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dule of Charges" sheetId="1" r:id="rId5"/>
    <sheet state="visible" name="Disease-Drug Lookup" sheetId="2" r:id="rId6"/>
    <sheet state="visible" name="WHO Ayurveda Terms" sheetId="3" r:id="rId7"/>
    <sheet state="visible" name="OPD Consultation Template" sheetId="4" r:id="rId8"/>
    <sheet state="visible" name="OPD Register" sheetId="5" r:id="rId9"/>
    <sheet state="visible" name="OPD Therapy Register" sheetId="6" r:id="rId10"/>
    <sheet state="visible" name="IPD Register" sheetId="7" r:id="rId11"/>
    <sheet state="visible" name="IPD Therapy Register" sheetId="8" r:id="rId12"/>
    <sheet state="visible" name="OPD Consultation (08 Apr 2026)" sheetId="9" r:id="rId13"/>
    <sheet state="visible" name="OPD Invoice (08-04-26)" sheetId="10" r:id="rId14"/>
    <sheet state="visible" name="OPD Consultation (15-04-26)" sheetId="11" r:id="rId15"/>
    <sheet state="visible" name="OPD Invoice (15-04-26)" sheetId="12" r:id="rId16"/>
    <sheet state="visible" name="OPD Consultation (25-04-26)" sheetId="13" r:id="rId17"/>
    <sheet state="visible" name="OPD Invoice (25-04-26)" sheetId="14" r:id="rId18"/>
    <sheet state="visible" name="IRDAI Pre-Auth Form" sheetId="15" r:id="rId19"/>
    <sheet state="visible" name="IPD Case Paper (30 Apr 2026)" sheetId="16" r:id="rId20"/>
    <sheet state="visible" name="IPD Treatment Plan" sheetId="17" r:id="rId21"/>
    <sheet state="visible" name="IPD Consultant rounds" sheetId="18" r:id="rId22"/>
    <sheet state="visible" name="IPD Medical Officer Rounds" sheetId="19" r:id="rId23"/>
    <sheet state="visible" name="IPD Nursing Medicine Chart" sheetId="20" r:id="rId24"/>
    <sheet state="visible" name="IPD Nursing Panchkarma Chart" sheetId="21" r:id="rId25"/>
    <sheet state="visible" name="IPD Discharge Avice and Follow " sheetId="22" r:id="rId26"/>
    <sheet state="visible" name="Discharge summary" sheetId="23" r:id="rId27"/>
    <sheet state="visible" name="IPD Invoice (07 May 2026)" sheetId="24" r:id="rId28"/>
    <sheet state="visible" name="IRDAI Reimbursement Form" sheetId="25" r:id="rId29"/>
    <sheet state="hidden" name="Case Studies" sheetId="26" r:id="rId30"/>
    <sheet state="visible" name="Case Studies DB" sheetId="27" r:id="rId31"/>
    <sheet state="hidden" name="Case Studies RAW" sheetId="28" r:id="rId32"/>
    <sheet state="hidden" name="CS Raw (WhatsApp)" sheetId="29" r:id="rId33"/>
    <sheet state="visible" name="Medical Certificate" sheetId="30" r:id="rId34"/>
  </sheets>
  <definedNames/>
  <calcPr/>
</workbook>
</file>

<file path=xl/sharedStrings.xml><?xml version="1.0" encoding="utf-8"?>
<sst xmlns="http://schemas.openxmlformats.org/spreadsheetml/2006/main" count="98896" uniqueCount="46036">
  <si>
    <t>Category</t>
  </si>
  <si>
    <t>Sr. No.</t>
  </si>
  <si>
    <t>Procedure Name</t>
  </si>
  <si>
    <t>Charges (₹)/Session</t>
  </si>
  <si>
    <t>1. Abhyanga &amp; Massage Therapies</t>
  </si>
  <si>
    <t>Abhyanga (Full body)</t>
  </si>
  <si>
    <t>Sthanik Abhyanga (Local) &amp; Mind</t>
  </si>
  <si>
    <t>Moordha Taila</t>
  </si>
  <si>
    <t>Greeva Vasti</t>
  </si>
  <si>
    <t>Janu Vasti (Single Knee)</t>
  </si>
  <si>
    <t>Kati Vasti</t>
  </si>
  <si>
    <t>Uro Vasti</t>
  </si>
  <si>
    <t>Shiro / Yoni Pichu</t>
  </si>
  <si>
    <t>Siro Vasti</t>
  </si>
  <si>
    <t>Shirolepa / Thalapothichil</t>
  </si>
  <si>
    <t>2. Swedana (Fomentation) Therapies</t>
  </si>
  <si>
    <t>Nadi Sweda</t>
  </si>
  <si>
    <t>Sthanika Nadi Sweda (Local)</t>
  </si>
  <si>
    <t>Patra Pinda Sweda / Podikkizhi</t>
  </si>
  <si>
    <t>Sthanika Patra Pinda Sweda (Local)</t>
  </si>
  <si>
    <t>Dhanya Pinda Sweda / Navadhanya Kizhi</t>
  </si>
  <si>
    <t>Sthanika Dhanyamla Pinda Sweda / Katikkizhi</t>
  </si>
  <si>
    <t>Dhanyamla Pinda Sweda (Full Body)</t>
  </si>
  <si>
    <t>Jambeera Pinda Sweda / Narangakkizhi</t>
  </si>
  <si>
    <t>Sthanika Jambeera Pinda Sweda</t>
  </si>
  <si>
    <t>Shashtika Pinda Sweda / Navarakkizhi (Full Body)</t>
  </si>
  <si>
    <t>Sthanika Shashtika Pinda Sweda</t>
  </si>
  <si>
    <t>Valuka Sweda / Manal Kizhi</t>
  </si>
  <si>
    <t>Sthanika Valuka Sweda</t>
  </si>
  <si>
    <t>Upanaha / Upanaha Sweda</t>
  </si>
  <si>
    <t>3. Dhara Therapies</t>
  </si>
  <si>
    <t>Shirodhara (Oil)</t>
  </si>
  <si>
    <t>Kashaya Dhara (Whole Body)</t>
  </si>
  <si>
    <t>Sthanika Kashaya Dhara</t>
  </si>
  <si>
    <t>Ksheera Dhara</t>
  </si>
  <si>
    <t>Sthanika Dhanyamla Dhara</t>
  </si>
  <si>
    <t>Takradhara</t>
  </si>
  <si>
    <t>4. Lepa &amp; Lepana Therapies</t>
  </si>
  <si>
    <t>Annalepa / Njavaratheppu – Full Body</t>
  </si>
  <si>
    <t>Sthanika Annalepa / Njavaratheppu (Local)</t>
  </si>
  <si>
    <t>Sthanika Lepa / Lepana</t>
  </si>
  <si>
    <t>Mukha Lepa</t>
  </si>
  <si>
    <t>5. Vamana, Virechana &amp; Snehapana</t>
  </si>
  <si>
    <t>Snehapana</t>
  </si>
  <si>
    <t>Vamana</t>
  </si>
  <si>
    <t>Virechana</t>
  </si>
  <si>
    <t>Samsarjana Krama (7d)</t>
  </si>
  <si>
    <t>6. Basti Therapies</t>
  </si>
  <si>
    <t>Nirooha Basti</t>
  </si>
  <si>
    <t>Matra Basti</t>
  </si>
  <si>
    <t>Taila Basti</t>
  </si>
  <si>
    <t>Uttara Basti</t>
  </si>
  <si>
    <t>7. Netra (Eye) Therapies</t>
  </si>
  <si>
    <t>Netradhara / Akshiseka</t>
  </si>
  <si>
    <t>Tarpana (Per Eye)</t>
  </si>
  <si>
    <t>Putapaka</t>
  </si>
  <si>
    <t>Anjana</t>
  </si>
  <si>
    <t>Bidalaka (Both Eyes)</t>
  </si>
  <si>
    <t>8. Nasal &amp; Head Therapies</t>
  </si>
  <si>
    <t>Nasya</t>
  </si>
  <si>
    <t>Dhoomapana</t>
  </si>
  <si>
    <t>Ksheera Dhooma</t>
  </si>
  <si>
    <t>Thalam</t>
  </si>
  <si>
    <t>Eshana</t>
  </si>
  <si>
    <t>9. Oral Therapies</t>
  </si>
  <si>
    <t>Kabala</t>
  </si>
  <si>
    <t>Gandoosha</t>
  </si>
  <si>
    <t>Takra Pana</t>
  </si>
  <si>
    <t>10. Bloodletting &amp; Invasive</t>
  </si>
  <si>
    <t>Siravyadha / Siravedha / Rakta Moksha</t>
  </si>
  <si>
    <t>Prachanna</t>
  </si>
  <si>
    <t>Jaloukavacharana (Leech therapy)</t>
  </si>
  <si>
    <t>Agnikarma</t>
  </si>
  <si>
    <t>11. Women's Health Therapies</t>
  </si>
  <si>
    <t>Yoni Prakshalana</t>
  </si>
  <si>
    <t>Yoni Dhoopana</t>
  </si>
  <si>
    <t>12. Others &amp; Rehabilitation</t>
  </si>
  <si>
    <t>Anchana (Traction)</t>
  </si>
  <si>
    <t>Aschothana</t>
  </si>
  <si>
    <t>Karnapoorana</t>
  </si>
  <si>
    <t>Lekhana</t>
  </si>
  <si>
    <t>Pindi</t>
  </si>
  <si>
    <t>13. Wellness &amp; Lifestyle</t>
  </si>
  <si>
    <t>Yoga Session</t>
  </si>
  <si>
    <t>Room &amp; Visit Charges</t>
  </si>
  <si>
    <t>-</t>
  </si>
  <si>
    <t>General Ward (Room Charges)</t>
  </si>
  <si>
    <t>General Ward (Doctor Visit Charges)</t>
  </si>
  <si>
    <t>Consultation Charges</t>
  </si>
  <si>
    <t>Fresh/New Consultation</t>
  </si>
  <si>
    <t>Follow-up Consultation (till 30 days)</t>
  </si>
  <si>
    <t>DISEASE–DRUG CLINICAL REFERENCE  |  Authentic Ayurveda Lessons  |  Dr. Vasishth's AyuRemedies, Ahmedabad  |  www.drvasishths.com</t>
  </si>
  <si>
    <t>Source: WhatsApp Archive 'Authentic Ayurveda Lessons' | 58,354 rows | Dec 2024 – Mar 2026 | 196+ clinical articles | Bilingual (Hindi+English) | All data extracted directly from text</t>
  </si>
  <si>
    <t>HOW TO USE:  Section 1 = Find drugs for a disease  |  Section 2 = Find all diseases a drug treats (reverse lookup)  |  Section 3 = Index of all major articles  |  Section 4 = Drugs grouped by pharmacological action</t>
  </si>
  <si>
    <t>SECTION 1  —  DISEASE → DRUGS  (89 Conditions)</t>
  </si>
  <si>
    <t>Disease / Condition (Alphabetical)</t>
  </si>
  <si>
    <t>Ayurvedic Drugs  —  As mentioned in Dr. Vasishth's Articles</t>
  </si>
  <si>
    <t>Clinical Rationale / Source Note</t>
  </si>
  <si>
    <t>Acid Peptic Disease / GERD</t>
  </si>
  <si>
    <t>Madhuyashti, Bhringraj, Shatavari, Bilva, Amalaki, Nagarmotha, Musta</t>
  </si>
  <si>
    <t>Mucosal coating + antacid + antispasmodic; APD/Amlapitta article</t>
  </si>
  <si>
    <t>Acne / Pimples</t>
  </si>
  <si>
    <t>Gandhak Rasayan, Haridra, Nimba, Sariva, Vidanga, Bhumi-amalaki</t>
  </si>
  <si>
    <t>Gandhak beauty article; anti-bacterial + blood purifier + sebum regulation</t>
  </si>
  <si>
    <t>Allergy (Dust/Drug/Food/Pollen/Skin)</t>
  </si>
  <si>
    <t>Shati, Madhuyashti, Kantkari, Dugdhika, Erandmula, Shirisha, Haridra, Nimba, Lergex tab</t>
  </si>
  <si>
    <t>7-drug list from dedicated allergy article; mast-cell + anti-histaminic</t>
  </si>
  <si>
    <t>Alzheimer's / Dementia</t>
  </si>
  <si>
    <t>Brahmi, Sariva, Jyotishmati, Vacha, Shankhapushpi, Kapikacchu, Shilajit, Ashwagandha</t>
  </si>
  <si>
    <t>Medhya Rasayana + cholinergic; Sariva for neuro-degeneration per text</t>
  </si>
  <si>
    <t>Amavata / Rheumatoid Arthritis</t>
  </si>
  <si>
    <t>Rasna, Guduchi, Tulasi, Chitrak, Erandmula, Parijata, Madanphal (Vaman)</t>
  </si>
  <si>
    <t>Ama pachana + immunomodulation; Madanphal Vaman Karma for RA</t>
  </si>
  <si>
    <t>Anemia</t>
  </si>
  <si>
    <t>Shilajit, Amalaki, Triphala, Bhumi-amalaki, Lauha Bhasma, Punarnava Mandur</t>
  </si>
  <si>
    <t>Haemopoietic + antioxidant + iron absorption</t>
  </si>
  <si>
    <t>Anxiety / Stress</t>
  </si>
  <si>
    <t>Tagar, Brahmi, Shankhapushpi, Jatamansi, Ashwagandha, Jyotishmati, Gokshura</t>
  </si>
  <si>
    <t>Tagar = primary anxiolytic from dedicated text; Medhya Rasayana group</t>
  </si>
  <si>
    <t>Arthritis – Osteoarthritis (OA)</t>
  </si>
  <si>
    <t>Rasna, Shilajit, Ashwagandha, Nirgundi, Shalaki, Erandmula, Gokshura, Chopchini</t>
  </si>
  <si>
    <t>Rasna for 80 Vata Rogas; Chopchini anti-inflammatory + anti-gout</t>
  </si>
  <si>
    <t>Asthma / Bronchial Asthma</t>
  </si>
  <si>
    <t>Antamul (Asthex tab), Pushkarmula, Vasa, Vasavaleha, Bharangi, Dugdhika, Shati, Kantkari, Erandmula, Madhuyashti, Tulasi</t>
  </si>
  <si>
    <t>Dedicated asthma article; bronchodilator + anti-allergic + mucolytic</t>
  </si>
  <si>
    <t>Auto-immune Diseases</t>
  </si>
  <si>
    <t>Madanphal (Vaman Karma), Guduchi, Brahmi, Bhumi-amalaki, Shatavari, Ashwagandha, Shankhfuli</t>
  </si>
  <si>
    <t>Madanphal Vaman specifically for auto-immune; Shankhfuli anti-mutagenic</t>
  </si>
  <si>
    <t>Back Pain / Lumbar Spondylosis</t>
  </si>
  <si>
    <t>Rasna, Erandmula, Nirgundi, Parijata, Shalaki, Shilajit, Ashwagandha</t>
  </si>
  <si>
    <t>Rasna/Erandmula for 80 Vata Rogas; Parijata dedicated article for LBP</t>
  </si>
  <si>
    <t>Bleeding / Haemorrhage (any site)</t>
  </si>
  <si>
    <t>Daru-haridra, Ashoka, Nagkesar, Durva, Dronpushpi, Amalaki, Patrang</t>
  </si>
  <si>
    <t>Durva = specific haemostatic per dedicated Durva article</t>
  </si>
  <si>
    <t>Blood Pressure – Hypertension</t>
  </si>
  <si>
    <t>Bhumi-amalaki, Punarnava, Shankhapushpi, Jatamansi, Sarpagandha, Gokshura, Mandukparni</t>
  </si>
  <si>
    <t>Dedicated HTN article; Sarpagandha = strong hypotensive</t>
  </si>
  <si>
    <t>BPH / Prostate Enlargement</t>
  </si>
  <si>
    <t>Daru-haridra, Sariva, Gokshura, Varuna, Sahdevi</t>
  </si>
  <si>
    <t>From Daru-haridra dedicated article; anti-infective + diuretic</t>
  </si>
  <si>
    <t>Bronchitis (Acute/Chronic)</t>
  </si>
  <si>
    <t>Shati, Madhuyashti, Tulasi, Kantkari, Vasa, Bharangi, Pushkarmula, Erandmula, Madanphal (Vaman)</t>
  </si>
  <si>
    <t>Madanphal Vaman for bronchitis; expectorant + anti-infective</t>
  </si>
  <si>
    <t>Cancer (Supportive / Anti-mutagenic)</t>
  </si>
  <si>
    <t>Sariva, Bhallatak, Shankhfuli, Bhumi-amalaki, Manjishtha, Nimba, Guduchi</t>
  </si>
  <si>
    <t>Bhallatak dedicated article; Shankhfuli anti-mutagenic from text</t>
  </si>
  <si>
    <t>Cataract (Premature / Prevention)</t>
  </si>
  <si>
    <t>Sariva, Triphala, Madhuyashti, Tulasi (Nasya / Eye drops)</t>
  </si>
  <si>
    <t>Sariva article + Tulasi eye/cataract context from text</t>
  </si>
  <si>
    <t>Cerebral Ischemia / TIA / Stroke</t>
  </si>
  <si>
    <t>Mandukparni, Jyotishmati, Brahmi, Sariva, Duralabha, Gokshura, Tulasi</t>
  </si>
  <si>
    <t>Mandukparni dedicated article: stroke/renal ischemia/AVN/brain injury</t>
  </si>
  <si>
    <t>Cervical Spondylosis</t>
  </si>
  <si>
    <t>Rasna, Erandmula, Shilajit, Ashwagandha, Nirgundi, Gokshura, Shatavari</t>
  </si>
  <si>
    <t>80 Vata Roga drugs; cervical/lumbar specifically listed</t>
  </si>
  <si>
    <t>Cholesterol / Dyslipidaemia</t>
  </si>
  <si>
    <t>Bhumi-amalaki, Kalaunji, Nimba, Daru-haridra, Amalaki, Sahdevi, Chopchini</t>
  </si>
  <si>
    <t>Kalaunji article clusters cholesterol/obesity/CAD/stroke</t>
  </si>
  <si>
    <t>CKD / Chronic Kidney Failure</t>
  </si>
  <si>
    <t>Sahdevi, Punarnava, Gokshura, Bhumi-amalaki, Varuna, Shilajit, Chandan, Mandukparni, Guduchi, Bilva</t>
  </si>
  <si>
    <t>Dedicated 2-part CKD article; Sahdevi = primary; Oka-satmya discussed</t>
  </si>
  <si>
    <t>Cold / Flu / Upper Respiratory</t>
  </si>
  <si>
    <t>Bhumi-amalaki, Tulasi, Guduchi, Haridra, Kalmegh</t>
  </si>
  <si>
    <t>Bhumi-amalaki covers cold/flu in dedicated article</t>
  </si>
  <si>
    <t>Constipation</t>
  </si>
  <si>
    <t>Haritaki, Bilva, Triphala, Erandmula, Pippali, Amalaki</t>
  </si>
  <si>
    <t>Bilva dedicated article; Anulomana group</t>
  </si>
  <si>
    <t>Coronary Artery Disease (CAD)</t>
  </si>
  <si>
    <t>Mandukparni, Jyotishmati, Arjuna, Gokshura, Kalaunji, Guggulu, Chitrak, Pippali, Pushkarmula</t>
  </si>
  <si>
    <t>Mandukparni for ischemia; Kalaunji metabolic syndrome/CAD; Pushkarmula</t>
  </si>
  <si>
    <t>De-addiction – Alcohol</t>
  </si>
  <si>
    <t>Jatiphal, Tagar, Parsika-yavani (Hyoscyamus niger), Sahadevi, Brahmi, Jyotishmati, Sarpagandha, Til</t>
  </si>
  <si>
    <t>Dedicated 2-part article; Parsika-yavani for withdrawal; Til mentioned</t>
  </si>
  <si>
    <t>De-addiction – Smoking / Tobacco</t>
  </si>
  <si>
    <t>Sahdevi, Tagar, Brahmi, Nimba, Haridra</t>
  </si>
  <si>
    <t>Sahdevi for smoking cessation specifically noted in text</t>
  </si>
  <si>
    <t>Dehydration</t>
  </si>
  <si>
    <t>Jeevaniya herbs, Draksha, Shatavari, Amalaki, Ayurvedic ORS formulations</t>
  </si>
  <si>
    <t>Dedicated article; electrolyte + fluid replenishment protocol</t>
  </si>
  <si>
    <t>Dengue Fever</t>
  </si>
  <si>
    <t>Dronpushpi, Tulasi, Guduchi, Kalmegh, Papaya leaf extract</t>
  </si>
  <si>
    <t>Papaya leaf + Dronpushpi for platelet support from text</t>
  </si>
  <si>
    <t>Depression</t>
  </si>
  <si>
    <t>Jyotishmati, Brahmi, Kapikacchu, Ashwagandha, Parijata, Gokshura, Tagar</t>
  </si>
  <si>
    <t>Dedicated article; Jyotishmati primary; Parijata antidepressant per text</t>
  </si>
  <si>
    <t>Diabetes / Prameha (Type-2)</t>
  </si>
  <si>
    <t>Daru-haridra, Gudmar, Haridra, Bilva, Bhumi-amalaki, Nimba, Ghrit-kumari, Kalaunji</t>
  </si>
  <si>
    <t>Kalaunji for DM/obesity/cholesterol/CAD cluster; Ghrit-kumari for DM</t>
  </si>
  <si>
    <t>Diarrhoea</t>
  </si>
  <si>
    <t>Bilva, Madhuyashti, Daru-haridra, Musta, Nagarmotha, Ashoka, Kutaj, Guduchi</t>
  </si>
  <si>
    <t>Bilva dedicated article; Kutaj Ghanvati classical primary</t>
  </si>
  <si>
    <t>Dysmenorrhoea / Painful Periods</t>
  </si>
  <si>
    <t>Ashoka, Shatavari, Dashamoola, Bala, Lodhra, Ghrit-kumari</t>
  </si>
  <si>
    <t>PMS article + Ashoka women's health article</t>
  </si>
  <si>
    <t>Eczema / Dermatitis</t>
  </si>
  <si>
    <t>Haridra, Madhuyashti, Nimba, Erandmula, Shati, Gandhak Rasayan, Manjishtha</t>
  </si>
  <si>
    <t>Gandhak Rasayan from dedicated text; anti-allergic + blood purifier</t>
  </si>
  <si>
    <t>Epilepsy</t>
  </si>
  <si>
    <t>Brahmi, Jyotishmati, Vacha, Shankhapushpi, Jatamansi</t>
  </si>
  <si>
    <t>Medhya Rasayana + CNS sedative group</t>
  </si>
  <si>
    <t>Erectile Dysfunction</t>
  </si>
  <si>
    <t>Gokshura, Kapikacchu, Shilajit, Ashwagandha, Bala, Musali, Akarkara, Til</t>
  </si>
  <si>
    <t>Vajikarana group from male infertility article</t>
  </si>
  <si>
    <t>Eye Disorders (general)</t>
  </si>
  <si>
    <t>Sariva, Triphala, Tulasi (Nasya), Shatavari, Madhuyashti</t>
  </si>
  <si>
    <t>Sariva blood purifier for eye; Tulasi Nasya from text</t>
  </si>
  <si>
    <t>Fatigue / Weakness / Low Stamina</t>
  </si>
  <si>
    <t>Ashwagandha, Shilajit, Amalaki, Shatavari, Bala, Kapikacchu, Lakshmana, Akarkara</t>
  </si>
  <si>
    <t>Rasayana/adaptogen; Lakshmana for muscle weakness from dedicated text</t>
  </si>
  <si>
    <t>Fatty Liver / NAFLD</t>
  </si>
  <si>
    <t>Bhumi-amalaki, Katuki, Bhringraj, Haridra, Kalmegh, Kalaunji, Ghrit-kumari</t>
  </si>
  <si>
    <t>Dedicated fatty liver article; Kalaunji metabolic cluster</t>
  </si>
  <si>
    <t>Female Infertility</t>
  </si>
  <si>
    <t>Ashoka, Shatavari, Shilajit, Ashwagandha, Kapikacchu, Ghrit-kumari, Lakshmana</t>
  </si>
  <si>
    <t>Dedicated female infertility article</t>
  </si>
  <si>
    <t>Fever (Viral / Seasonal / Malarial)</t>
  </si>
  <si>
    <t>Guduchi, Tulasi, Kalmegh, Bhumi-amalaki, Nirgundi, Dronpushpi, Sahdevi</t>
  </si>
  <si>
    <t>Anti-viral + immunomodulatory + antipyretic; Bhumi-amalaki for malaria</t>
  </si>
  <si>
    <t>Fractures / Bone Healing</t>
  </si>
  <si>
    <t>Asthi-shrinkhala, Sariva, Laksha, Arjuna, Shilajit</t>
  </si>
  <si>
    <t>Dedicated asthi-shrinkhala article; osteogenic + periosteum</t>
  </si>
  <si>
    <t>Frozen Shoulder / Adhesive Capsulitis</t>
  </si>
  <si>
    <t>Erandmula, Rasna, Nirgundi, Shilajit, Shalaki</t>
  </si>
  <si>
    <t>Erandmula covers all inflammatory Vata Rogas per text</t>
  </si>
  <si>
    <t>Gout / Vatarakta</t>
  </si>
  <si>
    <t>Guduchi, Amalaki, Bhumi-amalaki, Chopchini, Erandmula, Parijata, Gokshura, Nimba</t>
  </si>
  <si>
    <t>Chopchini specifically for gout from dedicated article</t>
  </si>
  <si>
    <t>Growth (Low / Stunting) in Teenagers</t>
  </si>
  <si>
    <t>Ashwagandha, Kapikacchu, Shilajit, Bala, Shatavari, Lakshmana</t>
  </si>
  <si>
    <t>Dedicated low growth article; GH-stimulatory + anabolic Rasayana</t>
  </si>
  <si>
    <t>Headache / Migraine</t>
  </si>
  <si>
    <t>Tagar, Brahmi, Bhringraj, Jyotishmati, Jatamansi, Jatiphal, Shirisha</t>
  </si>
  <si>
    <t>Dedicated headache article; Jatiphal mentioned specifically</t>
  </si>
  <si>
    <t>Heart Failure / Cardiac Weakness</t>
  </si>
  <si>
    <t>Arjuna, Punarnava, Gokshura, Pippali, Vacha, Bala, Mandukparni, Gojihva</t>
  </si>
  <si>
    <t>Gojihva for palpitations/arrhythmia specifically from text</t>
  </si>
  <si>
    <t>Hepatitis (Viral B/C)</t>
  </si>
  <si>
    <t>Bhumi-amalaki, Katuki, Bhringraj, Kalmegh, Guduchi, Bilva</t>
  </si>
  <si>
    <t>Hepatoprotective + antiviral group; Bhumi-amalaki primary</t>
  </si>
  <si>
    <t>Herpes Zoster (Shingles)</t>
  </si>
  <si>
    <t>Bhallatak, Gandhak Rasayan, Nimba, Sariva</t>
  </si>
  <si>
    <t>Bhallatak dedicated article for Herpes Zoster</t>
  </si>
  <si>
    <t>Hypothyroidism</t>
  </si>
  <si>
    <t>Ashwagandha, Brahmi, Tulasi, Guduchi, Pippali, Bilva, Kanchanar Guggulu</t>
  </si>
  <si>
    <t>Thyroid stimulant + adaptogen group</t>
  </si>
  <si>
    <t>IBS / Irritable Bowel Syndrome</t>
  </si>
  <si>
    <t>Tagar, Ashwagandha, Brahmi, Bilva, Musta, Nagarmotha</t>
  </si>
  <si>
    <t>Tagar for IBS from dedicated text; neuro-gut axis</t>
  </si>
  <si>
    <t>Immune Deficiency</t>
  </si>
  <si>
    <t>Gandhak Rasayan, Guduchi, Bhumi-amalaki, Ashwagandha, Tulasi, Sariva</t>
  </si>
  <si>
    <t>Gandhak Rasayan for immune deficiency specifically from text</t>
  </si>
  <si>
    <t>Infertility – Male</t>
  </si>
  <si>
    <t>Kapikacchu, Ashwagandha, Shilajit, Gokshura, Musali, Akarkara, Til (sesame)</t>
  </si>
  <si>
    <t>Dedicated article; Til for sperm quality; dopaminergic + androgenic</t>
  </si>
  <si>
    <t>Insomnia</t>
  </si>
  <si>
    <t>Tagar, Jatamansi, Brahmi, Vacha, Ashwagandha, Jyotishmati, Til (oil massage)</t>
  </si>
  <si>
    <t>Tagar = primary sedative per dedicated text; Til for insomnia</t>
  </si>
  <si>
    <t>Intestinal Worms / Parasites</t>
  </si>
  <si>
    <t>Vidanga, Nimba, Palash Beej, Indrayava, Kutaj, Sphatika</t>
  </si>
  <si>
    <t>Dedicated Vidanga article; classical Krimi Roga treatment</t>
  </si>
  <si>
    <t>Jaundice</t>
  </si>
  <si>
    <t>Bhumi-amalaki, Katuki, Bhringraj, Dronpushpi, Kalmegh, Bilva</t>
  </si>
  <si>
    <t>Hepatoprotective + cholagogue group</t>
  </si>
  <si>
    <t>Kidney Stones / Urolithiasis</t>
  </si>
  <si>
    <t>Sahdevi, Gokshura, Punarnava, Varuna, Pashanabheda, Bilva</t>
  </si>
  <si>
    <t>Sahdevi article specifically mentions urinary stones</t>
  </si>
  <si>
    <t>Leucorrhoea / Vaginal Discharge</t>
  </si>
  <si>
    <t>Ashoka, Daru-haridra, Lodhra, Haridra, Patrang</t>
  </si>
  <si>
    <t>Patrang specifically for leucorrhoea from text</t>
  </si>
  <si>
    <t>Low BP / Hypotension</t>
  </si>
  <si>
    <t>Akarkara, Pippali, Vacha, Bala</t>
  </si>
  <si>
    <t>Stimulant + cardiotonic group</t>
  </si>
  <si>
    <t>Memory / Cognitive Decline</t>
  </si>
  <si>
    <t>Brahmi, Shankhapushpi, Jyotishmati, Vacha, Ashwagandha, Mandukparni, Sariva</t>
  </si>
  <si>
    <t>Dedicated Medhya Rasayana article</t>
  </si>
  <si>
    <t>Metabolic Syndrome</t>
  </si>
  <si>
    <t>Kalaunji, Bhumi-amalaki, Gudmar, Nimba, Guggulu, Haridra, Vrikshamla</t>
  </si>
  <si>
    <t>Kalaunji article covers full metabolic cluster (12 diseases)</t>
  </si>
  <si>
    <t>Milk Secretion / Galactogogue</t>
  </si>
  <si>
    <t>Shatavari, Shatapushpa (Dill seeds), Bala, Lakshmana</t>
  </si>
  <si>
    <t>Dedicated milk secretion article</t>
  </si>
  <si>
    <t>Mouth Ulcers / Stomatitis</t>
  </si>
  <si>
    <t>Amrud-patra (Guava leaves), Triphala gargle, Madhuyashti, Madhusnuhi</t>
  </si>
  <si>
    <t>Amrud-patra specifically mentioned for stomatitis in text</t>
  </si>
  <si>
    <t>Neuropathy / Nerve Damage</t>
  </si>
  <si>
    <t>Sariva, Kapikacchu, Shilajit, Ashwagandha, Brahmi, Shati, Duralabha</t>
  </si>
  <si>
    <t>Sariva for neuro-degenerative; Duralabha for nerve ischemia</t>
  </si>
  <si>
    <t>Obesity / Weight Reduction</t>
  </si>
  <si>
    <t>Vrikshamla (Kokam), Triphala, Vidanga, Guggulu, Pippali, Kalaunji</t>
  </si>
  <si>
    <t>Dedicated weight reduction article; Vrikshamla = primary drug</t>
  </si>
  <si>
    <t>Oligomenorrhoea / Scanty Periods</t>
  </si>
  <si>
    <t>Ghrit-kumari, Ashoka, Shatavari, Dashamoola, Bala</t>
  </si>
  <si>
    <t>Ghrit-kumari for oligomenorrhoea specifically from text</t>
  </si>
  <si>
    <t>Osteoporosis / Weak Bones</t>
  </si>
  <si>
    <t>Asthi-shrinkhala, Shilajit, Lakshmana, Arjuna, Shatavari</t>
  </si>
  <si>
    <t>Lakshmana for weak bones from dedicated text</t>
  </si>
  <si>
    <t>Palpitations / Cardiac Arrhythmia</t>
  </si>
  <si>
    <t>Gojihva, Arjuna, Jatamansi, Brahmi, Ashwagandha</t>
  </si>
  <si>
    <t>Gojihva specifically for palpitations from text</t>
  </si>
  <si>
    <t>Paralysis (Recovery / Post-stroke)</t>
  </si>
  <si>
    <t>Brahmi, Tagar, Jyotishmati, Kapikacchu, Bala, Mandukparni, Duralabha</t>
  </si>
  <si>
    <t>Mandukparni for brain injury/stroke recovery from dedicated article</t>
  </si>
  <si>
    <t>Parkinson's Disease</t>
  </si>
  <si>
    <t>Kapikacchu (Mucuna pruriens), Sariva, Brahmi, Jyotishmati, Ashwagandha, Shilajit</t>
  </si>
  <si>
    <t>Kapikacchu = L-DOPA source; Sariva for neuro-degeneration from text</t>
  </si>
  <si>
    <t>PCOS / Hormonal Imbalance</t>
  </si>
  <si>
    <t>Shatavari, Ashoka, Haridra, Bala, Guduchi, Ghrit-kumari</t>
  </si>
  <si>
    <t>Women's health articles; hormonal balance + insulin sensitiser</t>
  </si>
  <si>
    <t>PID / Pelvic Inflammatory Disease</t>
  </si>
  <si>
    <t>Gandhak Rasayan, Daru-haridra, Ashoka, Haridra, Nimba</t>
  </si>
  <si>
    <t>Gandhak Rasayan for PID from dedicated text</t>
  </si>
  <si>
    <t>Piles / Haemorrhoids</t>
  </si>
  <si>
    <t>Daru-haridra, Dronpushpi, Asthi-shrinkhala, Dugdhika, Haritaki, Nimba, Durva</t>
  </si>
  <si>
    <t>Multiple articles; Dronpushpi for bleeding piles specifically</t>
  </si>
  <si>
    <t>Premature Aging / Anti-aging</t>
  </si>
  <si>
    <t>Lakshmana, Sariva, Shilajit, Amalaki, Ashwagandha, Brahmi</t>
  </si>
  <si>
    <t>Lakshmana dedicated for premature aging from text</t>
  </si>
  <si>
    <t>Psoriasis / Chronic Skin</t>
  </si>
  <si>
    <t>Madhuyashti, Erandmula, Nimba, Katuki, Gandhak Rasayan, Manjishtha, Kapikacchu</t>
  </si>
  <si>
    <t>Immunomodulatory + blood purifier + anti-inflammatory</t>
  </si>
  <si>
    <t>Respiratory Allergy / Rhinitis / Sinusitis</t>
  </si>
  <si>
    <t>Haridra, Shati, Trikatu, Erandmula, Nimba, Dugdhika, Shirisha</t>
  </si>
  <si>
    <t>Anti-allergic anti-histaminic group; sinusitis specific</t>
  </si>
  <si>
    <t>Sciatica / Gridhrasi</t>
  </si>
  <si>
    <t>Rasna, Erandmula, Nirgundi, Parijata, Shilajit, Shalaki</t>
  </si>
  <si>
    <t>Parijata dedicated article for sciatica/LBP</t>
  </si>
  <si>
    <t>Sexual Debility / Low Libido</t>
  </si>
  <si>
    <t>Kapikacchu, Shilajit, Gokshura, Akarkara, Bala, Musali, Ashwagandha, Til</t>
  </si>
  <si>
    <t>Vajikarana group</t>
  </si>
  <si>
    <t>Skin – Blood Purifier (Rakta Shodhana)</t>
  </si>
  <si>
    <t>Sariva, Gandhak Rasayan, Manjishtha, Haridra, Nimba, Bhumi-amalaki</t>
  </si>
  <si>
    <t>Gandhak beauty article; Sariva primary blood purifier</t>
  </si>
  <si>
    <t>Stroke Recovery</t>
  </si>
  <si>
    <t>Mandukparni, Jyotishmati, Duralabha, Brahmi, Sariva, Gokshura</t>
  </si>
  <si>
    <t>Mandukparni dedicated ischemia article</t>
  </si>
  <si>
    <t>Thyroid – Hypothyroidism</t>
  </si>
  <si>
    <t>Thyroid stimulant + anti-inflammatory + adaptogen</t>
  </si>
  <si>
    <t>Tumours / Cysts (Non-malignant)</t>
  </si>
  <si>
    <t>Gandhak Rasayan, Kanchanar Guggulu, Sariva, Nimba, Manjishtha</t>
  </si>
  <si>
    <t>Gandhak for tumours/cysts from dedicated text</t>
  </si>
  <si>
    <t>Ulcerative Colitis / Pravahika</t>
  </si>
  <si>
    <t>Madhuyashti, Shalaki, Chandan, Tulasi, Ativisha, Mustak (Cyperus), Nimba, Nirgundi</t>
  </si>
  <si>
    <t>Dedicated 2-part article; Ativisha + Mustak specifically from text</t>
  </si>
  <si>
    <t>UTI / Urinary Tract Infection</t>
  </si>
  <si>
    <t>Sariva, Gokshura, Punarnava, Chandan, Madhuyashti, Daru-haridra, Chirayata, Bhumi-amalaki, Gandhak Rasayan, Bilva</t>
  </si>
  <si>
    <t>Dedicated UTI article; Chirayata for chronic UTI; Gandhak for recurrent</t>
  </si>
  <si>
    <t>Varicose Veins</t>
  </si>
  <si>
    <t>Asthi-shrinkhala, Dronpushpi, Sariva, Shatavari</t>
  </si>
  <si>
    <t>Dedicated asthi-shrinkhala article; vein toning</t>
  </si>
  <si>
    <t>Vertigo / Dizziness</t>
  </si>
  <si>
    <t>Tagar, Duralabha, Shati, Punarnava, Bhringraj, Jyotishmati</t>
  </si>
  <si>
    <t>Duralabha specifically for vertigo/stroke risk from text</t>
  </si>
  <si>
    <t>Viral Infections (general)</t>
  </si>
  <si>
    <t>Bhumi-amalaki, Tulasi, Guduchi, Kalmegh, Dugdhika, Sariva, Nirgundi</t>
  </si>
  <si>
    <t>Dedicated viral infections article</t>
  </si>
  <si>
    <t>Vitiligo / Leucoderma</t>
  </si>
  <si>
    <t>Til (Sesame), Bavachi, Bhringraj, Nimba</t>
  </si>
  <si>
    <t>Til for vitiligo from text; Bavachi classical</t>
  </si>
  <si>
    <t>Vomiting / Nausea</t>
  </si>
  <si>
    <t>Shati, Badi Ilayachi (Large Cardamom), Morpankh Bhasma, Madhuyashti</t>
  </si>
  <si>
    <t>Dedicated vomiting article; 3 most effective drugs cited</t>
  </si>
  <si>
    <t>Wound Healing (Chronic)</t>
  </si>
  <si>
    <t>Mandukparni, Sariva, Nimba, Madhuyashti, Gandhak Rasayan</t>
  </si>
  <si>
    <t>Mandukparni for wound healing from dedicated text</t>
  </si>
  <si>
    <t>SECTION 2  —  DRUG → DISEASES  (77 Drugs / Reverse Lookup)</t>
  </si>
  <si>
    <t>Drug / Herb (with Botanical Name)</t>
  </si>
  <si>
    <t>All Diseases / Conditions Treated — As per Dr. Vasishth's Articles</t>
  </si>
  <si>
    <t>Pharmacological Actions + Source Note</t>
  </si>
  <si>
    <t>Akarkara (Anacyclus pyrethrum)</t>
  </si>
  <si>
    <t>Erectile Dysfunction, Low Libido, Low BP, Fatigue, Insomnia, Male Infertility</t>
  </si>
  <si>
    <t>Stimulant + aphrodisiac + nerve tonic</t>
  </si>
  <si>
    <t>Amalaki (Amla / Phyllanthus emblica)</t>
  </si>
  <si>
    <t>Anemia, Arthritis, Bleeding, CKD, Diabetes, Diarrhoea, Liver, UTI, Ageing, Fatigue, Constipation, Haemorrhage</t>
  </si>
  <si>
    <t>Premier Rasayana; antioxidant + haemopoietic + hepatoprotective</t>
  </si>
  <si>
    <t>Antamul / Asthex (Tylophora indica)</t>
  </si>
  <si>
    <t>Asthma, Bronchitis, Respiratory Allergy</t>
  </si>
  <si>
    <t>Bronchodilator + anti-allergic; from asthma article</t>
  </si>
  <si>
    <t>Arjuna (Terminalia arjuna)</t>
  </si>
  <si>
    <t>CAD, Heart Failure, Fractures, Bleeding, Oedema, Thyroid</t>
  </si>
  <si>
    <t>Cardiotonic + anti-atherogenic + haemostatic</t>
  </si>
  <si>
    <t>Ashoka (Saraca asoca)</t>
  </si>
  <si>
    <t>Bleeding, Dysmenorrhoea, PCOS, Female Infertility, Leucorrhoea, Diarrhoea, PID</t>
  </si>
  <si>
    <t>Uterine tonic + estrogenic + astringent; dedicated women's article</t>
  </si>
  <si>
    <t>Ashwagandha (Withania somnifera)</t>
  </si>
  <si>
    <t>Arthritis, Anxiety, Depression, Parkinson's, CKD, Thyroid, Fatigue, Male+Female Infertility, Insomnia, Alzheimer's, Growth, Premature Aging, Auto-immune</t>
  </si>
  <si>
    <t>Most versatile drug; adaptogen + neuroprotective + androgenic</t>
  </si>
  <si>
    <t>Asthi-shrinkhala (Cissus quadrangularis)</t>
  </si>
  <si>
    <t>Fractures, Varicose Veins, Piles, Osteoarthritis, Cervical Spondylosis, Osteoporosis</t>
  </si>
  <si>
    <t>Dedicated article; osteogenic + vein-toning + anti-inflammatory</t>
  </si>
  <si>
    <t>Ativisha (Aconitum heterophyllum)</t>
  </si>
  <si>
    <t>Ulcerative Colitis, Diarrhoea, Fever</t>
  </si>
  <si>
    <t>Specifically in Pravahika/Colitis article</t>
  </si>
  <si>
    <t>Bavachi (Psoralea corylifolia)</t>
  </si>
  <si>
    <t>Vitiligo, Skin Pigmentation</t>
  </si>
  <si>
    <t>Classical vitiligo drug</t>
  </si>
  <si>
    <t>Bhallatak (Semecarpus anacardium)</t>
  </si>
  <si>
    <t>Herpes Zoster, Cancer (supportive), RA, Skin disorders</t>
  </si>
  <si>
    <t>Dedicated article; cytotoxic + antiviral + anti-mutagenic</t>
  </si>
  <si>
    <t>Bharangi (Clerodendrum serratum)</t>
  </si>
  <si>
    <t>Bronchodilator from asthma article</t>
  </si>
  <si>
    <t>Bhringraj (Eclipta alba)</t>
  </si>
  <si>
    <t>Fatty Liver, Hepatitis, Jaundice, Migraine, CKD, APD/GERD, Headache</t>
  </si>
  <si>
    <t>Hepatoprotective + anti-inflammatory + brain tonic</t>
  </si>
  <si>
    <t>Bhumi-amalaki / Phylocil (Phyllanthus niruri)</t>
  </si>
  <si>
    <t>Hepatitis, Fatty Liver, CKD, Hypertension, Diabetes, Cancer, Viral Fever, Cholesterol, Cold/Flu, Malaria, Anemia, Obesity, Gout, UTI, Skin, Arthritis</t>
  </si>
  <si>
    <t>One Drug for Many Diseases' article; Secrets Revealed-1 dedicated to it</t>
  </si>
  <si>
    <t>Bilva / Bael (Aegle marmelos)</t>
  </si>
  <si>
    <t>Diarrhoea, IBS, Constipation, APD/GERD, CKD, Thyroid, Liver, UTI, Jaundice</t>
  </si>
  <si>
    <t>Dedicated article; astringent + antibacterial + thyroid support</t>
  </si>
  <si>
    <t>Brahmi (Bacopa monnieri)</t>
  </si>
  <si>
    <t>Anxiety, Depression, Memory, Dementia, Alzheimer's, Epilepsy, De-addiction, Parkinson's, Paralysis, Hypertension, Insomnia</t>
  </si>
  <si>
    <t>Primary Medhya Rasayana; most-mentioned CNS drug in text</t>
  </si>
  <si>
    <t>Chandan (Sandalwood / Santalum album)</t>
  </si>
  <si>
    <t>UTI, CKD, Fever, Prostatitis, Ulcerative Colitis</t>
  </si>
  <si>
    <t>Dedicated article; antibacterial + diuretic + anti-inflammatory</t>
  </si>
  <si>
    <t>Chirayata (Swertia chirayita)</t>
  </si>
  <si>
    <t>Chronic UTI, Fever, Liver</t>
  </si>
  <si>
    <t>Specifically for chronic/recurrent UTI from text</t>
  </si>
  <si>
    <t>Chitrak (Plumbago zeylanica)</t>
  </si>
  <si>
    <t>CAD, RA, Obesity, Fever, Inflammation</t>
  </si>
  <si>
    <t>Anti-atherogenic + deepana + Ama pachana</t>
  </si>
  <si>
    <t>Chopchini (Smilax china)</t>
  </si>
  <si>
    <t>Gout, Bacterial infections, Obesity, Ischemic disorders, Atherosclerosis, Blood purification</t>
  </si>
  <si>
    <t>Dedicated 7-disease article; anti-gout + lipid-lowering + antibacterial</t>
  </si>
  <si>
    <t>Daru-haridra (Berberis aristata)</t>
  </si>
  <si>
    <t>Bleeding, Diabetes, BPH, Piles, Diarrhoea, Leucorrhoea, Cholesterol, Bacterial infections, Cancer-support</t>
  </si>
  <si>
    <t>1st article in series; wide-spectrum antibacterial + haemostatic</t>
  </si>
  <si>
    <t>Dronpushpi (Leucas cephalotes)</t>
  </si>
  <si>
    <t>Piles (bleeding), Jaundice, Dengue, Varicose Veins, Fever, Haemostasis</t>
  </si>
  <si>
    <t>Dedicated article; haemostatic + antiviral + hepatoprotective</t>
  </si>
  <si>
    <t>Dugdhika (Euphorbia thymifolia)</t>
  </si>
  <si>
    <t>Asthma, Allergy, Bronchitis, Piles, Viral Infection, OA, CAD</t>
  </si>
  <si>
    <t>From allergy article; bronchodilator + anti-inflammatory + antiviral</t>
  </si>
  <si>
    <t>Duralabha (Fagonia cretica)</t>
  </si>
  <si>
    <t>Vertigo, Stroke risk, Cerebral Ischemia, Neuropathy, TIA</t>
  </si>
  <si>
    <t>Specifically for vertigo and ischemic conditions in text</t>
  </si>
  <si>
    <t>Durva (Cynodon dactylon)</t>
  </si>
  <si>
    <t>Bleeding (all sites), Piles bleeding</t>
  </si>
  <si>
    <t>Dedicated Durva article; specific haemostatic</t>
  </si>
  <si>
    <t>Erandmula (Castor Root / Ricinus communis)</t>
  </si>
  <si>
    <t>RA, OA, Gout, Lumbar/Cervical Spondylosis, Sciatica, Frozen shoulder, Asthma, Allergy, Sinusitis, Tonsillitis, Oedema, UTI</t>
  </si>
  <si>
    <t>Covers all inflammatory Vata Rogas per text; anti-inflammatory + diuretic</t>
  </si>
  <si>
    <t>Gandhak Rasayan (Purified Sulphur)</t>
  </si>
  <si>
    <t>Acne, Hair disorders, UTI, PID, Tumours, Cysts, Immune deficiency, Skin beauty, Herpes, Eczema, Psoriasis</t>
  </si>
  <si>
    <t>Dedicated Gandhak beauty article; antimicrobial + immune-boosting</t>
  </si>
  <si>
    <t>Ghrit-kumari (Aloe vera)</t>
  </si>
  <si>
    <t>Oligomenorrhoea, PCOS, Liver disorders, Diabetes, Fatty Liver</t>
  </si>
  <si>
    <t>Specifically for menstrual + metabolic disorders from text</t>
  </si>
  <si>
    <t>Gojihva (Onosma bracteatum)</t>
  </si>
  <si>
    <t>Palpitations, Cardiac Arrhythmia, Heart disease</t>
  </si>
  <si>
    <t>Specifically for palpitations from text</t>
  </si>
  <si>
    <t>Gokshura (Tribulus terrestris)</t>
  </si>
  <si>
    <t>Kidney disorders, UTI, Oedema, Hypertension, CAD, Anxiety, Depression, Erectile Dysfunction, Cervical Spondylosis</t>
  </si>
  <si>
    <t>Dedicated Gokshura article; diuretic + vasodilator + aphrodisiac</t>
  </si>
  <si>
    <t>Guduchi / Giloy (Tinospora cordifolia)</t>
  </si>
  <si>
    <t>Viral Fever, Dengue, Hepatitis, RA, Allergy, Thyroid, Diarrhoea, CKD, Auto-immune, Liver</t>
  </si>
  <si>
    <t>Anti-viral + immunomodulatory; mentioned across many articles</t>
  </si>
  <si>
    <t>Gudmar (Gymnema sylvestre)</t>
  </si>
  <si>
    <t>Diabetes, Metabolic Syndrome, Obesity, Cholesterol</t>
  </si>
  <si>
    <t>Anti-diabetic + anti-obesity; sugar destroyer</t>
  </si>
  <si>
    <t>Guggulu (Commiphora mukul)</t>
  </si>
  <si>
    <t>CAD, Obesity, Thyroid (Kanchanar Guggulu), Arthritis, Tumours</t>
  </si>
  <si>
    <t>Hypolipidaemic + anti-atherogenic + anti-inflammatory</t>
  </si>
  <si>
    <t>Haridra (Turmeric / Curcuma longa)</t>
  </si>
  <si>
    <t>Allergy, Diabetes, Skin, Piles, Bleeding, Colitis, Hepatitis, Cough, PCOS, Rhinitis, Leucorrhoea</t>
  </si>
  <si>
    <t>Universal anti-inflammatory + anti-diabetic + anti-allergic</t>
  </si>
  <si>
    <t>Haritaki (Terminalia chebula)</t>
  </si>
  <si>
    <t>Constipation, Piles, Bleeding, Liver, UTI, Allergy, Vomiting</t>
  </si>
  <si>
    <t>Anulomana + astringent + rejuvenative; Triphala component</t>
  </si>
  <si>
    <t>Jatiphal (Myristica fragrans / Nutmeg)</t>
  </si>
  <si>
    <t>Headache, De-addiction (craving reduction), Insomnia</t>
  </si>
  <si>
    <t>Specifically for headache + de-addiction from text</t>
  </si>
  <si>
    <t>Jatamansi (Nardostachys jatamansi)</t>
  </si>
  <si>
    <t>Hypertension, Anxiety, Insomnia, Stress, Fever, Palpitations, Headache</t>
  </si>
  <si>
    <t>Sedative + hypotensive + CNS tonic</t>
  </si>
  <si>
    <t>Jyotishmati (Celastrus paniculatus)</t>
  </si>
  <si>
    <t>Depression, Anxiety, CAD, Parkinson's, Dementia, Brain injury, De-addiction, Headache, Paralysis</t>
  </si>
  <si>
    <t>Dedicated brain article; dopaminergic + neuroprotective + cerebrovascular</t>
  </si>
  <si>
    <t>Kalaunji (Nigella sativa)</t>
  </si>
  <si>
    <t>Obesity, Cholesterol, Diabetes, CAD, Stroke, Fatty Liver, Metabolic Syndrome, Hypertension</t>
  </si>
  <si>
    <t>Dedicated article covering 12 conditions; metabolic syndrome cluster</t>
  </si>
  <si>
    <t>Kalmegh (Andrographis paniculata)</t>
  </si>
  <si>
    <t>CKD, Fever, Hepatitis, Viral Infection, Liver, BPH, Dengue</t>
  </si>
  <si>
    <t>Hepatoprotective + antiviral + antipyretic + diuretic</t>
  </si>
  <si>
    <t>Kapikacchu / Mucuna (Mucuna pruriens)</t>
  </si>
  <si>
    <t>Parkinson's, Depression, Male Infertility, RA, Growth, Fatigue, Alzheimer's, Neuropathy</t>
  </si>
  <si>
    <t>L-DOPA source; dopaminergic + neuroprotective + adaptogen</t>
  </si>
  <si>
    <t>Katuki (Picrorhiza kurroa)</t>
  </si>
  <si>
    <t>Fatty Liver, Hepatitis, Diabetes, Fever, RA, Psoriasis, Jaundice</t>
  </si>
  <si>
    <t>Hepatoprotective + cholagogue + immunomodulatory</t>
  </si>
  <si>
    <t>Lakshmana (Ipomea mauritiana)</t>
  </si>
  <si>
    <t>Premature Aging, Weak muscles, Weak bones, Female Infertility, Milk secretion, Low Growth</t>
  </si>
  <si>
    <t>Dedicated article; anabolic + rejuvenative; underused per Dr. Vasishth</t>
  </si>
  <si>
    <t>Madhuyashti / Licorice (Glycyrrhiza glabra)</t>
  </si>
  <si>
    <t>Cough, Allergy, Asthma, Arthritis, UTI, APD/GERD, Thyroid, Ulcerative Colitis, Vomiting, Diarrhoea, Eye, Wound healing</t>
  </si>
  <si>
    <t>Most versatile; anti-allergic + mucosal healing + anti-inflammatory</t>
  </si>
  <si>
    <t>Madanphal (Randia dumetorum)</t>
  </si>
  <si>
    <t>Auto-immune diseases, Bronchitis, RA — via Vaman Karma</t>
  </si>
  <si>
    <t>Specifically for Vaman Karma; mentioned in auto-immune + bronchitis</t>
  </si>
  <si>
    <t>Mandukparni (Centella asiatica)</t>
  </si>
  <si>
    <t>CAD, Stroke, Renal ischemia, AVN, Brain injury, Wound healing, Liver, Hypertension, Paralysis, Memory</t>
  </si>
  <si>
    <t>Dedicated article on vascular ischemia; unlike Brahmi – vascular focus</t>
  </si>
  <si>
    <t>Manjishtha (Rubia cordifolia)</t>
  </si>
  <si>
    <t>UTI, Skin, Arthritis, Hepatitis, CAD, Cancer, Psoriasis, Bleeding, Blood purification</t>
  </si>
  <si>
    <t>Anti-inflammatory + anticoagulant + blood purifier + antioxidant</t>
  </si>
  <si>
    <t>Morpankh Bhasma (Peacock feather ash)</t>
  </si>
  <si>
    <t>Vomiting (most effective for severe vomiting)</t>
  </si>
  <si>
    <t>From dedicated vomiting article as top 3 anti-emetics</t>
  </si>
  <si>
    <t>Mustak / Cyperus (Cyperus rotundus)</t>
  </si>
  <si>
    <t>Ulcerative Colitis, Diarrhoea, IBS, Fever, APD</t>
  </si>
  <si>
    <t>Specifically in Pravahika/Colitis article; digestive + antipyretic</t>
  </si>
  <si>
    <t>Nimba / Neem (Azadirachta indica)</t>
  </si>
  <si>
    <t>Skin, Acne, Allergy, Psoriasis, Diabetes, Fever, Piles, Cancer, Ulcerative Colitis, Eczema, Immune deficiency</t>
  </si>
  <si>
    <t>Universal purifier; anti-inflammatory + antimicrobial + anti-mutagenic</t>
  </si>
  <si>
    <t>Nirgundi (Vitex negundo)</t>
  </si>
  <si>
    <t>Arthritis, Sciatica, Fever, Pain, Asthma, Spondylosis, Piles, Ulcerative Colitis</t>
  </si>
  <si>
    <t>Anti-inflammatory + analgesic + antipyretic + nervine</t>
  </si>
  <si>
    <t>Papaya leaf (Carica papaya)</t>
  </si>
  <si>
    <t>Dengue (platelet support), Liver, Digestive disorders</t>
  </si>
  <si>
    <t>Specifically for dengue + platelet from text</t>
  </si>
  <si>
    <t>Parijata / Harsingar (Nyctanthes arbor-tristis)</t>
  </si>
  <si>
    <t>Back Pain, Sciatica, Gout, Inflammation, Depression, Neuropathy</t>
  </si>
  <si>
    <t>Dedicated article; anti-inflammatory + uricosuric + antidepressant</t>
  </si>
  <si>
    <t>Parsika-yavani (Hyoscyamus niger)</t>
  </si>
  <si>
    <t>Alcohol withdrawal, De-addiction, Insomnia</t>
  </si>
  <si>
    <t>Key drug in de-addiction article for withdrawal</t>
  </si>
  <si>
    <t>Patrang (Caesalpinia sappan)</t>
  </si>
  <si>
    <t>Leucorrhoea, Menstrual disorders, Bleeding</t>
  </si>
  <si>
    <t>Specifically for leucorrhoea in text</t>
  </si>
  <si>
    <t>Pippali (Piper longum)</t>
  </si>
  <si>
    <t>Hypothyroid, Asthma, Constipation, Heart, Indigestion, Low BP</t>
  </si>
  <si>
    <t>Deepana + Anulomana + thyroid stimulant + bioavailability enhancer</t>
  </si>
  <si>
    <t>Punarnava (Boerhavia diffusa)</t>
  </si>
  <si>
    <t>CKD, Oedema, Asthma, Hypertension, Vertigo, Liver, Anemia</t>
  </si>
  <si>
    <t>Diuretic + nephroprotective + hepatoprotective</t>
  </si>
  <si>
    <t>Pushkarmula (Inula racemosa)</t>
  </si>
  <si>
    <t>Asthma, CAD, Bronchitis</t>
  </si>
  <si>
    <t>From asthma article; bronchodilator + anti-atherogenic</t>
  </si>
  <si>
    <t>Rasna (Pluchea lanceolata)</t>
  </si>
  <si>
    <t>OA, RA, Cervical, Lumbar, Sciatica, Frozen shoulder, Gout, Oedema, Fever — 80 Vata Rogas</t>
  </si>
  <si>
    <t>Dedicated article: premier anti-inflammatory for Vata diseases</t>
  </si>
  <si>
    <t>Sahdevi (Vernonia cinerea)</t>
  </si>
  <si>
    <t>CKD, Urinary Stones, Smoking Cessation, Fever, Cancer, De-addiction</t>
  </si>
  <si>
    <t>Dedicated CKD article; nephroprotective + antilithiatic + anti-cancer</t>
  </si>
  <si>
    <t>Sariva / Anantamool (Hemidesmus indicus)</t>
  </si>
  <si>
    <t>UTI, Pimples, Skin, Cataract, Parkinson's, Dementia, Neuropathy, RA, Cancer, Kidney, Piles, Varicose Veins, Herpes</t>
  </si>
  <si>
    <t>Most versatile blood purifier; dedicated neuro-degeneration article</t>
  </si>
  <si>
    <t>Sarpagandha (Rauvolfia serpentina)</t>
  </si>
  <si>
    <t>Hypertension, Alcohol-induced CNS excitation, De-addiction</t>
  </si>
  <si>
    <t>Strong hypotensive + sedative + sympatholytic</t>
  </si>
  <si>
    <t>Shatapushpa / Dill (Anethum graveolens)</t>
  </si>
  <si>
    <t>Milk secretion (Galactogogue)</t>
  </si>
  <si>
    <t>Shatavari (Asparagus racemosus)</t>
  </si>
  <si>
    <t>Female Infertility, PCOS, Dysmenorrhoea, Milk secretion, Gastritis, Arthritis, Fatigue, Cervical, Dehydration, Osteoporosis</t>
  </si>
  <si>
    <t>Premier female Rasayana; dedicated Shatavari article</t>
  </si>
  <si>
    <t>Shankhapushpi (Convolvulus pluricaulis)</t>
  </si>
  <si>
    <t>Anxiety, Stress, Hypertension, Memory, Epilepsy</t>
  </si>
  <si>
    <t>Anxiolytic + hypotensive + Medhya Rasayana</t>
  </si>
  <si>
    <t>Shankhfuli (Canscora decussata)</t>
  </si>
  <si>
    <t>Cancer (anti-mutagenic), Auto-immune diseases</t>
  </si>
  <si>
    <t>Anti-mutagenic from text</t>
  </si>
  <si>
    <t>Shati / Hedychium (Hedychium spicatum)</t>
  </si>
  <si>
    <t>Allergy, Asthma, Vomiting, Vertigo, Cough, Skin, UTI, Neuropathy, Rhinitis</t>
  </si>
  <si>
    <t>From allergy + vomiting articles; anti-allergic + anti-emetic + vestibular</t>
  </si>
  <si>
    <t>Shilajit (Asphaltum)</t>
  </si>
  <si>
    <t>CKD, OA, RA, De-addiction (alcohol), Male Infertility, Anemia, Hypertension, Growth, Fatigue, Weak bones, Alzheimer's</t>
  </si>
  <si>
    <t>Mineral adaptogen; nephroprotective + androgenic + anti-aging</t>
  </si>
  <si>
    <t>Shirisha (Albizia lebbeck)</t>
  </si>
  <si>
    <t>Allergy, Rhinitis, Sinusitis, Headache</t>
  </si>
  <si>
    <t>Anti-allergic from dedicated allergy article</t>
  </si>
  <si>
    <t>Tagar (Valeriana wallichii)</t>
  </si>
  <si>
    <t>Insomnia, Anxiety, Stress, IBS, De-addiction, Vertigo, Headache, Depression, Fever</t>
  </si>
  <si>
    <t>Dedicated Tagar article; primary sedative + anxiolytic in text</t>
  </si>
  <si>
    <t>Til / Sesame (Sesamum indicum)</t>
  </si>
  <si>
    <t>Male Infertility, Vitiligo, Insomnia, De-addiction (withdrawal support), Skin</t>
  </si>
  <si>
    <t>Oil for insomnia (external); seeds for fertility/vitiligo</t>
  </si>
  <si>
    <t>Triphala</t>
  </si>
  <si>
    <t>Constipation, Cataract, Obesity, UTI, Eye disorders, Mouth ulcers (gargle)</t>
  </si>
  <si>
    <t>Tridoshic Rasayana + antioxidant + mild laxative</t>
  </si>
  <si>
    <t>Tulasi (Holy Basil / Ocimum sanctum)</t>
  </si>
  <si>
    <t>Viral Fever, Dengue, Bronchitis, Cough, Thyroid, RA, Liver, Cataract, Eye drops, CAD, Auto-immune</t>
  </si>
  <si>
    <t>Antiviral + immunomodulatory + anti-inflammatory + adaptogen</t>
  </si>
  <si>
    <t>Vacha (Acorus calamus)</t>
  </si>
  <si>
    <t>Epilepsy, Depression, Fatigue, Insomnia, Asthma, Paralysis, Low BP</t>
  </si>
  <si>
    <t>Neuro-stimulant + anti-convulsant + memory tonic</t>
  </si>
  <si>
    <t>Varuna (Crataeva nurvala)</t>
  </si>
  <si>
    <t>CKD, Kidney Stones, Oedema, BPH</t>
  </si>
  <si>
    <t>Diuretic + antilithiatic + anti-inflammatory</t>
  </si>
  <si>
    <t>Vasa / Vasavaleha (Adhatoda vasica)</t>
  </si>
  <si>
    <t>Asthma, Bronchitis, Cough, Haemoptysis</t>
  </si>
  <si>
    <t>From asthma article; expectorant + bronchodilator</t>
  </si>
  <si>
    <t>Vidanga (Embelia ribes)</t>
  </si>
  <si>
    <t>Intestinal Worms, Obesity</t>
  </si>
  <si>
    <t>Dedicated article; Krimi Roga primary + deepana</t>
  </si>
  <si>
    <t>Vrikshamla / Kokam (Garcinia indica)</t>
  </si>
  <si>
    <t>Obesity, Weight Reduction, Cholesterol, Metabolic Syndrome</t>
  </si>
  <si>
    <t>Dedicated weight reduction article; primary anti-obesity drug</t>
  </si>
  <si>
    <t>SECTION 3  —  ARTICLE INDEX  (35 Major Articles from Authentic Ayurveda Lessons)</t>
  </si>
  <si>
    <t>Article Title</t>
  </si>
  <si>
    <t>Key Drugs / Topics Covered</t>
  </si>
  <si>
    <t>Important Notes / Context</t>
  </si>
  <si>
    <t>Our Lifetime Clinical Experiences – Series (Ep 4–196+)</t>
  </si>
  <si>
    <t>Each episode covers 1–3 drugs with clinical indications</t>
  </si>
  <si>
    <t>Backbone of the archive; 196+ episodes over 15 months</t>
  </si>
  <si>
    <t>Secrets Revealed-1</t>
  </si>
  <si>
    <t>Bhumi-amalaki (Phylocil 500mg / Phyllanthus niruri)</t>
  </si>
  <si>
    <t>Story of Vaidya Vishwanath Jha at BHU 1983; One Drug for Many Diseases</t>
  </si>
  <si>
    <t>Tagar – Dedicated Article</t>
  </si>
  <si>
    <t>IBS, Anxiety, Stress, Insomnia, De-addiction, Headache, Vertigo, Depression</t>
  </si>
  <si>
    <t>Primary sedative-anxiolytic; complete drug profile</t>
  </si>
  <si>
    <t>Allergy – 7 Anti-allergic Drugs</t>
  </si>
  <si>
    <t>Shati, Madhuyashti, Kantkari, Dugdhika, Erandmula, Shirisha, Haridra</t>
  </si>
  <si>
    <t>Complete anti-allergic protocol from dedicated article</t>
  </si>
  <si>
    <t>Asthma – Complete Protocol</t>
  </si>
  <si>
    <t>Antamul/Asthex, Pushkarmula, Vasa, Bharangi + supporting drugs</t>
  </si>
  <si>
    <t>Bronchodilators + anti-allergic + Vaman Karma protocol</t>
  </si>
  <si>
    <t>Rasna – 80 Vata Rogas</t>
  </si>
  <si>
    <t>OA, RA, Cervical, Lumbar, Sciatica, Frozen shoulder, Gout, Oedema</t>
  </si>
  <si>
    <t>80 diseases listed; Rasna primary drug</t>
  </si>
  <si>
    <t>Bilva – Single-Drug Deep Dive</t>
  </si>
  <si>
    <t>Constipation, Diarrhoea, UTI, APD, CKD, Thyroid</t>
  </si>
  <si>
    <t>Complete Bilva drug profile</t>
  </si>
  <si>
    <t>Mandukparni – Vascular Ischemia</t>
  </si>
  <si>
    <t>CAD, Stroke, Renal ischemia, AVN, Brain injury, Wound healing</t>
  </si>
  <si>
    <t>Vascular specialist; different from Brahmi</t>
  </si>
  <si>
    <t>Kalaunji – 12 Diseases</t>
  </si>
  <si>
    <t>Obesity, Cholesterol, Diabetes, CAD, Stroke, Fatty Liver, Hypertension</t>
  </si>
  <si>
    <t>12 conditions in single article; metabolic syndrome cluster</t>
  </si>
  <si>
    <t>Vomiting – Most Effective Drugs</t>
  </si>
  <si>
    <t>Shati, Badi Ilayachi (Large Cardamom), Morpankh Bhasma</t>
  </si>
  <si>
    <t>3 most effective anti-emetics cited explicitly</t>
  </si>
  <si>
    <t>Headache – Complete Protocol</t>
  </si>
  <si>
    <t>Tagar, Jatiphal, Jatamansi, Brahmi, Jyotishmati, Bhringraj, Shirisha</t>
  </si>
  <si>
    <t>Full headache/migraine drug protocol</t>
  </si>
  <si>
    <t>De-addiction Alcohol – 2-Part Article</t>
  </si>
  <si>
    <t>Jatiphal, Tagar, Parsika-yavani, Sahadevi, Brahmi, Jyotishmati, Sarpagandha</t>
  </si>
  <si>
    <t>Full withdrawal + craving + liver protocol; patient case of Rajan</t>
  </si>
  <si>
    <t>CKD – 2-Part Article</t>
  </si>
  <si>
    <t>Sahdevi, Punarnava, Gokshura, Bhumi-amalaki, Varuna, Shilajit, Mandukparni</t>
  </si>
  <si>
    <t>Oka-satmya (Enzyme Induction) concept introduced</t>
  </si>
  <si>
    <t>Ulcerative Colitis – 2-Part (Pravahika)</t>
  </si>
  <si>
    <t>Madhuyashti, Shalaki, Chandan, Ativisha, Mustak, Tulasi, Nimba, Nirgundi</t>
  </si>
  <si>
    <t>Ativisha + Mustak specifically from text</t>
  </si>
  <si>
    <t>Gandhak – Beauty + Skin Article</t>
  </si>
  <si>
    <t>Gandhak Rasayan: Acne, Hair, UTI, PID, Tumours, Cysts, Immune deficiency</t>
  </si>
  <si>
    <t>Purified sulphur; multi-system antimicrobial + immune-boosting</t>
  </si>
  <si>
    <t>Bhallatak – Herpes Zoster + Cancer</t>
  </si>
  <si>
    <t>Bhallatak (Semecarpus anacardium): Herpes, Cancer, RA, Skin</t>
  </si>
  <si>
    <t>Unique high-potency toxic-purified drug</t>
  </si>
  <si>
    <t>Weight Reduction – Protocol</t>
  </si>
  <si>
    <t>Vrikshamla (Kokam), Triphala, Vidanga, Guggulu, Pippali</t>
  </si>
  <si>
    <t>Vrikshamla = primary anti-obesity drug from text</t>
  </si>
  <si>
    <t>Medhya Rasayana – 5 Brain Tonics</t>
  </si>
  <si>
    <t>Brahmi, Shankhapushpi, Jyotishmati, Vacha, Mandukaparni</t>
  </si>
  <si>
    <t>5 classical Medhya drugs profiled individually</t>
  </si>
  <si>
    <t>Female Infertility – Protocol</t>
  </si>
  <si>
    <t>Complete female fertility protocol</t>
  </si>
  <si>
    <t>Male Infertility – Protocol</t>
  </si>
  <si>
    <t>Kapikacchu, Ashwagandha, Shilajit, Gokshura, Musali, Akarkara, Til</t>
  </si>
  <si>
    <t>Complete male fertility + vajikarana protocol</t>
  </si>
  <si>
    <t>Ashoka – Women's Health</t>
  </si>
  <si>
    <t>Bleeding, Dysmenorrhoea, Leucorrhoea, PID, Female Infertility</t>
  </si>
  <si>
    <t>All women's conditions in single article</t>
  </si>
  <si>
    <t>Low Growth in Teenagers – Protocol</t>
  </si>
  <si>
    <t>GH stimulation + anabolic Rasayana</t>
  </si>
  <si>
    <t>Jyotishmati – Brain Tonic Article</t>
  </si>
  <si>
    <t>Depression, Anxiety, CAD, Parkinson's, Brain tonic, De-addiction</t>
  </si>
  <si>
    <t>CNS stimulant + dopaminergic; detailed protocol</t>
  </si>
  <si>
    <t>Dronpushpi – Haemostatic</t>
  </si>
  <si>
    <t>Bleeding Piles, Jaundice, Dengue, Varicose Veins</t>
  </si>
  <si>
    <t>Haemostatic + hepatoprotective + antiviral</t>
  </si>
  <si>
    <t>Lakshmana – Underused Rasayana</t>
  </si>
  <si>
    <t>Premature Aging, Weak muscles/bones, Female Infertility, Milk secretion, Growth</t>
  </si>
  <si>
    <t>Underused anabolic Rasayana per Dr. Vasishth</t>
  </si>
  <si>
    <t>Sariva – Blood Purifier + Neuro</t>
  </si>
  <si>
    <t>Blood purifier, Parkinson's, Dementia, Neuropathy, Alzheimer's</t>
  </si>
  <si>
    <t>Sariva beyond classical use; neuroprotective from text</t>
  </si>
  <si>
    <t>Parijata – Underused Anti-inflammatory</t>
  </si>
  <si>
    <t>Sciatica, LBP, Gout, Inflammation, Depression, Nerve tonic</t>
  </si>
  <si>
    <t>Underused drug per Dr. Vasishth; antidepressant also</t>
  </si>
  <si>
    <t>Dehydration – Ayurvedic ORS</t>
  </si>
  <si>
    <t>Jeevaniya herbs, ORS-equivalent, Draksha, Shatavari, Amalaki</t>
  </si>
  <si>
    <t>Ayurvedic fluid resuscitation protocol</t>
  </si>
  <si>
    <t>Milk Secretion – Galactogogue</t>
  </si>
  <si>
    <t>Shatavari, Shatapushpa (Dill), Bala, Lakshmana</t>
  </si>
  <si>
    <t>Post-partum galactogogue protocol</t>
  </si>
  <si>
    <t>Viral Infections – Drug Group</t>
  </si>
  <si>
    <t>Anti-viral drug group from single article</t>
  </si>
  <si>
    <t>Chopchini – 7 Diseases</t>
  </si>
  <si>
    <t>Bacterial infections, Gout, Obesity, Ischemic disorders, Atherosclerosis</t>
  </si>
  <si>
    <t>7 conditions in single article</t>
  </si>
  <si>
    <t>Hypertension – Drug Protocol</t>
  </si>
  <si>
    <t>Bhumi-amalaki, Punarnava, Shankhapushpi, Jatamansi, Sarpagandha, Gokshura</t>
  </si>
  <si>
    <t>Full hypertension protocol</t>
  </si>
  <si>
    <t>Depression – Drug Protocol</t>
  </si>
  <si>
    <t>Jyotishmati, Brahmi, Kapikacchu, Ashwagandha, Parijata, Gokshura</t>
  </si>
  <si>
    <t>Medhya + dopaminergic + adaptogen protocol</t>
  </si>
  <si>
    <t>Erandmula – All Vata Inflammations</t>
  </si>
  <si>
    <t>All inflammatory Vata conditions: RA, OA, Gout, Lumbar, Cervical, Sciatica, Frozen shoulder, Asthma, Sinusitis, UTI</t>
  </si>
  <si>
    <t>Covers all Vata inflammatory diseases per text; comprehensive drug</t>
  </si>
  <si>
    <t>Fatty Liver – NAFLD Protocol</t>
  </si>
  <si>
    <t>Metabolic liver protocol from dedicated article</t>
  </si>
  <si>
    <t>SECTION 4  —  PHARMACOLOGICAL ACTION CATEGORIES  (23 Groups)</t>
  </si>
  <si>
    <t>Action Category (Ayurvedic + Modern)</t>
  </si>
  <si>
    <t>Drugs in This Category</t>
  </si>
  <si>
    <t>Notes</t>
  </si>
  <si>
    <t>Medhya Rasayana (Brain Tonics)</t>
  </si>
  <si>
    <t>Brahmi, Shankhapushpi, Jyotishmati, Vacha, Mandukparni (Mandukaparni)</t>
  </si>
  <si>
    <t>5 classical Medhya drugs from dedicated article</t>
  </si>
  <si>
    <t>Anti-allergic / Anti-histaminic</t>
  </si>
  <si>
    <t>Shati, Madhuyashti, Kantkari, Dugdhika, Erandmula, Shirisha, Haridra, Nimba</t>
  </si>
  <si>
    <t>7-drug list from dedicated allergy article</t>
  </si>
  <si>
    <t>Hepatoprotective (Yakritottejaka)</t>
  </si>
  <si>
    <t>Bhumi-amalaki, Bhringraj, Katuki, Kalmegh, Guduchi, Bilva, Ghrit-kumari</t>
  </si>
  <si>
    <t>Liver protection group</t>
  </si>
  <si>
    <t>Nephroprotective (Vrikkottejaka)</t>
  </si>
  <si>
    <t>Sahdevi, Punarnava, Gokshura, Varuna, Bhumi-amalaki, Mandukparni, Chandan, Shilajit</t>
  </si>
  <si>
    <t>Kidney protection; Sahdevi primary per text</t>
  </si>
  <si>
    <t>Anti-viral / Immunomodulatory</t>
  </si>
  <si>
    <t>Bhumi-amalaki, Tulasi, Guduchi, Kalmegh, Sariva, Ashwagandha, Shankhfuli</t>
  </si>
  <si>
    <t>From dedicated viral article; Shankhfuli anti-mutagenic</t>
  </si>
  <si>
    <t>Cardioprotective / Anti-atherogenic</t>
  </si>
  <si>
    <t>Arjuna, Mandukparni, Pushkarmula, Kalaunji, Guggulu, Gokshura, Chitrak</t>
  </si>
  <si>
    <t>Heart + vascular protection</t>
  </si>
  <si>
    <t>Anxiolytic / Sedative (Nidrajanana)</t>
  </si>
  <si>
    <t>Tagar, Jatamansi, Brahmi, Vacha, Ashwagandha, Shankhapushpi, Sarpagandha</t>
  </si>
  <si>
    <t>CNS calming; Tagar primary per text</t>
  </si>
  <si>
    <t>Anti-inflammatory (Shothahara)</t>
  </si>
  <si>
    <t>Rasna, Erandmula, Nirgundi, Shalaki, Parijata, Nimba, Haridra, Chopchini</t>
  </si>
  <si>
    <t>Vata inflammation; Rasna for 80 Vata Rogas</t>
  </si>
  <si>
    <t>Anti-diabetic (Pramehaghna)</t>
  </si>
  <si>
    <t>Daru-haridra, Haridra, Gudmar, Bhumi-amalaki, Bilva, Nimba, Katuki, Ghrit-kumari, Kalaunji</t>
  </si>
  <si>
    <t>Anti-diabetic group from multiple articles</t>
  </si>
  <si>
    <t>Uterine Tonic / Estrogenic (Garbhashaya Balya)</t>
  </si>
  <si>
    <t>Ashoka, Shatavari, Ghrit-kumari, Dashamoola, Bala, Lodhra, Patrang, Lakshmana</t>
  </si>
  <si>
    <t>Women's health group</t>
  </si>
  <si>
    <t>Osteogenic / Bone-healing (Asthisandhaniya)</t>
  </si>
  <si>
    <t>Asthi-shrinkhala, Arjuna, Laksha, Shilajit, Lakshmana</t>
  </si>
  <si>
    <t>Bone healing group; Asthi-shrinkhala primary</t>
  </si>
  <si>
    <t>Dopaminergic / Anti-Parkinsonian</t>
  </si>
  <si>
    <t>Kapikacchu (Mucuna pruriens), Jyotishmati, Sariva</t>
  </si>
  <si>
    <t>L-DOPA + dopaminergic group</t>
  </si>
  <si>
    <t>Haemostatic (Raktasthambhana)</t>
  </si>
  <si>
    <t>Bleeding control; Durva primary haemostatic</t>
  </si>
  <si>
    <t>Lipid-lowering / Anti-obesity (Medohara)</t>
  </si>
  <si>
    <t>Vrikshamla, Bhumi-amalaki, Guggulu, Kalaunji, Nimba, Haridra, Sahdevi</t>
  </si>
  <si>
    <t>Metabolic group; Vrikshamla primary</t>
  </si>
  <si>
    <t>Anti-emetic (Chardighna)</t>
  </si>
  <si>
    <t>Shati, Morpankh Bhasma, Badi Ilayachi, Madhuyashti, Haritaki</t>
  </si>
  <si>
    <t>From dedicated vomiting article (top 3 explicitly cited)</t>
  </si>
  <si>
    <t>Adaptogen / Rasayana (Balya + Ojas)</t>
  </si>
  <si>
    <t>Ashwagandha, Shilajit, Amalaki, Shatavari, Bala, Kapikacchu, Lakshmana</t>
  </si>
  <si>
    <t>Tonic + anti-aging; most comprehensive group</t>
  </si>
  <si>
    <t>Blood Purifier (Rakta-shodhana)</t>
  </si>
  <si>
    <t>Sariva, Gandhak Rasayan, Manjishtha, Haridra, Nimba, Chopchini, Bhumi-amalaki</t>
  </si>
  <si>
    <t>Dermatology + lymphatic; Sariva primary</t>
  </si>
  <si>
    <t>Anti-microbial (Krimi-ghna + Vishahara)</t>
  </si>
  <si>
    <t>Gandhak Rasayan, Nimba, Vidanga, Chirayata, Daru-haridra, Haridra</t>
  </si>
  <si>
    <t>Infection + parasite control</t>
  </si>
  <si>
    <t>Vascular Ischemia (Srotoshodhana)</t>
  </si>
  <si>
    <t>Mandukparni, Duralabha, Jyotishmati, Chopchini, Gokshura</t>
  </si>
  <si>
    <t>Ischemia-specific; Mandukparni primary</t>
  </si>
  <si>
    <t>Bronchodilator / Respiratory (Shwasahara)</t>
  </si>
  <si>
    <t>Antamul, Pushkarmula, Vasa, Bharangi, Dugdhika, Kantkari, Madhuyashti, Shati</t>
  </si>
  <si>
    <t>Asthma + bronchitis group from dedicated articles</t>
  </si>
  <si>
    <t>De-addiction (Vyasana-chikitsa)</t>
  </si>
  <si>
    <t>Dedicated 2-part article protocol</t>
  </si>
  <si>
    <t>Galactogogue (Stanya-janana)</t>
  </si>
  <si>
    <t>From dedicated milk secretion article</t>
  </si>
  <si>
    <t>Anti-parasitic (Krimi-nashaka)</t>
  </si>
  <si>
    <t>Intestinal worm group; Vidanga primary</t>
  </si>
  <si>
    <t>Term ID</t>
  </si>
  <si>
    <t>English Term</t>
  </si>
  <si>
    <t>Description</t>
  </si>
  <si>
    <t>Sanskrit (IAST)</t>
  </si>
  <si>
    <t>Sanskrit (Devanagari)</t>
  </si>
  <si>
    <t>ITA-1.1.1</t>
  </si>
  <si>
    <t>Ayurveda</t>
  </si>
  <si>
    <t>Ayurveda is a traditional system of medicine and health care which originated in the Indian subcontinent. The term Ayurveda denotes “knowledge of life”. It is a compound of two words, “ayu” (life) and “veda” (knowledge). The discipline encompasses the physical, psychological, spiritual and social dimensions of life, deals with dynamic concepts of well-being, harmony, health promotion and longevity, and concerns itself with healthy, beneficial and advantageous aspects of human life as well as its unhealthy, deleterious and disadvantageous aspects.</t>
  </si>
  <si>
    <t>Āyurvedaḥ</t>
  </si>
  <si>
    <t>आयुर्वेदः</t>
  </si>
  <si>
    <t>ITA-1.2.1</t>
  </si>
  <si>
    <t>Life process, cycle or span</t>
  </si>
  <si>
    <t>The coalescence of body, sense organs, mind and self that dynamically supports, nourishes and propagates itself despite its eventual disintegration. Ayurveda uses several terms as synonyms for life, based on the different perspectives under which they are understood: 1. Coalescence of body, sense organs, mind, and self; 2. Self-supporting, holding, ability of life to support and preserve itself; 3. Self-sustaining, self-nourishing, journey (of life), duration (of life), ability of life to nourish and sustain itself; 4. Ever moving forward, life’s ability to resist premature death and destruction through dynamic self-adaptation; 5. Uninterrupted succession, sequence, consequence, result, continuing link between past and future life.</t>
  </si>
  <si>
    <t>1.āyuḥ;; 2.dhāri;; 3.jīvitam;; 4.nityaga;; 5.anubandhaḥ.</t>
  </si>
  <si>
    <t>1.आयुः;; 2.धारि;; 3.जीवितम;; 4.नित्यग;; 5.अनुबन्धः.</t>
  </si>
  <si>
    <t>ITA-1.2.2</t>
  </si>
  <si>
    <t>Salutary life</t>
  </si>
  <si>
    <t>A mode of life that is advantageous for oneself and generally beneficial.</t>
  </si>
  <si>
    <t>hitāyuḥ</t>
  </si>
  <si>
    <t>हितायुः</t>
  </si>
  <si>
    <t>ITA-1.2.3</t>
  </si>
  <si>
    <t>Unsalutary life</t>
  </si>
  <si>
    <t>A mode of life that is disadvantageous for oneself and generally detrimental.</t>
  </si>
  <si>
    <t>ahitāyuḥ</t>
  </si>
  <si>
    <t>अहितायुः</t>
  </si>
  <si>
    <t>ITA-1.2.4</t>
  </si>
  <si>
    <t>High quality of life</t>
  </si>
  <si>
    <t>A lifestyle characterized by a high quotient of happiness.</t>
  </si>
  <si>
    <t>sukhāyuḥ</t>
  </si>
  <si>
    <t>सुखायुः</t>
  </si>
  <si>
    <t>ITA-1.2.5</t>
  </si>
  <si>
    <t>Poor quality of life</t>
  </si>
  <si>
    <t>A lifestyle characterized by a low quotient of happiness.</t>
  </si>
  <si>
    <t>duḥkhāyuḥ</t>
  </si>
  <si>
    <t>दुःखायुः</t>
  </si>
  <si>
    <t>ITA-1.3.1</t>
  </si>
  <si>
    <t>Three core principles of Ayurveda knowledge</t>
  </si>
  <si>
    <t>The entire narrative of Ayurveda is woven coherently on the logical framework of etiology (hetu), symptomatology (linga) and therapeutics (aushadha).</t>
  </si>
  <si>
    <t>trisūtrāyurvedaḥ,; triskandhaḥ</t>
  </si>
  <si>
    <t>त्रिसूत्रायुर्वेदः,; त्रिस्कन्धः</t>
  </si>
  <si>
    <t>ITA-1.4.1</t>
  </si>
  <si>
    <t>Eight clinical speciali- ties of Ayurveda</t>
  </si>
  <si>
    <t>The eight branches of Ayurveda.</t>
  </si>
  <si>
    <t>aṣṭāṅgāyurvedaḥ</t>
  </si>
  <si>
    <t>अष्टाङ्गायुर्वेदः</t>
  </si>
  <si>
    <t>ITA-1.4.2</t>
  </si>
  <si>
    <t>Treatment</t>
  </si>
  <si>
    <t>cikitsā</t>
  </si>
  <si>
    <t>चिकित्सा</t>
  </si>
  <si>
    <t>ITA-1.4.3</t>
  </si>
  <si>
    <t>General medicine</t>
  </si>
  <si>
    <t>The clinical speciality of Ayurveda dealing with the entire physical body and mind. The term kaya indicates the capacity of the organism to digest and metabolize food.</t>
  </si>
  <si>
    <t>kāyacikitsā</t>
  </si>
  <si>
    <t>कायचिकित्सा</t>
  </si>
  <si>
    <t>ITA-1.4.4</t>
  </si>
  <si>
    <t>Child and maternal health</t>
  </si>
  <si>
    <t>The clinical speciality of Ayurveda dealing with child and maternal health and obstetrics; its scope extends to cover pre- and postnatal care.</t>
  </si>
  <si>
    <t>bālacikitsā,; kaumārabhṛtyam</t>
  </si>
  <si>
    <t>बालचिकित्सा,; कौमारभृत्यम</t>
  </si>
  <si>
    <t>ITA-1.4.5</t>
  </si>
  <si>
    <t>Psychiatry</t>
  </si>
  <si>
    <t>The clinical speciality of Ayurveda dealing with the treatment of mental disorders.</t>
  </si>
  <si>
    <t>grahacikitsā, bhūtavidyā.</t>
  </si>
  <si>
    <t>ग्रहचिकित्सा, भूतविद्या.</t>
  </si>
  <si>
    <t>ITA-1.4.6</t>
  </si>
  <si>
    <t>Head and neck medicine</t>
  </si>
  <si>
    <t>The clinical speciality of Ayurveda dealing with the treatment of diseases affecting the head and neck region (including ophthalmology, otorhinolaryngology and dentistry) .</t>
  </si>
  <si>
    <t>śālakyatantra,; ūrdhvāṅgacikitsā</t>
  </si>
  <si>
    <t>शालक्यतन्त्र,; ऊर्ध्वाङ्गचिकित्सा</t>
  </si>
  <si>
    <t>ITA-1.4.7</t>
  </si>
  <si>
    <t>Surgery</t>
  </si>
  <si>
    <t>The clinical speciality of Ayurveda dealing with the removal of internal or external foreign bodies (shalya) through surgical intervention(s).</t>
  </si>
  <si>
    <t>śalyacikitsā</t>
  </si>
  <si>
    <t>शल्यचिकित्सा</t>
  </si>
  <si>
    <t>ITA-1.4.8</t>
  </si>
  <si>
    <t>Toxicology</t>
  </si>
  <si>
    <t>The clinical speciality of Ayurveda dealing with the treatment of poisoning .</t>
  </si>
  <si>
    <t>viṣacikitsā, garacikitsā</t>
  </si>
  <si>
    <t>विषचिकित्सा, गरचिकित्सा</t>
  </si>
  <si>
    <t>ITA-1.4.9</t>
  </si>
  <si>
    <t>Geriatrics</t>
  </si>
  <si>
    <t>The clinical speciality of Ayurveda dealing with age-related issues and promoting health and well-being .</t>
  </si>
  <si>
    <t>rasāyanacikitsā,; jarācikitsā</t>
  </si>
  <si>
    <t>रसायनचिकित्सा,; जराचिकित्सा</t>
  </si>
  <si>
    <t>ITA-1.4.10</t>
  </si>
  <si>
    <t>Fertility treatment</t>
  </si>
  <si>
    <t>The clinical speciality of Ayurveda dealing with reproductive and sexual health.</t>
  </si>
  <si>
    <t>vajikaraṇacikitsa,; vṛṣacikitsā</t>
  </si>
  <si>
    <t>वजिकरणचिकित्स,; वृषचिकित्सा</t>
  </si>
  <si>
    <t>ITA-1.4.11</t>
  </si>
  <si>
    <t>Obstetrics, gynecology</t>
  </si>
  <si>
    <t>prasūtītantra, strīroga</t>
  </si>
  <si>
    <t>प्रसूतीतन्त्र, स्त्रीरोग</t>
  </si>
  <si>
    <t>ITA-1.5.1</t>
  </si>
  <si>
    <t>Knowledge system or treatise</t>
  </si>
  <si>
    <t>A knowledge system is concise and informative and offers both theoretical and practical knowledge in its many subdisciplines. Ayurveda is considered as a knowledge system.</t>
  </si>
  <si>
    <t>śāstram, sūtram,; śākhāvidyā, jñānam,; tantram, vidhiḥ, vijñānam,; lakṣaṇam</t>
  </si>
  <si>
    <t>शास्त्रम, सूत्रम,; शाखाविद्या, ज्ञानम,; तन्त्रम, विधिः, विज्ञानम,; लक्षणम</t>
  </si>
  <si>
    <t>ITA-1.5.2</t>
  </si>
  <si>
    <t>Aphorism, summarized knowledge</t>
  </si>
  <si>
    <t>A short, unambiguous sentence or aphoristic rule, as well as a term of summarized knowledge relating to a particular discipline.</t>
  </si>
  <si>
    <t>sūtram</t>
  </si>
  <si>
    <t>सूत्रम</t>
  </si>
  <si>
    <t>ITA-1.5.3</t>
  </si>
  <si>
    <t>Branch of knowledge</t>
  </si>
  <si>
    <t>Ayurveda is considered a branch of knowledge because it is derived from other Indian knowledge systems such as the Vedas.</t>
  </si>
  <si>
    <t>śākhā</t>
  </si>
  <si>
    <t>शाखा</t>
  </si>
  <si>
    <t>ITA-1.5.4</t>
  </si>
  <si>
    <t>Knowledge, discipline</t>
  </si>
  <si>
    <t>Systematized knowledge, learning or science.</t>
  </si>
  <si>
    <t>vidyā</t>
  </si>
  <si>
    <t>विद्या</t>
  </si>
  <si>
    <t>ITA-1.5.5</t>
  </si>
  <si>
    <t>Understanding, religious knowledge</t>
  </si>
  <si>
    <t>A wider form of knowledge centred on a cognitive event that is recognized when experienced.</t>
  </si>
  <si>
    <t>jñānam</t>
  </si>
  <si>
    <t>ज्ञानम</t>
  </si>
  <si>
    <t>ITA-1.5.6</t>
  </si>
  <si>
    <t>Treatise, structurally organized knowledge</t>
  </si>
  <si>
    <t>A term that means literally to hold together on a thread, and figuratively to elaborate a structured and classified exposition of a subject.</t>
  </si>
  <si>
    <t>tantram</t>
  </si>
  <si>
    <t>तन्त्रम</t>
  </si>
  <si>
    <t>ITA-1.5.7</t>
  </si>
  <si>
    <t>Mandatory injunction</t>
  </si>
  <si>
    <t>An instruction or procedure stipulated in a text.</t>
  </si>
  <si>
    <t>vidhiḥ</t>
  </si>
  <si>
    <t>विधिः</t>
  </si>
  <si>
    <t>ITA-1.5.8</t>
  </si>
  <si>
    <t>Applied knowledge</t>
  </si>
  <si>
    <t>Skill in the practical application of knowledge.</t>
  </si>
  <si>
    <t>vijñānam</t>
  </si>
  <si>
    <t>विज्ञानम</t>
  </si>
  <si>
    <t>ITA-1.5.9</t>
  </si>
  <si>
    <t>Qualities of technical writing</t>
  </si>
  <si>
    <t>Good technical writing following structured sets of rules or instruments such as devices for composition and analysis of technical treatises (tantrayukti), sources of meaning (arthashraya), compositions (kalpana), inclinations (tacchilya) and explanations (vyakhya). These are literary devices to assist in comprehending the technical and hidden meanings of classical texts.</t>
  </si>
  <si>
    <t>śāstraguṇāḥ</t>
  </si>
  <si>
    <t>शास्त्रगुणाः</t>
  </si>
  <si>
    <t>ITA-1.6.1</t>
  </si>
  <si>
    <t>Devices for composition and analysis of technical treatises</t>
  </si>
  <si>
    <t>Devices required to compose, understand, criticize and evaluate a technical treatise.</t>
  </si>
  <si>
    <t>tantrayuktiḥ</t>
  </si>
  <si>
    <t>तन्त्रयुक्तिः</t>
  </si>
  <si>
    <t>ITA-1.6.2</t>
  </si>
  <si>
    <t>Extending the scope or inclusiveness of a rule</t>
  </si>
  <si>
    <t>An authorial annotation enabling an item of useful knowledge from an external source to be incorporated in the text.</t>
  </si>
  <si>
    <t>atideśaḥ</t>
  </si>
  <si>
    <t>अतिदेशः</t>
  </si>
  <si>
    <t>ITA-1.6.3</t>
  </si>
  <si>
    <t>Retrospective cross- referencing</t>
  </si>
  <si>
    <t>A reference to previous statements or sections of a text that are relevant to the topic being discussed.</t>
  </si>
  <si>
    <t>atītāvekṣaṇam</t>
  </si>
  <si>
    <t>अतीतावेक्षणम</t>
  </si>
  <si>
    <t>ITA-1.6.4</t>
  </si>
  <si>
    <t>Topic or subject of discussion</t>
  </si>
  <si>
    <t>The topic of a subject, chapter or section being discussed.</t>
  </si>
  <si>
    <t>adhikaraṇam</t>
  </si>
  <si>
    <t>अधिकरणम</t>
  </si>
  <si>
    <t>ITA-1.6.5</t>
  </si>
  <si>
    <t>Prospective cross- referencing</t>
  </si>
  <si>
    <t>A prospective reference to statements from forthcoming chapters or sections of a text that are relevant to the topic being discussed.</t>
  </si>
  <si>
    <t>anāgatavekṣaṇam</t>
  </si>
  <si>
    <t>अनागतवेक्षणम</t>
  </si>
  <si>
    <t>ITA-1.6.6</t>
  </si>
  <si>
    <t>Acceptance by not refuting</t>
  </si>
  <si>
    <t>Acceptance of another viewpoint in a text by stating and not refuting it.</t>
  </si>
  <si>
    <t>anumataḥ</t>
  </si>
  <si>
    <t>अनुमतः</t>
  </si>
  <si>
    <t>ITA-1.6.7</t>
  </si>
  <si>
    <t>Acceptance of multiple conclusions</t>
  </si>
  <si>
    <t>Listing multiple conclusions without refuting any of them.</t>
  </si>
  <si>
    <t>anekāntaḥ</t>
  </si>
  <si>
    <t>अनेकान्तः</t>
  </si>
  <si>
    <t>ITA-1.6.8</t>
  </si>
  <si>
    <t>Supporting a proposed hypothesis</t>
  </si>
  <si>
    <t>Justifying a proposed hypothesis by providing a presumptive cause or rationale.</t>
  </si>
  <si>
    <t>apadeśaḥ</t>
  </si>
  <si>
    <t>अपदेशः</t>
  </si>
  <si>
    <t>ITA-1.6.9</t>
  </si>
  <si>
    <t>Statement of exception</t>
  </si>
  <si>
    <t>A statement which indicates or includes an exception to a general rule.</t>
  </si>
  <si>
    <t>apavargaḥ</t>
  </si>
  <si>
    <t>अपवर्गः</t>
  </si>
  <si>
    <t>ITA-1.6.10</t>
  </si>
  <si>
    <t>Implied or inferred meaning</t>
  </si>
  <si>
    <t>Making statements in such a way to allow room for different inferences or presumptions.</t>
  </si>
  <si>
    <t>arthāpattiḥ</t>
  </si>
  <si>
    <t>अर्थापत्तिः</t>
  </si>
  <si>
    <t>ITA-1.6.11</t>
  </si>
  <si>
    <t>Concise statement</t>
  </si>
  <si>
    <t>A concise statement or summary account of a specific topic.</t>
  </si>
  <si>
    <t>uddeśaḥ</t>
  </si>
  <si>
    <t>उद्देशः</t>
  </si>
  <si>
    <t>ITA-1.6.12</t>
  </si>
  <si>
    <t>Consolidating an opinion by refuting other hypotheses</t>
  </si>
  <si>
    <t>Reaffirming a statement by refuting contrary views from other sources.</t>
  </si>
  <si>
    <t>uddhāraḥ</t>
  </si>
  <si>
    <t>उद्धारः</t>
  </si>
  <si>
    <t>ITA-1.6.13</t>
  </si>
  <si>
    <t>Authoritative instruction</t>
  </si>
  <si>
    <t>An instruction or injunction from a reliable and reputed authority in the field.</t>
  </si>
  <si>
    <t>upadeśaḥ</t>
  </si>
  <si>
    <t>उपदेशः</t>
  </si>
  <si>
    <t>ITA-1.6.14</t>
  </si>
  <si>
    <t>Extrapolation</t>
  </si>
  <si>
    <t>An inference about a conjectured situation through reasoning and by analysis of statements.</t>
  </si>
  <si>
    <t>ūhyam</t>
  </si>
  <si>
    <t>ऊह्यम</t>
  </si>
  <si>
    <t>ITA-1.6.15</t>
  </si>
  <si>
    <t>Definite conclusion</t>
  </si>
  <si>
    <t>A statement which is absolute and not modified by its context.</t>
  </si>
  <si>
    <t>ekāntaḥ</t>
  </si>
  <si>
    <t>एकान्तः</t>
  </si>
  <si>
    <t>ITA-1.6.16</t>
  </si>
  <si>
    <t>Illustrative statement</t>
  </si>
  <si>
    <t>An explanatory statement which develops subject matter by means of an example.</t>
  </si>
  <si>
    <t>nidarśanam</t>
  </si>
  <si>
    <t>निदर्शनम</t>
  </si>
  <si>
    <t>ITA-1.6.17</t>
  </si>
  <si>
    <t>Execution of appropriate action, mandatory instruction</t>
  </si>
  <si>
    <t>An injunction or statement in the form of a command or order that is to be followed strictly without query or discussion.</t>
  </si>
  <si>
    <t>niyogaḥ/ sanniyogaḥ</t>
  </si>
  <si>
    <t>नियोगः/ सन्नियोगः</t>
  </si>
  <si>
    <t>ITA-1.6.18</t>
  </si>
  <si>
    <t>Decision based on critical analysis</t>
  </si>
  <si>
    <t>A decisive statement which reaches a conclusion or settles a topic after detailed consideration of all relevant and related facts.</t>
  </si>
  <si>
    <t>nirṇayaḥ</t>
  </si>
  <si>
    <t>निर्णयः</t>
  </si>
  <si>
    <t>ITA-1.6.19</t>
  </si>
  <si>
    <t>Detailed description, elaboration of statement</t>
  </si>
  <si>
    <t>A detailed description of previously listed topics.</t>
  </si>
  <si>
    <t>nirdeśaḥ</t>
  </si>
  <si>
    <t>निर्देशः</t>
  </si>
  <si>
    <t>ITA-1.6.20</t>
  </si>
  <si>
    <t>Technical definition</t>
  </si>
  <si>
    <t>An illustrative statement understood only by experts with the specific domain knowledge.</t>
  </si>
  <si>
    <t>nirvacanam</t>
  </si>
  <si>
    <t>निर्वचनम</t>
  </si>
  <si>
    <t>ITA-1.6.21</t>
  </si>
  <si>
    <t>Objecting or opposing a proposed hypothesis</t>
  </si>
  <si>
    <t>A possible objection to, or refuting of, the proposed hypothesis.</t>
  </si>
  <si>
    <t>pūrvapakṣaḥ</t>
  </si>
  <si>
    <t>पूर्वपक्षः</t>
  </si>
  <si>
    <t>ITA-1.6.22</t>
  </si>
  <si>
    <t>Negating or refuting an opposing viewpoint</t>
  </si>
  <si>
    <t>A statement that negates the argument of the opponent.</t>
  </si>
  <si>
    <t>pratyutsāraḥ</t>
  </si>
  <si>
    <t>प्रत्युत्सारः</t>
  </si>
  <si>
    <t>ITA-1.6.23</t>
  </si>
  <si>
    <t>Partial description</t>
  </si>
  <si>
    <t>A brief and incomplete or partial description of an extensive subject.</t>
  </si>
  <si>
    <t>pradeśaḥ</t>
  </si>
  <si>
    <t>प्रदेशः</t>
  </si>
  <si>
    <t>ITA-1.6.24</t>
  </si>
  <si>
    <t>Aim, objective</t>
  </si>
  <si>
    <t>A statement that clarifies the aims and objectives of a proposed activity or action.</t>
  </si>
  <si>
    <t>Prayojanam</t>
  </si>
  <si>
    <t>प्रयोजनम</t>
  </si>
  <si>
    <t>ITA-1.6.25</t>
  </si>
  <si>
    <t>Contextual repetition</t>
  </si>
  <si>
    <t>Repetition of a previously cited statement when it acquires relevance in another context.</t>
  </si>
  <si>
    <t>prasaṅgaḥ</t>
  </si>
  <si>
    <t>प्रसङ्गः</t>
  </si>
  <si>
    <t>ITA-1.6.26</t>
  </si>
  <si>
    <t>Union, compounding, a structured sentence (syntax)</t>
  </si>
  <si>
    <t>An arrangement of words and sentences structured and ordered so as to make complete sense.</t>
  </si>
  <si>
    <t>yogaḥ</t>
  </si>
  <si>
    <t>योगः</t>
  </si>
  <si>
    <t>ITA-1.6.27</t>
  </si>
  <si>
    <t>Supply of ellipsis</t>
  </si>
  <si>
    <t>A statement in which some word(s) are lacking and have to be correctly surmised and supplied to derive the exact meaning of a sentence in its given context.</t>
  </si>
  <si>
    <t>vākyaśeṣaḥ</t>
  </si>
  <si>
    <t>वाक्यशेषः</t>
  </si>
  <si>
    <t>ITA-1.6.28</t>
  </si>
  <si>
    <t>Optional instructions</t>
  </si>
  <si>
    <t>A statement that allows several discretionary options.</t>
  </si>
  <si>
    <t>vikalpanam</t>
  </si>
  <si>
    <t>विकल्पनम</t>
  </si>
  <si>
    <t>ITA-1.6.29</t>
  </si>
  <si>
    <t>Sequential narration or enumeration</t>
  </si>
  <si>
    <t>The narration of a topic in the correct logical sequence.</t>
  </si>
  <si>
    <t>vidhānam</t>
  </si>
  <si>
    <t>विधानम</t>
  </si>
  <si>
    <t>ITA-1.6.30</t>
  </si>
  <si>
    <t>Implying the opposite meaning</t>
  </si>
  <si>
    <t>A statement whose meaning suggests the opposite of its ostensible expression.</t>
  </si>
  <si>
    <t>viparyayaḥ</t>
  </si>
  <si>
    <t>विपर्ययः</t>
  </si>
  <si>
    <t>ITA-1.6.31</t>
  </si>
  <si>
    <t>Lucid explanation</t>
  </si>
  <si>
    <t>A statement which develops a subject matter in detail.</t>
  </si>
  <si>
    <t>vyākhyānam</t>
  </si>
  <si>
    <t>व्याख्यानम</t>
  </si>
  <si>
    <t>ITA-1.6.32</t>
  </si>
  <si>
    <t>Inconclusive statement</t>
  </si>
  <si>
    <t>An indefinite statement which leaves its ultimate conclusion in doubt.</t>
  </si>
  <si>
    <t>saṃśayaḥ</t>
  </si>
  <si>
    <t>संशयः</t>
  </si>
  <si>
    <t>ITA-1.6.33</t>
  </si>
  <si>
    <t>Enlisting one by one</t>
  </si>
  <si>
    <t>A phrase or paragraph in which things with common characteristics are grouped together and enumerated.</t>
  </si>
  <si>
    <t>samuccayaḥ</t>
  </si>
  <si>
    <t>समुच्चयः</t>
  </si>
  <si>
    <t>ITA-1.6.34</t>
  </si>
  <si>
    <t>Statement indicating a source</t>
  </si>
  <si>
    <t>A statement specifying when and where an event occurred.</t>
  </si>
  <si>
    <t>sambhavaḥ</t>
  </si>
  <si>
    <t>सम्भवः</t>
  </si>
  <si>
    <t>ITA-1.6.35</t>
  </si>
  <si>
    <t>Technical terminology limited to a school of thought</t>
  </si>
  <si>
    <t>A technical terminology devised and used by only one school of thought.</t>
  </si>
  <si>
    <t>svasañjñā</t>
  </si>
  <si>
    <t>स्वसञ्ज्ञा</t>
  </si>
  <si>
    <t>ITA-1.6.36</t>
  </si>
  <si>
    <t>Extended reasoning</t>
  </si>
  <si>
    <t>Extension or extrapolation of an argument or supportive reasoning from a different context.</t>
  </si>
  <si>
    <t>hetvarthaḥ</t>
  </si>
  <si>
    <t>हेत्वर्थः</t>
  </si>
  <si>
    <t>ITA-1.6.37</t>
  </si>
  <si>
    <t>Source of meaning</t>
  </si>
  <si>
    <t>The word or part of a sentence which encapsulates the actual meaning.</t>
  </si>
  <si>
    <t>arthāśrayaḥ</t>
  </si>
  <si>
    <t>अर्थाश्रयः</t>
  </si>
  <si>
    <t>ITA-1.6.38</t>
  </si>
  <si>
    <t>Concept, hypothesis</t>
  </si>
  <si>
    <t>A conceptual construction, the work of the imagination.</t>
  </si>
  <si>
    <t>kalpanā</t>
  </si>
  <si>
    <t>कल्पना</t>
  </si>
  <si>
    <t>ITA-1.6.39</t>
  </si>
  <si>
    <t>Inclinations</t>
  </si>
  <si>
    <t>Description used to denote a particular inclination, tendency, or habit. Also refers to methods of diagnosis and treatment.</t>
  </si>
  <si>
    <t>tācchilyam</t>
  </si>
  <si>
    <t>ताच्छिल्यम</t>
  </si>
  <si>
    <t>ITA-1.6.40</t>
  </si>
  <si>
    <t>Explanation, commentary</t>
  </si>
  <si>
    <t>An exegetical commentary on, or explanation of, Ayurvedic texts.</t>
  </si>
  <si>
    <t>vyākhyā</t>
  </si>
  <si>
    <t>व्याख्या</t>
  </si>
  <si>
    <t>ITA-1.7.1</t>
  </si>
  <si>
    <t>Theory</t>
  </si>
  <si>
    <t>An established theory that has been critically examined and accepted by qualified investigators. It may be common to all schools of thought, scripture and branches of science (sarvatantrasiddhantaḥ) or particular to any one of them (pratitantrasiddhantaḥ).</t>
  </si>
  <si>
    <t>siddhāntaḥ</t>
  </si>
  <si>
    <t>सिद्धान्तः</t>
  </si>
  <si>
    <t>ITA-1.7.2</t>
  </si>
  <si>
    <t>Doctrine</t>
  </si>
  <si>
    <t>A statement which aims to establish authoritative knowledge based on affirmation or refutation of its evidence; in general Sanskrit literature it means a debate/thesis/ proposition/ argument.</t>
  </si>
  <si>
    <t>vādaḥ</t>
  </si>
  <si>
    <t>वादः</t>
  </si>
  <si>
    <t>ITA-1.7.3</t>
  </si>
  <si>
    <t>Rules for debate</t>
  </si>
  <si>
    <t>Technical rules for an argument or debate.</t>
  </si>
  <si>
    <t>vādamārgaḥ</t>
  </si>
  <si>
    <t>वादमार्गः</t>
  </si>
  <si>
    <t>ITA-1.7.4</t>
  </si>
  <si>
    <t>Unquestionable statement</t>
  </si>
  <si>
    <t>A statement which has exhausted the scope for further questioning.</t>
  </si>
  <si>
    <t>ananuyojyam</t>
  </si>
  <si>
    <t>अननुयोज्यम</t>
  </si>
  <si>
    <t>ITA-1.7.5</t>
  </si>
  <si>
    <t>Question</t>
  </si>
  <si>
    <t>A question or query raised to challenge the expressive power and scope of a statement and to clarify any ambiguity.</t>
  </si>
  <si>
    <t>anuyogaḥ</t>
  </si>
  <si>
    <t>अनुयोगः</t>
  </si>
  <si>
    <t>ITA-1.7.6</t>
  </si>
  <si>
    <t>Questionable statement</t>
  </si>
  <si>
    <t>A statement which is beset with syntactical defects and requires clarification.</t>
  </si>
  <si>
    <t>anuyojyam</t>
  </si>
  <si>
    <t>अनुयोज्यम</t>
  </si>
  <si>
    <t>ITA-1.7.7</t>
  </si>
  <si>
    <t>Unquestioning acceptance</t>
  </si>
  <si>
    <t>Unconditional acceptance of different positions, including those which are inconclusive.</t>
  </si>
  <si>
    <t>abhyanujñā</t>
  </si>
  <si>
    <t>अभ्यनुज्ञा</t>
  </si>
  <si>
    <t>ITA-1.7.8</t>
  </si>
  <si>
    <t>Implied meaning</t>
  </si>
  <si>
    <t>A statement whose derived meaning allows for another interpretation.</t>
  </si>
  <si>
    <t>arthaprāptiḥ</t>
  </si>
  <si>
    <t>अर्थप्राप्तिः</t>
  </si>
  <si>
    <t>ITA-1.7.9</t>
  </si>
  <si>
    <t>Varying meaning or shifting the topic</t>
  </si>
  <si>
    <t>A statement that is not relevant or applicable to its context.</t>
  </si>
  <si>
    <t>arthāntaram</t>
  </si>
  <si>
    <t>अर्थान्तरम</t>
  </si>
  <si>
    <t>ITA-1.7.10</t>
  </si>
  <si>
    <t>Rejoinder</t>
  </si>
  <si>
    <t>The response or reply to a challenge or objection.</t>
  </si>
  <si>
    <t>uttaram</t>
  </si>
  <si>
    <t>उत्तरम</t>
  </si>
  <si>
    <t>ITA-1.7.11</t>
  </si>
  <si>
    <t>Application of proof</t>
  </si>
  <si>
    <t>Applying the logic of the proposed example to arrive at a definite conclusion.</t>
  </si>
  <si>
    <t>upanayaḥ</t>
  </si>
  <si>
    <t>उपनयः</t>
  </si>
  <si>
    <t>ITA-1.7.12</t>
  </si>
  <si>
    <t>Abusive argument</t>
  </si>
  <si>
    <t>Arguing with the sole intention of finding fault with an opponent’s statement.</t>
  </si>
  <si>
    <t>upālambhaḥ</t>
  </si>
  <si>
    <t>उपालम्भः</t>
  </si>
  <si>
    <t>ITA-1.7.13</t>
  </si>
  <si>
    <t>Perverted or deceitful argument</t>
  </si>
  <si>
    <t>A specious and verbose statement made with the sole intention of unnerving the opponent.</t>
  </si>
  <si>
    <t>chalaḥ</t>
  </si>
  <si>
    <t>छलः</t>
  </si>
  <si>
    <t>ITA-1.7.14</t>
  </si>
  <si>
    <t>Defensive argument</t>
  </si>
  <si>
    <t>A debate in which the speaker resorts to quibbling and illegitimate commentary to argue their own case and refute that of their opponent.</t>
  </si>
  <si>
    <t>jalpaḥ</t>
  </si>
  <si>
    <t>जल्पः</t>
  </si>
  <si>
    <t>ITA-1.7.15</t>
  </si>
  <si>
    <t>Inquisitiveness</t>
  </si>
  <si>
    <t>The desire to explore and investigate a particular topic out of curiosity and with the intention of knowing the truth.</t>
  </si>
  <si>
    <t>jijñāsā</t>
  </si>
  <si>
    <t>जिज्ञासा</t>
  </si>
  <si>
    <t>ITA-1.7.16</t>
  </si>
  <si>
    <t>Discussion amongst peers</t>
  </si>
  <si>
    <t>A discussion among experts in the field in the manner of a peer-review.</t>
  </si>
  <si>
    <t>tadvidyasambhāṣā</t>
  </si>
  <si>
    <t>तद्विद्यसम्भाषा</t>
  </si>
  <si>
    <t>ITA-1.7.17</t>
  </si>
  <si>
    <t>Deduction, conclusion</t>
  </si>
  <si>
    <t>A deduction or conclusive statement; the final step of inference when affirming a proposed hypothesis.</t>
  </si>
  <si>
    <t>nigamanam</t>
  </si>
  <si>
    <t>निगमनम</t>
  </si>
  <si>
    <t>ITA-1.7.18</t>
  </si>
  <si>
    <t>Point of defeat</t>
  </si>
  <si>
    <t>Behaviour indicating that the opponent has reached the end of their argument and can no longer defend the stated viewpoint.</t>
  </si>
  <si>
    <t>nigrahasthānam</t>
  </si>
  <si>
    <t>निग्रहस्थानम</t>
  </si>
  <si>
    <t>ITA-1.7.19</t>
  </si>
  <si>
    <t>Amendment of a faulty statement</t>
  </si>
  <si>
    <t>Correction of faults or defects revealed in a previous statement.</t>
  </si>
  <si>
    <t>parihāraḥ</t>
  </si>
  <si>
    <t>परिहारः</t>
  </si>
  <si>
    <t>ITA-1.7.20</t>
  </si>
  <si>
    <t>Proposition, proposed hypothesis</t>
  </si>
  <si>
    <t>A statement requiring proof; the first step in the logical or inferential process of proving a hypothesis.</t>
  </si>
  <si>
    <t>pratijñā</t>
  </si>
  <si>
    <t>प्रतिज्ञा</t>
  </si>
  <si>
    <t>ITA-1.7.21</t>
  </si>
  <si>
    <t>Abandoning the hypothesis</t>
  </si>
  <si>
    <t>A shift from the original hypothesis, rejection of an initial statement in response to an opponent’s views.</t>
  </si>
  <si>
    <t>pratijñāhāniḥ</t>
  </si>
  <si>
    <t>प्रतिज्ञाहानिः</t>
  </si>
  <si>
    <t>ITA-1.7.22</t>
  </si>
  <si>
    <t>Proving the alternate hypothesis</t>
  </si>
  <si>
    <t>Offering a meaning or interpretation contrary to that of the proposed hypothesis.</t>
  </si>
  <si>
    <t>pratiṣṭhāpanā</t>
  </si>
  <si>
    <t>प्रतिष्ठापना</t>
  </si>
  <si>
    <t>ITA-1.7.23</t>
  </si>
  <si>
    <t>Counter-question</t>
  </si>
  <si>
    <t>An enquiry or cross-examination based on sequential questions.</t>
  </si>
  <si>
    <t>pratyanuyogaḥ</t>
  </si>
  <si>
    <t>प्रत्यनुयोगः</t>
  </si>
  <si>
    <t>ITA-1.7.24</t>
  </si>
  <si>
    <t>Syntax error, defective sentence</t>
  </si>
  <si>
    <t>A statement deficient in any of the five components of a sentence, thereby resulting in incomplete or distorted expression of meaning.</t>
  </si>
  <si>
    <t>vākyadoṣaḥ</t>
  </si>
  <si>
    <t>वाक्यदोषः</t>
  </si>
  <si>
    <t>ITA-1.7.25</t>
  </si>
  <si>
    <t>Correct statement</t>
  </si>
  <si>
    <t>A statement free of any syntactical deficiencies and congruent with its exactly intended meaning.</t>
  </si>
  <si>
    <t>vākyapraśaṃsā</t>
  </si>
  <si>
    <t>वाक्यप्रशंसा</t>
  </si>
  <si>
    <t>ITA-1.7.26</t>
  </si>
  <si>
    <t>Hostile debate, offensive argument</t>
  </si>
  <si>
    <t>A debate in which no counter-thesis is affirmed, and views are refuted without objective examination.</t>
  </si>
  <si>
    <t>vitaṇḍā</t>
  </si>
  <si>
    <t>वितण्डा</t>
  </si>
  <si>
    <t>ITA-1.7.27</t>
  </si>
  <si>
    <t>Decision</t>
  </si>
  <si>
    <t>Arriving at a clear and unambiguous decision.</t>
  </si>
  <si>
    <t>vyavasāyaḥ</t>
  </si>
  <si>
    <t>व्यवसायः</t>
  </si>
  <si>
    <t>ITA-1.7.28</t>
  </si>
  <si>
    <t>Proving the proposed hypothesis</t>
  </si>
  <si>
    <t>Justifying a proposition based on sound reason, illustration and conclusion.</t>
  </si>
  <si>
    <t>sthāpanā</t>
  </si>
  <si>
    <t>स्थापना</t>
  </si>
  <si>
    <t>ITA-1.7.29</t>
  </si>
  <si>
    <t>Proposing the wrong reason</t>
  </si>
  <si>
    <t>Proposing a fallacious or irrelevant form of reasoning in a given context.</t>
  </si>
  <si>
    <t>hetvantaram</t>
  </si>
  <si>
    <t>हेत्वन्तरम</t>
  </si>
  <si>
    <t>ITA-1.7.30</t>
  </si>
  <si>
    <t>Discussion and debate amongst peers</t>
  </si>
  <si>
    <t>Discussion and debate between peers which is conducted in a friendly spirit and serves to advance knowledge.</t>
  </si>
  <si>
    <t>tadvidyasaṃbhāṣā</t>
  </si>
  <si>
    <t>तद्विद्यसंभाषा</t>
  </si>
  <si>
    <t>ITA-1.7.31</t>
  </si>
  <si>
    <t>Productive debate</t>
  </si>
  <si>
    <t>sandhāyasaṃbhāṣā</t>
  </si>
  <si>
    <t>सन्धायसंभाषा</t>
  </si>
  <si>
    <t>ITA-1.7.32</t>
  </si>
  <si>
    <t>Unproductive, hostile debate</t>
  </si>
  <si>
    <t>vigṛhyasaṃbhāṣā</t>
  </si>
  <si>
    <t>विगृह्यसंभाषा</t>
  </si>
  <si>
    <t>ITA-1.8.1</t>
  </si>
  <si>
    <t>Investigation, examination</t>
  </si>
  <si>
    <t>The standard of examination which affirms valid knowledge.</t>
  </si>
  <si>
    <t>parīkṣā</t>
  </si>
  <si>
    <t>परीक्षा</t>
  </si>
  <si>
    <t>ITA-1.8.2</t>
  </si>
  <si>
    <t>Knowledge</t>
  </si>
  <si>
    <t>Valid knowledge.</t>
  </si>
  <si>
    <t>pramā</t>
  </si>
  <si>
    <t>प्रमा</t>
  </si>
  <si>
    <t>ITA-1.8.3</t>
  </si>
  <si>
    <t>Proof, means of valid cognition or knowledge</t>
  </si>
  <si>
    <t>The tools which lead to accurate, true knowledge in Ayurveda are direct perception, observation (pratyakṣsham), codified knowledge, expert opinion (aptopadesha), inference based on observations (anumana), reasoning, understanding causation (yukti) and analogy (upamana).</t>
  </si>
  <si>
    <t>pramāṇaḥ</t>
  </si>
  <si>
    <t>प्रमाणः</t>
  </si>
  <si>
    <t>ITA-1.8.1.1</t>
  </si>
  <si>
    <t>Direct perception, observation</t>
  </si>
  <si>
    <t>The immediate form of cognition arising from the interaction of the five senses and objects in the world.</t>
  </si>
  <si>
    <t>pratyakṣam</t>
  </si>
  <si>
    <t>प्रत्यक्षम</t>
  </si>
  <si>
    <t>ITA-1.8.1.2</t>
  </si>
  <si>
    <t>Contact</t>
  </si>
  <si>
    <t>The process in which the object of cognitive organ(s) (indriyartha),cognitive organ (indriya), mind (manas) and soul (atma) acquire direct perception of an object.</t>
  </si>
  <si>
    <t>sannikarṣaḥ</t>
  </si>
  <si>
    <t>सन्निकर्षः</t>
  </si>
  <si>
    <t>ITA-1.8.1.3</t>
  </si>
  <si>
    <t>Indeterminate perception</t>
  </si>
  <si>
    <t>Direct perception, observation without specific details of the cognitive process.</t>
  </si>
  <si>
    <t>nirvikalpakam</t>
  </si>
  <si>
    <t>निर्विकल्पकम</t>
  </si>
  <si>
    <t>ITA-1.8.1.4</t>
  </si>
  <si>
    <t>Determinate perception</t>
  </si>
  <si>
    <t>Direct perception, observation with specific details of the cognitive process.</t>
  </si>
  <si>
    <t>savikalpakam</t>
  </si>
  <si>
    <t>सविकल्पकम</t>
  </si>
  <si>
    <t>ITA-1.8.2.1</t>
  </si>
  <si>
    <t>Inference based on observations</t>
  </si>
  <si>
    <t>The process of inference, in which a new conclusion is reached from direct observation by applying reason.</t>
  </si>
  <si>
    <t>anumānam</t>
  </si>
  <si>
    <t>अनुमानम</t>
  </si>
  <si>
    <t>ITA-1.8.2.2</t>
  </si>
  <si>
    <t>Inferential knowledge</t>
  </si>
  <si>
    <t>A conclusion reached from stated premises.</t>
  </si>
  <si>
    <t>anumitiḥ</t>
  </si>
  <si>
    <t>अनुमितिः</t>
  </si>
  <si>
    <t>ITA-1.8.2.3</t>
  </si>
  <si>
    <t>Fallacious reason</t>
  </si>
  <si>
    <t>An argument which appears to be fallacious.</t>
  </si>
  <si>
    <t>ahetuḥ</t>
  </si>
  <si>
    <t>अहेतुः</t>
  </si>
  <si>
    <t>ITA-1.8.2.4</t>
  </si>
  <si>
    <t>Cause or variable</t>
  </si>
  <si>
    <t>A cause or reason; the immediate cause of an observable event; the pivotal element in the inferential process.</t>
  </si>
  <si>
    <t>hetu</t>
  </si>
  <si>
    <t>हेतु</t>
  </si>
  <si>
    <t>ITA-1.8.2.5</t>
  </si>
  <si>
    <t>Cause or variable, independent variable</t>
  </si>
  <si>
    <t>A cause possessing all formal characteristics which allow it to act as a sufficient reason for the inference of its marked object; the independent variable influencing the dependent variable.</t>
  </si>
  <si>
    <t>sadhetu</t>
  </si>
  <si>
    <t>सधेतु</t>
  </si>
  <si>
    <t>ITA-1.8.2.6</t>
  </si>
  <si>
    <t>Independent variable</t>
  </si>
  <si>
    <t>Another term for the independent variable.</t>
  </si>
  <si>
    <t>sādhana</t>
  </si>
  <si>
    <t>साधन</t>
  </si>
  <si>
    <t>ITA-1.8.2.7</t>
  </si>
  <si>
    <t>Dependent variable</t>
  </si>
  <si>
    <t>The effect or dependent variable influenced by the independent variable.</t>
  </si>
  <si>
    <t>sādhya</t>
  </si>
  <si>
    <t>साध्य</t>
  </si>
  <si>
    <t>ITA-1.8.2.8</t>
  </si>
  <si>
    <t>False positive or false negative</t>
  </si>
  <si>
    <t>A fallacious inference which renders the entire inferential process invalid.</t>
  </si>
  <si>
    <t>hetvābhāsaḥ</t>
  </si>
  <si>
    <t>हेत्वाभासः</t>
  </si>
  <si>
    <t>ITA-1.8.2.9</t>
  </si>
  <si>
    <t>Invariable concomitance, sensitivity</t>
  </si>
  <si>
    <t>The level of sensitivity between cause (hetu) and sign (linga). When the sign is invariably present with the cause (when the symptom is always seen associated with the pathological condition), this is referred to as invariable concomitance or sensitivity.</t>
  </si>
  <si>
    <t>avinābhāvasaṃbandhaḥ</t>
  </si>
  <si>
    <t>अविनाभावसंबन्धः</t>
  </si>
  <si>
    <t>ITA-1.8.2.10Non-deviation,</t>
  </si>
  <si>
    <t>specificity</t>
  </si>
  <si>
    <t>The level of specificity between cause (hetu) and sign (linga). When the sign is coterminous with the cause and no other entity (when the symptom is seen only with a particular pathological condition) this is referred to as non-deviation or specificity.</t>
  </si>
  <si>
    <t>avyabhicāritva</t>
  </si>
  <si>
    <t>अव्यभिचारित्व</t>
  </si>
  <si>
    <t>ITA-1.8.2.11Inseparable</t>
  </si>
  <si>
    <t>coexistence</t>
  </si>
  <si>
    <t>What is inseparable, inherent and essentially unified, e.g. an organic body.</t>
  </si>
  <si>
    <t>ayutasiddhatvam</t>
  </si>
  <si>
    <t>अयुतसिद्धत्वम</t>
  </si>
  <si>
    <t>ITA-1.8.2.12Chanceeffect</t>
  </si>
  <si>
    <t>The chance effect by which a medicine appears to cure or relieve the symptoms of a disease, when it is not possible to confirm a clinical outcome is the result of a given course of action.</t>
  </si>
  <si>
    <t>yadṛcchāsiddhiḥ</t>
  </si>
  <si>
    <t>यदृच्छासिद्धिः</t>
  </si>
  <si>
    <t>ITA-1.8.2.13Realeffect</t>
  </si>
  <si>
    <t>The real and attributable effect of a medicine or treatment, when it is possible to confirm that a clinical outcome is the result of a given course of action.</t>
  </si>
  <si>
    <t>prātiniyamikīsiddhiḥ</t>
  </si>
  <si>
    <t>प्रातिनियमिकीसिद्धिः</t>
  </si>
  <si>
    <t>ITA-1.8.2.14Conditionaleffect</t>
  </si>
  <si>
    <t>Relating to or depending on special qualities, limited by particular conditions, valid only under certain suppositions.</t>
  </si>
  <si>
    <t>aupādhika</t>
  </si>
  <si>
    <t>औपाधिक</t>
  </si>
  <si>
    <t>ITA-1.8.2.15Negativecorrelation</t>
  </si>
  <si>
    <t>A type of inference in which perception is obtained by negative concomitance (erroneous congruence between two premises).</t>
  </si>
  <si>
    <t>kevalavyatireki-; anumānam</t>
  </si>
  <si>
    <t>केवलव्यतिरेकि-; अनुमानम</t>
  </si>
  <si>
    <t>ITA-1.8.2.16Positivecorrelation</t>
  </si>
  <si>
    <t>A type of inference in which perception is obtained by positive concomitance (veridical congruence between two premises).</t>
  </si>
  <si>
    <t>kevalānvayi-anumānam</t>
  </si>
  <si>
    <t>केवलान्वयि-अनुमानम</t>
  </si>
  <si>
    <t>ITA-1.8.2.17Speculativereasoning</t>
  </si>
  <si>
    <t>or debate</t>
  </si>
  <si>
    <t>A method of speculative reasoning or debate.</t>
  </si>
  <si>
    <t>tarkaḥ</t>
  </si>
  <si>
    <t>तर्कः</t>
  </si>
  <si>
    <t>ITA-1.8.2.18Inferenceforself</t>
  </si>
  <si>
    <t>Obtaining the proof of inference for oneself.</t>
  </si>
  <si>
    <t>svārthānumānam</t>
  </si>
  <si>
    <t>स्वार्थानुमानम</t>
  </si>
  <si>
    <t>ITA-1.8.2.19Inferenceforothers</t>
  </si>
  <si>
    <t>Obtaining the proof of inference for others.</t>
  </si>
  <si>
    <t>parārthānumānam</t>
  </si>
  <si>
    <t>परार्थानुमानम</t>
  </si>
  <si>
    <t>ITA-1.8.2.20Improperreason</t>
  </si>
  <si>
    <t>appearing identical to the subject</t>
  </si>
  <si>
    <t>Improper reasoning while making an inference in a particular context; a fallacy of inference; one of the ahetu.</t>
  </si>
  <si>
    <t>prakaraṇasamaḥ</t>
  </si>
  <si>
    <t>प्रकरणसमः</t>
  </si>
  <si>
    <t>ITA-1.8.2.21Inferencebasedon</t>
  </si>
  <si>
    <t>analogy</t>
  </si>
  <si>
    <t>The process of drawing an inference based on an analogy.</t>
  </si>
  <si>
    <t>parāmarśaḥ</t>
  </si>
  <si>
    <t>परामर्शः</t>
  </si>
  <si>
    <t>ITA-1.8.2.22Subjectunder</t>
  </si>
  <si>
    <t>investigation</t>
  </si>
  <si>
    <t>The context in which a cause-and-effect relationship has not been affirmed but is being examined or investigated.</t>
  </si>
  <si>
    <t>pakṣaḥ</t>
  </si>
  <si>
    <t>पक्षः</t>
  </si>
  <si>
    <t>ITA-1.8.2.23Contextinwhicha</t>
  </si>
  <si>
    <t>cause-and-effect relationship is affirmed</t>
  </si>
  <si>
    <t>Figuratively, an accommodating context or environment.</t>
  </si>
  <si>
    <t>sapakṣaḥ</t>
  </si>
  <si>
    <t>सपक्षः</t>
  </si>
  <si>
    <t>ITA-1.8.2.24Contextinwhicha</t>
  </si>
  <si>
    <t>cause-and-effect relationship is negated</t>
  </si>
  <si>
    <t>Figuratively, an adversarial context or environment.</t>
  </si>
  <si>
    <t>vipakṣaḥ</t>
  </si>
  <si>
    <t>विपक्षः</t>
  </si>
  <si>
    <t>ITA-1.8.2.25Invariable</t>
  </si>
  <si>
    <t>concomitance</t>
  </si>
  <si>
    <t>A condition pertaining to the logical conditions of inference in which minor terms uniformly exist in the same loci as major terms.</t>
  </si>
  <si>
    <t>vyāptiḥ</t>
  </si>
  <si>
    <t>व्याप्तिः</t>
  </si>
  <si>
    <t>ITA-1.8.2.26Negativeinvariable</t>
  </si>
  <si>
    <t>A condition pertaining to the logical conditions of inference in which minor terms do not exist in all loci with major terms.</t>
  </si>
  <si>
    <t>vyatirekavyāptiḥ</t>
  </si>
  <si>
    <t>व्यतिरेकव्याप्तिः</t>
  </si>
  <si>
    <t>ITA-1.8.2.27Five-stepped</t>
  </si>
  <si>
    <t>syllogism</t>
  </si>
  <si>
    <t>A collective term used for deriving intended inference based on five syllogistic steps, namely: proposition/declaration (pratijna), means/reason or cause for obtaining knowledge (hetu), example (drishtanta/audaharaṇa), comparison between proposition and example (upanaya) and establishment of the statement (nigamana).</t>
  </si>
  <si>
    <t>pañcāvayava-vākyam</t>
  </si>
  <si>
    <t>पञ्चावयव-वाक्यम</t>
  </si>
  <si>
    <t>ITA-1.8.2.28Categoricalexamples</t>
  </si>
  <si>
    <t>An illustration or example which can be understood by both expert and lay person.</t>
  </si>
  <si>
    <t>udāharaṇam</t>
  </si>
  <si>
    <t>उदाहरणम</t>
  </si>
  <si>
    <t>ITA-1.8.2.29Causativeagent</t>
  </si>
  <si>
    <t>The agent which initiates action independently; also denoted as cause (hetu) or doer (karma). It may be of three types: inherent cause (samavayikarana), non-inherent cause (asamavayi-karaṇa) and efficient cause (nimitta-karana).</t>
  </si>
  <si>
    <t>kāraṇam</t>
  </si>
  <si>
    <t>कारणम</t>
  </si>
  <si>
    <t>ITA-1.8.2.30Inherentcause</t>
  </si>
  <si>
    <t>Of the three types of cause (karana), inherent cause is the most essential: it denotes the causal substrate or substance in which an effect occurs (through inherence).</t>
  </si>
  <si>
    <t>samavāyikāraṇam</t>
  </si>
  <si>
    <t>समवायिकारणम</t>
  </si>
  <si>
    <t>ITA-1.8.2.31Non-inherentcause</t>
  </si>
  <si>
    <t>This type of cause includes only qualities (including relational qualities) that inhere in the causal substrate and are causally relevant to the effect, e.g. coloured threads in the appearance of a piece of cloth.</t>
  </si>
  <si>
    <t>asamavāyi-kāraṇam</t>
  </si>
  <si>
    <t>असमवायि-कारणम</t>
  </si>
  <si>
    <t>ITA-1.8.2.32Efficientcause</t>
  </si>
  <si>
    <t>This type of cause includes all other factors that are causally relevant to the effect in question. A potter, along with his wheel, rod and tools can be regarded as the “efficient” cause of the effect, a pot. This resembles the cause of the same name in Aristotelianism.</t>
  </si>
  <si>
    <t>nimitta-kāraṇam</t>
  </si>
  <si>
    <t>निमित्त-कारणम</t>
  </si>
  <si>
    <t>ITA-1.8.3.1</t>
  </si>
  <si>
    <t>Codified knowledge, expert opinion</t>
  </si>
  <si>
    <t>Statement of an authority or expert in a particular field.</t>
  </si>
  <si>
    <t>āptopadeśaḥ</t>
  </si>
  <si>
    <t>आप्तोपदेशः</t>
  </si>
  <si>
    <t>ITA-1.8.3.2</t>
  </si>
  <si>
    <t>Reasoning, understanding causation</t>
  </si>
  <si>
    <t>The perception of the multiplicity of factors behind a phenomenon or event.</t>
  </si>
  <si>
    <t>yuktiḥ</t>
  </si>
  <si>
    <t>युक्तिः</t>
  </si>
  <si>
    <t>ITA-1.8.3.3</t>
  </si>
  <si>
    <t>Analogy</t>
  </si>
  <si>
    <t>A Sanskrit term which literally means “comparison”; the fourth of the five means (pramaṇa) by which valid cognition of the world is possible.</t>
  </si>
  <si>
    <t>upamānaḥ</t>
  </si>
  <si>
    <t>उपमानः</t>
  </si>
  <si>
    <t>ITA-1.8.3.4</t>
  </si>
  <si>
    <t>Object of knowledge, the object of investigation</t>
  </si>
  <si>
    <t>The objects of enquiry in any given discipline or field.</t>
  </si>
  <si>
    <t>prameyaḥ</t>
  </si>
  <si>
    <t>प्रमेयः</t>
  </si>
  <si>
    <t>ITA-1.8.3.5</t>
  </si>
  <si>
    <t>Object denoted by a word</t>
  </si>
  <si>
    <t>Etymologically “the meaning or referent of a word”, it is applied to any entity that is knowable and nameable, i.e. an object of experience.</t>
  </si>
  <si>
    <t>padārthaḥ</t>
  </si>
  <si>
    <t>पदार्थः</t>
  </si>
  <si>
    <t>ITA-1.9.1</t>
  </si>
  <si>
    <t>Six ontological categories of an object</t>
  </si>
  <si>
    <t>The object of experience is subdivided into six fundamental categories: generality (samanyam), particularity (vishesham), substance (dravyam), quality (gunaḥ), action (karma), and inherence (samavayaḥ).</t>
  </si>
  <si>
    <t>satpadarthāh</t>
  </si>
  <si>
    <t>सत्पदर्थाह</t>
  </si>
  <si>
    <t>ITA-1.9.1.1</t>
  </si>
  <si>
    <t>Generality, shared feature</t>
  </si>
  <si>
    <t>Denotes the universal or class-essence. The principle of similarity may identify a commonality among different substances, qualities and actions.</t>
  </si>
  <si>
    <t>sāmānyam</t>
  </si>
  <si>
    <t>सामान्यम</t>
  </si>
  <si>
    <t>ITA-1.9.1.2</t>
  </si>
  <si>
    <t>Similarity at the level of substance</t>
  </si>
  <si>
    <t>Substance is the substratum of qualities and actions and the material cause of all composite things. This term denotes the similarity between substances, e.g. flesh to replenish and nourish muscle tissue.</t>
  </si>
  <si>
    <t>dravya-sāmānyam</t>
  </si>
  <si>
    <t>द्रव्य-सामान्यम</t>
  </si>
  <si>
    <t>ITA-1.9.1.3</t>
  </si>
  <si>
    <t>Similarity at the level of qualities or properties</t>
  </si>
  <si>
    <t>Quality exists in substance. This term denotes the similarity in quality exhibited by different substances, e.g. semen and milk.</t>
  </si>
  <si>
    <t>guṇa-sāmānyam</t>
  </si>
  <si>
    <t>गुण-सामान्यम</t>
  </si>
  <si>
    <t>ITA-1.9.1.4</t>
  </si>
  <si>
    <t>Similarity at the level of action</t>
  </si>
  <si>
    <t>Action or physical movement which may lead to an increase in a specific element. e.g. sleep increasing kapha.</t>
  </si>
  <si>
    <t>karma-sāmānyam</t>
  </si>
  <si>
    <t>कर्म-सामान्यम</t>
  </si>
  <si>
    <t>ITA-1.9.2.1</t>
  </si>
  <si>
    <t>Particularity, distinct feature</t>
  </si>
  <si>
    <t>The unique individuality of the substances. An attribute that causes depletion or decrease (hrasahetu), as well as diversity and dissimilarity (pṛthaktva).</t>
  </si>
  <si>
    <t>viśeṣam</t>
  </si>
  <si>
    <t>विशेषम</t>
  </si>
  <si>
    <t>ITA-1.9.2.2</t>
  </si>
  <si>
    <t>Dissimilarity at the level of substance</t>
  </si>
  <si>
    <t>A substance which on consumption or usage may lead to a decrease in a specific element or attribute in the living system.</t>
  </si>
  <si>
    <t>dravya-viśeṣaḥ</t>
  </si>
  <si>
    <t>द्रव्य-विशेषः</t>
  </si>
  <si>
    <t>ITA-1.9.2.3</t>
  </si>
  <si>
    <t>Dissimilarity at the level of quality</t>
  </si>
  <si>
    <t>Qualities with opposing actions which result in one of them being depleted, e.g. the pacification of vata with usage of sesame oil owing to its opposite qualities.</t>
  </si>
  <si>
    <t>guṇa-viśeṣaḥ</t>
  </si>
  <si>
    <t>गुण-विशेषः</t>
  </si>
  <si>
    <t>ITA-1.9.2.4</t>
  </si>
  <si>
    <t>Dissimilarity at the level of action</t>
  </si>
  <si>
    <t>An activity which causes depletion or reduction, e.g. physical exercise reducing kapha, which otherwise would increase with inactivity.</t>
  </si>
  <si>
    <t>karma-viśeṣaḥ</t>
  </si>
  <si>
    <t>कर्म-विशेषः</t>
  </si>
  <si>
    <t>ITA-1.9.3.1</t>
  </si>
  <si>
    <t>Substance, entity</t>
  </si>
  <si>
    <t>Matter.</t>
  </si>
  <si>
    <t>dravyam</t>
  </si>
  <si>
    <t>द्रव्यम</t>
  </si>
  <si>
    <t>ITA-1.9.3.1.1Causalmaterial</t>
  </si>
  <si>
    <t>A group of nine elementary causal substances that underlie the manifestation of all other substances, namely five basic elements (space, air, fire, water and earth), self (atma), mind (manas), time (kala) and direction (dik).</t>
  </si>
  <si>
    <t>kāraṇadravyam</t>
  </si>
  <si>
    <t>कारणद्रव्यम</t>
  </si>
  <si>
    <t>ITA-1.9.3.1.2Fiveelements</t>
  </si>
  <si>
    <t>Space element</t>
  </si>
  <si>
    <t>The five elements (panchamahabhuta) 1. Space (akasha); 2. air (vayu); 3. fire (tejas, agni); 4. water (jalam); and 5. earth (prithvi). Characterized by non-obstruction and responsible for the</t>
  </si>
  <si>
    <t>pañcamahābhūta; ākāśaḥ</t>
  </si>
  <si>
    <t>पञ्चमहाभूत; आकाशः</t>
  </si>
  <si>
    <t>ITA-1.9.3.1.3</t>
  </si>
  <si>
    <t>Air element</t>
  </si>
  <si>
    <t>space occupied by all substances. It is the substratum of sound, perceived by the ears. Responsible for movement, acts as the substratum of touch</t>
  </si>
  <si>
    <t>vāyuḥ</t>
  </si>
  <si>
    <t>वायुः</t>
  </si>
  <si>
    <t>ITA-1.9.3.1.4</t>
  </si>
  <si>
    <t>Fire element</t>
  </si>
  <si>
    <t>perceived by skin. Responsible for heat, acts as the substratum for form and</t>
  </si>
  <si>
    <t>Tejaḥ</t>
  </si>
  <si>
    <t>तेजः</t>
  </si>
  <si>
    <t>ITA-1.9.3.1.5</t>
  </si>
  <si>
    <t>Water element</t>
  </si>
  <si>
    <t>vision, perceived by the eyes. Responsible for cohesion and fluidity, acts as the substratum</t>
  </si>
  <si>
    <t>jalam</t>
  </si>
  <si>
    <t>जलम</t>
  </si>
  <si>
    <t>ITA-1.9.3.1.6</t>
  </si>
  <si>
    <t>Earth element</t>
  </si>
  <si>
    <t>of taste, perceived by the tongue. Responsible for mass and the force of attraction. It acts as</t>
  </si>
  <si>
    <t>pṛthvī</t>
  </si>
  <si>
    <t>पृथ्वी</t>
  </si>
  <si>
    <t>ITA-1.9.3.1.7</t>
  </si>
  <si>
    <t>Rudimentary, undifferentiated</t>
  </si>
  <si>
    <t>the substratum of smell, perceived by the nose. Subtle physical state of all five elements from which a gross element (mahabhuta) is produced.</t>
  </si>
  <si>
    <t>tanmātrā</t>
  </si>
  <si>
    <t>तन्मात्रा</t>
  </si>
  <si>
    <t>ITA-1.9.3.1.8</t>
  </si>
  <si>
    <t>element</t>
  </si>
  <si>
    <t>ITA-1.9.3.2.1Self</t>
  </si>
  <si>
    <t>Soul, the principle of life and sensation, the individual self, the conscious element in the human body.</t>
  </si>
  <si>
    <t>ātmā</t>
  </si>
  <si>
    <t>आत्मा</t>
  </si>
  <si>
    <t>ITA-1.9.3.2.2Self-embodiedbeing</t>
  </si>
  <si>
    <t>The soul in association with the living body, the vital principle as the proximate cause of life and action.</t>
  </si>
  <si>
    <t>bhūtātmā</t>
  </si>
  <si>
    <t>भूतात्मा</t>
  </si>
  <si>
    <t>ITA-1.9.3.2.3Livingbeing,</t>
  </si>
  <si>
    <t>individual self</t>
  </si>
  <si>
    <t>The lifelong vital principle.</t>
  </si>
  <si>
    <t>jīvaḥ</t>
  </si>
  <si>
    <t>जीवः</t>
  </si>
  <si>
    <t>ITA-1.9.3.2.4Theknower</t>
  </si>
  <si>
    <t>Perceiver of knowledge, soul.</t>
  </si>
  <si>
    <t>jñaḥ</t>
  </si>
  <si>
    <t>ज्ञः</t>
  </si>
  <si>
    <t>ITA-1.9.3.2.5Thedoer,the</t>
  </si>
  <si>
    <t>executing agent</t>
  </si>
  <si>
    <t>A word which also denotes soul, but may be used figuratively to denote author or physician.</t>
  </si>
  <si>
    <t>kartā</t>
  </si>
  <si>
    <t>कर्ता</t>
  </si>
  <si>
    <t>ITA-1.9.3.2.6Witnessofallactions</t>
  </si>
  <si>
    <t>The soul (atma) not actively participating in any action but performing the duty of a witness.</t>
  </si>
  <si>
    <t>sākṣī</t>
  </si>
  <si>
    <t>साक्षी</t>
  </si>
  <si>
    <t>ITA-1.9.3.2.7Relatingtoself</t>
  </si>
  <si>
    <t>Relating to the soul as the presiding entity over the body.</t>
  </si>
  <si>
    <t>ādhyātmika</t>
  </si>
  <si>
    <t>आध्यात्मिक</t>
  </si>
  <si>
    <t>ITA-1.9.3.2.8Subtlebody,</t>
  </si>
  <si>
    <t>causal body</t>
  </si>
  <si>
    <t>The subtle body which consists of mind or psyche (manas), sense organs (indriya) and soul (atma) and is devoid of gross body; it is sometimes referred as the causal body or subtle body.</t>
  </si>
  <si>
    <t>ativāhika-śarīram/; sūkṣmaśarīram/; liṅgaśarīram</t>
  </si>
  <si>
    <t>अतिवाहिक-शरीरम/; सूक्ष्मशरीरम/; लिङ्गशरीरम</t>
  </si>
  <si>
    <t>ITA-1.9.3.2.9Person,livingbeing</t>
  </si>
  <si>
    <t>The personal and animating principle in all sentient beings, the soul.</t>
  </si>
  <si>
    <t>puruṣaḥ</t>
  </si>
  <si>
    <t>पुरुषः</t>
  </si>
  <si>
    <t>ITA-1.9.3.2.10Completeself-control</t>
  </si>
  <si>
    <t>Absolute autonomy, not subject to control by others.</t>
  </si>
  <si>
    <t>vaśī</t>
  </si>
  <si>
    <t>वशी</t>
  </si>
  <si>
    <t>ITA-1.9.3.2.11Personastheobject</t>
  </si>
  <si>
    <t>of treatment</t>
  </si>
  <si>
    <t>The treatable entity (a person), consisting of five elements and soul .</t>
  </si>
  <si>
    <t>cikitsya-puruṣaḥ,; ṣaḍdhātupuruṣa</t>
  </si>
  <si>
    <t>चिकित्स्य-पुरुषः,; षड्धातुपुरुष</t>
  </si>
  <si>
    <t>ITA-1.9.3.2.12Embodiedbeing</t>
  </si>
  <si>
    <t>composed of 24 elements</t>
  </si>
  <si>
    <t>A body composed of 24 elements, namely: 1. eight primordial entities (ashtaprakriti) including unmanifested microcosm (avyakta), all-pervading intelligence (mahat) and the five rudimentary, undifferentiated elements (tanmatra); and 2. sixteen derivatives (shodashavikriti) comprising the five elements, the five organs of sense, five organs of action, and mind.</t>
  </si>
  <si>
    <t>caturviṃśati-puruṣaḥ</t>
  </si>
  <si>
    <t>चतुर्विंशति-पुरुषः</t>
  </si>
  <si>
    <t>ITA-1.9.3.2.13Invisible,</t>
  </si>
  <si>
    <t>unforeseen</t>
  </si>
  <si>
    <t>Not experienced, unobserved, unknown, the invisible result of works done in former states of embodied existence; unseen consequences of an act.</t>
  </si>
  <si>
    <t>adṛṣṭam</t>
  </si>
  <si>
    <t>अदृष्टम</t>
  </si>
  <si>
    <t>ITA-1.9.3.2.14Inactive</t>
  </si>
  <si>
    <t>Inactiveness of atma, indicating its principal quality of performing the duty of being a witness to events.</t>
  </si>
  <si>
    <t>niṣkriyaḥ</t>
  </si>
  <si>
    <t>निष्क्रियः</t>
  </si>
  <si>
    <t>ITA-1.9.3.2.15Omnipresent</t>
  </si>
  <si>
    <t>Being everywhere, all pervading, an attribute of atma.</t>
  </si>
  <si>
    <t>vibhu</t>
  </si>
  <si>
    <t>विभु</t>
  </si>
  <si>
    <t>ITA-1.9.3.2.16Withoutbeginning</t>
  </si>
  <si>
    <t>A process or state whose beginning cannot be ascertained.</t>
  </si>
  <si>
    <t>anādi</t>
  </si>
  <si>
    <t>अनादि</t>
  </si>
  <si>
    <t>ITA-1.9.3.2.17Consciousness</t>
  </si>
  <si>
    <t>Awareness, conscious self or intelligence.</t>
  </si>
  <si>
    <t>cetanā/ caitanyam</t>
  </si>
  <si>
    <t>चेतना/ चैतन्यम</t>
  </si>
  <si>
    <t>ITA-1.9.3.2.18Eternal</t>
  </si>
  <si>
    <t>Everlasting, interminable, constant.</t>
  </si>
  <si>
    <t>nityam</t>
  </si>
  <si>
    <t>नित्यम</t>
  </si>
  <si>
    <t>ITA-1.9.3.2.19Formless</t>
  </si>
  <si>
    <t>A quality of soul which is devoid of all bodily and psychological ailments.</t>
  </si>
  <si>
    <t>nirvikāram</t>
  </si>
  <si>
    <t>निर्विकारम</t>
  </si>
  <si>
    <t>ITA-1.9.3.2.20Irresistiblewill</t>
  </si>
  <si>
    <t>The ability to become irresistible, the condition of not being subject to another’s will.</t>
  </si>
  <si>
    <t>prākāmyam</t>
  </si>
  <si>
    <t>प्राकाम्यम</t>
  </si>
  <si>
    <t>ITA-1.9.3.2.21Immutable</t>
  </si>
  <si>
    <t>Not liable to change; imperishable , undecaying.</t>
  </si>
  <si>
    <t>avyayaḥ</t>
  </si>
  <si>
    <t>अव्ययः</t>
  </si>
  <si>
    <t>ITA-1.9.3.2.22Observer,witnessof</t>
  </si>
  <si>
    <t>all actions</t>
  </si>
  <si>
    <t>Synonym of the term atma.</t>
  </si>
  <si>
    <t>draṣṭā</t>
  </si>
  <si>
    <t>द्रष्टा</t>
  </si>
  <si>
    <t>ITA-1.9.3.2.23Independent</t>
  </si>
  <si>
    <t>Autonomy; an attribute of soul (atma).</t>
  </si>
  <si>
    <t>svatantra</t>
  </si>
  <si>
    <t>स्वतन्त्र</t>
  </si>
  <si>
    <t>ITA-1.9.3.2.24Introverted</t>
  </si>
  <si>
    <t>consciousness</t>
  </si>
  <si>
    <t>Living beings with internal consciousness, i.e. their consciousness is not externally manifested (plants).</t>
  </si>
  <si>
    <t>antaścetana</t>
  </si>
  <si>
    <t>अन्तश्चेतन</t>
  </si>
  <si>
    <t>ITA-1.9.3.2.25Salvation,liberation</t>
  </si>
  <si>
    <t>Liberation, cessation from worldly existence or transmigration, the fourth goal of life (puruṣartha).</t>
  </si>
  <si>
    <t>mokṣaḥ</t>
  </si>
  <si>
    <t>मोक्षः</t>
  </si>
  <si>
    <t>ITA-1.9.3.2.26Perceptionoftruth</t>
  </si>
  <si>
    <t>State of self-realization of ultimate reality, which eliminates all worldly miseries and leads to liberation and the emergence of true knowledge in which the soul transcends the ego.</t>
  </si>
  <si>
    <t>satyabuddhiḥ</t>
  </si>
  <si>
    <t>सत्यबुद्धिः</t>
  </si>
  <si>
    <t>ITA-1.9.3.2.27Liberationinthe</t>
  </si>
  <si>
    <t>embodied state</t>
  </si>
  <si>
    <t>Attaining emancipation or salvation while still alive, liberation from karmic rebirth.</t>
  </si>
  <si>
    <t>jīvanmuktiḥ</t>
  </si>
  <si>
    <t>जीवन्मुक्तिः</t>
  </si>
  <si>
    <t>ITA-1.9.3.2.28Personshowingsigns</t>
  </si>
  <si>
    <t>of impending death</t>
  </si>
  <si>
    <t>A person with fatal prognostic signs.</t>
  </si>
  <si>
    <t>puṣpitaḥ</t>
  </si>
  <si>
    <t>पुष्पितः</t>
  </si>
  <si>
    <t>ITA-1.9.3.2.29Afterdeath</t>
  </si>
  <si>
    <t>Having died, after death, in the next world.</t>
  </si>
  <si>
    <t>pretya</t>
  </si>
  <si>
    <t>प्रेत्य</t>
  </si>
  <si>
    <t>ITA-1.9.3.3.1</t>
  </si>
  <si>
    <t>Mind, psyche</t>
  </si>
  <si>
    <t>The faculty through which cognitive organs (indriya) connect with the soul (atman). Denotes consciousness.</t>
  </si>
  <si>
    <t>manaḥ, cetaḥ</t>
  </si>
  <si>
    <t>मनः, चेतः</t>
  </si>
  <si>
    <t>ITA-1.9.3.3.2</t>
  </si>
  <si>
    <t>Characteristics of mind</t>
  </si>
  <si>
    <t>Two features of mind (manas): minuteness (the smallest possible structure) (anutva) and oneness or singularity (ekatva).</t>
  </si>
  <si>
    <t>manoguṇaḥ/svarūpam</t>
  </si>
  <si>
    <t>मनोगुणः/स्वरूपम</t>
  </si>
  <si>
    <t>ITA-1.9.3.3.3</t>
  </si>
  <si>
    <t>Atomicity</t>
  </si>
  <si>
    <t>Having the dimension of an atom , the smallest possible or minute entity (cf. atomism).</t>
  </si>
  <si>
    <t>aṇutva, paramāṇu</t>
  </si>
  <si>
    <t>अणुत्व, परमाणु</t>
  </si>
  <si>
    <t>ITA-1.9.3.3.4</t>
  </si>
  <si>
    <t>Singularity</t>
  </si>
  <si>
    <t>Oneness or singularity (monism), in which no other entity can supplant the role of mind or psyche (manas) in the body.</t>
  </si>
  <si>
    <t>ekatva</t>
  </si>
  <si>
    <t>एकत्व</t>
  </si>
  <si>
    <t>ITA-1.9.3.3.5</t>
  </si>
  <si>
    <t>Trans-sense migration</t>
  </si>
  <si>
    <t>The rapid conjugation of mind with the sensory or motor organs.</t>
  </si>
  <si>
    <t>indriyāntara-sañcāraḥ</t>
  </si>
  <si>
    <t>इन्द्रियान्तर-सञ्चारः</t>
  </si>
  <si>
    <t>ITA-1.9.3.3.6</t>
  </si>
  <si>
    <t>Transient, perishable</t>
  </si>
  <si>
    <t>Not everlasting, transient, occasional, incidental.</t>
  </si>
  <si>
    <t>anityam</t>
  </si>
  <si>
    <t>अनित्यम</t>
  </si>
  <si>
    <t>ITA-1.9.3.3.7</t>
  </si>
  <si>
    <t>Objects of the mind</t>
  </si>
  <si>
    <t>Mind or psychic functions, namely: thought, analysis, contemplation, mediation and volition.</t>
  </si>
  <si>
    <t>manoarthaḥ</t>
  </si>
  <si>
    <t>मनोअर्थः</t>
  </si>
  <si>
    <t>ITA-1.9.3.3.8</t>
  </si>
  <si>
    <t>Decision-making</t>
  </si>
  <si>
    <t>The process of weighing up or considering the worth of an action or its alternatives.</t>
  </si>
  <si>
    <t>cintanam</t>
  </si>
  <si>
    <t>चिन्तनम</t>
  </si>
  <si>
    <t>ITA-1.9.3.3.9</t>
  </si>
  <si>
    <t>Reasoning</t>
  </si>
  <si>
    <t>The application of reason in critical analysis.</t>
  </si>
  <si>
    <t>vicāraḥ</t>
  </si>
  <si>
    <t>विचारः</t>
  </si>
  <si>
    <t>ITA-1.9.3.3.10Conjecture</t>
  </si>
  <si>
    <t>The process of speculating about the possible or likely occurrence of an event.</t>
  </si>
  <si>
    <t>ūhaḥ</t>
  </si>
  <si>
    <t>ऊहः</t>
  </si>
  <si>
    <t>ITA-1.9.3.3.11Contemplation</t>
  </si>
  <si>
    <t>The act of meditating or contemplating a chosen object, a form of focused thinking in which mind and body function as a harmonious whole.</t>
  </si>
  <si>
    <t>dhyānam</t>
  </si>
  <si>
    <t>ध्यानम</t>
  </si>
  <si>
    <t>ITA-1.9.3.3.12Evaluation</t>
  </si>
  <si>
    <t>The process of assessing merits and demerits.</t>
  </si>
  <si>
    <t>saṅkalpaḥ</t>
  </si>
  <si>
    <t>सङ्कल्पः</t>
  </si>
  <si>
    <t>ITA-1.9.3.3.13Psychologicalor</t>
  </si>
  <si>
    <t>mental attributes</t>
  </si>
  <si>
    <t>The characteristic features or attributes of the mind.</t>
  </si>
  <si>
    <t>mānasika-bhāvaḥ</t>
  </si>
  <si>
    <t>मानसिक-भावः</t>
  </si>
  <si>
    <t>ITA-1.9.3.3.14Intellect</t>
  </si>
  <si>
    <t>Understanding, intelligence or wisdom.</t>
  </si>
  <si>
    <t>dhīḥ</t>
  </si>
  <si>
    <t>धीः</t>
  </si>
  <si>
    <t>ITA-1.9.3.3.15Abilitytocontrol</t>
  </si>
  <si>
    <t>impulses</t>
  </si>
  <si>
    <t>The controlling or stable intellect, the ability to restrain or resolve impulsive behaviour.</t>
  </si>
  <si>
    <t>dhṛtiḥ</t>
  </si>
  <si>
    <t>धृतिः</t>
  </si>
  <si>
    <t>ITA-1.9.3.3.16Memory,recollection</t>
  </si>
  <si>
    <t>The faculty of recollection, remembrance of things directly perceived or heard (scriptures) which results from a particular conjunction between soul and mind.</t>
  </si>
  <si>
    <t>smṛtiḥ</t>
  </si>
  <si>
    <t>स्मृतिः</t>
  </si>
  <si>
    <t>ITA-1.9.3.3.17Sixinternalenemies</t>
  </si>
  <si>
    <t>Six mental attributes or inner faults that lead to bondage of the soul, namely: desire, anger, greed, delusion, arrogance and jealousy.</t>
  </si>
  <si>
    <t>ṣaḍripuḥ</t>
  </si>
  <si>
    <t>षड्रिपुः</t>
  </si>
  <si>
    <t>ITA-1.9.3.3.18Desire,lust</t>
  </si>
  <si>
    <t>Lust or desire for sensual pleasure; also, one of the four goals of life (puruṣartha).</t>
  </si>
  <si>
    <t>kāmaḥ</t>
  </si>
  <si>
    <t>कामः</t>
  </si>
  <si>
    <t>ITA-1.9.3.3.19Anger</t>
  </si>
  <si>
    <t>Also translated as fury, rage or wrath.</t>
  </si>
  <si>
    <t>krodhaḥ</t>
  </si>
  <si>
    <t>क्रोधः</t>
  </si>
  <si>
    <t>ITA-1.9.3.3.20Greed</t>
  </si>
  <si>
    <t>An excessive or insatiable desire to acquire an object beyond need.</t>
  </si>
  <si>
    <t>lobhaḥ</t>
  </si>
  <si>
    <t>लोभः</t>
  </si>
  <si>
    <t>ITA-1.9.3.3.21Delusion</t>
  </si>
  <si>
    <t>A state of confusion or perplexity that leads to incorrect perception and error.</t>
  </si>
  <si>
    <t>mohaḥ</t>
  </si>
  <si>
    <t>मोहः</t>
  </si>
  <si>
    <t>ITA-1.9.3.3.22Arrogance</t>
  </si>
  <si>
    <t>A state of being emotionally aroused, prideful and stubborn.</t>
  </si>
  <si>
    <t>madaḥ</t>
  </si>
  <si>
    <t>मदः</t>
  </si>
  <si>
    <t>ITA-1.9.3.3.23Discontentment</t>
  </si>
  <si>
    <t>A state of being discontent with one’s state of affairs, being envious, competitive.</t>
  </si>
  <si>
    <t>mātsaryam</t>
  </si>
  <si>
    <t>मात्सर्यम</t>
  </si>
  <si>
    <t>ITA-1.9.3.3.24Ego</t>
  </si>
  <si>
    <t>A term for ego in the possessive or prideful sense; also, a principle in the cosmic development of individuality or self- consciousness.</t>
  </si>
  <si>
    <t>ahaṅkāraḥ</t>
  </si>
  <si>
    <t>अहङ्कारः</t>
  </si>
  <si>
    <t>ITA-1.9.3.3.25Self-restraint</t>
  </si>
  <si>
    <t>A term that expresses self-command or self-control.</t>
  </si>
  <si>
    <t>damaḥ</t>
  </si>
  <si>
    <t>दमः</t>
  </si>
  <si>
    <t>ITA-1.9.3.3.26Devotion</t>
  </si>
  <si>
    <t>A natural attachment, inclination or fondness for something; often used as a synonym for faith or love.</t>
  </si>
  <si>
    <t>bhaktiḥ</t>
  </si>
  <si>
    <t>भक्तिः</t>
  </si>
  <si>
    <t>ITA-1.9.3.3.27Shyness</t>
  </si>
  <si>
    <t>A term that expresses modesty, sense of decency or decorum.</t>
  </si>
  <si>
    <t>lajjā</t>
  </si>
  <si>
    <t>लज्जा</t>
  </si>
  <si>
    <t>ITA-1.9.3.3.28Humility</t>
  </si>
  <si>
    <t>A term that expresses proper conduct, decency, modesty or mildness.</t>
  </si>
  <si>
    <t>vinayaḥ</t>
  </si>
  <si>
    <t>विनयः</t>
  </si>
  <si>
    <t>ITA-1.9.3.3.29Discrimination</t>
  </si>
  <si>
    <t>The ability to distinguish and classify things according to their absolute properties.</t>
  </si>
  <si>
    <t>vivekaḥ</t>
  </si>
  <si>
    <t>विवेकः</t>
  </si>
  <si>
    <t>ITA-1.9.3.3.30Grief,sorrowor</t>
  </si>
  <si>
    <t>misery</t>
  </si>
  <si>
    <t>A state of affliction caused by various determinants (vibhava) such as the death of a loved person, loss of wealth or personal misfortune.</t>
  </si>
  <si>
    <t>śokaḥ</t>
  </si>
  <si>
    <t>शोकः</t>
  </si>
  <si>
    <t>ITA-1.9.3.3.31Delusion</t>
  </si>
  <si>
    <t>A mental state characterized by infatuation or being led astray.</t>
  </si>
  <si>
    <t>sammohaḥ</t>
  </si>
  <si>
    <t>सम्मोहः</t>
  </si>
  <si>
    <t>ITA-1.9.3.3.32Contentment</t>
  </si>
  <si>
    <t>A state of mind unaffected by greed, freedom from undue desire, disinterestedness.</t>
  </si>
  <si>
    <t>alobhaḥ</t>
  </si>
  <si>
    <t>अलोभः</t>
  </si>
  <si>
    <t>ITA-1.9.3.3.33Pride</t>
  </si>
  <si>
    <t>A condition of arrogance, haughtiness, insolence or conceit.</t>
  </si>
  <si>
    <t>darpaḥ</t>
  </si>
  <si>
    <t>दर्पः</t>
  </si>
  <si>
    <t>ITA-1.9.3.3.34Innercognitivefaculty</t>
  </si>
  <si>
    <t>The four-tiered inner system: intellect (buddhi), mind (manas), self-awareness (ahamkara) and the storehouse of moods and memories (citta) which facilitate perception, cognition and consciousness.</t>
  </si>
  <si>
    <t>antaḥkaraṇam</t>
  </si>
  <si>
    <t>अन्तःकरणम</t>
  </si>
  <si>
    <t>ITA-1.9.3.4.1Time</t>
  </si>
  <si>
    <t>Time as a continuum, one of the nine elementary causal substances (karanadravya).</t>
  </si>
  <si>
    <t>kālaḥ</t>
  </si>
  <si>
    <t>कालः</t>
  </si>
  <si>
    <t>ITA-1.9.3.5.1Direction</t>
  </si>
  <si>
    <t>The points of the compass, cardinal and ordinal directions, bearing points.</t>
  </si>
  <si>
    <t>diśaḥ</t>
  </si>
  <si>
    <t>दिशः</t>
  </si>
  <si>
    <t>ITA-1.9.3.6.1Unmanifest,without</t>
  </si>
  <si>
    <t>form</t>
  </si>
  <si>
    <t>An entity that has not settled into any fixed shape or form, and is not embodied.</t>
  </si>
  <si>
    <t>amūrtadravyam</t>
  </si>
  <si>
    <t>अमूर्तद्रव्यम</t>
  </si>
  <si>
    <t>ITA-1.9.3.6.2Substanceshaving</t>
  </si>
  <si>
    <t>form, gross substances</t>
  </si>
  <si>
    <t>A tangible or perceptible substance, or substance that has settled into a fixed shape or form; also refers to material, embodied or incarnate things.</t>
  </si>
  <si>
    <t>Mūrtadravya, paramāṇuḥ</t>
  </si>
  <si>
    <t>मूर्तद्रव्य, परमाणुः</t>
  </si>
  <si>
    <t>ITA-1.9.3.7.1Resultantmaterial,</t>
  </si>
  <si>
    <t>product or effect</t>
  </si>
  <si>
    <t>An applicable or effective substance that is a manifestation of the nine causal substances.</t>
  </si>
  <si>
    <t>kāryadravyam</t>
  </si>
  <si>
    <t>कार्यद्रव्यम</t>
  </si>
  <si>
    <t>ITA-1.9.3.7.2Sentientbeing</t>
  </si>
  <si>
    <t>Any living, sentient, aware, feeling, animate being; any substance imbued with life (including plants).</t>
  </si>
  <si>
    <t>cetana-dravyam/; sendriyaḥ</t>
  </si>
  <si>
    <t>चेतन-द्रव्यम/; सेन्द्रियः</t>
  </si>
  <si>
    <t>ITA-1.9.3.7.3Stationaryinform,</t>
  </si>
  <si>
    <t>inner sentience</t>
  </si>
  <si>
    <t>A division of the natural world which refers to living beings which have internal awareness or inner sentience not manifested externally, i.e. trees and plants.</t>
  </si>
  <si>
    <t>sthāvaraḥ/antaścetanaḥ</t>
  </si>
  <si>
    <t>स्थावरः/अन्तश्चेतनः</t>
  </si>
  <si>
    <t>ITA-1.9.3.7.4Plantbearingfruits</t>
  </si>
  <si>
    <t>only</t>
  </si>
  <si>
    <t>A plant which does not bear visible flowers (apushpa) such as the flowerless Ficus glomerata (uduṃbara) or Ficus benghalensis (vaṭa).</t>
  </si>
  <si>
    <t>vanaspatiḥ</t>
  </si>
  <si>
    <t>वनस्पतिः</t>
  </si>
  <si>
    <t>ITA-1.9.3.7.5Plantbearingflowers</t>
  </si>
  <si>
    <t>and fruits</t>
  </si>
  <si>
    <t>A plant which bears visible flowers and fruits such as Mangifera indica (amra) or Syzyigium cumini (jambu).</t>
  </si>
  <si>
    <t>vānaspatya</t>
  </si>
  <si>
    <t>वानस्पत्य</t>
  </si>
  <si>
    <t>ITA-1.9.3.7.6Tree</t>
  </si>
  <si>
    <t>A tree, e.g. Indian banyan (Ficus benghalensis L.) (vata).</t>
  </si>
  <si>
    <t>vṛkṣaḥ</t>
  </si>
  <si>
    <t>वृक्षः</t>
  </si>
  <si>
    <t>ITA-1.9.3.7.7Smallplant</t>
  </si>
  <si>
    <t>A herb or shrub, e.g. country mallow (Sida cordifolia L.) (bala).</t>
  </si>
  <si>
    <t>vīrudha</t>
  </si>
  <si>
    <t>वीरुध</t>
  </si>
  <si>
    <t>ITA-1.9.3.7.8Climber</t>
  </si>
  <si>
    <t>A twiner or climber, e.g. vidari (Pueraria tuberosa) or kapikacchu (Mucuna prurita).</t>
  </si>
  <si>
    <t>latā</t>
  </si>
  <si>
    <t>लता</t>
  </si>
  <si>
    <t>ITA-1.9.3.7.9Shrub</t>
  </si>
  <si>
    <t>A small, nonclimbing plant, e.g. Abutilon indicum (atibala) or Desmodium gangeticum (shaliparni).</t>
  </si>
  <si>
    <t>gulma</t>
  </si>
  <si>
    <t>गुल्म</t>
  </si>
  <si>
    <t>ITA-1.9.3.7.10Aplantwhichwithers</t>
  </si>
  <si>
    <t>after fructification</t>
  </si>
  <si>
    <t>A plant which perishes after bearing fruit or being harvested such as annual herbs like paddy, pulses, wheat or maize.</t>
  </si>
  <si>
    <t>oṣadhī</t>
  </si>
  <si>
    <t>ओषधी</t>
  </si>
  <si>
    <t>ITA-1.9.3.7.11Mobilelifeformwith</t>
  </si>
  <si>
    <t>internal and external sentience</t>
  </si>
  <si>
    <t>Any living being in the animal kingdom which visibly reacts to external stimuli.</t>
  </si>
  <si>
    <t>jaṅgamaḥ/; bahirantaścetanaḥ</t>
  </si>
  <si>
    <t>जङ्गमः/; बहिरन्तश्चेतनः</t>
  </si>
  <si>
    <t>ITA-1.9.3.7.12Viviparousanimals</t>
  </si>
  <si>
    <t>An animal species which undergoes placental birth, e.g. humans, lions, tigers, cows or goats.</t>
  </si>
  <si>
    <t>jarāyujaḥ</t>
  </si>
  <si>
    <t>जरायुजः</t>
  </si>
  <si>
    <t>ITA-1.9.3.7.13Oviparousanimals</t>
  </si>
  <si>
    <t>An animal species which undergoes oviparous birth, e.g. reptiles, birds or fish.</t>
  </si>
  <si>
    <t>aṇḍajaḥ</t>
  </si>
  <si>
    <t>अण्डजः</t>
  </si>
  <si>
    <t>ITA-1.9.3.7.14Creaturesgenerated</t>
  </si>
  <si>
    <t>by humidity</t>
  </si>
  <si>
    <t>An insect species which thrives in a sweaty or humid environment e.g. flies, mosquitos, ants or worms.</t>
  </si>
  <si>
    <t>svedajaḥ</t>
  </si>
  <si>
    <t>स्वेदजः</t>
  </si>
  <si>
    <t>ITA-1.9.3.7.15Telluriccreatures</t>
  </si>
  <si>
    <t>Smaller creatures which sprout from the earth or dwell underneath mud, e.g. frogs.</t>
  </si>
  <si>
    <t>udbhijaḥ</t>
  </si>
  <si>
    <t>उद्भिजः</t>
  </si>
  <si>
    <t>ITA-1.9.3.7.16Insentientmaterial</t>
  </si>
  <si>
    <t>A non-living, inanimate substance lacking all consciousness, e.g. minerals.</t>
  </si>
  <si>
    <t>acetana-dravyam/; nirindriyaḥ</t>
  </si>
  <si>
    <t>अचेतन-द्रव्यम/; निरिन्द्रियः</t>
  </si>
  <si>
    <t>ITA-1.9.3.7.17Mineralsubstances</t>
  </si>
  <si>
    <t>An inorganic substance naturally occurring in the earth which has a consistent and distinctive set of physical properties and composition; a mineral.</t>
  </si>
  <si>
    <t>khanijaḥ</t>
  </si>
  <si>
    <t>खनिजः</t>
  </si>
  <si>
    <t>ITA-1.9.3.7.18Syntheticsubstances</t>
  </si>
  <si>
    <t>Any artificial or synthesized substance.</t>
  </si>
  <si>
    <t>kṛtrimam</t>
  </si>
  <si>
    <t>कृत्रिमम</t>
  </si>
  <si>
    <t>ITA-1.9.4.1</t>
  </si>
  <si>
    <t>Property, quality or trait</t>
  </si>
  <si>
    <t>Attribute, property or quality of a substance; it forms an inseparable entity with substance (dravya); quality is devoid of any action on its own, although it is responsible for action through dravya.</t>
  </si>
  <si>
    <t>guṇaḥ</t>
  </si>
  <si>
    <t>गुणः</t>
  </si>
  <si>
    <t>ITA-1.9.4.2</t>
  </si>
  <si>
    <t>Three primordial psychophysical attributes of nature</t>
  </si>
  <si>
    <t>The three primary attributes of the universe, also indicative of mental attributes: tranquillity or harmony (sattva), agitation or activity (rajas) and inertia (tamas). The interplay of these gunas defines the character of a person or thing and determines the progress of life.</t>
  </si>
  <si>
    <t>triguṇāḥ, mahāguṇaḥ</t>
  </si>
  <si>
    <t>त्रिगुणाः, महागुणः</t>
  </si>
  <si>
    <t>ITA-1.9.4.3</t>
  </si>
  <si>
    <t>Tranquillity, harmony</t>
  </si>
  <si>
    <t>Characterized by lightness, knowledge and enlightenment, it is a stable state of mind and does not vitiate the same.</t>
  </si>
  <si>
    <t>sattvam</t>
  </si>
  <si>
    <t>सत्त्वम</t>
  </si>
  <si>
    <t>ITA-1.9.4.4</t>
  </si>
  <si>
    <t>Agitation, activity</t>
  </si>
  <si>
    <t>Characterized by activity, initiation, action and attachment, it is capable of vitiating the mind.</t>
  </si>
  <si>
    <t>rajaḥ</t>
  </si>
  <si>
    <t>रजः</t>
  </si>
  <si>
    <t>ITA-1.9.4.5</t>
  </si>
  <si>
    <t>Inertia</t>
  </si>
  <si>
    <t>Characterized by darkness, ignorance and laziness, it is capable of vitiating the mind.</t>
  </si>
  <si>
    <t>tamaḥ</t>
  </si>
  <si>
    <t>तमः</t>
  </si>
  <si>
    <t>ITA-1.9.4.1.1Objectsofspecial</t>
  </si>
  <si>
    <t>senses</t>
  </si>
  <si>
    <t>The five objects of sensory perception: touch, smell, sight, taste and sound.</t>
  </si>
  <si>
    <t>arthaḥ, vaiśeṣikaguṇāḥ</t>
  </si>
  <si>
    <t>अर्थः, वैशेषिकगुणाः</t>
  </si>
  <si>
    <t>ITA-1.9.4.1.2Smell</t>
  </si>
  <si>
    <t>Trait of earth element.</t>
  </si>
  <si>
    <t>gandhaḥ</t>
  </si>
  <si>
    <t>गन्धः</t>
  </si>
  <si>
    <t>ITA-1.9.4.1.3Taste</t>
  </si>
  <si>
    <t>Trait of water element.</t>
  </si>
  <si>
    <t>rasaḥ</t>
  </si>
  <si>
    <t>रसः</t>
  </si>
  <si>
    <t>ITA-1.9.4.1.4Visualform,colour</t>
  </si>
  <si>
    <t>Trait of fire element.</t>
  </si>
  <si>
    <t>rūpaḥ</t>
  </si>
  <si>
    <t>रूपः</t>
  </si>
  <si>
    <t>ITA-1.9.4.1.5Touch</t>
  </si>
  <si>
    <t>Trait of air element.</t>
  </si>
  <si>
    <t>sparśaḥ</t>
  </si>
  <si>
    <t>स्पर्शः</t>
  </si>
  <si>
    <t>ITA-1.9.4.1.6Sound</t>
  </si>
  <si>
    <t>Trait of space element.</t>
  </si>
  <si>
    <t>śabdaḥ</t>
  </si>
  <si>
    <t>शब्दः</t>
  </si>
  <si>
    <t>ITA-1.9.4.2.1Physicalattributes,</t>
  </si>
  <si>
    <t>properties or qualities</t>
  </si>
  <si>
    <t>The property of a substance which is related to body tissues; it is extensively used for selecting and preparing Ayurveda medicines and applying them successfully.</t>
  </si>
  <si>
    <t>śārīra-guṇāḥ/gurvādi-</t>
  </si>
  <si>
    <t>शारीर-गुणाः/गुर्वादि-</t>
  </si>
  <si>
    <t>ITA-1.9.4.2.2</t>
  </si>
  <si>
    <t>Heaviness</t>
  </si>
  <si>
    <t>The quality of a substance which is responsible for nourishment.</t>
  </si>
  <si>
    <t>guruḥ</t>
  </si>
  <si>
    <t>गुरुः</t>
  </si>
  <si>
    <t>ITA-1.9.4.2.3</t>
  </si>
  <si>
    <t>Lightness</t>
  </si>
  <si>
    <t>The quality of a substance which promotes lightness and decreases physical bulk and heaviness.</t>
  </si>
  <si>
    <t>laghuḥ</t>
  </si>
  <si>
    <t>लघुः</t>
  </si>
  <si>
    <t>ITA-1.9.4.2.4</t>
  </si>
  <si>
    <t>Mildness, slowness</t>
  </si>
  <si>
    <t>The quality of a substance which is responsible for slow, mild or low intensity activity or response .</t>
  </si>
  <si>
    <t>mandaḥ</t>
  </si>
  <si>
    <t>मन्दः</t>
  </si>
  <si>
    <t>ITA-1.9.4.2.5</t>
  </si>
  <si>
    <t>Sharpness, speed</t>
  </si>
  <si>
    <t>The quality of a substance which is responsible for rapid, strong or high intensity activity or response..</t>
  </si>
  <si>
    <t>tīkṣṇaḥ</t>
  </si>
  <si>
    <t>तीक्ष्णः</t>
  </si>
  <si>
    <t>ITA-1.9.4.2.6</t>
  </si>
  <si>
    <t>Coldness</t>
  </si>
  <si>
    <t>The quality of a substance which is responsible for promoting coldness and stiffness (staṃbhana).</t>
  </si>
  <si>
    <t>śītaḥ</t>
  </si>
  <si>
    <t>शीतः</t>
  </si>
  <si>
    <t>ITA-1.9.4.2.7</t>
  </si>
  <si>
    <t>Hotness</t>
  </si>
  <si>
    <t>The quality of a substance which is responsible for promoting sweating, softening or ripening (paka).</t>
  </si>
  <si>
    <t>uṣṇaḥ</t>
  </si>
  <si>
    <t>उष्णः</t>
  </si>
  <si>
    <t>ITA-1.9.4.2.8</t>
  </si>
  <si>
    <t>Unctuousness, oiliness</t>
  </si>
  <si>
    <t>The quality of a substance which is responsible for imparting smoothness, oiliness and moisture.</t>
  </si>
  <si>
    <t>snigdhaḥ</t>
  </si>
  <si>
    <t>स्निग्धः</t>
  </si>
  <si>
    <t>ITA-1.9.4.2.9</t>
  </si>
  <si>
    <t>Dryness</t>
  </si>
  <si>
    <t>The quality of a substance which is responsible for dryness and absorbs moisture.</t>
  </si>
  <si>
    <t>rūkṣaḥ</t>
  </si>
  <si>
    <t>रूक्षः</t>
  </si>
  <si>
    <t>ITA-1.9.4.2.10Smoothness,</t>
  </si>
  <si>
    <t>slipperiness</t>
  </si>
  <si>
    <t>The quality of a substance which is responsible for smoothness.</t>
  </si>
  <si>
    <t>ślakṣṇaḥ</t>
  </si>
  <si>
    <t>श्लक्ष्णः</t>
  </si>
  <si>
    <t>ITA-1.9.4.2.11Roughness</t>
  </si>
  <si>
    <t>The quality of a substance which is responsible for roughness.</t>
  </si>
  <si>
    <t>kharaḥ</t>
  </si>
  <si>
    <t>खरः</t>
  </si>
  <si>
    <t>ITA-1.9.4.2.12Density,viscidity</t>
  </si>
  <si>
    <t>The quality of a substance which is responsible for density.</t>
  </si>
  <si>
    <t>sāndraḥ</t>
  </si>
  <si>
    <t>सान्द्रः</t>
  </si>
  <si>
    <t>ITA-1.9.4.2.13Fluidity,liquidness</t>
  </si>
  <si>
    <t>The quality of a substance which is responsible for fluidity.</t>
  </si>
  <si>
    <t>dravaḥ</t>
  </si>
  <si>
    <t>द्रवः</t>
  </si>
  <si>
    <t>ITA-1.9.4.2.14Softness,mildness</t>
  </si>
  <si>
    <t>The quality of a substance which is responsible for producing softness or fragility.</t>
  </si>
  <si>
    <t>mṛduḥ</t>
  </si>
  <si>
    <t>मृदुः</t>
  </si>
  <si>
    <t>ITA-1.9.4.2.15Hardness</t>
  </si>
  <si>
    <t>The quality of a substance which is responsible for firmness or hardness.</t>
  </si>
  <si>
    <t>kaṭhinaḥ</t>
  </si>
  <si>
    <t>कठिनः</t>
  </si>
  <si>
    <t>ITA-1.9.4.2.16Minuteness,</t>
  </si>
  <si>
    <t>penetrating</t>
  </si>
  <si>
    <t>The quality of a substance which is responsible for minuteness and consequent ability to pass through barriers.</t>
  </si>
  <si>
    <t>sūkṣmaḥ</t>
  </si>
  <si>
    <t>सूक्ष्मः</t>
  </si>
  <si>
    <t>ITA-1.9.4.2.17Grossness,bulkiness</t>
  </si>
  <si>
    <t>The quality of a substance which is responsible for bulkiness and consequent ability to fill spaces.</t>
  </si>
  <si>
    <t>sthūlaḥ</t>
  </si>
  <si>
    <t>स्थूलः</t>
  </si>
  <si>
    <t>ITA-1.9.4.2.18Stability,immobility</t>
  </si>
  <si>
    <t>The quality of a substance which is responsible for maintaining stability and position .</t>
  </si>
  <si>
    <t>sthiraḥ</t>
  </si>
  <si>
    <t>स्थिरः</t>
  </si>
  <si>
    <t>ITA-1.9.4.2.19Instability,mobility</t>
  </si>
  <si>
    <t>The quality of a substance which is responsible for stimulation and mobility (preraṇa), and which governs normal movements such as peristalsis.</t>
  </si>
  <si>
    <t>saraḥ</t>
  </si>
  <si>
    <t>सरः</t>
  </si>
  <si>
    <t>ITA-1.9.4.2.20Conspicuous-ness,</t>
  </si>
  <si>
    <t>leanness, shininess</t>
  </si>
  <si>
    <t>The quality of a substance which is responsible for purging and keeping tissues free of vitiated substances.</t>
  </si>
  <si>
    <t>viśadaḥ</t>
  </si>
  <si>
    <t>विशदः</t>
  </si>
  <si>
    <t>ITA-1.9.4.2.21Sliminess,murkiness</t>
  </si>
  <si>
    <t>The quality of a substance which is responsible for providing a coating effect to body tissues.</t>
  </si>
  <si>
    <t>picchilaḥ</t>
  </si>
  <si>
    <t>पिच्छिलः</t>
  </si>
  <si>
    <t>ITA-1.9.4.3.1</t>
  </si>
  <si>
    <t>Qualities of the self</t>
  </si>
  <si>
    <t>The six attributes of the self (atma): intelligence (buddhi), pleasure (sukha), sorrow (duḥkha), desire (iccha), aversion (dvesha) and effort (prayatna).</t>
  </si>
  <si>
    <t>ātmaguṇaḥ</t>
  </si>
  <si>
    <t>आत्मगुणः</t>
  </si>
  <si>
    <t>ITA-1.9.4.3.2</t>
  </si>
  <si>
    <t>Intelligence, intellect</t>
  </si>
  <si>
    <t>The power of forming and retaining concepts and general notions: intelligence, reason, intellect, discernment or judgement.</t>
  </si>
  <si>
    <t>buddhiḥ</t>
  </si>
  <si>
    <t>बुद्धिः</t>
  </si>
  <si>
    <t>ITA-1.9.4.3.3</t>
  </si>
  <si>
    <t>Pleasure, happiness</t>
  </si>
  <si>
    <t>A favourable perception including happiness, delight, joy and pleasure.</t>
  </si>
  <si>
    <t>sukham</t>
  </si>
  <si>
    <t>सुखम</t>
  </si>
  <si>
    <t>ITA-1.9.4.3.4</t>
  </si>
  <si>
    <t>Sorrow, pain</t>
  </si>
  <si>
    <t>An unfavourable perception including unhappiness, sorrow and grief; the opposite of pleasure.</t>
  </si>
  <si>
    <t>duḥkham</t>
  </si>
  <si>
    <t>दुःखम</t>
  </si>
  <si>
    <t>ITA-1.9.4.3.5Desire,craving</t>
  </si>
  <si>
    <t>The direct cause of action that seeks pleasure.</t>
  </si>
  <si>
    <t>icchā</t>
  </si>
  <si>
    <t>इच्छा</t>
  </si>
  <si>
    <t>ITA-1.9.4.3.6Aversion</t>
  </si>
  <si>
    <t>The opposite of desire. The Sanskrit term dvesha, also denotes a suppressible urge.</t>
  </si>
  <si>
    <t>dveṣaḥ</t>
  </si>
  <si>
    <t>द्वेषः</t>
  </si>
  <si>
    <t>ITA-1.9.4.3.7Effort</t>
  </si>
  <si>
    <t>The quality of being stimulated or striving to achieve an object.</t>
  </si>
  <si>
    <t>prayatnaḥ</t>
  </si>
  <si>
    <t>प्रयत्नः</t>
  </si>
  <si>
    <t>ITA-1.9.4.4.1Qualitiesbeginning</t>
  </si>
  <si>
    <t>with term “paratva”</t>
  </si>
  <si>
    <t>A group of ten clinical decision criteria commencing with “paratva that support a practitioner in the analytical process of deciding on appropriate interventions.</t>
  </si>
  <si>
    <t>parādiguṇaḥ</t>
  </si>
  <si>
    <t>परादिगुणः</t>
  </si>
  <si>
    <t>ITA-1.9.4.4.2Relativelysuperior,</t>
  </si>
  <si>
    <t>nearer the cause</t>
  </si>
  <si>
    <t>Priority, superiority or greater utility of a substance over the other substances, e.g. in pharmaceutical preparations.</t>
  </si>
  <si>
    <t>paratvam</t>
  </si>
  <si>
    <t>परत्वम</t>
  </si>
  <si>
    <t>ITA-1.9.4.4.3Relativelyinferior,</t>
  </si>
  <si>
    <t>further from the cause</t>
  </si>
  <si>
    <t>Inferiority of substance in relation to other substances.</t>
  </si>
  <si>
    <t>aparatvam</t>
  </si>
  <si>
    <t>अपरत्वम</t>
  </si>
  <si>
    <t>ITA-1.9.4.4.4Number,enumeration,</t>
  </si>
  <si>
    <t>tally</t>
  </si>
  <si>
    <t>The quality that enables determination of amounts and calculations.</t>
  </si>
  <si>
    <t>saṃkhyā</t>
  </si>
  <si>
    <t>संख्या</t>
  </si>
  <si>
    <t>ITA-1.9.4.4.5Combination</t>
  </si>
  <si>
    <t>A combination or amalgam of two or more substances.</t>
  </si>
  <si>
    <t>saṃyogaḥ</t>
  </si>
  <si>
    <t>संयोगः</t>
  </si>
  <si>
    <t>ITA-1.9.4.4.6Division</t>
  </si>
  <si>
    <t>The quality of being able to divide or subdivide a particular substance.</t>
  </si>
  <si>
    <t>vibhāgaḥ</t>
  </si>
  <si>
    <t>विभागः</t>
  </si>
  <si>
    <t>ITA-1.9.4.4.7Separationor</t>
  </si>
  <si>
    <t>exclusion, particularity</t>
  </si>
  <si>
    <t>The quality by which one substance is differentiated or separated from the other.</t>
  </si>
  <si>
    <t>pṛthaktvam</t>
  </si>
  <si>
    <t>पृथक्त्वम</t>
  </si>
  <si>
    <t>ITA-1.9.4.4.8Quantity,</t>
  </si>
  <si>
    <t>measurement</t>
  </si>
  <si>
    <t>The quality by which the measurement of various substances is possible.</t>
  </si>
  <si>
    <t>parimāṇaḥ</t>
  </si>
  <si>
    <t>परिमाणः</t>
  </si>
  <si>
    <t>ITA-1.9.4.4.9Logicalmanagement,</t>
  </si>
  <si>
    <t>rationale</t>
  </si>
  <si>
    <t>The quality of being able to intelligently consider circumstances and act on that basis; also considered as one of the methods of investigation and examination.</t>
  </si>
  <si>
    <t>ITA-1.9.4.4.10Alterationof</t>
  </si>
  <si>
    <t>properties</t>
  </si>
  <si>
    <t>The quality of being able to induce a change or transformation in the original properties of any substance.</t>
  </si>
  <si>
    <t>saṃskāraḥ</t>
  </si>
  <si>
    <t>संस्कारः</t>
  </si>
  <si>
    <t>ITA-1.9.4.4.11Practice</t>
  </si>
  <si>
    <t>The quality of being able to repeat an action or procedure to acquire expertise, as exemplified by the saying “practice makes perfect”: an important quality for physicians and pharmacists.</t>
  </si>
  <si>
    <t>abhyāsaḥ</t>
  </si>
  <si>
    <t>अभ्यासः</t>
  </si>
  <si>
    <t>ITA-1.9.5.1</t>
  </si>
  <si>
    <t>Action</t>
  </si>
  <si>
    <t>Activity, one of the six ontological categories of an object. It refers to pharmacological, nutritional and action in the context of medical practice.</t>
  </si>
  <si>
    <t>karma</t>
  </si>
  <si>
    <t>कर्म</t>
  </si>
  <si>
    <t>ITA-1.9.6.1</t>
  </si>
  <si>
    <t>Inherence</t>
  </si>
  <si>
    <t>Coexistence or concomitance, an intimate and constant relation between the whole and its parts or the basic elements (mahabhuta) and their qualities.</t>
  </si>
  <si>
    <t>samavāyaḥ</t>
  </si>
  <si>
    <t>समवायः</t>
  </si>
  <si>
    <t>ITA-1.9.7.1</t>
  </si>
  <si>
    <t>Nonexistence</t>
  </si>
  <si>
    <t>Absence, negation or nonexistence: there are four kinds.</t>
  </si>
  <si>
    <t>abhāvaḥ</t>
  </si>
  <si>
    <t>अभावः</t>
  </si>
  <si>
    <t>ITA-1.9.7.2</t>
  </si>
  <si>
    <t>Prior nonexistence</t>
  </si>
  <si>
    <t>Antecedent nonbeing of an entity before its production or manifestation.</t>
  </si>
  <si>
    <t>prāgabhāvaḥ</t>
  </si>
  <si>
    <t>प्रागभावः</t>
  </si>
  <si>
    <t>ITA-1.9.7.3</t>
  </si>
  <si>
    <t>Posterior nonexistence</t>
  </si>
  <si>
    <t>An entity that ceases to exist after its destruction.</t>
  </si>
  <si>
    <t>pradhvaṃsābhāvaḥ</t>
  </si>
  <si>
    <t>प्रध्वंसाभावः</t>
  </si>
  <si>
    <t>ITA-1.9.7.4</t>
  </si>
  <si>
    <t>Absolute nonexistence Absolute nonexistence, without beginning or end.</t>
  </si>
  <si>
    <t>atyantābhāvaḥ</t>
  </si>
  <si>
    <t>अत्यन्ताभावः</t>
  </si>
  <si>
    <t>ITA-1.9.7.5</t>
  </si>
  <si>
    <t>Mutual nonexistence</t>
  </si>
  <si>
    <t>Nonexistence of a substance in the form of another substance. It refers to the difference of one thing from another thing. e.g. a table is not the chair, denoting the mutual exclusiveness of table and chair and the indepen- dent existence of one with respect to the existence or non-existence of the other.</t>
  </si>
  <si>
    <t>anyonyābhāvaḥ</t>
  </si>
  <si>
    <t>अन्योन्याभावः</t>
  </si>
  <si>
    <t>ITA-1.10.1</t>
  </si>
  <si>
    <t>Major triad of Ayurveda texts</t>
  </si>
  <si>
    <t>The three principal texts of Ayurveda. Carakasamhita, Sushrutasamhita and the writings of Vāgbhaṭa: Ashtangasamgraha and Ashtangahridaya.</t>
  </si>
  <si>
    <t>bṛhattrayī; (Carakasaṃhita,; Suśrutasaṃhita,; Aṣṭgasamgraha,; Aṣṭgahṛdaya)</t>
  </si>
  <si>
    <t>बृहत्त्रयी; (चरकसंहित,; सुश्रुतसंहित,; अष्ट्गसम्ग्रह,; अष्ट्गहृदय)</t>
  </si>
  <si>
    <t>ITA-1.10.2</t>
  </si>
  <si>
    <t>Lesser triad of Ayurveda texts</t>
  </si>
  <si>
    <t>The supportive texts of Ayurveda. Madhavanidana, Sharangadharasamhita and Bhavaprakāśa.</t>
  </si>
  <si>
    <t>Laghutrayī; (Mādhavanidana,; Śārṅgadharasaṃhita,; Bhāvaprakāśa)</t>
  </si>
  <si>
    <t>लघुत्रयी; (माधवनिदन,; शार्ङ्गधरसंहित,; भावप्रकाश)</t>
  </si>
  <si>
    <t>ITA-1.10.3</t>
  </si>
  <si>
    <t>Materia medica</t>
  </si>
  <si>
    <t>A glossary setting out synonyms, as well as the properties, names and actions of drugs, plants, minerals or other substances administered either as food or medicines to the human body.</t>
  </si>
  <si>
    <t>nighaṇṭuḥ</t>
  </si>
  <si>
    <t>निघण्टुः</t>
  </si>
  <si>
    <t>ITA-1.11.1</t>
  </si>
  <si>
    <t>Ten items for clinical investigation</t>
  </si>
  <si>
    <t>Ten important aspects of medical examination: principal agent (karana); tool, instrument (karana); substratum of treatment (karyayoni); treatment protocol (karya); immediate outcome, primary endpoint (karyaphala); consequence, long-term effect (anubandha); habitat (desha); time (kala); action (pravritti); and ailment-countering stratagem, means of action (upaya).</t>
  </si>
  <si>
    <t>daśavidhaparīkṣy-; abhāvaḥ (kāraṇa,; karaṇa, kāryayoni, kārya,; kāryaphala, anubandha,; deśaḥ, kālaḥ, pravṛttiḥ,; upāyaḥ)</t>
  </si>
  <si>
    <t>दशविधपरीक्ष्य-; अभावः (कारण,; करण, कार्ययोनि, कार्य,; कार्यफल, अनुबन्ध,; देशः, कालः, प्रवृत्तिः,; उपायः)</t>
  </si>
  <si>
    <t>ITA-1.11.2</t>
  </si>
  <si>
    <t>Principal agent</t>
  </si>
  <si>
    <t>The means by which an action is effectuated, the idea expressed by instrumental cause: in the medical context may often refer to the physician, who is instrumental in maintaining fundamental bodily equilibrium.</t>
  </si>
  <si>
    <t>ITA-1.11.3</t>
  </si>
  <si>
    <t>Tool, instrument</t>
  </si>
  <si>
    <t>The tool or instrument used for treatment, i.e. a medicine or procedure.</t>
  </si>
  <si>
    <t>karaṇam</t>
  </si>
  <si>
    <t>करणम</t>
  </si>
  <si>
    <t>ITA-1.11.4</t>
  </si>
  <si>
    <t>Substratum of treatment</t>
  </si>
  <si>
    <t>The intimate cause of illness, i.e. a disturbance of the fundamental bodily equilibrium.</t>
  </si>
  <si>
    <t>kāryayoniḥ</t>
  </si>
  <si>
    <t>कार्ययोनिः</t>
  </si>
  <si>
    <t>ITA-1.11.5</t>
  </si>
  <si>
    <t>Treatment protocol</t>
  </si>
  <si>
    <t>The process undertaken to attain health or the fundamental bodily equilibrium (dhatusamya), i.e. the treatment process.</t>
  </si>
  <si>
    <t>kāryaḥ</t>
  </si>
  <si>
    <t>कार्यः</t>
  </si>
  <si>
    <t>ITA-1.11.6</t>
  </si>
  <si>
    <t>Immediate outcome, primary endpoint</t>
  </si>
  <si>
    <t>The aim of treatment: to bring mind, intellect, the sense organs and the body into equilibrium and attain a state of healthiness or happiness.</t>
  </si>
  <si>
    <t>kāryaphalam</t>
  </si>
  <si>
    <t>कार्यफलम</t>
  </si>
  <si>
    <t>ITA-1.11.7</t>
  </si>
  <si>
    <t>Consequence, long- term effect</t>
  </si>
  <si>
    <t>Continuity of effect or long-term outcome, which includes the achievement of healthy longevity.</t>
  </si>
  <si>
    <t>anubandhaḥ</t>
  </si>
  <si>
    <t>अनुबन्धः</t>
  </si>
  <si>
    <t>ITA-1.11.8</t>
  </si>
  <si>
    <t>Habitat</t>
  </si>
  <si>
    <t>Land, habitat or environment; it may designate body parts as well as geographical regions.</t>
  </si>
  <si>
    <t>deśaḥ</t>
  </si>
  <si>
    <t>देशः</t>
  </si>
  <si>
    <t>ITA-1.11.9</t>
  </si>
  <si>
    <t>Time</t>
  </si>
  <si>
    <t>Time in general including the seasons, the point when something occurs (which may refer to diseases).</t>
  </si>
  <si>
    <t>ITA-1.11.10</t>
  </si>
  <si>
    <t>The onset of a treatment or therapeutic action.</t>
  </si>
  <si>
    <t>pravṛttiḥ</t>
  </si>
  <si>
    <t>प्रवृत्तिः</t>
  </si>
  <si>
    <t>ITA-1.11.11</t>
  </si>
  <si>
    <t>Ailment-countering stratagem, means of action</t>
  </si>
  <si>
    <t>A word meaning excellence, goodness or skilfulness: it is often applied to the physician and the justness of any chosen therapy or means of action.</t>
  </si>
  <si>
    <t>upāyaḥ</t>
  </si>
  <si>
    <t>उपायः</t>
  </si>
  <si>
    <t>ITA-1.11.12</t>
  </si>
  <si>
    <t>Prompt and appropriate action</t>
  </si>
  <si>
    <t>The ability to make correct and rapid decisions under pressing conditions.</t>
  </si>
  <si>
    <t>pratipattiḥ</t>
  </si>
  <si>
    <t>प्रतिपत्तिः</t>
  </si>
  <si>
    <t>ITA-1.11.13</t>
  </si>
  <si>
    <t>Components of medical practice</t>
  </si>
  <si>
    <t>These four components or elements are: the physician (vaidya, bhishak), materials for treatment (dravya), attendants or paramedics (upasthata) and the patient (rogi).</t>
  </si>
  <si>
    <t>pādacatuṣṭayam</t>
  </si>
  <si>
    <t>पादचतुष्टयम</t>
  </si>
  <si>
    <t>ITA-1.11.14</t>
  </si>
  <si>
    <t>Physician</t>
  </si>
  <si>
    <t>The physician or medical practitioner is expected to have the following qualities: to be an expert in medical treatment (daksha), academically qualified (trirthashastrartha), experienced (drishtakarma), in good physical and mental health (shuci) and able to fully appreciate the state of health or illness of the patient.</t>
  </si>
  <si>
    <t>vaidyaḥ</t>
  </si>
  <si>
    <t>वैद्यः</t>
  </si>
  <si>
    <t>ITA-1.11.15</t>
  </si>
  <si>
    <t>Materials for treatment</t>
  </si>
  <si>
    <t>The material employed for treatment is expected to have the following qualities: utility in various dosage forms (bahukalpa), multitude of therapeutic qualities (bahuguna), wholesome nature (sampanna) and applicable in various contexts (yogyam).</t>
  </si>
  <si>
    <t>dravya, auṣadha</t>
  </si>
  <si>
    <t>द्रव्य, औषध</t>
  </si>
  <si>
    <t>ITA-1.11.16</t>
  </si>
  <si>
    <t>Attendants, paramedics</t>
  </si>
  <si>
    <t>An attendant or paramedic is expected to have the following qualities: to be kind-hearted (anurakta), pure in mind, thoughts and action (shuci), skilled (daksha) and intelligent (buddhiman).</t>
  </si>
  <si>
    <t>upasthātā</t>
  </si>
  <si>
    <t>उपस्थाता</t>
  </si>
  <si>
    <t>ITA-1.11.17</t>
  </si>
  <si>
    <t>Patient दोषः, तरिदोषः, शारीरिक दोषः</t>
  </si>
  <si>
    <t>A patient is expected to have the following qualities: to be able to afford treatment personally or through a system support (adhya), consenting (bishagvashya), bear in mind instructions personally or through a reminder system (jnapakaḥ) and exert willpower (satvavan).</t>
  </si>
  <si>
    <t>rogi</t>
  </si>
  <si>
    <t>रोगि</t>
  </si>
  <si>
    <t>ITA-2.1.1</t>
  </si>
  <si>
    <t>Dosha</t>
  </si>
  <si>
    <t>The regulatory functional factors of the body formed by the synchronized interplay between the five basic elements within any living system.</t>
  </si>
  <si>
    <t>doṣaḥ</t>
  </si>
  <si>
    <t>दोषः</t>
  </si>
  <si>
    <t>ITA-2.1.2</t>
  </si>
  <si>
    <t>Three doshas or tridosha</t>
  </si>
  <si>
    <t>The three regulatory functional factors of the body are: vata, pitta and kapha.</t>
  </si>
  <si>
    <t>tridoṣaḥ, śārīrikadoṣa</t>
  </si>
  <si>
    <t>त्रिदोषः, शारीरिकदोष</t>
  </si>
  <si>
    <t>ITA-2.1.1.1</t>
  </si>
  <si>
    <t>Vata, dosha regulating movement and cognition</t>
  </si>
  <si>
    <t>One of the three regulatory functional factors (dosha). The functional balance governing all sensory perceptions, motor activities and higher mental activities. The predominant basic elements in vata are air and space.</t>
  </si>
  <si>
    <t>vātaḥ</t>
  </si>
  <si>
    <t>वातः</t>
  </si>
  <si>
    <t>ITA-2.1.1.2</t>
  </si>
  <si>
    <t>Vata, dosha that provides the attribute of life to an organism, life force</t>
  </si>
  <si>
    <t>Subtype of vata seated in the head and controlling the intellect, heart, sensory and motor organs and mind. It also regulates activities such as respiration, spitting, sneezing, belching and swallowing. Also denotes life or vitality, which is evidenced by breathing and all kinds of movements relating to the living body.</t>
  </si>
  <si>
    <t>prāṇaḥ</t>
  </si>
  <si>
    <t>प्राणः</t>
  </si>
  <si>
    <t>ITA-2.1.1.3</t>
  </si>
  <si>
    <t>Ascending vata</t>
  </si>
  <si>
    <t>Subtype of vata seated in the chest region which extends from the umbilical region to the neck or throat. Its functions include effort, strength, governing the voice and speech production.</t>
  </si>
  <si>
    <t>udānaḥ</t>
  </si>
  <si>
    <t>उदानः</t>
  </si>
  <si>
    <t>ITA-2.1.1.4</t>
  </si>
  <si>
    <t>Circulating vata</t>
  </si>
  <si>
    <t>Subtype of vata seated in the cardiac region (hrdaya), which circulates or diffuses through the body. It performs the function of circulating of fluids through heart to all parts of the body, as well as transporting various materials from one body part to another.</t>
  </si>
  <si>
    <t>vyānaḥ</t>
  </si>
  <si>
    <t>व्यानः</t>
  </si>
  <si>
    <t>ITA-2.1.1.5</t>
  </si>
  <si>
    <t>Kindling vata</t>
  </si>
  <si>
    <t>Subtype of vata seated at the navel (between stomach and intestines) and close to digestive fire: it is responsible for metabolism and transformation.</t>
  </si>
  <si>
    <t>samānaḥ</t>
  </si>
  <si>
    <t>समानः</t>
  </si>
  <si>
    <t>ITA-2.1.1.6</t>
  </si>
  <si>
    <t>Descending vata</t>
  </si>
  <si>
    <t>Subtype of vata seated in the pelvic region and its vicinity. It exerts a downward force. It controls functions like defecation, micturition, parturition, menstruation and ejaculation.</t>
  </si>
  <si>
    <t>apānaḥ</t>
  </si>
  <si>
    <t>अपानः</t>
  </si>
  <si>
    <t>ITA-2.1.1.7</t>
  </si>
  <si>
    <t>Functions of vata</t>
  </si>
  <si>
    <t>vāta-karma</t>
  </si>
  <si>
    <t>वात-कर्म</t>
  </si>
  <si>
    <t>ITA-2.1.1.8</t>
  </si>
  <si>
    <t>Enthusiasm</t>
  </si>
  <si>
    <t>utsāhaḥ</t>
  </si>
  <si>
    <t>उत्साहः</t>
  </si>
  <si>
    <t>ITA-2.1.1.9</t>
  </si>
  <si>
    <t>Expiration</t>
  </si>
  <si>
    <t>ucchvāsaḥ</t>
  </si>
  <si>
    <t>उच्छ्वासः</t>
  </si>
  <si>
    <t>ITA-2.1.1.10Inspiration,inhalation</t>
  </si>
  <si>
    <t>niḥśvāsaḥ</t>
  </si>
  <si>
    <t>निःश्वासः</t>
  </si>
  <si>
    <t>ITA-2.1.1.11Motion,action,function</t>
  </si>
  <si>
    <t>ceṣṭā</t>
  </si>
  <si>
    <t>चेष्टा</t>
  </si>
  <si>
    <t>ITA-2.1.1.12Gait</t>
  </si>
  <si>
    <t>gatiḥ</t>
  </si>
  <si>
    <t>गतिः</t>
  </si>
  <si>
    <t>ITA-2.1.1.13Closureofeyelid</t>
  </si>
  <si>
    <t>nimeṣaḥ</t>
  </si>
  <si>
    <t>निमेषः</t>
  </si>
  <si>
    <t>ITA-2.1.1.14Openingofeyelid</t>
  </si>
  <si>
    <t>unmeṣaḥ</t>
  </si>
  <si>
    <t>उन्मेषः</t>
  </si>
  <si>
    <t>ITA-2.1.2.1</t>
  </si>
  <si>
    <t>Pitta, dosha regulating body temperature and metabolic activities</t>
  </si>
  <si>
    <t>Pitta is one of the three regulatory functional factors; it is responsible for digestion and metabolism in the body. The predominant basic elements in pitta are fire and water.</t>
  </si>
  <si>
    <t>pittam</t>
  </si>
  <si>
    <t>पित्तम</t>
  </si>
  <si>
    <t>ITA-2.1.2.2</t>
  </si>
  <si>
    <t>Digesting pitta</t>
  </si>
  <si>
    <t>Subtype of pitta mainly responsible for digestion. It divides the food into nutritive and waste portions and supports other subtypes of pitta.</t>
  </si>
  <si>
    <t>pācaka-pittam</t>
  </si>
  <si>
    <t>पाचक-पित्तम</t>
  </si>
  <si>
    <t>ITA-2.1.2.3</t>
  </si>
  <si>
    <t>Colouring pitta</t>
  </si>
  <si>
    <t>Subtype of pitta seated in liver, spleen and its pigment in blood. rañjaka-pittam</t>
  </si>
  <si>
    <t>ITA-2.1.2.4</t>
  </si>
  <si>
    <t>Pitta for vision</t>
  </si>
  <si>
    <t>Subtype of pitta seated in the eye which is responsible for visual perception.</t>
  </si>
  <si>
    <t>ālocaka-pittam</t>
  </si>
  <si>
    <t>आलोचक-पित्तम</t>
  </si>
  <si>
    <t>ITA-2.1.2.5</t>
  </si>
  <si>
    <t>Pitta for complexion</t>
  </si>
  <si>
    <t>Subtype of pitta seated in the skin which is responsible for its glossiness or lustre.</t>
  </si>
  <si>
    <t>bhrājakapittam</t>
  </si>
  <si>
    <t>भ्राजकपित्तम</t>
  </si>
  <si>
    <t>ITA-2.1.2.6</t>
  </si>
  <si>
    <t>Pitta for intellect</t>
  </si>
  <si>
    <t>Subtype of pitta seated in the heart which is responsible for driving the higher mental functions involving decisions and actions for accomplishments.</t>
  </si>
  <si>
    <t>sādhakapittam</t>
  </si>
  <si>
    <t>साधकपित्तम</t>
  </si>
  <si>
    <t>ITA-2.1.2.7</t>
  </si>
  <si>
    <t>Functions of pitta</t>
  </si>
  <si>
    <t>General term for functions of pitta</t>
  </si>
  <si>
    <t>pitta-karma</t>
  </si>
  <si>
    <t>पित्त-कर्म</t>
  </si>
  <si>
    <t>ITA-2.1.2.8</t>
  </si>
  <si>
    <t>Lustre</t>
  </si>
  <si>
    <t>prabhā</t>
  </si>
  <si>
    <t>प्रभा</t>
  </si>
  <si>
    <t>ITA-2.1.2.9</t>
  </si>
  <si>
    <t>Hunger</t>
  </si>
  <si>
    <t>kṣudhā</t>
  </si>
  <si>
    <t>क्षुधा</t>
  </si>
  <si>
    <t>ITA-2.1.2.10Vision</t>
  </si>
  <si>
    <t>darśanam</t>
  </si>
  <si>
    <t>दर्शनम</t>
  </si>
  <si>
    <t>ITA-2.1.2.11Metabolic</t>
  </si>
  <si>
    <t>transformation</t>
  </si>
  <si>
    <t>paktiḥ</t>
  </si>
  <si>
    <t>पक्तिः</t>
  </si>
  <si>
    <t>ITA-2.1.2.12Valour</t>
  </si>
  <si>
    <t>śauryam</t>
  </si>
  <si>
    <t>शौर्यम</t>
  </si>
  <si>
    <t>ITA-2.1.2.13Thirst</t>
  </si>
  <si>
    <t>tṛṣṇā, pipāsā</t>
  </si>
  <si>
    <t>तृष्णा, पिपासा</t>
  </si>
  <si>
    <t>ITA-2.1.3.1</t>
  </si>
  <si>
    <t>Kapha, doṣha responsible for cohesiveness</t>
  </si>
  <si>
    <t>One of the three regulatory functional factors responsible for stability, unctuousness, lubrication, immunity and cohesion. The predominant basic elements in kapha are earth and water.</t>
  </si>
  <si>
    <t>śleṣmā, kapha</t>
  </si>
  <si>
    <t>श्लेष्मा, कफ</t>
  </si>
  <si>
    <t>ITA-2.1.3.2</t>
  </si>
  <si>
    <t>Supporting kapha</t>
  </si>
  <si>
    <t>Subtype of kapha seated in the chest region which supports and sustains the heart and other sites of kapha.</t>
  </si>
  <si>
    <t>avalambaka-kaphaḥ</t>
  </si>
  <si>
    <t>अवलम्बक-कफः</t>
  </si>
  <si>
    <t>ITA-2.1.3.3</t>
  </si>
  <si>
    <t>Moistening kapha</t>
  </si>
  <si>
    <t>Subtype of kapha seated in the stomach which helps to moisten and loosen food particles and thus aid digestion.</t>
  </si>
  <si>
    <t>kledaka-kaphaḥ</t>
  </si>
  <si>
    <t>क्लेदक-कफः</t>
  </si>
  <si>
    <t>ITA-2.1.3.4</t>
  </si>
  <si>
    <t>Taste-perceiving kapha</t>
  </si>
  <si>
    <t>Subtype of kapha seated in the tongue which assists with the perception of taste.</t>
  </si>
  <si>
    <t>bodhaka-kaphaḥ</t>
  </si>
  <si>
    <t>बोधक-कफः</t>
  </si>
  <si>
    <t>ITA-2.1.3.5</t>
  </si>
  <si>
    <t>Nourishing kapha</t>
  </si>
  <si>
    <t>Subtype of kapha seated in the head which nourishes the sensory organs.</t>
  </si>
  <si>
    <t>tarpaka-kaphaḥ</t>
  </si>
  <si>
    <t>तर्पक-कफः</t>
  </si>
  <si>
    <t>ITA-2.1.3.6</t>
  </si>
  <si>
    <t>Lubricating kapha</t>
  </si>
  <si>
    <t>Subtype of kapha seated in the joints which provides lubrication.</t>
  </si>
  <si>
    <t>śleṣaka-kaphaḥ</t>
  </si>
  <si>
    <t>श्लेषक-कफः</t>
  </si>
  <si>
    <t>ITA-2.1.3.7</t>
  </si>
  <si>
    <t>Functions of kapha</t>
  </si>
  <si>
    <t>A combined term for the functions of kapha such as physical and mental strength, forgiveness .</t>
  </si>
  <si>
    <t>kapha-karma</t>
  </si>
  <si>
    <t>कफ-कर्म</t>
  </si>
  <si>
    <t>ITA-2.1.3.8</t>
  </si>
  <si>
    <t>Patience</t>
  </si>
  <si>
    <t>A normal function of kapha. It signifies forbearance, forgiveness and resistance.</t>
  </si>
  <si>
    <t>kṣamā</t>
  </si>
  <si>
    <t>क्षमा</t>
  </si>
  <si>
    <t>ITA-2.1.3.9</t>
  </si>
  <si>
    <t>Firmness</t>
  </si>
  <si>
    <t>A normal function of kapha. It signifies hardness, fixedness, stability and strength.</t>
  </si>
  <si>
    <t>dārḍhyam</t>
  </si>
  <si>
    <t>दार्ढ्यम</t>
  </si>
  <si>
    <t>ITA-2.2.1</t>
  </si>
  <si>
    <t>Fundamental structural component</t>
  </si>
  <si>
    <t>The seven fundamental structural components of the body, which are formed from digested food. They provide nourishment and support to the body. They are primary circulating nutrient fluid (rasa), blood (rakta), muscle (mamsa), fat (medas), bone (asthi), bone marrow (majja) and semen (sukra). The Sanskrit term dhatu also denotes group of metallic ingredients for medicinal usage.</t>
  </si>
  <si>
    <t>dhātuḥ</t>
  </si>
  <si>
    <t>धातुः</t>
  </si>
  <si>
    <t>ITA-2.2.2</t>
  </si>
  <si>
    <t>A bodily structure which can be vitiated by aggravated doṣa</t>
  </si>
  <si>
    <t>dūṣyam</t>
  </si>
  <si>
    <t>दूष्यम</t>
  </si>
  <si>
    <t>ITA-2.2.3</t>
  </si>
  <si>
    <t>Holding</t>
  </si>
  <si>
    <t>Signifies holding, carrying, preserving, protecting and possessing, which are common functions of all structural components. It underlines the importance of the fundamental structural component in holding the body and thereby life together and is also the specific function of bone, which supports other fundamental structural components by providing form and structure to the body.</t>
  </si>
  <si>
    <t>dhāraṇam</t>
  </si>
  <si>
    <t>धारणम</t>
  </si>
  <si>
    <t>ITA-2.2.4</t>
  </si>
  <si>
    <t>Primary circulating nutrient fluid, primary product of digestion</t>
  </si>
  <si>
    <t>The first of the seven fundamental structural components. Its major function is nourishment. It is the primary product of digestion and circulates constantly throughout the body from the heart and nourishes other tissues .</t>
  </si>
  <si>
    <t>rasa-dhātuḥ, rasaḥ</t>
  </si>
  <si>
    <t>रस-धातुः, रसः</t>
  </si>
  <si>
    <t>ITA-2.2.5</t>
  </si>
  <si>
    <t>Blood</t>
  </si>
  <si>
    <t>The second of the seven fundamental structural components. Its function is to give life. It is formed in the liver and spleen with the help of colouring pitta and its metabolic component and receives its name from the red colour .</t>
  </si>
  <si>
    <t>rakta-dhātuḥ,; raktam, śoṇitam</t>
  </si>
  <si>
    <t>रक्त-धातुः,; रक्तम, शोणितम</t>
  </si>
  <si>
    <t>ITA-2.2.6</t>
  </si>
  <si>
    <t>Giving life</t>
  </si>
  <si>
    <t>One of the functions of blood is to give, quicken and vivify life.</t>
  </si>
  <si>
    <t>jīvanam</t>
  </si>
  <si>
    <t>जीवनम</t>
  </si>
  <si>
    <t>ITA-2.2.7</t>
  </si>
  <si>
    <t>Nourishment of blood</t>
  </si>
  <si>
    <t>One of the functions of primary circulating nutrient fluid.</t>
  </si>
  <si>
    <t>raktapuṣṭiḥ</t>
  </si>
  <si>
    <t>रक्तपुष्टिः</t>
  </si>
  <si>
    <t>ITA-2.2.8</t>
  </si>
  <si>
    <t>Muscle</t>
  </si>
  <si>
    <t>The third of the seven fundamental structural components. Its function is to cover the skeleton.</t>
  </si>
  <si>
    <t>māṃsa-dhātuḥ,; māṃsam, peśī</t>
  </si>
  <si>
    <t>मांस-धातुः,; मांसम, पेशी</t>
  </si>
  <si>
    <t>ITA-2.2.9</t>
  </si>
  <si>
    <t>Fat</t>
  </si>
  <si>
    <t>The fourth of the seven fundamental structural components. Its function is to provide oleation. It refers to adipose tissue and other lipids in the body.</t>
  </si>
  <si>
    <t>medo-dhātuḥ</t>
  </si>
  <si>
    <t>मेदो-धातुः</t>
  </si>
  <si>
    <t>ITA-2.2.10</t>
  </si>
  <si>
    <t>Bone</t>
  </si>
  <si>
    <t>The fifth of the seven fundamental structural components. Its function is to provide bodily stability. It is composed predominantly of the basic elements earth and space. It refers to bone tissue.</t>
  </si>
  <si>
    <t>asthi-dhātuḥ</t>
  </si>
  <si>
    <t>अस्थि-धातुः</t>
  </si>
  <si>
    <t>ITA-2.2.11</t>
  </si>
  <si>
    <t>Diaphysis</t>
  </si>
  <si>
    <t>Shaft or central portion of a long bone.</t>
  </si>
  <si>
    <t>kāṇḍam</t>
  </si>
  <si>
    <t>काण्डम</t>
  </si>
  <si>
    <t>ITA-2.2.12</t>
  </si>
  <si>
    <t>Short bones</t>
  </si>
  <si>
    <t>Minor bones such as the carpal and tarsal bones.</t>
  </si>
  <si>
    <t>aṇvasthi</t>
  </si>
  <si>
    <t>अण्वस्थि</t>
  </si>
  <si>
    <t>ITA-2.2.13</t>
  </si>
  <si>
    <t>Articulation, joint</t>
  </si>
  <si>
    <t>The junction or interface between two bones comprising bone and connective tissue.</t>
  </si>
  <si>
    <t>parva, asthisandhayaḥ,; asthiparva</t>
  </si>
  <si>
    <t>पर्व, अस्थिसन्धयः,; अस्थिपर्व</t>
  </si>
  <si>
    <t>ITA-2.2.14</t>
  </si>
  <si>
    <t>Skeleton</t>
  </si>
  <si>
    <t>The bony framework of the body.</t>
  </si>
  <si>
    <t>asthipañjaraḥ</t>
  </si>
  <si>
    <t>अस्थिपञ्जरः</t>
  </si>
  <si>
    <t>ITA-2.2.15</t>
  </si>
  <si>
    <t>Medullary canal</t>
  </si>
  <si>
    <t>The cavity within the bone containing marrow.</t>
  </si>
  <si>
    <t>asthivivaram</t>
  </si>
  <si>
    <t>अस्थिविवरम</t>
  </si>
  <si>
    <t>ITA-2.2.16</t>
  </si>
  <si>
    <t>Bone marrow</t>
  </si>
  <si>
    <t>The sixth of the seven fundamental structural components. It is the soft organic material that fills bone cavities. Its function is replenishment of body tissues.</t>
  </si>
  <si>
    <t>majjā-dhātuḥ, asthisāram</t>
  </si>
  <si>
    <t>मज्जा-धातुः, अस्थिसारम</t>
  </si>
  <si>
    <t>ITA-2.2.17</t>
  </si>
  <si>
    <t>Replenishment</t>
  </si>
  <si>
    <t>The essential function of bone marrow is to fill or complete a cavity or container; replenish the body with structural components.</t>
  </si>
  <si>
    <t>pūraṇam</t>
  </si>
  <si>
    <t>पूरणम</t>
  </si>
  <si>
    <t>ITA-2.2.18</t>
  </si>
  <si>
    <t>Reproductive fluids; semen</t>
  </si>
  <si>
    <t>The seventh of the seven fundamental structural components. It is responsible for reproductive function, and is generally equated with reproductive cells (semen, ovum). It occurs in two forms: the first which pervades the entire body and the second which fertilizes the ovum.</t>
  </si>
  <si>
    <t>śukradhātuḥ</t>
  </si>
  <si>
    <t>शुक्रधातुः</t>
  </si>
  <si>
    <t>ITA-2.2.19</t>
  </si>
  <si>
    <t>Semen</t>
  </si>
  <si>
    <t>Part of seminal tissue. Predominantly composed of water element. It generally refers to the ejaculate and carries the male seed.</t>
  </si>
  <si>
    <t>retas</t>
  </si>
  <si>
    <t>रेतस</t>
  </si>
  <si>
    <t>ITA-2.2.20</t>
  </si>
  <si>
    <t>Seed</t>
  </si>
  <si>
    <t>Factors responsible for conception.</t>
  </si>
  <si>
    <t>bījam</t>
  </si>
  <si>
    <t>बीजम</t>
  </si>
  <si>
    <t>ITA-2.2.21</t>
  </si>
  <si>
    <t>Male seed</t>
  </si>
  <si>
    <t>Male factors responsible for conception.</t>
  </si>
  <si>
    <t>puṃbījam</t>
  </si>
  <si>
    <t>पुंबीजम</t>
  </si>
  <si>
    <t>ITA-2.2.22</t>
  </si>
  <si>
    <t>Female seed</t>
  </si>
  <si>
    <t>Female factors responsible for conception. Generally referred to along with menstrual fluid.</t>
  </si>
  <si>
    <t>strībījam</t>
  </si>
  <si>
    <t>स्त्रीबीजम</t>
  </si>
  <si>
    <t>ITA-2.2.23</t>
  </si>
  <si>
    <t>Virility</t>
  </si>
  <si>
    <t>Generative power, potency to produce a healthy progeny.</t>
  </si>
  <si>
    <t>vṛṣatā</t>
  </si>
  <si>
    <t>वृषता</t>
  </si>
  <si>
    <t>ITA-2.2.24</t>
  </si>
  <si>
    <t>Healthy sperm, ovum</t>
  </si>
  <si>
    <t>Normal, healthy and potential sperm or ovum.</t>
  </si>
  <si>
    <t>kārmuka-bījam</t>
  </si>
  <si>
    <t>कार्मुक-बीजम</t>
  </si>
  <si>
    <t>ITA-2.2.25</t>
  </si>
  <si>
    <t>Ojas</t>
  </si>
  <si>
    <t>The essence of seven fundamental structural components: vital for life, providing strength and resistance to disease and supporting mental function.</t>
  </si>
  <si>
    <t>ojas</t>
  </si>
  <si>
    <t>ओजस</t>
  </si>
  <si>
    <t>ITA-2.2.26</t>
  </si>
  <si>
    <t>Equilibrium of funda- mental structural components</t>
  </si>
  <si>
    <t>Equilibrium of fundamental structural components is indicated by the absence or alleviation of disorder. Criteria for equilibrium of fundamental structural components include alleviation of disorder, normalcy of voice and complexion, development of the body, increase in strength, desire for food, proper and timely digestion of the food taken, timely sleep, elimination of urine, faeces and semen and overall normalcy of mind, intellect and senses.</t>
  </si>
  <si>
    <t>dhātusāmyam</t>
  </si>
  <si>
    <t>धातुसाम्यम</t>
  </si>
  <si>
    <t>ITA-2.2.27</t>
  </si>
  <si>
    <t>Immunity, strength, physical endurance</t>
  </si>
  <si>
    <t>This is classified into three types: innate strength, acquired strength and seasonal strength</t>
  </si>
  <si>
    <t>balam, vyādhikṣamatvam</t>
  </si>
  <si>
    <t>बलम, व्याधिक्षमत्वम</t>
  </si>
  <si>
    <t>ITA-2.2.28</t>
  </si>
  <si>
    <t>Innate strength</t>
  </si>
  <si>
    <t>Innate strength or immunity present since birth.</t>
  </si>
  <si>
    <t>sahaja-balam</t>
  </si>
  <si>
    <t>सहज-बलम</t>
  </si>
  <si>
    <t>ITA-2.2.29</t>
  </si>
  <si>
    <t>Acquired strength</t>
  </si>
  <si>
    <t>Strength or immunity attained by the application of rational means such as rejuvenation therapy.</t>
  </si>
  <si>
    <t>yuktikṛta-balam</t>
  </si>
  <si>
    <t>युक्तिकृत-बलम</t>
  </si>
  <si>
    <t>ITA-2.2.30</t>
  </si>
  <si>
    <t>Seasonal strength</t>
  </si>
  <si>
    <t>Strength attained by virtue of a favourable season or age, i.e. winter season, youth.</t>
  </si>
  <si>
    <t>kālaja-balam</t>
  </si>
  <si>
    <t>कालज-बलम</t>
  </si>
  <si>
    <t>ITA-2.3.1</t>
  </si>
  <si>
    <t>Supportive structural component</t>
  </si>
  <si>
    <t>Supportive structural components; formed from the fundamental structural components; they do not undergo further transformation: breast milk, menstrual blood, tendons, tubular structures of the body, muscle fat, skin and sinews.</t>
  </si>
  <si>
    <t>upadhātuḥ</t>
  </si>
  <si>
    <t>उपधातुः</t>
  </si>
  <si>
    <t>ITA-2.3.2</t>
  </si>
  <si>
    <t>Breast milk</t>
  </si>
  <si>
    <t>Supportive structural component of primary circulating nutrient fluid. It is composed predominantly of the basic element water and nourishes the baby.</t>
  </si>
  <si>
    <t>stanyam</t>
  </si>
  <si>
    <t>स्तन्यम</t>
  </si>
  <si>
    <t>ITA-2.3.3</t>
  </si>
  <si>
    <t>Menstrual blood</t>
  </si>
  <si>
    <t>Supportive structural component of primary circulating nutrient fluid (rasa).</t>
  </si>
  <si>
    <t>ārtavam, puṣpam,; antaḥpuṣpam, śoṇitam,; ārtavaśoṇitam, raja,; rajasrāvaḥ</t>
  </si>
  <si>
    <t>आर्तवम, पुष्पम,; अन्तःपुष्पम, शोणितम,; आर्तवशोणितम, रज,; रजस्रावः</t>
  </si>
  <si>
    <t>ITA-2.3.4</t>
  </si>
  <si>
    <t>Tendon</t>
  </si>
  <si>
    <t>Supportive structural component of blood</t>
  </si>
  <si>
    <t>kaṇḍarā</t>
  </si>
  <si>
    <t>कण्डरा</t>
  </si>
  <si>
    <t>ITA-2.3.5</t>
  </si>
  <si>
    <t>Intramuscular fat</t>
  </si>
  <si>
    <t>Supportive structural component of muscle.</t>
  </si>
  <si>
    <t>vasā</t>
  </si>
  <si>
    <t>वसा</t>
  </si>
  <si>
    <t>ITA-2.4.1</t>
  </si>
  <si>
    <t>Excretory products</t>
  </si>
  <si>
    <t>Waste products formed during various stages of digestion and metabolism; one of the fundamental constituents of the human body along with dosha (regulatory functional factors) and fundamental structural components; there are two categories: waste products from digestion of food and waste products from transformation of structural components. The waste products from digestion of food comprise urine and faeces. The waste products from transformation of structural components are: phlegm (excretory form of kapha) from the primary product of digestion (the primary circulating nutrient fluid), bile (excretory form of pitta) from blood, mucus of nose and ear wax from muscle, perspiration from fat, nails and hair from bone, and rheum of the eye from bone marrow.</t>
  </si>
  <si>
    <t>malaḥ</t>
  </si>
  <si>
    <t>मलः</t>
  </si>
  <si>
    <t>ITA-2.4.2</t>
  </si>
  <si>
    <t>Waste product</t>
  </si>
  <si>
    <t>The by-products of either digestion or metabolism which are to be eliminated from the body.</t>
  </si>
  <si>
    <t>kiṭṭam</t>
  </si>
  <si>
    <t>किट्टम</t>
  </si>
  <si>
    <t>ITA-2.4.3</t>
  </si>
  <si>
    <t>Faeces</t>
  </si>
  <si>
    <t>A by-product of digestion, the function of which is to support the body in general and vata and digestive, metabolic factors in particular.</t>
  </si>
  <si>
    <t>purīṣam, śakṛt, viṭ</t>
  </si>
  <si>
    <t>पुरीषम, शकृत, विट</t>
  </si>
  <si>
    <t>ITA-2.4.4</t>
  </si>
  <si>
    <t>Urine</t>
  </si>
  <si>
    <t>A by-product of digestion, whose function is to remove excess watery waste from the body.</t>
  </si>
  <si>
    <t>mūtram</t>
  </si>
  <si>
    <t>मूत्रम</t>
  </si>
  <si>
    <t>ITA-2.4.5</t>
  </si>
  <si>
    <t>Sweat</t>
  </si>
  <si>
    <t>The mala of fat, the function of which is to withhold moisture in the skin.</t>
  </si>
  <si>
    <t>svedaḥ</t>
  </si>
  <si>
    <t>स्वेदः</t>
  </si>
  <si>
    <t>ITA-2.4.6</t>
  </si>
  <si>
    <t>Metabolic waste</t>
  </si>
  <si>
    <t>The waste products of metabolism.</t>
  </si>
  <si>
    <t>dhātumalaḥ</t>
  </si>
  <si>
    <t>धातुमलः</t>
  </si>
  <si>
    <t>ITA-2.4.7</t>
  </si>
  <si>
    <t>Ear wax</t>
  </si>
  <si>
    <t>karṇamalaḥ</t>
  </si>
  <si>
    <t>कर्णमलः</t>
  </si>
  <si>
    <t>ITA-2.4.8</t>
  </si>
  <si>
    <t>Rheum</t>
  </si>
  <si>
    <t>akṣimalaḥ</t>
  </si>
  <si>
    <t>अक्षिमलः</t>
  </si>
  <si>
    <t>ITA-2.4.9</t>
  </si>
  <si>
    <t>Mucus of the nose</t>
  </si>
  <si>
    <t>nāsikāmalaḥ</t>
  </si>
  <si>
    <t>नासिकामलः</t>
  </si>
  <si>
    <t>ITA-2.4.10</t>
  </si>
  <si>
    <t>Mucus of the oral cavity</t>
  </si>
  <si>
    <t>āsyamalaḥ</t>
  </si>
  <si>
    <t>आस्यमलः</t>
  </si>
  <si>
    <t>ITA-2.4.11</t>
  </si>
  <si>
    <t>Sebum</t>
  </si>
  <si>
    <t>lomakūpamalaḥ</t>
  </si>
  <si>
    <t>लोमकूपमलः</t>
  </si>
  <si>
    <t>ITA-2.4.12</t>
  </si>
  <si>
    <t>Smegma</t>
  </si>
  <si>
    <t>prajananamalaḥ</t>
  </si>
  <si>
    <t>प्रजननमलः</t>
  </si>
  <si>
    <t>ITA-2.4.13</t>
  </si>
  <si>
    <t>Beard and moustache</t>
  </si>
  <si>
    <t>śmaśru</t>
  </si>
  <si>
    <t>श्मश्रु</t>
  </si>
  <si>
    <t>ITA-2.5.1</t>
  </si>
  <si>
    <t>Channel, conduit</t>
  </si>
  <si>
    <t>Channels for the transportation of substances from one part to another.</t>
  </si>
  <si>
    <t>srotaḥ</t>
  </si>
  <si>
    <t>स्रोतः</t>
  </si>
  <si>
    <t>ITA-2.5.2</t>
  </si>
  <si>
    <t>Apertures of the body</t>
  </si>
  <si>
    <t>The external and internal openings of the body.</t>
  </si>
  <si>
    <t>kāyacchidram</t>
  </si>
  <si>
    <t>कायच्छिद्रम</t>
  </si>
  <si>
    <t>ITA-2.5.3</t>
  </si>
  <si>
    <t>Air passages</t>
  </si>
  <si>
    <t>Passages for air inside the body.</t>
  </si>
  <si>
    <t>anilāyanam</t>
  </si>
  <si>
    <t>अनिलायनम</t>
  </si>
  <si>
    <t>ITA-2.5.4</t>
  </si>
  <si>
    <t>Internal channel</t>
  </si>
  <si>
    <t>Internal tracts, channels, tubes and ducts.</t>
  </si>
  <si>
    <t>antarmukhasrotaḥ</t>
  </si>
  <si>
    <t>अन्तर्मुखस्रोतः</t>
  </si>
  <si>
    <t>ITA-2.5.5</t>
  </si>
  <si>
    <t>Anal or urethral passage</t>
  </si>
  <si>
    <t>Passages in the lower part of the body leading to the exterior.</t>
  </si>
  <si>
    <t>adhaḥsrotaḥ</t>
  </si>
  <si>
    <t>अधःस्रोतः</t>
  </si>
  <si>
    <t>ITA-2.5.6</t>
  </si>
  <si>
    <t>Conduit for vital life</t>
  </si>
  <si>
    <t>Channels in the body which originate from the heart and carry and circulate vital life (prana) throughout the body.</t>
  </si>
  <si>
    <t>prāṇavahasrotaḥ</t>
  </si>
  <si>
    <t>प्राणवहस्रोतः</t>
  </si>
  <si>
    <t>ITA-2.5.7</t>
  </si>
  <si>
    <t>Respiratory tract</t>
  </si>
  <si>
    <t>The pathway for inhaled and exhaled air which extends from the external nares to the alveoli.</t>
  </si>
  <si>
    <t>ucchvāsamārgaḥ</t>
  </si>
  <si>
    <t>उच्छ्वासमार्गः</t>
  </si>
  <si>
    <t>ITA-2.5.8</t>
  </si>
  <si>
    <t>Channel, pathway for fluid circulation</t>
  </si>
  <si>
    <t>Pathways which refer to water balance in the body.</t>
  </si>
  <si>
    <t>Udakavahasrotaḥ,; ambuvahasrotaḥ,; ambumārgaḥ</t>
  </si>
  <si>
    <t>उदकवहस्रोतः,; अम्बुवहस्रोतः,; अम्बुमार्गः</t>
  </si>
  <si>
    <t>ITA-2.5.9</t>
  </si>
  <si>
    <t>Digestive tract</t>
  </si>
  <si>
    <t>The pathway for food in the process of digestion.</t>
  </si>
  <si>
    <t>annavahasrotaḥ</t>
  </si>
  <si>
    <t>अन्नवहस्रोतः</t>
  </si>
  <si>
    <t>ITA-2.5.10</t>
  </si>
  <si>
    <t>Channel carrying nutrient fluids</t>
  </si>
  <si>
    <t>The pathway mediating and distributing the primary circulating nutrient fluid to the body tissues. Entities related to this channel are the heart and vessels carrying primary circulating nutrient fluid.</t>
  </si>
  <si>
    <t>rasavahasrotaḥ</t>
  </si>
  <si>
    <t>रसवहस्रोतः</t>
  </si>
  <si>
    <t>ITA-2.5.11</t>
  </si>
  <si>
    <t>Channel carrying blood</t>
  </si>
  <si>
    <t>The pathway which carries blood. Entities related to this channel are the liver and spleen.</t>
  </si>
  <si>
    <t>Raktavahasrotaḥ</t>
  </si>
  <si>
    <t>रक्तवहस्रोतः</t>
  </si>
  <si>
    <t>ITA-2.5.12</t>
  </si>
  <si>
    <t>Blood vessels</t>
  </si>
  <si>
    <t>asṛgvahā</t>
  </si>
  <si>
    <t>असृग्वहा</t>
  </si>
  <si>
    <t>ITA-2.5.13</t>
  </si>
  <si>
    <t>Conduit nourishing muscle</t>
  </si>
  <si>
    <t>Related entities are tendons and skin.</t>
  </si>
  <si>
    <t>māṃsavahasrotaḥ</t>
  </si>
  <si>
    <t>मांसवहस्रोतः</t>
  </si>
  <si>
    <t>ITA-2.5.14</t>
  </si>
  <si>
    <t>Channel carrying fat</t>
  </si>
  <si>
    <t>The pathway for fat. Entities related to this channel are the kidneys and omentum.</t>
  </si>
  <si>
    <t>medovahasrotaḥ</t>
  </si>
  <si>
    <t>मेदोवहस्रोतः</t>
  </si>
  <si>
    <t>ITA-2.5.15</t>
  </si>
  <si>
    <t>Channel carrying bone</t>
  </si>
  <si>
    <t>The pathway for bone. Entities related to this channel are fat and the hip region.</t>
  </si>
  <si>
    <t>asthivahasrotaḥ</t>
  </si>
  <si>
    <t>अस्थिवहस्रोतः</t>
  </si>
  <si>
    <t>ITA-2.5.16</t>
  </si>
  <si>
    <t>Channel carrying bone marrow</t>
  </si>
  <si>
    <t>The pathway for bone marrow. Entities related to this channel are bone and joints.</t>
  </si>
  <si>
    <t>majjāvahasrotaḥ</t>
  </si>
  <si>
    <t>मज्जावहस्रोतः</t>
  </si>
  <si>
    <t>ITA-2.5.17</t>
  </si>
  <si>
    <t>Channel carrying structural components of reproduction</t>
  </si>
  <si>
    <t>The pathway for structural components of reproduction. Entities related to this channel are the testicles and penis.</t>
  </si>
  <si>
    <t>śukravahasrotaḥ</t>
  </si>
  <si>
    <t>शुक्रवहस्रोतः</t>
  </si>
  <si>
    <t>ITA-2.5.18</t>
  </si>
  <si>
    <t>Female reproductive system</t>
  </si>
  <si>
    <t>All channels which are physiologically important in the regulation of the menstrual cycle.</t>
  </si>
  <si>
    <t>ārtavavaha-srotaḥ</t>
  </si>
  <si>
    <t>आर्तववह-स्रोतः</t>
  </si>
  <si>
    <t>ITA-2.5.19</t>
  </si>
  <si>
    <t>Urinary tract</t>
  </si>
  <si>
    <t>The pathway for urine. Entities related to this channel are the bladder and groin.</t>
  </si>
  <si>
    <t>mūtravahasrotaḥ</t>
  </si>
  <si>
    <t>मूत्रवहस्रोतः</t>
  </si>
  <si>
    <t>ITA-2.5.20</t>
  </si>
  <si>
    <t>Channel in which faeces is formed and excreted</t>
  </si>
  <si>
    <t>The pathway for faeces. Entities related to this channel are the large intestines and rectum.</t>
  </si>
  <si>
    <t>purīṣavahasrotaḥ</t>
  </si>
  <si>
    <t>पुरीषवहस्रोतः</t>
  </si>
  <si>
    <t>ITA-2.6.1</t>
  </si>
  <si>
    <t>Digestive, metabolic factors</t>
  </si>
  <si>
    <t>The collective term for the various factors governing digestion and metabolism or food transformation which are basic element fire -predominant.</t>
  </si>
  <si>
    <t>agniḥ</t>
  </si>
  <si>
    <t>अग्निः</t>
  </si>
  <si>
    <t>ITA-2.6.2</t>
  </si>
  <si>
    <t>Metabolic factors of the body</t>
  </si>
  <si>
    <t>Factors responsible for digestion and metabolism or food transformation.</t>
  </si>
  <si>
    <t>kāyāgniḥ</t>
  </si>
  <si>
    <t>कायाग्निः</t>
  </si>
  <si>
    <t>ITA-2.6.3</t>
  </si>
  <si>
    <t>Metabolic factors located in the digestive tract</t>
  </si>
  <si>
    <t>Transformative factors in the gastrointestinal tract.</t>
  </si>
  <si>
    <t>jāṭharāgniḥ</t>
  </si>
  <si>
    <t>जाठराग्निः</t>
  </si>
  <si>
    <t>ITA-2.6.4</t>
  </si>
  <si>
    <t>Digestion at gastro- intestinal tract level</t>
  </si>
  <si>
    <t>avasthāpākaḥ</t>
  </si>
  <si>
    <t>अवस्थापाकः</t>
  </si>
  <si>
    <t>ITA-2.6.5</t>
  </si>
  <si>
    <t>Transformation at the level of absorption, assimilation</t>
  </si>
  <si>
    <t>niṣṭhāpākaḥ</t>
  </si>
  <si>
    <t>निष्ठापाकः</t>
  </si>
  <si>
    <t>ITA-2.6.6</t>
  </si>
  <si>
    <t>Metabolic factors located in structural components</t>
  </si>
  <si>
    <t>Transformative factors at structural component level which governs the transformation of one fundamental structural component into another: i.e. primary circulating nutrient metabolic factors, blood metabolic factors, muscle metabolic factors, fat metabolic factors, bone metabolic factors, bone- marrow metabolic factors, semen and reproductive tissue metabolic factors.</t>
  </si>
  <si>
    <t>dhātvagniḥ [rasāgni,; raktāgni, māṃsāgni,; medo-agni, asthyagni,; majjādhātvagniḥ,; śukradhātvagniḥ]</t>
  </si>
  <si>
    <t>धात्वग्निः [रसाग्नि,; रक्ताग्नि, मांसाग्नि,; मेदो-अग्नि, अस्थ्यग्नि,; मज्जाधात्वग्निः,; शुक्रधात्वग्निः]</t>
  </si>
  <si>
    <t>ITA-2.6.7</t>
  </si>
  <si>
    <t>Transforming factors acting at the level of the basic elements</t>
  </si>
  <si>
    <t>Transformative factors at the level of the five basic elements. It acts at two levels: 1. together with digestive fire during digestion; and 2. together with metabolic factors located in structural components during fundamental structural component level metabolism. There are five types: transforming factors of earth element, water element, fire element, air element and space element.</t>
  </si>
  <si>
    <t>bhūtāgniḥ</t>
  </si>
  <si>
    <t>भूताग्निः</t>
  </si>
  <si>
    <t>ITA-2.6.8</t>
  </si>
  <si>
    <t>Normal state of digestive, metabolic factors</t>
  </si>
  <si>
    <t>A state in which the action of transformative factor is normal due to all three dosha being in functional balance.</t>
  </si>
  <si>
    <t>samāgniḥ</t>
  </si>
  <si>
    <t>समाग्निः</t>
  </si>
  <si>
    <t>ITA-2.6.9</t>
  </si>
  <si>
    <t>Intense state of digestive, metabolic factors</t>
  </si>
  <si>
    <t>A state in which the action of transformative factor is considerably intensified due to the dominant influence of pitta.</t>
  </si>
  <si>
    <t>tīkṣṇāgniḥ</t>
  </si>
  <si>
    <t>तीक्ष्णाग्निः</t>
  </si>
  <si>
    <t>ITA-2.6.10</t>
  </si>
  <si>
    <t>Irregular state of digestive, metabolic factors</t>
  </si>
  <si>
    <t>A state in which the action of transformative factor is rendered erratic (either excessive, diminished or fluctuating) due to the dominant influence of vata.</t>
  </si>
  <si>
    <t>viṣamāgniḥ</t>
  </si>
  <si>
    <t>विषमाग्निः</t>
  </si>
  <si>
    <t>ITA-2.6.11</t>
  </si>
  <si>
    <t>Depressed or weak state of digestive, metabolic factors</t>
  </si>
  <si>
    <t>A state in which the action of transformative factor is weak or depressed due to the dominant influence of kapha.</t>
  </si>
  <si>
    <t>mandāgniḥ</t>
  </si>
  <si>
    <t>मन्दाग्निः</t>
  </si>
  <si>
    <t>ITA-2.6.12</t>
  </si>
  <si>
    <t>Metabolic factors located in primary circulating nutrient fluid</t>
  </si>
  <si>
    <t>The transformative factor which converts digested food to primary circulating nutrient fluid.</t>
  </si>
  <si>
    <t>rasadhātvagniḥ</t>
  </si>
  <si>
    <t>रसधात्वग्निः</t>
  </si>
  <si>
    <t>ITA-2.6.13</t>
  </si>
  <si>
    <t>Metabolic factors located in blood</t>
  </si>
  <si>
    <t>The transformative factor which converts primary circulating nutrient fluid to blood .</t>
  </si>
  <si>
    <t>raktadhātvagniḥ</t>
  </si>
  <si>
    <t>रक्तधात्वग्निः</t>
  </si>
  <si>
    <t>ITA-2.6.14</t>
  </si>
  <si>
    <t>Metabolic factors located in muscle</t>
  </si>
  <si>
    <t>The transformative factor which converts blood to muscle tissue</t>
  </si>
  <si>
    <t>māṃsadhātvagniḥ</t>
  </si>
  <si>
    <t>मांसधात्वग्निः</t>
  </si>
  <si>
    <t>ITA-2.6.15</t>
  </si>
  <si>
    <t>Metabolic factors located in fat</t>
  </si>
  <si>
    <t>The transformative factor which converts muscle tissue to fat</t>
  </si>
  <si>
    <t>medodhātvagniḥ</t>
  </si>
  <si>
    <t>मेदोधात्वग्निः</t>
  </si>
  <si>
    <t>ITA-2.6.16</t>
  </si>
  <si>
    <t>Metabolic factors located in bone</t>
  </si>
  <si>
    <t>The transformative factor which converts fat to bone</t>
  </si>
  <si>
    <t>asthidhātvagniḥ</t>
  </si>
  <si>
    <t>अस्थिधात्वग्निः</t>
  </si>
  <si>
    <t>ITA-2.6.17</t>
  </si>
  <si>
    <t>Metabolic factors located in bone marrow</t>
  </si>
  <si>
    <t>The transformative factor which converts bone to bone marrow majjādhātvagniḥ</t>
  </si>
  <si>
    <t>ITA-2.6.18</t>
  </si>
  <si>
    <t>Metabolic factors located in semen</t>
  </si>
  <si>
    <t>The transformative factor which converts bone marrow to reproductive fluids and semen .</t>
  </si>
  <si>
    <t>śukradhātvagniḥ</t>
  </si>
  <si>
    <t>शुक्रधात्वग्निः</t>
  </si>
  <si>
    <t>ITA-2.6.19</t>
  </si>
  <si>
    <t>Theory of sequential transformation</t>
  </si>
  <si>
    <t>A theory to explain the process of nourishment of fundamental structural components: it states that the seven structural components are sequentially transformed from primary circulating nutrient fluid (primary product of digestion) to semen just as milk is transformed into curd and then butter and ghee.</t>
  </si>
  <si>
    <t>kṣīradadhinyāyaḥ</t>
  </si>
  <si>
    <t>क्षीरदधिन्यायः</t>
  </si>
  <si>
    <t>ITA-2.6.20</t>
  </si>
  <si>
    <t>Theory of serial distribution</t>
  </si>
  <si>
    <t>A theory to explain the nourishment of fundamental structural components: it states that primary circulating nutrient fluid (primary product of digestion) is supplied to all seven structural components through channels for their nourishment, just as tributary canals subdivide and distribute irrigation water to every part of a paddy field.</t>
  </si>
  <si>
    <t>kedārīkulyānyāyaḥ</t>
  </si>
  <si>
    <t>केदारीकुल्यान्यायः</t>
  </si>
  <si>
    <t>ITA-2.6.21</t>
  </si>
  <si>
    <t>Theory of selective uptake</t>
  </si>
  <si>
    <t>A theory to explain the process of nourishment of fundamental structural components: it states that each structural component selectively absorbs its specific nutrients just as a pigeon picks grains from a granary according to its need.</t>
  </si>
  <si>
    <t>khalekapotanyāyaḥ</t>
  </si>
  <si>
    <t>खलेकपोतन्यायः</t>
  </si>
  <si>
    <t>ITA-2.6.22</t>
  </si>
  <si>
    <t>Chyle</t>
  </si>
  <si>
    <t>The nourishing part of food which forms the primary circulating nutrient fluid (primary product of digestion), under the action of transformative factors in the gastrointestinal tract following digestion.</t>
  </si>
  <si>
    <t>āhārarasaḥ</t>
  </si>
  <si>
    <t>आहाररसः</t>
  </si>
  <si>
    <t>ITA-2.6.23</t>
  </si>
  <si>
    <t>Sweet predominant stage of digestion</t>
  </si>
  <si>
    <t>During the first and initial stage of digestion in the gastrointestinal tract the ingested food is transformed to a predominantly sweet state. This results in the generation of kapha-dosha.</t>
  </si>
  <si>
    <t>madhuraavasthāpākaḥ</t>
  </si>
  <si>
    <t>मधुरअवस्थापाकः</t>
  </si>
  <si>
    <t>ITA-2.6.24</t>
  </si>
  <si>
    <t>Sour predominant stage of digestion</t>
  </si>
  <si>
    <t>During the second and intermediate stage of digestion in the gastrointestinal tract the ingested food is transformed to a predominantly sour state. This results in the generation of pitta-dosha.</t>
  </si>
  <si>
    <t>amla avasthāpākaḥ</t>
  </si>
  <si>
    <t>अम्ल अवस्थापाकः</t>
  </si>
  <si>
    <t>ITA-2.6.25</t>
  </si>
  <si>
    <t>Pungent predominant stage of digestion</t>
  </si>
  <si>
    <t>During the third and final stage of digestion in the gastrointestinal tract the ingested food is transformed to a predominantly pungent state. This results in the generation of vata-dosha.</t>
  </si>
  <si>
    <t>kaṭuavasthāpākaḥ</t>
  </si>
  <si>
    <t>कटुअवस्थापाकः</t>
  </si>
  <si>
    <t>ITA-2.6.26</t>
  </si>
  <si>
    <t>Digestion, metabolism, bio- transformation</t>
  </si>
  <si>
    <t>The function of transformative factor.</t>
  </si>
  <si>
    <t>pākaḥ</t>
  </si>
  <si>
    <t>पाकः</t>
  </si>
  <si>
    <t>ITA-2.6.27</t>
  </si>
  <si>
    <t>Digestive power</t>
  </si>
  <si>
    <t>The capacity to digest consumed food.</t>
  </si>
  <si>
    <t>jaraṇaśaktiḥ</t>
  </si>
  <si>
    <t>जरणशक्तिः</t>
  </si>
  <si>
    <t>ITA-2.6.28</t>
  </si>
  <si>
    <t>Ingestive power, food intake capacity</t>
  </si>
  <si>
    <t>The capacity to ingest food, the amount of food which does not disturb an individual’s physiological functions. It differs from person to person and from time to time, being directly dependent on the individual’s digestive fire and psychological status.</t>
  </si>
  <si>
    <t>abhyavaharaṇa-śaktiḥ</t>
  </si>
  <si>
    <t>अभ्यवहरण-शक्तिः</t>
  </si>
  <si>
    <t>ITA-2.6.29</t>
  </si>
  <si>
    <t>Three divisions of stomach capacity</t>
  </si>
  <si>
    <t>A division of stomach capacity into three parts, i.e.one part for solid items, one part for liquids and one part to be left empty for vata, pitta and kapha.</t>
  </si>
  <si>
    <t>trividha-kukṣiḥ</t>
  </si>
  <si>
    <t>त्रिविध-कुक्षिः</t>
  </si>
  <si>
    <t>ITA-2.6.30</t>
  </si>
  <si>
    <t>Digestion</t>
  </si>
  <si>
    <t>The fundamental function of transformative factors in the gastrointestinal tract.</t>
  </si>
  <si>
    <t>pācanam</t>
  </si>
  <si>
    <t>पाचनम</t>
  </si>
  <si>
    <t>ITA-2.6.31</t>
  </si>
  <si>
    <t>Nutrient part of food</t>
  </si>
  <si>
    <t>The nutrient component formed during the various processes of biotransformation.</t>
  </si>
  <si>
    <t>prasādaḥ</t>
  </si>
  <si>
    <t>प्रसादः</t>
  </si>
  <si>
    <t>ITA-2.6.32</t>
  </si>
  <si>
    <t>Initial phase of digestion</t>
  </si>
  <si>
    <t>The initial phase of digestion which involves the action of transformative factors on food in the gastrointestinal tract , which has three sequential stages resulting in the production of kapha, pitta and vata respectively.</t>
  </si>
  <si>
    <t>ITA-2.6.33</t>
  </si>
  <si>
    <t>Final phase of digestion</t>
  </si>
  <si>
    <t>The final phase of action of transformative factors in the gastrointestinal tract on food, which results in the separation of nutrient part and waste product, and the manifestation of post-digestive transformation).</t>
  </si>
  <si>
    <t>ITA-2.6.34</t>
  </si>
  <si>
    <t>Internal-external division</t>
  </si>
  <si>
    <t>An arbitrary division of the body into interior and exterior parts for descriptive purposes.</t>
  </si>
  <si>
    <t>antarbahirvibhāgaḥ</t>
  </si>
  <si>
    <t>अन्तर्बहिर्विभागः</t>
  </si>
  <si>
    <t>ITA-2.6.35</t>
  </si>
  <si>
    <t>Superior-inferior division</t>
  </si>
  <si>
    <t>An arbitrary division of the body into superior (cranial) and inferior (caudal) parts for descriptive purposes.</t>
  </si>
  <si>
    <t>uttarādhara-vibhāgaḥ</t>
  </si>
  <si>
    <t>उत्तराधर-विभागः</t>
  </si>
  <si>
    <t>ITA-2.6.36</t>
  </si>
  <si>
    <t>Anterior-posterior division</t>
  </si>
  <si>
    <t>An arbitrary division of the body into anterior (ventral) and posterior (dorsal) parts for descriptive purposes.</t>
  </si>
  <si>
    <t>pūrvapaścima-vibhāgaḥ</t>
  </si>
  <si>
    <t>पूर्वपश्चिम-विभागः</t>
  </si>
  <si>
    <t>ITA-2.6.37</t>
  </si>
  <si>
    <t>Bowel habit</t>
  </si>
  <si>
    <t>Depending on the predominant dosha, the bowel habit of an individual can be classified physiologically as normal bowel, soft bowel or costive bowel. The term koshta also denotes abdomen.</t>
  </si>
  <si>
    <t>koṣṭhaḥ</t>
  </si>
  <si>
    <t>कोष्ठः</t>
  </si>
  <si>
    <t>ITA-2.6.38</t>
  </si>
  <si>
    <t>Normal bowel habit</t>
  </si>
  <si>
    <t>A physiological type of bowel habit due to the dominance of either kapha, or all three dosha being in functional balance. The individual with this type of bowel habit passes stools which are neither soft nor costive.</t>
  </si>
  <si>
    <t>madhyama-koṣṭhaḥ</t>
  </si>
  <si>
    <t>मध्यम-कोष्ठः</t>
  </si>
  <si>
    <t>ITA-2.6.39</t>
  </si>
  <si>
    <t>Soft bowel habit</t>
  </si>
  <si>
    <t>A physiological type of bowel habit due to the dominance of pitta. The individual with this type of bowel habit passes soft bowel motions without straining.</t>
  </si>
  <si>
    <t>mṛdukoṣṭhaḥ</t>
  </si>
  <si>
    <t>मृदुकोष्ठः</t>
  </si>
  <si>
    <t>ITA-2.6.40</t>
  </si>
  <si>
    <t>Costive bowel habit</t>
  </si>
  <si>
    <t>A physiological type of bowel habit due to the dominance of vata.. The individual with this type of bowel habit either has hard bowel motions or needs to strain at stool.</t>
  </si>
  <si>
    <t>krūra-koṣṭhaḥ</t>
  </si>
  <si>
    <t>क्रूर-कोष्ठः</t>
  </si>
  <si>
    <t>ITA-2.7.1</t>
  </si>
  <si>
    <t>Urges</t>
  </si>
  <si>
    <t>The natural urges are considered to be of two types: suppressible and non-suppressible</t>
  </si>
  <si>
    <t>vegaḥ</t>
  </si>
  <si>
    <t>वेगः</t>
  </si>
  <si>
    <t>ITA-2.7.2</t>
  </si>
  <si>
    <t>Suppressible urges</t>
  </si>
  <si>
    <t>Emotions or thoughts which need to be expressed carefully or even suppressed or discouraged owing to the undersirable consequences of their expression, e.g. the urge to engage in adventures, extreme activities of the psyche (greed, grief, fear, anger, egoism, shamelessness/impudence, jealousy, excessive affliction and desire to acquire someone else’s wealth); speech (harsh words, excessive talking, gossip intended to harm others or backbiting, lying and untimely discourse) and body (physical actions intended to trouble others, excessive indulgence in sex, stealing and forms of violence including persecution).</t>
  </si>
  <si>
    <t>dhāraṇīya-vegaḥ</t>
  </si>
  <si>
    <t>धारणीय-वेगः</t>
  </si>
  <si>
    <t>ITA-2.7.3</t>
  </si>
  <si>
    <t>Non-suppressible urges</t>
  </si>
  <si>
    <t>The natural urges of the body which should not be curbed or inhibited, i.e. passage of urine, stools, semen, vomiting, sneezing, burping, yawning, hunger, thirst, tears, sleep and breath. Their inhibition results in a multitude of disorders.</t>
  </si>
  <si>
    <t>adhāraṇīya-vegaḥ</t>
  </si>
  <si>
    <t>अधारणीय-वेगः</t>
  </si>
  <si>
    <t>ITA-2.8.1</t>
  </si>
  <si>
    <t>An individual’s inherent nature</t>
  </si>
  <si>
    <t>An individual’s inherent nature is the discrete phenotype of an individual based on physical, psychological, physiological and behavioural traits, independently of social, ethnic and geographical variables. It represents a person’s baseline state of optimal functioning of both body and mind. The predominant expression of an individual’s inherent nature in bodily functions is known as body constitution with a predominance of dosha (doshaprakṛti) and its expression in the domains of mental and physical personality is called kaya/manasaprakriti. However, for all practical purposes the doshaprakriti and kaya of an individual need to be interpreted in consideration with the following entities: ethnicity (jaati), familial inheritance, genetics (kula), the influence of a specific geographical region and climate (desha), as well as the ageing process (kala).</t>
  </si>
  <si>
    <t>prakṛtiḥ</t>
  </si>
  <si>
    <t>प्रकृतिः</t>
  </si>
  <si>
    <t>ITA-2.8.2</t>
  </si>
  <si>
    <t>Body constitution with a predominance of dosha</t>
  </si>
  <si>
    <t>Body constitution with a predominance of dosha (doshaprakriti) is a result of the baseline state of the doshas of sperm (shukra) and ovum (shonita) at the time of conception. Doshaprakriti is unique to each individual. It is immutable and does not change during a lifespan.</t>
  </si>
  <si>
    <t>doṣaprakṛti</t>
  </si>
  <si>
    <t>दोषप्रकृति</t>
  </si>
  <si>
    <t>ITA-2.8.3</t>
  </si>
  <si>
    <t>Body constitution with a predominance of vata</t>
  </si>
  <si>
    <t>The characters of a vata-predominant person are greatly influenced by its qualities: dryness, lightness, perpetually moving, expanding, proliferating, quick, cold, roughness and fragility. Accordingly, the person will have inherent characteristics such as thinness, light weight and build, with prominent tendons and veins; unstable/highly flexible joints; rough hair, nails, teeth, face, hands and legs; fragile (easily breaking/cracking/splitting) body structures (skin/bones/hair/ lips/heels); hypersensitivity to cold (shivering/stiffness), intolerance of cold; with an unclear, unpleasant, feeble, stammering, broken and hoarse voice; an unsteady gaze, always restless body parts (eyebrows, jaws, lips, tongue, head, shoulder and legs); a cracking sound from joints on movement; sleeps less, and is easily awakened or stays awake; talkative; quick to act (fast gait, eating, speech); has swift and often hasty initiation of actions; is easily agitated, intolerant, subordinated or frightened; is quick to comprehend but less memory; and rapidly becomes fond as well as disenchanted.</t>
  </si>
  <si>
    <t>vātaprakṛtiḥ</t>
  </si>
  <si>
    <t>वातप्रकृतिः</t>
  </si>
  <si>
    <t>ITA-2.8.4</t>
  </si>
  <si>
    <t>Body constitution with a predominance of pitta</t>
  </si>
  <si>
    <t>The characters of a pitta predominant person are greatly influenced by its qualities: hotness, sharpness, fluidity, pungency, sourness and its characteristic fleshy smell. Accordingly, the person will have inherent characteristics such as a soft and supple body, presence of moles, reddish tinge to facial skin; with pimples, freckles and marks; soft and brown hair on the face, head and other parts of the body; with lax muscles and flexible joints; intolerance of heat; strong digestive power; excessive hunger and thirst; a higher intake of food and drinks in quantity and frequency; sweat profusely; greater than normal formation and passing of stool and urine; a foul-smelling body odour especially at the axilla, scalp, mouth and head; with less semen and sexual desire; show the early appearance of wrinkles, premature greying and baldness; and with a tendency for frequent ulceration of the mouth.</t>
  </si>
  <si>
    <t>pittaprakṛtiḥ</t>
  </si>
  <si>
    <t>पित्तप्रकृतिः</t>
  </si>
  <si>
    <t>ITA-2.8.5</t>
  </si>
  <si>
    <t>Body constitution with a predominance of kapha</t>
  </si>
  <si>
    <t>The characters of a kapha predominant person are greatly influenced by its qualities: oiliness, smoothness, softness, density, firmness, heaviness, cold, slowness, stability, viscousness and clarity. Accordingly, the person will have inherent characteristics such as being well built and well formed, with a firm, compact, heavy, steady and pleasant body; with compact joints, and an oily, smooth and soft skin without moles, freckles or dryness; a stable gait; with less hunger and thirst; slow eating habits; an increased amount of semen and sexual desire; slow in action and speech; soft voiced; reduced sweating; with slow and often delayed initiation of action; a cheerful and pleasant appearance, with a calm and easy-going attitude.</t>
  </si>
  <si>
    <t>kaphaprakṛtiḥ</t>
  </si>
  <si>
    <t>कफप्रकृतिः</t>
  </si>
  <si>
    <t>ITA-2.8.6</t>
  </si>
  <si>
    <t>Body constitution with a predominance of vata and pitta</t>
  </si>
  <si>
    <t>A body constitution with predominantly mixed features of vata and pitta.</t>
  </si>
  <si>
    <t>vātapittaprakṛtiḥ</t>
  </si>
  <si>
    <t>वातपित्तप्रकृतिः</t>
  </si>
  <si>
    <t>ITA-2.8.7</t>
  </si>
  <si>
    <t>Body constitution with a predominance of pitta and kapha</t>
  </si>
  <si>
    <t>A body constitution with predominantly mixed features of pitta and kapha.</t>
  </si>
  <si>
    <t>pittakaphaprakṛtiḥ</t>
  </si>
  <si>
    <t>पित्तकफप्रकृतिः</t>
  </si>
  <si>
    <t>ITA-2.8.8</t>
  </si>
  <si>
    <t>Body constitution with a predominance of kapha and vāta</t>
  </si>
  <si>
    <t>A body constitution with predominantly mixed features of kapha and vata.</t>
  </si>
  <si>
    <t>kaphavātaprakṛtiḥ</t>
  </si>
  <si>
    <t>कफवातप्रकृतिः</t>
  </si>
  <si>
    <t>ITA-2.8.9</t>
  </si>
  <si>
    <t>Body constitution in terms of the three dosha</t>
  </si>
  <si>
    <t>ṭridoṣajaprakṛtiḥ</t>
  </si>
  <si>
    <t>ट्रिदोषजप्रकृतिः</t>
  </si>
  <si>
    <t>ITA-2.8.10</t>
  </si>
  <si>
    <t>Specific mental and physical personality type</t>
  </si>
  <si>
    <t>Mental and physical personality type characterized by specific qualities. The basic tendencies of the mind, intellect and behaviour are a result of the dominance of the three primordial psychophysical attributes of nature: tranquillity, harmony (satva), agitation, activity (rajas) and inertia (tamas). Although difficult, it is possible that the specific mental and physical personality type may be influenced and refined by education and the inculcation of spiritual values.</t>
  </si>
  <si>
    <t>kāyaḥ, mānasaprakṛti</t>
  </si>
  <si>
    <t>कायः, मानसप्रकृति</t>
  </si>
  <si>
    <t>ITA-2.8.11</t>
  </si>
  <si>
    <t>Person with tranquil, harmonious tempera- ment</t>
  </si>
  <si>
    <t>The mental and physical characteristics of the person with a tranquil, harmonious temperament are purity, bravery and tolerance.</t>
  </si>
  <si>
    <t>sattvakāyaḥ</t>
  </si>
  <si>
    <t>सत्त्वकायः</t>
  </si>
  <si>
    <t>ITA-2.8.12</t>
  </si>
  <si>
    <t>Person with pure, truthful temperament</t>
  </si>
  <si>
    <t>The characteristics of the person with a pure, truthful temperament are purity, devoutness, knowledge seeking, respectful of elders, a good host and an ardent performer of rituals.</t>
  </si>
  <si>
    <t>brahmakāyaḥ</t>
  </si>
  <si>
    <t>ब्रह्मकायः</t>
  </si>
  <si>
    <t>ITA-2.8.13</t>
  </si>
  <si>
    <t>Person with prosperous, leading temperament</t>
  </si>
  <si>
    <t>The characteristics of the person with prosperous, leading temperament are greatness, bravery, commanding habits, a follower of religious teachings and someone who looks after dependent people.</t>
  </si>
  <si>
    <t>māhendrakāyaḥ</t>
  </si>
  <si>
    <t>माहेन्द्रकायः</t>
  </si>
  <si>
    <t>ITA-2.8.14</t>
  </si>
  <si>
    <t>Person with brave, patient temperament</t>
  </si>
  <si>
    <t>The characteristics of the person with a brave, patient temperament is a liking for the cold, tolerance, reddish-brown hair and pleasant discourse.</t>
  </si>
  <si>
    <t>vāruṇakāyaḥ</t>
  </si>
  <si>
    <t>वारुणकायः</t>
  </si>
  <si>
    <t>ITA-2.8.15</t>
  </si>
  <si>
    <t>Person with wealthy, luxurious temperament</t>
  </si>
  <si>
    <t>The characteristics of the person with a wealthy, luxurious temperament are impartiality, tolerance, ability to make money and amass wealth, and high fertility.</t>
  </si>
  <si>
    <t>kauberakāyaḥ</t>
  </si>
  <si>
    <t>कौबेरकायः</t>
  </si>
  <si>
    <t>ITA-2.8.16</t>
  </si>
  <si>
    <t>Person with artistic, celebrating temperament</t>
  </si>
  <si>
    <t>The characteristics of the person with an artistic, celebrating temperament are a liking for pleasant smells, a liking for garlands, a passion for dancing and music and a fondness of roaming.</t>
  </si>
  <si>
    <t>gandharvakāyaḥ</t>
  </si>
  <si>
    <t>गन्धर्वकायः</t>
  </si>
  <si>
    <t>ITA-2.8.17</t>
  </si>
  <si>
    <t>Person with judicious, prompt temperament</t>
  </si>
  <si>
    <t>The characteristics of person with a judicious, prompt temperament are doing the right things with tireless energy, fearlessness, a good and retentive memory, freedom from attachments and infatuations, and a lack of vanity and jealousy.</t>
  </si>
  <si>
    <t>yāmyakāyaḥ</t>
  </si>
  <si>
    <t>याम्यकायः</t>
  </si>
  <si>
    <t>ITA-2.8.18</t>
  </si>
  <si>
    <t>Person with scholarly, religious temperament</t>
  </si>
  <si>
    <t>The characteristics of the person with a scholarly, religious temperament are performing and mentally repeating a sacred name and fasting, observing vows, practising celibacy, performing oblations, studying extensively, possessing knowledge and erudition.</t>
  </si>
  <si>
    <t>ṛṣikāyaḥ</t>
  </si>
  <si>
    <t>ऋषिकायः</t>
  </si>
  <si>
    <t>ITA-2.8.19</t>
  </si>
  <si>
    <t>Person with agitated, reactive temperament</t>
  </si>
  <si>
    <t>The mental and physical characteristics of the person with an agitated, reactive temperament are violence, cowardice, jealousy and greed.</t>
  </si>
  <si>
    <t>rājasikakāyaḥ</t>
  </si>
  <si>
    <t>राजसिककायः</t>
  </si>
  <si>
    <t>ITA-2.8.20</t>
  </si>
  <si>
    <t>Person with brave, cruel temperament</t>
  </si>
  <si>
    <t>The characteristics of the person with a brave, cruel temperament are attaining prosperity, fearfulness or violence, courageousness, angriness, jealousy of others’ progress, eating alone and voraciously.</t>
  </si>
  <si>
    <t>āsurakāyaḥ</t>
  </si>
  <si>
    <t>आसुरकायः</t>
  </si>
  <si>
    <t>ITA-2.8.21</t>
  </si>
  <si>
    <t>Person with simultaneously brave and timid temperament</t>
  </si>
  <si>
    <t>The characteristics of the person with a simultaneously brave and timid temperament are strength or sharpness of action, laboriousness, cowardice, angriness, deceptiveness, and quickness of action and behaviour.</t>
  </si>
  <si>
    <t>sarpakāyaḥ</t>
  </si>
  <si>
    <t>सर्पकायः</t>
  </si>
  <si>
    <t>ITA-2.8.22</t>
  </si>
  <si>
    <t>Person with intolerant, unsteady temperament</t>
  </si>
  <si>
    <t>The characteristics of the person with an intolerant, unsteady temperament are overindulgence in sexual activity, incessant eating, intolerance or impatience, and unsteadiness of mind.</t>
  </si>
  <si>
    <t>śākunikāyaḥ</t>
  </si>
  <si>
    <t>शाकुनिकायः</t>
  </si>
  <si>
    <t>ITA-2.8.23</t>
  </si>
  <si>
    <t>Person with intolerant, angry temperament</t>
  </si>
  <si>
    <t>The characteristics of the person with an intolerant, angry temperament are a preference for solitude, wrathfulness, jealousy of others’ progress and irreligiousness.</t>
  </si>
  <si>
    <t>rākṣasakāyaḥ</t>
  </si>
  <si>
    <t>राक्षसकायः</t>
  </si>
  <si>
    <t>ITA-2.8.24</t>
  </si>
  <si>
    <t>Person with overeating, unclean, hypersexual temperament</t>
  </si>
  <si>
    <t>The characteristics of the person with an overeating, unclean, hypersexual temperament are eating what is left by others; angriness; liking for adventure, fondness for women, shamelessness.</t>
  </si>
  <si>
    <t>paiśācakāyaḥ</t>
  </si>
  <si>
    <t>पैशाचकायः</t>
  </si>
  <si>
    <t>ITA-2.8.25</t>
  </si>
  <si>
    <t>Person with sorrowful, jealous temperament</t>
  </si>
  <si>
    <t>The characteristics of the person with a sorrowful, jealous temperament are a dislike of giving possessions to others, laziness, unhappiness, jealousy of others’ progress, greediness or lack of charity.</t>
  </si>
  <si>
    <t>pretakāyaḥ</t>
  </si>
  <si>
    <t>प्रेतकायः</t>
  </si>
  <si>
    <t>ITA-2.8.26</t>
  </si>
  <si>
    <t>Person with inertial temperament</t>
  </si>
  <si>
    <t>The mental and physical characteristics of the person with an inertial temperament are laziness, fickleness and indecisiveness.</t>
  </si>
  <si>
    <t>tāmasakāyaḥ</t>
  </si>
  <si>
    <t>तामसकायः</t>
  </si>
  <si>
    <t>ITA-2.8.27</t>
  </si>
  <si>
    <t>Person with cowardly, unintelligent tempera- ment</t>
  </si>
  <si>
    <t>The characteristics of the person with a cowardly, unintelligent temperament are dullness, lack of grasping power, slowness and laziness, daily dreams of intercourse and indecisiveness.</t>
  </si>
  <si>
    <t>pāśavakāyaḥ</t>
  </si>
  <si>
    <t>पाशवकायः</t>
  </si>
  <si>
    <t>ITA-2.8.28</t>
  </si>
  <si>
    <t>Person with timid, unintelligent tempera- ment</t>
  </si>
  <si>
    <t>The characteristics of the person with a timid, unintelligent temperament are fickleness and instability, foolishness, cowardice, affinity for water, and a tendency to fight with people of a similar type.</t>
  </si>
  <si>
    <t>matsyakāyaḥ</t>
  </si>
  <si>
    <t>मत्स्यकायः</t>
  </si>
  <si>
    <t>ITA-2.8.29</t>
  </si>
  <si>
    <t>Person with lazy, unintelligent tempera- ment</t>
  </si>
  <si>
    <t>The characteristics of the person with a lazy, unintelligent temperament are a preference for being sedentary, an excess craving for food, a lack of feeling for tranquillity, soft deeds, no inclination for righteous or religious activities, a lack of passions and no desire for wealth.</t>
  </si>
  <si>
    <t>vānaspatyakāyaḥ</t>
  </si>
  <si>
    <t>वानस्पत्यकायः</t>
  </si>
  <si>
    <t>ITA-2.8.1.1</t>
  </si>
  <si>
    <t>Predominance of a particular fundamental structural component in a person</t>
  </si>
  <si>
    <t>sāraḥ</t>
  </si>
  <si>
    <t>सारः</t>
  </si>
  <si>
    <t>ITA-2.8.1.2</t>
  </si>
  <si>
    <t>Person with predomi- nance or essence of primary circulating nutrient fluid</t>
  </si>
  <si>
    <t>Characterized by features such as unctuousness in ears, eyes, mouth, tongue, nose, lips, palms or soles, nails, forehead, penis with no signs of pallor and having a charming or pleasant personality.</t>
  </si>
  <si>
    <t>tvak-sāraḥ, rasa sāraḥ</t>
  </si>
  <si>
    <t>त्वक-सारः, रस सारः</t>
  </si>
  <si>
    <t>ITA-2.8.1.3</t>
  </si>
  <si>
    <t>Person with predominance or essence of blood</t>
  </si>
  <si>
    <t>Characterized by features such as redness, unctuousness of ears, eyes, mouth, face, tongue, nose, lips, palms, soles, nails, forehead, penis and a pleasant personality.</t>
  </si>
  <si>
    <t>rakta-sāraḥ</t>
  </si>
  <si>
    <t>रक्त-सारः</t>
  </si>
  <si>
    <t>ITA-2.8.1.4</t>
  </si>
  <si>
    <t>Person with predominance or essence of muscle</t>
  </si>
  <si>
    <t>Characterized by features such as having large, prominent, muscular and visually pleasing temples, forehead, nape of neck, eyes, cheeks, jaw, neck, shoulder, abdomen, axillae, chest, upper limb joints and lower limb joints; readiness to forgive and forbearance; patience and steadiness; lack of greediness; wealth; knowledge; happiness; simplicity; health; strength and longevity.</t>
  </si>
  <si>
    <t>māṃsa-sāraḥ</t>
  </si>
  <si>
    <t>मांस-सारः</t>
  </si>
  <si>
    <t>ITA-2.8.1.5</t>
  </si>
  <si>
    <t>Person with predominance or essence of fat</t>
  </si>
  <si>
    <t>Characterized by features such as glossy complexion; smooth and pleasant voice; shining eyes; shining and glossy scalp and body hair, nails, teeth and lips; unctuous urine and faeces; being endowed with wealth; prosperity; happiness; enjoyment; simplicity; softness and being gentle in activities.</t>
  </si>
  <si>
    <t>medosāraḥ</t>
  </si>
  <si>
    <t>मेदोसारः</t>
  </si>
  <si>
    <t>ITA-2.8.1.6</t>
  </si>
  <si>
    <t>Person with predominance or essence of bone</t>
  </si>
  <si>
    <t>Characterized by features such as having large heels, ankles, knees, forearms, clavicles, chin, head, joints, bones, nails, teeth; having great enthusiasm; dynamism; ability to tolerate suffering; having firmness of body and longevity. English term</t>
  </si>
  <si>
    <t>asthi-sāraḥ; Description</t>
  </si>
  <si>
    <t>अस्थि-सारः; देस्च्रिप्तिओन</t>
  </si>
  <si>
    <t>ITA-2.8.1.7</t>
  </si>
  <si>
    <t>Person with predominance or essence of bone marrow</t>
  </si>
  <si>
    <t>Characterized by features such as, having soft body parts;; good physical strength; unctuous complexion; pleasant and; soft voice; large and round joints; longevity; strength and; excellence in learning, attainment of wealth, knowledge; and honour.</t>
  </si>
  <si>
    <t>ITA-2.8.1.8</t>
  </si>
  <si>
    <t>Person with predominance or essence of semen</t>
  </si>
  <si>
    <t>Characterized by features such as, gentleness; milky-looking; eyes; enthusiasm; smooth and pleasant voice; large buttocks;; strength; happiness; prosperity; health; wealth and; many progeny.</t>
  </si>
  <si>
    <t>ITA-2.8.1.9</t>
  </si>
  <si>
    <t>ITA-2.8.1.10 Person with predomi-</t>
  </si>
  <si>
    <t>Person with predominance or essence of strong willpower nance or essence of all seven fundamental structural components Inevitable life events</t>
  </si>
  <si>
    <t>Characterized by features such as good memory; devotion;; gratefulness; wisdom; pure in body thought words and deeds;; great enthusiasm; erudition and knowledge; courage; valour; in fighting; absence of sorrow; proper gait; depth of wisdom;; relevance of activities; sincerity and virtuousness of acts.; Characterized by features such as strength; happiness; ability; to tolerate suffering; self-confidence in all undertakings;; sincerity and virtuousness in acts; firm, well-built body; correct; gait; melodious, soft and pleasant voice; attainment of; happiness, prosperity, wealth and longevity; having many; progeny and resistant to diseases.</t>
  </si>
  <si>
    <t>ITA-2.9.1</t>
  </si>
  <si>
    <t>Age</t>
  </si>
  <si>
    <t>ITA-2.9.2</t>
  </si>
  <si>
    <t>Senility</t>
  </si>
  <si>
    <t>The characteristics of this state are: diminution of structural components on a day-by-day basis; diminished perceptiveness of sense organs; diminished physical strength; diminished potency or semen; diminished energy; wrinkles; greying of hair; baldness; cough; breathlessness or difficulty breathing; inability to perform the full range of activities; diminished digestive, metabolic capacity; aggravated vata; loss of distinction of a particular structural component; loosened muscles, joints and bones; hardness or roughness of skin; body curvature; shivering or trembling; excessive nasal discharge or drooling.</t>
  </si>
  <si>
    <t>vārdhakyam</t>
  </si>
  <si>
    <t>वार्धक्यम</t>
  </si>
  <si>
    <t>ITA-2.9.3</t>
  </si>
  <si>
    <t>Death</t>
  </si>
  <si>
    <t>maraṇam</t>
  </si>
  <si>
    <t>मरणम</t>
  </si>
  <si>
    <t>ITA-2.9.1.1</t>
  </si>
  <si>
    <t>Women during optimum period for conception</t>
  </si>
  <si>
    <t>The characteristics of this state are an enlarged, bulky face; pleasant face; pleasant state of mind; moist face or mouth; moist teeth; desire for male companionship; fondness for stories or chatting; relaxed or loose abdomen; relaxed eyes; relaxed mind; flickering of arms; quivering of breasts; quivering in pelvis; quivering in umbilical region; quivering in thighs; quivering in pelvic region; quivering in hips; excitement; curiosity; emaciated face.</t>
  </si>
  <si>
    <t>ṛtumatiḥ</t>
  </si>
  <si>
    <t>ऋतुमतिः</t>
  </si>
  <si>
    <t>ITA-2.9.1.2</t>
  </si>
  <si>
    <t>Pregnant state, visible signs of pregnancy</t>
  </si>
  <si>
    <t>The characteristics of this state are cessation of menstruation; excessive salivation; disinclination for food; vomiting; tastelessness; desire for sour tastes; seeking attention by speaking in a loud voice; heaviness of limbs; eye fatigue; milk droplets in breasts; darkening of lips; darkening of breast areola and nipple; severe pedal oedema; appearance of striate on abdomen; dilatation of yoni; approximation of eyelashes; aversion to pleasant smells; excessive salivation and tiredness.</t>
  </si>
  <si>
    <t>garbhavastha/; vyakta-garbhaḥ</t>
  </si>
  <si>
    <t>गर्भवस्थ/; व्यक्त-गर्भः</t>
  </si>
  <si>
    <t>ITA-2.9.1.3</t>
  </si>
  <si>
    <t>First phase of pregnancy</t>
  </si>
  <si>
    <t>The characteristic of this state is pain.</t>
  </si>
  <si>
    <t>upasthitagarbhaḥ</t>
  </si>
  <si>
    <t>उपस्थितगर्भः</t>
  </si>
  <si>
    <t>ITA-2.9.1.4</t>
  </si>
  <si>
    <t>Early signs of conception</t>
  </si>
  <si>
    <t>The characteristics of this state are exhaustion or fatigue; fatigue in mind and body; thirst; weakness or fatigue of the thighs; conjoining of ovum and sperm; quivering of vagina; retention of sperm and ovum in the vagina; satiety; heaviness; pulsating sensation; heart palpitations; drowsiness or lassitude; horripilation.</t>
  </si>
  <si>
    <t>sadyogarbhaḥ</t>
  </si>
  <si>
    <t>सद्योगर्भः</t>
  </si>
  <si>
    <t>ITA-2.9.1.5</t>
  </si>
  <si>
    <t>Foetal growth and development</t>
  </si>
  <si>
    <t>The characteristics of this state are enlargement of the abdomen; perspiration in the pregnant woman.</t>
  </si>
  <si>
    <t>garbhavṛddhiḥ</t>
  </si>
  <si>
    <t>गर्भवृद्धिः</t>
  </si>
  <si>
    <t>ITA-2.9.1.6</t>
  </si>
  <si>
    <t>First month of pregnancy</t>
  </si>
  <si>
    <t>This month is characterized by a small round lump; unmanifested form; though present body parts are not conspicuous</t>
  </si>
  <si>
    <t>prathamamāsa-garbhaḥ</t>
  </si>
  <si>
    <t>प्रथममास-गर्भः</t>
  </si>
  <si>
    <t>ITA-2.9.1.7</t>
  </si>
  <si>
    <t>Second month of pregnancy</t>
  </si>
  <si>
    <t>This month is characterized by the embryo taking on a compact form; round mass (male); elongated muscle shape (female).</t>
  </si>
  <si>
    <t>dvitīyamāsa-garbhaḥ</t>
  </si>
  <si>
    <t>द्वितीयमास-गर्भः</t>
  </si>
  <si>
    <t>ITA-2.9.1.8</t>
  </si>
  <si>
    <t>Third month of pregnancy</t>
  </si>
  <si>
    <t>This month is characterized by the simultaneous manifestation of all the sense faculties; simultaneous manifestation of various bodily organs; manifestation of hands; manifestation of legs; manifestation of head; minute forms of body organs.</t>
  </si>
  <si>
    <t>tṛtīyamāsa-garbhaḥ</t>
  </si>
  <si>
    <t>तृतीयमास-गर्भः</t>
  </si>
  <si>
    <t>ITA-2.9.1.9</t>
  </si>
  <si>
    <t>Fourth month of pregnancy</t>
  </si>
  <si>
    <t>This month is characterized by increasing foetal stabilization, and an increasing excessive heaviness in the body of the pregnant woman; appearance of all body organs and adjuncts; appearance of body parts.</t>
  </si>
  <si>
    <t>caturthamāsa-garbhaḥ</t>
  </si>
  <si>
    <t>चतुर्थमास-गर्भः</t>
  </si>
  <si>
    <t>ITA-2.9.1.10Fifthmonthof</t>
  </si>
  <si>
    <t>pregnancy</t>
  </si>
  <si>
    <t>This month is characterized by excessive increase in foetal fleshiness; an excessive increase in blood; thinning of the pregnant woman; appearance of mind and intellect; consciousness.</t>
  </si>
  <si>
    <t>pañcamamāsa-garbhaḥ</t>
  </si>
  <si>
    <t>पञ्चममास-गर्भः</t>
  </si>
  <si>
    <t>ITA-2.9.1.11Sixthmonthof</t>
  </si>
  <si>
    <t>This month is characterized by an excessive increase in foetal strength; an increase in foetal complexion; appearance of intellect; appearance of tendons; appearance of veins; appearance of body hair; appearance of nails; appearance of skin; the pregnant woman loses her strength and complexion.</t>
  </si>
  <si>
    <t>ṣaṣṭamamāsa-garbhaḥ</t>
  </si>
  <si>
    <t>षष्टममास-गर्भः</t>
  </si>
  <si>
    <t>ITA-2.9.1.12Seventhmonth</t>
  </si>
  <si>
    <t>of pregnancy</t>
  </si>
  <si>
    <t>This month is characterized by nourishment of all foetal elements; fatigue of the pregnant woman; complete foetal development; clear manifestation of all body parts and organs; full formation of body parts.</t>
  </si>
  <si>
    <t>saptamamāsa-garbhaḥ</t>
  </si>
  <si>
    <t>सप्तममास-गर्भः</t>
  </si>
  <si>
    <t>ITA-2.9.1.13Eighthmonth</t>
  </si>
  <si>
    <t>This month is characterized by frequent joyfulness of the pregnant woman; frequent exhaustion of the pregnant woman; intermittent foetal movements in the womb; intermittent absence of foetal movements in the womb.</t>
  </si>
  <si>
    <t>aṣṭamamāsa-garbha:</t>
  </si>
  <si>
    <t>अष्टममास-गर्भ:</t>
  </si>
  <si>
    <t>ITA-2.9.1.14Onsetsignsof</t>
  </si>
  <si>
    <t>approaching labour</t>
  </si>
  <si>
    <t>This month is characterized in the pregnant woman by bodily exhaustion; a tired expression; relaxed eyes; a feeling as if the heart is separating; descent of the abdomen; heaviness in the lower abdomen; a pricking-type pain in the groin; a pricking-type pain in the bladder region; a pricking type-pain in the lower back; a pricking-type pain in the abdomen; a pricking-type pain in the sides of the chest and flanks; a pricking-type pain in the back; vaginal secretions; disinclination for food; appearance of labour pains; secretion of amniotic fluid; laxity of the abdomen; pain in the hips and pelvic region; loss of taste; excessive salivation; frequent excessive urination; pain in the thighs; abdominal pain; lower back pain; pain in the back; precordial and cardiac pain; pain in the bladder region; pain in the groin region; a breaking-type pain in the vagina; splitting type of pain in the labia; a pricking-type pain in the vagina; quivering of the vagina; vaginal secretions; a feeling as if eyes are separating; spitting; frequent excessive defecation.</t>
  </si>
  <si>
    <t>prajāyanī/; prajananakālaḥ</t>
  </si>
  <si>
    <t>प्रजायनी/; प्रजननकालः</t>
  </si>
  <si>
    <t>ITA-2.9.1.15Womanabout</t>
  </si>
  <si>
    <t>to give birth</t>
  </si>
  <si>
    <t>The characteristics of this state are pain in the entire back region; frequent defecation; urination; a frothy vaginal discharge.</t>
  </si>
  <si>
    <t>upasthitaprasavaḥ</t>
  </si>
  <si>
    <t>उपस्थितप्रसवः</t>
  </si>
  <si>
    <t>ITA-2.9.1.16Womannearingthe</t>
  </si>
  <si>
    <t>delivery period</t>
  </si>
  <si>
    <t>The characteristics of this state are excessive salivation and pain.</t>
  </si>
  <si>
    <t>āsannaprasavaḥ</t>
  </si>
  <si>
    <t>आसन्नप्रसवः</t>
  </si>
  <si>
    <t>ITA-2.9.1.17Motherinpuerperium</t>
  </si>
  <si>
    <t>3. Structure (anatomical terms) शरीरः, दहः, कायः</t>
  </si>
  <si>
    <t>sūtikā</t>
  </si>
  <si>
    <t>सूतिका</t>
  </si>
  <si>
    <t>ITA-3.1.1</t>
  </si>
  <si>
    <t>Knowledge pertaining to the body</t>
  </si>
  <si>
    <t>The study of the body in all its aspects from origin to death.</t>
  </si>
  <si>
    <t>śārīraḥ</t>
  </si>
  <si>
    <t>शारीरः</t>
  </si>
  <si>
    <t>ITA-3.1.2</t>
  </si>
  <si>
    <t>Body</t>
  </si>
  <si>
    <t>śarīraḥ, dehaḥ, kāyaḥ,; tanuḥ, gātram, vapuḥ</t>
  </si>
  <si>
    <t>शरीरः, देहः, कायः,; तनुः, गात्रम, वपुः</t>
  </si>
  <si>
    <t>ITA-3.1.3</t>
  </si>
  <si>
    <t>Factors responsible for body growth</t>
  </si>
  <si>
    <t>Body growth is determined by four factors: appropriate time, innate nature, proper nutrition and absence of obstructing or impairing factors.</t>
  </si>
  <si>
    <t>śarīra-vṛddhikara-bhāvaḥ</t>
  </si>
  <si>
    <t>शरीर-वृद्धिकर-भावः</t>
  </si>
  <si>
    <t>ITA-3.1.4</t>
  </si>
  <si>
    <t>Healthy body and mind</t>
  </si>
  <si>
    <t>The state in which all fundamental structural components of the body or dhatu are functioning normally.</t>
  </si>
  <si>
    <t>śarīra-sampat</t>
  </si>
  <si>
    <t>शरीर-सम्पत</t>
  </si>
  <si>
    <t>ITA-3.1.5</t>
  </si>
  <si>
    <t>Body measurements</t>
  </si>
  <si>
    <t>Measurements of the whole or part of the body usually described in proportions based on the width of an individual’s fingers.</t>
  </si>
  <si>
    <t>pramāṇam</t>
  </si>
  <si>
    <t>प्रमाणम</t>
  </si>
  <si>
    <t>ITA-3.1.6</t>
  </si>
  <si>
    <t>Body part</t>
  </si>
  <si>
    <t>aṅgaḥ</t>
  </si>
  <si>
    <t>अङ्गः</t>
  </si>
  <si>
    <t>ITA-3.1.7</t>
  </si>
  <si>
    <t>Whole body</t>
  </si>
  <si>
    <t>sarvāṅgaḥ</t>
  </si>
  <si>
    <t>सर्वाङ्गः</t>
  </si>
  <si>
    <t>ITA-3.1.8</t>
  </si>
  <si>
    <t>The six anatomical areas of the body</t>
  </si>
  <si>
    <t>The six sections of the body comprise the four limbs, the trunk, and the head and neck region.</t>
  </si>
  <si>
    <t>ṣaḍaṅgam</t>
  </si>
  <si>
    <t>षडङ्गम</t>
  </si>
  <si>
    <t>ITA-3.1.9</t>
  </si>
  <si>
    <t>A body part or organ</t>
  </si>
  <si>
    <t>avayavaḥ, śarīrāvayavaḥ</t>
  </si>
  <si>
    <t>अवयवः, शरीरावयवः</t>
  </si>
  <si>
    <t>ITA-3.1.10</t>
  </si>
  <si>
    <t>A subsidiary body part</t>
  </si>
  <si>
    <t>upāṅgaḥ</t>
  </si>
  <si>
    <t>उपाङ्गः</t>
  </si>
  <si>
    <t>ITA-3.1.11</t>
  </si>
  <si>
    <t>Orifice</t>
  </si>
  <si>
    <t>chidram, dvāram,; vivaram,; suṣiram, kuharam</t>
  </si>
  <si>
    <t>छिद्रम, द्वारम,; विवरम,; सुषिरम, कुहरम</t>
  </si>
  <si>
    <t>ITA-3.1.12</t>
  </si>
  <si>
    <t>Cavity</t>
  </si>
  <si>
    <t>kūṭaḥ</t>
  </si>
  <si>
    <t>कूटः</t>
  </si>
  <si>
    <t>ITA-3.1.13</t>
  </si>
  <si>
    <t>Covering</t>
  </si>
  <si>
    <t>chadanam</t>
  </si>
  <si>
    <t>छदनम</t>
  </si>
  <si>
    <t>ITA-3.1.14</t>
  </si>
  <si>
    <t>Muscular or bony prominence</t>
  </si>
  <si>
    <t>piṇḍikā</t>
  </si>
  <si>
    <t>पिण्डिका</t>
  </si>
  <si>
    <t>ITA-3.1.15</t>
  </si>
  <si>
    <t>Connecting structures</t>
  </si>
  <si>
    <t>nibandhinī</t>
  </si>
  <si>
    <t>निबन्धिनी</t>
  </si>
  <si>
    <t>ITA-3.1.16</t>
  </si>
  <si>
    <t>Body region</t>
  </si>
  <si>
    <t>deśaḥ, aṅga-pradeśaḥ.</t>
  </si>
  <si>
    <t>देशः, अङ्ग-प्रदेशः.</t>
  </si>
  <si>
    <t>ITA-3.1.17</t>
  </si>
  <si>
    <t>Five prominences in the developing fetus</t>
  </si>
  <si>
    <t>Five prominences in the developing fetus which correspond to the four limbs and head.</t>
  </si>
  <si>
    <t>gātrapañcakam</t>
  </si>
  <si>
    <t>गात्रपञ्चकम</t>
  </si>
  <si>
    <t>ITA-3.1.18</t>
  </si>
  <si>
    <t>Body half</t>
  </si>
  <si>
    <t>śarīrārdham</t>
  </si>
  <si>
    <t>शरीरार्धम</t>
  </si>
  <si>
    <t>ITA-3.1.19</t>
  </si>
  <si>
    <t>Lower half of the body</t>
  </si>
  <si>
    <t>The lower half of the body, below the waist.</t>
  </si>
  <si>
    <t>adhaḥkāyaḥ</t>
  </si>
  <si>
    <t>अधःकायः</t>
  </si>
  <si>
    <t>ITA-3.1.20</t>
  </si>
  <si>
    <t>Upper half of the body</t>
  </si>
  <si>
    <t>The upper half of the body, above the waist.</t>
  </si>
  <si>
    <t>ūrdhvakāyaḥ</t>
  </si>
  <si>
    <t>ऊर्ध्वकायः</t>
  </si>
  <si>
    <t>ITA-3.1.21</t>
  </si>
  <si>
    <t>Body half in the sagittal plane, limb</t>
  </si>
  <si>
    <t>ITA-3.1.22</t>
  </si>
  <si>
    <t>Head and neck</t>
  </si>
  <si>
    <t>That part of the body above the clavicle.</t>
  </si>
  <si>
    <t>ūrdhvajatru</t>
  </si>
  <si>
    <t>ऊर्ध्वजत्रु</t>
  </si>
  <si>
    <t>ITA-3.1.23</t>
  </si>
  <si>
    <t>Upper and lower limbs</t>
  </si>
  <si>
    <t>ITA-3.2.1</t>
  </si>
  <si>
    <t>Head</t>
  </si>
  <si>
    <t>ūrdhvāṅgam</t>
  </si>
  <si>
    <t>ऊर्ध्वाङ्गम</t>
  </si>
  <si>
    <t>ITA-3.2.2</t>
  </si>
  <si>
    <t>The uppermost and chief part of the body; head, the site where life force and the sense organs are situated.</t>
  </si>
  <si>
    <t>śiraḥ, mūrdhā,; uttamāṅgam, mastakam</t>
  </si>
  <si>
    <t>शिरः, मूर्धा,; उत्तमाङ्गम, मस्तकम</t>
  </si>
  <si>
    <t>ITA-3.2.3</t>
  </si>
  <si>
    <t>Skull</t>
  </si>
  <si>
    <t>kapālaḥ</t>
  </si>
  <si>
    <t>कपालः</t>
  </si>
  <si>
    <t>ITA-3.2.4</t>
  </si>
  <si>
    <t>Temple</t>
  </si>
  <si>
    <t>One of the ten sites in the body where vital life force is predominantly located.</t>
  </si>
  <si>
    <t>śaṅkhaḥ</t>
  </si>
  <si>
    <t>शङ्खः</t>
  </si>
  <si>
    <t>ITA-3.2.5</t>
  </si>
  <si>
    <t>Forehead</t>
  </si>
  <si>
    <t>lalāṭam, alikam</t>
  </si>
  <si>
    <t>ललाटम, अलिकम</t>
  </si>
  <si>
    <t>ITA-3.2.6</t>
  </si>
  <si>
    <t>śaṅkhapradeśaḥ</t>
  </si>
  <si>
    <t>शङ्खप्रदेशः</t>
  </si>
  <si>
    <t>ITA-3.2.1.1</t>
  </si>
  <si>
    <t>Eye</t>
  </si>
  <si>
    <t>cakṣuḥ, akṣi, netram</t>
  </si>
  <si>
    <t>चक्षुः, अक्षि, नेत्रम</t>
  </si>
  <si>
    <t>ITA-3.2.1.2</t>
  </si>
  <si>
    <t>Eyeball</t>
  </si>
  <si>
    <t>dṛṣṭi-golakaḥ, nayana-; budbudaḥ, akṣi-golakam,; akṣigolakatvak</t>
  </si>
  <si>
    <t>दृष्टि-गोलकः, नयन-; बुद्बुदः, अक्षि-गोलकम,; अक्षिगोलकत्वक</t>
  </si>
  <si>
    <t>ITA-3.2.1.3</t>
  </si>
  <si>
    <t>Orbit</t>
  </si>
  <si>
    <t>akṣikūṭaḥ, koṭaraḥ</t>
  </si>
  <si>
    <t>अक्षिकूटः, कोटरः</t>
  </si>
  <si>
    <t>ITA-3.2.1.4</t>
  </si>
  <si>
    <t>Eyelid</t>
  </si>
  <si>
    <t>Vartma, netrakośaḥ,; akṣikoṣaḥ,ne-; tra-chādana-; m,akṣipuṭam,ne-; trapuṭam,akṣivartma,; akṣivartmakoṣaḥ</t>
  </si>
  <si>
    <t>वर्त्म, नेत्रकोशः,; अक्षिकोषः,ने-; त्र-छादन-; म,अक्षिपुटम,ने-; त्रपुटम,अक्षिवर्त्म,; अक्षिवर्त्मकोषः</t>
  </si>
  <si>
    <t>ITA-3.2.1.5</t>
  </si>
  <si>
    <t>Anatomical junctions of the eye</t>
  </si>
  <si>
    <t>A common term used to denote the junctions of the eye.</t>
  </si>
  <si>
    <t>netrasandhiḥ</t>
  </si>
  <si>
    <t>नेत्रसन्धिः</t>
  </si>
  <si>
    <t>ITA-3.2.1.6</t>
  </si>
  <si>
    <t>Canthus</t>
  </si>
  <si>
    <t>A term which denotes the junction between the eyelashes and lids, the sclerocorneal junction, pupillary margins and medial and lateral canthi.</t>
  </si>
  <si>
    <t>antaḥ</t>
  </si>
  <si>
    <t>अन्तः</t>
  </si>
  <si>
    <t>ITA-3.2.1.7</t>
  </si>
  <si>
    <t>Outer canthus</t>
  </si>
  <si>
    <t>apāṅgaḥ, apāṅgasandhiḥ</t>
  </si>
  <si>
    <t>अपाङ्गः, अपाङ्गसन्धिः</t>
  </si>
  <si>
    <t>ITA-3.2.1.8</t>
  </si>
  <si>
    <t>Part of the outer canthus</t>
  </si>
  <si>
    <t>apāṅgadeśaḥ</t>
  </si>
  <si>
    <t>अपाङ्गदेशः</t>
  </si>
  <si>
    <t>ITA-3.2.1.9</t>
  </si>
  <si>
    <t>Inner canthus</t>
  </si>
  <si>
    <t>Kanīnikā, kanīnasandhiḥ,; akṣikanīnikā</t>
  </si>
  <si>
    <t>कनीनिका, कनीनसन्धिः,; अक्षिकनीनिका</t>
  </si>
  <si>
    <t>ITA-3.2.1.10Junctionofcilia</t>
  </si>
  <si>
    <t>with lid margin</t>
  </si>
  <si>
    <t>pakṣmavartma-sandhiḥ</t>
  </si>
  <si>
    <t>पक्ष्मवर्त्म-सन्धिः</t>
  </si>
  <si>
    <t>ITA-3.2.1.11Junctionofpalpebral</t>
  </si>
  <si>
    <t>and bulbar conjunctiva</t>
  </si>
  <si>
    <t>vartma-śukla-sandhiḥ</t>
  </si>
  <si>
    <t>वर्त्म-शुक्ल-सन्धिः</t>
  </si>
  <si>
    <t>ITA-3.2.1.12Sclerocorneal</t>
  </si>
  <si>
    <t>junction</t>
  </si>
  <si>
    <t>śukla-kṛṣṇa-sandhiḥ</t>
  </si>
  <si>
    <t>शुक्ल-कृष्ण-सन्धिः</t>
  </si>
  <si>
    <t>ITA-3.2.1.13Pupillarymargin</t>
  </si>
  <si>
    <t>kṛṣṇa-dṛṣṭi-sandhiḥ</t>
  </si>
  <si>
    <t>कृष्ण-दृष्टि-सन्धिः</t>
  </si>
  <si>
    <t>ITA-3.2.1.14Palpebraljunction</t>
  </si>
  <si>
    <t>vartmasandhiḥ</t>
  </si>
  <si>
    <t>वर्त्मसन्धिः</t>
  </si>
  <si>
    <t>ITA-3.2.1.15Aqueoushumour</t>
  </si>
  <si>
    <t>tejojalam</t>
  </si>
  <si>
    <t>तेजोजलम</t>
  </si>
  <si>
    <t>ITA-3.2.1.16Nasolacrimalduct</t>
  </si>
  <si>
    <t>netranāḍī</t>
  </si>
  <si>
    <t>नेत्रनाडी</t>
  </si>
  <si>
    <t>ITA-3.2.1.17Lacrimalfluid(tears)</t>
  </si>
  <si>
    <t>aśru</t>
  </si>
  <si>
    <t>अश्रु</t>
  </si>
  <si>
    <t>ITA-3.2.1.18Lacrimalapparatus</t>
  </si>
  <si>
    <t>aśrumārgaḥ</t>
  </si>
  <si>
    <t>अश्रुमार्गः</t>
  </si>
  <si>
    <t>ITA-3.2.1.19Lacrimalcanaliculi</t>
  </si>
  <si>
    <t>aśruvāhinī</t>
  </si>
  <si>
    <t>अश्रुवाहिनी</t>
  </si>
  <si>
    <t>ITA-3.2.1.20Lacrimalduct</t>
  </si>
  <si>
    <t>Jalavāhinīsirā</t>
  </si>
  <si>
    <t>जलवाहिनीसिरा</t>
  </si>
  <si>
    <t>ITA-3.2.1.21Nervesinvolvedin</t>
  </si>
  <si>
    <t>eyelid opening</t>
  </si>
  <si>
    <t>Unmeṣiṇīsirā</t>
  </si>
  <si>
    <t>उन्मेषिणीसिरा</t>
  </si>
  <si>
    <t>ITA-3.2.1.22Eyebrows</t>
  </si>
  <si>
    <t>bhrūḥ</t>
  </si>
  <si>
    <t>भ्रूः</t>
  </si>
  <si>
    <t>ITA-3.2.1.23Eyelashes</t>
  </si>
  <si>
    <t>pakṣma, pratibālāḥ,; akṣipakṣma</t>
  </si>
  <si>
    <t>पक्ष्म, प्रतिबालाः,; अक्षिपक्ष्म</t>
  </si>
  <si>
    <t>ITA-3.2.1.24Freeends</t>
  </si>
  <si>
    <t>of eyelashes</t>
  </si>
  <si>
    <t>pakṣmāgram</t>
  </si>
  <si>
    <t>पक्ष्माग्रम</t>
  </si>
  <si>
    <t>ITA-3.2.1.25Rootsofeyelashes</t>
  </si>
  <si>
    <t>pakṣmāśayaḥ</t>
  </si>
  <si>
    <t>पक्ष्माशयः</t>
  </si>
  <si>
    <t>ITA-3.2.1.26Genericareasof</t>
  </si>
  <si>
    <t>eye and adnexa</t>
  </si>
  <si>
    <t>maṇḍalam</t>
  </si>
  <si>
    <t>मण्डलम</t>
  </si>
  <si>
    <t>ITA-3.2.1.27Eyelashes</t>
  </si>
  <si>
    <t>pakṣmamaṇḍalam</t>
  </si>
  <si>
    <t>पक्ष्ममण्डलम</t>
  </si>
  <si>
    <t>ITA-3.2.1.28Eyelid</t>
  </si>
  <si>
    <t>vartmamaṇḍalam</t>
  </si>
  <si>
    <t>वर्त्ममण्डलम</t>
  </si>
  <si>
    <t>ITA-3.2.1.29Sclera</t>
  </si>
  <si>
    <t>śuklamaṇḍalam,; śvetamaṇḍalam</t>
  </si>
  <si>
    <t>शुक्लमण्डलम,; श्वेतमण्डलम</t>
  </si>
  <si>
    <t>ITA-3.2.1.30Corneaandiris</t>
  </si>
  <si>
    <t>The part of the eyeball which is black or coloured (in contrast to the white sclera).</t>
  </si>
  <si>
    <t>kṛṣṇa-maṇḍalam</t>
  </si>
  <si>
    <t>कृष्ण-मण्डलम</t>
  </si>
  <si>
    <t>ITA-3.2.1.31Pupil</t>
  </si>
  <si>
    <t>dṛṣṭi-maṇḍalam, dṛṣṭiḥ</t>
  </si>
  <si>
    <t>दृष्टि-मण्डलम, दृष्टिः</t>
  </si>
  <si>
    <t>ITA-3.2.1.32Iris</t>
  </si>
  <si>
    <t>kṛṣṇa-tārakā, tārakā</t>
  </si>
  <si>
    <t>कृष्ण-तारका, तारका</t>
  </si>
  <si>
    <t>ITA-3.2.1.33Layersoftheeye</t>
  </si>
  <si>
    <t>paṭalam, netratvak</t>
  </si>
  <si>
    <t>पटलम, नेत्रत्वक</t>
  </si>
  <si>
    <t>ITA-3.2.1.34Layersoftheeyelids</t>
  </si>
  <si>
    <t>vartmapaṭalam</t>
  </si>
  <si>
    <t>वर्त्मपटलम</t>
  </si>
  <si>
    <t>ITA-3.2.1.35Cornea</t>
  </si>
  <si>
    <t>tejojalāśrita-; bāhya-paṭalam</t>
  </si>
  <si>
    <t>तेजोजलाश्रित-; बाह्य-पटलम</t>
  </si>
  <si>
    <t>ITA-3.2.1.36Irisanduvealtract</t>
  </si>
  <si>
    <t>piśitāśritaṃpaṭalam</t>
  </si>
  <si>
    <t>पिशिताश्रितंपटलम</t>
  </si>
  <si>
    <t>ITA-3.2.1.37Corticalpartoflens</t>
  </si>
  <si>
    <t>and vitreous humour</t>
  </si>
  <si>
    <t>medasāśritaṃpaṭalam</t>
  </si>
  <si>
    <t>मेदसाश्रितंपटलम</t>
  </si>
  <si>
    <t>ITA-3.2.1.38Nuclearpartoflens</t>
  </si>
  <si>
    <t>The fourth layer of the eye.</t>
  </si>
  <si>
    <t>asthyāśritaṃpaṭalam</t>
  </si>
  <si>
    <t>अस्थ्याश्रितंपटलम</t>
  </si>
  <si>
    <t>ITA-3.2.2.1</t>
  </si>
  <si>
    <t>Nose</t>
  </si>
  <si>
    <t>nāsikā, ghrāṇaḥ, nāsā</t>
  </si>
  <si>
    <t>नासिका, घ्राणः, नासा</t>
  </si>
  <si>
    <t>ITA-3.2.2.2</t>
  </si>
  <si>
    <t>Tip of the nose</t>
  </si>
  <si>
    <t>nāsāgram, agranāsikā</t>
  </si>
  <si>
    <t>नासाग्रम, अग्रनासिका</t>
  </si>
  <si>
    <t>ITA-3.2.2.3</t>
  </si>
  <si>
    <t>Cavity of the nose</t>
  </si>
  <si>
    <t>nāsāpuṭam</t>
  </si>
  <si>
    <t>नासापुटम</t>
  </si>
  <si>
    <t>ITA-3.2.2.4</t>
  </si>
  <si>
    <t>Bridge of the nose</t>
  </si>
  <si>
    <t>nāsāvaṃśaḥ,; nāsāsthidaṇḍaḥ</t>
  </si>
  <si>
    <t>नासावंशः,; नासास्थिदण्डः</t>
  </si>
  <si>
    <t>ITA-3.2.2.5</t>
  </si>
  <si>
    <t>Upper part of nasal cavity</t>
  </si>
  <si>
    <t>ghrāṇamūlam</t>
  </si>
  <si>
    <t>घ्राणमूलम</t>
  </si>
  <si>
    <t>ITA-3.2.2.6</t>
  </si>
  <si>
    <t>External aperture of the nose</t>
  </si>
  <si>
    <t>nāsānāḍī</t>
  </si>
  <si>
    <t>नासानाडी</t>
  </si>
  <si>
    <t>ITA-3.2.2.7</t>
  </si>
  <si>
    <t>Nasal passage</t>
  </si>
  <si>
    <t>ghrāṇamārgaḥ</t>
  </si>
  <si>
    <t>घ्राणमार्गः</t>
  </si>
  <si>
    <t>ITA-3.2.2.8</t>
  </si>
  <si>
    <t>Nostril</t>
  </si>
  <si>
    <t>nāsāsrotaḥ</t>
  </si>
  <si>
    <t>नासास्रोतः</t>
  </si>
  <si>
    <t>ITA-3.2.2.9</t>
  </si>
  <si>
    <t>Ala of nose</t>
  </si>
  <si>
    <t>nāsāpuṭa-bahirbhāgaḥ</t>
  </si>
  <si>
    <t>नासापुट-बहिर्भागः</t>
  </si>
  <si>
    <t>ITA-3.2.2.10Innercanthus</t>
  </si>
  <si>
    <t>nāsākṣi-sandhiḥ</t>
  </si>
  <si>
    <t>नासाक्षि-सन्धिः</t>
  </si>
  <si>
    <t>ITA-3.2.2.11Nostril</t>
  </si>
  <si>
    <t>nāsārandhram,; nāsāvivaram</t>
  </si>
  <si>
    <t>नासारन्ध्रम,; नासाविवरम</t>
  </si>
  <si>
    <t>ITA-3.2.2.12Nostril,anteriornares</t>
  </si>
  <si>
    <t>nāsikāpuṭam</t>
  </si>
  <si>
    <t>नासिकापुटम</t>
  </si>
  <si>
    <t>ITA-3.2.3.1</t>
  </si>
  <si>
    <t>Ear</t>
  </si>
  <si>
    <t>karṇaḥ,; śrotram, śravaṇam</t>
  </si>
  <si>
    <t>कर्णः,; श्रोत्रम, श्रवणम</t>
  </si>
  <si>
    <t>ITA-3.2.3.2</t>
  </si>
  <si>
    <t>Ear cavity</t>
  </si>
  <si>
    <t>śravaṇasrotas</t>
  </si>
  <si>
    <t>श्रवणस्रोतस</t>
  </si>
  <si>
    <t>ITA-3.2.3.3</t>
  </si>
  <si>
    <t>Conduits carrying sound</t>
  </si>
  <si>
    <t>śabdānuvahā,; śabdābhivahā,; śabdapathaḥ,; śabdavahasrotas</t>
  </si>
  <si>
    <t>शब्दानुवहा,; शब्दाभिवहा,; शब्दपथः,; शब्दवहस्रोतस</t>
  </si>
  <si>
    <t>ITA-3.2.3.4</t>
  </si>
  <si>
    <t>Parotid region</t>
  </si>
  <si>
    <t>karṇamūlam</t>
  </si>
  <si>
    <t>कर्णमूलम</t>
  </si>
  <si>
    <t>ITA-3.2.3.5</t>
  </si>
  <si>
    <t>External auditory canal</t>
  </si>
  <si>
    <t>karṇanāḍī</t>
  </si>
  <si>
    <t>कर्णनाडी</t>
  </si>
  <si>
    <t>ITA-3.2.3.6</t>
  </si>
  <si>
    <t>Base of the ear, pinna</t>
  </si>
  <si>
    <t>karṇapīṭham</t>
  </si>
  <si>
    <t>कर्णपीठम</t>
  </si>
  <si>
    <t>ITA-3.2.3.7</t>
  </si>
  <si>
    <t>Lobe of the ear</t>
  </si>
  <si>
    <t>karṇapālī, karṇalatikā</t>
  </si>
  <si>
    <t>कर्णपाली, कर्णलतिका</t>
  </si>
  <si>
    <t>ITA-3.2.3.8</t>
  </si>
  <si>
    <t>External ear, tragus</t>
  </si>
  <si>
    <t>karṇaputrakaḥ</t>
  </si>
  <si>
    <t>कर्णपुत्रकः</t>
  </si>
  <si>
    <t>ITA-3.2.3.9</t>
  </si>
  <si>
    <t>Mastoid region</t>
  </si>
  <si>
    <t>karṇapṛṣṭham</t>
  </si>
  <si>
    <t>कर्णपृष्ठम</t>
  </si>
  <si>
    <t>ITA-3.2.3.10Externalear</t>
  </si>
  <si>
    <t>karṇaśaṣkulikā</t>
  </si>
  <si>
    <t>कर्णशष्कुलिका</t>
  </si>
  <si>
    <t>ITA-3.2.3.11Conchaoftheear</t>
  </si>
  <si>
    <t>ITA-3.2.3.12 External ITA-3.2.3.13 Cochlea</t>
  </si>
  <si>
    <t>English term auditory meatus Oral cavity, teeth, throat</t>
  </si>
  <si>
    <t>karṇāvaṭuḥ; Description</t>
  </si>
  <si>
    <t>कर्णावटुः; देस्च्रिप्तिओन</t>
  </si>
  <si>
    <t>ITA-3.2.4.1</t>
  </si>
  <si>
    <t>Mouth, face</t>
  </si>
  <si>
    <t>ITA-3.2.4.2</t>
  </si>
  <si>
    <t>Oral cavity</t>
  </si>
  <si>
    <t>ITA-3.2.4.3</t>
  </si>
  <si>
    <t>Face, mouth</t>
  </si>
  <si>
    <t>ITA-3.2.4.4</t>
  </si>
  <si>
    <t>Cheek</t>
  </si>
  <si>
    <t>ITA-3.2.4.5</t>
  </si>
  <si>
    <t>Chin</t>
  </si>
  <si>
    <t>ITA-3.2.4.6</t>
  </si>
  <si>
    <t>Lip</t>
  </si>
  <si>
    <t>ITA-3.2.4.7</t>
  </si>
  <si>
    <t>Lower lip</t>
  </si>
  <si>
    <t>ITA-3.2.4.8</t>
  </si>
  <si>
    <t>Upper lip</t>
  </si>
  <si>
    <t>ITA-3.2.4.9</t>
  </si>
  <si>
    <t>ITA-3.2.4.10 Jaw, mandible ITA-3.2.4.11 Teeth ITA-3.2.4.12 Bony sockets of teeth ITA-3.2.4.13 Enamel</t>
  </si>
  <si>
    <t>Corners of mouth</t>
  </si>
  <si>
    <t>ITA-3.2.4.14Gum,alveolararch</t>
  </si>
  <si>
    <t>dantabandhanam,; dvijabandhanam,; dantamāṃsam,; dantamūlam,; dantapiṇḍikā,; dantādhāraḥ,; dantaveṣṭakaḥ</t>
  </si>
  <si>
    <t>दन्तबन्धनम,; द्विजबन्धनम,; दन्तमांसम,; दन्तमूलम,; दन्तपिण्डिका,; दन्ताधारः,; दन्तवेष्टकः</t>
  </si>
  <si>
    <t>ITA-3.2.4.15Apexoftooth</t>
  </si>
  <si>
    <t>dantāgram</t>
  </si>
  <si>
    <t>दन्ताग्रम</t>
  </si>
  <si>
    <t>ITA-3.2.4.16Wisdomtooth</t>
  </si>
  <si>
    <t>paścimahānavyadantaḥ</t>
  </si>
  <si>
    <t>पश्चिमहानव्यदन्तः</t>
  </si>
  <si>
    <t>ITA-3.2.4.17Teethinthe</t>
  </si>
  <si>
    <t>upper jaw</t>
  </si>
  <si>
    <t>uttaradantaḥ,; ūrdhvadantapaṅktiḥ</t>
  </si>
  <si>
    <t>उत्तरदन्तः,; ऊर्ध्वदन्तपङ्क्तिः</t>
  </si>
  <si>
    <t>ITA-3.2.4.18Tongue</t>
  </si>
  <si>
    <t>jihvā, rasanā,; gojihvikā, gojihvā</t>
  </si>
  <si>
    <t>जिह्वा, रसना,; गोजिह्विका, गोजिह्वा</t>
  </si>
  <si>
    <t>ITA-3.2.4.19Tipofthetongue</t>
  </si>
  <si>
    <t>jihvāgram</t>
  </si>
  <si>
    <t>जिह्वाग्रम</t>
  </si>
  <si>
    <t>ITA-3.2.4.20Surfaceofthetongue</t>
  </si>
  <si>
    <t>jihvātalam</t>
  </si>
  <si>
    <t>जिह्वातलम</t>
  </si>
  <si>
    <t>ITA-3.2.4.21Rootofthetongue</t>
  </si>
  <si>
    <t>jihvā-mūlam,; jihvāprabandhaḥ,; jihvābandhanam,; rasanabandhanam</t>
  </si>
  <si>
    <t>जिह्वा-मूलम,; जिह्वाप्रबन्धः,; जिह्वाबन्धनम,; रसनबन्धनम</t>
  </si>
  <si>
    <t>ITA-3.2.4.22Frenulumof</t>
  </si>
  <si>
    <t>the tongue</t>
  </si>
  <si>
    <t>jihvā-sevanī</t>
  </si>
  <si>
    <t>जिह्वा-सेवनी</t>
  </si>
  <si>
    <t>ITA-3.2.4.23Palate</t>
  </si>
  <si>
    <t>A term which denotes the anterior fontanelle.</t>
  </si>
  <si>
    <t>tālu</t>
  </si>
  <si>
    <t>तालु</t>
  </si>
  <si>
    <t>ITA-3.2.4.24Regionofpalate</t>
  </si>
  <si>
    <t>tāludeśaḥ, tālupradeśaḥ</t>
  </si>
  <si>
    <t>तालुदेशः, तालुप्रदेशः</t>
  </si>
  <si>
    <t>ITA-3.2.4.25Softpalate</t>
  </si>
  <si>
    <t>tālumāṃsam</t>
  </si>
  <si>
    <t>तालुमांसम</t>
  </si>
  <si>
    <t>ITA-3.2.4.26Palatinetonsil</t>
  </si>
  <si>
    <t>upajihvikā</t>
  </si>
  <si>
    <t>उपजिह्विका</t>
  </si>
  <si>
    <t>ITA-3.2.4.27Epiglottis,adenoids</t>
  </si>
  <si>
    <t>adhijihvikā</t>
  </si>
  <si>
    <t>अधिजिह्विका</t>
  </si>
  <si>
    <t>ITA-3.2.4.28Napeoftheneck</t>
  </si>
  <si>
    <t>avaṭuḥ, ghāṭā</t>
  </si>
  <si>
    <t>अवटुः, घाटा</t>
  </si>
  <si>
    <t>ITA-3.2.4.29Clavicle</t>
  </si>
  <si>
    <t>jatru</t>
  </si>
  <si>
    <t>जत्रु</t>
  </si>
  <si>
    <t>ITA-3.2.4.30Anteriorportion</t>
  </si>
  <si>
    <t>of the neck</t>
  </si>
  <si>
    <t>A term which also denotes the larynx.</t>
  </si>
  <si>
    <t>kaṇṭhaḥ</t>
  </si>
  <si>
    <t>कण्ठः</t>
  </si>
  <si>
    <t>ITA-3.2.4.31Uvula</t>
  </si>
  <si>
    <t>kākalam, kākalakam,; galamaṇiḥ, galaśuṇḍikā,; ghaṇṭikā, tālumūlam</t>
  </si>
  <si>
    <t>काकलम, काकलकम,; गलमणिः, गलशुण्डिका,; घण्टिका, तालुमूलम</t>
  </si>
  <si>
    <t>ITA-3.2.4.32Throatpassage</t>
  </si>
  <si>
    <t>galamārgaḥ</t>
  </si>
  <si>
    <t>गलमार्गः</t>
  </si>
  <si>
    <t>ITA-3.2.4.33Isthmusofthethroat</t>
  </si>
  <si>
    <t>galasandhiḥ</t>
  </si>
  <si>
    <t>गलसन्धिः</t>
  </si>
  <si>
    <t>ITA-3.2.4.34Oropharynx,throat</t>
  </si>
  <si>
    <t>galaḥ</t>
  </si>
  <si>
    <t>गलः</t>
  </si>
  <si>
    <t>ITA-3.2.4.35Externalpart</t>
  </si>
  <si>
    <t>galabāhyam</t>
  </si>
  <si>
    <t>गलबाह्यम</t>
  </si>
  <si>
    <t>ITA-3.2.4.36Oropharyngeal</t>
  </si>
  <si>
    <t>isthmus</t>
  </si>
  <si>
    <t>antargalaḥ</t>
  </si>
  <si>
    <t>अन्तर्गलः</t>
  </si>
  <si>
    <t>ITA-3.2.4.37Trachea</t>
  </si>
  <si>
    <t>kaṇṭhanāḍī,; hṛdayanāḍikā,; galanalakam, śvasanā,; śvāsavahānāḍī</t>
  </si>
  <si>
    <t>कण्ठनाडी,; हृदयनाडिका,; गलनलकम, श्वसना,; श्वासवहानाडी</t>
  </si>
  <si>
    <t>ITA-3.2.4.38Respiratorypassages</t>
  </si>
  <si>
    <t>vāyumārgaḥ, anilāyanam</t>
  </si>
  <si>
    <t>वायुमार्गः, अनिलायनम</t>
  </si>
  <si>
    <t>ITA-3.3.1</t>
  </si>
  <si>
    <t>Neck</t>
  </si>
  <si>
    <t>grīvā</t>
  </si>
  <si>
    <t>ग्रीवा</t>
  </si>
  <si>
    <t>ITA-3.3.2</t>
  </si>
  <si>
    <t>Suprasternal notch</t>
  </si>
  <si>
    <t>grīvāmūlam</t>
  </si>
  <si>
    <t>ग्रीवामूलम</t>
  </si>
  <si>
    <t>ITA-3.3.3</t>
  </si>
  <si>
    <t>Base of the neck</t>
  </si>
  <si>
    <t>jatrumūlam</t>
  </si>
  <si>
    <t>जत्रुमूलम</t>
  </si>
  <si>
    <t>ITA-3.3.4</t>
  </si>
  <si>
    <t>Carotid area of the neck</t>
  </si>
  <si>
    <t>manyā</t>
  </si>
  <si>
    <t>मन्या</t>
  </si>
  <si>
    <t>ITA-3.3.5</t>
  </si>
  <si>
    <t>Trunk</t>
  </si>
  <si>
    <t>antarādhiḥ</t>
  </si>
  <si>
    <t>अन्तराधिः</t>
  </si>
  <si>
    <t>ITA-3.3.6</t>
  </si>
  <si>
    <t>Shoulder</t>
  </si>
  <si>
    <t>aṃsaḥ, skandhaḥ</t>
  </si>
  <si>
    <t>अंसः, स्कन्धः</t>
  </si>
  <si>
    <t>ITA-3.3.7</t>
  </si>
  <si>
    <t>Glenoid cavity</t>
  </si>
  <si>
    <t>aṃsapīṭham</t>
  </si>
  <si>
    <t>अंसपीठम</t>
  </si>
  <si>
    <t>ITA-3.3.8</t>
  </si>
  <si>
    <t>Acromion</t>
  </si>
  <si>
    <t>aṃsakūṭaḥ</t>
  </si>
  <si>
    <t>अंसकूटः</t>
  </si>
  <si>
    <t>ITA-3.3.9</t>
  </si>
  <si>
    <t>Deltoid prominence of the shoulder</t>
  </si>
  <si>
    <t>aṃsapiṇḍikā</t>
  </si>
  <si>
    <t>अंसपिण्डिका</t>
  </si>
  <si>
    <t>ITA-3.3.10</t>
  </si>
  <si>
    <t>aṃsapiṇḍaḥ,; aṃsapiṇḍikā</t>
  </si>
  <si>
    <t>अंसपिण्डः,; अंसपिण्डिका</t>
  </si>
  <si>
    <t>ITA-3.3.11</t>
  </si>
  <si>
    <t>Supporting structures of the shoulder joint</t>
  </si>
  <si>
    <t>aṃsabandhanam</t>
  </si>
  <si>
    <t>अंसबन्धनम</t>
  </si>
  <si>
    <t>ITA-3.3.12</t>
  </si>
  <si>
    <t>Area around the apex of scapula</t>
  </si>
  <si>
    <t>aṃsamūlam, bāhuśiraḥ,; bāhuśīrṣaḥ</t>
  </si>
  <si>
    <t>अंसमूलम, बाहुशिरः,; बाहुशीर्षः</t>
  </si>
  <si>
    <t>ITA-3.3.13</t>
  </si>
  <si>
    <t>Shoulder region</t>
  </si>
  <si>
    <t>aṃsadeśaḥ</t>
  </si>
  <si>
    <t>अंसदेशः</t>
  </si>
  <si>
    <t>ITA-3.3.14</t>
  </si>
  <si>
    <t>Shoulder girdle</t>
  </si>
  <si>
    <t>The area formed by the neck and both shoulders; the point at which the appendicular skeletal elements of the upper body meet the axial skeleton.</t>
  </si>
  <si>
    <t>ūrdhvatrikam</t>
  </si>
  <si>
    <t>ऊर्ध्वत्रिकम</t>
  </si>
  <si>
    <t>ITA-3.3.15</t>
  </si>
  <si>
    <t>Infraclavicular fossa</t>
  </si>
  <si>
    <t>ukhā</t>
  </si>
  <si>
    <t>उखा</t>
  </si>
  <si>
    <t>ITA-3.3.16</t>
  </si>
  <si>
    <t>The hard areas on both sides of the neck</t>
  </si>
  <si>
    <t>śleṣmabhuvaḥ</t>
  </si>
  <si>
    <t>श्लेष्मभुवः</t>
  </si>
  <si>
    <t>ITA-3.3.17</t>
  </si>
  <si>
    <t>Axilla, armpit</t>
  </si>
  <si>
    <t>kakṣaḥ, kakṣā</t>
  </si>
  <si>
    <t>कक्षः, कक्षा</t>
  </si>
  <si>
    <t>ITA-3.3.18</t>
  </si>
  <si>
    <t>Axillary region</t>
  </si>
  <si>
    <t>kakṣābhāgaḥ</t>
  </si>
  <si>
    <t>कक्षाभागः</t>
  </si>
  <si>
    <t>ITA-3.4.1</t>
  </si>
  <si>
    <t>Chest</t>
  </si>
  <si>
    <t>uraḥ, vakṣaḥ</t>
  </si>
  <si>
    <t>उरः, वक्षः</t>
  </si>
  <si>
    <t>ITA-3.4.2</t>
  </si>
  <si>
    <t>Chest region</t>
  </si>
  <si>
    <t>vakṣasthalam</t>
  </si>
  <si>
    <t>वक्षस्थलम</t>
  </si>
  <si>
    <t>ITA-3.4.3</t>
  </si>
  <si>
    <t>Thoracic cavity</t>
  </si>
  <si>
    <t>uraḥkoṣṭhaḥ</t>
  </si>
  <si>
    <t>उरःकोष्ठः</t>
  </si>
  <si>
    <t>ITA-3.4.4</t>
  </si>
  <si>
    <t>Thorax and neck</t>
  </si>
  <si>
    <t>urogrīvam</t>
  </si>
  <si>
    <t>उरोग्रीवम</t>
  </si>
  <si>
    <t>ITA-3.4.5</t>
  </si>
  <si>
    <t>Breast</t>
  </si>
  <si>
    <t>stanaḥ, stanapiṇḍaḥ,; payodharau, kucau</t>
  </si>
  <si>
    <t>स्तनः, स्तनपिण्डः,; पयोधरौ, कुचौ</t>
  </si>
  <si>
    <t>ITA-3.4.6</t>
  </si>
  <si>
    <t>Nipple</t>
  </si>
  <si>
    <t>cūcukam</t>
  </si>
  <si>
    <t>चूचुकम</t>
  </si>
  <si>
    <t>ITA-3.4.7</t>
  </si>
  <si>
    <t>Thoraco- abdominal junction</t>
  </si>
  <si>
    <t>udaroraḥsandhānam</t>
  </si>
  <si>
    <t>उदरोरःसन्धानम</t>
  </si>
  <si>
    <t>ITA-3.5.1</t>
  </si>
  <si>
    <t>Abdomen</t>
  </si>
  <si>
    <t>udaram, kukṣiḥ, jaṭharam</t>
  </si>
  <si>
    <t>उदरम, कुक्षिः, जठरम</t>
  </si>
  <si>
    <t>ITA-3.5.2</t>
  </si>
  <si>
    <t>Abdominal cavity</t>
  </si>
  <si>
    <t>The truncal cavity between the chest and pelvis. It may also refer to the uterine cavity.</t>
  </si>
  <si>
    <t>antaḥkukṣiḥ</t>
  </si>
  <si>
    <t>अन्तःकुक्षिः</t>
  </si>
  <si>
    <t>ITA-3.5.3</t>
  </si>
  <si>
    <t>Omentum</t>
  </si>
  <si>
    <t>taila-vartikā</t>
  </si>
  <si>
    <t>तैल-वर्तिका</t>
  </si>
  <si>
    <t>ITA-3.5.4</t>
  </si>
  <si>
    <t>Flank</t>
  </si>
  <si>
    <t>pārśvam</t>
  </si>
  <si>
    <t>पार्श्वम</t>
  </si>
  <si>
    <t>ITA-3.5.5</t>
  </si>
  <si>
    <t>Sides of abdomen</t>
  </si>
  <si>
    <t>udarapārśvam</t>
  </si>
  <si>
    <t>उदरपार्श्वम</t>
  </si>
  <si>
    <t>ITA-3.6.1</t>
  </si>
  <si>
    <t>Vagina</t>
  </si>
  <si>
    <t>yoniḥ, apatyapathaḥ,apa-; tyamārgaḥ,viśikhān-; taram, raktapathaḥ</t>
  </si>
  <si>
    <t>योनिः, अपत्यपथः,अप-; त्यमार्गः,विशिखान-; तरम, रक्तपथः</t>
  </si>
  <si>
    <t>ITA-3.6.2</t>
  </si>
  <si>
    <t>Normal female external genitalia</t>
  </si>
  <si>
    <t>praśastayoniḥ</t>
  </si>
  <si>
    <t>प्रशस्तयोनिः</t>
  </si>
  <si>
    <t>ITA-3.6.3</t>
  </si>
  <si>
    <t>Pudendum</t>
  </si>
  <si>
    <t>smaramandiram</t>
  </si>
  <si>
    <t>स्मरमन्दिरम</t>
  </si>
  <si>
    <t>ITA-3.6.4</t>
  </si>
  <si>
    <t>Clitoris</t>
  </si>
  <si>
    <t>smarātapatram,; madanātapatram</t>
  </si>
  <si>
    <t>स्मरातपत्रम,; मदनातपत्रम</t>
  </si>
  <si>
    <t>ITA-3.6.5</t>
  </si>
  <si>
    <t>Groin</t>
  </si>
  <si>
    <t>vaṅkṣaṇaḥ, gaṇḍakaḥ</t>
  </si>
  <si>
    <t>वङ्क्षणः, गण्डकः</t>
  </si>
  <si>
    <t>ITA-3.6.6</t>
  </si>
  <si>
    <t>Hip</t>
  </si>
  <si>
    <t>kaṭī</t>
  </si>
  <si>
    <t>कटी</t>
  </si>
  <si>
    <t>ITA-3.6.7</t>
  </si>
  <si>
    <t>Hip region</t>
  </si>
  <si>
    <t>kaṭīpradeśaḥ</t>
  </si>
  <si>
    <t>कटीप्रदेशः</t>
  </si>
  <si>
    <t>ITA-3.6.8</t>
  </si>
  <si>
    <t>Penis</t>
  </si>
  <si>
    <t>meḍhraḥ, śephaḥ,dhva-; jaḥ,upasthaḥ,puruṣendri-; yam,liṅgam,pau-; ruṣam,prajananam,; nālam, lakṣaṇam</t>
  </si>
  <si>
    <t>मेढ्रः, शेफः,ध्व-; जः,उपस्थः,पुरुषेन्द्रि-; यम,लिङ्गम,पौ-; रुषम,प्रजननम,; नालम, लक्षणम</t>
  </si>
  <si>
    <t>ITA-3.6.9</t>
  </si>
  <si>
    <t>Genitals</t>
  </si>
  <si>
    <t>guhyam</t>
  </si>
  <si>
    <t>गुह्यम</t>
  </si>
  <si>
    <t>ITA-3.6.10</t>
  </si>
  <si>
    <t>Glans penis</t>
  </si>
  <si>
    <t>maṇiḥ</t>
  </si>
  <si>
    <t>मणिः</t>
  </si>
  <si>
    <t>ITA-3.6.11</t>
  </si>
  <si>
    <t>External urethral orifice, urinary meatus</t>
  </si>
  <si>
    <t>meḍhradvāram</t>
  </si>
  <si>
    <t>मेढ्रद्वारम</t>
  </si>
  <si>
    <t>ITA-3.6.12</t>
  </si>
  <si>
    <t>Tip of the penis, glans penis</t>
  </si>
  <si>
    <t>meḍhrāgram</t>
  </si>
  <si>
    <t>मेढ्राग्रम</t>
  </si>
  <si>
    <t>ITA-3.6.13</t>
  </si>
  <si>
    <t>Foreskin</t>
  </si>
  <si>
    <t>meḍhracarma</t>
  </si>
  <si>
    <t>मेढ्रचर्म</t>
  </si>
  <si>
    <t>ITA-3.6.14</t>
  </si>
  <si>
    <t>Frenulum of the penis</t>
  </si>
  <si>
    <t>śephasevanī</t>
  </si>
  <si>
    <t>शेफसेवनी</t>
  </si>
  <si>
    <t>ITA-3.6.15</t>
  </si>
  <si>
    <t>Scrotum including testicles</t>
  </si>
  <si>
    <t>vṛṣaṇaḥ, muṣkaḥ,; phalam, aṇḍaḥ,; aṇḍakoṣaḥ, phalakośaḥ,; koṣaḥ, kośaḥ</t>
  </si>
  <si>
    <t>वृषणः, मुष्कः,; फलम, अण्डः,; अण्डकोषः, फलकोशः,; कोषः, कोशः</t>
  </si>
  <si>
    <t>ITA-3.7.1</t>
  </si>
  <si>
    <t>Anus</t>
  </si>
  <si>
    <t>gudam,; pāyuḥ,bradhnaḥ,mahats-; rotaḥ, śakṛnmārgaḥ</t>
  </si>
  <si>
    <t>गुदम,; पायुः,ब्रध्नः,महत्स-; रोतः, शकृन्मार्गः</t>
  </si>
  <si>
    <t>ITA-3.7.2</t>
  </si>
  <si>
    <t>Anal margin</t>
  </si>
  <si>
    <t>gudamaṇḍalam</t>
  </si>
  <si>
    <t>गुदमण्डलम</t>
  </si>
  <si>
    <t>ITA-3.7.3</t>
  </si>
  <si>
    <t>Anal orifice</t>
  </si>
  <si>
    <t>gudamukham</t>
  </si>
  <si>
    <t>गुदमुखम</t>
  </si>
  <si>
    <t>ITA-3.7.4</t>
  </si>
  <si>
    <t>Folds of rectum</t>
  </si>
  <si>
    <t>gudavaliḥ,; valiḥ, pāyuvaliḥ</t>
  </si>
  <si>
    <t>गुदवलिः,; वलिः, पायुवलिः</t>
  </si>
  <si>
    <t>ITA-3.7.5</t>
  </si>
  <si>
    <t>Superior rectal fold</t>
  </si>
  <si>
    <t>One of the transverse folds of the rectum or plicae recti.</t>
  </si>
  <si>
    <t>pravāhiṇī</t>
  </si>
  <si>
    <t>प्रवाहिणी</t>
  </si>
  <si>
    <t>ITA-3.7.6</t>
  </si>
  <si>
    <t>Intermediate rectal fold</t>
  </si>
  <si>
    <t>saṃvaraṇī</t>
  </si>
  <si>
    <t>संवरणी</t>
  </si>
  <si>
    <t>ITA-3.7.7</t>
  </si>
  <si>
    <t>Inferior rectal fold</t>
  </si>
  <si>
    <t>visarjini</t>
  </si>
  <si>
    <t>विसर्जिनि</t>
  </si>
  <si>
    <t>ITA-3.7.8</t>
  </si>
  <si>
    <t>Caecum</t>
  </si>
  <si>
    <t>uṇḍukaḥ, poṭṭalakaḥ</t>
  </si>
  <si>
    <t>उण्डुकः, पोट्टलकः</t>
  </si>
  <si>
    <t>ITA-3.7.9</t>
  </si>
  <si>
    <t>Ischiorectal fossa</t>
  </si>
  <si>
    <t>gudapārśvakṣetram</t>
  </si>
  <si>
    <t>गुदपार्श्वक्षेत्रम</t>
  </si>
  <si>
    <t>ITA-3.7.10</t>
  </si>
  <si>
    <t>Pelvic cavity</t>
  </si>
  <si>
    <t>gudāsthivivaram</t>
  </si>
  <si>
    <t>गुदास्थिविवरम</t>
  </si>
  <si>
    <t>ITA-3.7.11</t>
  </si>
  <si>
    <t>Anal canal</t>
  </si>
  <si>
    <t>gudāntram</t>
  </si>
  <si>
    <t>गुदान्त्रम</t>
  </si>
  <si>
    <t>ITA-3.7.12</t>
  </si>
  <si>
    <t>Anal verge</t>
  </si>
  <si>
    <t>gudauṣṭham</t>
  </si>
  <si>
    <t>गुदौष्ठम</t>
  </si>
  <si>
    <t>ITA-3.7.13</t>
  </si>
  <si>
    <t>Perineum</t>
  </si>
  <si>
    <t>pāyumeḍhrāntaram,; gudopasthadeśaḥ</t>
  </si>
  <si>
    <t>पायुमेढ्रान्तरम,; गुदोपस्थदेशः</t>
  </si>
  <si>
    <t>ITA-3.7.14</t>
  </si>
  <si>
    <t>Perineal region</t>
  </si>
  <si>
    <t>guhyapradeśaḥ</t>
  </si>
  <si>
    <t>गुह्यप्रदेशः</t>
  </si>
  <si>
    <t>ITA-3.7.15</t>
  </si>
  <si>
    <t>Pubic region</t>
  </si>
  <si>
    <t>bhagaḥ</t>
  </si>
  <si>
    <t>भगः</t>
  </si>
  <si>
    <t>ITA-3.7.16</t>
  </si>
  <si>
    <t>Back, dorsum</t>
  </si>
  <si>
    <t>pṛṣṭham</t>
  </si>
  <si>
    <t>पृष्ठम</t>
  </si>
  <si>
    <t>ITA-3.7.17</t>
  </si>
  <si>
    <t>Vertebral column</t>
  </si>
  <si>
    <t>pṛṣṭhavaṃśaḥ, pṛṣṭheṣikā</t>
  </si>
  <si>
    <t>पृष्ठवंशः, पृष्ठेषिका</t>
  </si>
  <si>
    <t>ITA-3.7.18</t>
  </si>
  <si>
    <t>Cervical part of vertebral column</t>
  </si>
  <si>
    <t>grīvāvaṃśaḥ</t>
  </si>
  <si>
    <t>ग्रीवावंशः</t>
  </si>
  <si>
    <t>ITA-3.7.19</t>
  </si>
  <si>
    <t>Vertebra</t>
  </si>
  <si>
    <t>kaśerukā, kaśeruḥ</t>
  </si>
  <si>
    <t>कशेरुका, कशेरुः</t>
  </si>
  <si>
    <t>ITA-3.7.20</t>
  </si>
  <si>
    <t>Waist</t>
  </si>
  <si>
    <t>jaghanam</t>
  </si>
  <si>
    <t>जघनम</t>
  </si>
  <si>
    <t>ITA-3.7.21</t>
  </si>
  <si>
    <t>Buttock</t>
  </si>
  <si>
    <t>sphik, nitambaḥ,prothau,; kaṭī-prothaḥ</t>
  </si>
  <si>
    <t>स्फिक, नितम्बः,प्रोथौ,; कटी-प्रोथः</t>
  </si>
  <si>
    <t>ITA-3.7.22</t>
  </si>
  <si>
    <t>Pelvis</t>
  </si>
  <si>
    <t>śroṇiḥ</t>
  </si>
  <si>
    <t>श्रोणिः</t>
  </si>
  <si>
    <t>ITA-3.7.23</t>
  </si>
  <si>
    <t>Pelvic region</t>
  </si>
  <si>
    <t>śroṇīpradeśaḥ</t>
  </si>
  <si>
    <t>श्रोणीप्रदेशः</t>
  </si>
  <si>
    <t>ITA-3.7.24</t>
  </si>
  <si>
    <t>Sides of pelvic region</t>
  </si>
  <si>
    <t>pārśvajaghanam</t>
  </si>
  <si>
    <t>पार्श्वजघनम</t>
  </si>
  <si>
    <t>ITA-3.7.25</t>
  </si>
  <si>
    <t>Sacrum, sacral region, pelvic girdle</t>
  </si>
  <si>
    <t>The area between the two ilial wings and the fifth lumbar vertebra and coccyx. Also refers more generally to a triad or region where three structures meet, including the shoulder girdle.</t>
  </si>
  <si>
    <t>trikam</t>
  </si>
  <si>
    <t>त्रिकम</t>
  </si>
  <si>
    <t>ITA-3.7.26</t>
  </si>
  <si>
    <t>Sacral region, sacrum</t>
  </si>
  <si>
    <t>adharatrikam</t>
  </si>
  <si>
    <t>अधरत्रिकम</t>
  </si>
  <si>
    <t>ITA-3.8.1</t>
  </si>
  <si>
    <t>Upper limb</t>
  </si>
  <si>
    <t>bāhuḥ, bhujā</t>
  </si>
  <si>
    <t>बाहुः, भुजा</t>
  </si>
  <si>
    <t>ITA-3.8.2</t>
  </si>
  <si>
    <t>Proximal part of the upper limb</t>
  </si>
  <si>
    <t>bhujaśikharam</t>
  </si>
  <si>
    <t>भुजशिखरम</t>
  </si>
  <si>
    <t>ITA-3.8.3</t>
  </si>
  <si>
    <t>Posterior part of the upper limb</t>
  </si>
  <si>
    <t>bāhupṛṣṭham</t>
  </si>
  <si>
    <t>बाहुपृष्ठम</t>
  </si>
  <si>
    <t>ITA-3.8.4</t>
  </si>
  <si>
    <t>Middle part of the upperlimb</t>
  </si>
  <si>
    <t>bāhumadhyam,; bhujamadhyam</t>
  </si>
  <si>
    <t>बाहुमध्यम,; भुजमध्यम</t>
  </si>
  <si>
    <t>ITA-3.8.5</t>
  </si>
  <si>
    <t>Bicipital prominence</t>
  </si>
  <si>
    <t>bāhu-piṇḍikā</t>
  </si>
  <si>
    <t>बाहु-पिण्डिका</t>
  </si>
  <si>
    <t>ITA-3.8.6</t>
  </si>
  <si>
    <t>bāhumūlam</t>
  </si>
  <si>
    <t>बाहुमूलम</t>
  </si>
  <si>
    <t>ITA-3.8.7</t>
  </si>
  <si>
    <t>Arm</t>
  </si>
  <si>
    <t>prabāhuḥ</t>
  </si>
  <si>
    <t>प्रबाहुः</t>
  </si>
  <si>
    <t>ITA-3.8.8</t>
  </si>
  <si>
    <t>Forearm</t>
  </si>
  <si>
    <t>prapāṇiḥ, aratniḥ</t>
  </si>
  <si>
    <t>प्रपाणिः, अरत्निः</t>
  </si>
  <si>
    <t>ITA-3.8.9</t>
  </si>
  <si>
    <t>Elbow</t>
  </si>
  <si>
    <t>kūrparaḥ,; kaphoṇiḥ, kuhaṇikā</t>
  </si>
  <si>
    <t>कूर्परः,; कफोणिः, कुहणिका</t>
  </si>
  <si>
    <t>ITA-3.8.10</t>
  </si>
  <si>
    <t>Hand, manus</t>
  </si>
  <si>
    <t>pāṇiḥ, karaḥ, hastaḥ</t>
  </si>
  <si>
    <t>पाणिः, करः, हस्तः</t>
  </si>
  <si>
    <t>ITA-3.8.11</t>
  </si>
  <si>
    <t>Distal part of the hand</t>
  </si>
  <si>
    <t>hastāgram</t>
  </si>
  <si>
    <t>हस्ताग्रम</t>
  </si>
  <si>
    <t>ITA-3.8.12</t>
  </si>
  <si>
    <t>Palm</t>
  </si>
  <si>
    <t>hastatalam, pāṇitalam</t>
  </si>
  <si>
    <t>हस्ततलम, पाणितलम</t>
  </si>
  <si>
    <t>ITA-3.8.13</t>
  </si>
  <si>
    <t>Wrist</t>
  </si>
  <si>
    <t>maṇibandhaḥ,; karamūlam, pāṇimūlam</t>
  </si>
  <si>
    <t>मणिबन्धः,; करमूलम, पाणिमूलम</t>
  </si>
  <si>
    <t>ITA-3.8.14</t>
  </si>
  <si>
    <t>Palm, sole</t>
  </si>
  <si>
    <t>talam</t>
  </si>
  <si>
    <t>तलम</t>
  </si>
  <si>
    <t>ITA-3.8.15</t>
  </si>
  <si>
    <t>pāṇitalam, pāṇihṛdayam</t>
  </si>
  <si>
    <t>पाणितलम, पाणिहृदयम</t>
  </si>
  <si>
    <t>ITA-3.8.16</t>
  </si>
  <si>
    <t>Forearm, distal third of the forearm</t>
  </si>
  <si>
    <t>prakoṣṭhaḥ</t>
  </si>
  <si>
    <t>प्रकोष्ठः</t>
  </si>
  <si>
    <t>ITA-3.8.17</t>
  </si>
  <si>
    <t>Area four fingerbreadths proximal to the wrist</t>
  </si>
  <si>
    <t>kalāvikā</t>
  </si>
  <si>
    <t>कलाविका</t>
  </si>
  <si>
    <t>ITA-3.8.18</t>
  </si>
  <si>
    <t>Digits</t>
  </si>
  <si>
    <t>aṅguliḥ</t>
  </si>
  <si>
    <t>अङ्गुलिः</t>
  </si>
  <si>
    <t>ITA-3.8.19</t>
  </si>
  <si>
    <t>Interphalangeal joint</t>
  </si>
  <si>
    <t>aṅguliparva</t>
  </si>
  <si>
    <t>अङ्गुलिपर्व</t>
  </si>
  <si>
    <t>ITA-3.8.20</t>
  </si>
  <si>
    <t>Distal part of the finger</t>
  </si>
  <si>
    <t>agraparva</t>
  </si>
  <si>
    <t>अग्रपर्व</t>
  </si>
  <si>
    <t>ITA-3.8.21</t>
  </si>
  <si>
    <t>Knuckle</t>
  </si>
  <si>
    <t>aṅguligranthiḥ</t>
  </si>
  <si>
    <t>अङ्गुलिग्रन्थिः</t>
  </si>
  <si>
    <t>ITA-3.8.22</t>
  </si>
  <si>
    <t>Tip of the finger</t>
  </si>
  <si>
    <t>aṅgulyagram</t>
  </si>
  <si>
    <t>अङ्गुल्यग्रम</t>
  </si>
  <si>
    <t>ITA-3.8.23</t>
  </si>
  <si>
    <t>Thumb</t>
  </si>
  <si>
    <t>Also denotes great toe.</t>
  </si>
  <si>
    <t>aṅguṣṭhaḥ</t>
  </si>
  <si>
    <t>अङ्गुष्ठः</t>
  </si>
  <si>
    <t>ITA-3.8.24</t>
  </si>
  <si>
    <t>Base of the thumb or great toe</t>
  </si>
  <si>
    <t>aṅguṣṭhamūlam</t>
  </si>
  <si>
    <t>अङ्गुष्ठमूलम</t>
  </si>
  <si>
    <t>ITA-3.8.25</t>
  </si>
  <si>
    <t>Thumb pad</t>
  </si>
  <si>
    <t>aṅguṣṭhodaram</t>
  </si>
  <si>
    <t>अङ्गुष्ठोदरम</t>
  </si>
  <si>
    <t>ITA-3.8.26</t>
  </si>
  <si>
    <t>Index finger</t>
  </si>
  <si>
    <t>pradēsini</t>
  </si>
  <si>
    <t>प्रदēसिनि</t>
  </si>
  <si>
    <t>ITA-3.8.27</t>
  </si>
  <si>
    <t>Second toe</t>
  </si>
  <si>
    <t>tarjani</t>
  </si>
  <si>
    <t>तर्जनि</t>
  </si>
  <si>
    <t>ITA-3.8.28</t>
  </si>
  <si>
    <t>Middle finger</t>
  </si>
  <si>
    <t>Also denotes third toe.</t>
  </si>
  <si>
    <t>madhyamā</t>
  </si>
  <si>
    <t>मध्यमा</t>
  </si>
  <si>
    <t>ITA-3.8.29</t>
  </si>
  <si>
    <t>Ring finger</t>
  </si>
  <si>
    <t>Also denotes fourth toe.</t>
  </si>
  <si>
    <t>anāmikā</t>
  </si>
  <si>
    <t>अनामिका</t>
  </si>
  <si>
    <t>ITA-3.8.30</t>
  </si>
  <si>
    <t>Little finger</t>
  </si>
  <si>
    <t>Also denotes fifth toe.</t>
  </si>
  <si>
    <t>kaniṣṭhikā</t>
  </si>
  <si>
    <t>कनिष्ठिका</t>
  </si>
  <si>
    <t>ITA-3.9.1</t>
  </si>
  <si>
    <t>Lower limb</t>
  </si>
  <si>
    <t>sakthi</t>
  </si>
  <si>
    <t>सक्थि</t>
  </si>
  <si>
    <t>ITA-3.9.2</t>
  </si>
  <si>
    <t>Thigh</t>
  </si>
  <si>
    <t>ūru</t>
  </si>
  <si>
    <t>ऊरु</t>
  </si>
  <si>
    <t>ITA-3.9.3</t>
  </si>
  <si>
    <t>Inguinal region</t>
  </si>
  <si>
    <t>That part of thigh just below the inguinal region.</t>
  </si>
  <si>
    <t>ūrumūlam</t>
  </si>
  <si>
    <t>ऊरुमूलम</t>
  </si>
  <si>
    <t>ITA-3.9.4</t>
  </si>
  <si>
    <t>Quadricipital prominence</t>
  </si>
  <si>
    <t>ūrupiṇḍikā</t>
  </si>
  <si>
    <t>ऊरुपिण्डिका</t>
  </si>
  <si>
    <t>ITA-3.9.5</t>
  </si>
  <si>
    <t>ITA-3.9.6</t>
  </si>
  <si>
    <t>Knee region</t>
  </si>
  <si>
    <t>jānu</t>
  </si>
  <si>
    <t>जानु</t>
  </si>
  <si>
    <t>ITA-3.9.7</t>
  </si>
  <si>
    <t>Lower leg</t>
  </si>
  <si>
    <t>The part of lower limb between the knee and the ankle.</t>
  </si>
  <si>
    <t>jaṅghā</t>
  </si>
  <si>
    <t>जङ्घा</t>
  </si>
  <si>
    <t>ITA-3.9.8</t>
  </si>
  <si>
    <t>Prominence of calf muscles</t>
  </si>
  <si>
    <t>jaṅghā-piṇḍikā</t>
  </si>
  <si>
    <t>जङ्घा-पिण्डिका</t>
  </si>
  <si>
    <t>ITA-3.9.9</t>
  </si>
  <si>
    <t>Ankle</t>
  </si>
  <si>
    <t>gulphaḥ,; ghuṭikā, ghuṇṭikā</t>
  </si>
  <si>
    <t>गुल्फः,; घुटिका, घुण्टिका</t>
  </si>
  <si>
    <t>ITA-3.9.10</t>
  </si>
  <si>
    <t>Ankle joint</t>
  </si>
  <si>
    <t>khuḍakaḥ, khulakaḥ</t>
  </si>
  <si>
    <t>खुडकः, खुलकः</t>
  </si>
  <si>
    <t>ITA-3.9.11</t>
  </si>
  <si>
    <t>Medial and lateral malleoli</t>
  </si>
  <si>
    <t>gulphakarṇaḥ</t>
  </si>
  <si>
    <t>गुल्फकर्णः</t>
  </si>
  <si>
    <t>ITA-3.9.12</t>
  </si>
  <si>
    <t>Foot</t>
  </si>
  <si>
    <t>pādaḥ</t>
  </si>
  <si>
    <t>पादः</t>
  </si>
  <si>
    <t>ITA-3.9.13</t>
  </si>
  <si>
    <t>Heel</t>
  </si>
  <si>
    <t>pārṣṇiḥ, prapadam</t>
  </si>
  <si>
    <t>पार्ष्णिः, प्रपदम</t>
  </si>
  <si>
    <t>ITA-3.9.14</t>
  </si>
  <si>
    <t>Forefoot</t>
  </si>
  <si>
    <t>The anterior third of the foot.</t>
  </si>
  <si>
    <t>pādāgram</t>
  </si>
  <si>
    <t>पादाग्रम</t>
  </si>
  <si>
    <t>ITA-3.9.15</t>
  </si>
  <si>
    <t>Toes</t>
  </si>
  <si>
    <t>pādāṅguliḥ</t>
  </si>
  <si>
    <t>पादाङ्गुलिः</t>
  </si>
  <si>
    <t>ITA-3.9.16</t>
  </si>
  <si>
    <t>Sole</t>
  </si>
  <si>
    <t>pādatalam</t>
  </si>
  <si>
    <t>पादतलम</t>
  </si>
  <si>
    <t>ITA-3.9.17</t>
  </si>
  <si>
    <t>Middle third of the foot, midfoot</t>
  </si>
  <si>
    <t>Medial third of foot</t>
  </si>
  <si>
    <t>pādamadhyam</t>
  </si>
  <si>
    <t>पादमध्यम</t>
  </si>
  <si>
    <t>ITA-3.9.18</t>
  </si>
  <si>
    <t>Sensory, motor and intellectual faculties</t>
  </si>
  <si>
    <t>Altogether there are thirteen of these faculties.</t>
  </si>
  <si>
    <t>ITA-3.10.1</t>
  </si>
  <si>
    <t>The motor or sensory faculty</t>
  </si>
  <si>
    <t>A term that usually refers to the sense organs.</t>
  </si>
  <si>
    <t>indriyam, akṣam</t>
  </si>
  <si>
    <t>इन्द्रियम, अक्षम</t>
  </si>
  <si>
    <t>ITA-3.10.2</t>
  </si>
  <si>
    <t>Motor faculty</t>
  </si>
  <si>
    <t>The five faculties of action: speech faculty (vak), hands (pani),,legs (padaḥ), anus (payu) and genitalia (upastha).</t>
  </si>
  <si>
    <t>karmendriyam</t>
  </si>
  <si>
    <t>कर्मेन्द्रियम</t>
  </si>
  <si>
    <t>ITA-3.10.3</t>
  </si>
  <si>
    <t>Speech faculty</t>
  </si>
  <si>
    <t>One of the motor faculties : it represents the combined function of phonation and articulation.</t>
  </si>
  <si>
    <t>vāgindriyam</t>
  </si>
  <si>
    <t>वागिन्द्रियम</t>
  </si>
  <si>
    <t>ITA-3.10.4</t>
  </si>
  <si>
    <t>Sensory faculty</t>
  </si>
  <si>
    <t>The five sensory or cognitive faculties: auditory, visual, gustatory, olfactory and tactile sensory faculties.</t>
  </si>
  <si>
    <t>jñānendriyam</t>
  </si>
  <si>
    <t>ज्ञानेन्द्रियम</t>
  </si>
  <si>
    <t>ITA-3.10.5</t>
  </si>
  <si>
    <t>Auditory sense faculty</t>
  </si>
  <si>
    <t>One of the sensory faculties : the faculty responsible for perception of sound or hearing.</t>
  </si>
  <si>
    <t>śrotrendriyam</t>
  </si>
  <si>
    <t>श्रोत्रेन्द्रियम</t>
  </si>
  <si>
    <t>ITA-3.10.6</t>
  </si>
  <si>
    <t>Visual sense faculty</t>
  </si>
  <si>
    <t>One of the sensory faculties : the faculty responsible for visual perception.</t>
  </si>
  <si>
    <t>cakṣurindriyam</t>
  </si>
  <si>
    <t>चक्षुरिन्द्रियम</t>
  </si>
  <si>
    <t>ITA-3.10.7</t>
  </si>
  <si>
    <t>Gustatory sense faculty</t>
  </si>
  <si>
    <t>One of the sensory faculties : the faculty responsible for perception of taste or gustation.</t>
  </si>
  <si>
    <t>rasanendriyam</t>
  </si>
  <si>
    <t>रसनेन्द्रियम</t>
  </si>
  <si>
    <t>ITA-3.10.8</t>
  </si>
  <si>
    <t>Olfactory sense faculty</t>
  </si>
  <si>
    <t>One of the sensory faculties : the faculty responsible for perception of smell or olfaction.</t>
  </si>
  <si>
    <t>ghrāṇendriyam</t>
  </si>
  <si>
    <t>घ्राणेन्द्रियम</t>
  </si>
  <si>
    <t>ITA-3.10.9</t>
  </si>
  <si>
    <t>Tactile sense faculty</t>
  </si>
  <si>
    <t>One of the sensory faculties : the faculty responsible for perception of touch sensation..</t>
  </si>
  <si>
    <t>tvagindriyam,; sparśanendriyam</t>
  </si>
  <si>
    <t>त्वगिन्द्रियम,; स्पर्शनेन्द्रियम</t>
  </si>
  <si>
    <t>ITA-3.10.1.1Skin</t>
  </si>
  <si>
    <t>tvak, carma, valkam</t>
  </si>
  <si>
    <t>त्वक, चर्म, वल्कम</t>
  </si>
  <si>
    <t>ITA-3.10.1.2Firstlayerofskin</t>
  </si>
  <si>
    <t>avabhāsinī, udakadharā</t>
  </si>
  <si>
    <t>अवभासिनी, उदकधरा</t>
  </si>
  <si>
    <t>ITA-3.10.1.3Secondlayerofskin</t>
  </si>
  <si>
    <t>lohitā, asṛgdharā</t>
  </si>
  <si>
    <t>लोहिता, असृग्धरा</t>
  </si>
  <si>
    <t>ITA-3.10.1.4Thirdlayerofskin</t>
  </si>
  <si>
    <t>śvetā</t>
  </si>
  <si>
    <t>श्वेता</t>
  </si>
  <si>
    <t>ITA-3.10.1.5Fourthlayerofskin</t>
  </si>
  <si>
    <t>tāmrā</t>
  </si>
  <si>
    <t>ताम्रा</t>
  </si>
  <si>
    <t>ITA-3.10.1.6Fifthlayerofskin</t>
  </si>
  <si>
    <t>vedinī</t>
  </si>
  <si>
    <t>वेदिनी</t>
  </si>
  <si>
    <t>ITA-3.10.1.7Sixthlayerofskin</t>
  </si>
  <si>
    <t>rohiṇī</t>
  </si>
  <si>
    <t>रोहिणी</t>
  </si>
  <si>
    <t>ITA-3.10.1.8Seventhlayerofskin</t>
  </si>
  <si>
    <t>māṃsadharā</t>
  </si>
  <si>
    <t>मांसधरा</t>
  </si>
  <si>
    <t>ITA-3.10.1.9Scalphair</t>
  </si>
  <si>
    <t>keśaḥ, mastakabālaḥ</t>
  </si>
  <si>
    <t>केशः, मस्तकबालः</t>
  </si>
  <si>
    <t>ITA-3.10.1.10Bodyhair</t>
  </si>
  <si>
    <t>bālaḥ, roma,; loma, aṅgajam</t>
  </si>
  <si>
    <t>बालः, रोम,; लोम, अङ्गजम</t>
  </si>
  <si>
    <t>ITA-3.10.1.11Lineanigra</t>
  </si>
  <si>
    <t>romarājī</t>
  </si>
  <si>
    <t>रोमराजी</t>
  </si>
  <si>
    <t>ITA-3.10.1.12Hairtip</t>
  </si>
  <si>
    <t>romāntaḥ</t>
  </si>
  <si>
    <t>रोमान्तः</t>
  </si>
  <si>
    <t>ITA-3.10.1.13Hairwhorl</t>
  </si>
  <si>
    <t>romāvartaḥ</t>
  </si>
  <si>
    <t>रोमावर्तः</t>
  </si>
  <si>
    <t>ITA-3.10.1.14Hairfollicle</t>
  </si>
  <si>
    <t>romakūpaḥ, kūyakam</t>
  </si>
  <si>
    <t>रोमकूपः, कूयकम</t>
  </si>
  <si>
    <t>ITA-3.10.1.15Scalp</t>
  </si>
  <si>
    <t>The area of skin from which hairs develop.</t>
  </si>
  <si>
    <t>keśabhūmiḥ</t>
  </si>
  <si>
    <t>केशभूमिः</t>
  </si>
  <si>
    <t>ITA-3.10.1.16Hair</t>
  </si>
  <si>
    <t>kacaḥ</t>
  </si>
  <si>
    <t>कचः</t>
  </si>
  <si>
    <t>ITA-3.10.1.17Hairline</t>
  </si>
  <si>
    <t>The boundary marking the growth of hair on the head, especially over the forehead and temple.</t>
  </si>
  <si>
    <t>kacāntaḥ</t>
  </si>
  <si>
    <t>कचान्तः</t>
  </si>
  <si>
    <t>ITA-3.10.1.18Nail</t>
  </si>
  <si>
    <t>nakhaḥ, karajaḥ</t>
  </si>
  <si>
    <t>नखः, करजः</t>
  </si>
  <si>
    <t>ITA-3.10.1.19Nailfold</t>
  </si>
  <si>
    <t>upanakham</t>
  </si>
  <si>
    <t>उपनखम</t>
  </si>
  <si>
    <t>ITA-3.10.1.20Nailbed</t>
  </si>
  <si>
    <t>nakha-māṃsam</t>
  </si>
  <si>
    <t>नख-मांसम</t>
  </si>
  <si>
    <t>ITA-3.10.1.21Nailrootandfold</t>
  </si>
  <si>
    <t>The major inner cavity of the body from the mouth to anus Viscera, splanchnic organs Brain Heart Cardiothoracic region Lung Trachea Root organ of water- carrying conduits Liver Hepatic region Spleen Kidney Urinary bladder Lumen of urinary Opening of the urinary bladder Bladder fundus Ureter Urinary passage Urine carrier Urinary system Urethra Stomach Place of digestion Large intestine Gastrointestinal tract Intestines Sigmoid colon and rectum Rectum Anal canal Lower passages Intestinal lumen Small intestine Principal part of intestine concerned with food digestion The site at which consumed food is held until digestion Pancreas Small intestinal loops Colon Omentum Receptacle Receptacle for vāta Receptacle for pitta Receptacle for kapha Receptacle for rakta Oesophagus Uterus Uterine cavity Cervical os, opening of the uterine cervix Umbilicus Fetal attachment of umbilical cord Round area of umbilicus Umbilical region</t>
  </si>
  <si>
    <t>Comprises both stomach and large intestine Usually commensurate with the gallbladder, pancreas and right lung. The primary functional area of kapha and pitta. The primary functional area of vata dosha. The common term for the anal, urethral and vaginal passages. That part of the intestine where semi digested food is retained until completely digested. It is the main functional area of digestive fire. The coiled or looped appearance of the intestinal folds. Any organ or group of organs which acts as a container. The most prominent site of vāta, mainly the large intestine. The most prominent site of pitta which has an important role in the digestion of food: gallbladder. The most prominent site of kapha: chest, stomach (upper abdomen) and head. Sites at which blood is stored or collected such as the liver, spleen or heart.</t>
  </si>
  <si>
    <t>nakha-sandhiḥ; mahāsrotas,; antaḥkoṣṭhaḥ,; koṣṭhaḥ,śarīramad-; hyam, mahānimnam; koṣṭhāṅgam; mastuluṅgaḥ, mas-; tiṣkaḥ,ghṛtikā,mastakas-; nehaḥ,mastakamajjā,; śirogatasnehaḥ; hṛdayam,; arthaḥ,kroḍaḥ,mahat,; rasasthānam; hṛdayasthānam; phuphphusaḥ; klomanāḍī; kloma, tilakam, tilam; yakṛt, kālakhaṇḍaḥ,; kālīyam, kālīyakam; yakṛtpradeśaḥ; plīhā; vṛkkā, kāleyam,; kāleyakam, kukṣigolakaḥ; bastiḥ, vastiḥ, mūtravasti,; mūtrāśayaḥ, malādhāraḥ; vastikukṣiḥ; vastimukham; vastiśiraḥ, vastimūrdhā,; bastiśīrṣam; gavinī; mūtramārgaḥ; mūtravahā; mūtravahānāḍī; mūtrasekaḥ, mūtrapathaḥ; āmāśayaḥ,; annasampuṭam,; annāśayaḥ; paktisthānam; pakvāśayaḥ,; pakvasthānam,; pakvādhānam; āmapakvāśayaḥ; āntram, antram; purīṣādhāraḥ; uttaragudam; adharagudam; adharamārgaḥ; antrāśayaḥ; kṣudrāntram; pacyamānāśayaḥ; grahaṇī, jyotisthānam,; agnyadhiṣṭhānam,; agnisthānam; agnyāśayaḥ; kṣudrāntrāvayavaḥ; sthūlāntram, kaṭyantram; kuṇḍalam; vapāvahanam, vapā; vātāśayaḥ; pittāśayaḥ; kaphāśayaḥ,; śleṣmāśayaḥ; raktāśayaḥ,; śoṇitasthānam,; rudhirasthānam,; jīvaraktāśayaḥ; annamārgaḥ; garbhāśayaḥ,; garbhaśayyā, phalayoniḥ; garbhakoṣaḥ,; garbhakoṣṭhaḥ; garbhacchidram,; garbhāśayadvāram,; yonimukham; nābhiḥ; nābhibandhanam; nābhimaṇḍalam; nābhipradeśaḥ</t>
  </si>
  <si>
    <t>नख-सन्धिः; महास्रोतस,; अन्तःकोष्ठः,; कोष्ठः,शरीरमद-; ह्यम, महानिम्नम; कोष्ठाङ्गम; मस्तुलुङ्गः, मस-; तिष्कः,घृतिका,मस्तकस-; नेहः,मस्तकमज्जा,; शिरोगतस्नेहः; हृदयम,; अर्थः,क्रोडः,महत,; रसस्थानम; हृदयस्थानम; फुफ्फुसः; क्लोमनाडी; क्लोम, तिलकम, तिलम; यकृत, कालखण्डः,; कालीयम, कालीयकम; यकृत्प्रदेशः; प्लीहा; वृक्का, कालेयम,; कालेयकम, कुक्षिगोलकः; बस्तिः, वस्तिः, मूत्रवस्ति,; मूत्राशयः, मलाधारः; वस्तिकुक्षिः; वस्तिमुखम; वस्तिशिरः, वस्तिमूर्धा,; बस्तिशीर्षम; गविनी; मूत्रमार्गः; मूत्रवहा; मूत्रवहानाडी; मूत्रसेकः, मूत्रपथः; आमाशयः,; अन्नसम्पुटम,; अन्नाशयः; पक्तिस्थानम; पक्वाशयः,; पक्वस्थानम,; पक्वाधानम; आमपक्वाशयः; आन्त्रम, अन्त्रम; पुरीषाधारः; उत्तरगुदम; अधरगुदम; अधरमार्गः; अन्त्राशयः; क्षुद्रान्त्रम; पच्यमानाशयः; ग्रहणी, ज्योतिस्थानम,; अग्न्यधिष्ठानम,; अग्निस्थानम; अग्न्याशयः; क्षुद्रान्त्रावयवः; स्थूलान्त्रम, कट्यन्त्रम; कुण्डलम; वपावहनम, वपा; वाताशयः; पित्ताशयः; कफाशयः,; श्लेष्माशयः; रक्ताशयः,; शोणितस्थानम,; रुधिरस्थानम,; जीवरक्ताशयः; अन्नमार्गः; गर्भाशयः,; गर्भशय्या, फलयोनिः; गर्भकोषः,; गर्भकोष्ठः; गर्भच्छिद्रम,; गर्भाशयद्वारम,; योनिमुखम; नाभिः; नाभिबन्धनम; नाभिमण्डलम; नाभिप्रदेशः</t>
  </si>
  <si>
    <t>ITA-3.12.1</t>
  </si>
  <si>
    <t>Boundary between tissues</t>
  </si>
  <si>
    <t>The general name given to the seven bodily membranes, e.g. fasciae or septae.</t>
  </si>
  <si>
    <t>kalā</t>
  </si>
  <si>
    <t>कला</t>
  </si>
  <si>
    <t>ITA-3.12.2</t>
  </si>
  <si>
    <t>Muscle-bearing membrane</t>
  </si>
  <si>
    <t>Deep fascia.</t>
  </si>
  <si>
    <t>māṃsadharākalā</t>
  </si>
  <si>
    <t>मांसधराकला</t>
  </si>
  <si>
    <t>ITA-3.12.3</t>
  </si>
  <si>
    <t>Blood-bearing membrane</t>
  </si>
  <si>
    <t>Raktadharākalā</t>
  </si>
  <si>
    <t>रक्तधराकला</t>
  </si>
  <si>
    <t>ITA-3.12.4</t>
  </si>
  <si>
    <t>Fatty tissue-bearing membrane</t>
  </si>
  <si>
    <t>medodharākalā</t>
  </si>
  <si>
    <t>मेदोधराकला</t>
  </si>
  <si>
    <t>ITA-3.12.5</t>
  </si>
  <si>
    <t>Synovial membrane</t>
  </si>
  <si>
    <t>śleṣmadharākalā</t>
  </si>
  <si>
    <t>श्लेष्मधराकला</t>
  </si>
  <si>
    <t>ITA-3.12.6</t>
  </si>
  <si>
    <t>Faeces-bearing membrane</t>
  </si>
  <si>
    <t>purīṣadharākalā</t>
  </si>
  <si>
    <t>पुरीषधराकला</t>
  </si>
  <si>
    <t>ITA-3.12.7</t>
  </si>
  <si>
    <t>Pitta-bearing membrane</t>
  </si>
  <si>
    <t>pittadharā-kalā</t>
  </si>
  <si>
    <t>पित्तधरा-कला</t>
  </si>
  <si>
    <t>ITA-3.12.8</t>
  </si>
  <si>
    <t>Sukra-bearing membrane</t>
  </si>
  <si>
    <t>śukradharākalā</t>
  </si>
  <si>
    <t>शुक्रधराकला</t>
  </si>
  <si>
    <t>ITA-3.12.9</t>
  </si>
  <si>
    <t>Lymphatic exudate</t>
  </si>
  <si>
    <t>Clear fluid exudate at the site of a skin injury, one of the sites of pitta.</t>
  </si>
  <si>
    <t>lasīkā</t>
  </si>
  <si>
    <t>लसीका</t>
  </si>
  <si>
    <t>ITA-3.13.1</t>
  </si>
  <si>
    <t>asthi</t>
  </si>
  <si>
    <t>अस्थि</t>
  </si>
  <si>
    <t>ITA-3.13.2</t>
  </si>
  <si>
    <t>Part of bone</t>
  </si>
  <si>
    <t>asthikhaṇḍaḥ</t>
  </si>
  <si>
    <t>अस्थिखण्डः</t>
  </si>
  <si>
    <t>ITA-3.13.3</t>
  </si>
  <si>
    <t>Small bone</t>
  </si>
  <si>
    <t>Small bones such as the carpal, tarsal and metacarpal bones.</t>
  </si>
  <si>
    <t>ITA-3.13.4</t>
  </si>
  <si>
    <t>Large bone</t>
  </si>
  <si>
    <t>sthūlāsthi</t>
  </si>
  <si>
    <t>स्थूलास्थि</t>
  </si>
  <si>
    <t>ITA-3.13.5</t>
  </si>
  <si>
    <t>Flat bone</t>
  </si>
  <si>
    <t>kapālāsthi, karparam</t>
  </si>
  <si>
    <t>कपालास्थि, कर्परम</t>
  </si>
  <si>
    <t>ITA-3.13.6</t>
  </si>
  <si>
    <t>Teeth</t>
  </si>
  <si>
    <t>rucakāsthi</t>
  </si>
  <si>
    <t>रुचकास्थि</t>
  </si>
  <si>
    <t>ITA-3.13.7</t>
  </si>
  <si>
    <t>Cartilage</t>
  </si>
  <si>
    <t>taruṇāsthi</t>
  </si>
  <si>
    <t>तरुणास्थि</t>
  </si>
  <si>
    <t>ITA-3.13.8</t>
  </si>
  <si>
    <t>Curved bone</t>
  </si>
  <si>
    <t>valayāsthi</t>
  </si>
  <si>
    <t>वलयास्थि</t>
  </si>
  <si>
    <t>ITA-3.13.9</t>
  </si>
  <si>
    <t>Long bone</t>
  </si>
  <si>
    <t>nalakāsthi</t>
  </si>
  <si>
    <t>नलकास्थि</t>
  </si>
  <si>
    <t>ITA-3.13.10Skull</t>
  </si>
  <si>
    <t>śiraḥkapālam</t>
  </si>
  <si>
    <t>शिरःकपालम</t>
  </si>
  <si>
    <t>ITA-3.13.11</t>
  </si>
  <si>
    <t>Bones of the ear</t>
  </si>
  <si>
    <t>karṇāsthi</t>
  </si>
  <si>
    <t>कर्णास्थि</t>
  </si>
  <si>
    <t>ITA-3.13.12Cartilageofthenose</t>
  </si>
  <si>
    <t>nāsātaruṇāsthi</t>
  </si>
  <si>
    <t>नासातरुणास्थि</t>
  </si>
  <si>
    <t>ITA-3.13.13Mandible</t>
  </si>
  <si>
    <t>Hanvasthi, hanukāsthi</t>
  </si>
  <si>
    <t>हन्वस्थि, हनुकास्थि</t>
  </si>
  <si>
    <t>ITA-3.13.14Bonesofthepalate</t>
  </si>
  <si>
    <t>tālvasthi</t>
  </si>
  <si>
    <t>ताल्वस्थि</t>
  </si>
  <si>
    <t>ITA-3.13.15Clavicle</t>
  </si>
  <si>
    <t>akṣaḥ, akṣakaḥ,; akṣakāsthi,; kīlakaḥ,koṣṭhakam,; koṣṭhakāsthi</t>
  </si>
  <si>
    <t>अक्षः, अक्षकः,; अक्षकास्थि,; कीलकः,कोष्ठकम,; कोष्ठकास्थि</t>
  </si>
  <si>
    <t>ITA-3.13.16Scapula</t>
  </si>
  <si>
    <t>aṃsaphalakaḥ</t>
  </si>
  <si>
    <t>अंसफलकः</t>
  </si>
  <si>
    <t>ITA-3.13.17Sternum</t>
  </si>
  <si>
    <t>uraḥphalakaḥ</t>
  </si>
  <si>
    <t>उरःफलकः</t>
  </si>
  <si>
    <t>ITA-3.13.18Rib</t>
  </si>
  <si>
    <t>parśukā</t>
  </si>
  <si>
    <t>पर्शुका</t>
  </si>
  <si>
    <t>ITA-3.13.19Anteriorendoftherib</t>
  </si>
  <si>
    <t>parśukāgram</t>
  </si>
  <si>
    <t>पर्शुकाग्रम</t>
  </si>
  <si>
    <t>ITA-3.13.20Headoftherib</t>
  </si>
  <si>
    <t>sthālakam</t>
  </si>
  <si>
    <t>स्थालकम</t>
  </si>
  <si>
    <t>ITA-3.13.21Tubercleoftherib</t>
  </si>
  <si>
    <t>sthālakārbudam</t>
  </si>
  <si>
    <t>स्थालकार्बुदम</t>
  </si>
  <si>
    <t>ITA-3.13.22Hipbone</t>
  </si>
  <si>
    <t>kaṭikapālaḥ,; jaghanakapālaḥ</t>
  </si>
  <si>
    <t>कटिकपालः,; जघनकपालः</t>
  </si>
  <si>
    <t>ITA-3.13.23Sacrum,sacrumand</t>
  </si>
  <si>
    <t>coccyx</t>
  </si>
  <si>
    <t>kuṭakāsthi, śroṇīkāṇḍam,; śroṇikāṇḍāsthi,; mayūrāsthi</t>
  </si>
  <si>
    <t>कुटकास्थि, श्रोणीकाण्डम,; श्रोणिकाण्डास्थि,; मयूरास्थि</t>
  </si>
  <si>
    <t>ITA-3.13.24Alaofthesacrum</t>
  </si>
  <si>
    <t>śroṇīkarṇaḥ</t>
  </si>
  <si>
    <t>श्रोणीकर्णः</t>
  </si>
  <si>
    <t>ITA-3.13.25Pubicbone</t>
  </si>
  <si>
    <t>bhagāsthi</t>
  </si>
  <si>
    <t>भगास्थि</t>
  </si>
  <si>
    <t>ITA-3.13.26Coccyx</t>
  </si>
  <si>
    <t>gudāsthi</t>
  </si>
  <si>
    <t>गुदास्थि</t>
  </si>
  <si>
    <t>ITA-3.13.27Patella</t>
  </si>
  <si>
    <t>jānukapālikā</t>
  </si>
  <si>
    <t>जानुकपालिका</t>
  </si>
  <si>
    <t>ITA-3.13.28Femur</t>
  </si>
  <si>
    <t>ūrvasthi, ūrunalakam</t>
  </si>
  <si>
    <t>ऊर्वस्थि, ऊरुनलकम</t>
  </si>
  <si>
    <t>ITA-3.13.29Tibiaandfibula</t>
  </si>
  <si>
    <t>jaṅghāsthinī</t>
  </si>
  <si>
    <t>जङ्घास्थिनी</t>
  </si>
  <si>
    <t>ITA-3.13.30Calcaneus</t>
  </si>
  <si>
    <t>pārṣṇyasthi</t>
  </si>
  <si>
    <t>पार्ष्ण्यस्थि</t>
  </si>
  <si>
    <t>ITA-3.13.31Tarsalbones</t>
  </si>
  <si>
    <t>excluding talus and calcaneus</t>
  </si>
  <si>
    <t>Pādakurcāsthi</t>
  </si>
  <si>
    <t>पादकुर्चास्थि</t>
  </si>
  <si>
    <t>ITA-3.13.32Humerus</t>
  </si>
  <si>
    <t>Bāhunalakam</t>
  </si>
  <si>
    <t>बाहुनलकम</t>
  </si>
  <si>
    <t>ITA-3.13.33Olecranonprocess</t>
  </si>
  <si>
    <t>Kūrparāsthi</t>
  </si>
  <si>
    <t>कूर्परास्थि</t>
  </si>
  <si>
    <t>ITA-3.13.34Phalanx</t>
  </si>
  <si>
    <t>aṅgulāsthi</t>
  </si>
  <si>
    <t>अङ्गुलास्थि</t>
  </si>
  <si>
    <t>ITA-3.13.35Distalrowof</t>
  </si>
  <si>
    <t>carpal bones</t>
  </si>
  <si>
    <t>pāṇiśalākādhiṣṭhānam</t>
  </si>
  <si>
    <t>पाणिशलाकाधिष्ठानम</t>
  </si>
  <si>
    <t>ITA-3.13.36Joint,articulation</t>
  </si>
  <si>
    <t>sandhiḥ</t>
  </si>
  <si>
    <t>सन्धिः</t>
  </si>
  <si>
    <t>ITA-3.13.37Immovableorslightly</t>
  </si>
  <si>
    <t>movable joints</t>
  </si>
  <si>
    <t>sthirasandhiḥ</t>
  </si>
  <si>
    <t>स्थिरसन्धिः</t>
  </si>
  <si>
    <t>ITA-3.13.38Movablejoint</t>
  </si>
  <si>
    <t>ceṣṭāvantasandhiḥ</t>
  </si>
  <si>
    <t>चेष्टावन्तसन्धिः</t>
  </si>
  <si>
    <t>ITA-3.13.39Condyloidand</t>
  </si>
  <si>
    <t>hinge joint</t>
  </si>
  <si>
    <t>korasandhiḥ</t>
  </si>
  <si>
    <t>कोरसन्धिः</t>
  </si>
  <si>
    <t>ITA-3.13.40Ballandsocketjoint</t>
  </si>
  <si>
    <t>ulūkhalasandhiḥ</t>
  </si>
  <si>
    <t>उलूखलसन्धिः</t>
  </si>
  <si>
    <t>ITA-3.13.41Box-likejoint</t>
  </si>
  <si>
    <t>sāmudgasandhiḥ</t>
  </si>
  <si>
    <t>सामुद्गसन्धिः</t>
  </si>
  <si>
    <t>ITA-3.13.42Glidingjoint</t>
  </si>
  <si>
    <t>pratarasandhiḥ</t>
  </si>
  <si>
    <t>प्रतरसन्धिः</t>
  </si>
  <si>
    <t>ITA-3.13.43Suturaljoint</t>
  </si>
  <si>
    <t>Tunnasevanī</t>
  </si>
  <si>
    <t>तुन्नसेवनी</t>
  </si>
  <si>
    <t>ITA-3.13.44Condyloidjoint</t>
  </si>
  <si>
    <t>vāyasatuṇḍasandhiḥ</t>
  </si>
  <si>
    <t>वायसतुण्डसन्धिः</t>
  </si>
  <si>
    <t>ITA-3.13.45Circularjoint</t>
  </si>
  <si>
    <t>maṇḍalasandhiḥ</t>
  </si>
  <si>
    <t>मण्डलसन्धिः</t>
  </si>
  <si>
    <t>ITA-3.13.46Convoluted</t>
  </si>
  <si>
    <t>shell-like joint</t>
  </si>
  <si>
    <t>śaṃkhāvartasandhiḥ</t>
  </si>
  <si>
    <t>शंखावर्तसन्धिः</t>
  </si>
  <si>
    <t>ITA-3.13.47Temporo-mandibular</t>
  </si>
  <si>
    <t>joint</t>
  </si>
  <si>
    <t>hanusandhiḥ</t>
  </si>
  <si>
    <t>हनुसन्धिः</t>
  </si>
  <si>
    <t>ITA-3.13.48Sterno-clavicularjoint</t>
  </si>
  <si>
    <t>grīvā-adhaḥsandhiḥ,; jatrusandhiḥ,; akṣakasandhiḥ</t>
  </si>
  <si>
    <t>ग्रीवा-अधःसन्धिः,; जत्रुसन्धिः,; अक्षकसन्धिः</t>
  </si>
  <si>
    <t>ITA-3.13.49Shoulderjoint</t>
  </si>
  <si>
    <t>aṃsasandhiḥ,; bāhuśirasandhiḥ</t>
  </si>
  <si>
    <t>अंससन्धिः,; बाहुशिरसन्धिः</t>
  </si>
  <si>
    <t>ITA-3.13.50Elbowjoint</t>
  </si>
  <si>
    <t>kūrparasandhiḥ.; bāhusandhiḥ</t>
  </si>
  <si>
    <t>कूर्परसन्धिः.; बाहुसन्धिः</t>
  </si>
  <si>
    <t>ITA-3.13.51Hipjoint</t>
  </si>
  <si>
    <t>kaṭisandhiḥ,; vaṅkṣaṇasandhiḥ,; ūrusandhiḥ</t>
  </si>
  <si>
    <t>कटिसन्धिः,; वङ्क्षणसन्धिः,; ऊरुसन्धिः</t>
  </si>
  <si>
    <t>ITA-3.13.52Kneejoint</t>
  </si>
  <si>
    <t>jānusandhiḥ</t>
  </si>
  <si>
    <t>जानुसन्धिः</t>
  </si>
  <si>
    <t>ITA-3.13.53Proximaltibiofibular</t>
  </si>
  <si>
    <t>jānvadhaḥsandhiḥ</t>
  </si>
  <si>
    <t>जान्वधःसन्धिः</t>
  </si>
  <si>
    <t>ITA-3.13.54Anklejoint</t>
  </si>
  <si>
    <t>gulphasandhiḥ, khuḍaḥ</t>
  </si>
  <si>
    <t>गुल्फसन्धिः, खुडः</t>
  </si>
  <si>
    <t>ITA-3.13.55Sinews</t>
  </si>
  <si>
    <t>Tendons, ligaments and other fibrous connective tissue.</t>
  </si>
  <si>
    <t>snāyuḥ</t>
  </si>
  <si>
    <t>स्नायुः</t>
  </si>
  <si>
    <t>ITA-3.13.56Networkofsinews</t>
  </si>
  <si>
    <t>snāyupratānaḥ</t>
  </si>
  <si>
    <t>स्नायुप्रतानः</t>
  </si>
  <si>
    <t>ITA-3.13.57Ramifiedsinew</t>
  </si>
  <si>
    <t>pratānavatīsnāyuḥ</t>
  </si>
  <si>
    <t>प्रतानवतीस्नायुः</t>
  </si>
  <si>
    <t>ITA-3.13.58Tendon</t>
  </si>
  <si>
    <t>vṛttasnāyuḥ</t>
  </si>
  <si>
    <t>वृत्तस्नायुः</t>
  </si>
  <si>
    <t>ITA-3.13.59Aponeurosis</t>
  </si>
  <si>
    <t>pṛthulā-snāyuḥ</t>
  </si>
  <si>
    <t>पृथुला-स्नायुः</t>
  </si>
  <si>
    <t>ITA-3.13.60Porousmembrane</t>
  </si>
  <si>
    <t>Membranes located in stomach, intestines and bladder.</t>
  </si>
  <si>
    <t>suṣirā-snāyuḥ</t>
  </si>
  <si>
    <t>सुषिरा-स्नायुः</t>
  </si>
  <si>
    <t>ITA-3.13.61Longmuscles</t>
  </si>
  <si>
    <t>The group of four, rope-like, long muscles of the back.</t>
  </si>
  <si>
    <t>māṃsarajjuḥ, rajjuḥ</t>
  </si>
  <si>
    <t>मांसरज्जुः, रज्जुः</t>
  </si>
  <si>
    <t>ITA-3.13.62Brush-shaped</t>
  </si>
  <si>
    <t>structures</t>
  </si>
  <si>
    <t>Brush-shaped branching network of tissues, six in number.</t>
  </si>
  <si>
    <t>kūrcaḥ</t>
  </si>
  <si>
    <t>कूर्चः</t>
  </si>
  <si>
    <t>ITA-3.13.63Suture,frenulum</t>
  </si>
  <si>
    <t>A structure with a suture-like appearance of which there are seven: five in the head, one under the tongue and one on the penis..</t>
  </si>
  <si>
    <t>Sīvanī, sevanī</t>
  </si>
  <si>
    <t>सीवनी, सेवनी</t>
  </si>
  <si>
    <t>ITA-3.13.64Conglomeration</t>
  </si>
  <si>
    <t>of bones</t>
  </si>
  <si>
    <t>A site at which more than two bones articulate or come together.</t>
  </si>
  <si>
    <t>asthisaṅghātaḥ</t>
  </si>
  <si>
    <t>अस्थिसङ्घातः</t>
  </si>
  <si>
    <t>ITA-3.13.65Boundaryregion</t>
  </si>
  <si>
    <t>sīmantaḥ</t>
  </si>
  <si>
    <t>सीमन्तः</t>
  </si>
  <si>
    <t>ITA-3.13.66Plexusornetwork</t>
  </si>
  <si>
    <t>An interlacing or decussating network such as those of māṃsa, sirā, snāyu or asthi.</t>
  </si>
  <si>
    <t>jālam</t>
  </si>
  <si>
    <t>जालम</t>
  </si>
  <si>
    <t>ITA-3.13.67Networkofmuscles</t>
  </si>
  <si>
    <t>māṃsajālam</t>
  </si>
  <si>
    <t>मांसजालम</t>
  </si>
  <si>
    <t>ITA-3.13.68Networkofveins</t>
  </si>
  <si>
    <t>sirājālam</t>
  </si>
  <si>
    <t>सिराजालम</t>
  </si>
  <si>
    <t>ITA-3.13.69Networkoftendons</t>
  </si>
  <si>
    <t>snāyujālam</t>
  </si>
  <si>
    <t>स्नायुजालम</t>
  </si>
  <si>
    <t>ITA-3.13.70Networkofbones</t>
  </si>
  <si>
    <t>asthijālam</t>
  </si>
  <si>
    <t>अस्थिजालम</t>
  </si>
  <si>
    <t>ITA-3.13.71Base,substratum</t>
  </si>
  <si>
    <t>ādhāraḥ</t>
  </si>
  <si>
    <t>आधारः</t>
  </si>
  <si>
    <t>ITA-3.14.1</t>
  </si>
  <si>
    <t>Vein</t>
  </si>
  <si>
    <t>Any tubular conduit of the body, commonly referring to veins.</t>
  </si>
  <si>
    <t>Sirā</t>
  </si>
  <si>
    <t>सिरा</t>
  </si>
  <si>
    <t>ITA-3.14.2</t>
  </si>
  <si>
    <t>Vein carrying vata</t>
  </si>
  <si>
    <t>Vātavahā</t>
  </si>
  <si>
    <t>वातवहा</t>
  </si>
  <si>
    <t>ITA-3.14.3</t>
  </si>
  <si>
    <t>Vein carrying pitta</t>
  </si>
  <si>
    <t>Pittavahā, Pittavāhinī</t>
  </si>
  <si>
    <t>पित्तवहा, पित्तवाहिनी</t>
  </si>
  <si>
    <t>ITA-3.14.4</t>
  </si>
  <si>
    <t>Vein carrying kapha</t>
  </si>
  <si>
    <t>Kaphavahā</t>
  </si>
  <si>
    <t>कफवहा</t>
  </si>
  <si>
    <t>ITA-3.14.5</t>
  </si>
  <si>
    <t>Vein carrying blood</t>
  </si>
  <si>
    <t>Raktavahā</t>
  </si>
  <si>
    <t>रक्तवहा</t>
  </si>
  <si>
    <t>ITA-3.14.6</t>
  </si>
  <si>
    <t>Lymphatic vessels</t>
  </si>
  <si>
    <t>gauryaḥsirāḥ</t>
  </si>
  <si>
    <t>गौर्यःसिराः</t>
  </si>
  <si>
    <t>ITA-3.14.7</t>
  </si>
  <si>
    <t>Small arterial branches</t>
  </si>
  <si>
    <t>aruṇa-sirā</t>
  </si>
  <si>
    <t>अरुण-सिरा</t>
  </si>
  <si>
    <t>ITA-3.14.8</t>
  </si>
  <si>
    <t>Vein located in the ear</t>
  </si>
  <si>
    <t>Kālikā</t>
  </si>
  <si>
    <t>कालिका</t>
  </si>
  <si>
    <t>ITA-3.14.9</t>
  </si>
  <si>
    <t>Marmarikā</t>
  </si>
  <si>
    <t>मर्मरिका</t>
  </si>
  <si>
    <t>ITA-3.14.10Veinlocatedin</t>
  </si>
  <si>
    <t>the ear</t>
  </si>
  <si>
    <t>Lohitikā</t>
  </si>
  <si>
    <t>लोहितिका</t>
  </si>
  <si>
    <t>ITA-3.14.11</t>
  </si>
  <si>
    <t>Angular vein</t>
  </si>
  <si>
    <t>upanāsikā-sirā,; aupanāsikya-sirā</t>
  </si>
  <si>
    <t>उपनासिका-सिरा,; औपनासिक्य-सिरा</t>
  </si>
  <si>
    <t>ITA-3.14.12Vesselsoftheneck</t>
  </si>
  <si>
    <t>kaṇṭhasirā</t>
  </si>
  <si>
    <t>कण्ठसिरा</t>
  </si>
  <si>
    <t>ITA-3.14.13Veinsoftheforehead</t>
  </si>
  <si>
    <t>lalāṭasirā</t>
  </si>
  <si>
    <t>ललाटसिरा</t>
  </si>
  <si>
    <t>ITA-3.14.14Femoralvessels</t>
  </si>
  <si>
    <t>ūrvīsirā</t>
  </si>
  <si>
    <t>ऊर्वीसिरा</t>
  </si>
  <si>
    <t>ITA-3.14.15Greatsaphenous</t>
  </si>
  <si>
    <t>vein</t>
  </si>
  <si>
    <t>jāladharā-sirā, jālandharā</t>
  </si>
  <si>
    <t>जालधरा-सिरा, जालन्धरा</t>
  </si>
  <si>
    <t>ITA-3.14.16Veinresponsiblefor</t>
  </si>
  <si>
    <t>sexual arousal</t>
  </si>
  <si>
    <t>kāmasirā</t>
  </si>
  <si>
    <t>कामसिरा</t>
  </si>
  <si>
    <t>ITA-3.15.1</t>
  </si>
  <si>
    <t>Artery</t>
  </si>
  <si>
    <t>A pulsatile conduit. Blood vessels which pulsate in synchrony with the heartbeat.</t>
  </si>
  <si>
    <t>Dhamanī</t>
  </si>
  <si>
    <t>धमनी</t>
  </si>
  <si>
    <t>ITA-3.15.2</t>
  </si>
  <si>
    <t>Artery related to perception of sound</t>
  </si>
  <si>
    <t>śabdavahādhamanī</t>
  </si>
  <si>
    <t>शब्दवहाधमनी</t>
  </si>
  <si>
    <t>ITA-3.15.3</t>
  </si>
  <si>
    <t>Artery related to perception of touch</t>
  </si>
  <si>
    <t>sparśavahādhamanī</t>
  </si>
  <si>
    <t>स्पर्शवहाधमनी</t>
  </si>
  <si>
    <t>ITA-3.15.4</t>
  </si>
  <si>
    <t>Artery related to perception of form</t>
  </si>
  <si>
    <t>Rūpavahādhamanī</t>
  </si>
  <si>
    <t>रूपवहाधमनी</t>
  </si>
  <si>
    <t>ITA-3.15.5</t>
  </si>
  <si>
    <t>Artery related to perception of taste</t>
  </si>
  <si>
    <t>rasavahādhamanī</t>
  </si>
  <si>
    <t>रसवहाधमनी</t>
  </si>
  <si>
    <t>ITA-3.15.6</t>
  </si>
  <si>
    <t>Artery related to perception of smell</t>
  </si>
  <si>
    <t>gandhavahādhamanī</t>
  </si>
  <si>
    <t>गन्धवहाधमनी</t>
  </si>
  <si>
    <t>ITA-3.16.1</t>
  </si>
  <si>
    <t>Seats of vital life force</t>
  </si>
  <si>
    <t>There are ten of these locations: temporal region (right, left), heart, urinary bladder, head, throat, rectum, blood, semen and ojas.</t>
  </si>
  <si>
    <t>prāṇāyatanam,; jīvitāyatanam,; jīvitadhāma</t>
  </si>
  <si>
    <t>प्राणायतनम,; जीवितायतनम,; जीवितधाम</t>
  </si>
  <si>
    <t>ITA-3.16.2</t>
  </si>
  <si>
    <t>Seats of consciousness</t>
  </si>
  <si>
    <t>Body sites which are major seats of vital life force; primarily the heart .</t>
  </si>
  <si>
    <t>cetaḥsthānam</t>
  </si>
  <si>
    <t>चेतःस्थानम</t>
  </si>
  <si>
    <t>ITA-3.16.3</t>
  </si>
  <si>
    <t>Three vulnerable locations</t>
  </si>
  <si>
    <t>Heart, urinary bladder and head are considered as three most vulnerable locations</t>
  </si>
  <si>
    <t>trimarma</t>
  </si>
  <si>
    <t>त्रिमर्म</t>
  </si>
  <si>
    <t>ITA-3.16.4</t>
  </si>
  <si>
    <t>Mortal or vulnerable location</t>
  </si>
  <si>
    <t>The 107 major vital locations or seats of life in the body are classified into various types based on their structure, dimensions, vulnerability to trauma or mortal outcome. Injury to these locations may result in death, deformity or severe pain.</t>
  </si>
  <si>
    <t>Marma</t>
  </si>
  <si>
    <t>मर्म</t>
  </si>
  <si>
    <t>ITA-3.16.5</t>
  </si>
  <si>
    <t>Vulnerable location(s) in the limbs</t>
  </si>
  <si>
    <t>Marma located in the limbs.</t>
  </si>
  <si>
    <t>Śākhāmarma</t>
  </si>
  <si>
    <t>शाखामर्म</t>
  </si>
  <si>
    <t>ITA-3.16.6</t>
  </si>
  <si>
    <t>Vulnerable location(s) in the lower limbs</t>
  </si>
  <si>
    <t>Marma located in the lower limbs.</t>
  </si>
  <si>
    <t>Sakthimarma</t>
  </si>
  <si>
    <t>सक्थिमर्म</t>
  </si>
  <si>
    <t>ITA-3.16.7</t>
  </si>
  <si>
    <t>Vulnerable location(s) in the upper limbs</t>
  </si>
  <si>
    <t>Marma located in the upper limbs.</t>
  </si>
  <si>
    <t>Bāhumarma</t>
  </si>
  <si>
    <t>बाहुमर्म</t>
  </si>
  <si>
    <t>ITA-3.16.8</t>
  </si>
  <si>
    <t>Vulnerable location(s) in the abdomen</t>
  </si>
  <si>
    <t>Marma located in the abdomen.</t>
  </si>
  <si>
    <t>Udaramarma,; koṣṭhamarma</t>
  </si>
  <si>
    <t>उदरमर्म,; कोष्ठमर्म</t>
  </si>
  <si>
    <t>ITA-3.16.9</t>
  </si>
  <si>
    <t>Vulnerable location(s) in the chest</t>
  </si>
  <si>
    <t>Marma located in the chest.</t>
  </si>
  <si>
    <t>Uromarma</t>
  </si>
  <si>
    <t>उरोमर्म</t>
  </si>
  <si>
    <t>ITA-3.16.10Vulnerablelocation(s)</t>
  </si>
  <si>
    <t>in the back</t>
  </si>
  <si>
    <t>Marma located in the back.</t>
  </si>
  <si>
    <t>pṛṣṭhamarma</t>
  </si>
  <si>
    <t>पृष्ठमर्म</t>
  </si>
  <si>
    <t>ITA-3.16.11</t>
  </si>
  <si>
    <t>Vulnerable location(s) in the head and neck</t>
  </si>
  <si>
    <t>Marma located in the head and neck..</t>
  </si>
  <si>
    <t>Śiromarma,; jatrūrdhvamarma</t>
  </si>
  <si>
    <t>शिरोमर्म,; जत्रूर्ध्वमर्म</t>
  </si>
  <si>
    <t>ITA-3.16.12Vulnerablelocation(s)</t>
  </si>
  <si>
    <t>in which the mainstru- ctural component is muscle</t>
  </si>
  <si>
    <t>Marma where muscles are structurally prominent.</t>
  </si>
  <si>
    <t>Māṃsamarma</t>
  </si>
  <si>
    <t>मांसमर्म</t>
  </si>
  <si>
    <t>ITA-3.16.13Vulnerablelocation(s)</t>
  </si>
  <si>
    <t>in which the main structural component is vein</t>
  </si>
  <si>
    <t>Marma where vessels are structurally prominent.</t>
  </si>
  <si>
    <t>Sirāmarma</t>
  </si>
  <si>
    <t>सिरामर्म</t>
  </si>
  <si>
    <t>ITA-3.16.14Vulnerablelocation(s)</t>
  </si>
  <si>
    <t>in which the main structural component is tendon</t>
  </si>
  <si>
    <t>Marma where fibrous connective tissue is structurally prominent</t>
  </si>
  <si>
    <t>Snāyumarma</t>
  </si>
  <si>
    <t>स्नायुमर्म</t>
  </si>
  <si>
    <t>ITA-3.16.15Vulnerablelocation(s)</t>
  </si>
  <si>
    <t>in which the main structural component is bone</t>
  </si>
  <si>
    <t>Marma where bone/skeletal tissue is structurally prominent. .</t>
  </si>
  <si>
    <t>asthimarma</t>
  </si>
  <si>
    <t>अस्थिमर्म</t>
  </si>
  <si>
    <t>ITA-3.16.16Vulnerablelocation(s)</t>
  </si>
  <si>
    <t>in which the main structural component is joint</t>
  </si>
  <si>
    <t>Marma where joints are structurally prominent.</t>
  </si>
  <si>
    <t>sandhimarma</t>
  </si>
  <si>
    <t>सन्धिमर्म</t>
  </si>
  <si>
    <t>ITA-3.16.17Vulnerablelocation(s)</t>
  </si>
  <si>
    <t>in which the main structural component is pulsating vessels</t>
  </si>
  <si>
    <t>Marma where pulsating vessels are structurally prominent.</t>
  </si>
  <si>
    <t>dhamanīmarma</t>
  </si>
  <si>
    <t>धमनीमर्म</t>
  </si>
  <si>
    <t>ITA-3.16.18Vulnerablelocation(s)</t>
  </si>
  <si>
    <t>leading to imminent death</t>
  </si>
  <si>
    <t>Marma which if injured may lead to death within a period of seven days.</t>
  </si>
  <si>
    <t>sadyaḥprāṇaharamarma</t>
  </si>
  <si>
    <t>सद्यःप्राणहरमर्म</t>
  </si>
  <si>
    <t>ITA-3.16.19Vulnerablelocation(s)</t>
  </si>
  <si>
    <t>leading to delayed death</t>
  </si>
  <si>
    <t>Marma which if injured may lead to death within a period of thirty days.</t>
  </si>
  <si>
    <t>kālāntara-; prāṇaharamarma</t>
  </si>
  <si>
    <t>कालान्तर-; प्राणहरमर्म</t>
  </si>
  <si>
    <t>ITA-3.16.20Vulnerablelocation(s)</t>
  </si>
  <si>
    <t>where manipulation entails death</t>
  </si>
  <si>
    <t>Marma which if injured by a foreign body may lead to death if it is removed: the person remains alive if the foreign body is left in situ.</t>
  </si>
  <si>
    <t>viśalyaghnamarma</t>
  </si>
  <si>
    <t>विशल्यघ्नमर्म</t>
  </si>
  <si>
    <t>ITA-3.16.21Vulnerablelocation(s)</t>
  </si>
  <si>
    <t>leading to deformity</t>
  </si>
  <si>
    <t>Marma which if injured may lead to disability rather than death.</t>
  </si>
  <si>
    <t>vaikalyakaramarma</t>
  </si>
  <si>
    <t>वैकल्यकरमर्म</t>
  </si>
  <si>
    <t>ITA-3.16.22Vulnerablelocation(s)</t>
  </si>
  <si>
    <t>leading to pain</t>
  </si>
  <si>
    <t>Marma which if injured may lead to severe pain.</t>
  </si>
  <si>
    <t>rujākaramarma</t>
  </si>
  <si>
    <t>रुजाकरमर्म</t>
  </si>
  <si>
    <t>ITA-3.16.23Vulnerablelocation(s)</t>
  </si>
  <si>
    <t>located near the vertex</t>
  </si>
  <si>
    <t>Injury to this vulnerable location leads to sudden death when injured.</t>
  </si>
  <si>
    <t>adhipatiḥ (marma)</t>
  </si>
  <si>
    <t>अधिपतिः (मर्म)</t>
  </si>
  <si>
    <t>ITA-3.16.24Vulnerablelocation(s)</t>
  </si>
  <si>
    <t>at confluence of nose, ear, eye and tongue vessels</t>
  </si>
  <si>
    <t>Four in number. Injury to this point leads to immediate death.</t>
  </si>
  <si>
    <t>śrṛṅgāṭakam (marma)</t>
  </si>
  <si>
    <t>श्रृङ्गाटकम (मर्म)</t>
  </si>
  <si>
    <t>ITA-3.16.25Vulnerablelocation(s)</t>
  </si>
  <si>
    <t>on the neck</t>
  </si>
  <si>
    <t>Eight in number and leads to sudden death when injured.</t>
  </si>
  <si>
    <t>mātṛkā (marma)</t>
  </si>
  <si>
    <t>मातृका (मर्म)</t>
  </si>
  <si>
    <t>ITA-3.16.26Vulnerablelocation(s)</t>
  </si>
  <si>
    <t>on the anterior part of the chest below the nipple</t>
  </si>
  <si>
    <t>Two in number (one on either side of the chest) and leads to death due to difficulty in breathing due to accumulation of kapha in the chest when injured.</t>
  </si>
  <si>
    <t>stanamūlam (marma)</t>
  </si>
  <si>
    <t>स्तनमूलम (मर्म)</t>
  </si>
  <si>
    <t>ITA-3.16.27Vulnerablelocation(s)</t>
  </si>
  <si>
    <t>on the anterior part of the chest above the nipple</t>
  </si>
  <si>
    <t>Two in number (one on either side of the chest) and leads to death due to cough and difficulty in breathing due to accumulation of blood in the chest when injured.</t>
  </si>
  <si>
    <t>stanarohitam (marma)</t>
  </si>
  <si>
    <t>स्तनरोहितम (मर्म)</t>
  </si>
  <si>
    <t>ITA-3.16.28Vulnerablelocation(s)</t>
  </si>
  <si>
    <t>on the chest</t>
  </si>
  <si>
    <t>Two in number (one on either side of the chest) and leads to death due to pus formation when injured.</t>
  </si>
  <si>
    <t>apalāpaḥ (marma)</t>
  </si>
  <si>
    <t>अपलापः (मर्म)</t>
  </si>
  <si>
    <t>ITA-3.16.29Vulnerablelocation(s)</t>
  </si>
  <si>
    <t>Two in number (one on either side of the chest) and leads to death due to cough and difficulty in breathing due to air in the chest cavity when injured.</t>
  </si>
  <si>
    <t>apastambhaḥ (marma)</t>
  </si>
  <si>
    <t>अपस्तम्भः (मर्म)</t>
  </si>
  <si>
    <t>ITA-3.16.30Vulnerablelocation(s)</t>
  </si>
  <si>
    <t>on the skull resembling the cranial sutures</t>
  </si>
  <si>
    <t>Five in number and leads to fear, insanity and death when injured.</t>
  </si>
  <si>
    <t>sīmantaḥ (marma)</t>
  </si>
  <si>
    <t>सीमन्तः (मर्म)</t>
  </si>
  <si>
    <t>ITA-3.16.31Vulnerablelocation(s)</t>
  </si>
  <si>
    <t>on the midpoint of sole and palm</t>
  </si>
  <si>
    <t>Four in number (one in each limb) which when injured leads to pain which ends in death.</t>
  </si>
  <si>
    <t>talahṛdayam (marma)</t>
  </si>
  <si>
    <t>तलहृदयम (मर्म)</t>
  </si>
  <si>
    <t>ITA-3.16.32Vulnerablelocation(s)</t>
  </si>
  <si>
    <t>in first interdigital web-space of upper and lower limbs</t>
  </si>
  <si>
    <t>Four in number (one in each limb) which when injured leads to convulsions and death.</t>
  </si>
  <si>
    <t>kṣipram (marma)</t>
  </si>
  <si>
    <t>क्षिप्रम (मर्म)</t>
  </si>
  <si>
    <t>ITA-3.16.33Vulnerablelocation(s)</t>
  </si>
  <si>
    <t>in the calf muscles</t>
  </si>
  <si>
    <t>Four in number (one in each limb) which when injured causes severe bleeding leading to death.</t>
  </si>
  <si>
    <t>indrabastiḥ (marma)</t>
  </si>
  <si>
    <t>इन्द्रबस्तिः (मर्म)</t>
  </si>
  <si>
    <t>ITA-3.16.34Vulnerablelocation(s)</t>
  </si>
  <si>
    <t>on the back near the pelvis</t>
  </si>
  <si>
    <t>Two in number which when injured causes severe bleeding leading to paleness and death.</t>
  </si>
  <si>
    <t>kaṭīkataruṇam (marma)</t>
  </si>
  <si>
    <t>कटीकतरुणम (मर्म)</t>
  </si>
  <si>
    <t>ITA-3.16.35Vulnerablelocation(s)</t>
  </si>
  <si>
    <t>near the twelfth rib</t>
  </si>
  <si>
    <t>Two in number which when injured causes bleeding into abdominal cavity leading to death.</t>
  </si>
  <si>
    <t>pārśvasandhiḥ (marma)</t>
  </si>
  <si>
    <t>पार्श्वसन्धिः (मर्म)</t>
  </si>
  <si>
    <t>ITA-3.16.36Vulnerablelocation(s)</t>
  </si>
  <si>
    <t>in the mid back</t>
  </si>
  <si>
    <t>Two in number which when injured causes death due to complications arising from severe bleeding.</t>
  </si>
  <si>
    <t>bṛhatī (marma)</t>
  </si>
  <si>
    <t>बृहती (मर्म)</t>
  </si>
  <si>
    <t>ITA-3.16.37Vulnerablelocation(s)</t>
  </si>
  <si>
    <t>above the temples</t>
  </si>
  <si>
    <t>Two in number which when injured by a foreign body may lead to death if it is removed.</t>
  </si>
  <si>
    <t>utkṣepaḥ (marma)</t>
  </si>
  <si>
    <t>उत्क्षेपः (मर्म)</t>
  </si>
  <si>
    <t>ITA-3.16.38Vulnerablepoint</t>
  </si>
  <si>
    <t>located near the glabella (area between eyebrows)</t>
  </si>
  <si>
    <t>One in number which when injured by a foreign body may lead to death if it is removed.</t>
  </si>
  <si>
    <t>sthapanī (marma)</t>
  </si>
  <si>
    <t>स्थपनी (मर्म)</t>
  </si>
  <si>
    <t>ITA-3.16.39Vulnerablelocation(s)</t>
  </si>
  <si>
    <t>near the upper part of the thigh below inguinal region</t>
  </si>
  <si>
    <t>Two in number (one in each lower limb) which when injured causes severe bleeding leading to paralysis or death.</t>
  </si>
  <si>
    <t>lohitākṣaḥ (marma)</t>
  </si>
  <si>
    <t>लोहिताक्षः (मर्म)</t>
  </si>
  <si>
    <t>ITA-3.16.40Vulnerablelocation(s)</t>
  </si>
  <si>
    <t>above the cubital fossa in upper limb and popliteal fossa in lower limb</t>
  </si>
  <si>
    <t>Four in number (one in each limb) which when injured causes swelling and paralysis.</t>
  </si>
  <si>
    <t>āṇi (marma)</t>
  </si>
  <si>
    <t>आणि (मर्म)</t>
  </si>
  <si>
    <t>ITA-3.16.41Vulnerablelocation(s)</t>
  </si>
  <si>
    <t>in the femoral vessels near mid-thigh</t>
  </si>
  <si>
    <t>Four in number (one in each limb) which when injured causes wasting of limb due to bleeding.</t>
  </si>
  <si>
    <t>ūrvī (marma)</t>
  </si>
  <si>
    <t>ऊर्वी (मर्म)</t>
  </si>
  <si>
    <t>ITA-3.16.42Vulnerablelocation(s)</t>
  </si>
  <si>
    <t>near the wrist and ankle</t>
  </si>
  <si>
    <t>Four in number (one in each limb) which when injured causes shivering and bending of the limb.</t>
  </si>
  <si>
    <t>kūrcaḥ (marma)</t>
  </si>
  <si>
    <t>कूर्चः (मर्म)</t>
  </si>
  <si>
    <t>ITA-3.16.43Vulnerablelocation(s)</t>
  </si>
  <si>
    <t>in the groin</t>
  </si>
  <si>
    <t>Two in number which when injured leads to reduced fertility.</t>
  </si>
  <si>
    <t>viṭapaḥ (marma)</t>
  </si>
  <si>
    <t>विटपः (मर्म)</t>
  </si>
  <si>
    <t>ITA-3.16.44Vulnerablelocation(s)</t>
  </si>
  <si>
    <t>on either side of back near the ischial tuberosity</t>
  </si>
  <si>
    <t>Two in number (one on each side) which when injured leads to paralysis and loss of sensation in the lower half of the body.</t>
  </si>
  <si>
    <t>kukundaraḥ (marma)</t>
  </si>
  <si>
    <t>कुकुन्दरः (मर्म)</t>
  </si>
  <si>
    <t>ITA-3.16.45Vulnerablelocation(s)</t>
  </si>
  <si>
    <t>in the axilla</t>
  </si>
  <si>
    <t>Two in number (one on each side) which when injured leads to paralysis of one half of the body.</t>
  </si>
  <si>
    <t>kakṣadharaḥ (marma),; kakṣādharaḥ (marma)</t>
  </si>
  <si>
    <t>कक्षधरः (मर्म),; कक्षाधरः (मर्म)</t>
  </si>
  <si>
    <t>ITA-3.16.46Vulnerablelocation(s)</t>
  </si>
  <si>
    <t>in the depression behind the ear</t>
  </si>
  <si>
    <t>Two in number (one on each side) which when injured leads to loss of hearing.</t>
  </si>
  <si>
    <t>vidhurā (marma)</t>
  </si>
  <si>
    <t>विधुरा (मर्म)</t>
  </si>
  <si>
    <t>ITA-3.16.47Vulnerablelocation(s)</t>
  </si>
  <si>
    <t>at the junction of head and neck</t>
  </si>
  <si>
    <t>Two in number (one on each side) which when injured leads to involuntary movements of head.</t>
  </si>
  <si>
    <t>kṛkāṭikā (marma)</t>
  </si>
  <si>
    <t>कृकाटिका (मर्म)</t>
  </si>
  <si>
    <t>ITA-3.16.48Vulnerablelocation(s)</t>
  </si>
  <si>
    <t>near the midpoint of the scapula</t>
  </si>
  <si>
    <t>Two in number (one on each side) which when injured leads to loss of sensation and wasting of arms.</t>
  </si>
  <si>
    <t>aṃsaphalakam (marma)</t>
  </si>
  <si>
    <t>अंसफलकम (मर्म)</t>
  </si>
  <si>
    <t>ITA-3.16.49Vulnerablelocation(s)</t>
  </si>
  <si>
    <t>on either side of the throat</t>
  </si>
  <si>
    <t>Two in number (one on each side) which when injured leads to difficulty in speech, altered voice and loss of taste sensation.</t>
  </si>
  <si>
    <t>nīlā (marma)</t>
  </si>
  <si>
    <t>नीला (मर्म)</t>
  </si>
  <si>
    <t>ITA-3.16.50Vulnerablelocation(s)</t>
  </si>
  <si>
    <t>manyā (marma)</t>
  </si>
  <si>
    <t>मन्या (मर्म)</t>
  </si>
  <si>
    <t>ITA-3.16.51Vulnerablelocation(s)</t>
  </si>
  <si>
    <t>on either side of the nasal passage</t>
  </si>
  <si>
    <t>Two in number (one on each side) which when injured leads to loss of smell.</t>
  </si>
  <si>
    <t>phaṇam (marma)</t>
  </si>
  <si>
    <t>फणम (मर्म)</t>
  </si>
  <si>
    <t>ITA-3.16.52Vulnerablelocation(s)</t>
  </si>
  <si>
    <t>above the eyebrows</t>
  </si>
  <si>
    <t>Two in number (one on each side) which when injured leads to blindness or impaired vision.</t>
  </si>
  <si>
    <t>āvartaḥ (marma)</t>
  </si>
  <si>
    <t>आवर्तः (मर्म)</t>
  </si>
  <si>
    <t>ITA-3.16.53Vulnerablelocation(s)</t>
  </si>
  <si>
    <t>on the wrist and ankle</t>
  </si>
  <si>
    <t>Four in number (one on each limb) which when injured leads to pain and swelling of the affected part.</t>
  </si>
  <si>
    <t>kūrcaśiraḥ (marma)</t>
  </si>
  <si>
    <t>कूर्चशिरः (मर्म)</t>
  </si>
  <si>
    <t>ITA-3.17.1</t>
  </si>
  <si>
    <t>Fetus or embryo</t>
  </si>
  <si>
    <t>garbhaḥ</t>
  </si>
  <si>
    <t>गर्भः</t>
  </si>
  <si>
    <t>ITA-3.17.2</t>
  </si>
  <si>
    <t>Stage of fetal develop- ment resembling the morula</t>
  </si>
  <si>
    <t>kalalam</t>
  </si>
  <si>
    <t>कललम</t>
  </si>
  <si>
    <t>ITA-3.17.3</t>
  </si>
  <si>
    <t>Stage of fetal develop- ment resembling the blastula</t>
  </si>
  <si>
    <t>budbudam</t>
  </si>
  <si>
    <t>बुद्बुदम</t>
  </si>
  <si>
    <t>ITA-3.17.4</t>
  </si>
  <si>
    <t>Placenta</t>
  </si>
  <si>
    <t>aparā, amarā</t>
  </si>
  <si>
    <t>अपरा, अमरा</t>
  </si>
  <si>
    <t>ITA-3.17.5</t>
  </si>
  <si>
    <t>Umbilical cord</t>
  </si>
  <si>
    <t>nābhināḍī,; garbhanābhināḍī</t>
  </si>
  <si>
    <t>नाभिनाडी,; गर्भनाभिनाडी</t>
  </si>
  <si>
    <t>ITA-3.17.6</t>
  </si>
  <si>
    <t>Fetal membranes</t>
  </si>
  <si>
    <t>jarāyuḥ</t>
  </si>
  <si>
    <t>जरायुः</t>
  </si>
  <si>
    <t>ITA-3.17.7</t>
  </si>
  <si>
    <t>Birthing custard, vernix caseosa</t>
  </si>
  <si>
    <t>ulvam</t>
  </si>
  <si>
    <t>उल्वम</t>
  </si>
  <si>
    <t>ITA-3.17.8</t>
  </si>
  <si>
    <t>Seed, germinative matrix</t>
  </si>
  <si>
    <t>Male seed (pumbija) or female seed (stribija).</t>
  </si>
  <si>
    <t>bīja</t>
  </si>
  <si>
    <t>बीज</t>
  </si>
  <si>
    <t>ITA-3.17.9</t>
  </si>
  <si>
    <t>Part of seed</t>
  </si>
  <si>
    <t>bījabhāgaḥ</t>
  </si>
  <si>
    <t>बीजभागः</t>
  </si>
  <si>
    <t>ITA-3.17.10Subpartofseed</t>
  </si>
  <si>
    <t>4. Morbidity and diagnostic terms (general) व्याधविनिशयः, रोगविनिशयः</t>
  </si>
  <si>
    <t>bījabhāgāvayavaḥ</t>
  </si>
  <si>
    <t>बीजभागावयवः</t>
  </si>
  <si>
    <t>ITA-4.1.1</t>
  </si>
  <si>
    <t>Diagnosis</t>
  </si>
  <si>
    <t>Arrived at through careful consideration of information and the application of knowledge. Information is provided by the patient’s narrative, the exploration of signs and symptoms and the results of patient examination. The knowledge derived from the learning and expertise of the physician is applied to this information to arrive at a diagnosis</t>
  </si>
  <si>
    <t>vyādhiviniścayaḥ,; rogaviniścayaḥ</t>
  </si>
  <si>
    <t>व्याधिविनिश्चयः,; रोगविनिश्चयः</t>
  </si>
  <si>
    <t>ITA-4.2.1</t>
  </si>
  <si>
    <t>Disease</t>
  </si>
  <si>
    <t>Ayurveda uses several terms as synonyms for diseases, based on the different perspectives under which diseases are understood: Disease, a condition which causes various types of pain and distress to the body and mind; Origin of diseases from ama; Illness due to multiple factors; Illness as obtrusive to life; Syndrome; Fever as a generic term for disease; Disorder, ailment; Discomfort, disease; A disease-state originating from the individual’s physical or mental transgressions or demerits in present or past life.</t>
  </si>
  <si>
    <t>1. vyādhiḥ;; 2. āmayaḥ;; 3. gadaḥ;; 4. ātaṅkaḥ;; 5. yakṣmā, samuccaya;; 6. jvara;; 7. vikāraḥ;; 8. roga;; 9. pāpmā.</t>
  </si>
  <si>
    <t>1. व्याधिः;; 2. आमयः;; 3. गदः;; 4. आतङ्कः;; 5. यक्ष्मा, समुच्चय;; 6. ज्वर;; 7. विकारः;; 8. रोग;; 9. पाप्मा.</t>
  </si>
  <si>
    <t>ITA-4.2.2</t>
  </si>
  <si>
    <t>Comorbidity</t>
  </si>
  <si>
    <t>A disease that gives rise to another disease while continuing to exist; it may also signify two or more diseases which coexist owing to a similarity of etiology or pathogenic mechanism.</t>
  </si>
  <si>
    <t>vyādhisaṅkaraḥ</t>
  </si>
  <si>
    <t>व्याधिसङ्करः</t>
  </si>
  <si>
    <t>ITA-4.2.3</t>
  </si>
  <si>
    <t>Types of disease</t>
  </si>
  <si>
    <t>The categorization of diseases based on various established criteria.</t>
  </si>
  <si>
    <t>vyādhibhedaḥ</t>
  </si>
  <si>
    <t>व्याधिभेदः</t>
  </si>
  <si>
    <t>ITA-4.2.4</t>
  </si>
  <si>
    <t>Two types of psychological disease</t>
  </si>
  <si>
    <t>Diseases which affect the psyche can be classified as either agitative, reactive (rajasika) or inertia-prone conditions (tamasika).</t>
  </si>
  <si>
    <t>dvividha-mānasika-rogaḥ</t>
  </si>
  <si>
    <t>द्विविध-मानसिक-रोगः</t>
  </si>
  <si>
    <t>ITA-4.2.5</t>
  </si>
  <si>
    <t>Diseases caused by agitative, reactive tendency</t>
  </si>
  <si>
    <t>A disorder of the psyche caused by an increase in agitative, reactive tendency in the individual, e.g. excessive anger, jealousy or impetuousness.</t>
  </si>
  <si>
    <t>rājasarogaḥ</t>
  </si>
  <si>
    <t>राजसरोगः</t>
  </si>
  <si>
    <t>ITA-4.2.6</t>
  </si>
  <si>
    <t>Diseases caused by inertia prone tendency</t>
  </si>
  <si>
    <t>A disorder of the psyche caused by increase in the inertia- prone tendency in the individual, e.g. grief, slothfulness or excessive sleepiness.</t>
  </si>
  <si>
    <t>tāmasarogaḥ</t>
  </si>
  <si>
    <t>तामसरोगः</t>
  </si>
  <si>
    <t>ITA-4.2.7</t>
  </si>
  <si>
    <t>Three types of somatic disease</t>
  </si>
  <si>
    <t>A threefold classification of somatic diseases based on vitiation of vata, pitta and kapha.</t>
  </si>
  <si>
    <t>trividha-śārīrika-rogaḥ</t>
  </si>
  <si>
    <t>त्रिविध-शारीरिक-रोगः</t>
  </si>
  <si>
    <t>ITA-4.2.8</t>
  </si>
  <si>
    <t>Diseases caused by pitta</t>
  </si>
  <si>
    <t>A disease caused by vitiation of pitta dosha in the body such as dyspepsia, bleeding tendency or jaundice.</t>
  </si>
  <si>
    <t>āgneyarogaḥ</t>
  </si>
  <si>
    <t>आग्नेयरोगः</t>
  </si>
  <si>
    <t>ITA-4.2.9</t>
  </si>
  <si>
    <t>Diseases caused by kapha</t>
  </si>
  <si>
    <t>A disease caused by vitiation of kapha in the body such as anorexia.</t>
  </si>
  <si>
    <t>saumyarogaḥ</t>
  </si>
  <si>
    <t>सौम्यरोगः</t>
  </si>
  <si>
    <t>ITA-4.2.10</t>
  </si>
  <si>
    <t>Diseases caused by vata</t>
  </si>
  <si>
    <t>A disease caused by vitiation of vata in the body such as arthritis, sciatica or paralysis.</t>
  </si>
  <si>
    <t>vāyavyarogaḥ</t>
  </si>
  <si>
    <t>वायव्यरोगः</t>
  </si>
  <si>
    <t>ITA-4.2.11</t>
  </si>
  <si>
    <t>Intrinsic or endoge- nous diseases</t>
  </si>
  <si>
    <t>A disease resulting from affliction of the psyche and body including all psychosomatic diseases.</t>
  </si>
  <si>
    <t>ādhyātmikarogaḥ</t>
  </si>
  <si>
    <t>आध्यात्मिकरोगः</t>
  </si>
  <si>
    <t>ITA-4.2.12</t>
  </si>
  <si>
    <t>Hereditary diseases</t>
  </si>
  <si>
    <t>A disease resulting from morbid sperm or ovum including all hereditary diseases.</t>
  </si>
  <si>
    <t>ādibalapravṛttarogaḥ</t>
  </si>
  <si>
    <t>आदिबलप्रवृत्तरोगः</t>
  </si>
  <si>
    <t>ITA-4.2.13</t>
  </si>
  <si>
    <t>Hereditary diseases of maternal origin</t>
  </si>
  <si>
    <t>Hereditary conditions inherited through the maternal genetic line due to morbidity of the ovum.</t>
  </si>
  <si>
    <t>mātṛjarogaḥ</t>
  </si>
  <si>
    <t>मातृजरोगः</t>
  </si>
  <si>
    <t>ITA-4.2.14</t>
  </si>
  <si>
    <t>Hereditary diseases of paternal origin</t>
  </si>
  <si>
    <t>Hereditary conditions inherited through the paternal genetic line due to morbidity of the sperm.</t>
  </si>
  <si>
    <t>pitṛjarogaḥ</t>
  </si>
  <si>
    <t>पितृजरोगः</t>
  </si>
  <si>
    <t>ITA-4.2.15</t>
  </si>
  <si>
    <t>Congenital anomalies</t>
  </si>
  <si>
    <t>Conditions that occur at the time of birth which may be the result of diet and lifestyle choices by the mother during conception or from non-fulfilment of maternal cravings during pregnancy.</t>
  </si>
  <si>
    <t>janmabalapravṛttarogaḥ</t>
  </si>
  <si>
    <t>जन्मबलप्रवृत्तरोगः</t>
  </si>
  <si>
    <t>ITA-4.2.16</t>
  </si>
  <si>
    <t>Diseases due to inadequate fetal nutrition</t>
  </si>
  <si>
    <t>Congenital disorders due to a deleterious diet during conception and pregnancy.</t>
  </si>
  <si>
    <t>rasakṛtarogaḥ</t>
  </si>
  <si>
    <t>रसकृतरोगः</t>
  </si>
  <si>
    <t>ITA-4.2.17</t>
  </si>
  <si>
    <t>Diseases due to neglect of maternal cravings</t>
  </si>
  <si>
    <t>Congenital clinical conditions resulting from non-fulfilment of maternal cravings during pregnancy.</t>
  </si>
  <si>
    <t>dauhṛdāpacārakṛtarogaḥ</t>
  </si>
  <si>
    <t>दौहृदापचारकृतरोगः</t>
  </si>
  <si>
    <t>ITA-4.2.18</t>
  </si>
  <si>
    <t>Disorders resulting from dosha imbalance</t>
  </si>
  <si>
    <t>Diseases that manifest in the living system due to vitiation of body humours such as fever and bleeding disorders.</t>
  </si>
  <si>
    <t>doṣabalapravṛttarogaḥ</t>
  </si>
  <si>
    <t>दोषबलप्रवृत्तरोगः</t>
  </si>
  <si>
    <t>ITA-4.2.19</t>
  </si>
  <si>
    <t>Diseases of the upper gastrointestinal tract</t>
  </si>
  <si>
    <t>Diseases and conditions which have their origin in the gastroduodenal tract such as dyspepsia and vomiting.</t>
  </si>
  <si>
    <t>āmāśayasamuttharogaḥ</t>
  </si>
  <si>
    <t>आमाशयसमुत्थरोगः</t>
  </si>
  <si>
    <t>ITA-4.2.20</t>
  </si>
  <si>
    <t>Diseases of the lower gastrointestinal tract</t>
  </si>
  <si>
    <t>Diseases and conditions which have their origin in the large intestinal tract such as piles and constipation.</t>
  </si>
  <si>
    <t>pakvāśayasamuttharogaḥ</t>
  </si>
  <si>
    <t>पक्वाशयसमुत्थरोगः</t>
  </si>
  <si>
    <t>ITA-4.2.21</t>
  </si>
  <si>
    <t>Extrinsic, exogenous diseases</t>
  </si>
  <si>
    <t>Diseases caused in the body due to exogenous or traumatic causes such as accidental injuries and falls or resulting from animal bites or poisons.</t>
  </si>
  <si>
    <t>ādhibhautikarogaḥ</t>
  </si>
  <si>
    <t>आधिभौतिकरोगः</t>
  </si>
  <si>
    <t>ITA-4.2.22</t>
  </si>
  <si>
    <t>Traumatic physical injury</t>
  </si>
  <si>
    <t>Diseases and conditions caused by trauma and injuries.</t>
  </si>
  <si>
    <t>samghātabala-; pravṛttarogaḥ</t>
  </si>
  <si>
    <t>सम्घातबल-; प्रवृत्तरोगः</t>
  </si>
  <si>
    <t>ITA-4.2.23</t>
  </si>
  <si>
    <t>Diseases caused by sharp instruments</t>
  </si>
  <si>
    <t>Diseases and conditions caused by weapons or instruments such as swords, surgical instruments, stones or wood.</t>
  </si>
  <si>
    <t>śastrakṛtarogaḥ</t>
  </si>
  <si>
    <t>शस्त्रकृतरोगः</t>
  </si>
  <si>
    <t>ITA-4.2.24</t>
  </si>
  <si>
    <t>Diseases caused by wild animals</t>
  </si>
  <si>
    <t>Diseases and conditions caused by physical attack and bites from both tame and wild animals; it includes injuries caused by nails, horns, bites, snake poison and bee stings.</t>
  </si>
  <si>
    <t>vyālakṛtarogaḥ</t>
  </si>
  <si>
    <t>व्यालकृतरोगः</t>
  </si>
  <si>
    <t>ITA-4.2.25</t>
  </si>
  <si>
    <t>Diseases beyond human control</t>
  </si>
  <si>
    <t>Diseases and conditions that arise from disturbances in nature such as natural calamities, seasonal or climatic variations, or following turbulent divine interventions such as floods, epidemics or droughts.</t>
  </si>
  <si>
    <t>ādhidaivikarogaḥ</t>
  </si>
  <si>
    <t>आधिदैविकरोगः</t>
  </si>
  <si>
    <t>ITA-4.2.26</t>
  </si>
  <si>
    <t>Diseases caused by diurnal and seasonal variations</t>
  </si>
  <si>
    <t>Diseases and conditions that manifest in the body due to abnormal climatic variations such as excessive rain, heat or cold, and include conditions such as heatstroke or frost bite.</t>
  </si>
  <si>
    <t>kālabalapravṛttarogaḥ</t>
  </si>
  <si>
    <t>कालबलप्रवृत्तरोगः</t>
  </si>
  <si>
    <t>ITA-4.2.27</t>
  </si>
  <si>
    <t>Diseases resulting from untimely climatic changes or sudden variations</t>
  </si>
  <si>
    <t>Diseases and conditions that manifest in the body due to unexpected changes in climate.</t>
  </si>
  <si>
    <t>vyāpannartukṛtarogaḥ</t>
  </si>
  <si>
    <t>व्यापन्नर्तुकृतरोगः</t>
  </si>
  <si>
    <t>ITA-4.2.28</t>
  </si>
  <si>
    <t>Diseases resulting from regular climatic changes</t>
  </si>
  <si>
    <t>Diseases and conditions resulting from poor adaptation to the seasons.</t>
  </si>
  <si>
    <t>avyāpannartukṛtarogaḥ</t>
  </si>
  <si>
    <t>अव्यापन्नर्तुकृतरोगः</t>
  </si>
  <si>
    <t>ITA-4.2.29</t>
  </si>
  <si>
    <t>Diseases occurring by chance, beyond human control</t>
  </si>
  <si>
    <t>Diseases, conditions and events that, in the absence of any apparent cause are believed to be of supernatural origin: they include those subsequent to natural calamities such as floods, cyclones, thunder, epidemics and pandemics.</t>
  </si>
  <si>
    <t>daivabalapravṛttarogaḥ</t>
  </si>
  <si>
    <t>दैवबलप्रवृत्तरोगः</t>
  </si>
  <si>
    <t>ITA-4.2.30</t>
  </si>
  <si>
    <t>Disorders caused by natural disasters</t>
  </si>
  <si>
    <t>Diseases and conditions subsequent to natural disasters such as thunder, lightning, asteroid impacts and meteor showers on the terrestrial surface.</t>
  </si>
  <si>
    <t>vidyudaśanikṛtarogaḥ</t>
  </si>
  <si>
    <t>विद्युदशनिकृतरोगः</t>
  </si>
  <si>
    <t>ITA-4.2.31</t>
  </si>
  <si>
    <t>Diseases caused by malevolent or negative spiritual entities</t>
  </si>
  <si>
    <t>piśācādikṛtarogaḥ</t>
  </si>
  <si>
    <t>पिशाचादिकृतरोगः</t>
  </si>
  <si>
    <t>ITA-4.2.32</t>
  </si>
  <si>
    <t>Contagious diseases</t>
  </si>
  <si>
    <t>Diseases and conditions that arise in individuals and are transmitted by close contact with other persons affected by diseases such as leprosy and conjunctivitis.</t>
  </si>
  <si>
    <t>samsargajarogaḥ</t>
  </si>
  <si>
    <t>सम्सर्गजरोगः</t>
  </si>
  <si>
    <t>ITA-4.2.33</t>
  </si>
  <si>
    <t>Idiopathic diseases</t>
  </si>
  <si>
    <t>Diseases and conditions which manifest suddenly in the body without any apparent cause.</t>
  </si>
  <si>
    <t>ākasmikarogaḥ</t>
  </si>
  <si>
    <t>आकस्मिकरोगः</t>
  </si>
  <si>
    <t>ITA-4.2.34</t>
  </si>
  <si>
    <t>Conditions resulting from physiological variations or the ageing process</t>
  </si>
  <si>
    <t>Diseases and conditions brought about by the natural progression of bodily processes such as hunger, thirst, sleep and old age.</t>
  </si>
  <si>
    <t>svabhāvaba-; lapravṛttarogaḥ</t>
  </si>
  <si>
    <t>स्वभावब-; लप्रवृत्तरोगः</t>
  </si>
  <si>
    <t>ITA-4.2.35</t>
  </si>
  <si>
    <t>Natural diseases of timely occurrence</t>
  </si>
  <si>
    <t>Diseases and conditions that manifest in the body due to the natural effect of time and physiological changes such as hunger and thirst as well as the ageing process, e.g. greying of hair in old age.</t>
  </si>
  <si>
    <t>kālajarogaḥ</t>
  </si>
  <si>
    <t>कालजरोगः</t>
  </si>
  <si>
    <t>ITA-4.2.36</t>
  </si>
  <si>
    <t>Natural diseases of untimely occurrence</t>
  </si>
  <si>
    <t>Diseases and conditions that manifest in the body before their natural time of occurrence owing to improper dietetics and erratic lifestyles, e.g. premature ageing.</t>
  </si>
  <si>
    <t>akālajarogaḥ</t>
  </si>
  <si>
    <t>अकालजरोगः</t>
  </si>
  <si>
    <t>ITA-4.2.37</t>
  </si>
  <si>
    <t>Prognosis</t>
  </si>
  <si>
    <t>The classification of diseases based on their prognosis as either curable or incurable.</t>
  </si>
  <si>
    <t>sādhyāsādhyatā</t>
  </si>
  <si>
    <t>साध्यासाध्यता</t>
  </si>
  <si>
    <t>ITA-4.2.38</t>
  </si>
  <si>
    <t>Diseases that are treatable</t>
  </si>
  <si>
    <t>Diseases and conditions with a good prognosis.</t>
  </si>
  <si>
    <t>sādhyarogaḥ</t>
  </si>
  <si>
    <t>साध्यरोगः</t>
  </si>
  <si>
    <t>ITA-4.2.39</t>
  </si>
  <si>
    <t>Diseases that are easily treatable</t>
  </si>
  <si>
    <t>Easily curable diseases and conditions which have fewer causative factors, lesser vitiation of dosha and develop in body tissues which are comparatively less depleted.</t>
  </si>
  <si>
    <t>sukhasādhyarogaḥ</t>
  </si>
  <si>
    <t>सुखसाध्यरोगः</t>
  </si>
  <si>
    <t>ITA-4.2.40</t>
  </si>
  <si>
    <t>Diseases that are difficult to treat or cure</t>
  </si>
  <si>
    <t>Diseases and conditions that are curable with difficulty owing to various factors such as multiple etiological factors, depleted strength and functional imbalances.</t>
  </si>
  <si>
    <t>kṛcchrasādhyarogaḥ</t>
  </si>
  <si>
    <t>कृच्छ्रसाध्यरोगः</t>
  </si>
  <si>
    <t>ITA-4.2.41</t>
  </si>
  <si>
    <t>Diseases that are incurable</t>
  </si>
  <si>
    <t>Diseases which are incurable owing to the implication of all dosha, multiple structural components and channels.</t>
  </si>
  <si>
    <t>asādhyarogaḥ</t>
  </si>
  <si>
    <t>असाध्यरोगः</t>
  </si>
  <si>
    <t>ITA-4.2.42</t>
  </si>
  <si>
    <t>Diseases that can be palliated</t>
  </si>
  <si>
    <t>Diseases which by their nature are not completely curable but can be controlled or mitigated and symptoms palliated with suitable medicines and dietetics, e.g. persistent diabetes mellitus and bronchial asthma.</t>
  </si>
  <si>
    <t>yāpyarogaḥ</t>
  </si>
  <si>
    <t>याप्यरोगः</t>
  </si>
  <si>
    <t>ITA-4.2.43</t>
  </si>
  <si>
    <t>Diseases that are terminal Tools for understanding disease and diagnosis</t>
  </si>
  <si>
    <t>Diseases and conditions which cannot be successfully cured despite the best available care.</t>
  </si>
  <si>
    <t>pratyākhyeyarogaḥ</t>
  </si>
  <si>
    <t>प्रत्याख्येयरोगः</t>
  </si>
  <si>
    <t>ITA-4.3.1</t>
  </si>
  <si>
    <t>Disease assessment</t>
  </si>
  <si>
    <t>The process of investigating a disease: it is conducted by applying the five diagnostic principles</t>
  </si>
  <si>
    <t>rogaparīkṣā</t>
  </si>
  <si>
    <t>रोगपरीक्षा</t>
  </si>
  <si>
    <t>ITA-4.3.2.</t>
  </si>
  <si>
    <t>Five diagnostic criteria Etiology</t>
  </si>
  <si>
    <t>The fivefold factors that help in the understanding and diagnosis of a disease, including its etiology, prodromal symptoms, signs and symptoms, pathogenesis and aggravating and relieving factors.</t>
  </si>
  <si>
    <t>nidānapañcakaḥ</t>
  </si>
  <si>
    <t>निदानपञ्चकः</t>
  </si>
  <si>
    <t>ITA-4.4.1</t>
  </si>
  <si>
    <t>Etiology</t>
  </si>
  <si>
    <t>Etiology generally denotes understanding the causative factor and expression of morbidity. Ayurveda uses several terms as synonyms for etiology, based on the different perspectives under which etiology is understood: The factors directly or indirectly implicated in the etiology of a disease; Etiological factor; Indicative factor; Abode of the causative factor; Agent; Primary cause; Causative setting, conducive factor; Factors augmenting the pathology.</t>
  </si>
  <si>
    <t>nidānam;; hetuḥ;; nimittam;; āyatanam; kartā;; kāraṇam;; pratyayam;; samutthānam.</t>
  </si>
  <si>
    <t>निदानम;; हेतुः;; निमित्तम;; आयतनम; कर्ता;; कारणम;; प्रत्ययम;; समुत्थानम.</t>
  </si>
  <si>
    <t>ITA-4.4.2</t>
  </si>
  <si>
    <t>Two types of etiological factors</t>
  </si>
  <si>
    <t>Twofold type of etiological factors based on discriminating the etiological factor which directly causes a disease or condition which acts as an additional factor in its manifestation.</t>
  </si>
  <si>
    <t>dvividhahetuḥ</t>
  </si>
  <si>
    <t>द्विविधहेतुः</t>
  </si>
  <si>
    <t>ITA-4.4.3</t>
  </si>
  <si>
    <t>Originating cause of disease</t>
  </si>
  <si>
    <t>An etiological factor that acts as the direct cause in the initiation of a disease by promoting the accumulation of the respective dosha.</t>
  </si>
  <si>
    <t>utpādakahetuḥ</t>
  </si>
  <si>
    <t>उत्पादकहेतुः</t>
  </si>
  <si>
    <t>ITA-4.4.4</t>
  </si>
  <si>
    <t>Aggravating cause of disease</t>
  </si>
  <si>
    <t>An etiological factor that sustains, aggravates and stimulates progression of a disease or condition.</t>
  </si>
  <si>
    <t>vyañjakahetuḥ</t>
  </si>
  <si>
    <t>व्यञ्जकहेतुः</t>
  </si>
  <si>
    <t>ITA-4.4.5</t>
  </si>
  <si>
    <t>Extrinsic cause</t>
  </si>
  <si>
    <t>External causes that include vitiation of dosha through alterations in food, behavioural patterns and time.</t>
  </si>
  <si>
    <t>bāhyahetuḥ</t>
  </si>
  <si>
    <t>बाह्यहेतुः</t>
  </si>
  <si>
    <t>ITA-4.4.6</t>
  </si>
  <si>
    <t>Intrinsic cause</t>
  </si>
  <si>
    <t>Internal factors such as dosha and affected structural components in the body which act as prime causes of disease manifestation when they deviate from the normal stage of equilibrium.</t>
  </si>
  <si>
    <t>ābhyantarahetuḥ</t>
  </si>
  <si>
    <t>आभ्यन्तरहेतुः</t>
  </si>
  <si>
    <t>ITA-4.4.7</t>
  </si>
  <si>
    <t>Somatic cause</t>
  </si>
  <si>
    <t>Causes leading to disturbances in the anatomy and physiology of the body.</t>
  </si>
  <si>
    <t>śārīrikahetuḥ</t>
  </si>
  <si>
    <t>शारीरिकहेतुः</t>
  </si>
  <si>
    <t>ITA-4.4.8</t>
  </si>
  <si>
    <t>Psychological cause</t>
  </si>
  <si>
    <t>Causes leading to disturbances in the functions of the mind.</t>
  </si>
  <si>
    <t>mānasikahetuḥ</t>
  </si>
  <si>
    <t>मानसिकहेतुः</t>
  </si>
  <si>
    <t>ITA-4.4.9</t>
  </si>
  <si>
    <t>Three types of etiological factors</t>
  </si>
  <si>
    <t>A classification of etiology into three types: these are improper use of sense organs, intellectual error and transformation under the effect of time.</t>
  </si>
  <si>
    <t>trividhahetuḥ</t>
  </si>
  <si>
    <t>त्रिविधहेतुः</t>
  </si>
  <si>
    <t>ITA-4.4.10</t>
  </si>
  <si>
    <t>Improper engagement of the senses</t>
  </si>
  <si>
    <t>One of the three primary causes of a disease owing to misuse (underuse, overuse and abuse) of the senses.</t>
  </si>
  <si>
    <t>asātmyendri-; yārthasamyogaḥ</t>
  </si>
  <si>
    <t>असात्म्येन्द्रि-; यार्थसम्योगः</t>
  </si>
  <si>
    <t>ITA-4.4.11</t>
  </si>
  <si>
    <t>Behaviour based on erroneous judgement</t>
  </si>
  <si>
    <t>One of the three primary causes of a disease owing to behaviour based on erroneous judgement.</t>
  </si>
  <si>
    <t>prajñāparādhaḥ</t>
  </si>
  <si>
    <t>प्रज्ञापराधः</t>
  </si>
  <si>
    <t>ITA-4.4.12</t>
  </si>
  <si>
    <t>Course of develop- ment, transformation</t>
  </si>
  <si>
    <t>One of the three primary causes of a disease owing to the transformative impact of the flow of time.</t>
  </si>
  <si>
    <t>pariṇāmaḥ</t>
  </si>
  <si>
    <t>परिणामः</t>
  </si>
  <si>
    <t>ITA-4.4.13</t>
  </si>
  <si>
    <t>Vitiated dosha as a cause of disease</t>
  </si>
  <si>
    <t>Seasonal variations leading to natural accumulation and aggravation of the dosha.</t>
  </si>
  <si>
    <t>doṣahetuḥ</t>
  </si>
  <si>
    <t>दोषहेतुः</t>
  </si>
  <si>
    <t>ITA-4.4.14</t>
  </si>
  <si>
    <t>Normal state of dosha in health</t>
  </si>
  <si>
    <t>The normal physiological state of dosha underpinning a state of equilibrium and bodily health.</t>
  </si>
  <si>
    <t>prākṛtadoṣaḥ</t>
  </si>
  <si>
    <t>प्राकृतदोषः</t>
  </si>
  <si>
    <t>ITA-4.4.15</t>
  </si>
  <si>
    <t>Abnormal dosha as a cause of disease</t>
  </si>
  <si>
    <t>A deviation of dosha from its normal physiological state of equilibrium, involving a disorder of its functional, qualitative or quantitative aspects: this is the basis of disease.</t>
  </si>
  <si>
    <t>vaikṛtadoṣaḥ</t>
  </si>
  <si>
    <t>वैकृतदोषः</t>
  </si>
  <si>
    <t>ITA-4.4.16</t>
  </si>
  <si>
    <t>Primary or independent disease</t>
  </si>
  <si>
    <t>An independent disease or condition which has its own set of symptoms and classical line of treatment.</t>
  </si>
  <si>
    <t>anubandhyaḥ</t>
  </si>
  <si>
    <t>अनुबन्ध्यः</t>
  </si>
  <si>
    <t>ITA-4.4.17</t>
  </si>
  <si>
    <t>Secondary or dependent disease</t>
  </si>
  <si>
    <t>A disease or condition which does not have an independent existence or line of treatment.</t>
  </si>
  <si>
    <t>ITA-4.4.18</t>
  </si>
  <si>
    <t>Displacement of dosha from its natural seat</t>
  </si>
  <si>
    <t>A specific term which represents a pathological phenomenon when vitiated vata dosha forcefully shifts another dosha from its normal seat to another site and gives rise to symptoms.</t>
  </si>
  <si>
    <t>āśayāpakarṣaḥ</t>
  </si>
  <si>
    <t>आशयापकर्षः</t>
  </si>
  <si>
    <t>ITA-4.4.19</t>
  </si>
  <si>
    <t>Causes which aggravate dosha</t>
  </si>
  <si>
    <t>Causes which aggravate dosha irrespective of the disease.</t>
  </si>
  <si>
    <t>ITA-4.4.20</t>
  </si>
  <si>
    <t>Disease-specific causes</t>
  </si>
  <si>
    <t>Factors that give rise to a disease or condition irrespective of the dosha involved.</t>
  </si>
  <si>
    <t>vyādhihetuḥ</t>
  </si>
  <si>
    <t>व्याधिहेतुः</t>
  </si>
  <si>
    <t>ITA-4.4.21</t>
  </si>
  <si>
    <t>Causes which aggravate dosha and disease-specific causes</t>
  </si>
  <si>
    <t>Factors which not only aggravate a particular dosha but also give rise to a particular disease or condition; causes affecting both mind and body.</t>
  </si>
  <si>
    <t>ubhayahetuḥ</t>
  </si>
  <si>
    <t>उभयहेतुः</t>
  </si>
  <si>
    <t>ITA-4.4.22</t>
  </si>
  <si>
    <t>Four types of etiological factor</t>
  </si>
  <si>
    <t>There are four types of etiological factors: . proximate cause, distant etiological factor, mild yet potential causative factor and dominant causative factor</t>
  </si>
  <si>
    <t>caturvidhahetuḥ</t>
  </si>
  <si>
    <t>चतुर्विधहेतुः</t>
  </si>
  <si>
    <t>ITA-4.4.23</t>
  </si>
  <si>
    <t>Proximate cause</t>
  </si>
  <si>
    <t>A cause from which a disease or condition results as a direct and uninterrupted consequence, e.g. a dry or astringent diet is the proximate cause of fever due to the predominance of vata.</t>
  </si>
  <si>
    <t>sannikṛṣṭahetuḥ</t>
  </si>
  <si>
    <t>सन्निकृष्टहेतुः</t>
  </si>
  <si>
    <t>ITA-4.4.24</t>
  </si>
  <si>
    <t>Distant etiological factor</t>
  </si>
  <si>
    <t>A distant or indirect causative factor which is less influential in giving rise to a disease or condition.</t>
  </si>
  <si>
    <t>viprakṛṣṭahetuḥ</t>
  </si>
  <si>
    <t>विप्रकृष्टहेतुः</t>
  </si>
  <si>
    <t>ITA-4.4.25</t>
  </si>
  <si>
    <t>Mild yet potential causative factor</t>
  </si>
  <si>
    <t>A nondominant causative factor: it cannot independently give rise to a disease or condition but may contribute to it when the apposite situation arises in the body.</t>
  </si>
  <si>
    <t>vyabhicārihetuḥ</t>
  </si>
  <si>
    <t>व्यभिचारिहेतुः</t>
  </si>
  <si>
    <t>ITA-4.4.26</t>
  </si>
  <si>
    <t>Dominant causative factor</t>
  </si>
  <si>
    <t>A dominant causative factor plays a preponderant role in giving rise to a disease or condition: this kind of factor produces instantaneous vitiation of the dosha, damaging the tissues even before being processed in the body, and is therefore very potent, e.g. a poison.</t>
  </si>
  <si>
    <t>prādhānikahetuḥ</t>
  </si>
  <si>
    <t>प्राधानिकहेतुः</t>
  </si>
  <si>
    <t>ITA-4.5.1</t>
  </si>
  <si>
    <t>Prodrome, premoni- tory symptoms</t>
  </si>
  <si>
    <t>Recognition of the prodrome or set of premonitory, precursory symptoms, treatment of which can forestall manifestation of the disease; they are classified into two types depending on their nature.</t>
  </si>
  <si>
    <t>pūrvarūpam</t>
  </si>
  <si>
    <t>पूर्वरूपम</t>
  </si>
  <si>
    <t>ITA-4.5.2</t>
  </si>
  <si>
    <t>Classification of prodromes</t>
  </si>
  <si>
    <t>A classification of prodromal symptoms based on their general and specific nature which may indicate a particular disease or condition.</t>
  </si>
  <si>
    <t>pūrvarūpabhedaḥ</t>
  </si>
  <si>
    <t>पूर्वरूपभेदः</t>
  </si>
  <si>
    <t>ITA-4.5.3</t>
  </si>
  <si>
    <t>Specific prodrome</t>
  </si>
  <si>
    <t>A specific symptom pertaining to a particular dosha. The term also denotes those premonitory symptoms which indicate the onset of a particular disease or clinical condition.</t>
  </si>
  <si>
    <t>viśeṣapūrvarūpam</t>
  </si>
  <si>
    <t>विशेषपूर्वरूपम</t>
  </si>
  <si>
    <t>ITA-4.5.4</t>
  </si>
  <si>
    <t>General prodrome</t>
  </si>
  <si>
    <t>General premonitory symptoms. The term also denotes those premonitory symptoms which may indicate the impending disease or condition without providing any information about dosha predominance.</t>
  </si>
  <si>
    <t>sāmānyapūrvarūpam</t>
  </si>
  <si>
    <t>सामान्यपूर्वरूपम</t>
  </si>
  <si>
    <t>ITA-4.5.5</t>
  </si>
  <si>
    <t>Signs and symptoms</t>
  </si>
  <si>
    <t>Ayurveda uses several terms as synonyms for signs and symptoms, based on the different perspectives under which they are understood: Any morbid phenomenon or departure from the normal in structure, function or sensation, as experienced by the patient or observed by the physician and indicating a disease. Morphological sign; Characteristic feature; Sign or mark; Resemblance; Figurative sign; Clinical presentation.</t>
  </si>
  <si>
    <t>liṅgaḥ, liṅga;; ākṛtiḥ;; lakṣaṇam;; cihnam;; samsthānam;; vyañjanam;; rūpam.</t>
  </si>
  <si>
    <t>लिङ्गः, लिङ्ग;; आकृतिः;; लक्षणम;; चिह्नम;; सम्स्थानम;; व्यञ्जनम;; रूपम.</t>
  </si>
  <si>
    <t>ITA-4.5.6</t>
  </si>
  <si>
    <t>Differential diagnosis upheld by positive treatment response</t>
  </si>
  <si>
    <t>Signs and symptoms of improvement signifying alleviation of the disease or condition.</t>
  </si>
  <si>
    <t>upaśayaḥ</t>
  </si>
  <si>
    <t>उपशयः</t>
  </si>
  <si>
    <t>ITA-4.5.7</t>
  </si>
  <si>
    <t>Types of therapeutic diagnosis</t>
  </si>
  <si>
    <t>Different categories of alleviating factor used in the trial-and- error method of diagnosis.</t>
  </si>
  <si>
    <t>upaśayabhedaḥ</t>
  </si>
  <si>
    <t>उपशयभेदः</t>
  </si>
  <si>
    <t>ITA-4.5.8</t>
  </si>
  <si>
    <t>Antagonistic to etiology</t>
  </si>
  <si>
    <t>The judicious use of medicines, regimens and dietetics that are antagonistic to the etiology of the disease or condition.</t>
  </si>
  <si>
    <t>hetuviparītaḥ</t>
  </si>
  <si>
    <t>हेतुविपरीतः</t>
  </si>
  <si>
    <t>ITA-4.5.9</t>
  </si>
  <si>
    <t>Antagonistic to disease</t>
  </si>
  <si>
    <t>The judicious use of medicines, regimens and dietetics that are antagonistic to the nature of the disease or condition itself.</t>
  </si>
  <si>
    <t>vyādhiviparītaḥ</t>
  </si>
  <si>
    <t>व्याधिविपरीतः</t>
  </si>
  <si>
    <t>ITA-4.5.10</t>
  </si>
  <si>
    <t>Antagonistic to etiology and disease</t>
  </si>
  <si>
    <t>The judicious use of medicines, regimens and dietetics that are antagonistic to both the etiology and disease itself.</t>
  </si>
  <si>
    <t>hetuvyādhiviparītaḥ</t>
  </si>
  <si>
    <t>हेतुव्याधिविपरीतः</t>
  </si>
  <si>
    <t>ITA-4.5.11</t>
  </si>
  <si>
    <t>Treatment with interventions known to be cause of disease</t>
  </si>
  <si>
    <t>viparītārthakārī</t>
  </si>
  <si>
    <t>विपरीतार्थकारी</t>
  </si>
  <si>
    <t>ITA-4.5.12</t>
  </si>
  <si>
    <t>Treatment with interventions similar to disease etiology</t>
  </si>
  <si>
    <t>The judicious use of medicines, regimens and dietetics that are similar to the etiology of the disease or condition, but capable of providing relief.</t>
  </si>
  <si>
    <t>hetuviparītārthakārī</t>
  </si>
  <si>
    <t>हेतुविपरीतार्थकारी</t>
  </si>
  <si>
    <t>ITA-4.5.13</t>
  </si>
  <si>
    <t>Treatment with interventions usually considered to be disease-aggravating factors</t>
  </si>
  <si>
    <t>The judicious use of medicines, regimens and dietetics that are known to aggravate the signs and symptoms of the disease or condition temporarily but can provide relief from the disease itself.</t>
  </si>
  <si>
    <t>vyādhiviparītārthakārī</t>
  </si>
  <si>
    <t>व्याधिविपरीतार्थकारी</t>
  </si>
  <si>
    <t>ITA-4.5.14</t>
  </si>
  <si>
    <t>Treatment with interventions similar to disease etiology as well as disease- aggravating factors</t>
  </si>
  <si>
    <t>The judicious use of medicines, regimens and dietetics that are similar to both the etiology and disease, but capable of providing relief.</t>
  </si>
  <si>
    <t>hetuvyādhi-; viparītārthakārī</t>
  </si>
  <si>
    <t>हेतुव्याधि-; विपरीतार्थकारी</t>
  </si>
  <si>
    <t>ITA-4.5.15</t>
  </si>
  <si>
    <t>Differential diagnosis upheld by negative treatment response</t>
  </si>
  <si>
    <t>Signs and symptoms of aggravation signifying ineffective intervention of diet and medicines.; one of the diagnostic tools when a disease or condition cannot be interpreted merely by its clinical features.</t>
  </si>
  <si>
    <t>anupaśayaḥ</t>
  </si>
  <si>
    <t>अनुपशयः</t>
  </si>
  <si>
    <t>ITA-4.5.16</t>
  </si>
  <si>
    <t>Evolution or natural course of disease</t>
  </si>
  <si>
    <t>The sequence of events from etiology to manifestation of a disease, which is classified into six stages .</t>
  </si>
  <si>
    <t>samprāptiḥ, jātiḥ, āgatiḥ</t>
  </si>
  <si>
    <t>सम्प्राप्तिः, जातिः, आगतिः</t>
  </si>
  <si>
    <t>ITA-4.5.17</t>
  </si>
  <si>
    <t>Classification of pathogenesis</t>
  </si>
  <si>
    <t>samprāptibhedaḥ</t>
  </si>
  <si>
    <t>सम्प्राप्तिभेदः</t>
  </si>
  <si>
    <t>ITA-4.5.18</t>
  </si>
  <si>
    <t>Number of subtypes of pathogenesis</t>
  </si>
  <si>
    <t>Number of pathogenesis subtypes characteristic of a disease or condition.</t>
  </si>
  <si>
    <t>saṅkhyāsamprāptiḥ</t>
  </si>
  <si>
    <t>सङ्ख्यासम्प्राप्तिः</t>
  </si>
  <si>
    <t>ITA-4.5.19</t>
  </si>
  <si>
    <t>Significance-based pathogenesis</t>
  </si>
  <si>
    <t>Pathogenesis subclassification based on the primary or secondary ailment.</t>
  </si>
  <si>
    <t>Prādhānyasamprāptiḥ</t>
  </si>
  <si>
    <t>प्राधान्यसम्प्राप्तिः</t>
  </si>
  <si>
    <t>ITA-4.5.20</t>
  </si>
  <si>
    <t>Classification-based pathogenesis</t>
  </si>
  <si>
    <t>Pathogenesis subclassification based on various prognostic aspects such as whether a disease or condition can be classified as easily curable, incurable or difficult to cure.</t>
  </si>
  <si>
    <t>vidhisamprāptiḥ</t>
  </si>
  <si>
    <t>विधिसम्प्राप्तिः</t>
  </si>
  <si>
    <t>ITA-4.5.21</t>
  </si>
  <si>
    <t>Fraction-specific pathogenesis</t>
  </si>
  <si>
    <t>Pathogenesis subclassification based on which one or fraction of the three dosha predominates.</t>
  </si>
  <si>
    <t>vikalpasamprāptiḥ</t>
  </si>
  <si>
    <t>विकल्पसम्प्राप्तिः</t>
  </si>
  <si>
    <t>ITA-4.5.22</t>
  </si>
  <si>
    <t>Intensity-specific pathogenesis</t>
  </si>
  <si>
    <t>Pathogenesis subclassification based on the strength of the disease or condition.</t>
  </si>
  <si>
    <t>balasamprāptiḥ</t>
  </si>
  <si>
    <t>बलसम्प्राप्तिः</t>
  </si>
  <si>
    <t>ITA-4.5.23</t>
  </si>
  <si>
    <t>Time-specific pathogenesis</t>
  </si>
  <si>
    <t>A pathogenesis subclassification based on the time of occurrence or aggravation of the disease or condition.</t>
  </si>
  <si>
    <t>kālasamprāptiḥ</t>
  </si>
  <si>
    <t>कालसम्प्राप्तिः</t>
  </si>
  <si>
    <t>ITA-4.5.24</t>
  </si>
  <si>
    <t>Complication</t>
  </si>
  <si>
    <t>A factor, event or condition complicating a disease or condition.</t>
  </si>
  <si>
    <t>upadravaḥ</t>
  </si>
  <si>
    <t>उपद्रवः</t>
  </si>
  <si>
    <t>ITA-4.5.25</t>
  </si>
  <si>
    <t>Adverse event</t>
  </si>
  <si>
    <t>A harmful or prejudicial event occurring during a therapeutic intervention.</t>
  </si>
  <si>
    <t>vyāpad</t>
  </si>
  <si>
    <t>व्यापद</t>
  </si>
  <si>
    <t>ITA-4.5.26</t>
  </si>
  <si>
    <t>Patient-related adverse event</t>
  </si>
  <si>
    <t>An adverse event due to insufficient adherence to the treatment regimen by the patient.</t>
  </si>
  <si>
    <t>āturanimittajaḥ</t>
  </si>
  <si>
    <t>आतुरनिमित्तजः</t>
  </si>
  <si>
    <t>ITA-4.5.27</t>
  </si>
  <si>
    <t>Physician-related adverse event</t>
  </si>
  <si>
    <t>An adverse event due to an act of negligence or omission specifically committed by the treating physician.</t>
  </si>
  <si>
    <t>bhiṣaṅnimittajaḥ</t>
  </si>
  <si>
    <t>भिषङ्निमित्तजः</t>
  </si>
  <si>
    <t>ITA-4.5.28</t>
  </si>
  <si>
    <t>Treatment-related adverse event</t>
  </si>
  <si>
    <t>An adverse event due to an inappropriate or inadequate treatment.</t>
  </si>
  <si>
    <t>bheṣajanimittajaḥ</t>
  </si>
  <si>
    <t>भेषजनिमित्तजः</t>
  </si>
  <si>
    <t>ITA-4.5.29</t>
  </si>
  <si>
    <t>Sign or symptom of impending death</t>
  </si>
  <si>
    <t>The presence of ominous signs and symptoms indicative of a poor prognosis or impending death.</t>
  </si>
  <si>
    <t>ariṣṭalakṣaṇam</t>
  </si>
  <si>
    <t>अरिष्टलक्षणम</t>
  </si>
  <si>
    <t>ITA-4.6.1</t>
  </si>
  <si>
    <t>Disease stage</t>
  </si>
  <si>
    <t>The different stages or phases of a disease or condition.</t>
  </si>
  <si>
    <t>rogāvasthā</t>
  </si>
  <si>
    <t>रोगावस्था</t>
  </si>
  <si>
    <t>ITA-4.6.2</t>
  </si>
  <si>
    <t>Ama, a state of incomplete digestion, transformation or metabolism</t>
  </si>
  <si>
    <t>A transient state of the body wherein the digestive, metabolic processes come to a standstill and do not further transform to end products, by-products or waste products. This standstill leads to various changes in the body such as blockade of channels, excess secretions, unusual accumulation of waste materials, slowing down of movements and catabolic processes. It presents with the following generic symptoms: loss of strength, heaviness, laziness, tastelessness or altered taste, and exhaustion even without physical or mental exertion. The ama phase is an initial stage of almost all disorders, e.g. fever or diarrhoea, which arises due to vitiation of endogenous factors: dosha, fundamental structural components and excretory products. Physiologically, the ama phase denotes early digestion of food in the stomach.</t>
  </si>
  <si>
    <t>āma , āmāvastha</t>
  </si>
  <si>
    <t>आम , आमावस्थ</t>
  </si>
  <si>
    <t>ITA-4.6.3</t>
  </si>
  <si>
    <t>State of active digestion, and transformation of ama</t>
  </si>
  <si>
    <t>An intermediary stage of active digestion and transformation of ama leading to the next non-ama state. This can be a state of natural disease progression or may have to be induced by intervention to mitigate the pathology and treat the condition. Physiologically it is the state of active digestion of food in the intestines.</t>
  </si>
  <si>
    <t>pacyamānāvasthā</t>
  </si>
  <si>
    <t>पच्यमानावस्था</t>
  </si>
  <si>
    <t>ITA-4.6.4</t>
  </si>
  <si>
    <t>Ripened stage of dosha</t>
  </si>
  <si>
    <t>The transformative phase in the course of a disease or wound indicating a post-inflammatory or suppurative condition.</t>
  </si>
  <si>
    <t>pakvāvasthā</t>
  </si>
  <si>
    <t>पक्वावस्था</t>
  </si>
  <si>
    <t>ITA-4.6.5</t>
  </si>
  <si>
    <t>Transformative stage devoid of ama pathology</t>
  </si>
  <si>
    <t>The state when ama is converted either under the effect of time or by therapeutic measures.</t>
  </si>
  <si>
    <t>nirāmāvasthā</t>
  </si>
  <si>
    <t>निरामावस्था</t>
  </si>
  <si>
    <t>ITA-4.6.6</t>
  </si>
  <si>
    <t>Stages of disease manifestation and management</t>
  </si>
  <si>
    <t>A comprehensive term for the six prominent stages in disease management indicating the stepwise progression of its pathogenesis.</t>
  </si>
  <si>
    <t>kriyākālaḥ/satkriyakalah</t>
  </si>
  <si>
    <t>क्रियाकालः/सत्क्रियकलह</t>
  </si>
  <si>
    <t>ITA-4.6.7</t>
  </si>
  <si>
    <t>Stage of a dosha increasing in its own location</t>
  </si>
  <si>
    <t>The first stage of disease manifestation, when dosha increases in its own place or site.</t>
  </si>
  <si>
    <t>sañcayaḥ</t>
  </si>
  <si>
    <t>सञ्चयः</t>
  </si>
  <si>
    <t>ITA-4.6.8</t>
  </si>
  <si>
    <t>Stage of a dosha reaching the threshold</t>
  </si>
  <si>
    <t>The second stage of disease manifestation, when dosha increases to reach the threshold at its own location. This term may also indicate physiological aggravation of dosha.</t>
  </si>
  <si>
    <t>prakopaḥ</t>
  </si>
  <si>
    <t>प्रकोपः</t>
  </si>
  <si>
    <t>ITA-4.6.9</t>
  </si>
  <si>
    <t>Stage of a dosha spreading beyond its own location</t>
  </si>
  <si>
    <t>The third stage of disease manifestation, when aggravated dosha migrates outside its own location.</t>
  </si>
  <si>
    <t>prasaraḥ</t>
  </si>
  <si>
    <t>प्रसरः</t>
  </si>
  <si>
    <t>ITA-4.6.10</t>
  </si>
  <si>
    <t>Stage of a dosha localizing outside its location</t>
  </si>
  <si>
    <t>The fourth stage of disease manifestation, when aggravated and migrant dosha lodges in a different location from its original one and gives rise to prodromal symptoms.</t>
  </si>
  <si>
    <t>sthānasamśrayaḥ</t>
  </si>
  <si>
    <t>स्थानसम्श्रयः</t>
  </si>
  <si>
    <t>ITA-4.6.11</t>
  </si>
  <si>
    <t>Stage of clinical manifestation of a disease</t>
  </si>
  <si>
    <t>The fifth stage of disease manifestation, when a disease or condition becomes clinically manifest.</t>
  </si>
  <si>
    <t>vyaktiḥ</t>
  </si>
  <si>
    <t>व्यक्तिः</t>
  </si>
  <si>
    <t>ITA-4.6.12</t>
  </si>
  <si>
    <t>Stage of disease developing into subtypes or leading to complications</t>
  </si>
  <si>
    <t>The sixth stage of disease manifestation kalah, when the established disease or condition differentiates into subtypes based on dosha and which may signal complications.</t>
  </si>
  <si>
    <t>bhedaḥ</t>
  </si>
  <si>
    <t>भेदः</t>
  </si>
  <si>
    <t>ITA-4.7.1</t>
  </si>
  <si>
    <t>Patient examination</t>
  </si>
  <si>
    <t>rogīparīkṣā</t>
  </si>
  <si>
    <t>रोगीपरीक्षा</t>
  </si>
  <si>
    <t>ITA-4.7.2</t>
  </si>
  <si>
    <t>Standard three- component examination</t>
  </si>
  <si>
    <t>Examination of the patient by observation (darshana), palpation (sparshana) and interview (prashna).</t>
  </si>
  <si>
    <t>trividhaparīkṣā (darśana,; sparśana , praśna)</t>
  </si>
  <si>
    <t>त्रिविधपरीक्षा (दर्शन,; स्पर्शन , प्रश्न)</t>
  </si>
  <si>
    <t>ITA-4.7.3</t>
  </si>
  <si>
    <t>Six ways of clinical examination</t>
  </si>
  <si>
    <t>Examination of a patient based on analysis of information acquired by the physician using his or her five senses and by interview.</t>
  </si>
  <si>
    <t>ṣaḍvidhaparīkṣā</t>
  </si>
  <si>
    <t>षड्विधपरीक्षा</t>
  </si>
  <si>
    <t>ITA-4.7.4</t>
  </si>
  <si>
    <t>Eight methods of clinical examination</t>
  </si>
  <si>
    <t>Clinical examination of eight domains: 1. pulse ; 2. urine; 3. excreta; 4. tongue; 5. voice and other body-sounds such as breathing and heart; 6. tactile examination; 7. eyes and eyesight; 8. build and appearance.</t>
  </si>
  <si>
    <t>aṣṭasthānaparīkṣā</t>
  </si>
  <si>
    <t>अष्टस्थानपरीक्षा</t>
  </si>
  <si>
    <t>ITA-4.7.5</t>
  </si>
  <si>
    <t>Ten domains of clinical examination</t>
  </si>
  <si>
    <t>Tenfold clinical examination: 1. individual constitution; 2. morbidity; 3. excellence of structural components; 4. compactness of tissues or organs; 5. measurement of body constituents; 6. homologation; 7. psychic condition; 8. power of food intake and digestion; 9. power of performing exercise; 10. age.</t>
  </si>
  <si>
    <t>daśavidhaparīkṣā</t>
  </si>
  <si>
    <t>दशविधपरीक्षा</t>
  </si>
  <si>
    <t>ITA-4.8.1</t>
  </si>
  <si>
    <t>Obstructive pathology</t>
  </si>
  <si>
    <t>A complete or partial obstruction in the body channels leading to their malfunctioning.</t>
  </si>
  <si>
    <t>srotorodhaḥ</t>
  </si>
  <si>
    <t>स्रोतोरोधः</t>
  </si>
  <si>
    <t>ITA-4.8.2</t>
  </si>
  <si>
    <t>Functional alteration of body channels</t>
  </si>
  <si>
    <t>A functional and/or structural alteration of the body channels leading to a pathological process.</t>
  </si>
  <si>
    <t>srotovaiguṇyam</t>
  </si>
  <si>
    <t>स्रोतोवैगुण्यम</t>
  </si>
  <si>
    <t>ITA-4.8.3</t>
  </si>
  <si>
    <t>A structural and/or functional alteration of the body channels due to vitiated dosha or ama.</t>
  </si>
  <si>
    <t>srotoduṣṭihetuḥ</t>
  </si>
  <si>
    <t>स्रोतोदुष्टिहेतुः</t>
  </si>
  <si>
    <t>ITA-4.8.4</t>
  </si>
  <si>
    <t>Types of body channel deformities</t>
  </si>
  <si>
    <t>The various types of the deformity affecting the body channels.</t>
  </si>
  <si>
    <t>srotoduṣṭiprakāraḥ</t>
  </si>
  <si>
    <t>स्रोतोदुष्टिप्रकारः</t>
  </si>
  <si>
    <t>ITA-4.8.5</t>
  </si>
  <si>
    <t>Body channel dysfunction involving excess activity</t>
  </si>
  <si>
    <t>Excessive activity with increase and overflow of contents in the body channels.</t>
  </si>
  <si>
    <t>atipravṛttiḥ</t>
  </si>
  <si>
    <t>अतिप्रवृत्तिः</t>
  </si>
  <si>
    <t>ITA-4.8.6</t>
  </si>
  <si>
    <t>Body channel dysfunction involving obstruction</t>
  </si>
  <si>
    <t>Obstruction of the body channels with restriction of movement; sometimes resulting in the formation of a collateral pathway.</t>
  </si>
  <si>
    <t>saṅgaḥ</t>
  </si>
  <si>
    <t>सङ्गः</t>
  </si>
  <si>
    <t>ITA-4.8.7</t>
  </si>
  <si>
    <t>Body channel dysfunction involving displacement of contents</t>
  </si>
  <si>
    <t>Diversion to the flow of the contents and movement in the wrong body channels.</t>
  </si>
  <si>
    <t>vimārgagamanam</t>
  </si>
  <si>
    <t>विमार्गगमनम</t>
  </si>
  <si>
    <t>ITA-4.8.8</t>
  </si>
  <si>
    <t>Body channel dysfunction involving bulging or growth</t>
  </si>
  <si>
    <t>Occurrence of a knot-like or nodular growth in the lumen of the body channels.</t>
  </si>
  <si>
    <t>sirāgranthiḥ</t>
  </si>
  <si>
    <t>सिराग्रन्थिः</t>
  </si>
  <si>
    <t>ITA-4.8.9</t>
  </si>
  <si>
    <t>Coexistence of aggravated three dosha</t>
  </si>
  <si>
    <t>Simultaneous or stagewise involvement of all three aggravated dosha in the pathogenesis of a disease.</t>
  </si>
  <si>
    <t>sannipātaḥ</t>
  </si>
  <si>
    <t>सन्निपातः</t>
  </si>
  <si>
    <t>ITA-4.8.10</t>
  </si>
  <si>
    <t>Group of diseases, comorbidity</t>
  </si>
  <si>
    <t>The simultaneous appearance of two or more illnesses.</t>
  </si>
  <si>
    <t>rogānīkaḥ</t>
  </si>
  <si>
    <t>रोगानीकः</t>
  </si>
  <si>
    <t>ITA-4.8.11</t>
  </si>
  <si>
    <t>Disease pathogenesis and manifestation</t>
  </si>
  <si>
    <t>The site of origin of the pathogenesis and/or manifestation of a disease or condition.</t>
  </si>
  <si>
    <t>rogādhiṣṭhānam</t>
  </si>
  <si>
    <t>रोगाधिष्ठानम</t>
  </si>
  <si>
    <t>ITA-4.8.12</t>
  </si>
  <si>
    <t>Vitiated dosha lying dormant</t>
  </si>
  <si>
    <t>A state in which vitiated dosha remains dormant (concealed) in the body conduits. In this state, the dosha remains primed to cause diseases when circumstances are favourable.</t>
  </si>
  <si>
    <t>līnadoṣāvasthā</t>
  </si>
  <si>
    <t>लीनदोषावस्था</t>
  </si>
  <si>
    <t>ITA-4.8.13</t>
  </si>
  <si>
    <t>Displaced dosha</t>
  </si>
  <si>
    <t>Aggravated dosha which has migrated or been relocated from its original site. Synonym: agantu-dosha.</t>
  </si>
  <si>
    <t>sthānāntaragatadoṣaḥ</t>
  </si>
  <si>
    <t>स्थानान्तरगतदोषः</t>
  </si>
  <si>
    <t>ITA-4.8.14</t>
  </si>
  <si>
    <t>Correctly located dosha</t>
  </si>
  <si>
    <t>Dosha residing in its own place.</t>
  </si>
  <si>
    <t>sthānikadoṣaḥ</t>
  </si>
  <si>
    <t>स्थानिकदोषः</t>
  </si>
  <si>
    <t>ITA-4.8.15</t>
  </si>
  <si>
    <t>Disease symptoms in accord with dosha</t>
  </si>
  <si>
    <t>A disease or condition due to coexistence of aggravated three dosha , in which dosha dominance can be understood based on symptoms.</t>
  </si>
  <si>
    <t>prakṛtisamasam-; avetasannipātajarogaḥ</t>
  </si>
  <si>
    <t>प्रकृतिसमसम-; अवेतसन्निपातजरोगः</t>
  </si>
  <si>
    <t>ITA-4.8.16</t>
  </si>
  <si>
    <t>Disease symptoms in discord with dosha</t>
  </si>
  <si>
    <t>A disease or condition due to coexistence of aggravated three dosha , in which dosha dominance cannot be understood based on symptoms.</t>
  </si>
  <si>
    <t>vikṛtiviṣamasam-; avetasannipātajarogaḥ</t>
  </si>
  <si>
    <t>विकृतिविषमसम-; अवेतसन्निपातजरोगः</t>
  </si>
  <si>
    <t>ITA-4.8.17</t>
  </si>
  <si>
    <t>Normal state, normalcy</t>
  </si>
  <si>
    <t>The state of being normal in every respect, without deviation from or derangement of the normal state, function or quality.</t>
  </si>
  <si>
    <t>ITA-4.8.18</t>
  </si>
  <si>
    <t>Abnormal state</t>
  </si>
  <si>
    <t>Not typical, usual or regular; differing in any way from the normal state, structure or condition.</t>
  </si>
  <si>
    <t>vikṛtiḥ</t>
  </si>
  <si>
    <t>विकृतिः</t>
  </si>
  <si>
    <t>ITA-4.8.19</t>
  </si>
  <si>
    <t>Movement of dosha</t>
  </si>
  <si>
    <t>When it is not physiological, the movement of dosha within the body is a pathogenic mechanism which results in the manifestation of disease in different tracts.</t>
  </si>
  <si>
    <t>doṣagatiḥ</t>
  </si>
  <si>
    <t>दोषगतिः</t>
  </si>
  <si>
    <t>ITA-4.8.20</t>
  </si>
  <si>
    <t>Transit destinations of dosha</t>
  </si>
  <si>
    <t>Spread or migration of vitiated dosha.</t>
  </si>
  <si>
    <t>sañcārasthānam</t>
  </si>
  <si>
    <t>सञ्चारस्थानम</t>
  </si>
  <si>
    <t>ITA-4.8.21</t>
  </si>
  <si>
    <t>Shifting of dosha from gut to structual components</t>
  </si>
  <si>
    <t>Physiological or pathological movements of dosha towards the structural components; diseases become manifest when the vitiated dosha gets dislodged in structural components .</t>
  </si>
  <si>
    <t>śākhāgatiḥ</t>
  </si>
  <si>
    <t>शाखागतिः</t>
  </si>
  <si>
    <t>ITA-4.8.22</t>
  </si>
  <si>
    <t>Shifting of dosha</t>
  </si>
  <si>
    <t>A movement of dosha towards the vital parts, including the head and various junctures and junctions of the body.</t>
  </si>
  <si>
    <t>madhyamagatiḥ</t>
  </si>
  <si>
    <t>मध्यमगतिः</t>
  </si>
  <si>
    <t>ITA-4.8.23</t>
  </si>
  <si>
    <t>Dosha associated with ama</t>
  </si>
  <si>
    <t>Dosha associated with ama undergoes qualitative and functional alterations and becomes capable of giving rise to diseases.</t>
  </si>
  <si>
    <t>sāmadoṣaḥ</t>
  </si>
  <si>
    <t>सामदोषः</t>
  </si>
  <si>
    <t>ITA-4.8.24</t>
  </si>
  <si>
    <t>Dosha not associated with ama</t>
  </si>
  <si>
    <t>When ama associated with dosha undergoes depletion, the resultant dosha is termed devoid of ama state; it is still in a vitiated state and has not returned to normal state.</t>
  </si>
  <si>
    <t>nirāmadoṣaḥ</t>
  </si>
  <si>
    <t>निरामदोषः</t>
  </si>
  <si>
    <t>ITA-4.8.25</t>
  </si>
  <si>
    <t>Inherent capacity of the body to resist diseases</t>
  </si>
  <si>
    <t>The inherent resisting power of the body, which strives to arrest the occurrence, progress and re-occurrence of diseases.</t>
  </si>
  <si>
    <t>vyādhikṣamatvam</t>
  </si>
  <si>
    <t>व्याधिक्षमत्वम</t>
  </si>
  <si>
    <t>ITA-4.8.26</t>
  </si>
  <si>
    <t>A natural, nonspecific type of immunity which defends the body whenever any disease occurs for the first time.</t>
  </si>
  <si>
    <t>vyādhibalavirodhitatvam</t>
  </si>
  <si>
    <t>व्याधिबलविरोधितत्वम</t>
  </si>
  <si>
    <t>ITA-4.8.27</t>
  </si>
  <si>
    <t>The defence mechanism of the body which intervenes to resist the occurrence or re-occurrence of diseases.</t>
  </si>
  <si>
    <t>vyādhyudpādaprati-; bandhakatvam</t>
  </si>
  <si>
    <t>व्याध्युद्पादप्रति-; बन्धकत्वम</t>
  </si>
  <si>
    <t>ITA-4.8.28</t>
  </si>
  <si>
    <t>Terminal disease</t>
  </si>
  <si>
    <t>A terminal disease or condition with no further treatment options, other than palliative care.</t>
  </si>
  <si>
    <t>anupakrama,; pratyakhyeyaroga</t>
  </si>
  <si>
    <t>अनुपक्रम,; प्रत्यख्येयरोग</t>
  </si>
  <si>
    <t>ITA-4.8.29</t>
  </si>
  <si>
    <t>The presence or co-existence of more than one disease or condition at a given time.</t>
  </si>
  <si>
    <t>ITA-4.8.30</t>
  </si>
  <si>
    <t>Pro-causative factor and disease</t>
  </si>
  <si>
    <t>ITA-4.8.31</t>
  </si>
  <si>
    <t>Mind as seat of disease</t>
  </si>
  <si>
    <t>A disease or condition in which the mind is first affected followed by the body.</t>
  </si>
  <si>
    <t>manodhiśṭānaṃ</t>
  </si>
  <si>
    <t>मनोधिश्टानं</t>
  </si>
  <si>
    <t>ITA-4.8.32</t>
  </si>
  <si>
    <t>Disease caused exclusively by one dosha</t>
  </si>
  <si>
    <t>A group of diseases or conditions which are the unique expression of a particular dosha without the involvement of any other dosha.</t>
  </si>
  <si>
    <t>nānātmajavikāra</t>
  </si>
  <si>
    <t>नानात्मजविकार</t>
  </si>
  <si>
    <t>ITA-4.8.33</t>
  </si>
  <si>
    <t>Disease caused by one or more dosha</t>
  </si>
  <si>
    <t>A disease or condition of generic etiology, i.e. due to derangement of one or more dosha.</t>
  </si>
  <si>
    <t>sāmānyajavikāraḥ</t>
  </si>
  <si>
    <t>सामान्यजविकारः</t>
  </si>
  <si>
    <t>ITA-4.8.34</t>
  </si>
  <si>
    <t>Disease caused by another disease</t>
  </si>
  <si>
    <t>A primary disease or condition that serves as the etiology for another disease and continues to exist in its original form.</t>
  </si>
  <si>
    <t>nidānārthakararoga</t>
  </si>
  <si>
    <t>निदानार्थकररोग</t>
  </si>
  <si>
    <t>ITA-4.8.35</t>
  </si>
  <si>
    <t>Dependant, secondary disease</t>
  </si>
  <si>
    <t>A secondary or dependant disease or condition that resolves when the primary disease or condition is treated.</t>
  </si>
  <si>
    <t>paratantra</t>
  </si>
  <si>
    <t>परतन्त्र</t>
  </si>
  <si>
    <t>ITA-4.8.36</t>
  </si>
  <si>
    <t>Judgement of error</t>
  </si>
  <si>
    <t>An action taken based on an erroneous judgement, which may be due to a failure of wisdom, intellect or memory</t>
  </si>
  <si>
    <t>ITA-4.8.37</t>
  </si>
  <si>
    <t>Prodrome</t>
  </si>
  <si>
    <t>A forerunner or early symptom of a disease or condition.</t>
  </si>
  <si>
    <t>pūrvarūpa</t>
  </si>
  <si>
    <t>पूर्वरूप</t>
  </si>
  <si>
    <t>ITA-4.8.38</t>
  </si>
  <si>
    <t>Disease caused by more than one dosha</t>
  </si>
  <si>
    <t>A disease or condition caused by the combination of two dosha.</t>
  </si>
  <si>
    <t>saṃsarga</t>
  </si>
  <si>
    <t>संसर्ग</t>
  </si>
  <si>
    <t>ITA-4.8.39</t>
  </si>
  <si>
    <t>Physical body as seat of disease</t>
  </si>
  <si>
    <t>A disease or condition in which the body is first affected followed by the mind.</t>
  </si>
  <si>
    <t>śarīrādhiṣṭānaṃ</t>
  </si>
  <si>
    <t>शरीराधिष्टानं</t>
  </si>
  <si>
    <t>ITA-4.8.40</t>
  </si>
  <si>
    <t>Conditions amenable to surgery</t>
  </si>
  <si>
    <t>A disease or condition that requires, and which can be treated and managed by surgical techniques.</t>
  </si>
  <si>
    <t>śastrasādhya</t>
  </si>
  <si>
    <t>शस्त्रसाध्य</t>
  </si>
  <si>
    <t>ITA-4.8.41</t>
  </si>
  <si>
    <t>Primary disorder</t>
  </si>
  <si>
    <t>A disease entity of independent etiology and pathology which has a direct bearing on associated conditions in terms of ultimate treatment outcome:</t>
  </si>
  <si>
    <t>ITA-4.8.42</t>
  </si>
  <si>
    <t>Disease complication(s) 5. Morbidity and diagnostic terms (disorders)</t>
  </si>
  <si>
    <t>The consequences or complications of a disease or condition.</t>
  </si>
  <si>
    <t>upadravaroga</t>
  </si>
  <si>
    <t>उपद्रवरोग</t>
  </si>
  <si>
    <t>ITA-5.1.1</t>
  </si>
  <si>
    <t>Disorder</t>
  </si>
  <si>
    <t>A disorder refers to a set of dysfunctions in any body system which is evaluated from associated signs, symptoms or findings. Each disorder may be defined by its symptomology, etiological explanation, course and outcome, treatment response or linkage to interacting environmental factors.</t>
  </si>
  <si>
    <t>vikāraḥ</t>
  </si>
  <si>
    <t>विकारः</t>
  </si>
  <si>
    <t>ITA-5.2.1</t>
  </si>
  <si>
    <t>Derangement of dosha</t>
  </si>
  <si>
    <t>doṣavaiṣamyam</t>
  </si>
  <si>
    <t>दोषवैषम्यम</t>
  </si>
  <si>
    <t>ITA-5.2.2</t>
  </si>
  <si>
    <t>State of dosha</t>
  </si>
  <si>
    <t>doṣāvasthā</t>
  </si>
  <si>
    <t>दोषावस्था</t>
  </si>
  <si>
    <t>ITA-5.2.1.1</t>
  </si>
  <si>
    <t>Accumulation of vata</t>
  </si>
  <si>
    <t>A disorder characterized by impaired movements of vata in the gastrointestinal tract, reduced gastrointestinal motility; stagnated bowel movements; abdominal fullness.</t>
  </si>
  <si>
    <t>vātasañcayaḥ</t>
  </si>
  <si>
    <t>वातसञ्चयः</t>
  </si>
  <si>
    <t>ITA-5.2.1.2</t>
  </si>
  <si>
    <t>Aggravation of vata</t>
  </si>
  <si>
    <t>A disorder characterized by some or all the following signs and symptoms: dislocation/prolapse; expansion/dilatation; obstruction/adherence; breaking type of pain; bodily exhaustion or tiredness; horripilation/bristling; dryness of mouth/thirst; tremors/trembling/shaking; contrary or circular movement of vata; pulsation; pricking pain; uneasiness/ agitation/feeling of discomfort; abnormal movements; roughness of body; conspicuousness/clarity/perceptibility; porousness/hollowness; slight reddish complexion of body; astringent taste in mouth; loss of taste/unpleasant taste in mouth; dryness/wasting/emaciation; sharp type of pain; numbness/drowsiness; contractions of body parts; stiffness/ rigidity and limping.</t>
  </si>
  <si>
    <t>vātaprakopaḥ/; vātavṛddhilakṣaṇam</t>
  </si>
  <si>
    <t>वातप्रकोपः/; वातवृद्धिलक्षणम</t>
  </si>
  <si>
    <t>ITA-5.2.1.3</t>
  </si>
  <si>
    <t>Aggravation of life force</t>
  </si>
  <si>
    <t>A disorder characterized by some or all the following signs and symptoms: hiccups; breathlessness/difficulty in breathing; impairment of sense organs, notably the eye; cold catarrh; facial paralysis; thirst and cough.</t>
  </si>
  <si>
    <t>prāṇavātakopaḥ</t>
  </si>
  <si>
    <t>प्राणवातकोपः</t>
  </si>
  <si>
    <t>ITA-5.2.1.4</t>
  </si>
  <si>
    <t>Aggravation of ascending vata</t>
  </si>
  <si>
    <t>A disorder characterized by some or all the following signs and symptoms: symptoms of throat obstruction (choking or difficulty in speaking); mental disturbance; vomiting; loss of taste; cold catarrh; glandular swelling in the jaw, neck or throat region or goitre; diseases of body above the collar bone or head and neck.</t>
  </si>
  <si>
    <t>udānavātakopaḥ</t>
  </si>
  <si>
    <t>उदानवातकोपः</t>
  </si>
  <si>
    <t>ITA-5.2.1.5</t>
  </si>
  <si>
    <t>Aggravation of circulating vata</t>
  </si>
  <si>
    <t>A disorder characterized by some or all the following signs and symptoms: a decrease in virility/semen; decrease or lack of enthusiasm/energy; diminution of physical strength; oedema; excitement; fever; quadriplegia; pricking type of pain; horripilation; numbness of body parts; skin disease; spreading cellulitis or erysipelas; diseases affecting whole body.</t>
  </si>
  <si>
    <t>vyānavātakopaḥ</t>
  </si>
  <si>
    <t>व्यानवातकोपः</t>
  </si>
  <si>
    <t>ITA-5.2.1.6</t>
  </si>
  <si>
    <t>Aggravation of kindling vata</t>
  </si>
  <si>
    <t>A disorder characterized by some or all the following signs and symptoms: palpable glandular enlargement in abdomen/ abdominal lump; diminution of digestive fire; diarrhoea; colicky pain in abdomen; structural and functional impairment of duodenum; diseases of or originating in distal gastrointestinal tract; diseases of or originating in stomach.</t>
  </si>
  <si>
    <t>samānavātakopaḥ</t>
  </si>
  <si>
    <t>समानवातकोपः</t>
  </si>
  <si>
    <t>ITA-5.2.1.7</t>
  </si>
  <si>
    <t>Aggravation of descending vata</t>
  </si>
  <si>
    <t>A disorder characterized by some or all the following signs and symptoms: diseases of distal gastrointestinal tract; disorders of urinary system; disorders of semen; haemorrhoids; rectal prolapse.</t>
  </si>
  <si>
    <t>apānavātakopaḥ</t>
  </si>
  <si>
    <t>अपानवातकोपः</t>
  </si>
  <si>
    <t>ITA-5.2.1.8</t>
  </si>
  <si>
    <t>Spreading of vata</t>
  </si>
  <si>
    <t>A disorder characterized by abnormal movements of air; gurgling intestinal sounds or borborygmi.</t>
  </si>
  <si>
    <t>vātaprasaraṇam</t>
  </si>
  <si>
    <t>वातप्रसरणम</t>
  </si>
  <si>
    <t>ITA-5.2.1.9</t>
  </si>
  <si>
    <t>Diminution of vata</t>
  </si>
  <si>
    <t>A disorder characterized by some or all the following signs and symptoms: sluggishness of body; reduced talking; displeasure or discontent; loss of consciousness; exhaustion; tiredness or inability to perform physical activities; reduced activities; loss of investigating intelligence or consciousness; diseases due to increased kapha; excessive salivation; loss of taste; nausea and palpitations; impairment of agni.</t>
  </si>
  <si>
    <t>vātakṣayaḥ</t>
  </si>
  <si>
    <t>वातक्षयः</t>
  </si>
  <si>
    <t>ITA-5.2.1.10</t>
  </si>
  <si>
    <t>Aggravation of vata in abdominal and thoracic cavity and organs in the cavity</t>
  </si>
  <si>
    <t>A disorder characterized by some or all the following signs and symptoms: haemorrhoids; palpable glandular enlargement in abdomen/abdominal lump; pain in sides of chest/flanks; inguinal swelling/herniation; retention of urine; retention of faeces; diseases of heart.</t>
  </si>
  <si>
    <t>koṣṭhāśritavātakopaḥ</t>
  </si>
  <si>
    <t>कोष्ठाश्रितवातकोपः</t>
  </si>
  <si>
    <t>ITA-5.2.1.11Aggravationof</t>
  </si>
  <si>
    <t>vata in rectum</t>
  </si>
  <si>
    <t>A disorder characterized by some or all the following signs and symptoms: retention of faeces; obstruction to passage of urine/retention; retention of flatus; sharp pain in anus; abdominal distension; urolithiasis; multiple gravely particles in urine; pain in calf muscles; wasting of calf region; pain in thighs; wasting of thighs; pain in sacroiliac region of back; wasting of sacroiliac region of back; pain in legs/feet; wasting of legs; pain in back; wasting of back.</t>
  </si>
  <si>
    <t>gudasthitavātaḥ</t>
  </si>
  <si>
    <t>गुदस्थितवातः</t>
  </si>
  <si>
    <t>ITA-5.2.1.12</t>
  </si>
  <si>
    <t>Aggravation of vata in stomach</t>
  </si>
  <si>
    <t>A disorder characterized by some or all the following signs and symptoms: pain in precordial region/angina pectoris; pain in umbilical region; pain in sides of chest/flanks; pain in abdomen; thirst; eructations; loose motions and vomiting caused by ama; cough; dryness in throat; dryness in mouth; breathlessness/difficulty in breathing; vomiting; choking sensation/obstruction of throat; diseases above the umbilicus or nabhi.</t>
  </si>
  <si>
    <t>āmāśayagatavātaḥ</t>
  </si>
  <si>
    <t>आमाशयगतवातः</t>
  </si>
  <si>
    <t>ITA-5.2.1.13</t>
  </si>
  <si>
    <t>Aggravation of vata in colon</t>
  </si>
  <si>
    <t>A disorder characterized by some or all the following signs and symptoms: borborygmi/gurgling intestinal sounds; colicky pain in abdomen; dysuria; difficulty in passing stool; borborygmi with distension; pain in sacroiliac region; constipation; urolithiasis; herniation; haemorrhoids; stiffness of sacroiliac region; stiffness of lower back.</t>
  </si>
  <si>
    <t>pakvāśayagatavātaḥ</t>
  </si>
  <si>
    <t>पक्वाशयगतवातः</t>
  </si>
  <si>
    <t>ITA-5.2.1.14</t>
  </si>
  <si>
    <t>Aggravation of vata in the sense organs</t>
  </si>
  <si>
    <t>A disorder characterized by functional impairment of the sense organs.</t>
  </si>
  <si>
    <t>Jñnendriyagatavata/; śrotrādīndriyagatavātaḥ</t>
  </si>
  <si>
    <t>ज्ञ्नेन्द्रियगतवत/; श्रोत्रादीन्द्रियगतवातः</t>
  </si>
  <si>
    <t>ITA-5.2.1.15</t>
  </si>
  <si>
    <t>Aggravation of vata in skin</t>
  </si>
  <si>
    <t>A disorder characterized by some or all the following signs and symptoms: dryness of skin; cracking of skin; numbness of skin; thinning of skin/skin atrophy; blackening of skin; pricking pain in skin; stretching and redness of skin; pain in small joints; skin irritation resembling application of mustard paste; cracking of skin; discoloration; scaling of skin.</t>
  </si>
  <si>
    <t>tvakgatavātaḥ</t>
  </si>
  <si>
    <t>त्वक्गतवातः</t>
  </si>
  <si>
    <t>ITA-5.2.1.16</t>
  </si>
  <si>
    <t>Aggravation of vata in blood</t>
  </si>
  <si>
    <t>A disorder characterized by some or all the following signs and symptoms: acute pain with a burning sensation; discoloration; emaciation; loss of taste; appearance of rash/ scabs on the body; stiffness of body after taking food; sleepiness/numbness; redness/congestion; indigestion; giddiness or dizziness; wound/ulcer/sore.</t>
  </si>
  <si>
    <t>asṛggatavātaḥ/; raktagatavātaḥ</t>
  </si>
  <si>
    <t>असृग्गतवातः/; रक्तगतवातः</t>
  </si>
  <si>
    <t>ITA-5.2.1.17</t>
  </si>
  <si>
    <t>Aggravation of vata in muscle</t>
  </si>
  <si>
    <t>A disorder characterized by some or all the following signs and symptoms: heaviness of body, excessive pain in body as if beaten by a stick or fists; pain and excessive fatigue; glandular swelling which is hard; firm or rough; pricking pain; exhaustion/fatigue; severe pain; stiffness; glandular swelling with pain.</t>
  </si>
  <si>
    <t>māṃsagatavātaḥ</t>
  </si>
  <si>
    <t>मांसगतवातः</t>
  </si>
  <si>
    <t>ITA-5.2.1.18</t>
  </si>
  <si>
    <t>Aggravation of vata in fatty tissue</t>
  </si>
  <si>
    <t>A disorder characterized by some or all the following signs and symptoms: heaviness of body, excessive pain in body as if beaten by a stick or fists; pain and excessive fatigue; glandular swelling which is hard; firm or rough; pricking pain; exhaustion/fatigue; severe pain; stiffness; mild pain; glandular swelling without ulcer.</t>
  </si>
  <si>
    <t>medogatavātaḥ</t>
  </si>
  <si>
    <t>मेदोगतवातः</t>
  </si>
  <si>
    <t>ITA-5.2.1.19</t>
  </si>
  <si>
    <t>Aggravation of vata in bone</t>
  </si>
  <si>
    <t>A disorder characterized by some or all the following signs and symptoms: cracking type of pain in bone and small joints; extreme wasting of muscles/diminution of muscle mass; loss of physical strength or weakness; insomnia/sleeplessness; constant pain; pain in thighs; pain in joints; severe loss of physical strength; diminution of asthi/osteopenia/ osteoporosis.</t>
  </si>
  <si>
    <t>asthigatavātaḥ</t>
  </si>
  <si>
    <t>अस्थिगतवातः</t>
  </si>
  <si>
    <t>ITA-5.2.1.20</t>
  </si>
  <si>
    <t>Aggravation of vata in bone marrow</t>
  </si>
  <si>
    <t>A disorder characterized by some or all the following signs and symptoms: cracking type of pain in bone and small joints; pain in joints; extreme wasting of muscles/diminution of muscle mass; loss of physical strength or weakness; insomnia/sleeplessness; constant pain; porousness of bones; stiffness.</t>
  </si>
  <si>
    <t>majjāgatavātaḥ</t>
  </si>
  <si>
    <t>मज्जागतवातः</t>
  </si>
  <si>
    <t>ITA-5.2.1.21</t>
  </si>
  <si>
    <t>Aggravation of vata in seminal tissue</t>
  </si>
  <si>
    <t>A disorder characterized by some or all the following signs and symptoms: delayed labour/postterm delivery, miscarriage/ abortion/preterm delivery; delayed ejaculation; premature ejaculation; congenital anomalies in offspring; inability to ejaculate.</t>
  </si>
  <si>
    <t>śukragatavātaḥ</t>
  </si>
  <si>
    <t>शुक्रगतवातः</t>
  </si>
  <si>
    <t>ITA-5.2.1.22</t>
  </si>
  <si>
    <t>Aggravation of vata in tendons and ligaments.</t>
  </si>
  <si>
    <t>A disorder characterized by some or all the following signs and symptoms: external bending of body, internal bending of body; shooting pain in extremities; kyphosis; quadriplegia; monoplegia; rigidity/stiffness; tremors; sharp pain; convulsions; sciatica.</t>
  </si>
  <si>
    <t>snāyugatavātaḥ</t>
  </si>
  <si>
    <t>स्नायुगतवातः</t>
  </si>
  <si>
    <t>ITA-5.2.1.23</t>
  </si>
  <si>
    <t>Aggravation of vata in veins</t>
  </si>
  <si>
    <t>A disorder characterized by some or all the following signs and symptoms: mild pain; mild oedema; dryness/emaciation of body; presence or absence of pulsation in blood vessels; thinness or excessive thickness and narrowing or dilatation of blood vessels; sharp pain; contraction/narrowing of blood vessels or sira; bulky/prominent blood vessels; fullness of blood vessels; emptiness of blood vessels.</t>
  </si>
  <si>
    <t>sirāgatavātaḥ</t>
  </si>
  <si>
    <t>सिरागतवातः</t>
  </si>
  <si>
    <t>ITA-5.2.1.24</t>
  </si>
  <si>
    <t>Aggravation of vata in joints</t>
  </si>
  <si>
    <t>A disorder characterized by some or all the following signs and symptoms: swelling as if filled with air on palpation; swelling in joints; flexion and extension of joints with pain; joint pain; loss of joint mobility.</t>
  </si>
  <si>
    <t>sandhigatavātaḥ</t>
  </si>
  <si>
    <t>सन्धिगतवातः</t>
  </si>
  <si>
    <t>ITA-5.2.1.25</t>
  </si>
  <si>
    <t>Convulsions</t>
  </si>
  <si>
    <t>A disorder characterized by some or all the following signs and symptoms: abrupt movements of limbs; wasting of hands; wasting of feet; wasting of blood vessels; wasting of muscles; wasting of tendons.</t>
  </si>
  <si>
    <t>ākṣepakaḥ</t>
  </si>
  <si>
    <t>आक्षेपकः</t>
  </si>
  <si>
    <t>ITA-5.2.1.26</t>
  </si>
  <si>
    <t>Tonic convulsion</t>
  </si>
  <si>
    <t>daṇḍakaḥ</t>
  </si>
  <si>
    <t>दण्डकः</t>
  </si>
  <si>
    <t>ITA-5.2.1.27</t>
  </si>
  <si>
    <t>Convulsive fit</t>
  </si>
  <si>
    <t>A disorder characterized by some or all the following signs and symptoms: the body bending like a bow, convulsive movements of body; confusion/delirium; difficulty in expiration/ laborious breathing; fixed/staring eyes; shutting eyes; cooing like a pigeon; frequent fainting/unconsciousness; pain in temporal region of head/temples; pain in head/headache; pain in precordial region/angina pectoris; loss of movement; sunken eyes/downward gaze.</t>
  </si>
  <si>
    <t>apatantrakaḥ</t>
  </si>
  <si>
    <t>अपतन्त्रकः</t>
  </si>
  <si>
    <t>ITA-5.2.1.28</t>
  </si>
  <si>
    <t>Orthotonus</t>
  </si>
  <si>
    <t>A disorder characterized by some or all the following signs and symptoms: fixed eyes/gaze; loss of consciousness; cooing sound from throat; repeated fainting; regaining consciousness after a while in recovery; offering water to the ancestral souls/ritual arrangements for sacrifice to the spirits of dead persons.</t>
  </si>
  <si>
    <t>apatānakaḥ</t>
  </si>
  <si>
    <t>अपतानकः</t>
  </si>
  <si>
    <t>ITA-5.2.1.29</t>
  </si>
  <si>
    <t>Orthotonus with rod like stiffness</t>
  </si>
  <si>
    <t>A disorder characterized by the whole body becoming stiff like a stick.</t>
  </si>
  <si>
    <t>daṇḍāpatānakaḥ</t>
  </si>
  <si>
    <t>दण्डापतानकः</t>
  </si>
  <si>
    <t>ITA-5.2.1.30</t>
  </si>
  <si>
    <t>Opisthotonus</t>
  </si>
  <si>
    <t>A disorder characterized by some or all the following signs and symptoms: backward bending of head; elevation of chest; torticollis/stiffness of neck; bending of neck/neck pain; grinding of teeth/biting; yawning; salivation; choked voice; confusion/weakness after the attack/episode; breaking type of pain in chest; back or thigh.</t>
  </si>
  <si>
    <t>bahirāyāmaḥ/; bāhyāyāmaḥ/; dhanuḥstambhaḥ</t>
  </si>
  <si>
    <t>बहिरायामः/; बाह्यायामः/; धनुःस्तम्भः</t>
  </si>
  <si>
    <t>ITA-5.2.1.31</t>
  </si>
  <si>
    <t>Hemiplegia</t>
  </si>
  <si>
    <t>A disorder characterized by some or all the following signs and symptoms: hemiplegia/hemiparesis; loss of movement/ inability to move; impediment of speech/dysphasia; pain; contraction in a lower limb; contraction in an upper limb; pricking pain; sharp/acute pain; senselessness/ unconsciousness; dislocation of joint/flaccidity; loss of tactile sensation.</t>
  </si>
  <si>
    <t>pakṣāghātaḥ/; pakṣavadhaḥ</t>
  </si>
  <si>
    <t>पक्षाघातः/; पक्षवधः</t>
  </si>
  <si>
    <t>ITA-5.2.1.32</t>
  </si>
  <si>
    <t>Paraparesis</t>
  </si>
  <si>
    <t>A disorder characterized by some or all the following signs and symptoms: flickering/twitching of various parts of body; bursting type of pain in joints; feeling as if limbs are being broken; severe pain; pricking pain; breaking type of pain; pulsating sensation; stiffening of body; convulsions; joint contraction; joint trembling.</t>
  </si>
  <si>
    <t>sarvāṅgavātaḥ/; sarvāṅgarogaḥ</t>
  </si>
  <si>
    <t>सर्वाङ्गवातः/; सर्वाङ्गरोगः</t>
  </si>
  <si>
    <t>ITA-5.2.1.33</t>
  </si>
  <si>
    <t>Facial paralysis</t>
  </si>
  <si>
    <t>A disorder characterized by localized paralysis of one half of the face with or without involvement of the body.</t>
  </si>
  <si>
    <t>arditaḥ</t>
  </si>
  <si>
    <t>अर्दितः</t>
  </si>
  <si>
    <t>ITA-5.2.1.34</t>
  </si>
  <si>
    <t>Lockjaw; trismus</t>
  </si>
  <si>
    <t>A disorder characterized by difficulty in chewing; difficulty in speaking; mouth remaining open; lack of pain; mouth remaining closed/trismus.</t>
  </si>
  <si>
    <t>hanugrahaḥ</t>
  </si>
  <si>
    <t>हनुग्रहः</t>
  </si>
  <si>
    <t>ITA-5.2.1.35</t>
  </si>
  <si>
    <t>Wry neck; torticollis</t>
  </si>
  <si>
    <t>A disorder characterized by torticollis/stiffness of posterior aspect of neck.</t>
  </si>
  <si>
    <t>manyāstambhaḥ</t>
  </si>
  <si>
    <t>मन्यास्तम्भः</t>
  </si>
  <si>
    <t>ITA-5.2.1.36</t>
  </si>
  <si>
    <t>Rigid tongue</t>
  </si>
  <si>
    <t>A disorder characterized by inability to eat food and liquids; inability to speak.</t>
  </si>
  <si>
    <t>jihvāstambhaḥ</t>
  </si>
  <si>
    <t>जिह्वास्तम्भः</t>
  </si>
  <si>
    <t>ITA-5.2.1.37</t>
  </si>
  <si>
    <t>Obstructed blood vessel</t>
  </si>
  <si>
    <t>A disorder characterized by blackish discoloration; dryness; associated with pain. In certain cases where the vessels of head are affected the condition becomes complicated (difficult to treat).</t>
  </si>
  <si>
    <t>sirāgrahaḥ</t>
  </si>
  <si>
    <t>सिराग्रहः</t>
  </si>
  <si>
    <t>ITA-5.2.1.38</t>
  </si>
  <si>
    <t>Sciatica</t>
  </si>
  <si>
    <t>A disorder characterized by some or all the following signs and symptoms: gradual stiffness of gluteal region; lower and upper back; thigh; knee; calf muscles and feet; constant/ frequent throbbing/twitching sensation; to-and-fro movements/ stretching of thigh; suppression/holding down of thighs.</t>
  </si>
  <si>
    <t>gṛdhrasī</t>
  </si>
  <si>
    <t>गृध्रसी</t>
  </si>
  <si>
    <t>ITA-5.2.1.39</t>
  </si>
  <si>
    <t>Brachial neuralgia</t>
  </si>
  <si>
    <t>A disorder characterized by loss of upper extremity functioning.</t>
  </si>
  <si>
    <t>viśvācī</t>
  </si>
  <si>
    <t>विश्वाची</t>
  </si>
  <si>
    <t>ITA-5.2.1.40</t>
  </si>
  <si>
    <t>Synovitis of the knee with effusion</t>
  </si>
  <si>
    <t>A disorder characterized by a large painful swelling in the knee-joint/swelling in knee which resembles a jackal head; severe pain in mid-knee.</t>
  </si>
  <si>
    <t>kroṣṭukaśīrṣaḥ</t>
  </si>
  <si>
    <t>क्रोष्टुकशीर्षः</t>
  </si>
  <si>
    <t>ITA-5.2.1.41</t>
  </si>
  <si>
    <t>Lameness</t>
  </si>
  <si>
    <t>khañjaḥ</t>
  </si>
  <si>
    <t>खञ्जः</t>
  </si>
  <si>
    <t>ITA-5.2.1.42</t>
  </si>
  <si>
    <t>Paraplegia</t>
  </si>
  <si>
    <t>paṅguḥ</t>
  </si>
  <si>
    <t>पङ्गुः</t>
  </si>
  <si>
    <t>ITA-5.2.1.43</t>
  </si>
  <si>
    <t>Kesari palsy</t>
  </si>
  <si>
    <t>A disorder characterized by trembling on walking; dragging walking/lameness; loss of joint control/loose joint ligaments.</t>
  </si>
  <si>
    <t>kalāyakhañjaḥ</t>
  </si>
  <si>
    <t>कलायखञ्जः</t>
  </si>
  <si>
    <t>ITA-5.2.1.44</t>
  </si>
  <si>
    <t>Pain specific to heels</t>
  </si>
  <si>
    <t>vātakhuḍḍatā/; vātakaṇṭakaḥ</t>
  </si>
  <si>
    <t>वातखुड्डता/; वातकण्टकः</t>
  </si>
  <si>
    <t>ITA-5.2.1.45</t>
  </si>
  <si>
    <t>Burning feet</t>
  </si>
  <si>
    <t>A disorder characterized by burning sensation in feet.</t>
  </si>
  <si>
    <t>pādadāhaḥ</t>
  </si>
  <si>
    <t>पाददाहः</t>
  </si>
  <si>
    <t>ITA-5.2.1.46</t>
  </si>
  <si>
    <t>Peripheral neuritis of the feet</t>
  </si>
  <si>
    <t>A disorder characterized by numbness in feet; sensation of excitement/tingling in feet.</t>
  </si>
  <si>
    <t>pādaharṣaḥ</t>
  </si>
  <si>
    <t>पादहर्षः</t>
  </si>
  <si>
    <t>ITA-5.2.1.47</t>
  </si>
  <si>
    <t>Muscle wasting around shoulder joint</t>
  </si>
  <si>
    <t>A disorder characterized by atrophy of structures binding the shoulder joints/wasting of shoulder region.</t>
  </si>
  <si>
    <t>aṃsaśoṣaḥ</t>
  </si>
  <si>
    <t>अंसशोषः</t>
  </si>
  <si>
    <t>ITA-5.2.1.48</t>
  </si>
  <si>
    <t>Painful conditions of shoulder joints with severely affected or restricted movements</t>
  </si>
  <si>
    <t>A disorder characterized by atrophy of structures binding the shoulder joints/wasting of shoulder region; ligamentous contractions; inhibition of upper limb movements.</t>
  </si>
  <si>
    <t>avabāhukaḥ</t>
  </si>
  <si>
    <t>अवबाहुकः</t>
  </si>
  <si>
    <t>ITA-5.2.1.49</t>
  </si>
  <si>
    <t>Dumbness</t>
  </si>
  <si>
    <t>A disorder characterized by dumbness/aphasia.</t>
  </si>
  <si>
    <t>mūkatvam</t>
  </si>
  <si>
    <t>मूकत्वम</t>
  </si>
  <si>
    <t>ITA-5.2.1.50</t>
  </si>
  <si>
    <t>Nasal intonation of speech</t>
  </si>
  <si>
    <t>A disorder characterized by nasal twang.</t>
  </si>
  <si>
    <t>minminaḥ</t>
  </si>
  <si>
    <t>मिन्मिनः</t>
  </si>
  <si>
    <t>ITA-5.2.1.51</t>
  </si>
  <si>
    <t>Bladder pain radiating towards anus and penis</t>
  </si>
  <si>
    <t>A disorder characterized by pain travelling down from colon and urinary bladder; tearing sensation in genitals; tearing sensation in anus; severe pain in bladder region.</t>
  </si>
  <si>
    <t>tūnī</t>
  </si>
  <si>
    <t>तूनी</t>
  </si>
  <si>
    <t>ITA-5.2.1.52</t>
  </si>
  <si>
    <t>Proctalgia</t>
  </si>
  <si>
    <t>A disorder characterized by pain from the anorectal and penile region which rapidly radiates upwards.</t>
  </si>
  <si>
    <t>pratitūnī</t>
  </si>
  <si>
    <t>प्रतितूनी</t>
  </si>
  <si>
    <t>ITA-5.2.1.53</t>
  </si>
  <si>
    <t>Constipation and abdominal distension</t>
  </si>
  <si>
    <t>A disorder characterized by some or all the following signs and symptoms: gurgling intestinal sounds/borborygmi; excessive pain; abdominal distension; obstruction of flatus.</t>
  </si>
  <si>
    <t>ānāhaḥ/ ādhmānam</t>
  </si>
  <si>
    <t>आनाहः/ आध्मानम</t>
  </si>
  <si>
    <t>ITA-5.2.1.54</t>
  </si>
  <si>
    <t>Severe abdominal distension</t>
  </si>
  <si>
    <t>A disorder characterized by some or all the following signs and symptoms: abdominal distension originating from stomach, gurgling intestinal sounds/borborygmi; excessive pain; abdominal distension; obstruction of flatus.</t>
  </si>
  <si>
    <t>pratyānāhaḥ/; pratyādhmānam</t>
  </si>
  <si>
    <t>प्रत्यानाहः/; प्रत्याध्मानम</t>
  </si>
  <si>
    <t>ITA-5.2.1.55</t>
  </si>
  <si>
    <t>Globular swelling near the urinary bladder resembling benign prostatic enlargement</t>
  </si>
  <si>
    <t>A disorder characterized by some or all the following signs and symptoms: distension of urinary bladder; distension in the rectum; obstruction to passage of urine; obstruction in passage of faeces; severe pain; obstruction to passage of flatus; urine and faecal matter; stony hard globular swelling/ gland below navel; upwardly extended prominent gland in navel.</t>
  </si>
  <si>
    <t>vātāṣṭhīlā</t>
  </si>
  <si>
    <t>वाताष्ठीला</t>
  </si>
  <si>
    <t>ITA-5.2.1.56</t>
  </si>
  <si>
    <t>Morbid tremor</t>
  </si>
  <si>
    <t>A disorder characterized by involuntary movements of all body parts/shaking movement of whole body.</t>
  </si>
  <si>
    <t>kampaḥ/ vepathuḥ</t>
  </si>
  <si>
    <t>कम्पः/ वेपथुः</t>
  </si>
  <si>
    <t>ITA-5.2.1.57</t>
  </si>
  <si>
    <t>Twisting pain in upper and lower limbs</t>
  </si>
  <si>
    <t>A disorder characterized by some or all the following signs and symptoms: cramp in feet; cramp in calf; cramp in thigh; cramp in wrist; cramp in hand.</t>
  </si>
  <si>
    <t>khallī</t>
  </si>
  <si>
    <t>खल्ली</t>
  </si>
  <si>
    <t>ITA-5.2.1.58</t>
  </si>
  <si>
    <t>Upward movement of vata</t>
  </si>
  <si>
    <t>A disorder characterized by excessive belchings/eructations.</t>
  </si>
  <si>
    <t>ūrdhvavātaḥ</t>
  </si>
  <si>
    <t>ऊर्ध्ववातः</t>
  </si>
  <si>
    <t>ITA-5.2.2.1</t>
  </si>
  <si>
    <t>Derangement of pitta</t>
  </si>
  <si>
    <t>pittavikāraḥ</t>
  </si>
  <si>
    <t>पित्तविकारः</t>
  </si>
  <si>
    <t>ITA-5.2.2.2</t>
  </si>
  <si>
    <t>Morbid state of pitta</t>
  </si>
  <si>
    <t>pittadoṣāvasthā</t>
  </si>
  <si>
    <t>पित्तदोषावस्था</t>
  </si>
  <si>
    <t>ITA-5.2.2.3</t>
  </si>
  <si>
    <t>Accumulation of pitta</t>
  </si>
  <si>
    <t>A disorder characterized by yellowishness of body, hypothermia or mild warmth.</t>
  </si>
  <si>
    <t>pittasañcayaḥ</t>
  </si>
  <si>
    <t>पित्तसञ्चयः</t>
  </si>
  <si>
    <t>ITA-5.2.2.4</t>
  </si>
  <si>
    <t>Aggravation of pitta</t>
  </si>
  <si>
    <t>A disorder characterized by some or all the following signs and symptoms: sour belching/eructations; thirst; severe burning sensation; burning sensation; redness/congestion; warmth; inflammation/suppuration; perspiration; moistening/ soddening; discharge; wheal-like skin eruptions; exhaustion; syncope or swooning; intoxication; pungent taste; sour taste; pallor of a reddish-brown colour.</t>
  </si>
  <si>
    <t>pittaprakopaḥ/; pittavṛddhi-lakṣaṇam</t>
  </si>
  <si>
    <t>पित्तप्रकोपः/; पित्तवृद्धि-लक्षणम</t>
  </si>
  <si>
    <t>ITA-5.2.2.5</t>
  </si>
  <si>
    <t>Spreading of pitta</t>
  </si>
  <si>
    <t>A disorder characterized by some or all the following signs and symptoms: burning sensation; sucking type of pain; severe burning sensation; vomiting of medicated smoke or dhūma; sensation of heat in mouth.</t>
  </si>
  <si>
    <t>pittaprasaraḥ</t>
  </si>
  <si>
    <t>पित्तप्रसरः</t>
  </si>
  <si>
    <t>ITA-5.2.2.6</t>
  </si>
  <si>
    <t>Diminution of pitta</t>
  </si>
  <si>
    <t>A disorder characterized by some or all the following signs and symptoms: diminution of warmth; diminution of agni; diminished complexion or loss of body lustre; rigidity or stiffness; coldness; irregular or inconsistent pain; burning sensation; loss of taste; indigestion; roughness of body; tremors; heaviness; whitish nails; whitish eyes.</t>
  </si>
  <si>
    <t>pittakṣayaḥ</t>
  </si>
  <si>
    <t>पित्तक्षयः</t>
  </si>
  <si>
    <t>ITA-5.2.3.1</t>
  </si>
  <si>
    <t>Morbid state of kapha</t>
  </si>
  <si>
    <t>kaphadoṣāvasthā</t>
  </si>
  <si>
    <t>कफदोषावस्था</t>
  </si>
  <si>
    <t>ITA-5.2.3.2</t>
  </si>
  <si>
    <t>Accumulation of kapha</t>
  </si>
  <si>
    <t>A disorder characterized by heaviness; lethargy.</t>
  </si>
  <si>
    <t>kaphasañcayaḥ</t>
  </si>
  <si>
    <t>कफसञ्चयः</t>
  </si>
  <si>
    <t>ITA-5.2.3.3</t>
  </si>
  <si>
    <t>Aggravation of kapha</t>
  </si>
  <si>
    <t>A disorder characterized by aversion to food; nausea.</t>
  </si>
  <si>
    <t>kaphaprakopaḥ</t>
  </si>
  <si>
    <t>कफप्रकोपः</t>
  </si>
  <si>
    <t>ITA-5.2.3.4</t>
  </si>
  <si>
    <t>Spreading of kapha</t>
  </si>
  <si>
    <t>A disorder characterized by loss of taste; indigestion; bodily exhaustion or tiredness/inability to perform physical activities; vomiting.</t>
  </si>
  <si>
    <t>kaphaprasaraḥ</t>
  </si>
  <si>
    <t>कफप्रसरः</t>
  </si>
  <si>
    <t>ITA-5.2.3.5</t>
  </si>
  <si>
    <t>Diminution of kapha</t>
  </si>
  <si>
    <t>A disorder characterized by some or all the following signs and symptoms dryness; burning sensation inside the body; feeling of emptiness/vacuity in all the seats of śleśma especially the stomach or amaśaya; joint dislocation/laxity; thirst; weakness; sleeplessness/insomnia; giddiness or dizziness; cramps; generalized body aches; completely dried up; pricking pain; heat/fever; burning sensation; bursting type of pain; shivering/tremors; smoky/fuming sensation; heart palpitations.</t>
  </si>
  <si>
    <t>kaphakṣayaḥ</t>
  </si>
  <si>
    <t>कफक्षयः</t>
  </si>
  <si>
    <t>ITA-5.3.1</t>
  </si>
  <si>
    <t>Derangement of structural components</t>
  </si>
  <si>
    <t>dhātuvaiṣamyam</t>
  </si>
  <si>
    <t>धातुवैषम्यम</t>
  </si>
  <si>
    <t>ITA-5.3.2</t>
  </si>
  <si>
    <t>Derangement of primary circulating nutrient fluid</t>
  </si>
  <si>
    <t>rasavaiṣamyam</t>
  </si>
  <si>
    <t>रसवैषम्यम</t>
  </si>
  <si>
    <t>ITA-5.3.3</t>
  </si>
  <si>
    <t>Diminution of primary circulating nutrient fluid</t>
  </si>
  <si>
    <t>A disorder characterized by some or all the following signs and symptoms: shaking; intolerance of high frequency sounds; sharp pain; palpitation on minor exertion; precordial pain/cardiac pain; tremors; absence of alertness; thirst; dryness/wasting/emaciation; palpitations; tiredness on minor exertion/dyspnoea on exertion; dryness; fatigued mind and body.</t>
  </si>
  <si>
    <t>rasakṣayaḥ</t>
  </si>
  <si>
    <t>रसक्षयः</t>
  </si>
  <si>
    <t>ITA-5.3.4</t>
  </si>
  <si>
    <t>Aggravation or morbid increase of primary circulating nutrient fluid</t>
  </si>
  <si>
    <t>A disorder characterized by some or all the following signs and symptoms: nausea; excessive salivation; loss of taste; unpleasant taste in mouth; nausea; aversion to sweet food; generalized body aches; diseases caused by kapha; white discoloration; coldness; obesity; lethargy; heaviness; bodily exhaustion or tiredness/inability to perform physical activities; obstruction in srotas/obstruction to flow of primary circulating nutrient fluid (rasa); syncope or swooning; excessive sleep; drowsiness/lassitude; breathlessness/difficulty in breathing; cough; diminution of agni; loosening/dislocation of joints; flaccidity/laxity in body parts.</t>
  </si>
  <si>
    <t>rasavṛddhiḥ</t>
  </si>
  <si>
    <t>रसवृद्धिः</t>
  </si>
  <si>
    <t>ITA-5.3.5</t>
  </si>
  <si>
    <t>Disproportion of blood</t>
  </si>
  <si>
    <t>Changes in the normal quantity and quality of blood.</t>
  </si>
  <si>
    <t>raktavaiṣamyam</t>
  </si>
  <si>
    <t>रक्तवैषम्यम</t>
  </si>
  <si>
    <t>ITA-5.3.6</t>
  </si>
  <si>
    <t>Diminution of blood</t>
  </si>
  <si>
    <t>A disorder characterized by some or all the following signs and symptoms: rough/dry skin; cracked skin; faded skin/ lustreless skin; praying for/desire for/liking of sour taste; praying/desire/liking for cold; laxity of vessels/tortuous vessels; dryness.</t>
  </si>
  <si>
    <t>raktakṣayaḥ</t>
  </si>
  <si>
    <t>रक्तक्षयः</t>
  </si>
  <si>
    <t>ITA-5.3.7</t>
  </si>
  <si>
    <t>Morbid increase of blood</t>
  </si>
  <si>
    <t>A disorder characterized by some or all the following signs and symptoms: redness of skin/body parts; reddish-coloured eyes; fullness of blood vessels; skin disease; spreading cellulitis/erysipelas; papules/eruptions; irregular or excessive menstruation; redness/inflammation of eyes/conjunctivitis; redness/inflammation of mouth/stomatitis; redness/ inflammation of penis/balanitis; redness/inflammation of anus/ proctitis; plīha; palpable glandular enlargement in abdomen/ abdominal lump; abscess; blackish patches on face; clinical features of jaundice; loss of agni; feeling of entering into darkness; clinical features of vātarakta; diseases caused by pitta; unconsciousness/confusion; urine with blood/blood- coloured urine/haematuria; clinical features of raktapitta; inflammation of gums/gingivitis; clinical features of jaundice.</t>
  </si>
  <si>
    <t>raktavṛddhiḥ</t>
  </si>
  <si>
    <t>रक्तवृद्धिः</t>
  </si>
  <si>
    <t>ITA-5.3.8</t>
  </si>
  <si>
    <t>Blood vitiated by vata</t>
  </si>
  <si>
    <t>A disorder characterized by some or all the following signs and symptoms: slightly red-coloured blood; clear blood; frothy blood; thin/dilute blood or reduced in quantity; black-coloured blood; blood with less viscocity; fast-flowing blood; non- coagulating blood; dark, brown-coloured blood; clear blood; blood with less unctuousness; blood with an astringent taste; blood with a metallic smell; blood with speedy oozing; blood at subnormal temperature.</t>
  </si>
  <si>
    <t>vātikaraktaduṣṭiḥ</t>
  </si>
  <si>
    <t>वातिकरक्तदुष्टिः</t>
  </si>
  <si>
    <t>ITA-5.3.9</t>
  </si>
  <si>
    <t>Blood vitiated by pitta</t>
  </si>
  <si>
    <t>A disorder characterized by some or all the following signs and symptoms: blood with yellow discoloration; blackish- coloured blood; delayed coagulation because of hotness; blood with a bluish tinge; blood with a greenish tinge; dark, brown-coloured blood; blood smelling of raw meat; not favourable for ants; flies or bees because of kaṭu rasa; non-coagulating because of hotness; sooty/smoky-coloured blood; blood smelling of fish; blood with a shiny appearance/ particles; blood resembling cow’s urine.</t>
  </si>
  <si>
    <t>paittikaraktaduṣṭiḥ</t>
  </si>
  <si>
    <t>पैत्तिकरक्तदुष्टिः</t>
  </si>
  <si>
    <t>ITA-5.3.10</t>
  </si>
  <si>
    <t>Blood vitiated by kapha</t>
  </si>
  <si>
    <t>A disorder characterized by some or all the following signs and symptoms: yellowish, white-coloured blood; slimy in nature; thready appearance of blood; blood with a thick consistency; blood resembling a solution of red ochre/gairika; blood of an unctuous nature; blood which is cold to touch; thick voluminous blood; blood which oozes for long time/ delayed coagulation; blood as thick as muscle fibres; blood coloured like a kovidara flower; blood which clots easily; blood which blocks a wound opening; blood with a salty taste; blood smelling of vasa.</t>
  </si>
  <si>
    <t>ślaiṣmikaraktaduṣṭiḥ</t>
  </si>
  <si>
    <t>श्लैष्मिकरक्तदुष्टिः</t>
  </si>
  <si>
    <t>ITA-5.3.11</t>
  </si>
  <si>
    <t>Blood vitiated by tridosha</t>
  </si>
  <si>
    <t>A disorder characterized by some or all the following signs and symptoms: gruel-coloured blood; blood with a very bad odour; coppery, blue-coloured blood; impure blood; turbid blood.</t>
  </si>
  <si>
    <t>sānnipātikaraktaduṣṭiḥ</t>
  </si>
  <si>
    <t>सान्निपातिकरक्तदुष्टिः</t>
  </si>
  <si>
    <t>ITA-5.3.12</t>
  </si>
  <si>
    <t>Disproportion of muscle</t>
  </si>
  <si>
    <t>Changes in the normal quantity and quality of muscles.</t>
  </si>
  <si>
    <t>māmsavaiṣamyam</t>
  </si>
  <si>
    <t>माम्सवैषम्यम</t>
  </si>
  <si>
    <t>ITA-5.3.13</t>
  </si>
  <si>
    <t>Diminution of muscle</t>
  </si>
  <si>
    <t>A disorder characterized by some or all the following signs and symptoms: wasting of hips; wasting of neck; wasting of abdomen; wasting of cheeks/whole side of face including the temple; wasting/dryness of lips; wasting dryness of genitals or penis; wasting of thighs; wasting of chest; wasting of armpits/ axillae; wasting of calf; dryness; pricking pain; bodily exhaustion or tiredness; dysfunction of channels carrying blood and nerve impulses; lazy eyes/eye fatigue; splitting type of pain in joints.</t>
  </si>
  <si>
    <t>māmsakṣayaḥ</t>
  </si>
  <si>
    <t>माम्सक्षयः</t>
  </si>
  <si>
    <t>ITA-5.3.14</t>
  </si>
  <si>
    <t>Excessive increase of muscle</t>
  </si>
  <si>
    <t>A disorder characterized by some or all the following signs and symptoms: hypertrophy/enlargement of hips; hypertrophy/enlargement of cheeks/whole side of face including the temple; hypertrophy/enlargement of lips; hypertrophy/enlargement of genitals or penis; hypertrophy/ enlargement of thighs; hypertrophy/enlargement of arms; enlargement of abdomen; hypertrophy/enlargement of calf; heaviness of limbs; heaviness of hips; heaviness of cheeks; heaviness of lips; heaviness of arms; heaviness of abdomen; heaviness of thighs; heaviness of calf; diseases of palate; diseases of tongue; diseases of kantha/throat; glandular swelling in jaw; neck and throat region/goitre; series of nodules in neck region; tumour; glandular swelling; diseases of kapha and rakta; hypertrophy of māṃsa in kaṇṭha.</t>
  </si>
  <si>
    <t>māmsavṛddhiḥ</t>
  </si>
  <si>
    <t>माम्सवृद्धिः</t>
  </si>
  <si>
    <t>ITA-5.3.15</t>
  </si>
  <si>
    <t>Disproportion of fat</t>
  </si>
  <si>
    <t>Changes in the normal quantity and quality of adipose tissue.</t>
  </si>
  <si>
    <t>medovaiṣamyam</t>
  </si>
  <si>
    <t>मेदोवैषम्यम</t>
  </si>
  <si>
    <t>ITA-5.3.16</t>
  </si>
  <si>
    <t>Diminution of fat</t>
  </si>
  <si>
    <t>A disorder characterized by some or all the following signs and symptoms: breaking/splitting type of pain; fatigued mind and body; eye stress; sunken abdomen; splenomegaly; hollow feeling in joints; dryness of body parts; desire for fatty meat; numbness in low back; emaciation; exhaustion/fatigue; dryness/wasting/emaciation; signs and symptoms of māṃsa depletion.</t>
  </si>
  <si>
    <t>medaḥkṣayaḥ</t>
  </si>
  <si>
    <t>मेदःक्षयः</t>
  </si>
  <si>
    <t>ITA-5.3.17</t>
  </si>
  <si>
    <t>Morbid increase of fat</t>
  </si>
  <si>
    <t>A disorder characterized by some or all the following signs and symptoms: unctuousness of body parts; pendulous fatty enlargement of abdomen; fatty deposition in flanks; cough; difficulty in breathing/dyspnoea on minor exertion; bad odour; prodromal signs of prameha; complications of obesity; diseases of kapha and rakta; signs and symptoms of enlargement/hypertrophy of māṃsa; exhaustion/fatigue; pendulous fatty enlargement of hips; pendulous fatty enlargement of breasts.</t>
  </si>
  <si>
    <t>medovṛddhiḥ</t>
  </si>
  <si>
    <t>मेदोवृद्धिः</t>
  </si>
  <si>
    <t>ITA-5.3.18</t>
  </si>
  <si>
    <t>Disproportion of bone</t>
  </si>
  <si>
    <t>Changes in the normal quantity and quality of osseous tissue.</t>
  </si>
  <si>
    <t>asthivaiṣamyam</t>
  </si>
  <si>
    <t>अस्थिवैषम्यम</t>
  </si>
  <si>
    <t>ITA-5.3.19</t>
  </si>
  <si>
    <t>Diminution of bone</t>
  </si>
  <si>
    <t>A disorder characterized by some or all the following signs and symptoms: scalp hair loss/thinning; body hair loss/ thinning; nail fall/thinning; beard/moustache loss/thinning; tooth loss/decay; exhaustion/fatigue; joint dislocation/laxity; bone pains; cracked teeth; cracked nails; dryness; roughness/ dryness; pricking type of bone pains; desire to eat bony meat.</t>
  </si>
  <si>
    <t>asthikṣayaḥ</t>
  </si>
  <si>
    <t>अस्थिक्षयः</t>
  </si>
  <si>
    <t>ITA-5.3.20</t>
  </si>
  <si>
    <t>Morbid increase of bone</t>
  </si>
  <si>
    <t>A disorder characterized by excessive growth of bones/ overlapping bones; excessive growth of teeth/redundant overlapping teeth.</t>
  </si>
  <si>
    <t>asthivṛddhiḥ</t>
  </si>
  <si>
    <t>अस्थिवृद्धिः</t>
  </si>
  <si>
    <t>ITA-5.3.21</t>
  </si>
  <si>
    <t>Disproportion of bone marrow</t>
  </si>
  <si>
    <t>Changes in the normal quantity and quality of bone marrow.</t>
  </si>
  <si>
    <t>majjāvaiṣamyam</t>
  </si>
  <si>
    <t>मज्जावैषम्यम</t>
  </si>
  <si>
    <t>ITA-5.3.22</t>
  </si>
  <si>
    <t>Diminution of bone marrow</t>
  </si>
  <si>
    <t>A disorder characterized by some or all the following signs and symptoms: decaying of bony tissue; weakness; lightness; repeated afflictions with vāta roga; reduced quantity of semen/śukra; breaking type of pain in small joints; pricking/ piercing type of bone pain; feeling of emptiness in bones; porousness of bones; giddiness/dizziness; blackouts.</t>
  </si>
  <si>
    <t>majjākṣayaḥ</t>
  </si>
  <si>
    <t>मज्जाक्षयः</t>
  </si>
  <si>
    <t>ITA-5.3.23</t>
  </si>
  <si>
    <t>Morbid increase of bone marrow</t>
  </si>
  <si>
    <t>A disorder characterized by heaviness of the whole body; heaviness of eyes; redness of eyes; redness of body; furuncles at the base of small joints.</t>
  </si>
  <si>
    <t>majjāvṛddhiḥ</t>
  </si>
  <si>
    <t>मज्जावृद्धिः</t>
  </si>
  <si>
    <t>ITA-5.3.24</t>
  </si>
  <si>
    <t>Disproportion of semen</t>
  </si>
  <si>
    <t>Changes in the normal quantity and quality of seminal tissue.</t>
  </si>
  <si>
    <t>śukravaiṣamyam</t>
  </si>
  <si>
    <t>शुक्रवैषम्यम</t>
  </si>
  <si>
    <t>ITA-5.3.25</t>
  </si>
  <si>
    <t>Diminution of semen</t>
  </si>
  <si>
    <t>A disorder characterized by some or all the following signs and symptoms: weakness or loss of physical strength; dryness of mouth; pallor/pale colour of body parts; exhaustion/tiredness of body and mind; inability to perform sexual act/impotence; inability to ejaculate semen/ suppression of semen; penile pain; scrotal pain/severe scrotal pain; inability to perform sexual act; delayed ejaculation; ejaculation of semen along with blood; black-outs; pricking type of scrotal pain; smoky sensation in penis.</t>
  </si>
  <si>
    <t>śukrakṣayaḥ</t>
  </si>
  <si>
    <t>शुक्रक्षयः</t>
  </si>
  <si>
    <t>ITA-5.3.26</t>
  </si>
  <si>
    <t>Morbid increase of semen</t>
  </si>
  <si>
    <t>A disorder characterized by seminal calculi/crystals; excessive ejaculation of semen; excessive desire for intercourse with women.</t>
  </si>
  <si>
    <t>śukravṛddhiḥ</t>
  </si>
  <si>
    <t>शुक्रवृद्धिः</t>
  </si>
  <si>
    <t>ITA-5.3.27</t>
  </si>
  <si>
    <t>Disorders of menstrual flow</t>
  </si>
  <si>
    <t>Changes in the quantity and quality of menstruation.</t>
  </si>
  <si>
    <t>ārtavavaiṣamyam</t>
  </si>
  <si>
    <t>आर्तववैषम्यम</t>
  </si>
  <si>
    <t>ITA-5.3.28</t>
  </si>
  <si>
    <t>Diminution of menstrual flow; or scanty menstruation</t>
  </si>
  <si>
    <t>A disorder characterized by irregular menstruation/ metrorrhagia; scanty menstrual flow; pain in vagina.</t>
  </si>
  <si>
    <t>ārtavakṣayaḥ</t>
  </si>
  <si>
    <t>आर्तवक्षयः</t>
  </si>
  <si>
    <t>ITA-5.3.29</t>
  </si>
  <si>
    <t>Morbid increase of menstrual flow</t>
  </si>
  <si>
    <t>A disorder characterized by generalized body aches, excessive menstrual bleeding/menorrhagia, bad odour of menses.</t>
  </si>
  <si>
    <t>ārtavavṛddhiḥ</t>
  </si>
  <si>
    <t>आर्तववृद्धिः</t>
  </si>
  <si>
    <t>ITA-5.3.30</t>
  </si>
  <si>
    <t>Vitiation of breast milk</t>
  </si>
  <si>
    <t>stanyavaiṣamyam</t>
  </si>
  <si>
    <t>स्तन्यवैषम्यम</t>
  </si>
  <si>
    <t>ITA-5.3.31</t>
  </si>
  <si>
    <t>Diminution of breast milk</t>
  </si>
  <si>
    <t>A disorder characterized by emaciated breasts/loss of shapliness of breasts; suppression of lactation; reduced lactation.</t>
  </si>
  <si>
    <t>stanyakṣayaḥ</t>
  </si>
  <si>
    <t>स्तन्यक्षयः</t>
  </si>
  <si>
    <t>ITA-5.3.32</t>
  </si>
  <si>
    <t>Morbid increase of breast milk</t>
  </si>
  <si>
    <t>A disorder characterized by fully extended/large breasts; frequent secretion of milk; pricking pain.</t>
  </si>
  <si>
    <t>stanyavṛddhiḥ</t>
  </si>
  <si>
    <t>स्तन्यवृद्धिः</t>
  </si>
  <si>
    <t>ITA-5.3.33</t>
  </si>
  <si>
    <t>Disproportion of ojas</t>
  </si>
  <si>
    <t>ojovaiṣamyam</t>
  </si>
  <si>
    <t>ओजोवैषम्यम</t>
  </si>
  <si>
    <t>ITA-5.3.34</t>
  </si>
  <si>
    <t>Diminution of ojas</t>
  </si>
  <si>
    <t>A disorder characterized by some or all the following signs and symptoms: fear; loss of physical strength or weakness; constant thinking; distressed sense organs/sense organs not able to perform properly; diminished complexion; lack of mental strength; dryness; feeling wasted/dried up/emaciated; syncope or swooning; extreme wasting of muscles/diminution of muscle mass; confusion/delirium; excessive talking/ irrelevant speech/incoherent speech; death.</t>
  </si>
  <si>
    <t>ojakṣayaḥ</t>
  </si>
  <si>
    <t>ओजक्षयः</t>
  </si>
  <si>
    <t>ITA-5.3.35</t>
  </si>
  <si>
    <t>Dislodgement of ojas</t>
  </si>
  <si>
    <t>A disorder characterized by loosening/dislocation of joints; bodily exhaustion or tiredness; depletion of dosha; diminished activities of both body and mind.</t>
  </si>
  <si>
    <t>ojovisramsaḥ</t>
  </si>
  <si>
    <t>ओजोविस्रम्सः</t>
  </si>
  <si>
    <t>ITA-5.3.36</t>
  </si>
  <si>
    <t>Derangement of ojas</t>
  </si>
  <si>
    <t>A disorder characterized by stiffness of body; heaviness of limbs; swelling caused by vāta; discoloration of skin; fatigued mind and body; drowsiness/lassitude; sleep.</t>
  </si>
  <si>
    <t>ojovyāpat</t>
  </si>
  <si>
    <t>ओजोव्यापत</t>
  </si>
  <si>
    <t>ITA-5.3.37</t>
  </si>
  <si>
    <t>Excess formation of ojas</t>
  </si>
  <si>
    <t>ojovṛddhiḥ</t>
  </si>
  <si>
    <t>ओजोवृद्धिः</t>
  </si>
  <si>
    <t>ITA-5.4.1</t>
  </si>
  <si>
    <t>Derangement of excretory products</t>
  </si>
  <si>
    <t>malavaiṣamyam</t>
  </si>
  <si>
    <t>मलवैषम्यम</t>
  </si>
  <si>
    <t>ITA-5.4.2</t>
  </si>
  <si>
    <t>Derangement of urine</t>
  </si>
  <si>
    <t>mūtravaiṣamyam</t>
  </si>
  <si>
    <t>मूत्रवैषम्यम</t>
  </si>
  <si>
    <t>ITA-5.4.3</t>
  </si>
  <si>
    <t>Diminution of urine</t>
  </si>
  <si>
    <t>A disorder characterized by some or all the following signs and symptoms: dysuria; discoloration of urine; thirst; dryness in mouth; pricking pain in urinary bladder or basti; oliguria; haematuria.</t>
  </si>
  <si>
    <t>mūtrakṣayaḥ</t>
  </si>
  <si>
    <t>मूत्रक्षयः</t>
  </si>
  <si>
    <t>ITA-5.4.4</t>
  </si>
  <si>
    <t>Morbid increase of urine</t>
  </si>
  <si>
    <t>A disorder characterized by some or all the following signs and symptoms: frequent micturition; pricking pain in urinary bladder or basti; abdominal distension; urge even after micturition.</t>
  </si>
  <si>
    <t>mūtravṛddhiḥ</t>
  </si>
  <si>
    <t>मूत्रवृद्धिः</t>
  </si>
  <si>
    <t>ITA-5.4.5</t>
  </si>
  <si>
    <t>Derangement of faeces</t>
  </si>
  <si>
    <t>A disorder characterized by distension and upward movement of vayu.</t>
  </si>
  <si>
    <t>purīṣavaiṣamyam</t>
  </si>
  <si>
    <t>पुरीषवैषम्यम</t>
  </si>
  <si>
    <t>ITA-5.4.6</t>
  </si>
  <si>
    <t>Diminution of faeces</t>
  </si>
  <si>
    <t>A disorder characterized by some or all the following signs and symptoms: gripping type of pain; pain in precordial region/angina pectoris; pain in flanks; upward movement of vata with sounds/upward oblique movement of vata with sounds in abdomen; movement of vata in the abdomen; reduced quantity of faeces.</t>
  </si>
  <si>
    <t>purīṣakṣayaḥ</t>
  </si>
  <si>
    <t>पुरीषक्षयः</t>
  </si>
  <si>
    <t>ITA-5.4.7</t>
  </si>
  <si>
    <t>Morbid increase of faeces</t>
  </si>
  <si>
    <t>A disorder characterized by some or all the following signs and symptoms: gurgling sounds in the abdomen; pain in abdomen; heaviness of abdomen; enlargement of abdomen.</t>
  </si>
  <si>
    <t>purīṣavṛddhiḥ</t>
  </si>
  <si>
    <t>पुरीषवृद्धिः</t>
  </si>
  <si>
    <t>ITA-5.4.8</t>
  </si>
  <si>
    <t>Excretory products associated with incomplete digestion, transformation or metabolism</t>
  </si>
  <si>
    <t>A disorder characterized by some or all the following signs and symptoms: obstruction in srotas or channels; diminution of physical strength; heaviness; suppression of movements of vata; lethargy; indigestion; spitting; obstruction of faecal passage; loss of taste; exhaustion without exertion.</t>
  </si>
  <si>
    <t>sāmamalaḥ</t>
  </si>
  <si>
    <t>साममलः</t>
  </si>
  <si>
    <t>ITA-5.4.9</t>
  </si>
  <si>
    <t>Derangement of sweat</t>
  </si>
  <si>
    <t>svedavaiṣamyam</t>
  </si>
  <si>
    <t>स्वेदवैषम्यम</t>
  </si>
  <si>
    <t>ITA-5.4.10</t>
  </si>
  <si>
    <t>Diminution of sweat</t>
  </si>
  <si>
    <t>A disorder characterized by some or all the following signs and symptoms: stiff/rigid body hairs; wasting/contracture of skin; abnormality in touch perception; loss of perspiration; hair loss; tearing/cracking of skin; numbness of skin; hardness/ roughness of skin.</t>
  </si>
  <si>
    <t>svedakṣayaḥ</t>
  </si>
  <si>
    <t>स्वेदक्षयः</t>
  </si>
  <si>
    <t>ITA-5.4.11</t>
  </si>
  <si>
    <t>Morbid increase of sweat</t>
  </si>
  <si>
    <t>A disorder characterized by bad skin odour; itching; increased perspiration.</t>
  </si>
  <si>
    <t>svedavṛddhiḥ</t>
  </si>
  <si>
    <t>स्वेदवृद्धिः</t>
  </si>
  <si>
    <t>ITA-5.4.12</t>
  </si>
  <si>
    <t>Debris deposition at the root of the tongue</t>
  </si>
  <si>
    <t>A disorder characterized by restricted expiration; bad mouth smell/halitosis.</t>
  </si>
  <si>
    <t>jihvāmūlagatamalaḥ</t>
  </si>
  <si>
    <t>जिह्वामूलगतमलः</t>
  </si>
  <si>
    <t>ITA-5.5.1</t>
  </si>
  <si>
    <t>Vitiation of channels</t>
  </si>
  <si>
    <t>Deleterious changes in the structure and function of channels (srotas) carrying vital life force; water; food; seven tissues; menstrual flow-carrying channel; excretory products: stools, sweat and urine.</t>
  </si>
  <si>
    <t>srotovaiṣamyam</t>
  </si>
  <si>
    <t>स्रोतोवैषम्यम</t>
  </si>
  <si>
    <t>ITA-5.5.2</t>
  </si>
  <si>
    <t>Vitiation of channels carrying vital life force</t>
  </si>
  <si>
    <t>A disorder characterized by some or all the following signs and symptoms: severe restricted expiration; agitated expiration; slow expiration; frequent expiration; expiration with loud sounds; expiration with pain</t>
  </si>
  <si>
    <t>prāṇavahasrotoduṣṭiḥ</t>
  </si>
  <si>
    <t>प्राणवहस्रोतोदुष्टिः</t>
  </si>
  <si>
    <t>ITA-5.5.3</t>
  </si>
  <si>
    <t>Vitiation of channels carrying water</t>
  </si>
  <si>
    <t>A disorder characterized by some or all the following signs and symptoms: dryness of tongue; palate; lips; throat; and kloma region and excess thirst (udakavahasrotoduṣṭiḥ).</t>
  </si>
  <si>
    <t>udakavahasrotoduṣṭiḥ</t>
  </si>
  <si>
    <t>उदकवहस्रोतोदुष्टिः</t>
  </si>
  <si>
    <t>ITA-5.5.4</t>
  </si>
  <si>
    <t>Vitiation of channels carrying food</t>
  </si>
  <si>
    <t>A disorder characterized by some or all the following signs and symptoms: an aversion to food; loss of taste; indigestion; vomiting.</t>
  </si>
  <si>
    <t>annavahasrotoduṣṭiḥ</t>
  </si>
  <si>
    <t>अन्नवहस्रोतोदुष्टिः</t>
  </si>
  <si>
    <t>ITA-5.5.5</t>
  </si>
  <si>
    <t>Vitiation of channels carrying primary product of digestion</t>
  </si>
  <si>
    <t>A disorder characterized by some or all the following signs and symptoms: anorexia, nausea, impaired sensation of taste, heaviness, fever with body aches, loss of digestive power, premature wrinkling of skin, greying of hair.</t>
  </si>
  <si>
    <t>rasavahasrotoduṣṭiḥ</t>
  </si>
  <si>
    <t>रसवहस्रोतोदुष्टिः</t>
  </si>
  <si>
    <t>ITA-5.5.6</t>
  </si>
  <si>
    <t>Vitiation of channels carrying blood</t>
  </si>
  <si>
    <t>A disorder characterized by some or all the following signs and symptoms: skin afflictions, erysipelas, dysfunctional uterine bleeding, inflammation of rectum, penis, mouth, enlargement of spleen, moles, freckles, jaundice, ringworm, leucoderma, papules, wheals.</t>
  </si>
  <si>
    <t>raktavahasrotoduṣṭiḥ</t>
  </si>
  <si>
    <t>रक्तवहस्रोतोदुष्टिः</t>
  </si>
  <si>
    <t>ITA-5.5.7</t>
  </si>
  <si>
    <t>Vitiation of channels carrying muscle</t>
  </si>
  <si>
    <t>A disorder characterized by some or all the following signs and symptoms: granular eruptions, growths, tumours, warts, sloughing of muscles, dry gangrene.</t>
  </si>
  <si>
    <t>māmsavahasrotoduṣṭiḥ</t>
  </si>
  <si>
    <t>माम्सवहस्रोतोदुष्टिः</t>
  </si>
  <si>
    <t>ITA-5.5.8</t>
  </si>
  <si>
    <t>Vitiation of channels carrying medas</t>
  </si>
  <si>
    <t>A disorder characterized by some or all the following signs and symptoms: excessive collection of tartar on the teeth, palate, tongue; burning sensation in hands and feet; sticky sweating; thirst and breathlessness.</t>
  </si>
  <si>
    <t>medovahasrotoduṣṭiḥ</t>
  </si>
  <si>
    <t>मेदोवहस्रोतोदुष्टिः</t>
  </si>
  <si>
    <t>ITA-5.5.9</t>
  </si>
  <si>
    <t>Vitiation of channels carrying bone</t>
  </si>
  <si>
    <t>A disorder characterized by some or all the following signs and symptoms: hypertrophy of bones and teeth or atrophy, pain in the teeth, bones discoloration of the hair, head, body, face, and nails.</t>
  </si>
  <si>
    <t>asthivahasrotoduṣṭiḥ</t>
  </si>
  <si>
    <t>अस्थिवहस्रोतोदुष्टिः</t>
  </si>
  <si>
    <t>ITA-5.5.10</t>
  </si>
  <si>
    <t>Vitiation of channels carrying bone marrow</t>
  </si>
  <si>
    <t>A disorder characterized by some or all the following signs and symptoms: pain in the joints, giddiness, fainting and deep-seated wounds in the joint.</t>
  </si>
  <si>
    <t>majjāvahasrotoduṣṭiḥ</t>
  </si>
  <si>
    <t>मज्जावहस्रोतोदुष्टिः</t>
  </si>
  <si>
    <t>ITA-5.5.11</t>
  </si>
  <si>
    <t>Vitiation of channels carrying semen</t>
  </si>
  <si>
    <t>A disorder characterized by some or all the following signs and symptoms: impotency, sterility, abortion and congenital deformities.</t>
  </si>
  <si>
    <t>shukravahasrotoduṣṭiḥ</t>
  </si>
  <si>
    <t>स्हुक्रवहस्रोतोदुष्टिः</t>
  </si>
  <si>
    <t>ITA-5.5.12</t>
  </si>
  <si>
    <t>Vitiation of channels carrying menstrual flow</t>
  </si>
  <si>
    <t>A disorder characterized by some or all the following signs and symptoms: excessive or decreased or irregular menstrual flow, uterine prolapse, abortion, infertility.</t>
  </si>
  <si>
    <t>ārtavavahasrotoduṣṭiḥ</t>
  </si>
  <si>
    <t>आर्तववहस्रोतोदुष्टिः</t>
  </si>
  <si>
    <t>ITA-5.5.13</t>
  </si>
  <si>
    <t>Vitiation of channels carrying urine</t>
  </si>
  <si>
    <t>A disorder characterized by some or all the following signs and symptoms: excess micturition; dribbling; dysuria.</t>
  </si>
  <si>
    <t>mūtravahasrōtōduṣṭiḥ</t>
  </si>
  <si>
    <t>मूत्रवहस्रōतōदुष्टिः</t>
  </si>
  <si>
    <t>ITA-5.5.14</t>
  </si>
  <si>
    <t>Vitiation of channels carrying stools</t>
  </si>
  <si>
    <t>A disorder is characterized by difficulty in defecation; scanty defecation; defecation with sound; painful defecation; defecating watery stools; defecating scybalous/hard stools; defecating large-volume stools.</t>
  </si>
  <si>
    <t>purīṣavaha-srōtōduṣṭi</t>
  </si>
  <si>
    <t>पुरीषवह-स्रōतōदुष्टि</t>
  </si>
  <si>
    <t>ITA-5.5.15</t>
  </si>
  <si>
    <t>Vitiation of channels carrying sweat</t>
  </si>
  <si>
    <t>A disorder characterized by some or all the following signs and symptoms: complete lack of sweating. or excess sweating; dryness or excess stickiness of skin; burning sensation of limbs; horripilation.</t>
  </si>
  <si>
    <t>svedavahasrotoduṣṭiḥ</t>
  </si>
  <si>
    <t>स्वेदवहस्रोतोदुष्टिः</t>
  </si>
  <si>
    <t>ITA-5.6.1</t>
  </si>
  <si>
    <t>Fever</t>
  </si>
  <si>
    <t>A disorder characterized by rise of temperature/agitation; absence of perspiration; generalized body stiffness/pain.</t>
  </si>
  <si>
    <t>jvaraḥ</t>
  </si>
  <si>
    <t>ज्वरः</t>
  </si>
  <si>
    <t>ITA-5.6.2</t>
  </si>
  <si>
    <t>Prodromal symptoms of fever</t>
  </si>
  <si>
    <t>A disorder characterized by some or all the following signs and symptoms: dysgeusia/loss of taste; heaviness of body; aversion to food; querulous eyes; lacrimation/tears in eyes; excessive sleep; distress/discontent/restlessness; yawning; flexion/bending of body; shivering/tremors; exhaustion/ fatigue; giddiness or dizziness; excessive talking/irrelevant speech/incoherent speech; sleeplessness; horripilation; sensitive teeth/dental hyperaesthesia; random intolerance to sound; cold; wind and the sun; wavering like and dislike of cold; wavering like and dislike of wind; wavering like and dislike of sun; loss of taste; indigestion; weakness; generalized body aches; low vitality; slowness in activities; lethargy; loss of regular functions; aversion to work; disregard of superiors’ instructions; dislike of children; indifference towards own duties; dislike of garlands and external applications; difficulty in deglutition; aversion to sweet food; liking for sour food; liking for salty food; liking for pungent food; discoloration; eyes filled with tears; black-outs; displeasure/discontent; feeling of cold; tear-filled; agitated eyes; excessive sleeping; claudication/cramp in the calf muscles; exhaustion without exertion; disregard for better advice; aversion to sweet food; severe thirst; wavering like and dislike of sound without any reason; wavering like and dislike of agni/warmth without any reason; wavering like and dislike of water without any reason; stumbling gait; burning eyes.</t>
  </si>
  <si>
    <t>jvarapūrvarupam</t>
  </si>
  <si>
    <t>ज्वरपूर्वरुपम</t>
  </si>
  <si>
    <t>ITA-5.6.3</t>
  </si>
  <si>
    <t>Fever due to vitiated vata</t>
  </si>
  <si>
    <t>A disorder characterized by some or all the following signs and symptoms: unusual/irregular type of onset; unusual/ irregular type of remission/settling of fever; temperature difference between body parts; variations in severity of fever; onset of fever at the end of digestion; onset of fever in the evening; onset of fever in the early morning; onset of fever at the end of summer; rise in fever at the end of digestion; rise in fever in the evening; rise in fever in the early morning; rise in fever at the end of summer; rough nails; rough eyes; rough face/mouth; rough urine; rough faeces; rough skin; dark red-coloured nails; dark red-coloured eyes; dark red-coloured face; dark red-coloured urine; dark red-coloured faeces; dark red-coloured skin; severe cracking of nails; severe expanding sensation in eyes; severe expanding/cracking sensation in mouth; severe suppression of micturition; severe suppression of defecation; severe cracking of skin; various types of. pain in body parts; numbness in feet; claudication/cramp in the calf muscles; looseness in knee joints; looseness in joints; fatigue in thighs; breaking type of pain in lower back; breaking type of pain in flanks; breaking type of pain in back; breaking type of pain in shoulders; breaking type of pain in arms; breaking type of pain in shoulderblade; breaking type of pain in chest; cutting type of pain in lower back; cutting type of pain in flanks; cutting type of pain in back; cutting type of pain in shoulders; cutting type of pain in arms; cutting type of pain in shoulderblades; cutting type of pain in chest; crushing feeling in the lower back; crushing feeling in the flanks; crushing feeling in the back; crushing feeling in the shoulders; crushing feeling in the arms; crushing feeling in the shoulderblade; crushing feeling in the chest; churning feeling in the lower back; churning feeling in the flanks; churning feeling in the back; churning feeling in the shoulders;</t>
  </si>
  <si>
    <t>vātajvaraḥ</t>
  </si>
  <si>
    <t>वातज्वरः</t>
  </si>
  <si>
    <t>churning feeling in the arms; churning feeling in the shoulderblade; churning feeling in the chest; broken feeling in the lower back; broken feeling in the flanks; broken feeling in the back; broken feeling in the shoulders; broken feeling in the arms; broken feeling in the shoulderblade; broken feeling in the chest; splitting type of pain in lower back; splitting type of pain in sides of chest; splitting type of pain in back; splitting type of pain in shoulders; splitting type of pain in arms; splitting type of pain in shoulderblades; splitting type of pain in chest; constricting feeling in the lower back; constricting feeling in the sides of chest; constricting feeling in the back; constricting feeling in the shoulders; constricting feeling in the arms; constricting feeling in the shoulderblades; constricting feeling in the chest; jaw not able to perform its action/ immovable jaw; sound in the ear/tinnitus; sharp shooting pain in temporal region of head; astringent taste in the mouth; loss of taste of mouth/unability for perceive taste; dryness of mouth; dryness of palate; dry throat; thirst; stiffness of cardiac region; dry vomiting/nausea; dry cough; suppression of sneezing; suppression of eructations; stagnation of primary product of digestion; excessive salivation; loss of taste; indigestion; depression; yawning; flexion/bending of body; shivering/tremors; exhaustion/fatigue; giddiness or dizziness; excessive talking/irrelevant speech/incoherent speech; sleeplessness; horripilation; sensitive teeth/dental hyperaesthesia; lack of warmth; irregular course of fever; dryness of lips; insomnia; sneezing; stiffness of body parts; dryness of body; headache; precordial pain/cardiac pain; body aches; hard stools; retained stool/constipation;</t>
  </si>
  <si>
    <t>abdominal distension; colicky pain in abdomen; unusual irritation; unusually mild behaviour; unusual pain; rigidity of legs/feet; stiffness of lower back; grinding pain in back; squeezing type of pain in abdomen; piercing type of pain especially in the sides of chest as if pierced by bone; as if beaten by whip on chest; churning type of pain in shoulders; breaking type of pain in arms; squeezing type of pain in shoulder/scapula; inability to eat; suppression of faeces; dryness of skin; dryness of mouth; dryness of eyes; dryness of nails; dryness of urine; dryness of faeces; slightly reddish- coloured skin; slightly reddish-coloured face; slightly reddish- coloured skin; slightly reddish-coloured nails; slightly reddish- coloured urine; slightly reddish-coloured faeces; aversion to food; anhidrosis/lack of sweating; thirst; horripilation; lack of warmth.</t>
  </si>
  <si>
    <t>ITA-5.6.4</t>
  </si>
  <si>
    <t>Prodromal symptoms of fever due to vitiated vata</t>
  </si>
  <si>
    <t>A disorder characterized by yawning as presenting complaint.</t>
  </si>
  <si>
    <t>Vātikajvarapūrvarūpam;</t>
  </si>
  <si>
    <t>वातिकज्वरपूर्वरूपम;</t>
  </si>
  <si>
    <t>ITA-5.6.5</t>
  </si>
  <si>
    <t>Fever due to vitiated pitta</t>
  </si>
  <si>
    <t>A disorder characterized by some or all the following signs and symptoms: onset of fever in the whole body at once; rise in fever in whole body at once; onset of fever in whole body while eating; rise in fever in whole body while eating; onset of fever at midday; rise in fever at midday; onset of fever at midnight; rise in fever at midnight; fever onset in śarad ṛtu/ autumn; rise in fever in śarad ṛtu/autumn; pungent taste in mouth; inflammation of nose; stomatitis; inflammation of throat; inflammation of lips; inflammation of palate; excessive thirst; intoxication; giddiness or dizziness; syncope or swooning; vomiting of pitta; diarrhoea; aversion to food; exhaustion; excessive talking/irrelevant speech/incoherent speech; red-coloured patchy eruptions on skin; green coloration of nails; green-coloured eyes; green-coloured mouth/face; green-coloured urine; green-coloured faeces; green-coloured skin; yellow-coloured nail; yellow-coloured eyes; yellow-coloured face; yellowish discoloration of urine; yellow-coloured faeces; yellow-coloured skin; hyperpyrexia; severe burning sensation; desire for cold; aggravation with usage of nidāna and relief with upaśaya; reduced sleep/ sleeplessness; vomiting of pitta; perspiration; yellowish stools; yellowish urine; yellowish eyes; whole body involved at once; distress/discontent/restlessness; spitting of blood; sour belching/eructations; yellowishness of skin; yellowness of mouth/face; yellowish nails; bad odour from breath.</t>
  </si>
  <si>
    <t>paittikajvaraḥ</t>
  </si>
  <si>
    <t>पैत्तिकज्वरः</t>
  </si>
  <si>
    <t>ITA-5.6.6</t>
  </si>
  <si>
    <t>Prodromal symptoms of fever due to vitiated pitta</t>
  </si>
  <si>
    <t>A disorder characterized by burning sensation in eyes as presenting complaint.</t>
  </si>
  <si>
    <t>paittikajvarapūrvarūpam</t>
  </si>
  <si>
    <t>पैत्तिकज्वरपूर्वरूपम</t>
  </si>
  <si>
    <t>ITA-5.6.7</t>
  </si>
  <si>
    <t>Fever due to vitiated kapha</t>
  </si>
  <si>
    <t>A disorder characterized by some or all the following signs and symptoms: onset of fever in whole body at once; rise in fever in whole body at once; onset of fever after food; rise in fever after food; onset of fever in early morning; rise in fever in early morning; onset of fever in the first part of night; rise in fever in first part of night; onset of fever in spring or vasanta ṛtu; rise in fever in spring or vasanta ṛtu; sweet taste in mouth; heaviness; aversion to food; salivation/kapha oozing out; nausea; feeling as if heart is coated/wrapped; sensation of dampness/feeling of being wrapped in a wet cloth; vomiting; diminution of agni; excessive sleep; rigidity/stiffness; drowsiness/lassitude; cough; breathlessness/difficulty in breathing; cold catarrh; coldness; whitishness of nails; whitishness of eyes; whitishness of face/mouth; light/whitish- coloured urine; light/whitish-coloured stool; whitish-coloured skin; excessive cold papules on body; lack of warmth; aggravation with usage of nidāna and relief with upaśaya; nausea/provocation of dosha; horripilation; obstruction in srotas; mild pain; not excessively raised temperature of body; bodily exhaustion or tiredness/inability to perform physical activities; indigestion; loss of taste; dullness/frigidity/inactivity; obstruction in srotas; fever with low spike; cold catarrh; nausea; rigidity/stiffness; cold papules on body; raised circular patches on body/urticaria; low-grade rise of fever; lethargy; satiety; nausea/provocation of dosha; saltish taste in the mouth; excessive salivation.</t>
  </si>
  <si>
    <t>kaphajajvaraḥ</t>
  </si>
  <si>
    <t>कफजज्वरः</t>
  </si>
  <si>
    <t>ITA-5.6.8</t>
  </si>
  <si>
    <t>Prodromal symptoms of fever due to vitiated kapha</t>
  </si>
  <si>
    <t>A disorder characterized by aversion to food as presenting complaint.</t>
  </si>
  <si>
    <t>Kaphajvarapūrvarūpam</t>
  </si>
  <si>
    <t>कफज्वरपूर्वरूपम</t>
  </si>
  <si>
    <t>ITA-5.6.9</t>
  </si>
  <si>
    <t>Fever due to vitiated kapha- vata</t>
  </si>
  <si>
    <t>A disorder characterized by some or all the following signs and symptoms: feeling of cold/chills; heaviness; drowsiness/ lassitude; sensation of being covered with a wet cloth; pain in small joints; stiffness of head; cold catarrh; cough; absence of perspiration; moderate rise of temperature; sleep; decrease in temperature; loss of taste; headache; cold catarrh; breathlessness/difficulty in breathing; constipation; dullness/ frigidity/inactivity; black-outs; giddiness or dizziness.</t>
  </si>
  <si>
    <t>kaphavātajajvaraḥ</t>
  </si>
  <si>
    <t>कफवातजज्वरः</t>
  </si>
  <si>
    <t>ITA-5.6.10</t>
  </si>
  <si>
    <t>Fever due to vitiated vāta and pitta</t>
  </si>
  <si>
    <t>A disorder characterized by some or all the following signs and symptoms: headache; breaking type of pain in small joints; burning sensation; horripilation; dryness in throat; dryness in the mouth; vomiting; thirst; syncope or swooning; giddiness or dizziness; loss of taste; insomnia; excessive talking; yawning; confusion/delirium; distress/discontent/ restlessness; sleeplessness; rigidity/stiffness; a feeling of darkness.</t>
  </si>
  <si>
    <t>vātapittajajvaraḥ</t>
  </si>
  <si>
    <t>वातपित्तजज्वरः</t>
  </si>
  <si>
    <t>ITA-5.6.11</t>
  </si>
  <si>
    <t>Fever due to vitiated kapha and pitta</t>
  </si>
  <si>
    <t>A disorder characterized by some or all the following signs and symptoms: a fluctuating feeling of burning and coldness; fluctuating sweating and feeling of stiffness; suppression of sweating; confusion/delirium; cough; loss of taste; thirst; spitting of kapha; spitting of pitta; stickiness in the mouth; a bitter taste in the mouth; drowsiness/lassitude; no specific order of chills/cold; no specific order of stiffness; no specific order of sweating; no specific order of burning sensation.</t>
  </si>
  <si>
    <t>kaphapittajajvaraḥ</t>
  </si>
  <si>
    <t>कफपित्तजज्वरः</t>
  </si>
  <si>
    <t>ITA-5.6.12</t>
  </si>
  <si>
    <t>Fever due to vitiated tridosha</t>
  </si>
  <si>
    <t>A disorder characterized by some or all the following signs and symptoms: all the clinical features mentioned above; a fluctuating feeling of burning and coldness; tinnitus; otalgia; cough; non-emaciation; dumbness/aphasia; heaviness of abdomen; insomnia; giddiness or dizziness; breathlessness/ difficulty in breathing; drowsiness/lassitude; numbness of body; loss of taste; thirst; confusion/delirium; intoxication; rigidity/stiffness; burning sensation; feeling of cold/chills; precordial pain/cardiac pain; delayed suppuration of dosha; insanity; brown-reddish teeth; roughness of tongue; blackishness of tongue; pain in joints; headache; bone pains; curved/stooping of eyes; turbid eyes; tinnitus; otalgia; excessive talking/irrelevant speech/incoherent speech; inflammation in srotasa; constant cooing sound from throat; loss of consciousness; minimal sweating; diminished micturition/oliguria; decreased defecation; prolonged sweating; micturition after a long time; defecation after a long time; repeated burning sensation; repeated cold/chills; excessive daytime sleep; sleeplessness at night; constant sleepiness; sleeeplessness; severe perspiration; anhidrosis/ lack of sweating; perverted singing/dancing/laughing; watery eyes/eyes filled with tears; turbid eyes; reddish-coloured eyes; curved/stooping of eyes; eyes with shaking/trembling eyelids; pain in calf muscles; pain in sides of chest/flanks; severe headache; pain in small joints; pain in bones; sensation in the throat as if full of bristles; tongue looks as if burnt; roughness of tongue; heaviness of body; flaccidity/ laxity; loose joints; spitting of blood; spitting of pitta; spitting of kapha; wagging of head; appearance of kotha; appearance of reddish brown circular patches; appearance of reddish circular patches; obstruction to passage of faeces; scanty faeces; excessive defecation; unctuous face; diminution of physical strength; loss of voice.</t>
  </si>
  <si>
    <t>sannipātajajvaraḥ</t>
  </si>
  <si>
    <t>सन्निपातजज्वरः</t>
  </si>
  <si>
    <t>ITA-5.6.13</t>
  </si>
  <si>
    <t>Fever due to external factors/reasons</t>
  </si>
  <si>
    <t>Fever caused by exogenous factors such as trauma and infection and mental factors.</t>
  </si>
  <si>
    <t>āgantujajvaraḥ</t>
  </si>
  <si>
    <t>आगन्तुजज्वरः</t>
  </si>
  <si>
    <t>ITA-5.6.14</t>
  </si>
  <si>
    <t>Intermittent fever, fever with no fixed course or pattern</t>
  </si>
  <si>
    <t>A disorder characterized by initiation of a feeling of hotness, temperature at specific body parts such as head or feet; varied temperature, e.g. high temperature alternating with profuse sweating and coldness; intermittent pattern of temperature spike.</t>
  </si>
  <si>
    <t>viṣamajvaraḥ</t>
  </si>
  <si>
    <t>विषमज्वरः</t>
  </si>
  <si>
    <t>ITA-5.6.15</t>
  </si>
  <si>
    <t>Intermittent fever spiking twice daily</t>
  </si>
  <si>
    <t>A disorder characterized by a fever spike twice every twenty-four hours</t>
  </si>
  <si>
    <t>satataviṣamajvaraḥ</t>
  </si>
  <si>
    <t>सततविषमज्वरः</t>
  </si>
  <si>
    <t>ITA-5.6.16</t>
  </si>
  <si>
    <t>Continuous fever</t>
  </si>
  <si>
    <t>A disorder characterized by continuous fever without a break.</t>
  </si>
  <si>
    <t>santataviṣamajvaraḥ</t>
  </si>
  <si>
    <t>सन्ततविषमज्वरः</t>
  </si>
  <si>
    <t>ITA-5.6.17</t>
  </si>
  <si>
    <t>Intermittent fever spiking once daily</t>
  </si>
  <si>
    <t>A disorder characterized by a fever spike once every twenty-four hours.</t>
  </si>
  <si>
    <t>anyedyuṣkaviṣamajvaraḥ</t>
  </si>
  <si>
    <t>अन्येद्युष्कविषमज्वरः</t>
  </si>
  <si>
    <t>ITA-5.6.18</t>
  </si>
  <si>
    <t>Intermittent fever spiking every third day</t>
  </si>
  <si>
    <t>A disorder characterized by a recurrent fever spike on alternate days, i.e. every third day.</t>
  </si>
  <si>
    <t>tṛtīyakaviṣamajvaraḥ</t>
  </si>
  <si>
    <t>तृतीयकविषमज्वरः</t>
  </si>
  <si>
    <t>ITA-5.6.19</t>
  </si>
  <si>
    <t>Intermittent fever recurring every third day due to predomi- nance of kapha and pitta</t>
  </si>
  <si>
    <t>A disorder characterized by stiffness of sacroiliac region.</t>
  </si>
  <si>
    <t>kaphapittatṛtīyakajvaraḥ</t>
  </si>
  <si>
    <t>कफपित्ततृतीयकज्वरः</t>
  </si>
  <si>
    <t>ITA-5.6.20</t>
  </si>
  <si>
    <t>Intermittent fever recurring every third day due to predomi- nance of vata and kapha</t>
  </si>
  <si>
    <t>A disorder characterized by stiffness of back or pruśṭha.</t>
  </si>
  <si>
    <t>vātakaphatṛtīyakajvaraḥ</t>
  </si>
  <si>
    <t>वातकफतृतीयकज्वरः</t>
  </si>
  <si>
    <t>ITA-5.6.21</t>
  </si>
  <si>
    <t>Intermittent fever recurring every third day due to predomi- nance of vata and pitta</t>
  </si>
  <si>
    <t>A disorder characterized by stiffness of head/headache.</t>
  </si>
  <si>
    <t>vātapittatṛtīyakajvaraḥ</t>
  </si>
  <si>
    <t>वातपित्ततृतीयकज्वरः</t>
  </si>
  <si>
    <t>ITA-5.6.22</t>
  </si>
  <si>
    <t>Intermittent fever recurring every fourth day</t>
  </si>
  <si>
    <t>A disorder characterized by a recurrent fever spike every fourth day.</t>
  </si>
  <si>
    <t>caturthakaviṣamajvaraḥ</t>
  </si>
  <si>
    <t>चतुर्थकविषमज्वरः</t>
  </si>
  <si>
    <t>ITA-5.6.23</t>
  </si>
  <si>
    <t>Intermittent fever recurring every fourth day due to predominance of vāta</t>
  </si>
  <si>
    <t>A disorder characterized by an initial affliction of the head.</t>
  </si>
  <si>
    <t>vātajacaturthakajvaraḥ</t>
  </si>
  <si>
    <t>वातजचतुर्थकज्वरः</t>
  </si>
  <si>
    <t>ITA-5.6.24</t>
  </si>
  <si>
    <t>Intermittent fever recurring every fourth day due to predomi- nance of pitta</t>
  </si>
  <si>
    <t>pittajacaturthakajvaraḥ</t>
  </si>
  <si>
    <t>पित्तजचतुर्थकज्वरः</t>
  </si>
  <si>
    <t>ITA-5.6.25</t>
  </si>
  <si>
    <t>Intermittent fiver recurring every fourth day due to predomi- nance of kapha</t>
  </si>
  <si>
    <t>A disorder characterized by initial affliction of pain in calf muscles.</t>
  </si>
  <si>
    <t>kaphajacaturthakajvaraḥ</t>
  </si>
  <si>
    <t>कफजचतुर्थकज्वरः</t>
  </si>
  <si>
    <t>ITA-5.6.26</t>
  </si>
  <si>
    <t>Intermittent fiver recurring every fourth day when fever persists for two days with one day remission</t>
  </si>
  <si>
    <t>A disorder characterized by a fever spike on the second and third days: the patient is free of fever at the beginning and end of every four-day period.</t>
  </si>
  <si>
    <t>caturthakavipa-; ryayaviṣamajvaraḥ</t>
  </si>
  <si>
    <t>चतुर्थकविप-; र्ययविषमज्वरः</t>
  </si>
  <si>
    <t>ITA-5.6.27</t>
  </si>
  <si>
    <t>Persistent low-grade fever due to vitiated vata and kapha</t>
  </si>
  <si>
    <t>A disorder characterized by some or all the following signs and symptoms: constant low-grade fever; dryness; oedema; exhaustion or tiredness of body; rigidity of body; predominance of kapha.</t>
  </si>
  <si>
    <t>vātabalāsakajvaraḥ</t>
  </si>
  <si>
    <t>वातबलासकज्वरः</t>
  </si>
  <si>
    <t>ITA-5.6.28</t>
  </si>
  <si>
    <t>Fever due to vitiated primaryproduct of digestion</t>
  </si>
  <si>
    <t>A disorder characterized by some or all the following signs and symptoms: heaviness; apathy; agitation/anxiety; exhaustion; vomiting; loss of taste; hot sensation externally; generalized body aches; yawning; burning sensation in the precordial/cardiac region; nausea/provocation of dosha; breaking type of pain in body.</t>
  </si>
  <si>
    <t>rasadhātugatajvaraḥ</t>
  </si>
  <si>
    <t>रसधातुगतज्वरः</t>
  </si>
  <si>
    <t>ITA-5.6.29</t>
  </si>
  <si>
    <t>Fever due to vitiated blood</t>
  </si>
  <si>
    <t>A disorder characterized by some or all the following signs and symptoms: a papular rash filled with rakta or red-coloured pustules; a hot-feeling papular rash; thirst; repeated haemoptysis; burning sensation; redness/congestion; giddiness or dizziness; intoxication; excessive talking/irrelevant speech/ incoherent speech; perspiration; vomiting; papules/eruptions; confusion/delirium.</t>
  </si>
  <si>
    <t>raktadhātugatajvaraḥ</t>
  </si>
  <si>
    <t>रक्तधातुगतज्वरः</t>
  </si>
  <si>
    <t>ITA-5.6.30</t>
  </si>
  <si>
    <t>Fever due to vitiated muscle</t>
  </si>
  <si>
    <t>A disorder characterized by some or all the following signs and symptoms: a burning sensation inside the body thirst; confusion/delirium; fatigued mind and body; easy passage of stools; bad odour; convulsive movements of limbs; claudication/ cramp in the calf muscles; easy passage of urine; burning sensation externally; giddiness or dizziness; black-outs.</t>
  </si>
  <si>
    <t>māṃsadhātugatajvaraḥ</t>
  </si>
  <si>
    <t>मांसधातुगतज्वरः</t>
  </si>
  <si>
    <t>ITA-5.6.31</t>
  </si>
  <si>
    <t>Fever due to vitiated fat</t>
  </si>
  <si>
    <t>A disorder characterized by some or all the following signs and symptoms: perspiration; excessive thirst; excessive talking/ irrelevant speech/incoherent speech; repeated vomiting; intolerance of personal smell; fatigued mind and body; loss of taste; syncope or swooning; vomiting; bad odour; intolerance.</t>
  </si>
  <si>
    <t>medodhātugatajvaraḥ</t>
  </si>
  <si>
    <t>मेदोधातुगतज्वरः</t>
  </si>
  <si>
    <t>ITA-5.6.32</t>
  </si>
  <si>
    <t>Fever due to vitiated bone</t>
  </si>
  <si>
    <t>A disorder characterized by some or all the following signs and symptoms: purgation and emesis; breaking/splitting type of bone pains; cooing like a pigeon; convulsive movements of limbs; breathlessness/difficulty in breathing; purging; vomiting; upward and downward expulsion of dosha.</t>
  </si>
  <si>
    <t>asthidhātugatajvaraḥ</t>
  </si>
  <si>
    <t>अस्थिधातुगतज्वरः</t>
  </si>
  <si>
    <t>ITA-5.6.33</t>
  </si>
  <si>
    <t>Fever due to vitiated bone marrow</t>
  </si>
  <si>
    <t>A disorder characterized by some or all the following signs and symptoms: hiccups; breathlessness/difficulty in breathing; cough; feeling of entering into absolute darkness/black-outs; affects/damage of marmasthāna; internal burning and external coldness; burning sensation internally; rigors/chills; laboured breathing; vomiting.</t>
  </si>
  <si>
    <t>majjādhātugatajvaraḥ</t>
  </si>
  <si>
    <t>मज्जाधातुगतज्वरः</t>
  </si>
  <si>
    <t>ITA-5.6.34</t>
  </si>
  <si>
    <t>Fever due to vitiated seminal tissue</t>
  </si>
  <si>
    <t>A disorder characterized by some or all the following signs and symptoms: spermatorrhoea; death; death; persistent penile priapism; black-outs; impacts/damage to marmasthāna.</t>
  </si>
  <si>
    <t>śukradhātugatajvaraḥ</t>
  </si>
  <si>
    <t>शुक्रधातुगतज्वरः</t>
  </si>
  <si>
    <t>ITA-5.6.35</t>
  </si>
  <si>
    <t>Fever in which dosha and symptoms are located in viscera, vulnerable locations, joints and connective tissue</t>
  </si>
  <si>
    <t>A disorder characterized by some or all the following signs and symptoms: a burning sensation inside the body excessive thirst; excessive talking/irrelevant speech/incoherent speech; breathlessness/difficulty in breathing; giddiness or dizziness; pain in joints; bone pains; anhidrosis/lack of sweating; suppression of dosha; suppression of stools; high-grade fever; pronounced symptoms of jvara; internal burning sensation; constipation.</t>
  </si>
  <si>
    <t>antarvegajvaraḥ</t>
  </si>
  <si>
    <t>अन्तर्वेगज्वरः</t>
  </si>
  <si>
    <t>ITA-5.6.36</t>
  </si>
  <si>
    <t>Fever in which dosha and symptoms are located in supportive tissues</t>
  </si>
  <si>
    <t>A disorder characterized by high-grade external temperature; decreased severity of thirst.</t>
  </si>
  <si>
    <t>bahirvegajvaraḥ</t>
  </si>
  <si>
    <t>बहिर्वेगज्वरः</t>
  </si>
  <si>
    <t>ITA-5.6.37</t>
  </si>
  <si>
    <t>Fever due to ama, initial stage of fever, ama stage of fever</t>
  </si>
  <si>
    <t>A disorder characterized by some or all the following signs and symptoms: loss of taste; indigestion; heaviness of abdomen; a feeling of precordial fullness; drowsiness/lassitude; lethargy; nonsubsiding fever; hyperpyrexia; suppression of faeces and urine; excessive salivation; nausea; loss of appetite; unpleasant taste in mouth; stiffness of body parts; numbness of limbs; heaviness of body parts; frequent excessive micturition; improperly formed faecal matter; absence of muscle wasting; feeling as if the heart is wrapped; constipation; anhidrosis/lack of sweating; distress/discontent/restlessness; sleepiness; diminution of agni; poor oral hygiene; severe obstruction; exacerbated complications of fever.</t>
  </si>
  <si>
    <t>āmajajvaraḥ</t>
  </si>
  <si>
    <t>आमजज्वरः</t>
  </si>
  <si>
    <t>ITA-5.6.38</t>
  </si>
  <si>
    <t>Intermediate stage of fever, phase between ama stage and post-ama</t>
  </si>
  <si>
    <t>A disorder characterized by some or all the following signs and symptoms: high-grade fever; thirst; excessive talking/irrelevant speech/incoherent speech; breathlessness/difficulty in breathing; giddiness or dizziness; loose stools; nausea/ provocation of dosha.</t>
  </si>
  <si>
    <t>pacyamānajvaraḥ</t>
  </si>
  <si>
    <t>पच्यमानज्वरः</t>
  </si>
  <si>
    <t>ITA-5.6.39</t>
  </si>
  <si>
    <t>Fever devoid- of ama, post-ama stage of fever</t>
  </si>
  <si>
    <t>A disorder characterized by some or all the following signs and symptoms: return of appetite; wasted/dried up/emaciated; feeling of lightness in body parts; lessening of fever/mild fever; passage of excreta; absence of clinical features of āmajvara.</t>
  </si>
  <si>
    <t>nirāmaḥ</t>
  </si>
  <si>
    <t>निरामः</t>
  </si>
  <si>
    <t>ITA-5.7.1</t>
  </si>
  <si>
    <t>Diarrhoea is defined as the passage of three or more loose or liquid stools per day (or more frequent passage than is normal for the individual). Frequent passage of formed stools or loose “pasty” stools by breastfed babies do not qualify as diarrhoea.</t>
  </si>
  <si>
    <t>atisāra</t>
  </si>
  <si>
    <t>अतिसार</t>
  </si>
  <si>
    <t>ITA-5.7.2</t>
  </si>
  <si>
    <t>Prodromal symptoms of diarrhoea</t>
  </si>
  <si>
    <t>A disorder characterized by some or all the following signs and symptoms: needling pain in heart; needling pain in umbilicus; needling pain in anus; needling pain in abdomen/sides; needing pain in abdominal organs; bodily exhaustion or tiredness; suppression of flatus; retention of faeces; abdominal distension; indigestion. A disorder characterized by some or all the following signs and</t>
  </si>
  <si>
    <t>atisārapūrvarūpam</t>
  </si>
  <si>
    <t>अतिसारपूर्वरूपम</t>
  </si>
  <si>
    <t>ITA-5.7.3</t>
  </si>
  <si>
    <t>Diarrhoea due to vitiated vata</t>
  </si>
  <si>
    <t>symptoms: defecation of faeces with higher water content/ watery stools; faeces with unformed stools; broken/unformed stools; stools sink in water; dry stools; watery stools; defecation with pain; stools smelling like raw meat; defecation with little sound; suppression of urine; suppression of flatus; barborygmi/ gurgling sound of intestines; anal/rectal prolapse; exhausted back; exhausted thighs; exhausted calf muscles; small quantities; frothy faecal matter; dry faecal matter; dark brown colour; faeces with flatus; defecation with loud sound; formed stools; clear stools; compact stools; frequent defecation; stools resembling burnt jaggery; frothy stools with cutting pain in anus; dry mouth; horripilation; slightly reddish faecal matter; gripping pain; gurgling sound; loud groaning. A disorder characterized by some or all the following signs and</t>
  </si>
  <si>
    <t>vataja-atisāraḥ</t>
  </si>
  <si>
    <t>वतज-अतिसारः</t>
  </si>
  <si>
    <t>ITA-5.7.4</t>
  </si>
  <si>
    <t>Diarrhoea due to vitiated pitta</t>
  </si>
  <si>
    <t>symptoms: defecation of yellow-coloured stools; defecation of greenish stools; bluish stools; black stools; stools with blood and pitta; foul stools; thirst; burning sensation; perspiration; syncope or swooning; colicky pain in abdomen; burning sensation at anus; suppuration of anus; heat; rapid stools; stools resembling raw meat washings; watery/unformed stools; severe form; yellowish stool; bluish stool; bloody stool; fever; defecation of grassy stools.</t>
  </si>
  <si>
    <t>pittaja-atisāraḥ</t>
  </si>
  <si>
    <t>पित्तज-अतिसारः</t>
  </si>
  <si>
    <t>ITA-5.7.5</t>
  </si>
  <si>
    <t>Diarrhoea due to vitiated kapha</t>
  </si>
  <si>
    <t>A disorder characterized by some or all the following signs and symptoms: defecation of greasy/unctuous stools; whitish faeces; slimy faeces; faeces with fibres/threads; faeces with ama/unformed stools; heavy stools; foul odour; faeces mixed with mucus; associated with pain; scanty stools; frequent defecation; defecation with straining; heaviness in abdomen; heaviness in anus; heaviness in urinary bladder or basti; heaviness in groin region; feeling of incomplete defecation; horripilation; nausea/provocation of dosha; sleepiness; exhaustion; person with aversion to food; drowsiness/lassitude; loose stools; viscid faeces without sound; thick stools; formed stools; defecation of faeces of cold nature.</t>
  </si>
  <si>
    <t>kaphaja-atisāraḥ</t>
  </si>
  <si>
    <t>कफज-अतिसारः</t>
  </si>
  <si>
    <t>ITA-5.7.6</t>
  </si>
  <si>
    <t>Diarrhoea due to ama</t>
  </si>
  <si>
    <t>A disorder characterized by some or all the following signs and symptoms: stools of various colours; pain during defecation; stools sink in water; very foul-smelling stool; gurgling intestinal sounds/borborygmi; constipation/abdominal fullness; pain; excessive salivation; split/broken/unformed stools; stools with mucus.</t>
  </si>
  <si>
    <t>āmātisāraḥ</t>
  </si>
  <si>
    <t>आमातिसारः</t>
  </si>
  <si>
    <t>ITA-5.7.7</t>
  </si>
  <si>
    <t>Diarrhoea due to vitiated blood</t>
  </si>
  <si>
    <t>A disorder characterized by some or all the following signs and symptoms: stool mixed with blood; thirst; colicky pain in the abdomen; internal burning sensation; proctitis; fever; burning sensation.</t>
  </si>
  <si>
    <t>raktātisāraḥ</t>
  </si>
  <si>
    <t>रक्तातिसारः</t>
  </si>
  <si>
    <t>ITA-5.8.1</t>
  </si>
  <si>
    <t>Dysentery</t>
  </si>
  <si>
    <t>A disorder characterized by some or all the following signs and symptoms: strained defecation, stools mixed with blood; thirst; colicky pain in abdomen; internal burning sensation; proctitis; fever; burning sensation.</t>
  </si>
  <si>
    <t>pravāhikā</t>
  </si>
  <si>
    <t>प्रवाहिका</t>
  </si>
  <si>
    <t>ITA-5.9.1</t>
  </si>
  <si>
    <t>Chronic diarrhoea with malabsorption of nutrients</t>
  </si>
  <si>
    <t>Malabsorption develops in persons who have been treated for diarrhoea but still have poor digestion; as well as in those with poor digestion who indulge in unsuitable foods and activities. Due to provoked dosha, the grahani becomes affected and impairs agni functions. It is characterized by undigested food matter within stools/faeces with āma/unformed stools (vimuñcati āma-mala-pravrttiḥ/bhuktamāmaṁ vimuṁcation); expulsion of digested food; painful defecation; faeces with foul odour; formed stools interspersed with loose stools; faeces mixed with āma; faeces mixed with food; faeces mixed with undigested food; sudden well-formed hard stools; sudden onset of loose stools; longstanding pedal oedema; oedema on hands; emaciated/thin/malnourished person; pain in small joints; greediness; thirst; vomiting; fever; loss of taste; burning sensation; acidic eructation; bitter belchings/ eructations; sour belching/eructation; eructation with metallic smell; eructation with smoky smell; eructation with smell of raw meat; excessive salivation; dysgeusia/tastelessness; black-outs and loss of taste.</t>
  </si>
  <si>
    <t>grahaṇīroga</t>
  </si>
  <si>
    <t>ग्रहणीरोग</t>
  </si>
  <si>
    <t>ITA-5.9.2</t>
  </si>
  <si>
    <t>Chronic diarrhoea with malabsorption of nutrients due to vitiated vāta</t>
  </si>
  <si>
    <t>A disorder characterized by some or all the following signs and symptoms: diminution of agni or digestive power; difficulty in digesting food; fermentation of food; roughness of body; dryness in throat; dryness in mouth; appetite; thirst; errors of refraction/partial blindness; tinnitus; excess pain in sides of chest/flanks; pain in thighs; severe/constant pain in groins; severe/constant pain in neck; indigestion with vomiting and diarrhoea with colicky pain; precordial pain/ cardiac pain; emaciation; weakness; altered taste in mouth; cutting type of pain in anal region; craving for various tastes; mental depression; flatulence after digestion of food; flatulence during digestion of food; sense of well-being after taking meals; anxious about developing vātagulma; anxious about developing cardiac disease; anxious about developing splenomegaly; takes long time to evacuate bowels; defecation with pain; stools liquid in nature; stool in dry state; stool in less quantity; stool with āma; stool accompanied with loud sound; frothy stools; repeatedly passing stool; cough; breathlessness/difficulty in breathing; severe pain in anus; pain in precordium/cardiac region; severe pain in abdomen; severe pain in head; dryness of palate; anxious about having haemorrhoids; suspicion of pandu rōga.</t>
  </si>
  <si>
    <t>vātaja grahaṇīroga</t>
  </si>
  <si>
    <t>वातज ग्रहणीरोग</t>
  </si>
  <si>
    <t>ITA-5.9.3</t>
  </si>
  <si>
    <t>Chronic diarrhoea with malabsorption of nutrients due to vitiated pitta</t>
  </si>
  <si>
    <t>A disorder characterized by some or all the following signs and symptoms: indigestion; defecation of blue, yellow- coloured stools; defecation of yellow-coloured stools; stools liquid in nature; putrid eructations; sour belching/eructations; burning sensation in the precordial/cardiac region; burning sensation in throat; loss of taste; thirst.</t>
  </si>
  <si>
    <t>pittaja grahaṇīroga</t>
  </si>
  <si>
    <t>पित्तज ग्रहणीरोग</t>
  </si>
  <si>
    <t>ITA-5.9.4</t>
  </si>
  <si>
    <t>Chronic diarrhoea with malabsorption of nutrients. due to vitiated kapha</t>
  </si>
  <si>
    <t>A disorder characterized by some or all the following signs and symptoms: difficulty in digesting food; nausea; vomiting; loss of taste; sticky feeling in mouth; sweetness in mouth; cough; spitting/excess expectoration; cold/catarrh; feeling as if cardiac region/heart distended; motionless abdomen; heavy abdomen; unpleasant eructations; sweet eructations; exhaustion; not interested in sexual indulgence with women; passage of unformed faeces; defecation of stools with mucus; defecation of bulky/heavy stools; weakness despite lack of emaciation; lethargy; heaviness.</t>
  </si>
  <si>
    <t>kaphajagrahaṇīroga</t>
  </si>
  <si>
    <t>कफजग्रहणीरोग</t>
  </si>
  <si>
    <t>ITA-5.9.5</t>
  </si>
  <si>
    <t>Chronic diarrhoea with malabsorption of nutrients due to vitiated tridosha</t>
  </si>
  <si>
    <t>A disorder characterized by some or all the following signs and symptoms: indigestion; defecation of blue, yellow- coloured stools; defecation of yellow-coloured stools; stools liquid in nature; putrid eructations; sour belching/eructations; burning sensation in the precordial/cardiac region; burning sensation in the throat; loss of taste; thirst.</t>
  </si>
  <si>
    <t>sannipātaja grahaṇīroga</t>
  </si>
  <si>
    <t>सन्निपातज ग्रहणीरोग</t>
  </si>
  <si>
    <t>ITA-5.10.1</t>
  </si>
  <si>
    <t>Haemorrhoids</t>
  </si>
  <si>
    <t>Vitiated dosha affecting the skin, flesh and fat and causing sprout-like growths of flesh in various patterns in the anal region.</t>
  </si>
  <si>
    <t>arśaḥ</t>
  </si>
  <si>
    <t>अर्शः</t>
  </si>
  <si>
    <t>ITA-5.10.2</t>
  </si>
  <si>
    <t>Haemorrhoids due to vitiated vata</t>
  </si>
  <si>
    <t>A disorder characterized by some or all the following signs and symptoms: borborygmi/gurgling intestinal sounds; lethargy; weakness; exhaustion; defecation of liquid faeces; defecation of faeces of cold nature; defecation of dense faeces; defecation of unctuous faeces; low back pain; undigested food matter within stools/defecation of faeces along with āma; defecation of stools in bulky amounts; defecation of mucoid stools; defecation of stool along with sound; defecation of stool with mild pain; attacks of diarrhoea occurring every fortnight month; ten days; attacks of diarrhoea occurring daily; condition worsening during the daytime; condition subsiding at night; inability to diagnose; inability to diagnose; persistent/longstanding.</t>
  </si>
  <si>
    <t>vātajārśaḥ</t>
  </si>
  <si>
    <t>वातजार्शः</t>
  </si>
  <si>
    <t>ITA-5.10.3</t>
  </si>
  <si>
    <t>Haemorrhoids due to vitiated pitta</t>
  </si>
  <si>
    <t>A disorder characterized by some or all the following signs and symptoms: soft; flabby; delicate; red; tender pile-mass associated with discharge smelling like raw meat; thin; red in colour with burning sensation; itching; colicky pain; pricking pain and suppuration; The stool is loose yellow or green; The patient suffers from morbid thirst; fever; asthma; fainting and dislike for food; nails; eyes; skin; urine and stool are yellow in colour.</t>
  </si>
  <si>
    <t>pittajārśaḥ</t>
  </si>
  <si>
    <t>पित्तजार्शः</t>
  </si>
  <si>
    <t>ITA-5.10.4</t>
  </si>
  <si>
    <t>Haemorrhoids due to vitiated kapha</t>
  </si>
  <si>
    <t>A disorder characterized by some or all the following signs and symptoms: proportionate polyps; heaped anal sprouts; nonsensitive to touch; whitish anal sprouts; pale anal sprouts; noncompressible haemorrhoids; heavy; haemorrhoids appear as if wrapped in a wet cloth; numb sensation; fixed swelling; intense itching; heavy dishcarge from deeply rooted haemorrhoidal mass; continuous discharge; coppery brown discharge from haemorrhoidal mass; whitish discharge; blood discharge; slimy discharge; heavy urination; heavy thick stools; turbid urine; slimy faeces; whitish urine; whitish faeces; improved with dry mode of treatment; improved with hot mode of treatment; dysentery; excessive enlargement; distension in groin region; cutting type of pain; spitting of sputum; haemorrhoids with broad pedicle; condensed peduncle in anal region; haemorrhoids with mild pain; haemorrhoids white in colour; raised; heaped; unctuous haemorrhoids; noncompressible haemorrhoids; round haemorrhoids; heavy haemorrhoids; fixed haemorrhoids; slimy haemorrhoidal mass; haemorrhoids appear as if wrapped in a wet cloth; glossy haemorrhoidal mass; intense itching; improved by touch; thorny appearance; haemorrhoidal mass resembling a panasa; haemorrhoidal mass resembling a cow’s udder; swelling in the inguinal region; stretching sensation in the anal region; stretching sensation in the urinary bladder region or basti; stretching sensation in the umbilical region; breathlessness/difficulty in breathing; cough; nausea; excessive salivation; loss of taste; chronic rhinitis; frequent and excessive micturition; dysuria; heaviness in the head; heaviness; dysuria; dryness/wasting/emaciation; oedema; pallor/pale; urolithiasis; mutiple gravely particles in urine; feeling as if heart is coated/wrapped; feeling as if sense organs are coated; sweetness in mouth; excessive urination; chronic nature; excessive diminution of agni; excessive impotency; whitish nails; whitish eyes; whitish face; whitish discoloration of skin; whitish urine; whitish faeces; whitish teeth; fever with rigors; inability to perform sexual act/ impotence; diminution of agni; vomiting; leading to amavikara; faeces with fat-like appearance; faeces mixed with kapha; faeces passed with tenesmus; no discharge; no bursting; pallor; pale nails; pale faeces; pale urine; pallor in eyes; pale face; unctuous skin; unctuous nails; unctuous faeces; unctuous urine; unctuous eyes; unctuous face; faeces resembling raw meat washings; loose stool in large quantity; indigestion; heaviness of head.</t>
  </si>
  <si>
    <t>kaphajārśaḥ</t>
  </si>
  <si>
    <t>कफजार्शः</t>
  </si>
  <si>
    <t>ITA-5.10.5</t>
  </si>
  <si>
    <t>Haemorrhoids due to vitiated blood</t>
  </si>
  <si>
    <t>A disorder characterized by some or all the following signs and symptoms fleshy growths; anal obstruction; polyps of different shape and size; severe emaciation; lack of energy; timidity or apathy; blackish discoloration; lack of glow; paleness; loss of lustre; resembling a tree afflicted by worms; associated with complications caused due to marma pīḍa; cough; thirst; unpleasant taste in the mouth; breathlessness/ difficulty in breathing; cold catarrh; breaking type of pain in body; sneezing; swelling; fever; inability to perform sexual act/ impotence; deafness/hearing impairment; errors of refraction/ partial blindness; mutiple gravely particles in urine; weak and feeble voice; hoarseness of voice; staring look; spitting/ excessive expectoration; loss of taste; pain in small joints; bone pains; pain in precordium/cardiac region; pain in umbilical region; pain in anus; pain in groin region; slimy discharge from anus; ricewater discharge from anus; occasional constipation; occasional normal bowels; sometimes wet; sometimes dry; sometimes ripened; sometimes unripened; pale-coloured stools; yellow stools; greenish stools; reddish stools; slimy stools.</t>
  </si>
  <si>
    <t>raktajārśaḥ</t>
  </si>
  <si>
    <t>रक्तजार्शः</t>
  </si>
  <si>
    <t>ITA-5.10.6</t>
  </si>
  <si>
    <t>Haemorrhoids due to vitiated tridosha</t>
  </si>
  <si>
    <t>A disorder characterized by some or all the following signs and symptoms: a hard polyp at the anus; polyp of dry nature; polyp of various sizes; severe pain; convulsive movements; pricking pain; pulsating sensation; anal region hyperaesthesia; relief with unctuous treatment; relief with hot treatment; abdominal distension; penile stiffness; scrotal stiffness; stiffness of urinary bladder or basti; stiffness of groin region; excessive stiffness of cardiac region; severe body aches; heart palpitations; constant suppression of flatus; constant suppression of urine; pain in thighs; low back pain; pain in sacroiliac region; pain in sides of chest/flanks; pain in abdomen; pain in urinary bladder or basti; burning sensation in the head; cold catarrh; cough; upward movement of vata due to obstruction; stretching of body; dryness/wasting/ emaciation; oedema; syncope or swooning; loss of taste; dysgeusia/loss of taste; errors of refraction/partial blindness; itching; nasal pain; earache; pain in temporal region; suppression of voice; dark-coloured nails; dark-coloured eyes; dark-coloured face; dark-coloured skin; dark-coloured urine; dark-coloured faeces; slightly reddish-coloured nails; slightly reddish-coloured eyes; slightly reddish-coloured face; slightly reddish-coloured skin; slightly reddish-coloured urine; slightly reddish-coloured faeces; rough nails; roughness of eyes; roughness of mouth/face; rough/dry skin; roughness of urine; roughness of faeces; dry anal sprouts; reddish anal sprouts; discoloured anal sprouts; anal sprouts with irregular growth; tubular anal sprouts; flowerbud-sized anal sprouts; anal sprouts resembling sharp needles; painful defecation; defecation of hard stools; penile pain; proctalgia; pain in umbilical region; dissimilar appearances in different haemorrhoid masses; dry anal sprouts; anal sprouts with a tingling sensation; dirty looking anal sprouts; blackish anal sprouts; reddish anal sprouts; noncompressible haemorrhoids; clear anal sprouts; rough anal sprouts; rough peduncle in perianal region; twisted; sharp tipped; cracked; opened-mouthed; resembling the bimbi fruit; resembling the kharjūra fruit; resembling the karkandhu fruit; resembling the karpasi fruit; resembling the kadamba flower; resembling siddhārthaka; severe pain in head; severe pain in sides; pain in scapular regions; pain in waist; severe pain in thighs; pain in groin region; sneezing; eructations; constipation/abdominal fullness; constricting pain in cardiac region; loss of taste; cough; breathlessness/difficulty in breathing; impairment of agni; tinnitus; giddiness or dizziness; scybalous faeces; faeces in small amounts; stool with production of sound; stool passed with griping; stool passed with pain; stool passed with froth; mucilaginous stool passage; impacted stool; blackish discoloration of skin; blackish discoloration of nails; blackish discoloration of faeces; blackish disoloration of urine; blackish discoloration of eyes; blackish discoloration of faeces; blackish discoloration of teeth; raising suspicion of gulma; raising suspicion of splenomegaly; raising suspicion of ascites; raising suspicion of prostatic enlargement; irregular centre; about cotton-plant size.</t>
  </si>
  <si>
    <t>sannipātajārśaḥ</t>
  </si>
  <si>
    <t>सन्निपातजार्शः</t>
  </si>
  <si>
    <t>ITA-5.10.7</t>
  </si>
  <si>
    <t>Congenital haemorrhoids</t>
  </si>
  <si>
    <t>A disorder characterized by some or all the following signs and symptoms: tender anal sprouts; tenderness in anal sprouts; perspiring; wet; bluish tips; reddish coloration; yellowish-coloured haemorrhoidal mass; blackish-coloured anal sprouts; thin sanguinous discharge; yellowish discharge; haemorrhoidal mass with blood discharge; with blood flow; itching; pain; pricking type of pain; relief with cold; faeces in large quantity; excessive urination/polyuria; black-outs; unconsciousness/confusion; aversion to food; bluish tips; spreading; yellowish; diarrhoea with blood; yellowish teeth; foul odour; few in number; soft haemorrhoidal mass; elongated/lax; resembling a parrot’s tongue; resembling a piece of liver; resembling a leech’s mouth; burning sensation; inflammation/suppuration; fever; perspiration; thirst; syncope or swooning; loss of taste; confusion/delirium; hot; stools liquid in nature; bluish stool; hot stools; yellowish stools; passage of unformed. faeces; stools with blood; barley- shaped in the middle; green coloration of skin and nails; green-coloured urine; green-coloured eyes; green coloration of face; yellowishness of skin; yellowish nails; yellowish stools; yellowish urine; yellowish eyes; yellow coloration of face; yellow-coloured skin; yellow-coloured nail; yellow- coloured faeces; yellowish discoloration of urine; yellow- coloured eyes; yellow-coloured face; anal sprouts smelling of raw meat; passage of unformed faeces.</t>
  </si>
  <si>
    <t>sahajārśaḥ</t>
  </si>
  <si>
    <t>सहजार्शः</t>
  </si>
  <si>
    <t>ITA-5.10.8</t>
  </si>
  <si>
    <t>Haemorrhoids due to any two vitiated dosha</t>
  </si>
  <si>
    <t>A disorder characterized by some or all the following signs and symptoms: anal sprouts resembling Indian fig tree shoots; haemorrhoidal mass resembling gunja or coral; clinical features of pitta type of arśa; pressed by hard faeces; excessive bleeding; severely vitiated blood discharge; frequent bleeding; features similar to those of paittik; haemorrhoidal mass resembling banyan tree sprouts; sudden discharge of excessively vitiated and hot blood; suffering from various diseases due to blood loss; resembling a frog; dull complexion; loss of energy; loss of drive; loss of vitality; depressed sensory organs.</t>
  </si>
  <si>
    <t>dvandvaja-arśaḥ</t>
  </si>
  <si>
    <t>द्वन्द्वज-अर्शः</t>
  </si>
  <si>
    <t>ITA-5.11.1</t>
  </si>
  <si>
    <t>Subdued digestive, metabolic factors</t>
  </si>
  <si>
    <t>A disorder characterized by some or all the following signs and symptoms: difficulty in digestion of food after a long time even though of proper quantity; heaviness of abdomen; heaviness of head; cough; breathlessness/difficulty in breathing; excessive salivation; vomiting; bodily exhaustion or tiredness; abdominal distension; constipation; gurgling intestinal sounds/borborygmi; dryness of mouth; inactivity/ inertia of anus.</t>
  </si>
  <si>
    <t>ITA-5.11.2</t>
  </si>
  <si>
    <t>Excessive digestive, metabolic factors</t>
  </si>
  <si>
    <t>A disorder characterized by some or all the following signs and symptoms: rapid digestion of food of varied quantity and quality.</t>
  </si>
  <si>
    <t>atyagniḥ/ bhasmakaḥ</t>
  </si>
  <si>
    <t>अत्यग्निः/ भस्मकः</t>
  </si>
  <si>
    <t>ITA-5.11.3</t>
  </si>
  <si>
    <t>Irregular digestive, metabolic factors</t>
  </si>
  <si>
    <t>A disorder characterized by some or all the following signs and symptoms: ability to digest properly at times proper digestion of food of varied quantity and improper digestion in spite of proper quantity of food; abdominal distension; colicky pain in abdomen; upward movement of gases with retention of stool and urine; diarrhoea; heaviness in the abdomen; borborygmi/gurgling intestinal sounds; straining at defecation.</t>
  </si>
  <si>
    <t>ITA-5.11.4</t>
  </si>
  <si>
    <t>Indigestion</t>
  </si>
  <si>
    <t>A disorder characterized by some or all the following signs and symptoms: constipation/abdominal fullness; exhaustion; headache; syncope or swooning; giddiness or dizziness; stiffness of back; stiffness of lower back; yawning; generalized body aches; thirst; fever; vomiting; straining at defecation; loss of taste; indigestion; burning sensation; diseases of the mouth; amlapitta; signs of rājayakṣma; cold catarrh; frequent and excessive micturition; constipation; excessive defecation; fatigued mind and body; suppression of intra-abdominal gas movements; heaviness.</t>
  </si>
  <si>
    <t>ajīrṇam</t>
  </si>
  <si>
    <t>अजीर्णम</t>
  </si>
  <si>
    <t>ITA-5.11.5</t>
  </si>
  <si>
    <t>Indigestion due to vata</t>
  </si>
  <si>
    <t>A disorder characterized by some or all the following signs and symptoms: severe needling type of pain; severe colicky pain; obstructed flatus; reverse movements of vata due to obstruction; constipation; abdominal distension; bodily exhaustion or tiredness; various other vata disorders; non passing of the flatus; rigidity,stiffness; confusion,delirium; body aches.</t>
  </si>
  <si>
    <t>viṣṭabdhājīrṇam,; vātajājīrṇam</t>
  </si>
  <si>
    <t>विष्टब्धाजीर्णम,; वातजाजीर्णम</t>
  </si>
  <si>
    <t>ITA-5.11.6</t>
  </si>
  <si>
    <t>Indigestion due to putrefaction of gastric juices</t>
  </si>
  <si>
    <t>A disorder characterized by some or all the following signs and symptoms: incomplete digestion; acid reflux; thirst; confusion/delirium; giddiness or dizziness; sour belching/ eructations; burning sensations; syncope or swooning; various other disorders; smoky and acidic eructations; perspiration.</t>
  </si>
  <si>
    <t>vidagdhājīrṇam/; pittajājīrṇam</t>
  </si>
  <si>
    <t>विदग्धाजीर्णम/; पित्तजाजीर्णम</t>
  </si>
  <si>
    <t>ITA-5.11.7</t>
  </si>
  <si>
    <t>Indigestion due to sluggish gut motility, vitiation of kapha</t>
  </si>
  <si>
    <t>A disorder characterized by some or all the following signs and symptoms: swelling around the eyes; swelling in the cheek; eructations appear to be of same nature as food; eructations appearing as if had just eaten; excessive salivation; nausea/provocation of dosha; heaviness; non-sour eructations.</t>
  </si>
  <si>
    <t>āmājīrṇam/; kaphajājīrṇam</t>
  </si>
  <si>
    <t>आमाजीर्णम/; कफजाजीर्णम</t>
  </si>
  <si>
    <t>ITA-5.11.8</t>
  </si>
  <si>
    <t>Indigestion due to remnant of unabsorb- able primary product of digestion)</t>
  </si>
  <si>
    <t>A disorder characterized by some or all the following signs and symptoms: clear eructations but with continuing aversion to food; heaviness in cardiac region; excessive salivation; cardiac pain in spite of clear eructations; precordial discomfort with nausea; heaviness.</t>
  </si>
  <si>
    <t>rasaśeṣajanya-ajīrṇam</t>
  </si>
  <si>
    <t>रसशेषजन्य-अजीर्णम</t>
  </si>
  <si>
    <t>ITA-5.11.9</t>
  </si>
  <si>
    <t>Indigestion, when food takes a full day to get digested</t>
  </si>
  <si>
    <t>dinapāki-ajīrṇam</t>
  </si>
  <si>
    <t>दिनपाकि-अजीर्णम</t>
  </si>
  <si>
    <t>ITA-5.11.10Indigestion</t>
  </si>
  <si>
    <t>recurring every day</t>
  </si>
  <si>
    <t>prativāsara-ajīrṇam</t>
  </si>
  <si>
    <t>प्रतिवासर-अजीर्णम</t>
  </si>
  <si>
    <t>ITA-5.11.11</t>
  </si>
  <si>
    <t>Intumescence of abdomen with constipation and flatus; delayed and obstructive digestive process</t>
  </si>
  <si>
    <t>A disorder characterized by some or all the following signs and symptoms: marked abdominal distension; a sinking feeling; borborygmi; obstructed flatus leading to reversed peristalsis; obstruction of faeces; suppression of thirst; suppression of eructations; colicky pain in abdomen; borborygmi with distension; generalized body aches; dryness of mouth; syncope or swooning; giddiness or dizziness; impairment of agni; stiffness of sides of chest; stiffness of back; contraction movement of sira; rigidity of sira; tremors; rigidity/stiffness; fever; burning sensation inside the body; thirst; intoxication; giddiness or dizziness; excessive talking/ irrelevant speech/incoherent speech; loss of taste; indigestion; fever with chills; lethargy; heaviness of body parts; impediment of speech/dysphasia; spitting/excessive expectoration.</t>
  </si>
  <si>
    <t>alasaka-ajīrṇam</t>
  </si>
  <si>
    <t>अलसक-अजीर्णम</t>
  </si>
  <si>
    <t>ITA-5.12.1</t>
  </si>
  <si>
    <t>Acute, severe gastroenteritis</t>
  </si>
  <si>
    <t>A disorder characterized by some or all the following signs and symptoms: a needling type of pain in body; expulsion of āma from upper and lower orifices; i.e. mouth and anus; syncope or swooning; diarrhoea; vomiting; thirst; colicky pain in abdomen; giddiness or dizziness; cramps; yawning; generalized body aches; dryness of mouth; excessive talking/ irrelevant speech/incoherent speech; sunken eyes; severe headache; severe pain in cardiac region; contraction movement of head; rigidity of head; loss of thirst; impairment of agni; stiffness of sides of chest; stiffness of back; burning sensation; discoloration; intoxication; tremors; pain in precordial region/angina pectoris; headache; borborygmi with distension; rigidity/stiffness; fever; feeling of heaviness in body; impediment of speech/dysphasia; spitting/excessive expectoration; loss of taste; excessive salivation; bodily exhaustion or tiredness/inability to perform physical activities; indigestion; fever with chills; lethargy.</t>
  </si>
  <si>
    <t>visūcikā</t>
  </si>
  <si>
    <t>विसूचिका</t>
  </si>
  <si>
    <t>ITA-5.12.2</t>
  </si>
  <si>
    <t>Complications of gastroenteritis</t>
  </si>
  <si>
    <t>A disorder characterized by some or all the following signs and symptoms: insomnia; distress/discontent/restlessness; tremors; retention of urine; loss of consciousness.</t>
  </si>
  <si>
    <t>visūcikā-upadravaḥ</t>
  </si>
  <si>
    <t>विसूचिका-उपद्रवः</t>
  </si>
  <si>
    <t>ITA-5.13.1</t>
  </si>
  <si>
    <t>External worm infestation</t>
  </si>
  <si>
    <t>A disorder characterized by some or all the following signs and symptoms: itching; wheal-like skin eruptions; papules/ eruptions; nodular swelling.</t>
  </si>
  <si>
    <t>bāhyajakṛmiḥ</t>
  </si>
  <si>
    <t>बाह्यजकृमिः</t>
  </si>
  <si>
    <t>ITA-5.13.2</t>
  </si>
  <si>
    <t>Head lice infestation</t>
  </si>
  <si>
    <t>yūkā</t>
  </si>
  <si>
    <t>यूका</t>
  </si>
  <si>
    <t>ITA-5.13.3</t>
  </si>
  <si>
    <t>Nit infestation</t>
  </si>
  <si>
    <t>likṣā</t>
  </si>
  <si>
    <t>लिक्षा</t>
  </si>
  <si>
    <t>ITA-5.13.4</t>
  </si>
  <si>
    <t>Internal worm infestation</t>
  </si>
  <si>
    <t>ābhyantara-kṛmiḥ</t>
  </si>
  <si>
    <t>आभ्यन्तर-कृमिः</t>
  </si>
  <si>
    <t>ITA-5.13.5</t>
  </si>
  <si>
    <t>Worm or parasite arising from vitiated kapha; residing in stomach and small intestine</t>
  </si>
  <si>
    <t>A disorder characterized by some or all the following signs and symptoms: loss of taste; indigestion; borborygmi with distension; salivation; emaciation; sneezing; vomiting; fever; cold catarrh; syncope or swooning; nausea; yawning; generalized body aches; roughness/dryness.</t>
  </si>
  <si>
    <t>kaphajakṛmiḥ</t>
  </si>
  <si>
    <t>कफजकृमिः</t>
  </si>
  <si>
    <t>ITA-5.13.6</t>
  </si>
  <si>
    <t>Worm or parasite arising from faeces; residing in large intestine</t>
  </si>
  <si>
    <t>A disorder characterized by some or all the following signs and symptoms: emaciation; pruritis ani; pallor; roughness/ dryness; horripilation; altered faeces/loose motions; constipation/abdominal fullness; colicky pain; severe irritation at anus; itching at the anal margins; hyperaesthesia at anal margins; anal expulsion of worms.</t>
  </si>
  <si>
    <t>purīṣajakṛmiḥ [kakerukaḥ; makerukaḥ, lelihaḥ; saśūlakaḥ, sausurādaḥ/; sausūlakaḥ]</t>
  </si>
  <si>
    <t>पुरीषजकृमिः [ककेरुकः; मकेरुकः, लेलिहः; सशूलकः, सौसुरादः/; सौसूलकः]</t>
  </si>
  <si>
    <t>ITA-5.13.7</t>
  </si>
  <si>
    <t>Worm formed in blood and affecting blood vessels</t>
  </si>
  <si>
    <t>A disorder characterized by some or all the following signs and symptoms: a bristling sense, paraesthesia at wound site or hyperaesthesia; itching, pain, and feeling of creeping/ crawling of worms at wound site; devouring of skin; devouring of vessels; devouring of tendons; devouring of muscle worms; devouring of cartilage; loss of hair; loss of moustache; loss of nails; loss of body hairs; loss of eyelashes; diseases of blood/ bloodborne diseases.</t>
  </si>
  <si>
    <t>śoṇitajakṛmiḥ/; raktajakṛmiḥ [keśādaḥ,; romādaḥ/ lomādaḥ,; lomavidhvaṃsaḥ,; lomadvīpaḥ saurasaḥ,; audumbaraḥ,]</t>
  </si>
  <si>
    <t>शोणितजकृमिः/; रक्तजकृमिः [केशादः,; रोमादः/ लोमादः,; लोमविध्वंसः,; लोमद्वीपः सौरसः,; औदुम्बरः,]</t>
  </si>
  <si>
    <t>ITA-5.14.1</t>
  </si>
  <si>
    <t>Anaemic syndrome</t>
  </si>
  <si>
    <t>A disorder characterized by some or all the following signs and symptoms: a constant sound in the ear; destroyed agni; weakness; exhaustion; aversion to food; exhaustion/fatigue; giddiness or dizziness; body pain; fever; difficulty in breathing; heaviness of body; loss of taste; rubbing type of pain in body; squeezing type of pain in body; body feels as if being churned; swelling of ocular orbits; greenish discoloration of body; fragility/loss of body hair; loss of lustre; anger/irritability; aversion to cold; sleepiness; spitting/excessive expectoration; reduced talking; claudication/cramp in the calf muscles; low back pain; pain in thighs; pain in feet; feeling of weakness of hip region; fatigue/weakness in thighs; feeling of weakness of feet/legs; exertion/dyspnoea on climbing; laxity/looseness of dhātu; decreased quality of ojas; reduced raktadhātu/ depletion of rakta; reduced medodhātu/depletion of medodhātu; reduction in sāra of dhātu/sapless/weakness; laxity of organs of physical action, i.e. hands, legs and tongue (karmendriya), and cognitive organs (jñanendriya); heart palpitations; weakness of limbs/motionlessness. A complex disorder representing various conditions: anaemia, liver derangement, splenic disorders, etc.</t>
  </si>
  <si>
    <t>pāṇḍurogaḥ</t>
  </si>
  <si>
    <t>पाण्डुरोगः</t>
  </si>
  <si>
    <t>ITA-5.14.2</t>
  </si>
  <si>
    <t>Anaemic syndrome due to vitiated vata</t>
  </si>
  <si>
    <t>A disorder characterized by some or all the following signs and symptoms: pale black dryness of body; slight reddish discoloration of body; generalized body aches; pain; pricking pain; pain in sides of chest/flanks; headache; tremors; decreased amount of faecal matter; unpleasant taste in mouth; oedema; borborygmi with distension; loss of physical strength or weakness; blackish discoloration of eyes; covered with blackish veins; blackish discoloration of faeces; blackish disoloration of urine; blackish discoloration of nails; blackish discoloration of face; blackish discoloration of veins; slightly reddish discoloration of faeces; slightly reddish discoloration of urine; slightly reddish discoloration of nails; slightly reddish discoloration of eyes; slightly reddish discoloration of veins; dryness of faecal matter; reduced unctuousness of urine; dryness of nails; dry eyes; dryness of veins; giddiness or dizziness.</t>
  </si>
  <si>
    <t>vātajapāṇḍurogaḥ</t>
  </si>
  <si>
    <t>वातजपाण्डुरोगः</t>
  </si>
  <si>
    <t>ITA-5.14.3</t>
  </si>
  <si>
    <t>Anaemic syndrome due to vitiated pitta</t>
  </si>
  <si>
    <t>A disorder characterized by some or all the following signs and symptoms: yellowish discoloration of faeces; yellowish discoloration of urine; yelllowish discoloration of eyes; yellowish veins; covered with yellow veins; yellowish discoloration of face; greenish discoloration of faeces; greenish discoloration of urine; greenish discoloration of veins; greenish discoloration of nails; greenish discoloration of face; fever; burning sensation; thirst; syncope or swooning; thirst; excessive sweating; desire for cold; lack of desire for food; pungent taste in mouth; aggravation of clinical features due to exposure to heat; aggravation of clinical features due to intake of sour foods; sour belching/eructations; indigestion leading to acidic food; bad body odour; passage of unformed. faeces; weakness; black-outs; excessive yellowish tinge.</t>
  </si>
  <si>
    <t>pittajapāṇḍurogaḥ</t>
  </si>
  <si>
    <t>पित्तजपाण्डुरोगः</t>
  </si>
  <si>
    <t>ITA-5.14.4</t>
  </si>
  <si>
    <t>Anaemic syndrome due to vitiated kapha</t>
  </si>
  <si>
    <t>A disorder characterized by some or all the following signs and symptoms: heaviness; drowsiness/lassitude; vomiting; whitish discoloration of body; whitish discoloration of eyes; covered with whitish veins; whitish discoloration of faeces; whitish discoloration of urine; whitish discoloration of nails; whitish discoloration of face; excessive salivation; horripilation; bodily exhaustion or tiredness; syncope or swooning; giddiness or dizziness; exhaustion without exertion; breathlessness/difficulty in breathing; cough; lethargy; loss of taste; obstructed speech; obstructed voice; desire for pungent taste; desire for dryness; desire for heat; oedema; sweet taste in the mouth; salty taste in the mouth; diminution of voice/loss of voice; whitish discoloration of skin.</t>
  </si>
  <si>
    <t>kaphajapāṇḍurogaḥ</t>
  </si>
  <si>
    <t>कफजपाण्डुरोगः</t>
  </si>
  <si>
    <t>ITA-5.14.5</t>
  </si>
  <si>
    <t>Anaemic syndrome due to vitiated tridosha</t>
  </si>
  <si>
    <t>sannipātajapāṇḍurogaḥ</t>
  </si>
  <si>
    <t>सन्निपातजपाण्डुरोगः</t>
  </si>
  <si>
    <t>ITA-5.14.6</t>
  </si>
  <si>
    <t>Anaemic syndrome due to pica or dirt-eating</t>
  </si>
  <si>
    <t>A disorder characterized by some or all the following signs and symptoms: loss of strength; loss of agni; loss of normal body colour; swelling of malar region; supraorbital swelling; swelling of eyebrows; pedal oedema; periumbilical oedema; oedema of penis; worm infestation in abdomen; diarrhoea/ altered stools; worms in faecal matter; oedema of face; blood-mixed faecal matter; mucus-mixed faecal matter;</t>
  </si>
  <si>
    <t>mṛdbhakṣaṇajanya/; kṛmijapāṇḍurogaḥ</t>
  </si>
  <si>
    <t>मृद्भक्षणजन्य/; कृमिजपाण्डुरोगः</t>
  </si>
  <si>
    <t>ITA-5.15.1</t>
  </si>
  <si>
    <t>Excessive secretion of bile or obstruction to bile resulting in jaundice.</t>
  </si>
  <si>
    <t>kāmalā</t>
  </si>
  <si>
    <t>कामला</t>
  </si>
  <si>
    <t>ITA-5.15.2</t>
  </si>
  <si>
    <t>Jaundice affecting predominantly the organs in the major inner cavity of the body</t>
  </si>
  <si>
    <t>A disorder characterized by some or all the following signs and symptoms: excessively yellow-coloured eyes; yellow- coloured skin; yellow-coloured nails; turmeric yellow discoloration of face; reddish faeces; reddish urine; yellowish faeces; body colour resembling a toad in colour; loss of sensory and motor organ functioning; burning sensations; indigestion; weakness; exhaustion; loss of taste; whitishness of face; extreme weakness of sensory organs; yellowish discoloration of urine; thirst;</t>
  </si>
  <si>
    <t>koṣṭhāśritakāmalā</t>
  </si>
  <si>
    <t>कोष्ठाश्रितकामला</t>
  </si>
  <si>
    <t>ITA-5.15.3</t>
  </si>
  <si>
    <t>Jaundice affecting body tissues such as blood and limbs</t>
  </si>
  <si>
    <t>A disorder characterized by some or all the following signs and symptoms: yellow-coloured eyes; yellowish discoloration of urine; yellow-coloured skin; whitish stools; gurgling intestinal sounds/borborygmi; constipation/abdominal fullness; heaviness of heart region; pitta entering into tvaca and dhātu with gradual development of weakness; gradual development of pain in sides of chest; gradual development of hiccups; gradual development of breathlessness; gradual development of loss of taste; gradual development of fever.</t>
  </si>
  <si>
    <t>śākhāśritakāmalā</t>
  </si>
  <si>
    <t>शाखाश्रितकामला</t>
  </si>
  <si>
    <t>ITA-5.15.4</t>
  </si>
  <si>
    <t>Advanced stage of jaundice with painful, swollen joints</t>
  </si>
  <si>
    <t>A disorder characterized by excessive swelling; breaking type of pain in small joints; yellowish black stools, generalized oedema, bloody face, eyes, blood mixed vomitus, urine, tremors, burning sensation, excess thirst. constipation, loss of consciousness, loss of digestive and metabolic capacity.</t>
  </si>
  <si>
    <t>kumbhakāmalā</t>
  </si>
  <si>
    <t>कुम्भकामला</t>
  </si>
  <si>
    <t>ITA-5.15.5</t>
  </si>
  <si>
    <t>Advanced stage of jaundice</t>
  </si>
  <si>
    <t>A disorder characterized by some or all the following signs and symptoms: green discoloration of the skin; yellowish discoloration of skin; bluish tinge to skin; blackish discoloration of skin; giddiness or dizziness; thirst; uninterested in sexual activity; mild fever; drowsiness/ lassitude; diminution of physical strength; diminution of agni; loss of vigour; generalized body aches; burning sensations; loss of taste.</t>
  </si>
  <si>
    <t>halīmakaḥ (loḍharaḥ)</t>
  </si>
  <si>
    <t>हलीमकः (लोढरः)</t>
  </si>
  <si>
    <t>ITA-5.16.1</t>
  </si>
  <si>
    <t>Haemorrhage from external and internal orifices, bleeding disorders</t>
  </si>
  <si>
    <t>A disorder characterized by some or all the following signs and symptoms: bleeding from body orifices in its upper part, i.e. mouth, nose, eyes and ears; bleeding from body orifices in its lower part, i.e. anus, penis and vagina; bleeding from both body parts; bleeding through hair follicles.</t>
  </si>
  <si>
    <t>raktapittam</t>
  </si>
  <si>
    <t>रक्तपित्तम</t>
  </si>
  <si>
    <t>ITA-5.16.2</t>
  </si>
  <si>
    <t>Haemorrhage due to predominance of vata</t>
  </si>
  <si>
    <t>A disorder characterized by some or all the following signs and symptoms: blackish blood discharge; slightly reddish blood discharge; frothy blood discharge; reduced viscosity of blood discharge; reduced unctuousness of blood discharge.</t>
  </si>
  <si>
    <t>vātajaraktapittam</t>
  </si>
  <si>
    <t>वातजरक्तपित्तम</t>
  </si>
  <si>
    <t>ITA-5.16.3</t>
  </si>
  <si>
    <t>Haemorrhage due to predominance of pitta</t>
  </si>
  <si>
    <t>A disorder characterized by some or all the following signs and symptoms: ochre-coloured blood discharge; black- coloured blood discharge; blood discharge resembling the colour of cow’s urine; blood resembling the ocelli in a peacock’s tail; blood discharge resembling soot or collyrium.</t>
  </si>
  <si>
    <t>pittajaraktapittam</t>
  </si>
  <si>
    <t>पित्तजरक्तपित्तम</t>
  </si>
  <si>
    <t>ITA-5.16.4</t>
  </si>
  <si>
    <t>Haemorrhage due to predominance of kapha</t>
  </si>
  <si>
    <t>A disorder characterized by some or all the following signs and symptoms: discharge of viscous blood; pale blood; oily blood; slimy blood; and mucoid blood.</t>
  </si>
  <si>
    <t>kaphajaraktapittam</t>
  </si>
  <si>
    <t>कफजरक्तपित्तम</t>
  </si>
  <si>
    <t>ITA-5.16.5</t>
  </si>
  <si>
    <t>Haemorrhage due to vitiated tridosha</t>
  </si>
  <si>
    <t>A disorder characterized by the mixed symptoms of all types of raktapitta.</t>
  </si>
  <si>
    <t>sannipātikaraktapittam</t>
  </si>
  <si>
    <t>सन्निपातिकरक्तपित्तम</t>
  </si>
  <si>
    <t>ITA-5.17.1</t>
  </si>
  <si>
    <t>Consumption disorder complex, diminution of structural components</t>
  </si>
  <si>
    <t>rājayakṣmā</t>
  </si>
  <si>
    <t>राजयक्ष्मा</t>
  </si>
  <si>
    <t>ITA-5.17.2</t>
  </si>
  <si>
    <t>Consumption due to withholding of natural urges</t>
  </si>
  <si>
    <t>A disorder characterized by some or all the following signs and symptoms: cold catarrh; cough; hoarseness of voice; loss of taste; pain in sides of chest/flanks; headache; fever; crushing type of pain in shoulders; generalized body aches; frequent vomiting; diarrhoea/loose motions; depletion of purisha or faeces; irritation in the throat; irritation in the chest; breathlessness/difficulty in breathing.</t>
  </si>
  <si>
    <t>vegarodhajarājayakṣmā</t>
  </si>
  <si>
    <t>वेगरोधजराजयक्ष्मा</t>
  </si>
  <si>
    <t>ITA-5.17.3</t>
  </si>
  <si>
    <t>Consumption due to untimely food habit</t>
  </si>
  <si>
    <t>A disorder characterized by some or all the following signs and symptoms: cold catarrh; excessive salivation; cough; vomiting; loss of taste; fever; burning sensation in the shoulders/scapula; haemoptysis; pain in sides of chest/flanks; headache; altered voice; colicky pain in abdomen; generalized body aches; ruined/broken voice; crushing type of pain in shoulders; diarrhoea; burning sensation inside the body; heaviness of head; traumatic chest/pulmonary trauma; weakness.</t>
  </si>
  <si>
    <t>viṣamāśanajarājayakṣmā</t>
  </si>
  <si>
    <t>विषमाशनजराजयक्ष्मा</t>
  </si>
  <si>
    <t>ITA-5.17.4</t>
  </si>
  <si>
    <t>Consumption due to depletion of body elements</t>
  </si>
  <si>
    <t>A disorder characterized by some or all the following signs and symptoms: joint dislocation/laxity; dryness; cold catarrh; fever; cough; generalized body aches; headache; breathlessness/difficulty in breathing; altered stools/loose motions; loss of taste; pain in sides of chest/flanks; diminution of voice/loss of voice; burning sensation in the shoulders/ scapular region; weakness; depletion/drying up of muscle and blood; crushing type of pain in shoulders; delayed digestion/ indigestion; altered voice; traumatic chest/pulmonary trauma; haemoptysis.</t>
  </si>
  <si>
    <t>kṣayajarājayakṣmā</t>
  </si>
  <si>
    <t>क्षयजराजयक्ष्मा</t>
  </si>
  <si>
    <t>ITA-5.17.5</t>
  </si>
  <si>
    <t>Consumption due to excessive copulation</t>
  </si>
  <si>
    <t>A disorder characterized by pallor; signs of depletion of semen; depletion of earlier dhātu.</t>
  </si>
  <si>
    <t>vyavāyajanyarājayakṣmā</t>
  </si>
  <si>
    <t>व्यवायजन्यराजयक्ष्मा</t>
  </si>
  <si>
    <t>ITA-5.17.6</t>
  </si>
  <si>
    <t>Consumption due to excessive grief</t>
  </si>
  <si>
    <t>A disorder characterized by a constant thoughtful mood; flaccidity/laxity; pallor.</t>
  </si>
  <si>
    <t>śokajanyarājayakṣmā</t>
  </si>
  <si>
    <t>शोकजन्यराजयक्ष्मा</t>
  </si>
  <si>
    <t>ITA-5.17.7</t>
  </si>
  <si>
    <t>Consumption due to old age</t>
  </si>
  <si>
    <t>A disorder characterized by some or all the following signs and symptoms: emaciation/thinness/malnourishment; little virility/energy; mental dullness/stupidity; reduced physical strength; decreased ability of sense organs; tremors; loss of taste/afflicted with loss of taste; voice resembling the sound produced by a crackled bell or metal pot; minimal phlegm; afflicted with heaviness; watery discharge from the mouth; watery discharge from the nose; watery discharge from the eyes; dull appearance; passage of dry faeces; severe distress/discontent/restlessness.</t>
  </si>
  <si>
    <t>vārdhakyajanyarājay-; akṣmā/ jarāśoṣaḥ</t>
  </si>
  <si>
    <t>वार्धक्यजन्यराजय-; अक्ष्मा/ जराशोषः</t>
  </si>
  <si>
    <t>ITA-5.17.8</t>
  </si>
  <si>
    <t>Consumption due to overexercise</t>
  </si>
  <si>
    <t>A disorder characterized by some or all the following signs and symptoms: pain in chest; haematemesis; typical type of excessive cough; haematuria; stiffness of sides of chest; stiffness of back; stiffness of lumbar region/lower back; clinical features of traumatic chest/pulmonary trauma without injury.</t>
  </si>
  <si>
    <t>vyāyāmajan-; yarājayakṣmā</t>
  </si>
  <si>
    <t>व्यायामजन-; यराजयक्ष्मा</t>
  </si>
  <si>
    <t>ITA-5.17.9</t>
  </si>
  <si>
    <t>Consumption due to excessive travel</t>
  </si>
  <si>
    <t>A disorder characterized by some or all the following signs and symptoms: flaccidity/laxity; harsh/rough appearance; numbness of limbs, throat and face.</t>
  </si>
  <si>
    <t>adhvajanyarājayakṣmā</t>
  </si>
  <si>
    <t>अध्वजन्यराजयक्ष्मा</t>
  </si>
  <si>
    <t>ITA-5.17.10Consumption</t>
  </si>
  <si>
    <t>due to wounds</t>
  </si>
  <si>
    <t>A disorder characterized by diminution of rakta, pain.</t>
  </si>
  <si>
    <t>vraṇajanyarājayakṣmā</t>
  </si>
  <si>
    <t>व्रणजन्यराजयक्ष्मा</t>
  </si>
  <si>
    <t>ITA-5.17.11Consumptiondueto</t>
  </si>
  <si>
    <t>chest trauma</t>
  </si>
  <si>
    <t>A disorder characterized by some or all the following signs and symptoms: blood discharge from traumatic chest or pulmonary trauma; pus discharge from traumatic chest or pulmonary trauma; mucus discharge from traumatic chest/ pulmonary trauma; yellowish expectoration while coughing; expectoration of blood while coughing; blackish expectorant while coughing; reddish brown-coloured expectorant while coughing; chest feeling warm/hot; fainting due to excessive pain; foul odour from mouth/hallitosis; foul odour from breath; altered colour/complexion of body; hoarseness of voice.</t>
  </si>
  <si>
    <t>uraḥkṣatajan-; yarājayakṣmā</t>
  </si>
  <si>
    <t>उरःक्षतजन-; यराजयक्ष्मा</t>
  </si>
  <si>
    <t>ITA-5.18.1</t>
  </si>
  <si>
    <t>Cough</t>
  </si>
  <si>
    <t>kāsaḥ</t>
  </si>
  <si>
    <t>कासः</t>
  </si>
  <si>
    <t>ITA-5.18.2</t>
  </si>
  <si>
    <t>Cough due to vitiated vata</t>
  </si>
  <si>
    <t>A disorder characterized by some or all the following signs and symptoms: pain in precordium/cardiac region pain in sides of chest/flanks; headache; pain in temporal region; pain in abdomen; hoarseness of voice; feeling of dryness in chest; dryness of throat; feeling of dryness in the mouth; anxious appearance of face; body hair bristling or thrilling; loss of consciousness; rattling sound; apathy; sound of hollow cough; diminution of strength; diminution of voice; diminution of vitality; irritation in chest; confusion/delirium; dry cough; dry phlegm expelled with difficulty for only mild relief; constant coughing until phlegm is expelled; pain, with noise; horripilation.</t>
  </si>
  <si>
    <t>vātajakāsaḥ</t>
  </si>
  <si>
    <t>वातजकासः</t>
  </si>
  <si>
    <t>ITA-5.18.3</t>
  </si>
  <si>
    <t>Cough due to vitiated pitta</t>
  </si>
  <si>
    <t>A disorder characterized by some or all the following signs and symptoms: being mixed with pitta/pitta-mixed phlegm/ yellowishness of eyes; bitter taste in mouth; changed voice; smoky sensation/hotness in chest; thirst; burning sensation; confusion/delirium; loss of taste; giddiness or dizziness; seeing stars after continuous coughing/black-outs on continuous coughing; burning sensation in chest; fever; dryness of mouth; vomiting of yellowish pungent phlegm; pallor; giddiness or dizziness; vomiting of pitta; blood; sour belching/eructations.</t>
  </si>
  <si>
    <t>pittajakāsaḥ</t>
  </si>
  <si>
    <t>पित्तजकासः</t>
  </si>
  <si>
    <t>ITA-5.18.4</t>
  </si>
  <si>
    <t>Cough due to vitiated kapha</t>
  </si>
  <si>
    <t>A disorder characterized by some or all the following signs and symptoms: diminution of agni; loss of taste/loss of appetite; vomiting; cold catarrh; nausea/provocation of dosha; horripilation; sweetness in mouth; moistening/soddening; fatigue; cough with profuse phlegm; sweet-tasting phlegm; unctuous phlegm; thick phlegm; whitish phlegm; little or no pain on coughing; feeling as if whole chest is filled with phlegm; stickiness of oral cavity; headache; feeling as if body is filled with phlegm; thick compact phlegm; heaviness of head; feeling of coating over throat; feeling as if heart is wrapped in a wet cloth; itching.</t>
  </si>
  <si>
    <t>kaphajakāsaḥ</t>
  </si>
  <si>
    <t>कफजकासः</t>
  </si>
  <si>
    <t>ITA-5.18.5</t>
  </si>
  <si>
    <t>Cough due to internal injury</t>
  </si>
  <si>
    <t>A disorder characterized by some or all the following signs and symptoms: dry cough; sputum with blood; spitting yellow- coloured sputum; spitting brown-coloured sputum; dry cough; spitting thick sputum; spitting purulent sputum; spitting excessive sputum; pain in throat; pain in chest; severe needle-pricking type of pain; pain on touch; sharp pain; breaking type of pain; burning sensation; breaking type of pain in small joints; fever; breathlessness/difficulty in breathing; thirst; changed voice; cooing like a pigeon;injured chest; with tremor; pain in sides of chest/flanks; gradual depletion of virility/semen; gradual loss of taste; gradual loss of capacity to digestion; gradual loss of physical strength; gradual loss of body lustre/complexion; blood-coloured urine; stiffness of back; stiffness of lower back.</t>
  </si>
  <si>
    <t>kṣatajakāsaḥ</t>
  </si>
  <si>
    <t>क्षतजकासः</t>
  </si>
  <si>
    <t>ITA-5.18.6</t>
  </si>
  <si>
    <t>Cough due to diminution of bodily tissues</t>
  </si>
  <si>
    <t>A disorder characterized by some or all the following signs and symptoms: emaciation; spitting sputum with bad smell like raw meat; spitting sputum with green colour and blood; spitting sputum with pus/putrid sputum; spitting sputum with yellow colour; feeling as if heart is displaced from its site due to coughing; afflicted with sudden heat/coldness; sudden desire for heat/coldness; person with polyphagia; loss of physical strength or weakness; emaciated/thin/malnourished; unctuous clear face/unctuous charming face; pleasant; charming eyes; glossiness of palms; glossiness of soles; always displeased; abusing others; fever; dvandvaja type of jvara; pain in sides of chest/flanks; cold catarrh; loss of taste; passage of unformed. faeces; compact/formed stools; altered voice without any reason; body pain; burning sensation; confusion/delirium; attains death; depletion/wasting of muscle; depletion of blood with pus; breaking/pain in flanks; feels as if heart is displaced from its site due to coughing; loss of physical strength or weakness.</t>
  </si>
  <si>
    <t>kṣayajakāsaḥ</t>
  </si>
  <si>
    <t>क्षयजकासः</t>
  </si>
  <si>
    <t>ITA-5.19.1</t>
  </si>
  <si>
    <t>Hiccup</t>
  </si>
  <si>
    <t>A disorder characterized by vayu repeatedly and forcefully brought out, accompanied by sound; feeling as if liver; spleen and intestines are being expelled through the mouth; making noise, and causing sudden death.</t>
  </si>
  <si>
    <t>hikkā (hidhmā)</t>
  </si>
  <si>
    <t>हिक्का (हिध्मा)</t>
  </si>
  <si>
    <t>ITA-5.19.2</t>
  </si>
  <si>
    <t>Hiccup due to improper swallowing of food</t>
  </si>
  <si>
    <t>A disorder characterized by hiccups unrelated to any activity associated with sneezing; hiccups reduced with drinking or eating; hiccups decreased with wholesome and suitable foods or liquids; hiccups traversing upwards; painless; with little sound.</t>
  </si>
  <si>
    <t>annajāhikkā</t>
  </si>
  <si>
    <t>अन्नजाहिक्का</t>
  </si>
  <si>
    <t>ITA-5.19.3</t>
  </si>
  <si>
    <t>Dual or successive hiccups</t>
  </si>
  <si>
    <t>A disorder characterized by some or all the following signs and symptoms: hiccups increasing after food digestion; excessive talking/irrelevant speech/incoherent speech; vomiting; diarrhoea; thirst; senselessness/unconsciousness; yawning; eyes bathed or dimmed with tears; dryness of mouth; body bent/flexed; abdominal distension; hiccups originating from jatru; suppression of breath/death; hiccups in two bouts; shaking of the head and neck.</t>
  </si>
  <si>
    <t>vyapetāhikkā/; yamalāhikkā</t>
  </si>
  <si>
    <t>व्यपेताहिक्का/; यमलाहिक्का</t>
  </si>
  <si>
    <t>ITA-5.19.4</t>
  </si>
  <si>
    <t>Mild or insignificant hiccups</t>
  </si>
  <si>
    <t>A disorder characterized by hiccups increasing with exertion and decreasing after food intake; long interval; feeble bouts at long intervals; starting from jatrumūla and ending at jatrumūla.</t>
  </si>
  <si>
    <t>kṣudrāhikkā</t>
  </si>
  <si>
    <t>क्षुद्राहिक्का</t>
  </si>
  <si>
    <t>ITA-5.19.5</t>
  </si>
  <si>
    <t>Hiccup; arising from depth of stomach</t>
  </si>
  <si>
    <t>A disorder characterized by some or all the following signs and symptoms: stiffness; pain in flanks; hiccups starting from umbilicus or large intestine/rectum; intense agitation of body; bending/flexion of body; obstruction on inhalation; diminution of mānasa bala/loss of consciousness; hiccups originating from the umbilical region; having high sound; dryness of lips; dryness of throat; dryness of tongue; dryness of mouth; breathlessness/difficulty in breathing; pain in sides of chest/ flanks; yawning; stretching of body.</t>
  </si>
  <si>
    <t>gambhīrāhikkā</t>
  </si>
  <si>
    <t>गम्भीराहिक्का</t>
  </si>
  <si>
    <t>ITA-5.19.6</t>
  </si>
  <si>
    <t>Extremely powerful and noisy hiccups</t>
  </si>
  <si>
    <t>A disorder characterized by some or all the following signs and symptoms: hiccups enveloping the throat with a high sound; continuous hiccups; loss of consciousness; stiffness of body; obstructing the passage of food and liquids; impaired memory; eyes bathed or dimmed with tears; stiffness of temporal regions; drooping of eyebrows; irrelevant talk in a suppressed voice; hiccups afflicting the vital organs; shaking of entire body; obstruction of speech; bending of back; dryness/wasting/emaciation.</t>
  </si>
  <si>
    <t>mahatīhikkā</t>
  </si>
  <si>
    <t>महतीहिक्का</t>
  </si>
  <si>
    <t>ITA-5.20.1</t>
  </si>
  <si>
    <t>Dyspnoea</t>
  </si>
  <si>
    <t>A disorder characterized by difficult and hurried respiration.</t>
  </si>
  <si>
    <t>śvāsaḥ</t>
  </si>
  <si>
    <t>श्वासः</t>
  </si>
  <si>
    <t>ITA-5.20.2</t>
  </si>
  <si>
    <t>Extremely strained and difficult breathing; generally in terminal illness</t>
  </si>
  <si>
    <t>A disorder characterized by some or all the following signs and symptoms: deep respiratory movements constantly producing a sound like an excited but restrained person on account of vata; loss of knowledge, wisdom or consciousness; eye-rolling or side glances; confused face/wide-open mouth; distorted/ dilated eyes; ugly face; retention of urine; retained stool/ constipation; fading/broken/feeble voice; timidity or apathy; dyspnoea also apparent from a distance; frequent fainting/ unconsciousness; pain in sides of chest/flanks; dryness of throat with high-pitched sound; bulging of eyes; stretching of body on breathing; snoring due to obstructed respiration; convulsive movement of chest; severe pain in ears; severe pain in temporal region; severe pain in head.</t>
  </si>
  <si>
    <t>mahāśvāsaḥ</t>
  </si>
  <si>
    <t>महाश्वासः</t>
  </si>
  <si>
    <t>ITA-5.20.3</t>
  </si>
  <si>
    <t>Shallow breathing</t>
  </si>
  <si>
    <t>A disorder characterized by some or all the following signs and symptoms: not being able to breathe deeply with shallow breathing only; eyes turning upwards/upward gaze; eye- rolling in all directions; fainting; severe pain; dryness of mouth/whitishness of mouth; severe distress/discontent/ restlessness; deep breathing hampered due to shortness of breath; distress leading to death; obstructed/suffocated voice.</t>
  </si>
  <si>
    <t>ūrdhvaśvāsaḥ</t>
  </si>
  <si>
    <t>ऊर्ध्वश्वासः</t>
  </si>
  <si>
    <t>ITA-5.20.4</t>
  </si>
  <si>
    <t>Split or noncontiguous (breathing)</t>
  </si>
  <si>
    <t>A disorder characterized by some or all the following signs and symptoms: borborygmi with distension; with perspiration; syncope or swooning; burning in the bladder; confused dilated eyes; excessively weak respiration; redness of one eye; senselessness/unconsciousness; dryness of mouth; discoloration of face; excessive talking/irrelevant speech/ incoherent speech; afflicted with loosening of joints/ligaments; pain due to affliction of marma or vital points; suppression of urine; downward gaze; fainting; timidity or apathy; loss of lustre/charm; leading to death.</t>
  </si>
  <si>
    <t>chinnaśvāsaḥ</t>
  </si>
  <si>
    <t>छिन्नश्वासः</t>
  </si>
  <si>
    <t>ITA-5.20.5</t>
  </si>
  <si>
    <t>Bronchial asthma</t>
  </si>
  <si>
    <t>Difficulty in breathing resulting in darkness in front of eyes; A disorder characterized by some or all the following signs and symptoms: cold catarrh; making ghurghur sound; severely raised respiratory rate/tachypnoea; life-threatening; fainting due to tachypnoea; cough; motionless; frequent fainting while coughing; distressed by inability to expel phlegm; feeling better temporarily due to spitting of phlegm; inflammation of throat; hardly able to speak; loss of sleep/insomnia; difficulty in breathing in sleeping position; respiration hindered by sides of chest due to vāta; feeling comfortable in sitting posture; comfortable with hot things/desire for warm substances; enlarged eyes; sweating on forehead; sudden onset of pain; dryness of mouth; body moving with respiratory effort during attack; aggravation of attack due to incoming clouds; rain; cold or wind and other factors which increase kapha; thirst; perspiration; vomiting; associated with loud sounds; with sputum/phlegm; aversion to food; loss of taste; numbness increased on sleep; confusion/delirium; tremor.</t>
  </si>
  <si>
    <t>tamakaśvāsaḥ</t>
  </si>
  <si>
    <t>तमकश्वासः</t>
  </si>
  <si>
    <t>ITA-5.20.6</t>
  </si>
  <si>
    <t>Mild dyspnoea</t>
  </si>
  <si>
    <t>A disorder characterized by some or all the following signs and symptoms: not very troublesome breathing; not harmful for the body; not distressing; not hampering intake of food or liquids; not painful for sense organs; not causing emergencies.</t>
  </si>
  <si>
    <t>kṣudraśvāsaḥ</t>
  </si>
  <si>
    <t>क्षुद्रश्वासः</t>
  </si>
  <si>
    <t>ITA-5.21.1</t>
  </si>
  <si>
    <t>Hoarse voice, altered voice</t>
  </si>
  <si>
    <t>svarabhedaḥ</t>
  </si>
  <si>
    <t>स्वरभेदः</t>
  </si>
  <si>
    <t>ITA-5.21.2</t>
  </si>
  <si>
    <t>Hoarse voice, altered voice due to vitiated vata</t>
  </si>
  <si>
    <t>A disorder characterized by some or all the following signs and symptoms: weak and feeble voice; trembling/shaky voice; hoarse voice; slow speech; indistinct voice; harsh donkey-like voice; blackish discoloration of eyes; blackish discoloration of face; blackish discoloration of urine; blackish discoloration of faeces; throat filled with barley awn; relieved by unctuous and hot measures.</t>
  </si>
  <si>
    <t>vātajasvarabhedaḥ</t>
  </si>
  <si>
    <t>वातजस्वरभेदः</t>
  </si>
  <si>
    <t>ITA-5.21.3</t>
  </si>
  <si>
    <t>Hoarse voice, altered voice due to vitiated pitta</t>
  </si>
  <si>
    <t>A disorder characterized by some or all the following signs and symptoms: a burning sensation in the palate; burning sensation in the throat or kaṇṭha; unwillingness to speak; yellowish discoloration of face; yellowness of eyes; yellowness of stool; yellowish urine; dryness of palate; dryness of throat.</t>
  </si>
  <si>
    <t>pittajasvarabhedaḥ</t>
  </si>
  <si>
    <t>पित्तजस्वरभेदः</t>
  </si>
  <si>
    <t>ITA-5.21.4</t>
  </si>
  <si>
    <t>Hoarse voice, altered voice due to vitiated kapha</t>
  </si>
  <si>
    <t>A disorder characterized by some or all the following signs and symptoms: hoarseness of voice; obstructed/suffocated voice; rattling sound; voice emerging with difficulty; throat always choked with secretions; speaking little and slowly; voice distinct during the daytime; feeling as if throat smeared with phlegm.</t>
  </si>
  <si>
    <t>kaphajasvarabhedaḥ</t>
  </si>
  <si>
    <t>कफजस्वरभेदः</t>
  </si>
  <si>
    <t>ITA-5.21.5</t>
  </si>
  <si>
    <t>Hoarse voice, altered voice due to diminution of structural components.</t>
  </si>
  <si>
    <t>A disorder characterized by some or all the following signs and symptoms: a smoky voice; obstructed/suffocated voice; rubbing/scraping of throat.</t>
  </si>
  <si>
    <t>kṣayajasvarabhedaḥ</t>
  </si>
  <si>
    <t>क्षयजस्वरभेदः</t>
  </si>
  <si>
    <t>ITA-5.21.6</t>
  </si>
  <si>
    <t>Hoarse voice, altered voice due to vitiated fat</t>
  </si>
  <si>
    <t>A disorder characterized by some or all the following signs and symptoms: inaudible phonation within the throat; indistinct syllables; delayed speech; thirst; coated/smeared throat; coated/smeared lips; coated/smeared palate; difficulty in pronouncing syllables.</t>
  </si>
  <si>
    <t>medojasvarabhedaḥ</t>
  </si>
  <si>
    <t>मेदोजस्वरभेदः</t>
  </si>
  <si>
    <t>ITA-5.22.1</t>
  </si>
  <si>
    <t>Anorexia</t>
  </si>
  <si>
    <t>arocakaḥ</t>
  </si>
  <si>
    <t>अरोचकः</t>
  </si>
  <si>
    <t>ITA-5.22.2</t>
  </si>
  <si>
    <t>Anorexia due to vitiated vata</t>
  </si>
  <si>
    <t>A disorder characterized by some or all the following signs and symptoms: dental hyperaesthesia; astringent taste in oral cavity; precordial pain/cardiac pain; oppression of heart; loss of taste in mouth.</t>
  </si>
  <si>
    <t>vātaja-arocakaḥ</t>
  </si>
  <si>
    <t>वातज-अरोचकः</t>
  </si>
  <si>
    <t>ITA-5.22.3</t>
  </si>
  <si>
    <t>Anorexia due to vitiated pitta</t>
  </si>
  <si>
    <t>A disorder characterized by some or all the following signs and symptoms: a pungent taste in the mouth; sour taste in the mouth; feeling of warmth in the mouth; loss of taste in the mouth; foul odour in oral cavity; salty taste in the mouth; burning sensation in cardiac region; sucking type of pain; bitter taste in the mouth; syncope or swooning; thirst.</t>
  </si>
  <si>
    <t>pittaja-arocakaḥ</t>
  </si>
  <si>
    <t>पित्तज-अरोचकः</t>
  </si>
  <si>
    <t>ITA-5.22.4</t>
  </si>
  <si>
    <t>Anorexia due to vitiated kapha</t>
  </si>
  <si>
    <t>A disorder characterized by some or all the following signs and symptoms: a sweet taste in mouth; sliminess of the oral cavity; heaviness in the mouth; coldness in the mouth; stiffness and tightness of mouth; itching; secretion of mucus; bodily exhaustion or tiredness; drowsiness/lassitude; saltish taste in the mouth.</t>
  </si>
  <si>
    <t>kaphaja-arocakaḥ</t>
  </si>
  <si>
    <t>कफज-अरोचकः</t>
  </si>
  <si>
    <t>ITA-5.22.5</t>
  </si>
  <si>
    <t>Anorexia due to vitiated tridosha</t>
  </si>
  <si>
    <t>A disorder characterized by some or all the following signs and symptoms: clinical features of all types of arocaka; loss of taste/altered taste, not just one type of taste; different types of pain.</t>
  </si>
  <si>
    <t>sannipātaja-arocakaḥ</t>
  </si>
  <si>
    <t>सन्निपातज-अरोचकः</t>
  </si>
  <si>
    <t>ITA-5.22.6</t>
  </si>
  <si>
    <t>Anorexia due to injury</t>
  </si>
  <si>
    <t>abhighātaja-arocakaḥ</t>
  </si>
  <si>
    <t>अभिघातज-अरोचकः</t>
  </si>
  <si>
    <t>ITA-5.23.1</t>
  </si>
  <si>
    <t>Vomiting</t>
  </si>
  <si>
    <t>chardiḥ</t>
  </si>
  <si>
    <t>छर्दिः</t>
  </si>
  <si>
    <t>ITA-5.23.2</t>
  </si>
  <si>
    <t>Vomiting due to vitiated vata</t>
  </si>
  <si>
    <t>A disorder characterized by some or all the following signs and symptoms: precordial pain/cardiac pain; pain in flanks; dryness of mouth; headache; discomfort/pain in umbilical region; cough; alteration of voice; pricking pain; eructations with loud sounds; frothy vomitus; shredded/variegated vomitus; blackish vomitus; thin/scanty vomitus; astringent vomitus; difficulty in vomiting; small quantity of vomitus; vomiting with great force; vomiting with pain; pain in back; fatigued/tired; vomiting in large quantity; more vomiting after digestion; exhaustion without exertion.</t>
  </si>
  <si>
    <t>vātajachardiḥ</t>
  </si>
  <si>
    <t>वातजछर्दिः</t>
  </si>
  <si>
    <t>ITA-5.23.3</t>
  </si>
  <si>
    <t>Vomiting due to vitiated pitta</t>
  </si>
  <si>
    <t>A disorder characterized by some or all the following signs and symptoms: syncope or swooning; thirst; dryness of mouth; burning sensation in the head; burning sensation in the palate; burning sensation in the eyes; black-outs; giddiness or dizziness; yellowish vomitus; very hot vomitus/ forceful vomiting; greenish vomitus; bitter vomitus; smoky vomitus; vomiting with burning sensation; sour vomitus; pungent vomitus; bitter taste in mouth; vomitus with blood; sucking type of pain; fever; vomitus alkaline in nature/vomitus as kṣāra diluted in water; exhaustion/fatigue.</t>
  </si>
  <si>
    <t>pittajachardiḥ</t>
  </si>
  <si>
    <t>पित्तजछर्दिः</t>
  </si>
  <si>
    <t>ITA-5.23.4</t>
  </si>
  <si>
    <t>Vomiting due to vitiated kapha</t>
  </si>
  <si>
    <t>A disorder characterized by some or all the following signs and symptoms: drowsiness/lassitude; sweetness in mouth; mucoid salivation; sense of satiety/contentment; sleep; loss of taste; heaviness; unctuous vomitus; thick vomitus; sweetish vomitus; clear vomitus; horripilation; vomitus with mild pain; vomiting in large quantity; vomitus white in colour; vomitus cold in nature; vomitus predominent with kapha; pain in empty stomach; exhaustion; vomitus with thready appearance; vomitus salty in taste; frequent/forceful vomiting; continuous vomiting; facial oedema; nausea; cough.</t>
  </si>
  <si>
    <t>kaphajachardiḥ</t>
  </si>
  <si>
    <t>कफजछर्दिः</t>
  </si>
  <si>
    <t>ITA-5.23.5</t>
  </si>
  <si>
    <t>Vomiting due to vitiated tridosha</t>
  </si>
  <si>
    <t>A disorder characterized by some or all the following signs and symptoms: colicky pain in abdomen; indigestion; loss of taste; burning sensation; thirst; breathlessness/difficulty in breathing; fainting/severe confusion; forceful vomiting; continuous vomiting; vomitus salty in taste; sour vomiting; blue-coloured vomitus; thick vomitus; vomitus hot in nature; vomitus with blood; signs/symptoms of all types of chardi.</t>
  </si>
  <si>
    <t>sannipātajachardiḥ</t>
  </si>
  <si>
    <t>सन्निपातजछर्दिः</t>
  </si>
  <si>
    <t>ITA-5.23.6</t>
  </si>
  <si>
    <t>Vomiting due to extrinsic causes</t>
  </si>
  <si>
    <t>āgantujachardiḥ</t>
  </si>
  <si>
    <t>आगन्तुजछर्दिः</t>
  </si>
  <si>
    <t>ITA-5.23.7</t>
  </si>
  <si>
    <t>Vomiting due to worm infestation</t>
  </si>
  <si>
    <t>kṛmijachardiḥ</t>
  </si>
  <si>
    <t>कृमिजछर्दिः</t>
  </si>
  <si>
    <t>ITA-5.24.1</t>
  </si>
  <si>
    <t>Morbid thirst</t>
  </si>
  <si>
    <t>A disorder characterized by an incessant desire for water.</t>
  </si>
  <si>
    <t>tṛṣṇā</t>
  </si>
  <si>
    <t>तृष्णा</t>
  </si>
  <si>
    <t>ITA-5.24.2</t>
  </si>
  <si>
    <t>Prodromal symptoms of morbid thirst</t>
  </si>
  <si>
    <t>A disorder characterized by some or all the following signs and symptoms: dryness of mouth; excessive dryness of palate; excessive dryness of lips; excessive dryness of throat; excessive dryness of oral cavity; burning sensation in the oral cavity; confusion/delirium; giddiness or dizziness; excessive and incoherent speech.</t>
  </si>
  <si>
    <t>tṛṣṇāpūrvarūpam</t>
  </si>
  <si>
    <t>तृष्णापूर्वरूपम</t>
  </si>
  <si>
    <t>ITA-5.24.3</t>
  </si>
  <si>
    <t>Morbid thirst due to vitiated vāta</t>
  </si>
  <si>
    <t>A disorder characterized by some or all the following signs and symptoms: dryness of mouth; loss of taste in the mouth; pain in temporal region; headache exacerbated by drinking of cold water; feeling of obstructed passages; insomnia; vertigo; wasted/dried up/emaciated; apathy; inability to smell; unpleasant taste in mouth; diminished hearing ability; diminished sleep; diminished strength.</t>
  </si>
  <si>
    <t>vātajatṛṣṇā</t>
  </si>
  <si>
    <t>वातजतृष्णा</t>
  </si>
  <si>
    <t>ITA-5.24.4</t>
  </si>
  <si>
    <t>Morbid thirst due to vitiated pitta</t>
  </si>
  <si>
    <t>A disorder characterized by some or all the following signs and symptoms: aversion to food; bitter taste in the mouth; burning sensation in head; desire for cold; syncope or swooning; yellowish colour of eye; yellowish urine; yellow- coloured stool; excessive talking/irrelevant speech/incoherent speech; loss of taste; dryness of mouth; sensation of fumes emerging from body and mouth; parched mouth; bloodshot eyes.</t>
  </si>
  <si>
    <t>pittajatṛṣṇā</t>
  </si>
  <si>
    <t>पित्तजतृष्णा</t>
  </si>
  <si>
    <t>ITA-5.24.5</t>
  </si>
  <si>
    <t>Morbid thirst due to vitiated kapha</t>
  </si>
  <si>
    <t>A disorder characterized by some or all the following signs and symptoms: heaviness of body; suffering from excessive thirst; sleep; sweet taste in the mouth; excessive dehydration; feeling of coated throat; slimy and sticky feeling inside mouth; fever with chills; vomiting; loss of taste; heaviness of body; oedema of extremities; body orifices feeling as if coated with slush and then dried; body orifices feeling dried with kapha; feeling as if throat covered by thorns; abdominal distension; heaviness of head; sensation of being covered with a wet cloth; lethargy; indigestion.</t>
  </si>
  <si>
    <t>kaphajatṛṣṇā</t>
  </si>
  <si>
    <t>कफजतृष्णा</t>
  </si>
  <si>
    <t>ITA-5.24.6</t>
  </si>
  <si>
    <t>Morbid thirst due to trauma</t>
  </si>
  <si>
    <t>A disorder characterized by thirst which is not relieved despite frequent intake of water day and night.</t>
  </si>
  <si>
    <t>kṣatajatṛṣṇā</t>
  </si>
  <si>
    <t>क्षतजतृष्णा</t>
  </si>
  <si>
    <t>ITA-5.24.7</t>
  </si>
  <si>
    <t>Morbid thirst due to depletion of primary circulating nutrient fluid</t>
  </si>
  <si>
    <t>A disorder characterized by drying up; burning sensation; excessive desire for water.</t>
  </si>
  <si>
    <t>rasakṣayajatṛṣṇā</t>
  </si>
  <si>
    <t>रसक्षयजतृष्णा</t>
  </si>
  <si>
    <t>ITA-5.24.8</t>
  </si>
  <si>
    <t>Morbid thirst due to ama</t>
  </si>
  <si>
    <t>A disorder characterized by some or all the following signs and symptoms: abdominal distension; loss of taste; mucus discharge through mouth; spitting; bodily exhaustion or tiredness; pain in cardiac region.</t>
  </si>
  <si>
    <t>āmajatṛṣṇā/; tridoṣajatṛṣṇā</t>
  </si>
  <si>
    <t>आमजतृष्णा/; त्रिदोषजतृष्णा</t>
  </si>
  <si>
    <t>ITA-5.24.9</t>
  </si>
  <si>
    <t>Morbid thirst as a complication of another disease</t>
  </si>
  <si>
    <t>Morbid thirst as a complication of another disease such as fever or consumption. A disorder characterized by some or all the following signs and symptoms: timidity or apathy; timid voice; loss of consciousness; dehydrated throat; dehydrated palate; dehydrated mouth.</t>
  </si>
  <si>
    <t>aupasargikatṛṣṇā</t>
  </si>
  <si>
    <t>औपसर्गिकतृष्णा</t>
  </si>
  <si>
    <t>ITA-5.25.1</t>
  </si>
  <si>
    <t>Syncope</t>
  </si>
  <si>
    <t>Temporary loss of consciousness.</t>
  </si>
  <si>
    <t>mūrcchā</t>
  </si>
  <si>
    <t>मूर्च्छा</t>
  </si>
  <si>
    <t>ITA-5.25.2</t>
  </si>
  <si>
    <t>Prodromal signs of syncope</t>
  </si>
  <si>
    <t>A disorder characterized by some or all the following signs and symptoms: precordial pain/cardiac pain; yawning; fatigued mind and body; loss of sensory perception; loss of strength.</t>
  </si>
  <si>
    <t>mūrcchā-pūrvarūpam</t>
  </si>
  <si>
    <t>मूर्च्छा-पूर्वरूपम</t>
  </si>
  <si>
    <t>ITA-5.25.3</t>
  </si>
  <si>
    <t>Syncope due to vitiated vata</t>
  </si>
  <si>
    <t>A disorder characterized by some or all the following signs and symptoms: seeing the sky as blue before loss of consciousness; seeing the sky as black before loss of consciousness; seeing the sky as red before loss of consciousness; regaining consciousness soon afterwards; shivering/tremors; generalized body aches; pain in precordium/cardiac region; emaciation; blackish appearance; slightly reddish appearance.</t>
  </si>
  <si>
    <t>vātajamūrcchā</t>
  </si>
  <si>
    <t>वातजमूर्च्छा</t>
  </si>
  <si>
    <t>ITA-5.25.4</t>
  </si>
  <si>
    <t>Syncope due to vitiated pitta</t>
  </si>
  <si>
    <t>A disorder characterized by some or all the following signs and symptoms: seeing the sky as red before entering a state of darkness; seeing the sky as green before entering a state of darkness; seeing the sky as yellow before entering a state of darkness; waking up with perspiration; thirst; with burning sensation; reddish disturbed eyes; yellowish disturbed eyes; falling down as soon as the fit starts; regaining consciousness immediately; loose motions; yellowish discoloration; syncope or swooning.</t>
  </si>
  <si>
    <t>pittajamūrcchā</t>
  </si>
  <si>
    <t>पित्तजमूर्च्छा</t>
  </si>
  <si>
    <t>ITA-5.25.5</t>
  </si>
  <si>
    <t>Syncope due to vitiated kapha</t>
  </si>
  <si>
    <t>A disorder characterized by some or all the following signs and symptoms: becoming unconscious while seeing a cloudy sky; becoming unconscious while seeing a dark cloudy sky; regaining consciousness after a long time; heaviness of body; feeling of body parts covered with moist leather; salivation; nausea; syncope or swooning.</t>
  </si>
  <si>
    <t>kaphajamūrcchā</t>
  </si>
  <si>
    <t>कफजमूर्च्छा</t>
  </si>
  <si>
    <t>ITA-5.25.6</t>
  </si>
  <si>
    <t>Syncope due to vitiated tridosha</t>
  </si>
  <si>
    <t>A disorder characterized by some or all the following signs and symptoms: clinical features of all three types of dosha; fainting resembling an epileptic fit; falling down suddenly without a hideous manifestation.</t>
  </si>
  <si>
    <t>sannipātajamūrcchā</t>
  </si>
  <si>
    <t>सन्निपातजमूर्च्छा</t>
  </si>
  <si>
    <t>ITA-5.25.7</t>
  </si>
  <si>
    <t>Syncope due to vitiated blood</t>
  </si>
  <si>
    <t>A disorder characterized by some or all the following signs and symptoms: fainting on perceiving solely the smell of blood; reddish vision; deep respiration; body becoming rigid.</t>
  </si>
  <si>
    <t>raktajamūrcchā</t>
  </si>
  <si>
    <t>रक्तजमूर्च्छा</t>
  </si>
  <si>
    <t>ITA-5.25.8</t>
  </si>
  <si>
    <t>Syncope due to alcoholism</t>
  </si>
  <si>
    <t>A disorder characterized by some or all the following signs and symptoms: drowsing while talking irrelevantly; remaining unconscious and bewildered; flinging limbs in all directions.</t>
  </si>
  <si>
    <t>madyajamūrcchā</t>
  </si>
  <si>
    <t>मद्यजमूर्च्छा</t>
  </si>
  <si>
    <t>ITA-5.25.9</t>
  </si>
  <si>
    <t>Syncope due to poison</t>
  </si>
  <si>
    <t>A disorder characterized by some or all the following signs and symptoms: shivering/tremors; sleepiness; thirst; black- outs; specific to the respective poisons concerned.</t>
  </si>
  <si>
    <t>viṣajamūrcchā</t>
  </si>
  <si>
    <t>विषजमूर्च्छा</t>
  </si>
  <si>
    <t>ITA-5.25.10Drowsiness</t>
  </si>
  <si>
    <t>A disorder characterized by some or all the following signs and symptoms: inability to perceive the objects of the senses; exhaustion without exertion; heaviness; yawning; sleepiness.</t>
  </si>
  <si>
    <t>tandrā</t>
  </si>
  <si>
    <t>तन्द्रा</t>
  </si>
  <si>
    <t>ITA-5.25.11Coma</t>
  </si>
  <si>
    <t>A disorder characterized by some or all the following signs and symptoms: falling like a log of dead wood; loss of life if not treated early/or if emergency treatment support withdrawn.</t>
  </si>
  <si>
    <t>saṃnyāsaḥ</t>
  </si>
  <si>
    <t>संन्यासः</t>
  </si>
  <si>
    <t>ITA-5.26.1</t>
  </si>
  <si>
    <t>Intoxication other than alcohol-induced</t>
  </si>
  <si>
    <t>A disorder characterized by some or all the following signs and symptoms: incoherent speech; excessive speech; fast speech; unstable movements; uncoordinated actions; dry body appearance; blackish body appearance; slightly reddish complexion.</t>
  </si>
  <si>
    <t>ITA-5.26.2</t>
  </si>
  <si>
    <t>First stage of intoxication</t>
  </si>
  <si>
    <t>A disorder characterized by some or all the following signs and symptoms: passionate desire; erotic stimulation; desire to have sexual intercourse; happiness; confusion/delirium; sleep; abnormal/unsuitable food; abnormal sounds; abnormal exhibition of any body part; enhanced intelligence; enhanced memory; enhanced affection; enhanced happiness; increased desire to drink; increased desire to eat; increased desire to sleep; increased ability to recite songs; increased quality of speech; very pleasant.</t>
  </si>
  <si>
    <t>prathama-madaḥ</t>
  </si>
  <si>
    <t>प्रथम-मदः</t>
  </si>
  <si>
    <t>ITA-5.26.3</t>
  </si>
  <si>
    <t>Second stage of intoxication</t>
  </si>
  <si>
    <t>A disorder characterized by some or all the following signs and symptoms: incoherent intelligence; incoherent memory; incoherent speech; incoherent actions; lunatic appearance and behaviour; furious nature; recurrent lethargy; recurrent sleepiness.</t>
  </si>
  <si>
    <t>madyajamadaḥ</t>
  </si>
  <si>
    <t>मद्यजमदः</t>
  </si>
  <si>
    <t>ITA-5.26.4</t>
  </si>
  <si>
    <t>Third stage of intoxication</t>
  </si>
  <si>
    <t>A disorder characterized by some or all the following signs and symptoms: visiting places which should not be frequented; disrespect for teachers; eating inedible things; loss of consciousness; disclosure of even close-guarded secrets; dependency on others.</t>
  </si>
  <si>
    <t>tṛtīya-madaḥ</t>
  </si>
  <si>
    <t>तृतीय-मदः</t>
  </si>
  <si>
    <t>ITA-5.26.5</t>
  </si>
  <si>
    <t>Fourth stage of intoxication</t>
  </si>
  <si>
    <t>A disorder characterized by some or all the following signs and symptoms: idiocy; being as helpless as a piece of broken wood; loss of the sense of discrimination between right and wrong actions; unable to be roused or respond to stimuli.</t>
  </si>
  <si>
    <t>caturtha-madaḥ</t>
  </si>
  <si>
    <t>चतुर्थ-मदः</t>
  </si>
  <si>
    <t>ITA-5.26.6</t>
  </si>
  <si>
    <t>Alcohol intoxication</t>
  </si>
  <si>
    <t>A disorder characterized by some or all the following signs and symptoms: fainting/severe confusion; precordial pain/ cardiac pain; loose motions/diarrhoea; continuous thirst; saumya āgneya; fever; loss of taste; headache; pain in flanks; pain in bones; tremors; injury to vital points; stiffness of sacroiliac region; chest tightness; errors of refraction/partial blindness; cough; breathlessness/difficulty in breathing; being awake; excessive sweating; constipation/abdominal fullness; oedema; instability of mind; excessive talking/irrelevant speech/incoherent speech; vomiting; nausea/provocation of dosha; giddiness or dizziness; having unpleasant dreams.</t>
  </si>
  <si>
    <t>madātyayaḥ/ pānātyayaḥ</t>
  </si>
  <si>
    <t>मदात्ययः/ पानात्ययः</t>
  </si>
  <si>
    <t>ITA-5.26.7</t>
  </si>
  <si>
    <t>Alcohol intoxication leading to suppression of visceral movements</t>
  </si>
  <si>
    <t>A disorder characterized by some or all the following signs and symptoms: warmth; aggravation of kapha; heaviness of body; absence of any taste in the mouth; retention of faeces; obstruction to passage of urine/retention; drowsiness/ lassitude; loss of taste; thirst; headache; pain in joints.</t>
  </si>
  <si>
    <t>paramadaḥ</t>
  </si>
  <si>
    <t>परमदः</t>
  </si>
  <si>
    <t>ITA-5.26.8</t>
  </si>
  <si>
    <t>Indigestion due to excessive alcohol intake</t>
  </si>
  <si>
    <t>A disorder characterized by abdominal distension; sour belching/eructations; internal burning sensation.</t>
  </si>
  <si>
    <t>pānājīrṇam</t>
  </si>
  <si>
    <t>पानाजीर्णम</t>
  </si>
  <si>
    <t>ITA-5.26.9</t>
  </si>
  <si>
    <t>Aversion to alcohol and food due to alcohol intoxication</t>
  </si>
  <si>
    <t>A disorder characterized by some or all the following signs and symptoms: a pricking pain in cardiac region; dislike of alcohol; dislike of food; pricking pain all over the body; secretion of mucus; feeling as if the throat is full of smoke; syncope or swooning; vomiting; fever; headache; burning sensation.</t>
  </si>
  <si>
    <t>pānavibhramaḥ</t>
  </si>
  <si>
    <t>पानविभ्रमः</t>
  </si>
  <si>
    <t>ITA-5.27.1</t>
  </si>
  <si>
    <t>Burning sensation</t>
  </si>
  <si>
    <t>A disorder characterized by warmth amounting to a burning sensation.</t>
  </si>
  <si>
    <t>dāhaḥ</t>
  </si>
  <si>
    <t>दाहः</t>
  </si>
  <si>
    <t>ITA-5.27.2</t>
  </si>
  <si>
    <t>Generalized burning sensation due to vitiated rakta</t>
  </si>
  <si>
    <t>A disorder characterized by some or all the following signs and symptoms: warmth; coppery lustre with copper-red eyes; coppery lustre to skin; thirst; emitting iron-like odour from body; emitting iron-like odour from mouth.</t>
  </si>
  <si>
    <t>raktajadāhaḥ</t>
  </si>
  <si>
    <t>रक्तजदाहः</t>
  </si>
  <si>
    <t>ITA-5.27.3</t>
  </si>
  <si>
    <t>Generalized burning sensation due to vitiated pitta</t>
  </si>
  <si>
    <t>A disorder characterized by symptoms similar to those of dāha.</t>
  </si>
  <si>
    <t>pittajadāhaḥ</t>
  </si>
  <si>
    <t>पित्तजदाहः</t>
  </si>
  <si>
    <t>ITA-5.27.4</t>
  </si>
  <si>
    <t>Generalized burning sensation due to unquenched thirst</t>
  </si>
  <si>
    <t>A disorder characterized by some or all the following signs and symptoms: internal and external burning sensations; dryness of throat; dryness of palate; dryness of lips; trembling of the tongue on protrusion; dulling of all senses.</t>
  </si>
  <si>
    <t>tṛṣṇānirodhajadāhaḥ</t>
  </si>
  <si>
    <t>तृष्णानिरोधजदाहः</t>
  </si>
  <si>
    <t>ITA-5.27.5</t>
  </si>
  <si>
    <t>Generalized burning sensation due to internal bleeding</t>
  </si>
  <si>
    <t>A disorder characterized by the abdomen filling up with blood.</t>
  </si>
  <si>
    <t>asṛjapūrṇakoṣṭhadāhaḥ</t>
  </si>
  <si>
    <t>असृजपूर्णकोष्ठदाहः</t>
  </si>
  <si>
    <t>ITA-5.27.6</t>
  </si>
  <si>
    <t>Generalized burning sensation due to diminution of structural components</t>
  </si>
  <si>
    <t>A disorder characterized by some or all the following signs and symptoms: diminished activities; weak and feeble voice; thirst; excessive distress; syncope or swooning; malaise.</t>
  </si>
  <si>
    <t>dhātukṣayajadāhaḥ</t>
  </si>
  <si>
    <t>धातुक्षयजदाहः</t>
  </si>
  <si>
    <t>ITA-5.27.7</t>
  </si>
  <si>
    <t>Generalized burning sensation due to injury</t>
  </si>
  <si>
    <t>A disorder characterized by some or all the following signs and symptoms: syncope or swooning; excessive talking/ irrelevant speech/incoherent speech; thirst; severe internal symptoms of burning.</t>
  </si>
  <si>
    <t>kṣatajadāhaḥ</t>
  </si>
  <si>
    <t>क्षतजदाहः</t>
  </si>
  <si>
    <t>ITA-5.27.8</t>
  </si>
  <si>
    <t>Generalized burning sensation due to injury to vulnerable locations Psychosis</t>
  </si>
  <si>
    <t>A disorder characterized by a burning sensation due to injury of a vulnerable point.</t>
  </si>
  <si>
    <t>marmābhighātajadāhaḥ</t>
  </si>
  <si>
    <t>मर्माभिघातजदाहः</t>
  </si>
  <si>
    <t>ITA-5.28.1</t>
  </si>
  <si>
    <t>Psychosis</t>
  </si>
  <si>
    <t>A disorder characterized by some or all the following signs and symptoms: a confused state of mind; altered state of judgement; altered consiousness/peripheral sensations; altered memory; altered desire/likings; impaired character; agitated activities; impaired behaviour; confused intellect; fickleness of mind; perplexed appearance; restlessness; incoherent speech; loneliness/lack of alertness; feeling of pain in body; feeling of happiness in body; undertaking activities without any forethought; sudden lack of happiness; sudden lack of sorrow; sudden loss of righteous things; sudden loss of nonrighteous things; wandering abruptly.</t>
  </si>
  <si>
    <t>unmādaḥ</t>
  </si>
  <si>
    <t>उन्मादः</t>
  </si>
  <si>
    <t>ITA-5.28.2</t>
  </si>
  <si>
    <t>Psychosis due to vitiated vata</t>
  </si>
  <si>
    <t>A disorder characterized by some or all the following signs and symptoms: severe restlessness; flickering of eyes; flickering of eyebrows; sudden movements of lips; movements of shoulders; sudden movements of jaws; sudden movements of hands; sudden movements of legs; continuous voice; intermittent voice; frothing from mouth; smiling at inappropriate places; laughing at inappropriate places; dancing at inappropriate places; singing at inappropriate places; playing music organs; no rhythmic following music; acting as if going on vehicle; acting as if wearing ornaments; severe jealousy; emaciation; roughness/dryness; protrusion of eyes; slightly reddish brown eyes; Incoherent speech at inappropriate places; irrelevant movements of the limbs; weeping at inappropriate places; slight reddish complexion of the body; provocation of the symptom after the food has been digested; lustreless appearance; harsh voice; prominent veins; wants cold; pulsatile/vibrating body; vibrating joints; wandering with shaking; roams around; crying at inappropriate place; mimics sound of flute; mimics sound of lute; travels/roams a lot; speaks a lot; desires for food; abuses after obtaining food; speaks in appropriate places;</t>
  </si>
  <si>
    <t>vātajonmādaḥ</t>
  </si>
  <si>
    <t>वातजोन्मादः</t>
  </si>
  <si>
    <t>ITA-5.28.3</t>
  </si>
  <si>
    <t>Psychosis due to vitiated pitta</t>
  </si>
  <si>
    <t>A disorder characterized by some or all the following signs and symptoms: intolerance/impatience; anger; agitation in inappropriate places; hurting self with weapon; hurting self with clod; hurting self with whip; hurting self with wood; hurting self with fist; hurting self with weapon; hurting self with clod; hurting self with whip; hurting self with wood; hurting self with fist; hurting others with weapon; hurting others with clod; hurting others with whip; hurting others with wood; hurting others with fist; craving for shade/shelter; craving for cold water; craving for cold food; frequent anger; coppery eyes; greenish eyes; yellowish eyes; steady/stable eyes; redness/ congestion/inflammation; nudity; intimidating attitude; runing away; hotness of body; anger; yellowish complexion; excessive thirst; excessive sweating; excessive burning sensation; voracious eating; improper sleep; wants cold; wants air; enjoys insides of water bodies; excessive anger; suspicious; seeing stars in the sky in daytime; false visualization of fire/halluciation of fire; hallucination of stars; false visualization of flame/hallucination of flame; fear of yellowish things falling down;</t>
  </si>
  <si>
    <t>pittajonmādaḥ</t>
  </si>
  <si>
    <t>पित्तजोन्मादः</t>
  </si>
  <si>
    <t>ITA-5.28.4</t>
  </si>
  <si>
    <t>Psychosis due to vitiated kapha</t>
  </si>
  <si>
    <t>A disorder characterized by some or all the following signs and symptoms: a person confined to one area; sitting alone silently; travelling less; excessive salivation; nasal discharge; aversion to food; wanting secrecy/privacy; sickening; aversion to cleanliness; dreaming daily; facial oedema; whitish eyes; feeling as if eyes are wrapped in wet cloth; rheumy eyes; slow speech; sluggishness in body activities; loss of taste; liking for women; liking for solitude; excessive sleep; vomiting; symptoms provoked by eating; whitish discoloration of nails; diminution of agni; exhaustion; cough; reduced intellect; eating less; desire for heat; aggravation of disease at night; desire for sex with female; sleep; facial oedema; turbid eyes.</t>
  </si>
  <si>
    <t>kaphajonmādaḥ</t>
  </si>
  <si>
    <t>कफजोन्मादः</t>
  </si>
  <si>
    <t>ITA-5.28.5</t>
  </si>
  <si>
    <t>Psychosis due to vitiated tridosha</t>
  </si>
  <si>
    <t>A disorder characterized by clinical features common to all three types.</t>
  </si>
  <si>
    <t>sannipātajonmādaḥ</t>
  </si>
  <si>
    <t>सन्निपातजोन्मादः</t>
  </si>
  <si>
    <t>ITA-5.28.6</t>
  </si>
  <si>
    <t>Psychosis due to grief</t>
  </si>
  <si>
    <t>A disorder characterized by some or all the following signs and symptoms: a person irrelevantly describing imagined things; improper perception/unconsciousness; singing; laughing; crying suddenly; stupefaction due to improper perception; pallor/paleness; timidity or apathy; fainting repeatedly; weeping and making sounds such as “ha-ha”; dying; overestimating; mind disturbed by sorrow; thinking; alert; doing inappropriate acts.</t>
  </si>
  <si>
    <t>śokajonmādaḥ</t>
  </si>
  <si>
    <t>शोकजोन्मादः</t>
  </si>
  <si>
    <t>ITA-5.28.7</t>
  </si>
  <si>
    <t>Psychosis due to poison</t>
  </si>
  <si>
    <t>A disorder characterized by some or all the following signs and symptoms: bloodshot eyes; loss of strength; loss of sensory and motor organ functioning; loss of lustre; withered appearance; blackish discoloration of face; loss of lustre/ charm; loss of strength; loss of functioning of sensory and motor organs; confusional state.</t>
  </si>
  <si>
    <t>viṣajonmādaḥ</t>
  </si>
  <si>
    <t>विषजोन्मादः</t>
  </si>
  <si>
    <t>ITA-5.28.8</t>
  </si>
  <si>
    <t>Psychosis making a person behave like a demigod</t>
  </si>
  <si>
    <t>A disorder characterized by some or all the following signs and symptoms: seriousness/profundity; indomitability; not getting angry; insomnia/sleeplessness; aversion to food/ meals; scanty sweating; oliguria; reduced quantity of stool; reduced quantity of flatus; auspicious fragrance; face resembling a completely developed lotus flower; contentment/ satisfaction; purity of body; thought; words and deeds; smelling strongly of a divine fragrance of flowers; alert; speaking truthfully; conversing in Sanskrit; glowing radiantly; steady/stable eyes; delivering blessings; respectful of Brahmina.</t>
  </si>
  <si>
    <t>devonmādaḥ/; devaśatrujuṣṭonmādaḥ</t>
  </si>
  <si>
    <t>देवोन्मादः/; देवशत्रुजुष्टोन्मादः</t>
  </si>
  <si>
    <t>ITA-5.28.9</t>
  </si>
  <si>
    <t>Psychosis making a person behave like an artiste</t>
  </si>
  <si>
    <t>A disorder characterized by some or all the following signs and symptoms: a fondness for musical instruments; liking dancing; liking singing; liking various foods; liking drinking; liking bathing; liking flowers; liking holy fumes; liking perfumes; person who likes red-coloured clothes; person who likes religious sacrificing procedure; liking comic stories; spiritual; liking holy fragrances; happy soul; visiting riverside; well-mannered; overfondness for music; liking fragrance; smiling; using good beautiful words; fewer words; visiting forests/gardens.</t>
  </si>
  <si>
    <t>gandharvonmādaḥ</t>
  </si>
  <si>
    <t>गन्धर्वोन्मादः</t>
  </si>
  <si>
    <t>ITA-5.28.10Psychosismakinga</t>
  </si>
  <si>
    <t>person behave like an opulent person</t>
  </si>
  <si>
    <t>A disorder characterized by some or all the following signs and symptoms: continuous dreams; continuous crying; continuous laughing; liking dancing; liking singing; liking various foods; liking drinking; liking bathing; liking flowers; liking holy fumes; liking perfumes; liking musical instruments; liking recitals; liking stories or chatting; reddish-coloured eyes; confused dilated eyes; hating brahmaṇavaidya parivādinaṃ; speaking secretly/revealing secrets; coppery redness of eyes; wearing favourite garments; wearing light garments; liking red-coloured clothes; serious in nature; speedy/quick/swift gait; talking less; tolerant; looking majestic; constantly asking what might be done for others.</t>
  </si>
  <si>
    <t>yakṣonmādaḥ</t>
  </si>
  <si>
    <t>यक्षोन्मादः</t>
  </si>
  <si>
    <t>ITA-5.28.11Psychosismakinga</t>
  </si>
  <si>
    <t>person behave like an ancestor Epilepsy</t>
  </si>
  <si>
    <t>A disorder characterized by some or all the following signs and symptoms: a person with sorrowful eyes; not establishing eye-contact; sleepy; stalled or broken speech; aversion to food; loss of taste; indigestion; offering oblations to ancestors’ souls; calm temperament; keeping cloth on the right shoulder; liking meat; liking tila; liking jaggery; liking milk-pudding; praising forefathers.</t>
  </si>
  <si>
    <t>pitṛ-unmādaḥ</t>
  </si>
  <si>
    <t>पितृ-उन्मादः</t>
  </si>
  <si>
    <t>ITA-5.29.1</t>
  </si>
  <si>
    <t>A disorder characterized by some or all the following signs and symptoms: perversion of memory; perversion of intellect; perversion of cognitive psychic faculties; possessing transient/episodic abnormal activities; feeling as if entering into darkness; confusion; seeing unreal scenes or nonexistent things; falling down/fumbling; flickering tongue; fluttering eyes; fluttering eyebrows; excessive salivation; jerking hand; jerking leg; abnormal tongue movements; abnormal frowning; unstable eyeball movements; teeth-grinding; frothy vomiting; dilated and widened eyes; regaining consciousness after a time/abnormal movements or behaviour after a subsequent time; redness/congestion/inflammation.</t>
  </si>
  <si>
    <t>apasmāraḥ</t>
  </si>
  <si>
    <t>अपस्मारः</t>
  </si>
  <si>
    <t>ITA-5.29.2</t>
  </si>
  <si>
    <t>Epilepsy due to vitiated vāta</t>
  </si>
  <si>
    <t>A disorder characterized by some or all the following signs and symptoms: intermittent seizures; regaining consciousness/alertness in a moment; protrusion of eyes; irrelevant talking; frothy vomiting; stretching of neck; head injury; abnormally contracted fingers; hand improperly placed; leg improperly placed; slightly reddish nails; slightly reddish eyes; slightly reddish face; slightly reddish skin; rough/dry nails; rough/dry eyes; rough/dry mouth/face; rough/dry skin; blackish nails; blackish eyes; darkened face; blackish skin; showing abnormal presentation; viewing unstable objects; seeing rough/dry objects; seeing dryness; tremors; grinding teeth; breathlessness/difficulty in breathing; visualizing everything as reddish; visualizing everything as black; person feels as if chased by black horrifying object/person; total disturbance of mind; pricking pain in cardiac region; agony/ pain; excessive talking/irrelevant speech/incoherent speech; cooing sound from throat; fluttering of legs; crying in scratchy voice; inflated neck; jerking body in all directions; dry eyes;</t>
  </si>
  <si>
    <t>vātaja-apasmāraḥ</t>
  </si>
  <si>
    <t>वातज-अपस्मारः</t>
  </si>
  <si>
    <t>ITA-5.29.3</t>
  </si>
  <si>
    <t>Epilepsy due to vitiated pitta</t>
  </si>
  <si>
    <t>A disorder characterized by some or all the following signs and symptoms: intermittent seizures; regaining consciousness in a moment; cooing sound from throat; scratching the floor; greenish nails; greenish eyes; greenish discoloration of skin; yellowish discoloration of nails; yellowish discoloration of eyes; yellowish discoloration of face; yellowish discoloration of skin; coppery nails; coppery eyes; coppery face; coppery skin; reddish eyes; seeing horrible things; seeing violent things; seeing illuminated things; seeing objects as if covered; yellow-coloured froth; yellow discoloration of body; yellow discoloration of face; yellow discoloration of eyes; seeing all objects as yellow; seeing all objects as red; thirst; warmth; visualizing all worldly objects as engulfed by fire; sweating; syncope or swooning; inappropriate movements of body parts; in agony; feeling of being chased by black horrifying object/person; total disturbance of mind; agony/pain; excessive talking/irrelevant speech/incoherent speech; shaking on ground;</t>
  </si>
  <si>
    <t>pittaja-apasmāraḥ</t>
  </si>
  <si>
    <t>पित्तज-अपस्मारः</t>
  </si>
  <si>
    <t>ITA-5.29.4</t>
  </si>
  <si>
    <t>Epilepsy due to vitiated kapha</t>
  </si>
  <si>
    <t>A disorder characterized by some or all the following signs and symptoms: seizures with long duration; slow seizures; regaining consciousness after a longer time; falling down; not much abnormal behaviour; salivation; white nails; whitish discoloration of eyes; whitish discoloration of face; whitish skin; seeing things as whitish; seeing things in large size; seeing things as unctuous; whitish discoloration of froth; whitish discoloration of any body part; horripilation in body; heaviness of body; cold; nausea; sleep; falling down on floor; vomiting mucus secretions; feeling of being chased by black horrifying object/person; total disturbance of mind; agony/ pain; excessive talking/irrelevant speech/incoherent speech; cooing sound from throat; fewer movements.</t>
  </si>
  <si>
    <t>kaphaja-apasmāraḥ</t>
  </si>
  <si>
    <t>कफज-अपस्मारः</t>
  </si>
  <si>
    <t>ITA-5.29.5</t>
  </si>
  <si>
    <t>Epilepsy due to vitiated tridosha Polyarthritis due to vitiated vata and rakta</t>
  </si>
  <si>
    <t>A disorder characterized by clinical features of all three types.</t>
  </si>
  <si>
    <t>sannipātaja-apasmāraḥ</t>
  </si>
  <si>
    <t>सन्निपातज-अपस्मारः</t>
  </si>
  <si>
    <t>ITA-5.30.1</t>
  </si>
  <si>
    <t>Polyarthritis due to vitiated vata and blood</t>
  </si>
  <si>
    <t>A disorder characterized by pain in small joints of the foot, gradually spreading to upper portions of the body; causing itching, pain, numbness in all joints of the hands and feet.</t>
  </si>
  <si>
    <t>vātaraktam</t>
  </si>
  <si>
    <t>वातरक्तम</t>
  </si>
  <si>
    <t>ITA-5.30.2</t>
  </si>
  <si>
    <t>Superficial polyarthritis due to vitiated vata and blood</t>
  </si>
  <si>
    <t>Multiple joint pain, itching; burning sensation; feeling of stretching; pricking pain; pulsating sensation; contraction; brownish black discoloration of skin; coppery discoloration on exterior of skin; reddish discoloration of skin.</t>
  </si>
  <si>
    <t>uttāna-vātaraktam</t>
  </si>
  <si>
    <t>उत्तान-वातरक्तम</t>
  </si>
  <si>
    <t>ITA-5.30.3</t>
  </si>
  <si>
    <t>Deep-rooted polyarthiris due to vitiated vata and blood</t>
  </si>
  <si>
    <t>Multiple joint pains; swelling; stiffness; hardness; sudden onset of pain; bluish-black colour; copper colour; burning sensation; pricking pain; pulsating sensation; inflammation/ suppuration; internal burning sensation; lameness; limping of both leg; deformities.</t>
  </si>
  <si>
    <t>gambhīra-vātaraktam</t>
  </si>
  <si>
    <t>गम्भीर-वातरक्तम</t>
  </si>
  <si>
    <t>ITA-5.31.1</t>
  </si>
  <si>
    <t>Stiff thighs with loss of sensation</t>
  </si>
  <si>
    <t>A disorder characterized by some or all the following signs and symptoms: severe tiredness of calf muscles; severe tiredness of thighs; slight burning; slight pain; pain on stepping; inability to perceive cold touch; inability to stand; inability to tolerate pressure; inability/difficulty in walking; inability to move; feeling as if thighs are broken; feeling as if legs are broken; stiffness of thigh; loss of sensation in thigh; thigh feeling as if it belongs to someone else; heaviness of thigh; severe frequent pain; insensibility/meditatitve appearance; generalized body aches; sensation of being covered with a wet cloth; drowsiness/lassitude; vomiting; loss of taste; fever; feeling of weakness of feet/legs; difficulty in raising/lifting legs; numbness.</t>
  </si>
  <si>
    <t>ūrustambhaḥ</t>
  </si>
  <si>
    <t>ऊरुस्तम्भः</t>
  </si>
  <si>
    <t>ITA-5.32.1</t>
  </si>
  <si>
    <t>Polyarthitis due to ama</t>
  </si>
  <si>
    <t>A disorder characterized by some or all the following signs and symptoms: generalized body aches; loss of taste; thirst; lethargy; heaviness; fever; indigestion; oedema; heaviness of heart region; weakness; stiffness of whole body. The condition also describes rheumatic fever.</t>
  </si>
  <si>
    <t>āmavātaḥ</t>
  </si>
  <si>
    <t>आमवातः</t>
  </si>
  <si>
    <t>ITA-5.32.2</t>
  </si>
  <si>
    <t>Vata-predominent polyarthritis due to ama</t>
  </si>
  <si>
    <t>A disorder characterized by severe pain.</t>
  </si>
  <si>
    <t>vātika-āmavātaḥ</t>
  </si>
  <si>
    <t>वातिक-आमवातः</t>
  </si>
  <si>
    <t>ITA-5.32.3</t>
  </si>
  <si>
    <t>Pitta-predominent polyarthritis due to ama</t>
  </si>
  <si>
    <t>A disorder characterized by burning sensation; redness/ congestion.</t>
  </si>
  <si>
    <t>paittika-āmavātaḥ</t>
  </si>
  <si>
    <t>पैत्तिक-आमवातः</t>
  </si>
  <si>
    <t>ITA-5.32.4</t>
  </si>
  <si>
    <t>Kapha-predominant polyarthritis due to ama</t>
  </si>
  <si>
    <t>A disorder characterized by the feeling of being covered with a wet cloth; heaviness; itching.</t>
  </si>
  <si>
    <t>kaphaja-āmavātaḥ</t>
  </si>
  <si>
    <t>कफज-आमवातः</t>
  </si>
  <si>
    <t>ITA-5.32.5</t>
  </si>
  <si>
    <t>Advanced stage of polyarthritis due to ama</t>
  </si>
  <si>
    <t>A disorder characterized by some or all the following signs and symptoms: pain in hand joints; pain in foot joints; pain in head joints; pain in ankle joints; pain in sacroiliac region joints; pain in knee joints; pain in hip joints; swelling in hand joints; swelling in foot joints; swelling in head joints; swelling in ankle joints; swelling in sacroiliac region joints; swelling in knee joints; swelling in hip joints; pain resembling scorpion bite; diminution of agni; excessive salivation; loss of taste; heaviness of body; lack of enthusiasm; altered taste sensation; burning sensation; frequent excessive micturition; hardness of abdomen; colicky pain in abdomen; altered sleep; thirst; vomiting; giddiness or dizziness; syncope or swooning; stiffness of cardiac region; constipation; dullness/ frigidity/inactivity; borborygmi/gurgling intestinal sounds;</t>
  </si>
  <si>
    <t>ativṛddha-āmavātaḥ</t>
  </si>
  <si>
    <t>अतिवृद्ध-आमवातः</t>
  </si>
  <si>
    <t>ITA-5.33.1</t>
  </si>
  <si>
    <t>Hyperacidity</t>
  </si>
  <si>
    <t>A disorder characterized by some or all the following signs and symptoms: indigestion; exhaustion without exertion; nausea/provocation of dosha; bitter belchings/eructations; sour belchings/eructations; heaviness; burning sensation in precordial/cardiac region; burning sensation in throat; loss of taste.</t>
  </si>
  <si>
    <t>amlapittam</t>
  </si>
  <si>
    <t>अम्लपित्तम</t>
  </si>
  <si>
    <t>ITA-5.33.2</t>
  </si>
  <si>
    <t>Type of hyperacidity with major symptoms manifesting above umbilical region</t>
  </si>
  <si>
    <t>A disorder characterized by some or all the following signs and symptoms: green-coloured vomitus; yellow-coloured vomitus; blue-coloured vomitus; black-coloured vomitus; vomitus mixed with blood; vomitus looking like blood; very sour vomitus; vomitus resembling meat washings; excessively slimy vomitus; watery/clear vomitus; vomitus with various tastes; acrid and sour vomitus during the digestion of food;/ with indigestion; acrid and sour vomitus on empty stomach; acrid and sour eructations; burning sensation in throat; burning sensation in precordial/cardiac region; burning sensation in epigastrium/abdomen; headache; burning sensation in palm; burning sensation in sole; warmth; excessive anorexia/loss of taste; fever; itching all over body; circular eruptions all over body; papular rash all over body; diseases all over the body.</t>
  </si>
  <si>
    <t>ūrdhvaga-amlapittam</t>
  </si>
  <si>
    <t>ऊर्ध्वग-अम्लपित्तम</t>
  </si>
  <si>
    <t>ITA-5.33.3</t>
  </si>
  <si>
    <t>Type of hyperacidity with major symptoms manifesting below umbilical region</t>
  </si>
  <si>
    <t>A disorder characterized by some or all the following signs and symptoms: thirst; burning sensation; syncope or swooning; giddiness or dizziness; confusion/delirium; elimination of varying types of stools; nausea; wheal-like skin eruptions; depressed digestive power/diminution of agni; horripilation; perspiration; yellowish discoloration of body.</t>
  </si>
  <si>
    <t>adhoga-amlapittam</t>
  </si>
  <si>
    <t>अधोग-अम्लपित्तम</t>
  </si>
  <si>
    <t>ITA-5.33.4</t>
  </si>
  <si>
    <t>Type of hyperacidity due to vitiated vata</t>
  </si>
  <si>
    <t>A disorder characterized by some or all the following signs and symptoms: tremors; excessive talking/irrelevant speech/ incoherent speech; syncope or swooning; tingling sensation; bodily exhaustion or tiredness; colicky pain in abdomen; feeling of transient black-outs; dizziness/confusion;/ infatuation; horripilation.</t>
  </si>
  <si>
    <t>vātika-amlapittam</t>
  </si>
  <si>
    <t>वातिक-अम्लपित्तम</t>
  </si>
  <si>
    <t>ITA-5.33.5</t>
  </si>
  <si>
    <t>Type of hyperacidity due to vitiated kapha</t>
  </si>
  <si>
    <t>A disorder characterized by some or all the following signs and symptoms: mucoid expectoration; heaviness; dullness/ frigidity/inactivity; loss of taste; feeling of cold/chills; bodily exhaustion or tiredness; vomiting; stickiness; weak digestion; loss of strength; itching; sleep.</t>
  </si>
  <si>
    <t>kaphaja-amlapittam/; śleṣmapittam</t>
  </si>
  <si>
    <t>कफज-अम्लपित्तम/; श्लेष्मपित्तम</t>
  </si>
  <si>
    <t>ITA-5.34.1</t>
  </si>
  <si>
    <t>Abdominal colic</t>
  </si>
  <si>
    <t>A disorder characterized by pain in abdomen; painful expiration; afflicted with pain; severe pain as if pierced by a nail.</t>
  </si>
  <si>
    <t>śūlaḥ</t>
  </si>
  <si>
    <t>शूलः</t>
  </si>
  <si>
    <t>ITA-5.34.2</t>
  </si>
  <si>
    <t>Abdominal colic due to vitiated vāta</t>
  </si>
  <si>
    <t>A disorder characterized by some or all the following signs and symptoms: severe pain on empty stomach; severe stiffness of body; difficulty in breathing; difficulty in passing flatus; difficulty in micturition; difficulty in defecation; pain in precordial region; pain in sides of chest/flanks; pain in back; pain in sacral region; pain in urinary bladder or basti; pain occurs after digestion of food; pain during twilights; pain during cloudy weather; pain when it is cold; recurrent exacerbation of pain; recurrent remission of pain; retention of faeces; retention of flatus; pricking type of pain; breaking type of pain; pain relieved by sudation; pain relieved by oleation; pain relieved by massage/rubbing; pain relieved by unctuous food; pain relieved by hot food.</t>
  </si>
  <si>
    <t>vātajaśūlaḥ</t>
  </si>
  <si>
    <t>वातजशूलः</t>
  </si>
  <si>
    <t>ITA-5.34.3</t>
  </si>
  <si>
    <t>Abdominal colic due to vitiated pitta</t>
  </si>
  <si>
    <t>A disorder characterized by some or all the following signs and symptoms: thirst; burning sensation; intoxication; syncope or swooning; severe pain; desire for cold; pain decreasing with cold; confusion/delirium; pain in umbilical region; perspiration; giddiness or dizziness; sucking type of pain; pain exacerbated at noon; pain exacerbated at midnight; pain exacerbated when digesting food; pain exacerbated in autumn/śarat ṛtu; relieved during cold season; relieved with sweet food; relieved with cold food.</t>
  </si>
  <si>
    <t>pittajaśūlaḥ</t>
  </si>
  <si>
    <t>पित्तजशूलः</t>
  </si>
  <si>
    <t>ITA-5.34.4</t>
  </si>
  <si>
    <t>Abdominal colic due to vitiated kapha</t>
  </si>
  <si>
    <t>A disorder characterized by some or all the following signs and symptoms: nausea; severe abdominal fullness; heaviness of body; cough; exhaustion; loss of taste; excessive salivation; stillness of stomach as if amaśaya wrapped in a wet cloth; heaviness of abdomen; heaviness of head; pain increasing on eating; pain increasing at sunrise; pain increasing in śiśira ṛtu; pain increasing in spring.</t>
  </si>
  <si>
    <t>kaphajaśūlaḥ</t>
  </si>
  <si>
    <t>कफजशूलः</t>
  </si>
  <si>
    <t>ITA-5.34.5</t>
  </si>
  <si>
    <t>Abdominal colic due to vitiated tridosha</t>
  </si>
  <si>
    <t>A disorder characterized by clinical features of all types of doṣa in śūla.</t>
  </si>
  <si>
    <t>sānnipātikaśūlaḥ</t>
  </si>
  <si>
    <t>सान्निपातिकशूलः</t>
  </si>
  <si>
    <t>ITA-5.34.6</t>
  </si>
  <si>
    <t>Abdominal colic due to āma</t>
  </si>
  <si>
    <t>A disorder characterized by some or all the following signs and symptoms: gurgling intestinal sounds/borborygmi; nausea; vomiting; heaviness; sensation of being wrapped in a wet cloth; borborygmi with distension; excessive salivation; features of kaphaja śula.</t>
  </si>
  <si>
    <t>āmaśūlaḥ</t>
  </si>
  <si>
    <t>आमशूलः</t>
  </si>
  <si>
    <t>ITA-5.34.7</t>
  </si>
  <si>
    <t>Abdominal colic due to any two vitiated dosha</t>
  </si>
  <si>
    <t>dvandvajaśūlaḥ</t>
  </si>
  <si>
    <t>द्वन्द्वजशूलः</t>
  </si>
  <si>
    <t>ITA-5.34.8</t>
  </si>
  <si>
    <t>Abdominal colic due to vitiated vāta and pitta predominance</t>
  </si>
  <si>
    <t>A disorder characterized by a burning sensation; fever.</t>
  </si>
  <si>
    <t>vātapaittikaśūlaḥ</t>
  </si>
  <si>
    <t>वातपैत्तिकशूलः</t>
  </si>
  <si>
    <t>ITA-5.34.9</t>
  </si>
  <si>
    <t>Abdominal colic occurring during digestion of food</t>
  </si>
  <si>
    <t>pariṇāmaśūlaḥ</t>
  </si>
  <si>
    <t>परिणामशूलः</t>
  </si>
  <si>
    <t>ITA-5.34.10Abdominalcolic</t>
  </si>
  <si>
    <t>occurring during digestion of food due to vitiated vata</t>
  </si>
  <si>
    <t>vātikapariṇāmaśūlaḥ</t>
  </si>
  <si>
    <t>वातिकपरिणामशूलः</t>
  </si>
  <si>
    <t>ITA-5.34.11Abdominalcolic</t>
  </si>
  <si>
    <t>occurring during digestion of food due to vitiated pitta</t>
  </si>
  <si>
    <t>A disorder characterized by some or all the following signs and symptoms: thirst; burning sensation; distress/discontent/ restlessness; perspiration; pain exacerbated by pungent food; pain exacerbated by sour food; pain exacerbated by salty food; pain relieved by cold.</t>
  </si>
  <si>
    <t>paittikapariṇāmaśūlaḥ</t>
  </si>
  <si>
    <t>पैत्तिकपरिणामशूलः</t>
  </si>
  <si>
    <t>ITA-5.34.12Abdominalcolic</t>
  </si>
  <si>
    <t>occurring during digestion of food due to vitiated kapha</t>
  </si>
  <si>
    <t>A disorder characterized by some or all the following signs and symptoms: vomiting; nausea; unconsciousness/ confusion; mild pain; pain persistent for a long time; pain relieved by taking pungent substances; pain relieved by taking bitter substances.</t>
  </si>
  <si>
    <t>kaphajapariṇāmaśūlaḥ</t>
  </si>
  <si>
    <t>कफजपरिणामशूलः</t>
  </si>
  <si>
    <t>ITA-5.34.13Persistent,continuous</t>
  </si>
  <si>
    <t>abdominal pain</t>
  </si>
  <si>
    <t>A disorder characterized by some or all the following signs and symptoms: pain occurring before food has been digested; pain occurring after food has been digested; pain not subsiding despite consuming food; pain not subsiding on an empty stomach.</t>
  </si>
  <si>
    <t>annadravaśūlaḥ</t>
  </si>
  <si>
    <t>अन्नद्रवशूलः</t>
  </si>
  <si>
    <t>ITA-5.35.1</t>
  </si>
  <si>
    <t>Disorders of reversed or altered visceral movement</t>
  </si>
  <si>
    <t>A disorder characterized by some or all the following signs and symptoms: retention of faeces; retention of flatus or vata; obstruction to passage of urine/retention; pain in bladder; precordial pain/cardiac pain; pain in abdomen/lumbar- hypogastric region; pain in sides of chest/flanks; abdominal distension; nausea; cutting type of pain in anal region; pricking pain; indigestion; oedema in urinary bladder region; constipation; lump/nodule in abdomen; upward movement of eructations or vata; painful or hurt anus; painful ejaculation; delayed ejaculation; body becoming harsh/rough; becoming dry; becoming cold; fever; dysuria; dysentery; heart diseases; disorders of lower gastrointestinal tract; vomiting; blindness; deafness/hearing impairment; burning sensation in head; bloating of abdomen; hypertrophy of prostate gland; mental disorders/diseases of manas; thirst; bleeding disorders; loss of taste; palpable glandular enlargement in abdomen/ abdominal lump; cough; breathlessness/difficulty in breathing; cold catarrh; facial paralysis; pain in sides of chest/flanks; dreadful diseases of vāta.</t>
  </si>
  <si>
    <t>udāvartaḥ</t>
  </si>
  <si>
    <t>उदावर्तः</t>
  </si>
  <si>
    <t>ITA-5.35.2</t>
  </si>
  <si>
    <t>Disorders of reversed or altered visceral movement due to suppression of vata</t>
  </si>
  <si>
    <t>A disorder characterized by some or all the following signs and symptoms: abdominal distension; colicky pain in abdomen; feeling of obstruction in precordial region/ impairment of cardiac activity/bradycardia; headache; breathlessness/difficulty in breathing; hiccups; cough; cold catarrh; choking sensation in throat; expulsion of faeces through mouth; retention of vata/flatus; obstruction to passage of urine/retention; obstruction/retention in passage of faeces; exhaustion without exertion; pain; various other abdominal diseases or vātika.</t>
  </si>
  <si>
    <t>vātanigrahaja-udāvartaḥ</t>
  </si>
  <si>
    <t>वातनिग्रहज-उदावर्तः</t>
  </si>
  <si>
    <t>ITA-5.35.3</t>
  </si>
  <si>
    <t>Disorders of reversed or altered visceral movement due to suppression of urine</t>
  </si>
  <si>
    <t>A disorder characterized by some or all the following signs and symptoms: difficulty in micturition; scanty micturition; penile pain; proctalgia; pain in groin region; pain in urinary bladder or basti; scrotal pain; pain in umbilical region; headache; bloating of urinary bladder; dysuria; bending of body due to pain; distension in lower abdomen.</t>
  </si>
  <si>
    <t>mūtrābhighāta-; ja-udāvartaḥ</t>
  </si>
  <si>
    <t>मूत्राभिघात-; ज-उदावर्तः</t>
  </si>
  <si>
    <t>ITA-5.35.4</t>
  </si>
  <si>
    <t>Disorders of reversed or altered visceral movement due to suppression of stools</t>
  </si>
  <si>
    <t>A disorder characterized by some or all the following signs and symptoms: gurgling intestinal sounds/borborygmi; colicky pain in abdomen; cutting type of pain in anal region; obstruction/retention to passage of faeces; eructation/upward movement of vata; vomiting of faecal matter.</t>
  </si>
  <si>
    <t>purīṣābhighāta-; ja-udāvartaḥ</t>
  </si>
  <si>
    <t>पुरीषाभिघात-; ज-उदावर्तः</t>
  </si>
  <si>
    <t>ITA-5.35.5</t>
  </si>
  <si>
    <t>Disorders of reversed or altered visceral movement due to suppression of ejaculation</t>
  </si>
  <si>
    <t>A disorder characterized by some or all the following signs and symptoms: pain in bladder; anal pain; scrotal pain; swelling in bladder; anal swelling; scrotal oedema; urinary retention; seminal calculi/crystals; premature ejaculation.</t>
  </si>
  <si>
    <t>śukrābhighāta-; ja-udāvartaḥ</t>
  </si>
  <si>
    <t>शुक्राभिघात-; ज-उदावर्तः</t>
  </si>
  <si>
    <t>ITA-5.35.6</t>
  </si>
  <si>
    <t>Disorders of reversed or altered visceral movement due to suppression of vomiting</t>
  </si>
  <si>
    <t>A disorder characterized by some or all the following signs and symptoms: skin diseases; itching; wheal-like skin eruptions; loss of taste; black pigmented patches; oedema; clinical features of pāṇḍu; fever; skin diseases; spreading cellulitis/erysipelas; nausea.</t>
  </si>
  <si>
    <t>chardinigraha-; ja-udāvartaḥ</t>
  </si>
  <si>
    <t>छर्दिनिग्रह-; ज-उदावर्तः</t>
  </si>
  <si>
    <t>ITA-5.35.7</t>
  </si>
  <si>
    <t>Disorders of reversed or altered visceral movement due to suppression of sneezing</t>
  </si>
  <si>
    <t>A disorder characterized by some or all the following signs and symptoms: severe head disorders; severe eye disorders; severe nose disorders; severe ear disorders; feeling of fullness in throat; feeling of fullness in mouth; severe pricking pain in throat; severe pain in mouth; inarticulate speech; cessation of passage of vata; torticollis/stiffness of neck; headache; facial paralysis; hemicranial headache; impairment of sense organs.</t>
  </si>
  <si>
    <t>kṣavathunigraha-; ja-udāvartaḥ</t>
  </si>
  <si>
    <t>क्षवथुनिग्रह-; ज-उदावर्तः</t>
  </si>
  <si>
    <t>ITA-5.35.8</t>
  </si>
  <si>
    <t>Disorders of reversed or altered visceral movement due to suppression of yawning</t>
  </si>
  <si>
    <t>A disorder characterized by some or all the following signs and symptoms: torticollis/stiffness of neck; stiffness of throat region; disorders of the head; severe diseases of the ear; severe diseases of the mouth; severe diseases of the nose; severe diseases of the eye.</t>
  </si>
  <si>
    <t>jṛmbhānigraha-; ja-udāvartaḥ</t>
  </si>
  <si>
    <t>जृम्भानिग्रह-; ज-उदावर्तः</t>
  </si>
  <si>
    <t>ITA-5.35.9</t>
  </si>
  <si>
    <t>Disorders of reversed or altered visceral movement due to suppression of tears</t>
  </si>
  <si>
    <t>A disorder characterized by heaviness of head; severe diseases of the eye; cold catarrh.</t>
  </si>
  <si>
    <t>aśrunigrahaja-udāvartaḥ</t>
  </si>
  <si>
    <t>अश्रुनिग्रहज-उदावर्तः</t>
  </si>
  <si>
    <t>ITA-5.35.10Disordersofreversed</t>
  </si>
  <si>
    <t>or altered visceral movement due to suppression of eructation</t>
  </si>
  <si>
    <t>A disorder characterized by some or all the following signs and symptoms: severe diseases due to vata; feeling of fullness in throat; severe pricking pain; feeling of fullness in mouth; gurgling intestinal sounds; cessation of passage of vata.</t>
  </si>
  <si>
    <t>udgāranigraha-; ja-udāvartaḥ</t>
  </si>
  <si>
    <t>उद्गारनिग्रह-; ज-उदावर्तः</t>
  </si>
  <si>
    <t>ITA-5.35.11</t>
  </si>
  <si>
    <t>Disorders of reversed or altered visceral movement due to suppression of hunger</t>
  </si>
  <si>
    <t>A disorder characterized by some or all the following signs and symptoms: drowsiness/lassitude; generalized body aches; loss of taste; dizziness/confusion; diminished vision; exhaustion/fatigue.</t>
  </si>
  <si>
    <t>kṣunnirodhaja-udāvartaḥ</t>
  </si>
  <si>
    <t>क्षुन्निरोधज-उदावर्तः</t>
  </si>
  <si>
    <t>ITA-5.36.1</t>
  </si>
  <si>
    <t>ITA-5.37.1</t>
  </si>
  <si>
    <t>Lumps or growths (stable or transitory) in abdomen</t>
  </si>
  <si>
    <t>A disorder characterized by some or all the following signs and symptoms: being confined to mahāsrotasa; obstructing upper and lower orifices; colicky pain in abdomen; glandular swelling on palpation; glandular swelling between cardiac and bladder regions; glandular swelling which is mobile; glandular swelling which is fixed; glandular swelling increasing and decreasing in size; circular glandular swelling; sharp pierceing type of pain; severe pain; difficulty in breathing; rigidity/stiffness.</t>
  </si>
  <si>
    <t>gulmaḥ</t>
  </si>
  <si>
    <t>गुल्मः</t>
  </si>
  <si>
    <t>ITA-5.37.2</t>
  </si>
  <si>
    <t>Lumps or growths due to vitiated vāta</t>
  </si>
  <si>
    <t>A disorder characterized by some or all the following signs and symptoms: frequent increase in size; frequent reduction in size; inconsistent levels of pain; feeling as if ants are crawling on body; severe pricking type of pain; severe splitting type of pain; severe pulsating type of sensation; severe stretching type of pain; severe contraction type of pain; severe feeling of numbness; severe feeling of horripilation; marked increase and decrease in above signs and symptoms; sensation of perforation/piercing type of pain; feeling as if pierced by śaṅku; fever at end of day; dryness in mouth; obstructed expiration; horripilation during pain;spleenomegaly; gurgling intestinal sounds/borborygmi; indigestion; upward movement of vāta; generalized body aches; neck pain; headache; pain in temporal region; swelling in inguinal region/hernia; blackish discoloration of skin; blackish discoloration of nails; blackish discoloration of eyes; blackish discoloration of face; blackish discoloration of urine; blackish discoloration of faeces; slightly reddish discoloration of skin; slightly reddish discoloration of nails; slightly reddish discoloration of eyes; slightly reddish-coloured face; slightly reddish discoloration of urine; slightly reddish discoloration of faeces; rough/dry skin; rough nails; roughness of eyes; roughness of mouth/face; roughness of urine; roughness of faeces; pain in precordium/cardiac region; pain in abdomen; dryness in throat; confinement/lack of movement of vata; irregular agni; diseases due to vāta; fever; frequent difficult expiration; stiffness of body parts; emaciation; dryness of skin; indeterminate form and shape; indeterminate area or site; indeterminate growth; indeterminate decrease; indeterminate pain; feeling as if ants are moving all over; increased complications in vatakala; occasional stretching of skin; occasional skin contractions; whole body pain but mainly at urinary bladder or basti; pyrexia with chills; pain in sides of chest/flanks; pain in shoulders; headache increasing after digestion of food, lessening while eating.</t>
  </si>
  <si>
    <t>vātajagulmaḥ</t>
  </si>
  <si>
    <t>वातजगुल्मः</t>
  </si>
  <si>
    <t>ITA-5.37.3</t>
  </si>
  <si>
    <t>Lumps or growths due to vitiated pitta</t>
  </si>
  <si>
    <t>A disorder characterized by some or all the following signs and symptoms: burning sensation in abdomen; burning sensation in cardiac region; burning sensation in chest; burning sensation in throat; smoky euctations; acid eructations; feeling as if burning; pain; emitting smoke; hot in nature; perspiration; wetness; tenderness as if wound lax or nonhealed; slight excitement/bristling; fever; giddiness or dizziness; burning/excessive warmth/inflammation of eyes; thirst; dryness of throat; dryness of palate; dryness of mouth; fainting/severe confusion; altered stools/loose motions; greenish discoloration of skin; green-coloured eyes; greenish discoloration of face; green-coloured urine; greenish discoloration of faeces; yellow-coloured skin; yellow-coloured eyes; yellow-coloured face; yellowish discoloration of urine; yellow-coloured faeces; perspiration; food indigestion of food/ acid reflux; burning sensation; reddish discoloration of body; pungent taste in mouth; sour belching/eructations; syncope or swooning; burning sensation of gulma; relief with cold; feeling as if burnt by hot metal ball; hairless; generally resides at nābhi; reddish discoloration of face; severe pain during digestion; severe pain while eating.</t>
  </si>
  <si>
    <t>pittajagulmaḥ</t>
  </si>
  <si>
    <t>पित्तजगुल्मः</t>
  </si>
  <si>
    <t>ITA-5.37.4</t>
  </si>
  <si>
    <t>Lumps or growths due to vitiated kapha</t>
  </si>
  <si>
    <t>A disorder characterized by some or all the following signs and symptoms: fever with chills; loss of taste; indigestion; generalized body aches; horripilation; heart disease; vomiting; sleep; lethargy; sensation of being covered with a wet cloth; heaviness; burning sensation in head; stable gulma; heavy gulma; hardness deepening; numb/immobile; cough (severe); severe breathlessness/difficulty in breathing; cold catarrh (severe); fulminant rājayakṣmā; whitish discoloration of skin; whitish discoloration of eyes; whitish discoloration of face; light/whitish-coloured urine; light/whitish-coloured stool; bodily exhaustion or tiredness/inability to perform physical activities; excessive salivation; sweet taste in mouth; signs of kapha; cold catarrh; nausea; coldness; mild pain; raised gulma.</t>
  </si>
  <si>
    <t>kaphajagulmaḥ</t>
  </si>
  <si>
    <t>कफजगुल्मः</t>
  </si>
  <si>
    <t>ITA-5.37.5</t>
  </si>
  <si>
    <t>Lumps or growths due to vitiated rakta</t>
  </si>
  <si>
    <t>A disorder characterized by some or all the following signs and symptoms: stoppage/obstruction of menstrual flow; increased size of abdomen due to obstruction of menstrual flow; colicky pain in abdomen; cough; diarrhoea; vomiting; loss of taste; indigestion; generalized body aches; sleep; lethargy; feeling as if covered with wet cloth; salivation; expression of breast milk; blackish lips; blackish breast areola; severe fatigue of eyes; syncope or swooning; nausea; pedal oedema; mild abdominal striae/striae gravidarum; dilatation of vagina; bad odour of vagina; discharge from vagina; pulsating lump/quickening; signs of pitta gulma; no pulsation; no abdominal enlargement; signs of pregnancy; imperious desire/desire of pregnant woman; weaker/more debilitated; rigidity/stiffness; burning sensation; diarrhoea; pain in uterus; delayed pulsation with pain.</t>
  </si>
  <si>
    <t>raktajagulmaḥ</t>
  </si>
  <si>
    <t>रक्तजगुल्मः</t>
  </si>
  <si>
    <t>ITA-5.37.6</t>
  </si>
  <si>
    <t>Lumps or growths due to vitiated tridosha</t>
  </si>
  <si>
    <t>A disorder characterized by some or all the following signs and symptoms: clinical features of all three dosha; clinical features of all types of gulma; severe/excruciating pain; associated with severe burning sensation; stony compactness; stony elevation; quick sloughing; severity; reduced body strength; reduced intellectual strength; reduced strength of agni; thick, raised, dense lesion, suppurating quickly.</t>
  </si>
  <si>
    <t>sannipātajagulmaḥ</t>
  </si>
  <si>
    <t>सन्निपातजगुल्मः</t>
  </si>
  <si>
    <t>ITA-5.37.7</t>
  </si>
  <si>
    <t>Lumps or growths due to any two vitiated dosha</t>
  </si>
  <si>
    <t>A disorder characterized by the clinical features of mixed dosha.</t>
  </si>
  <si>
    <t>dvandvajagulmaḥ</t>
  </si>
  <si>
    <t>द्वन्द्वजगुल्मः</t>
  </si>
  <si>
    <t>ITA-5.38.1</t>
  </si>
  <si>
    <t>Heart disease</t>
  </si>
  <si>
    <t>hṛdrogaḥ</t>
  </si>
  <si>
    <t>हृद्रोगः</t>
  </si>
  <si>
    <t>ITA-5.38.2</t>
  </si>
  <si>
    <t>Heart disease due to vitiated vāta</t>
  </si>
  <si>
    <t>A disorder characterized by some or all the following signs and symptoms: severe pain; shivering/tremors; feeling of being wrapped/cramps; rigidity/stiffness; fainting/severe confusion; feeling of hollowness; fear; severe pain; feeling of stretching; pricking pain in heart; churning pain in heart; tearing pain in heart; bursting pain in heart; splitting pain in heart; breaking type of pain in heart; depletion/dessication of heart; feeling as if heart is stiff and rigid; palpitations; sudden distress/fear; intolerant of grief; intolerant of fear; intolerant of sound; obstructed breathing; sleeplessness.</t>
  </si>
  <si>
    <t>vātajahṛdrogaḥ</t>
  </si>
  <si>
    <t>वातजहृद्रोगः</t>
  </si>
  <si>
    <t>ITA-5.38.3</t>
  </si>
  <si>
    <t>Heart disease due to vitiated pitta</t>
  </si>
  <si>
    <t>A disorder characterized by some or all the following signs and symptoms: burning sensation in the precordial/cardiac region; bitter taste in mouth; bitter eructations; sour belching/ eructations; exhaustion without exertion; thirst; syncope or swooning; giddiness or dizziness; perspiration; burning sensation with sweating and restlessness; burning sensation; sucking type of pain; fatigued heart; smoky eructations; syncope or swooning; dryness of mouth; sour vomitus; vomiting of pitta; yellowish discoloration; fever.</t>
  </si>
  <si>
    <t>pittajahṛdrogaḥ</t>
  </si>
  <si>
    <t>पित्तजहृद्रोगः</t>
  </si>
  <si>
    <t>ITA-5.38.4</t>
  </si>
  <si>
    <t>Heart disease due to vitiated kapha</t>
  </si>
  <si>
    <t>A disorder characterized by some or all the following signs and symptoms: feeling as if the heart is numb; feeling as if the heart is wrapped in a wet cloth; feeling of heaviness in the heart; drowsiness/lassitude; loss of taste; feeling as if the heart is stony hard; heaviness; secretion of mucus; loss of taste; rigidity/stiffness; diminution of digestive power; sweetness in mouth; lassitude; feeling as if the heart is stiff and rigid; cough; spitting; sleep; lethargy; fever.</t>
  </si>
  <si>
    <t>kaphajahṛdrogaḥ</t>
  </si>
  <si>
    <t>कफजहृद्रोगः</t>
  </si>
  <si>
    <t>ITA-5.38.5</t>
  </si>
  <si>
    <t>Heart disease due to vitiated tridosha</t>
  </si>
  <si>
    <t>A disorder characterized by clinical features of different types of dosha-predominant heart disorders.</t>
  </si>
  <si>
    <t>sannipātajahṛdrogaḥ</t>
  </si>
  <si>
    <t>सन्निपातजहृद्रोगः</t>
  </si>
  <si>
    <t>ITA-5.38.6</t>
  </si>
  <si>
    <t>Heart disease due to infection or infestation</t>
  </si>
  <si>
    <t>A disorder characterized by some or all the following signs and symptoms: glandular swellings; increased moistness in heart; feeling as if the heart is pierced by needles; feeling as if the heart has been cut with a knife; itching; severe pain; severe form; nausea/provocation of dosha; spitting/excessive expectoration; pricking pain; colicky pain in abdomen; nausea; black-outs; loss of taste; dryness/wasting/emaciation; dark brown discoloration of eyes; feeling of entering into darkness; salivation of kapha; feeling as if the heart is constantly being sawed; severe distress; nausea/provocation of dosha; swelling/oedema.</t>
  </si>
  <si>
    <t>kṛmijahṛdrogaḥ</t>
  </si>
  <si>
    <t>कृमिजहृद्रोगः</t>
  </si>
  <si>
    <t>ITA-5.39.1</t>
  </si>
  <si>
    <t>Difficulty in urination</t>
  </si>
  <si>
    <t>mūtrakṛcchram</t>
  </si>
  <si>
    <t>मूत्रकृच्छ्रम</t>
  </si>
  <si>
    <t>ITA-5.39.2</t>
  </si>
  <si>
    <t>Difficulty in urination due to vitiated vatadosha</t>
  </si>
  <si>
    <t>A disorder characterized by some or all the following signs and symptoms: pain in inguinal region; pain in urinary bladder or basti region; severe penile pain; scanty micturition; frequent micturition; severe scrotal pain; pain in urinary bladder or basti; passing urine with difficulty.</t>
  </si>
  <si>
    <t>vātajamūtrakṛcchram</t>
  </si>
  <si>
    <t>वातजमूत्रकृच्छ्रम</t>
  </si>
  <si>
    <t>ITA-5.39.3</t>
  </si>
  <si>
    <t>Difficulty in urination due to vitiated pitta</t>
  </si>
  <si>
    <t>A disorder characterized by some or all the following signs and symptoms: passage of yellow urine; passage of urine with pain; passage of urine with burning sensation; difficulty in passing urine; frequent micturition; yellowish discoloration of urine; urine with increased heat; blood-coloured urine/ haematuria; burning pain as if burned on scrotum; burning pain as if burned on penis; burning pain as if burned in bladder.</t>
  </si>
  <si>
    <t>pittajamūtrakṛcchram</t>
  </si>
  <si>
    <t>पित्तजमूत्रकृच्छ्रम</t>
  </si>
  <si>
    <t>ITA-5.39.4</t>
  </si>
  <si>
    <t>Difficulty in urination due to vitiated kapha</t>
  </si>
  <si>
    <t>A disorder characterized by some or all the following signs and symptoms: heaviness in the urinary bladder or basti; swelling in urinary bladder; slimy urine; heaviness in penis; penile oedema; urinary retention; unctuous urine; whitish- coloured urine; urine not too hot; horripilation; heaviness in scrotum.</t>
  </si>
  <si>
    <t>kaphajamūtrakṛcchram</t>
  </si>
  <si>
    <t>कफजमूत्रकृच्छ्रम</t>
  </si>
  <si>
    <t>ITA-5.39.5</t>
  </si>
  <si>
    <t>Difficulty in urination due to vitiated tridosha</t>
  </si>
  <si>
    <t>A disorder characterized by some or all the following signs and symptoms: clinical features of all types of dosha; burning sensation; cold/chills; pain; urine of different colours; frequent micturition; distress; difficulty in micturition.</t>
  </si>
  <si>
    <t>sannipātamūtrakṛcchram</t>
  </si>
  <si>
    <t>सन्निपातमूत्रकृच्छ्रम</t>
  </si>
  <si>
    <t>ITA-5.39.6</t>
  </si>
  <si>
    <t>Difficulty in urination due to calculi</t>
  </si>
  <si>
    <t>aśmarījamūtrakṛcchram</t>
  </si>
  <si>
    <t>अश्मरीजमूत्रकृच्छ्रम</t>
  </si>
  <si>
    <t>ITA-5.39.7</t>
  </si>
  <si>
    <t>Difficulty in urination due to faecal retention</t>
  </si>
  <si>
    <t>A disorder characterized by abdominal distension; pain due to vāta; obstruction to passage of urine/retention.</t>
  </si>
  <si>
    <t>purīṣarodha-; jamūtrakṛcchram</t>
  </si>
  <si>
    <t>पुरीषरोध-; जमूत्रकृच्छ्रम</t>
  </si>
  <si>
    <t>ITA-5.39.8</t>
  </si>
  <si>
    <t>Difficulty in urination due to urinary gravel</t>
  </si>
  <si>
    <t>A disorder characterized by some or all the following signs and symptoms: precordial pain/cardiac pain; shivering/ tremors; colicky pain in abdomen; diminution of agni; syncope or swooning; severe dysuria; lessening of pain when gravel passed in urine flow.</t>
  </si>
  <si>
    <t>śarkarājamūtrakṛcchram,; śarkarā-aśmarī</t>
  </si>
  <si>
    <t>शर्कराजमूत्रकृच्छ्रम,; शर्करा-अश्मरी</t>
  </si>
  <si>
    <t>ITA-5.39.9</t>
  </si>
  <si>
    <t>Difficulty in urination due to vitiated semen</t>
  </si>
  <si>
    <t>A disorder characterized by difficulty in passing urine; stiffness of scrotum; penile pain; pain in bladder region.</t>
  </si>
  <si>
    <t>śukra-; janyamūtrakṛcchram</t>
  </si>
  <si>
    <t>शुक्र-; जन्यमूत्रकृच्छ्रम</t>
  </si>
  <si>
    <t>ITA-5.39.10Urinaryretention</t>
  </si>
  <si>
    <t>mūtrāghātaḥ</t>
  </si>
  <si>
    <t>मूत्राघातः</t>
  </si>
  <si>
    <t>ITA-5.39.11Bladderinsufficiency</t>
  </si>
  <si>
    <t>with reverse move- ment of urine</t>
  </si>
  <si>
    <t>A disorder characterized by some or all the following signs and symptoms: heaviness of body; feeling of being wrapped/ cramps; obstruction to passage of urine/retention; faecal retention; feeling of rigidity; scanty micturition; passage of urine with pain; spiralling of urine within urinary bladder or basti; passage of urine with pain during defecation.</t>
  </si>
  <si>
    <t>vātakuṇḍalikā</t>
  </si>
  <si>
    <t>वातकुण्डलिका</t>
  </si>
  <si>
    <t>ITA-5.39.12Benignprostatic</t>
  </si>
  <si>
    <t>hyperplasia</t>
  </si>
  <si>
    <t>A disorder characterized by some or all the following signs and symptoms: distension of urinary bladder; distension in the rectum; obstruction to passage of urine; obstruction to passage of faeces; severe pain; obstruction to passage of flatus; urine and faecal matter; stony-hard globular swelling/ gland below navel; upwardly extended prominent gland in navel.</t>
  </si>
  <si>
    <t>ITA-5.39.13Bladderneck</t>
  </si>
  <si>
    <t>obstruction with retention of urine</t>
  </si>
  <si>
    <t>A disorder characterized by some or all the following signs and symptoms: obstruction to passage of urine/retention; pain; itching; pain in abdomen/flanks; pain in urinary bladder or basti.</t>
  </si>
  <si>
    <t>vātabastiḥ</t>
  </si>
  <si>
    <t>वातबस्तिः</t>
  </si>
  <si>
    <t>ITA-5.39.14Bladderatonywith</t>
  </si>
  <si>
    <t>lower abdominal distension</t>
  </si>
  <si>
    <t>A disorder characterized by some or all the following signs and symptoms: abdominal enlargement due to full bladder; indigestion; obstruction to passage of urine/retention; faecal retention; abdominal distension below the umbilicus; severe pain below umbilicus; obstruction to urinary and faecal channels bladder outlet obstruction.</t>
  </si>
  <si>
    <t>mūtrajaṭharaḥ</t>
  </si>
  <si>
    <t>मूत्रजठरः</t>
  </si>
  <si>
    <t>ITA-5.39.15Urethralstricture</t>
  </si>
  <si>
    <t>A disorder characterized by some or all the following signs and symptoms: urine obstruction at bulb of penis; later painless micturition; later painful micturition; split-stream urination; heaviness in penis; urine remains in bladder; urine remains in penile urethra; urine remains in bulb of penile urethra; urine with blood; straining to urinate; dribbling in small quantities on straining; scanty dropwise urination.</t>
  </si>
  <si>
    <t>mūtrotsaṅgaḥ</t>
  </si>
  <si>
    <t>मूत्रोत्सङ्गः</t>
  </si>
  <si>
    <t>ITA-5.39.16Oliguria,anuria</t>
  </si>
  <si>
    <t>A disorder characterized by some or all the following signs and symptoms: dysuria; discoloration of urine; thirst; dryness of mouth; pricking pain in urinary bladder; oliguria; haematuria.</t>
  </si>
  <si>
    <t>ITA-5.39.17Urinaryincontinence</t>
  </si>
  <si>
    <t>A disorder characterized by some or all the following signs and symptoms: urinary hesitancy; weak urine flow; difficulty in passing urine/anuria; occasional passage of urine; mild pain during micturition; scanty micturition; increased frequency of micturition; difficulty in passing urine.</t>
  </si>
  <si>
    <t>mūtrātītaḥ</t>
  </si>
  <si>
    <t>मूत्रातीतः</t>
  </si>
  <si>
    <t>ITA-5.39.18Bladderobstruction</t>
  </si>
  <si>
    <t>due to nodular swelling</t>
  </si>
  <si>
    <t>A disorder characterized by some or all the following signs and symptoms: glandular swelling at the urinary bladder opening; difficulty in passing urine; pain resembling that of aśmarī; round-shaped glandular swelling; small swelling; fixed swelling; severe pain usually obstructing urine flow at bladder neck; sudden manifestation; clinical features of ashmari.</t>
  </si>
  <si>
    <t>mūtragranthiḥ</t>
  </si>
  <si>
    <t>मूत्रग्रन्थिः</t>
  </si>
  <si>
    <t>ITA-5.39.19Semenuria</t>
  </si>
  <si>
    <t>A disorder characterized by some or all the following signs and symptoms: urine mixed with semen; discharge of semen while voiding urine; passage of urine that looks like it is mixed with ash at beginning or end of micturition; discharge of fluid resembling ash water.</t>
  </si>
  <si>
    <t>mūtraśukraḥ</t>
  </si>
  <si>
    <t>मूत्रशुक्रः</t>
  </si>
  <si>
    <t>ITA-5.39.20Dysuriadueto</t>
  </si>
  <si>
    <t>heat exhaustion</t>
  </si>
  <si>
    <t>A disorder characterized by diminution of urine quantity, difficulty in micturition; pain; burning sensation; reddish urine; burning sensation in the urinary bladder; burning sensation in the penile region; burning sensation in anus; yellowish discoloration of urine; haematuria; urine consisting of frank blood; passing urine with difficulty; passing urine repeatedly/ frequent micturition.</t>
  </si>
  <si>
    <t>uṣṇavātaḥ, uṣṇamārutaḥ</t>
  </si>
  <si>
    <t>उष्णवातः, उष्णमारुतः</t>
  </si>
  <si>
    <t>ITA-5.39.21Scantyurinationwith</t>
  </si>
  <si>
    <t>viscid, dense urine</t>
  </si>
  <si>
    <t>A disorder characterized by some or all the following signs and symptoms: passage of urine with blood; passage of viscid urine; burning sensation while urinating; passage of whitish urine; passage of dense urine; difficult and burning micturition; yellow-coloured urine; conch shell-coloured urine.</t>
  </si>
  <si>
    <t>mūtraukasādaḥ</t>
  </si>
  <si>
    <t>मूत्रौकसादः</t>
  </si>
  <si>
    <t>ITA-5.39.22Passageofurine</t>
  </si>
  <si>
    <t>mixed with faecal matter</t>
  </si>
  <si>
    <t>A disorder characterized by passage of urine smelling of faeces; difficult micturition.</t>
  </si>
  <si>
    <t>viḍ-vighātaḥ</t>
  </si>
  <si>
    <t>विड-विघातः</t>
  </si>
  <si>
    <t>ITA-5.39.23Massive</t>
  </si>
  <si>
    <t>bladder distension</t>
  </si>
  <si>
    <t>A disorder characterized by some or all the following signs and symptoms: colicky pain in abdomen; pulsating sensation; burning sensation; dropwise passage of urine; feeling of rigidity; cramp-like pains; pain; passage of urine after pressing below umbilicus.</t>
  </si>
  <si>
    <t>bastikuṇḍalaḥ</t>
  </si>
  <si>
    <t>बस्तिकुण्डलः</t>
  </si>
  <si>
    <t>ITA-5.40.1</t>
  </si>
  <si>
    <t>Urinary calculus</t>
  </si>
  <si>
    <t>A disorder characterized by some or all the following signs and symptoms: obstructed passage of urine; pain in urinary bladder region or basti; pain in perineal raphe; penile pain; scattering of urinary stream/split-stream urination; rubbing of penis due to pain; frequent passing of stools; frequent urination; passage of urine mixed with blood; pain in umbilical region; severe pain; urine resembling gomedaka stone/pale yellow; excessively turbid urine; gravel in urine; headache; comfortable passage of clear urine when stone is evacuated.</t>
  </si>
  <si>
    <t>aśmarī</t>
  </si>
  <si>
    <t>अश्मरी</t>
  </si>
  <si>
    <t>ITA-5.40.2</t>
  </si>
  <si>
    <t>Prodromal symptoms of urinary calculus</t>
  </si>
  <si>
    <t>A disorder characterized by some or all the following signs and symptoms: fever; loss of taste; dysuria; pain in urinary bladder; headache; pain in scrotum; pain in penis; weakness in body associated with discomfort; urine smelling of goat; increased urinary density; turbid urine; bloating of urinary bladder or basti; severe pain around urinary bladder.</t>
  </si>
  <si>
    <t>aśmarī-pūrvarūpam</t>
  </si>
  <si>
    <t>अश्मरी-पूर्वरूपम</t>
  </si>
  <si>
    <t>ITA-5.40.3</t>
  </si>
  <si>
    <t>Urinary calculus due to vitiated vatadosha</t>
  </si>
  <si>
    <t>A disorder characterized by some or all the following signs and symptoms: a stone resembling kadamba flower (Anthocephalus cadamba) with pocket-like shapes; obstruction to passage of urine; severe pain; gnashing/ grinding teeth; squeezing umbilical region; due to excess breaking pain, internal burning sensation person keeps touching genitalia and anal region; difficulty in passing flatus; difficulty in passing urine; difficulty in passing faeces; excessive passage of flatus; excessive passage of urine; excessive passage of faeces; blackish stone; rough stone; irregular-shaped stone; rough calculus; stone covered with thorn; sudden onset of pain; shivering/tremors; constant groaning in agony; faeces expelled along with flatus; dropwise passage of urine.</t>
  </si>
  <si>
    <t>vātaja-aśmarī</t>
  </si>
  <si>
    <t>वातज-अश्मरी</t>
  </si>
  <si>
    <t>ITA-5.40.4</t>
  </si>
  <si>
    <t>Urinary calculus due to vitiated pitta</t>
  </si>
  <si>
    <t>A disorder characterized by some or all the following signs and symptoms: obstruction to passage of urine; burning sensation in urinary bladder as if near a fire; sucking type of pain in urinary bladder or basti; burning sensation in the urinary bladder; bladder feels as if burnt by alkali; clinical features of the disease uṣṇavāta; blood associated with stone; yellowish stone; black-coloured stone; stone shaped like bhallātakāsthi (seed of Semecarpus anacardium); honey- coloured stone; burning sensation in the bladder as if being cooked; red-coloured calculus.</t>
  </si>
  <si>
    <t>pittaja-aśmarī</t>
  </si>
  <si>
    <t>पित्तज-अश्मरी</t>
  </si>
  <si>
    <t>ITA-5.40.5</t>
  </si>
  <si>
    <t>Urinary calculus due to vitiated kapha</t>
  </si>
  <si>
    <t>A disorder characterized by some or all the following signs and symptoms: obstruction to passage of urine; disintegrating/cracking sensation in bladder; penetrating/ perforating sensation in bladder; pinprick-like sensation in vesical region; heaviness of bladder; coldness of bladder; white-coloured stone; stone unctuous to touch; large stone; stone resembling chicken egg; stone colour resembling madhūkapuṣpa; honey-coloured stone; glossy stone.</t>
  </si>
  <si>
    <t>kaphaja-aśmarī</t>
  </si>
  <si>
    <t>कफज-अश्मरी</t>
  </si>
  <si>
    <t>ITA-5.40.6</t>
  </si>
  <si>
    <t>Urinary calculus due to crystallization of semen</t>
  </si>
  <si>
    <t>A disorder characterized by some or all the following signs and symptoms: dysuria; pain in urinary bladder or basti; swelling of scrotum; disappearing with passage of semen.</t>
  </si>
  <si>
    <t>śukrāśmarī</t>
  </si>
  <si>
    <t>शुक्राश्मरी</t>
  </si>
  <si>
    <t>ITA-5.41.1</t>
  </si>
  <si>
    <t>Polyuria disorders</t>
  </si>
  <si>
    <t>Group of disorders characterized by increased urinary quantity and frequency with or without turbidity.</t>
  </si>
  <si>
    <t>pramehaḥ</t>
  </si>
  <si>
    <t>प्रमेहः</t>
  </si>
  <si>
    <t>ITA-5.41.2</t>
  </si>
  <si>
    <t>Polyuria disorder due to vitiated kapha</t>
  </si>
  <si>
    <t>kaphajapramehaḥ</t>
  </si>
  <si>
    <t>कफजप्रमेहः</t>
  </si>
  <si>
    <t>ITA-5.41.3</t>
  </si>
  <si>
    <t>Polyuria disorder with urine resembling water (hydruria)</t>
  </si>
  <si>
    <t>A disorder characterized by some or all the following signs and symptoms: transparent clear urination; profuse urination; whitish/colourless urination; cold urination; painless micturition; occasionally turbid or sticky urine.</t>
  </si>
  <si>
    <t>udakamehaḥ</t>
  </si>
  <si>
    <t>उदकमेहः</t>
  </si>
  <si>
    <t>ITA-5.41.4</t>
  </si>
  <si>
    <t>Polyuria disorder with urine resembling sugar-cane juice (glycosuria)</t>
  </si>
  <si>
    <t>A disorder characterized by some or all the following signs and symptoms: excessive sweet urination; elimination of cold urine; elimination of slightly sticky urine; turbid urination; elimination of urine resembling sugarcane juice.</t>
  </si>
  <si>
    <t>ikṣuvālikāmehaḥ</t>
  </si>
  <si>
    <t>इक्षुवालिकामेहः</t>
  </si>
  <si>
    <t>ITA-5.41.5</t>
  </si>
  <si>
    <t>Polyuria disorder with high density urine (chyluria)</t>
  </si>
  <si>
    <t>A disorder characterized by urine which when kept overnight undergoes sedimentation; turbid urination; thick coarse urine.</t>
  </si>
  <si>
    <t>sāndramehaḥ</t>
  </si>
  <si>
    <t>सान्द्रमेहः</t>
  </si>
  <si>
    <t>ITA-5.41.6</t>
  </si>
  <si>
    <t>Polyuria disorder with dense and clear urine (belluria)</t>
  </si>
  <si>
    <t>A disorder characterized by urine separating on sedimentation into a transparent and a turbid moiety.</t>
  </si>
  <si>
    <t>sāndraprasādamehaḥ</t>
  </si>
  <si>
    <t>सान्द्रप्रसादमेहः</t>
  </si>
  <si>
    <t>ITA-5.41.7</t>
  </si>
  <si>
    <t>Polyuria disorder with excessive whitish urine</t>
  </si>
  <si>
    <t>A disorder characterized by elimination of floury whitish urine; increased urinary frequency.</t>
  </si>
  <si>
    <t>śuklamehaḥ</t>
  </si>
  <si>
    <t>शुक्लमेहः</t>
  </si>
  <si>
    <t>ITA-5.41.8</t>
  </si>
  <si>
    <t>Polyuria disorder with semen-mixed urine</t>
  </si>
  <si>
    <t>A disorder characterized by urine resembling semen; semen- mixed urination; frequent micturition.</t>
  </si>
  <si>
    <t>śukramehaḥ</t>
  </si>
  <si>
    <t>शुक्रमेहः</t>
  </si>
  <si>
    <t>ITA-5.41.9</t>
  </si>
  <si>
    <t>Polyuria disorder with excessive or cold urine (phosphaturia)</t>
  </si>
  <si>
    <t>A disorder characterized by some or all the following signs and symptoms: excessively cold urination; excessively sweet urination; profuse urination.</t>
  </si>
  <si>
    <t>śītamehaḥ</t>
  </si>
  <si>
    <t>शीतमेहः</t>
  </si>
  <si>
    <t>ITA-5.41.10</t>
  </si>
  <si>
    <t>Polyuria disorder with very slow voiding rate</t>
  </si>
  <si>
    <t>A disorder characterized by some or all the following signs and symptoms: urination with reduced flow; difficulty in micturition/dysuria; slow elimination of urine; elimination of mucus-mixed urine; elimination of slimy urine.</t>
  </si>
  <si>
    <t>śanairmehaḥ</t>
  </si>
  <si>
    <t>शनैर्मेहः</t>
  </si>
  <si>
    <t>ITA-5.41.11</t>
  </si>
  <si>
    <t>Polyuria disorder with gravel urine</t>
  </si>
  <si>
    <t>A disorder characterized by minute gravel in urine; painful micturition; passage of saliva-like urine containing shreds.</t>
  </si>
  <si>
    <t>sikatāmehaḥ</t>
  </si>
  <si>
    <t>सिकतामेहः</t>
  </si>
  <si>
    <t>ITA-5.41.12</t>
  </si>
  <si>
    <t>Polyuria disorder with urine similar in consistency to saliva</t>
  </si>
  <si>
    <t>A disorder characterized by passage of saliva-like urine containing shreds; slimy urine.</t>
  </si>
  <si>
    <t>lālāmehaḥ</t>
  </si>
  <si>
    <t>लालामेहः</t>
  </si>
  <si>
    <t>ITA-5.41.13</t>
  </si>
  <si>
    <t>Polyuria disorder with urine resembling arrack or spirituous liquor</t>
  </si>
  <si>
    <t>A disorder characterized by urine resembling arrack, an alcoholic beverage that is distilled from fermented mash of malted rice with toddy or molasses. In this event the upper portion of the urine appears transparent and lower portion turbid.</t>
  </si>
  <si>
    <t>surāmehaḥ</t>
  </si>
  <si>
    <t>सुरामेहः</t>
  </si>
  <si>
    <t>ITA-5.41.14</t>
  </si>
  <si>
    <t>Polyuria disorder with urine resembling salt solution</t>
  </si>
  <si>
    <t>A disorder characterized by salty urine.</t>
  </si>
  <si>
    <t>lavaṇamehaḥ</t>
  </si>
  <si>
    <t>लवणमेहः</t>
  </si>
  <si>
    <t>ITA-5.41.15</t>
  </si>
  <si>
    <t>Polyuria disorder with urine resembling flour mixed with water</t>
  </si>
  <si>
    <t>A disorder characterized by floury white urination; bristling during micturition; profuse urination; whitish urination.</t>
  </si>
  <si>
    <t>piṣṭamehaḥ</t>
  </si>
  <si>
    <t>पिष्टमेहः</t>
  </si>
  <si>
    <t>ITA-5.41.16</t>
  </si>
  <si>
    <t>Polyuria disorder with urine associated with froth</t>
  </si>
  <si>
    <t>A disorder characterized by micturating in small quantities rapidly; transparent clear urination; frothy micturition.</t>
  </si>
  <si>
    <t>phenamehaḥ</t>
  </si>
  <si>
    <t>फेनमेहः</t>
  </si>
  <si>
    <t>ITA-5.41.17</t>
  </si>
  <si>
    <t>Polyuria disorder due to vitiated pitta</t>
  </si>
  <si>
    <t>pittajapramehaḥ</t>
  </si>
  <si>
    <t>पित्तजप्रमेहः</t>
  </si>
  <si>
    <t>ITA-5.41.18Polyuriadisorderwith</t>
  </si>
  <si>
    <t>urine resembling alkaline water</t>
  </si>
  <si>
    <t>A disorder characterized by some or all the following signs and symptoms: urine resembling alkaline liquid by odour, colour, taste and touch.</t>
  </si>
  <si>
    <t>kṣāramehaḥ</t>
  </si>
  <si>
    <t>क्षारमेहः</t>
  </si>
  <si>
    <t>ITA-5.41.19Polyuriadisorder</t>
  </si>
  <si>
    <t>with urine resembling black ink</t>
  </si>
  <si>
    <t>A disorder characterized by the passage of urine resembling black ink; profuse urination; elimination of urine which is hot in nature.</t>
  </si>
  <si>
    <t>kālamehaḥ/ kṛṣṇamehaḥ</t>
  </si>
  <si>
    <t>कालमेहः/ कृष्णमेहः</t>
  </si>
  <si>
    <t>ITA-5.41.20Polyuriadisorderwith</t>
  </si>
  <si>
    <t>bluish urine</t>
  </si>
  <si>
    <t>A disorder characterized by passage of bluish urine; frothy micturition; transparent; sour taste.</t>
  </si>
  <si>
    <t>nīlamehaḥ</t>
  </si>
  <si>
    <t>नीलमेहः</t>
  </si>
  <si>
    <t>ITA-5.41.21Polyuriadisorderwith</t>
  </si>
  <si>
    <t>urine mixed with blood</t>
  </si>
  <si>
    <t>A disorder characterized by urine smelling like raw flesh; urine tasting like saline; reddish urine; elimination of urine which is hot in nature; passage of blood with urine.</t>
  </si>
  <si>
    <t>lohitamehaḥ/ raktamehaḥ</t>
  </si>
  <si>
    <t>लोहितमेहः/ रक्तमेहः</t>
  </si>
  <si>
    <t>ITA-5.41.22Polyuriadisorder</t>
  </si>
  <si>
    <t>with urine resembling Rubia cordifolia decoction</t>
  </si>
  <si>
    <t>A disorder characterized by passage of urine resembling Rubia cordifolia decoction; profuse urination; urine smelling like raw flesh.</t>
  </si>
  <si>
    <t>mañjiṣṭhāmehaḥ</t>
  </si>
  <si>
    <t>मञ्जिष्ठामेहः</t>
  </si>
  <si>
    <t>ITA-5.41.23Polyuriadisorderwith</t>
  </si>
  <si>
    <t>urine resembling turmeric water</t>
  </si>
  <si>
    <t>A disorder characterized by passage of acrid urine; passage of turmeric-coloured urine; burning micturition.</t>
  </si>
  <si>
    <t>haridramehaḥ</t>
  </si>
  <si>
    <t>हरिद्रमेहः</t>
  </si>
  <si>
    <t>ITA-5.41.24Polyuriadisorderwith</t>
  </si>
  <si>
    <t>urine smelling and tasting like acidic substance</t>
  </si>
  <si>
    <t>A disorder characterized by sour-smelling urine; sour- tasting urine.</t>
  </si>
  <si>
    <t>amlamehaḥ</t>
  </si>
  <si>
    <t>अम्लमेहः</t>
  </si>
  <si>
    <t>ITA-5.41.25Polyuriadisorderdue</t>
  </si>
  <si>
    <t>to vitiated vata</t>
  </si>
  <si>
    <t>vātajapramehaḥ</t>
  </si>
  <si>
    <t>वातजप्रमेहः</t>
  </si>
  <si>
    <t>ITA-5.41.26Polyuriadisorderwith</t>
  </si>
  <si>
    <t>urine resembling muscle fat</t>
  </si>
  <si>
    <t>A disorder characterized by recurrent passage of urine; passage of urine having a fatty appearance; passage of fat-mixed urine.</t>
  </si>
  <si>
    <t>vasāmehaḥ</t>
  </si>
  <si>
    <t>वसामेहः</t>
  </si>
  <si>
    <t>ITA-5.41.27Polyuriadisorderwith</t>
  </si>
  <si>
    <t>urine resembling bone marrow</t>
  </si>
  <si>
    <t>A disorder characterized by passage of urine mixed with bone marrow; passage of urine resembling bone marrow; recurrent passage of urine.</t>
  </si>
  <si>
    <t>majjāmehaḥ</t>
  </si>
  <si>
    <t>मज्जामेहः</t>
  </si>
  <si>
    <t>ITA-5.41.28Polyuriadisorderwith</t>
  </si>
  <si>
    <t>uncontrolled passage of urine; urinary incontinence</t>
  </si>
  <si>
    <t>A disorder characterized by some or all the following signs and symptoms: urinary incontinence; described as passing urine like an unrestrained elephant in rut; urine flow is weak and obstructed but continuous in nature; occurring without any voluntary effort from the patient; consistency of urine slimy as if mixed with lymph.</t>
  </si>
  <si>
    <t>hastimehaḥ</t>
  </si>
  <si>
    <t>हस्तिमेहः</t>
  </si>
  <si>
    <t>ITA-5.41.29Polyuriadisorderwith</t>
  </si>
  <si>
    <t>urine resembling honey</t>
  </si>
  <si>
    <t>A disorder characterized by some or all the following signs and symptoms: passage of astringent urine; passage of sweet urine; passage of nonunctuous urine; pale urine; urine resembling honey; honey-coloured urine.</t>
  </si>
  <si>
    <t>madhumehaḥ/; kṣaudramehaḥ</t>
  </si>
  <si>
    <t>मधुमेहः/; क्षौद्रमेहः</t>
  </si>
  <si>
    <t>ITA-5.41.1.1</t>
  </si>
  <si>
    <t>Carbuncles</t>
  </si>
  <si>
    <t>pramehapiḍakā</t>
  </si>
  <si>
    <t>प्रमेहपिडका</t>
  </si>
  <si>
    <t>ITA-5.41.1.2</t>
  </si>
  <si>
    <t>Carbuncle resembling earthenware vessel with flat cover</t>
  </si>
  <si>
    <t>A disorder characterized by some or all the following signs and symptoms: a boil with raised margins; bluish-black lesions; accompanied by wetness/dampness; pain; resembling an earthen saucer; a boil with a depressed centre.</t>
  </si>
  <si>
    <t>śarāvikā-pramehapiḍakā</t>
  </si>
  <si>
    <t>शराविका-प्रमेहपिडका</t>
  </si>
  <si>
    <t>ITA-5.41.1.3</t>
  </si>
  <si>
    <t>Carbuncle resembling tortoise shell</t>
  </si>
  <si>
    <t>kacchapikā-; pramehapiḍakā</t>
  </si>
  <si>
    <t>कच्छपिका-; प्रमेहपिडका</t>
  </si>
  <si>
    <t>ITA-5.41.1.4</t>
  </si>
  <si>
    <t>Carbuncle resembling spider web</t>
  </si>
  <si>
    <t>A disorder characterized by some or all the following signs and symptoms: a boil accompanied by a severe burning sensation; a boil surrounded by a fleshy mass network; numbness; covered with venous plexus; unctuous discharge; broad-cavity nodule; with severe pain; needling type of pain in nodule; minute opening; covered with a venous plexus .</t>
  </si>
  <si>
    <t>jālinī-pramehapiḍakā</t>
  </si>
  <si>
    <t>जालिनी-प्रमेहपिडका</t>
  </si>
  <si>
    <t>ITA-5.41.1.5</t>
  </si>
  <si>
    <t>Carbuncle character- ized by large size and blue-coloured lesion</t>
  </si>
  <si>
    <t>A disorder characterized by some or all the following signs and symptoms: a blue-coloured boil; deep-rooted on back; deep-rooted on abdomen; painful eruption; moistening/ soddening eruption; large vesicular swelling.</t>
  </si>
  <si>
    <t>vinatā-pramehapiḍakā</t>
  </si>
  <si>
    <t>विनता-प्रमेहपिडका</t>
  </si>
  <si>
    <t>ITA-5.41.1.6</t>
  </si>
  <si>
    <t>Carbuncle character- ized by reddish white blisters</t>
  </si>
  <si>
    <t>A disorder characterized by some or all the following signs and symptoms: a raised boil with burning skin; excessive thirst; confusion/delirium; fever; uninterrupted spread/spreads more at night; pain resembles being burnt with fire; severely painful; spreading in nature; reddish eruptions; blackish; with blisters; burning sensation; hard boil or piḍaka; white-colour on eruption.</t>
  </si>
  <si>
    <t>alajī-pramehapiḍakā</t>
  </si>
  <si>
    <t>अलजी-प्रमेहपिडका</t>
  </si>
  <si>
    <t>ITA-5.41.1.7</t>
  </si>
  <si>
    <t>Carbuncle character- ized by lesions resembling white mustard seeds</t>
  </si>
  <si>
    <t>A disorder characterized by some or all the following signs and symptoms: a not very big boil suppurating quickly; very painful; resembling a heap of white mustard seed- sized eruptions.</t>
  </si>
  <si>
    <t>sarṣapikā-; pramehapiḍakā</t>
  </si>
  <si>
    <t>सर्षपिका-; प्रमेहपिडका</t>
  </si>
  <si>
    <t>ITA-5.41.1.8</t>
  </si>
  <si>
    <t>Carbuncle with symptoms including abscess</t>
  </si>
  <si>
    <t>vidradhikā/ vidradhi-; pramehapiḍakā</t>
  </si>
  <si>
    <t>विद्रधिका/ विद्रधि-; प्रमेहपिडका</t>
  </si>
  <si>
    <t>ITA-5.41.1.9</t>
  </si>
  <si>
    <t>Carbuncle surrounded by multiple small boils</t>
  </si>
  <si>
    <t>A disorder characterized by a large-sized boil which is studded with multiple small boils; large vesicular swelling; covered with numerous eruptions.</t>
  </si>
  <si>
    <t>putriṇī-pramehapiḍakā</t>
  </si>
  <si>
    <t>पुत्रिणी-प्रमेहपिडका</t>
  </si>
  <si>
    <t>ITA-5.41.1.10Carbunclecharac-</t>
  </si>
  <si>
    <t>ter-ized by lesions resembling green gram</t>
  </si>
  <si>
    <t>A disorder characterized by a boil similar in size to a lentil.</t>
  </si>
  <si>
    <t>masūrikā-pramehapiḍakā</t>
  </si>
  <si>
    <t>मसूरिका-प्रमेहपिडका</t>
  </si>
  <si>
    <t>ITA-5.41.1.11</t>
  </si>
  <si>
    <t>Carbuncle characterized by lesions resembling the tuber Pueraria tuberosa</t>
  </si>
  <si>
    <t>A disorder characterized by a hard boil similar to the tuber Pueraria tuberosa or vidārīkanda.</t>
  </si>
  <si>
    <t>vidārikā-pramehapiḍakā</t>
  </si>
  <si>
    <t>विदारिका-प्रमेहपिडका</t>
  </si>
  <si>
    <t>ITA-5.42.1</t>
  </si>
  <si>
    <t>Obesity</t>
  </si>
  <si>
    <t>A disorder defined by excessive body mass and characterized by some or all the following signs and symptoms: decreased life expectancy; decreased sexual potency; snoring due to obstructed respiration; voracious appetite; dyspnoea on exertion; thirst; bad odour; tendency of fat to accumulate in the abdomen and bones; confusion/delirium; bodily exhaustion or tiredness; sleepiness; sweating; vigour not in proportion to body bulk; pendulous breasts; pendulous buttocks; pendulous abdomen.</t>
  </si>
  <si>
    <t>medorogaḥ</t>
  </si>
  <si>
    <t>मेदोरोगः</t>
  </si>
  <si>
    <t>ITA-5.43.1</t>
  </si>
  <si>
    <t>Generalized abdominal enlargement due to ascites or other localized reason</t>
  </si>
  <si>
    <t>A disorder characterized by some or all the following signs and symptoms: bodily exhaustion or tiredness/inability to perform physical activities; abdominal distension; inability to walk; drowsiness/lassitude; burning sensation; diminution of agni; sluggish passage of faeces; weakness; retention of flatus; oedema; gurgling intestinal sounds/borborygmi; pedal oedema; oedema in hands; diminution of agni; shiny and glossy cheeks; dryness of palate; dryness of lips; inability to do physical work; loss of strength; inability to take/digest food; emaciated/thin/malnourished; swollen abdomen; person resembling a dead body.</t>
  </si>
  <si>
    <t>udararogaḥ</t>
  </si>
  <si>
    <t>उदररोगः</t>
  </si>
  <si>
    <t>ITA-5.43.2</t>
  </si>
  <si>
    <t>Abdominal enlarge- ment due to vitiated vata</t>
  </si>
  <si>
    <t>A disorder characterized by some or all the following signs and symptoms: abdominal oedema; oedema in hands; oedema in legs; cracking of abdominal skin; fluctuating abdominal oedema; pain in abdomen; pain in sides of chest/ flanks; upward movement of vāta; generalized body aches; breaking type of pain in small joints; dry cough; emaciation; weakness; loss of taste; indigestion; heaviness in lower abdomen; suppression of flatus; obstruction to elimination of urine; retention of faeces/constipation; blackish nails; blackish eyes; blackish face; blackish urine; blackish skin; blackish faeces; slightly reddish nails; slightly reddish eyes; slightly reddish face; slightly reddish urine; slightly reddish skin; slightly reddish faeces; thin veins spread across the abdomen; blackish veins spread across the abdomen; abdomen on percussion sounds like a distended leather bag; upward movement of vayu with pain; downward movement of vayu with pain; random movement of vayu with pain; upward movement of vayu with sound; downward movement of vayu with sound; random movement of vayu with sound; scrotal oedema; low back pain; pricking type of pain in abdomen; breaking type of pain in abdomen; in side of chests/flanks;in back; in umbilical region; blackish veins spread on painful distended abdomen with abdominal sounds.</t>
  </si>
  <si>
    <t>vātaja-udararogaḥ</t>
  </si>
  <si>
    <t>वातज-उदररोगः</t>
  </si>
  <si>
    <t>ITA-5.43.3</t>
  </si>
  <si>
    <t>Abdominal enlarge- ment due to vitiated pitta</t>
  </si>
  <si>
    <t>A disorder characterized by some or all the following signs and symptoms: a burning sensation; fever; thirst; syncope or swooning; diarrhoea; giddiness or dizziness; pungent taste in mouth; greenish discoloration of nails; greenish eyes; greenish discoloration of face; greenish discoloration of urine; greenish discoloration of skin; greenish discoloration of faeces; yellowish discoloration of nails; yellowish discoloration of eyes; yellowish discoloration of face; yellowish discoloration of urine; yellowish discoloration of skin; yellowish discoloration of faeces; bluish veins over abdomen; yellowish veins over abdomen; turmeric-coloured veins over abdomen; greenish veins over abdomen; coppery-coloured veins over abdomen; burning sensation over abdomen; smoky sensation in abdomen; pain in abdomen; burning sensation in abdomen; resembling fomentation of abdomen; wetness of abdomen; soft to touch; quickly leading to ascites or jalodara; sucking type of pain; associated with thirst; associated with fever; associated with burning sensation; quickly increasing in size; pungent taste in mouth.</t>
  </si>
  <si>
    <t>pittaja-udararogaḥ</t>
  </si>
  <si>
    <t>पित्तज-उदररोगः</t>
  </si>
  <si>
    <t>ITA-5.43.4</t>
  </si>
  <si>
    <t>Abdominal enlarge- ment due to vitiated kapha</t>
  </si>
  <si>
    <t>A disorder characterized by some or all the following signs and symptoms: numbness; heaviness; loss of taste; indigestion; generalized body aches; oedema/swelling in hands; oedema/swelling in legs; scrotal oedema; swelling in thighs; nausea/provocation of dosha; sleep; breathlessness/ difficulty in breathing; cough; white discoloration of nails; white discoloration of eyes; white discoloration of body; white discoloration of urine; white discoloration of faeces; whitish- coloured veins spread across the abdomen; abdominal area cold to touch; heaviness of abdomen; steady swelling; unctuous in nature; huge swelling; with body pain; increasing over a long time; generalized oedema; feeling of being wrapped in a wet cloth; smooth to touch; huge swelling; hard swelling.</t>
  </si>
  <si>
    <t>kaphaja-udararogaḥ</t>
  </si>
  <si>
    <t>कफज-उदररोगः</t>
  </si>
  <si>
    <t>ITA-5.43.5</t>
  </si>
  <si>
    <t>Abdominal enlarge- ment due to vitiated tridosha</t>
  </si>
  <si>
    <t>A disorder characterized by some or all the following signs and symptoms: nails of different colours; eyes of different colours; different colours appear on face; urine of different colours; skin of different colours; faeces of different colours; abdominal linings of different colours; veins over abdomen of different colours; aggravation of features on cold and windy days; aggravation of features on cloudy days; burning sensation; constant syncope/fainting; pallor/pale; emaciated/ thin/malnourished; dryness due to thirst; severe form of disease; dreadful; quickly leading to ascites or jalodara.</t>
  </si>
  <si>
    <t>sannipātaja-udararogaḥ</t>
  </si>
  <si>
    <t>सन्निपातज-उदररोगः</t>
  </si>
  <si>
    <t>ITA-5.43.6</t>
  </si>
  <si>
    <t>Abdominal enlarge- ment due to enlarged plīha (splenomegaly)</t>
  </si>
  <si>
    <t>A disorder characterized by some or all the following signs and symptoms: progressive enlargement of the spleen, debility, lack of taste in mouth, indigestion, constipation, retention of urine, darkness in front of the eyes, excessive thirst, body ache, vomiting, transient loss of consciousness, tiredness in the body parts, cough, dyspnea, mild fever, flatulence, loss of appetite, emaciation, abnormal taste in the mouth, pain in joint of the digits, abdominal pain due to morbid vata, abnormal pinkish coloration of the abdomen, discoloration of the abdominal wall; abdominal wall showing bluish-greenish-yellowish linear stretch marks.</t>
  </si>
  <si>
    <t>plīhodaraḥ</t>
  </si>
  <si>
    <t>प्लीहोदरः</t>
  </si>
  <si>
    <t>ITA-5.43.7</t>
  </si>
  <si>
    <t>Abdominal enlargement due to obstructed bowels</t>
  </si>
  <si>
    <t>A disorder characterized by some or all the following signs and symptoms: thirst; burning sensation; fever; dryness of mouth; dryness of palate; fatigue in thighs; cough; breathlessness/difficulty in breathing; weakness; loss of taste; indigestion; suppression of faeces; obstructed elimination of urine; abdominal distension; vomiting; sneezing; headache; precordial pain/cardiac pain; pain in umbilical region; anal pain; obstructed flatus; rigid abdomen; reddening of abdomen; bluish striae over abdomen; bluish veins over abdomen; no striae; cow-tail protrusion of umbilicus; impacted stools in rectum/anus; passage of scanty faeces with difficulty; increased abdominal swelling between heart and umbilicus in epigastric region; faecal odour of abdomen.</t>
  </si>
  <si>
    <t>baddhagudodaraḥ</t>
  </si>
  <si>
    <t>बद्धगुदोदरः</t>
  </si>
  <si>
    <t>ITA-5.43.8</t>
  </si>
  <si>
    <t>Acute abdominal swelling caused by intestinal perforation</t>
  </si>
  <si>
    <t>An acute and life threatening illness characterized by increased abdominal distension below the umbilicus; passing of blackish stools; passing of bluish stools; passing of yellowish stools; passing of slimy stools; passing of stools smelling of dead body; passing of unformed stools with ama; hiccups; breathlessness/difficulty in breathing; cough; thirst; excessive urination; loss of taste; indigestion; weakness; watery discharge from anus; severe needling type of pain; indigestion; frequent scanty stool-coloured discharge from anus; giddiness or dizziness; tearing.</t>
  </si>
  <si>
    <t>chidrodaraḥ/ kṣatodaraḥ</t>
  </si>
  <si>
    <t>छिद्रोदरः/ क्षतोदरः</t>
  </si>
  <si>
    <t>ITA-5.44.1</t>
  </si>
  <si>
    <t>Oedema</t>
  </si>
  <si>
    <t>A disorder characterized by some or all the following signs and symptoms: a feeling of heaviness; unstable/inconsistent/ shifting in nature; swelling; warmth; prominence of vessels; horripilation; discoloration; swelling between tvak and māṃsa.</t>
  </si>
  <si>
    <t>śvayathuḥ/; śothaḥ/ śophaḥ</t>
  </si>
  <si>
    <t>श्वयथुः/; शोथः/ शोफः</t>
  </si>
  <si>
    <t>ITA-5.44.2</t>
  </si>
  <si>
    <t>Oedema due to vitiated vata</t>
  </si>
  <si>
    <t>A disorder characterized by some or all the following signs and symptoms: migratory oedema/shifting in nature; shiny/ thin skin; rough/dry skin; slightly reddish swelling; blackish oedema; numbness; hyperaesthesia; pain; subsiding on its own; pitting on pressure and quickly refilling; increasing in daytime; soft oedema; shifting pain; various types of pain including pricking sensation or splitting pain; dry oedema; rough hairs; contractions; pulsatile; quick increase and decrease; relieved by snigdha treatment; relieved by hot treatment; relieved by massage; less swelling at night; irritation of skin (as if smeared with mustard paste).</t>
  </si>
  <si>
    <t>vātajaśophaḥ</t>
  </si>
  <si>
    <t>वातजशोफः</t>
  </si>
  <si>
    <t>ITA-5.44.3</t>
  </si>
  <si>
    <t>Oedema due to vitiated pitta</t>
  </si>
  <si>
    <t>A disorder characterized by some or all the following signs and symptoms: soft oedema; with odour; blackish oedema; yellowish oedema; oedema with redness; giddiness or dizziness; fever; sweating; thirst; intoxication; hotness; tenderness/pain on touch; red eyes; severe inflammation; yellow-reddish oedema; rapidly spreading/rapidly remitting; symptoms such as burning sensation with sweating and restlessness; coppery hairs; occurring first in mid-part of body; severe burning sensation; heat/fever; moistening/ soddening; desire for cold; altered faeces/loose motions; tenderness/inability to tolerate touch.</t>
  </si>
  <si>
    <t>pittajaśophaḥ</t>
  </si>
  <si>
    <t>पित्तजशोफः</t>
  </si>
  <si>
    <t>ITA-5.44.4</t>
  </si>
  <si>
    <t>Oedema due to vitiated kapha</t>
  </si>
  <si>
    <t>A disorder characterized by some or all the following signs and symptoms: massive oedema; firm oedema; whitish in colour; loss of taste; excessive salivation; sleep; vomiting; diminution of agni; prolonged onset and subsiding with difficulty; pitting on pressure and not quickly refilling; more prominent at night; itching; whitish hairs; hard oedema; cold in nature; oily appearance; soft oedema; thick/dense swelling; no bleeding on incision; oozing of serous fluid for a long time after incision; desire to touch at site; desire for heat; slowly spreading.</t>
  </si>
  <si>
    <t>kaphajaśophaḥ</t>
  </si>
  <si>
    <t>कफजशोफः</t>
  </si>
  <si>
    <t>ITA-5.44.5</t>
  </si>
  <si>
    <t>Oedema due to any two vitiated dosha</t>
  </si>
  <si>
    <t>dvandvaja-śophaḥ</t>
  </si>
  <si>
    <t>द्वन्द्वज-शोफः</t>
  </si>
  <si>
    <t>ITA-5.44.6</t>
  </si>
  <si>
    <t>Oedema due to vitiation of three dosha</t>
  </si>
  <si>
    <t>A disorder characterized by various colours on the nails; stretch marks; varied colours on the abdomen and other body parts.</t>
  </si>
  <si>
    <t>sannipātajaśophaḥ</t>
  </si>
  <si>
    <t>सन्निपातजशोफः</t>
  </si>
  <si>
    <t>ITA-5.44.7</t>
  </si>
  <si>
    <t>Oedema due to trauma</t>
  </si>
  <si>
    <t>A disorder characterized by some or all the following signs and symptoms: severe heat; reddish-coloured oedema/ haematoma; generally clinical features of pittaja type; soft oedema; with odour; blackish oedema; yellowish oedema; oedema with redness; rapidly spreading/rapidly remitting; symptoms such as burning sensation with sweating and restlessness; coppery hairs; occurring first in mid-part of body; severe burning sensation.</t>
  </si>
  <si>
    <t>abhighātajaśophaḥ/; kṣatajaśophaḥ</t>
  </si>
  <si>
    <t>अभिघातजशोफः/; क्षतजशोफः</t>
  </si>
  <si>
    <t>ITA-5.44.8</t>
  </si>
  <si>
    <t>Oedema due to poison</t>
  </si>
  <si>
    <t>A disorder characterized by some or all the following signs and symptoms: oedema in the dependent parts; migratory oedema/shifting in nature; burning sensation; soft oedema; painful; oedema developing rapidly.</t>
  </si>
  <si>
    <t>viṣajaśophaḥ</t>
  </si>
  <si>
    <t>विषजशोफः</t>
  </si>
  <si>
    <t>ITA-5.45.1</t>
  </si>
  <si>
    <t>Hydrocoele and related disorders</t>
  </si>
  <si>
    <t>A disorder characterized by penile and scrotal swelling; roughness; dryness.</t>
  </si>
  <si>
    <t>vṛddhiḥ</t>
  </si>
  <si>
    <t>वृद्धिः</t>
  </si>
  <si>
    <t>ITA-5.45.2</t>
  </si>
  <si>
    <t>Hydrocoele due to vata predominance</t>
  </si>
  <si>
    <t>A disorder characterized by blackish blisters; breaking type of pain; pricking pain; pulsating sensation.</t>
  </si>
  <si>
    <t>vātaja-vṛddhiḥ</t>
  </si>
  <si>
    <t>वातज-वृद्धिः</t>
  </si>
  <si>
    <t>ITA-5.45.3</t>
  </si>
  <si>
    <t>Hydrocoele due to pitta predominance</t>
  </si>
  <si>
    <t>A disorder characterized by fever; swelling resembling ripe fig fruit or udumbara; severe burning sensation; rapid suppuration; pain of pitta type-ośa coṣa; excessive moistness/soddening.</t>
  </si>
  <si>
    <t>pittaja-vṛddhiḥ</t>
  </si>
  <si>
    <t>पित्तज-वृद्धिः</t>
  </si>
  <si>
    <t>ITA-5.45.4</t>
  </si>
  <si>
    <t>Hydrocoele due to kapha predominance</t>
  </si>
  <si>
    <t>A disorder characterized by being associated with a burning sensation; swelling with itching; hard swelling; unctuous swelling; dull aching pain; cold swelling.</t>
  </si>
  <si>
    <t>kaphaja-vṛddhiḥ</t>
  </si>
  <si>
    <t>कफज-वृद्धिः</t>
  </si>
  <si>
    <t>ITA-5.45.5</t>
  </si>
  <si>
    <t>Hydrocoele due to predominance of vitiated blood</t>
  </si>
  <si>
    <t>A disorder characterized by heavy swelling of scrotum accompanied by copious whitish dense discharge.</t>
  </si>
  <si>
    <t>raktaja-vṛddhiḥ</t>
  </si>
  <si>
    <t>रक्तज-वृद्धिः</t>
  </si>
  <si>
    <t>ITA-5.45.6</t>
  </si>
  <si>
    <t>Hydrocoele due to predominance of vitiated fat</t>
  </si>
  <si>
    <t>A disorder characterized by clinical features of all types of dosha; cracking of penile skin; appearance of kṛmi; scrotal oedema; severe pain; undergoing rapid suppuration.</t>
  </si>
  <si>
    <t>medoja-vṛddhiḥ</t>
  </si>
  <si>
    <t>मेदोज-वृद्धिः</t>
  </si>
  <si>
    <t>ITA-5.45.7</t>
  </si>
  <si>
    <t>Hydrocoele due to predominance of vitiated urine</t>
  </si>
  <si>
    <t>A disorder characterized by discharges of various colours; pain of different types; death; black blisters; severe bleeding; features of the pittaja variety.</t>
  </si>
  <si>
    <t>mūtraja-vṛddhiḥ</t>
  </si>
  <si>
    <t>मूत्रज-वृद्धिः</t>
  </si>
  <si>
    <t>ITA-5.46.1</t>
  </si>
  <si>
    <t>Hernia</t>
  </si>
  <si>
    <t>A disorder characterized by some or all the following signs and symptoms: frequent entry of the intestines from the abdomen into scrotum and their exit (through inguinal canal); may be associated with fever; burning sensation; dryness/ wasting/emaciation.</t>
  </si>
  <si>
    <t>antra-vṛddhiḥ, bradhna</t>
  </si>
  <si>
    <t>अन्त्र-वृद्धिः, ब्रध्न</t>
  </si>
  <si>
    <t>ITA-5.47.1</t>
  </si>
  <si>
    <t>Goitre</t>
  </si>
  <si>
    <t>A disorder characterized by some or all the following signs and symptoms: swelling of anterior side of the neck; single swelling; swelling demonstrating symptoms of vata and kapha; localized swelling; growing in size with time; swelling hangs like a scrotum in the neck; big or small swelling in the neck; excessive pain.</t>
  </si>
  <si>
    <t>galagaṇḍaḥ</t>
  </si>
  <si>
    <t>गलगण्डः</t>
  </si>
  <si>
    <t>ITA-5.47.2</t>
  </si>
  <si>
    <t>Goitre due to vitiated vāta</t>
  </si>
  <si>
    <t>A disorder characterized by some or all the following signs and symptoms: pricking pain (todaḥ); full of blackish veins; covered with black striae; blackish swelling; slightly reddish swelling; bluish black swelling; after a while becoming unctuous; painless; hard swelling; taking a long time to increase; nonsuppurative; occasionally suppurating; sometimes suppurating; unpleasant taste in mouth; dryness of palate; dryness of throat.</t>
  </si>
  <si>
    <t>vātaja-galagaṇḍaḥ</t>
  </si>
  <si>
    <t>वातज-गलगण्डः</t>
  </si>
  <si>
    <t>ITA-5.47.3</t>
  </si>
  <si>
    <t>Goitre due to vitiated kapha</t>
  </si>
  <si>
    <t>A disorder characterized by some or all the following signs and symptoms: fixed swelling; swelling of normally coloured skin; heavy swelling in throat; associated with severe itching; cold swelling; very big swelling; suppurating after a long time; mild pain; sweetness in mouth; palate feeling as if coated; throat feeling as if coated.</t>
  </si>
  <si>
    <t>kaphaja-galagaṇḍaḥ</t>
  </si>
  <si>
    <t>कफज-गलगण्डः</t>
  </si>
  <si>
    <t>ITA-5.47.4</t>
  </si>
  <si>
    <t>Goitre due to predomi- nance of fat</t>
  </si>
  <si>
    <t>medoja-galagaṇḍaḥ</t>
  </si>
  <si>
    <t>मेदोज-गलगण्डः</t>
  </si>
  <si>
    <t>ITA-5.48.1</t>
  </si>
  <si>
    <t>Scrofula (cervical tuberculous lymphadenitis)</t>
  </si>
  <si>
    <t>A disorder characterized by some or all the following signs and symptoms: flesh-coloured nodular swellings on the neck which are hard; unctuous; brinjal-shaped; deep; some undergoing ripening and causing mild pain; some exuding fluid and causing severe itching; some disappearing; some reappearing; chronic in nature; glands resembling Zizyphus jujuba fruit (aproximately 2.5 to 6 cm), Piper chaba fruit (up to 7 cm) and Embelica officinalis fruit (2 to 2.5 cm). The closest diagnosis is tuberculous lymphadenitis.</t>
  </si>
  <si>
    <t>gaṇḍamālā</t>
  </si>
  <si>
    <t>गण्डमाला</t>
  </si>
  <si>
    <t>ITA-5.48.2</t>
  </si>
  <si>
    <t>Cervical and axillary lymphadenitis</t>
  </si>
  <si>
    <t>A disorder characterized by some or all the following signs and symptoms: stable/immobile swelling; round swelling; elongated prominent swelling; smooth glandular swelling; swelling with mild pain; Amalaka-sized swellings; swelling resembling fish egg; accumulation of same colour; numerous; itching; mild pain; reaching the suppuration stage; undergoing destruction over time; becoming chronic.</t>
  </si>
  <si>
    <t>apacī</t>
  </si>
  <si>
    <t>अपची</t>
  </si>
  <si>
    <t>ITA-5.49.1</t>
  </si>
  <si>
    <t>Nodular swelling, cyst</t>
  </si>
  <si>
    <t>A disorder characterized by raised swelling; knotted swelling; rounded swelling.</t>
  </si>
  <si>
    <t>granthiḥ</t>
  </si>
  <si>
    <t>ग्रन्थिः</t>
  </si>
  <si>
    <t>ITA-5.49.2</t>
  </si>
  <si>
    <t>Nodular swelling, cyst due to vitiated vata</t>
  </si>
  <si>
    <t>A disorder characterized by some or all the following signs and symptoms: a feeling of stretching; distress; pricking pain; a tearing type of pain associated with a cutting sensation; sensation of rending; blackish swelling; hard swelling; distended like the urinary bladder or basti; clear blood discharge on bursting; swelling abruptly increasing and decreasing; soft swelling.</t>
  </si>
  <si>
    <t>vātajagranthiḥ</t>
  </si>
  <si>
    <t>वातजग्रन्थिः</t>
  </si>
  <si>
    <t>ITA-5.49.3</t>
  </si>
  <si>
    <t>Nodular swelling, cyst due to vitiated pitta</t>
  </si>
  <si>
    <t>A disorder characterized by some or all the following signs and symptoms: severe burning; fuming sensation; sucking type of pain; inflammation/suppuration; feeling of being burnt up; reddish swelling; yellow swelling; profuse; warm and bloody discharge; rapidly suppurating.</t>
  </si>
  <si>
    <t>pittajagranthiḥ</t>
  </si>
  <si>
    <t>पित्तजग्रन्थिः</t>
  </si>
  <si>
    <t>ITA-5.49.4</t>
  </si>
  <si>
    <t>Nodular swelling, cyst due to vitiated kapha</t>
  </si>
  <si>
    <t>A disorder characterized by some or all the following signs and symptoms: cold swelling; goat-coloured swelling; swelling with mild pain; swelling with excessive itching; swelling of stony consistency; increasing over a long period of time; discharging thick white pus on bursting; painless micturition; body-coloured swelling.</t>
  </si>
  <si>
    <t>kaphajagranthiḥ</t>
  </si>
  <si>
    <t>कफजग्रन्थिः</t>
  </si>
  <si>
    <t>ITA-5.49.5</t>
  </si>
  <si>
    <t>Nodular swelling, cyst due to afflicted adipose tissue</t>
  </si>
  <si>
    <t>A disorder characterized by some or all the following signs and symptoms: a swelling which increases or decreases as the body mass increases or decreases; unctuous swelling; large swelling; swelling with mild pain; associated with excessive itching sensation; on bursting discharge resembles an oil-cake or ghee; soft swelling; mobile swelling; on bursting thick coppery black-coloured meda discharge.</t>
  </si>
  <si>
    <t>medojagranthiḥ</t>
  </si>
  <si>
    <t>मेदोजग्रन्थिः</t>
  </si>
  <si>
    <t>ITA-5.49.6</t>
  </si>
  <si>
    <t>Nodular swelling, cyst of vascular origin</t>
  </si>
  <si>
    <t>A disorder characterized by a raised round swelling; nonpulsatile nodule; painless micturition.</t>
  </si>
  <si>
    <t>sirājagranthiḥ</t>
  </si>
  <si>
    <t>सिराजग्रन्थिः</t>
  </si>
  <si>
    <t>ITA-5.49.7</t>
  </si>
  <si>
    <t>Nodular swelling, cyst due to vitiation of blood</t>
  </si>
  <si>
    <t>A disorder characterized by numbness and features of pitta-predominant cyst: severe burning; fuming sensation; sucking type of pain; inflammation/suppuration; feeling of being burnt up; reddish swelling; yellow swelling; profuse; warm and bloody discharge; rapidly suppurating.</t>
  </si>
  <si>
    <t>raktajagranthiḥ</t>
  </si>
  <si>
    <t>रक्तजग्रन्थिः</t>
  </si>
  <si>
    <t>ITA-5.50.1</t>
  </si>
  <si>
    <t>Tumour</t>
  </si>
  <si>
    <t>A disorder characterized by some or all the following signs and symptoms: deep-rooted elevation of muscle; slowly growing and nonsuppurating swelling; slightly painful swelling; broad and deep-rooted swelling; round swelling; fixed swelling.</t>
  </si>
  <si>
    <t>arbudaḥ</t>
  </si>
  <si>
    <t>अर्बुदः</t>
  </si>
  <si>
    <t>ITA-5.50.2</t>
  </si>
  <si>
    <t>Tumour due to vitiated blood</t>
  </si>
  <si>
    <t>A disorder characterized by some or all the following signs and symptoms: profuse bleeding; nonsuppurative; rapid growth; raised; larger in size; pallor; fleshy projections forming bulky growth; with discharge.</t>
  </si>
  <si>
    <t>raktajārbudaḥ</t>
  </si>
  <si>
    <t>रक्तजार्बुदः</t>
  </si>
  <si>
    <t>ITA-5.50.3</t>
  </si>
  <si>
    <t>Tumour due to vitiated muscle</t>
  </si>
  <si>
    <t>A disorder characterized by some or all the following signs and symptoms: unctuousness; large in size; hard in nature; covered with sirā/venous plexus; same colour as skin; nonsuppurating; stony hard; fixed swelling; painless.</t>
  </si>
  <si>
    <t>māṃsajārbudaḥ</t>
  </si>
  <si>
    <t>मांसजार्बुदः</t>
  </si>
  <si>
    <t>ITA-5.50.4</t>
  </si>
  <si>
    <t>Superimposed tumour</t>
  </si>
  <si>
    <t>Development of a new tumour at the site of an existing one, or over the site of an old tumour which has been treated and resolved.</t>
  </si>
  <si>
    <t>adhyarbudaḥ</t>
  </si>
  <si>
    <t>अध्यर्बुदः</t>
  </si>
  <si>
    <t>ITA-5.50.5</t>
  </si>
  <si>
    <t>Proliferative tumour</t>
  </si>
  <si>
    <t>Development of a new tumour in the body while another one persists or simultaneous development of more than one tumour lesion.</t>
  </si>
  <si>
    <t>dvirarbudaḥ</t>
  </si>
  <si>
    <t>द्विरर्बुदः</t>
  </si>
  <si>
    <t>ITA-5.51.1</t>
  </si>
  <si>
    <t>Filariasis</t>
  </si>
  <si>
    <t>A disorder characterized by some or all the following signs and symptoms: painful swelling associated with fever; swelling usually affects the limbs; preponderantly the lower limbs with an origin in the groin and spreading to legs.</t>
  </si>
  <si>
    <t>ślīpadaḥ</t>
  </si>
  <si>
    <t>श्लीपदः</t>
  </si>
  <si>
    <t>ITA-5.51.2</t>
  </si>
  <si>
    <t>Filariasis due to vitiated vāta</t>
  </si>
  <si>
    <t>Filariasis characterized by swelling which is rough to touch; black-coloured swelling; rough oedema; excessive cracks; severe pain; onset of pain without cause; frequent attacks of fever; peeling of skin.</t>
  </si>
  <si>
    <t>vātajaślīpadaḥ</t>
  </si>
  <si>
    <t>वातजश्लीपदः</t>
  </si>
  <si>
    <t>ITA-5.51.3</t>
  </si>
  <si>
    <t>Filariasis due to vitiated pitta</t>
  </si>
  <si>
    <t>Filariasis characterized by a yellowish-coloured swelling; soft swelling; fever; burning sensation.</t>
  </si>
  <si>
    <t>pittajaślīpadaḥ</t>
  </si>
  <si>
    <t>पित्तजश्लीपदः</t>
  </si>
  <si>
    <t>ITA-5.51.4</t>
  </si>
  <si>
    <t>Filariasis due to vitiated kapha</t>
  </si>
  <si>
    <t>Filariasis characterized by a whitish-coloured swelling; glossy swelling; mild pain; heavy in nature; huge swelling; associated with thorn-like projections; heavy swelling in the inguinal region and foot; associated with muscular growths; pale swelling in the inguinal region and foot; heavy swelling; hard swelling in the inguinal region and foot.</t>
  </si>
  <si>
    <t>kaphajaślīpadaḥ</t>
  </si>
  <si>
    <t>कफजश्लीपदः</t>
  </si>
  <si>
    <t>ITA-5.52.1</t>
  </si>
  <si>
    <t>Abscess</t>
  </si>
  <si>
    <t>A disorder characterized by some or all the following signs and symptoms: a deep-seated swelling which is broad-based; painful and round or else elongated, located in the bones and affecting skin; blood; muscles and fat; with the gradual production of excessively severe inflammatory swelling due to vitiated dosha. Generally, the condition advances to an open ulcer.</t>
  </si>
  <si>
    <t>vidradhiḥ</t>
  </si>
  <si>
    <t>विद्रधिः</t>
  </si>
  <si>
    <t>ITA-5.52.2</t>
  </si>
  <si>
    <t>Abscess due to vitiated vāta</t>
  </si>
  <si>
    <t>A type of abscess characterized by black swelling; slightly red-coloured swelling; rough oedema; excessively severe pain; varied types of onset and suppuration; thin watery discharge; less unctuous discharge; slightly reddish-coloured discharge; blackish-coloured discharge; frothy discharge; penetrating type of pain; cutting type of pain; giddiness or dizziness; borborygmi with distension; sound from swelling; pulsating sensation; spreading nature of swelling; blackish discoloration of swelling; irregular appearance.</t>
  </si>
  <si>
    <t>vātajavidradhiḥ;</t>
  </si>
  <si>
    <t>वातजविद्रधिः;</t>
  </si>
  <si>
    <t>ITA-5.52.3</t>
  </si>
  <si>
    <t>Abscess due to vitiated pitta</t>
  </si>
  <si>
    <t>A type of abscess characterized by a swelling resembling ripe fig-fruit or udumbara; blackish colour of swelling; fever; producing a burning sensation; rapid onset and suppuration; yellowish discharge; discharge resembling sesame seeds or tila; discharge resembling black gram or māṣa; discharge resembling kulatthodakaḥ; thirst; confusion/delirium; intoxication; reddish swelling; coppery-coloured swelling.</t>
  </si>
  <si>
    <t>pittajavidradhiḥ</t>
  </si>
  <si>
    <t>पित्तजविद्रधिः</t>
  </si>
  <si>
    <t>ITA-5.52.4</t>
  </si>
  <si>
    <t>Abscess due to vitiated kapha</t>
  </si>
  <si>
    <t>A type of abscess characterized by a swelling resembling an earthen saucer; pallor; cold; stiffness; mild pain; develops slowly and suppurates after a long time; whitish discharge; slimy discharge; profuse discharge; excessive/copious discharge; itching; yawning; nausea/provocation of dosha; loss of taste; heaviness.</t>
  </si>
  <si>
    <t>kaphajavidradhiḥ</t>
  </si>
  <si>
    <t>कफजविद्रधिः</t>
  </si>
  <si>
    <t>ITA-5.52.5</t>
  </si>
  <si>
    <t>Abscess due to vitiated tridosha</t>
  </si>
  <si>
    <t>A type of abscess characterized by a swelling of variegated colours; various types of pain; associated with varied discharges; markedly raised; uneven and extensive; irregular nature; broad/extensive; suppurating irregularly; mixed features.</t>
  </si>
  <si>
    <t>sannipātajavidradhiḥ</t>
  </si>
  <si>
    <t>सन्निपातजविद्रधिः</t>
  </si>
  <si>
    <t>ITA-5.52.6</t>
  </si>
  <si>
    <t>Abscess due to vitiated blood</t>
  </si>
  <si>
    <t>A type of abscess characterized by a swelling covered with black blisters; blackish discoloration; severe burning sensation; painful; fever; features of paittika abscess; swelling resembling ripe fig-fruit or udumbara; blackish colour of swelling; fever; producing a burning sensation; rapid onset and suppuration; yellowish discharge; discharge resembling sesame seeds or tila; discharge resembling black gram or māṣa; discharge resembling kulatthodakaḥ; thirst; confusion/ delirium; intoxication; reddish swelling; coppery- coloured swelling.</t>
  </si>
  <si>
    <t>raktajavidradhiḥ</t>
  </si>
  <si>
    <t>रक्तजविद्रधिः</t>
  </si>
  <si>
    <t>ITA-5.53.1</t>
  </si>
  <si>
    <t>Pre-ulcerative inflammation</t>
  </si>
  <si>
    <t>A condition characterized by widespread or nodular (localized) inflammation; regular or irregular; due to accumulation of vitiated dosha in the skin and muscles which may manifest in any part of the body. May develop independently leading to ulcer formation at a later stage or be preceded by vidradhi (abscess).</t>
  </si>
  <si>
    <t>vraṇaśophaḥ</t>
  </si>
  <si>
    <t>व्रणशोफः</t>
  </si>
  <si>
    <t>ITA-5.53.2</t>
  </si>
  <si>
    <t>Pre-ulcerative inflammation due to vitiated vāta</t>
  </si>
  <si>
    <t>A condition characterized by a black-coloured swelling; slightly reddish-coloured swelling; roughly indurated swelling; soft oedema; nonfixed/movable swelling; pricking pain; breaking pain; cutting type of pain.</t>
  </si>
  <si>
    <t>vātajavraṇaśophaḥ</t>
  </si>
  <si>
    <t>वातजव्रणशोफः</t>
  </si>
  <si>
    <t>ITA-5.53.3</t>
  </si>
  <si>
    <t>Pre-ulcerative inflammation due to vitiated pitta</t>
  </si>
  <si>
    <t>A condition characterized by a yellowish-coloured swelling; soft oedema; reddish swelling; rapid onset of suppuration; severe burning sensation; smoky/fuming sensation.</t>
  </si>
  <si>
    <t>pittajavraṇaśophaḥ</t>
  </si>
  <si>
    <t>पित्तजव्रणशोफः</t>
  </si>
  <si>
    <t>ITA-5.53.4</t>
  </si>
  <si>
    <t>Pre-ulcerative inflammation due to vitiated kapha</t>
  </si>
  <si>
    <t>A condition characterized by a pale swelling; hard swelling; cold swelling; unctuous swelling; delayed onset of suppuration; itching; heaviness; numbness.</t>
  </si>
  <si>
    <t>kaphajavraṇaśophaḥ</t>
  </si>
  <si>
    <t>कफजव्रणशोफः</t>
  </si>
  <si>
    <t>ITA-5.53.5</t>
  </si>
  <si>
    <t>Pre-ulcerative inflammation due to vitiated tridosha</t>
  </si>
  <si>
    <t>A condition characterized by a reddish swelling; soft oedema; roughly indurated swelling; nonfixed/movable swelling; soft oedema; hard swelling; unctuous swelling; cold swelling; suppuration without delay; suppuration taking a long time; pricking pain; breaking pain; cutting type of pain; burning sensation; severe burning sensation; smoky/fuming sensation; itching; heaviness; numbness.</t>
  </si>
  <si>
    <t>sannipātajavraṇaśophaḥ</t>
  </si>
  <si>
    <t>सन्निपातजव्रणशोफः</t>
  </si>
  <si>
    <t>ITA-5.53.6</t>
  </si>
  <si>
    <t>Pre-ulcerative inflammation due to vitiated rakta</t>
  </si>
  <si>
    <t>A condition characterized by yellowish-coloured swelling; soft oedema; reddish swelling; rapid onset of suppuration; intensely black-coloured swelling; burning sensation; smoky/ fuming sensation.</t>
  </si>
  <si>
    <t>raktajavraṇaśophaḥ</t>
  </si>
  <si>
    <t>रक्तजव्रणशोफः</t>
  </si>
  <si>
    <t>ITA-5.53.7</t>
  </si>
  <si>
    <t>Pre-ulcerative inflammation due to trauma</t>
  </si>
  <si>
    <t>A condition characterized by suppuration without delay; yellowish-coloured swelling; black-coloured swelling; bloody red-coloured swelling; soft oedema; reddish swelling; burning sensation; severe burning sensation; intensely black- coloured swelling.</t>
  </si>
  <si>
    <t>abhighātajavraṇaśophaḥ</t>
  </si>
  <si>
    <t>अभिघातजव्रणशोफः</t>
  </si>
  <si>
    <t>ITA-5.54.1</t>
  </si>
  <si>
    <t>Ulcer</t>
  </si>
  <si>
    <t>An ulcer is an open sore on an external or internal surface of the body; caused by a break in the skin or mucous membrane which fails to heal; ranging from small; painful sores in the mouth to bedsores and serious lesions of the stomach or intestine.</t>
  </si>
  <si>
    <t>vraṇaḥ</t>
  </si>
  <si>
    <t>व्रणः</t>
  </si>
  <si>
    <t>ITA-5.54.2</t>
  </si>
  <si>
    <t>Ulcer due to endogenous factors</t>
  </si>
  <si>
    <t>An ulcer developing due to endogenous factors, i.e. vitiation of dosha.</t>
  </si>
  <si>
    <t>nijavraṇaḥ</t>
  </si>
  <si>
    <t>निजव्रणः</t>
  </si>
  <si>
    <t>ITA-5.54.3</t>
  </si>
  <si>
    <t>Ulcer due to vitiated vāta</t>
  </si>
  <si>
    <t>An ulcer characterized by blackish discoloration; slightly reddish discoloration; thin wound; slimy; cold to touch; reduced quantity of discharge; dry; margins tending to crack/ crackling noise in ulcer; pulsating sensation; stretching; pricking pain; piercing/breaking pain; devoid of muscular tissue; hard on palpation; severe pain; colour resembling bhasma; colour resembling a pigeon; resembling mastu; colour resembling water used to wash flesh; intense pain.</t>
  </si>
  <si>
    <t>vātajavraṇaḥ</t>
  </si>
  <si>
    <t>वातजव्रणः</t>
  </si>
  <si>
    <t>ITA-5.54.4</t>
  </si>
  <si>
    <t>Ulcer due to vitiated pitta</t>
  </si>
  <si>
    <t>An ulcer characterized by its sudden appearance; yellowish discoloration; bluish discoloration; oozing resembling palasha flower washings; warm discharge; burning sensation; causing inflammation/suppuration; dreadful-looking; yellowish pustules; thirst; confusion/delirium; fever; soddened wound/ ulcer with burning sensation; cracking of wound margins; putrid-smelling wound; putrid-smelling discharge; greyish- coloured; brownish-coloured; exudation of urine-like discharge; excessive/copious discharge; discharge resembling ash mixed water; discharge resembling oil; pain as if burned by alkali.</t>
  </si>
  <si>
    <t>pittajavraṇaḥ</t>
  </si>
  <si>
    <t>पित्तजव्रणः</t>
  </si>
  <si>
    <t>ITA-5.54.5</t>
  </si>
  <si>
    <t>Ulcer due to vitiated kapha</t>
  </si>
  <si>
    <t>An ulcer characterized by constant severe itching; thick wound margins; covered with rigid membranous vessels and ligamentous tissue; rigid (base); pale appearance; mild pain; whitish discharge; dense copious discharge; cold discharge; excessive slimy discharge; feeling of heaviness; thick/dense discharge; mild pain; feeling of being wrapped in a wet cloth; mild soddening only; taking a long time to suppurate.</t>
  </si>
  <si>
    <t>śleṣmajavraṇaḥ</t>
  </si>
  <si>
    <t>श्लेष्मजव्रणः</t>
  </si>
  <si>
    <t>ITA-5.54.6</t>
  </si>
  <si>
    <t>Ulcer due to vitiated rakta</t>
  </si>
  <si>
    <t>An ulcer characterized by resembling a collection of corap sprouts; covered with black vesicles; covered with black eruptions; covered with black network-like structures; smells like horses’ stable; associated with pain; fuming sensation; bloody discharge; sudden onset; yellowish discoloration; bluish discoloration; oozing resembling palasha flower washings; warm discharge; burning sensation; causing inflammation/suppuration; dreadful-looking; yellowish pustules; pricking pain; burning sensation; smoky/fuming sensation; yellowish or reddish in appearance with a similarly coloured discharge; discharge of pus tinged with blood.</t>
  </si>
  <si>
    <t>raktajavraṇaḥ</t>
  </si>
  <si>
    <t>रक्तजव्रणः</t>
  </si>
  <si>
    <t>ITA-5.54.7</t>
  </si>
  <si>
    <t>Septic nonhealing ulcer</t>
  </si>
  <si>
    <t>An ulcer characterized by putrid discharge mixed with blood; pus discharge mixed with blood; excessively vitiated bloody discharge; deep-rooted ulcer; chronic ulcer; offensive putrid odour; every feature contrasting with a clean wound; minuscule wound opening; very broad wound opening; very hard on palpation; very soft; raised wound; deep-based wound; excessively cold wound; excessively hot wound; wound coloured other than black; red; yellow or white; gruesome-looking; wound raised like a fleshy protuberance; filled with putrid pus; filled with flesh; filled with sinew; filled with numerous blood vessels; disagreeable-looking; disagreeable smell; excessive pain; excessive burning sensation; excessive suppuration; excessive redness; excessive itching; excessive swelling; impure blood discharge; not healing for a long time; deviating from the normal direction.</t>
  </si>
  <si>
    <t>duṣṭavraṇaḥ</t>
  </si>
  <si>
    <t>दुष्टव्रणः</t>
  </si>
  <si>
    <t>ITA-5.54.8</t>
  </si>
  <si>
    <t>Clean ulcer</t>
  </si>
  <si>
    <t>An ulcer resembling the tongue surface; excessively soft; glossy; and moist; mild or no pain; healing in the normal pattern; without any discharge; no tridosha signs or symptoms; bluish-coloured edges; nodular appearance of wound base; slightly raised mid-portion; slightly red-coloured; slightly pale-coloured; not having blackish discoulration; not overly raised; nondepressed base.</t>
  </si>
  <si>
    <t>śuddhavraṇaḥ</t>
  </si>
  <si>
    <t>शुद्धव्रणः</t>
  </si>
  <si>
    <t>ITA-5.54.9</t>
  </si>
  <si>
    <t>Healing ulcer</t>
  </si>
  <si>
    <t>An ulcer characterized by pigeon-coloured margins; no internal discharge; fixed to underlying tissue; flaky surface.</t>
  </si>
  <si>
    <t>ruhyamāṇavraṇaḥ</t>
  </si>
  <si>
    <t>रुह्यमाणव्रणः</t>
  </si>
  <si>
    <t>ITA-5.54.10Properlyhealedulcer</t>
  </si>
  <si>
    <t>An ulcer characterized by healed edges; no indurated swelling; nonoedematous ulcer; painless ulcer; ulcer of same colour as skin; level with skin.</t>
  </si>
  <si>
    <t>samyagrūḍhavraṇaḥ</t>
  </si>
  <si>
    <t>सम्यग्रूढव्रणः</t>
  </si>
  <si>
    <t>ITA-5.54.11Traumaticwound</t>
  </si>
  <si>
    <t>Various types of ulcers caused by external injury or trauma.</t>
  </si>
  <si>
    <t>āgantujavraṇaḥ</t>
  </si>
  <si>
    <t>आगन्तुजव्रणः</t>
  </si>
  <si>
    <t>ITA-5.54.12Acuteulceration</t>
  </si>
  <si>
    <t>due to injury</t>
  </si>
  <si>
    <t>An injury to living tissue caused by a cut; blow or other impact; typically, one in which the skin is cut or broken Types: incised or surgical wound; stab injury or wound; puncture wound; lacerated wound; contused wound; abrasion.</t>
  </si>
  <si>
    <t>sadyovraṇaḥ</t>
  </si>
  <si>
    <t>सद्योव्रणः</t>
  </si>
  <si>
    <t>ITA-5.54.13Ulcerwith</t>
  </si>
  <si>
    <t>foreign body.</t>
  </si>
  <si>
    <t>A wound characterized by a pricking sensation; numbness; heaviness; excessive sensation of being struck; oedema; severe pain; patient always protecting the affected part.</t>
  </si>
  <si>
    <t>saśalyavraṇaḥ</t>
  </si>
  <si>
    <t>सशल्यव्रणः</t>
  </si>
  <si>
    <t>ITA-5.55.1</t>
  </si>
  <si>
    <t>Fracture</t>
  </si>
  <si>
    <t>A condition characterized by marked swelling; inability to bear movement or rotation and touch; crepitus on squeezing; looseness of parts; appearance of various types of pain; no relief of pain in any posture</t>
  </si>
  <si>
    <t>bhagnaḥ</t>
  </si>
  <si>
    <t>भग्नः</t>
  </si>
  <si>
    <t>ITA-5.55.2</t>
  </si>
  <si>
    <t>Fracture- dislocation</t>
  </si>
  <si>
    <t>Fracture with dislocation is characterized by swelling around the joints; pain increasing at night; swelling on both sides; onset of various types of pain at night.</t>
  </si>
  <si>
    <t>utpiṣṭa-sandhimuktam</t>
  </si>
  <si>
    <t>उत्पिष्ट-सन्धिमुक्तम</t>
  </si>
  <si>
    <t>ITA-5.55.3</t>
  </si>
  <si>
    <t>Subluxation or incomplete dislocation</t>
  </si>
  <si>
    <t>A derangement or incomplete dislocation of joints characterized by mild swelling; persistent pain; derangement of the joints.</t>
  </si>
  <si>
    <t>viśliṣṭa-sandhimuktam</t>
  </si>
  <si>
    <t>विश्लिष्ट-सन्धिमुक्तम</t>
  </si>
  <si>
    <t>ITA-5.55.4</t>
  </si>
  <si>
    <t>Dislocation with lateral displacement</t>
  </si>
  <si>
    <t>A lateral dislocation of a joint characterized by lateral displacement of the joint; deformity; pain.</t>
  </si>
  <si>
    <t>vivartita-sandhimuktam</t>
  </si>
  <si>
    <t>विवर्तित-सन्धिमुक्तम</t>
  </si>
  <si>
    <t>ITA-5.55.5</t>
  </si>
  <si>
    <t>Dislocation with oblique displacement</t>
  </si>
  <si>
    <t>A dislocation of a joint characterized by one of the bones being obliquely displaced; severe pain.</t>
  </si>
  <si>
    <t>tiryakakṣipta-; sandhimuktam</t>
  </si>
  <si>
    <t>तिर्यकक्षिप्त-; सन्धिमुक्तम</t>
  </si>
  <si>
    <t>ITA-5.55.6</t>
  </si>
  <si>
    <t>Dislocation with downward displacement</t>
  </si>
  <si>
    <t>A dislocation characterized by loosening or dislocation of joints; severe joint pain.</t>
  </si>
  <si>
    <t>avakṣipta-sandhimuktam/; adhaḥkṣipta-</t>
  </si>
  <si>
    <t>अवक्षिप्त-सन्धिमुक्तम/; अधःक्षिप्त-</t>
  </si>
  <si>
    <t>ITA-5.55.7</t>
  </si>
  <si>
    <t>Cracked fracture</t>
  </si>
  <si>
    <t>A fracture characterized by multiple fractures with comminuted bone pieces; associated with pain.</t>
  </si>
  <si>
    <t>pāṭitabhagnaḥ</t>
  </si>
  <si>
    <t>पाटितभग्नः</t>
  </si>
  <si>
    <t>ITA-5.55.8</t>
  </si>
  <si>
    <t>Fissured fracture</t>
  </si>
  <si>
    <t>A fracture characterized by distension and a sensation of being filled with bristles; multiple cracks on bone.</t>
  </si>
  <si>
    <t>sphuṭita-bhagnaḥ</t>
  </si>
  <si>
    <t>स्फुटित-भग्नः</t>
  </si>
  <si>
    <t>ITA-5.56.1</t>
  </si>
  <si>
    <t>Deep ulcer with fisula formation</t>
  </si>
  <si>
    <t>A wound characterized by an excessive flow of pus; appearance of pus via a tubular pathway in vrana; discharge appearing from a tube. When a suppurated abscess goes untreated, pus accumulates in the affected area and enters skin, with muscle and blood tissues forming a tract owing to vitiated tridosha or each dosha separately.</t>
  </si>
  <si>
    <t>nāḍīvraṇaḥ</t>
  </si>
  <si>
    <t>नाडीव्रणः</t>
  </si>
  <si>
    <t>ITA-5.56.2</t>
  </si>
  <si>
    <t>Deep ulcer with fistula formation due to vitiated vāta</t>
  </si>
  <si>
    <t>A sinus ulcer characterized by small, indurated opening; pain; frothy discharge; greater discharge at night; discoloured discharge.</t>
  </si>
  <si>
    <t>vātajanāḍīvraṇaḥ</t>
  </si>
  <si>
    <t>वातजनाडीव्रणः</t>
  </si>
  <si>
    <t>ITA-5.56.3</t>
  </si>
  <si>
    <t>Deep ulcer with fistula formation due to vitiated pitta</t>
  </si>
  <si>
    <t>A sinus ulcer characterized by thirst; burning sensation; pricking pain; exhaustion; fever; tearing sensation; excessive warm discharge; excessive yellow discharge; putrid pus discharge.</t>
  </si>
  <si>
    <t>pittajanāḍīvraṇaḥ</t>
  </si>
  <si>
    <t>पित्तजनाडीव्रणः</t>
  </si>
  <si>
    <t>ITA-5.56.4</t>
  </si>
  <si>
    <t>Deep ulcer with fistula formation due to vitiated kapha</t>
  </si>
  <si>
    <t>A sinus ulcer characterized by an excessive/copious discharge; thick/dense discharge; whitish-coloured discharge; slimy discharge; discharge at night; associated with mild pain; hard in nature; associated with itching; stiffness; excessive soddening during the night.</t>
  </si>
  <si>
    <t>kaphajanāḍīvraṇaḥ</t>
  </si>
  <si>
    <t>कफजनाडीव्रणः</t>
  </si>
  <si>
    <t>ITA-5.56.5</t>
  </si>
  <si>
    <t>Deep ulcer with fistula formation due to vitiated dosha</t>
  </si>
  <si>
    <t>A sinus ulcer characterized by a burning sensation; fever; breathlessness/difficulty in breathing; syncope or swooning; dryness of mouth; fatal; like the night of death.</t>
  </si>
  <si>
    <t>sannipātajanāḍīvraṇaḥ</t>
  </si>
  <si>
    <t>सन्निपातजनाडीव्रणः</t>
  </si>
  <si>
    <t>ITA-5.56.6</t>
  </si>
  <si>
    <t>Deep ulcer with fistula formation due to injury with foreign body</t>
  </si>
  <si>
    <t>A sinus ulcer characterized by a frothy clear discharge as if churned; sanguineous discharge; warm discharge; constant pain; blood-mixed pus discharge; thin discharge; reduced quantity of discharge, e.g. pilonidal sinus.</t>
  </si>
  <si>
    <t>śalyanimittajanāḍīvraṇaḥ</t>
  </si>
  <si>
    <t>शल्यनिमित्तजनाडीव्रणः</t>
  </si>
  <si>
    <t>ITA-5.56.1.1</t>
  </si>
  <si>
    <t>Anal fistula</t>
  </si>
  <si>
    <t>Fistula of the ano-rectal region. An anorectal abscess formed due to vitiated dosha or trauma, results in an abnormal tract or tunnel (fistula) which breaks through the perineum, anus and/or bladder regions, and discharges pus. This results in a chronic nonhealing fistula.</t>
  </si>
  <si>
    <t>bhagandaraḥ</t>
  </si>
  <si>
    <t>भगन्दरः</t>
  </si>
  <si>
    <t>ITA-5.56.1.2</t>
  </si>
  <si>
    <t>Prodromal symptoms of anal fistula</t>
  </si>
  <si>
    <t>The early stage of bhagandaraḥ is characterized by pain at iliac region/iliac bones; itching; burning sensation; anal oedema; nodule leading to fistula-in-ano; burning sensation; pain.</t>
  </si>
  <si>
    <t>bhagandarapūrvarūpam</t>
  </si>
  <si>
    <t>भगन्दरपूर्वरूपम</t>
  </si>
  <si>
    <t>ITA-5.56.1.3</t>
  </si>
  <si>
    <t>Anal fistula with multiple openings</t>
  </si>
  <si>
    <t>A fistula in the anal tissues characterized by the appearance of slightly red-coloured eruptions; pricking pain; full of multiple minute pores resembling a sieve; suppurating if left untreated; wound always moist owing to close proximity to urinary bladder; heavy discharge through openings; clear discharge through openings; frothy discharge through openings; excessive discharge through openings; whipping pain; tearing pain; biting pain; pricking pain; splitting sensation in anus; flatus; urine; faeces and semen oozing from openings if left untreated; minute openings.</t>
  </si>
  <si>
    <t>śataponakabhagandaraḥ/; vātajabhagandaraḥ</t>
  </si>
  <si>
    <t>शतपोनकभगन्दरः/; वातजभगन्दरः</t>
  </si>
  <si>
    <t>ITA-5.56.1.4</t>
  </si>
  <si>
    <t>Anal fistula with orifice resembling a camel’s neck, transsphincteric</t>
  </si>
  <si>
    <t>A fistula in the anal tissues characterized by a red-coloured nodule; small nodule; raised nodule; sucking type of pain; excessive burning in wound (resembling a fire); burning sensation similar to chemical cautery; foul smell; discharge which is not cold; flatus; urine; faeces and semen oozing from openings if left untreated; red eruptions in the anal region; rapidly suppurating; warm and foul-smelling discharge.</t>
  </si>
  <si>
    <t>uṣṭragrīvabhagandaraḥ/; pittajabhagandaraḥ</t>
  </si>
  <si>
    <t>उष्ट्रग्रीवभगन्दरः/; पित्तजभगन्दरः</t>
  </si>
  <si>
    <t>ITA-5.56.1.5</t>
  </si>
  <si>
    <t>Intrasphincteric fistula</t>
  </si>
  <si>
    <t>A fistula in the anal sphincter tissues characterized by a white-coloured nodule; immovable nodule (with large/fixed base); nodule with itching; suppurating if left untreated; indurated; redness/congestion/inflammation; associated with itching sensation; slimy discharge; continuous discharge; flatus; urine; faeces and semen oozing from openings if left untreated; thick/dense discharge; mild pain.</t>
  </si>
  <si>
    <t>parisrāvībhagandaraḥ/; śleṣmajabhagandaraḥ</t>
  </si>
  <si>
    <t>परिस्रावीभगन्दरः/; श्लेष्मजभगन्दरः</t>
  </si>
  <si>
    <t>ITA-5.56.1.6</t>
  </si>
  <si>
    <t>Anal fistula with orifice resembling a snail’s shell (horseshoe- shaped fistula)</t>
  </si>
  <si>
    <t>A fistula characterized by a hallux-sized nodule; pricking pain; burning sensation; itching; suppurating if left untreated; discharge with various/invariable colours; resembling a snail’s ridges; tracts damaging soft tissues; boil resembling a cow’s teat; different types of pain; different colours; excessive/ copious discharge.</t>
  </si>
  <si>
    <t>śambūkāvartabhaganda-; raḥ/ sannipāta-; jabhagandaraḥ</t>
  </si>
  <si>
    <t>शम्बूकावर्तभगन्द-; रः/ सन्निपात-; जभगन्दरः</t>
  </si>
  <si>
    <t>ITA-5.56.1.7</t>
  </si>
  <si>
    <t>Anal fistula formed due to foreign body</t>
  </si>
  <si>
    <t>A fistula characterized by putrefaction of muscle associated with pus and blood; resembling worms generated in moist soil; microorganisms damaging soft tissue of anal region; gases; urine; faeces and semen emanating from the tracts created by microorganisms.</t>
  </si>
  <si>
    <t>unmārgagāmībhaganda-; raḥ/ śalyajanyabhagan-; daraḥ/ kṣata-; jabhagandaraḥ</t>
  </si>
  <si>
    <t>उन्मार्गगामीभगन्द-; रः/ शल्यजन्यभगन-; दरः/ क्षत-; जभगन्दरः</t>
  </si>
  <si>
    <t>ITA-5.57.1</t>
  </si>
  <si>
    <t>Sexually transmitted penile inflammation</t>
  </si>
  <si>
    <t>A disorder characterized by painful or burning micturition, discharge of pus in urine, also associated with urethral swelling e.g. gonorrhoea.</t>
  </si>
  <si>
    <t>upadaṃśaḥ</t>
  </si>
  <si>
    <t>उपदंशः</t>
  </si>
  <si>
    <t>ITA-5.57.2</t>
  </si>
  <si>
    <t>Sexually transmitted penile inflammation due to vitiated vata</t>
  </si>
  <si>
    <t>A disease characterized by roughness/dryness; skin cracking; stiffness of shaft; rough oedema; various types of vātika pain; penile oedema; various types of pain; blackish blisters; breaking type of pain; pricking pain; pulsating sensation.</t>
  </si>
  <si>
    <t>vātaja-upadaṃśaḥ</t>
  </si>
  <si>
    <t>वातज-उपदंशः</t>
  </si>
  <si>
    <t>ITA-5.57.3</t>
  </si>
  <si>
    <t>Sexually transmitted penile inflammation due to vitiated pitta</t>
  </si>
  <si>
    <t>A disease characterized by fever; swelling resembling ripe figs or udumbara; severe burning sensation; rapidly suppurating; pain of pitta type-ośa coṣa; excessive moistness/ soddening; associated with burning sensation.</t>
  </si>
  <si>
    <t>pittaja-upadaṃśaḥ</t>
  </si>
  <si>
    <t>पित्तज-उपदंशः</t>
  </si>
  <si>
    <t>ITA-5.57.4</t>
  </si>
  <si>
    <t>Sexually transmitted penile inflammation due to vitiated kapha</t>
  </si>
  <si>
    <t>A disease characterized by a swelling with itching; hard swelling; unctuous swelling; dull aching pain; cold swelling; heavy swelling; copious white dense discharge.</t>
  </si>
  <si>
    <t>kaphaja-upadaṃśaḥ</t>
  </si>
  <si>
    <t>कफज-उपदंशः</t>
  </si>
  <si>
    <t>ITA-5.57.5</t>
  </si>
  <si>
    <t>Sexually transmitted penile inflammation due to vitiated tridosha</t>
  </si>
  <si>
    <t>A disease characterized by clinical features of all types of dosha; cracking of penile skin; appearance of kṛmi; scrotal oedema; severe pain; rapidly suppurating; discharge of various colours; pain of different types; death.</t>
  </si>
  <si>
    <t>sannipātaja-upadaṃśaḥ</t>
  </si>
  <si>
    <t>सन्निपातज-उपदंशः</t>
  </si>
  <si>
    <t>ITA-5.57.6</t>
  </si>
  <si>
    <t>Sexually transmitted penile inflammation due to vitiated blood</t>
  </si>
  <si>
    <t>A disease characterized by black blisters; severe bleeding; features of the pittaja variety; fever; burning sensation; dryness/wasting/emaciation; fleshy appearance.</t>
  </si>
  <si>
    <t>raktaja-upadaṃśaḥ</t>
  </si>
  <si>
    <t>रक्तज-उपदंशः</t>
  </si>
  <si>
    <t>ITA-5.58.1</t>
  </si>
  <si>
    <t>Complications of due to forced increase of penile size</t>
  </si>
  <si>
    <t>A group of disorders developing due to a forced increase in the size of the penis using external measures.</t>
  </si>
  <si>
    <t>śūkarogaḥ</t>
  </si>
  <si>
    <t>शूकरोगः</t>
  </si>
  <si>
    <t>ITA-5.58.2</t>
  </si>
  <si>
    <t>Multiple large boils on the penis</t>
  </si>
  <si>
    <t>A disease of the penis characterized by the appearance of large boils; multiple boils; pitted in centre of boil; painful; causing hyperaesthesia/horripilation.</t>
  </si>
  <si>
    <t>avamanthaḥ</t>
  </si>
  <si>
    <t>अवमन्थः</t>
  </si>
  <si>
    <t>ITA-5.58.3</t>
  </si>
  <si>
    <t>Reddish-white blisters on the penis</t>
  </si>
  <si>
    <t>A disease of the penis characterized by red eruptions; white- coloured eruption; blister; hard boil.</t>
  </si>
  <si>
    <t>alajīśūkarogaḥ</t>
  </si>
  <si>
    <t>अलजीशूकरोगः</t>
  </si>
  <si>
    <t>ITA-5.58.4</t>
  </si>
  <si>
    <t>Hard boils with uneven margins on the penis</t>
  </si>
  <si>
    <t>A disease of the penis characterized by margins which are irregular/uneven; hard in nature; cracked/broken.</t>
  </si>
  <si>
    <t>aṣṭhīlikā</t>
  </si>
  <si>
    <t>अष्ठीलिका</t>
  </si>
  <si>
    <t>ITA-5.58.5</t>
  </si>
  <si>
    <t>Red boil resembling green gram or black gram in size on the penis</t>
  </si>
  <si>
    <t>A disease of the penis characterized by a lesion resembling māṣa; lesion resembling mudga; reddish-coloured eruptions.</t>
  </si>
  <si>
    <t>uttamā</t>
  </si>
  <si>
    <t>उत्तमा</t>
  </si>
  <si>
    <t>ITA-5.58.6</t>
  </si>
  <si>
    <t>Black boil resembling black plum in size on the penis</t>
  </si>
  <si>
    <t>A disease of the penis characterized by a lesion resembling a jambu seed; rapidly spreading.</t>
  </si>
  <si>
    <t>kumbhikā</t>
  </si>
  <si>
    <t>कुम्भिका</t>
  </si>
  <si>
    <t>ITA-5.58.7</t>
  </si>
  <si>
    <t>Knot-like formations on the penis</t>
  </si>
  <si>
    <t>A disease of the penis characterized by knotty piḍaka; filled with barley awn.</t>
  </si>
  <si>
    <t>grathitaḥ</t>
  </si>
  <si>
    <t>ग्रथितः</t>
  </si>
  <si>
    <t>ITA-5.58.8</t>
  </si>
  <si>
    <t>Black boil resembling a sesame seed in size on the penis</t>
  </si>
  <si>
    <t>A disease of the penis characterized by a black-coloured lesion localized on the skin surface; sesame-sized lesion; painless lesion; macular lesion/not raised from skin surface.</t>
  </si>
  <si>
    <t>tilakālakaḥ</t>
  </si>
  <si>
    <t>तिलकालकः</t>
  </si>
  <si>
    <t>ITA-5.58.9</t>
  </si>
  <si>
    <t>Boil producing fever and burning sensation of the penis</t>
  </si>
  <si>
    <t>A disease of the penis characterized by fever; burning sensation.</t>
  </si>
  <si>
    <t>tvakpākaḥ</t>
  </si>
  <si>
    <t>त्वक्पाकः</t>
  </si>
  <si>
    <t>ITA-5.58.10Vesicleconsistingof</t>
  </si>
  <si>
    <t>many smaller vesicles and resembling a lotus petal on the penis</t>
  </si>
  <si>
    <t>A disease of the penis characterized by a boil resembling the bud of a lotus flower (padmapuṣkarasaṃsthānā piḍakā/ padmakarṇikasaṃsthānā piḍakā); studded with boils.</t>
  </si>
  <si>
    <t>puṣkarikā</t>
  </si>
  <si>
    <t>पुष्करिका</t>
  </si>
  <si>
    <t>ITA-5.58.11Penilenecrosis</t>
  </si>
  <si>
    <t>A disease of the penis; characterized by softening and sloughing of the glans penis along with with pain.</t>
  </si>
  <si>
    <t>māṃsapākaḥ</t>
  </si>
  <si>
    <t>मांसपाकः</t>
  </si>
  <si>
    <t>ITA-5.58.12Tumouroriginating</t>
  </si>
  <si>
    <t>from penile muscle tissue</t>
  </si>
  <si>
    <t>A disease of the penis; characterized by painless swelling; unctuous swelling; swelling of the same colour; nonsuppurating; stony; fixed and hard swelling.</t>
  </si>
  <si>
    <t>māṃsārbudaḥ</t>
  </si>
  <si>
    <t>मांसार्बुदः</t>
  </si>
  <si>
    <t>ITA-5.58.13Penileabscess</t>
  </si>
  <si>
    <t>vidradhiśūkarogaḥ</t>
  </si>
  <si>
    <t>विद्रधिशूकरोगः</t>
  </si>
  <si>
    <t>ITA-5.58.14Boilswithmultiple</t>
  </si>
  <si>
    <t>tiny openings around the penis</t>
  </si>
  <si>
    <t>A disorder characterized by the external opening becoming occluded due to heaped boils.</t>
  </si>
  <si>
    <t>śataponakaḥ</t>
  </si>
  <si>
    <t>शतपोनकः</t>
  </si>
  <si>
    <t>ITA-5.58.15Boilswithblack-</t>
  </si>
  <si>
    <t>reddish blisters on the penis</t>
  </si>
  <si>
    <t>A disorder characterized by blackish blisters; boil associated with blood; severe pain at the lesion site.</t>
  </si>
  <si>
    <t>śoṇitārbudaḥ</t>
  </si>
  <si>
    <t>शोणितार्बुदः</t>
  </si>
  <si>
    <t>ITA-5.58.16Boilsresembling</t>
  </si>
  <si>
    <t>white mustard seeds on the penis</t>
  </si>
  <si>
    <t>A disorder characterized by some or all the following signs and symptoms: boils resembling white mustard seeds; eruptions resembling white mustard seeds in shape and size; thick and firm lesion; mustard seed-sized boil.</t>
  </si>
  <si>
    <t>sarṣapikā</t>
  </si>
  <si>
    <t>सर्षपिका</t>
  </si>
  <si>
    <t>ITA-5.58.17Vesiclesdueto</t>
  </si>
  <si>
    <t>excessive friction on the skin of the penis</t>
  </si>
  <si>
    <t>A disorder characterized by papules/eruptions on the penis.</t>
  </si>
  <si>
    <t>saṃmūḍhapiḍakā</t>
  </si>
  <si>
    <t>संमूढपिडका</t>
  </si>
  <si>
    <t>ITA-5.58.18Lossofsensation</t>
  </si>
  <si>
    <t>due to vitiated blood in the penis</t>
  </si>
  <si>
    <t>A disorder characterized by numbness.</t>
  </si>
  <si>
    <t>sparśahāniḥ</t>
  </si>
  <si>
    <t>स्पर्शहानिः</t>
  </si>
  <si>
    <t>ITA-5.58.19Inflammatorypenile</t>
  </si>
  <si>
    <t>disorder due to excessive rubbing and pressing</t>
  </si>
  <si>
    <t>A disorder characterized by the presence of a swollen boil.</t>
  </si>
  <si>
    <t>mṛditaḥ</t>
  </si>
  <si>
    <t>मृदितः</t>
  </si>
  <si>
    <t>ITA-5.59.1</t>
  </si>
  <si>
    <t>Multiple dermatologi- cal diseases</t>
  </si>
  <si>
    <t>kuṣṭhaḥ</t>
  </si>
  <si>
    <t>कुष्ठः</t>
  </si>
  <si>
    <t>ITA-5.59.2</t>
  </si>
  <si>
    <t>Skin disease with lesions resembling black claypot fragments, reddish patches</t>
  </si>
  <si>
    <t>A skin disease characterized by dryness; reddish colour of skin; rough/dry skin; unevenly spread; rough margins; thin; raised outer margins; severe loss of touch sensation; covered with raised hairs; excessive pricking pain; mild itching; mild burning sensation; reduced pus discharge; reduced watery discharge; rapidly spreading; rapid onset; sudden onset of complications; blackish discoloration; slightly reddish discoloration; discoloration similar to that of earthen vessels; sudden spreading nature.</t>
  </si>
  <si>
    <t>kapālaḥ/ aruṇakuṣṭhaḥ/; vātikakuṣṭhaḥ</t>
  </si>
  <si>
    <t>कपालः/ अरुणकुष्ठः/; वातिककुष्ठः</t>
  </si>
  <si>
    <t>ITA-5.59.3</t>
  </si>
  <si>
    <t>Skin disease with lesions resembling fig fruit</t>
  </si>
  <si>
    <t>A skin disease characterized by coppery-coloured lesions; copper-coloured nails; covered with copper-coloured hairs; copious discharges; excessive pus discharge; excessive bloody discharge; excessive watery discharge; thick pus discharge; thick bloody discharge; thick watery discharge; itching; moistening/soddening; wheal-like skin eruptions; burning sensation; inflammation/suppuration; rapidly spreading; rapid onset; sudden onset of complications; associated with heat; associated with infection/infestations; resembling ripe udumbaraḥ fruit; with whitish veins; painful; sudden opening/bursting of lesion/wound; redness/ congestion; tawny brownish-coloured hairs.</t>
  </si>
  <si>
    <t>udumbarakuṣṭhaḥ/; paittikakuṣṭhaḥ</t>
  </si>
  <si>
    <t>उदुम्बरकुष्ठः/; पैत्तिककुष्ठः</t>
  </si>
  <si>
    <t>ITA-5.59.4</t>
  </si>
  <si>
    <t>Skin disease with discoid lesions</t>
  </si>
  <si>
    <t>A skin disease characterized by smooth/unctuous/oily lesions; heaviness; raised lesions with glossy margins; hard margins; yellowish margins; whitish appearance; reddish appearance; covered with whitish hairs; excessive/copious discharge; profuse discharge; slimy discharge; excessive moistness/ soddening; excessive itching; excessive worms; slowly spreading; slow onset; slow onset of complications.</t>
  </si>
  <si>
    <t>maṇḍalakuṣṭhaḥ/; kaphajakuṣṭhaḥ</t>
  </si>
  <si>
    <t>मण्डलकुष्ठः/; कफजकुष्ठः</t>
  </si>
  <si>
    <t>ITA-5.59.5</t>
  </si>
  <si>
    <t>Skin disease with lesions resembling the tongue of an antelope</t>
  </si>
  <si>
    <t>A skin disease characterized by lesions resembling an antelope tongue; rough/dry; slightly reddish-coloured; blackish inside-out; bluish tinge; yellowish tinge; coppery tinge; rapidly spreading; rapid onset; minimal itching; minimal discharge from lesion; minimal infections/infestations; excessive burning sensation; severe splitting type of pain; excessive pricking pain; pain as if pierced with bristles; raised mid-part of lesion; thin margins; covered with rough eruptions; large circular patch; rough.</t>
  </si>
  <si>
    <t>ṛṣyajihvakaḥ</t>
  </si>
  <si>
    <t>ऋष्यजिह्वकः</t>
  </si>
  <si>
    <t>ITA-5.59.6</t>
  </si>
  <si>
    <t>Skin disease with lesions resembling a white lotus</t>
  </si>
  <si>
    <t>A skin disease characterized by lesions resembling lotus petals; resembling palāśa flower; whitish appearance; reddish appearance; reddish margins; full of red streaks; associated with reddish veins; raised; excessive pus discharge; excessive bloody discharge; excessive watery discharge; thick pus discharge; thick bloody discharge; thick watery discharge; itching; worms; burning sensation; inflammation/ suppuration; rapidly spreading; rapid onset; sudden onset of complications.</t>
  </si>
  <si>
    <t>puṇḍarīkaḥ</t>
  </si>
  <si>
    <t>पुण्डरीकः</t>
  </si>
  <si>
    <t>ITA-5.59.7</t>
  </si>
  <si>
    <t>Skin disease with lesions resembling bottle gourd flower</t>
  </si>
  <si>
    <t>A skin disease characterized by lesions resembling bottle gourd flowers; rough/dry; reddish in colour; broken/shattered; thin outside; unctuous inside; whitish and reddish tinge; numerous; mild pain; minimal itching; minimal burning sensation; minimal pus discharge; reduced watery discharge; light onset; fewer complications; fewer worms; dust on itching; resembling daugdhika flowers; usually affecting upper part of body.</t>
  </si>
  <si>
    <t>sidhmaḥ</t>
  </si>
  <si>
    <t>सिध्मः</t>
  </si>
  <si>
    <t>ITA-5.59.8</t>
  </si>
  <si>
    <t>Skin disease with lesions resembling Abrus precatorius seed</t>
  </si>
  <si>
    <t>A skin disease characterized by lesions coloured like a kakanantika; exhibiting symptoms of all the kuṣṭha; dark-red in colour; dark-black in colour; severe burning sensation; severe pain.</t>
  </si>
  <si>
    <t>kākaṇakaḥ</t>
  </si>
  <si>
    <t>काकणकः</t>
  </si>
  <si>
    <t>ITA-5.59.9</t>
  </si>
  <si>
    <t>Skin disease with lesions resembling fish scales</t>
  </si>
  <si>
    <t>A skin disease characterized by anhidrosis/lack of sweating; broad-based; resembling the scales of a fish.</t>
  </si>
  <si>
    <t>ekakuṣṭhaḥ</t>
  </si>
  <si>
    <t>एककुष्ठः</t>
  </si>
  <si>
    <t>ITA-5.59.10Skindiseasewith</t>
  </si>
  <si>
    <t>lesions resembling elephant’s skin</t>
  </si>
  <si>
    <t>A skin disease characterized by large lesions resembling an elephant’s skin; rough to touch.</t>
  </si>
  <si>
    <t>carmakuṣṭhaḥ</t>
  </si>
  <si>
    <t>चर्मकुष्ठः</t>
  </si>
  <si>
    <t>ITA-5.59.11Skindiseasewith</t>
  </si>
  <si>
    <t>rough-surfaced, scar-like lesions</t>
  </si>
  <si>
    <t>A skin disease characterized by bluish black-coloured lesions; rough to touch; rough/dry; itching sensation; blackish discoloration.</t>
  </si>
  <si>
    <t>kiṭibhaḥ</t>
  </si>
  <si>
    <t>किटिभः</t>
  </si>
  <si>
    <t>ITA-5.59.12Cracksinpalms</t>
  </si>
  <si>
    <t>and soles</t>
  </si>
  <si>
    <t>A skin disease characterized by cracks in the skin of hands and feet; severe pain; less itching; redness/congestion; associated with eruptions.</t>
  </si>
  <si>
    <t>vipādikā</t>
  </si>
  <si>
    <t>विपादिका</t>
  </si>
  <si>
    <t>ITA-5.59.13Skindiseasewith</t>
  </si>
  <si>
    <t>nodular skin lesions</t>
  </si>
  <si>
    <t>A skin disease characterized by lesions associated with itching sensation; reddish nodules.</t>
  </si>
  <si>
    <t>alasakakuṣṭhaḥ/; alasakuṣṭhaḥ</t>
  </si>
  <si>
    <t>अलसककुष्ठः/; अलसकुष्ठः</t>
  </si>
  <si>
    <t>ITA-5.59.14Skindiseasewith</t>
  </si>
  <si>
    <t>small, raised skin lesions</t>
  </si>
  <si>
    <t>A chronic skin disease characterized by lesions associated with an itching sensation; reddish nodules; papules/eruptions; raised ring-shaped plaque; spreading out; resembling Indian doab grass; resembling flax flowers.</t>
  </si>
  <si>
    <t>dadru-kuṣṭhaḥ</t>
  </si>
  <si>
    <t>दद्रु-कुष्ठः</t>
  </si>
  <si>
    <t>ITA-5.59.15Exfoliationofskin</t>
  </si>
  <si>
    <t>A skin disease characterized by redness; itching; blister; pain; putrefaction; tenderness/inability to tolerate touch; burning sensation with sweating and restlessness; burning sensation.</t>
  </si>
  <si>
    <t>carmadala-kuṣṭhaḥ</t>
  </si>
  <si>
    <t>चर्मदल-कुष्ठः</t>
  </si>
  <si>
    <t>ITA-5.59.16Skindiseasewith</t>
  </si>
  <si>
    <t>white, reddish or blackish-brown erupting lesions</t>
  </si>
  <si>
    <t>A skin disease characterized by lesions with a whitish discoloration; reddish discoloration; blue-black colour; itching; papules/eruptions; moistening/soddening; pain; minute; especially in the buttocks; hands and elbows.</t>
  </si>
  <si>
    <t>pāmā (kacchū)</t>
  </si>
  <si>
    <t>पामा (कच्छू)</t>
  </si>
  <si>
    <t>ITA-5.59.17Skindiseasewith</t>
  </si>
  <si>
    <t>pustules covered with thin skin</t>
  </si>
  <si>
    <t>A skin disease characterized by reddish white blisters or bullae; thin wound margins.</t>
  </si>
  <si>
    <t>visphoṭakakuṣṭhaḥ</t>
  </si>
  <si>
    <t>विस्फोटककुष्ठः</t>
  </si>
  <si>
    <t>ITA-5.59.18Skindiseasewith</t>
  </si>
  <si>
    <t>several ulcerated red, black or brown- coloured patches</t>
  </si>
  <si>
    <t>A skin disease characterized by reddish ulcerative lesion; bluish-black colour; lesion associated with burning sensation; pain; multiple ulcerative lesions; broad-based; excessively moist/wet discharge; full of worms; usually appears at joints.</t>
  </si>
  <si>
    <t>śatārukuṣṭhaḥ</t>
  </si>
  <si>
    <t>शतारुकुष्ठः</t>
  </si>
  <si>
    <t>ITA-5.59.19Skindiseasewith</t>
  </si>
  <si>
    <t>excessive exudation</t>
  </si>
  <si>
    <t>A skin disease characterized by itching; papules/eruptions; blackish discoloration; excessive/copious discharge; excessive watery discharge.</t>
  </si>
  <si>
    <t>vicarcikā</t>
  </si>
  <si>
    <t>विचर्चिका</t>
  </si>
  <si>
    <t>ITA-5.59.20Skindiseaselocalized</t>
  </si>
  <si>
    <t>in primary circulating nutrient fluid</t>
  </si>
  <si>
    <t>A skin disease characterized by loss of touch sensation; excess sweating; mild itching; discoloration; dryness.</t>
  </si>
  <si>
    <t>tvaggatakuṣṭhaḥ</t>
  </si>
  <si>
    <t>त्वग्गतकुष्ठः</t>
  </si>
  <si>
    <t>ITA-5.59.21Vitiligo;skindisease</t>
  </si>
  <si>
    <t>with morbid white patches on skin</t>
  </si>
  <si>
    <t>A skin disease characterized by patches of hypopigmented, white-coloured skin lesions; without discharge.</t>
  </si>
  <si>
    <t>śvitraḥ</t>
  </si>
  <si>
    <t>श्वित्रः</t>
  </si>
  <si>
    <t>ITA-5.59.22Vata-predominant</t>
  </si>
  <si>
    <t>urticaria</t>
  </si>
  <si>
    <t>A skin disease characterized by lesions resembling an insect/ wasp sting; itching; severe pricking type of pain; vomiting; fever; internal burning sensation; oedematous lesions appearing on skin; dominance of vata dosha.</t>
  </si>
  <si>
    <t>śītapittam</t>
  </si>
  <si>
    <t>शीतपित्तम</t>
  </si>
  <si>
    <t>ITA-5.59.23Kapha-predominant</t>
  </si>
  <si>
    <t>A skin disease characterized by lesions resembling an insect/ wasp sting; itching; severe pricking type of pain; vomiting; fever; internal burning sensation; oedematous lesions appearing on the skin; dominance of kapha dosha; raised lesions; redness/congestion; itching; circular patches; internal burning sensation.</t>
  </si>
  <si>
    <t>udardaḥ</t>
  </si>
  <si>
    <t>उदर्दः</t>
  </si>
  <si>
    <t>ITA-5.59.24Transientlargecircular</t>
  </si>
  <si>
    <t>skin eruptions</t>
  </si>
  <si>
    <t>A skin disease characterized by a reddish circular rash; multiple circular lesions or rashes; lesions associated with excessive itching. (A transient condition occurring due to improper administration of emesis therapy or forceful suppression of vomiting.</t>
  </si>
  <si>
    <t>koṭhaḥ</t>
  </si>
  <si>
    <t>कोठः</t>
  </si>
  <si>
    <t>ITA-5.59.25Warts</t>
  </si>
  <si>
    <t>A disorder characterized by some or all the following signs and symptoms: nail-like projections from the skin surface; fixed projection; rough-textured projection; haemorrhoidal mass-like projection from skin surface; whitish projection; blackish projection.</t>
  </si>
  <si>
    <t>carmakīlaḥ</t>
  </si>
  <si>
    <t>चर्मकीलः</t>
  </si>
  <si>
    <t>ITA-5.60.1</t>
  </si>
  <si>
    <t>Dermatological condition with very fast spreading skin lesions, erysipelas</t>
  </si>
  <si>
    <t>A disorder characterized by swelling spreading all over the body; swelling spreading suddenly; swelling covering wide area; swelling not very raised.</t>
  </si>
  <si>
    <t>visarpaḥ</t>
  </si>
  <si>
    <t>विसर्पः</t>
  </si>
  <si>
    <t>ITA-5.60.2</t>
  </si>
  <si>
    <t>Erysipelas, spreading cellulitis due to vitiated vāta</t>
  </si>
  <si>
    <t>A disorder characterized by some or all the following signs and symptoms: giddiness or dizziness; burning sensation of eye; thirst; pricking type of pain; severe pain; generalized body aches; cramps; tremors; fever; black-outs; cough; breaking/splitting type of bone pains; breaking/splitting pain in joints; feel of loosening in bones; loosening/dislocation of joints; shivering/tremors; loss of taste; indigestion; querulous eyes; bleeding; tingling sensation; greyish-coloured oedema; slightly reddish-coloured oedema; excessive tearing sensation; excessive stretching; excessive contracture; horripilation; excessive twitching; constitutional features as in vātaja fever; wound/ulcer formation after rupture of ripened abscess.</t>
  </si>
  <si>
    <t>vātajavisarpaḥ</t>
  </si>
  <si>
    <t>वातजविसर्पः</t>
  </si>
  <si>
    <t>ITA-5.60.3</t>
  </si>
  <si>
    <t>Erysipelas, spreading cellulitis due to vitiated pitta</t>
  </si>
  <si>
    <t>A disorder characterized by some or all the following signs and symptoms: fever; thirst; syncope or swooning; confusion/ delirium; vomiting/emesis; loss of taste; breaking pain in body; excessive perspiration; burning sensation inside the body; excessive talking/irrelevant speech/incoherent speech; headache; querulous eyes; insomnia/sleeplessness; distress/ discontent/restlessness; giddiness or dizziness; excessive desire for cold water; excessive desire for cold air; greenish tint in eyes/excessive icterus; green-coloured urine; greenish tint in stool; patient having greenish vision; yellow-coloured eyes; yellowish discoloration of urine; excessive yellow tint to stool; patient having yellowish vision; pinkish coloration of visarpa-affected area; greenish coloration of visarpa-affected area; yellowish coloration of visarpa-affected area; bluish coloration of visarpa-affected area; blackish coloration of visarpa-affected area; redness of visarpa-affected area; local swelling; severe burning sensation; excessive breaking pain; eruption with pinkish discharge; eruption with greenish discharge; eruption with yellowish discharge; eruption with bluish discharge; eruption with blackish discharge; eruptions with bloody discharge/bleeding; speedy/quick/swift gait; furuncle with deep red colour; constitutional features of pittaja fever; pitta-dominant wound formation in ripened and ruptured.</t>
  </si>
  <si>
    <t>pittajavisarpaḥ</t>
  </si>
  <si>
    <t>पित्तजविसर्पः</t>
  </si>
  <si>
    <t>ITA-5.60.4</t>
  </si>
  <si>
    <t>Erysipelas, spreading cellulitis due to vitiated kapha</t>
  </si>
  <si>
    <t>A disorder characterized by some or all the following signs and symptoms: chills; fever with chills; heaviness; sleep; drowsiness/lassitude; loss of taste; sweet taste in mouth; sticky feeling in mouth; sputum/expectoration; vomiting; lethargy; sensation of being covered with a wet cloth; loss of digestive power; weakness; swelling over affected area of body; pallor over affected area of body; not much redness over affected area of body; unctuousness over affected area of body; numbness over affected area of body; stiffness over affected area of body; heaviness over affected area of body; mild pain over affected area of body; eruption ripening with difficulty; late-ripening eruption; eruption covered with thick skin; whitish-coloured eruption; blisters with pallor; whitish discharge after bursting of abscess/eruption; fibrous discharge after bursting of abscess/eruption; thick discharge after bursting of abscess/eruption; clotted discharge after bursting of abscess/eruption; unctuous discharge after bursting of abscess/eruption; thick and heavy-netted covering over upper body; thick and unctuous skin covering; chronic in nature; white nails; white eyes; whitish face; whitish skin; whitish urine; whitish stool; slow (forward) movement; mild pain; excessive itching; associated with itching; smooth/ unctuous/oily; constitutional features as in kaphaja fever; kapha-dominant wound formation in ripened and ruptured abscess.</t>
  </si>
  <si>
    <t>kaphajavisarpaḥ</t>
  </si>
  <si>
    <t>कफजविसर्पः</t>
  </si>
  <si>
    <t>ITA-5.60.5</t>
  </si>
  <si>
    <t>Erysipelas, spreading cellulitis due to vitiated tridosha</t>
  </si>
  <si>
    <t>Cellulitis characterized by symptoms of all the three dosas with a high rate of fatality</t>
  </si>
  <si>
    <t>sannipātajavisarpaḥ</t>
  </si>
  <si>
    <t>सन्निपातजविसर्पः</t>
  </si>
  <si>
    <t>ITA-5.60.6</t>
  </si>
  <si>
    <t>Erysipelas, spreading cellulitis due to vitiated vata and pitta</t>
  </si>
  <si>
    <t>A disorder characterized by some or all the following signs and symptoms: vomiting; diarrhoea; syncope or swooning; burning sensation; confusion/delirium; fever; respiratory distress; loss of taste; breaking/splitting type of bone pains; breaking/splitting pain in joints; feeling as if burnt with heated charcoal; thirst; the affected area appears coal-black or red in colour; blisters resembling a thermal burn; rapidly; associated with or progressing towards vital points.</t>
  </si>
  <si>
    <t>agnivisarpaḥ/; vātapittajavisarpaḥ/; agnidāhajavisarpaḥ</t>
  </si>
  <si>
    <t>अग्निविसर्पः/; वातपित्तजविसर्पः/; अग्निदाहजविसर्पः</t>
  </si>
  <si>
    <t>ITA-5.60.7</t>
  </si>
  <si>
    <t>Erysipelas, spreading cellulitis due to vitiated vata and kapha</t>
  </si>
  <si>
    <t>A disorder characterized by some or all the following signs and symptoms: a series of slowly ripening nodules in a kapha-dominant region; a series of associated nodules in a region with vessels; muscles or skin; severe pain; large/small neoplasm or growth; elongated/round neoplasm or growth; red-coloured neoplasm or growth; fever; diarrhoea; cough; hiccup; breathlessness/difficulty in breathing; dryness/ wasting/emaciation; confusion/delirium; discoloration; loss of taste; indigestion; excessive salivation; vomiting; syncope or swooning; breaking type of pain in body; sleep; distress/ discontent/restlessness; diminution of agni; rough nodules; giddiness or dizziness.</t>
  </si>
  <si>
    <t>granthivisarpaḥ/; vātakaphajavisarpaḥ</t>
  </si>
  <si>
    <t>ग्रन्थिविसर्पः/; वातकफजविसर्पः</t>
  </si>
  <si>
    <t>ITA-5.60.8</t>
  </si>
  <si>
    <t>Erysipelas, spreading cellulitis due to vitiated pitta and kapha</t>
  </si>
  <si>
    <t>A disorder characterized by some or all the following signs and symptoms: fever with chills; heaviness of head; burning sensation; sensation of being covered with a wet cloth; fatigue; sleep; drowsiness/lassitude; confusion/delirium; aversion to food; excessive talking/irrelevant speech/ incoherent speech; loss of agni weakness; breaking/splitting type of bone pain; syncope or swooning; thirst; feeling as if body channels are covered with sticky material; dullness/ inactivity/sluggishness of sense organs; occasional defecation; convulsive movements of body; generalized body aches; distress/discontent/restlessness; anxious curiosity; predominantly in āmāśaya region; affecting specific organ/ region/body part; area of red nodules; area of yellowish nodules; area of whitish nodules; area of mecaka (resembling the ocelli in a peacock’s tail) nodules; area of blackish nodules; misty/unclean area; unctuous area; area with excessive heat; heaviness; heavy and wet feeling with pain; oedematous; deep-seated suppuration; without any discharge; getting moist very quickly; soft tissue and muscles with sweat; soft tissue and muscles with moisture; skin with sweat; moist skin; putrefaction of mamsa; putrid smell; gradual mild pain; breaking down on touch and feeling muddy or slushy; breaking down after suppuration; foul smelling and moist soft tissue; visible blood vessels and soft tissue/ muscles; cadaveric smell; loss of consciousness; dementia; rigidity/stiffness; loss of taste; giddiness or dizziness; dulling of senses; defecation with ama; friable on touch because sodden; resembling mud owing to muscle decay; exposed ligaments; tendons and vascular bundles;</t>
  </si>
  <si>
    <t>kardamavisarpaḥ/; pittakaphajavisarpaḥ</t>
  </si>
  <si>
    <t>कर्दमविसर्पः/; पित्तकफजविसर्पः</t>
  </si>
  <si>
    <t>ITA-5.60.9</t>
  </si>
  <si>
    <t>Erysipelas, spreading cellulitis due to trauma</t>
  </si>
  <si>
    <t>A disorder characterized by some or all the following signs and symptoms: grey-coloured oedema; red-coloured oedema; fever; burning sensation; inflammation/suppuration; vesicles resembling horse gram seeds; blackish eruptions; pain.</t>
  </si>
  <si>
    <t>kṣatajavisarpaḥ</t>
  </si>
  <si>
    <t>क्षतजविसर्पः</t>
  </si>
  <si>
    <t>ITA-5.61.1</t>
  </si>
  <si>
    <t>Skin disorder with pustules covered with thin membrane</t>
  </si>
  <si>
    <t>A disorder characterized by lesions resembling burnt scars; blisters; associated with fever.</t>
  </si>
  <si>
    <t>visphoṭakaḥ</t>
  </si>
  <si>
    <t>विस्फोटकः</t>
  </si>
  <si>
    <t>ITA-5.61.2</t>
  </si>
  <si>
    <t>Bullous eruptions due to vitiated vāta</t>
  </si>
  <si>
    <t>A disorder characterized by blackish discoloration; fever; thirst; breaking type of pain in small joints; headache; severe pain.</t>
  </si>
  <si>
    <t>vātajavisphoṭakaḥ</t>
  </si>
  <si>
    <t>वातजविस्फोटकः</t>
  </si>
  <si>
    <t>ITA-5.61.3</t>
  </si>
  <si>
    <t>Bullous eruptions due to vitiated pitta</t>
  </si>
  <si>
    <t>A disorder characterized by fever; thirst; burning sensation; inflammation/suppuration; yellowish-red discoloration; pain; discharge.</t>
  </si>
  <si>
    <t>pittajavisphoṭakaḥ</t>
  </si>
  <si>
    <t>पित्तजविस्फोटकः</t>
  </si>
  <si>
    <t>ITA-5.61.4</t>
  </si>
  <si>
    <t>Bullous eruptions due to vitiated kapha</t>
  </si>
  <si>
    <t>A disorder characterized by loss of taste; painless; itching; hardness; taking a long time to suppurate; vomiting; dullness/ frigidity/inactivity; pallor.</t>
  </si>
  <si>
    <t>kaphajavisphoṭakaḥ</t>
  </si>
  <si>
    <t>कफजविस्फोटकः</t>
  </si>
  <si>
    <t>ITA-5.61.5</t>
  </si>
  <si>
    <t>Bullous eruptions due to any two vitiated dosha</t>
  </si>
  <si>
    <t>dvandvajavisphoṭakaḥ</t>
  </si>
  <si>
    <t>द्वन्द्वजविस्फोटकः</t>
  </si>
  <si>
    <t>ITA-5.61.6</t>
  </si>
  <si>
    <t>Bullous eruptions due to vitiated tridosha</t>
  </si>
  <si>
    <t>sannipātajavisphoṭakaḥ</t>
  </si>
  <si>
    <t>सन्निपातजविस्फोटकः</t>
  </si>
  <si>
    <t>ITA-5.61.7</t>
  </si>
  <si>
    <t>Bullous eruptions due to vitiated blood</t>
  </si>
  <si>
    <t>A disorder characterized by eruptions resembling gunja or vidruma/coral.</t>
  </si>
  <si>
    <t>raktajavisphoṭakaḥ</t>
  </si>
  <si>
    <t>रक्तजविस्फोटकः</t>
  </si>
  <si>
    <t>ITA-5.61.8</t>
  </si>
  <si>
    <t>Lentil-shaped pox disease</t>
  </si>
  <si>
    <t>A disorder characterized by lentil-shaped pustules on skin; The presentation resembles smallpox and such other eruptive fevers.</t>
  </si>
  <si>
    <t>masūrikā</t>
  </si>
  <si>
    <t>मसूरिका</t>
  </si>
  <si>
    <t>ITA-5.61.9</t>
  </si>
  <si>
    <t>Prodromal symptoms of lentil-shaped pox disease</t>
  </si>
  <si>
    <t>Lentil-shaped eruptive disorder is characterized by fever; itching; breaking pain in body; distress/discontent/ restlessness; giddiness or dizziness; oedema on skin; discoloration; redness of eyes.</t>
  </si>
  <si>
    <t>masūrikāpūrvarūpam</t>
  </si>
  <si>
    <t>मसूरिकापूर्वरूपम</t>
  </si>
  <si>
    <t>ITA-5.61.10Lentil-shapedpox</t>
  </si>
  <si>
    <t>disease due to vitiated vata</t>
  </si>
  <si>
    <t>Lentil-shaped eruptive disorder is characterized by blackish eruptions; slightly reddish eruptions; dry eruptions; severe pain; hard eruptions; taking a long time to suppurate; breaking/splitting pain in joints; breaking/splitting type of bone pains; breaking type of pain in small joints; cough; tremors; distress/discontent/restlessness; exhaustion without exertion; dryness of palate; dryness of lips; dryness of tongue; thirst; loss of taste.</t>
  </si>
  <si>
    <t>vātajamasūrikā</t>
  </si>
  <si>
    <t>वातजमसूरिका</t>
  </si>
  <si>
    <t>ITA-5.61.11Lentil-shapedpox</t>
  </si>
  <si>
    <t>disease due to vitiated pitta</t>
  </si>
  <si>
    <t>Lentil-shaped eruptive disorder is characterized by red eruptions; yellow eruptions; blackish eruptions; burning sensation; severe pain; rapidly suppurating; altered stools/ loose motions; generalized body aches; burning sensation; thirst; loss of taste; stomatitis; redness of eyes; severe fever; very distressing with high fever.</t>
  </si>
  <si>
    <t>pittajamasūrikā</t>
  </si>
  <si>
    <t>पित्तजमसूरिका</t>
  </si>
  <si>
    <t>ITA-5.61.12Lentil-shapedpox</t>
  </si>
  <si>
    <t>disease due to vitiated kapha</t>
  </si>
  <si>
    <t>Lentil-shaped eruptive disorder is characterized by salivation; sensation of being covered with a wet cloth; headache; heaviness of the limbs; nausea; loss of taste; sleep; drowsiness/lassitude; lethargy; white; unctuous apprearance of eruptions; large eruptions; associated with an itching sensation; mild pain; taking a long time to suppurate.</t>
  </si>
  <si>
    <t>kaphajamasūrikā</t>
  </si>
  <si>
    <t>कफजमसूरिका</t>
  </si>
  <si>
    <t>ITA-5.61.13Lentil-shapedpox</t>
  </si>
  <si>
    <t>disease due to vitiated tridosha</t>
  </si>
  <si>
    <t>Lentil-shaped eruptive disorder is characterized by blue eruptions; flat eruptions; depresssed in the centre; severe pain; taking a long time to suppurate; excessive pus discharge; obstruction of throat; loss of taste; rigidity/stiffness; excessive talking/irrelevant speech/incoherent speech; distress/discontent/restlessness.</t>
  </si>
  <si>
    <t>tridoṣajamasūrikā</t>
  </si>
  <si>
    <t>त्रिदोषजमसूरिका</t>
  </si>
  <si>
    <t>ITA-5.61.14Lentil-shapedpox</t>
  </si>
  <si>
    <t>disease due to vitiated blood</t>
  </si>
  <si>
    <t>raktajamasūrikā</t>
  </si>
  <si>
    <t>रक्तजमसूरिका</t>
  </si>
  <si>
    <t>ITA-5.61.15Lentil-shapedpox</t>
  </si>
  <si>
    <t>disease localized in skin</t>
  </si>
  <si>
    <t>Lentil-shaped eruptive disorder is characterized by vesicles resembling bubbles in water; watery discharge on rupture of vesicles; lesser severity.</t>
  </si>
  <si>
    <t>tvakgatamasūrikā/; rasadhātugatamasūrikā</t>
  </si>
  <si>
    <t>त्वक्गतमसूरिका/; रसधातुगतमसूरिका</t>
  </si>
  <si>
    <t>ITA-5.61.16Lentil-shapedpox</t>
  </si>
  <si>
    <t>disease localized in raktadhātu</t>
  </si>
  <si>
    <t>Lentil-shaped eruptive disorder is characterized by eruptions resembling blood; sudden onset of suppuration; thin skin; discharge of blood on rupture; not very severe.</t>
  </si>
  <si>
    <t>raktagatamasūrikā</t>
  </si>
  <si>
    <t>रक्तगतमसूरिका</t>
  </si>
  <si>
    <t>ITA-5.61.17Lentil-shapedpox</t>
  </si>
  <si>
    <t>disease localized in muscle</t>
  </si>
  <si>
    <t>Lentil-shaped eruptive disorder is characterized by hard eruptions; unctuous appearance of eruptions; taking a long time to suppurate; thick skin; body pain; thirst; itching; fever; distress/discontent/restlessness.</t>
  </si>
  <si>
    <t>māṃsagatamasūrikā</t>
  </si>
  <si>
    <t>मांसगतमसूरिका</t>
  </si>
  <si>
    <t>ITA-5.61.18Lentil-shapedpox</t>
  </si>
  <si>
    <t>disease localized in fat</t>
  </si>
  <si>
    <t>Lentil-shaped eruptive disorder is characterized by rounded eruptions; soft on touch; slightly raised; associated with severe fever; broad; unctuous apprearance of eruptions; associated with pain; unconsciousness/confusion; distress/ discontent/restlessness; burning sensation.</t>
  </si>
  <si>
    <t>medogatamasūrikā</t>
  </si>
  <si>
    <t>मेदोगतमसूरिका</t>
  </si>
  <si>
    <t>ITA-5.61.19Lentil-shapedpox</t>
  </si>
  <si>
    <t>disease localized in bone</t>
  </si>
  <si>
    <t>Lentil-shaped eruptive disorder is characterized by eruptions which are small in size; colour of eruptions similar to skin; dry eruptions; flat eruptions; slightly raised eruptions; marked confusion; pain; severe distress/discontent/restlessness; damaging the vital parts or marmasthāna; causing sudden death; pain in bones as if stung by bee.</t>
  </si>
  <si>
    <t>asthigatamasūrikā</t>
  </si>
  <si>
    <t>अस्थिगतमसूरिका</t>
  </si>
  <si>
    <t>ITA-5.61.20Lentil-shapedpox</t>
  </si>
  <si>
    <t>disease localized in bone marrow</t>
  </si>
  <si>
    <t>Same symptoms as lentil-shaped eruptive disorder localized in asthidhātu.</t>
  </si>
  <si>
    <t>majjāgatamasūrikā</t>
  </si>
  <si>
    <t>मज्जागतमसूरिका</t>
  </si>
  <si>
    <t>ITA-5.61.21</t>
  </si>
  <si>
    <t>Lentil-shaped pox disease localized in semen</t>
  </si>
  <si>
    <t>Lentil-shaped eruptive disorder is characterized by the suppurating appearance of the eruptions); unctuous apprearance of eruptions; minute eruptions; extremely painful; sensation of being covered with a wet cloth; distress/ discontent/restlessness; unconsciousness/confusion; burning sensation; associated with insanity; causing death.</t>
  </si>
  <si>
    <t>śukragatamasūrikā</t>
  </si>
  <si>
    <t>शुक्रगतमसूरिका</t>
  </si>
  <si>
    <t>ITA-5.62.1</t>
  </si>
  <si>
    <t>Group of disorders in which dosha pathogenesis has a single definitive diagnostic outcome</t>
  </si>
  <si>
    <t>Miscellaneous group of morbid conditions ranging from very fatal conditions such as agnirōhiṇī and valmīka to conditions occurring in children such as ajagallikā and ahipūtanā These conditions have a specific, consolidated description of presenting signs and symptoms and minimum details in respect of etiology, subtypes, etc., compared with major disorders such as jvara, prameha and kuṣṭa.</t>
  </si>
  <si>
    <t>kṣudrarogaḥ</t>
  </si>
  <si>
    <t>क्षुद्ररोगः</t>
  </si>
  <si>
    <t>ITA-5.62.2</t>
  </si>
  <si>
    <t>Papules in children resembling green gram</t>
  </si>
  <si>
    <t>A disorder characterized by hard nodular/papular lesions; painless nodule; nodule of green gram size; skin-coloured nodule; waxy/unctuous lesion.</t>
  </si>
  <si>
    <t>ajagallikā</t>
  </si>
  <si>
    <t>अजगल्लिका</t>
  </si>
  <si>
    <t>ITA-5.62.3</t>
  </si>
  <si>
    <t>Skin lesions resembling barley seeds</t>
  </si>
  <si>
    <t>A disorder characterized by knotted lesions; lesions located in muscle tissue; barley-shaped lesions; very hard lesions.</t>
  </si>
  <si>
    <t>yavaprakhyā</t>
  </si>
  <si>
    <t>यवप्रख्या</t>
  </si>
  <si>
    <t>ITA-5.62.4</t>
  </si>
  <si>
    <t>Raised papule without opening</t>
  </si>
  <si>
    <t>A disorder characterized by a lesion with small amount of pus or tending not to suppurate; lesion without punctum; raised circular lesion; thick and firm lesion; lesion resembling unripe fig fruit.</t>
  </si>
  <si>
    <t>āntrālajī</t>
  </si>
  <si>
    <t>आन्त्रालजी</t>
  </si>
  <si>
    <t>ITA-5.62.5</t>
  </si>
  <si>
    <t>Papules resembling a ripe fig</t>
  </si>
  <si>
    <t>A disorder characterized by lesion resembling a ripe fig fruit; intense burning sensation; lesion with wide opening; round- shaped; fever.</t>
  </si>
  <si>
    <t>vivṛtā</t>
  </si>
  <si>
    <t>विवृता</t>
  </si>
  <si>
    <t>ITA-5.62.6</t>
  </si>
  <si>
    <t>Skin lesions resembling tortoise shell</t>
  </si>
  <si>
    <t>A disorder characterized by hard nodular swellings; tortoise shell-like swelling raised in the middle; five or six in number.</t>
  </si>
  <si>
    <t>kacchapikā</t>
  </si>
  <si>
    <t>कच्छपिका</t>
  </si>
  <si>
    <t>ITA-5.62.7</t>
  </si>
  <si>
    <t>Anthill-like growth on palms; sole; neck with openings</t>
  </si>
  <si>
    <t>A disorder characterized by some or all the following signs and symptoms: the occurrence of a lesion with multiple minute openings in the palm resembling an anthill; lesion with multiple minute openings in sole resembling an anthill; lesion with multiple minute openings in supraclavicular region resembling an anthill; lesion with multiple minute openings at joints resembling an anthill; pain; associated with itching; burning sensation; excessive sticky discharge; gradual development; pricking pain.</t>
  </si>
  <si>
    <t>valmīkaḥ</t>
  </si>
  <si>
    <t>वल्मीकः</t>
  </si>
  <si>
    <t>ITA-5.62.8</t>
  </si>
  <si>
    <t>Skin lesions with many small central vesicles resembling lotus fruit seeds</t>
  </si>
  <si>
    <t>A disorder characterized by a conglomeration of numerous papular lesions resembling the carpellary, receptacle and seed capsules of lotus flower.</t>
  </si>
  <si>
    <t>indraviddhā</t>
  </si>
  <si>
    <t>इन्द्रविद्धा</t>
  </si>
  <si>
    <t>ITA-5.62.9</t>
  </si>
  <si>
    <t>Circular blood- filled eruption</t>
  </si>
  <si>
    <t>A disorder characterized by a main lesion surrounded by many small reddish lesions; rounded eruptions; rounded lesions; raised lesions; lesions associated with severe pain; abundant papular lesions.</t>
  </si>
  <si>
    <t>gardabhikā</t>
  </si>
  <si>
    <t>गर्दभिका</t>
  </si>
  <si>
    <t>ITA-5.62.10Temporomandibular</t>
  </si>
  <si>
    <t>joint region inflammation</t>
  </si>
  <si>
    <t>A disorder characterized by a swelling with pain in the lower jaw joint; firm swelling in the lower jaw joint.</t>
  </si>
  <si>
    <t>pāṣāṇagardabhaḥ</t>
  </si>
  <si>
    <t>पाषाणगर्दभः</t>
  </si>
  <si>
    <t>ITA-5.62.11Abscessintheinner</t>
  </si>
  <si>
    <t>part of the ear</t>
  </si>
  <si>
    <t>A disorder characterized by a swelling associated with severe pain; nodular swelling over pinna of ear; nodular swelling around the external ear; nodular swelling on posterior surface of pinna; nodule resembling the lotus root; hard nodular swelling; fixed nodular swelling.</t>
  </si>
  <si>
    <t>panasikā</t>
  </si>
  <si>
    <t>पनसिका</t>
  </si>
  <si>
    <t>ITA-5.62.12Nonsuppurating</t>
  </si>
  <si>
    <t>cellulitis</t>
  </si>
  <si>
    <t>A disorder characterized by a slowly spreading swelling; swelling tending not to suppurate; small swelling; copper- coloured swelling; associated with fever.</t>
  </si>
  <si>
    <t>jālagardabhaḥ</t>
  </si>
  <si>
    <t>जालगर्दभः</t>
  </si>
  <si>
    <t>ITA-5.62.13Roundskinlesions</t>
  </si>
  <si>
    <t>on scalp</t>
  </si>
  <si>
    <t>A disorder characterized by occurrence of a lesion associated with fever; popular lesion in supraclavicular region; circular lesion; papular lesion associated with severe pain.</t>
  </si>
  <si>
    <t>irivellikā</t>
  </si>
  <si>
    <t>इरिवेल्लिका</t>
  </si>
  <si>
    <t>ITA-5.62.14Blackskinlesionson</t>
  </si>
  <si>
    <t>arm, lateral chest wall, shoulder and axilla</t>
  </si>
  <si>
    <t>A disorder characterized by some or all the following signs and symptoms: vesicular lesions on upper arm; vesicular lesions in and around flanks; vesicular lesions in periaxillary region; vesicular lesions on shoulder; black-coloured vesicular lesions; painful vesicles; minute papular/vesicular lesions; lesions resembling parched paddy; thick and dense lesions.</t>
  </si>
  <si>
    <t>kakṣāḥ</t>
  </si>
  <si>
    <t>कक्षाः</t>
  </si>
  <si>
    <t>ITA-5.62.15Painfulblackvesicles</t>
  </si>
  <si>
    <t>on flanks and limbs</t>
  </si>
  <si>
    <t>A disorder characterized by some or all the following signs and symptoms: a lesion resembling a vesicle; single vesicular lesion in upper arm; single vesicular lesion in shoulder region; single vesicular lesion in flanks; single vesicular lesion in axillary region; large vesicular swelling; vesicle/lesion resembling parched paddy. A subtype of kaksha disorder.</t>
  </si>
  <si>
    <t>gandhanāmā/; gandhamālā</t>
  </si>
  <si>
    <t>गन्धनामा/; गन्धमाला</t>
  </si>
  <si>
    <t>ITA-5.62.16Vesiclesintheaxilla</t>
  </si>
  <si>
    <t>A disorder characterized by blisters with internal burning sensation; blisters in axilla; fever; blisters resembling a blazing fire; blisters burrowing into muscle.</t>
  </si>
  <si>
    <t>agnirohiṇī</t>
  </si>
  <si>
    <t>अग्निरोहिणी</t>
  </si>
  <si>
    <t>ITA-5.62.17Whitlow</t>
  </si>
  <si>
    <t>A disorder characterized by some or all the following signs and symptoms: a burning sensation in the lateral wall of eponychium; pus formation in the lateral wall of eponychium; intense burning sensation in the nailbeds and surrounding skin; intense burning sensation in the area between nails and skin underneath nails; fever; pain over and under nails.</t>
  </si>
  <si>
    <t>cipyam/; akṣatā/ upanakha;</t>
  </si>
  <si>
    <t>चिप्यम/; अक्षता/ उपनख;</t>
  </si>
  <si>
    <t>ITA-5.62.18Paronychia</t>
  </si>
  <si>
    <t>A disorder characterized by the rough appearance and texture of nails; blackish-coloured nails; dry nails.</t>
  </si>
  <si>
    <t>kunakhaḥ</t>
  </si>
  <si>
    <t>कुनखः</t>
  </si>
  <si>
    <t>ITA-5.62.19Deep-rooted</t>
  </si>
  <si>
    <t>abscess in foot</t>
  </si>
  <si>
    <t>A disorder characterized by a less inflamed nodule; deep- rooted lesion; lesion with tendency to suppurate internally; skin-coloured nodule; located in scalp/head.</t>
  </si>
  <si>
    <t>anuśayī</t>
  </si>
  <si>
    <t>अनुशयी</t>
  </si>
  <si>
    <t>ITA-5.62.20Abscessresembling</t>
  </si>
  <si>
    <t>Puraria tuberosa rhizome</t>
  </si>
  <si>
    <t>A disorder characterized by a round papule resembling a tuber or vidārī; circular lesion resembling vidārikanda in axilla; circular lesion resembling vidārikanda in groin.</t>
  </si>
  <si>
    <t>vidārikā</t>
  </si>
  <si>
    <t>विदारिका</t>
  </si>
  <si>
    <t>ITA-5.62.21Granulatedtumour</t>
  </si>
  <si>
    <t>A disorder characterized by a swelling of variegated coloration; moistening/soddening; foul smell; sudden occurrence of bleeding; honey-like discharge; clarified butter- like discharge; discharge resembling fat.</t>
  </si>
  <si>
    <t>śarkarārbudaḥ</t>
  </si>
  <si>
    <t>शर्करार्बुदः</t>
  </si>
  <si>
    <t>ITA-5.62.22Rhagades</t>
  </si>
  <si>
    <t>A disorder characterized by fissuring and cracking of the feet; associated with pain.</t>
  </si>
  <si>
    <t>pādadārī</t>
  </si>
  <si>
    <t>पाददारी</t>
  </si>
  <si>
    <t>ITA-5.62.23Corns,callosities</t>
  </si>
  <si>
    <t>A disorder characterized by a swelling resembling an Indian jujube or kola in size and shape; swelling resembling a nail.</t>
  </si>
  <si>
    <t>kadaraḥ</t>
  </si>
  <si>
    <t>कदरः</t>
  </si>
  <si>
    <t>ITA-5.62.24Lesionofinterdigital</t>
  </si>
  <si>
    <t>clefts of feet</t>
  </si>
  <si>
    <t>A disorder characterized by pain in the interdigital areas of feet; itching in interdigital areas of feet; sticky moistness of interdigital areas of feet; burning sensation of interdigital areas of feet.</t>
  </si>
  <si>
    <t>alasaḥ</t>
  </si>
  <si>
    <t>अलसः</t>
  </si>
  <si>
    <t>ITA-5.62.25Morbidbaldness</t>
  </si>
  <si>
    <t>affecting scalp hair</t>
  </si>
  <si>
    <t>A disorder characterized by hair loss; absence of hair regrowth in same area.</t>
  </si>
  <si>
    <t>indraluptaḥ/ rūhyā</t>
  </si>
  <si>
    <t>इन्द्रलुप्तः/ रूह्या</t>
  </si>
  <si>
    <t>ITA-5.62.26Dandruff</t>
  </si>
  <si>
    <t>A disorder characterized by itching of scalp; hair loss; loss of tactile sensation; dry scalp; cracks in scalp; hardening of scalp; cracked scalp skin; dry hairs.</t>
  </si>
  <si>
    <t>dāruṇakaḥ</t>
  </si>
  <si>
    <t>दारुणकः</t>
  </si>
  <si>
    <t>ITA-5.62.27Furunculosis</t>
  </si>
  <si>
    <t>A disorder characterized by wet papules on scalp; scalp lesions with multiple openings; lesions resembling mustard seeds in shape and size; lesion resembling black oil plant or jyotishmati (Celestrus paniculatus) seeds in shape and size.</t>
  </si>
  <si>
    <t>arūṃṣikā</t>
  </si>
  <si>
    <t>अरूंषिका</t>
  </si>
  <si>
    <t>ITA-5.62.28Greyingofhair</t>
  </si>
  <si>
    <t>A disorder characterized by hair pattern resembling monkey hairs; greying of hair.</t>
  </si>
  <si>
    <t>palitaḥ</t>
  </si>
  <si>
    <t>पलितः</t>
  </si>
  <si>
    <t>ITA-5.62.29Pimples</t>
  </si>
  <si>
    <t>A disorder characterized by lesions resembling silk cotton- tree prickles; affecting young people’s faces; associated with pain; thick and dense lesion; presence of fatty pultaceous material inside lesions.</t>
  </si>
  <si>
    <t>yuvānapiḍakā; (mukhadūṣikā)</t>
  </si>
  <si>
    <t>युवानपिडका; (मुखदूषिका)</t>
  </si>
  <si>
    <t>ITA-5.62.30Papulesresembling</t>
  </si>
  <si>
    <t>lotus thorns</t>
  </si>
  <si>
    <t>A disorder characterized by patches with thorny projections; raised circular lesions; associated with itching; thorny projections resembling lotus thorns; painless; whitish projection.</t>
  </si>
  <si>
    <t>padminīkaṇṭakaḥ</t>
  </si>
  <si>
    <t>पद्मिनीकण्टकः</t>
  </si>
  <si>
    <t>ITA-5.62.31Mole,birthmark</t>
  </si>
  <si>
    <t>A disorder characterized by a painless circular lesion; slightly raised from skin surface; minute lesion; reddish or reddish tinged; smooth-textured lesion; resembles carmakīla; present since birth/congenital.</t>
  </si>
  <si>
    <t>jatumaṇiḥ</t>
  </si>
  <si>
    <t>जतुमणिः</t>
  </si>
  <si>
    <t>ITA-5.62.32Spotsresembling</t>
  </si>
  <si>
    <t>black gram</t>
  </si>
  <si>
    <t>A disorder characterized by painless round lesions on body; lesions resembling black gram; blackish-coloured lesion; raised from the skin surface.</t>
  </si>
  <si>
    <t>maṣakaḥ</t>
  </si>
  <si>
    <t>मषकः</t>
  </si>
  <si>
    <t>ITA-5.62.33Blackboilresembling</t>
  </si>
  <si>
    <t>tila seed</t>
  </si>
  <si>
    <t>A disorder characterized by a black-coloured lesion localized on skin surface; sesame sized lesion; painless lesion; macular lesion/flush with skin.</t>
  </si>
  <si>
    <t>ITA-5.62.34Congenitalbluishor</t>
  </si>
  <si>
    <t>black patch on body</t>
  </si>
  <si>
    <t>A disorder characterized by circular patches on body; large- sized patches; small-sized patches; bluish black-coloured patches; blackish-coloured patches; painless patches.</t>
  </si>
  <si>
    <t>nyacchaḥ</t>
  </si>
  <si>
    <t>न्यच्छः</t>
  </si>
  <si>
    <t>ITA-5.62.35Blackpatchonface</t>
  </si>
  <si>
    <t>or body part</t>
  </si>
  <si>
    <t>A disorder characterized by a black-coloured circular lesion on body; black-coloured circular lesion on face; painless circular lesion; thin lesion on body or face.</t>
  </si>
  <si>
    <t>nīlikā</t>
  </si>
  <si>
    <t>नीलिका</t>
  </si>
  <si>
    <t>ITA-5.62.36Paraphimosis</t>
  </si>
  <si>
    <t>A disorder characterized by the foreskin or prepuce becoming stuck behind the glans penis and hanging underneath like a gland.</t>
  </si>
  <si>
    <t>parivartikā</t>
  </si>
  <si>
    <t>परिवर्तिका</t>
  </si>
  <si>
    <t>ITA-5.62.37Preputialtear</t>
  </si>
  <si>
    <t>A disorder characterized by fissuring or cracking of the preputial skin.</t>
  </si>
  <si>
    <t>avapīḍakaḥ</t>
  </si>
  <si>
    <t>अवपीडकः</t>
  </si>
  <si>
    <t>ITA-5.62.38Analstenosis</t>
  </si>
  <si>
    <t>A disorder characterized by difficulty in defecation; narrowed anal opening.</t>
  </si>
  <si>
    <t>sanniruddhagudaḥ</t>
  </si>
  <si>
    <t>सन्निरुद्धगुदः</t>
  </si>
  <si>
    <t>ITA-5.62.39Napkinrash</t>
  </si>
  <si>
    <t>A disorder characterized by itching in the anal region; sudden appearance of blisters; secretion from vesicles on scratching; dreadful lesion when coalescent.</t>
  </si>
  <si>
    <t>ahipūtanakaḥ</t>
  </si>
  <si>
    <t>अहिपूतनकः</t>
  </si>
  <si>
    <t>ITA-5.62.40Scrotaldermatitis</t>
  </si>
  <si>
    <t>A disorder characterized by itching in the scrotal region; sudden appearance of blisters; presence of secretion from blisters.</t>
  </si>
  <si>
    <t>vṛṣaṇakacchūḥ</t>
  </si>
  <si>
    <t>वृषणकच्छूः</t>
  </si>
  <si>
    <t>ITA-5.62.41Rectalprolapse</t>
  </si>
  <si>
    <t>A disorder characterized by protrusion of the rectum outside the body.</t>
  </si>
  <si>
    <t>gudabhraṃśaḥ</t>
  </si>
  <si>
    <t>गुदभ्रंशः</t>
  </si>
  <si>
    <t>ITA-5.62.42Lesionresemblingan</t>
  </si>
  <si>
    <t>injury from pig tusk, pig-bite</t>
  </si>
  <si>
    <t>A disorder characterized by severe pain; itching sensation; fever; associated with suppuration of skin; associated with burning sensation; reddish-coloured appearance of lesion circumference.</t>
  </si>
  <si>
    <t>varāhadaṃṣṭrakaḥ</t>
  </si>
  <si>
    <t>वराहदंष्ट्रकः</t>
  </si>
  <si>
    <t>ITA-5.63.1</t>
  </si>
  <si>
    <t>Disorders of oral cavity</t>
  </si>
  <si>
    <t>mukharogaḥ</t>
  </si>
  <si>
    <t>मुखरोगः</t>
  </si>
  <si>
    <t>ITA-5.63.2</t>
  </si>
  <si>
    <t>Disorders of lips</t>
  </si>
  <si>
    <t>oṣṭharogaḥ</t>
  </si>
  <si>
    <t>ओष्ठरोगः</t>
  </si>
  <si>
    <t>ITA-5.63.3</t>
  </si>
  <si>
    <t>Disorders of lip due to vitiated vāta, cracked lip</t>
  </si>
  <si>
    <t>A disorder characterized by some or all the following signs and symptoms: dryness of mouth; excessive dryness of face; dryness of face; shifting pain; black salivation; slightly reddish salivation; cold salivation; loosening of lips; pulsating sensation; pricking pain in lips; rough lips; hard lips; rigid lips; dark/blackish lips; severe pain in lips; cracking of lips; fissuring of lips; severe pain.</t>
  </si>
  <si>
    <t>vātaja-oṣṭhaprakopaḥ</t>
  </si>
  <si>
    <t>वातज-ओष्ठप्रकोपः</t>
  </si>
  <si>
    <t>ITA-5.63.4</t>
  </si>
  <si>
    <t>Disorders of lip due to vitiated pitta, acute herpes labialis</t>
  </si>
  <si>
    <t>A disorder characterized by some or all the following signs and symptoms: thirst; fever; blisters; nodules with burning sensation; inflammation/suppuration; smoky/fuming sensation; syncope or swooning; pain of various kinds; cracked nature; appearance of all colours except white; appearance of all colours except red; mustard seed-like eruptions; bluish discharge; yellowish discharge; itching in lips; skin-coloured nodule; painless; slimy lips; cold lips; heaviness of lips; sharp lips; tender lips; yellowish lips; moist eruptions/vesicles; rapidly suppurating; vesicles with burning; vesicles with suppuration; eruptions appearing yellow; painful vesicle.</t>
  </si>
  <si>
    <t>pittaja-oṣṭhaprakopaḥ</t>
  </si>
  <si>
    <t>पित्तज-ओष्ठप्रकोपः</t>
  </si>
  <si>
    <t>ITA-5.63.5</t>
  </si>
  <si>
    <t>Disorders of lip due to vitiated kapha, subacute herpes labialis</t>
  </si>
  <si>
    <t>A disorder characterized by some or all the following signs and symptoms: itching; heaviness of lips; whitish lip; moist; unctuous lip; loss of taste; rigidity of lips; mucoid salivation; nausea/provocation of dosha; less rapid digestive capacity; confused state; mild pain; lesion similar to lip colour; painless eruptions in lips; lips becoming slimy; lips becoming cold; heaviness of lips; intolerant of cold; oedematous lips.</t>
  </si>
  <si>
    <t>kaphaja-oṣṭhaprakopaḥ</t>
  </si>
  <si>
    <t>कफज-ओष्ठप्रकोपः</t>
  </si>
  <si>
    <t>ITA-5.63.6</t>
  </si>
  <si>
    <t>Disorders of lip due to vitiated tridosha, aphthous ulcer</t>
  </si>
  <si>
    <t>A disorder characterized by some or all the following signs and symptoms: clinical features of all types of dosha; occasionally black lesions; occasionally yellow lesions occasionally whitish lesions; multiple nodules; nodules of various colors; foul-smelling discharge; slimy nodule; suddenly dry nodule; oedematous lips; painful lips; invariably ripening nodule.</t>
  </si>
  <si>
    <t>sannipātaja-; oṣṭhaprakopaḥ</t>
  </si>
  <si>
    <t>सन्निपातज-; ओष्ठप्रकोपः</t>
  </si>
  <si>
    <t>ITA-5.63.7</t>
  </si>
  <si>
    <t>Disorders of lip due to vitiated blood, lip granuloma</t>
  </si>
  <si>
    <t>A disorder characterized by some or all the following signs and symptoms: eruptions resembling the colour of date-palm fruit; tumour after blood loss; lips obscured with blood; bleeding; vesicles becoming painful; secretion resembling blood.</t>
  </si>
  <si>
    <t>raktaja-oṣṭhaprakopaḥ</t>
  </si>
  <si>
    <t>रक्तज-ओष्ठप्रकोपः</t>
  </si>
  <si>
    <t>ITA-5.63.8</t>
  </si>
  <si>
    <t>Disorders of lip due to vitiated muscle, epithelioma of lip</t>
  </si>
  <si>
    <t>A disorder characterized by some or all the following signs and symptoms: heaviness of lips; thickening of lips; projection of lips into a fleshy lump; maggots coming from both corners/ angles of the mouth.</t>
  </si>
  <si>
    <t>māṃsaja-oṣṭhaprakopaḥ</t>
  </si>
  <si>
    <t>मांसज-ओष्ठप्रकोपः</t>
  </si>
  <si>
    <t>ITA-5.63.9</t>
  </si>
  <si>
    <t>Disorders of lip due to vitiated fat, hypertrophy of lip</t>
  </si>
  <si>
    <t>A disorder characterized by some or all the following signs and symptoms: lips resembling the supernatant layer of ghee; itching sensation in lips; stable nature of lip lesion; soft lips; crystal-clear discharge; heaviness of lips; unctuous lips; oedematous lips; moistening/soddening of lips; nonhealing ulcer; nonsoftening of ulcer.</t>
  </si>
  <si>
    <t>medoja-oṣṭhaprakopaḥ</t>
  </si>
  <si>
    <t>मेदोज-ओष्ठप्रकोपः</t>
  </si>
  <si>
    <t>ITA-5.63.10Traumaticlip</t>
  </si>
  <si>
    <t>A disorder characterized by its traumatic nature; cracking of lips; fissuring of lips; nodular swelling of lips; itching associated with lips.</t>
  </si>
  <si>
    <t>abhighātaja-; oṣṭhaprakopaḥ/ kṣataja-</t>
  </si>
  <si>
    <t>अभिघातज-; ओष्ठप्रकोपः/ क्षतज-</t>
  </si>
  <si>
    <t>ITA-5.63.11Spongygums</t>
  </si>
  <si>
    <t>A disorder characterized by some or all the following signs and symptoms: sudden bleeding from gums; bleeding without any cause; bad odour of gums; blackishness of gums; soddening of gums; softening of gums; decaying of gums; suppuration of gums; blackish gums.</t>
  </si>
  <si>
    <t>śītādaḥ</t>
  </si>
  <si>
    <t>शीतादः</t>
  </si>
  <si>
    <t>ITA-5.63.12Periodontitis</t>
  </si>
  <si>
    <t>A disorder characterized by some or all the following signs and symptoms: a large swelling around two or three teeth; pain in two or three teeth; large hard swelling around two or three teeth; severe pain; rapid ripening into gingivitis.</t>
  </si>
  <si>
    <t>dantapuppuṭaḥ</t>
  </si>
  <si>
    <t>दन्तपुप्पुटः</t>
  </si>
  <si>
    <t>ITA-5.63.13Pyorrhoea</t>
  </si>
  <si>
    <t>A disorder characterized by bleeding/haemorrhage; pus discharge; tooth loose in socket.</t>
  </si>
  <si>
    <t>dantaveṣṭakaḥ</t>
  </si>
  <si>
    <t>दन्तवेष्टकः</t>
  </si>
  <si>
    <t>ITA-5.63.14Dentalapicalor</t>
  </si>
  <si>
    <t>root abscess</t>
  </si>
  <si>
    <t>A disorder characterized by some or all the following signs and symptoms: swelling of a tooth root; painful teeth; excessive salivation; itching sensation.</t>
  </si>
  <si>
    <t>śauṣiraḥ</t>
  </si>
  <si>
    <t>शौषिरः</t>
  </si>
  <si>
    <t>ITA-5.63.15Palatalabscess</t>
  </si>
  <si>
    <t>A disorder characterized by some or all the following signs and symptoms: loosening of teeth; fissuring of gums; fissuring of palate; affecting the mouth; affecting the gums; fever; pus discharge; haemorrhage; damaged tooth socket as in cancrum oris.</t>
  </si>
  <si>
    <t>mahāśauṣiraḥ</t>
  </si>
  <si>
    <t>महाशौषिरः</t>
  </si>
  <si>
    <t>ITA-5.63.16Bleedinggums</t>
  </si>
  <si>
    <t>A disorder characterized by decaying of the gums; spitting blood.</t>
  </si>
  <si>
    <t>paridaraḥ</t>
  </si>
  <si>
    <t>परिदरः</t>
  </si>
  <si>
    <t>ITA-5.63.17Suppurativegingivitis</t>
  </si>
  <si>
    <t>A disorder characterized by some or all the following signs and symptoms: a burning sensation in gums; suppuration of gums; loosening of teeth; discharge of blood on forceful touching; dull aching pain; swelling in gums with blood oozing; foul smell in mouth; reddish/inflamed gums; itching in gums; bleeding from gums; swollen gums after bleeding.</t>
  </si>
  <si>
    <t>upakuśaḥ</t>
  </si>
  <si>
    <t>उपकुशः</t>
  </si>
  <si>
    <t>ITA-5.63.18Traumatic</t>
  </si>
  <si>
    <t>periodontitis</t>
  </si>
  <si>
    <t>A disorder characterized by swelling of gums; tooth loose in socket.</t>
  </si>
  <si>
    <t>dantavaidarbhaḥ</t>
  </si>
  <si>
    <t>दन्तवैदर्भः</t>
  </si>
  <si>
    <t>ITA-5.63.19Supernumeraryteeth</t>
  </si>
  <si>
    <t>A disorder characterized by severe pain; pain subsiding on tooth eruption; excessive growth/additional tooth; severe pain during tooth eruption.</t>
  </si>
  <si>
    <t>vardhanaḥ/ khaliḥ</t>
  </si>
  <si>
    <t>वर्धनः/ खलिः</t>
  </si>
  <si>
    <t>ITA-5.63.20Impactedtooth;</t>
  </si>
  <si>
    <t>wisdom tooth.</t>
  </si>
  <si>
    <t>A disorder characterized by some or all the following signs and symptoms: a large hard swelling in jaw behind last molar; severe pain in jaw behind last molar; salivation; pain in lower jaw or chin; otalgia; obstructed swallowing/obstruction to passage of food.</t>
  </si>
  <si>
    <t>adhimāṃsaḥ</t>
  </si>
  <si>
    <t>अधिमांसः</t>
  </si>
  <si>
    <t>ITA-5.63.21Impropereruptionof</t>
  </si>
  <si>
    <t>teeth, irregular teeth</t>
  </si>
  <si>
    <t>A disorder characterized by improperly erupted teeth; eruption of teeth with disagreeable appearance.</t>
  </si>
  <si>
    <t>karālaḥ</t>
  </si>
  <si>
    <t>करालः</t>
  </si>
  <si>
    <t>ITA-5.63.22Diseaseoftoothroot,</t>
  </si>
  <si>
    <t>alveolar sinus</t>
  </si>
  <si>
    <t>A disorder characterized by some or all the following signs and symptoms: the formation of small channels/cavities; recurrent purulent discharge; disruption of skin; eruption in soft tissue; eruption through bone.</t>
  </si>
  <si>
    <t>dantanāḍī</t>
  </si>
  <si>
    <t>दन्तनाडी</t>
  </si>
  <si>
    <t>ITA-5.63.23</t>
  </si>
  <si>
    <t>Alveolar sinus due to vitiated vata, acute alveolar sinus</t>
  </si>
  <si>
    <t>A disorder characterized by some or all the following signs and symptoms: roughness/dryness; minute opening; associated with pain; excessive frothy discharge which is worse at night.</t>
  </si>
  <si>
    <t>vātajadantanāḍī</t>
  </si>
  <si>
    <t>वातजदन्तनाडी</t>
  </si>
  <si>
    <t>ITA-5.63.24</t>
  </si>
  <si>
    <t>Alveolar sinus due to vitiated pitta, subacute alveolar</t>
  </si>
  <si>
    <t>A disorder characterized by some or all the following signs and symptoms: thirst; burning sensation; pricking pain; exhaustion; fever; tearing sensation; excessive hot yellowish discharge during the day; excessive warm discharge.</t>
  </si>
  <si>
    <t>pittajadantanāḍī</t>
  </si>
  <si>
    <t>पित्तजदन्तनाडी</t>
  </si>
  <si>
    <t>ITA-5.63.25</t>
  </si>
  <si>
    <t>Alveolar sinus due to vitiated kapha, chronic alveolar sinus</t>
  </si>
  <si>
    <t>A disorder characterized by some or all the following signs and symptoms: excessive discharge; thick discharge; whitish- coloured discharge; slimy discharge; discharge at night; feeling of being wrapped in a wet cloth; pain; hard; severe itching.</t>
  </si>
  <si>
    <t>kaphajadantanāḍī</t>
  </si>
  <si>
    <t>कफजदन्तनाडी</t>
  </si>
  <si>
    <t>ITA-5.63.26</t>
  </si>
  <si>
    <t>Alveolar sinus due to tridosha, complicated</t>
  </si>
  <si>
    <t>A disorder characterized by some or all the following signs and symptoms: a burning sensation; fever; breathlessness/ difficulty in breathing; syncope or swooning; dryness of mouth.</t>
  </si>
  <si>
    <t>sānnipātika-dantanāḍī</t>
  </si>
  <si>
    <t>सान्निपातिक-दन्तनाडी</t>
  </si>
  <si>
    <t>ITA-5.63.27</t>
  </si>
  <si>
    <t>Cracked tooth with severe pain, odontalgia</t>
  </si>
  <si>
    <t>A disorder characterized by some or all the following signs and symptoms: badly broken teeth; severe pain; tolerant of heat; pain worsening with cold substances; breaking pain; splitting type of toothache.</t>
  </si>
  <si>
    <t>dālanaḥ</t>
  </si>
  <si>
    <t>दालनः</t>
  </si>
  <si>
    <t>ITA-5.63.28</t>
  </si>
  <si>
    <t>Dental caries</t>
  </si>
  <si>
    <t>A disorder characterized by some or all the following signs and symptoms: black cavities; loose tooth in socket; discharge from around tooth; dental inflammation; severe pain in teeth; pain appearing without cause; porous tooth filled with food debris; formation of small maggots; severe pain subsiding without treatment; blackish teeth; pus discharge from cut; bleeding from cut.</t>
  </si>
  <si>
    <t>kṛmidantakaḥ</t>
  </si>
  <si>
    <t>कृमिदन्तकः</t>
  </si>
  <si>
    <t>ITA-5.63.29Hyperaesthesiaof</t>
  </si>
  <si>
    <t>teeth</t>
  </si>
  <si>
    <t>A disorder characterized by some or all the following signs and symptoms: inability to tolerate cold substances on teeth; inability to tolerate hot substances on teeth; inability to tolerate touching/tenderness; inability to tolerate wind blowing on teeth; inability to tolerate sour food on teeth; inability to chew cold food with teeth; sour food causing pain; sour food causing teeth to move; inability to tolerate dry substances on teeth.</t>
  </si>
  <si>
    <t>dantaharṣaḥ</t>
  </si>
  <si>
    <t>दन्तहर्षः</t>
  </si>
  <si>
    <t>ITA-5.63.30Tartar</t>
  </si>
  <si>
    <t>A disorder characterized by some or all the following signs and symptoms: putrid smell; foreign matter stuck between teeth; causing afflictions of teeth; dryness of foreign matter; teeth acquiring the roughness of sand; debris in teeth.</t>
  </si>
  <si>
    <t>dantaśarkarā</t>
  </si>
  <si>
    <t>दन्तशर्करा</t>
  </si>
  <si>
    <t>ITA-5.63.31Deteriorationof</t>
  </si>
  <si>
    <t>tooth enamel</t>
  </si>
  <si>
    <t>A disorder characterized by some or all the following signs and symptoms: damage to tooth enamel by small particles; destruction of teeth; tartar disintegrating with tooth fragments; scaling if ignored gradually disrupting tooth enamel.</t>
  </si>
  <si>
    <t>kapālikā</t>
  </si>
  <si>
    <t>कपालिका</t>
  </si>
  <si>
    <t>ITA-5.63.32Discoloured,bluish-</t>
  </si>
  <si>
    <t>black tooth</t>
  </si>
  <si>
    <t>A disorder characterized by some or all the following signs and symptoms: a tooth becoming permanently damaged; bluishness of teeth; blackishness of teeth.</t>
  </si>
  <si>
    <t>śyāvadantakaḥ</t>
  </si>
  <si>
    <t>श्यावदन्तकः</t>
  </si>
  <si>
    <t>ITA-5.63.33Alveolarabscess</t>
  </si>
  <si>
    <t>A disorder characterized by some or all the following signs and symptoms: oedema of gums; large swelling outside the gum; large swelling inside the gum; painful gums; burning gums; discharge of pus on bursting of lesion; discharge of blood on bursting of lesion.</t>
  </si>
  <si>
    <t>dantavidradhiḥ</t>
  </si>
  <si>
    <t>दन्तविद्रधिः</t>
  </si>
  <si>
    <t>ITA-5.63.34Sublingualcyst;</t>
  </si>
  <si>
    <t>abscess</t>
  </si>
  <si>
    <t>A disorder characterized by some or all the following signs and symptoms: a firm swelling at the base of the tongue; fixing of the tongue; severe suppuration/inflammation at root of tongue; smell resembling a fish; erosion of soft tissue.</t>
  </si>
  <si>
    <t>alāsaḥ</t>
  </si>
  <si>
    <t>अलासः</t>
  </si>
  <si>
    <t>ITA-5.63.35Ranulaorcystic</t>
  </si>
  <si>
    <t>swelling of tongue</t>
  </si>
  <si>
    <t>A disorder characterized by some or all the following signs and symptoms: a swelling on the upper surface of the tongue; burning sensation; inflammation/suppuration; redness/ congestion; swelling at tip of tongue; elevation of tongue; causing excessive salivation; associated with itching; burning sensation; suddenly generating oedema at base of tongue.</t>
  </si>
  <si>
    <t>ITA-5.63.36Swellingatbase</t>
  </si>
  <si>
    <t>of tongue</t>
  </si>
  <si>
    <t>A disorder characterized by some or all the following signs and symptoms: a swelling developing under the root of the tongue; burning sensation; redness/congestion; inflammation/ suppuration; oedema at frenula of tongue; swelling resembling tongue tip developing under tongue root; studded with sprouts; excessive salivation; burning sensation in tongue; loss of movement; rough on touch; pain in tongue; itching; obstruction to speech; obstruction to swallowing.</t>
  </si>
  <si>
    <t>adhijihvā</t>
  </si>
  <si>
    <t>अधिजिह्वा</t>
  </si>
  <si>
    <t>ITA-5.63.37Disordersofpalate</t>
  </si>
  <si>
    <t>A disorder impacting on the structure and/or function of the interior upper surface (roof) of the mouth.</t>
  </si>
  <si>
    <t>tālugatarogaḥ</t>
  </si>
  <si>
    <t>तालुगतरोगः</t>
  </si>
  <si>
    <t>ITA-5.63.38Uvulitisorelongated</t>
  </si>
  <si>
    <t>uvula</t>
  </si>
  <si>
    <t>A disorder characterized by some or all the following signs and symptoms: rapid onset of a swelling in kākala; large swelling about the size of distended bladder; elongated swelling about the size of distended bladder; large oedema at the base of soft palate; elongated oedema at the base of soft palate; thirst; cough; breathlessness/difficulty in breathing; fish- or bladder-shaped oedema at the base of soft palate; soft oedema; elongated swelling; slimy swelling; expulsion of ingested food through nose; choking sensation of throat/ obstruction of throat; vomiting.</t>
  </si>
  <si>
    <t>galaśuṇḍikā; (kaṇṭhaśuṇḍī)</t>
  </si>
  <si>
    <t>गलशुण्डिका; (कण्ठशुण्डी)</t>
  </si>
  <si>
    <t>ITA-5.63.39ObstructiveDisorders</t>
  </si>
  <si>
    <t>of the throat</t>
  </si>
  <si>
    <t>A disorder characterized by suddenly generating a stable oedema in the pharyngeal region such as pharyngitis.</t>
  </si>
  <si>
    <t>galagrahaḥ</t>
  </si>
  <si>
    <t>गलग्रहः</t>
  </si>
  <si>
    <t>ITA-5.63.40Tonsillitis</t>
  </si>
  <si>
    <t>A disorder characterized by some or all the following signs and symptoms: a large swelling; large swelling; pricking pain; burning sensation; severe inflammation; pharyngeal swelling resembling kārpāsa fruit; slimy swelling; swelling with dull aching pain; hard swelling; associated with temporomandibular joint.</t>
  </si>
  <si>
    <t>tuṇḍikerī;</t>
  </si>
  <si>
    <t>तुण्डिकेरी;</t>
  </si>
  <si>
    <t>ITA-5.63.41Acuteinflammation</t>
  </si>
  <si>
    <t>of soft palate</t>
  </si>
  <si>
    <t>A disorder characterized by some or all the following signs and symptoms: a stable swelling in the palate region; reddish swelling in palate region; fever; severe pain; soft red swelling; reddish swelling.</t>
  </si>
  <si>
    <t>adhruṣaḥ</t>
  </si>
  <si>
    <t>अध्रुषः</t>
  </si>
  <si>
    <t>ITA-5.63.42Hardpalatalprotrusion,</t>
  </si>
  <si>
    <t>torus palatinus</t>
  </si>
  <si>
    <t>A disorder characterized by some or all the following signs and symptoms: a swelling resembling a tortoise back or tortoise-shaped swelling; slowly growing swelling; painless; slowly developing.</t>
  </si>
  <si>
    <t>kacchapaḥ (kacchapī)</t>
  </si>
  <si>
    <t>कच्छपः (कच्छपी)</t>
  </si>
  <si>
    <t>ITA-5.63.43Tumourofpalate</t>
  </si>
  <si>
    <t>A disorder characterized by a lotus-shaped swelling in the centre of the palate.</t>
  </si>
  <si>
    <t>tālu-arbudaḥ</t>
  </si>
  <si>
    <t>तालु-अर्बुदः</t>
  </si>
  <si>
    <t>ITA-5.63.44Fibromaofpalate</t>
  </si>
  <si>
    <t>A disorder characterized by some or all the following signs and symptoms: a painless swelling in the middle of the palate; thick and soft swelling in palate; inflamed soft tissue swelling in palate.</t>
  </si>
  <si>
    <t>māṃsasaṅghātaḥ/; tālusaṃhatiḥ</t>
  </si>
  <si>
    <t>मांससङ्घातः/; तालुसंहतिः</t>
  </si>
  <si>
    <t>ITA-5.63.45Cysticswellingof</t>
  </si>
  <si>
    <t>palate</t>
  </si>
  <si>
    <t>A disorder characterized by a painless swelling in the middle of the palate; painless swelling in palate; stable/benign swelling in palate.</t>
  </si>
  <si>
    <t>tālupuppuṭaḥ</t>
  </si>
  <si>
    <t>तालुपुप्पुटः</t>
  </si>
  <si>
    <t>ITA-5.63.46Atrophyofpalate</t>
  </si>
  <si>
    <t>A disorder characterized by excessive dryness of the palate; fever; exertion; fissuring of palate; respiratory distress.</t>
  </si>
  <si>
    <t>tāluśoṣaḥ</t>
  </si>
  <si>
    <t>तालुशोषः</t>
  </si>
  <si>
    <t>ITA-5.63.47Palatalinflammation</t>
  </si>
  <si>
    <t>A disorder characterized by excessive suppuration/ inflammation of the palate; pus discharge; severe pain.</t>
  </si>
  <si>
    <t>tālupākaḥ/ tāluśothaḥ</t>
  </si>
  <si>
    <t>तालुपाकः/ तालुशोथः</t>
  </si>
  <si>
    <t>ITA-5.63.48Palatalboil</t>
  </si>
  <si>
    <t>A disorder characterized by painful soft tissue in the palate; eruption in palatal soft tissue; rough eruptions; multiple eruptions; eruptions with thick exudation.</t>
  </si>
  <si>
    <t>tālupiḍakā</t>
  </si>
  <si>
    <t>तालुपिडका</t>
  </si>
  <si>
    <t>ITA-5.63.49Palatalabscess</t>
  </si>
  <si>
    <t>A disorder characterized by a burning sensation in the palate; redness/congestion of palate; inflammation/ suppuration of palate.</t>
  </si>
  <si>
    <t>tāluvidradhiḥ</t>
  </si>
  <si>
    <t>तालुविद्रधिः</t>
  </si>
  <si>
    <t>ITA-5.63.50Disordersofthroat</t>
  </si>
  <si>
    <t>kaṇṭhagatarogaḥ</t>
  </si>
  <si>
    <t>कण्ठगतरोगः</t>
  </si>
  <si>
    <t>ITA-5.63.51Diphtheria</t>
  </si>
  <si>
    <t>A disorder characterized by some or all the following signs and symptoms: a burning sensation at the base of tongue; large swelling at base of tongue; variable types of pains at base of tongue; life expectancy of three days; obstructing the throat; soft tissue growth obstructing the throat; sprouting muscles at root of tongue in the throat; severe; developing and growing fast; killing the patient quickly.</t>
  </si>
  <si>
    <t>ITA-5.63.52Diphtheriadueto</t>
  </si>
  <si>
    <t>vitiated vāta</t>
  </si>
  <si>
    <t>A disorder characterized by some or all the following signs and symptoms: dryness in throat; dryness of mouth; pain in lower jaw or chin; otalgia; soft buds around the tongue; soft tissue swelling obstructing the throat; severe pain in soft swelling; complications depending on dosha.</t>
  </si>
  <si>
    <t>vātajarohiṇī</t>
  </si>
  <si>
    <t>वातजरोहिणी</t>
  </si>
  <si>
    <t>ITA-5.63.53Diphtheriadueto</t>
  </si>
  <si>
    <t>vitiated pitta</t>
  </si>
  <si>
    <t>A disorder characterized by some or all the following signs and symptoms: fever; thirst; confusion/delirium; fuming sensation in throat; rapidly developing muscular projection; burning sensation of rapid suppuration; rapidly suppurating; excessive redness/congestion; tenderness/inability to tolerate touch; hyperpyrexia.</t>
  </si>
  <si>
    <t>pittajarohiṇī</t>
  </si>
  <si>
    <t>पित्तजरोहिणी</t>
  </si>
  <si>
    <t>ITA-5.63.54Diphtheriadueto</t>
  </si>
  <si>
    <t>vitiated kapha</t>
  </si>
  <si>
    <t>A disorder characterized by some or all the following signs and symptoms: slimy membranes; pale; originating from blood; associated with eruptions or vesicles; obstructing the throat channels; localized immobile muscular projection;</t>
  </si>
  <si>
    <t>kaphajarohiṇī</t>
  </si>
  <si>
    <t>कफजरोहिणी</t>
  </si>
  <si>
    <t>ITA-5.63.55Diphtheriadueto</t>
  </si>
  <si>
    <t>vitiated tridosha</t>
  </si>
  <si>
    <t>A disorder characterized by deep-seated suppuration; of uncontrollable progress or nature; clinical features of all types of dosha.</t>
  </si>
  <si>
    <t>sannipātajarohiṇī</t>
  </si>
  <si>
    <t>सन्निपातजरोहिणी</t>
  </si>
  <si>
    <t>ITA-5.63.56Diphtheriadueto</t>
  </si>
  <si>
    <t>vitiated blood</t>
  </si>
  <si>
    <t>A disorder characterized by blisters; blisters with pitta- predominant features; heat resembling burning charcoal; otalgia; features of disorder caused by pitta.</t>
  </si>
  <si>
    <t>raktajarohiṇī</t>
  </si>
  <si>
    <t>रक्तजरोहिणी</t>
  </si>
  <si>
    <t>ITA-5.63.57Diphtheriadueto</t>
  </si>
  <si>
    <t>vitiated fat</t>
  </si>
  <si>
    <t>medajarohiṇī</t>
  </si>
  <si>
    <t>मेदजरोहिणी</t>
  </si>
  <si>
    <t>ITA-5.63.58Adenoids</t>
  </si>
  <si>
    <t>A disorder characterized by some or all the following signs and symptoms: a nodular swelling of kola size; sensation in throat resembling thorn pricks; throat filled with barley awn; rough and fixed nodular swelling; stable/immobile swelling; excisable swelling/swelling can be treated by surgery only; kola-shaped swelling; raised swelling.</t>
  </si>
  <si>
    <t>kaṇṭhaśālūkaḥ</t>
  </si>
  <si>
    <t>कण्ठशालूकः</t>
  </si>
  <si>
    <t>ITA-5.63.59Hypopharyngeal</t>
  </si>
  <si>
    <t>growth, Plummer- Vinson syndrome</t>
  </si>
  <si>
    <t>A disorder characterized by some or all the following signs and symptoms: an elongated prominent swelling; raised swelling; obstruction of food; uncontrolled intensity; mild pain; ring-shaped swelling.</t>
  </si>
  <si>
    <t>valayaḥ</t>
  </si>
  <si>
    <t>वलयः</t>
  </si>
  <si>
    <t>ITA-5.63.60Inflammatory</t>
  </si>
  <si>
    <t>swelling of throat</t>
  </si>
  <si>
    <t>A disorder characterized by some or all the following signs and symptoms: a large swelling in the throat; pain in throat; breathlessness/difficulty in breathing; affecting/damaging vital parts or marmasthāna.</t>
  </si>
  <si>
    <t>balāsaḥ</t>
  </si>
  <si>
    <t>बलासः</t>
  </si>
  <si>
    <t>ITA-5.63.61Cysticgrowth</t>
  </si>
  <si>
    <t>in throat</t>
  </si>
  <si>
    <t>A disorder characterized by some or all the following signs and symptoms: a rounded swelling; raised swelling; burning sensation; itching and swelling inside the throat; nonsuppurating; soft swelling in throat; heavy swelling in throat.</t>
  </si>
  <si>
    <t>ekavṛndaḥ</t>
  </si>
  <si>
    <t>एकवृन्दः</t>
  </si>
  <si>
    <t>ITA-5.63.62Pharyngealabscess</t>
  </si>
  <si>
    <t>A disorder characterized by some or all the following signs and symptoms: a prominent round swelling; severe burning; on the lateral side of throat; hyperpyrexia; pricking pain.</t>
  </si>
  <si>
    <t>vṛndaḥ</t>
  </si>
  <si>
    <t>वृन्दः</t>
  </si>
  <si>
    <t>ITA-5.63.63Retro-pharyngeal</t>
  </si>
  <si>
    <t>A disorder characterized by some or all the following signs and symptoms: a solid swelling ) obstructing the throat; associated with multiple fleshy buds; various types of pain; raised; numerous overlying muscular growths; muscular growths resembling varti; severe thirst; hyperpyrexia; severe heaadache; pain resembling śataghni.</t>
  </si>
  <si>
    <t>śataghnī</t>
  </si>
  <si>
    <t>शतघ्नी</t>
  </si>
  <si>
    <t>ITA-5.63.64Swellinginthroat</t>
  </si>
  <si>
    <t>(chronic tonsillitis)</t>
  </si>
  <si>
    <t>A disorder characterized by some or all the following signs and symptoms: amalaka-sized swellings in the throat; fixed swellings; swellings with mild pain; single muscular projection in throat; numerous muscular projections in throat; difficulty in breathing; difficulty in swallowing; broad-based; severely painful swelling.</t>
  </si>
  <si>
    <t>gilāyuḥ</t>
  </si>
  <si>
    <t>गिलायुः</t>
  </si>
  <si>
    <t>ITA-5.63.65Throatabscess</t>
  </si>
  <si>
    <t>A disorder characterized by some or all the following signs and symptoms: a swelling covering a whole part of throat; all kinds of pain; symptoms similar to tridośaja vidradhi; rapid onset and suppuration; putrid-looking discharge; discharge resembling pus.</t>
  </si>
  <si>
    <t>galavidradhiḥ</t>
  </si>
  <si>
    <t>गलविद्रधिः</t>
  </si>
  <si>
    <t>ITA-5.63.66Acuteinflammation</t>
  </si>
  <si>
    <t>of hypopharyngeal region</t>
  </si>
  <si>
    <t>A disorder characterized by some or all the following signs and symptoms: severe obstruction of food and water; severe swelling; hook-like swelling outside throat; hook-like swelling inside throat; heaviness of head; drowsiness/lassitude; salivation; hyperpyrexia; restricted movement of vāta.</t>
  </si>
  <si>
    <t>galaughaḥ</t>
  </si>
  <si>
    <t>गलौघः</t>
  </si>
  <si>
    <t>ITA-5.63.67Paralysisofvocal</t>
  </si>
  <si>
    <t>cords</t>
  </si>
  <si>
    <t>A disorder characterized by some or all the following signs and symptoms: a feeling of entering into darkness constant respiratory distress; hoarseness of voice; dryness of throat; uncontrolled throat; obstructed/suffocated voice.</t>
  </si>
  <si>
    <t>svaraghnam</t>
  </si>
  <si>
    <t>स्वरघ्नम</t>
  </si>
  <si>
    <t>ITA-5.63.68Malignanttumourof</t>
  </si>
  <si>
    <t>throat</t>
  </si>
  <si>
    <t>A disorder characterized by some or all the following signs and symptoms: a painful spreading swelling; severe form of swelling; hanging tumour leading to death; obstruction of throat.</t>
  </si>
  <si>
    <t>māṃsatānaḥ</t>
  </si>
  <si>
    <t>मांसतानः</t>
  </si>
  <si>
    <t>ITA-5.63.69Neoplasmofpharynx</t>
  </si>
  <si>
    <t>A disorder characterized by some or all the following signs and symptoms: burning sensation inside the throat; needling pain; swelling; inflammation with putrified flesh; putrefied swelling inside the throat; person sleeping mostly on one side; copper-coloured swelling.</t>
  </si>
  <si>
    <t>vidārī</t>
  </si>
  <si>
    <t>विदारी</t>
  </si>
  <si>
    <t>ITA-5.63.70Globaloralcavity</t>
  </si>
  <si>
    <t>disorder</t>
  </si>
  <si>
    <t>sarvasaramukharogaḥ</t>
  </si>
  <si>
    <t>सर्वसरमुखरोगः</t>
  </si>
  <si>
    <t>ITA-5.64.1</t>
  </si>
  <si>
    <t>Disorders of ear</t>
  </si>
  <si>
    <t>karṇarogaḥ</t>
  </si>
  <si>
    <t>कर्णरोगः</t>
  </si>
  <si>
    <t>ITA-5.64.2</t>
  </si>
  <si>
    <t>Ear pain; otalgia</t>
  </si>
  <si>
    <t>karṇaśūlaḥ</t>
  </si>
  <si>
    <t>कर्णशूलः</t>
  </si>
  <si>
    <t>ITA-5.64.3</t>
  </si>
  <si>
    <t>Abnormal perception of sounds, tinnitus due to mechanical reasons</t>
  </si>
  <si>
    <t>A disorder characterized by hearing various kinds of sound in the ear, e.g. bugle, drum or mṛdaṅga, conch.</t>
  </si>
  <si>
    <t>karṇa-nādaḥ</t>
  </si>
  <si>
    <t>कर्ण-नादः</t>
  </si>
  <si>
    <t>ITA-5.64.4</t>
  </si>
  <si>
    <t>Deafness</t>
  </si>
  <si>
    <t>A disorder characterized by deafness/hearing impairment.</t>
  </si>
  <si>
    <t>bādhiryam</t>
  </si>
  <si>
    <t>बाधिर्यम</t>
  </si>
  <si>
    <t>ITA-5.64.5</t>
  </si>
  <si>
    <t>Abnormal perception of sounds, tinnitus due to excess excertion, depletion of structural components.</t>
  </si>
  <si>
    <t>A disorder characterized by hearing whistling or high-pitched sounds; hearing a flute-like sound.</t>
  </si>
  <si>
    <t>karṇa-kṣveḍaḥ</t>
  </si>
  <si>
    <t>कर्ण-क्ष्वेडः</t>
  </si>
  <si>
    <t>ITA-5.64.6</t>
  </si>
  <si>
    <t>Otorrhoea</t>
  </si>
  <si>
    <t>A disorder characterized by pus discharge from the ears.</t>
  </si>
  <si>
    <t>karṇa-srāvaḥ</t>
  </si>
  <si>
    <t>कर्ण-स्रावः</t>
  </si>
  <si>
    <t>ITA-5.64.7</t>
  </si>
  <si>
    <t>Auricular pruritis</t>
  </si>
  <si>
    <t>A disorder characterized by severe itching sensation in the ear canal</t>
  </si>
  <si>
    <t>karṇa-kaṇḍūḥ</t>
  </si>
  <si>
    <t>कर्ण-कण्डूः</t>
  </si>
  <si>
    <t>ITA-5.64.8</t>
  </si>
  <si>
    <t>Impacted wax</t>
  </si>
  <si>
    <t>A disorder characterized by the presence of dried śleṣma in the ear.</t>
  </si>
  <si>
    <t>karṇa-gūthakaḥ</t>
  </si>
  <si>
    <t>कर्ण-गूथकः</t>
  </si>
  <si>
    <t>ITA-5.64.9</t>
  </si>
  <si>
    <t>Tympanic perforation</t>
  </si>
  <si>
    <t>A disorder characterized by some or all the following signs and symptoms: liquified wax emerging through the nose; hemicranial pain; earache; heaviness in ear; feeling of obstruction in ear; coating of liquified earwax inside ear; causing varying kinds of head disease.</t>
  </si>
  <si>
    <t>karṇa-pratināhaḥ</t>
  </si>
  <si>
    <t>कर्ण-प्रतिनाहः</t>
  </si>
  <si>
    <t>ITA-5.64.10Maggotsinear</t>
  </si>
  <si>
    <t>A disorder characterized by some or all the following signs and symptoms: worm infestation; burning sensation in head; exudation of worms from ears; severe pain.</t>
  </si>
  <si>
    <t>kṛmikarṇakaḥ</t>
  </si>
  <si>
    <t>कृमिकर्णकः</t>
  </si>
  <si>
    <t>ITA-5.64.11Earabscess</t>
  </si>
  <si>
    <t>karṇa-vidradhiḥ</t>
  </si>
  <si>
    <t>कर्ण-विद्रधिः</t>
  </si>
  <si>
    <t>ITA-5.64.12Otitisexterna</t>
  </si>
  <si>
    <t>A disorder characterized by putrefaction inside ear/ suppuration; manifestation of moistness inside ear.</t>
  </si>
  <si>
    <t>karṇa-pākaḥ</t>
  </si>
  <si>
    <t>कर्ण-पाकः</t>
  </si>
  <si>
    <t>ITA-5.64.13Suppurative</t>
  </si>
  <si>
    <t>otitis media</t>
  </si>
  <si>
    <t>A disorder characterized by some or all the following signs and symptoms: putrid/offensive discharge; without or with pain; purulent discharge from ear without pain; purulent discharge from ear with pain; thick purulent discharge from ear; excessive moistness/soddening.</t>
  </si>
  <si>
    <t>pūtikarṇaḥ</t>
  </si>
  <si>
    <t>पूतिकर्णः</t>
  </si>
  <si>
    <t>ITA-5.64.14Oedemaofear</t>
  </si>
  <si>
    <t>A disorder characterized by some or all the following signs and symptoms: abnormal hearing; itching; fixed swelling; whitish discharge; unctuous discharge; mild pain; heaviness of head; heaviness in neck region; heaviness over mandibular region; mild pain; itching inside ear; swelling around ear; preference for hot things; discharge of thick white fluid as in perichondritis if suppuration occurs.</t>
  </si>
  <si>
    <t>karṇa-śophaḥ/; karṇaśothaḥ</t>
  </si>
  <si>
    <t>कर्ण-शोफः/; कर्णशोथः</t>
  </si>
  <si>
    <t>ITA-5.64.15Tumoursofear</t>
  </si>
  <si>
    <t>karṇa-arbudaḥ</t>
  </si>
  <si>
    <t>कर्ण-अर्बुदः</t>
  </si>
  <si>
    <t>ITA-5.64.16Auricularpolyp</t>
  </si>
  <si>
    <t>karṇa-arśaḥ</t>
  </si>
  <si>
    <t>कर्ण-अर्शः</t>
  </si>
  <si>
    <t>ITA-5.64.17Eardisorderdueto</t>
  </si>
  <si>
    <t>vitiated vata, acute otalgia</t>
  </si>
  <si>
    <t>A disorder characterized by some or all the following signs and symptoms: tinnitus; severe pain in ears (atiruk; drying of wax; thin watery discharge; loss of hearing; pain around ears; intermittent pain in bouts; hemicranial headache; rigidity/ stiffness of ear; aversion to cold; suppurating after a long time; discharge of small amount of clear fluid if suppuration occurs; occasional feeling of blockage of ears.</t>
  </si>
  <si>
    <t>vātajakarṇarogaḥ/; vātajakarṇaśūlam</t>
  </si>
  <si>
    <t>वातजकर्णरोगः/; वातजकर्णशूलम</t>
  </si>
  <si>
    <t>ITA-5.64.18Eardisorderdueto</t>
  </si>
  <si>
    <t>vitiated pitta, subacute otalgia</t>
  </si>
  <si>
    <t>A disorder characterized by some or all the following signs and symptoms: oedema; redness; tearing; internal burning sensation; yellowish discharge; pain in ear associated with burning sensation; desire for cold; swelling; fever; rapidly suppurating; discharge of yellowish fluid after suppuration; suppuration at fluid leakage points.</t>
  </si>
  <si>
    <t>pittajakarṇarogaḥ</t>
  </si>
  <si>
    <t>पित्तजकर्णरोगः</t>
  </si>
  <si>
    <t>ITA-5.64.19Eardisordersdueto</t>
  </si>
  <si>
    <t>vitiated kapha, chronic otalgia</t>
  </si>
  <si>
    <t>A disorder characterized by some or all the following signs and symptoms: abnormal hearing; itching; fixed swelling; whitish discharge; unctuous discharge; mild pain; heaviness of head; heaviness in neck region; heaviness over mandibular region; mild pain; itching inside ear; swelling around ear; preference for hot things; discharge of thick white fluid if suppuration occurs.</t>
  </si>
  <si>
    <t>kaphajakarṇarogaḥ</t>
  </si>
  <si>
    <t>कफजकर्णरोगः</t>
  </si>
  <si>
    <t>ITA-5.64.20Eardisorderdueto</t>
  </si>
  <si>
    <t>vitiated tridosha, complicated otalgia</t>
  </si>
  <si>
    <t>A disorder characterized by some or all the following signs and symptoms: discharge according to the predominant dosha; clinical features of all types of dosha; alternating preference for hot and cold; impaired hearing; associated with swelling; fever; severe pain; exudation of white discharge after suppuration; exudation of blackish discharge after suppuration; exudation of bloody discharge after suppuration; exudation of thick discharge after suppuration.</t>
  </si>
  <si>
    <t>sannipātajakarṇarogaḥ/; sānnipātikakarṇaśūlam</t>
  </si>
  <si>
    <t>सन्निपातजकर्णरोगः/; सान्निपातिककर्णशूलम</t>
  </si>
  <si>
    <t>ITA-5.64.21Disordersofear</t>
  </si>
  <si>
    <t>lobule</t>
  </si>
  <si>
    <t>karṇapālirogaḥ</t>
  </si>
  <si>
    <t>कर्णपालिरोगः</t>
  </si>
  <si>
    <t>ITA-5.64.22Traumaticearlobule</t>
  </si>
  <si>
    <t>injury</t>
  </si>
  <si>
    <t>A disorder characterized by some or all the following signs and symptoms: cracking of the skin over the swollen ear lobe; blackish swelling in ear lobe; slightly reddish swelling in ear lobe; rigid swelling in ear lobe; painful swelling in ear lobe; eg traumatic lobule injury commonly seen in older children.</t>
  </si>
  <si>
    <t>paripoṭakaḥ</t>
  </si>
  <si>
    <t>परिपोटकः</t>
  </si>
  <si>
    <t>ITA-5.64.23Inflammationofear</t>
  </si>
  <si>
    <t>A disorder characterized by some or all the following signs and symptoms: inflammation; burning sensation; inflammation/suppuration; painful; swelling over ear lobe; vesicular eruptions on ear lobe; papules/eruptions on karṇapāli; redness of ear lobe; burning sensation in ear lobe; sodden appearance of ear lobe; bluish-black swelling over ear lobe; pain in ear lobe; burning sensation in ear lobe; suppuration of ear lobe.</t>
  </si>
  <si>
    <t>utpātaḥ</t>
  </si>
  <si>
    <t>उत्पातः</t>
  </si>
  <si>
    <t>ITA-5.64.24Painlessoedemaof</t>
  </si>
  <si>
    <t>ear lobule</t>
  </si>
  <si>
    <t>A disorder characterized by some or all the following signs and symptoms: its association with itching; rigid swelling; painless swelling.</t>
  </si>
  <si>
    <t>unmathakaḥ</t>
  </si>
  <si>
    <t>उन्मथकः</t>
  </si>
  <si>
    <t>ITA-5.64.25Traumaticlobulitis</t>
  </si>
  <si>
    <t>due to improper ear piercing</t>
  </si>
  <si>
    <t>A disorder characterized by some or all the following signs and symptoms: a swelling of the ear lobe with itching; swelling of ear lobe with burning sensation; swelling of ear lobe associated with pain; swelling of ear lobe with suppurating tendency.</t>
  </si>
  <si>
    <t>duḥkhavardhanaḥ</t>
  </si>
  <si>
    <t>दुःखवर्धनः</t>
  </si>
  <si>
    <t>ITA-5.64.26</t>
  </si>
  <si>
    <t>Pustules on ear lobe, epidermoid cyst</t>
  </si>
  <si>
    <t>A disorder characterized by some or all the following signs and symptoms: mustard seed-like eruptions on ear lobe; eruptions associated with itching; manifestation of worms/ organisms in ear lobe; destruction of ear lobe tissue by organisms/worms; mustard seed-like eruptions in ear lobe with burning sensation; mustard seed-like eruptions in ear lobe associated with pain.</t>
  </si>
  <si>
    <t>parilehī</t>
  </si>
  <si>
    <t>परिलेही</t>
  </si>
  <si>
    <t>ITA-5.65.1</t>
  </si>
  <si>
    <t>Disorders of nose and paranasal sinuses</t>
  </si>
  <si>
    <t>nāsārogaḥ</t>
  </si>
  <si>
    <t>नासारोगः</t>
  </si>
  <si>
    <t>ITA-5.65.2</t>
  </si>
  <si>
    <t>Chronic rhinitis (allergic)</t>
  </si>
  <si>
    <t>A disorder characterized by some or all the following signs and symptoms: obstruction of the nasal passage; smoky sensation in nose; sliminess in nose; dryness of nose; inability to recognise smell; inability to identify taste; infection with organisms; respiration with ghurghur sound; producing more distress than pīnasa roga; discharge from nose resembling a sheep; continuous discharge; slimy discharge; yellowish discharge; discharge of suppurated nasal excreta; discharge of thick nasal discharge.</t>
  </si>
  <si>
    <t>apīnasaḥ</t>
  </si>
  <si>
    <t>अपीनसः</t>
  </si>
  <si>
    <t>ITA-5.65.3</t>
  </si>
  <si>
    <t>Foul smell in nose and mouth, atrophic rhinitis.</t>
  </si>
  <si>
    <t>A disorder characterized by a putrid odour emitted by the mouth; foul-smelling air from nose or ozaena.</t>
  </si>
  <si>
    <t>pūtīnāsā</t>
  </si>
  <si>
    <t>पूतीनासा</t>
  </si>
  <si>
    <t>ITA-5.65.4</t>
  </si>
  <si>
    <t>Suppurative vestibulitis</t>
  </si>
  <si>
    <t>A disorder characterized by some or all the following signs and symptoms: ulceration of the nose with marked suppuration; wheal-like skin eruptions; excessive moistness of nose; burning sensation; associated with pain; suppuration of nasal soft tissue.</t>
  </si>
  <si>
    <t>ghrāṇapākaḥ/ nāsāpākaḥ</t>
  </si>
  <si>
    <t>घ्राणपाकः/ नासापाकः</t>
  </si>
  <si>
    <t>ITA-5.65.5</t>
  </si>
  <si>
    <t>Purulent and sanguin- eous rhinitis</t>
  </si>
  <si>
    <t>A disorder characterized by discharge of blood-tinged pus from the nose; burning sensation in head; headache such as chronic maxillary sinusitis.</t>
  </si>
  <si>
    <t>pūyaraktam/; pūya-śoṇitam</t>
  </si>
  <si>
    <t>पूयरक्तम/; पूय-शोणितम</t>
  </si>
  <si>
    <t>ITA-5.65.6</t>
  </si>
  <si>
    <t>Sneezing</t>
  </si>
  <si>
    <t>A disorder characterized by kapha repeatedly and noisily being expelled from the nose; vayu and kapha being forcefully and noisily expelled from nose.</t>
  </si>
  <si>
    <t>kṣavathuḥ</t>
  </si>
  <si>
    <t>क्षवथुः</t>
  </si>
  <si>
    <t>ITA-5.65.7</t>
  </si>
  <si>
    <t>Sneezing due to exogenous factors</t>
  </si>
  <si>
    <t>āgantukṣavathuḥ</t>
  </si>
  <si>
    <t>आगन्तुक्षवथुः</t>
  </si>
  <si>
    <t>ITA-5.65.8</t>
  </si>
  <si>
    <t>Thick saltish nasal discharge</t>
  </si>
  <si>
    <t>A disorder characterized by excessive secretion of viscid dense mucus; excessive undigested sour secretion; excessive salty mucus discharge.</t>
  </si>
  <si>
    <t>bhraṃśathuḥ</t>
  </si>
  <si>
    <t>भ्रंशथुः</t>
  </si>
  <si>
    <t>ITA-5.65.9</t>
  </si>
  <si>
    <t>Burning sensation in nose, acute catarrhal rhinitis</t>
  </si>
  <si>
    <t>A disorder characterized by some or all the following signs and symptoms: a severe burning sensation in the nose; air expired from the nose feeling like smoke; sensation as if entire nose is on fire; external part of nose feeling burnt; internal part of nose feeling burnt; tenderness/inability to tolerate touch.</t>
  </si>
  <si>
    <t>dīptaḥ</t>
  </si>
  <si>
    <t>दीप्तः</t>
  </si>
  <si>
    <t>ITA-5.65.10Nasalobstruction</t>
  </si>
  <si>
    <t>A disorder characterized by obstruction of the nasal passage; obstructed breathing; obstructed feeling in nasal cavity; obstructed inspiration and expiration.</t>
  </si>
  <si>
    <t>pratīnāhaḥ</t>
  </si>
  <si>
    <t>प्रतीनाहः</t>
  </si>
  <si>
    <t>ITA-5.65.11Nasaldischarge</t>
  </si>
  <si>
    <t>A disorder characterized by some or all the following signs and symptoms: constant colourless watery discharge from the nose; more marked at night; clear mucus discharge; watery discharge; continuous nasal discharge; colourless discharge; thick/dense discharge; yellowish discharge; whitish discharge; thin watery discharge.</t>
  </si>
  <si>
    <t>ghrāṇasrāvaḥ/; nāsāsrāvaḥ</t>
  </si>
  <si>
    <t>घ्राणस्रावः/; नासास्रावः</t>
  </si>
  <si>
    <t>ITA-5.65.12Excessivedrynessof</t>
  </si>
  <si>
    <t>nasal mucosa</t>
  </si>
  <si>
    <t>A disorder characterized by excessive dryness of the nose; inspiration and expiration with difficulty; feeling as if nose obstructed with śuka.</t>
  </si>
  <si>
    <t>nāsāśoṣaḥ</t>
  </si>
  <si>
    <t>नासाशोषः</t>
  </si>
  <si>
    <t>ITA-5.65.13Rhinitis</t>
  </si>
  <si>
    <t>A disorder characterized by abdominal fullness due to constipation; headache; heaviness of body; stuffy nose; fever; cough; nausea with mucus; hoarseness of voice.</t>
  </si>
  <si>
    <t>pratiśyāyaḥ/ pīnasaḥ</t>
  </si>
  <si>
    <t>प्रतिश्यायः/ पीनसः</t>
  </si>
  <si>
    <t>ITA-5.65.14Rhinitisdueto</t>
  </si>
  <si>
    <t>vitiated vata</t>
  </si>
  <si>
    <t>A disorder characterized by some or all the following signs and symptoms: fullness or blockage of nose; feeling as if nose is filled with dust; thin watery discharge; dryness of throat; dryness of palate; dryness of lips; pricking pain in temples; excessive sneezing tendency; loss of taste in mouth; hoarseness/weakness of voice; toothache; pain in temporal region; pain in the head; feeling as if insects crawling in supraorbital area; suppurating after a long time; discharge of cold mucus; discharge of clear mucus.</t>
  </si>
  <si>
    <t>vātajapratiśyāyaḥ</t>
  </si>
  <si>
    <t>वातजप्रतिश्यायः</t>
  </si>
  <si>
    <t>ITA-5.65.15Rhinitisdueto</t>
  </si>
  <si>
    <t>A disorder characterized by some or all the following signs and symptoms: a warm yellowish discharge from the nose; emaciated/thin/malnourished; excessive paleness of body; burning sensation; excessive thirst; feeling of suddenly vomiting out a mass of fire and fumes; manifestation of eruptions inside nose; giddiness or dizziness; suppuration of nose tip; fever; discharge of dried mucus; discharge of hot mucus; coppery-coloured nasal discharge.</t>
  </si>
  <si>
    <t>pittaja-pratiśyāyaḥ</t>
  </si>
  <si>
    <t>पित्तज-प्रतिश्यायः</t>
  </si>
  <si>
    <t>ITA-5.65.16Rhinitisdueto</t>
  </si>
  <si>
    <t>A disorder characterized by some or all the following signs and symptoms: copious cold mucus discharge from nose; intermittent discharge of white mucus; whitish appearance of body; whitish-coloured eyes; heaviness of head; excessive itching in throat; excessive itching in palate; excessive itching in lips; excessive itching in head; cough; loss of taste; vomiting; heaviness of body parts; sweet taste in mouth; unctuous mucus discharge; swelling in orbital region.</t>
  </si>
  <si>
    <t>kaphaja-pratiśyāyaḥ</t>
  </si>
  <si>
    <t>कफज-प्रतिश्यायः</t>
  </si>
  <si>
    <t>ITA-5.65.17Rhinitisdueto</t>
  </si>
  <si>
    <t>A disorder characterized by repeated/intermittent reoccurrences, disappearing suddenly with or without undergoing inflammation.</t>
  </si>
  <si>
    <t>sannipātaja-pratiśyāyaḥ</t>
  </si>
  <si>
    <t>सन्निपातज-प्रतिश्यायः</t>
  </si>
  <si>
    <t>ITA-5.65.18Chronicand</t>
  </si>
  <si>
    <t>recurring rhinitis</t>
  </si>
  <si>
    <t>A disorder characterized by some or all the following signs and symptoms: moistening of the nose; dryness of nose; intermittent nasal blockage; intermittent clearing of nose; bad breath; inability to perceive smell; afflicting all sensory organs; diminution of agni; fever; breathlessness/difficulty in breathing; cough; pain in chest region; pain in sides of chest/ flanks; intermittent relapses without apparent reason; halitosis; oedema; intermittent clearing and obstruction of nose; discharge of thickened mucus resembling pus; blackish or reddish-tinged thick mucus discharge; manifestation of long thread-like worms; manifestation of unctuous-looking worms; manifestation of whitish worms; manifestation of minute worms.</t>
  </si>
  <si>
    <t>duṣṭapratiśyāyaḥ</t>
  </si>
  <si>
    <t>दुष्टप्रतिश्यायः</t>
  </si>
  <si>
    <t>ITA-5.65.19Rhinitisdueto</t>
  </si>
  <si>
    <t>A disorder characterized by some or all the following signs and symptoms: a bloody discharge; coppery redness of eyes; afflicted by features of chest injury; bad odour from nose; foul odour from mouth/halitosis; inability to perceive smell; manifestation of unctuous-looking worms; manifestation of whitish worms; manifestation of minute worms; disorders of kṛmija siro roga; feeling of numbness over chest; coppery- coloured eyes; itching in ear; itching in eyes; itching in nose.</t>
  </si>
  <si>
    <t>raktaja-pratiśyāyaḥ</t>
  </si>
  <si>
    <t>रक्तज-प्रतिश्यायः</t>
  </si>
  <si>
    <t>ITA-5.65.20Nasaltumour</t>
  </si>
  <si>
    <t>A disorder characterized by some or all the following signs and symptoms: a circular swelling over the muscles; fixed circular swelling; mild pain; large in size; broad-based; slow growing; nonsuppurating; obstructing the nasal pathway.</t>
  </si>
  <si>
    <t>nāsārbudaḥ</t>
  </si>
  <si>
    <t>नासार्बुदः</t>
  </si>
  <si>
    <t>ITA-5.65.21Nasalpolyp</t>
  </si>
  <si>
    <t>A disorder characterized by some or all the following signs and symptoms: cold catarrh; excessive sneezing; difficulty in breathing; pus discharge from nose; nasal twang in speech; headache.</t>
  </si>
  <si>
    <t>nāsārśaḥ</t>
  </si>
  <si>
    <t>नासार्शः</t>
  </si>
  <si>
    <t>ITA-5.65.22Nasalpolypdueto</t>
  </si>
  <si>
    <t>A disorder characterized by some or all the following signs and symptoms: the presenting part being dry; slightly red in colour; discoloration; irregular in centre; resembling kadamba flowers; resembling the wild cotton plant; tubular-like appearance; flower bud-like appearance; point of a needle- like appearance; associated with pain.</t>
  </si>
  <si>
    <t>vātajanāsārśaḥ</t>
  </si>
  <si>
    <t>वातजनासार्शः</t>
  </si>
  <si>
    <t>ITA-5.65.23Nasalpolypdueto</t>
  </si>
  <si>
    <t>A disorder characterized by some or all the following signs and symptoms: the presenting part being blue; slender; spreading; yellowish tinge; looks like liver; shape resembles a parrot’s tongue; barley shaped in the middle; resembling a leech’s mouth.</t>
  </si>
  <si>
    <t>pittajanāsārśaḥ</t>
  </si>
  <si>
    <t>पित्तजनासार्शः</t>
  </si>
  <si>
    <t>ITA-5.65.24Nasalpolypdueto</t>
  </si>
  <si>
    <t>A disorder characterized by some or all the following signs and symptoms: the presenting part being whitish; broad- based; fixed; rounded; smooth; pale white; resembling a karīra sprout; resembling a jackfruit or panasa kernel; resembling a cow’s udder; not burst or discharging; causing excessive itching.</t>
  </si>
  <si>
    <t>kaphajanāsārśaḥ</t>
  </si>
  <si>
    <t>कफजनासार्शः</t>
  </si>
  <si>
    <t>ITA-5.65.25Nasalpolypdueto</t>
  </si>
  <si>
    <t>sannipātajanāsārśaḥ</t>
  </si>
  <si>
    <t>सन्निपातजनासार्शः</t>
  </si>
  <si>
    <t>ITA-5.66.1</t>
  </si>
  <si>
    <t>Eye disorders</t>
  </si>
  <si>
    <t>netrarogaḥ</t>
  </si>
  <si>
    <t>नेत्ररोगः</t>
  </si>
  <si>
    <t>ITA-5.66.2</t>
  </si>
  <si>
    <t>Conjunctivitis</t>
  </si>
  <si>
    <t>abhiṣyandaḥ</t>
  </si>
  <si>
    <t>अभिष्यन्दः</t>
  </si>
  <si>
    <t>ITA-5.66.3</t>
  </si>
  <si>
    <t>Conjunctivitis due to vitiated vata, subacute catarrhal conjunctivitis</t>
  </si>
  <si>
    <t>A disorder characterized by some or all the following signs and symptoms: a pricking sensation in the eyes; inability to move eyes; horripilation; sensation of a foreign body; roughness of eyes; burning sensation in head; dryness of eyes; cold tears; fullness of nose; less swelling; pain in temporal region; pricking type of pain in eyes; pain in region of eyebrows; pain in forehead; pulsation in temples; flickering of eyelids; flickering of eyebrows; pulsation of forehead; splitting pain in temples; splitting pain in eyes; splitting pain in eyebrows; splitting pain in forehead; dry rheum; reduced secretion of rheum; secretion of clear tears; shifting pain; difficulty in opening and closing; formication; eyes appear swollen; feeling as if being spread with tiny arrows; relief from use of hot and unctuous substances.</t>
  </si>
  <si>
    <t>vātābhiṣyandaḥ</t>
  </si>
  <si>
    <t>वाताभिष्यन्दः</t>
  </si>
  <si>
    <t>ITA-5.66.4</t>
  </si>
  <si>
    <t>Conjunctivitis due to vitiated pitta, acute catarrhal conjunctivitis</t>
  </si>
  <si>
    <t>A disorder characterized by some or all the following signs and symptoms: a burning sensation; severe inflammation; longing for cold application; smoky/fuming sensation; excessive watering; warm tearing; yellow discoloration; oedema; blackish discoloration on external part of eyelids; internal moistness; yellowish tears; hot tear secretion; redness/congestion; yellowish vision; appearance of eyes resembling an alkali injury.</t>
  </si>
  <si>
    <t>pittābhiṣyandaḥ</t>
  </si>
  <si>
    <t>पित्ताभिष्यन्दः</t>
  </si>
  <si>
    <t>ITA-5.66.5</t>
  </si>
  <si>
    <t>Conjunctivitis due to vitiated kapha, purulent conjunctivitis</t>
  </si>
  <si>
    <t>A disorder characterized by some or all the following signs and symptoms: lack of warmth; heaviness of eyes; swelling of eyes; itching; stickiness in eyes; whiteness; excessive coldness; frequent discharge; slimy discharge; inactivity of eyes; excessive swelling; sleep; lack of desire for food; discharge of thick rheum; discharge of unctuous rheum; excessive secretion of rheum; secretion of whitish rheum; rheum appears slimy; thick tear secretion; unctuous tear secretion; excessive tear secretion; whitish tear secretion; slimy tear secretion.</t>
  </si>
  <si>
    <t>kaphābhiṣyandaḥ</t>
  </si>
  <si>
    <t>कफाभिष्यन्दः</t>
  </si>
  <si>
    <t>ITA-5.66.6</t>
  </si>
  <si>
    <t>Conjunctivitis due to vitiated blood, acute mucopurulent conjunctivitis</t>
  </si>
  <si>
    <t>A disorder characterized by some or all the following signs and symptoms: coppery lacrimation; reddish discoloration of eyes; generalized deep red vascular lines; features of pittaja abhiṣyanda; reddish tear secretion; increased vascularity; reddish rheum secretion; seeing reddish halos.</t>
  </si>
  <si>
    <t>raktābhiṣyandaḥ</t>
  </si>
  <si>
    <t>रक्ताभिष्यन्दः</t>
  </si>
  <si>
    <t>ITA-5.66.7</t>
  </si>
  <si>
    <t>Glaucoma</t>
  </si>
  <si>
    <t>A disorder characterized by some or all the following signs and symptoms: feeling as if the eye is being extracted; feeling as if eye is being churned; feeling as if half the head is being extracted; feeling as if half the head is being churned; severe pain in eyes; numerous large boils; burst in the middle; horripilation; pain.</t>
  </si>
  <si>
    <t>adhimanthaḥ</t>
  </si>
  <si>
    <t>अधिमन्थः</t>
  </si>
  <si>
    <t>ITA-5.66.8</t>
  </si>
  <si>
    <t>Glaucoma due to vitiated vata, acute congestive glaucoma</t>
  </si>
  <si>
    <t>A disorder characterized by some or all the following signs and symptoms: feeling as if the eye is being extracted; being churned up by an araṇi; foreign body sensation; pricking pain; splitting type of pain; intense swelling of tissue; eyeball looking muddy/turbid; feeling of constriction; feeling of bursting; raised tension; twitching; ipsilateral headache; tinnitus; giddiness or dizziness; feeling as if forehead is being churned with araṇi; feeling as if eyes are being churned with araṇi; feeling as if eyebrows are being churned with araṇi.</t>
  </si>
  <si>
    <t>vātaja-adhimanthaḥ</t>
  </si>
  <si>
    <t>वातज-अधिमन्थः</t>
  </si>
  <si>
    <t>ITA-5.66.9</t>
  </si>
  <si>
    <t>Glaucoma due to vitiated pitta, secondary glaucoma</t>
  </si>
  <si>
    <t>A disorder characterized by some or all the following signs and symptoms: an eye bearing red streaks; discharge; feeling as if on fire; resembling a piece of liver; burning sensation similar to that of a wound treated with caustics; suppuration of lid margins; lid margins intensely inflamed and oedematous; perspiration; yellowish appearance; syncope or swooning; burning sensation in the head; eyes resembling burning embers.</t>
  </si>
  <si>
    <t>pittaja-adhimanthaḥ</t>
  </si>
  <si>
    <t>पित्तज-अधिमन्थः</t>
  </si>
  <si>
    <t>ITA-5.66.10Glaucomadueto</t>
  </si>
  <si>
    <t>vitiated kapha, chronic glaucoma</t>
  </si>
  <si>
    <t>A disorder characterized by some or all the following signs and symptoms: inflammation of the eye without excessive congestion; discharge; itching; coldness; heaviness; sliminess; rheum; horripilation; seeing with difficulty; eye dirty as if full of dust; turbid eyes; feeling of tension in nose and headache; depressed cornea; raised sclera; excessive salivation.</t>
  </si>
  <si>
    <t>kaphaja-adhimanthaḥ</t>
  </si>
  <si>
    <t>कफज-अधिमन्थः</t>
  </si>
  <si>
    <t>ITA-5.66.11Glaucomadueto</t>
  </si>
  <si>
    <t>vitiated blood, haemorrhagic glaucoma</t>
  </si>
  <si>
    <t>A disorder characterized by some or all the following signs and symptoms: the bright-red appearance of the eye resembling Pentapetes phoenicae flowers; weakness of eyes; tenderness of eyes; bloody discharge; pricking type of pain; all directions appearing to be on fire; eyes resembling ariṣṭa dipped in blood; fiery red eyes; reddish margins; coppery margins; pain as if being torn apart; bleeding through eye.</t>
  </si>
  <si>
    <t>raktaja-adhimanthaḥ</t>
  </si>
  <si>
    <t>रक्तज-अधिमन्थः</t>
  </si>
  <si>
    <t>ITA-5.66.12Panophthalmitis</t>
  </si>
  <si>
    <t>A disorder characterized by some or all the following signs and symptoms: itching of the eyes; rheum; associated with watering; eyes resembling ripe udumbara; burning sensation; gooseflesh-like feeling in eyes; coppery discoloration; oedema; pricking type of pain; heaviness; repeated discharge; frequent hot tear secretion; frequent cold tear secretion; swelling of eyes; inflammation/suppuration of eyes; severe pain; spitting/excessive expectoration; frequent clear tear secretion; frequent slimy tear secretion; frequent thin tear secretion; frequent thick tear secretion.</t>
  </si>
  <si>
    <t>saśophapākaḥ</t>
  </si>
  <si>
    <t>सशोफपाकः</t>
  </si>
  <si>
    <t>ITA-5.66.13Non-inflammatory</t>
  </si>
  <si>
    <t>atrophy of the globe</t>
  </si>
  <si>
    <t>A disorder characterized by having all the features of sasopha netrapaka except for swelling; less swelling.</t>
  </si>
  <si>
    <t>aśophapākaḥ</t>
  </si>
  <si>
    <t>अशोफपाकः</t>
  </si>
  <si>
    <t>ITA-5.66.14Atrophicbulbi</t>
  </si>
  <si>
    <t>following acute congestive glaucoma</t>
  </si>
  <si>
    <t>A disorder characterized by severe pain; sudden shrinking of eyeball; different types of pain; injury to the visual faculty; loss of vision.</t>
  </si>
  <si>
    <t>hatādhimanthaḥ</t>
  </si>
  <si>
    <t>हताधिमन्थः</t>
  </si>
  <si>
    <t>ITA-5.66.15Ocularpain</t>
  </si>
  <si>
    <t>A disorder characterized by some or all the following signs and symptoms: pain sometimes affecting both eyelids; sometimes pain in eyes; sometimes pain in eyebrows; distortion of eyes or vision; depressed eyeball; repeated attacks in eyebrows and eyes; severe pain.</t>
  </si>
  <si>
    <t>vātaparyāyaḥ</t>
  </si>
  <si>
    <t>वातपर्यायः</t>
  </si>
  <si>
    <t>ITA-5.66.16Xerophthalmia</t>
  </si>
  <si>
    <t>A disorder characterized by some or all the following signs and symptoms: closed eyelids; hard eyelids; closed hard dry eyelids; blurred vision; difficulties in opening eyes; rubbing friction; pricking pain; breaking type of pain; excessive discharge of rheum; difficulty in opening eyelids; difficulty in closing eyes; dryness of eyes; desire for cold; pain; inflammation/suppuration; burning eyelids.</t>
  </si>
  <si>
    <t>śuṣkākṣipākaḥ</t>
  </si>
  <si>
    <t>शुष्काक्षिपाकः</t>
  </si>
  <si>
    <t>ITA-5.66.17Referredpainineye</t>
  </si>
  <si>
    <t>A disorder characterized by some or all the following signs and symptoms: pain in the eyebrows; pain in eyes; severe pain; lack of sliminess; absence of redness; absence of swelling; absence of tears.</t>
  </si>
  <si>
    <t>anyatovātaḥ</t>
  </si>
  <si>
    <t>अन्यतोवातः</t>
  </si>
  <si>
    <t>ITA-5.66.18Chemosis</t>
  </si>
  <si>
    <t>A disorder characterized by some or all the following signs and symptoms: oedema; redness of eyes; bluish discoloration of eyes; blackish discoloration of eyes; burning sensation of eyes; inflammation/suppuration; tear secretion; sudden onset of blurred vision.</t>
  </si>
  <si>
    <t>amlādhyuṣitaḥ/ amloṣitaḥ</t>
  </si>
  <si>
    <t>अम्लाध्युषितः/ अम्लोषितः</t>
  </si>
  <si>
    <t>ITA-5.66.19Episcleritis</t>
  </si>
  <si>
    <t>A disorder characterized by some or all the following signs and symptoms: absence of pain; associated with pain; coppery-coloured lines; frequent discoloration; covered with red streaks; burning sensation with sweating and restlessness; pain; absence of swelling; absence of excessive tear secretion; absence of excessive secretion of rheum.</t>
  </si>
  <si>
    <t>sirotpātaḥ/ śirotpātaḥ</t>
  </si>
  <si>
    <t>सिरोत्पातः/ शिरोत्पातः</t>
  </si>
  <si>
    <t>ITA-5.66.20Hyperaemiaof</t>
  </si>
  <si>
    <t>the eyeball</t>
  </si>
  <si>
    <t>A disorder characterized by thick coppery-coloured tears; thick clear tears; difficulty in vision; increased vascularity in comparison with episcleritis.</t>
  </si>
  <si>
    <t>sirāpraharṣaḥ</t>
  </si>
  <si>
    <t>सिराप्रहर्षः</t>
  </si>
  <si>
    <t>ITA-5.66.21Cornealulcer</t>
  </si>
  <si>
    <t>A disorder characterized by some or all the following signs and symptoms: a depression ulcer of the cornea; feeling of being pierced by needle; profuse warm discharge; severe pain; pricking pain; tear secretion; reddish discoloration of eyes; resembling ripe jambū fruits; slightly depressed.</t>
  </si>
  <si>
    <t>savraṇaśukraḥ/; kṣataśuklaḥ</t>
  </si>
  <si>
    <t>सव्रणशुक्रः/; क्षतशुक्लः</t>
  </si>
  <si>
    <t>ITA-5.66.22Irremediable</t>
  </si>
  <si>
    <t>corneal ulcer</t>
  </si>
  <si>
    <t>A disorder characterized by some or all the following signs and symptoms: perforation of the mid-eye; covered by granulation tissue; migrating from place to place; full of blood vessels; obstructing vision; two layers involved; reddish at the periphery; of long duration; discharge of hot tears; boils resembling green gram; lesions resembling tittiri bird feathers; severe pricking type of pain; blackishness resembling needle puncture.</t>
  </si>
  <si>
    <t>asādhya-savraṇaśukraḥ</t>
  </si>
  <si>
    <t>असाध्य-सव्रणशुक्रः</t>
  </si>
  <si>
    <t>ITA-5.66.23Cornealopacity</t>
  </si>
  <si>
    <t>A disorder characterized by some or all the following signs and symptoms: a white spot appearing in the black spot of the eye caused by abhisyanda and not associated with excessive pain or lacrimation; associated with discharge; absence of severe pain; scanty watering of eyes; resembling a white cloud in the sky/thin cloud in the sky; sucking type of pain; resembling the moon; resembling indu; resembling a conch.</t>
  </si>
  <si>
    <t>avraṇaśukraḥ</t>
  </si>
  <si>
    <t>अव्रणशुक्रः</t>
  </si>
  <si>
    <t>ITA-5.66.24Reddishcoloration</t>
  </si>
  <si>
    <t>of eye</t>
  </si>
  <si>
    <t>akṣipākaḥ</t>
  </si>
  <si>
    <t>अक्षिपाकः</t>
  </si>
  <si>
    <t>ITA-5.66.25Prolapsedirisor</t>
  </si>
  <si>
    <t>anterior staphyloma</t>
  </si>
  <si>
    <t>A disorder characterized by some or all the following signs and symptoms: a mass resembling goat’s stool; painful mass in cornea; reddish tinge in cornea; reddish slimy secretion; bulging out of the cornea; coppery-coloured tears; slimy lacrimation.</t>
  </si>
  <si>
    <t>ajakā</t>
  </si>
  <si>
    <t>अजका</t>
  </si>
  <si>
    <t>ITA-5.66.26Disorderaffecting</t>
  </si>
  <si>
    <t>first layer of eye</t>
  </si>
  <si>
    <t>A disorder characterized by blurring of vision; intermittent spontaneous clear vision.</t>
  </si>
  <si>
    <t>prathama-; paṭalagatadoṣaḥ</t>
  </si>
  <si>
    <t>प्रथम-; पटलगतदोषः</t>
  </si>
  <si>
    <t>ITA-5.66.27Disorderaffecting</t>
  </si>
  <si>
    <t>second layer of eye</t>
  </si>
  <si>
    <t>A disorder characterized by some or all the following signs and symptoms: severe impaired vision; pseudovisulization of flies; pseudovisualization of mosquitoes; pseudovisualization of hairs; pseudovisualization of webs; pseudovisualization of circles; pseudovisualization of flags; pseudovisulization of mirages; pseudovisualization of earrings; seeing various celestial objects in motion; visulization of rain and cloud; seeing darkness; distant objects appearing nearer; near objects appearing farther away; inability to locate a needle’s eye even with great effort; visulazation of nonexistent things; seeing actual objects with difficulty and only by going close to them; inability to see distant or minute objects.</t>
  </si>
  <si>
    <t>dvitīya-paṭalagatadoṣaḥ</t>
  </si>
  <si>
    <t>द्वितीय-पटलगतदोषः</t>
  </si>
  <si>
    <t>ITA-5.66.28Disorderaffecting</t>
  </si>
  <si>
    <t>third layer of eye</t>
  </si>
  <si>
    <t>A disorder characterized by some or all the following signs and symptoms: presence of vision in an upward direction; absence of vision in a downward direction; even large objects appearing as if covered with a cloth; faces seemingly appearing with absence of ear; nose and eye; dṛṣṭi coloured according to the afflicting dosha; seeing body parts without features.</t>
  </si>
  <si>
    <t>tṛtīyapaṭalagata-doṣaḥ</t>
  </si>
  <si>
    <t>तृतीयपटलगत-दोषः</t>
  </si>
  <si>
    <t>ITA-5.66.29Disorderaffecting</t>
  </si>
  <si>
    <t>fourth layer of eye</t>
  </si>
  <si>
    <t>A disorder characterized by some or all the following signs and symptoms: the ability to see only the stars; ability to see clear and bright objects; complete obstruction of vision in all directions; ability to see the moon and sun; ability to see lightning in the sky; ability to visualize dazzling objects; obstruction of vision.</t>
  </si>
  <si>
    <t>caturthapaṭalagata-doṣaḥ</t>
  </si>
  <si>
    <t>चतुर्थपटलगत-दोषः</t>
  </si>
  <si>
    <t>ITA-5.66.30Maturecataract</t>
  </si>
  <si>
    <t>A disorder characterized by ability to see only glowing objects; impariment of vision; objects appearing to be dazzling; seeing star-like objects; seeing lightning before eyes.</t>
  </si>
  <si>
    <t>liṅganāśaḥ</t>
  </si>
  <si>
    <t>लिङ्गनाशः</t>
  </si>
  <si>
    <t>ITA-5.66.31Maturecataractdue</t>
  </si>
  <si>
    <t>A disorder characterized by some or all the following signs and symptoms: the mandala appearing reddish; mandala becoming unstable; irregular manḍala; unclear vision as if through dust and smoke; clear reddish discoloration of dṛṣṭi; enlarged pupil; small-sized pupil; loss of vision.</t>
  </si>
  <si>
    <t>vātika-liṅganāśaḥ</t>
  </si>
  <si>
    <t>वातिक-लिङ्गनाशः</t>
  </si>
  <si>
    <t>ITA-5.66.32Maturecataractdue</t>
  </si>
  <si>
    <t>to vitiated pitta</t>
  </si>
  <si>
    <t>A disorder characterized by some or all the following signs and symptoms: bluish discoloration of maṇḍala; coppery discoloration of maṇḍala; yellowish discoloration of maṇḍala; pupils appearing bluish-black in colour resembling a bee; loss of vision; eyes appearing unctuous; spitting; excessive salivation; pain; tenderness/inability to tolerate touch.</t>
  </si>
  <si>
    <t>paittika-liṅganāśaḥ</t>
  </si>
  <si>
    <t>पैत्तिक-लिङ्गनाशः</t>
  </si>
  <si>
    <t>ITA-5.66.33Maturecataractdue</t>
  </si>
  <si>
    <t>to vitiated kapha</t>
  </si>
  <si>
    <t>A disorder characterized by some or all the following signs and symptoms: large-size cataracts; smooth/unctuous/oily; off-white colour resembling a conch; colour resembling a jasmine flower; colour resembling the moon; mandala widening when eyes are rubbed; loss of vision; mandala resembling a shining drop of water on a moving lotus leaf; pupil constricting on sunlight; pupil dilating in shade; whitish colour resembling a lotus; whitish colour resembling a quartz crystal.</t>
  </si>
  <si>
    <t>ślaiṣmika-liṅganāśaḥ</t>
  </si>
  <si>
    <t>श्लैष्मिक-लिङ्गनाशः</t>
  </si>
  <si>
    <t>ITA-5.66.34Maturecataractdue</t>
  </si>
  <si>
    <t>to vitiated blood</t>
  </si>
  <si>
    <t>A disorder characterized by a pearl-coloured cataract; colour of red-lotus petal; blackish discoloration of dṛṣṭi; lustreless eyes; loss of vision; red-coloured vision.</t>
  </si>
  <si>
    <t>raktaja-liṅganāśaḥ</t>
  </si>
  <si>
    <t>रक्तज-लिङ्गनाशः</t>
  </si>
  <si>
    <t>ITA-5.66.35Maturecataractdue</t>
  </si>
  <si>
    <t>to vitiated tridosha</t>
  </si>
  <si>
    <t>A disorder characterized by a multicoloured cataract.</t>
  </si>
  <si>
    <t>sānnipātika-liṅganāśaḥ</t>
  </si>
  <si>
    <t>सान्निपातिक-लिङ्गनाशः</t>
  </si>
  <si>
    <t>ITA-5.66.36Maturecataractin</t>
  </si>
  <si>
    <t>which only yellow is perceived</t>
  </si>
  <si>
    <t>A disorder characterized by some or all the following signs and symptoms: seeing all directions as yellow; seeing rising sun before eyes; seeing trees as if strewn with many shining fireflies; colour of glowing fire; light blue; circular lesion; yellowish-blue circular patch appearing before eyes; seeing objects as coloured yellow; seeing objects as fire.</t>
  </si>
  <si>
    <t>parimlāyi-liṅganāśaḥ</t>
  </si>
  <si>
    <t>परिम्लायि-लिङ्गनाशः</t>
  </si>
  <si>
    <t>ITA-5.66.37Maturecataract</t>
  </si>
  <si>
    <t>due to trauma</t>
  </si>
  <si>
    <t>A disorder characterized by a cracked cornea; weakness of eyes; loss of vision; fatigued mind and body.</t>
  </si>
  <si>
    <t>abhighātaja-liṅganāśaḥ</t>
  </si>
  <si>
    <t>अभिघातज-लिङ्गनाशः</t>
  </si>
  <si>
    <t>ITA-5.66.38Daytimeblindness</t>
  </si>
  <si>
    <t>A disorder characterized by yellowish discoloration of eyes; seeing objects as yellow; day blindness; normal vision at night; loss of vision after sunset.</t>
  </si>
  <si>
    <t>pittavidagdhadṛṣṭiḥ/; divāndhyam/; doṣāndhyam</t>
  </si>
  <si>
    <t>पित्तविदग्धदृष्टिः/; दिवान्ध्यम/; दोषान्ध्यम</t>
  </si>
  <si>
    <t>ITA-5.66.39Nightblindness</t>
  </si>
  <si>
    <t>A disorder characterized by all objects being perceived as white; night blindness; eyes favoured by the sun during daytime when objects can be seen.</t>
  </si>
  <si>
    <t>kaphavidagdhadṛṣṭiḥ/; rātryāndhyam</t>
  </si>
  <si>
    <t>कफविदग्धदृष्टिः/; रात्र्यान्ध्यम</t>
  </si>
  <si>
    <t>ITA-5.66.40Hazinessofvision</t>
  </si>
  <si>
    <t>A disorder characterized by seeing everything as if covered with smoke; eyes appearing dirty with cloudy appearance.</t>
  </si>
  <si>
    <t>dhūmadarśī/ dhūmaraḥ</t>
  </si>
  <si>
    <t>धूमदर्शी/ धूमरः</t>
  </si>
  <si>
    <t>ITA-5.66.41Retinitispigmentosa,</t>
  </si>
  <si>
    <t>central opacity of lens</t>
  </si>
  <si>
    <t>A disorder characterized by seeing small objects with great difficulty during daytime; pupils appearing small.</t>
  </si>
  <si>
    <t>hrasvajāḍyam</t>
  </si>
  <si>
    <t>ह्रस्वजाड्यम</t>
  </si>
  <si>
    <t>ITA-5.66.42Maculopathy</t>
  </si>
  <si>
    <t>A disorder characterized by eyes shining like a mangoose’s; seeing objects with variegated colours during daytime; inability to see objects in variegated colours at night.</t>
  </si>
  <si>
    <t>nakulāndhyam</t>
  </si>
  <si>
    <t>नकुलान्ध्यम</t>
  </si>
  <si>
    <t>ITA-5.66.43Phthisisbulbi</t>
  </si>
  <si>
    <t>endophthalmitis</t>
  </si>
  <si>
    <t>A disorder characterized by deformed eyes; eyes shrunk inwards; intense pain; constriction of ocular vessels.</t>
  </si>
  <si>
    <t>gambhīrā-dṛṣṭiḥ</t>
  </si>
  <si>
    <t>गम्भीरा-दृष्टिः</t>
  </si>
  <si>
    <t>ITA-5.66.44Eyedisorderdueto</t>
  </si>
  <si>
    <t>over-consumption of sour foods</t>
  </si>
  <si>
    <t>A disorder characterized by moistening/soddening; itching; dirtiness.</t>
  </si>
  <si>
    <t>vidagdhāmlam</t>
  </si>
  <si>
    <t>विदग्धाम्लम</t>
  </si>
  <si>
    <t>ITA-5.66.45Eyedisorderwitha</t>
  </si>
  <si>
    <t>particular cause</t>
  </si>
  <si>
    <t>A disorder characterized by features of abhiṣyanda.</t>
  </si>
  <si>
    <t>nimittajanya-; dṛṣṭigatarogaḥ</t>
  </si>
  <si>
    <t>निमित्तजन्य-; दृष्टिगतरोगः</t>
  </si>
  <si>
    <t>ITA-5.66.46Eyedisorderwithno</t>
  </si>
  <si>
    <t>particular cause; unknown cause</t>
  </si>
  <si>
    <t>A disorder characterized by blindness; unclear vision; colour of eye resembling a cat’s-eye gem; occasional normal vision; fixed gaze; impairment of vision; bright-looking.</t>
  </si>
  <si>
    <t>animittajanya-; dṛṣṭigatarogaḥ</t>
  </si>
  <si>
    <t>अनिमित्तजन्य-; दृष्टिगतरोगः</t>
  </si>
  <si>
    <t>ITA-5.66.47Pterygium</t>
  </si>
  <si>
    <t>A disorder characterized by a spreading membranous growth; thin membranous growth; membranous growth resembling blood; bluish tinge; soft membranous growth; sudden membranous growth; painless; having blackish and bloodlike lustre.</t>
  </si>
  <si>
    <t>prastāryarma</t>
  </si>
  <si>
    <t>प्रस्तार्यर्म</t>
  </si>
  <si>
    <t>ITA-5.66.48Pinguecula</t>
  </si>
  <si>
    <t>A disorder characterized by a soft muscular growth; whitish muscular growth; even muscular growth; gradual growth of tissue.</t>
  </si>
  <si>
    <t>śuklārma</t>
  </si>
  <si>
    <t>शुक्लार्म</t>
  </si>
  <si>
    <t>ITA-5.66.49Progressive</t>
  </si>
  <si>
    <t>pterygium</t>
  </si>
  <si>
    <t>A disorder characterized by muscular growth resembling a lotus; even muscular growth; glossy muscular growth; soft tissue resembling a lotus flower.</t>
  </si>
  <si>
    <t>lohitārma/ kṣatārma</t>
  </si>
  <si>
    <t>लोहितार्म/ क्षतार्म</t>
  </si>
  <si>
    <t>ITA-5.66.50Papilloma</t>
  </si>
  <si>
    <t>A disorder characterized by a spreading muscular growth; soft muscular growth; large muscular growth; muscular growth resembling liver tissue; blackish muscular growth; muscular growth resembling dry coagulated blood; spreading soft tissue.</t>
  </si>
  <si>
    <t>adhimāṃsajārma</t>
  </si>
  <si>
    <t>अधिमांसजार्म</t>
  </si>
  <si>
    <t>ITA-5.66.51Tumourof</t>
  </si>
  <si>
    <t>conjunctiva</t>
  </si>
  <si>
    <t>A disorder characterized by rough muscular growth; excessively white muscular growth; muscular growth resembling tendons; spreading in nature; swelling associated with abundant fleshy tissue; dry tissue; fixed swelling.</t>
  </si>
  <si>
    <t>snāyvarma</t>
  </si>
  <si>
    <t>स्नाय्वर्म</t>
  </si>
  <si>
    <t>ITA-5.66.52Xerosis</t>
  </si>
  <si>
    <t>A disorder characterized by blackish fleshlike dots; dots resembling muscle tissue; dots having the lustre of a pearl shell; blackish spots; yellowish spots; resembling a dirty mirror; burning sensation; pain; altered bowels/loose stools; thirst; fever.</t>
  </si>
  <si>
    <t>śuktiḥ</t>
  </si>
  <si>
    <t>शुक्तिः</t>
  </si>
  <si>
    <t>ITA-5.66.53Subconjunctival</t>
  </si>
  <si>
    <t>haemorrhage of haemangioma</t>
  </si>
  <si>
    <t>A disorder characterized by a dot resembling rabbit’s blood; painless; glossy.</t>
  </si>
  <si>
    <t>arjunaḥ</t>
  </si>
  <si>
    <t>अर्जुनः</t>
  </si>
  <si>
    <t>ITA-5.66.54Lymphangioma</t>
  </si>
  <si>
    <t>A disorder characterized by raised lesions resembling waterdrops; raised growth like rice-paste; rounded.</t>
  </si>
  <si>
    <t>piṣṭakaḥ</t>
  </si>
  <si>
    <t>पिष्टकः</t>
  </si>
  <si>
    <t>ITA-5.66.55Haemangioma</t>
  </si>
  <si>
    <t>A disorder characterized by an extensive branched network of rigid veins full of blood; covered with hard vessels; broad/ extensive; associated with blood; large network of veins; thick network of veins; reddish vascular network; raised vascular network.</t>
  </si>
  <si>
    <t>sirājālaḥ</t>
  </si>
  <si>
    <t>सिराजालः</t>
  </si>
  <si>
    <t>ITA-5.66.56Phlyctenularkerato-</t>
  </si>
  <si>
    <t>conjunctivitis</t>
  </si>
  <si>
    <t>A disorder characterized by papules; network of veins; situated near the cornea; vessels associated with burning sensation; vascular growth leading to friction; increased vascular network; eruptions resembling mustard seeds.</t>
  </si>
  <si>
    <t>sirājapiḍakā</t>
  </si>
  <si>
    <t>सिराजपिडका</t>
  </si>
  <si>
    <t>ITA-5.66.57Conjunctivalcyst</t>
  </si>
  <si>
    <t>A disorder characterized by a growth resembling a water drop and having a bell metal lustre occurring in the white sclera of eye and neither soft nor painful; resembling water drops; hard swelling; painless swelling; reddish swelling; extensive swelling; heaviness; smooth/unctuous/oily.</t>
  </si>
  <si>
    <t>balāsakaḥ</t>
  </si>
  <si>
    <t>बलासकः</t>
  </si>
  <si>
    <t>ITA-5.66.58Acutedacrocystitis</t>
  </si>
  <si>
    <t>A disorder characterized by a swelling over the medial canthus; suppurated swelling; putrid purulent discharge; thick prurulent discharge; minute wound; preceding swelling; preceding redness of eyes; swelling over medial canthus; pricking pain in inner canthus.</t>
  </si>
  <si>
    <t>pūyālasaḥ</t>
  </si>
  <si>
    <t>पूयालसः</t>
  </si>
  <si>
    <t>ITA-5.66.59Marginalchalazion,</t>
  </si>
  <si>
    <t>lacrimal cyst</t>
  </si>
  <si>
    <t>A disorder characterized by some or all the following signs and symptoms: a swelling in dṛṣṭisandhiḥ; large swelling; nonsuppurative swelling; associated with itching; painless; sharp-tipped swelling; resembling bubble of alkali; broad- based swelling; smooth/unctuous/oily; body-coloured swelling; soft swelling; slimy swelling; excessive swelling.</t>
  </si>
  <si>
    <t>upanāhaḥ</t>
  </si>
  <si>
    <t>उपनाहः</t>
  </si>
  <si>
    <t>ITA-5.66.60Epiphora</t>
  </si>
  <si>
    <t>A disorder characterized by discharge at the inner canthus; painless discharge.</t>
  </si>
  <si>
    <t>srāvaḥ</t>
  </si>
  <si>
    <t>स्रावः</t>
  </si>
  <si>
    <t>ITA-5.66.61Pusdischargefrom</t>
  </si>
  <si>
    <t>corners of eye</t>
  </si>
  <si>
    <t>A disorder characterized by some or all the following signs and symptoms: discharge in the canthus; pus discharge; suppurative discharge from inner canthus; mixed symptoms of all dosha; discharge from inner canthus; recurrent purulent discharge; blood-mixed discharge.</t>
  </si>
  <si>
    <t>pūyasrāvaḥ/; sannipātaja-srāvaḥ</t>
  </si>
  <si>
    <t>पूयस्रावः/; सन्निपातज-स्रावः</t>
  </si>
  <si>
    <t>ITA-5.66.62White,sticky</t>
  </si>
  <si>
    <t>discharge from corners of eye</t>
  </si>
  <si>
    <t>A disorder characterized by white-coloured discharge; thick discharge; slimy discharge; painless discharge; profuse discharge.</t>
  </si>
  <si>
    <t>śleṣmā-srāvaḥ</t>
  </si>
  <si>
    <t>श्लेष्मा-स्रावः</t>
  </si>
  <si>
    <t>ITA-5.66.63Bloodexudationfrom</t>
  </si>
  <si>
    <t>A disorder characterized by bloody discharge; warm discharge; profuse discharge; not very dense discharge; coppery-coloured discharge; profuse discharge of vitiated blood.</t>
  </si>
  <si>
    <t>rakta-srāvaḥ</t>
  </si>
  <si>
    <t>रक्त-स्रावः</t>
  </si>
  <si>
    <t>ITA-5.66.64Yellowish-blue</t>
  </si>
  <si>
    <t>exudation from corners of eye</t>
  </si>
  <si>
    <t>A disorder characterized by discharge from the middle of the sandhiḥ; warm discharge; watery discharge; turmeric- coloured discharge; yellowish discharge.</t>
  </si>
  <si>
    <t>pitta-srāvaḥ</t>
  </si>
  <si>
    <t>पित्त-स्रावः</t>
  </si>
  <si>
    <t>ITA-5.66.65Wateryexudation</t>
  </si>
  <si>
    <t>from corners of eye</t>
  </si>
  <si>
    <t>A disorder characterized by some or all the following signs and symptoms: a watery discharge occurring at the junction of eyelids and sclera; discharge from inner canthus; pain; redness/congestion; oedema; lacrimation occurring during digestion.</t>
  </si>
  <si>
    <t>jala-srāvaḥ</t>
  </si>
  <si>
    <t>जल-स्रावः</t>
  </si>
  <si>
    <t>ITA-5.66.66Cornealnodules</t>
  </si>
  <si>
    <t>A disorder characterized by nodules at the sclerocorneal junction; coppery-coloured swelling; thin swelling; swelling with burning sensation; swelling with pain; rounded swelling.</t>
  </si>
  <si>
    <t>parvaṇikā</t>
  </si>
  <si>
    <t>पर्वणिका</t>
  </si>
  <si>
    <t>ITA-5.66.67Phlyctenularkerato-</t>
  </si>
  <si>
    <t>conjuctivitis</t>
  </si>
  <si>
    <t>A disorder characterized by some or all the following signs and symptoms: a swelling originating in the limbus region; coppery-coloured swelling; large swelling; swelling with burning sensation; swelling with pain; rounded swelling; situated in medial canthus; similar to lesions of the same name; hard eruption; red eruptions; white-coloured eruption; boil full of blisters; pain in interdigital space of feet; itching in interdigital space of foot; rotting in interdigital space of foot; burning in interdigital space of foot.</t>
  </si>
  <si>
    <t>alajī</t>
  </si>
  <si>
    <t>अलजी</t>
  </si>
  <si>
    <t>ITA-5.66.68Chronicblepharitis,</t>
  </si>
  <si>
    <t>pedicularis palpebrae</t>
  </si>
  <si>
    <t>A disorder characterized by some or all the following signs and symptoms: itching of the eyelids; itching of eyelashes; worms originating from the canthus; occurrence of different types of worms; vitiation of eyes; itching of lateral canthus; itching of medial canthus; burning sensation of lateral canthus; burning sensation of medial canthus; eyelashes sticking together; pus discharge; worm-infested swelling; painful swelling; itching of eyelid margins; damaging inner parts of eye.</t>
  </si>
  <si>
    <t>kṛmigranthiḥ</t>
  </si>
  <si>
    <t>कृमिग्रन्थिः</t>
  </si>
  <si>
    <t>ITA-5.66.69Disordersofeyelids</t>
  </si>
  <si>
    <t>vartma-rogaḥ</t>
  </si>
  <si>
    <t>वर्त्म-रोगः</t>
  </si>
  <si>
    <t>ITA-5.66.70Hordeolum</t>
  </si>
  <si>
    <t>internum (stye)</t>
  </si>
  <si>
    <t>A disorder characterized by some or all the following signs and symptoms: an inward-pointing boil; external swellling; occurring under eyelid; reddish papules/eruptions; covered with similar boils; hard; mild pain; discharge similar to spilled contents of chicken egg; large, raised boil on the outer surface of eyelid with itching; coppery red boil on the outer surface of eyelid but opening inwards.</t>
  </si>
  <si>
    <t>utsaṅginī</t>
  </si>
  <si>
    <t>उत्सङ्गिनी</t>
  </si>
  <si>
    <t>ITA-5.66.71Multiplestyes</t>
  </si>
  <si>
    <t>A disorder characterized by some or all the following signs and symptoms: boils resembling kumbhīka seeds; enlarging even after puncture; black-coloured boils; multiple boils; situated inside eyelid; tense boils on lid margin; boils bursting on lid margin; discharging boils.</t>
  </si>
  <si>
    <t>kumbhīkā</t>
  </si>
  <si>
    <t>कुम्भीका</t>
  </si>
  <si>
    <t>ITA-5.66.72Trachoma</t>
  </si>
  <si>
    <t>A disorder characterized by some or all the following signs and symptoms: discharging boils in the eyelids; boils with itching in the eyelids; heaviness in the boils as well as eyelids; eruptions resembling red mustard seeds; painful boils in the eyelids; white-coloured boils; thick and firm lesion; oedema; excessive discharge of rheum; pain; itching; slimy lacrimation.</t>
  </si>
  <si>
    <t>pothakī</t>
  </si>
  <si>
    <t>पोथकी</t>
  </si>
  <si>
    <t>ITA-5.66.73Springcatarrh,</t>
  </si>
  <si>
    <t>granular form of trachoma</t>
  </si>
  <si>
    <t>A disorder characterized by large rugous nodules; dense nodules; rough nodules; thick nodules.</t>
  </si>
  <si>
    <t>vartmaśarkarā</t>
  </si>
  <si>
    <t>वर्त्मशर्करा</t>
  </si>
  <si>
    <t>ITA-5.66.74Papillaryform</t>
  </si>
  <si>
    <t>of trachoma</t>
  </si>
  <si>
    <t>A disorder characterized by projections resembling eravaruka seeds appearing in the eyelids; mild pain; minute eruptions; rough boils; glossy.</t>
  </si>
  <si>
    <t>arśovartma</t>
  </si>
  <si>
    <t>अर्शोवर्त्म</t>
  </si>
  <si>
    <t>ITA-5.66.75Granulomaor</t>
  </si>
  <si>
    <t>polyp-like growth</t>
  </si>
  <si>
    <t>A disorder characterized by long; rough; firm and troublesome bud-like projections; rough; stiffness of eyelids; occurring on inner side of eyelids</t>
  </si>
  <si>
    <t>śuṣkārśaḥ/ lohitārśaḥ</t>
  </si>
  <si>
    <t>शुष्कार्शः/ लोहितार्शः</t>
  </si>
  <si>
    <t>ITA-5.66.76Stye</t>
  </si>
  <si>
    <t>A disorder characterized by some or all the following signs and symptoms: burning boils in eyelids; boils with pricking pain; copper-red boils in lid margin; soft eruption; mildly painful; minute eruptions; occurring in mid-eyelid; occurring near lid margin; itching; burning sensation with sweating and restlessness; firm; green gram-sized.</t>
  </si>
  <si>
    <t>añjananāmikā</t>
  </si>
  <si>
    <t>अञ्जननामिका</t>
  </si>
  <si>
    <t>ITA-5.66.77Multiple</t>
  </si>
  <si>
    <t>Meibomian cysts</t>
  </si>
  <si>
    <t>A disorder characterized by the whole eyelid being full of boils; having same colour as eyelids; even boils; large muscular growth; firm colourless boils in eyelids.</t>
  </si>
  <si>
    <t>bahalavartma</t>
  </si>
  <si>
    <t>बहलवर्त्म</t>
  </si>
  <si>
    <t>ITA-5.66.78Allergicoedema</t>
  </si>
  <si>
    <t>of the eyelid</t>
  </si>
  <si>
    <t>A disorder characterized by itching; mild pricking sensation; oedema of eyelids; inability to close eyes properly.</t>
  </si>
  <si>
    <t>vartmāvabandhakaḥ</t>
  </si>
  <si>
    <t>वर्त्मावबन्धकः</t>
  </si>
  <si>
    <t>ITA-5.66.79Lidabscess</t>
  </si>
  <si>
    <t>A disorder characterized by moist and watery eyelids; blackish discoloration; appearance resembling mud.</t>
  </si>
  <si>
    <t>vartmakardamaḥ</t>
  </si>
  <si>
    <t>वर्त्मकर्दमः</t>
  </si>
  <si>
    <t>ITA-5.66.80Palpebraltypeof</t>
  </si>
  <si>
    <t>spring catarrah</t>
  </si>
  <si>
    <t>A disorder characterized by the eyelid becoming soft; mildly painful and copper-red in colour; mild pain; coppery discoloration; even; suddenly becoming blood-red.</t>
  </si>
  <si>
    <t>kliṣṭavartma</t>
  </si>
  <si>
    <t>क्लिष्टवर्त्म</t>
  </si>
  <si>
    <t>ITA-5.66.81Ecchymosis,</t>
  </si>
  <si>
    <t>haematoma of lid</t>
  </si>
  <si>
    <t>A disorder characterized by the eyelid appearing blackish externally and internally; blackish on inside; swelling; associated with pain; burning sensation; itching; moistness.</t>
  </si>
  <si>
    <t>śyāva-vartma</t>
  </si>
  <si>
    <t>श्याव-वर्त्म</t>
  </si>
  <si>
    <t>ITA-5.66.82Conjunctivitis</t>
  </si>
  <si>
    <t>A disorder characterized by some or all the following signs and symptoms: a painless swelling internally and externally; inwardly moist; discharge; excessive itching; pricking sensation; stiffness of eyelids; excessive secretion of waste products; fever; syncope or swooning; nonsuppuration of eyelids; repeated sticking of eyelids even if cleansed or not.</t>
  </si>
  <si>
    <t>praklinnavartma/; kaphotkliṣṭa-vartma</t>
  </si>
  <si>
    <t>प्रक्लिन्नवर्त्म/; कफोत्क्लिष्ट-वर्त्म</t>
  </si>
  <si>
    <t>ITA-5.66.83Mucopurulent</t>
  </si>
  <si>
    <t>A disorder characterized by the eyelids repeatedly sticking together even after recurrent cleansing; absence of suppuration.</t>
  </si>
  <si>
    <t>apariklinnavartma/; kliṣṭa-vartma</t>
  </si>
  <si>
    <t>अपरिक्लिन्नवर्त्म/; क्लिष्ट-वर्त्म</t>
  </si>
  <si>
    <t>ITA-5.66.84Lagophthalmos</t>
  </si>
  <si>
    <t>A disorder characterized by the palpebral fissure remaining open; loss of mobility of lids; nonclosing of eyelids; eyes remaining closed; painful or painless.</t>
  </si>
  <si>
    <t>vātāhata-vartma</t>
  </si>
  <si>
    <t>वाताहत-वर्त्म</t>
  </si>
  <si>
    <t>ITA-5.66.85Polypor</t>
  </si>
  <si>
    <t>papilloma of lid</t>
  </si>
  <si>
    <t>A disorder characterized by some or all the following signs and symptoms: a growth situated at the lid margin; irregular/ uneven; developing into a growth; painless; hyperaemic; hanging; swelling resembling muscular lump; hard swelling; movable externally.</t>
  </si>
  <si>
    <t>vartmārbudaḥ</t>
  </si>
  <si>
    <t>वर्त्मार्बुदः</t>
  </si>
  <si>
    <t>ITA-5.66.86Frequentblinking</t>
  </si>
  <si>
    <t>A disorder characterized by frequent blinking of the eyes; frequent closing and opening of eyes; painless.</t>
  </si>
  <si>
    <t>ITA-5.66.87Wartsoneyelids</t>
  </si>
  <si>
    <t>A disorder characterized by growths continuing after repeated excision; soft growths; burning sensation; itching; pain; stiffness; smooth/unctuous/oily; associated with discharge.</t>
  </si>
  <si>
    <t>vartmagata-; raktārśaḥ/ śoṇitārśaḥ</t>
  </si>
  <si>
    <t>वर्त्मगत-; रक्तार्शः/ शोणितार्शः</t>
  </si>
  <si>
    <t>ITA-5.66.88Chalazion</t>
  </si>
  <si>
    <t>A disorder characterized by a non-suppurating; hard; big; knotty; painless swelling in the eyelid; hardness; broad; painless swelling; itching; slimy; resembling a kola in size; pale swelling.</t>
  </si>
  <si>
    <t>lagaṇaḥ</t>
  </si>
  <si>
    <t>लगणः</t>
  </si>
  <si>
    <t>ITA-5.66.89Ulcerative</t>
  </si>
  <si>
    <t>A disorder characterized by external swelling; many minute openings on internal surface; multiple pores resembling the underground lotus stem; watery discharge internally.</t>
  </si>
  <si>
    <t>bisavartma</t>
  </si>
  <si>
    <t>बिसवर्त्म</t>
  </si>
  <si>
    <t>ITA-5.66.90Constrictionofeyelids</t>
  </si>
  <si>
    <t>kuñcanaḥ</t>
  </si>
  <si>
    <t>कुञ्चनः</t>
  </si>
  <si>
    <t>ITA-5.66.91Trichiasis,entropion</t>
  </si>
  <si>
    <t>ITA-5.66.92 Loss of</t>
  </si>
  <si>
    <t>A disorder characterized by some or all the following signs and symptoms: the development of sharp eyelashes; rough eyelashes; repeated rubbing of eyeball; vitiation of eye; releif on plucking/removal of eyelash; aversion to wind; aversion to sunlight; aversion to fire; constriction/spasm of the eyelids; downward-looking eyebrows; swelling of eyes due to irritation by sharp eyelash tips; burning sensation with sweating and restlessness; loss of eyelashes from their roots; distorted eyelashes; inward-turning eyelashes; redness of black cornea and white sclera. English term eyelashes, madarosis Disorders of the head</t>
  </si>
  <si>
    <t>pakṣmakopaḥ/; pakṣmoparodhaḥ; Description; A disorder characterized by itching along the margin of the; eyelids; burning in eyelids; loss of eyelashes and; burning sensation.</t>
  </si>
  <si>
    <t>पक्ष्मकोपः/; पक्ष्मोपरोधः; देस्च्रिप्तिओन; अ दिसोर्देर छरच्तेरिzएद ब्य इत्छिन्ग अलोन्ग थे मर्गिन ओf थे; एयेलिद्स; बुर्निन्ग इन एयेलिद्स; लोस्स ओf एयेलस्हेस अन्द; बुर्निन्ग सेन्सतिओन.</t>
  </si>
  <si>
    <t>ITA-5.67.1</t>
  </si>
  <si>
    <t>Disorders of head</t>
  </si>
  <si>
    <t>A disorder characterized by some or all the following signs and; symptoms: clinical features of all types of dosha; severe pain;; severe pricking pain in both temporal regions; severe pricking; pain at nape of neck; breaking pain at both temporal regions;; breaking pain at nape of neck; burning sensation in middle of; eyebrows; burning sensation in forehead; severe pain between; both eyebrows; severe pain in forehead; puncturing pain in; both ears; tininitus; feeling as if eyes being extracted; feeling; as if head spinning; sensation of luxation in skull region;; pulsating sensation over vascular plexus; stiffness of neck;; sudden onset of pain; pulsating sensation; severe headache; without apparent cause; severe headache at night; headache; relieved by bandage; headache relieved by fomentation;; heaviness of head; locked jaw; intolerance of light/; photophobia; rhinorrhoea; sudden relief of pain; softness; generated by massaging; softness generated by oil; softness; generated by sudation; softness generated by bandaging.</t>
  </si>
  <si>
    <t>ITA-5.67.2</t>
  </si>
  <si>
    <t>Headache due to vitiated vata</t>
  </si>
  <si>
    <t>Headache characterized by severe pain; severe pricking pain in both temporal regions; severe pricking pain at nape of neck; breaking pain in both temporal regions; breaking pain at nape of neck; burning sensation in middle of eyebrows; burning sensation in forehead; severe pain between both eyebrows; severe pain in forehead; puncturing pain in both ears; tininitus; feeling as if eyes being extracted; feeling as if head spinning; sensation of laxation in skull region; pulsating sensation over vascular plexus; stiffness of neck; sudden onset of pain; pulsating sensation; severe headache without apparent cause; severe headache at night; headache relieved by bandage; headache relieved by fomentation; heaviness of head; locked jaw; intolerance of light/photophobia; rhinorrhoea; sudden relief of pain; softness generated by massaging; softness generated by oil; softness generated by sudation; softness generated by bandaging.</t>
  </si>
  <si>
    <t>vātaja-śirorogaḥ</t>
  </si>
  <si>
    <t>वातज-शिरोरोगः</t>
  </si>
  <si>
    <t>ITA-5.67.3</t>
  </si>
  <si>
    <t>Headache due to vitiated pitta</t>
  </si>
  <si>
    <t>Headache characterized by burning sensation in head; headache/discomfort in head; headache on exposure to cold; burning sensation in eyes; thirst; giddiness or dizziness; sweating; headache with burning sensation; headache as if studded with burning charcoal; feeling of fuming from nose; especially in night due to cold; fuming-like sensation in head; fever; syncope or swooning; softnesss at night; pain subsiding with cold/softness by cold; feeling of fuming from eyes and nose; relieved by cold; subsiding at night.</t>
  </si>
  <si>
    <t>pittaja-śirorogaḥ</t>
  </si>
  <si>
    <t>पित्तज-शिरोरोगः</t>
  </si>
  <si>
    <t>ITA-5.67.4</t>
  </si>
  <si>
    <t>Headache due to vitiated kapha</t>
  </si>
  <si>
    <t>Headache characterized by mild headache; numbness in head; numbness and heaviness in head; heaviness of head; drowsiness/lassitude; lethargy; loss of taste; periorbital swelling; oedema of face; cold; feeling of being wrapped in a wet cloth; veins not pulsating; mild pain in daytime; more pain at night; itching in ear; vomiting; affected with kapha; stiffness of head; head becoming cold.</t>
  </si>
  <si>
    <t>kaphaja-śirorogaḥ</t>
  </si>
  <si>
    <t>कफज-शिरोरोगः</t>
  </si>
  <si>
    <t>ITA-5.67.5</t>
  </si>
  <si>
    <t>Headache due to vitiated tridosha</t>
  </si>
  <si>
    <t>Headache characterized by pain; giddiness or dizziness; shaking of head; burning sensation; intoxication; thirst; heaviness; drowsiness/lassitude; all symptoms seen/complete expression of disease symptoms.</t>
  </si>
  <si>
    <t>sannipātaja-śirorogaḥ</t>
  </si>
  <si>
    <t>सन्निपातज-शिरोरोगः</t>
  </si>
  <si>
    <t>ITA-5.67.6</t>
  </si>
  <si>
    <t>Headache due to vitiated blood</t>
  </si>
  <si>
    <t>A disorder characterized by pitta-dominant features of headache; tenderness/inability to tolerate head being touched; pitta-predominant pain.</t>
  </si>
  <si>
    <t>raktaja-śirorogaḥ</t>
  </si>
  <si>
    <t>रक्तज-शिरोरोगः</t>
  </si>
  <si>
    <t>ITA-5.67.7</t>
  </si>
  <si>
    <t>Headache due to kṛmi (worm infestation)</t>
  </si>
  <si>
    <t>Headache characterized by penetrating type of pain; cutting type of pain; pain/headache; itching; oedema; diseased gait; worm manifestation; foul smell from head; pricking pain in head; severe pricking type of pain in head; pain resembling insect sting; breaking pain from inside; pulsating sensation from inside; watery blood-stained rhinorrhoea; watery rhinorrhoea with pus; severe pain; mind-disturbing pain; fever; cough; loss of strength; dryness; burning sensation; pulsating sensation; putrid smell; itching in forehead; itching in palate; itching in head; dryness/wasting/emaciation; shutting eyes; coppery nasal crust; clear nasal crust; tinnitus.</t>
  </si>
  <si>
    <t>kṛmija-śirorogaḥ</t>
  </si>
  <si>
    <t>कृमिज-शिरोरोगः</t>
  </si>
  <si>
    <t>ITA-5.67.8</t>
  </si>
  <si>
    <t>Trigeminal neuralgia</t>
  </si>
  <si>
    <t>A disorder characterized by some or all the following signs and symptoms: pain in the neck region; pain in nape of neck; pain residing at eyes; pain residing at eyebrows; pain residing at temporal region; pulsating sensation at zygomatic region; eye diseases; lockjaw/catching sensation over jaw; pain in neck; severe pain in nape of neck; pain in eyes; pain in eyebrows; pain in temporal region; pulsating sensation in zygomatic region; lockjaw/catching sensation over jaw; other eye diseases.</t>
  </si>
  <si>
    <t>anantavātaḥ</t>
  </si>
  <si>
    <t>अनन्तवातः</t>
  </si>
  <si>
    <t>ITA-5.67.9</t>
  </si>
  <si>
    <t>Headache in half of head (hemicrania)</t>
  </si>
  <si>
    <t>A disorder characterized by some or all the following signs and symptoms: severe pain in the neck resembling that caused by a sharp weapon; severe pain in neck resembling a sting; severe pain in eyebrows resembling that caused by sharp weapon; severe pain in eyebrows resembling a sting; severe pain in temporal region resembling that caused by sharp weapon; severe pain in temporal region resembling a sting; severe pain in ear resembling that caused by sharp weapon; severe pain in ear resembling a sting; severe pain in eyes resembling that caused by sharp weapon; severe pain in eyes resembling a sting; severe pain in one half of forehead resembling that caused by sharp weapon; severe pain in one half of forehead resembling a sting; disease progression giving rise to eye damage; disease progression giving rise to ear damage; severe breaking pain in upper part of body/head; severe pricking pain in upper part of body/head; severe giddiness; severe pain in head/upper part of body; sudden headache; fortnightly headache; headache developing about every 10 days; burning sensation in one half of head; pain developing within a month; self-limiting pain.</t>
  </si>
  <si>
    <t>ardhāvabhedakaḥ</t>
  </si>
  <si>
    <t>अर्धावभेदकः</t>
  </si>
  <si>
    <t>ITA-5.67.10</t>
  </si>
  <si>
    <t>Headache worsening and subsiding with strength of sun</t>
  </si>
  <si>
    <t>A disorder characterized by some or all the following signs and symptoms: headache worsening as the day progresses; reducing towards end of day; mild pain in eyes at sunrise; mild pain in eyebrows at sunrise; severe pain in eyes;. worsening in sunlight; subsiding with cold; sometimes subsiding with hot treatment; pulsating pain in temporal region at sunrise; pulsating pain in eyes at sunrise; pulsating pain in eyebrows at sunrise; pulsating pain in forehead at sunrise; worsening at midday; pain worsening on an empty stomach; uncertain comfort with cold; uncertain comfort with hot; pain subsiding later; pain subsiding at sunset.</t>
  </si>
  <si>
    <t>sūryāvartaḥ</t>
  </si>
  <si>
    <t>सूर्यावर्तः</t>
  </si>
  <si>
    <t>ITA-5.67.11</t>
  </si>
  <si>
    <t>Severe pain at temporal region</t>
  </si>
  <si>
    <t>śaṅkhakaḥ</t>
  </si>
  <si>
    <t>शङ्खकः</t>
  </si>
  <si>
    <t>ITA-5.68.1</t>
  </si>
  <si>
    <t>Dysfunctional uterine bleeding</t>
  </si>
  <si>
    <t>A gynaecological disorder characterized by quantitative vitiation of blood; generalized body aches; pain; weakness; giddiness or dizziness; syncope or swooning; black-outs; thirst; burning sensation; excessive talking/irrelevant speech/ incoherent speech; pallor; drowsiness/lassitude; diseases of vata; intoxication.</t>
  </si>
  <si>
    <t>asṛgdaraḥ/ raktapradaraḥ</t>
  </si>
  <si>
    <t>असृग्दरः/ रक्तप्रदरः</t>
  </si>
  <si>
    <t>ITA-5.68.2</t>
  </si>
  <si>
    <t>Dysfunctional uterine bleeding due to vitiated vata</t>
  </si>
  <si>
    <t>A gynaecological disorder characterized by painful frothy menses; painful scanty; painful dry; painful blackish; painful reddish-brown; painful reddish resembling palasha flower water; frothy but without pain; scanty but without pain; dry but without pain; blackish but without pain; reddish-brown but without pain; reddish resembling palasha flower water but without pain; severe back pain; severe groin pain; pain in cardiac region; pain in sides of chest/flanks; pain in back; severe pain in pelvis; scanty menstrual flow; discharge associated with vāta types of pain; discharge resembling meat washings.</t>
  </si>
  <si>
    <t>vātika-asṛgdaraḥ</t>
  </si>
  <si>
    <t>वातिक-असृग्दरः</t>
  </si>
  <si>
    <t>ITA-5.68.3</t>
  </si>
  <si>
    <t>Dysfunctional uterine bleeding due to vitiated pitta</t>
  </si>
  <si>
    <t>A gynaecological disorder characterized by a bluish discharge; yellowish discharge; warm discharge; blackish discharge; constant discharge; frequent bleeding; painful; burning sensation; reddish bleeding; thirst; confusion/delirium; fever; giddiness or dizziness; red; discharging repeatedly and forcefully.</t>
  </si>
  <si>
    <t>paittika-asṛgdaraḥ</t>
  </si>
  <si>
    <t>पैत्तिक-असृग्दरः</t>
  </si>
  <si>
    <t>ITA-5.68.4</t>
  </si>
  <si>
    <t>Dysfunctional uterine bleeding due to vitiated kapha</t>
  </si>
  <si>
    <t>A gynaecological disorder characterized by slimy menses; pale coloured; heavy menstrual flow; unctuous; cold in nature; thick in consistancy; mild pain; vomiting; loss of taste; nausea; breathlessness/difficulty in breathing; cough; discharge resembling semi-digested food mixed with gastric fluids; unctuous discharge resembling extract of śālmali; discharge resembling rice water.</t>
  </si>
  <si>
    <t>ślaiṣmika-asṛgdaraḥ</t>
  </si>
  <si>
    <t>श्लैष्मिक-असृग्दरः</t>
  </si>
  <si>
    <t>ITA-5.68.5</t>
  </si>
  <si>
    <t>Dysfunctional uterine bleeding due to vitiated tridosha</t>
  </si>
  <si>
    <t>A gynaecological disorder characterized by symptoms of all three dosha; discharge resembling honey in colour; ghṛta-like discharge; discharge resembling haritala in colour; bone marrow-like discharge; menstrual blood with a cadaveric smell.</t>
  </si>
  <si>
    <t>sannipātika-asṛgdaraḥ; (raktapradaraḥ)</t>
  </si>
  <si>
    <t>सन्निपातिक-असृग्दरः; (रक्तप्रदरः)</t>
  </si>
  <si>
    <t>ITA-5.69.1</t>
  </si>
  <si>
    <t>Vaginal disease</t>
  </si>
  <si>
    <t>Disorders of female genitalia including the uterus.</t>
  </si>
  <si>
    <t>yonirogaḥ/ yonivyāpat</t>
  </si>
  <si>
    <t>योनिरोगः/ योनिव्यापत</t>
  </si>
  <si>
    <t>ITA-5.69.2</t>
  </si>
  <si>
    <t>Vaginal disease due to predominant vāta</t>
  </si>
  <si>
    <t>A gynaecological disorder characterized by a pricking pain in the female genital organs; roughness of female genital organs; feeling as if ants are crawling over the body/ formication; numbness; exertion; menstrual flow with sound; menstrual flow with pain; frothy menstruation; dry menstruation; stiffness of female genital organs; pain; pricking type of pain; tinnitus; slightly reddish-brown menstrual flow; blackish menstrual flow; scanty menstrual flow; thin menstrual flow; feeling as if pelvis has prolapsed; pelvic pain; feeling as if sides of chest/flanks have prolapsed; pain in sides of chest/ flanks; leading to gulma; diseases according to the affected dosha. Note: yoni can indicate both the internal and external female genital organs.</t>
  </si>
  <si>
    <t>vātaja-yonirogaḥ</t>
  </si>
  <si>
    <t>वातज-योनिरोगः</t>
  </si>
  <si>
    <t>ITA-5.69.3</t>
  </si>
  <si>
    <t>Vaginal disease due to predominant pitta</t>
  </si>
  <si>
    <t>A gynaecological disorder characterized by burning in female genital organs; inflammation/suppuration of female genital organs; fever; heating sensation; menstrual discharge becoming blue; yellow or black in colour; yellowish discharge; whitish discharge; very hot dishcarge; large amount of hot; offensively smelling discharge; burning in female genital organs; putrid smell in female genital organs; hot menstrual flow; heavy menstrual flow; smelling of dead body.</t>
  </si>
  <si>
    <t>pittaja-yonirogaḥ</t>
  </si>
  <si>
    <t>पित्तज-योनिरोगः</t>
  </si>
  <si>
    <t>ITA-5.69.4</t>
  </si>
  <si>
    <t>Vaginal disease due to predominant kapha</t>
  </si>
  <si>
    <t>A gynaecological disorder characterized by sliminess of the female genital organs; coldness of female genital organs; itching in female genital organs; mild pain; pale-coloured female genital organs; paleness of menstrual blood; slimy menstrual flow; painless; discharge according to affected dosha.</t>
  </si>
  <si>
    <t>kaphaja-yonirogaḥ</t>
  </si>
  <si>
    <t>कफज-योनिरोगः</t>
  </si>
  <si>
    <t>ITA-5.69.5</t>
  </si>
  <si>
    <t>Vaginal disease due to vitiated tridosha</t>
  </si>
  <si>
    <t>A gynaecological disorder characterized by mixed features; burning pain; colicky pain; whitish discharge; slimy menstrual flow; clinical features of all types of dosha; complications.</t>
  </si>
  <si>
    <t>sannipātaja-yonirogaḥ</t>
  </si>
  <si>
    <t>सन्निपातज-योनिरोगः</t>
  </si>
  <si>
    <t>ITA-5.69.6</t>
  </si>
  <si>
    <t>Round-shaped abscess in vagina</t>
  </si>
  <si>
    <t>A gynaecological disorder characterized by a tuberous swelling filled with pus; a tuberous swelling filled with blood; a tuberous swelling resembling a nikuca fruit.</t>
  </si>
  <si>
    <t>yonikandaḥ</t>
  </si>
  <si>
    <t>योनिकन्दः</t>
  </si>
  <si>
    <t>ITA-5.69.7</t>
  </si>
  <si>
    <t>Round-shaped abscess in vagina due to vitiated vata</t>
  </si>
  <si>
    <t>A gynaecological disorder characterized by a dry swelling in the external female genital organs; discoloured swelling in external genital organs; cracked swelling in external genital organs.</t>
  </si>
  <si>
    <t>vātikayonikandaḥ</t>
  </si>
  <si>
    <t>वातिकयोनिकन्दः</t>
  </si>
  <si>
    <t>ITA-5.69.8</t>
  </si>
  <si>
    <t>Round-shaped abscess in vagina due to vitiated pitta</t>
  </si>
  <si>
    <t>A gynaecological disorder characterized by a tuberous swelling accompanied by a burning sensation and redness of the female external genital organs; swelling in external genital organs associated with fever; vaginal sprouts with redness.</t>
  </si>
  <si>
    <t>paittikayonikandaḥ</t>
  </si>
  <si>
    <t>पैत्तिकयोनिकन्दः</t>
  </si>
  <si>
    <t>ITA-5.69.9</t>
  </si>
  <si>
    <t>Round-shaped abscess in vagina due to vitiated kapha</t>
  </si>
  <si>
    <t>A gynaecological disorder characterized by swelling resembling nila puṣpa; itching in external genital organs.</t>
  </si>
  <si>
    <t>kaphajayonikandaḥ</t>
  </si>
  <si>
    <t>कफजयोनिकन्दः</t>
  </si>
  <si>
    <t>ITA-5.69.10</t>
  </si>
  <si>
    <t>Round-shaped abscess in vagina due to vitiated tridosha</t>
  </si>
  <si>
    <t>A gynaecological disorder characterized by clinical features of all types of vitiated dosas in yonikanda.</t>
  </si>
  <si>
    <t>sannipātajayonikandaḥ</t>
  </si>
  <si>
    <t>सन्निपातजयोनिकन्दः</t>
  </si>
  <si>
    <t>ITA-5.70.1</t>
  </si>
  <si>
    <t>Fetal expulsion in fifth or sixth month of pregnancy</t>
  </si>
  <si>
    <t>Miscarriage of a formed fetus in the fifth month of pregnancy; in the sixth month of pregnancy.</t>
  </si>
  <si>
    <t>garbhapātaḥ</t>
  </si>
  <si>
    <t>गर्भपातः</t>
  </si>
  <si>
    <t>ITA-5.70.2</t>
  </si>
  <si>
    <t>Fetal expulsion before fourth month of pregnancy</t>
  </si>
  <si>
    <t>Miscarriage of a fetus before completing the fourth month of pregnancy.</t>
  </si>
  <si>
    <t>garbhasrāvaḥ</t>
  </si>
  <si>
    <t>गर्भस्रावः</t>
  </si>
  <si>
    <t>ITA-5.70.3</t>
  </si>
  <si>
    <t>Obstructed fetal presentation</t>
  </si>
  <si>
    <t>Abnormal fetal presentation characterized by irritation of the abdomen; pain in sides of chest/flanks; pain in urinary bladder; pain in head; pain in abdomen; pain in female genital organs; borborygmi with distension; obstruction to passage of urine/retention; abortion of young fetus; discharge of blood; ocassional enlargement of fetus; abnormal fetal presentation; fetus descending to lower abdomen; fetal retention due to vitiated apāna vata.</t>
  </si>
  <si>
    <t>mūḍhagarbhaḥ</t>
  </si>
  <si>
    <t>मूढगर्भः</t>
  </si>
  <si>
    <t>ITA-5.70.4</t>
  </si>
  <si>
    <t>Obstructed fetal presentation with both hands, feet and head wedged upwards</t>
  </si>
  <si>
    <t>Abnormal fetal presentation characterized by fetus seen presenting at vagina with both hands; feet and head wedged upwards; a category of compound fetal presentation. Ayurvedic literature describes this as obstructed fetal presentation resembling a wedge blocking the vagina.</t>
  </si>
  <si>
    <t>kīlakaḥ</t>
  </si>
  <si>
    <t>कीलकः</t>
  </si>
  <si>
    <t>ITA-5.70.5</t>
  </si>
  <si>
    <t>Obstructed fetal presentation with head, hands and feet presenting together</t>
  </si>
  <si>
    <t>Abnormal fetal presentation characterized by emergence of fetal palms and feet; body obstructed; resembling horse’s hoof; a category of compound fetal presentation. Ayurvedic literature describes this as obstructed fetal presentation resembling a horse’s hoof.</t>
  </si>
  <si>
    <t>pratikhuraḥ</t>
  </si>
  <si>
    <t>प्रतिखुरः</t>
  </si>
  <si>
    <t>ITA-5.70.6</t>
  </si>
  <si>
    <t>Obstructed fetal presentation with the head and one hand presenting</t>
  </si>
  <si>
    <t>Abnormal fetal presentation characterized by emergence of fetal head and one hand; a category of compound fetal presentation. Ayurvedic literature describes this as obstructed foetal presentation resembling a sprouting seed.</t>
  </si>
  <si>
    <t>bījakaḥ</t>
  </si>
  <si>
    <t>बीजकः</t>
  </si>
  <si>
    <t>ITA-5.70.7</t>
  </si>
  <si>
    <t>Obstructed fetal presentation with fetus in a transverse lie</t>
  </si>
  <si>
    <t>Abnormal fetal presentation characterized by a fetus in a tranverse lie with obstructed passage.</t>
  </si>
  <si>
    <t>parighaḥ</t>
  </si>
  <si>
    <t>परिघः</t>
  </si>
  <si>
    <t>ITA-5.70.8</t>
  </si>
  <si>
    <t>Intrauterine fetal death</t>
  </si>
  <si>
    <t>Death of fetus in the uterus characterized by feeling as if the abdomen is wrapped in a wet cloth; stiff abdomen; stretched abdomen; abdomen cold to touch; stony hard fetus; absence of fetal movements; severe pain; no labour pain; no discharge from yoni; sluggish eyes; distressed mother; giddiness or dizziness; difficulty in breathing; distress/discontent/ restlessness; improper manifestation of natural urges; cessation of labour pain; blackishness or cyanosis; pallor; foetid smell on breath; colicky pain in abdomen; inflated abdomen; thirst; difficulty in breathing; exhaustion without exertion; mother crying constantly; sleeplessness; difficulty in breathing.</t>
  </si>
  <si>
    <t>mṛtagarbhaḥ</t>
  </si>
  <si>
    <t>मृतगर्भः</t>
  </si>
  <si>
    <t>ITA-5.70.9</t>
  </si>
  <si>
    <t>Puerperal disorder</t>
  </si>
  <si>
    <t>A disorder characterized by generalized body aches; fever; tremors; thirst; heaviness of body; swelling of body; colicky pain in abdomen; diarrhoea.</t>
  </si>
  <si>
    <t>sūtikārogaḥ</t>
  </si>
  <si>
    <t>सूतिकारोगः</t>
  </si>
  <si>
    <t>ITA-5.70.10Breastmilkvitiated</t>
  </si>
  <si>
    <t>by vāta</t>
  </si>
  <si>
    <t>A disorder characterized by breast milk giving rise to constipation in children; causing retention of urine in children; astringent taste; immediately dissolving in water; dry in nature.</t>
  </si>
  <si>
    <t>vātajakṣīradoṣaḥ</t>
  </si>
  <si>
    <t>वातजक्षीरदोषः</t>
  </si>
  <si>
    <t>ITA-5.70.11Breastmilkvitiated</t>
  </si>
  <si>
    <t>by kapha</t>
  </si>
  <si>
    <t>A disorder characterized by breast milk which is thick/dense; slimy; sinking in water; slightly salty in taste; thick.</t>
  </si>
  <si>
    <t>kaphajakṣīradoṣaḥ</t>
  </si>
  <si>
    <t>कफजक्षीरदोषः</t>
  </si>
  <si>
    <t>ITA-5.70.12Breastmilkvitiated</t>
  </si>
  <si>
    <t>by pitta</t>
  </si>
  <si>
    <t>A disorder characterized by breast milk which is sour in taste; pungent taste; with yellowish streaks; causing burning sensation in child; hot in nature; salty taste.</t>
  </si>
  <si>
    <t>pittajakṣīradoṣaḥ</t>
  </si>
  <si>
    <t>पित्तजक्षीरदोषः</t>
  </si>
  <si>
    <t>ITA-5.70.13Breastmilkvitiated</t>
  </si>
  <si>
    <t>by tridosha</t>
  </si>
  <si>
    <t>sannipātajakṣīradoṣaḥ</t>
  </si>
  <si>
    <t>सन्निपातजक्षीरदोषः</t>
  </si>
  <si>
    <t>ITA-5.71.1</t>
  </si>
  <si>
    <t>Paediatric diseases</t>
  </si>
  <si>
    <t>Diseases of children aged between birth and 16 years.</t>
  </si>
  <si>
    <t>bālarogaḥ</t>
  </si>
  <si>
    <t>बालरोगः</t>
  </si>
  <si>
    <t>ITA-5.71.2</t>
  </si>
  <si>
    <t>Ophthalmia neonatorum</t>
  </si>
  <si>
    <t>A disorder characterized by some or all the following signs and symptoms: swelling of the eyes; coppery redness of eyes; inability to see; pain in eyelids; stickiness of eyelids; rubbing of ears; rubbing of eyes; rubbing of nose; frontal headache; pain in eyes; irritation in nose; photophobia; difficulty in opening eyes.</t>
  </si>
  <si>
    <t>kukūṇaka</t>
  </si>
  <si>
    <t>कुकूणक</t>
  </si>
  <si>
    <t>ITA-5.71.3</t>
  </si>
  <si>
    <t>Malnutrition disorder</t>
  </si>
  <si>
    <t>A disorder characterized by some or all the following signs and symptoms: diminution of digestive power; loss of taste; emaciation; cough; abdominal enlargement; drowsiness/ lassitude; giddiness or dizziness; vomiting.</t>
  </si>
  <si>
    <t>pārigarbhikaḥ</t>
  </si>
  <si>
    <t>पारिगर्भिकः</t>
  </si>
  <si>
    <t>ITA-5.71.4</t>
  </si>
  <si>
    <t>Dehydration of palate</t>
  </si>
  <si>
    <t>A disorder characterized by some or all the following signs and symptoms: depression/sinking of anterior fontanelle; depression of palate; aversion to breast milk; difficulty in sucking; loose stools; thirst; itching in mouth; pain in eyes; inability to hold neck; vomiting.</t>
  </si>
  <si>
    <t>tālukaṇṭakaḥ</t>
  </si>
  <si>
    <t>तालुकण्टकः</t>
  </si>
  <si>
    <t>ITA-5.71.5</t>
  </si>
  <si>
    <t>Paediatric erysipelas</t>
  </si>
  <si>
    <t>mahāpadmaḥ</t>
  </si>
  <si>
    <t>महापद्मः</t>
  </si>
  <si>
    <t>ITA-5.71.6</t>
  </si>
  <si>
    <t>Nodular skin disease of children</t>
  </si>
  <si>
    <t>A disorder characterized by hard nodules/papular lesions; painless nodule; nodule resembling green gram in size; skin-coloured nodule; waxy/unctuous nodule.</t>
  </si>
  <si>
    <t>ITA-5.71.7</t>
  </si>
  <si>
    <t>Napkin rash</t>
  </si>
  <si>
    <t>A disorder characterized by some or all the following signs and symptoms: itching; sudden appearance of blisters; secretion from vesicles on itching; worsening of lesion on merging. A disorder that is generally due to unhygienic conditions or napkin allergy.</t>
  </si>
  <si>
    <t>ahipūtana</t>
  </si>
  <si>
    <t>अहिपूतन</t>
  </si>
  <si>
    <t>ITA-5.71.8</t>
  </si>
  <si>
    <t>Neurological symptoms due to external invisible factors</t>
  </si>
  <si>
    <t>A disorder characterized by some or all the following signs and symptoms: the sudden onset of agitation in the baby; sudden onset of fearfulness in baby; sudden onset of crying; gouging or scratching wet-nurse or mother; biting wet-nurse or mother; scratching or gouging own body; biting him or herself; upward movement of eyes; teeth-gnashing; cooing sound; yawning; hasty movements of eyebrows; teeth- grinding; drooping of lips; frothy vomiting; severe weakness; staying awake at night; swelling of eyes; altered stools/loose motions; hoarse voice; smelling of meat and blood; aversion to food/breast milk; lacrimation from one eye; convulsive movements of limbs; sweating; body smelling of blood; diminished crying; facial paralysis; fearfullness; aversion to breast milk; twitching of limbs; smelling of wound; ptosis of one eye; flickering of one eye; anxious; quickening of eye movements; constipation; frequent shaking of head; hemiplegia/hemiparesis; stiffness of body; bending/drooping of neck; crying with hoarse voice; vomiting of saliva; odour of animal fat; odour of blood; making fists; hard stool; movement of one eye brow; movement of one cheek; reddness of both eyes; lameness; death.</t>
  </si>
  <si>
    <t>skandagrahaḥ</t>
  </si>
  <si>
    <t>स्कन्दग्रहः</t>
  </si>
  <si>
    <t>ITA-5.71.9</t>
  </si>
  <si>
    <t>Epilepsy-like symptoms due to external invisible factors</t>
  </si>
  <si>
    <t>A disorder characterized by some or all the following signs and symptoms: frequent episodes of unconsciousness; pricking of hairs; drooping of neck; bending of body; yawning; faecal excretion; urination; frothy vomiting; upward movement of eyes; involuntary movements of hands; involuntary movements of eyebrows; biting of mother’s breast; biting of own tongue; inflammation; fever; sleeplessness; odour of pus and blood; excessive crying after regaining consciousness; episodes of unconsciousness; involuntary movements of hands and feet; body smelling of pus or blood; frothy vomitus.</t>
  </si>
  <si>
    <t>skandāpasmāraḥ</t>
  </si>
  <si>
    <t>स्कन्दापस्मारः</t>
  </si>
  <si>
    <t>ITA-5.71.10Symptomcomplex</t>
  </si>
  <si>
    <t>resembling bacterial infection of the skin due to external invisible factors</t>
  </si>
  <si>
    <t>A disorder characterized by some or all the following signs and symptoms: a smell of birds emanating from the body; generalized discharging lesions; flaccidity/laxity; blisters with burning sensation spread over body; blisters with suppuration spread over body; afflicted with skin lesions due to injuries or trauma; diarrhoea; tongue ulcer; palate ulcer; throat ulcer; repeated blisters on joints; manifesting at any time; stomatitis; proctitis; fever; smelling of shakuni (a type of bird).</t>
  </si>
  <si>
    <t>śakunīgrahaḥ</t>
  </si>
  <si>
    <t>शकुनीग्रहः</t>
  </si>
  <si>
    <t>ITA-5.71.11Symptomcomplex</t>
  </si>
  <si>
    <t>resembling juvenile pernicious anaemia due to external invisible factors</t>
  </si>
  <si>
    <t>A disorder characterized by some or all the following signs and symptoms: black-bluish discoloration; rubbing of ears; rubbing of eyes; rubbing of nose; cough; hiccups; irregular movement of eyes; deviation of mouth; redness of face; goat-like odour; fever; dryness/wasting; greenish faeces; loose stools; limbs covered with ulcers; limbs covered with blisters; muddy odour; bloody discharge; stools not well formed; burning sensation; excessive paleness of body; stomatitis; suffering with pain; easily afflicted.</t>
  </si>
  <si>
    <t>revatīgrahaḥ</t>
  </si>
  <si>
    <t>रेवतीग्रहः</t>
  </si>
  <si>
    <t>ITA-5.71.12Fever,retentionof</t>
  </si>
  <si>
    <t>urine due to external invisible factors</t>
  </si>
  <si>
    <t>A disorder characterized by some or all the following signs and symptoms: crying; vomiting; shivering of body; drowsiness/lassitude; wakefulness at night; hiccups; abdominal distension; altered bowels/loose stools; thirst; retention of urine; flaccidity/laxity; horripilation; crow-like smell; sleepiness in daytime; thirst; involuntary sideways glance.</t>
  </si>
  <si>
    <t>pūtanāgrahaḥ</t>
  </si>
  <si>
    <t>पूतनाग्रहः</t>
  </si>
  <si>
    <t>ITA-5.71.13Diarrhoea,fever,</t>
  </si>
  <si>
    <t>insomnia, emaciation complex due to external invisible factors</t>
  </si>
  <si>
    <t>A disorder characterized by some or all the following signs and symptoms: diarrhoea; cough; vomiting; fever; thirst; odour of animal fat; aversion to breast milk; abnormal colour of body; constant downward gaze; sour smell; insufficient sleep; altered stools/loose motions; discoloration of body; bad odour; emaciation; tired eyes; severe pain in eyes; itching of eyes; stye; swelling of eyes; hiccups; agitation; harsh voice; shivering/tremors; fishy smell from body.</t>
  </si>
  <si>
    <t>andhapūtanāgrahaḥ</t>
  </si>
  <si>
    <t>अन्धपूतनाग्रहः</t>
  </si>
  <si>
    <t>ITA-5.71.14Assymmetricbody</t>
  </si>
  <si>
    <t>temperature, excess sleep due to external invisible factors</t>
  </si>
  <si>
    <t>A disorder characterized by some or all the following signs and symptoms: diarrhoea; cough; weakness; vomiting; eye diseases; bad odour; frequent trembling of body; agitated; tremors; crying; involuntary sideways glance; thirst; borborygmi; smell of raw meat/animal fat; cold on one side but warm on other side of body; obstructed; clinging to mother and sleeping.</t>
  </si>
  <si>
    <t>śītapūtanāgrahaḥ</t>
  </si>
  <si>
    <t>शीतपूतनाग्रहः</t>
  </si>
  <si>
    <t>ITA-5.71.15Prominentveins,</t>
  </si>
  <si>
    <t>shiny face due to external invisible factors</t>
  </si>
  <si>
    <t>A disorder characterized by some or all the following signs and symptoms: venous prominences on the body; pale complexion of face; polyphagia; urine/cow urine odour; exhausted body; tender palms; tender soles; shiny face; bluish-black venous prominence on abdomen; agitation; dark-coloured veins on abdomen; fever; aversion to food/milk; tired body.</t>
  </si>
  <si>
    <t>mukhamaṇḍikāgrahaḥ</t>
  </si>
  <si>
    <t>मुखमण्डिकाग्रहः</t>
  </si>
  <si>
    <t>ITA-5.71.16Syncope,constant</t>
  </si>
  <si>
    <t>fever, tremors due to external invisible factors</t>
  </si>
  <si>
    <t>A disorder characterized by some or all the following signs and symptoms: teeth-grinding/teeth-biting; syncope or swooning; bad odour; frothy vomitus; involuntary bending from abdomen; agitation; crying; upward gaze; constant fever; odour of animal fat; unconsciousness; abdominal distension; shaking of hands; shaking of legs; thirst; clenching of fist; diarrhoea; feeble voice; discoloration; cooing sound; vomiting; cough; hiccups; insomnia; dry throat; dry mouth; sound of hollow cough; biting of lips; contracture of body parts; stiffness; goat-like odour; involuntary upward gaze and laughing; swelling of eye.</t>
  </si>
  <si>
    <t>naigameṣagrahaḥ</t>
  </si>
  <si>
    <t>नैगमेषग्रहः</t>
  </si>
  <si>
    <t>ITA-5.72.1</t>
  </si>
  <si>
    <t>Poisoning</t>
  </si>
  <si>
    <t>viṣaḥ</t>
  </si>
  <si>
    <t>विषः</t>
  </si>
  <si>
    <t>ITA-5.72.2</t>
  </si>
  <si>
    <t>Vegetable poison</t>
  </si>
  <si>
    <t>Poisoning characterized by fever; hiccups; tenderness or sensitive teeth/dental hyperaesthesia; choking sensation in throat; frothy vomiting; restlessness; breathlessness/difficulty in breathing; syncope or swooning.</t>
  </si>
  <si>
    <t>sthāvaraviṣaḥ</t>
  </si>
  <si>
    <t>स्थावरविषः</t>
  </si>
  <si>
    <t>ITA-5.72.3</t>
  </si>
  <si>
    <t>Animal poison</t>
  </si>
  <si>
    <t>Poisoning characterized by sleep; drowsiness/lassitude; exhaustion without exertion; burning sensation; inflammation/ suppuration; horripilation; oedema; diarrhoea; indigestion.</t>
  </si>
  <si>
    <t>jaṅgamaviṣaḥ</t>
  </si>
  <si>
    <t>जङ्गमविषः</t>
  </si>
  <si>
    <t>ITA-5.72.4</t>
  </si>
  <si>
    <t>Poisonous roots</t>
  </si>
  <si>
    <t>Poisoning characterized by pains/convulsive movements of limbs; excessive talking/irrelevant speech/incoherent speech; confusion/delirium.</t>
  </si>
  <si>
    <t>mūlaviṣaḥ</t>
  </si>
  <si>
    <t>मूलविषः</t>
  </si>
  <si>
    <t>ITA-5.72.5</t>
  </si>
  <si>
    <t>Poisonous leaves</t>
  </si>
  <si>
    <t>Poisoning characterized by yawning; convulsive movements of body; breathlessness/difficulty in breathing.</t>
  </si>
  <si>
    <t>patra-viṣaḥ</t>
  </si>
  <si>
    <t>पत्र-विषः</t>
  </si>
  <si>
    <t>ITA-5.72.6</t>
  </si>
  <si>
    <t>Poisonous fruits</t>
  </si>
  <si>
    <t>Poisoning characterized by scrotal oedema; burning sensation; aversion to food.</t>
  </si>
  <si>
    <t>phalaviṣaḥ</t>
  </si>
  <si>
    <t>फलविषः</t>
  </si>
  <si>
    <t>ITA-5.72.7</t>
  </si>
  <si>
    <t>Poisonous flowers</t>
  </si>
  <si>
    <t>Poisoning characterized by vomiting; abdominal distension; confusion/delirium.</t>
  </si>
  <si>
    <t>puṣpa-viṣaḥ</t>
  </si>
  <si>
    <t>पुष्प-विषः</t>
  </si>
  <si>
    <t>ITA-5.72.8</t>
  </si>
  <si>
    <t>Poisonous barks</t>
  </si>
  <si>
    <t>Poisoning characterized by halitosis; roughness/dryness; headache; secretion of mucus.</t>
  </si>
  <si>
    <t>tvak-viṣaḥ</t>
  </si>
  <si>
    <t>त्वक-विषः</t>
  </si>
  <si>
    <t>ITA-5.72.9</t>
  </si>
  <si>
    <t>Poisonous resinous exudates</t>
  </si>
  <si>
    <t>sāra-viṣaḥ</t>
  </si>
  <si>
    <t>सार-विषः</t>
  </si>
  <si>
    <t>ITA-5.72.10Poisonousgums;</t>
  </si>
  <si>
    <t>resins</t>
  </si>
  <si>
    <t>niryāsa-viṣaḥ</t>
  </si>
  <si>
    <t>निर्यास-विषः</t>
  </si>
  <si>
    <t>ITA-5.72.11Poisonouslatexes</t>
  </si>
  <si>
    <t>Poisoning characterized by frothing from mouth; altered stools/loose motions; heaviness of tongue.</t>
  </si>
  <si>
    <t>kṣīra-viṣaḥ</t>
  </si>
  <si>
    <t>क्षीर-विषः</t>
  </si>
  <si>
    <t>ITA-5.72.12Poisonousminerals</t>
  </si>
  <si>
    <t>Poisoning characterized by precordial pain/cardiac pain; syncope or swooning; burning sensation in palate.</t>
  </si>
  <si>
    <t>dhātu-viṣaḥ</t>
  </si>
  <si>
    <t>धातु-विषः</t>
  </si>
  <si>
    <t>ITA-5.72.13Cumulativepoisoning</t>
  </si>
  <si>
    <t>with mild effect over time</t>
  </si>
  <si>
    <t>Poisoning characterized by loose stools; change in normal complexion; foul odour from mouth; altered taste in mouth; thirst; syncope or swooning; vomiting; stuttering/stammering; sadness/depression; abdominal distension due to vitiated tridosha; loss of hair from all parts of body; sense of intoxication after meal; indigestion; loss of taste; circular eruptions; wheal-like skin eruptions; confusion/delirium; diminution of dhātu/emaciation; pedal oedema; swelling in hands; swelling of mouth; clinical features of ascites; diarrhoea; discoloration; clinical features of intermittent fever; excessive thirst; psychosis; borborygmi with distension; loss of bodily secretions; skin diseases; red coloration; clinical features resembling psoriasis; oedema; pallor; haemorrhoids; extreme wasting of muscles/diminution of muscle mass; breathlessness/difficulty in breathing; abdominal swelling; fever; leading to death; the poison becomes less potent following treatment but not eliminated from the system.</t>
  </si>
  <si>
    <t>Dūṣīviṣaḥ/ kṛtrimaviṣaḥ</t>
  </si>
  <si>
    <t>दूषीविषः/ कृत्रिमविषः</t>
  </si>
  <si>
    <t>ITA-5.72.14Cumulativepoisoning</t>
  </si>
  <si>
    <t>with mild effect over time, poison lodged in intestines</t>
  </si>
  <si>
    <t>Poisoning characterized by vāta pitta disorders; hair loss from head and body; individual resembling a bird with withered wings.</t>
  </si>
  <si>
    <t>Pakvāśayastha-; dūṣīviṣam</t>
  </si>
  <si>
    <t>पक्वाशयस्थ-; दूषीविषम</t>
  </si>
  <si>
    <t>ITA-5.72.15Cumulativepoisoning</t>
  </si>
  <si>
    <t>with mild effect over time, poison lodged in the tissues</t>
  </si>
  <si>
    <t>Poisoning characterized by ailments due to involvement of fundamental structural components, e.g. when poison is associated with primary circulating nutrient fluid (rasa) there will be aversion to food/anorexia.</t>
  </si>
  <si>
    <t>dhātugata-dūṣīviṣam</t>
  </si>
  <si>
    <t>धातुगत-दूषीविषम</t>
  </si>
  <si>
    <t>ITA-5.72.16Poisoningdueto</t>
  </si>
  <si>
    <t>spider bite</t>
  </si>
  <si>
    <t>lūtāviṣaḥ</t>
  </si>
  <si>
    <t>लूताविषः</t>
  </si>
  <si>
    <t>ITA-5.72.17Poisoningdue</t>
  </si>
  <si>
    <t>to rat bite</t>
  </si>
  <si>
    <t>Poisoning characterized by nodular swelling; oedema; resembling lotus seed; circular patches; intense growth of papules; spreading cellulitis/erysipelas; clinical features of kiṭibha; breaking type of pain in small joints; severe pain; syncope or swooning; bodily exhaustion or tiredness/inability to perform physical activities; fever; weakness; loss of taste; breathlessness/difficulty in breathing; vomiting; horripilation; bleeding from bite site; pallor; burning sensation.</t>
  </si>
  <si>
    <t>mūṣikāviṣaḥ/ ākhuviṣaḥ</t>
  </si>
  <si>
    <t>मूषिकाविषः/ आखुविषः</t>
  </si>
  <si>
    <t>ITA-5.72.18Slow,chronic</t>
  </si>
  <si>
    <t>spider poisoning</t>
  </si>
  <si>
    <t>Poisoning characterized by loose stools; change in normal complexion; foul odour from mouth; altered taste in mouth; thirst; syncope or swooning; vomiting; stuttering/ stammmering; sadness/depression; abdominal distension due to vitiated tridosha; loss of hair from all parts of body; sense of intoxication after meal; indigestion; loss of taste; circular eruptions; wheal-like skin eruptions; confusion/delirium; diminution of dhātu/emaciation; pedal oedema; swelling of hands; swelling of mouth; clinical features of ascites; diarrhoea; discoloration; clinical features of intermittent fever; excessive thirst; psychosis; borborygmi with distension; loss of bodily secretions; stuttering/stammmering; skin diseases; red coloration; clinical features resembling psoriasis; oedema; pallor; haemorrhoids; extreme wasting of muscles/diminution of muscle mass; breathlessness/difficulty in breathing; abdominal swelling; fever; leads to death; the poison becomes less potent following treatment but not eliminated from the system.</t>
  </si>
  <si>
    <t>dūṣīviṣa-lūtādaṣṭaḥ</t>
  </si>
  <si>
    <t>दूषीविष-लूतादष्टः</t>
  </si>
  <si>
    <t>ITA-5.72.19Poisoningdueto</t>
  </si>
  <si>
    <t>scorpion bite</t>
  </si>
  <si>
    <t>Poisoning characterized by a burning sensation resembling fire; rapidly spreading in an upward direction; pain remaining at bite site; instantly severe pain; brownish discoloration at bite site; pricking type of pain at bite site; splitting type of pain at bite site.</t>
  </si>
  <si>
    <t>vṛścikaviṣaḥ</t>
  </si>
  <si>
    <t>वृश्चिकविषः</t>
  </si>
  <si>
    <t>ITA-5.72.20Poisoningduetotwo</t>
  </si>
  <si>
    <t>or more ingredients in combination</t>
  </si>
  <si>
    <t>Poisoning characterized by pallor; emaciation; insufficient digestive power/capacity; discomfort in vital organs; affliction of marma; swelling in hands; pedal oedema; abdominal enlargement; diseases due to malfunctioning grahaṇi; phthisis; palpable glandular enlargement in abdomen/ abdominal lump; wasting; fever; oedema; insanity; haemorrhoids.</t>
  </si>
  <si>
    <t>garaviṣaḥ</t>
  </si>
  <si>
    <t>गरविषः</t>
  </si>
  <si>
    <t>ITA-5.72.21Poisoningdueto</t>
  </si>
  <si>
    <t>rabid dog bite</t>
  </si>
  <si>
    <t>Poisoning characterized by numbness; blackish bleeding; precordial pain/cardiac pain; headache; fever; rigidity/ stiffness; thirst; syncope or swooning.</t>
  </si>
  <si>
    <t>alarkaviṣaḥ</t>
  </si>
  <si>
    <t>अलर्कविषः</t>
  </si>
  <si>
    <t>ITA-5.72.22Poisoningdueto</t>
  </si>
  <si>
    <t>contact with an insect</t>
  </si>
  <si>
    <t>Poisoning characterized by the formation of round protuberance; oedema; fever; itching; loss of taste.</t>
  </si>
  <si>
    <t>kīṭaviṣaḥ</t>
  </si>
  <si>
    <t>कीटविषः</t>
  </si>
  <si>
    <t>ITA-5.72.23Reactiondueto</t>
  </si>
  <si>
    <t>contact with a frog</t>
  </si>
  <si>
    <t>Poisoning characterized by itching at site; yellowish froth from mouth; burning sensation; vomiting; syncope or swooning; sleep.</t>
  </si>
  <si>
    <t>maṇḍūkadaṣṭaḥ</t>
  </si>
  <si>
    <t>मण्डूकदष्टः</t>
  </si>
  <si>
    <t>ITA-5.72.24Reactiondue</t>
  </si>
  <si>
    <t>to ant bite</t>
  </si>
  <si>
    <t>Poisoning characterized by swelling at bite site; burning sensation; oedema.</t>
  </si>
  <si>
    <t>pipīlikā-daṣṭaḥ</t>
  </si>
  <si>
    <t>पिपीलिका-दष्टः</t>
  </si>
  <si>
    <t>ITA-5.72.25Reactiondueto</t>
  </si>
  <si>
    <t>lizard bite</t>
  </si>
  <si>
    <t>Poisoning characterized by brownish discoloration; blackish discoloration of body; variegated coloration; confusion/ delirium; altered bowels/loose motions.</t>
  </si>
  <si>
    <t>kṛkalāsadaṣṭaḥ</t>
  </si>
  <si>
    <t>कृकलासदष्टः</t>
  </si>
  <si>
    <t>ITA-5.72.26Poisonousleechbite</t>
  </si>
  <si>
    <t>Poisoning characterized by itching; oedema; fever; syncope or swooning.</t>
  </si>
  <si>
    <t>saviṣa-jalaukādaṣṭaḥ</t>
  </si>
  <si>
    <t>सविष-जलौकादष्टः</t>
  </si>
  <si>
    <t>ITA-5.72.27Contactwithor</t>
  </si>
  <si>
    <t>consumption of poisonous fish</t>
  </si>
  <si>
    <t>Poisoning characterized by burning sensation; swelling at the site; pain in situ.</t>
  </si>
  <si>
    <t>saviṣa-matsyadaṣṭaḥ</t>
  </si>
  <si>
    <t>सविष-मत्स्यदष्टः</t>
  </si>
  <si>
    <t>ITA-5.72.28Reactiondueto</t>
  </si>
  <si>
    <t>contact with household lizard</t>
  </si>
  <si>
    <t>Poisoning characterized by burning sensation; pricking pain; perspiration; oedema.</t>
  </si>
  <si>
    <t>gṛhagodhikādaṣṭaḥ</t>
  </si>
  <si>
    <t>गृहगोधिकादष्टः</t>
  </si>
  <si>
    <t>ITA-5.72.29</t>
  </si>
  <si>
    <t>Reaction due to sting of honeybee</t>
  </si>
  <si>
    <t>Poisoning characterized by itching; oedema; burning sensation; pain; brownish-coloured papules; fever; death.</t>
  </si>
  <si>
    <t>makṣikā-daṣṭaḥ</t>
  </si>
  <si>
    <t>मक्षिका-दष्टः</t>
  </si>
  <si>
    <t>ITA-5.72.30</t>
  </si>
  <si>
    <t>Reaction due to sting of mosquito</t>
  </si>
  <si>
    <t>Poisoning characterized by severe itching; swelling at bite site; mild pain.</t>
  </si>
  <si>
    <t>maśaka-daṣṭaḥ</t>
  </si>
  <si>
    <t>मशक-दष्टः</t>
  </si>
  <si>
    <t>ITA-5.72.31</t>
  </si>
  <si>
    <t>Reaction due to sting of centipede</t>
  </si>
  <si>
    <t>Poisoning characterized by oedema; pain; burning sensation in precordial/cardiac region; burning sensation; syncope or swooning; appearance of whitish papules.</t>
  </si>
  <si>
    <t>śatapadī-daṣṭaḥ</t>
  </si>
  <si>
    <t>शतपदी-दष्टः</t>
  </si>
  <si>
    <t>ITA-5.73.1</t>
  </si>
  <si>
    <t>Injury of vulnerable locations</t>
  </si>
  <si>
    <t>A disorder characterized by some or all the following signs and symptoms: giddiness or dizziness; excessive talking/ irrelevant speech/incoherent speech; falling down; fainting/ severe confusion; uncoordinated movements; nonfunctioning of the mind as in sleep; feeling of warmth; flaccidity/laxity; syncope or swooning; upward movement of vata; severe breaking type of pain; bloody discharge resembling meat washings; cessation of all sense organ functioning; fatigued mind and body.</t>
  </si>
  <si>
    <t>marmaviddhaḥ/; marmābhighātaḥ/; marmakṣataḥ</t>
  </si>
  <si>
    <t>मर्मविद्धः/; मर्माभिघातः/; मर्मक्षतः</t>
  </si>
  <si>
    <t>ITA-5.73.2</t>
  </si>
  <si>
    <t>Foreign body in the skin</t>
  </si>
  <si>
    <t>A disorder due to presence of foreign body in the skin; characterized by discoloration; elongated prominent swelling; hard swelling.</t>
  </si>
  <si>
    <t>tvaggata-śalyaḥ</t>
  </si>
  <si>
    <t>त्वग्गत-शल्यः</t>
  </si>
  <si>
    <t>ITA-5.73.3</t>
  </si>
  <si>
    <t>Foreign body in the muscle</t>
  </si>
  <si>
    <t>A disorder due to presence of foreign body in the muscle; characterized by sucking type of pain; inflammation/ suppuration; increase in swelling; failure of foreign body pathway to heal; inability to bear touching/pressing.</t>
  </si>
  <si>
    <t>māṃsagata-śalyaḥ</t>
  </si>
  <si>
    <t>मांसगत-शल्यः</t>
  </si>
  <si>
    <t>ITA-5.73.4</t>
  </si>
  <si>
    <t>Foreign body between the muscles</t>
  </si>
  <si>
    <t>A disorder due to presence of foreign body between the muscles; characterized by inflammation/suppuration; failure of foreign body pathway to heal; inability to bear touching/pressing.</t>
  </si>
  <si>
    <t>peśyantaragata-śalyaḥ</t>
  </si>
  <si>
    <t>पेश्यन्तरगत-शल्यः</t>
  </si>
  <si>
    <t>ITA-5.73.5</t>
  </si>
  <si>
    <t>Foreign body in the veins</t>
  </si>
  <si>
    <t>A disorder due to presence of foreign body in the veins; characterized by engorgement; pain in veins; swelling.</t>
  </si>
  <si>
    <t>sirāgata-śalyaḥ</t>
  </si>
  <si>
    <t>सिरागत-शल्यः</t>
  </si>
  <si>
    <t>ITA-5.73.6</t>
  </si>
  <si>
    <t>Foreign body in the ligaments, and tendons</t>
  </si>
  <si>
    <t>A disorder due to presence of foreign body in the ligaments; characterized by redness/congestion/inflammation; forceful flow of fluid on cutting tendons; associated with severe pain.</t>
  </si>
  <si>
    <t>snāyugata-śalyaḥ</t>
  </si>
  <si>
    <t>स्नायुगत-शल्यः</t>
  </si>
  <si>
    <t>ITA-5.73.7</t>
  </si>
  <si>
    <t>Foreign body in the joints</t>
  </si>
  <si>
    <t>A disorder due to presence of foreign body in the joints; characterized by loss of joint functions; inability to perform flexion/extension movements.</t>
  </si>
  <si>
    <t>sandhigata-śalyaḥ</t>
  </si>
  <si>
    <t>सन्धिगत-शल्यः</t>
  </si>
  <si>
    <t>ITA-5.73.8</t>
  </si>
  <si>
    <t>Foreign body in the bones</t>
  </si>
  <si>
    <t>A disorder due to presence of foreign body in the bones; characterized by a feeling of fullness; various types of pain; oedema.</t>
  </si>
  <si>
    <t>asthigata-śalyaḥ</t>
  </si>
  <si>
    <t>अस्थिगत-शल्यः</t>
  </si>
  <si>
    <t>ITA-5.73.9</t>
  </si>
  <si>
    <t>Foreign body in the arteries</t>
  </si>
  <si>
    <t>A disorder due to presence of foreign body in the arteries; characterized by foamy/frothy bleeding; expulsion of vayu with sounds; generalized body aches; thirst; nausea.</t>
  </si>
  <si>
    <t>dhamanīgata-śalyaḥ</t>
  </si>
  <si>
    <t>धमनीगत-शल्यः</t>
  </si>
  <si>
    <t>ITA-5.73.10Foreignbodyinthe</t>
  </si>
  <si>
    <t>alimentary canal</t>
  </si>
  <si>
    <t>A disorder due to presence of foreign body in the alimentary canal; characterized by borborygmi with distension; gurgling intestinal sounds/borborygmi; appearance of food at the wound opening; appearance of faeces at the wound opening; appearance of urine at the wound opening.</t>
  </si>
  <si>
    <t>koṣṭhagata-śalyaḥ</t>
  </si>
  <si>
    <t>कोष्ठगत-शल्यः</t>
  </si>
  <si>
    <t>ITA-5.73.11Unripeswelling,</t>
  </si>
  <si>
    <t>pre-pus formation stage.</t>
  </si>
  <si>
    <t>A disorder characterized by reduced swelling; induration; normal skin coloration; mild pain; hypothermia/mild warmth or cold swelling; stable oedema.</t>
  </si>
  <si>
    <t>āmaśophaḥ</t>
  </si>
  <si>
    <t>आमशोफः</t>
  </si>
  <si>
    <t>ITA-5.73.12Injurytoperineal</t>
  </si>
  <si>
    <t>raphe</t>
  </si>
  <si>
    <t>sevanī-chedaḥ</t>
  </si>
  <si>
    <t>सेवनी-छेदः</t>
  </si>
  <si>
    <t>ITA-5.73.13Stabinjury</t>
  </si>
  <si>
    <t>bhinna-sadyovraṇaḥ</t>
  </si>
  <si>
    <t>भिन्न-सद्योव्रणः</t>
  </si>
  <si>
    <t>ITA-5.73.14Injuryofvisceral</t>
  </si>
  <si>
    <t>organs</t>
  </si>
  <si>
    <t>A disorder characterized by some or all the following signs and symptoms: kośta which become filled with blood; fever; burning sensation; urethral bleeding; rectal bleeding; haematemesis/haemoptysis; epistaxis; syncope or swooning; breathlessness/difficulty in breathing; thirst; abdominal distension; aversion to food; faecal retention; obstruction to passage of urine/retention; retention of vata/flatus; loss of perspiration; redness of eyes; metallic odour from the mouth; foul body smell; precordial/cardiac region pain; pain in sides of chest/flanks; fever.</t>
  </si>
  <si>
    <t>koṣṭha-; abhighātaḥ/ bhinnaḥ</t>
  </si>
  <si>
    <t>कोष्ठ-; अभिघातः/ भिन्नः</t>
  </si>
  <si>
    <t>ITA-5.73.15Accumulationof</t>
  </si>
  <si>
    <t>blood in the thoraco- abdominal cavity due to injury</t>
  </si>
  <si>
    <t>raktapūrṇakoṣṭhaḥ</t>
  </si>
  <si>
    <t>रक्तपूर्णकोष्ठः</t>
  </si>
  <si>
    <t>ITA-5.73.16Accumulationof</t>
  </si>
  <si>
    <t>blood in the stomach due to injury</t>
  </si>
  <si>
    <t>A disorder characterized by vomiting blood/haemetemesis; severe bloating; severe exquisite sharp pain/colic.</t>
  </si>
  <si>
    <t>āmāśayastha-rudhiraḥ</t>
  </si>
  <si>
    <t>आमाशयस्थ-रुधिरः</t>
  </si>
  <si>
    <t>ITA-5.73.17Accumulationof</t>
  </si>
  <si>
    <t>blood in the large intestine due to injury</t>
  </si>
  <si>
    <t>A disorder characterized by heaviness; heaviness below the umbilicus; bleeding through orifices; pain; coldness; coldness in lower abdomen.</t>
  </si>
  <si>
    <t>pakvāśayastha-rudhiraḥ</t>
  </si>
  <si>
    <t>पक्वाशयस्थ-रुधिरः</t>
  </si>
  <si>
    <t>ITA-5.73.18Irremediableinternal</t>
  </si>
  <si>
    <t>visceral injury</t>
  </si>
  <si>
    <t>A disorder characterized by expiration of cold air; internal bleeding; cold legs; cold hands; cold face; reddish- coloured eyes.</t>
  </si>
  <si>
    <t>asādhya-koṣṭhabhedaḥ</t>
  </si>
  <si>
    <t>असाध्य-कोष्ठभेदः</t>
  </si>
  <si>
    <t>ITA-5.73.19Penetratingor</t>
  </si>
  <si>
    <t>puncturing deep injury</t>
  </si>
  <si>
    <t>A disorder characterized by a foreign body which may remain either protruding or have exited through the wound.</t>
  </si>
  <si>
    <t>viddhaḥ</t>
  </si>
  <si>
    <t>विद्धः</t>
  </si>
  <si>
    <t>ITA-5.73.20Penetratingor</t>
  </si>
  <si>
    <t>puncturing deep injury to vessels</t>
  </si>
  <si>
    <t>sirāviddhaḥ</t>
  </si>
  <si>
    <t>सिराविद्धः</t>
  </si>
  <si>
    <t>ITA-5.73.21Penetratingorpuncturing</t>
  </si>
  <si>
    <t>deep injury to ligaments</t>
  </si>
  <si>
    <t>A disorder characterized by a flexion deformity/humpback; inability to move; a slowly healing wound; severe pain; weakness of limbs.</t>
  </si>
  <si>
    <t>snāyuviddhaḥ</t>
  </si>
  <si>
    <t>स्नायुविद्धः</t>
  </si>
  <si>
    <t>ITA-5.73.22Injurytomovableand</t>
  </si>
  <si>
    <t>immovable joints</t>
  </si>
  <si>
    <t>calācala-sandhikṣataḥ</t>
  </si>
  <si>
    <t>चलाचल-सन्धिक्षतः</t>
  </si>
  <si>
    <t>ITA-5.73.23Injuryordamageto</t>
  </si>
  <si>
    <t>the body channels</t>
  </si>
  <si>
    <t>srotoviddhaḥ</t>
  </si>
  <si>
    <t>स्रोतोविद्धः</t>
  </si>
  <si>
    <t>ITA-5.73.24Injurytotheconduit</t>
  </si>
  <si>
    <t>for vital life force</t>
  </si>
  <si>
    <t>A disorder characterized by flexion/bending of body; semiconsciousness or stupefaction; vertigo; shivering/ tremors; screaming; death.</t>
  </si>
  <si>
    <t>prāṇavahasrotoviddhaḥ</t>
  </si>
  <si>
    <t>प्राणवहस्रोतोविद्धः</t>
  </si>
  <si>
    <t>ITA-5.73.25Injurytothe</t>
  </si>
  <si>
    <t>gastrointestinal tract</t>
  </si>
  <si>
    <t>A disorder characterized by abdominal distension; aversion to food; vomiting; blindness; pain; thirst; death.</t>
  </si>
  <si>
    <t>annavahasrotoviddhaḥ</t>
  </si>
  <si>
    <t>अन्नवहस्रोतोविद्धः</t>
  </si>
  <si>
    <t>ITA-5.73.26Injurytothewater-</t>
  </si>
  <si>
    <t>carrying channels</t>
  </si>
  <si>
    <t>udakavahasrotoviddhaḥ</t>
  </si>
  <si>
    <t>उदकवहस्रोतोविद्धः</t>
  </si>
  <si>
    <t>ITA-5.73.27Injurytothechannels</t>
  </si>
  <si>
    <t>carrying nutrient fluids</t>
  </si>
  <si>
    <t>A disorder characterized by dryness/wasting/emaciation; clinical features resembling an injury to prāṇavāha srotas; flexion/bending of body; semiconsciousness or stupefaction; vertigo; shivering/tremors; screaming; death.</t>
  </si>
  <si>
    <t>rasavahasrotoviddhaḥ</t>
  </si>
  <si>
    <t>रसवहस्रोतोविद्धः</t>
  </si>
  <si>
    <t>ITA-5.73.28Injurytothechannels</t>
  </si>
  <si>
    <t>carrying blood</t>
  </si>
  <si>
    <t>A disorder characterized by black discoloration of body; fever; burning sensation; pallor; bleeding/haemorrhage; redness of the eyes.</t>
  </si>
  <si>
    <t>raktavahasrotoviddhaḥ</t>
  </si>
  <si>
    <t>रक्तवहस्रोतोविद्धः</t>
  </si>
  <si>
    <t>ITA-5.73.29Injurytothechannels</t>
  </si>
  <si>
    <t>that nourish muscles</t>
  </si>
  <si>
    <t>māṁsavahasrōtōviddhaḥ</t>
  </si>
  <si>
    <t>माँसवहस्रōतōविद्धः</t>
  </si>
  <si>
    <t>ITA-5.73.30Injurytothechannels</t>
  </si>
  <si>
    <t>carrying fat</t>
  </si>
  <si>
    <t>A disorder characterized by perspiration; oiliness of body; dryness of palate; nonpitting oedema; thirst.</t>
  </si>
  <si>
    <t>medovahasrotoviddhaḥ</t>
  </si>
  <si>
    <t>मेदोवहस्रोतोविद्धः</t>
  </si>
  <si>
    <t>ITA-5.73.31Injurytothechannels</t>
  </si>
  <si>
    <t>that nourish bone</t>
  </si>
  <si>
    <t>asthivahasrotoviddhaḥ</t>
  </si>
  <si>
    <t>अस्थिवहस्रोतोविद्धः</t>
  </si>
  <si>
    <t>ITA-5.73.32Injurytothechannels</t>
  </si>
  <si>
    <t>of the genital system</t>
  </si>
  <si>
    <t>A disorder characterized by inability to perform the sexual act/ impotence; delayed ejaculation; blood-tinged semen.</t>
  </si>
  <si>
    <t>śukravahasrotoviddha</t>
  </si>
  <si>
    <t>शुक्रवहस्रोतोविद्ध</t>
  </si>
  <si>
    <t>ITA-5.73.33Injurytothechannels</t>
  </si>
  <si>
    <t>of the menstrual system</t>
  </si>
  <si>
    <t>A disorder characterized by sterility; dyspareunia; absence of menstruation.</t>
  </si>
  <si>
    <t>ārtavavahasrotoviddhaḥ</t>
  </si>
  <si>
    <t>आर्तववहस्रोतोविद्धः</t>
  </si>
  <si>
    <t>ITA-5.73.34Injurytothechannels</t>
  </si>
  <si>
    <t>of the urinary system</t>
  </si>
  <si>
    <t>A disorder characterized by retention of urine; distended basti; stiffness of penis.</t>
  </si>
  <si>
    <t>mūtravahasrotoviddhaḥ</t>
  </si>
  <si>
    <t>मूत्रवहस्रोतोविद्धः</t>
  </si>
  <si>
    <t>ITA-5.73.35Injurytothechannels</t>
  </si>
  <si>
    <t>of the gastrointes- tinal system</t>
  </si>
  <si>
    <t>A disorder characterized by borborygmi with distension; bad smell; nodularity.</t>
  </si>
  <si>
    <t>purīṣavahasrotoviddhaḥ</t>
  </si>
  <si>
    <t>पुरीषवहस्रोतोविद्धः</t>
  </si>
  <si>
    <t>ITA-5.73.36Multiorganinjuries</t>
  </si>
  <si>
    <t>sarvāṅgābhighataḥ</t>
  </si>
  <si>
    <t>सर्वाङ्गाभिघतः</t>
  </si>
  <si>
    <t>ITA-5.73.37Urethralinjury</t>
  </si>
  <si>
    <t>mūtrapraseka-kṣaṇanam</t>
  </si>
  <si>
    <t>मूत्रप्रसेक-क्षणनम</t>
  </si>
  <si>
    <t>ITA-5.73.38Headinjury</t>
  </si>
  <si>
    <t>A disorder characterized by some or all the following signs and symptoms: torticollis/stiffness of neck; facial paralysis; agitation of eyes; confusion/delirium; cramps; loss of motor activities; cough; breathlessness/difficulty in breathing; lockjaw/catching sensation over jaw; muteness/inability to speak; stuttering/stammmering; closure of eyelids; twitching of cheek muscles; yawning; excessive salivation; aphasia; facial grimaces.</t>
  </si>
  <si>
    <t>śirobhighātaḥ</t>
  </si>
  <si>
    <t>शिरोभिघातः</t>
  </si>
  <si>
    <t>ITA-5.73.39Injurytothe</t>
  </si>
  <si>
    <t>urinary bladder ITA-5.73.40 Injury to the seminal ITA-5.73.41 Frostbite</t>
  </si>
  <si>
    <t>A disorder characterized by some or all the following signs and symptoms: spiralling spasm in the urinary bladder or basti; upward movement of vata in the abdomen; palpable glandular enlargement in abdomen/abdominal lump; hard tumour caused by vata; bladder spasticity; stasis of flatus; stasis of urine; stasis of faeces; pain in groin; penile pain; colicky pain in urinary bladder or basti; catching sensation in umbilical region; catching sensation in lower abdominal region; catching sensation in anus; catching sensation in the pelvis. English term passages Disorders related to faulty diet and eating habits</t>
  </si>
  <si>
    <t>basti-abhighātaḥ; Description; Injury to the bulbo-urethral glands; seminal vescicles or; epididymis.</t>
  </si>
  <si>
    <t>बस्ति-अभिघातः; देस्च्रिप्तिओन; इन्जुर्य तो थे बुल्बो-उरेथ्रल ग्लन्द्स; सेमिनल वेस्चिच्लेस ओर; एपिदिद्य्मिस.</t>
  </si>
  <si>
    <t>ITA-5.74.1</t>
  </si>
  <si>
    <t>Disorders due to unwholesome diet</t>
  </si>
  <si>
    <t>ITA-5.74.2</t>
  </si>
  <si>
    <t>Disorder due to insufficient or suboptimal food intake</t>
  </si>
  <si>
    <t>A disorder characterized by some or all the following signs; and symptoms: emaciation; insatiability; upward movement of; vāta; death; impotence; lack of vigour/energy; affliction of; body; affliction of manas/mind; affliction of buddhi/intellect;; affliction of sense organs; loss of sāra; loss of wealth/beauty;; eighty types of vāta diseases; constipation.</t>
  </si>
  <si>
    <t>अ दिसोर्देर छरच्तेरिzएद ब्य सोमे ओर अल्ल थे fओल्लोwइन्ग सिग्न्स; अन्द स्य्म्प्तोम्स: एमचिअतिओन; इन्सतिअबिलित्य; उपwअर्द मोवेमेन्त ओf; वात; देअथ; इम्पोतेन्चे; लच्क ओf विगोउर/एनेर्ग्य; अffलिच्तिओन ओf; बोद्य; अffलिच्तिओन ओf मनस/मिन्द; अffलिच्तिओन ओf बुद्धि/इन्तेल्लेच्त;; अffलिच्तिओन ओf सेन्से ओर्गन्स; लोस्स ओf सार; लोस्स ओf wएअल्थ/बेऔत्य;; एइघ्त्य त्य्पेस ओf वात दिसेअसेस; चोन्स्तिपतिओन.</t>
  </si>
  <si>
    <t>ITA-5.74.3</t>
  </si>
  <si>
    <t>Disorder due to excessive or supraoptimal food intake</t>
  </si>
  <si>
    <t>A disorder characterized by some or all the following signs and; symptoms: syncope or swooning; diarrhoea; vomiting; thirst;; colicky pain in abdomen; giddiness or dizziness; cramps;; yawning; generalized body aches; dryness of mouth; excessive; talking/irrelevant speech/incoherent speech; sunken eyes;; severe headache; severe pain in cardiac region; contraction of; blood vessels; stiffening of vessels; stasis of flow; impairment; of agni; stiffness of sides of chest; stiffness of back; stiffness of; lower back; burning sensation; discoloration; insanity; tremors;; pain in precordial region/angina pectoris; headache;; borborygmi with distension; rigidity/stiffness; fever; feeling of; heaviness in body; impediment of speech/dysphasia; spitting/; excessive expectoration; loss of taste; excessive salivation;; bodily exhaustion or tiredness/inability to perform physical; activities; indigestion; fever with chills; lethargy.</t>
  </si>
  <si>
    <t>ITA-5.74.4</t>
  </si>
  <si>
    <t>Disorder due to abnormal food intake</t>
  </si>
  <si>
    <t>A disorder characterized by some or all the following signs and symptoms: syncope or swooning; diarrhoea; vomiting; thirst; colicky pain in abdomen; giddiness or dizziness; cramps; yawning; generalized body aches; dryness of mouth; excessive talking/irrelevant speech/incoherent speech; sunken eyes; severe headache; severe pain in cardiac region; contraction of blood vessels; stiffening of vessels; stasis of flow; impairment of agni; stiffness of sides of chest; stiffness of back; stiffness of lower back; burning sensation; discoloration; insanity; tremors; pain in precordial region/ angina pectoris; headache; borborygmi with distension; rigidity/stiffness; fever; feeling of heaviness in body; impediment of speech/dysphasia; spitting/excessive expectoration; loss of taste; excessive salivation; bodily exhaustion or tiredness/inability to perform physical activities; indigestion; fever with chills; lethargy.</t>
  </si>
  <si>
    <t>āhāramithyāyogaḥ</t>
  </si>
  <si>
    <t>आहारमिथ्यायोगः</t>
  </si>
  <si>
    <t>ITA-5.74.5</t>
  </si>
  <si>
    <t>Disorder due to intake of incompatible foods</t>
  </si>
  <si>
    <t>A disorder characterized by some or all the following signs and symptoms: impotence; blindness; spreading cellulitis/ erysipelas; signs of dakodara; blisters; insanity; anal fistula; syncope or swooning; insanity; abdominal distension; choking sensation in throat; clinical features of pāṇḍu; āmaviśa; kilāsaḥ; skin disease; grahaṇī dosha; oedema; amlapitta; fever; cold catarrh; congenital anamolies in offsprings; death.</t>
  </si>
  <si>
    <t>viruddhānnabhojanam/; viruddhāhāraḥ</t>
  </si>
  <si>
    <t>विरुद्धान्नभोजनम/; विरुद्धाहारः</t>
  </si>
  <si>
    <t>ITA-5.74.6</t>
  </si>
  <si>
    <t>Disorder due to excessive intake of animal meat from region with dry forests and less rainfall</t>
  </si>
  <si>
    <t>jāṅgalamā-; ṃsātyupayogaḥ</t>
  </si>
  <si>
    <t>जाङ्गलमा-; ंसात्युपयोगः</t>
  </si>
  <si>
    <t>ITA-5.74.7</t>
  </si>
  <si>
    <t>Disorder due to excess intake of milk from single-hoofed animals (horse, donkey, etc.)</t>
  </si>
  <si>
    <t>A disorder characterized by extreme heat; dullness/frigidity/ inactivity; light in nature; relives vāta in śākha; salty and sour.</t>
  </si>
  <si>
    <t>ekaśephakṣīrapānam</t>
  </si>
  <si>
    <t>एकशेफक्षीरपानम</t>
  </si>
  <si>
    <t>ITA-5.74.8</t>
  </si>
  <si>
    <t>Disorder due to excess intake of food able to increase heat in body or increase pitta</t>
  </si>
  <si>
    <t>uṣṇavīrya-dravyātiyogaḥ /; āgneya-dravyātiyogaḥ</t>
  </si>
  <si>
    <t>उष्णवीर्य-द्रव्यातियोगः /; आग्नेय-द्रव्यातियोगः</t>
  </si>
  <si>
    <t>ITA-5.74.9</t>
  </si>
  <si>
    <t>Disorder due to excessive intake of fresh jaggery</t>
  </si>
  <si>
    <t>navaguḍa-atyupayogaḥ</t>
  </si>
  <si>
    <t>नवगुड-अत्युपयोगः</t>
  </si>
  <si>
    <t>ITA-5.74.10Disorderdueto</t>
  </si>
  <si>
    <t>excessive intake of cereals, e.g. rice</t>
  </si>
  <si>
    <t>śālidhānya-atiyogaḥ</t>
  </si>
  <si>
    <t>शालिधान्य-अतियोगः</t>
  </si>
  <si>
    <t>ITA-5.74.11Disorderdueto</t>
  </si>
  <si>
    <t>excessive intake of oil, e.g. sesame oil</t>
  </si>
  <si>
    <t>tailasevana-atiyogaḥ</t>
  </si>
  <si>
    <t>तैलसेवन-अतियोगः</t>
  </si>
  <si>
    <t>ITA-5.74.12Disorderdueto</t>
  </si>
  <si>
    <t>abusive ingestion of alcoholic beverages</t>
  </si>
  <si>
    <t>madyapānātiyogaḥ</t>
  </si>
  <si>
    <t>मद्यपानातियोगः</t>
  </si>
  <si>
    <t>ITA-5.74.13Disorderdueto</t>
  </si>
  <si>
    <t>improper consump- tion of curd</t>
  </si>
  <si>
    <t>A person consuming curd inappropriately; deviating from the prescribed rules.</t>
  </si>
  <si>
    <t>dadhi-mithyopayogaḥ</t>
  </si>
  <si>
    <t>दधि-मिथ्योपयोगः</t>
  </si>
  <si>
    <t>ITA-5.74.14Disorderdueto</t>
  </si>
  <si>
    <t>excessive intake of drugs or diet with predominantly one taste</t>
  </si>
  <si>
    <t>rasātiyogaḥ</t>
  </si>
  <si>
    <t>रसातियोगः</t>
  </si>
  <si>
    <t>ITA-5.74.15Disorderdueto</t>
  </si>
  <si>
    <t>excessive intake of sweet substances</t>
  </si>
  <si>
    <t>A disorder characterized by some or all the following signs and symptoms: obesity; moistness/softness of skin; lethargy; excessive sleep; heaviness; aversion to food; diminution of agni; fleshy growth in mouth/face; fleshy growth in throat region; breathlessness/difficulty in breathing; cough; cold catarrh; clinical features of alasaka; fever with chills; borborygmi with distension; sweetness in mouth; vomiting; loss of consciousness; loss of voice; glandular swelling in jaw; neck and throat region/goitre; series of nodules in neck region; elephantiasis; swelling in throat; feeling of coating in urinary bladder or basti; feeling of coating in anal region; coating in lumen of blood vessels; mucus coating; eye diseases; inflammation of eyes; worms; tumour; excessive urination; diseases of throat; raised circular patches on the body/urticaria; headache; cold catarrh; fever; diseases of abdomen/clinical features of udara; spitting/excessive expectoration; complete exhaustion.</t>
  </si>
  <si>
    <t>madhurarasātiyogaḥ</t>
  </si>
  <si>
    <t>मधुररसातियोगः</t>
  </si>
  <si>
    <t>ITA-5.74.16Disorderdueto</t>
  </si>
  <si>
    <t>excessive intake of sour substances</t>
  </si>
  <si>
    <t>A disorder characterized by some or all the following signs and symptoms: sensitive teeth/dental hyperaesthesia; shutting of eyes; blistering; melting of kapha/mucus; increased pitta; vitiation of rakta; burning sensation in māṃsa/ inflammation in māṃsa; laxity of body; generalised swelling in thin/emaciated persons; swelling in weak; suppuration of wound; suppuration of beaten wounds; suppuration of bite wounds; suppuration of burnt wounds; suppuration of fracture wounds; suppuration of oedema; suppuration of lesion contaminated with excreta of poisonous animals; suppuration of lesions contaminated with urine of poisonous animals; suppuration of lesion contaminated with poisonous animals; suppuration of bruises/crush injuries; suppuration of cuts/ open wounds; suppuration of pierced wounds; suppuration of dislocated lesions; suppuration of raised wounds; suppuration of crushed wounds; burning sensation in kaṇṭha/throat; burning sensation in chest; burning sensation in cardiac region; itching; pallor; impaired vision; spreading of wounds; bleeding tendency; excessive thirst; oedema in emaciated; giddiness or dizziness; errors of refraction/partial blindness; oedema; blisters; fever.</t>
  </si>
  <si>
    <t>amlarasātiyogaḥ</t>
  </si>
  <si>
    <t>अम्लरसातियोगः</t>
  </si>
  <si>
    <t>ITA-5.74.17Disorderdueto</t>
  </si>
  <si>
    <t>excessive intake of salty substances</t>
  </si>
  <si>
    <t>A disorder characterized by some or all the following signs and symptoms: vitiation of pitta; pronounced increase in rakta; thirst; syncope or swooning; hotness/pyrexia; cracking/ fissuring of skin; suppuration of māṃsa; suppuration of skin diseases/appearance of skin lesions; increased effect of viṣa; rupturing of swellings; loosening of teeth; tooth loss; impotence/loss of sexual vigour; obstruction of sense organ functioning; wrinkles; greying of hair; hair loss/baldness; signs of raktapitta; amlapitta; spreading cellulitis/erysipelas; vātarakta; vicharchika; indralupta; itching; wheal-like skin eruptions; oedema; discoloration; stomatitis; inflammation of eyes; sour belching/eructations; clinical features of kiṭibha; convulsions; agumentation of wounds; augumentation of insanity; loss of physical strength or weakness; diminution of ojas.</t>
  </si>
  <si>
    <t>lavaṇarasātiyogaḥ</t>
  </si>
  <si>
    <t>लवणरसातियोगः</t>
  </si>
  <si>
    <t>ITA-5.74.18Disorderdueto</t>
  </si>
  <si>
    <t>excessive intake of pungent substances</t>
  </si>
  <si>
    <t>A disorder characterized by some or all the following signs and symptoms: impotence/loss of sexual vigour; confusion/ delirium; fatigued mind and body; bodily exhaustion or tiredness; emaciation; syncope or swooning; bending of body; black-outs; giddiness or dizziness; burning sensation in throat or kaṇṭha; burning sensation in body; loss of physical strength or weakness; excessive thirst; burning sensation of eyes; pricking pain; breaking type of pain; intoxication; dryness in throat; dryness of palate; dryness of lips; burning sensation; hotness; tremors; diminution of semen; contraction of body parts; low back pain; vāta diseases of hands/pain due to increased vāta; vāta diseases of legs/pain due to increased vāta; vāta diseases of arms; vāta diseases of sides of chest/ flanks; vāta diseases of back/severe back pain.</t>
  </si>
  <si>
    <t>kaṭurasātiyogaḥ</t>
  </si>
  <si>
    <t>कटुरसातियोगः</t>
  </si>
  <si>
    <t>ITA-5.74.19Disorderdueto</t>
  </si>
  <si>
    <t>excessive intake of bitter substances</t>
  </si>
  <si>
    <t>A disorder characterized by some or all the following signs and symptoms: diminution of fundamental structural components/emaciation; drying up of primary circulating nutrient fluid; drying up of blood (raktadhatu); drying up of muscle (mamsadhatu); drying up of fat (medodhatu); drying up of bone (asthi dhatu); drying up of bone marrow (majja dhatu); drying up of reproductive fluids (śukra dhatu); roughness/hardness in srotas/channels; loss of physical strength or weakness; emaciation; fatigued mind and body; confusion/delirium; giddiness or dizziness; dryness in mouth; diseases of vāta; stiffness of body parts; torticollis/stiffness of neck; convulsions; facial paralysis; headache; pricking pain; breaking type of pain; cutting type of pain; unpleasant taste in mouth; syncope or swooning; roughness of body.</t>
  </si>
  <si>
    <t>tiktarasātiyogaḥ</t>
  </si>
  <si>
    <t>तिक्तरसातियोगः</t>
  </si>
  <si>
    <t>ITA-5.74.20Disorderdueto</t>
  </si>
  <si>
    <t>excessive intake of astringent substances</t>
  </si>
  <si>
    <t>A disorder characterized by some or all the following signs and symptoms: dryness in mouth; pain in precordial region; abdominal distension; choked voice; obstruction to flow of srotas; brownish discoloration; impotence/loss of sexual vigour; early ageing; obstuction to flow of vata; urinary retention; constipation; obstruction to flow of semen; emaciation; fatigued mind and body; thirst; stiffness; hemiplegia/hemiparesis; rigidity; spasmodic contractions/ convulsions of body; facial paralysis; precordial pain/cardiac pain; torticollis/stiffness of neck; flickering/twitching in various parts of body; skin irritation as if application of mustard paste; contractions; convulsions; obstruction to flow of semen; constipation/abdominal fullness; constipation.</t>
  </si>
  <si>
    <t>kaṣāyarasātiyogaḥ</t>
  </si>
  <si>
    <t>कषायरसातियोगः</t>
  </si>
  <si>
    <t>ITA-5.75.1</t>
  </si>
  <si>
    <t>Disorders due to improper lifestyle</t>
  </si>
  <si>
    <t>vihāravaiṣamyam</t>
  </si>
  <si>
    <t>विहारवैषम्यम</t>
  </si>
  <si>
    <t>ITA-5.75.2</t>
  </si>
  <si>
    <t>Disorders due to improper sleep</t>
  </si>
  <si>
    <t>nidrā-vaiṣamyam</t>
  </si>
  <si>
    <t>निद्रा-वैषम्यम</t>
  </si>
  <si>
    <t>ITA-5.75.3</t>
  </si>
  <si>
    <t>Disorder due to loss of sleep, insomnia</t>
  </si>
  <si>
    <t>nidrānāśaḥ/ asvapnaḥ</t>
  </si>
  <si>
    <t>निद्रानाशः/ अस्वप्नः</t>
  </si>
  <si>
    <t>ITA-5.75.4</t>
  </si>
  <si>
    <t>Disorder due to untimely sleeping</t>
  </si>
  <si>
    <t>Untimely sleeping habits causing specific disorders characterized by confusion/delirium; fever; sensation of being covered with a wet cloth; cold catarrh; headache; oedema; nausea; obstruction in srotas; diminution of agni.</t>
  </si>
  <si>
    <t>akālaśayanam</t>
  </si>
  <si>
    <t>अकालशयनम</t>
  </si>
  <si>
    <t>ITA-5.75.5</t>
  </si>
  <si>
    <t>Disorder due to an improper seasonal regimen</t>
  </si>
  <si>
    <t>ṛtukālacaryā-vaiṣamyam</t>
  </si>
  <si>
    <t>ऋतुकालचर्या-वैषम्यम</t>
  </si>
  <si>
    <t>ITA-5.75.6</t>
  </si>
  <si>
    <t>Disorder due to improper bathing habits</t>
  </si>
  <si>
    <t>snāna-vaiṣamyam</t>
  </si>
  <si>
    <t>स्नान-वैषम्यम</t>
  </si>
  <si>
    <t>ITA-5.75.7</t>
  </si>
  <si>
    <t>Disorder due to head bath with hot water</t>
  </si>
  <si>
    <t>A disorder characterized by loss of hair strength; loss of eye strength.</t>
  </si>
  <si>
    <t>uṣṇajala-śiraḥsnānaḥ</t>
  </si>
  <si>
    <t>उष्णजल-शिरःस्नानः</t>
  </si>
  <si>
    <t>ITA-5.75.8</t>
  </si>
  <si>
    <t>Disorder due to suppression of natural urges</t>
  </si>
  <si>
    <t>vegāvarodhaḥ</t>
  </si>
  <si>
    <t>वेगावरोधः</t>
  </si>
  <si>
    <t>ITA-5.75.9</t>
  </si>
  <si>
    <t>Disorder due to withholding of flatus</t>
  </si>
  <si>
    <t>A disorder characterized by some or all the following signs and symptoms: retention of faeces; obstruction to passage of urine/retention; retention of vata/flatus; abdominal distension; pain; exhaustion without exertion; vāta diseases of abdomen; colicky pain in abdomen; feeling of obstruction/tightness in the precordial region; headache; increased respiration/ dyspnoea; hiccups; cough; cold catarrh; choking sensation in throat; spread of kapha and pitta; decreased amount of stools; elimination of faeces through mouth; palpable glandular enlargement in abdomen/abdominal lump; upward movement of vāta; lack of sight; loss of digestive power/agni.</t>
  </si>
  <si>
    <t>adhovātavegarodhaḥ</t>
  </si>
  <si>
    <t>अधोवातवेगरोधः</t>
  </si>
  <si>
    <t>ITA-5.75.10Disorderdueto</t>
  </si>
  <si>
    <t>withholding of tears</t>
  </si>
  <si>
    <t>A disorder characterized by some or all the following signs and symptoms: cold catarrh; diseases of eyes; heart diseases; loss of taste; giddiness or dizziness; heaviness of head/headache; cold catarrh; torticollis/stiffness of neck; palpable glandular enlargement in abdomen/abdominal lump.</t>
  </si>
  <si>
    <t>aśruvegarodhaḥ/; bāṣpavegarodhaḥ</t>
  </si>
  <si>
    <t>अश्रुवेगरोधः/; बाष्पवेगरोधः</t>
  </si>
  <si>
    <t>ITA-5.75.11Disorderdueto</t>
  </si>
  <si>
    <t>withholding of vomiting</t>
  </si>
  <si>
    <t>A disorder characterized by some or all the following signs and symptoms: itching; wheal-like skin eruptions; loss of taste; blackish circular patches on face; oedema; clinical features of pāṇḍu; fever; skin disease; nausea; spreading cellulitis/erysipelas; diseases of eyes; itching; cough; breathlessness/difficulty in breathing.</t>
  </si>
  <si>
    <t>chardivegarodhaḥ</t>
  </si>
  <si>
    <t>छर्दिवेगरोधः</t>
  </si>
  <si>
    <t>ITA-5.75.12Disorderdueto</t>
  </si>
  <si>
    <t>withholding of hiccups</t>
  </si>
  <si>
    <t>hikkāvegarodhaḥ</t>
  </si>
  <si>
    <t>हिक्कावेगरोधः</t>
  </si>
  <si>
    <t>ITA-5.75.13Disorderdueto</t>
  </si>
  <si>
    <t>withholding of yawning</t>
  </si>
  <si>
    <t>A disorder characterized by some or all the following signs and symptoms: flexion/bending of body; convulsions; contractions; numbness; tremors; tremor/shaking; torticollis/ stiffness of neck; stiffness of throat region; diseases of head; diseases of vāta; severe form of ear disease; severe form of mouth disease; severe form of nose disease; severe form of eye disease; headache; impairment of sense organs; facial paralysis.</t>
  </si>
  <si>
    <t>jṛmbhāvegarodhaḥ</t>
  </si>
  <si>
    <t>जृम्भावेगरोधः</t>
  </si>
  <si>
    <t>ITA-5.75.14Disorderdueto</t>
  </si>
  <si>
    <t>withholding of sneezing</t>
  </si>
  <si>
    <t>A disorder characterized by some or all the following signs and symptoms: torticollis/stiffness of neck; headache; facial paralysis; hemicranial headache; impairment of sense organs; diseases of head; diseases of eyes; diseases of nose; diseases of ear; feeling of fullness in throat; feeling of fullness in mouth; severe pricking pain in throat; severe pricking pain in mouth; pigeon-like voice; difficulty in breathing; headache; impairment of sense organs; torticollis/stiffness of neck; facial paralysis.</t>
  </si>
  <si>
    <t>kṣavathuvegarodhaḥ</t>
  </si>
  <si>
    <t>क्षवथुवेगरोधः</t>
  </si>
  <si>
    <t>ITA-5.75.15Disorderdueto</t>
  </si>
  <si>
    <t>withholding of urine</t>
  </si>
  <si>
    <t>A disorder characterized by some or all the following signs and symptoms: pain in urinary bladder or basti; penile pain; dysuria; severe headache; flexion/bending of body; distension in groin; drop-by-drop urination; severe pain in anus; pain in groin region; severe scrotal pain; severe pain in umbilical region; severe headache; distended basti; breaking type of pain; breaking type of pain in body; urolithiasis.</t>
  </si>
  <si>
    <t>mūtra-vegarodhaḥ/; mūtragrahaḥ</t>
  </si>
  <si>
    <t>मूत्र-वेगरोधः/; मूत्रग्रहः</t>
  </si>
  <si>
    <t>ITA-5.75.16Disorderdueto</t>
  </si>
  <si>
    <t>withholding of sleep</t>
  </si>
  <si>
    <t>A disorder characterized by some or all the following signs and symptoms: yawning; generalized body aches; drowsiness/lassitude; diseases of head; heaviness of eyes; rigidity/stiffness of body; heaviness of head; confusion/ delirium; lethargy.</t>
  </si>
  <si>
    <t>nidrāvegarodhaḥ</t>
  </si>
  <si>
    <t>निद्रावेगरोधः</t>
  </si>
  <si>
    <t>ITA-5.75.17Disorderdueto</t>
  </si>
  <si>
    <t>withholding of faeces</t>
  </si>
  <si>
    <t>A disorder characterized by some or all the following signs and symptoms: pain in rectum; headache; suppression of flatus; suppression of faeces; claudication/cramp in the calf muscles; abdominal distension; gurgling intestinal sounds/ borborygmi; colicky pain in abdomen; cutting type of pain in anus; obstruction/retention in passage of faeces; upward movement of vata; elimination of faeces through mouth; cold catarrh; feeling of obstruction in the precordial region/ impairment of cardiac activity/bradycardia.</t>
  </si>
  <si>
    <t>purīṣavegarodhaḥ</t>
  </si>
  <si>
    <t>पुरीषवेगरोधः</t>
  </si>
  <si>
    <t>ITA-5.75.18Disorderdueto</t>
  </si>
  <si>
    <t>withholding of breath on exertion</t>
  </si>
  <si>
    <t>A disorder characterized by some or all the following signs and symptoms: palpable glandular enlargement in the abdomen/abdominal lump; heart diseases; unconsciousness/confusion.</t>
  </si>
  <si>
    <t>śramaśvāsavegarodhaḥ</t>
  </si>
  <si>
    <t>श्रमश्वासवेगरोधः</t>
  </si>
  <si>
    <t>ITA-5.75.19Disorderdueto</t>
  </si>
  <si>
    <t>withholding of ejaculation</t>
  </si>
  <si>
    <t>A disorder characterized by some or all the following signs and symptoms: penile pain; scrotal pain; generalized body aches; precordial pain/cardiac pain; obstruction to passage of urine/retention/oliguria; bladder swelling; anal swelling; scrotal swelling; pain in bladder; pain in anus; seminal calculi/ crystals; seminal discharge; swelling of genitals; fever; breaking type of pain in body; scrotal enlargement; impotence.</t>
  </si>
  <si>
    <t>śukravegarodhaḥ</t>
  </si>
  <si>
    <t>शुक्रवेगरोधः</t>
  </si>
  <si>
    <t>ITA-5.75.20Disorderdueto</t>
  </si>
  <si>
    <t>suppression of thirst</t>
  </si>
  <si>
    <t>A disorder characterized by some or all the following signs and symptoms: dry throat; dryness in mouth; deafness/ hearing impairment; exhaustion/fatigue; bodily exhaustion or tiredness; precordial pain/cardiac pain; dryness/wasting/ emaciation; unconsciousness/confusion; giddiness or dizziness; diseases of heart.</t>
  </si>
  <si>
    <t>tṛṣṇāvegarodhaḥ</t>
  </si>
  <si>
    <t>तृष्णावेगरोधः</t>
  </si>
  <si>
    <t>ITA-5.75.21Disorderdueto</t>
  </si>
  <si>
    <t>suppression of belching</t>
  </si>
  <si>
    <t>A disorder characterized by some or all the following signs and symptoms: hiccups; breathlessness/difficulty in breathing; loss of taste; tremors; choking sensation of heart; choking sensation in chest; abdominal distension; cough; diseases of vāta.</t>
  </si>
  <si>
    <t>udgāragrahaḥ</t>
  </si>
  <si>
    <t>उद्गारग्रहः</t>
  </si>
  <si>
    <t>ITA-5.75.22Disorderdueto</t>
  </si>
  <si>
    <t>suppression of hunger</t>
  </si>
  <si>
    <t>A disorder characterized by some or all the following signs and symptoms: emaciation; weakness; discoloration; generalized body aches; loss of taste; giddiness or dizziness; drowsiness/lassitude; diminished vision; breaking type of pain in body; fatigued mind and body; pain.</t>
  </si>
  <si>
    <t>kṣud-vegarodhaḥ</t>
  </si>
  <si>
    <t>क्षुद-वेगरोधः</t>
  </si>
  <si>
    <t>ITA-5.75.23Disordersduetofaulty</t>
  </si>
  <si>
    <t>sexual practices</t>
  </si>
  <si>
    <t>vyavāya-vaiṣamyam/; maithunāpacāram</t>
  </si>
  <si>
    <t>व्यवाय-वैषम्यम/; मैथुनापचारम</t>
  </si>
  <si>
    <t>ITA-5.75.24Disorderdueto</t>
  </si>
  <si>
    <t>deviated sexual activity</t>
  </si>
  <si>
    <t>vyavāyamithyāyogaḥ/; mithyāvyavāyam</t>
  </si>
  <si>
    <t>व्यवायमिथ्यायोगः/; मिथ्याव्यवायम</t>
  </si>
  <si>
    <t>ITA-5.75.25Disorderdueto</t>
  </si>
  <si>
    <t>excessive sexual activity</t>
  </si>
  <si>
    <t>vyavāyātiyogaḥ</t>
  </si>
  <si>
    <t>व्यवायातियोगः</t>
  </si>
  <si>
    <t>ITA-5.75.26Disordersdueto</t>
  </si>
  <si>
    <t>improper exercise</t>
  </si>
  <si>
    <t>vyāyāma-vaiṣamyam</t>
  </si>
  <si>
    <t>व्यायाम-वैषम्यम</t>
  </si>
  <si>
    <t>ITA-5.75.27Disorderdueto</t>
  </si>
  <si>
    <t>excessive physical exercise</t>
  </si>
  <si>
    <t>A disorder characterized by some or all the following signs and symptoms: exhaustion/fatigue; exhaustion without exertion; consumption/tuberculosis; thirst; bleeding disorder; forms of dyspnoea; cough; fever; vomiting.</t>
  </si>
  <si>
    <t>ativyāyāmaḥ/; vyāyāmatiyogaḥ</t>
  </si>
  <si>
    <t>अतिव्यायामः/; व्यायामतियोगः</t>
  </si>
  <si>
    <t>ITA-5.75.28Disorderduetolack</t>
  </si>
  <si>
    <t>of physical exercise</t>
  </si>
  <si>
    <t>A disorder characterized by some or all the following signs and symptoms: obesity, gasping for air, excessive thirst, snoring, exhaustion, lack of physical strength,and endurance.</t>
  </si>
  <si>
    <t>avyāyāmaḥ</t>
  </si>
  <si>
    <t>अव्यायामः</t>
  </si>
  <si>
    <t>ITA-5.76.1</t>
  </si>
  <si>
    <t>Conditions due to faulty treatment</t>
  </si>
  <si>
    <t>Conditions which are well known outcomes of faulty assessment and administration of treatment regimens, and range from manageable states to those with fatal consequences.</t>
  </si>
  <si>
    <t>cikitsāpacāraḥ,; vyāpat, upadrava</t>
  </si>
  <si>
    <t>चिकित्सापचारः,; व्यापत, उपद्रव</t>
  </si>
  <si>
    <t>ITA-5.76.2</t>
  </si>
  <si>
    <t>Condition of improper oleation therapy</t>
  </si>
  <si>
    <t>snehana-apacāraḥ</t>
  </si>
  <si>
    <t>स्नेहन-अपचारः</t>
  </si>
  <si>
    <t>ITA-5.76.3</t>
  </si>
  <si>
    <t>Condition of sub- normal oleation</t>
  </si>
  <si>
    <t>A condition characterized by some or all the following signs and symptoms: hard compact stools; dry stools; perplexed vata; weak agni; harshness/sharpness of body parts; dryness of body parts.</t>
  </si>
  <si>
    <t>snehana-ayogaḥ</t>
  </si>
  <si>
    <t>स्नेहन-अयोगः</t>
  </si>
  <si>
    <t>ITA-5.76.4</t>
  </si>
  <si>
    <t>Condition of excessive oleation</t>
  </si>
  <si>
    <t>A condition characterized by some or all the following signs and symptoms: pallor; heaviness; dullness/frigidity/inactivity; unformed stools; drowsiness/lassitude; loss of taste; nausea/ provocation of dosha; aversion to food; salivation; burning sensation in anus; dysentery; excessive elimination of faeces; clinical features of pāṇḍu; bodily exhaustion or tiredness/ inability to perform physical activities; nasal discharge; anal discharge; vomiting; syncope or swooning; thirst; dry eructations; giddiness or dizziness; breathlessness/difficulty in breathing; cough.</t>
  </si>
  <si>
    <t>snehana-atiyogaḥ</t>
  </si>
  <si>
    <t>स्नेहन-अतियोगः</t>
  </si>
  <si>
    <t>ITA-5.76.5</t>
  </si>
  <si>
    <t>Condition of improper administration of oleation therapy</t>
  </si>
  <si>
    <t>A condition characterized by some or all the following signs and symptoms: drowsiness/lassitude; nausea/provocation of dosha; borborygmi with distension; fever; rigidity/stiffness; improper perception/unconsciousness; skin diseases; itching; pallor; oedema; haemorrhoids; loss of taste; thirst; obstinate abdominal diseases; diseases due to malfunctioning grahaṇī; sensation of being covered with a wet cloth; suppression of speech; colicky pain in abdomen; diseases of āma.</t>
  </si>
  <si>
    <t>snehanamithyāyogaḥ/; mithyāsnehanam/; snehana-vyāpadaḥ/; snehavibhramam</t>
  </si>
  <si>
    <t>स्नेहनमिथ्यायोगः/; मिथ्यास्नेहनम/; स्नेहन-व्यापदः/; स्नेहविभ्रमम</t>
  </si>
  <si>
    <t>ITA-5.76.6</t>
  </si>
  <si>
    <t>Condition due to improper sudation</t>
  </si>
  <si>
    <t>A condition characterized by some or all the following signs and symptoms: giddiness or dizziness; loss of physical strength or weakness; impairment of sense organs; dullness/ frigidity/inactivity; stiffness due to āma.</t>
  </si>
  <si>
    <t>svedana-apacāraḥ</t>
  </si>
  <si>
    <t>स्वेदन-अपचारः</t>
  </si>
  <si>
    <t>ITA-5.76.7</t>
  </si>
  <si>
    <t>Condition of sub- normal sudation</t>
  </si>
  <si>
    <t>svedana-ayogaḥ</t>
  </si>
  <si>
    <t>स्वेदन-अयोगः</t>
  </si>
  <si>
    <t>ITA-5.76.8</t>
  </si>
  <si>
    <t>Condition of excessive sudation</t>
  </si>
  <si>
    <t>A condition characterized by some or all the following signs and symptoms: clinical features of pitta prakopa; syncope or swooning; flaccid body/exhaustion; thirst; burning sensation; weak voice; weakness; joint pains; appearance of blisters; clinical features of pitta and rakta prakopa; confusion/ dizzines; exhaustion without exertion; loss of voice; bodily exhaustion or tiredness/inability to perform physical activities; appearance of brownish red circular patches.</t>
  </si>
  <si>
    <t>svedana-atiyogaḥ</t>
  </si>
  <si>
    <t>स्वेदन-अतियोगः</t>
  </si>
  <si>
    <t>ITA-5.76.9</t>
  </si>
  <si>
    <t>Condition due to improper drying therapy</t>
  </si>
  <si>
    <t>rūkṣaṇa-apacāraḥ</t>
  </si>
  <si>
    <t>रूक्षण-अपचारः</t>
  </si>
  <si>
    <t>ITA-5.76.10Conditionofexcessive</t>
  </si>
  <si>
    <t>drying therapy</t>
  </si>
  <si>
    <t>A condition characterized by some or all the following signs and symptoms: breaking type of pain in small joints; generalized body aches; cough; dryness of mouth; loss of appetite; loss of taste; thirst; weakness of ears; weakness of eyes; loss of memory/confusion state of mind; upward movement of vata; bradycardia; loss of power of body; loss of agni; loss of strength.</t>
  </si>
  <si>
    <t>rūkṣaṇa-atiyogaḥ</t>
  </si>
  <si>
    <t>रूक्षण-अतियोगः</t>
  </si>
  <si>
    <t>ITA-5.76.11Conditiondueto</t>
  </si>
  <si>
    <t>improper astringent therapy</t>
  </si>
  <si>
    <t>stambhana-apacāraḥ</t>
  </si>
  <si>
    <t>स्तम्भन-अपचारः</t>
  </si>
  <si>
    <t>ITA-5.76.12Conditionof</t>
  </si>
  <si>
    <t>excessive astringent therapy</t>
  </si>
  <si>
    <t>A condition characterized by some or all the following signs and symptoms: blackish appearance; stiffness of body; upward movement of vāta; rigidity of jaw; bradycardia; nonexcretion of faeces.</t>
  </si>
  <si>
    <t>stambhana-atiyogaḥ</t>
  </si>
  <si>
    <t>स्तम्भन-अतियोगः</t>
  </si>
  <si>
    <t>ITA-5.76.13Conditionofadminist-</t>
  </si>
  <si>
    <t>ering constipating drugs in ama condition of diarrhoea</t>
  </si>
  <si>
    <t>A condition characterized by some or all the following signs and symptoms: rod-like stiffness; clinical features of alasaka; abdominal distension; grahaṇī; haemorrhoids; oedema; clinical features of pāṇḍu; plīha; skin diseases; palpable glandular enlargement in abdomen/abdominal lump; udara; fever.</t>
  </si>
  <si>
    <t>āmātisārasaṅgrahaḥ</t>
  </si>
  <si>
    <t>आमातिसारसङ्ग्रहः</t>
  </si>
  <si>
    <t>ITA-5.76.14Conditionof</t>
  </si>
  <si>
    <t>hoaemostasis of vitiated blood</t>
  </si>
  <si>
    <t>A condition characterized by some or all the following signs and symptoms: choking sensation in throat; pus discharge from the nose; syncope or swooning; loss of taste; fever; palpable glandular enlargement in abdomen/abdominal lump; enlargement of plīha; borborygmi with distension; a type of skin disease; dysuria; skin diseases; haemorrhoids; erysipelas; loss of complexion; anal fistula; inhibition of sense function; obstruction of sense organ functioning.</t>
  </si>
  <si>
    <t>aśuddharak-; tastambhanam</t>
  </si>
  <si>
    <t>अशुद्धरक-; तस्तम्भनम</t>
  </si>
  <si>
    <t>ITA-5.76.15Conditionofforceful</t>
  </si>
  <si>
    <t>haemostasis of haemorrhage in overnourished</t>
  </si>
  <si>
    <t>akṣīṇabalamāṃsasya; raktapittastambhanam</t>
  </si>
  <si>
    <t>अक्षीणबलमांसस्य; रक्तपित्तस्तम्भनम</t>
  </si>
  <si>
    <t>ITA-5.76.16Conditionofsevere</t>
  </si>
  <si>
    <t>haemorrhage</t>
  </si>
  <si>
    <t>raktātipravṛttiḥ</t>
  </si>
  <si>
    <t>रक्तातिप्रवृत्तिः</t>
  </si>
  <si>
    <t>ITA-5.76.17Conditiondueto</t>
  </si>
  <si>
    <t>improper depletion therapy</t>
  </si>
  <si>
    <t>laṅghana-apacāraḥ</t>
  </si>
  <si>
    <t>लङ्घन-अपचारः</t>
  </si>
  <si>
    <t>ITA-5.76.18Conditionof</t>
  </si>
  <si>
    <t>excessive depletion therapy</t>
  </si>
  <si>
    <t>laṅghana-atiyogaḥ</t>
  </si>
  <si>
    <t>लङ्घन-अतियोगः</t>
  </si>
  <si>
    <t>ITA-5.76.19Conditiondueto</t>
  </si>
  <si>
    <t>improper nourishing therapy</t>
  </si>
  <si>
    <t>bṛṃhaṇa-apacāraḥ</t>
  </si>
  <si>
    <t>बृंहण-अपचारः</t>
  </si>
  <si>
    <t>ITA-5.76.20Conditionof</t>
  </si>
  <si>
    <t>excessive nourishing therapy</t>
  </si>
  <si>
    <t>bṛṃhaṇa-atiyogaḥ</t>
  </si>
  <si>
    <t>बृंहण-अतियोगः</t>
  </si>
  <si>
    <t>ITA-5.76.21Conditiondueto</t>
  </si>
  <si>
    <t>improper emetic therapy</t>
  </si>
  <si>
    <t>vamana-apacāraḥ</t>
  </si>
  <si>
    <t>वमन-अपचारः</t>
  </si>
  <si>
    <t>ITA-5.76.22Conditionofincom-</t>
  </si>
  <si>
    <t>plete emetic therapy</t>
  </si>
  <si>
    <t>vamana-ayogaḥ</t>
  </si>
  <si>
    <t>वमन-अयोगः</t>
  </si>
  <si>
    <t>ITA-5.76.23Conditiondueto</t>
  </si>
  <si>
    <t>excessive therapeutic emesis</t>
  </si>
  <si>
    <t>vamana-atiyogaḥ</t>
  </si>
  <si>
    <t>वमन-अतियोगः</t>
  </si>
  <si>
    <t>ITA-5.76.24Conditiondueto</t>
  </si>
  <si>
    <t>vamanamithyāyogaḥ/; avamyānam; vamana vyāpadaḥ</t>
  </si>
  <si>
    <t>वमनमिथ्यायोगः/; अवम्यानम; वमन व्यापदः</t>
  </si>
  <si>
    <t>ITA-5.76.25Conditioncausedby</t>
  </si>
  <si>
    <t>emetic therapy admin- istered to person suffering from trauma</t>
  </si>
  <si>
    <t>A condition characterized by excessive haemoptysis due to aggravated injury.</t>
  </si>
  <si>
    <t>kṣateṣu; vamanasya vyāpadaḥ</t>
  </si>
  <si>
    <t>क्षतेषु; वमनस्य व्यापदः</t>
  </si>
  <si>
    <t>ITA-5.76.26Conditioncausedby</t>
  </si>
  <si>
    <t>emetic therapy admin- istered to person with consumption</t>
  </si>
  <si>
    <t>A condition characterized by life-endangering reactions in a person unable to tolerate drugs used in emetic therapy.</t>
  </si>
  <si>
    <t>kṣīṇātisthūlakṛśabālavṝd-; dhadurbalānāmauṣad-; habalāsahatvāt</t>
  </si>
  <si>
    <t>क्षीणातिस्थूलकृशबालवॄद-; धदुर्बलानामौषद-; हबलासहत्वात</t>
  </si>
  <si>
    <t>ITA-5.76.27Conditioncausedby</t>
  </si>
  <si>
    <t>emetic therapy admin- istered to person who is tired, thirsty and hungry</t>
  </si>
  <si>
    <t>A condition characterized by mental damage.</t>
  </si>
  <si>
    <t>śrāntapipāsitakṣudhiteṣu; vamanasya vyāpadaḥ</t>
  </si>
  <si>
    <t>श्रान्तपिपासितक्षुधितेषु; वमनस्य व्यापदः</t>
  </si>
  <si>
    <t>ITA-5.76.28Conditioncausedby</t>
  </si>
  <si>
    <t>emetic therapy admin- istered to person indulging in excessive physical activity, fasting, sex, loud reading of books and excessive thinking</t>
  </si>
  <si>
    <t>A condition characterized by fear of aggravation of vata; haemorrhage or injury to lungs; haemorrhage or injury to lungs.</t>
  </si>
  <si>
    <t>karmabhārādhvahto-; pavāsamaithunādhyaya-; navyāyāmacintāprasakta</t>
  </si>
  <si>
    <t>कर्मभाराध्वह्तो-; पवासमैथुनाध्यय-; नव्यायामचिन्ताप्रसक्त</t>
  </si>
  <si>
    <t>ITA-5.76.29</t>
  </si>
  <si>
    <t>Condition caused by emetic therapy administered to pregnant woman</t>
  </si>
  <si>
    <t>gārbhiṇyāma; vamanasya vyapadaḥ</t>
  </si>
  <si>
    <t>गार्भिण्याम; वमनस्य व्यपदः</t>
  </si>
  <si>
    <t>ITA-5.76.30</t>
  </si>
  <si>
    <t>Condition caused by emetic therapy administered to sensitive person</t>
  </si>
  <si>
    <t>A condition characterized by haemorrhage through upward and downward tracts.</t>
  </si>
  <si>
    <t>sukumāra; vamanasya vyapadaḥ</t>
  </si>
  <si>
    <t>सुकुमार; वमनस्य व्यपदः</t>
  </si>
  <si>
    <t>ITA-5.76.31</t>
  </si>
  <si>
    <t>Condition caused by emetic therapy administered to person whose gut is occluded</t>
  </si>
  <si>
    <t>A condition characterized by erysipelas; rigidity/stiffness; dullness/frigidity/inactivity; mental perversion; death.</t>
  </si>
  <si>
    <t>samvṝta koṣṭha; vamanasya vyapadaḥ</t>
  </si>
  <si>
    <t>सम्वॄत कोष्ठ; वमनस्य व्यपदः</t>
  </si>
  <si>
    <t>ITA-5.76.32</t>
  </si>
  <si>
    <t>Condition caused by emetic therapy administered to person with epistaxis, haematemesis</t>
  </si>
  <si>
    <t>ūrdhvagaraktapitta; vamanasya vyapadaḥ</t>
  </si>
  <si>
    <t>ऊर्ध्वगरक्तपित्त; वमनस्य व्यपदः</t>
  </si>
  <si>
    <t>ITA-5.76.33</t>
  </si>
  <si>
    <t>Condition caused by emetic therapy administered to person already subject to incessant vomiting</t>
  </si>
  <si>
    <t>A condition characterized by enema moving upwards due to aggravated vata.</t>
  </si>
  <si>
    <t>prasakta cchardi; vamanasya vyapadaḥ</t>
  </si>
  <si>
    <t>प्रसक्त च्छर्दि; वमनस्य व्यपदः</t>
  </si>
  <si>
    <t>ITA-5.76.34</t>
  </si>
  <si>
    <t>Condition caused by emetic therapy admin- istered to person with upward movement of vata</t>
  </si>
  <si>
    <t>A condition characterized by excessive upward movement of vata.</t>
  </si>
  <si>
    <t>ūrdhvavātāsthāpitānu-; vāsita vamanasya; vyapadaḥ</t>
  </si>
  <si>
    <t>ऊर्ध्ववातास्थापितानु-; वासित वमनस्य; व्यपदः</t>
  </si>
  <si>
    <t>ITA-5.76.35Conditioncausedby</t>
  </si>
  <si>
    <t>emetic therapy administered to person with heart disease</t>
  </si>
  <si>
    <t>hṝdrogi; vamanasya vyapadaḥ</t>
  </si>
  <si>
    <t>हॄद्रोगि; वमनस्य व्यपदः</t>
  </si>
  <si>
    <t>ITA-5.76.36Conditioncausedby</t>
  </si>
  <si>
    <t>emetic therapy administered to person with abnormal peristalsis</t>
  </si>
  <si>
    <t>A condition characterized by suppression of natural urges; quicker death of patient.</t>
  </si>
  <si>
    <t>udāvartā; vamanasya vyapadaḥ</t>
  </si>
  <si>
    <t>उदावर्ता; वमनस्य व्यपदः</t>
  </si>
  <si>
    <t>ITA-5.76.37Conditioncausedby</t>
  </si>
  <si>
    <t>emetic therapy administered to a person with urinary suppression</t>
  </si>
  <si>
    <t>mūtrāghāta; vamanasya vyapadaḥ</t>
  </si>
  <si>
    <t>मूत्राघात; वमनस्य व्यपदः</t>
  </si>
  <si>
    <t>ITA-5.76.38Conditioncausedby</t>
  </si>
  <si>
    <t>emetic therapy administered to a person with cataract</t>
  </si>
  <si>
    <t>A condition characterized by exacerbation of cataract.</t>
  </si>
  <si>
    <t>timira; vamanasya vyapadaḥ</t>
  </si>
  <si>
    <t>तिमिर; वमनस्य व्यपदः</t>
  </si>
  <si>
    <t>ITA-5.76.39Conditioncausedby</t>
  </si>
  <si>
    <t>emetic therapy administered to person with headache</t>
  </si>
  <si>
    <t>śiraḥśūlaḥ; vamanasya vyapadaḥ</t>
  </si>
  <si>
    <t>शिरःशूलः; वमनस्य व्यपदः</t>
  </si>
  <si>
    <t>ITA-5.76.40Conditionofimproper</t>
  </si>
  <si>
    <t>administration of emetic therapy</t>
  </si>
  <si>
    <t>vamana-vyāpadaḥ</t>
  </si>
  <si>
    <t>वमन-व्यापदः</t>
  </si>
  <si>
    <t>ITA-5.76.41Conditionofabdom-</t>
  </si>
  <si>
    <t>inal distension due to faulty emetic therapy</t>
  </si>
  <si>
    <t>A condition characterized by some or all the following signs and symptoms: distension in the umbilical region; pain in back; pain in sides of chest/flanks; headache; severe obstruction to passage of breath; severe obstruction to passage of stool; severe obstruction to passage of urine; severe obstruction to passage of flatus.</t>
  </si>
  <si>
    <t>ādhmānam-; vamanavyāpat</t>
  </si>
  <si>
    <t>आध्मानम-; वमनव्यापत</t>
  </si>
  <si>
    <t>ITA-5.76.42Conditionof</t>
  </si>
  <si>
    <t>scissoring pain in throat region due to faulty emetic therapy</t>
  </si>
  <si>
    <t>A condition characterized by excruciating sawing pain; accompanied by a slimy and bloody discharge.</t>
  </si>
  <si>
    <t>parikartikā-vamanavyāpat</t>
  </si>
  <si>
    <t>परिकर्तिका-वमनव्यापत</t>
  </si>
  <si>
    <t>ITA-5.76.43Conditionof</t>
  </si>
  <si>
    <t>exudation of liquid from oral/nasal route due to faulty emetic therapy</t>
  </si>
  <si>
    <t>A condition characterized by some or all the following signs and symptoms: excessive flow of saliva or kapha; itching; oedema; skin disease; heaviness of body; diminution of agni; diminution of physical strength; sensation of being covered with a wet cloth; loss of taste; pallor.</t>
  </si>
  <si>
    <t>parisrāva-vamanavyāpat</t>
  </si>
  <si>
    <t>परिस्राव-वमनव्यापत</t>
  </si>
  <si>
    <t>ITA-5.76.44Conditionoftightness</t>
  </si>
  <si>
    <t>in precordial region, due to faulty emetic therapy</t>
  </si>
  <si>
    <t>hṝdayopasaraṇam/; hṝdagrahaḥ-; vamanavyāpat</t>
  </si>
  <si>
    <t>हॄदयोपसरणम/; हॄदग्रहः-; वमनव्यापत</t>
  </si>
  <si>
    <t>ITA-5.76.45Conditionofstiffness</t>
  </si>
  <si>
    <t>of body due to faulty emetic therapy</t>
  </si>
  <si>
    <t>gātragrahaḥ-; vamanavyāpat</t>
  </si>
  <si>
    <t>गात्रग्रहः-; वमनव्यापत</t>
  </si>
  <si>
    <t>ITA-5.76.46Conditionofbleeding</t>
  </si>
  <si>
    <t>due to faulty emetic therapy</t>
  </si>
  <si>
    <t>A condition characterized by death due to blood loss; thirst; syncope or swooning; insanity.</t>
  </si>
  <si>
    <t>jīvādānam-vamanavyāpat</t>
  </si>
  <si>
    <t>जीवादानम-वमनव्यापत</t>
  </si>
  <si>
    <t>ITA-5.76.47Conditionofrectal</t>
  </si>
  <si>
    <t>prolapse or mental perversion due to faulty emetic therapy</t>
  </si>
  <si>
    <t>vibraṃśaḥ-vamanavyāpat</t>
  </si>
  <si>
    <t>विब्रंशः-वमनव्यापत</t>
  </si>
  <si>
    <t>ITA-5.76.48Conditionofbody</t>
  </si>
  <si>
    <t>rigidity due to faulty emetic therapy</t>
  </si>
  <si>
    <t>A condition characterized by retention of flatus; stiffness of anal region; proctalgia; in which morbid dosha is eliminated only in small quantities.</t>
  </si>
  <si>
    <t>stambhaḥ-vamanavyāpat</t>
  </si>
  <si>
    <t>स्तम्भः-वमनव्यापत</t>
  </si>
  <si>
    <t>ITA-5.76.49Conditionofsevere</t>
  </si>
  <si>
    <t>mental fatigue due to faulty emetic therapy</t>
  </si>
  <si>
    <t>A condition characterized by some or all the following signs and symptoms: mental fatigue associated with drowsiness and heaviness; weakness; bodily exhaustion or tiredness/ inability to perform physical activities.</t>
  </si>
  <si>
    <t>klamaḥ-vamanavyāpat</t>
  </si>
  <si>
    <t>क्लमः-वमनव्यापत</t>
  </si>
  <si>
    <t>ITA-5.76.50Conditionofvitiated</t>
  </si>
  <si>
    <t>vata pain due to faulty emetic therapy</t>
  </si>
  <si>
    <t>A condition characterized by some or all the following signs and symptoms: pain in sides of chest/flanks; pain in back; pain in pelvis; neck pain; pain in marma regions; syncope or swooning; giddiness or dizziness; intoxication; loss of sensory perception.</t>
  </si>
  <si>
    <t>vātaśūlavyāpat</t>
  </si>
  <si>
    <t>वातशूलव्यापत</t>
  </si>
  <si>
    <t>ITA-5.76.51Conditiondueto</t>
  </si>
  <si>
    <t>improper purgation therapy</t>
  </si>
  <si>
    <t>virecanakarma-; cikitsāpacāraḥ</t>
  </si>
  <si>
    <t>विरेचनकर्म-; चिकित्सापचारः</t>
  </si>
  <si>
    <t>ITA-5.76.52Signsofexcessive</t>
  </si>
  <si>
    <t>administration of purgation therapy</t>
  </si>
  <si>
    <t>virecanātiyogaḥ</t>
  </si>
  <si>
    <t>विरेचनातियोगः</t>
  </si>
  <si>
    <t>ITA-5.76.53Conditionof</t>
  </si>
  <si>
    <t>insufficient purgation</t>
  </si>
  <si>
    <t>virecanāyogaḥ</t>
  </si>
  <si>
    <t>विरेचनायोगः</t>
  </si>
  <si>
    <t>ITA-5.76.54Conditionofimproper</t>
  </si>
  <si>
    <t>purgation therapy</t>
  </si>
  <si>
    <t>A condition characterized by some or all the following signs and symptoms: heaviness of body; dysentery; cutting type of pain in anus; abdominal distension; heaviness of head; vayu not moving downwards; increase in severity of disease.</t>
  </si>
  <si>
    <t>mithyāvirecanam/; virecanamithyāyogaḥ</t>
  </si>
  <si>
    <t>मिथ्याविरेचनम/; विरेचनमिथ्यायोगः</t>
  </si>
  <si>
    <t>ITA-5.76.55Conditioncausedby</t>
  </si>
  <si>
    <t>purgation therapy administered to person in delicate health</t>
  </si>
  <si>
    <t>A condition characterized by haemorrhage through the upward and downward tracts.</t>
  </si>
  <si>
    <t>subhaga-virecanavyāpat</t>
  </si>
  <si>
    <t>सुभग-विरेचनव्यापत</t>
  </si>
  <si>
    <t>ITA-5.76.56Conditioncausedby</t>
  </si>
  <si>
    <t>purgation therapy administered to people with fragile bodily constitution</t>
  </si>
  <si>
    <t>sukumāra-virecanavyāpat</t>
  </si>
  <si>
    <t>सुकुमार-विरेचनव्यापत</t>
  </si>
  <si>
    <t>ITA-5.76.57Conditioncausedby</t>
  </si>
  <si>
    <t>purgation therapy administered to person having anal injury</t>
  </si>
  <si>
    <t>A condition characterized by distressing pain around the injured anus which may endanger life.</t>
  </si>
  <si>
    <t>kṣatagudasya; virecanavyāpat</t>
  </si>
  <si>
    <t>क्षतगुदस्य; विरेचनव्यापत</t>
  </si>
  <si>
    <t>ITA-5.76.58Conditioncausedby</t>
  </si>
  <si>
    <t>purgation therapy administered to person with rectal prolapse</t>
  </si>
  <si>
    <t>A condition characterized by its life-endangering risk owing to excessive prolapse.</t>
  </si>
  <si>
    <t>muktanāla-; virecanavyāpat</t>
  </si>
  <si>
    <t>मुक्तनाल-; विरेचनव्यापत</t>
  </si>
  <si>
    <t>ITA-5.76.59Conditioncausedby</t>
  </si>
  <si>
    <t>purgation therapy administered to person bleeding from lower orifices</t>
  </si>
  <si>
    <t>adhogaraktapitta-; virecanavyāpat</t>
  </si>
  <si>
    <t>अधोगरक्तपित्त-; विरेचनव्यापत</t>
  </si>
  <si>
    <t>ITA-5.76.60Conditioncausedby</t>
  </si>
  <si>
    <t>purgation therapy administered to person who is fasting</t>
  </si>
  <si>
    <t>vilaṃghitadurbalen-; driyālpāgnini</t>
  </si>
  <si>
    <t>विलंघितदुर्बलेन-; द्रियाल्पाग्निनि</t>
  </si>
  <si>
    <t>ITA-5.76.61Conditioncausedby</t>
  </si>
  <si>
    <t>purgation therapy administered to person whose mind is agitated by passion</t>
  </si>
  <si>
    <t>A condition characterized by absence of defecation; defecation with difficulty; improper expulsion of dosha.</t>
  </si>
  <si>
    <t>kāmādivyagramanaso-; virecanavyāpat</t>
  </si>
  <si>
    <t>कामादिव्यग्रमनसो-; विरेचनव्यापत</t>
  </si>
  <si>
    <t>ITA-5.76.62Conditioncausedby</t>
  </si>
  <si>
    <t>purgation therapy administered to person with indigestion</t>
  </si>
  <si>
    <t>ajīrṇa-virecanavyāpat</t>
  </si>
  <si>
    <t>अजीर्ण-विरेचनव्यापत</t>
  </si>
  <si>
    <t>ITA-5.76.63Conditioncausedby</t>
  </si>
  <si>
    <t>purgation therapy administered to person with fever of recent origin</t>
  </si>
  <si>
    <t>A condition characterized by immature or undigested dosha not being eliminated; aggravation of vata.</t>
  </si>
  <si>
    <t>navajvari-virecanavyāpat</t>
  </si>
  <si>
    <t>नवज्वरि-विरेचनव्यापत</t>
  </si>
  <si>
    <t>ITA-5.76.64Conditioncausedby</t>
  </si>
  <si>
    <t>purgation therapy administered to person intoxicated by alcohol</t>
  </si>
  <si>
    <t>A condition characterized by its life-endangering risk.</t>
  </si>
  <si>
    <t>madātyayita-; virecanavyāpat</t>
  </si>
  <si>
    <t>मदात्ययित-; विरेचनव्यापत</t>
  </si>
  <si>
    <t>ITA-5.76.65Conditioncausedby</t>
  </si>
  <si>
    <t>purgation therapy administered to person with abdominal distension</t>
  </si>
  <si>
    <t>A condition characterized by severe flatulance; death.</t>
  </si>
  <si>
    <t>ādhmāta-virecanavyāpat</t>
  </si>
  <si>
    <t>आध्मात-विरेचनव्यापत</t>
  </si>
  <si>
    <t>ITA-5.76.66Conditioncausedby</t>
  </si>
  <si>
    <t>purgation therapy administered to person afflicated with foreign body</t>
  </si>
  <si>
    <t>A condition characterized by vata localized in the injured part leading to death.</t>
  </si>
  <si>
    <t>śalyārdita-virecanavyāpat</t>
  </si>
  <si>
    <t>शल्यार्दित-विरेचनव्यापत</t>
  </si>
  <si>
    <t>ITA-5.76.67Conditioncausedby</t>
  </si>
  <si>
    <t>purgation therapy administered to person with bodily injury</t>
  </si>
  <si>
    <t>abhighāta-virecanavyāpat</t>
  </si>
  <si>
    <t>अभिघात-विरेचनव्यापत</t>
  </si>
  <si>
    <t>ITA-5.76.68Conditioncausedby</t>
  </si>
  <si>
    <t>purgation therapy administered to overunctuous person</t>
  </si>
  <si>
    <t>atisnigdha-; virecanavyāpat</t>
  </si>
  <si>
    <t>अतिस्निग्ध-; विरेचनव्यापत</t>
  </si>
  <si>
    <t>ITA-5.76.69Conditioncausedby</t>
  </si>
  <si>
    <t>purgation therapy administered to person who has undergone excessive drying therapy</t>
  </si>
  <si>
    <t>A condition characterized by spasticity of the limbs.</t>
  </si>
  <si>
    <t>atirukṣa-virecanavyāpat</t>
  </si>
  <si>
    <t>अतिरुक्ष-विरेचनव्यापत</t>
  </si>
  <si>
    <t>ITA-5.76.70Conditioncausedby</t>
  </si>
  <si>
    <t>purgation therapy administered to person with costive bowel habit</t>
  </si>
  <si>
    <t>A condition characterized by some or all the following signs and symptoms: pain in precordium/cardiac region; breaking type of pain in small joints; borborygmi with distension; generalized body aches; vomiting; syncope or swooning; exhaustion without exertion; death of the patient.</t>
  </si>
  <si>
    <t>dāruṇakoṣṭha-; virecanavyāpat</t>
  </si>
  <si>
    <t>दारुणकोष्ठ-; विरेचनव्यापत</t>
  </si>
  <si>
    <t>ITA-5.76.71Conditionofimproper</t>
  </si>
  <si>
    <t>administration of purgative therapy</t>
  </si>
  <si>
    <t>virecanavyāpat</t>
  </si>
  <si>
    <t>विरेचनव्यापत</t>
  </si>
  <si>
    <t>ITA-5.76.72Conditionofabdominal</t>
  </si>
  <si>
    <t>distension due to faulty purgative therapy</t>
  </si>
  <si>
    <t>A condition characterized by some or all the following signs and symptoms: distension in the umblical region; pain in back; pain in sides of chest/flanks; headache; obstruction to passage of breath; severe obstruction to passage of stool; severe obstruction to passage of urine; severe obstruction to passage of flatus.</t>
  </si>
  <si>
    <t>ādhmānavirecanavyāpat</t>
  </si>
  <si>
    <t>आध्मानविरेचनव्यापत</t>
  </si>
  <si>
    <t>ITA-5.76.73Conditionofscissoring</t>
  </si>
  <si>
    <t>pain in anal region due to faulty purgative therapy</t>
  </si>
  <si>
    <t>A condition characterized by excruciating sawing pain; accompanied by slimy and bloody discharge.</t>
  </si>
  <si>
    <t>parikartikāvirecanavyāpat</t>
  </si>
  <si>
    <t>परिकर्तिकाविरेचनव्यापत</t>
  </si>
  <si>
    <t>ITA-5.76.74Conditionofexudation</t>
  </si>
  <si>
    <t>of liquid from anal region due to faulty purgative therapy</t>
  </si>
  <si>
    <t>A condition characterized by some or all the following signs and symptoms: reduced discharge; itching; oedema; skin disease; heaviness of body; diminution of agni; diminution of physical strength; sensation of being covered with a wet cloth; loss of taste; pallor.</t>
  </si>
  <si>
    <t>parisrāvavirecanavyāpat</t>
  </si>
  <si>
    <t>परिस्रावविरेचनव्यापत</t>
  </si>
  <si>
    <t>ITA-5.76.75Conditionofmigration</t>
  </si>
  <si>
    <t>to precordial region due to faulty purgative therapy</t>
  </si>
  <si>
    <t>hṝdayopasaraṇam/; hṝdagrahavirecanavyāpat</t>
  </si>
  <si>
    <t>हॄदयोपसरणम/; हॄदग्रहविरेचनव्यापत</t>
  </si>
  <si>
    <t>ITA-5.76.76Conditionofstiffnessof</t>
  </si>
  <si>
    <t>body due to faulty purgative therapy</t>
  </si>
  <si>
    <t>A condition characterized by some or all the following signs and symptoms: rigidity/stiffness; shivering/tremors; pricking type of pain; bodily exhaustion or tiredness; spasm; churning type of pain.</t>
  </si>
  <si>
    <t>gātragraha-; virecanavyāpat</t>
  </si>
  <si>
    <t>गात्रग्रह-; विरेचनव्यापत</t>
  </si>
  <si>
    <t>ITA-5.76.77Conditionofbleeding</t>
  </si>
  <si>
    <t>due to faulty purgative therapy</t>
  </si>
  <si>
    <t>jīvādānavirecanavyāpat</t>
  </si>
  <si>
    <t>जीवादानविरेचनव्यापत</t>
  </si>
  <si>
    <t>ITA-5.76.78Conditionofrectal</t>
  </si>
  <si>
    <t>prolapse due to faulty purgative therapy</t>
  </si>
  <si>
    <t>A condition characterized by severe itching..</t>
  </si>
  <si>
    <t>vibhramśavirecanavyāpat</t>
  </si>
  <si>
    <t>विभ्रम्शविरेचनव्यापत</t>
  </si>
  <si>
    <t>ITA-5.76.79Conditionofrigidity</t>
  </si>
  <si>
    <t>A condition characterized by retention of flatus; stiffness of anal region; proctalgia; morbid dosha eliminated only in small quantities.</t>
  </si>
  <si>
    <t>stambhavirecanavyāpat</t>
  </si>
  <si>
    <t>स्तम्भविरेचनव्यापत</t>
  </si>
  <si>
    <t>ITA-5.76.80Conditiondueto</t>
  </si>
  <si>
    <t>faulty purgative therapy</t>
  </si>
  <si>
    <t>A condition characterized by a serious form of stiffness; severe pains all over the body; loss of consciousness.</t>
  </si>
  <si>
    <t>upadravavirecanavyāpat</t>
  </si>
  <si>
    <t>उपद्रवविरेचनव्यापत</t>
  </si>
  <si>
    <t>ITA-5.76.81Conditionofmental</t>
  </si>
  <si>
    <t>fatigue due to faulty purgative therapy</t>
  </si>
  <si>
    <t>klamavirecanavyāpat</t>
  </si>
  <si>
    <t>क्लमविरेचनव्यापत</t>
  </si>
  <si>
    <t>ITA-5.76.82Conditionof</t>
  </si>
  <si>
    <t>constipation due to faulty purgative therapy</t>
  </si>
  <si>
    <t>A condition characterized by some or all the following signs and symptoms: obstruction of flatus; obstruction to passage of urine/retention; obstruction/retention of faeces; gurgling intestinal sounds/borborygmi; burning sensation; fever; severe pain.</t>
  </si>
  <si>
    <t>vibandhavyāpat</t>
  </si>
  <si>
    <t>विबन्धव्यापत</t>
  </si>
  <si>
    <t>ITA-5.76.83Conditiondueto</t>
  </si>
  <si>
    <t>incomplete elimination of purgative drugs</t>
  </si>
  <si>
    <t>A condition characterized by some or all the following signs and symptoms: exhaustion without exertion; burning sensation; bodily exhaustion or tiredness/inability to perform physical activities; giddiness or dizziness; syncope or swooning; headache; distress/discontent/restlessness; loss of physical strength or weakness; manifestations due to residual drug in therapeutic purgation; thirst; pain in sides of chest/ flanks; vomiting; breaking type of pain in small joints; nausea; foul eructations.</t>
  </si>
  <si>
    <t>sāvaśeṣauṣadhavyāpat</t>
  </si>
  <si>
    <t>सावशेषौषधव्यापत</t>
  </si>
  <si>
    <t>ITA-5.76.84Conditiondueto</t>
  </si>
  <si>
    <t>improper admini- stration of enema therapy</t>
  </si>
  <si>
    <t>bastikarmacikitsāpacāraḥ</t>
  </si>
  <si>
    <t>बस्तिकर्मचिकित्सापचारः</t>
  </si>
  <si>
    <t>ITA-5.76.85Conditiondueto</t>
  </si>
  <si>
    <t>improper administ- ration of enema</t>
  </si>
  <si>
    <t>bastivyāpad</t>
  </si>
  <si>
    <t>बस्तिव्यापद</t>
  </si>
  <si>
    <t>ITA-5.76.86Conditiondueto</t>
  </si>
  <si>
    <t>subnormal or inadequate administration of enema therapy</t>
  </si>
  <si>
    <t>A condition characterized by some or all the following signs and symptoms: heaviness in the gastrointestinal tract; retention of flatus; obstruction to passage of urine/retention; obstruction/retention of faeces; pain in umblical region; pain in urinary bladder or basti; burning sensation; sensation of heart being attached to sticky material; oedema in the rectum; itching; nodular swelling; discoloration; loss of taste; weaking of agni.</t>
  </si>
  <si>
    <t>ayogabastivyāpat</t>
  </si>
  <si>
    <t>अयोगबस्तिव्यापत</t>
  </si>
  <si>
    <t>ITA-5.76.87Conditiondueto</t>
  </si>
  <si>
    <t>excessive; administration of enema therapy</t>
  </si>
  <si>
    <t>A condition characterized by some or all the following signs and symptoms: the same symptoms as atiyoga in emetic and purgation therapy, i.e. thirst; confusion/delirium; syncope or swooning; clinical features of vāta prakopa; insomnia; loss of physical strength or weakness; diseases due to diminution of kapha rakta and pitta; numbness; generalized body aches; exhaustion without exertion; shivering/tremors; feeling of entering into darkness; insanity; hiccups.</t>
  </si>
  <si>
    <t>atiyogabastivyāpat</t>
  </si>
  <si>
    <t>अतियोगबस्तिव्यापत</t>
  </si>
  <si>
    <t>ITA-5.76.88Conditionofmental</t>
  </si>
  <si>
    <t>fatigue due to faulty enema therapy</t>
  </si>
  <si>
    <t>A condition characterized by some or all the following signs and symptoms: exhaustion without exertion; internal burning sensation; pain in precordium/cardiac region; confusion/ delirium; feeling of being wrapped/cramps; heaviness.</t>
  </si>
  <si>
    <t>klamabastivyāpat</t>
  </si>
  <si>
    <t>क्लमबस्तिव्यापत</t>
  </si>
  <si>
    <t>ITA-5.76.89Conditionof</t>
  </si>
  <si>
    <t>flatulence due to faulty enema therapy</t>
  </si>
  <si>
    <t>A condition characterized by some or all the following signs and symptoms: abdominal distension; severe flatulance as if marma is afflicted; internal burning sensation; heaviness of gastrointestinal tract; scrotal pain; pain in groin region; cardiac pain; wandering character.</t>
  </si>
  <si>
    <t>ādhmānabastivyāpat</t>
  </si>
  <si>
    <t>आध्मानबस्तिव्यापत</t>
  </si>
  <si>
    <t>ITA-5.76.90Conditionofhiccups</t>
  </si>
  <si>
    <t>due to faulty enema therapy</t>
  </si>
  <si>
    <t>A condition characterized by hiccups.</t>
  </si>
  <si>
    <t>hikkābastivyāpat</t>
  </si>
  <si>
    <t>हिक्काबस्तिव्यापत</t>
  </si>
  <si>
    <t>ITA-5.76.91Conditionofdiscomfort</t>
  </si>
  <si>
    <t>in precordial region due to faulty enema therapy</t>
  </si>
  <si>
    <t>A condition characterized by symptoms afflicting the heart.</t>
  </si>
  <si>
    <t>hṛtprāptibastivyāpat</t>
  </si>
  <si>
    <t>हृत्प्राप्तिबस्तिव्यापत</t>
  </si>
  <si>
    <t>ITA-5.76.92Conditionofexcessive</t>
  </si>
  <si>
    <t>upward movement of gas due to faulty enema therapy</t>
  </si>
  <si>
    <t>ūrdhvatābastivyāpat</t>
  </si>
  <si>
    <t>ऊर्ध्वताबस्तिव्यापत</t>
  </si>
  <si>
    <t>ITA-5.76.93Conditionofgripping</t>
  </si>
  <si>
    <t>pain in abdomen and stools mixed with blood due to faulty enema therapy</t>
  </si>
  <si>
    <t>strained defecation, stools mixed with blood; thirst; colicky pain in abdomen; internal burning sensation; proctitis; fever; burning sensation.</t>
  </si>
  <si>
    <t>pravāhikābastivyāpat</t>
  </si>
  <si>
    <t>प्रवाहिकाबस्तिव्यापत</t>
  </si>
  <si>
    <t>ITA-5.76.94Conditionofheadache</t>
  </si>
  <si>
    <t>śiro-artibastivyāpat</t>
  </si>
  <si>
    <t>शिरो-अर्तिबस्तिव्यापत</t>
  </si>
  <si>
    <t>ITA-5.76.95Conditionofbody</t>
  </si>
  <si>
    <t>aches due to faulty enema therapy</t>
  </si>
  <si>
    <t>A condition characterized by pains affecting the body; cramps; pricking type of pain; breaking type of pain; pulsating sensation; yawning.</t>
  </si>
  <si>
    <t>aṅgārtibastivyāpat</t>
  </si>
  <si>
    <t>अङ्गार्तिबस्तिव्यापत</t>
  </si>
  <si>
    <t>ITA-5.76.96Signsofsawingpain</t>
  </si>
  <si>
    <t>A condition characterized by some or all the following signs and symptoms: pricking pain in lumbar region; pricking pain in groin region; pricking pain in urinary bladder or basti; pain in lower abdomen; constipation; frequent voiding of stool in small quantities.</t>
  </si>
  <si>
    <t>parikartikābastivyāpat</t>
  </si>
  <si>
    <t>परिकर्तिकाबस्तिव्यापत</t>
  </si>
  <si>
    <t>ITA-5.76.97Conditionofexcessive</t>
  </si>
  <si>
    <t>discharge due to faulty enema therapy</t>
  </si>
  <si>
    <t>A condition characterized by some or all the following signs and symptoms: anal inflammation; exudation of blood and pitta of various colours; forceful elimination; continuously resulting in fainting.</t>
  </si>
  <si>
    <t>parisrāvabastivyāpat</t>
  </si>
  <si>
    <t>परिस्रावबस्तिव्यापत</t>
  </si>
  <si>
    <t>ITA-5.76.98Conditiondueto</t>
  </si>
  <si>
    <t>improper administ- ration of decoction enema</t>
  </si>
  <si>
    <t>āsthāpanāpacāraḥ/; nirūhabastyapacāraḥ</t>
  </si>
  <si>
    <t>आस्थापनापचारः/; निरूहबस्त्यपचारः</t>
  </si>
  <si>
    <t>ITA-5.76.99Conditiondueto</t>
  </si>
  <si>
    <t>excessively administered evacuative; non-oily enema</t>
  </si>
  <si>
    <t>A condition characterized by some or all the following signs and symptoms: numbness; generalized body aches; exhaustion without exertion; shivering/tremors; insomnia; debility; feeling of entering into darkness; insanity; hiccups; syncope or swooning; rectal prolapse; excessive elimination of kapha; onset of colicky pain; watery discharge without dosha; blood tinged watery discharge; watery discharge resembling fatty meat washings; watery discharge resembling raw meat washings; shiny watery discharge resembling fat; oil or water mixed with fatty substances; blackish watery discharge; whitish watery discharge; thirst; agravates vata; giddiness or dizziness; protruding eyes.</t>
  </si>
  <si>
    <t>nirūhātiyogaḥ</t>
  </si>
  <si>
    <t>निरूहातियोगः</t>
  </si>
  <si>
    <t>ITA-5.76.100Conditiondueto</t>
  </si>
  <si>
    <t>inadequate or subnormal administ- ration of evacuative; non-oily decoction enema</t>
  </si>
  <si>
    <t>A condition characterized by some or all the following signs and symptoms: headache; pain in precordial region/angina pectoris; pain in anal region; pain in urinary bladder or basti; pain in genital region; oedema; cold catarrh; gripping pain; nausea; retention of flatus; obstruction to passage of urine/ retention; breathlessness/difficulty in breathing; excessive salivation; precordial discomfort with nausea; feeling of abdominal fullness; aggravation of kapha and pitta; abdominal distension; loss of taste; vomiting; drowsiness/lassitude; sensation of being covered with a wet cloth; diminution of agni; heaviness of body; severe burning sensation; itching; retention of faeces; giddiness or dizziness; papules.</t>
  </si>
  <si>
    <t>nirūhabastyayogaḥ</t>
  </si>
  <si>
    <t>निरूहबस्त्ययोगः</t>
  </si>
  <si>
    <t>ITA-5.76.101Conditionofimproper</t>
  </si>
  <si>
    <t>administration of medicated non-oily enema</t>
  </si>
  <si>
    <t>nirūhamithyāyogaḥ</t>
  </si>
  <si>
    <t>निरूहमिथ्यायोगः</t>
  </si>
  <si>
    <t>ITA-5.76.102Conditioncausedby</t>
  </si>
  <si>
    <t>medicated decoction enema administered to person with indigestion</t>
  </si>
  <si>
    <t>A condition characterized by clinical features of dūṣyodara; syncope or swooning; oedema.</t>
  </si>
  <si>
    <t>ajīrṇa; atisnigdha;; pītasnehānāṃ; āsthāpanasya vyāpadaḥ</t>
  </si>
  <si>
    <t>अजीर्ण; अतिस्निग्ध;; पीतस्नेहानां; आस्थापनस्य व्यापदः</t>
  </si>
  <si>
    <t>ITA-5.76.103Conditioncausedby</t>
  </si>
  <si>
    <t>medicated decoction enema administered to person with aggravated dosha</t>
  </si>
  <si>
    <t>A condition characterized by a severe type of anorexia.</t>
  </si>
  <si>
    <t>utkliṣṭadoṣa; mandāgnera; āsthāpanasya vyāpadaḥ</t>
  </si>
  <si>
    <t>उत्क्लिष्टदोष; मन्दाग्नेर; आस्थापनस्य व्यापदः</t>
  </si>
  <si>
    <t>ITA-5.76.104Conditioncausedby</t>
  </si>
  <si>
    <t>medicated decoction enema administered to person fatigued by travelling</t>
  </si>
  <si>
    <t>A condition characterized by instantaneous emaciation of body.</t>
  </si>
  <si>
    <t>yānaklāntasya; āsthāpanasya vyāpadaḥ</t>
  </si>
  <si>
    <t>यानक्लान्तस्य; आस्थापनस्य व्यापदः</t>
  </si>
  <si>
    <t>ITA-5.76.105Conditioncausedby</t>
  </si>
  <si>
    <t>medicated decoction enema administered to person who is extremely emaciated and weak</t>
  </si>
  <si>
    <t>atidurbala; kṣutārta; ttṝṣṇārta; śramārtānāM; āsthāpanasya vyāpadaḥ</t>
  </si>
  <si>
    <t>अतिदुर्बल; क्षुतार्त; त्तॄष्णार्त; श्रमार्तानाम; आस्थापनस्य व्यापदः</t>
  </si>
  <si>
    <t>ITA-5.76.106Conditioncausedby</t>
  </si>
  <si>
    <t>medicated decoction enema administered to person who is excessively lean</t>
  </si>
  <si>
    <t>A condition characterized by its giving rise to greater emaciation.</t>
  </si>
  <si>
    <t>atikṝśasya; āsthāpanasya vyāpadaḥ</t>
  </si>
  <si>
    <t>अतिकॄशस्य; आस्थापनस्य व्यापदः</t>
  </si>
  <si>
    <t>ITA-5.76.107Conditioncausedby</t>
  </si>
  <si>
    <t>medicated decoction enema administered to person who has eaten and drunk water</t>
  </si>
  <si>
    <t>A condition characterized by instantaneous appearance of serious ailments.</t>
  </si>
  <si>
    <t>bhuktabhakta;; pītodakasya; āsthāpanasya vyāpadaḥ</t>
  </si>
  <si>
    <t>भुक्तभक्त;; पीतोदकस्य; आस्थापनस्य व्यापदः</t>
  </si>
  <si>
    <t>ITA-5.76.108Conditioncausedby</t>
  </si>
  <si>
    <t>medicated decoction enema administered to person who has just taken emetic therapy and purgation</t>
  </si>
  <si>
    <t>A condition characterized by administration of niruha vasti which burns the dehydrated body as if ulcerated by application of alkalis.</t>
  </si>
  <si>
    <t>vamitaviriktayostu; āsthāpanasya vyāpadaḥ</t>
  </si>
  <si>
    <t>वमितविरिक्तयोस्तु; आस्थापनस्य व्यापदः</t>
  </si>
  <si>
    <t>ITA-5.76.109Conditioncausedby</t>
  </si>
  <si>
    <t>medicated decoction enema administered to person who has just taken errhine therapy</t>
  </si>
  <si>
    <t>A condition characterized by obstruction of circulation channels leading to impairment of senses.</t>
  </si>
  <si>
    <t>kṝtanastah; karmaṇo āsthāpanaṃ</t>
  </si>
  <si>
    <t>कॄतनस्तह; कर्मणो आस्थापनं</t>
  </si>
  <si>
    <t>ITA-5.76.110</t>
  </si>
  <si>
    <t>Condition caused by medicated decoction enema administered to person who is angry or fearful</t>
  </si>
  <si>
    <t>kṝddhabhīta; āsthāpanasya vyāpadaḥ</t>
  </si>
  <si>
    <t>कॄद्धभीत; आस्थापनस्य व्यापदः</t>
  </si>
  <si>
    <t>ITA-5.76.111</t>
  </si>
  <si>
    <t>Condition caused by medicated non oily enema administered to person who is intoxicated, swooning</t>
  </si>
  <si>
    <t>matta mūrcchitayora; āsthāpanasya vyāpadaḥ</t>
  </si>
  <si>
    <t>मत्त मूर्च्छितयोर; आस्थापनस्य व्यापदः</t>
  </si>
  <si>
    <t>ITA-5.76.112</t>
  </si>
  <si>
    <t>Condition caused by medicated decoction enema administered to person who is vomiting, and has excessive mucosal secretions, breathing problems, cough and hiccups</t>
  </si>
  <si>
    <t>A condition characterized by enema moves upward due to aggravated vata.</t>
  </si>
  <si>
    <t>prasakta cchardirniṣṭhī-; vikā śvāsa kāsahik-; kārtānāṃ āsthāpanasya; vyāpadaḥ</t>
  </si>
  <si>
    <t>प्रसक्त च्छर्दिर्निष्ठी-; विका श्वास कासहिक-; कार्तानां आस्थापनस्य; व्यापदः</t>
  </si>
  <si>
    <t>ITA-5.76.113</t>
  </si>
  <si>
    <t>Condition caused by medicated decoction enema administered to person with partial intestinal obstruction, perforation, ascites or abdominal distension</t>
  </si>
  <si>
    <t>A condition characterized by severe distension leading to death.</t>
  </si>
  <si>
    <t>baddhodara; chidrodara;; udakodara;; ādhmānārtānāṃ; āsthāpanasyavyāpadaḥ</t>
  </si>
  <si>
    <t>बद्धोदर; छिद्रोदर;; उदकोदर;; आध्मानार्तानां; आस्थापनस्यव्यापदः</t>
  </si>
  <si>
    <t>ITA-5.76.114</t>
  </si>
  <si>
    <t>Condition caused by medicated decoction enema administered to person with intum- escence of abdomen with constipation and flatus</t>
  </si>
  <si>
    <t>A condition characterized by some or all the following signs and symptoms: clinical features of āma. Alasaka is a type of indigestion caused by vitiation of vata which is obstructed by kapha and is characterized by constipation; abdominal colic and flatulence.</t>
  </si>
  <si>
    <t>alasaka; visūcika; āma; prajāta; āmātisāriṇāma; āsthāpanasyavyāpadaḥ</t>
  </si>
  <si>
    <t>अलसक; विसूचिक; आम; प्रजात; आमातिसारिणाम; आस्थापनस्यव्यापदः</t>
  </si>
  <si>
    <t>ITA-5.76.115</t>
  </si>
  <si>
    <t>Condition caused by medicated decoction enema administered to person with diabetes and skin diseases</t>
  </si>
  <si>
    <t>A condition characterized by an aggravation of the clinical features of madhumeha kuṣṭa.</t>
  </si>
  <si>
    <t>madhumeha; kuṣṭhinorvyādheḥ; āsthāpanasya vyāpadaḥ</t>
  </si>
  <si>
    <t>मधुमेह; कुष्ठिनोर्व्याधेः; आस्थापनस्य व्यापदः</t>
  </si>
  <si>
    <t>ITA-5.76.116</t>
  </si>
  <si>
    <t>Condition due to improper medicated oily enema</t>
  </si>
  <si>
    <t>anuvāsana/ sneha basti; karma cikitsāpacāra,; sneha basti vyāpad</t>
  </si>
  <si>
    <t>अनुवासन/ स्नेह बस्ति; कर्म चिकित्सापचार,; स्नेह बस्ति व्यापद</t>
  </si>
  <si>
    <t>ITA-5.76.117</t>
  </si>
  <si>
    <t>Condition caused by excessive administ- ration of medicated oily enema</t>
  </si>
  <si>
    <t>A condition characterized by some or all the following signs and symptoms: nausea; confusion/delirium; exhaustion without exertion; bodily exhaustion or tiredness; syncope or swooning; gripping pain; burning sensation; continuous discharge; creates pain/distress.</t>
  </si>
  <si>
    <t>anuvāsanātiyoga/; snehavastiatiyoga</t>
  </si>
  <si>
    <t>अनुवासनातियोग/; स्नेहवस्तिअतियोग</t>
  </si>
  <si>
    <t>ITA-5.76.118</t>
  </si>
  <si>
    <t>Condition caused by inadequate or subnormal administration of medicated oily enema</t>
  </si>
  <si>
    <t>anuvāsanavastyayoga/; snehavastiayoga</t>
  </si>
  <si>
    <t>अनुवासनवस्त्ययोग/; स्नेहवस्तिअयोग</t>
  </si>
  <si>
    <t>ITA-5.76.119</t>
  </si>
  <si>
    <t>Condition of improper administration medicated oily enema</t>
  </si>
  <si>
    <t>anuvāsanamityayoga</t>
  </si>
  <si>
    <t>अनुवासनमित्ययोग</t>
  </si>
  <si>
    <t>ITA-5.76.120Conditioncausedby</t>
  </si>
  <si>
    <t>medicated oily enema administered to person who has not eaten</t>
  </si>
  <si>
    <t>A condition characterized by an oily enema spreading upwards.</t>
  </si>
  <si>
    <t>abhukta bhaktasya; anuvāsanasya vyāpadaḥ</t>
  </si>
  <si>
    <t>अभुक्त भक्तस्य; अनुवासनस्य व्यापदः</t>
  </si>
  <si>
    <t>ITA-5.76.121Conditioncausedby</t>
  </si>
  <si>
    <t>medicated oily enema administered to person with fever of recent origin.</t>
  </si>
  <si>
    <t>A condition characterized by abdominal enlargement and clinical features of ascites.</t>
  </si>
  <si>
    <t>navajvara pāṇḍuroga; kāmalā pramehiṇāM; anuvāsanasya vyāpadaḥ</t>
  </si>
  <si>
    <t>नवज्वर पाण्डुरोग; कामला प्रमेहिणाम; अनुवासनस्य व्यापदः</t>
  </si>
  <si>
    <t>ITA-5.76.122Conditioncausedby</t>
  </si>
  <si>
    <t>medicated oily enema administered to person with piles</t>
  </si>
  <si>
    <t>A condition characterized by stickiness of haemorrhoids leading to abdominal distension.</t>
  </si>
  <si>
    <t>arśasasya; anuvāsanasya vyāpadaḥ</t>
  </si>
  <si>
    <t>अर्शसस्य; अनुवासनस्य व्यापदः</t>
  </si>
  <si>
    <t>ITA-5.76.123Conditioncausedby</t>
  </si>
  <si>
    <t>medicated oily enema administered to person with anorexia</t>
  </si>
  <si>
    <t>A condition characterized by an impaired desire for food.</t>
  </si>
  <si>
    <t>arocakārtasya; anuvāsanasya vyāpadaḥ</t>
  </si>
  <si>
    <t>अरोचकार्तस्य; अनुवासनस्य व्यापदः</t>
  </si>
  <si>
    <t>ITA-5.76.124Conditioncausedby</t>
  </si>
  <si>
    <t>medicated oily enema administered to person with diminished digestive capacity and weak</t>
  </si>
  <si>
    <t>A condition characterized by diminution of agni.</t>
  </si>
  <si>
    <t>mandāgni durbalayora; anuvāsanasya vyāpadaḥ</t>
  </si>
  <si>
    <t>मन्दाग्नि दुर्बलयोर; अनुवासनस्य व्यापदः</t>
  </si>
  <si>
    <t>ITA-5.76.125Conditioncausedby</t>
  </si>
  <si>
    <t>medicated oily enema administered to person with coryza and splenomegaly</t>
  </si>
  <si>
    <t>A condition characterized by excessive aggravation of already aggravated dosha.</t>
  </si>
  <si>
    <t>pratiśyāya plīhādayoḥ; anuvāsanasya vyāpadaḥ</t>
  </si>
  <si>
    <t>प्रतिश्याय प्लीहादयोः; अनुवासनस्य व्यापदः</t>
  </si>
  <si>
    <t>ITA-5.76.126Conditionofobstruction</t>
  </si>
  <si>
    <t>of unctuous enema emulsion by vata</t>
  </si>
  <si>
    <t>A condition characterized by some or all the following signs and symptoms: generalized body aches; fever; abdominal distension; feeling of cold; rigidity/stiffness; pain in thighs; pain in sides of chest/flanks; cramps in sides of chest.</t>
  </si>
  <si>
    <t>snehaṃ vātāvṝtaṃ sneha; basti vyāpad</t>
  </si>
  <si>
    <t>स्नेहं वातावॄतं स्नेह; बस्ति व्यापद</t>
  </si>
  <si>
    <t>ITA-5.76.127Conditionofobstruction</t>
  </si>
  <si>
    <t>of unctuous enema emulsion by pitta</t>
  </si>
  <si>
    <t>A condition characterized by some or all the following signs and symptoms: burning sensation; redness/congestion; thirst; confusion/delirium; black-outs; fever.</t>
  </si>
  <si>
    <t>snehaṃ pittāvṝtaṃ sneha; basti vyāpad</t>
  </si>
  <si>
    <t>स्नेहं पित्तावॄतं स्नेह; बस्ति व्यापद</t>
  </si>
  <si>
    <t>ITA-5.76.128Signsofobstructionof</t>
  </si>
  <si>
    <t>unctuous enema emulsion by kapha</t>
  </si>
  <si>
    <t>A condition characterized by some or all the following signs and symptoms: drowsiness/lassitude; fever with chills; lethargy; excessive salivation; loss of taste; heaviness; syncope; fatigued mind and body.</t>
  </si>
  <si>
    <t>snehaṃ śleśmāvṝtaṃ; sneha basti vyāpad</t>
  </si>
  <si>
    <t>स्नेहं श्लेश्मावॄतं; स्नेह बस्ति व्यापद</t>
  </si>
  <si>
    <t>ITA-5.76.129Conditionofobstruction</t>
  </si>
  <si>
    <t>of unctuous enema emulsion obstructed by food</t>
  </si>
  <si>
    <t>A condition characterized by some or all the following signs and symptoms: vomiting; syncope or swooning; loss of taste; fatigued mind and body; colicky pain in abdomen; sleep; generalized body aches; signs of āma; burning sensation.</t>
  </si>
  <si>
    <t>snehaṃ aśanāvṝtaṃ; sneha basti vyāpad</t>
  </si>
  <si>
    <t>स्नेहं अशनावॄतं; स्नेह बस्ति व्यापद</t>
  </si>
  <si>
    <t>ITA-5.76.130Conditionofobstruction</t>
  </si>
  <si>
    <t>of unctuous enema emulsion by stool</t>
  </si>
  <si>
    <t>A condition characterized by some or all the following signs and symptoms: retention of faeces; obstruction to passage of urine/retention; obstruction to passage of flatus; pain; heaviness; abdominal distension; stiffness of cardiac region.</t>
  </si>
  <si>
    <t>snehaṃ viḍāvṝtaṃ sneha; basti vyāpad</t>
  </si>
  <si>
    <t>स्नेहं विडावॄतं स्नेह; बस्ति व्यापद</t>
  </si>
  <si>
    <t>ITA-5.76.131Conditiondueto</t>
  </si>
  <si>
    <t>administration of enema on empty stomach</t>
  </si>
  <si>
    <t>A condition characterized by enema fluid moving upwards and emerging from the throat or orifices in the upper part of body.</t>
  </si>
  <si>
    <t>abhukte ca praṇītasya; sneha basti vyāpad</t>
  </si>
  <si>
    <t>अभुक्ते च प्रणीतस्य; स्नेह बस्ति व्यापद</t>
  </si>
  <si>
    <t>ITA-5.76.132Conditiondueto</t>
  </si>
  <si>
    <t>Excessive use of maintenance oily enema</t>
  </si>
  <si>
    <t>yāpanavasti-atiyogaḥ</t>
  </si>
  <si>
    <t>यापनवस्ति-अतियोगः</t>
  </si>
  <si>
    <t>ITA-5.76.133Conditiondueto</t>
  </si>
  <si>
    <t>improper application of bloodletting</t>
  </si>
  <si>
    <t>raktamokṣaṇa-apacāraḥ</t>
  </si>
  <si>
    <t>रक्तमोक्षण-अपचारः</t>
  </si>
  <si>
    <t>ITA-5.76.134Conditiondueto</t>
  </si>
  <si>
    <t>suboptimal or inadequate bloodletting</t>
  </si>
  <si>
    <t>A condition characterized by some or all the following signs and symptoms: oedema; burning sensation; redness/ congestion; inflammation/suppuration; pain.</t>
  </si>
  <si>
    <t>raktamokṣaṇa-ayogaḥ</t>
  </si>
  <si>
    <t>रक्तमोक्षण-अयोगः</t>
  </si>
  <si>
    <t>ITA-5.76.135Conditiondueto</t>
  </si>
  <si>
    <t>excessive bloodletting</t>
  </si>
  <si>
    <t>A condition characterized by some or all the following signs and symptoms: a burning sensation in the head; blindness; eye disease and glacouma; errors of refraction/partial blindness; diminution of dhātu or emaciation; convulsions; burning sensation; hemiplegia; monoplegia; hiccups; breathlessness/difficulty in breathing; cough; pallor/clinical features of paṇḍu; death.</t>
  </si>
  <si>
    <t>raktamokṣaṇa-atiyogaḥ</t>
  </si>
  <si>
    <t>रक्तमोक्षण-अतियोगः</t>
  </si>
  <si>
    <t>ITA-5.76.136Conditiondueto</t>
  </si>
  <si>
    <t>A condition characterized by some or all the following signs and symptoms: profound swelling; rigidity/stiffness; tremors; diseases of tendons and veins; diseases of tendons and veins; fatigued mind and body; other diseases of vāta origin.</t>
  </si>
  <si>
    <t>raktamokṣaṇa-; mithyāyogaḥ</t>
  </si>
  <si>
    <t>रक्तमोक्षण-; मिथ्यायोगः</t>
  </si>
  <si>
    <t>ITA-5.76.137Conditiondueto</t>
  </si>
  <si>
    <t>arresting blood vitiated by dosha</t>
  </si>
  <si>
    <t>A condition characterized by some or all the following signs and symptoms: bleeding disorders; fever; thirst; diminution of agni; loss of taste; clinical features of kāmalā; swelling; anal pain; pain in groin region; itching; redness; wheal-like skin eruptions; papules/eruptions; skin diseases; clinical features of pāṇḍu; obstruction to passage of flatus; obstruction to passage of urine; retention/obstruction to passage of faeces; headache; sensation of being covered with a wet cloth; heaviness of body; other diseases of rakta origin.</t>
  </si>
  <si>
    <t>duṣṭaraktastaṃbhanam</t>
  </si>
  <si>
    <t>दुष्टरक्तस्तंभनम</t>
  </si>
  <si>
    <t>ITA-5.76.138Conditiondueto</t>
  </si>
  <si>
    <t>improper errhine therapy</t>
  </si>
  <si>
    <t>nasyakar-; macikitsāpacāraḥ</t>
  </si>
  <si>
    <t>नस्यकर-; मचिकित्सापचारः</t>
  </si>
  <si>
    <t>ITA-5.76.139Conditiondueto</t>
  </si>
  <si>
    <t>excessive administra- tion of errhine therapy</t>
  </si>
  <si>
    <t>nasyātiyogaḥ</t>
  </si>
  <si>
    <t>नस्यातियोगः</t>
  </si>
  <si>
    <t>ITA-5.76.140Conditiondueto</t>
  </si>
  <si>
    <t>inappropriate adminis- tration of errhine therapy</t>
  </si>
  <si>
    <t>nasyāyogaḥ</t>
  </si>
  <si>
    <t>नस्यायोगः</t>
  </si>
  <si>
    <t>ITA-5.76.141Conditiondueto</t>
  </si>
  <si>
    <t>improper administra- tion of inhalation therapy</t>
  </si>
  <si>
    <t>nasyamithyāyogaḥ/; śirovirecanamithyāyogaḥ/; nasyavyāpat</t>
  </si>
  <si>
    <t>नस्यमिथ्यायोगः/; शिरोविरेचनमिथ्यायोगः/; नस्यव्यापत</t>
  </si>
  <si>
    <t>ITA-5.76.142Conditiondueto</t>
  </si>
  <si>
    <t>inhalation therapy administered to person with indigestion and full stomach</t>
  </si>
  <si>
    <t>A condition characterized by some or all the following signs and symptoms: cough; breathlessness/difficulty in breathing; vomiting; cold catarrh.</t>
  </si>
  <si>
    <t>ajīrṇa; bhukta bhakte; nasya vyāpadaḥ</t>
  </si>
  <si>
    <t>अजीर्ण; भुक्त भक्ते; नस्य व्यापदः</t>
  </si>
  <si>
    <t>ITA-5.76.143Conditiondueto</t>
  </si>
  <si>
    <t>inhalation therapy administered to person who has taken oleation</t>
  </si>
  <si>
    <t>A condition characterized by some or all the following signs and symptoms: salivation; discharge from the nose; stickiness of eyes; errors of refraction/partial blindness; diseases of the head.</t>
  </si>
  <si>
    <t>pītasneha;; madyatoyapātukāmānāṃ; nasya vyāpadaḥ</t>
  </si>
  <si>
    <t>पीतस्नेह;; मद्यतोयपातुकामानां; नस्य व्यापदः</t>
  </si>
  <si>
    <t>ITA-5.76.144Conditiondueto</t>
  </si>
  <si>
    <t>inhalation therapy administered to person who has taken a head bath</t>
  </si>
  <si>
    <t>A condition characterized by cold catarrh.</t>
  </si>
  <si>
    <t>snātaśirasaḥ; nasya vyāpadaḥ</t>
  </si>
  <si>
    <t>स्नातशिरसः; नस्य व्यापदः</t>
  </si>
  <si>
    <t>ITA-5.76.145Conditiondueto</t>
  </si>
  <si>
    <t>inhalation therapy administered to person who is hungry</t>
  </si>
  <si>
    <t>A condition characterized by clinical features of vāta prakopa.</t>
  </si>
  <si>
    <t>kṣudhārtasya; nasya vyāpadaḥ</t>
  </si>
  <si>
    <t>क्षुधार्तस्य; नस्य व्यापदः</t>
  </si>
  <si>
    <t>ITA-5.76.146Conditiondueto</t>
  </si>
  <si>
    <t>inhalation therapy administered to person who is thirsty</t>
  </si>
  <si>
    <t>tṝṣṇārtasya; nasya vyāpadaḥ</t>
  </si>
  <si>
    <t>तॄष्णार्तस्य; नस्य व्यापदः</t>
  </si>
  <si>
    <t>ITA-5.76.147Conditiondueto</t>
  </si>
  <si>
    <t>inhalation therapy administered to person with fatigue; intoxication or syncope</t>
  </si>
  <si>
    <t>śrāmārtamattamūrc-; chitānāma nasya; vyāpadaḥ</t>
  </si>
  <si>
    <t>श्रामार्तमत्तमूर्च-; छितानाम नस्य; व्यापदः</t>
  </si>
  <si>
    <t>ITA-5.76.148Conditiondueto</t>
  </si>
  <si>
    <t>inhalation therapy administered to person injured by sharp and blunt weapon</t>
  </si>
  <si>
    <t>A condition characterized by excruciating pain.</t>
  </si>
  <si>
    <t>śastradaṇḍahate; nasya vyāpadaḥ</t>
  </si>
  <si>
    <t>शस्त्रदण्डहते; नस्य व्यापदः</t>
  </si>
  <si>
    <t>ITA-5.76.149Conditiondueto</t>
  </si>
  <si>
    <t>inhalation therapy administered to person fatigued by excessive indulgence in sexual activities; exercise or alcohol</t>
  </si>
  <si>
    <t>A condition characterized by pain in head; pain in shoulders; pain in eyes; pain in chest.</t>
  </si>
  <si>
    <t>vyavāya vyāyāma; pānaklāntānāṃ; nasya vyāpadaḥ</t>
  </si>
  <si>
    <t>व्यवाय व्यायाम; पानक्लान्तानां; नस्य व्यापदः</t>
  </si>
  <si>
    <t>ITA-5.76.150Conditiondueto</t>
  </si>
  <si>
    <t>inhalation therapy administered to person with fever of recent onset and grief</t>
  </si>
  <si>
    <t>A condition characterized by errors of refraction/partial blindness; aggravation of fever.</t>
  </si>
  <si>
    <t>navajvare śoke; nasya vyāpadaḥ</t>
  </si>
  <si>
    <t>नवज्वरे शोके; नस्य व्यापदः</t>
  </si>
  <si>
    <t>ITA-5.76.151Conditiondueto</t>
  </si>
  <si>
    <t>inhalation therapy administered to person who has taken purgation</t>
  </si>
  <si>
    <t>A condition characterized by affliction of the sense organs.</t>
  </si>
  <si>
    <t>viriktasya; nasya vyāpadaḥ</t>
  </si>
  <si>
    <t>विरिक्तस्य; नस्य व्यापदः</t>
  </si>
  <si>
    <t>ITA-5.76.152Complications</t>
  </si>
  <si>
    <t>caused by inhalation therapy administered to person who has taken unctuous enema</t>
  </si>
  <si>
    <t>A condition characterized by heaviness of the head.</t>
  </si>
  <si>
    <t>anuvāsitasya; nasya vyāpadaḥ</t>
  </si>
  <si>
    <t>अनुवासितस्य; नस्य व्यापदः</t>
  </si>
  <si>
    <t>ITA-5.76.153Conditiondueto</t>
  </si>
  <si>
    <t>inhalation therapy administered to a pregnant woman</t>
  </si>
  <si>
    <t>A condition characterized by arrested fetal growth; blindness in one eye; deformity of upper limbs or kyphosis; hemiplegic; deformity of lower limbs.</t>
  </si>
  <si>
    <t>garbhiṇyā; nasya vyāpadaḥ</t>
  </si>
  <si>
    <t>गर्भिण्या; नस्य व्यापदः</t>
  </si>
  <si>
    <t>ITA-5.76.154Conditiondueto</t>
  </si>
  <si>
    <t>inhalation therapy administered to person with coryza of recent origin</t>
  </si>
  <si>
    <t>A condition characterized by morbidity of circulation channels.</t>
  </si>
  <si>
    <t>navapratiśyāyartasya; nasya vyāpadaḥ</t>
  </si>
  <si>
    <t>नवप्रतिश्यायर्तस्य; नस्य व्यापदः</t>
  </si>
  <si>
    <t>ITA-5.76.155Conditiondueto</t>
  </si>
  <si>
    <t>inhalation therapy administered in inappropriate season or on a cloudy day</t>
  </si>
  <si>
    <t>anṛtau durdine; nasya vyāpadaḥ</t>
  </si>
  <si>
    <t>अनृतौ दुर्दिने; नस्य व्यापदः</t>
  </si>
  <si>
    <t>ITA-5.76.156Conditiondueto</t>
  </si>
  <si>
    <t>suboptimal or inadequate dosage of oily snuff</t>
  </si>
  <si>
    <t>snehananasya-ayoga/; snehananasyahīnayogaḥ</t>
  </si>
  <si>
    <t>स्नेहननस्य-अयोग/; स्नेहननस्यहीनयोगः</t>
  </si>
  <si>
    <t>ITA-5.76.157Conditiondueto</t>
  </si>
  <si>
    <t>overdosage of oily snuff</t>
  </si>
  <si>
    <t>A condition characterized by mucoid expectoration; heaviness of the head; abnormal sense organ functioning.</t>
  </si>
  <si>
    <t>snehananasya-atiyogaḥ</t>
  </si>
  <si>
    <t>स्नेहननस्य-अतियोगः</t>
  </si>
  <si>
    <t>ITA-5.76.158Conditiondueto</t>
  </si>
  <si>
    <t>suboptimal or inadequate dosage of evacuatory snuff</t>
  </si>
  <si>
    <t>A condition characterized by derangement/impairment of vāta; dryness of sense organs; failure to obtain relief from the disease.</t>
  </si>
  <si>
    <t>śirovirecananasya-; ayogaḥ/; hīnayogaḥ</t>
  </si>
  <si>
    <t>शिरोविरेचननस्य-; अयोगः/; हीनयोगः</t>
  </si>
  <si>
    <t>ITA-5.76.159Conditiondueto</t>
  </si>
  <si>
    <t>overdosage of evacuatory snuff</t>
  </si>
  <si>
    <t>A condition characterized by protrusion of brain matter; features of increased vāta; abnormal sense organ functioning; feeling of emptiness in the head.</t>
  </si>
  <si>
    <t>śirovirecananasya-; atiyogaḥ</t>
  </si>
  <si>
    <t>शिरोविरेचननस्य-; अतियोगः</t>
  </si>
  <si>
    <t>ITA-5.76.160Conditiondueto</t>
  </si>
  <si>
    <t>improper application of medicated smoke</t>
  </si>
  <si>
    <t>dhūmapāna-apacāraḥ</t>
  </si>
  <si>
    <t>धूमपान-अपचारः</t>
  </si>
  <si>
    <t>ITA-5.76.161Conditiondueto</t>
  </si>
  <si>
    <t>untimely application of medicated smoke therapy</t>
  </si>
  <si>
    <t>A condition characterized by some or all the following signs and symptoms: giddiness or dizziness; syncope or swooning; headache; disturbed function or injury of nose; disturbed function or injury of ears; disturbed function or injury of eyes; disturbed function or injury of tongue; bleeding disorder; deafness/hearing impairment; blindness; thirst; dumbness/ aphasia; intoxication.</t>
  </si>
  <si>
    <t>akāladhūmapānaḥ</t>
  </si>
  <si>
    <t>अकालधूमपानः</t>
  </si>
  <si>
    <t>ITA-5.76.162Conditiondueto</t>
  </si>
  <si>
    <t>suboptimal application of medicated smoke therapy</t>
  </si>
  <si>
    <t>A condition characterized by some or all the following signs and symptoms: an unclear voice; throat filled with mucus or kapha; sensation of head being wrapped in a wet cloth; disease not pacified.</t>
  </si>
  <si>
    <t>dhūmapāna-ayogaḥ</t>
  </si>
  <si>
    <t>धूमपान-अयोगः</t>
  </si>
  <si>
    <t>ITA-5.76.163Conditiondueto</t>
  </si>
  <si>
    <t>excess application or overuse of application of medicated smoke therapy</t>
  </si>
  <si>
    <t>A condition characterized by some or all the following signs and symptoms: dryness of palate; feeling of dryness of head; dryness of throat; hotness in the palate; hotness of head; hotness of throat; thirst; confusion/delirium; profuse bleeding; severe giddiness or dizziness; syncope or swooning; impairment of sense organ functioning; giddiness or dizziness; intoxication; constant. sound in the ear; diseases of the eyes; diseases of the nose; weakness; fever; affliction of sense organs; inflammation of the palate; smoky/fuming sensation; vomiting; death.</t>
  </si>
  <si>
    <t>dhūmapāna-atiyogaḥ</t>
  </si>
  <si>
    <t>धूमपान-अतियोगः</t>
  </si>
  <si>
    <t>ITA-5.76.164Conditiondueto</t>
  </si>
  <si>
    <t>improper application of medicated smoke therapy</t>
  </si>
  <si>
    <t>A condition characterized by some or all the following signs and symptoms: deafness/hearing impairment; blindness; dumbness/aphasia; bleeding disorder; giddiness; thirst; syncope or swooning; intoxication; confusion/delirium.</t>
  </si>
  <si>
    <t>dhūmapānamithyāyogaḥ</t>
  </si>
  <si>
    <t>धूमपानमिथ्यायोगः</t>
  </si>
  <si>
    <t>ITA-5.76.165Conditiondueto</t>
  </si>
  <si>
    <t>improper gargling therapy</t>
  </si>
  <si>
    <t>kavalacikitsāpacāraḥ</t>
  </si>
  <si>
    <t>कवलचिकित्सापचारः</t>
  </si>
  <si>
    <t>ITA-5.76.166Conditiondueto</t>
  </si>
  <si>
    <t>suboptimal use of gargling therapy</t>
  </si>
  <si>
    <t>A condition characterized by dullness/frigidity/inactivity; nausea with mucus; ageusia.</t>
  </si>
  <si>
    <t>kavalahīnayogaḥ</t>
  </si>
  <si>
    <t>कवलहीनयोगः</t>
  </si>
  <si>
    <t>ITA-5.76.167Conditiondueto</t>
  </si>
  <si>
    <t>excessive use of gargling therapy</t>
  </si>
  <si>
    <t>A condition characterized by loss of taste; stomatitis; thirst.</t>
  </si>
  <si>
    <t>kavala-atiyogaḥ</t>
  </si>
  <si>
    <t>कवल-अतियोगः</t>
  </si>
  <si>
    <t>ITA-5.76.168Conditiondueto</t>
  </si>
  <si>
    <t>improper application of eyedrops</t>
  </si>
  <si>
    <t>āścyotana-apacāraḥ</t>
  </si>
  <si>
    <t>आश्च्योतन-अपचारः</t>
  </si>
  <si>
    <t>ITA-5.76.169Conditiondueto</t>
  </si>
  <si>
    <t>suboptimal application of eyedrops</t>
  </si>
  <si>
    <t>A condition leading to aggravation of the disease.</t>
  </si>
  <si>
    <t>āścyotana-ayogaḥ</t>
  </si>
  <si>
    <t>आश्च्योतन-अयोगः</t>
  </si>
  <si>
    <t>ITA-5.76.170Conditiondueto</t>
  </si>
  <si>
    <t>excessive use of eyedrops</t>
  </si>
  <si>
    <t>A condition characterized by some or all the following signs and symptoms: eyelids becoming hard and causing crepitus; rubbing friction; difficulty in opening the eyelids; contraction of eyelids; pulsating sensation; winking of eyelids; inability to tolerate wind.</t>
  </si>
  <si>
    <t>āścyotanātiyogaḥ</t>
  </si>
  <si>
    <t>आश्च्योतनातियोगः</t>
  </si>
  <si>
    <t>ITA-5.76.171Conditiondueto</t>
  </si>
  <si>
    <t>application of very cold eyedrops</t>
  </si>
  <si>
    <t>A condition characterized by some or all the following signs and symptoms: pricking type of pain; fixedness of eye; pain; lacrimation; rubbing friction.</t>
  </si>
  <si>
    <t>atiśīta-aścyotanaḥ</t>
  </si>
  <si>
    <t>अतिशीत-अश्च्योतनः</t>
  </si>
  <si>
    <t>ITA-5.76.172Conditiondueto</t>
  </si>
  <si>
    <t>application of very hot and irritating eyedrops</t>
  </si>
  <si>
    <t>A condition characterized by some or all the following signs and symptoms: pain; redness/congestion; loss of vision; burning sensation; inflammation/suppuration; debility of vision.</t>
  </si>
  <si>
    <t>atyuṣṇatīkṣṇa-; āścyotanaḥ</t>
  </si>
  <si>
    <t>अत्युष्णतीक्ष्ण-; आश्च्योतनः</t>
  </si>
  <si>
    <t>ITA-5.76.173Conditiondueto</t>
  </si>
  <si>
    <t>improper application of collyrium</t>
  </si>
  <si>
    <t>añjana-apacāraḥ</t>
  </si>
  <si>
    <t>अञ्जन-अपचारः</t>
  </si>
  <si>
    <t>ITA-5.76.174Conditionofimproper</t>
  </si>
  <si>
    <t>application of collyrium</t>
  </si>
  <si>
    <t>A condition characterized by some or all the following signs and symptoms: redness/congestion/inflammation; lacrimation; pain; turbidity/dirtiness; burning sensation with sweating and restlessness; redness/congestion; rheum; pricking type of pain; difficulty in opening the eyelids; swelling; morbid affection of the iris; change of colour; ulceration and imperfect vision; errors of refraction/partial blindness.</t>
  </si>
  <si>
    <t>añjanamithyāyogaḥ</t>
  </si>
  <si>
    <t>अञ्जनमिथ्यायोगः</t>
  </si>
  <si>
    <t>ITA-5.76.175Conditionofexcessive</t>
  </si>
  <si>
    <t>A condition characterized by some or all the following signs and symptoms: burning sensation; pricking type of pain; intermittent pain; loss of movement; rubbing friction; lacrimation; difficulty in opening the lids; lids becoming hard and causing crepitus; headache; debility of vision.</t>
  </si>
  <si>
    <t>añjanātiyogaḥ</t>
  </si>
  <si>
    <t>अञ्जनातियोगः</t>
  </si>
  <si>
    <t>ITA-5.76.176Conditiondueto</t>
  </si>
  <si>
    <t>improper application of scraping collyrium</t>
  </si>
  <si>
    <t>lekhanāñjana-apacāraḥ</t>
  </si>
  <si>
    <t>लेखनाञ्जन-अपचारः</t>
  </si>
  <si>
    <t>ITA-5.76.177Conditiondueto</t>
  </si>
  <si>
    <t>suboptimal application of scraping collyrium</t>
  </si>
  <si>
    <t>lekhanāñjana-ayogaḥ</t>
  </si>
  <si>
    <t>लेखनाञ्जन-अयोगः</t>
  </si>
  <si>
    <t>ITA-5.76.178Conditiondueto</t>
  </si>
  <si>
    <t>excessive application of scraping collyrium</t>
  </si>
  <si>
    <t>A condition characterized by some or all the following signs and symptoms: distortion of eyes or vision; hardness in eyes; discoloration of eyes; flabbiness; excessive dryness of eyes; excessive lacrimation.</t>
  </si>
  <si>
    <t>lekhanāñjana-atiyogaḥ</t>
  </si>
  <si>
    <t>लेखनाञ्जन-अतियोगः</t>
  </si>
  <si>
    <t>ITA-5.76.179Conditiondueto</t>
  </si>
  <si>
    <t>improper application of soothing collyrium</t>
  </si>
  <si>
    <t>prasādāñjana-apacāraḥ</t>
  </si>
  <si>
    <t>प्रसादाञ्जन-अपचारः</t>
  </si>
  <si>
    <t>ITA-5.76.180Conditiondueto</t>
  </si>
  <si>
    <t>underdosage of soothing collyrium</t>
  </si>
  <si>
    <t>A condition characterized by no desired effect following the administration of soothing collyrium.</t>
  </si>
  <si>
    <t>prasādāñjana-ayogaḥ</t>
  </si>
  <si>
    <t>प्रसादाञ्जन-अयोगः</t>
  </si>
  <si>
    <t>ITA-5.76.181Conditiondueto</t>
  </si>
  <si>
    <t>overdosage of soothing collyrium</t>
  </si>
  <si>
    <t>prasādāñjana-atiyogaḥ</t>
  </si>
  <si>
    <t>प्रसादाञ्जन-अतियोगः</t>
  </si>
  <si>
    <t>ITA-5.76.182Conditiondueto</t>
  </si>
  <si>
    <t>improper application of healing collyrium</t>
  </si>
  <si>
    <t>ropaṇāñjana-apacāraḥ</t>
  </si>
  <si>
    <t>रोपणाञ्जन-अपचारः</t>
  </si>
  <si>
    <t>ITA-5.76.183Conditiondueto</t>
  </si>
  <si>
    <t>underdosage of healing collyrium</t>
  </si>
  <si>
    <t>A condition characterized by no desired effect following the administration of healing collyrium.</t>
  </si>
  <si>
    <t>ropaṇāñjana-ayogaḥ</t>
  </si>
  <si>
    <t>रोपणाञ्जन-अयोगः</t>
  </si>
  <si>
    <t>ITA-5.76.184Conditiondueto</t>
  </si>
  <si>
    <t>overdosage of healing collyrium</t>
  </si>
  <si>
    <t>ropaṇāñjana-atiyogaḥ</t>
  </si>
  <si>
    <t>रोपणाञ्जन-अतियोगः</t>
  </si>
  <si>
    <t>ITA-5.76.185Conditiondueto</t>
  </si>
  <si>
    <t>improper application of lubrication therapy on the eyes</t>
  </si>
  <si>
    <t>tarpaṇa-apacāraḥ</t>
  </si>
  <si>
    <t>तर्पण-अपचारः</t>
  </si>
  <si>
    <t>ITA-5.76.186Conditionof</t>
  </si>
  <si>
    <t>suboptimal application of lubrication therapy on the eyes</t>
  </si>
  <si>
    <t>A condition characterized by some or all the following signs and symptoms: dry eyes; turbid eyes; excessive lacrimation; photophobia/intolerance of visual perception; increase in disease characteristics.</t>
  </si>
  <si>
    <t>tarpaṇahīnayogaḥ</t>
  </si>
  <si>
    <t>तर्पणहीनयोगः</t>
  </si>
  <si>
    <t>ITA-5.76.187Conditionof</t>
  </si>
  <si>
    <t>excessive application of lubrication therapy on the eyes</t>
  </si>
  <si>
    <t>A condition characterized by some or all the following signs and symptoms: heaviness of eye; confused/turbid eyes; excessive unctuousness of eye; lacrimation; itching; greasiness; afflicted by dosha.</t>
  </si>
  <si>
    <t>tarpaṇātiyogaḥ</t>
  </si>
  <si>
    <t>तर्पणातियोगः</t>
  </si>
  <si>
    <t>ITA-5.76.188Conditiondueto</t>
  </si>
  <si>
    <t>improper application of juice expressed from warm herbal bolus on the eyes</t>
  </si>
  <si>
    <t>puṭapāka-apacāraḥ;</t>
  </si>
  <si>
    <t>पुटपाक-अपचारः;</t>
  </si>
  <si>
    <t>ITA-5.76.189Conditionof</t>
  </si>
  <si>
    <t>suboptimal retention of specially prepared medications in the eye</t>
  </si>
  <si>
    <t>A codition characterized by inflammation/suppuration of eyes; lacrimation; type of pain where internal cooling is felt; appearance of dosha.</t>
  </si>
  <si>
    <t>puṭapāka-hīnayogaḥ</t>
  </si>
  <si>
    <t>पुटपाक-हीनयोगः</t>
  </si>
  <si>
    <t>ITA-5.76.190Conditionofexces-</t>
  </si>
  <si>
    <t>sive retention of specially prepared medications in the eye</t>
  </si>
  <si>
    <t>A condition characterized by pain; oedema; papules/ eruptions; appearance of partial blindness or timira.</t>
  </si>
  <si>
    <t>puṭapāka-atiyogaḥ</t>
  </si>
  <si>
    <t>पुटपाक-अतियोगः</t>
  </si>
  <si>
    <t>ITA-5.76.191Conditionduetoone</t>
  </si>
  <si>
    <t>of the eight impediments during a gap between two key panchakarma procedures</t>
  </si>
  <si>
    <t>parihārakāla-vyāpadaḥ/; aparihārasevanam</t>
  </si>
  <si>
    <t>परिहारकाल-व्यापदः/; अपरिहारसेवनम</t>
  </si>
  <si>
    <t>ITA-5.76.192Conditionofloudand</t>
  </si>
  <si>
    <t>excessive speech during panchakarma therapy recovery period</t>
  </si>
  <si>
    <t>A condition characterized by some or all the following signs and symptoms: a burning sensation in the head; pricking pain in temples; pricking pain in ears; deafness; dryness of mouth; dryness of palate; dryness in throat; errors of refraction/partial blindness; thirst; fever; feeling of entering into darkness; lockjaw/catching sensation over jaw; torticollis/stiffness of neck; spitting; pain in chest and sides of neck; pain in sides of chest/flanks; hiccups; breathlessness/difficulty in breathing.</t>
  </si>
  <si>
    <t>parihārakāle; uccabhāṣyam</t>
  </si>
  <si>
    <t>परिहारकाले; उच्चभाष्यम</t>
  </si>
  <si>
    <t>ITA-5.76.193Conditionofjoltingby</t>
  </si>
  <si>
    <t>conveyance during panchakarma therapy recovery period</t>
  </si>
  <si>
    <t>A condition characterized by some or all the following signs and symptoms: looseness of the large joints; looseness of small joints; pain in jaw; nasal pain; earache; headache; pricking pain; irritation in the pelvic region; gurgling intestinal sounds/borborygmi; borborygmi/gurgling intestinal sounds; abdominal distension; feeling of obstruction in the precordial region/impairment of cardiac activity/bradycardia; obstruction of sense organ functioning; pain in hips/buttocks; pain in sides of chest/flanks; pain in groin; pain in scrotum; low back pain; pain in back; weakness of joints; weakness of shoulders; weakness of neck; burning sensation in the limbs; pedal oedema; pedal numbness; tingling sensation in the feet.</t>
  </si>
  <si>
    <t>parihārakāle; rathakṣobhaḥ</t>
  </si>
  <si>
    <t>परिहारकाले; रथक्षोभः</t>
  </si>
  <si>
    <t>ITA-5.76.194Conditionoflong</t>
  </si>
  <si>
    <t>walk during panchakarma therapy recovery period</t>
  </si>
  <si>
    <t>A condition characterized by some or all the following signs and symptoms: pain in legs/feet; pain in calf region; pain in thighs; pain in knees; pain in groin region; pain in pelvic region; pain in back; feeling of weakness/fatigue of thighs; pricking pain in legs; claudication/cramp in the calf muscles; generalized body aches; burning sensation in the shoulders/ scapula; pulsatile veins; pulsatile arteries; breathlessness/ difficulty in breathing; cough.</t>
  </si>
  <si>
    <t>parihārakāle; aticaṅkramaṇam</t>
  </si>
  <si>
    <t>परिहारकाले; अतिचङ्क्रमणम</t>
  </si>
  <si>
    <t>ITA-5.76.195Conditionof</t>
  </si>
  <si>
    <t>prolonged sitting during panchakarma therapy recovery period</t>
  </si>
  <si>
    <t>A condition characterized by some or all the following signs and symptoms: pain in hips/buttocks; pain in sides of chest/ flanks; pain in groin region; scrotal pain; low back pain; pain in back; weakness of joints; weakness of shoulders; weakness of neck; burning sensation in the limbs; pedal oedema; pedal numbness; tingling sensation in the feet.</t>
  </si>
  <si>
    <t>parihārakāle ati-āsanam</t>
  </si>
  <si>
    <t>परिहारकाले अति-आसनम</t>
  </si>
  <si>
    <t>ITA-5.76.196Conditionof</t>
  </si>
  <si>
    <t>indigestion during panchakarma therapy recovery period</t>
  </si>
  <si>
    <t>parihārakāle; ajīrṇabhojanam</t>
  </si>
  <si>
    <t>परिहारकाले; अजीर्णभोजनम</t>
  </si>
  <si>
    <t>ITA-5.76.197Conditionof</t>
  </si>
  <si>
    <t>unwholesome food and irregular meal during panchakarma therapy recovery period</t>
  </si>
  <si>
    <t>A condition characterized by some or all the following signs and symptoms: an aversion to food; weakness; discoloration; itching; scabies; bodily exhaustion or tiredness; clinical features of grahaṇī; haemorrhoids.</t>
  </si>
  <si>
    <t>parihārakāle; ahitabhojanam</t>
  </si>
  <si>
    <t>परिहारकाले; अहितभोजनम</t>
  </si>
  <si>
    <t>ITA-5.76.198Conditionofmidday</t>
  </si>
  <si>
    <t>sleep during panchakarma therapy recovery period</t>
  </si>
  <si>
    <t>A condition characterized by some or all the following signs and symptoms: loss of taste; indigestion; loss of agni; sensation of being covered with a wet cloth; pallor; itching; scabies; burning sensation; vomiting; generalized body aches; tightness in the precordial region; dullness/frigidity/ inactivity; drowsiness/lassitude; continuous sleep; appearance of nodules; weakness; blood-coloured urine/ haematuria; reddish-coloured eyes; coating on the palate.</t>
  </si>
  <si>
    <t>parihārakāle divāsvapnaḥ</t>
  </si>
  <si>
    <t>परिहारकाले दिवास्वप्नः</t>
  </si>
  <si>
    <t>ITA-5.76.199Conditionofsexual</t>
  </si>
  <si>
    <t>intercourse during panchakarma therapy recovery period</t>
  </si>
  <si>
    <t>parihārakāle; mithyāvyavāyaḥ</t>
  </si>
  <si>
    <t>परिहारकाले; मिथ्याव्यवायः</t>
  </si>
  <si>
    <t>ITA-5.76.200Conditionofimproper</t>
  </si>
  <si>
    <t>surgical intervention</t>
  </si>
  <si>
    <t>śastrakarma-apacāraḥ</t>
  </si>
  <si>
    <t>शस्त्रकर्म-अपचारः</t>
  </si>
  <si>
    <t>ITA-5.76.201Conditiondueto</t>
  </si>
  <si>
    <t>faulty surgical procedure</t>
  </si>
  <si>
    <t>A condition characterized by loss of strength; loss of function; excessive bleeding; swelling; distension of internal organs; moistening/soddening; excruciating pain; uneasiness/ agitation/feeling of discomfort; recurrence of the disease; instant death.</t>
  </si>
  <si>
    <t>śastravibhramaḥ</t>
  </si>
  <si>
    <t>शस्त्रविभ्रमः</t>
  </si>
  <si>
    <t>ITA-5.76.202Conditiondueto</t>
  </si>
  <si>
    <t>improper piercing of ear lobule or pinna</t>
  </si>
  <si>
    <t>karṇavyadhajanyarogaḥ</t>
  </si>
  <si>
    <t>कर्णव्यधजन्यरोगः</t>
  </si>
  <si>
    <t>ITA-5.76.203Conditionoffever,</t>
  </si>
  <si>
    <t>swelling due to improper piercing of child’s ear</t>
  </si>
  <si>
    <t>A condition characterized by fever; burning sensation; swelling; pain.</t>
  </si>
  <si>
    <t>kālikā</t>
  </si>
  <si>
    <t>ITA-5.76.204Conditionof</t>
  </si>
  <si>
    <t>development of knots due to improper piercing of child’s ear</t>
  </si>
  <si>
    <t>A condition characterized by pain; fever; glandular swellings and knots.</t>
  </si>
  <si>
    <t>marmarikā</t>
  </si>
  <si>
    <t>ITA-5.76.205Conditionofneck</t>
  </si>
  <si>
    <t>stiffness due to improper piercing of child’s ear</t>
  </si>
  <si>
    <t>A condition characterized by neck and head stiffness; tetanus; and earache.</t>
  </si>
  <si>
    <t>lohitakā</t>
  </si>
  <si>
    <t>लोहितका</t>
  </si>
  <si>
    <t>ITA-5.76.206Conditionofimproper</t>
  </si>
  <si>
    <t>repair of punctured ear</t>
  </si>
  <si>
    <t>karṇavyadhana-; sandhāna-; ayogaḥ</t>
  </si>
  <si>
    <t>कर्णव्यधन-; सन्धान-; अयोगः</t>
  </si>
  <si>
    <t>ITA-5.76.207Conditionofimproper</t>
  </si>
  <si>
    <t>repair of punctured ear causing vata- vitiated blood</t>
  </si>
  <si>
    <t>A condition characterized by loss of skin.</t>
  </si>
  <si>
    <t>vātaduṣṭaraktaḥ</t>
  </si>
  <si>
    <t>वातदुष्टरक्तः</t>
  </si>
  <si>
    <t>ITA-5.76.208Conditionofimproper</t>
  </si>
  <si>
    <t>repair of punctured ear causing pitta- vitiated blood</t>
  </si>
  <si>
    <t>A condition characterized by a burning sensation; inflammation/suppuration; redness/congestion; pain.</t>
  </si>
  <si>
    <t>pittaduṣṭaraktaḥ</t>
  </si>
  <si>
    <t>पित्तदुष्टरक्तः</t>
  </si>
  <si>
    <t>ITA-5.76.209Conditionofimproper</t>
  </si>
  <si>
    <t>repair of punctured ear causing kapha- vitiated blood</t>
  </si>
  <si>
    <t>A condition characterized by stiffness; itching.</t>
  </si>
  <si>
    <t>kaphaduṣṭaraktaḥ</t>
  </si>
  <si>
    <t>कफदुष्टरक्तः</t>
  </si>
  <si>
    <t>ITA-5.76.210Conditionofimproper</t>
  </si>
  <si>
    <t>repair of punctured ear causing excessive bleeding</t>
  </si>
  <si>
    <t>A condition characterized by discoloration; oedema.</t>
  </si>
  <si>
    <t>atipravṛttaraktaḥ</t>
  </si>
  <si>
    <t>अतिप्रवृत्तरक्तः</t>
  </si>
  <si>
    <t>ITA-5.76.211</t>
  </si>
  <si>
    <t>Condition due to scanty bleeding condition</t>
  </si>
  <si>
    <t>alpapravṛttaraktaḥ</t>
  </si>
  <si>
    <t>अल्पप्रवृत्तरक्तः</t>
  </si>
  <si>
    <t>ITA-5.76.212Conditiondueto</t>
  </si>
  <si>
    <t>improper puncturing in eye diseases</t>
  </si>
  <si>
    <t>A condition characterized by some or all the following signs and symptoms: redness/congestion; oedema; tumour; sucking type of pain; muscular growth resembling bubble; downward gaze; eye disease/glacouma; pain.</t>
  </si>
  <si>
    <t>liṅganāśamithyā-; vedhanam</t>
  </si>
  <si>
    <t>लिङ्गनाशमिथ्या-; वेधनम</t>
  </si>
  <si>
    <t>ITA-5.76.213Doncitiondueto</t>
  </si>
  <si>
    <t>excessive scraping in eye diseases</t>
  </si>
  <si>
    <t>A condition characterized by some or all the following signs and symptoms: the eyelids remaining everted; eyelashes becoming distorted; pain; profuse discharge.</t>
  </si>
  <si>
    <t>lekhanātiyogaḥ</t>
  </si>
  <si>
    <t>लेखनातियोगः</t>
  </si>
  <si>
    <t>ITA-5.76.214Conditiondueto</t>
  </si>
  <si>
    <t>inadequate scraping in eye diseases</t>
  </si>
  <si>
    <t>A condition characterized a thick bloody discharge from the eye wound produced by the instrument; redness/congestion; oedema; excessive discharge; errors of refraction/partial blindness; failure of condition to improve; brownish discoloration of eyelid; heaviness; fixedness of eyelid; itching of eyelid; flickering of eyelids; sticky discharge; severe inflammation of eye.</t>
  </si>
  <si>
    <t>lekhanāyogaḥ</t>
  </si>
  <si>
    <t>लेखनायोगः</t>
  </si>
  <si>
    <t>ITA-5.76.215Conditiondueto</t>
  </si>
  <si>
    <t>improper application of alkali substance</t>
  </si>
  <si>
    <t>kṣārakarma-apacāraḥ</t>
  </si>
  <si>
    <t>क्षारकर्म-अपचारः</t>
  </si>
  <si>
    <t>ITA-5.76.216Conditiondueto</t>
  </si>
  <si>
    <t>A condition characterized by some or all the following signs and symptoms: fever; diarrhoea; thirst; confusion/delirium; syncope or swooning; precordial pain/cardiac pain; cardiac distress.</t>
  </si>
  <si>
    <t>kṣāravibhramaḥ</t>
  </si>
  <si>
    <t>क्षारविभ्रमः</t>
  </si>
  <si>
    <t>ITA-5.76.217Conditiondueto</t>
  </si>
  <si>
    <t>excessive internal usage of alkali solution</t>
  </si>
  <si>
    <t>A condition characterized by some or all the following signs and symptoms: hair loss; impairment of vision; affliction of heart; impotence/loss of sexual vigour; blindness; impotence; baldness; greying of hair; cutting type of pain in cardiac region.</t>
  </si>
  <si>
    <t>kṣārapāna-atiyogaḥ</t>
  </si>
  <si>
    <t>क्षारपान-अतियोगः</t>
  </si>
  <si>
    <t>ITA-5.76.218Conditiondueto</t>
  </si>
  <si>
    <t>excessive cauterization or burns due to application of alkali substance</t>
  </si>
  <si>
    <t>A condition characterized by some or all the following signs and symptoms: burning sensation; redness/congestion; inflammation/suppuration; discharge; generalized body aches; exhaustion without exertion; thirst; syncope or swooning; death; burning sensation with sweating and restlessness; swelling/proctitis; fever; spreading cellulitis/erysipelas; diseases of head; bleeding.</t>
  </si>
  <si>
    <t>kṣāra-atidagdhaḥ</t>
  </si>
  <si>
    <t>क्षार-अतिदग्धः</t>
  </si>
  <si>
    <t>ITA-5.76.219Conditiondueto</t>
  </si>
  <si>
    <t>excessive burns to the anus due to application of alkali substance</t>
  </si>
  <si>
    <t>A condition characterized by some or all the following signs and symptoms: obstruction of faeces; obstruction to passage of urine; diarrhoea; impotence/loss of sexual vigour; death on fissuring/tearing of anus; swelling at anus; pricking type of pain; proctalgia; anal discharge; absent urge to defecate; inability to hold urine; excessive defecation; frequent micturition.</t>
  </si>
  <si>
    <t>kṣāra-atidagdhagudaḥ</t>
  </si>
  <si>
    <t>क्षार-अतिदग्धगुदः</t>
  </si>
  <si>
    <t>ITA-5.76.220Conditiondueto</t>
  </si>
  <si>
    <t>excessive burns to the nose due to application of alkali substance</t>
  </si>
  <si>
    <t>A condition characterized by destruction of nasal cartilage; constriction of nasal cartilage; loss of sense of smell.</t>
  </si>
  <si>
    <t>kṣāra-atidagdhanāsā</t>
  </si>
  <si>
    <t>क्षार-अतिदग्धनासा</t>
  </si>
  <si>
    <t>ITA-5.76.221Conditiondueto</t>
  </si>
  <si>
    <t>excessive burns to the eye due to application of alkali substance</t>
  </si>
  <si>
    <t>A condition characterized by disruption of the sensory function of the eye due to puncture of eyelids; impaired vision.</t>
  </si>
  <si>
    <t>kṣāra-atidagdhanetram</t>
  </si>
  <si>
    <t>क्षार-अतिदग्धनेत्रम</t>
  </si>
  <si>
    <t>ITA-5.76.222Conditiondueto</t>
  </si>
  <si>
    <t>excessive burns to the ear due to application of alkali substance</t>
  </si>
  <si>
    <t>A condition characterized by loss of hearing.</t>
  </si>
  <si>
    <t>kṣāra-atidagdhaśrotram</t>
  </si>
  <si>
    <t>क्षार-अतिदग्धश्रोत्रम</t>
  </si>
  <si>
    <t>ITA-5.76.223Conditiondueto</t>
  </si>
  <si>
    <t>inadequate application of alkali substance</t>
  </si>
  <si>
    <t>A condition characterized by pricking pain; itching; dullness/ frigidity/inactivity; increase in disease characteristics; coppery discoloration.</t>
  </si>
  <si>
    <t>kṣāra-hīnadagdhaḥ /; durdagdhaḥ</t>
  </si>
  <si>
    <t>क्षार-हीनदग्धः /; दुर्दग्धः</t>
  </si>
  <si>
    <t>ITA-5.76.224Conditiondueto</t>
  </si>
  <si>
    <t>due to improper application of thermal cautery</t>
  </si>
  <si>
    <t>agnikarma-apacāraḥ</t>
  </si>
  <si>
    <t>अग्निकर्म-अपचारः</t>
  </si>
  <si>
    <t>ITA-5.76.225Conditiondueto</t>
  </si>
  <si>
    <t>agnivibhramaḥ</t>
  </si>
  <si>
    <t>अग्निविभ्रमः</t>
  </si>
  <si>
    <t>ITA-5.76.226Conditiondueto</t>
  </si>
  <si>
    <t>excessive burns due to therapeutic cautery</t>
  </si>
  <si>
    <t>A condition characterized by some or all the following signs and symptoms: māṃsa persisting at burn site; loosening of body parts; excessive injury to blood vessels/loss of blood vessles; excessive injury to tendons/loss of tendons; excessive injury to joints/loss of joints; excessive injury to bones/loss of bones; fever; burning sensation; thirst; syncope or swooning; delayed wound healing; discoloured scar of healed wound; severe pain; smoky sensation; deep wounds; vomiting; heavy bleeding; complications due to heavy blood loss such as emaciation; tremors; convulsive body movements; contractions of māṃsa; death.</t>
  </si>
  <si>
    <t>agni-atidagdhaḥ</t>
  </si>
  <si>
    <t>अग्नि-अतिदग्धः</t>
  </si>
  <si>
    <t>ITA-5.76.227Conditiondueto</t>
  </si>
  <si>
    <t>excessive cautery of nose</t>
  </si>
  <si>
    <t>nāsā-atidagdhaḥ</t>
  </si>
  <si>
    <t>नासा-अतिदग्धः</t>
  </si>
  <si>
    <t>ITA-5.76.228Conditiondueto</t>
  </si>
  <si>
    <t>excessive cautery of anus</t>
  </si>
  <si>
    <t>atidagdha-gudaḥ</t>
  </si>
  <si>
    <t>अतिदग्ध-गुदः</t>
  </si>
  <si>
    <t>ITA-5.76.229Conditiondueto</t>
  </si>
  <si>
    <t>excessive cautery of haemorrhoids</t>
  </si>
  <si>
    <t>A condition characterized by some or all the following signs and symptoms: anal fissure; burning sensation; syncope or swooning; fever; thirst; complications due to heavy blood loss.</t>
  </si>
  <si>
    <t>atidagdha-arśaḥ</t>
  </si>
  <si>
    <t>अतिदग्ध-अर्शः</t>
  </si>
  <si>
    <t>ITA-5.76.230Improperburn</t>
  </si>
  <si>
    <t>A condition characterized by some or all the following signs and symptoms: blister; severe sucking pain; severe burning sensation; severe redness; severe inflammation; pain which takes a long time to subside.</t>
  </si>
  <si>
    <t>durdagdham</t>
  </si>
  <si>
    <t>दुर्दग्धम</t>
  </si>
  <si>
    <t>ITA-5.76.231Conditiondueto</t>
  </si>
  <si>
    <t>inadequate cautery of haemorrhoids</t>
  </si>
  <si>
    <t>A condition characterized by some or all the following signs and symptoms: bluish-black colour; small wound; itching; impairment of vāta; impairment of sense organs; failure to resolve.</t>
  </si>
  <si>
    <t>hīnadagdha-arśaḥ</t>
  </si>
  <si>
    <t>हीनदग्ध-अर्शः</t>
  </si>
  <si>
    <t>ITA-5.76.232Conditiondueto</t>
  </si>
  <si>
    <t>incomplete first-degree burn</t>
  </si>
  <si>
    <t>A condition characterized by discoloration; burning sensation with sweating and restlessness; no blisters.</t>
  </si>
  <si>
    <t>tuttha-dagdhaḥ</t>
  </si>
  <si>
    <t>तुत्थ-दग्धः</t>
  </si>
  <si>
    <t>ITA-5.76.233Conditionduetodue</t>
  </si>
  <si>
    <t>to improper wound care</t>
  </si>
  <si>
    <t>vraṇa-apacāraḥ</t>
  </si>
  <si>
    <t>व्रण-अपचारः</t>
  </si>
  <si>
    <t>ITA-5.76.234Superficialwound</t>
  </si>
  <si>
    <t>A condition characterized by inflammation/suppuration in which bandaging is contraindicated.</t>
  </si>
  <si>
    <t>abudhnavraṇaḥ</t>
  </si>
  <si>
    <t>अबुध्नव्रणः</t>
  </si>
  <si>
    <t>ITA-5.76.235Conditiondueto</t>
  </si>
  <si>
    <t>usage of very dry wick for treating wound(s)</t>
  </si>
  <si>
    <t>atirūkṣavraṇavarti-; upayogaḥ</t>
  </si>
  <si>
    <t>अतिरूक्षव्रणवर्ति-; उपयोगः</t>
  </si>
  <si>
    <t>ITA-5.76.236Conditiondueto</t>
  </si>
  <si>
    <t>usage of very unctuous wick for treating wound(s)</t>
  </si>
  <si>
    <t>A condition characterized by increased moistness due to unctuous wicks.</t>
  </si>
  <si>
    <t>atisnigdhavraṇavarti-; upayogaḥ</t>
  </si>
  <si>
    <t>अतिस्निग्धव्रणवर्ति-; उपयोगः</t>
  </si>
  <si>
    <t>ITA-5.76.237Conditiondueto</t>
  </si>
  <si>
    <t>tightly packed or bandaged wound</t>
  </si>
  <si>
    <t>A condition characterized characterized by oedema; pain; rubbing of wound margins.</t>
  </si>
  <si>
    <t>gāḍhabandhana-vraṇaḥ</t>
  </si>
  <si>
    <t>गाढबन्धन-व्रणः</t>
  </si>
  <si>
    <t>ITA-5.76.238Conditiondueto</t>
  </si>
  <si>
    <t>improper management of wound(s)</t>
  </si>
  <si>
    <t>mithyāvraṇopacāraḥ</t>
  </si>
  <si>
    <t>मिथ्याव्रणोपचारः</t>
  </si>
  <si>
    <t>ITA-5.76.239Conditiondueto</t>
  </si>
  <si>
    <t>improper intake of astringent substances.</t>
  </si>
  <si>
    <t>kaṣāyarasa-mithyāyogaḥ</t>
  </si>
  <si>
    <t>कषायरस-मिथ्यायोगः</t>
  </si>
  <si>
    <t>ITA-5.76.240Conditionduetouseof</t>
  </si>
  <si>
    <t>gruel endstage of fever Ayurvedic pharma-</t>
  </si>
  <si>
    <t>yūṣopayogajīrṇajvaraḥ; dravyaguṇavignanam</t>
  </si>
  <si>
    <t>यूषोपयोगजीर्णज्वरः; द्रव्यगुणविग्ननम</t>
  </si>
  <si>
    <t>ITA-6.1.1</t>
  </si>
  <si>
    <t>cology</t>
  </si>
  <si>
    <t>ITA-6.1.2</t>
  </si>
  <si>
    <t>Substance</t>
  </si>
  <si>
    <t>ITA-6.1.3</t>
  </si>
  <si>
    <t>Herb Remedy</t>
  </si>
  <si>
    <t>“Bhesaja” is a comprehensive term representing different treatment approaches in the direct administration of medi- cines. It is also used to indicate a remedy, medicine, medica-</t>
  </si>
  <si>
    <t>oṣadhiḥ; bheṣajam</t>
  </si>
  <si>
    <t>ओषधिः; भेषजम</t>
  </si>
  <si>
    <t>ITA-6.1.4</t>
  </si>
  <si>
    <t>Pharmacy</t>
  </si>
  <si>
    <t>ment, drug or incantation, and is generally considered to have two modes: one which bestows well-being in healthy individu- als and the other which alleviates diseases.</t>
  </si>
  <si>
    <t>bheṣajāgāraḥ, bheṣa-</t>
  </si>
  <si>
    <t>भेषजागारः, भेष-</t>
  </si>
  <si>
    <t>ITA-6.1.5</t>
  </si>
  <si>
    <t>jagṛham</t>
  </si>
  <si>
    <t>जगृहम</t>
  </si>
  <si>
    <t>ITA-6.1.6</t>
  </si>
  <si>
    <t>Medicine Substance with properties aligned to the five basic elements in its</t>
  </si>
  <si>
    <t>Substance with properties aligned to the five basic elements in its composition as deducted from its perceivable attri- butes such as taste and qualities. Although barley and wheat possess the properties of sweetness and heaviness (which</t>
  </si>
  <si>
    <t>auṣadham; samānapratyayārab-; dhadravyaḥ</t>
  </si>
  <si>
    <t>औषधम; समानप्रत्ययारब-; धद्रव्यः</t>
  </si>
  <si>
    <t>ITA-6.1.7</t>
  </si>
  <si>
    <t>composition Substance with prop- erties inconsistent with the five basic elements in its</t>
  </si>
  <si>
    <t>ideally should alleviate vata), wheat alleviates vata while barley aggravates it. In this instance, wheat is an example of a substance with properties aligned to the five basic elements in its composition . Substance with properties inconsistent with the five basic elements in its composition as deducted from its perceivable attributes such as taste and qualities. Although barley and wheat possess the properties of sweetness and heaviness</t>
  </si>
  <si>
    <t>vicitrapratyayārabdhadra-; vyaḥ</t>
  </si>
  <si>
    <t>विचित्रप्रत्ययारब्धद्र-; व्यः</t>
  </si>
  <si>
    <t>ITA-6.1.8</t>
  </si>
  <si>
    <t>composition</t>
  </si>
  <si>
    <t>(which ideally should alleviate vata), wheat alleviates vata while barley aggravates it. In this instance, barley is an exam- ple of a substance with properties inconsistent with the five basic elements in its composition</t>
  </si>
  <si>
    <t>ITA-6.1.9</t>
  </si>
  <si>
    <t>Drugs of animal origin</t>
  </si>
  <si>
    <t>jāṅgamaḥ</t>
  </si>
  <si>
    <t>जाङ्गमः</t>
  </si>
  <si>
    <t>ITA-6.1.10</t>
  </si>
  <si>
    <t>Drugs of plant origin Drugs of mineral</t>
  </si>
  <si>
    <t>audbhidam; pārthivam</t>
  </si>
  <si>
    <t>औद्भिदम; पार्थिवम</t>
  </si>
  <si>
    <t>ITA-6.1.11</t>
  </si>
  <si>
    <t>origin</t>
  </si>
  <si>
    <t>ITA-6.1.12</t>
  </si>
  <si>
    <t>Substitute drug Top-of-the-list entities such as medicine</t>
  </si>
  <si>
    <t>Examples: cow’s milk in the category “milks”, green gram in the category “pulses”, grapes in the category “fruits”, etc.</t>
  </si>
  <si>
    <t>pratinidhidravyam; agryasaṅgrahaḥ</t>
  </si>
  <si>
    <t>प्रतिनिधिद्रव्यम; अग्र्यसङ्ग्रहः</t>
  </si>
  <si>
    <t>ITA-6.1.13</t>
  </si>
  <si>
    <t>food, health practices and habits Five pharmaco-</t>
  </si>
  <si>
    <t>The five pharmaco-therapeutic principles of substances are</t>
  </si>
  <si>
    <t>rasapañcakam</t>
  </si>
  <si>
    <t>रसपञ्चकम</t>
  </si>
  <si>
    <t>ITA-6.2.1</t>
  </si>
  <si>
    <t>therapeutic principles of substance</t>
  </si>
  <si>
    <t>taste, quality, potency, post-digestion taste, and unique thera- peutic action.</t>
  </si>
  <si>
    <t>ITA-6.2.1.1</t>
  </si>
  <si>
    <t>Taste</t>
  </si>
  <si>
    <t>There are six tastes: sweet, sour, salty, pungent, bitter and astringent. The term also indicates the fundamental structural component of primary circulating nutrient fluid (rasadhatu) as well as mercury.</t>
  </si>
  <si>
    <t>ITA-6.2.1.2</t>
  </si>
  <si>
    <t>Sweet taste</t>
  </si>
  <si>
    <t>madhura-rasaḥ, svāduḥ</t>
  </si>
  <si>
    <t>मधुर-रसः, स्वादुः</t>
  </si>
  <si>
    <t>ITA-6.2.1.3</t>
  </si>
  <si>
    <t>Group of sweet substances</t>
  </si>
  <si>
    <t>madhuraskandhaḥ</t>
  </si>
  <si>
    <t>मधुरस्कन्धः</t>
  </si>
  <si>
    <t>ITA-6.2.1.4</t>
  </si>
  <si>
    <t>Sour taste</t>
  </si>
  <si>
    <t>amla-rasaḥ</t>
  </si>
  <si>
    <t>अम्ल-रसः</t>
  </si>
  <si>
    <t>ITA-6.2.1.5</t>
  </si>
  <si>
    <t>Group of sour substances</t>
  </si>
  <si>
    <t>amlaskandhaḥ</t>
  </si>
  <si>
    <t>अम्लस्कन्धः</t>
  </si>
  <si>
    <t>ITA-6.2.1.6</t>
  </si>
  <si>
    <t>Salty taste</t>
  </si>
  <si>
    <t>lavaṇa-rasaḥ, paṭuḥ</t>
  </si>
  <si>
    <t>लवण-रसः, पटुः</t>
  </si>
  <si>
    <t>ITA-6.2.1.7</t>
  </si>
  <si>
    <t>Group of salty substances</t>
  </si>
  <si>
    <t>lavaṇaskandhaḥ</t>
  </si>
  <si>
    <t>लवणस्कन्धः</t>
  </si>
  <si>
    <t>ITA-6.2.1.8</t>
  </si>
  <si>
    <t>Pungent taste</t>
  </si>
  <si>
    <t>kaṭu-rasaḥ, ūṣaṇaḥ</t>
  </si>
  <si>
    <t>कटु-रसः, ऊषणः</t>
  </si>
  <si>
    <t>ITA-6.2.1.9</t>
  </si>
  <si>
    <t>Group of pungent substances</t>
  </si>
  <si>
    <t>kaṭukaskandhaḥ, kaṭus-</t>
  </si>
  <si>
    <t>कटुकस्कन्धः, कटुस-</t>
  </si>
  <si>
    <t>ITA-6.2.1.10</t>
  </si>
  <si>
    <t>Bitter taste</t>
  </si>
  <si>
    <t>tikta-rasaḥ</t>
  </si>
  <si>
    <t>तिक्त-रसः</t>
  </si>
  <si>
    <t>ITA-6.2.1.11</t>
  </si>
  <si>
    <t>Group of bitter substances</t>
  </si>
  <si>
    <t>tiktaskandhaḥ</t>
  </si>
  <si>
    <t>तिक्तस्कन्धः</t>
  </si>
  <si>
    <t>ITA-6.2.1.12</t>
  </si>
  <si>
    <t>Astringent taste</t>
  </si>
  <si>
    <t>kaṣāya-rasaḥ, tuvaraḥ</t>
  </si>
  <si>
    <t>कषाय-रसः, तुवरः</t>
  </si>
  <si>
    <t>ITA-6.2.1.13</t>
  </si>
  <si>
    <t>Group of astringent substances</t>
  </si>
  <si>
    <t>kaṣāyaskandhaḥ</t>
  </si>
  <si>
    <t>कषायस्कन्धः</t>
  </si>
  <si>
    <t>ITA-6.2.1.14</t>
  </si>
  <si>
    <t>Secondary taste</t>
  </si>
  <si>
    <t>anurasaḥ</t>
  </si>
  <si>
    <t>अनुरसः</t>
  </si>
  <si>
    <t>ITA-6.2.1.15</t>
  </si>
  <si>
    <t>Indistinct taste</t>
  </si>
  <si>
    <t>anirdeśyarasaḥ</t>
  </si>
  <si>
    <t>अनिर्देश्यरसः</t>
  </si>
  <si>
    <t>ITA-6.2.1.16</t>
  </si>
  <si>
    <t>Taste exerting cooling effect</t>
  </si>
  <si>
    <t>Taste exerting a cooling effect due to the predominance of water element.</t>
  </si>
  <si>
    <t>saumyarasaḥ</t>
  </si>
  <si>
    <t>सौम्यरसः</t>
  </si>
  <si>
    <t>ITA-6.2.1.17</t>
  </si>
  <si>
    <t>Taste exerting heating effect Property, quality or attribute Potency Post digestive state Unique therapeutic action</t>
  </si>
  <si>
    <t>Taste exerting a heating effect due to the predominance of fire element. For detailed information see Chapter 1, ITA-1.9.4.1 to ITA- 1.9.4.5 The innate quality of a substance, its ability to effectuate a change, or act on the body and mind. Broadly categorized into two categories: hot and cold potency. Taste of a substance after undergoing complete digestion and transformation. There are three types: sweet, sour and astringent. An observed pharmacological action, the mechanism of which remains as yet unknown.</t>
  </si>
  <si>
    <t>āgneyarasaḥ; guṇaḥ; vīryam, śaktiḥ; vipākaḥ; prabhāvaḥ</t>
  </si>
  <si>
    <t>आग्नेयरसः; गुणः; वीर्यम, शक्तिः; विपाकः; प्रभावः</t>
  </si>
  <si>
    <t>ITA-6.2.6.1</t>
  </si>
  <si>
    <t>Pharmacological activity</t>
  </si>
  <si>
    <t>Defined as the action inherent in the substance. Covers a wide range of pharmaco-therapeutic actions and nutritional effects.</t>
  </si>
  <si>
    <t>ITA-6.2.6.2</t>
  </si>
  <si>
    <t>Pacifying vitiated dosha</t>
  </si>
  <si>
    <t>doṣa-praśamanam</t>
  </si>
  <si>
    <t>दोष-प्रशमनम</t>
  </si>
  <si>
    <t>ITA-6.2.6.3</t>
  </si>
  <si>
    <t>Disrupting normalcy of fundamental structural components</t>
  </si>
  <si>
    <t>dhātu-pradūṣaṇam</t>
  </si>
  <si>
    <t>धातु-प्रदूषणम</t>
  </si>
  <si>
    <t>ITA-6.2.6.4</t>
  </si>
  <si>
    <t>Maintaining well-being and good health</t>
  </si>
  <si>
    <t>svasthavṛttahitam</t>
  </si>
  <si>
    <t>स्वस्थवृत्तहितम</t>
  </si>
  <si>
    <t>ITA-6.2.6.5</t>
  </si>
  <si>
    <t>Restoring normalcy or pacifying action</t>
  </si>
  <si>
    <t>Substances with the ability to restore normalcy, i.e. vata-paci- fying, pitta-pacifying and kapha-pacifying .</t>
  </si>
  <si>
    <t>samanam [vata-samanam,; pitta-samanam and kapha-; samanam]</t>
  </si>
  <si>
    <t>ITA-6.2.6.6</t>
  </si>
  <si>
    <t>Vitiating action</t>
  </si>
  <si>
    <t>Substances with the ability to destabilize health by vitiating one or several doshas, i.e. vata-vitiating, pitta-vitiating and kapha-vitiating .</t>
  </si>
  <si>
    <t>kopanam [vātakopanam,; pittakopanam, kapha-; kopanam]</t>
  </si>
  <si>
    <t>कोपनम [वातकोपनम,; पित्तकोपनम, कफ-; कोपनम]</t>
  </si>
  <si>
    <t>ITA-6.2.6.7</t>
  </si>
  <si>
    <t>Stimulating digestive fire or appetizing action</t>
  </si>
  <si>
    <t>A therapeutic action which kindles digestive fire without direct- ly acting on the products of incomplete digestion, transforma- tion or metabolism (ama). It also denotes the procedure for preparing mercury to amalgamate other substances.</t>
  </si>
  <si>
    <t>dīpanam</t>
  </si>
  <si>
    <t>दीपनम</t>
  </si>
  <si>
    <t>ITA-6.2.6.8</t>
  </si>
  <si>
    <t>Digestive action</t>
  </si>
  <si>
    <t>A drug which directly acts on products of incomplete diges- tion, transformation or metabolism (ama) but does not kindle digestive fire</t>
  </si>
  <si>
    <t>ITA-6.2.6.9</t>
  </si>
  <si>
    <t>Palliative action</t>
  </si>
  <si>
    <t>A drug which neither eliminates aggravated doṣha nor aggra- vates normal dosha but restores irregular dosha to normalcy.</t>
  </si>
  <si>
    <t>saṃśamana-karma</t>
  </si>
  <si>
    <t>संशमन-कर्म</t>
  </si>
  <si>
    <t>ITA-6.2.6.10Therapeuticemesis</t>
  </si>
  <si>
    <t>A therapeutic emesis to eliminate vitiated pitta and kapha which are drawn to the stomach by preparatory panchakarma procedures .</t>
  </si>
  <si>
    <t>vamana-karma,; ūrdhvabhāgahara-karma</t>
  </si>
  <si>
    <t>वमन-कर्म,; ऊर्ध्वभागहर-कर्म</t>
  </si>
  <si>
    <t>ITA-6.2.6.11Normalcourseof</t>
  </si>
  <si>
    <t>movement</t>
  </si>
  <si>
    <t>A therapeutic action which helps in the proper formation of excreta and relieves any obstruction to their downward move- ment; it also indicates the direction of stroke employed in a regular therapeutic oil massage.</t>
  </si>
  <si>
    <t>anulomanam</t>
  </si>
  <si>
    <t>अनुलोमनम</t>
  </si>
  <si>
    <t>ITA-6.2.6.12Mildlaxative</t>
  </si>
  <si>
    <t>A type of purgative which does not allow unformed excreta to adhere to the alimentary canal but expels them.</t>
  </si>
  <si>
    <t>sraṃsana-karma</t>
  </si>
  <si>
    <t>स्रंसन-कर्म</t>
  </si>
  <si>
    <t>ITA-6.2.6.13Stronglaxative</t>
  </si>
  <si>
    <t>A type of therapeutic action which breaks down faecal matter or vitiated dosha and expels them.</t>
  </si>
  <si>
    <t>bhedanam</t>
  </si>
  <si>
    <t>भेदनम</t>
  </si>
  <si>
    <t>ITA-6.2.6.14Therapeuticpurgation</t>
  </si>
  <si>
    <t>A therapeutic purgation to eliminate vitiated dosha which are drawn to the stomach by preparatory panchakarma proce- dures .</t>
  </si>
  <si>
    <t>virecana-karma, re-</t>
  </si>
  <si>
    <t>विरेचन-कर्म, रे-</t>
  </si>
  <si>
    <t>ITA-6.2.6.15Corrosiveaction</t>
  </si>
  <si>
    <t>A therapeutic action which forcibly drives out sticky dosha such as kapha.</t>
  </si>
  <si>
    <t>chedanam</t>
  </si>
  <si>
    <t>छेदनम</t>
  </si>
  <si>
    <t>ITA-6.2.6.16Dryingandsloughing</t>
  </si>
  <si>
    <t>A therapeutic action which dries and sheds tissues or impuri- ties from the body.</t>
  </si>
  <si>
    <t>lekhanam</t>
  </si>
  <si>
    <t>लेखनम</t>
  </si>
  <si>
    <t>ITA-6.2.6.17Weight-reducing</t>
  </si>
  <si>
    <t>A related term to emaciating substance.</t>
  </si>
  <si>
    <t>karśanam</t>
  </si>
  <si>
    <t>कर्शनम</t>
  </si>
  <si>
    <t>ITA-6.2.6.18Absorptiveaction</t>
  </si>
  <si>
    <t>A drug which has appetizing and digestive qualities as well as an absorbent action due to its hot quality.</t>
  </si>
  <si>
    <t>grāhī</t>
  </si>
  <si>
    <t>ग्राही</t>
  </si>
  <si>
    <t>ITA-6.2.6.19Inhibitionofexcess</t>
  </si>
  <si>
    <t>flow or secretions</t>
  </si>
  <si>
    <t>The action of a dry, cold, and astringent substance is to increase vata and check its flow through or out of the body; it therefore has a styptic action.</t>
  </si>
  <si>
    <t>stambhanam</t>
  </si>
  <si>
    <t>स्तम्भनम</t>
  </si>
  <si>
    <t>ITA-6.2.6.20Semen-producing</t>
  </si>
  <si>
    <t>śukrajananam</t>
  </si>
  <si>
    <t>शुक्रजननम</t>
  </si>
  <si>
    <t>ITA-6.2.6.21Promotingoptimum</t>
  </si>
  <si>
    <t>semen quantity</t>
  </si>
  <si>
    <t>The therapeutic action of a drug which increases semen.</t>
  </si>
  <si>
    <t>śukralaḥ</t>
  </si>
  <si>
    <t>शुक्रलः</t>
  </si>
  <si>
    <t>ITA-6.2.6.22Substancesthat</t>
  </si>
  <si>
    <t>cleanse or purify semen</t>
  </si>
  <si>
    <t>A qualitative improvement of semen.</t>
  </si>
  <si>
    <t>śukraśodhanam</t>
  </si>
  <si>
    <t>शुक्रशोधनम</t>
  </si>
  <si>
    <t>ITA-6.2.6.23Substancethatis</t>
  </si>
  <si>
    <t>harmful for semen production</t>
  </si>
  <si>
    <t>śukraharaḥ, śukraghnam</t>
  </si>
  <si>
    <t>शुक्रहरः, शुक्रघ्नम</t>
  </si>
  <si>
    <t>ITA-6.2.6.24Substanceinducing</t>
  </si>
  <si>
    <t>sterility</t>
  </si>
  <si>
    <t>ṣāṇḍhyakaraḥ, puṃstvo-; paghātīn, puṃst-; vanāśanaḥ</t>
  </si>
  <si>
    <t>षाण्ढ्यकरः, पुंस्त्वो-; पघातीन, पुंस्त-; वनाशनः</t>
  </si>
  <si>
    <t>ITA-6.2.6.25Substancerestoring</t>
  </si>
  <si>
    <t>menstrual flow</t>
  </si>
  <si>
    <t>ārtavajananam</t>
  </si>
  <si>
    <t>आर्तवजननम</t>
  </si>
  <si>
    <t>ITA-6.2.6.26</t>
  </si>
  <si>
    <t>Substance sustaining and preserving pregnancy</t>
  </si>
  <si>
    <t>In general, this term also covers lifestyle and therapeutic measures that create the conditions favourable for preserving pregnancy.</t>
  </si>
  <si>
    <t>garbhasthāpanam,; prajāsthāpanam</t>
  </si>
  <si>
    <t>गर्भस्थापनम,; प्रजास्थापनम</t>
  </si>
  <si>
    <t>ITA-6.2.6.27</t>
  </si>
  <si>
    <t>Galactagogue, substance promoting lactation</t>
  </si>
  <si>
    <t>Stanyajananam, stanyakṛt</t>
  </si>
  <si>
    <t>स्तन्यजननम, स्तन्यकृत</t>
  </si>
  <si>
    <t>ITA-6.2.6.28</t>
  </si>
  <si>
    <t>Breast milk purifier</t>
  </si>
  <si>
    <t>stanyaśodhanam</t>
  </si>
  <si>
    <t>स्तन्यशोधनम</t>
  </si>
  <si>
    <t>ITA-6.2.6.29</t>
  </si>
  <si>
    <t>Substance promoting health and functioning of the eyes</t>
  </si>
  <si>
    <t>netryam, cakṣuṣyam</t>
  </si>
  <si>
    <t>नेत्र्यम, चक्षुष्यम</t>
  </si>
  <si>
    <t>ITA-6.2.6.30</t>
  </si>
  <si>
    <t>Substance clearing vision</t>
  </si>
  <si>
    <t>dṛkprasādanam</t>
  </si>
  <si>
    <t>दृक्प्रसादनम</t>
  </si>
  <si>
    <t>ITA-6.2.6.31</t>
  </si>
  <si>
    <t>Substance promoting health and functioning of the throat</t>
  </si>
  <si>
    <t>kaṇṭhyam</t>
  </si>
  <si>
    <t>कण्ठ्यम</t>
  </si>
  <si>
    <t>ITA-6.2.6.32</t>
  </si>
  <si>
    <t>Substance enhancing the voice</t>
  </si>
  <si>
    <t>svaryam</t>
  </si>
  <si>
    <t>स्वर्यम</t>
  </si>
  <si>
    <t>ITA-6.2.6.33</t>
  </si>
  <si>
    <t>Taste enhancer</t>
  </si>
  <si>
    <t>rocanaḥ, rucyam,rucikṛt,; rociṣṇuḥ</t>
  </si>
  <si>
    <t>रोचनः, रुच्यम,रुचिकृत,; रोचिष्णुः</t>
  </si>
  <si>
    <t>ITA-6.2.6.34</t>
  </si>
  <si>
    <t>Substance enhancing health and functioning of the heart, mind- pleasing</t>
  </si>
  <si>
    <t>hṛdyam</t>
  </si>
  <si>
    <t>हृद्यम</t>
  </si>
  <si>
    <t>ITA-6.2.6.35Substancereducing</t>
  </si>
  <si>
    <t>health and functioning of the heart, mind- displeasing</t>
  </si>
  <si>
    <t>ahṛdyam</t>
  </si>
  <si>
    <t>अहृद्यम</t>
  </si>
  <si>
    <t>ITA-6.2.6.36</t>
  </si>
  <si>
    <t>Substance clearing the sense organs</t>
  </si>
  <si>
    <t>akṣaprasādanam</t>
  </si>
  <si>
    <t>अक्षप्रसादनम</t>
  </si>
  <si>
    <t>ITA-6.2.6.37</t>
  </si>
  <si>
    <t>Antidote</t>
  </si>
  <si>
    <t>agadaḥ</t>
  </si>
  <si>
    <t>अगदः</t>
  </si>
  <si>
    <t>ITA-6.2.6.38</t>
  </si>
  <si>
    <t>Rapidly acting</t>
  </si>
  <si>
    <t>āśukārī</t>
  </si>
  <si>
    <t>आशुकारी</t>
  </si>
  <si>
    <t>ITA-6.2.6.39</t>
  </si>
  <si>
    <t>Substance spreading all over the body before being digested</t>
  </si>
  <si>
    <t>Example: intoxication with Cannabis sativa L. and Papaver somniferum L.</t>
  </si>
  <si>
    <t>vyavāyī</t>
  </si>
  <si>
    <t>व्यवायी</t>
  </si>
  <si>
    <t>ITA-6.2.6.40</t>
  </si>
  <si>
    <t>Substance damaging tissue and loosening joints</t>
  </si>
  <si>
    <t>Example: deleterious effects of chewing Areca catechu L. .</t>
  </si>
  <si>
    <t>vikāśī</t>
  </si>
  <si>
    <t>विकाशी</t>
  </si>
  <si>
    <t>ITA-6.2.6.41</t>
  </si>
  <si>
    <t>Narcotic, intoxicant</t>
  </si>
  <si>
    <t>Substances hampering the intellectual functions following consumption, e.g. alcohol.</t>
  </si>
  <si>
    <t>madakārī</t>
  </si>
  <si>
    <t>मदकारी</t>
  </si>
  <si>
    <t>ITA-6.2.6.42</t>
  </si>
  <si>
    <t>Substance unclogging channels in the body</t>
  </si>
  <si>
    <t>pramāthī</t>
  </si>
  <si>
    <t>प्रमाथी</t>
  </si>
  <si>
    <t>ITA-6.2.6.43</t>
  </si>
  <si>
    <t>Substance maintain- ing life, wholesome to life</t>
  </si>
  <si>
    <t>jīvanīyaḥ</t>
  </si>
  <si>
    <t>जीवनीयः</t>
  </si>
  <si>
    <t>ITA-6.2.6.44</t>
  </si>
  <si>
    <t>Bulk-promoting</t>
  </si>
  <si>
    <t>bṛṃhaṇīyaḥ</t>
  </si>
  <si>
    <t>बृंहणीयः</t>
  </si>
  <si>
    <t>ITA-6.2.6.45</t>
  </si>
  <si>
    <t>Substance which dehydrates</t>
  </si>
  <si>
    <t>rukṣaṇam</t>
  </si>
  <si>
    <t>रुक्षणम</t>
  </si>
  <si>
    <t>ITA-6.2.6.46</t>
  </si>
  <si>
    <t>Substance liquefying and causing oozing of body fluids</t>
  </si>
  <si>
    <t>viṣyandaḥ</t>
  </si>
  <si>
    <t>विष्यन्दः</t>
  </si>
  <si>
    <t>ITA-6.2.6.47</t>
  </si>
  <si>
    <t>Substance inducing body secretions and clogging of channels</t>
  </si>
  <si>
    <t>Substances blocking the channels that transport primary circu- lating nutrient fluid and producing heaviness in the body.</t>
  </si>
  <si>
    <t>abhiṣyandi</t>
  </si>
  <si>
    <t>अभिष्यन्दि</t>
  </si>
  <si>
    <t>ITA-6.2.6.48Anabolism</t>
  </si>
  <si>
    <t>Effect of a substance which acts as anabolic and promotes growth.</t>
  </si>
  <si>
    <t>upacayaḥ</t>
  </si>
  <si>
    <t>उपचयः</t>
  </si>
  <si>
    <t>ITA-6.2.6.49Anti-emetic</t>
  </si>
  <si>
    <t>chardinigrahaṇam, char-; dighnam</t>
  </si>
  <si>
    <t>छर्दिनिग्रहणम, छर-; दिघ्नम</t>
  </si>
  <si>
    <t>ITA-6.2.6.50Substanceimparting</t>
  </si>
  <si>
    <t>a normal colour to the faeces</t>
  </si>
  <si>
    <t>purīṣavirajanīya</t>
  </si>
  <si>
    <t>पुरीषविरजनीय</t>
  </si>
  <si>
    <t>ITA-6.2.6.51Stool-consolidating</t>
  </si>
  <si>
    <t>purīṣasaṅgrahaṇīya</t>
  </si>
  <si>
    <t>पुरीषसङ्ग्रहणीय</t>
  </si>
  <si>
    <t>ITA-6.2.6.52Substanceincreasing</t>
  </si>
  <si>
    <t>the quantity of faeces</t>
  </si>
  <si>
    <t>purīṣajananam</t>
  </si>
  <si>
    <t>पुरीषजननम</t>
  </si>
  <si>
    <t>ITA-6.2.6.53Substanceincreasing</t>
  </si>
  <si>
    <t>the quantity of urine</t>
  </si>
  <si>
    <t>mūtrajananam</t>
  </si>
  <si>
    <t>मूत्रजननम</t>
  </si>
  <si>
    <t>ITA-6.2.6.54Substanceaccommo-</t>
  </si>
  <si>
    <t>dating the properties of other substances</t>
  </si>
  <si>
    <t>Substance accommodating the properties of other substances with which it comes into contact without losing its own attributes: it can therefore be used as a vehicle for drug administration, e.g. honey.</t>
  </si>
  <si>
    <t>yogavāhī</t>
  </si>
  <si>
    <t>योगवाही</t>
  </si>
  <si>
    <t>ITA-6.2.6.55Wound-healing</t>
  </si>
  <si>
    <t>vraṇa-ropaṇaḥ</t>
  </si>
  <si>
    <t>व्रण-रोपणः</t>
  </si>
  <si>
    <t>ITA-6.2.6.56Substancepromoting</t>
  </si>
  <si>
    <t>wound-healing</t>
  </si>
  <si>
    <t>vraṇyaḥ</t>
  </si>
  <si>
    <t>व्रण्यः</t>
  </si>
  <si>
    <t>ITA-6.2.6.57Substancehealing</t>
  </si>
  <si>
    <t>fresh wounds</t>
  </si>
  <si>
    <t>sadyaḥkṣataghnam</t>
  </si>
  <si>
    <t>सद्यःक्षतघ्नम</t>
  </si>
  <si>
    <t>ITA-6.2.6.58Substanceproducing</t>
  </si>
  <si>
    <t>belching, thirst, burning sensation and difficult to digest</t>
  </si>
  <si>
    <t>vidāhī</t>
  </si>
  <si>
    <t>विदाही</t>
  </si>
  <si>
    <t>ITA-6.2.6.59Life-sustaining</t>
  </si>
  <si>
    <t>vṛttikaraḥ</t>
  </si>
  <si>
    <t>वृत्तिकरः</t>
  </si>
  <si>
    <t>ITA-6.2.6.60</t>
  </si>
  <si>
    <t>Lifespan-enhancing</t>
  </si>
  <si>
    <t>Substances which are beneficial for enhancement of the life span.</t>
  </si>
  <si>
    <t>āyuṣyam</t>
  </si>
  <si>
    <t>आयुष्यम</t>
  </si>
  <si>
    <t>ITA-6.2.6.61</t>
  </si>
  <si>
    <t>Life span-reducing</t>
  </si>
  <si>
    <t>Life span-limiting substances.</t>
  </si>
  <si>
    <t>anāyuṣyam</t>
  </si>
  <si>
    <t>अनायुष्यम</t>
  </si>
  <si>
    <t>ITA-6.2.6.62</t>
  </si>
  <si>
    <t>Substance enhancing the reproductive element in both quality and quantity</t>
  </si>
  <si>
    <t>vṛṣyam</t>
  </si>
  <si>
    <t>वृष्यम</t>
  </si>
  <si>
    <t>ITA-6.2.6.63</t>
  </si>
  <si>
    <t>Unwholesome to ojas</t>
  </si>
  <si>
    <t>anaujasyam</t>
  </si>
  <si>
    <t>अनौजस्यम</t>
  </si>
  <si>
    <t>ITA-6.2.6.64</t>
  </si>
  <si>
    <t>Substance pacifying cold sensation</t>
  </si>
  <si>
    <t>Śītapraśamanam,; śītāpanayanam</t>
  </si>
  <si>
    <t>शीतप्रशमनम,; शीतापनयनम</t>
  </si>
  <si>
    <t>ITA-6.2.6.65</t>
  </si>
  <si>
    <t>Anti-colic</t>
  </si>
  <si>
    <t>śūlapraśamanam</t>
  </si>
  <si>
    <t>शूलप्रशमनम</t>
  </si>
  <si>
    <t>ITA-6.2.6.66</t>
  </si>
  <si>
    <t>Blood purifier</t>
  </si>
  <si>
    <t>raktaśodhanaḥ, as-; raviśodhanaḥ</t>
  </si>
  <si>
    <t>रक्तशोधनः, अस-; रविशोधनः</t>
  </si>
  <si>
    <t>ITA-6.2.6.67</t>
  </si>
  <si>
    <t>Substance alleviating inflammation</t>
  </si>
  <si>
    <t>śothaharaḥ, śothaghnaḥ,; śvayathughnaḥ,; śvayathuharaḥ</t>
  </si>
  <si>
    <t>शोथहरः, शोथघ्नः,; श्वयथुघ्नः,; श्वयथुहरः</t>
  </si>
  <si>
    <t>ITA-6.2.6.68Woundcleansing</t>
  </si>
  <si>
    <t>vraṇa-śodhanam</t>
  </si>
  <si>
    <t>व्रण-शोधनम</t>
  </si>
  <si>
    <t>ITA-6.2.6.69Anti-pruritic</t>
  </si>
  <si>
    <t>kaṇḍūghnaḥ,; kaṇḍūharaḥ,; kaṇḍūpraśamanaḥ</t>
  </si>
  <si>
    <t>कण्डूघ्नः,; कण्डूहरः,; कण्डूप्रशमनः</t>
  </si>
  <si>
    <t>ITA-6.2.6.70Substancerelieving</t>
  </si>
  <si>
    <t>dyspnoea</t>
  </si>
  <si>
    <t>śvāsaharaḥ</t>
  </si>
  <si>
    <t>श्वासहरः</t>
  </si>
  <si>
    <t>ITA-6.2.6.71Substancerestoring</t>
  </si>
  <si>
    <t>saṃjñāsthāpanam</t>
  </si>
  <si>
    <t>संज्ञास्थापनम</t>
  </si>
  <si>
    <t>ITA-6.2.6.72Tissue-binding,</t>
  </si>
  <si>
    <t>union-promoting</t>
  </si>
  <si>
    <t>sandhānīya</t>
  </si>
  <si>
    <t>सन्धानीय</t>
  </si>
  <si>
    <t>ITA-6.2.6.73Tissue-binding,</t>
  </si>
  <si>
    <t>Substance aiding in fracture union or wound healing.</t>
  </si>
  <si>
    <t>sandhānakaraḥ</t>
  </si>
  <si>
    <t>सन्धानकरः</t>
  </si>
  <si>
    <t>ITA-6.2.6.74Substancepromoting</t>
  </si>
  <si>
    <t>firmness, stability</t>
  </si>
  <si>
    <t>sthairyakaraḥ</t>
  </si>
  <si>
    <t>स्थैर्यकरः</t>
  </si>
  <si>
    <t>ITA-6.2.6.75Somniferous,</t>
  </si>
  <si>
    <t>soporific</t>
  </si>
  <si>
    <t>Substance tending to induce sleep.</t>
  </si>
  <si>
    <t>svapnajananam</t>
  </si>
  <si>
    <t>स्वप्नजननम</t>
  </si>
  <si>
    <t>ITA-6.2.6.76Diaphoretic</t>
  </si>
  <si>
    <t>Substance inducing perspiration.</t>
  </si>
  <si>
    <t>svedajananam</t>
  </si>
  <si>
    <t>स्वेदजननम</t>
  </si>
  <si>
    <t>ITA-6.2.6.77Anti-diaphoretic</t>
  </si>
  <si>
    <t>Substance reducing perspiration.</t>
  </si>
  <si>
    <t>svedāpanayanaḥ</t>
  </si>
  <si>
    <t>स्वेदापनयनः</t>
  </si>
  <si>
    <t>ITA-6.2.6.78Hiccup-relieving</t>
  </si>
  <si>
    <t>hikkānigrahaṇaḥ</t>
  </si>
  <si>
    <t>हिक्कानिग्रहणः</t>
  </si>
  <si>
    <t>ITA-6.2.6.79Substanceaidingin</t>
  </si>
  <si>
    <t>union of fractures</t>
  </si>
  <si>
    <t>bhagnasandhānam,; bhagnasandhānakaraḥ</t>
  </si>
  <si>
    <t>भग्नसन्धानम,; भग्नसन्धानकरः</t>
  </si>
  <si>
    <t>ITA-6.2.6.80Trichogenic</t>
  </si>
  <si>
    <t>Substances promoting hair growth.</t>
  </si>
  <si>
    <t>keśavardhanam</t>
  </si>
  <si>
    <t>केशवर्धनम</t>
  </si>
  <si>
    <t>ITA-6.2.6.81Substancebeneficial</t>
  </si>
  <si>
    <t>to hair</t>
  </si>
  <si>
    <t>keśyam, romasañja-; nanam</t>
  </si>
  <si>
    <t>केश्यम, रोमसञ्ज-; ननम</t>
  </si>
  <si>
    <t>ITA-6.2.6.82Haircolorant</t>
  </si>
  <si>
    <t>keśarañjanam</t>
  </si>
  <si>
    <t>केशरञ्जनम</t>
  </si>
  <si>
    <t>ITA-6.2.6.83Substanceremoving</t>
  </si>
  <si>
    <t>foul mouth odour</t>
  </si>
  <si>
    <t>mukhagandhaharaḥ</t>
  </si>
  <si>
    <t>मुखगन्धहरः</t>
  </si>
  <si>
    <t>ITA-6.2.7.1</t>
  </si>
  <si>
    <t>Time of administration of a medicine</t>
  </si>
  <si>
    <t>Frequency or dosage interval</t>
  </si>
  <si>
    <t>bhaiṣajyakālaḥ /; auṣadhakālaḥ</t>
  </si>
  <si>
    <t>भैषज्यकालः /; औषधकालः</t>
  </si>
  <si>
    <t>ITA-6.2.7.2</t>
  </si>
  <si>
    <t>Administration of medicine on empty stomach</t>
  </si>
  <si>
    <t>Abhaktam, anannam</t>
  </si>
  <si>
    <t>अभक्तम, अनन्नम</t>
  </si>
  <si>
    <t>ITA-6.2.7.3</t>
  </si>
  <si>
    <t>Administration of medicine at the beginning of a meal</t>
  </si>
  <si>
    <t>bhuktādiḥ, annādau,; prāgbhaktaḥ</t>
  </si>
  <si>
    <t>भुक्तादिः, अन्नादौ,; प्राग्भक्तः</t>
  </si>
  <si>
    <t>ITA-6.2.7.4</t>
  </si>
  <si>
    <t>Administration of medicine in the middle of a meal</t>
  </si>
  <si>
    <t>madhyabhaktaḥ,; madhyabhojanam</t>
  </si>
  <si>
    <t>मध्यभक्तः,; मध्यभोजनम</t>
  </si>
  <si>
    <t>ITA-6.2.7.5</t>
  </si>
  <si>
    <t>Administration of medicine after a meal</t>
  </si>
  <si>
    <t>aścādpbhaktaḥ,; adhobhaktaḥ,; bhojanottaram</t>
  </si>
  <si>
    <t>अश्चाद्प्भक्तः,; अधोभक्तः,; भोजनोत्तरम</t>
  </si>
  <si>
    <t>ITA-6.2.7.6</t>
  </si>
  <si>
    <t>Frequent administration of medicine</t>
  </si>
  <si>
    <t>muhurmuhuḥ</t>
  </si>
  <si>
    <t>मुहुर्मुहुः</t>
  </si>
  <si>
    <t>ITA-6.2.7.7</t>
  </si>
  <si>
    <t>Administration of medicine immediately before and after meals</t>
  </si>
  <si>
    <t>sāmudgam</t>
  </si>
  <si>
    <t>सामुद्गम</t>
  </si>
  <si>
    <t>ITA-6.2.7.8</t>
  </si>
  <si>
    <t>Administration of medicine mixed with food</t>
  </si>
  <si>
    <t>bhaktasaṃyuktam,; sabhaktaḥ, sānnam,; sambhojyam.</t>
  </si>
  <si>
    <t>भक्तसंयुक्तम,; सभक्तः, सान्नम,; सम्भोज्यम.</t>
  </si>
  <si>
    <t>ITA-6.2.7.9</t>
  </si>
  <si>
    <t>Administration of medicine with a morsel of food</t>
  </si>
  <si>
    <t>sagrāsam, grāsam</t>
  </si>
  <si>
    <t>सग्रासम, ग्रासम</t>
  </si>
  <si>
    <t>ITA-6.2.7.10Administrationof</t>
  </si>
  <si>
    <t>medicine between successive morsels of food</t>
  </si>
  <si>
    <t>grāsāntaram, kavalān-</t>
  </si>
  <si>
    <t>ग्रासान्तरम, कवलान-</t>
  </si>
  <si>
    <t>ITA-6.2.7.11Administrationof</t>
  </si>
  <si>
    <t>medicine at night before sleeping</t>
  </si>
  <si>
    <t>niśi, svapnakālaḥ</t>
  </si>
  <si>
    <t>निशि, स्वप्नकालः</t>
  </si>
  <si>
    <t>ITA-6.2.7.12Administrationof</t>
  </si>
  <si>
    <t>medicine between meals</t>
  </si>
  <si>
    <t>antarabhaktam</t>
  </si>
  <si>
    <t>अन्तरभक्तम</t>
  </si>
  <si>
    <t>ITA-6.2.7.13Doseormeasure</t>
  </si>
  <si>
    <t>7. Preparation of medicines</t>
  </si>
  <si>
    <t>mātrā</t>
  </si>
  <si>
    <t>मात्रा</t>
  </si>
  <si>
    <t>ITA-7.1.1</t>
  </si>
  <si>
    <t>Preparation of medicines</t>
  </si>
  <si>
    <t>auṣadhakalpanā</t>
  </si>
  <si>
    <t>औषधकल्पना</t>
  </si>
  <si>
    <t>ITA-7.1.2</t>
  </si>
  <si>
    <t>Ayurvedic pharma- ceuticals</t>
  </si>
  <si>
    <t>bhaiṣajyakalpanā</t>
  </si>
  <si>
    <t>भैषज्यकल्पना</t>
  </si>
  <si>
    <t>ITA-7.1.3</t>
  </si>
  <si>
    <t>Paste</t>
  </si>
  <si>
    <t>kalkaḥ</t>
  </si>
  <si>
    <t>कल्कः</t>
  </si>
  <si>
    <t>ITA-7.1.4</t>
  </si>
  <si>
    <t>Decoction</t>
  </si>
  <si>
    <t>kvāthaḥ, śṛtaḥ, niryūhaḥ</t>
  </si>
  <si>
    <t>क्वाथः, शृतः, निर्यूहः</t>
  </si>
  <si>
    <t>ITA-7.1.5</t>
  </si>
  <si>
    <t>Powder</t>
  </si>
  <si>
    <t>cūrṇam, rajaḥ,kṣodaḥ</t>
  </si>
  <si>
    <t>चूर्णम, रजः,क्षोदः</t>
  </si>
  <si>
    <t>ITA-7.1.6</t>
  </si>
  <si>
    <t>Juice</t>
  </si>
  <si>
    <t>svarasaḥ</t>
  </si>
  <si>
    <t>स्वरसः</t>
  </si>
  <si>
    <t>ITA-7.1.7</t>
  </si>
  <si>
    <t>Juice expressed from steamed bolus of herbs</t>
  </si>
  <si>
    <t>puṭapākasvarasaḥ</t>
  </si>
  <si>
    <t>पुटपाकस्वरसः</t>
  </si>
  <si>
    <t>ITA-7.1.8</t>
  </si>
  <si>
    <t>Hot infusion</t>
  </si>
  <si>
    <t>phāṇṭam, cūrṇadravaḥ</t>
  </si>
  <si>
    <t>फाण्टम, चूर्णद्रवः</t>
  </si>
  <si>
    <t>ITA-7.1.9</t>
  </si>
  <si>
    <t>Cold infusion</t>
  </si>
  <si>
    <t>himakaṣāyaḥ,; śītakaṣāyaḥ,himaḥ,śītaḥ</t>
  </si>
  <si>
    <t>हिमकषायः,; शीतकषायः,हिमः,शीतः</t>
  </si>
  <si>
    <t>ITA-7.1.10</t>
  </si>
  <si>
    <t>Water-soluble extract concentrated into semisolid form</t>
  </si>
  <si>
    <t>The desired drug is decocted, filtered and concentrated into a thick syrup</t>
  </si>
  <si>
    <t>rasakriyā</t>
  </si>
  <si>
    <t>रसक्रिया</t>
  </si>
  <si>
    <t>ITA-7.1.11</t>
  </si>
  <si>
    <t>Water-soluble concentrate (solid)</t>
  </si>
  <si>
    <t>ghanaḥ</t>
  </si>
  <si>
    <t>घनः</t>
  </si>
  <si>
    <t>ITA-7.1.12</t>
  </si>
  <si>
    <t>Water-soluble solid extract</t>
  </si>
  <si>
    <t>ghanasattvam</t>
  </si>
  <si>
    <t>घनसत्त्वम</t>
  </si>
  <si>
    <t>ITA-7.1.13</t>
  </si>
  <si>
    <t>Tablet made from water soluble solid extract</t>
  </si>
  <si>
    <t>ghanavaṭī</t>
  </si>
  <si>
    <t>घनवटी</t>
  </si>
  <si>
    <t>ITA-7.1.1.1</t>
  </si>
  <si>
    <t>Substance taken with or after medicine or food</t>
  </si>
  <si>
    <t>A substance, usually liquid, which is taken with or after intake of a medicine or food.</t>
  </si>
  <si>
    <t>anupānam</t>
  </si>
  <si>
    <t>अनुपानम</t>
  </si>
  <si>
    <t>ITA-7.1.1.2</t>
  </si>
  <si>
    <t>Unhusked barley brew</t>
  </si>
  <si>
    <t>Fermented liquid prepared by using raw broken unhusked barley.</t>
  </si>
  <si>
    <t>tuṣāmbuḥ</t>
  </si>
  <si>
    <t>तुषाम्बुः</t>
  </si>
  <si>
    <t>ITA-7.1.1.3</t>
  </si>
  <si>
    <t>Fermentation</t>
  </si>
  <si>
    <t>sandhānam</t>
  </si>
  <si>
    <t>सन्धानम</t>
  </si>
  <si>
    <t>ITA-7.1.1.4</t>
  </si>
  <si>
    <t>Distillate</t>
  </si>
  <si>
    <t>surā/prasannā</t>
  </si>
  <si>
    <t>सुरा/प्रसन्ना</t>
  </si>
  <si>
    <t>ITA-7.1.1.5</t>
  </si>
  <si>
    <t>Sour rice gruel</t>
  </si>
  <si>
    <t>kāñjikam</t>
  </si>
  <si>
    <t>काञ्जिकम</t>
  </si>
  <si>
    <t>ITA-7.1.1.6</t>
  </si>
  <si>
    <t>Powder made from dewdrops</t>
  </si>
  <si>
    <t>A powder made from dewdrops collected from the chickpea or chaṇaka plant [Cicer arietinum L.].</t>
  </si>
  <si>
    <t>caṇakāmlaḥ</t>
  </si>
  <si>
    <t>चणकाम्लः</t>
  </si>
  <si>
    <t>ITA-7.1.1.7</t>
  </si>
  <si>
    <t>Lime water</t>
  </si>
  <si>
    <t>cūrṇodakam,; śuddhodakam</t>
  </si>
  <si>
    <t>चूर्णोदकम,; शुद्धोदकम</t>
  </si>
  <si>
    <t>ITA-7.1.1.8</t>
  </si>
  <si>
    <t>Solute of shellac</t>
  </si>
  <si>
    <t>lākṣārasaḥ</t>
  </si>
  <si>
    <t>लाक्षारसः</t>
  </si>
  <si>
    <t>ITA-7.1.2.1</t>
  </si>
  <si>
    <t>Trituration</t>
  </si>
  <si>
    <t>bhāvanā</t>
  </si>
  <si>
    <t>भावना</t>
  </si>
  <si>
    <t>ITA-7.1.2.2</t>
  </si>
  <si>
    <t>Crushing in mortar and pestle</t>
  </si>
  <si>
    <t>Substances crushed in a mortar and pestle to enhance their quality.</t>
  </si>
  <si>
    <t>mardanam</t>
  </si>
  <si>
    <t>मर्दनम</t>
  </si>
  <si>
    <t>ITA-7.1.2.3</t>
  </si>
  <si>
    <t>Pre-processing of ghee or oil with herbs</t>
  </si>
  <si>
    <t>A procedure for refining and enhancing the potency of oil or ghee and imparting colour and fragrance to it. The term also denotes the process by which mercury attains the property of curing diseases.</t>
  </si>
  <si>
    <t>mūrcchanam</t>
  </si>
  <si>
    <t>मूर्च्छनम</t>
  </si>
  <si>
    <t>ITA-7.1.2.4</t>
  </si>
  <si>
    <t>Pre-processing of ghee</t>
  </si>
  <si>
    <t>Refining and enhancing the potency of ghee.</t>
  </si>
  <si>
    <t>ghṛtamūrcchanam</t>
  </si>
  <si>
    <t>घृतमूर्च्छनम</t>
  </si>
  <si>
    <t>ITA-7.1.2.5</t>
  </si>
  <si>
    <t>Pre-processing of oil</t>
  </si>
  <si>
    <t>tailamūrcchanam</t>
  </si>
  <si>
    <t>तैलमूर्च्छनम</t>
  </si>
  <si>
    <t>ITA-7.1.2.6</t>
  </si>
  <si>
    <t>Pre-processing of mercury</t>
  </si>
  <si>
    <t>A process by which mercury attains the property of curing diseases.</t>
  </si>
  <si>
    <t>paradamūrcchanam</t>
  </si>
  <si>
    <t>परदमूर्च्छनम</t>
  </si>
  <si>
    <t>ITA-7.1.2.7</t>
  </si>
  <si>
    <t>Alternative for an un- available ingredient</t>
  </si>
  <si>
    <t>pratinidhidravyam</t>
  </si>
  <si>
    <t>प्रतिनिधिद्रव्यम</t>
  </si>
  <si>
    <t>ITA-7.1.2.8</t>
  </si>
  <si>
    <t>Addition of small quantity of powder at the end of preparation</t>
  </si>
  <si>
    <t>Addition of powdered ingredients (generally at the end of main processing) to enhance the taste, palatability and absorption of a medicine.</t>
  </si>
  <si>
    <t>prakṣepaḥ</t>
  </si>
  <si>
    <t>प्रक्षेपः</t>
  </si>
  <si>
    <t>ITA-7.1.3.1</t>
  </si>
  <si>
    <t>Instrument, equipment or apparatus</t>
  </si>
  <si>
    <t>yantram</t>
  </si>
  <si>
    <t>यन्त्रम</t>
  </si>
  <si>
    <t>ITA-7.1.3.2</t>
  </si>
  <si>
    <t>Distillation apparatus</t>
  </si>
  <si>
    <t>arkayantram</t>
  </si>
  <si>
    <t>अर्कयन्त्रम</t>
  </si>
  <si>
    <t>ITA-7.1.3.3</t>
  </si>
  <si>
    <t>Mortar and pestle</t>
  </si>
  <si>
    <t>khalvayantram</t>
  </si>
  <si>
    <t>खल्वयन्त्रम</t>
  </si>
  <si>
    <t>ITA-7.1.3.4</t>
  </si>
  <si>
    <t>Instrument for sublimation</t>
  </si>
  <si>
    <t>ḍamaruyantram</t>
  </si>
  <si>
    <t>डमरुयन्त्रम</t>
  </si>
  <si>
    <t>ITA-7.1.3.5</t>
  </si>
  <si>
    <t>tiryakapātanayantram</t>
  </si>
  <si>
    <t>तिर्यकपातनयन्त्रम</t>
  </si>
  <si>
    <t>ITA-7.1.3.6</t>
  </si>
  <si>
    <t>Ladle-shaped instrument</t>
  </si>
  <si>
    <t>darvikayantram</t>
  </si>
  <si>
    <t>दर्विकयन्त्रम</t>
  </si>
  <si>
    <t>ITA-7.1.3.7</t>
  </si>
  <si>
    <t>Apparatus used for purifying substances by sudation or steaming</t>
  </si>
  <si>
    <t>dolāyantram</t>
  </si>
  <si>
    <t>दोलायन्त्रम</t>
  </si>
  <si>
    <t>ITA-7.1.3.8</t>
  </si>
  <si>
    <t>Sand bath</t>
  </si>
  <si>
    <t>vālukāyantram</t>
  </si>
  <si>
    <t>वालुकायन्त्रम</t>
  </si>
  <si>
    <t>ITA-7.1.4.1</t>
  </si>
  <si>
    <t>Measurements</t>
  </si>
  <si>
    <t>mānam</t>
  </si>
  <si>
    <t>मानम</t>
  </si>
  <si>
    <t>ITA-7.1.4.2</t>
  </si>
  <si>
    <t>Measurement of weight</t>
  </si>
  <si>
    <t>bhāraḥ/pautavamānam</t>
  </si>
  <si>
    <t>भारः/पौतवमानम</t>
  </si>
  <si>
    <t>ITA-7.1.4.3</t>
  </si>
  <si>
    <t>Measure of weight approximately equal to 125 mg</t>
  </si>
  <si>
    <t>Measure of weight equal to one fruit of the jequirity bean</t>
  </si>
  <si>
    <t>Guñjā, rattī</t>
  </si>
  <si>
    <t>गुञ्जा, रत्ती</t>
  </si>
  <si>
    <t>ITA-7.1.4.4</t>
  </si>
  <si>
    <t>Jequirity bean seed</t>
  </si>
  <si>
    <t>Seed of Abrus precatorius L. Often employed as a unit of weight.</t>
  </si>
  <si>
    <t>Guñjā (bīja)</t>
  </si>
  <si>
    <t>गुञ्जा (बीज)</t>
  </si>
  <si>
    <t>ITA-7.1.4.5</t>
  </si>
  <si>
    <t>Measure of weight approximately equal to 1 g</t>
  </si>
  <si>
    <t>Measure of weight equal to eight seeds of jequirity bean .</t>
  </si>
  <si>
    <t>māṣaḥ</t>
  </si>
  <si>
    <t>माषः</t>
  </si>
  <si>
    <t>ITA-7.1.4.6</t>
  </si>
  <si>
    <t>Black gram seed</t>
  </si>
  <si>
    <t>Seed of Vigna mungo (L.) Hepper. Employed as a unit of weight.</t>
  </si>
  <si>
    <t>māṣaḥ(bīja)</t>
  </si>
  <si>
    <t>माषः(बीज)</t>
  </si>
  <si>
    <t>ITA-7.1.4.7</t>
  </si>
  <si>
    <t>Measure of weight approximately equal to 12 g</t>
  </si>
  <si>
    <t>Measure of weight equal to 12 masha.</t>
  </si>
  <si>
    <t>karṣaḥ, tolā</t>
  </si>
  <si>
    <t>कर्षः, तोला</t>
  </si>
  <si>
    <t>ITA-7.1.4.8</t>
  </si>
  <si>
    <t>Measure of weight approximately equal to 24 g</t>
  </si>
  <si>
    <t>Measure of weight equal to 2 karsha.</t>
  </si>
  <si>
    <t>ITA-7.1.4.9</t>
  </si>
  <si>
    <t>Measure of weight approximately equal to 48 g</t>
  </si>
  <si>
    <t>Measure of weight equal to 4 karṣaḥ or 2 shukti.</t>
  </si>
  <si>
    <t>palam</t>
  </si>
  <si>
    <t>पलम</t>
  </si>
  <si>
    <t>ITA-7.1.4.10Measureofweight</t>
  </si>
  <si>
    <t>approximately equal to 96 g</t>
  </si>
  <si>
    <t>Measure of weight equal to 8 karsha or 2 pala.</t>
  </si>
  <si>
    <t>prasṛtiḥ</t>
  </si>
  <si>
    <t>प्रसृतिः</t>
  </si>
  <si>
    <t>ITA-7.1.4.11Measureofweight</t>
  </si>
  <si>
    <t>approximately equal to 192 g</t>
  </si>
  <si>
    <t>Measure of weight equal to 16 karsha or 2 prasriti.</t>
  </si>
  <si>
    <t>kuḍavaḥ</t>
  </si>
  <si>
    <t>कुडवः</t>
  </si>
  <si>
    <t>ITA-7.1.4.12Measureofweight</t>
  </si>
  <si>
    <t>approximately equal to 384 g</t>
  </si>
  <si>
    <t>Measure of weight equal to 32 karsha or 2 kudava.</t>
  </si>
  <si>
    <t>mānikā/śarāvaḥ</t>
  </si>
  <si>
    <t>मानिका/शरावः</t>
  </si>
  <si>
    <t>ITA-7.1.4.13Measureofweight</t>
  </si>
  <si>
    <t>approximately equal to 768 gm</t>
  </si>
  <si>
    <t>Measure of weight equal to 64 karsha or 2 manika.</t>
  </si>
  <si>
    <t>prasthaḥ</t>
  </si>
  <si>
    <t>प्रस्थः</t>
  </si>
  <si>
    <t>ITA-7.1.4.14Measureofweight</t>
  </si>
  <si>
    <t>approximately equal to 3 kg and 72 g</t>
  </si>
  <si>
    <t>Measure of weight equal to 256 karsha or 4 prastha.</t>
  </si>
  <si>
    <t>āḍhakam</t>
  </si>
  <si>
    <t>आढकम</t>
  </si>
  <si>
    <t>ITA-7.1.4.15Measureofweight</t>
  </si>
  <si>
    <t>approximately equal to 12 kg and 288 g</t>
  </si>
  <si>
    <t>Measure of weight equal to 1024 karsha or 4 adhaka.</t>
  </si>
  <si>
    <t>droṇaḥ</t>
  </si>
  <si>
    <t>द्रोणः</t>
  </si>
  <si>
    <t>ITA-7.1.4.16Measureofweight</t>
  </si>
  <si>
    <t>approximately equal to 24 kg and 576 g</t>
  </si>
  <si>
    <t>Measure of weight equal to 2048 karsha or 2 drona.</t>
  </si>
  <si>
    <t>śūrpaḥ</t>
  </si>
  <si>
    <t>शूर्पः</t>
  </si>
  <si>
    <t>ITA-7.1.4.17Measureofweight</t>
  </si>
  <si>
    <t>approximately equal to 49 kg and 152 g</t>
  </si>
  <si>
    <t>Measure of weight equal to 4096 karsha or 2 shurpa.</t>
  </si>
  <si>
    <t>droṇī /vāhi</t>
  </si>
  <si>
    <t>द्रोणी /वाहि</t>
  </si>
  <si>
    <t>ITA-7.1.4.18Measureofweight</t>
  </si>
  <si>
    <t>approximately equal to 196 kg and 608 g</t>
  </si>
  <si>
    <t>Measure of weight equal to 16384 karsha or 4 droni.</t>
  </si>
  <si>
    <t>khāriḥ</t>
  </si>
  <si>
    <t>खारिः</t>
  </si>
  <si>
    <t>ITA-7.1.4.19</t>
  </si>
  <si>
    <t>Measure of weight approximately equal to 4 kg and 800 g</t>
  </si>
  <si>
    <t>Measure of weight equal to 400 karsha or 100 pala.</t>
  </si>
  <si>
    <t>tulā</t>
  </si>
  <si>
    <t>तुला</t>
  </si>
  <si>
    <t>ITA-7.1.4.20</t>
  </si>
  <si>
    <t>Measure of weight approximately equal to 96 kg</t>
  </si>
  <si>
    <t>Measure of weight equal to 8000 karsha or 20 tula.</t>
  </si>
  <si>
    <t>bhāraḥ</t>
  </si>
  <si>
    <t>भारः</t>
  </si>
  <si>
    <t>ITA-7.1.4.21</t>
  </si>
  <si>
    <t>Measurements of distance or length</t>
  </si>
  <si>
    <t>dairghyam / pāyyamānam</t>
  </si>
  <si>
    <t>दैर्घ्यम / पाय्यमानम</t>
  </si>
  <si>
    <t>ITA-7.1.4.22</t>
  </si>
  <si>
    <t>Length approximately equal to thickness of barley grain at its centre</t>
  </si>
  <si>
    <t>Measure of length equal to the distance taken by a thin string to traverse the centre of one barley grain or the central thickness of the barley grain: one-eighth of 3/4 inch, i.e. 0.24 cm.</t>
  </si>
  <si>
    <t>yavodaraḥ</t>
  </si>
  <si>
    <t>यवोदरः</t>
  </si>
  <si>
    <t>ITA-7.1.4.23</t>
  </si>
  <si>
    <t>Barley grain</t>
  </si>
  <si>
    <t>Grain of Hordeum vulgare L. Often employed as a basic unit of length.</t>
  </si>
  <si>
    <t>yava</t>
  </si>
  <si>
    <t>यव</t>
  </si>
  <si>
    <t>ITA-7.1.4.24</t>
  </si>
  <si>
    <t>Length equal to thickness of 8 barley seeds</t>
  </si>
  <si>
    <t>Measure of length equal to the distance traversed through the centre of 8 barley grains placed next to each other, equivalent to 3/4 inch or 1.94 cm (on average although this measure may differ in every individual).</t>
  </si>
  <si>
    <t>aṅgulaḥ</t>
  </si>
  <si>
    <t>अङ्गुलः</t>
  </si>
  <si>
    <t>ITA-7.1.4.25</t>
  </si>
  <si>
    <t>Distance between extended tips of thumb and little finger</t>
  </si>
  <si>
    <t>Measure of length equal to the distance between the tip of thumb and the tip of little finger spread out: approximately 9 inches or 22.86 cm, equivalent to 12 angula (23.4 cm).</t>
  </si>
  <si>
    <t>vitastiḥ</t>
  </si>
  <si>
    <t>वितस्तिः</t>
  </si>
  <si>
    <t>ITA-7.1.4.26</t>
  </si>
  <si>
    <t>Distance between elbow and tip of little finger</t>
  </si>
  <si>
    <t>Measure of length equal to the distance between the elbow and the tip of the little finger: 16.5 inches or 41.91 cm, approximately equivalent to 22 aṅgula.</t>
  </si>
  <si>
    <t>aratniḥ</t>
  </si>
  <si>
    <t>अरत्निः</t>
  </si>
  <si>
    <t>ITA-7.1.4.27Cubit</t>
  </si>
  <si>
    <t>Measure of length equal to the distance from the tip of the middle finger to the olecranon process or elbow: 18 inches or 45.72 cm.</t>
  </si>
  <si>
    <t>hastaḥ</t>
  </si>
  <si>
    <t>हस्तः</t>
  </si>
  <si>
    <t>ITA-7.1.4.28Distancebetween</t>
  </si>
  <si>
    <t>tips of middle fingers of outstretched upper limbs</t>
  </si>
  <si>
    <t>Measure of length equal to the distance between the tip of the middle fingers of both outstretched upper limbs: 72 inches or 182.88 cm.</t>
  </si>
  <si>
    <t>vyāmaḥ</t>
  </si>
  <si>
    <t>व्यामः</t>
  </si>
  <si>
    <t>ITA-7.1.4.29Measurementsoftime</t>
  </si>
  <si>
    <t>kālamānaḥ</t>
  </si>
  <si>
    <t>कालमानः</t>
  </si>
  <si>
    <t>ITA-7.1.4.30Timeequivalentto</t>
  </si>
  <si>
    <t>approximately 0.16 second</t>
  </si>
  <si>
    <t>The time taken to pronounce a short syllable or one blink of the eye.</t>
  </si>
  <si>
    <t>kṣaṇam/nimeṣaḥ</t>
  </si>
  <si>
    <t>क्षणम/निमेषः</t>
  </si>
  <si>
    <t>ITA-7.1.4.31Timeequivalentto</t>
  </si>
  <si>
    <t>approximately 2.38 seconds</t>
  </si>
  <si>
    <t>Time equal to 15 nimesha.</t>
  </si>
  <si>
    <t>kāṣṭhā</t>
  </si>
  <si>
    <t>काष्ठा</t>
  </si>
  <si>
    <t>ITA-7.1.4.32Timeequivalentto</t>
  </si>
  <si>
    <t>approximately 71.64 seconds</t>
  </si>
  <si>
    <t>Time equal to 30 kashtha.</t>
  </si>
  <si>
    <t>ITA-7.1.4.33Timeequivalentto</t>
  </si>
  <si>
    <t>approximately 24 minutes</t>
  </si>
  <si>
    <t>Time equal to 20 kala and 3 kashtha.</t>
  </si>
  <si>
    <t>ghaṭī/nāḍikā</t>
  </si>
  <si>
    <t>घटी/नाडिका</t>
  </si>
  <si>
    <t>ITA-7.1.4.34Timeequivalentto</t>
  </si>
  <si>
    <t>approximately 48 minutes</t>
  </si>
  <si>
    <t>Time equal to two nadika.</t>
  </si>
  <si>
    <t>muhūrtaḥ</t>
  </si>
  <si>
    <t>मुहूर्तः</t>
  </si>
  <si>
    <t>ITA-7.1.4.35Timeequivalentto</t>
  </si>
  <si>
    <t>approximately 3 hours</t>
  </si>
  <si>
    <t>Time equal to 3.75 muhurta.</t>
  </si>
  <si>
    <t>yāmaḥ</t>
  </si>
  <si>
    <t>यामः</t>
  </si>
  <si>
    <t>ITA-7.1.4.36Timeequivalentto</t>
  </si>
  <si>
    <t>24 hours</t>
  </si>
  <si>
    <t>Time equal to a complete day and night.</t>
  </si>
  <si>
    <t>ahorātraḥ</t>
  </si>
  <si>
    <t>अहोरात्रः</t>
  </si>
  <si>
    <t>ITA-7.1.4.37Timeequivalentto</t>
  </si>
  <si>
    <t>one fortnight</t>
  </si>
  <si>
    <t>Time equal to half of a lunar month or 15 days.</t>
  </si>
  <si>
    <t>ITA-7.1.4.38Timeequivalentto</t>
  </si>
  <si>
    <t>one month</t>
  </si>
  <si>
    <t>Time equal to one lunar month or 30 days (two paksha).</t>
  </si>
  <si>
    <t>māsaḥ</t>
  </si>
  <si>
    <t>मासः</t>
  </si>
  <si>
    <t>ITA-7.1.4.39Timeequivalentto</t>
  </si>
  <si>
    <t>two months</t>
  </si>
  <si>
    <t>Time equal to 2 lunar months or 60 days.</t>
  </si>
  <si>
    <t>ṛtuḥ</t>
  </si>
  <si>
    <t>ऋतुः</t>
  </si>
  <si>
    <t>ITA-7.1.4.40Timeequivalenttosix</t>
  </si>
  <si>
    <t>months</t>
  </si>
  <si>
    <t>Time equal to 6 lunar months or 180 days.</t>
  </si>
  <si>
    <t>ayanam</t>
  </si>
  <si>
    <t>अयनम</t>
  </si>
  <si>
    <t>ITA-7.1.4.41Timeequivalentto</t>
  </si>
  <si>
    <t>one year</t>
  </si>
  <si>
    <t>Time equal to two ayana.</t>
  </si>
  <si>
    <t>saṃvatsaraḥ</t>
  </si>
  <si>
    <t>संवत्सरः</t>
  </si>
  <si>
    <t>ITA-7.1.4.42Timeequivalentto</t>
  </si>
  <si>
    <t>five years</t>
  </si>
  <si>
    <t>Time equal to five samvatsara.</t>
  </si>
  <si>
    <t>yugaḥ</t>
  </si>
  <si>
    <t>युगः</t>
  </si>
  <si>
    <t>ITA-7.2.1</t>
  </si>
  <si>
    <t>Discipline dealing with the therapeutic applications of metals and minerals</t>
  </si>
  <si>
    <t>rasaśāstram</t>
  </si>
  <si>
    <t>रसशास्त्रम</t>
  </si>
  <si>
    <t>ITA-7.2.2</t>
  </si>
  <si>
    <t>Mercury</t>
  </si>
  <si>
    <t>The basic and most important ingredient of various formulations mentioned in the discipline dealing with the therapeutic applications of metals and minerals (rasaśāstra).</t>
  </si>
  <si>
    <t>pāradaḥ</t>
  </si>
  <si>
    <t>पारदः</t>
  </si>
  <si>
    <t>ITA-7.2.3</t>
  </si>
  <si>
    <t>Eight stages of the mercury purification process</t>
  </si>
  <si>
    <t>Purifying mercury for medicinal use involves eight processes which need to be applied consecutively in a specific sequence. They include svedanam, mardanam, murchanam, utthapanam, patanam, rodhanam, niyamanam and dipanam/ samdipanam.</t>
  </si>
  <si>
    <t>pārada-aṣṭasaṃskāraḥ</t>
  </si>
  <si>
    <t>पारद-अष्टसंस्कारः</t>
  </si>
  <si>
    <t>ITA-7.2.4</t>
  </si>
  <si>
    <t>Sudation of mercury</t>
  </si>
  <si>
    <t>svedanam</t>
  </si>
  <si>
    <t>स्वेदनम</t>
  </si>
  <si>
    <t>ITA-7.2.5</t>
  </si>
  <si>
    <t>Trituration of mercury</t>
  </si>
  <si>
    <t>ITA-7.2.6</t>
  </si>
  <si>
    <t>Swooning of mercury</t>
  </si>
  <si>
    <t>ITA-7.2.7</t>
  </si>
  <si>
    <t>Reviving of mercury</t>
  </si>
  <si>
    <t>utthāpanam</t>
  </si>
  <si>
    <t>उत्थापनम</t>
  </si>
  <si>
    <t>ITA-7.2.8</t>
  </si>
  <si>
    <t>Distillation of mercury</t>
  </si>
  <si>
    <t>pātanam</t>
  </si>
  <si>
    <t>पातनम</t>
  </si>
  <si>
    <t>ITA-7.2.9</t>
  </si>
  <si>
    <t>Sublimation of mercury</t>
  </si>
  <si>
    <t>ūrdhvapātanam</t>
  </si>
  <si>
    <t>ऊर्ध्वपातनम</t>
  </si>
  <si>
    <t>ITA-7.2.10</t>
  </si>
  <si>
    <t>Downward distillation of mercury</t>
  </si>
  <si>
    <t>adhaḥpātanam</t>
  </si>
  <si>
    <t>अधःपातनम</t>
  </si>
  <si>
    <t>ITA-7.2.11</t>
  </si>
  <si>
    <t>Oblique distillation of mercury</t>
  </si>
  <si>
    <t>tiryak-pātanam</t>
  </si>
  <si>
    <t>तिर्यक-पातनम</t>
  </si>
  <si>
    <t>ITA-7.2.12</t>
  </si>
  <si>
    <t>Potentiation of mercury</t>
  </si>
  <si>
    <t>Bodhanam, rodhanam</t>
  </si>
  <si>
    <t>बोधनम, रोधनम</t>
  </si>
  <si>
    <t>ITA-7.2.13</t>
  </si>
  <si>
    <t>Modulating or restricting the mobility of mercury</t>
  </si>
  <si>
    <t>niyamanam</t>
  </si>
  <si>
    <t>नियमनम</t>
  </si>
  <si>
    <t>ITA-7.2.14</t>
  </si>
  <si>
    <t>Capacitating mercury to amalgamate other entities</t>
  </si>
  <si>
    <t>Dīpanam</t>
  </si>
  <si>
    <t>ITA-7.2.1.1</t>
  </si>
  <si>
    <t>Crucible</t>
  </si>
  <si>
    <t>mūṣā</t>
  </si>
  <si>
    <t>मूषा</t>
  </si>
  <si>
    <t>ITA-7.2.1.2</t>
  </si>
  <si>
    <t>Earthen cupel or saucer</t>
  </si>
  <si>
    <t>A utensil generally used for refining metals and minerals, and for calcinating metals and minerals using graded heat.</t>
  </si>
  <si>
    <t>śarāvaḥ</t>
  </si>
  <si>
    <t>शरावः</t>
  </si>
  <si>
    <t>ITA-7.2.1.3</t>
  </si>
  <si>
    <t>Processing raw in- gredients to optimize safety and efficacy</t>
  </si>
  <si>
    <t>śodhanam</t>
  </si>
  <si>
    <t>शोधनम</t>
  </si>
  <si>
    <t>ITA-7.2.1.4</t>
  </si>
  <si>
    <t>Removing residual impurities, toxicity</t>
  </si>
  <si>
    <t>A process adopted for the exclusion of remnant impurities or toxicity.</t>
  </si>
  <si>
    <t>amṛtīkaraṇam</t>
  </si>
  <si>
    <t>अमृतीकरणम</t>
  </si>
  <si>
    <t>ITA-7.2.1.5</t>
  </si>
  <si>
    <t>Removal of physical impurities</t>
  </si>
  <si>
    <t>nirmalīkaraṇam</t>
  </si>
  <si>
    <t>निर्मलीकरणम</t>
  </si>
  <si>
    <t>ITA-7.2.1.6</t>
  </si>
  <si>
    <t>Calcination or incinerat- ion of minerals, metals and marine products</t>
  </si>
  <si>
    <t>māraṇam</t>
  </si>
  <si>
    <t>मारणम</t>
  </si>
  <si>
    <t>ITA-7.2.1.7</t>
  </si>
  <si>
    <t>Calcinated minerals, metals or marine products</t>
  </si>
  <si>
    <t>The ashes of minerals or metals obtained by calcination or incineration.</t>
  </si>
  <si>
    <t>Bhasma</t>
  </si>
  <si>
    <t>भस्म</t>
  </si>
  <si>
    <t>ITA-7.2.1.8</t>
  </si>
  <si>
    <t>Testing of calcinated minerals</t>
  </si>
  <si>
    <t>An assay of calcinated minerals based on the following criteria: verifying microfine nature by flotation on water (varitara), filling in the flexor creases of the hand (rekhapurnata), non-lustrous nature (nischandra) and non-reversal to metallic state (niruttha, apunarbhava).</t>
  </si>
  <si>
    <t>bhasmaparīkṣā [: vāritara,; rekhāpurṇatā,, niścandra,; niruttha, apunarbhava ]</t>
  </si>
  <si>
    <t>भस्मपरीक्षा [: वारितर,; रेखापुर्णता,, निश्चन्द्र,; निरुत्थ, अपुनर्भव ]</t>
  </si>
  <si>
    <t>ITA-7.2.1.9</t>
  </si>
  <si>
    <t>Immersion of heated solid in liquid</t>
  </si>
  <si>
    <t>nirvāpaṇam/nimajjanam</t>
  </si>
  <si>
    <t>निर्वापणम/निमज्जनम</t>
  </si>
  <si>
    <t>ITA-7.2.1.10</t>
  </si>
  <si>
    <t>Pouring molten metal into a liquid</t>
  </si>
  <si>
    <t>dhalanam</t>
  </si>
  <si>
    <t>धलनम</t>
  </si>
  <si>
    <t>ITA-7.2.1.11</t>
  </si>
  <si>
    <t>Fumigation</t>
  </si>
  <si>
    <t>dhūpanam/dhūpa as; kalpa discuss</t>
  </si>
  <si>
    <t>धूपनम/धूप अस; कल्प दिस्चुस्स</t>
  </si>
  <si>
    <t>ITA-7.2.1.12</t>
  </si>
  <si>
    <t>Cooking in a vessel</t>
  </si>
  <si>
    <t>sthālīpākaḥ</t>
  </si>
  <si>
    <t>स्थालीपाकः</t>
  </si>
  <si>
    <t>ITA-7.2.1.13</t>
  </si>
  <si>
    <t>Processing, heating with sunlight</t>
  </si>
  <si>
    <t>The process of simply heating substances with sunlight.</t>
  </si>
  <si>
    <t>bhānupākaḥ, ādityapāka</t>
  </si>
  <si>
    <t>भानुपाकः, आदित्यपाक</t>
  </si>
  <si>
    <t>ITA-7.2.1.14</t>
  </si>
  <si>
    <t>Processing by heating medicines in a glass flask or bottle</t>
  </si>
  <si>
    <t>kūpīpākaḥ</t>
  </si>
  <si>
    <t>कूपीपाकः</t>
  </si>
  <si>
    <t>ITA-7.2.1.15</t>
  </si>
  <si>
    <t>Sealing of vessel joint</t>
  </si>
  <si>
    <t>Sealing of the vessel containing the processed substance, usually with a paste of clay and cloth.</t>
  </si>
  <si>
    <t>sandhilēpanam</t>
  </si>
  <si>
    <t>सन्धिलēपनम</t>
  </si>
  <si>
    <t>ITA-7.2.1.16</t>
  </si>
  <si>
    <t>Traditional oven</t>
  </si>
  <si>
    <t>A graded heating system traditionally using cow-dung cake for the calcination or incineration (preparation of bhasma) of metals, minerals and marine products.</t>
  </si>
  <si>
    <t>puṭaḥ</t>
  </si>
  <si>
    <t>पुटः</t>
  </si>
  <si>
    <t>ITA-7.2.1.17Traditionalovenusing</t>
  </si>
  <si>
    <t>eight cow-dung cakes</t>
  </si>
  <si>
    <t>A traditional oven using eight cow-dung cakes to produce heat for the calcination or incineration (bhasma) of mercury, gold, silver and other metals.</t>
  </si>
  <si>
    <t>kapotapuṭaḥ</t>
  </si>
  <si>
    <t>कपोतपुटः</t>
  </si>
  <si>
    <t>ITA-7.2.1.18Traditionalovenusing</t>
  </si>
  <si>
    <t>1000 cow-dung cakes</t>
  </si>
  <si>
    <t>A traditional oven using 1000 cow-dung cakes to produce heat for the calcination or incineration (bhasma) of mica, zinc and iron.</t>
  </si>
  <si>
    <t>gajapuṭaḥ</t>
  </si>
  <si>
    <t>गजपुटः</t>
  </si>
  <si>
    <t>ITA-7.2.1.19Traditionalovenusing</t>
  </si>
  <si>
    <t>500 cow dung cakes</t>
  </si>
  <si>
    <t>A traditional oven using 500 cow-dung cakes to produce heat for the calcination or incineration of mica, copper, silver and cowrie shells.</t>
  </si>
  <si>
    <t>varāhapuṭaḥ</t>
  </si>
  <si>
    <t>वराहपुटः</t>
  </si>
  <si>
    <t>ITA-7.2.1.20Lefttocool,</t>
  </si>
  <si>
    <t>self-cooling</t>
  </si>
  <si>
    <t>svāṅgaśītam</t>
  </si>
  <si>
    <t>स्वाङ्गशीतम</t>
  </si>
  <si>
    <t>ITA-7.2.1.21Cow-dungcake</t>
  </si>
  <si>
    <t>Cattle droppings which dry naturally in the open fields. Each approximately weighs around 50 to 75 grams.</t>
  </si>
  <si>
    <t>vanopalā, vanotpalā,; vanyopalā, karīṣaḥ</t>
  </si>
  <si>
    <t>वनोपला, वनोत्पला,; वन्योपला, करीषः</t>
  </si>
  <si>
    <t>ITA-7.2.1.22Blacksulfide</t>
  </si>
  <si>
    <t>of mercury</t>
  </si>
  <si>
    <t>Black sulfide of mercury is prepared by sulfur trituration.</t>
  </si>
  <si>
    <t>kajjalī</t>
  </si>
  <si>
    <t>कज्जली</t>
  </si>
  <si>
    <t>ITA-7.2.1.23Thinflakesorwafer</t>
  </si>
  <si>
    <t>parpaṭī</t>
  </si>
  <si>
    <t>पर्पटी</t>
  </si>
  <si>
    <t>ITA-7.2.2.1</t>
  </si>
  <si>
    <t>Group of key substances used in the processing of mercury</t>
  </si>
  <si>
    <t>A group of eight minerals used in the processing of mercury: 1. abhrakam, 2. vaikrantam, 3. makshikam, svarnamakshikam, 4. vimalam, 5. shilajatu, 6. sasyaka, tuttha, 7. capala and 8. rasaka, kharpara; considered to have superior properties to other minerals.</t>
  </si>
  <si>
    <t>mahārasaḥ</t>
  </si>
  <si>
    <t>महारसः</t>
  </si>
  <si>
    <t>ITA-7.2.2.2</t>
  </si>
  <si>
    <t>Mica</t>
  </si>
  <si>
    <t>Biotite [iron mica (black) or ferro-magnesium mica: (HK)2(MgFe)2(AlFe)2(SiO4)3]. In calcinated form abhrakam is used as a stand-alone medicine or as an ingredient in the preparation of polyherbo-mineral formulations.</t>
  </si>
  <si>
    <t>abhrakam</t>
  </si>
  <si>
    <t>अभ्रकम</t>
  </si>
  <si>
    <t>ITA-7.2.2.3</t>
  </si>
  <si>
    <t>Fluorspar and tourmaline</t>
  </si>
  <si>
    <t>Calcium fluoride (CaF2). In calcinated form vikrantam is used as a stand-alone medicine or as an ingredient in the preparation of polyherbo-mineral formulations.</t>
  </si>
  <si>
    <t>vaikrāntam</t>
  </si>
  <si>
    <t>वैक्रान्तम</t>
  </si>
  <si>
    <t>ITA-7.2.2.4</t>
  </si>
  <si>
    <t>Copper pyrite, chalcopyrite</t>
  </si>
  <si>
    <t>Copper iron sulfide (Cu2Fe2S4). In calcinated form makshikam is used as a stand-alone medicine or as an ingredient in the preparation of polyherbo-mineral formulations.</t>
  </si>
  <si>
    <t>mākṣikam/; svarṇamākṣikam</t>
  </si>
  <si>
    <t>माक्षिकम/; स्वर्णमाक्षिकम</t>
  </si>
  <si>
    <t>ITA-7.2.2.5</t>
  </si>
  <si>
    <t>Iron pyrite</t>
  </si>
  <si>
    <t>Ferrous disulfide (FeS2). In calcinated form vimalam is used as a stand-alone medicine or as an ingredient in the preparation of polyherbo-mineral formulations.</t>
  </si>
  <si>
    <t>vimalam</t>
  </si>
  <si>
    <t>विमलम</t>
  </si>
  <si>
    <t>ITA-7.2.2.6</t>
  </si>
  <si>
    <t>Black bitumen</t>
  </si>
  <si>
    <t>Black bitumen in powder form is used as a stand-alone medicine or as an ingredient in the preparation of polyherbo- mineral formulations.</t>
  </si>
  <si>
    <t>śilājatu</t>
  </si>
  <si>
    <t>शिलाजतु</t>
  </si>
  <si>
    <t>ITA-7.2.2.7</t>
  </si>
  <si>
    <t>Bornite and peacock ore</t>
  </si>
  <si>
    <t>Bornite and peacock ore have the chemical composition Cu3FeS4 and Cu5FeS4 respectively; copper sulfate is also known as tutthaḥ. In calcinated form tuttha is used as a stand-alone medicine or as an ingredient in the preparation of polyherbo-mineral formulations.</t>
  </si>
  <si>
    <t>sasyakaḥ/tutthaḥ</t>
  </si>
  <si>
    <t>सस्यकः/तुत्थः</t>
  </si>
  <si>
    <t>ITA-7.2.2.8</t>
  </si>
  <si>
    <t>Bismuth or selenium</t>
  </si>
  <si>
    <t>Bismuth (III) sulfide (Bi2S3). In calcinated form chapala is used as a stand-alone medicine or as an ingredient in the preparation of polyherbo-mineral formulations.</t>
  </si>
  <si>
    <t>capalaḥ</t>
  </si>
  <si>
    <t>चपलः</t>
  </si>
  <si>
    <t>ITA-7.2.2.9</t>
  </si>
  <si>
    <t>Smithsonite, calamine</t>
  </si>
  <si>
    <t>Zinc carbonate (ZnCo3). In calcinated form rasaka is used as a stand-alone medicine or as an ingredient in the preparation of polyherbo-mineral formulations.</t>
  </si>
  <si>
    <t>rasakaḥ/kharparaḥ</t>
  </si>
  <si>
    <t>रसकः/खर्परः</t>
  </si>
  <si>
    <t>ITA-7.2.3.1</t>
  </si>
  <si>
    <t>Group of subsidiary substances used in the processing of mercury</t>
  </si>
  <si>
    <t>A group of subsidiary substances of mineral and plant origin (subsidiary to the superior minerals) which are complementary to the superior elements in the processing of mercury: gandhaka, gairika, kasisa, kamkshi/sphatika, haritalam, manahshila, anjanam and kankushtam.</t>
  </si>
  <si>
    <t>uparasaḥ</t>
  </si>
  <si>
    <t>उपरसः</t>
  </si>
  <si>
    <t>ITA-7.2.3.2</t>
  </si>
  <si>
    <t>Sulfur</t>
  </si>
  <si>
    <t>Duly processed gandhakam is employed as a stand-alone medicine or as an ingredient in the preparation of polyherbo- mineral pharmaceutical formulations.</t>
  </si>
  <si>
    <t>gandhakaḥ</t>
  </si>
  <si>
    <t>गन्धकः</t>
  </si>
  <si>
    <t>ITA-7.2.3.3</t>
  </si>
  <si>
    <t>Red ochre</t>
  </si>
  <si>
    <t>Iron (III) oxide (Fe2O3). Duly processed gairikam is employed as a stand-alone medicine or as an ingredient in the preparation of polyherbo-mineral pharmaceutical formulations.</t>
  </si>
  <si>
    <t>gairikam</t>
  </si>
  <si>
    <t>गैरिकम</t>
  </si>
  <si>
    <t>ITA-7.2.3.4</t>
  </si>
  <si>
    <t>Ferrous sulfate</t>
  </si>
  <si>
    <t>(FeSO4).7H2O. Duly processed kasisa is employed as a stand-alone medicine or as an ingredient in the preparation of polyherbo-mineral pharmaceutical formulations.</t>
  </si>
  <si>
    <t>kāsīsaḥ</t>
  </si>
  <si>
    <t>कासीसः</t>
  </si>
  <si>
    <t>ITA-7.2.3.5</t>
  </si>
  <si>
    <t>Potash alum</t>
  </si>
  <si>
    <t>K2SO4.Al2(SO4)3.24H2O. Duly processed kankshi is employed as a stand-alone medicine or as an ingredient in the preparation of polyherbo-mineral pharmaceutical formulations.</t>
  </si>
  <si>
    <t>kāṃkṣī/sphaṭikā</t>
  </si>
  <si>
    <t>कांक्षी/स्फटिका</t>
  </si>
  <si>
    <t>ITA-7.2.3.6</t>
  </si>
  <si>
    <t>Orpiment, yellow arsenic</t>
  </si>
  <si>
    <t>Arsenic trisulfide (As2S3). Duly processed haritalam is employed as a stand-alone medicine or as an ingredient in the preparation of polyherbo-mineral pharmaceutical formulations.</t>
  </si>
  <si>
    <t>haritālam</t>
  </si>
  <si>
    <t>हरितालम</t>
  </si>
  <si>
    <t>ITA-7.2.3.7</t>
  </si>
  <si>
    <t>Realgar</t>
  </si>
  <si>
    <t>As2S2. Duly processed manahshila is employed as a stand- alone medicine or as an ingredient in the preparation of polyherbo-mineral pharmaceutical formulations.</t>
  </si>
  <si>
    <t>manaḥśilā</t>
  </si>
  <si>
    <t>मनःशिला</t>
  </si>
  <si>
    <t>ITA-7.2.3.8</t>
  </si>
  <si>
    <t>Antimony trisulfide; collyrium</t>
  </si>
  <si>
    <t>Sb2S3. Duly processed anjanam is employed as a stand- alone medicine or as an ingredient in the preparation of polyherbo-mineral pharmaceutical formulations.</t>
  </si>
  <si>
    <t>añjanam</t>
  </si>
  <si>
    <t>अञ्जनम</t>
  </si>
  <si>
    <t>ITA-7.2.3.9</t>
  </si>
  <si>
    <t>Exudates of Mysore gamboge tree</t>
  </si>
  <si>
    <t>Bark exudate of Mysore gamboge tree (Garcinia morella (Gaertn.) Desr.).</t>
  </si>
  <si>
    <t>kaṅkuṣṭham</t>
  </si>
  <si>
    <t>कङ्कुष्ठम</t>
  </si>
  <si>
    <t>ITA-7.2.4.1</t>
  </si>
  <si>
    <t>Group of supplement- ary mineral substances</t>
  </si>
  <si>
    <t>A group of mineral substances which serve a supplementary role in the processing of mercury: kampillakaḥ, gaurīpāṣāṇam, narasāraḥ/navasādaraḥ, kapardakaḥ, vahnijāraḥ, girisindūraḥ, hiṅgulam and mṛddāraśrṛṃgaḥ.</t>
  </si>
  <si>
    <t>sādhāraṇarasaḥ</t>
  </si>
  <si>
    <t>साधारणरसः</t>
  </si>
  <si>
    <t>ITA-7.2.4.2</t>
  </si>
  <si>
    <t>Kamala or kumkum tree fruit powder</t>
  </si>
  <si>
    <t>The red coloured powder covering the fruit of the kamala or kumkum tree [Mallotus philippensis (Lam.) Müll.Arg.].</t>
  </si>
  <si>
    <t>kampillakaḥ</t>
  </si>
  <si>
    <t>कम्पिल्लकः</t>
  </si>
  <si>
    <t>ITA-7.2.4.3</t>
  </si>
  <si>
    <t>White arsenic</t>
  </si>
  <si>
    <t>Arsenic trioxide (As2O3). Duly processed gauripashanam is employed as a stand-alone medicine or as an ingredient in the preparation of polyherbo-mineral pharmaceutical formulations.</t>
  </si>
  <si>
    <t>gaurīpāṣāṇam</t>
  </si>
  <si>
    <t>गौरीपाषाणम</t>
  </si>
  <si>
    <t>ITA-7.2.4.4</t>
  </si>
  <si>
    <t>Ammonium chloride</t>
  </si>
  <si>
    <t>Ammonium chloride (NH4Cl). Duly processed narasara for medicinal usage is employed as a stand-alone medicine or as an ingredient in the preparation of polyherbo-mineral formulations.</t>
  </si>
  <si>
    <t>narasāraḥ/navasādaraḥ</t>
  </si>
  <si>
    <t>नरसारः/नवसादरः</t>
  </si>
  <si>
    <t>ITA-7.2.4.5</t>
  </si>
  <si>
    <t>Marine or cowrie shell</t>
  </si>
  <si>
    <t>Duly processed kapardaka is employed as a stand-alone medicine or as an ingredient in the preparation of polyherbo- mineral pharmaceutical formulations.</t>
  </si>
  <si>
    <t>kapardakaḥ</t>
  </si>
  <si>
    <t>कपर्दकः</t>
  </si>
  <si>
    <t>ITA-7.2.4.6</t>
  </si>
  <si>
    <t>Ambergris</t>
  </si>
  <si>
    <t>Duly processed vahnijara is employed as a stand-alone medicine or as an ingredient in the preparation of polyherbo- mineral pharmaceutical formulations.</t>
  </si>
  <si>
    <t>vahnijāraḥ</t>
  </si>
  <si>
    <t>वह्निजारः</t>
  </si>
  <si>
    <t>ITA-7.2.4.7</t>
  </si>
  <si>
    <t>Red oxide of mercury</t>
  </si>
  <si>
    <t>Duly processed girisindhura is employed as a stand-alone medicine or as an ingredient in the preparation of polyherbo- mineral pharmaceutical formulations.</t>
  </si>
  <si>
    <t>girisindūraḥ</t>
  </si>
  <si>
    <t>गिरिसिन्दूरः</t>
  </si>
  <si>
    <t>ITA-7.2.4.8</t>
  </si>
  <si>
    <t>Cinnabar, red sulfide of mercury</t>
  </si>
  <si>
    <t>Mercuric sulfide (HgS). Duly processed hingulam is employed as a stand-alone medicine or as an ingredient in the preparation of polyherbo-mineral pharmaceutical formulations.</t>
  </si>
  <si>
    <t>hiṅgulam</t>
  </si>
  <si>
    <t>हिङ्गुलम</t>
  </si>
  <si>
    <t>ITA-7.2.4.9</t>
  </si>
  <si>
    <t>Litharge</t>
  </si>
  <si>
    <t>Lead oxide (PbO). Duly processed mriddarashringa is employed as a stand-alone medicine or as an ingredient in the preparation of polyherbo-mineral pharmaceutical formulations.</t>
  </si>
  <si>
    <t>mṛddāraśrṛṃgaḥ</t>
  </si>
  <si>
    <t>मृद्दारश्रृंगः</t>
  </si>
  <si>
    <t>ITA-7.2.5.1</t>
  </si>
  <si>
    <t>Metal</t>
  </si>
  <si>
    <t>Group of metallic ingredients for medicinal usage. The Sanskrit term dhatu also denotes fundamental structural components of the body.</t>
  </si>
  <si>
    <t>ITA-7.2.5.2</t>
  </si>
  <si>
    <t>Gold</t>
  </si>
  <si>
    <t>Au (Aurum). Duly processed svarna is employed as a stand- alone medicine or as an ingredient in the preparation of polyherbo-mineral pharmaceutical formulations.</t>
  </si>
  <si>
    <t>svarṇam</t>
  </si>
  <si>
    <t>स्वर्णम</t>
  </si>
  <si>
    <t>ITA-7.2.5.3</t>
  </si>
  <si>
    <t>Silver</t>
  </si>
  <si>
    <t>Ag (Argentum). Duly processed rajata is employed as a stand-alone medicine or as an ingredient in the preparation of polyherbo-mineral pharmaceutical formulations.</t>
  </si>
  <si>
    <t>rajatam</t>
  </si>
  <si>
    <t>रजतम</t>
  </si>
  <si>
    <t>ITA-7.2.5.4</t>
  </si>
  <si>
    <t>Copper</t>
  </si>
  <si>
    <t>Cu (Cuprum). Duly processed tamra is employed as a stand- alone medicine or as an ingredient in the preparation of polyherbo-mineral pharmaceutical formulations.</t>
  </si>
  <si>
    <t>tāmram</t>
  </si>
  <si>
    <t>ताम्रम</t>
  </si>
  <si>
    <t>ITA-7.2.5.5</t>
  </si>
  <si>
    <t>Iron</t>
  </si>
  <si>
    <t>Fe (Ferrum). Duly processed loha is employed as a stand- alone medicine or as an ingredient in the preparation of polyherbo-mineral pharmaceutical formulations.</t>
  </si>
  <si>
    <t>lauham/lohaḥ</t>
  </si>
  <si>
    <t>लौहम/लोहः</t>
  </si>
  <si>
    <t>ITA-7.2.5.6</t>
  </si>
  <si>
    <t>Tin</t>
  </si>
  <si>
    <t>Sn (Stannum). Duly processed vanga is employed as a stand-alone medicine or as an ingredient in the preparation of polyherbo-mineral pharmaceutical formulations.</t>
  </si>
  <si>
    <t>vaṅgam</t>
  </si>
  <si>
    <t>वङ्गम</t>
  </si>
  <si>
    <t>ITA-7.2.5.7</t>
  </si>
  <si>
    <t>Lead</t>
  </si>
  <si>
    <t>Pb (Plumbum). Duly processed naga is employed as a stand-alone medicine or as an ingredient in the preparation of polyherbo-mineral pharmaceutical formulations.</t>
  </si>
  <si>
    <t>nāgam</t>
  </si>
  <si>
    <t>नागम</t>
  </si>
  <si>
    <t>ITA-7.2.5.8</t>
  </si>
  <si>
    <t>Zinc</t>
  </si>
  <si>
    <t>Zn (Zinc). Duly processed yashada is employed as a stand- alone medicine or as an ingredient in the preparation of polyherbo-mineral pharmaceutical formulations.</t>
  </si>
  <si>
    <t>yaśadam</t>
  </si>
  <si>
    <t>यशदम</t>
  </si>
  <si>
    <t>ITA-7.2.5.9</t>
  </si>
  <si>
    <t>Brass</t>
  </si>
  <si>
    <t>An alloy of copper and zinc. Duly processed pittala is employed as a stand-alone medicine or as an ingredient in the preparation of polyherbo-mineral pharmaceutical formulations.</t>
  </si>
  <si>
    <t>pittalam</t>
  </si>
  <si>
    <t>पित्तलम</t>
  </si>
  <si>
    <t>ITA-7.2.5.10Bronze</t>
  </si>
  <si>
    <t>An alloy of copper and tin. Duly processed kansya is employed as a stand-alone medicine or as an ingredient in the preparation of polyherbo-mineral pharmaceutical formulations.</t>
  </si>
  <si>
    <t>kāṃsyam</t>
  </si>
  <si>
    <t>कांस्यम</t>
  </si>
  <si>
    <t>ITA-7.2.5.11Analloyofiron,</t>
  </si>
  <si>
    <t>bronze, copper and brass</t>
  </si>
  <si>
    <t>Duly processed vartala is employed as a stand-alone medicine or as an ingredient in the preparation of polyherbo- mineral pharmaceutical formulations.</t>
  </si>
  <si>
    <t>Vartalauham, vartalohaḥ</t>
  </si>
  <si>
    <t>वर्तलौहम, वर्तलोहः</t>
  </si>
  <si>
    <t>ITA-7.2.5.12Ironrust</t>
  </si>
  <si>
    <t>Iron oxide (Fe2O3.H2O). Duly processed mandura is employed as a stand-alone medicine or as an ingredient in the preparation of polyherbo-mineral pharmaceutical formulations.</t>
  </si>
  <si>
    <t>maṇḍūram</t>
  </si>
  <si>
    <t>मण्डूरम</t>
  </si>
  <si>
    <t>ITA-7.2.6.1</t>
  </si>
  <si>
    <t>Gems</t>
  </si>
  <si>
    <t>Group of gems/precious stones for medicinal usage.</t>
  </si>
  <si>
    <t>ratnam</t>
  </si>
  <si>
    <t>रत्नम</t>
  </si>
  <si>
    <t>ITA-7.2.6.2</t>
  </si>
  <si>
    <t>Ruby</t>
  </si>
  <si>
    <t>Duly processed manikya is employed as a stand-alone medicine or as an ingredient in the preparation of polyherbo- mineral pharmaceutical formulations.</t>
  </si>
  <si>
    <t>māṇikyam</t>
  </si>
  <si>
    <t>माणिक्यम</t>
  </si>
  <si>
    <t>ITA-7.2.6.3</t>
  </si>
  <si>
    <t>Pearl</t>
  </si>
  <si>
    <t>Duly processed mukta is employed as a stand-alone medicine or as an ingredient in the preparation of polyherbo-mineral pharmaceutical formulations.</t>
  </si>
  <si>
    <t>muktāphalam</t>
  </si>
  <si>
    <t>मुक्ताफलम</t>
  </si>
  <si>
    <t>ITA-7.2.6.4</t>
  </si>
  <si>
    <t>Coral</t>
  </si>
  <si>
    <t>Duly processed vidruma is employed as a stand-alone medicine or as an ingredient in the preparation of polyherbo-mineral pharmaceutical formulations.</t>
  </si>
  <si>
    <t>vidrumam</t>
  </si>
  <si>
    <t>विद्रुमम</t>
  </si>
  <si>
    <t>ITA-7.2.6.5</t>
  </si>
  <si>
    <t>Emerald</t>
  </si>
  <si>
    <t>Duly processed tarkshya is employed as a stand-alone medicine or as an ingredient in the preparation of polyherbo- mineral pharmaceutical formulations.</t>
  </si>
  <si>
    <t>tārkṣyam</t>
  </si>
  <si>
    <t>तार्क्ष्यम</t>
  </si>
  <si>
    <t>ITA-7.2.6.6</t>
  </si>
  <si>
    <t>Yellow sapphire, topaz</t>
  </si>
  <si>
    <t>Duly processed pushyaraga is employed as a stand-alone medicine or as an ingredient in the preparation of polyherbo- mineral pharmaceutical formulations.</t>
  </si>
  <si>
    <t>puṣharāgam</t>
  </si>
  <si>
    <t>पुष्हरागम</t>
  </si>
  <si>
    <t>ITA-7.2.6.7</t>
  </si>
  <si>
    <t>Diamond</t>
  </si>
  <si>
    <t>Duly processed hiraka is employed as a stand-alone medicine or as an ingredient in the preparation of polyherbo-mineral pharmaceutical formulations.</t>
  </si>
  <si>
    <t>hīrakam, vajra</t>
  </si>
  <si>
    <t>हीरकम, वज्र</t>
  </si>
  <si>
    <t>ITA-7.2.6.8</t>
  </si>
  <si>
    <t>Blue sapphire</t>
  </si>
  <si>
    <t>Duly processed nilam is employed as a stand-alone medicine or as an ingredient in the preparation of polyherbo-mineral pharmaceutical formulations.</t>
  </si>
  <si>
    <t>nīlam</t>
  </si>
  <si>
    <t>नीलम</t>
  </si>
  <si>
    <t>ITA-7.2.6.9</t>
  </si>
  <si>
    <t>Zircon or hessonite</t>
  </si>
  <si>
    <t>Duly processed gomedakam is employed as a stand-alone medicine or as an ingredient in the preparation of polyherbo- mineral pharmaceutical formulations.</t>
  </si>
  <si>
    <t>gomedakam</t>
  </si>
  <si>
    <t>गोमेदकम</t>
  </si>
  <si>
    <t>ITA-7.2.6.10Cat’seye</t>
  </si>
  <si>
    <t>Chrysoberyl (BeAl2O4). Duly processed vaiduryam is employed as a stand-alone medicine or as an ingredient in the preparation of polyherbo-mineral pharmaceutical formulations.</t>
  </si>
  <si>
    <t>vaiḍūryam/vaidūryam</t>
  </si>
  <si>
    <t>वैडूर्यम/वैदूर्यम</t>
  </si>
  <si>
    <t>ITA-7.2.7.1</t>
  </si>
  <si>
    <t>Subsidiary gems</t>
  </si>
  <si>
    <t>Group of subsidiary gems, precious stones for medicinal usage.</t>
  </si>
  <si>
    <t>uparatnam</t>
  </si>
  <si>
    <t>उपरत्नम</t>
  </si>
  <si>
    <t>ITA-7.2.7.2</t>
  </si>
  <si>
    <t>Sun stone</t>
  </si>
  <si>
    <t>Sun stone is plagioclase feldspar which when viewed from certain directions exhibits a spangled appearance. Duly processed suryakanta is employed as a stand-alone medicine or as an ingredient in the preparation of polyherbo-mineral pharmaceutical formulations.</t>
  </si>
  <si>
    <t>sūryakāntaḥ</t>
  </si>
  <si>
    <t>सूर्यकान्तः</t>
  </si>
  <si>
    <t>ITA-7.2.7.3</t>
  </si>
  <si>
    <t>Moon stone</t>
  </si>
  <si>
    <t>Moon stone is sodium potassium aluminium silicate of feldspar with a pearly appearance. Duly processed chandrakanta is employed as a stand-alone medicine or as an ingredient in the preparation of polyherbo-mineral pharmaceutical formulations.</t>
  </si>
  <si>
    <t>candrakāntaḥ</t>
  </si>
  <si>
    <t>चन्द्रकान्तः</t>
  </si>
  <si>
    <t>ITA-7.2.7.4</t>
  </si>
  <si>
    <t>Lapis lazuli</t>
  </si>
  <si>
    <t>Duly processed rajavarta is employed as a stand-alone medicine or as an ingredient in the preparation of polyherbo- mineral pharmaceutical formulations.</t>
  </si>
  <si>
    <t>rājāvartaḥ</t>
  </si>
  <si>
    <t>राजावर्तः</t>
  </si>
  <si>
    <t>ITA-7.2.7.5</t>
  </si>
  <si>
    <t>Turquoise</t>
  </si>
  <si>
    <t>Duly processed pairojaka is employed as a stand-alone medicine or as an ingredient in the preparation of polyherbo- mineral pharmaceutical formulations.</t>
  </si>
  <si>
    <t>pairojakaḥ</t>
  </si>
  <si>
    <t>पैरोजकः</t>
  </si>
  <si>
    <t>ITA-7.2.7.6</t>
  </si>
  <si>
    <t>Jade</t>
  </si>
  <si>
    <t>Duly processed vyomashma is employed as a stand-alone medicine or as an ingredient in the preparation of polyherbo- mineral pharmaceutical formulations.</t>
  </si>
  <si>
    <t>vyomāśmaḥ</t>
  </si>
  <si>
    <t>व्योमाश्मः</t>
  </si>
  <si>
    <t>ITA-7.2.7.7</t>
  </si>
  <si>
    <t>Quartz</t>
  </si>
  <si>
    <t>Rock crystal (SiO2); duly processed sphatika is employed as a stand-alone medicine or as an ingredient in the preparation of polyherbo-mineral pharmaceutical formulations.</t>
  </si>
  <si>
    <t>sphaṭikaḥ</t>
  </si>
  <si>
    <t>स्फटिकः</t>
  </si>
  <si>
    <t>ITA-7.2.7.8</t>
  </si>
  <si>
    <t>Serpentine</t>
  </si>
  <si>
    <t>Magnesium silicate. Duly processed nagapashana is employed as a stand-alone medicine or as an ingredient in the preparation of polyherbo-mineral pharmaceutical formulations.</t>
  </si>
  <si>
    <t>nāgapāṣāṇam</t>
  </si>
  <si>
    <t>नागपाषाणम</t>
  </si>
  <si>
    <t>ITA-7.2.7.9</t>
  </si>
  <si>
    <t>Talc</t>
  </si>
  <si>
    <t>Hydrated magnesium silicate. Duly processed dugdhapashana is employed as a stand-alone medicine or as an ingredient in the preparation of polyherbo-mineral pharmaceutical formulations.</t>
  </si>
  <si>
    <t>dugdhapāṣāṇam</t>
  </si>
  <si>
    <t>दुग्धपाषाणम</t>
  </si>
  <si>
    <t>ITA-7.2.7.10Amber</t>
  </si>
  <si>
    <t>Duly processed amber is employed as a stand-alone medicine or as an ingredient in the preparation of polyherbo-mineral pharmaceutical formulations.</t>
  </si>
  <si>
    <t>tṛṇakāntaḥ</t>
  </si>
  <si>
    <t>तृणकान्तः</t>
  </si>
  <si>
    <t>ITA-7.2.8.1</t>
  </si>
  <si>
    <t>Group of white- coloured substances</t>
  </si>
  <si>
    <t>A group of whitish substances of mineral, plant and animal origin which contain natural calcium.</t>
  </si>
  <si>
    <t>śuklavargaḥ, sudhāvar-</t>
  </si>
  <si>
    <t>शुक्लवर्गः, सुधावर-</t>
  </si>
  <si>
    <t>ITA-7.2.8.2</t>
  </si>
  <si>
    <t>Hartshorn</t>
  </si>
  <si>
    <t>The desiccated horn of a male deer. Duly processed mrigashringa is employed as a stand-alone medicine or as an ingredient in the preparation of polyherbo-mineral pharmaceutical formulations.</t>
  </si>
  <si>
    <t>mṛgaśrṛṃgam</t>
  </si>
  <si>
    <t>मृगश्रृंगम</t>
  </si>
  <si>
    <t>ITA-7.2.8.3</t>
  </si>
  <si>
    <t>Conch shell</t>
  </si>
  <si>
    <t>Calcium carbonate (CaCO3). Duly processed shankha is employed as a stand-alone medicine or as an ingredient in the preparation of polyherbo-mineral pharmaceutical formulations.</t>
  </si>
  <si>
    <t>śaṃkhaḥ</t>
  </si>
  <si>
    <t>शंखः</t>
  </si>
  <si>
    <t>ITA-7.2.8.4</t>
  </si>
  <si>
    <t>Pearl oyster</t>
  </si>
  <si>
    <t>Calcium carbonate (CaCO3). Duly processed shukti is employed as a stand-alone medicine or as an ingredient in the preparation of polyherbo-mineral pharmaceutical formulations.</t>
  </si>
  <si>
    <t>ITA-7.2.8.5</t>
  </si>
  <si>
    <t>Gypsum</t>
  </si>
  <si>
    <t>Calcium sulfate dihydrate (CaSO4 .2H2O). Duly processed godanti is employed as a stand-alone medicine or as an ingredient in the preparation of polyherbo-mineral pharmaceutical formulations.</t>
  </si>
  <si>
    <t>gōdantī</t>
  </si>
  <si>
    <t>गōदन्ती</t>
  </si>
  <si>
    <t>ITA-7.2.8.6</t>
  </si>
  <si>
    <t>Silicate of lime</t>
  </si>
  <si>
    <t>Duly processed badarashma is employed as a stand-alone medicine or as an ingredient in the preparation of polyherbo- mineral pharmaceutical formulations.</t>
  </si>
  <si>
    <t>badarāśmaḥ</t>
  </si>
  <si>
    <t>बदराश्मः</t>
  </si>
  <si>
    <t>ITA-7.2.8.7</t>
  </si>
  <si>
    <t>Chalk</t>
  </si>
  <si>
    <t>Pipe clay: a form of limestone composed of mineral calcite or calcium carbonate. Duly processed khatika is employed as a stand-alone medicine or as an ingredient in the preparation of polyherbo-mineral pharmaceutical formulations.</t>
  </si>
  <si>
    <t>khaṭikā</t>
  </si>
  <si>
    <t>खटिका</t>
  </si>
  <si>
    <t>ITA-7.2.8.8</t>
  </si>
  <si>
    <t>Hen’s eggshell</t>
  </si>
  <si>
    <t>Duly processed kukkutanda tvak is employed as a stand- alone medicine or as an ingredient in the preparation of polyherbo-mineral pharmaceutical formulations.</t>
  </si>
  <si>
    <t>kukkutandatvak</t>
  </si>
  <si>
    <t>कुक्कुतन्दत्वक</t>
  </si>
  <si>
    <t>ITA-7.2.9.1</t>
  </si>
  <si>
    <t>Salt</t>
  </si>
  <si>
    <t>Different salts used in medicinal preparations.</t>
  </si>
  <si>
    <t>lavaṇam</t>
  </si>
  <si>
    <t>लवणम</t>
  </si>
  <si>
    <t>ITA-7.2.9.2</t>
  </si>
  <si>
    <t>Rock salt</t>
  </si>
  <si>
    <t>saindhavalavaṇam</t>
  </si>
  <si>
    <t>सैन्धवलवणम</t>
  </si>
  <si>
    <t>ITA-7.2.9.3</t>
  </si>
  <si>
    <t>Reh or earthen salt</t>
  </si>
  <si>
    <t>audbhidalavaṇam</t>
  </si>
  <si>
    <t>औद्भिदलवणम</t>
  </si>
  <si>
    <t>ITA-7.2.9.4</t>
  </si>
  <si>
    <t>Artificially made salt</t>
  </si>
  <si>
    <t>viḍalavaṇam</t>
  </si>
  <si>
    <t>विडलवणम</t>
  </si>
  <si>
    <t>ITA-7.2.9.5</t>
  </si>
  <si>
    <t>Sea salt</t>
  </si>
  <si>
    <t>Sodium chloride (NaCl).</t>
  </si>
  <si>
    <t>sāmudralavaṇam</t>
  </si>
  <si>
    <t>सामुद्रलवणम</t>
  </si>
  <si>
    <t>ITA-7.2.9.6</t>
  </si>
  <si>
    <t>Black salt</t>
  </si>
  <si>
    <t>sauvarcalalavaṇam</t>
  </si>
  <si>
    <t>सौवर्चललवणम</t>
  </si>
  <si>
    <t>ITA-7.2.9.7</t>
  </si>
  <si>
    <t>Sambhar salt</t>
  </si>
  <si>
    <t>rōmakalavaṇam</t>
  </si>
  <si>
    <t>रōमकलवणम</t>
  </si>
  <si>
    <t>ITA-7.2.10.1Alkali</t>
  </si>
  <si>
    <t>Group of alkaline substances used in medicinal preparations.</t>
  </si>
  <si>
    <t>kṣāraḥ</t>
  </si>
  <si>
    <t>क्षारः</t>
  </si>
  <si>
    <t>ITA-7.2.10.2Saltpetre</t>
  </si>
  <si>
    <t>Potassium nitrate (KNO3).</t>
  </si>
  <si>
    <t>sūryakṣāraḥ</t>
  </si>
  <si>
    <t>सूर्यक्षारः</t>
  </si>
  <si>
    <t>ITA-7.2.10.3Alkalicontaining</t>
  </si>
  <si>
    <t>mainly sodium bicarbonate</t>
  </si>
  <si>
    <t>svarjikṣāraḥ, sarjikṣāraḥ,; sarjikākṣāraḥ.</t>
  </si>
  <si>
    <t>स्वर्जिक्षारः, सर्जिक्षारः,; सर्जिकाक्षारः.</t>
  </si>
  <si>
    <t>ITA-7.2.10.4Alkalimainlycontaining</t>
  </si>
  <si>
    <t>potassium carbonate</t>
  </si>
  <si>
    <t>yavakṣāraḥ</t>
  </si>
  <si>
    <t>यवक्षारः</t>
  </si>
  <si>
    <t>ITA-7.2.10.5Borax</t>
  </si>
  <si>
    <t>ṭaṅkaṇam</t>
  </si>
  <si>
    <t>टङ्कणम</t>
  </si>
  <si>
    <t>ITA-8.1.1</t>
  </si>
  <si>
    <t>Preparation of food and beverages</t>
  </si>
  <si>
    <t>āhārakalpanā</t>
  </si>
  <si>
    <t>आहारकल्पना</t>
  </si>
  <si>
    <t>ITA-8.1.2</t>
  </si>
  <si>
    <t>Food</t>
  </si>
  <si>
    <t>Any substance which is consumed for the purpose of nutrition and energy. It includes all types of food items whether eatable, biteable, drinkable, lickable or chewable.</t>
  </si>
  <si>
    <t>āhāraḥ</t>
  </si>
  <si>
    <t>आहारः</t>
  </si>
  <si>
    <t>ITA-8.1.3</t>
  </si>
  <si>
    <t>Wholesome</t>
  </si>
  <si>
    <t>Dietary items, activities and behavioural regimens that are beneficial for the body channels or systems: these are subject to individual variations.</t>
  </si>
  <si>
    <t>pathyam</t>
  </si>
  <si>
    <t>पथ्यम</t>
  </si>
  <si>
    <t>ITA-8.1.4</t>
  </si>
  <si>
    <t>Unwholesome</t>
  </si>
  <si>
    <t>Dietary items, activities and behavioural regimens that are not beneficial for the body channels or systems. These are subject to individual variations. Antonym of pathya.</t>
  </si>
  <si>
    <t>apathyam</t>
  </si>
  <si>
    <t>अपथ्यम</t>
  </si>
  <si>
    <t>ITA-8.1.5</t>
  </si>
  <si>
    <t>Incompatible foods</t>
  </si>
  <si>
    <t>Types of food which should not be eaten together, examples of incompatible combinations include examples of incompatible combinations include milk and salt, milk and fish, honey and ghee in equal amounts.</t>
  </si>
  <si>
    <t>viruddhāhāraḥ,; viruddhānnam</t>
  </si>
  <si>
    <t>विरुद्धाहारः,; विरुद्धान्नम</t>
  </si>
  <si>
    <t>ITA-8.1.6</t>
  </si>
  <si>
    <t>Varieties of food</t>
  </si>
  <si>
    <t>Classification of food items based on their mode of eating or consumption.</t>
  </si>
  <si>
    <t>āhārasvarūpabhedaḥ</t>
  </si>
  <si>
    <t>आहारस्वरूपभेदः</t>
  </si>
  <si>
    <t>ITA-8.1.7</t>
  </si>
  <si>
    <t>Eatables</t>
  </si>
  <si>
    <t>Solid food items such as rice, bread, and pancakes which are to be chewed when consumed.</t>
  </si>
  <si>
    <t>aśitam</t>
  </si>
  <si>
    <t>अशितम</t>
  </si>
  <si>
    <t>ITA-8.1.8</t>
  </si>
  <si>
    <t>Drinkables</t>
  </si>
  <si>
    <t>Food items such as juices, milk or buttermilk which are consumed in liquid form.</t>
  </si>
  <si>
    <t>pītam</t>
  </si>
  <si>
    <t>पीतम</t>
  </si>
  <si>
    <t>ITA-8.1.9</t>
  </si>
  <si>
    <t>Lickables</t>
  </si>
  <si>
    <t>Semisolid food items such as pastes, jams, and jellies, which are licked when consumed.</t>
  </si>
  <si>
    <t>līḍham</t>
  </si>
  <si>
    <t>लीढम</t>
  </si>
  <si>
    <t>ITA-8.1.10</t>
  </si>
  <si>
    <t>Suckables</t>
  </si>
  <si>
    <t>Soft food including juicy fruits (such as mango) which may be consumed by sucking.</t>
  </si>
  <si>
    <t>coṣyam/cūṣyam</t>
  </si>
  <si>
    <t>चोष्यम/चूष्यम</t>
  </si>
  <si>
    <t>ITA-8.1.11</t>
  </si>
  <si>
    <t>Hard eatables</t>
  </si>
  <si>
    <t>Solid food items which are hard and need to be broken up with the teeth before being swallowed.</t>
  </si>
  <si>
    <t>khāditam</t>
  </si>
  <si>
    <t>खादितम</t>
  </si>
  <si>
    <t>ITA-8.1.12</t>
  </si>
  <si>
    <t>Chewables</t>
  </si>
  <si>
    <t>Food which requires thorough chewing when consumed.</t>
  </si>
  <si>
    <t>carvyam</t>
  </si>
  <si>
    <t>चर्व्यम</t>
  </si>
  <si>
    <t>ITA-8.1.13</t>
  </si>
  <si>
    <t>A substance that can be consumed orally.</t>
  </si>
  <si>
    <t>bhakṣyam</t>
  </si>
  <si>
    <t>भक्ष्यम</t>
  </si>
  <si>
    <t>ITA-8.2.1</t>
  </si>
  <si>
    <t>Categories of food</t>
  </si>
  <si>
    <t>āhāravargaḥ</t>
  </si>
  <si>
    <t>आहारवर्गः</t>
  </si>
  <si>
    <t>ITA-8.2.2</t>
  </si>
  <si>
    <t>Group of grains from grass seeds with awn</t>
  </si>
  <si>
    <t>The group of grains derived from grass seeds having awn and spikes.</t>
  </si>
  <si>
    <t>śūkadhānyavargaḥ</t>
  </si>
  <si>
    <t>शूकधान्यवर्गः</t>
  </si>
  <si>
    <t>ITA-8.2.3</t>
  </si>
  <si>
    <t>Group of pulses and legumes</t>
  </si>
  <si>
    <t>The group of seeds from plants covered with pods such as black gram, green gram, horse gram, green pea, pigeon pea or chickpea.</t>
  </si>
  <si>
    <t>śamīdhānyavargaḥ,; śimbīdhānyavargaḥ,; vaidalavargaḥ</t>
  </si>
  <si>
    <t>शमीधान्यवर्गः,; शिम्बीधान्यवर्गः,; वैदलवर्गः</t>
  </si>
  <si>
    <t>ITA-8.2.4</t>
  </si>
  <si>
    <t>Group of meats</t>
  </si>
  <si>
    <t>The group of meats of various animals such as birds, fish.</t>
  </si>
  <si>
    <t>māṃsavargaḥ</t>
  </si>
  <si>
    <t>मांसवर्गः</t>
  </si>
  <si>
    <t>ITA-8.2.5</t>
  </si>
  <si>
    <t>Group of vegetables</t>
  </si>
  <si>
    <t>The group of vegetables comprising leaf, root or tuber, flower, stem and fruit.</t>
  </si>
  <si>
    <t>śākavargaḥ</t>
  </si>
  <si>
    <t>शाकवर्गः</t>
  </si>
  <si>
    <t>ITA-8.2.6</t>
  </si>
  <si>
    <t>Group of fruits</t>
  </si>
  <si>
    <t>In general, fruits that are eaten after they ripen are classified as group of fruits e.g. grapes, pomegranate and mango. Fruits that are eaten raw are classified as a group of vegetables.</t>
  </si>
  <si>
    <t>phalavargaḥ</t>
  </si>
  <si>
    <t>फलवर्गः</t>
  </si>
  <si>
    <t>ITA-8.2.7</t>
  </si>
  <si>
    <t>Group of greens</t>
  </si>
  <si>
    <t>The group of vegetables which should be consumed fresh such as salads, leafy vegetables and certain spices: Zingiber officinale Roscoe (ardraka), Raphanus sativus L. (mulaka), Mentha spicata L.(putiha), Coriandrum sativum L.(dhanyaka) or Allium cepa L. (palandu).</t>
  </si>
  <si>
    <t>haritavargaḥ</t>
  </si>
  <si>
    <t>हरितवर्गः</t>
  </si>
  <si>
    <t>ITA-8.2.8</t>
  </si>
  <si>
    <t>Suitable for preparation of soup</t>
  </si>
  <si>
    <t>Pulses which are beneficial in soup preparations such as green gram.</t>
  </si>
  <si>
    <t>sūpyam</t>
  </si>
  <si>
    <t>सूप्यम</t>
  </si>
  <si>
    <t>ITA-8.2.9</t>
  </si>
  <si>
    <t>Group of alcoholic drinks</t>
  </si>
  <si>
    <t>The group of alcoholic drinks such as wine prepared by fermentation of grains and fruits.</t>
  </si>
  <si>
    <t>madyavargaḥ</t>
  </si>
  <si>
    <t>मद्यवर्गः</t>
  </si>
  <si>
    <t>ITA-8.2.10</t>
  </si>
  <si>
    <t>Group of milk and milk products</t>
  </si>
  <si>
    <t>The group of milk and milk products such as milk, curd, buttermilk, butter, and ghee obtained from various animals such as cows, buffaloes and goats.</t>
  </si>
  <si>
    <t>gorasavargaḥ</t>
  </si>
  <si>
    <t>गोरसवर्गः</t>
  </si>
  <si>
    <t>ITA-8.2.11</t>
  </si>
  <si>
    <t>Group of sugarcane derivatives</t>
  </si>
  <si>
    <t>The group of substances derived from sugarcane such as sugarcane juice, jaggery and sugar.</t>
  </si>
  <si>
    <t>ikṣuvargaḥ</t>
  </si>
  <si>
    <t>इक्षुवर्गः</t>
  </si>
  <si>
    <t>ITA-8.2.12</t>
  </si>
  <si>
    <t>Group of food adjuvants</t>
  </si>
  <si>
    <t>The group of food adjuvants such as types of oil, dry ginger, long pepper (pippali), asafoetida or rock salt.</t>
  </si>
  <si>
    <t>āhārayogivargaḥ</t>
  </si>
  <si>
    <t>आहारयोगिवर्गः</t>
  </si>
  <si>
    <t>ITA-8.2.13</t>
  </si>
  <si>
    <t>Milk</t>
  </si>
  <si>
    <t>Generally, denotes cow milk</t>
  </si>
  <si>
    <t>kṣīram/payaḥ/dugdham</t>
  </si>
  <si>
    <t>क्षीरम/पयः/दुग्धम</t>
  </si>
  <si>
    <t>ITA-8.2.14</t>
  </si>
  <si>
    <t>Group of milks</t>
  </si>
  <si>
    <t>kṣīravargaḥ</t>
  </si>
  <si>
    <t>क्षीरवर्गः</t>
  </si>
  <si>
    <t>ITA-8.2.15</t>
  </si>
  <si>
    <t>Group of eight types of milk obtained from different sources</t>
  </si>
  <si>
    <t>Milk of cow, buffalo, sheep, goat, horse, elephant, camel and humans.</t>
  </si>
  <si>
    <t>kṣīrāṣṭakam</t>
  </si>
  <si>
    <t>क्षीराष्टकम</t>
  </si>
  <si>
    <t>ITA-8.2.16</t>
  </si>
  <si>
    <t>Group of curds</t>
  </si>
  <si>
    <t>Curds, and the stages of their preparation, from the milk of various animals.</t>
  </si>
  <si>
    <t>dadhivargaḥ</t>
  </si>
  <si>
    <t>दधिवर्गः</t>
  </si>
  <si>
    <t>ITA-8.2.17</t>
  </si>
  <si>
    <t>Buttermilk prepared by churning curd after removing cream</t>
  </si>
  <si>
    <t>A type of buttermilk prepared by churning curd and the removing cream.</t>
  </si>
  <si>
    <t>mathitaḥ</t>
  </si>
  <si>
    <t>मथितः</t>
  </si>
  <si>
    <t>ITA-8.2.18</t>
  </si>
  <si>
    <t>Thick buttermilk</t>
  </si>
  <si>
    <t>A type of buttermilk prepared by churning curd with half the amount of water.</t>
  </si>
  <si>
    <t>udaśvit</t>
  </si>
  <si>
    <t>उदश्वित</t>
  </si>
  <si>
    <t>ITA-8.2.19</t>
  </si>
  <si>
    <t>Thin buttermilk</t>
  </si>
  <si>
    <t>A type of buttermilk prepared by churning curd with quarter the amount of water.</t>
  </si>
  <si>
    <t>takram</t>
  </si>
  <si>
    <t>तक्रम</t>
  </si>
  <si>
    <t>ITA-8.2.20</t>
  </si>
  <si>
    <t>Whey</t>
  </si>
  <si>
    <t>The supernatant liquid portion after the formation of curd or buttermilk, mixed with large amount of water.</t>
  </si>
  <si>
    <t>kaṭvaram</t>
  </si>
  <si>
    <t>कट्वरम</t>
  </si>
  <si>
    <t>ITA-8.2.21</t>
  </si>
  <si>
    <t>Inspissated milk</t>
  </si>
  <si>
    <t>The solid part of milk obtained through curdling.</t>
  </si>
  <si>
    <t>kilāṭam</t>
  </si>
  <si>
    <t>किलाटम</t>
  </si>
  <si>
    <t>ITA-8.2.22</t>
  </si>
  <si>
    <t>Solid part of milk boiled with buttermilk or curd</t>
  </si>
  <si>
    <t>The solid portion obtained when milk is boiled with buttermilk or curd.</t>
  </si>
  <si>
    <t>kūrcikā</t>
  </si>
  <si>
    <t>कूर्चिका</t>
  </si>
  <si>
    <t>ITA-8.2.23</t>
  </si>
  <si>
    <t>Solid part of milk boiled with buttermilk</t>
  </si>
  <si>
    <t>The solid portion obtained when milk is boiled with buttermilk.</t>
  </si>
  <si>
    <t>takrakūrcikā</t>
  </si>
  <si>
    <t>तक्रकूर्चिका</t>
  </si>
  <si>
    <t>ITA-8.2.24</t>
  </si>
  <si>
    <t>Solid part of milk boiled with curd</t>
  </si>
  <si>
    <t>The solid portion obtained when milk is boiled with curd.</t>
  </si>
  <si>
    <t>dadhikūrcikā</t>
  </si>
  <si>
    <t>दधिकूर्चिका</t>
  </si>
  <si>
    <t>ITA-8.2.25</t>
  </si>
  <si>
    <t>Colostrum</t>
  </si>
  <si>
    <t>The milk of mammals produced just after delivery of their offspring: it is considered nourishing and heavy to digest.</t>
  </si>
  <si>
    <t>pīyūṣaḥ</t>
  </si>
  <si>
    <t>पीयूषः</t>
  </si>
  <si>
    <t>ITA-8.2.26</t>
  </si>
  <si>
    <t>Sweet preparation of curd</t>
  </si>
  <si>
    <t>A preparation of curd obtained by mixing it with sugar and spices such as pepper.</t>
  </si>
  <si>
    <t>rasālā</t>
  </si>
  <si>
    <t>रसाला</t>
  </si>
  <si>
    <t>ITA-8.2.27</t>
  </si>
  <si>
    <t>Watery part of curd</t>
  </si>
  <si>
    <t>The supernatant liquid portion of curd.</t>
  </si>
  <si>
    <t>dadhimastu</t>
  </si>
  <si>
    <t>दधिमस्तु</t>
  </si>
  <si>
    <t>ITA-8.2.28</t>
  </si>
  <si>
    <t>Buttermilk prepared by churning curd</t>
  </si>
  <si>
    <t>A type of buttermilk prepared by churning curd without adding water.</t>
  </si>
  <si>
    <t>gholaḥ</t>
  </si>
  <si>
    <t>घोलः</t>
  </si>
  <si>
    <t>ITA-8.2.29</t>
  </si>
  <si>
    <t>Group of honeys</t>
  </si>
  <si>
    <t>Honey produced by various types of honeybee.</t>
  </si>
  <si>
    <t>madhuvargaḥ</t>
  </si>
  <si>
    <t>मधुवर्गः</t>
  </si>
  <si>
    <t>ITA-8.2.30</t>
  </si>
  <si>
    <t>Honey from small bees</t>
  </si>
  <si>
    <t>A variety of brownish-coloured honey produced by small types of honeybee.</t>
  </si>
  <si>
    <t>kṣaudram</t>
  </si>
  <si>
    <t>क्षौद्रम</t>
  </si>
  <si>
    <t>ITA-8.2.31</t>
  </si>
  <si>
    <t>Ghee-coloured honey</t>
  </si>
  <si>
    <t>A variety of honey which resembles ghee in colour, produced by larger types of honeybee.</t>
  </si>
  <si>
    <t>pauttikam</t>
  </si>
  <si>
    <t>पौत्तिकम</t>
  </si>
  <si>
    <t>ITA-8.2.32</t>
  </si>
  <si>
    <t>Whitish honey from large bees</t>
  </si>
  <si>
    <t>A variety of whitish-coloured honey produced by large black bees.</t>
  </si>
  <si>
    <t>bhrāmaram</t>
  </si>
  <si>
    <t>भ्रामरम</t>
  </si>
  <si>
    <t>ITA-8.2.33</t>
  </si>
  <si>
    <t>Oil-like honey</t>
  </si>
  <si>
    <t>A variety of honey which resembles oil in colour and produced by tawny honeybees.</t>
  </si>
  <si>
    <t>mākṣikam</t>
  </si>
  <si>
    <t>माक्षिकम</t>
  </si>
  <si>
    <t>ITA-8.2.34</t>
  </si>
  <si>
    <t>Group of various types of processed and unprocessed water</t>
  </si>
  <si>
    <t>The group of various types of processed and unprocessed water such as rainwater, water from wells, lakes and rivers, coconut water and boiled water.</t>
  </si>
  <si>
    <t>ambuvargaḥ/jalavargaḥ</t>
  </si>
  <si>
    <t>अम्बुवर्गः/जलवर्गः</t>
  </si>
  <si>
    <t>ITA-8.2.35</t>
  </si>
  <si>
    <t>Water</t>
  </si>
  <si>
    <t>ambu/āpaḥ</t>
  </si>
  <si>
    <t>अम्बु/आपः</t>
  </si>
  <si>
    <t>ITA-8.2.36</t>
  </si>
  <si>
    <t>Rainwater before reaching the earth’s surface</t>
  </si>
  <si>
    <t>Rainwater collected directly before it touches the earth’s surface and considered the best of all types of water.</t>
  </si>
  <si>
    <t>āntarikṣa-jalam/āntarikṣa-; udakam / gangambu /</t>
  </si>
  <si>
    <t>आन्तरिक्ष-जलम/आन्तरिक्ष-; उदकम / गन्गम्बु /</t>
  </si>
  <si>
    <t>ITA-8.2.37</t>
  </si>
  <si>
    <t>River water</t>
  </si>
  <si>
    <t>Water obtained from rivers and streams.</t>
  </si>
  <si>
    <t>nādeya-udakam</t>
  </si>
  <si>
    <t>नादेय-उदकम</t>
  </si>
  <si>
    <t>ITA-8.2.38</t>
  </si>
  <si>
    <t>Dew water</t>
  </si>
  <si>
    <t>Water obtained from dewdrops formed at night in the cold season or rainwater accumulating on leaves.</t>
  </si>
  <si>
    <t>tauṣāram</t>
  </si>
  <si>
    <t>तौषारम</t>
  </si>
  <si>
    <t>ITA-8.2.39</t>
  </si>
  <si>
    <t>Spring water</t>
  </si>
  <si>
    <t>Water which arises naturally from the earth.</t>
  </si>
  <si>
    <t>audbhidajalam</t>
  </si>
  <si>
    <t>औद्भिदजलम</t>
  </si>
  <si>
    <t>ITA-8.2.40</t>
  </si>
  <si>
    <t>Water derived from hailstones</t>
  </si>
  <si>
    <t>Water obtained by melting hailstones</t>
  </si>
  <si>
    <t>kāram</t>
  </si>
  <si>
    <t>कारम</t>
  </si>
  <si>
    <t>ITA-8.2.41</t>
  </si>
  <si>
    <t>Well water</t>
  </si>
  <si>
    <t>Water obtained from wells.</t>
  </si>
  <si>
    <t>kaupam</t>
  </si>
  <si>
    <t>कौपम</t>
  </si>
  <si>
    <t>ITA-8.2.42</t>
  </si>
  <si>
    <t>Uncontaminated water</t>
  </si>
  <si>
    <t>A type of water which is not contaminated with dust, soot, toxic gases or other environmental impurities.</t>
  </si>
  <si>
    <t>gāṅgajalam</t>
  </si>
  <si>
    <t>गाङ्गजलम</t>
  </si>
  <si>
    <t>ITA-8.2.43</t>
  </si>
  <si>
    <t>Fall water</t>
  </si>
  <si>
    <t>A type of water which originates from waterfalls in the mountains.</t>
  </si>
  <si>
    <t>dhāram</t>
  </si>
  <si>
    <t>धारम</t>
  </si>
  <si>
    <t>ITA-8.2.44</t>
  </si>
  <si>
    <t>Water derived from a spring or fountain</t>
  </si>
  <si>
    <t>A type of water obtained from small falls or fountains.</t>
  </si>
  <si>
    <t>prāsravaṇam</t>
  </si>
  <si>
    <t>प्रास्रवणम</t>
  </si>
  <si>
    <t>ITA-8.2.45</t>
  </si>
  <si>
    <t>Step well water</t>
  </si>
  <si>
    <t>A type of water obtained from step wells.</t>
  </si>
  <si>
    <t>vāpyam</t>
  </si>
  <si>
    <t>वाप्यम</t>
  </si>
  <si>
    <t>ITA-8.2.46</t>
  </si>
  <si>
    <t>Surface water</t>
  </si>
  <si>
    <t>Surface water which is very prone to contamination with dust, soot, toxic substances, and other environmental impurities.</t>
  </si>
  <si>
    <t>sāmudrajalam</t>
  </si>
  <si>
    <t>सामुद्रजलम</t>
  </si>
  <si>
    <t>ITA-8.2.47</t>
  </si>
  <si>
    <t>Lake water</t>
  </si>
  <si>
    <t>A type of water obtained from lakes.</t>
  </si>
  <si>
    <t>sārasam</t>
  </si>
  <si>
    <t>सारसम</t>
  </si>
  <si>
    <t>ITA-8.2.48</t>
  </si>
  <si>
    <t>Water detoxified by exposure to the rays of sun and moon and Canopus star</t>
  </si>
  <si>
    <t>Water purified by the rays of the sun and moon and detoxified by the effect of Canopus or “cleanser of waters” star (agastyanakṣatra) which is seen in autumn (sharad ṛtu).</t>
  </si>
  <si>
    <t>haṃsodakam</t>
  </si>
  <si>
    <t>हंसोदकम</t>
  </si>
  <si>
    <t>ITA-8.2.49</t>
  </si>
  <si>
    <t>Water derived from snow</t>
  </si>
  <si>
    <t>Water formed when ice melts.</t>
  </si>
  <si>
    <t>haimam</t>
  </si>
  <si>
    <t>हैमम</t>
  </si>
  <si>
    <t>ITA-8.2.50</t>
  </si>
  <si>
    <t>Tank or pond water</t>
  </si>
  <si>
    <t>Water sourced from artificial tanks or ponds.</t>
  </si>
  <si>
    <t>tāḍāgam</t>
  </si>
  <si>
    <t>ताडागम</t>
  </si>
  <si>
    <t>ITA-8.3.1</t>
  </si>
  <si>
    <t>Processed by heating</t>
  </si>
  <si>
    <t>The process of cooking by direct or indirect contact with fire or heat.</t>
  </si>
  <si>
    <t>agnisiddhaḥ</t>
  </si>
  <si>
    <t>अग्निसिद्धः</t>
  </si>
  <si>
    <t>ITA-8.3.2</t>
  </si>
  <si>
    <t>Cooking with steam</t>
  </si>
  <si>
    <t>The process of cooking with the aid of steam.</t>
  </si>
  <si>
    <t>kukūlapācanam</t>
  </si>
  <si>
    <t>कुकूलपाचनम</t>
  </si>
  <si>
    <t>ITA-8.3.3</t>
  </si>
  <si>
    <t>Cooking on pan</t>
  </si>
  <si>
    <t>The method of cooking on a hot pan which is usually made of clay.</t>
  </si>
  <si>
    <t>karparapācanam</t>
  </si>
  <si>
    <t>कर्परपाचनम</t>
  </si>
  <si>
    <t>ITA-8.3.4</t>
  </si>
  <si>
    <t>Processing by retaining for long duration</t>
  </si>
  <si>
    <t>A type of food processing which involves keeping food articles for long periods in order to obtain a beneficial modulation of their properties.</t>
  </si>
  <si>
    <t>kālaprakarṣaḥ</t>
  </si>
  <si>
    <t>कालप्रकर्षः</t>
  </si>
  <si>
    <t>ITA-8.3.5</t>
  </si>
  <si>
    <t>Processing by use of specific vessels or utensils</t>
  </si>
  <si>
    <t>A type of food processing in which the properties of food items are modified by using specific utensils for preparation, eating and storage.</t>
  </si>
  <si>
    <t>bhājanam</t>
  </si>
  <si>
    <t>भाजनम</t>
  </si>
  <si>
    <t>ITA-8.3.6</t>
  </si>
  <si>
    <t>Infusing or perfuming</t>
  </si>
  <si>
    <t>A type of food processing which involves transferring properties by keeping food items in contact with another substance.</t>
  </si>
  <si>
    <t>vāsanam</t>
  </si>
  <si>
    <t>वासनम</t>
  </si>
  <si>
    <t>ITA-8.3.7</t>
  </si>
  <si>
    <t>Churning</t>
  </si>
  <si>
    <t>A type of processing which involves transforming the properties of a substance by churning.</t>
  </si>
  <si>
    <t>manthanam</t>
  </si>
  <si>
    <t>मन्थनम</t>
  </si>
  <si>
    <t>ITA-8.3.8</t>
  </si>
  <si>
    <t>Fritter with sweet stuffing</t>
  </si>
  <si>
    <t>A type of food preparation in which a sweet substance is coated in batter and fried.</t>
  </si>
  <si>
    <t>madhukroḍaḥ</t>
  </si>
  <si>
    <t>मधुक्रोडः</t>
  </si>
  <si>
    <t>ITA-8.3.9</t>
  </si>
  <si>
    <t>Fritter-like preparation with sweet honey stuffing</t>
  </si>
  <si>
    <t>A preparation similar to a fritter with sweet stuffing in which honey is additionally mixed and prepared in bolus form.</t>
  </si>
  <si>
    <t>sapiṇḍikaḥ</t>
  </si>
  <si>
    <t>सपिण्डिकः</t>
  </si>
  <si>
    <t>ITA-8.3.10</t>
  </si>
  <si>
    <t>Group of processed food items</t>
  </si>
  <si>
    <t>A group of processed food items such as thin gruel of rice (peya), and boiled rice (odana).</t>
  </si>
  <si>
    <t>kṛtānnavargaḥ</t>
  </si>
  <si>
    <t>कृतान्नवर्गः</t>
  </si>
  <si>
    <t>ITA-8.3.11</t>
  </si>
  <si>
    <t>Supernatant liquid obtained after draining boiled rice</t>
  </si>
  <si>
    <t>The liquid portion of rice prepared by adding 14 parts water to one part rice.</t>
  </si>
  <si>
    <t>maṇḍaḥ</t>
  </si>
  <si>
    <t>मण्डः</t>
  </si>
  <si>
    <t>ITA-8.3.12</t>
  </si>
  <si>
    <t>Thin rice gruel</t>
  </si>
  <si>
    <t>A thin gruel of rice along with its solid portion which is easily digestible and thus increases digestive capacity; it is prepared by adding 14 parts water to one part broken rice and boiling well until all the rice grains become soft.</t>
  </si>
  <si>
    <t>peyā</t>
  </si>
  <si>
    <t>पेया</t>
  </si>
  <si>
    <t>ITA-8.3.13</t>
  </si>
  <si>
    <t>Thick rice gruel</t>
  </si>
  <si>
    <t>A rice gruel preparation which contains a greater solid than liquid portion; it is prepared by adding 4 parts water to one part broken rice and boiling until the rice becomes soft.</t>
  </si>
  <si>
    <t>vilepī</t>
  </si>
  <si>
    <t>विलेपी</t>
  </si>
  <si>
    <t>ITA-8.3.14</t>
  </si>
  <si>
    <t>Cooked rice</t>
  </si>
  <si>
    <t>It is prepared with 5 parts water to one part rice and boiling until the rice becomes soft.</t>
  </si>
  <si>
    <t>odanam</t>
  </si>
  <si>
    <t>ओदनम</t>
  </si>
  <si>
    <t>ITA-8.3.15</t>
  </si>
  <si>
    <t>Parched paddy</t>
  </si>
  <si>
    <t>A preparation of roasted grains which is easily digestible.</t>
  </si>
  <si>
    <t>lājā</t>
  </si>
  <si>
    <t>लाजा</t>
  </si>
  <si>
    <t>ITA-8.3.16</t>
  </si>
  <si>
    <t>Thin gruel of parched grain</t>
  </si>
  <si>
    <t>A thin gruel prepared from parched grains.</t>
  </si>
  <si>
    <t>lājapeyā</t>
  </si>
  <si>
    <t>लाजपेया</t>
  </si>
  <si>
    <t>ITA-8.3.17</t>
  </si>
  <si>
    <t>Liquid portion of parched grain gruel</t>
  </si>
  <si>
    <t>The liquid portion of gruel prepared from parched grains</t>
  </si>
  <si>
    <t>lājamaṇḍaḥ</t>
  </si>
  <si>
    <t>लाजमण्डः</t>
  </si>
  <si>
    <t>ITA-8.3.18</t>
  </si>
  <si>
    <t>Processed liquid portion of parched grain gruel</t>
  </si>
  <si>
    <t>The liquid portion of parched grain gruel which is processed with oil or ghee, and spices.</t>
  </si>
  <si>
    <t>saṃskṛtalājamaṇḍaḥ</t>
  </si>
  <si>
    <t>संस्कृतलाजमण्डः</t>
  </si>
  <si>
    <t>ITA-8.3.19</t>
  </si>
  <si>
    <t>Flour of roasted parched grain</t>
  </si>
  <si>
    <t>A type of food preparation made from the flour of roasted parched grain by adding water and sugar, and mixing it to the consistency of paste.</t>
  </si>
  <si>
    <t>lājasaktuḥ</t>
  </si>
  <si>
    <t>लाजसक्तुः</t>
  </si>
  <si>
    <t>ITA-8.3.20</t>
  </si>
  <si>
    <t>Type of gruel made from barley</t>
  </si>
  <si>
    <t>A gruel made from barley flour soaked in hot water followed by boiling.</t>
  </si>
  <si>
    <t>kulmāṣaḥ</t>
  </si>
  <si>
    <t>कुल्माषः</t>
  </si>
  <si>
    <t>ITA-8.3.21</t>
  </si>
  <si>
    <t>Soup of vegetables and/or pulses</t>
  </si>
  <si>
    <t>A type of food preparation in which a soup of vegetables and/ or pulses is prepared by adding 16 parts water.</t>
  </si>
  <si>
    <t>yūṣaḥ</t>
  </si>
  <si>
    <t>यूषः</t>
  </si>
  <si>
    <t>ITA-8.3.22</t>
  </si>
  <si>
    <t>Non-processed soup of vegetables</t>
  </si>
  <si>
    <t>A type of food preparation in which a soup of vegetables and/or pulses is prepared by adding 16 parts water without processing with oil or ghee, and spices.</t>
  </si>
  <si>
    <t>akṛtayūṣaḥ</t>
  </si>
  <si>
    <t>अकृतयूषः</t>
  </si>
  <si>
    <t>ITA-8.3.23</t>
  </si>
  <si>
    <t>Processed soup of vegetables and/ or pulses</t>
  </si>
  <si>
    <t>A type of food preparation in which a soup of vegetables and/ or pulses is prepared by adding 16 parts water and processed with oil or ghee, and spices.</t>
  </si>
  <si>
    <t>kṛtayūṣaḥ</t>
  </si>
  <si>
    <t>कृतयूषः</t>
  </si>
  <si>
    <t>ITA-8.3.24</t>
  </si>
  <si>
    <t>Thin meat soup</t>
  </si>
  <si>
    <t>A meat soup prepared with larger amount of water.</t>
  </si>
  <si>
    <t>tanurasaḥ</t>
  </si>
  <si>
    <t>तनुरसः</t>
  </si>
  <si>
    <t>ITA-8.3.25</t>
  </si>
  <si>
    <t>Processed meat soup</t>
  </si>
  <si>
    <t>A meat soup processed with oil or ghee, and spices.</t>
  </si>
  <si>
    <t>kṛtarasaḥ</t>
  </si>
  <si>
    <t>कृतरसः</t>
  </si>
  <si>
    <t>ITA-8.3.26</t>
  </si>
  <si>
    <t>Sour soup</t>
  </si>
  <si>
    <t>A soup prepared by adding a sour substance.</t>
  </si>
  <si>
    <t>amlasūpaḥ</t>
  </si>
  <si>
    <t>अम्लसूपः</t>
  </si>
  <si>
    <t>ITA-8.3.27</t>
  </si>
  <si>
    <t>Soup without added sour substances</t>
  </si>
  <si>
    <t>A soup prepared without adding any sour substance.</t>
  </si>
  <si>
    <t>anamlasūpaḥ</t>
  </si>
  <si>
    <t>अनम्लसूपः</t>
  </si>
  <si>
    <t>ITA-8.3.28</t>
  </si>
  <si>
    <t>Toasted grain flour</t>
  </si>
  <si>
    <t>A dietetic preparation made by adding sugar and water to the flour of roasted grains such as barley, wheat, Bengal gram or parched rice.</t>
  </si>
  <si>
    <t>saktuḥ</t>
  </si>
  <si>
    <t>सक्तुः</t>
  </si>
  <si>
    <t>ITA-8.3.29</t>
  </si>
  <si>
    <t>Flour of roasted rice</t>
  </si>
  <si>
    <t>A dietetic preparation made by adding sugar and water to the flour of roasted rice.</t>
  </si>
  <si>
    <t>śālisaktuḥ</t>
  </si>
  <si>
    <t>शालिसक्तुः</t>
  </si>
  <si>
    <t>ITA-8.3.30</t>
  </si>
  <si>
    <t>Flour cake, a type of bread</t>
  </si>
  <si>
    <t>A type of food preparation made from rice, barley, or wheat flour.</t>
  </si>
  <si>
    <t>apūpaḥ</t>
  </si>
  <si>
    <t>अपूपः</t>
  </si>
  <si>
    <t>ITA-8.3.31</t>
  </si>
  <si>
    <t>Fried barley porridge</t>
  </si>
  <si>
    <t>A type of food preparation made from fried barley.</t>
  </si>
  <si>
    <t>vāṭyaḥ</t>
  </si>
  <si>
    <t>वाट्यः</t>
  </si>
  <si>
    <t>ITA-8.3.32</t>
  </si>
  <si>
    <t>Sprouted grains</t>
  </si>
  <si>
    <t>Varieties of sprouted grains such as green gram or chickpea.</t>
  </si>
  <si>
    <t>virūḍhadhānāḥ,; virūḍhadhakaḥ</t>
  </si>
  <si>
    <t>विरूढधानाः,; विरूढधकः</t>
  </si>
  <si>
    <t>ITA-8.3.33</t>
  </si>
  <si>
    <t>Type of cake</t>
  </si>
  <si>
    <t>A large round cake composed of ground rice, sugar and sesame, which is cooked in oil.</t>
  </si>
  <si>
    <t>śaṣkuliḥ</t>
  </si>
  <si>
    <t>शष्कुलिः</t>
  </si>
  <si>
    <t>ITA-8.3.34</t>
  </si>
  <si>
    <t>Fried sweet bread</t>
  </si>
  <si>
    <t>A deep-fried sweet bread.</t>
  </si>
  <si>
    <t>pūpaḥ</t>
  </si>
  <si>
    <t>पूपः</t>
  </si>
  <si>
    <t>ITA-8.3.35</t>
  </si>
  <si>
    <t>Deep-fried sweet bread</t>
  </si>
  <si>
    <t>A type of sweet cake fried in ghee or oil.</t>
  </si>
  <si>
    <t>pūpalikā</t>
  </si>
  <si>
    <t>पूपलिका</t>
  </si>
  <si>
    <t>ITA-8.3.36</t>
  </si>
  <si>
    <t>Boneless meat prepared with certain condiments</t>
  </si>
  <si>
    <t>A preparation in which boneless meat is cooked, then ground and mixed with ghee and spices such as pepper and garlic, before being made into flattened balls which are steam cooked.</t>
  </si>
  <si>
    <t>veśavāraḥ</t>
  </si>
  <si>
    <t>वेशवारः</t>
  </si>
  <si>
    <t>ITA-8.3.37</t>
  </si>
  <si>
    <t>Flattened rice</t>
  </si>
  <si>
    <t>A preparation made from de-husked paddy which is moistened, fried, and then parched and flattened.</t>
  </si>
  <si>
    <t>pṛthukaḥ</t>
  </si>
  <si>
    <t>पृथुकः</t>
  </si>
  <si>
    <t>ITA-8.3.38</t>
  </si>
  <si>
    <t>Beverage</t>
  </si>
  <si>
    <t>A beverage prepared from unripe fruit such as mango, grapes, dates, and jujube by adding sugar and spices.</t>
  </si>
  <si>
    <t>pānakam</t>
  </si>
  <si>
    <t>पानकम</t>
  </si>
  <si>
    <t>ITA-8.3.39</t>
  </si>
  <si>
    <t>Sweet-sour sauce</t>
  </si>
  <si>
    <t>A preparation with mixed sweet, sour and salty tastes usually made by using the juice of garcinia, falsa fruit and black plum, and adding sugar, black salt, rock salt and a small amount of mustard powder.</t>
  </si>
  <si>
    <t>rāgaḥ</t>
  </si>
  <si>
    <t>रागः</t>
  </si>
  <si>
    <t>ITA-8.3.40</t>
  </si>
  <si>
    <t>Confectionery</t>
  </si>
  <si>
    <t>Various type of preparations made of sweet, sour, and salty substances.</t>
  </si>
  <si>
    <t>ṣāḍavaḥ</t>
  </si>
  <si>
    <t>षाडवः</t>
  </si>
  <si>
    <t>ITA-8.3.41</t>
  </si>
  <si>
    <t>Electuary</t>
  </si>
  <si>
    <t>A sweet semi-liquid preparation that is consumed by licking.</t>
  </si>
  <si>
    <t>lehaḥ</t>
  </si>
  <si>
    <t>लेहः</t>
  </si>
  <si>
    <t>ITA-8.3.42</t>
  </si>
  <si>
    <t>Vinegar</t>
  </si>
  <si>
    <t>A kind of sour liquid prepared from roots and fruits by first steeping them in oil and salt, then drying them before placing them in water to undergo acetous fermentation.</t>
  </si>
  <si>
    <t>śuktam</t>
  </si>
  <si>
    <t>शुक्तम</t>
  </si>
  <si>
    <t>ITA-8.3.43</t>
  </si>
  <si>
    <t>Type of fermented beverage</t>
  </si>
  <si>
    <t>A specific preparation resulting from a process of fermentation.</t>
  </si>
  <si>
    <t>śiṇḍākī</t>
  </si>
  <si>
    <t>शिण्डाकी</t>
  </si>
  <si>
    <t>ITA-8.3.44</t>
  </si>
  <si>
    <t>Sour gruel</t>
  </si>
  <si>
    <t>A gruel prepared using cereals and pulses (rice and horse gram) which is fermented until it becomes sour.</t>
  </si>
  <si>
    <t>kāñjikam/kāñjī</t>
  </si>
  <si>
    <t>काञ्जिकम/काञ्जी</t>
  </si>
  <si>
    <t>ITA-8.3.45</t>
  </si>
  <si>
    <t>Beverage prepared from fruit</t>
  </si>
  <si>
    <t>A type of beverage prepared from sour fruits such as jujube (Ziziphus jujube Mill.).</t>
  </si>
  <si>
    <t>khaḍaḥ</t>
  </si>
  <si>
    <t>खडः</t>
  </si>
  <si>
    <t>ITA-8.3.46</t>
  </si>
  <si>
    <t>Beverage prepared from roots and sesame</t>
  </si>
  <si>
    <t>A type of beverage prepared from roots and sesame.</t>
  </si>
  <si>
    <t>kāmbalikaḥ</t>
  </si>
  <si>
    <t>काम्बलिकः</t>
  </si>
  <si>
    <t>ITA-8.3.47</t>
  </si>
  <si>
    <t>Porridge</t>
  </si>
  <si>
    <t>A food preparation made with rice, green gram, salt, ginger, and asafoetida in appropriate amounts and boiled until the rice becomes soft.</t>
  </si>
  <si>
    <t>kṛśarā</t>
  </si>
  <si>
    <t>कृशरा</t>
  </si>
  <si>
    <t>ITA-8.3.48</t>
  </si>
  <si>
    <t>Oil cakes</t>
  </si>
  <si>
    <t>The residue of seeds which have been pressed and ground to extract their oil.</t>
  </si>
  <si>
    <t>piṇyākaḥ</t>
  </si>
  <si>
    <t>पिण्याकः</t>
  </si>
  <si>
    <t>ITA-8.3.49</t>
  </si>
  <si>
    <t>Liquid portion of porridge prepared with fried barley</t>
  </si>
  <si>
    <t>The liquid portion of food preparations made from fried barley and consisting of one part fried barley and 14 parts water.</t>
  </si>
  <si>
    <t>vāṭyamaṇḍaḥ</t>
  </si>
  <si>
    <t>वाट्यमण्डः</t>
  </si>
  <si>
    <t>ITA-8.3.50</t>
  </si>
  <si>
    <t>Meat soup</t>
  </si>
  <si>
    <t>A soup of varying consistency prepared with or without seasoning or condiments.</t>
  </si>
  <si>
    <t>māṃsarasaḥ, rasaḥ.</t>
  </si>
  <si>
    <t>मांसरसः, रसः.</t>
  </si>
  <si>
    <t>ITA-9.1.1</t>
  </si>
  <si>
    <t>One of the eight clinical branches of Ayurveda:it deals with the management of generalized systemic diseases.</t>
  </si>
  <si>
    <t>ITA-9.1.2</t>
  </si>
  <si>
    <t>Body or internal fire, denoting all metabolic factors of the body</t>
  </si>
  <si>
    <t>All factors responsible for digestion and metabolism or transformation.</t>
  </si>
  <si>
    <t>kāyaḥ</t>
  </si>
  <si>
    <t>कायः</t>
  </si>
  <si>
    <t>ITA-9.1.3</t>
  </si>
  <si>
    <t>A treatment eradicates or normalizes impaired dosha and re- establishes all the dhatu in equilibrium, thereby restoring the normal structure and function of bodily elements.</t>
  </si>
  <si>
    <t>ITA-9.1.4</t>
  </si>
  <si>
    <t>Disease elimination</t>
  </si>
  <si>
    <t>Cure of disease. Synonym of treatment.</t>
  </si>
  <si>
    <t>vyādhiharam</t>
  </si>
  <si>
    <t>व्याधिहरम</t>
  </si>
  <si>
    <t>ITA-9.1.5</t>
  </si>
  <si>
    <t>Compatible with health</t>
  </si>
  <si>
    <t>Dietary and behavioural practices helpful in treating disease or maintaining health. Synonym of treatment.</t>
  </si>
  <si>
    <t>ITA-9.1.6</t>
  </si>
  <si>
    <t>Treatment instrument</t>
  </si>
  <si>
    <t>Tool or means by which a disease is cured, and health restored. Synonym of treatment.</t>
  </si>
  <si>
    <t>sādhanam</t>
  </si>
  <si>
    <t>साधनम</t>
  </si>
  <si>
    <t>ITA-9.1.7</t>
  </si>
  <si>
    <t>Medication</t>
  </si>
  <si>
    <t>Therapeutic measures by which a disease is cured, and health restored. Synonym of treatment.</t>
  </si>
  <si>
    <t>auṣadham</t>
  </si>
  <si>
    <t>औषधम</t>
  </si>
  <si>
    <t>ITA-9.1.8</t>
  </si>
  <si>
    <t>The therapeutic measures taken to counter the disease state. Synonym of treatment.</t>
  </si>
  <si>
    <t>upakramaḥ</t>
  </si>
  <si>
    <t>उपक्रमः</t>
  </si>
  <si>
    <t>ITA-9.1.9</t>
  </si>
  <si>
    <t>Amendment to wrong behaviour</t>
  </si>
  <si>
    <t>Correction of wrong behaviour, leading to disease alleviation. Synonym of treatment.</t>
  </si>
  <si>
    <t>prāyaścittam</t>
  </si>
  <si>
    <t>प्रायश्चित्तम</t>
  </si>
  <si>
    <t>ITA-9.1.10</t>
  </si>
  <si>
    <t>Palliation</t>
  </si>
  <si>
    <t>The process of disease abatement or containment. Synonym of treatment.</t>
  </si>
  <si>
    <t>praśamanam</t>
  </si>
  <si>
    <t>प्रशमनम</t>
  </si>
  <si>
    <t>ITA-9.1.11</t>
  </si>
  <si>
    <t>Restoration of health</t>
  </si>
  <si>
    <t>Process of restoring health. Synonym of treatment.</t>
  </si>
  <si>
    <t>prakṛtisthāpanam</t>
  </si>
  <si>
    <t>प्रकृतिस्थापनम</t>
  </si>
  <si>
    <t>ITA-9.1.12</t>
  </si>
  <si>
    <t>Salutary to health</t>
  </si>
  <si>
    <t>Wholesome food, all activities such as a daily routine and medications which are conducive to health. Synonym of treatment.</t>
  </si>
  <si>
    <t>hitam</t>
  </si>
  <si>
    <t>हितम</t>
  </si>
  <si>
    <t>ITA-9.1.13</t>
  </si>
  <si>
    <t>Rebuffing of disease</t>
  </si>
  <si>
    <t>The process by which a disease is warded off or deflected. Synonym of treatment.</t>
  </si>
  <si>
    <t>vāraṇam</t>
  </si>
  <si>
    <t>वारणम</t>
  </si>
  <si>
    <t>ITA-9.1.14</t>
  </si>
  <si>
    <t>Therapeutic rituals</t>
  </si>
  <si>
    <t>One of the treatment classifications: spiritual therapies include the incantation of mantra, talismans, wearing gems, auspicious offerings, gifts, oblations, atonements, fasting and pilgrimage.</t>
  </si>
  <si>
    <t>daivavyapāśrayacikitsā,; daivīcikitsā</t>
  </si>
  <si>
    <t>दैवव्यपाश्रयचिकित्सा,; दैवीचिकित्सा</t>
  </si>
  <si>
    <t>ITA-9.1.15</t>
  </si>
  <si>
    <t>Chanting of auspicious hymns</t>
  </si>
  <si>
    <t>A type of therapeutic ritual: treatment of a disease by incantation of appropriate mantra under specified conditions.</t>
  </si>
  <si>
    <t>mantracikitsā</t>
  </si>
  <si>
    <t>मन्त्रचिकित्सा</t>
  </si>
  <si>
    <t>ITA-9.1.16</t>
  </si>
  <si>
    <t>Gem wearing</t>
  </si>
  <si>
    <t>A type of therapeutic ritual: treatment of a disease through wearing appropriate gems or precious stones depending on the disease itself.</t>
  </si>
  <si>
    <t>maṇidhāraṇam</t>
  </si>
  <si>
    <t>मणिधारणम</t>
  </si>
  <si>
    <t>ITA-9.1.17</t>
  </si>
  <si>
    <t>Auspicious offerings</t>
  </si>
  <si>
    <t>A type of therapeutic ritual.</t>
  </si>
  <si>
    <t>maṅgalam</t>
  </si>
  <si>
    <t>मङ्गलम</t>
  </si>
  <si>
    <t>ITA-9.1.18</t>
  </si>
  <si>
    <t>Offerings to deity excluding animal sacrifice</t>
  </si>
  <si>
    <t>A type of therapeutic ritual: treatment of a disease whereby something auspicious is offered to the deity to cure the ailment.</t>
  </si>
  <si>
    <t>baliḥ</t>
  </si>
  <si>
    <t>बलिः</t>
  </si>
  <si>
    <t>ITA-9.1.19</t>
  </si>
  <si>
    <t>Offerings to deity including animal sacrifice</t>
  </si>
  <si>
    <t>A type of therapeutic ritual: treatment of a disease whereby an animal is offered to the deity to cure the ailment.</t>
  </si>
  <si>
    <t>upahāraḥ</t>
  </si>
  <si>
    <t>उपहारः</t>
  </si>
  <si>
    <t>ITA-9.1.20</t>
  </si>
  <si>
    <t>Oblations or offerings given through fire</t>
  </si>
  <si>
    <t>A type of therapeutic ritual: treatment of a disease through the process of combusting various things as offerings to cure the ailment.</t>
  </si>
  <si>
    <t>homam</t>
  </si>
  <si>
    <t>होमम</t>
  </si>
  <si>
    <t>ITA-9.1.21</t>
  </si>
  <si>
    <t>Practising auspicious rules</t>
  </si>
  <si>
    <t>A type of therapeutic ritual: treatment of a disease by following certain rules to cure the ailment.</t>
  </si>
  <si>
    <t>niyamaḥ</t>
  </si>
  <si>
    <t>नियमः</t>
  </si>
  <si>
    <t>ITA-9.1.22</t>
  </si>
  <si>
    <t>Atonement, compensatory rites</t>
  </si>
  <si>
    <t>ITA-9.1.23</t>
  </si>
  <si>
    <t>Mindful restriction of food intake</t>
  </si>
  <si>
    <t>A type of therapeutic ritual: treatment of a disease by adhering to therapeutic mindful or intermittent fasting.</t>
  </si>
  <si>
    <t>upavāsaḥ</t>
  </si>
  <si>
    <t>उपवासः</t>
  </si>
  <si>
    <t>ITA-9.1.24</t>
  </si>
  <si>
    <t>Blessings from elders</t>
  </si>
  <si>
    <t>A type of therapeutic ritual: treatment of a disease by receivingblessings (aśirvada) to cure the ailment.</t>
  </si>
  <si>
    <t>svastyayanam</t>
  </si>
  <si>
    <t>स्वस्त्ययनम</t>
  </si>
  <si>
    <t>ITA-9.1.25</t>
  </si>
  <si>
    <t>Pilgrimage</t>
  </si>
  <si>
    <t>A type of therapeutic ritual:treatment of a disease by visiting a holy place to cure the ailment.</t>
  </si>
  <si>
    <t>praṇipātagamanam</t>
  </si>
  <si>
    <t>प्रणिपातगमनम</t>
  </si>
  <si>
    <t>ITA-9.1.26</t>
  </si>
  <si>
    <t>Structured therapy based on clinical reasoning</t>
  </si>
  <si>
    <t>A rational and evidence-based therapeutic intervention within the ambit of human intelligence; one of the treatment classifications which has recourse to modalities such as the administration of medicines, diet and other evidence-based approaches to treat a disease.</t>
  </si>
  <si>
    <t>yuktivyapāśrayacikitsā,; mānuṣīcikitsā</t>
  </si>
  <si>
    <t>युक्तिव्यपाश्रयचिकित्सा,; मानुषीचिकित्सा</t>
  </si>
  <si>
    <t>ITA-9.1.27</t>
  </si>
  <si>
    <t>Proven or evidence- based clinical protocol for management of a disease</t>
  </si>
  <si>
    <t>Definitive treatment or permanent remedy to a disease: the term naiṣṭhikīcikitsā is a compound of the two words niṣtha (definitive) and cikitsa (treatment).</t>
  </si>
  <si>
    <t>naiṣṭhikīcikitsā</t>
  </si>
  <si>
    <t>नैष्ठिकीचिकित्सा</t>
  </si>
  <si>
    <t>ITA-9.1.28</t>
  </si>
  <si>
    <t>Administration of foods</t>
  </si>
  <si>
    <t>Administration of a proper diet for the management of diseases.</t>
  </si>
  <si>
    <t>āhāradravyayojanam</t>
  </si>
  <si>
    <t>आहारद्रव्ययोजनम</t>
  </si>
  <si>
    <t>ITA-9.1.29</t>
  </si>
  <si>
    <t>Administration of medicines</t>
  </si>
  <si>
    <t>Administration of medicines for the management of diseases.</t>
  </si>
  <si>
    <t>auṣadhadravyayojanam</t>
  </si>
  <si>
    <t>औषधद्रव्ययोजनम</t>
  </si>
  <si>
    <t>ITA-9.1.30</t>
  </si>
  <si>
    <t>Hazardous substance</t>
  </si>
  <si>
    <t>A substance which has a deleterious or adverse effect on health. Antonym of medicine or medication.</t>
  </si>
  <si>
    <t>abheṣajam</t>
  </si>
  <si>
    <t>अभेषजम</t>
  </si>
  <si>
    <t>ITA-9.1.31</t>
  </si>
  <si>
    <t>Acute toxin</t>
  </si>
  <si>
    <t>One of the two types of hazardous substance which produces an immediate harmful effect after use, e.g. poisoning, burning by fire or cutting with a sharp instrument.</t>
  </si>
  <si>
    <t>bādhanam</t>
  </si>
  <si>
    <t>बाधनम</t>
  </si>
  <si>
    <t>ITA-9.1.32</t>
  </si>
  <si>
    <t>Detrimental to health in the long term</t>
  </si>
  <si>
    <t>One of the two types of hazardous substance which give rise to disease, e.g. long-term adoption of incompatible food and unhealthy practices.</t>
  </si>
  <si>
    <t>sānubādhanam</t>
  </si>
  <si>
    <t>सानुबाधनम</t>
  </si>
  <si>
    <t>ITA-9.1.33</t>
  </si>
  <si>
    <t>Procedure or medicine</t>
  </si>
  <si>
    <t>A procedure or medicine used in the treatment of disease.</t>
  </si>
  <si>
    <t>bheṣajam</t>
  </si>
  <si>
    <t>भेषजम</t>
  </si>
  <si>
    <t>ITA-9.1.34</t>
  </si>
  <si>
    <t>Health-promoting</t>
  </si>
  <si>
    <t>A medicine or regimen which boosts health in a healthy person; a feature of rejuvenative therapy.</t>
  </si>
  <si>
    <t>svasthasyorjaskaram</t>
  </si>
  <si>
    <t>स्वस्थस्योर्जस्करम</t>
  </si>
  <si>
    <t>ITA-9.1.35</t>
  </si>
  <si>
    <t>Rejuvenative therapy</t>
  </si>
  <si>
    <t>The procedures or medicines used to improve health and longevity.</t>
  </si>
  <si>
    <t>rasāyanam</t>
  </si>
  <si>
    <t>रसायनम</t>
  </si>
  <si>
    <t>ITA-9.1.36</t>
  </si>
  <si>
    <t>Potency and fertility therapy</t>
  </si>
  <si>
    <t>One of the eight clinical branches of Ayurveda concerned with aphrodisiac use.</t>
  </si>
  <si>
    <t>vājīkaraṇam</t>
  </si>
  <si>
    <t>वाजीकरणम</t>
  </si>
  <si>
    <t>ITA-9.1.37</t>
  </si>
  <si>
    <t>Curative medicine</t>
  </si>
  <si>
    <t>A medicine which alleviates a patient’s ailments.</t>
  </si>
  <si>
    <t>ārtasyaroganut</t>
  </si>
  <si>
    <t>आर्तस्यरोगनुत</t>
  </si>
  <si>
    <t>ITA-9.1.38</t>
  </si>
  <si>
    <t>Conservative therapy</t>
  </si>
  <si>
    <t>Therapy which aims to mitigate the disease by pacifying dosha (in contrast to purifying therapies, which remove dosha from the body).</t>
  </si>
  <si>
    <t>samśamanam</t>
  </si>
  <si>
    <t>सम्शमनम</t>
  </si>
  <si>
    <t>ITA-9.1.39</t>
  </si>
  <si>
    <t>Two-fold therapeutic protocol</t>
  </si>
  <si>
    <t>Therapeutic protocols can be broadly classified into two: nourishing therapy and depleting therapy.</t>
  </si>
  <si>
    <t>dvividhopakramaḥ</t>
  </si>
  <si>
    <t>द्विविधोपक्रमः</t>
  </si>
  <si>
    <t>ITA-9.1.40</t>
  </si>
  <si>
    <t>Nourishing therapy</t>
  </si>
  <si>
    <t>A procedure of disease alleviation by nourishment of bodily tissues.</t>
  </si>
  <si>
    <t>santarpaṇam</t>
  </si>
  <si>
    <t>सन्तर्पणम</t>
  </si>
  <si>
    <t>ITA-9.1.41</t>
  </si>
  <si>
    <t>Depleting therapy</t>
  </si>
  <si>
    <t>A procedure of disease alleviation by depletion of bodily tissues.</t>
  </si>
  <si>
    <t>apatarpaṇam</t>
  </si>
  <si>
    <t>अपतर्पणम</t>
  </si>
  <si>
    <t>ITA-9.1.42</t>
  </si>
  <si>
    <t>Six types of treatment modalities</t>
  </si>
  <si>
    <t>A subdividing of therapeutic measures into six categories: brmhaṇam, snehanam, stambhanam, lamghanam, svedanam and ruksaṇam.</t>
  </si>
  <si>
    <t>ṣaḍvidhopakramāḥ</t>
  </si>
  <si>
    <t>षड्विधोपक्रमाः</t>
  </si>
  <si>
    <t>ITA-9.1.43</t>
  </si>
  <si>
    <t>Bulk-enhancing</t>
  </si>
  <si>
    <t>One of the six types of treatment modalities: a procedure which is nutritive, nourishing, increases body weight, promotes growth or enhances bulk.</t>
  </si>
  <si>
    <t>bṛmhaṇam/; bṛmhaṇacikitsā</t>
  </si>
  <si>
    <t>बृम्हणम/; बृम्हणचिकित्सा</t>
  </si>
  <si>
    <t>ITA-9.1.44</t>
  </si>
  <si>
    <t>Therapeutic oleation</t>
  </si>
  <si>
    <t>One of the six types of treatment modalities which involves administration of oils or fats both internally and externally.</t>
  </si>
  <si>
    <t>snehanam/snehanakarma</t>
  </si>
  <si>
    <t>स्नेहनम/स्नेहनकर्म</t>
  </si>
  <si>
    <t>ITA-9.1.45</t>
  </si>
  <si>
    <t>Astringent therapy</t>
  </si>
  <si>
    <t>One of the six types of treatment modalities: a procedure or medicine causing arrest of secretion or allowing control of bleeding.</t>
  </si>
  <si>
    <t>stambhanam/; stambhanakarma</t>
  </si>
  <si>
    <t>स्तम्भनम/; स्तम्भनकर्म</t>
  </si>
  <si>
    <t>ITA-9.1.46</t>
  </si>
  <si>
    <t>Lightness promoting therapy</t>
  </si>
  <si>
    <t>One of the six types of treatment modalities: a procedure that induces lightness in the body.</t>
  </si>
  <si>
    <t>laṅghanam</t>
  </si>
  <si>
    <t>लङ्घनम</t>
  </si>
  <si>
    <t>ITA-9.1.47</t>
  </si>
  <si>
    <t>Therapeutic sustained hunger</t>
  </si>
  <si>
    <t>The process of keeping a person hungry as a therapeutic measure.</t>
  </si>
  <si>
    <t>ITA-9.1.48</t>
  </si>
  <si>
    <t>Therapeutic sustained thirst</t>
  </si>
  <si>
    <t>The process of keeping a person thirsty as a therapeutic measure.</t>
  </si>
  <si>
    <t>ITA-9.1.49</t>
  </si>
  <si>
    <t>Therapeutic exposure to wind</t>
  </si>
  <si>
    <t>The process of exposing a person to wind as a therapeutic measure.</t>
  </si>
  <si>
    <t>mārutaḥ</t>
  </si>
  <si>
    <t>मारुतः</t>
  </si>
  <si>
    <t>ITA-9.1.50</t>
  </si>
  <si>
    <t>Therapeutic exposure to sunlight</t>
  </si>
  <si>
    <t>The process of exposing a person to sunlight as a therapeutic measure.</t>
  </si>
  <si>
    <t>ātapaḥ</t>
  </si>
  <si>
    <t>आतपः</t>
  </si>
  <si>
    <t>ITA-9.1.51</t>
  </si>
  <si>
    <t>Therapeutic exercise</t>
  </si>
  <si>
    <t>The process of making the person take exercise as a therapeutic measure.</t>
  </si>
  <si>
    <t>vyāyāmaḥ</t>
  </si>
  <si>
    <t>व्यायामः</t>
  </si>
  <si>
    <t>ITA-9.1.52</t>
  </si>
  <si>
    <t>Procedure to eliminate morbid dosha from body</t>
  </si>
  <si>
    <t>Also a synonym of cleansing therapy.</t>
  </si>
  <si>
    <t>doṣāvasecanam</t>
  </si>
  <si>
    <t>दोषावसेचनम</t>
  </si>
  <si>
    <t>ITA-9.1.53</t>
  </si>
  <si>
    <t>Fast-acting treatment</t>
  </si>
  <si>
    <t>A rapidly acting treatment such as therapeutic cautery.</t>
  </si>
  <si>
    <t>āśukāricikitsā</t>
  </si>
  <si>
    <t>आशुकारिचिकित्सा</t>
  </si>
  <si>
    <t>ITA-9.1.54</t>
  </si>
  <si>
    <t>Uprooting the cause of the disease</t>
  </si>
  <si>
    <t>Removal of the dosha or other harmful substances.</t>
  </si>
  <si>
    <t>apakarṣaṇam</t>
  </si>
  <si>
    <t>अपकर्षणम</t>
  </si>
  <si>
    <t>ITA-9.1.55</t>
  </si>
  <si>
    <t>Creating conditions hostile to cause</t>
  </si>
  <si>
    <t>Setting up conditions that are against the originating cause of disease.</t>
  </si>
  <si>
    <t>prakṛtivighātaḥ</t>
  </si>
  <si>
    <t>प्रकृतिविघातः</t>
  </si>
  <si>
    <t>ITA-9.1.56</t>
  </si>
  <si>
    <t>Avoidance of etiological factors</t>
  </si>
  <si>
    <t>A prerequisite for the cure and prevention of recurrent disease.</t>
  </si>
  <si>
    <t>nidānaparivarjanam</t>
  </si>
  <si>
    <t>निदानपरिवर्जनम</t>
  </si>
  <si>
    <t>ITA-9.1.57</t>
  </si>
  <si>
    <t>Treatment antagonistic to cause</t>
  </si>
  <si>
    <t>One of the threefold classifications of treatment antagonistic to the cause.</t>
  </si>
  <si>
    <t>hetuviparītacikitsā</t>
  </si>
  <si>
    <t>हेतुविपरीतचिकित्सा</t>
  </si>
  <si>
    <t>ITA-9.1.58</t>
  </si>
  <si>
    <t>Treatment antagonistic to disease</t>
  </si>
  <si>
    <t>One of the threefold classifications of treatment antagonistic to the disease.</t>
  </si>
  <si>
    <t>vyādhiviparītacikitsā</t>
  </si>
  <si>
    <t>व्याधिविपरीतचिकित्सा</t>
  </si>
  <si>
    <t>ITA-9.1.59</t>
  </si>
  <si>
    <t>Treatment antagonistic to cause and disease</t>
  </si>
  <si>
    <t>One of the threefold classifications of treatment antagonist to both the cause and disease.</t>
  </si>
  <si>
    <t>ubhayārthakāricikitsā</t>
  </si>
  <si>
    <t>उभयार्थकारिचिकित्सा</t>
  </si>
  <si>
    <t>ITA-9.1.60</t>
  </si>
  <si>
    <t>Treatment using material substances</t>
  </si>
  <si>
    <t>Treatment with substances having physical form such as herbs or minerals.</t>
  </si>
  <si>
    <t>dravyabhūtacikitsā</t>
  </si>
  <si>
    <t>द्रव्यभूतचिकित्सा</t>
  </si>
  <si>
    <t>ITA-9.1.61</t>
  </si>
  <si>
    <t>Treatment not using material substances</t>
  </si>
  <si>
    <t>Treatment without substances having physical form such as fasting and incantations.</t>
  </si>
  <si>
    <t>adravyabhūtacikitsā</t>
  </si>
  <si>
    <t>अद्रव्यभूतचिकित्सा</t>
  </si>
  <si>
    <t>ITA-9.1.62</t>
  </si>
  <si>
    <t>Dosha-specific therapeutic measure</t>
  </si>
  <si>
    <t>A therapeutic measure or set of therapies with characteristics or properties which are antagonistic to specific dosha.</t>
  </si>
  <si>
    <t>doṣopakramaḥ</t>
  </si>
  <si>
    <t>दोषोपक्रमः</t>
  </si>
  <si>
    <t>ITA-9.1.63</t>
  </si>
  <si>
    <t>Waiting period for appropriate treatment time</t>
  </si>
  <si>
    <t>Understanding the stage of the disease condition and waiting for the appropriate time to initiate treatment, e.g. incision of an abscess only after it begins to suppurate.</t>
  </si>
  <si>
    <t>kālapratīkṣā</t>
  </si>
  <si>
    <t>कालप्रतीक्षा</t>
  </si>
  <si>
    <t>ITA-9.1.64</t>
  </si>
  <si>
    <t>Reviving consciousness</t>
  </si>
  <si>
    <t>Measures to revive a person from unconsciousness.</t>
  </si>
  <si>
    <t>samjñāprabodhanam</t>
  </si>
  <si>
    <t>सम्ज्ञाप्रबोधनम</t>
  </si>
  <si>
    <t>ITA-9.2.1</t>
  </si>
  <si>
    <t>Cleansing therapy</t>
  </si>
  <si>
    <t>Treatment modality based on the principle of removing vitiated doṣa.</t>
  </si>
  <si>
    <t>samśodhanakarma,; śodhanakarma, śodhana; cikitsa</t>
  </si>
  <si>
    <t>सम्शोधनकर्म,; शोधनकर्म, शोधन; चिकित्स</t>
  </si>
  <si>
    <t>ITA-9.2.2</t>
  </si>
  <si>
    <t>Panchakarma</t>
  </si>
  <si>
    <t>Five internal cleansing therapies, comprising emesis, purgation, decoction enema, unctuous enema and errhine therapy.</t>
  </si>
  <si>
    <t>pañcakarma</t>
  </si>
  <si>
    <t>पञ्चकर्म</t>
  </si>
  <si>
    <t>ITA-9.2.3</t>
  </si>
  <si>
    <t>Patient fit for cleansing threrapy</t>
  </si>
  <si>
    <t>Patient who has no contraindications and is fit to undergo cleansing therapy.</t>
  </si>
  <si>
    <t>samśodhanārhaḥ</t>
  </si>
  <si>
    <t>सम्शोधनार्हः</t>
  </si>
  <si>
    <t>ITA-9.2.4</t>
  </si>
  <si>
    <t>Preparatory procedures</t>
  </si>
  <si>
    <t>Preparatory procedure carried out before proper administration of any major procedure such as panchakarma or surgery.</t>
  </si>
  <si>
    <t>pūrvakarma</t>
  </si>
  <si>
    <t>पूर्वकर्म</t>
  </si>
  <si>
    <t>ITA-9.2.5</t>
  </si>
  <si>
    <t>Internal oleation</t>
  </si>
  <si>
    <t>The therapeutic administration of the appropriate dose of processed ghee, oil or any other unctuous substance internally to achieve oleation.</t>
  </si>
  <si>
    <t>ābhyantarasnehaḥ,; snehapāna</t>
  </si>
  <si>
    <t>आभ्यन्तरस्नेहः,; स्नेहपान</t>
  </si>
  <si>
    <t>ITA-9.2.6</t>
  </si>
  <si>
    <t>Instant oleation</t>
  </si>
  <si>
    <t>An unctuous substance administered internally which induces rapid oleation.</t>
  </si>
  <si>
    <t>sadyasnehaḥ</t>
  </si>
  <si>
    <t>सद्यस्नेहः</t>
  </si>
  <si>
    <t>ITA-9.2.7</t>
  </si>
  <si>
    <t>Intake of processed ghee or oily substance alone</t>
  </si>
  <si>
    <t>The discrete intake of processed ghee or oily substance (without it being mixed with any other substance).</t>
  </si>
  <si>
    <t>acchasnehaḥ</t>
  </si>
  <si>
    <t>अच्छस्नेहः</t>
  </si>
  <si>
    <t>ITA-9.2.8</t>
  </si>
  <si>
    <t>Intake of ghee or oily substance in combination with other material(s)</t>
  </si>
  <si>
    <t>A method of inducing oleation by administering various unctuous substances along with food or medicines.</t>
  </si>
  <si>
    <t>pravicāraṇāsnehaḥ/</t>
  </si>
  <si>
    <t>प्रविचारणास्नेहः/</t>
  </si>
  <si>
    <t>ITA-9.2.9</t>
  </si>
  <si>
    <t>External cleansing therapies</t>
  </si>
  <si>
    <t>Therapeutic procedures involving the external application of medicines.</t>
  </si>
  <si>
    <t>bahiḥparimārjanam</t>
  </si>
  <si>
    <t>बहिःपरिमार्जनम</t>
  </si>
  <si>
    <t>ITA-9.2.10</t>
  </si>
  <si>
    <t>Oleation</t>
  </si>
  <si>
    <t>snehakarma, snehana</t>
  </si>
  <si>
    <t>स्नेहकर्म, स्नेहन</t>
  </si>
  <si>
    <t>ITA-9.2.11</t>
  </si>
  <si>
    <t>External oleation</t>
  </si>
  <si>
    <t>External oleation of the body.</t>
  </si>
  <si>
    <t>bāhyasnehaḥ</t>
  </si>
  <si>
    <t>बाह्यस्नेहः</t>
  </si>
  <si>
    <t>ITA-9.2.12</t>
  </si>
  <si>
    <t>Application of oil to body</t>
  </si>
  <si>
    <t>Procedure to induce oleation carried out by external application of an unctuous substance for therapeutic purposes and healthy well-being.</t>
  </si>
  <si>
    <t>abhyaṅgaḥ</t>
  </si>
  <si>
    <t>अभ्यङ्गः</t>
  </si>
  <si>
    <t>ITA-9.2.13</t>
  </si>
  <si>
    <t>Application of oily substance to head</t>
  </si>
  <si>
    <t>External application of oil to the head.</t>
  </si>
  <si>
    <t>mūrdhatailam/ śirastailam</t>
  </si>
  <si>
    <t>मूर्धतैलम/ शिरस्तैलम</t>
  </si>
  <si>
    <t>ITA-9.2.14</t>
  </si>
  <si>
    <t>Therapeutic streaming of medicated fluids to head</t>
  </si>
  <si>
    <t>A type of external application of oil to the head in which oil is poured in a fine stream over the forehead in a meticulous manner, either observing pendulous movements or at a constant point.</t>
  </si>
  <si>
    <t>śiraḥsekaḥ</t>
  </si>
  <si>
    <t>शिरःसेकः</t>
  </si>
  <si>
    <t>ITA-9.2.15</t>
  </si>
  <si>
    <t>Therapeutic procedure of placing an oil-soaked tampon on head</t>
  </si>
  <si>
    <t>A type of external application of oil to the head in which a pad of oil-soaked cloth or cotton is kept on the scalp for a defined period.</t>
  </si>
  <si>
    <t>śiraḥpicuḥ</t>
  </si>
  <si>
    <t>शिरःपिचुः</t>
  </si>
  <si>
    <t>ITA-9.2.16</t>
  </si>
  <si>
    <t>Therapeutic retention of oil over head for specific duration</t>
  </si>
  <si>
    <t>A procedure involving medicated oil being retained over the head region for a specific duration.</t>
  </si>
  <si>
    <t>śirobastiḥ</t>
  </si>
  <si>
    <t>शिरोबस्तिः</t>
  </si>
  <si>
    <t>ITA-9.2.17</t>
  </si>
  <si>
    <t>Application of oil to head</t>
  </si>
  <si>
    <t>A type of external application of oil to the head.</t>
  </si>
  <si>
    <t>śirobhyaṅgaḥ</t>
  </si>
  <si>
    <t>शिरोभ्यङ्गः</t>
  </si>
  <si>
    <t>ITA-9.2.18</t>
  </si>
  <si>
    <t>Controlled pouring of liquids over body</t>
  </si>
  <si>
    <t>A procedure in which oil or any medicated liquid is poured in a stream all over the body.</t>
  </si>
  <si>
    <t>kāyasekaḥ</t>
  </si>
  <si>
    <t>कायसेकः</t>
  </si>
  <si>
    <t>ITA-9.2.19</t>
  </si>
  <si>
    <t>Controlled pouring of oil over body</t>
  </si>
  <si>
    <t>A procedure in which oil is made to poured in a stream (dhara) all over the body.</t>
  </si>
  <si>
    <t>tailadhārā</t>
  </si>
  <si>
    <t>तैलधारा</t>
  </si>
  <si>
    <t>ITA-9.2.20</t>
  </si>
  <si>
    <t>Controlled pouring of buttermilk over body</t>
  </si>
  <si>
    <t>A procedure in which buttermilk is poured in a stream all over the body.</t>
  </si>
  <si>
    <t>takradhārā</t>
  </si>
  <si>
    <t>तक्रधारा</t>
  </si>
  <si>
    <t>ITA-9.2.21</t>
  </si>
  <si>
    <t>Controlled pouring of medicated decoction over body</t>
  </si>
  <si>
    <t>A procedure in which a therapeutic medicated decoction is poured in a stream all over the body.</t>
  </si>
  <si>
    <t>kaṣāyadhārā</t>
  </si>
  <si>
    <t>कषायधारा</t>
  </si>
  <si>
    <t>ITA-9.2.22</t>
  </si>
  <si>
    <t>Therapeutic retention of oil over cervical region</t>
  </si>
  <si>
    <t>A procedure which involves holding medicated oil over the cervical region (neck) for a specific duration.</t>
  </si>
  <si>
    <t>manyābastiḥ</t>
  </si>
  <si>
    <t>मन्याबस्तिः</t>
  </si>
  <si>
    <t>ITA-9.2.23</t>
  </si>
  <si>
    <t>Therapeutic retention of oil over cardiac region</t>
  </si>
  <si>
    <t>A procedure which involves holding medicated oil over the cardiac region for a specific duration.</t>
  </si>
  <si>
    <t>hṛdbastiḥ</t>
  </si>
  <si>
    <t>हृद्बस्तिः</t>
  </si>
  <si>
    <t>ITA-9.2.24</t>
  </si>
  <si>
    <t>Therapeutic retention of oil over thoracolumbar region</t>
  </si>
  <si>
    <t>A procedure which involves holding medicated oil over the thoracolumbar region for a specific duration.</t>
  </si>
  <si>
    <t>pṛṣṭhabastiḥ</t>
  </si>
  <si>
    <t>पृष्ठबस्तिः</t>
  </si>
  <si>
    <t>ITA-9.2.25</t>
  </si>
  <si>
    <t>Therapeutic retention of oil over lumbosacral region</t>
  </si>
  <si>
    <t>A procedure which involves holding medicated oil over the lumbosacral region for a specific duration.</t>
  </si>
  <si>
    <t>kaṭibastiḥ</t>
  </si>
  <si>
    <t>कटिबस्तिः</t>
  </si>
  <si>
    <t>ITA-9.2.26</t>
  </si>
  <si>
    <t>Therapeutic retention of oil over knee region</t>
  </si>
  <si>
    <t>A procedure which involves holding medicated oil over the knee region for a specific duration.</t>
  </si>
  <si>
    <t>jānubastiḥ</t>
  </si>
  <si>
    <t>जानुबस्तिः</t>
  </si>
  <si>
    <t>ITA-9.2.27</t>
  </si>
  <si>
    <t>Gentle massage</t>
  </si>
  <si>
    <t>A massage procedure involving light pressure.</t>
  </si>
  <si>
    <t>saṁvāhanam</t>
  </si>
  <si>
    <t>सँवाहनम</t>
  </si>
  <si>
    <t>ITA-9.2.28</t>
  </si>
  <si>
    <t>Massage with pressure</t>
  </si>
  <si>
    <t>A massage procedure involving a therapeutic pressurised massage.</t>
  </si>
  <si>
    <t>ITA-9.2.29</t>
  </si>
  <si>
    <t>Massage with medicated herbal powder</t>
  </si>
  <si>
    <t>A therapeutic massage procedure using powders.</t>
  </si>
  <si>
    <t>udvartanam</t>
  </si>
  <si>
    <t>उद्वर्तनम</t>
  </si>
  <si>
    <t>ITA-9.2.30</t>
  </si>
  <si>
    <t>Therapeutic powder- oil massage</t>
  </si>
  <si>
    <t>A procedure characterized by rubbing a mixture prepared from coarse powder and oil (or other unctuous liquid substances).</t>
  </si>
  <si>
    <t>utsādanam</t>
  </si>
  <si>
    <t>उत्सादनम</t>
  </si>
  <si>
    <t>ITA-9.2.31</t>
  </si>
  <si>
    <t>Manual massage in specified direction with coarse powder</t>
  </si>
  <si>
    <t>A massage procedure involving application of a coarse medicinal powder against the direction of body hair.</t>
  </si>
  <si>
    <t>udgharṣaṇam</t>
  </si>
  <si>
    <t>उद्घर्षणम</t>
  </si>
  <si>
    <t>ITA-9.2.32</t>
  </si>
  <si>
    <t>Manual massage in ascending direction</t>
  </si>
  <si>
    <t>A therapeutic massage of the body parts with gentle strokes applied in the ascending direction with the masseur’s palms.</t>
  </si>
  <si>
    <t>unmardanam</t>
  </si>
  <si>
    <t>उन्मर्दनम</t>
  </si>
  <si>
    <t>ITA-9.2.33</t>
  </si>
  <si>
    <t>Therapeutic pedal massage</t>
  </si>
  <si>
    <t>A therapeutic massage in which the feet are used to apply body weight as pressure.</t>
  </si>
  <si>
    <t>pādāghātaḥ</t>
  </si>
  <si>
    <t>पादाघातः</t>
  </si>
  <si>
    <t>ITA-9.2.34</t>
  </si>
  <si>
    <t>Medicated paste or oil applied over vertex</t>
  </si>
  <si>
    <t>An application of warm oil mixed with powder and made into a paste (or only warm oil) placed over the vertex.</t>
  </si>
  <si>
    <t>ITA-9.2.35</t>
  </si>
  <si>
    <t>Application of paste prepared with shastika rice</t>
  </si>
  <si>
    <t>An application of medicated paste prepared with rice cooked in milk.</t>
  </si>
  <si>
    <t>annalepana</t>
  </si>
  <si>
    <t>अन्नलेपन</t>
  </si>
  <si>
    <t>ITA-9.2.36</t>
  </si>
  <si>
    <t>Fomentation</t>
  </si>
  <si>
    <t>svedana</t>
  </si>
  <si>
    <t>स्वेदन</t>
  </si>
  <si>
    <t>ITA-9.2.37</t>
  </si>
  <si>
    <t>Sweating induced by warm liquid</t>
  </si>
  <si>
    <t>The procedure of achieving sudation by applying a warm liquid.</t>
  </si>
  <si>
    <t>dravasvedaḥ</t>
  </si>
  <si>
    <t>द्रवस्वेदः</t>
  </si>
  <si>
    <t>ITA-9.2.38</t>
  </si>
  <si>
    <t>Pouring of sour fermented and husked grain gruel</t>
  </si>
  <si>
    <t>A technique in which a fermented sour liquid prepared from a gruel of husked grains (dhanyamla) is poured in a stream all over the body to achieve fomentation.</t>
  </si>
  <si>
    <t>dhanyamladhara</t>
  </si>
  <si>
    <t>धन्यम्लधर</t>
  </si>
  <si>
    <t>ITA-9.2.39</t>
  </si>
  <si>
    <t>Sweating induced by direct or indirect contact with fire</t>
  </si>
  <si>
    <t>A sudation therapy which induces diaphoresis by means of direct heat or indirect heat from a fire.</t>
  </si>
  <si>
    <t>agnisvedaḥ</t>
  </si>
  <si>
    <t>अग्निस्वेदः</t>
  </si>
  <si>
    <t>ITA-9.2.40</t>
  </si>
  <si>
    <t>Sweating induced by medicated bolus</t>
  </si>
  <si>
    <t>A type of sudation therapy in which diaphoresis is achieved by external application of prewarmed medicine in bolus form, with or without a covering cloth.</t>
  </si>
  <si>
    <t>saṅkarasvedaḥ</t>
  </si>
  <si>
    <t>सङ्करस्वेदः</t>
  </si>
  <si>
    <t>ITA-9.2.41</t>
  </si>
  <si>
    <t>Sweating induced by lying on bed</t>
  </si>
  <si>
    <t>A type of sudation therapy in which diaphoresis is achieved by the person lying down on a bed to which a prewarmed medicine has been applied.</t>
  </si>
  <si>
    <t>prastarasvedaḥ</t>
  </si>
  <si>
    <t>प्रस्तरस्वेदः</t>
  </si>
  <si>
    <t>ITA-9.2.42</t>
  </si>
  <si>
    <t>Sweating induced by steam directed from hose</t>
  </si>
  <si>
    <t>A type of sudation therapy in which diaphoresis of specific parts of the body is achieved by focused application of steam by means of tube.</t>
  </si>
  <si>
    <t>nāḍīsvedaḥ</t>
  </si>
  <si>
    <t>नाडीस्वेदः</t>
  </si>
  <si>
    <t>ITA-9.2.43</t>
  </si>
  <si>
    <t>Sweating induced by streaming a prewarmed liquid</t>
  </si>
  <si>
    <t>A type of sudation therapy in which diaphoresis is achieved by sprinkling or streaming a prewarmed liquid over a person.</t>
  </si>
  <si>
    <t>pariṣekasvedaḥ</t>
  </si>
  <si>
    <t>परिषेकस्वेदः</t>
  </si>
  <si>
    <t>ITA-9.2.44</t>
  </si>
  <si>
    <t>Sweating induced by immersion in prewarmed liquid</t>
  </si>
  <si>
    <t>Sudation achieved by immersion: sitting in a prewarmed liquid such as a medicated oil or decoction.</t>
  </si>
  <si>
    <t>avagāhasvedaḥ</t>
  </si>
  <si>
    <t>अवगाहस्वेदः</t>
  </si>
  <si>
    <t>ITA-9.2.45</t>
  </si>
  <si>
    <t>Sweating induced in a specially designed room</t>
  </si>
  <si>
    <t>A type of sudation therapy in which diaphoresis is achieved by sitting in a specially designed chamber with internal heating for a prescribed period.</t>
  </si>
  <si>
    <t>jentākasvedaḥ</t>
  </si>
  <si>
    <t>जेन्ताकस्वेदः</t>
  </si>
  <si>
    <t>ITA-9.2.46</t>
  </si>
  <si>
    <t>Sweating induced on prewarmed stone bed</t>
  </si>
  <si>
    <t>A type of sudation therapy in which diaphoresis is achieved by lying down on a prewarmed stone bed.</t>
  </si>
  <si>
    <t>aśmaghanasvedaḥ</t>
  </si>
  <si>
    <t>अश्मघनस्वेदः</t>
  </si>
  <si>
    <t>ITA-9.2.47</t>
  </si>
  <si>
    <t>Sweating induced in a pit filled with embers</t>
  </si>
  <si>
    <t>A type of sudation therapy in which diaphoresis is achieved by lying down on or sitting over a bed placed above a pit filled with the embers of prescribed substances.</t>
  </si>
  <si>
    <t>karṣūsvedaḥ</t>
  </si>
  <si>
    <t>कर्षूस्वेदः</t>
  </si>
  <si>
    <t>ITA-9.2.48</t>
  </si>
  <si>
    <t>Sweating induced by sitting in a heated hut or cottage</t>
  </si>
  <si>
    <t>A type of sudation therapy in which diaphoresis is achieved by sitting in a specially designed cottage with a heat source outside the cottage.</t>
  </si>
  <si>
    <t>kuṭīsvedaḥ</t>
  </si>
  <si>
    <t>कुटीस्वेदः</t>
  </si>
  <si>
    <t>ITA-9.2.49</t>
  </si>
  <si>
    <t>Sweating induced by lying on warmed earth surface</t>
  </si>
  <si>
    <t>Sudation achieved by a person lying on the warmed earth surface in a controlled environment protected from breezes.</t>
  </si>
  <si>
    <t>bhūsvedaḥ</t>
  </si>
  <si>
    <t>भूस्वेदः</t>
  </si>
  <si>
    <t>ITA-9.2.50</t>
  </si>
  <si>
    <t>Sweating induced over a buried pot filled with decoctions</t>
  </si>
  <si>
    <t>A type of sudation therapy in which diaphoresis is achieved by lying down on or sitting over a bed placed above a buried pot filled with a hot decoction or liquid.</t>
  </si>
  <si>
    <t>kumbhīsvedaḥ</t>
  </si>
  <si>
    <t>कुम्भीस्वेदः</t>
  </si>
  <si>
    <t>ITA-9.2.51</t>
  </si>
  <si>
    <t>Sweating induced over a well</t>
  </si>
  <si>
    <t>A type of sudation therapy in which diaphoresis is achieved by lying down on or sitting over a bed placed above a shallow well containing the embers of various substances.</t>
  </si>
  <si>
    <t>kūpasvedaḥ</t>
  </si>
  <si>
    <t>कूपस्वेदः</t>
  </si>
  <si>
    <t>ITA-9.2.52</t>
  </si>
  <si>
    <t>Sweating induced by burning substances in a pot</t>
  </si>
  <si>
    <t>A type of sudation therapy in which diaphoresis is achieved by lying down on or sitting over a bed placed above a specially designed pot which generates heat by burning dry substances such as cow dung.</t>
  </si>
  <si>
    <t>holākasvedaḥ</t>
  </si>
  <si>
    <t>होलाकस्वेदः</t>
  </si>
  <si>
    <t>ITA-9.2.53</t>
  </si>
  <si>
    <t>Sweating induced by application of a poultice</t>
  </si>
  <si>
    <t>Sudation achieved with the application of a poultice prepared with medicated substances.</t>
  </si>
  <si>
    <t>piṇḍasvedaḥ</t>
  </si>
  <si>
    <t>पिण्डस्वेदः</t>
  </si>
  <si>
    <t>ITA-9.2.54</t>
  </si>
  <si>
    <t>Sweating induced by application of a medicated herbal paste or powder</t>
  </si>
  <si>
    <t>Sudation achieved with the application of a prewarmed paste.</t>
  </si>
  <si>
    <t>sāgni-upanāhasvedaḥ</t>
  </si>
  <si>
    <t>साग्नि-उपनाहस्वेदः</t>
  </si>
  <si>
    <t>ITA-9.2.55</t>
  </si>
  <si>
    <t>Sweating induced by contact with heat or heated substances</t>
  </si>
  <si>
    <t>The procedure of achieving sudation by applying a warm substance to the body surface.</t>
  </si>
  <si>
    <t>tāpasvedaḥ</t>
  </si>
  <si>
    <t>तापस्वेदः</t>
  </si>
  <si>
    <t>ITA-9.2.56</t>
  </si>
  <si>
    <t>Milk vapour fomentation</t>
  </si>
  <si>
    <t>Steam from milk used for fomentation.</t>
  </si>
  <si>
    <t>kṣradhuma</t>
  </si>
  <si>
    <t>क्ष्रधुम</t>
  </si>
  <si>
    <t>ITA-9.2.57</t>
  </si>
  <si>
    <t>Sweating induced without application of fire</t>
  </si>
  <si>
    <t>Sudation procedures which do not rely on the direct or indirect application of fire.</t>
  </si>
  <si>
    <t>niragnisvedaḥ</t>
  </si>
  <si>
    <t>निरग्निस्वेदः</t>
  </si>
  <si>
    <t>ITA-9.2.58</t>
  </si>
  <si>
    <t>Sweating induced by exercise</t>
  </si>
  <si>
    <t>A type of sudation therapy in which diaphoresis is achieved by doing exercise.</t>
  </si>
  <si>
    <t>ITA-9.2.59</t>
  </si>
  <si>
    <t>Sweating induced by sitting in a warm room</t>
  </si>
  <si>
    <t>A type of sudation therapy in which diaphoresis is achieved by sitting in a warm room.</t>
  </si>
  <si>
    <t>uṣṇasadanam</t>
  </si>
  <si>
    <t>उष्णसदनम</t>
  </si>
  <si>
    <t>ITA-9.2.60</t>
  </si>
  <si>
    <t>Sweating induced by wearing heavy clothes</t>
  </si>
  <si>
    <t>A type of sudation therapy in which diaphoresis is achieved by putting on thick clothes.</t>
  </si>
  <si>
    <t>guruprāvaraṇam</t>
  </si>
  <si>
    <t>गुरुप्रावरणम</t>
  </si>
  <si>
    <t>ITA-9.2.61</t>
  </si>
  <si>
    <t>Sweating induced by hunger</t>
  </si>
  <si>
    <t>A type of sudation therapy in which diaphoresis is achieved by not attending to hunger pangs.</t>
  </si>
  <si>
    <t>ITA-9.2.62</t>
  </si>
  <si>
    <t>Sweating induced by drinking large amounts of alcohol</t>
  </si>
  <si>
    <t>A type of sudation therapy in which diaphoresis is achieved by excessive intake of alcoholic beverages.</t>
  </si>
  <si>
    <t>bahupānam</t>
  </si>
  <si>
    <t>बहुपानम</t>
  </si>
  <si>
    <t>ITA-9.2.63</t>
  </si>
  <si>
    <t>Sweating induced by fear</t>
  </si>
  <si>
    <t>A type of sudation therapy in which diaphoresis is achieved by frightening the person.</t>
  </si>
  <si>
    <t>bhayaḥ</t>
  </si>
  <si>
    <t>भयः</t>
  </si>
  <si>
    <t>ITA-9.2.64</t>
  </si>
  <si>
    <t>Sweating induced by provoking anger</t>
  </si>
  <si>
    <t>A type of sudation therapy in which diaphoresis is achieved by angering the person.</t>
  </si>
  <si>
    <t>ITA-9.2.65</t>
  </si>
  <si>
    <t>Sweating induced by applying a medicated herbal poultice</t>
  </si>
  <si>
    <t>A type of sudation therapy in which diaphoresis is achieved by application of a paste which prevents body heat from escaping.</t>
  </si>
  <si>
    <t>niragni-upanāhasvedaḥ</t>
  </si>
  <si>
    <t>निरग्नि-उपनाहस्वेदः</t>
  </si>
  <si>
    <t>ITA-9.2.66</t>
  </si>
  <si>
    <t>Sweating induced by engaging in combat</t>
  </si>
  <si>
    <t>A type of sudation therapy in which diaphoresis is achieved by fighting or wrestling.</t>
  </si>
  <si>
    <t>āhavaḥ/yudhdaḥ</t>
  </si>
  <si>
    <t>आहवः/युध्दः</t>
  </si>
  <si>
    <t>ITA-9.2.67</t>
  </si>
  <si>
    <t>Sweating induced by exposure to sun</t>
  </si>
  <si>
    <t>A type of sudation therapy in which diaphoresis is achieved by exposure to the hot sun.</t>
  </si>
  <si>
    <t>ITA-9.2.68</t>
  </si>
  <si>
    <t>Main therapeutic procedure</t>
  </si>
  <si>
    <t>The main therapeutic procedures usually adopted in the context of panchakarma and surgery.</t>
  </si>
  <si>
    <t>pradhāna-karma</t>
  </si>
  <si>
    <t>प्रधान-कर्म</t>
  </si>
  <si>
    <t>ITA-9.2.69</t>
  </si>
  <si>
    <t>Therapeutic emesis</t>
  </si>
  <si>
    <t>A therapeutic process for the controlled induction of emesis along with a series of pre- and post-intervention measures.</t>
  </si>
  <si>
    <t>vamanakarma/; pracchardanam</t>
  </si>
  <si>
    <t>वमनकर्म/; प्रच्छर्दनम</t>
  </si>
  <si>
    <t>ITA-9.2.70</t>
  </si>
  <si>
    <t>Therapeutic purgation</t>
  </si>
  <si>
    <t>A therapeutic process for the controlled induction of purgation along with a series of pre- and postintervention measures.</t>
  </si>
  <si>
    <t>virecanakarma</t>
  </si>
  <si>
    <t>विरेचनकर्म</t>
  </si>
  <si>
    <t>ITA-9.2.71</t>
  </si>
  <si>
    <t>Therapeutic enema</t>
  </si>
  <si>
    <t>The therapeutic application of medicated liquids via the rectal, urethral or vaginal routes.</t>
  </si>
  <si>
    <t>bastikarma</t>
  </si>
  <si>
    <t>बस्तिकर्म</t>
  </si>
  <si>
    <t>ITA-9.2.72</t>
  </si>
  <si>
    <t>Half-dose therapeutic ghee or oily enema</t>
  </si>
  <si>
    <t>A form of medicated ghee or oily enema, the dose of which is half that of therapeutic ghee or oily enema.</t>
  </si>
  <si>
    <t>anuvāsanabastiḥ</t>
  </si>
  <si>
    <t>अनुवासनबस्तिः</t>
  </si>
  <si>
    <t>ITA-9.2.73</t>
  </si>
  <si>
    <t>Therapeutic ghee or oily enema</t>
  </si>
  <si>
    <t>A medicated unctous enema, the amount of which is usually a quarter that of a decoction enema.</t>
  </si>
  <si>
    <t>snehabastiḥ</t>
  </si>
  <si>
    <t>स्नेहबस्तिः</t>
  </si>
  <si>
    <t>ITA-9.2.74</t>
  </si>
  <si>
    <t>Low-dose ghee or oily enema</t>
  </si>
  <si>
    <t>A medicated enema given in a dose which will not cause complications even if retained or the posttherapy regimen is not followed.</t>
  </si>
  <si>
    <t>mātrābastiḥ</t>
  </si>
  <si>
    <t>मात्राबस्तिः</t>
  </si>
  <si>
    <t>ITA-9.2.75</t>
  </si>
  <si>
    <t>Therapeutic decoction enema</t>
  </si>
  <si>
    <t>The therapeutic procedure of administering a medication predominantly by means of a decoction enema.</t>
  </si>
  <si>
    <t>āsthāpanabastiḥ/; nirūhabastiḥ</t>
  </si>
  <si>
    <t>आस्थापनबस्तिः/; निरूहबस्तिः</t>
  </si>
  <si>
    <t>ITA-9.2.76</t>
  </si>
  <si>
    <t>Palliative enema</t>
  </si>
  <si>
    <t>A type of therapeutic enema which is used to maintain health and prolong life.</t>
  </si>
  <si>
    <t>yāpanabastiḥ</t>
  </si>
  <si>
    <t>यापनबस्तिः</t>
  </si>
  <si>
    <t>ITA-9.2.77</t>
  </si>
  <si>
    <t>Enema practicable even while travelling</t>
  </si>
  <si>
    <t>A type of enema which can be administered with minimal restrictions on travel and physical activity.</t>
  </si>
  <si>
    <t>yuktarathabastiḥ</t>
  </si>
  <si>
    <t>युक्तरथबस्तिः</t>
  </si>
  <si>
    <t>ITA-9.2.78</t>
  </si>
  <si>
    <t>Enema prepared from honey and oil</t>
  </si>
  <si>
    <t>A medicated enema mainly constituted of honey and oil.</t>
  </si>
  <si>
    <t>mādhutailikabastiḥ</t>
  </si>
  <si>
    <t>माधुतैलिकबस्तिः</t>
  </si>
  <si>
    <t>ITA-9.2.79</t>
  </si>
  <si>
    <t>Enema for obstinate diseases</t>
  </si>
  <si>
    <t>A type of enema formulated with the specified ingredients for a specific purpose.</t>
  </si>
  <si>
    <t>vaitaraṇabastiḥ</t>
  </si>
  <si>
    <t>वैतरणबस्तिः</t>
  </si>
  <si>
    <t>ITA-9.2.80</t>
  </si>
  <si>
    <t>Slimy enema</t>
  </si>
  <si>
    <t>A type of specialized enema to control bleeding from the anus.</t>
  </si>
  <si>
    <t>picchā/picchila-bastiḥ</t>
  </si>
  <si>
    <t>पिच्छा/पिच्छिल-बस्तिः</t>
  </si>
  <si>
    <t>ITA-9.2.81</t>
  </si>
  <si>
    <t>Enema for strength, complexion and growth</t>
  </si>
  <si>
    <t>A type of specially medicated enema which can cure certain diseases and boost longevity.</t>
  </si>
  <si>
    <t>siddhabastiḥ</t>
  </si>
  <si>
    <t>सिद्धबस्तिः</t>
  </si>
  <si>
    <t>ITA-9.2.82</t>
  </si>
  <si>
    <t>Course of thirty combined therapeutic enemas</t>
  </si>
  <si>
    <t>A type of therapeutic enema based on a course of thirty enemas which includes eighteen half-dose therapeutic ghee or oily enemas and twelve therapeutic decoction enemas, , administered in a particular sequence.</t>
  </si>
  <si>
    <t>karmabastiḥ</t>
  </si>
  <si>
    <t>कर्मबस्तिः</t>
  </si>
  <si>
    <t>ITA-9.2.83</t>
  </si>
  <si>
    <t>Course of sixteen therapeutic enemas</t>
  </si>
  <si>
    <t>A type of therapeutic enema based on a course of sixteen enemas which includes ten half-dose therapeutic ghee or oily enemas and six therapeutic decoction enemas, administered in a particular sequence.</t>
  </si>
  <si>
    <t>kālabastiḥ</t>
  </si>
  <si>
    <t>कालबस्तिः</t>
  </si>
  <si>
    <t>ITA-9.2.84</t>
  </si>
  <si>
    <t>Course of eight combined therapeutic enemas</t>
  </si>
  <si>
    <t>A type of therapeutic enema based on a course of eight enemas which includes five half-dose therapeutic ghee or oily enemas and three therapeutic decoction enemas, administered in a particular sequence.</t>
  </si>
  <si>
    <t>yogabastiḥ</t>
  </si>
  <si>
    <t>योगबस्तिः</t>
  </si>
  <si>
    <t>ITA-9.2.85</t>
  </si>
  <si>
    <t>Administration of therapeutic fluid via vaginal or urethral route</t>
  </si>
  <si>
    <t>A procedure in which medicated oil, ghee or a decoction is administered via the vaginal or urethral route.</t>
  </si>
  <si>
    <t>uttarabastiḥ</t>
  </si>
  <si>
    <t>उत्तरबस्तिः</t>
  </si>
  <si>
    <t>ITA-9.2.86</t>
  </si>
  <si>
    <t>Intranasal administration</t>
  </si>
  <si>
    <t>A procedure in which medicine either in liquid or powder form is administered through the nose.</t>
  </si>
  <si>
    <t>nasyam/ nastam</t>
  </si>
  <si>
    <t>नस्यम/ नस्तम</t>
  </si>
  <si>
    <t>ITA-9.2.87</t>
  </si>
  <si>
    <t>Medication of unctuous substance through nose</t>
  </si>
  <si>
    <t>A type of nasya in which drops of medicated unctuous substance are used to medicate the nose.</t>
  </si>
  <si>
    <t>nāvanam</t>
  </si>
  <si>
    <t>नावनम</t>
  </si>
  <si>
    <t>ITA-9.2.88</t>
  </si>
  <si>
    <t>Type of intranasal administration used for shodhanakarma</t>
  </si>
  <si>
    <t>A type of cleansing therapy that uses the nasal route.</t>
  </si>
  <si>
    <t>śirovirecanam</t>
  </si>
  <si>
    <t>शिरोविरेचनम</t>
  </si>
  <si>
    <t>ITA-9.2.89</t>
  </si>
  <si>
    <t>High-dose intranasal medication</t>
  </si>
  <si>
    <t>A nasal cleansing therapy in which mainly oil-based medicines are instilled.</t>
  </si>
  <si>
    <t>marśaḥ</t>
  </si>
  <si>
    <t>मर्शः</t>
  </si>
  <si>
    <t>ITA-9.2.90</t>
  </si>
  <si>
    <t>Low-dose routine intranasal medication</t>
  </si>
  <si>
    <t>A nasal cleansing therapy in which mainly oil-based medicines are instilled; it is suitable for individuals of all age groups.</t>
  </si>
  <si>
    <t>pratimarśaḥ</t>
  </si>
  <si>
    <t>प्रतिमर्शः</t>
  </si>
  <si>
    <t>ITA-9.2.91</t>
  </si>
  <si>
    <t>Intranasal therapy with expressed juice from paste</t>
  </si>
  <si>
    <t>Therapeutic intranasal instillation of the freshly expressed juice of herbal drugs.</t>
  </si>
  <si>
    <t>avapīḍanam</t>
  </si>
  <si>
    <t>अवपीडनम</t>
  </si>
  <si>
    <t>ITA-9.2.92</t>
  </si>
  <si>
    <t>Intranasal therapy with medicated powder</t>
  </si>
  <si>
    <t>Administration of medicated powders via the intranasal route.</t>
  </si>
  <si>
    <t>pradhamanam/; dhmāpanam</t>
  </si>
  <si>
    <t>प्रधमनम/; ध्मापनम</t>
  </si>
  <si>
    <t>ITA-9.2.93</t>
  </si>
  <si>
    <t>Intranasal therapy with medicated smoke</t>
  </si>
  <si>
    <t>Administration of medicated smoke via the intranasal route.</t>
  </si>
  <si>
    <t>dhūmanasyam</t>
  </si>
  <si>
    <t>धूमनस्यम</t>
  </si>
  <si>
    <t>ITA-9.2.94</t>
  </si>
  <si>
    <t>Cleansing type of intranasal therapy</t>
  </si>
  <si>
    <t>A type of nasya therapy which eliminates morbid factors from the head region.</t>
  </si>
  <si>
    <t>recananasyam</t>
  </si>
  <si>
    <t>रेचननस्यम</t>
  </si>
  <si>
    <t>ITA-9.2.95</t>
  </si>
  <si>
    <t>Nourishing intranasal therapy</t>
  </si>
  <si>
    <t>A type of nasya therapy with the primary aim of nourishment.</t>
  </si>
  <si>
    <t>bṛmhaṇanasyam</t>
  </si>
  <si>
    <t>बृम्हणनस्यम</t>
  </si>
  <si>
    <t>ITA-9.2.96</t>
  </si>
  <si>
    <t>Intranasal therapy with pacifying effect</t>
  </si>
  <si>
    <t>A type of nasya therapy which helps in treatment by pacifying morbid doṣa.</t>
  </si>
  <si>
    <t>śamananasyam</t>
  </si>
  <si>
    <t>शमननस्यम</t>
  </si>
  <si>
    <t>ITA-9.2.97</t>
  </si>
  <si>
    <t>Vaginal douche</t>
  </si>
  <si>
    <t>The procedure of vaginal douching with medicated liquids.</t>
  </si>
  <si>
    <t>yoni dhavana/ yoni; prakṣlana</t>
  </si>
  <si>
    <t>योनि धवन/ योनि; प्रक्ष्लन</t>
  </si>
  <si>
    <t>ITA-9.2.98</t>
  </si>
  <si>
    <t>Vaginal tampon</t>
  </si>
  <si>
    <t>A sterile tampon soaked with medicated liquids which is inserted in the vaginal canal.</t>
  </si>
  <si>
    <t>yoni picu</t>
  </si>
  <si>
    <t>योनि पिचु</t>
  </si>
  <si>
    <t>ITA-9.2.99</t>
  </si>
  <si>
    <t>Vaginal irrigation</t>
  </si>
  <si>
    <t>The procedure of introducing medicated substances into the vaginal canal.</t>
  </si>
  <si>
    <t>yoni puraṇa</t>
  </si>
  <si>
    <t>योनि पुरण</t>
  </si>
  <si>
    <t>ITA-9.2.100</t>
  </si>
  <si>
    <t>Vaginal fumigation</t>
  </si>
  <si>
    <t>The procedure of fumigating the external genitalia or vaginal canal with fumes produced by medicinal substances.</t>
  </si>
  <si>
    <t>yoni dhupana</t>
  </si>
  <si>
    <t>योनि धुपन</t>
  </si>
  <si>
    <t>ITA-9.2.101</t>
  </si>
  <si>
    <t>Vaginal suppository or wick</t>
  </si>
  <si>
    <t>The procedure of inserting a medicated suppository or wick prepared with herbal or mineral medicationsinto the vagina.</t>
  </si>
  <si>
    <t>yoni varti</t>
  </si>
  <si>
    <t>योनि वर्ति</t>
  </si>
  <si>
    <t>ITA-9.2.102</t>
  </si>
  <si>
    <t>Application of medicated paste to vagina</t>
  </si>
  <si>
    <t>Application of a medicated paste to the vaginal walls.</t>
  </si>
  <si>
    <t>yoni lepana</t>
  </si>
  <si>
    <t>योनि लेपन</t>
  </si>
  <si>
    <t>ITA-9.2.103</t>
  </si>
  <si>
    <t>Retention of medicated pastes in vagina</t>
  </si>
  <si>
    <t>Application and retention of a medicated paste or poultice in the vaginal canal.</t>
  </si>
  <si>
    <t>yoni kalkadharaṇa</t>
  </si>
  <si>
    <t>योनि कल्कधरण</t>
  </si>
  <si>
    <t>ITA-9.2.104</t>
  </si>
  <si>
    <t>Intrauterine instillation of medicated liquids</t>
  </si>
  <si>
    <t>The procedure of controlled, slow instillation of medicated liquids into the uterine cavity.</t>
  </si>
  <si>
    <t>uttarabasti</t>
  </si>
  <si>
    <t>उत्तरबस्ति</t>
  </si>
  <si>
    <t>ITA-9.2.105</t>
  </si>
  <si>
    <t>Cleansing</t>
  </si>
  <si>
    <t>Internal and external purifications.</t>
  </si>
  <si>
    <t>śuddhiḥ</t>
  </si>
  <si>
    <t>शुद्धिः</t>
  </si>
  <si>
    <t>ITA-9.2.106</t>
  </si>
  <si>
    <t>Optimal cleansing</t>
  </si>
  <si>
    <t>Achievement of an adequate degree of dosha evacuation during cleansing therapy.</t>
  </si>
  <si>
    <t>uttamaśuddhiḥ</t>
  </si>
  <si>
    <t>उत्तमशुद्धिः</t>
  </si>
  <si>
    <t>ITA-9.2.107</t>
  </si>
  <si>
    <t>Moderate cleansing</t>
  </si>
  <si>
    <t>Achievement of a moderate degree of dosha evacuation during cleansing therapy..</t>
  </si>
  <si>
    <t>madhyamaśuddhiḥ</t>
  </si>
  <si>
    <t>मध्यमशुद्धिः</t>
  </si>
  <si>
    <t>ITA-9.2.108</t>
  </si>
  <si>
    <t>Insufficient cleansing</t>
  </si>
  <si>
    <t>Achievement of a lesser or mild degree of dosha evacuation during cleansing therapy.</t>
  </si>
  <si>
    <t>avara/hīnaśuddhiḥ</t>
  </si>
  <si>
    <t>अवर/हीनशुद्धिः</t>
  </si>
  <si>
    <t>ITA-9.2.109</t>
  </si>
  <si>
    <t>Posttherapy procedures</t>
  </si>
  <si>
    <t>The variety of procedures which are advised after a major therapeutic procedure in order to return a person to normalcy.</t>
  </si>
  <si>
    <t>paścāt-karma</t>
  </si>
  <si>
    <t>पश्चात-कर्म</t>
  </si>
  <si>
    <t>ITA-9.2.110</t>
  </si>
  <si>
    <t>Posttherapy dietary regimen for revival of digestion</t>
  </si>
  <si>
    <t>The dietary regimen for restoration of agni after cleansing therapy .</t>
  </si>
  <si>
    <t>saṁsarjana-kramaḥ</t>
  </si>
  <si>
    <t>सँसर्जन-क्रमः</t>
  </si>
  <si>
    <t>ITA-9.2.111</t>
  </si>
  <si>
    <t>Period of restrictions following major therapies</t>
  </si>
  <si>
    <t>The defined recovery period after major therapy during which certain regimens are to be followed.</t>
  </si>
  <si>
    <t>parihārakālaḥ</t>
  </si>
  <si>
    <t>परिहारकालः</t>
  </si>
  <si>
    <t>ITA-9.3.1</t>
  </si>
  <si>
    <t>Counselling and self- empowerment</t>
  </si>
  <si>
    <t>Psychotherapy and counselling treatment by means of which the mind is supported to restrain itself from wrong preoccupations; treatment by which the mind and mental health are supported through talking therapy.</t>
  </si>
  <si>
    <t>satvāvajayacikitsā</t>
  </si>
  <si>
    <t>सत्वावजयचिकित्सा</t>
  </si>
  <si>
    <t>ITA-9.3.2</t>
  </si>
  <si>
    <t>Restraining the mind from unwholesome desires</t>
  </si>
  <si>
    <t>The key method of satvavajaya-cikitsa is to restrain the mind from unwholesome desires and unnecessary engagement with sensory objects.</t>
  </si>
  <si>
    <t>ahitebhyoarthebhyoma-; nonigraha</t>
  </si>
  <si>
    <t>अहितेभ्योअर्थेभ्योम-; नोनिग्रह</t>
  </si>
  <si>
    <t>ITA-9.4.1</t>
  </si>
  <si>
    <t>Paediatrics</t>
  </si>
  <si>
    <t>One of the eight branches of Ayurveda deals with the health of the child and the mother; covers pre-, peri- and postnatal care and general pediatric conditions.</t>
  </si>
  <si>
    <t>kumāratantram/; kaumārabhṛtyam/; bālatantram/ bālacikitsā</t>
  </si>
  <si>
    <t>कुमारतन्त्रम/; कौमारभृत्यम/; बालतन्त्रम/ बालचिकित्सा</t>
  </si>
  <si>
    <t>ITA-9.4.2</t>
  </si>
  <si>
    <t>Nursery</t>
  </si>
  <si>
    <t>A specially constructed abode for the child in accord to its seasonal needs, equipped with well-defined divisions between the water source, urinal, lavatory, bathroom and kitchen.</t>
  </si>
  <si>
    <t>kumārāgāram</t>
  </si>
  <si>
    <t>कुमारागारम</t>
  </si>
  <si>
    <t>ITA-9.4.3</t>
  </si>
  <si>
    <t>Wet nurse, nursing mother</t>
  </si>
  <si>
    <t>The baby’s biological mother or wet nurse who is able to provide the child with breast milk.</t>
  </si>
  <si>
    <t>dhātrī</t>
  </si>
  <si>
    <t>धात्री</t>
  </si>
  <si>
    <t>ITA-9.4.4</t>
  </si>
  <si>
    <t>Child</t>
  </si>
  <si>
    <t>The child between one and 16 years of age.</t>
  </si>
  <si>
    <t>bālaḥ</t>
  </si>
  <si>
    <t>बालः</t>
  </si>
  <si>
    <t>ITA-9.4.5</t>
  </si>
  <si>
    <t>Baby</t>
  </si>
  <si>
    <t>An infant up to the age of one year.</t>
  </si>
  <si>
    <t>śiśu</t>
  </si>
  <si>
    <t>शिशु</t>
  </si>
  <si>
    <t>ITA-9.4.6</t>
  </si>
  <si>
    <t>Child on breast milk alone</t>
  </si>
  <si>
    <t>An infant depending only on breast milk for its nourishment.</t>
  </si>
  <si>
    <t>kṣīrāda/ dugdhāśī</t>
  </si>
  <si>
    <t>क्षीराद/ दुग्धाशी</t>
  </si>
  <si>
    <t>ITA-9.4.7</t>
  </si>
  <si>
    <t>Child on both breast milk and solid food</t>
  </si>
  <si>
    <t>A child consuming both milk and solid food for its nourishment.</t>
  </si>
  <si>
    <t>kṣīrānnādaḥ/; dugdhānnāśī</t>
  </si>
  <si>
    <t>क्षीरान्नादः/; दुग्धान्नाशी</t>
  </si>
  <si>
    <t>ITA-9.4.8</t>
  </si>
  <si>
    <t>Child consuming solid food</t>
  </si>
  <si>
    <t>A child depending predominantly on solid food for its nourishment.</t>
  </si>
  <si>
    <t>annādaḥ/ annāśī</t>
  </si>
  <si>
    <t>अन्नादः/ अन्नाशी</t>
  </si>
  <si>
    <t>ITA-9.4.9</t>
  </si>
  <si>
    <t>Newborn</t>
  </si>
  <si>
    <t>The neonate soon after birth.</t>
  </si>
  <si>
    <t>sadyojāta/ jātamātraḥ</t>
  </si>
  <si>
    <t>सद्योजात/ जातमात्रः</t>
  </si>
  <si>
    <t>ITA-9.4.10</t>
  </si>
  <si>
    <t>Neonate</t>
  </si>
  <si>
    <t>The infant up to 28 days after birth.</t>
  </si>
  <si>
    <t>navajāta</t>
  </si>
  <si>
    <t>नवजात</t>
  </si>
  <si>
    <t>ITA-9.4.11</t>
  </si>
  <si>
    <t>Care of the newborn baby</t>
  </si>
  <si>
    <t>Various procedures undertaken in neonatal care soon after birth.</t>
  </si>
  <si>
    <t>sadyojātaśiśuparicaryā</t>
  </si>
  <si>
    <t>सद्योजातशिशुपरिचर्या</t>
  </si>
  <si>
    <t>ITA-9.4.12</t>
  </si>
  <si>
    <t>Neonatal resuscitation</t>
  </si>
  <si>
    <t>Stepwise measures to resuscitate the baby immediately after birth.</t>
  </si>
  <si>
    <t>prāṇapratyāgamanam</t>
  </si>
  <si>
    <t>प्राणप्रत्यागमनम</t>
  </si>
  <si>
    <t>ITA-9.4.13</t>
  </si>
  <si>
    <t>Clearing of lips, buccal cavity and throat</t>
  </si>
  <si>
    <t>Cleaning and unblocking of the oral cavity and throat in neonatal resuscitation and general care.</t>
  </si>
  <si>
    <t>oṣṭhakaṇṭhajihvāpramār-; janam</t>
  </si>
  <si>
    <t>ओष्ठकण्ठजिह्वाप्रमार-; जनम</t>
  </si>
  <si>
    <t>ITA-9.4.14</t>
  </si>
  <si>
    <t>Striking stones close to the ear</t>
  </si>
  <si>
    <t>A step in neonatal resuscitation in which a sound stimulus is produced by striking two stones together close to the baby’s ear.</t>
  </si>
  <si>
    <t>aśmanoḥsaṃghaṭṭanaṃk; arṇayormūle</t>
  </si>
  <si>
    <t>अश्मनोःसंघट्टनंक; अर्णयोर्मूले</t>
  </si>
  <si>
    <t>ITA-9.4.15</t>
  </si>
  <si>
    <t>Sprinkling water over the face</t>
  </si>
  <si>
    <t>A step in neonatal resuscitation in which tactile stimulation is provided by sprinkling lukewarm or cold water (depending on the season) on the baby’s face.</t>
  </si>
  <si>
    <t>śitodaka/ usṇodaka-; mukhaparisekaḥ</t>
  </si>
  <si>
    <t>शितोदक/ उस्णोदक-; मुखपरिसेकः</t>
  </si>
  <si>
    <t>ITA-9.4.16</t>
  </si>
  <si>
    <t>Stomach wash</t>
  </si>
  <si>
    <t>A procedure for inducing mild emesis in the newbornin order to expel collected amniotic fluid from the throat and stomach.</t>
  </si>
  <si>
    <t>garbhodakavamana</t>
  </si>
  <si>
    <t>गर्भोदकवमन</t>
  </si>
  <si>
    <t>ITA-9.4.17</t>
  </si>
  <si>
    <t>Application of tampon to the head</t>
  </si>
  <si>
    <t>A procedure in which a tampon is soaked in oil or other substances and applied to the baby’s head.</t>
  </si>
  <si>
    <t>śiropicuh</t>
  </si>
  <si>
    <t>शिरोपिचुह</t>
  </si>
  <si>
    <t>ITA-9.4.18</t>
  </si>
  <si>
    <t>Cleaning the mouth</t>
  </si>
  <si>
    <t>A step in neonatal resuscitation and general care in which the oral cavity is thoroughly cleaned.</t>
  </si>
  <si>
    <t>mukha-viśodhana</t>
  </si>
  <si>
    <t>मुख-विशोधन</t>
  </si>
  <si>
    <t>ITA-9.4.19</t>
  </si>
  <si>
    <t>Cutting the umbilical cord</t>
  </si>
  <si>
    <t>A standardized technique for cutting the umbilical cord and caring for the umbilical stump.</t>
  </si>
  <si>
    <t>nābhikalpanavidhih</t>
  </si>
  <si>
    <t>नाभिकल्पनविधिह</t>
  </si>
  <si>
    <t>ITA-9.4.20</t>
  </si>
  <si>
    <t>Care of newborn</t>
  </si>
  <si>
    <t>The various procedures undertaken in the care of a newborn baby.</t>
  </si>
  <si>
    <t>jātakarma</t>
  </si>
  <si>
    <t>जातकर्म</t>
  </si>
  <si>
    <t>ITA-9.4.21</t>
  </si>
  <si>
    <t>Protective measures for the newborn</t>
  </si>
  <si>
    <t>The different measures adopted to ensure the protection of the newborn from infections and injuries.</t>
  </si>
  <si>
    <t>rakṣākarma</t>
  </si>
  <si>
    <t>रक्षाकर्म</t>
  </si>
  <si>
    <t>ITA-9.4.22</t>
  </si>
  <si>
    <t>Detachmentof umbilical cord</t>
  </si>
  <si>
    <t>The time at which the dried umbilical cord stump falls off after the fifth day following birth.</t>
  </si>
  <si>
    <t>nābhinālapatanam</t>
  </si>
  <si>
    <t>नाभिनालपतनम</t>
  </si>
  <si>
    <t>ITA-9.4.23</t>
  </si>
  <si>
    <t>Placing a water pot (near head)</t>
  </si>
  <si>
    <t>A ceremony in the care of a newborn baby in which a pot filled with water is kept near the baby’s head.</t>
  </si>
  <si>
    <t>udakakumbhasthapana</t>
  </si>
  <si>
    <t>उदककुम्भस्थपन</t>
  </si>
  <si>
    <t>ITA-9.4.24</t>
  </si>
  <si>
    <t>Medical sociospiritual rituals, ceremonies</t>
  </si>
  <si>
    <t>The rituals and ceremonies performed at various junctures in a lifetime which indicate major milestones or rites of passage.</t>
  </si>
  <si>
    <t>saṁskāraḥ</t>
  </si>
  <si>
    <t>सँस्कारः</t>
  </si>
  <si>
    <t>ITA-9.4.25</t>
  </si>
  <si>
    <t>Postnatal ritual</t>
  </si>
  <si>
    <t>A ritual performed soon after birth for the purpose of promoting intellect, longevity and strength in the baby.</t>
  </si>
  <si>
    <t>jātakarmasaṁskāraḥ</t>
  </si>
  <si>
    <t>जातकर्मसँस्कारः</t>
  </si>
  <si>
    <t>ITA-9.4.26</t>
  </si>
  <si>
    <t>Naming ceremony</t>
  </si>
  <si>
    <t>A naming ceremony usually performed on or after the 10th day following birth.</t>
  </si>
  <si>
    <t>nāmakaraṇasaṁskāraḥ</t>
  </si>
  <si>
    <t>नामकरणसँस्कारः</t>
  </si>
  <si>
    <t>ITA-9.4.27</t>
  </si>
  <si>
    <t>Cradling ceremony</t>
  </si>
  <si>
    <t>A ceremony in which the child is placed in a cradle for the first time; usually done on the 12th or 13th day following birth.</t>
  </si>
  <si>
    <t>dolāśayanasaṁskāraḥ</t>
  </si>
  <si>
    <t>दोलाशयनसँस्कारः</t>
  </si>
  <si>
    <t>ITA-9.4.28</t>
  </si>
  <si>
    <t>Exposure of a baby to the sun and moon</t>
  </si>
  <si>
    <t>A ceremony in which the infant is exposed to the sun and moon for the first time within a month of birth.</t>
  </si>
  <si>
    <t>sūryacandradarśana-; saṁskāraḥ</t>
  </si>
  <si>
    <t>सूर्यचन्द्रदर्शन-; सँस्कारः</t>
  </si>
  <si>
    <t>ITA-9.4.29</t>
  </si>
  <si>
    <t>Exposure of a baby to external environment</t>
  </si>
  <si>
    <t>A ceremony performed in the fourth month in which the child is taken outdoors and exposed to the external environment for the first time.</t>
  </si>
  <si>
    <t>niṣkrāmaṇasaṁskāraḥ</t>
  </si>
  <si>
    <t>निष्क्रामणसँस्कारः</t>
  </si>
  <si>
    <t>ITA-9.4.30</t>
  </si>
  <si>
    <t>Sitting ceremony for child</t>
  </si>
  <si>
    <t>A ceremony usually performed in the fifth or sixth month in which the baby sits for the first time</t>
  </si>
  <si>
    <t>upaveśanasaṁskāraḥ</t>
  </si>
  <si>
    <t>उपवेशनसँस्कारः</t>
  </si>
  <si>
    <t>ITA-9.4.31</t>
  </si>
  <si>
    <t>Fruit-feeding ceremony</t>
  </si>
  <si>
    <t>A ceremony at which fruit-feeding is initiated in the sixth month before graduating to feeding on cooked food (annaprāana).</t>
  </si>
  <si>
    <t>phalaprāśanasaṁskāraḥ</t>
  </si>
  <si>
    <t>फलप्राशनसँस्कारः</t>
  </si>
  <si>
    <t>ITA-9.4.32</t>
  </si>
  <si>
    <t>Ear-piercing ceremony</t>
  </si>
  <si>
    <t>A ceremony performed during the period of infancy (6 to 8 months) in which the earlobes are pierced.</t>
  </si>
  <si>
    <t>karṇavedhanasaṁskāraḥ</t>
  </si>
  <si>
    <t>कर्णवेधनसँस्कारः</t>
  </si>
  <si>
    <t>ITA-9.4.33</t>
  </si>
  <si>
    <t>Weaning ceremony</t>
  </si>
  <si>
    <t>A ceremony performed during the period of infancy (6 to 10 months) in which the first intake of semi-solid or solid food is initiated.</t>
  </si>
  <si>
    <t>annaprāśanasaṁskāraḥ</t>
  </si>
  <si>
    <t>अन्नप्राशनसँस्कारः</t>
  </si>
  <si>
    <t>ITA-9.4.34</t>
  </si>
  <si>
    <t>Tonsuring ceremony</t>
  </si>
  <si>
    <t>A ceremony in which the scalp hairs are totally shaved off for the first time after the child is one year old and before reaching three years of age.</t>
  </si>
  <si>
    <t>cūḍākaraṇasaṁskāraḥ</t>
  </si>
  <si>
    <t>चूडाकरणसँस्कारः</t>
  </si>
  <si>
    <t>ITA-9.4.35</t>
  </si>
  <si>
    <t>Writing ceremony</t>
  </si>
  <si>
    <t>A ceremony in which the child inscribes the various syllables signifying the initiation of writing skills at five years of age.</t>
  </si>
  <si>
    <t>akṣaralekhanasaṁskāraḥ</t>
  </si>
  <si>
    <t>अक्षरलेखनसँस्कारः</t>
  </si>
  <si>
    <t>ITA-9.4.36</t>
  </si>
  <si>
    <t>Marriage ceremony</t>
  </si>
  <si>
    <t>A ceremony marking the beginning of married life.</t>
  </si>
  <si>
    <t>vivāhasaMskāra</t>
  </si>
  <si>
    <t>विवाहसम्स्कार</t>
  </si>
  <si>
    <t>ITA-9.4.37</t>
  </si>
  <si>
    <t>Dentition</t>
  </si>
  <si>
    <t>One of the important milestones of childhood when the primary teeth erupt, thus indicating the time for weaning.</t>
  </si>
  <si>
    <t>dantajanma</t>
  </si>
  <si>
    <t>दन्तजन्म</t>
  </si>
  <si>
    <t>ITA-9.4.38</t>
  </si>
  <si>
    <t>Four types of dentition</t>
  </si>
  <si>
    <t>Four different types of tooth eruption.</t>
  </si>
  <si>
    <t>caturvidhadantajanma</t>
  </si>
  <si>
    <t>चतुर्विधदन्तजन्म</t>
  </si>
  <si>
    <t>ITA-9.4.39</t>
  </si>
  <si>
    <t>A kind of abnormal dentition</t>
  </si>
  <si>
    <t>An abnormal type of dentition which is prone to early loss.</t>
  </si>
  <si>
    <t>sāmudgadantaḥ</t>
  </si>
  <si>
    <t>सामुद्गदन्तः</t>
  </si>
  <si>
    <t>ITA-9.4.40</t>
  </si>
  <si>
    <t>An abnormal type of dentition which is prone to early decay.</t>
  </si>
  <si>
    <t>saṃvṛtadantaḥ</t>
  </si>
  <si>
    <t>संवृतदन्तः</t>
  </si>
  <si>
    <t>ITA-9.4.41</t>
  </si>
  <si>
    <t>An abnormal type of dentition presenting as an outward protrusion of teeth with malocclusion and incomplete closure of lips.</t>
  </si>
  <si>
    <t>vivṛtadantaḥ</t>
  </si>
  <si>
    <t>विवृतदन्तः</t>
  </si>
  <si>
    <t>ITA-9.4.42</t>
  </si>
  <si>
    <t>Proper dentition</t>
  </si>
  <si>
    <t>Teeth showing all the characteristics of healthy dentition.</t>
  </si>
  <si>
    <t>dantasampat</t>
  </si>
  <si>
    <t>दन्तसम्पत</t>
  </si>
  <si>
    <t>ITA-9.4.43</t>
  </si>
  <si>
    <t>Paediatric drug dosage</t>
  </si>
  <si>
    <t>A term indicating the special drug dosage patterns for the paediatric age-group.</t>
  </si>
  <si>
    <t>bālabheṣajamātrā</t>
  </si>
  <si>
    <t>बालभेषजमात्रा</t>
  </si>
  <si>
    <t>ITA-9.4.44</t>
  </si>
  <si>
    <t>Licking of electuaries</t>
  </si>
  <si>
    <t>A method for administering electuaries in children, both as a therapeutic and food supplement.</t>
  </si>
  <si>
    <t>lehanam</t>
  </si>
  <si>
    <t>लेहनम</t>
  </si>
  <si>
    <t>ITA-9.4.45</t>
  </si>
  <si>
    <t>Therapeutic administ- ration of gold</t>
  </si>
  <si>
    <t>The administration of gold in specific form (with or without other medicines) together with honey and ghee to the child after birth to enhance intellect and immunity.</t>
  </si>
  <si>
    <t>suvarṇaprāśanam</t>
  </si>
  <si>
    <t>सुवर्णप्राशनम</t>
  </si>
  <si>
    <t>ITA-9.4.46</t>
  </si>
  <si>
    <t>Crying</t>
  </si>
  <si>
    <t>The preverbal child’s act of expression for nearly everything #NAME? expression of pain or sadness in older (verbal) children.</t>
  </si>
  <si>
    <t>rodanam/ krośanam</t>
  </si>
  <si>
    <t>रोदनम/ क्रोशनम</t>
  </si>
  <si>
    <t>ITA-9.4.47</t>
  </si>
  <si>
    <t>Weaning</t>
  </si>
  <si>
    <t>A method for the gradual withdrawal of breast feeding.</t>
  </si>
  <si>
    <t>stanyāpanayanam</t>
  </si>
  <si>
    <t>स्तन्यापनयनम</t>
  </si>
  <si>
    <t>ITA-9.5.1</t>
  </si>
  <si>
    <t>Branch of Āyurveda dealing with diseases of the head and neck region</t>
  </si>
  <si>
    <t>One of the eight branches of Āyurveda which deals with the diseases affecting the supraclavicular regions of the body, i.e. eye, ear, nose, throat and oral cavity, as well as their management; it includes dentistry, ophthalmology, orthodontics, otolaryngology and the treatment of various types of scalp- and head-related conditions such as headaches including migraine.</t>
  </si>
  <si>
    <t>śālākyatantram/; urdhvāṅgacikitsā/; jatrūrdhvacikitsā/; uttamāṅgacikitsā</t>
  </si>
  <si>
    <t>शालाक्यतन्त्रम/; उर्ध्वाङ्गचिकित्सा/; जत्रूर्ध्वचिकित्सा/; उत्तमाङ्गचिकित्सा</t>
  </si>
  <si>
    <t>ITA-9.5.2</t>
  </si>
  <si>
    <t>Specialist in diseases of the head and neck region</t>
  </si>
  <si>
    <t>A person who has expertise and practice in diagnosing and treating diseases of the head and neck or salakayantram.</t>
  </si>
  <si>
    <t>śālākin/ śalākī</t>
  </si>
  <si>
    <t>शालाकिन/ शलाकी</t>
  </si>
  <si>
    <t>ITA-9.5.3</t>
  </si>
  <si>
    <t>Ophthalmic probe</t>
  </si>
  <si>
    <t>A probe used for various procedures in diseases of the head and neck region .</t>
  </si>
  <si>
    <t>śalākā</t>
  </si>
  <si>
    <t>शलाका</t>
  </si>
  <si>
    <t>ITA-9.5.4</t>
  </si>
  <si>
    <t>Probe with a barley seed-shaped tip</t>
  </si>
  <si>
    <t>An instrument with a barley seed-shaped tip.</t>
  </si>
  <si>
    <t>yavavakraśalākā</t>
  </si>
  <si>
    <t>यववक्रशलाका</t>
  </si>
  <si>
    <t>ITA-9.5.5</t>
  </si>
  <si>
    <t>Ideal probe</t>
  </si>
  <si>
    <t>The ideal type of probe for management of diseases of the head and neck region.</t>
  </si>
  <si>
    <t>aninditaśalākā</t>
  </si>
  <si>
    <t>अनिन्दितशलाका</t>
  </si>
  <si>
    <t>ITA-9.5.6</t>
  </si>
  <si>
    <t>Unsuitable probe</t>
  </si>
  <si>
    <t>An unsuitable probe for management of diseases of the head and neck region.</t>
  </si>
  <si>
    <t>ninditaśalākā</t>
  </si>
  <si>
    <t>निन्दितशलाका</t>
  </si>
  <si>
    <t>ITA-9.5.7</t>
  </si>
  <si>
    <t>Management of eye diseases</t>
  </si>
  <si>
    <t>Management of diseases related to the eye.</t>
  </si>
  <si>
    <t>netrarogacikitsā</t>
  </si>
  <si>
    <t>नेत्ररोगचिकित्सा</t>
  </si>
  <si>
    <t>ITA-9.5.8</t>
  </si>
  <si>
    <t>Eye disorders for excision</t>
  </si>
  <si>
    <t>Eye diseases in which the surgical procedure of excision is indicated.</t>
  </si>
  <si>
    <t>chedyarogaḥ</t>
  </si>
  <si>
    <t>छेद्यरोगः</t>
  </si>
  <si>
    <t>ITA-9.5.9</t>
  </si>
  <si>
    <t>Eye disorders for curetting</t>
  </si>
  <si>
    <t>Eye diseases in which the surgical procedure of curetting or scraping is indicated.</t>
  </si>
  <si>
    <t>lekhyarogaḥ</t>
  </si>
  <si>
    <t>लेख्यरोगः</t>
  </si>
  <si>
    <t>ITA-9.5.10</t>
  </si>
  <si>
    <t>Eye disorders for incision</t>
  </si>
  <si>
    <t>Eye diseases in which the surgical procedure of incision is indicated.</t>
  </si>
  <si>
    <t>bhedyarogaḥ</t>
  </si>
  <si>
    <t>भेद्यरोगः</t>
  </si>
  <si>
    <t>ITA-9.5.11</t>
  </si>
  <si>
    <t>Eye disorders for bloodletting</t>
  </si>
  <si>
    <t>vedhyarogaḥ</t>
  </si>
  <si>
    <t>वेध्यरोगः</t>
  </si>
  <si>
    <t>ITA-9.5.12</t>
  </si>
  <si>
    <t>Eye disorders in which surgery is contraindicated</t>
  </si>
  <si>
    <t>Eye diseases which can be managed without a surgical procedure.</t>
  </si>
  <si>
    <t>aśastrakṛt-rogaḥ</t>
  </si>
  <si>
    <t>अशस्त्रकृत-रोगः</t>
  </si>
  <si>
    <t>ITA-9.5.13</t>
  </si>
  <si>
    <t>Topical ocular procedures</t>
  </si>
  <si>
    <t>Therapeutic procedures in which topical procedures are applied to the eye.</t>
  </si>
  <si>
    <t>kriyākalpaḥ</t>
  </si>
  <si>
    <t>क्रियाकल्पः</t>
  </si>
  <si>
    <t>ITA-9.5.14</t>
  </si>
  <si>
    <t>Therapeutic retention of melted medicated ghee over the eyes</t>
  </si>
  <si>
    <t>Type of therapeutic procedure which involves retention of the supernatent portion of melted ghee or medicated ghee over the open eyes at a given temperature and for a specific duration, after forming a concentric boundary around the orbit with black gram dough or other preparation.</t>
  </si>
  <si>
    <t>netratarpaṇam</t>
  </si>
  <si>
    <t>नेत्रतर्पणम</t>
  </si>
  <si>
    <t>ITA-9.5.15</t>
  </si>
  <si>
    <t>Retention of herbal extract from indirectly heated bolus over the eyes</t>
  </si>
  <si>
    <t>Type of therapeutic procedure undertaken to restore the strength of the eyes by pouring an excract (expressed from a warm bolus of herbs) into a temporary cavity built around the orbit at a given temperature and for a specific duration, after forming a concentric boundary around the orbit with black gram dough or other preparation.</t>
  </si>
  <si>
    <t>puṭapākaḥ</t>
  </si>
  <si>
    <t>पुटपाकः</t>
  </si>
  <si>
    <t>ITA-9.5.16</t>
  </si>
  <si>
    <t>Retention of specially prepared heat extract bolus with unctuous effect</t>
  </si>
  <si>
    <t>A therapeutic procedure in which an herbal extract (expressed from a warm bolus of herbs) is retained over the eyes for a stipulated period for unctuous effect.</t>
  </si>
  <si>
    <t>snehanapuṭapākaḥ</t>
  </si>
  <si>
    <t>स्नेहनपुटपाकः</t>
  </si>
  <si>
    <t>ITA-9.5.17</t>
  </si>
  <si>
    <t>Retention of heat extract bolus with healing effects</t>
  </si>
  <si>
    <t>A therapeutic procedure in which an herbal extract expressed from indirectly heated bolus is retained over the eyes for a stipulated period for healing effect.</t>
  </si>
  <si>
    <t>ropaṇapuṭapākaḥ</t>
  </si>
  <si>
    <t>रोपणपुटपाकः</t>
  </si>
  <si>
    <t>ITA-9.5.18</t>
  </si>
  <si>
    <t>Retention of heat extract bolus with curetting effect</t>
  </si>
  <si>
    <t>A therapeutic procedure in which an herbal extract expressed from indirectly heated bolus is retained over the eyes for a stipulated period for curetting effect.</t>
  </si>
  <si>
    <t>lekhanapuṭapākaḥ</t>
  </si>
  <si>
    <t>लेखनपुटपाकः</t>
  </si>
  <si>
    <t>ITA-9.5.19</t>
  </si>
  <si>
    <t>Continuous streaming of liquid medicines over the eyes</t>
  </si>
  <si>
    <t>A procedure involving gentle pouring of a thin stream of medicated solution over the closed eyelids for a stipulated period.</t>
  </si>
  <si>
    <t>sekaḥ</t>
  </si>
  <si>
    <t>सेकः</t>
  </si>
  <si>
    <t>ITA-9.5.20</t>
  </si>
  <si>
    <t>Continuous streaming of liquid medicines over the eyes for unctuous effect</t>
  </si>
  <si>
    <t>A procedure involving gentle pouring of a thin stream of medicated solution over the closed eyelids for a stipulated period for unctuous effect.</t>
  </si>
  <si>
    <t>snehanasekaḥ</t>
  </si>
  <si>
    <t>स्नेहनसेकः</t>
  </si>
  <si>
    <t>ITA-9.5.21</t>
  </si>
  <si>
    <t>Continuous streaming of liquid medicines over the eyes for healing effects</t>
  </si>
  <si>
    <t>A procedure involving gentle pouring of a thin stream of medicated solution over the closed eyelids for a stipulated period for healing effect.</t>
  </si>
  <si>
    <t>ropaṇasekaḥ</t>
  </si>
  <si>
    <t>रोपणसेकः</t>
  </si>
  <si>
    <t>ITA-9.5.22</t>
  </si>
  <si>
    <t>Continuous streaming of liquid medicines over the eyes for curetting effect</t>
  </si>
  <si>
    <t>A procedure involving gentle pouring of a thin stream of medicated solution over the closed eyelids for a stipulated period for curetting effect.</t>
  </si>
  <si>
    <t>lekhanasekaḥ</t>
  </si>
  <si>
    <t>लेखनसेकः</t>
  </si>
  <si>
    <t>ITA-9.5.23</t>
  </si>
  <si>
    <t>Instillation of eye drops</t>
  </si>
  <si>
    <t>The instillation of liquid medications in the eye (conjunctival sac).</t>
  </si>
  <si>
    <t>āścyotanam</t>
  </si>
  <si>
    <t>आश्च्योतनम</t>
  </si>
  <si>
    <t>ITA-9.5.24</t>
  </si>
  <si>
    <t>Instillation of eye drops for unctuous effect</t>
  </si>
  <si>
    <t>The instillation of liquid medications in the eye for unctuous effect.</t>
  </si>
  <si>
    <t>snehana-āścyotanam</t>
  </si>
  <si>
    <t>स्नेहन-आश्च्योतनम</t>
  </si>
  <si>
    <t>ITA-9.5.25</t>
  </si>
  <si>
    <t>Instillation of eye drops for healing effect</t>
  </si>
  <si>
    <t>The instillation of liquid medications in the eye for healing effect.</t>
  </si>
  <si>
    <t>ropaṇa-āścyotanam</t>
  </si>
  <si>
    <t>रोपण-आश्च्योतनम</t>
  </si>
  <si>
    <t>ITA-9.5.26</t>
  </si>
  <si>
    <t>Instillation of eye drops for curetting effect</t>
  </si>
  <si>
    <t>The instillation of liquid medications in the eye for curetting effect.</t>
  </si>
  <si>
    <t>lekhana-āścyotanam</t>
  </si>
  <si>
    <t>लेखन-आश्च्योतनम</t>
  </si>
  <si>
    <t>ITA-9.5.27</t>
  </si>
  <si>
    <t>Collyrium</t>
  </si>
  <si>
    <t>The administration of medications (collyrium) into the lower conjunctival fornices, moving from the inner to outer canthus and vice versa, using an applicator.</t>
  </si>
  <si>
    <t>ITA-9.5.28</t>
  </si>
  <si>
    <t>Collyrium with curetting effect</t>
  </si>
  <si>
    <t>A type of collyrium or añjanam with curetting effect.</t>
  </si>
  <si>
    <t>lekhanāñjanam</t>
  </si>
  <si>
    <t>लेखनाञ्जनम</t>
  </si>
  <si>
    <t>ITA-9.5.29</t>
  </si>
  <si>
    <t>Collyrium with healing effect</t>
  </si>
  <si>
    <t>A type of collyrium with healing effect.</t>
  </si>
  <si>
    <t>ropaṇāñjanam</t>
  </si>
  <si>
    <t>रोपणाञ्जनम</t>
  </si>
  <si>
    <t>ITA-9.5.30</t>
  </si>
  <si>
    <t>Collyrium with soothing effect</t>
  </si>
  <si>
    <t>A type of collyrium with soothing effect.</t>
  </si>
  <si>
    <t>prasādanāñjanam</t>
  </si>
  <si>
    <t>प्रसादनाञ्जनम</t>
  </si>
  <si>
    <t>ITA-9.5.31</t>
  </si>
  <si>
    <t>Collyrium in form of pill</t>
  </si>
  <si>
    <t>A type of collyrium made in the form of a pill but applied like a collyrium.</t>
  </si>
  <si>
    <t>guṭikāñjanam</t>
  </si>
  <si>
    <t>गुटिकाञ्जनम</t>
  </si>
  <si>
    <t>ITA-9.5.32</t>
  </si>
  <si>
    <t>Collyrium in form of semi-solid decoction</t>
  </si>
  <si>
    <t>A type of collyrium in the form of a semi-solidified decoction.</t>
  </si>
  <si>
    <t>rasāñjanam</t>
  </si>
  <si>
    <t>रसाञ्जनम</t>
  </si>
  <si>
    <t>ITA-9.5.33</t>
  </si>
  <si>
    <t>Collyrium in form of powder</t>
  </si>
  <si>
    <t>A type of collyrium in the form of a powder.</t>
  </si>
  <si>
    <t>cūrṇāñjanam</t>
  </si>
  <si>
    <t>चूर्णाञ्जनम</t>
  </si>
  <si>
    <t>ITA-9.5.34</t>
  </si>
  <si>
    <t>Therapeutic wick</t>
  </si>
  <si>
    <t>A therapeutic method for the eye using a wick made of medicinal paste.</t>
  </si>
  <si>
    <t>vartiḥ</t>
  </si>
  <si>
    <t>वर्तिः</t>
  </si>
  <si>
    <t>ITA-9.5.35</t>
  </si>
  <si>
    <t>Concentrated decocted paste used as eye- shadow</t>
  </si>
  <si>
    <t>A therapeutic procedure in which the desired medication is made into decoction which is then filtered and concentrated to make a thick paste for use as an eyeshadow .</t>
  </si>
  <si>
    <t>rasakriyā kṣudrāñjanam</t>
  </si>
  <si>
    <t>रसक्रिया क्षुद्राञ्जनम</t>
  </si>
  <si>
    <t>ITA-9.5.36</t>
  </si>
  <si>
    <t>Collyrium to reduce complications of high potency collyrium</t>
  </si>
  <si>
    <t>A type of prasadañjana applied to reduce complications such as ocular irritation and the burning sensation which may develop following application of tiksṇañjana (high potency collyrium).</t>
  </si>
  <si>
    <t>pratyañjanam</t>
  </si>
  <si>
    <t>प्रत्यञ्जनम</t>
  </si>
  <si>
    <t>ITA-9.5.37</t>
  </si>
  <si>
    <t>Stibnite used as collyrium</t>
  </si>
  <si>
    <t>A type of collyrium containing antimony sulfide.</t>
  </si>
  <si>
    <t>srotoñjana</t>
  </si>
  <si>
    <t>स्रोतोञ्जन</t>
  </si>
  <si>
    <t>ITA-9.5.38</t>
  </si>
  <si>
    <t>Eye poultice</t>
  </si>
  <si>
    <t>A therapeutic procedure in which mild sudation is achieved over the eye and orbital region by filling paste or medicines into small cloth packets and applying them over the closed eyelids.</t>
  </si>
  <si>
    <t>piṇḍī</t>
  </si>
  <si>
    <t>पिण्डी</t>
  </si>
  <si>
    <t>ITA-9.5.39</t>
  </si>
  <si>
    <t>Lid ointment</t>
  </si>
  <si>
    <t>A therapeutic procedure in which a medicated paste is applied over the closed eyelids.</t>
  </si>
  <si>
    <t>biḍālaka:</t>
  </si>
  <si>
    <t>बिडालक:</t>
  </si>
  <si>
    <t>ITA-9.5.40</t>
  </si>
  <si>
    <t>Management of diseases of the ear</t>
  </si>
  <si>
    <t>Treatment of diseases related to the ear.</t>
  </si>
  <si>
    <t>karṇarogacikitsā</t>
  </si>
  <si>
    <t>कर्णरोगचिकित्सा</t>
  </si>
  <si>
    <t>ITA-9.5.41</t>
  </si>
  <si>
    <t>Massage for elongation of ear lobule</t>
  </si>
  <si>
    <t>A post-lobuloplasty procedure for strengthening and elongating the earlobe.</t>
  </si>
  <si>
    <t>karṇapālī-abhivardhana-; abhyaṅgaḥ</t>
  </si>
  <si>
    <t>कर्णपाली-अभिवर्धन-; अभ्यङ्गः</t>
  </si>
  <si>
    <t>ITA-9.5.42</t>
  </si>
  <si>
    <t>Fifteen shapes or methods of lobuloplasty</t>
  </si>
  <si>
    <t>Various methods for surgical correction of the earlobe.</t>
  </si>
  <si>
    <t>pañcadaśa-; karṇabandhākṛti</t>
  </si>
  <si>
    <t>पञ्चदश-; कर्णबन्धाकृति</t>
  </si>
  <si>
    <t>ITA-9.5.43</t>
  </si>
  <si>
    <t>Lobuloplasty type 1</t>
  </si>
  <si>
    <t>A type of lobuloplasty indicated when both flaps of the divided earlobe are thick, wide and equal.</t>
  </si>
  <si>
    <t>nemisandhānakaḥ</t>
  </si>
  <si>
    <t>नेमिसन्धानकः</t>
  </si>
  <si>
    <t>ITA-9.5.44</t>
  </si>
  <si>
    <t>Lobuloplasty type 2</t>
  </si>
  <si>
    <t>A type of lobuloplasty indicated when both flaps of the divided earlobe are circular, wide and equal.</t>
  </si>
  <si>
    <t>utpalabhedakaḥ</t>
  </si>
  <si>
    <t>उत्पलभेदकः</t>
  </si>
  <si>
    <t>ITA-9.5.45</t>
  </si>
  <si>
    <t>Lobuloplasty type 3</t>
  </si>
  <si>
    <t>A type of lobuloplasty indicated when both flaps of the divided earlobe are circular, short and equal.</t>
  </si>
  <si>
    <t>vallūrakaḥ</t>
  </si>
  <si>
    <t>वल्लूरकः</t>
  </si>
  <si>
    <t>ITA-9.5.46</t>
  </si>
  <si>
    <t>Lobuloplasty type 4</t>
  </si>
  <si>
    <t>A type of lobuloplasty indicated when the inner flap of the divided earlobe is long, and the outer flap is almost negligible.</t>
  </si>
  <si>
    <t>āsaṅgima</t>
  </si>
  <si>
    <t>आसङ्गिम</t>
  </si>
  <si>
    <t>ITA-9.5.47</t>
  </si>
  <si>
    <t>Lobuloplasty type 5</t>
  </si>
  <si>
    <t>A type of lobuloplasty indicated when the outer flap of the divided earlobe is long, and the inner flap is almost negligible.</t>
  </si>
  <si>
    <t>gaṇḍakarṇaḥ</t>
  </si>
  <si>
    <t>गण्डकर्णः</t>
  </si>
  <si>
    <t>ITA-9.5.48</t>
  </si>
  <si>
    <t>Lobuloplasty type 6</t>
  </si>
  <si>
    <t>A type of lobuloplasty indicated when both flaps of the divided earlobe are absent and the whole lobule is reconstructed.</t>
  </si>
  <si>
    <t>āhārya</t>
  </si>
  <si>
    <t>आहार्य</t>
  </si>
  <si>
    <t>ITA-9.5.49</t>
  </si>
  <si>
    <t>Lobuloplasty type 7</t>
  </si>
  <si>
    <t>A type of lobuloplasty indicated when both flaps of the divided earlobe are absent upto the root and it is repaired with the tragus as the base.</t>
  </si>
  <si>
    <t>nirvedhima</t>
  </si>
  <si>
    <t>निर्वेधिम</t>
  </si>
  <si>
    <t>ITA-9.5.50</t>
  </si>
  <si>
    <t>Lobuloplasty type 8</t>
  </si>
  <si>
    <t>A type of lobuloplasty indicated when one flap of the divided earlobe is thick and the other one thin or when one is regular and the other irregular.</t>
  </si>
  <si>
    <t>vyāyojimaḥ</t>
  </si>
  <si>
    <t>व्यायोजिमः</t>
  </si>
  <si>
    <t>ITA-9.5.51</t>
  </si>
  <si>
    <t>Lobuloplasty type 9</t>
  </si>
  <si>
    <t>A type of lobuloplasty indicated when the inner division of the earlobe is long and the outer one short.</t>
  </si>
  <si>
    <t>kapāṭasandhika</t>
  </si>
  <si>
    <t>कपाटसन्धिक</t>
  </si>
  <si>
    <t>ITA-9.5.52</t>
  </si>
  <si>
    <t>Lobuloplasty type 10</t>
  </si>
  <si>
    <t>A type of lobuloplasty indicated when the outer division of the earlobe is long and the inner one short.</t>
  </si>
  <si>
    <t>ardhakapāṭasandhika</t>
  </si>
  <si>
    <t>अर्धकपाटसन्धिक</t>
  </si>
  <si>
    <t>ITA-9.5.53</t>
  </si>
  <si>
    <t>Lobuloplasty type 11</t>
  </si>
  <si>
    <t>A type of lobuloplasty indicated when the pinna is atrophied, and one flap of the divided ear lobule is absent and the other one very small.</t>
  </si>
  <si>
    <t>saṅkṣipta</t>
  </si>
  <si>
    <t>सङ्क्षिप्त</t>
  </si>
  <si>
    <t>ITA-9.5.54</t>
  </si>
  <si>
    <t>Lobuloplasty type 12</t>
  </si>
  <si>
    <t>A type of lobuloplasty indicated when both flaps of the split earlobe are lacking a base and little musculature is present in or around the cheek.</t>
  </si>
  <si>
    <t>hīnakarṇaḥ</t>
  </si>
  <si>
    <t>हीनकर्णः</t>
  </si>
  <si>
    <t>ITA-9.5.55</t>
  </si>
  <si>
    <t>Lobuloplasty type 13</t>
  </si>
  <si>
    <t>A type of lobuloplasty indicated when the flaps of the earlobe are thin, unequal and short.</t>
  </si>
  <si>
    <t>vallīkarṇaḥ</t>
  </si>
  <si>
    <t>वल्लीकर्णः</t>
  </si>
  <si>
    <t>ITA-9.5.56</t>
  </si>
  <si>
    <t>Lobuloplasty type 14</t>
  </si>
  <si>
    <t>A type of lobuloplasty indicated when both flaps of the split lobule have keloid tissue, are vascular and very small.</t>
  </si>
  <si>
    <t>yaṣṭikarṇaḥ</t>
  </si>
  <si>
    <t>यष्टिकर्णः</t>
  </si>
  <si>
    <t>ITA-9.5.57</t>
  </si>
  <si>
    <t>Lobuloplasty type 15</t>
  </si>
  <si>
    <t>A type of lobuloplasty indicated when the flaps of the split ear are lacking musculature, have split ends and insignificant blood supply.</t>
  </si>
  <si>
    <t>kākauṣṭhaka</t>
  </si>
  <si>
    <t>काकौष्ठक</t>
  </si>
  <si>
    <t>ITA-9.5.58</t>
  </si>
  <si>
    <t>Retention of medications in ear canal</t>
  </si>
  <si>
    <t>The procedure of instilling lukewarm oils or herbal juices into the ear and retaining them for a specific time.</t>
  </si>
  <si>
    <t>karṇapūraṇam</t>
  </si>
  <si>
    <t>कर्णपूरणम</t>
  </si>
  <si>
    <t>ITA-9.5.59</t>
  </si>
  <si>
    <t>Sudation therapy of ear</t>
  </si>
  <si>
    <t>The procedure of achieve sudation therapy of the ear by nādsveda (applying a jet of steam through a tube) and piṇḍsveda (applying a poultice).</t>
  </si>
  <si>
    <t>Karṇasvedanam</t>
  </si>
  <si>
    <t>कर्णस्वेदनम</t>
  </si>
  <si>
    <t>ITA-9.5.60</t>
  </si>
  <si>
    <t>Medicated fumigation of ear</t>
  </si>
  <si>
    <t>The procedure of fumigation therapy in ear diseases.</t>
  </si>
  <si>
    <t>karṇadhūpanam</t>
  </si>
  <si>
    <t>कर्णधूपनम</t>
  </si>
  <si>
    <t>ITA-9.5.61</t>
  </si>
  <si>
    <t>Ear canal wash</t>
  </si>
  <si>
    <t>The procedure of cleaning the ear canal using a medicated liquid.</t>
  </si>
  <si>
    <t>karṇaprakṣālanam</t>
  </si>
  <si>
    <t>कर्णप्रक्षालनम</t>
  </si>
  <si>
    <t>ITA-9.5.62</t>
  </si>
  <si>
    <t>Ear canal cleaning</t>
  </si>
  <si>
    <t>The procedure of cleaning the ear canal.</t>
  </si>
  <si>
    <t>karṇapramārjanam</t>
  </si>
  <si>
    <t>कर्णप्रमार्जनम</t>
  </si>
  <si>
    <t>ITA-9.5.63</t>
  </si>
  <si>
    <t>Management of diseases of nose</t>
  </si>
  <si>
    <t>Treatment of diseases related to the nose and paranasal regions.</t>
  </si>
  <si>
    <t>nāsārogacikitsā</t>
  </si>
  <si>
    <t>नासारोगचिकित्सा</t>
  </si>
  <si>
    <t>ITA-9.5.64</t>
  </si>
  <si>
    <t>Rhinoplasty</t>
  </si>
  <si>
    <t>The surgical procedure of reconstructing an injured or cut nose.</t>
  </si>
  <si>
    <t>nāsāsandhānavidhiḥ</t>
  </si>
  <si>
    <t>नासासन्धानविधिः</t>
  </si>
  <si>
    <t>ITA-9.5.65</t>
  </si>
  <si>
    <t>Management of diseases of head</t>
  </si>
  <si>
    <t>The treatment of diseases related to the head.</t>
  </si>
  <si>
    <t>śirorogacikitsā</t>
  </si>
  <si>
    <t>शिरोरोगचिकित्सा</t>
  </si>
  <si>
    <t>ITA-9.5.66</t>
  </si>
  <si>
    <t>Management of diseases of oral cavity proper</t>
  </si>
  <si>
    <t>The treatment of diseases related to the mouth or oral cavity.</t>
  </si>
  <si>
    <t>mukharogacikitsā</t>
  </si>
  <si>
    <t>मुखरोगचिकित्सा</t>
  </si>
  <si>
    <t>ITA-9.5.67</t>
  </si>
  <si>
    <t>Cleft lip repair</t>
  </si>
  <si>
    <t>The surgical correction of cleft lip.</t>
  </si>
  <si>
    <t>oṣṭhasandhānavidhiḥ</t>
  </si>
  <si>
    <t>ओष्ठसन्धानविधिः</t>
  </si>
  <si>
    <t>ITA-9.5.68</t>
  </si>
  <si>
    <t>Medicated smoking</t>
  </si>
  <si>
    <t>The inhalation of medicated smoke through the nose, exhaling through the mouth.</t>
  </si>
  <si>
    <t>dhūmapānam</t>
  </si>
  <si>
    <t>धूमपानम</t>
  </si>
  <si>
    <t>ITA-9.5.69</t>
  </si>
  <si>
    <t>Palliative medicated smoking</t>
  </si>
  <si>
    <t>The procedure of medicated smoking aimed at pacifying morbid dosha.</t>
  </si>
  <si>
    <t>śamanadhūmapānam</t>
  </si>
  <si>
    <t>शमनधूमपानम</t>
  </si>
  <si>
    <t>ITA-9.5.70</t>
  </si>
  <si>
    <t>Moderate medicated smoking</t>
  </si>
  <si>
    <t>The procedure of medicated smoking with drugs of moderate strength.</t>
  </si>
  <si>
    <t>madhyamadhūmapānam</t>
  </si>
  <si>
    <t>मध्यमधूमपानम</t>
  </si>
  <si>
    <t>ITA-9.5.71</t>
  </si>
  <si>
    <t>Prophylactic medicated smoking</t>
  </si>
  <si>
    <t>The procedure of medicated smoking that can routinely be practised by healthy persons.</t>
  </si>
  <si>
    <t>prāyogikadhūmapānam</t>
  </si>
  <si>
    <t>प्रायोगिकधूमपानम</t>
  </si>
  <si>
    <t>ITA-9.5.72</t>
  </si>
  <si>
    <t>Nourishing medicated smoking</t>
  </si>
  <si>
    <t>The procedure of medicated smoking with nourishing effect.</t>
  </si>
  <si>
    <t>bṛṃhaṇadhūmapānam</t>
  </si>
  <si>
    <t>बृंहणधूमपानम</t>
  </si>
  <si>
    <t>ITA-9.5.73</t>
  </si>
  <si>
    <t>Unctuous medicated smoking</t>
  </si>
  <si>
    <t>The procedure of medicated smoking with unctuous effect.</t>
  </si>
  <si>
    <t>snaihikadhūmapānam</t>
  </si>
  <si>
    <t>स्नैहिकधूमपानम</t>
  </si>
  <si>
    <t>ITA-9.5.74</t>
  </si>
  <si>
    <t>Mild medicated smoking</t>
  </si>
  <si>
    <t>The procedure of medicated smoking with drugs of mild strength.</t>
  </si>
  <si>
    <t>mṛdudhūmapānam</t>
  </si>
  <si>
    <t>मृदुधूमपानम</t>
  </si>
  <si>
    <t>ITA-9.5.75</t>
  </si>
  <si>
    <t>Medicated smoking with expulsive effect</t>
  </si>
  <si>
    <t>The procedure of medicated smoking to remove morbid dosha through the nasal cavity.</t>
  </si>
  <si>
    <t>virecanadhūmapānam/; vairecanikadhūmapānam</t>
  </si>
  <si>
    <t>विरेचनधूमपानम/; वैरेचनिकधूमपानम</t>
  </si>
  <si>
    <t>ITA-9.5.76</t>
  </si>
  <si>
    <t>Medicated smoking with cleansing effect</t>
  </si>
  <si>
    <t>The procedure of medicated smoking to remove morbid dosha through the nasal and/or oral cavity.</t>
  </si>
  <si>
    <t>śodhanadhūmapānam</t>
  </si>
  <si>
    <t>शोधनधूमपानम</t>
  </si>
  <si>
    <t>ITA-9.5.77</t>
  </si>
  <si>
    <t>High-potency medicated smoking</t>
  </si>
  <si>
    <t>The procedure of medicated smoking with high-strength drugs.</t>
  </si>
  <si>
    <t>tīkṣṇadhūmapānam</t>
  </si>
  <si>
    <t>तीक्ष्णधूमपानम</t>
  </si>
  <si>
    <t>ITA-9.5.78</t>
  </si>
  <si>
    <t>Medicated smoking with antitussive activity</t>
  </si>
  <si>
    <t>The procedure of medicated smoking to relieve cough.</t>
  </si>
  <si>
    <t>kāsaghnadhūmapānam</t>
  </si>
  <si>
    <t>कासघ्नधूमपानम</t>
  </si>
  <si>
    <t>ITA-9.5.79</t>
  </si>
  <si>
    <t>Medicated smoking with emetic effect</t>
  </si>
  <si>
    <t>The procedure of medicated smoking to remove morbid dosha through the oral cavity.</t>
  </si>
  <si>
    <t>vāmakadhūmapānam</t>
  </si>
  <si>
    <t>वामकधूमपानम</t>
  </si>
  <si>
    <t>ITA-9.5.80</t>
  </si>
  <si>
    <t>Fumigation of ulcers and wounds</t>
  </si>
  <si>
    <t>The therapeutic procedure of fumigating wounds or ulcers.</t>
  </si>
  <si>
    <t>vraṇadhūpanam</t>
  </si>
  <si>
    <t>व्रणधूपनम</t>
  </si>
  <si>
    <t>ITA-9.5.81</t>
  </si>
  <si>
    <t>Retention of medications in oral cavity</t>
  </si>
  <si>
    <t>Full mouth retention of liquid medications for a specific time.</t>
  </si>
  <si>
    <t>gaṇḍūṣaḥ</t>
  </si>
  <si>
    <t>गण्डूषः</t>
  </si>
  <si>
    <t>ITA-9.5.82</t>
  </si>
  <si>
    <t>Retention of unctuous medications in oral cavity</t>
  </si>
  <si>
    <t>Full mouth retention of liquid medications with unctuous properties for a specific time.</t>
  </si>
  <si>
    <t>snigdhagaṇḍūṣaḥ</t>
  </si>
  <si>
    <t>स्निग्धगण्डूषः</t>
  </si>
  <si>
    <t>ITA-9.5.83</t>
  </si>
  <si>
    <t>Retention of palliative medications in the oral cavity</t>
  </si>
  <si>
    <t>Full mouth retention of liquid medications with the property of pacifying morbid dosha for a specific time.</t>
  </si>
  <si>
    <t>śamanagaṇḍūṣaḥ</t>
  </si>
  <si>
    <t>शमनगण्डूषः</t>
  </si>
  <si>
    <t>ITA-9.5.84</t>
  </si>
  <si>
    <t>Retention of medications with cleansing property in the oral cavity</t>
  </si>
  <si>
    <t>Full mouth retention of liquid medications with the property of removing morbid dosha for a specific time.</t>
  </si>
  <si>
    <t>śodhanagaṇḍūṣaḥ</t>
  </si>
  <si>
    <t>शोधनगण्डूषः</t>
  </si>
  <si>
    <t>ITA-9.5.85</t>
  </si>
  <si>
    <t>Retention of medications with healing property in the oral cavity</t>
  </si>
  <si>
    <t>Full mouth retention of liquid medications with ulcer-healing properties for a specific time.</t>
  </si>
  <si>
    <t>ropaṇagaṇḍūṣaḥ</t>
  </si>
  <si>
    <t>रोपणगण्डूषः</t>
  </si>
  <si>
    <t>ITA-9.5.86</t>
  </si>
  <si>
    <t>Mouth gargle</t>
  </si>
  <si>
    <t>A therapeutic procedure in which medicated decoctions, oils or other suitable liquids are retained under constant movement in the oral cavity for a specific time.</t>
  </si>
  <si>
    <t>kavalaḥ</t>
  </si>
  <si>
    <t>कवलः</t>
  </si>
  <si>
    <t>ITA-9.5.87</t>
  </si>
  <si>
    <t>Mouth gargle with unctuous medications</t>
  </si>
  <si>
    <t>A type of gargle with unctuous properties.</t>
  </si>
  <si>
    <t>snaihikakavalaḥ</t>
  </si>
  <si>
    <t>स्नैहिककवलः</t>
  </si>
  <si>
    <t>ITA-9.5.88</t>
  </si>
  <si>
    <t>Palliative mouth gargle</t>
  </si>
  <si>
    <t>A type of gargle with the property of pacifying morbid dosha.</t>
  </si>
  <si>
    <t>śamanakavalaḥ/; prasādanakavalaḥ</t>
  </si>
  <si>
    <t>शमनकवलः/; प्रसादनकवलः</t>
  </si>
  <si>
    <t>ITA-9.5.89</t>
  </si>
  <si>
    <t>Mouth gargle with cleansing property</t>
  </si>
  <si>
    <t>A type of gargle with the property of removing morbid dosha.</t>
  </si>
  <si>
    <t>śodhanakavalaḥ</t>
  </si>
  <si>
    <t>शोधनकवलः</t>
  </si>
  <si>
    <t>ITA-9.5.90</t>
  </si>
  <si>
    <t>Mouth gargle with healing property</t>
  </si>
  <si>
    <t>A type of gargle with healing properties.</t>
  </si>
  <si>
    <t>ropaṇakavalaḥ</t>
  </si>
  <si>
    <t>रोपणकवलः</t>
  </si>
  <si>
    <t>ITA-9.5.91</t>
  </si>
  <si>
    <t>Gentle application of medications over oral and periodontal regions</t>
  </si>
  <si>
    <t>The procedure of applying a medicated paste or powder to the oral cavity.</t>
  </si>
  <si>
    <t>pratisāraṇam</t>
  </si>
  <si>
    <t>प्रतिसारणम</t>
  </si>
  <si>
    <t>ITA-9.6.1</t>
  </si>
  <si>
    <t>One of the eight clinical branches of Āyurveda which deals with surgery.</t>
  </si>
  <si>
    <t>śalyatantram</t>
  </si>
  <si>
    <t>शल्यतन्त्रम</t>
  </si>
  <si>
    <t>ITA-9.6.2</t>
  </si>
  <si>
    <t>Qualities of ideal surgeon</t>
  </si>
  <si>
    <t>The qualities or attributes required by the ideal surgeon.</t>
  </si>
  <si>
    <t>śastrakarmayogya-; vaidyalakṣaṇa</t>
  </si>
  <si>
    <t>शस्त्रकर्मयोग्य-; वैद्यलक्षण</t>
  </si>
  <si>
    <t>ITA-9.6.3</t>
  </si>
  <si>
    <t>Checklist for preoperative preparation</t>
  </si>
  <si>
    <t>The list of objects to be kept ready or at hand before any operative procedure.</t>
  </si>
  <si>
    <t>agropaharaṇīyaḥ</t>
  </si>
  <si>
    <t>अग्रोपहरणीयः</t>
  </si>
  <si>
    <t>ITA-9.6.4</t>
  </si>
  <si>
    <t>Simulated training in surgical procedures</t>
  </si>
  <si>
    <t>Development of technical skills in surgery by performing the technique on various objects. It is a part of surgical training.</t>
  </si>
  <si>
    <t>yogyā</t>
  </si>
  <si>
    <t>योग्या</t>
  </si>
  <si>
    <t>ITA-9.6.5</t>
  </si>
  <si>
    <t>Formal entry into medical profession</t>
  </si>
  <si>
    <t>Formal entry into the medical profession after completion of education and training.</t>
  </si>
  <si>
    <t>viśikhānupraveśaḥ</t>
  </si>
  <si>
    <t>विशिखानुप्रवेशः</t>
  </si>
  <si>
    <t>ITA-9.6.6</t>
  </si>
  <si>
    <t>Blunt surgical instruments, devices</t>
  </si>
  <si>
    <t>The variety of blunt instruments and tools used in surgery.</t>
  </si>
  <si>
    <t>ITA-9.6.7</t>
  </si>
  <si>
    <t>Six types of blunt instruments</t>
  </si>
  <si>
    <t>The sixfold classification of blunt surgical instruments.</t>
  </si>
  <si>
    <t>ṣaṭ-yantraprakāraḥ</t>
  </si>
  <si>
    <t>षट-यन्त्रप्रकारः</t>
  </si>
  <si>
    <t>ITA-9.6.8</t>
  </si>
  <si>
    <t>Cruciform instruments</t>
  </si>
  <si>
    <t>Cruciform instruments used in surgical and parasurgical procedures such as removal of an impacted foreign body in bone.</t>
  </si>
  <si>
    <t>svastikayantram</t>
  </si>
  <si>
    <t>स्वस्तिकयन्त्रम</t>
  </si>
  <si>
    <t>ITA-9.6.9</t>
  </si>
  <si>
    <t>Forceps</t>
  </si>
  <si>
    <t>Forceps with or without catchlocks used in surgical and parasurgical procedures such as extraction of foreign bodies from the skin, muscles, veins and nerves.</t>
  </si>
  <si>
    <t>sandaṃśayantram</t>
  </si>
  <si>
    <t>सन्दंशयन्त्रम</t>
  </si>
  <si>
    <t>ITA-9.6.10</t>
  </si>
  <si>
    <t>Spatula, spoon- shaped instruments</t>
  </si>
  <si>
    <t>Scoop-like instruments used in surgical and parasurgical procedures such as removal of foreign bodies from the ears, nostrils, and other passages.</t>
  </si>
  <si>
    <t>tālayantram</t>
  </si>
  <si>
    <t>तालयन्त्रम</t>
  </si>
  <si>
    <t>ITA-9.6.11</t>
  </si>
  <si>
    <t>Tubular, scopic instruments</t>
  </si>
  <si>
    <t>Tubular or scopic instrument with an opening at one end or both ends used for diagnostic and therapeutic procedures.</t>
  </si>
  <si>
    <t>nāḍīyantram</t>
  </si>
  <si>
    <t>नाडीयन्त्रम</t>
  </si>
  <si>
    <t>ITA-9.6.12</t>
  </si>
  <si>
    <t>Blunt, probe-like instruments</t>
  </si>
  <si>
    <t>Instruments used in surgical and parasurgical procedures such as probing, mobilization, extraction and the application of medications.</t>
  </si>
  <si>
    <t>śalākāyantram</t>
  </si>
  <si>
    <t>शलाकायन्त्रम</t>
  </si>
  <si>
    <t>ITA-9.6.13</t>
  </si>
  <si>
    <t>Accessory surgical instruments</t>
  </si>
  <si>
    <t>Instruments and objects used as accessories or adjuncts for prescribed surgical instruments.</t>
  </si>
  <si>
    <t>upayantram</t>
  </si>
  <si>
    <t>उपयन्त्रम</t>
  </si>
  <si>
    <t>ITA-9.6.14</t>
  </si>
  <si>
    <t>Twenty-four functions of surgical instruments</t>
  </si>
  <si>
    <t>A list of the various actions that can be performed using different blunt instruments.</t>
  </si>
  <si>
    <t>caturviṃśatiyantrakarma</t>
  </si>
  <si>
    <t>चतुर्विंशतियन्त्रकर्म</t>
  </si>
  <si>
    <t>ITA-9.6.15</t>
  </si>
  <si>
    <t>Manual loosening of impacted foreign body</t>
  </si>
  <si>
    <t>The manual processes for loosening and/or removing an impacted foreign body.</t>
  </si>
  <si>
    <t>nirghātanakarma</t>
  </si>
  <si>
    <t>निर्घातनकर्म</t>
  </si>
  <si>
    <t>ITA-9.6.16</t>
  </si>
  <si>
    <t>Filling of cavity with medications</t>
  </si>
  <si>
    <t>A therapeutic measure which entails filling a cavity with medications.</t>
  </si>
  <si>
    <t>pūraṇakarma</t>
  </si>
  <si>
    <t>पूरणकर्म</t>
  </si>
  <si>
    <t>ITA-9.6.17</t>
  </si>
  <si>
    <t>Bandaging</t>
  </si>
  <si>
    <t>A method to immobilize injured body parts and cover wounded regions.</t>
  </si>
  <si>
    <t>bandhanakarma</t>
  </si>
  <si>
    <t>बन्धनकर्म</t>
  </si>
  <si>
    <t>ITA-9.6.18</t>
  </si>
  <si>
    <t>Dislodging of foreign body</t>
  </si>
  <si>
    <t>The removal of a foreign body by retracting or elevating with a probe prior to removal.</t>
  </si>
  <si>
    <t>vyūhanakarma</t>
  </si>
  <si>
    <t>व्यूहनकर्म</t>
  </si>
  <si>
    <t>ITA-9.6.19</t>
  </si>
  <si>
    <t>Approximation of wound edges</t>
  </si>
  <si>
    <t>A therapeutic measure in which wound edges are approximated to promote healing.</t>
  </si>
  <si>
    <t>vartanakarma</t>
  </si>
  <si>
    <t>वर्तनकर्म</t>
  </si>
  <si>
    <t>ITA-9.6.20</t>
  </si>
  <si>
    <t>Mobilization</t>
  </si>
  <si>
    <t>A technique involving the mobilization of impacted foreign bodies or endogenous structures such as bones, teeth and fractured fragments.</t>
  </si>
  <si>
    <t>cālanakarma</t>
  </si>
  <si>
    <t>चालनकर्म</t>
  </si>
  <si>
    <t>ITA-9.6.21</t>
  </si>
  <si>
    <t>Twisting movement</t>
  </si>
  <si>
    <t>A special type of twisting movement required to disimpact or extract a foreign body.</t>
  </si>
  <si>
    <t>vivartanakarma</t>
  </si>
  <si>
    <t>विवर्तनकर्म</t>
  </si>
  <si>
    <t>ITA-9.6.22</t>
  </si>
  <si>
    <t>Dilatation</t>
  </si>
  <si>
    <t>A procedure to widen a tract or orifice for diagnostic and/or therapeutic purposes.</t>
  </si>
  <si>
    <t>vivaraṇakarma</t>
  </si>
  <si>
    <t>विवरणकर्म</t>
  </si>
  <si>
    <t>ITA-9.6.23</t>
  </si>
  <si>
    <t>Squeezing</t>
  </si>
  <si>
    <t>A procedure to remove an impacted foreign body through the application of a squeezing or milking motion.</t>
  </si>
  <si>
    <t>pīḍanakarma</t>
  </si>
  <si>
    <t>पीडनकर्म</t>
  </si>
  <si>
    <t>ITA-9.6.24</t>
  </si>
  <si>
    <t>Passage clearing</t>
  </si>
  <si>
    <t>A technique to clear a passage as for an impacted foreign body.</t>
  </si>
  <si>
    <t>mārgaviśodhanam</t>
  </si>
  <si>
    <t>मार्गविशोधनम</t>
  </si>
  <si>
    <t>ITA-9.6.25</t>
  </si>
  <si>
    <t>Holding and extraction</t>
  </si>
  <si>
    <t>A procedure by which an impacted foreign body is held manually or by other extractive means such as vacuum or magnetic extraction.</t>
  </si>
  <si>
    <t>vikarṣaṇakarma</t>
  </si>
  <si>
    <t>विकर्षणकर्म</t>
  </si>
  <si>
    <t>ITA-9.6.26</t>
  </si>
  <si>
    <t>Extraction</t>
  </si>
  <si>
    <t>An extractive procedure, e.g. for a foreign body.</t>
  </si>
  <si>
    <t>āharaṇakarma</t>
  </si>
  <si>
    <t>आहरणकर्म</t>
  </si>
  <si>
    <t>ITA-9.6.27</t>
  </si>
  <si>
    <t>Traction</t>
  </si>
  <si>
    <t>A procedure in which traction is applied, e.g. approximation of fractured bones and dislocated joints.</t>
  </si>
  <si>
    <t>āñchanakarma</t>
  </si>
  <si>
    <t>आञ्छनकर्म</t>
  </si>
  <si>
    <t>ITA-9.6.28</t>
  </si>
  <si>
    <t>Elevation</t>
  </si>
  <si>
    <t>A therapeutic measure in which recessed parts are lifted upwards.</t>
  </si>
  <si>
    <t>unnmanakarma</t>
  </si>
  <si>
    <t>उन्न्मनकर्म</t>
  </si>
  <si>
    <t>ITA-9.6.29</t>
  </si>
  <si>
    <t>A therapeutic measure in which elevated parts are pressed downwards.</t>
  </si>
  <si>
    <t>vinamanakarma</t>
  </si>
  <si>
    <t>विनमनकर्म</t>
  </si>
  <si>
    <t>ITA-9.6.30</t>
  </si>
  <si>
    <t>Crushing</t>
  </si>
  <si>
    <t>A surgical procedure in which foreign bodies lodged inbody tissues are morcellated, e.g. crushing of urinary calculus.</t>
  </si>
  <si>
    <t>bhañjanakarma</t>
  </si>
  <si>
    <t>भञ्जनकर्म</t>
  </si>
  <si>
    <t>ITA-9.6.31</t>
  </si>
  <si>
    <t>Extraction by twisting or stirring</t>
  </si>
  <si>
    <t>An extraction procedure to remove an impacted foreign body.</t>
  </si>
  <si>
    <t>unmathanakarma</t>
  </si>
  <si>
    <t>उन्मथनकर्म</t>
  </si>
  <si>
    <t>ITA-9.6.32</t>
  </si>
  <si>
    <t>Suction</t>
  </si>
  <si>
    <t>A procedure in which body fluids or foreign bodies are removed using a suction force.</t>
  </si>
  <si>
    <t>ācūṣaṇakarma</t>
  </si>
  <si>
    <t>आचूषणकर्म</t>
  </si>
  <si>
    <t>ITA-9.6.33</t>
  </si>
  <si>
    <t>Probing</t>
  </si>
  <si>
    <t>A procedure to determine the direction, extent and branchings of a sinus or fistula.</t>
  </si>
  <si>
    <t>eṣaṇakarma</t>
  </si>
  <si>
    <t>एषणकर्म</t>
  </si>
  <si>
    <t>ITA-9.6.34</t>
  </si>
  <si>
    <t>Straightening</t>
  </si>
  <si>
    <t>A therapeutic procedure aimed at rectifying a deviated fracture.</t>
  </si>
  <si>
    <t>ṛjūkaraṇakarma</t>
  </si>
  <si>
    <t>ऋजूकरणकर्म</t>
  </si>
  <si>
    <t>ITA-9.6.35</t>
  </si>
  <si>
    <t>Splitting, tearing or lancing</t>
  </si>
  <si>
    <t>A procedure for removing pus from an abscess.</t>
  </si>
  <si>
    <t>dāraṇakarma</t>
  </si>
  <si>
    <t>दारणकर्म</t>
  </si>
  <si>
    <t>ITA-9.6.36</t>
  </si>
  <si>
    <t>Irrigation, streaming</t>
  </si>
  <si>
    <t>A therapeutic procedure in which the wound is cleaned by being irrigated with medicated liquids.</t>
  </si>
  <si>
    <t>prakṣālanakarma</t>
  </si>
  <si>
    <t>प्रक्षालनकर्म</t>
  </si>
  <si>
    <t>ITA-9.6.37</t>
  </si>
  <si>
    <t>Insufflation</t>
  </si>
  <si>
    <t>A therapeutic procedure involving blowing or breathing air at a specific site.</t>
  </si>
  <si>
    <t>pradhamanakarma</t>
  </si>
  <si>
    <t>प्रधमनकर्म</t>
  </si>
  <si>
    <t>ITA-9.6.38</t>
  </si>
  <si>
    <t>Wiping</t>
  </si>
  <si>
    <t>A therapeutic procedure in which a wound is wiped with a finger or soft cloth.</t>
  </si>
  <si>
    <t>pramārjanakarma</t>
  </si>
  <si>
    <t>प्रमार्जनकर्म</t>
  </si>
  <si>
    <t>ITA-9.6.39</t>
  </si>
  <si>
    <t>Ideal blunt instruments</t>
  </si>
  <si>
    <t>Instruments which have the ideal qualities making them suitable for their respective purposes.</t>
  </si>
  <si>
    <t>samāhitayantraḥ</t>
  </si>
  <si>
    <t>समाहितयन्त्रः</t>
  </si>
  <si>
    <t>ITA-9.6.40</t>
  </si>
  <si>
    <t>Defects of blunt surgical instruments</t>
  </si>
  <si>
    <t>The 12 types of defects inherent in blunt instruments which makes them unsuitable for their respective purposes.</t>
  </si>
  <si>
    <t>yantradoṣaḥ</t>
  </si>
  <si>
    <t>यन्त्रदोषः</t>
  </si>
  <si>
    <t>ITA-9.6.41</t>
  </si>
  <si>
    <t>Sharp surgical instruments</t>
  </si>
  <si>
    <t>Instruments with sharp or cutting edges used for surgical purposes.</t>
  </si>
  <si>
    <t>śastram</t>
  </si>
  <si>
    <t>शस्त्रम</t>
  </si>
  <si>
    <t>ITA-9.6.42</t>
  </si>
  <si>
    <t>Twenty sharp surgical instruments</t>
  </si>
  <si>
    <t>The 20 sharp instruments used in surgical procedures.</t>
  </si>
  <si>
    <t>viṃśatiśastrāṇi</t>
  </si>
  <si>
    <t>विंशतिशस्त्राणि</t>
  </si>
  <si>
    <t>ITA-9.6.43</t>
  </si>
  <si>
    <t>Circular knife</t>
  </si>
  <si>
    <t>A type of sharp instrument with a circular edge which is used for curetting or excising tissue.</t>
  </si>
  <si>
    <t>maṇḍalāgraśastram</t>
  </si>
  <si>
    <t>मण्डलाग्रशस्त्रम</t>
  </si>
  <si>
    <t>ITA-9.6.44</t>
  </si>
  <si>
    <t>Bone saw</t>
  </si>
  <si>
    <t>A type of saw-like instrument used to cut bone.</t>
  </si>
  <si>
    <t>karapatraśastram</t>
  </si>
  <si>
    <t>करपत्रशस्त्रम</t>
  </si>
  <si>
    <t>ITA-9.6.45</t>
  </si>
  <si>
    <t>Scalpel</t>
  </si>
  <si>
    <t>A surgical instrument with a blade used for incision or excision.</t>
  </si>
  <si>
    <t>vṛddhipatraśastram</t>
  </si>
  <si>
    <t>वृद्धिपत्रशस्त्रम</t>
  </si>
  <si>
    <t>ITA-9.6.46</t>
  </si>
  <si>
    <t>Nail parer</t>
  </si>
  <si>
    <t>A sharp instrument used to pare nails.</t>
  </si>
  <si>
    <t>nakhaśastram</t>
  </si>
  <si>
    <t>नखशस्त्रम</t>
  </si>
  <si>
    <t>ITA-9.6.47</t>
  </si>
  <si>
    <t>Finger knife</t>
  </si>
  <si>
    <t>A type of sharp instrument mounted on the finger for use in oral surgery.</t>
  </si>
  <si>
    <t>mudrikāśastram</t>
  </si>
  <si>
    <t>मुद्रिकाशस्त्रम</t>
  </si>
  <si>
    <t>ITA-9.6.48</t>
  </si>
  <si>
    <t>Lotus petal-shaped scalpel</t>
  </si>
  <si>
    <t>A surgical instrument with a blade resembling a lotus petal.</t>
  </si>
  <si>
    <t>utpalaśastram</t>
  </si>
  <si>
    <t>उत्पलशस्त्रम</t>
  </si>
  <si>
    <t>ITA-9.6.49</t>
  </si>
  <si>
    <t>Half-edged knife</t>
  </si>
  <si>
    <t>A sharp knife with a half-edged blade used for incision or excision.</t>
  </si>
  <si>
    <t>ardhadhāraśastram</t>
  </si>
  <si>
    <t>अर्धधारशस्त्रम</t>
  </si>
  <si>
    <t>ITA-9.6.50</t>
  </si>
  <si>
    <t>Surgical needle</t>
  </si>
  <si>
    <t>A surgical needle used for suturing or venepuncture.</t>
  </si>
  <si>
    <t>sūcīśastram</t>
  </si>
  <si>
    <t>सूचीशस्त्रम</t>
  </si>
  <si>
    <t>ITA-9.6.51</t>
  </si>
  <si>
    <t>Long-pointed sharp knife</t>
  </si>
  <si>
    <t>A long-pointed sharp knife (Paget’s knife) generally used for drainage.</t>
  </si>
  <si>
    <t>kuśapatraśastram</t>
  </si>
  <si>
    <t>कुशपत्रशस्त्रम</t>
  </si>
  <si>
    <t>ITA-9.6.52</t>
  </si>
  <si>
    <t>Angular sharp instrument (curved scissors)</t>
  </si>
  <si>
    <t>An angular sharp instrument, named after the “ati” bird (Bank myna, Turdus ginginianus), which is used for bloodletting and drainage.</t>
  </si>
  <si>
    <t>āṭīmukhaśastram</t>
  </si>
  <si>
    <t>आटीमुखशस्त्रम</t>
  </si>
  <si>
    <t>ITA-9.6.53</t>
  </si>
  <si>
    <t>Scissors</t>
  </si>
  <si>
    <t>A double-bladed sharp instrument for cutting in surgery.</t>
  </si>
  <si>
    <t>śarārimukhaśastram</t>
  </si>
  <si>
    <t>शरारिमुखशस्त्रम</t>
  </si>
  <si>
    <t>ITA-9.6.54</t>
  </si>
  <si>
    <t>Curved knife with sharp inner edge (bistory knife)</t>
  </si>
  <si>
    <t>A type of curved surgical knife with an inner sharp edge used for excision, extraction or drainage.</t>
  </si>
  <si>
    <t>antarmukhaśastram</t>
  </si>
  <si>
    <t>अन्तर्मुखशस्त्रम</t>
  </si>
  <si>
    <t>ITA-9.6.55</t>
  </si>
  <si>
    <t>Sharp three- pin (brush-like) instrument</t>
  </si>
  <si>
    <t>A type of surgical instrument with triple-pointed tips used for bloodletting or surgical drainage.</t>
  </si>
  <si>
    <t>trikūrcakaśastram</t>
  </si>
  <si>
    <t>त्रिकूर्चकशस्त्रम</t>
  </si>
  <si>
    <t>ITA-9.6.56</t>
  </si>
  <si>
    <t>Surgical blade resembling an axe or chisel</t>
  </si>
  <si>
    <t>A sharp instrument used for bloodletting or excision.</t>
  </si>
  <si>
    <t>kuṭhārikāśastram</t>
  </si>
  <si>
    <t>कुठारिकाशस्त्रम</t>
  </si>
  <si>
    <t>ITA-9.6.57</t>
  </si>
  <si>
    <t>Trocar</t>
  </si>
  <si>
    <t>A pointed sharp instrument used for puncturing or surgical drainage.</t>
  </si>
  <si>
    <t>vrīhimukhaśastram</t>
  </si>
  <si>
    <t>व्रीहिमुखशस्त्रम</t>
  </si>
  <si>
    <t>ITA-9.6.58</t>
  </si>
  <si>
    <t>Sharp-pointed instrument (awl)</t>
  </si>
  <si>
    <t>A sharp-tipped instrument with a notch at the tip used for piercing.</t>
  </si>
  <si>
    <t>ārāśastram</t>
  </si>
  <si>
    <t>आराशस्त्रम</t>
  </si>
  <si>
    <t>ITA-9.6.59</t>
  </si>
  <si>
    <t>Curved scalpel</t>
  </si>
  <si>
    <t>A type of surgical scalpel which is slightly curved and sharp on its inner edge, used for puncturing or curetting.</t>
  </si>
  <si>
    <t>vetasapatraśastram</t>
  </si>
  <si>
    <t>वेतसपत्रशस्त्रम</t>
  </si>
  <si>
    <t>ITA-9.6.60</t>
  </si>
  <si>
    <t>Hook</t>
  </si>
  <si>
    <t>A type of hook used for extraction.</t>
  </si>
  <si>
    <t>baḍiśaśastram</t>
  </si>
  <si>
    <t>बडिशशस्त्रम</t>
  </si>
  <si>
    <t>ITA-9.6.61</t>
  </si>
  <si>
    <t>Tooth scaler</t>
  </si>
  <si>
    <t>A sharp instrument used for dental scaling.</t>
  </si>
  <si>
    <t>dantaśaṅkuśastram</t>
  </si>
  <si>
    <t>दन्तशङ्कुशस्त्रम</t>
  </si>
  <si>
    <t>ITA-9.6.62</t>
  </si>
  <si>
    <t>Sharp probe</t>
  </si>
  <si>
    <t>A pointed sharp instrument used for probing or draining.</t>
  </si>
  <si>
    <t>eṣaṇīśastram</t>
  </si>
  <si>
    <t>एषणीशस्त्रम</t>
  </si>
  <si>
    <t>ITA-9.6.63</t>
  </si>
  <si>
    <t>Eight types of surgical procedure</t>
  </si>
  <si>
    <t>Eight types of principal surgical procedures.</t>
  </si>
  <si>
    <t>aṣṭavidhaśastrakarma</t>
  </si>
  <si>
    <t>अष्टविधशस्त्रकर्म</t>
  </si>
  <si>
    <t>ITA-9.6.64</t>
  </si>
  <si>
    <t>Excision</t>
  </si>
  <si>
    <t>The procedure of excising or amputating a body part or organ.</t>
  </si>
  <si>
    <t>chedanakarma</t>
  </si>
  <si>
    <t>छेदनकर्म</t>
  </si>
  <si>
    <t>ITA-9.6.65</t>
  </si>
  <si>
    <t>Incision and drainage</t>
  </si>
  <si>
    <t>The procedure of incising a fluid-filled cavity for drainage.</t>
  </si>
  <si>
    <t>bhedanakarma</t>
  </si>
  <si>
    <t>भेदनकर्म</t>
  </si>
  <si>
    <t>ITA-9.6.66</t>
  </si>
  <si>
    <t>Scraping</t>
  </si>
  <si>
    <t>The procedure of removing hard, raised excess tissue by scraping or curettage.</t>
  </si>
  <si>
    <t>lekhanakarma</t>
  </si>
  <si>
    <t>लेखनकर्म</t>
  </si>
  <si>
    <t>ITA-9.6.67</t>
  </si>
  <si>
    <t>Drainage, bloodletting</t>
  </si>
  <si>
    <t>The procedure of draining any accumulated fluid or bloodletting by various methods.</t>
  </si>
  <si>
    <t>visrāvaṇakarma</t>
  </si>
  <si>
    <t>विस्रावणकर्म</t>
  </si>
  <si>
    <t>ITA-9.6.68</t>
  </si>
  <si>
    <t>Puncture</t>
  </si>
  <si>
    <t>The procedure of puncturing a body part.</t>
  </si>
  <si>
    <t>vyadhana karma</t>
  </si>
  <si>
    <t>व्यधन कर्म</t>
  </si>
  <si>
    <t>ITA-9.6.69</t>
  </si>
  <si>
    <t>The procedure of extracting a foreign body.</t>
  </si>
  <si>
    <t>āharaṇam</t>
  </si>
  <si>
    <t>आहरणम</t>
  </si>
  <si>
    <t>ITA-9.6.70</t>
  </si>
  <si>
    <t>The procedure of exploring a tract for diagnostic and therapeutic purposes.</t>
  </si>
  <si>
    <t>ITA-9.6.71</t>
  </si>
  <si>
    <t>Suturing</t>
  </si>
  <si>
    <t>The procedure of approximating the edges of a wound by suturing.</t>
  </si>
  <si>
    <t>sīvanam</t>
  </si>
  <si>
    <t>सीवनम</t>
  </si>
  <si>
    <t>ITA-9.6.72</t>
  </si>
  <si>
    <t>Types of sutures</t>
  </si>
  <si>
    <t>Various types of sutures such as vellitaka, gophanika, tunnasevani and rujugranthih.</t>
  </si>
  <si>
    <t>sīvanabhedaḥ</t>
  </si>
  <si>
    <t>सीवनभेदः</t>
  </si>
  <si>
    <t>ITA-9.6.73</t>
  </si>
  <si>
    <t>Curved suture</t>
  </si>
  <si>
    <t>A continous suture, the opposite of interrupted or separate sutures.</t>
  </si>
  <si>
    <t>vellitakam</t>
  </si>
  <si>
    <t>वेल्लितकम</t>
  </si>
  <si>
    <t>ITA-9.6.74</t>
  </si>
  <si>
    <t>Blanket, reinforcing suture</t>
  </si>
  <si>
    <t>A suture which resembles the stitching on the edge of a blanket.</t>
  </si>
  <si>
    <t>gophaṇikā</t>
  </si>
  <si>
    <t>गोफणिका</t>
  </si>
  <si>
    <t>ITA-9.6.75</t>
  </si>
  <si>
    <t>Darning suture</t>
  </si>
  <si>
    <t>A subcuticular suture.</t>
  </si>
  <si>
    <t>tunnasevanī</t>
  </si>
  <si>
    <t>ITA-9.6.76</t>
  </si>
  <si>
    <t>Interrupted suture</t>
  </si>
  <si>
    <t>A simple individual suture, opposite of a continuous suture.</t>
  </si>
  <si>
    <t>ṛjugranthiḥ</t>
  </si>
  <si>
    <t>ऋजुग्रन्थिः</t>
  </si>
  <si>
    <t>ITA-9.6.77</t>
  </si>
  <si>
    <t>Types of incision</t>
  </si>
  <si>
    <t>Various types of incision based on shape, such as oblique, semicircular and circular.</t>
  </si>
  <si>
    <t>chedanabhedaḥ</t>
  </si>
  <si>
    <t>छेदनभेदः</t>
  </si>
  <si>
    <t>ITA-9.6.78</t>
  </si>
  <si>
    <t>Oblique incision</t>
  </si>
  <si>
    <t>A type of obliquely placed incision.</t>
  </si>
  <si>
    <t>tiryak-chedaḥ</t>
  </si>
  <si>
    <t>तिर्यक-छेदः</t>
  </si>
  <si>
    <t>ITA-9.6.79</t>
  </si>
  <si>
    <t>Semicircular incision</t>
  </si>
  <si>
    <t>A type of semicircular incision indicated for surgical procedures.</t>
  </si>
  <si>
    <t>ardhacandramaṇḍalavat-; chedaḥ</t>
  </si>
  <si>
    <t>अर्धचन्द्रमण्डलवत-; छेदः</t>
  </si>
  <si>
    <t>ITA-9.6.80</t>
  </si>
  <si>
    <t>Circular incision</t>
  </si>
  <si>
    <t>An incision made in the shape of a circle.</t>
  </si>
  <si>
    <t>candramaṇḍalavat-; chedaḥ</t>
  </si>
  <si>
    <t>चन्द्रमण्डलवत-; छेदः</t>
  </si>
  <si>
    <t>ITA-9.6.81</t>
  </si>
  <si>
    <t>Qualities of ideal sharp surgical instruments</t>
  </si>
  <si>
    <t>The qualities of ideal sharp surgical instruments which make them suitable for surgical procedures are: having a good handle, made of quality metal, fine blade, excellent appearance and face well positioned.</t>
  </si>
  <si>
    <t>śastrasampat</t>
  </si>
  <si>
    <t>शस्त्रसम्पत</t>
  </si>
  <si>
    <t>ITA-9.6.82</t>
  </si>
  <si>
    <t>Defects of sharp instruments</t>
  </si>
  <si>
    <t>The eight types of defects affecting sharp instruments which make them unsuitable for the respective surgical procedures: crooked, blunt, fissured, rough, very thick, very thin or small, too long and too small.</t>
  </si>
  <si>
    <t>śastradoṣaḥ</t>
  </si>
  <si>
    <t>शस्त्रदोषः</t>
  </si>
  <si>
    <t>ITA-9.6.83</t>
  </si>
  <si>
    <t>Tempering of sharp surgical instruments</t>
  </si>
  <si>
    <t>There are three types of tempering for sharp instruments: with caustic liquids, water and oil</t>
  </si>
  <si>
    <t>śastrapāyanā</t>
  </si>
  <si>
    <t>शस्त्रपायना</t>
  </si>
  <si>
    <t>ITA-9.6.84</t>
  </si>
  <si>
    <t>Tempering of sharp surgical instruments with alkalis</t>
  </si>
  <si>
    <t>The tempering of surgical instruments in caustic liquids.</t>
  </si>
  <si>
    <t>kṣārapāyanā</t>
  </si>
  <si>
    <t>क्षारपायना</t>
  </si>
  <si>
    <t>ITA-9.6.85</t>
  </si>
  <si>
    <t>Tempering of sharp surgical instruments with water</t>
  </si>
  <si>
    <t>The tempering of surgical instruments in water.</t>
  </si>
  <si>
    <t>udakapāyanā</t>
  </si>
  <si>
    <t>उदकपायना</t>
  </si>
  <si>
    <t>ITA-9.6.86</t>
  </si>
  <si>
    <t>Tempering of sharp surgical instruments with oil</t>
  </si>
  <si>
    <t>The tempering of surgical instruments in medicated oil.</t>
  </si>
  <si>
    <t>tailapāyanā</t>
  </si>
  <si>
    <t>तैलपायना</t>
  </si>
  <si>
    <t>ITA-9.6.87</t>
  </si>
  <si>
    <t>Degree of sharpness of instruments</t>
  </si>
  <si>
    <t>The degree of the sharpness of instruments for various surgical procedures is as follows: instrument with a cutting edge similar to that of a single split lentil for incising or cutting, half a single split lentil for scarification or curetting, a strand of hair for puncturing and draining, and half a strand of hair for excision.</t>
  </si>
  <si>
    <t>śastradhārā</t>
  </si>
  <si>
    <t>शस्त्रधारा</t>
  </si>
  <si>
    <t>ITA-9.6.88</t>
  </si>
  <si>
    <t>Materials and tools for parasurgical procedures</t>
  </si>
  <si>
    <t>The adjunctive or complementary devices or objects used to perform parasurgical or auxiliary procedures.</t>
  </si>
  <si>
    <t>anuśastram</t>
  </si>
  <si>
    <t>अनुशस्त्रम</t>
  </si>
  <si>
    <t>ITA-9.6.89</t>
  </si>
  <si>
    <t>Caustic therapy</t>
  </si>
  <si>
    <t>A therapeutic measure in which caustic material is applied to tissue.</t>
  </si>
  <si>
    <t>kṣārakarma</t>
  </si>
  <si>
    <t>क्षारकर्म</t>
  </si>
  <si>
    <t>ITA-9.6.90</t>
  </si>
  <si>
    <t>External application of caustic substance</t>
  </si>
  <si>
    <t>One of the two modes of applying alkali.</t>
  </si>
  <si>
    <t>pratisāraṇīyakṣāraḥ</t>
  </si>
  <si>
    <t>प्रतिसारणीयक्षारः</t>
  </si>
  <si>
    <t>ITA-9.6.91</t>
  </si>
  <si>
    <t>Internal administration of caustic substance</t>
  </si>
  <si>
    <t>pānīyakṣāraḥ</t>
  </si>
  <si>
    <t>पानीयक्षारः</t>
  </si>
  <si>
    <t>ITA-9.6.92</t>
  </si>
  <si>
    <t>Caustic thread</t>
  </si>
  <si>
    <t>A medicated seton prepared with caustic medicines.</t>
  </si>
  <si>
    <t>kṣārasūtraḥ</t>
  </si>
  <si>
    <t>क्षारसूत्रः</t>
  </si>
  <si>
    <t>ITA-9.6.93</t>
  </si>
  <si>
    <t>Thermal cauterization</t>
  </si>
  <si>
    <t>A type of parasurgical procedure in which thermal cauterization of tissue or a body part is carried out by a method resembling moxibustion.</t>
  </si>
  <si>
    <t>agnikarma</t>
  </si>
  <si>
    <t>अग्निकर्म</t>
  </si>
  <si>
    <t>ITA-9.6.94</t>
  </si>
  <si>
    <t>Cauterization (therapeutic burn)</t>
  </si>
  <si>
    <t>A process of cauterization for therapeutic purposes.</t>
  </si>
  <si>
    <t>dahanam</t>
  </si>
  <si>
    <t>दहनम</t>
  </si>
  <si>
    <t>ITA-9.6.95</t>
  </si>
  <si>
    <t>Materials used for cauterization</t>
  </si>
  <si>
    <t>The various instruments or materials used for cauterization such as long pepper, cow’s teeth, grass stub, metal rod or probe.</t>
  </si>
  <si>
    <t>dahanopakaraṇam</t>
  </si>
  <si>
    <t>दहनोपकरणम</t>
  </si>
  <si>
    <t>ITA-9.6.96</t>
  </si>
  <si>
    <t>Proper cauterization</t>
  </si>
  <si>
    <t>A superficial burn lesion bearing the colour of the ripe fruit of Borassus flabellifer (tala-phala).</t>
  </si>
  <si>
    <t>samyak-dagdhaḥ</t>
  </si>
  <si>
    <t>सम्यक-दग्धः</t>
  </si>
  <si>
    <t>ITA-9.6.97</t>
  </si>
  <si>
    <t>Bloodletting</t>
  </si>
  <si>
    <t>The therapeutic measure of bloodletting (in which a specific amount of blood is removed from the body).</t>
  </si>
  <si>
    <t>raktamokṣaṇam/; asravisrutiḥ</t>
  </si>
  <si>
    <t>रक्तमोक्षणम/; अस्रविस्रुतिः</t>
  </si>
  <si>
    <t>ITA-9.6.98</t>
  </si>
  <si>
    <t>Bloodletting with a surgical instrument</t>
  </si>
  <si>
    <t>Procedures for bloodletting by making small cuts or venesection .</t>
  </si>
  <si>
    <t>śastravisrāvaṇam</t>
  </si>
  <si>
    <t>शस्त्रविस्रावणम</t>
  </si>
  <si>
    <t>ITA-9.6.99</t>
  </si>
  <si>
    <t>Bloodletting by scarification or multiple incisions</t>
  </si>
  <si>
    <t>Bloodletting by means of multiple small cuts.</t>
  </si>
  <si>
    <t>pracchānam</t>
  </si>
  <si>
    <t>प्रच्छानम</t>
  </si>
  <si>
    <t>ITA-9.6.100</t>
  </si>
  <si>
    <t>Venesection</t>
  </si>
  <si>
    <t>Bloodletting by means of venesection.</t>
  </si>
  <si>
    <t>sirāvedhaḥ</t>
  </si>
  <si>
    <t>सिरावेधः</t>
  </si>
  <si>
    <t>ITA-9.6.101</t>
  </si>
  <si>
    <t>Bloodletting with adjuvants as an alternative to surgical instruments</t>
  </si>
  <si>
    <t>Bloodletting by means of horn leech or bottle-gourd</t>
  </si>
  <si>
    <t>anuśastravisrāvaṇam</t>
  </si>
  <si>
    <t>अनुशस्त्रविस्रावणम</t>
  </si>
  <si>
    <t>ITA-9.6.102</t>
  </si>
  <si>
    <t>Bloodletting using horn</t>
  </si>
  <si>
    <t>Bloodletting by means of an animal horn.</t>
  </si>
  <si>
    <t>śrṛṅgāvacaraṇam</t>
  </si>
  <si>
    <t>श्रृङ्गावचरणम</t>
  </si>
  <si>
    <t>ITA-9.6.103</t>
  </si>
  <si>
    <t>Bloodletting using leech</t>
  </si>
  <si>
    <t>Bloodletting by means of medical leeches (Hirudo medicinalis).</t>
  </si>
  <si>
    <t>jalaukāvacaraṇam</t>
  </si>
  <si>
    <t>जलौकावचरणम</t>
  </si>
  <si>
    <t>ITA-9.6.104</t>
  </si>
  <si>
    <t>Bloodletting using bottle gourd</t>
  </si>
  <si>
    <t>Bloodletting by means of the bottle gourd (alabu) in a procedure which resembles cupping.</t>
  </si>
  <si>
    <t>alābū-avacaraṇam</t>
  </si>
  <si>
    <t>अलाबू-अवचरणम</t>
  </si>
  <si>
    <t>ITA-9.6.105</t>
  </si>
  <si>
    <t>Bloodletting using a pot</t>
  </si>
  <si>
    <t>Bloodletting using a specialized instrument resembling a pot.</t>
  </si>
  <si>
    <t>ghaṭiyantrāvacaraṇam</t>
  </si>
  <si>
    <t>घटियन्त्रावचरणम</t>
  </si>
  <si>
    <t>ITA-9.6.106</t>
  </si>
  <si>
    <t>Methods of haemostasis</t>
  </si>
  <si>
    <t>Various methods of arresting bleeding such as sandhānam,skandanam, pacanam and dahanam.</t>
  </si>
  <si>
    <t>rudhira-nivāraṇam; (caturvidha)</t>
  </si>
  <si>
    <t>रुधिर-निवारणम; (चतुर्विध)</t>
  </si>
  <si>
    <t>ITA-9.6.107</t>
  </si>
  <si>
    <t>Haemostasis by applying sutures or pressure bandage</t>
  </si>
  <si>
    <t>A method of haemostasis based on pressure and containment.</t>
  </si>
  <si>
    <t>ITA-9.6.108</t>
  </si>
  <si>
    <t>Haemostasis by application of cold</t>
  </si>
  <si>
    <t>A method of haemostasis by the application of cold (ice and other cooling materials).</t>
  </si>
  <si>
    <t>skandanam</t>
  </si>
  <si>
    <t>स्कन्दनम</t>
  </si>
  <si>
    <t>ITA-9.6.109</t>
  </si>
  <si>
    <t>Haemostasis by chemical cautery.</t>
  </si>
  <si>
    <t>A method haemostasis using local applications such as bhasma, sprays or dustings.</t>
  </si>
  <si>
    <t>ITA-9.6.110</t>
  </si>
  <si>
    <t>Haemostasis by thermal cautery</t>
  </si>
  <si>
    <t>A method of haemostasis using heat cauterization.</t>
  </si>
  <si>
    <t>ITA-9.6.111</t>
  </si>
  <si>
    <t>Seven therapies for management of pre-ulcerative inflammation</t>
  </si>
  <si>
    <t>The seven therapeutic measures for management of an inflammatory swelling: gentle massage, bloodletting, poultice application, incision, wound cleaning, wound healing and cosmetic measures.</t>
  </si>
  <si>
    <t>vraṇaśophasyasapto-; pkramāḥ</t>
  </si>
  <si>
    <t>व्रणशोफस्यसप्तो-; प्क्रमाः</t>
  </si>
  <si>
    <t>ITA-9.6.112</t>
  </si>
  <si>
    <t>Gentle massage for management of pre-ulcerative inflammation</t>
  </si>
  <si>
    <t>A localized, gentle massage carried out using bamboo reeds, palms or the thumb to resolve inflammation.</t>
  </si>
  <si>
    <t>vimlāpanakarma</t>
  </si>
  <si>
    <t>विम्लापनकर्म</t>
  </si>
  <si>
    <t>ITA-9.6.113</t>
  </si>
  <si>
    <t>The process of bloodletting with leeches.</t>
  </si>
  <si>
    <t>avasecanakarma</t>
  </si>
  <si>
    <t>अवसेचनकर्म</t>
  </si>
  <si>
    <t>ITA-9.6.114</t>
  </si>
  <si>
    <t>Poultice application</t>
  </si>
  <si>
    <t>Application of a poultice prepared with medications to treat inflammatory swellings or cellulitis.</t>
  </si>
  <si>
    <t>upanāhakarma; (vraṇacikitsā)</t>
  </si>
  <si>
    <t>उपनाहकर्म; (व्रणचिकित्सा)</t>
  </si>
  <si>
    <t>ITA-9.6.115</t>
  </si>
  <si>
    <t>Incision, opening</t>
  </si>
  <si>
    <t>Incising, opening, and draining of an inflammatory lesion.</t>
  </si>
  <si>
    <t>pāṭanakarma</t>
  </si>
  <si>
    <t>पाटनकर्म</t>
  </si>
  <si>
    <t>ITA-9.6.116</t>
  </si>
  <si>
    <t>Wound-cleansing measures</t>
  </si>
  <si>
    <t>Therapeutic measures aimed at cleansing the wound and its periphery by applying medicines.</t>
  </si>
  <si>
    <t>śodhanakarma; (vraṇacikitsā)</t>
  </si>
  <si>
    <t>शोधनकर्म; (व्रणचिकित्सा)</t>
  </si>
  <si>
    <t>ITA-9.6.117</t>
  </si>
  <si>
    <t>Wound-healing measures</t>
  </si>
  <si>
    <t>Wound-healing procedures using medications.</t>
  </si>
  <si>
    <t>ropaṇakarma</t>
  </si>
  <si>
    <t>रोपणकर्म</t>
  </si>
  <si>
    <t>ITA-9.6.118</t>
  </si>
  <si>
    <t>Cosmetic corrections after wound healing</t>
  </si>
  <si>
    <t>Restoration of normal scar conditions, i.e. restituting normal skin colour and encouraging regrowth of local hair.</t>
  </si>
  <si>
    <t>vaikṛtāpahakarma; (vraṇacikitsā)</t>
  </si>
  <si>
    <t>वैकृतापहकर्म; (व्रणचिकित्सा)</t>
  </si>
  <si>
    <t>ITA-9.6.119</t>
  </si>
  <si>
    <t>Sixty therapeutic measures for wound management</t>
  </si>
  <si>
    <t>Sixty therapeutic measures for management of wounds and ulcers.</t>
  </si>
  <si>
    <t>vraṇasyaṣaṣṭi-upakramāḥ</t>
  </si>
  <si>
    <t>व्रणस्यषष्टि-उपक्रमाः</t>
  </si>
  <si>
    <t>ITA-9.6.120</t>
  </si>
  <si>
    <t>Therapeutic abstinence from food for wound management</t>
  </si>
  <si>
    <t>Therapeutic abstinence from food which is the foremost management strategy for wounds.</t>
  </si>
  <si>
    <t>apatarpaṇakarma; (vraṇacikitsā)</t>
  </si>
  <si>
    <t>अपतर्पणकर्म; (व्रणचिकित्सा)</t>
  </si>
  <si>
    <t>ITA-9.6.121</t>
  </si>
  <si>
    <t>Therapeutic application of medicated paste for wound management</t>
  </si>
  <si>
    <t>Therapeutic application of medicinal pastes depending on the vitiated dosha.</t>
  </si>
  <si>
    <t>ālepakarma (vraṇacikitsā)</t>
  </si>
  <si>
    <t>आलेपकर्म (व्रणचिकित्सा)</t>
  </si>
  <si>
    <t>ITA-9.6.122</t>
  </si>
  <si>
    <t>Therapeutic streaming of medicated liquids for wound management</t>
  </si>
  <si>
    <t>Therapeutic pouring of medicated liquids for wound healing.</t>
  </si>
  <si>
    <t>pariṣekakarma; (vraṇacikitsā)</t>
  </si>
  <si>
    <t>परिषेककर्म; (व्रणचिकित्सा)</t>
  </si>
  <si>
    <t>ITA-9.6.123</t>
  </si>
  <si>
    <t>Therapeutic massage for wound management</t>
  </si>
  <si>
    <t>Therapeutic application of annointment and massage for wound healing.</t>
  </si>
  <si>
    <t>abhyaṅgakarma; (vraṇacikitsā)</t>
  </si>
  <si>
    <t>अभ्यङ्गकर्म; (व्रणचिकित्सा)</t>
  </si>
  <si>
    <t>ITA-9.6.124</t>
  </si>
  <si>
    <t>Therapeutic fomen- tation for wound management</t>
  </si>
  <si>
    <t>Application of a poultice to enhance the wound-healing process.</t>
  </si>
  <si>
    <t>Svedanakarma; (vraṇacikitsā)</t>
  </si>
  <si>
    <t>स्वेदनकर्म; (व्रणचिकित्सा)</t>
  </si>
  <si>
    <t>ITA-9.6.125</t>
  </si>
  <si>
    <t>Gentle therapeutic massage for wound management</t>
  </si>
  <si>
    <t>Therapeutic application of a gentle massage.</t>
  </si>
  <si>
    <t>vimlāpanakarma; (vraṇacikitsā)</t>
  </si>
  <si>
    <t>विम्लापनकर्म; (व्रणचिकित्सा)</t>
  </si>
  <si>
    <t>ITA-9.6.126</t>
  </si>
  <si>
    <t>Application of poultice</t>
  </si>
  <si>
    <t>Therapeutic application of a poultice over the wound.</t>
  </si>
  <si>
    <t>upanāhakarma</t>
  </si>
  <si>
    <t>उपनाहकर्म</t>
  </si>
  <si>
    <t>ITA-9.6.127</t>
  </si>
  <si>
    <t>Induction of suppuration</t>
  </si>
  <si>
    <t>Various procedures that help to induce ripening or suppuration of the inflammation.</t>
  </si>
  <si>
    <t>vraṇapācanakarma</t>
  </si>
  <si>
    <t>व्रणपाचनकर्म</t>
  </si>
  <si>
    <t>ITA-9.6.128</t>
  </si>
  <si>
    <t>Therapeutic bloodletting</t>
  </si>
  <si>
    <t>Therapeutic blood removal to promote wound healing.</t>
  </si>
  <si>
    <t>visrāvaṇakarma; (vraṇacikitsā)</t>
  </si>
  <si>
    <t>विस्रावणकर्म; (व्रणचिकित्सा)</t>
  </si>
  <si>
    <t>ITA-9.6.129</t>
  </si>
  <si>
    <t>Internal oleation for wound management</t>
  </si>
  <si>
    <t>Therapeutic intake of a medicated unctuous substance.</t>
  </si>
  <si>
    <t>snehapānakarma; (vraṇacikitsā)</t>
  </si>
  <si>
    <t>स्नेहपानकर्म; (व्रणचिकित्सा)</t>
  </si>
  <si>
    <t>ITA-9.6.130</t>
  </si>
  <si>
    <t>Therapeutic emesis for wound management</t>
  </si>
  <si>
    <t>Therapeutic induction of emesis for wound management.</t>
  </si>
  <si>
    <t>vamanakarma; (vraṇacikitsā)</t>
  </si>
  <si>
    <t>वमनकर्म; (व्रणचिकित्सा)</t>
  </si>
  <si>
    <t>ITA-9.6.131</t>
  </si>
  <si>
    <t>Therapeutic purgation for wound management</t>
  </si>
  <si>
    <t>Therapeutic induction of purgation for wound management.</t>
  </si>
  <si>
    <t>virecanakarma; (vraṇacikitsā)</t>
  </si>
  <si>
    <t>विरेचनकर्म; (व्रणचिकित्सा)</t>
  </si>
  <si>
    <t>ITA-9.6.132</t>
  </si>
  <si>
    <t>Excision procedure for wound management.</t>
  </si>
  <si>
    <t>ITA-9.6.133</t>
  </si>
  <si>
    <t>Incision</t>
  </si>
  <si>
    <t>Incision procedure for wound management.</t>
  </si>
  <si>
    <t>ITA-9.6.134</t>
  </si>
  <si>
    <t>Therapeutic rupturing, tearing</t>
  </si>
  <si>
    <t>Induction of rupturing or tearing by local application of drugs.</t>
  </si>
  <si>
    <t>ITA-9.6.135</t>
  </si>
  <si>
    <t>Therapeutic scraping</t>
  </si>
  <si>
    <t>Therapeutic scraping procedure for wound management.</t>
  </si>
  <si>
    <t>ITA-9.6.136</t>
  </si>
  <si>
    <t>Probing procedure</t>
  </si>
  <si>
    <t>Therapeutic or diagnostic procedure of probing.</t>
  </si>
  <si>
    <t>ITA-9.6.137</t>
  </si>
  <si>
    <t>Therapeutic extraction</t>
  </si>
  <si>
    <t>Therapeutic extraction for wound healing.</t>
  </si>
  <si>
    <t>ITA-9.6.138</t>
  </si>
  <si>
    <t>Drainage by puncturing</t>
  </si>
  <si>
    <t>Therapeutic drainage of a wound by puncture.</t>
  </si>
  <si>
    <t>vyadhanavisrāvaṇakarma</t>
  </si>
  <si>
    <t>व्यधनविस्रावणकर्म</t>
  </si>
  <si>
    <t>ITA-9.6.139</t>
  </si>
  <si>
    <t>Suturing procedure</t>
  </si>
  <si>
    <t>Suturing procedure for wound closure.</t>
  </si>
  <si>
    <t>sīvanakarma</t>
  </si>
  <si>
    <t>सीवनकर्म</t>
  </si>
  <si>
    <t>ITA-9.6.140</t>
  </si>
  <si>
    <t>Procedure for wound healing and closing (unification)</t>
  </si>
  <si>
    <t>Therapeutic approximation of wound margins; a type of haemostatic procedure.</t>
  </si>
  <si>
    <t>sandhānakarma</t>
  </si>
  <si>
    <t>सन्धानकर्म</t>
  </si>
  <si>
    <t>ITA-9.6.141</t>
  </si>
  <si>
    <t>A method of exerting pressure by applying medicines over the site or via manual pressure to remove residual or remnant pus.</t>
  </si>
  <si>
    <t>pīḍanakarma; (vraṇacikitsā)</t>
  </si>
  <si>
    <t>पीडनकर्म; (व्रणचिकित्सा)</t>
  </si>
  <si>
    <t>ITA-9.6.142</t>
  </si>
  <si>
    <t>Haemostatic measure</t>
  </si>
  <si>
    <t>Therapeutic measures adopted to achieve haemostasis.</t>
  </si>
  <si>
    <t>śoṇitāsthāpanakarma</t>
  </si>
  <si>
    <t>शोणितास्थापनकर्म</t>
  </si>
  <si>
    <t>ITA-9.6.143</t>
  </si>
  <si>
    <t>Application of demulcent for wound management</t>
  </si>
  <si>
    <t>Application of cooling substances to a wound with a burning sensation.</t>
  </si>
  <si>
    <t>nirvāpaṇakarma; (vraṇacikitsā)</t>
  </si>
  <si>
    <t>निर्वापणकर्म; (व्रणचिकित्सा)</t>
  </si>
  <si>
    <t>ITA-9.6.144</t>
  </si>
  <si>
    <t>Application of therapeutic warm poultice for wound management</t>
  </si>
  <si>
    <t>A therapeutic warm poultice resembling a sweet dumpling.</t>
  </si>
  <si>
    <t>utkārikākarma; (vraṇacikitsā)</t>
  </si>
  <si>
    <t>उत्कारिकाकर्म; (व्रणचिकित्सा)</t>
  </si>
  <si>
    <t>ITA-9.6.145</t>
  </si>
  <si>
    <t>Application of medicated decoction for wound management</t>
  </si>
  <si>
    <t>Therapeutic wound cleansing or debridement with a medicated decoction.</t>
  </si>
  <si>
    <t>kaṣāyaḥ (vraṇacikitsā)</t>
  </si>
  <si>
    <t>कषायः (व्रणचिकित्सा)</t>
  </si>
  <si>
    <t>ITA-9.6.146</t>
  </si>
  <si>
    <t>Application of medicated wick for wound management</t>
  </si>
  <si>
    <t>A medicated wick used for wound cleansing (debridement) and healing.</t>
  </si>
  <si>
    <t>vartiḥ (vraṇacikitsā)</t>
  </si>
  <si>
    <t>वर्तिः (व्रणचिकित्सा)</t>
  </si>
  <si>
    <t>ITA-9.6.147</t>
  </si>
  <si>
    <t>Application of medicated paste for wound management</t>
  </si>
  <si>
    <t>Topical application of medicated paste to a wound.</t>
  </si>
  <si>
    <t>kalkaḥ (vraṇacikitsā)</t>
  </si>
  <si>
    <t>कल्कः (व्रणचिकित्सा)</t>
  </si>
  <si>
    <t>ITA-9.6.148</t>
  </si>
  <si>
    <t>Application of medicated ghee for wound management</t>
  </si>
  <si>
    <t>Topical application of medicated ghee to a wound.</t>
  </si>
  <si>
    <t>sarpiḥ (vraṇacikitsā)</t>
  </si>
  <si>
    <t>सर्पिः (व्रणचिकित्सा)</t>
  </si>
  <si>
    <t>ITA-9.6.149</t>
  </si>
  <si>
    <t>Application of medicated oils for wound management</t>
  </si>
  <si>
    <t>Topical applicationof medicated oil to a wound.</t>
  </si>
  <si>
    <t>tailam (vraṇacikitsā)</t>
  </si>
  <si>
    <t>तैलम (व्रणचिकित्सा)</t>
  </si>
  <si>
    <t>ITA-9.6.150</t>
  </si>
  <si>
    <t>Application of semi- solid medicated decoction for wound management</t>
  </si>
  <si>
    <t>Application of semi-solidified medicated decoction for wound healing.</t>
  </si>
  <si>
    <t>rasakriyā (vraṇacikitsā)</t>
  </si>
  <si>
    <t>रसक्रिया (व्रणचिकित्सा)</t>
  </si>
  <si>
    <t>ITA-9.6.151</t>
  </si>
  <si>
    <t>Topical dusting for wound management</t>
  </si>
  <si>
    <t>Therapeutic dusting of medicated powder over a wound.</t>
  </si>
  <si>
    <t>avacūrṇanam; (vraṇacikitsā)</t>
  </si>
  <si>
    <t>अवचूर्णनम; (व्रणचिकित्सा)</t>
  </si>
  <si>
    <t>ITA-9.6.152</t>
  </si>
  <si>
    <t>Medicated fumigation for wound management</t>
  </si>
  <si>
    <t>Therapeutic fumigation of a wound.</t>
  </si>
  <si>
    <t>ITA-9.6.153</t>
  </si>
  <si>
    <t>Granulation- promoting measures</t>
  </si>
  <si>
    <t>Procedure for promoting granulation tissue in a wound.</t>
  </si>
  <si>
    <t>utsādanakarma</t>
  </si>
  <si>
    <t>उत्सादनकर्म</t>
  </si>
  <si>
    <t>ITA-9.6.154</t>
  </si>
  <si>
    <t>Hypergranulation reduction</t>
  </si>
  <si>
    <t>Application of a medicated paste to reduce wound hypergranulation.</t>
  </si>
  <si>
    <t>avasādanam</t>
  </si>
  <si>
    <t>अवसादनम</t>
  </si>
  <si>
    <t>ITA-9.6.155</t>
  </si>
  <si>
    <t>Wound-softening measures</t>
  </si>
  <si>
    <t>Technique to remove hard, fibrosed or indurated tissues to promote softening and smoothening of the wound bed.</t>
  </si>
  <si>
    <t>mṛdukarma</t>
  </si>
  <si>
    <t>मृदुकर्म</t>
  </si>
  <si>
    <t>ITA-9.6.156</t>
  </si>
  <si>
    <t>Hardening-promoting measures for wound management</t>
  </si>
  <si>
    <t>Technique of wound bed preparation for better healing by hardening of loose granulation tissue.</t>
  </si>
  <si>
    <t>dāruṇakarma</t>
  </si>
  <si>
    <t>दारुणकर्म</t>
  </si>
  <si>
    <t>ITA-9.6.157</t>
  </si>
  <si>
    <t>Application of caustics for wound management</t>
  </si>
  <si>
    <t>A procedure for applying medications with caustic properties.</t>
  </si>
  <si>
    <t>kṣārakarma (vraṇacikitsā)</t>
  </si>
  <si>
    <t>क्षारकर्म (व्रणचिकित्सा)</t>
  </si>
  <si>
    <t>ITA-9.6.158</t>
  </si>
  <si>
    <t>Thermal cauterization for wound management</t>
  </si>
  <si>
    <t>A thermal treatment to promote wound healing.</t>
  </si>
  <si>
    <t>agnikarma (vraṇacikitsā)</t>
  </si>
  <si>
    <t>अग्निकर्म (व्रणचिकित्सा)</t>
  </si>
  <si>
    <t>ITA-9.6.159</t>
  </si>
  <si>
    <t>Blackening, pigmentation- inducing measures</t>
  </si>
  <si>
    <t>A therapeutic measure to induce pigmentation in scar tissue to match the surrounding normal skin colour.</t>
  </si>
  <si>
    <t>kṛṣṇakarma (vraṇacikitsā)</t>
  </si>
  <si>
    <t>कृष्णकर्म (व्रणचिकित्सा)</t>
  </si>
  <si>
    <t>ITA-9.6.160</t>
  </si>
  <si>
    <t>Whitening, depigmentation- inducing measures</t>
  </si>
  <si>
    <t>A therapeutic measure to whiten or depigment a hyperpigmented scar by application of a medicinal paste.</t>
  </si>
  <si>
    <t>pāṇḍukarma; (vraṇacikitsā)</t>
  </si>
  <si>
    <t>पाण्डुकर्म; (व्रणचिकित्सा)</t>
  </si>
  <si>
    <t>ITA-9.6.161</t>
  </si>
  <si>
    <t>Normalizing scar with skin colour</t>
  </si>
  <si>
    <t>A procedure to modify scar colour so that it blends with surrounding skin.</t>
  </si>
  <si>
    <t>savarṇakaraṇam; (vraṇacikitsā)</t>
  </si>
  <si>
    <t>सवर्णकरणम; (व्रणचिकित्सा)</t>
  </si>
  <si>
    <t>ITA-9.6.162</t>
  </si>
  <si>
    <t>External application by mild rubbing for wound management</t>
  </si>
  <si>
    <t>Therapeutic procedures in which either dry or wet medicines are applied externally by mild rubbing over the skin surface.</t>
  </si>
  <si>
    <t>pratisāraṇakarma; (vraṇacikitsā)</t>
  </si>
  <si>
    <t>प्रतिसारणकर्म; (व्रणचिकित्सा)</t>
  </si>
  <si>
    <t>ITA-9.6.163</t>
  </si>
  <si>
    <t>Stimulation of hair growth (repilation)</t>
  </si>
  <si>
    <t>The therapeutic measure of stimulating hair growth by external application of medicines to the skin.</t>
  </si>
  <si>
    <t>romasañjananakarma</t>
  </si>
  <si>
    <t>रोमसञ्जननकर्म</t>
  </si>
  <si>
    <t>ITA-9.6.164</t>
  </si>
  <si>
    <t>Depilation</t>
  </si>
  <si>
    <t>The procedure of removing hairs at skin level.</t>
  </si>
  <si>
    <t>lomāpaharaṇam</t>
  </si>
  <si>
    <t>लोमापहरणम</t>
  </si>
  <si>
    <t>ITA-9.6.165</t>
  </si>
  <si>
    <t>Therapeutic enema for wound management</t>
  </si>
  <si>
    <t>Anorectal administration of a medicated emulsion or unctuous substance especially for promoting healing of the wounds in the lower half of the body.</t>
  </si>
  <si>
    <t>bastikarma (vraṇacikitsā)</t>
  </si>
  <si>
    <t>बस्तिकर्म (व्रणचिकित्सा)</t>
  </si>
  <si>
    <t>ITA-9.6.166</t>
  </si>
  <si>
    <t>Intraurethral douching for wound management</t>
  </si>
  <si>
    <t>Intraurethral administration of a decoction or oily emulsion for urethral and bladder wound management.</t>
  </si>
  <si>
    <t>uttarabastikarma; (vraṇacikitsā)</t>
  </si>
  <si>
    <t>उत्तरबस्तिकर्म; (व्रणचिकित्सा)</t>
  </si>
  <si>
    <t>ITA-9.6.167</t>
  </si>
  <si>
    <t>Therapeutic bandaging for faster wound healing by softening and keeping the wound clean.</t>
  </si>
  <si>
    <t>bandhanakarma; (vraṇacikitsā)</t>
  </si>
  <si>
    <t>बन्धनकर्म; (व्रणचिकित्सा)</t>
  </si>
  <si>
    <t>ITA-9.6.168</t>
  </si>
  <si>
    <t>Covering the wound with medicinal leaves</t>
  </si>
  <si>
    <t>A therapeutic procedure in which medicinal leaves are placed on the wound after application of a medicinal paste.</t>
  </si>
  <si>
    <t>patradānakarma</t>
  </si>
  <si>
    <t>पत्रदानकर्म</t>
  </si>
  <si>
    <t>ITA-9.6.169</t>
  </si>
  <si>
    <t>Disinfection and disinfestation for wound management</t>
  </si>
  <si>
    <t>The therapeutic procedure of wound disinfection and disinfestation.</t>
  </si>
  <si>
    <t>kṝmighnakarma; (vraṇacikitsā)</t>
  </si>
  <si>
    <t>कॄमिघ्नकर्म; (व्रणचिकित्सा)</t>
  </si>
  <si>
    <t>ITA-9.6.170</t>
  </si>
  <si>
    <t>Restorative measures</t>
  </si>
  <si>
    <t>Therapeutic measures for restoring and increasing bodily tissues.</t>
  </si>
  <si>
    <t>bṛmhaṇam (vraṇacikitsā)</t>
  </si>
  <si>
    <t>बृम्हणम (व्रणचिकित्सा)</t>
  </si>
  <si>
    <t>ITA-9.6.171</t>
  </si>
  <si>
    <t>Neutralization of poisons</t>
  </si>
  <si>
    <t>Therapeutic neutralization of wounds due to poisons of all kinds.</t>
  </si>
  <si>
    <t>viṣaghnam (vraṇacikitsā)</t>
  </si>
  <si>
    <t>विषघ्नम (व्रणचिकित्सा)</t>
  </si>
  <si>
    <t>ITA-9.6.172</t>
  </si>
  <si>
    <t>Errhine medication for nasal cleansing for wound management</t>
  </si>
  <si>
    <t>Application of errhine therapy for its cleansing effect specifically for wound management.</t>
  </si>
  <si>
    <t>Śirovirecanam; (vraṇacikitsā)</t>
  </si>
  <si>
    <t>शिरोविरेचनम; (व्रणचिकित्सा)</t>
  </si>
  <si>
    <t>ITA-9.6.173</t>
  </si>
  <si>
    <t>Intranasal medication for wound management</t>
  </si>
  <si>
    <t>Intranasal administration of medication specifically for wound management.</t>
  </si>
  <si>
    <t>Nasyam (vraṇacikitsā)</t>
  </si>
  <si>
    <t>नस्यम (व्रणचिकित्सा)</t>
  </si>
  <si>
    <t>ITA-9.6.174</t>
  </si>
  <si>
    <t>Therapeutic gargling for wound management</t>
  </si>
  <si>
    <t>Therapeutic gargling (kavala) for removal of dosha, alleviation of pain and burning, and cleansing of oral cavity wounds.</t>
  </si>
  <si>
    <t>kavaladhāraṇam; (vraṇacikitsā)</t>
  </si>
  <si>
    <t>कवलधारणम; (व्रणचिकित्सा)</t>
  </si>
  <si>
    <t>ITA-9.6.175</t>
  </si>
  <si>
    <t>Therapeutic smoking for wound management</t>
  </si>
  <si>
    <t>Therapeutic inhalation of medicated smoke.</t>
  </si>
  <si>
    <t>dhūmaḥ/ dhūmapānam; (vraṇacikitsā)</t>
  </si>
  <si>
    <t>धूमः/ धूमपानम; (व्रणचिकित्सा)</t>
  </si>
  <si>
    <t>ITA-9.6.176</t>
  </si>
  <si>
    <t>Application of honey and ghee for wound management</t>
  </si>
  <si>
    <t>Therapeutic application of honey and ghee to a fresh wound.</t>
  </si>
  <si>
    <t>kṣaudrasarpi; (vraṇacikitsā)</t>
  </si>
  <si>
    <t>क्षौद्रसर्पि; (व्रणचिकित्सा)</t>
  </si>
  <si>
    <t>ITA-9.6.177</t>
  </si>
  <si>
    <t>Use of blunt instrument to assist surgical procedures for wound management</t>
  </si>
  <si>
    <t>Therapeutic removal of a deeply embedded foreign body or morbid material from a wound using a blunt instrument.</t>
  </si>
  <si>
    <t>yantram (vraṇacikitsā)</t>
  </si>
  <si>
    <t>यन्त्रम (व्रणचिकित्सा)</t>
  </si>
  <si>
    <t>ITA-9.6.178</t>
  </si>
  <si>
    <t>Dietary regime for wound management</t>
  </si>
  <si>
    <t>Therapeutic dietery regimen prescribed for all patients with wounds (vraṇita).</t>
  </si>
  <si>
    <t>āhāraḥ (vraṇacikitsā)</t>
  </si>
  <si>
    <t>आहारः (व्रणचिकित्सा)</t>
  </si>
  <si>
    <t>ITA-9.6.179</t>
  </si>
  <si>
    <t>Protective measures for wound management</t>
  </si>
  <si>
    <t>Measures (e.g. fumigation, chanting mantra) to protect wounds from factors imperceptible to sense organs that are deleterious to wound healing and clinical outcome.</t>
  </si>
  <si>
    <t>rakṣāvidhānam; (vraṇacikitsā)</t>
  </si>
  <si>
    <t>रक्षाविधानम; (व्रणचिकित्सा)</t>
  </si>
  <si>
    <t>ITA-9.6.180</t>
  </si>
  <si>
    <t>Various types of bandaging procedures or shapes used in treatment.</t>
  </si>
  <si>
    <t>ITA-9.6.181</t>
  </si>
  <si>
    <t>Finger bandage</t>
  </si>
  <si>
    <t>A type of bandage used for thumb and fingers.</t>
  </si>
  <si>
    <t>kośabandhaḥ</t>
  </si>
  <si>
    <t>कोशबन्धः</t>
  </si>
  <si>
    <t>ITA-9.6.182</t>
  </si>
  <si>
    <t>Sling bandage</t>
  </si>
  <si>
    <t>A type of bandage applied to the back, sternum, and inguinal region (narrow parts).</t>
  </si>
  <si>
    <t>dāmabandhaḥ</t>
  </si>
  <si>
    <t>दामबन्धः</t>
  </si>
  <si>
    <t>ITA-9.6.183</t>
  </si>
  <si>
    <t>Figure-of-eight bandage</t>
  </si>
  <si>
    <t>A type of bandage applied to joints which resembles a figure of eight.</t>
  </si>
  <si>
    <t>svastikabandhaḥ</t>
  </si>
  <si>
    <t>स्वस्तिकबन्धः</t>
  </si>
  <si>
    <t>ITA-9.6.184</t>
  </si>
  <si>
    <t>Spiral bandage</t>
  </si>
  <si>
    <t>A type of bandage applied to the extremities in a spiral shape.</t>
  </si>
  <si>
    <t>anuvellitabandhaḥ</t>
  </si>
  <si>
    <t>अनुवेल्लितबन्धः</t>
  </si>
  <si>
    <t>ITA-9.6.185</t>
  </si>
  <si>
    <t>Winding bandage</t>
  </si>
  <si>
    <t>A type of bandage used on narrow body parts such as the neck or penis.</t>
  </si>
  <si>
    <t>muttoliḥ/pratolībandhaḥ</t>
  </si>
  <si>
    <t>मुत्तोलिः/प्रतोलीबन्धः</t>
  </si>
  <si>
    <t>ITA-9.6.186</t>
  </si>
  <si>
    <t>Circular bandage</t>
  </si>
  <si>
    <t>A type of bandage applied in circular manner.</t>
  </si>
  <si>
    <t>maṇḍalabandhaḥ</t>
  </si>
  <si>
    <t>मण्डलबन्धः</t>
  </si>
  <si>
    <t>ITA-9.6.187</t>
  </si>
  <si>
    <t>Stump bandage</t>
  </si>
  <si>
    <t>A type of bandage used for the tip of the thumb, finger or penis.</t>
  </si>
  <si>
    <t>sthagikābandhaḥ</t>
  </si>
  <si>
    <t>स्थगिकाबन्धः</t>
  </si>
  <si>
    <t>ITA-9.6.188</t>
  </si>
  <si>
    <t>Twin bandage</t>
  </si>
  <si>
    <t>A type of bandage applied to two adjacent wounds.</t>
  </si>
  <si>
    <t>yamakabandhaḥ</t>
  </si>
  <si>
    <t>यमकबन्धः</t>
  </si>
  <si>
    <t>ITA-9.6.189</t>
  </si>
  <si>
    <t>Four-tailed bandage</t>
  </si>
  <si>
    <t>A type of bandage used to immobilize regions such as the mandible, temple, and cheeks.</t>
  </si>
  <si>
    <t>khaṭvābandhaḥ</t>
  </si>
  <si>
    <t>खट्वाबन्धः</t>
  </si>
  <si>
    <t>ITA-9.6.190</t>
  </si>
  <si>
    <t>Eye bandage</t>
  </si>
  <si>
    <t>A type of bandage applied in the eye region.</t>
  </si>
  <si>
    <t>cīnabandhaḥ</t>
  </si>
  <si>
    <t>चीनबन्धः</t>
  </si>
  <si>
    <t>ITA-9.6.191</t>
  </si>
  <si>
    <t>Multi-tailed bandage</t>
  </si>
  <si>
    <t>A type of bandage used in regions such as the back, abdomen, and chest.</t>
  </si>
  <si>
    <t>vibandhaḥ</t>
  </si>
  <si>
    <t>विबन्धः</t>
  </si>
  <si>
    <t>ITA-9.6.192</t>
  </si>
  <si>
    <t>Cephalic bandage</t>
  </si>
  <si>
    <t>A type of bandage applied over the scalp or head region.</t>
  </si>
  <si>
    <t>vitānabandhaḥ</t>
  </si>
  <si>
    <t>वितानबन्धः</t>
  </si>
  <si>
    <t>ITA-9.6.193</t>
  </si>
  <si>
    <t>T- bandage</t>
  </si>
  <si>
    <t>A type of bandage used in regions such as the chin, nose, lips, shoulder and pelvis.</t>
  </si>
  <si>
    <t>gophaṇābandhaḥ</t>
  </si>
  <si>
    <t>गोफणाबन्धः</t>
  </si>
  <si>
    <t>ITA-9.6.194</t>
  </si>
  <si>
    <t>Five-tailed bandage</t>
  </si>
  <si>
    <t>A type of five-tailed bandage used in the supraclavicular region.</t>
  </si>
  <si>
    <t>pañcāṅgībandhaḥ</t>
  </si>
  <si>
    <t>पञ्चाङ्गीबन्धः</t>
  </si>
  <si>
    <t>ITA-9.6.195</t>
  </si>
  <si>
    <t>Foreign body or substance that must be removed surgically or by other means</t>
  </si>
  <si>
    <t>Any foreign body or factor which discomfits or obstructs the body and mind.</t>
  </si>
  <si>
    <t>śalyam</t>
  </si>
  <si>
    <t>शल्यम</t>
  </si>
  <si>
    <t>ITA-9.6.196</t>
  </si>
  <si>
    <t>Endogenous internal obstruction</t>
  </si>
  <si>
    <t>An obstruction originating from factors such as vitiated excretory products and morbid matter or a calculus.</t>
  </si>
  <si>
    <t>śārīraśalyam</t>
  </si>
  <si>
    <t>शारीरशल्यम</t>
  </si>
  <si>
    <t>ITA-9.6.197</t>
  </si>
  <si>
    <t>Obstruction caused by exogenous factors, foreign body</t>
  </si>
  <si>
    <t>Any exogenous substance blocking normal functioning after it enters the body.</t>
  </si>
  <si>
    <t>āgantukaśalyam</t>
  </si>
  <si>
    <t>आगन्तुकशल्यम</t>
  </si>
  <si>
    <t>ITA-9.6.198</t>
  </si>
  <si>
    <t>Obscured foreign body</t>
  </si>
  <si>
    <t>Any exogenous substance caught within body tissues and further obstructing normal functioning.</t>
  </si>
  <si>
    <t>pranaṣṭaśalyam</t>
  </si>
  <si>
    <t>प्रनष्टशल्यम</t>
  </si>
  <si>
    <t>ITA-9.6.199</t>
  </si>
  <si>
    <t>Route of foreign body entry and movement</t>
  </si>
  <si>
    <t>Site of entry and movement of a foreign body in affected body tissue.</t>
  </si>
  <si>
    <t>śalyagatiḥ</t>
  </si>
  <si>
    <t>शल्यगतिः</t>
  </si>
  <si>
    <t>ITA-9.6.200</t>
  </si>
  <si>
    <t>Firmly lodged foreign body</t>
  </si>
  <si>
    <t>A foreign body which is strongly impacted or stuck in the body.</t>
  </si>
  <si>
    <t>avabaddhaśalyam</t>
  </si>
  <si>
    <t>अवबद्धशल्यम</t>
  </si>
  <si>
    <t>ITA-9.6.201</t>
  </si>
  <si>
    <t>Loosely lodged foreign body</t>
  </si>
  <si>
    <t>A foreign body which is loosely impacted or hanging in the body.</t>
  </si>
  <si>
    <t>anavabaddhaśalyam</t>
  </si>
  <si>
    <t>अनवबद्धशल्यम</t>
  </si>
  <si>
    <t>ITA-9.6.202</t>
  </si>
  <si>
    <t>Extraction of foreign body</t>
  </si>
  <si>
    <t>An extraction procedure to remove a foreign body</t>
  </si>
  <si>
    <t>uddharaṇakarma</t>
  </si>
  <si>
    <t>उद्धरणकर्म</t>
  </si>
  <si>
    <t>ITA-9.6.203</t>
  </si>
  <si>
    <t>Procedures for removal of loosely impacted foreign body</t>
  </si>
  <si>
    <t>Fifteen extraction measures for removal of a loosely impacted foreign body</t>
  </si>
  <si>
    <t>anavabaddhaśalyod-; dharaṇapancha-; deshahetuḥ</t>
  </si>
  <si>
    <t>अनवबद्धशल्योद-; धरणपन्छ-; देस्हहेतुः</t>
  </si>
  <si>
    <t>ITA-9.6.204</t>
  </si>
  <si>
    <t>Natural removal of foreign body</t>
  </si>
  <si>
    <t>The removal of a loosely impacted foreign body by natural means.</t>
  </si>
  <si>
    <t>svabhāvaḥ</t>
  </si>
  <si>
    <t>स्वभावः</t>
  </si>
  <si>
    <t>ITA-9.6.205</t>
  </si>
  <si>
    <t>Removal of foreign body by inducing suppuration</t>
  </si>
  <si>
    <t>The removal of a loosely impacted foreign body by the suppuration process.</t>
  </si>
  <si>
    <t>pācanakarma</t>
  </si>
  <si>
    <t>पाचनकर्म</t>
  </si>
  <si>
    <t>ITA-9.6.206</t>
  </si>
  <si>
    <t>Removal of foreign body by incision</t>
  </si>
  <si>
    <t>The removal of a loosely impacted foreign body by incision.</t>
  </si>
  <si>
    <t>ITA-9.6.207</t>
  </si>
  <si>
    <t>Removal of foreign body by splitting or tearing</t>
  </si>
  <si>
    <t>The removal of a loosely impacted foreign body by splitting or tearing after application of a medication to the wound.</t>
  </si>
  <si>
    <t>ITA-9.6.208</t>
  </si>
  <si>
    <t>Removal of foreign body by squeezing or pressing</t>
  </si>
  <si>
    <t>The removal of a loosely impacted foreign body by squeezing or pressing.</t>
  </si>
  <si>
    <t>ITA-9.6.209</t>
  </si>
  <si>
    <t>Removal of foreign body by wiping or cleaning</t>
  </si>
  <si>
    <t>The removal of a loosely impacted foreign body by wiping or cleaning.</t>
  </si>
  <si>
    <t>ITA-9.6.210</t>
  </si>
  <si>
    <t>Removal of foreign body by insufflation</t>
  </si>
  <si>
    <t>The removal of a loosely impacted foreign body by insufflation or blowing of air.</t>
  </si>
  <si>
    <t>nirdhmāpanakarma</t>
  </si>
  <si>
    <t>निर्ध्मापनकर्म</t>
  </si>
  <si>
    <t>ITA-9.6.211</t>
  </si>
  <si>
    <t>Removal of foreign body by emesis</t>
  </si>
  <si>
    <t>The removal of a loosely impacted foreign body by emesis.</t>
  </si>
  <si>
    <t>vamanakarma</t>
  </si>
  <si>
    <t>वमनकर्म</t>
  </si>
  <si>
    <t>ITA-9.6.212</t>
  </si>
  <si>
    <t>Removal of foreign body by purgation</t>
  </si>
  <si>
    <t>The removal of a loosely impacted foreign body by purgation.</t>
  </si>
  <si>
    <t>ITA-9.6.213</t>
  </si>
  <si>
    <t>Removal of foreign body by irrigation</t>
  </si>
  <si>
    <t>The removal of a loosely impacted foreign body by irrigation with medicated liquid.</t>
  </si>
  <si>
    <t>ITA-9.6.214</t>
  </si>
  <si>
    <t>Removal of foreign body by nasya therapy</t>
  </si>
  <si>
    <t>The removal of a loosely impacted foreign body by applying a minimal dose of nasal drops.</t>
  </si>
  <si>
    <t>ITA-9.6.215</t>
  </si>
  <si>
    <t>Removal of foreign body by straining</t>
  </si>
  <si>
    <t>The removal of a loosely impacted foreign body by straining.</t>
  </si>
  <si>
    <t>pravāhaṇakarma</t>
  </si>
  <si>
    <t>प्रवाहणकर्म</t>
  </si>
  <si>
    <t>ITA-9.6.216</t>
  </si>
  <si>
    <t>Removal of foreign body by sucking</t>
  </si>
  <si>
    <t>The removal of a loosely impacted foreign body by sucking.</t>
  </si>
  <si>
    <t>ITA-9.6.217</t>
  </si>
  <si>
    <t>Removal of foreign body magnetically</t>
  </si>
  <si>
    <t>The removal of a loosely impacted foreign body by means of a magnet.</t>
  </si>
  <si>
    <t>ayaskāntaḥ</t>
  </si>
  <si>
    <t>अयस्कान्तः</t>
  </si>
  <si>
    <t>ITA-9.6.218</t>
  </si>
  <si>
    <t>Removal of foreign body by creating exhilaration</t>
  </si>
  <si>
    <t>The removal of a loosely impacted foreign body by creating joy, happiness, cheer or exhilaration.</t>
  </si>
  <si>
    <t>harṣaḥ</t>
  </si>
  <si>
    <t>हर्षः</t>
  </si>
  <si>
    <t>ITA-9.6.219</t>
  </si>
  <si>
    <t>Ointment</t>
  </si>
  <si>
    <t>Medication in the form of a paste for external application.</t>
  </si>
  <si>
    <t>lepaḥ</t>
  </si>
  <si>
    <t>लेपः</t>
  </si>
  <si>
    <t>ITA-9.6.220</t>
  </si>
  <si>
    <t>Thin and cold external application of paste</t>
  </si>
  <si>
    <t>A type of ointment or lepa which is thin and cold and dries quickly.</t>
  </si>
  <si>
    <t>pralepaḥ</t>
  </si>
  <si>
    <t>प्रलेपः</t>
  </si>
  <si>
    <t>ITA-9.6.221</t>
  </si>
  <si>
    <t>Thick and hot external application of paste</t>
  </si>
  <si>
    <t>A type of ointment or lepa which is thick and hot.</t>
  </si>
  <si>
    <t>pradehaḥ</t>
  </si>
  <si>
    <t>प्रदेहः</t>
  </si>
  <si>
    <t>ITA-9.6.222</t>
  </si>
  <si>
    <t>External application of paste of moderate thickness</t>
  </si>
  <si>
    <t>A type of moderately thick ointment or lepa.</t>
  </si>
  <si>
    <t>ālepaḥ</t>
  </si>
  <si>
    <t>आलेपः</t>
  </si>
  <si>
    <t>ITA-9.6.223</t>
  </si>
  <si>
    <t>External application of dosha-alleviating paste</t>
  </si>
  <si>
    <t>A type of ointment or lepa which alleviates doṣa.</t>
  </si>
  <si>
    <t>doṣaghnalepaḥ</t>
  </si>
  <si>
    <t>दोषघ्नलेपः</t>
  </si>
  <si>
    <t>ITA-9.6.224</t>
  </si>
  <si>
    <t>External application of antipoisonpaste</t>
  </si>
  <si>
    <t>A type of ointment or lepa with an antipoisonous effect.</t>
  </si>
  <si>
    <t>viṣaghnalepaḥ</t>
  </si>
  <si>
    <t>विषघ्नलेपः</t>
  </si>
  <si>
    <t>ITA-9.6.225</t>
  </si>
  <si>
    <t>Ointment promoting complexion</t>
  </si>
  <si>
    <t>A type of ointment or lepa which promotes a healthy complexion.</t>
  </si>
  <si>
    <t>varṇyalepaḥ</t>
  </si>
  <si>
    <t>वर्ण्यलेपः</t>
  </si>
  <si>
    <t>ITA-9.7.1</t>
  </si>
  <si>
    <t>The science that deals with the study of poisons and their actions, methods of detection and treatment.</t>
  </si>
  <si>
    <t>agadatantram</t>
  </si>
  <si>
    <t>अगदतन्त्रम</t>
  </si>
  <si>
    <t>ITA-9.7.2</t>
  </si>
  <si>
    <t>Management of poison</t>
  </si>
  <si>
    <t>The practices adopted to deal with various poisons and their immediate and delayed effects.</t>
  </si>
  <si>
    <t>viṣagaravairodhikacikitsā</t>
  </si>
  <si>
    <t>विषगरवैरोधिकचिकित्सा</t>
  </si>
  <si>
    <t>ITA-9.7.3</t>
  </si>
  <si>
    <t>Synonym of toxicology: the science that deals with the study of poisons and their actions, methods of detection and treatment.</t>
  </si>
  <si>
    <t>damṣṭrācikitsā</t>
  </si>
  <si>
    <t>दम्ष्ट्राचिकित्सा</t>
  </si>
  <si>
    <t>ITA-9.7.4</t>
  </si>
  <si>
    <t>Poison, toxin</t>
  </si>
  <si>
    <t>Any harmful or deadly substance which spreads rapidly and damages the body.</t>
  </si>
  <si>
    <t>viṣam</t>
  </si>
  <si>
    <t>विषम</t>
  </si>
  <si>
    <t>ITA-9.7.5</t>
  </si>
  <si>
    <t>Source of poison</t>
  </si>
  <si>
    <t>A poison source may be plant, mineral or animal in nature.</t>
  </si>
  <si>
    <t>viṣayoniḥ</t>
  </si>
  <si>
    <t>विषयोनिः</t>
  </si>
  <si>
    <t>ITA-9.7.6</t>
  </si>
  <si>
    <t>High-potency poison</t>
  </si>
  <si>
    <t>A group of extremely poisonous substances such as Aconitum ferox Wall. ex Ser.</t>
  </si>
  <si>
    <t>mahāviṣam</t>
  </si>
  <si>
    <t>महाविषम</t>
  </si>
  <si>
    <t>ITA-9.7.7</t>
  </si>
  <si>
    <t>Mild-potency poison</t>
  </si>
  <si>
    <t>A group of poisonous substances of mild potency such as Strychnos nux-vomica L.</t>
  </si>
  <si>
    <t>upaviṣam</t>
  </si>
  <si>
    <t>उपविषम</t>
  </si>
  <si>
    <t>ITA-9.7.8</t>
  </si>
  <si>
    <t>A group of poisons originating from animals: snakes, rats, spiders and rabid animals e.g. dogs, scorpions and insects.</t>
  </si>
  <si>
    <t>jāṅgamaviṣam</t>
  </si>
  <si>
    <t>जाङ्गमविषम</t>
  </si>
  <si>
    <t>ITA-9.7.9</t>
  </si>
  <si>
    <t>Substratum of poison</t>
  </si>
  <si>
    <t>The various sites at which poisons are located in animals or plants.</t>
  </si>
  <si>
    <t>viṣa-adhiṣṭhānam</t>
  </si>
  <si>
    <t>विष-अधिष्ठानम</t>
  </si>
  <si>
    <t>ITA-9.7.10</t>
  </si>
  <si>
    <t>Substrata of poison in plants and minerals</t>
  </si>
  <si>
    <t>The various sites at which poisons are located in plants such as the root, leaf, fruit, flower, bark, pith, gum, latex, petal or bulb.</t>
  </si>
  <si>
    <t>sthāvaraviṣa-; adhiṣṭhānam</t>
  </si>
  <si>
    <t>स्थावरविष-; अधिष्ठानम</t>
  </si>
  <si>
    <t>ITA-9.7.11</t>
  </si>
  <si>
    <t>Substrata of poison in animals</t>
  </si>
  <si>
    <t>The various sites at which poisons are located in animals such as sight, breath, fangs/teeth, nails, faeces, urine, semen, saliva, menstrual blood, bones, bite, flatus, beak/mouth, bile, bristle and dead body.</t>
  </si>
  <si>
    <t>jāṅgamaviṣa-; adhiṣṭhānam</t>
  </si>
  <si>
    <t>जाङ्गमविष-; अधिष्ठानम</t>
  </si>
  <si>
    <t>ITA-9.7.12</t>
  </si>
  <si>
    <t>Poison of natural origin</t>
  </si>
  <si>
    <t>A poison from a natural source or unmodified natural poison.</t>
  </si>
  <si>
    <t>akṛtrimaviṣam</t>
  </si>
  <si>
    <t>अकृत्रिमविषम</t>
  </si>
  <si>
    <t>ITA-9.7.13</t>
  </si>
  <si>
    <t>Artificial poison</t>
  </si>
  <si>
    <t>A poison made artificially or a modified combination of various poisons.</t>
  </si>
  <si>
    <t>kṛtrimaviṣam/; saṁyogajaviṣam</t>
  </si>
  <si>
    <t>कृत्रिमविषम/; सँयोगजविषम</t>
  </si>
  <si>
    <t>ITA-9.7.14</t>
  </si>
  <si>
    <t>Mixture of poisons and nonpoisonous substances</t>
  </si>
  <si>
    <t>A poison formed by the combination of two or more poisonous and nonpoisonous substances.</t>
  </si>
  <si>
    <t>garaviṣam</t>
  </si>
  <si>
    <t>गरविषम</t>
  </si>
  <si>
    <t>ITA-9.7.15</t>
  </si>
  <si>
    <t>Poisoner</t>
  </si>
  <si>
    <t>The person who poisons.</t>
  </si>
  <si>
    <t>viṣapradātā</t>
  </si>
  <si>
    <t>विषप्रदाता</t>
  </si>
  <si>
    <t>ITA-9.7.16</t>
  </si>
  <si>
    <t>Doubt about being poisoned</t>
  </si>
  <si>
    <t>The fear or suspicion of being poisoned or bitten by a poisonous animal or snake may develop into symptoms which resemble those of being poisoned when no poison is involved.</t>
  </si>
  <si>
    <t>śaṅkāviṣam</t>
  </si>
  <si>
    <t>शङ्काविषम</t>
  </si>
  <si>
    <t>ITA-9.7.17</t>
  </si>
  <si>
    <t>Poisonous lady</t>
  </si>
  <si>
    <t>A young woman habituated to ingesting small amounts of food mixed with powerful poisons thereby rendering them toxic: anybody encountering these women can die instantly.</t>
  </si>
  <si>
    <t>viṣakanyā</t>
  </si>
  <si>
    <t>विषकन्या</t>
  </si>
  <si>
    <t>ITA-9.7.18</t>
  </si>
  <si>
    <t>A medication with an antipoison effect which is beneficial in poisoning</t>
  </si>
  <si>
    <t>viṣahara-agadaḥ</t>
  </si>
  <si>
    <t>विषहर-अगदः</t>
  </si>
  <si>
    <t>ITA-9.7.19</t>
  </si>
  <si>
    <t>Intervening period during spread of poison</t>
  </si>
  <si>
    <t>The interval taken by a poison to penetrate from one membrane (kala) to another (transition period when a poison spreads from one tissue to another).</t>
  </si>
  <si>
    <t>viṣavegāntaraḥ</t>
  </si>
  <si>
    <t>विषवेगान्तरः</t>
  </si>
  <si>
    <t>ITA-9.7.20</t>
  </si>
  <si>
    <t>Critical or fatal poisoning</t>
  </si>
  <si>
    <t>A fatal condition in poisoning when various deleterious factors combine during a specific period.</t>
  </si>
  <si>
    <t>viṣasaṅkaṭam</t>
  </si>
  <si>
    <t>विषसङ्कटम</t>
  </si>
  <si>
    <t>ITA-9.7.21</t>
  </si>
  <si>
    <t>Management of poisoning</t>
  </si>
  <si>
    <t>Various treatments for poisoning.</t>
  </si>
  <si>
    <t>viṣopakramaḥ</t>
  </si>
  <si>
    <t>विषोपक्रमः</t>
  </si>
  <si>
    <t>ITA-9.7.22</t>
  </si>
  <si>
    <t>Incantation</t>
  </si>
  <si>
    <t>Incantation of hymns (mantra) to counteract a poison.</t>
  </si>
  <si>
    <t>mantraḥ (viṣopakramaḥ)</t>
  </si>
  <si>
    <t>मन्त्रः (विषोपक्रमः)</t>
  </si>
  <si>
    <t>ITA-9.7.23</t>
  </si>
  <si>
    <t>Tourniquet and ligature accompanied or not by chanting</t>
  </si>
  <si>
    <t>Application of a tourniquet to stop the spread of poison which may or may not be accompanied by chanting of a specific mantra.</t>
  </si>
  <si>
    <t>ariṣṭa-bandhanam; (viṣopakramaḥ)</t>
  </si>
  <si>
    <t>अरिष्ट-बन्धनम; (विषोपक्रमः)</t>
  </si>
  <si>
    <t>ITA-9.7.24</t>
  </si>
  <si>
    <t>Incision above poisoned site</t>
  </si>
  <si>
    <t>A small incision made proximal to the bite site to evacuate poisoned blood and prevent further spreading of the poison.</t>
  </si>
  <si>
    <t>utkartanam; (viṣopakramaḥ)</t>
  </si>
  <si>
    <t>उत्कर्तनम; (विषोपक्रमः)</t>
  </si>
  <si>
    <t>ITA-9.7.25</t>
  </si>
  <si>
    <t>Poison removal by squeezing</t>
  </si>
  <si>
    <t>Squeezing or applying compression to remove a poison.</t>
  </si>
  <si>
    <t>niṣpīḍanam; (viṣopakramaḥ)</t>
  </si>
  <si>
    <t>निष्पीडनम; (विषोपक्रमः)</t>
  </si>
  <si>
    <t>ITA-9.7.26</t>
  </si>
  <si>
    <t>Poison removal by suction</t>
  </si>
  <si>
    <t>Applying suction by various means to remove poison.</t>
  </si>
  <si>
    <t>cūṣaṇam (viṣopakramaḥ)</t>
  </si>
  <si>
    <t>चूषणम (विषोपक्रमः)</t>
  </si>
  <si>
    <t>ITA-9.7.27</t>
  </si>
  <si>
    <t>Application of heat, thermal cautery for detoxification</t>
  </si>
  <si>
    <t>Applying heat or thermal cautery to remove poison.</t>
  </si>
  <si>
    <t>agnikarma; (viṣopakramaḥ)</t>
  </si>
  <si>
    <t>अग्निकर्म; (विषोपक्रमः)</t>
  </si>
  <si>
    <t>ITA-9.7.28</t>
  </si>
  <si>
    <t>Streaming of medicated liquids for detoxification</t>
  </si>
  <si>
    <t>Continuous pouring or streaming of decoctions to detoxify a bite site or poisoned area.</t>
  </si>
  <si>
    <t>pariṣekaḥ (viṣopakramaḥ)</t>
  </si>
  <si>
    <t>परिषेकः (विषोपक्रमः)</t>
  </si>
  <si>
    <t>ITA-9.7.29</t>
  </si>
  <si>
    <t>Detoxifying immersion therapy</t>
  </si>
  <si>
    <t>Immersing an affected part in specific medicated decoctions or oils to treat poisoning.</t>
  </si>
  <si>
    <t>avagāhaḥ (viṣopakramaḥ)</t>
  </si>
  <si>
    <t>अवगाहः (विषोपक्रमः)</t>
  </si>
  <si>
    <t>ITA-9.7.30</t>
  </si>
  <si>
    <t>Removal of vitiated blood by bloodletting in the treatment of poisoning.</t>
  </si>
  <si>
    <t>raktamokṣaṇam; (viṣopakramaḥ)</t>
  </si>
  <si>
    <t>रक्तमोक्षणम; (विषोपक्रमः)</t>
  </si>
  <si>
    <t>ITA-9.7.31</t>
  </si>
  <si>
    <t>Emesis for detoxification</t>
  </si>
  <si>
    <t>Therapeutic induction of emesis for the expulsion of poison.</t>
  </si>
  <si>
    <t>vamanam (viṣopakramaḥ)</t>
  </si>
  <si>
    <t>वमनम (विषोपक्रमः)</t>
  </si>
  <si>
    <t>ITA-9.7.32</t>
  </si>
  <si>
    <t>Purgation for detoxification</t>
  </si>
  <si>
    <t>Therapeutic induction of purgation for removal of poison.</t>
  </si>
  <si>
    <t>virekam (viṣopakramaḥ)</t>
  </si>
  <si>
    <t>विरेकम (विषोपक्रमः)</t>
  </si>
  <si>
    <t>ITA-9.7.33</t>
  </si>
  <si>
    <t>Scalp incision to remove poison</t>
  </si>
  <si>
    <t>Incision on scalp for removing poison.</t>
  </si>
  <si>
    <t>upadhānam; (viṣopakramaḥ)</t>
  </si>
  <si>
    <t>उपधानम; (विषोपक्रमः)</t>
  </si>
  <si>
    <t>ITA-9.7.34</t>
  </si>
  <si>
    <t>Protection of heart from poison</t>
  </si>
  <si>
    <t>Administering antipoison medications to protect the heart from toxic effects.</t>
  </si>
  <si>
    <t>hṛdayāvaraṇam; (viṣopakramaḥ)</t>
  </si>
  <si>
    <t>हृदयावरणम; (विषोपक्रमः)</t>
  </si>
  <si>
    <t>ITA-9.7.35</t>
  </si>
  <si>
    <t>Collyrium for detoxification</t>
  </si>
  <si>
    <t>Applying collyrium or medication over the lower eyelid to counter the penetration of poisons.</t>
  </si>
  <si>
    <t>añjanam (viṣopakramaḥ)</t>
  </si>
  <si>
    <t>अञ्जनम (विषोपक्रमः)</t>
  </si>
  <si>
    <t>ITA-9.7.36</t>
  </si>
  <si>
    <t>Nasal medication for detoxification</t>
  </si>
  <si>
    <t>Using a nasal medication to revive an unconscious patient and extract a poison located in the head.</t>
  </si>
  <si>
    <t>nasyam (viṣopakramaḥ)</t>
  </si>
  <si>
    <t>नस्यम (विषोपक्रमः)</t>
  </si>
  <si>
    <t>ITA-9.7.37</t>
  </si>
  <si>
    <t>Fumigation for detoxification</t>
  </si>
  <si>
    <t>Neutralizing the toxic effects of poison by fumigating the bite site: fumigation is performed by inhaling through the nostrils and exhaling through the mouth.</t>
  </si>
  <si>
    <t>dhūmam (viṣopakramaḥ)</t>
  </si>
  <si>
    <t>धूमम (विषोपक्रमः)</t>
  </si>
  <si>
    <t>ITA-9.7.38</t>
  </si>
  <si>
    <t>Electuary detoxification</t>
  </si>
  <si>
    <t>Administering medicine in avaleha (semi-solid) form for detoxification purposes.</t>
  </si>
  <si>
    <t>lehaḥ (viṣopakramaḥ)</t>
  </si>
  <si>
    <t>लेहः (विषोपक्रमः)</t>
  </si>
  <si>
    <t>ITA-9.7.39</t>
  </si>
  <si>
    <t>Medication for detoxification</t>
  </si>
  <si>
    <t>Medications for the treatment of poisoning.</t>
  </si>
  <si>
    <t>auṣadham; (viṣopakramaḥ)</t>
  </si>
  <si>
    <t>औषधम; (विषोपक्रमः)</t>
  </si>
  <si>
    <t>ITA-9.7.40</t>
  </si>
  <si>
    <t>Gentle rubbing of medications for detoxification</t>
  </si>
  <si>
    <t>A technique for gently rubbing medications like long pepper (Piper longum), black pepper (Piper nigrum), dry ginger (Zingiber officinale) and turmeric (Curcuma longa) on wounds to promote removal of the ill effects of the poison.</t>
  </si>
  <si>
    <t>pratisāraṇam; (viṣopakramaḥ)</t>
  </si>
  <si>
    <t>प्रतिसारणम; (विषोपक्रमः)</t>
  </si>
  <si>
    <t>ITA-9.7.41</t>
  </si>
  <si>
    <t>Administration of counterpoison</t>
  </si>
  <si>
    <t>Administering a poison of opposite or antagonistic origin to counter the effects of a specific poison.</t>
  </si>
  <si>
    <t>prativiṣam; (viṣopakramaḥ)</t>
  </si>
  <si>
    <t>प्रतिविषम; (विषोपक्रमः)</t>
  </si>
  <si>
    <t>ITA-9.7.42</t>
  </si>
  <si>
    <t>Resuscitation</t>
  </si>
  <si>
    <t>Therapy or medicines administered to restore consciousness.</t>
  </si>
  <si>
    <t>saṁjñā-sthāpanam; (viṣopakrama)</t>
  </si>
  <si>
    <t>सँज्ञा-स्थापनम; (विषोपक्रम)</t>
  </si>
  <si>
    <t>ITA-9.7.43</t>
  </si>
  <si>
    <t>Antipoison annointment</t>
  </si>
  <si>
    <t>The application of ointments, cold pastes and/or creams to treat poisoning.</t>
  </si>
  <si>
    <t>lepaḥ (viṣopakramaḥ)</t>
  </si>
  <si>
    <t>लेपः (विषोपक्रमः)</t>
  </si>
  <si>
    <t>ITA-9.7.44</t>
  </si>
  <si>
    <t>Life-reviving</t>
  </si>
  <si>
    <t>Therapy or medicines able to revive a patient.</t>
  </si>
  <si>
    <t>mṛtasañjīvanam; (viṣopakrama)</t>
  </si>
  <si>
    <t>मृतसञ्जीवनम; (विषोपक्रम)</t>
  </si>
  <si>
    <t>ITA-9.8.1</t>
  </si>
  <si>
    <t>Rejuvenation and revitalization therapy</t>
  </si>
  <si>
    <t>One of the eight branches of Ayurveda which deals with rejuvenation and improving life quality, longevity and disease control.</t>
  </si>
  <si>
    <t>rasāyana-cikitsā</t>
  </si>
  <si>
    <t>रसायन-चिकित्सा</t>
  </si>
  <si>
    <t>ITA-9.8.2</t>
  </si>
  <si>
    <t>Rejuvenation therapy withlimited exposure to wind and sunlight</t>
  </si>
  <si>
    <t>A rejuvenation therapy in which the patient is kept indoors in a specially designed hut and follows a specific regimen.</t>
  </si>
  <si>
    <t>kuṭīprāveśikarasayanam</t>
  </si>
  <si>
    <t>कुटीप्रावेशिकरसयनम</t>
  </si>
  <si>
    <t>ITA-9.8.3</t>
  </si>
  <si>
    <t>Rejuvenation therapy with exposure to wind and sunlight</t>
  </si>
  <si>
    <t>Rejuvenation therapy administered while the person continues to follow their normal avocations.</t>
  </si>
  <si>
    <t>vātātapikarasāyanam</t>
  </si>
  <si>
    <t>वातातपिकरसायनम</t>
  </si>
  <si>
    <t>ITA-9.8.4</t>
  </si>
  <si>
    <t>Rejuvenation therapy administered for specific individual needs</t>
  </si>
  <si>
    <t>Rejuvenation therapy to prolong the lifespan and increase the cognitive and physical abilities.</t>
  </si>
  <si>
    <t>kāmyarasāyanam</t>
  </si>
  <si>
    <t>काम्यरसायनम</t>
  </si>
  <si>
    <t>ITA-9.8.5</t>
  </si>
  <si>
    <t>Rejuvenation therapy for daily use</t>
  </si>
  <si>
    <t>Rejuvenation therapy based on a specific diet to promote body immunity (daily intake of milk, ghee and similar substances).</t>
  </si>
  <si>
    <t>ājasrikarasāyanam</t>
  </si>
  <si>
    <t>आजस्रिकरसायनम</t>
  </si>
  <si>
    <t>ITA-9.8.6</t>
  </si>
  <si>
    <t>Disease-specific rejuvenation therapy</t>
  </si>
  <si>
    <t>Rejuvenation therapy which is specific for the treatment of a particular disease.</t>
  </si>
  <si>
    <t>naimittikarasāyanam</t>
  </si>
  <si>
    <t>नैमित्तिकरसायनम</t>
  </si>
  <si>
    <t>ITA-9.8.7</t>
  </si>
  <si>
    <t>Rejuvenation therapy through behaviour and practices</t>
  </si>
  <si>
    <t>Rejuvenation therapy which promotes rejuvenation through the adoption of a prescribed code of conduct.</t>
  </si>
  <si>
    <t>ācārarasāyanam</t>
  </si>
  <si>
    <t>आचाररसायनम</t>
  </si>
  <si>
    <t>ITA-9.8.8</t>
  </si>
  <si>
    <t>Rejuvenation therapy counteracting natural diseases</t>
  </si>
  <si>
    <t>Rejuvenation therapy to prevent natural diseases such as hunger, thirst or greying of hair.</t>
  </si>
  <si>
    <t>svabhāvavyādhipratiṣed-; hīyarasāyanam</t>
  </si>
  <si>
    <t>स्वभावव्याधिप्रतिषेद-; हीयरसायनम</t>
  </si>
  <si>
    <t>ITA-9.8.9</t>
  </si>
  <si>
    <t>Rejuvention therapy for healthy ageing</t>
  </si>
  <si>
    <t>Rejuvenation therapy or medicines beneficial for prolonging youth and preventing senile changes in the body.</t>
  </si>
  <si>
    <t>vayasthāpanam</t>
  </si>
  <si>
    <t>वयस्थापनम</t>
  </si>
  <si>
    <t>ITA-9.8.10</t>
  </si>
  <si>
    <t>Rejuvenation therapy to enhance mental abilities</t>
  </si>
  <si>
    <t>Rejuvenation therapy or medicines beneficial for increasing intellect.</t>
  </si>
  <si>
    <t>medhyarasāyanam</t>
  </si>
  <si>
    <t>मेध्यरसायनम</t>
  </si>
  <si>
    <t>ITA-9.8.11</t>
  </si>
  <si>
    <t>Mental ability and lifespan enhancer</t>
  </si>
  <si>
    <t>Therapies or medicines which enhance intellect and improve longevity.</t>
  </si>
  <si>
    <t>medhyāyuṣyakāmī-; yarasāyanam</t>
  </si>
  <si>
    <t>मेध्यायुष्यकामी-; यरसायनम</t>
  </si>
  <si>
    <t>ITA-9.8.12</t>
  </si>
  <si>
    <t>Vitality enhancer</t>
  </si>
  <si>
    <t>Therapies or medicines beneficial for increasing vitality.</t>
  </si>
  <si>
    <t>ITA-9.8.13</t>
  </si>
  <si>
    <t>Health-promoting, immune enhancer</t>
  </si>
  <si>
    <t>Therapies or medicines which promote excellence of the body tissues in a healthy person.</t>
  </si>
  <si>
    <t>ūrjaskaraḥ</t>
  </si>
  <si>
    <t>ऊर्जस्करः</t>
  </si>
  <si>
    <t>ITA-9.8.14</t>
  </si>
  <si>
    <t>Longevity</t>
  </si>
  <si>
    <t>One of the beneficial effects of rejuvenation is to increase the lifespan.</t>
  </si>
  <si>
    <t>dīrghamāyuḥ</t>
  </si>
  <si>
    <t>दीर्घमायुः</t>
  </si>
  <si>
    <t>ITA-9.8.15</t>
  </si>
  <si>
    <t>Tonics for counteracting effects of disease</t>
  </si>
  <si>
    <t>A medicine to rebuild the physical and mental faculties following their disturbance due to a disease process.</t>
  </si>
  <si>
    <t>nivṛttasantāpīyarasāya-; nam</t>
  </si>
  <si>
    <t>निवृत्तसन्तापीयरसाय-; नम</t>
  </si>
  <si>
    <t>ITA-9.8.16</t>
  </si>
  <si>
    <t>Lustre-enhancer</t>
  </si>
  <si>
    <t>Therapies or medicines beneficial for increasing the lustre of the skin.</t>
  </si>
  <si>
    <t>prabhāvardhanam</t>
  </si>
  <si>
    <t>प्रभावर्धनम</t>
  </si>
  <si>
    <t>ITA-9.8.17</t>
  </si>
  <si>
    <t>Eloquence</t>
  </si>
  <si>
    <t>An articulate command of the language.</t>
  </si>
  <si>
    <t>vāk-siddhiḥ</t>
  </si>
  <si>
    <t>वाक-सिद्धिः</t>
  </si>
  <si>
    <t>ITA-9.8.18</t>
  </si>
  <si>
    <t>Rejuvenation therapy for pacifying all ailments</t>
  </si>
  <si>
    <t>Rejuvenation therapy in its broad aspects as a curative for all ailments.</t>
  </si>
  <si>
    <t>sarvopaghātaśamanī-; yarasāyanam</t>
  </si>
  <si>
    <t>सर्वोपघातशमनी-; यरसायनम</t>
  </si>
  <si>
    <t>ITA-9.8.19</t>
  </si>
  <si>
    <t>Memory enhancer</t>
  </si>
  <si>
    <t>Therapies or medicines beneficial for increasing memory power.</t>
  </si>
  <si>
    <t>smṛtivardhakaḥ</t>
  </si>
  <si>
    <t>स्मृतिवर्धकः</t>
  </si>
  <si>
    <t>ITA-9.8.20</t>
  </si>
  <si>
    <t>Complexion enhancer</t>
  </si>
  <si>
    <t>Therapy or medicines beneficial for healthy skin and improved skin tone.</t>
  </si>
  <si>
    <t>varṇyaḥ</t>
  </si>
  <si>
    <t>वर्ण्यः</t>
  </si>
  <si>
    <t>ITA-9.9.1</t>
  </si>
  <si>
    <t>Aphrodisiac or virility treatment</t>
  </si>
  <si>
    <t>A treatment for improvement of male and female fertility and virility which promotes śukra secretion.</t>
  </si>
  <si>
    <t>vājīkaraṇacikitsā</t>
  </si>
  <si>
    <t>वाजीकरणचिकित्सा</t>
  </si>
  <si>
    <t>ITA-9.9.2</t>
  </si>
  <si>
    <t>Treatment promoting vigour with aphrodisiac effect</t>
  </si>
  <si>
    <t>Substances which promote the formation of semen; an aphrodisiac.</t>
  </si>
  <si>
    <t>vṛṣyaḥ</t>
  </si>
  <si>
    <t>वृष्यः</t>
  </si>
  <si>
    <t>ITA-9.9.3</t>
  </si>
  <si>
    <t>Treatment stimulating ejaculation</t>
  </si>
  <si>
    <t>Therapy or medicines promoting the ejaculation of semen.</t>
  </si>
  <si>
    <t>śukrasrutikaram</t>
  </si>
  <si>
    <t>शुक्रस्रुतिकरम</t>
  </si>
  <si>
    <t>ITA-9.9.4</t>
  </si>
  <si>
    <t>Treatment increasing amount of semen</t>
  </si>
  <si>
    <t>Therapy or medicines able to increase the amount of semen.</t>
  </si>
  <si>
    <t>śukravivardhanam</t>
  </si>
  <si>
    <t>शुक्रविवर्धनम</t>
  </si>
  <si>
    <t>ITA-9.9.5</t>
  </si>
  <si>
    <t>Treatment promoting amount and flow of semen</t>
  </si>
  <si>
    <t>Therapy or medicines able to increase both the amount and flow of semen.</t>
  </si>
  <si>
    <t>srutivṛdhdikaram</t>
  </si>
  <si>
    <t>स्रुतिवृध्दिकरम</t>
  </si>
  <si>
    <t>ITA-9.9.6</t>
  </si>
  <si>
    <t>Treatment promoting semen production</t>
  </si>
  <si>
    <t>Therapy or medicines with semen-forming properties (spermatogenesis).</t>
  </si>
  <si>
    <t>ITA-9.9.7</t>
  </si>
  <si>
    <t>Treatment improving quality of semen</t>
  </si>
  <si>
    <t>Therapy or medicines with semen-purifying properties.</t>
  </si>
  <si>
    <t>ITA-9.9.8</t>
  </si>
  <si>
    <t>Healthy sperm</t>
  </si>
  <si>
    <t>Normal, healthy and effective spermatocytes.</t>
  </si>
  <si>
    <t>kārmukabījaḥ</t>
  </si>
  <si>
    <t>कार्मुकबीजः</t>
  </si>
  <si>
    <t>ITA-9.9.9</t>
  </si>
  <si>
    <t>Increased viscosity of semen</t>
  </si>
  <si>
    <t>Excessively slimy and viscous semen.</t>
  </si>
  <si>
    <t>atipicchilaśukradoṣaḥ</t>
  </si>
  <si>
    <t>अतिपिच्छिलशुक्रदोषः</t>
  </si>
  <si>
    <t>ITA-9.9.10</t>
  </si>
  <si>
    <t>Semen contaminated with other body elements</t>
  </si>
  <si>
    <t>A disorder characterised by blood or other tissues mixed with semen.</t>
  </si>
  <si>
    <t>anyadhātūpahitaśukra-; doṣaḥ</t>
  </si>
  <si>
    <t>अन्यधातूपहितशुक्र-; दोषः</t>
  </si>
  <si>
    <t>ITA-9.9.11</t>
  </si>
  <si>
    <t>Reduced or absent sexual desire or satisfaction</t>
  </si>
  <si>
    <t>The inability to perform coitus due to lack of interest in the female partner or lack of orgasm or pleasure if intercourse takes place.</t>
  </si>
  <si>
    <t>apraharṣaṇam</t>
  </si>
  <si>
    <t>अप्रहर्षणम</t>
  </si>
  <si>
    <t>ITA-9.9.12</t>
  </si>
  <si>
    <t>Reduced semen</t>
  </si>
  <si>
    <t>A decrease in the amount of seminal fluid or decreased sperm count.</t>
  </si>
  <si>
    <t>alpaśukratā</t>
  </si>
  <si>
    <t>अल्पशुक्रता</t>
  </si>
  <si>
    <t>ITA-9.9.13</t>
  </si>
  <si>
    <t>Semen with dull flow</t>
  </si>
  <si>
    <t>An increase in the specific gravity of semen with reduced motility.</t>
  </si>
  <si>
    <t>avasādīśukradoṣaḥ</t>
  </si>
  <si>
    <t>अवसादीशुक्रदोषः</t>
  </si>
  <si>
    <t>ITA-9.9.14</t>
  </si>
  <si>
    <t>Absent arousal or desire for intercourse</t>
  </si>
  <si>
    <t>Lack of sexual arousal or desire to engage in intercourse.</t>
  </si>
  <si>
    <t>aharṣaṇam</t>
  </si>
  <si>
    <t>अहर्षणम</t>
  </si>
  <si>
    <t>ITA-9.9.15</t>
  </si>
  <si>
    <t>Capable of intercourse only after consuming semen</t>
  </si>
  <si>
    <t>A man who experiences an erection and indulges in coitus after tasting the ejaculatory fluid or semen of another man.</t>
  </si>
  <si>
    <t>āsekyaḥ</t>
  </si>
  <si>
    <t>आसेक्यः</t>
  </si>
  <si>
    <t>ITA-9.9.16</t>
  </si>
  <si>
    <t>Scopophilia or voyeurism</t>
  </si>
  <si>
    <t>An individual who derives sexual gratification from observing the sexual activities of others.</t>
  </si>
  <si>
    <t>īrṣyābhirati/īrṣyakaḥ</t>
  </si>
  <si>
    <t>ईर्ष्याभिरति/ईर्ष्यकः</t>
  </si>
  <si>
    <t>ITA-9.9.17</t>
  </si>
  <si>
    <t>Capable of intercourse only after being sodomized by another person</t>
  </si>
  <si>
    <t>An abnormal condition in which a man gets an erection and indulges in coitus only after receiving anal intercourse from another male.</t>
  </si>
  <si>
    <t>kumbhīkaḥ</t>
  </si>
  <si>
    <t>कुम्भीकः</t>
  </si>
  <si>
    <t>ITA-9.9.18</t>
  </si>
  <si>
    <t>Erectile dysfunction, impotence</t>
  </si>
  <si>
    <t>An inability to perform the sexual act due to erectile dysfunction.</t>
  </si>
  <si>
    <t>klaibyam</t>
  </si>
  <si>
    <t>क्लैब्यम</t>
  </si>
  <si>
    <t>ITA-9.9.19</t>
  </si>
  <si>
    <t>Premature ejaculation</t>
  </si>
  <si>
    <t>An abnormal condition in the male in which ejaculation occurs before the normal time.</t>
  </si>
  <si>
    <t>kṣipraśukramocanam/; śīghraśukramuñcanam</t>
  </si>
  <si>
    <t>क्षिप्रशुक्रमोचनम/; शीघ्रशुक्रमुञ्चनम</t>
  </si>
  <si>
    <t>ITA-9.9.20</t>
  </si>
  <si>
    <t>Decreased semen</t>
  </si>
  <si>
    <t>Abnormal decrease in the amount of seminal fluid or decreased sperm count.</t>
  </si>
  <si>
    <t>kṣīṇaśukram</t>
  </si>
  <si>
    <t>क्षीणशुक्रम</t>
  </si>
  <si>
    <t>ITA-9.9.21</t>
  </si>
  <si>
    <t>Senile impotency</t>
  </si>
  <si>
    <t>Impotency owing to senility and old age.</t>
  </si>
  <si>
    <t>jarājanyaklaibyam</t>
  </si>
  <si>
    <t>जराजन्यक्लैब्यम</t>
  </si>
  <si>
    <t>ITA-9.9.22</t>
  </si>
  <si>
    <t>Abnormally thin, scanty semen</t>
  </si>
  <si>
    <t>A condition characterized by abnormally thin semen or semen of reduced viscosity and increased liquidity.</t>
  </si>
  <si>
    <t>tanuretodoṣaḥ</t>
  </si>
  <si>
    <t>तनुरेतोदोषः</t>
  </si>
  <si>
    <t>ITA-9.9.23</t>
  </si>
  <si>
    <t>Morbidities of semen</t>
  </si>
  <si>
    <t>Qualitative and quantitative morbidities of the semen.</t>
  </si>
  <si>
    <t>duṣṭaśukram</t>
  </si>
  <si>
    <t>दुष्टशुक्रम</t>
  </si>
  <si>
    <t>ITA-9.9.24</t>
  </si>
  <si>
    <t>Hermaphrodite or intersex</t>
  </si>
  <si>
    <t>The presence of abnormal male and female sexual characteristics.</t>
  </si>
  <si>
    <t>dviretā</t>
  </si>
  <si>
    <t>द्विरेता</t>
  </si>
  <si>
    <t>ITA-9.9.25</t>
  </si>
  <si>
    <t>Erectile dysfunction</t>
  </si>
  <si>
    <t>Impotency owing to erectile dysfunction.</t>
  </si>
  <si>
    <t>dhvajabhaṅgajanyaklai-; byam</t>
  </si>
  <si>
    <t>ध्वजभङ्गजन्यक्लै-; ब्यम</t>
  </si>
  <si>
    <t>ITA-9.9.26</t>
  </si>
  <si>
    <t>Eunuch</t>
  </si>
  <si>
    <t>A sterile person who is neither completely female nor male.</t>
  </si>
  <si>
    <t>napuMsakatvam</t>
  </si>
  <si>
    <t>नपुम्सकत्वम</t>
  </si>
  <si>
    <t>ITA-9.9.27</t>
  </si>
  <si>
    <t>Sterile male</t>
  </si>
  <si>
    <t>A person assigned male gender at birth with scanty semen and no sexual desire or pleasure: such a person tends to be feminine in both physical and psychological aspects, and to produce defective sperm.</t>
  </si>
  <si>
    <t>naraṣaṇḍaḥ</t>
  </si>
  <si>
    <t>नरषण्डः</t>
  </si>
  <si>
    <t>ITA-9.9.28</t>
  </si>
  <si>
    <t>Sterile female</t>
  </si>
  <si>
    <t>A person assigned female gender at birth, with scanty ova and no sexual desire or pleasure: such a person tends to have masculine features and to produce weak ova.</t>
  </si>
  <si>
    <t>nārīṣaṇḍaḥ</t>
  </si>
  <si>
    <t>नारीषण्डः</t>
  </si>
  <si>
    <t>ITA-9.9.29</t>
  </si>
  <si>
    <t>Azoospermia</t>
  </si>
  <si>
    <t>The absence of sperm in the semen.</t>
  </si>
  <si>
    <t>nirbījaśukram</t>
  </si>
  <si>
    <t>निर्बीजशुक्रम</t>
  </si>
  <si>
    <t>ITA-9.9.30</t>
  </si>
  <si>
    <t>Inactive or dead sperm</t>
  </si>
  <si>
    <t>Inactive or dead sperm which are insufficient for conception.</t>
  </si>
  <si>
    <t>niṣphalaśukram</t>
  </si>
  <si>
    <t>निष्फलशुक्रम</t>
  </si>
  <si>
    <t>ITA-9.9.31</t>
  </si>
  <si>
    <t>Absence of semen or sperms: if such a patient ejaculates no sperm are found in the ejaculate.</t>
  </si>
  <si>
    <t>pavanendriyaḥ</t>
  </si>
  <si>
    <t>पवनेन्द्रियः</t>
  </si>
  <si>
    <t>ITA-9.9.32</t>
  </si>
  <si>
    <t>Impotency due to reduced semen</t>
  </si>
  <si>
    <t>Condition characterized by impotency due to reduced semen.</t>
  </si>
  <si>
    <t>śukrakṣayajanya-; klaibyam, puṁstvopa-; ghātajaklaibyam</t>
  </si>
  <si>
    <t>शुक्रक्षयजन्य-; क्लैब्यम, पुँस्त्वोप-; घातजक्लैब्यम</t>
  </si>
  <si>
    <t>ITA-9.9.33</t>
  </si>
  <si>
    <t>Pyospermia</t>
  </si>
  <si>
    <t>Semen containing pus or foul-smelling.</t>
  </si>
  <si>
    <t>pūtiśukradoṣaḥ</t>
  </si>
  <si>
    <t>पूतिशुक्रदोषः</t>
  </si>
  <si>
    <t>ITA-9.9.34</t>
  </si>
  <si>
    <t>Frothy semen</t>
  </si>
  <si>
    <t>Semen with excessive froth.</t>
  </si>
  <si>
    <t>phenilaretodoṣaḥ</t>
  </si>
  <si>
    <t>फेनिलरेतोदोषः</t>
  </si>
  <si>
    <t>ITA-9.9.35</t>
  </si>
  <si>
    <t>Genetic impotency</t>
  </si>
  <si>
    <t>Impotency due to genetic causes or parental factors passed on to the child.</t>
  </si>
  <si>
    <t>bījopaghātajanya-; klaibyam</t>
  </si>
  <si>
    <t>बीजोपघातजन्य-; क्लैब्यम</t>
  </si>
  <si>
    <t>ITA-9.9.36</t>
  </si>
  <si>
    <t>Psychogenic impotency</t>
  </si>
  <si>
    <t>Erectile dysfunction or impotency owing to psychological reasons.</t>
  </si>
  <si>
    <t>mānasaklaibyam</t>
  </si>
  <si>
    <t>मानसक्लैब्यम</t>
  </si>
  <si>
    <t>ITA-9.9.37</t>
  </si>
  <si>
    <t>Impotency due to penile disorders</t>
  </si>
  <si>
    <t>Impotency due to structural or functional disorders of the penis.</t>
  </si>
  <si>
    <t>meḍhrarogajaklaibyam</t>
  </si>
  <si>
    <t>मेढ्ररोगजक्लैब्यम</t>
  </si>
  <si>
    <t>ITA-9.9.38</t>
  </si>
  <si>
    <t>Inability to perform sexual intercourse</t>
  </si>
  <si>
    <t>Incapacity to perform sexual intercourse due to inability to achieve or sustain an erection; also used as a synonym for impotency.</t>
  </si>
  <si>
    <t>maithunāśaktiḥ</t>
  </si>
  <si>
    <t>मैथुनाशक्तिः</t>
  </si>
  <si>
    <t>ITA-9.9.39</t>
  </si>
  <si>
    <t>Reduced unctuousness of semen</t>
  </si>
  <si>
    <t>A semen abnormality characterized by reduced unctuousness.</t>
  </si>
  <si>
    <t>rūkṣaretodoṣaḥ</t>
  </si>
  <si>
    <t>रूक्षरेतोदोषः</t>
  </si>
  <si>
    <t>ITA-9.9.40</t>
  </si>
  <si>
    <t>Seminal abnormalities</t>
  </si>
  <si>
    <t>Seminal anomalies including qualitative and quantitative disturbances.</t>
  </si>
  <si>
    <t>retodoṣaḥ</t>
  </si>
  <si>
    <t>रेतोदोषः</t>
  </si>
  <si>
    <t>ITA-9.9.41</t>
  </si>
  <si>
    <t>Abnormallyshaped penis</t>
  </si>
  <si>
    <t>Impotency due to penile deformity.</t>
  </si>
  <si>
    <t>vakrī</t>
  </si>
  <si>
    <t>वक्री</t>
  </si>
  <si>
    <t>ITA-9.9.42</t>
  </si>
  <si>
    <t>Anorchidism</t>
  </si>
  <si>
    <t>Structural damage to the testes in intrauterine life owing to vitiated vayu and agni.</t>
  </si>
  <si>
    <t>vātikaṣaṇḍaḥ</t>
  </si>
  <si>
    <t>वातिकषण्डः</t>
  </si>
  <si>
    <t>ITA-9.9.43</t>
  </si>
  <si>
    <t>Discoloured semen</t>
  </si>
  <si>
    <t>Semen disorder characterized by its abnormal colour.</t>
  </si>
  <si>
    <t>vivarṇaretodoṣaḥ</t>
  </si>
  <si>
    <t>विवर्णरेतोदोषः</t>
  </si>
  <si>
    <t>ITA-9.9.44</t>
  </si>
  <si>
    <t>Scanty semen</t>
  </si>
  <si>
    <t>A decreased volume of semen.</t>
  </si>
  <si>
    <t>viśuṣkaśukram</t>
  </si>
  <si>
    <t>विशुष्कशुक्रम</t>
  </si>
  <si>
    <t>ITA-9.9.45</t>
  </si>
  <si>
    <t>Traumatic impotency</t>
  </si>
  <si>
    <t>Impotency due to trauma to the ejaculatory tract.</t>
  </si>
  <si>
    <t>vīryavāhinīsirāchedana-; janyaklaibyam</t>
  </si>
  <si>
    <t>वीर्यवाहिनीसिराछेदन-; जन्यक्लैब्यम</t>
  </si>
  <si>
    <t>ITA-9.9.46</t>
  </si>
  <si>
    <t>Abnormal or pathological state of semen or sperm.</t>
  </si>
  <si>
    <t>śukravikṛtiḥ</t>
  </si>
  <si>
    <t>शुक्रविकृतिः</t>
  </si>
  <si>
    <t>ITA-9.9.47</t>
  </si>
  <si>
    <t>Obstruction to semen flow or formation</t>
  </si>
  <si>
    <t>Decreased production of sperm in semen owing either to an obstructed ejaculatory tract or decreased motility.</t>
  </si>
  <si>
    <t>śukrastambhanimitta-; jaklaibyam</t>
  </si>
  <si>
    <t>शुक्रस्तम्भनिमित्त-; जक्लैब्यम</t>
  </si>
  <si>
    <t>ITA-9.9.48</t>
  </si>
  <si>
    <t>Impotency due to reduced seminal constituents or sperm .</t>
  </si>
  <si>
    <t>śukrakṣayajan-; yaklaibyam; saumya-; dhātukṣayajaklaibyam</t>
  </si>
  <si>
    <t>शुक्रक्षयजन-; यक्लैब्यम; सौम्य-; धातुक्षयजक्लैब्यम</t>
  </si>
  <si>
    <t>ITA-9.9.49</t>
  </si>
  <si>
    <t>Channels of male seed affected by vāta</t>
  </si>
  <si>
    <t>A pathological condition in which vitiated vata enters the semen enriching channels, leading to various abnormal conditions.</t>
  </si>
  <si>
    <t>ITA-9.9.50</t>
  </si>
  <si>
    <t>Semen-producing measure</t>
  </si>
  <si>
    <t>A therapeutic measure for spermatogenesis.</t>
  </si>
  <si>
    <t>ITA-9.9.51</t>
  </si>
  <si>
    <t>Semen-improving therapy</t>
  </si>
  <si>
    <t>Therapy or medicines which normalize spermatogenesis and produce normal and healthy sperm.</t>
  </si>
  <si>
    <t>śukraprasādanam</t>
  </si>
  <si>
    <t>शुक्रप्रसादनम</t>
  </si>
  <si>
    <t>ITA-9.9.52</t>
  </si>
  <si>
    <t>Semen-increasing therapy</t>
  </si>
  <si>
    <t>Therapy or medicines to increase the semen.</t>
  </si>
  <si>
    <t>ITA-9.9.53</t>
  </si>
  <si>
    <t>Semen-purifying therapy</t>
  </si>
  <si>
    <t>Therapy or medicines to purify the semen.</t>
  </si>
  <si>
    <t>ITA-9.9.54</t>
  </si>
  <si>
    <t>Ejaculation-promoting therapy</t>
  </si>
  <si>
    <t>Therapy or medicines to boost ejaculation.</t>
  </si>
  <si>
    <t>śukrasaṁvāhakaḥ</t>
  </si>
  <si>
    <t>शुक्रसँवाहकः</t>
  </si>
  <si>
    <t>ITA-9.9.55</t>
  </si>
  <si>
    <t>Maintaining and promoting normal semen production</t>
  </si>
  <si>
    <t>Therapeutic measures which maintain the normal production of sperm and semen.</t>
  </si>
  <si>
    <t>śukrāpyāyanam</t>
  </si>
  <si>
    <t>शुक्राप्यायनम</t>
  </si>
  <si>
    <t>ITA-9.9.56</t>
  </si>
  <si>
    <t>Spermatogenic measure</t>
  </si>
  <si>
    <t>A therapeutic action that generates semen and androgens.</t>
  </si>
  <si>
    <t>śukrotpādakaḥ</t>
  </si>
  <si>
    <t>शुक्रोत्पादकः</t>
  </si>
  <si>
    <t>ITA-9.9.57</t>
  </si>
  <si>
    <t>Semen quality- increasing measure 10. Preventive healthcare स्वस्थम, आरोग्म</t>
  </si>
  <si>
    <t>Therapy or medicines with spermatogenesis-increasing potency.</t>
  </si>
  <si>
    <t>śukropacayaḥ</t>
  </si>
  <si>
    <t>शुक्रोपचयः</t>
  </si>
  <si>
    <t>ITA-10.1.1</t>
  </si>
  <si>
    <t>Healthy person</t>
  </si>
  <si>
    <t>An individual in a balanced state of dosha, metabolism, structural components and excretion, with pleasantly functioning senses, mind and consciousness, all acting in harmony.</t>
  </si>
  <si>
    <t>svasthaḥ</t>
  </si>
  <si>
    <t>स्वस्थः</t>
  </si>
  <si>
    <t>ITA-10.1.2</t>
  </si>
  <si>
    <t>Positive attributes of health</t>
  </si>
  <si>
    <t>A healthy state of body, mind and soul.</t>
  </si>
  <si>
    <t>svāsthyam, ārogyam</t>
  </si>
  <si>
    <t>स्वास्थ्यम, आरोग्यम</t>
  </si>
  <si>
    <t>ITA-10.1.3</t>
  </si>
  <si>
    <t>Routine(s) for health maintenance</t>
  </si>
  <si>
    <t>Daily, seasonal and ethical regimens for the maintenance of health.</t>
  </si>
  <si>
    <t>svasthavṛttaḥ</t>
  </si>
  <si>
    <t>स्वस्थवृत्तः</t>
  </si>
  <si>
    <t>ITA-10.2.1</t>
  </si>
  <si>
    <t>Three pillars to maintain health and longevity</t>
  </si>
  <si>
    <t>The three pillars are food, sleep and moderation in sensual indulgence including sexual activity</t>
  </si>
  <si>
    <t>trayopastambhaḥ</t>
  </si>
  <si>
    <t>त्रयोपस्तम्भः</t>
  </si>
  <si>
    <t>ITA-10.2.2</t>
  </si>
  <si>
    <t>Food is a substance taken to sustain life and is broadly classified into liquids and solids. Liquids include water, milk, oils, juices and honey; solid foods are classified into cereals, legumes, meat, fruits, vegetables, spices and condiments.</t>
  </si>
  <si>
    <t>ITA-10.2.3</t>
  </si>
  <si>
    <t>Eight factors for selecting wholesome foods</t>
  </si>
  <si>
    <t>The eight factors for selecting wholesome food are: nature of the food item, processing, combination, amount, region, season and age, rules for consumption and the person consuming the food.</t>
  </si>
  <si>
    <t>āhāravidhiviśeṣāyatanam</t>
  </si>
  <si>
    <t>आहारविधिविशेषायतनम</t>
  </si>
  <si>
    <t>ITA-10.2.4</t>
  </si>
  <si>
    <t>Factors facilitating digestion</t>
  </si>
  <si>
    <t>The six factors facilitating digestion and their attributes are: 1. heat which digests; 2.air which absorbs; 3. moisture which loosens; 4. unctuousness which softens; 5. time which brings sufficiency; and 6. balanced use of the eight factors for selecting wholesome food in order to maintain equilibrium of structural components and factors supporting the body (tissue).</t>
  </si>
  <si>
    <t>āhāra pariṇāma; karabhāvaḥ</t>
  </si>
  <si>
    <t>आहार परिणाम; करभावः</t>
  </si>
  <si>
    <t>ITA-10.2.5</t>
  </si>
  <si>
    <t>Diet-transition protocol</t>
  </si>
  <si>
    <t>A quarter-portion protocol in which an unwholesome substance is gradually withdrawn from the diet-one quarter on the first day, two quarters on the second day, three quarters on the third day-and replaced with the same amount of a non-addictive wholesome alternative. One quarter unwholesome plus three quarters non-addictive wholesome substance should be maintained on the fourth, fifth and sixth days. On the seventh day the unwholesome substance should be completely discarded and the wholesome substance continued thereafter. This method is generally employed for de-addiction purposes.</t>
  </si>
  <si>
    <t>pādāṃśikakramaḥ</t>
  </si>
  <si>
    <t>पादांशिकक्रमः</t>
  </si>
  <si>
    <t>ITA-10.2.6</t>
  </si>
  <si>
    <t>Appropriate time for food intake</t>
  </si>
  <si>
    <t>praśasta-āhārakālaḥ</t>
  </si>
  <si>
    <t>प्रशस्त-आहारकालः</t>
  </si>
  <si>
    <t>ITA-10.2.7</t>
  </si>
  <si>
    <t>Agreeable to nature or natural constitution</t>
  </si>
  <si>
    <t>Agreeable to nature or natural constitution; excellence or abundance of suitable qualities: food that is fully compatible with the individual and which is completely digested and accepted by the body.</t>
  </si>
  <si>
    <t>sātmyam</t>
  </si>
  <si>
    <t>सात्म्यम</t>
  </si>
  <si>
    <t>ITA-10.2.8</t>
  </si>
  <si>
    <t>Combining wholesome and unwholesome foods</t>
  </si>
  <si>
    <t>The consumption of wholesome and unwholesome foods at the same time, e.g. intake of green gram (considered wholesome) and black gram (considered unwholesome).</t>
  </si>
  <si>
    <t>samaśanam</t>
  </si>
  <si>
    <t>समशनम</t>
  </si>
  <si>
    <t>ITA-10.2.9</t>
  </si>
  <si>
    <t>Unsuitable timing and amount of food intake</t>
  </si>
  <si>
    <t>Food items that are antagonistic to the structural components; food items which partially agitate dosha without eliminating it and eventually become antagonistic to the structural components.</t>
  </si>
  <si>
    <t>viṣamāśanam</t>
  </si>
  <si>
    <t>विषमाशनम</t>
  </si>
  <si>
    <t>ITA-10.2.10</t>
  </si>
  <si>
    <t>Sleep</t>
  </si>
  <si>
    <t>nidrā</t>
  </si>
  <si>
    <t>निद्रा</t>
  </si>
  <si>
    <t>ITA-10.2.11</t>
  </si>
  <si>
    <t>Dream</t>
  </si>
  <si>
    <t>svapnam</t>
  </si>
  <si>
    <t>स्वप्नम</t>
  </si>
  <si>
    <t>ITA-10.2.12</t>
  </si>
  <si>
    <t>Celibacy Non-celibacy</t>
  </si>
  <si>
    <t>Non-indulgence in sensual pleasures including sexual activity. Appropriate indulgence in sensual pleasures including sexual</t>
  </si>
  <si>
    <t>brahmacaryam; abrahmacharyam</t>
  </si>
  <si>
    <t>ब्रह्मचर्यम; अब्रह्मछर्यम</t>
  </si>
  <si>
    <t>ITA-10.2.13</t>
  </si>
  <si>
    <t>activity (in moderation).</t>
  </si>
  <si>
    <t>ITA-10.2.14</t>
  </si>
  <si>
    <t>Activities</t>
  </si>
  <si>
    <t>Activities related to the body, senses, mind and speech.</t>
  </si>
  <si>
    <t>vihāraḥ</t>
  </si>
  <si>
    <t>विहारः</t>
  </si>
  <si>
    <t>ITA-10.3.1</t>
  </si>
  <si>
    <t>Daily routine</t>
  </si>
  <si>
    <t>A term covering activities related to diet, lifestyle, work and recreation from the time an individual wakes up through to sleep: it is prescribed in accordance with natural diurnal rhythms and their impact on the human body and mind based on the person’s age, place of habitation and seasonal cycle.</t>
  </si>
  <si>
    <t>dinacaryā</t>
  </si>
  <si>
    <t>दिनचर्या</t>
  </si>
  <si>
    <t>ITA-10.3.2</t>
  </si>
  <si>
    <t>Night routine</t>
  </si>
  <si>
    <t>rātricaryā</t>
  </si>
  <si>
    <t>रात्रिचर्या</t>
  </si>
  <si>
    <t>ITA-10.3.3</t>
  </si>
  <si>
    <t>Seasonal routine</t>
  </si>
  <si>
    <t>Routine pertaining to diet, daily activities and periodical cleansing which is customized for each season of the year.</t>
  </si>
  <si>
    <t>ṛtucaryā</t>
  </si>
  <si>
    <t>ऋतुचर्या</t>
  </si>
  <si>
    <t>ITA-10.3.4</t>
  </si>
  <si>
    <t>Transition period be- tween two seasons</t>
  </si>
  <si>
    <t>The transitional period between two seasons; it includes the last week of the ending season and first week of the beginning season. The regimen of the ending season has to be discontinued gradually even as the regimen of the new season is introduced gradually.</t>
  </si>
  <si>
    <t>ṛtusandhiḥ</t>
  </si>
  <si>
    <t>ऋतुसन्धिः</t>
  </si>
  <si>
    <t>ITA-10.3.5</t>
  </si>
  <si>
    <t>Abnormal seasonal pattern</t>
  </si>
  <si>
    <t>vyāpannaṛtu, ṛtuvipa-; ryayaḥ</t>
  </si>
  <si>
    <t>व्यापन्नऋतु, ऋतुविप-; र्ययः</t>
  </si>
  <si>
    <t>ITA-10.3.6</t>
  </si>
  <si>
    <t>Seasonal cleansing</t>
  </si>
  <si>
    <t>ṛtuśodhanam</t>
  </si>
  <si>
    <t>ऋतुशोधनम</t>
  </si>
  <si>
    <t>ITA-10.3.7</t>
  </si>
  <si>
    <t>Harmonious way of living</t>
  </si>
  <si>
    <t>sadvṛttam</t>
  </si>
  <si>
    <t>सद्वृत्तम</t>
  </si>
  <si>
    <t>ITA-10.3.8</t>
  </si>
  <si>
    <t>Code and conduct</t>
  </si>
  <si>
    <t>A cognitive and behavioural regimen to enhance well-being and quality of life.</t>
  </si>
  <si>
    <t>ITA-10.3.9</t>
  </si>
  <si>
    <t>Immunity • Chandramurthy PH. Rasasastra. Varanasi: Choukambha Sanskrit Series Office; 2017. • Chunekar KC, editor. Bhavaprakas Nighantu with Hindi commentary. Varanasi: Chaukhamba Bharati Academy (reprint); 2002. • G. Das, translator. Bhaishajyaratnavali. Varanasi : Chaukambha Sanskrit Sansthan (1st edition); 2006. • Glossary of Ayurveda. New Delhi: Commission for Scientific and Technical Terminology; 2012. • Goud DS, editor. Parishadyam Shabdartha Shariram. Nagpur: Baidyanath Ayurveda Bhawan Limited (2nd edition); 1979. • Joshi D. Rasa Sastra. Trivandrum: Publication Division Ayurveda College (1st edition); 1986. • Kamat SD. Studies on Medicinal Plans and Drugs in Bhavaprakasha Nighantu, Vol. 2. New Delhi: Chaukhamba Sanskrit Pratishthan; 2018. • Kulkarni DA, commentator. Rasaratna Samuchaya by Vagbhatacharya, Commentary Vijnanabodhini. Delhi: Meharchand Lachhman Das, Oriental Book Sellers and Publishers (2nd edition); 1969. • Kunte AM, Navare KS, Shastri H, editors. Vagbhata’s Aṣṭāṅga hṛdayam, with Arunadatta’s Sarvangasundara interpretation • Sashtri K, Chaturvedi G. Caraka Samhita - “Vidyotini” Hindi Commentary. Varanasi: Chaukhambha Bharti Academy (reprint); 2001. • Sastri A, translator. Susruta Samhita (Parts I and II). Varanasi: Chaukhamba Sanskrit Sansthana (13th edition); 2002. • Sharma PV, editor. Caraka Samhita. Varanasi: Chaukhambha Orientalia (7th edition); 2001. • Sharma PV, editor. Dravyaguna vijnana, Vols. 1 and 2. Varanasi: Chaukhambha Bharati Academy (9th edition); 1993. • Sharma R, Dash B, editors. Caraka Samhita - Vol. 1-6. Varanasi; Chowkhambha Sanskrit Series Office (3rd edition); 2002. • Sharma S. Rasatarangini. Varanasi: Motilal Banarasidas (10th edition); 1975. • Thaker VJ. Purusa Vichaya. Jamnagar: Gujarat Ayurvedic University Press; 1981. • Trikamji J, commenator. Susruta Samhita - Nibandhasangraha Commentary of Shri Dalhanacarya. Varanasi: Chaukhamba Orientalia (revised edition); 2008. • Trikamji J, editor. Caraka Samhita - Ayurveda Dipika Commentary of Cakrapanidatta. Varanasi: Chaukhamba Sanskrit Sansthana (5th edition); 2007. • Two-way communication mechanism between T&amp;CM practitioners and registered medical practitioners (RMPs) in Ministry of Health (MoH) hospitals. Putrajaya: Ministry of Health • Joshi VS, Joshi NH, editors. Ayurvediya Sabdakosa, Sanskrit - in Sanskrit-Marathi Dictionary, Vols. I-II. Bombay: Maharastra Rajya Sahitya Ani Sanskrit Mandal; 1968. • Kanta Deva RR. Sabdakalpadruma. Varanasi: Chaukhambha Sanskrit Series Office; 1967. • Monier-Williams M. A Sanskrit-English Dictionary. Oxford: Oxford University Press; 1899. • Oka KG, editor. Namalinganusasana (Amarakosha) of Amarsimha with Amarakoshodgharana commentary of Kshirasvamin. Poona: D.G. Khandekar; 1913. Websites • Bhavaprakasha nighantu. Delhi: Central Council for Research in Ayurveda and Siddha (https://niimh.nic.in/ebooks/e-Nighantu/ bhavaprakashanighantu/?mod=read). • Caraka saṃhitā. Delhi: Central Council for Research in Ayurveda and Siddha (https://niimh.nic.in/ebooks/ecaraka/index.php). • Charak Samhita new edition. Jamnagar: Charak Samhita Research, Training and Skill Development Centre (https://www.carakasamhitaonline.com/index. php?title=Main_Page). • Government of India, Ministry of AYUSH: Namaste portal - National AYUSH morbidity and standardized terminologies electronic portal; 2017 (http://namstp.ayush.gov.in). • Suśruta saṃhitā. Delhi: Central Council for Research in (https://niimh.nic.in/ebooks/esushruta/index.php). • WHO-APW Project. Standardization of non-clinical terminologies of Ayurveda. Jaipur: National Institute (https://nia.nic.in/pdf/TERMINOLOGIES.pdf) followed in this document Velar क ख ग घ ङ ṅa ह Term ID ITA-6.2.7.2 ITA-1.9.7.1 ITA-9.1.30 ITA-5.76.67 ITA-5.22.6 ITA-5.66.37 ITA-5.63.10 ITA-5.44.7 ITA-5.53.7 ITA-5.66.2 ITA-6.2.6.47 ITA-7.2.2.2 ITA-5.76.120 ITA-5.76.131 ITA-9.2.12 ITA-9.6.123 ITA-5.13.4 ITA.3.11.29 ITA-3.2.4.7 ITA-3.13.71 ITA.3.11.30 ITA-2.7.3 ITA-3.7.26 ITA-4.2.21 ITA-4.2.25 ITA-5.63.36 ITA-3.2.4.27 ITA-1.6.4 ITA-5.63.20 ITA-5.66.50 ITA-5.66.7 ITA-3.16.23 ITA-5.76.89 ITA-5.2.1.53 ITA-5.36.1 ITA-5.76.41 ITA-5.54.11 ITA-9.6.197 ITA-4.5.16 ITA-5.74.8 ITA-6.2.1.17 ITA-4.2.8 ITA-5.76.226 ITA-5.60.6 ITA-2.6.1 ITA-9.6.93 ITA-9.7.27 ITA-9.6.158 ITA-5.76.224 ITA-5.62.16 ITA-8.3.1 ITA.3.11.34 ITA-9.2.39 ITA-5.76.225 ITA-8.2.1 ITA-10.2.3 ITA-8.2.12 ITA-9.9.14 ITA-9.5.48 ITA-9.2.66 ITA-1.8.2.3 ITA-5.71.7 ITA-5.62.39 ITA-1.2.3 ITA-9.3.2 ITA-7.1.4.36 ITA-6.2.6.35 ITA-5.62.2 ITA-5.71.6 ITA-5.66.25 ITA-9.8.5 ITA-5.76.62 ITA-3.2.1.1 ITA-3.2.1.2 ITA-3.2.1.9 ITA-3.2.1.4 ITA-3.2.1.3 ITA-2.4.8 ITA-5.76.15 ITA-5.66.24 ITA-3.2.1.23 ITA-9.6.104 ITA-5.66.67 ITA-5.41.1.6 ITA-5.58.3 ITA-5.72.21 ITA-5.62.24 ITA.3.11.22 ITA-4.2.19 ITA-5.73.16 ITA-5.73.11 ITA-5.34.6 ITA-5.7.6 ITA-4.6.2 ITA-5.32.1 ITA-8.2.35 ITA-2.5.8 ITA-8.2.34 ITA-2.6.24 ITA-6.2.1.4 ITA-5.66.18 ITA-5.41.24 ITA-5.33.1 ITA-5.74.16 ITA-3.8.29 ITA-8.3.27 ITA-3.2.4.3 ITA-5.67.8 ITA-1.7.4 ITA-6.2.6.63 ITA-9.6.201 ITA-9.6.203 ITA-6.2.6.61 ITA-9.6.27 ITA-3.6.15 ITA-1.9.3.7.13 ITA-5.71.13 ITA-1.6.7 ITA-3.1.16 ITA-3.1.6 ITA-3.10.1.10 ITA-9.7.35 ITA-5.76.174 ITA-5.66.76 ITA-5.76.175 ITA-9.4.8 ITA-6.2.7.3 ITA-5.34.13 ITA-5.19.2 ITA-9.2.35 ITA.3.11.45 ITA-9.4.33 ITA-2.5.9 ITA-5.5.4 ITA-5.73.25 ITA-5.76.155 ITA-3.2.1.6 1.9.3.3.34 ITA-1.11.1 ITA-1.2.1 ITA-1.11.7 ITA-4.4.17 ITA-4.4.16 ITA-6.2.6.11 ITA-1.8.2.1 ITA-1.6.6 ITA-1.8.2.2 ITA-4.8.28 ITA-7.1.1.1 ITA-4.5.15 ITA-6.2.1.14 ITA-9.6.88 ITA-9.6.101 ITA-5.62.19 ITA-1.9.3.3.3 ITA-5.76.119 ITA-5.76.116 ITA-9.2.72 ITA-3.2.1.7 ITA-3.17.4 ITA-1.9.4.4.3 ITA-5.76.191 ITA-5.66.83 ITA-5.29.1 ITA-3.16.29 ITA-5.2.1.28 ITA-5.2.1.27 ITA-9.6.120 ITA-9.1.41 ITA-8.1.4 ITA-1.6.9 ITA-5.65.2 ITA-9.9.11 ITA-1.8.3.1 ITA-7.2.1.8 ITA-5.76.122 ITA-5.66.74 ITA-9.1.37 ITA-6.2.6.25 ITA-5.3.28 ITA-2.3.3 ITA-2.5.18 ITA-5.5.12 ITA-5.73.33 ITA-5.3.27 ITA-5.3.29 ITA-1.9.4.1.1 ITA-1.7.9 ITA-1.6.10 ITA-1.7.8 ITA-1.6.37 ITA-5.62.27 ITA-3.14.7 ITA-5.40.2 ITA-5.39.6 ITA-5.66.13 ITA-6.2.6.66 ITA-9.6.97 ITA-5.68.1 ITA-3.10.1.3 ITA-5.2.1.16 ITA-2.5.12 ITA-5.27.5 ITA-3.2.1.17 ITA-3.2.1.18 ITA-5.35.9 ITA-3.2.1.19 ITA-5.75.10 ITA-2.9.1.13 ITA-1.10.1 ITA-1.4.1 ITA-4.7.4 ITA-2.2.16 ITA-2.5.15 ITA-5.5.9 ITA-5.73.31 ITA-5.3.18 ITA-2.2.15 ITA-5.3.20 ITA-2.6.6 ITA-3.2.1.38 ITA-5.76.14 ITA-6.2.6.38 ITA-9.1.53 ITA-2.8.20 ITA-5.75.3 ITA-3.2.4.1 ITA-2.4.10 ITA-9.1.50 ITA-9.2.67 ITA-5.76.229 ITA-5.32.5 ITA-5.75.27 ITA-5.76.87 ITA-1.9.3.2.1 ITA-1.9.4.3.1 ITA-4.5.26 ITA-1.9.7.4 ITA-5.76.172 ITA-8.2.39 ITA-7.2.9.3 ITA-6.1.10 ITA-5.13.7 ITA-1.8.2.14 ITA-3.14.11 ITA-5.24.9 ITA-1.11.15 ITA-9.1.29 ITA-6.2.7.1 ITA-6.1.6 ITA-2.6.32 ITA-3.2.4.28 ITA-3.1.9 ITA-1.8.2.9 ITA-5.66.23 ITA-1.8.2.10 ITA-4.2.28 ITA-1.9.3.2.21 ITA-5.75.28 ITA-7.1.4.40 ITA-9.6.217 ITA-5.76.86 ITA-1.1.1 ITA-6.2.6.60 ITA-1.8.2.11 ITA-7.2.8.6 ITA-5.43.7 ITA-3.13.49 ITA-3.3.12 ITA-4.4.5 ITA-5.13.1 ITA-9.2.11 ITA-5.2.1.30 ITA-9.4.43 ITA-1.4.4 ITA-9.4.1 ITA-2.2.27 ITA-5.63.60 ITA-5.66.57 ITA-4.5.22 ITA-9.1.18 ITA-9.6.17 ITA-9.6.180 ITA-8.1.13 ITA-6.2.7.8 ITA-1.9.3.3.26 ITA-9.6.30 ITA-7.2.1.13 ITA-7.1.4.2 ITA-7.1.4.20 ITA-7.2.1.7 ITA-5.11.2 ITA-7.1.2.1 ITA-1.10.2 ITA-9.2.63 ITA-4.6.12 ITA-9.6.65 ITA-9.6.133 ITA-9.6.206 ITA-6.2.6.13 ITA-9.5.10 ITA-6.1.5 ITA-1.4.5 ITA-9.5.39 ITA-3.17.8 ITA-3.17.9 ITA-3.17.10 ITA-5.70.6 ITA-2.2.20 ITA-9.9.35 ITA-5.66.89 ITA-2.1.3.4 ITA-7.2.12 ITA-5.46.1 ITA-3.7.1 ITA-10.2.12 ITA-2.8.12 ITA-3.16.36 ITA-5.76.20 ITA-9.1.43 ITA-5.59.25 ITA-5.59.10 ITA-8.1.12 ITA-5.26.5 ITA-5.6.26 ITA-5.6.22 ITA-2.9.1.9 ITA-5.66.29 ITA-9.4.38 ITA-4.4.22 1.9.3.2.12 ITA-9.6.14 ITA-2.1.1.11 ITA-3.13.38 ITA-1.9.3.3.1 1.9.3.2.17 ITA-1.9.3.7.2 ITA-3.1.13 ITA-9.6.190 ITA-1.9.3.3.8 ITA-5.62.17 ITA-8.1.10 ITA-3.4.6 ITA-9.4.34 ITA-5.13.5 ITA-7.1.8 ITA-7.1.5 ITA-9.5.33 ITA-7.1.1.7 ITA-9.7.26 ITA-5.74.13 ITA-8.2.24 ITA-8.2.27 ITA-8.2.16 ITA-5.59.14 ITA-5.27.1 ITA-9.6.94 ITA-3.2.4.14 ITA-5.63.22 ITA-5.63.12 ITA-9.4.42 ITA-9.6.61 ITA-5.63.30 ITA-5.63.18 ITA-3.2.4.13 ITA-5.63.13 ITA-5.63.33 ITA-3.2.4.12 ITA-9.6.35 ITA-9.6.134 ITA-9.6.207 ITA-2.1.3.9 ITA-1.9.3.3.33 ITA-3.16.17 ITA-9.2.38 ITA-8.2.43 ITA-2.2.3 ITA-2.7.2 ITA-5.72.12 ITA-5.72.15 ITA-7.2.5.1 ITA-5.27.6 ITA-2.4.6 ITA-2.2.26 ITA-1.9.3.3.14 ITA-9.2.92 ITA-5.65.9 ITA-9.8.14 ITA-1.9.3.5.1 ITA-5.66.38 ITA-9.4.27 ITA-7.1.3.7 ITA-4.2.18 ITA-4.8.19 ITA-9.6.223 ITA-4.4.13 ITA-4.4.19 ITA-9.1.52 ITA-5.2.2 ITA-9.1.62 1.9.3.2.22 ITA-5.64.25 ITA-1.2.5 ITA-5.76.223 ITA-5.76.230 ITA-5.72.18 ITA-5.72.13 ITA-5.65.18 ITA-5.76.137 ITA-9.9.23 ITA-5.54.7 ITA-5.10.8 ITA-5.44.5 ITA-5.37.7 ITA-5.34.7 ITA-5.61.5 ITA-3.1.11 ITA-1.9.4.3.6 ITA-5.50.5 ITA-5.47.1 ITA-5.63.39 ITA-3.2.4.34 ITA-3.2.4.31 ITA-3.2.4.32 ITA-3.2.4.37 ITA-3.2.4.33 ITA-5.63.38 ITA-5.63.66 ITA-5.63.65 ITA-3.2.4.4 ITA-5.66.43 ITA-5.30.3 ITA-5.19.5 ITA-3.6.5 ITA-9.5.47 ITA-5.48.1 ITA-1.9.4.1.2 ITA.3.11.46 ITA-5.70.2 ITA-6.2.6.26 ITA-2.9.1.2 ITA-2.9.1.5 ITA-5.76.153 ITA-5.76.29 ITA-9.4.16 ITA-5.62.9 ITA-2.1.1.12 ITA-5.76.45 ITA-5.76.76 ITA-3.1.2 ITA-3.1.17 ITA-7.2.4.3 ITA-3.14.6 ITA.3.11.17 ITA-7.1.11 ITA-7.1.12 ITA-7.1.13 ITA-7.2.6.9 ITA-9.6.193 ITA-9.6.74 ITA-8.2.10 ITA-5.9.1 ITA-6.2.6.18 ITA-5.49.1 ITA-5.60.7 ITA-6.2.7.9 ITA-6.2.7.10 ITA-5.58.7 ITA-5.2.1.38 ITA-5.72.28 ITA-3.13.48 ITA-3.3.2 ITA-3.7.18 ITA-5.62.41 ITA-6.2.2.1 ITA-1.9.4.2.2 ITA-9.2.60 ITA-1.9.4.2.1 ITA-9.5.31 ITA-8.2.49 ITA-5.15.5 ITA-8.2.48 ITA-5.2.1.34 ITA-3.2.4.10 ITA-3.13.13 ITA-3.13.47 ITA-5.41.23 ITA-7.2.3.6 ITA-8.2.7 ITA-9.6.218 ITA-6.2.6.78 ITA-5.75.12 ITA-7.1.9 ITA-5.76.231 ITA-9.5.54 ITA-5.74.2 ITA-9.2.108 ITA-7.2.4.8 ITA-7.2.6.7 ITA-9.1.12 ITA-1.2.2 ITA-9.2.52 ITA-9.1.20 ITA-5.66.41 ITA-5.76.75 ITA.3.11.5 ITA-3.13.22 ITA-3.7.20 ITA-5.66.65 ITA-3.14.15 ITA-5.62.12 ITA-1.9.3.1.6 ITA-3.13.66 ITA-9.6.103 ITA-3.2.1.20 ITA-5.41.1.4 ITA-1.7.14 ITA-5.74.6 ITA-1.9.3.7.11 ITA-6.1.9 ITA-9.7.11 ITA-5.72.3 ITA-9.7.8 ITA-3.9.7 ITA-3.2.4.29 ITA-3.3.3 ITA-3.16.11 ITA-5.62.31 ITA-9.2.45 ITA-3.2.4.18 ITA-3.2.4.21 ITA-3.2.4.22 ITA-3.2.4.19 ITA-5.4.12 ITA-5.2.1.36 ITA-3.2.4.20 ITA-1.7.15 ITA-5.76.46 ITA-5.76.77 ITA-1.9.3.2.3 ITA-3.10.1.17 ITA-5.63.42 ITA-5.62.6 ITA-5.41.1.3 ITA-5.59.16 ITA-5.62.23 ITA-7.2.1.22 ITA-5.59.8 ITA-9.5.57 ITA-5.13.6 ITA-3.3.17 ITA-3.3.18 ITA-3.16.45 ITA-5.62.14 ITA-3.12.1 ITA-7.1.4.32 ITA-3.14.8 ITA-5.76.203 ITA.3.11.9 ITA-9.6.147 ITA-1.6.38 ITA-5.76.61 ITA-1.9.3.3.18 ITA-5.15.1 ITA-3.14.16 ITA-8.3.46 ITA-7.2.3.5 ITA-5.2.1.56 ITA-7.2.4.2 ITA-7.2.5.10 ITA-9.8.4 ITA-2.2.11 ITA-2.3.4 ITA-6.2.6.69 ITA-7.2.4.5 ITA-9.5.51 ITA-2.1.3.1 ITA-2.1.3.7 ITA-6.2.6.5 ITA-5.2.3.1 ITA-5.76.209 ITA-5.66.10 ITA-5.32.4 ITA-5.33.5 ITA-5.29.4 ITA-5.22.4 ITA-5.40.5 ITA-5.7.5 ITA-5.47.3 ITA-5.63.5 ITA-5.65.16 ITA-5.67.4 ITA-5.43.4 ITA-5.56.4 ITA-5.65.24 ITA-5.14.4 ITA-5.34.12 ITA-5.16.4 ITA-5.63.54 ITA-5.10.4 ITA-5.51.4 ITA-5.44.4 ITA-5.34.4 ITA-5.21.4 ITA-5.24.5 ITA-5.52.4 ITA-5.60.4 ITA-5.61.4 ITA-5.53.4 ITA-5.69.9 ITA-5.28.4 ITA-5.6.8 ITA-8.2.40 ITA-3.8.13 ITA-1.9.3.1.1 ITA-1.11.3 ITA-3.9.18 ITA-1.8.2.29 ITA-1.11.2 ITA-9.6.44 ITA-5.60.8 ITA-7.2.1.21 ITA-1.9.5.1 ITA-1.9.1.4 ITA-1.9.2.4 ITA-9.2.82 ITA-5.76.28 ITA-3.2.3.5 ITA-3.2.3.7 ITA-9.5.41 ITA-5.64.21 ITA-3.2.3.6 ITA-9.5.61 ITA-9.5.62 ITA-3.2.3.9 ITA-9.5.58 ITA-3.2.3.8 ITA-9.5.40 ITA-5.64.1 ITA-3.2.3.10 ITA-5.64.14 ITA-3.13.11 ITA-9.5.59 ITA-3.2.3.11 ITA-9.4.32 ITA-5.76.202 ITA-5.76.239 ITA-5.74.20 ITA-6.2.1.13 ITA-3.7.19 ITA-7.2.3.4 ITA-7.1.4.31 ITA-1.9.4.2.15 ITA-3.6.6 ITA-3.7.21 ITA-9.2.25 ITA-3.16.34 ITA-3.6.7 ITA-3.13.51 ITA-6.2.1.8 ITA-2.6.25 ITA-6.2.1.9 ITA-5.74.18 ITA-2.6.20 ITA-3.10.1.15 ITA-3.10.1.9 ITA-6.2.6.82 ITA-6.2.6.80 ITA-6.2.6.81 ITA-1.8.2.16 ITA-1.8.2.15 ITA-8.3.45 ITA-8.1.11 ITA-2.6.21 ITA-5.63.19 ITA-5.2.1.57 ITA-7.1.3.3 1.9.3.7.17 ITA-5.2.1.41 1.9.4.2.11 ITA-7.1.4.18 ITA.3.11.7 ITA-3.13.39 ITA-9.6.181 ITA-5.73.14 ITA-5.73.10 ITA-2.6.37 ITA-3.13.15 ITA-3.16.8 ITA-5.15.2 ITA-5.2.1.10 ITA-5.59.24 ITA-4.2.40 ITA-5.76.110 ITA-3.2.1.32 ITA-9.6.159 ITA-5.41.19 ITA-5.76.109 ITA-8.3.10 ITA-8.3.25 ITA-8.3.23 1.9.3.7.18 ITA-9.7.13 ITA-2.6.40 ITA-2.1.3.8 ITA-7.1.4.30 ITA-5.76.219 ITA-5.76.218 ITA-5.76.220 ITA-5.76.221 ITA-5.76.222 ITA-5.43.8 ITA-8.2.30 ITA-5.41.29 ITA-9.6.176 ITA-5.65.6 ITA-5.35.7 ITA-5.75.14 ITA-5.18.6 ITA-5.17.4 ITA-5.21.5 ITA-9.9.20 ITA-5.76.26 ITA-5.76.31 ITA-3.16.32 ITA-9.9.19 ITA-5.72.11 ITA-9.4.6 ITA-2.6.19 ITA-9.2.56 ITA-7.2.8.8 ITA.3.11.12 ITA-3.5.1 ITA-5.71.2 ITA-3.16.44 ITA-8.3.20 ITA-5.15.4 ITA-5.58.6 ITA-5.66.71 ITA-9.9.17 ITA-9.2.50 ITA-5.62.18 ITA-5.66.90 ITA.3.11.38 ITA-9.2.51 ITA-7.2.1.14 ITA-3.13.62 ITA-8.3.16 ITA-8.3.19 ITA-1.9.3.3.27 ITA-1.5.1 ITA-3.6.8 ITA-4.5.5 ITA-7.1.1.8 ITA-5.41.12 ITA-3.2.5 ITA-3.14.13 ITA-5.76.18 ITA-9.1.46 ITA-3.12.9 ITA-1.9.3.7.8 ITA-7.2.5.5 ITA-6.2.1.6 ITA-7.2.9.1 ITA-5.41.14 ITA-5.74.17 ITA-8.1.9 ITA-5.13.3 ITA-4.8.12 ITA-5.66.30 ITA-5.76.212 ITA-1.9.3.2.8 1.9.3.3.20 ITA-5.76.205 ITA-3.16.39 ITA-5.41.21 ITA-5.66.49 ITA-5.66.75 ITA-3.14.10 ITA-9.2.78 ITA-8.2.29 ITA-6.2.7.4 ITA-3.8.28 ITA-2.6.38 ITA-9.5.70 ITA-4.8.22 ITA-9.2.107 ITA-5.26.3 ITA-5.25.8 ITA-5.74.12 ITA-8.2.9 ITA-5.71.5 ITA-7.2.2.1 ITA-5.63.15 ITA-5.3.23 ITA-5.72.29 ITA-7.2.2.4 ITA-8.2.33 ITA.3.11.13 ITA-2.2.8 ITA-2.8.1.4 ITA-3.10.1.8 ITA-3.12.2 ITA-5.6.30 ITA-2.6.14 ITA-5.61.17 ITA-5.2.1.17 ITA-5.63.8 ITA-3.13.67 ITA-2.8.10 ITA-1.9.3.3.13 ITA-4.4.8 ITA-5.76.124 ITA-2.6.11 ITA-5.11.1 ITA-1.9.4.2.4 ITA-8.3.11 ITA-9.6.186 ITA-9.6.43 ITA-5.59.4 ITA-3.2.1.26 ITA-3.13.45 ITA-5.72.23 ITA-7.2.5.12 ITA-9.1.17 ITA-9.1.16 ITA-3.6.10 ITA-7.1.4.12 ITA-5.27.8 ITA-3.14.9 ITA-5.76.204 ITA-9.2.89 ITA-9.1.49 ITA-7.1.4.38 ITA-7.1.4.5 ITA-7.1.4.6 ITA-5.72.30 ITA-5.62.32 ITA-3.2.2 ITA-5.61.8 ITA-9.8.11 ITA-2.2.9 ITA-3.12.4 ITA-5.6.31 ITA-2.6.15 ITA-5.61.18 ITA-5.2.1.18 ITA-5.47.4 ITA-5.63.9 ITA-5.45.6 ITA-5.49.5 ITA-5.21.6 ITA-5.42.1 ITA-2.8.1.5 ITA-2.5.14 ITA-5.5.8 ITA-5.73.30 ITA-5.3.15 ITA-5.3.17 ITA-7.1.4.34 ITA-5.2.1.49 ITA-9.4.18 ITA-5.62.29 ITA-6.2.6.83 ITA-5.71.15 ITA-9.5.66 ITA-5.76.58 ITA-7.2.6.3 ITA-5.72.4 ITA-5.25.1 ITA-5.25.2 ITA-7.1.2.3 ITA-9.2.13 ITA-1.9.3.6.2 ITA.3.11.21 ITA-5.39.19 ITA-5.39.17 ITA-5.39.21 ITA.3.11.19 ITA.3.11.20 ITA-2.5.19 ITA-5.5.13 ITA-5.73.34 ITA-5.4.2 ITA-5.4.4 ITA-5.39.15 ITA-9.6.185 ITA.3.11.50 ITA.3.11.49 ITA-9.4.19 ITA.3.11.51 ITA-3.17.5 ITA-4.8.32 ITA-9.9.26 ITA-9.9.27 ITA-7.2.4.4 ITA-9.9.28 ITA-3.2.2.1 ITA-5.76.227 ITA-3.2.2.2 ITA-3.2.2.10 ITA-3.2.2.6 ITA-5.65.4 ITA-3.2.2.9 ITA-3.2.2.3 ITA-3.2.2.11 ITA-5.65.20 ITA-9.5.63 ITA-5.65.21 ITA-9.5.64 ITA-5.65.12 ITA-5.76.121 ITA-5.76.150 ITA-5.76.63 ITA-9.2.87 ITA-5.76.154 ITA-9.5.43 ITA-3.2.1.16 ITA-3.2.1.5 ITA-9.5.14 ITA-3.2.1.33 ITA-7.2.1.9 ITA-2.1.1.13 ITA-5.66.86 ITA-1.8.2.32 ITA-5.66.45 ITA-9.2.65 ITA-9.2.57 ITA-4.8.24 ITA-5.6.39 ITA-4.6.5 ITA-9.9.29 ITA-1.6.19 ITA-9.6.210 1.9.3.7.16 ITA-7.2.1.5 ITA-1.6.18 ITA-2.6.5 ITA-2.6.33 ITA-1.9.3.2.18 ITA-9.8.15 ITA-9.1.21 ITA-7.2.13 ITA-1.6.17 ITA-5.62.34 ITA-8.3.14 ITA-2.8.1.10 ITA-5.3.34 ITA-2.2.25 ITA-5.3.33 ITA-5.3.35 ITA-5.3.37 ITA-5.3.36 1.9.3.7.10 ITA-6.1.3 ITA-3.13.31 ITA-3.9.17 ITA-10.2.5 ITA-3.9.15 ITA-1.8.3.5 ITA-3.9.16 ITA-5.62.30 ITA-7.2.7.5 ITA-2.8.24 ITA-5.32.3 ITA-5.68.3 ITA-5.66.32 ITA-5.6.5 ITA-5.6.6 ITA-5.59.3 ITA-5.34.11 ITA-5.3.9 ITA-5.69.8 ITA-2.6.26 ITA-5.2.1.31 ITA-4.6.4 ITA-7.1.4.9 ITA-5.62.28 ITA-5.26.8 ITA-8.3.38 ITA-5.62.11 ITA-5.26.6 ITA-5.26.9 ITA-9.5.42 ITA-1.9.3.1.2 ITA-2.9.1.10 ITA-9.6.194 ITA-1.8.2.27 ITA-9.6.160 ITA-5.14.1 ITA-5.2.1.42 ITA-3.8.10 ITA-3.8.15 ITA-1.7.19 ITA-9.2.111 ITA-5.76.197 ITA-5.76.196 ITA-5.76.195 ITA-5.76.194 ITA-5.76.198 ITA-5.76.199 ITA-5.76.193 ITA-5.76.192 ITA-5.76.42 ITA-5.76.96 ITA-5.76.73 ITA-1.8.1 ITA-5.64.26 ITA-1.9.4.4.8 ITA-5.66.36 ITA-4.4.12 ITA-5.34.9 ITA-5.62.10 ITA-2.8.27 ITA-6.2.7.5 ITA-9.2.109 ITA-3.2.4.16 ITA-9.6.115 ITA-8.1.3 ITA-5.55.7 ITA-5.72.5 ITA-9.6.168 ITA-8.2.31 ITA-9.9.31 ITA-8.2.13 ITA-3.4.5 ITA-1.9.4.2.21 ITA-9.6.23 ITA-9.6.208 ITA-9.6.141 ITA-5.65.13 ITA-9.2.53 ITA-9.5.38 ITA-3.1.14 ITA-8.3.48 ITA-2.1.2.13 ITA-5.72.24 ITA-4.2.31 ITA-3.2.1.36 ITA-5.66.54 ITA-5.41.15 ITA-8.1.8 ITA-5.76.143 ITA-5.28.11 ITA-4.2.14 ITA-2.1.2.7 ITA-5.6.24 ITA-5.23.3 ITA-5.27.3 ITA-5.63.24 ITA-5.49.3 ITA-5.37.3 ITA-5.38.3 ITA-5.11.6 ITA-5.64.18 ITA-5.18.3 ITA-5.70.12 ITA-5.61.11 ITA-5.25.4 ITA-5.39.3 ITA-5.56.3 ITA-5.65.23 ITA-5.14.3 ITA-5.41.17 ITA-5.16.3 ITA-5.63.53 ITA-5.2.2.5 ITA-5.2.2.3 ITA.3.11.42 ITA-3.14.3 ITA-5.2.2.1 ITA-5.2.2.4 ITA-8.2.25 ITA.3.11.11 ITA-5.43.6 ITA-5.66.72 ITA-3.7.8 ITA-3.8.7 ITA-2.1.2.8 ITA-6.2.5.1 ITA-9.8.16 ITA-9.6.99 ITA-9.2.69 ITA-9.6.221 ITA-4.6.8 ITA-3.8.16 ITA-4.4.14 ITA-4.8.17 ITA-4.8.15 ITA-9.1.11 ITA-9.1.55 ITA-9.6.36 ITA-9.6.213 ITA-7.1.2.8 ITA-9.6.220 ITA-3.1.5 ITA-9.6.38 ITA-9.6.209 ITA-6.2.6.42 ITA-5.41.1.1 ITA-5.76.112 ITA-9.1.10 ITA-1.6.25 ITA-7.1.1.4 ITA-4.6.9 ITA-10.2.6 ITA-3.6.2 ITA-4.7.2 ITA-8.2.44 ITA-7.1.4.10 ITA-9.2.41 ITA-5.66.47 ITA-7.1.4.13 ITA-1.4.11 ITA-3.13.57 ITA-3.13.42 ITA-5.26.2 ITA-5.66.26 ITA-2.9.1.6 ITA-9.7.41 ITA-5.2.1.54 ITA-4.2.43 ITA-1.8.1.1 ITA-9.5.36 ITA-1.7.23 ITA-1.6.22 ITA-9.6.215 ITA-5.8.1 ITA-5.76.93 ITA-3.7.5 ITA-1.11.10 ITA-9.1.9 ITA-9.1.22 ITA-8.3.34 ITA-8.3.35 ITA-2.2.17 ITA-5.35.4 ITA.3.11.27 ITA-3.12.6 ITA-6.2.6.52 ITA-5.4.6 ITA-2.4.3 ITA-5.39.7 ITA-6.2.6.51 ITA-5.5.14 ITA-2.5.20 ITA-5.73.35 ITA-5.4.5 ITA-5.75.17 ITA-6.2.6.50 ITA-5.4.7 ITA-5.64.13 ITA-5.65.3 ITA-9.9.33 ITA-5.41.1.9 ITA-5.65.5 ITA-5.66.58 ITA-5.66.61 ITA-8.3.39 ITA-4.2.5 ITA-2.8.19 ITA-7.2.5.3 ITA-7.2.7.4 ITA-5.17.1 ITA-3.13.61 ITA-9.4.21 ITA-5.49.7 ITA-5.37.5 ITA-5.61.14 ITA-5.25.7 ITA-5.50.2 ITA-5.63.56 ITA-5.10.5 ITA-5.52.6 ITA-5.61.7 ITA-5.54.6 ITA-5.53.6 ITA-5.3.6 ITA-2.2.5 ITA-5.76.133 ITA-5.76.135 ITA-5.76.134 ITA-9.7.30 ITA-5.61.15 ITA-2.6.12 ITA-1.9.4.1.3 ITA-2.2.4 ITA-8.3.50 ITA-7.2.2.9 ITA-7.1.10 ITA-9.6.150 ITA-9.5.35 ITA-4.2.16 ITA-5.24.7 ITA-8.2.26 ITA-3.10.7 ITA-9.5.32 ITA-2.2.19 ITA-9.9.40 ITA-5.71.11 ITA-9.6.76 ITA-9.6.34 ITA-6.2.6.33 ITA-9.4.46 ITA-4.8.11 ITA-4.8.10 ITA-4.3.1 ITA-4.1.1 ITA-1.11.17 ITA-4.7.1 ITA-3.10.1.7 ITA-5.63.51 ITA-10.3.3 ITA-7.1.4.39 ITA-5.75.5 ITA-10.3.4 ITA-10.3.6 ITA-10.3.5 ITA-9.6.106 ITA.3.11.44 ITA-5.62.25 ITA-5.54.9 ITA-3.16.22 ITA-1.9.4.2.9 ITA-6.2.6.45 ITA-9.9.39 ITA-4.2.37 1.9.3.3.17 ITA-4.7.3 ITA-9.1.42 ITA-10.3.7 ITA-6.2.6.57 ITA-3.16.18 ITA-2.9.1.4 ITA-9.4.9 ITA-9.4.11 ITA-5.54.12 ITA-9.2.54 ITA-2.2.28 ITA-5.10.7 ITA-7.2.9.2 ITA-8.2.5 ITA-1.5.3 ITA-8.3.29 ITA-1.4.7 ITA-9.6.199 ITA-5.56.1.7 ITA-9.6.195 ITA-5.56.6 ITA-5.76.66 ITA-4.8.23 ITA-2.6.8 ITA-9.6.39 ITA-5.4.8 ITA-9.5.69 ITA-9.5.83 ITA-2.1.1.5 ITA-9.5.88 ITA-9.2.96 ITA-6.1.7 ITA-5.2.1.6 ITA-5.25.11 ITA-4.5.17 ITA-6.2.6.9 ITA-9.1.38 ITA-4.8.38 ITA-4.2.32 ITA-9.2.110 ITA-1.6.32 ITA-9.4.24 1.9.4.4.10 ITA-8.3.18 ITA-1.6.33 ITA-9.4.39 ITA-6.2.7.7 ITA-3.13.41 ITA-1.7.31 ITA-5.73.7 ITA-5.2.1.24 ITA-3.13.36 ITA-7.2.1.15 ITA-3.16.16 ITA-6.2.6.24 1.9.4.2.12 ITA-5.41.5 ITA-5.41.6 ITA-4.8.6 ITA-3.13.64 1.9.3.3.12 ITA-9.2.40 ITA-9.7.16 ITA-5.67.11 ITA-3.2.6 ITA-4.5.18 ITA-5.64.20 ITA-5.70.13 ITA-5.25.6 ITA-5.56.5 ITA-5.65.25 ITA-5.14.5 ITA-5.63.55 ITA-5.10.6 ITA-5.44.6 ITA-5.52.5 ITA-5.60.5 ITA-5.61.6 ITA-5.53.5 ITA-5.69.10 ITA-5.28.5 ITA-5.39.5 ITA-5.68.5 ITA-5.63.26 ITA-5.66.35 ITA-3.1.4 ITA-3.1.3 ITA-4.8.39 ITA-3.1.18 ITA-9.6.196 ITA-4.4.7 ITA-7.2.10.3 ITA-5.39.8 ITA-5.62.21 ITA-2.8.21 ITA-9.6.148 ITA-5.58.16 ITA-4.2.23 ITA-9.6.41 ITA-9.6.83 ITA-4.8.40 ITA-9.6.81 ITA-5.76.201 ITA-9.6.98 ITA-7.2.2.7 ITA-5.63.63 ITA-5.72.31 ITA-5.56.1.3 ITA-5.58.14 ITA-5.59.18 ITA-5.6.15 ITA-4.6.6 ITA-10.2.7 ITA-5.66.21 ITA-9.5.19 ITA-3.6.14 ITA-3.13.63 ITA-5.73.12 ITA-5.5.11 ITA-9.2.81 ITA-5.59.7 ITA-5.41.11 ITA-7.2.2.6 ITA-3.13.65 ITA-3.16.30 ITA-8.3.43 ITA-5.73.5 ITA-9.2.16 ITA-5.73.38 ITA-9.2.17 ITA-9.4.17 ITA-9.5.65 ITA-5.66.19 ITA-9.2.88 ITA-9.6.172 ITA-5.76.141 ITA-5.76.159 ITA-5.76.158 ITA-9.4.5 ITA-5.73.41 ITA-5.63.11 1.9.4.2.10 ITA-2.1.3.6 ITA-5.66.62 ITA-3.3.16 ITA-3.12.5 ITA-5.56.1.5 ITA-5.54.5 ITA.3.11.43 ITA-5.51.1 ITA-3.6.3 ITA-3.6.4 ITA-2.4.13 1.9.3.3.16 ITA-9.8.19 ITA-9.5.73 ITA-9.5.87 ITA-5.75.6 ITA-9.5.24 ITA-9.1.44 ITA-5.76.157 ITA-5.76.156 ITA-9.5.16 ITA-9.5.20 ITA-9.6.129 ITA-5.76.117 ITA-5.76.118 ITA-9.5.82 ITA-1.9.4.2.8 ITA-6.2.6.67 ITA-1.9.4.1.5 ITA-5.58.18 ITA-3.10.9 ITA-3.15.3 ITA-7.2.7.7 ITA-5.55.8 ITA-5.76.147 ITA-5.75.18 ITA-6.2.6.12 ITA-5.76.27 ITA-5.66.60 ITA-3.2.3.2 ITA-3.2.4.9 ITA-3.7.22 ITA-9.1.45 ITA-6.2.6.19 ITA-5.76.79 ITA-3.16.26 ITA-3.16.27 ITA-6.2.6.27 ITA-5.3.31 ITA-2.3.2 ITA-9.4.47 ITA-6.2.6.28 ITA-5.3.30 ITA-5.3.32 ITA-9.6.187 ITA-6.2.6.74 ITA-9.6.50 ITA-5.54.8 ITA-9.2.105 ITA-7.2.8.1 ITA-1.9.4.3.3 ITA-4.2.39 ITA-1.2.4 ITA-3.2.1.12 ITA-3.2.1.29 ITA-5.41.7 ITA-5.66.48 ITA-2.8.1.8 ITA-5.35.5 ITA-3.12.8 ITA-5.6.34 ITA-2.2.18 ITA-5.40.6 ITA-6.2.6.22 ITA-9.9.7 ITA-9.9.53 ITA-9.9.47 ITA-2.5.17 ITA-5.73.32 ITA-5.3.24 ITA-5.75.19 ITA-9.9.46 ITA-5.3.26 ITA-9.9.57 ITA-9.9.56 1.9.4.2.16 ITA-8.3.42 ITA-5.66.52 ITA-7.1.4.8 ITA-1.5.2 ITA-9.4.45 ITA-4.2.34 ITA-9.6.204 ITA-9.8.8 ITA-6.2.1.2 ITA-7.2.1.20 ITA-6.2.6.75 ITA-6.2.7.11 ITA-10.2.11 ITA-5.21.1 ITA-5.63.67 ITA-7.1.6 ITA-7.2.5.2 ITA-1.8.2.18 ITA-6.2.6.32 1.9.3.7.14 ITA-6.2.6.76 ITA-5.4.10 ITA-9.2.36 ITA-9.6.124 ITA-6.2.6.77 ITA-5.5.15 ITA-5.4.9 ITA-5.4.11 ITA-3.10.1.4 ITA-5.59.21 ITA-5.66.81 ITA-5.63.32 ITA-1.6.39 ITA-8.2.50 ITA-3.2.4.25 ITA-5.63.47 ITA-5.63.48 ITA-3.2.4.24 ITA-5.63.45 ITA-5.63.44 ITA-5.63.46 ITA-5.63.49 ITA-3.13.14 ITA-1.9.4.5 ITA-5.20.5 ITA-2.8.26 ITA-4.2.6 ITA-3.10.1.5 ITA-7.2.5.4 ITA-5.25.10 ITA-7.2.10.5 ITA-1.9.3.1.8 ITA-9.5.77 ITA-2.6.9 ITA-1.9.4.2.5 ITA-6.2.1.10 ITA-5.74.19 ITA-6.2.1.11 ITA-5.58.8 ITA-5.62.33 ITA.3.11.8 ITA-5.76.38 ITA-9.6.78 ITA-7.2.11 ITA-5.55.5 ITA-7.1.3.5 ITA-7.1.4.7 ITA-5.61.13 ITA-5.26.4 ITA-5.6.18 ITA-2.9.1.8 ITA-5.66.28 ITA-7.1.4.19 ITA-5.63.40 ITA-5.2.1.51 ITA-3.13.43 ITA-9.6.75 ITA-7.1.1.2 ITA-5.76.232 ITA-6.2.1.12 ITA-5.59.20 ITA-2.8.1.2 ITA-5.72.8 ITA-5.43.1 ITA-5.59.23 ITA-3.4.7 ITA-8.2.18 ITA-5.76.36 ITA-5.35.1 1.9.3.7.15 ITA-1.6.11 ITA-1.6.12 ITA-9.6.202 ITA-5.75.21 ITA-5.35.10 ITA-9.2.31 ITA-9.2.29 1.9.3.3.10 ITA-1.6.14 ITA-3.3.15 ITA-3.13.40 ITA-3.2.4.26 ITA-5.63.35 ITA-9.1.8 ITA-5.63.17 ITA-1.7.12 ITA-1.8.3.3 ITA-5.66.59 ITA-9.6.126 ITA-9.6.114 ITA-3.10.1.19 ITA-1.7.11 ITA-3.1.10 ITA-7.2.3.1 ITA-7.2.7.1 ITA-4.5.7 ITA-4.5.6 ITA-1.11.16 ITA-5.20.3 ITA-5.76.92 ITA-3.3.14 ITA-5.2.1.58 ITA-5.76.34 ITA-9.8.13 ITA-3.4.4 ITA-3.16.9 ITA-3.9.2 ITA-3.9.3 ITA-3.9.5 ITA-3.13.28 ITA-3.9.4 ITA-5.31.1 ITA-3.16.41 ITA-3.14.14 ITA-2.1.1.8 ITA-5.66.70 ITA-5.58.5 ITA-9.2.106 ITA-5.30.2 ITA-9.2.104 ITA-9.2.85 ITA-9.6.166 ITA-3.2.4.17 ITA-2.6.35 ITA.3.11.28 ITA-1.7.10 ITA-3.2.4.8 ITA-3.4.1 ITA-3.4.2 ITA-1.7.24 ITA-1.7.25 ITA-1.6.27 ITA-5.63.59 ITA-3.13.8 ITA-3.7.4 ITA-9.5.55 ITA-9.5.45 ITA-5.62.7 ITA-7.1.3.8 ITA-9.5.79 ITA-6.2.6.10 ITA-5.76.40 ITA-7.2.1.19 ITA-9.1.13 ITA-5.17.7 ITA-2.9.2 ITA-9.8.20 ITA-9.6.225 ITA-7.2.5.11 ITA-9.5.34 ITA-9.6.146 ITA-5.66.69 ITA-3.2.1.11 ITA-5.66.87 ITA-5.66.79 ITA-3.2.1.28 ITA-3.2.1.34 ITA-5.66.84 ITA-5.9.2 ITA-5.29.2 ITA-5.22.2 ITA-5.40.3 ITA-5.7.3 ITA-5.47.2 ITA-5.65.14 ITA-5.67.2 ITA-5.43.2 ITA-5.57.2 ITA-5.45.2 ITA-5.69.2 ITA-5.6.23 ITA-5.23.2 ITA-5.63.23 ITA-5.34.2 ITA-5.21.2 ITA-5.24.3 ITA-5.52.2 ITA-5.60.2 ITA-5.61.2 ITA-5.54.3 ITA-5.53.2 ITA-5.28.2 ITA-5.2.1.44 ITA-5.6.20 ITA-5.2.1.9 ITA-5.39.11 ITA-5.35.2 ITA-5.34.8 ITA-5.66.15 ITA-5.6.4 ITA-5.34.10 ITA-5.3.8 ITA-9.9.42 ITA-5.69.7 ITA-8.3.31 ITA-8.3.49 ITA-3.13.44 ITA-9.8.9 ITA-4.2.10 ITA-1.9.3.1.4 ITA-3.2.4.38 ITA-9.5.11 ITA-3.10.1.6 ITA-2.7.1 ITA-5.17.2 ITA-5.75.8 ITA-9.6.73 ITA-5.41.1.11 ITA-5.73.19 ITA-1.6.29 ITA-1.5.7 ITA-4.5.20 ITA-3.16.46 ITA-5.41.1.8 ITA-5.52.1 ITA-5.58.13 ITA-7.2.6.4 ITA-1.5.4 ITA-4.2.30 ITA-1.7.32 ITA-10.2.14 ITA-1.5.8 ITA-6.2.4.1 ITA-1.8.2.24 ITA-4.5.11 ITA-1.6.30 ITA-4.4.24 ITA-6.2.6.14 ITA-9.5.75 ITA-9.2.70 ITA-9.6.212 ITA-9.6.131 ITA-5.76.51 ITA-5.76.54 ITA-5.76.52 ITA-5.76.71 ITA-5.76.53 ITA-9.7.32 ITA-5.76.151 ITA-5.74.5 ITA-8.1.5 ITA-2.6.10 ITA-5.11.3 ITA-5.6.14 ITA-5.17.3 ITA-10.2.9 ITA-9.7.15 ITA-3.7.7 ITA-5.60.1 ITA-9.7.20 ITA-9.7.19 ITA-9.7.5 ITA-1.9.2.1 ITA-4.5.3 ITA-5.55.3 ITA-9.7.21 ITA-5.59.17 ITA-5.62.5 ITA-9.4.41 ITA-5.76.233 ITA-6.2.6.55 ITA-6.2.6.68 ITA-9.5.80 ITA-9.6.152 ITA-5.17.10 ITA-9.6.127 ITA-5.53.1 ITA-9.6.111 ITA-9.6.119 ITA-6.2.6.56 ITA-5.45.1 ITA-9.6.45 ITA-9.6.57 ITA-1.9.3.7.6 ITA-5.63.62 ITA-4.8.29 ITA-9.1.58 ITA-4.5.9 ITA-4.5.13 ITA-4.8.27 ITA-1.6.40 ITA-1.6.31 ITA-4.6.11 ITA-4.2.24 ITA-7.1.4.28 ITA-2.1.1.4 ITA-4.4.4 ITA-4.5.25 ITA-4.2.27 ITA-1.8.2.12 ITA.3.11.10 ITA-5.28.10 ITA-7.1.4.35 ITA-9.6.188 ITA-5.19.3 ITA-2.8.17 ITA-5.76.104 ITA-9.6.40 ITA-7.1.3.1 ITA-9.6.177 ITA-9.2.76 ITA-5.76.132 ITA-4.2.42 ITA-7.2.5.8 ITA-9.5.56 ITA-7.1.4.23 ITA-7.1.4.42 ITA-5.13.2 ITA-9.2.77 ITA-1.8.3.2 ITA-1.9.4.4.9 ITA-2.2.29 ITA-9.1.26 ITA-8.3.21 ITA-5.76.240</t>
  </si>
  <si>
    <t>References References आ ā Sanskrit term अभकम अभावः अभषजम अभिघात-विरचनव्यपत अभिघातज-अरोचकः अभिघातज-लिङ्गाशः अभिघातज-ओषप्रकोपः अभिघातजशोफः अभिघातजव्रणशोफः अभिष्न्द अभिष्यन् अभ्म अभकभकस् अनवासनस् व्यपदः अभक च प्रणीतस् सन बस्त व्यपद अभ्ङ्ग अभ्ङ्गक (व्रणचिकित्स) आभ्न्त-कमिः Sanskrit term अधरगदम अधरः आधारः अधरमारग अधारणीयवगः अधरतरिकम अधरौष्ठ आधिभौतिकरोगः आधिदविकरोगः अधिजिह्व अधिजिह्विा अधिकरणम अधिमासः अधिमासजार अधिमन्थ अधिपतिः (मर) आध्माबस्तव्यपत आध्माम आध्माम आध्माम-वमनव्यपत Sanskrit term आगन्जव्रणः आगन्ुशल्म आगतिः आगय-द्रव्यातयोगः आगयरसः आगयरोगः अग्-अतिदग्ध अग्दाहजविसरप अग्नि अग्नि अग्नि (विषोपकमः) अग्नि (व्रणचिकित्स) अग्नि-अपचारः अग्नोहिणी अग्निद्ध अग्स्थाम अग्स्दः अग्विभमः अग्विसरप अग्न्याष्ठाम Sanskrit term आहारवरग आहारविधिविशषायतनम आहारयोगिवरग अहरणम आहार: आहवः अहतः अहिपतन अहिपतनकः अहितायः अहितभ्यऽरभ्यमनोनिग्रह अहोरात् अहृदम अजगल्लिा अजगल्लिा अजका आजस्रिसायनम अजीर-विरचनव्यपत अजीर; अतिसनिग्; पीतसनाना आस्थपनस् व्यपदः Sanskrit term अक् अक्-गोलकम अक्गोलकत्व अक्षिीनिका अक्षोशः अक्षटः अक्मलः अक्णबलमासस् रक्तपस्म्भम अक्पाकः अक्पक्ष अक्पक्ष अक्पटम अक्षिव अक्षिव्ोषः अलाब-अवचरणम अलजी अलजी-प्रमहपिडका अलजीशकरोगः अलरविषः अलसः Sanskrit term आमाशयः आमाशयसमत्थोगः आमाशयस्-रुधिरः आमशोफः आमशलः आमातिसारः आमातिसारसङग्रहः आमावस्थ आमवातः आमयः अम् अम्मारग अम्ुवस्रतः अम्ुव् अम्लास्थपाकः अम्-रसः अम्लाधयुतः अम्महः अम्लपिम अम्लसातियोगः Sanskrit term आनाहः अनामिका अनम्सपः आननम अननम अनन्तातः अननयोज्म अनौजस्म अनवबदशल्म अनवबदशल्योदणहतः अनायष्म आञ्छनक अण्ड अण्जः अण्डोषः अन्पतनाग्रहः अनकान्त अङ्-प्रदशः अङ्ग अङ्जम Sanskrit term अञ्जनम (विषोपकमः) अञ्जनमिथ्ययोगः अञ्जननामिका अञ्जनातियोगः अन्दः अन्दौ अनद्रवशलः अनजाहिक् अनलपन अनमारग अन्नशनसस्काः अनसपटम अन्शयः अन्शी अन्नस्रतः अन्नस्रतोदष्ट अन्नस्रतोविद्ध अनतौ दर्ि नस् व्यपदः अन्त अन्तःकणम Sanskrit term अनबन् अनबन्ध अनबन्ध अनबन्ध अनबन्ध् अनलोमनम अनमानम अनमतः अनमितिः अनपकम अनपानम अनपशयः अनरसः अनशसम अनशसविस्राणम अनशयी अणत् अनवासनमिथ्ययोगः अनवासन/सन बस्त करमिकित्सपचार, सनबस्त व्यपद अनवासनबस्ति Sanskrit term अपाङ्ग अपाङ्सन्धि अपरा अपरत्म अपरिहारसवनम अपरिक्लिन्न अपस्माः अपस्म्भ (मर) अपतानकः अपतन्तः अपतरणकर (व्रणचिकित्स) अपतरणम अपथ्म अपत्मारग अपत्पथः अपवरग अपीनसः अप्रहरणम आप्पदशः अपनरभ Sanskrit term अरसस् अनवासनस् व्यपदः अर्शोव आरस्योगनत आरतजननम आरतक्षयः आरतम आरतशोणितम आरतववस्रतः आरतववस्रतोदष्ट आरतववस्रतोविद्ध आरतवषम्म आरतवद्ध अरथ अरथ अर्न्तम अर्पत्ति अरथप््ति अर्श्रयः अरंशिा अरुणसिरा Sanskrit term अश्मी-पररूपम अश्मीजमत्चछ्रम अशोफपाकः असविशोधनः असविस्ुतः असग्दः असग्धा असग्तवातः असग्वा असजपरणोषदाहः अशर अशमारग अशरिग्रहज-उदावरत अशराहिनी अशरगरोधः अषममासगर: अष्टङ्हृदय अष्टङ्सग्रह अष्टङ्गयर्दः अषस्थापरीक् Sanskrit term अस्थसारम अस्थिवस्रतः अस्थिवस्रतोदष्ट अस्थिवस्रतोविद्ध अस्थिषम्म अस्थविवरम अस्थिद्ध अस्थ्य अस्थ्यातपटलम अशद्धस्म्भम आशकारी आशकारिचिकित्स आसरकायः अस्प्न आस्म आस्मलः आतङ्क आतपः आतपः अतिदग्-अरश Sanskrit term अतिवद-आमवातः अतिव्ययामः अतियोगबस्तव्यपत आत्म आत्गणः आतरनिमितजः अत्न्तभावः अत्ुषतीक्ष-आश्च्तनः औदभिदजलम औदभिदलवणम औदभिदम औदम्बः औपाधिक औपनासिक्यसिा औपसर्ितष्ण औषध औषधद्रवयोजनम औषधकालः औषधकल्पा औषधम Sanskrit term अवस्थपाकः अवटः अवयवः अविनाभावसबन्ध अव्रणशक् अव्यभारित् अव्यपन््तरोगः अवयः अव्ययामः अयनम अयस्कन्त आयतनम अयोगबस्तव्यपत आयः आयर्दः आयष्म अयतसिदत्म बदराश्म बदगदोदरः Sanskrit term बाहुशिरसन्धि बाहुशीरष बाह्यहतः बाह्यजकमिः बाह्यसनः बाह्यामः बालभषजमात् बालचिकित्स बालचिकित्स बालः बालः बलम बालरोगः बलासः बलासकः बलसम्प््ति बालतन्म बलिः बन्धनक बन्धनक Sanskrit term भक्षम भकसयकम भक्ति भञ्जनकर भानपाकः भारः भारः भस् भस्मः भस्परीक् भावना भावप्रकाश भयः भदः भदनकर भदनकर भदनकर भदनम भद्ोगः भषजागारः Sanskrit term भतविद्य बिडालक: बीज: बीजभागः बीजभागावयवः बीजकः बीजम बीजोपघातजन्-क्ब्म बिसवर् बोधककफः बोधनम ब्रध ब्रध्न ब्रह्मचरम ब्रह्मकायः बहती (मर) बहत्यी बहण-अपचारः बहण-अतियोगः बहणचिकित्स Sanskrit term चरमीलः चरमष्ठ चरम चतर-मदः चतरथविपरयविषमज्वः चतरथविषमज्वः चतरमासगरभ चतरपटलगत-दोषः चतर्धदन्जन् चतर्धहतः चतर्शति-परुषः चतर्शतियन्त् चष्ट चष्टान्सन्धि चतः चतःस्थाम चतना चतन-द्रवम छदनम Sanskrit term चीनबन्ध चिन्तम चिप्म चोष्म चचकम चडाकरणसस्काः चरवः चरद्रवः चरम चर्ञ्जनम चर्दकम चषणम (विषोपकमः) चष्म दधि-मिथ्यपयोगः दधिकर्िा दधिमस् दधिवरग दद-कष्ठ दाहः दहनम Sanskrit term दन्मासम दन्मलम दन्ताडी दन्तपिण्डा दन्पप्टः दन्सम्त दन्शङ्शसम दन्शरका दन्तदरभ दन्तल्कम दन्तष्ः दन्तष्ः दन्विद्रधिः दन्तलखलानि दारणकर दारणकर दारणकर दरपष्प दार्म दरप Sanskrit term धमनीमर धनःस्म्भ धान्यम्धारा धारम धारणम धारणीयवगः धारि धात् धात-प्रदषणम धात-विषः धातगत-दषीविषम धातः धातः धातक्षयजदाहः धातमलः धातसाम्म धातवषम्म धात्व्नि धीः ध्मपनम Sanskrit term दीप् दीरमायः दिशः दिवान्धम दोलाशयनसस्काः डोलायन्म दोष-प्रशमनम दोषबलप्रवत्ोगः दोषगतिः दोषघ्नलपः दोषः दोषहतः दोषहतः दोषान्धम दोषप्रकति दोषवषम्म दोषावसचनम दोषावस्थ दोषोपकमः द्रष्ट Sanskrit term दःखवरधः दःखायः दरग्ध दरग्म दषीविष-लतादष्ट दषीविषः दषप्रतिश्ययः दष्टस्भनम दषशकम दषव्रणः दष्म द्वज-अरश द्वज-शोफः द्वजगल्म द्वजशलः द्वजविस्फटकः द्वम दषः दविजबन्धम दविररदः Sanskrit term गलगण्ड गलग्रहः गलः गलमणिः गलमारग गलनलकम गलसन्धि गलशण्डिा गलशण्डिा गलौघः गलविद्रधिः गल्ल गम्भीा-दष्ट गम्भी-वातरकम गम्भीाहिक् गण्ड गण्डः गण्डक् गण्माला गन्ध Sanskrit term गरशय्य गरस्राः गरस्थपनम गर्ास्थ गरभद्ध गर्ण्य नस् व्यपदः गार्ण्यम वमनस् वपदः गर्दकवमन गरदभिा गतिः गातग्रहः-वमनव्यपत गातग्रहविरचनव्यपत गातम गातपञ्म गौरीपाषाणम गौरय सिराः गविनी घनः घनसत्तम घनवटी Sanskrit term गोमदकम गोफणाबन्ध गोफणिका गोरसवरग ग्रहचिकित्स ग्रहणी ग्रहणीरोग ग्री ग्रन्थि ग्रन्थविसरप ग्सम ग्सान्तम ग्रथितः गध्रसी गहगोधिकादष्ट ग्रा ग्रा-अधःसन्धि ग्रामलम ग्रावशः गदभ्शः Sanskrit term गणः गणः गञ् गञ् (बीज) गरु गरुप्राणम गर्दि-गणाः गटिकाञ्जनम हमम हलीमकः हसोदकम हनग्रहः हनः हनकास्थ हनसन्धि हन्वस् हरिद्रमहः हरितालम हरितवरग हरष Sanskrit term हिक्किग्रहणः हिक्कगरोधः हिमः हिमकषायः हीनदग्-अरश हीनकरण हीनमात्रारः हीनशद्ध हिङ्लम हीरकम हितम हितायः होलाकस्दः होमम ह्रस्जाड्यम हृदग्रहविरचनव्यपत हृदयचरः हृदयम हृदयनाडिका हृदयस्थाम Sanskrit term जघनकपालः जघनम जल-स्राः जालधरासिरा जालगरभः जलम जालम जालन्धा जलौकावचरणम जलवाहिनीसिरा जलवरग जालिनी-प्रमहपिडका जल्प जाङ्लमासात्पयोगः जङ्मः जाङ्मः जाङ्मविष-अधिष्ठाम जङ्मविषः जाङ्मविषम जङ्घ Sanskrit term जत जतमलम जतर््िकित्स जतर्मर जतसन्धि जतमणिः जन्तास्दः जिह्व जिह्वमलम जिह्वप्रबन्ध जिह्वसवनी जिह्वबन्धम जिह्वग्रम जिह्वमलगतमलः जिह्वस्म्भ जिह्वतलम जिज्ञसा जीवादानम-वमनव्यपत जीवादानविरचनव्यपत जीवः Sanskrit term कचान्त कच्पः (कच्पी) कच्छपिा कच्छपिा-प्रमहपिडका कच् कदरः कजली काकलकम काकलम काकणकः काकौष्: ककरुक कक् कक्भागः कक्षधरः (मर) कक्धरः (मर) कक् कक्ष कला कला Sanskrit term कालिका कालिका कालीयकम कालीयम कल्क कल्क (व्रणचिकित्स) कल्पा कामादिवग्रमनसो- विरचनव्यपत कामः कामला कामसिरा काम्बलिः काक् कम्प कम्पल्लः कास्म काम्यसायनम काण्म कण्डा कण्ूघ Sanskrit term कपरदः कपाटसन्धि: कफ कफकर कफशमनम कफाभिष्न्द कफदोषावस्थ कफदष्टर कफज-अधिमन्थ कफज-आमवातः कफज-अम्लपिम कफज-अपस्माः कफज-अरोचकः कफज-अश्मी कफज-अतिसारः कफजगलगण्ड कफज-ओषप्रकोपः कफज-प्रतिश्ययः कफज-शिरोरोगः कफज-उदररोगः Sanskrit term कफजनाडीव्रणः कफजनासारश कफजपाण्ुोगः कफजपरिणामशलः कफजप्रमहः कफजरक्तपम कफजरोहिणी कफजारश कफजश्पदः कफजशोफः कफजशलः कफजस्वभदः कफजतष्ण कफजविद्रधिः कफजविसरप कफजविस्फटकः कफजव्रणशोफः कफजयोनिकन्द कफजोन्मदः कफज्वपररूपम Sanskrit term कारम करमलम करण कारण कारणद्रवम करणम करणम कारणम कारणम कारणम करपतशसम करमविसरप करीषः कर कर कर-सामान्म कर-विशषः करबस्ति करभाराध्ह्तपवासमथनाध् यनव्ययामचिन्तप्रसक Sanskrit term करणाडी करपाली करपाली-अभिवरध-अभ्ङ्ग करपालिरोगः करपीठम करप्रक्लनम करप्रमारजम करपषम करपरणम करपत्ः करणोगचिकित्स करणोगः करशष्ुलिा करशोथः कर्ास् करशलः करस्दनम कर्ाटः करणधनसस्काः करणधजन्योगः Sanskrit term कषायरस-मिथ्ययोगः कषायरसातियोगः कषायस्कन्ध कशरु कशरुका कासीसः काष्ठ कठिनः कटि कटी-प्रः कटिबस्ति कटिकपालः कटीकतरुणम (मर) कटिप्रदशः कटिसन्धि कट-रसः कट-अवस्थपाकः कटकस्कन्ध कटरसातियोगः कटस्कन्ध Sanskrit term कदारीकल्न्ययः कशभमिः कशादः कशः कशरञ्जनम कशवरधम कश्म कवलान्वय-अनमानम कवलव्यतकि-अनमानम खडः खादितम खलकपोतन्ययः खलिः खल्ल खल्यन्म खनिजः खञ् खरः खारिः Sanskrit term क्लमनाडी कोपनम कोरसन्धि कोशबन्ध कोशः कोषः कोष-अभिघातः कोषगत-शल्य कोष्ठ कोष्ट कोष्म कोष्ास्थ कोषमर कोष्ठङ्म कोष्ठाशतकामला कोष्ठाशतवातकोपः कोटरः कोठः कचछ्रसाध्योगः करभीत आस्थपनस् व्यपदः Sanskrit term कष्तारका कष्णक (व्रणचिकित्स) कष्महः कतनस्: करणो आस्थपन कतान्नर कतरसः कतयषः कतरिमम कतरिमविषः कतरिमविषम करूोष्ठ क्षमा क्षणम क्ष-अतिदग्गदः क्ष-अतिदग्ध क्ष-अतिदग्धासा क्ष-अतिदग्धतम क्ष-अतिदग्धश्म क्ष-हीनदग्ध Sanskrit term क्षतोदरः क्द्रम क्द्रमहः क्द्रसर्: (व्रणचिकित्स) क्षवथः क्षवथनिग्रहज-उदावरत क्षवथवगरोधः क्षयजकासः क्षयजराजयक्ष् क्षयजस्वभदः क्णशकम क्णातिस्लकशबालवददरला नामौषधबलासहत्वत सवत कोष वमनस् व्यपदः क्प्रम (मर) क्प्रशकमोचनम क्ष-विषः क्षादः क्षदधिन्ययः क्षधम Sanskrit term कक्टाण्त्व कक्गोलकः कक्ष ककलपाचनम ककणकः ककन्दः (मर) कल्मषः कमारागारम कमारतन्म कम्भामला कम्भिा कम्भीा कम्भीः कम्भस्दः कनखः कञ्ः कण्लम कपस्दः कपीपाकः करच Sanskrit term लाजपया लाजसकत लज्ज लक्षणम लक्षणम लक्षणम लाक्षसः लालामहः ललाटम ललाटसिरा लङ्घ-अपचारः लङ्घ-अतियोगः लङ्घम लसीका लता लौहम लवण-रसः लवणम लवणमहः लवणरसातियोगः Sanskrit term लीढम लिक् लीनदोषावस्थ लिङग लिङगः लिङ्म लिङ्गाशः लिङ्गाशमिथ्याधनम लिङ् शरीरम लोभः लोढरः लोहः लोहिता लोहितका लोहिताक् (मर) लोहितमहः लोहितार लोहितारश लोहितिका लोम Sanskrit term माधतलिकबस्ति मधवरग मध्भक् मध्भोजनम मध्मा मध्मकोष्ठ मध्मधमपानम मध्मगतिः मध्मशद्ध मदजमदः मदजमर्च मदपानातियोगः मद्यर महागदा महागणः महानिम्नम महापद् महारसः महाशौषिरः महास्रतस Sanskrit term मज्जाद्ध मकरुकः मक्षा-दष्ट माक्षम माक्षम मलाधारः मलः मलवषम्म मासधातः माससारः मासधरा मासधराकला मासधातगतज्वः मासधात्व्नि मासगत-शल्य मासगतमसरिका मासगतवातः मासाग् मासज-ओषप्रकोपः मासजालम Sanskrit term मानसप्रकति मानसिक-भावः मानसिकहतः मन्दाग दरलयोर अनवासनस् व्यपदः मन्दा्नि मन्दा्नि मन्द मण्ड मण्लबन्ध मण्लाग्रशसम मण्लकष्ठ मण्लम मण्लसन्धि मण्ूदष्ट मण्ूम मङ्लम मणिबन्ध मणिधारणम मणिः मानिका Sanskrit term मर्ाभघातः मर्ाभघातजदाहः मरक्षतः मररिका मररिका मरविद्ध मरश मारुतः मासः माषः माषः(बीज) मशक-दष्ट मषकः मस्तबालः मस्तम मस्तमज्ज मस्तक्ः मस्तिष् मस्लङ्ग मसरिका Sanskrit term मध्ययष्यामीयरसायनम मदो-अग् मदोधातः मदोधराकला मदोधातगतज्वः मदोधात्व्नि मदोगतमसरिका मदोगतवातः मदोज-गलगण्ड मदोज-ओषप्रकोपः मदोज-वद्ध मदोजग्रन्थि मदोजस्वभदः मदोरोगः मदोसारः मदोवहस्रतः मदोवहस्रतोदष्ट मदोवहस्रतोविद्ध मदोवषम्म मदोवद्ध Sanskrit term महूरत मकत्म मख-विशोधन मखदषिका मखगन्धहः मखकहरम मखम मखमण्डिाग्रहः मखरोगचिकित्स मखरोगः मक्ाल-विरचनव्यपत मक्फलम मलविषः मर्च मर्च-पररूपम मर््म मरछम मर् मरतलम मरद्रव Sanskrit term मत्शयः मतसकः मतशक् मत्तीतः मत्रसादः मत्रा मत्रानाडी मत्रस्रतः मत्रस्रतोदष्ट मत्रस्रतोविद्ध मत्षम्म मत्रवस मत्द्ध मत्त्ङ्ग मत्तोः नाभिबन्धम नाभिः नाभिकल्पविधिः नाभिमण्लम नाभिनाडी Sanskrit term नानात्जविकार नपसकत्म नरषण्ड नरसारः नारीषण्ड नासा नासा-अतिदग्ध नासाग्रम नासाक्सन्धि नासानाडी नासापाकः नासापटबहिर्गः नासापटम नासारनध्रम नासारदः नासारोगचिकित्स नासारोगः नासारश नासासन्धाविधिः नासाशोषः Sanskrit term नवज्व पाण्ुोग कामला प्रमहिणा अनवासनस् व्यपदः नवज्व शोक नस् व्यपदः नवज्रि-विरचनव्यपत नावनम नवप्रतिश्ययारस् नस् व्यपदः नवसादरः नयन-बद्दः नमिसन्धानः नत-छादनम नत्ोशः नतम नत्ाडी नतपटम नत्ोगचिकित्स नत्ोगः नतसन्धि नततरणम नतत्व Sanskrit term निमज्म निमषः निमषः निमषः निमित-कारणम निमितजन्-दष्गतरोगः निमितम निन्दतशलाका निरग्-उपनाहस्दः निरग्स्दः निरामदोषः निरामज्वः निरामावस्थ निर्जशकम निरशः निर्धपनकर निर्तनकर निरिन्दयः निरलीकरणम निरयः Sanskrit term निष्ठपाकः निष्ठपाकः नितम् नित्ग नित्म निवतसन्तपीयरसायनम नियमः नियमनम नियोगः न्यच् ओदनम ओजस्साः ओजक्षयः ओजस ओजोवषम्म ओजोविस्सः ओजोवद्ध ओजोव्यपत ओषधी ओषधिः Sanskrit term पादकर्ास् पादमध्म पादाशिककमः पादाङ्ुलः पदारथ पादतलम पदमिनीकण्टः परोजकः पशाचकायः पत्त-आमवातः पत्त-असग्दः पत्त-लिङ्गाशः पत्तज्वः पत्तज्वपररूपम पत्तिष्ठ पत्तपरिणामशलः पत्तिकदष्ट पत्तयोनिकन्द पाकः पक्घातः Sanskrit term पक्वास्थ पलम पलितः पामा पानाजीरम पानकम पनसिका पानात्यः पानविभमः पञदशकरबन्धाति पञ्च पञमहाभत पञममासगरभ पञ्चङ्गबन्ध पञ्चायव-वाक्म पाण्ुक (व्रणचिकित्स) पाण्ुोगः पङ्ु पाणिः पाणिहृदयम Sanskrit term परिहारः परिहारकाल-व्यपदः परिहारकालः परिहारकाल अहितभोजनम परिहारकाल अजीरभोजनम परिहारकाल अति-आसनम परिहारकाल अतिचङ्मणम परिहारकाल दिवास्प्न परिहारकाल मिथ्यावायः परिहारकाल रथक्भः परिहारकाल उच्चभाष्म परिकर्िा-वमनव्यपत परिकर्िाबस्तव्यपत परिकर्िाविरचनव्यपत परीक् परिलही परिमाणः परिम्लाय-लिङ्गाशः परिणामः परिणामशलः Sanskrit term पाषाणगरभः पाशवकायः पश्चाद् पश्चत-कर पश्महानवदन्त पटलम पाटनकर पातनम पथ्म पथ्म पाटितभग् पत-विषः पतदानकर पटः पौरुषम पौतवमानम पौत्तम पवनन्दयः पयः पयोधरौ Sanskrit term पिच्छिलः पीडनकर पीडनकर पीडनकर (व्रणचिकित्स) पीनसः पिण्स्दः पिण्ड पिण्डिा पिण्याः पिपासा पिपीलिका-दष्ट पिशाचादिकतरोगः पिशिताश्तपटलम पिष्ः पिषमहः पीतम पीतसनमदतोयपातकामाना नस् व्यपदः पित-उन्मदः पितजरोगः पित्त Sanskrit term पितजचतरथज्वः पितजछर्ि पितजदाहः पितजदन्ताडी पितजग्रन्थि पितजगल्म पितजहृद्गः पितजाजीरम पितजकरणोगः पितजकासः पितजक्षदोषः पितजमसरिका पितजमर्च पितजमत्चछ्रम पितजनाडीव्रणः पितजनासारश पितजपाण्ुोगः पितजप्रमहः पितजरक्तपम पितजरोहिणी Sanskrit term पितप्रसरः पितसञयः पित्शयः पित्ता पित्ाहिनी पितविदग्दष्ट पितविकारः पित्द्-लक्षणम पीयषः प्लीा प्लीोदरः पोथकी पोट्टलकः प्रबाहु प्रभा प्रभावः प्रभावरधम प्रच्छाम प्रच्छ्म प्रदहः Sanskrit term प्रकोपः प्रकोष्ठ प्रतदोषः प्रकतिः प्रकतिः प्रकतिसमसमवतसननिपातजरोगः प्रकतिस्थपनम प्रकतिविघातः प्रक्लनकर प्रक्लनकर प्रकपः प्रलपः प्रमा प्रमाणः प्रमाणम प्रमारजनक प्रमारजनक प्रमाथी प्रमहः प्रमहपिडका Sanskrit term प्रसक्तर्र्ष्ठविका श्वस कासहिक्का्ा आस्थपनस् व्यपदः प्रशमनम प्रसङ्ग प्रसन् प्रसरः प्रशस्-आहारकालः प्रशस्योनिः प्रश्न प्राणम प्रसतिः प्रस्तस्दः प्रस्ता् प्रस्थ प्रसतितन् प्रतानवतीस्यः प्रतरसन्धि प्रथम-मदः प्रथम-पटलगतदोषः प्रथममासगरभ Sanskrit term प्रतिविषम (विषोपकमः) प्रतोलीबन्ध प्रत्याध्मम प्रत्यख्यरोग प्रत्यख्यरोगः प्रत्क्षम प्रत्यााहः प्रत्ञ्जनम प्रत्ययोगः प्रत्यम प्रत्त्साः प्रवाहणकर प्रवाहिका प्रवाहिकाबस्तव्यपत प्रवाहिणी प्रविचारणासनः प्रवत् प्रवत्ति प्यश्चम प्यश्चम Sanskrit term पपः पपलिका परणकर परणम परीषाभिघातज-उदावरत परीषाधारः परीषधराकला परीषजकमिः परीषजननम परीषक्षयः परीषम परीषरोधजमत्चछ्रम परीषसङग्रहणीय परीषवहस्रतोदष्ट परीषवहस्रतः परीषवहस्रतोविद्ध परीषवषम्म परीषवगरोधः परीषविरजनीय परीषवद्ध Sanskrit term पतिकरण पतीनासा पतिशकदोषः पतरिणी-प्रमहपिडका पय-शोणितम पयालसः पयरकम पयस्राः रागः रज रजः रजः राजसरोगः राजसिककायः रजस्राः रजतम राजावरत राजयक्ष् रजज रक्षा Sanskrit term रकजग्रन्थि रकजगल्म रकजकमिः रकजमसरिका रकजमर्च रकजारदः रकजरोहिणी रकजारश रकजविद्रधिः रकजविस्फटकः रकजव्रणः रकजव्रणशोफः रकक्षयः रकम रकमहः रकमोक्षण-अपचारः रकमोक्षण-अतियोगः रकमोक्षण-अयोगः रकमोक्षणम रकमोक्षणम (विषोपकमः) Sanskrit term रसधातगतमसरिका रसधात्व्नि रसाग् रसः रसः रसः रसः रसकः रसकरिया रसकरिया (व्रणचिकित्स) रसकरिया कषुञ्जनम रसकतरोगः रसक्षयः रसक्षयजतष्ण रसाला रसना रसनबन्धम रसनन्दयम रसाञ्जनम रसपञ्म Sanskrit term रतस रतोदोषः रवतीग्रहः ऋजग्रन्थि ऋजकरणकर रोचनः रोचिष्ु रोदनम रोधनम रोग रोगाधिष्ठाम रोगानीकः रोगपरीक् रोगावस्थ रोगविनिशयः रोगि रोगीपरीक् रोहिणी रोहिणी रोम Sanskrit term ऋतचर् ऋतः ऋतकालचर्-वषम्म ऋतमतिः ऋतसन्धि ऋतशोधनम ऋतविपरयः रुचकास्थ रुचिकत रुच्म रुधिर-निवारणम (चतर्ध) रुधिरस्थाम रुह् रुह्यमाणव्रणः रुजाकरमर रूक् रूक्षण-अपचारः रूक्षण-अतियोगः रुक्षणम रूक्षरतोदोषः Sanskrit term साध्यसाध्ता षडरिपः षड्वधपरीक् षड्वधोपकमाः सद्ृम सद्यक्षतघ्नम सद्यःपणहरमर सद्सः सद्यगरभ सद्यजातः सद्यजातशिशपरिचर् सद्यव्रणः साग्-उपनाहस्दः सग्सम सहजबलम सहजारश सन्धलवणम शाकवरग शाखा शाखा Sanskrit term शालिसकत शल्यिकित्स शल्गतिः शल्जन्भगन्दः शल्म शल्यिमितजनाडीव्रणः शल्यर्त-विरचनव्यपत शल्तन्म सामदोषः समाग्नि समाहितयन्त साममलः शमनधमपानम शमनगण्षः समानः शमनकवलः शमनम शमननस्म समानप्रत्यारब्द्रव्य समानवातकोपः Sanskrit term सन्यसः सम्प्रभदः सम्प््ति सशमन-कर सशमनम ससर ससरजरोगः ससरजनमः सशयः सस्काः सस्काः सस्तलाजमण्ड सशोधनकर सशोधनारह सस्थाम समच्चय समच्चयः सामद्गदन्त सामद्गम सामद्गसन्धि Sanskrit term सन्धयसभाषा सन्धगत-शल्य सन्धगतवातः सन्धि सन्धलपनम सन्धमर षाण्ढ्ः सान्द सानद्रमहः सानद्रप्रसादमहः सङ्ग सङ्घतः सङ्कल्प सङ्करस्दः शङ्कविषम शङ्ख शङ्खः शङ्प्रदशः सङ्ख्सम्प््ति Sanskrit term सननिपातजकरणोगः सननिपातजक्षदोषः सननिपातजमर्च सननिपातजनाडीव्रणः सननिपातजनासारश सननिपातजपाण्ुोगः सननिपातजरोहिणी सननिपातजारश सननिपातजशोफः सननिपातजविद्रधिः सननिपातजविसरप सननिपातजविस्फटकः सननिपातजव्रणशोफः सननिपातजयोनिकन्द सननिपातजोन्मदः सननिपातमत्चछ्रम सननिपातिक-असग्दः साननिपातिक-दन्ताडी साननिपातिक-लिङ्गाशः साननिपातिककरशलम Sanskrit term शरीरसम्त शरीरवद्धिभावः शरीराधिष्टाम शरीरः शारीरः शरीरमध्म शरीरारम शारीरशल्म शरीरावयवः शारीरिकदोष शारीरिकहतः सर्िाक्षः सर्िक्ः शरका-अश्मी शरकाजमत्चछ्रम शरकारदः शार्धरसहिता सरपायः सर्ि (व्रणचिकित्स) सरषपिा Sanskrit term शस्तरोगः शसम शासम शसपायना शससाध् शससम्त शसविभमः शसविस्राणम सशलकः सस्यः षट-यन्प्रकारः शतघ् शतपदी-दष्ट शतपोनकभगन्दः शतपोनकः शतारुकष्ठ सततविषमज्वः षटक्रियाकालः सात्मम षट-पदार्ा Sanskrit term सव्रणशक् सकः सन्दयः शफः शफसवनी सवनी सवनी-छदः शक्रस्रतोदष्ट सिदबस्ति सिद्धन्त सिध्म शीघशकमञ्म सिकतामहः शिलाजत सीमन्त सीमन्त (मर) शिम्बधान्यव् शिण्डाी सिरा सिरागत-शल्य Sanskrit term शिरोबस्ति शिरोभिघातः शिरोभितापः शिरोऽभ्ङ्ग शिरोगतसनः शिरोमर शिरोपिचः शिरोरोगचिकित्स शिरोरोगः सिरोत्पतः शिरोत्पतः शिरोविरचनम शिरोविरचनम (व्रणचिकित्स) शिरोविरचनमिथ्ययोगः शिरोविरचननस्-अतियोगः शिरोविरचननस्-अयोगः शिरोविरचननस्-हीनयोगः शिशः शीताभिहतः शीतादः Sanskrit term श्लक्ष् शषककफः शलेष शलेष-स्राः शलेभवः शलेधराकला शलेजभगन्दः शलेजव्रणः शलेष्मम शलेषशयः श्पदः स्ममन्दिम स्मातपतम श्म स्ृतः स्ृतिव्ः सनिकधमपानम सनिककवलः स्न-वषम्म Sanskrit term सने-अपचारः सने-आश्च्तनम सने-अतियोगः सने-अयोगः सने-व्यपदः सनेहन सनेम सनेहनथ्ययोगः सनेहस्-अतियोगः सनेहस्-अयोगः सनेहस्यीनयोगः सनेपटपाकः सनेसकः सनपान सनपानकर (व्रणचिकित्स) सनेहवसअतियोग सनेहवसअयोग सनविभमम सनिग्गण्षः सनिग्ध Sanskrit term शोथहरः स्प् स्प्ानिः स्प् स्प्न्दयम स्प्शाधमनी स्फटिा स्फटिः स्फि स्ुटत-भग् श्मारमतमर्चताना नस् व्यपदः श्रमश्वसवगरोधः स्सन-कर श्न्तपपासितकषुतष वमनस् व्यपदः स्राः श्रवणम श्रवणस्रतस सक्कणी श्रोः Sanskrit term स्म्भ-अपचारः स्म्भ-अतियोगः स्म्भनक स्म्भम स्म्भम स्म्विरचनव्यपत स्तः स्तमलम (मर) स्तनपण्ड स्तनोहितम (मर) स्न्जननम स्न्यत स्न्क्षयः स्न्म स्न्यपनयनम स्न्शोधनम स्न्यषम्म स्न्यद्ध स्थगिाबन्ध स्ै्यः Sanskrit term सचीशसम शदव्रणः शद्ध शद्धदकम सधावरग शकधान्यव् शकरोगः सखम सखसाध्योगः सखायः शक्लष्सन्धि शक्मण्लम शक्महः शक्ला शक्लव् शकसारः शक्राघातज-उदावरत शकधराकला शकधातगतज्वः शकधातः Sanskrit term शक्श्मी शकशोधनम शकशोधनम शकशोधनम शकस्ुतिकम शकस्म्भिमितजक्ब्म शक्रस्रतः शक्रस्रतोविद्ध शक्षम्म शक्गरोधः शकविकतिः शकविवरधम शक्द्ध शक्पचयः शक्त्पदकः सक्ष् सक्षशरीरम शकम शक्ति शक्ति Sanskrit term सतम सतम सवरणपशनम स्भावबलप्रवत्ोगः स्भावः स्भावव्याधप्रतिषधीय- रसायनम स्वदः स्वङ्शीतम स्वजननम स्वपालः स्वम स्वभदः स्वघ्नम स्वसः स्र्िक्ः स्वम स्वमाक्षम स्वर्ामानम स्रूपम स्वम Sanskrit term स्दजः स्दजननम स्दक्षयः स्दन स्दन-अपचारः स्दन-अतियोगः स्दन-अयोगः स्दनकर (व्रणचिकित्स) स्दनम स्दापनयनः स्दवहस्रतोदष्ट स्दवषम्म स्दवद्ध श्ता श्तमण्लम श्वि श्या-वर् श्यादन्तः ताच्छिल्म ताडागम Sanskrit term तालमासम तालमलम तालपाकः तालपिडका तालप्रदशः तालपप्टः तालसहतिः तालशोषः तालशोथः तालविद्रधिः ताल्वस् तमः तमकश्वसः तामसकायः तामसरोगः ताम्र तामम तन्द टङ्कणम तन्मात Sanskrit term तीक्षधमपानम तीक्ष्ण्नि तीक्ष्ण्नि तीक्ष् तिक-रसः तिक्सातियोगः तिकस्कन्ध तिलकालकः तिलकालकः तिलकम तिलम तिमिरवमनस् व्यपदः तिरय-छदः तिरय-पातनम तिरयकक्-सन्धमकम तिरक्पतनयन्म तोला तयोपस्म्भ तरिदोषः तरिदोषजमसरिका Sanskrit term ततीय-मदः ततीयकविषमज्वः ततीयमासगरभ ततीयपटलगत-दोषः तला तण्डिरी तनी तनसवनी तनसवनी तषाम्ु तत्-दग्ध तत्थ तवरः त्ग्त-शल्य त्ग्तकष्ठ त्वगिन्यम त्व त्क्साः त्व-विषः त्क्तमसरिका Sanskrit term उदररोगः उदरद उदरोरःसन्धाम उदश्त उदावर् वमनस् व्यपदः उदावरत उदभिजः उद्शः उद्धाः उद्णकर उद्गग्रहः उद्गािग्रहज-उदावरत उद्घरणम उदम्बरष्ठ उद्रम ऊहः ऊह्यम उखा उलखलसन्धि Sanskrit term उपजिह्विा उपजिह्विा उपकमः उपकशः उपालम्भ उपमानः उपनाहः उपनाहकर उपनाहकर (व्रणचिकित्स) उपनख उपनखम उपनासिकासिरा उपनयः उपाङ्ग उपरसः उपरतम उपशयभदः उपशयः उपस्थ उपस्थता Sanskrit term ऊर्धङ्म ऊर्पातनम ऊर्श्वसः ऊर्ताबस्तव्यपत ऊर््रिकम ऊर््ातः ऊर््ातास्थापतानवासित वमनस् व्यपदः ऊरस्करः उरोग्रम उरोमर ऊरु ऊरुमलम ऊरुमलम ऊरुनालकम ऊरुपिण्डिा ऊरुसन्धि ऊरुस्म्भ ऊरवस् ऊर्वी (मर) ऊर्वीसिरा Sanskrit term उत्साः उत्सङ्गी उतमा उतमाङ्गिकित्स उतमाङ्म उतमशद्ध उत्त-वातरकम उत्बस्त उत्बस्ति उत्बस्तिक (व्रणचिकित्स) उत्दन्त उत्ाधरविभागः उत्गदम उत्म उत्ौष्ठ उत्थपनम वादः वादमारग वदनम वदनान्तम Sanskrit term वक् वक्षस्लम वक्म वाक्दोषः वाक्प्रशसा वाक्शषः वलयः वलयास्थ वलिः वल्कम वल्लीक् वल्ूरः वल्मीः वालकायन्म वामकधमपानम वमन-अपचारः वमन-अतियोगः वमन-अयोगः वमन-कर वमन-व्यपदः Sanskrit term वराहपटः वारणम वारक्जन्याजयक्ष् वारक्म वरधः वारितर वर्् वर्लपः वरलौहम वरलोहम वरतनक वर्ि वर्ि (व्रणचिकित्स) वर् वर्-रोगः वर्शक्सन्धि वर्गत-रक्तर वर््ममः वर्मण्लम वर्पटलम Sanskrit term वातः वाताहत-वर् वातज ग्रहणीरोग वातज-अधिमन्थ वातज-अपस्माः वातज-अरोचकः वातज-अश्मी वातज-अतिसारः वातजगलगण्ड वातज-ओषप्रकोपः वातज-प्रतिश्ययः वातज-शिरोरोगः वातज-उदररोगः वातज-उपदशः वातज-वद्ध वातज-योनिरोगः वातजभगन्दः वातजचतरथज्वः वातजछर्ि वातजदन्ताडी Sanskrit term वातजशलः वातजस्वभदः वातजतष्ण वातजविद्रधिः वातजविसरप वातजविस्फटकः वातजव्रणः वातजव्रणशोफः वातजोन्मद वातज्वः वातकण्टः वातकफजविसरप वातकफततीयकज्वः वातखड्डता वातकोपनम वातक्षयः वातकण्डलिा वातनिग्रहज-उदावरत वातपत्तशलः वातपर्यः Sanskrit term वातिकज्वपररूपम वातिककष्ठ वातिकपरिणामशलः वातिकरकदष्ट वातिकषण्ड वातिकयोनिकन्द वाट् वाट्यमण्ड वयः वायसतण्सन्धि वयस्थपनम वायव्ोगः वायः वायमारग वध्योगः वदिनी वगः वगरोधजराजयक्ष् वगावरोधः वल्लतकम Sanskrit term विदारिका-प्रमहपिडका विद्ध विधानम विधिः विधिः विधिसम्प््ति विधरा (मर) विद्रधि-प्रमहपिडका विद्रधिः विद्रधिका विद्रधिशकरोगः विदमम विद्य विद्य विद्दशनिकतरोगः विगह्यसभाषा विहारः विहारवषम्म विज्ञाम विज्ञाम Sanskrit term विपाकः विपक् विपरीतारथारी विपरयः विप्रकष्तः विरचन-कर विरचनधमपानम विरचनकर विरचनकर विरचनकर (व्रणचिकित्स) विरचनकर-चिकित्सपचारः विरचनमिथ्ययोगः विरचनातियोगः विरचनव्यपत विरचनायोगः विरकम (विषोपकमः) विरिकस् नस् व्यपदः विरुद्धाारः विरुद्धाारः विरुद्धाभोजनम Sanskrit term विषम विषमाग्नि विषमाग्नि विषमज्वः विषमाशनजराजयक्ष् विषमाशनम विषप्रदाता विसर्िी विसरप विषसङ्कटम विषवगान्तः विषयोनिः विशषम विशषपररूपम विशिखान्तम विशिखानप्रवशः विश्ल-सन्धमकम विषोपकमः विस्फटकः विस्फटककष्ठ Sanskrit term विवता विवतदन्त व्रण-अपचारः व्रण-रोपणः व्रण-शोधनम व्रणधपनम व्रणधपनम व्रणः व्रणजन्याजयक्ष् व्रणपाचनकर व्रणशोफः व्रणशोफस्सप्पकमाः व्रणस्षष्-उपकमाः व्रण्य वद्ध वद्पतशसम व्रिमखशसम वक् वक् वन्द Sanskrit term व्याधसङ्करः व्याधसङ्कर व्याधविनिशयः व्याधविपरीतचिकित्स व्याधविपरीतः व्याधविपरीतारथारी व्याधद्पदप्रतिबन्धत्म व्यख्य व्यख्याम व्गरभ व््ति व्यलकतरोगः व्यमः व्याः व्यानातकोपः वञ्जकहतः वञ्जनम व्यपद व्यपनऋत व्यपन््तरोगः Sanskrit term यदच्छासिद् यकत यकतप्रदशः यक्ष् यक्न्मदः यामः यमकबन्ध यमलाहिक् याम्यायः यानक्लन्स् आस्थपनस् व्यपदः यन्दोषः यन्म यन्म यन्म (व्रणचिकित्स) यापनबस्ति यापनवस्त-अतियोगः याप्योगः यशदम यष्टिर यव Sanskrit term योनिव्यपत यध्द यगः यका यक्तबस्ति यक्ति यक्ति यक्ततबलम यक्तपाश्रयचिकित्स यषः यषोपयोगजीरज्वः यषोपयोगवातज्वः यवानपिडका</t>
  </si>
  <si>
    <t>vyādhikṣamatva; 475; 477; Anusvāra; ◌; ṃ; Sanskrit term in IAST*; ābhyantarahetuḥ; ābhyantarasnehaḥ; abhyanujñā; abhyāsaḥ; abhyavaharaṇa-śaktiḥ; abrahmacharyam; abudhnavraṇaḥ; ācārarasāyanam; acchasnehaḥ; acetana-dravyam; ācūṣaṇakarma; adhaḥkāyaḥ; adhaḥkṣipta-sandhimuktam; adhaḥpātanam; adhaḥsrotaḥ; āḍhakam; ādhmānavirecanavyāpat; ādhmāta-virecanavyāpat; adhobhaktaḥ; adhoga-amlapittam; adhogaraktapitta-; adhovātavegarodhaḥ; adhruṣaḥ; adhvajanyarājayakṣmā; adhyarbudaḥ; ādhyātmika; ādhyātmikarogaḥ; ādibalapravṛttarogaḥ; ādityapāka; adravyabhūtacikitsā; adṛṣṭam; agadaḥ; agadatantram; āgantu kṣavathuḥ; āgantujachardiḥ; āgantujajvaraḥ; agnyāśayaḥ; agranāsikā; agraparva; agropaharaṇīyaḥ; agryasaṅgrahaḥ; ahaṅkāraḥ; āhāradravyayojanam; āhāraḥ; āhāraḥ (vraṇacikitsā); āhārakalpanā; āhāramithyāyogaḥ; āharaṇakarma; āharaṇam; āhārapariṇāmakarabhāvaḥ; āhārarasaḥ; āhārasvarūpabhedaḥ; āhārātiyogaḥ; āhāravaiṣamyam; ajīrṇabhukta bhakte nasya; vyāpadaḥ; ajīrṇam; akāladhūmapānaḥ; akālajarogaḥ; akālaśayanam; ākāśaḥ; ākasmikarogaḥ; ākhuviṣaḥ; akṛtayūṣaḥ; ākṛtiḥ; akṛtrimaviṣam; akṣaḥ; akṣakaḥ; akṣakasandhiḥ; akṣakāsthi; akṣam; akṣaprasādanam; akṣaralekhanasaṁskāraḥ; akṣatā; ākṣepakaḥ; alāsaḥ; alasaka-ajīrṇam; alasakakuṣṭhaḥ; alasaka; visūcika; āma; prajāta; āmātisāriṇāma; āsthāpanasyavyāpadaḥ; alasakuṣṭhaḥ; ālepaḥ; ālepakarma (vraṇacikitsā); alikam; alobhaḥ; ālocaka-pittam; alpapravṛttaraktaḥ; alpaśukratā; āmajajvaraḥ; āmajatṛṣṇā; āmājīrṇam; āmapakvāśayaḥ; amarā; āmāśayagatavātaḥ; amlaskandhaḥ; amlasūpaḥ; amloṣitaḥ; amṛtīkaraṇam; aṃsabandhanam; aṃsadeśaḥ; aṃsaḥ; aṃsakūṭaḥ; aṃsamūlam; aṃsaphalakaḥ; aṃsaphalakam (marma); aṃsapiṇḍaḥ; aṃsapiṇḍikā; aṃsapīṭham; aṃsasandhiḥ; aṃsaśoṣaḥ; amūrtadravyam; anādi; anāgatavekṣaṇam; ānāhaḥ; aṅgārtibastivyāpat; aṅgulaḥ; aṅgulāsthi; aṅguligranthiḥ; aṅguliḥ; aṅguliparva; angulyagram; aṅguṣṭhaḥ; aṅguṣṭhamūlam; aṅguṣṭhodaram; āṇi (marma); anilāyanam; animittajanya-dṛṣṭigatarogaḥ; aninditaśalākā; anirdeśyarasaḥ; anityam; añjana-apacāraḥ; añjanam; antaḥkoṣṭhaḥ; antaḥkukṣiḥ; antaḥpuṣpam; antarabhaktam; antarādhiḥ; Antarbahirvibhāgaḥ; antargalaḥ; āntarikṣa-jalam; āntarikṣa-udakam; antarmukhaśastram; antarmukhasrotaḥ; antarvegajvaraḥ; antaścetana; antaścetanaḥ; antra-vṛddhiḥ; antrādaḥ; āntrālajī; āntram; antrāśayaḥ; anuvāsanātiyoga; anuvāsanavastyayoga; anuvāsitasya nasya vyāpadaḥ; anuvellitabandhaḥ; anuyogaḥ; anuyojyam; aṇvasthi; anyadhātūpahitaśukradoṣaḥ; anyatovātaḥ; anyedyuṣkaviṣamajvaraḥ; anyonyābhāvaḥ; apacī; apadeśaḥ; āpaḥ; apakarṣaṇam; apalāpaḥ (marma); apānavātakopaḥ; apāṅgadeśaḥ; apūpaḥ; ārāśastram; aratniḥ; ardhacandramaṇḍalavat-; chedaḥ; ardhadhāraśastram; ardhakapāṭasandhika; ardhāvabhedakaḥ; arditaḥ; ariṣṭa-bandhanam; (viṣopakramaḥ); ariṣṭalakṣaṇam; arjunaḥ; arkayantram; arocakaḥ; arocakārtasya anuvāsanasya; ārogyam; arśaḥ; aruṇakuṣṭhaḥ; asādhya-koṣṭhabhedaḥ; asādhya-savraṇaśukraḥ; asādhyarogaḥ; asamavāyi-kāraṇam; āsaṅgima; āsannaprasavaḥ; aśastrakṛt-rogaḥ; asātmyendriyārthasamyogaḥ; āśayāpakarṣaḥ; āścyotana-apacāraḥ; āścyotana-ayogaḥ; āścyotanam; āścyotanātiyogaḥ; āsekyaḥ; aśitam; aśmaghanasvedaḥ; aśmanoḥsaṃghaṭṭanaṃ-; karṇayormūle; aśmarī; aṣṭavidhaśastrakarma; āsthāpanabastiḥ; āsthāpanāpacāraḥ; asthi-dhātuḥ; asthi-sāraḥ; asthidhātugatajvaraḥ; asthidhātvagniḥ; asthigata-śalyaḥ; asthigatamasūrikā; asthigatavātaḥ; asthijālam; asthikhaṇḍaḥ; asthikṣayaḥ; aṣṭhīlikā; asthimarma; asthipañjaraḥ; asthiparva; asthisandhayaḥ; asthisaṅghātaḥ; atidagdha-gudaḥ; atideśaḥ; atidurbala; kṣutārta ttṝṣṇārta;; śramārtānām āsthāpanasya; atikṝśasya āsthāpanasya; atimātrāhāraḥ; āṭīmukhaśastram; atipicchilaśukradoṣaḥ; atipravṛttaraktaḥ; atipravṛttiḥ; atirukṣa-virecanavyāpat; atirūkṣavraṇavarti-upayogaḥ; atisāra; atisārapūrvarūpam; atiśīta-aścyotanaḥ; atisnigdha-virecanavyāpat; atisnigdhavraṇavarti-upayogaḥ; atītāvekṣaṇam; ativāhika-śarīram; auṣadham; auṣadham (viṣopakramaḥ); avabaddhaśalyam; avabāhukaḥ; avabhāsinī; avacūrṇanam (vraṇacikitsā); avagāhaḥ (viṣopakramaḥ); avagāhasvedaḥ; avakṣipta-sandhimuktam; avalambaka-kaphaḥ; avamanthaḥ; avamyānām vamana vyāpadaḥ; avapīḍakaḥ; avapīḍanam; avara; āvartaḥ (marma); avasādanam; avasādīśukradoṣaḥ; avasecanakarma; avasthāpākaḥ; baddhodara; chidrodara;; udakodara; ādhmānārtānāṃ; bādhanam; bādhiryam; baḍiśaśastram; bahalavartma; bahiḥparimārjanam; bahirantaścetanaḥ; bahirāyāmaḥ; bahirvegajvaraḥ; bāhu-piṇḍikā; bāhuḥ; bāhumadhyam; Bāhumarma; bāhumūlam; Bāhunalakam; bahupānam; bāhupṛṣṭham; bāhusandhiḥ; bāhuśiraḥ; bandhanakarma (vraṇacikitsā); bāṣpavegarodhaḥ; basti-abhighātaḥ; bastikarma; bastikarma (vraṇacikitsā); bastikarmacikitsāpacāraḥ; bastikuṇḍalaḥ; bastiśīrṣam; bastivyāpad; bhagaḥ; bhagandaraḥ; bhagandarapūrvarūpam; bhagāsthi; bhagnaḥ; bhagnasandhānakaraḥ; bhagnasandhānam; bhaiṣajyakālaḥ; bhaiṣajyakalpanā; bhājanam; bheṣajagṛham; bheṣajam; bheṣajanimittajaḥ; bhinna-sadyovraṇaḥ; bhinnaḥ; bhiṣaṅnimittajaḥ; bhojanottaram; bhrājakapittam; bhrāmaram; bhraṃśathuḥ; bhrūḥ; bhujā; bhujamadhyam; bhujaśikharam; bhuktabhakta; pītodakasya; āsthāpanasya vyāpadaḥ; bhuktādiḥ; bhūsvedaḥ; bhūtāgniḥ; bhūtātmā; bṛṃhaṇadhūmapānam; bṛmhaṇam; bṛmhaṇam (vraṇacikitsā); bṛmhaṇanasyam; bṛṃhaṇīyaḥ; budbudam; buddhiḥ; caitanyam; cakṣuḥ; cakṣurindriyam; cakṣuṣyam; calācala-sandhikṣataḥ; cālanakarma; caṇakāmlaḥ; candrakāntaḥ; candramaṇḍalavat-chedaḥ; capalaḥ; Carakasaṃhita; carma; carmadala-kuṣṭhaḥ; chalaḥ; chardighnam; chardinigrahaja-udāvartaḥ; chardinigrahaṇam; chardivegarodhaḥ; chedanabhedaḥ; chedanakarma; chedanam; chedyarogaḥ; chidram; chidrodaraḥ; chinnaśvāsaḥ; cibukam; cihnam; cikitsya-puruṣaḥ; dahanam; dahanopakaraṇam; dairghyam; daivabalapravṛttarogaḥ; daivavyapāśrayacikitsā; daivīcikitsā; dālanaḥ; dāmabandhaḥ; damaḥ; ḍamaruyantram; damṣṭrācikitsā; daṇḍakaḥ; daṇḍāpatānakaḥ; danta-tvak; dantabandhanam; dantādhāraḥ; dantāgram; dantaḥ; dantaharṣaḥ; dantajanma; darśana; darśanam; dāruṇakaḥ; dāruṇakarma; dāruṇakoṣṭha-virecanavyāpat; darvikayantram; daśanacchadau; daśanaḥ; daśavidhaparīkṣā; daśavidhaparīkṣyabhāvaḥ; dauhṛdāpacārakṛtarogaḥ; dehaḥ; devaśatrujuṣṭonmādaḥ; devonmādaḥ; dhalanam; Dhamanī; dhamanīgata-śalyaḥ; dhṛtiḥ; dhūmadarśī; dhūmaḥ; dhūmam (viṣopakramaḥ); dhūmanasyam; dhūmapāna-apacāraḥ; dhūmapāna-atiyogaḥ; dhūmapāna-ayogaḥ; dhūmapānam (vraṇacikitsā); dhūmapānamithyāyogaḥ; dhūmaraḥ; dhūpanam; dhvajabhaṅgajanyaklaibyam; dhvajaḥ; dhyānam; dinacaryā; dinapāki-ajīrṇam; dīpanam; dravaḥ; dravasvedaḥ; dravya-sāmānyam; dravya-viśeṣaḥ; dravyaguṇavignanam; dṛkprasādanam; droṇaḥ; droṇī; dṛṣṭi-golakaḥ; dṛṣṭi-maṇḍalam; dṛṣṭiḥ; dugdham; dugdhānnāśī; dugdhapāṣāṇam; dugdhāśī; duḥkham; dviretā; dvitīya-paṭalagatadoṣaḥ; dvitīyamāsa-garbhaḥ; dvividha-mānasika-rogaḥ; dvividhahetuḥ; dvividhopakramaḥ; ekakuṣṭhaḥ; ekāntaḥ; ekaśephakṣīrapānam; ekatva; ekavṛndaḥ; eṣaṇakarma; eṣaṇīśastram; gāḍhabandhana-vraṇaḥ; gairikam; gajapuṭaḥ; galabāhyam; gandhakaḥ; gandhamālā; gandhanāmā; gandharvakāyaḥ; gandharvonmādaḥ; gandhavahādhamanī; gaṇḍūṣaḥ; gāṅgajalam; gangambu; garacikitsā; garaviṣaḥ; garaviṣam; garbhacchidram; garbhakoṣaḥ; garbhakoṣṭhaḥ; garbhanābhināḍī; garbhapātaḥ; garbhāśayadvāram; garbhāśayaḥ; ghaṇṭikā; ghāṭā; ghaṭī; ghaṭiyantrāvacaraṇam; gholaḥ; ghrāṇaḥ; ghrāṇamārgaḥ; ghrāṇamūlam; ghrāṇapākaḥ; ghrāṇasrāvaḥ; ghrāṇendriyam; ghṛtamūrcchanam; ghṛtikā; ghuṇṭikā; ghuṭikā; gilāyuḥ; girisindūraḥ; godantī; gojihvā; gojihvikā; gudam; gudamaṇḍalam; gudamukham; gudāntram; gudapārśvakṣetram; gudāsthi; gudasthitavātaḥ; gudāsthivivaram; gudauṣṭham; gudavaliḥ; gudopasthadeśaḥ; guhyam; guhyapradeśaḥ; gulma; gulmaḥ; gulphaḥ; gulphakarṇaḥ; gulphasandhiḥ; guṇa-sāmānyam; guṇa-viśeṣaḥ; hastāgram; hastaḥ; hastatalam; hastimehaḥ; hatādhimanthaḥ; hetuviparītacikitsā; hetuviparītaḥ; hetuviparītārthakārī; hetuvyādhiviparītaḥ; hetuvyādhiviparītārthakārī; hetvābhāsaḥ; hetvantaram; hetvarthaḥ; hidhmā; hikkā; hikkābastivyāpat; hṛdayāvaraṇam (viṣopakramaḥ); hṝdayopasaraṇam; hṛdbastiḥ; hṝdgrahaḥ-vamanavyāpat; hṛdrogaḥ; hṝdrogi vamanasya vyāpadaḥ; hṛdyam; hṛtprāptibastivyāpat; icchā; ikṣuvālikāmehaḥ; ikṣuvargaḥ; indrabastiḥ (marma); indraluptaḥ; indraviddhā; indriyāntara-sañcāraḥ; irivellikā; īrṣyābhirati; īrṣyakaḥ; jaṅghā-piṇḍikā; jaṅghāsthinī; janmabalapravṛttarogaḥ; jānu; jānubastiḥ; jānukapālikā; jānusandhiḥ; jānvadhaḥsandhiḥ; jarācikitsā; jarājanyaklaibyam; jaraṇaśaktiḥ; jarāśoṣaḥ; jarāyuḥ; jarāyujaḥ; jātakarma; jātakarmasaṁskāraḥ; jātamātraḥ; jāṭharāgniḥ; jaṭharam; jātiḥ; jīvanam; jīvanīyaḥ; jīvanmuktiḥ; jīvaraktāśayaḥ; jīvitadhāma; jīvitam; jīvitāyatanam; jñaḥ; jñānam; Jñnendrayagatavata; jñānendriyam; jṛmbhānigrahaja-udāvartaḥ; jṛmbhāvegarodhaḥ; jvarapūrvarupam; jyotisthānam; kacaḥ; kālabalapravṛttarogaḥ; kālabastiḥ; kālaja-balam; kālakhaṇḍaḥ; kalalam; kālamānaḥ; kālamehaḥ; kālāntaraprāṇaharamarma; kālaprakarṣaḥ; kālapratīkṣā; kālasamprāptiḥ; kalāvikā; kalāyakhañjaḥ; kāleyakam; kāleyam; kaṇḍūharaḥ; kaṇḍūpraśamanaḥ; kanīnasandhiḥ; Kanīnikā; kaniṣṭhikā; kāñjī; kāñjikam; kaṅkuṣṭham; kaṇṭhagatarogaḥ; kaṇṭhaḥ; kaṇṭhanāḍī; kaṇṭhaśālūkaḥ; kaṇṭhasirā; kaṇṭhaśuṇḍī; kaṇṭhyam; kapālaḥ; kapālāsthi; kaphaja-upadaṃśaḥ; kaphaja-vṛddhiḥ; kaphaja-yonirogaḥ; kaphajacaturthakajvaraḥ; kaphajachardiḥ; kaphajadantanāḍī; kaphajagrahaṇīroga; kaphajagranthiḥ; kaphajagulmaḥ; kaphajahṛdrogaḥ; kaphajājīrṇam; kaphajajvaraḥ; kaphajakarṇarogaḥ; kaphajakāsaḥ; kaphajakṛmiḥ; kaphajakṣīradoṣaḥ; kaphajakuṣṭhaḥ; kaphajamasūrikā; kaphajamūrcchā; kaphajamūtrakṛcchram; kaphakopanam; kaphakṣayaḥ; kaphapittajajvaraḥ; kaphapittatṛtīyakajvaraḥ; kaphaprakopaḥ; kaphaprakṛtiḥ; kaphaprasaraḥ; kaphasañcayaḥ; kaphāśayaḥ; Kaphavahā; kaphavātajajvaraḥ; kaphavātaprakṛtiḥ; kaphavidagdhadṛṣṭiḥ; kaphoṇiḥ; kaphotkliṣṭa-vartma; kapolaḥ; kapotapuṭaḥ; karajaḥ; karālaḥ; karmendriyam; kārmuka-bījam; kārmukabījaḥ; karṇa-arbudaḥ; karṇa-arśaḥ; karṇa-gūthakaḥ; karṇa-kaṇḍūḥ; karṇa-kṣveḍaḥ; karṇa-nādaḥ; karṇa-pākaḥ; karṇa-pratināhaḥ; karṇa-śophaḥ; karṇa-srāvaḥ; karṇa-srotaḥ; karṇa-vidradhiḥ; karṇadhūpanam; karṇalatikā; karṇamalaḥ; karṇamūlam; karṇavyadhanasandhāna-; karparam; karparapācanam; karśanam; karṣūsvedaḥ; kartā; kārya; kāryadravyam; kāryaḥ; kāryaphala; kāryaphalam; kāryayoni; kāryayoniḥ; kāsaghnadhūmapānam; kaṣāya-rasaḥ; kaṣāyadhārā; kaṣāyaḥ (vraṇacikitsā); kaṭvaram; kaṭyantram; kauberakāyaḥ; kaumārabhṛtyam; kaupam; kavala-atiyogaḥ; kavalacikitsāpacāraḥ; kavaladhāraṇam (vraṇacikitsā); kavalaḥ; kavalahīnayogaḥ; kavalāntaram; kāyacchidram; kāyacikitsā; kāyāgniḥ; kāyasekaḥ; kharparaḥ; khaṭikā; khaṭvābandhaḥ; khuḍaḥ; khuḍakaḥ; khulakaḥ; kīlaka; kīlakaḥ; kilāṭam; kīṭaviṣaḥ; kiṭibhaḥ; kiṭṭam; klamabastivyāpat; klamaḥ-vamanavyāpat; klamavirecanavyāpat; kledaka-kaphaḥ; kliṣṭavartma; kloma; kriyākālaḥ; kriyākalpaḥ; kṛkalāsadaṣṭaḥ; kṛkāṭikā (marma); kṛmidantakaḥ; kṝmighnakarma (vraṇacikitsā); kṛmigranthiḥ; kṛmija-śirorogaḥ; kṛmijachardiḥ; kṛmijahṛdrogaḥ; kṛmijapāṇḍurogaḥ; kṛmikarṇakaḥ; kroḍaḥ; krodhaḥ; krośanam; kroṣṭukaśīrṣaḥ; kṛśarā; kṛṣṇa-dṛṣṭi-sandhiḥ; kṛṣṇa-maṇḍalam; kṣāraḥ; kṣārakarma; kṣārakarma (vraṇacikitsā); kṣārakarma-apacāraḥ; kṣāramehaḥ; kṣārapāna-atiyogaḥ; kṣārapāyanā; kṣārasūtraḥ; kṣāravibhramaḥ; kṣatagudasya virecanavyāpat; kṣataja-oṣṭhaprakopaḥ; kṣatajabhagandaraḥ; kṣatajadāhaḥ; kṣatajakāsaḥ; kṣatajaśophaḥ; kṣatajatṛṣṇā; kṣatajavisarpaḥ; kṣatārma; kṣataśuklaḥ; kṣateṣu vamanasya vyāpadaḥ; kṣīram; kṣīrānnādaḥ; kṣīrāṣṭakam; kṣīravargaḥ; kṣodaḥ; kṣud-vegarodhaḥ; kṣudhā; kṣudhārtasya nasya vyāpadaḥ; kṣudrāhikkā; kṣudrāntram; kṣudrāntrāvayavaḥ; kṣudrarogaḥ; kṣudraśvāsaḥ; kṣunnirodhaja-udāvartaḥ; kucau; kuḍavaḥ; kuhaṇikā; kuharam; kūrcaḥ (marma); kūrcaśiraḥ (marma); kūrcikā; kūrparaḥ; kūrparasandhiḥ; Kūrparāsthi; kuśapatraśastram; kuṭakāsthi; kuṭhārikāśastram; kuṭīprāveśikarasayanam; kuṭīsvedaḥ; kūyakam; kvāthaḥ; lagaṇaḥ; laghuḥ; Laghutrayī; lājā; lājamaṇḍaḥ; lavaṇaskandhaḥ; lehaḥ; lehaḥ (viṣopakramaḥ); lehanam; lekhana-āścyotanam; lekhanakarma; lekhanam; lekhanāñjana-apacāraḥ; lekhanāñjana-atiyogaḥ; lekhanāñjana-ayogaḥ; lekhanāñjanam; lekhanapuṭapākaḥ; lekhanasekaḥ; lekhanātiyogaḥ; lekhanāyogaḥ; lekhyarogaḥ; lelihaḥ; lepaḥ (viṣopakramaḥ); lomādaḥ; lomadvīpaḥ; lomakūpamalaḥ; lomāpaharaṇam; lomavidhvaṃsaḥ; lūtāviṣaḥ; madaḥ; madakārī; madanātapatram; madātyayaḥ; madātyayita-virecanavyāpat; mādhavanidana; madhukroḍaḥ; madhumeha kuṣṭhinorvyādheḥ; madhumehaḥ; madhura-rasaḥ; madhurarasātiyogaḥ; madhuraskandhaḥ; madhurāvasthāpākaḥ; mahāśvāsaḥ; mahat; mahatīhikkā; mahatsrotaḥ; mahāviṣam; māhendrakāyaḥ; maithunāpacāram; maithunāśaktiḥ; majjā-dhātuḥ; majjādhātugatajvaraḥ; majjādhātvagniḥ; majjāgatamasūrikā; majjāgatavātaḥ; majjākṣayaḥ; majjāmehaḥ; majjasāraḥ; majjāvahasrotas; majjāvahasrotoduṣṭiḥ; majjāvaiṣamyam; māṃsajārbudaḥ; māṃsakṣayaḥ; māṃsam; māṃsamarma; māṃsapākaḥ; māṃsarajjuḥ; māṃsarasaḥ; māṃsārbudaḥ; māṃsasaṅghātaḥ; māṃsatānaḥ (arbudaḥ); māṃsavahasrotas; māmsavahasrotoduṣṭiḥ; māmsavahasrotoviddhaḥ; māṃsavaiṣamyam; māṃsavargaḥ; māṃsavṛddhiḥ; manaḥśilā; mānam; mānasaklaibyam; māṇikyam; mañjiṣṭhāmehaḥ; manoarthaḥ; manodhiśṭānam; manoguṇaḥ; manthanam; mantracikitsā; mantraḥ (viṣopakramaḥ); mānuṣīcikitsā; manyā; manyā (marma); manyābastiḥ; manyāstambhaḥ; maraṇam; māraṇam; mardanam; mārgaviśodhanam; masūrikā-pramehapiḍakā; masūrikāpūrvarūpam; mathitaḥ; mātrābastiḥ; mātṛjarogaḥ; mātṛkā (marma); mātsaryam; matsyakāyaḥ; matta mūrcchitayora; mayūrāsthi; medaḥkṣayaḥ; medajarohiṇī; medasāśritaṃpaṭalam; meḍhracarma; meḍhradvāram; meḍhrāgram; meḍhraḥ; meḍhrarogajaklaibyam; medhyarasāyanam; minminaḥ; mithyāsnehanam; mithyāvirecanam; mithyāvraṇopacāraḥ; mithyāvyavāyam; mohaḥ; mokṣaḥ; mṛdbhakṣaṇajanya; mṛddāraśrṛṃgaḥ; mṛditaḥ; mṛdudhūmapānam; mṛduḥ; mṛdukarma; mṛdukoṣṭhaḥ; mṛgaśrṛṃgam; mṛtagarbhaḥ; mṛtasañjīvanam (viṣopakrama); mūḍhagarbhaḥ; mudrikāśastram; muhurmuhuḥ; mūṣā; mūṣikāviṣaḥ; muṣkaḥ; muṣkasroto abhighātaḥ; mūtra-vegarodhaḥ; mūtrābhighātaja-udāvartaḥ; mūtrāghāta vamanasya; mūtrāghātaḥ; mūtragrahaḥ; mūtragranthiḥ; mūtraja-vṛddhiḥ; mūtrajananam; mūtrajaṭharaḥ; mūtrakṣayaḥ; mūtram; mūtramārgaḥ; mūtrapathaḥ; mūtrapraseka-kṣaṇanam; nābhinālapatanam; nābhipradeśaḥ; nādeya-udakam; nāḍikā; nāḍīsvedaḥ; nāḍīvraṇaḥ; nāḍīyantram; nāgam; nāgapāṣāṇam; naigameṣagrahaḥ; naimittikarasāyanam; naiṣṭhikīcikitsā; nakha-māṃsam; nakha-sandhiḥ; nakhaḥ; nakhaśastram; nakulāndhyam; nalakāsthi; nālam; nāmakaraṇasaṁskāraḥ; nāsāsrāvaḥ; nāsāsrotaḥ; nāsāsthidaṇḍaḥ; nāsātaruṇāsthi; nāsāvaṃśaḥ; nāsāvivaram; nāsikāmalaḥ; nāsikāpuṭam; nastam; nasyakarmacikitsāpacāraḥ; nasyam (viṣopakramaḥ); Nasyam (vraṇacikitsā); nasyamithyāyogaḥ; nasyātiyogaḥ; nasyavyāpat; nasyāyogaḥ; navaguḍa-atyupayogaḥ; navajāta; netryam; nibandhinī; nidānam; nidānapañcakaḥ; nidānaparivarjanam; nidānārthakararoga; nidarśanam; nidrā; nidrā-vaiṣamyam; nidrānāśaḥ; nidrāvegarodhaḥ; nigamanam; nighaṇṭuḥ; nigrahasthānam; niḥśvāsaḥ; nijavraṇaḥ; nīlā (marma); nīlam; nīlamehaḥ; nīlikā; nirūhabastiḥ; nirūhabastyapacāraḥ; nirūhabastyayogaḥ; nirūhamithyāyogaḥ; nirūhātiyogaḥ; niruttha; nirvacanam; nirvāpaṇakarma (vraṇacikitsā); nirvāpaṇam; nirvedhima; nirvikalpakam; nirvikāram; niryāsa-viṣaḥ; niryūhaḥ; niścandra; niśi; niṣkrāmaṇasaṁskāraḥ; niṣkriyaḥ; niṣphalaśukram; niṣpīḍanam (viṣopakramaḥ); oṣṭhakaṇṭhajihvāpramārjanam; oṣṭhaprāntaḥ; oṣṭharogaḥ; oṣṭhasandhānavidhiḥ; pācaka-pittam; pācanakarma; pacyamānajvaraḥ; pacyamānāśayaḥ; pacyamānāvasthā; pādacatuṣṭayam; pādadāhaḥ; pādadārī; pādāghātaḥ; pādāgram; pādaḥ; pādaharṣaḥ; pakṣaḥ; pakṣavadhaḥ; pakṣmāgram; pakṣmakopaḥ; pakṣmamaṇḍalam; pakṣmaśātaḥ; pakṣmāśayaḥ; pakṣmavartma-sandhiḥ; pakṣmoparodhaḥ; paktiḥ; paktisthānam; pakvādhānam; pakvāśayagatavātaḥ; pakvāśayasamuttharogaḥ; pakvāśayastha-dūṣīviṣam; pakvāśayastha-rudhiraḥ; pakvasthānam; pāṇimūlam; pāṇiśalākādhiṣṭhānam; pāṇitalam; pānīyakṣāraḥ; pāpmā; pārada-aṣṭasaṃskāraḥ; pāradaḥ; paradamūrcchanam; parādiguṇaḥ; paramadaḥ; paramāṇu; paramāṇuḥ; parāmarśaḥ; parārthānumānam; paratantra; paratvam; paridaraḥ; pārigarbhikaḥ; parighaḥ; paripoṭakaḥ; pariṣekaḥ (viṣopakramaḥ); pariṣekakarma (vraṇacikitsā); pariṣekasvedaḥ; parisrāva-vamanavyāpat; parisrāvabastivyāpat; parisrāvavirecanavyāpat; parisrāvībhagandaraḥ; parivartikā; parpaṭī; pārṣṇiḥ; pārṣṇyasthi; parśukā; parśukāgram; pārśvajaghanam; pārśvam; pārśvasandhiḥ (marma); pārthivam; parvaṇikā; pāyuḥ; pāyumeḍhrāntaram; pāyuvaliḥ; pāyyamānam; peśī; peśyantaragata-śalyaḥ; peyā; phalakośaḥ; phalaprāśanasaṁskāraḥ; phalavargaḥ; phalaviṣaḥ; phalayoniḥ; phaṇam (marma); phāṇṭam; phenamehaḥ; phenilaretodoṣaḥ; phuphphusaḥ; picchā; picchila-bastiḥ; pitta-śamanam; pitta-srāvaḥ; pittābhiṣyandaḥ; pittadharā-kalā; pittadoṣāvasthā; pittaduṣṭaraktaḥ; pittaja grahaṇīroga; pittaja-adhimanthaḥ; pittaja-apasmāraḥ; pittaja-arocakaḥ; pittaja-aśmarī; pittaja-atisāraḥ; pittaja-oṣṭhaprakopaḥ; pittaja-pratiśyāyaḥ; pittaja-śirorogaḥ; pittaja-udararogaḥ; pittaja-upadaṃśaḥ; pittaja-vṛddhiḥ; pittaja-yonirogaḥ; pittajabhagandaraḥ; pittajārśaḥ; pittajaślīpadaḥ; pittajaśophaḥ; pittajaśūlaḥ; pittajasvarabhedaḥ; pittajatṛṣṇā; pittajavidradhiḥ; pittajavisarpaḥ; pittajavisphoṭakaḥ; pittajavraṇaḥ; pittajavraṇaśophaḥ; pittajonmādaḥ; pittakaphajavisarpaḥ; pittakaphaprakṛtiḥ; pittakopanam; pittakṣayaḥ; pittalam; pittaprakopaḥ; pittaprakṛtiḥ; pradeśini; pradhamanakarma; pradhamanam; pradhāna-karma; prādhānikahetuḥ; Prādhānyasamprāptiḥ; pradhvaṃsābhāvaḥ; prāgabhāvaḥ; prāgbhaktaḥ; prajananakālaḥ; prajananam; prajananamalaḥ; prajāsthāpanam; prajāyanī; prajñāparādhaḥ; prākāmyam; prakaraṇasamaḥ; praklinnavartma; prameyaḥ; prāṇaḥ; prāṇapratyāgamanam; pranaṣṭaśalyam; prāṇavahasrotaḥ; prāṇavahasrotoduṣṭiḥ; prāṇavahasrotoviddhaḥ; prāṇavātakopaḥ; prāṇāyatanam; praṇipātagamanam; prapadam; prapāṇiḥ; prasādaḥ; prasādanakavalaḥ; prasādanāñjanam; prasādāñjana-apacāraḥ; prasādāñjana-atiyogaḥ; prasādāñjana-ayogaḥ; prasaktacchardi vamanasya; pratibālāḥ; pratijñā; pratijñāhāniḥ; pratikhuraḥ; pratimarśaḥ; pratīnāhaḥ; pratinidhidravyam; prātiniyamikīsiddhiḥ; pratipattiḥ; pratisāraṇakarma (vraṇacikitsā); pratisāraṇam; pratisāraṇam (viṣopakramaḥ); pratisāraṇīyakṣāraḥ; pratiṣṭhāpanā; pratiśyāya plīhādayoḥ; anuvāsanasya vyāpadaḥ; pratitūnī; prativāsara-ajīrṇam; prayatnaḥ; prāyogikadhūmapānam; prayojanam; pretakāyaḥ; pretya; prothau; pṛṣṭhabastiḥ; pṛṣṭhamarma; pṛṣṭhavaṃśaḥ; pṛṣṭheṣikā; pṛthaktvam; pṛthukaḥ; pṛthulā-snāyuḥ; pṛthvī; puṃbījam; puṃstvanāśanaḥ; puṁstvopaghātajaklaibyam; puṃstvopaghātin; puṇḍarīkaḥ; puruṣendriyam; pūrvakarma; pūrvapakṣaḥ; pūrvapaścima-vibhāgaḥ; pūrvarūpabhedaḥ; puṣkarikā; puṣpa-viṣaḥ; puṣparāgam; puṣpitaḥ; pūtanāgrahaḥ; puṭapāka-apacāraḥ; puṭapāka-atiyogaḥ; puṭapāka-hīnayogaḥ; puṭapākasvarasaḥ; rākṣasakāyaḥ; rakṣāvidhānam (vraṇacikitsā); rakta-dhātuḥ; rakta-sāraḥ; rakta-srāvaḥ; raktābhiṣyandaḥ; Raktadharākalā; raktadhātugatajvaraḥ; raktadhātvagniḥ; raktagatamasūrikā; raktagatavātaḥ; raktāgni; raktaja-adhimanthaḥ; raktaja-liṅganāśaḥ; raktaja-oṣṭhaprakopaḥ; raktaja-pratiśyāyaḥ; raktaja-śirorogaḥ; raktaja-upadaṃśaḥ; raktaja-vṛddhiḥ; raktajadāhaḥ; raktamokṣaṇamithyāyogaḥ; raktapathaḥ; raktapittam; raktapradaraḥ; raktapūrṇakoṣṭhaḥ; raktapuṣṭiḥ; raktaśodhanaḥ; raktātipravṛttiḥ; raktātisāraḥ; Raktavahā; raktavahasrotas; raktavahasrotoduṣṭiḥ; raktavahasrotoviddhaḥ; raktavaiṣamyam; raktavṛddhiḥ; rañjaka-pittam; rasa sāraḥ; rasa-dhātuḥ; rasadhātugatajvaraḥ; rasaśāstram; rasaśeṣajanya-ajīrṇam; rasasthānam; rasavahādhamanī; rasavahasrotas; rasavahasrotoduṣṭiḥ; rasavahasrotoviddhaḥ; rasavaiṣamyam; rasavṛddhiḥ; rasāyana-cikitsā; rasāyanacikitsā; ratnam; rātricaryā; rātryāndhyam; rattī; recana-karma; recananasyam; rekhāpurṇatā; romādaḥ; romakalavaṇam; romakūpaḥ; romāntaḥ; romarājī; romasañjananakarma; romasañjananam; romāvartaḥ; ropaṇa-āścyotanam; ropaṇagaṇḍūṣaḥ; ropaṇakarma; ropaṇakavalaḥ; ropaṇāñjana-apacāraḥ; ropaṇāñjana-atiyogaḥ; ropaṇāñjana-ayogaḥ; ropaṇāñjanam; ropaṇapuṭapākaḥ; ropaṇasekaḥ; ṛṣikāyaḥ; ṛṣyajihvakaḥ; rūpaḥ; Rūpavahādhamanī; śabdābhivahā; śabdaḥ; śabdānuvahā; śabdapathaḥ; śabdavahādhamanī; śabdavahasrotas; sabhaktaḥ; ṣaḍaṅgam; ṣāḍavaḥ; ṣaḍdhātupuruṣa; sādhakapittam; sādhana; sādhanam; sādhāraṇarasaḥ; sadhetu; śākhā; śākhāgatiḥ; Śākhāmarma; śākhāśritakāmalā; śakṛnmārgaḥ; śakṛt; sākṣī; sakthi; Sakthimarma; saktuḥ; śakunīgrahaḥ; śākunikāyaḥ; śalākāyantram; śalākī; śālākin; śālakyatantra; śālākyatantram; śālidhānya-atiyogaḥ; sāmānyajavikāraḥ; sāmānyapūrvarūpam; samaśanam; samavāyaḥ; samavāyikāraṇam; sambhavaḥ; sambhojyam; śambūkāvartabhagandaraḥ; samghātabalapravṛttarogaḥ; śamīdhānyavargaḥ; samjñāprabodhanam; saṃjñāsthāpanam; samjñāsthāpanam; śaṃkhaḥ; śaṃkhāvartasandhiḥ; saṃkhyā; sammohaḥ; saṃmūḍhapiḍakā; sāmudrajalam; sāmudralavaṇam; samutthānam.; samvāhanam; saṃvaraṇī; saṃvatsaraḥ; saṃvṛtadantaḥ; samyagrūḍhavraṇaḥ; samyak-dagdhaḥ; saṃyogaḥ; saṁyogajaviṣam; śanairmehaḥ; sañcārasthānam; sandaṃśayantram; sandhānakarma; sandhānīya; saṅkṣiptaḥ; sānnam; sannikarṣaḥ; sannikṛṣṭahetuḥ; sannipātaḥ; sannipātaja grahaṇīroga; sannipātaja-apasmāraḥ; sannipātaja-arocakaḥ; sannipātaja-oṣṭhaprakopaḥ; sannipātaja-pratiśyāyaḥ; sannipātaja-śirorogaḥ; sannipātaja-srāvaḥ; sannipātaja-udararogaḥ; sannipātaja-upadaṃśaḥ; sannipātaja-yonirogaḥ; sannipātajabhagandaraḥ; sannipātajachardiḥ; sannipātajagulmaḥ; sannipātajahṛdrogaḥ; sannipātajajvaraḥ; sānnipātikaraktaduṣṭiḥ; sannipātikaraktapittam; sānnipātikaśūlaḥ; sanniruddhagudaḥ; sanniyogaḥ; santarpaṇam; santataviṣamajvaraḥ; sānubādhanam; sapakṣaḥ; sapiṇḍikaḥ; saptamamāsa-garbhaḥ; sāra-viṣaḥ; śarārimukhaśastram; sārasam; śarāvaḥ; śarāvikā-pramehapiḍakā; śārīra-guṇāḥ; sarṣapikā-pramehapiḍakā; sarva-sāraḥ; sarvāṅgābhihataḥ; sarvāṅgaḥ; sarvāṅgarogaḥ; sarvāṅgavātaḥ; sarvasaramukharogaḥ; sarvopaghātaśamanīya-; saśalyavraṇaḥ; śaṣkulī; śaṣkuliḥ; saśophapākaḥ; ṣaṣṭamamāsa-garbhaḥ; śastradaṇḍahate nasya; śastradhārā; śastradoṣaḥ; śāstraguṇāḥ; śastrakarma-apacāraḥ; śastrakarmayogya-; vaidyalakṣaṇa; sattva-sāraḥ; sattvakāyaḥ; sattvam; satvāvajayacikitsā; satyabuddhiḥ; saugandhikaḥ; saumyadhātukṣayajaklaibyam; saumyarasaḥ; saumyarogaḥ; saurasaḥ; śauryam; śauṣiraḥ; sausūlakaḥ; sausurādaḥ; sauvarcalalavaṇam; savarṇakaraṇam (vraṇacikitsā); sāvaśeṣauṣadhavyāpat; savikalpakam; saviṣa-jalaukādaṣṭaḥ; saviṣa-matsyadaṣṭaḥ; sirāgatavātaḥ; sirāgrahaḥ; sirāgranthiḥ; śiraḥkapālam; śiraḥpicuḥ; śiraḥsekaḥ; śiraḥśūlaḥ vamanasya; śiraḥśūlam; sirājagranthiḥ; sirājālaḥ; sirājālam; sirājapiḍakā; Sirāmarma; sirāpraharṣaḥ; śirastailam; śirastāpaḥ; sirāvedhaḥ; sirāviddhaḥ; śiro-artibastivyāpat; śītaḥ; śītakaṣāya; śītamehaḥ; śītāpanayanam; śītapittam; śītapraśamanam; śītapūtanāgrahaḥ; śitodaka (mukhaparisekaḥ); sīvanabhedaḥ; sīvanakarma; sīvanam; Sīvanī; skandagraha; skandanam; skandāpasmāraḥ; ślaiṣmika-asṛgdaraḥ; ślaiṣmika-liṅganāśaḥ; ślaiṣmikaraktaduṣṭiḥ; snātaśirasaḥ nasya vyāpadaḥ; snāyugata-śalyaḥ; snāyugatavātaḥ; snāyujālam; Snāyumarma; snāyupratānaḥ; snāyuviddhaḥ; snāyvarma; sneha aśanāvṛtam sneha basti; sneha basti vyāpad; sneha pittāvṛtam sneha basti; sneha śleśmāvṛtam sneha basti; sneha vātāvṛtam sneha basti; sneha viḍāvṛtam sneha basti; snehabastiḥ; snehakarma; śodhana cikitsa; śodhanadhūmapānam; śodhanagaṇḍūṣaḥ; śodhanakarma; śodhanakarma (vraṇacikitsā); śodhanakavalaḥ; śokaḥ; śokajanyarājayakṣmā; śokajonmādaḥ; śoṇitajakṛmiḥ; śoṇitam; śoṇitārbudaḥ; śoṇitārśaḥ; śoṇitasthānam; śoṇitāsthāpanakarma; śothaghnaḥ; śothaḥ; śroṇīkāṇḍam; śroṇikāṇḍāsthi; śroṇīkarṇaḥ; śroṇīpradeśaḥ; srotoduṣṭihetuḥ; srotoduṣṭiprakāraḥ; srotoñjana; srotorodhaḥ; srotovaiguṇyam; srotovaiṣamyam; śrotrādīndriyagatavātaḥ; śrotram; śrotrendriyam; śrṛṅgāṭakam (marma); śrṛṅgāvacaraṇam; śṛtaḥ; srutivṛddhikaram; stambhaḥ-vamanavyāpat; sthālakam; sthālakārbudam; sthālīpākaḥ; sthānāntaragatadoṣaḥ; sthānasamśrayaḥ; sthānikadoṣaḥ; sthapanī (marma); sthāvaraḥ; sthāvaraviṣa-adhiṣṭhānam; sthāvaraviṣaḥ; sthiraḥ; sthirasandhiḥ; sthūlaḥ; sthūlāntram; sthūlāsthi; strībījam; strīroga; subhaga-virecanavyāpat; śukradhātvagniḥ; śukragatamasūrikā; śukragatavātaḥ; śukraghnam; śukraharaḥ; śukrajananam; śukrajanyamūtrakṛcchram; śukrakṣayaḥ; śukrakṣayajanya-klaibyam; śukrakṣayajanyaklaibyam; śukralaḥ; śukramehaḥ; śukraprasādanam; śukrāpyāyanam; śukrasamvāhakaḥ; śuktiḥ; sukumāra vamanasya; sukumāra-virecanavyāpat; śūlapraśamanam; sūpyam; surāmehaḥ; śūrpaḥ; sūryacandradarśanasaṁskāraḥ; sūryakāntaḥ; sūryakṣāraḥ; sūryāvartaḥ; suṣirā-snāyuḥ; suṣiram; śuṣkākṣipākaḥ; śuṣkārśaḥ; Suśrutasaṃhita; sūtikā; sūtikārogaḥ; śvāsaharaḥ; śvasanā; svasañjñā; śvāsavahānāḍī; svasthaḥ; svasthasyorjaskaram; svasthavṛttaḥ; svasthavṛttahitam; svāsthyam; svastikabandhaḥ; svastikayantram; svastyayanam; svatantra; śvayathughnaḥ; śvayathuḥ; śvayathuharaḥ; tadvidyasambhāṣā; tadvidyasaṃbhāṣā,; taila-vartikā; tailadhārā; tailam (vraṇacikitsā); tailamūrcchanam; tailapāyanā; tailasevana-atiyogaḥ; takradhārā; takrakūrcikā; takram; talahṛdayam (marma); tālayantram; tālu; tālu-arbudaḥ; tāludeśaḥ; tālugatarogaḥ; tālukaṇṭakaḥ; tantrayuktiḥ; tanuḥ; tanurasaḥ; tanuretodoṣaḥ; tāpasvedaḥ; tārakā; tarjani; tarkaḥ; tārkṣyam; tarpaka-kaphaḥ; tarpaṇa-apacāraḥ; tarpaṇahīnayogaḥ; tarpaṇātiyogaḥ; tauṣāram; Tejaḥ; tejojalam; tejojalāśrita-bāhya-paṭalam; ṭridoṣajaprakṛtiḥ; tridoṣajatṛṣṇā; triguṇāḥ; trikam; trikūrcakaśastram; trimarma; triskandhaḥ; trisūtrāyurvedaḥ; trividha-kukṣiḥ; trividha-śārīrika-rogaḥ; trividhahetuḥ; trividhaparīkṣā; tṛṇakāntaḥ; tṛṣṇānirodhajadāhaḥ; tṛṣṇāpūrvarūpam; tṝṣṇārtasya nasya vyāpadaḥ; tṛṣṇāvegarodhaḥ; tvakgatavātaḥ; tvakpākaḥ; ubhayahetuḥ; ubhayārthakāricikitsā; ucchvāsaḥ; ucchvāsamārgaḥ; udāharaṇam; udakadharā; udakakumbhasthapana; udakamehaḥ; udakapāyanā; udakavahasrotas; udakavahasrotoduṣṭiḥ; udakavahasrotoviddhaḥ; udānaḥ; udānavātakopaḥ; udarādaḥ; udaram; Udaramarma; udarapārśvam; ulvam; uṇḍukaḥ; unmādaḥ; unmardanam; unmārgagāmībhagandaraḥ; unmathakaḥ; unmathanakarma; unmeṣaḥ; Unmeṣiṇīsirā; unnamanakarma; upacayaḥ; upadeśaḥ; upadhānam (viṣopakramaḥ); upadhātuḥ; upadrava; upadravaḥ; upadravaroga; upadravavirecanavyāpat; upahāraḥ; upasthitagarbhaḥ; upasthitaprasavaḥ; upavāsaḥ; upaveśanasaṁskāraḥ; upaviṣam; upāyaḥ; upayantram; uraḥkoṣṭhaḥ; uraḥkṣatajanyarājayakṣmā; uraḥphalakaḥ; ūrdhvabhāgahara-karma; ūrdhvadantapaṅktiḥ; ūrdhvaga-amlapittam; ūrdhvagaraktapitta vamanasya; ūrdhvajatru; ūrdhvakāyaḥ; urdhvāṅgacikitsā; ūrdhvāṅgacikitsā; ūṣaṇaḥ; uṣṇaḥ; uṣṇajala-śiraḥsnānaḥ; uṣṇamārutaḥ; uṣṇasadanam; uṣṇavātaḥ; uṣṇavīrya-dravyātiyogaḥ; usṇodakamukhaparisekaḥ; uṣṭragrīvabhagandaraḥ; utkārikākarma (vraṇacikitsā); utkartanam (viṣopakramaḥ); utkliṣṭadoṣamandāgneḥ; utkṣepaḥ (marma); utpādakahetuḥ; utpalabhedakaḥ; utpalaśastram; utpātaḥ; utpiṣṭa-sandhimuktam; utsādanakarma; utsādanam; vāgindriyam; vahnijāraḥ; vaidalavargaḥ; vaidūryam; vaiḍūryam; vaidyaḥ; vaikalyakaramarma; vaikrāntam; vaikṛtadoṣaḥ; vaikṛtāpahakarma (vraṇacikitsā); vairecanikadhūmapānam; vaiśeṣikaguṇāḥ; vaitaraṇabastiḥ; vājīkaraṇacikitsā; vajikaraṇacikitsa; vājīkaraṇam; vajra; vāk-siddhiḥ; vakrī; vamanakarma; vamanakarma (vraṇacikitsā); vamanam (viṣopakramaḥ); vamanamithyāyogaḥ; vamitaviriktayostu; vanaspatiḥ; vānaspatya; vānaspatyakāyaḥ; vaṅgam; vaṅkṣaṇaḥ; vaṅkṣaṇasandhiḥ; vanopalā; vanotpalā; vanyopalā; vapā; vapāvahanam; vapuḥ; vāpyam; varāhadaṃṣṭrakaḥ; vartmārbudaḥ; vartmasandhiḥ; vartmaśarkarā; vartmāvabandhakaḥ; vāruṇakāyaḥ; vasāmehaḥ; vāsanam; vaśī; vastiḥ; vastikukṣiḥ; vastimukham; vastimūrdhā; vastiśiraḥ; vāta-karma; vata-śamanam; vātabalāsakajvaraḥ; vātabastiḥ; vātābhiṣyandaḥ; vātaduṣṭaraktaḥ; vātajagranthiḥ; vātajagulmaḥ; vātajahṛdrogaḥ; vātajājīrṇam; vātajakarṇarogaḥ; vātajakarṇaśūlam; vātajakāsaḥ; vātajakṣīradoṣaḥ; vātajamasūrikā; vātajamūrcchā; vātajamūtrakṛcchram; vātajanāḍīvraṇaḥ; vātajanāsārśaḥ; vātajapāṇḍurogaḥ; vātajapramehaḥ; vātajaraktapittam; vātajarohiṇī; vātajārśaḥ; vātajaślīpadaḥ; vātajaśophaḥ; vātapittajajvaraḥ; vātapittajavisarpaḥ; vātapittaprakṛtiḥ; vātapittatṛtīyakajvaraḥ; vātaprakopaḥ; vātaprasaraṇam; vātaraktam; vātasañcayaḥ; vātāśayaḥ; vātāṣṭhīlā; vātaśūlavyāpat; vātātapikarasāyanam; Vātavahā; vātavṛddhilakṣaṇam; vātika-āmavātaḥ; vātika-amlapittam; vātika-asṛgdaraḥ; vātika-liṅganāśaḥ; vepathuḥ; veśavāraḥ; vetasapatraśastram; vibandhaḥ; vibandhavyāpat; vibhraṃśaḥ-vamanavyāpat; vibhramśavirecanavyāpat; vibhu; vicāraḥ; vicāraṇāsnehaḥ; vicarcikā; vicitrapratyayārabdhadravyaḥ; viḍ-vighātaḥ; vidagdhājīrṇam; vidagdhāmlam; vidāhī; viḍalavaṇam; vidārī; vidārikā; vikalpanam; vikalpasamprāptiḥ; vikarṣaṇakarma; vikāśī; vikṛtiḥ; vikṛtiviṣamasamavetasannipāta-; vilaṃghitadurbalendriyālpāgnini; rūḍha-virecanavyāpat; vilepī; vimalam; vimārgagamanam; vimlāpanakarma; vimlāpanakarma (vraṇacikitsā); viṃśatiśastrāṇi; vinamanakarma; vinatā-pramehapiḍakā; vinayaḥ; vipādikā; viruddhānnam; vīrudha; virūḍhādhakaḥ; virūḍhadhānāḥ; vīryam; vīryavāhinīsirāchedana-; viṣacikitsā; viśadaḥ; viṣagaravairodhikacikitsā; viṣaghnalepaḥ; viṣaghnam (vraṇacikitsā); viṣahara-agadaḥ; viṣajamūrcchā; viṣajaśophaḥ; viṣajonmādaḥ; viṣakanyā; viśalyaghnamarma; visrāvaṇakarma; visrāvaṇakarma (vraṇacikitsā); viṣṭabdhājīrṇam; visūcikā; visūcikā-upadravaḥ; viśuṣkaśukram; viśvācī; viṣyandaḥ; viṭ; vitānabandhaḥ; vitaṇḍā; viṭapaḥ (marma); vitastiḥ; vivāhasamskāra; vivaraṇakarma; vivarṇaretodoṣaḥ; vivartanakarma; vivartita-sandhimuktam; vivekaḥ; vṛṣacikitsā; vṛṣaṇaḥ; vṛṣaṇakacchūḥ; vṛṣatā; vṛścikaviṣaḥ; vṛṣyaḥ; vṛṣyam; vṛttasnāyuḥ; vṛttikaraḥ; vyabhicārihetuḥ; vyadhana karma; vyadhanavisrāvaṇakarma; vyādhibalavirodhitatvam; vyādhibhedaḥ; vyādhiḥ; vyādhiharam; vyādhihetuḥ; vyādhikṣamatvam; vyapetāhikkā; vyāptiḥ; vyatirekavyāptiḥ; vyavasāyaḥ; vyavāya vyāyāma; pānaklāntānām nasya; vyavāya-vaiṣamyam; vyavāyajanyarājayakṣmā; vyavāyamithyāyogaḥ; vyavāyātiyogaḥ; vyavāyī; vyāyāma-vaiṣamyam; vyāyāmaḥ; vyāyāmajanyarājayakṣmā; vyāyāmatiyogaḥ; vyāyojimaḥ; vyomāśmaḥ; vyūhanakarma; yavakṣāraḥ; yavaprakhyā; yavavakraśalākā; yavodaraḥ; yogabastiḥ; yogavāhī; yogyā; yoni dhavana; yoni dhupana; yoni kalkadharaṇa; yoni lepana; yoni picu; yoni prakṣlana; yoni puraṇa; yoni varti; yonikandaḥ; yonimukham</t>
  </si>
  <si>
    <t>व्याधिक्षमत्व; 475; 477; अनुस्वार; ◌; ं; सन्स्क्रित तेर्म इन इअस्त*; आभ्यन्तरहेतुः; आभ्यन्तरस्नेहः; अभ्यनुज्ञा; अभ्यासः; अभ्यवहरण-शक्तिः; अब्रह्मछर्यम; अबुध्नव्रणः; आचाररसायनम; अच्छस्नेहः; अचेतन-द्रव्यम; आचूषणकर्म; अधःकायः; अधःक्षिप्त-सन्धिमुक्तम; अधःपातनम; अधःस्रोतः; आढकम; आध्मानविरेचनव्यापत; आध्मात-विरेचनव्यापत; अधोभक्तः; अधोग-अम्लपित्तम; अधोगरक्तपित्त-; अधोवातवेगरोधः; अध्रुषः; अध्वजन्यराजयक्ष्मा; अध्यर्बुदः; आध्यात्मिक; आध्यात्मिकरोगः; आदिबलप्रवृत्तरोगः; आदित्यपाक; अद्रव्यभूतचिकित्सा; अदृष्टम; अगदः; अगदतन्त्रम; आगन्तु क्षवथुः; आगन्तुजछर्दिः; आगन्तुजज्वरः; अग्न्याशयः; अग्रनासिका; अग्रपर्व; अग्रोपहरणीयः; अग्र्यसङ्ग्रहः; अहङ्कारः; आहारद्रव्ययोजनम; आहारः; आहारः (व्रणचिकित्सा); आहारकल्पना; आहारमिथ्यायोगः; आहरणकर्म; आहरणम; आहारपरिणामकरभावः; आहाररसः; आहारस्वरूपभेदः; आहारातियोगः; आहारवैषम्यम; अजीर्णभुक्त भक्ते नस्य; व्यापदः; अजीर्णम; अकालधूमपानः; अकालजरोगः; अकालशयनम; आकाशः; आकस्मिकरोगः; आखुविषः; अकृतयूषः; आकृतिः; अकृत्रिमविषम; अक्षः; अक्षकः; अक्षकसन्धिः; अक्षकास्थि; अक्षम; अक्षप्रसादनम; अक्षरलेखनसँस्कारः; अक्षता; आक्षेपकः; अलासः; अलसक-अजीर्णम; अलसककुष्ठः; अलसक; विसूचिक; आम; प्रजात; आमातिसारिणाम; आस्थापनस्यव्यापदः; अलसकुष्ठः; आलेपः; आलेपकर्म (व्रणचिकित्सा); अलिकम; अलोभः; आलोचक-पित्तम; अल्पप्रवृत्तरक्तः; अल्पशुक्रता; आमजज्वरः; आमजतृष्णा; आमाजीर्णम; आमपक्वाशयः; अमरा; आमाशयगतवातः; अम्लस्कन्धः; अम्लसूपः; अम्लोषितः; अमृतीकरणम; अंसबन्धनम; अंसदेशः; अंसः; अंसकूटः; अंसमूलम; अंसफलकः; अंसफलकम (मर्म); अंसपिण्डः; अंसपिण्डिका; अंसपीठम; अंससन्धिः; अंसशोषः; अमूर्तद्रव्यम; अनादि; अनागतवेक्षणम; आनाहः; अङ्गार्तिबस्तिव्यापत; अङ्गुलः; अङ्गुलास्थि; अङ्गुलिग्रन्थिः; अङ्गुलिः; अङ्गुलिपर्व; अन्गुल्यग्रम; अङ्गुष्ठः; अङ्गुष्ठमूलम; अङ्गुष्ठोदरम; आणि (मर्म); अनिलायनम; अनिमित्तजन्य-दृष्टिगतरोगः; अनिन्दितशलाका; अनिर्देश्यरसः; अनित्यम; अञ्जन-अपचारः; अञ्जनम; अन्तःकोष्ठः; अन्तःकुक्षिः; अन्तःपुष्पम; अन्तरभक्तम; अन्तराधिः; अन्तर्बहिर्विभागः; अन्तर्गलः; आन्तरिक्ष-जलम; आन्तरिक्ष-उदकम; अन्तर्मुखशस्त्रम; अन्तर्मुखस्रोतः; अन्तर्वेगज्वरः; अन्तश्चेतन; अन्तश्चेतनः; अन्त्र-वृद्धिः; अन्त्रादः; आन्त्रालजी; आन्त्रम; अन्त्राशयः; अनुवासनातियोग; अनुवासनवस्त्ययोग; अनुवासितस्य नस्य व्यापदः; अनुवेल्लितबन्धः; अनुयोगः; अनुयोज्यम; अण्वस्थि; अन्यधातूपहितशुक्रदोषः; अन्यतोवातः; अन्येद्युष्कविषमज्वरः; अन्योन्याभावः; अपची; अपदेशः; आपः; अपकर्षणम; अपलापः (मर्म); अपानवातकोपः; अपाङ्गदेशः; अपूपः; आराशस्त्रम; अरत्निः; अर्धचन्द्रमण्डलवत-; छेदः; अर्धधारशस्त्रम; अर्धकपाटसन्धिक; अर्धावभेदकः; अर्दितः; अरिष्ट-बन्धनम; (विषोपक्रमः); अरिष्टलक्षणम; अर्जुनः; अर्कयन्त्रम; अरोचकः; अरोचकार्तस्य अनुवासनस्य; आरोग्यम; अर्शः; अरुणकुष्ठः; असाध्य-कोष्ठभेदः; असाध्य-सव्रणशुक्रः; असाध्यरोगः; असमवायि-कारणम; आसङ्गिम; आसन्नप्रसवः; अशस्त्रकृत-रोगः; असात्म्येन्द्रियार्थसम्योगः; आशयापकर्षः; आश्च्योतन-अपचारः; आश्च्योतन-अयोगः; आश्च्योतनम; आश्च्योतनातियोगः; आसेक्यः; अशितम; अश्मघनस्वेदः; अश्मनोःसंघट्टनं-; कर्णयोर्मूले; अश्मरी; अष्टविधशस्त्रकर्म; आस्थापनबस्तिः; आस्थापनापचारः; अस्थि-धातुः; अस्थि-सारः; अस्थिधातुगतज्वरः; अस्थिधात्वग्निः; अस्थिगत-शल्यः; अस्थिगतमसूरिका; अस्थिगतवातः; अस्थिजालम; अस्थिखण्डः; अस्थिक्षयः; अष्ठीलिका; अस्थिमर्म; अस्थिपञ्जरः; अस्थिपर्व; अस्थिसन्धयः; अस्थिसङ्घातः; अतिदग्ध-गुदः; अतिदेशः; अतिदुर्बल; क्षुतार्त त्तॄष्णार्त;; श्रमार्तानाम आस्थापनस्य; अतिकॄशस्य आस्थापनस्य; अतिमात्राहारः; आटीमुखशस्त्रम; अतिपिच्छिलशुक्रदोषः; अतिप्रवृत्तरक्तः; अतिप्रवृत्तिः; अतिरुक्ष-विरेचनव्यापत; अतिरूक्षव्रणवर्ति-उपयोगः; अतिसार; अतिसारपूर्वरूपम; अतिशीत-अश्च्योतनः; अतिस्निग्ध-विरेचनव्यापत; अतिस्निग्धव्रणवर्ति-उपयोगः; अतीतावेक्षणम; अतिवाहिक-शरीरम; औषधम; औषधम (विषोपक्रमः); अवबद्धशल्यम; अवबाहुकः; अवभासिनी; अवचूर्णनम (व्रणचिकित्सा); अवगाहः (विषोपक्रमः); अवगाहस्वेदः; अवक्षिप्त-सन्धिमुक्तम; अवलम्बक-कफः; अवमन्थः; अवम्यानाम वमन व्यापदः; अवपीडकः; अवपीडनम; अवर; आवर्तः (मर्म); अवसादनम; अवसादीशुक्रदोषः; अवसेचनकर्म; अवस्थापाकः; बद्धोदर; छिद्रोदर;; उदकोदर; आध्मानार्तानां; बाधनम; बाधिर्यम; बडिशशस्त्रम; बहलवर्त्म; बहिःपरिमार्जनम; बहिरन्तश्चेतनः; बहिरायामः; बहिर्वेगज्वरः; बाहु-पिण्डिका; बाहुः; बाहुमध्यम; बाहुमर्म; बाहुमूलम; बाहुनलकम; बहुपानम; बाहुपृष्ठम; बाहुसन्धिः; बाहुशिरः; बन्धनकर्म (व्रणचिकित्सा); बाष्पवेगरोधः; बस्ति-अभिघातः; बस्तिकर्म; बस्तिकर्म (व्रणचिकित्सा); बस्तिकर्मचिकित्सापचारः; बस्तिकुण्डलः; बस्तिशीर्षम; बस्तिव्यापद; भगः; भगन्दरः; भगन्दरपूर्वरूपम; भगास्थि; भग्नः; भग्नसन्धानकरः; भग्नसन्धानम; भैषज्यकालः; भैषज्यकल्पना; भाजनम; भेषजगृहम; भेषजम; भेषजनिमित्तजः; भिन्न-सद्योव्रणः; भिन्नः; भिषङ्निमित्तजः; भोजनोत्तरम; भ्राजकपित्तम; भ्रामरम; भ्रंशथुः; भ्रूः; भुजा; भुजमध्यम; भुजशिखरम; भुक्तभक्त; पीतोदकस्य; आस्थापनस्य व्यापदः; भुक्तादिः; भूस्वेदः; भूताग्निः; भूतात्मा; बृंहणधूमपानम; बृम्हणम; बृम्हणम (व्रणचिकित्सा); बृम्हणनस्यम; बृंहणीयः; बुद्बुदम; बुद्धिः; चैतन्यम; चक्षुः; चक्षुरिन्द्रियम; चक्षुष्यम; चलाचल-सन्धिक्षतः; चालनकर्म; चणकाम्लः; चन्द्रकान्तः; चन्द्रमण्डलवत-छेदः; चपलः; चरकसंहित; चर्म; चर्मदल-कुष्ठः; छलः; छर्दिघ्नम; छर्दिनिग्रहज-उदावर्तः; छर्दिनिग्रहणम; छर्दिवेगरोधः; छेदनभेदः; छेदनकर्म; छेदनम; छेद्यरोगः; छिद्रम; छिद्रोदरः; छिन्नश्वासः; चिबुकम; चिह्नम; चिकित्स्य-पुरुषः; दहनम; दहनोपकरणम; दैर्घ्यम; दैवबलप्रवृत्तरोगः; दैवव्यपाश्रयचिकित्सा; दैवीचिकित्सा; दालनः; दामबन्धः; दमः; डमरुयन्त्रम; दम्ष्ट्राचिकित्सा; दण्डकः; दण्डापतानकः; दन्त-त्वक; दन्तबन्धनम; दन्ताधारः; दन्ताग्रम; दन्तः; दन्तहर्षः; दन्तजन्म; दर्शन; दर्शनम; दारुणकः; दारुणकर्म; दारुणकोष्ठ-विरेचनव्यापत; दर्विकयन्त्रम; दशनच्छदौ; दशनः; दशविधपरीक्षा; दशविधपरीक्ष्यभावः; दौहृदापचारकृतरोगः; देहः; देवशत्रुजुष्टोन्मादः; देवोन्मादः; धलनम; धमनी; धमनीगत-शल्यः; धृतिः; धूमदर्शी; धूमः; धूमम (विषोपक्रमः); धूमनस्यम; धूमपान-अपचारः; धूमपान-अतियोगः; धूमपान-अयोगः; धूमपानम (व्रणचिकित्सा); धूमपानमिथ्यायोगः; धूमरः; धूपनम; ध्वजभङ्गजन्यक्लैब्यम; ध्वजः; ध्यानम; दिनचर्या; दिनपाकि-अजीर्णम; दीपनम; द्रवः; द्रवस्वेदः; द्रव्य-सामान्यम; द्रव्य-विशेषः; द्रव्यगुणविग्ननम; दृक्प्रसादनम; द्रोणः; द्रोणी; दृष्टि-गोलकः; दृष्टि-मण्डलम; दृष्टिः; दुग्धम; दुग्धान्नाशी; दुग्धपाषाणम; दुग्धाशी; दुःखम; द्विरेता; द्वितीय-पटलगतदोषः; द्वितीयमास-गर्भः; द्विविध-मानसिक-रोगः; द्विविधहेतुः; द्विविधोपक्रमः; एककुष्ठः; एकान्तः; एकशेफक्षीरपानम; एकत्व; एकवृन्दः; एषणकर्म; एषणीशस्त्रम; गाढबन्धन-व्रणः; गैरिकम; गजपुटः; गलबाह्यम; गन्धकः; गन्धमाला; गन्धनामा; गन्धर्वकायः; गन्धर्वोन्मादः; गन्धवहाधमनी; गण्डूषः; गाङ्गजलम; गन्गम्बु; गरचिकित्सा; गरविषः; गरविषम; गर्भच्छिद्रम; गर्भकोषः; गर्भकोष्ठः; गर्भनाभिनाडी; गर्भपातः; गर्भाशयद्वारम; गर्भाशयः; घण्टिका; घाटा; घटी; घटियन्त्रावचरणम; घोलः; घ्राणः; घ्राणमार्गः; घ्राणमूलम; घ्राणपाकः; घ्राणस्रावः; घ्राणेन्द्रियम; घृतमूर्च्छनम; घृतिका; घुण्टिका; घुटिका; गिलायुः; गिरिसिन्दूरः; गोदन्ती; गोजिह्वा; गोजिह्विका; गुदम; गुदमण्डलम; गुदमुखम; गुदान्त्रम; गुदपार्श्वक्षेत्रम; गुदास्थि; गुदस्थितवातः; गुदास्थिविवरम; गुदौष्ठम; गुदवलिः; गुदोपस्थदेशः; गुह्यम; गुह्यप्रदेशः; गुल्म; गुल्मः; गुल्फः; गुल्फकर्णः; गुल्फसन्धिः; गुण-सामान्यम; गुण-विशेषः; हस्ताग्रम; हस्तः; हस्ततलम; हस्तिमेहः; हताधिमन्थः; हेतुविपरीतचिकित्सा; हेतुविपरीतः; हेतुविपरीतार्थकारी; हेतुव्याधिविपरीतः; हेतुव्याधिविपरीतार्थकारी; हेत्वाभासः; हेत्वन्तरम; हेत्वर्थः; हिध्मा; हिक्का; हिक्काबस्तिव्यापत; हृदयावरणम (विषोपक्रमः); हॄदयोपसरणम; हृद्बस्तिः; हॄद्ग्रहः-वमनव्यापत; हृद्रोगः; हॄद्रोगि वमनस्य व्यापदः; हृद्यम; हृत्प्राप्तिबस्तिव्यापत; इच्छा; इक्षुवालिकामेहः; इक्षुवर्गः; इन्द्रबस्तिः (मर्म); इन्द्रलुप्तः; इन्द्रविद्धा; इन्द्रियान्तर-सञ्चारः; इरिवेल्लिका; ईर्ष्याभिरति; ईर्ष्यकः; जङ्घा-पिण्डिका; जङ्घास्थिनी; जन्मबलप्रवृत्तरोगः; जानु; जानुबस्तिः; जानुकपालिका; जानुसन्धिः; जान्वधःसन्धिः; जराचिकित्सा; जराजन्यक्लैब्यम; जरणशक्तिः; जराशोषः; जरायुः; जरायुजः; जातकर्म; जातकर्मसँस्कारः; जातमात्रः; जाठराग्निः; जठरम; जातिः; जीवनम; जीवनीयः; जीवन्मुक्तिः; जीवरक्ताशयः; जीवितधाम; जीवितम; जीवितायतनम; ज्ञः; ज्ञानम; ज्ञ्नेन्द्रयगतवत; ज्ञानेन्द्रियम; जृम्भानिग्रहज-उदावर्तः; जृम्भावेगरोधः; ज्वरपूर्वरुपम; ज्योतिस्थानम; कचः; कालबलप्रवृत्तरोगः; कालबस्तिः; कालज-बलम; कालखण्डः; कललम; कालमानः; कालमेहः; कालान्तरप्राणहरमर्म; कालप्रकर्षः; कालप्रतीक्षा; कालसम्प्राप्तिः; कलाविका; कलायखञ्जः; कालेयकम; कालेयम; कण्डूहरः; कण्डूप्रशमनः; कनीनसन्धिः; कनीनिका; कनिष्ठिका; काञ्जी; काञ्जिकम; कङ्कुष्ठम; कण्ठगतरोगः; कण्ठः; कण्ठनाडी; कण्ठशालूकः; कण्ठसिरा; कण्ठशुण्डी; कण्ठ्यम; कपालः; कपालास्थि; कफज-उपदंशः; कफज-वृद्धिः; कफज-योनिरोगः; कफजचतुर्थकज्वरः; कफजछर्दिः; कफजदन्तनाडी; कफजग्रहणीरोग; कफजग्रन्थिः; कफजगुल्मः; कफजहृद्रोगः; कफजाजीर्णम; कफजज्वरः; कफजकर्णरोगः; कफजकासः; कफजकृमिः; कफजक्षीरदोषः; कफजकुष्ठः; कफजमसूरिका; कफजमूर्च्छा; कफजमूत्रकृच्छ्रम; कफकोपनम; कफक्षयः; कफपित्तजज्वरः; कफपित्ततृतीयकज्वरः; कफप्रकोपः; कफप्रकृतिः; कफप्रसरः; कफसञ्चयः; कफाशयः; कफवहा; कफवातजज्वरः; कफवातप्रकृतिः; कफविदग्धदृष्टिः; कफोणिः; कफोत्क्लिष्ट-वर्त्म; कपोलः; कपोतपुटः; करजः; करालः; कर्मेन्द्रियम; कार्मुक-बीजम; कार्मुकबीजः; कर्ण-अर्बुदः; कर्ण-अर्शः; कर्ण-गूथकः; कर्ण-कण्डूः; कर्ण-क्ष्वेडः; कर्ण-नादः; कर्ण-पाकः; कर्ण-प्रतिनाहः; कर्ण-शोफः; कर्ण-स्रावः; कर्ण-स्रोतः; कर्ण-विद्रधिः; कर्णधूपनम; कर्णलतिका; कर्णमलः; कर्णमूलम; कर्णव्यधनसन्धान-; कर्परम; कर्परपाचनम; कर्शनम; कर्षूस्वेदः; कर्ता; कार्य; कार्यद्रव्यम; कार्यः; कार्यफल; कार्यफलम; कार्ययोनि; कार्ययोनिः; कासघ्नधूमपानम; कषाय-रसः; कषायधारा; कषायः (व्रणचिकित्सा); कट्वरम; कट्यन्त्रम; कौबेरकायः; कौमारभृत्यम; कौपम; कवल-अतियोगः; कवलचिकित्सापचारः; कवलधारणम (व्रणचिकित्सा); कवलः; कवलहीनयोगः; कवलान्तरम; कायच्छिद्रम; कायचिकित्सा; कायाग्निः; कायसेकः; खर्परः; खटिका; खट्वाबन्धः; खुडः; खुडकः; खुलकः; कीलक; कीलकः; किलाटम; कीटविषः; किटिभः; किट्टम; क्लमबस्तिव्यापत; क्लमः-वमनव्यापत; क्लमविरेचनव्यापत; क्लेदक-कफः; क्लिष्टवर्त्म; क्लोम; क्रियाकालः; क्रियाकल्पः; कृकलासदष्टः; कृकाटिका (मर्म); कृमिदन्तकः; कॄमिघ्नकर्म (व्रणचिकित्सा); कृमिग्रन्थिः; कृमिज-शिरोरोगः; कृमिजछर्दिः; कृमिजहृद्रोगः; कृमिजपाण्डुरोगः; कृमिकर्णकः; क्रोडः; क्रोधः; क्रोशनम; क्रोष्टुकशीर्षः; कृशरा; कृष्ण-दृष्टि-सन्धिः; कृष्ण-मण्डलम; क्षारः; क्षारकर्म; क्षारकर्म (व्रणचिकित्सा); क्षारकर्म-अपचारः; क्षारमेहः; क्षारपान-अतियोगः; क्षारपायना; क्षारसूत्रः; क्षारविभ्रमः; क्षतगुदस्य विरेचनव्यापत; क्षतज-ओष्ठप्रकोपः; क्षतजभगन्दरः; क्षतजदाहः; क्षतजकासः; क्षतजशोफः; क्षतजतृष्णा; क्षतजविसर्पः; क्षतार्म; क्षतशुक्लः; क्षतेषु वमनस्य व्यापदः; क्षीरम; क्षीरान्नादः; क्षीराष्टकम; क्षीरवर्गः; क्षोदः; क्षुद-वेगरोधः; क्षुधा; क्षुधार्तस्य नस्य व्यापदः; क्षुद्राहिक्का; क्षुद्रान्त्रम; क्षुद्रान्त्रावयवः; क्षुद्ररोगः; क्षुद्रश्वासः; क्षुन्निरोधज-उदावर्तः; कुचौ; कुडवः; कुहणिका; कुहरम; कूर्चः (मर्म); कूर्चशिरः (मर्म); कूर्चिका; कूर्परः; कूर्परसन्धिः; कूर्परास्थि; कुशपत्रशस्त्रम; कुटकास्थि; कुठारिकाशस्त्रम; कुटीप्रावेशिकरसयनम; कुटीस्वेदः; कूयकम; क्वाथः; लगणः; लघुः; लघुत्रयी; लाजा; लाजमण्डः; लवणस्कन्धः; लेहः; लेहः (विषोपक्रमः); लेहनम; लेखन-आश्च्योतनम; लेखनकर्म; लेखनम; लेखनाञ्जन-अपचारः; लेखनाञ्जन-अतियोगः; लेखनाञ्जन-अयोगः; लेखनाञ्जनम; लेखनपुटपाकः; लेखनसेकः; लेखनातियोगः; लेखनायोगः; लेख्यरोगः; लेलिहः; लेपः (विषोपक्रमः); लोमादः; लोमद्वीपः; लोमकूपमलः; लोमापहरणम; लोमविध्वंसः; लूताविषः; मदः; मदकारी; मदनातपत्रम; मदात्ययः; मदात्ययित-विरेचनव्यापत; माधवनिदन; मधुक्रोडः; मधुमेह कुष्ठिनोर्व्याधेः; मधुमेहः; मधुर-रसः; मधुररसातियोगः; मधुरस्कन्धः; मधुरावस्थापाकः; महाश्वासः; महत; महतीहिक्का; महत्स्रोतः; महाविषम; माहेन्द्रकायः; मैथुनापचारम; मैथुनाशक्तिः; मज्जा-धातुः; मज्जाधातुगतज्वरः; मज्जाधात्वग्निः; मज्जागतमसूरिका; मज्जागतवातः; मज्जाक्षयः; मज्जामेहः; मज्जसारः; मज्जावहस्रोतस; मज्जावहस्रोतोदुष्टिः; मज्जावैषम्यम; मांसजार्बुदः; मांसक्षयः; मांसम; मांसमर्म; मांसपाकः; मांसरज्जुः; मांसरसः; मांसार्बुदः; मांससङ्घातः; मांसतानः (अर्बुदः); मांसवहस्रोतस; माम्सवहस्रोतोदुष्टिः; माम्सवहस्रोतोविद्धः; मांसवैषम्यम; मांसवर्गः; मांसवृद्धिः; मनःशिला; मानम; मानसक्लैब्यम; माणिक्यम; मञ्जिष्ठामेहः; मनोअर्थः; मनोधिश्टानम; मनोगुणः; मन्थनम; मन्त्रचिकित्सा; मन्त्रः (विषोपक्रमः); मानुषीचिकित्सा; मन्या; मन्या (मर्म); मन्याबस्तिः; मन्यास्तम्भः; मरणम; मारणम; मर्दनम; मार्गविशोधनम; मसूरिका-प्रमेहपिडका; मसूरिकापूर्वरूपम; मथितः; मात्राबस्तिः; मातृजरोगः; मातृका (मर्म); मात्सर्यम; मत्स्यकायः; मत्त मूर्च्छितयोर; मयूरास्थि; मेदःक्षयः; मेदजरोहिणी; मेदसाश्रितंपटलम; मेढ्रचर्म; मेढ्रद्वारम; मेढ्राग्रम; मेढ्रः; मेढ्ररोगजक्लैब्यम; मेध्यरसायनम; मिन्मिनः; मिथ्यास्नेहनम; मिथ्याविरेचनम; मिथ्याव्रणोपचारः; मिथ्याव्यवायम; मोहः; मोक्षः; मृद्भक्षणजन्य; मृद्दारश्रृंगः; मृदितः; मृदुधूमपानम; मृदुः; मृदुकर्म; मृदुकोष्ठः; मृगश्रृंगम; मृतगर्भः; मृतसञ्जीवनम (विषोपक्रम); मूढगर्भः; मुद्रिकाशस्त्रम; मुहुर्मुहुः; मूषा; मूषिकाविषः; मुष्कः; मुष्कस्रोतो अभिघातः; मूत्र-वेगरोधः; मूत्राभिघातज-उदावर्तः; मूत्राघात वमनस्य; मूत्राघातः; मूत्रग्रहः; मूत्रग्रन्थिः; मूत्रज-वृद्धिः; मूत्रजननम; मूत्रजठरः; मूत्रक्षयः; मूत्रम; मूत्रमार्गः; मूत्रपथः; मूत्रप्रसेक-क्षणनम; नाभिनालपतनम; नाभिप्रदेशः; नादेय-उदकम; नाडिका; नाडीस्वेदः; नाडीव्रणः; नाडीयन्त्रम; नागम; नागपाषाणम; नैगमेषग्रहः; नैमित्तिकरसायनम; नैष्ठिकीचिकित्सा; नख-मांसम; नख-सन्धिः; नखः; नखशस्त्रम; नकुलान्ध्यम; नलकास्थि; नालम; नामकरणसँस्कारः; नासास्रावः; नासास्रोतः; नासास्थिदण्डः; नासातरुणास्थि; नासावंशः; नासाविवरम; नासिकामलः; नासिकापुटम; नस्तम; नस्यकर्मचिकित्सापचारः; नस्यम (विषोपक्रमः); नस्यम (व्रणचिकित्सा); नस्यमिथ्यायोगः; नस्यातियोगः; नस्यव्यापत; नस्यायोगः; नवगुड-अत्युपयोगः; नवजात; नेत्र्यम; निबन्धिनी; निदानम; निदानपञ्चकः; निदानपरिवर्जनम; निदानार्थकररोग; निदर्शनम; निद्रा; निद्रा-वैषम्यम; निद्रानाशः; निद्रावेगरोधः; निगमनम; निघण्टुः; निग्रहस्थानम; निःश्वासः; निजव्रणः; नीला (मर्म); नीलम; नीलमेहः; नीलिका; निरूहबस्तिः; निरूहबस्त्यपचारः; निरूहबस्त्ययोगः; निरूहमिथ्यायोगः; निरूहातियोगः; निरुत्थ; निर्वचनम; निर्वापणकर्म (व्रणचिकित्सा); निर्वापणम; निर्वेधिम; निर्विकल्पकम; निर्विकारम; निर्यास-विषः; निर्यूहः; निश्चन्द्र; निशि; निष्क्रामणसँस्कारः; निष्क्रियः; निष्फलशुक्रम; निष्पीडनम (विषोपक्रमः); ओष्ठकण्ठजिह्वाप्रमार्जनम; ओष्ठप्रान्तः; ओष्ठरोगः; ओष्ठसन्धानविधिः; पाचक-पित्तम; पाचनकर्म; पच्यमानज्वरः; पच्यमानाशयः; पच्यमानावस्था; पादचतुष्टयम; पाददाहः; पाददारी; पादाघातः; पादाग्रम; पादः; पादहर्षः; पक्षः; पक्षवधः; पक्ष्माग्रम; पक्ष्मकोपः; पक्ष्ममण्डलम; पक्ष्मशातः; पक्ष्माशयः; पक्ष्मवर्त्म-सन्धिः; पक्ष्मोपरोधः; पक्तिः; पक्तिस्थानम; पक्वाधानम; पक्वाशयगतवातः; पक्वाशयसमुत्थरोगः; पक्वाशयस्थ-दूषीविषम; पक्वाशयस्थ-रुधिरः; पक्वस्थानम; पाणिमूलम; पाणिशलाकाधिष्ठानम; पाणितलम; पानीयक्षारः; पाप्मा; पारद-अष्टसंस्कारः; पारदः; परदमूर्च्छनम; परादिगुणः; परमदः; परमाणु; परमाणुः; परामर्शः; परार्थानुमानम; परतन्त्र; परत्वम; परिदरः; पारिगर्भिकः; परिघः; परिपोटकः; परिषेकः (विषोपक्रमः); परिषेककर्म (व्रणचिकित्सा); परिषेकस्वेदः; परिस्राव-वमनव्यापत; परिस्रावबस्तिव्यापत; परिस्रावविरेचनव्यापत; परिस्रावीभगन्दरः; परिवर्तिका; पर्पटी; पार्ष्णिः; पार्ष्ण्यस्थि; पर्शुका; पर्शुकाग्रम; पार्श्वजघनम; पार्श्वम; पार्श्वसन्धिः (मर्म); पार्थिवम; पर्वणिका; पायुः; पायुमेढ्रान्तरम; पायुवलिः; पाय्यमानम; पेशी; पेश्यन्तरगत-शल्यः; पेया; फलकोशः; फलप्राशनसँस्कारः; फलवर्गः; फलविषः; फलयोनिः; फणम (मर्म); फाण्टम; फेनमेहः; फेनिलरेतोदोषः; फुफ्फुसः; पिच्छा; पिच्छिल-बस्तिः; पित्त-शमनम; पित्त-स्रावः; पित्ताभिष्यन्दः; पित्तधरा-कला; पित्तदोषावस्था; पित्तदुष्टरक्तः; पित्तज ग्रहणीरोग; पित्तज-अधिमन्थः; पित्तज-अपस्मारः; पित्तज-अरोचकः; पित्तज-अश्मरी; पित्तज-अतिसारः; पित्तज-ओष्ठप्रकोपः; पित्तज-प्रतिश्यायः; पित्तज-शिरोरोगः; पित्तज-उदररोगः; पित्तज-उपदंशः; पित्तज-वृद्धिः; पित्तज-योनिरोगः; पित्तजभगन्दरः; पित्तजार्शः; पित्तजश्लीपदः; पित्तजशोफः; पित्तजशूलः; पित्तजस्वरभेदः; पित्तजतृष्णा; पित्तजविद्रधिः; पित्तजविसर्पः; पित्तजविस्फोटकः; पित्तजव्रणः; पित्तजव्रणशोफः; पित्तजोन्मादः; पित्तकफजविसर्पः; पित्तकफप्रकृतिः; पित्तकोपनम; पित्तक्षयः; पित्तलम; पित्तप्रकोपः; पित्तप्रकृतिः; प्रदेशिनि; प्रधमनकर्म; प्रधमनम; प्रधान-कर्म; प्राधानिकहेतुः; प्राधान्यसम्प्राप्तिः; प्रध्वंसाभावः; प्रागभावः; प्राग्भक्तः; प्रजननकालः; प्रजननम; प्रजननमलः; प्रजास्थापनम; प्रजायनी; प्रज्ञापराधः; प्राकाम्यम; प्रकरणसमः; प्रक्लिन्नवर्त्म; प्रमेयः; प्राणः; प्राणप्रत्यागमनम; प्रनष्टशल्यम; प्राणवहस्रोतः; प्राणवहस्रोतोदुष्टिः; प्राणवहस्रोतोविद्धः; प्राणवातकोपः; प्राणायतनम; प्रणिपातगमनम; प्रपदम; प्रपाणिः; प्रसादः; प्रसादनकवलः; प्रसादनाञ्जनम; प्रसादाञ्जन-अपचारः; प्रसादाञ्जन-अतियोगः; प्रसादाञ्जन-अयोगः; प्रसक्तच्छर्दि वमनस्य; प्रतिबालाः; प्रतिज्ञा; प्रतिज्ञाहानिः; प्रतिखुरः; प्रतिमर्शः; प्रतीनाहः; प्रतिनिधिद्रव्यम; प्रातिनियमिकीसिद्धिः; प्रतिपत्तिः; प्रतिसारणकर्म (व्रणचिकित्सा); प्रतिसारणम; प्रतिसारणम (विषोपक्रमः); प्रतिसारणीयक्षारः; प्रतिष्ठापना; प्रतिश्याय प्लीहादयोः; अनुवासनस्य व्यापदः; प्रतितूनी; प्रतिवासर-अजीर्णम; प्रयत्नः; प्रायोगिकधूमपानम; प्रयोजनम; प्रेतकायः; प्रेत्य; प्रोथौ; पृष्ठबस्तिः; पृष्ठमर्म; पृष्ठवंशः; पृष्ठेषिका; पृथक्त्वम; पृथुकः; पृथुला-स्नायुः; पृथ्वी; पुंबीजम; पुंस्त्वनाशनः; पुँस्त्वोपघातजक्लैब्यम; पुंस्त्वोपघातिन; पुण्डरीकः; पुरुषेन्द्रियम; पूर्वकर्म; पूर्वपक्षः; पूर्वपश्चिम-विभागः; पूर्वरूपभेदः; पुष्करिका; पुष्प-विषः; पुष्परागम; पुष्पितः; पूतनाग्रहः; पुटपाक-अपचारः; पुटपाक-अतियोगः; पुटपाक-हीनयोगः; पुटपाकस्वरसः; राक्षसकायः; रक्षाविधानम (व्रणचिकित्सा); रक्त-धातुः; रक्त-सारः; रक्त-स्रावः; रक्ताभिष्यन्दः; रक्तधराकला; रक्तधातुगतज्वरः; रक्तधात्वग्निः; रक्तगतमसूरिका; रक्तगतवातः; रक्ताग्नि; रक्तज-अधिमन्थः; रक्तज-लिङ्गनाशः; रक्तज-ओष्ठप्रकोपः; रक्तज-प्रतिश्यायः; रक्तज-शिरोरोगः; रक्तज-उपदंशः; रक्तज-वृद्धिः; रक्तजदाहः; रक्तमोक्षणमिथ्यायोगः; रक्तपथः; रक्तपित्तम; रक्तप्रदरः; रक्तपूर्णकोष्ठः; रक्तपुष्टिः; रक्तशोधनः; रक्तातिप्रवृत्तिः; रक्तातिसारः; रक्तवहा; रक्तवहस्रोतस; रक्तवहस्रोतोदुष्टिः; रक्तवहस्रोतोविद्धः; रक्तवैषम्यम; रक्तवृद्धिः; रञ्जक-पित्तम; रस सारः; रस-धातुः; रसधातुगतज्वरः; रसशास्त्रम; रसशेषजन्य-अजीर्णम; रसस्थानम; रसवहाधमनी; रसवहस्रोतस; रसवहस्रोतोदुष्टिः; रसवहस्रोतोविद्धः; रसवैषम्यम; रसवृद्धिः; रसायन-चिकित्सा; रसायनचिकित्सा; रत्नम; रात्रिचर्या; रात्र्यान्ध्यम; रत्ती; रेचन-कर्म; रेचननस्यम; रेखापुर्णता; रोमादः; रोमकलवणम; रोमकूपः; रोमान्तः; रोमराजी; रोमसञ्जननकर्म; रोमसञ्जननम; रोमावर्तः; रोपण-आश्च्योतनम; रोपणगण्डूषः; रोपणकर्म; रोपणकवलः; रोपणाञ्जन-अपचारः; रोपणाञ्जन-अतियोगः; रोपणाञ्जन-अयोगः; रोपणाञ्जनम; रोपणपुटपाकः; रोपणसेकः; ऋषिकायः; ऋष्यजिह्वकः; रूपः; रूपवहाधमनी; शब्दाभिवहा; शब्दः; शब्दानुवहा; शब्दपथः; शब्दवहाधमनी; शब्दवहस्रोतस; सभक्तः; षडङ्गम; षाडवः; षड्धातुपुरुष; साधकपित्तम; साधन; साधनम; साधारणरसः; सधेतु; शाखा; शाखागतिः; शाखामर्म; शाखाश्रितकामला; शकृन्मार्गः; शकृत; साक्षी; सक्थि; सक्थिमर्म; सक्तुः; शकुनीग्रहः; शाकुनिकायः; शलाकायन्त्रम; शलाकी; शालाकिन; शालक्यतन्त्र; शालाक्यतन्त्रम; शालिधान्य-अतियोगः; सामान्यजविकारः; सामान्यपूर्वरूपम; समशनम; समवायः; समवायिकारणम; सम्भवः; सम्भोज्यम; शम्बूकावर्तभगन्दरः; सम्घातबलप्रवृत्तरोगः; शमीधान्यवर्गः; सम्ज्ञाप्रबोधनम; संज्ञास्थापनम; सम्ज्ञास्थापनम; शंखः; शंखावर्तसन्धिः; संख्या; सम्मोहः; संमूढपिडका; सामुद्रजलम; सामुद्रलवणम; समुत्थानम.; सम्वाहनम; संवरणी; संवत्सरः; संवृतदन्तः; सम्यग्रूढव्रणः; सम्यक-दग्धः; संयोगः; सँयोगजविषम; शनैर्मेहः; सञ्चारस्थानम; सन्दंशयन्त्रम; सन्धानकर्म; सन्धानीय; सङ्क्षिप्तः; सान्नम; सन्निकर्षः; सन्निकृष्टहेतुः; सन्निपातः; सन्निपातज ग्रहणीरोग; सन्निपातज-अपस्मारः; सन्निपातज-अरोचकः; सन्निपातज-ओष्ठप्रकोपः; सन्निपातज-प्रतिश्यायः; सन्निपातज-शिरोरोगः; सन्निपातज-स्रावः; सन्निपातज-उदररोगः; सन्निपातज-उपदंशः; सन्निपातज-योनिरोगः; सन्निपातजभगन्दरः; सन्निपातजछर्दिः; सन्निपातजगुल्मः; सन्निपातजहृद्रोगः; सन्निपातजज्वरः; सान्निपातिकरक्तदुष्टिः; सन्निपातिकरक्तपित्तम; सान्निपातिकशूलः; सन्निरुद्धगुदः; सन्नियोगः; सन्तर्पणम; सन्ततविषमज्वरः; सानुबाधनम; सपक्षः; सपिण्डिकः; सप्तममास-गर्भः; सार-विषः; शरारिमुखशस्त्रम; सारसम; शरावः; शराविका-प्रमेहपिडका; शारीर-गुणाः; सर्षपिका-प्रमेहपिडका; सर्व-सारः; सर्वाङ्गाभिहतः; सर्वाङ्गः; सर्वाङ्गरोगः; सर्वाङ्गवातः; सर्वसरमुखरोगः; सर्वोपघातशमनीय-; सशल्यव्रणः; शष्कुली; शष्कुलिः; सशोफपाकः; षष्टममास-गर्भः; शस्त्रदण्डहते नस्य; शस्त्रधारा; शस्त्रदोषः; शास्त्रगुणाः; शस्त्रकर्म-अपचारः; शस्त्रकर्मयोग्य-; वैद्यलक्षण; सत्त्व-सारः; सत्त्वकायः; सत्त्वम; सत्वावजयचिकित्सा; सत्यबुद्धिः; सौगन्धिकः; सौम्यधातुक्षयजक्लैब्यम; सौम्यरसः; सौम्यरोगः; सौरसः; शौर्यम; शौषिरः; सौसूलकः; सौसुरादः; सौवर्चललवणम; सवर्णकरणम (व्रणचिकित्सा); सावशेषौषधव्यापत; सविकल्पकम; सविष-जलौकादष्टः; सविष-मत्स्यदष्टः; सिरागतवातः; सिराग्रहः; सिराग्रन्थिः; शिरःकपालम; शिरःपिचुः; शिरःसेकः; शिरःशूलः वमनस्य; शिरःशूलम; सिराजग्रन्थिः; सिराजालः; सिराजालम; सिराजपिडका; सिरामर्म; सिराप्रहर्षः; शिरस्तैलम; शिरस्तापः; सिरावेधः; सिराविद्धः; शिरो-अर्तिबस्तिव्यापत; शीतः; शीतकषाय; शीतमेहः; शीतापनयनम; शीतपित्तम; शीतप्रशमनम; शीतपूतनाग्रहः; शितोदक (मुखपरिसेकः); सीवनभेदः; सीवनकर्म; सीवनम; सीवनी; स्कन्दग्रह; स्कन्दनम; स्कन्दापस्मारः; श्लैष्मिक-असृग्दरः; श्लैष्मिक-लिङ्गनाशः; श्लैष्मिकरक्तदुष्टिः; स्नातशिरसः नस्य व्यापदः; स्नायुगत-शल्यः; स्नायुगतवातः; स्नायुजालम; स्नायुमर्म; स्नायुप्रतानः; स्नायुविद्धः; स्नाय्वर्म; स्नेह अशनावृतम स्नेह बस्ति; स्नेह बस्ति व्यापद; स्नेह पित्तावृतम स्नेह बस्ति; स्नेह श्लेश्मावृतम स्नेह बस्ति; स्नेह वातावृतम स्नेह बस्ति; स्नेह विडावृतम स्नेह बस्ति; स्नेहबस्तिः; स्नेहकर्म; शोधन चिकित्स; शोधनधूमपानम; शोधनगण्डूषः; शोधनकर्म; शोधनकर्म (व्रणचिकित्सा); शोधनकवलः; शोकः; शोकजन्यराजयक्ष्मा; शोकजोन्मादः; शोणितजकृमिः; शोणितम; शोणितार्बुदः; शोणितार्शः; शोणितस्थानम; शोणितास्थापनकर्म; शोथघ्नः; शोथः; श्रोणीकाण्डम; श्रोणिकाण्डास्थि; श्रोणीकर्णः; श्रोणीप्रदेशः; स्रोतोदुष्टिहेतुः; स्रोतोदुष्टिप्रकारः; स्रोतोञ्जन; स्रोतोरोधः; स्रोतोवैगुण्यम; स्रोतोवैषम्यम; श्रोत्रादीन्द्रियगतवातः; श्रोत्रम; श्रोत्रेन्द्रियम; श्रृङ्गाटकम (मर्म); श्रृङ्गावचरणम; शृतः; स्रुतिवृद्धिकरम; स्तम्भः-वमनव्यापत; स्थालकम; स्थालकार्बुदम; स्थालीपाकः; स्थानान्तरगतदोषः; स्थानसम्श्रयः; स्थानिकदोषः; स्थपनी (मर्म); स्थावरः; स्थावरविष-अधिष्ठानम; स्थावरविषः; स्थिरः; स्थिरसन्धिः; स्थूलः; स्थूलान्त्रम; स्थूलास्थि; स्त्रीबीजम; स्त्रीरोग; सुभग-विरेचनव्यापत; शुक्रधात्वग्निः; शुक्रगतमसूरिका; शुक्रगतवातः; शुक्रघ्नम; शुक्रहरः; शुक्रजननम; शुक्रजन्यमूत्रकृच्छ्रम; शुक्रक्षयः; शुक्रक्षयजन्य-क्लैब्यम; शुक्रक्षयजन्यक्लैब्यम; शुक्रलः; शुक्रमेहः; शुक्रप्रसादनम; शुक्राप्यायनम; शुक्रसम्वाहकः; शुक्तिः; सुकुमार वमनस्य; सुकुमार-विरेचनव्यापत; शूलप्रशमनम; सूप्यम; सुरामेहः; शूर्पः; सूर्यचन्द्रदर्शनसँस्कारः; सूर्यकान्तः; सूर्यक्षारः; सूर्यावर्तः; सुषिरा-स्नायुः; सुषिरम; शुष्काक्षिपाकः; शुष्कार्शः; सुश्रुतसंहित; सूतिका; सूतिकारोगः; श्वासहरः; श्वसना; स्वसञ्ज्ञा; श्वासवहानाडी; स्वस्थः; स्वस्थस्योर्जस्करम; स्वस्थवृत्तः; स्वस्थवृत्तहितम; स्वास्थ्यम; स्वस्तिकबन्धः; स्वस्तिकयन्त्रम; स्वस्त्ययनम; स्वतन्त्र; श्वयथुघ्नः; श्वयथुः; श्वयथुहरः; तद्विद्यसम्भाषा; तद्विद्यसंभाषा,; तैल-वर्तिका; तैलधारा; तैलम (व्रणचिकित्सा); तैलमूर्च्छनम; तैलपायना; तैलसेवन-अतियोगः; तक्रधारा; तक्रकूर्चिका; तक्रम; तलहृदयम (मर्म); तालयन्त्रम; तालु; तालु-अर्बुदः; तालुदेशः; तालुगतरोगः; तालुकण्टकः; तन्त्रयुक्तिः; तनुः; तनुरसः; तनुरेतोदोषः; तापस्वेदः; तारका; तर्जनि; तर्कः; तार्क्ष्यम; तर्पक-कफः; तर्पण-अपचारः; तर्पणहीनयोगः; तर्पणातियोगः; तौषारम; तेजः; तेजोजलम; तेजोजलाश्रित-बाह्य-पटलम; ट्रिदोषजप्रकृतिः; त्रिदोषजतृष्णा; त्रिगुणाः; त्रिकम; त्रिकूर्चकशस्त्रम; त्रिमर्म; त्रिस्कन्धः; त्रिसूत्रायुर्वेदः; त्रिविध-कुक्षिः; त्रिविध-शारीरिक-रोगः; त्रिविधहेतुः; त्रिविधपरीक्षा; तृणकान्तः; तृष्णानिरोधजदाहः; तृष्णापूर्वरूपम; तॄष्णार्तस्य नस्य व्यापदः; तृष्णावेगरोधः; त्वक्गतवातः; त्वक्पाकः; उभयहेतुः; उभयार्थकारिचिकित्सा; उच्छ्वासः; उच्छ्वासमार्गः; उदाहरणम; उदकधरा; उदककुम्भस्थपन; उदकमेहः; उदकपायना; उदकवहस्रोतस; उदकवहस्रोतोदुष्टिः; उदकवहस्रोतोविद्धः; उदानः; उदानवातकोपः; उदरादः; उदरम; उदरमर्म; उदरपार्श्वम; उल्वम; उण्डुकः; उन्मादः; उन्मर्दनम; उन्मार्गगामीभगन्दरः; उन्मथकः; उन्मथनकर्म; उन्मेषः; उन्मेषिणीसिरा; उन्नमनकर्म; उपचयः; उपदेशः; उपधानम (विषोपक्रमः); उपधातुः; उपद्रव; उपद्रवः; उपद्रवरोग; उपद्रवविरेचनव्यापत; उपहारः; उपस्थितगर्भः; उपस्थितप्रसवः; उपवासः; उपवेशनसँस्कारः; उपविषम; उपायः; उपयन्त्रम; उरःकोष्ठः; उरःक्षतजन्यराजयक्ष्मा; उरःफलकः; ऊर्ध्वभागहर-कर्म; ऊर्ध्वदन्तपङ्क्तिः; ऊर्ध्वग-अम्लपित्तम; ऊर्ध्वगरक्तपित्त वमनस्य; ऊर्ध्वजत्रु; ऊर्ध्वकायः; उर्ध्वाङ्गचिकित्सा; ऊर्ध्वाङ्गचिकित्सा; ऊषणः; उष्णः; उष्णजल-शिरःस्नानः; उष्णमारुतः; उष्णसदनम; उष्णवातः; उष्णवीर्य-द्रव्यातियोगः; उस्णोदकमुखपरिसेकः; उष्ट्रग्रीवभगन्दरः; उत्कारिकाकर्म (व्रणचिकित्सा); उत्कर्तनम (विषोपक्रमः); उत्क्लिष्टदोषमन्दाग्नेः; उत्क्षेपः (मर्म); उत्पादकहेतुः; उत्पलभेदकः; उत्पलशस्त्रम; उत्पातः; उत्पिष्ट-सन्धिमुक्तम; उत्सादनकर्म; उत्सादनम; वागिन्द्रियम; वह्निजारः; वैदलवर्गः; वैदूर्यम; वैडूर्यम; वैद्यः; वैकल्यकरमर्म; वैक्रान्तम; वैकृतदोषः; वैकृतापहकर्म (व्रणचिकित्सा); वैरेचनिकधूमपानम; वैशेषिकगुणाः; वैतरणबस्तिः; वाजीकरणचिकित्सा; वजिकरणचिकित्स; वाजीकरणम; वज्र; वाक-सिद्धिः; वक्री; वमनकर्म; वमनकर्म (व्रणचिकित्सा); वमनम (विषोपक्रमः); वमनमिथ्यायोगः; वमितविरिक्तयोस्तु; वनस्पतिः; वानस्पत्य; वानस्पत्यकायः; वङ्गम; वङ्क्षणः; वङ्क्षणसन्धिः; वनोपला; वनोत्पला; वन्योपला; वपा; वपावहनम; वपुः; वाप्यम; वराहदंष्ट्रकः; वर्त्मार्बुदः; वर्त्मसन्धिः; वर्त्मशर्करा; वर्त्मावबन्धकः; वारुणकायः; वसामेहः; वासनम; वशी; वस्तिः; वस्तिकुक्षिः; वस्तिमुखम; वस्तिमूर्धा; वस्तिशिरः; वात-कर्म; वत-शमनम; वातबलासकज्वरः; वातबस्तिः; वाताभिष्यन्दः; वातदुष्टरक्तः; वातजग्रन्थिः; वातजगुल्मः; वातजहृद्रोगः; वातजाजीर्णम; वातजकर्णरोगः; वातजकर्णशूलम; वातजकासः; वातजक्षीरदोषः; वातजमसूरिका; वातजमूर्च्छा; वातजमूत्रकृच्छ्रम; वातजनाडीव्रणः; वातजनासार्शः; वातजपाण्डुरोगः; वातजप्रमेहः; वातजरक्तपित्तम; वातजरोहिणी; वातजार्शः; वातजश्लीपदः; वातजशोफः; वातपित्तजज्वरः; वातपित्तजविसर्पः; वातपित्तप्रकृतिः; वातपित्ततृतीयकज्वरः; वातप्रकोपः; वातप्रसरणम; वातरक्तम; वातसञ्चयः; वाताशयः; वाताष्ठीला; वातशूलव्यापत; वातातपिकरसायनम; वातवहा; वातवृद्धिलक्षणम; वातिक-आमवातः; वातिक-अम्लपित्तम; वातिक-असृग्दरः; वातिक-लिङ्गनाशः; वेपथुः; वेशवारः; वेतसपत्रशस्त्रम; विबन्धः; विबन्धव्यापत; विभ्रंशः-वमनव्यापत; विभ्रम्शविरेचनव्यापत; विभु; विचारः; विचारणास्नेहः; विचर्चिका; विचित्रप्रत्ययारब्धद्रव्यः; विड-विघातः; विदग्धाजीर्णम; विदग्धाम्लम; विदाही; विडलवणम; विदारी; विदारिका; विकल्पनम; विकल्पसम्प्राप्तिः; विकर्षणकर्म; विकाशी; विकृतिः; विकृतिविषमसमवेतसन्निपात-; विलंघितदुर्बलेन्द्रियाल्पाग्निनि; रूढ-विरेचनव्यापत; विलेपी; विमलम; विमार्गगमनम; विम्लापनकर्म; विम्लापनकर्म (व्रणचिकित्सा); विंशतिशस्त्राणि; विनमनकर्म; विनता-प्रमेहपिडका; विनयः; विपादिका; विरुद्धान्नम; वीरुध; विरूढाधकः; विरूढधानाः; वीर्यम; वीर्यवाहिनीसिराछेदन-; विषचिकित्सा; विशदः; विषगरवैरोधिकचिकित्सा; विषघ्नलेपः; विषघ्नम (व्रणचिकित्सा); विषहर-अगदः; विषजमूर्च्छा; विषजशोफः; विषजोन्मादः; विषकन्या; विशल्यघ्नमर्म; विस्रावणकर्म; विस्रावणकर्म (व्रणचिकित्सा); विष्टब्धाजीर्णम; विसूचिका; विसूचिका-उपद्रवः; विशुष्कशुक्रम; विश्वाची; विष्यन्दः; विट; वितानबन्धः; वितण्डा; विटपः (मर्म); वितस्तिः; विवाहसम्स्कार; विवरणकर्म; विवर्णरेतोदोषः; विवर्तनकर्म; विवर्तित-सन्धिमुक्तम; विवेकः; वृषचिकित्सा; वृषणः; वृषणकच्छूः; वृषता; वृश्चिकविषः; वृष्यः; वृष्यम; वृत्तस्नायुः; वृत्तिकरः; व्यभिचारिहेतुः; व्यधन कर्म; व्यधनविस्रावणकर्म; व्याधिबलविरोधितत्वम; व्याधिभेदः; व्याधिः; व्याधिहरम; व्याधिहेतुः; व्याधिक्षमत्वम; व्यपेताहिक्का; व्याप्तिः; व्यतिरेकव्याप्तिः; व्यवसायः; व्यवाय व्यायाम; पानक्लान्तानाम नस्य; व्यवाय-वैषम्यम; व्यवायजन्यराजयक्ष्मा; व्यवायमिथ्यायोगः; व्यवायातियोगः; व्यवायी; व्यायाम-वैषम्यम; व्यायामः; व्यायामजन्यराजयक्ष्मा; व्यायामतियोगः; व्यायोजिमः; व्योमाश्मः; व्यूहनकर्म; यवक्षारः; यवप्रख्या; यववक्रशलाका; यवोदरः; योगबस्तिः; योगवाही; योग्या; योनि धवन; योनि धुपन; योनि कल्कधरण; योनि लेपन; योनि पिचु; योनि प्रक्ष्लन; योनि पुरण; योनि वर्ति; योनिकन्दः; योनिमुखम</t>
  </si>
  <si>
    <t>OPD FOLLOW-UP CONSULTATION</t>
  </si>
  <si>
    <t>Patient Name:</t>
  </si>
  <si>
    <t>Age/Sex:</t>
  </si>
  <si>
    <t>UHID:</t>
  </si>
  <si>
    <t>Address:</t>
  </si>
  <si>
    <t>Mobile:</t>
  </si>
  <si>
    <t>Date:</t>
  </si>
  <si>
    <t>Chief Complaints</t>
  </si>
  <si>
    <t>Sanskrit Terms</t>
  </si>
  <si>
    <t>English Description</t>
  </si>
  <si>
    <t>Duration</t>
  </si>
  <si>
    <t>Remarks</t>
  </si>
  <si>
    <t>Past History/Associated Conditions:</t>
  </si>
  <si>
    <t>Vitals Examinations :</t>
  </si>
  <si>
    <t>BP</t>
  </si>
  <si>
    <t>SpO2</t>
  </si>
  <si>
    <t>HR</t>
  </si>
  <si>
    <t>Temp</t>
  </si>
  <si>
    <t>R/S</t>
  </si>
  <si>
    <t>CNS</t>
  </si>
  <si>
    <t>CVS</t>
  </si>
  <si>
    <t>P/A</t>
  </si>
  <si>
    <t>Ashtvidha Pariksha</t>
  </si>
  <si>
    <t>Dashvidha Pariksha</t>
  </si>
  <si>
    <t>Nadi (Pulse)</t>
  </si>
  <si>
    <t>Prakriti</t>
  </si>
  <si>
    <t>Mala (Stool)</t>
  </si>
  <si>
    <t>Vikriti</t>
  </si>
  <si>
    <t>Mutra (Urine)</t>
  </si>
  <si>
    <t>Sara</t>
  </si>
  <si>
    <t>Jihwa (Tounge)</t>
  </si>
  <si>
    <t>Samhanana</t>
  </si>
  <si>
    <t>Shabd (Voice)</t>
  </si>
  <si>
    <t>Pramana</t>
  </si>
  <si>
    <t>Sparsh (Skin)</t>
  </si>
  <si>
    <t>Satmya</t>
  </si>
  <si>
    <t>Drika (Eyes)</t>
  </si>
  <si>
    <t>Vaya</t>
  </si>
  <si>
    <t>Akruti (Build)</t>
  </si>
  <si>
    <t>Ahara Shakti</t>
  </si>
  <si>
    <t>Vyayama Shakti</t>
  </si>
  <si>
    <t>Sattva</t>
  </si>
  <si>
    <t>Nidan Panchak</t>
  </si>
  <si>
    <t>Ndana (Etiology)</t>
  </si>
  <si>
    <t>Purvarupa (Prodormal Symptoms)</t>
  </si>
  <si>
    <t>Rupa (Clinical Features)</t>
  </si>
  <si>
    <t>Upshaya (Relieving/Aggraavating Factors)</t>
  </si>
  <si>
    <t>Samprapti (Pathogenesis)</t>
  </si>
  <si>
    <t>Provisional Diagnosis</t>
  </si>
  <si>
    <t>Radiological/ Laboratory Investigations Noted</t>
  </si>
  <si>
    <t>Date</t>
  </si>
  <si>
    <t>Investigation Type</t>
  </si>
  <si>
    <t>Treatment Advised - Oral Medications/Local Applications</t>
  </si>
  <si>
    <t>Medicine Name</t>
  </si>
  <si>
    <t>Dosage</t>
  </si>
  <si>
    <t>Anupana</t>
  </si>
  <si>
    <t>Panchakarma/Upkarma Procedures</t>
  </si>
  <si>
    <t>Material Used</t>
  </si>
  <si>
    <t>Sessions Advised</t>
  </si>
  <si>
    <t>Laboratory/Radiology Investigations Advised</t>
  </si>
  <si>
    <t>Dietary Advice</t>
  </si>
  <si>
    <t>Lifestyle Advice/ Home Remedies</t>
  </si>
  <si>
    <t>Good For You</t>
  </si>
  <si>
    <t>Avoid for You</t>
  </si>
  <si>
    <t>Instructions</t>
  </si>
  <si>
    <t>Follow Up Advice:</t>
  </si>
  <si>
    <t/>
  </si>
  <si>
    <t>Consultant Signature:</t>
  </si>
  <si>
    <t>OPD VISIT REGISTER</t>
  </si>
  <si>
    <t>Vijaydutt Sharma</t>
  </si>
  <si>
    <t>36/Male</t>
  </si>
  <si>
    <t>AAH229</t>
  </si>
  <si>
    <t>Adipur, Kachchh</t>
  </si>
  <si>
    <t>Consultant Name</t>
  </si>
  <si>
    <t>Follow Up Date</t>
  </si>
  <si>
    <t>Dr. Jinendra</t>
  </si>
  <si>
    <t>Uchha Raktachapa</t>
  </si>
  <si>
    <t>Initial Consultation</t>
  </si>
  <si>
    <t>15-04-26</t>
  </si>
  <si>
    <t>Follow-up</t>
  </si>
  <si>
    <t>22-04-26</t>
  </si>
  <si>
    <t>25-04-26</t>
  </si>
  <si>
    <t>Uchha Raktachapa with Murchha</t>
  </si>
  <si>
    <t>Blackout episode</t>
  </si>
  <si>
    <t>IPD Advised</t>
  </si>
  <si>
    <t>OPD THERAPY REGISTER</t>
  </si>
  <si>
    <t>Therapy Name</t>
  </si>
  <si>
    <t>Session</t>
  </si>
  <si>
    <t>Therapist Name</t>
  </si>
  <si>
    <t>Next Session</t>
  </si>
  <si>
    <t>Sign / Remarks</t>
  </si>
  <si>
    <t>Shirodhara</t>
  </si>
  <si>
    <t>Ritesh Khilosiya</t>
  </si>
  <si>
    <t>16-04-26</t>
  </si>
  <si>
    <t>1st session done</t>
  </si>
  <si>
    <t>Siravedha</t>
  </si>
  <si>
    <t>Done on 15-04-26</t>
  </si>
  <si>
    <t>17-04-26</t>
  </si>
  <si>
    <t>2nd session done</t>
  </si>
  <si>
    <t>18-04-26</t>
  </si>
  <si>
    <t>3rd session done</t>
  </si>
  <si>
    <t>19-04-26</t>
  </si>
  <si>
    <t>4th session done</t>
  </si>
  <si>
    <t>20-04-26</t>
  </si>
  <si>
    <t>5th session done</t>
  </si>
  <si>
    <t>21-04-26</t>
  </si>
  <si>
    <t>6th session done</t>
  </si>
  <si>
    <t>7th session done</t>
  </si>
  <si>
    <t>8th session done</t>
  </si>
  <si>
    <t>BP 140/80 after 30m</t>
  </si>
  <si>
    <t>IPD VISIT REGISTER</t>
  </si>
  <si>
    <t>Admission Date &amp; Time</t>
  </si>
  <si>
    <t>Discharge Date &amp; Time</t>
  </si>
  <si>
    <t>PANCHAKARMA / UPAKARMA PROCEDURE REGISTER</t>
  </si>
  <si>
    <t>Sthanik Abhyanga</t>
  </si>
  <si>
    <t>Morning</t>
  </si>
  <si>
    <t>Kshara Basti</t>
  </si>
  <si>
    <t>Jalaukavacharana</t>
  </si>
  <si>
    <t>Evening</t>
  </si>
  <si>
    <t>OPD CONSULTATION</t>
  </si>
  <si>
    <t>08-04-26</t>
  </si>
  <si>
    <t>Shirashoola</t>
  </si>
  <si>
    <t>Headache</t>
  </si>
  <si>
    <t>1 month</t>
  </si>
  <si>
    <t>Occasional, worse in morning</t>
  </si>
  <si>
    <t>Bhrama</t>
  </si>
  <si>
    <t>Dizziness</t>
  </si>
  <si>
    <t>15 days</t>
  </si>
  <si>
    <t>On sudden movement</t>
  </si>
  <si>
    <t>Anidra</t>
  </si>
  <si>
    <t>Sleeplessness</t>
  </si>
  <si>
    <t>2 months</t>
  </si>
  <si>
    <t>Difficulty falling asleep</t>
  </si>
  <si>
    <t>Hridrava</t>
  </si>
  <si>
    <t>Palpitations</t>
  </si>
  <si>
    <t>Mild</t>
  </si>
  <si>
    <t>Klama</t>
  </si>
  <si>
    <t>Fatigue</t>
  </si>
  <si>
    <t>Generalized weakness</t>
  </si>
  <si>
    <t>Atisthaoulya</t>
  </si>
  <si>
    <t>Overweight</t>
  </si>
  <si>
    <t>Weight -- 143.5 kgs</t>
  </si>
  <si>
    <t>Hypertension</t>
  </si>
  <si>
    <t>5 years</t>
  </si>
  <si>
    <t>Known Case</t>
  </si>
  <si>
    <t>Current Rx</t>
  </si>
  <si>
    <t>Telmi+Amlo 1-0-0</t>
  </si>
  <si>
    <t>Daily</t>
  </si>
  <si>
    <t>Hypertensive despite medication</t>
  </si>
  <si>
    <t>190/100 mmHg</t>
  </si>
  <si>
    <t>124 bpm</t>
  </si>
  <si>
    <t>98.6 F</t>
  </si>
  <si>
    <t>Normal</t>
  </si>
  <si>
    <t>Conscious, Anxious</t>
  </si>
  <si>
    <t>S1 S2 Normal</t>
  </si>
  <si>
    <t>Soft, non-tender</t>
  </si>
  <si>
    <t>Vata-Pitta</t>
  </si>
  <si>
    <t>Vata-Pitta Pradhana</t>
  </si>
  <si>
    <t>Kathina</t>
  </si>
  <si>
    <t>Kapha-Vata</t>
  </si>
  <si>
    <t>Samyak</t>
  </si>
  <si>
    <t>Madhyama</t>
  </si>
  <si>
    <t>Sama</t>
  </si>
  <si>
    <t>Prakrita</t>
  </si>
  <si>
    <t>Ushna</t>
  </si>
  <si>
    <t>Vyammishra</t>
  </si>
  <si>
    <t>Avara</t>
  </si>
  <si>
    <t>Ati Lavana, Katu Ahara, Chinta</t>
  </si>
  <si>
    <t>Daha, Sweda</t>
  </si>
  <si>
    <t>Shirashoola, Bhrama, Anidra</t>
  </si>
  <si>
    <t>Laghu and Ushna Ahara</t>
  </si>
  <si>
    <t>Vata-Pitta Prakopa, Rasa-Rakta Dushti</t>
  </si>
  <si>
    <t>Uchha Raktachapa (Uncontrolled Essential Hypertension)</t>
  </si>
  <si>
    <t>Tab Prabhakar Vati</t>
  </si>
  <si>
    <t>3-3-3</t>
  </si>
  <si>
    <t>Jala</t>
  </si>
  <si>
    <t>07 days</t>
  </si>
  <si>
    <t>After meals</t>
  </si>
  <si>
    <t>Tab Chandraprabha Vati</t>
  </si>
  <si>
    <t>1-1-1</t>
  </si>
  <si>
    <t>Tab GO STRS</t>
  </si>
  <si>
    <t>1-0-1</t>
  </si>
  <si>
    <t>Tab Erandbhrishta Haritaki</t>
  </si>
  <si>
    <t>0-0-2</t>
  </si>
  <si>
    <t>Ushna Jala</t>
  </si>
  <si>
    <t>At bedtime</t>
  </si>
  <si>
    <t>Churna Avipattikar</t>
  </si>
  <si>
    <t>Ghee</t>
  </si>
  <si>
    <t>Before meals</t>
  </si>
  <si>
    <t>Pathology</t>
  </si>
  <si>
    <t>Complete Blood Count (CBC)</t>
  </si>
  <si>
    <t>C-Reactive Protein (CRP)</t>
  </si>
  <si>
    <t>Renal Function Test (RFT)</t>
  </si>
  <si>
    <t>Liver Function Test (LFT)</t>
  </si>
  <si>
    <t>Lipid Profile</t>
  </si>
  <si>
    <t>Ahara</t>
  </si>
  <si>
    <t>Godhuma, Mudga, Ghrita</t>
  </si>
  <si>
    <t>Katu, Amla, Lavana</t>
  </si>
  <si>
    <t>Practice Shitali Pranayama</t>
  </si>
  <si>
    <t>Vihara</t>
  </si>
  <si>
    <t>Sheeta Upachara</t>
  </si>
  <si>
    <t>Atapa Sevana, Vyayama</t>
  </si>
  <si>
    <t>Avoid anger and stress</t>
  </si>
  <si>
    <t>Pana</t>
  </si>
  <si>
    <t>Shadanga Paniya</t>
  </si>
  <si>
    <t>Ushna Jala, Madya</t>
  </si>
  <si>
    <t>Avoid daytime sleeping</t>
  </si>
  <si>
    <t>Phala</t>
  </si>
  <si>
    <t>Draksha, Dadima, Amalaki</t>
  </si>
  <si>
    <t>Vidahi Phala</t>
  </si>
  <si>
    <t>Timely meals, no fasting</t>
  </si>
  <si>
    <t>Dugdha</t>
  </si>
  <si>
    <t>Godugdha, Ksheera</t>
  </si>
  <si>
    <t>Dadhi, Amla Takra</t>
  </si>
  <si>
    <t>Mild evening walk</t>
  </si>
  <si>
    <t>INVOICE</t>
  </si>
  <si>
    <t>Consultation and Miscellaneous Charges</t>
  </si>
  <si>
    <t>Invoice ID</t>
  </si>
  <si>
    <t>AAH229-001</t>
  </si>
  <si>
    <t>Item/Service Description</t>
  </si>
  <si>
    <t>Unit Price</t>
  </si>
  <si>
    <t>Units</t>
  </si>
  <si>
    <t>Discount</t>
  </si>
  <si>
    <t>Amount</t>
  </si>
  <si>
    <t>OPD Medication Charges</t>
  </si>
  <si>
    <t>AAH229-M-01</t>
  </si>
  <si>
    <t>OPD Procedure Charges</t>
  </si>
  <si>
    <t>AAH-P-01</t>
  </si>
  <si>
    <t>Grand Total</t>
  </si>
  <si>
    <t>Amount in Words:</t>
  </si>
  <si>
    <t>One Thousand Nine Hundred Ninety Only</t>
  </si>
  <si>
    <t>Authorzed Signatory</t>
  </si>
  <si>
    <t>Accounts Department</t>
  </si>
  <si>
    <t>No specific improvement</t>
  </si>
  <si>
    <t>184/100 mmHg</t>
  </si>
  <si>
    <t>114 bpm</t>
  </si>
  <si>
    <t>Tab Sarpagandha Vati</t>
  </si>
  <si>
    <t>2-2-2</t>
  </si>
  <si>
    <t>Brahmi Taila</t>
  </si>
  <si>
    <t>1st session done on 15-04-2026</t>
  </si>
  <si>
    <t>Anu Taila</t>
  </si>
  <si>
    <t>Done on 15-04-2026</t>
  </si>
  <si>
    <t>Follow-up Consultation</t>
  </si>
  <si>
    <t>Eighteen Thousand Four Hundred Ten Only</t>
  </si>
  <si>
    <t>No significant improvement</t>
  </si>
  <si>
    <t>Murchha / Tamo Darshana</t>
  </si>
  <si>
    <t>Blackout episode at home</t>
  </si>
  <si>
    <t>1 episode</t>
  </si>
  <si>
    <t>Sudden onset, associated with high BP</t>
  </si>
  <si>
    <t>Current Rx (SOS)</t>
  </si>
  <si>
    <t>Tab Amlo 5mg</t>
  </si>
  <si>
    <t>SOS</t>
  </si>
  <si>
    <t>Added for emergency BP management</t>
  </si>
  <si>
    <t>200/100 mmHg</t>
  </si>
  <si>
    <t>Conscious, Highly Anxious, Restless</t>
  </si>
  <si>
    <t>Patient experienced blackout</t>
  </si>
  <si>
    <t>Provisional Diagnosis: Uchha Raktachapa (Severe Essential Hypertension) with Murchha</t>
  </si>
  <si>
    <t>Differential Diagnosis</t>
  </si>
  <si>
    <t>Raktagata Vata / Urdhwaga Raktapitta / Pittavrita Vata</t>
  </si>
  <si>
    <t>1 session done..BP -- 140/80 after 30 mins</t>
  </si>
  <si>
    <t>IPD TREATMENT ADVISED</t>
  </si>
  <si>
    <t>Reason for Admission:</t>
  </si>
  <si>
    <t>Severe Essential Hypertension with Murchha</t>
  </si>
  <si>
    <t>Total IPD Stay Advised:</t>
  </si>
  <si>
    <t>8 Days (30/04/26 to 07/05/26)</t>
  </si>
  <si>
    <t>8 sessions</t>
  </si>
  <si>
    <t>16 sessions</t>
  </si>
  <si>
    <t>Jalaukavcharana</t>
  </si>
  <si>
    <t>3 sessions</t>
  </si>
  <si>
    <t>Sarvanga Abhyanga Swedana</t>
  </si>
  <si>
    <t>Ekanga Abhyanga and Nadi Swedana</t>
  </si>
  <si>
    <t>Before Basti</t>
  </si>
  <si>
    <t>30-04-26 for IPD Admission</t>
  </si>
  <si>
    <t>Three Thousand Ten Only</t>
  </si>
  <si>
    <t>IRDAI STANDARD CASHLESS PRE-AUTHORISATION REQUEST FORM</t>
  </si>
  <si>
    <t>As per IRDAI (Insurance Products) Regulations 2024 &amp; Master Circular 29-05-2024  |  Pre-auth decision must be issued within ONE HOUR of receipt  |  Final discharge auth within THREE HOURS</t>
  </si>
  <si>
    <t>Pre-Auth Ref No.</t>
  </si>
  <si>
    <t>Insurance Company</t>
  </si>
  <si>
    <t>PART A — TO BE FILLED BY THE INSURED / PATIENT</t>
  </si>
  <si>
    <t>SECTION A : DETAILS OF PRIMARY INSURED</t>
  </si>
  <si>
    <t>Policy / Certificate No.</t>
  </si>
  <si>
    <t>Member ID / Employee No.</t>
  </si>
  <si>
    <t>Full Name of Insured</t>
  </si>
  <si>
    <t>Gender</t>
  </si>
  <si>
    <t>M/F/Other</t>
  </si>
  <si>
    <t>Residential Address</t>
  </si>
  <si>
    <t>Mobile No.</t>
  </si>
  <si>
    <t>Email ID</t>
  </si>
  <si>
    <t>Sum Insured (Rs.)</t>
  </si>
  <si>
    <t>Policy Period (From–To)</t>
  </si>
  <si>
    <t>Other Health Insurance?</t>
  </si>
  <si>
    <t>Yes / No</t>
  </si>
  <si>
    <t>If Yes — Insurer &amp; Policy No.</t>
  </si>
  <si>
    <t>Name of Patient Being Hospitalised</t>
  </si>
  <si>
    <t>Relationship to Insured</t>
  </si>
  <si>
    <t>SECTION B : DECLARATION BY THE INSURED / PATIENT</t>
  </si>
  <si>
    <t>1.  I/We hereby declare that the information furnished in this form is true and correct to the best of my/our knowledge and belief.</t>
  </si>
  <si>
    <t>2.  Payment to the hospital is governed by the terms of my policy. If the Insurer/TPA is not liable to settle the hospital bill, I undertake to settle it directly.</t>
  </si>
  <si>
    <t>3.  All non-medical expenses and amounts over and above the authorised limit, not covered under the policy, will be borne and paid by me.</t>
  </si>
  <si>
    <t>4.  I agree to allow the hospital to submit all original documents related to this hospitalisation to the Insurer/TPA after discharge.</t>
  </si>
  <si>
    <t>5.  I agree to sign the Final Bill and Discharge Summary before discharge. I understand that cashless authorisation is subject to policy terms and is not a guarantee of full payment.</t>
  </si>
  <si>
    <t>6.  I hereby declare to abide by the terms and conditions of the policy. If facts are found false, I forfeit my right to claim.</t>
  </si>
  <si>
    <t>7.  I consent and authorise the TPA/Insurance Company to seek necessary medical information from any hospital or Medical Practitioner who has attended on me for this treatment.</t>
  </si>
  <si>
    <t>Date: _______________</t>
  </si>
  <si>
    <t>Place: _______________</t>
  </si>
  <si>
    <t>Signature of Insured / Authorised Representative</t>
  </si>
  <si>
    <t xml:space="preserve">  SECTION C : DETAILS OF THE HOSPITAL / HEALTHCARE PROVIDER</t>
  </si>
  <si>
    <t>Name of Hospital / Nursing Home</t>
  </si>
  <si>
    <t>AYURVRITTA AYURVEDA HOSPITAL AND PANCHAKARMA CENTER</t>
  </si>
  <si>
    <t>Hospital Address</t>
  </si>
  <si>
    <t>FF 104-107, Lotus Enora Complex, Opp. Rutu Villa, New Alkapuri, Laxmipura, Gotri</t>
  </si>
  <si>
    <t>City</t>
  </si>
  <si>
    <t>Hospital Phone</t>
  </si>
  <si>
    <t>Hospital Fax</t>
  </si>
  <si>
    <t>TPA / Insurance Desk Contact</t>
  </si>
  <si>
    <t>TPA Desk Email</t>
  </si>
  <si>
    <t>care.ayurvritta@gmail.com</t>
  </si>
  <si>
    <t>Type of Admission</t>
  </si>
  <si>
    <t>Planned / Emergency</t>
  </si>
  <si>
    <t>Date of Admission (DD/MM/YYYY)</t>
  </si>
  <si>
    <t>Ward / Room Category</t>
  </si>
  <si>
    <t>Single / Twin / General / ICU</t>
  </si>
  <si>
    <t>ICU Required</t>
  </si>
  <si>
    <t>Accident / Injury Case</t>
  </si>
  <si>
    <t>If Yes — Cause</t>
  </si>
  <si>
    <t xml:space="preserve">  SECTION D : CLINICAL DETAILS &amp; DIAGNOSIS</t>
  </si>
  <si>
    <t>Primary Diagnosis (as per presenting complaints)</t>
  </si>
  <si>
    <t>Secondary / Co-morbid Diagnosis (if any)</t>
  </si>
  <si>
    <t>Proposed Surgical / Interventional Procedure</t>
  </si>
  <si>
    <t>Date of First Symptoms / Onset</t>
  </si>
  <si>
    <t>Duration of Present Illness</t>
  </si>
  <si>
    <t>Pre-Existing Diseases / Conditions Relevant to Admission</t>
  </si>
  <si>
    <t>Key Investigations Planned (Lab / Radiology / Other)</t>
  </si>
  <si>
    <t>Type of Treatment Planned</t>
  </si>
  <si>
    <t>[ ] Medical Management</t>
  </si>
  <si>
    <t>[ ] Surgical Management</t>
  </si>
  <si>
    <t>[ ] Intensive Care</t>
  </si>
  <si>
    <t>Anaesthesia Required</t>
  </si>
  <si>
    <t>If Yes — Type</t>
  </si>
  <si>
    <t>General / Spinal / Local / Epidural</t>
  </si>
  <si>
    <t>Implants / Prosthetics / High Cost Consumables Required</t>
  </si>
  <si>
    <t>If Yes — Specification / Brand</t>
  </si>
  <si>
    <t>Note: For emergency admissions, this request must be submitted to the TPA / Insurer within 24 hours of admission. Pre-auth decision shall be communicated within 1 hour (IRDAI Master Circular 29/05/2024).</t>
  </si>
  <si>
    <t xml:space="preserve">  SECTION E : ESTIMATED COST BREAKDOWN</t>
  </si>
  <si>
    <t>Sl.</t>
  </si>
  <si>
    <t>Expense Head</t>
  </si>
  <si>
    <t>Details / Remarks</t>
  </si>
  <si>
    <t>Room Rent &amp; Nursing Charges (per day × days)</t>
  </si>
  <si>
    <t>ICU / ICCU Charges (per day × days)</t>
  </si>
  <si>
    <t>Operation Theatre (OT) Charges</t>
  </si>
  <si>
    <t>Surgeon / Specialist / Anaesthetist Fees</t>
  </si>
  <si>
    <t>Medicines &amp; Pharmacy</t>
  </si>
  <si>
    <t>Diagnostics (Lab / Radiology / Pathology)</t>
  </si>
  <si>
    <t>Implants / Consumables / Blood Products</t>
  </si>
  <si>
    <t>Ambulance Charges</t>
  </si>
  <si>
    <t>Pre-Hospitalisation Expenses</t>
  </si>
  <si>
    <t>Post-Hospitalisation Expenses (estimated)</t>
  </si>
  <si>
    <t>TOTAL</t>
  </si>
  <si>
    <t>Co-payment Applicable: [ ] Yes   [ ] No      Co-pay %: ____%      Co-pay Amount (₹): ____________      Deductible (₹): ____________</t>
  </si>
  <si>
    <t xml:space="preserve">  SECTION F : DETAILS OF THE TREATING DOCTOR</t>
  </si>
  <si>
    <t>Treating Doctor's Full Name</t>
  </si>
  <si>
    <t>Dr. Jinendradutt Sharma</t>
  </si>
  <si>
    <t>Qualification (MBBS/MS/MD etc.)</t>
  </si>
  <si>
    <t>Specialty / Department</t>
  </si>
  <si>
    <t>Ayurveda / Panchakarma</t>
  </si>
  <si>
    <t>Doctor Direct Contact No.</t>
  </si>
  <si>
    <t>Date of First Consultation (DD/MM/YYYY)</t>
  </si>
  <si>
    <t>Referred By (Doctor / Hospital)</t>
  </si>
  <si>
    <t>Prognosis &amp; Clinical Notes (attach Treating Doctor's Certificate if available)</t>
  </si>
  <si>
    <t>Signature of Treating Doctor</t>
  </si>
  <si>
    <t>PART B — DECLARATION BY THE HOSPITAL / HEALTHCARE PROVIDER</t>
  </si>
  <si>
    <t xml:space="preserve">  SECTION G : DECLARATION BY THE HOSPITAL / TREATING INSTITUTION</t>
  </si>
  <si>
    <t>a. We hereby declare that the information furnished in this Pre-Authorisation Request Form is true, correct and complete to the best of our knowledge and belief.</t>
  </si>
  <si>
    <t>b. We have no objection to any authorised TPA / Insurance Company official verifying documents pertaining to this hospitalisation.</t>
  </si>
  <si>
    <t>c. All valid original documents duly countersigned by the insured/patient will be sent to the TPA / Insurance Company within 7 days of the patient's discharge.</t>
  </si>
  <si>
    <t>d. We agree that TPA / Insurance Company will not be liable to make payment in the event of any discrepancy between the facts in this form and the Discharge Summary or other documents.</t>
  </si>
  <si>
    <t>e. The patient declaration has been signed by the patient or by his/her legal representative in our presence.</t>
  </si>
  <si>
    <t>f. We agree to provide clarifications for queries raised regarding this hospitalisation and take sole responsibility for any delay in offering clarifications.</t>
  </si>
  <si>
    <t>g. We confirm that no additional amount will be collected from the insured in excess of the Agreed Package Rates except for non-admissible amounts and amounts over the authorised limit.</t>
  </si>
  <si>
    <t>h. We will abide by the terms and conditions agreed in the MOU with the TPA / Insurer. In case of emergency, this request has been submitted within 24 hours of admission as required by IRDAI.</t>
  </si>
  <si>
    <t>Name of Authorised Signatory</t>
  </si>
  <si>
    <t>Designation</t>
  </si>
  <si>
    <t>Signature of Authorised Hospital Representative</t>
  </si>
  <si>
    <t xml:space="preserve">  SECTION H : FOR USE OF TPA / INSURER ONLY  (Not to be filled by Insured or Hospital)</t>
  </si>
  <si>
    <t>TPA Claim Reference No.</t>
  </si>
  <si>
    <t>TPA Internal Auth. No.</t>
  </si>
  <si>
    <t>Policy Period Valid From</t>
  </si>
  <si>
    <t>Sum Insured (₹)</t>
  </si>
  <si>
    <t>PED Status</t>
  </si>
  <si>
    <t>Covered / Excluded / Waiting</t>
  </si>
  <si>
    <t>Waiting Period Served</t>
  </si>
  <si>
    <t>Amount Authorised (₹)</t>
  </si>
  <si>
    <t>Package Rate Applied</t>
  </si>
  <si>
    <t>Pre-Auth Valid Till (Date &amp; Time)</t>
  </si>
  <si>
    <t>Enhancement Request Allowed</t>
  </si>
  <si>
    <t>CASHLESS PRE-AUTH DECISION:</t>
  </si>
  <si>
    <t>✓ APPROVED</t>
  </si>
  <si>
    <t>PARTIAL APPROVAL</t>
  </si>
  <si>
    <t>QUERY / ON HOLD</t>
  </si>
  <si>
    <t>Reason for Partial Approval / Query / Denial (mandatory if not fully approved)</t>
  </si>
  <si>
    <t>Exclusions / Non-Admissible Items</t>
  </si>
  <si>
    <t>TPA Medical Officer Name</t>
  </si>
  <si>
    <t>Signature of TPA / Insurer Authorised Medical Officer</t>
  </si>
  <si>
    <t>⚠  IRDAI MANDATE (Master Circular 29/05/2024): Pre-Auth decision must be communicated within 1 HOUR of receipt. Final discharge authorisation must be granted within 3 HOURS. Any delay in discharge authorisation shall result in additional charges being borne by the Insurer/TPA, not the patient.</t>
  </si>
  <si>
    <t>DOCUMENTS TO BE SUBMITTED WITH THIS FORM:</t>
  </si>
  <si>
    <t>[ ] Filled &amp; signed Pre-Auth Form (Part A by patient, Part B by hospital)  [ ] Copy of Health Insurance Card / ID Card  [ ] Copy of Aadhar / Photo ID  [ ] ABHA Health ID Card (if available)</t>
  </si>
  <si>
    <t>[ ] Treating Doctor's Certificate / Referral Letter  [ ] Relevant investigation reports supporting diagnosis  [ ] Previous hospitalisation records (if related)  [ ] Implant / prosthetic specifications (if applicable)</t>
  </si>
  <si>
    <t>IRDAI Helpline: 155255 / 1800-4254-732  |  Bima Bharosa: https://bimabharosa.irdai.gov.in  |  Ombudsman contact details available at www.irdai.gov.in  |  © IRDAI Standard Form — Version 2024</t>
  </si>
  <si>
    <t>IPD ADMISSION NOTE</t>
  </si>
  <si>
    <t>DOB:</t>
  </si>
  <si>
    <t>Mobile No.:</t>
  </si>
  <si>
    <t>IPD No.:</t>
  </si>
  <si>
    <t>DOA &amp; Time:</t>
  </si>
  <si>
    <t>30/04/2026 09:00 AM</t>
  </si>
  <si>
    <t>Exp. DOD &amp; Time:</t>
  </si>
  <si>
    <t>Consultant:</t>
  </si>
  <si>
    <t>DR. JINENDRA</t>
  </si>
  <si>
    <t>Prov. Diagnosis:</t>
  </si>
  <si>
    <t>Uchha Raktachapa (Severe Essential Hypertension) with Murchha</t>
  </si>
  <si>
    <t>Chief Complaints (Presenting Symptoms)</t>
  </si>
  <si>
    <t>Persistent despite OPD meds</t>
  </si>
  <si>
    <t>On sudden movement, persistent</t>
  </si>
  <si>
    <t>Hridrava &amp; Klama</t>
  </si>
  <si>
    <t>Palpitations &amp; Fatigue</t>
  </si>
  <si>
    <t>15 days - 2 months</t>
  </si>
  <si>
    <t>Mild but persistent</t>
  </si>
  <si>
    <t>Murchha</t>
  </si>
  <si>
    <t>Sudden onset with high BP</t>
  </si>
  <si>
    <t>Past Treatments: OPD meds (Prabhakar Vati, Chandraprabha Vati, etc.), Shirodhara, Nasya, Siravedha</t>
  </si>
  <si>
    <t>Associated Conditions: Uchha Raktachapa (5 yrs), Atisthaoulya (143.5 kg)</t>
  </si>
  <si>
    <t>Current Medications: Telmi+Amlo 1-0-0, Tab Amlo 5mg SOS, Tab Sarpagandha Vati 2-2-2</t>
  </si>
  <si>
    <t>Vitals &amp; Systemic Examination</t>
  </si>
  <si>
    <t>BP:</t>
  </si>
  <si>
    <t>R/S:</t>
  </si>
  <si>
    <t>HR:</t>
  </si>
  <si>
    <t>CNS:</t>
  </si>
  <si>
    <t>SpO2:</t>
  </si>
  <si>
    <t>CVS:</t>
  </si>
  <si>
    <t>Temp:</t>
  </si>
  <si>
    <t>P/A:</t>
  </si>
  <si>
    <t>Nadi:</t>
  </si>
  <si>
    <t>Prakriti:</t>
  </si>
  <si>
    <t>Mala:</t>
  </si>
  <si>
    <t>Vikriti:</t>
  </si>
  <si>
    <t>Mutra:</t>
  </si>
  <si>
    <t>Sara:</t>
  </si>
  <si>
    <t>Jihwa:</t>
  </si>
  <si>
    <t>Samhanana:</t>
  </si>
  <si>
    <t>Shabd:</t>
  </si>
  <si>
    <t>Pramana:</t>
  </si>
  <si>
    <t>Sparsh:</t>
  </si>
  <si>
    <t>Satmya:</t>
  </si>
  <si>
    <t>Drik:</t>
  </si>
  <si>
    <t>Sattva:</t>
  </si>
  <si>
    <t>Akriti:</t>
  </si>
  <si>
    <t>Ahara Shakti:</t>
  </si>
  <si>
    <t>Vyayama Shakti:</t>
  </si>
  <si>
    <t>Nidana (Etiology):</t>
  </si>
  <si>
    <t>Purvarupa (Prodromal Symptoms):</t>
  </si>
  <si>
    <t>Rupa (Clinical Features):</t>
  </si>
  <si>
    <t>Shirashoola, Bhrama, Anidra, Murchha</t>
  </si>
  <si>
    <t>Upshaya (Relieving Factors):</t>
  </si>
  <si>
    <t>Samprapti Line Diagram</t>
  </si>
  <si>
    <t>Vata-Pitta Prakopa -&gt; Rasa-Rakta Dushti -&gt; Urdhwaga Gati -&gt; Shirashoola, Bhrama, Murchha</t>
  </si>
  <si>
    <t>Radiological / Laboratory Investigations Noted</t>
  </si>
  <si>
    <t>Admission Summary</t>
  </si>
  <si>
    <t>Patient Vijaydutt Sharma, a 36-year-old male from Adipur, Kachchh (UHID: AAH229), presented to the OPD on 25-04-2026 with chief complaints of severe Shirashoola (Headache), Bhrama (Dizziness), Anidra (Sleeplessness), Hridrava &amp; Klama (Palpitations &amp; Fatigue), and a recent episode of Murchha (Blackout) associated with sudden high blood pressure. He is a known case of Uchha Raktachapa (Hypertension) for the past 5 years and Atisthaoulya (Overweight), weighing 143.5 kgs. On examination, his vitals were highly deranged with a blood pressure of 200/100 mmHg and a heart rate of 114 bpm. He was conscious but highly anxious and restless.</t>
  </si>
  <si>
    <t>IPD TREATMENT PLAN</t>
  </si>
  <si>
    <t>Panchkarma/Upkarma Procedures</t>
  </si>
  <si>
    <t>Sthanik Abhyanga and Nadi Swedana</t>
  </si>
  <si>
    <t>Oral Medications/Local Applications</t>
  </si>
  <si>
    <t>IPD CONSULTANT ROUNDS</t>
  </si>
  <si>
    <t>Description (Subjective)</t>
  </si>
  <si>
    <t>Description (Objective)</t>
  </si>
  <si>
    <t>Assessment (Dosha &amp; Stage)</t>
  </si>
  <si>
    <t>Plan/Orders</t>
  </si>
  <si>
    <t>30/04/2026</t>
  </si>
  <si>
    <t>c/o severe headache, anxiety</t>
  </si>
  <si>
    <t>BP 200/100, 1st Jalauka done</t>
  </si>
  <si>
    <t>Vata-Pitta Prakopa</t>
  </si>
  <si>
    <t>CT</t>
  </si>
  <si>
    <t>Headache slightly reduced</t>
  </si>
  <si>
    <t>BP 190/95</t>
  </si>
  <si>
    <t>Slept better, anxiety less</t>
  </si>
  <si>
    <t>BP 180/90</t>
  </si>
  <si>
    <t>Feeling relaxed after Shirodhara</t>
  </si>
  <si>
    <t>BP 175/85</t>
  </si>
  <si>
    <t>2nd Jalauka done. Uncontrolled bleeding from bite site.</t>
  </si>
  <si>
    <t>Active oozing, BP 160/80</t>
  </si>
  <si>
    <t>Pitta-Rakta</t>
  </si>
  <si>
    <t>Sphatika Powder applied to arrest bleeding. CT.</t>
  </si>
  <si>
    <t>Bleeding stopped</t>
  </si>
  <si>
    <t>Hemostasis achieved, BP 160/80</t>
  </si>
  <si>
    <t>Feeling stable</t>
  </si>
  <si>
    <t>BP 150/80</t>
  </si>
  <si>
    <t>Complain of dizziness and extreme debility after 4th Kshara Basti (Kwath)</t>
  </si>
  <si>
    <t>Weak pulse, BP 130/70</t>
  </si>
  <si>
    <t>Vata vriddhi</t>
  </si>
  <si>
    <t>Dhanyak Hima given. CT.</t>
  </si>
  <si>
    <t>Dizziness reduced, feeling better</t>
  </si>
  <si>
    <t>BP 140/80</t>
  </si>
  <si>
    <t>Stable</t>
  </si>
  <si>
    <t>3rd Jalauka done, no excess bleeding</t>
  </si>
  <si>
    <t>BP 130/80</t>
  </si>
  <si>
    <t>Good relief in symptoms</t>
  </si>
  <si>
    <t>BP 130/75</t>
  </si>
  <si>
    <t>Event of 2 episodes of loose motions after 7th Oil Basti</t>
  </si>
  <si>
    <t>Mild dehydration, BP 120/70</t>
  </si>
  <si>
    <t>Pitta-Vata</t>
  </si>
  <si>
    <t>Loose motions stopped</t>
  </si>
  <si>
    <t>BP 125/75</t>
  </si>
  <si>
    <t>Asymptomatic</t>
  </si>
  <si>
    <t>BP 120/80</t>
  </si>
  <si>
    <t>Dosha Samyavastha</t>
  </si>
  <si>
    <t>Discharge planned</t>
  </si>
  <si>
    <t>Ready for discharge</t>
  </si>
  <si>
    <t>Vitals stable</t>
  </si>
  <si>
    <t>Discharged</t>
  </si>
  <si>
    <t>IPD MEDICAL OFFICER ROUNDS</t>
  </si>
  <si>
    <t>Admitted, c/o headache, dizziness</t>
  </si>
  <si>
    <t>BP 200/100, PR 114</t>
  </si>
  <si>
    <t>1st Jalauka done. CT</t>
  </si>
  <si>
    <t>Feeling slightly better</t>
  </si>
  <si>
    <t>Mild relief after evening procedures</t>
  </si>
  <si>
    <t>Slept well</t>
  </si>
  <si>
    <t>BP 170/90</t>
  </si>
  <si>
    <t>No fresh complaints</t>
  </si>
  <si>
    <t>BP 170/85</t>
  </si>
  <si>
    <t>Feeling relaxed</t>
  </si>
  <si>
    <t>BP 160/85</t>
  </si>
  <si>
    <t>2nd Jalaukavacharana done. Uncontrolled bleeding from bite site.</t>
  </si>
  <si>
    <t>Active oozing of blood, BP 160/80</t>
  </si>
  <si>
    <t>Sphatika Powder applied to arrest bleeding. CT</t>
  </si>
  <si>
    <t>Hemostasis achieved</t>
  </si>
  <si>
    <t>Routine</t>
  </si>
  <si>
    <t>BP 145/80</t>
  </si>
  <si>
    <t>c/o Dizziness and extreme debility after 4th Kshara Basti (Kwath)</t>
  </si>
  <si>
    <t>Dhanyak Hima given. CT</t>
  </si>
  <si>
    <t>Feeling better, dizziness reduced</t>
  </si>
  <si>
    <t>No complaints</t>
  </si>
  <si>
    <t>BP 135/80</t>
  </si>
  <si>
    <t>Loose motions stopped, stable</t>
  </si>
  <si>
    <t>Discharge formalities</t>
  </si>
  <si>
    <t>IPD NURSING MEDICINE CHART</t>
  </si>
  <si>
    <t>Dates</t>
  </si>
  <si>
    <t>Dosage &amp; Anupana</t>
  </si>
  <si>
    <t>Dosage: 3-3-3
Anupana: Jala
Remarks: After meals</t>
  </si>
  <si>
    <t>Dosage: 1-1-1
Anupana: Jala
Remarks: After meals</t>
  </si>
  <si>
    <t>Dosage: 1-0-1
Anupana: Jala
Remarks: After meals</t>
  </si>
  <si>
    <t>Dosage: 0-0-2
Anupana: Ushna Jala
Remarks: At bedtime</t>
  </si>
  <si>
    <t>Dosage: 1-1-1
Anupana: Ghee
Remarks: Before meals</t>
  </si>
  <si>
    <t>Dosage: 2-2-2
Anupana: Jala
Remarks: After meals</t>
  </si>
  <si>
    <t>IPD NURSING PANCHKARMA CHART</t>
  </si>
  <si>
    <t>Daate</t>
  </si>
  <si>
    <t>Procedure Details</t>
  </si>
  <si>
    <t>Session Count</t>
  </si>
  <si>
    <t>Saindhavadi Oil</t>
  </si>
  <si>
    <t>Classical Kwath Kshara Basti</t>
  </si>
  <si>
    <t>Panchtikta Ksheer</t>
  </si>
  <si>
    <t>Brahmi Oil</t>
  </si>
  <si>
    <t>IPD Discharge Plan</t>
  </si>
  <si>
    <t>Final Diagnosis:</t>
  </si>
  <si>
    <t>Pitta Aavrana of Vyana Vayu</t>
  </si>
  <si>
    <t>Condition on Discharge:</t>
  </si>
  <si>
    <t>Stable, BP 120/80 mmHg, Headache and dizziness relieved. Dosha Samyavastha achieved.</t>
  </si>
  <si>
    <t>Vitals &amp; Systemic Examination on Discharge</t>
  </si>
  <si>
    <t>120/80 mmHg</t>
  </si>
  <si>
    <t>B/L AECC, Clear</t>
  </si>
  <si>
    <t>74 bpm, regular</t>
  </si>
  <si>
    <t>Conscious, Oriented, Anxiety reduced</t>
  </si>
  <si>
    <t>98% on Room Air</t>
  </si>
  <si>
    <t>S1 S2 (+), No murmurs</t>
  </si>
  <si>
    <t>98.4 F</t>
  </si>
  <si>
    <t>Soft, Non-tender</t>
  </si>
  <si>
    <t>Samyak (Once daily)</t>
  </si>
  <si>
    <t>Pitta Aavruta Vyana Vayu</t>
  </si>
  <si>
    <t>Samyak (Clear)</t>
  </si>
  <si>
    <t>Niraam</t>
  </si>
  <si>
    <t>Spashta</t>
  </si>
  <si>
    <t>Anushna Sheeta</t>
  </si>
  <si>
    <t>Sarva Rasa</t>
  </si>
  <si>
    <t>Vaya:</t>
  </si>
  <si>
    <t>Madhyama (36 Yrs)</t>
  </si>
  <si>
    <t>Discharge Treatment Plan</t>
  </si>
  <si>
    <t>None Advised</t>
  </si>
  <si>
    <t>1</t>
  </si>
  <si>
    <t>2</t>
  </si>
  <si>
    <t>3</t>
  </si>
  <si>
    <t>4</t>
  </si>
  <si>
    <t>5</t>
  </si>
  <si>
    <t>6</t>
  </si>
  <si>
    <t>Follow Up Advice &amp; Lifestyle/Diet</t>
  </si>
  <si>
    <t>Pathya (Do's)</t>
  </si>
  <si>
    <t>Apathya (Don'ts)</t>
  </si>
  <si>
    <t>Ahara (Diet)</t>
  </si>
  <si>
    <t>Laghu, Supachya Ahara, Mudga Yusha, Godhuma, Patola</t>
  </si>
  <si>
    <t>Guru, Vidahi, Katu, Amla, Lavana, Dadhi, Fast food</t>
  </si>
  <si>
    <t>Vihara (Lifestyle)</t>
  </si>
  <si>
    <t>Vishrama, Yoga, Pranayama, Timely Sleep</t>
  </si>
  <si>
    <t>Ratrijagarana, Vegadharana, Ativyayama, Chinta, Krodha</t>
  </si>
  <si>
    <t>Review in OPD after 7 days or earlier if symptoms aggravate. Monitor BP daily.</t>
  </si>
  <si>
    <t>Discharge Date &amp; Time:</t>
  </si>
  <si>
    <t>Medical Officer Signature:</t>
  </si>
  <si>
    <t>DISCHARGE SUMMARY</t>
  </si>
  <si>
    <t>DOA:</t>
  </si>
  <si>
    <t>DOD:</t>
  </si>
  <si>
    <t>Pitta Aavrana of Vyana Vayu - Uchha Raktachapa with Murchha</t>
  </si>
  <si>
    <t>Past History / Associated Conditions</t>
  </si>
  <si>
    <t>Past Treatments: OPD meds, Shirodhara, Nasya, Siravedha</t>
  </si>
  <si>
    <t>Samprapti (Pathogenesis):</t>
  </si>
  <si>
    <t>Nidana Sevana (Ati Lavana, Katu)</t>
  </si>
  <si>
    <t>↓</t>
  </si>
  <si>
    <t>Rasa-Rakta Dushti</t>
  </si>
  <si>
    <t>Urdhwaga Gati</t>
  </si>
  <si>
    <t>Shirashoola, Bhrama, Murchha</t>
  </si>
  <si>
    <t>IPD Treatment Given</t>
  </si>
  <si>
    <t>Course During Hospital Stay</t>
  </si>
  <si>
    <t>30-04-2026</t>
  </si>
  <si>
    <t>Admitted with c/o headache, dizziness. BP 200/100, PR 114. Vata-Pitta Prakopa. 1st Jalauka done.</t>
  </si>
  <si>
    <t>Slept well. No fresh complaints. BP 170/85. Feeling relaxed.</t>
  </si>
  <si>
    <t>Abnormal Event: Uncontrolled bleeding from bite site after 2nd Jalaukavacharana. Active oozing of blood, BP 160/80. Managed with Sphatika Powder.</t>
  </si>
  <si>
    <t>Abnormal Event (8:20 PM): c/o Dizziness and extreme debility after 4th Kshara Basti. Weak pulse, BP 130/70. Managed with Dhanyak Hima.</t>
  </si>
  <si>
    <t>Feeling better, dizziness reduced. No complaints. BP 135/80. Vata-Pitta stable.</t>
  </si>
  <si>
    <t>3rd Jalauka done, no excess bleeding. Good relief in symptoms. BP 130/75.</t>
  </si>
  <si>
    <t>Abnormal Event (2:30 PM): 2 episodes of loose motions after 7th Oil Basti. Mild dehydration, BP 120/70. Managed with Dhanyak Hima.</t>
  </si>
  <si>
    <t>Asymptomatic. BP 120/80. Dosha Samyavastha achieved. Discharged.</t>
  </si>
  <si>
    <t>Samanya</t>
  </si>
  <si>
    <t>Pravara</t>
  </si>
  <si>
    <t>After Food</t>
  </si>
  <si>
    <t>Before Food</t>
  </si>
  <si>
    <t>AAH229-IPD-001</t>
  </si>
  <si>
    <t>IPD Pharmacy Charges</t>
  </si>
  <si>
    <t>IPD Procedure Charges</t>
  </si>
  <si>
    <t>Seventy One Thousand One Hundred Twenty Only</t>
  </si>
  <si>
    <t>IRDAI STANDARD HEALTH INSURANCE REIMBURSEMENT CLAIM FORM</t>
  </si>
  <si>
    <t>As per IRDAI (Insurance Products) Regulations 2024 &amp; Master Circular 29-05-2024  |  Claim must be settled within 30 days of receipt of complete documents</t>
  </si>
  <si>
    <t>Claim Ref No.:</t>
  </si>
  <si>
    <t>TPA Name:</t>
  </si>
  <si>
    <t>PART A — TO BE FILLED BY THE INSURED / POLICYHOLDER</t>
  </si>
  <si>
    <t>SECTION A — DETAILS OF PRIMARY INSURED / POLICYHOLDER</t>
  </si>
  <si>
    <t>Policy No. / Certificate No.:</t>
  </si>
  <si>
    <t>Member ID / Enrolment No.:</t>
  </si>
  <si>
    <t>Name of Primary Insured:</t>
  </si>
  <si>
    <t>Registered Address:</t>
  </si>
  <si>
    <t>Email ID:</t>
  </si>
  <si>
    <t>Occupation:</t>
  </si>
  <si>
    <t>Employer / Group Name:</t>
  </si>
  <si>
    <t>Any other Health Insurance? (Yes/No):</t>
  </si>
  <si>
    <t>If Yes — Other Insurer Name:</t>
  </si>
  <si>
    <t>SECTION B — DETAILS OF INSURED PERSON HOSPITALISED (Complete if different from primary insured above)</t>
  </si>
  <si>
    <t>Patient / Insured Name:</t>
  </si>
  <si>
    <t>Date of Birth:</t>
  </si>
  <si>
    <t>Gender:</t>
  </si>
  <si>
    <t>Pre-Existing Diseases (PED):</t>
  </si>
  <si>
    <t>SECTION C — DETAILS OF HOSPITALISATION</t>
  </si>
  <si>
    <t>Name of Hospital / Nursing Home:</t>
  </si>
  <si>
    <t>Hospital Address:</t>
  </si>
  <si>
    <t>SHOP NO 104-113 LOTUS ENORA OPPOSITE RUTU VILLA BUNGLOWS NEAR OLD GOTRI JAKAT NAKA GOTRI, Vadodara, Gujarat 390021</t>
  </si>
  <si>
    <t>Date of Admission (DD/MM/YYYY):</t>
  </si>
  <si>
    <t>Date of Discharge (DD/MM/YYYY):</t>
  </si>
  <si>
    <t>Type of Hospitalisation:</t>
  </si>
  <si>
    <t>Room Category Occupied:</t>
  </si>
  <si>
    <t>Emergency or Planned Admission:</t>
  </si>
  <si>
    <t>Accident? (Yes/No):</t>
  </si>
  <si>
    <t>Pre-Hosp. Period (days) claimed:</t>
  </si>
  <si>
    <t>Post-Hosp. Period (days) claimed:</t>
  </si>
  <si>
    <t>SECTION D — DETAILS OF CLAIM (Enter amounts in ₹)</t>
  </si>
  <si>
    <t>Type of Expense</t>
  </si>
  <si>
    <t>Amount Claimed (₹)</t>
  </si>
  <si>
    <t>i.   Pre-Hospitalisation Expenses (up to 30/60 days prior to admission):</t>
  </si>
  <si>
    <t>ii.  In-Hospitalisation Expenses (room rent, nursing, medicines, surgery, ICU, procedures):</t>
  </si>
  <si>
    <t>iii. Post-Hospitalisation Expenses (up to 30/60 days after discharge):</t>
  </si>
  <si>
    <t>iv.  Day Care / OPD Procedure Expenses (if applicable):</t>
  </si>
  <si>
    <t>v.   Ambulance Charges:</t>
  </si>
  <si>
    <t>vi.  Health Check-up Cost (if covered under policy):</t>
  </si>
  <si>
    <t>vii. Critical Illness Benefit (if applicable):</t>
  </si>
  <si>
    <t>viii.Domiciliary Hospitalisation (if applicable):</t>
  </si>
  <si>
    <t>ix.  Others (specify):</t>
  </si>
  <si>
    <t>TOTAL AMOUNT CLAIMED (₹):</t>
  </si>
  <si>
    <t>SECTION E — DETAILS OF BILLS ENCLOSED (Indicate bill number &amp; date for each)</t>
  </si>
  <si>
    <t>Bill No.</t>
  </si>
  <si>
    <t>Issued By</t>
  </si>
  <si>
    <t>Hospital Main Bill</t>
  </si>
  <si>
    <t>Pre-Hosp Consultations</t>
  </si>
  <si>
    <t>Pre-Hosp Pharmacy</t>
  </si>
  <si>
    <t>Pre-Hosp Procedures</t>
  </si>
  <si>
    <t>Investigation Reports (Lab/Radiology)</t>
  </si>
  <si>
    <t>Surgeon's Certificate &amp; Bill</t>
  </si>
  <si>
    <t>Ambulance Receipt</t>
  </si>
  <si>
    <t>Discharge Summary (attested copy)</t>
  </si>
  <si>
    <t>Others</t>
  </si>
  <si>
    <t>TOTAL BILLS AMOUNT (₹):</t>
  </si>
  <si>
    <t>SECTION F — PAYEE / BANK ACCOUNT DETAILS  (All fields mandatory — enclose cancelled cheque copy)</t>
  </si>
  <si>
    <t>Account Holder Name (as per bank record):</t>
  </si>
  <si>
    <t>Bank Account Number:</t>
  </si>
  <si>
    <t>PAN No. (mandatory if claim &gt; ₹1 lakh):</t>
  </si>
  <si>
    <t>Cheque / DD No.:</t>
  </si>
  <si>
    <t>SECTION G — DECLARATION BY THE INSURED  (Please read carefully and sign)</t>
  </si>
  <si>
    <t>1.  I hereby declare that the information furnished in this Claim Form is true &amp; correct to the best of my knowledge and belief.</t>
  </si>
  <si>
    <t>2.  If I have made any false or untrue statement, suppression or concealment of any material fact with respect to questions asked in relation to this claim, my right to claim reimbursement shall be forfeited.</t>
  </si>
  <si>
    <t>3.  I consent &amp; authorise the TPA / Insurance Company to seek necessary medical information / documents from any hospital / Medical Practitioner who has attended the person against whom this claim is made.</t>
  </si>
  <si>
    <t>4.  I hereby declare that I have included all bills / receipts for the purpose of this claim and that I will not make any supplementary claim except the pre/post-hospitalisation claim, if any.</t>
  </si>
  <si>
    <t>5.  I further declare that in respect of the above treatment, no benefits are admissible under any other Mediclaim / Health Insurance policy except as stated in Section A.</t>
  </si>
  <si>
    <t>6.  I warrant the truth of all particulars in every respect and agree that if I make any false statement, suppression or concealment, my right to claim reimbursement shall be absolutely forfeited.</t>
  </si>
  <si>
    <t>7.  I agree to indemnify the Insurer / TPA against all expenses incurred on my behalf which are not reimbursable under the policy.</t>
  </si>
  <si>
    <t>8.  I consent to sharing of my claim data with IRDAI / Insurance Information Bureau (IIB) as required under applicable regulations.</t>
  </si>
  <si>
    <t>Insured's Signature / Thumb Impression:</t>
  </si>
  <si>
    <t>PART B — TO BE FILLED BY THE HOSPITAL / TREATING DOCTOR</t>
  </si>
  <si>
    <t>SECTION H : DETAILS OF THE HOSPITAL</t>
  </si>
  <si>
    <t>Name of the Hospital / Nursing Home</t>
  </si>
  <si>
    <t>ROHINI / HFR Reg. No.</t>
  </si>
  <si>
    <t>SHOP NO 104-113 LOTUS ENORA OPPOSITE RUTU VILLA BUNGLOWS NEAR OLD GOTRI JAKAT NAKA GOTRI</t>
  </si>
  <si>
    <t>Hospital Phone / Landline</t>
  </si>
  <si>
    <t>Hospital Email</t>
  </si>
  <si>
    <t>Treating Doctor's Name</t>
  </si>
  <si>
    <t>Qualification</t>
  </si>
  <si>
    <t>Department / Specialty</t>
  </si>
  <si>
    <t>Doctor Contact No.</t>
  </si>
  <si>
    <t>SECTION I : PATIENT CLINICAL DETAILS</t>
  </si>
  <si>
    <t>Patient Name (as admitted)</t>
  </si>
  <si>
    <t>Raja Anil Sharma</t>
  </si>
  <si>
    <t>M</t>
  </si>
  <si>
    <t>Date of Birth</t>
  </si>
  <si>
    <t>Date of Admission</t>
  </si>
  <si>
    <t>14/04/2026</t>
  </si>
  <si>
    <t>Date of Discharge</t>
  </si>
  <si>
    <t>21/04/2026</t>
  </si>
  <si>
    <t>Ward / Room Type</t>
  </si>
  <si>
    <t>General Ward</t>
  </si>
  <si>
    <t>No. of ICU Days</t>
  </si>
  <si>
    <t>Primary Diagnosis (as per Discharge Summary)</t>
  </si>
  <si>
    <t>Secondary Diagnosis (if any)</t>
  </si>
  <si>
    <t>Surgical / Interventional Procedure Performed</t>
  </si>
  <si>
    <t>If Injury — Give Cause</t>
  </si>
  <si>
    <t>NA</t>
  </si>
  <si>
    <t>Medico-Legal Case</t>
  </si>
  <si>
    <t>SECTION J : AILMENT &amp; INVESTIGATION DETAILS</t>
  </si>
  <si>
    <t>Duration of Present Illness / Ailment</t>
  </si>
  <si>
    <t>10 years</t>
  </si>
  <si>
    <t>Pre-Existing Disease (PED) Declared?</t>
  </si>
  <si>
    <t>Key Investigations Advised (Lab / Radiology)</t>
  </si>
  <si>
    <t>Maternity Related Claim?</t>
  </si>
  <si>
    <t>No</t>
  </si>
  <si>
    <t>If Yes — LMP Date</t>
  </si>
  <si>
    <t>Post-Operative Complications (if any)</t>
  </si>
  <si>
    <t>Implant / Stent / Prosthesis Used?</t>
  </si>
  <si>
    <t>Attach Sticker of Implant (if applicable)</t>
  </si>
  <si>
    <t>[Sticker Here]</t>
  </si>
  <si>
    <t>Pre-Hospitalisation Period (days)</t>
  </si>
  <si>
    <t>Post-Hospitalisation Period (days)</t>
  </si>
  <si>
    <t>SECTION K : DECLARATION BY THE HOSPITAL</t>
  </si>
  <si>
    <t>1. We hereby declare that the information furnished in this Claim Form is true &amp; correct to the best of our knowledge and belief. If we have made any false or untrue statement, suppression or concealment of any material fact, our right to claim under this claim shall be forfeited.</t>
  </si>
  <si>
    <t>2. We have no objection to any authorized TPA / Insurance Company official verifying documents pertaining to this hospitalization.</t>
  </si>
  <si>
    <t>3. All valid original documents duly countersigned by the insured / patient as per the checklist below will be sent to TPA / Insurance Company within 7 days of the patient's discharge.</t>
  </si>
  <si>
    <t>4. All non-medical expenses, or expenses not relevant to hospitalization or illness, or expenses disallowed in the Authorization Letter of the TPA / Insurance Company, will be collected from the patient.</t>
  </si>
  <si>
    <t>5. We agree that TPA / Insurance Company will not be liable to make payment in the event of any discrepancy between the facts in this form and Discharge Summary or other documents.</t>
  </si>
  <si>
    <t>6. The patient declaration has been signed by the patient or by his representative in our presence.</t>
  </si>
  <si>
    <t>7. We agree to provide clarifications for queries raised regarding this hospitalization and take sole responsibility for any delay in offering clarifications.</t>
  </si>
  <si>
    <t>Hospital Name</t>
  </si>
  <si>
    <t>Authorised Signatory Name</t>
  </si>
  <si>
    <t>Signature of Authorised Person</t>
  </si>
  <si>
    <t>SECTION L : DOCUMENTS CHECKLIST (Tick as Applicable)</t>
  </si>
  <si>
    <t>Sl. No.</t>
  </si>
  <si>
    <t>Document Description</t>
  </si>
  <si>
    <t>Duly completed Claim Form Part A (Insured) &amp; Part B (Hospital)</t>
  </si>
  <si>
    <t>Detailed Hospital Discharge Summary (signed &amp; stamped by doctor)</t>
  </si>
  <si>
    <t>All original final hospital bills with item-wise breakup</t>
  </si>
  <si>
    <t>Hospital Bill Payment Receipt(s)</t>
  </si>
  <si>
    <t>Cash memos from pharmacy / chemist with prescription</t>
  </si>
  <si>
    <t>Lab / Pathology reports (CT, MRI, USG, HPE, blood reports etc.)</t>
  </si>
  <si>
    <t>Surgeon's certificate — nature of operation &amp; receipt</t>
  </si>
  <si>
    <t>Pre-hospitalisation consultation and investigation bills (up to 30 days)</t>
  </si>
  <si>
    <t>Post-hospitalisation follow-up bills (up to 60 days)</t>
  </si>
  <si>
    <t>Sticker / Invoice for implant / prosthesis / stent (if applicable)</t>
  </si>
  <si>
    <t>Cancelled cheque / Bank passbook copy (for NEFT payment)</t>
  </si>
  <si>
    <t>Note: Claims must be submitted within 30 days of discharge. Pre-auth related claims within 15 days of discharge.</t>
  </si>
  <si>
    <t>SECTION M : FOR TPA / INSURER USE ONLY</t>
  </si>
  <si>
    <t>Claim / Reference No.</t>
  </si>
  <si>
    <t>Date of Receipt</t>
  </si>
  <si>
    <t>Policy No.</t>
  </si>
  <si>
    <t>Total Claimed Amount (Rs.)</t>
  </si>
  <si>
    <t>Eligible Amount (Rs.)</t>
  </si>
  <si>
    <t>CLAIM DECISION</t>
  </si>
  <si>
    <t>APPROVED</t>
  </si>
  <si>
    <t>PARTIALLY APPROVED</t>
  </si>
  <si>
    <t>QUERY RAISED</t>
  </si>
  <si>
    <t>Reason for Partial Approval / Query / Repudiation (if applicable)</t>
  </si>
  <si>
    <t>Signature of TPA / Insurer Officer</t>
  </si>
  <si>
    <t>IMPORTANT: As per IRDAI (Insurance Products) Regulations 2024, the insurer must acknowledge receipt of claim documents within 3 days and settle/repudiate claim within 30 days of receipt of all required documents.</t>
  </si>
  <si>
    <t>For claim queries: Contact your insurer/TPA | Grievance: IRDAI Bima Bharosa Portal — bimabharosa.irdai.gov.in | Toll-Free: 155255 | Email: complaints@irdai.gov.in</t>
  </si>
  <si>
    <t>© IRDAI Standard Reimbursement Claim Form | IRDAI (Insurance Products) Regulations, 2024 | Version 2.0 | All insurers are required to accept this standardised form.</t>
  </si>
  <si>
    <t>Disease (Sanskrit)</t>
  </si>
  <si>
    <t>Section</t>
  </si>
  <si>
    <t>Content</t>
  </si>
  <si>
    <t>Nidānam (Etiology)</t>
  </si>
  <si>
    <t>Causes of Pālityam (as per Ayurvedic classics):
Pittaja prakṛti
Atisevana of ushna, amla,lavana rasa
Krodha, śoka, chintā, bhaya (mental stress)
Ahita āhāra-vihāra
Viruddhāhāra (incompatible food)
Atyucchraya of Pitta and Rakta
Beeja*dosha (Hereditary factors)
Reference:Charaka Samhita – Chikitsa Sthana 7/24
Ashtanga Hridaya – Uttara Tantra 24/8</t>
  </si>
  <si>
    <t>Pūrvarūpam (Prodromal Symptoms)</t>
  </si>
  <si>
    <t>Pālityam may not have distinct prodromal signs, but some*consider early signs like:
Loss of luster of hair
Dryness and brittleness of hair
Itching and burning of scalp</t>
  </si>
  <si>
    <t>PALITHYAM</t>
  </si>
  <si>
    <t>Lakṣaṇam (Symptoms)</t>
  </si>
  <si>
    <t>Appearance of white or grey hair at an early age (before 30–35 years)
Gradual spread of grey hair over scalp, beard, and mustache
May occur with hair fall in someindividualsReference:
Ashtanga Hridaya – Uttara Tantra 24/8</t>
  </si>
  <si>
    <t>General Examination</t>
  </si>
  <si>
    <t>Age of onset: Important to determine if it is premature (before 20 years in Caucasians, before 25 years in Asians).
Family history: Check for genetic predisposition.
Dietary habits: Poor nutrition or vitamin deficiencies.
Stress levels: Mental stress is a known factor.
Lifestyle habits: Smoking, alcohol, irregular sleep.</t>
  </si>
  <si>
    <t>Systemic Examination</t>
  </si>
  <si>
    <t>Skin and hair: Observe for texture changes, hair thinning, dryness.
Nails and mucosa: May show signs of nutritional deficiency.
Thyroid gland: Palpation for goiter or thyroid nodules.
Neurological exam: Rule out underlying neurocutaneous disorders if any.
Signs of autoimmune disorders (e.g., vitiligo).</t>
  </si>
  <si>
    <t>Laboratory Investigations</t>
  </si>
  <si>
    <t>Complete Blood Count (CBC): Rule out anemia.
Serum Vitamin B12 and Folate: *Deficiency linked to premature greying.
* Thyroid Profile (TSH, T3, T4): To detect hypothyroidism/hyperthyroidism.
Fasting Blood Glucose and HbA1c: To screen for  Ferritin: For iron deficiency
Autoimmune markers: ANA if autoimmune disorders are suspected.
Genetic testing (if strong familial history or syndromic features).
🛑https://chat.whatsapp.com/DzXFNbDnzRhA39bhT8Op18?mode=ac_t</t>
  </si>
  <si>
    <t>Premature Greying of Hair (Canities praecox)
Nutritional deficiencies (e.g., B12, iron, copper, zinc).
Autoimmune disorders (e.g., vitiligo, alopecia areata).
Thyroid disorders (e.g., hypothyroidism, hyperthyroidism)
Werner syndrome (premature aging).
Progeria (Hutchinson-Gilford syndrome) – in children.
Addison’s disease – may include pigmentation changes.
Pernicious anemia – linked with B12 deficiency.
Chronic stress-related telogen effluvium.
Atopy or allergic predisposition.</t>
  </si>
  <si>
    <t>Due to nidana sevana, there is aggravation of Pitta dosha along with vitiation of Rakta and Majjādhātu.
This affects keśa varṇa(hair color), leading to śveta(white) keśa.
Rakta + Pitta dushti leads to burning of black*pigment in the hair follicles.
SampraptiGhataka:
Dosha, Dushya, Srotas, Sthana — vitiation leads to disease manifestation
Dūṣya: Rakta, Majjā
Srotas:Romakūpa &amp; Rasavaha srotas
Adhisthāna: Keśa (hair follicles)
Roga marga: Bāhya</t>
  </si>
  <si>
    <t>Sāmānya Chikitsā (General Treatment)</t>
  </si>
  <si>
    <t>Internal Medications:
Triphala Churna – Rasāyana
Chyavanaprāśa – Rejuvenative
Bhringarājāsava
Drākṣādi Kvātha – Pittahara
Narasimha Rasāyana
External Applications:
[General line of treatment]
Keshya Sneha (like Amalaki taila) for Abhyanga</t>
  </si>
  <si>
    <t>Upashaya (Relieving Factors)</t>
  </si>
  <si>
    <t>(Pacifying Factors)
Intake of cooling, Pittahara foods
Regular use of rasāyana, keshya dravyas
Stress reduction (mental upashaya)
Nasya with keshya drugs</t>
  </si>
  <si>
    <t>Anupashaya (Aggravating Factors)</t>
  </si>
  <si>
    <t>Ushna, amla, lavanātmaka āhāra
Excessive anger, anxiety, sleeplessness
Smoking, alcohol, and spicy food
Exposure to excessive sun and heat</t>
  </si>
  <si>
    <t>Viśeṣa Chikitsā (Specific Treatment)</t>
  </si>
  <si>
    <t>Nasya Therapy:
"Keśa-shukra-mukha-nāsa-netra-karṇānām vṛddhikaraṃ nāsyaṃ"
(Nasya nourishes the organs of head including hair)
— Ashtanga Hridaya, Sutrasthana 20/36
Anu Taila, Bhringaraja Taila – for nasya
Done for 7 to 14 days regularly
Rasayana Therapy:
Narasimha Rasāyana, Chyavanaprāśa
Amalaki Rasāyana *Revitalizes Pitta and rakta
Shirobasti / Shiropichu:Using Bhringaraja taila, Nimba taila
Lepa (Hair Packs):Bhringaraja + Amalaki + Jatamansi churna in milk
Weekly application
Classical References Summary
Text
Charaka Samhita
Ashtanga Hridaya
Sushruta Samhita
Bhavaprakasha
🛑https://chat.whatsapp.com/DzXFNbDnzRhA39bhT8Op18?mode=ac_t</t>
  </si>
  <si>
    <t>GUDA VIBRAMSHAM ( PERIANAL ABCESS)</t>
  </si>
  <si>
    <t>Classical references (Su. Ni. 9, Ch. Ni. 10, Aru. Sa. Nida. 12):
Apathyasevana (improper diet and lifestyle)
Abhighata(trauma to the anal region)
Krimidosha (infestation by parasites)
Vegavidharana(suppression of natural urges)
Atisnigdha-Amla-Katu-Lavana Ahara
Ruksha Bhojana and Vyayama immediately after meals</t>
  </si>
  <si>
    <t>Not specifically described for Guda
Vidradhi but general Vidradhi Purvaroopas apply:Mild pain around the anus
Burning or itching sensation
Heaviness and discomfort in the perianal area
Malaise, low-gradefever</t>
  </si>
  <si>
    <t>As per Sushruta Samhita, Nidanasthana 9/13-14 and Chakrapanicommentary:
Toda (pricking pain) and daha (burning)
Shotha (swelling) and kandu (itching)
Guda vedana (severe pain in anus)
Jwara (fever), mala sanga (constipation), mutrakrichra (painful urination)
If pus forms:Pidaka (boil), paka (suppuration), and srava(discharge)
In chronic cases, fistula may develop (Bhagandara)</t>
  </si>
  <si>
    <t>Vitals:Fever (often high-grade)
Tachycardia
Mild hypotension (if septicemia present)
General Appearance:Patient may appear acutely ill, uncomfortable, or in pain.
Inability to sit due to pain.</t>
  </si>
  <si>
    <t>Local perianal/rectal examination:Redness, swelling, and tendernessnear anus or rectum
Warmth and induration in the perianal area
Fluctuation test positive (if abscess has formed)
Possible pus discharge from opening (if ruptured)
Per Rectal Examination:
Tender swelling palpable in ischiorectal or intersphincteric space
Pain on digital rectalexam
May feel boggy mass or abscess cavity</t>
  </si>
  <si>
    <t>CBC:
Elevated WBC count(leukocytosis) with neutrophilia
CRP/ESR:
Raised inflammatory markers
Blood sugarlevels:Important in diabetic patients – increased risk of abscess
Pus Culture and Sensitivity (if discharge is present):
To identify causative organism and antibiotic sensitivity
Radiological Investigations
Ultrasound (perianal or transrectal):To detect fluid collection/abscess
MRI Pelvis:Best imaging modality to define abscess cavity and extent (especially for deep-seated abscess or fistula)
CT scan (in complicated or deep abscess):
Useful in immunocompromised patients or atypical cases
🛑https://chat.whatsapp.com/DzXFNbDnzRhA39bhT8Op18?mode=ac_t</t>
  </si>
  <si>
    <t>anal trauma
*anal fissure
*anal fistula *thrombosed externalhemorrhoid
*pilonidal cyst buttocks abscess cellulitis *Crohn's disease
ulcerative colitis
*malignancy proctitis
HIV/ AIDS other sexually transmitted diseases
*Bartholin's abscess</t>
  </si>
  <si>
    <t>Doshas (especially Pitta and Rakta) vitiated due to causative factors
Accumulate in the GudaPradesha and lead to Shotha → Paka → Vidradhi
Involvement of Mamsa, Rakta, Medas dhatus
Srotorodha (obstruction of channels) and Dhatu paka (suppuration) occurs</t>
  </si>
  <si>
    <t>As per Su. Chi. 17, Ashtanga Hridaya:
Shodhana (Purificatory):
Virechana with Trivrit lehya, Avipattikara churna
Basti karma (especially Niruha basti and Anuvasana basti)
Shamana (Palliative):Guduchi, Haridra, Nimba, Amalaki – anti-inflammatory and detoxifyingherbs
Kaishora Guggulu, Triphala Guggulu
Local Applications:
Lepa of Haridra + Nimba + Ghee
Seka (pouring medicated decoctions)
Pichu with Jatyadi taila</t>
  </si>
  <si>
    <t>Warm sitz bath
Application of Jatyadi taila or *Nirgundi taila
Use of easilydigestible, non-spicy food
Mild laxatives like Triphala</t>
  </si>
  <si>
    <t>Sitting for prolonged hours
Spicy, oily, and junk food
Alcohol, smoking
Constipation, straining during defecation</t>
  </si>
  <si>
    <t>In Early Stage (Ama avastha):
Langhana, Deepana, Pachana
Use of Panchatikta kashaya, Guduchi churna, Nimba
In Suppurative Stage:Snehana + Swedana
Surgical drainage if abscess matures – described as Vidradhi Bheda karma
Classical method:Shastra karma followed by:Vrana ropana (wound healing)
Internal Medicines:
Guggulu preparations (Kaishora, Triphala, Mahatiktaka Ghrta)
Arogyavardhini Vati, Chandraprabha Vati
For wound healing:Jatyadi Ghrita / Taila, Panchavalkala decoction
Classical References:Sushruta Samhita – Nidanastana, Chapter 9 (Vidradhi Nidanam)
Charaka Samhita – Chikitsa Sthana 12
Ashtanga Hridaya – Nidana &amp; Chikitsa Sthana
Bhavaprakasha – Madhyama Khanda
🛑https://chat.whatsapp.com/DzXFNbDnzRhA39bhT8Op18?mode=ac_t</t>
  </si>
  <si>
    <t>लक्षणानि (LAKṢANANI – *Signs and Symptoms)</t>
  </si>
  <si>
    <t>General Examination:
Pallor – Rule out anemia
Nutritional status – Vitamin C/D/calcium deficiency
Signs of systemic illness – Diabetes, immunodeficiency
Oral hygiene status
Lymphadenopathy
Submandibularand cervical nodes</t>
  </si>
  <si>
    <t>Endocrine system – Especially for diabetes mellitus (can affect periodontal status)
Musculoskeletal system – Rule out osteoporosis or bone-related disorders
Immune status – For possible autoimmune involvement(e.g., periodontitis)</t>
  </si>
  <si>
    <t>Hematological:
Complete BloodCount (CBC) – *Rule out infection or anemia
Fasting Blood Sugar / HbA1c – To assess diabetes mellitus
Vitamin D &amp; Calcium levels – For bone metabolism
Serum Alkaline Phosphatase – Marker for bone activity
C-Reactive Protein (CRP) – Inflammatory marker
Microbiological:
Oral swabculture – To detect pathogenic flora causing periodontitis
Radiological:
Intraoral Periapical *Radiograph(IOPA)
Orthopantomogram (OPG) *To assess alveolar bone loss
🛑https://chat.whatsapp.com/DzXFNbDnzRhA39bhT8Op18?mode=ac_t</t>
  </si>
  <si>
    <t>सामान्य चिकित्सा (SAMANYA CHIKITSA – *General Treatment)</t>
  </si>
  <si>
    <t>Periodontitis (chronic or aggressive)
Osteoporosis (localized to alveolar bone)
Scurvy (Vitamin C deficiency)
Diabetes-related periodontal disease
Leukemia (in advanced cases with gum involvement)
Local trauma
*occlusal trauma
Vitiated Vata causes dryness and loosening of supportive*tissues (Asthi and MajjaDhatu).
Vitiated Kapha loses its sthirata and snigdhatva, leading to gum recession and inflammation.
Accumulated Ama and Raktadushti contribute to infection and swelling of gums*The pathology progresses from Mukhagataroga to Asthigata vyadhi in severe cases.
Dantadhavana with kashaya rasa dravya (e.g., triphala churna, lodhra, khadira)
Gandusha and Kavala (oil pulling) using tila taila or triphala kwatha
Use of Pratisarana(rubbing herbson gums) *with lodhra, madhuka, haridra, yashtimadhu
Avoiding causative food itemsand maintaining oral hygiene
Internal use of rasayana and kapha-vata shamaka herbs(Reference:Aṣṭāṅga Hṛdaya – Sutrasthāna 22, Bhavaprakāśa – Dantamoolaroga Adhyaya</t>
  </si>
  <si>
    <t>विशेष चिकित्सा (VISESA CHIKITSA – Specific Treatment)</t>
  </si>
  <si>
    <t>*Palliative Factors)
Relief after gandusha and kavala
Use of astringent, bitter,and cooling substances
Application of taila or ghrita*preparations
Maintaining oral hygiene
Use of Triphala or dashana samskara choorna
Consumption of sour, salty, spicy, and sticky food
Improper cleaning of teeth
Brushing with hard brush or vigorous rubbing
Chewing hard objects
Night grinding of teeth or mouth breathing
Internal Medicines:
Dashana samskara vati – for strengthening gums
Triphala guggulu – for inflammation and infection
Gandhaka rasayana – if pus or infection present
Chandraprabhavati – for underlying systemic issues
External Applications:
Dashana samskara choorna for brushing
Tila taila gandusha daily
Khadiradivati for chewing and disinfection
Lodhra + Haridra + Yashtimadhu powder for pratisarana
Panchakarma Procedures:Nasya with Anu Taila
Kavaladharana
Raktamokshana (if severe rakta dushti signs are present)
Classical References:Suśruta Saṃhitā – Cikitsāsthāna 24
Aṣṭāṅga Hṛdaya – Uttara Sthāna 22
Charaka Saṃhitā – Chikitsa Sthāna 26
Bhavaprakāśa – Danta Moola Roga Chikitsa
🛑https://chat.whatsapp.com/DzXFNbDnzRhA39bhT8Op18?mode=ac_t</t>
  </si>
  <si>
    <t>AGNIMANDHYA</t>
  </si>
  <si>
    <t>From Charaka Samhita &amp; other texts:
Ajirna (indigestion) due to:
Mithya Ahara Vihara (Improper diet and lifestyle)
GuruAhara (Heavy food)
Atibhojana (Overeating)
Vishamashana (Irregular food intake)
Mandagni (Naturally weak digestive fire)
Aama accumulation
Stress/mental factors (Krodha, Shoka, Bhaya, etc.)
Dosha vitiation, especially Kapha &amp; Vata
(Classical Reference:Charaka Samhita Chikitsa Sthana 15/44, Ashtanga Hridaya Sutrasthana 13</t>
  </si>
  <si>
    <t>Arochaka (anorexia)
Guruta (heaviness of body and abdomen)
Utsaha hani (lack of enthusiasm)
Udarashoola (mild abdominal pain)
Hridaya vyatha (discomfort in chestregion)
Charaka Samhita Sutrasthana 28/8</t>
  </si>
  <si>
    <t>Agnidaurbalya (loss of digestive power)
Ajeerna (indigestion)
Udarashoola (abdominal pain)
Aalasya (laziness)**Malabaddhata(constipation)
Gaurava (heaviness in body)
Trishna (thirst)
Hrullasa (nausea)(Madhava Nidana Ajirna Nidana</t>
  </si>
  <si>
    <t>General Appearance: May appear lethargic, weak, or fatigued
Build and Nourishment: Oftenundernourished due to improper digestion and assimilation
Vital Signs:Temperature: Usually normal, may have low-grade fever if associated with infection
Pulse:Normal or slightly slow
BloodPressure: Generally within normal limitsunless there’s systemic involvement
Hydration Status: Can be mildly dehydrated due to poor food intake
Tongue: Coated tongue indicating ama (toxins) accumulation
Skin: Dull, may be dry or have discoloration</t>
  </si>
  <si>
    <t>Gastrointestinal System:
[Relevant systemic findings on examination]
[Relevant systemic findings on examination]
[Relevant systemic findings on examination]
[Relevant systemic findings on examination]
[Relevant systemic findings on examination]
Nervous System:
[Relevant systemic findings on examination]
[Relevant systemic findings on examination]
Other systems:
[Relevant systemic findings on examination]</t>
  </si>
  <si>
    <t>Baseline Tests:
Complete Blood Count (CBC): May show mild anemia or infection signs
Erythrocyte Sedimentation Rate (ESR): Elevated in chronic inflammation
C-Reactive Protein (CRP): Elevated if associated with systemic inflammation
Liver Function Tests (LFT): May show impaired liver enzymes if hepatic metabolism is sluggish
Serum Electrolytes: May indicate imbalances due to improper digestion
Thyroid Profile: To rule out hypothyroidism as it mimics Agnimandhya
Gastro-specific Tests:
Stool Test: For undigested food particles, parasitic infections
Helicobacter pylori Test: If gastritis/indigestion is chronic
Ultrasound Abdomen: To rule out hepatomegaly, fatty liver, gallbladder issues
Upper GI Endoscopy: If persistent symptoms of indigestion or GERD
🛑https://chat.whatsapp.com/DzXFNbDnzRhA39bhT8Op18?mode=ac_t</t>
  </si>
  <si>
    <t>(Modern Correlation of Agnimandhya)
Functional Dyspepsia
Irritable Bowel Syndrome (IBS)
Hyperacidity
GERD
gastritis
pylori infection
Gastrointestinal
Liver dysfunction-related Agnimandhya
Hepatitis
Gallbladder disease</t>
  </si>
  <si>
    <t>Due to Nidana sevana, Kapha and/or Vata dosha get aggravated → blocks Jatharagni (digestive fire) → leads to Mandagni → Aama formation → Ajirna and systemic impact.
Dosha: -Predominantly Kapha, sometimes*Vata and Pitta
Dushya:Rasadhatu, Pachaka *Pitta
Srotas:Annavaha Srotas
Roga Marga:Abhyantara
Sadhyasadhyata: Sadhya in early stage*Charaka Chikitsa Sthana 15/44</t>
  </si>
  <si>
    <t>Langhana (Fasting) – to lighten the system
Deepana-Pachana Dravyas – to enhance digestion (e.g., Trikatu, Chitrak)
Shodhana (if needed) –*Vamana or Virechana if associated with dosha vitiation
Agni Vardhana – using*Agni-deepaka formulations
(Charaka Samhita Chikitsa Sthana 15</t>
  </si>
  <si>
    <t>Intake of Deepana-Pachana ahara
Use of Laghu (light) and Ushna (warm) foods
Yusha, Manda, Lavana siddha jala
Takra (buttermilk) with Trikatu</t>
  </si>
  <si>
    <t>Guru, Snigdha, Sheeta Ahara (heavy, oily, cold food)
Daytime sleep
Sedentary lifestyle
Untimely food intake</t>
  </si>
  <si>
    <t>Herbal Drugs:
Chitrakadi Vati
Hingvashtaka Churna
Shankha Vati
Agnitundi Vati
Pippalyadi Churna
Panchakarma:
Vamana – for Kapha dominance
Virechana – if associated with Pitta or Aama
Basti – for Vata-induced *Agnimandhya
Classical References:Charaka Samhita – Chikitsa Sthana 15 (Ajirna Chikitsa)
Ashtanga Hridaya – Sutrasthana 13
Madhava Nidana – Ajirna Nidana
🛑https://chat.whatsapp.com/DzXFNbDnzRhA39bhT8Op18?mode=ac_t</t>
  </si>
  <si>
    <t>लक्षणानि</t>
  </si>
  <si>
    <t>Patient Appearance:May appear tired or ill, especially in chronic cases.
VitalSigns:Temperature: Low-gradefever (in infection).
Pulse: May be raised in acuteinfection.
Respiratory Rate: Slightly elevated if associated with breathing difficulty.
Inspection of Nose:
Nasal discharge: Thick, yellow-green, foul-smelling.
Crusting around nares.
Voice: Hyponasal speech due to nasal obstruction.
Facial features:Puffiness or tendernessover sinuses</t>
  </si>
  <si>
    <t>ENT Examination:
Anterior Rhinoscopy:
Mucopurulent or purulent discharge.
Nasal mucosa may appear swollen and congested.
Presence of polyps or deviated nasalseptum (DNS).
Posterior Rhinoscopy:Thick post-nasaldrip or discharge.*Palpation of Sinuses:Tenderness over maxillary, frontal or ethmoidal sinuses.
Throat:Postnasal discharge causing pharyngiti
Ear:
Rule out otitis media (Eustachian tube involvement).</t>
  </si>
  <si>
    <t>Basic Investigations:
CBC(Complete Blood Count):
Raised WBC count if bacterial infection present.
Increased eosinophils in allergic cases.
Nasal SwabCulture &amp; Sensitivity:
To identify bacterial or fungal infection.
Allergy Testing:
Skin prick or IgE levels if allergic rhinitis is suspected
Blood Sugar Levels:Especially if recurrent infection – rule out diabetes.
Imaging:X-Ray Paranasal Sinuses (PNS):
Shows mucosal thickening, air-fluid levels, opacification.
CT Scan of PNS:
Gold standard for sinus
evaluation.
Helps detect anatomical
deformities (e.g. DNS, polyp, concha bullosa
🛑https://chat.whatsapp.com/DzXFNbDnzRhA39bhT8Op18?mode=ac_t</t>
  </si>
  <si>
    <t>विशेष चिकित्सा (VISHESHA CHIKITSA – SPECIFIC TREATMENT)</t>
  </si>
  <si>
    <t>Chronic Sinusitis
Allergic Rhinitis (Chronic)
Nasal Polyps
Atrophic Rhinitis
Fungal Rhinosinusitis
Deviated Nasal Septum (DNS) with infection
Granulomatosis with Polyangiitis (Wegener’s Granulomatosis)
Tubercular Rhinitis
[Content not recoverable — formatting error in source]
[Content not recoverable — formatting error in source]
[Content not recoverable — formatting error in source]
Katu-Tikta Rasa Dravyas
Nasya with tikshna drugs
Dhumapana
Laghu, Ushna, Deepana Ahara
Snigdha, Guru, Abhishyandi Ahara
Sheeta Jala Sevana
Vata exposure
Divaswapna (day sleeping)
Shodhana Chikitsa:
Vamana (for Kapha predominance)
Nasya (Pratimarsha or Marsha)
Dhumapana (Medicated smoking)
Shamana Chikitsa:
Deepana-Pachana
Kaphahara &amp; Pitta Shamana herbs
Katu-Tikta Rasa Dravyas
Ref: Charaka Samhita, Sushruta Samhita, Ashtanga Hridaya
Nasya Karma:
Anu Taila, Shadbindu Taila, Kshara Taila
Useful in chronic and pus-filled nasal discharges
Dhumapana:
Using Haridra, Yashtimadhu, Vacha, Guggulu
Kavala-Gandusha:
Triphala Kashaya
Dashamoola Kashaya
Herbal Drugs:
Trikatu Churna, Sitopaladi Churna
Chitrakadi Vati, Talisaadi Churna
Vyoshadi Vatakam, Pathyadi Kadha</t>
  </si>
  <si>
    <t>Formulations</t>
  </si>
  <si>
    <t>Nasyakarma with *Shadbindu taila / Anu taila
Kaphaketu Ras, Peenasa Roga Chintamani Ras
Dashamoola Haritaki Avaleha
🛑https://chat.whatsapp.com/DzXFNbDnzRhA39bhT8Op18?mode=ac_t</t>
  </si>
  <si>
    <t>Causes of Prajnaparadha :</t>
  </si>
  <si>
    <t>Prajnāparādha literally means “crime against wisdom” or "intellectual blasphemy". It is one of the three primary causes of disease according to Ayurveda:
Charaka Sutrasthana 1/102:
Prajnaparadha, Asatmendriyartha Samyoga, and Parinama are the three causes of diseases.
Deliberately choosing unhealthy behaviors
Ignoring knowledge of right and wrong
Engaging in actions against natural laws
Repression of natural urges
Overuse, misuse, or disuse of senses, mind, or intellect</t>
  </si>
  <si>
    <t>-Not specifically listed in classical texts for Prajnāparādha, but general early signs include:
[Early premonitory signs before manifest disease]
[Early premonitory signs before manifest disease]
[Early premonitory signs before manifest disease]
[Early premonitory signs before manifest disease]</t>
  </si>
  <si>
    <t>The symptoms vary depending on the disease caused by the prajnaparadha, as it is an indirect cause.
-General signs:
Decline in mental faculties
Repeated mistakes
Stress, anxiety, delusions
Diseases due to suppressed urges (e.g., constipation, headaches)
Reference:
Charaka Vimanastana 5/6
Manasa vyadhi and sharirika vyadhi both can be caused by prajnaparadha.</t>
  </si>
  <si>
    <t>Observation of behavior (abnormal actions, impulsiveness)
Mental state assessment – restlessness, anxiety, emotional instability
Speech – incoherent, aggressive, or depressed tone
Appearance – hygiene neglect, poor dressing sense
Sleep pattern – insomnia or hypersomnia</t>
  </si>
  <si>
    <t>Central Nervous System (CNS):
Level of orientation
Cognitive function testing (memory, reasoning, judgment)
Reflexes, coordination (for substance-induced cases)
Psychiatric Examination:
Mini-Mental State Examination (MMSE)
Mental Status Examination (MSE) – appearance, behavior, thought process, mood, perception</t>
  </si>
  <si>
    <t>(as per modern correlation):
Based on clinical suspicion (substance use, mental illness, etc.):
CBC – rule out infections or anemia affecting cognition
Thyroid profile (T3, T4, TSH) – to rule out hypothyroidism-related cognitive decline
Blood sugar &amp; HbA1c – to rule out diabetic encephalopathy
LFT/KFT – liver or kidney-related encephalopathy
Serum electrolytes – especially sodium/calcium abnormalities
Toxicology screen – for substance abuse
MRI/CT brain – in suspected structural or degenerative brain issues
EEG – in suspected seizure disorder or encephalopathy
🛑https://chat.whatsapp.com/DzXFNbDnzRhA39bhT8Op18?mode=ac_t</t>
  </si>
  <si>
    <t>PRANJAPARADHAM</t>
  </si>
  <si>
    <t>1.Obsessive Compulsive Disorder (OCD)
2. Impulse Control Disorders
3. Substance Use Disorder (SUD)
4. Depression with poor judgment
5. Schizophrenia
6. Bipolar Disorder
7. Personality Disorders
8. Dementia / Cognitive decline
9. Anxiety Disorders
10. ADHD (in children or adolescents)</t>
  </si>
  <si>
    <t>Prajnāparādha → leads to improper use of mind, speech, and body → disturbance in doshas → imbalance in dhatus → disease manifestation.
Reference:
Charaka Sutrasthana 1/102-103:
When the intellect, mind and sensory faculties are misguided due to rajas and tamas, prajnaparadha occurs, leading to disease.</t>
  </si>
  <si>
    <t>The main approach is mind purification and correction of behavior.
General principles:
Satvavajaya chikitsā (mental healing)
Daivavyapāśraya chikitsā (spiritual therapy)
Practicing right conduct (sadvrtta)
Achara rasayana (code of conduct)
Reference:
Charaka Sutrasthana 1/102
Charaka Chikitsasthana 1/4</t>
  </si>
  <si>
    <t>Following daily and seasonal regimen (Dinacharya, Ritucharya)
Practicing meditation and dhyana
Listening to good counsel (sadvachana)
Living a moral and disciplined life (sadvrtta)</t>
  </si>
  <si>
    <t>Continuous suppression of natural urges
Ignoring inner voice or wisdom
Addictions and indulgence in negative behavior
Associating with bad company</t>
  </si>
  <si>
    <t>Satvavajaya Chikitsa (mental strength therapy):
Manonigraha (control over mind)
Dhee (intellect), Dhriti (patience), Smriti (memory) enhancement
Meditation, Pranayama, Counseling
Daivavyapasraya Chikitsa (spiritual therapy):
[Specific Ayurvedic treatment, formulation or procedure]
Achara Rasayana:
Following ideal behavior and ethical life to nourish the mind and spirit
Reference:
-Charaka Chikitsasthana 1/4 (Satvavajaya therapy)
-Charaka Sutrasthana 8 – Achara Rasayana
🛑https://chat.whatsapp.com/DzXFNbDnzRhA39bhT8Op18?mode=ac_t
25/07/2025, 11:45 - Dr sonu kailas k: https://chat.whatsapp.com/IfSorBQNjytGSDhmxgZNQr</t>
  </si>
  <si>
    <t>ASATHMYA INDRIYA SAMYOGAM</t>
  </si>
  <si>
    <t>Astmyendriyartha Samyoga refersto the improper contact of senses (Indriyas) with their respective objects (Artha).
Types of improper contact:
Atiyoga – Overuse (e.g., loud noise, excessive viewing)
Ayoga – Non-use (e.g., avoiding sound, light, etc.)
Mithyayoga – Misuse (e.g., watching terrifying images, listening to unpleasant sounds)
Reference:Charaka Samhita Sutrasthana 8/5
Charaka Samhita Sharirasthana 1/102
Ashtanga Hridaya Sutrasthana 1/20</t>
  </si>
  <si>
    <t>Pūrvāroopas are generally vague sensory discomforts, such as:
Dullness or over-sensitivity in a specific sense
Avoidance or craving for certain stimuli
Early fatigue or irritation upon sensory use
These vary depending on the specific Indriya affected (eyes, ears, nose, tongue, skin, mind).</t>
  </si>
  <si>
    <t>(Symptoms)
Depending on the Indriya involved:
Indriya
[Clinical signs and symptoms as per classical description]
Shrotra (Ears)
Ghrana (Nose)
Jivha (Tongue)
Sparshana (Skin)
Mana (Mind)
(Charaka Samhita Sutrasthana 8/5-10</t>
  </si>
  <si>
    <t>To assess physical and mental effects of improper sensory interaction:
Parameter
Vital Signs
Behavioral Status
Sleep Pattern
Speech &amp; Expression
Posture &amp; Gait
Addiction History</t>
  </si>
  <si>
    <t>Evaluate specific sensory organs and nervous system:
[Relevant systemic findings on examination]
Altered reflexes, sensory hyper/hyposensitivity
Headache, dizziness, poor memory, or coordination
[Relevant systemic findings on examination]
Eye strain, dryness, watering, photophobia
Visual acuity issues from overexposure to screens
[Relevant systemic findings on examination]
Tinnitus, temporary hearing loss, discomfort from loud noise
Smell sensitivity or aversion (olfactory disturbances)
Integumentary System
Allergies or rashes from cosmetic overuse (touch/smell)
Excessive tactile stimulation (burns, bruises
Psychiatric Evaluation
Symptoms of depression, anxiety, ADHD
Mood swings, hallucinations, delusions in extreme cases</t>
  </si>
  <si>
    <t>Though no direct lab test confirms Asatmya Indriya Samyoga, some tests help rule out or correlate with associated disorders:
Test
[Relevant laboratory investigation]
Thyroid Profile (T3, T4, TSH)
Blood Glucose / HbA1c
EEG / Brain Mapping
Eye Examination
Audiometry
Psychological Tests
🛑https://chat.whatsapp.com/DzXFNbDnzRhA39bhT8Op18?mode=ac_t</t>
  </si>
  <si>
    <t>1. Substance Use Disorders
2. Internet Addiction Disorder / Digital Addiction
3. Obsessive-Compulsive Disorder (OCD)
4. Impulse Control Disorders
5. Behavioral Addictions (e.g., Gaming Disorder, Porn Addiction)
6. Generalized Anxiety Disorder (GAD)
7. Depression with risk-taking behaviors
8. Psychosomatic Disorders
9. Borderline Personality Disorder (BPD)
10. Bipolar Disorder (especially manic phase – sensory indulgence
11. Sensory Processing Disorder (SPD)
12. Post-Traumatic Stress Disorder (PTSD) with sensory triggers
13. Schizophrenia (hallucinations with sensory misperceptions
14. Attention Deficit Hyperactivity Disorder (ADHD)
15. Sexual Disorders (e.g., Hypersexuality)</t>
  </si>
  <si>
    <t>Asatmya samyoga of Indriyas → Indriyabhighāta → Vitiation of Vāta, Rajo, and Tamo guṇa → Deterioration of indriya bala and dhatu → Manasika and sharirika rogas
Sampraptiinvolves manas-dosha vitiation (Rajas &amp; Tamas) and *vata predominance, affecting indriyas and manas.</t>
  </si>
  <si>
    <t>Line of management:
Nidana Parivarjana – Avoidance of improper sensory contact
Indriya upasamana – Use of sattvika, pleasant stimuli
Mano-balavardhaka therapies
*Meditation, Pranayama
Rasayana – To nourish the senses
Satvavajaya Chikitsa – Mental restraint and counselling
(Charaka Samhita Sutrasthana 8/15-16, Charaka Sharira 1/102</t>
  </si>
  <si>
    <t>Pleasant, appropriate, and controlled sensory exposure
Use of Sattvika Aahara-Vihara
Indriya-prasadana measures like Gandusha (for tongue), Anjana (for eyes),
Nasya (for smell), Shirodhara (for mind)</t>
  </si>
  <si>
    <t>ContinuedAtiyoga, Ayoga, or Mithyayoga of Indriyas
Use of Tikshna, Rajasika, or Tamasika sensory inputs
Over-stimulation or sensory deprivation</t>
  </si>
  <si>
    <t>Indriya
Chakshur
Shrotra
Ghrana
Jivha
Kavalagraha
Sparshana
Swedana
Mana
Classical References Summary:
Charaka Samhita Sutrasthana 8 – Trividha Roga Kara Bhava
Charaka Sharira 1/102 – Causal factors for diseases
Ashtanga Hridaya Sutrasthana 1/20 – Indriya-artha samyoga types and effects
🛑https://chat.whatsapp.com/DzXFNbDnzRhA39bhT8Op18?mode=ac_t</t>
  </si>
  <si>
    <t>STHANYA KSHAYAM</t>
  </si>
  <si>
    <t>According to Kashyapa Samhita, Charaka Samhita, and Ashtanga Hridaya, the following factors cause Sthanya Kshaya:
Shoka (grief), Krodha (anger), Bhaya (fear), Chinta (anxiety)
Alpa Ahara (inadequate diet) or Apathya Ahara Vihara
Prajaaparamarsha – Indulgence in intercourse during pregnancy
Rasa Dhatu Kshaya – Due to Agnimandya or malnourishment
[Causative factors as per classical Ayurvedic texts]
[Causative factors as per classical Ayurvedic texts]
Reference:
Kashyapa Samhita, Khila Sthana
Ashtanga Hridaya, Uttara Tantra 1/39
Charaka Samhita, Sharira Sthana</t>
  </si>
  <si>
    <t>Feeling of emptiness or lightness in the breasts
Decrease in breast heaviness or let-down reflex
Restlessness in the child during feeding
Reduction in Rasa dhatu symptoms (dryness, fatigue)</t>
  </si>
  <si>
    <t>Alpa stanya pravritti – Reduced secretion of milk
Stana shosha – Emaciated/dry breasts
Baby remains unsatisfied, irritable, and underfed
Weakness and dryness in the mother
[Clinical signs and symptoms as per classical description]
- Bhava Prakasha, Ashtanga Hridaya, Kashyapa Samhita</t>
  </si>
  <si>
    <t>Pallor – Suggestive of anemia or nutritional deficiency.
Weight loss/emaciation – May indicate poor nutrition or systemic disease.
-Vital signs:
Pulse – May be weak if debilitated.
BP – Can be low in malnourished or postpartum women.
Temperature – To rule out infection.
Hydration status – Dehydration can reduce
milk supply.
Body Mass Index (BMI) – Underweight or obese mothers may have lactation issues.
Psychological status – Look for signs of stress, anxiety, or depression.</t>
  </si>
  <si>
    <t>Breast Examination:
Size and shape – Underdeveloped breasts may indicate hypoplasia.
Nipple examination – Flat, inverted, or cracked nipples can hinder breastfeeding.
Signs of engorgement or mastitis – Pain, redness, heat, swelling.
Milk expression test – Gentle manual expression to assess milk output.
ENDOCRINE SYSTEM:
-Check for signs of:
Thyroid dysfunction – Goiter, dry skin, bradycardia.
Diabetes – Weight changes, polyuria, fatigue.
Pituitary disorders – Visual disturbances (mass effect), galactorrhea, amenorrhea.
-Abdomen:
Uterine involution status
Any signs of retained placenta or infection.</t>
  </si>
  <si>
    <t>Test
[Relevant laboratory investigation]
[Relevant laboratory investigation]
[Relevant laboratory investigation]
Fasting
[Relevant laboratory investigation]
[Relevant laboratory investigation]
[Relevant laboratory investigation]
[Relevant laboratory investigation]
🛑https://chat.whatsapp.com/DzXFNbDnzRhA39bhT8Op18?mode=ac_t</t>
  </si>
  <si>
    <t>1. Lactation failure
2. Hypogalactia
3. Sheehan’s syndrome
4. Puerperal mastitis
5. Postpartum depression
6. Retained placental fragments
7. Thyroid disorders (e.g., hypothyroidism)
8. Polycystic Ovarian Syndrome (PCOS)
9. Hyperprolactinemia
10. Pituitary adenoma
11. Breast hypoplasia
12. Galactocele
13. Mammary duct obstruction
14. Drug-induced lactation failure</t>
  </si>
  <si>
    <t>Nidana → Agnimandya → Rasa Kshaya → Stanya Kshaya
Vitiated Vata and Pitta doshas affect the Stanyavaha Srotas, leading to:
Dosha, Dushya, Srotas, Sthana — vitiation leads to disease manifestation
Drying of milk channels
Poor Rasa Dhatu conversion
Dosha: Mainly Vata and Pitta
Dushya: Rasa Dhatu, Stanya
Srotas: Stanyavaha Srotas</t>
  </si>
  <si>
    <t>[General line of treatment]
Use Stanyajanana aharas like:
Shatavari, Vidari, Yashtimadhu, Gokshura, Jeeraka, Masha
Ksheera, Ghee, Mudga yusha, Godhuma, Draksha
Vihara (Lifestyle)
Emotional support, mental calmness, rest
Avoid anger, grief, excessive physical work
Promote bonding with the baby through skin-to-skin contact
[General line of treatment]
Counseling, reassurance, and positive environment
Avoid Chinta, Shoka, and Udvega</t>
  </si>
  <si>
    <t>Shatavari ghrita, Shatavari kalka with milk
Warm oil breast massage – Bala taila, Shatavari taila
Yavagu or peya made with stanyajanana dravyas
Proper breastfeeding techniques – frequent feeding</t>
  </si>
  <si>
    <t>Ruksha Ahara (dry food), fasting
Mental stress, emotional trauma
Excessive Vata aggravating factors
Neglect of feeding routine</t>
  </si>
  <si>
    <t>- Stanyajanana Aushadhis (Galactagogues):
Shatavari kalka with ksheera
Yashtimadhu ksheerapaka
Phala Ghrita, Shatavari Ghrita
Vidari + Gokshura + Milk decoctions
External Therapies:
Stana Abhyanga – Massage with Shatavari Taila, Bala Taila
Avagaha Snana with milk decoction
Panchakarma (When Indicated):
Sneha Pana with medicated ghee
Basti (Yapana Basti) for *Vata balancing
Nasya (for psychological causes – stress, grief)
-References:*Ashtanga Hridaya Uttara Tantra
Bhava Prakasha, Kashyapa Samhita, Charaka Samhita
🛑https://chat.whatsapp.com/DzXFNbDnzRhA39bhT8Op18?mode=ac_t</t>
  </si>
  <si>
    <t>KAPALA BHAGNAM (SKULL FRACTURE)</t>
  </si>
  <si>
    <t>As per Bhela Samhita, Bhagna (fracture) is caused by:
Bahya Abhighata (external trauma) – fall, blow, accident.
Vega Darana – suppression or forceful expression of natural urges.
Ativyayama (excess exertion)
Atyucchrāyāt patanam (falling from height)
Āghāta by weapons or blunt object
[Causative factors as per classical Ayurvedic texts]</t>
  </si>
  <si>
    <t>These may not always be specifically mentioned for Kapāla Bhagna, but general signs may include:
Dizziness
Headache
Blurred vision
Confusion or disorientation</t>
  </si>
  <si>
    <t>As described in Suśruta Saṃhitā Chikitsāsthāna 3/18–19:
Śoṇitapāta (bleeding from nostrils, ears)
Moha (loss of consciousness)
Bhrama (giddiness)
Akṣṇoḥ vikāraḥ (eye abnormalities)
Mūrcchā (fainting)
Jṛmbhā (excessive yawning)
Vaktra vikṛti (facial disfigurement)
Kapāla śūla (pain in skull region)
Vedana (severe pain at the site)
Śiraśūla (headache)</t>
  </si>
  <si>
    <t>Consciousness level: Assess using Glasgow Coma Scale (GCS)
Pallor, cyanosis, icterus
Pulse, blood pressure, respiratory rate, temperature
Bleeding from nose/ear/mouth
Signs of head trauma: scalp swelling, laceration, hematoma</t>
  </si>
  <si>
    <t>Central Nervous System (CNS)
GCS scoring
Pupillary reflexes
Signs of raised intracranial pressure (ICP): vomiting, bradycardia, altered consciousness
Cranial nerve examination
Motor and sensory system evaluation
[Relevant systemic findings on examination]
Rhinorrhea or otorrhea (CSF leak)
Battle’s sign (ecchymosis behind ear – basal fracture)
Raccoon eyes (periorbital ecchymosis – anterior cranial fossa fracture)
Check for diplopia, vision changes
Respiratory and Cardiovascular
Secondary trauma assessment
Oxygen saturation monitoring
Auscultation to rule out aspiration or chest trauma</t>
  </si>
  <si>
    <t>Complete Blood Count (CBC): detect hemorrhage or infection
Coagulation Profile: PT, aPTT, INR (especially before surgery)
Blood grouping &amp; crossmatch: if transfusion needed
Blood glucose &amp; electrolytes: for baseline and monitoring
CSF Analysis (if leak suspected): glucose test, β2-transferrin
Toxicology screening: if unconscious or substance abuse suspected
-Imaging
CT Scan (Non-contrast head): primary investigation for skull fracture
X-ray Skull: limited use; mostly replaced by CT
MRI Brain: to assess soft tissue/brain injury
CT Angiography: if vascular injury suspected
🛑https://chat.whatsapp.com/DzXFNbDnzRhA39bhT8Op18?mode=ac_t</t>
  </si>
  <si>
    <t>KAPALA BHAGNAM (SKULL FRACTURE</t>
  </si>
  <si>
    <t>1. Linear Skull Fracture
2. Depressed Skull Fracture
3. Basilar Skull Fracture
4. Diastatic Skull Fracture
5. Penetrating Head Injury
6. Intracranial Hemorrhage (e.g.,
Epidural Hematoma
Subdural Hematoma
Subarachnoid Hemorrhage)
7. Concussion
8. Contusion of Brain
9. Post-traumatic Cerebral Edema
10. Traumatic Brain Injury (TBI) – mild/moderate/severe
11. Cerebrospinal Fluid (CSF) Leak
12. Facial Bone Fractures (especially frontal sinus or orbital wall fractures)</t>
  </si>
  <si>
    <t>Trauma (Abhighāta) leads to Kapāla Asthi Bhagna.
Vitiation of Vāta Doṣa leads to:
Pain
Displacement of bone fragments
Dryness, degeneration
Bleeding due to involvement of Rakta Dhātu.
If severe, can involve Majjā Dhātu (marrow/brain) → neurological symptoms.</t>
  </si>
  <si>
    <t>According to Suśruta Saṃhitā – Chikitsāsthāna 3/3–7, the general management of Asthi Bhagna includes:
Bhagna sthāna sthāpana (immobilization/reduction)
Bandhana (bandaging) – splinting or cranial dressing
Sneha (internal &amp; external oleation) with Mahānarayana taila, Bala taila
Swedana (sudation therapy) for relieving pain
Pañcakarma like Basti – especially Mātrā Basti to pacify Vāta
Rakta sthāpana in case of bleeding (using Lodhra, Nāgakesara, etc.)
Medhya Rasayana – Brahmi, Śaṅkhuśhpi, etc. for memory/consciousness</t>
  </si>
  <si>
    <t>Application of Sneha, Mṛdu Sweda
Use of Medhya drugs (Brahmi, Mandukaparni)
Vāta pacifying diet and regimen
Immobilization and rest</t>
  </si>
  <si>
    <t>Movement of head or neck
Exposure to cold or wind
Suppression of natural urges
Loud noises or mental agitation
Vāta-vardhaka āhāra-vihāra</t>
  </si>
  <si>
    <t>As per Suśruta Saṃhitā – Chikitsāsthāna 3, Kapāla Bhagna (among the 6 types of Bhagna) needs specific care:
Śastrakarma (Surgical intervention) when:
There is depression of skull bone
Wound is open or compound fracture
[Specific Ayurvedic treatment, formulation or procedure]
-Ayurvedic medicines:
[Specific Ayurvedic treatment, formulation or procedure]
[Specific Ayurvedic treatment, formulation or procedure]
Bala taila – external application and Śirobasti
[Specific Ayurvedic treatment, formulation or procedure]
-Rasāyana:
Aśvagandhā, Śatāvarī, Gudūci, Pippalī Rasāyana
Classical References:
Suśruta Saṃhitā Chikitsāsthāna 3/1–19
Suśruta Saṃhitā Nidānasthāna 15/41 (Bhagna classification)
Aṣṭāṅga Hṛdaya Uttarasthāna 27
Bhela Saṃhitā – Bhagna Cikitsā
Bhāvaprakāśa – Bhagna Prakaraṇa
🛑https://chat.whatsapp.com/DzXFNbDnzRhA39bhT8Op18?mode=ac_t</t>
  </si>
  <si>
    <t>VYANGA</t>
  </si>
  <si>
    <t>Vyanga is mainly caused due to:
[Causative factors as per classical Ayurvedic texts]
[Causative factors as per classical Ayurvedic texts]
[Causative factors as per classical Ayurvedic texts]
[Causative factors as per classical Ayurvedic texts]
[Causative factors as per classical Ayurvedic texts]
Reference: “Krodha shoka nidra kshaya shrama vegadharanat cha vyanga upajayate”
— Ashtanga Hridaya, Uttarasthana 24/3</t>
  </si>
  <si>
    <t>Not explicitly mentioned, but can be inferred:
Localized darkness or dullness
Mild dryness
Slight discoloration on facial skin</t>
  </si>
  <si>
    <t>Nirujam (Painless)
Shyava varna mandala (bluish-black circular patches)
Occurs mostly on face
Twak vaivarnya – Skin discoloration</t>
  </si>
  <si>
    <t>Skin type: Dry, oily, or combination
Lesion location: Usually on cheeks, forehead, upper lip, nose
Color: Brown to gray-brown macules
Onset and duration: Sudden or gradual, often chronic
History of sun exposure
Use of cosmetics or medications
Family history of pigmentation disorders
Hormonal history: Pregnancy, oral contraceptives, thyroid dysfunction
Stress and sleep pattern</t>
  </si>
  <si>
    <t>Thyroid gland: Check for goiter or nodules
Liver and gastrointestinal system: To rule out underlying hepatic issues
Endocrine system: Signs of hormonal imbalance (e.g., PCOS, Cushing's)
Reproductive system (females): *Menstrual history, hirsutism
Psychological evaluation: Assess for stress or depression</t>
  </si>
  <si>
    <t>1. Thyroid Function Tests (T3, T4, TSH
2. Liver Function Tests (LFT)
3. Hormonal Panel (especially in females):
Estrogen
Progesterone
LH, FSH
Testosterone (for PCOS suspicion)
4. Blood sugar levels (FBS, PPBS)
5. ANA (to rule out autoimmune causes)
6. Skin biopsy (rarely required; if diagnosis is uncertain)
🛑https://chat.whatsapp.com/DzXFNbDnzRhA39bhT8Op18?mode=ac_t</t>
  </si>
  <si>
    <t>DIFERENTIAL DIAGNOSIS (MODERN NAMES ONLY):</t>
  </si>
  <si>
    <t>Due to nidana sevana, Vata and Pitta are vitiated.
They localize in mukha pradesha (facial region), especially twak (skin).
This leads to Vaivarnya (discoloration) without pain.
Dosha, Dushya, Srotas, Sthana — vitiation leads to disease manifestation
Dushya: Twak (Skin), Rakta (Blood)
Srotas: Raktavaha, Rasavaha
Udbhava sthana: Amashaya
Adhisthana: Twak of Mukha</t>
  </si>
  <si>
    <t>Aim: Vata-Pitta Shamana, Raktaprasadana, Twak Prasadana
Snehana (Internal &amp; External oleation)
Swedana (Sudation therapy)
Virechana – For Pitta Shamana
Raktamokshana (Local bloodletting – if indicated)
Lepa (Medicated pastes) – especially local
-Reference: Charaka Samhita, Chikitsa Sthana 7 (Rakta pradoshaja vikara chikitsa)*</t>
  </si>
  <si>
    <t>Cooling and calming therapies
Vata-Pitta Shamana herbs (like Sandalwood, Yashtimadhu)
Facial packs with Manjishta, Chandana, Lodhra
Rakta prasadaka diet</t>
  </si>
  <si>
    <t>Anger, stress, emotional trauma
Exposure to sun
Hot, spicy, sour foods
Lack of sleep
Vata-Pitta aggravating diet and lifestyle</t>
  </si>
  <si>
    <t>ADDITIONAL THERAPIES</t>
  </si>
  <si>
    <t>Internal Medications
[Specific Ayurvedic treatment, formulation or procedure]
[Specific Ayurvedic treatment, formulation or procedure]
[Specific Ayurvedic treatment, formulation or procedure]
[Specific Ayurvedic treatment, formulation or procedure]
[Specific Ayurvedic treatment, formulation or procedure]
[Specific Ayurvedic treatment, formulation or procedure]
[Specific Ayurvedic treatment, formulation or procedure]
[Specific Ayurvedic treatment, formulation or procedure]
[Specific Ayurvedic treatment, formulation or procedure]
- Reference:
Ashtanga Hridaya – Uttara Tantra 24
Nasya karma (with medicated oils like Anu taila)
Raktamokshana (if there is rakta dushti)
🛑https://chat.whatsapp.com/DzXFNbDnzRhA39bhT8Op18?mode=ac_t</t>
  </si>
  <si>
    <t>KARNAPALI KACHAPIKA</t>
  </si>
  <si>
    <t>The causative factors of Karnapāli Kachapika are mostly Kapha–Pitta aggravating factors, which can include:
Intake of snigdha (unctuous), guru (heavy), and vidāhi (pungent) foods
Abhiṣyandi ahāra (obstructive food like curd, paneer)
Exposure to cold winds, bathing in cold water frequently
Poor ear hygiene, recurrent infection
Suppression of natural urges (e.g. sneezing, vomiting)
Use of cold oils in ear or overuse of ear buds
Prāgvaāta karma (sudden exposure to wind)
Reference: Ashtanga Hridaya (Uttara Sthana 12), Sushruta Samhita (Uttara Tantra 20)</t>
  </si>
  <si>
    <t>LAKṢAṆAM (Symptoms)</t>
  </si>
  <si>
    <t>Mild itching in ear
Heaviness in ear
Occasional mild pain or discomfort
Feeling of fullness or blockage
Mild watery discharge
Reference: Acharya Vagbhata &amp; Sushruta on karṇaroga pūrvarūpa
Kachapika specifically presents as:
Manda śula (dull pain) in the ear
Śopha (swelling) behind or around ear
Ear appears like the back of a tortoise (Kachapika = tortoise-backed), due to rounded swelling
Jalapūrṇa iva śabdaḥ – sensation of fluid or crackling sound in the ear
Discharge: mucous or serous, sometimes thick
Mastoid area tenderness
Reference: Ashtanga Hridaya Uttara Sthana 12/16–18</t>
  </si>
  <si>
    <t>-Vital Signs:
Temperature (fever may suggest infection)
Pulse, Blood Pressure, Respiratory Rate
Signs of infection or inflammation:
Look for erythema, warmth, and tenderness
Check for systemic involvement:
Lymphadenopathy (preauricular/postauricular)
General malaise or other systemic symptoms</t>
  </si>
  <si>
    <t>Ear Examination (Otoscopic &amp; Physical):
Inspect pinna: swelling, redness, abscess, discharge
Check for trauma, insect bite, or signs of cellulitis
Neck and Lymph Nodes: Palpate for cervical and postauricular nodes
Cranial Nerve Examination: If facial nerve involvement suspected
ENT and Skin Examination: Rule out associated dermatological or upper respiratory conditions</t>
  </si>
  <si>
    <t>1. Complete Blood Count (CBC) – Look for raised WBC count (infection/inflammation)
2. ESR / CRP – Elevated in inflammation
3. Bacterial culture &amp; sensitivity (if discharge/aspiration present)
4. Pus aspiration for gram stain – In case of abscess
5. Blood sugar level – Especially if diabetes is suspected (which predisposes to infections)
6. Imaging if needed – USG or CT scan of the ear (for abscess or perichondritis)
🛑https://chat.whatsapp.com/DzXFNbDnzRhA39bhT8Op18?mode=ac_t</t>
  </si>
  <si>
    <t>1. Perichondritis
2. Auricular cellulitis
3. Chondrodermatitis nodularis helicis
4. Othematoma
5. Erysipela
6. Infected insect bite/allergic dermatitis
7. Sebaceous cyst with secondary infection
8. Relapsing polychondritis
9. Trauma-inducedhematoma
10. Tumors of the auricle (e.g., basal cell carcinoma, squamous cell carcinoma)</t>
  </si>
  <si>
    <t>Aggravated Kapha and Pitta doshas localize in the karṇapāli (auricular/mastoid region)
Cause śopha (inflammation), śula (pain), and sraava (discharge)
Obstruction of srotas leads to accumulation and fermentation → pus formation
Pain and swelling make the appearance like a tortoise’s back
Reference: Sushruta Samhita, Uttara Tantra 20/17</t>
  </si>
  <si>
    <t>Shodhana (purification):
Virechana (purgation) with Trivrit lehya or Eranda taila – for Pitta-Kapha vitiation
Nasya with Anutaila or Shadbindu taila – to clear kapha from head region
Shamana (palliative):
[General line of treatment]
Guduchi kwatha
Mustadi kwatha
Patoladi kashaya
Internal medicines like:
Kaishora Guggulu
Gandhaka Rasayana
Punarnavadi Mandura
Reference: Chakradatta, Ashtanga Hridaya</t>
  </si>
  <si>
    <t>Warm oil application – Sukhoshna taila in ear
Use of light diet, avoiding kapha-pitta increasing foods
Swedana (mild fomentation) over mastoid region
Mild virechana and nasya therapies</t>
  </si>
  <si>
    <t>Cold exposure
Sour, salty, fermented foods
Suppression of natural urges
Application of cold oils in ear
Improper pratisarana or ear cleansing</t>
  </si>
  <si>
    <t>-Local Applications:
Karṇapurana (ear drops) with:
Dashamula taila
Nirgundi taila
Bilva taila
Pratisarana with Triphala choorna or Haridra for local swelling
Lepa (medicated paste) over mastoid swelling:
Eranda moola + Nirgundi + Haridra
If suppuration occurs (abscess):
Bhedana karma (incision and drainage) under sterile conditions
Followed by vrana shodhana and ropana with:
Jatyadi Taila, Pancha tikta ghrita
Reference: Sushruta Samhita Uttara Tantra 20/17-20; Ashtanga Hridaya Uttara Sthana 12
🛑https://chat.whatsapp.com/DzXFNbDnzRhA39bhT8Op18?mode=ac_t</t>
  </si>
  <si>
    <t>PUTHI KARNA</t>
  </si>
  <si>
    <t>(Causative factors):
According to classical texts like Sushruta Samhita and Ashtanga Hridaya, the causes include:
Apathyasevana (Improper regimen)
Adhyashana (Eating before digestion of previous food)
Abhishyandi ahara (Heavy, unctuous foods)
Dustavata-pitta or Kapha vitiation in karnendriya
Krimi (microbial) involvement due to unhygienic conditions
Vata-pitta dushti or Kapha-meda dushti leading to suppuration
Reference:
-Sushruta Samhita, Uttara Tantra, 20/17
-Ashtanga Hridaya, Uttara Sthana, 12/30</t>
  </si>
  <si>
    <t>(Prodromal Symptoms):
Mild itching in the ear
Feeling of warmth or heaviness
Sensation of ear blockage
Foul odor beginning mildly
Slight discomfort or pain</t>
  </si>
  <si>
    <t>(Symptoms):
Puti gandha srava – Foul-smelling discharge
Vedana – Pain in the ear (moderate to severe)
Kandu – Itching
Sopha – Swelling (sometimes)
Bad hearing or diminished hearing in chronic cases
Yellow/green pus discharge Suggests pittaja or krimija origin
Reference:
-Sushruta Samhita, Uttara Tantra, 20/17-18
-Ashtanga Hridaya, Uttara Sthana, 12/30</t>
  </si>
  <si>
    <t>To assess the overall health and any underlying systemic cause:</t>
  </si>
  <si>
    <t>Temperature: Check for fever (suggesting infection)
Pulse and blood pressure: Monitor for signs of systemic infection
Inspection of ear: Note discharge color, smell, and quantity
Palpation of mastoid process: Look for tenderness or swelling</t>
  </si>
  <si>
    <t>ENT Examination:
Otoscopy: To visualize tympanic membrane and ear canal
Tuning fork tests (Rinne, Weber): For hearing loss evaluation
Neurological examination: If intracranial complications are suspected
EXAMINE NOSE AND THROAT FOR SOURCES OF INFECTION (E.G., SINUSITIS, TONSILLITIS)</t>
  </si>
  <si>
    <t>1. EAR SWAB FOR CULTURE AND SENSITIVITY – TO IDENTIFY BACTERIA/FUNGI
2. COMPLETE BLOOD COUNT (CBC) – TO CHECK FOR INFECTION MARKERS
3. BLOOD GLUCOSE LEVELS – IN CASE OF RECURRENT INFECTIONS (CHECK FOR DIABETES)
4. X-RAY MASTOID / HRCT TEMPORAL BONE – TO ASSESS CHRONICITY AND MASTOID INVOLVEMENT
5. PURE TONE AUDIOMETRY (PTA) – TO EVALUATE HEARING LOSS
6. MRI/CT BRAIN – IF INTRACRANIAL SPREAD SUSPECTED
🛑https://chat.whatsapp.com/DzXFNbDnzRhA39bhT8Op18?mode=ac_t</t>
  </si>
  <si>
    <t>1. Chronic Suppurative Otitis Media (CSOM) – most common DD
2. Fungal Otitis Externa (Otomycosis) – black/white discharge with itchiness
3. Malignant Otitis Externa – especially in diabetics; severe pain and foul smell
4. Cholesteatoma – keratin debris accumulation; bony erosion
5. Tuberculous Otitis Media – rare, painless otorrhea
6. Foreign Body in Ear – especially in children, causing infection and smell
7. Necrotizing Otitis Externa – potentially life-threatening in immunocompromised</t>
  </si>
  <si>
    <t>(Pathogenesis):
Dosha involved: Predominantly Pitta and Kapha, sometimes Vata too
Vitiated doshas localize in karnashrita marma (ear region) → producing sopha (inflammation), srava (discharge), dourgandhya (foul smell)
May involve krimi (microbial infestation)</t>
  </si>
  <si>
    <t>Shodhana chikitsa: If there is bahudosha lakshana (excess dosha), administer Virechana (Pittahara), Nasya, and Gandusha.
Shamana chikitsa: Internal use of tikta, katu rasa drugs having pittahara, krimighna, shothahara properties.</t>
  </si>
  <si>
    <t>(Palliatives):
Use of Gandusha with tikta-kashaya dravyas
Ear drops made from herbs like Nimba, Haridra, Yashtimadhu
Sneha siddha ksheera nasya (medicated ghee or milk nasya)
Diet: Light, non-spicy, bitter-tasting food is helpful</t>
  </si>
  <si>
    <t>(Aggravating factors):
Use of abhishyandi (channel-blocking), guru (heavy), or snigdha (unctuous) food
Excessive oil instillation in ears
Exposure to dust, wind, water
Scratching the ear frequently</t>
  </si>
  <si>
    <t>Shodhana Therapy:
Virechana with trivrit, draksha, haritaki
Nasya with Nimbadi taila
Krimighna virechana if krimi lakshana present
Local Treatment:
Karna dharana: Putting Nimbadi taila, Arimedadi taila, or Chandana bala lakshadi taila in the ear
Dhoomapana (medicated smoke) for drying and disinfecting the ear
Gandusha with Triphala kwatha, Yashtimadhu kwatha
Internal Medications:
Triphala guggulu, Nimbadi churna, Chandraprabha vati, Guggulu panchapala churna
Amrutadi guggulu in chronic suppurative conditions
- Classical References:
Sushruta Samhita, Uttara Tantra – Chapter 20
Ashtanga Hridaya, Uttara Sthana – Chapter 12
Charaka Samhita – Chikitsa Sthana (Krimiroga Chikitsa)
🛑https://chat.whatsapp.com/DzXFNbDnzRhA39bhT8Op18?mode=ac_t</t>
  </si>
  <si>
    <t>CHARMADALA</t>
  </si>
  <si>
    <t>(Causative Factors)
[Causative factors as per classical Ayurvedic texts]
The causative factors of Charmadala are mainly Pitta and Kapha vitiating causes, along with Rakta Dushti:
Ati teekshna, ushna, amla, lavana ahara
Excessive exposure to heat, sun (atapasevana)
Excessive sweating
Poor hygiene
Raktadushti karaka nidanas
Allergens (e.g. food, dust, chemicals)
Manasika nidanas like krodha</t>
  </si>
  <si>
    <t>Kandu (itching)
Daha (burning sensation)
Raga (mild redness)
Sparsha asahishnuta (tenderness)
Kshudra pidaka (small eruptions may appear)</t>
  </si>
  <si>
    <t>(Symptoms)
(Ref: Bhavaprakasha, Madhava Nidana, Ashtanga Hridaya)
Teevra kandu (intense itching)
Raga (redness)
Daha (burning sensation)
Ruja (pain)
Pidaka (eruptions)
Twakparivartana (skin thickening, discoloration)
Twak chosha (dryness or exfoliation)
May resemble eczema, allergic dermatitis in modern terms</t>
  </si>
  <si>
    <t>[General clinical examination findings]
-Skin inspection:
[General clinical examination findings]
[General clinical examination findings]
[General clinical examination findings]
[General clinical examination findings]
-Lichenification or excoriation (scratching)?
Palpation:
Warmth (suggests inflammation)
Tenderness
Swelling</t>
  </si>
  <si>
    <t>Lymph nodes: Check for regional lymphadenopathy
Respiratory system: Rule out allergic components like asthma (if atopic dermatitis is suspected)
Gastrointestinal: Rule out nutritional deficiencies
Psychiatric: Screen for stress/anxiety (exacerbates some dermatoses like eczema or psoriasis)</t>
  </si>
  <si>
    <t>Complete blood count (CBC) – May show eosinophilia in allergic/atopic conditions
ESR/CRP – Raised in inflammatory or infectious causes
Allergy tests (IgE levels, skin prick test) – If atopic dermatitis or allergic etiology suspected
KOH mount / fungal culture – Rule out dermatophytosis (Tinea)
Bacterial culture – If there’s pus or secondary infection
Skin biopsy – If diagnosis is uncertain or to rule out autoimmune dermatoses
🛑https://chat.whatsapp.com/DzXFNbDnzRhA39bhT8Op18?mode=ac_t</t>
  </si>
  <si>
    <t>Charmadala</t>
  </si>
  <si>
    <t>Nidanas cause vitiation of Pitta, Kapha and Rakta
Localized accumulation in Twak (skin)
Aggravated Doshas produce kandu, daha, pidaka, etc.
Raktadushti contributes to chronicity and severity
-Dosha involvement:
Predominantly Pitta and Kapha
Rakta as dushya
Skin (Twak) is the main affected sthana</t>
  </si>
  <si>
    <t>(Ref: Charaka Samhita, Ashtanga Hridaya, Bhavaprakasha)
Shodhana Chikitsa: If Doshas are high
Virechana – to eliminate Pitta and Rakta dushti
Raktamokshana – local or general bloodletting
Shamana Chikitsa: For symptom management
Tikta, Kashaya rasa dravyas
Sheeta virya, Raktaprasadana dravyas</t>
  </si>
  <si>
    <t>(Palliatives/Alleviating Factors)
Use of cooling applications (lepa, snana)
Application of neem, sariva, manjishta paste
Light, non-spicy, non-oily food
Avoidance of allergens and triggers
Raktaprasadaka and Pitta-Kapha hara ahara</t>
  </si>
  <si>
    <t>Exposure to heat and sunlight
Spicy, oily, fermented foods
Stress, anger
Scratching or irritation of lesions
Use of synthetic or tight clothing</t>
  </si>
  <si>
    <t>Internal Medications:
[Specific Ayurvedic treatment, formulation or procedure]
[Specific Ayurvedic treatment, formulation or procedure]
[Specific Ayurvedic treatment, formulation or procedure]
[Specific Ayurvedic treatment, formulation or procedure]
[Specific Ayurvedic treatment, formulation or procedure]
Kaishora guggulu
-External Applications:
Nimba patra kalka
Haridra + Kumari lepa
Chandana + Usheera paste
Durvadi taila
[Specific Ayurvedic treatment, formulation or procedure]
-Panchakarma:
Virechana (best for Pitta-Kapha disorders)
Raktamokshana – Jalaukavacharana (leech therapy) in localized Charmadala
-Classical References:
Bhavaprakasha – Kushta Chikitsa
Ashtanga Hridaya – Kushta Nidana &amp; Chikitsa Sthana
Charaka Samhita – Kushta Chikitsa
Madhava Nidana – Kushta Nidana
Sushruta Samhita – Nidana Sthana – Kushta Vijnaniya Adhyaya
🛑https://chat.whatsapp.com/DzXFNbDnzRhA39bhT8Op18?mode=ac_t</t>
  </si>
  <si>
    <t>NIMESHA( EXCESSIVE BLINKING OF EYE LID)</t>
  </si>
  <si>
    <t>(Etiology / Causes)
As per general Nidana for Vartmagata rogas:
Ruksha, Tikshna, Ushna Ahara (Dry, sharp, hot foods)
Excessive exposure to smoke, wind, dust
Suppression of natural urges (especially tears, sneezing)
Trauma or eye strain
Psychological factors: Krodha (anger), Shoka (grief)
Sushruta Samhita Uttara Tantra 18/3 – Causes common to all Vartma rogas.</t>
  </si>
  <si>
    <t>Heaviness of eyelids
Dryness or irritation in eyes
Slight pain or difficulty in blinking
Foreign body sensation *These are inferred based on general purvarupa of vartma rogas and involvement of Vata Dosha.</t>
  </si>
  <si>
    <t>Delayed opening of eyelids (blinking difficulty)
Inability to open the eyelids instantly
Pain during eye opening
Feeling of weight or stiffness in the eyelid
Sushruta Samhita Uttara Tantra 18/15: "Na shaknoti nimeshanam kshipram kartum sa nimeshaḥ"</t>
  </si>
  <si>
    <t>Vital signs: Pulse, BP, Temperature (to rule out systemic infection or inflammation)
Look for signs of systemic illness: fever, malaise, joint pain (suggesting autoimmune involvement)
Allergy signs: nasal congestion, sneezing, skin rashes</t>
  </si>
  <si>
    <t>-Ophthalmic Examination:
[Relevant systemic findings on examination]
[Relevant systemic findings on examination]
[Relevant systemic findings on examination]
[Relevant systemic findings on examination]
[Relevant systemic findings on examination]
[Relevant systemic findings on examination]</t>
  </si>
  <si>
    <t>1. Complete Blood Count (CBC) – to detect infection/inflammation (elevated WBCs, eosinophilia)
2. ESR/CRP – for underlying inflammation
3. Allergy testing – in suspected allergic conjunctivitis
4. Blood glucose – to rule out diabetes (predisposes to infections)
5. Conjunctival swab and culture – to identify bacterial or viral agents
6. ANA, Rheumatoid factor – if autoimmune origin is suspected
🛑https://chat.whatsapp.com/DzXFNbDnzRhA39bhT8Op18?mode=ac_t</t>
  </si>
  <si>
    <t>(Modern Terms Only)
1. Allergic conjunctivitis
2. Dry eye syndrome (Keratoconjunctivitis sicca)
3. Blepharospasm
4. Foreign body sensation
5. Chronic conjunctivitis
6. Computer Vision Syndrome
7. Photophobia (due to corneal abrasion or uveitis)
8. Trichiasis</t>
  </si>
  <si>
    <t>Dosha involved: Predominantly Vata, especially Vyana Vata.
Dushya: Twak (skin of lid), Mamsa (muscle), Rakta, Sira (nerves)
Due to Vata vitiation, the normal movement of the eyelids is hindered, leading to delay or difficulty in blinking.</t>
  </si>
  <si>
    <t>Snehana (Oleation) – Internal and external
Swedana (Sudation) – Mild fomentation to eyes
Nasya – For regulating Vata in head
Netra Tarpana – Nourishment of ocular tissues
Vatahara Chikitsa – Using herbs and therapies to pacify Vata
Sushruta Samhita Uttara Tantra 18/51 – General management principles for Vartma rogas.</t>
  </si>
  <si>
    <t>Application of warm, unctuous substances (e.g., ghee-based preparations)
Gentle massage around eyes
Resting eyes, avoiding bright light, wind</t>
  </si>
  <si>
    <t>Exposure to cold, dry air or dust
Stress, eye strain
Fasting or Vata-aggravating lifestyle
Night awakening</t>
  </si>
  <si>
    <t>Snehana (Tarpana) – Use of medicated ghee like Mahatriphala Ghrita, Jeevantyadi Ghrita
Nasya – Anu Taila, Shadbindu Taila
Abhyanga with Vatahara Taila – Mahanarayana Taila, Ksheerabala Taila
Netra Tarpana – With medicated ghee
Shirodhara or Shirovasti – In chronic cases
Shamana Aushadhi – Ashwagandha, Yashtimadhu, Dashamoola, Bala
Ashtanga Hridaya Uttara Tantra 13 &amp; Sushruta SamhitaUttaraTantra 18/15
🛑https://chat.whatsapp.com/DzXFNbDnzRhA39bhT8Op18?mode=ac_t
28/07/2025, 16:27 - +91 95446 87331: This message was deleted
28/07/2025, 16:28 - +91 95446 87331: This message was deleted</t>
  </si>
  <si>
    <t>लक्षणानि (LAKSHANAM)</t>
  </si>
  <si>
    <t>(causative factors)
similar to other Kustha:
Ati sevanam of:
Viruddhahara (incompatible foods)
Guru, Snigdha, Abhishyandi ahara
Dadhi (curd), Masha (black gram), Matsya (fish)
Kshira (milk), Amla, Lavana rasa
Raktadushtikara aahara-vihara
Shoka, Krodha, Bhaya, Stress
Reference: Charaka Samhita Chikitsa Sthana 7/4, Sushruta Samhita Nidana Sthana 5
Kandu (itching)
Daha (burning sensation)
Discoloration of skin
Rukshata (dryness)
Sputana (cracking)
- Reference: Charaka Samhita Chikitsa Sthana 7
Symptoms
Kandu (Severe itching)
Srava (oozing of discharge
Pidaka (small eruptions or vesicles)
Raji (thickening and wrinkling of skin)
Shyava Varna (blackish discoloration)
Ruja (pain)
Reference: Charaka Samhita Chikitsa Sthana 7/21–22</t>
  </si>
  <si>
    <t>Appearance: Dry, scaly, inflamed skin lesions, often with oozing or crusting.
Posture &amp; Gait: Normal, unless severely affected areas cause discomfort.
Hydration: Check for signs of dehydration due to chronic skin oozing or itching.
Nutritional Status: Malnutrition may be evident in chronic or recurrent cases.</t>
  </si>
  <si>
    <t>-Skin:
Hyperpigmented, lichenified patches
[Relevant systemic findings on examination]
Possible secondary infection (pus, crusts)
-Lymphatic System:
Regional lymphadenopathy in chronic or infected lesions
Respiratory System:
[Relevant systemic findings on examination]
-Gastrointestinal System:
Assess for food allergies or intolerance contributing to flare-ups</t>
  </si>
  <si>
    <t>Complete Blood Count (CBC):
May show eosinophilia in atopic dermatitis
Serum IgE Levels:
Elevated in atopic individuals
-Allergy Tests:
Skin prick test or patch test for allergens
Skin Biopsy:
To rule out other dermatoses in unclear cases
Bacterial Culture (from lesion):
[Relevant laboratory investigation]
🛑https://chat.whatsapp.com/DzXFNbDnzRhA39bhT8Op18?mode=ac_t</t>
  </si>
  <si>
    <t>PART NO : O2</t>
  </si>
  <si>
    <t>विशेष चिकित्सा (VIŚEṢA CHIKITSĀ – Specific Treatment):</t>
  </si>
  <si>
    <t>1
2
3
4
5
6
7
Tridoshas, especially Kapha-Pitta, become vitiated due to causative factors.
These vitiated doshas affect twak (skin), rakta (blood), mamsa (muscle) and lasika (lymph).
This leads to formation of kandu, pidaka, srava, and other symptoms typical of Vicharchika.
= Reference: Sushruta Samhita Nidana Sthana 5
Shodhana (Purification therapy):
Vamana – for Kapha predominance
Virechana – for Pitta predominance
Raktamokshana – bloodletting (especially for localized lesions)
Shamana Chikitsa (Palliative treatment):
Use of Tikta, Kashaya, Katu rasa drugs
Avoid causative factors and heavy, sour, fermented food
Reference: Charaka Chikitsa 7/60–70, Ashtanga Hridaya Chikitsa 19
Use of bitter and astringent drugs
Shodhana therapy (Vamana, Virechana, Raktamokshana)
Topical applications with Tikta-Kashaya dravyas
Cold applications or soothing herbs like Chandana, Yashtimadhu
Consumption of:
Amla (sour), Lavana (salty), Kshara (alkaline)
Dadhi (curd), fish, jaggery
Excessive use of oil, ghee (Snigdha ahara)
Mental stress
Shodhana Karma (Detoxification):
Vamana with Madanaphala + Yashtimadhu
Virechana with Trivrit, Avipattikara
Raktamokshana – *Siravedha or Jalauka for localized vitiation
Shamana Aushadhis:
-Internal:
Panchtikta Ghrita
Khadirarishta
Mahatiktaka Ghrita
Patolakaturohinyadi Kashaya
External:
-Lepa with:
[Content not recoverable — formatting error in source]
[Content not recoverable — formatting error in source]
[Content not recoverable — formatting error in source]
References: Charaka Chikitsa 7/60 onwards, Ashtanga Hridaya Chikitsa 19
🛑https://chat.whatsapp.com/DzXFNbDnzRhA39bhT8Op18?mode=ac_t</t>
  </si>
  <si>
    <t>NASA RAKTHA PITTA (EPISTAXIS/NASAL BLEEDING)</t>
  </si>
  <si>
    <t>(Etiology):
Raktapitta is caused due to pitta prakopa and rakta dusti, which lead to bleeding disorders including nasagata rakta pitta (nasal bleeding). Common Nidanas include:
Excessive intake of hot, sour, salty, fermented, spicy foods
Excessive alcohol intake
Exposure to hot sun/fire
Anger, emotional stress
Blood vitiating factors (Raktadushtikara ahara-vihara)
Reference:Charaka Samhita Chikitsa Sthana 4/4-8
Sushruta Samhita Uttara Tantra 52/4</t>
  </si>
  <si>
    <t>Daha (burning sensation)
Murchha (fainting tendency)
Bhrama (giddiness)
Shiroruk (headache)
Tandra (drowsiness)
Jwara (fever)
Reference:Charaka Samhita Chikitsa Sthana 4/10</t>
  </si>
  <si>
    <t>Spontaneous bleeding from nose
Pitta-lakshana in blood: thin, warm, reddish-yellow, foul-smelling
Burning sensation in nose and head
Headache
Irritability, dizziness
Reference: Charaka Samhita Chikitsa Sthana 4/11
Sushruta Samhita Uttara Tantra 52/8</t>
  </si>
  <si>
    <t>Pallor – to check for anemia (blood loss)
Pulse rate – may be increased in cases of acute blood loss
[General clinical examination findings]
Temperature – rule out infective causes
Inspection of nose and eyes – for any visible bleeding, congestion, or trauma
History – trauma, hypertension, bleeding disorders, medication use (e.g., anticoagulants), exposure to heat/sun (in Ayurveda, rakta pitta nidana)</t>
  </si>
  <si>
    <t>Nasal examination:
Anterior rhinoscopy – look for bleeding sites or trauma
[Relevant systemic findings on examination]
Ophthalmologic examination:
Conjunctival congestion
Subconjunctival hemorrhage
Retinal bleeding (fundoscopy if visual symptoms present)
Neurological exam: Rule out raised intracranial pressure or vascular lesions
ENT examination – Nasal polyps, deviated nasal septum, etc.</t>
  </si>
  <si>
    <t>CBC (Complete Blood Count) – to assess:
Hemoglobin (anemia)
Platelet count (thrombocytopenia)
Bleeding time, clotting time, PT, aPTT – Coagulation disorders
Liver function test (LFT) – liver-related coagulopathies
Kidney function test (KFT) – uremic bleeding tendencies
Nasal swab – for infection (bacterial/viral)
-Imaging (if needed):
CT scan/ MRI of head and sinuses – rule out trauma, tumors, or vascular malformations
Fundus examination – to detect retinal hemorrhages
🛑https://chat.whatsapp.com/DzXFNbDnzRhA39bhT8Op18?mode=ac_t</t>
  </si>
  <si>
    <t>1. Epistaxis (Nasal bleeding)
2. Subconjunctival hemorrhage
3. Hypertensive retinopathy
4. Leukemia (ocular manifestations, retinal hemorrhages)
5. Bleeding diathesis (e.g., ITP, Hemophilia)
6. Traumatic eye/nose bleeding
7. Vasculitis (e.g., Wegener's granulomatosis
8. Ocular manifestations of Dengue or viral fevers
9. Vitamin C or K deficiency (causing spontaneous bleeding)
10. Orbital or nasal tumors causing bleeding</t>
  </si>
  <si>
    <t>Aggravated Pitta dosha due to nidanas vitiates Rakta dhatu.
Rakta being ashraya of pitta and both having similar properties leads to Rakta-Pitta dushti.
Due to urdhwa gamana (upward movement), the vitiated Rakta and Pitta escape through nasika marga (nostrils).
Reference:Charaka Samhita Chikitsa Sthana 4/6-8</t>
  </si>
  <si>
    <t>Pitta-Rakta Shamana &amp; Shodhana
Use of Sheetala (cooling), Kashaya (astringent), Tikta (bitter) dravyas
Snehana, Swedana (in mild cases), Vamana, and Virechana as per condition
Nasya with appropriate dravyas
Reference:Charaka Samhita Chikitsa Sthana 4/16-20
Sushruta Samhita Uttara Tantra 52/9-12</t>
  </si>
  <si>
    <t>(Palliatives/Relieving Factors):
Cold environment
Intake of cooling and astringent herbs (e.g., Durva, Amalaki)
Application of cold pastes on forehead
Rest in calm surroundings</t>
  </si>
  <si>
    <t>Exposure to heat or sun
Spicy, hot, and fermented foods
Anger and stress
Straining during bowels or sneezing</t>
  </si>
  <si>
    <t>Internal Medications:
Drakshadi Kashaya – Pitta shamak
Amalaki Rasayana
Musta, Usheera, Lodhra, Chandana etc.
-External Treatments:
Nasa Pichu with Durva swarasa, Gairika, Lodhra
[Specific Ayurvedic treatment, formulation or procedure]
Siravyadha if excessive rakta dushti is present
-Nasya:
Nasya with Durva swarasa or Chandana taila
Reference Sushruta Samhita UttaraTantra 52/11-15
Ashtanga Hridaya Uttara Tantra 21
🛑https://chat.whatsapp.com/DzXFNbDnzRhA39bhT8Op18?mode=ac_t</t>
  </si>
  <si>
    <t>LAGANA</t>
  </si>
  <si>
    <t>The causative factors include:
Ruksha (dry), Tikshna (sharp), Ushna (hot) ahara-vihara
Excessive rubbing of the eye
Entry of foreign particles (dust, smoke, etc.)
Suppression of natural urges like tears or sneezing
Exposure to strong winds, sunlight
Reference: Sushruta Samhita, Uttara Tantra 18</t>
  </si>
  <si>
    <t>Mild itching in eyelids
Foreign body sensation
Eye fatigue
Watering of the eyes</t>
  </si>
  <si>
    <t>Sensation of something sticking or pricking inside the eyelid (foreign body sensation)
Redness, itching, and watering
Pain and discomfort on blinking or eye movement
Sometimes mild swelling of the eyelid
Difficulty in focusing vision due to irritation
Reference: Ashtanga Hridaya Uttara Tantra 13/15, Sushruta Uttara Tantra 18</t>
  </si>
  <si>
    <t>SYSTEMIC &amp; OCULAR EXAMINATION:</t>
  </si>
  <si>
    <t>Vitals: Temperature, pulse, blood pressure — usually normal unless associated with systemic infection.
General health assessment: Any signs of systemic infection, metabolic issues (e.g., diabetes), or skin disorders.
Inspection of eyelids and eyelashes – for crusting, discharge, matting.
Conjunctival examination – redness, chemosis, discharge.
Tear film and tear meniscus – Schirmer's test, tear breakup time.
-Slit lamp examination:
Eyelid margin inflammation
Meibomian gland dysfunction
Presenceof scales/crusting
Follicles or papillae
Conjunctival hyperemia
Discharge type (mucoid, mucopurulent)
Corneal staining (fluorescein) – to detect epithelial involvement.</t>
  </si>
  <si>
    <t>Complete blood count (CBC): Rule out underlying infections.
Blood sugar (FBS/RBS/HbA1c): Diabetes mellitus as a risk factor.
Conjunctival swab/scraping for:
Gram stain &amp; culture – to identify bacterial etiology.
Giemsa stain – for Chlamydia or viral inclusions.
Allergy panel/IgE levels – if allergic etiology suspected.
Skin scraping (if blepharitis due to Demodex suspected) under microscope.
🛑https://chat.whatsapp.com/DzXFNbDnzRhA39bhT8Op18?mode=ac_t</t>
  </si>
  <si>
    <t>1. Bacterial conjunctivitis
2. Viral conjunctivitis (e.g., adenoviral)
3. Allergic conjunctivitis
4. Blepharoconjunctivitis
5. Meibomian gland dysfunction
6. Dry eye disease
7. Chlamydial conjunctivitis
8. Demodex blepharitis</t>
  </si>
  <si>
    <t>Due to nidana, Vata and Pitta get vitiated and localize in Vartma (eyelid).
Vata causes dryness and pricking sensation, while Pitta causes inflammation and burning.
Kapha may also get involved causing stickiness and discharge.
The doshas localize in Twak and Mamsa dhatu of the eyelid, resulting in Lagaṇa.</t>
  </si>
  <si>
    <t>1.Nidana Parivarjana –        Avoid causative factors like excessive eye strain, smoke, dust, etc.
2. Netra Shuddhi (Eye Cleansing) – Use of Anjana (collyrium), Aschyotana (eye drops), and Netra Prakshalana (eye wash) with herbal decoctions.
3. Shamana Chikitsa (Palliative Treatment) – Internal use of medicines like Triphala Ghrita, Punarnavadi Kashaya, etc., to reduce inflammation.
4. Snehana (Oleation Therapy) – Application of medicated ghee or oil in the eyes and body to pacify vitiated doshas.
5. Swedana (Fomentation) – Mild steam or warm compress around the eyes to relieve congestion.
6. Nasya Karma – Administration of medicated oils through the nose to clear channels connected to eyes.
7. Raktamokshana (Bloodletting) – In severe or chronic cases to reduce localized pitta and rakta dushti.
8. Pathya-Apathya (Diet and Lifestyle) – Avoid spicy, oily foods; include cooling and pitta-pacifying foods like ghee, milk, and leafy greens.</t>
  </si>
  <si>
    <t>(Palliative Measures):
Seka (eye washing) with triphala decoction
Tarpana with ghrita (e.g., Triphala ghrita)
Anjana (collyrium) using cooling and cleansing formulations
Nasya with medicated oils (e.g., Anu taila) for systemic Vata-Pitta balance</t>
  </si>
  <si>
    <t>Exposure to heat, dust, smoke
Eye strain, excessive screen time
Spicy and oily food
Suppression of natural urges</t>
  </si>
  <si>
    <t>Anjana (Collyrium):
Rasanjana + Madhu
Triphala Rasakriya Anjana
Seka / Aschyotana (Eye drops/irrigation):
Triphala Kashaya
Darvi kashaya
Chandana + Usheera + *Padmaka decoctions
Tarpana:
Triphala Ghrita
Mahatriphala Ghrita
-Shamana Aushadha:
Internal use of anti-Pitta-Vata herbs like:
Shatavari, Yashtimadhu, Amalaki
Chandanasava, Usheerasava
Shodhana (If chronic/recurrent):
[Specific Ayurvedic treatment, formulation or procedure]
[Specific Ayurvedic treatment, formulation or procedure]
Classical References
Sushruta Samhita, Uttara Tantra Adhyaya 18 – Vartmagata roga
Ashtanga Hridaya Uttara Tantra 13
Bhavaprakasha – Netra Roga Vijnana
🛑https://chat.whatsapp.com/DzXFNbDnzRhA39bhT8Op18?mode=ac_t</t>
  </si>
  <si>
    <t>KUMBHIKA</t>
  </si>
  <si>
    <t>(Etiology/Causes)
(Classical Reference: A.H. Uttara Tantra 13/15, S.S. Uttara Tantra 10/18)
Ruksha, guru ahara (dry &amp; heavy diet)
Abhishyandi ahara (channel-blocking foods)
Excessive exposure to cold/dust
Suppression of natural urges
Eye strain and poor hygiene</t>
  </si>
  <si>
    <t>Mild swelling of eyelid
Slight pain or heaviness in eyelid
Foreign body sensation
Redness or itching</t>
  </si>
  <si>
    <t>(Clinical Features)
(A.H. Uttara Tantra 13/15, S.S. Uttara Tantra 10/18)
Elevated, round, painless swelling on eyelid (like a pot – Kumbha)
Slow-growing, firm nodule
Absence of suppuration (non-suppurative)
Mild redness
No itching or discharge (dry lesion)
Obstructed vision if large in size</t>
  </si>
  <si>
    <t>(Kumbhika – Eye Disease):
Vital signs: Usually normal; mild fever may be present if infection is acute
Constitutional symptoms: Mild malaise if infected
Local observation of eye:
Swelling on eyelid (mostly upper or lower lid)
Round, firm, localized, non-fluctuant mass
Initially tender, later becomes painless (if chronic)
No discharge unless secondarily infected</t>
  </si>
  <si>
    <t>Ophthalmic (Local) Examination:
Visual acuity: Usually normal
Eyelid eversion: May reveal swelling on tarsal conjunctival surface
Palpation: Firm or fluctuant swelling depending on stage
Transillumination test: May help differentiate cystic nature (e.g., chalazion vs solid)
Regional lymph nodes: Usually not enlarged unless there’s associated cellulitis</t>
  </si>
  <si>
    <t>CBC: May show mild leukocytosis if infection is active
Blood sugar (FBS/PPBS): Important if recurrent swelling – rule out diabetes
Pus culture and sensitivity: If ruptured or drained
Histopathology (if excised): Rule out sebaceous gland carcinoma in suspicious/recurrent cases
🛑https://chat.whatsapp.com/DzXFNbDnzRhA39bhT8Op18?mode=ac_t</t>
  </si>
  <si>
    <t>(MODERN NAMES ONLY):
1. Chalazion (Meibomian cyst)
2. Internal hordeolum
3. External hordeolum (stye)
4. Sebaceous gland carcinoma
5. Preseptal cellulitis
6. Dacryocystitis
7. Blepharitis with lid swelling
8. Cyst of Zeis or Moll</t>
  </si>
  <si>
    <t>Due to nidana sevana, Kapha and Rakta get vitiated
These doshas localize in the Vartma Sandhi (eyelid junction)
They cause srotorodha (channel obstruction) → formation of a round, firm, non-painful granthi (lump)</t>
  </si>
  <si>
    <t>(Classical Reference: A.H. Uttara Tantra 13/15, S.S. Uttara Tantra 10/18)
-Internal Therapy:
Triphala kashaya / guggulu preparations to reduce Kapha
Punarnavadi kashaya – useful in Kapha-rakta vitiation
Local Therapies:
Lepa (paste application) with:
Haridra, Daruharidra
Trikatu + Saindhava
Swedana (mild fomentation) over eyelids
Parisheka with warm Triphala kwatha
Anjana (collyrium) – Rasanjana + Saindhava</t>
  </si>
  <si>
    <t>Warm fomentation relieves swelling
Lepa with Kapha-hara herbs
Rasanjana anjana clears blockage</t>
  </si>
  <si>
    <t>Cold applications
Dust and smoke exposure
Excess intake of Kapha-vardhaka foods
Rubbing or pressing the swelling</t>
  </si>
  <si>
    <t>If the swelling persists and hardens:
Bhedana karma (Incision and drainage) under aseptic conditions
Classical surgical drainage if the granthi becomes chronic and vision-affecting
Post-operative care with:
Triphala kashaya dhavana
Jatyadi ghrita locally
-* Classical References:
Ashtanga Hridaya – Uttara Tantra 13/15:
“Kumbhika madhye vartmasya sthula snigdha shukla raktika |
Kapharaktatmakī granthir vruddhiheena sadharanā ||”
Sushruta Samhita – Uttara Tantra 10/18
🛑https://chat.whatsapp.com/DzXFNbDnzRhA39bhT8Op18?mode=ac_t</t>
  </si>
  <si>
    <t>AJAKA</t>
  </si>
  <si>
    <t>(From Sushruta Samhita Uttara Tantra 18/5-6)
Māṃsa sevana (excess meat consumption)
Dugdha sevana (excess milk products)
Guru, snigdha, abhishyandi ahāra
Adhyashana (overeating)
Mithya vihāra
Agnimandya (low digestive fire) leading to accumulation of Āma and krimi development
these cause kapha prakoṣaṇa, leading to krimi utpatti in netra sandhi.</t>
  </si>
  <si>
    <t>(Premonitory Symptoms)
(Not directly mentioned; inferred from krimi and netra vyādhi)
Klama (fatigue in eyes)
Kandu (itching)
Gharṣa (rubbing)
Laghutā (lightness)
Rūkṣatā (dryness)</t>
  </si>
  <si>
    <t>(Clinical Features)
(Sushruta Uttara Tantra 18/6-8)
Pūya pūrṇa granthi (pus-filled nodules)
Tīvra vedanā (intense pain)
Kandu (severe itching)
[Clinical signs and symptoms as per classical description]
Asahanā vedanā (unbearable pain)
Dāha (burning sensation)</t>
  </si>
  <si>
    <t>Vital signs (BP, pulse, temperature) — usually normal unless systemic disease is associated.
History of exposure to dust, sunlight, irritants
Any systemic illness like tuberculosis, HIV, or autoimmune disorders</t>
  </si>
  <si>
    <t>Skin &amp; mucosa: Look for systemic conditions (e.g., lupus, HIV).
Respiratory System: Rule out granulomatous diseases (e.g., sarcoidosis).
Gastrointestinal: To rule out association with inflammatory bowel disease if autoimmune is suspected.
Neurological: In case of suspected neuromas or systemic syndromes.</t>
  </si>
  <si>
    <t>To support diagnosis and rule out systemic involvement or malignancy:
Routine Investigations
Complete Blood Count (CBC) – to rule out infection or inflammation
Erythrocyte Sedimentation Rate (ESR) / C-reactive protein (CRP) – if chronic inflammation suspected
Blood Sugar – to rule out diabetes as a risk factor for delayed healing or infection
Specific/Ocular Investigations
Slit Lamp Examination – to observe the vascularization, shape, and nature of the mass
Ophthalmoscopy – fundus examination for posterior segment involvement
Fluorescein staining – to assess corneal involvement
Histopathology/Biopsy – if malignancy is suspected
Conjunctival swab/culture – if infectious etiology suspected
🛑https://chat.whatsapp.com/DzXFNbDnzRhA39bhT8Op18?mode=ac_t</t>
  </si>
  <si>
    <t>Pterygium – triangular fleshy growth on conjunctiva
Conjunctival Papilloma – benign tumor with vascular growth
Conjunctival Carcinoma (Squamous Cell Carcinoma) – in elderly, rapidly growing red mass
Kaposi’s Sarcoma – vascular tumor seen in immunocompromised patients
Conjunctival Nevus – pigmented lesion, but can be fleshy and raised
Pyogenic Granuloma – red, rapidly growing vascular lesion often post-injury</t>
  </si>
  <si>
    <t>1. Ahita āhāra-vihāra → Agnimandya → Āma utpatti
2. Kapha &amp; Rakta dushti → Krimi janana
3. Krimi accumulate in Netra sandhi (eye junctions)
4. Formation of granthi (nodule) with pūya (pus) due to inflammatory process
5. Manifestation of pain, redness, itching, pus discharge
Dosha involved: Kapha, Pitta, Rakta, Krimi</t>
  </si>
  <si>
    <t>(Relieving
Factors)
Katu, Tikta rasa ahāra
Kṛimi-hara dravyas
Rūkṣa, śīta applications (lepa, anjana)
Virechana, Netra prakṣālana</t>
  </si>
  <si>
    <t>(Aggravating Factors)
Snigdha, guru, abhishyandi ahāra
Day sleep, sedentary lifestyle
Dairy and meat-rich diet
Exposure to dust, smoke</t>
  </si>
  <si>
    <t>As per Krimi and Netra roga chikitsā:
Internal:
Krimighna dravyas: Vidanga, Triphala, Musta, Kutaja
Deepana–Pachana to correct Agni
Tikta rasa predominant drugs
External:
[General line of treatment]
[General line of treatment]
[General line of treatment]
[General line of treatment]</t>
  </si>
  <si>
    <t>(Ref: Sushruta Samhita Uttara Tantra 18/6-8)
"Ajakā nāma granthir yā puyapūrṇā suvedanā,
Tāṁ śuṣkām kṛtvā raktām vā upālepya tayā hitam"
1. Lepa: Apply medicated lepas like:
Nimba, Haridra, Daruharidra, Triphala + Ghrita
2. Anjana (Collyrium):
[Specific Ayurvedic treatment, formulation or procedure]
[Specific Ayurvedic treatment, formulation or procedure]
-Tuttha anjana (copper sulfate-based collyrium)
3. Seka / Prakṣālana (eye washing):
[Specific Ayurvedic treatment, formulation or procedure]
4. Krimighna basti (if systemic krimi sanchaya)
5. Surgical Management (if indicated):
[Specific Ayurvedic treatment, formulation or procedure]
Classical References
-Sushruta Samhita, Uttara Tantra – 18/6-8
-Ashtanga Hridaya, Uttara Tantra – 13th chapter
[Specific Ayurvedic treatment, formulation or procedure]
[Specific Ayurvedic treatment, formulation or procedure]
🛑https://chat.whatsapp.com/DzXFNbDnzRhA39bhT8Op18?mode=ac_t</t>
  </si>
  <si>
    <t>TAMAKA SHWASAM</t>
  </si>
  <si>
    <t>(Etiology/Causes)
Charaka Chikitsa 17/57-59
Dhooma (smoke exposure)
Raja (dust)
Sheetambu sevana (drinking cold water)
Ati vyayama (excessive exercise)
Ruksha ahara (dry food)
Vegadharana (suppression of natural urges)
Kapha vardhaka nidana *Reference: Charaka Chikitsa 17/5</t>
  </si>
  <si>
    <t>(Prodromal Symptoms)
Charaka Chikitsa 17/60
Kasa (cough)
Peenasa (rhinitis)
Parshva shoola (side chest pain)
Kanthodhwamsa (irritation in throat)
Hridspandana (palpitation)
Ghurghuraka (wheezing sound)
Reference: Charaka Chikitsa 17/60</t>
  </si>
  <si>
    <t>(Symptoms)
Charaka Chikitsa 17/61-65
Vega aagatam swasam (sudden bouts of breathlessness)
Shwasa kruchrata (difficulty in breathing)
Urah shoola (chest pain)
Kapha nishthivanam (expectoration of thick sputum)
Ghurghuraka (wheezing sound)
Vaishwari (change in voice)
Nidra nasha (insomnia due to dyspnea)
Reference: Charaka Chikitsa 17/61-65</t>
  </si>
  <si>
    <t>1. Appearance: Patient may appear anxious, dyspneic (short of breath)
2. Posture: Patient may assume a sitting, forward-leaning position to ease breathing (tripod position).
3. Speech: Difficulty speaking full sentences during acute attacks.
4. Respiratory rate: Increased (Tachypnea).
5. Pulse: Tachycardia (especially during attack).
6. Use of accessory muscles: Sternocleidomastoid and intercostals active in inspiration.
7. Cyanosis: In severe or prolonged cases.
8. Pallor: Sometimes observed.
9. Clubbing: Not usually present in asthma (helps rule out other conditions).</t>
  </si>
  <si>
    <t>Respiratory System:
Inspection:
Barrel-shaped chest (in chronic cases)
Prolonged expiration
Palpation: Decreased chest expansion
Percussion: Hyperresonant note
Auscultation:
Wheezing (especially during expiration)
Decreased breath sounds (in severe obstruction)
Rhonchi (musical sound)
Cardiovascular System:
May show tachycardia or pulsus paradoxus (in severe attack)</t>
  </si>
  <si>
    <t>1. CBC (Complete Blood Count):
Eosinophilia often present
Mild leukocytosis (during exacerbations)
2. Sputum Examination:
Curschmann’s spirals, Charcot-Leyden crystals, eosinophils
3. Chest X-ray:
May show hyperinflated lungs
Flattened diaphragm in chronic asthma
4. Pulmonary Function Tests(PFTs):
↓ FEV1 (Forced Expiratory Volume in 1 sec)
↓ FEV1/FVC ratio
Improves with bronchodilator (reversible obstruction)
5. Peak Expiratory Flow Rate (PEFR):
Reduced during attack
Daily monitoring helps assess control
6. Allergy Testing (if allergic asthma suspected):
Skin prick test
Serum IgE levels – may be elevated
7. Arterial Blood Gas (ABG):
In acute severe asthma:
Early stage: ↓ CO₂ (hypocapnia), ↑ O₂
Late stage: ↑ CO₂ (hypercapnia), ↓ O₂ → respiratory failure
🛑https://chat.whatsapp.com/DzXFNbDnzRhA39bhT8Op18?mode=ac_t</t>
  </si>
  <si>
    <t>1. Chronic Obstructive Pulmonary Disease (COPD)
2. Bronchiectasis
3. Congestive Cardiac Failure (CCF) – Cardiac Asthma
4. Foreign Body Aspiration (in children)
5. Pneumonia
6. Pulmonary Embolism
7. Vocal Cord Dysfunction
8. Anaphylaxis (in allergic cases)
9. Interstitial Lung Disease (ILD)
10. GERD-associated respiratory symptoms</t>
  </si>
  <si>
    <t>Due to Kapha vata prakopa, obstructs pranavaha srotas (respiratory channel)
Kapha blocks the airway and Vata tries to move forcibly → results in dyspnea, wheezing, and cough
Chronic in nature; relapsing pattern; increases at night, cold, cloudy season. *Reference: Charaka Chikitsa 17/59-61</t>
  </si>
  <si>
    <t>Charaka Chikitsa 17/68-69
Langhana (fasting)
Swedana (sudation)
Vamana (emesis) – if kaphotklesha
Virechana (purgation) – if pitta is involved
Nasya with shiro virechana dravyas
Dhoomapana – medicated smoking
Use of Pippali, Haritaki, Dashamoola etc
Reference: Charaka Chikitsa 17/68</t>
  </si>
  <si>
    <t>(Relieving Factors)
Warm climate
Sitting posture (Upright)
Hot drinks (ushna jala)
Use of vata-kapha shamana drugs
Vamana and Virechana therapies
Reference: Charaka Chikitsa 17/69</t>
  </si>
  <si>
    <t>Cold air
Cloudy weather
Night time
Lying down posture
Exposure to smoke, dust, pollen
Reference: Charaka Chikitsa 17/70</t>
  </si>
  <si>
    <t>Charaka Chikitsa 17/73-88
Agastya Haritaki Rasayana – Rasayana and shwasahara
Vyaghri Haritaki Avaleha – Clears kapha from lungs
Pushkaramoola, Kantakari, Bharngi, Pippali – as decoctions or churnas
Dashamoola kwatha – reduces inflammation
Use of cow ghee medicated with vata-kaphahara herbs *Reference: Charaka Chikitsa 17/73-88
🛑https://chat.whatsapp.com/DzXFNbDnzRhA39bhT8Op18?mode=ac_t</t>
  </si>
  <si>
    <t>YAKRIT VIDRADHI</t>
  </si>
  <si>
    <t>Ahāraja Hetu:
Guru, Snigdha, Abhishyandi āhāra
Ati-madyapāna (excessive alcohol)
Rūkṣa-ushṇa-tīkṣṇa sevana
Vihāraja Hetu:
Divā-svapna
Vega dharaṇa (suppression of natural urges)
Adhyashana (overeating)
Manasika Hetu:
Krodha, Shoka, Bhaya
Reference: Charaka Samhita Chikitsa 12/15-19; Sushruta Samhita Nidana 11</t>
  </si>
  <si>
    <t>Aruchi (loss of appetite)
Agnimandya (low digestive fire)
Udarashoola (abdominal discomfort)
Śūla in right flank or epigastric region
Śīta-prīti (preference for warmth due to vata-pitta)
Reference: Sushruta Samhita Nidana 11</t>
  </si>
  <si>
    <t>(Clinical Features)
Vidradhi lakṣaṇas:
Śopha (swelling in Yakrit sthāna - liver area)
Toda, daha, śoola (piercing pain, burning)
Jvara (fever)
Mūrcchā (fainting in severe cases)
Arochaka (anorexia), Trishna (thirst), Gaurava (heaviness)
Yakrit-specific signs:
Rupture into abdomen causing sepsis
Right hypochondriac swelling with intense pain
Yellowish discoloration may be noted (Pitta dominance)
Reference: Madhava Nidana 5/17–23</t>
  </si>
  <si>
    <t>Fever (often with chills and rigors)
Malaise, fatigue
Right upper quadrant pain or discomfort
Anorexia and weight loss
Icterus (sometimes)
Pallor (if chronic or associated anemia)
Tachycardia, tachypnea (especially in large abscess or rupture)</t>
  </si>
  <si>
    <t>Abdominal Examination:
Inspection: Right hypochondrial fullness or bulge (in large abscess)
Palpation:
Tender hepatomegaly
Liver edge may be smooth, soft, and tender
Guarding or rebound tenderness in acute rupture
Percussion:
Liver dullness may be increased
Auscultation :
Decreased bowel sounds (if peritonitis)
Respiratory Examination:
Basal crepitations or decreased breath sounds on the right side (if subdiaphragmatic extension or pleural effusion)</t>
  </si>
  <si>
    <t>CBC:
Elevated total leukocyte count (especially neutrophils)
Anemia (normocytic, normochromic in chronic)
Liver Function Tests (LFTs):
Mild to moderate elevation in AST, ALT, ALP
Hyperbilirubinemia in some cases
ESR/CRP: Raised
Blood Culture: Especially in pyogenic abscess (may isolate organisms like Klebsiella, E. coli)
Stool Examination: Trophozoites or cysts of Entamoeba histolytica (in amoebic liver abscess)
-Serology:
Entamoeba histolytica IgG (for amoebic abscess)
Ultrasound Abdomen:
First-line diagnostic imaging for abscess
Contrast-Enhanced CT (CECT) Abdomen:
To assess size, location, number of abscesses
Aspiration &amp; Culture:
Pus analysis (sterile in amoebic; culture-positive in pyogenic)
🛑https://chat.whatsapp.com/DzXFNbDnzRhA39bhT8Op18?mode=ac_t</t>
  </si>
  <si>
    <t>(MODERN NAMES ONLY)
1. Amoebic liver abscess
2. Pyogenic liver abscess
3. Hydatid cyst of the liver
4. Hepatocellular carcinoma (with central necrosis)
5. Subphrenic abscess
6. Cholecystitis with pericholecystic abscess
7. Tubercular liver abscess
8. Fungal liver abscess (e.g., Candida in immunocompromised patients)
9. Hematoma (traumatic or spontaneous)
10. Metastatic liver lesions (with central necrosis)</t>
  </si>
  <si>
    <t>Due to nidāna sevan, doshas (especially Pitta and Rakta) localize in yakrit (liver) region:
Doṣa: Pitta + Rakta predominant (sometimes Kapha involved)
Dūṣya: Rakta, Mamsa, Meda
Sthana: Yakrit (right hypochondrium)
Srotas: Rasavaha, Raktavaha, Annavaha
Samprapti leads to suppuration and formation of Vidradhi in the liver
Reference: Sushruta Samhita Nidana 11</t>
  </si>
  <si>
    <t>Sita dravyas (cooling herbs)
Tikta and Madhura rasa herbs (e.g., Guduchi, Musta)
Light diet (yavāgu, mudga yusha)
Mridu virechana (gentle purgation)
External lepa (poultices) with cooling herbs</t>
  </si>
  <si>
    <t>[Content not recoverable — formatting error in source]
[Content not recoverable — formatting error in source]
[Content not recoverable — formatting error in source]
[Content not recoverable — formatting error in source]
[Content not recoverable — formatting error in source]</t>
  </si>
  <si>
    <t>Langhana (fasting)
Deepana–Pachana (Agni enhancing and ama reducing)
Mridu Virechana – to eliminate pitta and rakta
E.g., Trivrit, Draksha, Haritaki
Raktashodhana:
Guduchi, Manjishta, Neem
Panchatikta kashaya, Tikta ghrita
Lepa/Abhyanga:
Panchatikta ghrita, Chandanadi taila
Reference: Charaka Chikitsa 12/30-32, Sushruta Chikitsa 4/24-30</t>
  </si>
  <si>
    <t>If Pakva Avasthā (mature abscess):
Bhedana karma (surgical drainage) if abscess is superficial or imminent to rupture
Internally:
Patolakaturohinyadi Kashaya
Panchatikta Ghrita Guggulu
Arogyavardhini Vati (supports liver function)
For fever and pain:
Mahasudarshan Churna
Sootshekhar Rasa
Liver Support:
Bhumyamalaki, Kalmegh, Katuki, Punarnava
In chronic cases:
Rasayana like Guduchi Rasayana or Chyawanprasham post-recover
Reference: Sharangadhara Samhita, Bhaishajya Ratnavali – Vidradhi Chikitsa Prakarana
🛑https://chat.whatsapp.com/DzXFNbDnzRhA39bhT8Op18?mode=ac_t</t>
  </si>
  <si>
    <t>JANU SHOOLAM</t>
  </si>
  <si>
    <t>(Causes)
Ativyayama (excessive exertion)
Vata-prakopaka ahara vihara (dry, cold, light foods; exposure to wind)
Abhighata (trauma to knee)
Avarana of Vata by Kapha or Meda
Ajeerna (indigestion)
*Aging-related dhatu kshaya
Ref: Charaka Samhita Chikitsa 28 (Vatavyadhi Chikitsa), Ashtanga Hridaya Nidana 15</t>
  </si>
  <si>
    <t>(Prodromal symptoms)
Before janu shoola manifests:
Stiffness in knee
Feeling of heaviness or cracking sound in joint
Mild pain on exertion
Diminished movement
Ref: Ashtanga Hridaya Nidanam – Vatavyadhi Purvarupa</t>
  </si>
  <si>
    <t>(Symptoms)
Symptoms vary with doshic dominance.
Shoola (pain) in the knee joint
Sandhi shabda (crepitus/cracking sound)
Sotha (swelling, if Kapha or Ama associated)
Stambha (stiffness)
Vata-purna druti sparsha (hollow drum sound on palpation – classic Sandhigata Vata sign)
Ref:Charaka Chikitsa 28/37
Ashtanga Hridaya Chikitsa 21/18</t>
  </si>
  <si>
    <t>Vital signs (BP, pulse, temperature)
Gait observation (limping, restricted movement)
Posture and weight-bearing ability
Local inspection:
Swelling
Redness
Deformity
Palpation:
Tenderness (joint line, patella, etc.)
Crepitus
Warmth
Range of Motion: Active and passive
Muscle power and reflexes</t>
  </si>
  <si>
    <t>Musculoskeletal system:
Joint alignment and stability (ACL, PCL, MCL, LCL tests)
Neurological exam (to rule out referred pain)
Cardiovascular and respiratory (to exclude systemic causes like infective arthritis)</t>
  </si>
  <si>
    <t>Blood tests:
CBC (to detect infection/inflammation)
ESR, CRP (inflammatory markers)
Rheumatoid factor (RF)
Anti-CCP (for rheumatoid arthritis)
Uric acid (for gout)
HLA-B27 (for spondyloarthropathies)
Synovial fluid analysis (if effusion is present)
Imaging:
-X-ray Knee (AP &amp; Lateral view) – check joint space, osteophytes
MRI knee – soft tissue injuries (meniscal/ligamentous tears)
Ultrasound – effusion, bursitis
🛑</t>
  </si>
  <si>
    <t>1. Osteoarthritis of knee
2. Rheumatoid arthritis
3. Gout / Pseudogout
4. Meniscal tear
5. Ligament injuries (ACL, MCL, PCL tears)
6. Bursitis (prepatellar/infrapatellar)
7. Patellofemoral pain syndrome
8. Baker’s cyst
9. Septic arthritis
10. Osteochondritis dissecans</t>
  </si>
  <si>
    <t>Vata gets vitiated due to nidana sevanam
Travels to sandhi pradesha (janu sandhi)
Causes ruk, shula, stambha etc.
May involve avaranam or dhatu kshaya
Dosha, Dushya, Srotas, Sthana — vitiation leads to disease manifestation
Dosha, Dushya, Srotas, Sthana — vitiation leads to disease manifestation
Dosha, Dushya, Srotas, Sthana — vitiation leads to disease manifestation
Dosha, Dushya, Srotas, Sthana — vitiation leads to disease manifestation
Ref: Charaka Samhita Chikitsa 28, Sushruta Nidana 1</t>
  </si>
  <si>
    <t>Aim: Vata shamana, Shotha hara, Shoolahara, Sandhi balya
Snehana – Taila abhyanga with Maha Narayana taila, Dhanwantaram taila
[General line of treatment]
Basti – Anuvasana &amp; Niruha basti with Ksheera bala taila, Yapan basti
-Oral Medications:
Yograj Guggulu
Trayodashanga Guggulu
Maharasnadi Kashayam
Dashamoola kwatha
Rasnadi kashayam
* Ref:Charaka Chikitsa 28
Ashtanga Hridaya Chikitsa 21</t>
  </si>
  <si>
    <t>(Palliative factors)
Warm oil application
Gentle massage
Steam fomentation
Rest
Vata pacifying diet (warm, unctuous, nourishing</t>
  </si>
  <si>
    <t>Cold exposure
Dry food, fasting
Excessive walking or climbing
Staying in AC/cold rooms
Sitting on hard surfaces</t>
  </si>
  <si>
    <t>-Panchakarma:
Matra Basti with Ksheera Bala taila
Kati Basti / Janu Basti
Upanaha Sweda (herbal poultice application)
External Lepa:
Rasnadi lepam
Maha Mashadi lepam
Rasayana:
Ashwagandha churnam
Shallaki (Boswellia)
Guduchi, Guggulu preparations
Ref: Charaka Chikitsa 28, Ashtanga Hridaya Chikitsa 21, Sharangadhara Samhita
🛑https://chat.whatsapp.com/DzXFNbDnzRhA39bhT8Op18?mode=ac_t</t>
  </si>
  <si>
    <t>UPAJIHWA</t>
  </si>
  <si>
    <t>The main causative factors (according to Acharya Sushruta – Su. Ut. 20/7) include:
Kshata (trauma) to tongue or its base
Kaphaja vitiation (especially due to kapha-aggravating ahara-vihara)
Mamsa and Rakta dushti
Retention of doshas under the tongue
Overuse of heavy, unctuous, and cold foods</t>
  </si>
  <si>
    <t>Although not distinctly mentioned, general prodromal signs of jihvaroga may include:
Slight discomfort under the tongue
Feeling of heaviness or swelling
Mild pain or tension in the tongue or mouth floor</t>
  </si>
  <si>
    <t>As per Sushruta Samhita – Uttara Tantra 20/7:
A rounded, raised swelling occurs beneath the tongue
Swelling appears like a blister or air-filled balloon (resembling a frog’s underthroat sac – hence modern synonym ranula)
It causes difficulty in speaking, chewing, or swallowing
May be painless or mildly painful
Soft, bluish, or translucent appearance (in kapha dominance)</t>
  </si>
  <si>
    <t>Vital signs: Temperature (check for fever), pulse, blood pressure, respiratory rate.
Appearance: Look for signs of discomfort, drooling, or difficulty speaking/swallowing.
Oral hygiene: Assess for poor hygiene or trauma.
Lymph nodes: Palpate for submandibular or cervical lymphadenopathy.</t>
  </si>
  <si>
    <t>ENT Examination:
Inspect oral cavity (floor of mouth, tongue movement, swelling, pus).
Palpation of sublingual swelling: fluctuant or firm?
Tongue elevation test: may reveal sublingual swelling.
Neurological Exam (if speech/swallowing affected).
Neck Examination: For tenderness, masses, or signs of spread.</t>
  </si>
  <si>
    <t>Complete Blood Count (CBC): Look for elevated WBCs (infection).
CRP/ESR: Inflammatory markers.
Culture &amp; Sensitivity: If pus or fluid is drained.
Blood sugar levels: Especially in recurrent abscess (diabetes link).
Ultrasound (Neck/Oral Cavity): To detect cyst or abscess.
MRI or CT scan (if needed): For deeper infection or mass assessment.
🛑https://chat.whatsapp.com/DzXFNbDnzRhA39bhT8Op18?mode=ac_t</t>
  </si>
  <si>
    <t>1. Ranula – Mucous cyst under the tongue due to sublingual gland duct obstruction.
2. Mucocele – Minor salivary gland cyst (usually painless).
3. Sialolithiasis – Salivary duct stone (may cause painful swelling).
4. Sublingual Abscess – Bacterial infection; often painful, with fever.
5. Dermoid/Epidermoid Cyst – Congenital, slow-growing swelling.
6. Ludwig's Angina – Serious, bilateral cellulitis of floor of mouth.
7. Neoplasms – Benign or malignant tumors (e.g., squamous cell carcinoma).
8. Lingual Thyroid or Thyroglossal Duct Cyst – Rare, congenital anomalies.</t>
  </si>
  <si>
    <t>1. Nidana sevana → Vitiation of Kapha and Rakta/Mamsa
2. Local accumulation under the tongue
3. Leads to granthi-like or cystic swelling
4. If chronic, Paka (suppuration) may occur due to involvement of Pitta and Rakta</t>
  </si>
  <si>
    <t>As per classical context of kapha-rakta dushti &amp; granthi:
Shodhana chikitsa (Detox measures)
Virechana for pitta-kapha balance
Nasya with kapha-vatahara oils
Shamana Chikitsa (Palliative):
Gandusha (mouthwash) with:
Triphala kashaya
Yashtimadhu phanta
Pratisarana (local application):
Haridra + Madhu
Lavanga + Saindhava churna + Ghee</t>
  </si>
  <si>
    <t>(उपशयः) – Relieving Factors
Warm saline gargle
Dry, light, non-slimy food
Avoidance of oily, dairy, and sweet items
Kapha-pacifying herbs and decoctions</t>
  </si>
  <si>
    <t>(अनुपशयः)  Aggravating Factors
Oily, cold, heavy foods
Excessive talking or tongue movement
Suppression of natural urges
Exposure to cold air</t>
  </si>
  <si>
    <t>As per Sushruta Samhita Uttara Tantra 20/7–8:
If Upajihwa becomes large, obstructs tongue movement, or suppurates:
Surgical excision (Chedana karma) is advised
Followed by:
Shodhana with antiseptic decoctions (Triphala, Panchavalkala)
Ropana with healing medicated ghee (e.g., Jatyadi ghrita)
If small and non-obstructive:
Lekhana (scraping) or bhedana with local application of kshara (alkali preparations)
Classical References
Sushruta Samhita – Uttara Tantra 20/7-8
"Upajihwa granthi vad vruddhi... chedanam kuryat..."
Ashtanga Hridaya – Uttara Tantra 22 – mentions general jihvaroga principles.
🛑https://chat.whatsapp.com/DzXFNbDnzRhA39bhT8Op18?mode=ac_t
01/08/2025, 10:31 - Dr sonu kailas k: &lt;Media omitted&gt;
01/08/2025, 10:31 - Dr sonu kailas k: 🚨 *LAST SEAT*
🛑 *FINAL CALL*
GARBHAJEEVAN*
CERTIFICATE PROGRAM IN INFERTILITY*
An Ayurvedic Positive View – From Infertility to Postnatal Care
🗓 *Dates:* August 3, 4, 6, 7
🕢 *Time:* 7:30 PM IST
🛑Total 7 Sessions Included*
🎥 4 Live + Recording Access – by Dr. Shamin Ramachandran
🎞️ 3 Recorded Sessions – by Dr. Athira Mohan K
💻 *Mode:* Online (Zoom)
🌐 *Language:* English
🎥 *Session Recordings Provided*
📝 *Notes Shared with All Participants*
🔹 *e-Certificate*:  attend e-Certificate will be provided
Organized by
🔹Amokhatrayi Wellness &amp; Coaching Institute
Topics Covered:*
✅ Pre-Conceptional Ayurvedic Care
✅ Management of Vandhyatva (Infertility)
✅ PCOS &amp; Infertility – Clinical Importance
✅ Role of Panchakarma in Fertility Enhancement
✅ OP/IP Procedures in Infertility Care
✅ Ayurvedic Couple Counseling Strategies
✅ Prenatal Care – Garbhasamskar (Basics)
✅ Postnatal Ayurvedic Support(Basics)
Faculty:*
Dr. Shamin Ramachandran* *(Live + Recordings)*
Ayurveda Fertility Specialist*
BAMS, CDNI, PGGAP (NIA – Jaipur)*
Chief Physician &amp; Director – Arogya Nikethanam Hospitals*
Dr. Athira Mohan K* *(Recorded Sessions Only)*
BAMS,DCC,DCT,CN,CYP,MT,MC
Ayurveda Wellness Coach and educator
✅ Anti-Fertility Lifestyle Patterns
✅Rare Ayurvedic Tools Most Don’t Know
✅Natural Remedies &amp; Daily Fertility Rituals
Bonuses for All Participants:*
📘 Free PDF: Diet in PCOS - Sample one
📘 Free PDF: 3 Ayurvedic Adjuvants in Infertility
🖋️ Prepared by: Dr. Athira Mohan K
🎥 Full Session Recordings
🚨 *LIMITED SEATS | HIGH DEMAND*
FEES ~₹2250~*
OFFER FEES ₹1350*‼️
📞 *For REGISTRATION:*
+91 9074 24 74 88
⭕https://chat.whatsapp.com/DHIJynDAqoz1vjCBrSAbqI</t>
  </si>
  <si>
    <t>MANIBANDHA SANDHI SHOOLAM ( WRIST JOIN PAIN)</t>
  </si>
  <si>
    <t>From classical Vata-vyadhi and Sandhigata Vata contexts:
Ruksha, Sheeta, Laghuguna Ahara (dry, cold, light food)
Vyayama Atiyoga – Excessive physical strain
Vegadharana – Suppression of natural urges
Ratri Jagarana – Night awakening
Abhighata – Injury
Dhatukshaya – Depletion of tissues
Reference:
Charaka Samhita Chikitsa Sthana 28
Madhava Nidana – Vatavyadhi Nidana
Ashtanga Hridaya Nidana Sthana 15</t>
  </si>
  <si>
    <t>(Prodromal Symptoms)
Stambha (stiffness)
Shunyata (numbness)
Toda (pricking pain)
°Aalasyam (laziness/weakness in the joint)</t>
  </si>
  <si>
    <t>(Symptoms)
Shoola (Pain) in Manibandha Sandhi (wrist)
Stambha (Stiffness)
-Sparsha Asahatva (Tenderness/pain on touch)
Shotha (Swelling) (if vitiated Kapha involved)
Hanti Akriya (restricted movement)
Vata-purna druti sparsha (crepitus – if Sandhigata Vata)
References:
Charaka Chikitsa 28/37
Ashtanga Hridaya Chikitsa Sthana 21
Madhava Nidana 22/11 (Sandhigata Vata)</t>
  </si>
  <si>
    <t>General Examination:
Vital signs: temperature, pulse, blood pressure
Pallor, icterus, cyanosis, clubbing, lymphadenopathy, edema
Look for signs of systemic inflammation: fever, fatigue
2. Local (Manibandha Sandhi) Examination:
Inspection: Swelling, redness, deformity, muscle wasting
Palpation: Tenderness, warmth, crepitus
Movements: Active and passive ROM (range of motion), stiffness
Functional assessment: Grip strength, hand function tests</t>
  </si>
  <si>
    <t>Musculoskeletal system: Other joint involvement (polyarthritis)
Nervous system: Rule out neuropathic causes (e.g., carpal tunnel syndrome)
Skin: Rashes (e.g., in SLE or psoriatic arthritis)
Eyes: Dry eyes (in Sjögren’s), uveitis (in RA or spondyloarthropathies)</t>
  </si>
  <si>
    <t>1. Blood Tests:
CBC: To detect infection/inflammation (↑ WBC, anemia)
ESR / CRP: Markers of inflammation
Rheumatoid Factor (RF) and Anti-CCP antibody: For rheumatoid arthritis
ANA profile: For autoimmune conditions (e.g., SLE)
Uric acid: For gout
HLA-B27: If seronegative arthritis suspected
2. Joint Fluid Analysis (Arthrocentesis):
Appearance, viscosity
Cell count and differential
Crystals (urate or calcium pyrophosphate)
Gram stain and culture (to rule out septic arthritis)
3. Radiological Tests:
X-ray of wrist joint: To check for joint space narrowing, erosions, osteophytes
MRI or Ultrasound: For early synovitis, tendon involvement, soft tissue assessment
🛑https://chat.whatsapp.com/DzXFNbDnzRhA39bhT8Op18?mode=ac_t</t>
  </si>
  <si>
    <t>(Modern Names Only)
Rheumatoid Arthritis (RA)
Osteoarthritis (OA)
Psoriatic Arthritis
Systemic Lupus Erythematosus (SLE)
Carpal Tunnel Syndrome
Tenosynovitis / Tendinitis</t>
  </si>
  <si>
    <t>1. Vata Dosha prakopa due to Nidanas
2. Sthanasamsraya in Manibandha Sandhi
3. Dhatukshaya or Avarana may be involved
4. Results in Shoola, Stambha, Akriyatva
Types of Samprapti
Dhatukshayajanya – Degenerative (like osteoarthritis)
Avaranajanya – Obstructive (with Kapha/Rakta involvement)</t>
  </si>
  <si>
    <t>Vatahara chikitsa
Snehana (Oleation) – local or systemic
Swedana (Sudation) – Bashpa, Nadi sweda
Mridu Virechana – for Vata-Kapha clearing
Basti – primary treatment of Vata disorders</t>
  </si>
  <si>
    <t>(Relieving factors)
Snigdha and Ushna Upachara
Oil massage (Taila abhyanga)
Swedana
Rest and warmth</t>
  </si>
  <si>
    <t>(Aggravating factors)
Cold exposure
Dry food
Strenuous wrist movements
Suppression of pain or ignoring symptoms</t>
  </si>
  <si>
    <t>(Specific Treatments)
Internal Medications
Yograj Guggulu – for Vatavyadhi
Maharasnadi Kashayam/ Kashaya – Vatahara
Rasnadi Kashaya
Dashamoola Kashaya
Eranda Sneha – mild purgative and anti-Vata
Simhanada Guggulu (if Vatarakta features)
External Treatments
Abhyanga – with Mahanarayana Taila, Kottamchukkadi Taila
Pinda Sweda or Patrapinda Sweda – if stiffness/swelling
Upanaha – poultice application
Lepa – with Dashamoola choorna or Rasnadi choorna -Panchakarma
Basti therapy (Anuvasana + Niruha) – e.g., with Dashamoola Anuvasana
Kati Basti/ Manibandha Basti – with medicated oils
Nasya – if associated with upper limb radiating pain
Classical References
-Charaka Chikitsa 28 – Vatavyadhi
-Madhava Nidana 22 – Sandhigata Vata
-Ashtanga Hridaya Chikitsa Sthana 21
-Sushruta Samhita Nidana Sthana 1
🛑https://chat.whatsapp.com/DzXFNbDnzRhA39bhT8Op18?mode=ac_t</t>
  </si>
  <si>
    <t>SHWETHA PRADHARAM</t>
  </si>
  <si>
    <t>(Etiology)
Causes of Shwetha Pradara are:
Garbhashaya dosha – Uterine disorders
Straining during menstruation
Ati maithuna (excessive sexual activity)
[Causative factors as per classical Ayurvedic texts]
Kshaya of dhatus (tissue depletion)
Kapha vitiation, specifically *Apana Vata and Shleshaka Kapha dushti
Agnimandya – Low digestive fire causing ama production
Reference:-Charaka Samhita (Chikitsa Sthana 30/14),
Yogaratnakara – Pradararoga</t>
  </si>
  <si>
    <t>(Prodromal Symptoms)
Angasada (weakness of limbs)
Aruchi (anorexia)
Agnimandya (low digestive fire)
Daurbalya (weakness)
Reference: Ashtanga Hrudaya, Uttara Sthana 38</t>
  </si>
  <si>
    <t>(Symptoms)
Pandu varna pradara (white or pale vaginal discharge)
Pichchila (mucoid) discharge
Mandagandhi (odorless or mildly foul-smelling)
Yonikandu (itching in vaginal area)
Kati shoola (low back pain)
Angasada, Daurbalya (weakness)
Reference: Charaka Samhita – Chikitsa Sthana 30
Ashtanga Hrudaya – Uttara Sthana 38
Yogaratnakara – Pradararoga</t>
  </si>
  <si>
    <t>Pallor – assess for anemia
Nutritional status – look for signs of protein or vitamin deficiencies
Hydration status
Weight/BMI
Vitals:
Temperature (rule out infection)
Pulse
Blood pressure
Respiratory rate</t>
  </si>
  <si>
    <t>Abdominal Examination
Look for any tenderness or mass (e.g., pelvic inflammatory disease)
Uterine or adnexal enlargement (fibroid, pregnancy, etc.)
Pelvic Examination
Speculum examination: nature of discharge (color, consistency, smell)
Per vaginal examination:
Cervical tenderness
Uterine size and mobility
Adnexal mass or tenderness</t>
  </si>
  <si>
    <t>1. Complete Blood Count (CBC) – for anemia, infection
2. Blood sugar (FBS/PPBS/HbA1c) – rule out diabetes
3. Urine routine and culture – to rule out UTI
4. High Vaginal Swab (HVS) – for microscopy, culture, and sensitivity
5. Wet Mount – for Trichomonas vaginalis, Candida albicans
6. KOH preparation – to detect fungal infections (Candida)
7. Pap Smear – to detect cervical dysplasia or malignancy
8. Vaginal pH Test – to differentiate types of vaginitis
9. Ultrasound Pelvis – for uterine or adnexal pathology
🛑https://chat.whatsapp.com/DzXFNbDnzRhA39bhT8Op18?mode=ac_t</t>
  </si>
  <si>
    <t>(Modern Names Only)
1. Physiological leukorrhoea – due to hormonal changes
2. Bacterial Vaginosis – thin, grayish-white discharge with fishy odor
3. Candidiasis (Vulvovaginal) – thick, white, curdy discharge with itching
4. Trichomoniasis – frothy yellow-green discharge with foul smell
5. Cervicitis – discharge due to cervical infection
6. Pelvic Inflammatory Disease (PID)
7. Atrophic Vaginitis – postmenopausal white discharge
8. Foreign body in vagina
9. Cervical ectopy/erosion
10. Genital tuberculosis
11. Cervical or endometrial malignancy</t>
  </si>
  <si>
    <t>Due to above nidanas, Kapha gets vitiated and localizes in Yoni (vaginal canal).
Apana Vata facilitates its movement.
This leads to shwetavarna (white), picchila, snigdha, guru discharge from vagina.
Dosha: Kapha + Apana Vata
Dushya: Rasa, Rakta, Artava
Adhisthana: Yoni (especially garbhashaya &amp; yoni marga)
Srotas: Artavavaha srotas
Reference: Madhava Nidana – Pradara Roga
Charaka Samhita – Chikitsa Sthana</t>
  </si>
  <si>
    <t>a. Shodhana (Cleansing therapy)
Vamana – in Kapha dominance (if strength permits)
Yoni Prakshalana – cleansing of vaginal canal
Pichu dharana with anti-Kapha dravyas
b. Shamana (Pacification therapy)
Deepana &amp; Pachana drugs (digestive stimulants)
Kaphahara and Rasayana chikitsa
Stambhana dravyas in chronic discharge
External Yoni dhavana (washing), Pichu (tampons), Dhoopana (fumigation)
Reference: Charaka – Chikitsa Sthana 30
Ashtanga Hrudaya – Uttara Tantra 38</t>
  </si>
  <si>
    <t>(Relieving factors)
Use of Tikta-Kashaya rasa herbs
Light diet (laghu ahara)
Internal use of Chandana, Lodhra, Ashoka, Mustha
Use of Yoni dhavana with Triphala or Darvi</t>
  </si>
  <si>
    <t>Guru, snigdha ahara
Excessive sexual intercourse
Irregular lifestyle
Day sleeping (diwaswapna)
Cold &amp; kapha-aggravating foods</t>
  </si>
  <si>
    <t>a. Kashaya/Yoga:
Pushyanuga Churna with tandulodaka
Ashokarishta, Lodhrasava – 10–15 ml BD
Chandraprabha Vati – 1–2 tab BD
Patrangasava – 10–15 ml BD
b. Yoni Prakshalana (Vaginal wash):
Triphala Kashaya
Panchavalkala Kashaya
c. Vaginal Tampon Therapy (Pichu):
Oil prepared with Lodhra, Ashoka, Mustha
Reference Yogaratnakara – Pradararoga
Bhaishajya Ratnavali – Yonivyapad Chikitsa
Sharangadhara Samhita – Madhyama Khanda
🛑https://chat.whatsapp.com/DzXFNbDnzRhA39bhT8Op18?mode=ac_t</t>
  </si>
  <si>
    <t>GARBHAPATANAM /ABORTION</t>
  </si>
  <si>
    <t>(निदानम् – Causes)
Bāla (Immature fetus) expulsion attempts
Excessive physical exertion or trauma
Improper diet and regimen
Coitus during vulnerable phases
Weakness of Apāna Vāta
Defective uterine or vaginal canal structure
Retention of dead fetus (Mṛtagarbha)
Reference: Suśruta Saṃhitā, Sharīrasthāna 10/5; Aṣṭāṅga Hṛdaya Śarīra 1/54</t>
  </si>
  <si>
    <t>(पूर्वरूपम् – Prodromal Symptoms)
Mild lower abdominal pain
Feeling of weight or bearing down
Vaginal discharge or spotting
Pelvic heaviness
General weakness or malaise</t>
  </si>
  <si>
    <t>(लक्षणानि – Symptoms)
Retained fetus or placental parts
Colicky or intermittent lower abdominal pain
Vaginal bleeding (either scanty or profuse)
Non-progression of labour
Restlessness, anxiety
Symptoms of Apāna Vāta Dushti
Reference: Suśruta Saṃhitā, Uttara Tantra 38/13-20</t>
  </si>
  <si>
    <t>Vital signs: Pulse, Blood pressure, Temperature
[General clinical examination findings]
Dehydration
Signs of shock (tachycardia, hypotension)
Pain assessment (location, severity)
Bleeding per vagina (amount, color, clots)</t>
  </si>
  <si>
    <t>Abdominal Examination:
Uterine size and tenderness
Guarding, rigidity (suggesting infection or rupture)
Pelvic Examination:
Cervical os: open or closed
Amount/type of bleeding
Products of conception in vaginal canal</t>
  </si>
  <si>
    <t>1. Pregnancy Confirmation:
Urine Pregnancy Test (UPT)
Serum β-hCG (quantitative)
2. Blood Tests:
CBC (to assess anemia or infection)
Blood grouping &amp; Rh typing
Coagulation profile (if bleeding is heavy)
3. Infection Screening:
Vaginal swab for culture (if infection suspected)
High vaginal swab, CRP, ESR
4. Ultrasound (USG pelvis):
To confirm intrauterine pregnancy
Check fetal viability
Detect retained products of conception (RPOC)
Identify ectopic or molar pregnancy
🛑https://chat.whatsapp.com/DzXFNbDnzRhA39bhT8Op18?mode=ac_t</t>
  </si>
  <si>
    <t>1. Threatened Abortion – vaginal bleeding without cervical dilation
2. Inevitable Abortion – vaginal bleeding with open cervical os
3. Incomplete Abortion – partial expulsion of products of conception
4. Complete Abortion – all products expelled, uterus empty
5. Missed Abortion – fetal demise without expulsion
6. Septic Abortion – infection after incomplete abortion
7. Ectopic Pregnancy – pregnancy outside uterus, often in fallopian tube
8. Molar Pregnancy – gestational trophoblastic disease
9. Implantation bleeding – early pregnancy spotting
10. Cervical or vaginal pathology – e.g., polyps, carcinoma</t>
  </si>
  <si>
    <t>(सम्प्राप्ति – Pathogenesis)
Vitiated Apāna Vāta gets obstructed due to kapha or māṃsa granthi, or is weakened, preventing natural expulsion.
Obstruction may also be mechanical due to dead fetus or malposition.
Leads to difficulty, delay, or abnormal expulsion of fetus or placental products.</t>
  </si>
  <si>
    <t>Snehana (Oleation) – Internal and external
Swedana (Sudation therapy)
Vāta-anulomana: Use of Vāta-pacifying herbs and procedures
Enemas (Basti chikitsā) for Apāna regulation
Pain management and strengthening of uterine tone
Reference: Aṣṭāṅga Hṛdaya Uttara Tantra 2/36-39</t>
  </si>
  <si>
    <t>(उपशय – Palliative Measures)
Relief with Vāta-hara treatment
Warm fomentation over the abdomen
Gentle uterine tonics
Use of mild purgatives to regulate Apāna</t>
  </si>
  <si>
    <t>(अनुपशय – Aggravating Factors)
Cold foods and environment
Suppression of natural urges
Coitus during vulnerable stages
Heavy food, incompatible food
Excess exertion</t>
  </si>
  <si>
    <t>Garbha nishkasana (Expulsion) methods:
Taila Vasti (oil-based enemas) using Siddha Tailas like Yavādi Taila, Eranda Taila
Uttara Vasti in specific cases with appropriate oils
Use of pichu soaked in medicated oils
Dravyas:
[Specific Ayurvedic treatment, formulation or procedure]
Decoctions like Pippalyādi kashāya, Shatapushpādi yoga
-Toning after expulsion:
Jīvanīya gana dravyas
Rasāyana and Stanya-janana drugs if post-abortion recovery is needed
Aṣṭāṅga Hṛdaya Uttara Tantra 2/36–45
Suśruta Saṃhitā Uttara Tantra 38/15
Bhāvaprakāśa, Mādhava Nidāna 32nd Chapter
Key Classical References
Suśruta Saṃhitā – Uttara Tantra 38 (Garbha Vyāpad)
Aṣṭāṅga Hṛdaya – Uttara Tantra Chapter 2
Kāśyapa Saṃhitā – Garbhini vyāpada
Mādhava Nidāna – Chapter 32 (Garbha srava and garbhapata vyāpads)
🛑</t>
  </si>
  <si>
    <t>MOODAGARBHAM / OBSTRUCTED LABOR</t>
  </si>
  <si>
    <t>-According to Suśruta Saṁhitā (S. Śārīra 10/17), causes include:
Apāna vāyu dusti
Improper postures during pregnancy
Weakness of uterine muscles
Abnormal presentations (e.g., breech, transverse)
Rūkṣa, laghu āhāra and vīrya-śoṣaka (vata-provoking) lifestyle
Use of vatavardhaka aushadha
Emotional stress, suppression of natural urges
Previous uterine or pelvic trauma</t>
  </si>
  <si>
    <t>(पूर्वरूपम् – Prodromal symptoms)
Restlessness
Lower abdominal pain
Difficulty in walking
Premonitory signs of labour without proper uterine contractions
Suppressed urge to urinate or defecate</t>
  </si>
  <si>
    <t>(लक्षणम् – Signs and Symptoms)
From Suśruta Saṁhitā, Śārīrasthāna 10/17-18:
Prolonged labour
Painful uterine contractions without progression
Abnormal position of the foetus
Swelling and pain in vagina and perineum
Distress in the mother
Repeated but unproductive bearing-down efforts
Vaginal discharge, foul smell if labour is delayed</t>
  </si>
  <si>
    <t>Vitals:
Pulse: May be elevated due to pain or distress
BP: May be elevated due to anxiety or preeclampsia
Temperature: Check for signs of infection (e.g. chorioamnionitis)
Respiratory rate: May increase with pain or anxiety
General appearance:
Pallor (suggests anemia)
Dehydration (dry tongue, sunken eyes)
Anxiety, exhaustion</t>
  </si>
  <si>
    <t>Per abdominal examination:
Uterine tone and contractions: Strong but ineffective contractions
Uterine contour: May show Bandl’s ring (pathognomonic of obstructed labor)
Fetal parts: May be easily palpable due to thin uterine wall
Fetal heart rate: Bradycardia or late decelerations indicating fetal distress
Per vaginal examination:
Cervical dilatation: Incomplete or arrested despite good contractions
Station of head: Non-progressive or high station
Moulding and caput succedaneum: Excessive
Obstruction cause: Malpresentation, contracted pelvis, etc.</t>
  </si>
  <si>
    <t>CBC (Complete Blood Count) – to assess anemia, infection
Urine albumin and sugar – for preeclampsia, gestational diabetes
Blood grouping &amp; crossmatching – preparation for possible transfusion
Ultrasound – to check:
Fetal position and presentation
Placental location
Amniotic fluid index
Cephalopelvic disproportion (CPD)
🛑https://chat.whatsapp.com/DzXFNbDnzRhA39bhT8Op18?mode=ac_t</t>
  </si>
  <si>
    <t>Cephalopelvic disproportion (CPD)
Transverse lie
Breech presentation with arrested after-coming head
Face presentation with mentoposterior position
Shoulder dystocia
Pelvic tumors (e.g., fibroids) causing obstruction
Fetal anomalies (e.g., hydrocephalus)</t>
  </si>
  <si>
    <t>Vitiation of Apāna Vāyu causes abnormal descent or retention of the foetus.
Obstruction in the pelvic passage due to māmsa granthi, fibroids, or malpresentation.
Kapha may obstruct uterine orifices; Vāta may lead to dryness and rigidity.
Results in dukha prasava (difficult delivery).</t>
  </si>
  <si>
    <t>(सामान्य चिकित्सा – General Line of Treatment)
As per Suśruta Saṁhitā, Śārīrasthāna 10/18-20:
Snehana and Swedana to soften pelvic area
Administration of Uttara Basti with vāta-hara oils
Yoni-pichu with warm oil
Enemas (Anuvāsana Basti) to regulate Apāna Vāta
Vāta-anulomana measures
Mild purgatives if digestion is not compromised</t>
  </si>
  <si>
    <t>(उपशय – Relieving factors)
Warm oil massages and fomentation
Application of vāta-shāmaka medicines
Proper positioning (squatting or supported upright posture)
Gentle uterine stimulation using herbal preparations
Controlled breathing and relaxation</t>
  </si>
  <si>
    <t>(अनुपशय – Aggravating factors)
Cold exposure
Rūkṣa (dry), katu (pungent), laghu (light) diet
Excessive movement or anxiety
Suppression of natural urges
Straining or pushing before full cervical dilation</t>
  </si>
  <si>
    <t>(विशेष चिकित्सा – Specific treatment)
From Suśruta Saṁhitā Śārīrasthāna 10/18-20:
Manual methods:
Use of fingers to turn the fetus (Garbha-parivartana)
Internal manipulation to aid expulsion
Surgical Interventions:
If foetus is dead – Garbha chhedana (embryotomy)
If alive and obstructed – C-section (modern adaptation)
Herbal preparations:
Eranda taila for vāta anulomana
Dashamoola kwatha for pain and vāta-shamana
Sukumara ghṛita, Bala taila for internal use
Yoga and positioning:
Shavasana or supported squatting to relax pelvis
Classical References
Suśruta Saṁhitā, Śārīrasthāna 10/17-20
Aṣṭāṅga Saṅgraha &amp; Hṛdayam – Uttara Tantra (Garbhinī Vyāpada Adhyāya)
Charaka Saṁhitā – Sharira Sthana (brief reference to delivery)
🛑https://chat.whatsapp.com/DzXFNbDnzRhA39bhT8Op18?mode=ac_t</t>
  </si>
  <si>
    <t>UPAPLUTHA YONIVYAPAD</t>
  </si>
  <si>
    <t>(Etiology):
Causes of Upapluta are mostly related to Kapha vitiation:
Atisevana of Snigdha, Guru, Madhura Ahara
Avyayama (lack of exercise)
Divaswapna (day sleep)
Asatmya maithuna (improper coitus)
Kapha-prakopaka hetu sevana
Reference:Charaka Samhita Chikitsa Sthana 30/21,
Ashtanga Hridaya Uttara Tantra 32/3-4,
Sushruta Samhita Uttara Tantra 38/22-23</t>
  </si>
  <si>
    <t>(Prodromal Symptoms):
Kandu (itching in vaginal region)
Yoni gaurava (heaviness of vagina)
Atyartham yoni srava (excessive vaginal discharge)
Arochaka (anorexia)</t>
  </si>
  <si>
    <t>(Symptoms):
Srava resembling Kapha – thick, white, sticky discharge
Yoni shotha (vulvovaginal swelling)
Yoni daha (burning sensation)
Atyartham yoni vedana (severe vaginal pain)
Stambha (stiffness)
kapha-predominant leucorrhea-like features
Reference:Charaka Samhita Chikitsa Sthana 30/21
Sushruta Samhita Uttara Tantra 38/23</t>
  </si>
  <si>
    <t>Temperature – May show fever (low to moderate grade)
Pulse – Tachycardia if fever or sepsis present
Pallor – If associated anemia
Lymphadenopathy – Especially inguinal nodes
Skin – Look for rashes or vesicles (herpetic lesions)</t>
  </si>
  <si>
    <t>1. Per Abdomen:
Tenderness in lower abdomen/pelvic region
Guarding/rigidity if pelvic abscess present
2. Per Vaginal (PV) Examination:
Cervical motion tenderness
Vaginal discharge (profuse, foul-smelling)
Uterine or adnexal tenderness
Possible palpable mass if tubo-ovarian abscess present
3. Per Speculum Examination:
Inflamed cervix
Mucopurulent discharge
Erosions/ulcers (if herpetic)</t>
  </si>
  <si>
    <t>1. CBC (Complete Blood Count)
Leukocytosis (↑ WBC)
Neutrophilia in case of bacterial infection
2. Urine Routine &amp; Microscopy
Rule out UTI
3. High Vaginal Swab / Endocervical Swab
For Gram stain and culture
NAAT for Chlamydia trachomatis, Neisseria gonorrhoeae
4. VDRL, TPHA – For syphilis screening
5. HIV, HBsAg, HCV – Rule out co-infections
6. Pap Smear – If discharge is chronic or suspicious
7. Pelvic Ultrasonography (USG)
Detects PID features, tubo-ovarian abscess, fluid collection
8. CRP, ESR – Elevated in infection/inflammation
🛑https://chat.whatsapp.com/DzXFNbDnzRhA39bhT8Op18?mode=ac_t</t>
  </si>
  <si>
    <t>(Modern Names Only)
Pelvic Inflammatory Disease (PID)
Cervicitis (Chlamydia/Gonorrhea)
Trichomoniasis
Bacterial Vaginosis
Vaginal Candidiasis
Herpes Simplex Virus (HSV) Infection
Endometritis
Tubo-ovarian Abscess
Urinary Tract Infection (UTI)
Ectopic Pregnancy (to be ruled out in reproductive-age women with amenorrhea)
Septic Abortion</t>
  </si>
  <si>
    <t>Due to Kapha vitiation:
Vitiated Kapha localizes in the Yoni (vaginal channel)
Causes obstruction (sanga), inflammation, excessive mucosal secretions
Leads to features like ,kandu, gaurava, and srava
Dosha: Kapha pradhana
Srotas involved: Artava vaha srotas
Dushya: Kapha, Rasa, Medas</t>
  </si>
  <si>
    <t>Snehana &amp; Swedana
Yoni Prakshalana (vaginal wash) with Tikta, Katu Kashayas
Yoni dhavana with decoctions of Triphala, Nimba, Darvi
* Virechana to eliminate Kapha
Ruksha, Tikta, Katu dravyas
* Reference:charakam Samhita Chikitsa Sthana 30/26-28</t>
  </si>
  <si>
    <t>Ruksha, Ushna, Katu, Tikta dravyas
Vaginal douches with decoctions of neem, triphala, lodhra
Use of Kapha-shamaka diet (light, dry, bitter foods)</t>
  </si>
  <si>
    <t>Snigdha, Guru, Madhura, Sheeta ahara
Day sleep
Lack of exercise
Excessive coitus or unhygienic practices
Use of Kapha-increasing substances</t>
  </si>
  <si>
    <t>Vaginal wash (Yoni prakshalana) with:
Triphala kashaya
Nimba kashaya
Lodhra kashaya
Yoni pichu:
Soaked in medicated oils like:
Phalatrikadi Taila
Jatyadi Taila
Vamana or Virechana: In chronic cases with Kapha aggravation
Yoni dhupana: Using Kapha-shamaka herbs
Use of internal medications such as:
Chandraprabha Vati
Triphala Guggulu
Pushyanuga Churna with rice water
Charaka Samhita Chikitsa Sthana 30/21-29
Ashtanga Hridaya Uttara Tantra 32/3-7
Sushruta Samhita Uttara Tantra 38/22-25
🛑https://chat.whatsapp.com/DzXFNbDnzRhA39bhT8Op18?mode=ac_t</t>
  </si>
  <si>
    <t>VIPADIKA</t>
  </si>
  <si>
    <t>(Causative Factors)
As per classical texts like Ashtanga Hridaya and Charaka Samhita, the following nidanas are responsible:
Ati vyayama (excess physical exertion)
Vata-kapha prakopaka ahara-vihara
Exposure to cold, dry air
Wearing tight or non-breathable footwear
Walking on rough, uneven terrain
Reference: "Padayoḥ sphutanam ruk saha vipadiketi smritam" — A.H. Nidana 21/20"Vipadika ruk darana sphutana padataḥ" — S.S. Nidana 13/35</t>
  </si>
  <si>
    <t>Sthanik ruk (local pain in feet/hands)
Dryness or roughness in palms/soles
Stiffness or slight burning sensation
Itching sensation</t>
  </si>
  <si>
    <t>(Symptoms)
Painful fissures on palms and soles
Thickening and cracking of skin (sphutana)
Ruk (pain), daha (burning), kandu (itching)
Sometimes bleeding from cracks
Difficulty in walking or doing manual work
Reference: “Padayoḥ sphutanam ruk saha vipadiketi smritam” — A.H. Nidana 21/20</t>
  </si>
  <si>
    <t>Vital Signs: BP, pulse, temperature – usually normal unless secondary infection.
Skin Inspection:
Cracked, dry skin on palms/soles
Scaling and fissuring
Possible bleeding from deep cracks
Redness or inflammation
Thickened skin (hyperkeratosis)</t>
  </si>
  <si>
    <t>Musculoskeletal: Rule out psoriatic arthropathy (in case of Palmoplantar Psoriasis)
Lymph nodes: Check for local lymphadenopathy if secondary infection suspected
Neurological: Sensory examination if diabetes is suspected (to rule out diabetic neuropathy with fissuring)</t>
  </si>
  <si>
    <t>CBC (Complete Blood Count) – to detect signs of infection or inflammation
ESR / CRP – elevated in psoriasis and inflammatory conditions
Blood sugar (FBS/PPBS/HbA1c) – to rule out diabetes
Skin biopsy (if diagnosis is unclear) – shows parakeratosis, acanthosis in psoriasis
KOH mount – to rule out fungal infections like Tinea pedis
Patch test – if allergic contact dermatitis is suspected
🛑https://chat.whatsapp.com/DzXFNbDnzRhA39bhT8Op18?mode=ac_t</t>
  </si>
  <si>
    <t>(Modern Names Only)
1
2
3
4
5
6
7</t>
  </si>
  <si>
    <t>Due to nidana sevanam, Vata and Kapha doshas get vitiated.
Vata causes shosha (dryness), ruk (pain), sphutana (cracks)
Kapha causes kandu (itching), sthirata (stiffness)
Affects tvak (skin), rakta, mamsa, sira
Localized in pada and pani</t>
  </si>
  <si>
    <t>Snehana (Oleation)
External: Tila taila, Goghrita, Jatyadi taila, Nimba taila
Internal: Tiktaka ghrita, Mahatikta ghrita
Swedana (Sudation Therapy)
Especially Nadi sweda with dashamoola
Shamana Aushadhi
Trikatu churna, Kaishora guggulu, Manjishtadi kashaya
Avipattikara churna (if constipation present)
Reference:Chikitsa Sthana — Charaka Samhita / Ashtanga Hridaya</t>
  </si>
  <si>
    <t>(Palliative Measures)
Regular application of ghrita or taila
Avoidance of dry, cold exposure
Soaking feet in warm herbal decoctions (Triphala, Dashamoola)
Use of soft footwear</t>
  </si>
  <si>
    <t>Exposure to cold wind
Walking barefoot on rough surfaces
Consumption of dry, cold, and spicy food
Excessive washing of hands and feet</t>
  </si>
  <si>
    <t>Local Applications
Jatyadi Ghrita / Taila for wound healing
Nalpamaraadi taila — antimicrobial and soothing
Nimba taila for kandu and daha
Tila taila + Gandhaka — for deeper fissures
Internal Medications
Tiktaka ghrita — for vata-kapha shamana and skin health
Kaishora Guggulu — blood purifier
Triphala guggulu — for healing and vata-kapha balance
Leech Therapy (Jalaukavacharana) – in case of excessive inflammation
Classical Reference Summary:
Ashtanga Hridaya Nidana Sthana 21/20
Sushruta Samhita Nidana Sthana 13/35
Bhava Prakasha &amp; Yogaratnakara (for formulations and chikitsa)
🛑https://chat.whatsapp.com/DzXFNbDnzRhA39bhT8Op18?mode=ac_t</t>
  </si>
  <si>
    <t>PADAKANDAKAM</t>
  </si>
  <si>
    <t>(Etiology) of Padakandakam
Padakandakam is a type of foot disorder, considered under Kṣudra Rogas or Vātaroga. It is predominantly Vātaja in nature.
Causative factors include:
Ativyayama (excessive walking or exertion)
Atyushna / Atisheeta Sparsha (exposure to extreme heat or cold)
Vātaprakopaka Ahara-Vihara (diet and habits aggravating Vāta)
Rūkṣa Bhojana
Poor footwear or barefoot walking
Reference:
Bhāvaprakāśa (Kṣudraroga Prakaraṇa)
Mādhava Nidāna, Kṣudra Roga Nidāna</t>
  </si>
  <si>
    <t>(Prodromal Symptoms)
Early symptoms may include:
Mild itching (Kaṇḍū)
Slight burning sensation (Dāha)
Discoloration of skin
Dryness (Rūkṣatā) in the foot region</t>
  </si>
  <si>
    <t>(Symptoms)
Severe itching (Kaṇḍū)
Redness and inflammation on soles
Fissuring/cracking of soles (vividha chidrāṇi)
Painful, burning lesions
Discharge from cracks (Srāva)
Thickened, rough skin on soles
Aggravation during winter or dryness
Reference:
Bhāvaprakāśa: "Padayoḥ kandūpūrvakaṁ rūkṣataḥ pittamānanilatmakaṁ padakandakam."</t>
  </si>
  <si>
    <t>Gait observation – Antalgic gait (limping due to pain)
Posture – Imbalance or compensatory posture
Swelling – Localised around heel/ankle
Skin changes – Discoloration, dryness, or scaling
Footwear wear pattern – Uneven wearing indicates pressure/load issues</t>
  </si>
  <si>
    <t>Musculoskeletal Examination
Tenderness over calcaneus/plantar fascia
Limited dorsiflexion or plantar flexion
Swelling around ankle joint or foot
Deformity or nodular growth (if present)
Neurological Examination (if radiating pain)
Sensation check (plantar surface)
Reflexes – ankle jerk
Tinel’s sign (for nerve entrapment)</t>
  </si>
  <si>
    <t>CBC (Complete Blood Count) – to rule out infection
ESR/CRP – markers for inflammation
Rheumatoid Factor, Anti-CCP – for autoimmune arthritis
Uric acid – for gout-related foot pain
X-ray foot/ankle – check for spurs, deformity, or fracture
MRI (if needed) – for ligament or soft tissue damage
🛑https://chat.whatsapp.com/DzXFNbDnzRhA39bhT8Op18?mode=ac_t</t>
  </si>
  <si>
    <t>(Modern Names Only)
Plantar Fasciitis
Heel pain, worse in the morning
Calcaneal Spur
Pain under heel with bony growth
Achilles Tendinitis
Bursitis (Retrocalcaneal)
Tarsal Tunnel Syndrome
Peripheral Neuropathy
Rheumatoid Arthritis
Gout
Sudden, intense pain, red/swollen joint</t>
  </si>
  <si>
    <t>(Pathogenesis)
Vitiation of Vāta and Pitta doshas
Localized in pāda pradeśa (sole area)
Due to dryness (Rūkṣata), skin becomes rough, loses elasticity, leading to cracking and discharge.
Pitta involvement causes inflammation, redness, and burning sensation.</t>
  </si>
  <si>
    <t>Sneha (oil application)
Śītala (cool) and Snigdha (unctuous) dravyas
Ghṛta-based formulations
Avagāha with medicated decoctions
Rūkṣa-parihāra (avoiding dryness)</t>
  </si>
  <si>
    <t>(Aggravating Factors)
Exposure to cold wind or extreme dryness
Excess walking or standing
Application of irritant substances
Use of hot, spicy foods (increases pitta)</t>
  </si>
  <si>
    <t>Snehana (internal and external)
Abhyanga with Vāta-Pitta hara tailas
Lepa using cooling and soothing herbs
Avagāha with Triphalā, Nimba, or Pañcavalkala Kaṣāya
Internal medications like:
Mahātiktaghṛtam
Guggulutiktaka ghṛtam
As per Bhāvaprakāśa and Cakradatta</t>
  </si>
  <si>
    <t>(Specific Treatment)
Lepa / Taila
Use of Jatyādi taila, Nārāyaṇa taila, or Chandana-sāribādi taila
Manjiṣṭhādi lepa for inflammation
oral Medications
Guggulu preparations: Kaishora Guggulu, Punarnavādi Guggulu
Pitta-Vāta shāmaka dravyas: Sariva, Chandana, Yashtimadhu
Raktashodhana yoga: Mahamanjisthādi kaṣāya
Wound Management (if fissures bleed)
Dusting with Haridrā, Yashtimadhu, or Raktachandana churna
Healing lepa with Ghṛta-based formulations
Special Tip:
In chronic cases, Virechana (purgation) with Tikta ghṛta may be beneficial to eliminate vitiated Pitta and Rakta doṣa.
🛑https://chat.whatsapp.com/DzXFNbDnzRhA39bhT8Op18?mode=ac_t</t>
  </si>
  <si>
    <t>VRUSHANA KACCHU (वृषण कच्छु)</t>
  </si>
  <si>
    <t>(निदानम्)
Causative Factors
From classical sources like Madhava Nidana, Charaka Samhita, and Sushruta Samhita, the possible causes include:
Ati vyavāya (excessive sexual indulgence)
Ati bhāra vahana (lifting heavy weights)
Ati vyāyāma (excessive exertion)
Abhighāta (trauma to scrotal region)
Apāna vāta dushti (vitiation of Apāna Vāta)
Rasa–rakta dusti (vitiation of nourishing and blood tissues)
Reference: Sushruta Samhita, Nidana Sthana 13/22; Ashtanga Hridaya Nidana Sthana</t>
  </si>
  <si>
    <t>(पूर्वरूपम्)
Prodromal Symptoms
Heaviness in the scrotal area
Mild dragging pain in the groin
Swelling or discomfort after physical exertion
Sense of fullness or sagging of testicles
Reference: Ashtanga Hridaya &amp; Sushruta Samhita commentaries</t>
  </si>
  <si>
    <t>(लक्षणानि)
Symptoms
Swelling or protrusion in the scrotal or inguinal region
Discomfort or pain during walking or standing
Soft or fluid-filled swelling (in hydrocele)
Possible reducible swelling (in hernia)
Dull aching or drawing pain in Vrushana (testes) or Kati (waist)
Reference: Sushruta Samhita Chikitsa Sthana 17, Vagbhata Chikitsa Sthana</t>
  </si>
  <si>
    <t>General:
Fever (suggests infection like epididymo-orchitis)
Malaise, body pain
History of trauma, sexual activity, or urinary tract infection
Inspection of scrotum: swelling, erythema, asymmetry
Palpation: tenderness, consistency, fluctuation, transillumination
Systemic:
Abdominal examination: Check for inguinal hernia
Genitourinary system: Look for urinary symptoms (burning micturition, frequency)
Neurological exam: To rule out referred pain</t>
  </si>
  <si>
    <t>Urine routine and culture – To detect UTI or STIs
Complete Blood Count (CBC) – Elevated WBCs in infections
Serum CRP/ESR – Inflammatory markers
Ultrasound Scrotum with Doppler – Primary tool to differentiate:
Hydrocele (fluid collection)
Varicocele (dilated veins)
Torsion (reduced blood flow)
Epididymitis/orchitis (increased blood flow)
STD screening – Especially in younger males (e.g., chlamydia, gonorrhea)
🛑https://chat.whatsapp.com/DzXFNbDnzRhA39bhT8Op18?mode=ac_t</t>
  </si>
  <si>
    <t>1. Hydrocele – Fluid accumulation in tunica vaginalis
2. Varicocele – Dilated pampiniform plexus veins
3. Epididymo-orchitis – Infection/inflammation of epididymis and/or testis
4. Testicular torsion – Twisting of spermatic cord (surgical emergency)
5. Inguinal hernia (indirect) – Bowel loop in scrotum
6. Spermatocele – Cystic swelling near epididymis
7. Testicular tumor – Painless, hard mass</t>
  </si>
  <si>
    <t>(सम्प्राप्ति)
Pathogenesis
Vata aggravation → travels through Srotas of Shukravaha &amp; Mutravaha
Affects Vrushana and Kati pradesha
Involvement of Apāna Vāta leading to displacement or accumulation (like in hernia/hydrocele)
Association of Kapha or Pitta may modify the symptoms (pain, inflammation, etc.)</t>
  </si>
  <si>
    <t>General Management
Vāta–Kapha hara chikitsa
Use of Snehana (oleation), Swedana (sudation), Basti (medicated enema)
Internal medications to balance Doshas, reduce swelling, and enhance Agni
Diet: Laghu, Deepana, Vatahara</t>
  </si>
  <si>
    <t>Warm fomentation
Oil massage with Maha Narayana Taila
Mild laxatives
Light, digestible diet
Rest in supine position</t>
  </si>
  <si>
    <t>Excessive walking or lifting weights
Spicy, heavy, or Kapha-vitiating food
Exposure to cold
Excessive sexual activity</t>
  </si>
  <si>
    <t>* Internal Medicines:
Punarnavadi Kashayam – reduces swelling
Gokshuradi Guggulu – urinary and reproductive system support
Chandraprabha Vati – balances Apana Vata
Varunadi Kashayam – in case of hydrocele
- External Applications:
Lepa: Application of Shigru Patra Kalka, Arka Patra Lepa, or Dashanga Lepa
Taila: Maha Narayana Taila, Bala Taila for Abhyanga
Swedana: Patra Pinda Sweda or Nadi Sweda in non-inflammatory cases
Panchakarma Therapies:
Anuvasana Basti: With Ashwagandha Taila, Bala Taila
Niruha Basti: With Dashamoola Kwatha
Virechana if Pitta is involved
* Shalya Chikitsa (Surgical Management):
In case of irreducible hernia or severe hydrocele, surgical intervention is advised:
Sushruta describes a procedure for Antravruddhi (inguinal hernia)
Reference: Sushruta Samhita Chikitsa Sthana 17, Ashtanga Hridaya Chikitsa Sthana 24
🛑https://chat.whatsapp.com/DzXFNbDnzRhA39bhT8Op18?mode=ac_t</t>
  </si>
  <si>
    <t>UPAVISTAKA/ (IUGR)</t>
  </si>
  <si>
    <t>As per Kashyapa Samhita and Charaka Samhita, the following are nidānas:
Ati yoga of Vegadhara (suppressing natural urges)
Ati chankramana (excess walking or travelling)
Bhara vahana (carrying heavy weight)
Atishrama (excessive exertion)
Vikṛta āhāra (improper food)
Abhighāta (trauma or fall)
Mithyāyoga of maithuna (sexual intercourse at improper time)
Reference: Kashyapa Samhita – Khila Sthana, Garbhini Vyakaranam; Charaka Saṃhitā – Śārīra Sthāna 8/27</t>
  </si>
  <si>
    <t>LAKṢAṆA (Symptoms)</t>
  </si>
  <si>
    <t>(Prodromal symptoms)
Sūkṣma raktasrāva (slight vaginal bleeding)
Kati shoola (low backache)
Gudayuḥ vedanā (pain in perineal and vaginal region)
Manda ruja in yoni (dull pain in vagina)
Bhrama, mūrcchā (dizziness or fainting)
Reference: Charaka Samhita – Sharira Sthana 8
Yoni srāva (bleeding per vaginum)
Katishūla (low back pain)
Udara shūla (abdominal pain)
Garbha chālana (fetal instability)
Daurbalya (weakness)
Reference: Kashyapa Samhita – Khila Sthana</t>
  </si>
  <si>
    <t>Posture: Patient may avoid sitting or keep the leg abducted and externally rotated.
Gait: Limping or inability to walk
Appearance: Signs of distress due to pain
Vital Signs:
Temperature: Elevated in infective causes (e.g. septic arthritis, TB)
Pulse/BP: Normal or altered based on systemic illness
Pallor: In chronic illness (e.g. TB)
Deformity: In longstanding joint issues or dislocation</t>
  </si>
  <si>
    <t>Musculoskeletal Examination:
Inspection: Swelling, redness, asymmetry around hip
Palpation: Localized tenderness over hip or sacroiliac joint
Range of Motion: Restricted movement, especially internal rotation and abduction
Limb Length Discrepancy: May be seen in chronic AVN or dislocation
Neurological Exam (if sciatica suspected):
Sensory/Motor testing of lower limbs
SLR Test: May be positive in sciatic nerve compression</t>
  </si>
  <si>
    <t>IMAGING STUDIES:</t>
  </si>
  <si>
    <t>Investigation
CBC
ESR/CRP
Mantoux Test / IGRA
Blood Culture
RA Factor, HLA-B27
Uric Acid
Imaging
X-ray (AP &amp; Lateral Hip)
MRI Hip
CT Scan
USG Hip (in children)
Bone Scan
🛑https://chat.whatsapp.com/DzXFNbDnzRhA39bhT8Op18?mode=ac_t</t>
  </si>
  <si>
    <t>(Modern Names Only):
Avascular Necrosis (AVN)
Septic Arthritis of Hip
Ankylosing Spondylitis
Sacroiliitis
Chronic Hip Dislocation
Sciatica</t>
  </si>
  <si>
    <t>Due to vata prakopa from exertion, trauma, etc., apāna vāyu becomes vitiated and disrupts the garbha sthāna, leading to upaviṣṭaka. Vitiated vāta and rakta cause raktasrāva and displacement or instability of garbha.
Doṣa: Vāta pradhāna tridoṣaja
Doṣya: Rakta, Artava
Srotas: Artavavaha srotas
Udbhava sthāna: Pakvāśaya
Vyakti sthāna: Garbha sthāna (uterus)</t>
  </si>
  <si>
    <t>(General treatment principles)
Vāta shamana and garbha sthāpana measures are important
Rest, mental relaxation, and proper diet are key
Avoid all causative factors like travel, intercourse, exertion
Yoni gatikarma nivṛtti (stop all activities that disturb reproductive system)</t>
  </si>
  <si>
    <t>Complete bed rest
Use of sneha, sweda, mridu virechana
Milk, ghee, madhura rasa ahara
Yoni pichu with siddha taila (oil soaked tampons)
Garbha sthāpana basti</t>
  </si>
  <si>
    <t>Physical activity (especially exertion)
Traveling or riding
Coitus
Dry, hot, or ruksha food
Exposure to stress or trauma</t>
  </si>
  <si>
    <t>Internal Medications:
Asokarishta, Lodhrasava, Drakshadi kashaya
Satavari kalpa, Garbha palaka rasa
Putrajivaka Churna + Ashwagandha + Shatavari with milk
Sneha and Basti:
Anuvasana Basti with Sukumar ghrita or *Yashtimadhu taila
Matra basti with ghee or medicated oil
external :
Yoni pichu dharana with sneha siddha taila (e.g., Bala taila)
Lepa with cooling herbs (if bleeding is prominent)
Reference: Charaka Samhita – Chikitsa Sthana 30; Ashtanga Hridaya – Sharira Sthana 2; Kashyapa Samhita – Khila Sthana
🛑https://chat.whatsapp.com/DzXFNbDnzRhA39bhT8Op18?mode=ac_t</t>
  </si>
  <si>
    <t>RAKTHA PRADARAM/MENORRHAGIA</t>
  </si>
  <si>
    <t>(निदानम्)  Etiological Factors
According to Charaka, Sushruta, and Ashtanga Hridaya:
Krodha (anger)
Shoka (grief)
Shrama (overexertion)
Atigamana (excessive coitus)
Abhighata (trauma to the uterus)
Ajeerna (indigestion)
Atisevana of Ushna, Tikshna, Amla, Katu ahara
Garbha vighata – miscarriage or trauma during pregnancy
Ref:
Charaka Samhita, Chikitsa Sthana 30
Ashtanga Hridaya, Uttara Tantra 38
Bhava Prakasha – Striroga Nidana</t>
  </si>
  <si>
    <t>(पूर्वरूपाणि)
Prodromal Symptoms
Kati shoola (lower back pain)
Udara shoola (abdominal cramps)
Manda agni (low digestive power)
Daurbalya (weakness)
Panduta (paleness)
Mood swings or irritability
These are subtle signs that indicate impending Rakta pradara.</t>
  </si>
  <si>
    <t>(लक्षणानि)
Main Symptoms
Ati prasrava of Rakta (excessive uterine bleeding)
Rakta resembles:
Raktamaamsa or Pichhila (slimy)
Drava (thin)
Ati ushna (hot)
Panduta (pallor)
Daurbalya (fatigue)
Shirashoola (headache)
Shrama (exhaustion)
Bhrama (giddiness)
Hrudaya vyatha (palpitation)
Ref: Ashtanga Hridaya, Uttara Tantra 38/20</t>
  </si>
  <si>
    <t>Pallor – Suggests anemia due to blood loss
Pulse – May be thready/tachycardic in severe bleeding
Blood pressure – Hypotension may occur in excessive blood loss
Edema – Due to hypoproteinemia or associated renal involvement
Weight – Sudden loss may be observed
BMI – Helps assess hormonal imbalance</t>
  </si>
  <si>
    <t>Abdominal Examination:
Uterine tenderness (fibroids, PID)
Pelvic mass (fibroids, adenomyosis)
Palpable enlarged uterus (fibroids, pregnancy-related issues)
Per Speculum Examination:
Cervical polyps
Cervical ectopy/erosion
Active bleeding site
Per Vaginal Examination:
Uterine size, shape, and mobility
Adnexal tenderness or mass (suggestive of ovarian pathology)
Signs of prolapse or infection</t>
  </si>
  <si>
    <t>CBC (CompleteBlood Count):
Low Hb (anemia)
Raised WBC (infection)
Peripheral smear:
To classify type of anemia
Bleeding &amp; Clotting time:
Coagulopathy screening
PT/INR, aPTT:
Rule out bleeding disorders
Thyroid profile (TSH, T3, T4):
To rule out hypothyroidism/hyperthyroidism
FSH, LH, Prolactin, Estradiol:
For hormonal imbalance detection
Pap smear:
To rule out cervical dysplasia/malignancy
Pelvic Ultrasound (TVS preferred):
To detect fibroids, endometrial thickness, polyps, ovarian cysts
Endometrial biopsy (if &gt;35 yrs or postmenopausal):
Rule out endometrial hyperplasia or malignancy
🛑https://chat.whatsapp.com/DzXFNbDnzRhA39bhT8Op18?mode=ac_t</t>
  </si>
  <si>
    <t>RAKTHA PRADARAM</t>
  </si>
  <si>
    <t>(MODERN NAMES ONLY):
1. Dysfunctional Uterine Bleeding (DUB) / AUB (Abnormal Uterine Bleeding)
2. Uterine Fibroids (Leiomyoma)
3. Adenomyosis
4. Endometrial Polyps
5. Endometrial Hyperplasia
6. Endometrial or Cervical Carcinoma
7. Polycystic Ovarian Syndrome (PCOS)
8. Hypothyroidism
9. Coagulation Disorders (e.g., von Willebrand disease)
10. Pelvic Inflammatory Disease (PID)
11. Iatrogenic Causes (OCPs, IUD, HRT)
12. Ectopic Pregnancy / Incomplete abortion (if reproductive age)</t>
  </si>
  <si>
    <t>(सम्प्राप्तिः)
Pathogenesis
Due to nidana factors:
Pitta and Rakta are aggravated → reach *Garbhashaya (uterus) → cause teevra srotas vyadhi.
Weakening of Rakta sthambhaka kapha and upadhatus → leads to *pradara (excessive flow).
Dosha Dushya Sammurchana:
Dosha: Mainly Pitta, sometimes Vata or Kapha
Dushya: Rakta, Rasa, Artava
Srotas: Artavavaha srotas</t>
  </si>
  <si>
    <t>General Treatment
Line of treatment based on dosha:
Pitta predominant:
Sheetala, Raktaprasadaka, Pitta-shamana drugs
Draksha, Usheera, Chandana, Padmaka
Cool decoctions &amp; kashayas
Takra (buttermilk), Dadhi, and milk preparations
Vata predominant:
Sneha, Sthambhana, Brimhana
Use of Ashoka, Lodhra, Musta, etc.
Kapha predominant:
Lekhana, Shodhana with Katu-Tikta dravyas
Kanchanara, Guggulu preparations
Chikitsa Sutra:
Stambhanam, Pittashamana, Rakta prasadana</t>
  </si>
  <si>
    <t>(उपशय)
Pacifying Factors
Use of Sheetala aahara-vihara
Internal use of astringent and haemostatic herbs like:
Lodhra (Symplocos racemosa)
Ashoka (Saraca asoca)
Musta (Cyperus rotundus)
Amalaki, Madhuka</t>
  </si>
  <si>
    <t>(अनुपशय)
Aggravating Factors
Ushna, Tikshna, Amla, Katu aahara
Exertion, sexual activity during bleeding
Emotional stress (krodha, shoka)
Exposure to heat</t>
  </si>
  <si>
    <t>Specific Therapies
Ashokarishta – classical formulation for stambhana and rakta shamana
Lodhrasava – for Kapha-Pitta dushti
Kumaryasava – strengthens uterus and regulates artava
Pradarantaka Lauha
Chandraprabha Vati
Swarna Makshika Bhasma + Amalaki churna
Shatavari kalka + milk – for strength and rakta dhatu
Ref:
Bhaishajya Ratnavali – Pradara Rogadhikara
Ashtanga Hridaya, Uttara Tantra
Charaka Samhita – Chikitsa Sthana
🛑https://chat.whatsapp.com/DzXFNbDnzRhA39bhT8Op18?mode=ac_t</t>
  </si>
  <si>
    <t>CHITTOTVEGAM</t>
  </si>
  <si>
    <t>लक्षाणम्</t>
  </si>
  <si>
    <t>Consciousness &amp; Orientation: Level of alertness, orientation to time, place, person.
Speech: Clarity, coherence, rate of speech (may be accelerated or disorganized in mania, slowed in depression).
Facial Expression &amp; Eye Contact: Flat affect, inappropriate smiling, agitation.
Motor Activity: Psychomotor agitation or retardation, restlessness, pacing.
Mood &amp; Affect: Elevated, irritable, anxious, depressed, labile.
Behavior: Aggressive, impulsive, withdrawn, uncooperative.
Personal Hygiene: Neglect of grooming, disheveled appearance.</t>
  </si>
  <si>
    <t>CNS Examination:
Higher mental functions (memory, attention, judgment, insight)
Cranial nerves
Motor and sensory system screening
Cardiovascular System: BP, pulse (can be elevated in anxiety/agitation)
Respiratory System: Respiration rate (increased in anxiety, panic)
Endocrine Evaluation: Look for signs of thyroid disease (tremor, goiter, exophthalmos in hyperthyroidism).</t>
  </si>
  <si>
    <t>(to rule out organic causes &amp; support diagnosis)
Complete Blood Count (CBC) – to rule out infections or anemia affecting mental state
Thyroid Function Tests (T3, T4, TSH) – to exclude thyroid disorders mimicking psychiatric illness
Fasting Blood Glucose / HbA1c – metabolic profile
Liver Function Tests (LFTs) – hepatic encephalopathy exclusion
Renal Function Tests (RFTs) – chronic kidney disease-related cognitive impairment
Serum Electrolytes – Na+, K+, Ca2+, Mg2+
Vitamin B12 &amp; Folate Levels – deficiency-related mood/cognitive changes
Urine Drug Screen – substance-induced psychiatric symptoms
Neuroimaging (MRI/CT brain) – only if focal neurological signs present
EEG – if seizure disorder suspected
🛑https://chat.whatsapp.com/DzXFNbDnzRhA39bhT8Op18?mode=ac_t</t>
  </si>
  <si>
    <t>(ANUPASHAYA – Aggravating factors)</t>
  </si>
  <si>
    <t>विशेष चिकित्सा</t>
  </si>
  <si>
    <t>Generalized Anxiety Disorder (GAD)
Panic Disorder
Major Depressive Disorder (with agitation)
Bipolar Affective Disorder (mania/hypomania)
Schizophrenia / Schizoaffective Disorder
Post-Traumatic Stress Disorder (PTSD)
Acute Stress Reaction
Obsessive-Compulsive Disorder (OCD)
Delirium (acute confusional state)
Substance-induced Psychotic Disorder
(SAMPRAPTI – PATHOGENESIS)
Dosha: Predominantly Rajas and Tamas manasika doshas with Vata-Pitta sharirika dosha involvement.
Dushya: Manas, Hridaya, Indriya
Srotas: Manovaha srotas
Udbhava sthana: Manas &amp; Hridaya
Vyakti sthana: Manovaha srotas and Indriya karmas
Samprapti ghataka:
Hetu sevana → Manasika dosha prakopa → Srotorodha &amp; Indriya buddhi vibhrama → Chittotvega
(SAMANYA CHIKITSA  General management)
(Charaka Chikitsa Sthana 7/33; Ashtanga Hridaya Chikitsa 6)
Manasika shamana:
Satvavajaya chikitsa (counselling, positive thinking)
Pranayama, meditation, yoga
Ahara:
Sheeta, madhura, snigdha dravyas
Avoid ushna, katu, tikshna ahara
Vihara:
Nidra samyaka palana
Manasika vishranti (mental relaxation)
Calm, pleasant environment
Listening to soft music
Consumption of milk, ghee, sweet foods
Satvik ahara
Meditation, deep breathing
Loud noise, crowd, arguments
Spicy and pungent foods
Sleep deprivation
Exposure to stressful situations
(VISESHA CHIKITSA  Specific treatment)
From Unmada Chikitsa references (Charaka Chikitsa 7; Ashtanga Hridaya Chikitsa 6)
Snehana &amp; Swedana (gentle oil massage and sudation) with Bala taila, Ksheerabala taila
Shirodhara with Ksheerabala, Brahmi taila
Medhya rasayana:
Brahmi (Bacopa monnieri)
Shankhapushpi (Convolvulus pluricaulis)
Mandukaparni (Centella asiatica)
-Panchakarma (if dosha accumulation evident):
Mridu virechana with trivrit leha or ghee preparations
Nasya with Anu taila or Brahmi taila
Classical References
* Charaka Samhita – Chikitsa Sthana 7 (Unmada Chikitsa)
Ashtanga Hridaya – Nidana Sthana 6, Chikitsa Sthana 6
Sushruta Samhita – Uttara Tantra 62
🛑</t>
  </si>
  <si>
    <t>KASTARTHAVAM</t>
  </si>
  <si>
    <t>(Etiology / Causes)
(References: Suśruta Saṃhitā, Uttara Tantra 38; Aṣṭāṅga Hṛdaya, Sūtrasthāna 11)
Āhāra (Dietary): Guru, rukṣa, ati-kaṭu, tikṣṇa, ushna, vidāhi āhāra
Vihāra (Lifestyle): Vegadhāraṇa (suppression of natural urges), ati-śrama, ratri-jāgaraṇa
Mānasa (Psychological): Krodha, śoka, bhaya
Doṣa specific causes:
Vāta prakopa: Excessive travel, cold exposure, fasting
Kapha-meda-vṛddhi: Sedentary lifestyle → srotorodha
Strīroga specific: Garbhāśaya-śoṣa, mārga-saṅkoca (narrowing of passage), yoni-vāta</t>
  </si>
  <si>
    <t>(Prodromal Symptoms)
Kāṭi-śūla (pain in the low back)
Ūru-śūla (pain in thighs)
Stana-guruta (heaviness in breasts)
Manda udarāyāma (mild abdominal distension)
Mānasa avasāda (low mood, irritability)</t>
  </si>
  <si>
    <t>(Signs &amp; Symptoms)
Yoni-śūla: Cramping pain in pelvic region during menstruation
Ārtava-vegāvadhaaraṇa: Difficulty in proper flow
Kṛcchrāt pravṛtti: Painful and strained expulsion of menstrual blood
Pain radiating to back, thighs
Sometimes scanty flow or clot passage
Vāta-kapha involvement → cold sensation, heaviness</t>
  </si>
  <si>
    <t>General Appearance – Pallor, distress during menstruation, posture suggesting abdominal discomfort
Vital Signs – BP, pulse, temperature
Body Mass Index (BMI) – for nutritional/hormonal correlation
Skin and Hair – signs of hormonal imbalance (e.g., hirsutism, acne)
Pallor – for anemia
Lymph nodes – any pelvic infections spreading</t>
  </si>
  <si>
    <t>Abdominal Examination
Inspection for scars, distension, or visible masses
Palpation for tenderness in hypogastric region
Bimanual pelvic examination (in married women) to detect uterine position, size, tenderness, adnexal masses
Other Systems
Cardiovascular and respiratory – to rule out systemic illness
Nervous system – to exclude referred pain patterns</t>
  </si>
  <si>
    <t>Complete Blood Count (CBC) – for anemia or infection
Erythrocyte Sedimentation Rate (ESR) – for pelvic inflammatory disease suspicion
Urinalysis – to rule out urinary tract infection
Pregnancy test (β-hCG) – to exclude ectopic pregnancy in acute pain
Thyroid Function Test (TFT) – to detect thyroid-related menstrual issues
Hormonal Profile (if indicated) – LH, FSH, prolactin, testosterone, progesterone, estrogen
Ultrasonography (USG pelvis) – to detect fibroids, ovarian cysts, adenomyosis, congenital anomalies
Laparoscopy – if endometriosis or pelvic adhesions suspected
Vaginal swab / culture – for infection screening
🛑</t>
  </si>
  <si>
    <t>Primary dysmenorrhea – idiopathic, due to prostaglandin excess
Endometriosis
Adenomyosis
Uterine fibroids (Leiomyomas)
Pelvic inflammatory disease (PID)
Congenital uterine anomalies (e.g., septate uterus, bicornuate uterus)
Ovarian cysts (functional or pathological)
Cervical stenosis
Intrauterine adhesions (Asherman’s syndrome)</t>
  </si>
  <si>
    <t>(Pathogenesis)
(Example from Suśruta &amp; Aṣṭāṅga Hṛdaya)
Nidāna sevana → Vāta prakopa + Kapha-āvaraṇa
Vitiated Vāta in Apāna Vāyu sthāna (pelvic region) → spasm of uterine channels (Artavavaha srotas)
Kapha + Meda vṛddhi → srotorodha (obstruction)
Pain occurs due to spasmodic contraction + obstruction during the flow of ārtava
In severe cases → blood clots, delayed flow, excessive pain
Doṣa predominance:
Vāta (esp. Apāna) is the primary
Kapha or Rakta dushti can be associated</t>
  </si>
  <si>
    <t>(References: Caraka Cikitsāsthāna 30, Suśruta Uttara Tantra 38, Aṣṭāṅga Hṛdaya Cikitsā)
Vāta-śamana: Snehana, svedana, mridu virechana
Srotoshodhana: Elimination of obstruction
Uterine relaxants: Use of ushna, tikṣṇa dravyas to normalize ārtava pravṛtti
Rasāyana: To nourish reproductive tissues
Mānasa chikitsā: Stress reduction, medhya drugs</t>
  </si>
  <si>
    <t>(Palliative / Relieving Factors)
Hot fomentation over lower abdomen
Intake of warm liquids
Abhyanga with tila taila, bala taila
Rest in warm environment
ushna, snigdha āhāra (ghee, milk, soups)</t>
  </si>
  <si>
    <t>(Aggravating Factors)
Exposure to cold
Intake of rukṣa, śīta, kaṭu, tikta, *kashāya rasa foods
Fasting or irregular meals
Excessive physical exertion during menses</t>
  </si>
  <si>
    <t>(Specific Treatments)
Internal
Decoctions (Kashāya):
Daśamūla kwātha
Rasnādi kwātha
Ghṛtas:
Phala Ghṛta (Aṣṭāṅga Hṛdaya Uttara Tantra 13)
Saubhāgya Sunthi Ghṛta
Tailas:
Bala Taila (internal &amp; external)
External
Nādī sveda to pelvic &amp; lumbar area
Yoni pichu with tila taila, bala taila
Abhyanga on lower abdomen &amp; back
Panchakarma
Basti (most effective):
Anuvasana Basti with Bala taila, Sahacharadi taila
Niruha basti with Daśamūla kwātha
Uttara basti with tila taila or dhanvantaram taila (in chronic cases)
-Classical References:
Suśruta Saṃhitā Uttara Tantra 38/10-12
Aṣṭāṅga Hṛdaya Śārīrasthāna 1/8-9
Caraka Saṃhitā Cikitsāsthāna 30/26-30
Bhāvaprakāśa, Strīroga prakaraṇa
🛑https://chat.whatsapp.com/DzXFNbDnzRhA39bhT8Op18?mode=ac_t</t>
  </si>
  <si>
    <t>ANANTAVATA</t>
  </si>
  <si>
    <t>(Etiology / Causative Factors)
(Ref: Madhava Nidāna 22/63, Charaka Chikitsa 28/56)
Vāta-prakopaka nidāna causes Anantavāta:
ahāraja (Dietary causes)
Rūkṣa (dry), laghu, alpa-sneha āhāra
Ati-śīta bhojana (excess cold food)
Alpa-āhāra or langhana inappropriately
Vihāraja (Lifestyle causes)
Ati-vyāyāma (excess exercise)
Vegadharaṇa (suppression of natural urges, especially sneha and mutra)
Ati-śīta sparśa, vāta-prakopa by air exposure
Mānasika
Ati-chintā, śoka, bhaya — Vāta aggravation through manas
Adhikarana / Vyādhikārana
Injury to head and neck
Pre-existing vāta vyādhi</t>
  </si>
  <si>
    <t>(Prodromal Symptoms)
(Ref: Madhava Nidāna 22/64)
Bāhu-śūla (mild arm pain)
Mandra śiraśūla (dull headache)
Greevā-stambha (neck stiffness)
Bhrama (lightheadedness)
Jṛmbhā (yawning frequently)</t>
  </si>
  <si>
    <t>(Clinical Features)
(Ref: Charaka Chikitsa 28/56, Sushruta Uttara Tantra 25/16)
Śūla in śira, greevā, ānsa (pain in head, neck, shoulders)
Toda (pricking pain) radiating to arms
Stambha (stiffness) of neck and back
Rūkṣatā in greevā and śira region
Sometimes śiroruk associated with eye and ear discomfort
Pain increases with movement, exposure to wind, cold</t>
  </si>
  <si>
    <t>General Appearance – May appear restless, fatigued, or in mild distress due to pain
Gait – Guarded or limited neck movement (if cervical region involved)
Posture – Forward head posture or stiffness of neck and shoulder region
Vital Signs –
Pulse: Usually normal, may be elevated during acute pain
BP: Usually normal
Temperature: Usually normal (unless associated with inflammation)
Respiratory Rate: Normal, unless pain limits movement
Pallor/Icterus/Cyanosis/Clubbing/Lymphadenopathy/Oedema – Usually absent</t>
  </si>
  <si>
    <t>1. Locomotor System
Tenderness along cervical spine or occipital region
Restricted neck movements
Muscle spasm in cervical paraspinal and shoulder muscles
2. Nervous System
Sensory disturbances (paresthesia or tingling) along upper limbs
Motor weakness in severe nerve compression cases
Reflex changes (diminished biceps/triceps reflex if cervical nerve root compression)
3. Other Systems
Cardiovascular, Respiratory, and Abdominal – usually within normal limits unless secondary pathology</t>
  </si>
  <si>
    <t>(Mainly to rule out other causes)
CBC – to rule out infection/inflammatory causes
ESR/CRP – raised in inflammatory or autoimmune causes
Blood Sugar (FBS/PPBS) – to exclude diabetic neuropathy risk
Serum Uric Acid – if gout suspected
Vitamin B12 &amp; D levels – to exclude neuropathic pain causes
Imaging
X-ray Cervical Spine – to detect degenerative changes, spondylosis, alignment issues
MRI Cervical Spine – to detect disc herniation, nerve compression
CT Scan – for bony abnormalities if fracture/trauma suspected
Nerve Conduction Studies (NCS)/EMG – if neuropathy suspected
🛑https://chat.whatsapp.com/DzXFNbDnzRhA39bhT8Op18?mode=ac_t</t>
  </si>
  <si>
    <t>(Modern Names Only)
Cervical Spondylosis
Cervical Radiculopathy
Occipital Neuralgia
Trapezius Myalgia
Fibromyalgia
Cervicogenic Headache
Myofascial Pain Syndrome</t>
  </si>
  <si>
    <t>(Ref: Charaka Vāta Vyādhi Chikitsa)
Nidāna sevana → Vāta prakopa
Prakupita Vāta → āśrita in śira-mūla (head base), greevā, ānsa-pradeśa
Rūkṣa, śīta, khara, cala guṇas cause māmsa-śoṣa and sandhi-stambha
Pain spreads from the occipital region to shoulders and arms → Anantavāta develops</t>
  </si>
  <si>
    <t>(Ref: Charaka Chikitsa 28, Ashtanga Hridaya Chikitsa 21)
Principle:
Vātānulomana
Snehana + Svedana
Bṛṃhaṇa ahāra
Śamana and śodhana chikitsa
Snehana
Taila abhyanga (Mahānārāyaṇa taila, Ksheerabala taila)
Śiro-abhyanga, greevā abhyanga
* Svedana
Nadi sveda, Pinda sveda
Śamana aushadha
Daśamoola kvātha
Rasna, Eranda taila
Yogaraja guggulu, *Mahāyogaraja guggulu
Śodhana
Mridu snehapana → Virechana (castor oil with milk)
Basti (esp. Matra basti, Anuvasana basti with Sahacharadi taila)</t>
  </si>
  <si>
    <t>(Relieving Factors)
Warm oil application
Gentle massage and sudation
Warm food and drink
Rest in warm environment</t>
  </si>
  <si>
    <t>Exposure to cold wind
Excess exercise
Fasting
Dry, cold, light food
Sudden jerky neck movements</t>
  </si>
  <si>
    <t>(Ref: Charaka Chikitsa 28/76, Sushruta Uttara Tantra 25)
Śirobasti / Śirodhara with Ksheerabala taila, Mahānārāyaṇa taila
Patrapinda sveda with Dashamoola taila
Kati-greeva basti with Sahacharadi taila
Mridu niruha basti with Dashamoola + Eranda taila
Internal medicines:
Yogaraja Guggulu
Rasna Saptaka Kvātha
Dhanvantaram Taila (internal)
Ashwagandha churna + milk
🛑</t>
  </si>
  <si>
    <t>GRIVAGRAHAM (ग्रीवग्रहम्)</t>
  </si>
  <si>
    <t>(Etiology / Causes)
Classical Reference: Madhava Nidana, Vata Vyadhi Nidana, Charaka Chikitsa 28, Sushruta Nidana Sthana 1
Causes:
aharaja (Dietary) – Rūkṣa (dry), Śīta (cold), Alpa-snigdha (less unctuous food)
Vihāraja (Lifestyle) – Ativyayama (over-exertion), *Abhighāta (trauma), *Atiśīta-sevana (excess cold exposure), improper posture
Mānasa – Stress, anxiety causing muscle stiffness
Vyādhi-nimitta – Associated with Sandhivāta, Mamsa-kṣaya, or cervical spondylosis (modern correlation)</t>
  </si>
  <si>
    <t>Mild neck pain or stiffness after exertion
Feeling of heaviness in neck region
Occasional tingling or numbness radiating to shoulders
Discomfort in neck movement</t>
  </si>
  <si>
    <t>(Signs &amp; Symptoms)
Reference: Charaka Chikitsa 28 – Vata Vyadhi Lakṣaṇa
Grahah – Stiffness and restricted neck movement
Śūla – Pain, aggravated on movement
Sthambha – Rigidity
Spandana – Throbbing sensation
Sometimes radiating pain to head or upper limbs
Vata-predominant symptoms (dryness, lightness, cracking sounds)</t>
  </si>
  <si>
    <t>Build &amp; Nourishment: Note muscle wasting, posture, and body habitus.
Gait: May show stiffness or spastic gait if cord is involved.
Posture of Neck: Forward flexion, restricted extension or rotation.
Facial Expression: Pain or discomfort signs.
Inspection:
Deformity (kyphosis / loss of lordosis)
Muscle spasm (paraspinal)
Palpation:
Tenderness over cervical spine
Muscle tightness
Range of Motion: Flexion, extension, lateral bending, and rotation tested.</t>
  </si>
  <si>
    <t>Musculoskeletal System
Restriction of cervical spine movements.
Local muscle spasm and tenderness.
Pain radiating to shoulder / arm (if nerve root involved).
Weakness of upper limb muscles.
Reflex changes (biceps, triceps reflex altered).
Nervous System
Sensory deficit (numbness, tingling along dermatome).
Motor deficit (weak grip, wasting of hand muscles).
Myelopathy signs if severe (Hoffman’s, Babinski).
Other Systems
Cardiovascular, respiratory, abdominal — generally normal unless comorbidity present.</t>
  </si>
  <si>
    <t>(Mainly to rule out secondary causes or inflammatory origin)
CBC – to rule out infection/inflammation.
ESR / CRP – if inflammatory arthritis suspected.
RA Factor &amp; Anti-CCP – to rule out rheumatoid arthritis.
HLA-B27 – if ankylosing spondylitis suspected.
Vitamin D, Calcium – for metabolic bone health.
Imaging
X-ray Cervical Spine (AP &amp; Lateral): Disc space narrowing, osteophytes, loss of lordosis.
MRI Cervical Spine: Soft tissue &amp; spinal cord evaluation.
CT Scan: Bony changes in detail
🛑https://chat.whatsapp.com/DzXFNbDnzRhA39bhT8Op18?mode=ac_t</t>
  </si>
  <si>
    <t>(Modern Names Only)
1. Cervical Spondylosis
2. Cervical Disc Herniation
3. Cervical Radiculopathy
4. Cervical Myelopathy
5. Ankylosing Spondylitis (Cervical involvement)
6. Rheumatoid Arthritis (Cervical spine involvement)
7. Fibromyalgia (neck predominant)
8. Muscle Strain / Myofascial Pain Syndrome</t>
  </si>
  <si>
    <t>Nidāna sevana → Aggravation of Vāta (due to rukṣa, śīta, laghu, atiyoga of vyāyāma, etc.)
Vāta localizes in Grīva pradeśa (neck region) – particularly affecting sandhi and māmsa dhātu.
Vāta causes śoṣa (drying) and saṅkoca (contraction) of muscles and ligaments.
This results in graha (stiffness) and śūla (pain).</t>
  </si>
  <si>
    <t>Reference: Charaka Chikitsa 28, Ashtanga Hridaya Chikitsa Sthana 21 – Vata Vyadhi Chikitsa
Vāta-hara measures – snehana (oleation), swedana (sudation), mridu upanaha (mild poultices)
Brimhana (nourishing diet and therapy) if there is māmsa kṣaya
Avoidance of causative factors</t>
  </si>
  <si>
    <t>(Palliative measures)
Warm oil massage (taila abhyanga) with *Mahanarayana taila, Ksheerabala taila
Nadi sweda (steam fomentation)
Rasnadi choorna lepa
Light stretching under guidance
Intake of warm, unctuous food</t>
  </si>
  <si>
    <t>Exposure to cold wind or cold water
Sudden jerky neck movements
Excessive lifting of heavy weights
Sleeping in wrong posture
Dry and non-unctuous diet</t>
  </si>
  <si>
    <t>Snehana – Abhyanga with Vata-shamaka tailas
Swedana – Nadi sweda, Patra pinda sweda
Mridu Mridukarma – Gentle mobilization
Basti – Matra basti with medicated oils for systemic Vata shaman
Internal medicines for Vatahara &amp; Rasayana</t>
  </si>
  <si>
    <t>07/08/2025, 20:52 - +91 95446 87331: 🔺 CASE STUDY NO : 175</t>
  </si>
  <si>
    <t>External:
Greeva Basti with Mahanarayana taila, Dhanwantharam taila
Pichu dharana with warm medicated oil
Kati–Greeva abhyanga + swedana combination
Lepa with Rasnadi, Dashanga choorna in warm oil
Internal:
Decoctions – Rasnasaptaka kashaya, Dashamoola kwatha, Eranda mooladi kashaya
Ghrutas – Ksheerabala ghrita (1 or 101 times processed), Mahatikta ghrita if associated with inflammation
Guggulu preparations – Yogaraja guggulu, Simhanada guggulu (if Aam involved)
Rasoushadhis – Brihat Vata Chintamani rasa, Vatagajankusha rasa (under
🛑https://chat.whatsapp.com/DzXFNbDnzRhA39bhT8Op18?mode=ac_t</t>
  </si>
  <si>
    <t>KRICHRONMILANAM</t>
  </si>
  <si>
    <t>(Causative factors):
Vata-pitta prakopaka nidana:
Atisevana of ruksha, laghu, tikshna ahara
Divaswapna virodha (day sleep)
Excessive eye strain or overuse of electronic devices (modern correlation)
Exposure to smoke, dust, wind
Head injury or eye trauma</t>
  </si>
  <si>
    <t>(Prodromal Symptoms):
Gharsha (gritty feeling)
Kandu (itching)
Toda (pricking pain)
Drishti saumyata (dim vision)
Netra gaurava (heaviness in eyes)</t>
  </si>
  <si>
    <t>(Clinical Features):
Krichrataya unmilanam (difficulty in opening eyelids)
Netra shoola (eye pain)
Daha (burning)
Shopha (swelling)
Raga (redness)
Netra rukshata (dryness)
Ashru srava (watery discharge)
Sushruta Samhita Uttara Tantra – Describes symptoms of Netra rogas that can include difficulty in eyelid movement and pain due to doshic vitiation.
🛑https://chat.whatsapp.com/DzXFNbDnzRhA39bhT8Op18?mode=ac_t</t>
  </si>
  <si>
    <t>1. Ptosis
2. Myasthenia Gravis
3. Third Nerve Palsy (Oculomotor Nerve Palsy)
4. Blepharospasm
5. Horner’s Syndrome
6. Orbital Cellulitis
7. Chronic Progressive External Ophthalmoplegia (CPEO)
8. Botulism
9. Graves’ Ophthalmopathy
10. Levator Palpebrae Superioris Muscle Injury
11. Congenital Ptosis
12. Diabetic Ophthalmoplegia
13. Miller Fisher Syndrome
14. Multiple Sclerosis
15. Myotonic Dystrophy</t>
  </si>
  <si>
    <t>(Pathogenesis):
Vata and Pitta get aggravated due to nidana sevanam
These doshas localize in the netra sandhi (ocular joints and eyelids)
Vata causes dryness, pain, and stiffness
Pitta causes inflammation, redness, burning
Leads to unmīlana krichrata (difficulty in eyelid opening)</t>
  </si>
  <si>
    <t>Shodhana Therapy:
Virechana – For Pitta shamanam
Nasya – For Urdhvajatru gata rogas
Anjana – Use of dosha-specific collyriums
Netra Tarpana – With medicated ghee (e.g., Triphala ghrita)
Shamana Therapy:
Ghrita pana – Especially Triphala ghrita, Mahatriphala ghrita
Kashayam – Punarnavadi Kashaya, Triphala kashaya
Taila – Anu taila for nasya; Ksheerabala taila for abhyanga</t>
  </si>
  <si>
    <t>(Palliative Factors):
Sneha dravyas (ghrita, taila)
Shitala jala seka
Anjana with cooling herbs
Proper sleep and rest
Avoidance of eye strain</t>
  </si>
  <si>
    <t>(Aggravating Factors):
Ruksha and ushna dravyas
Late nights, stress
Excess exposure to screens, sun, dust, or wind
Overuse of spicy and oily foods</t>
  </si>
  <si>
    <t>07/08/2025, 22:21 - +91 95446 87331: 🔺 CASE STUDY NO :176</t>
  </si>
  <si>
    <t>(Specific Treatment):
Type
Nasya
Tarpana
Anjana
Lepa
Oral Meds
🛑https://chat.whatsapp.com/DzXFNbDnzRhA39bhT8Op18?mode=ac_t</t>
  </si>
  <si>
    <t>PARINAMA SHOOLAM (PEPTIC ULCER DISEASE)</t>
  </si>
  <si>
    <t>(Etiology)
According to Charaka, Sushruta, and Madhava Nidana, causes of Parinama Shoola include factors that aggravate Vata dosha:
Ativyayama (excessive exertion)
Vegadharana (suppressing natural urges)
Ruksha, Laghu, Sheeta Ahara
Fasting, skipping meals
Mental stress, fear
Irregular food habits
Reference:
Madhava Nidana, Shoola Nidana
Ashtanga Hridaya, Nidanasthana 12/1-6</t>
  </si>
  <si>
    <t>(Prodromal symptoms)
Flatulence
Feeling of emptiness in the stomach
Disturbed digestion
Occasional mild discomfort
Dryness in mouth
Reference:
Implied from early vata-kopa lakshanas (AH Ni 12)</t>
  </si>
  <si>
    <t>(Symptoms)
Pain during digestion (Parinama Kala)
Pain is relieved temporarily by food intake
Colicky, pricking, shifting pain
Pain in epigastric region or whole abdomen
Accompanied by flatulence, constipation
Reference:
Ashtanga Hridaya, Nidanasthana 12/5-6
Madhava Nidana, Shoola Nidana 1-3</t>
  </si>
  <si>
    <t>Build &amp; Nourishment – May show weight loss or malnourishment in chronic cases
Pallor – If chronic GI blood loss or malabsorption is present
Hydration Status – Dehydration if vomiting/acidity is severe
Vital Signs – BP/HR usually normal; may be raised in pain</t>
  </si>
  <si>
    <t>Abdominal Examination:
Inspection: Normal or distension if bloating
Palpation: Epigastric tenderness
Percussion: May reveal gastric tympany (gas accumulation)
Auscultation: Bowel sounds usually normal, increased if associated IBS</t>
  </si>
  <si>
    <t>Basic Blood Work
CBC: To check for anemia, infection
ESR/CRP: Rule out inflammatory process
Liver Function Test (LFT) – *To rule out associated hepatobiliary disorders
Serum Amylase/Lipase – If pancreatitis is suspected
H. pylori Testing – Urea breath test, stool antigen, or endoscopic biopsy
Specific GI Investigations
Upper GI Endoscopy – To visualize peptic ulcers, gastritis, erosions
Abdominal Ultrasound – To rule out gallstones, masses
Barium Meal Study – To detect ulcers or anatomical abnormalities
🛑https://chat.whatsapp.com/DzXFNbDnzRhA39bhT8Op18?mode=ac_t</t>
  </si>
  <si>
    <t>PARINAMA SHOOLAM</t>
  </si>
  <si>
    <t>(Pathogenesis)
Nidana causes Vata vriddhi
Vata affects Grahani (duodenum area) and Pakwashaya (large intestine)
Vata deranges normal digestion
Due to irregularity in Agni and Apana Vata, pain is triggered during digestion
Dosha: Predominantly Vata
Dushya: Rasa, Rakta, Mamsa, Agni
Srotas: Annavaha srotas
Roga Marga: Abhyantara
Reference:
Ashtanga Hridaya, Nidanasthana 12/5
Madhava Nidana, Shoola Nidana</t>
  </si>
  <si>
    <t>(General treatment)
Goal: Vata shamana + Deepana + Pachana + Grahi
Ahara (Diet):
Warm, unctuous, easily digestible food
Frequent small meals
Avoid ruksha, sheeta, and laghu food
Rice with ghee, Yavagu with Saindhava
Vihara (Lifestyle):
Adequate rest
Avoid fasting and stress
Regular meal timings
Aushadha (Medicines):
Hingvashtaka Churna – Vata anulomana, Agni deepana
Trikatu Churna – Agni deepana
Avipattikara Churna – if associated with pitta
Shankha Vati – Shoola hara
Bilvadi Gutika – Grahi and deepana
Reference:
Ashtanga Hridaya, Chikitsa Sthana 8
Charaka Samhita, Siddhi Sthana</t>
  </si>
  <si>
    <t>(Relieving factors)
Intake of warm, oily food
Use of ghee
Gentle abdominal fomentation
Resting after eating
Mild Vata-pacifying therapies</t>
  </si>
  <si>
    <t>(Aggravating factors)
Fasting or skipping meals
Dry, cold food
Excessive exertion
Exposure to cold and wind
Eating after long intervals</t>
  </si>
  <si>
    <t>Snehana (Internal oleation)
Ghrita pana with Vatahara ghee (e.g., Mahatikta Ghrita)
Basti Chikitsa – Main line of treatment
Because of Vata dominance:
Anuvasana Basti: with Dashamoola Taila, Eranda Taila
Niruha Basti: with Dashamoola *Kvatha + Madhu + Sneha + *Kalka (e.g., Yapanabasti)
Shamana Aushadhi
Sutashekhara Rasa
Kamadudha Rasa (if associated with pitta)
Dhanvantara Ghrita
Chitrakadi Vati
Reference:
Charaka Samhita Chikitsa Sthana – 28
Ashtanga Hridaya Chikitsa Sthana – 8
🛑https://chat.whatsapp.com/DzXFNbDnzRhA39bhT8Op18?mode=ac_t</t>
  </si>
  <si>
    <t>SMRITHI BHRAMSHAM ( MEMORY LOSS</t>
  </si>
  <si>
    <t>(Causative Factors)
References:
Charaka Samhita, Chikitsa Sthana 10/57-59
Ashtanga Hridaya, Nidana Sthana 6/42-44
Common Hetus:
Manasika: Chinta (excess worry), Shoka (grief), Bhaya (fear), Krodha (anger).
Sharirika: Vegavidharana (suppression of natural urges), Ati Vyayama (excess exertion), Ratri Jagaran (night vigil), Apatarpana (undernourishment).
Agnimandya → Ama formation → obstruction of Mano Vaha Srotas.
Excessive indulgence in Rajas &amp; Tamas provoking foods and activities.
Abhighata (head injury).
Vata aggravating factors (Ruksha, Laghu, Sheeta Ahara).</t>
  </si>
  <si>
    <t>References: Charaka Viman Sthana 6/6, Ashtanga Hridaya Sutra Sthana 1/27
Manoratha asamarthata (inability to concentrate on desired tasks)
Avyakta vāk (slurred / unclear speech)
Alpasmriti (mild forgetfulness)
Manas vyatha (mental restlessness)
Vihwala buddhi (confused intellect)</t>
  </si>
  <si>
    <t>(Clinical Features)
References: Charaka Chikitsa 10/57-60
Smriti hāni – partial or total loss of memory
Buddhi vibhrama – distortion of reasoning
Pratibodha hāni – delayed or absent recognition
Asambaddha vākya – incoherent speech
Jnana apratibodha – inability to recall past knowledge
Association with other manasika lakshanas like moha, avasada.</t>
  </si>
  <si>
    <t>Built &amp; Nourishment: May be normal or reduced, depending on nutritional status and comorbidities.
Vital Signs:
Pulse: Normal or irregular (if cardiovascular involvement present)
BP: May be normal or altered
Temperature: Usually normal
Respiratory Rate: Normal
General Appearance: May appear confused, inattentive, or disoriented.</t>
  </si>
  <si>
    <t>A. Central Nervous System (CNS)
Mental status:
Impaired memory recall (short-term &amp; long-term)
Disorientation to time, place, or person
Poor attention span &amp; concentration
Higher mental functions:
Cognitive decline
Impaired judgment &amp; reasoning
Speech: Slow, hesitant, or incoherent in severe cases
Reflexes: Usually normal, unless associated with neurological disorder
Cranial nerves: Normal, except if secondary to stroke, tumor, or neurodegeneration
B. Other Systems
Cardiovascular, Respiratory, Abdomen: Usually normal unless underlying systemic disease is present.</t>
  </si>
  <si>
    <t>(To rule out reversible causes of memory impairment)
Blood Tests:
CBC – to rule out anemia &amp; infections
Blood glucose (FBS, PPBS) – to exclude diabetes-related cognitive decline
Thyroid profile – to detect hypothyroidism
Vitamin B12 &amp; Folate levels – for nutritional deficiency assessment
Serum electrolytes – Na⁺, K⁺, Ca²⁺
Liver function test (LFT) &amp; Renal function test (RFT)
Other Tests:
VDRL – for syphilis
HIV screening (if suspected)
Neuroimaging:
MRI brain – to detect structural brain lesions, stroke, tumors, or atrophy
CT scan – if MRI is not available
Neuropsychological Assessment: Mini-Mental State Examination (MMSE), Montreal Cognitive Assessment (MoCA)
🛑https://chat.whatsapp.com/DzXFNbDnzRhA39bhT8Op18?mode=ac_t</t>
  </si>
  <si>
    <t>SMRITHI BHRAMSHAM ( MEMORY LOSS)</t>
  </si>
  <si>
    <t>Alzheimer’s disease
Vascular dementia
Frontotemporal dementia
Lewy body dementia
Mild cognitive impairment (MCI)
Post-stroke cognitive impairment
Traumatic brain injury (TBI) related amnesia
Wernicke–Korsakoff syndrome (thiamine deficiency)
Depression-related pseudo-dementia</t>
  </si>
  <si>
    <t>Step-wise:
Nidana sevana → Vata + Rajas + Tamas prakopa.
. Mano vaha srotas dusti by:
Obstruction by Kapha/Ama (margavarodha)
Dhatu kshaya (Majja, Ojas)
Vata deranges Dhi (intellect), Dhriti (retention), and Smriti (memory).
Result: inability to retrieve stored mental impressions.
Srotas involved:
Mano Vaha Srotas (Moola – Hridaya &amp; Dasha Dhamani)
Majja Vaha Srotas</t>
  </si>
  <si>
    <t>References: Charaka Chikitsa Sthana 10, 1/58-62
Nidana parivarjana (removal of cause)
Vata-pacifying measures (Snehana, Swedana, Basti)
Medhya Rasayana (Brahmi, Mandukaparni, Shankhapushpi, Yashtimadhu)
Brimhana ahara (nutritive diet – ksheera, ghruta, mudga, godhuma)
Satvavajaya chikitsa (psychotherapy) – Manonigraha, positive counsel, mantra japa
Srotoshodhana for Mano vaha srotas.</t>
  </si>
  <si>
    <t>(Palliative/Beneficial Measures)
Medhya ghruta (Brahmi ghruta, Saraswata ghruta)
Abhyanga with Mahanarayana taila, Ksheerabala taila
Shirodhara (ksheera, taila, takra)
Nasya with Anu taila / Shadbindu taila
Japa, dhyana, swadhyaya (mental stabilisation)</t>
  </si>
  <si>
    <t>(Aggravating Factors)
Ati ruksha, sheeta, laghu, vishama ahara
Ativyayama, ratri jagarana, chinta
Excess use of electronics / over stimulation of senses
Vata aggravating dry fasting or irregular food habits</t>
  </si>
  <si>
    <t>(Specific Treatment)
References: Charaka Chikitsa 10, Ashtanga Hridaya Chikitsa 7
a) Snehana &amp; Swedana
Abhyanga, Shiro abhyanga, Shiro pichu
Mridu swedana for Vata shamana
b) Panchakarma
Basti – Musta, Bala, Ashwagandha, Ksheera basti
Nasya – Medhya dravyas siddha taila / ghruta
Shirodhara/Shirovasti – Ksheera bala taila, Brahmi taila
c) Medhya Rasayana
Brahmi (Bacopa monnieri)
Mandukaparni (Centella asiatica)
Shankhapushpi (Convolvulus pluricaulis)
Yashtimadhu (Glycyrrhiza glabra)
Suvarna prashan (gold preparations in small doses)
d) Ahara
Ksheera, ghruta, mudga, godhuma, draksha, badam, dates
Avoid rajasic &amp; tamasic ahara
e) Achara Rasayana
Satya, ahimsa, indriya nigraha, swadhyaya, mantra japa
Avoid excessive sensory indulgence
Avoid rajasic &amp; tamasic ahara
e) Achara Rasayana
Satya, ahimsa, indriya nigraha, swadhyaya, mantra japa
Avoid excessive sensory indulgence
🛑https://chat.whatsapp.com/DzXFNbDnzRhA39bhT8Op18?mode=ac_t</t>
  </si>
  <si>
    <t>PŪRVARŪPAM</t>
  </si>
  <si>
    <t>(Causative Factors)
From Suśruta Saṃhitā, Nidāna Sthāna 6 (Vrana Nidāna) and Marmabhighata:
Bāhya Abhighāta – External trauma (blunt or penetrating injury) to chest
Śastra Kṣhata – Weapon injury
Yantra / Danta Daṃśa – Accident, bite injury
Gada / Musala Āghāta – Strike from heavy objects
Vega-saṃrodha / Ati-vega Utkṣhepa – Excessive strain causing injury to internal structures
(Prodromal Symptoms)
(From general vrana purvarūpa &amp; marma abhighāta description)
Śūla (Pain) in chest region
Stambha (Stiffness) of upper trunk
Sphurana (Throbbing sensation)
A slight feeling of breathlessness (Śvāsa kṛcchratā)
Warmth &amp; tenderness locally</t>
  </si>
  <si>
    <t>From Suśruta Saṃhitā, Cikitsā Sthāna, Vrana &amp; Marmabhighata:
Tīkṣhṇa / Tivra Śūla – Severe pain in chest
Raktasrāva – Bleeding from wound site or internally (hemoptysis possible)
Śvāsa-kṛcchrata – Difficulty in breathing
Kāsa – Cough, sometimes blood-stained sputum
Sopha – Swelling in affected region
Daurbalya – Weakness and fatigue</t>
  </si>
  <si>
    <t>General appearance – distress, pallor, cyanosis, respiratory difficulty
Pulse – tachycardia (possible hypovolemia or shock)
Blood pressure – hypotension in severe cases
Respiratory rate – tachypnea or bradypnea depending on severity
Temperature – normal or low (shock)
Level of consciousness – alertness, confusion, or unconsciousness
Skin – pallor, diaphoresis, cold clammy extremities
Posture – splinting of chest, reluctance to move
Inspection of chest – swelling, deformity, bruising, open wounds, asymmetry of movement</t>
  </si>
  <si>
    <t>Respiratory System
Inspection: unequal chest movement, flail segment, visible wound
Palpation: tenderness, crepitus (subcutaneous emphysema), rib step deformity
Percussion: dullness (hemothorax) or hyperresonance (pneumothorax)
Auscultation: diminished/absent breath sounds, crackles, wheeze
Cardiovascular System
Heart sounds: muffled (pericardial tamponade)
Jugular venous distension (tension pneumothorax, cardiac tamponade)
Signs of shock
Abdomen
Check for associated injuries (diaphragmatic rupture, organ injury)</t>
  </si>
  <si>
    <t>CBC – anemia, leukocytosis
Blood grouping &amp; cross-matching – if transfusion required
ABG (Arterial Blood Gas) – hypoxia, acidosis
Chest X-ray – rib fracture, lung collapse, hemothorax, pneumothorax
CT scan (Thorax) – detailed injury mapping
ECG – arrhythmia, myocardial injury
Ultrasound / FAST – pericardial or pleural fluid
Serum electrolytes – in severe trauma
Coagulation profile – before surgery if indicated
🛑https://chat.whatsapp.com/DzXFNbDnzRhA39bhT8Op18?mode=ac_t</t>
  </si>
  <si>
    <t>URAKSHATAM ( CHEST INJURY)</t>
  </si>
  <si>
    <t>(Modern Names Only)
Rib fracture
Sternum fracture
Pneumothorax
Hemothorax
Pulmonary contusion
Cardiac tamponade
Myocardial contusion
Flail chest
Diaphragmatic rupture
Massive hemoptysis (secondary to lung laceration)</t>
  </si>
  <si>
    <t>1. Bāhya Abhighāta → Marmabhighāta (Ura region includes vital marmas like Hridaya marma)
2. Dhātu Kṣhata – Raktadhātu, Mamsa Dhātu primarily affected → Vāta aggravation due to kṣhata
3. Vāta Prakopa → produces intense pain, dryness, and impaired function of prāṇa vaha srotas
4. Pitta association → Inflammation, heat,bleeding
5. 5. Kapha association (later stage) → Swelling, stiffness, sluggish healing</t>
  </si>
  <si>
    <t>From Suśruta &amp; Aṣṭāṅga Hṛdaya:
Śodhana in contaminated wounds (Vrana Śodhana)
Śamana for pain, swelling, inflammation
Ropana for healing of kṣhata
Marmarakṣha – Protection of vital points
Vāta-pitta śamana measures</t>
  </si>
  <si>
    <t>(Relieving Factors)
Application of Sneha (Taila, Ghṛta) over wound margins
Warm fomentation (Uṣhṇa Sveda) after initial swelling subsides
Gentle binding (Bandhana) to protect injury
Intake of madhura rasa &amp; snigdha ahara to promote healing</t>
  </si>
  <si>
    <t>VIŚEṢA CHIKITSĀ (Specific Management)</t>
  </si>
  <si>
    <t>Excessive movement of chest and arms
Exposure to cold &amp; dry air (increases Vāta)
Consumption of dry, katu, tikta, kashaya ahara
Coughing forcefully, straining voice, or heavy lifting
From Suśruta Saṃhitā – Chikitsā Sthāna (Vrana Chikitsā &amp; Marmabhighata):
For Fresh Injury (Ābhighāta Janya Vrana)
Śodhana – Irrigation with Pañcavalkala kaṣhāya or Triphalā kaṣhāya
Sthambhana (for bleeding) – Use of Lodhra, Yashtimadhu, Raktasthāpaka dravyas
Bandhana – Proper bandaging to immobilize chest area
For Pain &amp; Vāta Pacification
Abhyanga with Mahanārāyaṇa taila or Sahachara taila around wound site (not directly on fresh wound)
Internal use of Ghṛta preparations like Mahākalyānaka Ghṛta (if no infection present)
For Healing Stage
Jatyādi taila / Ropana taila application over wound
Rasāyana for tissue regeneration – Aśvagandhā, Guduchi, Shatavari
Internal Medicines (examples from classical formulations)
Śodhana – Triphala kaṣhāya, Nimba patra kaṣhāya
Śamana – Guggulu preparations (Yogaraja Guggulu)
Ropana – Chyavanaprasha, Pippalyādi ghṛta for prāṇa vaha srotas support
Classical References
Suśruta Saṃhitā – Nidāna Sthāna 6, Chikitsā Sthāna 2, Sharīra Sthāna 6 (Marmavibhāga)
Aṣṭāṅga Hṛdaya – Uttara Sthāna 25 (Vrana Chikitsā)
Charaka Saṃhitā – Chikitsā Sthāna 25 (Vrana Chikitsā principles)
🛑https://chat.whatsapp.com/DzXFNbDnzRhA39bhT8Op18?mode=ac_t</t>
  </si>
  <si>
    <t>VISHADAM</t>
  </si>
  <si>
    <t>(Etiology / Causes)
Classical References: Charaka Sūtrasthāna 1/58, 1/136; Aṣṭāṅga Hṛdaya Sūtrasthāna 4.
Manasika hetu (psychological factors):
Asātmya indriyārtha saṁyoga (unwholesome contact with sense objects)
Prajñāparādha (intellectual blasphemy — knowingly doing Wrong)
Bhaya (fear), Śoka (grief), Krodha (anger) in excess
Śārīrika hetu (physical factors):
Doṣa aggravation, mainly Vāta and Kapha (especially Tamas and Rajas doṣa in Manas)
Chronic diseases causing debility
Āhāraja hetu:
Guru, snigdha, ati-madhura, ati-śīta āhāra in excess
Irregular diet, ahita āhāra
Ācāraja hetu:
Atyaśana (overeating), *divāsvapna (day sleep), *avyāyāma (lack of exercise)
Isolation, lack of satsaṅga</t>
  </si>
  <si>
    <t>Classical Reference: Based on general manasika vyādhi description — C.S. Nidānasthāna 7.
Ālasya (laziness, reluctance in work)
Manaḥ kṣobha (mental instability)
Śabda, rūpa, rasa asakti hāni (loss of interest in sensory pleasures)
Anidra or excessive nidrā
Lack of enthusiasm (utsāha hāni)
Mind dwelling on negative events (smṛti bhramśa tendencies starting)</t>
  </si>
  <si>
    <t>(Clinical Features)
Reference: Charaka &amp; Suśruta descriptions of Manasika Rogas.
Avyavasāya (indecisiveness)
Chittānavasthitatva (unstable mind)
Ati-śoka (excessive sadness)
Utsāha-hāni (loss of motivation)
Ālasya, Tandra (fatigue, drowsiness)
Asvādana (loss of taste/pleasure)
Asambaddha bhāṣa (disconnected speech in severe cases)
Nidrā vaishamya (disturbed sleep — insomnia or hypersomnia)</t>
  </si>
  <si>
    <t>Appearance – Sad or withdrawn facial expression, poor eye contact
Build &amp; Nutrition – May be normal or decreased depending on chronicity
Posture – Slouched or lethargic posture
Speech – Low tone, slow, sometimes monosyllabic
-Vital signs – Usually normal; sometimes mild tachycardia or low BP due to stress/anxiety
Mood – Subjectively low mood, hopelessness, loss of interest</t>
  </si>
  <si>
    <t>Central Nervous System (CNS) – *Mental status examination (MSE):
Orientation – usually intact
Memory – may show poor recent memory and concentration
Thought content – pessimism, guilt, suicidal ideation in severe cases
Psychomotor activity – retardation or agitation
Other Systems – Generally no primary organic signs unless comorbid conditions exist</t>
  </si>
  <si>
    <t>(Done mainly to rule out secondary causes of depressive symptoms)
1. Complete Blood Count (CBC) – To exclude anemia or infection
2. Thyroid Function Test (T3, T4, TSH) – Hypothyroidism can mimic depression
3. Blood Sugar (FBS, PPBS, HbA1c) – To rule out diabetes-related fatigue
4. Vitamin B12 &amp; Vitamin D levels – Deficiency can contribute to low mood
5. Renal &amp; Liver Function Tests – To exclude metabolic causes
6. Electrolytes (Na, K, Ca) – Electrolyte imbalance can cause neuropsychiatric symptoms
🛑https://chat.whatsapp.com/DzXFNbDnzRhA39bhT8Op18?mode=ac_t</t>
  </si>
  <si>
    <t>(Modern Names Only)
1. Major Depressive Disorder (MDD)
2. Persistent Depressive Disorder (Dysthymia)
3. Adjustment Disorder with Depressed Mood
4. Bipolar Disorder – Depressive Episode
5. Seasonal Affective Disorder (SAD)
6. Depression secondary to hypothyroidism
7. Depression secondary to chronic medical illness
8. Substance-induced Depressive Disorder</t>
  </si>
  <si>
    <t>References: Manasika Vyādhi Samprāpti – C.S. Sūtrasthāna 1/58, Nidānasthāna 7.
1. Nidāna sevana →
2. Mano doṣa vitiation: Rajas (agitation) and Tamas (inertia) get vitiated.
3. Śarīra doṣa involvement: Vāta (esp. prāṇa vāyu) &amp; Kapha aggravation.
4. Hṛdaya (seat of manas and prāṇa) and buddhi get covered by vitiated rajas/tamas → leads to avyakta jñāna (unclear thinking).
5. Rasavaha srotas and manovaha srotas get avaruddha (blocked).
6. Produces Viṣāda — persistent sadness, lack of initiative, depressive state.</t>
  </si>
  <si>
    <t>References: C.S. Sūtrasthāna 1, C.S. Cikitsāsthāna 9 (Manasika vyādhi chikitsā), A.H. Uttarasthāna 6.
Doṣa-prashamana: Vāta-Kapha balancing
Manasika shuddhi:
Sattvavajaya chikitsā (Psychotherapy in Ayurveda)
Manonigraha (control of mind)
Jñāna (knowledge), Vijnāna (right understanding), Dhairya (courage), Smṛti (memory), Samādhi (meditation)
Positive association, spiritual counseling
Rasāyana therapy: Medhya Rasāyana (Brahmī, Śaṅkhuṣpī, Maṇḍūkaparṇī, Yaṣṭimadhu)
Vihāra: Vyāyāma, satsaṅga, exposure to sunlight, pleasant music, travel to natural places</t>
  </si>
  <si>
    <t>(Relieving Factors)
Sattvika ahara — light, fresh, wholesome food
Snehana &amp; Abhyanga with Medhya ghṛta / taila (Brahmī taila, Kalyānaka ghṛta)
Satsanga, śravaṇa of dharma-kathā
Music, nature, prayer, meditation
Adequate nidrā (7–8 hrs)</t>
  </si>
  <si>
    <t>VISESH CHIKITSA (Specific Management)</t>
  </si>
  <si>
    <t>Isolation, dark environment
Guru, ati-snigdha āhāra in excess
Divāsvapna (day sleep) in excess
Excessive screen time, negative news
Rūkṣa, ati-kaṭu, ati-tikṣṇa āhāra (increases vāta)
References:
Brahmī Ghṛta — C.S. Cikitsāsthāna 10/25-27
Kalyānaka Ghṛta — A.H. Uttarasthāna 6/29
Mahākalyānaka Ghṛta — Suśruta Uttara 27
Formulations:
Ghṛta preparations: Brahmī ghṛta, Kalyānaka ghṛta, Mahākalyānaka ghṛta, Panchagavya ghṛta
Medhya Rasāyana: Brahmī, Śaṅkhuṣpī, Maṇḍūkaparṇī, Yaṣṭimadhu
Nasya: Anu taila, Brahmī taila
Śirodhara: With kṣīra or taila to calm mind
Virechana: Mild purgation to clear manovaha srotas
Yoga &amp; Prāṇāyāma: Anuloma-viloma, Bhrāmarī, Meditation
🛑https://chat.whatsapp.com/DzXFNbDnzRhA39bhT8Op18?mode=ac_t</t>
  </si>
  <si>
    <t>PAKSHMA KSHATANAM ( FALLING OF EYELASHES)</t>
  </si>
  <si>
    <t>From Sushruta Samhita Uttara Tantra (Uttara Sthāna 13/13–15) &amp; Aṣṭāṅga Hṛdaya Uttara Tantra (13/20):
Bāhya abhighāta – External trauma to the eyelids/eyelashes (dust, stick, stone, nail, insect, etc.)
Āgantuka hetu – Foreign body entering eye.
Atikṣhālana / Atimardana – Excessive rubbing or cleaning of eyes.
Rūkṣha vāta vardhaka ahāra vihāra – Activities increasing Vāta leading to dryness and brittleness of eyelashes.
Netra vyāpada paratantra – Secondary to other eye diseases like Krimi, Vartmaroga, Abhishyanda.</t>
  </si>
  <si>
    <t>(Sushruta Uttara Tantra 13/14):
Kṣhuda kandu – Mild itching in eyelid margins.
Sūkṣhma vedanā – Subtle pricking pain.
Laghu toda – Slight irritation during blinking.
Śopha – Localised swelling in the lid margin.
Rūkṣhatā of eyelash base.</t>
  </si>
  <si>
    <t>(Symptoms)
(Sushruta Uttara Tantra 13/14–15):
Pakshma cheda / patana – Breaking or falling of eyelashes.
Vedanā – Pain at eyelash root.
Daha – Burning sensation.
Rūkṣhatā – Dryness of eyelid margin.
Kṛṣhṇa rakta varṇa – Blackish-red discoloration.
Slight bleeding from lash root in severe injury.</t>
  </si>
  <si>
    <t>General appearance – facial asymmetry (if nerve involvement), signs of inflammation, lid deformity
Vital signs – temperature, pulse, BP (to rule out systemic infection or associated disorders)
Nutritional status – signs of vitamin deficiency (especially Vitamin B, C, D, or biotin)
Skin/hair examination – look for alopecia or dermatological lesions
Eye hygiene status – discharge, crusting, foreign body sensation</t>
  </si>
  <si>
    <t>Skin – dermatitis, leprosy, seborrheic dermatitis
ENT – chronic sinusitis, nasal obstruction (if associated)
Neurological – cranial nerve examination (facial nerve weakness can affect eyelid function)
Endocrine – thyroid gland palpation (hyper/hypothyroidism-related eyelash loss)
Lymph nodes – regional lymphadenopathy (chronic infection or neoplasm)</t>
  </si>
  <si>
    <t>CBC – anemia, infection
ESR / CRP – inflammatory status
Blood sugar – diabetes screening (chronic infections risk)
Thyroid function test – hypo/hyperthyroidism
Skin scraping / lash sampling – Demodex folliculorum or fungal infection
Bacterial culture &amp; sensitivity – if purulent discharge present
Serology – autoimmune screen (lupus, Sjögren’s) if suspected
Nutritional profile – iron, zinc, vitamin B12, folate
🛑https://chat.whatsapp.com/DzXFNbDnzRhA39bhT8Op18?mode=ac_t</t>
  </si>
  <si>
    <t>(Modern Names Only)
Trichiasis – misdirected eyelashes rubbing cornea
Madarosis – loss of eyelashes (partial or complete)
Blepharitis – inflammation of eyelid margin
Distichiasis – extra row of eyelashes
Entropion – inward turning of eyelid
Alopecia areata – autoimmune hair loss including eyelashes
Chronic blepharoconjunctivitis – long-standing eyelid and conjunctival inflammation
Trachoma – chronic Chlamydia trachomatis infection causing lid scarring and trichiasis</t>
  </si>
  <si>
    <t>1. Nidāna sevana → Vāta prakopa (due to trauma, dryness, friction).
2. Vāta + Rakta duṣhṭi at Vartma sandhi sthāna → Sira-kṣhata.
3. Rūkṣha &amp; Chala guṇa of Vāta causes Pakshma chheda/patana.
4. If infection (Pitta/Kapha involvement) → Daha, Śopha, Pus discharge.</t>
  </si>
  <si>
    <t>References: Sushruta Uttara Tantra 13/16–18, Aṣṭāṅga Hṛdaya Uttara Tantra 13/21–24
Śīta upacāra in early inflammation (cold washing, soothing medicines).
Lepa with cooling &amp; healing dravyas (Prapauṇḍarīka, Śatadhauta ghṛita).
Akṣhipūta snehana – Mild oil application at eyelid margin (e.g. Goghṛita, Eranda taila processed with netra-hita drugs).
Parisheka – Cold herbal decoction wash (Triphala, Chandana, Usheera).
Avoid rubbing / exposure to dust &amp; wind.</t>
  </si>
  <si>
    <t>(Relieving Factors)
Cold washing of eyes.
Gentle oil massage around eyes.
Use of medicated ghṛita drops.
Avoiding bright light &amp; heat.</t>
  </si>
  <si>
    <t>Excess rubbing or touching.
Exposure to smoke, dust, hot air.
Spicy, hot, rukṣha food.
Sleeplessness &amp; excessive screen use (modern cause).</t>
  </si>
  <si>
    <t>(Sushruta &amp; Vāgbhaṭa mention Pakshma Kṣhata under Vartma roga chikitsa)
If only mechanical injury:
Clean eyelid margin, remove debris gently.
Apply Śatadhauta ghṛita or Yashtimadhu ghṛita.
If inflammation present:
Parisheka with Triphala kwātha.
Lepa with Chandana + Usheera + Padmaka + Goghṛita.
If eyelash loss severe:
Rasāyana therapy for regrowth (Āmalaki rasāyana, Yashtimadhu).
Netra tarpana with Mahātriphalā ghṛita after acute stage subsides.
Classical References
Sushruta Samhita Uttara Tantra 13/13–18
Aṣṭāṅga Hṛdaya Uttara Tantra 13/20–24
Bhāvaprakāśa Uttarakhanda Netra roga adhikāra
🛑https://chat.whatsapp.com/DzXFNbDnzRhA39bhT8Op18?mode=ac_t
09/08/2025, 22:08 - Dr sonu kailas k: Follow the BAMS UPDATES channel on WhatsApp: https://whatsapp.com/channel/0029Va94t5WFHWq8Gd5nh63W</t>
  </si>
  <si>
    <t>PARAPLEGIA/ PANGU</t>
  </si>
  <si>
    <t>(Causes)
(Vataprakopaka hetu)
Ati-vyāyāma (excessive physical exertion)
Ativyavāya (excessive sexual activity)
Ati-upavāsa (prolonged fasting)
Vegadhāraṇa (suppression of natural urges)
Sheeta-ambusevana (cold exposure, cold foods)
Rūkṣa, laghu, alpāhāra sevana (dry, light, scanty diet)
Abhighāta (trauma to joints or nerves)
Chronic dhātu kṣaya (tissue depletion)
Charaka Saṃhitā Chikitsā Sthāna 28/9–11</t>
  </si>
  <si>
    <t>Śūnyatā (numbness) in legs
Manda-rujā (mild pain) in thighs/knees
Kampa (tremors) in lower limbs
Alasya (lassitude)
Laghu-gurutā (abnormal heaviness or lightness of limbs)
Ashtāṅga Hṛdaya Nidāna Sthāna 15/4–5</t>
  </si>
  <si>
    <t>(Signs &amp; Symptoms)
Gamanakṛcchratā (difficulty in walking)
Śūla (pain) in thighs, knees, calves
Saṅkocha (stiffness, contracture of limbs)
Bāhya-gati-hāni (loss of external movement power)
Śopha (mild swelling in some cases)
Muscle wasting in chronic stage
📜 Charaka Chikitsā 28/56–57; Sushruta Nidāna 1/32</t>
  </si>
  <si>
    <t>General appearance:
Weakness or inability to move affected limb(s)
Altered posture or support needed while walking/standing
Gait:
Limping, dragging limb, or inability to walk (depending on severity)
Facial expression:
May appear anxious, distressed, or apathetic
vital signs:
Temperature: Usually normal (may be raised if infection present)
Pulse: Normal or irregular (e.g., atrial fibrillation in stroke)
Blood pressure: May be elevated (common in stroke patients)
Respiratory rate: Usually normal unless associated respiratory muscle weakness
Nutritional status:
Chronic cases may show muscle wasting</t>
  </si>
  <si>
    <t>LABORATORY &amp; IMAGING INVESTIGATIONS</t>
  </si>
  <si>
    <t>Central Nervous System (CNS):
Muscle power: Reduced or absent in affected limb(s)
Tone: Hypotonia (LMN lesion) or hypertonia/spasticity (UMN lesion)
Reflexes: Diminished (LMN) or exaggerated (UMN)
Sensation: May be normal, reduced, or absent
Cranial nerves: Involvement possible in central lesions
Coordination: Often impaired in CNS involvement
Musculoskeletal system:
Disuse atrophy in chronic cases
Joint stiffness from immobility
Other systems: Usually normal unless there’s systemic illness
Basic blood tests:
CBC – rule out infection/anemia
ESR / CRP – inflammation markers
Blood sugar – detect diabetic neuropathy
Serum electrolytes – detect imbalances (e.g., hypokalemia)
Neurological diagnostics:
MRI/CT brain &amp; spine – detect stroke, lesions, or compression
Nerve conduction studies – peripheral nerve involvement
Electromyography (EMG) – muscle/nerve function
Other relevant tests:
Lipid profile – stroke risk assessment
ECG/Echocardiography – cardioembolic source in stroke
🛑https://chat.whatsapp.com/DzXFNbDnzRhA39bhT8Op18?mode=ac_t</t>
  </si>
  <si>
    <t>Ischemic stroke
Hemorrhagic stroke
Spinal cord compression (tumor, herniated disc)
Peripheral neuropathy (diabetic, alcoholic, nutritional)
Multiple sclerosis
Motor neuron disease (e.g., ALS)
Guillain–Barré syndrome
Post-polio residual paralysis</t>
  </si>
  <si>
    <t>1. Hetu sevana → Vāta prakopa
2. Vāta gets lodged in śira, snāyu, māmsa of lower limbs (adhobhāga)
3. Rūkṣa, laghu, śīta guṇa cause māmsa-kṣaya and snāyu-saṅkocha
4. Results in śūla + gamanakṛcchratā (pain + walking difficulty) = Pāṅgu.</t>
  </si>
  <si>
    <t>📜 Charaka Chikitsā 28/37–39; Ashtāṅga Hṛdaya Chikitsā 15/1–3
a) Snehana – Internal &amp; External Oleation
Taila: Mahānārāyaṇa Taila, Bala Taila
Ghṛta: Mahātikta Ghṛta, Kṣīra-bala ghṛta
b) Swedana – Sādhāraṇa / Nadi sweda / Patrapoṭali sweda
c) Basti – Mātrā basti, Anuvāsana basti, Tikta-kṣīra basti
d) Mridu snehapāna – For vāta-pacification</t>
  </si>
  <si>
    <t>(Relieving Factors)
Warm oil massage
Gentle sudation
Warm environment &amp; diet
Nourishing, unctuous, warm food (sneha yukta, ushna ahara)</t>
  </si>
  <si>
    <t>Cold exposure
Dry, light food (rūkṣa, laghu ahara)
Overexertion
Fasting or irregular eating
Night vigil</t>
  </si>
  <si>
    <t>Charaka Chikitsā Sthāna 28/74–78
Internal:
Kṣīrabala Taila – pāna &amp; abhyanga
Aśvagandhādi lehyam – for bala vardhana
Dashamūla kvātha – vāta-hara &amp; anti-inflammatory
Bala-āṭibala kvātha – snāyu-māmsa strength
External:
Pinda sweda with bala + eranda patra
Kṣīra-patra pinda sweda
Abhyanga with Mahānārāyaṇa Taila daily
Panchakarma:
Sneha + sweda followed by Basti chikitsā (Anuvasana &amp; Niruha alternately) is mainstay
🛑https://chat.whatsapp.com/DzXFNbDnzRhA39bhT8Op18?mode=ac_t</t>
  </si>
  <si>
    <t>ANNADRAVA - SHOOLAM/</t>
  </si>
  <si>
    <t>(निदानम् – Etiology)
The causes are similar to Shoola roga nidana but specific to anna-drava-induced pain:
Ahara Hetu (Dietary causes)
Ati-sheeta, ati-snigdha, ati-guru ahara (excess cold, oily, or heavy foods)
Viruddha ahara (incompatible foods)
Atibhojana (overeating)
Asamyak bhojana kala (irregular meal times)
Vihara Hetu (Lifestyle causes)
Ativyayama (overexertion after eating)
Vegavidharana (suppression of natural urges)
Divaswapna (day sleep post meals)
Dosha-specific aggravating causes
Vata prakopaka: dry, light, cold food; excessive fasting
Pitta prakopaka: spicy, sour, fermented foods
Kapha prakopaka: heavy, unctuous, sweet foods
Reference – Madhava Nidana 3/4-6, Charaka Chikitsa Sthana 26, Ashtanga Hridaya Nidana Sthana 8</t>
  </si>
  <si>
    <t>(पूर्वरूपम् – Prodromal symptoms)
Mandagni (low digestive fire)
Udar-guruta (heaviness of abdomen)
Klama (fatigue, lethargy)
Aruchi (loss of taste)
Amlodgara (sour belching)
Bhrama (lightheadedness) after eating</t>
  </si>
  <si>
    <t>ANNADRAVA- SHOOLAM</t>
  </si>
  <si>
    <t>(लक्षण – Signs &amp; Symptoms)
Pain in abdomen immediately after food/drink intake (annapane kshanad vedana)
Pain described as Toda, Bheda, or Shoola depending on dosha
Bloating, distension (Adhmana)
Nausea, occasional vomiting
Flatulence
Stools irregular — sometimes loose, sometimes constipated
🛑https://chat.whatsapp.com/DzXFNbDnzRhA39bhT8Op18?mode=ac_t
( GASTRIC ULCER)</t>
  </si>
  <si>
    <t>Acute gastroenteritis
Food poisoning
Irritable Bowel Syndrome (IBS) with diarrhea
Lactose intolerance
Peptic ulcer disease with diarrhea
Small intestinal bacterial overgrowth (SIBO)
Early inflammatory bowel disease (IBD) – Crohn’s disease, ulcerative colitis</t>
  </si>
  <si>
    <t>(संप्राप्ति – Pathogenesis)
1. Nidana sevana → Agnimandya (weakened digestive fire)
2. Improper digestion → Aama utpatti
3. Aama + Vata aggravation → Gati-vighata (disturbance in movement of Vata in pakwashaya)
4. Kapha and Pitta may get involved, leading to Srotorodha (blockage) in Annavaha Srotas
5. Intake of food/drink triggers sudden stimulation of aggravated Vata, causing immediate abdominal pain.
Reference – Madhava Nidana commentary on Shoola Roga, Chakrapani on Charaka</t>
  </si>
  <si>
    <t>As per Charaka Chikitsa 26 &amp; Madhava Nidana Chikitsa, management includes:
Agnideepana &amp; Amapachana:
Shunthi (Zingiber officinale)
Pippali (Piper longum)
Maricha (Piper nigrum)
Chitraka (Plumbago zeylanica)
Vata Anulomana:
Castor oil with warm milk
Trivrit lehya (Operculina turpethum) in mild constipation
Mridu Swedana over abdomen
Langhana in initial ama stage
Light, easily digestible food like yusha, manda, peya</t>
  </si>
  <si>
    <t>(उपशय – Relieving Factors)
Warm fomentation over abdomen
Sipping warm water
Intake of Deepana-Pachana herbs before meals
Avoiding cold, heavy, oily, incompatible foods</t>
  </si>
  <si>
    <t>(अनुपशय – Aggravating Factors)
Drinking cold water or cold drinks after meals
Lying down immediately after eating
Eating heavy, oily, or spicy food during the episode
Day sleep post meals</t>
  </si>
  <si>
    <t>PRECAUTIONS</t>
  </si>
  <si>
    <t>Depending on Dosha predominance:
Vata-predominant:
Hingvastaka Churna with ghee before meals
Eranda taila with milk
Dashamoola kwatha
Pitta-predominant:
Amalaki churna
Musta churna with cold water
Tikta ghrita
Kapha-predominant:
Trikatu churna
Shunthi siddha jala
Lekhana basti
Panchakarma:
Vata → Anuvasana &amp; Niruha basti
Pitta → Virechana
Kapha → Vamana if indicated
Reference – Charaka Chikitsa 26, Ashtanga Hridaya Chikitsa 8, Madhava Nidana Chikitsa 3
🛑https://chat.whatsapp.com/DzXFNbDnzRhA39bhT8Op18?mode=ac_t
10/08/2025, 22:13 - Dr sonu kailas k: *💚 Thank you for your love &amp; support — our channel is now India’s Top Ayurveda WhatsApp Channel with 14K+ followers! 🎉*
👇👇
🛑https://whatsapp.com/channel/0029Va94t5WFHWq8Gd5nh63W
📌DEFINITION
🔸Yoni Pichu is a local vaginal treatment in which a sterile cotton swab/pad (pichu) soaked in medicated oil or ghee is placed inside the vagina for a specified period to treat various gynecological disorders.
📌DRUGS USED
🔸Yashtimadhu Taila
🔸Bala Taila
🔸Jatyadi Taila
🔸Shatadhauta Ghrita
🔸Triphaladi Taila
🔸Dhanvantaram Taila
🔸Kumari Taila
📌PROCEDURE
🔸 Preparation – Patient empties bladder; genital area cleaned with warm water/decoction (e.g., Triphala Kashaya).
🔸Position – Lithotomy position.
🔸 Medicine Preparation – Selected medicated oil/ghee warmed mildly.
🔸 Pichu Preparation – Sterile cotton swab is soaked in the medicated oil/ghee.
🔸 Insertion – Pichu placed gently inside vagina covering cervical region.
🔸Retention – Kept for 30 min to several hours (as advised).
🔸Removal &amp; Cleaning – Pichu removed; area cleaned with lukewarm water or mild decoction.
🔸Yoni Vyapad
🔸Vandhyatva
🔸Yonikanda
🔸Yoni Daha
🔸Yoni Kandu
🔸Yoni Srava
🔸Vataja Yoni Roga
🔸Pittaja Yoni Roga
🔸Kaphaja Yoni Roga
🔸Vulvovaginitis
🔸Cervical erosion
🔸During menstruation
🔸Pregnancy (unless prescribed for specific condition)
🔸Acute genital infections
🔸Sexually transmitted diseases (active stage)
🔸Genital trauma or bleeding
🔸Maintain strict hygiene of hands, cotton, and instruments.
🔸Avoid overheated oil (only lukewarm).
🔸Check for oil/ghee allergies before application.
🔸Do not exceed prescribed retention time.
🔸Stop treatment if burning, itching, swelling, or discomfort occurs.
🛑https://chat.whatsapp.com/GHZLdOxHR1E8fqpFlNp2Te?mode=ac_t
11/08/2025, 20:01 - +91 95446 87331: This message was deleted</t>
  </si>
  <si>
    <t>JARA JANYA TIMIRA / ( PRESBYOPIA )</t>
  </si>
  <si>
    <t>(Etiology / Causes)
Classical Causes
Jara – Ageing (Vaya parinama) leading to dhatu kshaya
Dhatukshaya – Especially of Rasadhatu, Raktadhatu, Majja and Ojas
Vata prakopa due to natural aging
Chakshushya ahara &amp; vihara varjana – Avoidance of eye-nourishing food and lifestyle
Atiyoga of drishti – Excessive strain on eyes (reading in dim light, prolonged focus)
Asatmya indriyartha samyoga – Incompatible sensory exposure (glare, dust, smoke)
Reference:
Suśruta Saṃhitā, Uttara Tantra 7/4–7 (Timira Nidana)
Aṣṭāṅga Hṛdaya, Uttara Tantra 13/1–3 (Timira Nidana)</t>
  </si>
  <si>
    <t>(Premonitory Signs)
Eye strain on reading or fine work
Slight blurring of vision in low light
Feeling of heaviness in eyes
Watering of eyes
Difficulty in focusing
Need for more light while reading
Reference:
Suśruta Saṃhitā, Uttara Tantra 7/8–9</t>
  </si>
  <si>
    <t>(Clinical Features)
Gradual diminution of vision
Blurred vision, especially in dim light
Difficulty in reading small letters
Need for brighter light for near work
Absence of acute pain or redness (as it is non-inflammatory)
Reference:
Suśruta Saṃhitā, Uttara Tantra 7/10–14 (Timira Lakṣaṇa)</t>
  </si>
  <si>
    <t>Built &amp; Nutrition: May be normal or undernourished in elderly.
Posture &amp; Gait: Stooped posture, slow movements due to age.
Skin: Wrinkling, dryness, loss of elasticity.
Hair: Greying or hair loss.
Vital Signs: BP, pulse, and respiration within or slightly outside normal range depending on comorbidities.
Face/Eyes:
Diminished visual acuity (especially near vision).
Use of spectacles.
No obvious redness in early stages, but clouding of lens may be seen.
Squinting or difficulty focusing.</t>
  </si>
  <si>
    <t>Ophthalmic (Local Eye Exam):
Visual acuity testing (Snellen’s chart) – reduced.
Lens – partial or complete opacity in cataract cases.
Retina – age-related macular degeneration (AMD) signs: drusen, pigmentary changes.
Pupillary reaction – normal in early cataract, sluggish in optic nerve diseases.
Extraocular movements – normal unless associated neurological disorder.
Neurological: Rule out optic neuropathy.
Other Systems: Usually normal unless comorbidities like diabetes, hypertension.</t>
  </si>
  <si>
    <t>(Mostly to find cause or associated conditions)
FBS / HbA1c – to detect diabetes mellitus.
Lipid Profile – risk factor assessment for vascular eye diseases.
Blood Pressure Monitoring – for hypertensive retinopathy risk.
CBC – rule out anemia.
Vitamin A levels – rarely deficient in elderly but may aggravate vision issues.
ESR / CRP – if inflammatory cause suspected.
Ophthalmic-specific:
Slit Lamp Examination – to assess cornea, lens, anterior chamber.
Fundoscopy / OCT (Optical Coherence Tomography) – to detect retinal or macular degeneration.
Tonometry – to check for glaucoma.
Perimetry (Visual Field Test) – detect peripheral vision loss.
🛑https://chat.whatsapp.com/DzXFNbDnzRhA39bhT8Op18?mode=ac_t</t>
  </si>
  <si>
    <t>Senile cataract
Age-related macular degeneration (AMD)
Presbyopia
Glaucoma (chronic open-angle type)
Diabetic retinopathy
Hypertensive retinopathy
Retinal vein occlusion
Optic neuropathy (ischemic or compressive)</t>
  </si>
  <si>
    <t>(Pathogenesis)
1. Vata vriddhi due to jara
2. Dhatu kshaya (Rasa, Rakta, Majja) leads to depletion of Alochaka Pitta
3. Loss of Drishti bala → disturbance in Rasavaha, Raktavaha, Majjavaha srotas
4. Ocular tissues become weak → Timira develops gradually
Samprapti Ghataka:
Dosha: Vata (predominantly), Pitta kshaya
Dushya: Rasa, Rakta, Majja dhatu
Srotas: Rasavaha, Raktavaha, Majjavaha, Chakshurvaha
Agni: Mandagni at tissue level
Roga marga: Madhyama
Adhisthana: Netra (Drishti mandala)</t>
  </si>
  <si>
    <t>Principles:
Vata-pitta hara
Chakshushya &amp; Rasayana chikitsa
Indriya poshana (nourishment of sense organ)
Rasadhatu &amp; Majja dhatu poshana
General Measures:
Netraseka – Eye irrigation with medicated decoctions
Anjana – Application of collyrium (Rasanjana, Sauviranjana)
Snehapana – Intake of medicated ghee (e.g., Triphala Ghrita)
Nasya – Medicated nasal drops (Anu taila, Shadbindu taila)
Akshi tarpana – Retention of medicated ghee/oil over eyes (Go ghrita, Jeevaniya ghrita)
Virechana – Mild purgation to balance pitta and vata
Reference:
Suśruta Saṃhitā, Uttara Tantra 18 (Timira–Kacha–Linganasika Chikitsa)
Aṣṭāṅga Hṛdaya, Uttara Tantra 13/43–68</t>
  </si>
  <si>
    <t>(Relieving Factors)
Application of ghrita-based eye treatments
Avoidance of glare, dust, smoke
Cool, shaded environment
Consuming chakshushya ahara (Amla, draksha, leafy greens)
Mild abhyanga &amp; shiro abhyanga</t>
  </si>
  <si>
    <t>VISESHA  CHIKITSA (Specific Management for Jara Janya Timira)</t>
  </si>
  <si>
    <t>Excessive exposure to strong light or screen glare
Prolonged reading without rest
Night work or reading in dim light
Dry and dusty environment
Excessive vata-aggravating diet (dry, cold, light foods)
Netra Tarpana – With Triphala Ghrita, Jeevantyadi Ghrita, Maha Triphala Ghrita
Snehapana – With medicated ghritas like Triphala Ghrita, Amalaki Rasayana Ghrita
Rasayana Therapy – Amalaki Rasayana, Chyawanprash, Saptamrita Lauha
Nasya – With Anu Taila or Shadbindu Taila (daily morning)
Akshi Prakshalana – With Triphala kwatha
Shirobasti/Shirodhara – With Ksheerabala Taila or Mahamasha Taila for vata control
Reference:
Suśruta Saṃhitā, Uttara Tantra 18/58–75
Aṣṭāṅga Hṛdaya, Uttara Tantra 13/54–66
🛑https://chat.whatsapp.com/DzXFNbDnzRhA39bhT8Op18?mode=ac_t</t>
  </si>
  <si>
    <t>KARNA PIPPALI/ AURAL POLYPS</t>
  </si>
  <si>
    <t>(Etiology)
References: Suśruta Saṁhitā – Uttara Tantra, Ch. 20 (Karnaroga Nidāna)
Śīrṣa śīta-snigdha viṣama sevana – exposure to cold, oily, or irregular regimen.
Karna mārdava abhighāta – injury or trauma to the ear.
Āmla-lavaṇa-kaṭu ati-sevana – excess intake of sour, salty, or pungent foods.
Jala-kriyā mithyā – improper ear washing or entry of water.
Kapha-vāta prakopa hetu – habits causing aggravation of Kapha and Vāta.</t>
  </si>
  <si>
    <t>(Prodromal Symptoms)
Karnamṛdu-ta (tenderness in the ear)
Śotha (slight swelling inside ear canal)
Kandu (itching in ear)
Śūla mṛdu (mild pain)
Śrava abhilāṣa (feeling of fluid or discharge coming)</t>
  </si>
  <si>
    <t>(Symptoms)
Suśruta Uttara Tantra 20/7–8
Karna-śūla tīvra – severe ear pain.
Śotha – swelling in the ear canal.
Toda – pricking sensation.
Rāga – redness.
Śopha-granthi – raised boil-like swelling.
Sometimes kaphaja śrava – oozing of pus when the boil ruptures.</t>
  </si>
  <si>
    <t>Pulse: Normal or slightly raised if secondary infection present
Temperature: Usually normal; may be mildly elevated in acute inflammation
Blood Pressure: Within normal range (unless systemic condition)
Respiratory Rate: Normal
General Appearance: May show discomfort, scratching of ear, irritability (especially in children)</t>
  </si>
  <si>
    <t>ENT Examination:
External Ear: Papillomatous growth(s) seen on the external auditory canal wall
Discharge: Possible serous or purulent if infected
Hearing Assessment: Conductive hearing loss possible
Otoscopy: Raised, rough, wart-like lesion in EAC; surrounding skin inflamed
Neck Examination: Check for regional lymphadenopathy
Cranial Nerves: Assess facial nerve if lesion extends deep</t>
  </si>
  <si>
    <t>CBC: To rule out infection (↑ WBC count in case of bacterial involvement)
ESR / CRP: May be raised in inflammatory state
Ear Swab Culture &amp; Sensitivity: If discharge is present
Histopathology (Biopsy): To confirm papilloma &amp; rule out malignancy
Audiometry: To assess hearing loss
Imaging (if needed): HRCT temporal bone for deeper lesions
🛑https://chat.whatsapp.com/DzXFNbDnzRhA39bhT8Op18?mode=ac_t</t>
  </si>
  <si>
    <t>KARNA PIPPALI/AURAL POLYPS</t>
  </si>
  <si>
    <t>1. Aural papilloma (Squamous papilloma of EAC)
2. Keratosis obturans
3. External auditory canal cholesteatoma
4. Otitis externa (chronic)
5. Aural polyp
6. Seborrheic keratosis</t>
  </si>
  <si>
    <t>1. Nidāna sevana → vitiation of Kapha and Vāta in the Karna marma sthāna.
2. Kapha causes śotha, guru and pīḍaka formation
3. Vāta causes śūla and toda.
4. Localised pitta anubandha may add rāga and dāha.
5. Result: Granthi / Pīḍaka inside the ear canal = Karna Pippali.</t>
  </si>
  <si>
    <t>(General Management – from Suśruta &amp; Aṣṭāṅga Hṛdaya)
Snehana – application of medicated oils in and around the ear (Karna Pūraṇa).
Swedana – mild fomentation around ear area.
Śamana for Kapha–Vāta:
Ghṛta with tikta-kaṭu dravyas internally.
Avoid cold exposure and water entry in ear.</t>
  </si>
  <si>
    <t>Warm oil instillation (e.g., Bala Taila, Nārāyaṇa Taila).
Mild fomentation.
Soft diet avoiding kapha-aggravating food.</t>
  </si>
  <si>
    <t>SEKHAM / EYE DOUCHE</t>
  </si>
  <si>
    <t>Cold exposure, cold oil or water in ear.
Excess sour, salty food.
Scratching / probing inside ear.
Staying in dusty, moist, or windy environment.
Local therapy:
Karna Pūraṇa – instillation of warm medicated oil.
Taila: Bala Taila, Māṣa Taila, Āragvadhādi Taila.
Lepa around auricle with Eranda-mūla kalka or Triphala kalka.
If suppuration occurs → gentle evacuation of pus + healing oil drops (Jatyādi Taila).
Internal therapy:
Śamana:
Kashayam: Dashamūla kwatha, Eranda-mūla kwatha.
Ghṛta: Mahātikta Ghṛta in mild doses.
Śodhana (if recurrent or associated with high Kapha):
Mild Virechana with Trivṛt Lehya.
Pathya–Apathya:
Pathya: Warm water for drinking, easily digestible food, avoiding loud noise exposure.
Apathya: Dairy excess, day sleep, head bath with cold water during active stage.
Classical References:
Suśruta Saṁhitā – Uttara Tantra, Ch. 20 – Karnaroga
Aṣṭāṅga Hṛdaya – Uttara Tantra, Ch. 23
Bhāvaprakāśa – Uttarardha, Karnaroga Prakaraṇa
🛑https://chat.whatsapp.com/DzXFNbDnzRhA39bhT8Op18?mode=ac_t
📌DEFINITION
🔸Ubtan is a traditional Ayurvedic herbal paste made from powdered herbs, pulses, and other natural ingredients, used for cleansing, exfoliation, improving complexion, and enhancing skin health.
📌DRUGS USED
🔸Haridra
🔸Chandana
🔸Vacha
🔸Masoor dal
🔸Yastimadhu
🔸Amla
🔸Lodhra
🔸Kustha
📌PROCEDURE
🔸Select suitable herbal powders according to skin type and purpose.
🔸Mix with appropriate liquid medium (milk, rose water, honey, or herbal decoction) to form a smooth paste
🔸Apply evenly on cleansed skin.
🔸Leave until semi-dry.
🔸Gently massage in circular motion for exfoliation.
🔸 Rinse off with lukewarm water.
📌INDICATED DISEASES
🔸Vyanga
🔸Varna vikara
🔸Mukhadushika
🔸Charma rog
🔸Twak kashaya
📌MUST BE AVOIDED IN
🔸Open wounds
🔸Acute skin infections
🔸Allergic dermatitis
🔸Severe sunburn
📌PRECAUTIONS IN TREATMENT
🔸Always perform patch test before full application.
🔸Avoid rubbing harshly on sensitive or inflamed skin.
🔸Select ingredients according to skin type (dry, oily, sensitive).
🔸Ensure cleanliness of materials and mixing medium.
🔸Avoid contact with eyes and mucous membranes.
🛑https://chat.whatsapp.com/HU7KQAVDpru1N9ZjvIISi3?mode=ac_t
📌DEFINITION
🔸SEKHAM is an external ocular therapy in which medicated liquids (decoctions, milk, ghee, herbal infusions) are poured in a continuous gentle stream over the closed or open eyes for a specified duration, mainly for treating eye disorders.
📌DRUGS USED
🔸Triphala
🔸Daruharidra
🔸Yashtimadhu
🔸Chandana
🔸Amalaki
🔸Madhu
🔸Goghrita
🔸Saindhava Lavana
📌PROCEDURE
🔸Preparation – Select suitable medicated liquid based on disease and patient’s constitution. Warm or cool the liquid as per indication
🔸Positioning – Patient lies supine in a comfortable position.
🔸Application – The medicated liquid is poured in a thin, continuous stream from a specific height over the open or closed eyes for a fixed time.
🔸Post-care – Eyes are gently wiped, and medicated ghee or eye drops are applied if needed.
📌INDICATED DISEASES
🔸Abhishyanda
🔸Adhimantha
🔸Timira
🔸Arjuna
🔸Sukla Patalagata Roga
🔸Vataja Netra Roga
🔸Pittaja Netra Roga
📌MUST BE AVOIDED IN
🔸Acute eye injuries
🔸Severe eye pain of unknown origin
🔸Ulceration of cornea
🔸Active purulent eye infections
🔸Post-ocular surgery until healed
📌PRECAUTIONS
🔸Maintain sterile and fresh medicated liquid.
🔸Temperature of liquid should be suitable (neither too hot nor too cold).
🔸Avoid sudden forceful pouring to prevent discomfort.
🔸Perform in a calm, dust-free environment.
🔸Monitor patient for burning, redness, or excessive watering.
🛑https://chat.whatsapp.com/DzXFNbDnzRhA39bhT8Op18?mode=ac_t
12/08/2025, 17:59 - Dr sonu kailas k: Follow the BAMS UPDATES channel on WhatsApp: https://whatsapp.com/channel/0029Va94t5WFHWq8Gd5nh63W</t>
  </si>
  <si>
    <t>MUTRA ATI PRAVARTHI</t>
  </si>
  <si>
    <t>(Causative factors)
Classical texts do not mention “Mūtra Ati Pravṛtti” as an independent vyadhi, but it is seen as a symptom in various conditions like Prameha, Mutrakṛcchra, Ashmari etc. Nidānas are derived from these contexts:
References: Suśruta Saṃhitā, Nidāna Sthāna 6; Caraka Saṃhitā, Cikitsā Sthāna 6.
Aharaja (Dietary)
Guru, snigdha, ati-madhura āhāra
Excessive intake of milk and milk products
Navānna (freshly harvested rice), dadhi, ikṣu-rasa
Viharaja (Lifestyle)
Divāsvapna (day sleep)
Alpa vyāyāma (lack of exercise)
Ati-āsana (sedentary habits)
Manasika
Chinta, shoka, bhaya
Other
Ati-pāna (excess fluid intake)
Vata-kapha prakopa and dhātu kṣaya</t>
  </si>
  <si>
    <t>(Prodromal features)
In prameha context (Caraka Sūtra 17):
Tandra (drowsiness)
Alasya (lassitude)
Anga gaurava (heaviness in body)
Pipāsā adhikya (excessive thirst)
Sweda gandha &amp; mala-mūtra gandha vriddhi (increased smell of sweat, urine, stool)
Pipāsā and mūtra pravṛtti slightly increased before full manifestation</t>
  </si>
  <si>
    <t>(Clinical features)
Mūtra Ati Pravṛtti = excessive quantity &amp; frequency of urination.
Ati pravṛtti of mūtra both in divā &amp; rātri
Kṣudhā, pipāsā vriddhi
Kara-pāda daha (burning in palms and soles)
Śarīra kṣaya / dourgandhya in chronic cases
Sometimes mūtra is avila (turbid) and madhura (sweet in taste in prameha)</t>
  </si>
  <si>
    <t>Vital signs: BP, pulse, temperature, respiratory rate
General appearance: Hydration status, nutritional status
Signs of systemic disease:
Weight loss (suggestive of diabetes mellitus)
Pallor (anemia, chronic kidney disease)
Pedal edema (renal pathology)
Skin: Dryness, pruritus (diabetes), pigmentation changes
Oral cavity: Dry tongue (dehydration), acetone odor (DKA)
Abdomen: Palpation for bladder distension, renal masses</t>
  </si>
  <si>
    <t>Cardiovascular system: Signs of heart failure or hypertension
Respiratory system: Kussmaul breathing (DKA)
Nervous system: Peripheral neuropathy (diabetes), altered mental status (electrolyte imbalance)
Genitourinary system: Palpable bladder, prostate enlargement in men, suprapubic tenderness</t>
  </si>
  <si>
    <t>Urine analysis: Volume, specific gravity, glucose, protein, ketones, microscopy
Blood glucose: Fasting, postprandial, HbA1c
Renal function tests: Serum creatinine, BUN, electrolytes
Serum calcium (hypercalcemia causes polyuria)
Water deprivation test (for diabetes insipidus)
Plasma osmolality &amp; Urine osmolality
Hormonal profile: ADH level (if diabetes insipidus suspected)
🛑https://chat.whatsapp.com/DzXFNbDnzRhA39bhT8Op18?mode=ac_t</t>
  </si>
  <si>
    <t>MUTRA ATHI PRAVARTHI</t>
  </si>
  <si>
    <t>Diabetes mellitus
Diabetes insipidus (central or nephrogenic)
Chronic kidney disease with impaired concentrating ability
Psychogenic polydipsia
Hypercalcemia
Hypokalemia
Post-obstructive diuresis</t>
  </si>
  <si>
    <t>Nidāna sevana → doṣa prakopa (mainly Kapha in prameha, Vāta in mūtra vega vriddhi)
Doṣa dūṣya sammūrcchana with Meda, Mamsa, Kleda
Mootravaha srotas dushti
Apāna vāyu vaishamya → mūtra pravṛtti ati yukta
In prameha: Kapha + meda → kleda vriddhi → excessive mūtra sravana
Reference: Caraka Cikitsā 6/6–9, Suśruta Nidāna 6.</t>
  </si>
  <si>
    <t>Nidāna parivarjana (avoid causative factors)
Doṣa pratyanīka chikitsā
Kapha-pittahara and vāta anulomana measures
Mootravaha srotoshodhana
Reference: Cakrapāṇi on Caraka Cikitsā 6.</t>
  </si>
  <si>
    <t>(Palliative measures)
Tikta, kaṣāya, madhura rasa dravyas
Ksheera with trina moola kashaya in pitta-pradhana
Stambhana dravyas in excessive pravṛtti without srotorodha
Gokshura, Punarnava, Chandana, Usheera</t>
  </si>
  <si>
    <t>Guru, snigdha, ati-madhura āhāra
Divāsvapna
Ati-pāna of jala in kapha-pradhana prameha
Ushna, amla, lavana, katu rasa in pitta-pradhana</t>
  </si>
  <si>
    <t>VISESHA  CHIKITSA (Specific management based on type)</t>
  </si>
  <si>
    <t>Langhana, Rukshana in kapha-pradhana
Mrudu virechana for pitta-pradhana
Vasti karma in *vāta-pradhana or apāna vata dushti
Use of mūtravirechana + stambhana dravyas depending on doṣa state
Common yogas:
Triphala kashaya
Punarnavadi kashaya
Gokshuradi guggulu
Chandanasava, Usheerasava in pitta-predominance
Nyagrodhadi churna (for stambhana)
Kapha pradhana (Prameha type):
Langhana, Rukshana, Tikta-Kashaya rasa
Shilajatu, Gudmar, *Nishamalaki churna
Pitta pradhana:
Cooling dravyas – Chandana, Usheera, Amalaki
Vata pradhana:
Snigdha basti, ksheera, ghrita preparations
Mūtravirechaniya dravyas in moderate doses
🛑https://chat.whatsapp.com/DzXFNbDnzRhA39bhT8Op18?mode=ac_t</t>
  </si>
  <si>
    <t>NASAPRATINAHAM</t>
  </si>
  <si>
    <t>(Etiology)
Causes are mentioned in Śuśruta Saṃhitā, Aṣṭāṅga Hṛdaya – Uttara Tantra (Nāsa roga nidāna context), mainly under Nāsa roga hetu:
Atiśīta sevana – Excess exposure to cold air, water
Ati dhūma, raja sevana – Excess smoke/dust inhalation
Abhighāta – Injury to nasal passages
Vega dhāraṇa – Suppression of natural urges, esp. sneezing
Kṛmi / viṣa sevana – Parasitic infection or toxic exposure
Rūkṣa, kaṭu, tikṣṇa ahāra in excess
Kapha vardhaka nidāna – Overuse of heavy, cold, unctuous foods leading to śleṣma sañcaya</t>
  </si>
  <si>
    <t>Mild nasal stuffiness
Heaviness in head and face
Reduced smell perception (ghrāṇa indriya mandya)
Watering from nose or eyes intermittently
Mild headache or facial pressure</t>
  </si>
  <si>
    <t>Nāsa rodha – Blocked nostrils
Pravāha – Watery discharge (srāva) or mucoid discharge
Ghrāṇa nāśa – Loss of smell (temporary)
Śira gaurava – Head heaviness
Kāsā-śvāsa if severe blockage
Voice changes (nāsa svara) in some cases</t>
  </si>
  <si>
    <t>Vital Signs: Temperature, pulse rate, respiratory rate, blood pressure, oxygen saturation.
General Appearance: Any signs of respiratory distress, mouth breathing, nasal voice (hyponasal speech), facial puffiness.
Inspection: External nasal deformity, swelling over nasal bridge, discharge around nostrils.
Palpation: Tenderness over sinuses (frontal, maxillary), nasal bone stability.
Transillumination test (for sinus involvement).</t>
  </si>
  <si>
    <t>Respiratory System: Auscultation for adventitious sounds if lower airway involvement.
ENT Examination:
Anterior rhinoscopy: Swelling of nasal mucosa, polyps, deviated septum, crusts, discharge.
Posterior rhinoscopy (if required).
Oropharynx: Post-nasal drip, tonsillar hypertrophy.
Ear: Check for Eustachian tube blockage.
Neurological Exam: If headache or suspected intracranial spread.</t>
  </si>
  <si>
    <t>CBC – leukocytosis in infections, eosinophilia in allergies.
Absolute Eosinophil Count (AEC) – in allergic rhinitis.
Nasal smear – eosinophils, neutrophils.
Allergy testing – skin prick test or serum IgE.
Culture &amp; Sensitivity – if purulent discharge present.
Blood sugar – to rule out diabetes in recurrent infections.
Radiological &amp; Endoscopic Investigations
X-ray PNS (Water’s view) – for sinusitis.
CT scan PNS – for chronic sinusitis, anatomical variations.
Nasal endoscopy – for structural obstruction (polyps, tumors, deviated septum).
🛑https://chat.whatsapp.com/DzXFNbDnzRhA39bhT8Op18?mode=ac_t</t>
  </si>
  <si>
    <t>1. Allergic rhinitis
2. Acute or chronic rhinosinusitis
3. Deviated nasal septum (DNS)
4. Nasal polyps
5. Hypertrophic turbinates
6. Adenoid hypertrophy (in children)
7. Foreign body nose
8. Choanal atresia
9. Nasopharyngeal carcinoma
10. Granulomatous diseases (e.g., Wegener’s granulomatosis)</t>
  </si>
  <si>
    <t>1. Nidāna sevana → Kapha doṣa prakopa (mainly śleṣma, sometimes vāta anubandha)
2. Kapha avarodha in ūrdhva jatrugata srotas (prāṇavaha &amp; annavaha srotas)
3. Srotorodha in nāsāpatha → obstruction of vāta gati
4. Result → Nāsa rodha, śabda bheda, ghrāṇa hāni
5. In chronic cases – doṣa sañcaya → āma formation → pratināha sthāyī roga</t>
  </si>
  <si>
    <t>Reference: A.H. Uttara Tantra 22, Su. Uttara Tantra 21
Kapha śamana &amp; vāta anulomana
Srotoshodhana (clearing nasal passages)
Śīta pratyanīka cikitsā – warm, pungent, bitter therapies
Pratiśyāya cikitsā nyāya when acute stage
Āma pachana if associated with indigestion and heaviness</t>
  </si>
  <si>
    <t>(Things that relieve)
Warm steam inhalation with arka patra, ajwain, vacha
Nasya with anu taila or shadbindu taila in kapha stage
Intake of warm water and light diet (yusha, munga yusha)
Dhūmapāna with kapha-hara herbs (haridra, vacha, agaru)</t>
  </si>
  <si>
    <t>YONI VARTI / INTRA VAGINAL MEDICATED SUPPOSITORY</t>
  </si>
  <si>
    <t>(Things that worsen)
Exposure to cold wind, cold water bathing
Sleeping during the day
Excess milk, curd, banana intake in kapha stage
Staying in damp, dusty environments
Śodhana (Cleansing) – in Chronic / Severe Kapha stage
Nāsya karma – Anu taila, Shadbindu taila, Marichyadi taila (kapha-vāta hara)
Śiro virechana with shirovirechana nasya oils
Dhuma – Vacha, haridra, agaru smoke
Śamana (Palliative)
Katu-tikta rasa pradhāna kwatha – Pippali, Maricha, Shunthi, Vacha, Haridra
Haridra khanda or Sitopaladi choorna with warm water/honey
Dashamoola kwatha for vāta-kapha involvement
Trikatu choorna + Madhu for kapha vilayana
Ahāra
Warm, easily digestible, light diet
Avoid kapha-aggravating foods (guru, snigdha, śīta)
Ginger tea, tulsi water, pepper soups
Classical References
Aṣṭāṅga Hṛdaya – Uttara Tantra, Nāsa Roga Pratiṣedha Adhyāya
Suśruta Saṃhitā – Uttara Tantra, Nāsa Roga Vibhakti
Śārṅgadhara Saṃhitā – Madhyama Khanda, Pratiśyāya &amp; Nāsa roga chikitsā
Bhāvaprakāśa – Nāsa roga prakaraṇa
🛑https://chat.whatsapp.com/DzXFNbDnzRhA39bhT8Op18?mode=ac_t
📌DEFINITION
🔸Yoni Varti is a form of local intravaginal therapy in which a medicated stick or bolus (varti) made from herbal drugs is inserted into the vagina for therapeutic purposes. It is mainly used to treat local infections, inflammation, and disorders of the female reproductive tract.
📌DRUGS USED
🔸Triphala
🔸Lodhra
🔸Haridra
🔸Guggulu
🔸Daruharidra
🔸Neem (Nimba)
🔸Yashtimadhu
🔸Manjistha
🔸Shatavari
🔸Jati
🔸Guduchi
📌PROCEDURE
1. Patient is advised to empty bladder and clean the local area.
2. Perform gentle vaginal cleansing with lukewarm medicated decoction (e.g.,Triphala Kwatha).
3. Prepare varti from powdered drugs mixed with a binding agent (like ghee or honey) and shape into stick/bolus form.
4. Lubricate varti with medicated ghee/oil.
5. Insert gently into the vaginal canal using aseptic precautions.
6. Leave it for a specific duration (as advised), then remove or allow it to dissolve naturally.
📌INDICATED DISEASES
🔸Yoni Kandu
🔸Yoni Srava
🔸Yoni Paka
🔸Yonivivrita
🔸Yonigata Krimi
🔸Pradara
📌MUST BE AVOIDED IN
🔸Pregnancy
🔸Menstruation
🔸Active vaginal bleeding
🔸Severe pelvic inflammatory disease with fever
🔸Local ulcers or trauma in vagina
📌PRECAUTIONS
🔸Maintain strict local hygiene before and after the procedure
🔸Use only under supervision of an Ayurvedic physician
🔸Avoid excessive or rough insertion to prevent mucosal injury
🔸Select drugs as per disease condition and patient’s prakriti
🔸Ensure no allergy to the herbs used
🛑https://chat.whatsapp.com/GHZLdOxHR1E8fqpFlNp2Te?mode=ac_t</t>
  </si>
  <si>
    <t>MUTRA KSHAYA ( OLIGURIA)</t>
  </si>
  <si>
    <t>(Etiology / Causes)
Classical Reference: Suśruta Saṃhitā, Uttara Tantra 58/3–4; Caraka Saṃhitā, Chikitsā 26.
Ati-rūkṣha āhāra (excess dry food)
Ati-śīta &amp; ati-ushṇa āhāra (extreme cold or hot food)
Vegadharaṇa (suppression of natural urge to urinate)
Ativyāyāma (excessive physical exertion)
Kṣhaya of rasa and rakta dhātu
Kṣhaya or vāta prakopa in basti mārgas</t>
  </si>
  <si>
    <t>(Prodromal Symptoms)
Manda mutra pravṛtti (slightly reduced urine output)
Basti gaurava (heaviness in bladder)
Mutravega ālasyam (delayed initiation of urination)
Alpata of mutra during micturition
Kṛchhrata in mutrapravṛtti (mild difficulty in urination)</t>
  </si>
  <si>
    <t>(Main Signs &amp; Symptoms)
Classical Reference: Suśruta Saṃhitā, Uttara Tantra 58.
Alpata (scanty urine output)
Mutra daurbalya (weak urine stream)
Mutra kṛchhrata (difficulty in passing urine)
Basti ādhmāna (distension of bladder)
Rūkṣhatā &amp; tṛṣhṇā (dryness, thirst)
Daha (burning sensation sometimes due to pitta involvement)</t>
  </si>
  <si>
    <t>General appearance – signs of dehydration (dry tongue, sunken eyes, decreased skin turgor)
Pulse – tachycardia in dehydration or shock
Blood pressure – hypotension in severe volume depletion, hypertension in renal disease
Respiratory rate – may be increased in metabolic acidosis (Kussmaul breathing)
Temperature – fever in infections (UTI, pyelonephritis)
Weight – to monitor fluid balance
Oedema – pedal or facial puffiness in nephrotic/nephritic syndromes
Skin – pallor (anaemia), pruritus (uraemia)</t>
  </si>
  <si>
    <t>a) Cardiovascular System
Heart sounds (S3 in heart failure)
Signs of pericarditis in advanced renal disease
b) Respiratory System
Basal crepitations (pulmonary oedema in renal failure)
c) Abdomen
Palpation for enlarged kidneys (polycystic kidney disease)
Tenderness in loin (pyelonephritis, obstruction)
Palpable bladder (urinary retention)
d) Nervous System
Altered sensorium in severe uraemia
Peripheral neuropathy (chronic kidney disease)</t>
  </si>
  <si>
    <t>Urinalysis – specific gravity, protein, glucose, microscopy
Urine output charting – &lt;400 mL/day = oliguria
Blood urea nitrogen (BUN)
Serum creatinine
Electrolytes – sodium, potassium, chloride, bicarbonate
Complete blood count (CBC) – anaemia, infection signs
Blood glucose – for diabetes screening
Liver function tests – to rule out hepatorenal syndrome
Renal ultrasound – kidney size, obstruction, stones
X-ray KUB / CT scan – structural abnormalities
Urine culture and sensitivity – for infection
🛑https://chat.whatsapp.com/DzXFNbDnzRhA39bhT8Op18?mode=ac_t</t>
  </si>
  <si>
    <t>Acute kidney injury (pre-renal, intrinsic, post-renal)
Chronic kidney disease
Acute glomerulonephritis
Urinary tract obstruction (stones, tumors, strictures)
Dehydration / hypovolemia
Heart failure
Hepatorenal syndrome
Sepsis with multi-organ dysfunction
Diabetic nephropathy</t>
  </si>
  <si>
    <t>(Pathogenesis)
Nidāna sevana → Vāta prakopa, esp. Apāna vāta → Basti mārga saṅkoca / obstruction → Alpata of mutra.
In pitta involvement → basti kleda kṣhaya + ushṇa guna → burning with scanty urine.
In kapha involvement → srotorodha in mutravaha srotas → obstruction &amp; low output.</t>
  </si>
  <si>
    <t>Classical Reference: Caraka Saṃhitā, Chikitsā 26.
Vātahara chikitsā (main)
Mutrala dravya prayoga (urine-promoting herbs)
Snigdha āhāra (unctuous diet)
Basti karma (especially anuvasana &amp; niruha in vāta predominant)
Swedana (mild fomentation in bladder region)</t>
  </si>
  <si>
    <t>(Relieving Factors)
Intake of warm water
Use of ghṛita, kṣhīra
Administration of mutrala dravyas like gokṣhura, punarnavā
Abhyanga &amp; mild svedana</t>
  </si>
  <si>
    <t>(Aggravating Factors)
Excess dry, cold, and rough food
Suppressing urge to urinate
Excessive exertion
Exposure to cold wind or cold water</t>
  </si>
  <si>
    <t>(Specific Treatments)
Herbal Formulations
Gokṣhura kṣhīra pāka – mutrala, basti balya
Punarnavādi kvātha – reduces basti srotorodha
Chandana sārivādi kvātha – pitta-alleviating, cooling
Kulattha yūṣha – basti śodhana, vāta-kapha hara
Panchakarma
Basti karma – Niruha &amp; Anuvasana basti with vāta-pitta hara tailas like Balā taila, Sahacharādi taila
Snehapāna – for vāta śamana and basti mārga snehana
Mridu swedana – for relieving vāta-kapha srotorodha
Pathya (Wholesome Diet &amp; Lifestyle)
Warm, unctuous, light food
Ample warm water intake
Avoid vegadharaṇa
Light physical activity
🛑</t>
  </si>
  <si>
    <t>OBSTRUCTION OR DELAYED SEMINAL DISCHARGE</t>
  </si>
  <si>
    <t>(Etiological Factors)
Caraka, Suśruta, Aṣṭāṅga Hṛdaya references – Causes generally lead to Vāta prakopa in Śukravaha srotas:
Vega-dhāraṇa – Suppression of natural urges (mūtra, pūriṣa, śukra).
Ati-vyāyāma (excess physical exertion).
Abhighāta (trauma) to liṅga-mūla or medhra.
Ati-maithuna or long-term brahmacarya with suppression.
Rūkṣa, laghu, śīta, alpa ahāra.
Mano-vikāra – chinta (worry), bhaya (fear), krodha (anger).
Kṣaya of rasa and śukra dhātu due to chronic illness.</t>
  </si>
  <si>
    <t>Feeling of heaviness or blockage in liṅga-mūla.
Delay in śukra pravṛtti during maithuna.
Diminished kāma-spṛhā (sexual desire).
Discomfort in lower abdomen or perineum before ejaculation.</t>
  </si>
  <si>
    <t>(Clinical Features)
Śukra pravṛtti sanga – obstructed or delayed ejaculation.
Pain in medhra, basti, gudāśraya region during maithuna.
Śukra alpata (reduced quantity).
Śukra pravṛtti with śūla and kṛcchra.
Daurbalya and klama post-ejaculation.
Sometimes associated mūtra sanga or mūtra kṛcchra.</t>
  </si>
  <si>
    <t>Build &amp; Nutrition – May be normal or reduced depending on chronicity
Pallor – If associated with anemia
Signs of systemic illness – e.g., infection, metabolic disorders
Hydration status – Dehydration may affect semen quality
Secondary sexual characters – Developmental anomalies may indicate hormonal cause
Pulse, BP, Temperature – To rule out infection or systemic disease</t>
  </si>
  <si>
    <t>a. Genital Examination
Testicular size, consistency, tenderness
Presence of varicocele
Epididymal thickening
Signs of obstruction (vas deferens palpation)
Penis examination for structural anomalies (hypospadias, phimosis)
b. Endocrine System
Gynecomastia, loss of body hair (hypogonadism clues)
c. Other Systems
Abdominal exam for pelvic mass, hernia
Neurological exam if ejaculatory dysfunction suspected</t>
  </si>
  <si>
    <t>Semen Analysis – Volume, pH, sperm count, motility, morphology, liquefaction time
Hormonal Profile –
Serum Testosterone
LH, FSH
Prolactin
TSH
Ultrasound – Scrotal Doppler (varicocele, obstruction), Transrectal USG (ejaculatory duct obstruction)
Urine &amp; Semen Culture – Infection (e.g., prostatitis, epididymitis)
Genetic Tests – Karyotyping, Y-chromosome microdeletion analysis (if indicated)
Post-ejaculatory Urine Analysis – For retrograde ejaculation
🛑https://chat.whatsapp.com/DzXFNbDnzRhA39bhT8Op18?mode=ac_t</t>
  </si>
  <si>
    <t>Obstructive azoospermia
Non-obstructive azoospermia
Oligospermia
Asthenozoospermia
Teratozoospermia
Hypogonadotropic hypogonadism
Varicocele-related infertility
Retrograde ejaculation
Ejaculatory duct obstruction
Chronic prostatitis / seminal vesiculitis</t>
  </si>
  <si>
    <t>SAMANYA CIKITSA</t>
  </si>
  <si>
    <t>(Pathogenesis)
1. Nidāna sevana → Vāta prakopa, esp. āpāna vāta.
2. Vāta dries and constricts śukravaha srotas.
3. Sanga (blockage) occurs – either due to vāta stambhana or kapha-saṃsarga.
4. Movement of śukra becomes delayed and painful.
Samprāpti ghataka:
Doṣa – Vāta ± Kapha
Dūṣya – Śukra dhātu, rasa dhātu
Srotas – Śukravaha srotas
Srotoduṣṭi – Saṅga
Adhiṣṭhāna – Medhra, liṅga-mūla, basti
Udbhava sthāna – Pakvāśaya
(General Treatment Principle)
Vātānulomana – correct flow of vāta.
Srotoshodhana – remove obstruction.
Bṛṃhaṇa &amp; Balya – nourish and strengthen śukra dhātu.
Manasika śamana – mental relaxation.
Classical references:
Caraka Cikitsā Sthāna 30/143–144 – use of vātānulomana snehana &amp; bṛṃhaṇa dravyas.
Suśruta Cikitsā Sthāna 26/31–32 – mṛdu svedana, taila-snehana, and basti for śukra-vṛddhi.</t>
  </si>
  <si>
    <t>(Relieving Factors)
Snigdha, madhura, guru ahāra (milk, ghee, mamsa rasa).
Abhyanga with taila (bala taila, māṣa taila).
Warm water bath before maithuna.
Mental relaxation and stress reduction.</t>
  </si>
  <si>
    <t>(Aggravating Factors)
Cold, dry food; fasting.
Excessive sexual strain.
Anxiety, fear during maithuna.
Prolonged suppression of mūtra or śukra.
Exposure to cold after intercourse.</t>
  </si>
  <si>
    <t>A. Snehana (Internal &amp; External)
Phala Ghṛta, Aśvagandhā Ghṛta, Śatavari Ghṛta.
Taila abhyanga to lower abdomen, liṅga-mūla, and kati-pradeśa.
B. Svedana
Mṛdu svedana before snehana to relieve vāta stambha.
C. Basti Chikitsā (Classical reference: Caraka Cikitsā Sthāna 30/145)
Anuvāsana basti with māṣa taila, bala taila.
Asthāpana basti with daśamūla kvātha + madhura dravyas.
D. Rasāyana
Aśvagandhā, Śatāvarī, Vidāri, Kapikacchu chūrṇa with milk.
E. Manasika śamana
Use of medhya rasāyana – Brahmi, Śaṅkhapuṣpī.
Śirodhāra with kṣīra-bala taila for stress-induced cases
🛑https://chat.whatsapp.com/DzXFNbDnzRhA39bhT8Op18?mode=ac_t
14/08/2025, 20:47 - Dr sonu kailas k: Follow the BAMS UPDATES channel on WhatsApp: https://whatsapp.com/channel/0029Va94t5WFHWq8Gd5nh63W</t>
  </si>
  <si>
    <t>KAPALA KUSTHA</t>
  </si>
  <si>
    <t>(Causative factors)
(Ref – Caraka Cikitsā 7/4–8, Suśruta Nidāna 5/4–8)
Āhāraja (Dietary):
Ati-guru, ati-snigdha āhāra
Viruddhāhāra (incompatible food combinations)
Ati-śīta or ati-uṣṇa bhojana
Dadhi, matsya, payaḥ sevana in excess
Ati-madhura or ati-lavaṇa ahāra
Vihāraja (Lifestyle):
Divāsvapna
Ajīrṇe bhojana
Vega-dhāraṇa
Ati-snigdha abhyanga in kaphaprakope
Rātri jāgaraṇa
Mānasika (Psychological):
Krodha, śoka, bhaya</t>
  </si>
  <si>
    <t>(General Kuṣṭha Pūrvārūpa – Caraka Cikitsā 7/9–10)
Kandu (itching)
Toda (pricking pain)
Rāga (discoloration)
Piḍakā utpatti (small eruptions)
Śyāva-pāṇḍutā in local area</t>
  </si>
  <si>
    <t>(Signs &amp; symptoms of Kapala Kustha)
(Ref – Caraka Cikitsā 7/21, Suśruta Nidāna 5/13)
Śyāva varṇa – blackish or dark-brown discoloration
Kaṭhina sparśa – hard to touch
Kapāla-sadṛśa rūpa – skin resembling pottery/tile surface
Rukṣatā – dryness
Snigdha lepa absence – no oozing</t>
  </si>
  <si>
    <t>Build &amp; Nourishment – Note nutritional status (often emaciated or undernourished in chronic cases).
Skin Inspection – Scalp dryness, scaling, fissures, thickened skin over scalp, discoloration.
hair – Sparse, brittle, patchy loss or complete alopecia in affected area.
Nails &amp; Mucous Membranes – Check for pitting, discoloration, other dermal signs.
Associated Symptoms – Itching, burning, pain, oozing or crust formation.</t>
  </si>
  <si>
    <t>Skin &amp; Appendages – Full-body examination to rule out spread beyond scalp.
Musculoskeletal System – In advanced chronic dermatoses, check for joint stiffness (psoriatic arthritis possibility).
Lymph Nodes – Examine for occipital, post-auricular lymphadenopathy.
Neurological &amp; Sensory – In some chronic skin diseases, neuropathic symptoms may appear due to scarring or nerve involvement.</t>
  </si>
  <si>
    <t>14/08/2025, 23:58 - +91 95446 87331: 🔺 CASE STUDY NO :189</t>
  </si>
  <si>
    <t>Complete Blood Count (CBC) – To detect anemia or infection.
ESR / CRP – For inflammatory activity.
Skin Scrapings for KOH Mount – To detect fungal elements (dermatophytes).
Bacterial Culture &amp; Sensitivity – If secondary infection suspected.
Skin Biopsy – For histopathology to differentiate between psoriasis, lupus, etc.
Liver &amp; Renal Function Tests – Before starting systemic drugs.
ANA / Autoimmune Panel – If autoimmune dermatosis suspected.
🛑</t>
  </si>
  <si>
    <t>KAPALA KHUSTAM</t>
  </si>
  <si>
    <t>Psoriasis of scalp
Seborrheic dermatitis (severe)
Discoid lupus erythematosus (scalp involvement)
Tinea capitis (chronic or kerion)
Lichen planopilaris
Folliculitis decalvans
Atopic dermatitis (scalp variant)
Chronic cutaneous lupus erythematosus</t>
  </si>
  <si>
    <t>(General Kuṣṭha Samprāpti – Caraka Cikitsā 7/5–8)
1. Nidāna sevana → Doṣa prakopa (Vāta + Kapha pradhāna, Pitta anubandha)
2. Dūṣya – Tvak, Rakta, Māṃsa, Lasikā (Tridoṣa involvement in all Kuṣṭha)
3. Doṣa–Dūṣya saṃmūrcchana in tvak &amp; deeper dhātus
4. Sthānasamśraya in tvak → manifestation of Kapāla Kuṣṭha
(General Kuṣṭha treatment)
(Ref – Caraka Cikitsā 7/39–120)
Śodhana:
Vamana (Kapha)
Virecana (Pitta)
Raktamokṣaṇa (Leech, sirāvyadha – for rakta duṣṭi)
Basti (Vātānulomana)
Śamana:
Tikta–kaṭu rasa dravyas
Kaṣāya rasa pradhāna aushadhas
Ghṛta &amp; taila preparations processed with kuṣṭhaghna dravyas
Pathya–Apathya:
Pathya: Mudga, yava, kulattha, tikta–kaṣāya rasa vegetables, warm water bath, light exercise
Apathya: Dadhi, matsya, dugdha, guru–snigdha, navānna</t>
  </si>
  <si>
    <t>(Relieving factors)
Rūkṣa lepa &amp; prakṣālana
Tikta-kaṣāya rasa prayoga
Śodhana karma (especially vamana-virecana)</t>
  </si>
  <si>
    <t>NJAVARA KIZHI</t>
  </si>
  <si>
    <t>(Aggravating factors)
Snigdha abhyanga in acute stage
Ati-guru, ati-madhura, dadhi, matsya sevana
Divāsvapna
for Kapāla Kuṣṭha
(Ref – Caraka Cikitsā 7/21–22, Aṣṭāṅga Hṛdaya Nidan 14)
Internal medications:
Khādira sara kṣīra pāka
Arogyavardhinī vaṭi (rasaushadhi)
Nimbādi kvātha, Maṇjishṭhādi kvātha
Triphala ghṛta
External applications:
Khadira chūrṇa lepa
Triphala–nimba–turmeric paste
Aragvādādi taila application
Kushta rakṣasa taila
Raktamokṣaṇa – Jalaukā for localized lesions
Classical Reference Table
Topic
Kapāla Kuṣṭha definition
Nidāna
Pūrvārūpa
Samprāpti
General Cikitsā
Viśeṣa description
🛑https://chat.whatsapp.com/DzXFNbDnzRhA39bhT8Op18?mode=ac_t
📌DEFINITION
Njavara Kizhi (Shashtika Shali Pinda Sweda) is a type of sudation therapy where the body is massaged with boluses containing cooked Njavara rice, milk, and herbal decoction to induce sweating, nourish tissues, and relieve stiffness.
📌DRUGS USED
🔸Njavara rice (Shashtika Shali)
🔸Bala (Sida cordifolia) decoction
🔸Cow’s milk
🔸Ghee
🔸Herbal oils (as per condition – e.g., Ksheerabala taila)
📌PROCEDURE
1. Preparation of Bolus:
🔸Cook Njavara rice in a mixture of Bala root decoction and milk until soft.
🔸Tie the cooked rice into small cotton cloth pouches (kizhi).
2. Application:
🔸Patient is given mild oil massage with suitable medicated oil.
🔸Warm boluses are dipped repeatedly in hot milk-decoction mixture and massaged over the whole body or affected part in synchronized strokes.
3. Duration:
🔸Generally 30–45 minutes per session.
4. Completion:
🔸After sweating is induced, remove boluses.
🔸Wipe the body and apply a thin coat of medicated oil.
🔸Patient rests for some time; light diet advised.
📌INDICATED DISEASES
🔸Osteoarthritis
🔸Rheumatoid arthritis
🔸Muscular dystrophy
🔸Neuromuscular disorders
🔸Low back pain
🔸Hemiplegia
🔸Cervical spondylosis
🔸Sciatica
🔸Generalized weakness
📌MUST BE AVOIDED IN
🔸Fever
🔸Acute inflammation
🔸Skin diseases with infection
🔸Severe cardiac disorders
🔸Uncontrolled diabetes
🔸Severe hypertension
🔸Active bleeding disorders
📌PRECAUTIONS IN TREATMENT
🔸Maintain correct temperature (avoid burns).
🔸Avoid excessive pressure during massage in weak or injured tissues.
🔸Monitor patient’s comfort and sweating response.
🔸Adjust number of boluses to maintain warmth throughout.
🔸Use fresh milk and decoction each session.
🔸Avoid in pregnancy unless specifically indicated and supervised.
🛑https://chat.whatsapp.com/DzXFNbDnzRhA39bhT8Op18?mode=ac_t
15/08/2025, 18:41 - +91 95446 87331: This message was deleted
15/08/2025, 18:42 - +91 95446 87331: This message was deleted</t>
  </si>
  <si>
    <t>SANYASA / COMA</t>
  </si>
  <si>
    <t>(Causative factors)
(As per Charaka Chikitsa 10/41–43, Madhava Nidana, Bhava Prakasha)
Abhighāta (severe trauma to head or body)
Ati-vegādharaṇa (suppression of natural urges, especially nidrā &amp; kāsā)
Ati-śrama (excessive physical or mental exertion)
Abhishyanga (sudden exposure to extreme cold/wetness)
Madyātyaya (excessive alcohol/poison intake)
Mūrchhā or Apasmāra complications
Severe depletion of ojas or prāṇa vāyu vitiation</t>
  </si>
  <si>
    <t>(Premonitory symptoms)
(Bhava Prakasha, Madhava Nidana)
Gātra gaurava (heaviness of body)
Śabda asādhana (difficulty in responding to sound)
Netra chalanāsaṃarthya (lack of proper eye movement)
Glāni (extreme fatigue &amp; drowsiness)
Bhrama (giddiness)
Manda smṛti (slow memory response)</t>
  </si>
  <si>
    <t>(Clinical features)
(Charaka Chikitsa 10/44–46)
Prāṇa vāyu avarodha → loss of sensory &amp; motor activity
Acetanatā (loss of consciousness)
Netrāchala abhāva (fixed gaze, no eye movement)
Mūka iva avasthā (mute/unresponsive)
Gātra-stambha (stiffness of limbs)
Nisvasānirodha (irregular/absent breathing in severe stage)
Jīvitāśa hāni (life-threatening condition if prolonged)</t>
  </si>
  <si>
    <t>Level of consciousness – Glasgow Coma Scale (GCS)
Posture &amp; movements – decerebrate/decorticate rigidity, abnormal posturing
Pallor, cyanosis, icterus, clubbing – to rule out systemic illnesses
Pulse – rate, rhythm, volume
Blood pressure – hypotension/hypertension patterns
Respiration – rate, pattern (Cheyne–Stokes, Biot’s, Kussmaul)
Temperature – fever, hypothermia
Skin – dehydration, diaphoresis, trauma marks</t>
  </si>
  <si>
    <t>a. Central Nervous System (CNS)
GCS score
Pupillary reflexes (size, reaction to light)
Motor power &amp; tone (if partially responsive)
Deep tendon reflexes, plantar reflex
Signs of meningeal irritation (Kernig’s, Brudzinski’s)
b. Cardiovascular System
Heart sounds, murmurs
Evidence of arrhythmia or cardiac failure
c. Respiratory System
Breath sounds, rales, signs of aspiration pneumonia
d. Gastrointestinal System
Hepatomegaly, splenomegaly
Signs of metabolic derangements</t>
  </si>
  <si>
    <t>Complete blood count (CBC) – infection, anemia
Blood glucose – hypoglycemia/hyperglycemia
Electrolytes – sodium, potassium, calcium, magnesium
Renal function tests (RFT) – urea, creatinine
Liver function tests (LFT)
Arterial blood gas (ABG) – hypoxia, acidosis/alkalosis
Toxicology screen – drugs, alcohol, poisons
Infection markers – CRP, ESR, cultures
Thyroid profile – hypo/hyperthyroidism
CSF analysis – if CNS infection suspected
Neuroimaging – CT/MRI brain
🛑https://chat.whatsapp.com/DzXFNbDnzRhA39bhT8Op18?mode=ac_t</t>
  </si>
  <si>
    <t>Stroke (ischemic/hemorrhagic)
Hypoglycemic coma
Hyperglycemic crisis (DKA, HHS)
Head injury with raised ICP
Meningitis / Encephalitis
Epileptic post-ictal state
Hepatic encephalopathy
Uremic encephalopathy
Drug or alcohol intoxication
Carbon monoxide poisoning
Hypoxic-ischemic brain injury</t>
  </si>
  <si>
    <t>Nidāna sevana → Vāta pradhāna tridoṣa prakopa (especially prāṇa vāyu vitiation)
Prāṇa vāyu obstructed by aggravated kapha/tamas in śiras
Oja kṣaya &amp; indriya avarodha → Buddhi nasha → Loss of consciousness
Srotorodha in manovaha &amp; pranavaha srotas → Sanyāsa avasthā</t>
  </si>
  <si>
    <t>(Charaka Chikitsa 10/50–55)
Prāṇa vāyu shodhana &amp; stimulation:
Nāsyakarma with Vāta-kapha hara oils (e.g., Anu taila)
Dhūmapāna (medicated smoke)
Śiro-abhyanga &amp; mardana with warm oils (Bala taila, Masha taila)
Saṃjñā-pratyāgamana (revival measures)
Sudden strong smelling dravyas (e.g., hingu, ajamodā, vacha) near nose
Warm ghṛta preparations internally (if patient can swallow)
Ojas &amp; bala vardhana:
Rasāyana like Brahma Rasāyana, Chyavanaprāśa after recovery</t>
  </si>
  <si>
    <t>(Relieving factors)
Swedana &amp; gentle heat application to head/neck
Nasya with hot &amp; pungent oils
Smelling pungent aromatics (vacha, hingu)
Lukewarm ghṛta pāna</t>
  </si>
  <si>
    <t>Exposure to cold &amp; dampness
Heavy, guru, snigdha, kapha-increasing food
Excessive sedation without clearing kapha obstruction
Excessive bloodletting in a weakened patient</t>
  </si>
  <si>
    <t>If due to head injury (śiro-abhighāta) → Raktamokṣaṇa (controlled), snehana, mridu swedana after acute phase
If due to poisoning → Visha chikitsa (anti-toxic measures)
If due to kapha-meda obstruction → Vamana followed by vata-anulomana
If due to vata-kopa with oja kṣaya → Brimhana therapy (ghṛta, kṣīra, māṃsa rasa)
If due to madyātyaya → Madatyaya chikitsa (pippalī, harītakī, madhu)
Classical References
1. Charaka Samhita, Chikitsa Sthana 10/41–55 – Sanyāsa &amp; Prāṇavaha srotas disorders
2. Madhava Nidana, Ch. 24 – Murchha, Sanyāsa, Bhrama
3. Bhava Prakasha, Uttara Khanda – Murchha, Sanyāsa, Apasmara
4. Ashtanga Hridaya, Uttarasthana 6/10–18 – Sanyāsa nidana &amp; Chikitsa
🛑https://chat.whatsapp.com/DzXFNbDnzRhA39bhT8Op18?mode=ac_t</t>
  </si>
  <si>
    <t>AUDUMBARA KUSTHA/ERYTHEMA MULTIFORME</t>
  </si>
  <si>
    <t>(Causes)
Āudumbara Kuṣṭha is described as a kṣudra kuṣṭha (minor type of skin disorder) in Suśruta Saṁhitā (Ni.5/23-24).
General causes are the same as Kuṣṭha Nidāna:
Viruddhāhāra sevana (incompatible food combinations)
Asātmyāhāra vihāra (unwholesome diet and lifestyle)
Guru, snigdha, śīta āhāra ati sevana (heavy, oily, cold food in excess)
Dadhi (curd) and anupa māṁsa (marshy land animal meat) excess
Atyaśana (overeating), Ajīrṇe bhojana (eating in indigestion)
Kaphaprakopakāra kāraṇas (Kapha-increasing factors)
Daivādhivāsavyāpanna karma (sinful acts according to Ayurveda view)
Reference:
Suśruta Saṁhitā, Nidāna Sthāna, 5/3-5
Aṣṭāṅga Hṛdaya, Nidāna Sthāna, 14/3-6</t>
  </si>
  <si>
    <t>Common prodromal features of Kuṣṭha apply:
Kandu (itching)
Toda (pricking sensation)
Śyāvata (darkish discoloration)
Śīta sparśa (cold touch sensation)
Ruja mṛdu (mild pain)
Rūkṣata (dryness of skin)
Reference: Suśruta Saṁhitā, Ni.5/6</t>
  </si>
  <si>
    <t>(Signs &amp; Symptoms)
Āudumbara Kuṣṭha specific features:
Vaivarnyam – skin color resembling Udumbara phala (Ficus racemosa fruit) — reddish-brown, coppery, or bluish tinge.
Mandala rūpa — round patches, well-defined margins.
Śyāva-pīta-rakta varṇa mixture.
Mild itching, mild pain, minimal oozing.
Resembles Dadru but less itching.
Reference:
Suśruta Saṁhitā, Ni.5/23 — "Āudumbaraṁ tu yad vṛttaṁ vaivarnyaṁ udumbarasya sadṛśam..."</t>
  </si>
  <si>
    <t>Vital Signs:
Temperature – usually normal, may be mildly elevated in inflammatory phases
Pulse rate – normal or slightly raised if associated with systemic reaction
Blood pressure – usually normal
Respiratory rate – normal
Body built &amp; nourishment – normal/mildly affected
Skin examination (local)
Reddish or coppery patches
Well-defined margins
Mild to moderate itching or burning
Distribution often over trunk, limbs, or exposed areas
Lymph nodes – not usually enlarged unless secondary infection
Nails, scalp, mucous membranes – usually unaffected</t>
  </si>
  <si>
    <t>Skin system – primary involvement, look for pattern &amp; spread
Cardiovascular, respiratory, GI, CNS – usually normal unless secondary systemic illness
Musculoskeletal – check for arthralgia (in case of erythema multiforme or autoimmune association)</t>
  </si>
  <si>
    <t>(To confirm diagnosis and rule out other causes)
Complete Blood Count (CBC) – may show mild leukocytosis or eosinophilia
Erythrocyte Sedimentation Rate (ESR) – mild elevation
C-Reactive Protein (CRP) – mild elevation in active inflammation
Liver &amp; renal function tests – baseline before any systemic medication
Skin scraping &amp; KOH mount – to rule out fungal infection
Patch test – if contact dermatitis suspected
Serology – HSV antibodies if erythema multiforme suspected
Skin biopsy – definitive if diagnosis uncertain (will show characteristic histopathology)
🛑https://chat.whatsapp.com/DzXFNbDnzRhA39bhT8Op18?mode=ac_t</t>
  </si>
  <si>
    <t>Erythema multiforme
Pityriasis rosea
Contact dermatitis
Psoriasis (guttate or plaque type)
Secondary syphilis rash
Drug-induced exanthematous rash</t>
  </si>
  <si>
    <t>1. Nidāna sevana → Doṣa prakopa (primarily Kapha + Pitta)
2. Doṣas localize in tvak, rakta, māṁsa, and lasikā dhātus (common dūṣya in Kuṣṭha)
3. Strotorodha (microchannel blockage) and avarana occur
4. Doṣa-dūṣya sammūrcchana → Manifestation of Āudumbara Kuṣṭha with its specific varṇa and shape.
Doshic predominance: *Kapha + Pitta
Dūṣya: Tvak, Rakta, Māṁsa, Lasikā
Srotas: Rasavaha, Raktavaha
Reference: Suśruta Saṁhitā, Ni.5/6-7</t>
  </si>
  <si>
    <t>Śodhana — Vamana, Virechana, Raktamokṣaṇa (as per doṣa predominance)
Śamana — Tikta, Kaṣāya, Katu rasa pradhāna dravyas
Rasāyana — For immune enhancement and skin rejuvenation
Reference: Suśruta Saṁhitā, Ci.9/6-12</t>
  </si>
  <si>
    <t>(Relieving Factors)
Use of Tikta-kaṣāya rasa dravyas (Neem, Patola, Nimba)
Light, easily digestible food
Avoidance of Kapha–Pitta aggravating food
Application of cooling herbal pastes</t>
  </si>
  <si>
    <t>VISESHA  CHIKITSA (Specific Treatment for Āudumbara Kustha)</t>
  </si>
  <si>
    <t>Sour, salty, heavy, oily, fermented foods
Exposure to heat and humidity
Daytime sleeping, over-resting
Dairy excess (especially curd)
sodhana
Virechana — with Trivrit lehya, Aragvadha
Raktamokṣaṇa — *Sirāvyadha / *Jalaukāvacaraṇa (especially in localized lesions)
Śamana
Internal:
Nimba ghana vati
Khadira kwātha
Patolakaturohinyādi kaṣāya
External:
Lepa with Nimba, Khadira, Triphala churna with ghee
Udvartana with kaṣāya dravya churna
Reference: Aṣṭāṅga Hṛdaya, Ci.19/1-1
🛑https://chat.whatsapp.com/DzXFNbDnzRhA39bhT8Op18?mode=ac_t</t>
  </si>
  <si>
    <t>NASAGATHA RAKTHAPITHAM</t>
  </si>
  <si>
    <t>(Causative factors)
(Ref: Suśruta Saṃhitā, Uttara Tantra 45; Caraka Saṃhitā, Cikitsāsthāna 4)
Ātyayika hetu (acute causes):
Āma-pāna (excess alcohol, sour &amp; hot drinks)
Ati-śīta or ati-uṣṇa sevana
Vega-dharaṇa (suppression of natural urges)
Krodha, śoka, atyanta śrama
Exposure to āditya (excess sun), agnī, vāta
Abhighāta (injury to nose)
Doṣa–rakta prakopa hetu:
Pitta-kara āhāra (katu, amla, lavana, uṣṇa, vidāhi food)
Madya sevana
Rūkṣa, kṣāra, āmla dravya</t>
  </si>
  <si>
    <t>(Ref: Caraka Saṃhitā, Cikitsā 4/6-7)
Dāha (burning sensation)
Mūrcchā (faintness)
Gātra daurbalya (weakness)
Hridaya spandana (palpitation)
Śiro-gurutā (heaviness of head)
Mukha-dāha, mukha-tālu śoṣa (dryness of mouth &amp; palate)</t>
  </si>
  <si>
    <t>(Symptoms)
(Ref: Suśruta Uttara 45; Aṣṭāṅga Hṛdaya, Uttara 23)
Rakta srāva from nāsā (epistaxis)
Urdhvaga rakthapitta features – blood coming upwards
Rakta is tīkṣṇa, ushma, phenila, kṛṣṇa, pīta, aruṇa depending on doṣa dominance
Pitta-lakṣaṇa: daha, tṛṣṇā, śīta-kāma
Severe blood loss → mūrcchā, daurbalya, bhrama</t>
  </si>
  <si>
    <t>General appearance: Pallor, anxiety, sweating, signs of blood loss.
Vital signs:
Pulse: Tachycardia in case of significant bleeding.
Blood pressure: May be elevated (if hypertensive cause) or low (if hypovolemic).
Temperature: Usually normal, unless secondary infection.
Respiratory rate: Increased if excessive blood loss or aspiration.
Skin &amp; mucous membrane: Pallor, petechiae (in bleeding disorders).
Signs of dehydration or shock (in severe cases).</t>
  </si>
  <si>
    <t>ENT examination:
Anterior rhinoscopy → site of bleeding (commonly Kiesselbach’s plexus).
Posterior rhinoscopy → posterior nasal bleeding.
Deviated nasal septum, polyps, sinusitis, trauma.
Cardiovascular system: Hypertension, murmurs (valvular heart disease).
Respiratory system: Hemoptysis to be ruled out.
Abdominal examination: *Hepatomegaly / splenomegaly (liver disease, portal hypertension).
Neurological exam: If history of head trauma.</t>
  </si>
  <si>
    <t>Complete Blood Count (CBC): Hb, hematocrit (to assess blood loss), platelet count.
Bleeding time (BT), Clotting time (CT).
Prothrombin time (PT), INR, aPTT (for coagulopathies).
Liver function test (LFT): Cirrhosis, portal hypertension.
Renal function test (RFT): Uremic bleeding tendency.
Blood pressure monitoring (Hypertension-related epistaxis).
Imaging:
X-ray PNS / CT scan of paranasal sinuses (sinusitis, polyps, tumors).
Nasal endoscopy if needed.
🛑https://chat.whatsapp.com/DzXFNbDnzRhA39bhT8Op18?mode=ac_t</t>
  </si>
  <si>
    <t>Trauma (digital trauma, fracture, nasal surgery).
Deviated nasal septum.
Nasal polyps, sinusitis.
Foreign body in nose.
Nasopharyngeal carcinoma.
Hypertension.
Blood dyscrasias (leukemia, thrombocytopenia, aplastic anemia).
Hemophilia, von Willebrand’s disease.
Liver disease (cirrhosis → coagulopathy).
Renal failure (uremic bleeding).
Drug induced (anticoagulants, antiplatelets, NSAIDs).</t>
  </si>
  <si>
    <t>(Ref: Caraka Cikitsā 4/3-5)
1. Nidāna sevana → Pitta + Rakta prakopa
2. Doṣa dushti causes rakta-pitta sanga
3. Rakta gets uṣṇa, tīkṣṇa, srāvī
4. Srotorodha / sroto-daurbalya in urdhvajatru region
5. Rakta forced urdhvaga → nasa srava</t>
  </si>
  <si>
    <t>(Ref: Caraka Cikitsā 4/21-25; Suśruta Uttara 45)
Langhana &amp; Śamana in mridu cases
Sheetala upacāra (cold therapy)
Śīta jala pāna
Dugdha, ghṛta, madhura rasa dravya
Stambhana measures for bleeding
Lepa with sheetala dravya
Avaseka with dugdha, ghṛta, chandana, utpala
Virecana (pittahara) in samyak bala patients
Nasya with ghṛta, dugdha
Raktamokṣaṇa in pittaja rakthadushti (in chronic &amp; severe cases)</t>
  </si>
  <si>
    <t>(Relieving factors)
Śīta jala
Dugdha, ghṛta
Madhura, tikta rasa dravyas
Śīta avaseka
Rest in cool place</t>
  </si>
  <si>
    <t>Uṣṇa, tīkṣṇa āhāra (sour, spicy, salty food)
Madya, amla, kṣāra
Atapa sevana (sun exposure)
Vāta sevana (hot winds, exertion)
Anger, excessive speech</t>
  </si>
  <si>
    <t>(Ref: Suśruta Uttara 45; Aṣṭāṅga Hṛdaya Uttara 23)
Nasya karma: Dugdha nasya, ghṛta nasya
Pitta śāmaka dravya:
Drākṣā, utpala, chandana, madhuka, padma, śatāvarī
Amalaki, usheera, musta
Ghṛta preparations:
Maha-tikta ghṛta
Sarpi with drākṣā, madhuka
Ksheera prayoga (milk therapy)
Avaseka / Parisheka: with dugdha + utpala + chandana
Raktamokṣaṇa: sirāvyadha / jalauka in severe rakta dushti
Mānasika upacāra: śamana of krodha, chinta, śoka
Classical References
Caraka Saṃhitā, Cikitsā Sthāna 4 (Rakthapitta Cikitsā)
Suśruta Saṃhitā, Uttara Tantra 45 (Rakthapitta Pratiṣedha)
Aṣṭāṅga Hṛdaya, Uttara Tantra 23 (Rakthapitta Pratiṣedha)
🛑https://chat.whatsapp.com/DzXFNbDnzRhA39bhT8Op18?mode=ac_t</t>
  </si>
  <si>
    <t>MAHA YONI VYAPAD</t>
  </si>
  <si>
    <t>(Causative Factors)
Mithyā āhāra vihāra (improper diet &amp; lifestyle)
Ati maithuna (excessive sexual intercourse)
Vegadharana (suppression of natural urges)
Dhātukshaya (depletion of dhatus)
Rajas (menstrual blood) dushti
Previous untreated yonirogas
Reference: Ch. Chi. 30/21, Su. U. 38/11</t>
  </si>
  <si>
    <t>(Premonitory Symptoms)
General weakness of yoni
Pain or burning sensation in genital tract
Abnormal vaginal discharge (yoni srava)
Feeling of looseness or enlargement in vagina</t>
  </si>
  <si>
    <t>(Clinical Features)
Yoni becomes ati-vivrita (excessively open/wide)
Produces ati-durga gandha (foul smell)
Excessive discharge, sometimes slimy and dirty
Loss of strength and tone of vaginal muscles
Pain &amp; discomfort during intercourse
Often associated with infertility
Reference: Su. U. 38/11, AH. U. 33/24</t>
  </si>
  <si>
    <t>General appearance: Weakness, malaise, cachexia in chronic cases.
Vital signs:
Pulse – tachycardia (due to fever/sepsis).
Temperature – fever (low or high grade).
BP – hypotension in septicemia, normal/raised in pain.
Respiratory rate – may be raised due to fever/pain.
Skin &amp; mucosa: Pallor (anemia due to chronic illness or menorrhagia).
Signs of infection/sepsis: Chills, sweating, fatigue.</t>
  </si>
  <si>
    <t>Abdominal examination:
Tenderness in lower abdomen/pelvis.
Guarding/rigidity (if peritonitis).
Palpable mass (tubo-ovarian abscess, pyometra).
Pelvic examination:
Vaginal discharge (purulent/foul smelling).
Cervical motion tenderness.
Uterine/adnexal tenderness.
Enlarged/tender uterus or adnexal mass.
Other systems:
Cardiovascular → tachycardia in fever/sepsis.
Respiratory → rule out septic emboli if abscess ruptures.
CNS → altered sensorium in septicemia.</t>
  </si>
  <si>
    <t>CBC: Leukocytosis (infection), anemia (chronic).
ESR / CRP: Raised in inflammatory conditions.
Urine routine: To rule out UTI.
High vaginal swab culture &amp; sensitivity: To identify causative organisms (Chlamydia, Gonorrhea, etc.).
Blood culture: If septicemia suspected.
Ultrasound pelvis: To detect endometritis, tubo-ovarian abscess, hydrosalpinx.
CT/MRI pelvis: For complications or doubtful cases.
Pregnancy test (β-hCG): To rule out ectopic pregnancy.
🛑https://chat.whatsapp.com/DzXFNbDnzRhA39bhT8Op18?mode=ac_t</t>
  </si>
  <si>
    <t>1. Pelvic Inflammatory Disease (PID).
2. Endometritis.
3. Cervicitis.
4. Tubo-ovarian abscess.
5. Pyometra.
6. Chronic pelvic pain syndrome.
7. Ectopic pregnancy (ruptured or unruptured).
8. Pelvic tuberculosis.
9. Ovarian cyst torsion with secondary infection.</t>
  </si>
  <si>
    <t>1. Mithyā ahara-vihara → vitiation of Vata, Pitta, Kapha.
2. All doshas together localize in Yoni.
3. They cause dilatation, dushti of rajovaha srotas, and excessive srava.
4. Leads to mahayoni vyapad with foul discharge and loss of function.</t>
  </si>
  <si>
    <t>Nidana parivarjana (avoid causative factors)
Shodhana chikitsa as per dosha predominance:
Vamana – if Kapha dominant
Virechana – if Pitta dominant
Basti – if Vata dominant
Shamana chikitsa – local and systemic pacification
Reference: Ch. Chi. 30/105–110, Su. U. 38/45</t>
  </si>
  <si>
    <t>(Relieving Factors)
Yoni prakshalana (vaginal douche) with decoctions of Triphala, Daruharidra, Musta
Use of ghrita &amp; taila preparations internally and locally
Rasayana dravyas for dhatu pushti</t>
  </si>
  <si>
    <t>Ati maithuna (excessive sexual intercourse)
Ushna, amla, lavana, kshara ahara (pungent, sour, salty, alkaline foods)
Divaswapna (day sleep)
Strenuous physical activity</t>
  </si>
  <si>
    <t>Yoni pichu / yoni varti with medicated ghrita/taila (e.g., Jatyadi taila, Triphala ghrita)
Yoni prakshalana with decoctions like Triphala, Panchavalkala
Yoni dhupana with antimicrobial herbs
Rasayana therapy for dhatu kshaya (e.g., Shatavari, Ashwagandha, Yashtimadhu)
In chronic cases → Uttarabasti with Guduchi taila, Shatavari ghrita
Pathya ahara: light, tikta-kashaya pradhana ahara
Classical Reference Summary:
Charaka Samhita Chikitsa Sthana 30 (Yonivyapad Chikitsa)
Sushruta Samhita Uttara Tantra 38 (Yonivyapad Adhyaya)
Ashtanga Hridaya Uttara Tantra 33
🛑https://chat.whatsapp.com/DzXFNbDnzRhA39bhT8Op18?mode=ac_t</t>
  </si>
  <si>
    <t>VAMINI YONI VYAPADA</t>
  </si>
  <si>
    <t>(Etiological factors)
Causes leading to Vāminī Yoni Vyapad:
Mithyā āhāra vihāra (improper diet &amp; lifestyle).
Excessive rukṣa (dry), kashāya (astringent) &amp; tikta (bitter) dravyas.
Vega-dharaṇa (suppression of natural urges).
Dhātukṣaya (depletion of dhātus, esp. rasa &amp; rakta).
Excessive exertion, fasting, and emaciation.
Manasika nidānas – fear, anxiety, stress (mentioned indirectly).
Reference: Caraka Saṃhitā Cikitsā 30/17; A.H. Uttara 33</t>
  </si>
  <si>
    <t>Decrease in strength &amp; complexion.
Excessive dryness in the body and vagina.
General debility.
Reduced desire for sexual intercourse.
Disturbed menstrual cycle.</t>
  </si>
  <si>
    <t>(Clinical features)
Yoni rukṣatā – dryness of vagina.
Śūla – pain during intercourse.
Vāmanatva – nausea / feeling of repulsion towards coitus (hence name “Vāminī”).
Rajas kṣaya – scanty menstruation / irregular cycle.
Kṣīṇatā – emaciation, loss of strength.
Reference: A.H. Uttara 33/16–17</t>
  </si>
  <si>
    <t>Pallor (to rule out anemia due to chronic discharge/menstrual disturbance)
Nutritional status (BMI, malnutrition, or obesity)
Pulse, Blood Pressure, *Temperature (to rule out systemic illness or infection)
Lymph node examination (inguinal nodes in case of infection)
Edema (in chronic systemic illness or renal involvement)</t>
  </si>
  <si>
    <t>Per abdomen → Organomegaly, mass, tenderness (to rule out PID, tumors)
Per speculum → Vaginal discharge, ulceration, redness, cervicitis, atrophic changes
Per vaginal → Tenderness, uterine size, adnexal mass, mobility
Other systems (Cardio, Respiratory, CNS) to rule out systemic cause of menstrual/sexual dysfunction</t>
  </si>
  <si>
    <t>Blood Tests
CBC (to detect anemia, infection)
ESR/CRP (chronic infection)
FBS/PPBS (rule out diabetes as a risk factor for infections)
Urine Analysis → Rule out UTI, glycosuria
Vaginal Swab / Culture &amp; Sensitivity → Bacterial, fungal, parasitic infections
Pap smear → Cervical pathology
Ultrasound (Pelvis) → To rule out structural abnormalities, PID, ovarian pathology
Hormonal Profile (if indicated) → FSH, LH, Estrogen, Progesterone, Thyroid function
🛑https://chat.whatsapp.com/DzXFNbDnzRhA39bhT8Op18?mode=ac_t</t>
  </si>
  <si>
    <t>1. Bacterial Vaginosis
2. Trichomoniasis
3. Vulvovaginal Candidiasis
4. Pelvic Inflammatory Disease (PID)
5. Cervicitis (Chlamydial, Gonococcal, Non-specific)
6. Atrophic Vaginitis (in menopausal women)
7. Sexually Transmitted Infections (STIs) presenting with discharge</t>
  </si>
  <si>
    <t>SAMANYA CIKITSA (General line of treatment)</t>
  </si>
  <si>
    <t>Nidānas → Doṣa prakopa (mainly Vāta &amp; Pitta) →
Dhātu kṣaya (esp. rasa, rakta, arthava) →
Vāta prakopa leads to rukṣatā, śūla, rajokṣaya.
Pitta involvement causes dāha, rajo-nāsha / artava-kṣaya.
The combination produces features of Vāminī Yoni Vyāpada.
Vāta–pitta śamana measures.
Brṃhaṇa cikitsā (nourishing, strengthening therapy).
Snehana &amp; svedana (oil massage &amp; sudation).
Yoni-pichu &amp; yoni-vasti with medicated ghee/oils.
Rasāyana for dhātu poshana.</t>
  </si>
  <si>
    <t>(Relieving factors)
Snigdha, guru, madhura dravyas.
Abhyanga, snigdha sweda.
Yoni taila / ghṛta pichu.
Brṃhaṇa āhāra – kṣīra (milk), ghṛta, yūṣa, mamsa-rasa.</t>
  </si>
  <si>
    <t>Rūkṣa, kaṭu, tikta, kashāya ahāra.
Langhana, atyvyaayāma (over-exercise).
Rajasrava-nāśaka activities (like stress, night awakening, rukṣa śarīra kriyā).
Excess fasting or suppression of natural urges.</t>
  </si>
  <si>
    <t>Snehana:
Internal – ghṛta (Kalyānaka ghṛta, Phalaghṛta).
External – taila abhyanga.
Svedana – mr̥du swedana.
Yoni chikitsā –
Yoni-pichu / yoni-vasti with balataila, dhanwantara taila, ksheerabala taila.
Yoni prakṣālana with kṣīra siddha dravya.
Brṃhaṇa auṣadhi –
Aśvagandhā, Śatāvarī, Vidāri, Bala, Atibala.
Rasāyana dravyas for dhātu poshana.
Śamana yogas –
Aśokāriṣṭa, Kumāryāsava for rajah-kṣaya.
Balataila, Dhanvantaram taila internally and externally.
Classical References:
Caraka Saṃhitā Cikitsāsthāna 30/17
Aṣṭāṅga Hṛdaya Uttarasthāna 33/16–17
Aṣṭāṅga Saṅgraha Uttarasthāna 34
Bhāvaprakāśa – Yoni Vyāpada Prakaraṇa
🛑https://chat.whatsapp.com/DzXFNbDnzRhA39bhT8Op18?mode=ac_t</t>
  </si>
  <si>
    <t>PUYALASA YONI VYAPAD/ PURULENT VAGINAL DISCHARGE</t>
  </si>
  <si>
    <t>1. Cervicitis (gonococcal / chlamydial)
2. Pelvic Inflammatory Disease (PID)
3. Trichomoniasis
4. Candidiasis (Vulvovaginal)
5. Bacterial Vaginosis
6. Chronic Endometritis</t>
  </si>
  <si>
    <t>SAMANYA CIKITSA (General Management)</t>
  </si>
  <si>
    <t>1. Nidāna sevana → doṣa prakopa (mainly Kapha + Pitta, with Rakta duṣṭi)
2. Duṣṭa doṣa localize in yoni sthāna → śleṣma + pitta saṃyoga
3. Produces puya srava (purulent discharge), daha, kandu, duḥgandha
4. Chronicity → dhātu kṣaya, deha kṛśatva
Doṣa śamana according to Kapha–Pitta predominance
Yoni prakṣālana (washing of vagina) with kṣāra dravya, triphalā kvātha, pañcavalkala kvātha
Yoni dhāra with neem, triphalā, lodhra dravya
Tikta–kaṣāya–kaṭu rasa dominant drugs
Virecana for pitta śamana
Raktamokṣaṇa if rakta duṣṭi is prominent
(Ref: Caraka Cikitsā 30/115, AH Uttara 33/40)</t>
  </si>
  <si>
    <t>(Relieving Factors)
Kaṣāya, tikta rasa drugs (neem, lodhra, triphalā)
Śīta, stambhana, rūkṣa prayoga
Dhūpana and prakṣālana with antiseptic herbs</t>
  </si>
  <si>
    <t>Guru, snigdha, kṣīra, dadhi, matsya, madyapāna
Ati maithuna, rūkṣa āhāra, divāsvapna</t>
  </si>
  <si>
    <t>RAKTHA MOKSHANAM / BLOOD LETTING THERAPY</t>
  </si>
  <si>
    <t>Sodhana :
Vamana for kapha doṣa
Virecana for pitta
Yoni prakṣālana with triphalā kvātha / pañcavalkala kvātha
Yoni dhūpana with guggulu, nimba, vacā
Śamana:
Kaṣāya yoga: Lodhra, Musta, Triphalā, Nimba
Ghṛta prayoga: Tiktaka ghṛta, Mahātiktaka ghṛta
Taila: Nimba taila, Jatyādi taila for local application
Rasayana (Rejuvenation):
Amalaki, Guduchi, Yashtimadhu to prevent recurrence
Classical Reference Sources:
Caraka Saṃhitā Cikitsā Sthāna 30 (Yoni Vyapad Cikitsa)
Suśruta Saṃhitā Uttara Tantra 38 (Yoni Vyapad)
Aṣṭāṅga Hṛdaya Uttara Tantra 33/37–41
Cakradatta – Yoni Vyapad Cikitsa Adhyaya
🛑https://chat.whatsapp.com/DzXFNbDnzRhA39bhT8Op18?mode=ac_t
18/08/2025, 10:48 - +91 95446 87331:
📌DEFINITION
Raktamokṣaṇam is one of the Pañcakarma procedures in Ayurveda aimed at eliminating vitiated blood (doṣha-duṣhita rakta) from the body to cure blood-borne and Pitta-dominant disorders. It is a shodhana (purificatory) therapy.
📌DRUGS USED
🔸Jalaukā (leech)
🔸Alabu (bitter gourd shell)
🔸Śṛṅga (horn)
🔸Sirāvyadha (venesection instruments)
🔸Prachchanna (lancet, scalpel)
📌PROCEDURE
1. Purvakarma (pre-procedure):
🔸Examination of patient, selection of method (jalaukā, sirāvyadha, alabu, śṛṅga, prachchanna).
🔸Preparation of patient and area.
2. Pradhanakarma (main procedure)
🔸Application of the chosen method:
🔸Jalaukā (leech application): Leech is applied to the affected site.
🔸Sirāvyadha (venesection): Controlled incision in vein to let out blood.
🔸Alabu/Śṛṅga/Prachchanna: Localized bloodletting techniques.
3. Paschatkarma (post-procedure)
🔸Removal of leech/incision closure.
🔸Dressing, applying healing drugs, dietary advice, observation.
📌INDICATED DISEASES
🔸Vatarakta
🔸Visarpa
🔸Arbuda
🔸Kushta
🔸Vidradhi
🔸Pidaka
🔸Shvitra
🔸Gridhrasi (in severe cases)
🔸Rakta-pitta
🔸Visha roga
📌MUST BE AVOIDED IN
🔸Bala (children)
🔸Vriddha (elderly)
🔸Stri (pregnant women, menstruating women)
🔸Alpa-rakta (anemia, low blood volume)
🔸Pandu roga (anemia)
🔸Karshya (emaciated persons)
🔸Atisara (diarrhea, dysentery)
🔸Kshata kshina (injury, debility)
🔸Murcha, Bhrama (fainting tendencies)
📌PRECAUTIONS IN TREATMENT
🔸Patient should be examined for Bala (strength), Rakta mātra (blood volume), and Roga bala.
🔸Perform in aseptic conditions.
🔸Avoid excessive bloodletting to prevent shock, murcha (fainting), bala kshaya (weakness).
🔸Always keep stambhana (hemostatic drugs) ready.
🔸Post-therapy care: light diet, rest, avoiding exertion, spicy food, alcohol.
🛑https://chat.whatsapp.com/DzXFNbDnzRhA39bhT8Op18?mode=ac_t</t>
  </si>
  <si>
    <t>SHIRAKAMPHAM /</t>
  </si>
  <si>
    <t>(निदानम् – Etiological factors)
Ati mātra kṣaya of Vāta doṣa due to:
Ati vyāyāma (excessive exercise)
Ati chintā (excessive worry/stress)
Rūkṣa–laghu āhāra (dry, light food intake)
Dhātu kṣaya (tissue depletion, esp. majjā &amp; śukra)
Jara (aging process)
All these lead to Vāta prakopa in the śiras and cause kampana (tremor).
Reference: Caraka Sūtrasthāna 20/11; Suśruta Sūtrasthāna 24/8.</t>
  </si>
  <si>
    <t>(पूर्वरूपम् – Premonitory signs)
Śiro gaurava (heaviness of head)
Manda śūla (mild pain in head)
Bhrama (giddiness)
Sandigdha vākyam (unclear speech in some cases)
Daurbalya (weakness)</t>
  </si>
  <si>
    <t>(लक्षणम् – Clinical features)
Kapana (tremors) in the head
Kampana aggravated on movement
Śiraḥ-śūla (headache)
Nidrā-nāśa (insomnia due to Vāta prakopa)
Manyā-stambha (stiffness of neck)
In chronic cases: hand tremor, jaw tremor, speech disturbance may also be present.
Ref: Suśruta Uttara-tantra 25/3, Vāta-vyādhi lakṣaṇa.</t>
  </si>
  <si>
    <t>Gait observation – unsteadiness, shuffling, festination
Posture – stooped or rigid posture
Tremor observation – at rest, during activity, or intentional
Speech – slow, low-pitched, slurred speech
Facial expression – mask-like face, reduced blinking
Muscle tone – rigidity or spasticity
Reflexes – exaggerated or diminished depending on cause</t>
  </si>
  <si>
    <t>Central Nervous System (CNS):
Tremors (resting, postural, or intention type)
Bradykinesia (slowness of movements)
Rigidity of muscles
Loss of coordination, imbalance
Cardiovascular system: rule out postural hypotension in neurodegenerative disorders
Endocrine system: tremors in hyperthyroidism
Respiratory system: not directly involved but can assess for drug-induced side effects</t>
  </si>
  <si>
    <t>Blood tests:
Thyroid function tests (T3, T4, TSH) → to rule out hyperthyroidism
Blood sugar (to rule out hypoglycemia-induced tremor)
Serum electrolytes (Ca, Mg, K, Na) → electrolyte imbalance causing tremor
Liver and renal function tests (drug metabolism &amp; systemic disease effects)
Neurological imaging:
MRI/CT Brain – to detect basal ganglia, cerebellar or structural lesions
Dopamine transporter scan (DaT-SPECT) – for Parkinson’s disease
🛑https://chat.whatsapp.com/DzXFNbDnzRhA39bhT8Op18?mode=ac_t</t>
  </si>
  <si>
    <t>Parkinson’s disease (resting tremor, bradykinesia, rigidity)
Essential tremor (postural tremor, often familial)
Cerebellar tremor (intention tremor, ataxia)
Hyperthyroidism (fine tremors, tachycardia, weight loss)
Drug-induced tremor (valproate, lithium, bronchodilators, antipsychotics)
Wilson’s disease (hepato-lenticular degeneration with tremor, dystonia)
Multiple sclerosis (cerebellar involvement causing tremor)
Peripheral neuropathy-related tremors</t>
  </si>
  <si>
    <t>(सम्प्राप्तिः – Pathogenesis)
1. Nidāna sevana → Vāta prakopa
2. Vāta takes āśraya in śira (head) and snāyu (nerves)
3. Causes dhātu-kṣaya, especially majja dhātu
4.Prakupita Vāta in śiras causes kampana (tremor).
Samprapti ghataka:
Doṣa: Vāta (Apāna + Vyāna + Prāṇa)
Dūṣya: Majjā dhātu, Snāyu, Śira
Udbhava sthāna: Pākvāśaya
Vyakti sthāna: Śiras
Srotas: Majjā-vaha &amp; Mano-vaha srotas</t>
  </si>
  <si>
    <t>(समान्य चिकित्सा – General line of treatment)
Vāta-hara cikitsā is the key.
Br̥ṃhaṇa, Sneha, Svedana, Mārdaṇa – strengthening and nourishing therapies.
Pathya: Snigdha, guru, madhura–rasa āhāra (milk, ghee, meat soup, oil-preparations).
Vihāra: Avoid stress, excessive exercise, cold exposure.
Ref: Caraka Cikitsā 28/15 – Vāta-vyādhi cikitsā.</t>
  </si>
  <si>
    <t>(उपशय – Relieving factors)
Sneha abhyanga (oil massage)
Śiro-abhyanga &amp; Śirodhārā with kṣīra, taila
Ghṛta pāna (cow ghee intake)
Mr̥du svedana (mild sudation)
Rasāyana prayoga (Aśvagandhā, Brahmī, Kṣīrabala taila)</t>
  </si>
  <si>
    <t>(अनुपशय – Aggravating factors)
Rūkṣa, laghu āhāra (dry, fasting, undernutrition)
Ati vyāyāma, ati mānasa kārya (overwork, stress)
Cold exposure, wind exposure
Excessive vātakara dravyas (peas, dry grains, leafy veg. in excess)</t>
  </si>
  <si>
    <t>(विशेष चिकित्सा – Specific management)
Snehana &amp; Svedana: Taila abhyanga, pañcatiktaka ghṛta
Śiro-abhyanga, Śirodhārā, Śirobasti with kṣīrabala taila, mahānārāyaṇa taila
Basti cikitsā (Best for Vāta):
Anuvāsana basti – kṣīrabala taila
Nirūha basti – daśamūla kvātha + madhura dravyas
Nasya karma: Anu taila, Kṣīrabala taila
Medhya &amp; Vātānulomana dravyas:
Aśvagandhā, Bala, Kapikacchu, Yashtimadhu, Brahmī, Śaṅkhapuṣpī
Rasāyana therapy: For chronic cases to strengthen majjā dhātu.
References:
Caraka Cikitsā 28 (Vāta-vyādhi cikitsā)
Aṣṭāṅga Hṛdaya Nidānasthāna 15/1–6
Suśruta Uttara-tantra 25
🛑https://chat.whatsapp.com/DzXFNbDnzRhA39bhT8Op18?mode=ac_t</t>
  </si>
  <si>
    <t>SHANKHA ROGA – DISEASE OF TEMPORAL REGION / HEAD-SIDE PAIN</t>
  </si>
  <si>
    <t>(Causative Factors)
Ati vyāyāma (excessive physical exertion)
Rūkṣa āhāra sevana (dry, light, non-unctuous diet)
Vāta prakopaka nidāna (excess vātavardhaka ahāra &amp; vihāra)
Ati-śīta-sevana (exposure to cold)
Kṣaya (dhātu-kṣaya, depletion of tissues)
suśruta Samhita, Uttara Tantra 25/12; Mādhava Nidāna</t>
  </si>
  <si>
    <t>(Premonitory Symptoms)
Śūla prādurbhāva in śaṅkha pradeśa (pain around temples)
Gurutā in śira (heaviness of head)
Śaṅkha sphuraṇa (throbbing/ pulsation in temporal region)
Arati (discomfort, irritability)</t>
  </si>
  <si>
    <t>(Clinical Features)
Teevra śūla in śaṅkha bhāga (severe temporal pain)
Rukṣa-śīta sparśa (dryness and cold sensation)
Uccharita vāta lakṣaṇas like bheda (splitting pain)
Sometimes spreading pain to netra (eyes) and karṇa (ears)
Suśruta Uttara Tantra 25/12</t>
  </si>
  <si>
    <t>Vital signs: Temperature, Pulse, Blood pressure, Respiratory rate.
General appearance: Pallor, icterus, cyanosis, clubbing, lymphadenopathy, edema.
Nutritional status.
Hydration status.
Mental status: Consciousness, orientation.</t>
  </si>
  <si>
    <t>🔹 Central Nervous System (CNS):
Higher mental functions, cranial nerve examination.
Motor, sensory system evaluation.
Reflexes.
Signs of meningeal irritation (if suspected).
🔹 Cardiovascular System (CVS):
Pulse rhythm, BP fluctuations.
Auscultation for murmurs.
🔹 Respiratory System:
Breath sounds, any signs of respiratory infection.
🔹 ENT Examination:
Sinus tenderness, ear/nose/throat abnormalities.
Temporomandibular joint tenderness.
Eye examination (fundus, refraction errors).</t>
  </si>
  <si>
    <t>Complete blood count (CBC).
ESR / CRP – inflammatory markers.
Blood glucose, renal and liver function tests.
Thyroid function tests (if indicated).
MRI/CT brain (to rule out intracranial pathology).
EEG (if seizure suspected).
Sinus X-ray / CT (if sinusitis suspected).
Ophthalmic evaluation – visual acuity, intraocular pressure (glaucoma).
🛑https://chat.whatsapp.com/DzXFNbDnzRhA39bhT8Op18?mode=ac_t</t>
  </si>
  <si>
    <t>Migraine (with or without aura).
Tension-type headache.
Cluster headache.
Temporal arteritis (Giant cell arteritis).
Sinusitis (frontal/maxillary).
Glaucoma (acute angle closure).
Trigeminal neuralgia (temporal radiation).
TMJ disorders.
Cervicogenic headache.
Intracranial space occupying lesion (tumor, aneurysm, AV malformation).
Hypertensive headache.</t>
  </si>
  <si>
    <t>(Pathogenesis)
1. Nidāna sevana → Vāta prakopa
2. Vāta localizes in śaṅkha marma sthāna
3. Vāta dries up snāyu &amp; sira → produces bheda-śūla (piercing pain)
4. Chronic condition may spread to netra &amp; karṇa</t>
  </si>
  <si>
    <t>Vātahara line of treatment
Snehana (internal &amp; external oleation)
Svedana (sudation therapy)
Śiro abhyanga (oil massage of head)
Śiro basti / Śiro pichu with vātahara taila (e.g., *Mahanārāyaṇa taila, Ksheerabala taila)
Mridu virechana (mild purgation) for śodhana
Aṣṭāṅga Hṛdaya, Uttara Sthāna 23/9–10</t>
  </si>
  <si>
    <t>(Relieving Factors)
Taila abhyanga (oil massage)
Snigdha āhāra (unctuous, warm food)
Śīta-śūnya parihāra (avoiding cold exposure)
Nidra (proper sleep)</t>
  </si>
  <si>
    <t>(Aggravating Factors)
Ati-vyāyāma (over exertion)
Rūkṣa-śīta āhāra sevana (dry &amp; cold foods)
Rātri jāgaraṇa (night vigil)
Śīta prabhava (cold wind exposure)</t>
  </si>
  <si>
    <t>(Specific Management)
[Specific Ayurvedic treatment, formulation or procedure]
Nasya with anu taila, ksheerabala taila
Lepa – Dashamoola kashaya lepa on śaṅkha pradeśa
Mridu basti with vātahara sneha (eranda taila, ksheerabala taila)
Diet – Snigdha, ushna, laghu &amp; vātahara (yusha, mamsa rasa, ksheera)
Classical Reference
Suśruta Samhita, Uttara Tantra 25/12 – Śaṅkha roga description
Mādhava Nidāna 24/15 – Nidāna &amp; Lakṣaṇa
Aṣṭāṅga Hṛdaya, Uttara Sthāna 23 – Chikitsā
🛑https://chat.whatsapp.com/DzXFNbDnzRhA39bhT8Op18?mode=ac_t</t>
  </si>
  <si>
    <t>DANTHA BHRAMSHA</t>
  </si>
  <si>
    <t>(Etiology / Causative factors)
Ati-madhura, amla, lavana sevana (excess sweet, sour, salty intake)
Ati-drava, ruksha bhojana (excessive liquid, dry food)
Adhyashana (frequent eating without digestion)
Shīta jala sevana (cold water intake frequently)
Atyadhika danta dhavana (excess brushing / rubbing teeth)
Dhūma, madyapāna, tambūla sevana (smoking, alcohol, betel leaf chewing)
Danta vyāpāra – cracking nuts, biting stones etc.
Mārgāvarana and dhātu-kṣaya leading to asthi-dhātu kṣaya</t>
  </si>
  <si>
    <t>(Premonitory symptoms)
Danta-ruja (toothache)
Danta-kaṣṭatā (sensitivity to touch / difficulty in chewing)
Mukhadaurgandhya (bad breath)
Raktasrava (bleeding gums)
Dantamūla-kandu (itching at gums)
Danta śaithilya (early looseness of tooth)</t>
  </si>
  <si>
    <t>(Clinical features)
Danta śaithilya (tooth mobility/loosening)
Danta bhramsha (falling of teeth spontaneously or with minor effort)
Dantamūla-śotha (swelling at gums)
Dantamūla-ruk (pain in gums)
Mukhadaurgandhya (halitosis)
Dantamūla-rakta-srāva (gum bleeding)
Asthi-dhātu kṣaya lakṣaṇa (generalized bone weakness, osteoporosis in chronic cases)</t>
  </si>
  <si>
    <t>Pulse, BP, Temperature
Nutritional status (deficiency signs)
Oral hygiene status
Pallor (anemia), cyanosis, clubbing (chronic systemic disease)</t>
  </si>
  <si>
    <t>Oral &amp; Dental Examination
Gingival health (swelling, bleeding, pus discharge)
Tooth mobility, missing teeth
Dental caries, calculus, periodontal pockets
Trauma history
Skeletal exam – bone tenderness (if osteoporosis, metabolic bone disease)</t>
  </si>
  <si>
    <t>Complete blood count (CBC)
Fasting blood sugar / HbA1c (to rule out diabetes)
Serum calcium, phosphorus, alkaline phosphatase (bone health)
Vitamin D levels
X-ray of teeth and jaw (OPG – Orthopantomogram)
Dental probing for periodontal status
🛑https://chat.whatsapp.com/DzXFNbDnzRhA39bhT8Op18?mode=ac_t</t>
  </si>
  <si>
    <t>Periodontitis
Gingivitis
Dental caries (advanced)
Trauma-related tooth loss
Osteoporosis
Osteomyelitis of jaw
Diabetes mellitus–associated periodontal disease
Scurvy (Vitamin C deficiency)
Rickets / Osteomalacia
Leukemia (oral manifestations)</t>
  </si>
  <si>
    <t>(Pathogenesis)
Nidāna sevana → Doṣa prakopa (Vāta, Pitta, Kapha vitiation)
Kapha avarana at dantamūla → śotha &amp; malasanchaya
Rakta-pitta dushti → dantamūla raktasrava
Asthi-dhātu kṣaya (due to vāta prakopa) → danta śaithilya → danta bhramsha
Thus Danta Bhramsha = Kapha + Rakta + Vāta + Asthi dhātu kṣaya samprapti.</t>
  </si>
  <si>
    <t>Nidāna parivarjana (avoid causative factors)
Dantadhāvana with kashāya, tikta, kaṭu dravyas (neem, khadira, triphala)
Gandūṣa / Kavala – Triphala kwatha, Irimedadi taila, Tilataila
Pratisarana (massaging gums with herbal powders – trikatu, lavanga, triphala)
Raktastambhana dravyas for bleeding gums (lodhra, majuphala, arjuna)
Vāta-pitta-kapha shamana chikitsa according to dosha predominance
Rasayana therapy for asthi-dhatu kṣaya (Amalaki, Guduchi, Ashwagandha)</t>
  </si>
  <si>
    <t>(Relieving factors)
Kavala &amp; gandūṣa with kashāya dravya
Application of tikta, kashāya rasa dravyas on gums
Using madhura, snigdha āhāra
Cold gargles in pittaja conditions</t>
  </si>
  <si>
    <t>(Aggravating factors)
Ati-madhura, amla, lavana āhāra
Excess smoking, alcohol, tobacco chewing
Excessively hard food items
Hot, sour food in pitta prakopa
Excessive brushing and tooth friction</t>
  </si>
  <si>
    <t>(Specific treatments)
Kapha-predominant Danta bhramsha:
Kavala with Triphala, Khadira, Irimedadi taila
Pratisarana with trikatu + madhu
Pitta-predominant:
Kavala with yashtimadhu, Chandana, Musta decoctions
Pratisarana with lodhra churna + madhu
Vāta-predominant (asthi kṣaya type):
Rasayana – Ashwagandha, Shatavari, Bala
Ghrita preparations (Mahatikta ghrita, Panchatikta ghrita guggulu)
-Surgical/Local measures:
Dantamūla lepa with lodhra, majuphala
[Specific Ayurvedic treatment, formulation or procedure]
Extraction in case of irreparable damage (shastra karma)
Classical References
Suśruta Saṁhitā – Nidāna sthāna 16 (Danta roga nidāna)
Aṣṭāṅga Hṛdaya – Uttarasthāna 23 (Mukharoga pratishedha)
Charaka Saṁhitā – Cikitsā sthāna 26 (Mukharoga chikitsa)
🛑https://chat.whatsapp.com/DzXFNbDnzRhA39bhT8Op18?mode=ac_t</t>
  </si>
  <si>
    <t>NASA ANAHAM</t>
  </si>
  <si>
    <t>(Causes)
Ati-sevana of rūkṣa, guru, abhishyandi āhāra
Exposure to cold, dust, smoke, allergens
Vega-dharaṇa (suppression of natural urges)
Ritu-pariṇāma (seasonal changes – śīta, hemanta)
Pāṇḍu, Pratiśyaya, Kasa, Śvāsa as complications
Reference: Suśruta Saṁhitā, Uttara Tantra – Pratiśyaya nidāna</t>
  </si>
  <si>
    <t>(Premonitory Symptoms)
Ghurghuraka (snoring / nasal sound during breathing)
Shiro-gurutva (heaviness of head)
Kāsānudāna (tendency to develop cough)
Avilagandha jñāna (diminished smell perception)
Śvāsa-kṛcchra (slight difficulty in breathing)</t>
  </si>
  <si>
    <t>(Symptoms)
Nāsa mārga āvarana (blocked nasal passage)
Ucchvāsanīrodha (difficulty in inhalation)
Kāsa, śvāsa sahita śiro-gurutva
[Clinical signs and symptoms as per classical description]
Gandha-jñāna hāni (loss of smell)
Reference: Aṣṭāṅga Hṛdaya, Uttara Tantra – Nāsa roga</t>
  </si>
  <si>
    <t>Pulse, BP, Temperature
Respiratory rate, Oxygen saturation
Inspection for nasal obstruction, mouth breathing, nasal voice
Check for pallor, cyanosis, clubbing, lymphadenopathy
Systemic Examination
ENT Examination
Anterior &amp; posterior rhinoscopy
Nasal patency test (cotton test / cold spatula test)
Deviated nasal septum, polyps, turbinate hypertrophy
Sinus tenderness
Respiratory system – to rule out lower respiratory infection
Oral cavity &amp; pharynx – post nasal drip, tonsillar enlargement</t>
  </si>
  <si>
    <t>Complete blood count (CBC)
ESR / CRP (for infection / allergy)
Absolute eosinophil count (allergic rhinitis)
Nasal smear for eosinophils
Culture &amp; sensitivity of nasal discharge (if purulent)
Allergy skin prick test (if suspected allergy)
Imaging:
X-ray paranasal sinuses
CT PNS (for chronic sinusitis, polyps, anatomical deformities)
Diagnostic nasal endoscopy
🛑https://chat.whatsapp.com/DzXFNbDnzRhA39bhT8Op18?mode=ac_t</t>
  </si>
  <si>
    <t>Allergic rhinitis
Infective rhinitis (acute or chronic)
Sinusitis (acute/chronic)
Deviated nasal septum (DNS)
Nasal polyps
Hypertrophied turbinates
Adenoid hypertrophy (children)
Foreign body nose (esp. in children)
Nasopharyngeal angiofibroma (in adolescent males)
Nasopharyngeal carcinoma</t>
  </si>
  <si>
    <t>(Pathogenesis)
Nidāna sevana → Doṣa prakopa (mainly Kapha with Vāta involvement)
Kapha sañcaya in nāsāpatha → srotorodha (blockage of nasal channels)
Vāta vāyu gets āvṛta (obstructed) → leads to ānāha (obstruction) in nāsa mārga
Pitta anubandha may cause srāva and burning</t>
  </si>
  <si>
    <t>Nidāna parivarjana (avoid causative factors – dust, smoke, cold foods)
Snehana – with Anu Taila, Ghr̥ta mūkhya
Swedana – Nāsa sweda (inhalation of steam with vacha, tulsi, ajamodā)
Nasya karma – with Anu Taila, Śadbindu Taila
Dhoomapāna – with vacha, haridra, guggulu
Kavala / Gandoosha – with saindhava-jala or triphalā kvātha
Śamana aushadhi – Trikaṭu chūrṇa, Sitopalādi chūrṇa, Vyoshādi vaṭi</t>
  </si>
  <si>
    <t>(Relieving factors)
Swedana (steam inhalation)
Ushṇa-jala pāna (warm water)
Snigdha, laghu āhāra
Nasya with medicated oils</t>
  </si>
  <si>
    <t>(Aggravating factors)
Exposure to cold wind, dust, smoke
Ati-sevana of guru, abhishyandi āhāra (curd, milk, oily foods)
Ratri-jāgaraṇa, divāsvapna
Cold water, ice creams</t>
  </si>
  <si>
    <t>(Specific treatment)
Kapha-pradhāna Nāsa Ānāha:
Trikaṭu chūrṇa, Haridrā khanda, Vyoshādi vaṭi
Pradhamana nasya with katu-tikta dravyas
Vāta-pradhāna Nāsa Ānāha:
Taila nasya (Anu taila, Ghr̥ta nasya)
Snigdha āhāra
Pitta-pradhāna Nāsa Ānāha:
Tikta dravyas – Nimba, Gudūcī, Drākṣa
Śīta nasya (ghṛta siddha with madhura-tikta dravya)
Classical Reference:
Suśruta Saṁhitā, Uttara Tantra (Nāsa roga &amp; Pratiśyaya)
Aṣṭāṅga Hṛdaya, Uttara Tantra
Charaka Saṁhitā, Sūtra &amp; Chikitsā sthāna
🛑https://chat.whatsapp.com/DzXFNbDnzRhA39bhT8Op18?mode=ac_t</t>
  </si>
  <si>
    <t>SIRA JALA</t>
  </si>
  <si>
    <t>(Causative factors)
Excessive use of eyes in dim or very bright light.
Ati-śrama (eye strain).
Rukṣa, aśuci āhāra (improper diet, dry food).
Vega-dhāraṇa (suppression of natural urges).
Kṣaya of dhātus (especially rasa, rakta, majja).
Excessive kapha–pitta vitiation in netra.
(Suśruta: Netraroga-nidāna &amp; Uttara Tantra references.)</t>
  </si>
  <si>
    <t>(Premonitory symptoms)
Alpa drishti (slight blurring).
Mandala bhrama (illusion of multiple circles).
Avyakta rūpa darśanam (indistinct vision).
Sandhyākāla darśana doṣa (difficulty in twilight vision).</t>
  </si>
  <si>
    <t>(Clinical features)
Netra-sira jala rūpam iva dṛśyate (vein-like netra appearance over vision).
Jalāvat dṛśya bhāsa (vision appears as if looking through a net or mesh).
Gradual deterioration of drishti (progressive visual impairment).</t>
  </si>
  <si>
    <t>Pallor (if chronic bleeding or vascular disorder present)
Icterus (if associated with systemic disease)
Pulse – irregularity in vascular conditions
Blood pressure – hypertension / hypotension
Temperature – fever in case of infection
Lymph node examination – to rule out systemic diseases</t>
  </si>
  <si>
    <t>Ophthalmic Examination (since Sirājala refers to eye disease)
Inspection:
Conjunctival congestion
Dilated or engorged blood vessels over sclera/cornea
Water-net–like appearance (characteristic of Sirājala described in classics)
Slit Lamp Examination:
Assessment of corneal clarity, superficial &amp; deep vessels
Neovascularization (pannus)
Inflammatory signs
Fundus Examination:
Retinal vascular changes (if pathology extends to posterior segment)
Other Systemic Examination
Cardiovascular system – vascular disorders, hypertension
Respiratory system – chronic hypoxia related changes
Nervous system – if associated systemic causes present</t>
  </si>
  <si>
    <t>Blood investigations
CBC (to rule out infection, anemia)
ESR / CRP (inflammatory markers)
Blood sugar (diabetes-related ocular vascular changes)
Lipid profile (atherosclerotic vascular changes)
Ophthalmic investigations
Slit lamp biomicroscopy
Fluorescein angiography (to visualize new vessel formation)
Optical coherence tomography (OCT) – corneal / retinal changes
Intraocular pressure measurement (to rule out secondary glaucoma)
🛑https://chat.whatsapp.com/DzXFNbDnzRhA39bhT8Op18?mode=ac_t</t>
  </si>
  <si>
    <t>Pterygium (fibrovascular growth with superficial vascularization)
Phlyctenular keratoconjunctivitis (vascularization with inflammatory nodules)
Corneal pannus / neovascularization (post trachoma, chronic irritation)
Episcleritis / Scleritis (dilated episcleral vessels)
Conjunctival telangiectasia
Keratitis (chronic, interstitial) – *vascularization of cornea</t>
  </si>
  <si>
    <t>Doṣa (mainly pitta + kapha) vitiates rasa &amp; rakta dhātu in drishti-mandala.
Obstruction of visual path → formation of sira-jāla like structure.
Leads to avarana and dhātu kṣaya → Timira → Kācha → Linganāśa sequence.</t>
  </si>
  <si>
    <t>Nidāna parivarjana (avoid causative factors).
Doṣa-śamana &amp; dhātu-puṣṭi.
Snehana, svedana, virechana, basti according to doṣa.
Rasāyana therapy for netra (Chyavanaprāśa, Amalaki, Yashtimadhu, Ghṛta preparations).</t>
  </si>
  <si>
    <t>(Relieving factors)
Ghṛta-sevana (internal &amp; external).
Cooling, pitta-pacifying ahāra.
Netra-prasādana measures (Anjana, Āśchyotana, Tarpana).</t>
  </si>
  <si>
    <t>VIRECHANAM/ PURGATION</t>
  </si>
  <si>
    <t>Ati-teekshna anjana (strong collyrium).
Rukṣa, kaṭu, amla, lavaṇa āhāra.
Eye strain (reading, screen, bright sunlight).
Local Therapies (Suśruta, Uttara Tantra)
Āśchyotana (eye drops with Triphala, Yashtimadhu, Daruharidra).
Anjana (Rasāñjana, Sauviranjana).
Tarpana with Triphala ghṛta, Mahātriphala ghṛta.
Seka with cold decoctions (Triphala, Chandana, Usheera).
Nasya with medicated ghṛta/oils (Anu taila, Ksheerabala taila).
Internal Medicines
Triphala ghṛta, Saptamrita lauha, Amalaki rasāyana.
Pitta-kapha hara dravyas like Patola, Nimba, Guduchi.
🛑https://chat.whatsapp.com/DzXFNbDnzRhA39bhT8Op18?mode=ac_t
21/08/2025, 19:05 - Dr sonu kailas k turned off admin approval to join this group.
📌Definition
🔸Virechanam is one among the Panchakarma therapies, in which purgation is induced by administering suitable purgative medicines, aimed at expelling vitiated Pitta dosha (mainly) along with other doshas through the anal route.
📌DRUGS USED
🔸Trivrit
🔸Aragwadha
🔸Danti
🔸Draksha
🔸Haritaki
🔸Eranda taila
🔸Avipattikara churna
🔸Nimbapatra
🔸Kutaja
📌PROCEDURE
1. Poorvakarma (pre-procedure):
🔸Deepana–Pachana
🔸Snehapana (internal oleation)
🔸Abhyanga &amp; Swedana (external oleation + sudation)
2. Pradhanakarma (main procedure):
🔸Patient given purgative medicine early in the morning on empty stomach with warm water/milk/ghee.
🔸Patient monitored for onset of vegas (purgation urges).</t>
  </si>
  <si>
    <t>3. Paschatkarma (post-procedure):
🔸Samsarjana krama (specific diet regimen with gradual transition from light to normal food).
🔸Rest advised.
📌INDICATED DISEASES
🔸Kamala (Jaundice)
🔸Pandu (Anemia)
🔸Raktapitta (Bleeding disorders)
🔸Kushtha (Skin diseases)
🔸Amavata (Rheumatoid arthritis)
🔸Gulma (Abdominal tumors/masses)
🔸Udara roga (Ascites)
🔸Arsha (Piles)
📌MUST BE AVOIDED IN
🔸Bala (children)
🔸Vriddha (old age)
🔸Pregnancy
🔸Extreme debility
🔸Diarrhea, dysentery
🔸Severe anemia
🔸Unfit after oleation/sudation
🔸Cardiac patients
📌PRECAUTIONS IN TREATMENT
🔸Ensure proper poorvakarma before starting
🔸Assess patient strength, age, and disease condition
🔸Use appropriate dose &amp; drug based on constitution
🔸Strict observation during purgation for dehydration &amp; complications
🔸Maintain hygiene and hydration
🔸Follow samsarjana krama strictly after procedure
🛑https://chat.whatsapp.com/DzXFNbDnzRhA39bhT8Op18?mode=ac_t
21/08/2025, 19:05 - Dr sonu kailas k turned on admin approval to join this group.</t>
  </si>
  <si>
    <t>SUDDHA VRANA</t>
  </si>
  <si>
    <t>(Etiology)
Śuddha Vraṇa is the stage of a wound that is clean, without infection, with healthy granulation tissue.
It is usually the outcome of proper wound healing after removal of Doṣa, Doṣa-duṣya saṅga.
Not directly caused by specific nidānas (etiological factors), rather it is the end result of proper vraṇa-śodhana and vraṇa-ropana measures.
Acharya Suśruta mentions that after the elimination of doṣa-mala and proper wound care, a wound becomes śuddha (clean).
Suśruta Saṃhitā, Sūtra Sthāna 22/9; Cikitsā Sthāna 1/46</t>
  </si>
  <si>
    <t>Since it is a healthy stage of vraṇa, purvarūpa is seen in aśuddha vraṇa (unclean wound), not in śuddha vraṇa.
Transition signs toward śuddha vraṇa include:
Reduction of pain, swelling, and redness
Absence of foul smell and discharge
Appearance of pinkish granulation tissue
Wound margins smooth and healthy</t>
  </si>
  <si>
    <t>(Clinical Features of Śuddha Vraṇa)
According to Suśruta:
Māṃsa ragaḥ – reddish pink healthy granulation tissue
Māṃsa vr̥ddhiḥ – filling up with new tissue
Śuddha varṇaḥ – normal skin color
Māṃsa mādhurya – softness and smoothness of wound bed
Alpa srāva – minimal or no discharge
Nirugandha – no foul smell
* Suśruta Saṃhitā, Sūtra Sthāna 22/9</t>
  </si>
  <si>
    <t>Vital signs: Pulse, BP, Temperature, Respiratory rate
Pallor, Icterus, Cyanosis, Clubbing, Lymphadenopathy, Edema
Nutritional status (since wound healing depends on nutrition)
Systemic review – to rule out systemic illness (diabetes, hypertension, tuberculosis, immunodeficiency, etc.)</t>
  </si>
  <si>
    <t>Local examination of wound (Śuddha Vraṇa):
Size, site, depth, edges, floor, margins
Discharge – minimal/absent (serous, non-purulent)
Granulation tissue – healthy red, vascular, non-foul smelling
No slough or necrosis
No signs of infection (no pus, redness, spreading cellulitis)
Tenderness mild or absent
System-specific:
Cardiovascular – peripheral circulation assessment
Respiratory – chronic infections (if systemic cause for delayed healing suspected)
Nervous system – peripheral neuropathy (in diabetes)
Musculoskeletal – mobility and deformity around wound site</t>
  </si>
  <si>
    <t>Complete Blood Count (CBC) – Hb%, TLC, DLC (rule out infection, anemia)
Blood Sugar (FBS, PPBS, HbA1C) – to rule out diabetes mellitus
ESR / CRP – for inflammatory activity
Wound swab culture &amp; sensitivity (if infection suspected despite clean appearance)
Serology – HIV, HBsAg, HCV (in chronic non-healing cases)
Renal and Liver function tests – if systemic disease suspected
X-ray / Ultrasound – if bone/joint involvement suspected (osteomyelitis, foreign body)
🛑https://chat.whatsapp.com/DzXFNbDnzRhA39bhT8Op18?mode=ac_t</t>
  </si>
  <si>
    <t>Acute wound (incision, laceration, surgical wound, traumatic wound)
Healing ulcer
Chronic ulcer (early stage but clean)
Venous ulcer (in healing stage)
Diabetic ulcer (controlled, without secondary infection)
Pressure sore (granulating, non-infected stage)
Post-burn healing wound</t>
  </si>
  <si>
    <t>Initially, due to injury or nidāna, doṣa duṣṭi occurs leading to aśuddha vraṇa.
After proper śodhana (cleansing), śamana (pacification), and ropana (healing) therapies, doṣa-mala are eliminated.
Śuddha vraṇa represents the stage of balanced doṣas and healing response → wound becomes clean, non-infected, and filled with healthy granulation tissue.</t>
  </si>
  <si>
    <t>Maintain wound cleanliness and dryness
Application of ropana dravyas (healing drugs)
Avoid factors that delay wound healing (dust, trauma, improper bandaging)
Pathya āhāra-vihāra (proper diet and lifestyle
Suśruta Saṃhitā, Cikitsā Sthāna 1/46–47</t>
  </si>
  <si>
    <t>(Wholesome/Beneficial Factors)
Proper wound dressing (vrana-bandhana)
Use of ropana taila/ghee (e.g., Jatyādi taila, Ghrita preparations)
Intake of light, easily digestible, and doṣa-śāmaka diet
Clean environment</t>
  </si>
  <si>
    <t>application of guru, snigdha, abhishyandi dravya on wound
Excessive moistening or leaving wound exposed to dust/infection
Improper bandaging
Indulgence in katu, amla, lavana āhāra (delaying healing)</t>
  </si>
  <si>
    <t>(Specific Treatment for Śuddha Vraṇa)
Once wound is śuddha, the aim is ropana (healing and scar formation):
Ropana Dravyas:
Jatyādi Taila
Madhūcchiṣṭa (beeswax) preparations
Ghṛita based formulations (like Ghṛita kumāri)
Madhu (honey) application
Suśruta Saṃhitā, Cikitsā Sthāna 1/46–49
Bandhana (dressing): Soft, sterile dressing to protect healing tissue.
Kṣāra-sūtra (if sinus present): Applied till śuddhatva is maintained.
🛑https://chat.whatsapp.com/DzXFNbDnzRhA39bhT8Op18?mode=ac_t</t>
  </si>
  <si>
    <t>DUSTHA VRANA</t>
  </si>
  <si>
    <t>(Causes)
(Ref: Suśruta Saṃhitā, Sūtrasthāna 22/6, Cikitsāsthāna 1/6)
Āgantuja – due to trauma, injury, burn, bite, foreign body.
Doṣaja – vitiation of Vāta, Pitta, Kapha individually or combined.
Improper management of Śuddha Vraṇa.
Neglect, repeated contamination, improper dressing.</t>
  </si>
  <si>
    <t>Pain, swelling, redness.
Burning sensation.
Itching, mild discharge.
Feeling of heaviness around wound.</t>
  </si>
  <si>
    <t>(Clinical features)
(Ref: Suśruta Cikitsāsthāna 1/8-12)
Discharge: foul smell, purulent, bloody or excessive.
Abnormal colour (blue, black, pale, red).
Excessive pain or no pain (nerve involvement).
Burning sensation, itching.
Swelling around wound.
Slow or non-healing nature.
Granulation tissue unhealthy (pale, friable, exuberant).</t>
  </si>
  <si>
    <t>General condition of patient – built, nourishment, hydration.
Vital signs – pulse, BP, temperature, respiratory rate.
Pallor, icterus, cyanosis, clubbing, edema, lymphadenopathy.
Nutritional status, anemia signs, systemic illness evidence (diabetes, renal/hepatic disease).</t>
  </si>
  <si>
    <t>Cardiovascular system – peripheral pulses, signs of peripheral vascular disease.
Respiratory system – signs of chronic infection, TB.
Abdomen – hepatomegaly, splenomegaly (suggesting chronic illness).
Nervous system – peripheral neuropathy (esp. diabetic neuropathy).
Local examination of ulcer
Site, size, shape, depth, edge, floor, margin, base.
Type of discharge, smell, color.
Surrounding skin (pigmentation, induration, edema).
Signs of infection (warmth, redness, pus).
Healing features vs. non-healing features (undermined edges, unhealthy granulation tissue).</t>
  </si>
  <si>
    <t>Basic tests
CBC (Hb%, WBC count, ESR).
Blood sugar (FBS, PPBS, HbA1c).
Urine analysis (sugar, protein, ketones).
Renal function tests (BUN, Creatinine).
Liver function tests (if systemic illness suspected).
* Local investigations
Swab culture &amp; sensitivity (for bacterial growth).
Biopsy of ulcer edge (to rule out malignant change).
Doppler study (for peripheral arterial disease/venous insufficiency).
X-ray of part (to rule out osteomyelitis).
🛑https://chat.whatsapp.com/DzXFNbDnzRhA39bhT8Op18?mode=ac_t</t>
  </si>
  <si>
    <t>DUSHTA VRANA</t>
  </si>
  <si>
    <t>Venous ulcer
Arterial ulcer
Diabetic ulcer
Trophic/Neuropathic ulcer
Tuberculous ulcer
Syphilitic ulcer
Leprotic ulcer
Malignant ulcer (Marjolin’s ulcer, squamous cell carcinoma)
Pyogenic ulcer
Tropical ulcer</t>
  </si>
  <si>
    <t>Nidāna sevana → Doṣa prakopa (Vāta, Pitta, Kapha) → Doṣa saṅcaya at wound site → Dhātu duṣṭi (rakta, māṃsa) → Impaired Śodhana–Ropaṇa → Dhustha Vraṇa (chronic/infected ulcer).</t>
  </si>
  <si>
    <t>(Ref: Suśruta Cikitsāsthāna 1/24-26, Aṣṭāṅga Hṛdaya Sūtrasthāna 29/4)
Śodhana (cleansing):
Kṣāra, Agni, Śastra śodhana (depending on wound).
Parisheka (irrigation), Avagāha (immersion), Dhāraṇa with Kaṣāya (decoctions).
Śamana:
Application of lepa, taila, ghṛta (depending on doṣa).
Ropaṇa:
Use of drugs having Ropaṇa, Sandhāna, Vraṇashodhana properties.</t>
  </si>
  <si>
    <t>(Wholesome factors)
Wound treated with Śodhana dravyas (Triphala, Pañcavalkala).
Proper aseptic bandaging (Suśruta described 60 types of bandages).
Use of honey, ghee, and herbal oils (Ropaka dravyas).</t>
  </si>
  <si>
    <t>Untimely or improper dressing.
Use of guru, snigdha, abhishyandī ahāra.
Exposure to dust, dirt, insects, trauma.
Neglect of rest and improper lifestyle.</t>
  </si>
  <si>
    <t>(Ref: Suśruta Cikitsāsthāna 1/38-52)
Vāta duṣṭa vraṇa – Sneha, svedana, taila, ghee, mṛdu lepa.
Pitta duṣṭa vraṇa – Śīta upakrama, Tikta-kaṣāya dravya, ghṛta.
Kapha duṣṭa vraṇa – Kṣāra, uṣṇa lepa, kaṭu-tikta dravyas.
Saṃsarga/saṃnipāta duṣṭha vraṇa – Combined treatment according to doṣa dominance.
Śoṇita duṣṭa vraṇa – Raktamokṣaṇa, tikta-kaṣāya dravyas.
Special measures:
Madhu (honey): śodhana + ropaṇa.
Ghṛta (clarified butter): pitta-hara, śīta, ropaka.
Taila preparations: Nimba taila, Jatyādi taila, Nārāyaṇa taila.
Kṣāra &amp; Agni karma: for slough and necrotic tissue.
Śastra karma (surgery): excision, drainage, scraping of unhealthy tissue.
Classical Reference Summary:
Suśruta Saṃhitā, Sūtrasthāna 22/6, Cikitsāsthāna 1/6-52
Aṣṭāṅga Hṛdaya, Sūtrasthāna 29
🛑https://chat.whatsapp.com/DzXFNbDnzRhA39bhT8Op18?mode=ac_t
22/08/2025, 14:40 - Dr sonu kailas k: ⚠️ *Scam Warning* ⚠️
🔹 If you are added to any groups by unknown numbers, please *report them immediately*.
🔹 If you receive messages from unknown contacts, kindly *report and block them* for your safety.
✅ We never add anyone directly to groups.
✅ We never send unsolicited messages.
❌ We are not responsible for such fraudulent activities. Stay alert &amp; safe.
🛑⚠️REPORT THEM IMMEDIATELY*</t>
  </si>
  <si>
    <t>GUDA KANDU/PRURITUS ANI</t>
  </si>
  <si>
    <t>(Etiological factors)
Ati-sevana of katu, amla, lavana rasa
Viruddhāhāra sevana
Ajīrna, Mandāgni
Ati-śīghra vāyupravṛtti (frequent defecation, diarrhea)
Krimi saṅkramaṇa (parasitic infestation, especially anal worms)
Arśas, Bhagandara, Gudavidradhi
Asātmyāhāra-vihāra
Reference: Suśruta Saṃhitā, Nidāna Sthāna 2/4 (Arśa Nidāna mentions guda vyādhi kāraṇas)</t>
  </si>
  <si>
    <t>(Premonitory symptoms)
Śūla in guda
Kandu-manda vedanā
Guda-dāha after mala pravṛtti
Mala avasthāyām srava / srāva (discharge around anus)
Rūkṣatā, kṛmi pravṛtti</t>
  </si>
  <si>
    <t>(Clinical features)
Ati-kandu in guda pradeśa
Dāha, Toda
Picchila srava, Mala malasrāva
Guda-śūla
Nidra-nāśa due to intense itching
Recurrence after scratching
Reference: A.Hṛ. Ni. 8 (Kṛmi lakṣaṇa includes guda kandu)</t>
  </si>
  <si>
    <t>General appearance – check for signs of anemia, malnutrition, obesity
Skin and mucous membranes – look for dryness, fungal infections, eczema
Hydration status – dehydration can aggravate pruritus
Systemic signs – diabetes, jaundice, thyroid dysfunction</t>
  </si>
  <si>
    <t>Abdomen – hepatomegaly (liver disease, jaundice-related pruritus), splenomegaly
Perianal inspection – fissures, hemorrhoids, fistula, excoriation, erythema, infection
Per rectal examination (PRE) – internal hemorrhoids, rectal polyps, masses, sphincter tone
Dermatological examination – fungal/eczema/psoriasis in perianal region</t>
  </si>
  <si>
    <t>Blood sugar (FBS/PPBS, HbA1c) – for diabetes mellitus
Liver function test (LFT) – to rule out jaundice/cholestasis-related pruritus
Stool examination – ova/parasites (threadworm, pinworm), occult blood
Complete blood count (CBC) – eosinophilia (parasitic infestation), anemia
Urinalysis – glycosuria (diabetes), infection
KOH mount / fungal culture – dermatophytosis, candidiasis
Patch test (if allergic cause suspected)
🛑https://chat.whatsapp.com/BdWPi4q8r5v9FubOjpBHnn</t>
  </si>
  <si>
    <t>GUDA KANDU /PRURITUS ANI</t>
  </si>
  <si>
    <t>Hemorrhoids
Anal fissure
Fistula-in-ano
Perianal dermatitis (fungal/bacterial/allergic/irritant)
Pinworm infestation (Enterobius vermicularis)
Psoriasis
Eczema
Contact dermatitis (soaps, perfumes, undergarments)
Sexually transmitted infections (condyloma acuminata, herpes)
Diabetes mellitus (pruritus ani secondary to hyperglycemia/fungal infection)
Liver disease with pruritus (cholestasis, jaundice)
Poor anal hygiene</t>
  </si>
  <si>
    <t>(Pathogenesis)
1. Nidāna sevana → Agnimāndya → Doṣa prakopa (Kapha + Pitta pradhāna, sometimes Vāta anupravṛtti).
2. Kapha + Pitta doṣa sthāna saṅśraya in guda.
3. Kaphaja srava + pitta dāha + vāta kṣobha → Guda Kandu.
4. Secondary involvement of kṛmi and arśas worsens the condition.</t>
  </si>
  <si>
    <t>Nidāna parivarjana (avoid causative factors)
Agni dīpana &amp; Āma pachana – Trikatu, Chitraka, Panchakola
Kṛmi hara cikitsā – Vidanga, Krimighna yoga, Palasha, Kutaja
Sthanika chikitsa–
Taila/ghṛta pāna (Tikta-ghṛta, Mahātikta ghṛta)
Yoni dhāvanam– Triphalā, Nimba, Musta, Daruharidrā decoction
Taila / Ghṛta application – Jatyādi taila, Nimba taila, Aragvādādi taila
Reference: Suśruta Saṃhitā, Cikitsā Sthāna 19 (Kṛmi cikitsā), Aṣṭāṅga Hṛdaya, Chikitsā Sthāna 8</t>
  </si>
  <si>
    <t>(Relieving factors)
Snigdha abhyanga around guda
Śītala dhāvanam (cold decoctions of Nimba, Triphalā)
Tikta, Kaṣāya rasa ahāra
Krimighna aushadhi sevana
Laghu, Deepana-Pācana ahāra</t>
  </si>
  <si>
    <t>(Aggravating factors)
Amla, Katu, Lāvana sevana
Atimadhura and snigdha āhāra
Rūkṣa anna sevana
Atimithyācāra (excessive scratching, sexual indulgence)
Diarrheal episodes / improper bowel habit</t>
  </si>
  <si>
    <t>(Specific management)
Kṛmi-janya guda kandu – Vidanga cūrṇa, Krimighna yoga, Palasha kshāra
Pittaja guda kandu – Tikta ghṛta, Mahātikta ghṛta, Nimba ghṛta
Kaphaja guda kandu – Aragvādādi kwātha dhāvanam, Jatyādi taila
Rakta duṣṭi janya – Raktamokṣaṇa (jalauka in localized swelling/itching)
Chronic guda kandu – Virechana (Trivṛt lehya, Avipattikara cūrṇa) followed by Rasāyana like Triphalā, Gudūcī
Reference: Aṣṭāṅga Hṛdaya Chikitsā Sthāna 8 (Kṛmi cikitsā), Suśruta Cikitsā Sthāna 19
🛑https://chat.whatsapp.com/BdWPi4q8r5v9FubOjpBHnn</t>
  </si>
  <si>
    <t>GUDA PIDAKA</t>
  </si>
  <si>
    <t>(Etiology / Causative Factors)
Āhāra hetu – Ati kṣhāra, amla, lavaṇa sevana (excessive intake of sour, alkaline &amp; salty foods), abhojana, atibhojana.
Vihāra hetu – Avyāyāma (lack of exercise), ati vyāyāma, ati madyapāna, divāsvapna.
[Causative factors as per classical Ayurvedic texts]
Mala sthāna doṣa sañcaya – Viśeṣataḥ vāta-pitta prakopa around guda.
Reference: Suśruta Saṃhitā, Nidānasthāna 4/4</t>
  </si>
  <si>
    <t>(Premonitory Symptoms)
Guda pradeśe kaṇḍū (itching around anus)
Gaurava (heaviness)
Daha (burning sensation)
Toda (pricking pain)
Kṣhata iva vedanā (pain like wound)
Reference: Suśruta Saṃhitā, Nidānasthāna 4/7</t>
  </si>
  <si>
    <t>(Clinical Features)
Śotha (localized swelling near anus)
Raga (redness, inflammation)
Daha, śūla, sphoṭa utpatti
Pus srāva after suppuration
If neglected → forms bhagandara (fistula-in-ano)
Reference: Suśruta Saṃhitā, Nidānasthāna 4/8–9</t>
  </si>
  <si>
    <t>Vitals: Temperature (fever common), pulse, blood pressure.
General appearance: Toxic look if severe infection, anemia, dehydration.
Lymph nodes: Inguinal lymphadenopathy may be present.</t>
  </si>
  <si>
    <t>Per abdomen: Tenderness in lower abdomen if deep abscess.
Per rectal examination:
Localized swelling around anus.
Tenderness, fluctuation.
Induration in ischiorectal fossa.
Discharge of pus in advanced stage.
Other systems: Respiratory, cardiovascular, renal, nervous system – for associated systemic involvement or comorbidities.</t>
  </si>
  <si>
    <t>Blood tests:
CBC – ↑ Total leukocyte count (neutrophilia).
ESR/CRP – Elevated (indicates inflammation).
Blood sugar (to rule out diabetes, as it worsens infection).
Urine examination: To rule out systemic infection/diabetes.
Pus culture &amp; sensitivity: To identify causative organism and antibiotic sensitivity.
Imaging:
Ultrasound perineum – Detect extent of abscess.
MRI pelvis – Gold standard for evaluating perianal abscess and fistulous tracts.
CT scan – In deep seated or recurrent cases.
🛑https://chat.whatsapp.com/BdWPi4q8r5v9FubOjpBHnn</t>
  </si>
  <si>
    <t>1. Perianal abscess
2. Ischiorectal abscess
3. Intersphincteric abscess
4. Perirectal abscess
5. Pilonidal sinus with abscess
6. Thrombosed external hemorrhoid
7. Perianal hematoma
8. Anal fistula (in acute stage may mimic abscess)
9. Carcinoma of anal canal (with secondary infection)</t>
  </si>
  <si>
    <t>SAMANYA CIKITSA (General Line of Management)</t>
  </si>
  <si>
    <t>Nidāna sevana → Vāta-pitta prakopa
Doṣa sañcaya in guda maṇḍala → srotorodha
Meda + māṃsa dushti in guda region → piḍakā (abscess) formation
If not managed → suppuration → bhagandara
Reference: Suśruta Saṃhitā, Nidānasthāna 4
Śodhana – Virecana, raktamokṣaṇa
Śamana – Snehana (oil application), sveda (fomentation), lepa with vṛṇa-ropaka dravyas
Ahāra-vihāra – Pathya āhāra (laghu, pittahara), avoiding rukṣa, kṣhāra, amla, lavaṇa
Reference: Suśruta Saṃhitā, Cikitsāsthāna 17</t>
  </si>
  <si>
    <t>(Relieving Factors)
Taila abhyanga, sveda
Snigdha bhojana, mṛdu virecana
Śīta jala prakṣālana after mala visarjana</t>
  </si>
  <si>
    <t>Ati kṣhāra, amla, lavaṇa sevana
Rūkṣa bhojana
Ati vyāyāma, maithuna
Avyayāma, divāsvapna</t>
  </si>
  <si>
    <t>Arambha avasthā (early stage):
Upanāha, pradeha with jatyādi taila, guggulu kalka
Pākāvasthā (suppurative stage):
Bhedana karma (incision &amp; drainage) → Suśruta described as “bhedana is main in piḍakā”
After drainage → prakṣālana with pañcavalkala kvātha, dressing with jatyādi taila, śatadhouta ghṛta
Śamana aushadha:
Guggulu, haridra, nimba, triphalā, aragvādādi gaṇa
If neglected → bhagandara cikitsā (kṣārasūtra therapy as per Suśruta).
Reference: Suśruta Saṃhitā, Cikitsāsthāna 17/5–8
🛑https://chat.whatsapp.com/BdWPi4q8r5v9FubOjpBHnn</t>
  </si>
  <si>
    <t>PARVANI / KERATITIS</t>
  </si>
  <si>
    <t>(Etiology / Causes)
Ati-śrama (excessive strain on eyes)
Abhigata (trauma to the eye)
Vāta–pitta prakopa due to rūkṣa, uṣṇa, tīkṣṇa āhāra vihāra
Divāsvapna (day sleep), rajanī-jāgaraṇa (night vigil)
Vega-dhāraṇa (suppression of natural urges)
Reference: Suśruta Saṃhitā, Uttara Tantra 7/12; Aṣṭāṅga Hṛdaya, Uttara Tantra</t>
  </si>
  <si>
    <t>(Premonitory Symptoms)
Sūkṣma rūpa darśana doṣa (difficulty in perceiving small objects)
Aśru srāva (watering of eyes)
Mṛdu rūkṣatā (mild dryness in eye)
Kṣobha &amp; kṛcchrata (irritation and discomfort)
Laghu rūpa darśana (reduced clarity)
Reference: Suśruta Saṃhitā Uttara Tantra</t>
  </si>
  <si>
    <t>(Clinical Features)
Saṅkoca of eyelids during blinking
Rūkṣatā and śūla (dryness and pain)
Vāta-pradhāna lakṣaṇas like stambha (stiffness), spandana (twitching)
Netra-śūla (eye pain) increases in parvāṇi kāla (fortnightly / specific time period – related to doṣa fluctuation, esp. vāta).
Rūkṣa-netra and dṛṣṭi-doṣa
Reference: Aṣṭāṅga Hṛdaya, Uttara Tantra 13/19</t>
  </si>
  <si>
    <t>General appearance (anemia, malnutrition, systemic illness signs).
Vital signs – pulse, BP, temperature.
Examination of other systems for associated autoimmune / metabolic diseases.</t>
  </si>
  <si>
    <t>Neurological system – to rule out optic neuritis, multiple sclerosis.
Endocrine system – diabetes, thyroid disorders.
Rheumatological system – autoimmune conditions (SLE, RA, etc.).
Eye (Ophthalmic) Examination
Visual acuity testing.
Refraction (to rule out refractive errors).
Slit lamp examination.
Fundus examination (optic nerve, retina, macula).
Intraocular pressure (tonometry).
Visual field analysis (perimetry).</t>
  </si>
  <si>
    <t>Routine blood tests: CBC, ESR, CRP.
Blood sugar (diabetes-related retinopathy/optic neuropathy).
Autoimmune profile: ANA, anti-dsDNA, HLA typing.
Serological tests if infection suspected (syphilis, TB, viral markers).
Imaging &amp; Special Tests
Fundus photography.
Optical Coherence Tomography (OCT).
Visual Evoked Potential (VEP).
MRI Brain &amp; Orbits (if neurological cause suspected).
🛑https://chat.whatsapp.com/BdWPi4q8r5v9FubOjpBHnn</t>
  </si>
  <si>
    <t>Recurrent Optic Neuritis
Optic Neuropathy (ischemic/diabetic/toxic)
Retinitis Pigmentosa
Intermittent Angle-closure Glaucoma
Diabetic Retinopathy (early stages)
Hypertensive Retinopathy
Multiple Sclerosis-related eye involvement
Migraine with visual aura</t>
  </si>
  <si>
    <t>1. Hetu sevana → Vāta &amp; Pitta prakopa.
2. These doṣas localize in netra sandhi (eye joints/structure).
3. Vitiated doṣas lead to rūkṣa, śūla, stambha and periodic aggravation
4. Characteristically, the pain and discomfort appear in parva kāla (specific periodicity), hence the name Parvāṇi.</t>
  </si>
  <si>
    <t>Snehana: Netra tarpana, snehana with ghṛta preparations.
Śirovasti / Śirodhara: To pacify vāta.
Netra prakṣālana: With śītala dravyas.
Anjana: With sneha or madhura dravyas.
Nidāna parivarjana (avoid causative factors).
Reference: Suśruta Saṃhitā, Uttara Tantra; Aṣṭāṅga Hṛdaya, Uttara Tantra</t>
  </si>
  <si>
    <t>(Relieving Factors)
Netra tarpana with ghṛta
Cold and unctuous measures
Rest and avoidance of eye strain
Śītala jala prakṣālana</t>
  </si>
  <si>
    <t>Rūkṣa āhāra (dry food), uṣṇa and tīkṣṇa ahāra
Ati-śrama (excess eye use, reading, bright light exposure)
Divāsvapna &amp; jāgaraṇa
Rūkṣa vātaprakopaka vihāra</t>
  </si>
  <si>
    <t>Ghṛta preparations:
Triphalā ghṛta
Mahātikta ghṛta
Tarpana karma:
With Jīvanīya gaṇa siddha ghṛta
Triphalā ghṛta tarpana
Anjana karma:
Sauvirāñjana, Elādi varti, Rasānjanādi yoga
Śamana aushadhi:
Internal ghṛtas, rasāyana like Āmalaki rasāyana
Śirovasti / Śirodhara with taila ghṛta for vāta-pitta śamana.
Reference: Suśruta Saṃhitā Uttara Tantra 18–21; Aṣṭāṅga Hṛdaya Uttara Tantra
🛑https://chat.whatsapp.com/BdWPi4q8r5v9FubOjpBHnn</t>
  </si>
  <si>
    <t>YAKRTODARA (यकृतोदर)</t>
  </si>
  <si>
    <t>(Causes)
Excessive intake of guru, snigdha, abhiṣyandi ahara
Ati-madyapāna (excess alcohol)
Viruddhāhāra (incompatible diet)
Āmāśaya-māṇḍagni leading to doṣa prakopa
Chronic liver pathology (as per modern correlation: hepatitis, cirrhosis, fatty liver)
Reference:
Charaka Samhita, Chikitsa sthana 13/45
Sushruta Samhita, Uttara tantra 43/14</t>
  </si>
  <si>
    <t>Aroci (loss of taste)
Avipāka (indigestion)
Daurbalya (weakness)
Pīnasa (nasal congestion)
Aṅga gaurava (heaviness of body)
Udara gaurava (heaviness in abdomen)
Reference: Charaka Chikitsa 13/47</t>
  </si>
  <si>
    <t>(Clinical Features)
Enlargement of liver palpable in right hypochondrium
Udara vriddhi (progressive abdominal distension)
Kaṭi, kukṣi, and nābhi vedana (pain around waist &amp; umbilicus)
Jwara (intermittent fever)
Śvāsa (breathlessness)
Dourbalya (weakness, cachexia in later stages)
Jalodara lakṣaṇas (ascites, shifting dullness, pitting oedema) in chronic cases
Reference:
Charaka Chikitsa 13/48–50
Sushruta Uttara 43/16</t>
  </si>
  <si>
    <t>General appearance – ill-looking, emaciation, anasarca (in advanced stage)
Pallor – anemia common
Icterus – yellowish discoloration of sclera/skin (jaundice)
Cyanosis – in advanced cirrhosis with hypoxia
Clubbing – in chronic liver disease
Lymphadenopathy – in infiltrative diseases (lymphoma, leukemia)
Edema – pedal edema, ascites
Nutritional status – cachexia, muscle wasting
Vitals – pulse, BP, temperature</t>
  </si>
  <si>
    <t>1. Abdominal Examination
inspection – abdominal distension, dilated veins (caput medusae), striae
Palpation – liver enlarged (smooth / nodular), tender or non-tender
Percussion – shifting dullness, fluid thrill (ascites)
Auscultation – venous hum or bruit (in vascular causes, e.g., hepatocellular carcinoma)
2.Other Systems
Cardiovascular – signs of right heart failure (congestive hepatomegaly)
Respiratory – pleural effusion (hepatic hydrothorax)
Nervous system – hepatic encephalopathy (asterixis, altered sensorium)
Skin – spider angiomas, palmar erythema</t>
  </si>
  <si>
    <t>1. Blood tests
Complete blood count (CBC) – anemia, thrombocytopenia
Liver function test (LFT):
↑ Bilirubin
↑ AST, ALT, ALP, GGT
↓ Albumin
↑ Prothrombin time (PT/INR)
Viral markers – HBsAg, Anti-HCV, HAV, HEV, HIV
Autoimmune profile – ANA, ASMA, AMA
Serum ceruloplasmin, iron studies (for Wilson’s, hemochromatosis)
2. Urine examination
Bile salts, bile pigments, urobilinogen
3. Imaging
USG Abdomen – hepatomegaly, fatty liver, cirrhosis, ascites
CT / MRI – liver masses, nodularity, vascular changes
Doppler – portal hypertension, Budd-Chiari syndrome
4. Special tests
Ascitic fluid analysis (SAAG, protein, cytology)
Liver biopsy (definitive for cirrhosis, hepatitis, malignancy)
🛑https://chat.whatsapp.com/BdWPi4q8r5v9FubOjpBHnn</t>
  </si>
  <si>
    <t>Alcoholic liver disease
Non-alcoholic fatty liver disease (NAFLD/NASH)
Viral hepatitis (A, B, C, E)
Liver cirrhosis (any cause)
Hepatocellular carcinoma (HCC)
Budd–Chiari syndrome
Congestive hepatomegaly (right-sided heart failure)
Hemochromatosis
Wilson’s disease
Amyloidosis
Lymphoma / leukemia with liver infiltration</t>
  </si>
  <si>
    <t>Due to nidāna sevana, doṣa (especially Pitta &amp; Kapha) get aggravated.
They affect yakṛt (liver) &amp; plīha, leading to enlargement (yakṛt vriddhi).
Vitiated doṣa obstructs rasavaha, raktavaha, udakavaha srotas → accumulation of udaka in udara.
This results in yakṛtodara and if untreated, progresses to jalodara.
Reference: Charaka Chikitsa 13/44–52</t>
  </si>
  <si>
    <t>Langhana &amp; Pachana – for āmāvasthā
Virechana – with Trivrit, Danti, Aragwadha
Nityavirechana with Eranda taila
Śodhana with Niruha &amp; Anuvasana basti – especially Gomūtra, Triphala, Punarnava
Deepana-Pachana dravyas – Chitraka, Pippali, Shunthi, Haritaki
Use of Gomutra haritaki for removing udaka from udara
Reference: Charaka Chikitsa 13/80–88</t>
  </si>
  <si>
    <t>(Relieving Factors)
Virechana karma
Lekhana basti
Laghu, rukṣa, deepana-pachana āhāra
Gomūtra prayoga
Punarnavādi preparations</t>
  </si>
  <si>
    <t>NASYAM</t>
  </si>
  <si>
    <t>Guru, snigdha, abhiṣyandi āhāra
Ati-madyapāna
Divāsvapna
Excess fluid intake
Anupashaya with sneha, abhyaṅga, &amp; manda-agni ahara
Yakṛtodara-specific formulations:
Gomūtra haritaki
Punarnavādi kvātha
Punarnavasava
Triphala guggulu
Pippalyādi yoga
Śodhana:
Nityavirechana (mild purgation daily)
Basti chikitsa (Lekhana basti, Gomūtra basti)
Pathya:
Yava, Kulattha, Mudga, *Takra
Gomūtra siddha jala
Apathya:
Dadhi, Masha, Taila, Guru āhāra
Reference:
Charaka Samhita, Chikitsa sthana 13/82–92
Sushruta Uttara 43/22–25
Ashtanga Hridaya, Chikitsa 12/48–52
🛑https://chat.whatsapp.com/BdWPi4q8r5v9FubOjpBHnn
25/08/2025, 10:59 - Dr sonu kailas k: &lt;Media omitted&gt;
25/08/2025, 10:59 - Dr sonu kailas k: *🔥ONLY FEW SEATS LEFT &amp; CLASSES STARTING SOON🔥*
🔥1 Month Online Certificate Course on Trichology*
🚨 *KESHA Series 2 – The Most Awaited Trichology Session!* 🌟
A complete guide to Ayurvedic Trichology with Advanced Modern Techniques
🗓️ *1 Month Session*
✅ *Limited entries*
💻 *Total Sessions:* 15
🏢 *Organised by:* Ayuraksha Institute of Ayurveda Pvt Ltd, Kasaragod, Kerala
📁 *Recordings will be provided*
📜 *Attend e Certificate will be issued upon course completion*
📝 *Complete notes PDF*
Course Highlights*
MODULE 1:* Hair Science
MODULE 2:* Common Issues of Trichology
MODULE 3:* Hair Spa
MODULE 4:* Hair Care Product Making
MODULE 5:* Common Procedures in Trichology
MODULE 6:* Case Discussion on Trichology
MODULE 7:* Differential Diagnosis in Trichology
✨ *Kesha Trichology Course – Faculty &amp; Schedule* ✨
📅 *September 1 &amp; 2 (Monday &amp; Tuesday)*
Topic:* *Hair Science*
👩‍⚕️ *Faculty:* Dr. Deena Manju
Associate Professor, Dept. of Shalakya,
Kanachur Ayurveda Medical College, Mangalore
📅 *September 8, 9, 10 (Monday to Wednesday)*
Topic:* *Common Hair Issues*
👩‍⚕️ *Faculty:* Dr. Nisha Kumari
Professor &amp; HOD, Dept. of Roga Nidana,
Kundapura Ayurveda Medical College, Karnataka
📅 *September 11 (Wednesday)*
Topic:* *Case Discussion*
👨‍⚕️ *Faculty:* Dr. Madhu P. M
Associate Professor, Dept. of Roga Nidana,
Govt. Ayurveda Medical College, Kannur, Kerala
📅 *September 16 &amp; 17 (Monday &amp; Tuesday)*
Topic:* *Hair Spa Techniques*
👩‍⚕️ *Faculty:* Dr. Seema
Chief Consultant, Seema’s Ayurveda, Trivandrum
📅 *September 18 &amp; 19 (Thursday &amp; Friday)*
Topic:* *Hair Care Products*
👩‍⚕️ *Faculty:* Dr. Elsa Vaghese
Cosmetic Formulator, Indian Ayurveda Academy, Wayanad, Kerala
📅 *September 20 (Saturday)*
Topic:* *Differential Diagnosis of Trichological Disorders*
👩‍⚕️ *Faculty:* Dr. Sreedevi
Online Cosmetic Consultant, Sweden
📅 *September 21 (Sunday)*
Topic:* *Case Discussion*
👨‍⚕️ *Faculty:* Dr. Praveen Kumar
Medical Officer, Kerala Health Services
📅 *September 23, 24, 25 (Tuesday to Thursday)*
Topic:* *Advanced Trichology*
👩‍⚕️ *Faculty:* Dr. Madhu Chawla
Ayurvedic Cosmetologist &amp; Trichologist,
Director, Ayurbella Pvt Ltd, Mumbai
📅 *Classes commence from September 1*
💰 *Fees:* ~₹3550~
OFFER FEES*₹2550
FOR GROUP OFFERS JUST DM US*‼️
📲 *For Registration Contact:* *9074247488*
🛑 https://chat.whatsapp.com/DHIJynDAqoz1vjCBrSAbqI?mode=ac_t
25/08/2025, 13:20 - Dr sonu kailas k: &lt;Media omitted&gt;
📌DEFINITION
🔸Nasya is a Panchakarma therapy in which medicated oils, powders, juices, or decoctions are administered through the nasal route. It primarily treats diseases of the head and neck region by clearing accumulated doshas.
📌DRUGS USED
🔸Anu taila
🔸Shadbindu taila
🔸Ksheerabala taila
🔸Brahmi ghritha
🔸Panchendriya vardhana taila
🔸Triphala ghritha
🔸Jivaneeya gana siddha taila
🔸Goghrita
📌PROCEDURE
1. Purva Karma (Preparation)
🔸Gentle facial massage with suitable oil
🔸Mild fomentation (swedana) to face, forehead, neck
2. Pradhana Karma (Main procedure)
🔸Patient lies in supine position with head slightly tilted back
🔸Warm medicated oil/ghee/decoction instilled into nostrils (usually 4–10 drops)
🔸Patient inhales deeply; massage around nose, forehead and palms
3. Paschat Karma (Post procedure)
🔸Spit out excess medicine through mouth
🔸Gentle massage of shoulders, palms, soles
🔸Advise to avoid cold exposure, dust, strong sunlight, exertion immediately after
📌INDICATED DISEASES
🔸Ardhavabhedaka (Migraine)
🔸Apasmara (Epilepsy)
🔸Ardita (Facial palsy)
🔸Siroroga (Headache)
🔸Kasa (Cough)
🔸Jwara (Fever – certain types)
🔸Pinasa (Chronic rhinitis/sinusitis)
🔸Danta roga (Dental disorders)
🔸Indriya vikara (Eye, ear, nose disorders)
📌MUST BE AVOIDED IN
🔸Immediately after food
🔸After alcohol consumption
🔸After sneha pana (internal oleation)
🔸In very young (&lt;7 years) and very old (&gt;80 years)
🔸During pregnancy and menstruation
🔸In indigestion, acute fever, acute rhinitis, intoxication
🔸In severe weakness
📌PRECAUTIONS
🔸Correct selection of medicine and dosage based on dosha and patient’s strength
🔸Should not be done in empty stomach or immediately after meals
🔸Avoid exposure to wind, dust, cold water, day sleep, sexual activity immediately after
🔸Done only under supervision of a trained physician
🛑https://chat.whatsapp.com/BdWPi4q8r5v9FubOjpBHnn</t>
  </si>
  <si>
    <t>ANTRA VIDRADHI (अन्त्रविद्धरि)</t>
  </si>
  <si>
    <t>(Etiology / Causes)
Mithyā āhāra vihāra – intake of guru, vidāhi, abhishyandi āhāra.
Ati-madyapāna (excess alcohol).
Vegadhāraṇa (suppression of natural urges).
Agni mandya (low digestive fire).
Krimi āvaraṇa (intestinal infections).
Māruta prakopa leading to obstruction in the intestine.
Reference: Suśruta Saṃhitā, Nidānasthāna – Vidradhi Nidāna.</t>
  </si>
  <si>
    <t>(Premonitory symptoms)
Udarashūla (abdominal pain)
Āma-janya lakṣaṇas (loss of *appetite, heaviness, indigestion)
Trishna (excessive thirst)
Ādhmāna (bloating, distension)
Manda jvara (low grade fever)</t>
  </si>
  <si>
    <t>(Clinical features)
Severe colicky abdominal pain (Baddha shūla).
Udaravr̥ddhi (abdominal enlargement).
Dāha, jvara, tṛṣṇā, mūrcchā (burning, fever, thirst, fainting).
Mala-mūtra sangha (obstruction of stools and urine).
Tenderness in abdomen
If suppuration occurs → high fever, sweating, and severe pain.
Reference: Suśruta – Vidradhi Lakṣaṇam.</t>
  </si>
  <si>
    <t>General condition – febrile or toxic look
Pallor – anemia due to chronic infection
Icterus – if liver abscess
Dehydration signs – dry tongue, sunken eyes
Lymphadenopathy (rare, in TB origin)
Temperature – fever (usually intermittent, with chills/rigors)
Pulse – tachycardia
Blood pressure – may be low in septicemia</t>
  </si>
  <si>
    <t>Abdomen
Inspection: Distension, visible fullness, asymmetry
Palpation:
Localized tenderness (right iliac fossa / hypogastrium / hepatic region depending on site)
Guarding / rigidity
Palpable lump (ill-defined, tender, soft to firm)
Percussion: Localized dullness over abscess area
Auscultation: Decreased or absent bowel sounds (ileus)
Other Systems
Respiratory system: basal crepitations if subphrenic abscess
CVS: tachycardia, septic changes
CNS: delirium in septicemia</t>
  </si>
  <si>
    <t>CBC:
Leukocytosis (↑ TLC, neutrophilia)
Anemia (chronic abscess)
ESR / CRP: elevated
Blood culture: for septicemia
Liver function tests: deranged in amoebic/liver abscess
Urine routine: to rule out urinary tract infection / pyelonephritis mimicking RLQ abscess
Imaging
Ultrasound Abdomen – first line, detects abscess cavity, site, size
CT Scan Abdomen – gold standard, defines exact location, extent, relation to viscera
MRI – if needed, for soft tissue delineation
X-ray Abdomen/Chest: air-fluid level, subdiaphragmatic collection
🛑https://chat.whatsapp.com/BdWPi4q8r5v9FubOjpBHnn</t>
  </si>
  <si>
    <t>1. Appendicular abscess
2. Diverticular abscess
3. Liver abscess (pyogenic/amoebic)
4. Pancreatic abscess
5. Subphrenic abscess
6. Pelvic abscess
7. Tubercular mesenteric lymphadenitis with abscess
8. Perforated hollow viscus with localized peritonitis
9. Perinephric abscess
10. Psoas abscess</t>
  </si>
  <si>
    <t>Nidāna sevana → Doṣa prakopa (mainly Vāta, Pitta, Rakta).
Doṣa sthāna saṃsṛaya in antra (intestine).
Srotorodha → accumulation of mala and āma.
Inflammation &amp; suppuration → formation of Vidradhi (abscess) inside intestine.</t>
  </si>
  <si>
    <t>Doshapratyanika chikitsā – balance Vata, Pitta, Kapha.
Āmapācana with Deepana-Pachana dravyas.
Shodhana – Virechana and Basti when suitable.
Śamana aushadhi – use of drugs with Vidradhi hara, Shothahara and Krimighna properties.
Reference: Suśruta Cikitsāsthāna, Vidradhi Cikitsā.</t>
  </si>
  <si>
    <t>(Palliative factors)
Use of ushna, tikshna, deepana-pachana dravyas.
Light, easily digestible food.
Warm fomentation over abdomen</t>
  </si>
  <si>
    <t>VISESHA  CHIKITSA (Specific line of treatment)</t>
  </si>
  <si>
    <t>Guru, abhishyandi, vidahi ahara (curd, fried, sour food).
Excessively cold food and drinks.
Ati-madyapāna (alcohol).
Vegadhāraṇa (suppression of flatus, stool, urine).
Initial stage (without suppuration):
Deepana-pachana drugs (Trikatu, Chitraka, Pippali).
Shamana with Guduchi, Musta, Patola, Nimba.
Ghrta preparations like Panchatikta Ghrita.
Suppurated stage:
If abscess ruptures internally → poor prognosis (Yāpya).
If localized, surgical drainage may be indicated (as per Suśruta).
Use of Vidradhi hara yoga (Guggulu, Triphala, Haridra, Daruharidra).
Basti chikitsa (esp. in Vata-predominant cases):
Eranda taila, Dashamoola kashaya basti.
Reference: Suśruta Cikitsāsthāna 17 (Vidradhi Chikitsā), Cakradatta – Vidradhi Chikitsā.
🛑https://chat.whatsapp.com/BdWPi4q8r5v9FubOjpBHnn
26/08/2025, 08:47 - +91 93805 53848 added +91 94496 08223
26/08/2025, 08:47 - +91 84969 73301 added +91 80736 09994
26/08/2025, 12:55 - Dr sonu kailas k: 🔗 Join our WhatsApp Community: https://chat.whatsapp.com/JTEnA6XYKB9BlAyxSPorUZ</t>
  </si>
  <si>
    <t>YONI SOSA (योनि शोष)</t>
  </si>
  <si>
    <t>(निदानम् – Etiology / Causes)
Vāta-prakopaka nidāna such as:
Ativyayāma (excessive exertion)
Ativyavāya (excessive sexual indulgence)
Ati-upavāsa (excess fasting)
Dhātu-kṣaya (tissue depletion, especially rasa and śukra)
Apatarpaṇa (malnutrition, undernourishment)
Rūkṣa-anna sevana (intake of dry, rough food)
Manasa hetus: Chinta, shoka, manovyāpadās
Ref: Caraka Saṃhitā, Cikitsāsthāna 30/17; Aṣṭāṅga Hṛdaya, Uttara Tantra 38/32</t>
  </si>
  <si>
    <t>(पूर्वरूपम् – Premonitory Signs)
Yoni-sthāna rūkṣatā (dryness in genital tract)
Kṛśatā (emaciation, thinness)
Kāma-anabhilāṣa (reduced sexual desire)
Vega-aniṣpatti (unsatisfactory coitus / lack of pleasure)
Ref: Suśruta Saṃhitā, Uttara Tantra 38/32</t>
  </si>
  <si>
    <t>(लक्षणम् – Symptoms)
Yoni-śoṣa (dryness of vagina)
Śukra-abhāva (lack of lubrication)
Śūla (pain during intercourse)
Rūkṣatā all over body
Ārati (discomfort, dissatisfaction)
Ref: Caraka Saṃhitā, Cikitsāsthāna 30/18; Suśruta Saṃhitā, Uttara Tantra 38/33</t>
  </si>
  <si>
    <t>Build &amp; Nutrition – Weight loss/obesity (depending on cause like menopause vs. PCOS)
Pallor – Rule out anemia
Vital signs – Pulse, BP, Temperature
Hydration status – Dehydration can aggravate dryness
Skin &amp; Hair changes – Atrophy, dryness, hair thinning (seen in estrogen deficiency)</t>
  </si>
  <si>
    <t>Abdomen – Mass, tenderness, organomegaly, signs of chronic disease
Breast Examination – Atrophy or tenderness (hormonal correlation)
Pelvic Examination
Vaginal mucosa – Pale, thin, dry, atrophied
Loss of rugae
Vaginal pH altered (alkaline shift in atrophic vaginitis)
Dyspareunia, fissures, or recurrent infections</t>
  </si>
  <si>
    <t>Blood Tests
CBC (to rule out anemia, infection)
Blood sugar (Diabetes mellitus can cause dryness)
Thyroid profile (Hypothyroidism association)
Serum Vitamin D &amp; Calcium (for menopausal women)
Hormonal Profile
Serum Estrogen, FSH, LH (to assess ovarian reserve/menopause status)
Serum Androgens (in PCOS)
Microbiological tests
Vaginal swab culture (rule out infection, bacterial vaginosis, candidiasis, trichomoniasis)
Urine Examination – Rule out UTI (burning,
🛑https://chat.whatsapp.com/BdWPi4q8r5v9FubOjpBHnn</t>
  </si>
  <si>
    <t>Atrophic vaginitis (postmenopausal hypoestrogenic state)
Genitourinary syndrome of menopause (GSM)
Vulvovaginal candidiasis (secondary dryness after infection)
Bacterial vaginosis
Lichen sclerosus / lichen planus
Sjögren’s syndrome (autoimmune dryness)
Diabetes mellitus–related vaginal dryness
Medication induced (antihistamines, antidepressants, chemotherapy, OCPs)</t>
  </si>
  <si>
    <t>(सम्प्राप्ति – Pathogenesis)
Nidāna → Vāta prakopa (especially Apāna vāyu + Vyāna vāyu)
Vāta dries up rasa dhātu in yoni sthāna
Kṣaya of śukra and rasa dhātu → kṣīṇa sneha &amp; reduced bala
Result: Yonimārga rūkṣatā &amp; kṛcchrata
Ref: Aṣṭāṅga Hṛdaya, Uttara Tantra 38/32–34</t>
  </si>
  <si>
    <t>Vāta-śamana &amp; Snehana line of treatment
Snehana (internal + external oleation with ghṛta, taila)
Svedana (mild fomentation)
Saṃtarpana (nutritive diet)
Br̥hmaṇa cikitsā (nourishing therapy)
Use of madhura, snigdha, uṣṇa dravyas
Vājīkaraṇa dravyas (aphrodisiac herbs &amp; formulations)
Ref: Caraka Saṃhitā, Cikitsāsthāna 30/65; Suśruta Saṃhitā, Uttara Tantra 38/35</t>
  </si>
  <si>
    <t>(उपशय – Relieving Factors)
Abhyanga with taila (especially vāta-śāmaka taila like Bala taila, Aśvagandhādi taila)
Pānīya ghṛta (ghṛta intake, e.g. Phalaghṛta, Shatāvarī ghṛta)
Dugdha, māṃsa-rasa (meat soup), sneha yukta āhāra
Rasāyana (Shatavari, Ashwagandha, Yashtimadhu)</t>
  </si>
  <si>
    <t>VISESHA  CHIKITSA (विशेष चिकित्सा – Specific Treatment)</t>
  </si>
  <si>
    <t>(अनुपशय – Aggravating Factors)
Rūkṣa, kaṭu, tikta, kaṣāya rasa āhāra
Ativyayāma, ati-upavāsa, ati-vyavāya
Mental stress, chinta, shoka
Fasting, undernourishment
Yoni picchu with medicated ghṛta/taila (e.g. Bala taila, Phala ghṛta)
Yoni abhyantara snehapāna – Phalaghṛta, Shatāvarī ghṛta, Kalyānaka ghṛta
Basti karma – especially Anuvāsana basti with taila/ghṛta for vāta-śamana
Rasāyana cikitsā – Shatāvarī, Ashwagandhā, Kapikacchu, Gokṣura
Vājīkaraṇa yoga – Vṛṣya dravyas like Musali, Vidāri, Aśwagandhā
Ref: Caraka Saṃhitā Cikitsāsthāna 30/65–67; Suśruta Saṃhitā, Uttara Tantra 38/35–36; Aṣṭāṅga Hṛdaya, Uttara Tantra 38/32–34
🛑https://chat.whatsapp.com/BdWPi4q8r5v9FubOjpBHnn</t>
  </si>
  <si>
    <t>JATAHARINI (जातहरिणी)</t>
  </si>
  <si>
    <t>(निदानम् – Causes)
As per Kashyapa Samhita, *Kaumarabhritya Khanda and Aṣṭāṅga Hṛdaya Uttarasthana:
Aśuddha Jātakarma (improper delivery rituals)
Garbhini-aparādha (maternal diet and regimenal mistakes during pregnancy)
Asamyak prasava karma (improper handling during delivery)
Mātr̥doṣa (vitiation of mother’s milk)
Dūṣita stanya sevana (impure breast milk intake)
Krimi, Viṣa, Abhighāta</t>
  </si>
  <si>
    <t>(पूर्वरूपम् – Premonitory signs)
Kṣut (loss of appetite)
Śiraśūla (headache or restlessness in infant)
Angaśaithilya (limb weakness)
Bhrama / unsteadiness
Stanya grahaṇa asakti (reluctance to suck milk)</t>
  </si>
  <si>
    <t>(लक्षणम् – Symptoms)
Stanya-dveṣa (aversion to breast milk)
Kṛśatva (emaciation, wasting)
Atidurbalatā (severe weakness)
Jvara (fever)
Hikka, Kāṣa (hiccups, cough)
Bālaśiraḥkampana (tremors of head)
Ādhmāna (abdominal distension)
Krandana (excessive crying)
Maranaṁ śīghraṁ (fatal if not managed promptly)
(Ref: Kashyapa Samhita, Kaumarabhritya Khanda, Jataharini Adhyaya)</t>
  </si>
  <si>
    <t>General appearance – failure to thrive, poor weight gain
Skin – jaundice (icterus), pallor, dehydration
Eyes – scleral icterus
Abdomen – hepatomegaly, splenomegaly, distension
Feeding – refusal, vomiting, regurgitation
Cry – excessive irritability / high-pitched cry
Activity – lethargy or irritability</t>
  </si>
  <si>
    <t>a. Hepatobiliary system
Enlarged tender liver
Splenomegaly
Abdominal distension, ascites
b. Gastrointestinal system
Loose stools / diarrhea
Malabsorption features
Abdominal pain, colic
c. Central nervous system
Irritability, lethargy, seizures (in severe jaundice due to kernicterus risk)
d. Respiratory/Cardiac
Respiratory distress (if ascites severe)
Signs of failure to thrive</t>
  </si>
  <si>
    <t>Blood investigations
CBC – anemia, leukocytosis, thrombocytopenia
Liver function test (LFT): ↑ Serum bilirubin (direct/indirect), ↑ SGOT/SGPT, ↑ Alkaline phosphatase
Coagulation profile: PT/INR prolonged (liver dysfunction)
Serum albumin – low in chronic cases
Urine examination
Presence of bile salts &amp; pigments
Stool examination
Pale/clay-colored stools (cholestasis)
Imaging
Ultrasound abdomen – hepatosplenomegaly, biliary tract anomalies, ascites
HIDA scan – to rule out biliary atresia
🛑https://chat.whatsapp.com/BdWPi4q8r5v9FubOjpBHnn</t>
  </si>
  <si>
    <t>Neonatal Hepatitis
Biliary Atresia
Neonatal Cholestasis
Sepsis (neonatal)
Hemolytic disease of the newborn
Congenital Metabolic Disorders (e.g., Galactosemia, Tyrosinemia)
Wilson’s disease (later childhood)</t>
  </si>
  <si>
    <t>SAMANYA CIKITSA (समान्यचिकित्सा – General treatment)</t>
  </si>
  <si>
    <t>(सम्प्राप्ति – Pathogenesis)
Doṣa: Predominantly Kapha + Pitta vitiation, with Rakta + Rasa dhatu dushti.
Dūṣya: Stanya, Rasa, Rakta
Srotas: Rasavaha, Raktavaha, Prāṇavaha, Annavaha
Udbhava sthāna: Stanya (breast milk)
Sanchara: Through prāṇa vaha srotas into the newborn.
Vyakti: Manifested as severe weakness, feeding difficulty, fever, and wasting in neonate.
Stanya shodhana (purification of breast milk)
If mother’s milk is vitiated, perform mātr̥ parihāra (correction in mother’s ahara-vihara).
Snehana with ghṛta preparations (e.g., Brahmi ghṛta)
Deepana-Pachana (to improve digestion &amp; metabolism)
Kāṣa–Hikka–Jvara chikitsā principles
Administration of mr̥du auṣadhi suitable for neonates</t>
  </si>
  <si>
    <t>(उपशय – Relieving factors)
Administration of Siddha Ghṛta
Properly purified stanya
Use of mr̥du auṣadhi prayoga
Good maternal diet and regimen</t>
  </si>
  <si>
    <t>VISESHA CIKITSA</t>
  </si>
  <si>
    <t>(अनुपशय – Aggravating factors)
Dūṣita stanya intake
Excessive use of rukṣa, amla, kṣhāra dravya in mother’s diet
Improper neonatal care
Delay in treatment
(विशेषचिकित्सा – Specific treatment)
Classical texts suggest:
Stanya śodhana – using Triphala kashaya, Musta, Katurohini, Guduchi (for mother).
Ghṛta preparations for neonate – e.g., Brahmi ghṛta, Mustadi ghṛta (in mr̥du mātrā).
Jvara chikitsā (since fever is a prime lakṣaṇa).
Kāṣa-hikka chikitsā in case of cough &amp; respiratory distress.
Rasayana yoga – for bala vardhana (immunity enhancement).
Classical References
Kashyapa Samhita, Kaumarabhritya Khanda, Jataharini Adhyaya
Aṣṭāṅga Hṛdaya, Uttarasthana (Śiśu Roga Prakaraṇa)
Charaka Samhita, Sharira sthana – regarding stanya dushti and neonatal disorders
🛑https://chat.whatsapp.com/BdWPi4q8r5v9FubOjpBHnn</t>
  </si>
  <si>
    <t>Anna Visha (अन्नविष)</t>
  </si>
  <si>
    <t>(Causative factors)
Viruddhāhāra (incompatible food combinations) – e.g., milk + fish.
Avishesha sevana (excessive intake of unwholesome food).
Dushita anna (spoiled/stale food).
Adhyashana (overeating).
Apakva anna (half-cooked/undercooked food).
Asatmya bhojana (food against prakriti).
Contaminated with jantu, krimi, gara visha etc.
Ref: Charaka Saṃhitā (Sūtrasthāna 26), Sushruta Saṃhitā (Kalpasthāna 2).</t>
  </si>
  <si>
    <t>(Premonitory symptoms)
Āruchi (anorexia, aversion to food)
Tṛṣṇā (excessive thirst)
Hṛllāsa (nausea)
Udarashūla (abdominal pain)
Glāni (fatigue, uneasiness)
Stambha (stiffness of body)
Ref: Ashtanga Hridaya (Uttarasthāna – Agadatantra Adhyaya).</t>
  </si>
  <si>
    <t>(Clinical features)
Chardi (vomiting)
Atisāra (diarrhea)
Udarashūla (colicky pain)
Udgāra viṣa gandhi (foul-smelling belching)
Jvara (fever)
Moha, mūrchā (delirium, fainting)
Śvāsakāṣṭa (breathlessness) in severe stage
In chronic cases → Pandu, Kṣaya, Krimi.
Ref: Sushruta Saṃhitā (Kalpasthāna 2).</t>
  </si>
  <si>
    <t>Appearance: Ill-looking, restlessness, drowsiness
Vital Signs:
Temperature – may be normal, low-grade fever, or high in septicemia
Pulse – tachycardia, irregular in severe poisoning
BP – hypotension in dehydration/shock
Respiration – rapid/shallow in metabolic acidosis or poisoning
Hydration status – dry tongue, sunken eyes, decreased skin turgor
Consciousness level – alert, drowsy, confused, unconscious (depending on severity)
Presence of cyanosis, pallor, sweating</t>
  </si>
  <si>
    <t>Gastrointestinal system
Abdominal tenderness, distension
Hyperactive or sluggish bowel sounds
Nausea, vomiting, diarrhea
Cardiovascular system)
Tachycardia, arrhythmia, low BP (in shock)
Respiratory system
Signs of aspiration pneumonia if vomiting and inhalation occurred
Respiratory distress in severe cases
Nervous system
Giddiness, confusion, convulsions, altered sensorium in neurotoxic food poisoning</t>
  </si>
  <si>
    <t>Complete Blood Count (CBC) – leukocytosis (infection), hemoconcentration (dehydration)
Electrolytes (Na⁺, K⁺, Cl⁻, HCO₃⁻) – imbalance due to vomiting/diarrhea
Renal function tests (Urea, Creatinine) – to assess dehydration/renal injury
Liver function tests – in hepatotoxic poisoning (eg. aflatoxin, mushroom poisoning)
Stool examination – pus cells, blood, culture for bacteria (Salmonella, Shigella, E. coli etc.)
Blood culture – if septicemia suspected
Toxicology screening – if chemical/metal poisoning suspected
Arterial Blood Gas (ABG) – to detect metabolic acidosis
🛑https://chat.whatsapp.com/BdWPi4q8r5v9FubOjpBHnn</t>
  </si>
  <si>
    <t>Food poisoning (Bacterial – Salmonella, Shigella, Staphylococcus, E. coli, Vibrio cholerae)
Viral gastroenteritis (Rotavirus, Norovirus, Adenovirus)
Parasitic infestation (Giardiasis, Amoebiasis)
Drug-induced gastritis/enteritis (NSAIDs, antibiotics, chemotherapy agents)
Acute gastritis/peptic ulcer disease
Acute appendicitis (if severe abdominal pain)
Acute pancreatitis
Acute hepatitis (in hepatotoxic poisoning like mushrooms)
Electrolyte imbalance-induced encephalopathy (in severe dehydration)</t>
  </si>
  <si>
    <t>Dushita anna → enters amashaya / grahani → undergoes abnormal fermentation.
Generates āmaviṣa (toxic metabolic byproducts).
Spreads via rasa dhātu → vitiates tridoṣa.
Leads to viṣa lakṣaṇa (toxicity symptoms).
Ref: Charaka Saṃhitā, Agadatantra prakarana.</t>
  </si>
  <si>
    <t>Vamana (induced emesis) → for recent ingestion.
Virechana (purgation) → to expel doshas from pakvashaya.
Mridu Agada Yoga (administration of anti-toxic formulations).
Deepana-Pachana (digestive &amp; carminative drugs).
Daha prashamana (thirst, burning management).
Stambhana in atiatisara (in severe diarrhea cases).
Ref: Charaka Saṃhitā, Sushruta Saṃhitā (Kalpasthāna).</t>
  </si>
  <si>
    <t>(Favourable measures)
Use of Agada Kalpa (anti-poison formulations).
Peya, Yusha (light liquid diet).
Takra (buttermilk), Pippali, Sunthi, Haritaki.
Sudha jala (boiled, cooled water).</t>
  </si>
  <si>
    <t>Guru, abhishyandi ahara (heavy, oily food).
Divaswapna (day sleep).
Madya sevana (alcohol).
Cold &amp; raw food.</t>
  </si>
  <si>
    <t>VAMANAM</t>
  </si>
  <si>
    <t>Agada yogas –
Mahāgandhahasti Agada
Garavishari Agada
Sanjeevani Agada
Dravyas – Musta, Ativisha, Haridra, Vacha, Pippali.
In severe dehydration – give Peya, Manda, Yusha.
If life-threatening → Agadatantra prayoga (antidotes, rejuvenators).
Ref: Sushruta Saṃhitā (Kalpasthāna 2–3), Ashtanga Hridaya (Uttarasthāna 35).
🛑https://chat.whatsapp.com/BdWPi4q8r5v9FubOjpBHnn
📌DEFINITION
🔸Vamana is one of the Panchakarma therapies, in which controlled therapeutic emesis (induced vomiting) is performed to expel aggravated Kapha dosha and associated toxins from the upper gastrointestinal tract.
📌DRUGS USED
🔸Madanaphala
🔸Ikshvaku
🔸Jimutaka
🔸Kutaja
🔸Pippali
🔸Yashtimadhu
🔸Vacha
🔸Saindhava lavana
🔸Madhu
📌PROCEDURE
1. Purvakarma (Pre-operative measures):
🔸Snehana (internal &amp; external oleation)
🔸Swedana (fomentation)
2. Pradhanakarma (Main procedure):
🔸Patient is given emesis-inducing drugs with suitable adjuvants.
🔸Repeated vomiting continues until proper signs of purification (Shuddhi Lakshana) are achieved.
3. Paschatkarma (Post-operative measures):
🔸Samsarjana Krama (gradual dietetic regimen starting from Manda, Peya, Vilepi to normal diet).
📌INDICATED DISEASES
🔸Kasa (Cough)
🔸Shwasa (Asthma)
🔸Kaphaja Jwara (Fever with Kapha dominance)
🔸Kaphaja Unmada (Insanity due to Kapha)
🔸Apasmara (Epilepsy)
🔸Medoroga (Obesity)
🔸Kushtha (Skin diseases)
🔸Prameha (Diabetes)
🔸Vridhi (Abscess/Tumor conditions)
📌MUST BE AVOIDED IN
🔸Children
🔸Elderly and very weak persons
🔸Pregnancy
🔸Rajonivritta (post-menopausal women)
🔸Garbhini (pregnant)
🔸Hridaya roga (heart diseases)
🔸Udara roga (ascites, hepatosplenomegaly)
🔸Atisara (diarrhea)
🔸Arsha (piles)
🔸Kshata/kshina (injury, emaciated persons)
📌PRECAUTIONS IN TREATMENT
🔸Should be done only after proper snehana &amp; swedana.
🔸Conducted under empty stomach in morning.</t>
  </si>
  <si>
    <t>🔸Avoid over-administration to prevent complications.
🔸Post-therapy diet regimen (Samsarjana Krama) must be followed strictly.
🔸Patient should be under rest and observation for few days.
🛑https://chat.whatsapp.com/BdWPi4q8r5v9FubOjpBHnn
30/08/2025, 09:06 - Dr sonu kailas k: Follow the AYURVEDA UPSKILL channel on WhatsApp: https://whatsapp.com/channel/0029Va9N9uOI7BeNwNLGu61l</t>
  </si>
  <si>
    <t>HRDROGA (हृद्रोग)</t>
  </si>
  <si>
    <t>(Etiological factors)
🔸(Ref: Caraka Sūtrasthāna 17/1, Suśruta Uttara 41/3-5)
🔸Ati-madhura, ati-amla, ati-lavaṇa, ati-snigdha, ati-guru āhāra sevana
🔸Viruddhāhāra (incompatible foods)
🔸Ati-bhojana, ajīrṇa
🔸Vega-dharaṇa (suppression of natural urges)
🔸Śoka, krodha, bhaya, chinta (mental factors)
🔸Abhighāta (chest trauma)</t>
  </si>
  <si>
    <t>(Premonitory symptoms)
🔸(Ref: Caraka Sūtrasthāna 17/8)
🔸Utkleśa (uneasiness)
🔸Hṛdaya-stambha (heaviness / stiffness in chest)
🔸Śūla in hṛdaya (pricking pain)
🔸Daurbalya (weakness, fatigue)
🔸Ārohana-vedanā (pain increases on exertion)
🔸Gaurava (heaviness of body)</t>
  </si>
  <si>
    <t>(Symptoms)
🔸(Ref: Caraka Cikitsāsthāna 26/6–10, Suśruta Uttara 41/10–12)
🔸Vātaja Hṛdroga – Bhrama, śūla (pricking pain), śvāsa-kāṣṭhata (difficulty breathing), ruk (severe pain radiating to back/arms).
🔸Pittaja Hṛdroga – Daha (burning), tṛṣṇā (excessive thirst), mūrcchā (fainting), hṛdaya-tāpa.
🔸Kaphaja Hṛdroga – Gaurava, staimitya (stiffness), ālasya, mandāgni, śīta sparśa in hṛdaya.
🔸Sannipātaja Hṛdroga – Mixture of all above; atyanta kṛcchra sādhya (difficult to treat).
🔸Krimija Hṛdroga – Kṛmi in hṛdaya; hṛtśūla, kṣata-varṇa-mukha, kṛmi-darśana in hrid region.</t>
  </si>
  <si>
    <t>🔸Vital Signs
🔸Pulse – rate, rhythm, volume, character
🔸Blood pressure – supine &amp; standing
🔸Respiratory rate, temperature
🔸General Appearance
🔸Pallor (anemia)
🔸Cyanosis (central/peripheral)
🔸Clubbing of fingers
🔸Icterus (liver involvement in heart failure)
🔸Oedema (pedal/ankle, sacral)
🔸Nutritional status – BMI, cachexia
🔸Jugular Venous Pressure (JVP) – raised in right heart failure</t>
  </si>
  <si>
    <t>🔸Cardiovascular System (CVS)
🔸Inspection: precordial bulge, visible pulsations
🔸Palpation: apex beat position, thrills, parasternal heave
🔸Percussion: cardiac borders (enlargement)
🔸Auscultation: heart sounds (S1, S2, added sounds S3/S4), murmurs
🔸Respiratory System
🔸Basal crepitations (pulmonary edema)
🔸Pleural effusion
🔸Abdomen
🔸Hepatomegaly (congestive hepatomegaly)
🔸Ascites
🔸Central Nervous System
🔸Cerebral hypoperfusion signs in severe cases (syncope, confusion)</t>
  </si>
  <si>
    <t>🔸Blood Tests
🔸CBC – anemia, infection
🔸ESR/CRP – inflammation
🔸Lipid profile – dyslipidemia
🔸Fasting &amp; postprandial blood sugar / HbA1c – diabetes
🔸Renal function tests (Urea, Creatinine, Electrolytes)
🔸Liver function tests
🔸Cardiac biomarkers – Troponin I/T, CK-MB, BNP/NT-proBNP
🔸Imaging / Cardiac Specific
🔸ECG – arrhythmias, ischemia, infarction, chamber enlargement
🔸Echocardiography – structural &amp; functional assessment
🔸Chest X-ray – cardiomegaly, pulmonary congestion
🔸TMT / Stress test – ischemia detection
🔸Coronary angiography – coronary artery disease
🔸CT/MRI Heart – structural abnormalities
🛑https://chat.whatsapp.com/BdWPi4q8r5v9FubOjpBHnn</t>
  </si>
  <si>
    <t>🔸Ischemic Heart Disease (Angina, Myocardial Infarction)
🔸Congestive Heart Failure
🔸Cardiomyopathy (Dilated, Hypertrophic, Restrictive)
🔸Valvular Heart Diseases (Mitral stenosis/regurgitation, Aortic stenosis/regurgitation)
🔸Arrhythmias (Atrial fibrillation, Ventricular tachycardia, Heart block)
🔸Pericardial Diseases (Pericarditis, Pericardial effusion, Constrictive pericarditis)
🔸Hypertensive Heart Disease
🔸Congenital Heart Diseases (ASD, VSD, TOF etc.)</t>
  </si>
  <si>
    <t>(Pathogenesis)
🔸(Ref: Caraka Cikitsāsthāna 26/5–7)
🔸Doṣa (Vāta, Pitta, Kapha, or combination) get aggravated by nidāna.
🔸They afflict Hṛdaya (heart), Dhamanī (arteries/veins), Rasavaha and Prāṇavaha srotas.
🔸Obstruction (āvarana) and derangement of prāṇa vāyu leads to pain, dyspnoea, fainting, cardiac dysfunction.
(General management)
🔸(Ref: Caraka Cikitsāsthāna 26/70–80)
🔸Vātaja Hṛdroga – Snehana, Svedana, Basti, Vāta-hara auṣadha like Daśamūla, Bala, Aśvagandhā.
🔸Pittaja Hṛdroga – Śītala dravya, Tikta–Madhura rasa, Ghṛta, Dugdha, Drākṣa, Amalaki.
🔸Kaphaja Hṛdroga – Langhana, Vamana, Lekhana, Uṣṇa-Tīkṣṇa aushadhi like Pippalī, Citraka.
🔸Krimija Hṛdroga – Krimighna aushadhi like Vidanga, Kutaja, Triphala; Vamana–Virechana.</t>
  </si>
  <si>
    <t>(Relieving factors)
🔸Vātaja – Warm oil massage, ghṛta pāna.
🔸Pittaja – Cooling dravyas, milk, ghṛta.
🔸Kaphaja – Exercise, fasting, uṣṇa dravyas.</t>
  </si>
  <si>
    <t>(Aggravating factors)
🔸Vātaja – Rūkṣa, śīta, upavāsa, ati-vyāyāma.
🔸Pittaja – Uṣṇa, amla, kṣāra, madya.
🔸Kaphaja – Guru, snigdha, manda-āhāra, divāsvapna.
(Specific treatment)
🔸(Ref: Caraka Cikitsā 26/80–90, Suśruta Uttara 41/18–22)
🔸Vātaja – Daśamūla kvātha, Bala taila abhyanga, Ghṛta preparations.
🔸Pittaja – Drākṣādi ghṛta, Śatāvarī ghṛta, Amalaki, Usheerasava.
🔸Kaphaja – Citrakādi kvātha, Pippalī, Vyoshādi leha, Vamana karma.
🔸Krimija – Vidangādi yoga, Krimighna auṣadhi with Vamana–Virechana.
🔸Sannipātaja – Yapya (palliative only, rarely curable).
🔸 Classical References:
Caraka Saṃhitā Sūtra 17, Cikitsā 26
Suśruta Saṃhitā Uttara 41
Aṣṭāṅga Hṛdaya Nidāna 6, Cikitsā 6
🛑</t>
  </si>
  <si>
    <t>Doṣa: Kapha pradhāna with Rakta involvement
Dūṣya: Rakta, Mamsa, Meda in vartma
Srotas: Raktavaha, Mamsavaha srotas
Udbhava sthāna: Āmāśaya
Vyakti sthāna: Vartma (eyelids)
Process:
Nidāna → Doṣa prakopa → Rakta-mamsa dushti → Śotha + Pāka → Kumbhika roga</t>
  </si>
  <si>
    <t>Doṣa pratyanīka chikitsā (kapha-rakta shamana)
Śodhana: Virecana, raktamokṣa (sirāvyadha near śaṅkha/pradeśa)
Lepa, Pralepa, Āścyotana, Anjana, Seka, Upanāha
Avoid rūkṣa-śīta sevana, nidrā-atiprayoga
Ref: Suśruta Saṃhitā, Uttara Tantra 7/18-20</t>
  </si>
  <si>
    <t>(Relieving factors)
Lepa with kapha-rakta hara dravyas
Parisheka with uṣṇa jala
Light diet, laghu, rukṣa āhāra
Siravyadha (bloodletting) reduces śopha and toda</t>
  </si>
  <si>
    <t>VISESHA CIKITSA (Specific treatment of Kumbhika)</t>
  </si>
  <si>
    <t>Snigdha, guru, abhisyandi āhāra (curd, milk, oily food)
Divāsvapna
Excessive cold exposure
Rūkṣa-vāta aggravating lifestyle
In amavasthā (non-suppurative stage):
Raktamokṣa – Siravyadha at śaṅkha/pradeśa
Śamana chikitsā:
Lepa with Haridrā, Daruharidrā, Musta
Anjana with Saindhava, Harītakī
Parisheka with Triphala kaṣāya
In pakvavasthā (suppurative stage):
If paka → do bhedana karma (incision &amp; drainage)
Apply ghṛta or madhuyukta lepa for ropana
Ref: Suśruta Saṃhitā, Uttara Tantra 7/18-22</t>
  </si>
  <si>
    <t>Snigdha, guru, abhisyandi āhāra (curd, milk, oily food)
Divāsvapna
Excessive cold exposure
Rūkṣa-vāta aggravating lifestyle
In amavasthā (non-suppurative stage):
Raktamokṣa – Siravyadha at śaṅkha/pradeśa
Śamana chikitsā:
Lepa with Haridrā, Daruharidrā, Musta
Anjana with Saindhava, Harītakī
Parisheka with Triphala kaṣāya
In pakvavasthā (suppurative stage):
If paka → do bhedana karma (incision &amp; drainage)
Apply ghṛta or madhuyukta lepa for ropana
Ref: Suśruta Saṃhitā, Uttara Tantra 7/18-22
🛑https://chat.whatsapp.com/BdWPi4q8r5v9FubOjpBHnn</t>
  </si>
  <si>
    <t>(Causative factors)
Excessive intake of guru, snigdha, abhiṣyandī āhāra
Excessive kāma, krodha, śoka, nidrā
Rūkṣa, atiyoga of vāta, kapha
Dhūma, raja, mala, abhighāta (trauma to eyes)
Ati-śīta sevana
Ref: Suśruta Saṃhitā, Uttara Tantra 7/11-14</t>
  </si>
  <si>
    <t>Kledotpatti in vartma (ooziness of eyelids)
Guru and sthirata in vartma (heaviness &amp; stiffness)
Kandu (itching)
Śotha (mild swelling)
Ref: Aṣṭāṅga Hṛdaya Uttara Tantra 13</t>
  </si>
  <si>
    <t>Vartma śopha (swelling of eyelids)
Śyāva/lohitā varṇa (discoloration – bluish-red)
Ruja (pain), toda (pricking sensation)
Pāka lakṣaṇam (inflammatory signs)
Difficult opening/closing of eyelids
If suppuration occurs → pūya srava (pus discharge)
Ref: Suśruta Saṃhitā, Uttara Tantra 7/15-16</t>
  </si>
  <si>
    <t>Vital signs – Temperature (to rule out acute infection), pulse, blood pressure
Constitutional features – Any systemic illness (diabetes, TB, immunosuppression)
General appearance – Pallor, nutritional status, signs of allergy, chronic skin disease
Head-to-toe examination – To check associated skin or systemic conditions</t>
  </si>
  <si>
    <t>Skin – Seborrheic dermatitis, acne rosacea, eczema
ENT – Sinusitis, chronic rhinitis (may predispose to eye infections)
Endocrine – Diabetes mellitus (predisposes to recurrent styes/chalazion)
Lymphatic system – Preauricular or submandibular *lymphadenopathy
Respiratory &amp; systemic – To rule out tuberculosis or chronic infection (esp. if recurrent chalazion)</t>
  </si>
  <si>
    <t>RASAYANA</t>
  </si>
  <si>
    <t>Complete blood count (CBC) – Leukocytosis in acute infection
Fasting blood sugar / HbA1c – To rule out diabetes
Lipid profile – Hyperlipidemia may predispose to chalazion
Gram stain / Culture &amp; Sensitivity (discharge from eyelid if present) – To identify bacterial cause (Staphylococcus aureus common)
Mantoux / Chest X-ray (if recurrent, non-healing swelling) – To rule out TB
Allergy testing (if associated with chronic blepharitis)
🛑https://chat.whatsapp.com/BdWPi4q8r5v9FubOjpBHnn
📌DEFINITION</t>
  </si>
  <si>
    <t>📌DRUGS USED
🔸Amalaki
🔸Haritaki
🔸Guduchi
🔸Shatavari
🔸Ashwagandha
🔸Pippali
🔸Yashtimadhu
🔸Mandukaparni
🔸Brahmi
🔸Guggulu
🔸Triphala
🔸Chyawanprasha
📌PROCEDURE
1. Purification (Shodhana) if required before Rasayana intake.
2. Selection of Rasayana drug based on age, strength, season, and disease.
3. Drugs administered in proper dosage (churna, ghrita, leha, or avaleha form).
4. Patient advised to follow proper diet (Pathya ahara) and lifestyle (Dinacharya, Ritucharya).
5. Regular monitoring of digestion (Agni) and body response.
6. Treatment continued for a specified duration for rejuvenation effect.
📌INDICATED DISEASES
🔸Jara (Premature aging)
🔸Kshaya (Emaciation)
🔸Pandu (Anemia)
🔸Prameha (Diabetes)
🔸Apasmara (Epilepsy)
🔸Unmada (Psychiatric disorders)
🔸Rajayakshma (Tuberculosis)
🔸Skin disorders (Kustha)
🔸General debility, Immunodeficiency conditions
📌MUST BE AVOIDED IN
🔸During acute fever and infections
🔸Severe indigestion / Ama condition
🔸Persons with uncontrolled Kapha disorders (obesity, excessive mucus)
🔸During pregnancy (except specific advised rasayanas)
🔸Immediately after heavy meals or alcohol intake
📌PRECAUTIONS
🔸Should be taken after proper digestion of food (Pachana of Ama).
🔸Drug and dose should be chosen as per dosha and body constitution.
🔸Strict Pathya-Apathya (dietary rules) to be followed.
🔸Avoid stress, exertion, and irregular lifestyle.
🔸Regular monitoring is essential for long-term administration.
🛑https://chat.whatsapp.com/BdWPi4q8r5v9FubOjpBHnn</t>
  </si>
  <si>
    <t>LOBHA (लोभ)</t>
  </si>
  <si>
    <t>(Causative factors)
Atyartha kāma – excessive desires
Asantoshah – dissatisfaction, lack of contentment
Rajasika ahara vihara – intake of excessively spicy, sour, salty, heavy, intoxicating food; irregular lifestyle
Moha (delusion) and Avidyā (ignorance)
Association with greedy or materialistic people (Asat-sevana)
Reference: Charaka Saṃhitā, Sūtrasthāna 1/57 – mentions Lobha as Rajasika manifestation.</t>
  </si>
  <si>
    <t>(Premonitory symptoms)
Constant thinking of acquisition and gain
Loss of santosha (contentment)
Restlessness of mind (chanchalatā)
Inability to focus on dharma or duties
Increased desire for possessions</t>
  </si>
  <si>
    <t>(Clinical features / signs &amp; symptoms)
Excessive desire for wealth, material or sensory pleasures (dravyārtha lobha)
Anxiety when desires are not fulfilled
Dishonest behavior, manipulative tendencies
Irritability and stress
Attachment and possessiveness (moha sambandha)
Disturbance in sleep and digestion due to restless mind
Reference: As per Charaka Saṃhitā (Sūtra 1/58), Lobha is one of the Manasa vikāra resulting from imbalance of Rajas.</t>
  </si>
  <si>
    <t>Appearance – Restless, preoccupied, anxious look
Behavior – Excessive talking/thinking about wealth, possessions, or objects of desire
Speech – Fast, repetitive, self-centered
Mood – Irritable when desires unmet, temporarily euphoric when fulfilled
Sleep – Disturbed, insomnia due to overthinking
Appetite – May be irregular, sometimes overeating (if greed manifests as food craving)
Pulse/BP – May show stress-related changes (tachycardia, hypertension)</t>
  </si>
  <si>
    <t>CNS (Neurological/Psychiatric)
Features of anxiety, obsessive thought patterns
Poor impulse control
Lack of emotional stability
CVS – Signs of stress-induced hypertension, palpitations
GIT – Stress-related dyspepsia, gastritis possible
Endocrine – Cortisol elevation, features of chronic stress</t>
  </si>
  <si>
    <t>(to rule out underlying systemic impact and psychiatric baseline)
CBC, ESR – Baseline screening
RBS/FBS, HbA1c – To rule out stress-related hyperglycemia
Thyroid profile (T3, T4, TSH) – Exclude thyrotoxicosis (causing restlessness/anxiety)
Lipid profile – As compulsive lifestyle choices may predispose to dyslipidemia
Cortisol level – Stress hormone evaluation
Psychometric Tests –
Yale-Brown Obsessive Compulsive Scale (Y-BOCS)
Generalized Anxiety Disorder (GAD-7) scale
Beck Depression Inventory (if mood changes present
🛑https://chat.whatsapp.com/BdWPi4q8r5v9FubOjpBHnn</t>
  </si>
  <si>
    <t>1. Obsessive Compulsive Disorder (OCD) – Obsessive thoughts and compulsive hoarding/spending
2. Impulse Control Disorders – Pathological gambling, kleptomania, compulsive buying
3. Generalized Anxiety Disorder (GAD) – Restlessness, excessive worry
4. Bipolar Disorder (Manic Phase) – Grandiosity, increased goal-directed activity, excessive spending/greed
5. Addictive Disorders (Behavioral or Substance Use) – Uncontrollable craving, lack of control
6. Personality Disorders (esp. Narcissistic, Antisocial) – Excessive desire for power, wealth, possessions</t>
  </si>
  <si>
    <t>1. Nidāna sevana (constant indulgence in desire &amp; dissatisfaction)
2. Aggravation of Rajas guṇa of mind
3. Suppression/weakness of Satva guṇa
4. Moha and Krodha develop as associated conditions
5. Disturbance in Manovaha srotas → manifestation of Lobha roga
Reference: Sushruta Saṃhitā, Sūtrasthāna 15/41 – Rajas &amp; Tamas are doṣas of manas; their vitiation causes mental disorders.</t>
  </si>
  <si>
    <t>Satvavajaya Chikitsa (psychotherapy) – main treatment
Cultivating contentment (santosha)
Control of desires by dharma adhyayana (spiritual knowledge)
Replacing negative thoughts with positive ones
Āchāra Rasāyana (good conduct)
Truthfulness, self-control, charity (dāna), meditation, spiritual practices
Medhya Rasāyana – Brahmi, Shankhpushpi, Mandukaparni, Yashtimadhu for stabilizing mind
Sattvavajaya therapies – practice of yoga, pranayama, meditation</t>
  </si>
  <si>
    <t>(Relieving factors)
Contentment practices (santosha sādhana)
Meditation, yoga, satsanga (company of noble people)
Simple wholesome diet (sāttvika āhāra)
Charity, selfless service (dāna, seva)</t>
  </si>
  <si>
    <t>Excessive indulgence in materialistic activities
Company of greedy or dishonest persons
Excessive wealth accumulation without need
Rajasa &amp; Tamasa diet – spicy, oily, heavy, fermented, intoxicants</t>
  </si>
  <si>
    <t>02/09/2025, 22:31 - +91 95446 87331: 🔺CASE STUDY :213</t>
  </si>
  <si>
    <t>Satvavajaya chikitsa → controlling desires, counseling, meditation
Yoga chikitsa → practice of Dhyana, Pranayama, Yama-Niyama
Daivavyapāshraya chikitsa → chanting, mantras, spiritual rituals
Medhya Rasāyana → Brahmi, Mandukaparni, Shankhapushpi, Guduchi, Yashtimadhu
Āchāra Rasāyana → truthfulness, self-control, non-violence, generosity
Classical References:
Charaka Saṃhitā, Sūtrasthāna 1/57-58 (Rajas as cause of Lobha)
Sushruta Saṃhitā, Sūtrasthāna 15/41 (Rajas &amp; Tamas as manasika doṣa)
Ashtanga Hridaya, Sūtrasthāna 1/19-20 (Satva, Rajas, Tamas in mind and their role in health/
🛑https://chat.whatsapp.com/BdWPi4q8r5v9FubOjpBHnn</t>
  </si>
  <si>
    <t>MANODHAURBHALYAM</t>
  </si>
  <si>
    <t>Generalized Anxiety Disorder (GAD)
Major Depressive Disorder (MDD)
Dysthymia (Persistent depressive disorder)
Somatoform disorder
Chronic Fatigue Syndrome (CFS)
Mild Cognitive Impairment (MCI)
Attention Deficit Disorder (ADD/ADHD – in children/adolescents)
Hypothyroidism / Hyperthyroidism (secondary causes of mental weakness)
Nutritional deficiencies (Vit B12, Vit D, Iron-deficiency anemia)</t>
  </si>
  <si>
    <t>(Pathogenesis)
Nidanas (stressors, prajnaparadha, asatmya indriyartha samyoga) →
Vitiation of Rajas and Tamas (manodoshas) →
Obstruction/weakening of sattva guna →
Imbalance of manas → manifestation of manodaurbalya (mental weakness).
(Ref: Caraka Sūtra 1/57–58, Caraka Śārīra 1/102)</t>
  </si>
  <si>
    <t>(General management)
Sattvavajaya chikitsa – Control of mind by counseling, dhyana (meditation), positive thinking, avoiding harmful desires (Caraka Sūtra 11/54).
Daivavyapāshraya chikitsa – Mantras, homa, japa, maṅgala karma.
Yuktivyapāshraya chikitsa – Use of medhya rasayana drugs, diet, proper regimen.
Ahara vihara – Satvika ahara (wholesome, light, fresh food), proper sleep, avoiding stressors.</t>
  </si>
  <si>
    <t>(Relieving factors)
Sattvavajaya (mental strength-building practices: yoga, meditation, prarthana)
Medhya rasayana like Brahmi, Mandukaparni, Shankhapushpi, Yashtimadhu.
Association with satpuruṣa (noble company), reading good literature.
Satvika diet (milk, ghee, fruits, vegetables).</t>
  </si>
  <si>
    <t>(Aggravating factors)
Ati chinta, shoka, krodha, bhaya (excessive stress, grief, anger, fear).
Asatmya ahara (junk, stale food, alcohol, intoxicants).
Ratrijagarana (night vigil), atyadhik vyayama (excessive exertion).
Isolation, tamasic environment.
(Specific treatments)
Medhya Rasayana – Brahmi, Mandukaparni, Shankhapushpi, Yashtimadhu (Caraka Cikitsa 1/3-8).
Manasika shaman chikitsa –
Abhyanga with medhya taila (Brahmi taila, Kshirabala taila).
Shirodhara (with ksheera, taila, or takra).
Shirobasti (Brahmi taila, Kshirabala taila).
Nasya (Medhya dravya siddha taila).
Rasayana therapy – Ashwagandha, Guduchi, Amalaki for rejuvenation.
Yoga &amp; Dhyana – Pranayama, meditation for sattva-balakarana.
Classical References:
Caraka Samhita – Sutra 1/57–58, Sharira 1/102, Cikitsa 1/3–8, Cikitsa 9/4.
Sushruta Samhita – Sutra 15 (role of manas in health).
Ashtanga Hridaya – Sutra 1/22, Nidana 6 (Unmada lakshanas).
🛑https://chat.whatsapp.com/BdWPi4q8r5v9FubOjpBHnn</t>
  </si>
  <si>
    <t>(Causative factors)
Classical texts mention causes of Manasika vyadhi and Manodaurbalya as:
Asatmya indriyartha samyoga – Improper association of senses (Caraka Sūtra 1/57)
Prajnaparadha – Intellectual blasphemy, wrong deeds knowingly (Caraka Sūtra 1/57, 1/102)
Kala viparyaya – Seasonal or time factor imbalance (Caraka Sūtra 1/58)
Ati chinta, shoka, bhaya, krodha – Excessive mental stress, grief, fear, anger (Caraka Cikitsa 3/3)
Daurbalya of sattva – Inherited or acquired mental weakness (Caraka Śārīra 1/102).</t>
  </si>
  <si>
    <t>Chittāvasāda (low mood, sadness)
Avyavasthita manas (instability, indecisiveness)
Alpa nidra (disturbed sleep)
Smṛti kṣaya (poor memory, forgetfulness)
Utsāhahāni (lack of enthusiasm).
(Ref: Caraka Cikitsa 9/4 – early signs of unmada and mano-vyādhi are comparable).</t>
  </si>
  <si>
    <t>(Clinical features)
Kṣīṇa dhairya, smṛti, medhā, prajñā – Weakness of courage, memory, intellect, discrimination (Caraka Sūtra 1/58)
Chittābhrama – Confusion, instability of mind
Vishāda – Depression, hopelessness
Asamarthata in manasika vyavahara – Inability to cope with day-to-day stress
Bala hāni of sattva – Reduced psychological resilience.</t>
  </si>
  <si>
    <t>General appearance: Thin, weak, inattentive, restless, anxious look
Build &amp; nourishment: May be undernourished, poor muscle tone
Vital signs: Usually normal, but sometimes mild tachycardia, sweating, or tremors in anxiety states
Sleep pattern: Disturbed sleep, difficulty in initiation or maintenance of sleep
Speech: Low tone, slow/hesitant (in depression) or rapid (in anxiety)
Behavior: Lack of confidence, social withdrawal, irritability, poor concentration</t>
  </si>
  <si>
    <t>CNS: Poor memory, attention deficit, altered mood, headache, dizziness
CVS: Palpitations, anxiety-related tachycardia
RS: Hyperventilation in anxiety states
GIT: Loss of appetite, indigestion, irritable bowel in psychosomatic conditions
Locomotor system: Easy fatigability, body ache, generalized weakness</t>
  </si>
  <si>
    <t>JALUKA AVACHARANAM / LEECH THERAPY</t>
  </si>
  <si>
    <t>(to rule out organic/secondary causes of mental weakness)
1. Basic tests:
CBC (to rule out anemia, infections)
Blood sugar (FBS/PPBS)
Thyroid profile (Hypo/Hyperthyroidism)
Liver &amp; renal function tests
2. Neuro-psychiatric assessment:
MMSE (Mini-Mental State Examination) for memory &amp; cognition
HAM-D / HAM-A scales (Depression/Anxiety rating)
Psychological tests – IQ test, Personality assessment
3. Other relevant tests (if indicated):
Vitamin B12, Vitamin D levels
Serum electrolytes
🛑
📌DEFINITION
🔸Jalaukavacharaṇa is a type of Raktamokṣaṇa (bloodletting therapy) where leeches (jalauka) are used to remove vitiated blood from the body in a safe and controlled manner. It is especially recommended for delicate patients where sharp instruments cannot be used.
📌DRUGS USED
Jalauka (Leech)
Haridra
Saindhava lavana
Ghṛita
Triphalā decoction
📌PROCEDURE
1. Poorva Karma (Preparation)
Selection of non-poisonous, healthy leeches.
Cleansing leech with turmeric water.
Patient examination and area preparation.
2. Pradhana Karma (Main Procedure)
Apply leech on the affected site.
Allow it to attach and suck vitiated blood.
Once it detaches or becomes sluggish, remove it carefully.
Make the leech vomit ingested blood by applying turmeric or saindhava.
3. Paschat Karma (Post-Procedure)
Apply haridra churna or ghṛita on the bite site.
Bandaging if required.
Observation for signs of infection or excessive bleeding.
📌Indicated Diseases
Vatarakta
Kushta (Skin diseases)
Visarpa
Vidradhi (Abscess)
Netra rogas (Eye diseases)
Granthi (Cyst/tumor)
Dushta vrana (Non-healing ulcer)
Pidaka (Boils)
📌MUST BE AVOIDED IN(Contraindications)
Ativata (excessive vata disorders)
Pandu (Anemia)
Karshya (emaciation)
Arsha (hemorrhoids with bleeding)
Garbhini (pregnant women)
Bālaka (children)
Vriddha (elderly)
Raktapitta (bleeding disorders)
📌PRECAUTIONS
Use only healthy, non-poisonous leeches.
Ensure proper sterilization before and after application.
Avoid in weak, malnourished, or anemic patients.
Monitor patient for allergic reactions, excessive bleeding, or infection.
Post-procedure wound care with haridra, ghṛita, or antiseptic.
🛑https://chat.whatsapp.com/BdWPi4q8r5v9FubOjpBHnn
📌DEFINITION
🔸Jalaukavacharaṇa is a type of Raktamokṣaṇa (bloodletting therapy) where leeches (jalauka) are used to remove vitiated blood from the body in a safe and controlled manner. It is especially recommended for delicate patients where sharp instruments cannot be used.
📌DRUGS USED
Jalauka (Leech)
Haridra
Saindhava lavana
Ghṛita
Triphalā decoction
📌PROCEDURE
1. Poorva Karma (Preparation)
Selection of non-poisonous, healthy leeches.
Cleansing leech with turmeric water.
Patient examination and area preparation.
2. Pradhana Karma (Main Procedure)
Apply leech on the affected site.
Allow it to attach and suck vitiated blood.
Once it detaches or becomes sluggish, remove it carefully.
Make the leech vomit ingested blood by applying turmeric or saindhava.
3. Paschat Karma (Post-Procedure)
Apply haridra churna or ghṛita on the bite site.
Bandaging if required.
Observation for signs of infection or excessive bleeding.
📌Indicated Diseases
Vatarakta
Kushta (Skin diseases)
Visarpa
Vidradhi (Abscess)
Netra rogas (Eye diseases)
Granthi (Cyst/tumor)
Dushta vrana (Non-healing ulcer)
Pidaka (Boils)
📌MUST BE AVOIDED IN(Contraindications)
Ativata (excessive vata disorders)
Pandu (Anemia)
Karshya (emaciation)
Arsha (hemorrhoids with bleeding)
Garbhini (pregnant women)
Bālaka (children)
Vriddha (elderly)
Raktapitta (bleeding disorders)
📌PRECAUTIONS
Use only healthy, non-poisonous leeches.
Ensure proper sterilization before and after application.
Avoid in weak, malnourished, or anemic patients.
Monitor patient for allergic reactions, excessive bleeding, or infection.
Post-procedure wound care with haridra, ghṛita, or antiseptic.
🛑https://chat.whatsapp.com/BdWPi4q8r5v9FubOjpBHnn</t>
  </si>
  <si>
    <t>KRODHA</t>
  </si>
  <si>
    <t>1. Intermittent Explosive Disorder (IED)
2. Bipolar Disorder (manic/hypomanic phase)
3. Generalized Anxiety Disorder with irritability
4. Borderline Personality Disorder (BPD)
5. Antisocial Personality Disorder (ASPD)
6. Post-Traumatic Stress Disorder (PTSD)
7. Substance Use Disorder (alcohol, stimulants, cannabis, etc.)
8. Major Depressive Disorder (with irritability/anger outbursts)
9. Hyperthyroidism (secondary cause of irritability/anger
10. Organic brain syndrome / Traumatic brain injury (frontal lobe lesions)</t>
  </si>
  <si>
    <t>(Pathogenesis)
Manasika Nidana → Aggravation of Rajas Guna → Leads to Chitta Vikshepa (mental agitation).
Vata-Pitta vitiation is primary:
Pitta ↑ → Ushna, Tikshna, Drava Guna → Produces anger, heat, redness.
Vata ↑ → Leads to restlessness, tremors, palpitations.
Ongoing anger → Ojo Kshaya (loss of vitality), leading to psychosomatic illnesses like Unmada, Apasmara, Hridroga, Udararoga.</t>
  </si>
  <si>
    <t>(General line of treatment)
Based on Charaka Chikitsa Sthana 1/4, Sushruta Sutra Sthana 15/41:
Sattvavajaya Chikitsa (mental discipline therapy):
Manonigraha – control of mind through logic and restraint
Dharana, Dhyana, Japa, Swadhyaya
Daivavyapashraya Chikitsa – chanting, mantra, rituals, faith-based therapy.
Yuktivyapashraya Chikitsa – Ahara (diet), Vihara (lifestyle), Aushadha (drugs).</t>
  </si>
  <si>
    <t>(Relieving factors)
Satvika Ahara – milk, ghee, sweet rasa, shita veerya dravyas
Prashamana Yoga – meditation, chanting, music therapy
Shirodhara, Abhyanga, Nasya, Padabhyanga – to calm Vata-Pitta
Sadvritta Anushthana – following moral and social conduct</t>
  </si>
  <si>
    <t>(Aggravating factors)
Katu, Amla, Lavana Rasa Ahara (spicy, sour, salty food)
Madhya sevana (alcohol)
Rajasika Ahara – meat, fried food, stimulants
Nidra Viparyaya – sleeplessness or excessive sleep
Atimanasika Chinta – stress, competition, ego conflicts</t>
  </si>
  <si>
    <t>(Specific treatment)
Manasika Shamana:
Brahmi, Shankhapushpi, Mandukaparni, Jatamansi, Ashwagandha – medhya rasayanas (Caraka Chikitsa 1/30).
Ghrita preparations – Saraswata Ghrita, Kalyanaka Ghrita, Mahapanchagavya Ghrita.
Panchakarma for Pitta–Vata Shamana:
Shirodhara with Ksheera, Taila
Virechana with Mridu Dravyas for Pitta
Nasya with Medhya Dravyas
Counseling, Yoga, Pranayama – to stabilize mind.
Classical References:
Caraka Saṃhitā – Sūtrasthāna 1/54, 1/57, 1/102; Chikitsāsthāna 1/4, 1/30
Suśruta Saṃhitā – Sūtrasthāna 15/41
Ashtānga Hridaya – Sūtrasthāna 4/24, 7/47
🛑https://chat.whatsapp.com/BdWPi4q8r5v9FubOjpBHnn
03/09/2025, 23:14 - +91 95446 87331: This message was deleted
03/09/2025, 23:14 - +91 95446 87331: This message was deleted</t>
  </si>
  <si>
    <t>SHOKHAM</t>
  </si>
  <si>
    <t>(Etiology/Causes)
Manasika Hetus (psychological causes):
Viparyaya jñāna (wrong knowledge/perception)
Asatmyendriyārtha samyoga (unwholesome contact of senses)
Prajñāparādha (intellectual blasphemy)
Loss of relatives, wealth, or possessions (प्रियवियोग, द्रव्यनाशः)
Śārīrika Hetus (physical causes):
Depletion of ojas
Weakness of mana (mind) due to chronic disease
Reference: Caraka Saṃhitā, Sūtrasthāna 1/58; Sārṅgadhara Saṃhitā, Pūrvakhanda 5/25.</t>
  </si>
  <si>
    <t>LAKṢAṆAM</t>
  </si>
  <si>
    <t>(Premonitory Symptoms)
Chittodvega (mental restlessness)
Avyakta vāk (incoherent speech)
Utsāha hāni (loss of enthusiasm)
Alpa nidrā (disturbed sleep)
Anabhilāṣa (loss of interest in surroundings)
(Clinical Features)
Ati-duḥkha anubhava (excessive grief/sadness)
Bāṣpavārī netra (tearful eyes)
Manaso avasāda (depression, low mood)
Hridaya upaśoṣa (dryness/constriction in chest)
Anidra (insomnia)
Śūnyatā buddhi (feeling of emptiness)
Caraka Saṃhitā, Cikitsāsthāna 9/4–5 mentions manasika vyādhis like śoka, bhaya, krodha as causative for physical diseases as well.</t>
  </si>
  <si>
    <t>General Appearance: Sad, withdrawn, tearful, poor eye contact.
Speech: Low tone, slow, sometimes mute or monosyllabic.
Facial Expression: Flat affect, occasional crying.
Posture/Behavior: Slumped posture, psychomotor retardation or agitation.
Sleep Pattern: Insomnia or hypersomnia.
Appetite/Weight: Loss of appetite, weight loss (sometimes overeating).
Vital Signs: Usually normal, may show stress-related changes (↑ HR, ↑ BP).</t>
  </si>
  <si>
    <t>CNS: Depressed mood, impaired attention, memory disturbance, slowed responses.
CVS: Tachycardia or palpitations due to anxiety component.
GIT: Dyspepsia, constipation, anorexia.
Other Systems: No primary organic abnormality, but functional complaints common (headache, fatigue, body ache).</t>
  </si>
  <si>
    <t>(Not for diagnosis of grief itself, but to rule out organic causes of depression-like symptoms)
CBC, ESR – to rule out anemia, infections.
Thyroid profile (T3, T4, TSH) – to rule out hypothyroidism/hyperthyroidism.
FBS, HbA1C – to exclude diabetes-related fatigue.
Electrolytes, Renal and Liver function tests – to exclude systemic illness.
Vitamin B12, Vitamin D levels – deficiencies may mimic depressive symptoms.
Psychological Scales: Hamilton Depression Rating Scale (HDRS), Beck Depression Inventory (BDI).
🛑https://chat.whatsapp.com/BdWPi4q8r5v9FubOjpBHnn</t>
  </si>
  <si>
    <t>Normal Bereavement Reaction
Major Depressive Disorder (MDD)
Persistent Depressive Disorder (Dysthymia)
Adjustment Disorder with Depressed Mood
Generalized Anxiety Disorder (GAD) with depressive features
Post-Traumatic Stress Disorder (PTSD)
Somatic Symptom Disorder</t>
  </si>
  <si>
    <t>Nidāna sevana → Doṣa prakopa (mainly Vāta aggravation)
Vāta with manasika guṇas (rajas &amp; tamas) vitiates manas
Ojas kṣaya (loss of mental strength) occurs → leads to Śokha roga
Sushruta Saṃhitā, Sūtrasthāna 1/24; Caraka Sūtrasthāna 28/7.</t>
  </si>
  <si>
    <t>Manonigraha (control of mind through positive practices)
Satvavajaya chikitsā (psychotherapy in Ayurveda)
Daivavyapāśraya (faith healing, mantra, homa, japa, etc.)
Yuktivyapāśraya (rational management – ahāra, vihāra, aushadha)
Caraka Sūtrasthāna 11/54–55</t>
  </si>
  <si>
    <t>(Palliative Factors)
Sattva vardhaka ahāra (wholesome diet promoting clarity) – kṣīra (milk), ghṛta, fresh fruits
Maitra sambhāṣaṇa (friendly conversation)
Yoga, dhyāna, prāṇāyāma
Rasāyana dravyas (Medhya Rasāyana)</t>
  </si>
  <si>
    <t>Isolation, constant remembrance of loss
Rūkṣa āhāra (dry diet), atimadyapāna (excess alcohol)
Atinidrā (excessive sleep) or anidrā (no sleep)
Abhyavahāra of tīkṣṇa, amla, kaṭu rasa</t>
  </si>
  <si>
    <t>Medhya Rasāyana:
Brahmi, Śaṅkhapuṣpī, Maṇḍūkaparṇī, Yaṣṭimadhu
manonigraha measures:
Counsel the patient, instill hope, spiritual guidance
Satvavajaya Chikitsā:
Replacement of negative thoughts with dhārmic, positive practices
Pañcakarma (if indicated):
Śirodhara, Abhyanga with Medhya taila
Nasya with Anu taila, Brahmi ghṛta
Caraka Cikitsā 1/4 (Medhya Rasāyana); Ashtāṅga Hṛdaya Sūtrasthāna 1/25 (Sattva-ajaya therapy).
🛑https://chat.whatsapp.com/BdWPi4q8r5v9FubOjpBHnn</t>
  </si>
  <si>
    <t>IRSHYA</t>
  </si>
  <si>
    <t>(Causative factors)
(As per Caraka Saṃhitā Sūtrasthāna 1/58, 1/59; Sushruta Sūtrasthāna 1/24)
Prajñāparādha (misuse of intellect)
Rajasika and Tāmasika diet and lifestyle
Asatmya indriyārtha saṃyoga (unwholesome contact of senses)
Durbala satva (weak mental strength)
Aśuchi bhāvanā (impure thoughts)
Matsara (competition), Lobha (greed), Dveṣa (hatred)</t>
  </si>
  <si>
    <t>(Premonitory features)
Asūyā (displeasure at others’ success)
Anātmapriya bhāvanā (negative thoughts)
Akṣānti (intolerance)
Harṣa abhāva (absence of joy even in happy situations)
Chinta (continuous thinking about others’ gain)</t>
  </si>
  <si>
    <t>(Symptoms)
Dukha at the sight of others’ prosperity (Caraka Sūtrasthāna 1/60)
Asuya (finding faults in others)
Mātsarya (competitiveness, intolerance)
Anavasthita manaḥ (unstable mind)
Kopapravṛtti (anger tendency)
Utkleśa (mental agitation, restlessness)
Nidranāśa (loss of sleep due to envy)</t>
  </si>
  <si>
    <t>Mental status: anxious, restless, irritable
Sleep pattern: disturbed, insomnia or excessive dreams
Appetite: loss of appetite or irregular eating
Behavior: suspicious, competitive, hostile, withdrawn
Mood: dysphoric, low self-esteem, sadness, anger</t>
  </si>
  <si>
    <t>Cardiovascular system: ↑ Heart rate, palpitations, mild hypertension (stress-induced)
Respiratory system: rapid breathing, shortness of breath during episodes of emotional stress
Gastrointestinal system: indigestion, gastritis, IBS-like symptoms (psychosomatic)
Neurological system: headaches, tension-type pain, dizziness, fatigue
Endocrine response: stress-related cortisol elevation</t>
  </si>
  <si>
    <t>(mainly to rule out stress-related impact or organic pathology)
CBC, ESR – to rule out systemic illness
Thyroid profile – to exclude hyper/hypothyroidism
Fasting blood sugar, HbA1c – stress-induced metabolic imbalance
Liver &amp; renal function tests – to rule out systemic contributions
Cortisol level – to assess stress hormone elevation
Psychiatric assessment tools:
Beck Depression Inventory (BDI)
Hamilton Anxiety Rating Scale (HAM-A)
Jealousy Scale / Relationship Assessment tools
🛑https://chat.whatsapp.com/BdWPi4q8r5v9FubOjpBHnn</t>
  </si>
  <si>
    <t>Generalized Anxiety Disorder (GAD)
Obsessive-Compulsive Disorder (OCD, obsessional jealousy type)
Major Depressive Disorder (MDD)
Paranoid Personality Disorder
Borderline Personality Disorder
Delusional Disorder – Jealous type (Othello syndrome)
Adjustment Disorder
Intermittent Explosive Disorder</t>
  </si>
  <si>
    <t>SAMANYA CIKITSA (General management)</t>
  </si>
  <si>
    <t>Doṣa: Predominantly Rajas and Tamas increase, suppressing Sattva guṇa.
Srotas: Manovaha srotas is vitiated.
Dūṣya: Manaḥ, Buddhi, Smṛti, Citta.
The disturbed rajas-tamas aggravate negative emotions → leading to dukhānubhava (suffering), matsara (jealousy), asuya (criticism).
(As per Caraka Sūtrasthāna 1/58–60, 30/24–26)
Manasika vyādhi cikitsā:
Sattvavajaya cikitsā (control of mind): practice of truth, compassion, patience.
Jñāna, Vijñāna, Dhairya, Smṛti, Saṃādhi upāya.
Ahāra-Vihāra:
Sattvika āhāra (milk, ghee, fruits, vegetables, wholesome food).
Nidra (proper sleep), Dhyāna (meditation), Sadvṛtta (code of conduct).
Daivavyapāśraya cikitsā: Japa, Mantra, Tapa, Homa.
Yuktivyapāśraya cikitsā: Medhya Rasāyana (Brahmi, Śaṅkhapuṣpī, Mandukaparṇī).</t>
  </si>
  <si>
    <t>(Relieving factors)
Satsanga (association with noble people)
Dāna (charity)
Maitrī bhāvanā (friendliness towards all beings)
Śānta dhyāna (meditation, pranayama)
Listening to dharma-śāstra, śānti mantras</t>
  </si>
  <si>
    <t>VALUKA SWEDHAM</t>
  </si>
  <si>
    <t>Constant comparison with others
Lobha (greed), Asuya (criticism), Dvesha (hatred)
Rajasika and Tāmasika āhāra (alcohol, meat, excessive spicy, stale food)
Prajñāparādha (wrong use of intellect)
Asat-sanga (bad company)
Medhya Rasayana: Brahmi, Mandukaparni, Yashtimadhu, Guduchi
Manonigraha upāya: Practice of Maitri (friendliness), Karuna (compassion), Mudita (happiness at others’ success), Upekṣā (equanimity) – as per Yoga Sutras.
Satvavajaya therapy: Replacing jealousy with gratitude and compassion through cognitive training.
Spiritual practices: Japa, meditation on forgiveness, self-contentment.
Classical References
Caraka Saṃhitā Sūtrasthāna 1/58–60 – lists Īrṣyā as mānasika vyādhi.
Caraka Saṃhitā Sūtrasthāna 30/24–26 – Satvavajaya cikitsā.
Sushruta Saṃhitā Sūtrasthāna 1/24 – causes of manasika vyādhis.
Bhagavad Gītā Ch.16/4 – Īrṣyā mentioned as daṃbho darpo 'bhimānaś ca krodhaḥ pāruṣyam eva ca.
🛑https://chat.whatsapp.com/BdWPi4q8r5v9FubOjpBHnn
📌DEFINITION
🔸Valuka Swedana is a type of Rūkṣa Sweda (dry fomentation) where heated sand (valuka) is used to induce sweating. It helps in reducing stiffness, swelling, and pain, particularly in conditions with kapha and meda predominance.
📌DRUG USED
🔸Valuka (Sand) – cleaned
and dried.
📌PROCEDURE
1. Sand Preparation – Clean sand is heated in a pan until sufficiently hot.
2. Packing – The heated sand is tied in a thick cloth to make a pottali (bolus).
3. Application – The hot sand bolus is gently applied over the affected part or whole body in rhythmic movements.
4. Reheating – When the bolus cools down, sand is reheated and reused.
5. Duration – Carried out for 15–30 minutes depending on the condition and patient’s tolerance.
📌INDICATED DISEASES
🔸Amavata (Rheumatoid arthritis)
🔸Sandhigata Vata (Osteoarthritis)
🔸Vatarakta (Gout)
🔸Katigraha (Low back pain)
🔸Urustambha (Thigh stiffness)
🔸Medoroga (Obesity)
🔸Kapha-vataja disorders with pain and stiffness
📌MUST BE AVOIDED IN
🔸Pitta pradhana vyadhis
🔸Raktapitta (bleeding disorders)
🔸Vrana (open wounds, ulcers)
🔸Twak vikara with burning sensation
🔸Dehydrated or weak patients
🔸Pregnancy
🔸Very young and very old
📌PRECAUTIONS
🔸Temperature of sand must be carefully checked to prevent burns.
🔸Should not be done in excessive weakness or dehydration.
🔸Avoid in fever, acute inflammation, or skin lesions.
🔸Patient’s comfort and tolerance should be monitored continuously.
🔸Stop immediately if patient experiences excessive burning, giddiness, or discomfort.
🛑https://chat.whatsapp.com/BdWPi4q8r5v9FubOjpBHnn</t>
  </si>
  <si>
    <t>POORVAROOPAM</t>
  </si>
  <si>
    <t>(Causative factors)
Prajñāparādha (Charaka Sūtra 1/57)
Ati-chintā (excessive worry, overthinking)
Ati-śoka (excessive grief)
Lobha, Krodha, Bhaya, Irṣyā (emotional disturbances)
Asātmyendriyārtha saṃyoga (unwholesome sensory indulgence)
Apathyaya āhāra vihāra (unwholesome diet &amp; regimen)
Solitude, lack of social support
(Premonitory symptoms)
Ālasya (laziness, lack of initiative)
Anutsāha (loss of interest, motivation)
Dainya bhāva (feeling of inferiority)
Nidra viparyaya (sleep disturbance – excess/deficient)
Dhairya hāni (loss of courage, determination)
Mano daurbalya (mental weakness)</t>
  </si>
  <si>
    <t>(Clinical features)
Vishāda / Āvasāda (persistent sadness, low mood)
Utsāha-hāni (lack of motivation &amp; enthusiasm)
Ānanda-anabhivyakti (inability to feel joy)
Ālasya, tandra, arati (fatigue, disinterest, apathy)
Cintā (excessive worry, negative thinking)
Anidra or Atinidra (sleep problems)
Aruci (loss of appetite, indifference to food)
Chittodvega (mental agitation)
(Ref: Bhāvaprakāśa Uttara khaṇḍa, Mānasika roga prakarana)</t>
  </si>
  <si>
    <t>General Appearance – Sad or anxious look, poor self-care, lack of interest in surroundings.
Build &amp; Nutrition – May show weight loss or weight gain depending on type of depression.
Gait &amp; Posture – Slowed movements, slouched posture.
Facial Expression – Flat affect, minimal eye contact, tearful at times.
Speech – Low volume, slow, monotonous, or reduced.</t>
  </si>
  <si>
    <t>Central Nervous System (CNS):
Low mood, lack of concentration, memory impairment, psychomotor retardation or agitation.
Disturbed sleep– insomnia or hypersomnia.
Suicidal thoughts in severe cases.
Cardiovascular System (CVS):
Palpitations, increased heart rate (sometimes due to anxiety component).
Respiratory System:
Normal usually, but may complain of breathlessness (psychogenic).
Gastrointestinal System (GIT):
Loss of appetite, constipation, indigestion, or binge eating.
Endocrine/Metabolic:
Altered hormonal balance (thyroid dysfunction may mimic depression).</t>
  </si>
  <si>
    <t>(Not to confirm depression but to rule out organic/systemic causes)
Complete Blood Count (CBC) – To exclude anemia, infections.
Thyroid Profile (T3, T4, TSH) – To rule out hypothyroidism.
Blood Sugar (FBS, PPBS, HbA1c) – To check for diabetes-related mood changes.
Liver &amp; Kidney Function Tests (LFT, RFT) – To exclude metabolic causes.
Vitamin B12, Vitamin D levels – Deficiencies linked to depression.
Urine Examination – General screening.
Optional: EEG, CT/MRI brain (if organic brain disease suspected).
🛑https://chat.whatsapp.com/BdWPi4q8r5v9FubOjpBHnn</t>
  </si>
  <si>
    <t>AVASADA / DEPRESSION</t>
  </si>
  <si>
    <t>(Modern Conditions)
Major Depressive Disorder (MDD)
Bipolar Disorder (depressive phase)
Dysthymia (Persistent Depressive Disorder)
Adjustment Disorder with depressed mood
Anxiety Disorders (with depressive symptoms)
Schizophrenia (with depressive features)
Substance Use Disorder (alcohol, drugs – withdrawal or intoxication related depression)
Hypothyroidism
Dementia (early stage may mimic depression – “pseudodementia”)</t>
  </si>
  <si>
    <t>1. Nidāna sevana →
2. Vitiation of Rajas &amp; Tamas →
3. Avaraṇa of Sattva (clouding of clarity, positivity) →
4. Disturbance of Manovaha Srotas →
5. Manifestation as Āvasāda (depressive disorder)</t>
  </si>
  <si>
    <t>Sattvāvajaya Cikitsā (Caraka Sūtra 1/58)
Mano-nigraha (self-restraint, discipline)
Jñāna (knowledge of reality)
Vijñāna (discrimination between right/wrong)
Dhairya (courage, patience)
Smṛti (mindfulness, remembering positive aspects)
Samādhi (meditation)
Daivavyapāśraya
Japa, Homa, Maṅgala karma, Upavāsa, Dhyāna
Ācāra Rasāyana (Charaka Chikitsā 1/4/30)
Satya (truthfulness)
Ahimsa (non-violence)
Dāna (charity, giving)
Kṣamā (forgiveness)
Dama (control of senses)
Śauca (purity in thoughts &amp; actions)</t>
  </si>
  <si>
    <t>(Relieving factors)
Sat-saṅga (company of noble people, positive environment)
Medhya Rasāyanas (Brahmī, Śaṅkhapuṣpī, Maṇḍūkaparṇī, Guḍūcī, Jatāmāṃsī)
Yoga, Prāṇāyāma, Meditation
Dhyāna &amp; Bhakti practices (mindfulness, prayer)
Satvika āhāra (milk, ghee, fruits, grains)
Vihāra (nature walks, music therapy, cheerful company)</t>
  </si>
  <si>
    <t>Isolation, excessive solitude
Rājasika &amp; Tāmasika āhāra (alcohol, fried, stale, pungent, sour foods)
Excessive stress, overthinking
Night awakening, day sleep imbalance
Association with envious, greedy, angry people</t>
  </si>
  <si>
    <t>Medhya Rasāyana Prayoga
Brahmī (Bacopa monnieri)
Śaṅkhapuṣpī (Convolvulus pluricaulis)
Maṇḍūkaparṇī (Centella asiatica)
Guḍūcī (Tinospora cordifolia)
Yashtimadhu (Glycyrrhiza glabra)
Pañcakarma in Manasika rogas
Śirodhārā, Śirobasti, Abhyanga, Takradhārā with Medhya dravyas
Nasya with Brahmī taila or Anu taila
Virechana for clearing pitta-āvaraṇa in mind
Yoga Therapy
Prāṇāyāma (Anuloma-Viloma, Bhrāmari)
Āsanas (Śavāsana, Vajrāsana, Padmāsana)
Dhyāna (mindfulness meditation)
Psychological Counseling (modern integration with Āyurvedic approach)
Classical References
Caraka Saṃhitā Sūtrasthāna 1/57-58 – Rajas &amp; Tamas in Manasika Vyādhi, Sattvāvajaya
Caraka Cikitsā 1/4/30 – Ācāra Rasāyana for manasika stability
Sushruta Saṃhitā Sūtrasthāna 1/23 – Role of Rajas &amp; Tamas in vitiating mind
Yoga Ratnākara &amp; Bhāvaprakāśa – Specific mention of Āvasāda lakṣaṇas
🛑https://chat.whatsapp.com/BdWPi4q8r5v9FubOjpBHnn</t>
  </si>
  <si>
    <t>MATSARYA</t>
  </si>
  <si>
    <t>(Causative factors)
Rajas &amp; Tamas prakopa (Caraka Sūtrasthāna 1/57; Sushruta Sūtrasthāna 1/23)
Asatmya indriyārtha saṃyoga (improper sensory indulgence)
Prajñāparādha (intellectual blasphemy – wrong deeds knowingly)
Asātmya āhāra vihāra (improper food &amp; lifestyle)
Excessive lobha (greed), īrṣyā (jealousy), abhimāna (ego)</t>
  </si>
  <si>
    <t>Asūyā towards others’ prosperity
Dvesha-buddhi (ill will)
Asamādāna (lack of contentment)
Manaḥ-klesha (mental discomfort)
Repeated comparison with others</t>
  </si>
  <si>
    <t>(Clinical features)
Irshya (jealousy towards others’ success)
Dvesha (hatred, anger, resentment)
Dukha (mental agony on seeing others’ happiness)
Ashakti in dāna (inability to give/charity)
Chittodvega (restlessness, agitation of mind)
Vāk-vikāra (sarcasm, harsh speech)
(Reference: Caraka Saṃhitā, Sūtrasthāna 30/26 – mentions Matsarya as manasika vikāra)</t>
  </si>
  <si>
    <t>Vital signs: May be normal or sometimes ↑ pulse, ↑ BP due to stress.
Facial expression: Irritability, sadness, suspicious looks.
Behavior: Restlessness, avoidance, hostile or competitive attitude.
Speech: Hesitant, irritable, or over-talkative depending on stress.
Sleep: Disturbed, insomnia possible.
Appetite: May be reduced due to anxiety.</t>
  </si>
  <si>
    <t>CNS: Anxiety, irritability, decreased concentration, memory disturbances.
CVS: Stress-related palpitations, tachycardia.
GIT: Gastritis, loss of appetite due to prolonged stress.
Endocrine: Possible stress-related ↑ cortisol, ↑ adrenaline.</t>
  </si>
  <si>
    <t>Not diagnostic, but supportive to rule out organic causes &amp; assess stress markers:
CBC, RBS – baseline investigations.
Thyroid function tests (T3, T4, TSH) – to rule out hyper/hypothyroidism.
Cortisol levels – may be elevated in chronic stress.
LFT, RFT – to exclude metabolic disorders.
Lipid profile – stress-related dyslipidemia.
Psychiatric assessment scales:
Hamilton Anxiety Rating Scale (HAM-A)
Beck Depression Inventory (BDI)
Envy Scale / Jealousy assessment tools (in psychology).
🛑https://chat.whatsapp.com/BdWPi4q8r5v9FubOjpBHnn</t>
  </si>
  <si>
    <t>1. Generalized Anxiety Disorder (GAD) – excessive worry, restlessness.
2. Major Depressive Disorder (MDD) – irritability, low mood, self-comparison.
3. Paranoid Personality Disorder (PPD) – suspiciousness, jealousy.
4. Obsessive-Compulsive Personality Disorder (OCPD) – competitiveness, perfectionism.
5. Borderline Personality Disorder (BPD) – interpersonal jealousy, instability.
6. Adjustment Disorder with anxious mood – jealousy/envy due to life stressors.
7. Delusional Disorder (Jealous type) – pathological jealousy in severe cases.</t>
  </si>
  <si>
    <t>Prajñāparādha → Doṣa vitiation (Rajas &amp; Tamas)
Rajas → Kriya-pravṛtti (agitation, jealousy, comparison)
Tamas → Avaraṇa of sattva (lack of clarity, narrow-mindedness)
Leads to Manovaha Srotas duṣṭi
Results in Matsarya as Manasika Vyādhi</t>
  </si>
  <si>
    <t>Sattvavajaya Chikitsā (Caraka Sūtra 1/58)
Mano nigraha (self-control)
Jñāna (knowledge of real self)
Vijñāna (discrimination between good/bad)
Dhairya (courage, patience)
Smṛti (mindfulness, remembrance)
Samādhi (meditation, concentration)</t>
  </si>
  <si>
    <t>(Relieving factors)
Satsaṅga (company of noble persons)
Svādhyāya (self-study, spiritual practices)
Meditation &amp; Prāṇāyāma
Dāna (charity, sharing)
Śānti karma (calm rituals, prayers)</t>
  </si>
  <si>
    <t>(Aggravating factors)
Company of envious/greedy people
Excessive competition &amp; comparison
Rājasika āhāra (spicy, fried, excessive salt, stimulants)
Nidra viparyaya (sleep disturbance)
Indulgence in lobha (greed), abhimāna (ego), irshya (jealousy)</t>
  </si>
  <si>
    <t>Daivavyapāśraya Chikitsā (spiritual therapy)
Japa, homa, mantra, dhyāna
Yuktivyapāśraya (rational therapy)
Satvika āhāra (milk, ghee, fruits, grains, leafy greens)
Medhya Rasāyanas (Brahmi, Śaṅkhapuṣpī, Mandūkaparṇī, Guduchi)
Ācāra Rasāyana (ethical code – Caraka Chikitsā 1/4/30)
Ahimsa, Satya, Kshamā, Dāna, Dama, Śauca
Yoga &amp; Dhyāna (Bhagavad Gītā ref: Matsarya nivṛtti by self-realization)
Classical References:
Caraka Saṃhitā – Sūtrasthāna 1/57-58, 30/26
Sushruta Saṃhitā – Sūtrasthāna 1/23
Ashtānga Hṛdaya – Sūtrasthāna 1/25 (Manasika vikāra due to Rajas &amp; Tamas)
Bhagavad Gītā – mentions Matsarya as an obstacle to liberation.
🛑https://chat.whatsapp.com/BdWPi4q8r5v9FubOjpBHnn</t>
  </si>
  <si>
    <t>GARBHASHAYA GRANTHI</t>
  </si>
  <si>
    <t>(Causative factors)
Mithyā āhāra vihāra (improper diet &amp; lifestyle)
Guru, snigdha, ati-madhura, ati-śīta, ati-abhishyandi āhāra sevana
Vegadhāraṇa (suppression of natural urges)
Krodha, śoka, chinta (mental stress)
Rasa, rakta, māṁsa, meda dhātu dushti
Artava-dushti
Reference: Suśruta Saṃhitā, Nidāna Sthāna 11/12 (Granthi Nidāna)</t>
  </si>
  <si>
    <t>(Premonitory signs)
Yoni kandu (itching in vagina)
Kāshtārtava (painful menstruation)
Srotorodha (blockage sensation in uterus)
Alpārtava (scanty menses)
Pīḍā in Garbhashaya sthāna</t>
  </si>
  <si>
    <t>(Symptoms)
Gudābhitaḥ śūla (pelvic pain, radiating to back and thighs)
Ati-artava or Alpārtava (menorrhagia or hypomenorrhea)
Yonivedanā (pelvic discomfort)
Sthira granthi in garbhashaya (fixed mass in uterus)
Mūtra and purīṣa vega āvirodha (urinary/bowel obstruction due to pressure)
Vandhyatva (infertility)
Reference: Suśruta Saṃhitā, Nidāna Sthāna 11/3–7</t>
  </si>
  <si>
    <t>General Appearance – Pallor (due to anemia), obesity may be seen
Vital Signs –
Pulse: May show tachycardia in anemia
BP: Usually normal, may vary in stress/anemia
Temperature: Normal
Respiration: Normal unless anemia is severe
General Physical Findings –
Pallor (common due to menorrhagia/metrorrhagia)
Edema (rare, in large fibroids compressing vessels)
Signs of malnutrition or fatigue</t>
  </si>
  <si>
    <t>Cardiovascular system (CVS): Tachycardia, flow murmur (due to anemia)
Respiratory system (RS): Usually normal, may show dyspnea on exertion (anemia/pressure effect)
Abdomen:
Palpable mass per abdomen (firm, irregular, nodular, non-tender)
Mass arising from pelvis, moves with cervix
per speculum examination:
Cervix may be pushed, distorted or congested
Sometimes fibroid polyp visible at cervical os
Per vaginal bimanual examination:
Uterus enlarged, firm, irregular contour
Restricted mobility in large fibroids
Per rectal examination (if needed): For posterior wall fibroids</t>
  </si>
  <si>
    <t>Blood tests:
CBC → Anemia (low Hb, microcytic hypochromic)
ESR (↑ in chronic cases)
Blood group &amp; Rh typing (pre-surgery)
Hormonal profile (if indicated): FSH, LH, TSH, Prolactin
Imaging:
USG pelvis (gold standard initial test) → Size, location, type of fibroid
MRI pelvis (for surgical planning or doubtful cases)
Hysterosonography or *Hysterosalpingography (for submucosal fibroids/infertility cases)
Other tests:
Pap smear (to rule out cervical pathology)
Endometrial biopsy (if abnormal bleeding with risk of malignancy)
🛑https://chat.whatsapp.com/BdWPi4q8r5v9FubOjpBHnn</t>
  </si>
  <si>
    <t>Adenomyosis
Endometrial polyp
Ovarian cyst / ovarian tumor
Pregnancy (early, missed or molar pregnancy)
Pelvic inflammatory disease with tubo-ovarian mass
Endometrial carcinoma</t>
  </si>
  <si>
    <t>1. Nidāna sevana → Vāta, Kapha, Rakta, Māṁsa, Meda vitiation
2. Kapha &amp; Meda ↑ → Granthi utpatti sthāna baddha (localized growth)
3. Vāta → Saṅga, śūla, bṛṁhana
4. Rakta &amp; Māṁsa dhātu dushti → Garbhashaya granthi nirmāṇa
Doṣa: Vāta-Kapha pradhāna
Dūṣya: Rasa, Rakta, Māṁsa, Meda
Srotas: Artavavaha, Rasavaha, Mamsavaha
Sthāna saṃśraya: Garbhashaya</t>
  </si>
  <si>
    <t>Apatarpaṇa chikitsa – langhana, lekhana
Kapha-vāta hara cikitsa
Raktaprasadana &amp; strotoshodhana
Yoni shodhana chikitsa
Shamana aushadhi:
Kaishora guggulu
Kanchanara guggulu
Triphala guggulu
Varunadi kwatha
Ashokarishta, Kumaryasava</t>
  </si>
  <si>
    <t>(Palliating factors)
Vāta-kapha hara ahara vihara
Ushna, tikta, katu rasa yukta aahara
Lekhana, virechana, raktamokshana
Regular use of guggulu preparations</t>
  </si>
  <si>
    <t>Guru, snigdha, madhura, abhiṣyandi āhāra
Divāsvapna, atyadhika ālasya
Excessive cold exposure
Ati-madhura rasa sevana
Stress and mental suppression</t>
  </si>
  <si>
    <t>GANDUSHA</t>
  </si>
  <si>
    <t>1. Shamana chikitsa:
Kanchanara guggulu, Triphala guggulu, Varunadi kwatha
Ashokarishta, Dashmoolarishta, Kumaryasava
Rasayana – Chitrakadi vati, Shilajit
2. Shodhana chikitsa:
Vamana &amp; Virechana (for Kapha-Rakta dushti)
Raktamokshana (local bloodletting if congestion present)
Uttarabasti with Kanchanara taila, Triphala ghrita
3. Yuktivyapashraya chikitsa:
Lekhana, Bhedana, Pācana karma for granthi
Garbhashaya shodhana and rasayana for fertility
Reference:
Suśruta Saṃhitā Nidāna 11/12 (Granthi Nidāna)
Cakradatta, Yonivyapad Chikitsa adhyaya
Yogaratnakara, Stree roga chikitsa
🛑https://chat.whatsapp.com/BdWPi4q8r5v9FubOjpBHnn
📌DEFINITION
🔸Gandūṣha is an Ayurvedic oral therapy where the mouth is completely filled with medicated liquid (oil, decoction, or other formulations) and held for a prescribed period without movement, until signs of proper action appear. It is one among the Mukhachikitsa and an important part of Dinacharya.
📌DRUGS USED
🔸Taila (Sesame oil, Coconut oil, Mustard oil)
🔸Ghṛita
🔸Madhu
🔸Triphala kwatha
🔸Yashtimadhu kwatha
🔸Irimedadi taila
🔸Dantapala taila
🔸Dashamoola kwatha
🔸Saindhava lavana with water
📌PROCEDURE
1. Patient should sit comfortably in an upright posture.
2. Warm medicated liquid is prepared as per indication.
3. The mouth is completely filled with the liquid (without allowing movement inside).
4. Retain until mouth waters, eyes and nose start watering, or until unable to hold.
5. Spit out and rinse the mouth with warm water.
6. Repeat if prescribed.
📌INDICATED DISEASES
🔸Mukharoga (oral diseases)
🔸Dantashoola (toothache)
🔸Dantaharsha (sensitivity)
🔸Dantakshata (fractured tooth)
🔸Dantamalī (dirty teeth)
🔸Jihvaroga (tongue disorders)
🔸Kantharoga (throat disorders)
🔸Shiroroga (head diseases)
🔸Ardita (facial palsy)
🔸Mukhashosha (dryness of mouth)
🔸Trishna (excessive thirst)
🔸Krimi (oral worms/infections)
📌MUST BE AVOIDED IN
🔸Ati-balaheenata (extreme weakness)
🔸Ati-tarshita (excessive thirst, dehydration)
🔸Ati-matta (intoxicated state)
🔸Ati-kshudha (extreme hunger)
🔸Ati-tripta (just after heavy meals)
🔸Chardi (vomiting tendency)
🔸Jwara (fever, acute stage)
🔸Bala, Vriddha, Garbhini (in debilitated, very old, and pregnancy unless prescribed carefully)
📌PRECAUTIONS
🔸Medicine should not be too hot or too cold.
🔸Avoid swallowing the liquid.
🔸Quantity should be sufficient to fill the mouth.
🔸Patient should be in comfortable sitting posture.
🔸Perform under empty stomach or light stomach.
🔸Stop once signs of Samyak
Gandūṣha (salivation, watering of eyes/nose) appear.
🛑https://chat.whatsapp.com/BdWPi4q8r5v9FubOjpBHnn</t>
  </si>
  <si>
    <t>GARBHASHAYA SANKOCHA VIKARAS</t>
  </si>
  <si>
    <t>(Causative factors)
Doṣa prakopa hetus
Atiśīta–āhāra sevana (excess cold food)
Rūkṣa, kaṭu, tikta, kaṣāya rasa sevana
Vega-dharaṇa (suppression of natural urges, especially mūtra &amp; pūrīṣa)
Abhighāta (trauma to pelvic region)
Atiśrama (excessive exertion during menstruation)
Strī vyāpada hetus mentioned in classics (Caraka, Suśruta, Aṣṭāṅga Hṛdaya)</t>
  </si>
  <si>
    <t>Śūla (colicky abdominal pain before menstruation)
Kaṭi-graha (stiffness in back and hips)
Udara-śūla (abdominal discomfort)
Yoni-stambha-bhāva (feeling of stiffness in vagina/uterus)
Daurbalya (weakness, fatigue)</t>
  </si>
  <si>
    <t>(Clinical features)
Tīvra yoni-śūla (severe uterine cramps during menstruation)
Udara-vedanā with radiation to kaṭi &amp; ūrū (pelvic and thigh pain)
Yoni sankoca (feeling of tightness, contraction of uterus)
Alpārtava (scanty menstruation due to contraction)
Hṛdaya-āvedanā, śītoṣṇa-parivartanam (restlessness, hot/cold alternation)</t>
  </si>
  <si>
    <t>Pallor (suggesting anemia due to menstrual abnormalities)
Nutritional status (BMI, signs of malnutrition or obesity)
Pulse, blood pressure (to rule out systemic disease)
General signs of endocrine imbalance (thyroid enlargement, hirsutism, acne, etc.)</t>
  </si>
  <si>
    <t>Abdominal examination:
Tenderness in lower abdomen
Mass or lump (if associated fibroid/adenomyosis)
Signs of uterine contraction/spasm
Pelvic examination (per speculum &amp; per vaginum):
Cervical stenosis
Uterine tenderness
Small, contracted uterus (in cases of hypoplastic uterus)
Restricted uterine mobility</t>
  </si>
  <si>
    <t>Blood tests:
CBC (to rule out anemia, infection)
ESR, CRP (to check inflammation)
Hormonal profile – FSH, LH, Prolactin, TSH, AMH (for reproductive endocrinology)
Imaging:
USG pelvis (uterine size, endometrial thickness, congenital anomalies)
HSG (hysterosalpingography) – to check for uterine cavity constriction/stenosis
MRI pelvis (for detailed uterine pathology like hypoplasia, Asherman’s syndrome)
Other:
Hysteroscopy (gold standard to
visualize intrauterine adhesions, constriction bands)
🛑https://chat.whatsapp.com/BdWPi4q8r5v9FubOjpBHnn</t>
  </si>
  <si>
    <t>1. Asherman’s Syndrome (intrauterine adhesions / synechiae → uterine cavity constriction)
2. Cervical Stenosis
3. Hypoplastic Uterus (congenital underdeveloped uterus)
4. Uterine Fibrosis / Scarring (post infection, TB endometritis, surgery)
5. Congenital Uterine Malformations (septate uterus, bicornuate uterus causing functional contraction)
6. Severe Dysmenorrhea due to Endometriosis or Adenomyosis (functional contraction and pain)</t>
  </si>
  <si>
    <t>Nidāna sevana → Vāta doṣa prakopa (mainly Apāna vāyu)
Vāta causes saṅkocha (spasm) in garbhashaya (uterus)
Rakta-vaha srotas gets avarodha (obstruction)
Results in yoni śūla + arthava saṅkoca → manifests as Garbhāśaya Saṅkocha Vikāra
(Ref: Suśruta Saṃhitā, Cikitsāsthāna – Yonivyāpad prakarana, and Aṣṭāṅga Hṛdaya, Strīrogādhikāra)</t>
  </si>
  <si>
    <t>Doṣa-pratyanīka chikitsā (balancing vāta)
Vāta-śāmaka cikitsā:
Snehana (internal &amp; external oleation)
Svedana (sudation therapies like bashpa, nadi, avagāha)
Vasti karma (especially yoni vasti, mātrā vasti, anuvasana vasti)
Mridu virecana (mild purgation to regulate apāna vāyu)</t>
  </si>
  <si>
    <t>(Relieving factors)
Sveda (hot fomentation)
Taila-abhyanga (oil massage on kaṭi, udara, ūrū)
Intake of warm, unctuous food
Śayana (rest)</t>
  </si>
  <si>
    <t>(Aggravating factors)
Atiśīta sevana (cold food, water, exposure to cold)
Ati-rūkṣa āhāra (dry &amp; rough food)
Ati-vyāyāma (excessive exertion)
Vega-dharaṇa
Rajasrava kāla during stress</t>
  </si>
  <si>
    <t>Snehana: Bala taila, *Dhanvantara taila, *Narayana taila abhyanga
Svedana: Nadi sweda, Valuka sweda for kaṭi–udara region
Basti chikitsā:
Anuvāsana vasti (with śatāvarī ghṛta, bala taila)
Yāpana vasti (nourishing vastis for long-term relief)
Yoni chikitsā:
Yoni pichu with śatāvarī ghṛta, jīvantyādi ghṛta
Yoni dhūpana with *vāta-śāmaka dravyas
Oral formulations (yogas):
Aśokāriṣṭa
Daśamūlāriṣṭa
Phalaghṛta
Śatāvarī kalpa
Hingvāṣṭaka cūrṇa (for vāta anulomana)
Classical references:
Caraka Saṃhitā, Cikitsāsthāna 30 (Yonivyāpada cikitsā)
Suśruta Saṃhitā, Cikitsāsthāna 38 (Yonivyāpada)
Aṣṭāṅga Hṛdaya, Uttarasthāna 33 (Strīroga cikitsā)
🛑https://chat.whatsapp.com/BdWPi4q8r5v9FubOjpBHnn</t>
  </si>
  <si>
    <t>YONI KANDA</t>
  </si>
  <si>
    <t>(निदानम् – Causes)
Mithyā āhāra vihāra (improper food and lifestyle)
Strī vyāpada hetus (causes of gynecological disorders mentioned in classics)
Kapha-pradhāna doṣa prakopa
Śoṇita (rakta) duṣṭi
Artava-vyāpada nidāna **Reference – Suśruta Saṁhitā, Uttara Tantra 38/10; Aṣṭāṅga Hṛdaya, Uttara Tantra 33</t>
  </si>
  <si>
    <t>(पूर्वरूपम् – Prodromal Symptoms)
Kandu (itching in yoni)
Śotha (mild swelling)
Guru-ta (heaviness)
Yoni stambha (rigidity/tightness of vaginal region)
Reference – Suśruta Saṁhitā, Uttara Tantra</t>
  </si>
  <si>
    <t>(लक्षणम् – Symptoms)
Granthi / Kandotpatti in yoni (growth or tumor-like swelling in vagina)
Śotha (inflammation)
Toda (pricking pain)
Pīḍā (pain on touch)
Yoni gaurava (heaviness)
Kaṣṭa maithuna (painful coitus)
* Reference – Caraka Cikitsāsthāna 30; Suśruta Uttara Tantra 38</t>
  </si>
  <si>
    <t>Built &amp; Nutrition – Thin/obese, nutritional status
Pallor, Icterus, Cyanosis, Edema, Clubbing – To rule out systemic disease
Lymphadenopathy – Suggestive of chronic infection/malignancy
Vital Signs – Pulse, BP, Temperature, Respiratory rate</t>
  </si>
  <si>
    <t>Cardiovascular system (CVS) – To rule out systemic spread
Respiratory system (RS) – Secondary metastasis suspicion
Abdomen – Organomegaly, masses, ascites
Central nervous system (CNS) – In case of advanced disease
* Local (Gynecological) Examination
Inspection – Vulval swelling, growth, ulcer, discharge, redness
Palpation – Consistency (soft, firm, cystic, hard), tenderness, fixity
Speculum examination – Vaginal wall swelling, growth, discharge, cervical status
Bimanual examination – Mass size, relation to uterus, mobility, tenderness</t>
  </si>
  <si>
    <t>Routine tests:
CBC (anemia, infection markers)
ESR / CRP (chronic inflammation)
Blood sugar, renal &amp; liver function tests (pre-op evaluation)
Gynecological tests:
Pap smear (cervical cytology)
Vaginal swab culture &amp; sensitivity
Colposcopy (if suspicious lesion)
Biopsy (FNAC / punch biopsy) – gold standard
Imaging:
USG pelvis (mass size, cystic/solid nature)
MRI pelvis (soft tissue delineation)
CT abdomen/pelvis (extent, staging if malignancy suspected)
🛑https://chat.whatsapp.com/BdWPi4q8r5v9FubOjpBHnn</t>
  </si>
  <si>
    <t>Bartholin’s gland cyst / abscess
Vulvar carcinoma
Vaginal cysts (inclusion cyst, Gartner’s duct cyst, Müllerian cyst)
Fibroma / Lipoma of vulva
Vulvar tuberculosis / granulomatous lesion
Condyloma acuminata (genital warts, HPV)
Vulvovaginitis with induration
Pelvic organ prolapse with cystic mass</t>
  </si>
  <si>
    <t>SAMANYA CIKITSA (सामान्य चिकित्सा – General Treatment)</t>
  </si>
  <si>
    <t>(सम्प्राप्ति – Pathogenesis)
Kapha doṣa ↑ → sthānasaṁśraya in yoni
Śoṇita &amp; mamsa dhātu duṣṭi → granthi roga samprāpti
Formation of yoni-granthi leading to yoni kāṇḍa
Doṣa śamana &amp; śodhana
Vamana, Virechana (kapha–pitta śodhana)
Yoni śodhana with kaṣāya, ghṛta, taila
Kaṣāya, Tikta, Kaṭu rasa dravyas
Kapha–meda hara cikitsa
* Reference – Caraka Saṁhitā Cikitsāsthāna 30; Suśruta Uttara Tantra</t>
  </si>
  <si>
    <t>(उपशय – Relieving factors)
Kaṣāya-tikta-kaṭu rasa yukta cikitsā
yoni prakṣālana with triphalā kaṣāya
Lepa and yoni dhāraṇa with kapha-hara yogas</t>
  </si>
  <si>
    <t>(अनुपशय – Aggravating factors)
Madhura–guru–snigdha ahāra sevana
Ati maithuna
Divāsvapna
Kapha vardhaka āhāra (dadhi, navanīta, matsya, āmiṣa)</t>
  </si>
  <si>
    <t>KAVALA GRAHANA</t>
  </si>
  <si>
    <t>Yoni śodhana – Triphalā, lodhra, mustā, candana kaṣāya
Lepa / Pichu dhāraṇa – with kṣāra taila, lodhrādi taila
Kṣāra karma / Agni karma – in chronic or granthi-like condition
Śalya cikitsā – if large granthi persists (Suśruta’s reference for granthi-śastra karma)
Reference – Suśruta Saṁhitā, Uttara Tantra 38/15; Aṣṭāṅga Hṛdaya, Uttara Tantra
🛑https://chat.whatsapp.com/BdWPi4q8r5v9FubOjpBHnn
📌DEFINITION
🔸Yoni Lepana is an Ayurvedic local treatment in which medicated paste (Lepa) prepared from herbal drugs is applied externally over the Yoni (female genital region) for therapeutic purposes. It is mainly indicated in Stree Roga.
📌DRUGS USED
🔸Haridra
🔸Daruharidra
🔸Lodhra
🔸Musta
🔸Manjishta
🔸Triphala
🔸Kumari (Aloe vera)
🔸Nimba
🔸Chandana
🔸Yashtimadhu
📌PROCEDURE
1. Patient should lie in supine position after proper cleansing of Yoni with lukewarm water/decoction.
2. Herbal drugs are made into a paste with suitable liquid media (ghṛita, taila, decoction, or water).
3. The paste is applied evenly over the external Yoni region.
4. Retain for prescribed duration (until semi-dry or absorbed).
5. Wash with lukewarm water or prescribed decoction.
6. Repeat as per physician’s advice.
📌INDICATED DISEASES
🔸Yoni kanda
🔸Yoni shotha
🔸Yoni daha
🔸Yoni srava
🔸Yoni kandu
🔸Yoni vedana
🔸Yoni roga (general vulvo-vaginal disorders)
📌MUST BE AVOIDED IN
🔸During menstruation
🔸During pregnancy (unless specially advised)
🔸Immediately after delivery (sutika kala)
🔸Severe acute infections with pus discharge
🔸Hypersensitivity to applied drugs
🔸Open wounds/ulcerated lesions in genital area
📌PRECAUTIONS
🔸Paste should not be too hot or too cold.
🔸Drugs must be freshly prepared and hygienically applied.
🔸Ensure proper cleansing before and after procedure.
🔸Avoid excessive rubbing or thick application causing discomfort.
🔸Perform under medical supervision in sensitive conditions.
🛑https://chat.whatsapp.com/BdWPi4q8r5v9FubOjpBHnn
📌DEFINITION
🔸Netra Tarpanam is an Ayurvedic local treatment for the eyes, where medicated ghee or oil is retained in a boundary (made with flour paste) around the eyes for a specific duration. It nourishes, strengthens, and protects the eyes.
📌DRUGS USED
🔸Triphala ghṛita
🔸Mahatriphala ghṛita
🔸Jīvantyādi ghṛita
🔸Shatāvaryādi ghṛita
🔸Mahatiktaka ghṛita
🔸Go ghṛita (cow’s ghee)
🔸Patoladi ghṛita
📌PROCEDURE
1. Patient lies in a comfortable supine position in a quiet room.
2. A circular boundary is built around both eyes using paste of black gram flour (masha pindi).
3. Lukewarm medicated ghṛita is gently poured and retained over the eyes within the boundary.
4. Patient is instructed to keep eyes open and blink intermittently.
5. After prescribed time, ghṛita is removed and eyes are gently cleaned with cotton and warm water.
📌INDICATED DISEASES
🔸Netra shosha (dry eye)
🔸Netra daha (burning eyes)
🔸Netra abhishyanda (conjunctivitis)
🔸Timira (early cataract / refractive errors)
🔸Akshi shula (eye pain)
🔸Sandhigata roga of eye (eye strain)
🔸Pakshmashata (falling of eyelashes)
🔸Arjuna (corneal opacity)
🔸Netra klanti (eye fatigue)
📌MUST BE AVOIDED IN
🔸Acute eye infections with pus discharge
🔸Severe conjunctivitis (redness, swelling, pain)
🔸Recent eye surgery
🔸Glaucoma (unless specially prescribed)
🔸Injury/trauma to eye
🔸Fever, severe cold, cough, or acute systemic illness
🔸Children below 7 years without medical advice
📌PRECAUTIONS
🔸Ghṛita should be fresh, medicated, and lukewarm.
🔸Avoid very hot or very cold medicines.
🔸Maintain strict hygiene during procedure.
🔸Perform in a closed room, free from wind and dust.
🔸Patient should remain still and relaxed.
🔸After procedure, avoid exposure to bright light, wind, and screen use for a few hours.
🛑https://chat.whatsapp.com/BdWPi4q8r5v9FubOjpBHnn
📌DEFINITION
🔸Kavala Grahaṇa is an Ayurvedic oral therapy in which medicated oil, ghee, or decoction is taken into the mouth in a smaller quantity (than Gandusha), moved around (gargled), and then spat out after a specific duration.
📌DRUGS USED
Taila: Tila Taila, Eranda Taila, Narikela Taila
Ghrita: Go Ghrita
Kashaya: Triphala Kashaya, Yashtimadhu Kashaya, Musta Kashaya
Others: Madhu, Usheera, Haridra
📌PROCEDURE
1. Select suitable medicine (oil, ghee, or decoction) based on disease and doshas.
2. Take a small quantity of the liquid (not filling the entire mouth).
3. Move it around gently in the mouth with the help of cheeks, tongue, and lips.
4. Continue until tears appear in eyes or nose discharges slightly (sign of proper time).
5. Spit out the liquid.
6. Wash mouth with lukewarm water.
📌INDICATED DISEASES
🔸Mukhapaka
🔸Danta Shoola
🔸Dantaharsha
🔸Dantasharkara
🔸Ardita
🔸Mukha Roga (general)
🔸Jihwa Shosha
🔸Kantha Roga
📌MUST BE AVOIDED IN
🔸Ati Bala (very weak person)
🔸Ati Kshudha (excessive hunger)
🔸Ati Trishna (severe thirst)
🔸Atisheetala (excessive cold exposure)
🔸Immediately after Vamana or Virechana
📌PRECAUTIONS IN TREATMENT
🔸Medicine should not be too hot or too cold.
🔸Avoid swallowing the liquid.
🔸Duration should not be too short or too prolonged.
🔸Choose medicine according to dosha predominance.
🔸Perform in a calm environment, preferably in the morning.
🛑https://chat.whatsapp.com/BdWPi4q8r5v9FubOjpBHnn
📌DEFINITION
🔸Kavala Grahaṇa is an Ayurvedic oral therapy in which medicated oil, ghee, or decoction is taken into the mouth in a smaller quantity (than Gandusha), moved around (gargled), and then spat out after a specific duration.
📌DRUGS USED
Taila: Tila Taila, Eranda Taila, Narikela Taila
Ghrita: Go Ghrita
Kashaya: Triphala Kashaya, Yashtimadhu Kashaya, Musta Kashaya
Others: Madhu, Usheera, Haridra
📌PROCEDURE
1. Select suitable medicine (oil, ghee, or decoction) based on disease and doshas.
2. Take a small quantity of the liquid (not filling the entire mouth).
3. Move it around gently in the mouth with the help of cheeks, tongue, and lips.
4. Continue until tears appear in eyes or nose discharges slightly (sign of proper time).
5. Spit out the liquid.
6. Wash mouth with lukewarm water.
📌INDICATED DISEASES
🔸Mukhapaka
🔸Danta Shoola
🔸Dantaharsha
🔸Dantasharkara
🔸Ardita
🔸Mukha Roga (general)
🔸Jihwa Shosha
🔸Kantha Roga
📌MUST BE AVOIDED IN
🔸Ati Bala (very weak person)
🔸Ati Kshudha (excessive hunger)
🔸Ati Trishna (severe thirst)
🔸Atisheetala (excessive cold exposure)
🔸Immediately after Vamana or Virechana
📌PRECAUTIONS IN TREATMENT
🔸Medicine should not be too hot or too cold.
🔸Avoid swallowing the liquid.
🔸Duration should not be too short or too prolonged.
🔸Choose medicine according to dosha predominance.
🔸Perform in a calm environment, preferably in the morning.
🛑https://chat.whatsapp.com/BdWPi4q8r5v9FubOjpBHnn
09/09/2025, 15:45 - +91 95446 87331: This message was deleted
📌DEFINITION
🔸Kavala Grahaṇa is an Ayurvedic oral therapy in which medicated oil, ghee, or decoction is taken into the mouth in a smaller quantity (than Gandusha), moved around (gargled), and then spat out after a specific duration.
📌DRUGS USED
Taila: Tila Taila, Eranda Taila, Narikela Taila
Ghrita: Go Ghrita
Kashaya: Triphala Kashaya, Yashtimadhu Kashaya, Musta Kashaya
Others: Madhu, Usheera, Haridra
📌PROCEDURE
1. Select suitable medicine (oil, ghee, or decoction) based on disease and doshas.
2. Take a small quantity of the liquid (not filling the entire mouth).
3. Move it around gently in the mouth with the help of cheeks, tongue, and lips.
4. Continue until tears appear in eyes or nose discharges slightly (sign of proper time).
5. Spit out the liquid.
6. Wash mouth with lukewarm water.
📌INDICATED DISEASES
🔸Mukhapaka
🔸Danta Shoola
🔸Dantaharsha
🔸Dantasharkara
🔸Ardita
🔸Mukha Roga (general)
🔸Jihwa Shosha
🔸Kantha Roga
📌MUST BE AVOIDED IN
🔸Ati Bala (very weak person)
🔸Ati Kshudha (excessive hunger)
🔸Ati Trishna (severe thirst)
🔸Atisheetala (excessive cold exposure)
🔸Immediately after Vamana or Virechana
📌PRECAUTIONS IN TREATMENT
🔸Medicine should not be too hot or too cold.
🔸Avoid swallowing the liquid.
🔸Duration should not be too short or too prolonged.
🔸Choose medicine according to dosha predominance.
🔸Perform in a calm environment, preferably in the morning.
🛑https://chat.whatsapp.com/BdWPi4q8r5v9FubOjpBHnn
09/09/2025, 15:46 - +91 95446 87331: This message was deleted</t>
  </si>
  <si>
    <t>APRAJATA (INFERTILITY)</t>
  </si>
  <si>
    <t>(Etiology / Causes)
According to Ayurveda, causes are:
Bīja doṣa – Defects in ovum (śoṇita) and sperm (śukra)
Kṣetra doṣa – Uterine abnormalities
Rtu doṣa – Improper timing of intercourse
Āhāra vihāra – Unwholesome food, excessive exercise, stress
Manasika hetu – Anxiety, fear, depression
Doṣa prakopa – Vitiation of Vāta (mainly Apāna vāyu), Pitta and Kapha
Reference: Charaka Saṃhitā, Sūtrasthāna 30/26-27; Suśruta Saṃhitā, Śārīrasthāna 2/46</t>
  </si>
  <si>
    <t>(Premonitory Symptoms)
Ārtava doṣa (irregular, scanty, painful, or absent menstruation)
Śukra doṣa (thin, frothy, less in quantity, foul smell)
Yonigata vikāra (discharge, itching, pain, dryness)
Daurbalya, kṣaya lakṣaṇas (weakness, weight loss, fatigue)</t>
  </si>
  <si>
    <t>(Clinical Features)
Inability to conceive after regular intercourse
Repeated pregnancy loss
Menstrual irregularities (oligomenorrhea, amenorrhea, dysmenorrhea)
Sexual dysfunction in male/female
Features of aggravated doṣa (vāta prakopa → dryness, irregularity; kapha prakopa → obstruction, heaviness; pitta prakopa → burning, bleeding disorders)</t>
  </si>
  <si>
    <t>Build, nutrition, BMI (obesity/underweight may affect fertility).
Secondary sexual characters (breast development, pubic/axillary hair, voice).
Thyroid swelling (hypo/hyperthyroidism).
Hirsutism/acne (suggests PCOS, hyperandrogenism).
Pallor (anemia), edema (renal/hepatic/endocrine disorder).
Signs of chronic illness (TB, diabetes, autoimmune).</t>
  </si>
  <si>
    <t>Cardiovascular system – rule out hypertension, heart disease affecting pregnancy.
Respiratory system – chronic illness (TB, asthma).
Abdomen – organomegaly, masses, tenderness, pelvic pathology.
Pelvic examination – uterine size, shape, position, adnexal masses, cervical changes.
Breast examination – galactorrhea (hyperprolactinemia).</t>
  </si>
  <si>
    <t>For Female Partner
Basic Blood Tests
CBC (anemia, infection).
FBS, HbA1c (diabetes).
Thyroid profile (TSH, T3, T4).
Serum prolactin.
Serum FSH, LH, AMH (ovarian reserve).
Serum progesterone (luteal phase).
Serum estradiol, testosterone (hormonal balance).
Imaging
Transvaginal ultrasound (uterus, ovaries, PCOS, fibroids, endometrial thickness).
HSG (Hysterosalpingography) – tubal patency.
Sonohysterography / Hysteroscopy / Laparoscopy (if indicated).
* Other Tests
TORCH test (if recurrent pregnancy loss).
Endometrial biopsy (if endometrial factor suspected).
For Male Partner
Semen analysis (count, motility, morphology).
Serum testosterone, FSH, LH, prolactin.
Scrotal USG (varicocele, obstruction).
Genetic testing (Klinefelter, Y-chromosome microdeletions if azoospermia).
🛑https://chat.whatsapp.com/BdWPi4q8r5v9FubOjpBHnn</t>
  </si>
  <si>
    <t>APRAJATA</t>
  </si>
  <si>
    <t>1. Female factors
Ovulatory disorders → PCOS, premature ovarian failure, thyroid dysfunction, hyperprolactinemia.
Tubal factors → Tubal block, hydrosalpinx, post-TB adhesions.
Uterine factors → Fibroid, endometrial polyp, congenital anomalies (septate/bicornuate uterus), Asherman’s syndrome.
Endometriosis.
2. Male factors
Oligospermia, azoospermia, teratospermia.
Varicocele.
Erectile dysfunction, retrograde ejaculation.
3. Combined factors (both partners affected).
4. Unexplained infertility (~10–15% cases).</t>
  </si>
  <si>
    <t>SAMANYA CIKITSA (General Treatment Principles)</t>
  </si>
  <si>
    <t>1. Nidāna sevana → Doṣa prakopa (mainly Vāta &amp; Kapha)
2. Doṣa dūṣaṇa of bīja (śukra/śoṇita), kṣetra (garbhāśaya), rtu (ovulation period), ambu (rasa dhātu)
3. Srotorodha (obstruction of śukra-vaha and ārtava-vaha srotas)
4. Vitiated apāna vāyu fails to perform garbhadhāraṇa karma
5. Infertility results (Aprajāta)
Reference: Charaka Saṃhitā, Śārīrasthāna 4/30
Doṣa śamana &amp; śodhana
Rasāyana prayoga for rejuvenation of bīja
Vāta-anulomana therapies (Basti, Sneha)
Ārtava-janana aushadhi in females
Śukra-vardhana aushadhi in males
Santānaprada dravyas</t>
  </si>
  <si>
    <t>(Relieving Factors)
Proper ṛtu māthuna (timely intercourse during fertile period)
use of rasāyana, vṛṣya dravyas (e.g., Aśvagandhā, Kapikacchu)
Mental relaxation and balanced lifestyle
Śodhana therapy before conception</t>
  </si>
  <si>
    <t>VARNYA LEPA</t>
  </si>
  <si>
    <t>Mithyā āhāra vihāra (excessive rukṣa, kṣaya-kara diet, stress, over-exertion)
Abrahmacarya (excess indulgence or suppression of sex)
Untimely coitus (not in ṛtu kāla)
Chronic diseases (rajayakṣmā, prameha, arśas)
Śodhana
Vamana, Virechana, Basti – for doṣa śodhana
Uttara Basti – for uterine cleansing and strengthening
Śamana
Aushadhi yoga:
For Stree: Phala Ghṛta, Ashokarishta, Shatavari, Putrajeevaka
For Purusha: Kapikacchu, Gokṣura, Aśvagandhā, Musali, Śilājatu
- Rasāyana &amp; Vṛṣya Yoga
Vajīkaraṇa dravyas (enhance śukra dhātu)
Rasāyana like Amalaki, Guduchi, Yashtimadhu
* Ahāra &amp; Vihāra
Snigdha, madhura, brimhana āhāra
Kṣīra, ghṛta, māṁsa rasa, yava, mudga, taila sevana
Stress-free life, yogāsanas (supta baddha koṇāsana, viparita karaṇī)
References:
Charaka Saṃhitā, Cikitsāsthāna 2 (Vājīkaraṇa adhyāya)
Aṣṭāṅga Hṛdaya, Uttarasthāna 40 (Vṛṣya Cikitsā)
Suśruta Saṃhitā, Śārīrasthāna 2/46-50
🛑https://chat.whatsapp.com/BdWPi4q8r5v9FubOjpBHnn
📌DEFINITION
Artava Janana Chikitsa is a therapeutic approach in Stree Roga aimed at stimulating and normalizing the production and flow of Artava (menstrual blood) in women suffering from delayed, scanty, or absent menstruation.
📌DRUGS USED
🔸Ashoka
🔸Lodhra
🔸Shatavari
🔸Kumari (Aloe vera)
🔸Shatapushpa
🔸Jatamansi
🔸Daruharidra
🔸Dashamoola
🔸Haridra
🔸Krishna Jeeraka
🔸Guggulu
🔸Hing
📌PROCEDURE
1. Assessment – Examine the patient for dosha involvement (Vata, Pitta, Kapha) and underlying cause of amenorrhea/oligomenorrhea.
2. Shodhana – Perform purification therapies if indicated (Vamana, Virechana, Basti).
3. Administration of Artava-janana drugs in the form of:
🔸Kashaya (decoction)
🔸Churna (powder)
🔸Ghṛita (medicated ghee)
🔸Taila (medicated oil)
🔸Asava/Arishta (fermented formulations)
4. Local therapies – Yoni Pichu, Yoni Dhūpana, Yoni Lepana if required.
5. Pathya-Apathya – Advise diet and lifestyle supportive for menstrual health (avoid stress, cold exposure, excessive fasting).
📌INDICATED DISEASES
🔸Artava kshaya
🔸Nashtārtava (amenorrhea)
🔸Alpa artava (oligomenorrhea)
🔸Yoniroga associated with scanty menstruation
🔸Vandhyatva (infertility due to artava dushti)
📌MUST BE AVOIDED IN
🔸Garbhini (pregnancy)
🔸During active menstruation
🔸Excessive bleeding disorders (Rakta pradara, menorrhagia)
🔸Severe systemic illness (fever, dehydration, debility)
🔸Post-surgical states without recovery
📌PRECAUTIONS
🔸Ensure the patient is not pregnant before starting therapy.
🔸Dosage and duration should be strictly individualized.
🔸Avoid excessive use of ushna-tikshna dravyas in pitta prakṛti women.
🔸Monitor for side effects like excessive bleeding.
🔸Combine with proper diet, lifestyle, and mental health support.
🛑https://chat.whatsapp.com/BdWPi4q8r5v9FubOjpBHnn
📌DEFINITION
🔸Varnya Lepa Chikitsā is an external Ayurvedic treatment where herbal paste (Lepa) made of Varnya dravyas (complexion-enhancing herbs) is applied to the skin to improve varṇa (complexion), tvak-prasādana (skin glow), and reduce skin blemishes. It is a type of Twak Chikitsā under Kushta and Soundarya Chikitsā.
📌DRUGS USED
🔸Chandana
🔸Usheera
🔸Padmaka
🔸Manjishta
🔸Lodhra
🔸Haridra
🔸Daruharidra
🔸Yashtimadhu
🔸Kumkuma (Saffron)
🔸Nimba
🔸Triphala
📌PROCEDURE
1. Cleanse the face/skin with lukewarm water or decoction.
2. Prepare a fine paste of selected Varnya dravyas using suitable liquid media (rose water, milk, honey, ghṛita, etc.).
3. Apply evenly over the affected area or face in an upward and outward direction.
4. Retain until it becomes semi-dry.
5. Wash gently with lukewarm water.
6. Repeat as per physician’s advice (daily or periodically).
📌INDICATED DISEASES
🔸Vyanga (melasma, pigmentation)
🔸Nilika (dark circles)
🔸Pama (eczema)
🔸Kustha (skin disorders)
🔸Mukhadushika (acne, pimples)
🔸Twak vaivarnya (discoloration of skin)
📌MUST BE AVOIDED IN
🔸Hypersensitivity or allergy to applied herbs
🔸Open wounds, cuts, or oozing skin lesions
🔸Severe inflammatory skin disorders (acute stage)
🔸Very dry, cracked skin (unless medicated ghṛita/taila base is used)
🔸During exposure to dust, heat, or sun immediately after application
📌PRECAUTIONS
🔸Always test the paste on a small area before full application.
🔸Use freshly prepared paste each time.
🔸Avoid applying very thick or very thin layers.
🔸Do not keep the lepa for excessive time (remove after semi-dry stage).
🔸Apply in a clean, calm environment free from dust and heat.
🔸Follow pathya (dietary advice) supportive for skin health (avoid excess spicy, oily, sour foods).
🛑https://chat.whatsapp.com/BdWPi4q8r5v9FubOjpBHnn</t>
  </si>
  <si>
    <t>KHOSTASRITHA KAMALA</t>
  </si>
  <si>
    <t>(Causative factors)
Ati–pāna of sura, madya (excess alcohol)
Ati–sevane of kṣāra, amlaka, lavaṇa
Viruddhāhāra sevana
Ati–śītajala sevana after exposure to heat
Āma formation, agnimāndya
Reference: Charaka Chikitsa 16/39, Sushruta Uttara Tantra 58/18</t>
  </si>
  <si>
    <t>(Premonitory symptoms)
Daurbalya (weakness)
Aruchi (loss of appetite)
Jvara (mild fever)
Gaurava (heaviness)
Śyāva varṇa of netra, nakha, tvak
Reference: Charaka Chikitsa 16/36</t>
  </si>
  <si>
    <t>(Symptoms)
Hāridra varṇa (yellow discoloration of netra, tvak, nakha, etc.)
Udaraśūla (abdominal pain)
hṛdaya-śūla
Pāṇḍutva (paleness)
Udara gaurava
Mūtra haridra varṇa (yellow urine)
Vibandha or pravṛddha mala
Reference: Charaka Chikitsa 16/40, Ashtanga Hridaya Nidana 12/14</t>
  </si>
  <si>
    <t>Pallor
Icterus (yellowish discoloration of sclera, skin, mucous membranes)
Edema (pedal/ankle)
Body built &amp; nourishment status
Vitals: Temperature, Pulse, BP, Respiratory rate
Tongue: coated / pale
Skin: dryness, scratch marks (pruritus)
Eyes: conjunctival icterus, corneal changes</t>
  </si>
  <si>
    <t>* Abdomen
Inspection: distension, dilated veins
Palpation: hepatomegaly, splenomegaly, tenderness
Percussion: shifting dullness (ascites)
Auscultation: bowel sounds
Other Systems
CVS: tachycardia, murmurs in severe anemia
RS: basal crepts if ascites with pleural effusion
CNS: confusion, altered sensorium (hepatic encephalopathy in advanced stage)</t>
  </si>
  <si>
    <t>Blood Tests
CBC (anemia, leukocytosis)
LFT (↑ Total bilirubin – direct/indirect, ↑ SGOT, SGPT, ALP, ↓ albumin)
PT/INR (for coagulation status)
Viral markers (HBsAg, Anti-HCV, HAV, HEV)
Serum electrolytes
Urine
Urobilinogen, bile salts, bile pigments
Imaging
USG Abdomen (hepatomegaly, splenomegaly, ascites, gall bladder, uterine pathology if associated)
CT / MRI if required
🛑https://chat.whatsapp.com/BdWPi4q8r5v9FubOjpBHnn</t>
  </si>
  <si>
    <t>1. Obstructive Jaundice (Gallstones, Biliary obstruction, Cholangiocarcinoma)
2. Hepatitis (Acute viral, Alcoholic, Drug-induced)
3. Hemolytic Anemia (Hemolytic jaundice)
4. Hepatic Cirrhosis (post-hepatitis, alcoholic, cryptogenic)
5. Fatty Liver Disease (NAFLD/NASH)
6. Liver Abscess
7. Hepatocellular Carcinoma</t>
  </si>
  <si>
    <t>1. Nidāna sevana → agnimāndya → āma utpatti
2. Pitta prakopa in koshṭha (āmāśaya–pakvāśaya)
3. Rakta and mamsa dhātu dūṣaṇa
4. Pittavṛddhi with rakta-mamsa saṃyoga → kāmalā lakṣaṇa
Reference: Charaka Chikitsa 16/39–41</t>
  </si>
  <si>
    <t>Nidāna parivarjana – avoidance of causative factors
Mridu virecana – with Trivrit, Aragvadha, Drākṣā, Harītakī
Deepana–pācana – Chitraka, Pippali, Sunthi, Musta
Rakta-prasādaka aushadhi – Guduchi, Bhringarāja, Katuki</t>
  </si>
  <si>
    <t>(Relieving factors)
Mridu virechana after snehana
Use of tikta, kaṣāya rasa dravya
Use of ghee processed with Guduchi, Bhringarāja
Laghu āhāra, yavāgu</t>
  </si>
  <si>
    <t>Ati snigdha, guru, āmla, lavaṇa ahāra
Ati madya sevana
Ati divāsvapna
Viruddhāhāra</t>
  </si>
  <si>
    <t>Shodhana – Mridu virechana is best
Shamana – use of Guduchi, Katuki, Bhringarāja, Punarnava, Triphala, Musta
Pathya āhāra – Yavāgu, Mudga yusha, Takra, Amla-rahita anna</t>
  </si>
  <si>
    <t>If associated with Pandu → Pippali rasāyana, Navayasa lauha
If associated with Udara shūla → Musta + Sunthi + Ativisha
If pravṛddha kāmalā (leading to Halimaka) → *Katu-tikta dravya with virechana
If raktapitta lakṣaṇa present → Raktaśodhana drugs like Nimba, Sariva, Manjishtha
Classical Reference Summary:
Charaka Samhita, Chikitsa Sthana 16
Ashtanga Hridaya, Nidana Sthana 12
Sushruta Samhita, Uttara Tantra 58
🛑https://chat.whatsapp.com/BdWPi4q8r5v9FubOjpBHnn</t>
  </si>
  <si>
    <t>URDHVAGATA RAKTAPITTA</t>
  </si>
  <si>
    <t>(Etiology)
(Ref: Charaka Saṃhita, Chikitsa Sthana 4; Sushruta Saṃhita, Uttara Tantra 45)
Ati-ushna ahara (excess intake of hot, spicy food)
Lavana, amla, katu rasa atiyoga (excessive salt, sour, pungent diet
Ati-madyapāna (excess alcohol)
Krodha, atapa, vyayama atiyoga (excess anger, sun exposure, exercise)
Rūkṣa-ushna-tīkṣṇa aushadhi sevana (excess use of hot, pungent medicines)
Suppression of natural urges (vegadharana)
These factors vitiate Pitta and Rakta, leading to Raktapitta.</t>
  </si>
  <si>
    <t>(Ref: Charaka Chikitsa 4/8–10)
Gātra-dāha (burning sensation in body)
Trishna (excessive thirst)
Murchha (giddiness/fainting)
Hṛd-daha (burning in chest)
Peeta-mūtra, peeta-nakha, peeta-netra (yellow discoloration of urine, nails, eyes)
Pāṇḍutā (pallor)
Arochaka (loss of taste)</t>
  </si>
  <si>
    <t>(Clinical Features)
(Ref: Charaka Chikitsa 4/16–20, Sushruta Uttara Tantra 45)
Ūrdhvagata Raktapitta → bleeding from upward passages:
Nāsa (epistaxis – nose bleeding)
Mukha (hemoptysis – spitting blood)
Karṇa (bleeding from ear, rare)
Akshi (subconjunctival hemorrhage, bloody tears)
Daha (burning sensation)
Bhrama (dizziness)
Raktadhārā srava (continuous flow of blood)</t>
  </si>
  <si>
    <t>Pallor – due to chronic blood loss
Pulse – tachycardia in active bleeding
Blood pressure – may be low in severe hemorrhage, orthostatic changes
Temperature – fever in infectious causes
Inspection of sites – epistaxis (nose), hematemesis (vomiting of blood), hemoptysis (coughing up blood), bleeding gums, subconjunctival hemorrhage
Nutritional status – anemia signs, weakness, fatigue</t>
  </si>
  <si>
    <t>1. Respiratory system – rales, crepitations (if hemoptysis, pulmonary TB, bronchiectasis, lung cancer)
2. Cardiovascular system – murmurs (mitral stenosis leading to hemoptysis), heart failure signs
3. Gastrointestinal system – epigastric tenderness (peptic ulcer), hepatosplenomegaly (portal hypertension, cirrhosis)
4. ENT examination – nasal mucosa, gums, throat (epistaxis, gingival bleeding)
5. Neurological system – altered sensorium if severe blood loss</t>
  </si>
  <si>
    <t>CBC (Hemoglobin, hematocrit, RBC indices, WBC, platelets)
Peripheral smear – to check for blood dyscrasias (leukemia, aplastic anemia)
Bleeding time, clotting time, PT, INR, aPTT – to assess coagulation disorders
Liver function test (LFT) – cirrhosis, portal hypertension
Renal function test (RFT) – uremia causing bleeding
Chest X-ray / HRCT – lung pathology (TB, bronchiectasis, carcinoma)
Upper GI endoscopy – for hematemesis (peptic ulcer, varices, Mallory-Weiss tear)
Nasal endoscopy – for recurrent epistaxis
🛑https://chat.whatsapp.com/BdWPi4q8r5v9FubOjpBHnn</t>
  </si>
  <si>
    <t>1. Epistaxis (nose bleed)
2. Hemoptysis (coughing blood – TB, bronchiectasis, lung carcinoma)
3. Hematemesis (vomiting blood – peptic ulcer, varices, gastritis, Mallory-Weiss tear)
4. Bleeding gums / gingivitis
5. Oral / ENT malignancy with ulceration and bleeding
6. Blood dyscrasias – leukemia, thrombocytopenia, hemophilia
7. Cirrhosis with portal hypertension → esophageal varices</t>
  </si>
  <si>
    <t>Nidāna sevana → Pitta prakopa → Rakta dushti (due to ashraya-ashrayi bhava of Rakta &amp; Pitta).
Rakta becomes ushna, tīkṣṇa, drava.
Rakta loses sthiratva and flows out through Ūrdhvamarga (upper passages).
Main dosha: Pitta
Dushya: Rakta dhatu
Srotas: Raktavaha srotas
Marga: Ūrdhvamarga (above clavicle)</t>
  </si>
  <si>
    <t>(Ref: Charaka Chikitsa 4/25–40, Sushruta Uttara Tantra 45/19–20)
Stambhana &amp; Shamana chikitsa:
Sheetala aushadhi sevana (cooling drugs)
Lepa, parisheka, seka with cold decoctions
Sheetodaka pana (drinking cold water)
Dugdha (milk), ghee, madhura dravyas
Mridu virechana with dravyas like Trivrit, Aragvadha (when pitta is aggravated but bleeding is mild).
Raktapitta chikitsa is often opposite to Virechana (since bleeding is itself a virechana of Rakta).</t>
  </si>
  <si>
    <t>(Relieving Factors)
Intake of milk, ghee, cold water, madhura rasa foods
Rest in cool environment
Sheetala chikitsa (cooling measures)</t>
  </si>
  <si>
    <t>Ushna, tikshna, amla, lavana, katu rasa
Sun exposure, anger, exercise
Rūkṣa aahara
Madyapāna (alcohol)</t>
  </si>
  <si>
    <t>GREEVA VASTHI</t>
  </si>
  <si>
    <t>(Ref: Charaka Chikitsa 4/52–55, Ashtanga Hridaya Chikitsa 7)
For Nasal bleeding (Nāsāgata Raktapitta):
Nasyam with ghee, milk
Pralepa of Chandana, Usheera, Padma leaves on forehead
Cold water dhoomapana
For Oral bleeding (Mukha gata):
Gargle with ksheera (milk) + madhuka
Cold decoction of draksha, madhuka
For Netra gata (eye bleeding):
Netra seka with sheetala dravyas (honey + ghee)
For Kantha gata:
Ksheera pana with sugar and madhuka
Cold decoction gargle
🛑https://chat.whatsapp.com/BdWPi4q8r5v9FubOjpBHnn
📌DEFINITION
🔸Greeva Vasti is an external Snehana–Swedana procedure in which warm medicated oil is retained in a specially prepared reservoir over the cervical (neck) region for a specific duration to relieve pain and stiffness.
📌DRUGS USED
🔸Dhanvantaram Taila
🔸Ksheerabala Taila
🔸Sahacharadi Taila
🔸Mahanarayana Taila
🔸Prabhanjana Vimardana Taila
📌 PROCEDURE
🔸 The patient is made to lie in prone position.
🔸The cervical region (Greeva pradesha) is cleaned and massaged lightly.
🔸A leak-proof circular boundary is prepared with black gram paste (Masha pindi) or wheat flour dough.
🔸 Warm medicated oil is poured into this reservoir and maintained at a tolerable temperature.
🔸 Oil is retained for 30–40 minutes, reheated/replaced as required.
🔸After the procedure, oil is removed, the area is gently massaged, and mild swedana (fomentation) is given.
📌INDICATED DISEASES
🔸Greeva Sthambha
🔸Greeva Graha
🔸Manyasthambha
🔸Cervical spondylosis
🔸Cervical myelopathy
🔸Neck pain due to Vata disorders
🔸Muscle spasm / stiffness in neck
📌MUST BE AVOIDED IN
🔸Open wounds, infections, or skin diseases in neck region
🔸Acute fever
🔸Acute inflammation and abscess in cervical area
🔸Severe hypotension
🔸Uncontrolled diabetes
🔸During pregnancy (over neck heating contraindicated in sensitive cases)
📌PRECAUTIONS
🔸Oil temperature should be tolerable, not too hot.
🔸Proper sealing of dough to prevent leakage.
🔸Patient should not move during procedure.
🔸Conduct in calm environment to avoid strain.
🔸Monitor for dizziness, excessive sweating, or discomfort.
🔸Use sterile and fresh oil each time.
🛑https://chat.whatsapp.com/BdWPi4q8r5v9FubOjpBHnn</t>
  </si>
  <si>
    <t>ADHOGATA RAKTAPITTA (अधोगत रक्तपित्त)</t>
  </si>
  <si>
    <t>(Causes)
(Ref: Charaka Samhita, Chikitsa Sthana 4; Sushruta Samhita, Uttara Tantra 45)
Ati-ushna, tikshna, amla, lavana, kshara sevana
Divaswapna, atapa sevana
Krodha, shoka, mada
Raktadushti hetu (alcohol, spicy food, pitta-aggravating lifestyle)
Agnimandya
These lead to pitta prakopa, which vitiates rakta dhatu → Raktapitta.</t>
  </si>
  <si>
    <t>(Prodromal symptoms)
(Ref: Charaka Chikitsa 4/7-8)
Daha (burning sensation)
Murchha (faintness)
Kasa (cough)
Trishna (excessive thirst)
Asya paka (altered taste in mouth)
Pāṇḍutā (paleness)</t>
  </si>
  <si>
    <t>(Symptoms)
(Ref: Charaka Chikitsa 4/11; Sushruta Uttara 45/3-5)
In Adhogata Raktapitta, bleeding occurs through lower passages:
Rakta pravritti through guda (rectum – hematochezia), mutra (hematuria), shukra (seminal bleeding)
Raktayukta malapravritti
Rakta daurbalya (weakness due to blood loss)
Pandutvam, bhrama, murchha in severe cases</t>
  </si>
  <si>
    <t>Pallor (if blood loss is chronic)
Vital signs: Pulse, BP, Temperature, Respiratory rate
Signs of dehydration (in excessive blood loss)
Weakness, fatigue, giddiness</t>
  </si>
  <si>
    <t>Gastrointestinal system:
Per-abdomen: tenderness, organomegaly (if associated with chronic liver disease)
Per-rectal examination: to rule out fresh or altered blood in stool
Inspection for piles, fissure, fistula
Other systems:
Cardiovascular: tachycardia, low BP (hypovolemia)
Respiratory: breathlessness in anemia
CNS: giddiness, loss of consciousness in severe bleeding</t>
  </si>
  <si>
    <t>Complete Blood Count (CBC): Hb%, PCV, RBC count (for anemia)
Bleeding time, Clotting time, PT/INR, aPTT (coagulation profile)
Liver Function Test (LFT) – to check for liver disease
Stool Examination:
Occult blood test
Microscopy (to rule out parasitic infection)
Upper &amp; Lower GI Endoscopy / Colonoscopy (to localize bleeding source)
Ultrasound Abdomen / CT Abdomen (if needed)
🛑https://chat.whatsapp.com/BdWPi4q8r5v9FubOjpBHnn</t>
  </si>
  <si>
    <t>Adhogata Rakta-pitta → Bleeding per rectum / downwards bleeding conditions
Hemorrhoids (Piles)
Anal fissure
Fistula-in-ano with bleeding
Rectal polyp
Colorectal carcinoma
Ulcerative colitis
crohn’s disease
Infective colitis (Amebiasis, Bacterial dysentery)
Diverticulosis / Diverticulitis
Meckel’s diverticulum (in children)
Hemorrhagic gastroenteritis</t>
  </si>
  <si>
    <t>Nidana sevana → Pitta prakopa
Pitta aggravation causes rakta dushti (pitta-rakta sambandha)
Rakta becomes ushna, drava, and flows abnormally
In Adhogata type, blood flows downward due to Apana Vata involvement.</t>
  </si>
  <si>
    <t>(Ref: Charaka Chikitsa 4/16-22; Ashtanga Hridaya Chikitsa 7)
Pitta shamana &amp; rakta-stambhana measures:
Sheeta, madhura, drava, snigdha dravyas
Tikta &amp; kashaya rasa pradhana aushadhi
Dugdha prayoga (milk)
Ghrita prayoga (ghee)
Rakta-stambhana yoga (cooling &amp; hemostatic formulations)
Mridu virechana in some cases (when pitta is obstructed inside)</t>
  </si>
  <si>
    <t>(Relieving Factors)
Cold environment, cold foods
Sheeta dravya like dugdha, ghrita, draksha, madhuka
Tikta dravya like neem, patola, musta</t>
  </si>
  <si>
    <t>Ushna, tikshna, katu, amla, lavana dravya
Alcohol, excessive spicy &amp; sour foods
Atapa sevana (excess sun exposure)
Krodha, physical exertion</t>
  </si>
  <si>
    <t>(Ref: Charaka Chikitsa 4/40-45; Ashtanga Hridaya Chikitsa 7/32-35)
Mridu virechana (if pitta is obstructed inside) with trivrut, draksha, trivrit lehyam
Stambhana chikitsa for active bleeding:
Madhuka (licorice), Amalaki, Lodhra, Kamala, Mocharasa
Sheeta ksheera, ghrita, draksha, madhuka phanta
Ghee preparations – Shatadhauta ghrita, Amalaki ghrita
Sheeta jala parisheka (cold sprinkling water therapy)
Mamsa rasa (meat soup) of jangala mamsa (to strengthen and nourish)
Classical References:
Charaka Samhita, Chikitsa Sthana, Raktapitta Chikitsa (Ch. Chi. 4)
Sushruta Samhita, Uttara Tantra, Raktapitta Adhyaya (Su. Ut. 45)
Ashtanga Hridaya, Chikitsa Sthana, Raktapitta Chikitsa (AH. Chi. 7)
🛑https://chat.whatsapp.com/BdWPi4q8r5v9FubOjpBHnn</t>
  </si>
  <si>
    <t>NAIGAMESHIKA GRAHA</t>
  </si>
  <si>
    <t>(Causative factors)
Due to Daiva (divine) or Adhidaivika factors – influence of Graha (subtle entities).
Affliction seen in children (Bāla Roga) without clear doshic cause.
Reference – Kashyapa Samhita, Graha Chikitsa Adhyaya.</t>
  </si>
  <si>
    <t>(Premonitory symptoms)
Excessive crying of child without cause
Refusal to suckle mother’s milk
Frightened look, restlessness
Sudden laughing or crying
Looking continuously at one side or in air
Ref – Kashyapa Samhita Graha Chikitsa.
Disturbed sleep, crying at night
Constant looking upwards
Refusal to breastfeed
Emaciation
Repeated loose stools
Continuous fever and weakness
Convulsions may occur
Ref – Kashyapa Samhita.</t>
  </si>
  <si>
    <t>Constitutional features: Restlessness, irritability, fearfulness.
Facial expression: Anxiety, distress.
Sleep: Disturbed sleep, frequent waking.
Appetite: Reduced or irregular.
Body build: May appear weak, emaciated in chronic cases.</t>
  </si>
  <si>
    <t>CNS: Hyperactivity, involuntary movements, altered behavior.
Respiratory system: Sometimes fast breathing during episodes.
CVS: Tachycardia, sweating (due to fear/excitement).
GIT: Loss of appetite, indigestion, abdominal pain.
Psychological state: Fear, aggression, irritability.</t>
  </si>
  <si>
    <t>Blood investigations:
CBC (rule out anemia, infection).
Thyroid function test (rule out hyperthyroidism).
Neuro investigations:
EEG (if seizure suspected).
MRI/CT brain (to rule out space-occupying lesion, epilepsy).
Psychological assessment: Pediatric/psychiatric evaluation.
🛑https://chat.whatsapp.com/BdWPi4q8r5v9FubOjpBHnn</t>
  </si>
  <si>
    <t>1. Epilepsy (Seizure disorders)
2. Autism Spectrum Disorder (ASD)
3. Attention Deficit Hyperactivity Disorder (ADHD)
4. Tourette’s Syndrome (involuntary movements/vocal tics)
5. Psychotic disorders in childhood
6. Anxiety disorders / Separation anxiety
7. Pediatric Sleep Disorders (night terrors, sleepwalking)
8. Cerebral palsy with associated behavioral issues</t>
  </si>
  <si>
    <t>Graha dosha (Naigameshika Graha) afflicts the child → imbalance of manas and indriyas.
Results in Agni-mandya, Ojas-kshaya, and Bala-kshaya, producing symptoms like diarrhoea, crying, fever.</t>
  </si>
  <si>
    <t>Mantra, Maṅgala, Bali, Homa, and Raksha karma are essential (Daivavyapāśraya chikitsā).
Ghṛta, Taila, and Rasāyana dravyas to enhance bala and ojas.
Shamana chikitsa with hridya, balya, and medhya dravyas.
Ref – Charaka Chikitsa 9/87; Kashyapa Samhita Graha Chikitsa.</t>
  </si>
  <si>
    <t>(Relieving factors)
Protection with Raksha karma (protective amulets, homa)
Use of ghṛta preparations (like Brahmi ghṛta)
Calm environment, mother’s presence</t>
  </si>
  <si>
    <t>Exposure to darkness, loneliness, fearful environment
Improper food or neglect of mother’s care
Oily, heavy, or unsuitable food for child</t>
  </si>
  <si>
    <t>Daivavyapāśraya (primary line):
Bali (sacrificial offerings)
Raksha (protective threads, mantras)
Homa (sacred fire rituals)
Maṅgala (auspicious acts)
Yuktivyapāśraya:
Administration of Medhya drugs: Brahmi, Shankhpushpi, *Mandukaparni
Balya &amp; Rasayana: Ashwagandha, Yashtimadhu, Ghṛta preparations
Sattvavajaya:
Creating peaceful, secure atmosphere
Mother’s affection, care
Ref – Kashyapa Samhita, Graha Chikitsa; Charaka Samhita Chikitsa 9.
🛑https://chat.whatsapp.com/BdWPi4q8r5v9FubOjpBHnn
12/09/2025, 09:34 - Dr sonu kailas k: &lt;Media omitted&gt;
12/09/2025, 10:08 - Dr sonu kailas k: &lt;Media omitted&gt;</t>
  </si>
  <si>
    <t>REVATI GRAHA</t>
  </si>
  <si>
    <t>(Causative factors)
Adṛṣṭa (unknown unseen causes – Daivika)
Abhichāra (black magic, curse, evil eye)
Papa karma (past life deeds)
Unclean surroundings, neglect of Raksha karma (protective rituals for children)
Influence of Graha doṣa (supernatural affliction specific to children).
Reference: Kāśyapa Saṃhitā, Graha Roga Adhyāya.</t>
  </si>
  <si>
    <t>(Premonitory symptoms)
Frequent crying without reason
Disturbed sleep at night
Fearfulness / startled easily
Refusal of breast milk
Restlessness and irritability
Abnormal body movements
Kāśyapa Saṃhitā</t>
  </si>
  <si>
    <t>(Symptoms)
Redness of eyes (rakta netra)
Grinding of teeth (danta daśana)
Screaming suddenly during sleep
Loss of appetite, refusal to suck milk
Delayed growth and weakness
Fever with shivering
Abnormal behavior, looking around as if seeing unseen objects
Kāśyapa Saṃhitā, Uttara Tantra – Graha Roga</t>
  </si>
  <si>
    <t>Appearance of child: Irritable, crying excessively, restlessness.
Sleep pattern: Disturbed or sleepless.
Feeding pattern: Poor feeding, refusal of feeds.
Behavior: Abnormal repetitive gestures, hyperactivity, agitation.
General vitals: Temperature, pulse, respiration, blood pressure to rule out systemic illness.</t>
  </si>
  <si>
    <t>CNS: Irritability, abnormal movements, seizures, altered sensorium.
GIT: Vomiting, abdominal distension, diarrhea/constipation.
Respiratory system: Cough, breathlessness (if associated infection).
Skin &amp; mucosa: Pallor, cyanosis, dehydration signs.</t>
  </si>
  <si>
    <t>Blood investigations:
CBC (to rule out anemia, infection)
ESR/CRP (infection/inflammation markers)
Serum electrolytes (Na⁺, K⁺, Ca²⁺ disturbances causing irritability, seizures)
Blood sugar (hypoglycemia)
Urine examination: To rule out infection or metabolic disorders.
Neuro investigations:
EEG (for seizure activity)
CT/MRI brain (if organic lesion suspected).
Other: Stool routine (if diarrhea, worm infestation suspected).
🛑https://chat.whatsapp.com/BdWPi4q8r5v9FubOjpBHnn</t>
  </si>
  <si>
    <t>Infantile colic
Gastroenteritis
Worm infestation
Epilepsy (infantile seizures)
Meningitis/encephalitis
Cerebral palsy (early presentation with irritability/spasms)
Autism spectrum disorder (behavioral issues, poor sleep, irritability)
Developmental delay with neurological disorder</t>
  </si>
  <si>
    <t>(Pathogenesis)
Due to Adṛṣṭa and Graha doṣa, there is vitiation of manasika and saririka doṣas
Primarily Vāta and Rājasa–Tāmasa doṣa involvement
This leads to disturbance of manovaha srotas and buddhi
Resulting in psychological and physical disturbances characteristic of Graha Roga.</t>
  </si>
  <si>
    <t>(General line of treatment)
Raksha karma (protective rituals, mantras, homa)
Bali (sacrificial offerings)
Maṅgala karma (auspicious rituals)
Prāyaścitta (atonement procedures)
Use of Rakshoghna dravyas like Hingu, Musta, Haridra, Daruharidra, Kushta, Sarshapa
Medicated fumigation (Dhūpana) in child’s room
Wearing of protective amulets (raksha sutra).
Kāśyapa Saṃhitā</t>
  </si>
  <si>
    <t>(Relieving factors)
Application of Rakshoghna dhūpana
Mantra japa, homa, bali
Pacification with mother’s presence
Auspicious rituals</t>
  </si>
  <si>
    <t>(Aggravating factors)
Staying in impure, dark places
Non-performance of raksha karma
Exposure to inauspicious or frightening environments
Neglect of child during night</t>
  </si>
  <si>
    <t>(Specific treatment)
Rakshoghna dhūpana with: Hingu, Guggulu, Musta, Vacha, Haridra
Use of protective amulets with Mantra Siddha dravyas
Abhimantrita jala (water empowered with mantras) given to child
Mantra chikitsa (chanting specific Graha mantras)
Homa and Bali karma offered to pacify Revati Graha
Kāśyapa Saṃhitā – Graha Roga Prakaraṇa
🛑https://chat.whatsapp.com/BdWPi4q8r5v9FubOjpBHnn</t>
  </si>
  <si>
    <t>SKANDA APASMARA GRAHA</t>
  </si>
  <si>
    <t>(Etiology / Causative factors)
Grahāveśa (influence of Skanda Graha) due to Daiva (divine) or Adṛṣṭa (karmic) causes
Bala-vruddha (affects especially children and weaker individuals)
Roga hetu: improper ahara–vihara, psychological disturbances, Grahadosha</t>
  </si>
  <si>
    <t>LAKṢANAM</t>
  </si>
  <si>
    <t>Fear without reason
Restlessness, irritability
Frequent crying / moaning
Aversion towards mother’s breast
Abnormal gestures &amp; facial expressions
(Symptoms / Clinical features)
Sudden unconsciousness (apasmara-like condition)
Twitching / tremors in body parts
Eyes: rolling, staring or deviated
Excessive salivation
Shivering of limbs
Frothing from mouth
Abnormal voice sounds or shrieking
Loss of memory after the fit
Convulsion-like episodes</t>
  </si>
  <si>
    <t>Appearance – anxious, restless, or withdrawn child
Behavior – abnormal body movements, sudden fits, crying, or aggression
Gait/Posture – unsteady, tremors, sudden collapse
Speech – incoherent, muttering, delayed, or sudden stoppage during episode
Consciousness – partial or complete loss during seizure-like episodes
Nutritional status – often poor due to feeding difficulties</t>
  </si>
  <si>
    <t>Central Nervous System (CNS):
Abnormal movements (seizures, tremors, spasms)
Altered sensorium
Post-ictal confusion
Motor incoordination
Respiratory system: breathing difficulty during attack
Cardiovascular system: tachycardia, palpitations during episodes
Gastrointestinal system: poor appetite, nausea, vomiting
Psychiatric assessment: irritability, fear, hallucinations</t>
  </si>
  <si>
    <t>Routine blood tests – CBC, blood sugar, electrolytes (Na⁺, K⁺, Ca²⁺, Mg²⁺)
Liver &amp; kidney function tests – to rule out metabolic causes
EEG (Electroencephalogram) – for seizure activity
MRI/CT brain – to detect structural abnormalities, tumors, infections
CSF analysis – if CNS infection suspected
Toxicology screen – if poisoning suspected
Genetic/metabolic screening – in recurrent childhood seizures
🛑https://chat.whatsapp.com/BdWPi4q8r5v9FubOjpBHnn</t>
  </si>
  <si>
    <t>Epilepsy (generalized / focal seizures)
Febrile seizures
Encephalitis / Meningitis
Cerebral palsy with seizure disorder
Brain tumor
Traumatic brain injury sequelae
Psychogenic non-epileptic seizures (PNES)
Hypoglycemia-induced seizures
Electrolyte imbalance–induced seizures
Autism spectrum disorder with behavioral disturbance</t>
  </si>
  <si>
    <t>Due to Graha-dosha (Skanda Graha), the manaḥ (mind) and indriya (senses) get disturbed.
This leads to derangement of vāta doṣa → triggering apasmara-like episodes (convulsions, fainting).
Involvement of manasika doshas (rajas &amp; tamas) further aggravates the condition.</t>
  </si>
  <si>
    <t>Daivavyapāśraya chikitsa (mantra, homa, bali, maṅgala, wearing of raksha, japa of Skanda-related mantras)
Yuktivyapāśraya chikitsa:
Śiro-abhyanga (oil massage of head with medicated oils)
Dhoomapāna (medicated fumigation)
Rakshoghna dravyas for protection
Sattvavajaya chikitsa: calming practices, psychological support</t>
  </si>
  <si>
    <t>(Relieving factors)
Mantra japa of Skanda graha
Rakshoghna dravyas like Hingu, Nimba, Sarshapa used as dhoopa
Medicated ghrita intake (Brahmi ghrita, Kalyanaka ghrita)
Touch of spiritual/holy objects, blessings of elders</t>
  </si>
  <si>
    <t>VAJIKARANAM</t>
  </si>
  <si>
    <t>Exposure to frightening environment, darkness
Improper diet (guru, abhojana, atibhojana)
Stress, grief, anger, sleep disturbance
Association with other graha rogas
Daivavyapāśraya:
japa of Skanda mantra
Homa with rakshoghna dravyas
Wearing of Skanda raksha (protective amulets)
Oushadha:
Medicated ghee preparations (Brahmi ghrita, Saraswata ghrita)
Dhoopana with Rakshoghna dravyas (Guggulu, Vacha, Hingu)
Taila abhyanga and nasya with Medhya dravyas (Brahmi, Shankhapushpi)
Psychological support: mother’s reassurance, calm environment
References:
Kashyapa Samhita, Graha Chikitsa Adhyaya
Ashtanga Hridaya – Uttara Tantra (Apasmara Adhyaya)
Charaka Samhita – Apasmara Chikitsa
🛑https://chat.whatsapp.com/BdWPi4q8r5v9FubOjpBHnn
📌DEFINITION
🔸Vajikaraṇam is one of the Aṣṭa Cikitsās (eight branches of Ayurveda).
It deals with therapies, diet, and medicines that enhance sexual power, fertility, strength, and vitality, comparable to the virility of a horse ("Vāji").
📌DRUGS USED
🔸Kapikacchu (Mucuna pruriens)
🔸Ashwagandha (Withania somnifera)
🔸Shatavari (Asparagus racemosus)
🔸Gokshura (Tribulus terrestris)
🔸Atmagupta
🔸Shilajatu
🔸Musali (Safed Musli / Chlorophytum borivilianum)
🔸Vidari (Pueraria tuberosa)
🔸Bala
🔸Yashtimadhu
🔸Madhu (Honey)
🔸Ghrita (Ghee)
📌PROCEDURE
1. Purification (Śodhana):
🔸Shodhana therapies like Vamana, Virechana, Basti for preparing the body.
2. Administration of Vajikarana drugs:</t>
  </si>
  <si>
    <t>3. Diet and regimen:
🔸Milk, ghee, meat soup, nuts, aphrodisiac foods.
🔸Proper sleep, avoiding stress, maintaining celibacy before therapy.
4. Lifestyle measures:
🔸Balanced routine, yoga, meditation, avoiding excess sexual indulgence.
📌INDICATED DISEASES
🔸Klaibya (Erectile dysfunction / impotence)
🔸Shukra kshaya (Oligospermia, low semen quality)
🔸Vandhyatva (Infertility)
🔸Daurbalya (General debility)
🔸Atiswapa (Excessive sleep, lethargy)
🔸Manovikara (Certain psychological disorders related to sex)
📌MUST BE AVOIDED IN
🔸Children
🔸Very old age
🔸During acute illness (Jvara, Atisara, Ajeerna)
🔸In individuals with uncontrolled diabetes, hypertension, or severe cardiac disorders
🔸Pregnant women (Vajikarana drugs not indicated)
📌PRECAUTIONS IN TREATMENT
🔸Always perform Shodhana before Vajikarana therapy for better efficacy.
🔸Dosage and drug selection must be individualized.
🔸Avoid excessive sexual indulgence during therapy.
🔸Maintain Pathya–Apathya (dietary rules).
🔸Should be done under expert supervision to prevent side effects.
🛑https://chat.whatsapp.com/BdWPi4q8r5v9FubOjpBHnn</t>
  </si>
  <si>
    <t>PUTHANA GRAHA</t>
  </si>
  <si>
    <t>(Etiology)
Doṣa-prakopa by improper care of infants.
Influence of bhūta/daivika factors (graha-doṣa).
Mainly seen in newborns and infants with weak bala.
Improper diet of mother (mātṛ-ahāra), unclean environment.
Exposure to asātmyāhāra-vihāra leading to graha-praveśa.
Reference: Kāśyapa Saṃhitā, Graha Rogadhikara.</t>
  </si>
  <si>
    <t>(Premonitory Symptoms)
Restlessness, frequent crying without cause.
Loss of suckling interest.
Unexplained fear, sudden fright.
Abnormal movements of limbs.
Sleep disturbances.
Reference: Aṣṭāṅga Hṛdaya Uttara Tantra, Graha Rogadhikara.</t>
  </si>
  <si>
    <t>(Clinical Features)
Sudden onset of fever.
Blackish discoloration of face (viṣa-vat varṇa).
Swelling of breasts in infants (strī-putra both).
excessive crying and irritability.
refusal of breast milk.
Disturbed breathing, hiccups.
Convulsions (ākshepaka).
Reference: Kāśyapa Saṃhitā, Uttara Tantra.</t>
  </si>
  <si>
    <t>Appearance of child – anxious, restless, dull
Nourishment status – malnourished or wasted look
Vital signs – temperature (fever may be present), tachycardia, tachypnea
Skin – pallor, cyanosis, rashes (if infection present)
Hydration status – dry lips, sunken eyes, poor skin turgor
Mental status – irritability, excessive crying, altered sensorium in severe cases</t>
  </si>
  <si>
    <t>CNS
Irritability, inconsolable cry
Abnormal movements or tremors
Seizures in severe infection
Altered reflexes
Respiratory
Tachypnea, chest retractions, wheeze, crepitations (if pneumonia/bronchitis)
Cardiovascular
Tachycardia, feeble pulse, murmurs if congenital defect suspected
GIT
Poor feeding, vomiting, diarrhea, abdominal distension, hepatosplenomegaly
Others.
Lymphadenopathy (infections)
Growth retardation</t>
  </si>
  <si>
    <t>CBC with differential count – anemia, leukocytosis/leukopenia
Blood culture – to identify septicemia
Urine routine &amp; culture – to rule out UTI
CSF analysis – if meningitis suspected
Blood glucose – hypoglycemia in sick children
Electrolytes – dehydration-related imbalance
Chest X-ray – if pneumonia suspected
LFT/RFT – systemic involvement
🛑https://chat.whatsapp.com/BdWPi4q8r5v9FubOjpBHnn</t>
  </si>
  <si>
    <t>1. Neonatal/Infantile Sepsis
2. Acute Meningitis/Encephalitis
3. Pneumonia/Bronchiolitis
4. Acute Gastroenteritis
5. Congenital Heart Disease with Failure
6. Metabolic disorders – hypoglycemia, inborn errors of metabolism
7. Severe Malnutrition with infection</t>
  </si>
  <si>
    <t>(Pathogenesis)
Entry of graha-doṣa into child’s body → aggravation of vāta-pitta.
Produces obstruction in normal prāṇa-vaha srotas and annavaha srotas.
Leads to bala-kṣaya, depletion of ojas, and manifestation of symptoms.
(General Management)
Graha Śānti – rituals, mantras, homa.
Bāla-roga chikitsā – maintaining cleanliness, proper breastfeeding.
Protective measures: rakṣoghna dravyas (Haridra, Kuṣṭha, Guggulu, Sarṣapa).
Lepa, dhūpana, rakṣā karma for protection.</t>
  </si>
  <si>
    <t>(Relieving Factors)
Use of rakṣoghna dhūpana.
Wearing protective amulets (rakṣā-sūtra).
Ghee-based formulations, breast milk after purification of mother’s diet.</t>
  </si>
  <si>
    <t>(Aggravating Factors)
Neglect of rituals, non-maintenance of hygiene.
Mother consuming guru, abhishyandī, doṣa-prakopaka āhāra.
Improper feeding practices.
Exposure to polluted/inauspicious atmosphere.
(Specific Management)
Mantra &amp; Daivavyapāśraya Cikitsā: recitation of *graha-mantras for Pūtanā.
Yuktivyapāśraya Cikitsā:
Use of rakṣoghna auṣadhi – *Musta, Haridrā, Kuṣṭha, Vacā.
Application of gandha &amp; lepa on child’s body.
Dhūpana karma with guggulu, sarṣapa, haridrā.
Sattvavajaya cikitsā: keeping child calm, soothing measures.
Reference: Kāśyapa Saṃhitā – Graha Rogadhikara; Aṣṭāṅga Hṛdaya – Uttara Tantra.
🛑https://chat.whatsapp.com/BdWPi4q8r5v9FubOjpBHnn
13/09/2025, 16:30 - Dr sonu kailas k: *PRABODHA 🪾*
🌟 *MOST REQUIRED &amp; AWAITED CLASS COMING SOON*🌟
✨ *A unique integrative training for Ayurvedic doctors to master X-Ray, MRI, ECG, USG, Marma Points in Acute &amp; Emergency Care, and Emergency Medicine with modern precision and Ayurvedic depth.*
📌 *2-Month Certificate Course | Starting Soon*
🚨 *Only Limited Slots – Block Now!*
📞 To Know More: *9074247488*
13/09/2025, 16:30 - Dr sonu kailas k: *PRABODHA 🪾*
Join only if you are genuinely interested*⚠️
🛑https://chat.whatsapp.com/CwA8h3TXaVyIlZ3DUfKbMn?mode=ems_copy_t
13/09/2025, 16:52 - Dr sonu kailas k: *Note*📌
Join only if you are genuinely interested*⚠️</t>
  </si>
  <si>
    <t>RAKTHA GULMAM</t>
  </si>
  <si>
    <t>(Etiology / Causes)
Excessive krodha (anger), shoka (grief), bhaya (fear)
Suppression of natural urges
Improper administration of Vamana / Virechana
Excessive intake of rukṣa, kaṭu, amla, uṣṇa ahara
Aggravation of Pitta &amp; Rakta doshas → lodging in the udarasthana (abdomen)
(Ref: Charaka Samhita Chikitsa Sthana 5, Gulma Chikitsa Adhyaya)</t>
  </si>
  <si>
    <t>(Prodromal Symptoms)
Arochaka (loss of taste)
Trishna (excessive thirst)
Daha (burning sensation)
Angasāda (lassitude, body weakness)
Mild abdominal pain, discomfort, and anila saṅga (gas retention)</t>
  </si>
  <si>
    <t>(Symptoms)
Śūla (severe colicky pain in abdomen)
Udaropadeha (abdominal distension, mass formation)
Vidaha (burning sensation internally)
Asra-srava (bleeding tendency, Rakta-pitta features)
Pāṇḍutva (paleness, anemia)
Mūrcchā, bhrama (fainting, giddiness in severe cases)
Gulma is pinda-rupa (hard palpable abdominal mass, immobile)</t>
  </si>
  <si>
    <t>SYSTEMUC EXAMINATION</t>
  </si>
  <si>
    <t>Build &amp; Nutrition – often moderate to poor, depending on chronicity
Pallor – may be present (if associated with chronic blood loss / anemia)
Icterus – occasionally seen if liver involvement
Pulse – normal or thready, tachycardia in anemia
BP – may be normal or low
Temperature – usually afebrile
General appearance – patient may look weak, with abdominal fullness or discomfort
* Abdominal Examination
Inspection – distension / fullness in lower abdomen
Palpation – palpable mass in hypogastrium or lower abdomen (firm to hard, non-mobile, may be irregular in shape)
Tenderness – mild to moderate tenderness over lump
Percussion – dull note over mass area
Auscultation – bowel sounds usually present, normal
* Other Systems
Cardiovascular &amp; Respiratory – usually normal unless anemia is severe
CNS – normal
Locomotor – weakness may be present</t>
  </si>
  <si>
    <t>CBC (Complete Blood Count) – may reveal anemia (low Hb), leukocytosis if secondary infection
ESR – raised in chronic inflammatory conditions
LFT (Liver Function Test) – if hepatobiliary involvement
RFT (Renal Function Test) – in case of suspected pelvic/renal pathology
USG Abdomen &amp; Pelvis – to detect abdominal/pelvic mass, ovarian cyst, fibroid, abscess, hematoma
CT / MRI Abdomen &amp; Pelvis – for better localization and characterization of lump
Urine Examination – to rule out urinary tract pathology
Tumor Markers (CA-125, CEA etc.) – if malignancy suspected
🛑https://chat.whatsapp.com/BdWPi4q8r5v9FubOjpBHnn</t>
  </si>
  <si>
    <t>Uterine fibroid (leiomyoma)
Ovarian cyst / ovarian tumor
Endometriosis with chocolate cyst
Pelvic inflammatory disease with tubo-ovarian mass
Hematometra / Hematocolpos (in reproductive age group)
Retroperitoneal tumor
Gastrointestinal mass (colon carcinoma, mesenteric mass, etc.)
Abdominal tuberculosis with mass formation</t>
  </si>
  <si>
    <t>(Pathogenesis)
1. Nidana sevana → vitiation of Pitta and Rakta
2. Lodging in pakvāśaya/udarasthana along with vāta
3. Vāta gets āvarana by Pitta-Rakta → leads to mass formation
4. Formation of Rakta Gulma – characterized by śūla, daha, asra srava, rakta-pitta lakṣaṇas</t>
  </si>
  <si>
    <t>(General Management of Gulma)
Snehana (oleation) internal &amp; external
Swedana (sudation therapy)
Mridu virechana (mild purgation with Trivrit, Draksha, Aragvadha)
Deepana–Pachana dravyas (Trikatu, Chitraka, Pippali)
Anulomana with castor oil (Eranda taila)
Basti karma (especially Anuvasana &amp; Niruha with Tikta-Ksheera, Taila)</t>
  </si>
  <si>
    <t>(Relieving factors)
Use of madhura, tikta, sheeta dravyas (milk, ghee, draksha, madhuyashti)
Light, easily digestible diet
Cool, calm environment (reduces Pitta-Rakta provocation)</t>
  </si>
  <si>
    <t>(Aggravating factors)
Intake of ushna, katu, amla, lavana ahara
Alcohol, excessive heat exposure
Mental stress, anger, grief
Heavy, ruksha, guru ahara
(Specific management for Rakta Gulma)
Shodhana:
Virechana with Trivrit, Aragvadha, Draksha
Rakta-mokshana (where indicated, especially in pittaja gulma)
Shamana Chikitsa:
Drakshadi kashaya
Madhuyashti, Chandana, Usheera (pitta-shamaka, rakta-prasadaka)
Saraswata churna, Avipattikara churna for pitta anulomana
Ghrita preparations:
Tikta ghrita
Mahatikta ghrita
Taila preparations:
Chandana taila, Usheera taila abhyanga
Diet:
Use of kshira (milk), ghee, draksha, amalaki, shatavari
Avoid pitta-provoking food
Classical Reference:
Charaka Samhita Chikitsa Sthana 5 (Gulma Chikitsa Adhyaya)
Sushruta Samhita Nidana Sthana 7, Chikitsa Sthana 10
Ashtanga Hridaya, Chikitsa Sthana 12
🛑https://chat.whatsapp.com/BdWPi4q8r5v9FubOjpBHnn
📌DEFINITION
🔸Rajo Nirvṛtti Paricharyā refers to the specific dietary regimen, lifestyle modifications, and therapeutic measures prescribed in Ayurveda to manage the natural transition of a woman’s life when menstruation permanently ceases (menopause). It aims to maintain equilibrium of vāta–pitta and support physical, mental, and reproductive health.
📌DRUGS USED
🔸Shatavari
🔸Ashwagandha
🔸Yashtimadhu
🔸Lodhra
🔸Jatamansi
🔸Brahmi
🔸Guduchi
🔸Musta
🔸Kumari
🔸Gokshura
📌PROCEDURE
1. Ahara (Diet):
🔸Use of snigdha, madhura, sheeta dravyas.
🔸Milk, ghee, fresh fruits, vegetables recommended.
🔸Avoid ruksha, katu, tikshna, ushna dravyas.
2. Vihara (Lifestyle):
🔸Stress management (yoga, pranayama, meditation).
🔸Dinacharya and Ratricharya with emphasis on rest.
🔸Avoid excessive physical/mental strain.
3. Chikitsa (Therapy):
🔸Rasayana chikitsa (Shatavari, Ashwagandha, Guduchi).
🔸Medhya rasayana for mental health.
🔸Panchakarma (if indicated) – Mridu virechana, basti.
📌INDICATED DISEASES
🔸Osteoporosis
🔸Anxiety
🔸Depression
🔸Hypertension
🔸Diabetes
🔸Obesity
🔸Insomnia
🔸Vaginal dryness
🔸Hot flushes
🔸Garbhini (pregnant women)
🔸Rajaswala (menstruating woman, if premature menopause suspected)
🔸Severe systemic illness (active infections, cancer without proper guidance)
🔸Contraindication to panchakarma procedures
🔸Careful monitoring of vāta–pitta aggravation.
🔸Avoid ati-lavana, katu, tikshna, ruksha dravyas.
🔸Individualized treatment (based on prakriti and dosha state).
🔸Gradual introduction of rasayana drugs, not in high doses suddenly.
🔸Ensure mental health support and counseling.
🔸Panchakarma should be mild, not aggressive.
🛑https://chat.whatsapp.com/BdWPi4q8r5v9FubOjpBHnn</t>
  </si>
  <si>
    <t>SAKUNI GRAHA</t>
  </si>
  <si>
    <t>Epilepsy (temporal lobe seizures / absence seizures)
Attention Deficit Hyperactivity Disorder (ADHD)
Autism Spectrum Disorder (ASD)
Childhood Schizophrenia / Psychosis
Pediatric Anxiety Disorders (panic disorder, phobias)
Conversion Disorder / Dissociative Disorders
Post-traumatic Stress Disorder (PTSD)</t>
  </si>
  <si>
    <t>(Pathogenesis)
Vitiated doṣas (especially Vāta and Rajas-Tamas in manas) get aggravated
They obstruct normal dhātu balance
Enter śiras (head region) causing abnormal neurological/psychological activity
Manifest as Graha Lakṣaṇas (seizure-like, psychotic or convulsive features)</t>
  </si>
  <si>
    <t>(General line of treatment)
1. Stanya śuddhi – purification of breast milk
Pathya ahāra for mother (light, doṣa-śāmaka diet)
Stanya śodhana dravyas
2. Dhoopana – fumigation with rakṣoghna dravyas
3. Rakṣā karma – mantras, maṅgala kriyā, protective rituals (graha nivāraka)
4. Bāla rakṣoghna auṣadhi – Brahmi, Vacha, Kushtha, Haridra, Musta, etc.</t>
  </si>
  <si>
    <t>(Relieving factors)
Mother following proper pathya ahāra
Use of rakṣoghna dravyas
Medicated ghṛta, taila, dhūpa, lepa for child
Śiro-abhyanga with ghṛta</t>
  </si>
  <si>
    <t>Rūkṣa, guru, abhiṣyandi āhāra in mother
Exposure to fright, darkness, unclean surroundings
Neglecting rakṣā karma</t>
  </si>
  <si>
    <t>(Specific treatment)
Medicated Ghṛta – Brahmi ghṛta, Mahākalyānaka ghṛta
Medicated Taila – Bala taila abhyanga, Śiro-pichu with ghee/oil
Dhūpana karma – Rakṣoghna dhūpa with Guggulu, Vacha, Sarshapa, Hingu, etc.
Lepa / Anjana – Netra lepa with protective drugs
Mantra &amp; Rakṣā karma – Graha śānti rituals as per classical references
Reference:
Aṣṭāṅga Hṛdaya Uttarasthāna 3 (Bāla Graha Nidāna &amp; Cikitsā)
Kāśyapa Saṃhitā, Graha Chikitsā
🛑</t>
  </si>
  <si>
    <t>(Causative factors)
Adṛṣṭa (karma-related causes)
Dūṣita stanya (vitiated breast milk)
Doṣa duṣṭi due to improper maternal ahāra-vihāra
Grahāveṣa (psychosomatic/unknown microbial/epidemic causes as per modern view)
Reference: Kāśyapa Saṃhitā, Graha Chikitsā Adhyāya</t>
  </si>
  <si>
    <t>(Premonitory symptoms)
Child becomes frightened without cause
Restlessness and irritability
Refusal of breast milk intermittently
Mild feverishness
Involuntary movements of limbs (chest/neck stiffness sometimes seen)</t>
  </si>
  <si>
    <t>(Clinical features)
Child cries suddenly at night
Continuous restlessness
Refusal to feed from mother
Sudden staring look and abnormal eye movements
Head and body tremors / jerking
Screaming with fear during sleep
Possible convulsions / epileptic features
Reference: Aṣṭāṅga Hṛdaya, Uttarasthāna 3; Kāśyapa Saṃhitā</t>
  </si>
  <si>
    <t>General appearance: child looks frightened, restless, sometimes dull
Behavior: abnormal, suspicious, violent outbursts or sudden fear
Vital signs:
Temperature – usually normal, but may show low-grade fever
Pulse – irregular / tachycardia in anxiety episodes
Respiration – rapid, shallow in panic state
Sleep: disturbed, frequent waking, nightmares
Appetite: irregular, refusal of food
Growth and development: may show delayed milestones if chronic</t>
  </si>
  <si>
    <t>CNS (Central Nervous System):
Restlessness, hyperactivity, lack of concentration
Altered sensorium in severe cases
Seizure-like episodes (sometimes pseudo-seizures)
Psychiatric evaluation:
Hallucinations, delusions (child may say they “see” things)
Sudden anger, abnormal behavior patterns
GIT (Gastrointestinal):
Nausea, vomiting, abdominal pain due to psychogenic causes
CVS &amp; RS: usually normal, except stress-related tachycardia, palpitations</t>
  </si>
  <si>
    <t>(Mainly to rule out organic causes)
Blood tests: CBC, ESR – usually normal, may rule out infection
Blood sugar, electrolytes: to rule out metabolic causes
Thyroid profile: to exclude hyperthyroidism (cause of hyperactivity/anxiety)
Neuroimaging (CT/MRI): if seizures or behavioral disorder suspected
EEG: in cases of suspected epilepsy
Psychological assessment: IQ, behavioral tests, child psychiatric evaluation
🛑https://chat.whatsapp.com/BdWPi4q8r5v9FubOjpBHnn</t>
  </si>
  <si>
    <t>SITA PUTHANA GRAHA</t>
  </si>
  <si>
    <t>Grahāveṣa (entry of Graha-doṣa in child)
Asātmya āhāra vihāra of mother
Apakva dhātu in child
Daiva-abhicāra doṣa
(Reference: Kāśyapa Saṃhitā – Graha Roga Adhyāya)</t>
  </si>
  <si>
    <t>(Premonitory symptoms)
Alpa stanya grahaṇa (less intake of milk)
Ālasya (laziness)
Manda nidrā (disturbed sleep)
Kṣudra kṣobha (frequent irritability without cause)</t>
  </si>
  <si>
    <t>(Clinical features)
Śīta sparśa of body (cold touch)
Arochaka (loss of taste, anorexia)
Atidurbala (extreme weakness)
Kapha pradhāna lakṣaṇa – śleṣma pravṛddhi
Alpāgnī, manda dhātvagni
Jwara (low grade fever)
Mūrcchā (fainting, unconsciousness)
Durbala kriyā of indriyas
(Ref: Kāśyapa Saṃhitā, Uttara Tantra – Graha Roga Lakṣaṇa)</t>
  </si>
  <si>
    <t>Consciousness – altered sensorium, irritability
Appearance – pallor, weak cry, poor feeding
Vital signs – hypothermia, tachypnea or apnea, tachycardia or bradycardia
Hydration status – sunken eyes, poor skin turgor, dry mucosa
Growth parameters – low weight-for-age, possible failure to thrive</t>
  </si>
  <si>
    <t>1. CNS – irritability, lethargy, hypotonia, seizures
2. Respiratory system – grunting, chest retractions, nasal flaring, cyanosis
3. Cardiovascular system – feeble pulse, poor perfusion, hypotension
4. GIT – abdominal distension, vomiting, refusal to feed
5. Skin – cold extremities, mottling, possible pustules/abscess</t>
  </si>
  <si>
    <t>CBC – leukocytosis or leukopenia, thrombocytopenia
Blood culture / Sepsis screen – positive for bacterial growth
CRP, ESR, Procalcitonin – elevated (markers of sepsis)
Blood sugar – hypoglycemia or hyperglycemia
ABG – metabolic acidosis
CSF analysis – if meningitis suspected (↑ protein, ↓ sugar, pleocytosis)
Urine culture – rule out UTI-related sepsis
🛑https://chat.whatsapp.com/BdWPi4q8r5v9FubOjpBHnn</t>
  </si>
  <si>
    <t>Neonatal / Infantile Septicemia
meningitis
Pneumonia
Acute Gastroenteritis with Sepsis
Hypoglycemia
Congenital heart disease (cyanotic spells)
Metabolic disorders (like urea cycle defects, organic acidemias)</t>
  </si>
  <si>
    <t>Doṣa duṣṭi: Kapha pradhāna with involvement of Vāta
Bala hāni due to Grahāveṣa
Dhātu kṣaya → Agnimāndya → Roga-pravṛtti
Śīta guṇa of Graha increases śleṣma, suppresses Agni and bala
Rakṣoghna karma (graha nivāraṇa measures, mantra, homa, bali, maṅgala kriyā)
Snehana with rakṣoghna taila
Dhūpana with rakṣoghna dravyas (Guggulu, Vacha, Hingu, Sarshapa)
Pañca-gavya prayoga in some contexts
Daiva-vyapāśraya cikitsā (mantra, maṅgala, bali)
Yuktivyapāśraya cikitsā (ahara, aushadha, sneha, swedana)</t>
  </si>
  <si>
    <t>(Relieving factors)
Rakṣoghna dravya dhūpana
Rakṣā karma like maṅgala, bali, homa
Graha nivāraṇa kriyā</t>
  </si>
  <si>
    <t>AGNIKARMA</t>
  </si>
  <si>
    <t>Ati-śīta sparśa, cold environment
Guru, snigdha, manda āhāra
Asātmyāhāra sevana by mother
Ratrijāgaraṇa, ashrama
Dhūpana karma: Vacha, Hingu, Guggulu, Sarshapa, Rakta candana
Anjana: with Rakṣoghna dravyas
Tala poṭṭali dhāraṇa with Rakṣā dravyas
Abhimantrita auṣadha prayoga (medicines empowered with mantras)
Pañcagavya prayoga in some conditions
Bali (offerings) to Graha for nivṛtti
(References: Kāśyapa Saṃhitā – Uttara Tantra, Graha Roga Cikitsā Adhyāya)
🛑
15/09/2025, 10:22 - Dr sonu kailas k: &lt;Media omitted&gt;
📌DEFINITION
🔸Agnikarma is a para-surgical procedure in Ayurveda where therapeutic burns are made using heated instruments (like metals, sticks, or other substances) for the management of diseases not easily curable by medicines or surgery.
📌DRUGS/MATERIALS USED
🔸Loha (Iron)
🔸Tamra (Copper)
🔸Shankha (Conch)
🔸Panchaloha (Five-metal alloy)
🔸Pippali (Long pepper)
🔸Godanta (Gypsum)
🔸Ajashakrit (Goat excreta)
🔸Guda (Jaggery)
🔸Honey
📌PROCEDURE
1. Preparation: Patient and affected site cleaned; area marked.
2. Heating: Selected instrument/material heated to red-hot.
3. Application: Applied directly or indirectly on the diseased part in different patterns (Bindu, Valaya, Vilekha, etc.).
4. Aftercare: Ghrita, Madhu, or cooling pastes applied to reduce burning and promote healing.
5. Follow-up: Proper wound care and diet regimen advised.
📌INDICATED DISEASES
🔸Arsha (Piles)
🔸Bhagandara (Fistula-in-ano)
🔸Arbuda (Tumor)
🔸Granthi (Cyst/Swelling)
🔸Arbudaja shotha (Hard inflammation)
🔸Charma kilaka (Warts)
🔸Mashaka (Corn/Callosity)
🔸Nadivrana (Sinus)
🔸Vicharchika (Eczema, resistant type)
🔸Sandhigata Vata (Osteoarthritis pain)
🔸Gridhrasi (Sciatica)
📌MUST BE AVOIDED IN
🔸Bala (Children)
🔸Vriddha (Elderly)
🔸Atishuska (Very emaciated)
🔸Bhiru (Fearful, weak-minded)
🔸Garbhini (Pregnant women)
🔸Those with bleeding/clotting disorders
📌PRECAUTIONS IN TREATMENT
🔸Proper sterilization and heating of instruments.
🔸Avoid excessive burning or deep tissue damage.
🔸Cooling agents (Ghrita, Madhu) should be kept ready.
🔸Not to be performed in vital areas (Marma).
🔸Patient should be monitored for pain, blistering, or infection.
🛑https://chat.whatsapp.com/BdWPi4q8r5v9FubOjpBHnn</t>
  </si>
  <si>
    <t>MUKHAMANDIKA GRAHA</t>
  </si>
  <si>
    <t>(Causative factors)
Abhichāra karma (black magic, evil practices)
Asātmyendriyārtha saṃyoga (improper sensory indulgence)
Pāpa karma (sinful deeds)
Grahāveśa (possession by graha)</t>
  </si>
  <si>
    <t>(Premonitory symptoms)
Daurbalya (weakness)
Alpa annābhilāṣa (reduced appetite)
Nidra nāśa (loss of sleep)
Manodaurbalya (mental restlessness)
Balakṣaya (gradual loss of strength)</t>
  </si>
  <si>
    <t>(Clinical features)
Mukhe māṇḍalikā (swelling/pustular eruptions around mouth)
Utsāda (redness and raised lesions on face)
Śopha (inflammatory swelling around mouth region)
Jvara (fever)
Arati (restlessness, irritability)
Atimātra kṣut &amp; pipāsā (excessive hunger and thirst)
Śoṣa (emaciation in chronic condition)</t>
  </si>
  <si>
    <t>Pallor of face
Oedema over face (periorbital puffiness)
Dry skin or roughness
Hair changes – sparse, coarse, dry, falling
Swelling of lips/cheeks
Altered facial expressions (dull, expressionless, depressed look)
Growth retardation (in children)
Speech changes (thick, slurred, slow)</t>
  </si>
  <si>
    <t>1. Nervous system:
Mental dullness, lethargy, poor memory
Delayed reflexes
Developmental delay (in congenital cases)
2. Endocrine system:
Thyroid gland – palpable goitre or atrophy
Signs of hypothyroidism (cold intolerance, weight gain, constipation, bradycardia)
3. Cardiovascular system:
Bradycardia
Low volume pulse
Pericardial effusion (in severe cases)
4. Respiratory system:
Hoarseness of voice due to myxedematous changes
Sleep apnea (in obese cases)
5. Gastrointestinal system:
Constipation
Poor appetite</t>
  </si>
  <si>
    <t>Thyroid profile:
TSH ↑ (primary hypothyroidism)
T3, T4 ↓
Anti-TPO antibodies (for autoimmune cause)
Serum cholesterol ↑ (hyperlipidemia in hypothyroidism)
CBC: to rule out anemia
Liver function test &amp; kidney function test (to assess associated metabolic changes)
Ultrasound thyroid (to detect goitre, nodules, or atrophy)
🛑https://chat.whatsapp.com/BdWPi4q8r5v9FubOjpBHnn</t>
  </si>
  <si>
    <t>Hypothyroidism (congenital / acquired)
Myxedema
Nephrotic syndrome (facial puffiness)
Cushing’s syndrome
Severe malnutrition (kwashiorkor)
Chronic renal failure
Down’s syndrome (facial features in children)</t>
  </si>
  <si>
    <t>(Pathogenesis)
Graha doṣa → Doṣa prakopa (mainly Pitta &amp; Kapha)
Rakta duṣṭi occurs → Localized in mukha pradeśa
Leads to śopha, māṇḍalikā, daurbalya, and manovikāra
(General treatment)
Graha śānti &amp; rakṣoghna prayoga (protective rituals, mantras, homa)
Rakṣā karma – maṇi, maulī, dhūpa, gandha, akṣata
Balavardhana cikitsā – Rasāyana prayoga
Manovāhinī chikitsā – dhūpa, homa, japādi karma</t>
  </si>
  <si>
    <t>(Relieving factors)
Rakṣoghna dravya prayoga (fumigation, mantra, maṇi dhāraṇa)
Snigdha and śītala dravya upayoga (cooling, soothing measures)
Śānta mantras &amp; bali karma</t>
  </si>
  <si>
    <t>(Aggravating factors)
Atiuṣṇa &amp; tīkṣṇa dravyas (pungent/hot substances)
Rajas, tama-prakopa (anger, fear, excessive stress)
Asātmyāhāra vihāra
(Specific treatment)
Mantra, Maṇḍala, Homa, Bali – grahaghna karma
Dhūpana dravya – Guggulu, Sarṣapa, Vacā, Hingu, Nimba, Haridra
Maṇi dhāraṇa – protective gem rituals
Oushadha prayoga – Pitta–kapha hara, rakta śodhaka dravyas
E.g. Haridrā, Nimba, Amalaki, Mustā
Rasāyana – to restore bala and ojas
Classical Reference:
Kashyapa Saṃhitā, Graha Chikitsā Adhyāya – mentions Mukhamāṇḍikā Graha with its nidāna, lakṣaṇa, and cikitsā.
Also supported in Agniveśa Tantra (Charaka) &amp; Graha Roga Adhyāya in later Nighaṇṭus
🛑https://chat.whatsapp.com/BdWPi4q8r5v9FubOjpBHnn
15/09/2025, 19:32 - Dr sonu kailas k: 🌟 *FREE INTRODUCTORY SESSION VARNA JEEVAN* 🌟
As a prelude to our upcoming *VARNA JEEVAN – Intensive Certificate Program on Hyperpigmentation*
📅 *Date:* 15th September 2025
🕒 *Time:* 7:30 PM IST
🖥️ *Mode:* Zoom (Live)
🎓 Exclusively for Doctors
🔹 *Zoom Details*
Meeting ID:* 482 274 4125
Passcode:* PIGMENT999
Time :* 7.30 PM IST
Click https://us06web.zoom.us/j/4822744125?pwd=amObCVAbN5PRUx56YXdnZklIyd04ig.1&amp;omn=87502014601
15/09/2025, 19:32 - Dr sonu kailas k: *Meting active‼️*</t>
  </si>
  <si>
    <t>KSHEERAJA ATISARA</t>
  </si>
  <si>
    <t>(Etiology / Causative factors)
Mātṛ āhāra viśeṣa – Mother consuming doṣa-prakopaka āhāra (guru, vidāhi, abhishyandi, viruddha āhāra).
Dūṣita kṣīra – Breast milk vitiated due to mātṛ doṣa (vāta, pitta, kapha).
Mātṛ roga – Diseases of the mother affecting stanya (fever, jvara, grahaṇī, atisāra, āma).
Dhatukṣaya in infant – Immature agni in newborn leading to inability to digest stanya.
(Ref: Kāśyapa Saṃhitā, Sūtra Sthāna 17; A.H. Uttara 2/8-10)</t>
  </si>
  <si>
    <t>(Premonitory signs)
Kṣobha / irritability
Aruci (loss of interest in feeding)
Daurbalya (weakness)
Hrillāsa (nausea, uneasiness after feeding)
Stanya dūṣaṇa lakṣaṇa (discolored, frothy, bad smelling milk intake leading to discomfort).</t>
  </si>
  <si>
    <t>(Clinical features)
Frequent loose watery stools
Stool mixed with froth, mucus, undigested milk particles
Ajeerna lakṣaṇa (colic, distension, pain)
Kṣaya lakṣaṇa (dāurbalya, glāni, śoṣa)
Pitta-dominated: tīkṣṇa gandha, yellowish stools
Kapha-dominated: snigdha, picchila, manda gandha
Vāta-dominated: frothy, pain, dryness, frequency
(Ref: A.H. Uttara 2/9-12; C.Ci.19/14-20)</t>
  </si>
  <si>
    <t>Build &amp; Nourishment – signs of malnutrition or wasting
Hydration status – sunken eyes, dry mucosa, skin turgor, fontanelle depression
Vital signs – temperature, pulse, respiration, blood pressure
Weight – comparison with age norms
Growth chart – height/length, head circumference
Consciousness/alertness – lethargy, irritability
Stool characteristics – frequency, consistency, colour, smell</t>
  </si>
  <si>
    <t>Gastrointestinal system – abdominal distension, bowel sounds, tenderness
Skin – dryness, turgor, rashes (if allergic component)
Cardiovascular – pulse volume (to assess dehydration)
Respiratory system – breathing pattern (if aspiration or associated infection)
Neurological – irritability, convulsions (if severe dehydration/electrolyte imbalance)</t>
  </si>
  <si>
    <t>Stool examination
Consistency, colour, reducing substances (for lactose intolerance)
pH (&lt;5 in lactose malabsorption)
Microscopy (pus cells, RBCs, parasites)
Stool culture (bacterial pathogens)
Blood tests
Complete blood count (infection, anemia)
Serum electrolytes (Na⁺, K⁺, Cl⁻, HCO₃⁻)
Renal function test (if dehydration is severe)
Other tests (if needed)
Breath hydrogen test (for lactose intolerance)
Allergy tests (cow’s milk protein allergy)
🛑https://chat.whatsapp.com/BdWPi4q8r5v9FubOjpBHnn</t>
  </si>
  <si>
    <t>KSHEERAJA ATHISARAM</t>
  </si>
  <si>
    <t>1. Lactose intolerance (primary or secondary)
2. Cow’s milk protein allergy (CMPA)
3. Acute gastroenteritis
4. Giardiasis or other intestinal parasitic infections
5. Rotavirus/viral diarrhoea
6. Bacterial dysentery (Shigella, Salmonella, E. coli)
7. Irritable bowel syndrome (pediatric onset, rare in infants)
8. Celiac disease (later infancy/childhood)</t>
  </si>
  <si>
    <t>(Pathogenesis)
Mātṛ doṣa (from improper diet/lifestyle) → vitiates stanya
Infant takes dūṣita stanya
Due to alpa bala &amp; manda agni of infant, the dūṣita stanya undergoes āma formation in kukṣi
Doṣa prakopa (vāta, pitta, kapha) → prakopa in pakvāśaya
Leads to atisāra (diarrhea).</t>
  </si>
  <si>
    <t>Stanya śuddhi – Purify mother’s milk (by mother’s pathya, śodhana, stanya-śodhana dravyas).
Bāla agni deepana &amp; pācana – Light digestives suitable for infants.
Doṣa-anusāra chikitsā – Treat according to predominant doṣa in stools.
Upavāsa / laghu āhāra for mother – To prevent further dūṣita stanya.
(Ref: Kāśyapa, A.H. Uttara 2/15-18)</t>
  </si>
  <si>
    <t>(Beneficial measures)
Stanya śodhana yoga in mother (e.g., trikatu, musta, ativiṣa in kṣīra)
Bāla prayoga: Musta, Ativiṣa, Bilva, Kutaja in small matras with ghṛta/madhura dravya.
Use of Takra siddha with musta, bilva for mother (helps in stanya śuddhi and atisāra control).</t>
  </si>
  <si>
    <t>Mother taking guru, abhishyandi, ati-snigdha, viruddha āhāra
Atibhojana in mother or infant
Early administration of heavy medicines in infant
Intake of dūṣita stanya again without śodhana</t>
  </si>
  <si>
    <t>(Specific treatment)
Doṣa-wise line of treatment in infant:
Vāta-janya: Bilva + Ativiṣa + ghṛta, śuṇṭhī siddha ghṛta.
Pitta-janya: Drākṣā, Musta, Madhuka, Parpaṭa with ghṛta / stanya.
Kapha-janya: Pippalī, Maricha, Musta with madhu.
Saṃsarga janya: Musta, Ativiṣa, Bilva with ghṛta.
Mātṛ-nidāna pradhāna: Mother given śodhana (virecana with trivṛt lehya, deepana pācana with musta, dhātrī, trikatu).
(Ref: C.Ci.19/33-45, A.H. Uttara 2/15-20, Kāśyapa Kṣīra Doṣa adhyāya)
Classical References
Caraka Saṃhitā, Cikitsāsthāna 19 (Atisāra Cikitsā)
Suśruta Saṃhitā, Uttara-tantra, Bālaroga Adhyāya
Aṣṭāṅga Hṛdaya, Uttara-sthāna, Bālaroga
Kāśyapa Saṃhitā, Kṣīra Doṣa &amp; Bālaroga Nidāna
🛑</t>
  </si>
  <si>
    <t>ANDHA PUTHANA GRAHA</t>
  </si>
  <si>
    <t>(Causative factors)
Considered as Grahābādha (affliction by evil spirits/demonic forces) occurring mainly in infants and children.
Causes not described in terms of doṣas directly, but attributed to Graha-doṣa (supernatural affliction).
Precipitating factors: neglect of protective rituals, asatmya āhāra of mother, or failure in rakṣoghna karma.
Reference:
Kashyapa Saṁhitā, Graha Roga Adhyāya
Aṣṭāṅga Hṛdaya Uttarasthāna (Graha Roga Prakaraṇa)</t>
  </si>
  <si>
    <t>Restlessness, persistent crying without reason.
Disturbed sleep.
Sudden aversion to breastfeeding.
Fearful expressions.</t>
  </si>
  <si>
    <t>(Clinical features)
Constant rubbing and rolling of eyes.
Eyelids become heavy, reddish, and swollen.
Inability to open eyes properly → appears as blindness (hence “Āndha”).
Frequent lacrimation.
Loss of sucking reflex.
Excessive irritability and inconsolable crying.
Child may develop fever and seizures in severe form.</t>
  </si>
  <si>
    <t>General appearance: Restlessness, irritability, inconsolable crying.
Nutritional status: Often poor feeding and weight loss.
Skin: Pallor, dryness or rash.
Hydration: Look for dehydration signs due to feeding difficulties or diarrhea.
Vitals: Temperature (fever), pulse, respiration.
Growth &amp; Development: Delay or regression in milestones may be noted.</t>
  </si>
  <si>
    <t>HEENT:
Congestion, runny nose, sore throat.
Ear pain or discharge if otitis suspected.
Respiratory system:
Cough, rapid breathing, chest retractions, crepitations (if pneumonia/bronchiolitis).
Gastrointestinal system:
Vomiting, diarrhea, abdominal tenderness.
Neurological system:
Excessive crying, irritability, seizures (in severe cases like meningitis).</t>
  </si>
  <si>
    <t>Complete Blood Count (CBC) – to rule out anemia, infection.
CRP / ESR – inflammatory markers.
Blood culture – if sepsis suspected.
Throat swab / urine analysis – to check local infections.
Stool routine &amp; culture – if diarrhea predominant.
Chest X-ray – if cough, pneumonia suspected.
CSF analysis – if meningitis suspected.
🛑https://chat.whatsapp.com/BdWPi4q8r5v9FubOjpBHnn</t>
  </si>
  <si>
    <t>Respiratory Infections – Upper Respiratory Tract Infection, Pneumonia, Bronchiolitis.
Acute Gastroenteritis – viral or bacterial.
Otitis Media – ear infection causing irritability.
Meningitis / Encephalitis – CNS infection.
Infantile Colic – persistent crying without organic cause.
Sepsis – systemic infection in infants.
Malnutrition / Micronutrient deficiency – irritability, poor feeding</t>
  </si>
  <si>
    <t>Graha-doṣa affects the Indriyas (particularly Chakṣus).
Vitiation of Vāta and Pitta → leading to ocular dysfunction.
Affliction specifically blocks normal visual perception → mimics functional blindness.</t>
  </si>
  <si>
    <t>Rakṣoghna karma – protective rituals, mantras, homa, bali, rakṣā.
Daivavyapāśraya cikitsā – mantra, maṅgala karma, bali, homa, japa.
Yuktivyapāśraya cikitsā – dravya cikitsā (medicinal management).
Satvavajaya cikitsā – counselling, removing fear-inducing influences.
Reference: Charaka Samhita Sūtrasthāna 11 – Trividha Cikitsā</t>
  </si>
  <si>
    <t>(Relieving factors)
Mantra ucchāraṇa, protective yantras.
Application of rakṣoghna dravyas (Kusha, Durva, Musta, etc.).
Mother and child both undergoing purification (snāna, dhūpana, lepana).</t>
  </si>
  <si>
    <t>Exposure to polluted environment.
Non-performance of rakṣoghna karma.
Delay in treatment with mantra, bali, and dravyas.</t>
  </si>
  <si>
    <t>1. Mantra &amp; Rakṣa Vidhi:
Recitation of specific Graha-mantras from Kashyapa Saṁhitā.
Wearing protective talismans.
2. Homa &amp; Bali:
Offering bali with grains, meat, and rakṣoghna dravyas to pacify Graha.
3. Dravya Chikitsā (Herbal remedies):
Dhūpana dravya: Guggulu, Hingu, Vacha, Sarshapa.
Lepana/Anjana for eyes: Triphala, Saindhava, Haridra.
Snāna dravya: Panchagavya, Rakṣoghna taila.
4. Protective procedures for child and mother:
Graha-shānti rituals.
Wearing of protective herbs (like Rakta chandanam, Bilva).
🛑https://chat.whatsapp.com/BdWPi4q8r5v9FubOjpBHnn</t>
  </si>
  <si>
    <t>PHENA KASA</t>
  </si>
  <si>
    <t>(Causative factors)
* Charaka Saṃhitā, Sūtrasthāna 18; Kāsa Chikitsā 18)
Vega-dharaṇa (suppression of natural urges, esp. Kāsa, Śvāsa)
Ati-śīta, ati-rūkṣa bhojana (excess cold/dry foods)
Abhighāta (trauma to chest)
Dhūma, raja, śīta-vāta sevana (dust, smoke, wind exposure)
Kapha-vāta-prakopaka āhāra-vihāra</t>
  </si>
  <si>
    <t>Kṣavathu (frequent sneezing)
Kaṇṭha-śūla (throat discomfort)
Kāsa mṛdu (mild cough)
Kāṇṭha-kandu (itching in throat)
Hṛt-kampa, ūraḥ-kaṭutā</t>
  </si>
  <si>
    <t>(Signs &amp; Symptoms )
(Ref: Charaka Chikitsā 18; Mādhava Nidāna 11)
Phenila śleṣma-niḥsaraṇa (frothy sputum expectoration)
Tīvra-kāsa (severe cough)
Uraḥ-śūla (chest pain)
Kaṇṭha-śoṣa (dryness of throat)
Āsanna-maraṇa-lakṣaṇam (considered as asādhyāvasthā, terminal stage)</t>
  </si>
  <si>
    <t>Built &amp; Nourishment – may be weak, emaciated in chronic cases
Vital signs –
Temperature (to rule out infection)
Pulse rate (tachycardia in hypoxia)
Respiratory rate (tachypnea)
Blood pressure
Inspection – frothy sputum, cyanosis, dyspnea, use of accessory muscles
Palpation – tracheal position, chest expansion, fremitus
Percussion – resonance, dullness if consolidation or effusion
Auscultation – crepitations, rhonchi, wheeze, bubbling sounds</t>
  </si>
  <si>
    <t>Respiratory System
Cough with frothy or pink frothy sputum
Dyspnea (orthopnea, paroxysmal nocturnal dyspnea in severe cases)
Crepitations (bilateral, basal or diffuse)
Possible signs of pulmonary edema or chronic lung disease
Cardiovascular System
Tachycardia
Raised JVP (if cardiac cause – pulmonary edema, CHF)
S3 gallop in left ventricular failure
Other Systems
Cyanosis
Clubbing (if chronic lung pathology)
Pedal edema (if cardiac origin)</t>
  </si>
  <si>
    <t>CBC – to rule out infection, eosinophilia (allergy/asthma)
Sputum Examination – microscopy, culture &amp; sensitivity
Chest X-ray – pulmonary edema, pneumonia, bronchiectasis, fibrosis
ECG &amp; Echocardiography – if cardiac cause suspected
Pulmonary Function Test (PFT) – obstructive/restrictive pathology
ABG (Arterial Blood Gas) – hypoxia, hypercapnia
CT Chest / HRCT – to assess interstitial lung disease, malignancy
BNP (Brain Natriuretic Peptide) – elevated in heart failure
🛑https://chat.whatsapp.com/BdWPi4q8r5v9FubOjpBHnn</t>
  </si>
  <si>
    <t>Pulmonary edema (acute left ventricular failure)
Chronic bronchitis
Bronchiectasis
Pneumonia
Tuberculosis
Bronchogenic carcinoma
Interstitial lung disease
Asthma with mucus plugging
COPD with acute exacerbation</t>
  </si>
  <si>
    <t>Nidāna sevana → Vāta-kapha prakopa
Vata causes ūrdhvagati (upward movement)
Kapha gets baddha &amp; phenila due to vāta-kopa
This leads to frothy sputum expectoration with hṛt-śūla, kṣaya-lakṣaṇas
Progressive depletion of dhātus → phena kāsa appears as upadrava of rājayakṣmā or asādhyakāsa.</t>
  </si>
  <si>
    <t>(Ref: Caraka Chikitsā 18)
Snehana (internal ghee *preparations like Vāsādi ghṛta)
Swedana (mild sudation)
Vamana (in kapha-pradhāna kāsa, early stage)
Virechana (mild purgation in pitta anubandha)
Kāsa-hara auṣadhi:
Vāsā, Kaṇṭakāri, Yastimadhu, Pippali, Śati
Yūṣa, Manda, Peyādi for light diet</t>
  </si>
  <si>
    <t>(Relieving factors)
Ghee, madhura-rasa dravyas
Ushṇa jala pāna (warm water)
Vāsā-swarasa, Yastimadhu-kṣīra
Laghu anna sevana</t>
  </si>
  <si>
    <t>(Aggravating factors)
Ati-rūkṣa, ati-śīta, ati-kaṭu, tikṣṇa āhāra
Ati-pravāha (excess exertion, talking, laughing)
Dhūma, raja sevana
Dugdha viruddha bhojana</t>
  </si>
  <si>
    <t>17/09/2025, 18:13 - +91 95446 87331: 🔺CASE STUDY : 236</t>
  </si>
  <si>
    <t>(Ref: Caraka Cikitsā 18/65-70; Mādhava Nidāna 11)
Asādhyatva: Phena kāsa is mentioned as asādhyā (incurable)
Prayoga: Symptomatic relief only
Vāsādi ghṛta, Pippalī rasāyana (for vyādhi-sthiti sthāpanam)
Mridu swedana for kapha-vāta śamana
Dhumapāna with ghṛta, madhuka
Rasāyana prayoga if dhātu-kṣaya present
Note: Classical texts describe Phena Kāsa as a terminal stage, often associated with Rajayakṣmā / Kṣaya – hence, treatment is mainly upashamaka and santarpana, not curative.
Classical Reference:
Caraka Saṃhitā, Cikitsāsthāna 18 (Kāsa Cikitsā)
Mādhava Nidāna, Kāsa Nidāna (11th chapter)
Aṣṭāṅga Hṛdaya, Uttara Sthāna 3
🛑https://chat.whatsapp.com/BdWPi4q8r5v9FubOjpBHnn
📌DEFINITION
🔸Kshara Karma is a para-surgical procedure in Ayurveda where an alkaline preparation (Kṣhāra) is applied locally to destroy, excise, or cauterize unhealthy tissue. It is considered a minimally invasive procedure for various surgical diseases.
📌DRUGS USED
🔸Apāmārga Kṣhāra
🔸Aragvadha Kṣhāra
🔸Palāśa Kṣhāra
🔸Snuhi Kṣhāra
🔸Yava Kṣhāra
🔸Kutaja Kṣhāra
📌PROCEDURE
1. Preparation of the patient – cleaning and local anesthesia (if needed).
2. Application of Kṣhāra – applied directly over the diseased part with a probe or stick.
3. Observation – left in place for a stipulated time (until the tissue attains the desired color change).
4. Neutralization – washing with sour liquids (e.g., lemon juice, buttermilk, kanji) to stop further action.
5. Post-care – wound management with ghṛita/oil dressings.
📌INDICATED DISEASES
🔸Arsas(Piles)
🔸Bhagandara (Fistula-in-ano)
🔸Arbuda (Benign growths/tumors)
🔸Charma Keela (Warts)
🔸Nadi Vrana (Sinus)
🔸Dushta Vrana (Non-healing ulcer)
🔸Kilasa (Leukoderma – external application in some contexts)
📌MUST BE AVOIDED IN
🔸Snigdha Deha (very fatty individuals )
🔸Ati-krisha (very lean/debilitated persons)
🔸Mrdu Koshta (sensitive bowel)
🔸Raktapitta (bleeding disorders)
🔸Garbhini (pregnancy)
🔸Bala, Vriddha (children, elderly, weak patients)
🔸Persons with uncontrolled diabetes
📌PRECAUTIONS IN TREATMENT
🔸Strictly avoid excessive duration of Kṣhāra contact (can cause necrosis).
🔸Always neutralize with acidic medium after use.
🔸Ensure sterile preparation and application.
🔸Assess the strength of Kṣhāra according to disease severity (Mridu, Madhyama, Tikshna Kṣhāra).
🔸Regular wound dressing with soothing agents post-application.
🔸Monitor for pain, burning, and secondary infection.
🛑https://chat.whatsapp.com/BdWPi4q8r5v9FubOjpBHnn</t>
  </si>
  <si>
    <t>ŚHATAPONAKA ARŚAS</t>
  </si>
  <si>
    <t>(Causative factors)
As per Arśas Nidāna in texts like Charaka Samhita (Ch. Chikitsa 14), Sushruta Samhita (Su. Nidana 2), Ashtanga Hridaya (A.H. Nidana 6):
Ati-madyapāna (excess alcohol consumption)
Guru, abhishyandi, vidahi, ati-rūkṣa, ati-snigdha āhāra
Vega dhāraṇa (suppression of natural urges)
Ativyayama, ati maithuna, kṣudhā veganirodha
Mandagni (low digestive fire) → mala saṅga
Straining during defecation
These nidānas vitiate Tridoṣa (mainly Vāta &amp; Kapha) leading to formation of Arśas.</t>
  </si>
  <si>
    <t>(Premonitory symptoms)
Kandu (itching in anal region)
Guda-gourava (heaviness in anus)
Guda-daha (burning sensation)
Picchila mala pravṛtti (mucous mixed stools)
Gudābhighāta (uneasiness in anal canal)</t>
  </si>
  <si>
    <t>(Symptoms)
Specifically for Śhataponaka Arśas (Sushruta, Su. Nidana 2; Su. Chikitsa 6):
Bahu-chidra-pidaka sadrisha (multiple small openings like anthill) around anus
Rakta srava (bleeding per rectum)
Puyasrava (pus discharge)
Kandu (itching)
Vedana (painful defecation)
Daha (burning sensation)
Mamsa-pinda sadrisha vriddhi (fleshy growth around anus, multiple like ‘hundred mouths’)</t>
  </si>
  <si>
    <t>Vital signs: Pulse, blood pressure, temperature, respiration
General appearance: Anemia, pallor, cachexia, nutritional status
Hydration status
Body weight &amp; BMI
Inspection of anal region: swelling, prolapse, external pile mass, ulceration, fistula, fissure, infection
Digital rectal examination (DRE): to assess internal hemorrhoids, tenderness, masses</t>
  </si>
  <si>
    <t>Cardiovascular system: check for anemia-related changes, murmurs
Respiratory system: rule out chronic cough as a predisposing factor
Abdomen: hepatomegaly, splenomegaly, ascites, portal hypertension signs
Nervous system: in case of chronic debility or severe anemia
Per rectal examination &amp; Proctoscopy: grade of hemorrhoids, mucosal prolapse, active bleeding</t>
  </si>
  <si>
    <t>Complete Blood Count (CBC): for anemia, infection
Hemoglobin percentage (to assess blood loss)
Stool examination: occult blood, worm infestation, infection
Liver function tests (LFTs): portal hypertension-related piles
Coagulation profile if surgery is planned
Colonoscopy / Sigmoidoscopy (if indicated, to rule out malignancy or other pathologies)
🛑https://chat.whatsapp.com/BdWPi4q8r5v9FubOjpBHnn</t>
  </si>
  <si>
    <t>(MODERN CONDITIONS)
Hemorrhoids (Internal/External)
Anal fissure
Anal fistula
Rectal prolapse
Colorectal carcinoma
Polyps
Inflammatory bowel disease (Ulcerative colitis, Crohn’s disease)
Solitary rectal ulcer syndrome
Perianal abscess</t>
  </si>
  <si>
    <t>Nidāna sevana → Agni mandya → Aamotpatti
Doṣa prakopa (Vāta-Kapha pradhāna) → sthānasamsraya in Guda pradeśa
Mamsa dhatu dushti + Rakta dushti → Arśas formation
Chronic → bahu chidra sadrisha vriddhi (resembling anthill = Śhataponaka)</t>
  </si>
  <si>
    <t>(Ref: Charaka Chikitsa 14, Sushruta Chikitsa 6, A.H. Chikitsa 8)
Langhana &amp; Deepana–Pachana → to correct agni &amp; āma
Basti: Niruha &amp; Anuvasana Basti with suitable medicines
Kṣara karma: Application of Kṣara (alkaline preparations) for lekhan, chedana, dahana
Agnikarma: cauterization in selected cases
Raktamokṣaṇa: Jalauka, Sirāvyadha in Rakta-pradhāna Arśas
Āhāra–Vihāra: Pathya sevana like yava, kulattha, takra, mudga, ghṛta; avoidance of guru, abhishyandi &amp; vidāhi dravya</t>
  </si>
  <si>
    <t>(Palliative measures)
Takra sevana
Use of Triphalā, Haritaki with ghṛta
Sitz bath with warm water + Triphalā
Internal use of Arśoghna dravyas (like Arshoghna vati)</t>
  </si>
  <si>
    <t>Guru, snigdha, abhishyandi āhāra (curd, milk, oily heavy food)
Ati-madhura, ati-lavana, *ati-amla ahara
Divaswapna, ati-madyapana
Ati-vyayama, straining at stool</t>
  </si>
  <si>
    <t>As per Sushruta Samhita, Arśas Chikitsa:
Kṣara karma (caustic alkali application) is best for Śhataponaka, as it has multiple openings and is difficult to excise surgically.
If not manageable → Agnikarma or surgical excision (Arśas Chedana)
Local application of Kṣara Sutra in chronic cases.
Internal medicines:
Triphala, Haritaki, Aragwadha, Kutaja, Vidanga, Pippali (for deepana–pachana &amp; anulomana)
Takra siddha yoga – very beneficial in Arśas
* Classical Reference:
Sushruta Samhita – Nidana Sthana 2, Chikitsa Sthana 6
Charaka Samhita – Chikitsa Sthana 14
Ashtanga Hridaya – Nidana 6, Chikitsa 8
🛑https://chat.whatsapp.com/BdWPi4q8r5v9FubOjpBHnn
17/09/2025, 22:11 - +91 76689 26746 added +91 75055 17516
17/09/2025, 22:11 - +91 73538 32999 added +91 99454 21548
17/09/2025, 22:11 - +91 62015 17335 added +91 85788 34240
17/09/2025, 22:11 - +91 70223 06031 added +91 93802 70930</t>
  </si>
  <si>
    <t>DHOOMADARSHI</t>
  </si>
  <si>
    <t>(Causes)
Classical references: Suśruta Saṃhitā, Uttara Tantra 7/11; Aṣṭāṅga Hṛdaya, Uttara Tantra 12
Atisevana of Rukṣa, Tikṣṇa, Uṣṇa dravyas
Excessive Krodha, Shoka, Divaswapna
Ati-śrama (excessive strain)
Vegadharana (suppression of natural urges)
Indulgence in Madhya, Krodha, Dhūma, Rajas
Vitiation of Vata and Pitta doshas</t>
  </si>
  <si>
    <t>Drushti kheda (eye fatigue)
Netra daha (burning sensation in eyes)
Kṛcchena darśanam (difficulty in vision)
Chala darśanam (seeing unstable/ shaky objects)
Prakāśāsahishnutā (intolerance to light)</t>
  </si>
  <si>
    <t>Dhoomavat darśanam → Seeing objects as if covered by smoke.
Avyakta darśi (unclear vision)
Drushti bhramsha (distortion of vision)
Rūkṣatā, daha, toda in eyes
Mandala around objects (halo appearance)</t>
  </si>
  <si>
    <t>Built &amp; nourishment – well-nourished / malnourished
Vital signs – Pulse, BP, Temperature, Respiratory rate
Pallor, Icterus, Cyanosis, Clubbing, Edema, Lymphadenopathy – checked routinely
Vision clarity &amp; visual acuity
Inspection of eyes – conjunctiva, sclera, cornea, pupil reactions
Fundus examination (if indicated)</t>
  </si>
  <si>
    <t>Ophthalmic system
Visual acuity test
Visual field testing
Funduscopy / ophthalmoscopic examination
Slit-lamp examination
Neurological system
Cranial nerve assessment (especially optic nerve – CN II)
Any signs of raised intracranial pressure
Other systems – Cardiovascular, Respiratory, Gastrointestinal (to rule out systemic causes of ocular involvement).</t>
  </si>
  <si>
    <t>Blood tests
CBC (to rule out anemia, systemic illness)
Blood sugar (FBS, PPBS, HbA1c – to rule out diabetic retinopathy)
Lipid profile (for vascular cause)
Ocular investigations
Visual acuity charting
Visual field testing (perimetry)
Fundus photography
Optical Coherence Tomography (OCT)
Fluorescein angiography (if needed)
Neurological investigations (if suspected)
CT/MRI brain and orbit
🛑https://chat.whatsapp.com/BdWPi4q8r5v9FubOjpBHnn</t>
  </si>
  <si>
    <t>1. Glaucoma (especially angle-closure / intermittent) with visual obscurations
2. Diabetic retinopathy
3. Hypertensive retinopathy
4. Age-related macular degeneration (AMD)
5. Optic neuritis / Optic neuropathy
6. Papilledema (raised intracranial pressure)
7. Vitreous opacities / Vitreous hemorrhage
8. Retinal vein occlusion
9. Cataract (early stage, producing smoky vision)</t>
  </si>
  <si>
    <t>Nidana sevana → Vata + Pitta prakopa
Doshas localize in Netra (especially Drushti mandala)
Vitiation of Tejo &amp; Vata bhava dravyas in eye → Kṣaya of normal Drushti
Produces avaranajanya drushti vikara → leading to smoky or hazy vision.</t>
  </si>
  <si>
    <t>Reference: Suśruta, Uttara Tantra; Aṣṭāṅga Hṛdaya
Nidana parivarjana (avoid causative factors)
Chakshushya dravya sevana (use of eye strengthening foods &amp; drugs)
Rasāyana prayoga (Amalaki, Yashtimadhu, Triphala)
Netra seka, Aschyotana, Anjana (topical eye procedures)
Ghrita prayoga (Snehapana with Triphala ghrita, Yashtimadhu ghrita)
Virechana karma (pitta shodhana)</t>
  </si>
  <si>
    <t>(Relieving Factors)
Cold application (Śītala dravya prayoga)
Ghrita based medicines
Rest to eyes
Avoidance of sun exposure and smoke</t>
  </si>
  <si>
    <t>Rūkṣa, Tikṣṇa, Uṣṇa ahara
Exposure to smoke, dust, wind, sun
Eye strain (reading, computer, excessive light)
Krodha, Shoka, Anidra</t>
  </si>
  <si>
    <t>GARBHASTHAPAKA</t>
  </si>
  <si>
    <t>Triphala Ghrita internal use
Saptamrita Lauha with honey/ghee
Yashtimadhu Ghrita for snehapana &amp; aschyotana
Tarpana karma with Triphala ghrita / Jeevantyadi ghrita
Nasya with Anu taila or medicated ghrita
Netra anjana with Sauviranjana / Rasanjana (mildly)
Rasayana therapy for eye rejuvenation
Classical References:
Suśruta Saṃhitā, Uttara Tantra, Timira–Kacha–Linganasas prakarana
Aṣṭāṅga Hṛdaya, Uttara Tantra 12
Bhāvaprakāśa Netra roga prakarana
🛑https://chat.whatsapp.com/BdWPi4q8r5v9FubOjpBHnn
CHIKITSA
📌DEFINITION
🔸Garbhasthāpaka Chikitsā refers to the treatment and therapeutic measures aimed at supporting conception and maintaining pregnancy, preventing recurrent abortions, and stabilizing the foetus in the womb.
📌DRUGS USED
🔸Ashoka (Saraca asoca)
🔸Lodhra (Symplocos racemosa)
🔸Shatavari (Asparagus racemosus)
🔸Yashtimadhu (Glycyrrhiza glabra)
🔸Amalaki (Emblica officinalis)
🔸Bala (Sida cordifolia)
🔸Nagakeshara (Mesua ferrea)
🔸Musta (Cyperus rotundus)
🔸Guduchi (Tinospora cordifolia)
🔸Kushtha (Saussurea lappa)
📌PROCEDURE
🔸Administration of Garbhasthāpaka dravyas in the form of:
🔸Kashaya (decoction)
🔸Phanta (infusion)
🔸Churna (powder with milk/ghee)
🔸Ghrita / Taila preparations
🔸Following Pathya (wholesome diet and regimen supportive of pregnancy).
🔸Avoiding Apathya (activities or food that disturb Vata-Pitta and can harm foetus).
🔸Use of Snehana (oleation) and Mridu Upakrama to keep Vata in balance.
📌INDICATED DISEASES
🔸Garbhapata (Recurrent miscarriage)
🔸Garbhasrava (Threatened abortion)
🔸Garbha vyapad (Complications of pregnancy)
🔸Vandhyatva (Infertility – supportive role)
📌 MUST BE AVOIDED IN
🔸Mṛtagarbha (dead foetus in womb)
🔸Garbha vyapad with severe complications (like congenital anomalies incompatible with life)
🔸When surgical/modern obstetric intervention is urgently required
🔸Pitta-prakopa or Aama conditions (until corrected)
📌 PRECAUTIONS IN TREATMENT
🔸Avoid strong Shodhana (panchakarma) during pregnancy.
🔸Careful dose adjustment to avoid uterine stimulation.
🔸Only Mridu (mild) drugs should be used.
🔸Strict avoidance of Apathya ahara-vihara (e.g., heavy exercise, fasting, spicy foods).
🔸Treatment must be done under close observation of both mother’s and foetus’s condition.
🛑https://chat.whatsapp.com/BdWPi4q8r5v9FubOjpBHnn</t>
  </si>
  <si>
    <t>BALA GRAHANI</t>
  </si>
  <si>
    <t>(निदानम् – Etiology)
Improper or untimely administration of anna (food) in children.
Ajīrṇa (indigestion) leading to formation of āmā.
Immature digestive system (undeveloped agni).
Daurbalya of grahaṇī due to kapha-prādhāna doṣa in children.
* Ref: Kāśyapa Saṃhitā, Grahaṇīroga Adhyāya</t>
  </si>
  <si>
    <t>(पूर्वरूपम् – Prodromal symptoms)
Ālasya (laziness, inactivity)
Arati (dislike towards food/activities)
Avipāka (improper digestion)
Hrīllāsa (nausea)
Jṛmbhikā (frequent yawning)
Gaurava (heaviness of body)
* Ref: Kāśyapa Saṃhitā, Grahaṇīroga</t>
  </si>
  <si>
    <t>(लक्षणम् – Symptoms)
Atisāra (diarrhoea/loose stools) often alternating with constipation.
Undigested food particles in stool.
Ajeerna lakṣaṇas: ādhmāna (bloating), śūla (abdominal pain).
Loss of bala, varṇa and utsāha.
Durbalatā (weakness) and kṛśatā (emaciation) in chronic cases.
* Ref: Kāśyapa Saṃhitā, Uttara-tantra</t>
  </si>
  <si>
    <t>General appearance – ill-looking, weak, undernourished
Built &amp; nourishment – signs of malnutrition (wasting, stunting)
Vital signs – temperature, pulse, respiration, blood pressure
Hydration status – dry tongue, sunken eyes, skin turgor
Pallor, icterus, cyanosis, edema, clubbing, lymphadenopathy
Weight &amp; growth chart assessment – weight-for-age, height-for-age</t>
  </si>
  <si>
    <t>Abdomen
Distension, visible peristalsis
Tenderness over umbilical/periumbilical region
Abdominal girth measurement
Hepatosplenomegaly
Bowel sounds – hyperactive/hypoactive
Gastrointestinal
Frequency, consistency, color, and odor of stools
Presence of undigested food particles, mucus, or blood
Signs of malabsorption
Other systems (to rule out systemic causes):
Respiratory (dehydration-related fast breathing)
Cardiovascular (circulatory collapse in severe dehydration)
CNS (irritability, lethargy in electrolyte imbalance)</t>
  </si>
  <si>
    <t>Stool examination
Routine microscopy (ova, cyst, parasites, fat globules, starch granules, pus cells)
Stool culture &amp; sensitivity
Reducing substances (for lactose intolerance)
Blood tests
CBC (anemia, infection, eosinophilia)
ESR/CRP (chronic infection/inflammation)
Electrolytes (Na⁺, K⁺, Cl⁻, HCO₃⁻ – dehydration, metabolic acidosis)
Liver function test (chronic diarrhea causes malnutrition affecting liver)
Serum albumin (protein deficiency, malabsorption)
Special tests
D-xylose absorption test (malabsorption)
Endoscopy/biopsy (if suspected celiac disease or IBD)
🛑https://chat.whatsapp.com/BdWPi4q8r5v9FubOjpBHnn</t>
  </si>
  <si>
    <t>(Modern Names Only)
1. Chronic diarrhea of childhood
2. Celiac disease
3. Lactose intolerance
4. Giardiasis / Amoebiasis
5. Irritable bowel syndrome (IBS) – pediatric
6. Inflammatory bowel disease (IBD) – Crohn’s disease, Ulcerative colitis
7. Cystic fibrosis (GI manifestation)
8. Protein-energy malnutrition (PEM) with diarrhea</t>
  </si>
  <si>
    <t>(सम्प्राप्तिः – Pathogenesis)
1. Due to mandāgni in children → āhāra not properly digested → formation of āmā.
2. Āmā vitiates doṣas (mainly kapha and vāta) and grahaṇī.
3. Leads to apāka anna nirgamaṇa (undigested food in stool).
4. Chronicity → depletion of bala, dhātus, and ojas.
Ref: Kāśyapa Saṃhitā – Grahaṇīroga Samprāpti</t>
  </si>
  <si>
    <t>Deepana &amp; Pācana: To kindle agni and digest āma.
Grahī dravyas: Substances with grahaṇī-stambhana property.
Rūkṣa and laghu āhāra to improve digestion.
Pathya āhāra: yava, mudga, śāli, bilva, dhānyaka.
Charaka Chikitsa 15 (Grahaṇīroga Chikitsā), Kāśyapa Saṃhitā</t>
  </si>
  <si>
    <t>(उपशय – Relieving factors)
Administration of laghu, deepana-pācana dravyas (pippalī, maricha, chitraka).
Proper pathya āhāra.
Śuṇṭhī-siddha jala.</t>
  </si>
  <si>
    <t>VISESHA  CHIKITSA (विशेषचिकित्सा – Specific line of treatment)</t>
  </si>
  <si>
    <t>(अनुपशय – Aggravating factors)
Guru, śīta, abhiṣyandī ahāra (curd, milk in excess, sweets).
Atisevana of madhura, amla, lavaṇa rasa.
Ati-snigdha bhojana.
Deepana–Pācana yogas:
Pippalī, maricha, śuṇṭhī, chitraka, musta.
Grahī yogas:
Bilvādī cūrṇa, *Grahaṇī-gutika.
Kṣīra-yoga (medicated milk) in chronic weakness.
In severe atisāra → Saindhava, Ativisha, Musta with stambhana dravyas.
Rasāyana for bala and oja vardhana: Āmalakī, Guḍūcī, Bala.
* Kāśyapa Saṃhitā, Charaka Chikitsa 15
🛑https://chat.whatsapp.com/BdWPi4q8r5v9FubOjpBHnn</t>
  </si>
  <si>
    <t>YUVANAPIDIKA</t>
  </si>
  <si>
    <t>(Etiology / Causes)
Excess intake of katu (pungent), amla (sour), lavana (salty) ahāra
Snigdha, guru, ushna ahāra in excess
Atisnāna (excessive bathing), Atimadhya sevana (alcohol, sour drinks)
Vihāra like divāsvapna (day sleep), ratrijāgaraṇa (night vigil), avyāyāma (sedentary life)
Rituvaiparītya (seasonal irregularities)
Kāma–krodha–chinta (psychological factors)
Hormonal changes in yauvana (adolescence).
Reference: Madhava Nidāna 54/34, Aṣṭāṅga Hṛdaya – Uttarasthāna 31/4</t>
  </si>
  <si>
    <t>(Prodromal symptoms)
Kandu (itching in face)
Daha (burning sensation)
Twak rūkṣata (dryness of skin)
Twak snigdhata (oily skin patches)
Sūkṣma kotha / eruptions before manifestation.</t>
  </si>
  <si>
    <t>(Clinical features)
Pidaka (eruptions, papules, pustules) on mukha, lalāta, nāsā, vakṣas, pṛṣṭha
Pain, burning, itching
Rakta–pitta–kapha dushti lakṣaṇa
Sometimes suppuration and pigmentation.
Reference: Madhava Nidāna 54/34:
“Mukhamandale prādurbhavanti pīḍakāḥ, yuvānām yuvanāpīḍikāḥ”</t>
  </si>
  <si>
    <t>General appearance
Nutritional status (BMI)
Skin type (oily, dry, combination)
Presence of seborrhea (oily skin, dandruff)
Stress/anxiety assessment
Menstrual history in females (for PCOS, hormonal imbalance)</t>
  </si>
  <si>
    <t>Skin system → distribution of acne (face, chest, back, shoulders), type (comedones, papules, pustules, nodules, cysts)
Endocrine system → features of hyperandrogenism (hirsutism, irregular menses, obesity, hair loss)
Gastrointestinal system → dietary habits, constipation, digestion
Other systemic signs → thyroid abnormalities, metabolic syndrome features</t>
  </si>
  <si>
    <t>Routine
CBC (to rule out infection/inflammation)
ESR/CRP (in inflammatory acne)
Hormonal profile (if indicated, esp. in females with irregular cycles/PCOS)
Serum Testosterone, DHEAS
LH, FSH
Prolactin
Thyroid profile (TSH, T3, T4)
Fasting Insulin / Glucose
Other
Lipid profile (if metabolic syndrome suspected)
Ultrasound pelvis (for PCOS suspicion)
🛑https://chat.whatsapp.com/BdWPi4q8r5v9FubOjpBHnn</t>
  </si>
  <si>
    <t>Acne rosacea
Perioral dermatitis
Folliculitis
Hidradenitis suppurativa
Drug-induced acneiform eruptions (steroids, lithium, isoniazid, phenytoin, etc.)
Keratosis pilaris
Tinea faciei (fungal infections resembling acne)</t>
  </si>
  <si>
    <t>Nidāna sevana → Kapha, Vāta and Rakta dushti
Kapha increases medogarbha pidaka
Rakta + Pitta vitiation causes raga (redness), daha (burning), srava (discharge)
Vata initiates rujā (pain), shosha (dryness)
Localized pidaka on mukha (face), vaksha (chest), pṛṣṭha (back).
Reference: Aṣṭāṅga Hṛdaya Uttarasthāna 31/4</t>
  </si>
  <si>
    <t>Nidāna parivarjana (avoid causative factors)
Raktaprasādana, raktapitta-hara chikitsā
Shodhana: Vamana, Virechana, Raktamokṣaṇa (if indicated)
Shamana:
Tikta–kashāya–madhura dravyas
Laghu, ruksha, sheetala āhāra
Raktashodhana aushadhi (blood-purifying herbs).</t>
  </si>
  <si>
    <t>(Palliative factors)
Use of Tikta rasa dravyas (Neem, Patola, Guduchi)
Cooling diet – milk, ghee, leafy vegetables
Regular vyayama, yoga, pranayama
Avoid oily, spicy, junk foods.</t>
  </si>
  <si>
    <t>DHANYAMLA DHARA</t>
  </si>
  <si>
    <t>Snigdha, amla, lavana ahara
Dadhi, matsya, mamsa, navanīta
Divāsvapna, ratrijāgaraṇa, stress
Cosmetics with oily base.
Shodhana
Vamana – to eliminate Kapha
Virechana – for Pitta &amp; Rakta dushti
Raktamoksha – Jalaukavacharana, Siravyadha in stubborn cases
Shamana (Internal medicines)
Manjishthādi kwātha
Sarivādi kwātha
Nimbādi churna
Khādirārishta
*Mahātiktaka ghṛta
External applications (Lepa/Pralepa)
Lodhra + Musta + Haridra + Chandana lepa
Nimba patra kalka
Kumkuma + Yashtimadhu face pack
Aloe vera pulp application.
Classical References
Madhava Nidāna, 54/34
Aṣṭāṅga Hṛdaya – Uttarasthāna 31/4
Sushruta Samhita, Nidāna sthāna 13/38
🛑https://chat.whatsapp.com/BdWPi4q8r5v9FubOjpBHnn
📌DEFINITION
Dhanyamla Dhara is a type of Parisheka therapy where Dhānyāmla (fermented liquid prepared from cereals) is continuously poured in a stream over the affected part or whole body for a specific time. It is mainly used in Kapha-Vāta disorders.
📌DRUGS USED
🔸Rice
🔸Horse gram (Kulatha)
🔸Navadhanya (different cereals)
🔸Citrus fruits (Nimbu, Tamarind)
🔸Dry ginger (Shunthi)
🔸Chilies (Maricha)
🔸Other sour substances
📌PROCEDURE
1. Prepare Dhānyāmla by fermenting cereals and sour substances for a few days.
2. Warm the liquid to a tolerable temperature.
3. Patient is made to lie on the table (Droni).
4. Dhānyāmla is poured in a continuous stream over the whole body or affected part for 30–45 minutes.
5. After completion, body is wiped and patient is allowed to rest.
📌INDICATED DISEASES
🔸Rheumatoid arthritis (Amavata)
🔸Osteoarthritis (Sandhivata)
🔸Sciatica (Gridhrasi)
🔸Obesity (Sthoulya)
🔸Hemiplegia (Pakshaghata)
🔸Parkinsonism (Kampavata)
🔸Skin diseases (Kustha)
📌MUST BE AVOIDED IN
🔸Severe debility
🔸Fever with Pitta predominance
🔸Open wounds or ulcers
🔸Extreme emaciation
🔸Pregnancy
🔸Severe anemia
📌PRECAUTIONS
🔸Maintain proper temperature of liquid (lukewarm, not too hot).
🔸Avoid exposure to cold after therapy.
🔸Monitor patient for excessive fatigue or discomfort.
🔸Use freshly prepared, properly fermented Dhānyāmla.
🔸Duration and frequency should be decided as per strength of patient (Rogi Bala) and disease condition.
🛑https://chat.whatsapp.com/BdWPi4q8r5v9FubOjpBHnn</t>
  </si>
  <si>
    <t>JATA KRIMI</t>
  </si>
  <si>
    <t>(Causes)
Mātuḥ duṣṭa stanya (vitiated mother’s milk)
Apakva anna pāna sevana
Asamyak pariṇāma of rasa dhātu during bālya avasthā
Agnimāndya → leading to production of āma
Doṣa prakopa, especially kapha and pitta
Reference: Suśruta Saṃhitā, Kālaprakaraṇam &amp; Aṣṭāṅga Hṛdaya</t>
  </si>
  <si>
    <t>Ālasya (laziness, weakness)
Ārocaka (loss of appetite)
Hṛllāsa (nausea)
Udaropīḍā (abdominal discomfort)
Kaṇṭha-kandu (itching in throat)</t>
  </si>
  <si>
    <t>(Clinical features)
Kaṇṭhāsada (irritation in throat)
Pīḍā in udara
Chardi (vomiting)
Kāsā (cough)
Raktāṅkura darśanam in mala
Tṛṣṇā, dāha (thirst, burning sensation)
Bāla kṣaya lakṣaṇas (emaciation, weakness, irritability)
Reference: Aṣṭāṅga Hṛdaya, Uttarasthāna</t>
  </si>
  <si>
    <t>General Appearance – Malnourished look, irritability, weak body build.
Pallor – Common due to iron deficiency anemia.
Nutritional status – Wasting, stunting.
Hydration status – To rule out dehydration in case of diarrhea.
Skin, hair, nails – Dry skin, brittle nails, hair changes (due to malnutrition/deficiencies).
Vital signs – Temperature, pulse, respiration, blood pressure.
Growth chart – Weight, height, head circumference (to check growth retardation).</t>
  </si>
  <si>
    <t>Abdomen –
Distension
Visible peristalsis
Abdominal tenderness
Palpable worm masses (rare in severe cases)
Gastrointestinal system –
Loss of appetite / abnormal cravings (pica)
Nausea, vomiting, diarrhea or constipation
Perianal itching (common in Enterobius infestation)
Respiratory system –
Cough, wheezing (seen in Ascaris larval migration).
CNS –
Irritability, restlessness, poor concentration (due to nutritional deficiencies).</t>
  </si>
  <si>
    <t>Stool Examination
Ova and cyst detection (microscopy).
Concentration methods if light infestation.
Complete Blood Count (CBC)
Anemia (low Hb, microcytic hypochromic).
Eosinophilia (common in helminthic infestations).
Serology / Antigen tests (if available) – ELISA, coproantigen tests.
Peripheral smear – To rule out nutritional anemia.
🛑https://chat.whatsapp.com/BdWPi4q8r5v9FubOjpBHnn</t>
  </si>
  <si>
    <t>Giardiasis
Amebiasis
Malnutrition (PEM, Kwashiorkor, Marasmus)
Iron deficiency anemia (non-parasitic cause)
IBS (Irritable Bowel Syndrome)
Celiac disease
Inflammatory bowel disease (rare in children, but considered)</t>
  </si>
  <si>
    <t>1. Doṣa duṣṭi (Kapha, pitta vitiation)
2. Agnimāndya → Āma utpatti
3. Duṣṭa rasa dhātu and stanya in bāla
4. Krimi utpatti in jaṭhara (alimentary tract)
5. Leads to śarīra upadrava like malnourishment, digestive issues</t>
  </si>
  <si>
    <t>Krimighna dravyas – Vidanga, Palāśa, Kuṭaja, Ajamodā
Dīpana-pācana – To correct agnimāndya
Kṛmi vamanam &amp; virecanam – expelling worms
Śirovirecana (Nasyam) if symptoms are in upper passages
Reference: Caraka Saṃhitā, Cikitsāsthāna Krimi Cikitsā</t>
  </si>
  <si>
    <t>(Relieving factors)
Administration of krimighna dravyas
Light diet, easily digestible foods
Dīpana, pācana auṣadhis</t>
  </si>
  <si>
    <t>Guru, snigdha āhāra (heavy, oily foods)
Ati dugdha sevana (excessive milk intake)
Ajīrṇa, āma sevana</t>
  </si>
  <si>
    <t>Saṃśodhana (Purificatory measures):
Vamana with Madanaphala
Virecana with Trivṛt, Harītakī
Niruha &amp; Anuvāsana basti with krimighna dravyas
* Saṃśamana (Pacification):
Vidanga cūrṇa with madhu
Palāśa kṣāra
Kuṭaja bark preparations
Krimighna lehyas (like Vidanga leha)
Ahāra-Vihāra:
Pathya: yūṣa, mūḍga, takra
Apathya: dadhi, dugdha, madhura rasa pradhāna āhāra
References:
Caraka Saṃhitā Cikitsāsthāna 7 (Krimi Cikitsā)
Suśruta Saṃhitā Uttarasthāna 54
Aṣṭāṅga Hṛdaya Uttarasthāna 35
🛑https://chat.whatsapp.com/BdWPi4q8r5v9FubOjpBHnn</t>
  </si>
  <si>
    <t>POORVAOOPAM (Premonitory symptoms)</t>
  </si>
  <si>
    <t>JATA KSHAYA (जातक्षय)</t>
  </si>
  <si>
    <t>(Causative factors)
Mātṛ-doṣa – defects in mother’s food, lifestyle, mental state during pregnancy (Caraka Sārīrasthāna 4/30).
Prajāpathi apacharaṇa – violation of natural conduct.
Garbha-dūṣaṇa – intrauterine insult due to maternal diet, behavior, diseases.
Kāla doṣa – conception at inappropriate time.
Beeja-doṣa – defect in ovum or sperm (Caraka Sūtrasthāna 17/74).
Poor intrauterine development.
Delayed growth milestones.
Low vitality and weakness noticed early.
Lack of bala (immunity), varṇa (complexion), medhā (intellect).</t>
  </si>
  <si>
    <t>Alpa-bala – low strength (Caraka Vimanastāna 8/122).
Alpa-varṇa – poor complexion.
Alpa-medhā – weak intellect and memory.
Alpa-āyus – short life span predicted.
Anupacaya – poor nourishment despite intake of food.
Durbalatā, Daihika-kṣhaya – emaciation and weakness.</t>
  </si>
  <si>
    <t>Built &amp; nourishment – degree of emaciation, BMI-for-age
Height &amp; weight – compared with WHO growth charts
Head circumference, mid-arm circumference – to assess growth &amp; nutrition
Pallor, icterus, cyanosis, clubbing, lymphadenopathy, edema – general signs
Skin &amp; hair changes – dryness, depigmentation, sparse hair, skin lesions
Oral cavity – glossitis, angular stomatitis, dental caries, delayed dentition
Musculoskeletal system – wasting of muscles, bony changes (rickets/osteomalacia)
Developmental milestones – motor, speech, social, cognitive delays</t>
  </si>
  <si>
    <t>Gastrointestinal system – hepatomegaly, abdominal distension, ascites, bowel habit
Respiratory system – recurrent respiratory infections, breath sounds
Cardiovascular system – tachycardia, murmurs (anemia-related)
Central nervous system – irritability, lethargy, delayed reflexes, neurodevelopmental delay</t>
  </si>
  <si>
    <t>Complete blood count (CBC) – anemia, leukocytosis, lymphopenia
Peripheral smear – microcytic hypochromic anemia, megaloblastic anemia
Serum proteins – albumin, globulin (low in protein-energy malnutrition)
Serum electrolytes – Na, K, Ca, Mg disturbances
Liver function test (LFT) – hypoproteinemia, altered enzymes
Renal function test (RFT) – to rule out chronic disease
Stool examination – parasites (Giardia, hookworm), malabsorption signs
Urine analysis – protein loss, renal cause of malnutrition
Micronutrient assays – serum iron, vitamin D, vitamin B12, folic acid, zinc
Immunological tests – CD4 count, immunoglobulin levels (in recurrent infections)
🛑https://chat.whatsapp.com/BdWPi4q8r5v9FubOjpBHnn</t>
  </si>
  <si>
    <t>Protein Energy Malnutrition (PEM) – Marasmus, Kwashiorkor
Micronutrient deficiencies – Iron deficiency anemia, Rickets (Vit D), Scurvy (Vit C), Pellagra (Niacin), Vitamin A deficiency
Chronic systemic diseases – Tuberculosis, Congenital heart disease, Chronic renal disease, Celiac disease, HIV
Endocrine &amp; metabolic disorders – Hypothyroidism, Growth hormone deficiency, Inborn errors of metabolism
Malabsorption syndromes – Celiac disease, Tropical sprue, Lactose intolerance
Chronic infections – Recurrent respiratory infections, Parasitic infestations
Psychosocial causes – Neglect, Poor feeding practices</t>
  </si>
  <si>
    <t>1. Beeja (sperm/ovum) or garbhāśaya (uterine) duṣṭi → improper garbha nirmāṇa.
2. Deficient dhātu-sāra formation during garbhāvasthā.
3. Bīja doṣa + Mātṛja &amp; Pitṛja bhāvas get affected → results in incomplete development of dhātus.
4. Manifestation after birth as Jāta Kṣhaya.</t>
  </si>
  <si>
    <t>Brimhaṇa (nourishing therapy) – Caraka Cikitsāsthāna 15.
Rasāyana prayoga – promotes bala, āyu, medhā.
Mātṛ-poshana during garbhāvasthā to prevent occurrence.
Samskāra-based upacāra – samskāra of newborn like jāta-karma, annaprāśana with medhya-bṛmhaṇa dravyas.</t>
  </si>
  <si>
    <t>(Relieving factors)
Proper brimhaṇa ahāra – kṣhīra (milk), ghṛta, māṃsa-rasa, mudga yūṣa.
Medhya rasāyana – Brahmi, Śaṅkhapuṣpī.
Suśruta (Sūtrasthāna 46/515) – use of balya, brihmaṇīya drugs.</t>
  </si>
  <si>
    <t>Rūkṣha, alpāhāra, laghu bhojana.
Ati-vyāyāma, rūkṣha-śīta vihāra.
Apatarpaṇa (emaciating regimen).</t>
  </si>
  <si>
    <t>Balya &amp; Brimhaṇa Rasāyana:
Aśvagandhā, Śatāvarī, Vidārī, Bala, Yastimadhu.
Kṣhīra-ghṛta preparations.
Medhya Rasāyana: Brahmī, Maṇḍūkaparṇī.
Lepa &amp; Abhyanga with balya tailas (Bala taila, Kṣhīrabala taila) for strength.
Suśruta Saṃhitā Cikitsāsthāna 24 – recommends rasāyana cikitsā for congenital deficiencies.
Classical References:
Caraka Sūtrasthāna 17/74 (Bīja doṣa and garbha vikāra).
Caraka Śārīrasthāna 4/30 (Mātṛja-pitṛja bhāva).
Caraka Vimānasthāna 8/122 (Lakṣaṇas of congenital defects).
Suśruta Sūtrasthāna 46/515 (Brimhaṇīya dravyas).
Aṣṭāṅga Hṛdaya Śārīrasthāna (Garbhotpatti and vikṛti).
🛑https://chat.whatsapp.com/BdWPi4q8r5v9FubOjpBHnn</t>
  </si>
  <si>
    <t>KARNA PUTANA</t>
  </si>
  <si>
    <t>(Etiology)
Excessive kapha and pitta vitiation in the karna pradeśa (ear).
Common causes:
Abhighāta (trauma to ear)
Krimi duṣṭi (infestation/infection)
Poor ear hygiene
Complications of other ear diseases
(Ref: Suśruta Saṃhitā, Uttara Tantra, Karna Roga Prakaraṇa)</t>
  </si>
  <si>
    <t>(Premonitory Symptoms
Kandu (itching in ear)
Śūla (mild pain)
Karṇa gaurava (heaviness in ear)
Karṇasrāva (watery or sticky discharge beginning)
Daha (burning sensation)</t>
  </si>
  <si>
    <t>(Clinical Features)
Bahu srāva (profuse purulent discharge from ear)
Tīvra śūla (severe ear pain)
Daha (burning)
Toda (pricking pain)
Srāva with durgandha (foul-smelling pus)
Śotha (swelling in ear passage)
(Ref: Aṣṭāṅga Hṛdaya, Uttara Tantra 19/4–6)</t>
  </si>
  <si>
    <t>Temperature (fever may indicate acute infection)
Pulse, respiration, blood pressure
Growth and nutritional status of child
Hydration status
General signs of systemic infection (malaise, irritability, loss of appetite)</t>
  </si>
  <si>
    <t>ENT Examination
Inspection of external ear (redness, swelling, discharge)
Palpation around ear (tenderness over mastoid region)
Otoscopy → tympanic membrane condition (bulging, perforation, retraction)
CNS Examination (rule out complications like meningitis, mastoiditis)
Respiratory System → coexisting upper respiratory infection
Oral cavity &amp; throat → adenoids, tonsillitis (common causes of recurrent ear infection)</t>
  </si>
  <si>
    <t>Blood tests:
CBC (raised WBC, neutrophilia in acute infection, eosinophilia if allergic)
ESR/CRP (inflammation markers)
Ear swab / discharge culture &amp; sensitivity → identify causative organism (bacterial/fungal)
Audiometry / Tympanometry → assess hearing loss
Imaging (if needed):
X-ray mastoid / HRCT temporal bone (rule out complications like mastoiditis, cholesteatoma)
🛑https://chat.whatsapp.com/BdWPi4q8r5v9FubOjpBHnn</t>
  </si>
  <si>
    <t>1. Acute Otitis Media
2. Chronic Suppurative Otitis Media (CSOM)
3. Otitis Externa (Swimmer’s ear)
4. Furunculosis of external ear
5. Cholesteatoma
6. Mastoiditis
7. Foreign body in ear with secondary infection
8. Otomycosis (fungal ear infection)</t>
  </si>
  <si>
    <t>(Pathogenesis)
Nidāna sevana → Kapha &amp; Pitta prakopa → Śoṇita duṣṭi → *Krimi / Doṣa-saṅghāta in Karna
Srotorodha (blockage of ear channels)
Pitta + Rakta duṣṭi leads to suppuration (pus formation)
Kapha adds prabandha (stickiness, heaviness, discharge).</t>
  </si>
  <si>
    <t>Śodhana
Karṇa śodhana (cleansing of pus, debris
Prakṣālana with Tikta-Kaṣāya dravya
* Śamana
Use of Taila / Ghṛta processed with Kaṣāya dravyas for ear instillation (Karna pūrana).
Kaṣāya dhāra on karna.</t>
  </si>
  <si>
    <t>(Relieving Factors)
Karṇa prakṣālana with Kaṣāya dravya
Karṇapūrana with Tikta-kaṣāya taila
Śīta prayoga reduces burning</t>
  </si>
  <si>
    <t>(Aggravating Factors)
Exposure to heat, smoke, dust
Excess use of oil in acute suppuration
Rūkṣa āhāra, Amla-katu-lavaṇa sevana
Nadī-snigdha sevana (swimming in contaminated water)</t>
  </si>
  <si>
    <t>21/09/2025, 17:15 - +91 95446 87331: 🔺CASE STUDY : 244</t>
  </si>
  <si>
    <t>(Specific Treatment)
Karna Pichu / Karṇa pūrana with medicated oils like:
Bilvādi Taila
Danti Taila
Nimbādi Taila
Vachādi Taila
Śamana yoga:
Guḍūcī, Nimba, Patola, Musta, Triphalā (in Kaṣāya form for prakṣālana)
Rasāyana for recurrence prevention
Krimighna yoga if krimi association suspected.
(Ref: Suśruta, Aṣṭāṅga Hṛdaya, Bhāvaprakāśa – Karna Roga Cikitsā)
🛑
📌DEFINITION
🔸Sira Vyadhanam is a para-surgical procedure described in Ayurveda where bloodletting is done by puncturing or incising a vein (sira) to expel vitiated blood (dushta rakta). It is considered the most effective among all Raktamokshana procedures.
📌DRUGS USED
🔸Haridra
🔸Nimba
🔸Jati
🔸Aragvadha
🔸Guduchi
🔸Triphala
🔸(These are mainly used for purification, dressing and healing after the procedure rather than during incision.)
📌PROCEDURE
1. Poorva karma (pre-procedure):
🔸Selection of patient and site.
🔸Snehana (oleation) and Swedana (fomentation).
🔸Preparation of sterile instruments.
2. Pradhana karma (main procedure):
🔸Patient positioned comfortably.
🔸Identification of vein (sira).
🔸Incision/puncture made with appropriate sharp instrument.
🔸Blood allowed to flow till signs of samyak raktamokshana (proper elimination).
3. Paschat karma (post-procedure):
🔸Acharya advised to stop blood flow by pressure, bandaging, and application of drugs like Haridra, Triphala, Nimba.
🔸Light diet and rest recommended.
📌INDICATED DISEASES
🔸Vatarakta
🔸Gridhrasi (sciatica)
🔸Visarpa
🔸Kushta (skin disorders)
🔸Netra roga (eye diseases)
🔸Arsha (piles)
🔸Vidradhi (abscess)
🔸Gout
🔸Dandaka roga (stiffness disorders)
🔸Manya stambha (cervical spondylosis)
📌Must Be Avoided In
🔸Bala (children)
🔸Vriddha (elderly)
🔸Garbhini (pregnant women)
🔸Kshata (trauma patients)
🔸Pandu (anemia)
🔸Ksheena (emaciated)
🔸Atisara (diarrhea)
🔸Jwara (fever)
🔸Severe dehydration
🔸Proper patient selection is essential.
🔸Avoid excessive bloodletting (can cause shock, murcha, or death).
🔸Use sterilized instruments and drugs.
🔸Ensure proper hemostasis and wound care.
🔸Monitor for signs of complications like dizziness, fainting, or excessive bleeding.
🛑https://chat.whatsapp.com/BdWPi4q8r5v9FubOjpBHnn</t>
  </si>
  <si>
    <t>SISINA VRDDHI</t>
  </si>
  <si>
    <t>(Etiology)
Mithyāhāra vihāra (improper diet &amp; lifestyle)
Ati-bharavahana (excessive weight lifting)
Vega-dharaṇa (suppression of natural urges)
Abhighāta (trauma to groin region)
Vāta prakopa hetu – rukṣa, śīta, laghu, kṣudhā, vyāyāma
(Ref: Suśruta Saṁhitā, Uttara Tantra – Vṛddhi Roga Prakaraṇa)</t>
  </si>
  <si>
    <t>(Prodromal Symptoms)
Śūla in groin region
Gaurava, aśakti in upastha
Kṣudra-śotha around scrotum
Vātapūrita śabda (feeling of air-filled swelling)</t>
  </si>
  <si>
    <t>(Clinical Features)
Śiśne avṛddhi – swelling in penis/scrotal region
Śūla (pain), Toda (pricking sensation)
Sthira, guru, vāta-pūrṇadr̥ti śotha
Bṛṁhaṇa (progressive enlargement)
Difficulty in walking, sitting, coitus
(Suśruta: Vṛddhi types include – Vātaja, Pittaja, Kaphaja, Raktaja, Medoja, Mūtraja, Antraja)</t>
  </si>
  <si>
    <t>Vitals: Pulse, Blood Pressure, Temperature, Respiratory rate
Build &amp; Nourishment: Nutritional status, BMI
General Appearance: Anemia, jaundice, cyanosis, edema, dehydration
Lymph nodes: Inguinal lymphadenopathy
Skin &amp; Mucosa: Ulceration, pigmentation, lesions
Systemic Examination:
Cardiovascular system – to rule out edema due to systemic causes
Respiratory system – lung involvement in systemic infections
Abdomen – hepatosplenomegaly, ascites
Genitourinary system – testicular, scrotal, and urethral changes
* Local Examination (of Penis)
Inspection – swelling (site, size, shape, surface, color, temperature)
Palpation – tenderness, consistency (soft/firm/hard), reducibility, fluctuation
Check for discharge, ulcer, phimosis, paraphimosis
Transillumination test if cystic swelling suspected</t>
  </si>
  <si>
    <t>21/09/2025, 17:16 - +91 95446 87331: 🔺CASE STUDY : 244</t>
  </si>
  <si>
    <t>Blood Tests:
CBC (infection, anemia)
ESR/CRP (inflammation)
Blood sugar (diabetes – risk of infection)
Urine Examination: Routine &amp; culture (infection, STI-related changes)
Swab / Culture from discharge / ulcer (if present)
Serology: HIV, VDRL, HBsAg, HCV (STD screening)
USG of Penis &amp; Scrotum – to rule out cyst, tumor, abscess, hydrocele extension
Biopsy / FNAC – if growth/mass suspected
🛑https://chat.whatsapp.com/BdWPi4q8r5v9FubOjpBHnn</t>
  </si>
  <si>
    <t>1. Penile cellulitis
2. Penile abscess
3. Penile edema due to filariasis
4. Paraphimosis
5. Phimosis with secondary infection
6. Penile carcinoma
7. Benign penile cyst / tumor (sebaceous cyst, epidermoid cyst, lipoma)
8. Sexually transmitted infections (syphilitic chancre, chancroid, herpes)
9. Lymphedema of penis</t>
  </si>
  <si>
    <t>1. Doṣa prakopa (mainly Vāta with Kapha association).
2. Doṣa sañcaya in nābhi–vasti–śiśna pradeśa.
3. Dhātu duṣṭi (rakta, medo, māṁsa).
4. Utkleśa and sthānasamśraya in vr̥ṣaṇa/śiśna → Vṛddhi roga utpatti.</t>
  </si>
  <si>
    <t>Nidāna parivarjana – avoid causative factors.
Dōṣa śamana according to dominance:
Snehana (internal &amp; external)
Svedana (upanāha, prakṣālana)
Basti (especially Vātaja type)
Lepa, Upanāha, Parisheka with vātahara dravyas.
Śamana aushadhi like:
Daśamūla kvātha
Guggulu preparations
Kṣīrabala taila, Mahānārāyaṇa taila for abhyanga</t>
  </si>
  <si>
    <t>(Palliative Measures)
Sneha abhyanga with taila
Uṣṇa upanāha &amp; parisheka
Vātahara āhāra – yūṣa, mūlaka, godhūma, śāli</t>
  </si>
  <si>
    <t>VISESHA  CHIKITSA (Specific Treatment)</t>
  </si>
  <si>
    <t>Ati-vyāyāma, ati-bharavahana
Śīta-jala-sevana
Rūkṣa, kaṭu, tikṣṇa, laghu āhāra
Mithuna ati-sevana
Vātaja Siśina Vṛddhi – Sneha, Sveda, Basti, Upanāha with uṣṇa dravya
Pittaja – Tikta, Madhura, Śīta dravya, Ghṛta prayoga
Kaphaja – Lepa with kaṭu, tikta, uṣṇa dravya, Vamana, Śodhana
Raktaja – Sirāvyadha, Rakta mokṣa
Medoja – Lekhana cikitsā, Rukṣa upakrama
Mūtraja / Antraja (hernia-like) – Śastra karma (Suśruta suggests Bhedana, Chedana, Lekhana, etc.)
(Ref: Suśruta Saṁhitā, Uttara Tantra 55; Aṣṭāṅga Hṛdaya, Nidāna sthāna 12)
🛑https://chat.whatsapp.com/BdWPi4q8r5v9FubOjpBHnn</t>
  </si>
  <si>
    <t>ARAKEELAKA</t>
  </si>
  <si>
    <t>(Etiology / Causative factors)
Apathyāhāra-vihāra (improper diet &amp; lifestyle) – excessive intake of guru, snigdha, ati-māṃsa, abhojana, ajīrna bhojana
Vegavidharana – suppression of natural urges.
Straining during defecation.
Ati vyāyāma, ati-bharavahana – excessive exercise or carrying heavy loads.
Kṣata (trauma) in guda pradeśa.
Mentioned in Suśruta Saṃhitā, Nidāna Sthāna 2/4 under gudaroga nidāna.</t>
  </si>
  <si>
    <t>(Prodromal symptoms)
Guda kandu (itching in anus).
Slight pain or burning sensation.
Sense of obstruction during defecation.
Feeling of heaviness in guda.
(Ref: Madhava Nidāna, Gudaroga Nidāna adhyāya)</t>
  </si>
  <si>
    <t>Externally seen small, hard, nail-like growths around guda (anal region).
Pain and obstruction during defecation.
Rakta strava (bleeding sometimes).
Ruk (sharp pain), daha (burning), kandu (itching).
The name “Ārakeelaka” given due to resemblance with arā (spoke of wheel) or keelaka (nail-like projection).
(Ref: Suśruta Saṃhitā, Nidāna Sthāna 2/4)</t>
  </si>
  <si>
    <t>General appearance – built, nourishment, pallor, edema
Vital signs – pulse, BP, temperature, respiratory rate
Skin &amp; mucous membranes – pallor, icterus, cyanosis, clubbing
Lymph nodes – inguinal and other groups</t>
  </si>
  <si>
    <t>SYSTEMIC / LOCAL EXAMINATION</t>
  </si>
  <si>
    <t>Cardiovascular system – rule out cardiac causes of rectal bleeding/edema
Respiratory system – for general health assessment
Abdomen – tenderness, hepatosplenomegaly, ascites
Per rectal examination – external inspection for hemorrhoids, fissure, sentinel pile, prolapse, fistula opening; digital rectal exam for mass, tenderness, stricture.
Inspection of anal region for swelling, color, prolapse, discharge
Digital rectal examination (DRE) – to assess consistency, induration, tenderness, relation to anal canal
Proctoscopy / Sigmoidoscopy – direct visualization of rectal mucosa
Assessment of sphincter tone</t>
  </si>
  <si>
    <t>Routine blood tests:
CBC (for anemia, infection)
ESR/CRP (inflammatory markers)
Stool examination: occult blood, parasites, infection
Blood sugar – diabetes screening (wound healing issues)
Liver function tests – in chronic rectal bleeding
Urine routine – to rule out systemic disease
Special: Colonoscopy, Biopsy (if suspected malignancy)
🛑https://chat.whatsapp.com/BdWPi4q8r5v9FubOjpBHnn</t>
  </si>
  <si>
    <t>Hemorrhoids (Piles)
Anal fissure
Rectal prolapse
Fistula-in-ano
Perianal abscess
Anal carcinoma
Inflammatory bowel disease (Ulcerative colitis, Crohn’s disease with perianal involvement)</t>
  </si>
  <si>
    <t>1. Nidāna sevana → Vāta-kapha prakopa.
2. Doṣa sañcaya in guda pradeśa.
3. Srotorodha + mamsa granthi formation.
4. Arising of nail-like projections (polyp/anal wart-like).</t>
  </si>
  <si>
    <t>Vātānulomana – use of mridu virecana, sneha dravya.
Lepa &amp; Pralepa with kṣāra &amp; herbal pastes for external shrinkage.
Raktashodhana – if bleeding is present.
Pathya–apathya regulation.</t>
  </si>
  <si>
    <t>(Palliative measures beneficial)
Kṣāra karma (local application of alkali).
Kṣāra sutra if pedunculated.
Sitz bath with trikatu, pañcavalkala kvātha.
Use of tikta, kaṣāya rasa dravyas.</t>
  </si>
  <si>
    <t>Ati-sneha bhojana.
Excessive vyāyāma, rūkṣa āhāra.
Viruddhāhāra.
Prolonged sitting &amp; straining.</t>
  </si>
  <si>
    <t>Suśruta (Chikitsa sthāna 6/9-10) prescribes:
Kṣāra karma – pradhāna chikitsā for ārakeelaka.
[Specific Ayurvedic treatment, formulation or procedure]
Śastra karma – surgical excision if severe.
Internal use of Triphala guggulu, Aragvādādi kaṣāya, Abhaya ādi yoga for śodhana.
🛑https://chat.whatsapp.com/BdWPi4q8r5v9FubOjpBHnn
22/09/2025, 08:53 - Dr sonu kailas k: https://chat.whatsapp.com/G5EP8Y0Pu2BJihgXg1MVrk?mode=ems_copy_t &lt;This message was edited&gt;
22/09/2025, 09:25 - Dr sonu kailas k: 🔥 *PRABODHA – 2 Month Certificate Course* 🔥
👉 Ayurveda + Modern Diagnostics + Emergency Medicine
✅ ECG, X-Ray, USG, MRI
✅ Marma Stimulation in Emergencies
✅ Complete Clinical Clarity
Limited seats – Block Now at ₹_______________‼️*
For more info 👇
📞 9074247488</t>
  </si>
  <si>
    <t>SUTIKA MAKKALAM</t>
  </si>
  <si>
    <t>(Etiology / Causative factors)
Improper care of mother (sutika) and neonate.
Dushita āhāra, garbhashaya dusti, vitiated doshas transferred during delivery.
Premature birth, difficult labor, birth trauma.
Exposure to cold, unhygienic environment, infections.
(Ref: Kashyapa Samhita, Sutika Chikitsa Adhyaya; Suśruta – Stri Roga &amp; Sutika Roga references)</t>
  </si>
  <si>
    <t>(Prodromal symptoms)
Restlessness, excessive crying
Poor suckling
[Early premonitory signs before manifest disease]
Weakness, lethargy</t>
  </si>
  <si>
    <t>(Clinical features)
Fever, raktapitta / rakta dhatu dushti signs in neonate
Vomiting, diarrhea
Jaundice (peetavarna)
Lethargy, pallor, dehydration
Skin eruptions / pustules in severe cases
Failure to thrive
(Ref: Kashyapa Samhita – Sutika &amp; Makkala Chikitsa; Madhava Nidana – Neonatal disorders context)</t>
  </si>
  <si>
    <t>1. Vitiation of Vāta, Pitta, Kapha due to improper sutika shiksha.
2. Rakta &amp; Mamsa dhatu dusti → systemic manifestations.
3. Leads to weakness, fever, irritability, skin eruptions in neonates.</t>
  </si>
  <si>
    <t>Shodhana not usually done in neonates; focus on Shamana.
Ensure sutika shuddhi &amp; hygiene.
Use Tikta, Kashaya, Laghu Ahara for mother’s milk.
Ghrita / Taila preparations for minor local manifestations (like Nimba Taila for pustules).
Maintain warmth, proper feeding, hydration.</t>
  </si>
  <si>
    <t>(Relieving factors)
Proper sutika care: clean, warm environment, balanced diet.
Breastfeeding at proper intervals
Mild herbal decoctions in mother improving quality of milk</t>
  </si>
  <si>
    <t>(Aggravating factors)
Untimely feeding / insufficient milk
Cold, unhygienic environment
Overfeeding or improper diet in mother
Exposure to infections</t>
  </si>
  <si>
    <t>Rasayana preparations for neonates to improve immunity (Bala Rasayana, Chyawanprasha in small doses as per age)
Nimba, Haridra, Triphala taila for minor skin infections
Lepanam / local applications for pustules
Monitor fever, hydration, and systemic signs for timely intervention
(Ref: Kashyapa Samhita – Sutika &amp; Makkala Chikitsa; Suśruta – Stri &amp; Sutika Roga)</t>
  </si>
  <si>
    <t>Vital signs:
Temperature (hypothermia or fever)
Heart rate (tachycardia/bradycardia)
Respiratory rate (tachypnea, grunting, retractions)
Blood pressure (if measurable)
Weight, length, head circumference
General appearance: lethargy, irritability, feeding difficulty, pallor, cyanosis
Hydration status: skin turgor, mucous membranes</t>
  </si>
  <si>
    <t>* Skin &amp; Mucosa
Jaundice (icterus)
Rash, petechiae, or bruising
Umbilical cord stump: signs of infection
Respiratory System
Breathing pattern: grunting, nasal flaring, retractions
Oxygen saturation
Cardiovascular System
Heart sounds: murmurs, gallop
Peripheral perfusion: capillary refill
Abdominal Examination
Liver and spleen size (hepatosplenomegaly)
Distension, tenderness
CNS Examination
Level of alertness
Tone (hypertonia/hypotonia)
Reflexes (Moro, sucking, grasp)
6. Genitourinary System
Urine output, genital anomalies
Signs of infection</t>
  </si>
  <si>
    <t>CBC with differential: leukocytosis/leukopenia, thrombocytopenia
CRP / ESR: inflammatory markers
Blood culture: to detect sepsis
Serum bilirubin: for jaundice evaluation
Blood glucose: hypoglycemia in ill neonates
Urine and CSF analysis: if infection suspected
Chest X-ray: if respiratory distress present
🛑https://chat.whatsapp.com/BdWPi4q8r5v9FubOjpBHnn</t>
  </si>
  <si>
    <t>1. Neonatal sepsis (early or late onset)
2. Neonatal jaundice (physiological vs pathological)
3. Neonatal respiratory distress syndrome (RDS)
4. Transient tachypnea of the newborn (TTN)
5. Congenital heart disease (CHD)
6. Hypoglycemia / metabolic disorders
7. Neonatal meningitis
8. Birth trauma-related complications</t>
  </si>
  <si>
    <t>Rasayana preparations for neonates to improve immunity (Bala Rasayana, Chyawanprasha in small doses as per age)
Nimba, Haridra, Triphala taila for minor skin infections
Lepanam / local applications for pustules
Monitor fever, hydration, and systemic signs for timely intervention
(Ref: Kashyapa Samhita – Sutika &amp; Makkala Chikitsa; Suśruta – Stri &amp; Sutika Roga)
🛑https://chat.whatsapp.com/BdWPi4q8r5v9FubOjpBHnn</t>
  </si>
  <si>
    <t>AJAGALLIKA</t>
  </si>
  <si>
    <t>(Etiology / Causative factors)
Caused by vitiation of Kapha and Rakta along with obstruction of Vāta.
Unwholesome diet and lifestyle that increase Kapha (guru, snigdha, sheetala āhāra), excessive intake of curd, fish, incompatible food.
Local trauma, unhygienic practices.
(Ref: Suśruta Saṃhitā – Nidanasthāna, Kushta &amp; Granthi contexts, Madhava Nidāna, Adhyāya on Granthi)</t>
  </si>
  <si>
    <t>Localised kandu (itching)
Slight śotha (swelling)
Sūkṣma vedanā (mild pain)
Raga mandala (slight reddish patches)</t>
  </si>
  <si>
    <t>(Clinical features)
Śotha – localized rounded swelling
Ruk / Toda – pain, pricking type
dāha – burning sensation
Śyāva–rakta varṇa (blackish-red discoloration)
Indurated and firm swelling, difficult to move.
Suppuration may occur later.
(Ref: Suśruta – Nidāna &amp; Cikitsā sthāna; Madhava Nidāna – Granthi)</t>
  </si>
  <si>
    <t>Built, nourishment, hydration status
Temperature (fever)
Pulse rate (tachycardia if fever present)
Blood pressure
Respiratory rate
General appearance: malaise, fatigue, facial swelling
Lymph node examination (submandibular, pre-auricular)</t>
  </si>
  <si>
    <t>1. Local (Head &amp; Neck) Examination
Inspection:
Unilateral or bilateral parotid swelling (below and in front of ear)
Swelling extends from angle of mandible to mastoid region
Overlying skin: stretched, shiny, not inflamed initially
Palpation:
Tender, firm swelling
Hotness may be present in acute stage
No fluctuation (unless suppuration occurs)
Mouth:
Redness/swelling at parotid duct opening
Pain while chewing or swallowing sour foods
2. Other Systems (for complications)
Abdomen: check for tenderness (pancreatitis, orchitis)
Genital examination (orchitis in males)
CNS examination (rule out meningitis/encephalitis in severe cases)</t>
  </si>
  <si>
    <t>CBC: mild leukopenia with relative lymphocytosis
Serum amylase: elevated (due to salivary gland inflammation)
LFT: to rule out hepatitis (rare complication)
Urine amylase: may be increased
Mumps IgM antibody (ELISA) – diagnostic test
PCR for mumps virus RNA (where available)
🛑https://chat.whatsapp.com/BdWPi4q8r5v9FubOjpBHnn</t>
  </si>
  <si>
    <t>1. Bacterial parotitis (suppurative)
2. Cervical lymphadenitis
3. Dental abscess
4. Sjogren’s syndrome (chronic, autoimmune)
5. Parotid neoplasm (benign or malignant)
6. Sialolithiasis (salivary duct stones)
7. Cellulitis of submandibular region</t>
  </si>
  <si>
    <t>(Pathogenesis)
1. Nidāna sevana → Vitiation of Kapha &amp; Rakta → Obstruction of Vāta.
2. Vitiated doṣas lodge in māṃsa dhātu → cause granthi rūpa śotha.
3. Leads to Ajagallikā – a firm, painful swelling (similar to carbuncle/furuncle in modern concept).</t>
  </si>
  <si>
    <t>Langhana (lightening therapy)
Rukṣa lepa (drying applications)
Śodhana cikitsā (Vamana, Virechana if indicated)
Raktamokṣaṇa (bloodletting in localized region)
Lepa &amp; Pralepa with Kaṣāya, Tikta dravyas
(Ref: Suśruta – Cikitsā sthāna, Śotha &amp; Granthi cikitsā)</t>
  </si>
  <si>
    <t>(Relieving factors)
Application of kṣāra, tikta, kaṣāya dravyas
Śīta upanāha in early stage
Śodhana procedures bring relief</t>
  </si>
  <si>
    <t>CHEDHANA KARMA</t>
  </si>
  <si>
    <t>(Aggravating factors)
Intake of guru, snigdha, abhiṣyandī āhāra (curd, fish, milk with sour substances)
Day sleep
Hot, oily, heavy ahāra
Local trauma / pressure on swelling
In early stage – Lepa with Kaṣāya–Tikta dravyas like Nimba, Triphalā, Haridra, Daruharidra.
If suppuration occurs → do Vidalana (incision &amp; drainage) followed by Vrana Śodhana &amp; Ropana measures.
Raktamokṣaṇa (Sirāvyadha / Jalaukā avacharana) in inflammatory stage.
Ghṛta / Taila preparations like Pañcatiktaka ghṛta, Nimba taila in healing stage.
(Ref: Suśruta Cikitsā sthāna – Śotha &amp; Granthi cikitsā; Aṣṭāṅga Hṛdaya – Granthi cikitsā)
🛑https://chat.whatsapp.com/BdWPi4q8r5v9FubOjpBHnn
📌DEFINITION
🔸Chedhana Karma is one of the Śaṣṭi Upakrama (60 measures for wound management), defined as the surgical procedure of incising or excising unwanted/abnormal tissues such as abscesses, cysts, or overgrowths, to allow drainage or removal.
📌DRUGS USED
🔸Haridra
🔸Nimba
🔸Triphala
🔸Daruharidra
🔸Lodhra
🔸Yashtimadhu
🔸Honey (Madhu)
🔸Ghee (Ghrita)
(mainly for cleansing, healing, dressing after incision)
📌PROCEDURE
1. Poorva Karma (Preparation):
🔸Patient examination, consent, cleansing of area, local or systemic snehana–swedana if required.
2. Pradhana Karma (Main procedure):
🔸Sterilize area → make incision with sharp instrument (scalpel/ancient shastra).
🔸Allow pus/blood/discharge to drain.
🔸Remove necrosed or abnormal tissue if present.
3. Paschat Karma (Aftercare):
🔸Wash wound with antiseptic decoction (Triphala Kashaya, Nimba Kashaya).
🔸Apply Vrana Ropana drugs (Haridra, Madhu, Ghrita, Lodhra).
🔸Bandaging and regular dressing.
🔸Shodhana and Ropana therapy as per need.
📌INDICATED DISEASES
🔸Vidradhi (Abscess)
🔸Bhagandara (Fistula-in-ano)
🔸Arsha (Hemorrhoids – external excision type)
🔸Arbuda (Tumor)
🔸Granthi (Cyst/Benign swelling)
🔸Vrana with pus collection
🔸Dushta Vrana (Non-healing ulcer)
📌MUST BE AVOIDED IN
🔸Atisthoola (Obese) and Ati-krisha (very weak) patients
🔸Bala (children), Vriddha (elderly), and Garbhini (pregnant women)
🔸Bleeding disorders (Raktapitta, hemophilia-like conditions)
🔸Severe debility, cachexia
🔸Patients unfit for surgery (cardiorespiratory weakness, uncontrolled diabetes, etc.)
📌PRECAUTIONS
🔸Strict aseptic measures during incision
🔸Ensure proper hemostasis after procedure
🔸Avoid injury to vital structures (nerves, vessels)
🔸Post-operative care with Shodhana-Ropana drugs
🔸Regular dressing and observation for infection
🔸Proper dietary regimen (Pathya–Apathya) for wound healing
🛑https://chat.whatsapp.com/BdWPi4q8r5v9FubOjpBHnn</t>
  </si>
  <si>
    <t>UTTPHULLIKA (उत्फुल्लिका)</t>
  </si>
  <si>
    <t>(Etiology / Causative factors)
(As per Charaka, Suśruta, Madhava Nidāna) – General Nidāna of Kuṣṭha applicable:
Viruddhāhāra sevana (incompatible foods)
Guru, snigdha, ati-madhura, dadhi sevana
Matsya–dugdha sevana
Divāsvapna
Asatmya sevana
Abhyavahāra of navanna, adhyashana
Beejadoṣa (genetic predisposition)</t>
  </si>
  <si>
    <t>(Premonitory features)
Kandu (itching)
Toda (pricking pain)
Daha (burning sensation)
Varṇa vaivarnyata (discoloration)
Slight raised eruption (pre-stage of papules/lesions)</t>
  </si>
  <si>
    <t>(Clinical features)
Charaka &amp; Suśruta:
Small, red, round eruptions, slightly elevated
Pidaka rūpa (looks like small pustules)
Painful, burning sensation
Gradually enlarges
Mostly localized but can spread
Madhava Nidāna: resembles pidaka, with kṛṣṇa-rakta varṇa, surrounded with burning and pain</t>
  </si>
  <si>
    <t>Vital signs: Temperature, pulse, BP, respiration
Pallor, icterus, cyanosis, clubbing, lymphadenopathy, edema
General health status and nutritional condition</t>
  </si>
  <si>
    <t>Skin:
Localized swelling, redness, tenderness, central suppuration (pustule/pointing abscess)
Surrounding cellulitis
Number, size, distribution of lesions
Lymph nodes: Regional lymphadenitis
Other systems: Respiratory, cardiovascular, GIT, CNS – usually normal, but assessed for systemic spread (sepsis)</t>
  </si>
  <si>
    <t>CBC: Leukocytosis, neutrophilia (suggesting acute infection)
Blood sugar: To rule out diabetes (predisposing factor)
Culture &amp; sensitivity (pus swab): To identify organism (commonly Staphylococcus aureus) and antibiotic sensitivity
Urine routine &amp; blood tests: If recurrent boils → screen for diabetes or immunodeficiency
ESR/CRP: Raised in infection/inflammation
🛑https://chat.whatsapp.com/BdWPi4q8r5v9FubOjpBHnn</t>
  </si>
  <si>
    <t>1. Furuncle
2. Carbuncle
3. Folliculitis
4. Cellulitis
5. Hidradenitis suppurativa
6. Epidermoid cyst (infected)
7. Cutaneous abscess</t>
  </si>
  <si>
    <t>(Pathogenesis)
Tridoṣa (mainly Pitta-Kapha pradhāna) + Rakta dhātu duṣṭi
Doṣas get vitiated due to nidāna sevana
Enter into tvak, rakta, māmsa, ambu (dūṣyas)
Leads to pidaka-utpatti (papular eruptions) with daha &amp; kandu</t>
  </si>
  <si>
    <t>(General line of treatment for Kuṣṭha)
(As per Charaka Cikitsā Sthāna 7, Suśruta Cikitsā Sthāna 9)
1. Śodhana – Vamana, Virecana, Raktamokṣaṇa
2. Śamana – Internal &amp; external medicines
3. Pathya-apathya – Avoid viruddhāhāra, follow kuṣṭha-hara diet</t>
  </si>
  <si>
    <t>(Relieving factors)
Tikta–kaṣāya rasa auṣadha sevana
Śīta upacāra
Raktaprasādaka cikitsā
Lepa &amp; pariseka with tikta, kaṣāya, katu dravyas</t>
  </si>
  <si>
    <t>VISESHA  CHIKITSA (Specific treatment of Utphullikā)</t>
  </si>
  <si>
    <t>(Aggravating factors)
Ati-uṣṇa, amla, lavaṇa sevana
Ati-madhura, snigdha, guru āhāra
Dadhi, matsya–dugdha sevana
Divāsvapna, ajīrṇa
Śodhana:
Virecana with Trivṛt, Aragvadha preparations
Raktamokṣaṇa (Jalaukā, Sirāvyadha if localized)
Śamana:
Panchatikta ghṛta
Mahātiktaka ghṛta
Khādirāri guṭika
Ārogya vardhinī vaṭi
External:
Lepa with Khādira, Nimba, Aragvadha, Triphala
Pariseka with Panchavalkala kvātha
Taila: Nimba taila, Aragvadhādi taila
Classical Reference
Charaka Saṃhitā – Cikitsā Sthāna 7 (Kuṣṭha Cikitsā)
Suśruta Saṃhitā – Nidāna Sthāna 5, Cikitsā Sthāna 9
Madhava Nidāna – Kuṣṭha Nidāna Adhyāya
🛑https://chat.whatsapp.com/BdWPi4q8r5v9FubOjpBHnn</t>
  </si>
  <si>
    <t>ŚUṢKA REVATI</t>
  </si>
  <si>
    <t>(Causative factors)
Mithyā āhāra vihāra (improper food &amp; lifestyle)
Vāta prakopakāra hetu (excessive fasting, over-exertion, suppression of natural urges, excessive intercourse)
Kṣaya of kapha &amp; rasa dhātu leading to vāta prakopa
(Ref: Caraka Saṃhitā Cikitsāsthāna 30/28)</t>
  </si>
  <si>
    <t>(Prodromal features)
Rukṣatā in yoni
Vaivarnyam (discoloration)
Kṣobha of vāta seen as mild śūla &amp; stambha</t>
  </si>
  <si>
    <t>(Symptoms)
Yonigata rukṣatā (dryness of vagina)
Śūla (pain in yoni)
Daha occasionally
Kṛcchrata in maithuna (dyspareunia)
Ārati (discomfort, dissatisfaction)
(Ref: Caraka Saṃhitā Cikitsāsthāna 30/28)</t>
  </si>
  <si>
    <t>Vital signs: Pulse, BP, Temperature, Respiration
General health status: nutrition, hydration, systemic illness signs
Associated systemic conditions (e.g., rheumatoid arthritis, Sjögren’s syndrome, diabetes, thyroid disorders)</t>
  </si>
  <si>
    <t>Musculoskeletal system: Look for joint pain/swelling (RA, Sjögren’s)
ENT: Dryness of mouth, throat (Sjögren’s)
Skin &amp; Mucosa: Dry skin, cracks, mucosal changes
Neurological: Nerve palsy affecting lacrimation
Endocrine: Thyroid enlargement, signs of diabetes mellitus</t>
  </si>
  <si>
    <t>Blood tests
CBC, ESR, CRP (inflammatory markers)
Blood sugar (FBS, PPBS, HbA1c) – to rule out diabetes
Thyroid profile – hypothyroidism/autoimmune thyroiditis
Rheumatoid factor, ANA, anti-Ro/La antibodies (Sjögren’s, SLE, RA)
* Ocular Investigations
Schirmer’s test (tear secretion)
Tear film breakup time (TBUT)
Ocular surface staining (fluorescein, lissamine green)
Meibomian gland evaluation
Tear osmolarity test</t>
  </si>
  <si>
    <t>Keratoconjunctivitis Sicca (Dry Eye Syndrome)
Vitamin A deficiency keratopathy
Blepharitis with secondary dry eye
Meibomian Gland Dysfunction (MGD)
Allergic conjunctivitis (chronic, with dryness)
Post-LASIK dry eye
Drug-induced ocular dryness (antihistamines, antidepressants, anticholinergics)
Sjögren’s syndrome
Stevens-Johnson syndrome sequelae
Ocular cicatricial pemphigoid
🛑https://chat.whatsapp.com/BdWPi4q8r5v9FubOjpBHnn</t>
  </si>
  <si>
    <t>Keratoconjunctivitis Sicca (Dry Eye Syndrome)
Vitamin A deficiency keratopathy
Blepharitis with secondary dry eye
Meibomian Gland Dysfunction (MGD)
Allergic conjunctivitis (chronic, with dryness)
Post-LASIK dry eye
Drug-induced ocular dryness (antihistamines, antidepressants, anticholinergics)
Sjögren’s syndrome
Stevens-Johnson syndrome sequelae
Ocular cicatricial pemphigoid</t>
  </si>
  <si>
    <t>(Pathogenesis)
1. Nidāna sevana → Vāta prakopa
2. Kapha kṣaya + rasa kṣaya → loss of snigdhatā of yoni
3. Vāta aggravation localised in yoni → rukṣa, śūla, kṛcchrata → Śuṣka Revati</t>
  </si>
  <si>
    <t>(General management principles for Yonivyāpada)
Vātaśāmaka chikitsā
Snehana (internal &amp; external oleation)
Bṛhmaṇa cikitsā
Yoniprakṣālana with sneha dravya
Yonipichu dhāraṇa with ghṛta / taila
(Ref: Caraka Saṃhitā Cikitsāsthāna 30/109-112)</t>
  </si>
  <si>
    <t>(Palliative measures / what relieves)
Snehopayoga (ghṛta, taila)
Snigdha āhāra (māṃsa rasa, kṣīra, ghṛta, taila yukta bhojana)
Mridu abhyanga &amp; parisheka with snigdha dravyas</t>
  </si>
  <si>
    <t>VISESHA  CHIKITSA</t>
  </si>
  <si>
    <t>(What aggravates)
Rūkṣa, kaṭu, tikta, kaṣāya āhāra
Ati maithuna
Fasting / rukṣa ahāra
Excessive vyāyāma
(Specific treatment for Śuṣka Revati)
Snehana with ghṛta and taila (mūrcchita taila, yoni abhyantara pichu)
Yoni pichu with Bala taila, Kṣīrabala taila, Dhānvantara taila
Yoni prakṣālana with sneha siddha dravya
Bṛhmaṇa aushadha like Kṣīra, ghṛta, māṃsa rasa
Pānīya sneha – internal administration of ghṛta/taila
Rasāyana prayoga to restore dhātu sneha
(Ref: Caraka Saṃhitā Cikitsāsthāna 30/28-30; Aṣṭāṅga Hṛdaya Uttarasthāna 33)
🛑https://chat.whatsapp.com/BdWPi4q8r5v9FubOjpBHnn</t>
  </si>
  <si>
    <t>GARBHA­JA PHAKKAM</t>
  </si>
  <si>
    <t>(Etiology / Causes)
Improper ahāra–vihāra during garbhāvasthā
Vāta–prakopa due to ati–vyāyāma, rukṣa–ahara
Daurbalya of garbhini strī
Kṣaya of dhātu → improper formation of garbha
Reference: Aṣṭāṅga Hṛdaya, Uttara Tantra 33/26</t>
  </si>
  <si>
    <t>(Prodromal Symptoms)
Kṣudra vedanā in udara
Daurbalya, ālasya
Bāla garbha–chala–anubhava (feeling of abnormal foetal movement)</t>
  </si>
  <si>
    <t>(Clinical Features)
Gārbhikā suffers from severe kukṣi–śūla (abdominal pain)
Ati–pravṛtti of vāyu, leading to āṭopa (distension)
Foetus gets compressed / abnormal presentation
Difficulty in prasava
Reference: Caraka Saṃhitā, Cikitsāsthāna 30 (Yonivyapad Cikitsā); Mādhava Nidāna, Yonivyapad Nidanam</t>
  </si>
  <si>
    <t>General appearance (pallor, weakness, nutritional status)
Vital signs: Pulse, BP, Temperature, Respiratory rate
Pallor, icterus, edema (ankle, generalized)
Signs of dehydration or shock (if heavy bleeding)
Breast changes, weight monitoring</t>
  </si>
  <si>
    <t>Cardiovascular system – tachycardia, murmurs, blood pressure changes
Respiratory system – breath sounds, tachypnea (if anemic or in shock)
Abdominal examination
Fundal height vs. gestational age
Fetal heart rate &amp; activity
Uterine tenderness (suggestive of abruption)
Abdominal girth
Per speculum &amp; per vaginal examination (only if indicated and safe)
Source of bleeding
Status of cervix (open/closed, dilatation, effacement)
Any local lesions (cervical polyp, carcinoma)</t>
  </si>
  <si>
    <t>Complete blood count (CBC) – Hb%, PCV, WBC, Platelets
Blood grouping &amp; Rh typing
Coagulation profile – PT, aPTT, INR, fibrinogen
Blood sugar, renal &amp; liver function tests
Urine analysis – proteinuria, infection
Ultrasound (USG Abdomen + Pelvis / Obstetric scan)
placental location &amp; abnormalities
Retroplacental clot
Fetal viability &amp; growth parameters
Amniotic fluid volume
Doppler studies – uteroplacental blood flow
Kleihauer–Betke test (if fetomaternal hemorrhage suspected)
🛑https://chat.whatsapp.com/BdWPi4q8r5v9FubOjpBHnn</t>
  </si>
  <si>
    <t>Conditions that can present similar to Garbhaja Phakkam (pregnancy-related bleeding/clotting issue):
Placenta previa
Placental abruption (Abruptio placentae)
Threatened abortion / Miscarriage
Molar pregnancy (Hydatidiform mole)
Ectopic pregnancy (early pregnancy bleeding)
Coagulopathies in pregnancy (DIC, thrombocytopenia)
Cervical pathology (cervical polyp, carcinoma, cervicitis)
Local genital lesions / trauma</t>
  </si>
  <si>
    <t>Nidāna sevana → Vāta prakopa (specially apāna vāta)
Prakupita apāna vāyu → abnormal gati in garbha sthāna
Foetus displaced / improper position → Phakkam (obstruction / malpresentation)
Leads to śūla, āṭopa, prasava–kasṭa</t>
  </si>
  <si>
    <t>(General Treatment Principles)
Vāta śamana is the main line
Use of snehana, svedana (mild, garbhini–anukūla)
Āhāra: snigdha, mṛdu, garbhini–anukūla
Vasti (Anuvāsana, Yapana type) in safe stage
Mantra–auṣadhi–maṅgala–karma for prasava–sahāya
Reference: Aṣṭāṅga Hṛdaya, Uttara Tantra – Yonivyapad Cikitsā</t>
  </si>
  <si>
    <t>(Relieving Factors)
Use of ghṛta, taila internally and externally
Snehopayoga (kṣīra ghṛta, taila pāna)
Garbhopaghatakara ahāra–vihāra nivṛtti</t>
  </si>
  <si>
    <t>(Aggravating Factors)
Rūkṣa, śīta, laghu, kṣāra, kaṭu ahāra
Ati–vyāyāma, ati–pralapa
Vāta prakopaka āhāra–vihāra</t>
  </si>
  <si>
    <t>KARNA BHEDHANAM</t>
  </si>
  <si>
    <t>Sneha–yukta yavāgu, kṣīra–ghṛta preparations
Basti karma:
Anuvāsana basti with vāta–hara sneha
Yāpana basti (safe for garbhini)
Use of śatavari ghṛta, phalaghṛta, bala–taila
For prasava–sahāya: Maṅgala–mantra, auṣadhi prayoga
Reference:
Caraka Saṃhitā, Cikitsāsthāna 30 (Yonivyapad)
Suśruta Saṃhitā, Uttara Tantra 38
Aṣṭāṅga Hṛdaya, Uttara Tantra 33
🛑https://chat.whatsapp.com/BdWPi4q8r5v9FubOjpBHnn
📌DEFINITION
🔸Karna Bhedanam is the Ayurvedic procedure of piercing the earlobes, usually performed in children, considered both a samskara (purificatory ritual) and a preventive measure for certain diseases
📌DRUGS USED
(only names)
🔸Haridra
🔸Yashtimadhu
🔸Saindhava Lavana
🔸Ghee
🔸Taila (e.g., Tila taila, Eranda taila)
🔸Madhu
📌PROCEDURE
1. Purvakarma – Selection of appropriate time (6th–7th month for boys, 5th–6th year for girls), cleansing of the ear with antiseptic herbal decoction.
2. Sthanika Shodhana – Cleaning ear lobes with Haridra, Saindhava, and Ghrita.
3. Marmasthana Pariksha – Marking the correct point for piercing, avoiding marma siras.
4. Karma – Piercing ear lobes with sterilized needle or wire.
5. Paschatkarma – Application of medicated ghee/oil, insertion of thread or small wire to keep the hole patent, regular dressing with Haridra and ghee.
📌INDICATED DISEASES
🔸Apasmara
🔸Apatanaka
🔸Arsha
🔸Pleeha roga
🔸Krimi roga
🔸Dantavikaras
📌MUST BE AVOIDED IN
🔸Very weak or malnourished children
🔸Children suffering from fever, diarrhea, cough, cold
🔸During teething period
🔸In children with congenital ear deformities
📌PRECAUTIONS IN TREATMENT
🔸Avoid piercing on marmasthana (vital spots).
🔸Perform only in Shubha Muhurta (auspicious time) with proper sterilization.
🔸Ensure the child is healthy and not suffering from acute illness.
🔸Post-piercing care with Haridra + Ghrita to prevent infection.
🔸Monitor for swelling, pain, pus discharge and manage promptly
🛑</t>
  </si>
  <si>
    <t>DARVIKARA VISHAM</t>
  </si>
  <si>
    <t>(Etiology)
Caused by bite of Dārvikara sarpa (cobra, hooded poisonous snake).
Mentioned under Mahāviṣha category.
Source: Suśruta Saṃhitā, Kalpa sthāna 4/7; Aṣṭāṅga Saṅgraha, Kalpa sthāna 6</t>
  </si>
  <si>
    <t>Lāghava (lightness of body)
Gātra sādana (weakness of limbs)
Sādhya mūrchhā (impending fainting)
Hridaya kampana (palpitation)
Dāha (burning sensation)
Rāga in danta &amp; jihvā (reddish discoloration in teeth and tongue)
Source: Suśruta Saṃhitā, Kalpa sthāna</t>
  </si>
  <si>
    <t>(Clinical features / Signs &amp; symptoms)
Viṣa śoṇita visraava (oozing of blood mixed with poison at bite site)
Śyāvatā around bite (blackish-blue discoloration)
Stambha (stiffness)
Śvāsa-kāṣṭa (difficulty in breathing)
Hanugraha (jaw stiffness)
Dṛṣṭi vibhrama (disturbance in vision)
Ghora daṃśṭra vedanā (severe pain at bite site)
Viṣaja jvara (toxic fever)
Pralāpa, mūrchhā (delirium, unconsciousness)
Anta kāla lakṣaṇa: Visha spread → Hṛidroga, indriya-vyāpāda, mrityu.
Source: Aṣṭāṅga Hṛidaya, Kalpa sthāna 6/7–12</t>
  </si>
  <si>
    <t>Pulse: may be rapid, irregular (tachycardia/arrhythmia).
Blood pressure: may be elevated (hypertension) initially, then low (hypotension/shock).
Temperature: normal or slightly raised.
Respiratory rate: rapid, shallow, possible distress.
Level of consciousness: anxious, restless, sometimes drowsy or delirious.
Local examination:
Site of sting: severe pain, erythema, swelling, sweating.
Piloerection, local tenderness.</t>
  </si>
  <si>
    <t>Cardiovascular system
Tachycardia, arrhythmias, gallop rhythm.
Hypertension followed by hypotension.
Signs of myocarditis or heart failure.
Respiratory system
Tachypnoea, breathlessness.
Pulmonary oedema (frothy sputum, crepitations).
Nervous system
Anxiety, agitation.
Muscle twitching, fasciculations.
Rarely convulsions.
Gastrointestinal system
Nausea, vomiting, abdominal pain.
Excessive salivation, sweating.</t>
  </si>
  <si>
    <t>Complete blood count (CBC): leukocytosis possible.
Electrolytes: hypokalemia, hyponatremia may occur.
Blood sugar: hyperglycemia (catecholamine surge).
Cardiac markers: CPK-MB, troponin may be elevated.
ECG: ST-T changes, arrhythmias, conduction abnormalities.
Chest X-ray: pulmonary oedema.
Echocardiography: LV dysfunction, reduced ejection fraction.
🛑https://chat.whatsapp.com/BdWPi4q8r5v9FubOjpBHnn</t>
  </si>
  <si>
    <t>Myocardial infarction (Acute coronary syndrome).
Acute myocarditis.
Acute pulmonary oedema of other causes.
Organophosphate poisoning.
Snake bite (viper bite – local swelling, pain, systemic effects).
Anaphylaxis.</t>
  </si>
  <si>
    <t>(Pathogenesis)
1. Daṃṣṭra āveśa → Agni-tulya viṣha enters raktavāha &amp; prāṇavaha srotas.
2. Doṣa prakopa: Predominantly Vāta-Pitta dushti.
3. Dhātu paka &amp; indriya vaishamya.
4. Rapid distribution to vital marma sthāna (hridaya, indriya, manas).
→ Leads to prāṇavaha srotodushti &amp; indriyopaghāta resulting in marana.</t>
  </si>
  <si>
    <t>From Suśruta Kalpa sthāna &amp; Aṣṭāṅga Hṛidaya:
1. Prāṇarakṣaṇa – immediately stop spread of poison.
Daṃṣṭra chedana (incision of bite site).
Viṣha niṣkāṣaṇa (sucking out poison).
Veni-bandhana (tourniquet above bite site).
2. Śodhana measures –
Vamana (emesis) with Madanaphala, Ikṣhvāku.
Virecana (purgation) with Trivrit, Eranda.
Raktamokṣaṇa (bloodletting at site).
3. Āgneya upakrama – Agni upanāha (cauterization of bite site).
4. Prayoga of anti-venomous dravya – Haridrādi kalka, Rajani, Shirishamūla.</t>
  </si>
  <si>
    <t>(Relieving factors)
Application of Shirīsha, Haridrā, Arka, Nimba preparations.
Ghṛita kalka with Viṣhaghna drugs.
Cold regimen reducing burning and palpitation.</t>
  </si>
  <si>
    <t>(Aggravating factors)
Ati-chankramana (excess movement after bite).
Divā-svapna (day sleep).
Alcohol, ushna ahāra (hot food/drinks).
Exposure to agni &amp; ātapa (fire and sun).</t>
  </si>
  <si>
    <t>As per Suśruta Kalpa sthāna 5:
Mantra &amp; Raksha karma along with yukti.
Special use of:
Shirīsha twak kvātha as pāna &amp; parisheka.
Haridrā + Ardraka + Madhu lepa.
Tila + Haridrā + Ghṛita pichu over bite site.
Use of Viṣhaghna yoga:
Shirīsha beeja + Ghṛita as pāna.
Rajani + Yashtimadhu + Dugdha.
Hṛidya dravya prayoga (Arjuna, Draksha) to protect heart.
Classical References:
Suśruta Saṃhitā – Kalpa sthāna (4–6 adhyāya)
Aṣṭāṅga Saṅgraha – Kalpa sthāna 6
Aṣṭāṅga Hṛidaya – Kalpa sthāna 6
Charaka Saṃhitā – Chikitsā sthāna 23 (Viṣha cikitsā)
🛑https://chat.whatsapp.com/BdWPi4q8r5v9FubOjpBHnn</t>
  </si>
  <si>
    <t>ĀLARKA VIṢHA</t>
  </si>
  <si>
    <t>(Causes)
Śvāna daṣṭa (dog bite), especially ālarka śvāna (rabid dog bite).
Acharya Suśruta mentions that the ālarka dog is one affected by viṣha and its bite leads to a fatal condition.
Suśruta Saṃhitā, Kalpa Sthāna 6/25–30</t>
  </si>
  <si>
    <t>Bhrama (giddiness)
Bhaya (fear)
Śūla (pain at site)
Tṛṣṇā (excessive thirst)
Nidra nāśa (insomnia)
Utkleśa (nausea, restlessness)
* Aṣṭāṅga Hṛdaya, Uttara Sthāna 36/1–5</t>
  </si>
  <si>
    <t>(Symptoms)
Ati bhaya (excessive fear)
Jala bhaya (hydrophobia – fear of water)
Dīno bhavati (depression, restlessness)
Bhrama (delirium, confusion)
Udvega (agitation)
Excessive salivation, spasm of throat muscles
Convulsions, unconsciousness
Suśruta Saṃhitā, Kalpa Sthāna 6/27–30</t>
  </si>
  <si>
    <t>1. Viṣha (poison) of ālarka śvāna enters through daṃśa (bite).
2. Doṣhas vitiated, chiefly vāta and pitta.
3. Spreads through rasa–rakta dhātu → reaching mastishka (CNS).
4. Produces ūrdhva-jatrugata lakṣaṇas (neurological &amp; psychological manifestations).</t>
  </si>
  <si>
    <t>General appearance – anxious, fearful, restless, or agitated
Vital signs –
Temperature: fever may be present
Pulse: tachycardia
Respiration: rapid, irregular, may show signs of dyspnoea
BP: variable (sometimes high in excitement phase)
Hydration status – signs of dehydration (due to dysphagia, vomiting)
Mental status – irritability, confusion, delirium, hallucinations</t>
  </si>
  <si>
    <t>CNS – hyperexcitability, hydrophobia, aerophobia, spasms of pharyngeal/laryngeal muscles, agitation, paralysis (in paralytic rabies)
Respiratory system – dyspnoea, irregular breathing, bronchial secretions
Cardiovascular system – tachycardia, arrhythmias, hypertension/hypotension in later stage
GIT – nausea, vomiting, dysphagia
Musculoskeletal system – painful spasms, stiffness, weakness progressing to paralysis</t>
  </si>
  <si>
    <t>Routine –
CBC (leukocytosis)
LFT, RFT (to assess systemic condition)
Electrolytes (to correct imbalances)
Specific for Rabies –
Direct Fluorescent Antibody Test (dFA) on skin biopsy (gold standard)
RT-PCR (saliva, CSF, skin, corneal impression)
Rabies virus neutralizing antibody (RVNA) test
Histopathology (post-mortem) – Negri bodies in brain tissue
🛑https://chat.whatsapp.com/BdWPi4q8r5v9FubOjpBHnn</t>
  </si>
  <si>
    <t>Tetanus
Viral encephalitis (Japanese encephalitis, Herpes encephalitis)
Cerebral malaria
Hysteria / psychogenic causes
Delirium tremens (alcohol withdrawal)
Guillain–Barré syndrome (paralytic rabies confusion)
Acute psychosis</t>
  </si>
  <si>
    <t>Immediate viṣha hara karma (anti-poison management).
Vraṇa śodhana (wound cleaning).
Agada prayoga (anti-toxic formulations).
Mantra, rakṣoghna dravya prayoga.
Suśruta Saṃhitā, Kalpa Sthāna 6/31–35</t>
  </si>
  <si>
    <t>(Palliative measures helpful)
Use of viṣha hara dravyas.
Wound cleansing, cauterization.
Intake of ghee processed with viṣha hara drugs.</t>
  </si>
  <si>
    <t>(Not helpful / contraindicated)
Jala sevana (drinking water – aggravates hydrophobia symptoms).
Rūkṣa ahara (dry food).
Cold exposure.</t>
  </si>
  <si>
    <t>ACHARYA RASYANAM</t>
  </si>
  <si>
    <t>Kṣāra agada, Viṣhaghna yoga described in Suśruta &amp; Vagbhata.
Āragvadhādi gaṇa dravyas (Suśruta).
Use of anti-poison formulations like:
Kṣīrī vṛkṣa dugdha prayoga
Takra with viṣha hara drugs
🛑https://chat.whatsapp.com/BdWPi4q8r5v9FubOjpBHnn
📌DEFINITION
🔸Ācārya Rasāyanam is the special rejuvenation therapy achieved through ācāra (code of conduct, good behavior, discipline, righteous living). It is a non-drug Rasāyana, emphasizing ethical, moral, and spiritual practices to promote longevity, memory, health, and mental clarity.
📌DRUGS USED
🔸No specific drugs are prescribed – it is a behavioral Rasāyana.
📌PROCEDURE
🔸Practicing truthfulness (satya).
🔸Avoiding anger, alcohol, and violence.
🔸Following celibacy or controlled sexual conduct.
🔸Respecting teachers, elders, and learned persons.
🔸Practicing compassion, non-violence (ahiṃsā), and mental discipline.
🔸Maintaining cleanliness, self-control, and balanced lifestyle.
🔸Chanting, meditation, and regular study of sacred texts.
🔸Engaging in social harmony and righteous deeds.
📌INDICATED DISEASES
🔸Acharya Rasāyanam is not targeted for a single disease but is beneficial in prevention and management of:
🔸Stress disorders
🔸Anxiety
🔸Depression
🔸Psychosomatic disorders
🔸Memory impairment
🔸Neurodegenerative conditions
📌MUST BE AVOIDED IN
🔸Persons unwilling or unable to follow ethical and disciplined lifestyle.
🔸Individuals with indulgence in excessive alcohol, anger, or violence.
🔸Patients seeking immediate curative effects (since it is preventive/promotive, not acute curative).
📌PRECAUTIONS
🔸Should be practiced under guidance of a teacher/Ācārya.
🔸Must be continued consistently; irregular practice reduces benefits.
🔸Should be combined with sattvic āhāra and proper daily regimen (dinacharya).
🔸Avoid hypocrisy – practices must be genuine, not superficial.
🛑https://chat.whatsapp.com/BdWPi4q8r5v9FubOjpBHnn</t>
  </si>
  <si>
    <t>KANABHA VISHAM</t>
  </si>
  <si>
    <t>(Causative factors)
Contact with Kanabha (caterpillar) body hairs / bristles.
Inhalation of poisonous dust from body.
Ingestion (accidental contamination with food).
Direct bite or sting in some species.
* Ref: Suśruta Saṃhitā, Kalpasthāna 5/18; Aṣṭāṅga Hṛdaya, Uttara Tantra 35.</t>
  </si>
  <si>
    <t>(Premonitory symptoms)
Kandu (itching) at contact site
Raga (reddish discoloration)
Daha (burning)
Sphurana (tingling)
Ruja (localized pain)
Ref: Aṣṭāṅga Hṛdaya, Uttara Tantra 35/8-9</t>
  </si>
  <si>
    <t>(Clinical features)
Śotha (swelling, edema at site)
Twak roga lakshanas (rashes, urticaria-like eruptions)
Stambha (stiffness of affected part)
Toda (pricking pain)
Netra śopha &amp; daha if contact with eyes
Vamana, chardi, daha, bhrama in severe systemic involvement
Jwara (fever) in advanced stage
* Ref: Suśruta Kalpasthāna 5/19–21; Aṣṭāṅga Hṛdaya Uttara Tantra 35.</t>
  </si>
  <si>
    <t>Temperature
Pulse
Blood pressure
Respiratory rate
Hydration status
Sensorium (alert/drowsy/unconscious)
Pallor, cyanosis, icterus, edema
Local site inspection (bite/sting mark, swelling, redness, necrosis, ulcer, cellulitis)</t>
  </si>
  <si>
    <t>Cardiovascular system
Tachycardia or bradycardia
Hypotension/shock features
Arrhythmias
* Respiratory system
Dyspnea
Bronchospasm/wheezing
Pulmonary edema signs
Respiratory paralysis (in severe neurotoxic cases)
Gastrointestinal system
Abdominal pain
Nausea, vomiting
Diarrhea
Nervous system
Headache, dizziness
Muscle twitching, fasciculations
Tremors, convulsions
Paralysis (if neurotoxic)
*Local Examination
Bite/sting site erythema, swelling, blister, necrosis</t>
  </si>
  <si>
    <t>CBC – leukocytosis, eosinophilia
RFT – creatinine, urea (renal damage in severe cases)
LFT – hepatotoxic effects if present
Electrolytes – potassium, sodium imbalance
Coagulation profile – PT, aPTT, INR (if hemotoxic)
Urine analysis – hematuria, myoglobinuria
ECG – arrhythmias, conduction defects
Arterial Blood Gas (ABG) – acidosis, hypoxia
Toxicological screening (if available, depending on suspected insect/snake toxin)
🛑https://chat.whatsapp.com/BdWPi4q8r5v9FubOjpBHnn</t>
  </si>
  <si>
    <t>Scorpion sting envenomation
Snakebite envenomation (neurotoxic/vasculotoxic/hemotoxic)
Spider bite (Latrodectism, Loxoscelism)
Wasp/bee sting allergy (Anaphylaxis)
Poisonous insect/arthropod bite reaction
Food poisoning with neurotoxic symptoms (e.g., botulism)</t>
  </si>
  <si>
    <t>(Pathogenesis)
Kanabha viṣha (keeta viṣha) enters through sparśa (skin contact), nāsa (inhalation), āsya (ingestion ).
Doṣha vitiation: mainly Kapha + Pitta → Twak, Rasa dhātu dusthi.
Produces śotha, daha, ruja.
In systemic spread → tridoṣha prakopa → jwara, moha, chardi.
* Ref: Suśruta, Kalpa sthāna 5.</t>
  </si>
  <si>
    <t>(General management)
1. Doṣha śamana – Vamana if ingested, Raktamokṣaṇa for localized bite/contact.
2. Pradeha / Lepa – Anti-toxic herbal pastes (Haridra, Nimba, Chandana).
3. Śīta upacāra – Cold compress / parisheka with cold decoctions.
4. Raktamokṣaṇa – Sirāvyadha or Jalaukavacharana in severe local śotha.
Ref: Suśruta Kalpa 5/22, A.H. Uttara 35/13.</t>
  </si>
  <si>
    <t>(Relieving factors)
Śīta upachāra (cold applications, cold decoctions).
Snigdha, madhura dravyas (ghee, milk).
Pariseka with Nimba, Chandana, Usheera.</t>
  </si>
  <si>
    <t>28/09/2025, 17:43 - +91 95446 87331: 🔺TREATMENT NO : 254</t>
  </si>
  <si>
    <t>(Aggravating factors)
Uṣṇa dravya (hot fomentation, spicy food).
Āmla, lavaṇa, kaṭu rasa.
Exposure to heat or sunlight (increases burning, swelling).
(Specific management)
Lepa / Parisheka:
Haridra + Nimba + Chandana + Usheera kalka
Shatadhauta ghrita application
Internal:
Ghee with Haridra
Nimba patra svarasa
Amalaki + Guduchi for jwara
Eye involvement: Netra parisheka with Triphala / Chandana kwatha
Systemic poisoning: Vamana, Virechana, followed by ghrita-pāna
* Ref: Suśruta Kalpasthāna 5/24; A.H. Uttara Tantra 35/14–17.
🛑https://chat.whatsapp.com/BdWPi4q8r5v9FubOjpBHnn</t>
  </si>
  <si>
    <t>RAJIMANTJA VIṢHA</t>
  </si>
  <si>
    <t>(Causes / Source)
Rājimantja = a type of poisonous serpent (sarpa viṣha) characterized by lines/stripes (rāji = line/stripe).
Nidāna:
Bite of Rājimantja serpent.
Accidental encounter in fields, forests, or damp areas.</t>
  </si>
  <si>
    <t>(Premonitory symptoms)
Toda (pricking pain at bite site)
Kandu (itching)
Daha (burning)
Śotha (localized swelling)
Śyāva varṇa (blackish or bluish discoloration)
Romaharṣa (gooseflesh)
Śīta-pravṛtti (chillness, shivering)</t>
  </si>
  <si>
    <t>(Clinical features after manifestation)
Severe Daha (burning) extending upwards from bite site
Sarvāṅga-śūla (body pain)
Vamana (vomiting), Chardi
Mūrcchā (fainting)
Hṛid-graha (constriction/heaviness in chest)
Netra raga (congestion of eyes)
Viṣhaja-jvara (fever due to poisoning)
Sthāna-sthāna-harṣa (tingling / numbness)
Akṣipāka (inflammation of eyes)
Atiparushatā (dryness, roughness in throat &amp; mouth)</t>
  </si>
  <si>
    <t>Vital signs – temperature, pulse, BP, respiration
General appearance – restlessness, sweating, pallor, cyanosis
Skin – erythema, urticaria, localized swelling, bite/entry mark
Mucous membranes – congestion, salivation
Eyes – pupillary size, conjunctival congestion
Hydration status – dehydration/edema</t>
  </si>
  <si>
    <t>1. Central Nervous System
Headache, dizziness, altered sensorium, convulsions, tremors
Muscle twitching, paralysis
2. Cardiovascular System
Tachycardia/bradycardia
Hypotension/shock
Arrhythmias
3. Respiratory System
Dyspnea, wheezing, bronchospasm
Respiratory depression/failure
4. Gastrointestinal System
Nausea, vomiting, abdominal cramps, diarrhea
5. Renal/Urinary
Oliguria or hematuria (in severe envenomation)</t>
  </si>
  <si>
    <t>28/09/2025, 17:48 - +91 95446 87331: 🔺TREATMENT NO : 254</t>
  </si>
  <si>
    <t>CBC – leukocytosis, eosinophilia, anemia (if hemolysis)
RFT (Urea, Creatinine, Electrolytes) – kidney function
LFT – liver involvement
Coagulation profile (PT, aPTT, INR) – coagulopathy
Serum electrolytes – Na⁺, K⁺, Ca²⁺ abnormalities
Urine analysis – proteinuria, hematuria, casts
Arterial Blood Gas (ABG) – hypoxia, acidosis
ECG – arrhythmias
Toxicological screen (if available)
🛑https://chat.whatsapp.com/BdWPi4q8r5v9FubOjpBHnn</t>
  </si>
  <si>
    <t>Insect bite reaction (wasp, hornet, scorpion)
Snake bite (neurotoxic/hemotoxic)
Organophosphorus poisoning
Food poisoning (allergic/toxic reaction)
Anaphylaxis / Acute allergic reaction
Poisonous plant ingestion (e.g., oleander, datura, castor seeds)</t>
  </si>
  <si>
    <t>(Pathogenesis)
Viṣha guṇas (tīkṣṇa, aśukārī, vyavāyi, vikāśī) spread quickly via rasa dhātu through dhamanis.
Doshas especially Pitta + Vata get aggravated.
Rakta duṣhti occurs → inflammation, burning, discoloration.
Finally leads to visha paka (systemic envenomation) → collapse of prāṇa vaha srotas.</t>
  </si>
  <si>
    <t>1. Viṣha nirhāra (Elimination of poison)
Pracchanna (local scarification)
Śastrakarma (incision)
Upasamharaṇa (removal of lodged poison)
Agni karma (cauterization at bite site)
Tourniquet application above bite site.
2. Viṣha śamana (Neutralization of poison)
Lepa (external application)
Parisheka (pouring medicated liquids)
Pāna (internal administration of anti-poison drugs).
3. Prāṇarakṣa (life support)
Dhoomapāna
Śirovirechana
Kavala–gandūṣha.</t>
  </si>
  <si>
    <t>(Favourable factors)
If bitten on dry area with less muscle mass
Poison expelled quickly (vomiting, bleeding).
Patient of strong constitution (bala, ojas).
Timely administration of Agada (anti-poison therapy).</t>
  </si>
  <si>
    <t>SWARNA PRASHANAM</t>
  </si>
  <si>
    <t>(Unfavourable factors)
Bite near vital points (marmas).
Deep bite, excessive bleeding, rapid spread.
Weak constitution, children, elderly.
Delay in treatment.
Agada prayoga (anti-poison formulations):
Rājimantjāgada (specific formulations mentioned in Agada granthas).
Drugs used: Haridra, Manashila, Tankana, Guggulu, Nimba, Vacha, etc. (combined in different lepas and agadas).
Lepa / Upanāha: Application of anti-toxic pastes over bite site.
Śirovirechana &amp; Dhoomapāna: To expel viṣha from head channels
Pāna: Use of Takra, Dugdha with viṣhaghna dravyas.
Rakṣoghna karma: Mantra, Rakṣa vidhi also advised classically.
Classical Reference:
Suśruta Saṁhitā, Kalpa Sthāna – Sarpaviṣha Kalpa Adhyāya
Aṣṭāṅga Hṛidaya, Uttara Tantra – Viṣha cikitsā
Charaka Saṁhitā, Kalpa Sthāna – Viṣha Kalpa
🛑https://chat.whatsapp.com/BdWPi4q8r5v9FubOjpBHnn
📌DEFINITION
🔸Swarna Prashanam is an Ayurvedic preventive and promotive health practice in which purified gold (Swarna Bhasma) is administered orally with herbal adjuvants to enhance immunity, intellect, digestion, and overall health in children.
📌DRUGS USED
🔸Swarna Bhasma
🔸Ghrita
🔸Madhu
🔸Medhya Rasayana (e.g., Brahmi, Vacha, Shankhapushpi – optional adjuvants)
📌PROCEDURE
1. Purified Swarna Bhasma is taken in a specified dose.
2. It is mixed with honey and ghee in appropriate proportions.
3. Administered orally to the child, preferably on an empty stomach, on Pushya Nakshatra day or regularly as per indication.
📌INDICATED DISEASES
🔸Jwara
🔸Grahadosha
🔸Apasmara
🔸Durnidra
🔸Agnimandya
🔸Balashosha
🔸Unmada
🔸Medha kshaya
🔸Pandu
📌MUST BE AVOIDED IN
🔸Acute fever
🔸Severe indigestion
🔸Diarrhea
🔸Vomiting
🔸Acute infections
🔸Children with known allergy to gold preparations
📌PRECAUTIONS
🔸Dose should be age-appropriate and carefully measured.
🔸Use only purified Swarna Bhasma.
🔸Avoid in acute illness or weak digestion.
🔸Should be administered under guidance of an Ayurvedic physician.
🔸Maintain cleanliness and sterility during preparation.
🛑https://chat.whatsapp.com/BdWPi4q8r5v9FubOjpBHnn</t>
  </si>
  <si>
    <t>DOOSHI VISHAM</t>
  </si>
  <si>
    <t>(Etiology / Causes)
Viruddhāhāra sevana (incompatible food combinations)
Abhishyandi āhāra sevana (slimy, obstructive food)
Ajīrṇe āhāra sevana (eating during indigestion)
Mithyā āhāra–vihāra (improper lifestyle)
Anupakrama sevana (improper detox management after poison exposure)
Abhiṣyanda, dusta āhāra sevana repeatedly
(Ref: Suśruta Saṃhitā, Kalpasthāna 2/28–30)</t>
  </si>
  <si>
    <t>Ālasya (laziness, lethargy)
Aruchi (loss of taste, anorexia)
Arochaka (distaste for food)
Kṣut–tṛṣṇā vaishamya (irregular hunger and thirst)
Pāṇḍutā (pallor)
(Ref: Aṣṭāṅga Hṛdaya, Uttara Sthāna 35/1-4)</t>
  </si>
  <si>
    <t>(Clinical Features)
Udarashūla (abdominal pain)
Jvara (intermittent fever)
Pāṇḍutā (anemia, pallor)
Kaṇṭha–śoṣa (dryness of throat)
Srotorodha (obstruction in channels)
Gala–śoṣa (throat dryness, hoarseness)
Kṛśatā (emaciation)
Kandu (itching)
Vivarṇa tvak (discoloration of skin)
(Ref: Suśruta, Kalpasthāna 2/29–34; Aṣṭāṅga Hṛdaya, Uttara Sthāna 35)</t>
  </si>
  <si>
    <t>General appearance – pallor, cachexia, debility
Vital signs – Pulse, BP, Temperature, Respiration
[General clinical examination findings]
[General clinical examination findings]
Lymphadenopathy – presence/absence
Hydration status
Signs of chronic poisoning – nail/skin/breath changes</t>
  </si>
  <si>
    <t>CNS: Headache, giddiness, tremors, neuropathy
CVS: Palpitations, arrhythmias, murmurs
RS: Dyspnea, chronic cough, wheezing
GIT: Anorexia, nausea, vomiting, abdominal pain, hepatomegaly, splenomegaly
Renal/Urinary: Oliguria, hematuria, edema
Skin: Dermatitis, itching, pigmentation, non-healing ulcers
Musculoskeletal: Joint pain, myalgia, weakness</t>
  </si>
  <si>
    <t>CBC: Anemia, leukocytosis, eosinophilia
LFT: Raised bilirubin, altered AST/ALT, ALP (hepatic involvement)
RFT: Serum creatinine, urea, electrolytes
Urine analysis: Proteinuria, hematuria, toxic deposits
Toxicological tests: Heavy metal screening (Lead, Arsenic, Mercury, etc.)
Immunological tests: Autoantibody levels (if immune-mediated)
Histopathology/biopsy: For chronic tissue toxicity
Radiology: Chest X-ray, USG abdomen (organomegaly, fibrosis)
🛑https://chat.whatsapp.com/BdWPi4q8r5v9FubOjpBHnn</t>
  </si>
  <si>
    <t>Chronic Heavy Metal Poisoning (Lead, Arsenic, Mercury)
Chronic Drug Toxicity (e.g., steroids, chemotherapy drugs, NSAIDs)
Food Adulterant Toxicity
Chronic Allergic Dermatitis
Chronic Liver Disease (Cirrhosis, Hepatitis)
Chronic Kidney Disease
Autoimmune Disorders with toxin accumulation (e.g., SLE, Vasculitis)
Carcinoma due to prolonged toxin exposure
Occupational/Environmental poisoning (industrial chemicals, pesticides)</t>
  </si>
  <si>
    <t>(Pathogenesis)
1. Dooshi viṣha is a form of latent poison retained in the body due to incomplete metabolism.
2. It mixes with dhātus (esp. rasa, rakta, māṃsa) and circulates in srotas.
3. Causes chronic low-grade poisoning → leads to skin diseases, jvara, śvāsa, etc.
(Ref: Suśruta, Kalpasthāna 2/30-34)</t>
  </si>
  <si>
    <t>SAMANYA THERAPY</t>
  </si>
  <si>
    <t>Śodhana therapy
Vamana (therapeutic emesis)
Virechana (therapeutic purgation)
Raktamokṣaṇa (bloodletting in rakta dooshita cases)
Tikta–kaṣāya dravyas
Ghṛta preparations for dooshī viṣha pacification
Agadatantra yoga – use of Agadas (anti-poison formulations)
(Ref: Aṣṭāṅga Hṛdaya, Uttara Sthāna 35/6-10)</t>
  </si>
  <si>
    <t>(Relieving Factors)
Use of Ghṛta processed with tikta dravyas
Śīta upacāra (cold applications)
Viṣaghna auṣadhis (anti-poison drugs) like Haridra, Nimba, Triphalā
(Ref: Suśruta, Kalpa Sthāna 2/34)</t>
  </si>
  <si>
    <t>(Aggravating Factors)
Uṣṇa, guru, abhishyandi āhāra
Ajīrna ahāra sevana
Viṣa yukta or viruddhāhāra sevana
Excessive physical strain
(Ref: Aṣṭāṅga Hṛdaya, Uttara Sthāna 35)</t>
  </si>
  <si>
    <t>KUPIPAKVA RASAYANAM</t>
  </si>
  <si>
    <t>(Specific Treatment)
Agada Prayoga (Antidotes):
Amṛta (Gudūcī)
Haridra
Nimba
Triphalā
Trikatu with ghṛta
Leha &amp; Kalka: formulations with Gomūtra, Ghṛta, Madhu
Raktamokṣaṇa in rakta-dushti cases
(Ref: Suśruta Kalpasthāna 2/35; Aṣṭāṅga Hṛdaya Uttara Sthāna 35/12-15)
🛑https://chat.whatsapp.com/BdWPi4q8r5v9FubOjpBHnn
📌DEFINITION</t>
  </si>
  <si>
    <t>📌PROCEDURE
1. Selection of drugs – Mercury, Gandhaka (sulphur), Abhraka, Lohā, Tamra, etc. depending on the formulation.
2. Shodhana (purification) of metals, minerals, Gandhaka, and other ingredients.
3. Mardana (trituration) – All purified drugs are triturated with herbal juices or decoctions.
4. Filling in Kupi (glass bottle) – The prepared mixture is filled inside a special Kanthastha Kupi.
5. Sealing of Kupi – The mouth is closed with seven layers of cloth smeared with mud (Mud-smeared cloth = mrittikā lepana).
6. Heating in Valuka Yantra
🔸Mṛdu Agni (mild heat) – For initial drying and melting.
🔸Madhyama Agni (moderate heat) – For proper chemical reactions.
🔸Tīvra Agni (strong heat) – To complete sublimation and Rasāyana formation.
7. Cooling &amp; breaking of Kupi – After proper heating and self-cooling, the bottle is carefully broken to collect the medicine.
8. Collection of Rasāyana
🔸Kupipakva Rasāyana is found deposited at the bottom (Tāla Pakva), middle (Madhya Bhāga), or neck (Kanthastha).
🔸Ex: Ras Sindhura (neck portion), Makaradhwaja (bottom portion).
🔸Examples of Kupipākva Rasāyana
🔸Ras Sindhura
🔸Makaradhwaja
🔸Rasendrasindhura
🔸Poornachandrodaya Makara Dhwaja
📌INDICATIONS
🔸Used in:
🔸Rasāyana (rejuvenation, longevity)
🔸Vrishya (aphrodisiac)
🔸Jīvanīya (vitality promoting)
🔸Treatment of fevers, respiratory disorders, neurological disorders, sexual debility, general weakness, etc. (depends on formulation).
📌PRECAUTIONS
🔸Strictly requires expert Rasavaidya supervision.
🔸Wrong preparation may lead to toxic effects.
🔸Only purified (Shodhita) metals &amp; minerals must be used.
🔸Proper heating schedule (Agni pāka) must be maintained.
🛑https://chat.whatsapp.com/BdWPi4q8r5v9FubOjpBHnn</t>
  </si>
  <si>
    <t>GARA VISHAM</t>
  </si>
  <si>
    <t>(Causes/Etiology)
Consumption of two or more substances that are individually non-poisonous but become toxic when combined (e.g., milk with fish, curd with meat, alcohol with certain drugs).
Improperly prepared medicines (apakwa auṣadha, kupipakva rasāyana errors).
Incompatible food combinations (Viruddha āhāra).
Artificial poisons (man-made compounds prepared deliberately for harm).
Reference:
Aṣṭāṅga Hṛdaya, Uttara Tantra 36
Charaka Saṃhitā, Kalpa Sthāna 1/15
Suśruta Saṃhitā, Kalpa Sthāna 2/29</t>
  </si>
  <si>
    <t>(Prodromal Symptoms)
Daurbalya (weakness)
Aruchi (loss of taste, anorexia)
Angamarda (body ache)
Jwara (low-grade fever)
Hridya vyatha (palpitation, uneasiness)
Manda chhardi (nausea, mild vomiting)</t>
  </si>
  <si>
    <t>(Clinical Features)
Tandra (drowsiness), Mūrcchā (fainting), Bhrama (giddiness)
Chhardi (repeated vomiting), Atīsāra (diarrhea)
Mukhavāsada (foul smell from mouth), varṇa vikāra (discoloration of skin, nails, lips)
Hridvyatha (cardiac pain, palpitations)
Pralāpa (delirium), Moha (confusion), Unmāda (insanity-like state)
Jvara, kāsa, śvāsa (fever, cough, dyspnea )
Ultimately – collapse of vital functions
Reference: Suśruta Kalpa Sthāna 2/29–31</t>
  </si>
  <si>
    <t>Vital signs: Pulse, blood pressure, respiratory rate, temperature
General appearance: Pallor, cyanosis, icterus, edema
Hydration status: Dehydration or overhydration
Skin: Pigmentation, rashes, ulcers, or allergic eruptions
Eyes: Conjunctival congestion, icterus, miosis/mydriasis
Oral cavity: Stomatitis, excessive salivation, foul odour (metallic, garlic, or chemical smell)
Mental status: Confusion, irritability, drowsiness, altered sensorium</t>
  </si>
  <si>
    <t>1. Cardiovascular system
Arrhythmias
Hypotension / shock signs
Palpitations
2. Respiratory system
Dyspnea, cough, wheeze
pulmonary edema (chemical irritants, chronic toxins)
3. Gastrointestinal system
Nausea, vomiting, abdominal pain
Hepatomegaly, jaundice (chronic toxin exposure like arsenic, mercury, lead)
4. Nervous system
Tremors, peripheral neuropathy
Seizures, delirium, coma (depending on toxin type)
5. Renal system
Oliguria, hematuria
Signs of renal failure (chronic poisoning – e.g., heavy metals, pesticides)</t>
  </si>
  <si>
    <t>Complete blood count (CBC) – anemia, leukocytosis, eosinophilia
Liver function tests (LFTs) – bilirubin, SGOT, SGPT, ALP
Renal function tests (RFTs) – urea, creatinine, electrolytes
Blood glucose – hypoglycemia in some poisons
Urine analysis – proteinuria, hematuria, crystals
Toxicological screening (blood/urine/hair/nails):
Heavy metals – lead, arsenic, mercury
Pesticides – organophosphates, carbamates
Drugs – barbiturates, benzodiazepines, opioids
ECG – arrhythmias, conduction defects
Imaging (if needed) – CT/MRI brain (for neurotoxic effects), X-ray abdomen (for radio-opaque poisons like heavy metals)
🛑https://chat.whatsapp.com/BdWPi4q8r5v9FubOjpBHnn</t>
  </si>
  <si>
    <t>1. Chronic Arsenic Poisoning
2. Chronic Lead Poisoning (Plumbism)
3. Chronic Mercury Poisoning (Hydrargyrism)
4. Organophosphate Poisoning (sub-acute exposure)
5. Chronic Carbon Monoxide Poisoning
6. Drug Toxicity (barbiturates, benzodiazepines, opioids, antipsychotics)
7. Alcohol dependence with withdrawal / liver cirrhosis
8. Chronic Kidney Disease with uremic symptoms
9. Chronic Liver Disease / Hepatic encephalopathy
10. Neurodegenerative conditions with toxic exposure history (e.g., Parkinsonism due to Manganese, Dementia due to Aluminum)</t>
  </si>
  <si>
    <t>(Pathogenesis)
Combination of incompatible substances → formation of Ama-like toxic complex.
Agni mandya → improper digestion → production of toxic by-products.
Circulates in Rasa and Rakta dhātu, spreads through srotas.
Produces chronic cumulative toxicity → affects manas, indriyas, ojas.
Latent action → symptoms appear slowly (not immediate like sthāvara or jaṅgama viṣha).</t>
  </si>
  <si>
    <t>(General Treatment)
Viṣha nirhāra (expulsion of poison):
Vamana (therapeutic emesis)
Virechana (therapeutic purgation)
Śodhana: Nasya, Raktamokṣa (if Rakta is involved).
Viṣhaghna aushadhi: Haridrā, Nimba, Musta, Gudūchi, Triphalā.
Jīvana &amp; oja vardhana: Rasāyana like Amalaki, Gudūchi, Harītakī.
Ahāra: Use of ghṛta, milk, yava, mudga, śāli rice.</t>
  </si>
  <si>
    <t>(Beneficial Measures)
Intake of ghṛta, madhu, dugdha, rasa of viṣhaghna dravyas.
Śītala, mridu, laghu ahāra.
Agada prayoga (antidotal formulations).</t>
  </si>
  <si>
    <t>(Aggravating/Contraindicated Measures)
Guru, ati-sneha, ati-ushna ahāra.
Viruddha ahāra, madyapāna, mānasa vega dharaṇa.
Divāsvapna (day-sleep), excessive physical exertion.</t>
  </si>
  <si>
    <t>(Specific Treatment)
Agada yoga:
Mahāgandhāgadavati
Santhānagada
Soma-rājī agada
Nīla-garbhāgadavati
External measures: Lepa with Chandana, Uśīra, Haridrā, Gairika.
Dhuma (medicated fumigation): With viṣhaghna dravya for nāsā and indriya śuddhi.
Rasāyana support: Long-term use of Oja-vardhaka rasāyana to reverse chronic toxicity.
References:
Suśruta Saṃhitā, Kalpa Sthāna 2
Charaka Saṃhitā, Kalpa Sthāna 1
Aṣṭāṅga Hṛdaya, Uttara Tantra 36
🛑https://chat.whatsapp.com/BdWPi4q8r5v9FubOjpBHnn</t>
  </si>
  <si>
    <t>KEETA VISHAM</t>
  </si>
  <si>
    <t>(Causes)
Bites, stings, or contact with poisonous insects (keeta) like mashaka (mosquito), makshika (fly), mashaka, vringa, kshudra keeta, etc.
External contamination through their viṣha (poison) either by daṃsha (bite), nakha (claws), visha-sparsha (touch).
* Reference: Suśruta Saṃhitā, Kalpa Sthāna 8; Aṣṭāṅga Hṛdaya Uttara Tantra 35.</t>
  </si>
  <si>
    <t>(Premonitory Symptoms)
Kandu (itching)
Daha (burning)
Ruja (localized pain)
Toda (pricking sensation)
Shotha (mild swelling)
Reference: Aṣṭāṅga Hṛdaya, Uttara Tantra 35.</t>
  </si>
  <si>
    <t>(Symptoms after manifestation)
Sopha (severe swelling)
Twak-vaivarnya (discoloration – red, blackish, bluish)
Daha, kandu, ruk, toda (burning, itching, pain, pricking)
Pidaka utpatti (appearance of eruptions, boils, blisters)
Jwara (fever) in severe cases
In some varieties:
Raktasrava (bleeding)
Visarpa-like spreading lesions
* Reference: Suśruta Kalpa 8/12–18.</t>
  </si>
  <si>
    <t>Vital signs: Temperature, pulse, respiration, blood pressure
General appearance: Pallor, icterus, cyanosis, edema, dehydration
Skin: Hyperpigmentation, rashes, urticaria, chronic itching, ulcerations
Lymph nodes: Regional lymphadenopathy (due to chronic antigenic stimulation)
Nails &amp; hair: Brittle nails, hair loss (chronic systemic toxicity signs)
Body weight: Evidence of weight loss or cachexia</t>
  </si>
  <si>
    <t>1. Skin &amp; Subcutaneous Tissue – Dermatitis, eczema-like lesions, chronic ulcerations, hypersensitivity reactions
2. Respiratory System – Wheezing, dyspnea (allergic asthma-like features in chronic exposure)
3. Cardiovascular System – Tachycardia, palpitations, occasional hypotension (chronic allergic/toxic impact)
4. Gastrointestinal System – Nausea, vomiting, abdominal pain, hepatomegaly (if toxins affect liver)
5. Nervous System – Headache, irritability, tremors, peripheral neuropathy (in neurotoxic insect toxins)</t>
  </si>
  <si>
    <t>CBC (Complete Blood Count): Eosinophilia, leukocytosis (allergic or chronic inflammatory response)
LFT (Liver Function Test): Altered enzymes (if hepatotoxic involvement)
RFT (Renal Function Test): To check for nephrotoxic effects
Serum IgE levels: Raised in allergic manifestations
Skin prick test / allergy test: To identify insect antigen sensitivity
Blood smear: To rule out secondary infections (rare parasitic transmission via insects)
🛑https://chat.whatsapp.com/BdWPi4q8r5v9FubOjpBHnn</t>
  </si>
  <si>
    <t>Chronic Allergic Dermatitis
Atopic Eczema
Chronic Urticaria
Insect Bite Hypersensitivity Syndrome
Contact Dermatitis
Chronic Toxic Neuropathy
Chronic Liver Disease (toxic etiology)
Parasitic infestations with secondary allergic manifestations</t>
  </si>
  <si>
    <t>(Pathogenesis)
1. Keeta viṣha when introduced into the body → vitiates tridoṣas, mainly Kapha + Pitta.
2. Doṣa prakopa → local rakta dushti → produces sopha, daha, pidaka, vedana.
3. If not managed → spreads into dhamanis → systemic features like jwara, mūrcchā.
Reference: Aṣṭāṅga Hṛdaya, Uttara Tantra 35/3–5.</t>
  </si>
  <si>
    <t>1. Visha Nirhāra (removal of poison):
Śodhana: blood-letting (Sirāvyadha, Jalaukāvacaraṇa) in localized dushti.
Vamana &amp; Virechana in systemic spread.
2. Śamana Measures:
Application of lepa (external paste) with tikta-kashaya dravyas.
Parisheka (sprinkling) and Avagāha (bathing) with cold decoctions.
3. Snehana: Internal ghee intake processed with visha-hara drugs.
* Reference: Suśruta Kalpa 8; Aṣṭāṅga Hṛdaya Uttara 35.</t>
  </si>
  <si>
    <t>(Relieving factors)
Cold applications (śīta lepa, parisheka)
Tikta-kashaya dravya prayoga
Blood-letting (in localized dushti)
Ghee processed with vishaghna dravyas
Reference: Suśruta Kalpa 8.</t>
  </si>
  <si>
    <t>02/10/2025, 19:28 - +91 95446 87331: 🔺CASE STUDY: 258</t>
  </si>
  <si>
    <t>(Aggravating factors)
Exposure to heat, sun, fire (aggravates daha)
Intake of ushnam, amla, lavana ahara
Scratching / rubbing the lesion
Reference: Aṣṭāṅga Hṛdaya, Uttara Tantra.
(Specific treatment)
For Keeta Daṃsha (insect bite):
Lepa: Haridra, Nimba, Arka, Snuhi, Aragvadha, Chandana.
Taila/Ghrita: Tiktaka ghrita, Nimba taila, Aragvadha taila.
Agada:
Mṛtasañjīvanī Agada
Mahāgandhahasti Agada
Vishaghna Agada yogas
Siravyadha / Jalaukavacharana when swelling is excessive with rakta dushti.
In severe systemic features: Vamana, Virechana, Dhūmapāna with Vishaghna dravyas. *Reference: Suśruta Kalpa 8; Charaka Chikitsa 23.
🛑https://chat.whatsapp.com/BdWPi4q8r5v9FubOjpBHnn
📌DEFINITION
Nirūha Basti (Āsthāpana Basti) is a therapeutic enema where a decoction (kashaya) mixed with honey, oil, rock salt, and paste of medicinal drugs is administered through the rectal route to expel morbid doshas, mainly Vāta.
📌DRUGS USED
Madhu (Honey)
Saindhava (Rock salt)
Sneha dravya (Taila/Ghṛita)
Kalka dravya (e.g., Madhanaphala, Pippali, Shunthi, Yavakshara, Yashtimadhu etc.)
Kashaya dravya (Dashamoola, Punarnava, Musta, Bala, Eranda, etc.)
📌PROCEDURE
1. Purva Karma – Preparation with snehana (oleation) and swedana (sudation).
2. Pradhana Karma –
The patient lies on the left lateral position.
The prepared basti dravya is introduced into the rectum using basti yantra.
The medicine should be retained for a certain period and then expelled naturally.
3. Paschat Karma – After evacuation, light diet, rest, and suitable pathya-apathya are advised.
📌INDICATED DISEASES
Pakshaghata (Paralysis)
Gridhrasi (Sciatica)
Katishoola (Low back pain)
Amavata (Rheumatoid arthritis)
Gulma (Abdominal lump)
Udara roga (Ascites, abdominal disorders)
Arsha (Piles)
Asthigata vata (Osteoarthritis)
Mutrakricchra (Urinary disorders)
Kushtha (Skin diseases)
📌MUST BE AVOIDED IN
Ati-balaheenata (Extreme weakness)
Ati-bala (Very strong persons immediately after meals
Mandagni (Severe indigestion)
Ajirna (Undigested food)
Atisara (Diarrhea)
Pravahika (Dysentery)
Rajonivritta sthri (Immediately after menstruation)
Garbhini (Pregnant women)
Bhrashta garbha (Post miscarriage or abortion)
Bala (Children below suitable age without indication)
Vriddha (Very old with extreme weakness)
📌PRECAUTIONS
Medicine should be freshly prepared and used lukewarm.
Proper anupana (dietary regimen) before and after treatment must be followed.
Dosage, drugs, and timing should be strictly individualized.
Patient should rest in a comfortable position, avoiding strain.
Contraindicated conditions must be ruled out before administration.
Should be performed under expert supervision to avoid complications like basti vyapad.
🛑https://chat.whatsapp.com/BdWPi4q8r5v9FubOjpBHnn</t>
  </si>
  <si>
    <t>KUPEELU VISHA</t>
  </si>
  <si>
    <t>(निदानम् – Causes)
Intake of Kupeelu (Strychnos nux-vomica) seeds or preparations in crude or excessive form.
Accidental ingestion, wrong formulation, improper Shodhana (purification).
Classical reference: Bhavaprakasha Nighantu mentions Kupeelu as *Ati-teekshṇa, Viṣhīya, Vāta-pitta vardhaka, Mr̥tyukāraka in Ati-mātra.</t>
  </si>
  <si>
    <t>(पूर्वरूपम् – Prodromal features)
Manda chardi (slight vomiting)
Anga kampa (tremors)
Hr̥t-spandana (palpitations)
Bhrama (giddiness)
Glaani (malaise, weakness)</t>
  </si>
  <si>
    <t>(लक्षणम् – Clinical features)
Utkledha (severe nausea, vomiting)
Anga kampa &amp; stabdha gatrata (convulsions, rigidity)
Tr̥ṣṇā (excessive thirst)
Moha (confusion, delirium)
Bhrama (vertigo)
Mūrcchā (unconsciousness)
Vepathu (muscular spasms, lock jaw – tetanic features)
Atimātra intake → Mṛtyu (death) due to respiratory failure
Classical: Rasa Tarangini, Bhavaprakasha, Yogaratnakara all mention Kupeelu viṣha lakṣaṇa resembling vāta-prakopa with teekṣṇa aushadha viṣha lakṣaṇas.
.</t>
  </si>
  <si>
    <t>Level of consciousness (alert, drowsy, unconscious)
Vital signs:
Pulse: tachycardia or irregular
Blood pressure: hypertension (early), later may fall
Respiration: rapid, irregular, may show spasms
Temperature: may be raised due to muscular activity
Pupils: dilated or normal, reactive to light
Skin: sweating, cyanosis possible
Convulsive episodes noted
Presence of risus sardonicus (facial spasm)
Muscle rigidity or spasm on minor stimuli</t>
  </si>
  <si>
    <t>1. CNS:
Anxiety, restlessness
Convulsions (tonic-clonic), opisthotonos
Hyperreflexia, clonus
Consciousness usually retained until late stage
2. Respiratory system:
Spasm of respiratory muscles → asphyxia risk
Irregular, shallow breathing during convulsion
3. Cardiovascular system:
Tachycardia, arrhythmia
Hypertension followed by possible collapse
4. Gastrointestinal system:
Nausea, vomiting, abdominal pain</t>
  </si>
  <si>
    <t>02/10/2025, 19:29 - +91 95446 87331: 🔺CASE STUDY: 258</t>
  </si>
  <si>
    <t>Blood tests: CBC, electrolytes (hypokalemia, metabolic acidosis), renal and liver function tests
ABG analysis: to check acidosis and hypoxia
Urine examination: myoglobinuria due to convulsions
Toxicological tests: detection of strychnine in blood, urine, gastric lavage fluid
ECG: arrhythmias, tachycardia
Imaging (if needed): rule out trauma due to convulsions
🛑</t>
  </si>
  <si>
    <t>Tetanus
Epilepsy (generalized tonic-clonic seizure)
Hypocalcemic tetany
Strychnine poisoning (confirmatory)
Phenothiazine toxicity
Sodium channel blocker poisoning (e.g., cocaine, amphetamine, etc.)</t>
  </si>
  <si>
    <t>(सम्प्राप्तिः – Pathogenesis)
Teekṣṇa, Uṣhṇa, Tikta, Kaṭu, Viṣhīya guṇa of Kupeelu vitiates Vāta-pitta.
Vāta-kopa → spasms, convulsions, stiffness.
Pitta-kopa → dāha, chardi, mūrcchā.
Rasādi dhātu dushti leading to marma-avarodha (CNS/respiratory center suppression).</t>
  </si>
  <si>
    <t>(सामान्य चिकित्सा – General management of Viṣha)
From Charaka Kalpa Sthāna, Agada Tantra:
Vamana – to expel poison
Virechana – for doṣha śodhana
Mr̥du śamana with snehana + swedana where appropriate
Viṣha-ghna auṣhadhas (general antidotes: Haridra, Ghee, Madhu, etc.)
Agada prayoga</t>
  </si>
  <si>
    <t>(उपशय – Relieving factors)
Sheeta upacāra (cold application)
Ghṛita-pāna
Dugdha-sevana
Madhu sevanam
Śītala jala</t>
  </si>
  <si>
    <t>(अनुपशय – Aggravating factors)
Uṣhṇa dravya sevana (hot, pungent foods)
Teekṣṇa aushadha
Rūkṣha bhojana
Vāta-pitta vardhaka āhāra
Vyāyāma, atiprayāsa</t>
  </si>
  <si>
    <t>(विशेष चिकित्सा – Specific treatment for Kupeelu Viṣha)
Śodhana of Kupeelu before use (Śodhana karma – Godugdha, Kanji, Gomūtra, Nimbu swarasa, etc. as per Rasa Tarangini 24/185–187).
In poisoning:
Dugdha, Ghṛita, Ikṣu rasa – as antidotes
Vamana, Virechana with Mr̥du yoga if early stage
Viṣha-ghna yoga – Mahāgandhahasti agada, Sanjīvanī agada
Sheeta jala parisheka to reduce dāha &amp; spasm
Yavāgu, Manda, Peya for nourishment
If convulsions → Sneha upacāra + Sheeta upacāra
Classical: Agadatantra, Rasatarangini, Bhavaprakasha describe Kupeelu viṣha as kṣhīpra-māraka and recommend sheeta-guna, dugdha-ghrita, agada
prayoga as life-saving
🛑https://chat.whatsapp.com/BdWPi4q8r5v9FubOjpBHnn</t>
  </si>
  <si>
    <t>ATICHARANA YONI VYAPADA</t>
  </si>
  <si>
    <t>(Causative factors)
Ati maithuna (excessive coitus)
Aprakṛta maithuna (improper/abnormal intercourse practices)
Rukṣa, kaṭhina maithuna
Kṣīṇatva of dhātus due to overindulgence
Agnimāndya and doṣa prakopa leading to dhātu-kṣaya
Reference: Caraka Saṃhitā Cikitsāsthāna 30, Suśruta Saṃhitā Uttara Tantra 38 (Yoni vyāpada chapter).</t>
  </si>
  <si>
    <t>Yoni kṣobha (irritation in vagina)
Dāha (burning sensation)
Kṣata sadr̥śa vedanā (injury-like pain)
Yoni rukṣatā (dryness)
Pīḍā on maithuna</t>
  </si>
  <si>
    <t>(Clinical features)
Śūla (pain in yoni)
Srāva (abnormal discharge, sometimes bloody)
Rukṣatā (excessive dryness)
Yoni daurgandhya (foul smell due to ulceration)
Yoni kṣata (traumatic lesions/ulcerations in vagina)
Strī maithunāsaham (inability to tolerate intercourse)
Suśruta Uttara Tantra 38/10–11</t>
  </si>
  <si>
    <t>General appearance – weakness, fatigue, pallor, malnourishment signs
Vitals – BP (may show hypotension if chronic weakness), pulse rate (tachycardia in anemia), temperature (to rule out infections)
Hydration status
Body mass index (BMI)
Pallor, edema, hair/nail changes (nutritional deficiency signs)</t>
  </si>
  <si>
    <t>Abdomen: tenderness, pelvic pain, organomegaly, lower abdominal cramps
Pelvic Examination: vaginal discharge, local trauma, cervicitis, ulceration, laxity, prolapse signs
Per speculum &amp; bimanual exam: cervix status, uterus size, adnexal tenderness, pelvic infection
Nervous system: signs of exhaustion, sleep disturbance, irritability</t>
  </si>
  <si>
    <t>CBC (Complete Blood Count): to check for anemia, infection
Urine routine &amp; culture: for UTI
Vaginal swab / culture: for bacterial, fungal, or STI screening
Blood sugar (FBS/PPBS/HbA1c): to rule out diabetes as a cause of recurrent infection
Hormonal assay (if indicated): estrogen, progesterone levels (for reproductive health)
Pap smear: cervical screening
Ultrasound pelvis: to rule out pelvic pathology (fibroids, PID, cysts)
🛑https://chat.whatsapp.com/BdWPi4q8r5v9FubOjpBHnn</t>
  </si>
  <si>
    <t>1. Vaginitis (Bacterial vaginosis, Candidiasis, Trichomoniasis)
2. Pelvic Inflammatory Disease (PID)
3. Cervicitis
4. Urethritis / Cystitis (UTI-related)
5. Sexually Transmitted Infections (STIs) – Chlamydia, Gonorrhea, Herpes
6. Dyspareunia (secondary causes) – Endometriosis, Vulvodynia
7. Chronic Fatigue Syndrome (secondary effect)
8. Pelvic organ prolapse (early stage due to repeated strain)</t>
  </si>
  <si>
    <t>(Pathogenesis)
Excessive maithuna → Vāta prakopa
Vāta + kṣīṇatva of dhātus → kṣata in yoni
Rukṣa, śūnya avasthā → kṣata srāva, vedanā
Saṃyoga of vitiated doṣas in yoni → Āticharaṇa Yoni Vyāpada</t>
  </si>
  <si>
    <t>Doṣa śamana: Vāta-pittahara cikitsā
Br̥hmaṇa: Use of ghṛta, taila preparations
Kṣata ropana: Vrana ropana dravyas
Śamana aushadhi: Sneha, mṛdu virecana, kṣīrabhojana</t>
  </si>
  <si>
    <t>(Relieving factors)
Snehana (internal and external oleation)
Yoni pīchū with ghṛta/taila
Śīta upacāra
Br̥hmaṇa dravyas (milk, ghṛta, māṃsa rasa)</t>
  </si>
  <si>
    <t>04/10/2025, 20:40 - +91 95446 87331: 🔺TREATMENT NO : 260</t>
  </si>
  <si>
    <t>(Aggravating factors)
Ati maithuna (continued intercourse)
Rūkṣa, kaṭu, tīkṣṇa ahāra
Kṣapana, upavāsa (fasting, dhātu-kṣaya)
Uṣṇa and rūkṣa cikitsā
Yoni pīchū dhāraṇa with:
Ghṛta (Ghṛtapāna, Ghṛta yoni pīchū)
Taila preparations (Bala taila, Jatyādi taila, Kumkumādi taila)
Yoni prakṣālana with:
Kṣīra siddha dravyas
Madhura dravya kaṣāya
Internal medicines:
Ghṛta (Madhuyashti ghṛta, Phalaghṛta)
Taila pāna
Br̥hmaṇa cikitsā: Dugdha, māṃsa rasa, navanīta
Caraka Cikitsā 30, Suśruta Uttara 38, Aṣṭāṅga Hṛdaya Uttara 33
🛑https://chat.whatsapp.com/BdWPi4q8r5v9FubOjpBHnn
📌DEFINITION
🔸Nāḍī Svedanam is a type of Saagni Swedana (sudation therapy using heat) in which medicated steam (from decoctions, water, or herbal mixtures) is directed through a tube/nozzle to a specific part or the whole body for inducing sweating and relieving stiffness, pain, and toxins.
📌DRUGS USED
🔸Daśamoola
🔸Eranda
🔸Nirgundi
🔸Arka
🔸Rasna
🔸Vacha
🔸Shunthi
🔸Devadaru
🔸Musta
🔸Patra
📌PROCEDURE
1. Purva Karma (Preparation):
🔸Selection of patients and medicines.
🔸Abhyanga (oil massage) with suitable medicated oil.
2. Pradhana Karma (Main procedure):
🔸Decoction of selected drugs prepared and boiled.
🔸Steam collected and passed through a tube (nāḍī) directed to the affected part or whole body.
🔸Patient made to sweat until symptoms like lightness, relief of stiffness, and perspiration appear.
3. Paschat Karma (Post-procedure):
🔸Wiping off sweat.
🔸Rest and light diet.
🔸Avoid exposure to cold, wind, and heavy activity immediately.
📌INDICATED DISEASES
🔸Sandhivata (Osteoarthritis)
🔸Amavata (Rheumatoid arthritis)
🔸Gridhrasi (Sciatica)
🔸Katigraha (Low back pain)
🔸Mamsa shosha (Muscle wasting)
🔸Pakshaghata (Hemiplegia)
🔸Stambha (Stiffness)
🔸Vata Vyadhi (neuromuscular disorders)
📌MUST BE AVOIDED IN
🔸Pittaja rogas (Pitta disorders)
🔸Raktapitta (Bleeding disorders)
🔸Prameha (Diabetes with complications)
🔸Jwara (Fever)
🔸Pregnancy
🔸Dehydration and extreme weakness
🔸Patients with severe hypertension, heart diseases, or acute infections
📌PRECAUTIONS
🔸Steam temperature should be tolerable, not excessive.
🔸Protect eyes, ears, and genitals from direct steam exposure.
🔸Patient should be monitored for dizziness, fainting, or excessive sweating.
🔸Not to be performed on empty stomach or immediately after meals.
🔸Should be done under supervision of an Ayurvedic physician.
🛑https://chat.whatsapp.com/BdWPi4q8r5v9FubOjpBHnn</t>
  </si>
  <si>
    <t>PIDAKA (पिडका)</t>
  </si>
  <si>
    <t>(Etiology /Causes)
Mithyā āhāra vihāra – Viruddhāhāra, guru, snigdha
Ati-madhura, āmla, lavaṇa, kṣhāra sevana
Rūkṣa, kṣhata, abhighāta, aśuchi sevana
Doṣha prakopa (mainly Kapha &amp; Rakta)
* Reference: Suśruta Saṁhitā, Nidāna Sthāna 13/3-4 (Kṣhudra Roga Nidāna).</t>
  </si>
  <si>
    <t>Kandu (itching)
Daha (burning sensation)
Sphurana (throbbing/pulsation)
Alpavedanā (mild pain)
Raga (redness)
* Suśruta Saṁhitā, Nidāna Sthāna 13/6</t>
  </si>
  <si>
    <t>(Clinical Features)
Utsanna, raga-yukta granthi (raised reddish swelling)
Toda, daha, ruk (pain, burning)
Paka (suppuration) in later stage
Srava of puya (pus discharge when matured)
In some types → jvara, mūrcchā, daurbalya
Madhava Nidāna 54/2; Suśruta Saṁhitā, Nidāna Sthāna 13/6-8</t>
  </si>
  <si>
    <t>Pallor, icterus, cyanosis, clubbing, edema, lymphadenopathy
Nutritional status (malnutrition, obesity)
Vital signs – temperature, pulse, blood pressure, respiration
Skin inspection – presence of boils, pustules, furuncles, carbuncles
Pain, tenderness, swelling, discharge</t>
  </si>
  <si>
    <t>Skin &amp; Subcutaneous tissue – site, size, shape, margins, consistency, fluctuation of swelling/pustule
Lymphatic system – draining lymph nodes for enlargement/tenderness
Musculoskeletal system – if abscess extends to deeper tissues
Systemic involvement – fever, malaise, toxemia</t>
  </si>
  <si>
    <t>04/10/2025, 20:41 - +91 95446 87331: 🔺TREATMENT NO : 260</t>
  </si>
  <si>
    <t>Complete Blood Count (CBC) – leukocytosis, neutrophilia
Blood Sugar Levels (FBS, PPBS, HbA1c) – to rule out diabetes mellitus (predisposing factor)
Wound swab/pus culture &amp; sensitivity – to identify causative organism (commonly Staphylococcus aureus)
Blood culture (in systemic infection/sepsis suspected)
ESR/CRP – markers of inflammation
Urine analysis – glycosuria/ketonuria if diabetic cause suspected
🛑https://chat.whatsapp.com/BdWPi4q8r5v9FubOjpBHnn</t>
  </si>
  <si>
    <t>PIDAKA</t>
  </si>
  <si>
    <t>Furuncle
Carbuncle
Cellulitis
Abscess
Folliculitis
Hidradenitis suppurativa
Acne vulgaris (infected lesions)
Impetigo</t>
  </si>
  <si>
    <t>Nidāna sevana → Kapha &amp; Rakta doṣha prakopa → localized srotorodha
Rakta dushti + Kapha sthānasaṁśraya → granthi utpatti
Pitta association → paka (suppuration)
*Vāta → śūla (pain), sphoṭa
* Suśruta, Cikitsā Sthāna 12/3-5</t>
  </si>
  <si>
    <t>(General Management)
Doṣhahara cikitsā:
Śodhana: Virechana, Raktamokṣhaṇa (especially jalauka)
Śamana: Kaṣhāya, Tikta, Kaṭu rasa prayoga
Lepa &amp; Parisheka with tikta-kaṣhāya dravyas
Śotha-hara cikitsā in early stage
Pāka-pradāna (if needed to hasten suppuration)
Śodhana &amp; Ropaṇa after paka
* Suśruta Saṁhitā, Cikitsā Sthāna 12/6-10</t>
  </si>
  <si>
    <t>(Relieving Factors)
Śīta lepa, Parisheka in dāha, daha
Tikta-kaṣhāya dravya prayoga
Light, laghu āhāra
Raktamokṣhaṇa (in early inflammatory stage)</t>
  </si>
  <si>
    <t>Guru, snigdha, abhiṣyandi āhāra
Ati-śīta, ati-uṣhṇa sevana
Atyādhyayana (excess exertion)
Atyaṁta dīrgha nidrā</t>
  </si>
  <si>
    <t>05/10/2025, 20:46 - +91 95446 87331: 🔺CASE STUDY : 261</t>
  </si>
  <si>
    <t>In Unmatured Piḍaka →
Śītala lepa (Candana, Uśīra, Lodhra)
Rakta-mokṣhaṇa by jalauka
In Matured Piḍaka →
Pāka-vardhana dravya (Eranda, Yava, Godhuma lepa)
Bhedana (incision as per Suśruta)
After Suppuration →
Śodhana dravya prakṣhalana (Pañcavalkala kvātha)
Ropaṇa lepa (Madhuyashti, Haridra, Ghr̥ta)
** Suśruta Saṁhitā, Cikitsā Sthāna 12/11-25; Aṣṭāṅga Hṛdaya, Cikitsā Sthāna 19
🛑https://chat.whatsapp.com/BdWPi4q8r5v9FubOjpBHnn
05/10/2025, 10:05 - Dr sonu kailas k: &lt;Media omitted&gt;</t>
  </si>
  <si>
    <t>CHATURTHAKA JWARA.</t>
  </si>
  <si>
    <t>(Causative Factors)
Vishama āhāra (irregular diet)
Ajīrṇa (indigestion)
Vega dharana (suppression of natural urges)
Exposure to cold after sweating
Malaroga (malarial infection equivalent)
Vishamāgni (irregular digestive fire)
Vitiation of Tridosha, especially Pitta and Kapha dominance</t>
  </si>
  <si>
    <t>(Premonitory Symptoms)
Angamarda (body ache)
Gaurava (heaviness)
Jṛmbha (yawning)
Aruchi (loss of taste/appetite)
Laghutā (weakness)
Klama (fatigue)
Swedābhāva (absence of sweating)</t>
  </si>
  <si>
    <t>(Clinical Features)
Fever recurring every fourth day
Trishna (excessive thirst)
Daha (burning sensation)
Parva shoola (joint pain)
Gaurava (heaviness)
Sweda abhava (lack of sweating during fever)
Murchha (fainting in severe case)
Jvara may be accompanied with Romaharsha, Kampa, Atyanta Klama
Charaka Chikitsa Sthana 3/160-163</t>
  </si>
  <si>
    <t>General appearance: febrile, weak, fatigued
Body temperature: periodic fever (every 4th day)
Pulse: rapid during fever, normal in between
Respiration: may be increased during fever spikes
Blood pressure: normal or slightly reduced
Skin: warm, sweating during defervescence
Tongue: coated
Eyes: congested or pale (in chronic cases – anemia)
Appetite: decreased
Sleep: disturbed during fever episode</t>
  </si>
  <si>
    <t>a. Respiratory system:
Usually clear; occasional cough or dyspnea in high fever
b. Cardiovascular system:
Tachycardia during pyrexia
No murmur unless associated with infection
c. Gastrointestinal system:
Hepatosplenomegaly (enlarged liver and spleen common in malaria)
Nausea, vomiting, loss of appetite
d. Nervous system:
Headache, body ache, sometimes delirium in high fever
e. Genitourinary system:
Normal unless secondary infection</t>
  </si>
  <si>
    <t>05/10/2025, 20:47 - +91 95446 87331: 🔺CASE STUDY : 261</t>
  </si>
  <si>
    <t>Routine tests:
CBC: ↓Hemoglobin, ↓Platelets, ↑WBC (in secondary infection)
Peripheral smear for malarial parasite (MP test): Plasmodium vivax or P. malariae
Rapid diagnostic test (RDT) for malaria antigen
LFT: Mildly elevated bilirubin and transaminases in malaria
Urine examination: May show albumin traces
Blood sugar: To rule out hypoglycemia during paroxysm
ESR: Mildly raised
🛑https://chat.whatsapp.com/BdWPi4q8r5v9FubOjpBHnn</t>
  </si>
  <si>
    <t>1. Malaria (Tertian/Quartan type)
2. Dengue fever
3. Typhoid fever
4. Leptospirosis
5. Viral fever (Influenza, COVID-19, etc.)
6. Kala-azar (Visceral leishmaniasis
7. Brucellosis
8. Relapsing fever</t>
  </si>
  <si>
    <t>1. Nidāna sevana → Tridosha especially Pitta-Kapha vitiation.
2. Ama formation due to Agnimandya.
3. Ama + Dosha → circulate in rasa-raktavaha srotas.
4. Lodging in Hridaya and Dhamani, obstructing sweda vaha srotas.
5. Heat accumulation and periodic release → Vishama jwara (Chaturthaka).
* Hence, Chaturthaka Jwara is Sannipātaja Jwara with Vishama agni as main cause.
Charaka Chikitsa Sthana 3/162–165</t>
  </si>
  <si>
    <t>1. Langhana – fasting during early stage (for Sama Jwara)
2. Pachana – Deepana–Pachana with Trikatu, Chitraka, Pippalimula
3. Snehana and Swedana – after Ama is digested
4. Mridu Virechana – to expel Pitta (e.g. Trivrit lehya)
5. Doshapratyanika Chikitsa – as per predominance (Vata, Pitta, Kapha)
6. Jwaraghna Aushadhi – Guduchi, Musta, Parpataka, Kiratatikta
Charaka Chikitsa Sthana 3/164–170</t>
  </si>
  <si>
    <t>(Palliative / Relieving Factors)
Intake of Kashayam like Guduchi, Parpataka, Musta
Laghu, Deepaniya Ahara – Yusha, Mudga, Shadangapaniya
Rest in clean, cool place
Proper Sleep</t>
  </si>
  <si>
    <t>Ati-sheeta or Ati-usna dravya (excess cold or hot items)
Guru ahara (heavy food)
Divaswapna (day sleep)
Ativyayama (excess exertion)
Exposure to cold after sweating</t>
  </si>
  <si>
    <t>MADHU TAILIKA BASTHI</t>
  </si>
  <si>
    <t>When due to Pitta-Kapha dominance (common form):
Decoctions:
Guduchi kashaya
Musta kashaya
Parpataka kashaya
Kiratatikta kwatha
Formulations:
Sudarshana churna
Tribhuvana kirti rasa
Amritarishta
Jwarankusha rasa
In chronic cases resembling Malaria:
Use of Guduchi + Sunti + Maricha decoction
Ayaskriti, Talisapatradi churnam, Chandanasava
Bhaishajya Ratnavali – Jwara Chikitsa 5/130–145
Avoid in Treatment
Strong virechana during weakness
Snehapana in Sama avastha
Rasayana drugs before complete shuddhi
Heavy, oily, sour, sweet food
Exposure to sunlight or cold breeze immediately after fever subsides
Classical References
1. Charaka Samhita, Chikitsa Sthana 3 (Jwara Chikitsa)
2. Sushruta Samhita, Uttara Tantra 39/36–40
3. Madhava Nidāna, Chapter 2 (Jwara Nidānam)
4. Bhaishajya Ratnavali, Jwara Chikitsa Prakarana
🛑https://chat.whatsapp.com/BdWPi4q8r5v9FubOjpBHnn
📌DEFINITION
🔸Madhu Tailika Basti is a type of Niruha Basti (decoction enema) prepared using Madhu (honey) and Taila (oil) as the primary ingredients.
It is a mild, unctuous, and non-irritating basti indicated for Vata-dominant disorders and debilitated patients who cannot tolerate strong decoction basti.
📌DRUGS USED
1. Madhu
2. Taila (commonly Tila Taila or Eranda Taila)
3. Saindhava Lavana
4. Kalka Dravya – (Saindhavadi Kalka or Dashamoola Kalka
5. Kashaya Dravya – (Dashamoola Kwatha, Panchatikta Kwatha, etc.)
📌PROCEDURE
1. Purva Karma (Preparation)
🔸Patient is given Snehana and Swedana prior to basti.
🔸Warm the ingredients slightly and mix well in order: Madhu → Saindhava → Taila → Kalka → Kwatha.
2. Pradhana Karma (Administration)
🔸Patient lies in left lateral position.
🔸The medicated mixture is administered per rectum using basti yantra.
🔸The medicine should be retained for a moderate period (not very long).
3. Paschat Karma (After-care)
🔸After expulsion, patient is advised to rest and take light food (Manda, Yusha).
🔸Observe for vega (expulsion time) and symptoms.
📌INDICATED DISEASES
🔸Pakshaghata
🔸Gridhrasi
🔸Katisula
🔸Vata-vyadhi
🔸Sandhigata Vata
🔸Arthritis (Amavata)
🔸Kshata-Kshina
🔸Bala Kshaya
📌MUST BE AVOIDED IN
🔸Ajeerna (Indigestion)
🔸Atisara (Diarrhea)
🔸Agnimandya (Low digestive fire)
🔸Rakta Pitta
🔸Jwara (Fever)
🔸Garbhinī (Pregnant woman)
🔸Alpabala / Ati Bala rogi (Extremely weak or strong patients unsuitable for basti)
📌PRECAUTIONS
🔸Use lukewarm and homogenized mixture.
🔸Ensure complete evacuation of bowel before administration.
🔸Avoid over-dosage or repeated use in Kapha-Pitta dominant individuals.
🔸Monitor for retention or immediate expulsion of basti.
🔸Maintain aseptic conditions and proper positioning during procedure.
🛑https://chat.whatsapp.com/BdWPi4q8r5v9FubOjpBHnn</t>
  </si>
  <si>
    <t>NAGODHARAM</t>
  </si>
  <si>
    <t>(Etiology / Causes)
Classical causes leading to Nāgodhara include:
Ati-anna-pāna (over-eating, incompatible food)
Abhighāta (trauma to lower abdomen)
Rajasavighāta (obstruction of menstrual flow)
Beeja dosha (genetic / congenital factors)
Kapha-meda vṛiddhi
Apāna vāta dushti (disturbance in pelvic Vāta)
Reference:
Bhāva Prakāśa – Yonivyāpada adhikāra
Charaka Saṁhitā – Śārīra sthāna 8/23 (Beeja bhāga doṣa)
Sushruta Saṁhitā – Sharīra sthāna 2/35</t>
  </si>
  <si>
    <t>(Premonitory Symptoms)
Udara gurutā (heaviness in abdomen)
Bhrama (giddiness)
Manda raja pravṛtti (scanty menstruation)
Śūla (pain in lower abdomen)
Arochaka (loss of appetite)
Ālasya (fatigue)</t>
  </si>
  <si>
    <t>(Clinical Features)
Udara vriddhi (gradual abdominal enlargement)
Nabhidesha sthita shotha (swelling in umbilical/lower abdomen)
Gaurava (heaviness)
Agnimandya (low digestive fire)
Ati-nidrā / ālasya (excess sleep, lethargy)
Vāta-kapha dominance signs
Sometimes menstrual irregularity, infertility, or pelvic discomfort
Reference:
Madhava Nidāna – Udara Roga nidāna 34/7–9
Sushruta Saṁhitā – Nidāna sthāna 7/4–5</t>
  </si>
  <si>
    <t>Built &amp; Nourishment: Usually moderate to poor
Complexion: Pallor or mild icteric tinge may be seen
Vital Signs:
Pulse – may be weak or rapid
Temperature – normal or slightly raised (if inflammation)
Blood pressure – may be low in chronic cases
Tongue: Coated or dry
Appetite: Reduced
Abdomen: Distended, tenderness in lower abdomen
Urine: Scanty, dark, or turbid
Bowel: Irregular</t>
  </si>
  <si>
    <t>a. Abdomen:
Distension due to fluid or mass
Tenderness in the pelvic region
Palpable lump (if associated with ovarian or uterine pathology)
Shifting dullness (if ascitic fluid)
b. Cardiovascular:
Tachycardia (if anemia present)
c. Respiratory:
Dyspnea due to pressure of abdominal distension
Pelvic Examination (in women):
Uterine enlargement or tenderness
Adnexal mass may be felt</t>
  </si>
  <si>
    <t>CBC: Hb ↓ (anemia), WBC ↑ (infection/inflammation)
ESR/CRP: Elevated (if inflammation)
LFT/RFT: To rule out hepatic or renal cause
Urine Routine: Protein, pus cells, or crystals if infection present
USG Abdomen &amp; Pelvis: To detect fluid, cyst, tumor, or organ enlargement
CT/MRI Abdomen (if needed): For detailed evaluation
🛑https://chat.whatsapp.com/BdWPi4q8r5v9FubOjpBHnn</t>
  </si>
  <si>
    <t>Ascites
Ovarian cyst / Tumor
Uterine fibroid
Pelvic inflammatory disease (PID)
Endometriosis
Chronic liver disease with abdominal distension
🔸 Modern Correlation
Nagodhara is commonly correlated with Ascites of inflammatory or obstructive origin, particularly gynecological or hepatic causes depending on context.
📌. SAMPRAPTI (Pathogenesis)
1. Nidana sevana → Agnimāndya → Āma utpatti
2. Āma + Kapha + Meda → Srotorodha (especially Rasavaha &amp; Artavavaha srotas)
3. Apāna vāta gets obstructed → Vāta prakopa
4. Vāta causes accumulation of Kapha &amp; Meda in Udara pradesha
5. Leads to Nāgodhara (localized swelling / cystic enlargement in abdomen)</t>
  </si>
  <si>
    <t>Doṣa: Vāta–Kapha pradhāna
Dūṣya: Rasa, Meda, Artava
Srotas: Artavavaha, Rasavaha
Srotodushti: Sanga
Adhisthāna: Udarapradesha
Roga mārga: Ābhyantara</t>
  </si>
  <si>
    <t>(General Treatment)
Principles:
Āma pachana
Vāta–Kapha śamana
Srtoshodhana
agni dīpana
Medohara and Udara roga chikitsā
Classical references:
Charaka Chikitsā sthāna 13 (Udara Chikitsā)
Ashtāṅga Hṛdaya – Chikitsā sthāna 15</t>
  </si>
  <si>
    <t>(Palliative / Beneficial factors)
Langhana and Deepana dravyas
Pipplimūl, Chitraka, Śuṇṭhī
Regular virechana and basti
Light, easily digestible food</t>
  </si>
  <si>
    <t>Snigdha, guru, madhura, āma-prakopaka āhāra
Ati-sheeta, alpa-vyāyāma, divā-svapna
Viruddha āhāra, excessive milk &amp; curd intake</t>
  </si>
  <si>
    <t>PROCEDURE</t>
  </si>
  <si>
    <t>A. Shodhana:
Snehana &amp; Swedana – for Kapha-meda vilayana
Virechana – using Trivrit lehya or Avipattikara choorna
Niruha / Anuvasana Basti – Madhu Tailika basti, Dashamoola basti
B. Shamana:
Agnidipana &amp; Amapachana yoga:
Trikatu churna, Chitrakadi vati, Pippalyasava
Kapha–Meda hara yoga:
Kanchanar Guggulu, Varunadi Kashaya, Punarnavadi Kashaya
Udara hara yoga:
Lashunadi vati, Guggulu tikta ghrita
C. External:
Udara abhyanga with Ksheerabala taila / Sahacharadi taila
Ushna parisheka
Classical References
Charaka Saṁhitā – Chikitsā sthāna 13 (Udara roga chikitsa)
Sushruta Saṁhitā – Nidāna sthāna 7 (Udara roga nidāna)
Madhava Nidāna – Udara roga nidāna 34
Ashtāṅga Hṛdaya – Chikitsā sthāna 15 (Udara chikitsa)
Bhāvaprakāśa – Yonivyāpada &amp; Udara rogādhikāra
🛑https://chat.whatsapp.com/BdWPi4q8r5v9FubOjpBHnn
📌DEFINITION:
🔸Sthanya Kṣhaya means reduction or insufficiency of breast milk secretion in a lactating woman due to vata–pitta aggravation or depletion of rasa dhātu, leading to inadequate nourishment of the infant.
📌DRUGS USED
🔸Shatavari
🔸Vidari
🔸Yashtimadhu
🔸Jeevanti
🔸Ikshu
🔸Draksha
🔸Ksheera (milk)
🔸Ghrita
🔸Atibala
🔸Bala
🔸Gokshura
🔸Punarnava
🔸(These are mainly galactagogue—Stanyajanana dravyas.)
📌PROCEDURE:
1. Snehana (oleation) – internal use of medicated ghee like Shatavari Ghrita.
2. Stanyajanana Yoga – administration of galactagogue herbs (e.g., Shatavari churna with milk).
3. Pathya Ahara – milk, rice gruel, ghee, and sweet, unctuous, and nourishing foods.
4. Manasika Chikitsa – reassurance, stress reduction, and proper rest.
5. Abhyanga – gentle oil massage to breast region with medicated oils like Ksheerabala taila.
📌INDICATED DISEASES:
🔸Sthanya kṣhaya (insufficient lactation)
🔸Sthanya dushti (vitiated milk)
🔸Postpartum debility
🔸Rasa dhatu kshaya
📌MUST BE AVOIDED IN:
🔸Sthanya vriddhi (excess milk secretion)
🔸Kapha predominant conditions
🔸Severe infection or abscess in breast (e.g., Stana vidradhi)
🔸Fever or acute systemic illness
📌PRECAUTIONS
🔸Avoid pungent, dry, and light foods.
🔸Ensure adequate hydration and nutrition.
🔸Maintain mental calmness and regular sleep.
🔸Avoid excessive physical exertion.
🔸Avoid strong purgatives or emetics during lactation.
🛑https://chat.whatsapp.com/BdWPi4q8r5v9FubOjpBHnn
📌DEFINITION
🔸Palitya is the condition characterized by premature or excessive greying of hair due to vitiation of Pitta dosha along with Vata affecting Keshamoola (hair roots) and Raktadhatu.
📌 DRUGS USED
🔸Bhringaraja
🔸Amalaki
🔸Nimba
🔸Triphala
🔸Yashtimadhu
🔸Mandukaparni
🔸Narikela taila
🔸Neelini
🔸Japa
🔸Nalikera kshira
Shodhana:
Virechana karma – to eliminate vitiated Pitta.
Nasya karma – with Bhringaraja taila or Neelibringadi taila.
Raktamokshana (if indicated).
Shamana:
Internal medications with Rasayana and Pitta-shamaka dravyas.
External application of medicated oils and lepas over scalp (e.g., Neelibringadi taila abhyanga).
Rasayana therapy:
Regular intake of Bhringaraja Rasayana, Amalaki Rasayana for rejuvenation.
📌INDICATED DISEASES
Palitya
Khalitya
Keshabhanga
Twak roga (some Pitta-related skin conditions)
📌MUST BE AVOIDED IN
Severe Kapha-vata disorders
During fever, indigestion, diarrhea
Immediately after Shodhana therapy (until strength returns)
Pregnancy (for some nasya/ virechana procedures)
📌PRECAUTIONS
🔸Avoid excessive heat exposure and spicy foods.
🔸Maintain proper sleep and stress control.
🔸Use oils and drugs suitable for Pitta–Vata prakriti.
🔸Ensure digestion (Agnibala) is proper before Rasayana therapy.
🛑https://chat.whatsapp.com/BdWPi4q8r5v9FubOjpBHnn</t>
  </si>
  <si>
    <t>UPAVISHATKAM</t>
  </si>
  <si>
    <t>(Causative factors)
Causes leading to vitiation of Vāta Doṣa in the mother during pregnancy:
Atiyoga of vyāyāma (excess exercise or strain)
Udavarta (suppression of natural urges)
Trauma or falling down
Excessive sexual activity during early pregnancy
Fear, stress, or fasting
Apathya āhāra-vihāra (unwholesome diet and lifestyle)
* Reference:“Vāyur abhibhūya garbham upaviṣṭaṃ karoti” — Suśruta Saṃhitā Śārīra 10/24</t>
  </si>
  <si>
    <t>Early signs before the manifestation of the disease:
Pain in lower abdomen and back
Feeling of heaviness in pelvic region
Decreased fetal movement (in later stages)
Discomfort and uneasiness in the mother
Mild spotting or discharge</t>
  </si>
  <si>
    <t>(Clinical features)
Absence of fetal movement (Garbha cheshtā nivṛtti)
Pain in the uterus and flanks
No increase in uterine size
Feeling of emptiness in womb
Sometimes, per vaginal bleeding
* Reference:“Yadā garbho nābhivardhate nāpi calati…” — Aṣṭāṅga Hṛdaya Śārīra 1/8</t>
  </si>
  <si>
    <t>Built &amp; nourishment: May be moderate to poor (depending on chronicity)
Posture: Difficulty in sitting or maintaining sitting posture (cross-legged or squatting)
Gait: May be altered if associated with pain or stiffness in lower limbs or back
Vital signs:
Pulse – normal or elevated if painful
BP – normal or slightly raised (pain-related)
Temperature – normal
Respiration – normal
Inspection: Deformity, muscle wasting, or joint swelling (if present)
Palpation: Local tenderness, stiffness, or muscle spasm</t>
  </si>
  <si>
    <t>Musculoskeletal system
Pain or stiffness in hip, knee, or lumbar region
Restricted range of motion in hip or knee joints
Weakness in lower limb muscles
Difficulty in flexion and extension movements
2. Nervous system
Reflexes: Diminished or exaggerated depending on lesion
Sensory or motor deficit (if nerve involvement)
Straight leg raise test – may be positive if nerve compression
3. Other systems
Usually normal, unless secondary involvement (e.g., metabolic or inflammatory disease)</t>
  </si>
  <si>
    <t>Test
CBC
ESR / CRP
Serum Calcium &amp; Vitamin D
Rheumatoid Factor / ANA
X-ray of hip / lumbar spine / knees
MRI / CT scan (if needed)
Nerve conduction study (if neurological signs)
🛑https://chat.whatsapp.com/BdWPi4q8r5v9FubOjpBHnn</t>
  </si>
  <si>
    <t>1. Sciatica
2. Lumbar spondylosis
3. Intervertebral disc prolapse
4. Osteoarthritis (hip/knee)
5. Ankylosing spondylitis
6. Femoral neuropathy
7. Cerebral palsy (spastic type, in children)
8. Myopathy or muscular dystrophy (if muscle weakness dominant</t>
  </si>
  <si>
    <t>1. Due to nidānas, Vāta doṣa gets aggravated.
2. Vāta causes stambha and sankocha (constriction) in garbhashaya (uterus).
3. This results in obstruction of fetal nutrition and circulation.
4. Consequently, the garbha becomes upaviṣṭa (immobile, lifeless) or fails to grow.
Doṣa: Vāta
Dūṣya: Rasa, Rakta, *Garbhashaya
Srotas: Artavavaha, *Rasavaha
Adhisthāna: Garbhashaya</t>
  </si>
  <si>
    <t>The principle is *Vāta-śamana and Garbha-sthāpana.
General line of treatment:
Sneha: Use of Taila, Ghṛta internally (snehapāna) and externally (abhyanga).
Sweda: Gentle fomentation to relax the uterus.
Basti: Mātrā Basti or Sneha Basti to pacify vāta.
Ahāra: Warm, unctuous, easily digestible food.
Manonigraha: Calm mental environment.
Reference:“Vātagarbha vikāreṣu snehasvedopayojayet” — Suśruta Saṃhitā Śārīra 10/24</t>
  </si>
  <si>
    <t>(Relieving factors)
Relief with oil massage and basti
Warm food and rest
Mild snehapāna and avoidance of exertion</t>
  </si>
  <si>
    <t>Excess exercise or sexual activity
Cold, dry food and fasting
Emotional stress
Exposure to wind or cold</t>
  </si>
  <si>
    <t>STHANYA VARDHAKA TREATMENT</t>
  </si>
  <si>
    <t>If Garbha is alive (non-dead fetus):
Use Garbhasthāpana dravyas like:
Ashwagandha, Shatavari, Yashtimadhu, Bala, Atibala, Ksheera, Ghrita
If fetus is dead (mṛtagarbha):
Expel using Garbha-nirhāraka yoga (mild uterine evacuants like Eranda taila in supervision)
Classical References
Text
Suśruta Saṃhitā Śārīra 10/24
Aṣṭāṅga Hṛdaya Śārīra 1/8
Charaka Saṃhitā Śārīra 4/30
🛑https://chat.whatsapp.com/BdWPi4q8r5v9FubOjpBHnn
📌DEFINITION
🔸Sthanya Vardhaka Chikitsa is the Ayurvedic treatment aimed at increasing the quantity and quality of breast milk (stanya) in lactating mothers by balancing Vata and Pitta doshas and nourishing Rasa Dhatu.
📌DRUGS USED
🔸Shatavari
🔸Vidari
🔸Yashtimadhu
🔸Jeevanti
🔸Gokshura
🔸Ikshumoola
🔸Draksha
🔸Ksheera (milk)
🔸Ghrita
🔸Panchagavya Ghrita
🔸Jeevaneeya Gana Dravyas
📌PROCEDURE
1. Assessment: Examine the mother for dosha imbalance and strength.
2. Ahara: Prescribe stanya-vardhaka diet — milk, ghee, rice gruel, and sweet, unctuous food.
3. Vihara: Encourage rest, emotional stability, and avoidance of stress.
4. Aushadha Prayoga: Administer Sthanya Vardhaka Yoga such as:
🔸Shatavari Ghrita
🔸Sthanyajanana Kashaya (with Shatavari, Vidari, Gokshura)
🔸Ksheerapaka Kalpana (decoction processed with milk and galactagogues)
5. Sneha and Sweda: Mild oleation and fomentation to nourish rasa and stimulate lactation.
📌INDICATED DISEASES
🔸Sthanya Kshaya (insufficient lactation)
🔸Sthanya Dushti (vitiated milk)
🔸Postpartum weakness (Soothika avastha)
📌MUST BE AVOIDED IN
🔸Fever (Jwara)
🔸Indigestion (Ajirna)
🔸Severe Kapha disorders
🔸Metabolic diseases with Ama (Aamavastha)
🔸Mastitis (Stanavidradhi)
📌PRECAUTIONS
🔸Ensure complete digestion before medicine administration.
🔸Avoid incompatible foods (Viruddha Ahara).
🔸Maintain hygiene and proper breast care.
🔸Use medicines cautiously in allergic or hypersensitive individuals.
🔸Monitor for signs of engorgement or infection.
🛑https://chat.whatsapp.com/BdWPi4q8r5v9FubOjpBHnn</t>
  </si>
  <si>
    <t>AKSEPAKA</t>
  </si>
  <si>
    <t>(Etiology / Causes)
According to Charaka Samhita (Ch. Ni. 8/21) and Ashtanga Hridaya (A. H. Ni. 15/3–5):
Ākṣepaka occurs due to:
Vata prakopa (especially Udana, Vyana, and Apana Vata)
Abhighāta (trauma or injury to the head/nervous system)
Krodha, Bhaya, Shrama, Vishamāhāra, and Ruksha āhāra
Vata vitiating factors like excessive fasting, sleeplessness, fear, grief, and excessive physical activity.
Causative factors:
Ruksha (dry), Sheeta (cold), Laghu (light) diet
Excessive sexual activity
Injury to the brain and nerves
Sudden suppression of natural urges</t>
  </si>
  <si>
    <t>(As per A. H. Nidāna 15 and Charaka Nidānasthāna 8)
Stiffness in limbs (stambha)
Tremors or twitching (spandana)
Pain in the head and joints
Heaviness of body
Sudden deviation of eyes or face
Difficulty in speaking or swallowing</t>
  </si>
  <si>
    <t>(Clinical Features)
(Ref: Charaka Nidāna 8/22–23, A.H. Nidāna 15/6–8)
Ākṣepanam – involuntary contraction of limbs (convulsions )
Deha vāk gati saṅgaḥ – arrest of body movement and speech
Netra vaktra vikṛti – distortion of eyes and face
Dantagrāha – clenching of teeth
Mūrcchā – unconsciousness
Jāḍya – stiffness of the body
Śvāsa-vibandha – difficulty in breathing
Jihvā grāha – tongue stiffness
Sphuraṇa – muscular twitching</t>
  </si>
  <si>
    <t>General appearance: Restlessness, agitation, unconsciousness during attack
Pallor or cyanosis (if prolonged episode)
Pulse: Rapid, irregular during seizure
Blood pressure: May be elevated post-seizure
Respiration: Irregular or shallow during episode
Tongue bite or frothing at mouth (typical in tonic–clonic seizures)
Postictal confusion or drowsiness
Involuntary urination or defecation may occur</t>
  </si>
  <si>
    <t>1. Central Nervous System (CNS):
Level of consciousness: May vary from full alertness to coma
Abnormal involuntary movements (tonic–clonic jerks)
Reflexes: Exaggerated or diminished depending on phase
Cranial nerve examination to rule out focal lesions
Fundus examination for papilledema (suggestive of intracranial cause)
2. Cardiovascular System:
Tachycardia, irregular pulse during or after seizure
3. Respiratory System:
Cyanosis, shallow breathing during seizure
4. Musculoskeletal System:
Muscle rigidity or twitching
Possible trauma marks from fall during seizure</t>
  </si>
  <si>
    <t>1. Blood Investigations:
CBC (to rule out infections)
Blood glucose (hypoglycemia)
Serum electrolytes (Na⁺, K⁺, Ca²⁺, Mg²⁺)
Liver and kidney function tests
Serum ammonia (if hepatic cause suspected)
2. Neurodiagnostic Tests:
EEG (Electroencephalogram): Confirms seizure type and activity
CT / MRI Brain: To detect structural lesions (tumor, infarct, hemorrhage)
Lumbar puncture (CSF analysis): If infection like meningitis/encephalitis suspected
🛑https://chat.whatsapp.com/BdWPi4q8r5v9FubOjpBHnn</t>
  </si>
  <si>
    <t>1. Epilepsy
2. Febrile seizures
3. Hypoglycemia
4. Syncope
5. Meningitis / Encephalitis
6. Electrolyte imbalance (e.g., hyponatremia, hypocalcemia)
7. Head injury (post-traumatic seizure)
8. Space-occupying lesion in brain (tumor, abscess)
9. Hysteria (Psychogenic nonepileptic seizures – PNES)
10. Tetanus</t>
  </si>
  <si>
    <t>(Pathogenesis)
(Ref: Charaka Nidānasthāna 8)
Vata dosha gets aggravated due to above nidānas.
It enters marmas (especially śira, grīvā, hṛdaya, māmsa, and snāyu).
This leads to spasmodic contraction of muscles and loss of coordination of sensory and motor functions.
Pitta and Kapha association modifies symptoms:
Vāta-Pittaja Ākṣepaka → convulsions with fever, sweating, redness.
Vāta-Kaphaja Ākṣepaka → rigidity, heaviness, frothing from mouth.
Thus, Vata dushti in snayu, sandhi, and marmas causes spasmodic seizures — Akshepaka roga.</t>
  </si>
  <si>
    <t>(Ref: Charaka Chikitsa 28, A.H. Chikitsa 6)
Principle:
Vāta śamana and snāyu mardava kara chikitsa
Mārdava kara, sneha, sveda, and basti are emphasized.
General Measures:
Snehana: Abhyanga with Bala taila, Ksheerabala taila, Mahānārāyaṇa taila.
Swedana: Nādi sweda or Pinda sweda.
Basti: Anuvāsana and Niruha basti with Vāta-hara dravyas.
Śirobasti / Śirodhara: With Ksheerabala taila, Dhanvantaram taila.
Nāsyam: With Vacha taila, Karpasa taila.
Internal medicines: Medhya and Vatahara dravyas.</t>
  </si>
  <si>
    <t>(Relieving Factors)
Warm environment
Oil massage (Abhyanga)
Svedana
Basti therapy
Consumption of Vata-shamaka diet (unctuous, warm, easily digestible)</t>
  </si>
  <si>
    <t>Cold exposure
Dry or light diet
Excessive exertion
Fear, anger, or stress
Sleeplessness</t>
  </si>
  <si>
    <t>Vatahara aushadhi prayoga
Sneha &amp; Sweda karma
Mridu virechana if Pitta involvement present
Nasya for head-related symptoms</t>
  </si>
  <si>
    <t>(Ref: A.H. Chikitsa 6/68–72, Bhaishajya Ratnavali – Vata Vyadhi Chikitsa)
Internal Medications:
Bala taila
Ksheerabala taila (101 times)
maharasnadi kashayam
Dashamoola kashayam
Ashwagandha choorna
Brahmi ghritam
Vatagajankusha rasa
Sarpagandhadi yoga (for convulsions and spasmodic symptoms)
Panchakarma:
Snehana – Swedana – Basti – Nasya – Shirodhara
Matra basti: Daily with Bala taila
Shirobasti: For head Vata pacification
Abhyanga &amp; Sweda: To relieve stiffness
Classical Reference
Charaka Samhita Nidanasthana 8/21–25, Chikitsa 28/33–45
Ashtanga Hridaya Nidanasthana 15, Chikitsa Sthana 6
Madhava Nidana Chapter 22 (Vata Vyadhi Nidana)
Bhaishajya Ratnavali – Vata Vyadhi Chikitsa
🛑https://chat.whatsapp.com/BdWPi4q8r5v9FubOjpBHnn</t>
  </si>
  <si>
    <t>PARADA VISHA</t>
  </si>
  <si>
    <t>(CAUSATIVE FACTORS)
Source: Rasa Ratna Samuccaya, Rasa Tarangini, Ayurveda Prakāśa
Improper use of Pārada (Mercury) — unpurified or inadequately purified.
Excess internal administration of mercury and its preparations.
Inhalation of mercury vapours (Dhūma sevana).
Improper handling during Rasa Saṃskāra.
Continuous exposure of mercury through skin or respiratory tract.
Modern correlation: Chronic or acute Mercury poisoning (Mercurialism).</t>
  </si>
  <si>
    <t>Before full manifestation, the following early symptoms occur:
sirasula (Headache)
Dantamāṃsa śotha (Swelling and sponginess of gums)
Mukha dāha (Burning sensation in mouth)
Lalasrava (Excessive salivation)
Kampa (Tremors in limbs)
Hṛllāsa (Nausea)
Arochaka (Loss of appetite)</t>
  </si>
  <si>
    <t>(Manifest Symptoms)
Classical: Rasa Ratna Samuccaya 5/70–75
Tīkṣṇa dāha (Severe burning all over body)
Mukhapāka (Ulceration in mouth and gums)
Dantaloṣṭha māṃsa dāha (Inflammation of gums and lips)
Jihva sotha (Swelling of tongue)
Dantapata (Teeth falling out)
Kampana (Tremors of hands and legs)
Hṛdaya vedanā (Pain in chest)
Bhrama, Mūrcchā (Giddiness and fainting)
Ati Lālāsrāva (Excessive salivation)
Atisāra (Diarrhoea in severe cases)
Mrityu (Death, in severe poisoning)</t>
  </si>
  <si>
    <t>Appearance: Pale, anxious, or tremulous look
vital signs:
Pulse – tachycardia
Blood pressure – may be normal or elevated
Temperature – mild fever in acute cases
Respiratory rate – may increase if respiratory distress present
Skin: Excessive sweating, rash, desquamation in chronic exposure
Odor: Metallic smell from breath</t>
  </si>
  <si>
    <t>a) Nervous System
Tremors (“Mercurial tremors”)
Insomnia, irritability, memory loss
Peripheral neuropathy
Ataxia (loss of coordination)
b) Gastrointestinal System
Metallic taste in mouth
Stomatitis, gingivitis, excessive salivation
Nausea, vomiting, abdominal pain, diarrhea
c) Renal System
Proteinuria, oliguria
Signs of renal failure in chronic cases
d) Respiratory System
cough, chest pain, dyspnea (if inhaled mercury vapors)
e) Cardiovascular System
Palpitations, tachycardia
Hypertension possible due to stress response
f) Skin and Mucosa
Dermatitis, peeling, discoloration of gums (“blue line” on gums)</t>
  </si>
  <si>
    <t>Blood mercury level: ↑ (&gt;10 µg/L indicates exposure)
Urinary mercury level: ↑ (&gt;50 µg/L diagnostic)
Renal function tests: ↑ BUN, ↑ creatinine
Liver function tests: May show mild elevation
CBC: Anemia, leukocytosis possible
Urinalysis: Proteinuria, cylindruria
ECG: Non-specific tachycardia or arrhythmia in severe cases
🛑https://chat.whatsapp.com/BdWPi4q8r5v9FubOjpBHnn</t>
  </si>
  <si>
    <t>1. Lead poisoning
2. Arsenic poisoning
3. Cadmium toxicity
4. Manganese toxicity
5. Peripheral neuropathy (due to diabetes or alcohol)
6. Multiple sclerosis
7. Parkinson’s disease
8. Chronic renal disease</t>
  </si>
  <si>
    <t>(Pathogenesis)
Apakva or Aśuddha Pārada acts as Āgneya dravya with strong Tīkṣṇa and Uṣṇa guṇa.
It vitiates Pitta and Rakta, producing Dāha, Śopha, and Mukhapāka.
Gradually it involves Vāta causing Kampa (tremors) and Mūrcchā.
Doṣa saṃcaya → Doṣa prakopa → Dhātu duṣṭi (mainly Rakta and Mamsa) → systemic toxicity.
Modern view:
Mercury binds with sulfhydryl groups in enzymes → cellular dysfunction → neurotoxicity, nephrotoxicity, and oral mucosal ulcerations.</t>
  </si>
  <si>
    <t>References: Rasa Tarangini, Rasa Ratna Samuccaya
Doṣa nivṛtti – eliminate aggravated Pitta and Rakta.
Dahana śamana – for burning and inflammation.
Mūrchhita Pārada chikitsā – use properly Śuddha Pārada only.
Mridu Virechana (mild purgation) with Trivṛt, Aragvādha etc.
Śīta pradhāna aahara – cooling diet (milk, ghee, rice gruel).
Avoid Uṣṇa, Tīkṣṇa, Katu rasa foods.</t>
  </si>
  <si>
    <t>(Relieving Factors)
Intake of Ghee, milk, sugar, sandal water.
Application of cooling lepas on oral ulcers.
Use of Pitta-shamaka dravyas like Sita, Chandana, Usheera.</t>
  </si>
  <si>
    <t>Consumption of spicy, hot, and sour food.
Heat exposure, alcohol intake.
Continued contact with mercury fumes or unpurified preparations.</t>
  </si>
  <si>
    <t>11/10/2025, 21:15 - +91 95446 87331: 🔺CASE STUDY : 266</t>
  </si>
  <si>
    <t>Classical References: Rasa Tarangini 5/80–90; Rasa Ratna Samuccaya 5/78–82
1. Ghṛta Prayoga (Ghee therapy):
Tikta ghṛta, Mahātiktaka ghṛta, Sādhita ghṛta with Triphala, Yashtimadhu, Chandana.
2. Lepa &amp; Gandūsha:
Madhuyashti, Chandana, Kamala, Usheera paste for local application.
Ksira or Ghṛta Gandūsha for mouth ulcers.
3. Rakta śodhana:
Manjishṭhādi kwatha, Sarivādi kwatha internally.
Jīvaniya ghṛta for restoration.
4. Pitta-Rakta shamana dravyas:
Guduchi, Amalaki, Shatavari, Yashtimadhu, Chandana, Usheera, Musta.
If severe:
Mridu virechana with Trivṛt lehya or Eranda taila.
Nasya with Ghṛta yukta dravyas if neurological symptoms present.
Classical References
Rasa Ratna Samuccaya – 5th Taranga, verses 70–82
Rasa Tarangini – 5th Taranga
Ayurveda Prakāśa – 2/3–7
Rasendra Sara Sangraha – on Pārada Doṣa and Śodhana
🛑https://chat.whatsapp.com/BdWPi4q8r5v9FubOjpBHnn</t>
  </si>
  <si>
    <t>POORVAROOPAM (Prodromal Symptoms / Premonitory Signs)</t>
  </si>
  <si>
    <t>(Etiology / Causes)
Accidental ingestion of Dhātura seeds, leaves, or flowers.
Intentional use for stupefying or criminal purposes.
Overdose during its therapeutic use in Ayurvedic formulations.
Exposure through smoke (from Datura leaves used in fumigation).
* Reference:
Suśruta Saṃhitā, Kalpa Sthāna 2/21–23
Aṣṭāṅga Hṛdaya, Uttara Tantra 35/29
Mūrcchā (faintness)
Jṛmbhā (yawning)
Bhrama (giddiness)
Manda smṛti (impaired memory)
Daurbalya (weakness)
Vak vikāra (difficulty in speech)
Reference:
Suśruta Saṃhitā, Kalpa Sthāna 2/25</t>
  </si>
  <si>
    <t>GENERAL APPEARANCE</t>
  </si>
  <si>
    <t>(Clinical Features / Symptoms)
Atidāha (burning sensation)
Mūrcchā (unconsciousness)
Tṛṣṇā (excessive thirst)
Mada (intoxication)
Tandra (drowsiness)
Vak vikāra (slurred speech)
Drig vikāra (dilated pupils, blurred vision)
Ucchvāsa kṛchhratā (difficulty in breathing)
Atisphūrti (restlessness, delirium)
Bhrama, Pralāpa (hallucination, incoherent talk)
* Reference:
Suśruta Saṃhitā, Kalpa Sthāna 2/26–28
Aṣṭāṅga Hṛdaya, Uttara Tantra 35/31
Restless, delirious, confused
Dry, flushed skin
Pupils widely dilated (mydriasis)
Hot, dry skin (“hot as a hare”)
Red face (“red as a beet”)
Dry mouth (“dry as a bone”)
Hallucinations (“mad as a hatter”)
Hyperthermia (“hot as hell”)
Vital Signs:
Pulse: Rapid, full, bounding (tachycardia)
BP: Normal or slightly elevated
Temperature: Raised (fever)
Respiration: Rapid
Consciousness: Delirium → stupor → coma (in severe cases)</t>
  </si>
  <si>
    <t>1. CNS:
Restlessness, delirium, hallucinations
Disorientation, convulsions
Coma (severe cases)
2. Cardiovascular System:
Tachycardia, sometimes arrhythmia
Mild hypertension
3. Respiratory System:
Tachypnoea
Respiratory failure in severe poisoning
4. Gastrointestinal System:
Decreased bowel sounds (ileus)
Dry mouth, difficulty in swallowing
5. Eyes:
Mydriasis (dilated pupils)
Loss of accommodation (blurred vision)
6. Skin:
Hot, dry, flushed (anhidrosis)</t>
  </si>
  <si>
    <t>11/10/2025, 21:20 - +91 95446 87331: 🔺CASE STUDY : 266</t>
  </si>
  <si>
    <t>Test
Toxicological screening
Blood pressure, ECG
Electrolyte panel
ABG (Arterial Blood Gas)
CBC
Liver &amp; renal function tests
Urine analysis
🛑https://chat.whatsapp.com/BdWPi4q8r5v9FubOjpBHnn</t>
  </si>
  <si>
    <t>DHATURA VISA</t>
  </si>
  <si>
    <t>Doṣa involvement: Mainly Vāta and Pitta.
Dhātura being Tikta, Kaṭu, Uṣṇa, and Viṣa, vitiates Vāta and Pitta, obstructing Manovaha srotas and Prāṇavaha srotas.
This leads to derangement of Indriyas (senses) → altered consciousness → coma or delirium.
Reference:
Suśruta Saṃhitā, Kalpa Sthāna 2/29</t>
  </si>
  <si>
    <t>Viṣa nirmāraṇa (Elimination of poison)
Vamana (induced emesis) with Madana phala kvātha
Virechana with Trivṛt lehya or Eranda taila
Viṣaghna dravya prayoga (use of antidotes)
Use of Gomūtra, Madhu, Ghṛta, Dugdha as internal remedies.
Peya (light gruels) prepared with Musta, Parpaṭa, Usheera.
*Reference:
Suśruta Saṃhitā, Kalpa Sthāna 2/31–35</t>
  </si>
  <si>
    <t>(Palliative / Beneficial Measures)
Cold applications and Śīta jala seka (cold water sprinkling).
Ghṛta pāna (intake of ghee) and Dugdha pāna (milk).
Madhu with Saindhava for relieving throat dryness.
Lepa of Chandana, Usheera on forehead for cooling effect.</t>
  </si>
  <si>
    <t>Intake of Uṣṇa (hot), Tikṣṇa (sharp), or Kaṭu (pungent) substances.
Exposure to heat or sunlight.
Administration of Vātakara or Pittakara foods or drugs.</t>
  </si>
  <si>
    <t>Internal:
Taila processed with Madhuyashti, Chandana, Usheera
Ghee medicated with Bala, Yashtimadhu, Guduchi
Cold milk or Takra with Musta churna
External:
sīta parisheka (cold sprinkling on head and body)
Lepa with *Chandana–Usheera–Kushta–Musta paste
Anjana (eye-application) with Triphala + Madhu for dilated pupils
If unconscious: Nasya with Ghee or Musta taila
In delirium: Manasika shanti with Brahmi ghṛta or Kalyānaka ghṛta
* Reference:
Suśruta Saṃhitā, Kalpa Sthāna 2/35–38
Aṣṭāṅga Hṛdaya, Uttara Tantra 35/33–36
Prognosis
Sādhyam (curable) — if treated early before deep dosha involvement.
Asādhyam (incurable) — when moha, mūrcchā, and unmāda are severe with respiratory failure.
Reference:
Suśruta Saṃhitā, Kalpa Sthāna 2/40</t>
  </si>
  <si>
    <t>Belladonna poisoning
Cocaine or amphetamine toxicity
Alcohol withdrawal delirium
Schizophrenia / acute psychosis
Heat stroke
Meningitis / encephalitis
🛑https://chat.whatsapp.com/BdWPi4q8r5v9FubOjpBHnn</t>
  </si>
  <si>
    <t>TAMA PRAVESHA</t>
  </si>
  <si>
    <t>(Etiology / Causative factors)
According to Charaka Samhita (Sutra Sthana 8/5) and Bhava Prakasha, the causative factors are:
Ati-krodha (excess anger)
Bhaya (fear)
Shoka (grief)
Ati shrama (over-exertion)
Abhigata (head injury or trauma)
Madya sevana (excess alcohol)
Vishaja ahara (poisonous intake)
Ati-ushna, ati-shita ahara (excess heat/cold food)
Kapha and Tamas predominant ahara vihara</t>
  </si>
  <si>
    <t>(Premonitory symptoms)
Gaurava (heaviness of body and head)
Mūrcchā-pūrvaka bhrama (giddiness leading to faintness)
Avyakta vāk (slurred speech)
Manda smriti (weak memory)
Tandra (drowsiness)
Shiro gaurava (heaviness of head)</t>
  </si>
  <si>
    <t>(Symptoms)
As per Charaka Chikitsa Sthana 9/8 and Madhava Nidana (Chapter 24):
Tama iva pravesha (feeling of entering darkness)
Moha (delusion or confusion)
Ajnana (loss of consciousness or awareness)
Mūrcchā (fainting)
Akshi nimīlana (closing of eyes)
Gati stambha (loss of movement)
Sparsha anupalabdhi (loss of touch sensation)
Shita sparsha (coldness of body)
Alpa prāṇavāha (slow breathing)</t>
  </si>
  <si>
    <t>General appearance: Unconscious or semi-conscious, pale or cyanotic appearance.
Vital signs:
Pulse: Weak, thready, or absent.
Blood pressure: Low (hypotension).
Respiration: Shallow or irregular.
Temperature: Low in severe cases (hypothermia) or normal.
Skin: Cold, clammy, possibly cyanotic.
Eyes: Pupils dilated or fixed, no reaction to light.
Tongue: Dry or coated.
Odor: May have characteristic foul or poisonous odor (if due to toxin).
Level of consciousness: Ranges from drowsiness to deep coma.</t>
  </si>
  <si>
    <t>a. Central Nervous System (CNS):
Unconsciousness or altered sensorium.
No response to pain stimuli.
Absent reflexes in deep coma.
Possible convulsions or decerebrate posturing.
b. Cardiovascular System:
Bradycardia or tachycardia depending on cause.
Weak heart sounds.
Hypotension.
c.Respiratory System:
Shallow, irregular, or Cheyne–Stokes breathing.
Cyanosis indicating respiratory failure.
d. Gastrointestinal System:
Nausea, vomiting before loss of consciousness (if due to poisoning).
e. Renal System:
Oliguria or anuria (in severe cases due to shock or toxin).</t>
  </si>
  <si>
    <t>Blood investigations:
CBC (to rule out infection or anemia)
Blood glucose (hypoglycemia/hyperglycemia)
Serum electrolytes (Na⁺, K⁺, Ca²⁺)
Liver and kidney function tests
Arterial blood gas (ABG) — for hypoxia/acidosis
Toxicology screening (if poisoning suspected)
Serum ammonia (for hepatic coma)
Urine examination: For ketone bodies, proteins, toxins.
ECG: To detect arrhythmias or cardiac causes.
CT/MRI Brain: To detect cerebral hemorrhage, infarct, or mass lesion.
EEG: To assess brain activity in coma.
🛑https://chat.whatsapp.com/BdWPi4q8r5v9FubOjpBHnn</t>
  </si>
  <si>
    <t>Coma (various etiologies)
Syncope
Hypoglycemia
Cerebral stroke
Epileptic seizure (post-ictal phase)
Drug or toxic poisoning (e.g., carbon monoxide, alcohol, sedatives)
Head injury
Hypoxia (respiratory or cardiac cause)
Hepatic encephalopathy
Uremic encephalopathy</t>
  </si>
  <si>
    <t>*Manasika hetus (anger, fear, grief) disturb rajas and tamas.
* These aggravate Vata dosha, especially Prana Vata and Vyana Vata.
* Vata obstructs Sattva guna of mind, leading to dominance of Tamas.
As Sattva diminishes, consciousness fades → Tama Pravesha occurs.
Dosha involvement: Vata-Kapha predominance
Guna involvement: Rajas–Tamas prakopa
Srotas affected: Mano vaha srotas and Prana vaha srotas</t>
  </si>
  <si>
    <t>As per Charaka Chikitsa Sthana 10/12 and Ashtanga Hridaya Chikitsa Sthana 5:
Hridaya avasthāpana chikitsa – Reassurance and stabilization of mind.
Vata-Kapha shamaka measures –
Nasya with Vatahara dravyas (Anu taila, Kshirabala taila)
Abhyanga with Mahanarayana taila
Swedana (mild fomentation)
Hrudya and Medhya dravyas – Brahmi, Shankhapushpi, Vacha, Yashtimadhu.
Prana vardhaka chikitsa – administration of ghritas like Brahmi ghrita, Kalyanaka ghrita.</t>
  </si>
  <si>
    <t>(Relieving factors)
Use of Hrudya and Medhya rasayana
Proper rest, calm environment
Exposure to pleasant smell, sound, and touch
Sneha and Sweda therapies
Sweet, unctuous and warm food</t>
  </si>
  <si>
    <t>Loud noise, bright light
Excess anger, grief
Dry, cold food
Fasting, sleep deprivation
Excess physical or mental stress</t>
  </si>
  <si>
    <t>According to Charaka Chikitsa 10/28 and Madhava Nidana 24:
If Vata predominant:
Sneha nasya, Snehapana (Kshirabala taila, Ashwagandha ghrita)
Murdhni taila, Abhyanga, Swedana
If Kapha predominant:
Shirovirechana with Saindhava &amp; Trikatu
Dhūmapāna with Haridra, Vacha
If caused by fear, grief, anger:
Manonigraha chikitsa (counseling, sattvavajaya therapy)
Medhya rasayana: Brahmi, Mandukaparni, Shankhapushpi
If due to poison or trauma:
Vishaghna chikitsa or Abhighata chikitsa accordingly
Classical References:
Charaka Samhita – Chikitsa Sthana 10 (Umada Chikitsa)
Ashtanga Hridaya – Chikitsa Sthana 5
Madhava Nidana – 24/1–7 (Manasika Vyadhi Nidana)
Bhava Prakasha – Purva Khanda (Manasika Vikara)
🛑https://chat.whatsapp.com/BdWPi4q8r5v9FubOjpBHnn</t>
  </si>
  <si>
    <t>ADIDAIVIKA VYADHIS</t>
  </si>
  <si>
    <t>Ādhidaivika Vyādhi are caused by Daiva (divine), planetary, supernatural or fate-related factors.
They are not due to doṣa imbalance directly, but arise due to Daiva, Graha, or Karma.
Causes include:
Papa karma (sinful deeds in past lives)
Abhichara (black magic, curse, spell)
Daiva kopa (divine wrath)
Graha dosha (planetary affliction)
Nakshatra, time or seasonal inauspiciousness
Reference:
“Ādhibhautika-daivika-manasa roga trividhaḥ” — (Charaka Sutra Sthana *“Ādhidaivikaḥ daiva-bhūtābhicārādibhiḥ janitāḥ” — (Sushruta Sutra Sthana 1/25)</t>
  </si>
  <si>
    <t>LAKSANM</t>
  </si>
  <si>
    <t>Sudden uneasiness or fear
Mental confusion without cause
Restlessness, disturbed sleep
Feeling of being affected by unknown power
Inexplicable pain or illness without organic cause
(Symptoms)
Sudden occurrence of disease without apparent doshic reason
Diseases that don’t respond to medicine
Mental disturbance (graha badha, bhaya, moha, pralapa)
Body ache, fever, or paralysis without reason
Seizure-like conditions (in graha rogas)
Dreams or visions of divine beings or spirits *Ādhidaivika vyādhiṣu grahāḥ praveśaṃ kurvanti, tadā cittavibhramaḥ” — (Charaka Chikitsa Sthana 9/6)</t>
  </si>
  <si>
    <t>1. Consciousness – Alert / Drowsy / Unconscious
2. Vital signs – Temperature, Pulse, Respiration, BP
3. General appearance – Pallor, cyanosis, jaundice, edema, dehydration
4. Posture and gait – Abnormalities indicating neurological or musculoskeletal involvement
5. Skin – Rash, discoloration, infection signs
6. Lymph nodes – Enlargement (suggesting infection or immune reaction)</t>
  </si>
  <si>
    <t>CNS
Respiratory
Cardiovascular
Gastrointestinal
Musculoskeletal
Skin</t>
  </si>
  <si>
    <t>CBC (Complete Blood Count)
ESR, CRP
Thyroid Profile (T3, T4, TSH)
Autoimmune Panel (ANA, RF)
Liver and Kidney Function *Tests
Serology
Psychological Evaluation
Imaging (CT/MRI)
🛑https://chat.whatsapp.com/BdWPi4q8r5v9FubOjpBHnn</t>
  </si>
  <si>
    <t>1. Epilepsy (for grahābhāva / seizure-like disorders)
2. Psychosis / Schizophrenia (for manasika ādhidaivika conditions)
3. Autoimmune diseases – SLE, Rheumatoid arthritis
4. Idiopathic inflammatory diseases – Sarcoidosis, Vasculitis
5. Allergic disorders – Asthma, Atopic dermatitis
6. Stress-related disorders – Anxiety neurosis, Depression, Psychosomatic illness
7. Genetic / Congenital anomalies – Down syndrome, Muscular dystrophy
8. Seasonal diseases – Influenza, Dengue, Malaria (kāla-bhāva-related)
9. Post-traumatic stress disorder (PTSD) (due to calamities or divine belief-induced fear)</t>
  </si>
  <si>
    <t>1. Due to Daiva or Graha, there is disturbance in Manas (mind) and Indriyas (senses).
2. The Sattva of manas gets weakened, Rajas and Tamas increase.
3. This leads to Manovaha Srotodushti, followed by secondary Sharira Vikāra.
4. The disease manifests as physical or psychological disorder beyond normal doshic explanation.</t>
  </si>
  <si>
    <t>As the cause is Daivika (supernatural), treatment includes both *Daivavyapāśraya Chikitsā and Manasika Chikitsā, supported by Yuktivyapāśraya (rational therapy).
A. Daivavyapasraya Chikitsa(Spiritual Therapy)
Mantra (chanting sacred hymns)
Aushadha (sacred herbs &amp; rituals)
Mani (gem therapy)
Mangala (auspicious rituals)
Bali (sacrifices/offerings)
Upavasa (fasting)
Japa, Homa, Dana (charity, prayer)
Niyama, vrata, svastyayana (religious vows, auspicious rites)
“Mantroushadhimanibalimangalahoma-niyamopavāsapradānaśāntyupahārādibhiḥ daivavyapāśrayaḥ” — (Charaka Sutra Sthana 11/54–55)</t>
  </si>
  <si>
    <t>(Palliative / Relieving Factors)
Mantra, Japa, Homa, Pooja
Association with pious, peaceful environment
Good deeds (punya karma)
Wearing prescribed gems or herbs
Spiritual guidance and meditation</t>
  </si>
  <si>
    <t>(Aggravating Factors)
Sinful acts (pāpa karma)
Association with impure, negative-minded people
Disrespect to deities or elders
Neglect of rituals and faith
Overindulgence in material pleasures</t>
  </si>
  <si>
    <t>Depends on manifestation:
Graha Roga
Abhichara janya
Karmaja Vyadhi
Nakshatra dosha
** Classical References Summary
Grantha
Charaka Samhita Sutra Sthana 1/54
Adhyatmika , Ādhibhautika, Ādhidaivika
Sushruta Sutra Sthana 1/25
Charaka Sutra Sthana 11/54–55
Charaka Chikitsa Sthana 9/6
Ashtanga Hridaya Sutra Sthana 12/62–64
🛑https://chat.whatsapp.com/BdWPi4q8r5v9FubOjpBHnn
14/10/2025, 10:54 - Dr sonu kailas k: MOST IMPORTANT MEDICAL ABBREVIATIONS
---
COMMON LAB TESTS
CBC : Complete Blood Count
CP : Complete Picture of Blood
BT : Bleeding Time
CT : Clotting Time
LFT / LFTs : Liver Function Test(s)
AST / SGOT : Aspartate Aminotransferase / Serum Glutamic Oxaloacetic Transaminase
ALT / SGPT : Alanine Aminotransferase / Serum Glutamic Pyruvic Transaminase
ALP : Alkaline Phosphatase
GGT : Gamma Glutamyl Transpeptidase
GTT : Glucose Tolerance Test
LDH : Lactate Dehydrogenase
PT : Prothrombin Time
INR : International Normalized Ratio
ESR : Erythrocyte Sedimentation Rate
FPG : Fasting Plasma Glucose
UCE / U&amp;E : Urea, Creatinine &amp; Electrolytes
MC&amp;S : Microscopy, Culture &amp; Sensitivity
RCC / RBCs : Red Blood Cell Count / Red Blood Cells
Na : Sodium
K : Potassium
Ca : Calcium
NaCl : Sodium Chloride
---
BIOCHEMISTRY &amp; ENDOCRINOLOGY
TFT : Thyroid Function Test
TSH : Thyroid Stimulating Hormone
T4 : Thyroxine
TPO : Thyroid Peroxidase
TRAB : Thyrotropin Receptor Antibodies
Hcg / PT : Human Chorionic Gonadotrophin / Pregnancy Test
IFG : Impaired Fasting Glucose
IGT : Impaired Glucose Tolerance
IDDM : Insulin Dependent Diabetes Mellitus (Type 1)
GvHD : Graft Versus Host Disease
---
CARDIOLOGY
AF : Atrial Fibrillation
AMI / MI : Acute / Myocardial Infarction
CABG : Coronary Artery Bypass Graft
CCF / LVF : Congestive Cardiac Failure / Left Ventricular Failure
LVH : Left Ventricular Hypertrophy
RBBB / LBBB : Right / Left Bundle Branch Block
IHD / CHD / CVD : Ischaemic / Coronary Heart / Cardiovascular Disease
PAD : Peripheral Arterial Disease
PACWP : Pulmonary Artery Capillary Wedge Pressure
PE : Pulmonary Embolism
SVC / SVCO : Superior Vena Cava / Superior Vena Caval Obstruction
HTN : Hypertension (High Blood Pressure)
PCI : Percutaneous Coronary Intervention
RAS : Renal Angiotensin System / Renal Artery Stenosis
---
NEUROLOGY
CNS : Central Nervous System
CVA : Cerebrovascular Accident (Stroke)
TIAs : Transient Ischaemic Attacks
ICH / SDH : Intracranial / Subdural Haemorrhage
EEG : Electroencephalogram
MS : Multiple Sclerosis
SOB : Shortness of Breath
---
RESPIRATORY
CXR : Chest X-ray (PA View)
COPD : Chronic Obstructive Pulmonary Disease
CPAP : Continuous Positive Airway Pressure
URTI : Upper Respiratory Tract Infection
TB : Tuberculosis
PaO2 : Partial Pressure of Oxygen (Arterial Blood)
---
INFECTIOUS DISEASES
AIDS : Acquired Immunodeficiency Syndrome
HIV : Human Immunodeficiency Virus
HAV / HBV / HCV : Hepatitis A / B / C Virus
HBsAg : Hepatitis B Surface Antigen
UTI : Urinary Tract Infection
---
GASTROINTESTINAL &amp; HEPATIC
GIT : Gastrointestinal Tract
GU / DU : Gastric / Duodenal Ulcer
PBC : Primary Biliary Cirrhosis
CCK : Cholecystokinin
CF : Cystic Fibrosis
OA / RA : Osteoarthritis / Rheumatoid Arthritis
LIF / RIF / LUQ / RUQ : Left / Right Iliac Fossa, Left / Right Upper Quadrant
LCM : Left Costal Margin
---
RENAL &amp; URINARY
ARF / CRF / ESRD : Acute / Chronic / End Stage Renal Failure
IVU / KUB / USS : Intravenous Urogram / Kidney-Ureter-Bladder X-ray / Ultrasound Scan
U&amp;E / UCE : Urea and Electrolytes / Urea, Creatinine &amp; Electrolytes
ITU : Intensive Therapy Unit
---
DIAGNOSTIC IMAGING
CT / MRI : Computed Tomography / Magnetic Resonance Imaging
ECG : Electrocardiogram
SXR : Skull X-ray
USS : Ultrasound Scan
---
GENERAL &amp; PROCEDURES
IM : Intramuscular
IV / SC : Intravenous / Subcutaneous
PR / PV : Per Rectum / Per Vagina
Min : Minutes
T° : Temperature
t½ : Half-life
u / U : Units
---
OTHER CONDITIONS
AKA : Alcoholic Ketoacidosis
ALL : Acute Lymphoblastic Leukaemia
MPD / PCL : Myeloproliferative Disease / Plasma Cell Leukaemia
IDA : Iron Deficiency Anaemia
TA : Temporal Arteritis
UC : Ulcerative Colitis
SM : Smooth Muscle
VIII : Factor VIII (Clotting Activity)
🛑https://chat.whatsapp.com/BhtumYD0I1n49dNjz9CaZh?mode=ems_copy_t</t>
  </si>
  <si>
    <t>KANDA BHAGNAM</t>
  </si>
  <si>
    <t>(Causative factors)
Hetu (Causes):
Abhighāta (trauma, blow, fall, accident)
Ati-bhara-vahana (carrying excessive load)
Vega-dharaṇa (suppression of natural urges leading to vata vitiation)
Ati-vyāyāma (excessive physical exertion)
Kṣata (injury due to weapons or fall)
Reference:
* Suśruta Saṃhitā, Nidāna Sthāna 15/41
* Aṣṭāṅga Hṛdaya, Nidāna Sthāna 15/4–6</t>
  </si>
  <si>
    <t>Śūla (pain) at the site
Sphurana (throbbing sensation)
Śotha (swelling begins)
Sparśāsahatva (tenderness)
Stambha (stiffness of nearby joints)</t>
  </si>
  <si>
    <t>According to Suśruta and Vāgbhaṭa:
Asamyaka gati (abnormal movement at fracture site)
Ativṛddha śotha (swelling)
Ati-śūla (severe pain)
Sparśāsahatva (tenderness on touch)
Kṛśa (deformity or shortening of limb)
Mūrcchana (fainting in severe pain or injury)
Reference:
* Suśruta Saṃhitā, Nidāna Sthāna 15/42–45</t>
  </si>
  <si>
    <t>General condition: Check for pain, swelling, deformity, and limitation of movement.
Vital signs:
Pulse rate – may be raised due to pain/shock.
Blood pressure – may fall in severe fracture or internal bleeding.
Temperature – usually normal, may rise in infection.
Respiration – may be altered if associated trauma to chest or upper limb.
Consciousness level: To rule out head injury or shock.
Inspection:
Visible deformity
Swelling and discoloration
Abnormal posture or angulation of limb
Palpation:
Tenderness over the affected area
Crepitus (crackling sound)
Abnormal mobility
Measurement:
Limb length (to detect shortening or displacement)
Girth (for swelling or atrophy)</t>
  </si>
  <si>
    <t>Musculoskeletal system:
Examine the affected bone or joint for tenderness, instability, range of motion.
Neurovascular examination – check distal pulse, capillary refill, and sensory function.
Cardiovascular system: To assess signs of shock or vascular injury.
Respiratory system: Especially in fractures of ribs or clavicle.
Nervous system: To rule out peripheral nerve injury associated with fractures/dislocations.</t>
  </si>
  <si>
    <t>1. Routine Tests:
CBC (to check for infection, anemia, or internal bleeding)
ESR (may be raised in inflammation)
Blood sugar (before surgery or plaster application)
. Imaging:
X-ray – AP and lateral view of affected bone or joint (confirmatory)
CT scan – for complex or intra-articular fractures
MRI – for associated soft tissue, ligament, or cartilage injury
3. Special Tests:
Doppler study – if vascular injury is suspected
Nerve conduction test – in case of neurological deficit
🛑https://chat.whatsapp.com/BdWPi4q8r5v9FubOjpBHnn</t>
  </si>
  <si>
    <t>Simple fracture
Compound (open) fracture
Greenstick fracture (in children)
Comminuted fracture
Dislocation
Sprain or ligament tear
Bone contusion
Stress fracture
Pathological fracture</t>
  </si>
  <si>
    <t>Due to abhighāta (trauma) → vāta doṣa gets aggravated → causes bheda (break) or viccheda (discontinuity) in asthi dhātu (bone tissue) and sandhi (joint) → leading to kaṇḍa bhagna (fracture of long bone).
Samprapti Ghataka:
Doṣa: Vāta
Dūṣya: Asthi, Majjā
Srotas: Asthi-vaha srotas
Srotoduṣṭi: Saṅga (obstruction)
Roga mārga: Madhyama roga mārga</t>
  </si>
  <si>
    <t>The line of treatment follows Suśruta’s Bhagna Chikitsā Siddhānta (Su. Chi. 3rd chapter):
Chatushpāda for Bhagna:
1. Ācārya (Surgeon)
2. Dravya (Medications)
3. Upakaraṇa (Instruments &amp; splints)
4. Rogi (Patient)
General principles:
Saṃśodhana chikitsā is not indicated immediately.
Primary treatment includes alignment (saṃhanana), immobilization (bandhana), and rest (upasamana).
Procedures:
1. Traction (Ākarṣaṇa) – to align the bone ends.
2. Manipulation (Prakṣepa) – correction of deformity.
3. Bandhana (Immobilization using splints – Kāṣṭha, Veśṭana, etc.)
4. Parisheka, Abhyaṅga, Sveda – to relieve pain and swelling.
5. Ahāra: Use of māṃsa rasa, kṣīra, ghṛta, and tikta-kṣīra preparations to aid bone healing.
Reference:
- Suśruta Saṃhitā, Chikitsā Sthāna 3/15–35</t>
  </si>
  <si>
    <t>(Relieving factors)
Rest and immobilization
External application of Sneha (medicated oils like Mahanarayana taila)
Mild Sveda (fomentation)
Internal use of Asthi-samhāraka dravyas (e.g., Laksha, Ashwagandha, Shilajit, Guggulu)</t>
  </si>
  <si>
    <t>Excessive movement of affected limb
Exposure to cold and wind (Vāta-vardhaka ahara-vihara)
Fasting or dry food
Untimely bandhana (splinting)
Improper alignment (asamyaka saṃhanana)</t>
  </si>
  <si>
    <t>For Kāṇḍa Bhagna (Long bone fracture):
Stages of management (Suśruta’s method):
* Śamana (Reduction/alignment):
– Gentle traction and realignment of bone ends.
* Bandhana (Immobilization):
Application of Kāṣṭha bandha (wooden splints) with raśanā (cloth) and kṣīra-snuha lepa for fixation.
*Sthirīkaraṇa (Stabilization):
– Keeping the limb in rest for 48 days (as per Suśruta).
– Regular taila abhyanga, sveda, and mridu upanāha after pain reduces.
* Ropaṇa (Healing stage):
* Internal medications like Laksha Guggulu, Abha Guggulu, Ashwagandha Churna, Shilajit, Bala taila, Maha Narayana taila.
Diet:
– Kṣīra (milk), Māṃsa rasa (meat soup), Ghṛta, and Medhya dravyas.
– Avoid ruksha, katu, tikta foods.
Reference:
* Suśruta Saṃhitā, Chikitsā Sthāna 3/17–40
* Aṣtanṅga Hṛdaya, Uttara Sthāna 26/5–15
🛑https://chat.whatsapp.com/BdWPi4q8r5v9FubOjpBHnn</t>
  </si>
  <si>
    <t>KAPALA GATHA KUSTHA</t>
  </si>
  <si>
    <t>(Causes)
Viruddhāhāra (incompatible food)
Guru, Snigdha, Abhiṣyandi āhāra (heavy, oily, clogging foods)
Kaphavardhaka ahāra sevana
Atisnigdha upachaya
Krodha, Śoka, Bhaya (psychological factors)
Āhita sevanam of dadhi, matsya, guda, kṣīra together
Āchāra vihita doṣa (improper behavior)
Adhyashana (eating before digestion of previous meal)
Raktadushti hetu sevana
Kapālagata Kuṣṭha nidāna particularly vitiates Kapha, Pitta and Rakta leading to localized skin lesion on Kapāla (scalp) region.</t>
  </si>
  <si>
    <t>Kandu (itching of scalp)
Pidaka (small eruptions)
Sira sphoṭa (boils or papules on scalp)
Kesha patanam (hair fall)
Kesha rukṣatā (dryness of hair)
Twak daurgandhya (bad odor of scalp skin)</t>
  </si>
  <si>
    <t>Śyāva–pīta varṇa (blackish-yellow discoloration)
Kesha patana and khalitya (alopecia patches)
Twak rukṣa, pichhila, sraavi (oozing scalp lesions)
Daha, kandu, toda (burning, itching, pricking sensation)
Śirogauru (heaviness of head)
Snigdha śyāva pidaka (sticky blackish pustules)</t>
  </si>
  <si>
    <t>GENERAL APPEARANCE:</t>
  </si>
  <si>
    <t>Vital signs:
Temperature – to rule out infection/inflammation
Pulse rate – may increase in chronic inflammatory conditions
Blood pressure – to assess systemic involvement
Respiratory rate – usually normal unless systemic spread
Dry, thickened, or discolored scalp skin
Hair loss (patchy or diffuse)
Scalp scaling or crusting
Itching or burning sensation
Inspection of lesions:
Shape, size, color, margins, distribution, and surface changes
Presence of pustules, nodules, or fissures
Palpation:
Tenderness, induration, temperature
Hair pull test (for hair strength and follicular involvement)</t>
  </si>
  <si>
    <t>Skin system: Examine for similar lesions elsewhere on the body (psoriatic, fungal, or eczematous patterns).
Scalp and Hair: Note texture, luster, brittleness, and presence of dandruff or crusts.
Lymphatic system: Check for regional lymphadenopathy (occipital/postauricular nodes).
Endocrine system: Look for signs of hormonal imbalance (thyroid, adrenal).
Nervous system: Evaluate if chronic itching leads to stress-related disorders.</t>
  </si>
  <si>
    <t>1. Routine Tests
CBC – to rule out anemia, infection
ESR / CRP – for inflammation
Blood sugar levels – for diabetic skin changes
Thyroid profile – in chronic hair/scalp diseases
2. Specific Tests
KOH Mount / Fungal culture – to detect dermatophyte infection
Skin scraping / Biopsy – for histopathological confirmation (psoriasis, lichen planus, etc.)
Patch test – to rule out allergic dermatitis
Bacterial culture – if pustular lesions are present
3. Microscopic / Trichoscopic Examination
To assess hair shaft and follicular pathology
🛑https://chat.whatsapp.com/BdWPi4q8r5v9FubOjpBHnn</t>
  </si>
  <si>
    <t>Psoriasis capitis (Scalp psoriasis)
Seborrheic dermatitis
Tinea capitis (Fungal scalp infection)
Lichen planopilaris
Discoid lupus erythematosus (DLE)
Alopecia areata (inflammatory type)
Folliculitis decalvans
Contact dermatitis (allergic/irritant)</t>
  </si>
  <si>
    <t>1. Nidāna sevana → doṣa dushti (Kapha–Pitta–Rakta)
2. Doṣa-saṃcaya and prakopa in śiras
3. Rakta and Mamsa dhātu dushti in kapāla region
4. Srotorodha (blockage of hair follicle channels)
5. Manifestation as Kapālagata Kuṣṭha with scalp lesions and hair fall.</t>
  </si>
  <si>
    <t>As per Charaka Cikitsā Sthāna 7/40–60, Suśruta Ni. 5/32–40
Śodhana Chikitsā:
Vamana (Kapha–Pitta dominance)
Virechana
Raktamokṣaṇa (in localized scalp lesions)
samana Chikitsā:
Internal use of Kāṣāya, Tikta, Katu rasa dravyas
Kushthaghna, Raktaprasādana dravyas</t>
  </si>
  <si>
    <t>(Relieving Factors)
Use of Tikta–Katu rasa dravya
Keshya dravya taila prayoga (Bhringaraja, Amalaki, Nimba taila)
Regular śiro dhāra with medicated oils
Kaphahara, Pittahara āhāra</t>
  </si>
  <si>
    <t>(Aggravating Factors)
Snigdha, guru, dadhi–matsya–kṣīra combination
Atisnāna, atyāśana, divāsvapna
Kaphapittavardhaka āhāra</t>
  </si>
  <si>
    <t>Śodhana Karma:
Vamana with Madanaphala, Yashtimadhu phanta
Virechana with Trivrit, Aragvadha
Raktamokṣaṇa (Jalaukā or Pracchanna leech therapy in scalp region)
Śirovirechana / Nasya:
Anu taila, Nimba taila
Lepa (External application):
Nimba, Haridra, Triphala, Manjishta, Khadira lepa on scalp
Taila for head application:
Bhringaraja taila, Nimba taila, Keshya taila
Internal Medications:
Panchtikta ghrita, Mahatikta ghrita
Khadirarishta, Mahamanjishtadi kwatha
* Classical References:
Charaka Saṃhitā Cikitsā Sthāna 7/4–60 (Kuṣṭha Chikitsā)
Suśruta Saṃhitā Nidan Sthāna 5/3–40
Aṣṭāṅga Hṛdaya Nidāna Sthāna 14/1–10, Chikitsā Sthāna 19
Bhāvaprakāśa Madhyama Khaṇḍa – Kuṣṭha Chikitsā Prakaraṇa
🛑https://chat.whatsapp.com/BdWPi4q8r5v9FubOjpBHnn</t>
  </si>
  <si>
    <t>DHANURSTHAMBHAM</t>
  </si>
  <si>
    <t>(Causes)
Classical:
Abhighāta (trauma or injury to nerves and muscles)
Vraṇa (infected wound)
Śastra, Agni, or Kṣata janya vṛaṇa (surgical or accidental wounds)
Dūṣita rakta (infected blood)
Vāta prakopa
Modern Correlation:
Infection by Clostridium tetani spores entering through wounds or cuts.
Deep puncture wounds, burns, postnatal infections, ear infections.
Reference:
* Suśruta Saṃhitā, Nidānasthāna 5/27–29
* Aṣṭāṅga Hṛdaya, Nidānasthāna 14/36</t>
  </si>
  <si>
    <t>(Premonitory Symptoms)
Spandana (twitching) around the wound
Stambha (stiffness) in neck and jaw
Śūla (pain at the site)
Gātra gaurava (heaviness of limbs)
Vāk stambha (difficulty in speaking)
Modern Equivalent:
Muscle stiffness starting from jaw (trismus)
Restlessness
Pain around wound</t>
  </si>
  <si>
    <t>(Symptoms)
Classical:
Dantamokṣa na śaknoti (lockjaw)
Pṛṣṭha, grīvā, jaṭhara, śira stambha (stiffness of back, neck, abdomen, and head)
Śvāsa kṛcchratā (difficulty in breathing)
Vaktra vikṛti (distorted facial expression)
Sarvāṅga stambha (whole-body rigidity)
Vāk-vikṛti (difficulty in speech)
Modern Correlation (Tetanus):
Trismus (lockjaw)
Risus sardonicus (sardonic smile)
Opisthotonus (arched back posture)
Dysphagia, spasms, respiratory distress
Reference:
* Suśruta Saṃhitā, Nidānasthāna 5/30–31
* Mādhava Nidāna, 24/1–3</t>
  </si>
  <si>
    <t>Appearance: Patient appears anxious, in pain, and with muscle rigidity.
Posture: Characteristic arching of the back (opisthotonus).
Facial expression: “Risus sardonicus” (sardonic smile).
Body temperature: Fever may be present.
Pulse: Rapid and weak.
Respiration: Shallow or labored due to respiratory muscle spasm.
Blood pressure: May be elevated initially; later hypotension in severe cases.
Hydration status: May show dehydration due to dysphagia and sweating.</t>
  </si>
  <si>
    <t>a. Central Nervous System (CNS)
Hyperreflexia, muscle spasms, rigidity.
No loss of consciousness (patient remains alert).
Jaw stiffness (trismus).
b. Musculoskeletal System
[Relevant systemic findings on examination]
Board-like rigidity.
Painful involuntary contractions.
c. Respiratory System
Laryngeal and diaphragmatic spasms causing respiratory distress.
Cyanosis may occur.
* Cardiovascular System
Tachycardia, fluctuating BP due to autonomic instability.
Gastrointestinal System
Difficulty swallowing (dysphagia).
Constipation due to rigidity of abdominal muscles.</t>
  </si>
  <si>
    <t>Routine Tests:
CBC: Mild leukocytosis.
ESR: Mildly elevated.
Serum electrolytes: To detect imbalances (esp. Ca²⁺, Mg²⁺).
LFT, RFT: To monitor organ function.
Specific Tests:
Wound swab/culture: Clostridium tetani isolation (rarely successful).
Toxin detection: Mouse bioassay (research level).
Imaging (if needed): To rule out fractures or other causes of rigidity.
🛑https://chat.whatsapp.com/BdWPi4q8r5v9FubOjpBHnn</t>
  </si>
  <si>
    <t>1. Meningitis
2. Strychnine poisoning
3. Hypocalcemia (Tetany)
4. Rabies (Hydrophobia stage)
5. Epilepsy (Tonic seizures)
6. Dystonic reaction (drug-induced)
7. Cerebral malaria</t>
  </si>
  <si>
    <t>Due to wound or injury → Vata aggravation (especially Vyana and Udāna Vāyu)
Vata spreads throughout the body → causes Stambha (rigidity), Śūla (pain), and Kampa (spasms)
The aggravated Vāta affects the Mamsa, Snāyu, and Asthi dhātu leading to muscle stiffness
Modern Concept:
Clostridium tetani produces tetanospasmin toxin → blocks inhibitory neurotransmitters (GABA, glycine) → continuous muscle contraction → rigidity and spasm.</t>
  </si>
  <si>
    <t>Aim: To pacify aggravated Vāta and remove infection from the wound.
measures :
Vātaśāmaka chikitsā
Mṛdu snehana &amp; svedana
Vraṇa śodhana and ropana
Śiro abhyanga with taila
Upanāha and lepa with vāta-hara dravyas
Reference:
* Suśruta Saṃhitā, Cikitsāsthāna 3/17–21</t>
  </si>
  <si>
    <t>(Relieving Factors)
Sneha, sveda, and mridu upakrama
Warm oil massage
Vāta-hara ahara (e.g. ghee, milk, soups)</t>
  </si>
  <si>
    <t>Cold exposure
Dry, light food
Excess movement or exertion
Neglecting wound care</t>
  </si>
  <si>
    <t>Classical Management:
1. Sneha &amp; Sveda Karma:
Abhyanga with Sahacharadi taila, Mahanarayana taila
Bashpa sveda
2. Snehapāna:
Ghrta or Taila in small doses to balance Vāta
3. Basti:
Anuvāsana and Niruha Basti with vāta-hara dravyas (e.g. Dashamoola, Sahachara, Eranda taila)
4. Vraṇa Chikitsā:
Shodhana and Ropana using Panchavalkala kwatha, Jatyadi taila
5. Other Measures:
Manasika shanti (calming environment)
Mridu virechana if needed
*Reference:
* Suśruta Saṃhitā, Cikitsāsthāna 3/17–25
Aṣṭāṅga Hṛdaya, Cikitsāsthāna 14/37
[Specific Ayurvedic treatment, formulation or procedure]
Antibiotics: Metronidazole or Penicillin
Wound Care: Debridement
Muscle Relaxants: Diazepam, Baclofen
Supportive: Ventilator support in severe cases
Vaccination: Tetanus toxoid (TT) booster
🛑https://chat.whatsapp.com/BdWPi4q8r5v9FubOjpBHnn</t>
  </si>
  <si>
    <t>MUDHAVATA</t>
  </si>
  <si>
    <t>(Etiology / Causes)
Improper antenatal care
Suppression of natural urges
Excessive sexual activity during pregnancy
Injury or trauma to pelvic region
Improper posture during pregnancy
Vata prakopa due to fasting, excessive walking, etc.</t>
  </si>
  <si>
    <t>Abnormal fetal movements
Irregular or weak uterine contractions
Pain in lower abdomen and back before true labour begins
Feeling of obstruction in the pelvic region</t>
  </si>
  <si>
    <t>(Signs &amp; Symptoms)
Delay or obstruction in normal delivery
Severe pain during labour without descent of fetus
Stiffness in pelvic region
Dryness and fatigue
Distension and irregular uterine activity
In some cases – fetus not coming to proper position (malpresentation)</t>
  </si>
  <si>
    <t>Built &amp; Nutrition: May be moderate to poor (due to chronic pain or stiffness)
Gait: Limping or stiff gait
Posture: Restricted movement or deformity (depending on site of involvement)
Vital Signs:
Temperature – normal
Pulse – may be increased in pain
BP – may rise due to pain/stress
Respiration – normal
Appearance: Pain expression, stiffness, or deformity in joints/muscles</t>
  </si>
  <si>
    <t>a. Locomotor System
Tenderness over joints or vertebrae
Restricted range of motion
Crepitus in joints (if degenerative)
Muscle wasting or rigidity
Deformity (if chronic)
b. Nervous System
Motor weakness
Sensory loss or tingling (neuropathic involvement)
Reflex changes – diminished or exaggerated
Straight Leg Raising Test (SLRT) – may be positive (in sciatica type)
c.Musculoskeletal System
Pain on movement
Swelling or stiffness
Loss of function of affected part</t>
  </si>
  <si>
    <t>CBC (Complete Blood Count)
ESR, CRP
Rheumatoid Factor (RF)
Anti-CCP
Uric Acid
Blood Sugar, Thyroid Profile
X-Ray / MRI (Spine or joints)
Nerve Conduction Study (if neuropathy suspected)
🛑https://chat.whatsapp.com/BdWPi4q8r5v9FubOjpBHnn
17/10/2025, 21:16 - +91 95446 87331: This message was deleted
18/10/2025, 22:47 - +91 95446 87331: This message was deleted</t>
  </si>
  <si>
    <t>1. Sciatica
2. Lumbar Spondylosis
3. Cervical Spondylosis
4. Osteoarthritis
5. Rheumatoid Arthritis
6. Peripheral Neuropathy
7. Frozen Shoulder
8. Motor Neuron Disease (early stage)
9. Disc Prolapse / Herniation
10. Myositis / Fibromyalgia</t>
  </si>
  <si>
    <t>Vata dosha (especially Apāna Vāta) gets vitiated due to improper diet, behaviour, or strain.
Vitiated Apāna Vāta moves in reverse direction → obstructs the normal downward movement of the fetus → causing delay or arrest of labour.
Samprapti Ghataka:
Dosha: Vata (Apana)
Dusya: Garbha (fetus), Yoni (uterus), Snāyu
Srotas: Artavavaha, Garbhavaha
Adhiṣṭhāna: Yoni
Roga Mārga: Mādhya</t>
  </si>
  <si>
    <t>Snehana (internal and external oleation)
Swedana (fomentation)
Vāta–śamana measures
Anuvāsana &amp; Nirūha basti (especially with vāta-hara dravya)
Mridu virechana
Abhyanga over lower abdomen, waist, and thighs</t>
  </si>
  <si>
    <t>(Relieving Factors)
Administration of vāta-hara and snehana therapies
Warm fomentation
Proper lubrication and relaxation of pelvic muscles
Vasti and taila abhyanga</t>
  </si>
  <si>
    <t>Exposure to cold
Fasting or excessive exertion
Fear, anxiety, dryness
Vata diet (rukṣa, śīta, laghu)</t>
  </si>
  <si>
    <t>Snehana with taila like Bala taila, Sahacharadi taila, Dhanvantaram taila
Vasti: Anuvāsana and Asthapana basti with Vata-hara dravyas
Yoni pichu: With warm medicated oil to relax the passage
Yoni abhyanga: With Mūḍhagarbha taila
Garbha niṣkāsana karma: When cervix is dilated and fetus position favourable
If not relieved → surgical aid (Garbha utkṣepa / extraction) under expert supervision (Suśruta Uttara 38/13).
References:
Charaka Saṃhitā, Sharīrasthāna 8/32–35
Suśruta Saṃhitā, Uttara Tantra 38/12–15
Aṣṭāṅga Hṛdaya, Sharīrasthāna 2/47–53
🛑https://chat.whatsapp.com/BdWPi4q8r5v9FubOjpBHnn</t>
  </si>
  <si>
    <t>ANARTAVA</t>
  </si>
  <si>
    <t>(Causes):
Āharaja nidāna: Guru, snigdha, ati-ruksha, ati-katu, tikta, kaṣāya āhāra
Vihārāja nidāna: Ati-vyāyāma, ati-upavāsa, chinta, śoka, bhaya, ratikṣaya
Doṣaja nidāna:
Vāta prakopa – Apāna vāta dushti
Kapha and pitta imbalance
Garbha-aśaya dushti (uterine pathology)
References:
Aṣṭāṅga Hṛdaya, Sūtrasthāna 11/25
Charaka Saṃhitā, Cikitsā Sthāna 30
Sushruta Saṃhitā, Sharīra Sthāna 2/4</t>
  </si>
  <si>
    <t>Yoni kṛcchra (pain in vagina)
Katishūla (backache)
Kukshi śūla (lower abdominal pain)
Kṛsha, rukṣa deha
Anindrā (insomnia)
Harṣa or glāni before expected menses</t>
  </si>
  <si>
    <t>(Symptoms):
Artavanivṛtti – Absence of menstruation
Udara shūla, yoni vedanā
Gaurava, aruchi, mānasika avasāda
Kukshi stambha, vāta vṛddhi lakṣaṇa
Reference: Aṣṭāṅga Hṛdaya, Nidāna Sthāna 15/6
🛑https://chat.whatsapp.com/BdWPi4q8r5v9FubOjpBHnn</t>
  </si>
  <si>
    <t>BHASMAKA</t>
  </si>
  <si>
    <t>(Causative factors)
Ati-lavana, amla, katu, ushna, tikshna, vidahi ahara
Ati vyayama (excessive exercise)
Krodha, shoka, bhaya (mental stress)
Ati atapa sevana (excessive exposure to heat)
Pitta vardhaka nidana</t>
  </si>
  <si>
    <t>(Premonitory symptoms)
[Early premonitory signs before manifest disease]
Ati pipasa (excessive thirst)
Laghuta (feeling of lightness in body)
Ushna sparsha (body warmth)
Ati mala mutra pravritti</t>
  </si>
  <si>
    <t>(Symptoms)
Ati kshudha — patient feels hungry even after eating full meals
Daha — burning sensation
Trishna — excessive thirst
Kshaya lakshana — emaciation due to excessive digestion
Utsaha hani — weakness after digestion
Pitta vardhana lakshana — yellowish discoloration, burning, irritability</t>
  </si>
  <si>
    <t>Built: Lean and emaciated (despite good appetite)
Complexion: Pale / warm skin
Pulse: Rapid and bounding
Temperature: Slightly raised sometimes
Appetite: Markedly increased (polyphagia)
Thirst: Excessive (polydipsia)
Bowel habits: Frequent / loose stools
Weight: Loss despite increased food intake</t>
  </si>
  <si>
    <t>1. Digestive System:
Hyperactive peristalsis
Increased hunger and acid secretion
2. Cardiovascular System:
Tachycardia
Palpitations
Hypertension (sometimes)
3. Nervous System:
Irritability, restlessness
Tremors of hands
Insomnia
4. Endocrine System:
Increased basal metabolic rate (BMR)
Sweating and heat intolerance
5. Musculoskeletal System:
Weakness, muscle wasting</t>
  </si>
  <si>
    <t>Thyroid Profile (T3, T4, TSH)
Blood Glucose (FBS, PPBS, HbA1C)
Basal Metabolic Rate (BMR)
Lipid Profile
Complete Blood Count (CBC)
Urine Examination
Electrolytes
ECG
🛑https://chat.whatsapp.com/BdWPi4q8r5v9FubOjpBHnn</t>
  </si>
  <si>
    <t>1. Hyperthyroidism (Graves’ disease)
2. Diabetes Mellitus Type II
3. Malabsorption Syndrome
4. Peptic Ulcer Disease (Hyperchlorhydria)
5. Pheochromocytoma</t>
  </si>
  <si>
    <t>(Pathogenesis)
1. Nidana → Pitta prakopa
2. TikshnAgni develops due to Pitta dominance
3. Food gets digested quickly → produces no adequate nourishment
4. Dhatus start getting digested → Dhātu paka
5. Leads to emaciation and hypermetabolism → Bhasmaka roga
Dosha: Predominantly Pitta
Dushya: Rasa, Rakta, Mamsa dhatu
Srotas: Anna-vaha &amp; Pitta-vaha srotas
Agni: TikshnAgni</t>
  </si>
  <si>
    <t>Pitta shamana &amp; Agni samana
Brimhana chikitsa (nourishing treatment)
Sheetala, madhura, snigdha dravyas
Avoid ushna, tikshna, katu, amla ahara
Use Ghee preparations and milk-based diet</t>
  </si>
  <si>
    <t>(Relieving factors)
Cold, sweet, unctuous food
Milk, ghee, rice gruel
Rest and calm environment</t>
  </si>
  <si>
    <t>VISESHA  CHIKITSA (Specific treatment)</t>
  </si>
  <si>
    <t>Hot, spicy, sour, pungent food
Excessive exercise
Anger and stress
Exposure to heat
Sheetapana: Cold milk, ghee, sugarcane juice
Brimhana ahara: Shashtika shali, payasa, ghee, ksheera
Ghrita preparations:
Shatavari ghrita
Vidari ghrita
Amalaki ghrita
Pitta shamaka dravya:
Draksha, Amalaki, Yashtimadhu, Chandana
Medicated milk therapy (Ksheerapana)
Rasayana: Chyavanaprasha, Amalaki rasayana
* Reference (Pramāṇa)
Charaka Chikitsa Sthana 15/43
🛑https://chat.whatsapp.com/BdWPi4q8r5v9FubOjpBHnn</t>
  </si>
  <si>
    <t>General appearance: Normal; no systemic illness unless secondary infection.
Vital signs: Usually within normal limits.
Local examination findings:
Hard or soft raised lesion(s) on the skin.
Rough or smooth surface depending on type.
Usually painless but may be painful on pressure (especially plantar warts/corns).
Non-itchy, localized growths, varying in size and color.</t>
  </si>
  <si>
    <t>Usually normal — systemic involvement is rare.
If multiple or recurrent lesions → check for immune status or systemic viral infection.</t>
  </si>
  <si>
    <t>Routine tests:
CBC – to rule out infection or immune suppression.
Blood sugar – to rule out diabetes (delayed healing).
Specific/confirmatory tests:
Skin biopsy / histopathology – to confirm type of wart (hyperkeratosis, papillomatosis).
HPV typing (PCR test) – if viral wart suspected.
Dermatoscopy – to visualize characteristic features (thrombosed capillaries, finger-like projections).
HIV test – in multiple or resistant cases (immunosuppression check).
🛑https://chat.whatsapp.com/BdWPi4q8r5v9FubOjpBHnn</t>
  </si>
  <si>
    <t>1. Verruca vulgaris (Common wart)
2. Verruca plana (Flat wart)
3. Plantar wart / Corn (Clavus)
4. Seborrheic keratosis
5. Molluscum contagiosum
6. Cutaneous horn
7. Keratoacanthoma
8. Basal cell carcinoma (if ulcerated or irregular)
(SAMPRAPTI – Pathogenesis)
1. Nidana → Vitiation of Kapha and Vata
2. Involvement of Twak, Rakta, Mamsa, and Meda Dhatu
3. Localized accumulation forms elevated hard nodular growth → Charmakeela
Samprapti Ghataka:
Doṣa: Vāta–Kapha
Dūṣya: Twak, Rakta, Mamsa, Meda
Srotas: Rasavaha, Raktavaha
Srotodushti: Saṅga (obstruction)
Adhisthāna: Twak
Roga Marga: Bahya
Vyadhi Swabhava: Dīrghakāla sthayi (chronic)
Doṣa Śamana – pacification of Kapha &amp; Vāta
Lekhana (scraping), Kṣāra karma, Agnikarma, Surgical excision
Local application of Kṣāra Lepa or Kantaka dravya
Internal medication for Doṣa balance
(UPASAYA – Relieving Factors)
Application of Kṣāra, Agni, or Lekhana dravyas
Use of Tikta–Kaṭu rasa herbs (bitter–pungent)
Dry, light food (Laghu ahara)
(ANUPASAYA – Aggravating Factors)
Snigdha (unctuous), Sheeta (cold) food
Excessive dairy, oily, heavy food
Lack of cleanliness and sweating area irritation
(VISESHA CHIKITSA – Specific Treatments)
* Kṣāra Karma:
*Application of Apāmarga Kṣāra, Snuhi Kṣīra, Chitraka Kṣāra on the lesion till black discoloration appears; then washed with lemon juice or sour buttermilk.
*Agnikarma:
Using Loha Shalaka (metal rod) for cauterization of wart base after Kṣāra Karma.
*Chedana Karma (Surgical excision):
Removal of the elevated lesion followed by Rakta Stambhana &amp; Ropana dravyas.
**Internal Medications:
*Kṣāra vati, Triphala guggulu, Gandhaka rasayana, Arogyavardhini vati, Manjishthadi kwatha
*External Applications:
Kantakari Lepa, Haridra + *Tulasi + Apamarga Kṣāra paste, Arkaksheera Lepa
Suśruta Saṃhitā Nidānasthāna 13/37
Aṣṭāṅga Hṛdaya Nidānasthāna 30/24
Charaka Saṃhitā Chikitsāsthāna (Twak roga context)
🛑https://chat.whatsapp.com/BdWPi4q8r5v9FubOjpBHnn
21/10/2025, 11:21 - Dr sonu kailas k: &lt;Media omitted&gt;
21/10/2025, 11:24 - Dr sonu kailas k: *6 months back, we had planned only for ECG classes. But soon we realized ECG alone is not sufficient.*
For true clinical clarity, Ayurvedic doctors need a *complete, integrative training* that covers:
✅ *X-Ray, MRI, USG, ECG*
✅ *Emergency Medicine – modern &amp; Ayurvedic perspective*
✅ *Marma Stimulation in Emergency Cases*
That’s why we developed *PRABODHA – 2 Month Certificate Course*
✨ *Awakening Clinical Clarity in Diagnostics &amp; Emergency Medicine*
This is the *most required and awaited course*, carefully designed to bridge modern precision with Ayurvedic depth.
For more details of *PRABODHA* contact:
☎️ 9074247488
Book early, pay less – extra benefits on fees for seat blockers‼️*</t>
  </si>
  <si>
    <t>RAKTAPRADARA</t>
  </si>
  <si>
    <t>(Etiology / Causes)
1. Ati vyayama (excessive physical exertion)
2. Ati maithuna (excessive sexual activity
3. Aharaja hetu – intake of lavana, amla, kshara, ushna, vidahi ahara
4. Krodha, shoka, bhaya (mental factors)
5. Garbhapata (abortion or miscarriage)
6. Garbhini apachara (improper care during pregnancy)
Leads to vitiation of Pitta and Rakta doshas, especially in Artavavaha srotas.</t>
  </si>
  <si>
    <t>(Premonitory Symptoms)
1. Daurbalya (weakness)
2. Kanta daha (burning in throat)
3. Anga daha (burning sensation in body)
4. Bhrama (giddiness)
5. Murcha (fainting tendency)</t>
  </si>
  <si>
    <t>(Symptoms)
1. Ati pravrutti of raja (excessive menstrual flow)
2. Rakta varna – bright red, thin, frothy blood
3. Daurbalya (general weakness)
4. Panduta (pallor)
5. Daha (burning sensation)
6. Bhrama, Murcha (dizziness, fainting)
7. Hridaya spandana (palpitation)</t>
  </si>
  <si>
    <t>General appearance: Pallor (due to anemia), fatigue, weakness.
Vital signs:
Pulse: may be tachycardic (due to anemia)
BP: may show postural hypotension
Temperature: usually normal
Body mass index (BMI): obesity or underweight may suggest hormonal imbalance
Skin &amp; nails: pallor, brittle nails, hair loss (anemia)
Thyroid examination: enlargement or nodules (thyroid dysfunction)</t>
  </si>
  <si>
    <t>1. Abdominal examination:
Palpate for uterine enlargement (fibroid, adenomyosis)
Tenderness in pelvic region (infection, endometriosis)
2. Pelvic examination:
Cervix: erosion, polyp, infection
Uterus: size, position, mobility
Adnexa: tenderness, masses
3. Breast examination:
To assess hormonal imbalance signs (galactorrhea, fibrocystic changes)</t>
  </si>
  <si>
    <t>1. Blood Tests
Hemoglobin (Hb) – assess anemia
Peripheral smear – type of anemia
Thyroid function tests (T3, T4, TSH) – for hypothyroidism or hyperthyroidism
Liver function tests – chronic disease effect
Renal function tests – systemic illness
Coagulation profile (PT, aPTT, INR) – bleeding disorders
Serum FSH, LH, Estrogen, Progesterone, Prolactin – hormonal imbalance
2. Imaging
Pelvic Ultrasound (USG) – to detect fibroids, polyps, ovarian cysts, adenomyosis
Transvaginal sonography (TVS) – more detailed uterine evaluation
3. Other Tests
Pap smear – rule out cervical pathology
Endometrial biopsy / curettage – to rule out malignancy or endometrial hyperplasia
🛑https://chat.whatsapp.com/BdWPi4q8r5v9FubOjpBHnn</t>
  </si>
  <si>
    <t>(Pathogenesis)
1. Nidana sevana →
2. Pitta and Rakta dushti →
3. Vata (especially Apana Vata) vitiation →
4. Dysfunction in Artavavaha srotas →
5. Ati pravrutti of Rakta (excessive menstrual bleeding)
Dosha: Pitta–Vata predominance
Dushya: Rakta, Rasa
Srotas: Artavavaha srotas
Srotodushti: Atipravrutti
Adhisthana: Garbhashaya</t>
  </si>
  <si>
    <t>1. Nidana parivarjana (avoid causative factors)
2. Pitta-shamaka and Rakta-stambhaka chikitsa
3. Use of sheeta, madhura, and tikta dravya
4. Rasayana therapy for strengthening
DRUGS USED
Lodhra
Musta
Shatavari
Amalaki
Ashoka
Yashtimadhu
Kamala
Chandana
Usheera
Nagakesara</t>
  </si>
  <si>
    <t>(Beneficial Therapies)
Use of cool and astringent food &amp; medicine
Rest and avoidance of exertion
Use of stambhana dravya preparations like Lodhrasava, Ashokarishta</t>
  </si>
  <si>
    <t>(Aggravating Factors)
Ushna, vidahi, kshara, amla ahara
Anger, stress, excessive exercise
Excessive sun exposure</t>
  </si>
  <si>
    <t>(Specific Treatment)
pittaja Raktapradara
Use of Sita, Chandana, Usheera, Amalaki, Lodhra
Sheetapeya, Dugdha, Madhura rasa yukta aahara
Vataja Raktapradara
Use of Ghrita preparations (e.g. Shatavaryadi ghrita)
Snigdha, ushna aahara
Kapha-Pittaja Raktapradara
Use of Triphala, Musta, Lodhra, Daruharidra
Atyayika Raktapradara (Acute bleeding)
Lodhra + Yashtimadhu + Amalaki churna with milk or cold water
Ashokarishta, Kamadugha rasa, Praval pishti
📌important Classical Yoga
Lodhrasava
Ashokarishta
Kamdudha Rasa
Praval Pishti
Mukta Shukti Bhasma
Shatavaryadi Ghrita</t>
  </si>
  <si>
    <t>1. Dysfunctional Uterine Bleeding (DUB)
2. Uterine fibroids (Leiomyoma)
3. Endometrial hyperplasia
4. Endometrial carcinoma
5. Adenomyosis
6. Endometriosis
7. Cervical or endometrial polyps
8. Hypothyroidism / Hyperthyroidism
9. Coagulation disorders (e.g., Von Willebrand disease)
10. Pelvic inflammatory disease (PID)
🛑https://chat.whatsapp.com/BdWPi4q8r5v9FubOjpBHnn</t>
  </si>
  <si>
    <t>APATANTRAKA</t>
  </si>
  <si>
    <t>(Causes)
Ati vyayama (excessive exertion)
Ati chinta (excessive worry)
Vega dharana (suppression of natural urges)
Abhigata (injury to head or spine)
Ruksha ahara vihara (dry, non-unctuous diet and lifestyle)
Krodha, shoka, bhaya (mental stressors)
Dhatukshaya (tissue depletion)</t>
  </si>
  <si>
    <t>Jrimbha (yawning)
Murcha (faintness)
Shiroruja (headache)
Bhrama (giddiness)
Netra stabdhatā (stiffness or fixed gaze)
Balakshaya (weakness)
Akasmāt bhūmyāṁ patati (sudden fall/unconsciousness)
Netra nimesha abhāva (no eye movement)
Hasta-pāda stambha (rigidity of limbs)
Hanugraha (lockjaw or jaw stiffness)
Akasmāt kampana (sudden convulsions)
Bādhirya (temporary deafness)
Mūrcchā / Asañjñatā (loss of consciousness)</t>
  </si>
  <si>
    <t>General Appearance: Unconsciousness, abnormal posturing, twitching of muscles.
Vital Signs:
Pulse: May be rapid or irregular
Blood Pressure: Variable (may rise or fall)
Respiration: Irregular or labored
Temperature: May increase due to seizure activity
Level of Consciousness: Disturbed; may be unresponsive (coma or seizure phase)
Neurological Status: Convulsions, frothing at mouth, tongue bite, involuntary urination or defecation.</t>
  </si>
  <si>
    <t>Central Nervous System (CNS):
Check for focal neurological deficits
Muscle tone and reflexes (hypertonia, hyperreflexia)
Pupillary reaction and cranial nerve involvement
Cardiovascular System:
ECG for arrhythmias or autonomic disturbance
Respiratory System:
Observe for respiratory distress due to aspiration
Abdomen:
Rule out metabolic or toxic causes</t>
  </si>
  <si>
    <t>22/10/2025, 17:03 - +91 95446 87331: 🔺TREATMENT  NO : 277</t>
  </si>
  <si>
    <t>Blood Investigations:
CBC (to rule out infection)
Blood glucose (for hypoglycemia)
Serum electrolytes (Na⁺, K⁺, Ca²⁺, Mg²⁺)
Liver and kidney function tests
Serum calcium and magnesium (for metabolic causes)
Neurodiagnostic Tests:
EEG (Electroencephalogram) – for seizure activity
CT / MRI Brain – for structural lesions (tumor, hemorrhage, infarction)
Lumbar puncture (CSF analysis) – if infection (meningitis, encephalitis) is suspected
Toxicology Screen: if drug poisoning suspected
🛑https://chat.whatsapp.com/BdWPi4q8r5v9FubOjpBHnn</t>
  </si>
  <si>
    <t>Epilepsy (Generalized tonic-clonic seizures)
Febrile seizures
Syncope
Hypoglycemia
Meningitis
Encephalitis
Cerebrovascular accident (Stroke)
Intracranial hemorrhage
Electrolyte imbalance (Hyponatremia, Hypocalcemia)
Head injury with post-traumatic convulsions</t>
  </si>
  <si>
    <t>Due to nidānas, Vāta (especially Vyāna and Udāna Vāyu) gets vitiated.
It obstructs the functions of Prāṇa, Udāna, Vyana, and Samanavayu along with Manovaha and Majjavaha srotas.
Leads to derangement of nervous and muscular coordination → sudden collapse and convulsion-like condition.</t>
  </si>
  <si>
    <t>Vatahara line of treatment
Snehana (internal and external oleation)
Swedana (fomentation)
Mridu Virechana (mild purgation)
Basti (main treatment for Vata disorders)
Nasya with Vatahara oils</t>
  </si>
  <si>
    <t>(Relieving Factors)
Snigdha (unctuous) ahara and therapy
Swedana (mild sudation)
Shiro-abhyanga and taila nasya
Rest and mental calmness</t>
  </si>
  <si>
    <t>Ruksha, sheeta ahara
Vyayama (excess exercise)
Vata-provoking diet
Chinta, krodha, bhaya (mental stress)
Snehana: Mahanarayana taila, Ksheerabala taila
Nasya: Anu taila, Ksheerabala taila
Basti: Dashamoola taila basti, Ksheerabasti
Abhyanga: With Mahanarayana taila, Bala taila
Shamana Aushadhi:
Ashwagandha churna
Bala churna
Rasnadi kwatha
Vata chintamani rasa
Saraswatarishta
Brahmi vati
Classical References
Charaka Samhita – Chikitsa Sthana (Vata Vyadhi Chikitsa)
Ashtanga Hridaya – Nidana &amp; Chikitsa Sthana
Madhava Nidana – Vata Vyadhi Nidana
Bhavaprakasha – Vata Vyadhi Adhikara
🛑https://chat.whatsapp.com/BdWPi4q8r5v9FubOjpBHnn
23/10/2025, 11:52 - Dr sonu kailas k: &lt;Media omitted&gt;</t>
  </si>
  <si>
    <t>DWISHTARTHA CHARDHI</t>
  </si>
  <si>
    <t>(Etiology / Causes)
Intake of incompatible, unclean, or unpleasant food
Consumption of disliked food (Dwishta Ahara)
Excessive intake of heavy, sour, or pungent food
Psychological aversion to food or objects (due to hatred or disgust)
Manasika Nidana — strong emotional reactions (anger, fear, repulsion)
Reference:
* Charaka Samhita Chikitsa Sthana 20/11–14 (Chardi Chikitsa)
* Ashtanga Hridaya Uttarasthana 5/7–8 (Chardi Nidana)</t>
  </si>
  <si>
    <t>Nausea
Loss of appetite
Aversion to food (Dwishta Ahara Dvesha)
Feeling of heaviness in stomach
Excess salivation
Restlessness</t>
  </si>
  <si>
    <t>(Clinical Features)
Vomiting immediately after seeing or thinking of disliked food
Unpleasant smell or taste in vomitus
Psychological component — vomiting induced by thought, emotion, or sensory stimulus
Associated headache, burning, weakness
Ama-like features if due to undigested food</t>
  </si>
  <si>
    <t>General appearance: Weakness, fatigue, pallor
Vital signs:
Pulse – may be rapid due to dehydration or anxiety
BP – may be low if vomiting is severe
Temperature – usually normal
Respiratory rate – normal or slightly raised due to discomfort
Hydration status: Dry tongue, sunken eyes, decreased skin turgor
Nutritional status: Often poor appetite during menstruation</t>
  </si>
  <si>
    <t>1. Abdominal Examination:
Mild tenderness in lower abdomen (due to uterine contractions)
No hepatosplenomegaly
Bowel sounds normal or reduced (if dehydration severe)
2. Cardiovascular System:
Tachycardia due to electrolyte imbalance or anxiety
3. Respiratory System:
Usually normal
4. CNS:
Weakness, dizziness, nausea sensation</t>
  </si>
  <si>
    <t>Complete Blood Count (CBC): To rule out anemia or infection
Serum Electrolytes (Na⁺, K⁺, Cl⁻): To assess dehydration and vomiting effects
Liver Function Tests (LFT): To exclude hepatic cause of vomiting
Urine Pregnancy Test (UPT): To rule out pregnancy-related vomiting
Thyroid Function Tests (T3, T4, TSH): To exclude thyroid disorders
Ultrasound Pelvis: To rule out uterine or ovarian pathology
🛑https://chat.whatsapp.com/BdWPi4q8r5v9FubOjpBHnn</t>
  </si>
  <si>
    <t>SAMPRAPTHI (Pathogenesis)</t>
  </si>
  <si>
    <t>1. Dysmenorrhea with nausea and vomiting
2. Premenstrual syndrome (PMS)
3. Endometriosis
4. Pelvic inflammatory disease (PID)
5. Gastroenteritis
6. Migraine (menstrual migraine)
7. Pregnancy (early stages)
8. Hormonal imbalance (estrogen/progesterone fluctuation)
1. Dwishta (disliked) or unpleasant stimuli →
2. Disturbance of Manovaha Srotas &amp; Vata–Pitta aggravation →
3. Urdhwaga Gati (upward movement) of Vata →
4. Stimulation of Vamana reflex (Chardi) →
5. Expulsion of stomach contents due to psychological or sensory aversion.
📌 SAMANYA CHIKITSA (General Treatment Principles)
Manasika shamana — calming mind, avoiding disturbing stimuli
vata–Pitta shamana treatment
Deepana–Pachana (digestive improvement)
Langhana if Ama present
Sheetala dravyas and madhura rasa aahara
📌 UPASHAYA
(Beneficial Factors)
Calm, pleasant environment
Cool water, light sweet diet
Milk, ghee, sugarcane juice
Psychological reassurance
📌 ANUPASHAYA (Aggravating Factors)
Re-exposure to disliked food or smell
Hot, spicy, sour food
Stress or fear
Overeating</t>
  </si>
  <si>
    <t>24/10/2025, 19:36 - +91 95446 87331: 🔺TREATMENT NO : 279</t>
  </si>
  <si>
    <t>Hridaya shuddhi (mental relaxation)
Use of sheetala dravyas like Draksha, Madhuka, Usheera, Chandana
Hridya &amp; Pitta–Vata Shamana Dravyas
Psychotherapy-like approach — counselling, removal of aversion
📌Drugs:
Draksha, Madhuka, Amalaki, Lodhra, Musta, Usheera, Chandana, Yashtimadhu
Preparations:
Drakshaadi Kashaya, Yashtimadhu Phanta, Chandanasava, Sarivadyasava
Reference:
* Charaka Samhita Chikitsa Sthana 20/12–24
Ashtanga Hridaya Uttarasthana 5/20–25
Bhava Prakasha Chardi Chikitsa
🛑https://chat.whatsapp.com/BdWPi4q8r5v9FubOjpBHnn</t>
  </si>
  <si>
    <t>PUNDARIKA KHUSTAM</t>
  </si>
  <si>
    <t>(Etiology / Causes)
(Ref: Charaka Samhita Chikitsa Sthana 7, Sushruta Nidana Sthana 5)
Viruddhāhāra (incompatible food combinations)
Ati snigdha, guru, amla, lavana, kṣhāra sevana
Mithyāchāra (improper lifestyle)
Adhyashana (eating before digestion of previous food)
krodha, shoka, bhaya
Agnimāndya (low digestive fire)
Dūṣita rakta and tridoṣa vitiation, mainly Kapha–Pitta pradhāna</t>
  </si>
  <si>
    <t>(Premonitory Symptoms)
Kandu (itching)
Daha (burning sensation)
Ruja (pain)
Vaivarnya (discoloration of skin)
Tvak rūkṣhatā (roughness of skin)
Snigdhata in some areas</t>
  </si>
  <si>
    <t>(Symptoms)
(Ref: Charaka Chikitsa 7/26–27; Sushruta Nidana 5/18)
Śveta–rakta varna mandala (white patches with reddish border, like a lotus)
Daha (burning sensation)
Rukṣhatā (roughness)
Kandu (itching)
Srava (discharge sometimes present)
Raga-mandala prachura (numerous circular patches)</t>
  </si>
  <si>
    <t>Built and nourishment: May vary; moderate to poor in chronic cases
Skin: Presence of erythematous (reddish) patches with whitish scaly borders resembling lotus petals
Itching: Mild to moderate pruritus
Discoloration: Reddish or coppery with white scaling
Lesion distribution: Commonly seen over trunk, limbs, and back
Temperature: Usually normal
Pulse &amp; BP: Normal unless secondary infection or systemic disease present
Associated findings: Possible mild burning or dryness over affected skin</t>
  </si>
  <si>
    <t>1. Integumentary system:
Circular, erythematous, or hypopigmented plaques with white scales
Borders are well-defined with central clearing sometimes
2. Lymphatic system:
Regional lymph node enlargement in chronic or infected cases
3. Nervous system:
Usually normal (helps differentiate from leprosy)
4. Other systems (CVS, RS, GIT, CNS):
No specific abnormalities unless associated systemic disease</t>
  </si>
  <si>
    <t>1. Complete Blood Count (CBC): Usually normal, mild eosinophilia possible
2. Erythrocyte Sedimentation Rate (ESR): May be mildly raised
3. Skin scraping for KOH test: To rule out fungal infection
4.Skin biopsy: Shows epidermal hyperkeratosis, parakeratosis, acanthosis (diagnostic for psoriasis)
5. Liver &amp; renal function tests: To assess systemic involvement before therapy
6. Serological tests: ANA or HLA-Cw6 (if autoimmune suspicion)
🛑</t>
  </si>
  <si>
    <t>1. Psoriasis vulgaris
2. Seborrheic dermatitis
3. Pityriasis rosea
4. Lichen planus
5. Chronic eczema
6. Tinea corporis (Dermatophytosis)</t>
  </si>
  <si>
    <t>Nidana sevana → Agnimāndya → Āma utpatti
→ Doṣa (Kapha-Pitta) dushti → Rakta dushti
→ Doṣa–dūṣya sammurchana in tvak, rakta, māmsa, medas dhātu
→ Formation of Pundarika Kuṣṭha characterized by Śveta–rakta mandala resembling lotus petals.</t>
  </si>
  <si>
    <t>(Ref: Charaka Chikitsa 7/39–65)
1. Doṣa śamana and śodhana
Vamana (emesis) for Kapha-predominant
Virechana (purgation) for Pitta involvement
Raktamokṣa (bloodletting) for Rakta dushti
2. Kushta nivāraka drugs
Khadira, Nimba, Manjishta, Triphala, Haridra, Guduchi, Sariva
3. Rasayana
Khadiradi ghrita, Mahatikthaka ghrita</t>
  </si>
  <si>
    <t>(Palliative / Relieving Factors)
Use of Tikta–Kashaya rasa dravya
Light, easily digestible food
Sudation and mild fasting
External application of Tikta–Kashaya oils (like Nimbadi taila)</t>
  </si>
  <si>
    <t>Snigdha, guru, amla, lavana, kṣhāra, dadhi, matsya, tila
Divaswapna (day sleep)
Exposure to heat and moisture
Anger and stress</t>
  </si>
  <si>
    <t>Shodhana: Vamana, Virechana, Raktamoksha
Shamana: Tikta–Kashaya rasa pradhāna dravyas
Rasayana: Khadira–Guggulu, Nimbadi churna
Lepas: Nimba patra lepa, Khadira twak lepa</t>
  </si>
  <si>
    <t>(Ref: Sushruta Chikitsa 9, Charaka Chikitsa 7)
Internal:
Mahātikthaka ghṛita
Khadirādi kvātha
Nimbadi guggulu
Gandhaka rasayana
External:
Nimbadi taila abhyanga
Khadira–sariva–triphala lepa
Udvartana with Triphala churna
Raktamokṣa: Jalaukāvacarana (especially in localized, inflamed lesions)
Classical References
Charaka Samhita Chikitsa Sthana 7 (Kushta Chikitsa)
Sushruta Samhita Nidana Sthana 5 &amp; Chikitsa Sthana 9
Ashtanga Hridaya Nidana 14, Chikitsa 19
🛑https://chat.whatsapp.com/BdWPi4q8r5v9FubOjpBHnn
24/10/2025, 20:04 - AYURVRITTA AYURVED HOSPITAL AND PANCHKARMA CENTRE:</t>
  </si>
  <si>
    <t>KAKANAKA KUSHTAM</t>
  </si>
  <si>
    <t>(etiological factors)
Specific to Kakanaka Kushta:
In the classification of seven Maha-Kushtas in Charaka Samhitā’s *Nidāna-Sthāna chapter 5, Kakanaka is listed as the seventh type arising due to vitiation of all three doṣas (vāta, pitta, kapha).
Additional etiological factors for Kusṭha (applicable) include:
wrong diet (guru, snigdha, drava ahāra),
* incompatible foods &amp; drinks, suppression of natural urges, heavy exercise after food, sudden exposure to heat/cold etc.
*Thus for Kakanaka: a full tridoṣa vitiation in skin &amp; blood &amp; tissues due to long-standing etiological factors.</t>
  </si>
  <si>
    <t>­(prodromal signs)
The texts mention that before full manifestation there may be subtle changes in skin tone, *dryness
* itching
*perhaps minimal lesions **changes in sensations &amp; *sparśa (touch) perception.
For Kakanaka specifically, while classical *commentaries may not list a detailed unique *pūrvā-rūpa, one source notes that among the types of Kusṭha
Kakanaka is distinguished “by colour of kakanantika</t>
  </si>
  <si>
    <t>(signs &amp; symptoms)
For Kusṭha in general: manifestations include varṇa-kṛṣṇatā *(discolouration/darkening), sparśa-viṣam (altered touch), ruja (pain), kandu (itching)
For Kakanaka Kushta:
It is listed under *Mahā-Kushtas in Charaka (Chikitsa-Sthana Chapter 7) alongside Kapala , Udumbara, Mandala, Rusya-jihvā, Pundarika, Sidhma.
A paper states: “Kakana type of Kushta are of colour of Kakanantika (Abrus precatorius Linn) (varṇa-viśeṣa)”
From classification: since all three doṣas are involved, *the signs will be a mixture: discolouration (dark/blackish),
dryness/roughness (vāta), burning/eruptions (pitta), swelling or phlegmatic aspects (kapha) depending on stage &amp; site.
Prognosis is serious (being in Maha class) meaning deeper tissues involvement, risk of deformity.</t>
  </si>
  <si>
    <t>Built &amp; Nourishment: Moderate / poor
Pallor: May be present
Icterus: Absent
Cyanosis: Absent
Clubbing: Absent
Edema: Usually absent
Lymphadenopathy: May be present in chronic inflammatory cases
Temperature: Normal
Pulse: Normal
Blood Pressure: Normal</t>
  </si>
  <si>
    <t>* Skin &amp; Integumentary System
Dry, rough, scaly skin with reddish or coppery discoloration
lesions mainly on scalp, elbows, knees, trunk, and back
Itching (kandu) and burning sensation (daha) may be present
Scaling, fissures, and sometimes bleeding on scratching
* Gastrointestinal System
Coated tongue
Indigestion, constipation
Loss of appetite
* Nervous System
Stress or anxiety-related aggravation
Musculoskeletal System
Joint pain and stiffness in chronic cases (psoriatic arthritis correlation)</t>
  </si>
  <si>
    <t>1. CBC (Complete Blood Count):
May show mild leukocytosis or eosinophilia
2. ESR (Erythrocyte Sedimentation Rate):
Usually elevated due to chronic inflammation
3. CRP (C-Reactive Protein):
May be elevated in active lesions
4. LFT (Liver Function Test):
To rule out hepatic dysfunction (esp. before certain treatments)
5. Renal Function Test (RFT):
To rule out renal impairment
6. Skin Biopsy:
Shows hyperkeratosis, parakeratosis, elongated rete ridges, Munro’s microabscesses (for psoriasis correlation)
7. Blood Sugar:
To rule out diabetes (can aggravate skin diseases)
8. Thyroid Profile:
Hypothyroidism can worsen skin dryness
🛑</t>
  </si>
  <si>
    <t>SWAYATHU (श्वायथु)</t>
  </si>
  <si>
    <t>(Causative Factors)
Ati-ambupāna (excess water intake)
Guru, snigdha, manda āhāra sevana (heavy, oily, sluggish food)
Divā-svapna (day sleep)
Alpa vyāyāma (lack of exercise)
Agni-māndya (weak digestion)
kapha-prakopaka ahāra and vihāra
Exposure to cold, damp climate
*Reference: Charaka Chikitsa Sthana 12/3-5; Sushruta Nidana 9/3</t>
  </si>
  <si>
    <t>Anga-guruta (heaviness of body parts)
Daha (burning sensation)
Gaurava (lethargy)
Pāṇi-pāda-śotha (mild swelling in extremities)
Mandāgni (loss of appetite)
Śītalatā (coldness of limbs)
* Charaka Chikitsa 12/6; Madhava Nidana 28/4</t>
  </si>
  <si>
    <t>(Clinical Features)
sotha (swelling – pitting or non-pitting)
Sparsahatva (tenderness on touch)
Varṇa-vikāra (change in color – red, pale, or blackish)
Daha, kaṇḍu, and ruk (burning, itching, pain)
Udara-shotha (abdominal swelling in severe cases)
svāsa, kāsa, hṛd-graha (in chronic cases – dyspnea, cough, cardiac symptoms)
* Charaka Chikitsa 12/7-10; Sushruta Nidana 9/6</t>
  </si>
  <si>
    <t>General Appearance: Puffiness of face, periorbital or pedal edema
Build &amp; Nourishment: May show weight gain or loss depending on chronicity
Vital Signs:
Pulse – may be irregular (in cardiac cause)
BP – high (renal/cardiac), low (hepatic/cirrhosis)
Temperature – elevated in infective causes
Pallor / Icterus / Cyanosis / Clubbing / Lymphadenopathy — noted as per etiology
Inspection of Edema:
Site (pedal, facial, abdominal, generalized)
Pitting / non-pitting nature
Skin texture (tight, shiny, discolored)</t>
  </si>
  <si>
    <t>1. Cardiovascular System
Raised JVP (Jugular Venous Pressure)
S3 gallop rhythm
Peripheral cyanosis, pedal edema
Cardiomegaly on palpation or percussion
2. Respiratory System
Basal crepitations (in pulmonary edema)
Dyspnea, orthopnea
3. Abdomen
Ascites, hepatomegaly, splenomegaly
Shifting dullness (in cirrhosis, nephrotic syndrome)
4. Renal Examination
Periorbital edema (especially morning)
Reduced urine output
Frothy urine (proteinuria indication)
5. Endocrine
Non-pitting edema (as in myxedema, hypothyroidism)</t>
  </si>
  <si>
    <t>Blood Tests
CBC: Anemia, infection
Serum Albumin / Total Protein: ↓ in nephrotic syndrome, liver disease
Renal Function Tests: Urea, *Creatinine ↑
Liver Function Tests: Bilirubin, SGOT, SGPT, Alkaline phosphatase
Electrolytes: Na⁺, K⁺, Cl⁻ abnormalities
Thyroid Profile: T3, T4, TSH (for myxedema)
2. Urine Analysis
Proteinuria
Microscopy for RBCs / casts
Specific gravity changes
3. Imaging
Chest X-ray: Cardiomegaly, pulmonary congestion
Ultrasound Abdomen: Hepatic/renal abnormalities, ascites
Echocardiogram: For cardiac failure or pericardial effusion
🛑https://chat.whatsapp.com/BdWPi4q8r5v9FubOjpBHnn</t>
  </si>
  <si>
    <t>1. Congestive Cardiac Failure (CCF)
2. Nephrotic Syndrome
3. Chronic Kidney Disease (CKD)
4. Liver Cirrhosis
5. Hypothyroidism (Myxedema)
6. Deep Vein Thrombosis (DVT)
7. Lymphatic Obstruction (Filariasis / Post-surgical)
8. Venous Insufficiency
9. Protein Energy Malnutrition (Kwashiorkor)
10. Allergic or Inflammatory Edema (Cellulitis, Angioedema)</t>
  </si>
  <si>
    <t>1. Nidāna sevana → Agnimāndya → Āma utpatti
2. Ama + Doṣa (mainly Kapha &amp; Pitta or Tridoṣa) → Rasavaha srotas dushti
3. Srotorodha → Rasa rakta māmsa dhātu sanchaya → Śotha utpatti
Charaka Chikitsa 12/12; Ashtanga Hridaya Nidana 14</t>
  </si>
  <si>
    <t>Langhana (lightening therapy)
Deepana–Pachana (enhancing digestion, removing āma)
Śodhana (Vamana, Virechana, Raktamokṣa depending on doṣa predominance)
Kṣāra, Tikta, Kaṭu rasa pradhāna aushadhi
Śotha-hara dravya prayoga
* Charaka Chikitsa 12/20–25</t>
  </si>
  <si>
    <t>(Palliative Measures / Beneficial)
Light, warm diet
Lekhana and Kaphahara drugs
Udvartana (powder massage)
Yava, Kulattha, Musta, Punarnava, Gokshura preparations
*Sushruta Chikitsa 5/15</t>
  </si>
  <si>
    <t>(Aggravating Factors / Should be Avoided)
Cold, heavy, oily foods
Excess water intake
Daytime sleeping
Lack of exercise
Kaphavardhaka dravya (curd, banana, milk, jaggery, etc.)
* Charaka Chikitsa 12/30</t>
  </si>
  <si>
    <t>Doṣa Type
Vātaja Śotha
Pittaja Śotha
Kaphaja Śotha
Raktaja Śotha
Medoja / Sannipātaja Śotha
🛑https://chat.whatsapp.com/BdWPi4q8r5v9FubOjpBHnn</t>
  </si>
  <si>
    <t>ATYAGNI</t>
  </si>
  <si>
    <t>(Etiology / Causes)
🔸Ati sevana of ushna, tikshna, katu, lavana dravya
🔸Excessive intake of pungent, sour, spicy food
🔸Anger, stress, and overexertion
🔸Pitta prakopa hetu leading to hyperfunction of agni
🔸(Ref: Charaka Samhita Chikitsa Sthana 15/44, Ashtanga Hridaya Nidana Sthana 12/7)</t>
  </si>
  <si>
    <t>(Premonitory Symptoms)
🔸Daha (burning sensation)
🔸Trishna (excessive thirst)
🔸Mukha paka (oral ulceration tendency)
🔸Shosha (dryness)
🔸Bhrama (giddiness)</t>
  </si>
  <si>
    <t>(Symptoms)
🔸Ati paka of āhāra (food digested very rapidly)
🔸Bhasma bhava āhāra (food digested like ash)
🔸Kshudha atiyoga (excessive hunger)
🔸Trishna, Daha, Kshobha
🔸Sharira rukshata (dryness of body)
🔸Daurbalya (weakness after digestion)
📌SAMPRAPTI
(Pathogenesis)
🔸Pitta dosha aggravated due to ushna–tikshna ahara &amp; manasika nidana
🔸Leads to agni vriddhi → excessive digestion → dhātu kshaya →
🔸Atyagni avastha causing weakness despite strong appetite.</t>
  </si>
  <si>
    <t>(General Treatment)
🔸Pitta shamana and agni samanana chikitsa
🔸Cooling, soothing, madhura, snigdha, sheeta dravya usage
🔸(Ref: Charaka Chikitsa 15/44–46)</t>
  </si>
  <si>
    <t>(Palliative Measures)
🔸Use of madhura rasa, sheeta dravya
🔸Dugdha (milk), ghrita (ghee), sharkara (sugar), amalaka
🔸Shirodhara, Takra pana, Sheetala jala</t>
  </si>
  <si>
    <t>(Aggravating Factors)
🔸Intake of ushna, katu, lavana, tikshna dravya
🔸Surya atapa, vyayama, krodha, madya sevana
📌VISESHA CHIKITSA (Specific Treatment)
🔸Ghrita pana (e.g., Tikta ghrita, Amalaki ghrita)
🔸Sheetapeya and dairy preparations
🔸Madhura ahara sevana (e.g., rice gruel, milk, sugarcane juice)
🔸Pitta shamaka herbs:
🔸Amalaki, Guduchi, Yashtimadhu, Shatavari, Chandana, Usheera</t>
  </si>
  <si>
    <t>🔸Body build: Lean or moderate
🔸Appetite: Excessive hunger and frequent eating
🔸Thirst: Increased
🔸Speech: Rapid
🔸Sleep: Disturbed or less
🔸Pulse: Normal or slightly fast
🔸Skin: Warm and dry
🔸Eyes: Bright and active look
📌 SYSTEMIC EXAMINATION
1. Digestive system:
🔸Hyperacidity symptoms (burning sensation, frequent hunger, early digestion feeling)
🔸Increased bowel movement or frequent appetite
2. Nervous system:
🔸Restlessness, irritability
3. Endocrine system:
🔸Increased basal metabolic rate (BMR)
🔸Possible correlation with hyperthyroidism</t>
  </si>
  <si>
    <t>🔸Thyroid profile: ↑T3, ↑T4, ↓TSH (to rule out hyperthyroidism)
🔸Blood sugar (FBS/PPBS): May be normal or slightly elevated due to high metabolism
🔸CBC: Usually normal
🔸Lipid profile: Low or normal levels
🔸Basal Metabolic Rate (BMR): Elevated
📌https://chat.whatsapp.com/BdWPi4q8r5v9FubOjpBHnn</t>
  </si>
  <si>
    <t>(Aggravating Factors)
🔸Intake of ushna, katu, lavana, tikshna dravya
🔸Surya atapa, vyayama, krodha, madya sevana
📌VISESHA CHIKITSA (Specific Treatment)
🔸Ghrita pana (e.g., Tikta ghrita, Amalaki ghrita)
🔸Sheetapeya and dairy preparations
🔸Madhura ahara sevana (e.g., rice gruel, milk, sugarcane juice)
🔸Pitta shamaka herbs:
🔸Amalaki, Guduchi, Yashtimadhu, Shatavari, Chandana, Usheera
🛑https://chat.whatsapp.com/BdWPi4q8r5v9FubOjpBHnn</t>
  </si>
  <si>
    <t>PURISHA KSHAYAM</t>
  </si>
  <si>
    <t>(Causative factors)
*Any cause that leads to decreased stool formation or evacuation, e.g.: suppression of puriṣa vega (urge) (adhyāśana, atisaṃhṛti), vitiation of Vāta (especially in pakvāśaya) leading to slower movement. For example:
“Decrease of puriṣa causes …” in the chapter on Mala Kṣaya.
Poor digestive fire (agni), resulting in inadequate formation of māla (faeces) → mala kṣaya.
Rukṣa, hāra (excessive exertion), vāyu aggravating causes which reduce stool quantity. (Analogous to Vāta kṣaya features)
Possibly factors such as intense vāmana/virechana or over-cleansing leading to excessive elimination and eventual kṣaya of stool formation.</t>
  </si>
  <si>
    <t>(Prodromal signs)
Pūrvarūpa information is limited in classical texts for puriṣa kṣaya specifically. However from the general mala-kṣaya discussion:
Slight reduction in frequency of stools
Feeling of fullness or heaviness in abdomen but less stool passage
Occasional flatus or upward movement of vāyu (wind) indicating delayed puriṣa evacuation.
These early signs may precede full lakṣaṇa.</t>
  </si>
  <si>
    <t>(Clinical features)
The chapter on “Mala Kṣaya” (Suśruta Saṃhitā, Sūtra Sthāna 15) lists:
* “When puriṣa decreases – there is pain/discomfort in region of the heart and flanks; upward movement of air (flatus) accompanied with sound in abdomen.”
Reduced stool quantity, possibly dry, hard, with difficulty in evacuation
Accumulation of vāyu in the abdomen, gurgling, distension
Weakness, loss of appetite, or indigestion may accompany because of underlying agni diminution
In modern review: “When Puriṣa decreases, the Vāyu comes out from mouth and anus producing sound; pain in heart &amp; abdomen; the kukṣī is surrounded by Vāyu.”</t>
  </si>
  <si>
    <t>Appearance: Emaciation, dryness of skin
Vital signs:
Pulse – normal or feeble
temperature – normal
Blood pressure – may be low in dehydration
Hydration status: Dry tongue, sunken eyes, reduced skin turgor
Nutritional status: Signs of malnutrition
Abdominal inspection: Scaphoid abdomen, visible peristalsis sometimes</t>
  </si>
  <si>
    <t>1. Abdomen:
Palpation – tenderness (if constipation/intestinal obstruction)
Percussion – distension in chronic constipation
Auscultation – reduced bowel sounds
2. Cardiovascular system: Weak pulse due to dehydration or electrolyte imbalance
3. Nervous system: Weakness, irritability due to metabolic disturbances</t>
  </si>
  <si>
    <t>Complete Blood Count (CBC): To detect anemia or infection
Serum Electrolytes: Na⁺, K⁺, Cl⁻ (to check dehydration/electrolyte imbalance)
Blood Urea &amp; Serum Creatinine: Assess renal function in chronic dehydration
Liver Function Test (LFT): For associated hepatic issues
Stool Examination:
Quantity, consistency, color
Presence of mucus, blood, or parasites
Abdominal X-ray / Ultrasound: To rule out obstruction or fecal impaction
🛑https://chat.whatsapp.com/BdWPi4q8r5v9FubOjpBHnn</t>
  </si>
  <si>
    <t>1. Chronic Constipation
2. Irritable Bowel Syndrome (IBS) – Constipation Predominant Type
3. Intestinal Obstruction
4. Dehydration with Reduced Bowel Movement
5. Hypothyroidism (causing reduced bowel motility)
6. Colonic Inertia
7. Megacolon (chronic form)</t>
  </si>
  <si>
    <t>(Pathogenesis)
In Ayurvedic understanding: decrease of stool (mala kṣaya) is due to insufficient formation/secretion of stool or decreased urge (vega) → resulting in retention or minimal elimination → vāyu stagnation, srotodushti of puriṣavāha srotas → disturbed Vāyu–Mala dynamics.
Vāta kṣaya (depletion of normal Vāyu) or Vāta prāṇa disturbances may hamper the downward movement of stools → Purīṣa Kṣaya.
The mala being less leads to accumulation of vāyu, distension; the usual downward kinetic force is less.
Thus chain: Causative factors → Agni diminishes / srotas obstructed → stool formation/evacuation reduces → vitiated Vāyu + retained mala → lakṣaṇa.</t>
  </si>
  <si>
    <t>(General treatment)
The general therapeutic principle for kṣaya (depletion) states: nourish what is depleted (Kṣina Br̥ṃhayitavyā) and avoid further depletion.
In this case:
Enhance agni (deepana, pācana) so stool is formed properly
Light, moderately lubricated diet (since too heavy may hamper evacuation)
Avoid suppression of puriṣa vega; ensure regular bowel habit
Gentle fomentation (svedana), mild oleation (abhyanga) to mobilise vāyu and stimulate downward movement
Lifestyle: regular exercise, avoid excessive fasting, prolonged supine staying etc which hamper puriṣa elimination.
(Specific treatment)
In cases where puriṣa kṣaya is prominent with vāyu stagnation: Vāta-pacifying therapies:
Mild virechana (purgation) if indicated (but careful because stool formation is already low)
Use of vātaghna, grahi (firming) herbs: e.g., Saṃśodhaka and grahi aushadhis
If stool formation is very low, mild snehapāna (oleation) followed by mild purgation may help mobilise retained mala.
Local therapies: mild basti (enema) with oil decoction for Vāta-dominant mala stagnation.
Use of grahi diet: banana, jaggery, ghee, warm milk to support stool formation gently.</t>
  </si>
  <si>
    <t>(factors which relieve):
Warm oleation, mild exercise, warm fluids
Foods which are lightly lubricating, warm, and easy to digest
Avoidance of suppression of stool urge</t>
  </si>
  <si>
    <t>(factors which aggravate):
Prolonged fasting, heavy dry diet, cold/dry season, excessive Vāta-producing foods, suppression of urges
Excessive exercise or restlessness increasing vāyu stagnation
Intake of Rukṣa (dry), Kevala Laghū (purely light) without balancing marrow/nourishment
*References &amp; Classical citations
Suśruta Saṃhitā, Sūtra Sthāna 15 (Dosha-Dhātu-Mala Kṣaya Vr̥ddhi) describes mala kṣaya including puriṣa kṣaya.
The document “Critical Evaluation of Purīṣa Parīkṣā” gives lakṣaṇa of puriṣa kṣaya.
Various modern review articles (e.g., on purīṣa parīkṣā) list the decreased stool features.
🛑https://chat.whatsapp.com/BdWPi4q8r5v9FubOjpBHnn</t>
  </si>
  <si>
    <t>TRIKA SHOOLAM</t>
  </si>
  <si>
    <t>(Etiology / Causes)
Ati-vyavaya (excessive sexual activity)
Ati-vyayama (overexertion, strain)
Ati-sthita, ati-nishkramana (standing or walking for long durations)
Exposure to cold, damp conditions
Vata prakopa nidanas — fasting, irregular diet, excessive dryness
Injury or trauma to lumbar/sacral region</t>
  </si>
  <si>
    <t>Stiffness and mild aching in the lower back region
Numbness or tingling in the sacral area
Fatigue and weakness in the waist (Trika pradesha)
Difficulty in bending or sitting</t>
  </si>
  <si>
    <t>(Symptoms)
Shoola (pain) in Trika Pradesha (sacral/lumbosacral region)
Stambha (stiffness)
Toda (pricking pain)
Gurutva (heaviness)
Radiating pain to thighs or legs (in chronic cases)
Vata-predominant signs — ruksha, shita, khara sparsha</t>
  </si>
  <si>
    <t>Build &amp; Nutrition: Check for obesity, muscle wasting, posture deformity
Gait: Antalgic gait or restricted movement due to pain
Posture: Observe for scoliosis, lordosis, or kyphosis
Spine Alignment: Deviation or tenderness in the lumbosacral region
Palpation: Localized tenderness over sacroiliac joints or lumbar spine
Range of Movement: Pain and restriction in flexion, extension, or lateral bending</t>
  </si>
  <si>
    <t>Musculoskeletal System:
Spasm of paraspinal muscles
Limitation of spinal mobility
Tenderness over L4–S1 region or sacroiliac joint
Nervous System:
Check for radiating pain, sensory or motor deficit (sciatic nerve involvement)
Reflex testing (knee, ankle jerk)
Cardiovascular &amp; Respiratory: To rule out referred pain</t>
  </si>
  <si>
    <t>CBC (Complete Blood Count): To rule out infection or inflammation
ESR / CRP: Elevated in inflammatory causes (e.g., sacroiliitis, ankylosing spondylitis)
Rheumatoid Factor / HLA-B27: If autoimmune etiology suspected
X-ray Lumbosacral Spine / SI *Joint: For degenerative or inflammatory changes
MRI Spine: To assess soft tissue, disc, and nerve involvement
Urine Routine: To exclude urinary tract or renal referred pain
🛑https://chat.whatsapp.com/BdWPi4q8r5v9FubOjpBHnn</t>
  </si>
  <si>
    <t>1. Lumbago (Low Back Pain)
2. Sacroiliitis
3. Lumbar Spondylosis
4. Sciatica
5. Herniated Intervertebral Disc
6. Ankylosing Spondylitis
7. Facet Joint Arthritis
8. Muscle Strain / Ligament Sprain</t>
  </si>
  <si>
    <t>Vata vitiation (mainly Apana and Vyana Vata)
Accumulation and stagnation in Trika pradesha (sacroiliac joint and lumbar area)
Dryness and obstruction (marga avarana) cause pain and stiffness
Chronicity may lead to dhatu kshaya (especially mamsa and asthi dhatu)
Samprapti Ghatakas:
Dosha: Vata (mainly Apana &amp; Vyana)
Dushya: Mamsa, Asthi, Snayu
Srotas: Mamsavaha, *Asthivaha, Snayuvaha
Srotodushti: Sanga &amp; Vimargagamana
Adhisthana: Trika pradesha
Roga Marga: Madhyama</t>
  </si>
  <si>
    <t>Vatahara Chikitsa principles:
Snehana – Abhyanga (oil massage with Mahanarayana taila, Ksheerabala taila)
Swedana – Bashpa sweda, Nadi sweda, Patra pinda sweda
Mridu virechana – Castor oil with milk (for Vata anulomana)
Basti karma – Matra, Anuvasana, and Niruha basti (Dashamoola, Sahacharadi, Eranda taila based)
Ahara – Warm, unctuous, Vata-pacifying diet (ghee, milk, soups)</t>
  </si>
  <si>
    <t>(Beneficial factors)
Relief by oil application, warm fomentation, or rest
Improvement after Basti or Snehana therapy
Warm environment and avoidance of cold</t>
  </si>
  <si>
    <t>Exposure to cold or wind
Dry, light food
Excessive exertion or long-standing work
Constipation
Lifting heavy weights</t>
  </si>
  <si>
    <t>Sthanika Abhyanga: Mahanarayana taila / Sahacharadi taila on Trika region
Kati Basti: With Dashamoola taila, *Sahacharadi taila
Basti Chikitsa:
Niruha basti – Dashamoola, Bala, Eranda, Ras
🛑https://chat.whatsapp.com/BdWPi4q8r5v9FubOjpBHnn</t>
  </si>
  <si>
    <t>PANGHU (पङ्घु)</t>
  </si>
  <si>
    <t>(निदानम्) – Etiology / Causes
Excessive Vāta prakopa due to:
Ati-vyāyāma (excessive exertion)
Ati-upavāsa (excess fasting)
Rukṣa, laghu, śīta, alpa āhāra
Injury to nerves or marmas (especially snāyu and majjā)
Dhātu kṣaya (especially māṃsa and majjā dhātu)
Vāta-anubandha after vāta-kaphaja rogas</t>
  </si>
  <si>
    <t>(पूर्वरूपम्) – Premonitory Symptoms
Slight weakness or heaviness in limbs
Stiffness in joints
Reduced ability to move or lift limbs
Mild pain or tingling sensation
Feeling of instability or unsteadiness</t>
  </si>
  <si>
    <t>(लक्षणम्) – Signs &amp; Symptoms
Inability to walk or move limbs properly (especially legs)
Loss of strength (bala-kṣaya)
Stiffness or contraction of muscles
Numbness or loss of sensation (supti)
Reduced motor power without pain (mūtrita pāda, pada-akarmaṇya)
According to Charaka, “पङ्घु” refers to a person who cannot walk due to vāta vitiation</t>
  </si>
  <si>
    <t>Appearance: Weakness or paralysis in limbs
Gait: Unsteady or dragging (limping)
Posture: Abnormal limb positioning
Speech: May be slurred if facial muscles involved
Muscle tone: Decreased (flaccidity) or increased (spasticity)
Reflexes: Diminished or exaggerated depending on site of lesion
Sensory changes: Numbness, tingling, or loss of sensation
Mental status: May be normal unless central cause involved</t>
  </si>
  <si>
    <t>Central Nervous System (CNS): Check for motor/sensory loss, cranial nerve involvement, tone, coordination, reflexes
Cardiovascular system: Rule out hypertension or embolic causes (stroke)
Respiratory system: Observe for breathing difficulty if bulbar palsy involved
Musculoskeletal system: Muscle wasting, contractures, deformity</t>
  </si>
  <si>
    <t>(According to modern diagnostic approach for neuromuscular disorders)
Blood Tests:
CBC, ESR (infection/inflammation)
Blood sugar (diabetes-related neuropathy)
Electrolytes (Na⁺, K⁺, Ca²⁺ imbalance)
Thyroid profile (hypothyroid myopathy)
Creatine phosphokinase (CPK) — for muscle damage
Vitamin B12 levels — neuropathy
Imaging:
MRI / CT brain and spine: To detect stroke, lesion, compression, or demyelination
Nerve conduction study (NCS) / Electromyography (EMG): For nerve/muscle involvement
X-ray spine: For spondylotic changes or trauma
Other tests:
CSF analysis (for demyelinating disorders)
Autoimmune profile (e.g., Myasthenia Gravis)
🛑https://chat.whatsapp.com/BdWPi4q8r5v9FubOjpBHnn</t>
  </si>
  <si>
    <t>1. Hemiplegia / Paraplegia (Stroke, spinal cord lesion)
2. Poliomyelitis
3. Cerebral palsy
4. Guillain-Barré Syndrome (GBS)
5. Multiple sclerosis (MS)
6. Peripheral neuropathy
7. Myasthenia gravis
8. Muscular dystrophy
9. Motor neuron disease (MND)
10. Traumatic nerve injury</t>
  </si>
  <si>
    <t>(संप्राप्ति) – Pathogenesis
1. Nidāna → Vāta prakopa (especially Apāna and Vyāna Vāyu)
2. Vāta gets obstructed by kapha or meda in the marmas, snāyu, or majjā srotas
3. Leads to śoṣa (atrophy) and māṃsa-kṣaya
4. Loss of neural coordination and muscular function → “Pangutva” develops
* Dūṣya: Māṃsa, Majjā, Snāyu
* Srotas involved: Māṃsavaḥa, Majjāvaha
* Doṣa predominance: Vāta</t>
  </si>
  <si>
    <t>(सामान्य चिकित्साः) – General Line of Treatment
Vata-hara chikitsa
Brimhana &amp; Bālya chikitsā (nourishing therapy)
Sneha &amp; Sveda karma (oleation and sudation)
Basti karma – main treatment
Use of madhura, snigdha, ushna dravya</t>
  </si>
  <si>
    <t>(उपशयः) – Relieving Factors
Snigdha (unctuous) food and therapies
Snehana and Swedana
Abhyanga with medicated oils
Basti with vāta-hara dravyas
Warm, nourishing food</t>
  </si>
  <si>
    <t>(अनुपशयः) – Aggravating Factors
Rukṣa, śīta, laghu āhāra
Vyāyāma, rūkṣa snāna
Exposure to cold or wind
Upavāsa, excessive stress
Overexertion</t>
  </si>
  <si>
    <t>(विशेष चिकित्साः) – Specific Treatments
1. Snehana (Oleation) – Abhyanga with:
Mahanārāyaṇa taila
Dhanvantaram taila
Ksheerabala taila
2. Svedana (Sudation) – Nadi sweda / Pinda sweda
3. Basti (Enema therapy) – Main treatment
Anuvasana basti: Ksheerabala taila, Dhanvantaram taila
Niruha basti: Dashamoola kwatha, Balā, Rasna
4. Brimhana ahara – Mamsarasa, ksheera, ghrita
5. Rasayana drugs – Ashwagandha, Bala, Shatavari, Guduchi
6. Physio-like procedures – Gentle movement, massage, yoga therapy (post-recovery)
References:
Charaka Samhita – Sutra Sthana 11 (Trividha Roga)
Ashtanga Hridaya, Nidana Sthana – Vata Vyadhi Nidana
Madhava Nidana, Vata Vyadhi Nidana Adhyaya</t>
  </si>
  <si>
    <t>🛑https://chat.whatsapp.com/BdWPi4q8r5v9FubOjpBHnn
01/11/2025, 10:40 - Dr sonu kailas k: 🌿 *Free Introductory Session – PRABHODHA* 🌿
Awaken Your Clinical Clarity
Session by:*
Dr. Saifudheen Gurukkal P*
BAMS, MS, PhD Scholar
Medical Director &amp; Senior Doctor, Ali Gurukkal’s Shafi Ayurveda
📅 *Date:* November 1, Saturday
🕢 *Time:* 7:30 PM IST
Click here to join👇‼️*
🛑https://chat.whatsapp.com/BhtumYD0I1n49dNjz9CaZh?mode=wwt</t>
  </si>
  <si>
    <t>PUYASRAVA</t>
  </si>
  <si>
    <t>(Etiology / Causes)
Abhighāta (trauma to ear)
Śīta jala snāna (bathing in cold water)
Kṛmi (microbial infection)
Kapha–pitta prakopa
Poor management of Karṇasūla (ear pain) leading to suppuration
(Ref: Suśruta Saṃhitā, Uttara Tantra 21/11–13)</t>
  </si>
  <si>
    <t>(Premonitory Symptoms)
Kandu (itching in ear)
Karṇa śūla (ear pain)
Karṇa gaurava (heaviness of ear)
Śabda anāśrava (diminished hearing)</t>
  </si>
  <si>
    <t>(Symptoms)
Puyasrava (purulent discharge from ear)
Karṇa shūla (pain)
Bad smell from ear
Śrotra nāśa (hearing loss in chronic cases)
Śotha (swelling around ear)
(Ref: Suśruta Saṃhitā Uttara Tantra 21/14–16)</t>
  </si>
  <si>
    <t>Pallor – may be present if chronic infection
Fever – often low or moderate grade
Pulse – increased (tachycardia) due to infection
Temperature – raised in acute suppurative conditions
Lymph node enlargement – regional lymphadenopathy possible
Local examination – ear discharge (purulent), smell, color, amount, consistency
Hearing – may be decreased (conductive hearing loss)
Tenderness or pain around ear/mastoid region</t>
  </si>
  <si>
    <t>ENT Examination:
Otoscopy – purulent discharge, perforated tympanic membrane
Mastoid tenderness or swelling if mastoiditis suspected
Neurological Examination:
To rule out complications like meningitis or intracranial abscess
Throat &amp; Nose Examination:
Eustachian tube dysfunction, post-nasal discharge</t>
  </si>
  <si>
    <t>Complete Blood Count (CBC):
↑ Total leukocyte count, neutrophilia (suggestive of bacterial infection)
* Culture and Sensitivity of Ear Discharge:
To identify causative organism (commonly Pseudomonas, Staphylococcus aureus, Proteus, etc.)
* Ear Swab for Gram Staining:
To differentiate Gram-positive/negative organisms
Blood Culture:
If systemic infection or sepsis suspected
Imaging:
[Relevant laboratory investigation]
Audiometry: to assess hearing loss
🛑https://chat.whatsapp.com/BdWPi4q8r5v9FubOjpBHnn</t>
  </si>
  <si>
    <t>1. Chronic Suppurative Otitis Media (CSOM)
2. Acute Suppurative Otitis Media (ASOM)
3. Otitis Externa
4. Cholesteatoma
5. Mastoiditis
6. Foreign body in ear with secondary infection
7. Tuberculous otitis media</t>
  </si>
  <si>
    <t>(Pathogenesis)
Due to Kapha–Pitta vitiation,
inflammation and suppuration occur in Karṇamarga (ear passage) →
leads to ulceration and discharge (puya).
Chronic stage may involve Majjā dhātu and cause hearing impairment.</t>
  </si>
  <si>
    <t>Śodhana:
Karṇa śodhana with medicated decoction / oil drops
Śamana:
Use of Kapha–Pitta hara drugs
Ropaṇa:
Local application of healing and antimicrobial medicines</t>
  </si>
  <si>
    <t>(Relieving factors)
Warm and medicated oil drops
Śodhana and Ropaṇa measures
Keeping ear dry and clean</t>
  </si>
  <si>
    <t>Exposure to cold wind / water
Ignoring ear hygiene
Excessive oil / water entry into ear</t>
  </si>
  <si>
    <t>* Karna Pūraṇa – with Bila taila, Mūrvādi taila, Chandana taila
Karna Prakṣālana – cleaning ear with Triphala kaṣāya, Nimba kaṣāya
Karna Dhoopana – fumigation with Guggulu, Vacha, Nimba patra
Lepa – around ear with Manjishtha, Haridra, Yashtimadh
* Internal medicines:
Triphala guggulu
Kaishora guggulu
Gandhaka rasayana
Punarnavadi kwatha
(Ref: Suśruta Saṃhitā Uttara Tantra 21; Aṣṭāṅga Hṛdaya Uttara Tantra 16)
🛑https://chat.whatsapp.com/BdWPi4q8r5v9FubOjpBHnn</t>
  </si>
  <si>
    <t>SNAYU ARMA</t>
  </si>
  <si>
    <t>(Etiology / Causes)
Abhighāta (Trauma / injury to the eye)
Ati Vyāyāma (Excessive strain on eyes)
Rūkṣa Aahara–Vihāra (Dry diet and lifestyle)
Ushna, Teekshna Dravya Sevana (Use of hot, sharp substances)
Krodha, Ratri Jāgarana, Adho Mukhata Sevana (Anger, night vigil, keeping face downward)
Netra Rogas neglected or mistreated</t>
  </si>
  <si>
    <t>Slight pain in the eye
Heaviness around the eyeball
Foreign body sensation
Watering or mild redness
Blurring of vision</t>
  </si>
  <si>
    <t>Snayu granthi (fibrous thickening) visible over śukla bhāga (white part of eye)
Kṛṣṇa varna pīḍā (pain and blackish discoloration)
Toda (pricking pain) and āśru srava (watering)
Shopha (swelling) around the affected area
Dṛṣṭi badha (visual obstruction) when large
(Sushruta Uttara Tantra, Netra Roga Vigyaniyam)</t>
  </si>
  <si>
    <t>Pulse — normal or may indicate vata predominance (irregular, low volume)
Blood pressure — usually normal
Temperature — afebrile
General appearance — patient may complain of eye heaviness, mild pain, or visual disturbance
Pallor, icterus, cyanosis, clubbing, lymphadenopathy, edema — usually absent</t>
  </si>
  <si>
    <t>Nervous system:
To rule out cranial nerve involvement (esp. optic nerve or oculomotor nerve)
Musculoskeletal system:
Check for associated tendon or ligament disorders (as snayu denotes ligaments/tendons)
Ophthalmic (local eye examination):
Inspection: visible swelling or bulge near the sclera or conjunctiva
Palpation: firmness over the swelling (fibrous consistency)
Slit lamp examination: localized thickening or fibrous nodule near the corneal/scleral junction
Visual acuity test: may show mild blurring
Extraocular movements: usually normal, but mild restriction may be present
Fundoscopy: generally normal</t>
  </si>
  <si>
    <t>Routine:
CBC — to rule out infection or inflammation
ESR — may be slightly raised if chronic inflammation present
Blood sugar — to exclude diabetic eye changes
Specific Ophthalmic Tests:
Slit-lamp biomicroscopy — to assess exact site and nature of lesion
OCT (Optical Coherence Tomography) — for corneal/scleral tissue assessment
Ultrasound B-scan — if deeper lesion suspected
Histopathology (if excised) — to confirm fibrous tissue proliferation
🛑https://chat.whatsapp.com/BdWPi4q8r5v9FubOjpBHnn</t>
  </si>
  <si>
    <t>1. Pinguecula – Yellowish conjunctival elevation near limbus
2. Pterygium – Triangular fibrovascular growth extending onto cornea
3. Scleral nodule – Localized scleral inflammation (episcleritis/scleritis)
4. Conjunctival cyst – Fluid-filled swelling on conjunctiva
5. Chalazion – Meibomian gland granuloma
6. Fibroma or dermoid of conjunctiva/sclera</t>
  </si>
  <si>
    <t>*Due to nidāna sevana, vāta and pitta get aggravated.
* They localize in the snāyu (fibrous tissue) of the netra.
This leads to śopha, toda, and granthi formation — forming Snayu Arma.
* Thus, it is a Vata–Pitta pradhāna Netra Roga.</t>
  </si>
  <si>
    <t>Snehana (Oleation) – with ghrita or taila locally and internally
Swedana (Fomentation) – mild eye fomentation
Lepa / Anjana / Tarpana – soothing and lubricating preparations
Raktamokṣaṇa – in severe congestion or swelling
Pitta–Vata shamana diet and regimen</t>
  </si>
  <si>
    <t>(Beneficial measures)
Use of cool, unctuous dravya (e.g. ghrita, rose water)
Avoid eye strain, exposure to dust, smoke, and sun
Ghee-based netra tarpana gives relief</t>
  </si>
  <si>
    <t>Atapa sevana (exposure to sunlight)
Vāta–pitta aggravating diet (spicy, dry, sour food)
Rūkṣa aushadha prayoga
Overuse of eyes like reading in dim light, screen use</t>
  </si>
  <si>
    <t>Anjana karma: Use of Saindhava, Rasanjana, Nimba patra rasa
Tarpana karma: With Go ghrita, Triphala ghrita, Jeevantyadi ghrita
Parisheka: With Chandana, Usheera, Lodhra kwatha
Lepa: Shata dhauta ghrita, Yashtimadhu lepa for soothing
Surgical management: If the Arma becomes large and obstructs vision → Arma chedana karma (as per Sushruta)
References
Sushruta Samhita, Uttara Tantra, 7th Adhyaya (Arma Nidanam)
Ashtanga Hridaya, Uttara Sthana – Arma Chikitsa
🔸Bhaishajya Ratnavali, Netra Roga Chikitsa Prakarana
🛑https://chat.whatsapp.com/BdWPi4q8r5v9FubOjpBHnn
02/11/2025, 21:20 - +91 94520 91991 changed to +91 88088 22133
02/11/2025, 21:39 - +91 88088 22133 changed to +91 94520 91991
03/11/2025, 10:09 - Dr sonu kailas k: *FINAL CALL*🔥
LAST SEATS*🚫
REG CLOSING SOON*‼️
🔥 *PRABODHA | Awakening Clinical Clarity in Diagnostics &amp; Emergency Medicine* 🔥
✅ A unique integrative training for Ayurvedic doctors to master X-Ray, MRI, ECG, USG &amp; Emergency Medicine with modern precision and Ayurvedic depth.
📅 *Duration:* 2 Months | *Sessions (Live + Recordings)*
📜 *Attend-e Certificate* Provided | Recordings Available
📌 *Organized by: Amokhatrayi Wellness &amp; Coaching Institute*
CLASS STARTS FROM NOVEMBER 12*🔥
TIME 7.30 PM*
MODE : ZOOM*
LANGUAGE: ENGLISH*
Program Modules*
🩻 *X-Ray &amp; MRI*
1️⃣ Seeing Beyond the Surface: MRI &amp; X-Ray Essentials for the Ayurvedic Clinician
– Introduction to imaging, spinal anatomy orientation, and applied clinical aspects
2️⃣ Decoding Cervical Spine Disorders with Diagnostic Insights
– Common cervical spine conditions, imaging interpretations
3️⃣ Thoracic Spine Disorders Simplified for Practice
– Applied aspects of thoracic spine pathology with imaging-based interpretation
4️⃣ Diagnostic Approach to Lumbar Spine Disorders
– Low back disorders, imaging findings, and practical application in diagnosis and management
5️⃣ Untangling the Differential Diagnosis Dilemma in Spine Disorders (Case-Based)
– Interactive case reports and refining diagnostic skills for practice
6️⃣ Overview of Orthopaedic Cases &amp; Their X-Ray Interpretations
7️⃣ Chest X-Ray Essentials Every Doctor Must Know
✅ *Joint MRI –*
Decoding Meniscus &amp; Ligament Injuries
✅ *ECG*
⭕How to Read ECG in 10 Seconds
⭕ECG in Emergencies – MI, Arrhythmias &amp; Collapse
🖥️ *USG*
⭕Abdominal USG – Liver, Kidney &amp; GI Insights
⭕Pelvic USG – PCOS, Fibroids &amp; Women’s Health
✅ *Emergency Medicine*
⭕BASIC LIFE SUPPORT – Must-Know Protocols
⭕Emergency Diagnostics &amp; Bedside Tools (rapid bedside assessment, triage scoring, lab markers)
⭕Emergency Medicine in Ayurveda – Ancient Tools for Critical Care (General Practice)
✅ *General Investigations:*
Prescription, Normal Ranges &amp; Indications
✅ *Marma Chikitsa &amp; Para-Surgical Skills in Ortho &amp; Rehab*
⭕Marma Therapy: Points for Joint Pain, Low Back Pain, Cervical Spondylosis, Trauma Rehab
⭕Marma Points in Acute &amp; Emergency Care
⭕Anusastra Karma: Role of Agnikarma in Musculoskeletal Pain (Tennis Elbow, Plantar Fasciitis, Knee OA), basics of Jalaukavacharana in Localized Inflammations
⭕Integration: How Marma + Para-Surgical Measures Complement Physiotherapy &amp; Modern Ortho Rehab
Bonus Resource*
✨ *Exclusive Free PDF for All Participants*
🔹 2 Unique Clinical Case Studies
🔹 Complete Treatment Protocols (Ayurvedic + Modern insights)
Fees*
₹ 3,500
☎️ *9074247488*
🛑 https://chat.whatsapp.com/BhtumYD0I1n49dNjz9CaZh?mode=ems_copy_t
03/11/2025, 10:11 - Dr sonu kailas k: &lt;Media omitted&gt;
03/11/2025, 14:21 - Dr sonu kailas k: 🔥 *LAST DAY at ₹2250!* 🔥
From *tomorrow onwards, fees will increase to ₹3500!*
⏳ Don’t miss your chance — *Enroll today and save ₹1250!*</t>
  </si>
  <si>
    <t>PARIMLAYA</t>
  </si>
  <si>
    <t>🔸Excessive exposure to dust, smoke, wind, sunlight
🔸Improper eye care after injury or inflammation
🔸Suppression of natural urges (especially tears)
🔸Kapha-Pitta vitiation in the netra (eye) region
🔸Vega dharana and Abhishyandi ahara (heavy, oily foods)</t>
  </si>
  <si>
    <t>🔸Slight heaviness and itching in eyes
🔸Mild redness and burning
🔸Watering of eyes (ashru srava)
🔸Feeling of foreign body in the eye
🔸Lacrimation with mucoid discharge</t>
  </si>
  <si>
    <t>(Clinical Features)
🔸Redness (raktata) of eyes
🔸Mild swelling of lids
🔸Sticky discharge (mucopurulent)
🔸Blurring of vision
🔸Pain and burning sensation
🔸Parimlaya – fading of natural eye lustre (hence the name)
🔸(Parimlayee is compared to mild chronic conjunctivitis or blepharoconjunctivitis in modern terms.)</t>
  </si>
  <si>
    <t>🔸Appearance: Dull, tired look; facial puffiness.
🔸Vital signs:
🔸Temperature – may be normal or slightly raised.
🔸Pulse – may be increased in infection.
🔸Respiratory rate – may be slightly elevated.
🔸Facial examination: Tenderness over frontal or maxillary sinuses.
🔸Nasal inspection: Foul-smelling purulent discharge, nasal blockage, postnasal drip.
🔸Throat inspection: Postnasal secretion visible.
🔸Voice: May sound nasal (hyponasal).</t>
  </si>
  <si>
    <t>🔸Nasal cavity: Mucopurulent or purulent discharge, crust formation
🔸Sinuses: Tenderness on palpation over maxillary/frontal region.
🔸Throat: Postnasal discharge seen.
🔸Smell sensation: Diminished (hyposmia or anosmia).
🔸Respiratory system: Check for associated bronchitis.
🔸Dental examination: Look for dental caries or infection causing sinus spread.</t>
  </si>
  <si>
    <t>🔸Blood tests:
🔸CBC – ↑ Total leukocyte count, neutrophilia (infection).
🔸ESR – Raised in chronic infection.
🔸Microbiology:
🔸Nasal swab for culture and sensitivity.
🔸Imaging:
🔸X-ray paranasal sinuses (PNS): Mucosal thickening, opacity.
🔸CT scan PNS: Gold standard – shows sinus opacification, air-fluid level, polyps, or bony erosion (if chronic).
🛑https://chat.whatsapp.com/BdWPi4q8r5v9FubOjpBHnn</t>
  </si>
  <si>
    <t>🔸Doshic dominance:
🔸Kapha–Pitta
🔸Sthana: Netra (Shukla bhaga / Sandhi pradesha)</t>
  </si>
  <si>
    <t>🔸Shiroshuddhi – Maintain cleanliness of head and sense organs
🔸Netra shuddhikara karma:
🔸Seka (eyewash),
🔸Āścyotana (eye drops),
🔸Anjana (collyrium)</t>
  </si>
  <si>
    <t>(Beneficial Regimen)
🔸Cold applications
🔸Mild netra seka with Triphala kwatha
🔸Use of cooling and cleansing dravyas
🔸Light diet, avoidance of spicy food</t>
  </si>
  <si>
    <t>🔸Exposure to sun, wind, smoke
🔸Rubbing the eyes
🔸Use of Abhishyandi food (curd, ghee in excess, heavy oily meals)
🔸Night wakefulness</t>
  </si>
  <si>
    <t>🔸Āścyotana: Triphala, Madhu, Saindhava mixed with water
🔸Seka: Triphala kwatha, Chandana–Usheera drava
🔸Anjana: Sauviranjana, Eladi Anjana
🔸Nasya: Shirovirechana with Anu taila
🔸Pitta–Kapha shamaka ahara-vihara</t>
  </si>
  <si>
    <t>🔸For Kapha dominance:
🔸Tikta–Kashaya dravya anjana, Triphala seka
🔸For Pitta dominance:
🔸Chandana, Usheera, Padmaka dravya seka
🔸Madhu–Saindhava anjana
If chronic:
🔸Nasya with Triphaladi taila
🔸Pindi bandhana with Triphala churna
Reference (Classical Sources)
🔸Sushruta Samhita Uttara Tantra 18/17–18
🔸Ashtanga Hridaya Uttara Sthana 13/7–9
🔸Bhela Samhita Netra Roga Vijnaneeya Adhyaya
🛑https://chat.whatsapp.com/BdWPi4q8r5v9FubOjpBHnn</t>
  </si>
  <si>
    <t>ANYEADUSHKA JWARA</t>
  </si>
  <si>
    <t>(Causative Factors)
Mithyā āhāra vihāra (improper diet &amp; lifestyle)
Vega dhāraṇa (suppression of natural urges)
Agni mandya (weak digestive fire)
Aamotpatti (formation of āma)
Seasonal irregularities
Exposure to cold, wind, or infection</t>
  </si>
  <si>
    <t>Ālasya (laziness, fatigue)
Ārochaka (loss of taste)
Angamarda (body ache)
Jāḍya (heaviness of body)
Gaurava (feeling of heaviness)
Hrillāsa (nausea)</t>
  </si>
  <si>
    <t>(Clinical Features)
Jwara (fever) with irregular onset
Bhrama (giddiness)
Shīta &amp; Ushṇa vedanā (alternating chills and heat)
Śiraḥśūla (headache)
Ālasya and Tandra (drowsiness)
Loss of appetite
Indriya daurbalya (weakness of senses)</t>
  </si>
  <si>
    <t>Fever (raised body temperature)
Malaise, fatigue
Headache, body ache
Loss of appetite
Pulse: increased rate
Temperature: elevated
Blood pressure: may vary</t>
  </si>
  <si>
    <t>Respiratory system: cough, sore throat, congestion (if infective)
Gastrointestinal system: nausea, vomiting, diarrhea (if viral or bacterial origin)
Central nervous system: irritability, weakness, body pain
Skin: rashes or sweating</t>
  </si>
  <si>
    <t>Complete Blood Count (CBC)
Erythrocyte Sedimentation Rate (ESR)
C-Reactive Protein (CRP)
Liver Function Test (if systemic infection)
Blood culture (if bacterial)
Urine routine and culture
Viral antigen/antibody test (if viral fever suspected)
🛑https://chat.whatsapp.com/BdWPi4q8r5v9FubOjpBHnn</t>
  </si>
  <si>
    <t>Typhoid fever
Malaria
Dengue fever
Influenza
COVID-19
Viral fever (nonspecific)
Septicemia</t>
  </si>
  <si>
    <t>1. Due to Nidāna sevana, Agni mandya occurs.
2. Leads to Āma formation.
3. Āma combines with doṣas (mainly Vāta and Kapha).
4. Doṣas circulate and lodge in Rasa dhātu.
5. Fever manifests irregularly → Anyedushka Jwara.
* Doṣa predominance: Vāta-Kapha
Srotas involved: Rasavaha Srotas</t>
  </si>
  <si>
    <t>Langhana – light fasting
Pachana – use of *Agnideepana &amp; Āmapachana drugs
Snehana &amp; Swedana – after Āma pachana
Mridu Virechana – for doṣa śuddhi
Pathya āhāra – Yusha, Manda, Peya
Common Drugs:
Trikatu churna
Shunthi
Guduchi
Musta
Parpataka
Tulasi</t>
  </si>
  <si>
    <t>For Vāta-Kapha predominance:
Decoction of Guduchi, Musta, Parpataka
Trikatu + Guduchi churna with honey
If Āma is present:
Panchakola churna for Āmapachana
After Āma-pāka:
Rasna Saptaka Kvatha, Dashamoola Kvatha</t>
  </si>
  <si>
    <t>(Palliative/Beneficial Measures)
Light diet (Manda, Yusha)
Rest and warmth
Tulasi or Shunthi decoction
Mild sudation (Swedana)</t>
  </si>
  <si>
    <t>Cold exposure
Heavy, oily, or sour foods
Daytime sleep
Excess exertion
* References
Charaka Samhita – Nidana *Sthana, Jwara Nidana (Ch. Ni. 1/13)
Sushruta Samhita – Uttara Tantra, Jwara Chikitsa (Su. Ut. 39/5)
Ashtanga Hridaya – Nidana Sthana 1/10, Chikitsa Sthana 1/15
🛑https://chat.whatsapp.com/BdWPi4q8r5v9FubOjpBHnn</t>
  </si>
  <si>
    <t>UDAKODARAM</t>
  </si>
  <si>
    <t>(Etiology / Causes):
Ati jalapana (excess water intake)
Ati madya sevana (excess alcohol intake)
Ati sneha bhojana (excessive oily food)
Mandagni (weak digestive fire)
Vyayama abhava (lack of exercise )
Srotorodha due to kapha and meda dushti
Complication of other udara rogas
(Ref: Charaka Chikitsa Sthana 13/26)</t>
  </si>
  <si>
    <t>Klama (tiredness)
Agnimandya (loss of appetite)
Hridaya gaurava (heaviness in chest)
Udara guru laghutva (heaviness and fullness of abdomen)
Manda udgāra (weak belching)
(Ref: Sushruta Nidana Sthana 7/15)</t>
  </si>
  <si>
    <t>(Symptoms):
Udara vriddhi (abdominal enlargement)
Nabhimandala udara *shotha (swelling around umbilicus)
Sparsha madhura (fluctuation of fluid on palpation)
Shabda jala dhvani (fluid thrill sound)
Dourbalya (weakness)
Shrama (fatigue)
Swasa, kasa (breathlessness, cough)
Mutra alpata (scanty urination)
(Ref: Charaka Chikitsa Sthana 13/27–28)</t>
  </si>
  <si>
    <t>Appearance: Distended abdomen with visible veins (“caput medusae”)
Gait: Difficulty walking due to abdominal distension
Facial appearance: Puffy face, pedal edema
Posture: Sitting posture preferred due to dyspnea on lying down
Skin: Pallor, icterus (in liver disease), spider nevi, palmar erythema
Nails: Leukonychia (white nails in liver disease)
Pulse: May be normal or rapid (tachycardia in anemia or heart failure)
Blood Pressure: May be low in cirrhosis, high in cardiac causes</t>
  </si>
  <si>
    <t>1. Abdominal Examination
Inspection:
Distension with full flanks
Umbilicus everted
Shiny stretched skin with dilated veins
Palpation:
Fluid thrill present
Liver and spleen may be enlarged
Percussion:
Shifting dullness and fluid wave present
Auscultation:
Bowel sounds reduced or normal
2. Cardiovascular System
Signs of right-sided heart failure (raised JVP, pedal edema, hepatomegaly)
3. Respiratory System
Diminished breath sounds at lung bases (due to upward pressure by fluid)
4. Nervous System
In chronic liver disease: possible signs of hepatic encephalopathy (confusion, tremor)</t>
  </si>
  <si>
    <t>Blood Tests
CBC: May show anemia, leukopenia, thrombocytopenia
Liver Function Tests:
↑ Bilirubin, ↑ SGOT/SGPT, ↑ Alkaline phosphatase
↓ Albumin
Renal Function Tests:
↑ Urea, ↑ Creatinine
Serum Electrolytes:
Hyponatremia, hypokalemia
Coagulation Profile:
Prolonged PT/INR (in liver disease)
Urine Examination
Proteinuria (in nephrotic causes)
Low sodium (in cirrhosis with ascites)
Ascitic Fluid Analysis (Paracentesis)
Appearance: Clear, turbid, or bloody
Protein Content:
&lt;2.5 g/dL → Transudate (e.g., cirrhosis)
2.5 g/dL → Exudate (e.g., malignancy, infection)
SAAG (Serum-Ascitic Albumin Gradient):
≥1.1 g/dL → Portal hypertension (Cirrhosis, CHF)
&lt;1.1 g/dL → Non-portal causes (malignancy, tuberculosis)
Microscopy: WBC count, cytology, Gram stain, AFB test if infection suspected
Imaging
Ultrasound Abdomen: Confirms fluid, liver size, spleen, portal vein diameter
CT Scan: For malignancy, peritoneal disease
Echocardiography: To assess cardiac cause
🛑https://chat.whatsapp.com/BdWPi4q8r5v9FubOjpBHnn</t>
  </si>
  <si>
    <t>1. Liver cirrhosis with portal hypertension
2. Congestive cardiac failure
3. Nephrotic syndrome
4. Peritoneal tuberculosis
5. Malignant ascites (carcinomatosis)
6. Pancreatic ascites
7. Myxedema (rare cause)</t>
  </si>
  <si>
    <t>1. Nidana → Agnimandya → Ama utpatti
2. Kapha and Vata get vitiated → obstruction of rasavaha, udakavaha, and mutravaha srotas
3. Udaka (serous fluid) accumulates in the peritoneal cavity (udarashaya)
4. Causes Udakodaram, one type of Ashtavidha Udararoga
(Ref: Charaka Chikitsa Sthana 13/24, Sushruta Nidana 7/16)</t>
  </si>
  <si>
    <t>Langhana (light diet / fasting)
Swedana (sudation therapy)
Virechana (purgation)
Niruha Basti (decoction enema)
Anuvasana Basti (oil enema)
Agni deepana &amp; Amapachana dravya (use of digestive stimulants)
(Ref: Charaka Chikitsa 13/30–31)</t>
  </si>
  <si>
    <t>(Palliative measures):
Trikatu churna
Pippali, Chitraka, Musta
Shilajatu, Guggulu
Light, warm, easily digestible diet</t>
  </si>
  <si>
    <t>Excess water, milk, curd, ghee, and alcohol
Day sleep
Sedentary lifestyle</t>
  </si>
  <si>
    <t>Virechana: Trivrit lehya, *Eranda taila
[Specific Ayurvedic treatment, formulation or procedure]
Anuvasana basti: *Saindhavadi taila
Lekhana dravyas: Guggulu, Shilajatu, Pippali
Kshara jalapana: Yava kshara, Tankana, Pippali
Jalodara chikitsa yoga: Gomutra + Triphala churna + Madhu
Shodhana chikitsa: Repeated mild virechana and basti
(Ref: Charaka Chikitsa 13/30–36, Ashtanga Hridaya Chikitsa 12/19–23)
Reference Texts:
Charaka Samhita Chikitsa Sthana 13/24–36
Sushruta Samhita Nidana Sthana 7/15–20
Ashtanga Hridaya Nidana Sthana 12/15–18, Chikitsa Sthana 12/19–23
🛑https://chat.whatsapp.com/BdWPi4q8r5v9FubOjpBHnn</t>
  </si>
  <si>
    <t>NASAPAKA</t>
  </si>
  <si>
    <t>(Etiology / Causes):
Ati–sheeta sparsha (exposure to cold)
Dhūma, raja, vata–pitta pradhāna ahara
Nasamārga abhigata (injury to nose)
Vega dharana (suppression of natural urges)
kṛimi or infection
Rakta–dushti nidana
Reference: Suśruta Saṁhitā – Uttara Tantra, 22/6–8</t>
  </si>
  <si>
    <t>(Premonitory Symptoms):
Śūla (mild pain inside nose)
Kandu (itching)
Gaurava in nāsa
Mṛdu sphoṭa (small swelling)
Srava (watery discharge)</t>
  </si>
  <si>
    <t>(Clinical Features):
Daha (burning sensation)
Tīvra śūla (severe pain)
Śotha (swelling)
Pāka lakṣaṇa – Pidaka formation (abscess)
Nasāvarodha (nasal obstruction)
Srava (purulent discharge)
Kasa, śiraśūla (cough, headache)
Reference: Suśruta Saṁhitā – Uttara Tantra 22/9</t>
  </si>
  <si>
    <t>Vital signs:
Temperature – may be raised (low-grade fever)
Pulse rate – increased in infection
Respiratory rate – may be slightly elevated
General appearance: malaise, nasal obstruction, mouth breathing
Inspection: redness over nasal bridge (if external), watery or purulent discharge, nasal congestion</t>
  </si>
  <si>
    <t>LABORATORY</t>
  </si>
  <si>
    <t>ENT Examination (local):
Nasal mucosa – congestion, erythema, swelling
Nasal discharge – serous or mucopurulent
Tenderness over paranasal sinuses (if sinus involvement)
Postnasal drip may be present
Throat: signs of pharyngitis or postnasal discharge
Ear: Eustachian tube involvement causing fullness or mild otitis media
Chest: auscultation for secondary respiratory tract involvement
INVESTIGATIONS
CBC: elevated WBC count (leukocytosis) in infection
ESR / CRP: increased in inflammation
Nasal swab / culture: for bacterial identification (if purulent discharge)
X-ray / CT Paranasal Sinuses: to rule out sinusitis
Allergy test: if allergic cause suspected
Nasal endoscopy: to assess mucosal inflammation and discharge source
🛑https://chat.whatsapp.com/BdWPi4q8r5v9FubOjpBHnn</t>
  </si>
  <si>
    <t>1. Rhinitis (acute or chronic)
2. Sinusitis (maxillary, frontal, ethmoidal, sphenoidal)
3. Nasal vestibulitis
4. Nasal furunculosis
5. Allergic rhinitis
6. Atrophic rhinitis</t>
  </si>
  <si>
    <t>Doṣa (mainly Pitta and Rakta) get vitiated → localize in nāsa sandhi → srotorodha → inflammation → suppuration → formation of nāsā paka (nasal abscess/pus formation).
Doṣa: Pitta + Rakta predominant
Dūṣya: Mamsa, Rakta, Rasa
Srotas: Prāṇavaha, Raktavaha
Adhiṣṭhāna: Nāsā</t>
  </si>
  <si>
    <t>Śamana Chikitsā:
Seka with Kaṣāya dravya (decoctions)
Nasya with śīta virya ghṛita
pralepa with anti-inflammatory herbs
Raktamokṣaṇa if Pitta-Rakta dushti present
Shodhana: Mridu Virechana
Common drugs:
Triphalā, Nimba, Patola, Guduchi, Chandana, Sariva</t>
  </si>
  <si>
    <t>(Palliative Measures):
Śīta jala parisheka
Ghṛita nasya (e.g., Sārpi nasya)
Patola, Nimba kwatha dhūmapāna
Rest and avoiding heat or dust</t>
  </si>
  <si>
    <t>Uṣṇa, Tīkṣṇa, Katu, Amla ahāra
Dhūma, raja, atapa sevana
Sneha abhāva (lack of lubrication)</t>
  </si>
  <si>
    <t>In Pāka avasthā:
Śastra karma (incision and drainage of abscess) – Suśruta advises chedana for matured abscess
Prakṣālana with Triphalā or Nimba kwatha
Dusting with Haridra or Gairika churna
Taila dhāra or Ghṛita nasya after suppuration subsides
Reference:
Suśruta Saṁhitā Uttara Tantra 22/10–12
Aṣṭāṅga Hṛdaya Uttara Tantra 23/2–5
🛑https://chat.whatsapp.com/BdWPi4q8r5v9FubOjpBHnn</t>
  </si>
  <si>
    <t>RAKTHAJA SHIRASHOOLAM</t>
  </si>
  <si>
    <t>(Causes)
Ati-ushna ahara (excess spicy and hot food)
Madya sevana (alcohol intake)
Krodha, atapa sevana (anger, exposure to sun)
Rakta dushti hetu (factors vitiating blood)
Ati-sramsana, ati-vyayama (excess physical exertion)
* Reference:
Suśruta Saṃhitā, Uttara Tantra 25/4–6
(Charaka Saṃhitā, Sūtra Sthāna 24 — Shiroroga Nidāna context)</t>
  </si>
  <si>
    <t>Manda shirah shoola (mild headache initially)
Netra daha (burning in eyes)
Klama (fatigue)
Laghuta in head region
Rakta varna netra (reddish eyes)</t>
  </si>
  <si>
    <t>(Symptoms)
Toda, daha, sphurana (throbbing, burning pain in head)
Raga in mukha &amp; netra (redness of face and eyes)
Shirah shoola (severe headache, mainly pulsatile)
Ushnata in shirah (heat sensation)
Rakta srava tendency (bleeding tendency – nasal, ocular, etc.)
* Reference:
Suśruta Saṃhitā Uttara Tantra 25/13–15</t>
  </si>
  <si>
    <t>Pallor – to assess anemia
Icterus – to rule out hepatic causes of infection
Fever – presence indicates infective etiology
Pulse rate – raised in infection/inflammation
Blood pressure – for general systemic status
Body temperature – to check for fever
Lymph node enlargement – especially preauricular and cervical nodes</t>
  </si>
  <si>
    <t>1. Ear Examination
Inspection: Redness, swelling, or discharge in external ear canal
Palpation: Tenderness around the tragus or mastoid region
Otoscopic findings: Congested and hyperemic tympanic membrane (suggestive of infection/inflammation)
2. Nose &amp; Throat Examination
Examine for sinusitis or pharyngitis (possible infection source)
3. Neurological Examination
Rule out referred ear pain from cervical or cranial nerves</t>
  </si>
  <si>
    <t>CBC: ↑ Total WBC count (infection/inflammation), possible neutrophilia
ESR: Elevated in chronic inflammation
CRP: Positive in acute infection
Ear swab culture and sensitivity: To identify causative organism
Blood sugar: To rule out diabetes (predisposing to infection)
🛑https://chat.whatsapp.com/BdWPi4q8r5v9FubOjpBHnn</t>
  </si>
  <si>
    <t>1. Acute Otitis Media
2. Otitis Externa
3. Furunculosis of External Auditory Canal
4. Myringitis (Inflammation of Tympanic Membrane)
5. Mastoiditis (in severe cases)
6. Referred Otalgia – due to tonsillitis, sinusitis, or dental infections</t>
  </si>
  <si>
    <t>1. Rakta dushti due to ushna, krodha, madya, etc.
2. Rakta gets aggravated and moves upward due to its ushna &amp; sara guna.
3. Accumulation in shirah region → sira sangha → daha, toda, sphurana → Rakthaja Shirashoolam.
Samprapthi Ghataka:
Dosha: Pitta predominance with Rakta dushti
Dushya: Rakta, Sira
Srotas: Raktavaha srotas
Adhisthana: Shiras
Roga Marga: Madhyama
Srotodushti Prakara: Sanga, Atipravritti</t>
  </si>
  <si>
    <t>Rakta shodhana and pitta shamana line of treatment
Sira vyadha (bloodletting) is best
Mridu virechana (mild purgation)
Shiro lepa, seka with sheeta dravya</t>
  </si>
  <si>
    <t>(Relieving Factors)
Sheeta dravya prayoga (cold applications)
Rakta mokshana (bloodletting)
Pitta shamaka dravyas (coolant and bitter drugs)</t>
  </si>
  <si>
    <t>Ushna anna-pana (hot food &amp; drinks)
Atapa sevana (sun exposure)
Krodha, madya sevana (anger &amp; alcohol)</t>
  </si>
  <si>
    <t>Raktamokshana – Sira vyadha or Jalaukavacharana
Virechana karma – with Trivrit, Aragvadha, Draksha, etc.
Shiroseka / Parisheka – with Chandana, Usheera, Musta, Kamala, Lodhra
Lepa – Chandanaadi lepa
Sheeta pana dravyas – Draksha, Amalaki, Ushira jala
** References
1. Suśruta Saṃhitā, Uttara Tantra, Adhyaya 25 (Shiroroga Vijnaniya)
2. Aṣṭāṅga Hṛdaya, Uttara Tantra 23 (Shiroroga Nidana &amp; Chikitsa)
3. Charaka Saṃhitā, Sutra Sthāna 24 (Raktapradoshaja vikara context)
🛑https://chat.whatsapp.com/BdWPi4q8r5v9FubOjpBHnn</t>
  </si>
  <si>
    <t>KSHAVADHU ROGA</t>
  </si>
  <si>
    <t>(Etiology / Causes)
Exposure to dust, smoke, cold air
Allergens (pollen, perfumes, chemical vapors)
Excessive sneezing or suppression of natural urges
Kapha–Vata prakopa due to cold food or environmental factors
Rājasa–Tāmasa lifestyle causing nasal irritation</t>
  </si>
  <si>
    <t>Nasal irritation or tickling sensation
Watering from eyes and nose
Repeated mild sneezing
Feeling of lightness in the head
Throat irritation</t>
  </si>
  <si>
    <t>Repeated bouts of sneezing (Kṣhāva)
Watery nasal discharge
Itching in nasal passage and eyes
Nasal congestion and heaviness of head
Lacrimation, mild headache
Occasional throat discomfort</t>
  </si>
  <si>
    <t>Build &amp; Nourishment: May be moderate to poor depending on chronicity
Vital Signs:
Temperature – Normal or mild fever if infection present
Pulse – May be elevated in infection
Respiratory Rate – May increase during bouts of sneezing
Blood Pressure – Usually normal
General Appearance: Sneezing, nasal irritation, watery discharge, possible redness of eyes
Inspection: Mouth breathing, nasal congestion, watery eyes, nasal rubbing
Palpation: Tenderness over maxillary or frontal sinuses (if sinusitis associated)</t>
  </si>
  <si>
    <t>*ENT Examination:
Nasal mucosa – Pale or edematous (in allergic cause) / congested (in infective cause)
Presence of nasal discharge – Watery or mucopurulent
Turbinates – Hypertrophied in chronic allergic cases
Deviated nasal septum (if present)
Throat – Postnasal drip may be seen
2. Respiratory System:
Occasional wheeze (if allergic rhinitis with asthma overlap)
Normal vesicular breath sounds
3. Eyes:
Conjunctival congestion or watering (associated allergic response)</t>
  </si>
  <si>
    <t>Investigation
CBC (Complete Blood Count)
Absolute Eosinophil Count
Serum IgE levels
Nasal smear for eosinophils
Skin prick test / Allergen test
X-ray / CT PNS (if sinus involvement suspected)
Nasal endoscopy
🛑https://chat.whatsapp.com/BdWPi4q8r5v9FubOjpBHnn</t>
  </si>
  <si>
    <t>1. Allergic rhinitis
2. Vasomotor rhinitis
3. Acute or chronic sinusitis
4. Common cold (viral rhinitis)
5. Deviated nasal septum (DNS)
6. Nasal polyposis
7. Upper respiratory tract infection (URTI)</t>
  </si>
  <si>
    <t>1. Nidāna sevana →
2. Vāta and Kapha doṣa prakopa →
3. Obstruction of nāsā mārga and irritation of prāṇa vāyu →
4. Sneezing reflex (kṣhāva) repeatedly occurs →
5. Leads to Kṣhavadhu roga
Doṣa: Vāta–Kapha
Doṣa sthāna: Nāsa (Nasal passages)
Roga mārga: Prāṇavaha srotas</t>
  </si>
  <si>
    <t>Doṣa shamana: Vāta–Kapha hara
Dīpana–Pācana dravya
Nasya karma with medicated oils
Svedana around face and head
Avoidance of nidāna factors (dust, cold, smoke)</t>
  </si>
  <si>
    <t>(Palliative Measures / Relief Factors)
Application of Anu Taila Nasya
Warm steam inhalation
Hot water intake
Ginger, pepper, tulasi, pippali
Avoid cold exposure and chilled foods</t>
  </si>
  <si>
    <t>Cold drinks, curd, ice cream
Exposure to cold wind or dust
Day sleep and staying awake at night
Smoking or inhalation of fumes</t>
  </si>
  <si>
    <t>Dhoomapāna with Vāta–Kapha hara drugs
Nasya with Anu Taila, Shadbindu Taila
Kavala / Gandūsha with Trikatu, Saindhava
Internal medicines:
Trikatu churna
Sitopaladi churna
Talisadi churna
Vyoshadi vatakam
Nasya karma with Anu Taila – for nasal cleansing and Vata-Kapha balance
Dhoomapāna – after nasya to clear Kapha from upper channels
Sneha pāna with Ghrita (e.g., Tulasī ghrita)
Vamana karma – if Kapha dominance with heaviness, congestion
Reference Texts
Suśruta Saṃhitā Uttara Tantra 22/6
Aṣṭāṅga Hṛdaya Uttara Tantra 23/6
Charaka Saṃhitā (Nasagata roga context)
Bhāvaprakāśa Uttarakhanda (Nasagata roga adhyāya)
🛑https://chat.whatsapp.com/BdWPi4q8r5v9FubOjpBHnn</t>
  </si>
  <si>
    <t>KRIMIJA SHIRASHOOLAM (कृमिज शिरःशूलम्)</t>
  </si>
  <si>
    <t>(निदानम् – Causes)
Krimija (worm/microbial) infestation due to:
Improper oral hygiene
Kapha–pitta aggravating diet (guru, snigdha, amla, madhura, abhishyandi ahara)
Excess sweet or fermented food
Infected scalp wounds or nasal infections
Negligence of cleanliness (mala sevana, shauchāchāra viruddha)
Contaminated food/water</t>
  </si>
  <si>
    <t>(पूर्वरूपम् – Prodromal Symptoms)
Mild itching or crawling sensation on scalp or inside nose
Heaviness of head
Bad smell from nose or mouth
Mild fever or discomfort
Drowsiness, anorexia
Mucopurulent nasal discharge
(लक्षणम् – CLINICAL FEATURES
Severe headache (Shirashoola), particularly in frontal and nasal region
Kandu (itching) and Toda (piercing pain) on scalp
Nasa srava (purulent nasal discharge, sometimes with worms)
Karna-nāsa-gala-gandha dourgandhya (foul smell from ear, nose, throat)
Netra daha, kapha-pitta srava
Utklesha (nausea), jwara (fever)
Occasionally visible worms emerging from nasal discharge</t>
  </si>
  <si>
    <t>General appearance: Pallor, fatigue, weakness
Vital signs:
Temperature – may be normal or slightly raised
Pulse – may be increased due to anemia or infection
BP – usually normal or low (if chronic weakness present)
Nutritional status: Often poor (malnutrition due to parasitic infestation)
Skin and mucosa: Pallor, itching, urticaria (due to allergic reaction from parasites)
Lymph nodes: May be mildly enlarged (reactive lymphadenopathy)
Eyes: Pale conjunctiva, periorbital puffiness (if associated sinusitis or allergic reaction)</t>
  </si>
  <si>
    <t>1. Head and Neck
Tenderness over scalp or sinuses
Dull aching or throbbing headache
Possible crawling/tingling sensation on scalp (subjective feeling of “worms”)
Sinus congestion or nasal discharge (if secondary sinus infection)
2. Abdomen
Distension, discomfort, borborygmi
Signs of parasitic infestation — bloating, irregular bowel habits, itching around anus
3. Neurological Examination
Usually normal; sometimes mild irritability, disturbed sleep, or anxiety due to chronic parasitic irritation</t>
  </si>
  <si>
    <t>1. Complete Blood Count (CBC)
Eosinophilia (↑ eosinophils – typical of parasitic infection)
Mild anemia (microcytic hypochromic)
Raised ESR occasionally
2. Peripheral Blood Smear
To detect microfilaria (in filarial infection)
3. Stool Examination
Ova or cysts of intestinal parasites (e.g., Ascaris, Ancylostoma, Taenia, Giardia, Entamoeba histolytica)
4. Urine Examination
In rare cases, Schistosoma haematobium ova may be found
5. Allergy / IgE levels
Elevated in parasitic infestations
6. Imaging (if needed)
CT/MRI Brain or Paranasal Sinus (PNS) – to rule out sinusitis or intracranial parasitic lesions (neurocysticercosis, hydatid cyst)
🛑</t>
  </si>
  <si>
    <t>(संप्राप्तिः – Pathogenesis)
1. Due to nidana, kapha and pitta doshas aggravate.
2. These vitiate rakta and mamsa dhatus of the shira pradesha (head region).
3. The krimi (microorganisms) get localized in this region.
4. Leads to inflammation, suppuration, and pain (shoola) — forming Krimija Shirashoolam.
-Samprapti Ghataka:
Dosha: Kapha–Pitta
Dushya: Rakta, Mamsa
Agni: Jatharagni and Dhatvagni mandya
Srotas: Rasavaha, Raktavaha, Mamsavaha, Shiroroga marga
Srotodushti: Sanga, Pūrana
Roga marga: Uttamanga
Rogabheda: Shiroga</t>
  </si>
  <si>
    <t>Krimighna Chikitsa (anti-parasitic treatment)
Kapha–Pitta shamana
Shiroshodhana (cleansing of head)
Nasya, Dhoomapana, Kavala, Gandusha
Drugs used:
Vidanga, Triphala, Musta, Nimba, Haridra, Shunti, Trikatu</t>
  </si>
  <si>
    <t>(Relieving Factors)
Use of krimighna dravya (e.g., Vidanga churna)
Nasya with Nimba taila or Triphala taila
Dhoomapana with krimighna herbs
Light diet, bitter–astringent foods</t>
  </si>
  <si>
    <t>(Aggravating Factors)
Sweet, heavy, oily, or sour foods
Sleeping during daytime
Ignoring nasal or scalp hygiene
exposure to dust and heat
a. Shodhana:
Nasya Karma: with Nimba taila, Vidanga taila, or Triphala taila
Vamana / Virechana: if dosha accumulation is severe
Dhoomapana: with krimighna dravyas
b. Shamana
Internal medications:
Vidanga churna
Triphala churna
Krimighna vati
Gandhaka rasayana
Nimba ghrita
c. Local applications:
Shirolepa with Triphala + Nimba + Haridra
Anjana with krimighna dravya *Reference (प्रमाण ग्रंथ):
Sushruta Samhita, Uttara Tantra, Shiroroga Chikitsa Adhyaya
Charaka Samhita – Chikitsa Sthana, Krimiroga Chikitsa
Ashtanga Hridaya – Uttara Tantra, Shiroroga Nidana &amp; Chikitsa
🛑https://chat.whatsapp.com/BdWPi4q8r5v9FubOjpBHnn</t>
  </si>
  <si>
    <t>PARISRAVA</t>
  </si>
  <si>
    <t>(Causative factors)
(Susruta Samhita – Nidana Sthana 9/4; Chikitsa Sthana 1/6)
Avaseka (repeated wetting of wound)
Āghāta (injury or trauma)
Dusta māṁsa saṁcaya (presence of necrotic tissue)
Rakta duṣṭi (vitiation of blood)
Improper wound management (aśuddha vrana sevana)
Infections due to lack of aseptic care
Doṣa involvement:
Mostly Pitta-Kapha predominance, with Rakta dushti.</t>
  </si>
  <si>
    <t>Mild burning sensation (dāha)
Slight oozing or serous discharge
Local tenderness (sparsha asahatva)
Redness (rāga)
Feeling of heaviness or itching (kaṇḍu)</t>
  </si>
  <si>
    <t>(Clinical features)
(Sushruta Chikitsa Sthana 1/57–59)
Excessive discharge (srava bahulyam) — purulent or serous
Foul smell (durgandha)
Pain and swelling around wound
Burning sensation
Discoloration (pita, shyava, rakta varna)
Delayed wound healing
Modern correlation:
Chronic suppurative wound
Sinus with discharge
Chronic ulcer with infection</t>
  </si>
  <si>
    <t>Observation:
Site of discharge (e.g., wound, sinus, ulcer)
Type of discharge – serous, purulent, bloody, foul-smelling
Surrounding tissue – erythema, swelling, induration
Signs of inflammation – redness, warmth, tenderness
Palpation:
Tenderness, fluctuation, induration
Sinus or fistula tract
Regional lymph node enlargement
Vital Signs:
Temperature – may indicate infection
Pulse, BP, respiration rate
Signs of systemic infection (fever, malaise)</t>
  </si>
  <si>
    <t>Integumentary System: Look for abscesses, ulcers, cellulitis
Musculoskeletal: Assess for involvement of bone (suggesting osteomyelitis)
Lymphatic: Regional lymphadenitis
Cardiovascular/Respiratory: Rule out sepsis-related changes
Gastrointestinal/Genitourinary: If discharge is from perianal or genitourinary region, assess corresponding systems</t>
  </si>
  <si>
    <t>1. Blood Investigations:
CBC (↑WBC count, ↑Neutrophils – suggest infection)
ESR, CRP (elevated in chronic infection)
Blood sugar (rule out diabetes as predisposing factor)
Blood culture (if systemic infection suspected)
2. Local Investigations:
Pus culture &amp; sensitivity – to identify causative organism and antibiotic sensitivity
Gram stain – bacterial morphology
FNAC / Biopsy – if chronic non-healing lesion or malignancy suspected
3. Imaging (as needed):
X-ray / MRI / CT – to assess for deeper extension, sinus tracts, or osteomyelitis
Fistulogram – in case of sinus or fistula
🛑</t>
  </si>
  <si>
    <t>1. Chronic Abscess
2. Sinus Tract
3. Fistula-in-ano
4. Osteomyelitis
5. Pyoderma gangrenosum
6. Tubercular sinus
7. Chronic ulcer with secondary infection
8. Carbuncle or furuncle with discharge</t>
  </si>
  <si>
    <t>1. Nidana sevana → Vitiation of Pitta and Kapha → involvement of Rakta dhatu
2. Doṣas localize at the wound site (Vrana sthāna)
3. Suppuration and tissue destruction → oozing of pus or serous fluid
4. Continued doṣa activity → chronic infected wound with Parisrava (continuous discharge)</t>
  </si>
  <si>
    <t>(Sushruta Chikitsa Sthana 1/74–79; Ashtanga Hridaya Chikitsa Sthana 25)
Śodhana (Purification):
Vrana śodhana dravyas – Panchavalkala kwatha, Triphala kwatha, Nimba, Haridra
Parisheka (irrigation) with antiseptic decoctions
Ropaṇa (Healing):
Application of Jatyadi taila, Madhu, Ghrita
Raktaprasādana:
Manjishtha, Sariva, Triphala
Internal medications:
Guggulu, Kaishora guggulu, Gandhaka rasayana</t>
  </si>
  <si>
    <t>(Relieving factors)
Use of tikta-kashaya dravyas (bitter-astringent drugs)
Clean, dry wound management
Use of Pitta-Kapha hara diet and medicines</t>
  </si>
  <si>
    <t>Application of oil in suppurative stage
Moist or unclean dressing
Intake of amla, lavana, kshara foods
Excessive heat or sun exposure</t>
  </si>
  <si>
    <t>a) For Pitta-Kapha dushti vrana (Parisrava stage):
Nimba patra, Triphala, Haridra, Daruharidra, Guduchi
Parisheka with Triphala kwatha or Panchavalkala kwatha
Lepa: Haridra + Ghee + Madhu
Jatyadi taila or Nimba taila dressing
b) Surgical measures (if needed):
Shastra karma (incision and drainage of pus)
Kshara karma (chemical cauterization if sinus present)
Ropana karma (healing therapy after proper shodhana)
* References:
Suśruta Saṃhitā – Chikitsā Sthāna 1/74–79; Nidāna Sthāna 9/4
Aṣṭāṅga Hṛdaya – Chikitsā Sthāna 25
Bhāvaprakāśa – Chikitsā Prakaraṇa (Vrana chikitsā adhyāya)
🛑https://chat.whatsapp.com/BdWPi4q8r5v9FubOjpBHnn</t>
  </si>
  <si>
    <t>ANGAMARDHA</t>
  </si>
  <si>
    <t>(निदानम् — Causative factors)
References: Charaka Sūtra 22/8; Mādhava Nidāna 2/6
Causative factors include:
Ati-vyāyāma (excessive physical exertion)
Vega-dhāraṇa (suppression of natural urges)
Ati-rukṣa āhāra (dry food intake)
Ati-sīta or ati-uṣṇa sevana (excess exposure to cold or heat)
Ratrijāgara (night vigil)
Kṣhudhā, pipāsā (hunger, thirst)
Vāta-prakopaka nidāna (anything increasing Vāta doṣa)</t>
  </si>
  <si>
    <t>(लक्षणानि — SYMPTOMS)</t>
  </si>
  <si>
    <t>(पूर्वरूपम् — Premonitory symptoms)
Laghutā (feeling of lightness and emptiness in limbs)
Śunyata (numbness in the body)
srama (fatigue on mild exertion)
Manda aṅga-vedanā (mild body ache)
Main Features:
Sarvanga-marda (generalized body ache)
sula (pain in joints and muscles)
Gaurava (heaviness of body)
Jvara (mild fever may be associated)
Klama (fatigue and tiredness)
Stambha (stiffness of body parts)</t>
  </si>
  <si>
    <t>Parameter
General Appearance
Body Temperature
Pulse
Blood Pressure
Respiratory Rate
Hydration Status
Pain Assessment
Sleep and Appetite</t>
  </si>
  <si>
    <t>1. Musculoskeletal System
Tenderness over large and small muscle groups
Muscle stiffness or spasm
Normal joint mobility (unless associated condition present)
No deformities or swelling unless secondary cause
2. Nervous System
Normal reflexes and power
May have mild fatigue or sensory dullness
3. Cardiovascular System
Usually normal; tachycardia in fever
4. Respiratory System
Normal breath sounds (unless infection like influenza)
5. Gastrointestinal System
Sometimes mild indigestion, nausea, or anorexia</t>
  </si>
  <si>
    <t>Test
CBC (Complete Blood Count)
ESR / CRP
LFT / RFT
Serum Electrolytes
Thyroid Profile (T3, T4, TSH)
Creatine Kinase (CK-MM)
Vitamin D &amp; B12 Levels
Viral Marker Tests
Urine Routine / Microscopy
🛑https://chat.whatsapp.com/BdWPi4q8r5v9FubOjpBHnn</t>
  </si>
  <si>
    <t>(सम्प्राप्ति — Pathogenesis)
1. Nidāna → Vāta-doṣa prakopa
2. Vāta gets lodged in māṃsa, snāyu, sandhi, asthi
3. Causes ruk, śūla, stambha, gaurava
4. Leads to sarvāṅga marda (generalized body ache)
Doṣa: Vāta-pradhāna tridoṣa involvement
Dūṣya: Māṃsa, Meda, Snāyu, Asthi
Srotas: Māmṣavaha, Medovaha, Vātavaha
Sthāna: Sarvāṅga</t>
  </si>
  <si>
    <t>Reference: Charaka Sūtra 22/8; Cikitsā 28
Vatasamaka chikitsa
Snehana (oleation)
Svedana (sudation)
Mridu virechana (mild purgation)
Abhyanga (oil massage with vāta-hara oils)
Upanāha, Parisheka (warm poultices or pourings)
Ahāra:
Snigdha, uṣṇa, laghu bhojana
Avoid rukṣa, śīta, and dry food</t>
  </si>
  <si>
    <t>(उपशय — Relieving factors)
Snehana (oil application)
Svedana (steam fomentation)
Uṣṇa jala snāna (warm bath)
Rest after exertion
Vāta-hara āhāra like milk, ghee, and meat soup</t>
  </si>
  <si>
    <t>(अनुपशय — Aggravating factors)
Exposure to cold, wind
Fasting or staying hungry
Excessive physical activity
Dry, cold food and drinks</t>
  </si>
  <si>
    <t>a. Snehana (Oleation):
Taila – Māhānarayana taila, Bala taila, Dhanvantara taila
b. Svedana (Sudation):
Nadi sveda
Pinda sveda (Patra pinda or Shashtika shali pinda)
c. Basti:
Anuvāsana basti with Balā taila
Nirūha basti with Daśamūla kvātha
d. Internal medications:
Daśamūla kvātha
Rasnadi kvātha
Eranda taila
Yogaraja Guggulu
Maharasnadi Kashaya
* Rasayana:
Ashwagandha churna
Bala Rasayana
Chyavanaprasha
* Reference:
Charaka Saṃhitā: Sūtrasthāna 22/8; Cikitsāsthāna 28
Suśruta Saṃhitā: Nidānasthāna 1/25
Mādhava Nidāna: Jvara Nidāna 2/6 (mentions *Aṅgamarda as pūrvārūpa of jvara)
Ashtāṅga Hṛdaya: Sūtrasthāna 12/16
🛑https://chat.whatsapp.com/BdWPi4q8r5v9FubOjpBHnn</t>
  </si>
  <si>
    <t>GAMBHIRA HIKKA</t>
  </si>
  <si>
    <t>(Etiology / Causes):
(Ref: Charaka Saṃhitā Chikitsāsthāna 17; Suśruta Saṃhitā Uttara Tantra 52)
Ati-mātra bhojana (overeating)
Guru, snigdha, madhura āhāra sevana
Vega dhāraṇa (suppression of natural urges)
Ati vyāyāma (excessive exercise)
Ati bhāṣaṇa (excessive talking)
Madyapāna (alcohol consumption)
Dusta āhāra sevana (improper diet)
Hṛd-roga, Udararoga, or Vāta prakopa due to kṣaya</t>
  </si>
  <si>
    <t>(Premonitory Symptoms):
Prāṇa gati upadrava (disturbance in normal breath flow)
Urah kampa (chest vibrations)
Kṣavathu (frequent sneezing)
Kaṇṭha shabda (throat sounds)
Urah śūla (chest pain)</t>
  </si>
  <si>
    <t>(Clinical Features / Symptoms):
(As per Charaka Chikitsā 17/72-75)
Gambhīra hikka is characterized by deep, forceful, and *continuous hiccups originating from āmāśaya or hṛdaya region.
Gati hrasva (slow and deep inspiration)
Bāhu, Pṛṣṭha, Uras, Kaṇṭha, Śira vedanā (pain in arms, back, chest, throat, head)
Saṃmoha (fainting)
Aśakti (loss of strength)
Hṛdaya klama (fatigue of heart)
Jīvitāśa hāni (life-threatening stage if uncontrolled)</t>
  </si>
  <si>
    <t>General Appearance: Distressed due to continuous hiccups
-Vital Signs:
[General clinical examination findings]
BP: Usually normal or slightly elevated due to stress
Temperature: Normal unless underlying infection
Respiratory Rate: May increase due to diaphragm irritation
Hydration Status: Check for dehydration (dry tongue, poor skin turgor)
Nutritional Status: Assess for malnutrition or chronic illness
Neurological Assessment: Rule out CNS causes of persistent hiccups
Abdominal Examination: Check for tenderness, distension, hepatomegaly</t>
  </si>
  <si>
    <t>A. Respiratory System
Inspect for abnormal chest movements
Palpate for diaphragmatic excursion
Auscultate for any basal -crepitations (suggestive of pneumonia or effusion)
B. Gastrointestinal System
Examine for hepatomegaly, splenomegaly
Epigastric tenderness (gastritis, reflux)
Abdominal distension (gas accumulation or ascites)
C. Cardiovascular System
Check for pericarditis or myocardial infarction (rare cause of hiccups)
D. Central Nervous System
Assess for cranial nerve abnormalities (especially IX, X involvement)
Look for signs of stroke, space-occupying lesions, or brainstem disorders</t>
  </si>
  <si>
    <t>Investigation
CBC
LFT (Liver Function Test)
RFT (Renal Function Test)
Serum Electrolytes
Blood Glucose
Chest X-ray
Abdominal Ultrasound / CT scan
MRI Brain / CT Brain
Endoscopy (if needed)
🛑https://chat.whatsapp.com/BdWPi4q8r5v9FubOjpBHnn</t>
  </si>
  <si>
    <t>Intractable Hiccups
&gt;48 hours, often due to irritation of vagus or phrenic nerve
Gastroesophageal Reflux Disease (GERD)
Diaphragmatic Irritation (Phrenic Nerve Involvement)
CNS Lesions (Stroke / Tumor / Encephalitis)
Uremia (Renal Failure)
Pneumonia / Pleuritis
Myocardial Infarction (Inferior wall)
Hiatus Hernia / Gastric Distension</t>
  </si>
  <si>
    <t>Due to nidāna sevana, Vāta and Kapha become vitiated.
They obstruct the normal movement of Prāṇa and Udāna vāyu in the ūrasa (chest region).
This results in spasmodic movement of the diaphragm and respiratory muscles → Hikka utpatti (hiccup generation).
When the origin is deep (āmāśaya/hṛdaya), it becomes Gambhīra Hikkā — severe and life-threatening.</t>
  </si>
  <si>
    <t>(Ref: Charaka Chikitsā 17/128–135)
[General line of treatment]
[General line of treatment]
Mridu Vamana or Virechana – if Kapha dominance
Nāsya – use of medicated oils
Dhumapāna – mild medicated smoking
Hṛdya dravya sevana – use of cardiac supportive herbs</t>
  </si>
  <si>
    <t>(Relieving Factors):
Use of warm ghṛta, milk, or water
Gentle massage with warm oils
Warm environment and rest
Suppression of anxiety and stress</t>
  </si>
  <si>
    <t>Cold, dry, or heavy food
Exposure to cold air or water
Excessive talking or exertion
Anger or emotional stress</t>
  </si>
  <si>
    <t>(Charaka Chikitsā 17/132–135, Suśruta Uttara 52/21–25)
Taila snehapāna – e.g., Tila taila, Ksheerabala taila
Ghṛta yoga – Vacha ghrita, Yashtimadhu ghrita
Mridu abhyanga over Urah, Kaṇṭha, Pṛṣṭha
Dhumapāna with Aguru, Vacha, Haridra
Swedana with Dashamoola kvātha
Sneha nasyam with Anu taila or Ksheerabala taila
Hridaya-poshaka dravyas: Arjuna, Bala, Shatavari, Ashwagandha
Mṛdu anuvasana basti with Eranda taila or Dashamoola taila
-* Reference (Classical Source):
Charaka Saṃhitā Chikitsāsthāna 17/70–136 (Hikka–Shvāsa Chikitsitam Adhyāya)
Suśruta Saṃhitā Uttara Tantra 52/20–30
Aṣṭāṅga Hṛdaya Uttara Tantra 5/40–55
🛑https://chat.whatsapp.com/BdWPi4q8r5v9FubOjpBHnn</t>
  </si>
  <si>
    <t>KLAMA</t>
  </si>
  <si>
    <t>(Causes)
Ati-śrama
Ati-mānasa vyāyāma (stress, overthinking)
Kṣudhā-vega dharaṇa
Nidra-nāśa
Ati-bhāra-vahana
Rūkṣa–laghu–alpa āhāra
Jvara-anuvāha hetu (post-fever weakness)
Reference: Caraka Sūtrasthāna 28, 29; A.H. Sūtra 11</t>
  </si>
  <si>
    <t>Śithilatā
Alasya
Yāna-asahana (intolerance to movement)
Hṛd-gurutā
Bhrama
arochaka</t>
  </si>
  <si>
    <t>srama (excess fatigue)
Daurbalya
sithila-gatrata
Manasa klama (mental exhaustion)
Bhrama
Guruta in sarira
Jihva- sosha
Nidra-bahulatā or Nidra-hāni
Reference: C.S. Sū. 28/33; A.H. Sū. 11/31</t>
  </si>
  <si>
    <t>General appearance: tired look, dullness, reduced alertness
Vital signs:
Pulse – tachycardia in anemia/dehydration, normal in functional fatigue
BP – low in dehydration or adrenal insufficiency
Temperature – normal or low-grade fever if infection
Body weight: underweight (malnutrition, chronic illness), overweight (metabolic syndrome)
Hydration status: dry mucosa, skin turgor
Pallor: anemia
Icterus: liver disease
Cyanosis: cardiopulmonary disorders
Oedema: renal/cardiac disease
Lymphadenopathy: chronic infections
Thyroid inspection: goitre in thyroid dysfunction</t>
  </si>
  <si>
    <t>A. Cardiovascular System
Heart rate, rhythm
Murmurs (valvular disease)
Signs of heart failure: pedal edema, raised JVP
B. Respiratory System
Breath sounds (reduced in COPD, ILD)
Respiratory rate
Signs of infection (crepitations)
C. Gastrointestinal System
Hepatosplenomegaly
Signs of malabsorption (glossitis, cheilosis)
Abdominal tenderness
D. Nervous System
Mental status evaluation (alertness, cognition)
Neuromuscular strength testing
Reflexes (neuropathy, myopathy)
E. Endocrine System
Thyroid gland palpation
Skin changes (dry skin – hypothyroid; warm skin – hyperthyroid)
Hyperpigmentation (Addison’s disease)</t>
  </si>
  <si>
    <t>Basic Screening
CBC (Complete Blood Count) – detects anemia, infections
[Relevant laboratory investigation]
RBS/FBG/PPG, HbA1c – diabetes
Nutritional Screening
Serum Iron, Ferritin, TIBC – iron deficiency
Vitamin B12, Folate levels
Vitamin D levels
Endocrine Tests
TSH, FT3, FT4 – thyroid disorders
Cortisol (AM), ACTH – adrenal insufficiency
Electrolytes (Na+, K+, Ca²⁺, Mg²⁺)
Metabolic &amp; Organ Function Tests
LFT (Liver Function Test)
RFT (Renal Function Test)
Lipid profile
Creatine phosphokinase (CPK) – myopathies
Others (based on need)
ECG – cardiac causes
Chest X-ray – lung disorders
Urinalysis – infections, renal issues
Infection screening: HIV, HBsAg, HCV (if suspected)
🛑https://chat.whatsapp.com/BdWPi4q8r5v9FubOjpBHnn</t>
  </si>
  <si>
    <t>Iron deficiency anemia
Megaloblastic anemia
Hemolytic anemia
Anemia of chronic disease
Hypothyroidism
Hyperthyroidism
Diabetes mellitus
Adrenal insufficiency
Vitamin D deficiency
Myasthenia gravis
Polymyositis / Dermatomyositis
Peripheral neuropathy
Chronic fatigue syndrome
Heart failure
COPD
Interstitial lung disease
Chronic infections (TB, pneumonia)
Depression
Generalized anxiety disorder
Somatoform disorder
Burnout syndrome
Chronic liver disease
Malabsorption syndrome
Sleep apnea
Chronic kidney disease
Post-viral fatigue (including after influenza, dengue, etc.)</t>
  </si>
  <si>
    <t>1. Ati-srama / Ati-manasa vyāyāma → Vāta + Pitta prakopa
2. Depletion of Dhātu ojas and sharira-bala
3. Agni-māndya leading to improper dhātu-pāka
4. Vāta uplifted + Pitta dryness → Śramotpatti &amp; Klama formation
Nidāna → Agni-daurbalya → Dhātu-kṣaya → Ojo-hāni → Klāma</t>
  </si>
  <si>
    <t>Śamana for Vāta + Pitta
Agni-dīpana (mild)
Br̥ṃhaṇa
Hṛdya ahāra
Bala–ojas vardhaka measures
Proper nidrā, viśrāma
General Principles:
Santarpaṇa
Bala vardhana
Manasa praśamana
Rasāyana prayoga</t>
  </si>
  <si>
    <t>(Relieving Factors)
Visrama
Nidrā
Snigdha-hṛdya āhāra
Ghṛta-pāna
Br̥ṃhaṇa bhojana
Abhyanga
Śītala peya / manasa-śamana drugs</t>
  </si>
  <si>
    <t>Ati-śrama
Divā-svapna (excess or improper)
Rūkṣa-laghu āhāra
Ati-tāpa sevana
Utkleśa of Vāta + Pitta
Manasa-śrama, stress</t>
  </si>
  <si>
    <t>Aharam
Ksheera
Ghṛta
Manda, Peya, Yavāgu
Mudga-yūsha
Hṛdya bhojana
Vihāra
Viśrāma
Nidrā samyak
Mānasa-śamana (śānti, mauna, relaxation)
Yogas
Rasāyanas
Br̥ṃhaṇa oushadhis
Śamana sneha
Manda agni deepana
Rasāyana Yogas
Aśvagandhā
Śatavari
Bala
Vidāri
Gudūci
Yashtimadhu
Brahma rasāyana
Chyavanaprāśa
* Sneha/Yoga
Ghṛta (Tikta ghṛta, Brahmi ghṛta, Kalyānaka ghṛta)
Ksheera preparations (Yogas with Bala, Ashwagandha)
* Panchakarma (As per bala)
Abhyanga with Bala taila / Dhanvantara taila
Śirodhara (Brahmi taila / Ksheerabala taila)
Ksheera-basti
Sneha-basti (for vāta dominance)
Hṛdya + Ojo vardhaka
Draksha
Madhura rasa predominant dravyas
Jīrṇa-anna samskara
Classical References
Caraka Saṃhita Sūtrasthāna 28, 29
Aṣṭāṅga Hṛdaya Sūtrasthāna 11
Sarangadhara Saṃhita – Madhyama (Br̥ṃhaṇa, Rasāyana)
🛑https://chat.whatsapp.com/BdWPi4q8r5v9FubOjpBHnn</t>
  </si>
  <si>
    <t>RAKTAJA ATISARA</t>
  </si>
  <si>
    <t>(Etiology / Causes)
Classically described Nidānas that lead to Pitta vitiation followed by Rakta involvement:
Pitta-prakopaka āhāra (amla, lavaṇa, kaṭu dravya)
Ati-madyapana
Ati-tiksna, uṣṇa, vidahi bhojana
Divaswapna after heavy food
Excess exposure to heat (ātapa, agni)
Krodha, śoka
Raktapitta-prakopaka nidāna
Previously untreated Pittaja Atisāra progressing to Rakta involvement</t>
  </si>
  <si>
    <t>(Premonitory Symptoms)
Daha (burning sensation)
Paka in guda
Trsna (excessive thirst)
Daha in udara
Hṛllāsa
Amla-udgara
Rāga in mala before visible blood appears</t>
  </si>
  <si>
    <t>(Clinical Features)
Raktayukta mala (blood-mixed stool)
Raktapravritti – bright red blood
Picchila sarakta mala
Uṣṇata in mala
Tīvra udarashūla
Tīvra dāha in sharira &amp; guda
Tṛṣṇā, klama
Manda jvara
Mala pravritti bahutvam (frequent stools)
Charaka Saṃhitā – Chikitsa Sthāna 19 (Atisāra Chikitsa)
Ashtanga Hṛdaya – Chikitsa Sthāna 8
Sushruta Saṃhitā – Uttara Tantra 40</t>
  </si>
  <si>
    <t>General appearance:
Pallor, dehydration, fatigue, toxic look if infectious.
Vital signs:
Temperature – fever common in infections
Pulse – tachycardia in dehydration
Blood pressure – hypotension in severe dehydration
Respiratory rate – may increase due to acidosis
Hydration status:
Dry tongue, sunken eyes, reduced skin turgor
Body weight:
Possible acute reduction
Edema:
Rare but possible if protein loss is high</t>
  </si>
  <si>
    <t>a) Abdominal Examination
Inspection: Distension may be present
palpation :
Tenderness (especially left iliac fossa in colitis)
Guarding may occur
Percussion: Mild gaseous distension
Auscultation: Hyperactive bowel sounds
b) Cardiovascular System
Tachycardia from dehydration
Weak pulse
c) Respiratory System
Tachypnea due to metabolic acidosis
d) Central Nervous System
Irritability, drowsiness in severe dehydration</t>
  </si>
  <si>
    <t>15/11/2025, 23:53 - +91 95446 87331: 🔺 CASE STUDY NO : 301</t>
  </si>
  <si>
    <t>Basic Tests
CBC:
Leukocytosis in infection
Anemia if prolonged bleeding
ESR / CRP: Elevated in colitis &amp; inflammatory conditions
Electrolytes:
Na⁺, K⁺, Cl⁻, HCO₃⁻ imbalance
Renal function tests:
Urea, creatinine (raised in dehydration)
Stool Examination
Stool routine &amp; microscopy:
RBCs, pus cells
Ova, cysts
Stool culture: To detect Shigella, Salmonella, E. coli
Stool antigen tests: For Amebiasis
Occult blood test: If bleeding is minimal
Advanced Tests (if needed)
Colonoscopy – for IBD, ulcers, tumors
Abdominal ultrasound / CT abdomen – for severity &amp; complications
Sigmoidoscopy – to visualize distal colon lesions
🛑https://chat.whatsapp.com/BdWPi4q8r5v9FubOjpBHnn</t>
  </si>
  <si>
    <t>RAKTHAJA ATHISARA</t>
  </si>
  <si>
    <t>1. Bacterial Dysentery (Shigellosis)
2. Amebic Dysentery
3. Ulcerative Colitis
4. Crohn’s Colitis
5. Infective Colitis (E. coli, Campylobacter, Salmonella)
6. Ischemic Colitis
7. Pseudomembranous Colitis (C. difficile)
8. Colorectal Polyps with Bleeding
9. Colorectal Cancer
10. Hemorrhoids with Diarrhea (rare but considered)
11. Radiation Colitis
12. Drug-induced Colitis (NSAIDs, antibiotics)</t>
  </si>
  <si>
    <t>1. Nidānas → Pitta prakopa
2. Pitta spreads to Rakta dhātu, causing Rakta-Pitta dushti
3. Pitta &amp; Rakta reach Pakvāśaya
4. Pittānubandha Rakta leads to drava guna vriddhi
5. This causes:
Raktamala pravritti
Tīvra dāha
Uṣṇa, tīkṣṇa malapravritti
6. Ultimately manifests as Raktaja Atisāra</t>
  </si>
  <si>
    <t>Pitta-shamana and Raktaprasādana
Grahi + Stambhana where appropriate (after initial saṃśamana)
Langhana (light fasting) initially
Peya, Vilepi, Yavagu in sequence
Sheeta-prashamana chikitsa
General herb groups used:
Sheeta virya dravya
Kashaya rasa dravya
Raktaprasadana dravya
Pitta-shamana dravya
Grahi dravya</t>
  </si>
  <si>
    <t>(Relieving Factors)
Sheeta jala
Sheeta āhāra
Stambhana peya
Dadima, Amalaki rasa
Laja-manda
Udumbara, Kutaja preparations
Rest from exertion</t>
  </si>
  <si>
    <t>Uṣṇa, tīkṣṇa, kaṭu, amla, lavaṇa āhāra
Madyapana
Sun exposure
Vyayama
Vidahi dravya
Dugdha &amp; sneha in acute stage
Ati-annapāna</t>
  </si>
  <si>
    <t>Pitta-Rakta shamana
Grahi chikitsa after reduction of Pitta
Stambhana when bleeding reduces
Dietary regulation
Hydration &amp; cooling therapies</t>
  </si>
  <si>
    <t>17/11/2025, 20:25 - +91 95446 87331: 🔺CASE STUDY : 302</t>
  </si>
  <si>
    <t>A. Internal Medicines (Examples from classical concepts)
(You asked for details, not limited to names here)
Pitta-Rakta Śamana:
Draksha Kashaya
Musta + Chandana + Uśira combination
Chandanadi choorna with peya
Amalaki churna with madhu
Stambhana &amp; Grahi (when bleeding reduces):
Kutaja decoction
Udumbara kashaya
Lodhra + Musta + Bilva preparations
Isabgol with cold water (non-classical but used in practice)
B. Pathya (Diet)
Laja-manda
Shadanga peya
Dadima-yavagu
Chandana-jalam
Parpata-siddha jala
C. Apathya
Uṣṇa āhāra
Spicy, salty foods
Fried foods
Day-sleep
Alcohol
D. External Measures
Sheeta-sveda (mild cooling fomentation)
Dhara with Chandana or Usheera siddha jala (in severe dāha)
🛑https://chat.whatsapp.com/BdWPi4q8r5v9FubOjpBHnn</t>
  </si>
  <si>
    <t>SIROARTHI</t>
  </si>
  <si>
    <t>(Causes)
Ati-srama (overexertion)
Ati-tapa (exposure to heat/sun)
Vegadharana (suppression of natural urges)
Ratri-jagarana (night vigil)
Ativyāyāma (excess exercise)
Rūkṣa–kāṭu–tikṣṇa āhāra sevana
Kopa, śoka, bhaya (excess emotions)
Vata–pitta prakopa hetus
Abhighāta (trauma to head)</t>
  </si>
  <si>
    <t>sira-guruta (heaviness of head)
Bhrama (giddiness)
Netra-āśru (watering eyes)
Śabda-asahishnutā (sound intolerance)
Uṣṇatā or śītata in śira
Mild dull aching before severe pain
Laghuta or ālasya</t>
  </si>
  <si>
    <t>Toda / Bheda / Tīvra Vedanā in head
Stabdha-śira (stiffness of head)
Netra-rūkṣatā, dāha
Kapala or lalaṭa vedanā
Nausea or vomiting (if pitta associated)
Sphurana (throbbing pain)
Kampa or giddiness (if vata predominant)
Tandra, ālasya</t>
  </si>
  <si>
    <t>Vital signs:
Temperature
Pulse
Blood pressure
Respiratory rate
Level of distress
Hydration status
Pallor / icterus / cyanosis
Head &amp; scalp inspection:
Trauma, tenderness, infection signs
Eyes:
Redness, watering, vision changes
ENT:
Sinus tenderness, ear infection signs
Neck examination:
Neck stiffness
Lymphadenopathy</t>
  </si>
  <si>
    <t>A. Neurological Examination
Cranial nerves assessment
Motor power, tone, reflexes
Sensory system
Gait
Fundoscopy for papilledema
Signs of meningeal irritation
B. Cardiovascular Examination
blood pressure changes
Carotid bruits
C. ENT / Sinus Examination
Frontal &amp; maxillary sinus tenderness
Rhinoscopy
D. Ophthalmological Examination
[Relevant systemic findings on examination]
Intraocular pressure evaluation
Extraocular movements
E. Gastrointestinal Examination
Dehydration signs
Abdominal pain (if headache associated with GI disturbances)</t>
  </si>
  <si>
    <t>17/11/2025, 20:29 - +91 95446 87331: 🔺CASE STUDY : 302</t>
  </si>
  <si>
    <t>Basic Investigations
CBC – infection, anaemia
ESR / CRP – inflammation
Blood glucose
Renal function tests (RFT)
Liver function tests (LFT)
Specific Investigations (based on requirement)
Electrolytes – Na⁺, K⁺, Ca²⁺ disorders may cause headache
Thyroid profile – hypothyroidism-related headache
Serum vitamin B12 &amp; D
Urinalysis – dehydration, infection
Radiological Studies
CT brain – trauma, hemorrhage, sinusitis
MRI brain – tumors, migraine variants, demyelination
X-ray PNS – sinusitis
Fundoscopy – papilledema
Other Tests
Lumbar puncture – meningitis, subarachnoid hemorrhage (if indicated)
ECG – hypertension-related headache
🛑</t>
  </si>
  <si>
    <t>Primary Headache Disorders
Migraine
Tension-type headache
Cluster headache
Trigeminal autonomic cephalalgias
Secondary Headache Disorders
Sinusitis headache
Hypertensive headache / Hypertensive emergency
Meningitis
Encephalitis
Brain tumor
Subarachnoid hemorrhage
Intracranial hemorrhage
Temporal arteritis (Giant cell arteritis)
Cervicogenic headache
Refractive error–related headache
Glaucoma-related headache
Post-traumatic headache
Medication-overuse headache
Anemia-related headache
Electrolyte imbalance–related headache</t>
  </si>
  <si>
    <t>Nidana → Vata/Pitta prakopa
Prakupita doṣa move towards śiras (urdhwajatru region)
Doṣa dushti of majja, rakta, śira-srotas
Srotorodha or ati-vyāpti leads to shira-vedanā
Vata → ruksha, shoola, toda
Pitta → daha, krodha, raga, burning;
Kapha → gaurava &amp; mandāgni can aggravate heaviness
Samprapti ghatakas:
Doṣa: Vata (main), Pitta (associated)
Dusya: Majja, Rakta, Rasadhatu
Srotas: Śira-srotas
Adhisthana: Śiras
Agni: Jatharagni/ Dhatvagni
Vyakti: Urdhwajatrugata vyādhi</t>
  </si>
  <si>
    <t>Vata-Pitta Shamana
Snehana (internal &amp; external)
Swedana (mild)
Mridu virechana
Nasya (shirovirechana)
Shiroabhyanga
Shirodhara
Shirovasti
Peya, yusha, mridu-upakrama
Vatahara/Pittahara ahara-vihara</t>
  </si>
  <si>
    <t>(Relieving factors)
Taila abhyanga
Warm fomentation (for vata)
Cool applications on head (for pitta)
Rest in dark and calm place
Soft, snigdha, easy-to-digest food
Nasya with medicated oils
Ghee intake (pittahara)</t>
  </si>
  <si>
    <t>Sun exposure
Loud sound, bright light
Fasting, erratic food habits
Sleeplessness
Anger, stress, excessive thinking
Cold air (in vata dominant type)
Hot spicy food (in pitta dominant type)</t>
  </si>
  <si>
    <t>(General line of treatment expanded separately)
Vatahara diet: milk, ghee, warm food
Avoid ruksha, kshara, tikshna ahara
Maintain sleep hygiene
Regular mild head massage
Maintain hydration
Use of herbal decoctions based on dosha predominance</t>
  </si>
  <si>
    <t>(Specific Ayurvedic Treatments)
Vataja Śiroārti
Nasya: Ksheerabala taila, Anu taila
Shirodhara: Dhanwantaram *taila, Ksheerabala
Basti: Niruha + Anuvasana (Dashamoola, Bala patra)
Internal: Balā, *Ashwagandha, *Dashamoola, Rasna
Pittaja siroarti
Nasya: Ghee, Kshirashatadhauta ghrita
Shirodhara: Takra dhara, Ksheera dhara
Internal: Amalaki, Guduchi, Sariva, Usheera
Kaphaja siroarthi
Nasya: Shadbindu taila, Trikatu ghrita
Swedana: Ruksha sweda
Internal: Trikatu, Panchakola, Vasa
* Shiroroga due to Rakta dushti
Raktamokshana (Jalaukavacharana when indicated)
Internal: Neem, Sariva, Manjishta, Guduchi
References
Charaka Samhita – Siddhi Sthana / Chikitsa Sthana (Shiroroga context)
Sushruta Samhita – Uttara Tantra – Shiroroga Adhyaya
Ashtanga Hridaya – Uttarasthana – Shiroroga Chikitsa
Madhava Nidana – Shiroroga Nidana
🛑https://chat.whatsapp.com/BdWPi4q8r5v9FubOjpBHnn</t>
  </si>
  <si>
    <t>SAMKRAMIKA VYADHIS</t>
  </si>
  <si>
    <t>(Causes)
Dūṣita jala (contaminated water)
Dūṣita annapāna
Saṅga (crowded places)
Saḥa-śayyāsana (close physical contact)
Aśuchi ācāra (poor hygiene)
Vitiated krimi, bhūta
Vitiation of Vata-Pitta-Kapha due to infectious agents</t>
  </si>
  <si>
    <t>Jwara-pravesha (mild fever)
alasya
Kasa svasa (cold, cough)
Arochaka
Dourgandhya
Daurbalya</t>
  </si>
  <si>
    <t>(Symptoms)
Symptoms vary according to the organ system affected:
Jwara
Kāsā, śvāsa
Atisāra
Raktasrāva
Śotha
Kaṇṭha-śūla
Twak-vikara (skin infections)
Bala-ksaya</t>
  </si>
  <si>
    <t>Vital Signs
Temperature (fever, hypothermia)
Pulse rate (tachycardia in fever/sepsis)
Respiratory rate (tachypnea in pneumonia/sepsis)
Blood pressure (hypotension in septic shock)
Oxygen saturation
General Appearance
Ill-looking, toxic appearance
Dehydration signs (dry mucosa, sunken eyes)
Pallor, jaundice, cyanosis
Skin and Mucosa
Rashes (measles, dengue, meningococcemia)
Petechiae/purpura
Vesicles/pustules
Ulcers or erosions
Lymph Nodes
Generalized/local lymphadenopathy
Edema
Pedal/face edema
Hydration status
Skin turgor, mucosal dryness</t>
  </si>
  <si>
    <t>a) Respiratory System
Breath sounds (crepitations—pneumonia)
Wheeze (viral infections)
[Relevant systemic findings on examination]
b) Cardiovascular System
Tachycardia, murmurs (endocarditis)
Peripheral perfusion (in sepsis)
c) Gastrointestinal System
Abdominal tenderness
Hepatosplenomegaly (malaria, typhoid, viral infections)
Signs of dehydration
d) Central Nervous System
Neck stiffness (meningitis)
Altered sensorium
Focal deficits (viral encephalitis)
e) Musculoskeletal System
Joint swelling (viral arthropathy—Chikungunya)
Myalgia, muscle tenderness
Dysuria (UTI)
Suprapubic tenderness
Urethral discharge (STDs)</t>
  </si>
  <si>
    <t>Basic Tests
Complete Blood Count (CBC)
Leukocytosis (bacterial infections)
Leukopenia (viral infections, dengue)
Eosinophilia (parasitic)
ESR/CRP – markers of inflammation
Procalcitonin – bacterial infection indicator
Infection-Specific Tests
Blood Culture – septicemia
Urine Routine &amp; Culture – UTI
Stool Routine &amp; Culture – dysentery, enteric infections
Throat swab culture – streptococcal infections
Sputum AFB / CBNAAT / Culture – TB
Rapid Antigen/ELISA/PCR Tests
Dengue NS1, IgM
Malaria antigen / peripheral smear
HIV ELISA
HBsAg, HCV antibodies
Influenza PCR
COVID-19 RT-PCR
Serology
Widal test (Typhoid)
Weil-Felix (Rickettsial diseases)
Imaging (as needed)
Chest X-ray – pneumonia, TB
Ultrasound abdomen – organomegaly, abscess
CT/MRI – meningitis/encephalitis complications
🛑https://chat.whatsapp.com/BdWPi4q8r5v9FubOjpBHnn</t>
  </si>
  <si>
    <t>Viral Fever
Dengue Fever
Malaria
Typhoid Fever
Leptospirosis
Influenza
COVID-19
Rickettsial Fever
Pneumonia (bacterial/viral)
Tuberculosis
Acute Bronchitis
Influenza
COVID-19
Acute Gastroenteritis
Bacillary Dysentery
Amebic Dysentery
Hepatitis A/E
Typhoid fever
Meningitis (bacterial/viral)
Encephalitis
Cerebral Malaria
Measles
Chickenpox (Varicella)
Dengue
Meningococcemia
Hand-Foot-Mouth Disease
Urinary Tract Infection
Gonorrhea
Chlamydia
Syphilis</t>
  </si>
  <si>
    <t>Entry of krimi/bhūta → Doṣa duṣṭi (primarily Pitta &amp; Kapha)
Rakta &amp; Rasavaha srotas involvement
Avarana / srotorodha
Spread through contact → vyāpti to entire body → jwara &amp; other systemic signs</t>
  </si>
  <si>
    <t>VISESHA  CHIKITSA (Specific management)</t>
  </si>
  <si>
    <t>Jwarahara
Krimighna dravyas
Agnidipana &amp; Amapachana
Rasayana for immunity
Dhupana in environment
Panchakarma based on dosha
Promote sanitation, hygiene
Depending on involvement:
a) Jwara-dominant infections:
Sudarshana churna
Guduchi
Kiratatikta
Amruthottaram
b) Atisara-dominant:
Kutajarishta
Musta
Bilva
Nagarmotha
c) Shvasa-Kasa dominant:
Vasaka
Tulasi
Pippali
Sitopaladi
d) Twak-vyadhi dominant:
Nimba
Khadira
Triphala
Manjishta</t>
  </si>
  <si>
    <t>(Relieving factors)
Light, warm food
Herbal jala (tulasi, dry ginger)
Proper rest
Sun exposure
Hygiene measures</t>
  </si>
  <si>
    <t>Modern Correlation</t>
  </si>
  <si>
    <t>Cold food &amp; drinks
Kapha-increasing diet
Close contact with infected persons
Poor sanitation
Heavy, oily food
Suppressing natural urges
Samkramika Vyadhis correspond to infectious diseases, such as:
Viral infections
Bacterial infections
Parasitic infections
Fungal infections
🛑https://chat.whatsapp.com/BdWPi4q8r5v9FubOjpBHnn</t>
  </si>
  <si>
    <t>KARNA MOOLA SHOTHAM</t>
  </si>
  <si>
    <t>(Etiology / Causative factors)
(From Suśruta’s Karnaroga nidāna principles)
Vāta prakopaka nidāna
Ati vyāyāma
Rukṣa āhāra
Sheeta exposure
Excessive talking/shouting
Suppression of vāta-kara vegas
Kapha prakopaka nidāna
Snigdha-guru āhāra
Divāsvapna
Apathyāhāra causing srotorodha
Infection and local factors
Krimi dūṣaṇa (microbial contamination)
Abhighāta near karnamūla
Improper cleaning of ear</t>
  </si>
  <si>
    <t>Mild pain around karnamūla
Stiffness/ tightness at jaw–ear junction
Heaviness of ear
Feeling of heat or warmth
Occasional itching
Mild difficulty in opening mouth (early sign)</t>
  </si>
  <si>
    <t>(Clinical features)
As per Suśruta’s description of Śotha:
Karnamūla sthāna śotha (visible swelling)
Śūla – Pain over the root of the ear
Dāha – Burning sensation (pitta-dominant)
Gaurava – Heaviness (kapha-dominant)
Ruk – Sharp pain (vāta-dominant)
Tenderness on palpation
Sometimes ear discharge when infection spreads
Pain aggravated by chewing, speaking</t>
  </si>
  <si>
    <t>Vital signs
Temperature (looking for fever)
Pulse
Blood pressure
Respiratory rate
Oxygen saturation
General inspection
Facial asymmetry
Ear discharge smell/appearance
Skin changes (erythema, edema)
Lymph node swelling (especially pre-auricular &amp; post-auricular nodes)
Palpation
Tenderness over mastoid, tragus, and pre/post-auricular area
Fluctuance indicating abscess
Local warmth
Skin integrity</t>
  </si>
  <si>
    <t>A. Ear Examination (Oto-Endoscopic / Clinical)
External ear
Edema, cellulitis, redness
Pain on pulling pinna (sign of otitis externa)
Ear canal (External Auditory Canal)
Wax, debris, fungal spores
Edema or narrowing
Tympanic membrane
Bulging, perforation, congestion
Fluid level behind TM (otitis media)
Mastoid region
Tenderness, bogginess (mastoiditis)
B. Head &amp; Neck Examination
Palpation of lymph nodes (preauricular, postauricular, cervical)
Oral cavity &amp; dental inspection (dental infections may mimic ear root swelling)
Nasal cavity and throat to detect URI contributors</t>
  </si>
  <si>
    <t>CBC – Leukocytosis indicating infection
ESR / CRP – Elevated in inflammatory conditions
Blood culture – If fever with systemic symptoms
Ear swab culture &amp; sensitivity – In infectious ear discharge
Blood glucose – To rule out diabetes (risk for severe infections like malignant otitis externa)
4. IMAGING STUDIES
X-ray Mastoid (Schüller’s view) – If mastoiditis suspected
CT temporal bone (High resolution)
Gold standard for mastoiditis, abscess, cholesteatoma
Ultrasound of soft tissue
To detect pre-auricular abscess or cyst
MRI
For deep-seated infection, nerve involvement, or complications
🛑https://chat.whatsapp.com/BdWPi4q8r5v9FubOjpBHnn</t>
  </si>
  <si>
    <t>KARNA MOOLA SHOTHA</t>
  </si>
  <si>
    <t>1. Otitis Externa (Acute)
2. Otitis Media (Acute / Suppurative)
3. Mastoiditis
4. Periauricular Cellulitis
5. Perichondritis
6. Preauricular Abscess
7. Parotitis
8. Temporomandibular Joint (TMJ) Inflammation
9. Cholesteatoma with secondary infection
10. Furunculosis of External Auditory Canal
11. Sebaceous cyst infection
12. Eczema with secondary infection
13. Herpes Zoster Oticus (Ramsay Hunt Syndrome)
14. Lymphadenitis (Preauricular / Postauricular)
15. Dental infection (referred swelling)
16. Parotid gland abscess / sialadenitis</t>
  </si>
  <si>
    <t>1. Nidana sevana →
2. Doṣa prakopa (Vāta–Kapha predominant) →
3. Doṣa enter śirā-marma-sandhi around karnamūla →
4. Srotorodha + local inflammation →
5. Śotha formation at the base of the ear →
6. Pain, swelling and functional disturbance
Thus:
Vāta + Kapha → Srotorodha → Śotha</t>
  </si>
  <si>
    <t>Based on Suśruta’s Śotha and Karnaroga chikitsā principles:
Internal (Śamana)
Vāta-kapha hara aushadhi
Śothahara aushadhi
Uṣṇa-teekshṇa dravya for kapha srotorodha
Dīpana–pācana
Snehapāna when vāta is dominant
External
Seka with uṣṇa jala
Pradeha with lepa
Pichu dharana
Snehana around karnamūla
Swedana (mild) to reduce stiffness</t>
  </si>
  <si>
    <t>(Relieving factors)
Warm applications
Warm medicated oil local massage
Swedana
Soft, easily chewable food
Avoiding cold exposure
Vāta-kapha hara ahāra</t>
  </si>
  <si>
    <t>19/11/2025, 21:20 - +91 95446 87331: 🔺TREATMENT NO : 305</t>
  </si>
  <si>
    <t>(Aggravating factors)
Chewing hard food
Cold wind exposure
Rukṣa āhāra
Loud talking/shouting
Cold water applications
Suppressing belching/yawning
From Suśruta Uttara Tantra – Karnaroga Chikitsā guidelines:
1. For Vāta-dominant Karna Mūla Śotha
Taila snehana around ear
Pinda sveda
Ksheerabala taila, Maha Narayana taila application
Basti chikitsā (if chronic)
2. For Kapha-dominant Karna Mūla Śotha
Upanāha with uṣṇa and teekshṇa dravya
Lepa:
Kolakulathadi lepa
Saindhava, Haridra, Vacha, Shunthi
Dhoopana with teekshṇa dravya
Karna prakshalana with warm decoction
3. For Pitta-dominant (if red/hot swelling)
Sheeta lepa – Chandana, Usheera
Ghrita pichu
Tikta kasaya for internal use
4. If suppuration occurs (Pakka śotha / abscess)
As per Vrana and Vidradhi Chikitsā
If abscess → Bhedana karma indicated
(Suśruta’s Shalya Tantra guidelines)
Post procedure:
Vrana shodhana
Vrana ropana snehas / lepas
Classical References
Suśruta Saṃhitā – Uttara Tantra 22 (Karnaroga Adhyāya)
Suśruta Saṃhitā – Chikitsā Sthāna (Śotha &amp; Vidradhi Chikitsā)
Aṣṭāṅga Hṛdaya – Uttara Tantra (Karnaroga)
🛑https://chat.whatsapp.com/BdWPi4q8r5v9FubOjpBHnn</t>
  </si>
  <si>
    <t>(Etiology)
Classically caused by factors aggravating Vāta suddenly:
Rukṣa, laghu, śīta āhāra
Ati-upavāsa
Vegadhāraṇa (especially vāta, vit, mūtra)
Ati-śrama, bhramaṇa
Bhaya, śoka, krodha
Rūkṣa-vyavāya
Abhighāta (trauma)
Vata prakopa caused by sudden depletion/derangement of prāṇa and udāna vāyu</t>
  </si>
  <si>
    <t>Hṛd-drava / hṛd-aspanda
Bhrama (giddiness)
Gātra-saithilya (body looseness)
Daurbalya
Aṅga-graha
Śvāsa-kricchrata
Pratibhāsa bheda (visual disturbances)</t>
  </si>
  <si>
    <t>(Clinical Features)
Tīvra vātabheda in śira
Akasmāt patana (sudden falling / collapse) – key feature
Aṅgānaṁ saṅkoca &amp; prakampa (stiffening, tremors)
Hṛllāsa, mūrcchā
Vaktra–pādādi kampa
Daṇḍākāra śarīra sthiti (body becomes stiff like a stick)
Śvāsa-vaishamya
Indriya-vibhrama / Bhrānti
This is considered a severe Vāta-aparādha affecting prāṇa, udāna, vyāna vāyu.</t>
  </si>
  <si>
    <t>General appearance: Ill-looking, exhausted, distressed, irritable or unresponsive
Level of consciousness: Alert / drowsy / stuporous / unconscious
Posture and tone: Rigidity, hypotonia, abnormal posturing
Vital signs:
Temperature
Pulse rate (tachycardia / bradycardia)
Blood pressure (may be low in shock)
Respiratory rate and pattern (laboured / shallow / apnea)
Hydration status: Dry mucosa, poor skin turgor, sunken eyes
Pallor / cyanosis / icterus
Nutritional status</t>
  </si>
  <si>
    <t>A. Central Nervous System
Higher mental functions
Cranial nerve examination
Motor system: tone, power, reflexes
Sensory system
Coordination
Signs of meningeal irritation (Kernig, Brudzinski)
Presence of seizures / convulsions / spasms
B. Respiratory System
Rate, rhythm
[Relevant systemic findings on examination]
Evidence of respiratory compromise
C. Cardiovascular System
Heart rate, rhythm
Heart sounds
Signs of shock
D. Gastrointestinal System
Abdominal tenderness
Bowel sounds
Hepatosplenomegaly
E. Musculoskeletal System
Muscle twitching, spasms
Rigidity or flaccidity</t>
  </si>
  <si>
    <t>19/11/2025, 21:21 - +91 95446 87331: 🔺TREATMENT NO : 305</t>
  </si>
  <si>
    <t>Basic Tests
CBC (infection, anemia)
ESR / CRP
Blood glucose (rule out hypoglycemia)
Serum electrolytes (Na⁺, K⁺, Ca²⁺, Mg²⁺)
Renal function tests (RFT)
Liver function tests (LFT)
Neurological / Infection Workup
CSF analysis (if meningitis/encephalitis suspected)
Blood culture
Serum ammonia (if hepatic cause suspected)
Toxicology
Toxicology screen (if poisoning suspected)
Imaging
CT Brain
[Relevant laboratory investigation]
EEG (if seizures suspected)
🛑https://chat.whatsapp.com/BdWPi4q8r5v9FubOjpBHnn</t>
  </si>
  <si>
    <t>SAMPRATI (Pathogenesis)</t>
  </si>
  <si>
    <t>1. Epileptic Seizure
2. Febrile Seizure
3. Meningitis
4. Encephalitis
5. Tetanus
6. Hypoglycemic Seizure
7. Hypocalcemia Tetany
8. Electrolyte Imbalance-related Seizure
9. Status Epilepticus
10. Neurotoxic Poisoning
11. Guillain-Barré Syndrome (acute flaccid paralysis)
12. Metabolic Encephalopathy
13. Stroke (acute neurological deficits
14. Cerebral Malaria
15. Heat Stroke
1. Nidānas → Vāta prakopa
2. Vāta moves ūrdhva (head, prāṇa sthāna)
3. Gets obstructed suddenly → Gati-rodha
4. Prāṇa, Udāna, Vyāna vāyu become deranged
5. Leads to:
Sudden collapse
Spasms
Body stiffening
Loss of sense control
6. Rasa dhātu kṣaya + Oja kṣobha → worsens collapse
Doṣa: Vāta pradhāna
Dūṣya: Rasa, Majjā, Oja
Srotas: Prāṇavaha, Manovaha, Majjāvaha</t>
  </si>
  <si>
    <t>Vāta-pacifying therapy foremost
Snehana (abhyantara + bāhya)
Svedana (mṛdu)
Śiro-abhyanga
Hṛdaya-śamana chikitsā
Br̥hmaṇa dravyas &amp; ojas-building therapy
Vātahara dīpana–pācana</t>
  </si>
  <si>
    <t>(Relieving Factors)
Snigdha, uṣṇa measures
Sarpiḥ, taila, ghṛta
Mṛdu sveda
Warm liquid food
Gentle massage
Calm environment
[Content not recoverable — formatting error in source]</t>
  </si>
  <si>
    <t>Śīta, rukṣa ahāra
Ati-vyāyāma
Loud noise, bright light
Strong massage
Fasting
Heavy, dry, stale food
Sudden movement or shock</t>
  </si>
  <si>
    <t>Snehana
Taila:
Mahānārāyaṇa taila
Dhanvantara taila
Ksheerabala taila
Sveda
Nādi sveda
Mṛdu sāmaṇa svedana
*Śiro Chikitsā
Śirotailadhāra
Śiroabhyanga
Śirobasti (in chronic cases)
Anuvasana Basti
Ksheerabala taila
Bala aśvagandhādi taila
Br̥hmaṇa Therapy
Ksheera preparations
Ghṛta preparations
Medhya dravya support (mild)
Nasya
Vāta-hara nasya with:
Anu taila
Bala taila
Dhumapāna
Saindhavādi vāta-hara dhūma
📌Aushadha
Brahmi ghṛta
Ashwagandhādi lehya
Dashamula kwatha
Bala churna
🛑https://chat.whatsapp.com/BdWPi4q8r5v9FubOjpBHnn
20/11/2025, 21:38 - +91 76829 84198 changed to +91 63716 27619</t>
  </si>
  <si>
    <t>THUNI</t>
  </si>
  <si>
    <t>🔸General appearance:
Pallor / dehydration / discomfort.
🔸Vital signs:
🔸Temperature → fever
🔸Pulse → tachycardia
🔸Blood pressure → hypotension/normal
🔸Respiratory rate → tachypnea
🔸Body build &amp; nourishment:
Emaciation or normal depending on chronicity.
🔸Hydration status:
Dry tongue, reduced skin turgor.
🔸Lymph nodes:
Enlargement indicating infection/inflammation</t>
  </si>
  <si>
    <t>A. Abdominal Examination
🔸Inspection:
Distension, visible peristalsis, skin changes.
🔸Palpation:
Local tenderness, guarding, rigidity (if peritonitis), mass.
🔸Percussion:
Tympany in gaseous distension.
🔸Auscultation:
↑ bowel sounds (early obstruction or gastroenteritis)
↓ bowel sounds (ileus).
B. Cardiovascular System
🔸Tachycardia due to pain / fever / dehydration.
C. Respiratory System
🔸Basal crepitations (possible dehydration-related).
D. Nervous System
🔸Sensorium changes → dehydration / systemic infection.
📌 LABORATORY INVESTIGATIONS
🔸Basic Blood Work
🔸CBC:
↑ TLC → infection
Hb → anemia
Platelets → infection related changes
🔸ESR / CRP:
Elevated in inflammation.
🔸Electrolytes:
Na⁺/K⁺ imbalance in dehydration or vomiting/diarrhea.
🔸LFT:
To rule out hepatic involvement.
🔸RFT:
Urea/creatinine elevation in dehydration.
🔸Stool Analysis
🔸Occult blood
🔸Routine microscopy (pus cells, RBCs, ova/cysts)
🔸Urine Routine
🔸To rule out UTI (mimics abdominal pain)
🔸Imaging
🔸Ultrasound Abdomen:
To detect inflammation, mass, fluid.
🔸X-ray Abdomen (erect):
🔸Gas patterns; obstruction signs.
🔸CT Abdomen (if needed):
For unclear diagnosis or complications
🛑https://chat.whatsapp.com/BdWPi4q8r5v9FubOjpBHnn</t>
  </si>
  <si>
    <t>🔸Gastrointestinal
🔸Acute Gastroenteritis
🔸Enterocolitis
🔸Irritable Bowel Syndrome (IBS)
🔸Gastritis / Dyspepsia
🔸Peptic Ulcer Disease
🔸Acute Appendicitis
🔸Mesenteric Lymphadenitis
🔸Intestinal Colic
🔸Hernia (Strangulated/Obstructed)
🔸Intestinal Obstruction
🔸Peritonitis
🔸Gastroesophageal Reflux Disease (GERD)
🔸Infective
🔸Viral Fever with GI Symptoms
🔸Parasitic Infection (Amoebiasis/Giardiasis)
🔸Food Poisoning
🔸Urinary Tract Infection
🔸Renal Colic</t>
  </si>
  <si>
    <t>1. Nidāna →
2. Kapha &amp; Vata vitiation
3. Srotorodha in mamsa-meda →
4. Localized granthi-like formation →
5. Hard painless/less painful nodule = Thūni
📌SAMANYA CIKITSA (General Treatment)
🔸Kapha-Vata hara treatment
🔸Srotoshodhana
🔸Lekhana
🔸Kaphaghna, Vataknāśaka internal medicines
📌 UPASHAYA
(Relieving Factors)
🔸Hot fomentation (svedana)
🔸Lekhana-type external applications
🔸Ushṇa, tīkṣṇa, laghu dravya use
🔸Light diet
📌ANUPASHAYA (Aggravating Factors)
🔸Cold exposure
🔸Kapha-vardhaka foods (curd, cold drinks, oily foods)
🔸Pressure/friction
🔸Day-sleep
📌VISESHA CHIKITSA (Specific Treatment)
🔸Lepa: Aragwadadi lepa, Triphala lepa
🔸Parisheka with ushṇa kashāyas
🔸Rakta-mokṣaṇa (if dushta rakta involvement)
🔸Kṣāra karma for firm, non-suppurating nodules
🔸Chedana karma if hard granthi persists
🛑https://chat.whatsapp.com/BdWPi4q8r5v9FubOjpBHnn</t>
  </si>
  <si>
    <t>PRATHUNI</t>
  </si>
  <si>
    <t>Similar to Thūni but with more Pitta–Kapha involvement
Local inflammation
Improper squeezing or pricking of early swelling
Rakta dushti</t>
  </si>
  <si>
    <t>Local burning
Redness
tenderness
Warmth</t>
  </si>
  <si>
    <t>Inflamed, reddish, painful swelling
Warm to touch
Faster growing compared to Thuni
May tend to suppurate
Throbbing pain (Pitta–Vāta)</t>
  </si>
  <si>
    <t>General appearance: Ill-looking, discomfort, pelvic pain posture
Vital signs:
Temperature – may be elevated (fever)
Pulse – tachycardia
Blood pressure – may decrease in severe inflammation
Respiratory rate – may increase due to pain
Hydration status: normal / dehydrated
Pallor: rule out anemia
Lymph nodes: inguinal nodes may be enlarged
Edema: usually absent</t>
  </si>
  <si>
    <t>A. Abdominal Examination
Inspection: Lower abdominal fullness, guarding
Palpation:
Suprapubic tenderness
Rebound tenderness if peritoneal irritation
Lower quadrant pain
Percussion: Tenderness over pelvic region
Auscultation: Bowel sounds normal or sluggish
B. Pelvic Examination
Speculum examination:
Cervical discharge (purulent/mucopurulent)
Cervical erythema
Bimanual examination:
Cervical motion tenderness (CMT)
Uterine tenderness
Adnexal tenderness
Bulky/tender uterus
Pelvic congestion feeling
C. Other Systems
Cardiovascular: Tachycardia due to pain or fever
Respiratory: Normal
Neurological: Normal</t>
  </si>
  <si>
    <t>Basic Blood Tests
CBC → Leukocytosis, raised neutrophils
ESR / CRP → Elevated
Blood culture → If fever with chills
Urine Tests
Urine routine &amp; microscopy → rule out UTI
Urine pregnancy test → rule out ectopic pregnancy
Cervical/Vaginal Tests
High vaginal swab / endocervical swab
Gram stain
NAAT for Chlamydia trachomatis, Neisseria gonorrhoeae
culture &amp; sensitivity (if needed)
Imaging
Pelvic ultrasound (USG):
Uterine thickening
Pelvic congestion
Free fluid
Pelvic inflammatory changes
Transvaginal ultrasound: More sensitive
CT / MRI pelvis: If complications suspected
🛑https://chat.whatsapp.com/BdWPi4q8r5v9FubOjpBHnn</t>
  </si>
  <si>
    <t>PRATUNI</t>
  </si>
  <si>
    <t>[Content not recoverable — formatting error in source]
*
[Content not recoverable — formatting error in source]
Urinary causes
[Content not recoverable — formatting error in source]</t>
  </si>
  <si>
    <t>1. NIDANAM →
2. Pitta-Kapha vitiation in tvak/mamsa →
3. Inflammatory response →
4. Swelling with pain &amp; warmth →
5. Prathuni swelling
Pitta-Kapha hara chikitsā
Shothahara treatment
Anti-inflammatory herbal applications</t>
  </si>
  <si>
    <t>sītala applications (if Pitta dominant)
Shothahara kashayas (Punarnavadi, Gokshuradi)
Gentle lepana</t>
  </si>
  <si>
    <t>Heat (aggravates Pitta)
Spicy, sour, salty foods
Oily foods
Rubbing / scratching the lesion
Śamana:
Kaishora guggulu
Triphala guggulu
Chandana-usīra siddha lepa (pittahara)
Śodhana:
If suppuration: remove paka doshas, then do Vrana management
Rakta-mokṣaṇa in rakta-duṣṭi cases
Surgical:
Incision &amp; drainage (Chedana) if fully suppurated
Dressing with Jatyadi ghṛita
Classical Reference
Suśruta Saṃhitā, Uttara Tantra, Kṣudra Roga Adhyāya
* Descriptions of minor nodular swellings (granthi-type) correlate with Thūni &amp; Prathūni entities.
🛑https://chat.whatsapp.com/BdWPi4q8r5v9FubOjpBHnn</t>
  </si>
  <si>
    <t>KRIMIJA HRIDROGA</t>
  </si>
  <si>
    <t>(Etiology)
Adhyashana
Viruddhāhāra
Dushta jala, dushta anna
Alpa shuddhi of mala
Ajirṇa
Krimivardhaka āhāra – guru, madhura, abhishyandi
Vega dharana (especially pureesha &amp; mutra)
Mandagni
Mala sanchaya
Environmental contamination (Krimi prabhava)</t>
  </si>
  <si>
    <t>(Prodromal features)
Hridaya gurutva
Hridaya kampa
Hridaya daha
Anga-sada
Aruchi
Udarashoola
Vibandha
Alasya
Shwasa-saṅga (mild breathing discomfort)</t>
  </si>
  <si>
    <t>(Clinical features)
Severe Hridaya shoola
Hridaya daha / Santapa
Hridaya spandana – palpitations
Shwasa-kāsa (difficulty breathing &amp; cough)
Bhrama
Arochaka
Udarashoola
Atisara or Vibandha
Pandutva (due to krimi &amp; malnutrition)
Nidra-vaishamya
Trushna adhikya
Dourbalya</t>
  </si>
  <si>
    <t>General appearance – Ill-looking, fatigue, dyspnea, sweating
Vital signs
Pulse: rate, rhythm (tachycardia / bradycardia / irregular)
Blood Pressure: hypotension / hypertension
Respiratory rate: tachypnea
Temperature: fever (if infective cause)
Oxygen saturation (SpO₂)
Skin &amp; Nails
Cyanosis
Pallor (anemia)
Edema (pitting pedal edema)
Clubbing (chronic hypoxia)
JVP elevation (right heart failure)
Body build &amp; nutrition
Peripheral pulses – volume, character, radio-femoral delay</t>
  </si>
  <si>
    <t>LABORATORY &amp; DIAGNOSTIC INVESTIGATIONS</t>
  </si>
  <si>
    <t>*Cardiovascular System
Inspection
Precordial bulge
Visible apex beat displacement
Visible pulsations
Palpation
Apex beat: location, character (heaving / tapping / diffuse)
Thrills
Parasternal heave
Percussion
Cardiac borders (cardiomegaly)
Auscultation
Heart sounds (S1, S2 changes)
Added sounds: S3, S4
Murmurs: systolic/diastolic
Pericardial rub (pericarditis)
B. Respiratory System
Basal crepitations (CHF)
Reduced breath sounds (pleural effusion)
C. Abdomen
Hepatomegaly (congestive)
Ascites
Tender liver (right heart failure)
D. CNS
Confusion (low perfusion)
Syncope episodes
--*Blood Investigations
CBC – anemia, infection
ESR/CRP – inflammation
Lipid profile – dyslipidemia
Blood glucose / HbA1c
Liver &amp; Kidney function tests
Electrolytes – K⁺, Na⁺, Mg²⁺
Cardiac biomarkers
Troponin I/T – myocardial injury
CK-MB
BNP / NT-proBNP – heart failure marker
* Instrumental Tests
ECG – arrhythmias, MI changes, LVH, ischemia
Chest X-ray – cardiomegaly, pulmonary edema
Echocardiography – EF %, wall motion, valve defects, pericardial effusion
Stress test (TMT) – ischemia
Coronary angiography / CT angiography – CAD
Holter monitoring – arrhythmias
Cardiac MRI – myocarditis, cardiomyopathy
🛑https://chat.whatsapp.com/BdWPi4q8r5v9FubOjpBHnn</t>
  </si>
  <si>
    <t>Coronary Artery Disease (CAD)
Myocardial Infarction (Acute &amp; Old)
Angina Pectoris
Congestive Heart Failure
Cardiomyopathy (Dilated / Hypertrophic / Restrictive)
Myocarditis
pericarditis
Pericardial Effusion / Cardiac Tamponade
Valvular Heart Diseases
Mitral stenosis / regurgitation
Aortic stenosis / regurgitation
Arrhythmias
Atrial fibrillation
Ventricular tachycardia
Hypertensive Heart Disease
Pulmonary Embolism (if acute chest pain + dyspnea)
Aortic Dissection
Anemia-induced high-output heart failure</t>
  </si>
  <si>
    <t>1. Nidana sevana → Agnimandya → Ama utpatti
2. Ama causes Krimi vriddhi in guda, amashaya &amp; hridaya-srotas
3. Krimi + Ama obstruct Pranavaha &amp; Rasavaha Srotas
4. Srotorodha → Rasa-pradushti near the heart
5. Leads to:
Hridaya-ruk
Hridaya-daha
Shwasa
Kampa
General krimija symptoms
6. Hence manifested as Krimija Hrdroga.</t>
  </si>
  <si>
    <t>Agnideepana &amp; Amapachana
Krimighna dravya sevana
Mridu shodhana – Virechana / Mridu Vireka
Deepana-Pachana drugs
Rasa-pacification &amp; Srotoshodhana
Pathya ahara – laghu, deepaniya</t>
  </si>
  <si>
    <t>(Relieving factors)
Krimighna ahara &amp; aushadha
[Content not recoverable — formatting error in source]
Snigdha-alpa bhojana
Ushna jala pana
Mridu virechana
Dhanyaka-jala
Light fasting (laghu upavasa)</t>
  </si>
  <si>
    <t>Guru, abhishyandi ahara
Adhyashana
Ajirna bhojana
[Content not recoverable — formatting error in source]
Amla, dadhi, guda, ksheera excessive use
Vegadharana
Cold water intake
Atibhojana</t>
  </si>
  <si>
    <t>Krimighna Yoga
Vidanga
Kutaja
Pippali
Ativisha
Maricha
Hinguvachadi yoga
Vidangarishta
Krimimudgara rasa
Ajamodadi churna
*Shodhana
Krimighna Virechana
Trivrit
Aragvadha
Eranda taila
Basti (if associated with guda-KRIMI involvement)
[Specific Ayurvedic treatment, formulation or procedure]
Arjuna
Pushkaramoola
Guggulu preparations
Dashamoola
Draksha-avaleha
Chandraprabha / Punarnavadi (based on involvement)
[Specific Ayurvedic treatment, formulation or procedure]
Yavagu (light)
Mudga yusha
Tikta-kashaya dravya
Warm water
Avoid: sweets, milk, curd, heavy food.
Classical References (Standard Texts)
Charaka Samhita – Chikitsa Sthana, Krimi Chikitsa
Sushruta Samhita – Uttara Tantra, Krimi Nidana &amp; Chikitsa
Ashtanga Hridaya – Uttara Tantra, Krimi Roga
Hridaya Roga chapters for correlation
🛑https://chat.whatsapp.com/BdWPi4q8r5v9FubOjpBHnn</t>
  </si>
  <si>
    <t>SADHYO VRANA</t>
  </si>
  <si>
    <t>(Etiology)
Shastra Kshata – injuries by sharp instruments
Yantra Kshata – blunt trauma
Agni Kshata – burns
Danta Kshata – bites
Patana / Bheda – falls, cuts, punctures
Vyayama Atiyoga – overexertion causing muscle rupture
Dushta Ahara–Vihara increasing trauma susceptibility
Abhighata – accidents, external trauma of any type</t>
  </si>
  <si>
    <t>Sudden onset pain
Burning sensation
Mild swelling at initial moments
Local warmth
Immediate bleeding</t>
  </si>
  <si>
    <t>(Clinical Features)
Toda / Ruja – acute sharp pain
Rakta Srava – fresh bleeding
Shopha – inflammatory swelling
Daha – burning sensation
Raga – redness
Sparsha-asahyata – tenderness
Vedana vriddhi with movement
Puya srava (if early contamination begins)</t>
  </si>
  <si>
    <t>Vital signs
Temperature (fever indicates infection)
Pulse rate (tachycardia may indicate blood loss/infection)
Blood pressure (hypotension may indicate shock or hemorrhage)
Respiratory rate
General appearance
Pallor (blood loss)
Signs of dehydration
Built &amp; nourishment status
Lymph node enlargement (suggestive of infection)
Signs of systemic infection or septicemia
High fever, chills
Altered mental status
Shock assessment
Cold clammy skin
Delayed capillary refill
Weak pulse</t>
  </si>
  <si>
    <t>[Relevant systemic findings on examination]
Site, size, shape
Wound edges &amp; margins
Depth of wound
Presence of bleeding
Discharge (serous/purulent/bloody)
Presence of slough/necrotic tissue
Tenderness, warmth, swelling (inflammation)
Foreign body presence
Sensory &amp; motor function around wound
Distal pulses if limb wound
Capillary refill
Signs of compartment syndrome
[Relevant systemic findings on examination]
Cardiovascular system: pulse volume, shock features
Respiratory system: tachypnea due to pain or shock
CNS: sensorium changes in severe trauma
Abdominal exam if penetrating wound</t>
  </si>
  <si>
    <t>Basic Labs
CBC
Hb (blood loss)
TLC (infection)
Platelet count
CRP / ESR (inflammation)
Blood grouping &amp; cross-matching (if significant bleeding)
Blood sugar level (wound healing predictor)
Infection Assessment
Wound swab culture &amp; sensitivity
Blood culture (if suspected septicemia)
Organ Function Tests
LFT, RFT (if major trauma or sepsis)
Imaging
--X-ray for:
Foreign body
Bone involvement
Fracture
Ultrasound (deep tissue injury, fluid collection)
CT scan (penetrating trauma, vascular injury)
Doppler study (vascular compromise)
🛑https://chat.whatsapp.com/BdWPi4q8r5v9FubOjpBHnn</t>
  </si>
  <si>
    <t>Laceration
Incised wound
Puncture wound
Abrasion
Avulsion
Crush injury
Contusion
Burn wound
Cellulitis
Abscess
Necrotizing fasciitis
Compartment syndrome
Traumatic ulcer</t>
  </si>
  <si>
    <t>1. Abhighata (external trauma) →
2. Dhatu-chedana (cut/tear of skin &amp; deeper tissues) →
3. Vata prakopa due to sudden injury →
4. Rakta–pitta association causing bleeding &amp; inflammation →
5. Vranotpatti → acute wound with
pain (Vata)
bleeding (Rakta)
heat &amp; inflammation (Pitta)
swelling (Kapha)
6. Contamination leads to Disita Vrana if untreated.</t>
  </si>
  <si>
    <t>[General line of treatment]
Rakta-stambhana (arrest bleeding)
Vrana shodhana (cleansing)
Samana
Pain reduction
Inflammation control
Bandhana – proper dressing
Raksha Karma – aseptic precautions
Vraṇa Lekhana (removal of slough if formed)
Lepa / Pradeha for pain &amp; swelling
Snehana &amp; Swedana only after acute phase
Ahara: light, easily digestible, protein-rich for healing</t>
  </si>
  <si>
    <t>Cold applications initially
Herbal decoctions for cleaning:
Triphala
Panchavalkala
Honey + ghee dressing
Turmeric application for antiseptic effect
Elevation of limb
Pastes:
Chandana
Ushira
Lodhra
Light diet</t>
  </si>
  <si>
    <t>Heat application in the acute stage
Heavy, spicy, oily foods
Excess movement of the injured part
Alcohol, smoking
Application of irritants
Tight bandages
Water stagnation during wound cleaning
Ignoring foreign bodies
--- For Bleeding (Rakta-srava):
Raktastambhana:
Lodhra
Naagakesara
Rasanjana
Shatadhauta Ghrita
Gairika churna
Cold water wash
Tight bandaging if needed
-- For Pain &amp; Swelling:
Lepa:
Seetha lepa
Sandalwood paste
Dashanga lepa
Decoction wash:
Triphala
Panchavalkala
For Early Pus Formation:
Vrana Shodhana:
Haridra
Nimba
Triphala
Madhu
Jatyadi Taila
Nirgundi / Aragwadhadi Kashaya cleaning
For Healing (Ropana):
Jatyadi Ghrita
Kumari Swarasa
Honey + ghee
Yashada bhasma + ghee
🛑https://chat.whatsapp.com/BdWPi4q8r5v9FubOjpBHnn</t>
  </si>
  <si>
    <t>USTRAGREEVA ARSAS</t>
  </si>
  <si>
    <t>(Etiology)
Mithya Ahara–Vihara
(Ati-ruksa, guru, vidahi, abhojana, atibhojana)
Apana Vata Prakopa
Chirakalina Arsas (old, chronic piles)
Atiyoga of Vega-dharana
Utkatasana atyupayoga
Unmanaged internal hemorrhoids leading to fibrous, protruded, hard piles mass
(Ustragreeva Arsas is described as: Arsas with a long, hard, cylindrical mass resembling camel’s neck.)</t>
  </si>
  <si>
    <t>Guda-kandu
Guda-gourava
Mala pravrttti kastata
Gudapradesha daha
Guruta after defecation
Vata-prakopa laksanas</t>
  </si>
  <si>
    <t>(Clinical Features)
Piles mass elongated like a camel's neck (Uṣṭragreeva)
Hard, fibrotic, irreducible
Pain during defecation
Intermittent bleeding (according to dosha)
Constipation
Mucus discharge
Prolapsed mass that doesn’t reduce
Vata-pradhana features: ruksata sula
Pallor (suggests chronic blood loss).
Hydration status.
Nutritional status.
Body build
Obesity (risk factor for hemorrhoids).
Gait and posture
Discomfort while walking or sitting due to prolapse/pain.
Skin and mucosa
Pallor of conjunctiva.
Lymph nodes
Usually normal unless secondary infection.</t>
  </si>
  <si>
    <t>* Per Abdomen
Look for distension, tenderness (rare unless complications).
Palpate for:
Liver enlargement (portal hypertension-related hemorrhoids).
Any abdominal masses.
Bowel sounds (rule out constipation/obstruction).
📌 Cardiovascular System
Look for signs of anemia due to chronic bleeding:
Tachycardia
Systolic murmur (anemia murmur)
📌Perineal &amp; Local Rectal Examination
📌Inspection
Prolapsed hemorrhoidal mass resembling an elongated “neck.”
External pile masses.
Skin tags.
Presence of bleeding/clots.
Ulceration, infection, inflammation.
📌Digital Rectal Examination (DRE)
Sphincter tone.
Internal hemorrhoid masses above dentate line.
Tenderness.
Rule out fissures/fistula openings.
📌 Proctoscopy / Anoscopy
Grade of hemorrhoids (Usually Grade III–IV in Ustragreeva Arsas).
Engorged venous cushions.
Mucosal prolapse.
Source of bleeding.
Sigmoidoscopy (if indicated)
Rule out tumors, polyps, IBD, or proximal pathology.</t>
  </si>
  <si>
    <t>Basic Blood Tests
CBC
Hb (rule out anemia from blood loss)
Total WBC count (infection)
Peripheral smear
Type of anemia if present.
RBS/FBG
Pre-surgical assessment.
Coagulation Profile (PT, INR, aPTT)
Before intervention/surgery.
Stool Examination
Stool occult blood test
Stool microscopy (rule out infections or parasitic causes contributing to bleeding)
Other Tests (if required)
Liver function tests – if portal hypertension suspected.
Ultrasound abdomen – for portal hypertension, ascites.
🛑https://chat.whatsapp.com/BdWPi4q8r5v9FubOjpBHnn</t>
  </si>
  <si>
    <t>Rectal prolapse
Anal fissure
Anal polyps
Anal papilloma/skin tags
Perianal hematoma
Fistula-in-ano
Crohn’s disease with perianal involvement
Carcinoma of rectum/anal canal
Solitary rectal ulcer syndrome
Thrombosed hemorrhoids
1. Nidana →
2. Aggravation of Apana Vāta →
3. Mano-dhatu &amp; rakta-dhātu dusti →
4. Guda-valaya sira dushti →
5. Formation of granthi-like fibrous elongated pile mass →
6. Becomes Ustragreeva (long neck-like, firm, protruding hemorrhoid).</t>
  </si>
  <si>
    <t>Vata-pittahara ahara
Mridu virechana
Basti karma (Niruha + Anuvasana)
Arshoghna yoga
Kutaja
Arka-kshara
Snuhi
Surasa
Nagakesara
Haritaki
Ksara prayoga (general)
Sitz bath (Avagāha Sweda) with Triphala/Gomutra
Raktastambhana + Vedana hara line</t>
  </si>
  <si>
    <t>(Relieving Factors)
Warm sitz bath
Easy-to-digest diet
Unctuous food
Basti therapy
Ksara application (Pratisarana Ksara)
Virechana
Reduced straining</t>
  </si>
  <si>
    <t>Dry, spicy, guru foods
Constipation/straining
Long sitting
Excess walking or riding
Lifting heavy weights
Vata-vitiating diet
Cold foods</t>
  </si>
  <si>
    <t>Because Ustragreeva is a chronic, fibrotic, elongated pile mass, classical texts advise surgical &amp; para-surgical measures.
A. KSARA CHIKITSA
Ksara Pratisarana
Apamarga Ksara
Snuhi-ksira
Arka-ksara
Chitraka-ksara
B. AGNIKARMA
Thermal cauterization of the elongated mass
Useful for hard, fibrotic piles
C. SASTRA CHIKITSA
Arsa chedana (excision)
Ligation (Bandhana karma)
Ksara-sutra
Apamarga ksara sutra
Snuhi ksheera sutra
Rakta-moksa (if bleeding dominant)
D. POST-PROCEDURE MANAGEMENT
Ghrita-pana
Jatyadi taila / Ghrita application
Triphala choorna for bowel regulation
🛑https://chat.whatsapp.com/BdWPi4q8r5v9FubOjpBHnn</t>
  </si>
  <si>
    <t>ARDRA ARSAS</t>
  </si>
  <si>
    <t>(Causes)
Classical causes associated with rakta-dushti and pittanubandha:
Ati-teekshna, ushna, Vidahi ahara
Ati-madyapana
Ati-vyayama, Guru-bhara vahana
Vega-dharana (especially purisa &amp; mutra)
Ruksha-annapana causing constipation
Raktapitta-prakopaka factors
Excessive sitting / sedentary lifestyle</t>
  </si>
  <si>
    <t>(Premonitory Signs)
Mild bleeding during defecation
Burning sensation at guda
Itching, discomfort
Strain and heaviness in anal region
Small mucous discharge
Early pain on defecation</t>
  </si>
  <si>
    <t>(Clinical Features)
Rakta-srava (fresh bright red bleeding) – chief
Daha &amp; Ushnabhasa
Tenderness in anal region
Pain during defecation
Swollen, soft, moist pile mass
Picchila/mucous discharge
Weakness due to blood loss</t>
  </si>
  <si>
    <t>General appearance: Discomfort while sitting, painful expression
Vital signs:
Temperature – usually normal
Pulse, BP – generally normal
Pallor: May be present if chronic bleeding → anemia
Hydration status: May show mild dehydration due to pain-related reduced intake
Nutritional status: Poor bowel habits, low fiber diet indicators</t>
  </si>
  <si>
    <t>📌Per Abdomen
Soft or mild tenderness in left iliac fossa (constipation)
No organomegaly
Bowel sounds normal or reduced (constipation)
📌 Perianal &amp; Local Examination
Inspection
Edematous, swollen, moist hemorrhoidal masses
Bright red bleeding stains
Mucous discharge
Skin tags or excoriation
Anal spasm due to pain
Digital Rectal Examination (DRE)
Internal hemorrhoidal swelling (usually non-palpable if internal, but tenderness may be present)
External hemorrhoids – soft, congested
Mucus covering the swelling
No hard mass (helps rule out malignancy)
Proctoscopy / Anoscopy
Congested, swollen, hyperemic internal hemorrhoids
Active bleeding or oozing
Moist appearance (correlates with ardra/srava)</t>
  </si>
  <si>
    <t>CBC:
Hb ↓ (if chronic bleeding)
Platelets, WBC usually normal
Peripheral smear: Microcytic hypochromic anemia (if bleeding)
Stool Tests:
Stool occult blood test
Stool routine → rule out infection/worms
Blood sugar (FBS/PPBS): Pre-op evaluation
Coagulation profile (PT/INR): If surgery planned
LFT/RFT: General pre-procedure assessment
Sigmoidoscopy/Colonoscopy:
To rule out polyps, colorectal cancer, colitis if symptoms suggest
🛑https://chat.whatsapp.com/BdWPi4q8r5v9FubOjpBHnn</t>
  </si>
  <si>
    <t>Anal fissure
Anal fistula
Rectal prolapse
Perianal abscess
Polyps
Inflammatory bowel disease (Ulcerative colitis / Crohn’s)
Colorectal cancer
Thrombosed external hemorrhoid
Condyloma acuminata</t>
  </si>
  <si>
    <t>SAMANYA CIKITSA (General Line of Treatment)</t>
  </si>
  <si>
    <t>1. Nidana → Pitta-rakta-prakopa
2. Aggravation of Apana vāyu → impairment of normal evacuation
3. Raktadushti → bleeding tendency
4. Guda-valaya shithilata + mamsa-arbuda-sankochana → formation of Arsas granthi
5. Pitta-anubandha → More bleeding → Ardratva (moist, bleeding piles)
Doshic involvement:
Pitta + Rakta predominant, Vāta (Apāna) as associated dosha.
Raktasthambhana
Pitta-shamana
Mridu virechana
Sneha-upakrama when dryness/constipation
Lepa, Pichu for local relief
Kashaya, Ghrita for bleeding control
Pathya-ahara with light &amp; cooling diet</t>
  </si>
  <si>
    <t>(Things that Relieve)
Cool, non-spicy, laghu food
Takra, Ghee
Triphala for bowel correction
Sitz bath with Triphala/Yashtimadhu
Raktasthambhaka dravyas (Nagakesara, Lodhra etc.)</t>
  </si>
  <si>
    <t>VISHESHA CIKITSA (Specific Management)</t>
  </si>
  <si>
    <t>(Things that Aggravate)
Spicy, sour, hot foods
Alcohol
Straining during defecation
Heavy lifting
Constipation
Sitting for long periods
Excessively hot fomentation
Internal Medicines:
Takrarishta, Kutaja-avaleha
Mochrasa, Lodhra, *Nagakesara, Mukta-shukti
Drakshaadi kashaya, Lodhradi kwatha
Avipattikara churna (for pitta-virechana)
Local Treatments:
Lepa: *Lodhra-sarjarasa-Gairika
Pichu: Yashtimadhu taila / Jatyadi taila
Kashayadhara: Triphala, Daruharidra, Lodhra
Surgical / Para-surgical:
Kshara karma (for persistent bleeding piles)
Agnikarma (selected cases)
Raktamokshana (pitta-rakta vitiation)
Arsas Chhedana if indicated
🛑</t>
  </si>
  <si>
    <t>VRDDHI</t>
  </si>
  <si>
    <t>(Causes)
Vega dharana (suppression of natural urges)
Ati-bhara-vahana (lifting excessive weight)
Ati-prayatna (straining)
Ksata / Abhighata (trauma to groin/scrotum)
Mutravighata (obstruction of urine)
Chronic constipation
Vata prakopa due to ruksa, laghu, alpahara
Genetic tendency (Sahaja Vṛddhi)
Krimi infestation in the scrotum</t>
  </si>
  <si>
    <t>(Premonitory Symptoms)
A feeling of heaviness in the scrotum
Slight swelling/lump with intermittent appearance
Mild dragging pain
Discomfort while walking
Pulling sensation in groin
Increased swelling on exertion
Reduction in swelling on lying down (early stages)</t>
  </si>
  <si>
    <t>(Clinical Features)
General Laksanas
Scrotal enlargement
Pain (more in Vata type)
Softness or hardness depending on doṣa
Swelling increases on standing/straining
Reduction of swelling on lying supine (inguinal hernia)
Intestinal gurgling sound
1. Vataja vrddhi – ruksa, sula, stambha, cala swelling
2. Pittaja vrddhi – daha, raga, sphota, pida
3. Kaphaja vrddhi – guru, manda-sula, sukla-varna
4. Meda vrddhi – soft, unctuous swelling
5. Mutra vrddhi – fluctuating swelling, urine retention
6. Sonita vrddhi – red, hot, tender
7. Antra vrddhi – intestine descends, reducible swelling
8. Krmija vrddhi – itching, crawling sensation
9. Sahaja vrddhi – congenital, present from birth</t>
  </si>
  <si>
    <t>General appearance – built, nutrition, distress level
Vital signs –
Temperature
Pulse
Blood pressure
Respiratory rate
Hydration status
Pallor / Icterus / Cyanosis / Clubbing / Edema / Lymphadenopathy
Gait and posture – discomfort due to scrotal swelling
Body weight &amp; BMI</t>
  </si>
  <si>
    <t>A. Local Examination (Scrotum &amp; Inguinal Region)
Inspection:
Size of swelling
Shape (oval/round)
Skin changes (redness, ulcers, thickening)
Position of testes
Visible veins
Cough impulse
Palpation:
Temperature
Tenderness
Consistency (soft/fluctuant/cystic/firm)
Reducibility
Transillumination test
Testis separately palpable or not
Surface &amp; margins
Presence of fluid
Auscultation:
Bowel sounds (suggestive of hernia)
B. Abdominal Examination
Organomegaly
Intra-abdominal masses
Hernial orifices
Lymph node enlargement
C. Other Systemic Examination
Cardiovascular system – routine
Respiratory system – associated infections
Nervous system – if pain radiates
Musculoskeletal – groin muscle strain
Blood Tests
CBC
ESR / CRP
Blood glucose
Renal function test (RFT)
Liver function test (LFT)
Urine Tests
Routine urine analysis
Urine culture (if infection suspected)
Imaging
Scrotal Ultrasound with Doppler (gold standard)
Detects hydrocele, varicocele, epididymo-orchitis, tumors, hernia
Ultrasound abdomen &amp; pelvis
X-ray abdomen (rarely)
CT/MRI (if malignancy suspected)
Special Tests
FNAC / fluid aspiration (for diagnostic hydrocele/tumor)
Tumor markers (if malignancy suspected)
AFP
β-hCG
LDH
🛑https://chat.whatsapp.com/BdWPi4q8r5v9FubOjpBHnn</t>
  </si>
  <si>
    <t>Fluid-filled Swellings
Hydrocele
Spermatocele
Hematocele
Pyocele
Hernial Swellings
Inguinal hernia (indirect/direct)
Incarcerated hernia
Strangulated hernia
Vascular Disorders
Varicocele
Scrotal hematoma
Testicular Disorders
Testicular torsion
Epididymo-orchitis
Testicular tumor
Testicular atrophy
Skin/Soft Tissue Conditions
Scrotal edema
Cellulitis
Fournier’s gangrene
Lymphatic filariasis (filarial scrotal swelling)
Lipoma
Sebaceous cyst</t>
  </si>
  <si>
    <t>Nidana → Vata prakopa
Vata does ksobha of scrotal &amp; inguinal structures
Weakens ksetra (inguinal canal, spermatic cord, scrotal tissues)
Leads to avarana or displacement of antra, meda, mutra or rakta
Gradual mamsa-ksaya and looseness of supporting tissues
Manifestation of swelling = Vrddhi
Classically → Vata is the chief dosa in all types.</t>
  </si>
  <si>
    <t>Vata-pacifying treatment
Snehana (internal &amp; external)
Svedana (mild)
Vasti karma (Niruha &amp; Anuvasana)
Upanaha with warm medicated pastes
Vrsana avagunthana (supporting the scrotum)
Pathya (light, warm, vata-hara diet)
Avoid straining, heavy lifting</t>
  </si>
  <si>
    <t>(Relieving Factors)
Warm fomentation
Gentle massage with snigdha taila
Lying down → swelling reduces
Mild pressure bandaging
Vata-hara ahara (hot, unctuous food)
Rest and avoidance of exertion</t>
  </si>
  <si>
    <t>Walking long distances
Heavy lifting
Constipation
Coughing, straining
Cold exposure
Ruksa &amp; laghu food
Standing for long periods</t>
  </si>
  <si>
    <t>1. Vataja vrddhi – Snehana, svedana, niruha vasti
2. Pittaja – Tikta, kasaya medicines, cooling therapies
3. Kaphaja – Lekhana, usna, deepana-pacana
4. Meda vrddhi – Lekhana upakrama
5. Mutra vrddhi – Basti for mutraghata
6. Sonita vrddhi – Raktamokshana (if indicated)
7. Antra vrddhi – Shastra karma (surgery) is the main treatment
8. Krmija – Krmighna drugs + local lepa
9. Sahaja – Surgical correction
Classical Formulations Used
Dashamoola
Bala taila
Ksheerabala taila
Sahacharadi taila
Eranda taila
Hinguvachadi choorna
Trikatu
Punarnavadi kashaya
Guggulu preparations
Yavakshara
📌 SHASTRA KARMA (Surgery)
Mandatory in Antraja vrddhi and advanced vrddhi:
Susruta describes:
Antra-vibandhana procedure
Hernial sac opening
Reducing intestine
Ligation and reconstruction
Bandhana
🛑https://chat.whatsapp.com/BdWPi4q8r5v9FubOjpBHnn</t>
  </si>
  <si>
    <t>MEDHO ARBUDAM</t>
  </si>
  <si>
    <t>(Etiology)
(General Arbudam Nidana + Medo-dusana Nidana)
Madhura-amla-lavana ati-sevna
Guru, snigdha, sita ahara sevana
Ati-bhojana, avyayama, divasvapna
Kleda-vardhaka ahara
Medo-dhatu prakopa hetu
slesma-prakopa karaka hetu
avarana of Vata by Kapha–Meda
Bija-dosa / genetic vitiation (as per arbuda sthana)
Aghata / injury at site (Suśruta)</t>
  </si>
  <si>
    <t>(Premonitory Symptoms)
Asranta-sparsa sthana (site feels heavy or dull)
Sthira granthi-avatarana (small firm nodular feel)
Guru-gatrata
Manda-sula
Alpalpam kandu
Abhisyandi-laksana (kapha-medo dominance)</t>
  </si>
  <si>
    <t>(Clinical Features)
(Arbudam laksanaa + Medo involvement signs)
Sthira, mahan, gambhira, acala mamsa-pinda (as per Suśruta)
Alpa-ruja / mild pain or no pain
Meda-dhatu vriddhi – snigdha, guru, mrdu sparsa
Kapha-praya laksana – śveta-pandu varna, sita sparsa
Slow-growing non-suppurative swelling
Manda-agni, alasya, sthoulya association
Sotha with kapha-medo predominance</t>
  </si>
  <si>
    <t>General appearance – built, nourishment, BMI
Vital signs – pulse, BP, temperature, respiratory rate
Pallor, icterus, cyanosis, clubbing, edema, lymphadenopathy
Skin examination – texture, pigmentation, any nodular swellings
Systemic survey for other masses or organomegaly</t>
  </si>
  <si>
    <t>SYSTEM EXAMINATIONS</t>
  </si>
  <si>
    <t>A. Local/Regional Examination
Inspection
Location, number of swellings
Size, shape, surface, skin changes
Presence of ulceration / discoloration
Palpation
Consistency (soft/firm)
Mobility (mobile or fixed)
Tenderness
Temperature
Fluctuation / compressibility
Relation to underlying structures
Measurement – length, breadth, height
Transillumination test (if required)
Check neurovascular status around the swelling
Musculoskeletal system – associated functional limitation
Neurological system – nerve compression signs
Abdomen – hepatomegaly, retroperitoneal masses
Respiratory system – metastasis screening in suspected malignant cases</t>
  </si>
  <si>
    <t>Basic Tests
CBC
ESR / CRP
Fasting lipid profile
Blood sugar (FBS/PPBS/HbA1c)
Liver function test
Renal function test
Specific / Tumour Evaluation Tests
FNAC (Fine Needle Aspiration Cytology) – initial evaluation
Core needle biopsy – when malignancy cannot be ruled out
Histopathological examination (HPE) – definitive diagnosis
Imaging
[Relevant laboratory investigation]
MRI soft-tissue – best for defining extent &amp; malignancy suspicion
CT scan – deep or intra-abdominal masses
X-ray – calcification / bone involvement
Chest X-ray – if malignant tumour suspected (metastasis)
🛑</t>
  </si>
  <si>
    <t>Benign Conditions
Lipoma
Fibroma
Neurofibroma
Dermoid cyst
Epidermoid cyst
Sebaceous cyst
Lipomatosis
Hibernoma (rare benign fat tumour)
Malignant Conditions
Liposarcoma
Fibrosarcoma
Dermatofibrosarcoma protuberans (DFSP)
Malignant peripheral nerve sheath tumour (MPNST)
Synovial sarcoma
Rhabdomyosarcoma
Other Soft-Tissue Lesions
Soft-tissue abscess
Hematoma
Lymphadenopathy (reactive or malignant)</t>
  </si>
  <si>
    <t>1. Kapha–Meda doṣa prakopa due to nidāna sevana
2. Kleda vriddhi → medo-dhatu ati-sanchaya
3. Vata avarana by Kapha–Meda → leads to sthāna-samsraya
4. Dūṣya involvement: Meda &gt; Mamsa &gt; Rakta
5. Granthi → Arbuda conversion
6. Produces gambhira, asu-anupakrama sthira sotha (non-suppurative)</t>
  </si>
  <si>
    <t>(Based on Arbudam + Medo-vriddhi chikitsā)
Kapha-Meda śamana &amp; śodhana
Langhana, Laṅghana-pacana
Lekhana dipana pacana dravyas
Virecana – Trivrt, Aragvadha, Haritaki
Basti – Lekhana / Tikta ksara basti
Udvartana – Triphala, Kolakulattādi
Ruksa svedana
Ksara yoga (internal/external)
Raktamokṣaṇa when associated with rakta-dushti
Pathya: Laghu, rukṣa, tikta-kasaya ahara</t>
  </si>
  <si>
    <t>(Palliating Factors)
Ruksa-usna sveda
Langhana &amp; upavasa
Lekhana dravya prayoga
Dipana-pacana
Tikta-kasaya ahara
Udvartana
Ksara prayoga
Rukṣa pana – Takra, Yavāgu</t>
  </si>
  <si>
    <t>29/11/2025, 00:19 - +91 95446 87331: 🔺CASE STUDY :314</t>
  </si>
  <si>
    <t>Snigdha, guru, sita ahara
Madhura-ahara &amp; dugdha-vikāra
Ati-nidra, divasvapna
Avyayama
Kapha-vardhaka anna
Abhisyandi asanas (curd, cheese, sweets)
Anila-upanaha (oily fomentation)
Internal
Lekhana basti
Tikta-ksira basti (if vata associated)
Guggulu preparations:
Triphala Guggulu
Kanchanara Guggulu
Punarnavadi Guggulu
Medoghna dravyas:
Musta, Chitraka, Vidanga, Haritaki, silajatu
External
Ksara karma:
Apamrga ksara, Yavaksara, Snuhi ksara
Ksara lepa / pratisarana
Agnikarma for hard, fixed nodules
sastra karma (excision) in large, obstructive or progressive arbuda
Raktamokṣaṇa when associated with rakta-dushti
🛑https://chat.whatsapp.com/BdWPi4q8r5v9FubOjpBHnn</t>
  </si>
  <si>
    <t>INDRALUPTA</t>
  </si>
  <si>
    <t>(Causes)
Ksaya of Pitta + Rakta
vata prakopa leading to romakosa ksaya
Kapha-Meda avarana of hair follicles
Ati-krodha, soka, manovyapad
Viruddhahara, dadhi-atisevana
Ushna–tiksna dravya atisevana
Ruksa-vyayama ati
Vegadharana (especially adhovata)</t>
  </si>
  <si>
    <t>(Premonitory Symptoms)
Kandu (itching of scalp)
Suksma daha / ushnata
Kesha raga-viparyaya (change in colour or dullness)
Kesha mrdutva hani
Suksma ruksata or oiliness variation</t>
  </si>
  <si>
    <t>(Clinical Features)
Patches of hair loss (distinct round/oval area)
Romakupa sunyata (empty follicles)
Kesha patana atyadhikam
Scalp may be smooth, syava, sveta or normal colour
Sometimes pitta prakopa signs: daha, raga
Sometimes kapha-meda avarana signs: snigdhata, kandu</t>
  </si>
  <si>
    <t>General appearance – patches of hair loss, emotional stress signs, nutritional status
Vital signs – Pulse, BP, Temperature, Respiratory rate (usually normal)
Skin/hair observation
Localised round/oval patches of non-scarring hair loss
“Exclamation mark hairs” at borders
Smooth, normal-coloured scalp skin
Nails – check for pitting, ridging (common in alopecia areata)</t>
  </si>
  <si>
    <t>Although primarily dermatological, assess for  autoimmune/systemic conditions:
a. Dermatological exam
Inspect scalp, beard, eyebrows, eyelashes, body hair
Dermatoscopy/trichoscopy findings:
Black dots
Yellow dots
Exclamation mark hairs
Broken hairs
b. Endocrine system
Thyroid enlargement
[Relevant systemic findings on examination]
c. Musculoskeletal / Rheumatologic system
Joint swelling or tenderness (autoimmune association)
d. General systemic review
Fatigue, weight changes, skin dryness, anemia signs</t>
  </si>
  <si>
    <t>29/11/2025, 00:26 - +91 95446 87331: 🔺CASE STUDY :314</t>
  </si>
  <si>
    <t>(Done to rule out associated autoimmune or nutritional causes; AA itself is a clinical diagnosis.)
Basic
CBC – to rule out anemia, infection
ESR / CRP – autoimmune inflammation screening
Endocrine / Autoimmune
TSH, T3, T4 – thyroid disorders
Anti-TPO antibodies – autoimmune thyroiditis
ANA – screen for autoimmune disorders
Vitamin D levels
Nutritional
Serum Ferritin / Iron profile – iron deficiency
Vitamin B12
Others (if indicated)
Fungal scraping/KOH test – if patch appearance doubtful
Trichoscopy – diagnostic support
Scalp biopsy – rare, only if diagnosis uncertain (shows peribulbar lymphocytic infiltrate “swarm of bees”)
🛑https://chat.whatsapp.com/BdWPi4q8r5v9FubOjpBHnn</t>
  </si>
  <si>
    <t>1. Tinea capitis (fungal scalp infection)
2. Trichotillomania
3. Telogen effluvium
4. Androgenetic alopecia
5. Secondary syphilis (moth-eaten alopecia)
6. Lichen planopilaris
7. Discoid lupus erythematosus (DLE)
8. Alopecia totalis / alopecia universalis (severe AA variants)</t>
  </si>
  <si>
    <t>1. Nidana sevana →
2. Tridosa (mainly pitta-vata) vitiation →
3. Pitta + Rakta dusti → kesha mūla daaha and dīpti-hani →
4. Vata dries &amp; destroys romakosa →
5. Kapha–meda āvaraṇa blocks follicles →
6. Romakosa kṣaya → Kesha patana → Indralupta</t>
  </si>
  <si>
    <t>Dosa-pratyanika:
Pitta-samana
Vata-anulomana
Kapha–meda śodhana
Rasayana therapy for romakosa punarutpatti
Snehana (internal + external)
siro-abhyanga
sirodhara (kshiria / taila)
Nasya
Raktamoksana (in Pitta-Rakta dusti)
Kesha vardhaka aushadhas</t>
  </si>
  <si>
    <t>(Beneficial Measures)
Taila abhyanga (Nalpamara, Bhringaraja, Neelibhringadi)
Ksheera-bala taila / Karpasa sthanda taila
Nasya with anu taila
Raktamoksana (jalauka) for pitta-dominant type
Pitta-shamana diet (sita, madhura, snigdha)
Rasayana: Bhringaraja, Amalaki, Yashtimadhu</t>
  </si>
  <si>
    <t>Ushna, tiksna, katu, amla ahara
Atapa sevana (excess sun exposure)
Ruksa-vyayama
Manovyapad (mental stress)
Ksoura atisevana (excess shaving/trimming)
excess chemical application (in modern context)</t>
  </si>
  <si>
    <t>A. Sodhana (Purification)
Vamana – in kapha-meda dominant cases
Virechana – in pitta-rakta dominance
Nasya – cavity cleansing &amp; follicle activation
Raktamoksana (Jalaukavacarana) – if inflammation, discoloration, pitta laksana
Basti – in chronic vata-dominant cases
B. Samana Oushadhas
Bhringaraja svarasa
Neelibhringadi taila
Brahmi taila
Durvadi taila
Amalaki + Yashtimadhu
Triphala internally
C. Local Treatments (Kesha kriya kalpas)
Kesha Ranjana
Kesha Marjana
Kesha Kuttana
Kesha Tarpana
Shirolepa with
Bhringaraja
Amalaki
Jatamansi
Gunja curna (traditional formulation)
D. Rasayana
Bhringaraja rasayana
Amalaki rasayana
Chyavanaprasa
Brahma rasayana
🛑https://chat.whatsapp.com/BdWPi4q8r5v9FubOjpBHnn</t>
  </si>
  <si>
    <t>VYAVAYA SOSHAM</t>
  </si>
  <si>
    <t>(निदानम्)
Primary causative factors:
Ati-vyavaya (excessive sexual activity)
Ratribhojana / Adhyashana after sexual activity
Vega-dharana (suppression of natural urges)
Ruksa, tiksna, usna ahara sevana
Alpa-ahara after vyavaya
Klama, śrama, diwaswapna-varjana
Rajasa–tamasa ahaara vihara
Unregulated indulgence during bala-hani / disease / exhaustion</t>
  </si>
  <si>
    <t>(पूर्वरूपम्)
Premonitory symptoms:
Daurbalya
Jadya, klamanubandha (heaviness with fatigue)
Alpa-trsna / aty-trsna
Alpa-ruci
Nidra-vaishamya (sleep irregularity)</t>
  </si>
  <si>
    <t>Main clinical features:
Daurbalya, kṣaya, emaciation
Trsna , svasaa-kasa (thirst, breathlessness)
shukra-ksaya laksanas
Bhrama
Glani
Manda-ojas lakṣaṇam
pandutha
Jvara-anubhuti (low-grade heat)
Sandhi-sula &amp; manasa-ksaya
Manasika laksanas: Chittodvega, klama, mano-daurbalya</t>
  </si>
  <si>
    <t>General appearance: tired look, fatigue, malaise
[General clinical examination findings]
Vital signs:
Pulse – tachycardia may be present
Blood pressure – normal or low-normal
[General clinical examination findings]
Temperature – usually normal
Hydration status: mild dehydration signs
Pallor: to rule out anemia
Skin: dryness, lack of lustre
Eyes: sunken appearance, dark circles
Mental status: anxiety, stress, poor concentration</t>
  </si>
  <si>
    <t>A. Cardiovascular System
Pulse rate &amp; rhythm
Blood pressure evaluation
Look for postural hypotension (if nutritional depletion or dehydration)
B. Respiratory System
Normal generally
Auscultation to rule out secondary causes of fatigue
C. Gastrointestinal System
Inspection &amp; palpation for abdominal discomfort
Hepatomegaly (if any systemic disease present)
Assess bowel habits (constipation/poor digestion)
D. Genitourinary System
Local genital examination if indicated
Evaluate for urethritis, prostatitis, testicular issues
Sexual history evaluation
E. Nervous System
Cognitive state, mood, sleep pattern
Muscle strength (fatigue assessment)
Reflexes – usually normal
Signs of neuropathy if nutritional deficiencies exist
F. Endocrine System
Thyroid palpation
Features of hormonal imbalance (loss of muscle mass, low energy)</t>
  </si>
  <si>
    <t>Basic Investigations
(Complete Blood Count)
ESR / CRP
Fasting blood glucose
HbA1c
Lipid profile
Renal &amp; Liver Profile
LFT (Liver Function Test)
RFT (Renal Function Test)
Serum electrolytes
Hormonal Profile (important)
Serum Testosterone (total &amp; free)
LH, FSH
[Relevant laboratory investigation]
TSH, Free T3, Free T4
Cortisol (morning level)
Vitamin D
Vitamin B12
Examination
Routine urine analysis
Urine culture (if infection suspected)
Infectious Screening (if needed)
HIV test
VDRL
Hepatitis B &amp; C panel
Other Investigations (if clinically indicated)
Semen analysis (if sexual dysfunction/infertility features)
Psychological evaluation score (fatigue/anxiety scale)
🛑https://chat.whatsapp.com/BdWPi4q8r5v9FubOjpBHnn</t>
  </si>
  <si>
    <t>Chronic Fatigue Syndrome
Generalized Anxiety Disorder
Major Depressive Disorder
Hypothyroidism
Hypogonadism
Adrenal insufficiency
Iron deficiency anemia
Vitamin B12 deficiency
Vitamin D deficiency
Post-orgasmic illness syndrome (POIS)
Overtraining syndrome
Chronic prostatitis / Chronic pelvic pain syndrome
Infectious mononucleosis (if acute fatigue)
HIV acute infection (if risk history)</t>
  </si>
  <si>
    <t>(सम्प्राप्ति)
Pathogenesis:
1. Ati-vyavaya → ojas &amp; shukra-ksaya
2. Pitta + Vataa aggravation due to ruksa-usna-tiksna factors
3. Vata prakopa →
Depletion of śukra dhatu
Dhatuksaya (especially rasa, rakta, māmsa)
4. Vata-pitta-pradhana sosha develops
5. Ojo-ksaya laksanas appear → daurbalya, glāni
6. Result: Vyavaya-janita sosham (exhaustion/consumption disorder)</t>
  </si>
  <si>
    <t>General line of treatment:
Vata-pitta samana
Brmhnaa &amp; Rasayana therapy
Balya, ojaskara dravyas
sukra-vardhana dravyas
Rasayana-ghrtha pana
Snehapana (mrdu)
Ksheera–siddha preparations
Satmya ahara with ghrita, ksheera, mamsarasa</t>
  </si>
  <si>
    <t>(उपशयः)
Factors that relieve:
Ksheera, ghrita, navanita
Mamsa-rasa (jangala)
Bala-Asvagandhadi preparations
Yapana basti
Manas-samana: nidra, avagaha, sitala vihara
Controlled sexual abstinence (upavasa of vyavaya)</t>
  </si>
  <si>
    <t>(अनुपशयः)
Aggravating factors:
Ruksa, ksara, tiksna kaṭu-usna ahara
Ati-vyavaya continuation
Strenuous exercise (ati-vyayama)
Ratribhojana, diwaswapna-varjana
Vata-vardhaka ahara &amp; vihara
Alcohol &amp; stimulant substances
Exposure to heat/sun</t>
  </si>
  <si>
    <t>Specific management:
a) Brmhna Therapy
Ghrita-pana
Ksirabala taila / Asvagandhadi ghrita
Bala-asvagandha-rasayana
b) Rasayana Therapy
Asvagandha rasayana
satavari rasayana
Bala-rasayana
Guduchi-rasayana
c) sukra-vardhana
sukra-ghrita
Vajeekarana yoga (e.g., Kapikacchu, Goksura, Vidari, Mushali)
Ksheera-siddha dravyas with
satavari
Ikṣuraka
Vidari
Draksha
Yashtimadhu
d) Panchakarma
Mrdu Snehapāna (ghṛita/ksheera)
Yapana Basti (Balādi, Madhurādi)
Brmhana basti
Abhyanga + Svedana (snigdha)
e) Pathya-Apathya
Pathya: Ksheera, ghrita, mudga, shashtika shali, draksha, ksheeraghrita bhojana
Apathya: Ruksha bhojana, lavana-atiyoga, viruddha-ahara, tiksna-usna dravya
🛑https://chat.whatsapp.com/BdWPi4q8r5v9FubOjpBHnn</t>
  </si>
  <si>
    <t>GLANI ( FATIGUE )</t>
  </si>
  <si>
    <t>(Causes)
[Causative factors as per classical Ayurvedic texts]
[Causative factors as per classical Ayurvedic texts]
Vega-dharana
Kshudha-nigraha (starving)
Kala-ajna (irregular lifestyle)
Roga-avastha causing dhatu-kshaya</t>
  </si>
  <si>
    <t>(Premonitory signs)
Daurbalya
Alasya
Shrama from small work
avyavasthita chetana (low enthusiasm)
Laghu-gatra / bala hani</t>
  </si>
  <si>
    <t>(Symptoms)
Deha–manas glāni (general tiredness)
kshamatva hani (reduced physical capacity)
Shrama adhikya (easy fatigue)
Gati-mandya
Indriya-daurbalya
Utsaha-hani</t>
  </si>
  <si>
    <t>General appearance: ill-looking, tired, pale, dehydrated, malnourished
Vital signs:
Temperature (fever)
rate (tachycardia / bradycardia)
-Blood pressure (hypotension / hypertension)
Respiratory rate
[General clinical examination findings]
Build &amp; nutrition: BMI, muscle wasting
Pallor / icterus / cyanosis / clubbing / lymphadenopathy / edema
Hydration status
Mental status: alertness, depression features, anxiety, stress signs</t>
  </si>
  <si>
    <t>A. Cardiovascular System
[Relevant systemic findings on examination]
[Relevant systemic findings on examination]
Signs of heart failure (pedal edema, raised JVP)
B. Respiratory System
Breath sounds
Basal crepitations (pneumonia, heart failure)
Work of breathing
C. Gastrointestinal System
Abdominal tenderness
Hepatomegaly / splenomegaly
Signs of malabsorption
Bowel habits
D. Central Nervous System
Muscle tone, power
Reflexes
Sensory deficits
Any neuropathy
E. Endocrine System
Goitre
Dry skin, hair fall (hypothyroidism)
Tremors, sweating (hyperthyroidism)
Signs of adrenal insufficiency
F. Musculoskeletal System
Joint pain, stiffness
Muscle tenderness (myositis / fibromyalgia)</t>
  </si>
  <si>
    <t>Basic Panel
CBC (anemia, infection)
[Relevant laboratory investigation]
[Relevant laboratory investigation]
Renal function tests
Liver function tests
[Relevant laboratory investigation]
[Relevant laboratory investigation]
Nutritional Panel
[Relevant laboratory investigation]
Vitamin B12
[Relevant laboratory investigation]
Folate
[Relevant laboratory investigation]
[Relevant laboratory investigation]
Chest X-ray
Malaria / Dengue tests (if febrile illness suspected)
[Relevant laboratory investigation]
Others (based on symptoms)
ECG (cardiac fatigue, arrhythmia)
Echocardiography
Creatine kinase (CK) for myopathy
Cortisol / ACTH if adrenal insufficiency suspected
🛑https://chat.whatsapp.com/BdWPi4q8r5v9FubOjpBHnn</t>
  </si>
  <si>
    <t>Iron deficiency anemia
Vitamin B12 deficiency
Vitamin D deficiency
Hypothyroidism
Diabetes mellitus
Chronic kidney disease
chronic liver disease
Infectious Causes
Viral fever (Influenza, EBV, CMV)
Tuberculosis
HIV infection
Post-COVID fatigue syndrome
Adrenal insufficiency
Hyperthyroidism (rare but possible fatigue)
Electrolyte imbalance
Cardiorespiratory Causes
Heart failure
Coronary artery disease
Chronic obstructive pulmonary disease (COPD)
Obstructive sleep apnea
Fibromyalgia
Chronic fatigue syndrome (CFS / ME)
[Content not recoverable — formatting error in source]
Peripheral neuropathy
Depression
Anxiety disorder
Stress &amp; burnout
Sleep disorders / insomnia
Overexertion
Poor sleep hygiene
Dehydration
Malnutrition</t>
  </si>
  <si>
    <t>(Pathogenesis)
Hetus → Vata-pitta prakopa + Ojas ksaya
Dhatu-kshaya (rasa, rakta, mamsa)
Manovaha srotas &amp; Rasavaha srotas dushti
Utpatti of ayusyahara glani / deha-manas bala hani</t>
  </si>
  <si>
    <t>Brimhana therapy
Rasayana therapy
Balya measures
Snehapana (mild)
Mridu swedana
Satmya ahara</t>
  </si>
  <si>
    <t>(Relieving factors)
Rest
Nutritious warm food
[Content not recoverable — formatting error in source]
Milk
Gentle abhyanga
Manas shamana therapy</t>
  </si>
  <si>
    <t>(Aggravating factors)
Overexertion
Fasting
Mental stress
Sleep deprivation
Dry and light diet</t>
  </si>
  <si>
    <t>Brimhana ahara (kshira, ghrita, yusha)
Balya-aushadha (Ashwagandha, Shatavari, Yashtimadhu)
[General line of treatment]
Vata-pitta shamana
Nidra-samskara</t>
  </si>
  <si>
    <t>(Specific treatment)
Rasayana chikitsa (Ashwagandha rasayana, Brahma rasayana)
Medhya rasayana (Mandukaparni, Shankhapushpi)
Ksheera-basti / Brimhana basti if vata dominance
Ghrita preparations – Ashwagandha ghrita, Brahmi ghrita
If pittaja glani → cooling &amp; pittashamana
🛑https://chat.whatsapp.com/BdWPi4q8r5v9FubOjpBHnn</t>
  </si>
  <si>
    <t>KILASA  KHUSTAM</t>
  </si>
  <si>
    <t>(Causes)
Viruddhahara (incompatible foods)
Guru–snigdha ahara excess
Ajirna bhojana
Vegadharana
Krodha, soka, bhaya
Purvakarma doṣa of parents (Bija - dosa)
Mithyachara, sinful acts (Papakarmas)</t>
  </si>
  <si>
    <t>(Prodromal Signs)
Vaivarnya (discoloration)
Tula sadrusha kandu (mild itching)
syava-pandu chaya on skin
Suksma syava bindu
Roma-hani (hair fall over patches)</t>
  </si>
  <si>
    <t>(Symptoms)
Depigmented white patches
Shyava, aruna, or kṛṣṇa varṇa patches depending on doṣa
Kandu (itching)
Thickened or rough skin
Loss of sweating locally
Distribution asymmetrical or symmetrical
In chronic cases → nail changes, hair depigmentation</t>
  </si>
  <si>
    <t>General appearance
Skin inspection: patches, colour change, borders, scaling, hypo/depigmentation
[General clinical examination findings]
Nail changes
Mucosal involvement
Vitals: Temperature, BP, Pulse, *Respiratory Rate
BMI</t>
  </si>
  <si>
    <t>a. Skin System (Primary)
Distribution pattern
[Relevant systemic findings on examination]
[Relevant systemic findings on examination]
Examine for signs of autoimmune disorders
b. Other Systems
Endocrine system: look for thyroid enlargement, vitals
Nervous system: peripheral nerve thickening (to rule out leprosy)
Musculoskeletal system: joint swelling (if associated autoimmune condition)
HEENT: mucosal depigmentation</t>
  </si>
  <si>
    <t>Baseline
CBC
ESR / CRP
LFT, RFT
[Relevant laboratory investigation]
Specific
Thyroid profile (T3, T4, TSH)
Anti-TPO antibodies
ANA
Vitamin B12 level
Fasting blood sugar / HbA1c (autoimmune association)
Skin biopsy (if diagnosis unclear)
Special Diagnostic Tools
Wood’s lamp examination
Dermatoscopy
🛑https://chat.whatsapp.com/BdWPi4q8r5v9FubOjpBHnn</t>
  </si>
  <si>
    <t>Vitiligo
Pityriasis alba
Pityriasis versicolor
Leprosy (Hypopigmented patches)
Post-inflammatory hypopigmentation
Chemical leukoderma
Nevus depigmentosus
Lichen sclerosus
Tinea versicolor
Idiopathic guttate *hypomelanosis</t>
  </si>
  <si>
    <t>Dosas involved: Tridosa (primarily Vāta–Pitta)
Dosa dushti → Tvak, Rakta, Mamsa, Lasika dusana
Srotorodha → Vaivarnya
Vata brings patches, Pitta causes discoloration, Kapha causes thickness
Stable form = Kapha dominance; Spreading form = Pitta/Vāta dominance</t>
  </si>
  <si>
    <t>Dosa-anusara sodhana (Vamana / Virechana)
Raktamoksana
Kasaya, Tikta, Katu dravya usage
Rasyana prayoga
Dhupana, Lepa, Pariseka</t>
  </si>
  <si>
    <t>(Things that give relief)
Tikta–kasaya rasa dravyas
Ghrita for pitta-vata shamana
Sun exposure (controlled)
Shodhana karma
Rasāyana like Khadira, Nimba</t>
  </si>
  <si>
    <t>(Things that worsen condition)
Dadhi, matsya, mūḍga viruddha ahara
Ksira + fish
Day sleep
Oily, heavy, cold foods
Stress, anger
Excess heat exposure in pitta type
Skin irritants
Shodhana
Vamana – Kapha-dominant Kilasa
Virechana – Pitta dominant
Raktamokṣaṇa – Rakta-dusana symptoms
Basti – Vata involvement, chronic cases
Samana
Internal medicines (names only):
Khadirarishta, Aragwadhadi Kashayam, Mahatiktakam Ghritham
Nimbadi Kashayam, Panchatikta Guggulu Ghrita
Arogyavardhini, Gandhaka Rasayana
External
Lepa:
Nimba, Khadira, Haridra, Arka ksheera lepa
Pariseka:
Triphala, Nimba kwatha
Prakshalana:
Tikta dravya decoctions
Prayoga:
Bakuchi application (after proper sodhana &amp; with sunlight exposure)
🛑https://chat.whatsapp.com/BdWPi4q8r5v9FubOjpBHnn</t>
  </si>
  <si>
    <t>AADYAVATA</t>
  </si>
  <si>
    <t>a) Vital Signs
Pulse
Blood pressure
Respiratory rate
Temperature
SpO₂
b) General Appearance
Body build (emaciation, muscle wasting)
Posture abnormalities
Gait (antalgic gait, spastic gait, limping)
Expression of pain
c) Skin &amp; Extremities
Skin dryness
Tremors
Cold extremities
Twitches or fasciculations
d) Musculoskeletal
Joint swelling/redness (if present)
Tenderness
Muscle tightness
Deformities
e) Neurological Screening
Power (muscle strength grading)
Reflexes (hypo- or hyper-reflexia)
[General clinical examination findings]
Coordination tests
Straight leg raising test (SLR)
Spinal examination</t>
  </si>
  <si>
    <t>a) CNS Examination
Higher mental functions
Cranial nerves
Motor system: tone, strength, bulk
Sensory system: pain, touch, vibration
Reflexes
Coordination (finger-nose, heel-knee tests)
b) PNS Examination
Peripheral nerve tenderness
Nerve conduction deficits
Muscle wasting
Sensory loss in dermatomal or peripheral nerve pattern
c) Spine Examination
range of motion
Paraspinal muscle spasm
Vertebral tenderness
[Relevant systemic findings on examination]
d) Musculoskeletal System
Joint mobility
Deformities
Spasm
Contractures</t>
  </si>
  <si>
    <t>Basic
CBC
ESR / CRP (to rule out inflammation)
Fasting blood sugar
Thyroid profile
Neuromuscular
Creatine phosphokinase (CPK)
Electrolytes (Ca, Mg, K)
Vitamin B12 &amp; D
Nerve Conduction Study (NCS)
Electromyography (EMG)
Radiological
X-ray spine / affected joints
MRI spine (nerve compression, disc issues)
MRI brain (if CNS involvement suspected)
Autoimmune (if needed)
ANA, RF, Anti-CCP, HLA-B27
🛑https://chat.whatsapp.com/BdWPi4q8r5v9FubOjpBHnn</t>
  </si>
  <si>
    <t>(Aadyavata symptoms resemble neuromuscular + radiculopathy conditions)
Neurological D/D
Cervical spondylotic radiculopathy
Lumbar radiculopathy (sciatica)
Peripheral neuropathy
Motor neuron disease (early)
Multiple sclerosis (MS)
Stroke (chronic residual weakness)
Musculoskeletal D/D
Osteoarthritis
Spondyloarthritis
Myofascial pain syndrome
Fibromyalgia
Neuromuscular D/D
Myasthenia gravis
Polymyositis / Dermatomyositis
Muscular dystrophy (adult onset)
Metabolic / Deficiency
Vitamin B12 deficiency neuropathy
Hypothyroid myopathy
Diabetic neuropathy
📌 SAMPRAPTI (Pathogenesis)
Vata prakopa due to ruksa/sita/laghu factors →
Dhatu-ksaya or marga-avarana →
Prathama-avastha vata dushti →
Sthana-samsraya in sandhi/marmas →
Ruk-sula + stambha + chalana-hani
📌 SAMANYA CHIKITSA (General management)
Snehana (internal + external)
Swedana
Mrdu sodhana (vasti preferred)
Brmhna
Vata-hara ahara-vihara
Mridu abhyanga with taila
📌 UPASHAYA (Relieving factors)
Snigdha, usna upakrama
[Content not recoverable — formatting error in source]
Svedana
Shamana sneha
Basti (anuvasana + niruha)
📌 ANUPASHAYA (Aggravating factors)
Ruksa, sitaa, laghu ahara
Vata-vardhaka vihara (wind exposure, fasting, over-exertion)
Ati-vyayama
Dugdha-viruddha ahara
Vegadharana</t>
  </si>
  <si>
    <t>Taila pana (maha-narayana, dhanvantara taila)
Mridu virechana
Snehana-swedana
Basti (pancakarma main therapy)
Mamsa-rasa, yusha for brmhna
Rasayana for dhātu-poshana</t>
  </si>
  <si>
    <t>Basti – Anuvāsana + Niruha (main for ādyavāta)
Kaya-seka (pizhichil) with medicated taila
Kati-vasti / Greeva-vasti / *Janu-vasti depending on sthana
Matra basti in chronic dhatu-ksaya
📌Abhyanga with:
Mahanarayana taila
Balataila
Dhanvantara taila
Sahacharadi taila
📌Shamana ausadha
Dashamoola kwatha
Eranda taila
Rasna saptaka kwatha
Yogaraja guggulu
Mahayogaraja guggulu
🛑https://chat.whatsapp.com/BdWPi4q8r5v9FubOjpBHnn</t>
  </si>
  <si>
    <t>KARNA PALI</t>
  </si>
  <si>
    <t>(Causes)
Abhighata (trauma to ear cartilage)
Ati-sitaa / ati-usna exposure
Jalakrida(water entry → infection)
Vega-dharana (suppressing sneezing/cough)
Krimi (infection)
Dhuma-rajah-sevana (dust/smoke exposure)</t>
  </si>
  <si>
    <t>(Premonitory symptoms)
Mild ear discomfort
Tenderness on touching pinna
Feeling of warmth or heaviness
Localised itching
Mild swelling beginning</t>
  </si>
  <si>
    <t>(Symptoms)
sotha (swelling of pinna)
Raga (redness)
Daha (burning sensation)
Ruja (pain)
Stambha (stiffness of pinna)
Puya srava (in severe infection)
Karna-pali vikrti (deformity if chronic)</t>
  </si>
  <si>
    <t>Vital signs: Temperature, pulse, BP, respiratory rate.
General appearance: Any distress, dehydration, anemia, cachexia.
Skin: Rashes, eczema, psoriasis.
Lymph nodes: Preauricular, postauricular, cervical lymphadenopathy.
Nutritional status.</t>
  </si>
  <si>
    <t>A. ENT Examination (Focus)
Inspection
Redness, swelling, deformity of pinna
Scaling, crusting, vesicles, fissures
Discharge from external ear
Trauma marks, insect bite, cellulitis signs
Palpation
Tenderness over pinna, tragus, mastoid
Local temperature rise
Fluctuation (suggesting abscess)
Skin thickening
Otoscopy
External auditory canal condition
Wax, fungal debris, edema
Tympanic membrane appearance
Hearing Tests
Rinne test
Weber test
Pure tone audiometry (if hearing loss suspected)
B. Systemic
Neurological: Facial nerve function (if severe swelling).
Dermatological: Skin disorders spreading to ear.
Endocrine: Diabetes evaluation (risk of infections).</t>
  </si>
  <si>
    <t>Basic Tests
Complete blood count (CBC) – infection/inflammation
ESR / CRP – severity of inflammation
Random blood sugar / HbA1c – diabetes screening
Microbiology
Ear swab culture &amp; sensitivity – bacterial/ fungal identification
KOH smear – fungal hyphae (otomycosis)
Imaging (if complications suspected)
Ultrasound soft tissue – abscess
CT temporal bone – cellulitis spreading, perichondritis
MRI – rare, for necrotizing infections / cartilage involvement
🛑https://chat.whatsapp.com/BdWPi4q8r5v9FubOjpBHnn</t>
  </si>
  <si>
    <t>Otitis externa
Perichondritis of pinna
Cellulitis of pinna
Chondrodermatitis nodularis helicis
Contact dermatitis
Atopic dermatitis
Psoriasis of pinna
Eczema of external ear
Herpes zoster oticus
Insect bite reaction
Traumatic hematoma of pinna
Auricular abscess</t>
  </si>
  <si>
    <t>Nidana → Vata-Pitta prakopa
Avarana &amp; sanga in karna pali srotas
Rakta dusti due to trauma/infection
Local sotha, raga, daha appear
If Kapha association → suppuration</t>
  </si>
  <si>
    <t>Snehana (oil applications)
Svedana (mild fomentation)
Raktapitta-hara measures
Krimighna therapy in infected cases
sothahara management (anti-inflammatory)
Kasaya dhara / local lepa
Nasya if associated with śiroroga</t>
  </si>
  <si>
    <t>(Relieving factors)
[Content not recoverable — formatting error in source]
Mild oiling (tilataila, ksheerabala)
Keeping ear dry
Anti-inflammatory herbal pastes
Rest and avoiding trauma</t>
  </si>
  <si>
    <t>AGNI DAGDHA VRANA</t>
  </si>
  <si>
    <t>Exposure to cold wind
Touching/pressing the pinna
Water exposure
Spicy/oily food increasing pitta
Aggressive cleaning of ears
Local therapies
Taila abhyanga with:
Ksheerabala taila
Mahamasha taila
Balasvagandhadi taila
Nirgundi taila
Lepa:
Nirgundi lepa
Arka patra lepa
Pariseka / Dhara with:
Dashamoola kwatha
Nimbadi kwatha (if infection)
Internal drugs (examples)
Guggulu preparations (Yogaraja, Kaishora)
Punarnavadi kashaya
Nimbamritadi kashaya
Triphala guggulu
Mahatiktaka ghrita (pitta-rakta involvement)
If suppurative / traumatic
Shodhana &amp; Ropana tailas
Raktamokshana (siravyadha) in severe śotha (as per classical indications)
🛑https://chat.whatsapp.com/BdWPi4q8r5v9FubOjpBHnn</t>
  </si>
  <si>
    <t>(Causes)
Direct contact with fire/flame
Hot liquids (ushna drava)
Hot metals (tapta loha)
Excessive heat exposure
Agantuja (external trauma by heat)</t>
  </si>
  <si>
    <t>Burning sensation (daha)
Mild redness (rakta varna)
Local pain (sula)
Tenderness (sparsha asahyata)</t>
  </si>
  <si>
    <t>(Symptoms)
Blister formation (pidaka / sphota)
Severe burning pain
Black/charred area (krishna varṇa) in deeper burns
Oozing (srava)
Swelling (śotha)
Slough / necrosis in severe cases</t>
  </si>
  <si>
    <t>Vital signs: Temperature, Pulse, Respiration, BP
Assessment for pain, dehydration, fatigue
Check for fever, chills (sign of infection)
Observe general appearance: paleness, sweating, distress
Nutritional status, hydration status</t>
  </si>
  <si>
    <t>1. Local Examination of Burn Wound
Degree of burn (depth):
Superficial (1st degree)
-Partial thickness (2nd degree)
Full thickness (3rd degree)
Extent of burn – TBSA % (Rule of 9s / Lund-Browder chart)
Color: red, pale, charred
Presence of blisters, slough, eschar
Check capillary refill, sensation, bleeding
Signs of infection: pus, foul smell, increased pain
2. Respiratory System
Look for inhalation injury:
Soot in nostrils
Hoarseness
Breathing difficulty
3. Cardiovascular System
Tachycardia (common in burns), hypotension (severe burns)
4. Renal System
Monitor urine output for dehydration or shock</t>
  </si>
  <si>
    <t>CBC – WBC ↑ if infection, Hb status
CRP / ESR – inflammation
RBS – especially in stressed or diabetic cases
Serum electrolytes – Na⁺, K⁺, Cl⁻
Renal function tests – urea, creatinine
LFT – if needed
Wound culture &amp; sensitivity – if infection suspected
Urine routine – dehydration, myoglobinuria (severe burns)
Additional Tests (if required)
X-ray / CT for inhalation injury or deeper tissue involvement
Arterial blood gas (ABG) in suspected respiratory issues
🛑https://chat.whatsapp.com/BdWPi4q8r5v9FubOjpBHnn</t>
  </si>
  <si>
    <t>Friction burn
Chemical burn
Electrical burn
Radiation burn
Scald burn (hot liquid injury)
Contact dermatitis (acute)
Cellulitis
Sunburn</t>
  </si>
  <si>
    <t>Agni (heat) → Pitta vitiation
Ruksha–Ushna guna damage Vata + Rakta dushti
Digdha mamsa → vrana utpatti
Srotodusti →  vrana vriddhi, daha, srava</t>
  </si>
  <si>
    <t>Shita upachara (cooling measures)
Pitta–Rakta shamana
Vata anulomana
Vrana shodhana &amp; ropana
Pain relief &amp; inflammation reduction
Prevent infection &amp; promote healing</t>
  </si>
  <si>
    <t>(Relieving Factors)
Cold applications
Ghee-based preparations
Ropana taila
Madhura–Sheeta dravya
Anti-inflammatory herbs</t>
  </si>
  <si>
    <t>Heat exposure
Spicy, sour, hot foods
Rubbing or pressure over wound
Dryness/air exposure
[Content not recoverable — formatting error in source]</t>
  </si>
  <si>
    <t>a. Shita Aushadha
Cold water wash
Cold pastes (Siktha / Chandana)
b. Shodhana
Honey
Ghrita
Triphala kalka
c. Ropana
Jatyadi taila
Kumari gel
Shatavari ghrita
d. Diet
Sheeta, madhura, snigdha ahara
Avoid pitta-aggravating food</t>
  </si>
  <si>
    <t>🔹 1st Degree Burn (Rakta Dagdha / Twak Dagdha)
Cold water irrigation
Chandana + Usheera lepa
[Specific Ayurvedic treatment, formulation or procedure]
🔹 2nd Degree Burn (Mamsa Dagdha – with blisters)
Do not rupture blisters
Shatadhauta ghrita
Madhu + Ghrita application
Ropana taila (Jatyadi / Murivenna)
🔹 3rd Degree Burn (Severe, deeper tissues)
Vrana shodhana (Triphala kwatha)
Vrana dhavana (Panchavalkala)
Ropana: Jatyadi ghrita, Yashtimadhu ghrita
If slough: Lodhra, Haridra, Daruharidra kalka
Internal: Ghee preparations (Tikta ghrita)
🛑https://chat.whatsapp.com/BdWPi4q8r5v9FubOjpBHnn</t>
  </si>
  <si>
    <t>GHILAYU VRANA</t>
  </si>
  <si>
    <t>(Causes)
Kapha-pitta prakopa
Ati-snigdha, guru, abhishyandi ahara
Kleda vardhaka ahara (curd, fish, milk + jaggery combinations)
Aalasya, divaswapna
Poorly cleaned wound / retained foreign body
Infection-prone unhygienic conditions</t>
  </si>
  <si>
    <t>Mild kandu
Slight gaurava around wound area
Manda vedana
Dampness / moisture feeling
Pidaka formation (mild pustules)
(Clinical features)
Ghana-picchila srava (thick, slimy, sticky discharge)
Kapha-pitta varna srava (yellowish-white)
Shopha, kandu
Manda vedana
Guru, manda-ushna sparsha
Slow healing tendency
Bad smell (due to kleda)</t>
  </si>
  <si>
    <t>General appearance
Vital signs: Pulse, BP, Temperature, RR
Hydration status
Pallor, icterus
Lymph node enlargement
Nutritional status
Presence of systemic infection signs: fever, malaise, tachycardia
📌SYSTEMIC / WOUND EXAMINATION
Wound size, shape, depth
Nature of slough (yellow/white sticky coating)
Discharge: amount, colour, odour
Surrounding skin: induration, edema, discoloration
Tenderness &amp; pain
Signs of infection: warmth, erythema, purulence
Granulation tissue quality
Presence of necrotic tissue
Wound margin condition
Peripheral pulses (if limb wound)</t>
  </si>
  <si>
    <t>CBC (↑WBC in infection, anemia severity)
ESR / CRP
Blood sugar levels, HbA1c
Wound swab culture &amp; sensitivity
Serum electrolytes
LFT / RFT (if chronic / systemic involvement)
Doppler study (if vascular insufficiency suspected)
📌OTHER MODERN EVALUATIONS
X-ray (to rule out osteomyelitis)
MRI/USG (deep tissue involvement)
🛑https://chat.whatsapp.com/BdWPi4q8r5v9FubOjpBHnn</t>
  </si>
  <si>
    <t>Diabetic ulcer
Venous stasis ulcer
Arterial ischemic ulcer
Pressure ulcer
Pyogenic wound
Fungal wound infection
Necrotizing soft tissue infection (early phase)
Chronic non-healing traumatic ulcer
Vasculitic ulcer
Malignant ulcer (Marjolin ulcer)</t>
  </si>
  <si>
    <t>Kapha &amp; pitta → sanga + kleda vriddhi
Kleda → dushta vrana formation
Medo-mamsa dushti → delayed granulation
Pitta → srava, varna parivartana
Kapha → itching, heaviness, shaithilya
Overall: kleda-dominant, kapha-pitta dushti producing a chronic, slimy, poorly healing wound</t>
  </si>
  <si>
    <t>Kleda shoshana → ruksha, lekhana, stambhana
Vrana shodhana &amp; ropana
Kapha-pitta hara chikitsa
Local + internal management</t>
  </si>
  <si>
    <t>(Relieving factors)
Ruksha, tikta, katu dravya
Kleda-shoshana lepa
Prakshalana with *trikatu-tiktaka kashaya
Proper drainage of thick discharge
Good hygiene &amp; dryness of wound area</t>
  </si>
  <si>
    <t>Snigdha, guru ahara
Excess ghee, curd, jaggery, fish
Moist wound dressing
Day sleep
Oily applications
Exposure to damp environment</t>
  </si>
  <si>
    <t>Shodhana:
Triphala, Panchavalkala, Nimba, Aragwadha kwatha dhavana
Lekhna:
Trikatu, Triphala churna, *Daruharidra
Shoshana:
Yava, Kulattha, Musta yoga
Internal medication:
Guduchi, Nimba, Patola, Musta, Triphala
Bandhana:
Dry, breathable dressings
Kaphaja dominance:
Ruksha-lepa: Trikatu-Triphala-Daruharidra lepa
Kshaudra + Daruharidra lepa
Pittaja dominance:
Chandana-Usheera-Lodhra lepa
Panchavalkala parisheka
If excessive discharge:
Yava-Kulattha churna + honey lepa
Triphala-Guggulu internally
📌If infection sign:
Nimba-Panchatiktaka ghrita / Kashaya
Slow-healing Vrana:
Jatyadi taila / Durvadi taila for ropana (after shodhana)
🛑https://chat.whatsapp.com/BdWPi4q8r5v9FubOjpBHnn</t>
  </si>
  <si>
    <t>GATRA SADHANAM</t>
  </si>
  <si>
    <t>(Causes)
Aghanam / Abhighāta – trauma to limbs (Su. Ni. 9).
Ati-bharavahana – lifting heavy weights.
Vishama cheshta – awkward movements.
Vyayama ati – excessive exercise.
Dourbalya – muscle exhaustion.
Reference – Suśruta Saṃhitā, Nidanastana 9 (Vrana Nidanam).</t>
  </si>
  <si>
    <t>(Premonitory signs)
Mild pain in the limb.
Stiffness / fatigue.
Local tenderness.
Heaviness of gātra.</t>
  </si>
  <si>
    <t>(Clinical features)
Severe pain on movement.
Swelling of limb.
Difficulty in using the limb.
Warmth, tenderness.
Possible hematoma / muscle fibre disruption.</t>
  </si>
  <si>
    <t>Vital signs: BP, pulse, temperature, RR
General appearance: swelling extent, symmetry
Body weight: check for sudden gain
Pallor, cyanosis, jaundice
Edema type: pitting / non-pitting
Skin changes: color, texture, warmth, ulceration
Hydration status
Lymph node examination</t>
  </si>
  <si>
    <t>1. Cardiovascular
JVP raised / normal
Apex beat
Heart sounds, murmurs
Peripheral pulses
Signs of heart failure (pedal edema, hepatomegaly)
2. Respiratory
Breath sounds
Basal crepitations (pulmonary edema)
3. Abdominal
Liver size (hepatomegaly)
Ascites
Renal angle tenderness
4. Thyroid
Signs of hypothyroidism (myxedema)
5. Musculoskeletal / Local limb exam
Local tenderness
Inflammation signs
Limb circumference comparison
Varicosities
Lymphatic obstruction signs</t>
  </si>
  <si>
    <t>Basic Blood Tests
CBC
ESR / CRP
LFT (albumin, bilirubin)
KFT (urea, creatinine)
Thyroid profile – TSH, T3, T4
Blood glucose
Serum electrolytes
Special Tests
Urine analysis – proteinuria (nephrotic syndrome)
BNP / Pro-BNP – heart failure
Serum albumin levels
Lipid profile (nephrotic syndrome)
Imaging
Chest X-ray (heart failure, pleural effusion)
ECHO (cardiac cause)
Venous Doppler (DVT, venous insufficiency)
Ultrasound abdomen (ascites, renal/liver pathology)
Lymphoscintigraphy (lymphedema – rarely)
🛑https://chat.whatsapp.com/BdWPi4q8r5v9FubOjpBHnn</t>
  </si>
  <si>
    <t>Systemic Causes
Congestive heart failure
Chronic kidney disease
Nephrotic syndrome
Liver cirrhosis
Hypothyroidism (Myxedema)
Severe anemia
Protein-energy malnutrition
Deep vein thrombosis (DVT)
Chronic venous insufficiency
Lymphedema
Cellulitis
Traumatic edema
Allergic edema / angioedema
Drug-induced edema (steroids, CCBs, NSAIDs)
Pregnancy-related edema
Idiopathic edema</t>
  </si>
  <si>
    <t>Bahya nidana → Mamsa-sonita dusana → Gatra marmas + snayu mamsa ksata → sotha + ruja→ Vrana formation.</t>
  </si>
  <si>
    <t>(from Su. Chikitsa 1)
Sodhana – cleaning of wound.
Ropana – healing measures.
sotha hara – reduce inflammation.
Lepa / Upanaha with sothahara drugs.
Bandhana – proper dressing.
Sneha-sveda in chronic stage.</t>
  </si>
  <si>
    <t>(Relieving factors)
Rest to limb.
Warm poultice (upanāha).
Mrdu sveda.
Anti-inflammatory pastes.</t>
  </si>
  <si>
    <t>Continuous movement of limb.
Lifting weights.
Cold exposure.
Tight bandaging.</t>
  </si>
  <si>
    <t>Raktastambhana if active bleeding/haematoma.
Bandhana with support to immobilize limb (Su. Ci. 1).
sothahara lepa – Dashanga lepa, Panchavalkala kvatha parisheka.
Pain relief – Eranda taila, Nirgundi patra upanaha.
If suppuration → Vraṇa sodhana with Triphala, Panchavalkala.
Ropana – Jatyadi taila, Madhu ghrita, Yashtimadhu ghrita.
Physiotherapy stage – mild snehana + sveda once acute pain settles.
🔸REFERENCES
Susruta Saṃhita– Nidanastana 9 (Vrana Nidanam)
Susruta Samhita – Chikitsastana 1 (Vrana Chikitsa)
Astanga Hrdaya – Sutrasthana 28 (Vranas)
🛑https://chat.whatsapp.com/BdWPi4q8r5v9FubOjpBHnn</t>
  </si>
  <si>
    <t>TWAK VALI</t>
  </si>
  <si>
    <t>(Causes)
Vata prakopa (Ruksha, Sheeta, Laghu ahara)
Ativyayama, kshaya (tissue depletion)
Aging – Jara
Alpahara, dhatu kshaya
Ati-manasa vegadharana, stress
Excess washing with hot/cold water
Ruksha udvartana/skin dryness
Reference: Charaka, Sushruta – Vata vriddhi lakshanas</t>
  </si>
  <si>
    <t>(Prodromal signs)
Twak rukshata (dry skin)
Kharata
Sukshma rekha pradurbhāva
Twak sithilata (loss of elasticity)</t>
  </si>
  <si>
    <t>(Clinical features)
Vali (linear folds/wrinkles on skin)
Twak sithilata, parushata
Twak shithilam + vivarnata
Vata-dominant shrivelling of skin
Comparable to: early aging wrinkles</t>
  </si>
  <si>
    <t>General Appearance – dryness, dullness, visible wrinkles/lines
Skin Texture – rough/smooth, hydration level
Skin Turgor Test – elasticity reduction
Color Changes – pallor, hyperpigmentation, tanning
Nutritional Status – BMI, signs of vitamin deficiency
Hydration Status – dry mucosa, reduced skin turgor
Hair &amp; Nail Examination – brittleness, thinning
Edema – periorbital/pedal if any systemic cause
Facial Assessment – accentuated lines on forehead, crow’s feet, nasolabial folds</t>
  </si>
  <si>
    <t>A. Dermatological System
Epidermal thinning
Loss of collagen &amp; elastin
Photo-ageing signs
Sebum reduction
B. Endocrine System
Thyroid abnormalities
Cortisol excess (stress-related changes)
C. Nutritional Evaluation
Protein deficiency
Vitamin A, C, E deficiencies
Iron, zinc deficiency
D. Gastrointestinal System
Malabsorption signs
Chronic digestive issues affecting skin health
E. Nervous System
Stress markers, sleep disturbance effects on skin</t>
  </si>
  <si>
    <t>Basic Tests
CBC – anemia, nutritional deficiency
LFT – metabolic issues affecting skin
RFT – dehydration, systemic illness
Fasting Blood Sugar – diabetes-related skin aging
ESR/CRP – inflammation
Vitamin &amp; Mineral Profile
Vitamin A
Vitamin C
Vitamin E
Vitamin B12
Serum Zinc
Serum Iron / Ferritin
Hormonal Profile
TSH, T3, T4 – thyroid dysfunction
Cortisol – stress-related skin degeneration
Sex Hormones (Estrogen/Testosterone) – age-related decline
Dermatology-Specific Tests
Skin hydration assessment (Corneometer)
Skin elasticity measurement (Cutometer)
Wood’s Lamp Examination – pigmentation, dryness mapping
🛑https://chat.whatsapp.com/BdWPi4q8r5v9FubOjpBHnn</t>
  </si>
  <si>
    <t>Chronological Ageing
Photo-ageing (Sun-induced wrinkles)
Dehydration Dermatitis
Xerosis
Atopic Dermatitis (mild chronic dryness)
Seborrheic Dermatitis (dry/oily folds)
Nutritional Deficiency Dermatoses
Hypothyroidism (myxedema dry skin folds)
Cushing’s Syndrome (skin thinning, line formation)
Early Actinic Damage
Diabetic Skin Changes
Eczema (chronic lichenification mimicking lines)</t>
  </si>
  <si>
    <t>Nidana → Vata vriddhi
Rasa–rakta–mamsa dhatu kshaya
Twak dushya involvement → srotodushti (sankocha + rukshata)
Twak sithilata → folds → Vāli utpatti</t>
  </si>
  <si>
    <t>Vatahara chikitsa
Brimhana + Snigdha aushadha &amp; ahara
Rasayana sevana
Abhyanga + Mridu swedana
Dinacharya (twak paripalana)
Nidana parivarjana</t>
  </si>
  <si>
    <t>(Relieving factors)
Snigdha abhyanga (Taila: Ksheerabala, Tiktaka, Kumkumadi)
Swedana
Rasayana like Amalaki, Haritaki, Yashtimadhu
Proper sleep
Snigdha, guru, madhura ahara</t>
  </si>
  <si>
    <t>Ruksha dravya sevana
Ati-vyayama
Stress, ratri-jagarana
Excess sun/heat exposure
Dry cold climates
Frequent cleansing of skin with soaps
a) Bahya Chikitsa
(External therapies)
Abhyanga: Kumkumadi taila, Nalikera taila, Tiktaka ghrita
Lepa: Chandana, Yashtimadhu, Lodhra, Manjishta
Mukhalepa / Twak rasayana lepa
Shashtika Shali Pinda Sweda
Ksheera dhara (for twak snigdhata)
b) Antarika Chikitsa (Internal)
Rasayana: Amalaki, Guduchi, Shatavari, Ashwagandha
Medhya &amp; Vatahara: Ghrita preparations
Mansarasa, Dugdha, Gritha
Arogyavardhini (twak quality improvement)
c) Panchakarma
Mridu Virechana
Basti (Sneha + Niruha) for Vatahara
Vata balancing therapies
📌 Reference
Charaka Samhita – Vata vriddhi, Jara lakshana
Sushruta Samhita – Twak sara, Twak vikara &amp; aging features
Ashtanga Hridaya – Vata prakopa, Ruksha twak, Jara processes
Rasayana Adhyaya – skin rejuvenation
🛑https://chat.whatsapp.com/BdWPi4q8r5v9FubOjpBHnn
09/12/2025, 20:44 - +91 95446 87331: This message was deleted
09/12/2025, 20:48 - +91 95446 87331: This message was deleted</t>
  </si>
  <si>
    <t>HRIDH SHOOLAM</t>
  </si>
  <si>
    <t>(Etiology)
Ati-vyayama (excess exercise) – Su. Ni. 6
Ruksa-annapana
Sita-ambu sevana
Vegadharana (suppression of natural urges)
Mano-vegas (krodha, soka, bhaya) – A.H. Ni. 9
Kapha-vata prakopa factors
Aama utpatti causes</t>
  </si>
  <si>
    <t>(Premonitory Signs)
Hridaya gaurava
Svasa kricchrata
Hrid-sthana ayasaprapta vedana
Sthaimitya (stiffness in chest)
Uro-gatra-sula</t>
  </si>
  <si>
    <t>(Symptoms)
Tīvra hrid-vedana/ sucividdha iva sula – Su. Ni. 6
Guruta, daurbalya
Pravepana (trembling)
Daha in the chest
Hikka, svasa, kasa
Amlodgara, adhmana (if aama association)
Radiation to bahu (arm), prshta (back)</t>
  </si>
  <si>
    <t>Vital signs:
Pulse rate, rhythm
Blood pressure
Respiratory rate
Temperature
Oxygen saturation
General appearance:
Pallor
Cyanosis
Sweating / clamminess
Anxiety
Edema (pedal)
Build &amp; nourishment: Underweight/obesity
Skin &amp; mucosa:
Pallor → anemia
Icterus → hepatobiliary cause
Central cyanosis → cardiac/respiratory compromise</t>
  </si>
  <si>
    <t>A. Cardiovascular System
Inspection: Precordial bulge, visible pulsations
Palpation:
Apex beat location
Thrills
Parasternal heave
Percussion: Cardiac borders
Auscultation:
S1, S2 character
Added sounds (S3/S4)
Murmurs (systolic/diastolic)
Pericardial rub
B. Respiratory System
Breath sounds
Crackles (pulmonary edema)
Wheeze
C. Gastrointestinal System
Epigastric tenderness
Hepatomegaly
D. Musculoskeletal System
Chest wall tenderness
Costochondral pain
E. Nervous System
Anxiety features
Autonomic symptoms</t>
  </si>
  <si>
    <t>A. Blood Tests
CBC – anemia, infection
Cardiac biomarkers:
Troponin I/T
CK-MB
Lipid profile
RBS / HbA1c
Renal function tests: Urea, Creatinine
Electrolytes (Na⁺, K⁺, Ca²⁺)
Inflammatory markers: CRP, ESR
B. Cardiac-Specific Tests
ECG (12-lead)
Echocardiography
Chest X-ray
TMT / Stress test
Coronary angiography / CT angiography
* Other tests depending on cause
D-dimer
ABG
Thyroid profile
🛑https://chat.whatsapp.com/BdWPi4q8r5v9FubOjpBHnn</t>
  </si>
  <si>
    <t>Cardiac Causes
Myocardial infarction
Unstable angina
Stable angina
Pericarditis
Myocarditis
Aortic stenosis
Aortic dissection
Hypertrophic cardiomyopathy
Respiratory Causes
Pulmonary embolism
Pneumothorax
Pleuritis</t>
  </si>
  <si>
    <t>Nidana →
Vata prakopa (especially prana &amp; vyana vayu) →
Stambhana / sanga in hṛidaya marga →
Kapha + ama → srotorodha →
Vata avarana →
Tivra hrid-sula, svasa-kricchrata, gaurava.</t>
  </si>
  <si>
    <t>Vata-kapha hara cikitsa
Deepana–pacana
Srotoshodhana
Snehana (mild) + Svedana
Hridya dravya sevana (Arjuna, Pushkarmoola etc.)</t>
  </si>
  <si>
    <t>(Relieving Factors)
Usna-dravya &amp; usna-sveda
Manda ahara
Hṛidya kasaya (Arjuna, Draksha)
Gentle abhyanga
Lepa on chest with uṣṇa dravyas</t>
  </si>
  <si>
    <t>sita-jala
Atipravrtta vyayama
Guru, manda, ama-producing food
Ati-soka, bhaya, krodha
Lying down immediately after meals</t>
  </si>
  <si>
    <t>Amopashamana (if ama present)
Vata-anulomana (Triphala, castor oil mild dose)
Hridya ghrita like Arjuna Ghrita
Dhoomapana (mild)
Sirodhara (mano-vaha support)
a. Vataja Hrid sulam
Dashamoola kwatha
Bala–Ashwagandha preparations
Sneha–sveda
Hridya taila abhyanga
b. Kaphaja Hrid sulam
Trikatu + Hridya kasaya
Ushna sveda
Langhana, Deepana–Pacana
Vamana (when clearly indicated) – A.H. Ch. 4
c. Ama-associated Hrid sulam
Shunthi, Pippali, Musta
Amapachana with Panchakola
Langhana + Tikshna-svedana
d. Sannipataja / Severe Type
Combined Vata-kapha hara
Arjuna + Pushkarmoola preparations
Niruha basti with Hridya dravya
Main References
Susruta Samhita – Nidanasthana 6 (Uras roga nidana)
Astanga Hridayam – Nidanasthana 9 (Uras roga)
Charaka Samhita – Chikitsasthana (Hridroga sections)
Bhavaprakasa – Hridroga prakarana
🛑https://chat.whatsapp.com/BdWPi4q8r5v9FubOjpBHnn
11/12/2025, 23:33 - +91 95446 87331: This message was deleted
11/12/2025, 23:35 - +91 95446 87331: This message was deleted</t>
  </si>
  <si>
    <t>HRID ADHOGATA AMLAPITTAM</t>
  </si>
  <si>
    <t>(Causes)
Atyamla sevana
Ati-katu, lavana, vidahi ahara
Viruddhahara
Ajeerna bhojana
Diva-svapna
Ratri-jagarana
Krodha, śoka
Excess tea/coffee, spicy food (modern correlation)
Reference: Madhava Nidāna – Amlapitta Nidāna</t>
  </si>
  <si>
    <t>(Premonitory signs)
Utklesa of pitta
Amlodgara
Avipaka
Gaurava
Uro-vidaha
Daurbalya
Arochaka</t>
  </si>
  <si>
    <t>(Clinical features)
Amlodgara (sour belching)
Hrid-daaha / Hrid-kanthadaaha
Hrid-shoola
Avipaka
Tikta-amlapitta taste in mouth
Kasa, svasa
Klama
Udgara with sour smell
Nausea/vomiting (adhoga type → vomiting with sour/bitter content)
Reference: Madhava Nidana Amlapitta Laksana</t>
  </si>
  <si>
    <t>General appearance: Pallor, dehydration (if vomiting/diarrhoea), fatigue
Vital signs:
Pulse – normal/slightly increased
BP – normal/low (if dehydration)
Temperature – usually normal
Build &amp; nutrition: May show poor appetite or weight loss
Tongue: Coated tongue (acid regurgitation, indigestion)
Hydration status: Dry mucosa, sunken eyes (if severe vomiting/diarrhoea)
Odour: Acidic breath sometimes present</t>
  </si>
  <si>
    <t>A. Gastrointestinal System
Inspection: Distension may be present
Palpation:
Epigastric tenderness
Left hypochondriac/umbilical tenderness (acid irritation)
Percussion: Usually normal
Auscultation: Hyperactive bowel sounds in some cases
B. Cardiovascular System
Mostly normal; tachycardia if dehydrated
C. Respiratory System
Normal; acid reflux may rarely lead to mild throat irritation
D. CNS Examination
Normal; weakness if chronic vomiting</t>
  </si>
  <si>
    <t>(Use modern clinical evaluation for acid-peptic disorders)
Basic Tests
CBC: For anemia, infection
RFT: Electrolyte imbalance if vomiting (Na⁺, K⁺, Cl⁻ changes)
LFT: Rule out associated hepatic issues
Serum Amylase/Lipase: If pain mimics pancreatitis
Specific Tests
H. pylori Tests:
Urea breath test
Stool antigen test
Rapid urease test (during endoscopy)
Upper GI Endoscopy:
Esophagitis
Gastritis
Duodenitis
Ulcers
Acid-induced mucosal erosions
Stool Routine: Occult blood
Ultrasound Abdomen: To rule out gallbladder/pancreatic pathology
Advanced Tests (if needed)
pH Monitoring (24-hour): Acid reflux assessment
Esophageal manometry: Motility disorders
🛑https://chat.whatsapp.com/BdWPi4q8r5v9FubOjpBHnn</t>
  </si>
  <si>
    <t>1. Gastroesophageal Reflux Disease (GERD)
2. Gastritis (Acute/Chronic)
3. Peptic Ulcer Disease (PUD)
4. Duodenitis
5. Functional Dyspepsia
6. Hiatal Hernia
7. Esophagitis (Reflux / Infective)
8. Gallbladder Dyskinesia
9. Acute Gastroenteritis
10. Pancreatitis (early stage)
11. Cyclic Vomiting Syndrome
12. Food Intolerance / Food Poisoning</t>
  </si>
  <si>
    <t>1. Pitta prakopa →
2. Amla + Vidaha increase →
3. Ama + annarasa dusana
4. Agnimandya → impaired digestion
5. Drava pitta moves adhomarga
6. Irritates Hridaya, Amasaya →
7. Produces Amlodgara, Hriddaha, Hridsoola
Dusya: Rasa, Rakta
Srotas: Annavaha, *Rasavaha
Srotodushti: Sanga + Prapti</t>
  </si>
  <si>
    <t>Agnidipana – Trikatu, Chitraka
Pachana – Shunthi, Musta
Pitta-shamana – Amalaki, Yashtimadhu
Amapachana – Lashuna siddha ghrita (mild)
Virechana – Mridu virechana with Trivrit lehya
Light, easily digestible diet
Reference: Charaka Chikitsa – Amlapitta Chikitsa siddhānta</t>
  </si>
  <si>
    <t>(Relieving factors)
Cold milk
Ghee
Light diet (mand, peya, yavagu)
Yashtimadhu, Amalaki
Avipattikara churnam
Avoiding spicy, sour foods</t>
  </si>
  <si>
    <t>(Aggravating factors)
Spicy, sour, oily foods
Coffee/tea
Fasting and overeating
Day sleep
Night awakening
Stress
Smoking
(Specific management for Hrid Adhoga Amlapitta)
Yashtimadhu ksheera paka
Amalaki churna + guda
Kamdugdha rasa
Sutshekhara rasa
Avipattikara churna
Draksha rasa / Drakshadi Kashayam
Shatadhouta ghrita internally (micro-doses)
Takra-prayoga (thin buttermilk)
Virechana with trivrit, drakshadi yoga
Pitta-shamana gritas – Dadimadi ghrita, Yashtimadhu ghrita
🛑https://chat.whatsapp.com/BdWPi4q8r5v9FubOjpBHnn
12/12/2025, 13:04 - Dr sonu kailas k: 🛑https://chat.whatsapp.com/FL6IqtNqJIiIDWqE3RkVik
12/12/2025, 13:04 - Dr sonu kailas k: *KINDLY FORWARD THIS LINK TO YOUR COLLEGE GROUP*‼️</t>
  </si>
  <si>
    <t>URDHWAGATA AMLAPITTA</t>
  </si>
  <si>
    <t>(Causes)
(Ref: Madhava Nidana 51/4–7)
Ati-kshara, amla, katu, ushna ahara
Viruddhahara
Adhyashana (overeating), ajirna
Divaswapna
Vega-dharana
Madya sevana
Stress, irregular food habits</t>
  </si>
  <si>
    <t>(Ref: M.N. 51/8)
Utklesha
Amlodgara
Mukha amlata
Hrid kanthadaha
Gaurava
Aruchi</t>
  </si>
  <si>
    <t>(Symptoms)
(Ref: M.N. 51/9–11)
Amlodgara
Tikta-amlapitta udgāra
Hrit-kantha daha
Chhardi (vomiting) – sour/bitter
Urdhva-vega of amla pitta
Utklesha
Klama, aruchi
Bhrama
(Key: sour reflux, burning chest-throat, nausea, vomiting)</t>
  </si>
  <si>
    <t>Vital signs:
Pulse – normal/slightly increased
BP – usually normal
Respiration – normal
Temperature – afebrile
General appearance:
Acid regurgitation discomfort
Occasional nausea/vomiting
Sour/acidic taste in mouth
Hydration status: Check for mild dehydration if vomiting present
Pallor / Icterus: Usually absent
Tongue: Coated tongue
Halitosis: May be present
BMI: Overweight/obesity common in GERD patterns</t>
  </si>
  <si>
    <t>a. Gastrointestinal System
Inspection: Mild epigastric fullness
Palpation:
Mild epigastric tenderness
No guarding/rigidity
Percussion: Normal
Auscultation: Normal bowel sounds
b. Cardiovascular System
Normal findings; rule out cardiac causes of retrosternal discomfort
c. Respiratory System
Normal (to rule out referred symptoms)
d. Oral cavity
Dental enamel erosion (chronic regurgitation)</t>
  </si>
  <si>
    <t>Basic Tests
CBC – To rule out infection/anemia
LFT – To rule out hepatobiliary causes
RFT – If dehydration/vomiting
Specific Gastrointestinal Tests
Upper GI Endoscopy – To assess esophagitis, gastritis, reflux changes
H. pylori Tests:
Stool antigen
Urea breath test
Rapid urease test (endoscopic)
Serum electrolytes – If vomiting
pH Monitoring (24-hour Esophageal pH study) – To confirm acid reflux
Esophageal Manometry – LES pressure assessment
Imaging (if needed)
USG Abdomen – To rule out gallbladder/pancreas issues
Barium Swallow (Upper GI series) – If structural abnormalities suspected
🛑https://chat.whatsapp.com/BdWPi4q8r5v9FubOjpBHnn</t>
  </si>
  <si>
    <t>Gastroesophageal Reflux Disease (GERD)
Non-ulcer Dyspepsia
Gastritis
Peptic Ulcer Disease
Hiatal Hernia
Esophagitis
Gallbladder Disease (Cholelithiasis / Cholecystitis)
Pancreatitis (mild early pain confusion)
Functional Heartburn
Achalasia (rare confusion with regurgitation)</t>
  </si>
  <si>
    <t>(Ref: based on Charaka Chikitsa 15, M.N. 51)
Nidana → Pitta vriddhi
Mandagni → Ajirna → Amla bhava
Pitta + Ama → Amla-pitta formation
Urdhva gati due to Vata (Udanavayu prakopa)
Result → Reflux of amla pitta into kantha + mukha → Urdhvagata Amlapitta</t>
  </si>
  <si>
    <t>(Ref: C.Ci.15)
Langhana
Pachana
Vatanulomana
Sheetala chikitsa
Pitta-shamana (tikta-madhura dravya)
Antiemetic measures
Mridu virechana
Stambhana in excessive chhardi</t>
  </si>
  <si>
    <t>(Relieving Factors)
Sheetala drava (cold water)
Tikta-madhura rasa
Light food
Vatanulomana
Dugdha (cold milk), ghr̥ita
Rest, avoiding spicy/hot food</t>
  </si>
  <si>
    <t>Ushna-katu-amla food
Madya
Heavy oily food
Stress, fast eating
Lying down soon after meals
Divasvapna
Adhyashana/ajirna</t>
  </si>
  <si>
    <t>Dadimashtaka churna
Avipattikara churna
Kamadudha rasa
Sootashekhara rasa
Praval pishti
Shankha bhasma
Amalaki churna
Yashtimadhu
Guduchi
Shatadhouta ghrita
Yashtimadhu ghrita
Panchamrut parpati</t>
  </si>
  <si>
    <t>Chhardi-pradhana → Lavanabhaskara, Sutshekhara rasa, Shankha bhasma
Daha-pradhana → Praval pishti, Mukta pishti, Sheetala ghrita
Adhmana + Utklesha → Hingwashtaka, Vatanulomana
Ama-pitta → Pachana: Trikatu in small dose
Severe Pitta vriddhi → Mridu virechana (Trivrit lehya, Draksha rasa)
Reflux dominant → Yashtimadhu + Ghr̥ita
Chhardi continuous → Stambhana (cold milk, dhanyaka siddha jala)
(Ref: C.Ci.15)
🛑https://chat.whatsapp.com/BdWPi4q8r5v9FubOjpBHnn</t>
  </si>
  <si>
    <t>AMA DOSA</t>
  </si>
  <si>
    <t>(Prodromal Features)
Gauravam (heaviness)
Alasya (laziness)
Arochaka (loss of appetite)
Apakti (indigestion)
Anga-sada
Ref: Caraka Saṁhita Cikitsthanana 15</t>
  </si>
  <si>
    <t>(Clinical Features)
Srotorodha
Gaurava
Tandra
Arochaka
Apakti
Mala-sanga
sleshma-vrddhi
Daurbalya
Ref: Caraka Samhita Sutrasthanana 28</t>
  </si>
  <si>
    <t>General appearance:
Fatigue, lethargy, malaise
Loss of appetite
Feeling of heaviness in body
Vitals:
Low-grade fever
Mild tachycardia (in inflammatory states)
Tongue:
Thick white / yellow coating
Breath:
Foul smelling breath
Skin:
Dull complexion
Excessive sweating or stickiness
Bowel &amp; urine:
Constipation or loose stools
Foul-smelling stools and urine</t>
  </si>
  <si>
    <t>Gastro-intestinal system
Abdominal distension
Epigastric discomfort
Indigestion, bloating
Nausea
Musculoskeletal system
Generalized body ache
Muscle stiffness
Joint pain without deformity
Respiratory system
Heaviness in chest
Excessive mucus
Productive cough
Cardiovascular system
Mild tachycardia
Reduced exercise tolerance
Nervous system
Drowsiness
Poor concentration
Headache</t>
  </si>
  <si>
    <t>Complete blood count
Mild leukocytosis
ESR
Raised
C-reactive protein (CRP)
Elevated
Liver function tests
Mild elevation of enzymes
Lipid profile
Dyslipidemia
Blood glucose
Impaired fasting glucose
Stool examination
Indigestion, altered flora
Thyroid profile (if indicated)
Subclinical hypothyroidism
🛑https://chat.whatsapp.com/BdWPi4q8r5v9FubOjpBHnn</t>
  </si>
  <si>
    <t>Functional dyspepsia
Gastro-esophageal reflux disease
Irritable bowel syndrome
Metabolic syndrome
Hypothyroidism
Chronic fatigue syndrome
Low-grade infection
Food intolerance
Non-alcoholic fatty liver disease
Incomplete digestion and absorption
Accumulation of metabolic toxins
Gut dysbiosis
Low-grade systemic inflammation
Impaired metabolism
Increased inflammatory mediators
Oxidative stress</t>
  </si>
  <si>
    <t>NIDANA SEVANA
→ Mandagni
→ Apakva ahara rasa
→ Ama utpatti
→ Srotorodha
→ Dosa-prakopa
→ Vyadhi utpatti
Ref: Madhava Nidana – Ama Nidana</t>
  </si>
  <si>
    <t>(Relieving Factors)
Usna ahara
Langhana
Dipana–pacana dravya
Takra sevana
Usba jala pana
Ref: Caraka Samhita Sūtrasthāna 22</t>
  </si>
  <si>
    <t>Guru, snigdha ahara
Ati-bhojana
sita dravya
Divasvapna
Avyayama
Ref: Caraka Saṁhita Sutras thana 28
(General Management)
Langhana
Dipana
Pacana
Swedana (mrdu)
Tikta–kaṭu rasa pradhana ahara
Ref: Caraka Saṁhita Cikitsāsthāna 15
(Specific Treatment)
ama + Kapha → Langhana, Dipana
Ama + Pitta → Pacana, Tikta rasa
Ama + Vata → Snehapurva Dīpana–Pacana
Chronic ama → sodhana (Vamana / Virecana after pacana)
Ref:
Caraka Samhitha Cikitsasthana 15
AH. SU 13
Key Classical References
Caraka Samhita– Sutras thana 22, 28
Caraka Samhitha– Cikitsasthana 15 (ama &amp; Grahani)
Madhava Nidana – ama Nidana
AH. Su 13
🛑https://chat.whatsapp.com/BdWPi4q8r5v9FubOjpBHnn</t>
  </si>
  <si>
    <t>KARNA BHAGNAM (FRACTURE / TRAUMATIC DEFORMITY OF EAR)</t>
  </si>
  <si>
    <t>(Etiological Factors)
Traumatic causes
abhighata (direct injury)
Prahara (assault, slap, hit)
Pata (fall from height)
Vahana durghatana (road traffic accident)
Sastra / Asastra prahara (sharp or blunt trauma)
Animal bite / pull
Forceful pulling of ear ornaments
Predisposing factors
Weak asthi &amp; mamsa dhatu
Previous ear disease or surgery
Elderly age (asthi-ksaya)</t>
  </si>
  <si>
    <t>(Premonitory Symptoms)
Usually minimal due to acute nature, but may include:
Mild karna sula (ear pain)
Slight sotha (swelling)
Rakta sraava (minor bleeding)
Sensation of heaviness in ear</t>
  </si>
  <si>
    <t>(Clinical Features)
Severe karna sula (intense pain)
sotha (swelling of pinna)
Rakta srava (bleeding)
Vakrata / vikrti (deformity of ear)
Chinna / bhagna karna (torn or fractured ear)
Sparsasahyata (tenderness)
Functional symptoms
difficulty wearing ornaments
Altered ear shape
Psychological distress due to deformity
Dosa involvement
Vata pradhana → pain, deformity
Pitta anubandha → bleeding, burning
Kapha anubandha → swelling</t>
  </si>
  <si>
    <t>A. ENT Examination
External ear
Deformity of pinna
Laceration
Hematoma
Avulsion
External auditory canal
Bleeding
Edema
Foreign material
Tympanic membrane
Perforation
Hemotympanum
Hearing assessment
Whisper test
Tuning fork tests (Rinne, Weber)
Facial nerve examination
Bell’s palsy signs
B. Neurological Examination
Cranial nerve examination (especially VII &amp; VIII)
Motor and sensory system
Signs of raised intracranial pressure
C. Musculoskeletal System
Temporal bone tenderness
Mandibular movement restriction
Zygomatic arch deformity</t>
  </si>
  <si>
    <t>RADIOLOGICAL &amp; SPECIAL INVESTIGATIONS</t>
  </si>
  <si>
    <t>Complete blood count (CBC)
Blood grouping and cross-matching
Coagulation profile
Serum electrolytes
Random blood sugar
CSF analysis (if CSF otorrhea suspected)
CT scan – Temporal bone (HRCT)
CT scan – Brain
X-ray skull
MRI brain (if nerve injury suspected)
Pure tone audiometry
Impedance audiometry
Facial nerve conduction study
🛑https://chat.whatsapp.com/BdWPi4q8r5v9FubOjpBHnn</t>
  </si>
  <si>
    <t>Auricular hematoma
Pinna laceration
Temporal bone fracture
Basilar skull fracture
Tympanic membrane perforation
Ossicular chain disruption
External auditory canal fracture
Facial nerve palsy
Traumatic conductive hearing loss
Traumatic sensorineural hearing loss</t>
  </si>
  <si>
    <t>1. Abhighata to karna pradesa
2. Aggravation of Vata dosa
3. Injury to tvak, mamsa, asthi &amp; sandhi
4. Bhagna (fracture / tearing) of karna
5. Association of Pitta → bleeding
6. Association of Kapha → sotha
7. Manifestation of karna bhagna laksanas</t>
  </si>
  <si>
    <t>(Relieving Factors)
Snehana (ghrta, taila application)
Usna upacara (mild warmth)
Proper bandhana (splinting)
Rest and immobilization
Vata-samaka ahara &amp; vihara</t>
  </si>
  <si>
    <t>(Aggravating Factors)
Excess movement of ear
Exposure to śīta vāyu
Dry, cold food
Pressure on injured ear
Neglect of bandaging</t>
  </si>
  <si>
    <t>1. Bhagna sthapana
Correction of deformity manually
Bringing torn or displaced parts to normal position
2. Bandhana
Sthagika / Gophana bandhana
Ear immobilization using soft padding
3. Shotha &amp; Vedhana hara
sita pradeha initially (if bleeding)
Later usna upanaha
4. Dosa samana
Vata-pitta samaka measures
Light, unctuous diet</t>
  </si>
  <si>
    <t>Ghrta (Go-ghṛta)
Narayana taila
Bala taila
Maha visagarbha taila
Yastimadhu ghrta</t>
  </si>
  <si>
    <t>1. Karna Sandhana Chikitsa
Suturing torn ear margins
Alignment of cartilage and skin
Described by Susruta for ear injuries
2. Local applications
Ghṛta lepa for healing
Madhuchistaa yukta lepa for wound protection
3. Bandaging
Non-tight, well-padded bandhana
Regular dressing changes
4. If suppuration develops
sodhana (cleansing)
Ropana dravyas application
5. After healing
Abhyanga with medicated taila
Gentle ear massage to restore shape
REFERENCES
Susruta Samhita – Chikitsa Sthana (Bhagna Chikitsa)
Susrutha samhitha – salya Sthana
Dalhana commentary
🛑https://chat.whatsapp.com/BdWPi4q8r5v9FubOjpBHnn</t>
  </si>
  <si>
    <t>YONI VIDRADHI (योनि विद्रधि)</t>
  </si>
  <si>
    <t>(Etiology)
Ati-maithuna (excessive sexual activity)
Ruksa, usna, katu, amla ahara sevana
Vega-dharana (suppression of natural urges)
Yoniksata (trauma to genital tract)
Prasava-pida(childbirth injury)
Dosa prakopa – mainly Pitta &amp; Rakta, sometimes Vāta-Kapha
Abhighata (local injury)</t>
  </si>
  <si>
    <t>(Prodromal features)
Yoni vedana(mild pain in vagina)
Yoni daha (burning sensation)
Gaurava (heaviness)
sopha abhasa (slight swelling)
Sparsasahatva (tenderness)</t>
  </si>
  <si>
    <t>(Clinical features)
Tīvra sula (severe pain)
Yoni sotha (marked swelling)
Daha, paka (burning &amp; suppuration)
Raga (redness)
Srava – puyavat or rakta-miśrita
Jvara (fever) in pakva avastha
Sthaniya granthi-rupaa sotha (abscess formation)</t>
  </si>
  <si>
    <t>Abdomen
Lower abdominal tenderness
Guarding / rigidity (if spread of infection)
Pelvic mass (if deep abscess)
Local (Pelvic) Examination
Inspection of vulva: swelling, redness, edema
Palpation: tenderness, fluctuation
Vaginal examination: painful mass, induration
Discharge: purulent / foul-smelling
Speculum examination (if tolerable)
Other Systems
Respiratory system – normal / septic changes
Cardiovascular system – tachycardia (infection)
Central nervous system – sensorium (sepsis)</t>
  </si>
  <si>
    <t>Complete blood count (↑ total leukocyte count)
Erythrocyte sedimentation rate
C-reactive protein
Blood sugar levels
Urine routine and microscopy
Pus culture and sensitivity
Vaginal swab culture
Blood culture (if fever / sepsis suspected)
HIV screening (if recurrent / severe infection)
🛑https://chat.whatsapp.com/BdWPi4q8r5v9FubOjpBHnn</t>
  </si>
  <si>
    <t>Bartholin gland abscess
Vulvar abscess
Vaginal abscess
Pelvic inflammatory disease
Infected epidermoid cyst
Hidradenitis suppurativa
Vulvar cellulitis
Necrotizing fasciitis of perineum (early stage)
Gartner duct cyst with infection</t>
  </si>
  <si>
    <t>Nidana sevana → Pitta-Rakta prakopa
Dosa sancaya in yoni marga
Srotorodha →
Sotha &amp; pāka
Pakva avastha→ Vidradhi (abscess) formation
If untreated → bhinna vidradhi (ruptured abscess)</t>
  </si>
  <si>
    <t>Dosa avasthanusara chikitsa
Pitta-rakta samana
ama pacana if present
sopha-hara &amp; vedana samana
Pakva avasthayam – bhedana &amp; sodhana</t>
  </si>
  <si>
    <t>(Relieving factors)
sita dravya prayoga
Pitta-samana ahara
Yoni lepa with sita virya dravya
Parisheka with kvatha like Nimba, Triphala
Rest &amp; maithuna tyaga</t>
  </si>
  <si>
    <t>Usna, katu, amla, lavana ahara
Ati-vyayama
Maithuna
Usna parisheka
Vega-dharana</t>
  </si>
  <si>
    <t>18/12/2025, 08:31 - +91 95446 87331: 🔺CASE STUDY : 330</t>
  </si>
  <si>
    <t>Dosa samana
sotha-hara
Vedana-hara
Paka niyantrana
sodhana when suppurated
A. Apakva Avastha
Lepa – Candana, Yastimadhu, Lodhra
Parisheka – Nimba, Triphala, Pancavalkala kvatha
Ghrta – Tikta ghrta, Mahatikta ghrta
B. Pakva Avastha
Bhedana karma (incision &amp; drainage)
sodhana – Pancavalkala kvatha praksalana
Ropana – Jatyadi taila, Madhūcchista
C. Internal medicines (examples – names only)
Mahatikta ghrta
Kaishora guggulu
Triphala guggulu
Classical References
Susruta Samhitha – Nidanasthana 9 (Vidradhi Nidana)
Susrutha Samhitha – Cikitsasthanam 16 (Vidradhi Cikitsa)
AH UT : YONI ADHYAYA
Astanga Sangraha – Uttarasthana
Bhavaprakasha – Striroga Adhikara
🛑https://chat.whatsapp.com/BdWPi4q8r5v9FubOjpBHnn</t>
  </si>
  <si>
    <t>PUTRAGHNI YONI VYAPADA</t>
  </si>
  <si>
    <t>(Etiological factors)
Ati-ruksa, ati-usna, ati-katu, ati-tikta ahara
Vata-prakopaka vihara (ati-vyayama, ratrijagarana)
Vega-dharana (especially artava &amp; garbha vega)
Abhighata to yoni / garbhasaya
Dosa dusti during rtukala
Purvajanma krta papa (classical reference)</t>
  </si>
  <si>
    <t>(Prodromal symptoms)
Yoni ruksata
Alpa vedana in yoni
Irregular artava pravrtti
Daurbalya
Manda garbhasaya spandana</t>
  </si>
  <si>
    <t>(Clinical features)
Garbha nasa repeatedly (Putra nasa)
Early abortion / recurrent miscarriage
Yoni sula
Ruksa, alpa, visama artava
Garbha dharana asakthi
Vata-pradhana laksana</t>
  </si>
  <si>
    <t>General appearance: Nutritional status, BMI (underweight/overweight/obese)
Vital signs: Pulse, BP, temperature
Secondary sexual characters: Breast development, axillary &amp; pubic hair
Signs of endocrine disorder
Hirsutism
Acne
Acanthosis nigricans
Thyroid enlargement
Anemia signs: Pallor, fatigue
Edema: Pedal edema (hormonal or systemic causes)</t>
  </si>
  <si>
    <t>a) Abdominal Examination
Suprapubic tenderness
Pelvic mass
Abdominal obesity (metabolic syndrome)
b) Pelvic Examination
Per speculum
Vaginal mucosa: dryness, pallor
Cervical discharge or infection
Bimanual examination
Uterine size and position
Adnexal tenderness or mass
Ovarian enlargement or cystic feel
c) Breast Examination
Galactorrhea (hyperprolactinemia)
[Relevant systemic findings on examination]
d) Thyroid Examination
Goiter or signs of hypo/hyperthyroidism</t>
  </si>
  <si>
    <t>18/12/2025, 08:33 - +91 95446 87331: 🔺CASE STUDY : 330</t>
  </si>
  <si>
    <t>a) Hematological
Complete blood count
ESR
b) Hormonal Profile
FSH
LH
LH : FSH ratio
Serum estradiol
Serum progesterone (luteal phase)
Serum prolactin
TSH
Free T3, Free T4
Serum testosterone
DHEAS
AMH
c) Metabolic
Fasting blood glucose
HbA1c
Lipid profile
Fasting insulin
d) Ovulation Assessment
Mid-luteal serum progesterone
Follicular monitoring (USG)
Basal body temperature chart
e) Imaging
Pelvic ultrasonography
Transvaginal sonography
Hysterosalpingography (if infertility workup)
f) Others (if indicated)
TORCH screening
Semen analysis (partner evaluation)
🛑https://chat.whatsapp.com/BdWPi4q8r5v9FubOjpBHnn</t>
  </si>
  <si>
    <t>Primary infertility
Secondary infertility
Anovulation
Oligo-ovulation
Polycystic ovarian syndrome
Hypothalamic amenorrhea
Hyperprolactinemia
Premature ovarian insufficiency
Luteal phase defect
Hypothyroidism
Asherman syndrome
Endometriosis
Tubal factor infertility
Unexplained infertility</t>
  </si>
  <si>
    <t>Nidana sevana → Vata prakopa
Vata dusti of Artavavaha srotas
Ruksata &amp; kharata of yoni and garbhasaya
Dosha, Dushya, Srotas, Sthana — vitiation leads to disease manifestation
Repeated garbha pata / putra nasa
Vata pradhana – Pitta anubandha</t>
  </si>
  <si>
    <t>(Relieving factors)
Sneha yukta ahara
Basti karma
Mrdu svedana
Ghrta &amp; taila sevana
Visranti</t>
  </si>
  <si>
    <t>Ruksa, laghu, sita ahara
Ati-vyayama
Upavasa
Vega dharana
Stress, bhaya, soka</t>
  </si>
  <si>
    <t>Vata samana chikitsa
Sneha purvaka sodhana
Basti prathana karma
Garbhasaya balya cikitsa
Rasayana &amp; vrsya dravya prayoga
Anuvasana Basti
Niruha Basti (Vata-samaka yoga)
Yoni pichu with sneha dravya
Ghrta pana (garbha sthapaka)
Garbhadana kala suddhi
Putra-janana dravya prayoga (as per classics)
📌SAMANYA CHIKITSA (Pathya-apathya based)
Pathya
Ghrta, ksira, mamsa rasa
Snigdha, madhura rasa pradhana ahara
Adequate visranti
Apathya
Katu, tikta, kasayaa rasa
Ruksa bhojana
Ati-maithuna
🛑https://chat.whatsapp.com/BdWPi4q8r5v9FubOjpBHnn
18/12/2025, 13:08 - Dr sonu kailas k: 🛑https://chat.whatsapp.com/FL6IqtNqJIiIDWqE3RkVik
18/12/2025, 13:08 - Dr sonu kailas k: *KINDLY FORWARD THIS LINK TO YOUR COLLEGE GROUP*‼️</t>
  </si>
  <si>
    <t>(Etiological factors)
Krodha
soka
ayasa (excessive exertion)
Athikshnata–usna sevana
Vegadharana
ratrijagarana
Pitta-prakopaka ahara–vihara
Reference:
Susruta Samhitha, Nidana sthana 13</t>
  </si>
  <si>
    <t>(Premonitory symptoms)
Tvak ruksata
Manda daha
Varna vikrti prarambha
Reference:
Suśruta Samhita, Nidanasthana 13</t>
  </si>
  <si>
    <t>(Clinical features)
Niruja (painless)
Tanu (thin lesions)
syava–nila varna mandala
mukha pradese sthita
Reference:
Susruta Samhitha, Nidanasthana 13</t>
  </si>
  <si>
    <t>General appearance:
Conscious, oriented, well built / moderately built
Skin examination:
Symmetrical, hyperpigmented macules or patches
Brown to dark brown discoloration
Commonly over malar area, forehead, upper lip, chin
Borders well-defined or ill-defined
Surface smooth, non-scaly
Vital signs:
Pulse – Normal
Blood pressure – Normal
Temperature – Afebrile
Nutritional status: Usually normal
No signs of systemic illness</t>
  </si>
  <si>
    <t>a) Cardiovascular System
S1, S2 normal
No murmurs
b) Respiratory System
Normal vesicular breath sounds
No added sounds
c) Gastrointestinal System
Abdomen soft, non-tender
No hepatosplenomegaly
d) Central Nervous System
Conscious, oriented
No focal neurological deficits
e) Endocrine System (Relevant)
Look for signs of:
Thyroid dysfunction
Hormonal imbalance (PCOS features)</t>
  </si>
  <si>
    <t>Complete blood count (CBC)
Thyroid function test (T3, T4, TSH)
Liver function test
Fasting blood sugar
Serum estrogen / progesterone (if indicated)
Serum cortisol (if indicated)
Pregnancy test (in females of reproductive age)
Wood’s lamp examination (to assess depth of pigmentation)
🛑https://chat.whatsapp.com/BdWPi4q8r5v9FubOjpBHnn</t>
  </si>
  <si>
    <t>Melasma
Post-inflammatory hyperpigmentation
Chloasma gravidarum
Drug-induced hyperpigmentation
Addison’s disease
Acanthosis nigricans
Lichen planus pigmentosus
Freckles (Ephelides)
Solar lentigines</t>
  </si>
  <si>
    <t>(Pathogenesis)
Krodha–soka → Vata–Pitta prakopa
↓
Rasa–Rakta dusti
↓
Mukha tvaci sthana samsraya
↓
syava mandala utpatti (Vyanga)
Reference:
Susruta Samhita, Nidanasthana 13
Ashtanga Hrdaya, Uttarasthana 31</t>
  </si>
  <si>
    <t>Pitta–Vata samana
Rakta sodhana
Tvak prasādana
Reference:
Caraka Saṁhita, Cikitsthana 7</t>
  </si>
  <si>
    <t>(Relieving factors)
[Content not recoverable — formatting error in source]
Tikta–madhura rasa sevana
Manahprasadana
Candana, Usira prayoga</t>
  </si>
  <si>
    <t>(Aggravating factors)
Ati suryatapa
Krodha
Usna–tiksna lepa
Lavana–amla rasa sevana</t>
  </si>
  <si>
    <t>Vata pradhana: Snehana, madhura rasa
Pitta pradhana: Virecana, sita lepa
Rakta dusti: Raktamoksana
Reference:
Susruta Samhita, Cikitsa sthana 20</t>
  </si>
  <si>
    <t>Virecana karma
Raktamoksana (siravyadha / jalauka)
Mukha lepa prayoga
Lepa dravya examples (classical):
Chandana
Manjishta
Lodhra
Padmaka
Yastimadhu
Reference:
Susruta Samhitha, Cikitsa sthana 20
Astanga hridyasthana, Uttarasthāna 31
🛑https://chat.whatsapp.com/BdWPi4q8r5v9FubOjpBHnn</t>
  </si>
  <si>
    <t>KIKKISA (किक्कीसा)</t>
  </si>
  <si>
    <t>(Premonitory Symptoms)
Twak kandu (itching)
Twak ruksata
Mild discoloration
Slight burning sensation
Laksanam purvarupam suksmata – Cakrapani</t>
  </si>
  <si>
    <t>(Clinical Features)
1. Syava / Tamra varna rekha
2. Rekha-yukta tvak vikara
3. Kandu yukta lesions
4. Ruksa, suska twak
📌Seen mainly on:
Udara (abdomen)
Stana (breasts)
Parsva (flanks)
Uru (thighs)
* Rekhabhih syavavarnabhir garbhinyam kikkisa bhavet
— AH</t>
  </si>
  <si>
    <t>General condition: usually normal
Vitals: BP, pulse, temperature – normal
Nutritional status: weight gain during pregnancy
Skin examination:
Linear streaks over abdomen, breasts, thighs, buttocks
Color:
[General clinical examination findings]
Pale / silvery white → Striae alba
Non-tender, non-itchy or mildly itchy
No signs of infection or inflammation</t>
  </si>
  <si>
    <t>Cardiovascular system: Normal
Respiratory system: Normal
Gastrointestinal system: Normal
Central nervous system: Normal
Musculoskeletal system: Normal
Endocrine system: No signs of Cushingoid features unless associated pathology
Obstetric examination: Normal uterine growth corresponding to gestational age</t>
  </si>
  <si>
    <t>(Usually not required; diagnosis is clinical)
If associated conditions suspected:
Complete blood count – Normal
Blood glucose levels – To rule out diabetes mellitus
Thyroid function tests – If endocrine disorder suspected
Serum cortisol – If Cushing’s syndrome suspected
🛑https://chat.whatsapp.com/BdWPi4q8r5v9FubOjpBHnn</t>
  </si>
  <si>
    <t>Striae distensae
Cushing’s syndrome
Obesity-related striae
Rapid weight gain–induced striae
Long-term topical steroid–induced striae
Ehlers–Danlos syndrome
Marfan syndrome</t>
  </si>
  <si>
    <t>1. Garbha vrddhi → Ati-ghantva of twak
2. Vata prakopa due to stretching and dryness
3. Kapha anubandha → thickened streaks
4. Twak &amp; mamsa dhatu ksaya
5. Manifestation as rekha-yukta twak vikara
*Dosa: Vata-kapha
* Dusya: Twak, mamsa
* Srotas: Rasavaha, mamsavaha
Adhishtana: Udara twak</t>
  </si>
  <si>
    <t>(Relieving Factors)
1. Sneha lepa
2. Mrdu abhyanga
3. Sita, snigdha dravyas
4. Vata-samaka vihara</t>
  </si>
  <si>
    <t>1. Ruksa ahara
2. Ati vyayama
3. Vata vardhaka vihara
4. Excess scratching</t>
  </si>
  <si>
    <t>1. Vata-kapha samana
2. Bahya sneha prayoga
3. Twak poshaka lepa
4. Garbhini -suitable chikitsa only
5. Avoid sodhana
Garbhinyam mrdu chikitsa kartavya
— Caraka Samhitā</t>
  </si>
  <si>
    <t>Bahya Cikitsa
Taila abhyaṅga with:
Bala taila
Narayana taila
Kumari taila
Lepa:
Candana
Yastimadhu
satadhauta ghrta
ahara &amp; Vihara
Snigdha, madhura āhāra
Adequate hydration
Avoid pressure and scratching
References:
Astanga Hrdaya -sa
Susrutha Saṃhita – Garbhini Vyakarana
🛑https://chat.whatsapp.com/BdWPi4q8r5v9FubOjpBHnn</t>
  </si>
  <si>
    <t>SHUDHA VRANA</t>
  </si>
  <si>
    <t>(Causes)
Sastra, Ksara, Agni prayoga (properly done)
Abhighata (minor trauma)
Damsa (non-poisonous bites)
Prakrta chedana, bhedana etc.
Properly treated Dusta Vrana after sodhana
Susruta Samhitha, Sutrasthana 22</t>
  </si>
  <si>
    <t>(Prodromal features)
Mild sula
Alpa sotha
Sparsasahatva
Raktavarṇa twak vikara
Reference:
Susrutha Samhitha, Sutrasthana 22</t>
  </si>
  <si>
    <t>(Clinical features)
Alpa vedana
Niruja / sukha sparsa
Sama mamsa tala
Nila-rakta / pakva jambu phala varna
Alpa srava, gandha rahita
Suddha, mrdu, snigdha vrana
Reference:
Susrutha Samhitha, Sutrasthana 22
(Astavidha Suddha Vrana Laksana)</t>
  </si>
  <si>
    <t>LOCAL (WOUND) EXAMINATION –</t>
  </si>
  <si>
    <t>General condition of the patient
Level of consciousness
Body temperature (fever/afebrile)
Pulse rate
Blood pressure
Respiratory rate
Pallor
Icterus
Cyanosis
Clubbing
Edema
Signs of dehydration
Nutritional status
Suddha Vrana
Site of wound
Size (length, breadth, depth)
-Shape and margin (regular, well-defined)
Floor (healthy granulation tissue)
[General clinical examination findings]
Discharge (absent or minimal serous)
Odor (absent)
Surrounding skin (normal, no inflammation)
Tenderness (absent or minimal)
Bleeding (minimal, healthy)
Temperature of surrounding area (normal)
Stage of healing</t>
  </si>
  <si>
    <t>Cardiovascular System
Normal heart sounds
No murmurs
Respiratory System
Normal breath sounds
No added sounds
Gastrointestinal System
Soft, non-tender abdomen
Normal bowel sounds
Central Nervous System
Conscious, oriented
No neurological deficit
Genitourinary System
Normal urinary output
No associated pathology</t>
  </si>
  <si>
    <t>Complete blood count (CBC)
ESR
C-reactive protein (CRP)
Random blood sugar / Fasting blood sugar
Renal function tests
Wound swab culture &amp; sensitivity (if discharge present)
Urine routine examination
Serum proteins (if delayed healing suspected)
🛑https://chat.whatsapp.com/BdWPi4q8r5v9FubOjpBHnn</t>
  </si>
  <si>
    <t>Healing surgical wound
Abrasion
Clean incised wound
Healing lacerated wound
Traumatic wound without infection
Post-operative wound
Granulating ulcer
Minor burn wound</t>
  </si>
  <si>
    <t>Dosa prakopa alpa matrayam
Rakta–mamsa dusti minimal
Proper sodhana → vrana śuddhi
sita, snigdha, ropaka bhava dominance
Reference:
Susrutha Samhitha Cikitsthana 1</t>
  </si>
  <si>
    <t>(Relieving factors)
sita prayoga
Snigdha dravya lepa
Ropana dravya
Proper bandhana</t>
  </si>
  <si>
    <t>(Aggravating factors)
Ati ruksa, usna prayoga
Ati chedana, pedana
Apathyahara
Vata prakopaka vihara</t>
  </si>
  <si>
    <t>Vrana sodhana
Vrana ropana
Praksalana
Bandhana
Raksha karma
Reference:
Susruta Samhita, Cikitsa sthana1</t>
  </si>
  <si>
    <t>Madhu prayoga
Ghrta prayoga
Ropana lepa (Jatyadi, Madhucchista yukta)
Sita parisheka
Snigdha bandhana
Reference:
Susruta Samhita, Cikitsasthana 1
Astanga Hrdaya, Uttaratantra 25
Key Classical References
Susruta Samhitha
Sutrasthana 22 – Vrana Laksana
Cikitsasthana 1 – Vrana Cikitsa
AH,Uttaratantra 25 – Vrana ropana
🛑https://chat.whatsapp.com/BdWPi4q8r5v9FubOjpBHnn</t>
  </si>
  <si>
    <t>SUTIKA JWARAM</t>
  </si>
  <si>
    <t>(Etiology)
Ajirna sevana (intake of improper, heavy food after delivery)
Atimaithuna (early sexual activity)
Ati vyayama (excess exertion)
Vegadharana
Sita vata sevana
Rakta ksaya &amp; dhatu ksaya after prasava
Abhighata during delivery
Apara sesa dosa (retained lochia / placental remnants – implied)
Kasyapa Samhitha – Sutika  Adhyaya</t>
  </si>
  <si>
    <t>(Prodromal symptoms)
Angaa-marda
Gaurava
Aruchi
Alasya
Jirne api ajirne laksana
Ksudha nasa
AH – Jvara Nidana Sthana</t>
  </si>
  <si>
    <t>(Clinical features)
Jvara (usually manda or visama)
sita–usna vaivarnya
sula in udara &amp; yoni
Anga-marda
Trsna
Daurbalya
Yonisrava, durgandhita
Aruchi, chardi
Vata -pradhana laksana predominance
* Susrutha Samhita – sarira Sthana 10</t>
  </si>
  <si>
    <t>Level of consciousness
Built and nourishment
Pallor
Icterus
Cyanosis
Dehydration
Pedal edema
Lymphadenopathy
Temperature (document pattern of fever)
[General clinical examination findings]
Blood pressure
Respiratory rate</t>
  </si>
  <si>
    <t>A. Cardiovascular System
Tachycardia
Hypotension (suggestive of sepsis)
Heart sounds (muffled / normal)
B. Respiratory System
[Relevant systemic findings on examination]
[Relevant systemic findings on examination]
Reduced air entry
C. Gastrointestinal System
Abdominal distension
Lower abdominal tenderness
Guarding / rigidity (suggestive of peritonitis)
Bowel sounds
D. Genitourinary System
Uterine size and involution
Uterine tenderness
Foul-smelling lochia
Perineal wound / episiotomy site inspection
Lochial discharge amount and color
E. Central Nervous System
Altered sensorium
Signs of meningitis (if severe infection)</t>
  </si>
  <si>
    <t>Routine Investigations
Complete blood count
Erythrocyte sedimentation rate
C-reactive protein
Peripheral smear
Infection-Specific Tests
Blood culture and sensitivity
Urine routine and culture
High vaginal swab / endocervical swab culture
Wound swab culture (if episiotomy infection)
Biochemical Tests
Renal function tests
Liver function tests
Serum electrolytes
Imaging
Ultrasonography abdomen and pelvis
chest X-ray (if respiratory symptoms)
🛑https://chat.whatsapp.com/BdWPi4q8r5v9FubOjpBHnn</t>
  </si>
  <si>
    <t>Puerperal sepsis
Endometritis
Urinary tract infection
Mastitis
Surgical site infection
Septic pelvic thrombophlebitis
Pneumonia
Malaria
Dengue fever
Typhoid fever</t>
  </si>
  <si>
    <t>Prasava kale →
Rakta &amp; dhatu ksaya + Vāta prakopa →
Mandagni → ama utpatti →
Ama + Vata (sometimes Pitta) →
Rasa–Rakta srotodushti →
Jvara utpatti in sutika
AH– Jvara Samprapthi</t>
  </si>
  <si>
    <t>vata-samana is primary
Dipana – Pacana
ama nirharana
Brmhnan after nirama avastha
Snehana &amp; Svedana (mrdu)
kasyapa Samhita</t>
  </si>
  <si>
    <t>(Relieving factors)
Usna anna &amp; pana
Sneha yukta bhojana
Laghu yusa, mamsa rasa
Abhyanga
Usna pariseka</t>
  </si>
  <si>
    <t>(Aggravating factors)
Sita dravya sevana
Laghu ruksa ahara
Ati vyayama
Ratri jagarana
Vata vardhaka ahāra-vihara</t>
  </si>
  <si>
    <t>Vataja Sutika Jvara
Sneha pana
Usna dravya
Basti (anuvasana / mrdu niruha)
Pittaja Sutika Jvara
Mrdu virecana
Tikta–madhura dravya
sita virya dravya cautiously
Samajvara
Dipana–pacana
Langhana
Ajirnaa nivrtti first
Astanga Hrdaya – Jvara Cikitsā
sunthi siddha jala pana
Pancakola kasaya
Dasamulaa kasayaa
Jeeraka siddha dugdha
Abhyanga with Bala taila / Daśamula taila
Yoni pariseka with usna kasaya
Basti karma after āma ksaya
Kasyapa Samhita – Sutika Cikitsa
Susruta Samhitha – Cikitsa Sthana
Key Classical References
Kasyaapa Samhitha – Sutika Adhyaya
Susruta Samhita – sarira &amp; Cikitsa Sthana
Astanga Hrdaya – Jvara Nidana &amp; Cikitsa Sthana
🛑https://chat.whatsapp.com/BdWPi4q8r5v9FubOjpBHnn</t>
  </si>
  <si>
    <t>SMRITHI KSHYAM</t>
  </si>
  <si>
    <t>(Etiological factors)
Classical Nidana (mainly Vata–Pitta prakopa):
Ati–chinta(excessive worry)
Ati–soka (grief)
Ati–bhaya (fear)
Ati–krodha (anger)
Ratri–jagarana (night vigil)
Asathmya
Alpa–ahara / Visamashana
Abhighataa to siras (head injury)
Indriya–atiyoga
Dhatu–kshaya (especially Majja dhatu)
Reference:
“Rajo doshabhibhuthanam smrti buddhi vinasanam”
— Caraka Samhitha Sūtrasthāna 1</t>
  </si>
  <si>
    <t>(Prodromal symptoms)
Alpa–smarana (reduced recall)
Chitta–asanti
Anavasthita manah
Nidra–nasa / Alpa–nidra
Manasah gauravam
* Reference:
— AH, Su su 11</t>
  </si>
  <si>
    <t>(Clinical features)
Smrti–nasa (loss of memory)
Grahana–dourbalya (poor retention)
Buddhi–manda
Sanjna–bhrama
Mano–vikara
Indriya–asamarthya
Reference:
— Ca Sam , Sutrasthana 1
🛑GENERAL  EXAMINATION
Level of consciousness
Orientation (time, place, person)
Attention span
Behaviour and mood
Speech and comprehension
Nutritional status
Vital signs (pulse, BP, temperature, RR)
Gait and posture
🛑 SYSTEMIC  EXAMINATION
A. Central Nervous System (CNS)
Higher mental functions (memory – immediate, recent, remote)
Mini Mental Status Examination (MMSE) / MoCA
Cranial nerve examination
Motor system (tone, power, reflexes)
Sensory system
Coordination tests
B. Cardiovascular System
Blood pressure (risk of vascular causes)
Heart sounds, murmurs
C. Respiratory System
Signs of hypoxia or chronic lung disease
D. Gastrointestinal System
Liver disease signs (hepatic encephalopathy)
E. Endocrine System
Signs of thyroid dysfunction,
🛑LABORATORY  INVESTIGATIONS
Basic Investigations
Complete Blood Count (CBC)
ESR / CRP
Random Blood Sugar / *Fasting Blood Sugar
HbA1c
Biochemical Tests
Liver Function Tests
Renal Function Tests
Serum Electrolytes
Thyroid Function Tests (T3, T4, TSH)
Serum Vitamin B12
Serum Folate
Imaging
CT Brain
MRI Brain
Special Tests (if indicated)
EEG
CSF analysis
Neuropsychological assessment
🛑https://chat.whatsapp.com/BdWPi4q8r5v9FubOjpBHnn</t>
  </si>
  <si>
    <t>Nidana sevana →
Vata–Pitta prakopa →
Rajo–tamo guna vrrddhi →
Manovaha srotas dusti →
Buddhi, Dhrti, Smrti vibhrama →
Smrti Kshaya
* Reference:
Caraka Samhitha Nidanasthana 7</t>
  </si>
  <si>
    <t>Vata–Pitta samana
Medhya rasayana sevana
Manasa prasādana
Nidra anukula chikitsa
Sattvavajaya chikitsa
Reference:
Ca. Sam</t>
  </si>
  <si>
    <t>(Relieving factors)
Sneha sevana
Medhya dravya sevana
Sita–madhura dravya
Prasanna manas
Siro abhyanga
Reference:
— Caraka Saṁhita, Sutrasthana</t>
  </si>
  <si>
    <t>(Aggravating factors)
Ati–chinta
Ratri–jagarana
Ruksha ahara
Ati–ushna dravya
Bhaya, Soka
* Reference:
AH, SU</t>
  </si>
  <si>
    <t>Sodhana
siro–virechana (Nasya)
Virechana (Pitta anubandhi vata)
Samana
Medhya Rasayana
Ghrta prayoga
sirodhara
Talapothichil
Daivavyapāśraya
Japa
Mangala karma
Achara rasayana
* Reference:
“Medhyani rasayanani smrti medha prabodhakani”
Caraka Samhita Sutrasthna 1
🛑https://chat.whatsapp.com/BdWPi4q8r5v9FubOjpBHnn</t>
  </si>
  <si>
    <t>DHI VIBHRAMSA</t>
  </si>
  <si>
    <t>(Etiological factors)
Pranjaparadham
Ati-chintana (excessive thinking)
Bhaya, soka, Krodha
Asatmyendriyartha samyoga
Rajo-dosa and Tamo-dosa vriddhi
Vata prakopa
Abhighata to siras
Ajirna, durahara
Madya sevana
📖 Cha. Su. 1/102
📖 Cha. Sa. 1/98</t>
  </si>
  <si>
    <t>(Prodromal symptoms)
Chanchalatā
Avyavasthita chintana
Buddhi avasada
Smrti alpata
Mano vibhrama
Alpa dhairya
Indirect reference – Cha. Nidāna 7 (Unmada purvarupa laksanas)</t>
  </si>
  <si>
    <t>(Clinical features)
Ayukta jana pravrtti (wrong judgment)
Hitahita aviveka
Kartavya-akartavya ajnana
Viparita buddhi
Anuchita karma pravrtti
Smrti bhramsa
Mano vibhrama
* Charaka Saṃhita – Sutrasthana 1/99
“Dhi-smrti-dhrti vibhramsat pranjaparadhah"</t>
  </si>
  <si>
    <t>Level of consciousness
Orientation (time, place, person)
Attention and concentration
Speech (coherence, relevance)
Memory (immediate, recent, remote)
Judgment and insight
Behaviour and affect
Nutritional status
Vital signs (pulse, BP, temperature, RR)</t>
  </si>
  <si>
    <t>LABORATORY  INVESTIGATIONS</t>
  </si>
  <si>
    <t>Central Nervous System (CNS)
Higher mental functions
Cranial nerve examination
Motor system (tone, power, reflexes)
Sensory system
Cerebellar signs
Gait assessment
Cardiovascular System
Heart rate and rhythm
Blood pressure
Evidence of vascular insufficiency
Respiratory System
Oxygenation status
Signs of chronic hypoxia
Gastrointestinal System
Signs of hepatic dysfunction
Nutritional deficiencies
Endocrine System
Thyroid enlargement or signs of hormonal imbalance
Complete Blood Count (CBC)
Blood glucose (Fasting / Post-prandial)
Serum electrolytes
Liver function tests
Renal function tests
Thyroid function tests
Vitamin B12 and folate levels
Serum ammonia (if indicated)
Lipid profile
Special Investigations
Electroencephalogram (EEG)
Magnetic Resonance Imaging (MRI) brain
Computed Tomography (CT) brain
Neuropsychological assessment
🎯https://chat.whatsapp.com/BdWPi4q8r5v9FubOjpBHnn</t>
  </si>
  <si>
    <t>DIFFERENTIAL  DIAGNOSIS</t>
  </si>
  <si>
    <t>(Pathogenesis)
Nidana sevana
Raja–Tama dosa vriddhi
Vata prakopa
Manovaha srotas dusti
Buddhi adhisthana vikrti
Dhi vibhramsa utpatti
📖 Cha. Su. 1[100–101]
📖 Cha. Vimāna 6</t>
  </si>
  <si>
    <t>Nidana parivarjana
Sattvavajaya cikitsa
Medhya rasayana
Vata-samana cikitsa
Daivavyapāśraya cikitsa
ACHARA RASYANA
📖 Cha. SU. 11
📖 Cha. SU. 1/58</t>
  </si>
  <si>
    <t>(Relieving factors)
Sattvika āhāra
Medhya dravyas sevana
Abhyanga
sirodhara
Mano-prasadana
Sadvrrtta palana
*Cha. Su. 8
* Astanga Hrdaya Su. 2</t>
  </si>
  <si>
    <t>(Aggravating factors)
Rajo-tama vardhaka karma
Ati-chintana
Madya sevana
Ratri jagarana
Vata prakopaka ahara
Stress and emotional trauma
* Cha. SU. 1/101</t>
  </si>
  <si>
    <t>A. Medhya Rasāyana
Mandukaparni
Guduci
Yastimadhu
Sankhupushpi
📖 Cha. Cikitsa 1/3
B. Pancakarma (as indicated)
Sirovasti
Nasya (Medhya dravya)
Mrdu virecana
Anuvasana basti
Astanga Hrdaya Su. 20
C. Sattvavajaya Cikitsa
Mano nigraha
Jnana
Smrti vardhana
Dhairya adhana
Cha. Su. 11/54
🎯https://chat.whatsapp.com/BdWPi4q8r5v9FubOjpBHnn &lt;This message was edited&gt;</t>
  </si>
  <si>
    <t>EKA KUSTHA (एककुष्ठ)</t>
  </si>
  <si>
    <t>(Etiology)</t>
  </si>
  <si>
    <t>Viruddhahara
🔸Ati-snigdha, ati-guru ahara
🔸Dadhi, matsya, lavana rasa sevana
🔸Navanna sevana
🔸Dugdha with lavana/āmla padartha</t>
  </si>
  <si>
    <t>🔸Diva-svapna
🔸Ati-sita sevana
🔸Ati-vyayama / avyayama
🔸Vega-dharana
🔸Manasika nidhanam
🔸Cinta
🔸Bhaya
🔸Soka
🔸Reference:
— Caraka Samhitha Nidanasthanam 5</t>
  </si>
  <si>
    <t>🔸Tvak ruksata
🔸Kandu (itching – mild)
Sveda-asahatva
🔸Tvak vaivarnya (mild discoloration)
🔸Sparsa-asahatva
🔸Reference:
— Caraka Samhita Nidanasthana 5/7–8</t>
  </si>
  <si>
    <t>(Clinical features)
🔸Specific features of Eka Kustha
🔸Asvedanam – absence of sweating
🔸Mahavastu – large area involvement
🔸Matsyasakalopama – fish-scale–like lesions
Syava / Aruna varna
🔸Ruksaa, khara sparsa
Alpa kandu
🔸Reference:
“Asvedanam mahavastu matsyasakalopamam |
Ekakusthamtu vataasleshmabhayam sambhavam”
— Caraka Samhita, Cikitsasthana 7/21</t>
  </si>
  <si>
    <t>🔸General appearance: Well / ill looking
🔸Built &amp; nourishment: Normal / undernourished
🔸Vital signs:
🔸Pulse
🔸Blood pressure
🔸Temperature
🔸Respiratory rate
🔸Pallor – present / absent
🔸Icterus – present / absent
🔸Cyanosis – present / absent
🔸Clubbing – present / absent
🔸Pedal edema – present / absent
🔸Lymphadenopathy – present / absent</t>
  </si>
  <si>
    <t>LABOURTARY INVESTIGATIONS</t>
  </si>
  <si>
    <t>1. Skin Examination (Important)
🔸Site: Scalp, extensor surfaces, trunk, nails
🔸Lesion type: Well-defined erythematous plaques
🔸Scaling: Silvery white scales
🔸Distribution: Symmetrical
🔸Surface: Dry, rough
Auspitz sign: Positive
🔸Koebner phenomenon: Present
🔸Nail changes:
🔸Pitting
🔸Onycholysis
🔸Subungual hyperkeratosis
2. Respiratory System
🔸Chest shape and movements – normal
🔸Breath sounds – vesicular
3. Cardiovascular System
🔸Heart sounds – normal
No murmurs
4. Gastrointestinal System
🔸Abdomen soft, non-tender
No hepatosplenomegaly
5. Nervous System
🔸Conscious, oriented
No focal neurological deficit
6. Musculoskeletal System (if indicated)
🔸Joint pain, stiffness (suggests psoriatic arthritis)
🔸Complete Blood Count (CBC)
🔸ESR
🔸CRP
🔸Liver Function Test (LFT)
🔸Renal Function Test (RFT)
🔸Blood sugar (FBS / PPBS / HbA1c)
🔸Serum uric acid
🔸Lipid profile
🔸Skin biopsy (confirmatory):
🔸Hyperkeratosis
🔸Parakeratosis
🔸Acanthosis
🔸Munro micro-abscess
🔸RA factor – to rule out rheumatoid arthritis
🔸X-ray joints – if arthritis suspected
🎯https://chat.whatsapp.com/BdWPi4q8r5v9FubOjpBHnn</t>
  </si>
  <si>
    <t>(Pathogenesis)</t>
  </si>
  <si>
    <t>🔸Vata–Kapha prakopa →
🔸Dosa sancaya in tvak, rakta, mamsa, lasika→
Srotorodha →
🔸Ruksata, slesma-sanga →</t>
  </si>
  <si>
    <t>🔸Manifestation of Eka Kusthaa</t>
  </si>
  <si>
    <t>🔸Dosa : Vata, Kapha
🔸Dusya: Tvak, Rakta, Mamsa, Lasika
🔸Srotas: Raktavaha
🔸Adhisthana: Tvak
🔸Vyakti sthana: Bahya sarira
🔸Reference:
— Caraka Samhita, Cikitsasthana 7</t>
  </si>
  <si>
    <t>Sodhana cikitsa (as per dosa)
🔸Raktaprasadana
🔸Dosa-samana
🔸Bahya cikitsa (lepa, abhyanga)
🔸Reference:
— Caraka Samhita Cikitsthana 7</t>
  </si>
  <si>
    <t>(Relieving factors)
🔸Usna guna dravya
🔸Ruksa–lekhana ahara
🔸Tikta–kasaya rasa
🔸Svedana (mrdu)
🔸Takra sevana</t>
  </si>
  <si>
    <t>🔸Snigdha ahara
🔸Ati-sita sevana
🔸Dadhi sevana
🔸Diva-svapna
🔸Guru, abhisyandi bhojana</t>
  </si>
  <si>
    <t>🔸Vāta-Kapha hara
🔸Snehapana (tikta-ghrta)
🔸Vamana (kapha pradhana)
🔸Virecana (anubandha pitta)
🔸Raktamoksana</t>
  </si>
  <si>
    <t>🔸Kustha
🔸Sodhana
🔸Vamana – for Kapha dominance
🔸Virecana – for rakta-pitta anubandha
🔸Raktamoksana–
🔸siravyadha / jalauka
Samana
🔸Tikta-kasaya rasa pradhana dravya
🔸Usna, ruksaa guna yukta yoga
🔸Takra siddha prayoga
🔸Bahya Cikitsa
🔸Lepa (tikta, kasaya dravya)
🔸Abhyanga with kusthaghna taila
🔸Udvartana
🔸Reference:
— Caraka Samhitha Chi7
— Susruta Samhita , *Chik9
— AH.Chi 19
🎯https://chat.whatsapp.com/BdWPi4q8r5v9FubOjpBHnn</t>
  </si>
  <si>
    <t>KESHA RUKSHATA</t>
  </si>
  <si>
    <t>(Etiology)
Vata-prakopaka ahara–vihara
Ati-lavana, ati-katu, ati-tikta ahara
Abhyanga-abhava
Ati-sita jala-snana
Ati-srama
Rajo-dosa, dhupa sevana
Dhatuksaya (especially Medo &amp; Majja ksaya)
Reference:
Vatah kesan karoti ruksan
— A.H, Su11</t>
  </si>
  <si>
    <t>(Prodromal Symptoms)
Alpa snigdhata of hair
Khara sparsa of keśa
Kesa gaurava
Kesa prabha hani
Reference:
— Kesa vikaraa purvarupa laksanani
A. S, Su</t>
  </si>
  <si>
    <t>(Clinical Features)
Ruksa kesa
Khara, nisprabha kesa
Kesa sphutana (split ends)
Kesa patana (associated)
Krsna-varna hanii
Reference:
— Su, Nid. 13</t>
  </si>
  <si>
    <t>Built and nourishment status
Hydration status
Pallor
Signs of vitamin or *nutritional deficiency
Skin dryness (xerosis)
Nail brittleness
Scalp condition (scaling, flaking, erythema)
Hair texture (dry, coarse, lustreless)
Hair density and breakage
Presence of split ends
Signs of systemic illness</t>
  </si>
  <si>
    <t>a. Integumentary System
Scalp dryness
Diffuse scaling
Reduced sebum production
Hair shaft fragility
Hair breakage
b. Endocrine System
Thyroid enlargement or signs of hypothyroidism
Menstrual irregularities (in females)
Signs of hormonal imbalance
c. Gastrointestinal System
Malabsorption signs
Chronic constipation or diarrhea
d. Hematological System
Signs of anemia
e. Nervous System
Stress indicators
Sleep disturbances</t>
  </si>
  <si>
    <t>Complete Blood Count (CBC)
Serum Ferritin
Serum Iron and Total Iron *Binding Capacity
Serum Vitamin B12
Serum Folate
Serum Vitamin D
Thyroid Function Tests (T3, T4, TSH)
Serum Zinc
Serum Protein and Albumin
Lipid Profile
Scalp examination / *Trichoscopy
Hair shaft microscopy
🎯https://chat.whatsapp.com/BdWPi4q8r5v9FubOjpBHnn</t>
  </si>
  <si>
    <t>Xerosis capitis
Dry hair shaft disorder
Trichorrhexis nodosa
Trichorrhexis invaginata
Monilethrix
Acquired hair shaft defect
Hypothyroidism-related hair dryness
Nutritional deficiency–related hair disorder
Seborrheic dermatitis (dry type)
Atopic dermatitis (scalp involvement)
Chronic telogen effluvium with dry hair</t>
  </si>
  <si>
    <t>Vata prakopa
→ Rasa–Rakta dhātu kṣaya
→ Medo dhātu kṣaya
→ Kesa mulaa poshana abhava
→ Ruksata, kharata of kesa
Samprapti Ghataka:
Dosa – Vata
Dusya – Rasa, Rakta, Meda
Srotas – Rasavaha, *Medovaha
Adhisthana – Kesabhumi (sirah)
Reference:
— Caraka Samhita, Su.28</t>
  </si>
  <si>
    <t>Vata-samana cikitsa
Snehana (internal &amp; external)
Murdhni taila prayoga
Rasayana sevana
Reference:
— Caraka, Su13</t>
  </si>
  <si>
    <t>(Relieving Factors)
Taila abhyanga
Snigdha ahara
Mrdu jala snana
Ksira sevana
Reference:
— AH, SU 1</t>
  </si>
  <si>
    <t>(Aggravating Factors)
Ruksa ahara
Ati-sita snana
Vata vardhaka vihara
Abhyanga tyaga
Reference:
Caraka Samhita Su. 28</t>
  </si>
  <si>
    <t>Murdhni Taila
Siro Abhyanga
Siro Picchu
Siro Basti
Nasya – Anu taila, Brmhna nasya
Kesya Rasayana – amlaki Bhrrngaraja
Samana Osadhi – Taila preparations for kesa
Reference:
— A. H, Su 22
— Caraka Sam, Cikitsa 26
Key Classical Statement
Kesah sneha-bhavat vardhante
Caraka Samhita
🎯https://chat.whatsapp.com/BdWPi4q8r5v9FubOjpBHnn</t>
  </si>
  <si>
    <t>SUTIKA SOTHA</t>
  </si>
  <si>
    <t>(Etiological factors)
Ati-prasava klama (excessive strain during labour)
Ati-rakta ksaya during delivery
Vata prakopa due to sunya sarira after prasava
Abhighata to yoni, udara and sroni
Mithya ahara–vihara in sutika kala
Apatarpana and agnimandya
Reference:
AH – sareera -3
Su.Sam– sar10</t>
  </si>
  <si>
    <t>(Premonitory symptoms)
Gaurava (heaviness) of sarira
Manda sula in pada and udara
Alpa sotha beginning in pada
Daurbalya
Agnimandya
Reference:
A. H – Nid. (Sotha nidana)</t>
  </si>
  <si>
    <t>(Clinical features)
Pada, gulpha, janu, udara sotha
Sparsa-asahatva or mrdu sotha
Gaurava, stambha
Sula (Vataja predominance)
Sometimes pita or snigdha appearance if Kapha associated
Reference:
Charaka Samhitha– Chi12 (sotha cikitsa)
A.H – Chi 17</t>
  </si>
  <si>
    <t>Level of consciousness
General appearance and *nutritional status
Degree and distribution of oedema (pedal, facial, generalized)
Pallor
Icterus
Cyanosis
Lymphadenopathy
Dehydration status
Temperature
Pulse rate and character
Blood pressure (special attention to hypertension)
Respiratory rate
Oxygen saturation</t>
  </si>
  <si>
    <t>a) Cardiovascular System
Heart rate and rhythm
Presence of murmurs
Raised jugular venous pressure
Signs of cardiac failure
b) Respiratory System
Breath sounds
Crepitations (suggestive of pulmonary oedema)
Reduced air entry
c) Abdomen
Hepatomegaly
Splenomegaly
Ascites
Uterine involution status
d) Central Nervous System
Sensorium
Headache
Visual disturbances
Reflexes (hyperreflexia in eclampsia)
e) Renal System
Urine output
Suprapubic tenderness
Signs of fluid overload</t>
  </si>
  <si>
    <t>Routine Investigations
Complete blood count
Urine routine and microscopy
Urine protein estimation
Blood urea
Serum creatinine
Serum electrolytes
Special / Specific *Investigations
Liver function tests
Serum albumin and total protein
Coagulation profile
24-hour urinary protein
Renal ultrasound
Chest X-ray (if pulmonary oedema suspected)
ECG
Echocardiography (if cardiac cause suspected)
🎯https://chat.whatsapp.com/BdWPi4q8r5v9FubOjpBHnn</t>
  </si>
  <si>
    <t>Postpartum pre-eclampsia
Postpartum eclampsia
Acute renal failure
Nephrotic syndrome
Acute glomerulonephritis
Congestive cardiac failure
Peripartum *cardiomyopathy
Deep vein thrombosis
Pulmonary embolism
Hypoproteinemia
Severe anaemia
Sepsis with capillary leak syndrome</t>
  </si>
  <si>
    <t>(Pathogenesis)
Prasava →
Rakta ksaya + dhathu sunyatha →
Vata prakopa →
Srotorodha (due to Kapha &amp; ama) →
Rasa–rakta dusti →
Jala sancaya in avayava →
Suthika sotha
Reference:
Charaka Sam– Su28
A.H – Ni
15</t>
  </si>
  <si>
    <t>Vata-samana
Dipana–pacana
Sotha-hara dravyas
Srotoshodhana
Mṛdu svedana
Sneha yukta pathya ahara
Reference:
Charaka– Chi 12
A. H – Chi 17</t>
  </si>
  <si>
    <t>(Relieving factors)
Sneha yukta usna ahara
Mrdu abhyanga
Usna jala sevana
Laghu bhojana
Vata-hara dravyas
Reference:
Cha. Sam– Su 25</t>
  </si>
  <si>
    <t>(Aggravating factors)
Ati-sita ahara vihara
Ruksa bhojana
Ati-vyayama
Vega dharana
Diva svapna
* Reference:
A. H– Sutrasthana 7</t>
  </si>
  <si>
    <t>Langhana (if āma present)
Dipana–pacana
Mrdu virecana (if indicated)
Svedana
Abhyantara &amp; bahya sotha-hara upakrama
Reference:
Charaka– Chi12</t>
  </si>
  <si>
    <t>a. Abhyantara:
Dasamula siddha kasaya
Punarnava yukta yoga
Sunthi, Pippali, Jeeraka yukta ausadha
b. Bahya:
Dasamula taila abhyanga
Usna parisheka
Mrdu svedana
c. Pathya:
Yavagu, manda, ksira yukta ahara
Usna, snigdha, laghu bhojana
* References:
A.H sha . 3 (Sutika paricarya)
Kasyapa Samhitha – Sutika adhyaya
Key Classical References *Summary
Charaka Samhitha – Cikitsasthana 12 (Śotha Cikitsa)
Susruta Samhitha – sarirasthana 10
A.H– sarirasthana 3 &amp; Cikitsthana 17
Kasyapa Samhitha – Sutika Adhyaya
🎯https://chat.whatsapp.com/BdWPi4q8r5v9FubOjpBHnn</t>
  </si>
  <si>
    <t>RETO DOSA (SUKRA DHUSTI)</t>
  </si>
  <si>
    <t>(Etiological factors)
Ati-vyavaya (excessive sexual indulgence)
Akala vyavaya
Vegadharana (especially sukra vega)
Ati-lavana, ati-katu, ati-usna ahara
Abhighata (trauma to genital organs)
Chinta, soka, bhaya
Ruksa, laghu, alpahara
Dusitha ahara–vihara causing dosa prakopa</t>
  </si>
  <si>
    <t>(Premonitory symptoms)
Alpa virya srava
Klama (fatigue)
Manah shobha
Avirata kama bhava or arati
Genital discomfort</t>
  </si>
  <si>
    <t>(Clinical features)
According to Caraka, vitiation of *sukra produces:
Alpa sukra
Tanu sukra
Picchila / phenila sukra
Vivarna sukra
Durgandhita śukra
Asukra srava
Klaibya (impotence)
Vandhyatva (infertility)</t>
  </si>
  <si>
    <t>General condition and nutritional status
Height, weight, BMI
Secondary sexual characteristics (body hair, voice, muscle mass)
Pallor
Icterus
Cyanosis
Clubbing
Lymphadenopathy
Gynecomastia
Vital signs (pulse, BP, temperature)</t>
  </si>
  <si>
    <t>a. Reproductive System Examination
External genitalia (penis, scrotum)
Testicular size, consistency, tenderness
Epididymis examination
Vas deferens palpation
Varicocele examination
Prostate examination (DRE if indicated)
b. Endocrine System
Thyroid enlargement
Signs of hypogonadism
Signs of hormonal imbalance
c. Nervous System
Sexual reflexes (bulbocavernosus reflex)
Autonomic dysfunction signs
d. Cardiovascular &amp; Respiratory System
Routine examination to rule out systemic illness</t>
  </si>
  <si>
    <t>a. Semen Analysis
Semen volume
Sperm count
Sperm motility
Sperm morphology
Semen pH
Liquefaction time
Presence of pus cells
b. Hormonal Assays
Serum testosterone
FSH
LH
Prolactin
TSH
c. Blood Investigations
Complete blood count
ESR
Blood sugar (FBS / HbA1c)
Liver function tests
Renal function tests
d. Urine Examination
Routine urine analysis
Urine culture (if infection suspected)
e. Imaging
Scrotal ultrasound
Doppler study (for varicocele)
Transrectal ultrasound (if indicated)
f. Special Tests
Genetic testing (karyotyping, *Y-chromosome microdeletion)
Testicular biopsy (if azoospermia)
🎯https://chat.whatsapp.com/BdWPi4q8r5v9FubOjpBHnn</t>
  </si>
  <si>
    <t>Oligospermia
Azoospermia
Asthenozoospermia
Teratozoospermia
Oligoasthenoteratozoospermia
Erectile dysfunction
Ejaculatory disorders
Hypogonadism
Varicocele
Chronic prostatitis
Male infertility
Retrograde ejaculation
Seminal vesiculitis</t>
  </si>
  <si>
    <t>(Pathogenesis)
Nidana sevana → Doṣa *prakopa (mainly Vata, Pitta, Kapha)
Dosas affect sukravaha srotas
Dhatvagni mandya of sukra dhatu
Formation of dusta sukra
Manifestation as Reto
*Dosa / Klaibya /
Vandhyatva</t>
  </si>
  <si>
    <t>(Relieving factors)
Brmhana  ahara
Snigdha, madhura dravya
Ksira, ghrta sevana
Manah -prasadaka vihara
Vajikarana dravya sevana</t>
  </si>
  <si>
    <t>(Aggravating factors)
Ati-vyavaya
Ruksha, katu, lavana ahara
Ratri jagarana
Ati-srama
Chinta, krodha</t>
  </si>
  <si>
    <t>*Nidana parivarjana
Dosanusara sodhana (when indicated)
Brmhana and balya cikitsa
Rasayana prayoga
Manah -santulana</t>
  </si>
  <si>
    <t>Snehana – Ghrta, taila
Basti – Anuvāsana, Yapana basti
Vajikarana cikitsa
Sukra janana dravya:
Asvagandha
Kapikacchu
satavari
Goksura
Vidari
Rasayana – Amrta, Lauha, Abhaya
Classical References
Caraka Samhitha
Cikitsasthana 2 ( Adhyaya)
Sutrasthana 28 (sukra dhatu &amp; dusti laksana
Susruta Samhitha
Sareera 2
Cikitsasthana 26
AH
sarirasthana 1
Uttaratantra 40 (Klaibya &amp; sukra roga)
🎯https://chat.whatsapp.com/BdWPi4q8r5v9FubOjpBHnn</t>
  </si>
  <si>
    <t>BEEJA UPAGHATA</t>
  </si>
  <si>
    <t>(Etiology)
Mithya ahara–vihara
Ati-vyavaya / Ayoga vyavaya
Guru, ruksa, viruddha ahara
Vega-dharana
Soka, bhaya, cinta
Agantu nidana (abhighata, visa, jvara)
Dosa dusti of sukra / artava
Bija sodhana abhava before garbhadhana
Classical reference:
Caraka Sa.sareera2
Susruta Samhitha sa 3</t>
  </si>
  <si>
    <t>(Prodromal symptoms)
Alpa viryata/ Alpa artava
Klaibya / Rati-aniccha
Daurbalya
Yonivedana
Manasa ksobha</t>
  </si>
  <si>
    <t>GENRAL EXAMINATION</t>
  </si>
  <si>
    <t>(Clinical features)
Vandhyatva (infertility)
Garbha srava / Garbha pata
Putra–putri bheda vikrti
Garbha vikrti (congenital anomalies)
Napumsakatva
Alpa praja / Nisphala praja
Classical reference:
Caraka Sam
Sareera 4
Ah sa 1
General appearance
Height, weight, BMI
Pallor
Icterus
Cyanosis
Clubbing
Lymphadenopathy
Edema
Secondary sexual characteristics
Signs of malnutrition
Signs of endocrine disorders (hirsutism, acne, gynecomastia, galactorrhea)</t>
  </si>
  <si>
    <t>A. Cardiovascular System
Heart sounds
Murmurs
Blood pressure abnormalities
B. Respiratory System
Chest expansion
Breath sounds
Signs of chronic hypoxia
C. Gastrointestinal System
Hepatomegaly
Splenomegaly
Abdominal masses
Ascites
D. Nervous System
Higher mental functions
Motor and sensory system
Autonomic dysfunction
E. Endocrine System
Thyroid enlargement
Cushingoid features
Acanthosis nigricans
Signs of hypogonadism
F. Reproductive System
Female
Breast development
Pelvic examination
Uterine size
Adnexal masses
Male
Testicular size and consistency
Varicocele
Penile abnormalities
Secondary sexual characters</t>
  </si>
  <si>
    <t>DIFFERENTIALS DIAGNOSIS</t>
  </si>
  <si>
    <t>A. Basic Investigations
Complete blood count
ESR
Fasting blood glucose
HbA1c
Liver function tests
Renal function tests
Lipid profile
B. Hormonal Profile
Female
FSH
LH
Estradiol
Progesterone
Prolactin
TSH
Anti-Müllerian hormone
Male
Testosterone
FSH
LH
Prolactin
TSH
C. Genetic and Chromosomal Studies
Karyotyping
Y-chromosome microdeletion analysis
Fragile X premutation testing
D. Reproductive Investigations
Female
Pelvic ultrasonography
Follicular monitoring
Hysterosalpingography
Endometrial biopsy
Male
Semen analysis
Semen culture
Sperm DNA fragmentation test
E. Immunological Tests
Antisperm antibodies
Antiphospholipid antibody profile
A. Female-related Conditions
Polycystic ovary syndrome
Primary ovarian insufficiency
Premature ovarian failure
Endometriosis
Hypothalamic amenorrhea
Hyperprolactinemia
Thyroid dysfunction
Congenital Müllerian anomalies
Ovarian dysgenesis
B. Male-related Conditions
Oligospermia
Azoospermia
Asthenozoospermia
Teratozoospermia
Varicocele
Hypogonadotropic *hypogonadism
Primary testicular failure
Obstructive azoospermia
Genetic infertility syndromes
C. Genetic and Systemic Causes
Chromosomal abnormalities
Autoimmune infertility
Metabolic syndrome
Diabetes mellitus
Chronic systemic illness
Chemotherapy-induced gonadal failure
Radiation-induced gonadal damage
🎯https://chat.whatsapp.com/BdWPi4q8r5v9FubOjpBHnn</t>
  </si>
  <si>
    <t>BEEJA UPAGATHA</t>
  </si>
  <si>
    <t>(Pathogenesis)
Dosa (Vata–Pitta–Kapha) prakopa
→ sukra / Artava dusti
→ Bija / Bijabhaga upaghata
→ Ksaya / Vikrti of garbhadhana samagri
→ Vandhyatva or Dusta garbha janana</t>
  </si>
  <si>
    <t>Dosa samana cikitsa
Agni dipana–pacana
Rasayana prayoga
Brmhnana cikitsa
Manasika Samana</t>
  </si>
  <si>
    <t>(Relieving factors)
Snigdha ahara
Ksira, ghrta sevana
Rasayana dravya
sukra–artava vardhaka yoga
Samana of manasika dosa</t>
  </si>
  <si>
    <t>VISHESHA  CHIKITSA</t>
  </si>
  <si>
    <t>(Aggravating factors)
Ruksa, tiksna, usna ahara
Ati vyavaya
Vega dharana
soka, cinta
Langhana ati-yoga
(Specific treatment)
Sodhana
Virecana (Pitta )
Basti (Vata)
Uttara basti (sukra / artava dusti)
samana
Phala ghrta
Pumsavana ghrta
Jivaniya gaṇa dravya
Vajikarana dravya
Rasayana
Amalaki rasayana
Asvagandha rasayana
Satavari rasayana
🎯https://chat.whatsapp.com/BdWPi4q8r5v9FubOjpBHnn
31/12/2025, 12:37 - +91 77361 62091 changed to +91 99957 75171</t>
  </si>
  <si>
    <t>PUTI SUKRA DOSHA</t>
  </si>
  <si>
    <t>(Etiological factors)
According to Caraka &amp; Susruta:
Ati-vyavaya (excessive sexual activity)
Abhisyandi ahara (guru, snigdha, picchila food)
Ati-usna, ati-katu, ati-amlahara
Vega-dharana (especially sukra vega)
Agnimandya
Dosa-dusti of Kapha–Pitta predominance
Asatmyahara sevana
* Ref:
Caraka Samhita– Chi. 30 (sukra Dosa Cikitsa)
Susruta Samhita – Nidanasthana 2</t>
  </si>
  <si>
    <t>(Prodromal features)
Avyakta gandhata of sukra
Gaurava in sukra desa
Alpa kama pravrtti
Sukra ksobha
Sadharana klaibya laksana
* Ref:
Caraka Sam – Chiki. 30</t>
  </si>
  <si>
    <t>(Clinical features)
Puti gandha yukta sukra (foul-smelling semen)
Pita / syava varna sukra
Picchila, guru sukra
Daha during sukra pravrtti
Klaibya (sexual debility)
Maithuna asakti
* Ref:
Susruta Samhitha– Nidanasthana 2
Ashtanga Hrdaya – Uttarasthana 40.</t>
  </si>
  <si>
    <t>Build and nutritional status
Pallor, fever
Vital signs (temperature, pulse, BP)
Signs of systemic infection or inflammation
Sexual hygiene and genital hygiene assessment</t>
  </si>
  <si>
    <t>Abdominal Examination
Suprapubic tenderness
Bladder distension
Genitourinary Examination
Penis: discharge, ulcers, erythema
Urethral meatus: purulent or foul-smelling discharge
Testes: tenderness, swelling
Epididymis: induration, pain
Prostate (per rectal): tenderness, bogginess, enlargement
Other Systems
Lymph nodes (inguinal)
Respiratory, cardiovascular systems (to rule out systemic infection)</t>
  </si>
  <si>
    <t>Semen Analysis
Semen pH
Sperm count and motility
Presence of pus cells (leukocytospermia)
Abnormal odor
Microbiological Tests
Semen culture and sensitivity
Urethral swab culture
Gram stain
Urine Examination
Routine and microscopic examination
Urine culture
Blood Investigations
Complete blood count
ESR / CRP
Blood sugar levels
Serology for sexually transmitted infections
🎯https://chat.whatsapp.com/BdWPi4q8r5v9FubOjpBHnn</t>
  </si>
  <si>
    <t>(Pathogenesis)
Nidana sevana → Pitta–Kapha prakopa
Agni dusti → ama utpatti
Ama + Kapha → sukra srotas saṅga
Pitta samyoga → sukra paka &amp; dusana
Result → Puti, varna vikrta, durgandhi sukra
* Ref:
Caraka Saṃhitā – *Vimanasthana 5
Astanga Samgraha – Uttarasthana</t>
  </si>
  <si>
    <t>Dosa avastha anusara sodhana
ama pacana
Agni dipana
sukra sodhana &amp; sukra vardhana
Pathya ahara vihara
* Ref:
Caraka Sam – Cik30</t>
  </si>
  <si>
    <t>(Relieving factors)
sita, madhura, tikta dravya sevana
Laghu, sodhana yukta bhojana
Brahmacarya / maithuna niyama
Ghrta sevana</t>
  </si>
  <si>
    <t>(Aggravating factors)
Ati-usna ahara
Ati-vyavaya
Guru, snigdha, abhisyandhi dravya
Diwasvapna</t>
  </si>
  <si>
    <t>Pitta pradhana → Virecana
Kapha pradhana → *Vamana
Ama avastha → *Langhana–pacana
Sukra dhatu balya cikitsa
* Ref
Caraka Sam sareera  2
Su .sareera .2</t>
  </si>
  <si>
    <t>(Specific treatment)
Vamana / Virecana (dosanusara)
Sukra sodhana dravyas
Ghrta prayoga
Rasayana &amp; Vajikarana cikitsa
📌Commonly indicated classical drugs
Guduci
Amrta
Yastimadhu
satavari
Goksura
Candana
Tikta ghrta
* Ref:
Caraka Saṃhita – Cikisthasthana 30 (Vajikarana Adhyaya)
AH– Uttarasthana 40
Summary Reference Sloka
“Dosadustham sukram gandha-varna-rasa-vikrtam”
— Caraka Samhitha
🎯https://chat.whatsapp.com/BdWPi4q8r5v9FubOjpBHnn</t>
  </si>
  <si>
    <t>PRADARA (प्रदर)</t>
  </si>
  <si>
    <t>(Etiological Factors)
Aharaja
Ati-usna, ati-amla, ati-lavana ahara
Raktapradusaka dravyas
Viruddhahara
Viharaja
Ati-vyayama
Ati-maithuna
Vega-dharana
Abhighata to yoni / garbhasaya
Manasika
Soka
Krodha
Bhaya
Visesa Nidana
Garbhasrava
Yonivyapada
Rakta-dosa
📜 Reference:
Caraka SamChikitsaa 30
SUS UTHA.Tantra 38</t>
  </si>
  <si>
    <t>(Prodromal Symptoms)
Yoni-gurutva
Yoni-sula
Kati sula
Daurbalya
Hrllasa
Reference:
Caraka Sam Chi 30</t>
  </si>
  <si>
    <t>(Clinical Features)
Ati-pravrtta rajo-srava
Raktasrava apart from kala
Raktavarna srava (rakta / nila / krsna)
Daurbalya
Bhrama
Pandutha
Trsna
📜su
sam
ut. Tantra 38</t>
  </si>
  <si>
    <t>Built and nourishment
Pallor
Icterus
Cyanosis
Edema
Pulse
Blood pressure
Temperature
Body mass index (BMI)
Signs of anemia
Thyroid enlargement
Hirsutism / acne</t>
  </si>
  <si>
    <t>a) Cardiovascular System
Tachycardia
Flow murmur (anemia-related)
b) Respiratory System
Air entry bilaterally
Signs of breathlessness (severe anemia)
c) Gastrointestinal System
Hepatomegaly
Splenomegaly
d) Nervous System
Consciousness
Reflexes (to rule out systemic illness)
e) Endocrine System
Thyroid examination
Signs of PCOS
Cushingoid features
f) Local Gynecological Examination
Per-abdominal examination
Per-speculum examination
Per-vaginal examination
Hematological
Complete blood count (CBC)
Hemoglobin percentage
Peripheral smear
Platelet count
ESR
Hormonal
TSH
Prolactin
FSH
LH
Estrogen
Progesterone
Coagulation Profile
Bleeding time
Clotting time
PT / INR
aPTT
Pregnancy-related
Urine pregnancy test (UPT)
Serum β-hCG
Imaging &amp; Procedures
Ultrasonography (pelvic)
Transvaginal ultrasound
Endometrial thickness assessment
Endometrial biopsy
Pap smear
🎯https://chat.whatsapp.com/BdWPi4q8r5v9FubOjpBHnn</t>
  </si>
  <si>
    <t>Abnormal uterine bleeding (AUB)
Dysfunctional uterine bleeding
Uterine fibroid (Leiomyoma)
Adenomyosis
Endometrial hyperplasia
Endometrial carcinoma
Polycystic ovarian syndrome (PCOS)
Pelvic inflammatory disease
Hypothyroidism
Hyperthyroidism
Coagulation disorders
Ectopic pregnancy
Abortion (threatened / incomplete)</t>
  </si>
  <si>
    <t>Nidana sevana → Pitta &amp; Rakta prakopa
Rakta dusti → Artavavaha srotodushti
Garbhasayya sira saithilya
Ati-pravrtti of rakta through yoni
→ Pradara
Reference:
Caraka Sam Sutra28</t>
  </si>
  <si>
    <t>(Relieving Factors)
sita dravya sevana
Madhura rasa
Rakta-stambhaka dravyas
Visrama
* Reference:
Caraka Samhitha Cikitsthana 30</t>
  </si>
  <si>
    <t>(Aggravating Factors)
Usna ahara
Amla, lavana rasa
Ati-vyayama
Ati-maithuna
* Reference:
Susruta Samhitha Uttara Tantra 38</t>
  </si>
  <si>
    <t>Nidana parivarjana
Pitta-rakta samana
Rakta-stambhana
Sita, madhura, snigdha ahara
Virecana (if bala allows)
📜 Reference:
Cha.chik30</t>
  </si>
  <si>
    <t>Rakta-stambhaka yogas
pitta-samana ausadha
Uttarabasti (selected cases)
Ksira-paka prayoga
Rasayana after bleeding control
📜 Reference:
Susruta Samhitha Uttara Tantra 38
AH.Uttara Tantra 34
🎯https://chat.whatsapp.com/BdWPi4q8r5v9FubOjpBHnn</t>
  </si>
  <si>
    <t>BAHYA VIDRADHI</t>
  </si>
  <si>
    <t>(Etiological factors)
Abhighata (trauma)
Ati-usna, ati-tiksna, ati-lavana, *ati-amla ahara
Viruddha ahara sevana
Raktadustikara ahara–vihara
Vega-dharana
Dosa prakopa (especially Pitta and Rakta)
Bahya ksata (external injury)
Reference:
Susruta Sam, Nidana Sthana 9/3–5</t>
  </si>
  <si>
    <t>(Prodromal symptoms)
Sthanika toda (pricking pain)
Gaurava (heaviness)
sotha abhasa (mild swelling)
Daha (burning sensation)
Sparsasahatva (tenderness)
Reference:
Susruta Sam.Nidana Sthana 9/6</t>
  </si>
  <si>
    <t>(Clinical features)
Bahya sotha (external swelling)
Tivra vedana
Raga (redness)
* usnata (local heat)
Paka (suppuration)
Puya srava (discharge of pus) after pakva avastha
Reference:
Susruta Saṃhita, Nidana Sthana 9/7–8</t>
  </si>
  <si>
    <t>General condition of the patient
Build and nourishment
Level of consciousness
Pallor
Icterus
Cyanosis
Clubbing
Lymphadenopathy
Pedal edema
Dehydration
Temperature (fever)
Pulse rate
Blood pressure
Respiratory rate</t>
  </si>
  <si>
    <t>1. Cardiovascular System
Heart sounds (S1, S2)
Presence of murmurs
Pulse character
2. Respiratory System
Chest movements
Breath sounds
Added sounds (crepitations, wheeze)
3. Gastrointestinal System
Abdominal inspection
Palpation for tenderness
Hepatosplenomegaly
4. Central Nervous System
Consciousness
Orientation
Motor and sensory functions
Site and number of *swellings
Size and shape
Skin color (redness)
Local rise of temperature
Tenderness
Fluctuation
Induration
Discharge (pus)
Surrounding tissue involvement
Complete blood count
Total leukocyte count
Differential leukocyte count
Erythrocyte sedimentation rate
C-reactive protein
Blood sugar levels
Pus culture and sensitivity
Blood culture (if systemic infection suspected)
Urine routine examination
📌https://chat.whatsapp.com/BdWPi4q8r5v9FubOjpBHnn</t>
  </si>
  <si>
    <t>Cellulitis
Furuncle
Carbuncle
Infected sebaceous cyst
Hematoma
Lipoma
Lymphadenitis
Necrotizing fasciitis (early stage)
Pyogenic abscess</t>
  </si>
  <si>
    <t>(Pathogenesis)
Nidana sevana →
Dosa prakopa (mainly Pitta + Rakta, with Vāta involvement) →
Sthana samsraya in bahya mamsa &amp; rakta →
sotha → Paka → Puya nirmiti →
Bahya Vidradhi
Reference:
Susruta. Sam.
Nidana Sthna .9</t>
  </si>
  <si>
    <t>(Applicable in early and pakva stages)
Dosa samana (especially Pitta–Rakta)
Raktamoksana (when indicated)
sotha-hara &amp; paka-hara chikitsa
Proper sodhana and samana
Pathya ahara–vihara
Reference:
Susruta
Sam. Chi Sthana 16</t>
  </si>
  <si>
    <t>(Relieving factors)
suta lepa
Tikta–kaṣāya rasa dravyas
Pitta–rakta samaka ahara
Mridu svedana (in apakva stage)
Reference:
Susruta Samhita, Cikitsa Sthana 16</t>
  </si>
  <si>
    <t>Usna, tiksna, lavana ahara
Ati svedana
Abhighata
Raktadustikara dravyas
Reference:
Susruta Sam, Nidana Sthana 9</t>
  </si>
  <si>
    <t>(Stage-wise – summarized)
Apakva Avastha
Lepa (śotha-hara)
Parisheka
Pradeha
Pakva Avastha
Bhedana karma
sodhana
Ropana
Reference:
Susruta. Sam, Chi16/6–10</t>
  </si>
  <si>
    <t>Bhedana Karma (incision at proper time)
Puya niisksana
&amp;Vrana sodhana dravyas
Vrana ropana chikitsa
Raktamoksana (siravedha / jalauka when indicated)
Reference:
Su.Sam.Chi Sthāna 16/11–18
📌https://chat.whatsapp.com/BdWPi4q8r5v9FubOjpBHnn</t>
  </si>
  <si>
    <t>RAKTAJA UPADAMSA</t>
  </si>
  <si>
    <t>(Etiological factors)
Ati-maithuna (excessive sexual indulgence)
Dusita rakta sevana karana (factors vitiating blood)
Abhishyandi ahara (guru, snigdha, amla, lavana, katu ahara)
Rakta-dusti hetu sevana (krodha, divasvapna, ati-usna ahara)</t>
  </si>
  <si>
    <t>(Prodromal symptoms)
Yoni / liṅga daha
Kandu (itching)
Toda (pricking pain)
Rakta-pitta laksana purvarupa
Reference:
Sus. Nid</t>
  </si>
  <si>
    <t>(Clinical features) – Raktaja Upadaṁśa
Tīvra daha (severe burning)
Raktavarna sopha
Raktasrava (bleeding discharge)
Paka and sphota
Vedana pradhanya
Pittanubandha laksanas</t>
  </si>
  <si>
    <t>General condition of the patient
Vital signs (temperature, pulse, blood pressure, respiratory rate)
Pallor
Icterus
Cyanosis
Clubbing
Lymphadenopathy (especially inguinal, cervical, generalized)
Skin examination (rashes, ulcers, pigmentation, scars)
Nutritional status</t>
  </si>
  <si>
    <t>Cardiovascular System
Heart sounds (S1, S2)
Murmurs (late syphilis – aortitis)
Respiratory System
Chest expansion
Breath sounds
Gastrointestinal System
Hepatomegaly
Splenomegaly
Nervous System
Cranial nerve examination
Sensory and motor system
Reflexes
Signs of neurosyphilis (if suspected)
Genitourinary System
Genital ulcer characteristics (site, size, margin, base, discharge)
Penile/vulval lesions
Urethral discharge
Inguinal lymph nodes (painful / painless, matted / discrete)
a) Routine Investigations
Complete blood count (CBC)
ESR
C-reactive protein (CRP)
Blood sugar
Liver function tests
Renal function tests
b) Specific Investigations for STI
VDRL / RPR test
TPHA / FTA-ABS
Dark-field microscopy (if active chancre present)
HIV testing
HBsAg
Anti-HCV
Urine routine examination
Gram stain of ulcer discharge
Culture and sensitivity (if secondary infection suspected)
📌https://chat.whatsapp.com/BdWPi4q8r5v9FubOjpBHnn</t>
  </si>
  <si>
    <t>Syphilis
Chancroid
Genital herpes
Lymphogranuloma venereum
Granuloma inguinale (Donovanosis)
Traumatic genital ulcer
Aphthous genital ulcer
Behcet’s disease
Squamous cell carcinoma of genitalia</t>
  </si>
  <si>
    <t>(Pathogenesis)
Ati-maithuna and rakta-dusti hetus →
Rakta + Pitta prakopa →
Dosa sancaya in upastha pradesa →
Daha, paka, rakta-srqva →
Raktaja Upadamsa
Reference:
Susruta Samhitha, Nidana &amp; Cikitsa Sthana</t>
  </si>
  <si>
    <t>Dosanusara sodhana
Maithuna varjana
Laghu, sita, pittahara ahara
Raktasodhana cikitsa
Reference:
Susruuta Samhitha, Cikitsa Sthana 19</t>
  </si>
  <si>
    <t>Raktamoksana
Virecana (pittanubandha rakta dusti)
Raktasodhana ausadhas
Reference:
Susruta Sam, Cikitsa Sthana 19</t>
  </si>
  <si>
    <t>(Relieving factors)
Sita upacara
Tikta–kasaya dravya sevana
Raktasodhana &amp; pittahara chikitsa</t>
  </si>
  <si>
    <t>(Aggravating factors)
Usna, katu, amla, lavana ahara
Ati-maithuna
Krodha, usna karma</t>
  </si>
  <si>
    <t>Dosa-samana
Rakta-pitta samana
Bahya sita lepa &amp; praksalana</t>
  </si>
  <si>
    <t>Raktamoksana (Jalaukavacharna  – preferred)
Virecana with pittahara dravya
Bahya Cikitsa: sita, rakta-pittahara lepa
Praksalana with *tikta–kasaya dravya
Ropana after rakta-suddhi
Reference:
Susrutha Sam, Cikitsa Sthana 19 (Upadamsa Cikitsa)
📌https://chat.whatsapp.com/BdWPi4q8r5v9FubOjpBHnn
06/01/2026, 22:23 - +91 90672 64737 changed to +91 90213 14964</t>
  </si>
  <si>
    <t>APEENASA (अपीनस)</t>
  </si>
  <si>
    <t>(Etiology)
Atisita sevana
Ati-snigdha sevana
Guru ahara sevana
Ati-jala sevana
Vega-dharana (especially ksavathu)
Dhuli, dhuma sevana
sita vayu sevana
Ajirna
Pratisyayaya upeksa
Classical reference:
Caraka Sam
*Cikitsa stthana 26
Astanga Hrdaya Uttarasthana 20</t>
  </si>
  <si>
    <t>Siraso gaurava
Nasa supta bhava
Alpa nasa srava
Ksavathu pravrttti
Sita sparsa asahisnuta
Reference:
Astanga Hrdya Uttarasthana 20/1–2</t>
  </si>
  <si>
    <t>(Clinical features)
Nasa avarodha
Gadha slesma sancaya
Nasa srava
Ava alpam va nasti
Siraso gaurava
Mukha daurgandhya
Sabda nasa (nasal voice)
sirosula
Reference:
Caraka Samhita
Chikt. 26/105–106
Sus. Sam. Uttarasthana 24</t>
  </si>
  <si>
    <t>Built and nourishment
Pallor (anemia)
Cyanosis
Fever
Facial puffiness
Signs of dehydration
Clubbing
&amp;Lymphadenopathy (especially cervical)
Posture and breathing pattern (mouth breathing)</t>
  </si>
  <si>
    <t>A. Respiratory System
Nasal inspection: congestion, discharge, crusting, nasal polyps
Nasal patency test
Deviated nasal septum
Sinus tenderness (frontal, maxillary)
Post-nasal drip
Throat congestion
Chest auscultation (wheezing, rhonchi if allergic component)
B. ENT Examination
Anterior rhinoscopy
Posterior rhinoscopy
Nasal mucosa color (pale, congested, hypertrophied)
Turbinate hypertrophy
Ear examination (Eustachian tube dysfunction)
C. Cardiovascular System
Heart rate
Blood pressure
Cardiac auscultation (usually normal)
D. Gastro-intestinal System
Appetite status
Epigastric tenderness (if reflux-related)</t>
  </si>
  <si>
    <t>Complete blood count
Absolute eosinophil count
ESR
C-reactive protein
Serum IgE levels
Nasal smear for *eosinophils
Nasal swab culture and sensitivity
X-ray paranasal sinuses
CT scan of paranasal sinuses
Allergy skin prick test
Pulmonary function test (if associated asthma)
📌https://chat.whatsapp.com/BdWPi4q8r5v9FubOjpBHnn</t>
  </si>
  <si>
    <t>Kapha-pradhana dosa →
Kapha sañcaya in nāsā srotas →
Srotorodha →
Vata gati vaigunya →
Gadha slesma sthirata →
Apinasa utpatti
Reference:
Astanga Hrdaya Uttarasthāna 20</t>
  </si>
  <si>
    <t>Nidana parivarjana
Kapha-hara ahara vihara
Dipana–pacana
Svedana
Nasya karma
Reference:
Caraka SaM CHI.26
Sirovirecana
Dhumapana
Kavalagraha
Gandusa
Langhana
Reference:
Susruta Samhitha Uttarasthana 24</t>
  </si>
  <si>
    <t>(Relieving factors)
Usna ahara sevana
Tīksna dravya prayoga
Svedana
Usna nasya
Reference:
Astnaga Hrdaya Uttarasthan 20</t>
  </si>
  <si>
    <t>Sita ahara vihara
Guru, snigdha ahara
Diva-svapna
Ati-jala sevana
&amp;Reference:
Caraka Samhitha Sutrasthana 20</t>
  </si>
  <si>
    <t>Kapha-vata samana
Nasya karma
Svedana karma
Dipana-pacana ausadha</t>
  </si>
  <si>
    <t>Vamana (if bala yukta)
Avapida Nasya
Pratimara Nasya
dhumapana
Sirolepa (kapha-hara dravya)
Reference:
Caraka Samhitha *Chikitsasthana 26
Ashtanga Hrd Uttarasthaa 20
Susruta Sam Uttarasthana 24
🎯https://chat.whatsapp.com/BdWPi4q8r5v9FubOjpBHnn</t>
  </si>
  <si>
    <t>GUHYA ROGAM</t>
  </si>
  <si>
    <t>(Etiological Factors)
Ati-maithuna (excessive sexual intercourse)
Asatmyaahara sevana
Abhighata (trauma to genital region)
Vega-dharana (suppression of natural urges)
Mithya vihara (improper sexual practices)
Dushta ahara causing Tridosa prakopa
saucha abhava (poor genital hygiene)
Reference:
Sushruta Samhitha Nidanasthana 13
Charaka Samhitha Chi 30</t>
  </si>
  <si>
    <t>(Prodromal Symptoms)
Guhya kandu (itching in genital region)
Alpa vedana (mild pain)
Daha (burning sensation)
Sveda atipravrtti (excess sweating)
Raga (redness)
Gaurava (heaviness)
Reference:
Sushruta Sam, Nid 13</t>
  </si>
  <si>
    <t>(Clinical Features)
sulaa / Vedana in guhya desa
Kandu (itching)
Daha (burning)
Srava (discharge)
sotha (swelling)
Vrana / Pidaka(ulcers, eruptions)
Tvak vaivarnya (discoloration)
Mamsa vriddhi or ksaya
Reference:
Sushruta Samhitha, Nidānasthāna 13
BP, Madhyama Khanda</t>
  </si>
  <si>
    <t>Built and nourishment
Pallor
Icterus
Cyanosis
Clubbing
Lymphadenopathy (inguinal)
Edema
Vital signs (temperature, pulse, blood pressure, respiratory rate)
Signs of anemia or systemic infection
Nutritional status</t>
  </si>
  <si>
    <t>A. Local (Genitourinary) Examination
Inspection of external genitalia
Skin lesions (ulcer, vesicle, papule, wart, plaque)
Discharge (color, odor, consistency)
Erythema, edema, fissures
Tenderness
Ulcer characteristics (painful/painless, indurated/non-indurated)
Palpation of testes, epididymis, spermatic cord (in males)
Vaginal examination (in females, if indicated)
Inguinal lymph nodes (size, tenderness, matting)
B. Abdominal Examination
Suprapubic tenderness
Bladder distension
Organomegaly
C. Other Systemic Examination
Cardiovascular system
Respiratory system
Central nervous system
Skin and mucous membranes (systemic STDs, autoimmune disease signs)
Routine Investigations
Complete blood count (CBC)
ESR / CRP
Random blood sugar / HbA1c
Urine routine and microscopy
Microbiological Tests
Gram stain of genital discharge
KOH mount
Wet mount microscopy
Culture and sensitivity (bacterial / fungal)
PCR for sexually transmitted infections
Serological Tests
VDRL / RPR
TPHA
HIV I &amp; II
HBsAg
Anti-HCV
Specific Tests (as indicated)
HSV PCR
Chlamydia NAAT
Gonorrhea NAAT
Biopsy of lesion
FNAC of lymph node
Pap smear (females)
🎯https://chat.whatsapp.com/BdWPi4q8r5v9FubOjpBHnn</t>
  </si>
  <si>
    <t>Genital herpes
Primary syphilis
Secondary syphilis
Gonorrhea
Chlamydial infection
Chancroid
Lymphogranuloma *venereum
Granuloma inguinale
Vulvovaginal candidiasis
Bacterial vaginosis
Trichomoniasis
Balanitis
Balanoposthitis</t>
  </si>
  <si>
    <t>Nidana sevana → Tridosa prakopa
Dosas localize in guhya desa (khavaigunya)
Rakta, Mamsa, Meda dusti
Srotorodha or ati-pravrtti
Manifestation of various guhya rogas like vrana, pidaka,sotha, srava
Reference:
Sushruta Sam.su 24</t>
  </si>
  <si>
    <t>Nidana parivarjana
Dosa avastha anusara sodhana
Samana ausadha
Guhya suddhi and saucha
Raktasodhana
Local therapies (lepa, praksalana)
Reference:
Charaka Samhitha, *Sutrasthana 7</t>
  </si>
  <si>
    <t>(Relieving Factors)
sita, snigdha dravya (in Pitta dominance)
Tikta, kasaya rasa sevana
Guhya praksalana with śīta kasaya
Maithuna tyaga
Suddha ahara vihara</t>
  </si>
  <si>
    <t>(Aggravating Factors)
Ati-usna, katu, lavana ahara
Ati-maithuna
Abhighata
Divasvapna
Asaucha</t>
  </si>
  <si>
    <t>09/01/2026, 20:24 - +91 95446 87331: 🔺CASE STUDY : 348</t>
  </si>
  <si>
    <t>Vataja Guhya Roga
Snehana, svedana
Vatahara taila lepa / pichu
Pittaja Guhya Roga
sita praksalana
Tikta-kasaya dravya lepa
Raktasodhana
Kaphaja Guhya Roga
Ruksa, usna cikitsa
Lekhana lepa
Kapha-hara dravya
Vrana yukta Guhya Roga
Vrana sodhana
Vrana ropana
Ksara / Agni karma (if indicated)
Sushruta Sam – *Nidanasthana 13
*Chiki20
Charaka Samhitha– Chi 30
A.Hrdaya – Uttaratantra
BP– Madhyama Khanda
🎯https://chat.whatsapp.com/BdWPi4q8r5v9FubOjpBHnn
09/01/2026, 01:16 - +91 95446 87331: This message was deleted
09/01/2026, 01:17 - +91 95446 87331: This message was deleted</t>
  </si>
  <si>
    <t>VRSANA ARBUDA</t>
  </si>
  <si>
    <t>(Etiology)
Dosa–prakopaka ahara (guru, snigdha, abhishyandi ahara)
Ati-maithuna
Abhighata (trauma to vrsanaa)
Vegavarodha
Bija-dosa
Chronic sopha / granthi in vrsna region
Reference:
“अर्बुदं दोषसंमूर्छितं…” – Susruta Samhita, Nidanasthāna 11</t>
  </si>
  <si>
    <t>(Prodromal Symptoms)
Alpa sotha in vrsna
Gurutva (heaviness)
Manda vedana
Sthanika stabdhata
Reference:
Susruta Sam, Nid 11</t>
  </si>
  <si>
    <t>(Clinical Features)
Mamsa-granthi sadrsa sopha in vrsna
Mahat, sthira, manda vedana
Alpa vedana or nirvedana
Tvak varna parivartana (in chronic stage)
Anunnata / acala sopha
Reference:
“महान् स्थिरो मन्दवेदनः…” – Susruta Samhitha, Nidnasthāna 11</t>
  </si>
  <si>
    <t>General condition of the patient
Vital signs (pulse, BP, temperature, respiratory rate)
Pallor
Icterus
Lymphadenopathy (inguinal, para-aortic, supraclavicular)
Edema
Body weight loss / cachexia</t>
  </si>
  <si>
    <t>a) Local Examination (Scrotum &amp; Testes)
Inspection:
Scrotal swelling (unilateral / bilateral)
Skin changes (redness, ulceration, dilated veins)
&amp;Palpation:
Size, shape, consistency of testis
Tenderness or painless mass
Testicular position
Ability to get above the swelling
Fluctuation
Transillumination test
Cord examination
Inguinal lymph nodes
b) Abdominal Examination
Abdominal mass
Hepatomegaly
Para-aortic lymph nodes
c) Respiratory System
Signs of pleural effusion
Lung metastasis
d) Cardiovascular System
General assessment (for fitness for surgery/chemotherapy)</t>
  </si>
  <si>
    <t>09/01/2026, 20:39 - +91 95446 87331: 🔺CASE STUDY : 348</t>
  </si>
  <si>
    <t>Routine Investigations
Complete Blood Count (CBC)
ESR
Blood sugar
Renal function tests
Liver function tests
Urine routine examination
Tumor Markers
Alpha-fetoprotein (AFP)
Beta-human chorionic gonadotropin (β-hCG)
Lactate dehydrogenase (LDH)
Imaging
Scrotal ultrasonography with Doppler
CT scan abdomen and pelvis
CT scan chest / Chest X-ray
MRI scrotum (if required)
Histopathology
Testicular biopsy / orchiectomy specimen examination
🎯https://chat.whatsapp.com/BdWPi4q8r5v9FubOjpBHnn</t>
  </si>
  <si>
    <t>Testicular carcinoma
Seminoma
Non-seminomatous germ *cell tumor
Hydrocele
Varicocele
Epididymo-orchitis
Spermatocele
Hematocele
Testicular torsion
Inguinal hernia
Scrotal abscess
Lipoma of spermatic cord
Lymphoma of testis
Metastatic testicular tumor</t>
  </si>
  <si>
    <t>(Pathogenesis)
Tridosa (predominantly Kapha) prakopa
Dosa sancaya in mamsa, rakta dhatu
Srotorodha (especially mamsavaha srotas)
Gradual formation of arbuda in vrsana pradesa
Samprapti Ghataka
Dosa: Kapha pradhana tridosa
Dusya: Mamsa, Rakta
Srotas: Mamsavaha
Adhisthana: Vrsna</t>
  </si>
  <si>
    <t>Dosa-samana (Kapha–Vāta hara)
Lekhana &amp; sodhana cikitsa
sothahara &amp; granthi-nāśaka dravyas
Sodhana (Virecana / *Raktamoksana – yogyata anusara)
Reference:
Susruta Samhita Cikitsasthana 18 (Arbuda Cikitsa)</t>
  </si>
  <si>
    <t>Laghu, ruksa ahara
Kapha-hara ausadha
Usna lepa
Vatanulomana</t>
  </si>
  <si>
    <t>Guru, snigdha ahara
Abhishyandi dravya
Ati-sita sevana
Abhyanga in early stage</t>
  </si>
  <si>
    <t>Kapha Arbuda:
Lekhana dravya, usna *upacara
Vata Arbuda:
Sneha yukta usna cikitsa
Pitta Arbuda:
Sita, rakta-prasadana cikitsa</t>
  </si>
  <si>
    <t>Chedana karma *(sastrakarma) in pakva / sthira arbuda
Agnikarma (selected cases)
Ksara karma (granthi-pradesa)
Bahir-lepa with:
Arkaksira
Snuhi ksira
Apamarga ksaraa
Reference:
“अर्बुदं छेदयेत् शस्त्रेण…” – Su.sam, Chi18
🎯https://chat.whatsapp.com/BdWPi4q8r5v9FubOjpBHnn</t>
  </si>
  <si>
    <t>MEDHRA PAKA</t>
  </si>
  <si>
    <t>(Etiological factors)
Ati-vyavaya (excessive sexual indulgence)
Abhighata (trauma to penis)
Asuci maithuna (unhygienic sexual practices)
Vega-dharana (suppression of urine, semen)
Ati-usna, tiksna, lavana ahara sevana
Rakta-dusti and Pitta prakopa
Upadamsa / Guhya roga anubandha
Classical reference:
Susruta Sam, Nidana Sthana 13 (Ksudra Roga Nidana)
Su.sam.chik 19 (Guhya Roga Cikitsa)</t>
  </si>
  <si>
    <t>(Prodromal symptoms)
Medhra gaurava (heaviness of penis)
Alpashula (mild pain)
Daha (burning sensation)
Kandu (itching)
Twak vaivarnya (discoloration)
Reference:
Su. Sam. Nid</t>
  </si>
  <si>
    <t>(Clinical features)
Medhra sotha (penile swelling)
Tivra ruja (severe pain)
Daha and paka (burning and suppuration)
Rakta / pita srava (bloody or purulent discharge)
Sparsasahatva (tenderness)
Jvara (fever – in advanced stage)
Vrana formation after paka
Reference:
Su.sam chik. 19</t>
  </si>
  <si>
    <t>General condition and nutritional status
Vital signs (temperature, pulse, BP)
Pallor, icterus, cyanosis, edema
Signs of toxemia or sepsis
Lymphadenopathy (especially inguinal)</t>
  </si>
  <si>
    <t>LOCAL EXAMINATION</t>
  </si>
  <si>
    <t>Cardiovascular system – sepsis-related changes
Respiratory system – signs of infection
Abdominal examination – hepatosplenomegaly
Genitourinary system (local examination)
Edema of penis
Erythema, ulceration, necrosis
Purulent or foul-smelling discharge
Skin discoloration or gangrene
Tenderness and warmth
Neurological system – sensorium (in severe infection)
(Penis)
Inspection: color, swelling, ulcer, slough, gangrene
Palpation: tenderness, induration, crepitus
Retraction of prepuce (if possible)
Urethral meatus discharge
Inguinal lymph nodes</t>
  </si>
  <si>
    <t>Complete blood count
ESR
C-reactive protein
Blood sugar (fasting &amp; random)
Urine routine and microscopy
Pus/discharge culture &amp; sensitivity
Blood culture (if fever/sepsis)
Renal function tests
HIV, VDRL (if indicated)
5. Imaging (if required)
Ultrasonography of penis and scrotum
Doppler study (vascular involvement)
MRI pelvis (severe necrotizing infection)
🎯https://chat.whatsapp.com/BdWPi4q8r5v9FubOjpBHnn</t>
  </si>
  <si>
    <t>Balanitis
Balanoposthitis
Fournier’s gangrene
Cellulitis of penis
Penile abscess
Sexually transmitted infections
Penile carcinoma
Fixed drug eruption
Contact dermatitis
Necrotizing fasciitis</t>
  </si>
  <si>
    <t>(Pathogenesis)
Nidana sevana → Pitta &amp; Rakta dusti
Pitta-rakta sammurchana in medhra sthana
Srotorodha (rakta &amp; mutra vaha srotas)
sotha → Daha → Paka
Formation of vidradhi / vrana in medhra
Dosa: Pitta-pradhana tridosaja
Dusya: Rakta, Mamsa
Srotas: Rakta-vaha, *Mutra-vaha
Udbhava sthana: Amasaya
Adhisthana: Medhra</t>
  </si>
  <si>
    <t>Pitta-rakta samana
sotha, daha, paka hara chikitsa
Vrana sodhana &amp; ropana
Raktamoksana when indicated
Langhana in ama avastha
Reference:
Su.sam.chik . 1 &amp; 19</t>
  </si>
  <si>
    <t>(Relieving factors)
sita lepa and parisheka
Tikta, kasaya rasa
*pradhana dravya
sita, snigdha vihara
Rakta-pitta samaka ausadha</t>
  </si>
  <si>
    <t>(Aggravating factors)
Usna, tiksna, lavana ahara
Vyavaya
Abhighata
Ati-vyayama
Ushna parisheka</t>
  </si>
  <si>
    <t>Raktamoksana
Parisheka
Lepa
Vrana sodhana
Vrana ropana</t>
  </si>
  <si>
    <t>Avastha anusara chikitsa
Amapaka avastha
sita parisheka –
*Pancavalkala kvatha
Lepa – Candana, Usira, *Yastimadhu
Paka avastha
Bhedana karma (if suppurated)
Sodhana – Nimba, Patola, Triphala
Ropana – Jatyadi ghrta, Madhuka taila
Rakta dusti pradhana
Siravyadha /
*Jalaukavacarana
SU.SAM CHIKI.19 (Guhya Roga Cikitsa)
Su.SAM , Cikitsa Sthana 1 (Vrana Cikitsa)
AH, Uttara Sthana 34
🎯https://chat.whatsapp.com/BdWPi4q8r5v9FubOjpBHnn</t>
  </si>
  <si>
    <t>GONASA VISHAM</t>
  </si>
  <si>
    <t>(Etiology)
Damsa (bite) of Gonasa sarpa (cobra)
Visa-pravesa through danta damsa
Dosa involvement: *Predominantly Kapha–Pitta, later Vata
* Ref: Su.sam.kalpam.3</t>
  </si>
  <si>
    <t>(Prodromal symptoms)
Damsa sthane manda vedana
Supti (numbness)
Gaurava
Tandra
Romaharsa
Mild svasa-kasa</t>
  </si>
  <si>
    <t>(Clinical features)
📌Local
Sopha at bite site
Alpa raktasrava
Sukla varna damsa cihna
📌Systemic
Mukha–jihva–kantha stambha
Baspa pravrtti
sleshma vrddhi
svasa krcchra
Gadgada vak
Netra nimilana
Murcha(later stage)
Ref: Su.sam, Kalpa Sthana 3</t>
  </si>
  <si>
    <t>Level of consciousness
Vital signs (pulse, BP, respiratory rate, temperature, SpO₂)
Pallor
Icterus
Cyanosis
Edema (local and generalized)
Bleeding manifestations (gums, puncture site, ecchymosis)
Signs of shock
Bite mark inspection (fang marks, local swelling, discoloration, necrosis)</t>
  </si>
  <si>
    <t>Cardiovascular System
Hypotension
Tachycardia
Peripheral pulses
Capillary refill time
Respiratory System
Tachypnea
Respiratory distress
Pulmonary edema
Crepitations
Central Nervous System
Altered sensorium
Headache
Dizziness
Seizures (rare in viper bite)
Gastrointestinal System
Nausea
Vomiting
Abdominal pain
Hematemesis / melena
Genitourinary System
Oliguria / anuria
Hematuria
Acute kidney injury signs
Local Examination (Bite Site)
Pain and tenderness
Rapidly progressive swelling
Blistering
Ecchymosis
Necrosis
Compartment syndrome</t>
  </si>
  <si>
    <t>Hematological
Complete blood count
Platelet count
Peripheral smear
Whole blood clotting time (20-minute WBCT)
Prothrombin time / INR
Activated partial thromboplastin time
Renal
Blood urea
Serum creatinine
Serum electrolytes
Urine routine and microscopy
Biochemical
Liver function tests
Serum creatine kinase
Lactate dehydrogenase
Urine Tests
Hemoglobinuria
Myoglobinuria
Others (as needed)
Arterial blood gas analysis
ECG
Ultrasound abdomen (acute kidney injury)
🎯https://chat.whatsapp.com/BdWPi4q8r5v9FubOjpBHnn</t>
  </si>
  <si>
    <t>Viper snake bite
Hemotoxic snake envenomation
Russell’s viper bite
Saw-scaled viper bite
Acute disseminated *intravascular coagulation
Acute kidney injury
Septic shock
Cellulitis
Necrotizing fasciitis
Thrombotic thrombocytopenic purpura</t>
  </si>
  <si>
    <t>(Pathogenesis)
Gonasa visa → Kapha pradhana
Kapha obstructs Prana &amp; Udana vayu
Leads to kantha stambha, svasa rodha
Visa spreads through rasavaha &amp; pranavaha srotas
Later Vata prakopa → murcha, prana nasa
Ref: Caraka Samhitha Cikitsa Sthana 23</t>
  </si>
  <si>
    <t>(General management – Visa Cikitsa Siddhanta)
(First line for all sarpa visa)
Damsa bandhana
Utkartana / Prachanna
alepa
Agada prayoga
Nasya
Anjana
Dhupana
Mrdu vamana (Kapha pradhana)
* Ref: Su.sam .kalpa.1</t>
  </si>
  <si>
    <t>(Relieving factors)
Usna dravya
Tikta–karu rasa
Kapha hara kriya
agada sevana
Dhupana karma
Ref: Astanga Hrdaya, Uttara Sthana</t>
  </si>
  <si>
    <t>(Aggravating factors)
sita dravya
Madhura rasa
Guru ahara
Diva svapna
Kapha vardhaka kriya
* Ref: Caraka Samhitha Sūtra Sthana 26</t>
  </si>
  <si>
    <t>(Dosa-based)
Kapha pradhana → Vamana, Usna Agada
Pitta anubandha → Tikta sita ausadha (controlled)
Vata anubandha → Sneha yukta mrdu cikitsa (later)
Ref: Su.sam  Kalpa Sthana</t>
  </si>
  <si>
    <t>(Specific treatment for Gonasa Visa)
Agada
Mahagandhahasti Agada
Sanjivani Agada
Mrtasanjivani Agada
Amrta Ghrta
Karma
Nasya – Usna dravya siddha taila
Dhupana – Guggulu, Vaca, Sarsapa
Anjana – Visaghna anjana
Vamana – Kapha *utksepanartha
* Ref:
Su. Sam., Kalpa Sthana 3
A.H, Uttara Sthana – Sarpa Visa Cikitsa
Key Classical Statement
“Gonasah slesma bahulah, stambha svasa karas tatha"
Su.sam.kal. 3
🎯https://chat.whatsapp.com/BdWPi4q8r5v9FubOjpBHnn</t>
  </si>
  <si>
    <t>RASA-SHESA AJIRNA</t>
  </si>
  <si>
    <t>(Etiology)
Ati-matra ahara
Guru, snigdha, sita ahara sevana
Ajirne bhojana
Mandagni
Diva-svapna
Alpa vyayama
Chinta, soka
* Ref: Madhava Nidana – Ajirna Nid</t>
  </si>
  <si>
    <t>(Prodromal Symptoms)
Gaurava
alasya
Arochaka
Hrllasa
Udara adhmana
Agnimāndya
Ref: Madhava Nidana, Charaka Sam.15</t>
  </si>
  <si>
    <t>(Clinical Features)
Gaurava deha
Tandra
Arochaka
Utklesa (nausea)
Avipaka bhava
Stambha
Alpa udgara
Malasanga
* Ref: Mad.nidana
Rasasesha ajeerna</t>
  </si>
  <si>
    <t>(Modern)
General appearance: Lethargic, discomfort after meals
Build &amp; nourishment: May be normal or overweight
Hydration status: Usually normal
Vital signs
Pulse: Normal
Blood pressure: Normal
Temperature: Afebrile
Tongue: Coated tongue (suggestive of poor digestion)
Breath: Halitosis
Skin: Normal, no pallor or icterus
Edema: Absent</t>
  </si>
  <si>
    <t>A. Gastrointestinal System
Epigastric fullness
Post-prandial heaviness
Mild epigastric tenderness (occasionally)
Abdominal distension
Normal bowel sounds
No organomegaly
B. Cardiovascular System
S1, S2 normal
No murmurs
C. Respiratory System
Clear lung fields
Normal breath sounds
D. Central Nervous System
Conscious and oriented
Mild headache or heaviness may be reported</t>
  </si>
  <si>
    <t>Basic Investigations
Complete Blood Count (CBC)
Erythrocyte Sedimentation Rate (ESR)
Gastrointestinal-related Tests
Liver Function Tests (LFT)
Serum Amylase &amp; Lipase (to rule out pancreatic pathology)
Stool routine examination
Stool for occult blood
Metabolic &amp; Other Tests
Fasting Blood Sugar
Thyroid Function Tests (if chronic dyspepsia)
Imaging (if required)
Ultrasound Abdomen
Upper GI Endoscopy (in persistent or alarm symptoms)
📌https://chat.whatsapp.com/BdWPi4q8r5v9FubOjpBHnn</t>
  </si>
  <si>
    <t>Functional Dyspepsia
Non-ulcer Dyspepsia
Gastroesophageal Reflux Disease (GERD)
Gastritis
Peptic Ulcer Disease
Gastroparesis
Irritable Bowel Syndrome (IBS – Dyspeptic type)
Chronic Pancreatitis (early stage)
Helicobacter pylori infection</t>
  </si>
  <si>
    <t>Mandagni →
Apakva ahara →
Rasa dhatu rupa apacita *ahara sesa sthiti →
Rasa dhatu dusti →
Rasa-sesa Ajirna
* Ref: Charaka Sam Chik. 15</t>
  </si>
  <si>
    <t>(Relieving Factors)
Langhana
Usna ahara
Tiksna, dipana dravya
sunthi siddha jala
Takra sevana
Ref: Mad.Nid</t>
  </si>
  <si>
    <t>(Aggravating Factors)
Guru ahara
Snigdha bhojana
Ati bhojana
Diva-svapna
Sita dravya sevana
Ref: Charaka Samhitha</t>
  </si>
  <si>
    <t>(General Management)
Langhana
Dipana
Pacana
ahara niyama
Takra prayoga
Usna jala pana
* Ref: Charaka Samhitha Chi 15</t>
  </si>
  <si>
    <t>Pippali
Marica
Citraka
Hingu
Pancakola curna
Hingu vastaka curna
📚 Ref: Charaka Sam. B.P
Classical References
Charaka Samhitha– Cik.15 (Ajirna sthana)
Madhava Nidana – Ajirna Nidana
BP – Ajirna adhikara
📌</t>
  </si>
  <si>
    <t>(Etiology)
Mithya ahara–vihara
Ati-maithuna
Abhighata (local trauma to yoni)
Vega-dharana (suppression of natural urges)
Dustaa artava
Kapha–Vata prakopa
Asuci yoni sevana
Ref: Sus.sam, Uttara Tantra – Yoni Vyapada Adhyaya</t>
  </si>
  <si>
    <t>(Prodromal Symptoms)
Yoni gaurava
Kandu (itching)
Alpa sula
sopha sakshat bhasa (mild swelling)
Ref: Su.sam, Uttara Tantra</t>
  </si>
  <si>
    <t>(Clinical Features)
Granthi / mamsankura sadrsa *kanda in yoni
Kathina sopha
Alpa vedana (usually painless)
Kapha-pradhana laksana
Strava (sometimes)
Maithuna asahishnuta
📜 Ref: su.ut 38</t>
  </si>
  <si>
    <t>General condition
Built and nourishment
Pallor
Icterus
Cyanosis
Edema
Vital signs (BP, pulse, temperature)
Body mass index
Signs of anemia or infection</t>
  </si>
  <si>
    <t>Cardiovascular System
Heart sounds
Murmurs
Respiratory System
Breath sounds
Signs of respiratory infection
Abdomen
Tenderness
Palpable mass
Organomegaly
Ascites
Central Nervous System
Consciousness
Sensory and motor status
Inspection of vulva
Vaginal discharge
Vaginal wall thickening
Cervical appearance
Presence of growth/mass
Bimanual pelvic examination
Tenderness
Consistency and mobility of lesion</t>
  </si>
  <si>
    <t>Complete blood count
ESR
C-reactive protein
Urine routine and microscopy
Vaginal swab examination
Pap smear
HPV testing
Culture and sensitivity of discharge
Blood sugar levels
Serology for sexually transmitted infections
5. Imaging and Special Investigations
Ultrasonography (pelvic)
Colposcopy
Biopsy of lesion
MRI pelvis (if indicated)
🎯https://chat.whatsapp.com/BdWPi4q8r5v9FubOjpBHnn</t>
  </si>
  <si>
    <t>Cervical cancer
Vaginal carcinoma
Cervical polyp
Vaginal cyst
Bartholin cyst
Chronic cervicitis
Vaginal intraepithelial *neoplasia
Genital warts
Endometriosis of vagina
Pelvic inflammatory disease</t>
  </si>
  <si>
    <t>(Pathogenesis)
Kapha–Vata prakopa
↓
Sthana samsraya in yoni
↓
Mamsa &amp; meda dhatu dusti
↓
Granthi-rupa vrrddhi
↓
Yoni Kanda formation
Ref: Susruta Sam</t>
  </si>
  <si>
    <t>(General Management)
Kapha–Vata samana cikitsa
Lekhana &amp; chedana principle
Sodhana (when indicated)
Yoni sodhana &amp; ropana
Ref: Su.chik</t>
  </si>
  <si>
    <t>(Relieving Factors)
Usna, tiksna, lekhana dravyas
Yoni praksalana with kasaya
Kapha-hara ahara
Ref: Su.</t>
  </si>
  <si>
    <t>(Aggravating Factors)
Guru, snigdha ahara
Ati-maithuna
Sita sevana
Kapha vardhaka vihara
Ref: AH– Yoni Vyapada</t>
  </si>
  <si>
    <t>Chedana karma (if kaṇḍa is big)
Agnikarma / Ksara karma (as indicated)
Yoni lepa with lekhana dravyas
Yoni varti / pichu
Praksalana with kasaya dravyas
*References
Su.sam Uttara Tantra – 38 Yoni Vyapada Adhyaya
AH – Yoni Roga Adhyāya
🎯https://chat.whatsapp.com/BdWPi4q8r5v9FubOjpBHnn</t>
  </si>
  <si>
    <t>MUTRAJA UDAVARTA</t>
  </si>
  <si>
    <t>(Etiology)
Vega-dharana of Mutra
Ativahana (excessive travelling)
Ruksa, sita, Laghu ahara sevana
Ativyayama
Abhighata to basti pradesa
Vata prakopaka ahara–vihara
Ref: Susruta Sam, Nidana Sthana 1</t>
  </si>
  <si>
    <t>(Prodromal Symptoms)
Basti-gurutva
Alpamutrata
Adhmana
Mild basti-sula
Vata prakopa laksana
Ref: Cakrpani tika on Caraka Sam</t>
  </si>
  <si>
    <t>(Clinical Features)
Mutra-vega pravrtti varodha
Teevra basti-sula
Udara adhmana
Mutra krcchrata
Vata udirna laksana (sula, atopa)
Ref: Caraka Samhitha, Cikitsa Sthāna 26 (Udavarta Cikitsa)</t>
  </si>
  <si>
    <t>Level of consciousness
Body build &amp; nourishment
Pallor
Icterus
Cyanosis
Clubbing
Lymphadenopathy
Dehydration
Edema
Vital signs (pulse, BP, temperature, respiratory rate)</t>
  </si>
  <si>
    <t>Abdominal Examination
Inspection: suprapubic fullness/distension
Palpation: tender, palpable distended urinary bladder
Percussion: dullness over suprapubic region
Auscultation: bowel sounds
Genitourinary Examination
External genitalia (phimosis, meatal stenosis)
Prostate examination (digital rectal examination in males)
Pelvic examination (in females, if indicated)
Nervous System Examination
Lower limb motor and sensory function
Perineal sensation
Anal tone and reflexes</t>
  </si>
  <si>
    <t>Basic Investigations
Urine routine and microscopy
Urine culture and sensitivity
Complete blood count (CBC)
Blood urea
Serum creatinine
Serum electrolytes
Imaging
Ultrasonography (KUB with post-void residual urine)
X-ray KUB
CT scan abdomen and pelvis (if required)
Special Tests
Uroflowmetry
Post-void residual volume assessment
PSA (in elderly males)
Cystoscopy (if indicated)
🎯https://chat.whatsapp.com/BdWPi4q8r5v9FubOjpBHnn</t>
  </si>
  <si>
    <t>Acute urinary retention
Chronic urinary retention
Benign prostatic *hyperplasia
Prostatitis
Urethral stricture
Neurogenic bladder
Bladder outlet obstruction
Urinary bladder calculi
Vesicoureteric junction obstruction
Pelvic mass compressing bladder
Acute cystitis</t>
  </si>
  <si>
    <t>Vega-dharana of mutra →
Prakopa of Apana Vata →
Urdhva gati of vata →
Basti sankocha →
Mutra pravrtti avarodha →
Mutraja Udavarta
Samprapti Ghataka
Dosa: Vata (Apana)
Dusya: Mutravaha srotas
Srotas dusti: Sanga
Udbhava sthana: *Pakvasaya
Adhisthana: Basti
Ref: Caraka Sam
Nidana Sthana 1</t>
  </si>
  <si>
    <t>(Relieving Factors)
Snehana
Sveda
Basti karma
Usna dravya sevana
Vatasamaka ahara
Ref: Caraka Sam Sutra Sthana 22</t>
  </si>
  <si>
    <t>SAMANYA. CHIKITSA (General Treatment)</t>
  </si>
  <si>
    <t>(Aggravating Factors)
Vega-dharana
Ruksha ahara
sita sparsa
Ati-vyayama
Nirbasti avastha
Ref: SuS.sam
Vata-samana cikitsa
Snehana (Abhyantara &amp; Bahya)
Sveda
Basti karma (Anuvasana &amp; Niruha)
Mutrala dravya prayoga
Ref: Caraka Samhitha Cikitsa Sthāna 26</t>
  </si>
  <si>
    <t>(Specific Treatment)
Sneha Basti with:
Eranda taila
Bala taila
Uttara Basti (where indicated)
Mutrala yoga:
Goksura
Punarnava
Varuna
Sveda over basti pradesa
Avagaha sveda with *Dasamula kvatha
Ref:
Caraka.chi  26
Su.samchi 7
🎯</t>
  </si>
  <si>
    <t>VARTMA ARBUDA</t>
  </si>
  <si>
    <t>(Etiological Factors)
Abhighata (trauma to eyelid)
Atimaithuna, Ativyayama
Ati-usna, Ati-sita sevana
Guru, Snigdha, Abhisyandi āhāra
Vega-dharana (suppression of natural urges)
Rakta dusti karana nidana
Reference:
Susruta Sam, Uttara Tantra – Arbuda Nidana</t>
  </si>
  <si>
    <t>(Prodromal Symptoms)
Vartma gaurava (heaviness of eyelid)
Alpa sopha (mild swelling)
Mandaruja (mild pain)
Kandu (itching)
Raga (slight redness)
Reference:
Sus. Sam, Uttara Tantra</t>
  </si>
  <si>
    <t>(Clinical Features)
Mamsankhura vat granthi on vartma
Sthira, manda vedana yukta sopha
Chira-kalina, apaka (non-suppurative)
Tvak varna samana or syava
Alpa vedana  alpa raktasrava
Sus.sam .utt</t>
  </si>
  <si>
    <t>General condition: Build, nourishment, pallor, icterus, cyanosis
Vital signs: Pulse, BP, temperature, respiratory rate
Lymph nodes: Preauricular, submandibular, cervical lymphadenopathy
Systemic review: Weight loss, fever, night sweats (malignancy indicators)</t>
  </si>
  <si>
    <t>A. Local (Eyelid) Examination
Inspection:
Site (upper/lower lid), size, shape
Skin changes (ulceration, pigmentation, telangiectasia)
Margin involvement, lash loss (madarosis)
Palpation:
Consistency, tenderness, mobility, fixity
Temperature, pulsation
Eye examination:
Visual acuity
Conjunctiva, cornea, sclera
Extraocular movements
Regional spread:
Orbit involvement
Lacrimal apparatus
B. Systemic Examination
ENT: Nasal cavity, paranasal sinuses
Respiratory system
Cardiovascular system
Abdomen: Hepatosplenomegaly
CNS: Cranial nerve involvement (advanced lesions)</t>
  </si>
  <si>
    <t>Complete blood count (CBC)
ESR / CRP
Blood sugar (FBS / PPBS)
Liver function tests (LFT)
Renal function tests (RFT)
Specialized / Diagnostic Tests
FNAC of eyelid lesion
Incisional / Excisional biopsy (gold standard)
Histopathology
Imaging (if indicated):
Ultrasonography (USG) orbit
CT scan orbit
MRI orbit (deep extension)
🎯https://chat.whatsapp.com/BdWPi4q8r5v9FubOjpBHnn</t>
  </si>
  <si>
    <t>Chalazion
Hordeolum
Sebaceous gland carcinoma
Basal cell carcinoma
Squamous cell carcinoma
Melanoma
Neurofibroma
Papilloma
Xanthoma
Dermoid cyst
Lipoma</t>
  </si>
  <si>
    <t>(Pathogenesis)
Nidana sevana →
Dosa prakopa (mainly Kapha &amp; Rakta) →
Rakta dusti →
Srotorodha in vartma *mamsa dhatu →
Mamsa vriddhi →
Sthira granthi utpatti in vartma →
Vartma Arbuda
Reference:
Su.sam , Nidana Sthana – Arbuda Samprapti</t>
  </si>
  <si>
    <t>Dosa anurupa sodhana
Raktaśodhana chikitsa
Lekhana, chedana principles
Kapha–Rakta samaka ausadha
Reference:
Susruta Sam. Cikitsa Sthana – Arbuda Cikitsa</t>
  </si>
  <si>
    <t>Kapha pradhana:
Langhana, Ruksha chikitsa
Rakta pradhana:
Raktamoksana
Tikta–Kasaya dravya prayoga
Reference:
AH – Netra Roga Cikitsa</t>
  </si>
  <si>
    <t>(Relieving Factors)
Tikta, Kasaya rasa sevana
Sita, Ruksa guna dravya
Raktaprasadaka aushadha</t>
  </si>
  <si>
    <t>(Aggravating Factors)
Guru, Snigdha ahara
Abhisyandi dravya
Usna, Amla sevana
Netra abhighata</t>
  </si>
  <si>
    <t>(Netra Roga Perspective)
Netra kriyakalpa (as suitable)
Raktamoksana (jalauka)
Lekhana anjana
Reference:
Susruta Sam Uttara Tantra – Netra Cikitsa</t>
  </si>
  <si>
    <t>Chedana karma (surgical excision)
Lekhana karma
Agnikarma (if indicated)
ksara karma (carefully)
Pascath sodhana &amp; ropana chikitsa
Reference:
Sus.sam uttara, Uttara *Tantra – Arbuda &amp; Vartma Roga
Astanaga samg – Netra Roga Cikitsa
Classical References
Sus.sam – Uttara Tantra (Netra Roga, Arbuda)
Sus.sam.chik&amp; nid
AH/ Samgraha – Netra Roga Adhyaya
🎯https://chat.whatsapp.com/BdWPi4q8r5v9FubOjpBHnn</t>
  </si>
  <si>
    <t>MUSHKA VATA</t>
  </si>
  <si>
    <t>(Etiology)
Ati-vyayama
Ati-maithuna
Ati-vata-prakopaka ahara (ruksa, sita, laghu)
Vegadharana (especially mutra &amp; purisa)
Abhighata (injury to vṛṣaṇa / groin region)
Ati-sita-sevana
Daurbalya of vrsana dhatu
Reference:
Sus.sam nid – Vata vyadhi nid</t>
  </si>
  <si>
    <t>(Prodromal symptoms)
Alpa-ruja in muska
Gaurava in vrsana pradeśa
Spandana sensation
Mild sopha
Occasional stabdha vedana
Reference:
Sus. Nid</t>
  </si>
  <si>
    <t>LOCAL EXAMINATIONS (Scrotum &amp; Testes)</t>
  </si>
  <si>
    <t>(Clinical features)
Tivra vedana in one or both muska
Sula (pricking, tearing pain)
Stambha
Sotha (usually non-inflammatory, vata-type)
Sparsasahatva (tenderness)
Pain radiating to vankshana, kati, basti pradesa
Absence of pitta signs like daha or rakta varna
Reference:
Sus.chik.vatavyadhi
General condition:
Appearance: discomfort, anxiety due to scrotal pain
Built &amp; nourishment
Vital signs:
Pulse
Blood pressure
Temperature (to rule out infection)
Pallor – anemia
Icterus – liver pathology
*Cyanosis
Edema
Hydration status
.
Inspection
Scrotal swelling (unilateral / bilateral)
Size and symmetry of scrotum
Skin changes: redness, edema, ulceration
Visible veins
Position of testes
Palpation
Tenderness
Consistency of testis (soft / firm / hard)
Fluctuation
Reducibility
Cough impulse
Spermatic cord thickening
Epididymal tenderness
Transillumination test
Special Tests
Prehn’s sign
Cremasteric reflex</t>
  </si>
  <si>
    <t>Abdominal Examination
Inguinal hernia
Abdominal masses
Renal angle tenderness
Genitourinary System
Penis
Epididymis
Vas deferens
Prostate (if indicated)
Cardiovascular System
Varicosities
Signs of venous congestion
Neurological Examination
Referred pain
Lumbosacral nerve involvement
Blood Investigations
Complete blood count
ESR
C-reactive protein
Blood sugar levels
Urine Examination
Routine urine analysis
Urine culture and sensitivity
Semen Analysis (if infertility suspected)
🎯Imaging Studies
Scrotal ultrasonography
Color Doppler ultrasound
CT abdomen (if referred *pathology suspected)
MRI pelvis (rare cases)
🎯https://chat.whatsapp.com/BdWPi4q8r5v9FubOjpBHnn</t>
  </si>
  <si>
    <t>Testicular torsion
Epididymitis
Orchitis
Hydrocele
Varicocele
Inguinal hernia
Testicular tumor
Spermatocele
Fournier’s gangrene
Referred pain from renal colic</t>
  </si>
  <si>
    <t>Vata prakopaka nidana
⬇
Vata dosa vrrddhi
⬇
Sthana samsraya in muska pradesa
⬇
Dhatu ksaya (sukra &amp; mamsa)
⬇
Vata avarana in vrsana srotas
⬇
Muska Vata manifestation with sula, stambha &amp; sotha
Reference:
Sus.sam, Nidanasthana</t>
  </si>
  <si>
    <t>(Relieving factors)
Snehana
Usna upacara
Taila abhyanga
Vatahara ahara
Swedana</t>
  </si>
  <si>
    <t>(Aggravating factors)
Ruksa ahara
sita sevana
Ati-vyayama
Vega dharana
Exposure to cold wind
Cikitsa</t>
  </si>
  <si>
    <t>(General management)
Snehana (abhyantara &amp; bahya)
Swedana (nadi ,prastara)
Vatahara ahara-vihara
Basti karma (especially anuvasana &amp; niruha)
Vedana samana upakrama
Reference:
Cha. Cik. – Vata Vyadhi</t>
  </si>
  <si>
    <t>(Specific treatment for Muska Vata)
Abhyanga with:
Bala taila
Mahanarayana taila
Saindhavadi taila
Swedana:
Pinda sweda
Nadi sweda
Basti:
Dasamula niruha basti
Anuvasana with bala taila / tila taila
Lepa:
Vatahara lepa over muska
Internal medicines (examples):
Dasamula kvatha
Yogaraja guggulu
Mahavatavidhvamsana rasa
Reference:
Sus.sam Cikitsthana – Vata vyadhi chiki.
Caraka sam Siddhisthana – Basti Prakarana
🎯https://chat.whatsapp.com/BdWPi4q8r5v9FubOjpBHnn</t>
  </si>
  <si>
    <t>OSTHA DAHA</t>
  </si>
  <si>
    <t>(Etiology)
Ati-usna, katu, amla, lavana ahara sevana
Ati-madya sevana
Ati-atapa sevana (excess sun exposure)
Pittaprakopaka
ahara–vihara
Vega dharana
Raktadusti
Reference:
Sus.Sam, Uttara Tantra – Ostha Roga</t>
  </si>
  <si>
    <t>(Prodromal Symptoms)
Rukshata of ostha
Ksudra daha
Vaivarnya (slight discoloration)
Tanutva / sphuṭana tendency</t>
  </si>
  <si>
    <t>(Clinical Features)
Daha (burning sensation) of lips
Raga (redness)
Suskata (dryness)
Sphutana / cracks
Sparsahatva (tenderness)
Reference:
Astanga Hrdaya, Uttara Tantra – Mukharoga</t>
  </si>
  <si>
    <t>General condition of patient
Vital signs (temperature, pulse, BP, respiratory rate)
Pallor
Icterus
Cyanosis
Clubbing
Dehydration
Nutritional status
Body mass index (BMI)</t>
  </si>
  <si>
    <t>Oral &amp; Perioral Examination
Inspection of lips (erythema, dryness, fissures, scaling, pigmentation)
Presence of ulcers or vesicles
Crusting or bleeding
Angular involvement
Oral mucosa (erythema, ulcers, candidal plaques)
Tongue (glossitis, atrophy of papillae)
Teeth and gums
Systemic Examination
Gastrointestinal system
Skin and mucous membranes
Nervous system
Endocrine system</t>
  </si>
  <si>
    <t>Complete blood count (CBC)
Peripheral smear
Serum ferritin
Serum iron and TIBC
Vitamin B12 level
Folic acid level
Blood glucose (FBS / PPBS / HbA1c)
Thyroid function test
Liver function test
Renal function test
Serum zinc level
Oral swab for fungal culture (if indicated)
Patch test (if allergic cheilitis suspected)
🎯https://chat.whatsapp.com/BdWPi4q8r5v9FubOjpBHnn</t>
  </si>
  <si>
    <t>Cheilitis simplex
Angular cheilitis
Allergic contact cheilitis
Irritant contact cheilitis
Actinic cheilitis
Exfoliative cheilitis
Herpes labialis
Oral candidiasis
Burning mouth syndrome
Iron deficiency anemia
Vitamin B12 deficiency
Aphthous stomatitis
Lichen planus
Diabetes mellitus–associated cheilitis</t>
  </si>
  <si>
    <t>Pittaprakopaka nidana
→ Pitta &amp; Rakta dusti
→ Srotorodha in mukha pradesa
→ Localization in ostha
→ Manifestation of daha, raga, suskata</t>
  </si>
  <si>
    <t>Pittasamana cikitsa
Raktaprasadana
sita, madhura, snigdha dravya prayoga
Avoidance of pittavardhaka nidana
Abhyantara pittasamana ausadha
Bahya sitala lepa &amp; sneha prayoga</t>
  </si>
  <si>
    <t>sita sparsa
Ghrta sevana
Madhura rasa ahara
Candana, Usira lepa</t>
  </si>
  <si>
    <t>Usna ahara–vihara
Katu, amla, lavana rasa
Ati-atapa sevana
Madya sevana</t>
  </si>
  <si>
    <t>Pitta–rakta samana
Sneha yukta samana
Local soothing applications</t>
  </si>
  <si>
    <t>26/01/2026, 00:39 - +91 95446 87331: 🔺CASE STUDY : 357</t>
  </si>
  <si>
    <t>Ghrta prayoga (internal &amp; local)
Madhu yukta sita lepa
Candana–Usira–Yastimadhu lepa
Raktasodhana (as indicated)
Classical References
Sus Sam, Uttara Tantra – Ostha Roga
Astanga Hrdaya, Uttara Tantra – Mukharoga
Caraka Sam, Cikitsa Sthana (Pitta–Rakta Cikitsa)
🎯https://chat.whatsapp.com/BdWPi4q8r5v9FubOjpBHnn</t>
  </si>
  <si>
    <t>TILA KALAKA</t>
  </si>
  <si>
    <t>(Etiology)
Kapha–Pitta prakopa
Ati-sevana of:
Guru, Snigdha ahara
Ati-lavana, Ati-amla rasa
Ati-svedana
Rakta dusti
Sahaja (congenital) cause in some cases
Classical reference:
Susruta Saṁhita Nidana Sthāna 13 (Ksudra Roga Nidana)</t>
  </si>
  <si>
    <t>(Prodromal symptoms)
Usually avyakta (not clearly described)
Mild:
Tvak vaivarnya
Slight manda kandu or daha (occasionally)</t>
  </si>
  <si>
    <t>(Clinical features)
Tila sadrrsa varma (black/brown like sesame seed)
Chira sthayi (permanent / non-progressive)
Unnata or sama with skin
Vedana rahita
Snigdha, sthira
Dosa dominance: Kapha–Pitta
Classical reference:
Susruta Samhita, Nidana Sthana 13</t>
  </si>
  <si>
    <t>Vital signs: Temperature, pulse, blood pressure, respiratory rate
Nutritional status
Hydration status
Skin examination:
Localized blackish / dark pigmented lesion
Size, shape, surface, margins
Color uniformity or variation
Presence of hair over lesion
Any ulceration, bleeding, crusting
Regional lymph nodes: Enlargement, tenderness</t>
  </si>
  <si>
    <t>Cardiovascular system: *Normal / rule out systemic illness
Respiratory system: Normal
Abdominal examination: Normal
Central nervous system: Normal
Other systems: To rule out syndromic associations (if multiple lesions)</t>
  </si>
  <si>
    <t>26/01/2026, 00:40 - +91 95446 87331: 🔺CASE STUDY : 357</t>
  </si>
  <si>
    <t>(Mostly not required unless suspicious features present)
Complete blood count (CBC)
ESR / CRP (if inflammation suspected)
Blood sugar (FBS / PPBS) – delayed healing or pigmentation changes
Skin biopsy (if malignant change suspected)
Histopathology – gold standard when indicated
🎯https://chat.whatsapp.com/BdWPi4q8r5v9FubOjpBHnn</t>
  </si>
  <si>
    <t>Melanocytic nevus
Congenital melanocytic nevus
Seborrheic keratosis
Lentigo simplex
Melasma
Post-inflammatory *hyperpigmentation
Melanoma (important exclusion in suspicious lesions)
Blue nevus</t>
  </si>
  <si>
    <t>Kapha–Pitta prakopa
↓
Rakta dusti
↓
Sthāna samsravya in Tvak &amp; Rakta dhatu
↓
Localized varna vikrti
↓
Formation of Tila Kalaka</t>
  </si>
  <si>
    <t>Dosa pratyanika cikitsa (Kapha–Pitta samana)
Rakta sodhana
Laghu, ruksa ahara
Avoidance of nidana</t>
  </si>
  <si>
    <t>(Relieving factors)
Kapha–Pitta samana āhāra
Ruksa lepa
Rakta prasadana measures</t>
  </si>
  <si>
    <t>(Aggravating factors)
Snigdha, guru āhāra
Ati-svedana
Ati-lavana &amp; amla rasa
Kapha–Pitta vardhaka vihara</t>
  </si>
  <si>
    <t>Lepa prayoga:
Arjuna tvak
Manjistha
Haridra
Lodhra
Ksara karma (if cosmetically indicated)
Agni karma (selected cases)
Rakta moksana – rarely, if rakta dusti is dominant
Classical reference:
Susruta Samhitha, Cikitsa Sthana 20 (Ksudra Roga Cikitsa)
🎯https://chat.whatsapp.com/BdWPi4q8r5v9FubOjpBHnn</t>
  </si>
  <si>
    <t>DANTA NADI</t>
  </si>
  <si>
    <t>(Etiological Factors)
Danta sula neglected
Krimi-danta (dental caries)
Abhighata (trauma to teeth/gums)
Improper dental extraction
Rakta–pitta dushti
Poor oral hygiene
* Sus.sam.nidanam</t>
  </si>
  <si>
    <t>(Prodromal Symptoms)
Mild danta sula
Guda-guda vedanā (throbbing pain)
sotha of dantamula (gum swelling)
Raga (redness)
Mukha daurgandhya (bad breath)
Sus.sam</t>
  </si>
  <si>
    <t>(Clinical Features)
Nadi(sinus tract) near tooth/gum
Continuous or intermittent puya srava (pus discharge)
Danta sula (toothache)
sotha and vedana of gums
Mukha daurgandhya
Tooth loosening in chronic cases
* Sus. Sam, Cik. Sthana 22</t>
  </si>
  <si>
    <t>General condition of patient
Vital signs (pulse, BP, temperature)
Signs of infection (fever, malaise)
Facial asymmetry or swelling
Nutritional status
Presence of pain or discomfort
Lymph node examination (submandibular, cervical)</t>
  </si>
  <si>
    <t>a) Oral &amp; Dental Examination
Localized swelling near tooth/root
Sinus opening on gingiva or oral mucosa
Discharge of pus
Carious tooth / fractured tooth
Tooth mobility
Gingival inflammation
Tenderness on percussion
b) ENT Examination
Extension into maxillary sinus (if upper teeth involved)
Nasal discharge (in chronic cases)
c) Skin Examination
Extra-oral sinus tract on face or jaw
Induration around sinus opening</t>
  </si>
  <si>
    <t>Complete Blood Count (CBC)
ESR
C-Reactive Protein (CRP)
Pus culture and sensitivity
Blood sugar levels (to rule out diabetes)
Radiological Investigations
Intra-oral periapical radiograph (IOPA)
Orthopantomogram (OPG)
CT scan of jaw (for chronic/complicated cases)
🎯https://chat.whatsapp.com/BdWPi4q8r5v9FubOjpBHnn</t>
  </si>
  <si>
    <t>Chronic periapical abscess
Dental sinus tract
Periodontal abscess
Osteomyelitis of jaw
Odontogenic cyst
Actinomycosis
Furuncle of face
Suppurative lymphadenitis
Maxillary sinusitis (odontogenic)</t>
  </si>
  <si>
    <t>SAMANYA  CHIKITSA</t>
  </si>
  <si>
    <t>(Pathogenesis)
Nidana → Kapha–Rakta dushti
Localized paka (suppuration) at dantamūla
Formation of vidradhi
Improper drainage → nadi utpatti
Persistent puya srava maintains chronicity
sus.sam .chi
(General Management)
sodhana of vitiated dosas
Local sotha hara &amp; ropana measures
Raktasodhana
Mukha sodhana kriyas
Danta mula suddhi
Sus.chi</t>
  </si>
  <si>
    <t>(Relieving Factors)
Usna gandusa
Kasaya rasa dravyas
sodhana lepa
Sastra karma when indicated</t>
  </si>
  <si>
    <t>(Aggravating Factors)
Madhura, snigdha, guru ahara
Cold substances
Poor oral hygiene
Suppression of puya srava</t>
  </si>
  <si>
    <t>(Specific Treatment)
Sastra Karma
Nadi chedana (excision of sinus tract)
Puya niskasana
Danta nirharana (if tooth is non-salvageable)
Local Therapies
Gandusa with:
Triphala kasaya
Khadira kasaya
Pratisarana with:
Laksa curna
Haridra
Ropana lepa
* Susruta Sam – Cikitsa Sthana 22 (Mukharoga Cikitsa)
🎯</t>
  </si>
  <si>
    <t>TRIKA SULA</t>
  </si>
  <si>
    <t>(निदानम्) – Etiological factors
Ati-vyayama
Ati-vyavaya
Guru, rukṣa, sia ahara
Vega-dharana (especially purisa, mutra)
Abhighata (trauma to kati–pradeśa)
Vata-prakopaka vihara
Dirgha kala asana (prolonged sitting)</t>
  </si>
  <si>
    <t>(पूर्वरूपम्) – Prodromal symptoms
Kati -gaurava
Sthambha in trika pradeśa
Manda ruja
Gati-sankocha
Vata-laksana such as ruksata, sita sparsa</t>
  </si>
  <si>
    <t>(लक्षणम्)
Clinical features
Trika pradese tivra sua
Ruja pravrddhi on chalana, utksepa
Stambha and graha
Sparsahatva
Pain radiating to kati, uru or prstha (in some cases)
Vata pradhana vedana (bhedana, toda, sucivat)</t>
  </si>
  <si>
    <t>Built and nourishment
Posture and gait (antalgic gait)
Vitals (pulse, BP, temperature)
Pallor
Edema (especially lower limbs)
Spine inspection (lumbar lordosis, scoliosis, kyphosis)
Local swelling or deformity
Tenderness over lumbosacral region</t>
  </si>
  <si>
    <t>Musculoskeletal System
Local tenderness over L4–L5, L5–S1
Paraspinal muscle spasm
Restricted lumbar movements (flexion, extension, lateral bending)
Straight Leg Raising (SLR) test
FABER test
Schober’s test
Neurological Examination
Muscle power of lower limbs
Deep tendon reflexes (knee jerk, ankle jerk)
Sensory examination (dermatomal pattern)
Presence of radicular pain
Abdominal Examination
Rule out renal or pelvic pathology
Costovertebral angle tenderness</t>
  </si>
  <si>
    <t>IMAGING INVESTIGATIONS</t>
  </si>
  <si>
    <t>Complete Blood Count (CBC)
Erythrocyte Sedimentation Rate (ESR)
C-Reactive Protein (CRP)
Serum Calcium
Serum Vitamin D
Rheumatoid Factor (RF)
HLA-B27
Urine routine and microscopy
X-ray lumbosacral spine (AP &amp; lateral view)
MRI lumbosacral spine
CT scan (if indicated)
Bone mineral density (DEXA scan)
🎯https://chat.whatsapp.com/BdWPi4q8r5v9FubOjpBHnn</t>
  </si>
  <si>
    <t>Lumbar spondylosis
Intervertebral disc prolapse (PIVD)
Sciatica
Ankylosing spondylitis
Sacroiliitis
Lumbar spinal stenosis
Facet joint arthropathy
Muscle strain
Vertebral compression fracture
Renal colic
Pelvic inflammatory disease
Osteoporosis</t>
  </si>
  <si>
    <t>(सम्प्राप्ति) – Pathogenesis
Vata-prakopaka nidana →
Vata prakopa →
Sthana samsraya in Trika sandhi / Kati pradesa →
Sira, snayu, sandhi dusti →
Sula, stambha, gati vaigunya
👉 Dosa: Vata pradhana
👉 Dusya: Asthi, majja  snayu
👉 Srotas: Asthivaha, majjavaha
👉 Udbhava sthana: Pakvasaya
👉 Vyakti sthana: Trika pradesa</t>
  </si>
  <si>
    <t>(सामान्य चिकित्सा) – General treatment
Vataa-samaka cikitsa
Snehana (abhyantara &amp; bāhya)
Swedana
Basti karma (especially nirūha &amp; anuvasana)
Vedana sthapana dravyas
Brmhana in chronic cases</t>
  </si>
  <si>
    <t>(उपशय)
– Relieving factors
Snehana
Usna sweda
Usna, snigdha ahara
Visrama
Mrdu abhyanga</t>
  </si>
  <si>
    <t>(अनुपशय) – Aggravating factors
Ruksa, sita ahara
Ati-vyayama
Vega-dharana
Dirgha kala sthqna / asana
sita vata sevana</t>
  </si>
  <si>
    <t>*Dosa-based approach
Vata hara sneha pana
Swedana – nadi, pinda, patra potali
Basti – karma basti / yoga basti
Asthi-majja poshaka dravyas</t>
  </si>
  <si>
    <t>(विशेष चिकित्सा)
Abhyanga – Ksirabala taila, Mahanarayana taila
Swedana – Patra pinda sweda, curna pinda sweda
Basti –
Anuvasana: Ksirabala taila
Niruha: Daśamula kvatha
Internal medicines (examples):
Yogaraja Guggulu
Mahavatavidhvamsana rasa
Dasamula kvatha
Lepa / Upanaha – Vata-hara dravya yukta
🎯https://chat.whatsapp.com/BdWPi4q8r5v9FubOjpBHnn</t>
  </si>
  <si>
    <t>SAMBUKAVARTA BHAGANDARA</t>
  </si>
  <si>
    <t>(Etiology)
Ati-vyayama
Ati-abhyanga
Ati-yana (excessive riding/travel)
Vega-dharana (suppression of natural urges)
Ruksa, sita, katu ahara sevana
Vata-prakopaka nidana
Classical reference:
Sushruta SaM, Nid</t>
  </si>
  <si>
    <t>(Prodromal symptoms)
Guda pradese toda
Alpa sula
Kandu (itching)
Gaurava in guda
Mamsa samrambha
Reference:
Sushruta Sam Nid</t>
  </si>
  <si>
    <t>(Clinical features)
Teevra sula (severe pain)
Vakra margagata vrana (spirally curved tract)
sambuka-avarta-vat cakraka nadi
Alpalpam srava
Krichra sodhana (difficulty in healing)
Reference:
Sushruta Sam, Chi 8</t>
  </si>
  <si>
    <t>General condition of patient
Built and nourishment
Pallor
Icterus
Cyanosis
Clubbing
Edema
Lymphadenopathy
Dehydration
Vital signs (pulse, BP, temperature, respiratory rate)</t>
  </si>
  <si>
    <t>a) Cardiovascular System
Heart sounds (S1, S2)
Murmurs
Rhythm
b) Respiratory System
Chest movement
Breath sounds
Added sounds
c) Abdomen
Inspection for distension or scars
Palpation for tenderness or mass
Percussion
Auscultation
d) Nervous System
Consciousness
Sensory and motor examination
Reflexes (if indicated)
e) Local Per-Anal Examination
Inspection of perianal region
External opening(s)
Discharge (pus, fecal matter)
Induration
Digital rectal examination
Proctoscopy (if required)</t>
  </si>
  <si>
    <t>Complete blood count
ESR
C-reactive protein
Random blood sugar / HbA1c
Pus culture and sensitivity
Urine routine examination
HIV screening
HBsAg
Imaging:
MRI fistulogram
Endoanal ultrasound
Fistulography (selected cases)
🎯https://chat.whatsapp.com/BdWPi4q8r5v9FubOjpBHnn</t>
  </si>
  <si>
    <t>Low anal fistula
High anal fistula
Perianal abscess
Pilonidal sinus
Hidradenitis suppurativa
Crohn’s disease–related fistula
Tubercular fistula in ano
Anal fissure with secondary infection
Anorectal carcinoma</t>
  </si>
  <si>
    <t>(Pathogenesis)
Vata prakopa → guda pradesa samsraya
Mamsa, rakta dusti
Vakribhava of nadi
Formation of spiral (avarta) fistulous tract
Chronic, painful *Bhagandara
Samprapti ghataka
Dusya: Rakta, Mamsa
Srotas: Rakta, Mamsavaha
Adhisthana: Guda
Reference:
Sushruta Sam. Nidānasthana 4</t>
  </si>
  <si>
    <t>(General management of Bhagandara)
Apatarpana (where indicated)
Vatahara ahara vihara
Snehana and svedana (mild)
sodhana of vrana
Ksara karma / Agni karma (as indicated)
Reference:
Sushruta Sam Cikitsasthana 8</t>
  </si>
  <si>
    <t>(Relieving factors)
Snehana
Usna sevana
Vatahara dravya
Basti karma</t>
  </si>
  <si>
    <t>(Aggravating factors)
Ruksa ahara
Ati-vyayama
Vega-dharana
sita sevana
Abhighata</t>
  </si>
  <si>
    <t>(Specific treatment of sambukavarta Bhagandara)
Chedana of vakra nadi marga
Ksarasutra prayoga (gradual excision of spiral tract)
sastra karma in advanced cases
Basti chikitsa (Vatahara basti)
Vrana ropana dravya prayoga
Classical reference:
Sushruta Samhitha, Cikitsasthana 8
AH *Uttarasthana – Bhagandara Cikitsa
🎯https://chat.whatsapp.com/BdWPi4q8r5v9FubOjpBHnn</t>
  </si>
  <si>
    <t>Sthanika sula (localized pain)
Sphota-praya sotha
Tvak-daha
Gaurava
Sus.sam, Nid. 9</t>
  </si>
  <si>
    <t>(Clinical Features)
Bahya sotha with sphota
Tivra vedana
Raga, usnata (in pittaja)
Kathinata (in kaphaja)
Spandana (in vataja)
Paka and puya srava (suppurated stage)
SUS.SAM Nidāna Sthāna 9</t>
  </si>
  <si>
    <t>General condition:
Fever (low / high grade)
Toxic look (in acute suppurative stage)
Vitals:
Temperature ↑
Pulse ↑
BP – usually normal
Nutritional status:
Poor nutrition may be present
Pallor / Icterus / Cyanosis / Edema:
Usually absent (may be present in chronic infection)</t>
  </si>
  <si>
    <t>Cardiovascular system: Normal
Respiratory system: Normal
Gastrointestinal system: Normal
Central nervous system: Normal
Local examination (important):
Localized swelling
Redness
Heat
Tenderness
Fluctuation (in suppurative stage)
Pus discharge (if ruptured)
Complete Blood Count (CBC):
Leukocytosis
Neutrophilia
ESR: Increased
CRP: Increased
Blood sugar levels:
To rule out diabetes mellitus
Pus culture &amp; sensitivity:
To identify organism and antibiotic sensitivity
Blood culture:
In cases with fever / septic features
🎯https://chat.whatsapp.com/BdWPi4q8r5v9FubOjpBHnn</t>
  </si>
  <si>
    <t>Cellulitis
Furuncle
Carbuncle
Infected sebaceous cyst
Hematoma
Lipoma (inflamed)
Necrotizing soft tissue infection
Pyomyositis
Lymphadenitis</t>
  </si>
  <si>
    <t>Dosa prakopa → Rakta
dusti → Srotorodha →
Sthanika sotha → Paka → *Puya utpatti → Bahya Vidradhi
📖 SuS.NID .9</t>
  </si>
  <si>
    <t>(Relieving Factors)
sita upacara (pittaja)
Usna upacara (vataja)
Lekhana &amp; svedana (kaphaja)</t>
  </si>
  <si>
    <t>(Aggravating Factors)
Ati-usna karma in pittaja
Ati-sita karma in vataja
Snigdha karma in kaphaja</t>
  </si>
  <si>
    <t>Dosa-pratyanika cikitsa
Apatana avastha– lepa, svedana
Pakva avastha – Bhedana karma
sodhana of vrana
* sus.sam chik 9</t>
  </si>
  <si>
    <t>Apakva Vidradhi
sotha-hara lepa
Svedana
Pakva Vidradhi
Bhedana (incision)
Puya niskasana
Vrana sodhana &amp; ropana
. Sus.sam chik .9
🎯https://chat.whatsapp.com/BdWPi4q8r5v9FubOjpBHnn</t>
  </si>
  <si>
    <t>NASA KRIMI</t>
  </si>
  <si>
    <t>(Etiology)
Ati-madhura sevana
Ati-snigdha ahara
Dusita anna-pana
Avashyaya sevana (exposure to mist/cold)
Pratisyaya anupakrama (untreated rhinitis)
Reference:
Susruta Sam, Uttara Tantra – Nasa Roga Adhyaya</t>
  </si>
  <si>
    <t>(Prodromal Symptoms)
Nasa kandu
Alpa srava
Gaurava in siras
Ksavathu (sneezing)</t>
  </si>
  <si>
    <t>(Clinical Features)
Krimi darsana in nasa srava
Durgandhita, picchila nasa srava
Nasa kandu
sirosula
Ksavathu
Nasa avarodha
Ksata / paka of nasa marga (in chronic cases)</t>
  </si>
  <si>
    <t>Pallor
Fever
Weight loss
Dehydration
Facial asymmetry
Foul smell from nose
Signs of anemia
Poor nutritional status</t>
  </si>
  <si>
    <t>Respiratory System
Nasal discharge (foul-smelling, blood-stained)
Nasal obstruction
Epistaxis
Crusting in nasal cavity
Septal perforation
Turbinate destruction
Central Nervous System
Headache
Altered sensorium (advanced cases)
ENT Examination
Ulceration of nasal mucosa
Necrotic tissue
Visible maggots
Sinus tenderness
Palatal erosion</t>
  </si>
  <si>
    <t>Complete blood count
Peripheral smear
Absolute eosinophil count
ESR
C-reactive protein
Nasal swab culture
Microscopic examination of larvae
Blood glucose levels
Renal function tests
🎯https://chat.whatsapp.com/BdWPi4q8r5v9FubOjpBHnn</t>
  </si>
  <si>
    <t>Nasal myiasis
Atrophic rhinitis
Allergic rhinitis
Chronic rhinosinusitis
Fungal sinusitis
Nasal septal perforation
Nasopharyngeal carcinoma
Wegener’s granulomatosis
Leprosy
Tuberculosis of nose</t>
  </si>
  <si>
    <t>Kapha-pradhana tridosa vitiation →
Kapha sañcaya in nasa marga →
Krimi utpatti due to snigdha &amp; picchila asraya →
Nasa krimi laksana utpatti
Samprapti Ghataka:
Dosa: Kapha pradhana (Vata anubandha)
Dusya: Rasa, Rakta
Srotas: Pranavaha srotas
Srotodusti: Sanga, srava</t>
  </si>
  <si>
    <t>(General Treatment)
Apakarsana of krimi
Kapha-hara chikitsa
Krimighna dravya prayoga
sodhana (as indicated)
Nasa Sodhana</t>
  </si>
  <si>
    <t>Tikta, kaṭu rasa
Usna, ruksa ahara
Krimighna dravya
Navanasa with usna taila</t>
  </si>
  <si>
    <t>Madhura rasa
Ati-snigdha ahara
Guru bhojana
Sita sevana</t>
  </si>
  <si>
    <t>Navanasa:
Vidanga taila
sigru taila
Saindhavadi taila
Pradhmana Nasyam:
Vidanga curna
Vacha curna
Dhoomapana:
Krimighna dhooma dravya
Lepa (external):
Haridrā
Saindhava
Vidanga
Classical References
Susruta Samhitha Uttara Tantra – Nasa Roga Prakarana
A. H, Uttara Sthana – Nasa Roga
Ash.sang
🎯https://chat.whatsapp.com/BdWPi4q8r5v9FubOjpBHnn</t>
  </si>
  <si>
    <t>RAKTAJA VIDRADHI</t>
  </si>
  <si>
    <t>(Etiology)
Ati-usna, ati-tiksna, *ati-lavana, ati-amla ahara
Krodha,
Soka, bhaya
Ati-surya-sevana
Rakta-dusana hetu
Abhighata (trauma)
Pitta prakopa
Susruta Saṁhita Nidana Sthana 9</t>
  </si>
  <si>
    <t>(Prodromal Symptoms)
Sthanika daha
Toda
Sphurana
sopha (mild swelling)
Raga (redness)
Susruta Saṁhita, Nidana Sthana 9</t>
  </si>
  <si>
    <t>(Clinical Features)
Ati-tivra daha
Raga (marked redness)
Tiksna vedana
Druta paka (early suppuration)
Rakta-varna sopha
Jvara
Trsna
Sus.sam, Nidana Sthana 9</t>
  </si>
  <si>
    <t>Temperature – Fever
Pulse – Tachycardia
Blood pressure
Respiratory rate
Pallor
Icterus
Cyanosis
Lymphadenopathy
General condition of patient (toxic / non-toxic look)</t>
  </si>
  <si>
    <t>Local Examination
Site of swelling
Size and shape
Skin color – redness, discoloration
Local rise of temperature
Tenderness
Fluctuation
Induration
Discharge (pus / blood-tinged)
Sinus or ulcer formation
Cardiovascular System
Heart sounds
Signs of septicemia
Respiratory System
Signs of pneumonia / lung abscess (if chest involved)
Gastro-intestinal System
Hepatomegaly
Splenomegaly
Nervous System
Consciousness level
Signs of toxemia</t>
  </si>
  <si>
    <t>Complete blood count (CBC)
↑ Total leukocyte count
Neutrophilia
ESR – increased
C-reactive protein (CRP) – elevated
Blood culture &amp; sensitivity
Pus culture &amp; sensitivity
Peripheral smear
Random blood sugar (to rule out diabetes)
Liver function tests (if systemic spread)
Renal function tests
Ultrasound (to detect abscess cavity)
CT / MRI (deep-seated abscess)
🎯https://chat.whatsapp.com/BdWPi4q8r5v9FubOjpBHnn</t>
  </si>
  <si>
    <t>Acute bacterial abscess
Cellulitis
Furuncle
Carbuncle
Pyogenic granuloma
Necrotizing fasciitis
Hematoma
Soft tissue tumor
Septic thrombophlebitis
Osteomyelitis (if near bone)</t>
  </si>
  <si>
    <t>(Pathogenesis)
Pitta prakopaka nidana →
Rakta dusti →
Rakta-pitta samsrta dosa sthana samsraya →
Mamsa dhatu paka →
Raktaja Vidradhi utpatti
sus.sam nid.9</t>
  </si>
  <si>
    <t>(Relieving Factors)
Sita dravya sevana
Madhura, tikta, kasaya rasa
sita lepa
Rakta-sodhana</t>
  </si>
  <si>
    <t>(Aggravating Factors)
Usna, tiksna dravya
Amla, lavana rasa
Krodha
Ati-surya sevana</t>
  </si>
  <si>
    <t>(General Treatment)
Pitta–rakta samana
Rakta-sodhana
sita upacara
Langhana
Pradeha &amp; lepa with sita dravyas
Susruta Sam, Cikitsa Sthana 16</t>
  </si>
  <si>
    <t>(Specific Treatment)
Raktamoksana (Siravyadha / Jalaukavacarana)
sita lepa – candana, usira, sariva yukta
Virecana with pitta-hara dravyas
Pakavasthayam – Bhedana karma
Paka-prasamana measures in apaka avastha
Sus.sam Chik.sthana 16
Ah.chik– Vidradhi Cikitsa
🎯https://chat.whatsapp.com/BdWPi4q8r5v9FubOjpBHnn</t>
  </si>
  <si>
    <t>VISAJA SOTHA</t>
  </si>
  <si>
    <t>(Etiology)
Sthavara visa sevana (poison from plants, minerals)
Jaṅgama visa damsa (sarpa, vrscika, luta, etc.)
Krtrima visa (garavisa, dusivisa)
Visa samsparsa to tvak, rakta, mamsa
Ref: Sus.sam Sutram.38 (Visa Adhyaya)</t>
  </si>
  <si>
    <t>(Premonitory Symptoms)
Anga gaurava
Tandra
Romaharsa
Alpa ruja
Tvak vaivarnya
Ref: Sus.sam, Sutram 17</t>
  </si>
  <si>
    <t>(Clinical Features)
Asukari sotha (sudden onset swelling)
Ati-tivrra ruja
Daha, pakavat vedana
Raga / syava / nila varna
Sphota, srava
Jvara, murcha (in severe cases)
Ref: sus.sam.chik</t>
  </si>
  <si>
    <t>Level of consciousness – alert / drowsy / altered
Build &amp; nourishment – may be normal or poor
Pallor – suggestive of anemia or hemolysis (snake/insect venom)
Icterus – hepatotoxic poison
Cyanosis – anaphylaxis / respiratory compromise
Edema – localized or generalized
Skin changes – erythema, urticaria, blisters, necrosis
Bite / sting mark – fang marks, puncture wounds
Vital signs
Temperature – fever (infection/toxin)
Pulse – tachycardia (shock, allergy)
BP – hypotension (anaphylaxis, septic shock)
Respiratory rate – increased in allergic reaction</t>
  </si>
  <si>
    <t>Cardiovascular System
Tachycardia
Hypotension (toxic shock / anaphylaxis)
Peripheral pulse volume ↓
Respiratory System
Wheeze / stridor
Dyspnea
Signs of bronchospasm or pulmonary edema
Gastrointestinal System
Nausea, vomiting
Abdominal pain
Hepatomegaly (toxic hepatitis)
Central Nervous System
Restlessness
Confusion
Seizures (neurotoxins)
Altered sensorium
Renal System
Reduced urine output
Dark or hematuric urine
Signs of acute kidney injury</t>
  </si>
  <si>
    <t>Basic Investigations
Complete blood count
ESR / CRP
Blood sugar
Urine routine &amp; microscopy
Biochemical Tests
Renal function tests (urea, creatinine)
Liver function tests
Serum electrolytes
Coagulation Profile
PT / INR
aPTT
Bleeding time / clotting time
Toxicology &amp; Allergy Work-up
Serum IgE
Specific toxin assay (if available)
Arterial blood gas (in severe cases)
Others (as indicated)
ECG
Chest X-ray
Ultrasound abdomen
🎯https://chat.whatsapp.com/BdWPi4q8r5v9FubOjpBHnn</t>
  </si>
  <si>
    <t>Allergic angioedema
Anaphylaxis
Cellulitis
Necrotizing fasciitis
Insect bite reaction
Snake envenomation
Drug-induced hypersensitivity reaction
Serum sickness
Contact dermatitis
Acute glomerulonephritis
Deep vein thrombosis</t>
  </si>
  <si>
    <t>Visa → Rakta dosa → Tridosa prakopa
↓
Srotorodha (rakta–mamsa vaha srotas)
↓
Atisighra sotha utpatti with daha &amp; ruja
* Ref: Susruta Samhita Sus 24</t>
  </si>
  <si>
    <t>(Relieving Factors)
Visaghna dravya
sita upacara
Raktasodhana
Agada sevana</t>
  </si>
  <si>
    <t>(Aggravating Factors)
Usna, tiksna dravya
Abhyaṅga, svedana
Ahara causing pitta–rakta prakopa</t>
  </si>
  <si>
    <t>Visa nivarana (Agada prayoga)
Raktamoksana
sita lepa &amp; pariseka
Virecana (pitta–rakta samana)
Samana ausadha
Ref:sus.sam.chik 3</t>
  </si>
  <si>
    <t>Agada prayoga – *Mahagandhahasti Agada, Dosivishari Agada
Raktamoksana – Jalauka (preferred)
Visaghna lepa – Candana, Usira, Sariva, Haridra
Nasya / Pana of visaghna yoga (as indicated)
Ref:Sus.sam Kalpasthana 1–8
AH, Uttaratantra 36
🎯</t>
  </si>
  <si>
    <t>STHANYA SOPHAM</t>
  </si>
  <si>
    <t>(Etiological Factors)
Samanya nidanam
(General causes of Śopha)
Guru, Snigdha, Abhishyandi ahara
Ati-sevana of Lavana &amp; Amla rasa
Vegadharana
Trauma (Abhighata) to breast
Dosa prakopa during lactation
Stanya sanga (milk stasis)
Infection (Krimi, Dustavrana sambandha)
Visesa Nidana (Specific to Stana)
Improper breastfeeding
Sudden cessation of lactation
Injury or pressure over stana
Puerperal dosa prakopa</t>
  </si>
  <si>
    <t>(Prodromal Symptoms)
Stana gaurava (heaviness)
Manda vedana
Sthanika daha
Sparsasahatva (mild tenderness)
Slight swelling
(Ref: sopha purvarupa – A.H. Nidana Sthana 13)</t>
  </si>
  <si>
    <t>(Clinical Features)
Depending on Doṣa predominance:
🔹 Vataja Stana sopha
Ruksa, syava varna
Toda vedana
Spandana
🔹 Pittaja
Daha
Raga (redness)
Usnata
Paka tendency
🔹 Kaphaja
Guru, sveta
sita sparsa
Manda vedana
🔹 Sannipataja
Mixed features
Severe inflammation
🔹 Raktaja
Intense redness
Severe burning
Rapid suppuration
(Ref: Suśruta Nidāna 11)</t>
  </si>
  <si>
    <t>Vital Signs
Fever (low to high grade)
Tachycardia
Malaise
Body ache
Chills (in infective cases)
General Condition
Ill-looking (in acute infection)
Dehydration (if febrile)
Signs of anemia (if chronic)</t>
  </si>
  <si>
    <t>Breast Examination
Inspection
Localized redness (erythema)
Swelling
Skin stretching
Shiny skin
Nipple retraction (rarely)
Peau d’orange (if severe inflammation)
Palpation
Local warmth
Tenderness
Induration
Fluctuation (if abscess formed)
Axillary lymph node enlargement
Nipple Examination
Cracks
Fissures
Discharge (purulent / serous)
Other Systems
Respiratory – Usually normal
Cardiovascular – Tachycardia if febrile
Abdomen – Normal unless septic</t>
  </si>
  <si>
    <t>Blood Tests
CBC → Leukocytosis
ESR → Elevated
CRP → Elevated
Blood culture (if septicemia suspected)
Pus Examination (if abscess)
Gram stain
Culture &amp; Sensitivity
(Common organism: Staphylococcus aureus)
Imaging
Breast Ultrasound
→ To detect abscess cavity
→ Differentiate mastitis vs abscess
Mammography
→ In non-lactational cases (to rule out malignancy)
🎯https://chat.whatsapp.com/BdWPi4q8r5v9FubOjpBHnn</t>
  </si>
  <si>
    <t>Acute mastitis
Breast abscess
Lactational mastitis
Breast engorgement
Galactocele
Inflammatory breast carcinoma
Duct ectasia
Fibroadenoma with inflammation
Cellulitis of breast
Tubercular mastitis</t>
  </si>
  <si>
    <t>Nidana sevana → Dosa *prakopa → Rasa &amp; Rakta dusti →
Srotorodha in Stana vaha srotas →
Sthanika Dosa sancaya → sopha utpatti
In lactational cases: Stanya sanga → Kapha prakopa → Pitta anubandha → Paka</t>
  </si>
  <si>
    <t>(Relieving Factors)
sita lepa (in Pittaja)
Usna upanaha (in Vataja/Kaphaja)
Stanya nirharana (milk expression)
Laghu ahara
sothahara dravya sevana</t>
  </si>
  <si>
    <t>(Aggravating Factors)
Abhishyandi ahara
Ati sparsa / pressure
Suppression of lactation
usna upacara in Pittaja
Divasvapna (Kapha aggravation)</t>
  </si>
  <si>
    <t>(General Management of sopha)
(Ref: Caraka Cikitsa 12, A.H. Cikitsa 17)
🔹 Dosanusara Cikitsa
Vataja → Sneha, Sveda
Pittaja → sia, Tikta dravya
Kaphaja → Lekhana, Usna upacara
🔹 Common Procedures
Lepa
Upanaha
Seka
Raktamoksana (in Raktaja)
Virecana (Pitta dominance)
Internal Medicines (Examples)
Guggulu preparations
Punarnavadi kaṣāya
Kaishora guggulu
Triphala
Musta</t>
  </si>
  <si>
    <t>(Specific Management of Stana Śopha)
Stanya Saṅga Janya sopha
Gentle milk expression
Warm fomentation
Eranda taila abhyanga
Pittaja / Suppurative Stage
Candana lepa
Madhuka + Ghrta
Tikta ghrta
Raktamoksana (if rakta involvement)
If Paka (Abscess formation)
Managed like Stana Vidradhi
Chedana (if fluctuation present)
Vrana sodhana &amp; ropana cikitsa
(Ref: Susruta Uttara Tantra – Stana roga)
Kaphaja sopha
Saindhava + Taila lepa
Usna upanaha
Trikatu internally
🎯https://chat.whatsapp.com/BdWPi4q8r5v9FubOjpBHnn</t>
  </si>
  <si>
    <t>MEDHOJA ROGAM</t>
  </si>
  <si>
    <t>(Etiological Factors)
Charaka Sutrasthana 21
Ati-madhura sevana
Ati-snigdha ahara
Ati-guru bhojana
Avyayama (lack of exercise)
Diva-swapna
Achintana (sedentary habits)
Beejadosha</t>
  </si>
  <si>
    <t>(Premonitory Symptoms)
Sweda adhikya
Daurgandhya
Anga gaurava
Alasya
Ati pipasa
Ati kshudha</t>
  </si>
  <si>
    <t>(Clinical Features)
Charaka Sutrasthana 21 – (Sthoulya Lakshana
Sphik-udara-sthana vriddhi
Chala sphik udara stana
Ayatha upachaya
Kshudra shwasa
Daurbalya
Ati sweda
Trishna
Ati kshudha</t>
  </si>
  <si>
    <t>Height, Weight
Body Mass Index (BMI)
Waist circumference
Waist–Hip ratio
Central/abdominal obesity
Skin changes:
Acanthosis nigricans
Skin tags
Excessive sweating
Dyspnoea on exertion
Pedal edema
🔹 Vital Signs
Blood pressure (Hypertension)
Pulse rate
Respiratory rate</t>
  </si>
  <si>
    <t>🔸 Cardiovascular System
Cardiomegaly
Signs of congestive heart failure
Peripheral vascular disease
🔸 Respiratory System
Obstructive sleep apnea signs
Reduced chest expansion
🔸 Abdomen
Hepatomegaly (Fatty liver)
Central obesity
🔸 Endocrine System
Thyroid enlargement
Features of Cushing’s syndrome
Features of Polycystic *Ovarian Syndrome
🔸 Musculoskeletal System
Osteoarthritis (especially knee)
Gout</t>
  </si>
  <si>
    <t>🔬 Basic Tests
Fasting blood glucose
Postprandial blood glucose
HbA1c
Lipid profile
Liver function test
Renal function test
Thyroid function test
🔬 Hormonal Evaluation
Serum insulin
HOMA-IR (Insulin resistance index)
Serum cortisol
Serum leptin
🔬 Imaging
Ultrasound abdomen (Fatty liver)
Echocardiography
ECG
Sleep
📌https://chat.whatsapp.com/BdWPi4q8r5v9FubOjpBHnn</t>
  </si>
  <si>
    <t>Obesity
Metabolic syndrome
Type 2 diabetes mellitus
Hypothyroidism
Cushing’s syndrome
Polycystic ovarian syndrome
Non-alcoholic fatty liver disease
Dyslipidemia
Lipedema
Prader–Willi syndrome</t>
  </si>
  <si>
    <t>Nidana sevana → Kapha vriddhi
Agnimandya
Medo dhatvagni dushti
Medo dhatu vriddhi
Srotorodha
Vata avarana
Abnormal fat accumulation (Sthoulya)
Reference: Charaka Samhita Sutrasthana 21</t>
  </si>
  <si>
    <t>(Relieving Factors)
Langhana
Ruksha ahara
Ushna jala pana
Vyayama
Lekhana basti
Takra sevana</t>
  </si>
  <si>
    <t>(Aggravating Factors)
Madhura ahara
Snigdha bhojana
Diva swapna
Alpa vyayama
Sheeta ahara</t>
  </si>
  <si>
    <t>* Charaka Sutrasthana 21
Langhana
Lekhana
Rukshana
Swedana
Udvartana
Virechana
Basti (Lekhana basti)
Common Drugs (Names only):
Triphala
Musta
Vidanga
Shilajatu
Guggulu
Haritaki
Amalaki</t>
  </si>
  <si>
    <t>Medohara Yoga
Navaka Guggulu
Triphala Guggulu
Varanadi Kashaya
Takra prayoga
Udvartana with *Kolakulathadi churna
Lekhana Basti
Vamana (in Kapha dominance)
References:
Charaka Samhita Sutrasthana 21
Ashtanga Hridaya Sutrasthana  14
🎯https://chat.whatsapp.com/BdWPi4q8r5v9FubOjpBHnn</t>
  </si>
  <si>
    <t>SNAYUGATA VATA</t>
  </si>
  <si>
    <t>(Etiological factors)
Ati-vyayama (excessive exercise)
Ati-vyavaya
Bhara-vahana (carrying heavy weight)
Abhighata (trauma to joints / ligaments)
ruksa, sita, laghu ahara
Vegadharana
Dhatu-ksaya
Marmabhighata involving snayu
Reference:
Sus.sam, Nidana Sthana 1
Caraka , Nid Sthana 1</t>
  </si>
  <si>
    <t>Mild sandhi-ruja
Stambha (early stiffness)
Gaurava around joints
Kriya-asahatva (difficulty in movement)
Reference:
Caraka, Nid 1</t>
  </si>
  <si>
    <t>(Clinical features)
Tīvra sula localized to snayu
Stambha (marked stiffness)
aksepa (spasm / restricted extension)
Saṅkoca of snayu
Sandhi-chalanasamarthya
Krcchra-prasarana-akuncana
Reference:
Suśruta Sam.nid 1
Ah.nid15</t>
  </si>
  <si>
    <t>Build and nourishment (often lean or muscle wasting)
Gait abnormalities (antalgic gait, stiffness)
Posture abnormalities
Pain behavior during movement
Swelling over tendons/ligaments
Visible muscle wasting
Restricted movements
Tenderness on palpation of tendons
Local rise of temperature (occasionally)
Deformity (chronic cases)</t>
  </si>
  <si>
    <t>Musculoskeletal System
Localized pain over tendons/ligaments
Stiffness, especially after rest
Reduced range of motion
Pain on resisted movements
Crepitus (occasionally)
Tendon thickening or nodularity
Neurological System
Usually normal higher functions
Normal reflexes (unless nerve entrapment)
Pain aggravated by movement rather than nerve stretch
Muscle power may be reduced due to pain
Other Systems
Cardiovascular system – Normal
Respiratory system – Normal
Abdomen – Normal
Complete Blood Count (CBC)
ESR
C-Reactive Protein (CRP)
Rheumatoid Factor (RF)
Anti-CCP antibodies
Serum Uric Acid
Blood Sugar Levels
Vitamin D levels
(Usually normal in pure degenerative tendinopathies)
🔸Imaging Investigations
X-ray (to rule out bony pathology)
Ultrasonography (tendon thickening, tears, inflammation)
MRI (gold standard for tendon/ligament pathology)
Doppler ultrasound (for neovascularization in chronic tendinopathy)
📌https://chat.whatsapp.com/BdWPi4q8r5v9FubOjpBHnn</t>
  </si>
  <si>
    <t>Tendinitis
Tendinosis
Tenosynovitis
Ligament sprain
Rotator cuff tendinopathy
Lateral epicondylitis (Tennis elbow)
Medial epicondylitis (Golfer’s elbow)
Achilles tendinopathy
Plantar fasciitis
Frozen shoulder (Adhesive capsulitis)
Bursitis
Myofascial pain syndrome
Rheumatoid arthritis
Osteoarthritis
Gouty arthritis</t>
  </si>
  <si>
    <t>Nidana sevana →
Vata prakopa →
Vata sthana samsraya in snayu →
Ruksata, sosa of snayu →
Stambha, sula, sankoca →
Snayugata Vata
Samprapti ghataka:
Dosa: Vata
Dusya: Snayu
Srotas: Mamsavaha
Srotodusti: Sanga, sankoca
Udbhava sthana: Pakvasaya
Vyakti sthana: Snayu
Reference:
Caraka Sam, Cikitsa Sthana 28</t>
  </si>
  <si>
    <t>(Relieving factors)
Snehana
Swedana
Usna ahara-vihara
Abhyanga
Bandhana
Visrama
Reference:
Caraka Samhita, Sutra Sthana 22</t>
  </si>
  <si>
    <t>(Aggravating factors)
Ruksa ahara
Ati-vyayama
sita sevana
Vega-dharana
Ati-pravrtti of affected limb
Reference:
Caraka Sam.sutra 22</t>
  </si>
  <si>
    <t>(General management of Vata)
Snehana (bahya &amp; abhyantara)
Swedana
Basti karma
Vata-hara ahara-vihara
Mṛdu sodhana when indicated
Reference:
Charak.sam.chik 28
Ash chik 21</t>
  </si>
  <si>
    <t>19/02/2026, 23:12 - +91 95446 87331: 🔺CASE STUDY : 368</t>
  </si>
  <si>
    <t>(Specific management of Snāyugata Vata)
Abhyanga with Vata-hara taila
Snigdha swedana (nadi, pinda, upanaha)
Upanaha with snigdha-usna dravya
Bandhana of affected snayu
Matra basti / Anuvasana basti
Agnikarma (in chronic, localized snayu sula)
Reference:
Sus.sam chik. 4 &amp; 5
Cha .chik  28
📌https://chat.whatsapp.com/BdWPi4q8r5v9FubOjpBHnn</t>
  </si>
  <si>
    <t>CHARMAKEELAKAM</t>
  </si>
  <si>
    <t>(Etiological Factors)
Vata prakopa ahara–vihara
Ruksha, laghu, sheeta ahara
Ati vyayama
Vega dharana
Kshata / abhighata to twak
Raktadushti</t>
  </si>
  <si>
    <t>(Prodromal Symptoms)
Twak kathinyata (hardness)
Alpa shoola
Sparsha asahishnuta
Sookshma granthi utpatti</t>
  </si>
  <si>
    <t>Twakotthita kathina vrutta granthi
Keelakavat unnata (nail-like projection)
Ruksha
Shyava / krishna varna
Alpashoola or vedana
Ekaka or aneka sankhya</t>
  </si>
  <si>
    <t>General condition – Well-nourished / cachectic
Vital signs – Temperature, pulse, *BP (usually normal)
Skin examination (general)
Dryness of skin
Presence of localized or generalized papular / nodular lesions
Color: skin-colored / hyperpigmented
Surface: rough, horny, keratinized
Lymph nodes – Usually not enlarged
Signs of systemic illness – Usually absent</t>
  </si>
  <si>
    <t>a) Integumentary System (Main)
Multiple or solitary firm papules / nodules
Hyperkeratosis
Non-oozing, non-ulcerative lesions
Minimal or absent tenderness
Usually non-inflammatory
b) Other Systems (to rule out systemic causes)
Respiratory system – Normal
Cardiovascular system – Normal
Gastrointestinal system – Normal
Central nervous system – Normal</t>
  </si>
  <si>
    <t>19/02/2026, 23:14 - +91 95446 87331: 🔺CASE STUDY : 368</t>
  </si>
  <si>
    <t>Routine
Complete blood count
ESR / CRP
Blood sugar (fasting / PP)
Liver function test
Renal function test
Dermatology-specific (if indicated)
Skin scraping (to rule out fungal infection)
Dermoscopy
Skin biopsy (confirmatory in doubtful cases)
HPV testing (if verrucae suspected)
🎯https://chat.whatsapp.com/BdWPi4q8r5v9FubOjpBHnn</t>
  </si>
  <si>
    <t>DIFFERENTIAL</t>
  </si>
  <si>
    <t>Nidana sevana → Vata prakopa → Twak &amp; Rakta dushti →
Sthanasamshraya in Twak → Shoshana &amp; Kathinyata →
Granthi roopa utpatti → *Charma keelaka nirmanam
Doshika predominance: *Vata pradhana, Rakta anubandha</t>
  </si>
  <si>
    <t>Vata shamana chikitsa
Raktaprasadana
Snehana
Swedana
Lepa prayoga
Kshara karma
Agni karma</t>
  </si>
  <si>
    <t>Snigdha lepa
Ushna sweda
Kshara prayoga
Chedana (if indicated)</t>
  </si>
  <si>
    <t>20/02/2026, 22:56 - +91 95446 87331: 🔺TREATMENT NO : 369</t>
  </si>
  <si>
    <t>Ruksha ahara
Sheeta sparsha
Vata vardhaka vihara
Ati shodhana
🔹 Bahya Chikitsa
Chedana karma
Lekhana karma
Kshara karma
Agni karma
🔹 Lepa Yoga
Arka ksheera
Snuhi ksheera
Apamarga kshara
Tankana
Haridra
Lashuna kalka
🔹 Shamana Yoga
Gandhaka rasayana
Khadirarishta
Mahamanjishtadi kwatha
🎯https://chat.whatsapp.com/BdWPi4q8r5v9FubOjpBHnn</t>
  </si>
  <si>
    <t>SIRA SANKOCHAM</t>
  </si>
  <si>
    <t>(Etiological Factors)
Ati Ruksa,sita, Laghu Ahara
Alpa Bhojana / Upavasa
Ati Vyayama
Vega Dharana
Ati Chinta, Bhaya
Ratrii Jagarana
Abhighata (Trauma)
Raktaksaya
Ref: Ch. Chi. 28 (Vata Prakopa Hetu)</t>
  </si>
  <si>
    <t>(Prodromal Symptoms)
Sukshma Toda (mild pricking pain)
Gatra Stambha
Sparsa Asahyata
sita Priyata
Alpa Sphurana
* Ref: Vatavyadhi Purvarupa – A.Hr. Nidāna 15</t>
  </si>
  <si>
    <t>(Clinical Features)
Sira Saṅkocha (vascular constriction)
Toda (pricking pain)
Stambha (stiffness)
Ruk (pain)
Spandana Hani
Sula
syava / Vivarna Twak (in chronic cases)
Sparsa Hani (reduced sensation)
Ref: Su. Nidana 1 (Siragata Vata Laksana)</t>
  </si>
  <si>
    <t>Build and nourishment
Posture and gait
Pallor / cyanosis
Edema (localized / generalized)
Skin temperature (cold extremities)
Visible dilated or collapsed veins
Signs of dehydration
Blood pressure (both limbs if needed)
Pulse volume and symmetry</t>
  </si>
  <si>
    <t>A. Cardiovascular System
Peripheral pulse rate, rhythm, volume
Pulse asymmetry
Capillary refill time
Presence of bruit
Blood pressure variation
Signs of peripheral ischemia
B. Nervous System
Sensory deficits
Paresthesia
Motor weakness
Reflex changes
Autonomic signs (sweating abnormalities, color change)
C. Musculoskeletal System
Limb pain on exertion
Muscle wasting
Joint stiffness
Range of movement
D. Integumentary System
Skin discoloration (pallor, bluish tinge)
Trophic changes
Hair loss on limbs
Nail changes</t>
  </si>
  <si>
    <t>20/02/2026, 22:58 - +91 95446 87331: 🔺TREATMENT NO : 369</t>
  </si>
  <si>
    <t>Basic Investigations
Complete blood count
ESR
C-reactive protein
Metabolic &amp; Systemic
Fasting blood sugar
HbA1c
Lipid profile
Renal function test
Liver function test
Vascular-Specific
Doppler ultrasound (arterial / venous)
Ankle-brachial pressure index
CT angiography
MR angiography
Autoimmune / Special (if indicated)
ANA
Rheumatoid factor
Antiphospholipid antibodies
🎯https://chat.whatsapp.com/BdWPi4q8r5v9FubOjpBHnn</t>
  </si>
  <si>
    <t>Raynaud’s phenomenon
Peripheral arterial disease
Thromboangiitis obliterans
Vasculitis
Deep vein thrombosis
Chronic venous insufficiency
Atherosclerosis
Diabetic angiopathy
Compartment syndrome
Scleroderma-related vasculopathy</t>
  </si>
  <si>
    <t>(Pathogenesis)
Vata Prakopaka Nidana
⬇
Vata Vrddhi (Ruksa,  sita Guna)
⬇
Sirasanga &amp; Sankocha
⬇
Rakta Gati Avarodha
⬇
sula, Stambha, Toda
Dosa: Vata Pradhana
Dusya: Rakta, Mamsa
Srotas: Raktavaha Srotas
Adhisthana: Sira</t>
  </si>
  <si>
    <t>Snehana
Swedana
Ushna Dravya
Mridu Abhyanga
vataa Hara Aushadha
Ushna Jala</t>
  </si>
  <si>
    <t>sita Sparsa
Ruksa Ahara
Upavasa
Ati Vyayama
Cold exposure
Stress</t>
  </si>
  <si>
    <t>Snehana (internal &amp; external)
Swedana
Mridu Virechana
Basti (Vata Hara)
Nasya (if Urdhva Jatrugata)
Raktamoksana (selected cases)
Ref: Ch. Chi. 28; Su. Chikitsa 5</t>
  </si>
  <si>
    <t>(Specific Treatment)
🔹 Internal Drugs (Names only)
Mahanaryana Taila
Bala Taila
Dasamula Kasaya
Asvagandha Churna
Yogaraja Guggulu
Rasna Saptaka Kasaya
Eranda Taila
🔹 Panchakarma
Anuvsana Basti
Niruha Basti
Patra Pinda Sweda
Nadi Sweda
Siravyadha (where indicated)
🔹 External
Abhyanga with Vata hara Taila
Upanaha Sweda
Lepa (Dasamula based)
Ref: A.Hr. Chi. 21 (Vatavyadhi Chikitsa)
🎯https://chat.whatsapp.com/BdWPi4q8r5v9FubOjpBHnn</t>
  </si>
  <si>
    <t>CHALA DANTHAM</t>
  </si>
  <si>
    <t>(Etiology / Causative factors)
Ati-madhura, amla, lavana sevana (excess sweet, sour, salty intake)
Ati-drava, ruksha bhojana (excessive liquid, dry food)
Adhyashana (frequent eating without digestion)
Shīta jala sevana (cold water intake frequently)
Atyadhika danta dhavana (excess brushing / rubbing teeth)
Dhuma, madyapana, tambula sevana (smoking, alcohol, betel leaf chewing)
Danta vyapara – cracking nuts, biting stones etc.
Margavarana and dhātu-kṣaya leading to asthi-dhātu ksaya</t>
  </si>
  <si>
    <t>(Premonitory symptoms)
Danta-ruja (toothache)
Danta-kasata (sensitivity to touch / difficulty in chewing)
Mukhadaurgandhya (bad breath)
Raktasrava (bleeding gums)
Dantamula-kandu (itching at gums)
Danta saithilya (early looseness of tooth)</t>
  </si>
  <si>
    <t>(Clinical features)
Danta saithilya (tooth mobility/loosening)
Danta bhramsha (falling of teeth spontaneously or with minor effort)
Dantamula-sotha (swelling at gums)
Dantamūla-ruk (pain in gums)
Mukhadaurgandhya (halitosis)
Dantamūla-rakta-srāva (gum bleeding)
Asthi-dhātu kṣaya lakṣaṇa (generalized bone weakness, osteoporosis in chronic cases)</t>
  </si>
  <si>
    <t>Complete blood count (CBC)
Fasting blood sugar / HbA1c (to rule out diabetes)
Serum calcium, phosphorus, alkaline phosphatase (bone health)
Vitamin D levels
X-ray of teeth and jaw (OPG – Orthopantomogram)
Dental probing for periodontal status
🎯https://chat.whatsapp.com/BdWPi4q8r5v9FubOjpBHnn</t>
  </si>
  <si>
    <t>(Pathogenesis)
Nidana sevana → Dosa prakopa (Vata, Pitta, Kapha vitiation)
Kapha avarana at dantamula → sotha &amp; malasanchaya
Rakta-pitta dushti → dantamula raktasrava
Asthi-dhatu ksaya (due to vata prakopa) → danta saithilya → chala dantham</t>
  </si>
  <si>
    <t>Nidana parivarjana (avoid causative factors)
Dantadhavana with kashaya, tikta, katu dravyas (neem, khadira, triphala)
Gandusa / Kavala – Triphala kwatha, Irimedadi taila, Tilataila
Pratisarana (massaging gums with herbal powders – trikatu, lavanga, triphala)
Raktastambhana dravyas for bleeding gums (lodhra, majuphala, arjuna)
Vāta-pitta-kapha shamana chikitsa according to dosha predominance
Rasayana therapy for asthi-dhatu kṣaya (Amalaki, Guduchi, Ashwagandha)</t>
  </si>
  <si>
    <t>(Relieving factors)
Kavala &amp; gandusa with kashāya dravya
Application of tikta, kashaya rasa dravyas on gums
Using madhura, snigdha ahara
Cold gargles in pittaja conditions</t>
  </si>
  <si>
    <t>(Aggravating factors)
Ati-madhura, amla, lavana ahara
Excess smoking, alcohol, tobacco chewing
Excessively hard food items
Hot, sour food in pitta prakopa
Excessive brushing and tooth friction</t>
  </si>
  <si>
    <t>(Specific treatments)
Kapha-predominant Danta chala
Kavala with Triphala, Khadira, Irimedadi taila
Pratisarana with trikatu + madhu
Pitta-predominant:
Kavala with yashtimadhu, Chandana, Musta decoctions
Pratisarana with lodhra churna + madhu
Vata-predominant (asthi ksaya type):
Rasayana – Ashwagandha, Shatavari, Bala
Ghrita preparations (Mahatikta ghrita, Panchatikta ghrita guggulu)
-Surgical/Local measures:
Dantamula lepa with lodhra, majuphala
[Specific Ayurvedic treatment, formulation or procedure]
Extraction in case of irreparable damage (shastra karma)
Classical References
Su.sam– Nidana sthana 16 (Danta roga nidana)
AH – Uttarasthana 23 (Mukharoga pratishedha)
Charaka Saṁhita – Cikitsa sthana 26 (Mukharoga chikitsa)
🎯https://chat.whatsapp.com/BdWPi4q8r5v9FubOjpBHnn</t>
  </si>
  <si>
    <t>PADA SPHUTANA</t>
  </si>
  <si>
    <t>(Causes):
Common causes:
Ati vata sevanam (excessive exposure to dry/cold wind)
Vishama cheshta (irregular activities)
Ati sthanam (excess standing)
Paridaha (walking barefoot on hot surfaces)
Snana-atisevana (frequent bathing in cold water)
Use of harsh soaps or chemicals
Dhatukshaya or Rasa dhatu*dushti
(Reference:Ashtanga Hridaya, Nidana Sthana 14/3; Bhavaprakasha Kshudra Roga</t>
  </si>
  <si>
    <t>Ruksha tvak (dryness of the skin of feet)
Kandu (itching)
Twak sphutana lakshana (minor fissures appearing)
Sparsha asaha (sensitivityto touch)
Sthanik ruk (local pain)</t>
  </si>
  <si>
    <t>Sphutana pada tala (cracks on soles of feet)
Shoola (pain)
Raktasrava (bleeding in severe cases)
Rukshata(dryness)
Sputita tvak (fissuring of skin)*Difficulty in walking
In chronic cases: infection, pus discharge
(Reference:Bhavaprakasha,MadhyamaKhanda –Kshudra,Roga Adhyaya</t>
  </si>
  <si>
    <t>Patient History:
Duration of cracks
Seasonalvariation (often worse in winter)
Any history of diabetes, thyroid disorders, or nutritional deficiency
Occupation (e.g.prolonged standing, barefoot walking)
Personal hygiene
Inspection:
Cracks in the heel region(superficial/deep)
[General clinical examination findings]
Possible bleeding or secondaryinfection
Palpation:
[General clinical examination findings]
Hard,thickened skin around cracks
Warmth (if infected)</t>
  </si>
  <si>
    <t>To rule out underlying systemic diseases:
Skin &amp; Nails:
Look for psoriasis, eczema, or ichthyosis
Endocrine System:
Signs of hypothyroidism (dry skin, fatigue)
Signs of diabetes mellitus (peripheral neuropathy, dryness)
Nutrition Status:Signs of vitamin deficiencies (Vit A, E, C, B-complex, iron, zinc)</t>
  </si>
  <si>
    <t>To identify systemic causes or complications:
TestPurpose
Fasting Blood*Sugar / HbA1c
Rule out
Diabetes Mellitus
Thyroid Profile (TSH, T3, T4)
CBC:To check for anemia/infection
Serum Zinc, Vitamin A, E levels*Nutritional deficiency check
Skin scraping/KOH test
Ruleout fungal infections
Culture &amp; Sensitivity (if infection suspected)
🎯https://chat.whatsapp.com/BdWPi4q8r5v9FubOjpBHnn</t>
  </si>
  <si>
    <t>cracked heel with fissures
Heel fissures / Plantar xerosis
painful fissures in palm/sole
Palmoplantar keratoderma
Psoriasis / Eczema
Tinea pedis
Fungal infection
Ichthyosis
fish scaleskin
Secondary bacterial infection of cracked heels</t>
  </si>
  <si>
    <t>Due to Vata and Kapha vitiation along with Rasa dhatu dushti.
Vata dries up twak (skin) and snayu (ligaments), leading to cracking.
Kapha dushti causes rukshata and impaired healing.
In chronic cases, Raktagets involved, leading to bleeding and infection.
Dosha: Vata-Kapha Pradhan
Dushya: Rasa,Rakta, TwakSrotas: Rasavaha, Raktavaha</t>
  </si>
  <si>
    <t>Shodhana Chikitsa (if indicated):
Mridu Virechana (gentle purgation) with *Trivrut lehya if toxins are accumulated.
Raktamokshana (in case of dushta rakta or infected fissures)
Shamana*Chikitsa:
Sneha (oleation): -Internal &amp; external
[General line of treatment]
[General line of treatment]
-Ahara – Vihara:
[General line of treatment]
[General line of treatment]
Maintain foot hygiene</t>
  </si>
  <si>
    <t>Application of ghrita, taila, shata
dhauta ghrita
Use of warmwaterfoot baths
Soft cotton socks
Internal use of Rasnadi, Guggulu, Ashwagandha for Vata pacification</t>
  </si>
  <si>
    <t>Walking barefoot on roughor hot surfaces
Exposureto cold wind
Bathing in cold water
Dry and spicy food
Excessive work or standing</t>
  </si>
  <si>
    <t>External Applications:
[Specific Ayurvedic treatment, formulation or procedure]
[Specific Ayurvedic treatment, formulation or procedure]
[Specific Ayurvedic treatment, formulation or procedure]
[Specific Ayurvedic treatment, formulation or procedure]
[Specific Ayurvedic treatment, formulation or procedure]
Internal Medications:
[Specific Ayurvedic treatment, formulation or procedure]
[Specific Ayurvedic treatment, formulation or procedure]
[Specific Ayurvedic treatment, formulation or procedure]
-Manjishtadi Kwatha – If there is dushta rakta*Foot care regimen (Pada Raksha Vidhi):
[Specific Ayurvedic treatment, formulation or procedure]
[Specific Ayurvedic treatment, formulation or procedure]
Classical References:AshtangaHridaya – Uttara Tantra – Kshudra Roga Prakarana
Sushruta Samhita – Chikitsa Sthana – Kshudra Roga Chikitsa
Bhavaprakasha – Madhyama Khanda – Kshudra Roga
Charaka Samhita – Siddhi Sthana – Sneha, Sweda, Vamana, Virechana context
Yogaratnakara – Kshudra
🎯https://chat.whatsapp.com/BdWPi4q8r5v9FubOjpBHnn</t>
  </si>
  <si>
    <t>ATHI ARTHAVAM</t>
  </si>
  <si>
    <t>1. Blood Tests
Hemoglobin (Hb) – assess anemia
Peripheral smear – type of anemia
Thyroid function tests (T3, T4, TSH) – for hypothyroidism or hyperthyroidism
Liver function tests – chronic disease effect
Renal function tests – systemic illness
Coagulation profile (PT, aPTT, INR) – bleeding disorders
Serum FSH, LH, Estrogen, Progesterone, Prolactin – hormonal imbalance
2. Imaging
Pelvic Ultrasound (USG) – to detect fibroids, polyps, ovarian cysts, adenomyosis
Transvaginal sonography
(TVS) – more detailed uterine evaluation
3. Other Tests
Pap smear – rule out cervical pathology
Endometrial biopsy / curettage – to rule out malignancy or endometrial hyperplasia
🎯https://chat.whatsapp.com/BdWPi4q8r5v9FubOjpBHnn</t>
  </si>
  <si>
    <t>1. Dysfunctional Uterine Bleeding (DUB)
2. Uterine fibroids (Leiomyoma)
3. Endometrial hyperplasia
4. Endometrial carcinoma
5. Adenomyosis
6. Endometriosis
7. Cervical or endometrial polyps
8. Hypothyroidism / Hyperthyroidism
9. Coagulation disorders (e.g., Von Willebrand disease)
10. Pelvic inflammatory disease (PID)
🎯https://chat.whatsapp.com/BdWPi4q8r5v9FubOjpBHnn</t>
  </si>
  <si>
    <t>VRIDHA AVSTHAGATHA</t>
  </si>
  <si>
    <t>A natural, age-related physiological event generally occurring between 45–55 years, primarily due to Dhatukshaya (tissue depletion) and Vata predominance in aging.
Natural aging process (Jaraavastha)
Dhatukshaya (depletion of Rasadhatu and Artavadhatu)
Vata prakopa due to Rasa-Kshaya
Imbalance in Agni, leading to improper metabolism
Classical Reference:Charaka Samhita Sharira Sthana 1/15-17 — Mentions cessation of Rajah due to age.,Sushruta Samhita Sharira Sthana 3/4 — Describes the age limit for Rajah Pravritti (upto 50 years).</t>
  </si>
  <si>
    <t>Early signs indicating onset of menopause:
Irregular menstruation (Artava Vaishamya)
Mood swings (Manodaurbalya)
Hot flashes (Daha)
Dryness (Vata vriddhi)
Vaginal dryness (Yoni shosha)
Body ache, joint stiffness (Sandhi shoola)
Irritability, anxiety, disturbed sleep (Nidranasha)</t>
  </si>
  <si>
    <t>Cessation of menstruation (Artavanivritti)
Hot flashes (Daha, Santapa)
Excessive dryness (Rukshata)
Osteoporosis-like symptoms (Asthi kshaya, Sandhi shoola)
Psychological disturbances – mood swings, anxiety (Manovyatha)
Insomnia (Nidranasha)
Fatigue (Klama)
Palpitations (Hriddrava)
Weight gain or weight loss depending on *Dosha predominance</t>
  </si>
  <si>
    <t>Age: Usually around 45–55 years
Body weight: Check for obesity or weight loss
Pallor: Anemia due to hormonal imbalance
Skin: Dryness, wrinkling, pigmentation
Hair: Thinning, hair fall
Nails: Brittle
-Vital signs:
Blood pressure (to rule out hypertension)
Pulse (tachycardia in anxiety, palpitations)
Temperature (rule out infections)
BMI Assessment: Risk of osteoporosis, cardiovascular diseases</t>
  </si>
  <si>
    <t>Cardiovascular System:
Check for hypertension, palpitations, arrhythmias
Risk of atherosclerosis increases post-menopause
Respiratory System:
Normal unless associated with comorbidities
Abdomen:
Palpation to rule out pelvic masses
Uterus size (atrophy) in some cases
*Locomotor System:
Check for joint pain, osteoporosis signs
Muscle weakness, reduced bone density
Neurological Examination:
Mood swings, depression, sleep disturbances
Memory disturbances or cognitive decline
Genitourinary Examination:
Vaginal atrophy
Dyspareunia (painful intercourse)
Urinary incontinence or frequency</t>
  </si>
  <si>
    <t>Hormonal Profile:
[Relevant laboratory investigation]
[Relevant laboratory investigation]
[Relevant laboratory investigation]
[Relevant laboratory investigation]
Thyroid Profile: Rule out hypothyroidism/hyperthyroidism
T3, T4, TSH
Blood Investigations:
[Relevant laboratory investigation]
[Relevant laboratory investigation]
[Relevant laboratory investigation]
[Relevant laboratory investigation]
Bone Health Assessment:
[Relevant laboratory investigation]
[Relevant laboratory investigation]
[Relevant laboratory investigation]
[Relevant laboratory investigation]
Urine Examination:
[Relevant laboratory investigation]
Pelvic Ultrasonography (USG):
[Relevant laboratory investigation]
🎯https://chat.whatsapp.com/BdWPi4q8r5v9FubOjpBHnn</t>
  </si>
  <si>
    <t>VRIDHA AVSTHAGATHA ARTAVA NIRODHA</t>
  </si>
  <si>
    <t>Menopause
*Perimenopause (Irregular bleeding)
Uterine fibroids
*Endometrial hyperplasia, *Cancer (Vaginal discomfort)
Vaginitis
Atrophic vaginitis</t>
  </si>
  <si>
    <t>Due to Aging (Jara) → Dhatukshaya occurs.
Predominance of Vata Dosha, with contribution from Pitta (hot flashes) and Kapha (weight gain in some cases).
Rasa Dhatu Kshaya → affects Artava Dhatu, leading to cessation of Rajah.
Agni Mandya further leads to improper digestion and metabolism.
* Dosha Involvement:
Vata Pradhana Tridosha Dushti
(Primarily Vata, secondarily Pitta and Kapha)</t>
  </si>
  <si>
    <t>Principles:
[General line of treatment]
Rasayana Chikitsa (Rejuvenation)
Brimhana (Nourishing therapy)
Snehana (Oleation) and Swedana (Sudation) to balance Vata
* Dietary Recommendations:
Snigdha (unctuous), warm, nourishing foods
Milk, ghee, sesame, dates, almonds
Avoid ruksha (dry), katu (pungent), tikta (bitter), and kashaya (astringent) tastes
* Lifestyle:
Abhyanga (oil massage) regularly
Yoga, Pranayama for mental balance
Adequate rest, stress-free lifestyle</t>
  </si>
  <si>
    <t>Relief with Sneha (ghee, taila)
Warm, nourishing food and drinks
Rasayana herbs improve symptoms
Meditation, Pranayama reduces mood swings and insomnia</t>
  </si>
  <si>
    <t>Excess fasting (Langhana) worsens dryness
Dry, cold, and light foods aggravate symptoms
Stress, over-exertion increase Vata, leading to more discomfort</t>
  </si>
  <si>
    <t>Shamana Chikitsa (Palliative treatment):
Rasayana:
Shatavari – Balya, Rasayana, Stanya janana
Ashwagandha – Vata shamak, Balya
Bala, Gokshura – Strengthen urinary and reproductive systems
Amalaki, Haritaki, Guduchi – Immunomodulator
Medhya Rasayana: For mood swings, memory issues
Brahmi, Mandukaparni, Shankhpushpi
Specific formulations:
Shatavari ghrita
Ashwagandha choorna
Kalyanaka gritha – For mental disturbances
Saraswatarishta – Nervous system and mood support
Chyavanaprasha – General rejuvenator
📌 Shodhana Chikitsa (Detoxification):
Mridu Virechana (Mild purgation) – with Triphala, Avipattikara churna (For Pitta)
Basti karma (Medicated enema) – Best for Vatahara
Anuvasana Basti with Ksheera Bala Taila, Ashwagandha Taila
Niruha Basti with herbal decoctions
(Classical References:Charaka Samhita – Sharira Sthana 1/15-17
Sushruta Samhita – Sharira Sthana 3/4
Ashtanga Hridaya – Sharira Sthana 1/7-9
🎯https://chat.whatsapp.com/BdWPi4q8r5v9FubOjpBHnn</t>
  </si>
  <si>
    <t>GREEVA BANDHAM</t>
  </si>
  <si>
    <t>Ativyayama (excessive exercise)
Vishamaasana (wrong postures)
Ruksha, Shita, and Laghu Ahara (dry, cold, light food)
Exposure to cold wind
Dhatukshaya (depletion of tissues)
Avyayama (lack of physical activity)
(Reference:Charaka Samhita, Chikitsa Sthana 28/37
Madhava Nidana Vatavyadhi Nidana</t>
  </si>
  <si>
    <t>Stiffness or tightness in the neck region
Mild pain around Manya (neck)
Restriction of movement
Feeling of heaviness or discomfort in the upper back</t>
  </si>
  <si>
    <t>Stambha (Stiffness) in the Manya Pradesh (nape of neck)
Shoola (Pain) in neck and shoulder region
Vakra gati (restricted neck movement)
Heaviness or Gourava
Sometimes radiating pain to arms
(Reference:Madhava Nidana, Vatavyadhi Nidana
Charaka Samhita Chikitsa Sthana 28/37)</t>
  </si>
  <si>
    <t>Posture: Stiffness or rigidity in the neck and upper back
Gait: May be affected if cervical spine involvement is severe
Neck movements: Restricted(especially flexion and rotation)
Pain assessment: Local tenderness, especially in cervical spine or trapezius region
Neurological symptoms: Paresthesia, numbness, or radiating pain (if nerve involvement)</t>
  </si>
  <si>
    <t>Musculoskeletal system: Look for stiffness, tenderness, or muscle spasms in the cervical region
Neurological system: Rule out any radiculopathy or myelopathy
Respiratory/Cardiovascular systems: To exclude referred pain or systemic causes</t>
  </si>
  <si>
    <t>01/03/2026, 22:35 - +91 95446 87331: 🔺 CASE STUDY NO :373</t>
  </si>
  <si>
    <t>Routine tests:
CBC, ESR – Elevated ESR may indicate inflammation
CRP – To assess inflammation levels
Radiological investigations:
[Relevant laboratory investigation]
MRI cervical spine: Disc prolapse, nerve compression, spinal canal narrowing
[Relevant laboratory investigation]
Electromyography (EMG)/Nerve Conduction Study:
[Relevant laboratory investigation]
🎯https://chat.whatsapp.com/BdWPi4q8r5v9FubOjpBHnn</t>
  </si>
  <si>
    <t>Cervical Spondylosis
disc bulge or herniation
Fibromyalgia
Ankylosing Spondylitis
* bamboo spine
Torticollis (Spasmodic/Acquired
Trapezius Myalgia</t>
  </si>
  <si>
    <t>Due to Nidana sevana, Vata dosha gets vitiated.
It gets lodged in the Manya Pradesh (neck region).
As a result, it causes Stambha (rigidity), Shoola (pain), and Gati Nirodha (restriction of movement).
Dosha Involved:
Vata Pradhana Tridosha
Dushya:
Mamsa, Asthi, Snayu
Srotas:
Mamsavaha, Asthivaha,*Pranavaha</t>
  </si>
  <si>
    <t>Snehana (Oleation)
Abhyanga with Mahanarayana Taila, Dhanwantaram Taila
Swedana (Sudation)
Nadi Sweda, Patra Pinda Sweda
Relieves stiffness and improves circulation
* Mridu Virechana
[General line of treatment]
(Reference:Charaka Samhita Chikitsa Sthana 28/37
Ashtanga Hridaya, Nidana Sthana, Vatavyadhi Adhyaya</t>
  </si>
  <si>
    <t>Warm fomentation
Application of medicated oils
Gentle neck massage
Use of hot water for bathing</t>
  </si>
  <si>
    <t>Cold exposure
Wrong posture during sleep or work
Excessive neck movement
Mental stress
Consumption of Vata-aggravating food (e.g., dry, cold, stale food)</t>
  </si>
  <si>
    <t>Internal Medications:
[Specific Ayurvedic treatment, formulation or procedure]
[Specific Ayurvedic treatment, formulation or procedure]
[Specific Ayurvedic treatment, formulation or procedure]
[Specific Ayurvedic treatment, formulation or procedure]
[Specific Ayurvedic treatment, formulation or procedure]
External Therapies:
[Specific Ayurvedic treatment, formulation or procedure]
[Specific Ayurvedic treatment, formulation or procedure]
[Specific Ayurvedic treatment, formulation or procedure]
[Specific Ayurvedic treatment, formulation or procedure]
Reduces stiffness and pain in neck and shoulders.*Maharasnadi Kashayam / Kwatha
Excellent for Vata-related musculoskeletal disorders.
Dashamoola Kwatha
Anti-inflammatory, relieves pain and swelling.
Yogaraja Guggulu
[Specific Ayurvedic treatment, formulation or procedure]
Simhanada Guggulu
Detoxifying and useful in stiffness and arthritis.
Trayodashanga Guggulu
Specific for cervical spondylosis and related pain.
Eranda Sneham
Castor oil-based medicine to relieve vata dosha.
Sahacharadi Kashayam
Strengthens nerves and reduces stiffness.
📌External Application / Therapies:
Kottamchukkadi Thailam / Mahanarayana Thailam
For local massage to relieve stiffness.
Pizhichil / Abhyanga / Kizhi
Panchakarma therapies for vata shamanam.
Greeva Basti
Specialized treatment for cervical spine issues.
📌Modern Integrative
Ayurvedic Formulations:
Dhanwantharam Gulika – Vatahara and useful in cervical issues.
Vatagajankusha Rasa – Strong vata pacifying herbomineral formulation.
Godanti Bhasma – Useful for bone and joint pains.
🎯https://chat.whatsapp.com/BdWPi4q8r5v9FubOjpBHnn</t>
  </si>
  <si>
    <t>JIHWA UPARI MAMSA VRIDHI</t>
  </si>
  <si>
    <t>Complete Blood Count (CBC): Look for elevated WBCs (infection).
CRP/ESR: Inflammatory markers.
Culture &amp; Sensitivity: If pus or fluid is drained.
Blood sugar levels: Especially in recurrent abscess (diabetes link).
Ultrasound (Neck/Oral Cavity): To detect cyst or abscess.
MRI or CT scan (if needed): For deeper infection or mass assessment.
🎯https://chat.whatsapp.com/BdWPi4q8r5v9FubOjpBHnn</t>
  </si>
  <si>
    <t>JIHWAUPARI MAMSA VRIDHI</t>
  </si>
  <si>
    <t>As per Sushruta Samhita Uttara Tantra 20/7–8:
If Upajihwa becomes large, obstructs tongue movement, or suppurates:
Surgical excision (Chedana karma) is advised
Followed by:
Shodhana with antiseptic decoctions (Triphala, Panchavalkala)
Ropana with healing medicated ghee (e.g., Jatyadi ghrita)
If small and non-obstructive:
Lekhana (scraping) or bhedana with local application of kshara (alkali preparations)
Classical References
Sushruta Samhita – Uttara Tantra 20/7-8
"Upajihwa granthi vad vruddhi... chedanam kuryat..."
Ashtanga Hridaya – Uttara Tantra 22 – mentions general jihvaroga principles.
🎯https://chat.whatsapp.com/BdWPi4q8r5v9FubOjpBHnn</t>
  </si>
  <si>
    <t>SHOKAJA CHARDHI</t>
  </si>
  <si>
    <t>(Etiology)
Soka (grief), mental stress and emotional disturbances vitiate mainly Vata and Pitta, affecting the stomach and causing vomiting.
Nidana factors
Atisoka – excessive grief
Cinta – excessive worry
Bhaya – fear
Manasa duhkha – emotional trauma
Anahara / Alpahara – improper diet due to grief
Vega dharaṇa – *suppression of natural urges
Ruksaa, usna ahara during mental stress
Classical reference:
Charaka Samhita Chikitsa Sthana
Ashtanga Hridaya</t>
  </si>
  <si>
    <t>(Prodromal symptoms)
Symptoms appearing before vomiting:
Hrllasa (nausea)
Aruchi (loss of taste)
Utklesa (urge to vomit)
Mukha sosa (dryness of mouth)
Klama (fatigue)
Gaurava (heaviness in body)
Reference:
Charaka Samhita Chikitsa Sthana</t>
  </si>
  <si>
    <t>(Clinical features)
Main symptoms of Śokaja Chardi:
Frequent vomiting after grief
Utklesa (persistent nausea)
Hrllassa (retching)
Hridaya asvastha (uneasiness in chest)
Aruchi (loss of appetite)
Mukha sosa (dry mouth)
Klama (weakness)
Bhrama (giddiness)
Reference:
Ashtanga Hridaya</t>
  </si>
  <si>
    <t>General appearance: Weakness, dehydration, fatigue
Vital signs:
Temperature
Pulse rate
Blood pressure
Respiratory rate
Hydration status:
Dry tongue
Sunken eyes
Reduced skin turgor
Nutritional status: Weight loss if chronic vomiting
Mental state: Anxiety, depression, emotional distress (important in Shokaja origin)</t>
  </si>
  <si>
    <t>Central Nervous System
Mental status assessment
Signs of anxiety or depression
Screening for emotional trauma or stress
Gastrointestinal System
Abdominal inspection for distension
Palpation for tenderness
Auscultation of bowel sounds
Check for epigastric discomfort
Cardiovascular System
Pulse and blood pressure changes due to dehydration
Respiratory System
Usually normal, but rule out aspiration if severe vomiting</t>
  </si>
  <si>
    <t>(To rule out organic causes of vomiting)
Complete Blood Count (CBC)
Serum Electrolytes (Na⁺, K⁺, Cl⁻)
Blood Urea and Creatinine
Liver Function Test (LFT)
Urine Routine Examination
Serum Amylase and Lipase
Blood Glucose
Pregnancy Test (β-hCG) in females
Ultrasound Abdomen
Upper GI Endoscopy if persistent vomiting
Psychological assessment if *psychogenic cause suspected
🎯https://chat.whatsapp.com/BdWPi4q8r5v9FubOjpBHnn</t>
  </si>
  <si>
    <t>Psychogenic vomiting
Functional vomiting
Acute gastritis
Gastroenteritis
Peptic ulcer disease
Gastroesophageal reflux disease (GERD)
Migraine associated vomiting
Intracranial hypertension
Drug-induced vomiting
Pregnancy related vomiting (Hyperemesis gravidarum)
Cyclic vomiting syndrom</t>
  </si>
  <si>
    <t>soka (grief) aggravates Vāta and Pitta.
These aggravated Dosas affect Āmaśaya (stomach).
They cause Utklesa (upward movement of doshas).
Disturbed Udana Vata pushes the gastric contents upward.
This leads to Chardi (vomiting).
Samprapti Ghataka
Dosa: Vata, Pitta
Dusya: Rasa
Adhisthana: amasaya
Srotas: Annavaha srotas
Srotodusti: Utklesa / Vimarga gamana
Roga marga: Abhyantara
Reference:
Charaka Samhita</t>
  </si>
  <si>
    <t>(Relieving factors)
Manasika santi (mental relaxation)
Hrdya ahara (light pleasant foods)
sita dravya (cooling substances)
Madhu (honey) preparations
Laghu bhojana</t>
  </si>
  <si>
    <t>(Aggravating factors)
Continued grief or emotional disturbance
Ruksaa and usna ahara
Heavy food
Fasting for long time
Stress and anxiety</t>
  </si>
  <si>
    <t>Principles used in treatment:
Dosa samana (mainly Vata–Pitta pacification)
Manasika samana (mental calming)
Amasaya suddhi
Hrdya and laghu ahara
General therapeutic measures
Snehana (mild internal oleation)
sita dravya administration
Hrdya dravya (pleasant medicines)
Light diet like manda, peya
Reference:
Ashtanga Hridaya</t>
  </si>
  <si>
    <t>Specific treatments for
*sokaja Chardi:
Manasika Chikitsa
aswasana (counselling / reassurance)
Mano harsa (pleasant environment)
Satvavajaya chikitsa
Drug therapy (examples)
Madhu (honey)
Draksa
Laja
Dhanyaka
sarkara
Musta
Diet
Manda
Peya
Laja manda
Draksa rasa
Reference:
Charaka Samhita
🎯https://chat.whatsapp.com/BdWPi4q8r5v9FubOjpBHnn</t>
  </si>
  <si>
    <t>RAKTAJA PRAVAHIKA</t>
  </si>
  <si>
    <t>(Etiology / Causes)
Classically described Nidanas that lead to Pitta vitiation followed by Rakta involvement:
Pitta-prakopaka ahara (amla, lavaṇa, katu dravya)
Ati-madyapana
Ati-tiksna, usna, vidahi bhojana
Divaswapna after heavy food
Excess exposure to heat (ātapa, agni)
Krodha, soka
Raktapitta-prakopaka nidāna
Previously untreated Pittaja Atisara progressing to Rakta involvement</t>
  </si>
  <si>
    <t>(Premonitory Symptoms)
Daha (burning sensation)
Paka in guda
Trsna (excessive thirst)
Daha in udara
Hrllasa
Amla-udgara
Raga in mala before visible blood appears</t>
  </si>
  <si>
    <t>(Clinical Features)
Raktayukta mala (blood-mixed stool)
Raktapravritti – bright red blood
Picchila sarakta mala
Usnata in mala
Tivra udarashula
Tivra dāha in sharira &amp; guda
Trsna, klama
Manda jvara
Mala pravritti bahutvam (frequent stools)
Charaka Saṃhita– Chikitsa Sthāna 19 (Atisara Chikitsa)
Ashtanga Hrdaya – Chikitsa Sthāna 8
Sushruta Samhita– Uttara Tantra 40</t>
  </si>
  <si>
    <t>07/03/2026, 14:28 - +91 95446 87331: 🔺 TREATMENT NO : 376</t>
  </si>
  <si>
    <t>Basic Tests
CBC:
Leukocytosis in infection
Anemia if prolonged bleeding
ESR / CRP: Elevated in colitis &amp; inflammatory conditions
Electrolytes:
Na⁺, K⁺, Cl⁻, HCO₃⁻ imbalance
Renal function tests:
Urea, creatinine (raised in dehydration)
Stool Examination
Stool routine &amp; microscopy:
RBCs, pus cells
Ova, cysts
Stool culture: To detect Shigella, Salmonella, E. coli
Stool antigen tests: For Amebiasis
Occult blood test: If bleeding is minimal
Advanced Tests (if needed)
Colonoscopy – for IBD, ulcers, tumors
Abdominal ultrasound / CT abdomen – for severity &amp; complications
Sigmoidoscopy – to visualize distal colon lesions
🎯</t>
  </si>
  <si>
    <t>RAKTHAJA PRAVAHIKA</t>
  </si>
  <si>
    <t>1. Nidanas → Pitta prakopa
2. Pitta spreads to Rakta dhātu, causing Rakta-Pitta dushti
3. Pitta &amp; Rakta reach Pakvasaya
4. Pittanubandha Rakta leads to drava guna vriddhi
5. This causes:
Raktamala pravritti
Tivra daha
Usna, tiksna malapravritti
6. Ultimately manifests as Raktaja pravahika</t>
  </si>
  <si>
    <t>Pitta-shamana and Raktaprasadana
Grahi + Stambhana where appropriate (after initial saṃśamana)
Langhana (light fasting) initially
Peya, Vilepi, Yavagu in sequence
Sheeta-prashamana chikitsa
General herb groups used:
Sheeta virya dravya
Kashaya rasa dravya
Raktaprasadana dravya
Pitta-shamana dravya
Grahi dravya</t>
  </si>
  <si>
    <t>A. Internal Medicines (Examples from classical concepts)
(You asked for details, not limited to names here)
Pitta-Rakta Śamana:
Draksha Kashaya
Musta + Chandana + Uśira combination
Chandanadi choorna with peya
Amalaki churna with madhu
Stambhana &amp; Grahi (when bleeding reduces):
Kutaja decoction
Udumbara kashaya
Lodhra + Musta + Bilva preparations
Isabgol with cold water (non-classical but used in practice)
B. Pathya (Diet)
Laja-manda
Shadanga peya
Dadima-yavagu
Chandana-jalam
Parpata-siddha jala
C. Apathya
Uṣṇa āhāra
Spicy, salty foods
Fried foods
Day-sleep
Alcohol
D. External Measures
Sheeta-sveda (mild cooling fomentation)
Dhara with Chandana or Usheera siddha jala (in severe dāha)
🎯https://chat.whatsapp.com/BdWPi4q8r5v9FubOjpBHnn</t>
  </si>
  <si>
    <t>AVASADHA</t>
  </si>
  <si>
    <t>(Etiology/Causes)
Manasika Hetus (psychological causes):
Viparyaya jnana (wrong knowledge/perception)
Asatmyendriyartha samyoga (unwholesome contact of senses)
Prajnaparqdha (intellectual blasphemy)
Loss of relatives, wealth, or possessions (प्रियवियोग, द्रव्यनाशः)
saririka Hetus (physical causes):
Depletion of ojas
Weakness of mana (mind) due to chronic disease
Reference: Caraka Samhita, Sutrasthana 1/58; Sarngadhara Samhita, Purvakhanda 5/25.</t>
  </si>
  <si>
    <t>(Premonitory Symptoms)
Chittodvega (mental restlessness)
Avyakta vak (incoherent speech)
Utsaha hani (loss of enthusiasm)
Alpa nidra(disturbed sleep)
Anabhilasa (loss of interest in surroundings)</t>
  </si>
  <si>
    <t>(Clinical Features)
Ati-duhkha anubhava (excessive grief/sadness)
Baspavari netra (tearful eyes)
Manaso avasada (depression, low mood)
Hridaya upaśoṣa (dryness/constriction in chest)
Anidra (insomnia)
sunyata buddhi (feeling of emptiness)
Caraka Saṃhita Cikitsasthana 9/4–5 mentions manasika vyādhis like soka, bhaya, krodha as causative for physical diseases as well.</t>
  </si>
  <si>
    <t>(Not for diagnosis of grief itself, but to rule out organic causes of depression-like symptoms)
CBC, ESR – to rule out anemia, infections.
Thyroid profile (T3, T4, TSH) – to rule out hypothyroidism/hyperthyroidism.
FBS, HbA1C – to exclude diabetes-related fatigue.
Electrolytes, Renal and Liver function tests – to exclude systemic illness.
Vitamin B12, Vitamin D levels – deficiencies may mimic depressive symptoms.
Psychological Scales: Hamilton Depression Rating Scale (HDRS), Beck Depression Inventory (BDI).
🎯https://chat.whatsapp.com/BdWPi4q8r5v9FubOjpBHnn</t>
  </si>
  <si>
    <t>Nidana sevana → Dosa prakopa (mainly Vāta aggravation)
Vāta with manasika guṇas (rajas &amp; tamas) vitiates manas
Ojas ksaya (loss of mental strength) occurs → leads to Śokha roga
Sushruta Saṃhita Sutrasthana 1/24; Caraka Sūtrasthana 28/7.</t>
  </si>
  <si>
    <t>Manonigraha (control of mind through positive practices)
Satvavajaya chikitsa (psychotherapy in Ayurveda)
Daivavyapasraya (faith healing, mantra, homa, japa, etc.)
Yuktivyapasraya (rational management – ahara, vihāra, aushadha)
Caraka Sūtrasthana 11/54–55</t>
  </si>
  <si>
    <t>(Palliative Factors)
Sattva vardhaka ahāra (wholesome diet promoting clarity) – ksira (milk), ghrta, fresh fruits
Maitra sambhasana (friendly conversation)
Yoga, dhyana, pranayama
Rasayana dravyas (Medhya Rasayana)</t>
  </si>
  <si>
    <t>Isolation, constant remembrance of loss
Ruksa ahara (dry diet), atimadyapana (excess alcohol)
Atinidra (excessive sleep) or anidra (no sleep)
Abhyavahāra of tiksna, amla, katu rasa</t>
  </si>
  <si>
    <t>Medhya Rasayana:
Brahmi, sankhapuspi, Mandukaparni, Yastimadhu
manonigraha measures:
Counsel the patient, instill hope, spiritual guidance
Satvavajaya Chikitsa
Replacement of negative thoughts with dharmic, positive practices
Pancakarma (if indicated):
Śirodhara, Abhyanga with Medhya taila
Nasya with Anu taila, Brahmi ghṛta
Caraka Cikitsa 1/4 (Medhya Rasayana); Ashtanga Hrdaya Sutrasthana 1/25 (Sattva-ajaya therapy).
🎯https://chat.whatsapp.com/BdWPi4q8r5v9FubOjpBHnn</t>
  </si>
  <si>
    <t>KANTASHALUKA ( TONSILLITIS)</t>
  </si>
  <si>
    <t>Classical Causes (As per Suśruta &amp; Aṣṭāṅga Hṛdaya):
Ati sita Bhojana (excess cold food)
Guru, Snigdha, Abhiṣyandi
Ahara
Vega Dharaṇa (suppression of natural urges)
Viruddha ahara
Agnimandya (low digestive fire) leading to doṣa sanchaya
Apathya in Pratisyaya or Jvar
rogasThese factors lead to vitiation of Kapha and Rakta, affecting the throat region.</t>
  </si>
  <si>
    <t>Kantha kandu (itching in throat)
Gaurava (heaviness of head and neck)
Aruci (loss of appetite)
sita kama(desire for warmth)
sarira gaurava (body heaviness)</t>
  </si>
  <si>
    <t>Kantha samsritam,daruna vedana, sopha, daaha, svarabheda, jihvasosa
sopha (swelling in throat)
Tivra vedana (severe pain, especially while swallowing)
Daaha (burning sensation)
Mukha dourgandhya (bad breath)
Jihva sosa (dryness of tongue)
Svarabheda (hoarseness of voice)
Trsna (excess thirst)</t>
  </si>
  <si>
    <t>Temperature: May be elevated (indicates infection)
Pulse: Increased (tachycardia due to fever/pain)
Blood Pressure: Usually normal
Respiratory rate: May be slightly elevated in acute*inflammation
Hydration Status: Check for dehydration due to pain in swallowing and fever
Facial expression: May show
discomfort or pain while swallowing or opening mouth</t>
  </si>
  <si>
    <t>*Local Throat Examination
Inspection:
Enlarged and inflamed tonsils (bilateral/unilateral)
Redness (erythema) of tonsillar pillars
White/yellow exudates or patches on tonsils
Congested pharynx and
uvula
Difficulty in opening mouth (trismus) in severe cases
Palpation:
Tenderness in cervical lymph nodes (especially anterior group)
Tonsillar enlargement and fluctuation if abscess is suspected
Lymphatic System
Check for tender cervical lymphadenopathy – common in bacterial infections
Ear, Nose, and Paranasal
Sinuses
Assess for referred pain or associated infection (e.g., otitis media, sinusitis)</t>
  </si>
  <si>
    <t>*Complete BloodCount (CBC)
↑ WBC (leukocytosis) — suggests bacterial infection
Neutrophilia in acute*bacterial tonsillitis
Throat Swab for Culture &amp; Sensitivity
To detect Group A Streptococcus (GAS) or other pathogens
Rapid Antigen Detection Test (RADT)
For Streptococcus pyogenes (quick diagnostisuspecte
Reactive Protein (CRP)/ESR
↑ CRP or ESR indicates inflammation/infection
Monospot Test (if EBV suspected)
To rule out infectious mononucleosis
ASO(Anti-Streptolysin O) titre
If rheumatic fever is suspected in recurrent cases
X-ray soft tissue neck (lateral view)
To rule out retropharyngealabscess
🎯https://chat.whatsapp.com/BdWPi4q8r5v9FubOjpBHnn</t>
  </si>
  <si>
    <t>KANTA SHALUKA</t>
  </si>
  <si>
    <t>Pharyngitis
tonsillar hypertrophy
Peritonsillar Abscess (Quinsy)
Vincent’s Angina (Trench Mouth)
Lemierre's Syndrome
COVID-19 (with throat symptoms)</t>
  </si>
  <si>
    <t>SAMANYA CIKITSA (सामान्य चिकित्सा):</t>
  </si>
  <si>
    <t>Pathogenesis:
Due to nidana sevana, Kapha and Rakta doṣa vitiate.
They lodge in the Kantha Pradesh (throat).
Inflammation and Granthi (abscess-like swelling) form.
Pus formation and obstruction to speech/swallowing occur
Dosa involved: Primarily Kapha-Rakta, sometimes Pitta in burning/painful stages.
From Susruta &amp; Astaṅga Hṛdaya Mukha Roga Chikitsa:
Langhana (fasting/light diet)
Tikta-Kasaya Ahara
Kasayaa-Gandusaa &amp; Kavala with:
Triphala decoction
Yastimadhu
Turmeric + salt gargle
Usna Sveda to kanṭha
Snehapana with ghee prepared with:
Yastimadhu
Kanthya drugs(e.g., Vaca,Pippali)</t>
  </si>
  <si>
    <t>Warm gargles
Hot fomentation
Warm fluids
Use of Kasaya dravyas (astringentherbs)</t>
  </si>
  <si>
    <t>VISESACIKITSA</t>
  </si>
  <si>
    <t>Coldfoodsand drinks
Sour, spicy, fried items
Excessive speaking
Exposure to cold wind
(विशेष चिकित्सा):
Internal Medications:
[Content not recoverable — formatting error in source]
Talisadi Curṇawith honey
Sitopaladi
*Curna + Vaṁśalochana
Yashtimadhu Phanta(decoction)
External:
Kasaya Gandusa: Triphala, Yastimadhu, Daruharidra
[Content not recoverable — formatting error in source]
If suppuration occurs:
Surgical drainage (if abscess is formed)—per Susruta's instructions on vivrrtagranthi bheda
Classical References:
-Susruta Saṃhita Uttara Tantra 20/16-18
Astanga Hrdaya Uttara Sthana 22
Madhava Nidana – Mukharoga Nidana
Sarngadhara Samhitā – Kasaya Yoga
🎯https://chat.whatsapp.com/BdWPi4q8r5v9FubOjpBHnn</t>
  </si>
  <si>
    <t>LOMASHATANAM</t>
  </si>
  <si>
    <t>According to classical texts like Ashtanga Hridaya, Charaka Samhita, and Sushruta Samhita:
Tridosha dushti:
Especially Pitta and Vata alongwith Kapha blocking hair follicles.
Krodha (Anger), Shoka (Grief), and mental stress.
Sudden suppression of natural urges
Excessive consumption of hot, spicy food and incompatible food.
Hormonal imbalance or excessive sexual indulgence (as per some texts
(Reference:Ashtanga Hridaya, Uttara Tantra 24/1-3; Sushruta Samhita Chikitsa Sthana 20/36</t>
  </si>
  <si>
    <t>LAKANANI (Symptoms)</t>
  </si>
  <si>
    <t>Although specific purvaroopas are not elaborately*described, general signs may include:
Itching or burning sensation in the scalp
Milddiscoloration or swelling.
Weakness of hair roots or hair becoming dry and brittl
Sudden localized hair loss in patches(especially on scalp/beard).
Baldpatches that may be smooth, soft, or slightly inflamed.
Sometimesitching or mild burning sensation may be present.
May be associated with dryness or discoloration of the skin.(Reference:Ashtanga Hridaya Uttara Tantra 24/3</t>
  </si>
  <si>
    <t>Scalp Inspection:
Patchy or diffuse hair loss
Smooth,shiny bald patches
Exclamation mark hairs at the periphery (short, broken hairs)
Hair Pull Test:
Gently pulling hair to check for active hair fall
Positive in active disease
Skin,Nails &amp; Body Hair:
Nail pitting or ridging
Loss of eyebrows, eyelashes, beard, or body hair in extensive cases
Other Signs:
Look for signs of stress, malnutrition, or autoimmune disorders (vitiligo, thyroid swelling)</t>
  </si>
  <si>
    <t>Thyroid Gland – To rule out thyroid disorders (common in alopecia areata)
Skin &amp; Mucous Membranes – Look for autoimmune signs like vitiligo or lichen planus
Nervous System – Screen for signs of stress or psychiatric disturbances
Joints – Check for stiffness or swelling (suggestive of autoimmune conditions like *SLE or RA)</t>
  </si>
  <si>
    <t>TestPurpose
CBCTo rule out anemia, infection
Thyroid Function Tests(T3, T4, TSH)
Check for hypothyroidism or hyperthyroidism
ANATest
[Relevant laboratory investigation]
Serum Iron, Ferritin, TIBC*Rule out iron deficiency
Vitamin D &amp; B12 Levels
Nutritional deficiency assessment
Blood*Sugar (FBS, PPBS)
Diabetes as a contributing factor
ScalpBiopsy (if uncertain) *Histopathological confirmation of alopecia areata
KOH Test / Fungal culture
🎯https://chat.whatsapp.com/BdWPi4q8r5v9FubOjpBHnn</t>
  </si>
  <si>
    <t>Alopecia areata
Androgenic alopecia (male or female pattern baldness)
Telogen effluvium
Anagen effluvium
Tinea capitis (scalp fungal infection)
Trichotillomania (hair-pulling disorder)
Cicatricial alopecia (scarring alopecia)
Seborrheic dermatitis
Psoriasis of the scalp
Lichen planopilaris
Hypothyroidism
Systemic lupus erythematosus (SLE)
Nutritional deficiencies (e.g. iron, zinc, biotin)
Chemotherapy-induced alopecia</t>
  </si>
  <si>
    <t>Vitiated Vata and Pitta reach the
*Romakoopa (hair follicles).
Kapha blocks the hair follicle openings.
Obstruction of hair nutrition and metabolism.
Leads to hair falling off and not regrowing.(Reference:Ashtanga Hridaya Uttara Tantra 24/2)</t>
  </si>
  <si>
    <t>Dosha Shamana (Pacification):
Pitta-Vata Shamana is the focus.
Internal use of Tikta (bitter) and Kashaya (astringent) dravyas.
Rasayana therapy:
Rejuvenative treatments to nourish hair follicles and improve immunity.
Nasya karma (Nasal drops therapy):
Medicated oils like Anu Taila, Bhringraj taila.
Snehana &amp; Swedana (Oleation and fomentation):
Local application and systemic oleation with appropriate herbs</t>
  </si>
  <si>
    <t>Application of Keshya oils (like Bhringraj, Neeli Taila)
Use of cooling, bitter, and astringent herbs
Avoiding hot, spicy,and fermentedfoods
Stress reduction and proper slee</t>
  </si>
  <si>
    <t>(Aggravating Factors)
Stress, anger, grief.
Spicy, sour, and salty food.
Exposure to extreme heat or cold.
Improper hair care practices.</t>
  </si>
  <si>
    <t>External Application:
Lepa (herbal paste):Made from Triphalā, Bhringaraja, Nimba, Yashtimadhu.
TailaAbhyanga:UsingBhringaraja Taila, Neeli Taila, Karanja Taila.
Nasya karma with medicatedoils like
Anu Taila.
Internal Medicines:
Bhringrajasava
Arogya vardhini vati
Chandraprabhavati
Triphala guggulu
Amalaki Rasayana
Panchakarma:
Virechana (Purgation) – to eliminate Pitta.
Nasya karma – highly effective in scalpand head disorders.
(Reference Texts:Ashtanga Hridaya Uttara Tantra Chapter 24
,Charaka Samhita Chikitsa Sthana
Bhava PrakashaKesha roga chikitsa
🎯https://chat.whatsapp.com/BdWPi4q8r5v9FubOjpBHnn</t>
  </si>
  <si>
    <t>AGNIDHOUBALYAM (अग्निदौर्बल्य)</t>
  </si>
  <si>
    <t>Baseline Tests:
Complete Blood Count (CBC): May show mild anemia or infection signs
Erythrocyte Sedimentation Rate (ESR): Elevated in chronic inflammation
C-Reactive Protein (CRP): Elevated if associated with systemic inflammation
Liver Function Tests (LFT): May show impaired liver enzymes if hepatic metabolism is sluggish
Serum Electrolytes: May indicate imbalances due to improper digestion
Thyroid Profile: To rule out hypothyroidism as it mimics Agnimandhya
Gastro-specific Tests:
Stool Test: For undigested food particles, parasitic infections
Helicobacter pylori Test: If gastritis/indigestion is chronic
Ultrasound Abdomen: To rule out hepatomegaly, fatty liver, gallbladder issues
Upper GI Endoscopy: If persistent symptoms of indigestion or GERD</t>
  </si>
  <si>
    <t>(Modern Correlation of Agnimandhya)
Functional Dyspepsia
Irritable Bowel Syndrome (IBS)
Hyperacidity
GERD
gastritis
pylori infection
Gastrointestinal
Liver dysfunction-related Agnimandhya
Hepatitis
Gallbladder disease
🎯https://chat.whatsapp.com/BdWPi4q8r5v9FubOjpBHnn</t>
  </si>
  <si>
    <t>Due to Nidana sevana, Kapha and/or Vata dosha get aggravated → blocks Jatharagni (digestive fire) → leads to agnidourbalyam→ Aama formation → Ajirna and systemic impact.
Dosha: -Predominantly Kapha, sometimes*Vata and Pitta
Dushya:Rasadhatu, Pachaka
Pitta
Srotas:Annavaha Srotas
Roga Marga:Abhyantara
Sadhyasadhyata: Sadhya in early stage
Charaka Chikitsa Sthana 15/44</t>
  </si>
  <si>
    <t>(Aggravating Factors):
Guru, Snigdha, Sheeta Ahara (heavy, oily, cold food)
Daytime sleep
Sedentary lifestyle
Untimely food intake</t>
  </si>
  <si>
    <t>Herbal Drugs:
Chitrakadi Vati
Hingvashtaka Churna
Shankha Vati
Agnitundi Vati
Pippalyadi Churna
Panchakarma:
Vamana – for Kapha dominance
Virechana – if associated with Pitta or Aama
Basti – for Vata-induced *Agnimandhya
Classical References:Charaka Samhita – Chikitsa Sthana 15 (Ajirna Chikitsa)
Ashtanga Hridaya – Sutrasthana 13
Madhava Nidana – Ajirna Nidana
🎯https://chat.whatsapp.com/BdWPi4q8r5v9FubOjpBHnn</t>
  </si>
  <si>
    <t>GARBHA BHRAMSHA (गर्भभ्रंश)</t>
  </si>
  <si>
    <t>(निदानम् – Causes)
Bala (Immature fetus) expulsion attempts
Excessive physical exertion or trauma
Improper diet and regimen
Coitus during vulnerable phases
Weakness of Apana Vata
Defective uterine or vaginal canal structure
Retention of dead fetus (Mṛtagarbha)
Reference: Susruta Samhita, Sharirasthana 10/5; A.H1/54</t>
  </si>
  <si>
    <t>(लक्षणानि – Symptoms)
Retained fetus or placental parts
Colicky or intermittent lower abdominal pain
Vaginal bleeding (either scanty or profuse)
Non-progression of labour
Restlessness, anxiety
Symptoms of Apāna Vāta Dushti
Reference: Susruta, Uttara Tantra 38/13-20</t>
  </si>
  <si>
    <t>1. Pregnancy Confirmation:
Urine Pregnancy Test (UPT)
Serum β-hCG (quantitative)
2. Blood Tests:
CBC (to assess anemia or infection)
Blood grouping &amp; Rh typing
Coagulation profile (if bleeding is heavy)
3. Infection Screening:
Vaginal swab for culture (if infection suspected)
High vaginal swab, CRP, ESR
4. Ultrasound (USG pelvis):
To confirm intrauterine pregnancy
Check fetal viability
Detect retained products of conception (RPOC)
🎯https://chat.whatsapp.com/BdWPi4q8r5v9FubOjpBHnn</t>
  </si>
  <si>
    <t>GARBHA BHRAMSHA</t>
  </si>
  <si>
    <t>(सम्प्राप्ति – Pathogenesis)
Vitiated Apana Vata gets obstructed due to kapha or mamsa granthi, or is weakened, preventing natural expulsion.
Obstruction may also be mechanical due to dead fetus or malposition.
Leads to difficulty, delay, or abnormal expulsion of fetus or placental products.
leading to garbhabhramsham</t>
  </si>
  <si>
    <t>Snehana (Oleation) – Internal and external
Swedana (Sudation therapy)
Vata-anulomana: Use of Vqta-pacifying herbs and procedures
Enemas (Basti chikitsa) for Apana regulation
Pain management and strengthening of uterine tone
Reference: Astanga Hṛdaya Uttara Tantra 2/36-39</t>
  </si>
  <si>
    <t>(उपशय – Palliative Measures)
Relief with Vata-hara treatment
Warm fomentation over the abdomen
Gentle uterine tonics
Use of mild purgatives to regulate Apana</t>
  </si>
  <si>
    <t>Garbha nishkasana (Expulsion) methods:
Taila Vasti (oil-based enemas) using Siddha Tailas like Yavadi Taila, Eranda Taila
Uttara Vasti in specific cases with appropriate oils
Use of pichu soaked in medicated oils
Dravyas:
[Specific Ayurvedic treatment, formulation or procedure]
Decoctions like Pippalyadi kashaya, Shatapushpādi yoga
-Toning after expulsion:
Jivaniya gana dravyas
Rasayana and Stanya-janana drugs if post-abortion recovery is needed
Astanga Hrdaya Uttara Tantra 2/36–45
Susruta Samhita Uttara Tantra 38/15
Bhavapraksha Madhava Nidana 32nd Chapter
Key Classical References
Susruta Sam – Uttara Tantra 38 (Garbha Vyapad)
Astanga Hrdaya – Uttara Tantra Chapter 2
Kasyapa Samhitha– Garbhini vyapada
Madhava Nidana – Chapter 32 (Garbha srava and garbhapata vyapads)
🎯https://chat.whatsapp.com/BdWPi4q8r5v9FubOjpBHnn</t>
  </si>
  <si>
    <t>CHARMASPHUTANAM (चर्मस्फुटन)</t>
  </si>
  <si>
    <t>(Causative Factors)
[Causative factors as per classical Ayurvedic texts]
The causative factors of Charmsphutanam are mainly Pitta and Kapha vitiating causes, along with Rakta Dushti:
Ati teekshna, ushna, amla, lavana ahara
Excessive exposure to heat, sun (atapasevana)
Excessive sweating
Poor hygiene
Raktadushti karaka nidanas
Allergens (e.g. food, dust, chemicals)
Manasika nidanas like krodha</t>
  </si>
  <si>
    <t>Complete blood count (CBC) – May show eosinophilia in allergic/atopic conditions
ESR/CRP – Raised in inflammatory or infectious causes
Allergy tests (IgE levels, skin prick test) – If atopic dermatitis or allergic etiology suspected
KOH mount / fungal culture – Rule out dermatophytosis (Tinea)
Bacterial culture – If there’s pus or secondary infection
Skin biopsy – If diagnosis is uncertain or to rule out autoimmune dermatoses
🎯https://chat.whatsapp.com/BdWPi4q8r5v9FubOjpBHnn</t>
  </si>
  <si>
    <t>Internal Medications:
[Specific Ayurvedic treatment, formulation or procedure]
[Specific Ayurvedic treatment, formulation or procedure]
[Specific Ayurvedic treatment, formulation or procedure]
[Specific Ayurvedic treatment, formulation or procedure]
[Specific Ayurvedic treatment, formulation or procedure]
Kaishora guggulu
-External Applications:
Nimba patra kalka
Haridra + Kumari lepa
Chandana + Usheera paste
Durvadi taila
[Specific Ayurvedic treatment, formulation or procedure]
-Panchakarma:
Virechana (best for Pitta-Kapha disorders)
Raktamokshana – Jalaukavacharana (leech therapy) in localized Charmadala
-Classical References:
Bhavaprakasha – Kushta Chikitsa
Ashtanga Hridaya – Kushta Nidana &amp; Chikitsa Sthana
Charaka Samhita – Kushta Chikitsa
Madhava Nidana – Kushta Nidana
Sushruta Samhita – Nidana Sthana – Kushta Vijnaniya Adhyaya
🎯https://chat.whatsapp.com/BdWPi4q8r5v9FubOjpBHnn</t>
  </si>
  <si>
    <t>ATI RAKTHA SRAVA</t>
  </si>
  <si>
    <t>CBC (CompleteBlood Count):
Low Hb (anemia)
Raised WBC (infection)
Peripheral smear:
To classify type of anemia
Bleeding &amp; Clotting time:
Coagulopathy screening
PT/INR, aPTT:
Rule out bleeding disorders
Thyroid profile (TSH, T3, T4):
To rule out hypothyroidism/hyperthyroidism
FSH, LH, Prolactin, Estradiol:
For hormonal imbalance detection
Pap smear:
To rule out cervical dysplasia/malignancy
Pelvic Ultrasound (TVS preferred):
To detect fibroids, endometrial thickness, polyps, ovarian cysts
Endometrial biopsy (if &gt;35 yrs or postmenopausal):
Rule out endometrial hyperplasia or malignancy
🎯https://chat.whatsapp.com/BdWPi4q8r5v9FubOjpBHnn</t>
  </si>
  <si>
    <t>ATI RAKTA SRAVA (अति रक्तस्त्राव)</t>
  </si>
  <si>
    <t>(MODERN NAMES ONLY)
1. Dysfunctional Uterine Bleeding (DUB) / AUB (Abnormal Uterine Bleeding)
2. Uterine Fibroids (Leiomyoma)
3. Adenomyosis
4. Endometrial Polyps
5. Endometrial Hyperplasia
6. Endometrial or Cervical Carcinoma
7. Polycystic Ovarian Syndrome (PCOS)
8. Hypothyroidism
9. Coagulation Disorders (e.g., von Willebrand disease)
10. Pelvic Inflammatory Disease (PID)
11. Iatrogenic Causes (OCPs, IUD, HRT)
12. Ectopic Pregnancy / Incomplete abortion (if reproductive age)</t>
  </si>
  <si>
    <t>(सम्प्राप्तिः)
Pathogenesis
Due to nidana factors:
Pitta and Rakta are aggravated → reach *Garbhashaya (uterus) → cause teevra srotas vyadhi.
Weakening of Rakta sthambhaka kapha and upadhatus → leads to *atirakthasravam (excessive flow).
Dosha Dushya Sammurchana:
Dosha: Mainly Pitta, sometimes Vata or Kapha
Dushya: Rakta, Rasa, Artava
Srotas: Artavavaha srotas</t>
  </si>
  <si>
    <t>Specific Therapies
Ashokarishta – classical formulation for stambhana and rakta shamana
Lodhrasava – for Kapha-Pitta dushti
Kumaryasava – strengthens uterus and regulates artava
Pradarantaka Lauha
Chandraprabha Vati
Swarna Makshika Bhasma + Amalaki churna
Shatavari kalka + milk – for strength and rakta dhatu
Ref:
Bhaishajya Ratnavali – Pradara Rogadhikara
Ashtanga Hridaya, Uttara Tantra
Charaka Samhita – Chikitsa Sthana
🎯https://chat.whatsapp.com/BdWPi4q8r5v9FubOjpBHnn</t>
  </si>
  <si>
    <t>GUDA NISHKRAMANAM</t>
  </si>
  <si>
    <t>[Causative factors as per classical Ayurvedic texts]
[Causative factors as per classical Ayurvedic texts]
[Causative factors as per classical Ayurvedic texts]
[Causative factors as per classical Ayurvedic texts]
[Causative factors as per classical Ayurvedic texts]
[Causative factors as per classical Ayurvedic texts]
[Causative factors as per classical Ayurvedic texts]
[Causative factors as per classical Ayurvedic texts]
(Reference: Sushruta Samhita Nidana Sthana 6/19)</t>
  </si>
  <si>
    <t>-Though not specifically detailed in all texts, based on pathophysiology:
[Early premonitory signs before manifest disease]
[Early premonitory signs before manifest disease]
[Early premonitory signs before manifest disease]
[Early premonitory signs before manifest disease]
[Early premonitory signs before manifest disease]</t>
  </si>
  <si>
    <t>[Clinical signs and symptoms as per classical description]
[Clinical signs and symptoms as per classical description]
[Clinical signs and symptoms as per classical description]
[Clinical signs and symptoms as per classical description]
[Clinical signs and symptoms as per classical description]
[Clinical signs and symptoms as per classical description]
(Sushruta Chikitsa Sthana 18/43-47)</t>
  </si>
  <si>
    <t>[General clinical examination findings]
Visible protrusion of mucosa through the anal opening
Length, color, ulceration, bleeding, or mucus discharge
Patient history:
[General clinical examination findings]
Straining during defecation
[General clinical examination findings]
[General clinical examination findings]
[General clinical examination findings]
Obstetric history (in females)
Inspection during straining:
[General clinical examination findings]</t>
  </si>
  <si>
    <t>Per Rectal Examination:
[Relevant systemic findings on examination]
[Relevant systemic findings on examination]
* Abdominal Examination:
-Palpate for masses (e.g., constipation-related fecal impaction)
[Relevant systemic findings on examination]
Neurological Examination:
[Relevant systemic findings on examination]
[Relevant systemic findings on examination]
[Relevant systemic findings on examination]</t>
  </si>
  <si>
    <t>CBC – Check for anemia due to chronic bleeding
Stool examination – For occult blood, parasites, infection
Electrolyte panel – To rule out dehydration or constipation-related issues
Urinalysis – Rule out associated genitourinary issues
Specialized Investigations:
Colonoscopy / Sigmoidoscopy – To exclude malignancy, IBD, or polyps
Defecography (barium or MRI) – Dynamic imaging to evaluate prolapse during defecation
Anorectal manometry – Measures sphincter function and rectal sensitivity
Endoanal ultrasound – Assesses sphincter integrity
Pelvic floor ultrasound/MRI – For associated pelvic organ prolapse
🎯https://chat.whatsapp.com/BdWPi4q8r5v9FubOjpBHnn</t>
  </si>
  <si>
    <t>Hemorrhoids
Rectal polyp
Solitary rectal ulcer syndrome (SRUS)
Perianal skin tag
Anal carcinoma</t>
  </si>
  <si>
    <t>Dosha, Dushya, Srotas, Sthana — vitiation leads to disease manifestation
-This leads to dourgandhya, srotorodha, mamsa-asti-shithilata (weakness of pelvic support structures).
Dosha, Dushya, Srotas, Sthana — vitiation leads to disease manifestation
-Dosha involved: Primarily Vata, sometimes Rakta and Kapha (when there is inflammation or bleeding).</t>
  </si>
  <si>
    <t>Snigdha Ahara – Unctuous, soft, and easy-to-digest food
Mridu Virechana – Gentle laxatives to avoid strainig
* Matra Basti – Medicated oil enema with Vata-pacifying oils
Abhyanga – Gentle oil massage around lower back and pelvis
* Sitz bath with Triphala decoction – Reduces swelling and inflammation
Manual repositioning of prolapsed rectum (initial stages)
Avoidance of straining during defecation or urination
Guda-pradeSa seka – Pouring lukewarm herbal decoctions (e.g. Dashamoola, Yashtimadhu)
* Rest and avoidance of heavy work or prolonged sitting</t>
  </si>
  <si>
    <t>Atipravahana (excessive straining) during defecation
Ruksha Ahara – Dry, rough food items that cause constipation
Tikshna &amp; Katu Rasa (excessively spicy and hot foods)
Ativyayama – Overexertion, lifting heavy weights
Chronic Atisāra or Pravāhika (untreated diarrhea/dysentery)
Suppression of natural urges (Vega Dharana)
Sitting or riding for long periods (e.g., on bikes, hard seats)
Exposure to cold or wind – Aggravates Vata
Irregular eating habits and improper lifestyle</t>
  </si>
  <si>
    <t>[General line of treatment]
[General line of treatment]
-Snehana (internal &amp; external) with medicated ghee/oils
[General line of treatment]
[General line of treatment]</t>
  </si>
  <si>
    <t>[Specific Ayurvedic treatment, formulation or procedure]
[Specific Ayurvedic treatment, formulation or procedure]
[Specific Ayurvedic treatment, formulation or procedure]
[Specific Ayurvedic treatment, formulation or procedure]
[Specific Ayurvedic treatment, formulation or procedure]
Topical/Manual:
-Manual reposition of prolapse followed by:
Bandhana (supportive bandaging or Yoni bandha)
Application of cold decoction of Triphala, Darvi, Yashtimadhu to reduce inflammation *Surgical Intervention (Advanced stage)
-As per Sushruta, if the condition becomes chronic:
Chedana karma (if any fibrotic or hypertrophic tissue develops)
Kshara karma or Agnikarma – in chronic conditions
Guda Shastrakarma (surgical repair of anal prolapse)
(Reference: Sushruta Chikitsa Sthana 18/45-48)
Basti Chikitsa (Medicated Enema)
📌Niruha Basti:
[Specific Ayurvedic treatment, formulation or procedure]
📌Anuvasana Basti (oil enema):
Bala Taila, Mahanarayana Taila, or Ashwagandha Taila
-Given for 5–7 days alternately with niruha basti.
📌 Kshara Karma (Alkaline Cauterization)
In chronic or recurrent cases, Apamarga Kshara is used for cauterization and strengthening of rectal tissue.        *Agni Karma / Raktamokshana
Rarely indicated, but in associated congestion, leech therapy near guda may be helpful.
Local Application and Retention Therapy
Taila Dhara or Picu with:
[Specific Ayurvedic treatment, formulation or procedure]
[Specific Ayurvedic treatment, formulation or procedure]
[Specific Ayurvedic treatment, formulation or procedure]
Helps in healing mucosa and reducing inflammation.
Oral Ayurvedic Medicines
[Specific Ayurvedic treatment, formulation or procedure]
Ashwagandha Churna
3–5 g with milk
Arshoghni Vati
250 mg twice daily
Chandraprabha Vati
250–500 mg twice daily
Surgical Intervention (If Required)
[Specific Ayurvedic treatment, formulation or procedure]
🎯https://chat.whatsapp.com/BdWPi4q8r5v9FubOjpBHnn
20/03/2026, 11:37 - Dr sonu kailas k removed +91 81470 90096</t>
  </si>
  <si>
    <t>SUKRA MARGA AVARODHA.</t>
  </si>
  <si>
    <t>(Etiological Factors)
Caraka, Susruta, Astanga Hrdaya references – Causes generally lead to Vata prakopa in sukravaha srotas:
Vega-dharana – Suppression of natural urges (mutra, purisa, sukra).
Ati-vyayama (excess physical exertion).
Abhighata (trauma) to linga-mula or medhra.
Ati-maithuna or long-term brahmacarya with suppression.
Ruksa, laghu, sita, alpa ahara.
Mano-vikara – chinta (worry), bhaya (fear), krodha (anger).
Kṣaya of rasa and sukra dhatu due to chronic illness.</t>
  </si>
  <si>
    <t>Feeling of heaviness or blockage in linga-mula.
Delay in sukra pravrtti during maithuna.
Diminished kama-sprha (sexual desire).
Discomfort in lower abdomen or perineum before ejaculation.</t>
  </si>
  <si>
    <t>(Clinical Features)
sukra pravrtti sanga – obstructed or delayed ejaculation.
Pain in medhra, basti, gudasraya region during maithuna.
sukra alpata (reduced quantity).
sukra pravrtti with sula and krcchra.
Daurbalya and klama post-ejaculation.
Sometimes associated mutra sanga or mutra krcchra.</t>
  </si>
  <si>
    <t>Semen Analysis – Volume, pH, sperm count, motility, morphology, liquefaction time
Hormonal Profile –
Serum Testosterone
LH, FSH
Prolactin
TSH
Ultrasound – Scrotal Doppler (varicocele, obstruction), Transrectal USG (ejaculatory duct obstruction)
Urine &amp; Semen Culture – Infection (e.g., prostatitis, epididymitis)
Genetic Tests – Karyotyping, Y-chromosome microdeletion analysis (if indicated)
Post-ejaculatory Urine Analysis – For retrograde ejaculation.
🎯https://chat.whatsapp.com/BdWPi4q8r5v9FubOjpBHnn</t>
  </si>
  <si>
    <t>(Pathogenesis)
1. Nidana sevana → Vata prakopa, esp. Apana vata.
2. Vata dries and constricts sukravaha srotas.
3. Sanga (blockage) occurs – either due to vata stambhana or kapha-saṃsarga.
4. Movement of śukra becomes delayed and painful.
Samprapti ghataka:
Dosa – Vata + Kapha
Dūṣya – Śukra dhātu, rasa dhātu
Srotas – sukravaha srotas
Srotodusti – Sanga
Adhisthana – Medhra, linga-mula, basti
Udbhava sthana – Pakvasaya
(General Treatment Principle)
Vatanulomana – correct flow of vata.
Srotoshodhana – remove obstruction.
Brmhana &amp; Balya – nourish and strengthen sukra dhatu.
Manasika samana – mental relaxation.
Classical references:
Caraka Cikitsa Sthana 30/143–144 – use of vatanulomana snehana &amp; brmhana dravyas.
Susruta Cikitsa Sthana 26/31–32 – mrdu svedana, taila-snehana, and basti for sukra-vrddhi.</t>
  </si>
  <si>
    <t>(Relieving Factors)
Snigdha, madhura, guru ahara (milk, ghee, mamsa rasa).
Abhyanga with taila (bala taila, masa taila).
Warm water bath before maithuna.
Mental relaxation and stress reduction.</t>
  </si>
  <si>
    <t>(Aggravating Factors)
Cold, dry food; fasting.
Excessive sexual strain.
Anxiety, fear during maithuna.
Prolonged suppression of mutra or sukra.
Exposure to cold after intercourse.</t>
  </si>
  <si>
    <t>A. Snehana (Internal &amp; External)
Phala Ghrta, Asvagandha Ghrta, satavari Ghrta.
Taila abhyanga to lower abdomen, linga-mula, and kati-pradesa.
B. Svedana
Mrdu svedana before snehana to relieve vāta stambha.
C. Basti Chikitsa (Classical reference: Caraka Cikitsa Sthana 30/145)
Anuvasana basti with masa taila, bala taila.
Asthapana basti with dasamula kvatha + madhura dravyas.
D. Rasayana
Asvagandhā, satavari Vidāri, Kapikacchu chūrṇa with milk.
E. Manasika samana
Use of medhya rasayana – Brahmi, sankhupushpi
sirodhara with ksira-bala taila for stress-induced cases.
🎯https://chat.whatsapp.com/BdWPi4q8r5v9FubOjpBHnn</t>
  </si>
  <si>
    <t>लक्षणानि (LAKSANANI – *Signs and Symptoms)</t>
  </si>
  <si>
    <t>Hematological:
Complete BloodCount (CBC) – *Rule out infection or anemia
Fasting Blood Sugar / HbA1c – To assess diabetes mellitus
Vitamin D &amp; Calcium levels – For bone metabolism
Serum Alkaline Phosphatase – Marker for bone activity
C-Reactive Protein (CRP) – Inflammatory marker
Microbiological:
Oral swabculture – To detect pathogenic flora causing periodontitis
Radiological:
Intraoral Periapical *Radiograph(IOPA)
Orthopantomogram (OPG)
*To assess alveolar bone loss
🎯https://chat.whatsapp.com/BdWPi4q8r5v9FubOjpBHnn</t>
  </si>
  <si>
    <t>DANTA KAMPAM</t>
  </si>
  <si>
    <t>Periodontitis (chronic or aggressive)
*periodontal ligament
Osteoporosis (localized to alveolar bone)
Scurvy (Vitamin C deficiency)
Diabetes-related periodontal disease
Leukemia (in advanced cases with gum involvement)
Local trauma
*occlusal trauma
Vitiated Vata causes dryness and loosening of supportive*tissues (Asthi and MajjaDhatu).
Vitiated Kapha loses its sthirata and snigdhatva, leading to gum recession and inflammation.
Accumulated Ama and Raktadushti contribute to infection and swelling of gums*The pathology progresses from Mukhagataroga to Asthigata vyadhi in severe cases.
Dantadhavana with kashaya rasa dravya (e.g., triphala churna, lodhra, khadira)
Gandusha and Kavala (oil pulling) using tila taila or triphala kwatha
Use of Pratisarana(rubbing herbson gums) *with lodhra, madhuka, haridra, yashtimadhu
Avoiding causative food itemsand maintaining oral hygiene
Internal use of rasayana and kapha-vata shamaka herbs(Reference:Astanga Hṛdaya – Sutrasthana 22, Bhavaprakasa – Dantamoolaroga Adhyaya</t>
  </si>
  <si>
    <t>*Palliative Factors)
Relief after gandusha and kavala
Use of astringent, bitter,and cooling substances
Application of taila or ghrita*preparations
Maintaining oral hygiene
Use of Triphala or dashana samskara choorna
Consumption of sour, salty, spicy, and sticky food
Improper cleaning of teeth
Brushing with hard brush or vigorous rubbing
Chewing hard objects
Night grinding of teeth or mouth breathing
(VISESA CHIKITSA – Specific Treatment)
Internal Medicines:
Dashana samskara vati – for strengthening gums
Triphala guggulu – for inflammation and infection
Gandhaka rasayana – if pus or infection present
Chandraprabhavati – for underlying systemic issues
External Applications:
Dashana samskara choorna for brushing
Tila taila gandusha daily
Khadiradivati for chewing and disinfection
Lodhra + Haridra + Yashtimadhu powder for pratisarana
Panchakarma Procedures:Nasya with Anu Taila
Kavaladharana
Raktamokshana (if severe rakta dushti signs are present)
Classical References:Susruta Samhitha – Cikitsasthana 24
Astanga Hrdaya – Uttara Sthana 22
Charaka Samhita – Chikitsa Sthana 26
Bhavaprakasa – Danta Moola Roga Chikitsa
🎯https://chat.whatsapp.com/BdWPi4q8r5v9FubOjpBHnn</t>
  </si>
  <si>
    <t>URA ABHIGHATAM (उरःअभिघात)</t>
  </si>
  <si>
    <t>(Causative Factors)
From Susruta Samhitha, Nidana Sthana 6 (Vrana Nidana) and Marmabhighata:
Bahya Abhighata – External trauma (blunt or penetrating injury) to chest
sastra Kshata – Weapon injury
Yantra / Danta Damsa – Accident, bite injury
Gada / Musala aghata – Strike from heavy objects
Vega-samrodha / Ati-vega Utkshepa – Excessive strain causing injury to internal structures</t>
  </si>
  <si>
    <t>(Prodromal Symptoms)
(From general vrana purvarupa &amp; marma abhighata description)
sula (Pain) in chest region
Stambha (Stiffness) of upper trunk
Sphurana (Throbbing sensation)
A slight feeling of breathlessness (svasa kṛcchrata)
Warmth &amp; tenderness locally</t>
  </si>
  <si>
    <t>From Susruta Samhitha Cikitsa Sthana, Vrana &amp; Marmabhighata:
Tīkṣhṇa / Tivra sula – Severe pain in chest
Raktasrava – Bleeding from wound site or internally (hemoptysis possible)
svasa-kṛcchrata – Difficulty in breathing
Kasa – Cough, sometimes blood-stained sputum
Sopha – Swelling in affected region
Daurbalya – Weakness and fatigue</t>
  </si>
  <si>
    <t>CBC – anemia, leukocytosis
Blood grouping &amp; cross-matching – if transfusion required
ABG (Arterial Blood Gas) – hypoxia, acidosis
Chest X-ray – rib fracture, lung collapse, hemothorax, pneumothorax
CT scan (Thorax) – detailed injury mapping
ECG – arrhythmia, myocardial injury
Ultrasound / FAST – pericardial or pleural fluid
Serum electrolytes – in severe trauma
Coagulation profile – before surgery if indicated
🎯https://chat.whatsapp.com/BdWPi4q8r5v9FubOjpBHnn</t>
  </si>
  <si>
    <t>Rib fracture
Sternum fracture
Pneumothorax
Hemothorax
Pulmonary contusion
Cardiac tamponade
Myocardial contusion
Flail chest
Diaphragmatic rupture
Massive hemoptysis (secondary to lung laceration)</t>
  </si>
  <si>
    <t>1. Bahya Abhighata → Marmabhighata (Ura region includes vital marmas like Hridaya marma)
2. Dhatu Kshata – Raktadhatu, Mamsa Dhatu primarily affected → Vata aggravation due to kshata
3. Vata Prakopa → produces intense pain, dryness, and impaired function of prana vaha srotas
4. Pitta association → Inflammation, heat,bleeding
5. 5. Kapha association (later stage) → Swelling, stiffness, sluggish healing</t>
  </si>
  <si>
    <t>From Susruta &amp; Astanga Hṛdaya:
sodhana in contaminated wounds (Vrana sodhana)
samana for pain, swelling, inflammation
Ropana for healing of kshata
Marmaraksha – Protection of vital points
Vata-pitta samana measures</t>
  </si>
  <si>
    <t>(Relieving Factors)
Application of Sneha (Taila, Ghṛta) over wound margins
Warm fomentation (Ushna Sveda) after initial swelling subsides
Gentle binding (Bandhana) to protect injury
Intake of madhura rasa &amp; snigdha ahara to promote healing</t>
  </si>
  <si>
    <t>Excessive movement of chest and arms
Exposure to cold &amp; dry air (increases Vāta)
Consumption of dry, katu, tikta, kashaya ahara
Coughing forcefully, straining voice, or heavy lifting</t>
  </si>
  <si>
    <t>From Sus.sam – Chikitsa Sthāna (Vrana Chikitsa &amp; Marmabhighata):
For Fresh Injury (abhighata Janya Vrana)
sodhana – Irrigation with Pañcavalkala kashaya or Triphalq kashaya
Sthambhana (for bleeding) – Use of Lodhra, Yashtimadhu, Raktasthapaka dravyas
Bandhana – Proper bandaging to immobilize chest area
For Pain &amp; Vata Pacification
Abhyanga with Mahanārāyaṇa taila or Sahachara taila around wound site (not directly on fresh wound)
Internal use of Ghṛta preparations like Mahakalyanaka Ghrta (if no infection present)
For Healing Stage
Jatyadi taila / Ropana taila application over wound
Rasayana for tissue regeneration – Asvagandha, Guduchi, Shatavari
Internal Medicines (examples from classical formulations)
sodhana – Triphala kashaya, Nimba patra kaṣhāya
Śamana – Guggulu preparations (Yogaraja Guggulu)
Ropana – Chyavanaprasha, Pippalyqdi ghrta for prana vaha srotas support
Classical References
Susruta Samhitha– Nidana Sthana 6, Chikitsa Sthana 2, Sharura Sthana 6 (Marmavibhaga)
AH – Uttara Sthana 25 (Vrana Chikitsa)
Charaka Samhita – Chikitsa Sthana 25 (Vrana Chikitsa principles)
🎯https://chat.whatsapp.com/BdWPi4q8r5v9FubOjpBHnn</t>
  </si>
  <si>
    <t>GARBHA BEEJA DOSHA</t>
  </si>
  <si>
    <t>A. Basic Investigations
Complete blood count
ESR
Fasting blood glucose
HbA1c
Liver function tests
Renal function tests
Lipid profile
B. Hormonal Profile
Female
FSH
LH
Estradiol
Progesterone
Prolactin
TSH
Anti-Müllerian hormone
Male
Testosterone
FSH
LH
Prolactin
TSH
C. Genetic and Chromosomal Studies
Karyotyping
Y-chromosome microdeletion analysis
Fragile X premutation testing
D. Reproductive Investigations
Female
Pelvic ultrasonography
Follicular monitoring
Hysterosalpingography
Endometrial biopsy
Male
Semen analysis
Semen culture
Sperm DNA fragmentation test
E. Immunological Tests
Antisperm antibodies
Antiphospholipid antibody profile
A. Female-related Conditions
Polycystic ovary syndrome
Primary ovarian insufficiency
Premature ovarian failure
Endometriosis
Hypothalamic amenorrhea
Hyperprolactinemia
Thyroid dysfunction
Congenital Müllerian anomalies
Ovarian dysgenesis
B. Male-related Conditions
Oligospermia
Azoospermia
Asthenozoospermia
Teratozoospermia
Varicocele
Hypogonadotropic *hypogonadism
Primary testicular failure
Obstructive azoospermia
Genetic infertility syndromes
C. Genetic and Systemic Causes
Chromosomal abnormalities
Autoimmune infertility
Metabolic syndrome
Diabetes mellitus
Chronic systemic illness
Chemotherapy-induced gonadal failure
Radiation-induced gonadal damage
🎯</t>
  </si>
  <si>
    <t>GARBHA BEEJA DOSHAM</t>
  </si>
  <si>
    <t>(Aggravating factors)
Ruksa, tiksna, usna ahara
Ati vyavaya
Vega dharana
soka, cinta
Langhana ati-yoga
(Specific treatment)
Sodhana
Virecana (Pitta )
Basti (Vata)
Uttara basti (sukra / artava dusti)
samana
Phala ghrta
Pumsavana ghrta
Jivaniya gaṇa dravya
Vajikarana dravya
Rasayana
Amalaki rasayana
Asvagandha rasayana
Satavari rasayana
🎯https://chat.whatsapp.com/BdWPi4q8r5v9FubOjpBHnn</t>
  </si>
  <si>
    <t>MANO UDVEGAM</t>
  </si>
  <si>
    <t>(to rule out organic causes &amp; support diagnosis)
Complete Blood Count (CBC) – to rule out infections or anemia affecting mental state
Thyroid Function Tests (T3, T4, TSH) – to exclude thyroid disorders mimicking psychiatric illness
Fasting Blood Glucose / HbA1c – metabolic profile
Liver Function Tests (LFTs) – hepatic encephalopathy exclusion
Renal Function Tests (RFTs) – chronic kidney disease-related cognitive impairment
Serum Electrolytes – Na+, K+, Ca2+, Mg2+
Vitamin B12 &amp; Folate Levels – deficiency-related mood/cognitive changes
Urine Drug Screen – substance-induced psychiatric symptoms
Neuroimaging (MRI/CT brain) – only if focal neurological signs present
EEG – if seizure disorder suspected
🎯https://chat.whatsapp.com/BdWPi4q8r5v9FubOjpBHnn</t>
  </si>
  <si>
    <t>Generalized Anxiety Disorder (GAD)
Panic Disorder
Major Depressive Disorder (with agitation)
Bipolar Affective Disorder (mania/hypomania)
Schizophrenia / Schizoaffective Disorder
Post-Traumatic Stress Disorder (PTSD)
Acute Stress Reaction
Obsessive-Compulsive Disorder (OCD)
Delirium (acute confusional state)
Substance-induced Psychotic Disorder
(SAMPRAPTI – PATHOGENESIS)
Dosha: Predominantly Rajas and Tamas manasika doshas with Vata-Pitta sharirika dosha involvement.
Dushya: Manas, Hridaya, Indriya
Srotas: Manovaha srotas
Udbhava sthana: Manas &amp; Hridaya
Vyakti sthana: Manovaha srotas and Indriya karmas
Samprapti ghataka:
Hetu sevana → Manasika dosha prakopa → Srotorodha &amp; Indriya buddhi vibhrama → Mano udwegam
(SAMANYA CHIKITSA  General management)
(Charaka Chikitsa Sthana 7/33; Ashtanga Hridaya Chikitsa 6)
Manasika shamana:
Satvavajaya chikitsa (counselling, positive thinking)
Pranayama, meditation, yoga
Ahara:
Sheeta, madhura, snigdha dravyas
Avoid ushna, katu, tikshna ahara
Vihara:
Nidra samyaka palana
Manasika vishranti (mental relaxation)
Calm, pleasant environment
Listening to soft music
Consumption of milk, ghee, sweet foods
Satvik ahara
Meditation, deep breathing
Loud noise, crowd, arguments
Spicy and pungent foods
Sleep deprivation
Exposure to stressful situations
(VISESHA CHIKITSA  Specific treatment)
From Unmada Chikitsa references (Charaka Chikitsa 7; Ashtanga Hridaya Chikitsa 6)
Snehana &amp; Swedana (gentle oil massage and sudation) with Bala taila, Ksheerabala taila
Shirodhara with Ksheerabala, Brahmi taila
Medhya rasayana:
Brahmi (Bacopa monnieri)
Shankhapushpi (Convolvulus pluricaulis)
Mandukaparni (Centella asiatica)
-Panchakarma (if dosha accumulation evident):
Mridu virechana with trivrit leha or ghee preparations
Nasya with Anu taila or Brahmi taila
Classical References
* Charaka Samhita – Chikitsa Sthana 7 (Unmada Chikitsa)
Ashtanga Hridaya – Nidana Sthana 6, Chikitsa Sthana 6
Sushruta Samhita – Uttara Tantra 62
🎯https://chat.whatsapp.com/BdWPi4q8r5v9FubOjpBHnn</t>
  </si>
  <si>
    <t>SHRAMA( (श्रम)</t>
  </si>
  <si>
    <t>Basic Panel
CBC (anemia, infection)
[Relevant laboratory investigation]
[Relevant laboratory investigation]
Renal function tests
Liver function tests
[Relevant laboratory investigation]
[Relevant laboratory investigation]
Nutritional Panel
[Relevant laboratory investigation]
Vitamin B12
[Relevant laboratory investigation]
Folate
[Relevant laboratory investigation]
[Relevant laboratory investigation]
Chest X-ray
Malaria / Dengue tests (if febrile illness suspected)
[Relevant laboratory investigation]
Others (based on symptoms)
ECG (cardiac fatigue, arrhythmia)
Echocardiography
Creatine kinase (CK) for myopathy
Cortisol / ACTH if adrenal insufficiency suspected
🎯https://chat.whatsapp.com/BdWPi4q8r5v9FubOjpBHnn</t>
  </si>
  <si>
    <t>SHRAMA(श्रम)</t>
  </si>
  <si>
    <t>(Pathogenesis)
Hetus → Vata-pitta prakopa + Ojas ksaya
Dhatu-kshaya (rasa, rakta, mamsa)
Manovaha srotas &amp; Rasavaha srotas dushti
Utpatti of ayusyahara shrama / deha-manas bala  kshyam</t>
  </si>
  <si>
    <t>(Specific treatment)
Rasayana chikitsa (Ashwagandha rasayana, Brahma rasayana)
Medhya rasayana (Mandukaparni, Shankhapushpi)
Ksheera-basti / Brimhana basti if vata dominance
Ghrita preparations – Ashwagandha ghrita, Brahmi ghrita
🎯https://chat.whatsapp.com/BdWPi4q8r5v9FubOjpBHnn</t>
  </si>
  <si>
    <t>RUKSHA YONI</t>
  </si>
  <si>
    <t>(निदानम् – Etiology / Causes)
Vata-prakopaka nidana such as:
Ativyayama (excessive exertion)
Ativyavāya (excessive sexual indulgence)
Ati-upavasa (excess fasting)
Dhatu-ksaya (tissue depletion, especially rasa and sukra)
Apatarpaṇa (malnutrition, undernourishment)
Ruksa-anna sevana (intake of dry, rough food)
Manasa hetus: Chinta, shoka, manovyapadas
Ref: Caraka Samhita Cikitsasthana 30/17; AH Uttara Tantra 38/32</t>
  </si>
  <si>
    <t>(पूर्वरूपम् – Premonitory Signs)
Yoni-sthāna ruksata (dryness in genital tract)
Krsata(emaciation, thinness)
Kāma-anabhilasa (reduced sexual desire)
Vega-aniṣpatti (unsatisfactory coitus / lack of pleasure)
Ref: Susruta Samhitha, Uttara Tantra 38/32</t>
  </si>
  <si>
    <t>(लक्षणम् – Symptoms)
Yoni-sosa (dryness of vagina)
sukra-abhava (lack of lubrication)
sula (pain during intercourse)
Ruksatha all over body
Ārati (discomfort, dissatisfaction)
Ref: Caraka Sam. Chi 30/18; Susruta Samhitha Uttara Tantra 38/33</t>
  </si>
  <si>
    <t>Blood Tests
CBC (to rule out anemia, infection)
Blood sugar (Diabetes mellitus can cause dryness)
Thyroid profile (Hypothyroidism association)
Serum Vitamin D &amp; Calcium (for menopausal women)
Hormonal Profile
Serum Estrogen, FSH, LH (to assess ovarian reserve/menopause status)
Serum Androgens (in PCOS)
Microbiological tests
Vaginal swab culture (rule out infection, bacterial vaginosis, candidiasis, trichomoniasis)
Urine Examination – Rule out UTI (burning, frequency)
🎯https://chat.whatsapp.com/BdWPi4q8r5v9FubOjpBHnn</t>
  </si>
  <si>
    <t>(सम्प्राप्ति – Pathogenesis)
Nidana → Vata prakopa (especially Apana vayu + Vyana vayu)
Vata dries up rasa dhatu in yoni sthana
Ksaya of sukra and rasa dhātu → ksina sneha &amp; reduced bala
Result: Yonimarga ruksata &amp; krcchrata
Ref: Astanga Hrdaya, Uttara Tantra 38/32–34</t>
  </si>
  <si>
    <t>Vata-samana &amp; Snehana line of treatment
Snehana (internal + external oleation with ghrta, taila)
Svedana (mild fomentation)
Samtarpana (nutritive diet)
Brhmana cikitsa (nourishing therapy)
Use of madhura, snigdha, uṣṇa dravyas
Vajikarana dravyas (aphrodisiac herbs &amp; formulations)
Ref: Caraka Samhita, Cikitsasthana 30/65; Susruta Samhita, Uttara Tantra 38/35</t>
  </si>
  <si>
    <t>(उपशय – Relieving Factors)
Abhyanga with taila (especially vata-samaka taila like Bala taila, Asvagandhadi taila)
Paniya ghrta (ghrta intake, e.g. Phalaghrta, Shatavari ghrta)
Dugdha, māṃsa-rasa (meat soup), sneha yukta ahara
Rasayana (Shatavari, Ashwagandha, Yashtimadhu)</t>
  </si>
  <si>
    <t>(अनुपशय – Aggravating Factors)
Rūkṣa, kaṭu, tikta, kaṣāya rasa āhāra
Ativyayama, ati-upavasa, ati-vyavaya
Mental stress, chinta, shoka
Fasting, undernourishment
Yoni picchu with medicated ghrta/taila (e.g. Bala taila, Phala ghrta)
Yoni abhyantara snehapāna – Phalaghrta, Shatavari ghrta, Kalyanaka ghrta
Basti karma – especially Anuvāsana basti with taila/ghṛta for vata-samana
Rasayana cikitsa– Shatavari  Ashwagandha Kapikacchu, Goksura
Vajikarana yoga – Vṛṣya dravyas like Musali, Vidari, Aswagandha
Ref: Caraka Sam Chik 30/65–67; Suśruta Saṃhitā, Uttara Tantra 38/35–36; Ash.HR Uttara Tantra
🎯https://chat.whatsapp.com/BdWPi4q8r5v9FubOjpBHnn</t>
  </si>
  <si>
    <t>Case No.</t>
  </si>
  <si>
    <t>Disease (Ayurvedic Name)</t>
  </si>
  <si>
    <t>Disease (Sanskrit / Devanāgarī)</t>
  </si>
  <si>
    <t>Pūrvarūpam (Prodromal Sx)</t>
  </si>
  <si>
    <t>DANTAMOOLASHOTHA (PERIODONTITIS / LOOSE TEETH)</t>
  </si>
  <si>
    <t>PEENASAM (CHRONIC SINUSITIS)</t>
  </si>
  <si>
    <t>DIFERENTIAL DIAGNOSIS (MODERN NAMES ONLY)</t>
  </si>
  <si>
    <t>To assess the overall health and any underlying systemic cause:
ENT Examination:
Otoscopy: To visualize tympanic membrane and ear canal
Tuning fork tests (Rinne, Weber): For hearing loss evaluation
Neurological examination: If intracranial complications are suspected
EXAMINE NOSE AND THROAT FOR SOURCES OF INFECTION (E.G., SINUSITIS, TONSILLITIS)</t>
  </si>
  <si>
    <t>NIMESHA ( EXCESSIVE BLINKING OF EYE LID)</t>
  </si>
  <si>
    <t>VISESH CHIKITSA (SPECIFIC MANAGEMENT)</t>
  </si>
  <si>
    <t>As per Kashyapa Samhita and Charaka Samhita, the following are nidānas:
Ati yoga of Vegadhara (suppressing natural urges)
Ati chankramana (excess walking or travelling)
Bhara vahana (carrying heavy weight)
Atishrama (excessive exertion)
Vikṛta āhāra (improper food)
Abhighāta (trauma or fall)
Mithyāyoga of maithuna (sexual intercourse at improper time)
Reference: Kashyapa Samhita – Khila Sthana, Garbhini Vyakaranam; Charaka Saṃhitā – Śārīra Sthāna 8/27
(Etiology / Causes)
Classical References: Charaka Sūtrasthāna 1/58, 1/136; Aṣṭāṅga Hṛdaya Sūtrasthāna 4.
Manasika hetu (psychological factors):
Asātmya indriyārtha saṁyoga (unwholesome contact with sense objects)
Prajñāparādha (intellectual blasphemy — knowingly doing Wrong)
Bhaya (fear), Śoka (grief), Krodha (anger) in excess
Śārīrika hetu (physical factors):
Doṣa aggravation, mainly Vāta and Kapha (especially Tamas and Rajas doṣa in Manas)
Chronic diseases causing debility
Āhāraja hetu:
Guru, snigdha, ati-madhura, ati-śīta āhāra in excess
Irregular diet, ahita āhāra
Ācāraja hetu:
Atyaśana (overeating), *divāsvapna (day sleep), *avyāyāma (lack of exercise)
Isolation, lack of satsaṅga</t>
  </si>
  <si>
    <t>(Prodromal symptoms)
Sūkṣma raktasrāva (slight vaginal bleeding)
Kati shoola (low backache)
Gudayuḥ vedanā (pain in perineal and vaginal region)
Manda ruja in yoni (dull pain in vagina)
Bhrama, mūrcchā (dizziness or fainting)
Reference: Charaka Samhita – Sharira Sthana 8
Yoni srāva (bleeding per vaginum)
Katishūla (low back pain)
Udara shūla (abdominal pain)
Garbha chālana (fetal instability)
Daurbalya (weakness)
Reference: Kashyapa Samhita – Khila Sthana
Classical Reference: Based on general manasika vyādhi description — C.S. Nidānasthāna 7.
Ālasya (laziness, reluctance in work)
Manaḥ kṣobha (mental instability)
Śabda, rūpa, rasa asakti hāni (loss of interest in sensory pleasures)
Anidra or excessive nidrā
Lack of enthusiasm (utsāha hāni)
Mind dwelling on negative events (smṛti bhramśa tendencies starting)</t>
  </si>
  <si>
    <t>Posture: Patient may avoid sitting or keep the leg abducted and externally rotated.
Gait: Limping or inability to walk
Appearance: Signs of distress due to pain
Vital Signs:
Temperature: Elevated in infective causes (e.g. septic arthritis, TB)
Pulse/BP: Normal or altered based on systemic illness
Pallor: In chronic illness (e.g. TB)
Deformity: In longstanding joint issues or dislocation
Appearance – Sad or withdrawn facial expression, poor eye contact
Build &amp; Nutrition – May be normal or decreased depending on chronicity
Posture – Slouched or lethargic posture
Speech – Low tone, slow, sometimes monosyllabic
-Vital signs – Usually normal; sometimes mild tachycardia or low BP due to stress/anxiety
Mood – Subjectively low mood, hopelessness, loss of interest</t>
  </si>
  <si>
    <t>Musculoskeletal Examination:
Inspection: Swelling, redness, asymmetry around hip
Palpation: Localized tenderness over hip or sacroiliac joint
Range of Motion: Restricted movement, especially internal rotation and abduction
Limb Length Discrepancy: May be seen in chronic AVN or dislocation
Neurological Exam (if sciatica suspected):
Sensory/Motor testing of lower limbs
SLR Test: May be positive in sciatic nerve compression
Central Nervous System (CNS) – *Mental status examination (MSE):
Orientation – usually intact
Memory – may show poor recent memory and concentration
Thought content – pessimism, guilt, suicidal ideation in severe cases
Psychomotor activity – retardation or agitation
Other Systems – Generally no primary organic signs unless comorbid conditions exist</t>
  </si>
  <si>
    <t xml:space="preserve"> (ANUPASHAYA – AGGRAVATING FACTORS)</t>
  </si>
  <si>
    <t>(Etiology / Causes)
Classical Reference: Madhava Nidana, Vata Vyadhi Nidana, Charaka Chikitsa 28, Sushruta Nidana Sthana 1
Causes:
aharaja (Dietary) – Rūkṣa (dry), Śīta (cold), Alpa-snigdha (less unctuous food)
Vihāraja (Lifestyle) – Ativyayama (over-exertion), *Abhighāta (trauma), *Atiśīta-sevana (excess cold exposure), improper posture
Mānasa – Stress, anxiety causing muscle stiffness
Vyādhi-nimitta – Associated with Sandhivāta, Mamsa-kṣaya, or cervical spondylosis (modern correlation)
(Causative factors):
Vata-pitta prakopaka nidana:
Atisevana of ruksha, laghu, tikshna ahara
Divaswapna virodha (day sleep)
Excessive eye strain or overuse of electronic devices (modern correlation)
Exposure to smoke, dust, wind
Head injury or eye trauma</t>
  </si>
  <si>
    <t>Mild neck pain or stiffness after exertion
Feeling of heaviness in neck region
Occasional tingling or numbness radiating to shoulders
Discomfort in neck movement
(Prodromal Symptoms):
Gharsha (gritty feeling)
Kandu (itching)
Toda (pricking pain)
Drishti saumyata (dim vision)
Netra gaurava (heaviness in eyes)</t>
  </si>
  <si>
    <t>(Signs &amp; Symptoms)
Reference: Charaka Chikitsa 28 – Vata Vyadhi Lakṣaṇa
Grahah – Stiffness and restricted neck movement
Śūla – Pain, aggravated on movement
Sthambha – Rigidity
Spandana – Throbbing sensation
Sometimes radiating pain to head or upper limbs
Vata-predominant symptoms (dryness, lightness, cracking sounds)
(Clinical Features):
Krichrataya unmilanam (difficulty in opening eyelids)
Netra shoola (eye pain)
Daha (burning)
Shopha (swelling)
Raga (redness)
Netra rukshata (dryness)
Ashru srava (watery discharge)
Sushruta Samhita Uttara Tantra – Describes symptoms of Netra rogas that can include difficulty in eyelid movement and pain due to doshic vitiation.</t>
  </si>
  <si>
    <t>VIŚEṢA CHIKITSĀ (SPECIFIC MANAGEMENT)</t>
  </si>
  <si>
    <t>Central Nervous System (CNS):
Muscle power: Reduced or absent in affected limb(s)
Tone: Hypotonia (LMN lesion) or hypertonia/spasticity (UMN lesion)
Reflexes: Diminished (LMN) or exaggerated (UMN)
Sensation: May be normal, reduced, or absent
Cranial nerves: Involvement possible in central lesions
Coordination: Often impaired in CNS involvement
Musculoskeletal system:
Disuse atrophy in chronic cases
Joint stiffness from immobility
Other systems: Usually normal unless there’s systemic illness
Basic blood tests:
CBC – rule out infection/anemia
ESR / CRP – inflammation markers
Blood sugar – detect diabetic neuropathy
Serum electrolytes – detect imbalances (e.g., hypokalemia)
Neurological diagnostics:
MRI/CT brain &amp; spine – detect stroke, lesions, or compression
Nerve conduction studies – peripheral nerve involvement
Electromyography (EMG) – muscle/nerve function
Other relevant tests:
Lipid profile – stroke risk assessment
ECG/Echocardiography – cardioembolic source in stroke</t>
  </si>
  <si>
    <t>(लक्षण – Signs &amp; Symptoms)
Pain in abdomen immediately after food/drink intake (annapane kshanad vedana)
Pain described as Toda, Bheda, or Shoola depending on dosha
Bloating, distension (Adhmana)
Nausea, occasional vomiting
Flatulence
Stools irregular — sometimes loose, sometimes constipated
( GASTRIC ULCER)</t>
  </si>
  <si>
    <t>VISESHA CHIKITSA (SPECIFIC MANAGEMENT FOR JARA JANYA TIMIRA)</t>
  </si>
  <si>
    <t>VISESHA CHIKITSA (SPECIFIC MANAGEMENT BASED ON TYPE)</t>
  </si>
  <si>
    <t>VISESHA CHIKITSA (SPECIFIC TREATMENT FOR ĀUDUMBARA KUSTHA)</t>
  </si>
  <si>
    <t>SAMANYA CIKITSA (GENERAL LINE OF TREATMENT)</t>
  </si>
  <si>
    <t>(Clinical features)
Netra-sira jala rūpam iva dṛśyate (vein-like netra appearance over vision).
Jalāvat dṛśya bhāsa (vision appears as if looking through a net or mesh).
Gradual deterioration of drishti (progressive visual impairment).
3. Paschatkarma (post-procedure):
🔸Samsarjana krama (specific diet regimen with gradual transition from light to normal food).
🔸Rest advised.
📌INDICATED DISEASES
🔸Kamala (Jaundice)
🔸Pandu (Anemia)
🔸Raktapitta (Bleeding disorders)
🔸Kushtha (Skin diseases)
🔸Amavata (Rheumatoid arthritis)
🔸Gulma (Abdominal tumors/masses)
🔸Udara roga (Ascites)
🔸Arsha (Piles)
📌MUST BE AVOIDED IN
🔸Bala (children)
🔸Vriddha (old age)
🔸Pregnancy
🔸Extreme debility
🔸Diarrhea, dysentery
🔸Severe anemia
🔸Unfit after oleation/sudation
🔸Cardiac patients
📌PRECAUTIONS IN TREATMENT
🔸Ensure proper poorvakarma before starting
🔸Assess patient strength, age, and disease condition
🔸Use appropriate dose &amp; drug based on constitution
🔸Strict observation during purgation for dehydration &amp; complications
🔸Maintain hygiene and hydration
🔸Follow samsarjana krama strictly after procedure
21/08/2025, 19:05 - Dr sonu kailas k turned on admin approval to join this group.</t>
  </si>
  <si>
    <t>SAMANYA CIKITSA (GENERAL LINE OF MANAGEMENT)</t>
  </si>
  <si>
    <t>VISESHA CHIKITSA (SPECIFIC LINE OF TREATMENT)</t>
  </si>
  <si>
    <t>(Clinical features)
Chardi (vomiting)
Atisāra (diarrhea)
Udarashūla (colicky pain)
Udgāra viṣa gandhi (foul-smelling belching)
Jvara (fever)
Moha, mūrchā (delirium, fainting)
Śvāsakāṣṭa (breathlessness) in severe stage
In chronic cases → Pandu, Kṣaya, Krimi.
Ref: Sushruta Saṃhitā (Kalpasthāna 2).
🔸Avoid over-administration to prevent complications.
🔸Post-therapy diet regimen (Samsarjana Krama) must be followed strictly.
🔸Patient should be under rest and observation for few days.
30/08/2025, 09:06 - Dr sonu kailas k: Follow the AYURVEDA UPSKILL channel on WhatsApp: https://whatsapp.com/channel/0029Va9N9uOI7BeNwNLGu61l</t>
  </si>
  <si>
    <t>(Causative factors)
Excessive intake of guru, snigdha, abhiṣyandī āhāra
Excessive kāma, krodha, śoka, nidrā
Rūkṣa, atiyoga of vāta, kapha
Dhūma, raja, mala, abhighāta (trauma to eyes)
Ati-śīta sevana
Ref: Suśruta Saṃhitā, Uttara Tantra 7/11-14
(Causative factors)
Atyartha kāma – excessive desires
Asantoshah – dissatisfaction, lack of contentment
Rajasika ahara vihara – intake of excessively spicy, sour, salty, heavy, intoxicating food; irregular lifestyle
Moha (delusion) and Avidyā (ignorance)
Association with greedy or materialistic people (Asat-sevana)
Reference: Charaka Saṃhitā, Sūtrasthāna 1/57 – mentions Lobha as Rajasika manifestation.
(Causative factors)
Classical texts mention causes of Manasika vyadhi and Manodaurbalya as:
Asatmya indriyartha samyoga – Improper association of senses (Caraka Sūtra 1/57)
Prajnaparadha – Intellectual blasphemy, wrong deeds knowingly (Caraka Sūtra 1/57, 1/102)
Kala viparyaya – Seasonal or time factor imbalance (Caraka Sūtra 1/58)
Ati chinta, shoka, bhaya, krodha – Excessive mental stress, grief, fear, anger (Caraka Cikitsa 3/3)
Daurbalya of sattva – Inherited or acquired mental weakness (Caraka Śārīra 1/102).</t>
  </si>
  <si>
    <t>Kledotpatti in vartma (ooziness of eyelids)
Guru and sthirata in vartma (heaviness &amp; stiffness)
Kandu (itching)
Śotha (mild swelling)
Ref: Aṣṭāṅga Hṛdaya Uttara Tantra 13
(Premonitory symptoms)
Constant thinking of acquisition and gain
Loss of santosha (contentment)
Restlessness of mind (chanchalatā)
Inability to focus on dharma or duties
Increased desire for possessions
Chittāvasāda (low mood, sadness)
Avyavasthita manas (instability, indecisiveness)
Alpa nidra (disturbed sleep)
Smṛti kṣaya (poor memory, forgetfulness)
Utsāhahāni (lack of enthusiasm).
(Ref: Caraka Cikitsa 9/4 – early signs of unmada and mano-vyādhi are comparable).</t>
  </si>
  <si>
    <t>Vartma śopha (swelling of eyelids)
Śyāva/lohitā varṇa (discoloration – bluish-red)
Ruja (pain), toda (pricking sensation)
Pāka lakṣaṇam (inflammatory signs)
Difficult opening/closing of eyelids
If suppuration occurs → pūya srava (pus discharge)
Ref: Suśruta Saṃhitā, Uttara Tantra 7/15-16
(Clinical features / signs &amp; symptoms)
Excessive desire for wealth, material or sensory pleasures (dravyārtha lobha)
Anxiety when desires are not fulfilled
Dishonest behavior, manipulative tendencies
Irritability and stress
Attachment and possessiveness (moha sambandha)
Disturbance in sleep and digestion due to restless mind
Reference: As per Charaka Saṃhitā (Sūtra 1/58), Lobha is one of the Manasa vikāra resulting from imbalance of Rajas.
(Clinical features)
Kṣīṇa dhairya, smṛti, medhā, prajñā – Weakness of courage, memory, intellect, discrimination (Caraka Sūtra 1/58)
Chittābhrama – Confusion, instability of mind
Vishāda – Depression, hopelessness
Asamarthata in manasika vyavahara – Inability to cope with day-to-day stress
Bala hāni of sattva – Reduced psychological resilience.</t>
  </si>
  <si>
    <t>Vital signs – Temperature (to rule out acute infection), pulse, blood pressure
Constitutional features – Any systemic illness (diabetes, TB, immunosuppression)
General appearance – Pallor, nutritional status, signs of allergy, chronic skin disease
Head-to-toe examination – To check associated skin or systemic conditions
Appearance – Restless, preoccupied, anxious look
Behavior – Excessive talking/thinking about wealth, possessions, or objects of desire
Speech – Fast, repetitive, self-centered
Mood – Irritable when desires unmet, temporarily euphoric when fulfilled
Sleep – Disturbed, insomnia due to overthinking
Appetite – May be irregular, sometimes overeating (if greed manifests as food craving)
Pulse/BP – May show stress-related changes (tachycardia, hypertension)
General appearance: Thin, weak, inattentive, restless, anxious look
Build &amp; nourishment: May be undernourished, poor muscle tone
Vital signs: Usually normal, but sometimes mild tachycardia, sweating, or tremors in anxiety states
Sleep pattern: Disturbed sleep, difficulty in initiation or maintenance of sleep
Speech: Low tone, slow/hesitant (in depression) or rapid (in anxiety)
Behavior: Lack of confidence, social withdrawal, irritability, poor concentration</t>
  </si>
  <si>
    <t>Skin – Seborrheic dermatitis, acne rosacea, eczema
ENT – Sinusitis, chronic rhinitis (may predispose to eye infections)
Endocrine – Diabetes mellitus (predisposes to recurrent styes/chalazion)
Lymphatic system – Preauricular or submandibular *lymphadenopathy
Respiratory &amp; systemic – To rule out tuberculosis or chronic infection (esp. if recurrent chalazion)
CNS (Neurological/Psychiatric)
Features of anxiety, obsessive thought patterns
Poor impulse control
Lack of emotional stability
CVS – Signs of stress-induced hypertension, palpitations
GIT – Stress-related dyspepsia, gastritis possible
Endocrine – Cortisol elevation, features of chronic stress
CNS: Poor memory, attention deficit, altered mood, headache, dizziness
CVS: Palpitations, anxiety-related tachycardia
RS: Hyperventilation in anxiety states
GIT: Loss of appetite, indigestion, irritable bowel in psychosomatic conditions
Locomotor system: Easy fatigability, body ache, generalized weakness</t>
  </si>
  <si>
    <t>SAMANYA CIKITSA (GENERAL MANAGEMENT)</t>
  </si>
  <si>
    <t>SAMANYA CIKITSA (GENERAL TREATMENT PRINCIPLES)</t>
  </si>
  <si>
    <t>LAKṢAṆAM (SYMPTOMS)</t>
  </si>
  <si>
    <t>(Causes)
(Ref: Charaka Samhita, Chikitsa Sthana 4; Sushruta Samhita, Uttara Tantra 45)
Ati-ushna, tikshna, amla, lavana, kshara sevana
Divaswapna, atapa sevana
Krodha, shoka, mada
Raktadushti hetu (alcohol, spicy food, pitta-aggravating lifestyle)
Agnimandya
These lead to pitta prakopa, which vitiates rakta dhatu → Raktapitta.
(Causative factors)
Due to Daiva (divine) or Adhidaivika factors – influence of Graha (subtle entities).
Affliction seen in children (Bāla Roga) without clear doshic cause.
Reference – Kashyapa Samhita, Graha Chikitsa Adhyaya.</t>
  </si>
  <si>
    <t>(Prodromal symptoms)
(Ref: Charaka Chikitsa 4/7-8)
Daha (burning sensation)
Murchha (faintness)
Kasa (cough)
Trishna (excessive thirst)
Asya paka (altered taste in mouth)
Pāṇḍutā (paleness)
(Premonitory symptoms)
Excessive crying of child without cause
Refusal to suckle mother’s milk
Frightened look, restlessness
Sudden laughing or crying
Looking continuously at one side or in air
Ref – Kashyapa Samhita Graha Chikitsa.
Disturbed sleep, crying at night
Constant looking upwards
Refusal to breastfeed
Emaciation
Repeated loose stools
Continuous fever and weakness
Convulsions may occur
Ref – Kashyapa Samhita.</t>
  </si>
  <si>
    <t>Pallor (if blood loss is chronic)
Vital signs: Pulse, BP, Temperature, Respiratory rate
Signs of dehydration (in excessive blood loss)
Weakness, fatigue, giddiness
Constitutional features: Restlessness, irritability, fearfulness.
Facial expression: Anxiety, distress.
Sleep: Disturbed sleep, frequent waking.
Appetite: Reduced or irregular.
Body build: May appear weak, emaciated in chronic cases.</t>
  </si>
  <si>
    <t>Gastrointestinal system:
Per-abdomen: tenderness, organomegaly (if associated with chronic liver disease)
Per-rectal examination: to rule out fresh or altered blood in stool
Inspection for piles, fissure, fistula
Other systems:
Cardiovascular: tachycardia, low BP (hypovolemia)
Respiratory: breathlessness in anemia
CNS: giddiness, loss of consciousness in severe bleeding
CNS: Hyperactivity, involuntary movements, altered behavior.
Respiratory system: Sometimes fast breathing during episodes.
CVS: Tachycardia, sweating (due to fear/excitement).
GIT: Loss of appetite, indigestion, abdominal pain.
Psychological state: Fear, aggression, irritability.</t>
  </si>
  <si>
    <t>(Causative factors)
* Charaka Saṃhitā, Sūtrasthāna 18; Kāsa Chikitsā 18)
Vega-dharaṇa (suppression of natural urges, esp. Kāsa, Śvāsa)
Ati-śīta, ati-rūkṣa bhojana (excess cold/dry foods)
Abhighāta (trauma to chest)
Dhūma, raja, śīta-vāta sevana (dust, smoke, wind exposure)
Kapha-vāta-prakopaka āhāra-vihāra
(Causative factors)
As per Arśas Nidāna in texts like Charaka Samhita (Ch. Chikitsa 14), Sushruta Samhita (Su. Nidana 2), Ashtanga Hridaya (A.H. Nidana 6):
Ati-madyapāna (excess alcohol consumption)
Guru, abhishyandi, vidahi, ati-rūkṣa, ati-snigdha āhāra
Vega dhāraṇa (suppression of natural urges)
Ativyayama, ati maithuna, kṣudhā veganirodha
Mandagni (low digestive fire) → mala saṅga
Straining during defecation
These nidānas vitiate Tridoṣa (mainly Vāta &amp; Kapha) leading to formation of Arśas.</t>
  </si>
  <si>
    <t>Kṣavathu (frequent sneezing)
Kaṇṭha-śūla (throat discomfort)
Kāsa mṛdu (mild cough)
Kāṇṭha-kandu (itching in throat)
Hṛt-kampa, ūraḥ-kaṭutā
(Premonitory symptoms)
Kandu (itching in anal region)
Guda-gourava (heaviness in anus)
Guda-daha (burning sensation)
Picchila mala pravṛtti (mucous mixed stools)
Gudābhighāta (uneasiness in anal canal)</t>
  </si>
  <si>
    <t>(Signs &amp; Symptoms )
(Ref: Charaka Chikitsā 18; Mādhava Nidāna 11)
Phenila śleṣma-niḥsaraṇa (frothy sputum expectoration)
Tīvra-kāsa (severe cough)
Uraḥ-śūla (chest pain)
Kaṇṭha-śoṣa (dryness of throat)
Āsanna-maraṇa-lakṣaṇam (considered as asādhyāvasthā, terminal stage)
(Symptoms)
Specifically for Śhataponaka Arśas (Sushruta, Su. Nidana 2; Su. Chikitsa 6):
Bahu-chidra-pidaka sadrisha (multiple small openings like anthill) around anus
Rakta srava (bleeding per rectum)
Puyasrava (pus discharge)
Kandu (itching)
Vedana (painful defecation)
Daha (burning sensation)
Mamsa-pinda sadrisha vriddhi (fleshy growth around anus, multiple like ‘hundred mouths’)</t>
  </si>
  <si>
    <t>Built &amp; Nourishment – may be weak, emaciated in chronic cases
Vital signs –
Temperature (to rule out infection)
Pulse rate (tachycardia in hypoxia)
Respiratory rate (tachypnea)
Blood pressure
Inspection – frothy sputum, cyanosis, dyspnea, use of accessory muscles
Palpation – tracheal position, chest expansion, fremitus
Percussion – resonance, dullness if consolidation or effusion
Auscultation – crepitations, rhonchi, wheeze, bubbling sounds
Vital signs: Pulse, blood pressure, temperature, respiration
General appearance: Anemia, pallor, cachexia, nutritional status
Hydration status
Body weight &amp; BMI
Inspection of anal region: swelling, prolapse, external pile mass, ulceration, fistula, fissure, infection
Digital rectal examination (DRE): to assess internal hemorrhoids, tenderness, masses</t>
  </si>
  <si>
    <t>Respiratory System
Cough with frothy or pink frothy sputum
Dyspnea (orthopnea, paroxysmal nocturnal dyspnea in severe cases)
Crepitations (bilateral, basal or diffuse)
Possible signs of pulmonary edema or chronic lung disease
Cardiovascular System
Tachycardia
Raised JVP (if cardiac cause – pulmonary edema, CHF)
S3 gallop in left ventricular failure
Other Systems
Cyanosis
Clubbing (if chronic lung pathology)
Pedal edema (if cardiac origin)
Cardiovascular system: check for anemia-related changes, murmurs
Respiratory system: rule out chronic cough as a predisposing factor
Abdomen: hepatomegaly, splenomegaly, ascites, portal hypertension signs
Nervous system: in case of chronic debility or severe anemia
Per rectal examination &amp; Proctoscopy: grade of hemorrhoids, mucosal prolapse, active bleeding</t>
  </si>
  <si>
    <t>Drushti kheda (eye fatigue)
Netra daha (burning sensation in eyes)
Kṛcchena darśanam (difficulty in vision)
Chala darśanam (seeing unstable/ shaky objects)
Prakāśāsahishnutā (intolerance to light)
(Prodromal Features)
Gauravam (heaviness)
Alasya (laziness)
Arochaka (loss of appetite)
Apakti (indigestion)
Anga-sada
Ref: Caraka Saṁhita Cikitsthanana 15</t>
  </si>
  <si>
    <t>Dhoomavat darśanam → Seeing objects as if covered by smoke.
Avyakta darśi (unclear vision)
Drushti bhramsha (distortion of vision)
Rūkṣatā, daha, toda in eyes
Mandala around objects (halo appearance)
(Clinical Features)
Srotorodha
Gaurava
Tandra
Arochaka
Apakti
Mala-sanga
sleshma-vrddhi
Daurbalya
Ref: Caraka Samhita Sutrasthanana 28</t>
  </si>
  <si>
    <t>Built &amp; nourishment – well-nourished / malnourished
Vital signs – Pulse, BP, Temperature, Respiratory rate
Pallor, Icterus, Cyanosis, Clubbing, Edema, Lymphadenopathy – checked routinely
Vision clarity &amp; visual acuity
Inspection of eyes – conjunctiva, sclera, cornea, pupil reactions
Fundus examination (if indicated)
General appearance:
Fatigue, lethargy, malaise
Loss of appetite
Feeling of heaviness in body
Vitals:
Low-grade fever
Mild tachycardia (in inflammatory states)
Tongue:
Thick white / yellow coating
Breath:
Foul smelling breath
Skin:
Dull complexion
Excessive sweating or stickiness
Bowel &amp; urine:
Constipation or loose stools
Foul-smelling stools and urine</t>
  </si>
  <si>
    <t>Ophthalmic system
Visual acuity test
Visual field testing
Funduscopy / ophthalmoscopic examination
Slit-lamp examination
Neurological system
Cranial nerve assessment (especially optic nerve – CN II)
Any signs of raised intracranial pressure
Other systems – Cardiovascular, Respiratory, Gastrointestinal (to rule out systemic causes of ocular involvement).
Gastro-intestinal system
Abdominal distension
Epigastric discomfort
Indigestion, bloating
Nausea
Musculoskeletal system
Generalized body ache
Muscle stiffness
Joint pain without deformity
Respiratory system
Heaviness in chest
Excessive mucus
Productive cough
Cardiovascular system
Mild tachycardia
Reduced exercise tolerance
Nervous system
Drowsiness
Poor concentration
Headache</t>
  </si>
  <si>
    <t>(निदानम् – Etiology)
Improper or untimely administration of anna (food) in children.
Ajīrṇa (indigestion) leading to formation of āmā.
Immature digestive system (undeveloped agni).
Daurbalya of grahaṇī due to kapha-prādhāna doṣa in children.
* Ref: Kāśyapa Saṃhitā, Grahaṇīroga Adhyāya
(Etiological Factors)
Traumatic causes
abhighata (direct injury)
Prahara (assault, slap, hit)
Pata (fall from height)
Vahana durghatana (road traffic accident)
Sastra / Asastra prahara (sharp or blunt trauma)
Animal bite / pull
Forceful pulling of ear ornaments
Predisposing factors
Weak asthi &amp; mamsa dhatu
Previous ear disease or surgery
Elderly age (asthi-ksaya)</t>
  </si>
  <si>
    <t>(पूर्वरूपम् – Prodromal symptoms)
Ālasya (laziness, inactivity)
Arati (dislike towards food/activities)
Avipāka (improper digestion)
Hrīllāsa (nausea)
Jṛmbhikā (frequent yawning)
Gaurava (heaviness of body)
* Ref: Kāśyapa Saṃhitā, Grahaṇīroga
(Premonitory Symptoms)
Usually minimal due to acute nature, but may include:
Mild karna sula (ear pain)
Slight sotha (swelling)
Rakta sraava (minor bleeding)
Sensation of heaviness in ear</t>
  </si>
  <si>
    <t>(लक्षणम् – Symptoms)
Atisāra (diarrhoea/loose stools) often alternating with constipation.
Undigested food particles in stool.
Ajeerna lakṣaṇas: ādhmāna (bloating), śūla (abdominal pain).
Loss of bala, varṇa and utsāha.
Durbalatā (weakness) and kṛśatā (emaciation) in chronic cases.
* Ref: Kāśyapa Saṃhitā, Uttara-tantra
(Clinical Features)
Severe karna sula (intense pain)
sotha (swelling of pinna)
Rakta srava (bleeding)
Vakrata / vikrti (deformity of ear)
Chinna / bhagna karna (torn or fractured ear)
Sparsasahyata (tenderness)
Functional symptoms
difficulty wearing ornaments
Altered ear shape
Psychological distress due to deformity
Dosa involvement
Vata pradhana → pain, deformity
Pitta anubandha → bleeding, burning
Kapha anubandha → swelling</t>
  </si>
  <si>
    <t>Abdomen
Distension, visible peristalsis
Tenderness over umbilical/periumbilical region
Abdominal girth measurement
Hepatosplenomegaly
Bowel sounds – hyperactive/hypoactive
Gastrointestinal
Frequency, consistency, color, and odor of stools
Presence of undigested food particles, mucus, or blood
Signs of malabsorption
Other systems (to rule out systemic causes):
Respiratory (dehydration-related fast breathing)
Cardiovascular (circulatory collapse in severe dehydration)
CNS (irritability, lethargy in electrolyte imbalance)
A. ENT Examination
External ear
Deformity of pinna
Laceration
Hematoma
Avulsion
External auditory canal
Bleeding
Edema
Foreign material
Tympanic membrane
Perforation
Hemotympanum
Hearing assessment
Whisper test
Tuning fork tests (Rinne, Weber)
Facial nerve examination
Bell’s palsy signs
B. Neurological Examination
Cranial nerve examination (especially VII &amp; VIII)
Motor and sensory system
Signs of raised intracranial pressure
C. Musculoskeletal System
Temporal bone tenderness
Mandibular movement restriction
Zygomatic arch deformity</t>
  </si>
  <si>
    <t>POORVAOOPAM (PREMONITORY SYMPTOMS)</t>
  </si>
  <si>
    <t>(Etiology)
Excessive kapha and pitta vitiation in the karna pradeśa (ear).
Common causes:
Abhighāta (trauma to ear)
Krimi duṣṭi (infestation/infection)
Poor ear hygiene
Complications of other ear diseases
(Ref: Suśruta Saṃhitā, Uttara Tantra, Karna Roga Prakaraṇa)
(Etiology)
Mithyāhāra vihāra (improper diet &amp; lifestyle)
Ati-bharavahana (excessive weight lifting)
Vega-dharaṇa (suppression of natural urges)
Abhighāta (trauma to groin region)
Vāta prakopa hetu – rukṣa, śīta, laghu, kṣudhā, vyāyāma
(Ref: Suśruta Saṁhitā, Uttara Tantra – Vṛddhi Roga Prakaraṇa)</t>
  </si>
  <si>
    <t>(Premonitory Symptoms
Kandu (itching in ear)
Śūla (mild pain)
Karṇa gaurava (heaviness in ear)
Karṇasrāva (watery or sticky discharge beginning)
Daha (burning sensation)
(Prodromal Symptoms)
Śūla in groin region
Gaurava, aśakti in upastha
Kṣudra-śotha around scrotum
Vātapūrita śabda (feeling of air-filled swelling)</t>
  </si>
  <si>
    <t>(Clinical Features)
Bahu srāva (profuse purulent discharge from ear)
Tīvra śūla (severe ear pain)
Daha (burning)
Toda (pricking pain)
Srāva with durgandha (foul-smelling pus)
Śotha (swelling in ear passage)
(Ref: Aṣṭāṅga Hṛdaya, Uttara Tantra 19/4–6)
(Clinical Features)
Śiśne avṛddhi – swelling in penis/scrotal region
Śūla (pain), Toda (pricking sensation)
Sthira, guru, vāta-pūrṇadr̥ti śotha
Bṛṁhaṇa (progressive enlargement)
Difficulty in walking, sitting, coitus
(Suśruta: Vṛddhi types include – Vātaja, Pittaja, Kaphaja, Raktaja, Medoja, Mūtraja, Antraja)</t>
  </si>
  <si>
    <t>Temperature (fever may indicate acute infection)
Pulse, respiration, blood pressure
Growth and nutritional status of child
Hydration status
General signs of systemic infection (malaise, irritability, loss of appetite)
Vitals: Pulse, Blood Pressure, Temperature, Respiratory rate
Build &amp; Nourishment: Nutritional status, BMI
General Appearance: Anemia, jaundice, cyanosis, edema, dehydration
Lymph nodes: Inguinal lymphadenopathy
Skin &amp; Mucosa: Ulceration, pigmentation, lesions
Systemic Examination:
Cardiovascular system – to rule out edema due to systemic causes
Respiratory system – lung involvement in systemic infections
Abdomen – hepatosplenomegaly, ascites
Genitourinary system – testicular, scrotal, and urethral changes
* Local Examination (of Penis)
Inspection – swelling (site, size, shape, surface, color, temperature)
Palpation – tenderness, consistency (soft/firm/hard), reducibility, fluctuation
Check for discharge, ulcer, phimosis, paraphimosis
Transillumination test if cystic swelling suspected</t>
  </si>
  <si>
    <t>VISESHA CHIKITSA (SPECIFIC TREATMENT OF UTPHULLIKĀ)</t>
  </si>
  <si>
    <t>VISESHA CHIKITSA</t>
  </si>
  <si>
    <t>(Causative factors)
Contact with Kanabha (caterpillar) body hairs / bristles.
Inhalation of poisonous dust from body.
Ingestion (accidental contamination with food).
Direct bite or sting in some species.
* Ref: Suśruta Saṃhitā, Kalpasthāna 5/18; Aṣṭāṅga Hṛdaya, Uttara Tantra 35.
(Causes / Source)
Rājimantja = a type of poisonous serpent (sarpa viṣha) characterized by lines/stripes (rāji = line/stripe).
Nidāna:
Bite of Rājimantja serpent.
Accidental encounter in fields, forests, or damp areas.</t>
  </si>
  <si>
    <t>(Premonitory symptoms)
Kandu (itching) at contact site
Raga (reddish discoloration)
Daha (burning)
Sphurana (tingling)
Ruja (localized pain)
Ref: Aṣṭāṅga Hṛdaya, Uttara Tantra 35/8-9
(Premonitory symptoms)
Toda (pricking pain at bite site)
Kandu (itching)
Daha (burning)
Śotha (localized swelling)
Śyāva varṇa (blackish or bluish discoloration)
Romaharṣa (gooseflesh)
Śīta-pravṛtti (chillness, shivering)</t>
  </si>
  <si>
    <t>(Clinical features)
Śotha (swelling, edema at site)
Twak roga lakshanas (rashes, urticaria-like eruptions)
Stambha (stiffness of affected part)
Toda (pricking pain)
Netra śopha &amp; daha if contact with eyes
Vamana, chardi, daha, bhrama in severe systemic involvement
Jwara (fever) in advanced stage
* Ref: Suśruta Kalpasthāna 5/19–21; Aṣṭāṅga Hṛdaya Uttara Tantra 35.
(Clinical features after manifestation)
Severe Daha (burning) extending upwards from bite site
Sarvāṅga-śūla (body pain)
Vamana (vomiting), Chardi
Mūrcchā (fainting)
Hṛid-graha (constriction/heaviness in chest)
Netra raga (congestion of eyes)
Viṣhaja-jvara (fever due to poisoning)
Sthāna-sthāna-harṣa (tingling / numbness)
Akṣipāka (inflammation of eyes)
Atiparushatā (dryness, roughness in throat &amp; mouth)</t>
  </si>
  <si>
    <t>Temperature
Pulse
Blood pressure
Respiratory rate
Hydration status
Sensorium (alert/drowsy/unconscious)
Pallor, cyanosis, icterus, edema
Local site inspection (bite/sting mark, swelling, redness, necrosis, ulcer, cellulitis)
Vital signs – temperature, pulse, BP, respiration
General appearance – restlessness, sweating, pallor, cyanosis
Skin – erythema, urticaria, localized swelling, bite/entry mark
Mucous membranes – congestion, salivation
Eyes – pupillary size, conjunctival congestion
Hydration status – dehydration/edema</t>
  </si>
  <si>
    <t>Cardiovascular system
Tachycardia or bradycardia
Hypotension/shock features
Arrhythmias
* Respiratory system
Dyspnea
Bronchospasm/wheezing
Pulmonary edema signs
Respiratory paralysis (in severe neurotoxic cases)
Gastrointestinal system
Abdominal pain
Nausea, vomiting
Diarrhea
Nervous system
Headache, dizziness
Muscle twitching, fasciculations
Tremors, convulsions
Paralysis (if neurotoxic)
*Local Examination
Bite/sting site erythema, swelling, blister, necrosis
1. Central Nervous System
Headache, dizziness, altered sensorium, convulsions, tremors
Muscle twitching, paralysis
2. Cardiovascular System
Tachycardia/bradycardia
Hypotension/shock
Arrhythmias
3. Respiratory System
Dyspnea, wheezing, bronchospasm
Respiratory depression/failure
4. Gastrointestinal System
Nausea, vomiting, abdominal cramps, diarrhea
5. Renal/Urinary
Oliguria or hematuria (in severe envenomation)</t>
  </si>
  <si>
    <t>(Causes)
Bites, stings, or contact with poisonous insects (keeta) like mashaka (mosquito), makshika (fly), mashaka, vringa, kshudra keeta, etc.
External contamination through their viṣha (poison) either by daṃsha (bite), nakha (claws), visha-sparsha (touch).
* Reference: Suśruta Saṃhitā, Kalpa Sthāna 8; Aṣṭāṅga Hṛdaya Uttara Tantra 35.
(निदानम् – Causes)
Intake of Kupeelu (Strychnos nux-vomica) seeds or preparations in crude or excessive form.
Accidental ingestion, wrong formulation, improper Shodhana (purification).
Classical reference: Bhavaprakasha Nighantu mentions Kupeelu as *Ati-teekshṇa, Viṣhīya, Vāta-pitta vardhaka, Mr̥tyukāraka in Ati-mātra.</t>
  </si>
  <si>
    <t>(Premonitory Symptoms)
Kandu (itching)
Daha (burning)
Ruja (localized pain)
Toda (pricking sensation)
Shotha (mild swelling)
Reference: Aṣṭāṅga Hṛdaya, Uttara Tantra 35.
(पूर्वरूपम् – Prodromal features)
Manda chardi (slight vomiting)
Anga kampa (tremors)
Hr̥t-spandana (palpitations)
Bhrama (giddiness)
Glaani (malaise, weakness)</t>
  </si>
  <si>
    <t>(Symptoms after manifestation)
Sopha (severe swelling)
Twak-vaivarnya (discoloration – red, blackish, bluish)
Daha, kandu, ruk, toda (burning, itching, pain, pricking)
Pidaka utpatti (appearance of eruptions, boils, blisters)
Jwara (fever) in severe cases
In some varieties:
Raktasrava (bleeding)
Visarpa-like spreading lesions
* Reference: Suśruta Kalpa 8/12–18.
(लक्षणम् – Clinical features)
Utkledha (severe nausea, vomiting)
Anga kampa &amp; stabdha gatrata (convulsions, rigidity)
Tr̥ṣṇā (excessive thirst)
Moha (confusion, delirium)
Bhrama (vertigo)
Mūrcchā (unconsciousness)
Vepathu (muscular spasms, lock jaw – tetanic features)
Atimātra intake → Mṛtyu (death) due to respiratory failure
Classical: Rasa Tarangini, Bhavaprakasha, Yogaratnakara all mention Kupeelu viṣha lakṣaṇa resembling vāta-prakopa with teekṣṇa aushadha viṣha lakṣaṇas.
.</t>
  </si>
  <si>
    <t>Vital signs: Temperature, pulse, respiration, blood pressure
General appearance: Pallor, icterus, cyanosis, edema, dehydration
Skin: Hyperpigmentation, rashes, urticaria, chronic itching, ulcerations
Lymph nodes: Regional lymphadenopathy (due to chronic antigenic stimulation)
Nails &amp; hair: Brittle nails, hair loss (chronic systemic toxicity signs)
Body weight: Evidence of weight loss or cachexia
Level of consciousness (alert, drowsy, unconscious)
Vital signs:
Pulse: tachycardia or irregular
Blood pressure: hypertension (early), later may fall
Respiration: rapid, irregular, may show spasms
Temperature: may be raised due to muscular activity
Pupils: dilated or normal, reactive to light
Skin: sweating, cyanosis possible
Convulsive episodes noted
Presence of risus sardonicus (facial spasm)
Muscle rigidity or spasm on minor stimuli</t>
  </si>
  <si>
    <t>1. Skin &amp; Subcutaneous Tissue – Dermatitis, eczema-like lesions, chronic ulcerations, hypersensitivity reactions
2. Respiratory System – Wheezing, dyspnea (allergic asthma-like features in chronic exposure)
3. Cardiovascular System – Tachycardia, palpitations, occasional hypotension (chronic allergic/toxic impact)
4. Gastrointestinal System – Nausea, vomiting, abdominal pain, hepatomegaly (if toxins affect liver)
5. Nervous System – Headache, irritability, tremors, peripheral neuropathy (in neurotoxic insect toxins)
1. CNS:
Anxiety, restlessness
Convulsions (tonic-clonic), opisthotonos
Hyperreflexia, clonus
Consciousness usually retained until late stage
2. Respiratory system:
Spasm of respiratory muscles → asphyxia risk
Irregular, shallow breathing during convulsion
3. Cardiovascular system:
Tachycardia, arrhythmia
Hypertension followed by possible collapse
4. Gastrointestinal system:
Nausea, vomiting, abdominal pain</t>
  </si>
  <si>
    <t>(Causative factors)
Ati maithuna (excessive coitus)
Aprakṛta maithuna (improper/abnormal intercourse practices)
Rukṣa, kaṭhina maithuna
Kṣīṇatva of dhātus due to overindulgence
Agnimāndya and doṣa prakopa leading to dhātu-kṣaya
Reference: Caraka Saṃhitā Cikitsāsthāna 30, Suśruta Saṃhitā Uttara Tantra 38 (Yoni vyāpada chapter).
(Etiology /Causes)
Mithyā āhāra vihāra – Viruddhāhāra, guru, snigdha
Ati-madhura, āmla, lavaṇa, kṣhāra sevana
Rūkṣa, kṣhata, abhighāta, aśuchi sevana
Doṣha prakopa (mainly Kapha &amp; Rakta)
* Reference: Suśruta Saṁhitā, Nidāna Sthāna 13/3-4 (Kṣhudra Roga Nidāna).
(Causative Factors)
Vishama āhāra (irregular diet)
Ajīrṇa (indigestion)
Vega dharana (suppression of natural urges)
Exposure to cold after sweating
Malaroga (malarial infection equivalent)
Vishamāgni (irregular digestive fire)
Vitiation of Tridosha, especially Pitta and Kapha dominance</t>
  </si>
  <si>
    <t>Yoni kṣobha (irritation in vagina)
Dāha (burning sensation)
Kṣata sadr̥śa vedanā (injury-like pain)
Yoni rukṣatā (dryness)
Pīḍā on maithuna
Kandu (itching)
Daha (burning sensation)
Sphurana (throbbing/pulsation)
Alpavedanā (mild pain)
Raga (redness)
* Suśruta Saṁhitā, Nidāna Sthāna 13/6
(Premonitory Symptoms)
Angamarda (body ache)
Gaurava (heaviness)
Jṛmbha (yawning)
Aruchi (loss of taste/appetite)
Laghutā (weakness)
Klama (fatigue)
Swedābhāva (absence of sweating)</t>
  </si>
  <si>
    <t>(Clinical features)
Śūla (pain in yoni)
Srāva (abnormal discharge, sometimes bloody)
Rukṣatā (excessive dryness)
Yoni daurgandhya (foul smell due to ulceration)
Yoni kṣata (traumatic lesions/ulcerations in vagina)
Strī maithunāsaham (inability to tolerate intercourse)
Suśruta Uttara Tantra 38/10–11
(Clinical Features)
Utsanna, raga-yukta granthi (raised reddish swelling)
Toda, daha, ruk (pain, burning)
Paka (suppuration) in later stage
Srava of puya (pus discharge when matured)
In some types → jvara, mūrcchā, daurbalya
Madhava Nidāna 54/2; Suśruta Saṁhitā, Nidāna Sthāna 13/6-8
(Clinical Features)
Fever recurring every fourth day
Trishna (excessive thirst)
Daha (burning sensation)
Parva shoola (joint pain)
Gaurava (heaviness)
Sweda abhava (lack of sweating during fever)
Murchha (fainting in severe case)
Jvara may be accompanied with Romaharsha, Kampa, Atyanta Klama
Charaka Chikitsa Sthana 3/160-163</t>
  </si>
  <si>
    <t>General appearance – weakness, fatigue, pallor, malnourishment signs
Vitals – BP (may show hypotension if chronic weakness), pulse rate (tachycardia in anemia), temperature (to rule out infections)
Hydration status
Body mass index (BMI)
Pallor, edema, hair/nail changes (nutritional deficiency signs)
Pallor, icterus, cyanosis, clubbing, edema, lymphadenopathy
Nutritional status (malnutrition, obesity)
Vital signs – temperature, pulse, blood pressure, respiration
Skin inspection – presence of boils, pustules, furuncles, carbuncles
Pain, tenderness, swelling, discharge
General appearance: febrile, weak, fatigued
Body temperature: periodic fever (every 4th day)
Pulse: rapid during fever, normal in between
Respiration: may be increased during fever spikes
Blood pressure: normal or slightly reduced
Skin: warm, sweating during defervescence
Tongue: coated
Eyes: congested or pale (in chronic cases – anemia)
Appetite: decreased
Sleep: disturbed during fever episode</t>
  </si>
  <si>
    <t>Abdomen: tenderness, pelvic pain, organomegaly, lower abdominal cramps
Pelvic Examination: vaginal discharge, local trauma, cervicitis, ulceration, laxity, prolapse signs
Per speculum &amp; bimanual exam: cervix status, uterus size, adnexal tenderness, pelvic infection
Nervous system: signs of exhaustion, sleep disturbance, irritability
Skin &amp; Subcutaneous tissue – site, size, shape, margins, consistency, fluctuation of swelling/pustule
Lymphatic system – draining lymph nodes for enlargement/tenderness
Musculoskeletal system – if abscess extends to deeper tissues
Systemic involvement – fever, malaise, toxemia
a. Respiratory system:
Usually clear; occasional cough or dyspnea in high fever
b. Cardiovascular system:
Tachycardia during pyrexia
No murmur unless associated with infection
c. Gastrointestinal system:
Hepatosplenomegaly (enlarged liver and spleen common in malaria)
Nausea, vomiting, loss of appetite
d. Nervous system:
Headache, body ache, sometimes delirium in high fever
e. Genitourinary system:
Normal unless secondary infection</t>
  </si>
  <si>
    <t>(CAUSATIVE FACTORS)
Source: Rasa Ratna Samuccaya, Rasa Tarangini, Ayurveda Prakāśa
Improper use of Pārada (Mercury) — unpurified or inadequately purified.
Excess internal administration of mercury and its preparations.
Inhalation of mercury vapours (Dhūma sevana).
Improper handling during Rasa Saṃskāra.
Continuous exposure of mercury through skin or respiratory tract.
Modern correlation: Chronic or acute Mercury poisoning (Mercurialism).
(Etiology / Causes)
Accidental ingestion of Dhātura seeds, leaves, or flowers.
Intentional use for stupefying or criminal purposes.
Overdose during its therapeutic use in Ayurvedic formulations.
Exposure through smoke (from Datura leaves used in fumigation).
* Reference:
Suśruta Saṃhitā, Kalpa Sthāna 2/21–23
Aṣṭāṅga Hṛdaya, Uttara Tantra 35/29
Mūrcchā (faintness)
Jṛmbhā (yawning)
Bhrama (giddiness)
Manda smṛti (impaired memory)
Daurbalya (weakness)
Vak vikāra (difficulty in speech)
Reference:
Suśruta Saṃhitā, Kalpa Sthāna 2/25</t>
  </si>
  <si>
    <t>(Manifest Symptoms)
Classical: Rasa Ratna Samuccaya 5/70–75
Tīkṣṇa dāha (Severe burning all over body)
Mukhapāka (Ulceration in mouth and gums)
Dantaloṣṭha māṃsa dāha (Inflammation of gums and lips)
Jihva sotha (Swelling of tongue)
Dantapata (Teeth falling out)
Kampana (Tremors of hands and legs)
Hṛdaya vedanā (Pain in chest)
Bhrama, Mūrcchā (Giddiness and fainting)
Ati Lālāsrāva (Excessive salivation)
Atisāra (Diarrhoea in severe cases)
Mrityu (Death, in severe poisoning)
(Clinical Features / Symptoms)
Atidāha (burning sensation)
Mūrcchā (unconsciousness)
Tṛṣṇā (excessive thirst)
Mada (intoxication)
Tandra (drowsiness)
Vak vikāra (slurred speech)
Drig vikāra (dilated pupils, blurred vision)
Ucchvāsa kṛchhratā (difficulty in breathing)
Atisphūrti (restlessness, delirium)
Bhrama, Pralāpa (hallucination, incoherent talk)
* Reference:
Suśruta Saṃhitā, Kalpa Sthāna 2/26–28
Aṣṭāṅga Hṛdaya, Uttara Tantra 35/31
Restless, delirious, confused
Dry, flushed skin
Pupils widely dilated (mydriasis)
Hot, dry skin (“hot as a hare”)
Red face (“red as a beet”)
Dry mouth (“dry as a bone”)
Hallucinations (“mad as a hatter”)
Hyperthermia (“hot as hell”)
Vital Signs:
Pulse: Rapid, full, bounding (tachycardia)
BP: Normal or slightly elevated
Temperature: Raised (fever)
Respiration: Rapid
Consciousness: Delirium → stupor → coma (in severe cases)</t>
  </si>
  <si>
    <t>a) Nervous System
Tremors (“Mercurial tremors”)
Insomnia, irritability, memory loss
Peripheral neuropathy
Ataxia (loss of coordination)
b) Gastrointestinal System
Metallic taste in mouth
Stomatitis, gingivitis, excessive salivation
Nausea, vomiting, abdominal pain, diarrhea
c) Renal System
Proteinuria, oliguria
Signs of renal failure in chronic cases
d) Respiratory System
cough, chest pain, dyspnea (if inhaled mercury vapors)
e) Cardiovascular System
Palpitations, tachycardia
Hypertension possible due to stress response
f) Skin and Mucosa
Dermatitis, peeling, discoloration of gums (“blue line” on gums)
1. CNS:
Restlessness, delirium, hallucinations
Disorientation, convulsions
Coma (severe cases)
2. Cardiovascular System:
Tachycardia, sometimes arrhythmia
Mild hypertension
3. Respiratory System:
Tachypnoea
Respiratory failure in severe poisoning
4. Gastrointestinal System:
Decreased bowel sounds (ileus)
Dry mouth, difficulty in swallowing
5. Eyes:
Mydriasis (dilated pupils)
Loss of accommodation (blurred vision)
6. Skin:
Hot, dry, flushed (anhidrosis)</t>
  </si>
  <si>
    <t>(Etiology / Causes)
Improper antenatal care
Suppression of natural urges
Excessive sexual activity during pregnancy
Injury or trauma to pelvic region
Improper posture during pregnancy
Vata prakopa due to fasting, excessive walking, etc.
(Causes):
Āharaja nidāna: Guru, snigdha, ati-ruksha, ati-katu, tikta, kaṣāya āhāra
Vihārāja nidāna: Ati-vyāyāma, ati-upavāsa, chinta, śoka, bhaya, ratikṣaya
Doṣaja nidāna:
Vāta prakopa – Apāna vāta dushti
Kapha and pitta imbalance
Garbha-aśaya dushti (uterine pathology)
References:
Aṣṭāṅga Hṛdaya, Sūtrasthāna 11/25
Charaka Saṃhitā, Cikitsā Sthāna 30
Sushruta Saṃhitā, Sharīra Sthāna 2/4</t>
  </si>
  <si>
    <t>Abnormal fetal movements
Irregular or weak uterine contractions
Pain in lower abdomen and back before true labour begins
Feeling of obstruction in the pelvic region
Yoni kṛcchra (pain in vagina)
Katishūla (backache)
Kukshi śūla (lower abdominal pain)
Kṛsha, rukṣa deha
Anindrā (insomnia)
Harṣa or glāni before expected menses</t>
  </si>
  <si>
    <t>(Signs &amp; Symptoms)
Delay or obstruction in normal delivery
Severe pain during labour without descent of fetus
Stiffness in pelvic region
Dryness and fatigue
Distension and irregular uterine activity
In some cases – fetus not coming to proper position (malpresentation)
(Symptoms):
Artavanivṛtti – Absence of menstruation
Udara shūla, yoni vedanā
Gaurava, aruchi, mānasika avasāda
Kukshi stambha, vāta vṛddhi lakṣaṇa
Reference: Aṣṭāṅga Hṛdaya, Nidāna Sthāna 15/6</t>
  </si>
  <si>
    <t>VISESHA CHIKITSA (SPECIFIC TREATMENT)</t>
  </si>
  <si>
    <t>22/10/2025, 17:03 - +91 95446 87331: 🔺TREATMENT NO : 277</t>
  </si>
  <si>
    <t>(Etiology / Causes)
Intake of incompatible, unclean, or unpleasant food
Consumption of disliked food (Dwishta Ahara)
Excessive intake of heavy, sour, or pungent food
Psychological aversion to food or objects (due to hatred or disgust)
Manasika Nidana — strong emotional reactions (anger, fear, repulsion)
Reference:
* Charaka Samhita Chikitsa Sthana 20/11–14 (Chardi Chikitsa)
* Ashtanga Hridaya Uttarasthana 5/7–8 (Chardi Nidana)
(Etiology / Causes)
(Ref: Charaka Samhita Chikitsa Sthana 7, Sushruta Nidana Sthana 5)
Viruddhāhāra (incompatible food combinations)
Ati snigdha, guru, amla, lavana, kṣhāra sevana
Mithyāchāra (improper lifestyle)
Adhyashana (eating before digestion of previous food)
krodha, shoka, bhaya
Agnimāndya (low digestive fire)
Dūṣita rakta and tridoṣa vitiation, mainly Kapha–Pitta pradhāna</t>
  </si>
  <si>
    <t>Nausea
Loss of appetite
Aversion to food (Dwishta Ahara Dvesha)
Feeling of heaviness in stomach
Excess salivation
Restlessness
(Premonitory Symptoms)
Kandu (itching)
Daha (burning sensation)
Ruja (pain)
Vaivarnya (discoloration of skin)
Tvak rūkṣhatā (roughness of skin)
Snigdhata in some areas</t>
  </si>
  <si>
    <t>(Clinical Features)
Vomiting immediately after seeing or thinking of disliked food
Unpleasant smell or taste in vomitus
Psychological component — vomiting induced by thought, emotion, or sensory stimulus
Associated headache, burning, weakness
Ama-like features if due to undigested food
(Symptoms)
(Ref: Charaka Chikitsa 7/26–27; Sushruta Nidana 5/18)
Śveta–rakta varna mandala (white patches with reddish border, like a lotus)
Daha (burning sensation)
Rukṣhatā (roughness)
Kandu (itching)
Srava (discharge sometimes present)
Raga-mandala prachura (numerous circular patches)</t>
  </si>
  <si>
    <t>General appearance: Weakness, fatigue, pallor
Vital signs:
Pulse – may be rapid due to dehydration or anxiety
BP – may be low if vomiting is severe
Temperature – usually normal
Respiratory rate – normal or slightly raised due to discomfort
Hydration status: Dry tongue, sunken eyes, decreased skin turgor
Nutritional status: Often poor appetite during menstruation
Built and nourishment: May vary; moderate to poor in chronic cases
Skin: Presence of erythematous (reddish) patches with whitish scaly borders resembling lotus petals
Itching: Mild to moderate pruritus
Discoloration: Reddish or coppery with white scaling
Lesion distribution: Commonly seen over trunk, limbs, and back
Temperature: Usually normal
Pulse &amp; BP: Normal unless secondary infection or systemic disease present
Associated findings: Possible mild burning or dryness over affected skin</t>
  </si>
  <si>
    <t>1. Abdominal Examination:
Mild tenderness in lower abdomen (due to uterine contractions)
No hepatosplenomegaly
Bowel sounds normal or reduced (if dehydration severe)
2. Cardiovascular System:
Tachycardia due to electrolyte imbalance or anxiety
3. Respiratory System:
Usually normal
4. CNS:
Weakness, dizziness, nausea sensation
1. Integumentary system:
Circular, erythematous, or hypopigmented plaques with white scales
Borders are well-defined with central clearing sometimes
2. Lymphatic system:
Regional lymph node enlargement in chronic or infected cases
3. Nervous system:
Usually normal (helps differentiate from leprosy)
4. Other systems (CVS, RS, GIT, CNS):
No specific abnormalities unless associated systemic disease</t>
  </si>
  <si>
    <t>(निदानम्) – Etiology / Causes
Excessive Vāta prakopa due to:
Ati-vyāyāma (excessive exertion)
Ati-upavāsa (excess fasting)
Rukṣa, laghu, śīta, alpa āhāra
Injury to nerves or marmas (especially snāyu and majjā)
Dhātu kṣaya (especially māṃsa and majjā dhātu)
Vāta-anubandha after vāta-kaphaja rogas
01/11/2025, 10:40 - Dr sonu kailas k: 🌿 *Free Introductory Session – PRABHODHA* 🌿
Awaken Your Clinical Clarity
Session by:*
Dr. Saifudheen Gurukkal P*
BAMS, MS, PhD Scholar
Medical Director &amp; Senior Doctor, Ali Gurukkal’s Shafi Ayurveda
📅 *Date:* November 1, Saturday
🕢 *Time:* 7:30 PM IST
Click here to join👇‼️*</t>
  </si>
  <si>
    <t>🔸Excessive exposure to dust, smoke, wind, sunlight
🔸Improper eye care after injury or inflammation
🔸Suppression of natural urges (especially tears)
🔸Kapha-Pitta vitiation in the netra (eye) region
🔸Vega dharana and Abhishyandi ahara (heavy, oily foods)
🔸Doshic dominance:
🔸Kapha–Pitta
🔸Sthana: Netra (Shukla bhaga / Sandhi pradesha)
🔸Shiroshuddhi – Maintain cleanliness of head and sense organs
🔸Netra shuddhikara karma:
🔸Seka (eyewash),
🔸Āścyotana (eye drops),
🔸Anjana (collyrium)</t>
  </si>
  <si>
    <t>ENT Examination (local):
Nasal mucosa – congestion, erythema, swelling
Nasal discharge – serous or mucopurulent
Tenderness over paranasal sinuses (if sinus involvement)
Postnasal drip may be present
Throat: signs of pharyngitis or postnasal discharge
Ear: Eustachian tube involvement causing fullness or mild otitis media
Chest: auscultation for secondary respiratory tract involvement
INVESTIGATIONS
CBC: elevated WBC count (leukocytosis) in infection
ESR / CRP: increased in inflammation
Nasal swab / culture: for bacterial identification (if purulent discharge)
X-ray / CT Paranasal Sinuses: to rule out sinusitis
Allergy test: if allergic cause suspected
Nasal endoscopy: to assess mucosal inflammation and discharge source</t>
  </si>
  <si>
    <t>(Etiology / Causes)
Classically described Nidānas that lead to Pitta vitiation followed by Rakta involvement:
Pitta-prakopaka āhāra (amla, lavaṇa, kaṭu dravya)
Ati-madyapana
Ati-tiksna, uṣṇa, vidahi bhojana
Divaswapna after heavy food
Excess exposure to heat (ātapa, agni)
Krodha, śoka
Raktapitta-prakopaka nidāna
Previously untreated Pittaja Atisāra progressing to Rakta involvement
(Causes)
Ati-srama (overexertion)
Ati-tapa (exposure to heat/sun)
Vegadharana (suppression of natural urges)
Ratri-jagarana (night vigil)
Ativyāyāma (excess exercise)
Rūkṣa–kāṭu–tikṣṇa āhāra sevana
Kopa, śoka, bhaya (excess emotions)
Vata–pitta prakopa hetus
Abhighāta (trauma to head)</t>
  </si>
  <si>
    <t>(Premonitory Symptoms)
Daha (burning sensation)
Paka in guda
Trsna (excessive thirst)
Daha in udara
Hṛllāsa
Amla-udgara
Rāga in mala before visible blood appears
sira-guruta (heaviness of head)
Bhrama (giddiness)
Netra-āśru (watering eyes)
Śabda-asahishnutā (sound intolerance)
Uṣṇatā or śītata in śira
Mild dull aching before severe pain
Laghuta or ālasya</t>
  </si>
  <si>
    <t>(Clinical Features)
Raktayukta mala (blood-mixed stool)
Raktapravritti – bright red blood
Picchila sarakta mala
Uṣṇata in mala
Tīvra udarashūla
Tīvra dāha in sharira &amp; guda
Tṛṣṇā, klama
Manda jvara
Mala pravritti bahutvam (frequent stools)
Charaka Saṃhitā – Chikitsa Sthāna 19 (Atisāra Chikitsa)
Ashtanga Hṛdaya – Chikitsa Sthāna 8
Sushruta Saṃhitā – Uttara Tantra 40
Toda / Bheda / Tīvra Vedanā in head
Stabdha-śira (stiffness of head)
Netra-rūkṣatā, dāha
Kapala or lalaṭa vedanā
Nausea or vomiting (if pitta associated)
Sphurana (throbbing pain)
Kampa or giddiness (if vata predominant)
Tandra, ālasya</t>
  </si>
  <si>
    <t>General appearance:
Pallor, dehydration, fatigue, toxic look if infectious.
Vital signs:
Temperature – fever common in infections
Pulse – tachycardia in dehydration
Blood pressure – hypotension in severe dehydration
Respiratory rate – may increase due to acidosis
Hydration status:
Dry tongue, sunken eyes, reduced skin turgor
Body weight:
Possible acute reduction
Edema:
Rare but possible if protein loss is high
Vital signs:
Temperature
Pulse
Blood pressure
Respiratory rate
Level of distress
Hydration status
Pallor / icterus / cyanosis
Head &amp; scalp inspection:
Trauma, tenderness, infection signs
Eyes:
Redness, watering, vision changes
ENT:
Sinus tenderness, ear infection signs
Neck examination:
Neck stiffness
Lymphadenopathy</t>
  </si>
  <si>
    <t>a) Abdominal Examination
Inspection: Distension may be present
palpation :
Tenderness (especially left iliac fossa in colitis)
Guarding may occur
Percussion: Mild gaseous distension
Auscultation: Hyperactive bowel sounds
b) Cardiovascular System
Tachycardia from dehydration
Weak pulse
c) Respiratory System
Tachypnea due to metabolic acidosis
d) Central Nervous System
Irritability, drowsiness in severe dehydration
A. Neurological Examination
Cranial nerves assessment
Motor power, tone, reflexes
Sensory system
Gait
Fundoscopy for papilledema
Signs of meningeal irritation
B. Cardiovascular Examination
blood pressure changes
Carotid bruits
C. ENT / Sinus Examination
Frontal &amp; maxillary sinus tenderness
Rhinoscopy
D. Ophthalmological Examination
[Relevant systemic findings on examination]
Intraocular pressure evaluation
Extraocular movements
E. Gastrointestinal Examination
Dehydration signs
Abdominal pain (if headache associated with GI disturbances)</t>
  </si>
  <si>
    <t>VISESHA CHIKITSA (SPECIFIC MANAGEMENT)</t>
  </si>
  <si>
    <t>(Etiology / Causative factors)
(From Suśruta’s Karnaroga nidāna principles)
Vāta prakopaka nidāna
Ati vyāyāma
Rukṣa āhāra
Sheeta exposure
Excessive talking/shouting
Suppression of vāta-kara vegas
Kapha prakopaka nidāna
Snigdha-guru āhāra
Divāsvapna
Apathyāhāra causing srotorodha
Infection and local factors
Krimi dūṣaṇa (microbial contamination)
Abhighāta near karnamūla
Improper cleaning of ear
(Etiology)
Classically caused by factors aggravating Vāta suddenly:
Rukṣa, laghu, śīta āhāra
Ati-upavāsa
Vegadhāraṇa (especially vāta, vit, mūtra)
Ati-śrama, bhramaṇa
Bhaya, śoka, krodha
Rūkṣa-vyavāya
Abhighāta (trauma)
Vata prakopa caused by sudden depletion/derangement of prāṇa and udāna vāyu</t>
  </si>
  <si>
    <t>Mild pain around karnamūla
Stiffness/ tightness at jaw–ear junction
Heaviness of ear
Feeling of heat or warmth
Occasional itching
Mild difficulty in opening mouth (early sign)
Hṛd-drava / hṛd-aspanda
Bhrama (giddiness)
Gātra-saithilya (body looseness)
Daurbalya
Aṅga-graha
Śvāsa-kricchrata
Pratibhāsa bheda (visual disturbances)</t>
  </si>
  <si>
    <t>(Clinical features)
As per Suśruta’s description of Śotha:
Karnamūla sthāna śotha (visible swelling)
Śūla – Pain over the root of the ear
Dāha – Burning sensation (pitta-dominant)
Gaurava – Heaviness (kapha-dominant)
Ruk – Sharp pain (vāta-dominant)
Tenderness on palpation
Sometimes ear discharge when infection spreads
Pain aggravated by chewing, speaking
(Clinical Features)
Tīvra vātabheda in śira
Akasmāt patana (sudden falling / collapse) – key feature
Aṅgānaṁ saṅkoca &amp; prakampa (stiffening, tremors)
Hṛllāsa, mūrcchā
Vaktra–pādādi kampa
Daṇḍākāra śarīra sthiti (body becomes stiff like a stick)
Śvāsa-vaishamya
Indriya-vibhrama / Bhrānti
This is considered a severe Vāta-aparādha affecting prāṇa, udāna, vyāna vāyu.</t>
  </si>
  <si>
    <t>Vital signs
Temperature (looking for fever)
Pulse
Blood pressure
Respiratory rate
Oxygen saturation
General inspection
Facial asymmetry
Ear discharge smell/appearance
Skin changes (erythema, edema)
Lymph node swelling (especially pre-auricular &amp; post-auricular nodes)
Palpation
Tenderness over mastoid, tragus, and pre/post-auricular area
Fluctuance indicating abscess
Local warmth
Skin integrity
General appearance: Ill-looking, exhausted, distressed, irritable or unresponsive
Level of consciousness: Alert / drowsy / stuporous / unconscious
Posture and tone: Rigidity, hypotonia, abnormal posturing
Vital signs:
Temperature
Pulse rate (tachycardia / bradycardia)
Blood pressure (may be low in shock)
Respiratory rate and pattern (laboured / shallow / apnea)
Hydration status: Dry mucosa, poor skin turgor, sunken eyes
Pallor / cyanosis / icterus
Nutritional status</t>
  </si>
  <si>
    <t>A. Ear Examination (Oto-Endoscopic / Clinical)
External ear
Edema, cellulitis, redness
Pain on pulling pinna (sign of otitis externa)
Ear canal (External Auditory Canal)
Wax, debris, fungal spores
Edema or narrowing
Tympanic membrane
Bulging, perforation, congestion
Fluid level behind TM (otitis media)
Mastoid region
Tenderness, bogginess (mastoiditis)
B. Head &amp; Neck Examination
Palpation of lymph nodes (preauricular, postauricular, cervical)
Oral cavity &amp; dental inspection (dental infections may mimic ear root swelling)
Nasal cavity and throat to detect URI contributors
A. Central Nervous System
Higher mental functions
Cranial nerve examination
Motor system: tone, power, reflexes
Sensory system
Coordination
Signs of meningeal irritation (Kernig, Brudzinski)
Presence of seizures / convulsions / spasms
B. Respiratory System
Rate, rhythm
[Relevant systemic findings on examination]
Evidence of respiratory compromise
C. Cardiovascular System
Heart rate, rhythm
Heart sounds
Signs of shock
D. Gastrointestinal System
Abdominal tenderness
Bowel sounds
Hepatosplenomegaly
E. Musculoskeletal System
Muscle twitching, spasms
Rigidity or flaccidity</t>
  </si>
  <si>
    <t>A. Abdominal Examination
🔸Inspection:
Distension, visible peristalsis, skin changes.
🔸Palpation:
Local tenderness, guarding, rigidity (if peritonitis), mass.
🔸Percussion:
Tympany in gaseous distension.
🔸Auscultation:
↑ bowel sounds (early obstruction or gastroenteritis)
↓ bowel sounds (ileus).
B. Cardiovascular System
🔸Tachycardia due to pain / fever / dehydration.
C. Respiratory System
🔸Basal crepitations (possible dehydration-related).
D. Nervous System
🔸Sensorium changes → dehydration / systemic infection.
📌 LABORATORY INVESTIGATIONS
🔸Basic Blood Work
🔸CBC:
↑ TLC → infection
Hb → anemia
Platelets → infection related changes
🔸ESR / CRP:
Elevated in inflammation.
🔸Electrolytes:
Na⁺/K⁺ imbalance in dehydration or vomiting/diarrhea.
🔸LFT:
To rule out hepatic involvement.
🔸RFT:
Urea/creatinine elevation in dehydration.
🔸Stool Analysis
🔸Occult blood
🔸Routine microscopy (pus cells, RBCs, ova/cysts)
🔸Urine Routine
🔸To rule out UTI (mimics abdominal pain)
🔸Imaging
🔸Ultrasound Abdomen:
To detect inflammation, mass, fluid.
🔸X-ray Abdomen (erect):
🔸Gas patterns; obstruction signs.
🔸CT Abdomen (if needed):
For unclear diagnosis or complications</t>
  </si>
  <si>
    <t>*Cardiovascular System
Inspection
Precordial bulge
Visible apex beat displacement
Visible pulsations
Palpation
Apex beat: location, character (heaving / tapping / diffuse)
Thrills
Parasternal heave
Percussion
Cardiac borders (cardiomegaly)
Auscultation
Heart sounds (S1, S2 changes)
Added sounds: S3, S4
Murmurs: systolic/diastolic
Pericardial rub (pericarditis)
B. Respiratory System
Basal crepitations (CHF)
Reduced breath sounds (pleural effusion)
C. Abdomen
Hepatomegaly (congestive)
Ascites
Tender liver (right heart failure)
D. CNS
Confusion (low perfusion)
Syncope episodes
--*Blood Investigations
CBC – anemia, infection
ESR/CRP – inflammation
Lipid profile – dyslipidemia
Blood glucose / HbA1c
Liver &amp; Kidney function tests
Electrolytes – K⁺, Na⁺, Mg²⁺
Cardiac biomarkers
Troponin I/T – myocardial injury
CK-MB
BNP / NT-proBNP – heart failure marker
* Instrumental Tests
ECG – arrhythmias, MI changes, LVH, ischemia
Chest X-ray – cardiomegaly, pulmonary edema
Echocardiography – EF %, wall motion, valve defects, pericardial effusion
Stress test (TMT) – ischemia
Coronary angiography / CT angiography – CAD
Holter monitoring – arrhythmias
Cardiac MRI – myocarditis, cardiomyopathy</t>
  </si>
  <si>
    <t>SAMPRAPTHI (PATHOGENESIS)</t>
  </si>
  <si>
    <t>A. Local Examination (Scrotum &amp; Inguinal Region)
Inspection:
Size of swelling
Shape (oval/round)
Skin changes (redness, ulcers, thickening)
Position of testes
Visible veins
Cough impulse
Palpation:
Temperature
Tenderness
Consistency (soft/fluctuant/cystic/firm)
Reducibility
Transillumination test
Testis separately palpable or not
Surface &amp; margins
Presence of fluid
Auscultation:
Bowel sounds (suggestive of hernia)
B. Abdominal Examination
Organomegaly
Intra-abdominal masses
Hernial orifices
Lymph node enlargement
C. Other Systemic Examination
Cardiovascular system – routine
Respiratory system – associated infections
Nervous system – if pain radiates
Musculoskeletal – groin muscle strain
Blood Tests
CBC
ESR / CRP
Blood glucose
Renal function test (RFT)
Liver function test (LFT)
Urine Tests
Routine urine analysis
Urine culture (if infection suspected)
Imaging
Scrotal Ultrasound with Doppler (gold standard)
Detects hydrocele, varicocele, epididymo-orchitis, tumors, hernia
Ultrasound abdomen &amp; pelvis
X-ray abdomen (rarely)
CT/MRI (if malignancy suspected)
Special Tests
FNAC / fluid aspiration (for diagnostic hydrocele/tumor)
Tumor markers (if malignancy suspected)
AFP
β-hCG
LDH</t>
  </si>
  <si>
    <t>(Etiology)
(General Arbudam Nidana + Medo-dusana Nidana)
Madhura-amla-lavana ati-sevna
Guru, snigdha, sita ahara sevana
Ati-bhojana, avyayama, divasvapna
Kleda-vardhaka ahara
Medo-dhatu prakopa hetu
slesma-prakopa karaka hetu
avarana of Vata by Kapha–Meda
Bija-dosa / genetic vitiation (as per arbuda sthana)
Aghata / injury at site (Suśruta)
(Causes)
Ksaya of Pitta + Rakta
vata prakopa leading to romakosa ksaya
Kapha-Meda avarana of hair follicles
Ati-krodha, soka, manovyapad
Viruddhahara, dadhi-atisevana
Ushna–tiksna dravya atisevana
Ruksa-vyayama ati
Vegadharana (especially adhovata)</t>
  </si>
  <si>
    <t>(Premonitory Symptoms)
Asranta-sparsa sthana (site feels heavy or dull)
Sthira granthi-avatarana (small firm nodular feel)
Guru-gatrata
Manda-sula
Alpalpam kandu
Abhisyandi-laksana (kapha-medo dominance)
(Premonitory Symptoms)
Kandu (itching of scalp)
Suksma daha / ushnata
Kesha raga-viparyaya (change in colour or dullness)
Kesha mrdutva hani
Suksma ruksata or oiliness variation</t>
  </si>
  <si>
    <t>(Clinical Features)
(Arbudam laksanaa + Medo involvement signs)
Sthira, mahan, gambhira, acala mamsa-pinda (as per Suśruta)
Alpa-ruja / mild pain or no pain
Meda-dhatu vriddhi – snigdha, guru, mrdu sparsa
Kapha-praya laksana – śveta-pandu varna, sita sparsa
Slow-growing non-suppurative swelling
Manda-agni, alasya, sthoulya association
Sotha with kapha-medo predominance
(Clinical Features)
Patches of hair loss (distinct round/oval area)
Romakupa sunyata (empty follicles)
Kesha patana atyadhikam
Scalp may be smooth, syava, sveta or normal colour
Sometimes pitta prakopa signs: daha, raga
Sometimes kapha-meda avarana signs: snigdhata, kandu</t>
  </si>
  <si>
    <t>General appearance – built, nourishment, BMI
Vital signs – pulse, BP, temperature, respiratory rate
Pallor, icterus, cyanosis, clubbing, edema, lymphadenopathy
Skin examination – texture, pigmentation, any nodular swellings
Systemic survey for other masses or organomegaly
General appearance – patches of hair loss, emotional stress signs, nutritional status
Vital signs – Pulse, BP, Temperature, Respiratory rate (usually normal)
Skin/hair observation
Localised round/oval patches of non-scarring hair loss
“Exclamation mark hairs” at borders
Smooth, normal-coloured scalp skin
Nails – check for pitting, ridging (common in alopecia areata)</t>
  </si>
  <si>
    <t>A. Local/Regional Examination
Inspection
Location, number of swellings
Size, shape, surface, skin changes
Presence of ulceration / discoloration
Palpation
Consistency (soft/firm)
Mobility (mobile or fixed)
Tenderness
Temperature
Fluctuation / compressibility
Relation to underlying structures
Measurement – length, breadth, height
Transillumination test (if required)
Check neurovascular status around the swelling
Musculoskeletal system – associated functional limitation
Neurological system – nerve compression signs
Abdomen – hepatomegaly, retroperitoneal masses
Respiratory system – metastasis screening in suspected malignant cases
Although primarily dermatological, assess for  autoimmune/systemic conditions:
a. Dermatological exam
Inspect scalp, beard, eyebrows, eyelashes, body hair
Dermatoscopy/trichoscopy findings:
Black dots
Yellow dots
Exclamation mark hairs
Broken hairs
b. Endocrine system
Thyroid enlargement
[Relevant systemic findings on examination]
c. Musculoskeletal / Rheumatologic system
Joint swelling or tenderness (autoimmune association)
d. General systemic review
Fatigue, weight changes, skin dryness, anemia signs</t>
  </si>
  <si>
    <t>(Causes)
Abhighata (trauma to ear cartilage)
Ati-sitaa / ati-usna exposure
Jalakrida(water entry → infection)
Vega-dharana (suppressing sneezing/cough)
Krimi (infection)
Dhuma-rajah-sevana (dust/smoke exposure)
(Causes)
Direct contact with fire/flame
Hot liquids (ushna drava)
Hot metals (tapta loha)
Excessive heat exposure
Agantuja (external trauma by heat)</t>
  </si>
  <si>
    <t>(Premonitory symptoms)
Mild ear discomfort
Tenderness on touching pinna
Feeling of warmth or heaviness
Localised itching
Mild swelling beginning
Burning sensation (daha)
Mild redness (rakta varna)
Local pain (sula)
Tenderness (sparsha asahyata)</t>
  </si>
  <si>
    <t>(Symptoms)
sotha (swelling of pinna)
Raga (redness)
Daha (burning sensation)
Ruja (pain)
Stambha (stiffness of pinna)
Puya srava (in severe infection)
Karna-pali vikrti (deformity if chronic)
(Symptoms)
Blister formation (pidaka / sphota)
Severe burning pain
Black/charred area (krishna varṇa) in deeper burns
Oozing (srava)
Swelling (śotha)
Slough / necrosis in severe cases</t>
  </si>
  <si>
    <t>Vital signs: Temperature, pulse, BP, respiratory rate.
General appearance: Any distress, dehydration, anemia, cachexia.
Skin: Rashes, eczema, psoriasis.
Lymph nodes: Preauricular, postauricular, cervical lymphadenopathy.
Nutritional status.
Vital signs: Temperature, Pulse, Respiration, BP
Assessment for pain, dehydration, fatigue
Check for fever, chills (sign of infection)
Observe general appearance: paleness, sweating, distress
Nutritional status, hydration status</t>
  </si>
  <si>
    <t>A. ENT Examination (Focus)
Inspection
Redness, swelling, deformity of pinna
Scaling, crusting, vesicles, fissures
Discharge from external ear
Trauma marks, insect bite, cellulitis signs
Palpation
Tenderness over pinna, tragus, mastoid
Local temperature rise
Fluctuation (suggesting abscess)
Skin thickening
Otoscopy
External auditory canal condition
Wax, fungal debris, edema
Tympanic membrane appearance
Hearing Tests
Rinne test
Weber test
Pure tone audiometry (if hearing loss suspected)
B. Systemic
Neurological: Facial nerve function (if severe swelling).
Dermatological: Skin disorders spreading to ear.
Endocrine: Diabetes evaluation (risk of infections).
1. Local Examination of Burn Wound
Degree of burn (depth):
Superficial (1st degree)
-Partial thickness (2nd degree)
Full thickness (3rd degree)
Extent of burn – TBSA % (Rule of 9s / Lund-Browder chart)
Color: red, pale, charred
Presence of blisters, slough, eschar
Check capillary refill, sensation, bleeding
Signs of infection: pus, foul smell, increased pain
2. Respiratory System
Look for inhalation injury:
Soot in nostrils
Hoarseness
Breathing difficulty
3. Cardiovascular System
Tachycardia (common in burns), hypotension (severe burns)
4. Renal System
Monitor urine output for dehydration or shock</t>
  </si>
  <si>
    <t>(Etiology)
Ati-maithuna (excessive sexual activity)
Ruksa, usna, katu, amla ahara sevana
Vega-dharana (suppression of natural urges)
Yoniksata (trauma to genital tract)
Prasava-pida(childbirth injury)
Dosa prakopa – mainly Pitta &amp; Rakta, sometimes Vāta-Kapha
Abhighata (local injury)
(Etiological factors)
Ati-ruksa, ati-usna, ati-katu, ati-tikta ahara
Vata-prakopaka vihara (ati-vyayama, ratrijagarana)
Vega-dharana (especially artava &amp; garbha vega)
Abhighata to yoni / garbhasaya
Dosa dusti during rtukala
Purvajanma krta papa (classical reference)</t>
  </si>
  <si>
    <t>(Prodromal features)
Yoni vedana(mild pain in vagina)
Yoni daha (burning sensation)
Gaurava (heaviness)
sopha abhasa (slight swelling)
Sparsasahatva (tenderness)
(Prodromal symptoms)
Yoni ruksata
Alpa vedana in yoni
Irregular artava pravrtti
Daurbalya
Manda garbhasaya spandana</t>
  </si>
  <si>
    <t>(Clinical features)
Tīvra sula (severe pain)
Yoni sotha (marked swelling)
Daha, paka (burning &amp; suppuration)
Raga (redness)
Srava – puyavat or rakta-miśrita
Jvara (fever) in pakva avastha
Sthaniya granthi-rupaa sotha (abscess formation)
(Clinical features)
Garbha nasa repeatedly (Putra nasa)
Early abortion / recurrent miscarriage
Yoni sula
Ruksa, alpa, visama artava
Garbha dharana asakthi
Vata-pradhana laksana</t>
  </si>
  <si>
    <t>Abdomen
Lower abdominal tenderness
Guarding / rigidity (if spread of infection)
Pelvic mass (if deep abscess)
Local (Pelvic) Examination
Inspection of vulva: swelling, redness, edema
Palpation: tenderness, fluctuation
Vaginal examination: painful mass, induration
Discharge: purulent / foul-smelling
Speculum examination (if tolerable)
Other Systems
Respiratory system – normal / septic changes
Cardiovascular system – tachycardia (infection)
Central nervous system – sensorium (sepsis)
a) Abdominal Examination
Suprapubic tenderness
Pelvic mass
Abdominal obesity (metabolic syndrome)
b) Pelvic Examination
Per speculum
Vaginal mucosa: dryness, pallor
Cervical discharge or infection
Bimanual examination
Uterine size and position
Adnexal tenderness or mass
Ovarian enlargement or cystic feel
c) Breast Examination
Galactorrhea (hyperprolactinemia)
[Relevant systemic findings on examination]
d) Thyroid Examination
Goiter or signs of hypo/hyperthyroidism</t>
  </si>
  <si>
    <t>(Clinical features)
Smrti–nasa (loss of memory)
Grahana–dourbalya (poor retention)
Buddhi–manda
Sanjna–bhrama
Mano–vikara
Indriya–asamarthya
Reference:
— Ca Sam , Sutrasthana 1
🛑GENERAL  EXAMINATION
Level of consciousness
Orientation (time, place, person)
Attention span
Behaviour and mood
Speech and comprehension
Nutritional status
Vital signs (pulse, BP, temperature, RR)
Gait and posture
🛑 SYSTEMIC  EXAMINATION
A. Central Nervous System (CNS)
Higher mental functions (memory – immediate, recent, remote)
Mini Mental Status Examination (MMSE) / MoCA
Cranial nerve examination
Motor system (tone, power, reflexes)
Sensory system
Coordination tests
B. Cardiovascular System
Blood pressure (risk of vascular causes)
Heart sounds, murmurs
C. Respiratory System
Signs of hypoxia or chronic lung disease
D. Gastrointestinal System
Liver disease signs (hepatic encephalopathy)
E. Endocrine System
Signs of thyroid dysfunction,
🛑LABORATORY  INVESTIGATIONS
Basic Investigations
Complete Blood Count (CBC)
ESR / CRP
Random Blood Sugar / *Fasting Blood Sugar
HbA1c
Biochemical Tests
Liver Function Tests
Renal Function Tests
Serum Electrolytes
Thyroid Function Tests (T3, T4, TSH)
Serum Vitamin B12
Serum Folate
Imaging
CT Brain
MRI Brain
Special Tests (if indicated)
EEG
CSF analysis
Neuropsychological assessment</t>
  </si>
  <si>
    <t>LABORATORY INVESTIGATIONS</t>
  </si>
  <si>
    <t>Central Nervous System (CNS)
Higher mental functions
Cranial nerve examination
Motor system (tone, power, reflexes)
Sensory system
Cerebellar signs
Gait assessment
Cardiovascular System
Heart rate and rhythm
Blood pressure
Evidence of vascular insufficiency
Respiratory System
Oxygenation status
Signs of chronic hypoxia
Gastrointestinal System
Signs of hepatic dysfunction
Nutritional deficiencies
Endocrine System
Thyroid enlargement or signs of hormonal imbalance
Complete Blood Count (CBC)
Blood glucose (Fasting / Post-prandial)
Serum electrolytes
Liver function tests
Renal function tests
Thyroid function tests
Vitamin B12 and folate levels
Serum ammonia (if indicated)
Lipid profile
Special Investigations
Electroencephalogram (EEG)
Magnetic Resonance Imaging (MRI) brain
Computed Tomography (CT) brain
Neuropsychological assessment
🎯</t>
  </si>
  <si>
    <t>(Etiology)
Viruddhahara
🔸Ati-snigdha, ati-guru ahara
🔸Dadhi, matsya, lavana rasa sevana
🔸Navanna sevana
🔸Dugdha with lavana/āmla padartha
🔸Diva-svapna
🔸Ati-sita sevana
🔸Ati-vyayama / avyayama
🔸Vega-dharana
🔸Manasika nidhanam
🔸Cinta
🔸Bhaya
🔸Soka
🔸Reference:
— Caraka Samhitha Nidanasthanam 5
🔸Vata–Kapha prakopa →
🔸Dosa sancaya in tvak, rakta, mamsa, lasika→
Srotorodha →
🔸Ruksata, slesma-sanga →
Sodhana cikitsa (as per dosa)
🔸Raktaprasadana
🔸Dosa-samana
🔸Bahya cikitsa (lepa, abhyanga)
🔸Reference:
— Caraka Samhita Cikitsthana 7</t>
  </si>
  <si>
    <t>(Clinical features)
🔸Specific features of Eka Kustha
🔸Asvedanam – absence of sweating
🔸Mahavastu – large area involvement
🔸Matsyasakalopama – fish-scale–like lesions
Syava / Aruna varna
🔸Ruksaa, khara sparsa
Alpa kandu
🔸Reference:
“Asvedanam mahavastu matsyasakalopamam |
Ekakusthamtu vataasleshmabhayam sambhavam”
— Caraka Samhita, Cikitsasthana 7/21
🔸Manifestation of Eka Kusthaa</t>
  </si>
  <si>
    <t>1. Skin Examination (Important)
🔸Site: Scalp, extensor surfaces, trunk, nails
🔸Lesion type: Well-defined erythematous plaques
🔸Scaling: Silvery white scales
🔸Distribution: Symmetrical
🔸Surface: Dry, rough
Auspitz sign: Positive
🔸Koebner phenomenon: Present
🔸Nail changes:
🔸Pitting
🔸Onycholysis
🔸Subungual hyperkeratosis
2. Respiratory System
🔸Chest shape and movements – normal
🔸Breath sounds – vesicular
3. Cardiovascular System
🔸Heart sounds – normal
No murmurs
4. Gastrointestinal System
🔸Abdomen soft, non-tender
No hepatosplenomegaly
5. Nervous System
🔸Conscious, oriented
No focal neurological deficit
6. Musculoskeletal System (if indicated)
🔸Joint pain, stiffness (suggests psoriatic arthritis)
🔸Complete Blood Count (CBC)
🔸ESR
🔸CRP
🔸Liver Function Test (LFT)
🔸Renal Function Test (RFT)
🔸Blood sugar (FBS / PPBS / HbA1c)
🔸Serum uric acid
🔸Lipid profile
🔸Skin biopsy (confirmatory):
🔸Hyperkeratosis
🔸Parakeratosis
🔸Acanthosis
🔸Munro micro-abscess
🔸RA factor – to rule out rheumatoid arthritis
🔸X-ray joints – if arthritis suspected
🎯</t>
  </si>
  <si>
    <t>DIFFERENTIAL DIAGNOSIS</t>
  </si>
  <si>
    <t>a) Cardiovascular System
Tachycardia
Flow murmur (anemia-related)
b) Respiratory System
Air entry bilaterally
Signs of breathlessness (severe anemia)
c) Gastrointestinal System
Hepatomegaly
Splenomegaly
d) Nervous System
Consciousness
Reflexes (to rule out systemic illness)
e) Endocrine System
Thyroid examination
Signs of PCOS
Cushingoid features
f) Local Gynecological Examination
Per-abdominal examination
Per-speculum examination
Per-vaginal examination
Hematological
Complete blood count (CBC)
Hemoglobin percentage
Peripheral smear
Platelet count
ESR
Hormonal
TSH
Prolactin
FSH
LH
Estrogen
Progesterone
Coagulation Profile
Bleeding time
Clotting time
PT / INR
aPTT
Pregnancy-related
Urine pregnancy test (UPT)
Serum β-hCG
Imaging &amp; Procedures
Ultrasonography (pelvic)
Transvaginal ultrasound
Endometrial thickness assessment
Endometrial biopsy
Pap smear
🎯</t>
  </si>
  <si>
    <t>1. Cardiovascular System
Heart sounds (S1, S2)
Presence of murmurs
Pulse character
2. Respiratory System
Chest movements
Breath sounds
Added sounds (crepitations, wheeze)
3. Gastrointestinal System
Abdominal inspection
Palpation for tenderness
Hepatosplenomegaly
4. Central Nervous System
Consciousness
Orientation
Motor and sensory functions
Site and number of *swellings
Size and shape
Skin color (redness)
Local rise of temperature
Tenderness
Fluctuation
Induration
Discharge (pus)
Surrounding tissue involvement
Complete blood count
Total leukocyte count
Differential leukocyte count
Erythrocyte sedimentation rate
C-reactive protein
Blood sugar levels
Pus culture and sensitivity
Blood culture (if systemic infection suspected)
Urine routine examination
📌</t>
  </si>
  <si>
    <t>Cardiovascular System
Heart sounds (S1, S2)
Murmurs (late syphilis – aortitis)
Respiratory System
Chest expansion
Breath sounds
Gastrointestinal System
Hepatomegaly
Splenomegaly
Nervous System
Cranial nerve examination
Sensory and motor system
Reflexes
Signs of neurosyphilis (if suspected)
Genitourinary System
Genital ulcer characteristics (site, size, margin, base, discharge)
Penile/vulval lesions
Urethral discharge
Inguinal lymph nodes (painful / painless, matted / discrete)
a) Routine Investigations
Complete blood count (CBC)
ESR
C-reactive protein (CRP)
Blood sugar
Liver function tests
Renal function tests
b) Specific Investigations for STI
VDRL / RPR test
TPHA / FTA-ABS
Dark-field microscopy (if active chancre present)
HIV testing
HBsAg
Anti-HCV
Urine routine examination
Gram stain of ulcer discharge
Culture and sensitivity (if secondary infection suspected)
📌</t>
  </si>
  <si>
    <t>(Etiological Factors)
Ati-maithuna (excessive sexual intercourse)
Asatmyaahara sevana
Abhighata (trauma to genital region)
Vega-dharana (suppression of natural urges)
Mithya vihara (improper sexual practices)
Dushta ahara causing Tridosa prakopa
saucha abhava (poor genital hygiene)
Reference:
Sushruta Samhitha Nidanasthana 13
Charaka Samhitha Chi 30
(Etiology)
Dosa–prakopaka ahara (guru, snigdha, abhishyandi ahara)
Ati-maithuna
Abhighata (trauma to vrsanaa)
Vegavarodha
Bija-dosa
Chronic sopha / granthi in vrsna region
Reference:
“अर्बुदं दोषसंमूर्छितं…” – Susruta Samhita, Nidanasthāna 11</t>
  </si>
  <si>
    <t>(Prodromal Symptoms)
Guhya kandu (itching in genital region)
Alpa vedana (mild pain)
Daha (burning sensation)
Sveda atipravrtti (excess sweating)
Raga (redness)
Gaurava (heaviness)
Reference:
Sushruta Sam, Nid 13
(Prodromal Symptoms)
Alpa sotha in vrsna
Gurutva (heaviness)
Manda vedana
Sthanika stabdhata
Reference:
Susruta Sam, Nid 11</t>
  </si>
  <si>
    <t>(Clinical Features)
sulaa / Vedana in guhya desa
Kandu (itching)
Daha (burning)
Srava (discharge)
sotha (swelling)
Vrana / Pidaka(ulcers, eruptions)
Tvak vaivarnya (discoloration)
Mamsa vriddhi or ksaya
Reference:
Sushruta Samhitha, Nidānasthāna 13
BP, Madhyama Khanda
(Clinical Features)
Mamsa-granthi sadrsa sopha in vrsna
Mahat, sthira, manda vedana
Alpa vedana or nirvedana
Tvak varna parivartana (in chronic stage)
Anunnata / acala sopha
Reference:
“महान् स्थिरो मन्दवेदनः…” – Susruta Samhitha, Nidnasthāna 11</t>
  </si>
  <si>
    <t>Built and nourishment
Pallor
Icterus
Cyanosis
Clubbing
Lymphadenopathy (inguinal)
Edema
Vital signs (temperature, pulse, blood pressure, respiratory rate)
Signs of anemia or systemic infection
Nutritional status
General condition of the patient
Vital signs (pulse, BP, temperature, respiratory rate)
Pallor
Icterus
Lymphadenopathy (inguinal, para-aortic, supraclavicular)
Edema
Body weight loss / cachexia</t>
  </si>
  <si>
    <t>A. Local (Genitourinary) Examination
Inspection of external genitalia
Skin lesions (ulcer, vesicle, papule, wart, plaque)
Discharge (color, odor, consistency)
Erythema, edema, fissures
Tenderness
Ulcer characteristics (painful/painless, indurated/non-indurated)
Palpation of testes, epididymis, spermatic cord (in males)
Vaginal examination (in females, if indicated)
Inguinal lymph nodes (size, tenderness, matting)
B. Abdominal Examination
Suprapubic tenderness
Bladder distension
Organomegaly
C. Other Systemic Examination
Cardiovascular system
Respiratory system
Central nervous system
Skin and mucous membranes (systemic STDs, autoimmune disease signs)
Routine Investigations
Complete blood count (CBC)
ESR / CRP
Random blood sugar / HbA1c
Urine routine and microscopy
Microbiological Tests
Gram stain of genital discharge
KOH mount
Wet mount microscopy
Culture and sensitivity (bacterial / fungal)
PCR for sexually transmitted infections
Serological Tests
VDRL / RPR
TPHA
HIV I &amp; II
HBsAg
Anti-HCV
Specific Tests (as indicated)
HSV PCR
Chlamydia NAAT
Gonorrhea NAAT
Biopsy of lesion
FNAC of lymph node
Pap smear (females)
🎯
a) Local Examination (Scrotum &amp; Testes)
Inspection:
Scrotal swelling (unilateral / bilateral)
Skin changes (redness, ulceration, dilated veins)
&amp;Palpation:
Size, shape, consistency of testis
Tenderness or painless mass
Testicular position
Ability to get above the swelling
Fluctuation
Transillumination test
Cord examination
Inguinal lymph nodes
b) Abdominal Examination
Abdominal mass
Hepatomegaly
Para-aortic lymph nodes
c) Respiratory System
Signs of pleural effusion
Lung metastasis
d) Cardiovascular System
General assessment (for fitness for surgery/chemotherapy)</t>
  </si>
  <si>
    <t>SAMANYA. CHIKITSA (GENERAL TREATMENT)</t>
  </si>
  <si>
    <t>LOCAL EXAMINATIONS (SCROTUM &amp; TESTES)</t>
  </si>
  <si>
    <t>Abdominal Examination
Inguinal hernia
Abdominal masses
Renal angle tenderness
Genitourinary System
Penis
Epididymis
Vas deferens
Prostate (if indicated)
Cardiovascular System
Varicosities
Signs of venous congestion
Neurological Examination
Referred pain
Lumbosacral nerve involvement
Blood Investigations
Complete blood count
ESR
C-reactive protein
Blood sugar levels
Urine Examination
Routine urine analysis
Urine culture and sensitivity
Semen Analysis (if infertility suspected)
🎯Imaging Studies
Scrotal ultrasonography
Color Doppler ultrasound
CT abdomen (if referred *pathology suspected)
MRI pelvis (rare cases)
🎯</t>
  </si>
  <si>
    <t>(Etiology)
Ati-usna, katu, amla, lavana ahara sevana
Ati-madya sevana
Ati-atapa sevana (excess sun exposure)
Pittaprakopaka
ahara–vihara
Vega dharana
Raktadusti
Reference:
Sus.Sam, Uttara Tantra – Ostha Roga
(Etiology)
Kapha–Pitta prakopa
Ati-sevana of:
Guru, Snigdha ahara
Ati-lavana, Ati-amla rasa
Ati-svedana
Rakta dusti
Sahaja (congenital) cause in some cases
Classical reference:
Susruta Saṁhita Nidana Sthāna 13 (Ksudra Roga Nidana)</t>
  </si>
  <si>
    <t>(Prodromal Symptoms)
Rukshata of ostha
Ksudra daha
Vaivarnya (slight discoloration)
Tanutva / sphuṭana tendency
(Prodromal symptoms)
Usually avyakta (not clearly described)
Mild:
Tvak vaivarnya
Slight manda kandu or daha (occasionally)</t>
  </si>
  <si>
    <t>(Clinical Features)
Daha (burning sensation) of lips
Raga (redness)
Suskata (dryness)
Sphutana / cracks
Sparsahatva (tenderness)
Reference:
Astanga Hrdaya, Uttara Tantra – Mukharoga
(Clinical features)
Tila sadrrsa varma (black/brown like sesame seed)
Chira sthayi (permanent / non-progressive)
Unnata or sama with skin
Vedana rahita
Snigdha, sthira
Dosa dominance: Kapha–Pitta
Classical reference:
Susruta Samhita, Nidana Sthana 13</t>
  </si>
  <si>
    <t>General condition of patient
Vital signs (temperature, pulse, BP, respiratory rate)
Pallor
Icterus
Cyanosis
Clubbing
Dehydration
Nutritional status
Body mass index (BMI)
Vital signs: Temperature, pulse, blood pressure, respiratory rate
Nutritional status
Hydration status
Skin examination:
Localized blackish / dark pigmented lesion
Size, shape, surface, margins
Color uniformity or variation
Presence of hair over lesion
Any ulceration, bleeding, crusting
Regional lymph nodes: Enlargement, tenderness</t>
  </si>
  <si>
    <t>Oral &amp; Perioral Examination
Inspection of lips (erythema, dryness, fissures, scaling, pigmentation)
Presence of ulcers or vesicles
Crusting or bleeding
Angular involvement
Oral mucosa (erythema, ulcers, candidal plaques)
Tongue (glossitis, atrophy of papillae)
Teeth and gums
Systemic Examination
Gastrointestinal system
Skin and mucous membranes
Nervous system
Endocrine system
Cardiovascular system: *Normal / rule out systemic illness
Respiratory system: Normal
Abdominal examination: Normal
Central nervous system: Normal
Other systems: To rule out syndromic associations (if multiple lesions)</t>
  </si>
  <si>
    <t>SAMANYA CHIKITSA</t>
  </si>
  <si>
    <t>General condition of patient
Built and nourishment
Pallor
Icterus
Cyanosis
Clubbing
Edema
Lymphadenopathy
Dehydration
Vital signs (pulse, BP, temperature, respiratory rate)
a) Cardiovascular System
Heart sounds (S1, S2)
Murmurs
Rhythm
b) Respiratory System
Chest movement
Breath sounds
Added sounds
c) Abdomen
Inspection for distension or scars
Palpation for tenderness or mass
Percussion
Auscultation
d) Nervous System
Consciousness
Sensory and motor examination
Reflexes (if indicated)
e) Local Per-Anal Examination
Inspection of perianal region
External opening(s)
Discharge (pus, fecal matter)
Induration
Digital rectal examination
Proctoscopy (if required)</t>
  </si>
  <si>
    <t>Cardiovascular system: Normal
Respiratory system: Normal
Gastrointestinal system: Normal
Central nervous system: Normal
Local examination (important):
Localized swelling
Redness
Heat
Tenderness
Fluctuation (in suppurative stage)
Pus discharge (if ruptured)
Complete Blood Count (CBC):
Leukocytosis
Neutrophilia
ESR: Increased
CRP: Increased
Blood sugar levels:
To rule out diabetes mellitus
Pus culture &amp; sensitivity:
To identify organism and antibiotic sensitivity
Blood culture:
In cases with fever / septic features
🎯</t>
  </si>
  <si>
    <t>(Etiological factors)
Ati-vyayama (excessive exercise)
Ati-vyavaya
Bhara-vahana (carrying heavy weight)
Abhighata (trauma to joints / ligaments)
ruksa, sita, laghu ahara
Vegadharana
Dhatu-ksaya
Marmabhighata involving snayu
Reference:
Sus.sam, Nidana Sthana 1
Caraka , Nid Sthana 1
(Etiological Factors)
Vata prakopa ahara–vihara
Ruksha, laghu, sheeta ahara
Ati vyayama
Vega dharana
Kshata / abhighata to twak
Raktadushti
(Etiological Factors)
Ati Ruksa,sita, Laghu Ahara
Alpa Bhojana / Upavasa
Ati Vyayama
Vega Dharana
Ati Chinta, Bhaya
Ratrii Jagarana
Abhighata (Trauma)
Raktaksaya
Ref: Ch. Chi. 28 (Vata Prakopa Hetu)</t>
  </si>
  <si>
    <t>Mild sandhi-ruja
Stambha (early stiffness)
Gaurava around joints
Kriya-asahatva (difficulty in movement)
Reference:
Caraka, Nid 1
(Prodromal Symptoms)
Twak kathinyata (hardness)
Alpa shoola
Sparsha asahishnuta
Sookshma granthi utpatti
(Prodromal Symptoms)
Sukshma Toda (mild pricking pain)
Gatra Stambha
Sparsa Asahyata
sita Priyata
Alpa Sphurana
* Ref: Vatavyadhi Purvarupa – A.Hr. Nidāna 15</t>
  </si>
  <si>
    <t>(Clinical features)
Tīvra sula localized to snayu
Stambha (marked stiffness)
aksepa (spasm / restricted extension)
Saṅkoca of snayu
Sandhi-chalanasamarthya
Krcchra-prasarana-akuncana
Reference:
Suśruta Sam.nid 1
Ah.nid15
Twakotthita kathina vrutta granthi
Keelakavat unnata (nail-like projection)
Ruksha
Shyava / krishna varna
Alpashoola or vedana
Ekaka or aneka sankhya
(Clinical Features)
Sira Saṅkocha (vascular constriction)
Toda (pricking pain)
Stambha (stiffness)
Ruk (pain)
Spandana Hani
Sula
syava / Vivarna Twak (in chronic cases)
Sparsa Hani (reduced sensation)
Ref: Su. Nidana 1 (Siragata Vata Laksana)</t>
  </si>
  <si>
    <t>Build and nourishment (often lean or muscle wasting)
Gait abnormalities (antalgic gait, stiffness)
Posture abnormalities
Pain behavior during movement
Swelling over tendons/ligaments
Visible muscle wasting
Restricted movements
Tenderness on palpation of tendons
Local rise of temperature (occasionally)
Deformity (chronic cases)
General condition – Well-nourished / cachectic
Vital signs – Temperature, pulse, *BP (usually normal)
Skin examination (general)
Dryness of skin
Presence of localized or generalized papular / nodular lesions
Color: skin-colored / hyperpigmented
Surface: rough, horny, keratinized
Lymph nodes – Usually not enlarged
Signs of systemic illness – Usually absent
Build and nourishment
Posture and gait
Pallor / cyanosis
Edema (localized / generalized)
Skin temperature (cold extremities)
Visible dilated or collapsed veins
Signs of dehydration
Blood pressure (both limbs if needed)
Pulse volume and symmetry</t>
  </si>
  <si>
    <t>Musculoskeletal System
Localized pain over tendons/ligaments
Stiffness, especially after rest
Reduced range of motion
Pain on resisted movements
Crepitus (occasionally)
Tendon thickening or nodularity
Neurological System
Usually normal higher functions
Normal reflexes (unless nerve entrapment)
Pain aggravated by movement rather than nerve stretch
Muscle power may be reduced due to pain
Other Systems
Cardiovascular system – Normal
Respiratory system – Normal
Abdomen – Normal
Complete Blood Count (CBC)
ESR
C-Reactive Protein (CRP)
Rheumatoid Factor (RF)
Anti-CCP antibodies
Serum Uric Acid
Blood Sugar Levels
Vitamin D levels
(Usually normal in pure degenerative tendinopathies)
🔸Imaging Investigations
X-ray (to rule out bony pathology)
Ultrasonography (tendon thickening, tears, inflammation)
MRI (gold standard for tendon/ligament pathology)
Doppler ultrasound (for neovascularization in chronic tendinopathy)
📌
a) Integumentary System (Main)
Multiple or solitary firm papules / nodules
Hyperkeratosis
Non-oozing, non-ulcerative lesions
Minimal or absent tenderness
Usually non-inflammatory
b) Other Systems (to rule out systemic causes)
Respiratory system – Normal
Cardiovascular system – Normal
Gastrointestinal system – Normal
Central nervous system – Normal
A. Cardiovascular System
Peripheral pulse rate, rhythm, volume
Pulse asymmetry
Capillary refill time
Presence of bruit
Blood pressure variation
Signs of peripheral ischemia
B. Nervous System
Sensory deficits
Paresthesia
Motor weakness
Reflex changes
Autonomic signs (sweating abnormalities, color change)
C. Musculoskeletal System
Limb pain on exertion
Muscle wasting
Joint stiffness
Range of movement
D. Integumentary System
Skin discoloration (pallor, bluish tinge)
Trophic changes
Hair loss on limbs
Nail changes</t>
  </si>
  <si>
    <t>(Causes):
Common causes:
Ati vata sevanam (excessive exposure to dry/cold wind)
Vishama cheshta (irregular activities)
Ati sthanam (excess standing)
Paridaha (walking barefoot on hot surfaces)
Snana-atisevana (frequent bathing in cold water)
Use of harsh soaps or chemicals
Dhatukshaya or Rasa dhatu*dushti
(Reference:Ashtanga Hridaya, Nidana Sthana 14/3; Bhavaprakasha Kshudra Roga
(Etiology / Causes)
1. Ati vyayama (excessive physical exertion)
2. Ati maithuna (excessive sexual activity
3. Aharaja hetu – intake of lavana, amla, kshara, ushna, vidahi ahara
4. Krodha, shoka, bhaya (mental factors)
5. Garbhapata (abortion or miscarriage)
6. Garbhini apachara (improper care during pregnancy)
Leads to vitiation of Pitta and Rakta doshas, especially in Artavavaha srotas.</t>
  </si>
  <si>
    <t>Ruksha tvak (dryness of the skin of feet)
Kandu (itching)
Twak sphutana lakshana (minor fissures appearing)
Sparsha asaha (sensitivityto touch)
Sthanik ruk (local pain)
(Premonitory Symptoms)
1. Daurbalya (weakness)
2. Kanta daha (burning in throat)
3. Anga daha (burning sensation in body)
4. Bhrama (giddiness)
5. Murcha (fainting tendency)</t>
  </si>
  <si>
    <t>Sphutana pada tala (cracks on soles of feet)
Shoola (pain)
Raktasrava (bleeding in severe cases)
Rukshata(dryness)
Sputita tvak (fissuring of skin)*Difficulty in walking
In chronic cases: infection, pus discharge
(Reference:Bhavaprakasha,MadhyamaKhanda –Kshudra,Roga Adhyaya
(Symptoms)
1. Ati pravrutti of raja (excessive menstrual flow)
2. Rakta varna – bright red, thin, frothy blood
3. Daurbalya (general weakness)
4. Panduta (pallor)
5. Daha (burning sensation)
6. Bhrama, Murcha (dizziness, fainting)
7. Hridaya spandana (palpitation)</t>
  </si>
  <si>
    <t>Patient History:
Duration of cracks
Seasonalvariation (often worse in winter)
Any history of diabetes, thyroid disorders, or nutritional deficiency
Occupation (e.g.prolonged standing, barefoot walking)
Personal hygiene
Inspection:
Cracks in the heel region(superficial/deep)
[General clinical examination findings]
Possible bleeding or secondaryinfection
Palpation:
[General clinical examination findings]
Hard,thickened skin around cracks
Warmth (if infected)
General appearance: Pallor (due to anemia), fatigue, weakness.
Vital signs:
Pulse: may be tachycardic (due to anemia)
BP: may show postural hypotension
Temperature: usually normal
Body mass index (BMI): obesity or underweight may suggest hormonal imbalance
Skin &amp; nails: pallor, brittle nails, hair loss (anemia)
Thyroid examination: enlargement or nodules (thyroid dysfunction)</t>
  </si>
  <si>
    <t>To rule out underlying systemic diseases:
Skin &amp; Nails:
Look for psoriasis, eczema, or ichthyosis
Endocrine System:
Signs of hypothyroidism (dry skin, fatigue)
Signs of diabetes mellitus (peripheral neuropathy, dryness)
Nutrition Status:Signs of vitamin deficiencies (Vit A, E, C, B-complex, iron, zinc)
1. Abdominal examination:
Palpate for uterine enlargement (fibroid, adenomyosis)
Tenderness in pelvic region (infection, endometriosis)
2. Pelvic examination:
Cervix: erosion, polyp, infection
Uterus: size, position, mobility
Adnexa: tenderness, masses
3. Breast examination:
To assess hormonal imbalance signs (galactorrhea, fibrocystic changes)</t>
  </si>
  <si>
    <t>LAKANANI (SYMPTOMS)</t>
  </si>
  <si>
    <t>22/07/2025, 08:25 - Messages and calls are end-to-end encrypted. Only people in this chat can read, listen to, or share them. Learn more.</t>
  </si>
  <si>
    <t>20/07/2025, 13:34 - ~ Dvakaso created group "3️⃣Ayur case-studies"</t>
  </si>
  <si>
    <t>22/07/2025, 08:25 - You joined using this group's invite link</t>
  </si>
  <si>
    <t>22/07/2025, 21:12 - +91 95446 87331: 🔺CASE STUDY NO :138</t>
  </si>
  <si>
    <t>🔺PART NO :01</t>
  </si>
  <si>
    <t xml:space="preserve">🔺PALITHYAM </t>
  </si>
  <si>
    <t>🔺NIDANAM (Etiology)</t>
  </si>
  <si>
    <t>*Causes of Pālityam (as per Ayurvedic classics):</t>
  </si>
  <si>
    <t>*Pittaja prakṛti</t>
  </si>
  <si>
    <t>*Atisevana of ushna, amla,lavana rasa</t>
  </si>
  <si>
    <t>*Krodha, śoka, chintā, bhaya (mental stress)</t>
  </si>
  <si>
    <t>*Ahita āhāra-vihāra</t>
  </si>
  <si>
    <t>*Viruddhāhāra (incompatible food)</t>
  </si>
  <si>
    <t>*Atyucchraya of Pitta and Rakta</t>
  </si>
  <si>
    <t>Beeja*dosha (Hereditary factors)</t>
  </si>
  <si>
    <t>*Reference:Charaka Samhita – Chikitsa Sthana 7/24</t>
  </si>
  <si>
    <t>Ashtanga Hridaya – Uttara Tantra 24/8</t>
  </si>
  <si>
    <t>🔺PURVAROOPAM (Prodromal Symptoms)</t>
  </si>
  <si>
    <t>*Pālityam may not have distinct prodromal signs, but some*consider early signs like:</t>
  </si>
  <si>
    <t>*Loss of luster of hair</t>
  </si>
  <si>
    <t>*Dryness and brittleness of hair</t>
  </si>
  <si>
    <t>*Itching and burning of scalp</t>
  </si>
  <si>
    <t>🔺LAKSANAM (Symptoms)</t>
  </si>
  <si>
    <t>*Appearance of white or grey hair at an early age (before 30–35 years)</t>
  </si>
  <si>
    <t>*Gradual spread of grey hair over scalp, beard, and mustache</t>
  </si>
  <si>
    <t>*May occur with hair fall in someindividualsReference:</t>
  </si>
  <si>
    <t>🔺GENERAL EXAMINATION:</t>
  </si>
  <si>
    <t>*Age of onset: Important to determine if it is premature (before 20 years in Caucasians, before 25 years in Asians).</t>
  </si>
  <si>
    <t>*Family history: Check for genetic predisposition.</t>
  </si>
  <si>
    <t>*Dietary habits: Poor nutrition or vitamin deficiencies.</t>
  </si>
  <si>
    <t>*Stress levels: Mental stress is a known factor.</t>
  </si>
  <si>
    <t>*Lifestyle habits: Smoking, alcohol, irregular sleep.</t>
  </si>
  <si>
    <t>🔺 SYSTEMIC EXAMINATION:</t>
  </si>
  <si>
    <t>*Skin and hair: Observe for texture changes, hair thinning, dryness.</t>
  </si>
  <si>
    <t>*Nails and mucosa: May show signs of nutritional deficiency.</t>
  </si>
  <si>
    <t>*Thyroid gland: Palpation for goiter or thyroid nodules.</t>
  </si>
  <si>
    <t>*Neurological exam: Rule out underlying neurocutaneous disorders if any.</t>
  </si>
  <si>
    <t>*Signs of autoimmune disorders (e.g., vitiligo).</t>
  </si>
  <si>
    <t>🔺LABORATORY INVESTIGATIONS</t>
  </si>
  <si>
    <t xml:space="preserve"> </t>
  </si>
  <si>
    <t>*Complete Blood Count (CBC): Rule out anemia.</t>
  </si>
  <si>
    <t>*Serum Vitamin B12 and Folate: *Deficiency linked to premature greying.</t>
  </si>
  <si>
    <t>** Thyroid Profile (TSH, T3, T4): To detect hypothyroidism/hyperthyroidism.</t>
  </si>
  <si>
    <t>*Fasting Blood Glucose and HbA1c: To screen for  Ferritin: For iron deficiency</t>
  </si>
  <si>
    <t>*Autoimmune markers: ANA if autoimmune disorders are suspected.</t>
  </si>
  <si>
    <t>*Genetic testing (if strong familial history or syndromic features).</t>
  </si>
  <si>
    <t>🛑https://chat.whatsapp.com/DzXFNbDnzRhA39bhT8Op18?mode=ac_t</t>
  </si>
  <si>
    <t>22/07/2025, 21:15 - +91 95446 87331: 🔺CASE STUDY NO :138</t>
  </si>
  <si>
    <t>🔺PART NO :02</t>
  </si>
  <si>
    <t>🔺DIFFERENTIAL DIAGNOSIS</t>
  </si>
  <si>
    <t>*Premature Greying of Hair (Canities praecox)</t>
  </si>
  <si>
    <t>*Nutritional deficiencies (e.g., B12, iron, copper, zinc).</t>
  </si>
  <si>
    <t>*Autoimmune disorders (e.g., vitiligo, alopecia areata).</t>
  </si>
  <si>
    <t>*Thyroid disorders (e.g., hypothyroidism, hyperthyroidism)</t>
  </si>
  <si>
    <t>*Werner syndrome (premature aging).</t>
  </si>
  <si>
    <t>*Progeria (Hutchinson-Gilford syndrome) – in children.</t>
  </si>
  <si>
    <t>*Addison’s disease – may include pigmentation changes.</t>
  </si>
  <si>
    <t>*Pernicious anemia – linked with B12 deficiency.</t>
  </si>
  <si>
    <t>*Chronic stress-related telogen effluvium.</t>
  </si>
  <si>
    <t>*Atopy or allergic predisposition.</t>
  </si>
  <si>
    <t>🔺SAMPRAPTI (Pathogenesis)</t>
  </si>
  <si>
    <t>*Due to nidana sevana, there is aggravation of Pitta dosha along with vitiation of Rakta and Majjādhātu.</t>
  </si>
  <si>
    <t>*This affects keśa varṇa(hair color), leading to śveta(white) keśa.</t>
  </si>
  <si>
    <t>*Rakta + Pitta dushti leads to burning of black*pigment in the hair follicles.</t>
  </si>
  <si>
    <t>*SampraptiGhataka:</t>
  </si>
  <si>
    <t>*Dūṣya: Rakta, Majjā</t>
  </si>
  <si>
    <t>*Srotas:Romakūpa &amp; Rasavaha srotas</t>
  </si>
  <si>
    <t>*Adhisthāna: Keśa (hair follicles)</t>
  </si>
  <si>
    <t>*Roga marga: Bāhya</t>
  </si>
  <si>
    <t>🔺 SAMANYA CHIKITSA (General Treatment)</t>
  </si>
  <si>
    <t>*Internal Medications:</t>
  </si>
  <si>
    <t>*Triphala Churna – Rasāyana</t>
  </si>
  <si>
    <t>*Chyavanaprāśa – Rejuvenative</t>
  </si>
  <si>
    <t>*Bhringarājāsava</t>
  </si>
  <si>
    <t>*Drākṣādi Kvātha – Pittahara</t>
  </si>
  <si>
    <t>*Narasimha Rasāyana</t>
  </si>
  <si>
    <t>*External Applications:</t>
  </si>
  <si>
    <t>*Keshya Sneha (like Amalaki taila) for Abhyanga</t>
  </si>
  <si>
    <t>🔺UPASHAYA</t>
  </si>
  <si>
    <t xml:space="preserve"> (Pacifying Factors)</t>
  </si>
  <si>
    <t>*Intake of cooling, Pittahara foods</t>
  </si>
  <si>
    <t>*Regular use of rasāyana, keshya dravyas</t>
  </si>
  <si>
    <t>Stress reduction (mental upashaya)</t>
  </si>
  <si>
    <t>*Nasya with keshya drugs</t>
  </si>
  <si>
    <t>🔺ANUPASHAYA(Aggravating Factors)</t>
  </si>
  <si>
    <t>*Ushna, amla, lavanātmaka āhāra</t>
  </si>
  <si>
    <t>*Excessive anger, anxiety, sleeplessness</t>
  </si>
  <si>
    <t>*Smoking, alcohol, and spicy food</t>
  </si>
  <si>
    <t>*Exposure to excessive sun and heat</t>
  </si>
  <si>
    <t>🔺VISESHA CHIKITSA (Specific Line of Treatment)</t>
  </si>
  <si>
    <t>*Nasya Therapy:</t>
  </si>
  <si>
    <t>*"Keśa-shukra-mukha-nāsa-netra-karṇānām vṛddhikaraṃ nāsyaṃ"</t>
  </si>
  <si>
    <t>(Nasya nourishes the organs of head including hair)</t>
  </si>
  <si>
    <t>— Ashtanga Hridaya, Sutrasthana 20/36</t>
  </si>
  <si>
    <t>*Anu Taila, Bhringaraja Taila – for nasya</t>
  </si>
  <si>
    <t>*Done for 7 to 14 days regularly</t>
  </si>
  <si>
    <t>*Rasayana Therapy:</t>
  </si>
  <si>
    <t>*Narasimha Rasāyana, Chyavanaprāśa</t>
  </si>
  <si>
    <t>*Amalaki Rasāyana *Revitalizes Pitta and rakta</t>
  </si>
  <si>
    <t>*Shirobasti / Shiropichu:Using Bhringaraja taila, Nimba taila</t>
  </si>
  <si>
    <t>*Lepa (Hair Packs):Bhringaraja + Amalaki + Jatamansi churna in milk</t>
  </si>
  <si>
    <t>*Weekly application</t>
  </si>
  <si>
    <t>*Classical References Summary</t>
  </si>
  <si>
    <t>*Text</t>
  </si>
  <si>
    <t>Reference</t>
  </si>
  <si>
    <t>*Charaka Samhita</t>
  </si>
  <si>
    <t>Chikitsa Sthana 7/24</t>
  </si>
  <si>
    <t>Ashtanga Hridaya</t>
  </si>
  <si>
    <t>Uttara Tantra 24/8</t>
  </si>
  <si>
    <t>Sushruta Samhita</t>
  </si>
  <si>
    <t>Nidana Sthana 13/19</t>
  </si>
  <si>
    <t>Bhavaprakasha</t>
  </si>
  <si>
    <t>Kesharoga Chikitsa</t>
  </si>
  <si>
    <t>23/07/2025, 00:37 - +91 95446 87331: 🔺CASE STUDY NO :139</t>
  </si>
  <si>
    <t>🔺GUDA VIBRAMSHAM ( PERIANAL ABCESS)</t>
  </si>
  <si>
    <t>*Classical references (Su. Ni. 9, Ch. Ni. 10, Aru. Sa. Nida. 12):</t>
  </si>
  <si>
    <t>*Apathyasevana (improper diet and lifestyle)</t>
  </si>
  <si>
    <t>*Abhighata(trauma to the anal region)</t>
  </si>
  <si>
    <t>*Krimidosha (infestation by parasites)</t>
  </si>
  <si>
    <t>*Vegavidharana(suppression of natural urges)</t>
  </si>
  <si>
    <t>*Atisnigdha-Amla-Katu-Lavana Ahara</t>
  </si>
  <si>
    <t>*Ruksha Bhojana and Vyayama immediately after meals</t>
  </si>
  <si>
    <t>*Not specifically described for Guda</t>
  </si>
  <si>
    <t>*Vidradhi but general Vidradhi Purvaroopas apply:Mild pain around the anus</t>
  </si>
  <si>
    <t>Burning or itching sensation</t>
  </si>
  <si>
    <t>*Heaviness and discomfort in the perianal area</t>
  </si>
  <si>
    <t>*Malaise, low-gradefever</t>
  </si>
  <si>
    <t>🔺LAKSHANA (Clinical Features)</t>
  </si>
  <si>
    <t>*As per Sushruta Samhita, Nidanasthana 9/13-14 and Chakrapanicommentary:</t>
  </si>
  <si>
    <t>*Toda (pricking pain) and daha (burning)</t>
  </si>
  <si>
    <t>*Shotha (swelling) and kandu (itching)</t>
  </si>
  <si>
    <t>*Guda vedana (severe pain in anus)</t>
  </si>
  <si>
    <t>*Jwara (fever), mala sanga (constipation), mutrakrichra (painful urination)</t>
  </si>
  <si>
    <t>*If pus forms:Pidaka (boil), paka (suppuration), and srava(discharge)</t>
  </si>
  <si>
    <t>*In chronic cases, fistula may develop (Bhagandara)</t>
  </si>
  <si>
    <t>🔺GENERAL EXAMINATION</t>
  </si>
  <si>
    <t>*Vitals:Fever (often high-grade)</t>
  </si>
  <si>
    <t>*Tachycardia</t>
  </si>
  <si>
    <t>Mild hypotension (if septicemia present)</t>
  </si>
  <si>
    <t>*General Appearance:Patient may appear acutely ill, uncomfortable, or in pain.</t>
  </si>
  <si>
    <t>*Inability to sit due to pain.</t>
  </si>
  <si>
    <t>🔺SYSTEMIC EXAMINATION</t>
  </si>
  <si>
    <t>*Local perianal/rectal examination:Redness, swelling, and tendernessnear anus or rectum</t>
  </si>
  <si>
    <t>*Warmth and induration in the perianal area</t>
  </si>
  <si>
    <t>*Fluctuation test positive (if abscess has formed)</t>
  </si>
  <si>
    <t>*Possible pus discharge from opening (if ruptured)</t>
  </si>
  <si>
    <t>*Per Rectal Examination:</t>
  </si>
  <si>
    <t>*Tender swelling palpable in ischiorectal or intersphincteric space</t>
  </si>
  <si>
    <t>*Pain on digital rectalexam</t>
  </si>
  <si>
    <t>*May feel boggy mass or abscess cavity</t>
  </si>
  <si>
    <t>*CBC:</t>
  </si>
  <si>
    <t>Elevated WBC count(leukocytosis) with neutrophilia</t>
  </si>
  <si>
    <t>*CRP/ESR:</t>
  </si>
  <si>
    <t>Raised inflammatory markers</t>
  </si>
  <si>
    <t>*Blood sugarlevels:Important in diabetic patients – increased risk of abscess</t>
  </si>
  <si>
    <t>*Pus Culture and Sensitivity (if discharge is present):</t>
  </si>
  <si>
    <t>*To identify causative organism and antibiotic sensitivity</t>
  </si>
  <si>
    <t>*Radiological Investigations</t>
  </si>
  <si>
    <t>*Ultrasound (perianal or transrectal):To detect fluid collection/abscess</t>
  </si>
  <si>
    <t>*MRI Pelvis:Best imaging modality to define abscess cavity and extent (especially for deep-seated abscess or fistula)</t>
  </si>
  <si>
    <t>*CT scan (in complicated or deep abscess):</t>
  </si>
  <si>
    <t>*Useful in immunocompromised patients or atypical cases</t>
  </si>
  <si>
    <t>23/07/2025, 00:39 - +91 95446 87331: 🔺CASE STUDY NO :139</t>
  </si>
  <si>
    <t xml:space="preserve">🔺DIFFERENTIAL DIAGNOSIS </t>
  </si>
  <si>
    <t>*anal trauma</t>
  </si>
  <si>
    <t xml:space="preserve"> *anal fissure</t>
  </si>
  <si>
    <t xml:space="preserve"> *anal fistula *thrombosed externalhemorrhoid</t>
  </si>
  <si>
    <t xml:space="preserve"> *pilonidal cyst buttocks abscess cellulitis *Crohn's disease </t>
  </si>
  <si>
    <t>*ulcerative colitis</t>
  </si>
  <si>
    <t xml:space="preserve"> *malignancy proctitis </t>
  </si>
  <si>
    <t>*HIV/ AIDS other sexually transmitted diseases</t>
  </si>
  <si>
    <t xml:space="preserve"> *Bartholin's abscess</t>
  </si>
  <si>
    <t>*Doshas (especially Pitta and Rakta) vitiated due to causative factors</t>
  </si>
  <si>
    <t>*Accumulate in the GudaPradesha and lead to Shotha → Paka → Vidradhi</t>
  </si>
  <si>
    <t>*Involvement of Mamsa, Rakta, Medas dhatus</t>
  </si>
  <si>
    <t>*Srotorodha (obstruction of channels) and Dhatu paka (suppuration) occurs</t>
  </si>
  <si>
    <t>🔺SAMANYA CHIKITSA (General Line of Treatment)</t>
  </si>
  <si>
    <t>*As per Su. Chi. 17, Ashtanga Hridaya:</t>
  </si>
  <si>
    <t>*Shodhana (Purificatory):</t>
  </si>
  <si>
    <t>*Virechana with Trivrit lehya, Avipattikara churna</t>
  </si>
  <si>
    <t>*Basti karma (especially Niruha basti and Anuvasana basti)</t>
  </si>
  <si>
    <t>*Shamana (Palliative):Guduchi, Haridra, Nimba, Amalaki – anti-inflammatory and detoxifyingherbs</t>
  </si>
  <si>
    <t>*Kaishora Guggulu, Triphala Guggulu</t>
  </si>
  <si>
    <t>*Local Applications:</t>
  </si>
  <si>
    <t>*Lepa of Haridra + Nimba + Ghee</t>
  </si>
  <si>
    <t>*Seka (pouring medicated decoctions)</t>
  </si>
  <si>
    <t>*Pichu with Jatyadi taila</t>
  </si>
  <si>
    <t>🔺UPASHAYA (Palliatives/Relieving Factors)</t>
  </si>
  <si>
    <t>*Warm sitz bath</t>
  </si>
  <si>
    <t>*Application of Jatyadi taila or *Nirgundi taila</t>
  </si>
  <si>
    <t>*Use of easilydigestible, non-spicy food</t>
  </si>
  <si>
    <t>*Mild laxatives like Triphala</t>
  </si>
  <si>
    <t>*Sitting for prolonged hours</t>
  </si>
  <si>
    <t>*Spicy, oily, and junk food</t>
  </si>
  <si>
    <t>*Alcohol, smoking</t>
  </si>
  <si>
    <t>*Constipation, straining during defecation</t>
  </si>
  <si>
    <t>🔺VISHESHA CHIKITSA (Specific Treatment)</t>
  </si>
  <si>
    <t>*In Early Stage (Ama avastha):</t>
  </si>
  <si>
    <t>*Langhana, Deepana, Pachana</t>
  </si>
  <si>
    <t>*Use of Panchatikta kashaya, Guduchi churna, Nimba</t>
  </si>
  <si>
    <t>*In Suppurative Stage:Snehana + Swedana</t>
  </si>
  <si>
    <t>*Surgical drainage if abscess matures – described as Vidradhi Bheda karma</t>
  </si>
  <si>
    <t>*Classical method:Shastra karma followed by:Vrana ropana (wound healing)</t>
  </si>
  <si>
    <t>*Internal Medicines:</t>
  </si>
  <si>
    <t>Guggulu preparations (Kaishora, Triphala, Mahatiktaka Ghrta)</t>
  </si>
  <si>
    <t>*Arogyavardhini Vati, Chandraprabha Vati</t>
  </si>
  <si>
    <t>*For wound healing:Jatyadi Ghrita / Taila, Panchavalkala decoction</t>
  </si>
  <si>
    <t>*Classical References:Sushruta Samhita – Nidanastana, Chapter 9 (Vidradhi Nidanam)</t>
  </si>
  <si>
    <t>*Charaka Samhita – Chikitsa Sthana 12</t>
  </si>
  <si>
    <t>*Ashtanga Hridaya – Nidana &amp; Chikitsa Sthana</t>
  </si>
  <si>
    <t>*Bhavaprakasha – Madhyama Khanda</t>
  </si>
  <si>
    <t>23/07/2025, 23:42 - +91 95446 87331: 🔺CASE STUDY NO :140</t>
  </si>
  <si>
    <t>🔺 PART</t>
  </si>
  <si>
    <t>NO : 01</t>
  </si>
  <si>
    <t>🔺दान्त शैथिल्य (Dantha Shaithilya)Loosening of Teeth</t>
  </si>
  <si>
    <t>🔺निदानम् (Nidanam – Causes)</t>
  </si>
  <si>
    <t>*As per Ayurveda, Dantha Shaithilya is a result of vitiation of Kapha and Vata doshas, along with poor oral hygiene and dietary habits. Common Nidanas include:</t>
  </si>
  <si>
    <t>*Excess intake of ruksha (dry), katu (pungent), and tikshna (sharp)</t>
  </si>
  <si>
    <t>*substances</t>
  </si>
  <si>
    <t>*Frequent consumption of veryu hot or very cold foods</t>
  </si>
  <si>
    <t>*Bruxism (tooth grinding) or trauma to teeth</t>
  </si>
  <si>
    <t>*Neglect of danta*dhavana (tooth cleaning)</t>
  </si>
  <si>
    <t>**Suppression of natural urgeslike kshavathu*(sneezing), kasa (coughing)</t>
  </si>
  <si>
    <t>*Chronic gingival infections or Dantamula roga (periodontal disease)</t>
  </si>
  <si>
    <t>(Reference:Suśruta Saṃhitā – Chikitsāsthāna 24/6, Aṣṭāṅga Hṛdaya – Sūtrasthāna 22</t>
  </si>
  <si>
    <t>🔺पूर्वरूपम् (PURVARUPAM – Prodromal Symptoms)</t>
  </si>
  <si>
    <t>*Gum sensitivity</t>
  </si>
  <si>
    <t>*Foul breath</t>
  </si>
  <si>
    <t>*Mild pain or uneasiness in the gums</t>
  </si>
  <si>
    <t>*Discoloration of gums</t>
  </si>
  <si>
    <t>*Spongy or swollen gums</t>
  </si>
  <si>
    <t>🔺लक्षणानि (LAKṢANANI – *Signs and Symptoms)</t>
  </si>
  <si>
    <t>*Shaithilya (looseness) of teeth</t>
  </si>
  <si>
    <t>*Bleeding gums(raktasrava)</t>
  </si>
  <si>
    <t>*Swelling and pain in gums</t>
  </si>
  <si>
    <t>*Halitosis (bad breath)</t>
  </si>
  <si>
    <t>*Difficulty in chewing</t>
  </si>
  <si>
    <t>*Receding gumsor Dana moola vikara</t>
  </si>
  <si>
    <t>*Reference: Suśruta Saṃhitā – Nidāna Sthāna 16/12, Aṣṭāṅga Hṛdaya – Uttara Sthāna 22</t>
  </si>
  <si>
    <t>🔺GENERAL &amp; SYSTEMIC EXAMINATION:</t>
  </si>
  <si>
    <t>*General Examination:</t>
  </si>
  <si>
    <t>*Pallor – Rule out anemia</t>
  </si>
  <si>
    <t>*Nutritional status – Vitamin C/D/calcium deficiency</t>
  </si>
  <si>
    <t>*Signs of systemic illness – Diabetes, immunodeficiency</t>
  </si>
  <si>
    <t>*Oral hygiene status</t>
  </si>
  <si>
    <t>*Lymphadenopathy</t>
  </si>
  <si>
    <t>*Submandibularand cervical nodes</t>
  </si>
  <si>
    <t>🔺SYSTEMIC  EXAMINATION:</t>
  </si>
  <si>
    <t>*Endocrine system – Especially for diabetes mellitus (can affect periodontal status)</t>
  </si>
  <si>
    <t>*Musculoskeletal system – Rule out osteoporosis or bone-related disorders</t>
  </si>
  <si>
    <t>*Immune status – For possible autoimmune involvement(e.g., periodontitis)</t>
  </si>
  <si>
    <t>*Hematological:</t>
  </si>
  <si>
    <t>*Complete BloodCount (CBC) – *Rule out infection or anemia</t>
  </si>
  <si>
    <t>*Fasting Blood Sugar / HbA1c – To assess diabetes mellitus</t>
  </si>
  <si>
    <t>*Vitamin D &amp; Calcium levels – For bone metabolism</t>
  </si>
  <si>
    <t>*Serum Alkaline Phosphatase – Marker for bone activity</t>
  </si>
  <si>
    <t>*C-Reactive Protein (CRP) – Inflammatory marker</t>
  </si>
  <si>
    <t>*Microbiological:</t>
  </si>
  <si>
    <t>*Oral swabculture – To detect pathogenic flora causing periodontitis</t>
  </si>
  <si>
    <t>*Radiological:</t>
  </si>
  <si>
    <t>*Intraoral Periapical *Radiograph(IOPA)</t>
  </si>
  <si>
    <t>*Orthopantomogram (OPG) *To assess alveolar bone loss</t>
  </si>
  <si>
    <t>NO : 02</t>
  </si>
  <si>
    <t>*Periodontitis (chronic or aggressive)</t>
  </si>
  <si>
    <t xml:space="preserve">*Gingivitis  *periodontal ligament </t>
  </si>
  <si>
    <t>*Osteoporosis (localized to alveolar bone)</t>
  </si>
  <si>
    <t>*Scurvy (Vitamin C deficiency)</t>
  </si>
  <si>
    <t>*Diabetes-related periodontal disease</t>
  </si>
  <si>
    <t>*Leukemia (in advanced cases with gum involvement)</t>
  </si>
  <si>
    <t>*Local trauma</t>
  </si>
  <si>
    <t xml:space="preserve"> *occlusal trauma</t>
  </si>
  <si>
    <t>🔺सम्प्राप्ति (Samprāpti *Pathogenesis)</t>
  </si>
  <si>
    <t>*Vitiated Vata causes dryness and loosening of supportive*tissues (Asthi and MajjaDhatu).</t>
  </si>
  <si>
    <t>*Vitiated Kapha loses its sthirata and snigdhatva, leading to gum recession and inflammation.</t>
  </si>
  <si>
    <t>*Accumulated Ama and Raktadushti contribute to infection and swelling of gums*The pathology progresses from Mukhagataroga to Asthigata vyadhi in severe cases.</t>
  </si>
  <si>
    <t>🔺सामान्य चिकित्सा (SAMANYA CHIKITSA – *General Treatment)</t>
  </si>
  <si>
    <t>*Dantadhavana with kashaya rasa dravya (e.g., triphala churna, lodhra, khadira)</t>
  </si>
  <si>
    <t>*Gandusha and Kavala (oil pulling) using tila taila or triphala kwatha</t>
  </si>
  <si>
    <t>*Use of Pratisarana(rubbing herbson gums) *with lodhra, madhuka, haridra, yashtimadhu</t>
  </si>
  <si>
    <t>*Avoiding causative food itemsand maintaining oral hygiene</t>
  </si>
  <si>
    <t>*Internal use of rasayana and kapha-vata shamaka herbs(Reference:Aṣṭāṅga Hṛdaya – Sutrasthāna 22, Bhavaprakāśa – Dantamoolaroga Adhyaya</t>
  </si>
  <si>
    <t xml:space="preserve">🔺उपशय (UPASAYA </t>
  </si>
  <si>
    <t xml:space="preserve"> *Palliative Factors)</t>
  </si>
  <si>
    <t>*Relief after gandusha and kavala</t>
  </si>
  <si>
    <t>*Use of astringent, bitter,and cooling substances</t>
  </si>
  <si>
    <t>*Application of taila or ghrita*preparations</t>
  </si>
  <si>
    <t>*Maintaining oral hygiene</t>
  </si>
  <si>
    <t>*Use of Triphala or dashana samskara choorna</t>
  </si>
  <si>
    <t>🔺अनुपशय (ANUPASAYA – Aggravating Factors)</t>
  </si>
  <si>
    <t>*Consumption of sour, salty, spicy, and sticky food</t>
  </si>
  <si>
    <t>*Improper cleaning of teeth</t>
  </si>
  <si>
    <t>*Brushing with hard brush or vigorous rubbing</t>
  </si>
  <si>
    <t>*Chewing hard objects</t>
  </si>
  <si>
    <t>*Night grinding of teeth or mouth breathing</t>
  </si>
  <si>
    <t>🔺विशेष चिकित्सा (VISESA CHIKITSA – Specific Treatment)</t>
  </si>
  <si>
    <t>Dashana samskara vati – for strengthening gums</t>
  </si>
  <si>
    <t>*Triphala guggulu – for inflammation and infection</t>
  </si>
  <si>
    <t>*Gandhaka rasayana – if pus or infection present</t>
  </si>
  <si>
    <t>*Chandraprabhavati – for underlying systemic issues</t>
  </si>
  <si>
    <t>*Dashana samskara choorna for brushing</t>
  </si>
  <si>
    <t>*Tila taila gandusha daily</t>
  </si>
  <si>
    <t>*Khadiradivati for chewing and disinfection</t>
  </si>
  <si>
    <t>*Lodhra + Haridra + Yashtimadhu powder for pratisarana</t>
  </si>
  <si>
    <t>*Panchakarma Procedures:Nasya with Anu Taila</t>
  </si>
  <si>
    <t>Kavaladharana</t>
  </si>
  <si>
    <t>*Raktamokshana (if severe rakta dushti signs are present)</t>
  </si>
  <si>
    <t>*Classical References:Suśruta Saṃhitā – Cikitsāsthāna 24</t>
  </si>
  <si>
    <t>Aṣṭāṅga Hṛdaya – Uttara Sthāna 22</t>
  </si>
  <si>
    <t>Charaka Saṃhitā – Chikitsa Sthāna 26</t>
  </si>
  <si>
    <t>Bhavaprakāśa – Danta Moola Roga Chikitsa</t>
  </si>
  <si>
    <t>24/07/2025, 07:00 - +91 70663 24753 joined using a group link.</t>
  </si>
  <si>
    <t>24/07/2025, 07:00 - +91 95691 01234 joined using a group link.</t>
  </si>
  <si>
    <t>24/07/2025, 07:00 - +91 83808 53374 joined using a group link.</t>
  </si>
  <si>
    <t>24/07/2025, 08:53 - +91 96458 92664 joined using a group link.</t>
  </si>
  <si>
    <t>24/07/2025, 08:53 - +91 99956 41525 joined using a group link.</t>
  </si>
  <si>
    <t>24/07/2025, 08:53 - +91 91461 33925 joined using a group link.</t>
  </si>
  <si>
    <t>24/07/2025, 08:54 - +91 94957 21707 joined using a group link.</t>
  </si>
  <si>
    <t>24/07/2025, 08:54 - +91 93537 77027 joined using a group link.</t>
  </si>
  <si>
    <t>24/07/2025, 08:54 - +91 94973 05528 joined using a group link.</t>
  </si>
  <si>
    <t>24/07/2025, 08:54 - +91 98899 22119 joined using a group link.</t>
  </si>
  <si>
    <t>24/07/2025, 08:54 - +91 78925 95293 joined using a group link.</t>
  </si>
  <si>
    <t>24/07/2025, 08:54 - +91 94237 68029 joined using a group link.</t>
  </si>
  <si>
    <t>24/07/2025, 08:54 - +91 99876 30163 joined using a group link.</t>
  </si>
  <si>
    <t>24/07/2025, 08:54 - +91 74163 15985 joined using a group link.</t>
  </si>
  <si>
    <t>24/07/2025, 08:54 - +91 89719 68546 joined using a group link.</t>
  </si>
  <si>
    <t>24/07/2025, 08:54 - +91 95677 28510 joined using a group link.</t>
  </si>
  <si>
    <t>24/07/2025, 08:54 - +91 96119 40450 joined using a group link.</t>
  </si>
  <si>
    <t>24/07/2025, 08:55 - +91 81413 46390 joined using a group link.</t>
  </si>
  <si>
    <t>24/07/2025, 08:55 - +91 60001 70927 joined using a group link.</t>
  </si>
  <si>
    <t>24/07/2025, 08:55 - +91 98467 00253 joined using a group link.</t>
  </si>
  <si>
    <t>24/07/2025, 08:55 - +91 83476 12003 joined using a group link.</t>
  </si>
  <si>
    <t>24/07/2025, 08:55 - +91 82878 33906 joined using a group link.</t>
  </si>
  <si>
    <t>24/07/2025, 08:55 - +91 81142 61182 joined using a group link.</t>
  </si>
  <si>
    <t>24/07/2025, 08:55 - +91 73538 32999 joined using a group link.</t>
  </si>
  <si>
    <t>24/07/2025, 08:55 - +91 91752 08429 joined using a group link.</t>
  </si>
  <si>
    <t>24/07/2025, 08:55 - +91 78925 69121 joined using a group link.</t>
  </si>
  <si>
    <t>24/07/2025, 08:55 - +91 81299 42026 joined using a group link.</t>
  </si>
  <si>
    <t>24/07/2025, 08:55 - +91 99461 33832 joined using a group link.</t>
  </si>
  <si>
    <t>24/07/2025, 08:55 - +91 80088 03435 joined using a group link.</t>
  </si>
  <si>
    <t>24/07/2025, 08:55 - +91 86073 87655 joined using a group link.</t>
  </si>
  <si>
    <t>24/07/2025, 08:55 - +91 86603 02229 joined using a group link.</t>
  </si>
  <si>
    <t>24/07/2025, 08:55 - +91 63945 00992 joined using a group link.</t>
  </si>
  <si>
    <t>24/07/2025, 08:55 - +91 75608 08918 joined using a group link.</t>
  </si>
  <si>
    <t>24/07/2025, 08:56 - +91 99865 73678 joined using a group link.</t>
  </si>
  <si>
    <t>24/07/2025, 08:56 - +91 99266 28257 joined using a group link.</t>
  </si>
  <si>
    <t>24/07/2025, 08:56 - +91 70581 05058 joined using a group link.</t>
  </si>
  <si>
    <t>24/07/2025, 08:56 - +91 88254 47729 joined using a group link.</t>
  </si>
  <si>
    <t>24/07/2025, 08:56 - +91 75073 19936 joined using a group link.</t>
  </si>
  <si>
    <t>24/07/2025, 08:56 - +91 79941 37338 joined using a group link.</t>
  </si>
  <si>
    <t>24/07/2025, 09:34 - +91 95623 40302 joined using a group link.</t>
  </si>
  <si>
    <t>24/07/2025, 13:00 - +91 93151 66583 joined using a group link.</t>
  </si>
  <si>
    <t>24/07/2025, 13:01 - +91 95446 87331: 🔺CASE  STUDY NO :141</t>
  </si>
  <si>
    <t>🔺PART NO : 01</t>
  </si>
  <si>
    <t>🔺AGNIMANDHYA</t>
  </si>
  <si>
    <t xml:space="preserve"> 🔺NIDANAM (Etiology/Causative Factors):</t>
  </si>
  <si>
    <t>*From Charaka Samhita &amp; other texts:</t>
  </si>
  <si>
    <t>*Ajirna (indigestion) due to:</t>
  </si>
  <si>
    <t>*Mithya Ahara Vihara (Improper diet and lifestyle)</t>
  </si>
  <si>
    <t>*GuruAhara (Heavy food)</t>
  </si>
  <si>
    <t>*Atibhojana (Overeating)</t>
  </si>
  <si>
    <t>*Vishamashana (Irregular food intake)</t>
  </si>
  <si>
    <t>*Mandagni (Naturally weak digestive fire)</t>
  </si>
  <si>
    <t>*Aama accumulation</t>
  </si>
  <si>
    <t>Stress/mental factors (Krodha, Shoka, Bhaya, etc.)</t>
  </si>
  <si>
    <t>*Dosha vitiation, especially Kapha &amp; Vata</t>
  </si>
  <si>
    <t>(Classical Reference:Charaka Samhita Chikitsa Sthana 15/44, Ashtanga Hridaya Sutrasthana 13</t>
  </si>
  <si>
    <t>🔺PURVAROOPAM (Prodromal Symptoms):</t>
  </si>
  <si>
    <t>*Arochaka (anorexia)</t>
  </si>
  <si>
    <t>*Guruta (heaviness of body and abdomen)</t>
  </si>
  <si>
    <t>*Utsaha hani (lack of enthusiasm)</t>
  </si>
  <si>
    <t>*Udarashoola (mild abdominal pain)</t>
  </si>
  <si>
    <t>*Hridaya vyatha (discomfort in chestregion)</t>
  </si>
  <si>
    <t>*Charaka Samhita Sutrasthana 28/8</t>
  </si>
  <si>
    <t>🔺LAKSHANA (Symptoms):</t>
  </si>
  <si>
    <t>*Agnidaurbalya (loss of digestive power)</t>
  </si>
  <si>
    <t>*Ajeerna (indigestion)</t>
  </si>
  <si>
    <t>*Udarashoola (abdominal pain)</t>
  </si>
  <si>
    <t>*Aalasya (laziness)**Malabaddhata(constipation)</t>
  </si>
  <si>
    <t>*Gaurava (heaviness in body)</t>
  </si>
  <si>
    <t>*Trishna (thirst)</t>
  </si>
  <si>
    <t>*Hrullasa (nausea)(Madhava Nidana Ajirna Nidana</t>
  </si>
  <si>
    <t>*General Appearance: May appear lethargic, weak, or fatigued</t>
  </si>
  <si>
    <t>*Build and Nourishment: Oftenundernourished due to improper digestion and assimilation</t>
  </si>
  <si>
    <t>*Vital Signs:Temperature: Usually normal, may have low-grade fever if associated with infection</t>
  </si>
  <si>
    <t>*Pulse:Normal or slightly slow</t>
  </si>
  <si>
    <t>*BloodPressure: Generally within normal limitsunless there’s systemic involvement</t>
  </si>
  <si>
    <t>*Hydration Status: Can be mildly dehydrated due to poor food intake</t>
  </si>
  <si>
    <t>*Tongue: Coated tongue indicating ama (toxins) accumulation</t>
  </si>
  <si>
    <t>*Skin: Dull, may be dry or have discoloration</t>
  </si>
  <si>
    <t>*Gastrointestinal System:</t>
  </si>
  <si>
    <t>*Nervous System:</t>
  </si>
  <si>
    <t>*Other systems:</t>
  </si>
  <si>
    <t>🔺LABORATORY INVESTIGATIONS (Modern Correlation)</t>
  </si>
  <si>
    <t>*Baseline Tests:</t>
  </si>
  <si>
    <t>*Complete Blood Count (CBC): May show mild anemia or infection signs</t>
  </si>
  <si>
    <t xml:space="preserve">*Erythrocyte Sedimentation Rate (ESR): Elevated in chronic inflammation </t>
  </si>
  <si>
    <t>*C-Reactive Protein (CRP): Elevated if associated with systemic inflammation</t>
  </si>
  <si>
    <t>*Liver Function Tests (LFT): May show impaired liver enzymes if hepatic metabolism is sluggish</t>
  </si>
  <si>
    <t>*Serum Electrolytes: May indicate imbalances due to improper digestion</t>
  </si>
  <si>
    <t>*Thyroid Profile: To rule out hypothyroidism as it mimics Agnimandhya</t>
  </si>
  <si>
    <t>*Gastro-specific Tests:</t>
  </si>
  <si>
    <t>*Stool Test: For undigested food particles, parasitic infections</t>
  </si>
  <si>
    <t>*Helicobacter pylori Test: If gastritis/indigestion is chronic</t>
  </si>
  <si>
    <t>*Ultrasound Abdomen: To rule out hepatomegaly, fatty liver, gallbladder issues</t>
  </si>
  <si>
    <t>*Upper GI Endoscopy: If persistent symptoms of indigestion or GERD</t>
  </si>
  <si>
    <t>24/07/2025, 13:03 - +91 95446 87331: 🔺CASE  STUDY NO :141</t>
  </si>
  <si>
    <t>🔺PART NO : 02</t>
  </si>
  <si>
    <t xml:space="preserve"> (Modern Correlation of Agnimandhya)</t>
  </si>
  <si>
    <t>*Functional Dyspepsia</t>
  </si>
  <si>
    <t>*Irritable Bowel Syndrome (IBS)</t>
  </si>
  <si>
    <t xml:space="preserve">*Hyperacidity </t>
  </si>
  <si>
    <t>*GERD</t>
  </si>
  <si>
    <t xml:space="preserve">*gastritis </t>
  </si>
  <si>
    <t xml:space="preserve">*pylori infection </t>
  </si>
  <si>
    <t>*Gastrointestinal</t>
  </si>
  <si>
    <t>*Liver dysfunction-related Agnimandhya</t>
  </si>
  <si>
    <t xml:space="preserve">*Fatty liver </t>
  </si>
  <si>
    <t>*Hepatitis</t>
  </si>
  <si>
    <t>*Gallbladder disease</t>
  </si>
  <si>
    <t>🔺SAMPRAPTI (Pathogenesis):</t>
  </si>
  <si>
    <t>*Due to Nidana sevana, Kapha and/or Vata dosha get aggravated → blocks Jatharagni (digestive fire) → leads to Mandagni → Aama formation → Ajirna and systemic impact.</t>
  </si>
  <si>
    <t>*Dosha: -Predominantly Kapha, sometimes*Vata and Pitta</t>
  </si>
  <si>
    <t>Dushya:Rasadhatu, Pachaka *Pitta</t>
  </si>
  <si>
    <t>Srotas:Annavaha Srotas</t>
  </si>
  <si>
    <t>Roga Marga:Abhyantara</t>
  </si>
  <si>
    <t>Sadhyasadhyata: Sadhya in early stage*Charaka Chikitsa Sthana 15/44</t>
  </si>
  <si>
    <t>🔺SAMANYA CHIKITSA (General Management):</t>
  </si>
  <si>
    <t>*Langhana (Fasting) – to lighten the system</t>
  </si>
  <si>
    <t>*Deepana-Pachana Dravyas – to enhance digestion (e.g., Trikatu, Chitrak)</t>
  </si>
  <si>
    <t>*Shodhana (if needed) –*Vamana or Virechana if associated with dosha vitiation</t>
  </si>
  <si>
    <t>*Agni Vardhana – using*Agni-deepaka formulations</t>
  </si>
  <si>
    <t>(Charaka Samhita Chikitsa Sthana 15</t>
  </si>
  <si>
    <t>🔺UPASHAYA (Palliative Factors):</t>
  </si>
  <si>
    <t>*Intake of Deepana-Pachana ahara</t>
  </si>
  <si>
    <t>*Use of Laghu (light) and Ushna (warm) foods</t>
  </si>
  <si>
    <t>Yusha, Manda, Lavana siddha jala</t>
  </si>
  <si>
    <t>*Takra (buttermilk) with Trikatu</t>
  </si>
  <si>
    <t>🔺ANUPASHAYA(Aggravating Factors):</t>
  </si>
  <si>
    <t>*Guru, Snigdha, Sheeta Ahara (heavy, oily, cold food)</t>
  </si>
  <si>
    <t>*Daytime sleep</t>
  </si>
  <si>
    <t>Sedentary lifestyle</t>
  </si>
  <si>
    <t>*Untimely food intake</t>
  </si>
  <si>
    <t>🔺VISHESHA CHIKITSA (Specific Treatment):</t>
  </si>
  <si>
    <t>*Herbal Drugs:</t>
  </si>
  <si>
    <t>*Chitrakadi Vati</t>
  </si>
  <si>
    <t>*Hingvashtaka Churna</t>
  </si>
  <si>
    <t>*Shankha Vati</t>
  </si>
  <si>
    <t>*Agnitundi Vati</t>
  </si>
  <si>
    <t>*Pippalyadi Churna</t>
  </si>
  <si>
    <t>*Panchakarma:</t>
  </si>
  <si>
    <t>*Vamana – for Kapha dominance</t>
  </si>
  <si>
    <t>*Virechana – if associated with Pitta or Aama</t>
  </si>
  <si>
    <t>*Basti – for Vata-induced *Agnimandhya</t>
  </si>
  <si>
    <t>*Classical References:Charaka Samhita – Chikitsa Sthana 15 (Ajirna Chikitsa)</t>
  </si>
  <si>
    <t>*Ashtanga Hridaya – Sutrasthana 13</t>
  </si>
  <si>
    <t>*Madhava Nidana – Ajirna Nidana</t>
  </si>
  <si>
    <t>24/07/2025, 13:15 - +91 93801 97413 joined using a group link.</t>
  </si>
  <si>
    <t>24/07/2025, 16:35 - +91 95446 87331: 🔺CASE STUDY NO :142</t>
  </si>
  <si>
    <t>🔺 PART NO : 01</t>
  </si>
  <si>
    <t>🔺धुस्त पीनस (Dhusta Peenasa)</t>
  </si>
  <si>
    <t>🔺निदान (NIDANA – Etiological Factors)</t>
  </si>
  <si>
    <t>*As per classical texts like Ashtanga Hridaya and Sushruta Samhita:</t>
  </si>
  <si>
    <t>*Ruksha, Tikshna, Ushna Ahara</t>
  </si>
  <si>
    <t>*Ati Vyayama (excess exercise)</t>
  </si>
  <si>
    <t>*Dhuma Sevana (excessive smoke inhalation)</t>
  </si>
  <si>
    <t>*Raja, Dhuli, Vata exposure</t>
  </si>
  <si>
    <t>*Vegavarodha (suppression of natural urges)</t>
  </si>
  <si>
    <t>*Ama Sevana</t>
  </si>
  <si>
    <t>(Reference:Ashtanga Hridaya, Uttara Tantra 19/4</t>
  </si>
  <si>
    <t>🔺पूर्वरूप (PURVARUPA – Prodromal Symptoms)</t>
  </si>
  <si>
    <t>*Kasa (cough)</t>
  </si>
  <si>
    <t>*Shiroruja (headache)</t>
  </si>
  <si>
    <t>*Ghrana vairasya (altered smell)</t>
  </si>
  <si>
    <t>*Kaphotpatti (increased kapha discharge)</t>
  </si>
  <si>
    <t>(Ref: Sushruta Samhita Uttara Tantra 22</t>
  </si>
  <si>
    <t>🔺लक्षणानि</t>
  </si>
  <si>
    <t xml:space="preserve"> (LAKSHANA – SIGNS &amp; SYMPTOMS)</t>
  </si>
  <si>
    <t>*According to Ashtanga Hridaya, Dhusta Peenasa is a Kruchrasadhya type of Peenasa with:</t>
  </si>
  <si>
    <t>Tikshna, DurgandhiNasa Srava (foul-smelling nasaldischarge)</t>
  </si>
  <si>
    <t>*Tanu (thin), Peeta/Krishna/Kapala varna*srava</t>
  </si>
  <si>
    <t>Shirashoola (headache)</t>
  </si>
  <si>
    <t>*Ghrana Nasha (loss of smell)</t>
  </si>
  <si>
    <t>*Kanthadaha (throat irritation/burning)</t>
  </si>
  <si>
    <t>*Akshi Daha (burning sensation in eyes)</t>
  </si>
  <si>
    <t>(Reference:Ashtanga Hridaya, Uttara Tantra 19/5-7</t>
  </si>
  <si>
    <t>*Patient Appearance:May appear tired or ill, especially in chronic cases.</t>
  </si>
  <si>
    <t>*VitalSigns:Temperature: Low-gradefever (in infection).</t>
  </si>
  <si>
    <t>*Pulse: May be raised in acuteinfection.</t>
  </si>
  <si>
    <t>*Respiratory Rate: Slightly elevated if associated with breathing difficulty.</t>
  </si>
  <si>
    <t>*Inspection of Nose:</t>
  </si>
  <si>
    <t>*Nasal discharge: Thick, yellow-green, foul-smelling.</t>
  </si>
  <si>
    <t>*Crusting around nares.</t>
  </si>
  <si>
    <t>*Voice: Hyponasal speech due to nasal obstruction.</t>
  </si>
  <si>
    <t>*Facial features:Puffiness or tendernessover sinuses</t>
  </si>
  <si>
    <t>🔺SYSTEMIC EXAMINATION:</t>
  </si>
  <si>
    <t>*ENT Examination:</t>
  </si>
  <si>
    <t>*Anterior Rhinoscopy:</t>
  </si>
  <si>
    <t>*Mucopurulent or purulent discharge.</t>
  </si>
  <si>
    <t>*Nasal mucosa may appear swollen and congested.</t>
  </si>
  <si>
    <t>*Presence of polyps or deviated nasalseptum (DNS).</t>
  </si>
  <si>
    <t>*Posterior Rhinoscopy:Thick post-nasaldrip or discharge.*Palpation of Sinuses:Tenderness over maxillary, frontal or ethmoidal sinuses.</t>
  </si>
  <si>
    <t>*Throat:Postnasal discharge causing pharyngiti</t>
  </si>
  <si>
    <t>*Ear:</t>
  </si>
  <si>
    <t>Rule out otitis media (Eustachian tube involvement).</t>
  </si>
  <si>
    <t>🔺LABORATORY INVESTIGATIONS:</t>
  </si>
  <si>
    <t>*Basic Investigations:</t>
  </si>
  <si>
    <t>*CBC(Complete Blood Count):</t>
  </si>
  <si>
    <t>*Raised WBC count if bacterial infection present.</t>
  </si>
  <si>
    <t>*Increased eosinophils in allergic cases.</t>
  </si>
  <si>
    <t>*Nasal SwabCulture &amp; Sensitivity:</t>
  </si>
  <si>
    <t>*To identify bacterial or fungal infection.</t>
  </si>
  <si>
    <t>*Allergy Testing:</t>
  </si>
  <si>
    <t>Skin prick or IgE levels if allergic rhinitis is suspected</t>
  </si>
  <si>
    <t>*Blood Sugar Levels:Especially if recurrent infection – rule out diabetes.</t>
  </si>
  <si>
    <t>*Imaging:X-Ray Paranasal Sinuses (PNS):</t>
  </si>
  <si>
    <t>*Shows mucosal thickening, air-fluid levels, opacification.</t>
  </si>
  <si>
    <t>*CT Scan of PNS:</t>
  </si>
  <si>
    <t>Gold standard for sinus</t>
  </si>
  <si>
    <t>*evaluation.</t>
  </si>
  <si>
    <t>Helps detect anatomical</t>
  </si>
  <si>
    <t>*deformities (e.g. DNS, polyp, concha bullosa</t>
  </si>
  <si>
    <t>24/07/2025, 16:37 - +91 95446 87331: 🔺CASE STUDY NO :142</t>
  </si>
  <si>
    <t>🔺 PART NO : 02</t>
  </si>
  <si>
    <t>🔺DIFFERENTIAL DIAGNOSIS (DD):</t>
  </si>
  <si>
    <t>*Chronic Sinusitis</t>
  </si>
  <si>
    <t>*Allergic Rhinitis (Chronic)</t>
  </si>
  <si>
    <t>*Nasal Polyps</t>
  </si>
  <si>
    <t>*Atrophic Rhinitis</t>
  </si>
  <si>
    <t>*Fungal Rhinosinusitis</t>
  </si>
  <si>
    <t>*Deviated Nasal Septum (DNS) with infection</t>
  </si>
  <si>
    <t>*Granulomatosis with Polyangiitis (Wegener’s Granulomatosis)</t>
  </si>
  <si>
    <t>*Tubercular Rhinitis</t>
  </si>
  <si>
    <t>🔺सम्प्राप्ति (SAMPRAPTI – Pathogenesis)</t>
  </si>
  <si>
    <t>🔺उपशय (UPASHAYA – RELIEVING FACTORS)</t>
  </si>
  <si>
    <t>*Katu-Tikta Rasa Dravyas</t>
  </si>
  <si>
    <t>*Nasya with tikshna drugs</t>
  </si>
  <si>
    <t>*Dhumapana</t>
  </si>
  <si>
    <t>*Laghu, Ushna, Deepana Ahara</t>
  </si>
  <si>
    <t>🔺अनुपशय (ANUPASHAYA – AGGRAVATING FACTORS)</t>
  </si>
  <si>
    <t>*Snigdha, Guru, Abhishyandi Ahara</t>
  </si>
  <si>
    <t>*Sheeta Jala Sevana</t>
  </si>
  <si>
    <t>*Vata exposure</t>
  </si>
  <si>
    <t>*Divaswapna (day sleeping)</t>
  </si>
  <si>
    <t>🔺 सामान्य चिकित्सा (SAMANYA CHIKITSA – GENERAL TREATMENT)</t>
  </si>
  <si>
    <t>*Shodhana Chikitsa:</t>
  </si>
  <si>
    <t>*Vamana (for Kapha predominance)</t>
  </si>
  <si>
    <t>*Nasya (Pratimarsha or Marsha)</t>
  </si>
  <si>
    <t>*Dhumapana (Medicated smoking)</t>
  </si>
  <si>
    <t>*Shamana Chikitsa:</t>
  </si>
  <si>
    <t>*Deepana-Pachana</t>
  </si>
  <si>
    <t>*Kaphahara &amp; Pitta Shamana herbs</t>
  </si>
  <si>
    <t>*Ref: Charaka Samhita, Sushruta Samhita, Ashtanga Hridaya</t>
  </si>
  <si>
    <t>🔺 विशेष चिकित्सा (VISHESHA CHIKITSA – SPECIFIC TREATMENT)</t>
  </si>
  <si>
    <t>*Nasya Karma:</t>
  </si>
  <si>
    <t>*Anu Taila, Shadbindu Taila, Kshara Taila</t>
  </si>
  <si>
    <t>*Useful in chronic and pus-filled nasal discharges</t>
  </si>
  <si>
    <t>*Dhumapana:</t>
  </si>
  <si>
    <t>*Using Haridra, Yashtimadhu, Vacha, Guggulu</t>
  </si>
  <si>
    <t>*Kavala-Gandusha:</t>
  </si>
  <si>
    <t>*Triphala Kashaya</t>
  </si>
  <si>
    <t>*Dashamoola Kashaya</t>
  </si>
  <si>
    <t>*Trikatu Churna, Sitopaladi Churna</t>
  </si>
  <si>
    <t>*Chitrakadi Vati, Talisaadi Churna</t>
  </si>
  <si>
    <t>*Vyoshadi Vatakam, Pathyadi Kadha</t>
  </si>
  <si>
    <t>🔺 FORMULATIONS:</t>
  </si>
  <si>
    <t>*Nasyakarma with *Shadbindu taila / Anu taila</t>
  </si>
  <si>
    <t>*Kaphaketu Ras, Peenasa Roga Chintamani Ras</t>
  </si>
  <si>
    <t>*Dashamoola Haritaki Avaleha</t>
  </si>
  <si>
    <t>24/07/2025, 16:36 - +91 92077 56771 joined using a group link.</t>
  </si>
  <si>
    <t>24/07/2025, 17:24 - +91 95446 87331: 🔺CASE STUDY NO : 143</t>
  </si>
  <si>
    <t xml:space="preserve">🔺 PRANJAPARADHAM </t>
  </si>
  <si>
    <t>Prajnāparādha literally means “crime against wisdom” or "intellectual blasphemy". It is one of the three primary causes of disease according to Ayurveda:</t>
  </si>
  <si>
    <t>Charaka Sutrasthana 1/102:</t>
  </si>
  <si>
    <t>Prajnaparadha, Asatmendriyartha Samyoga, and Parinama are the three causes of diseases.</t>
  </si>
  <si>
    <t>🔺 Causes of Prajnaparadha :</t>
  </si>
  <si>
    <t>*Deliberately choosing unhealthy behaviors</t>
  </si>
  <si>
    <t>*Ignoring knowledge of right and wrong</t>
  </si>
  <si>
    <t>*Engaging in actions against natural laws</t>
  </si>
  <si>
    <t>*Repression of natural urges</t>
  </si>
  <si>
    <t>*Overuse, misuse, or disuse of senses, mind, or intellect</t>
  </si>
  <si>
    <t>🔺 PURVAROOPAM (Premonitory Symptoms)</t>
  </si>
  <si>
    <t>-Not specifically listed in classical texts for Prajnāparādha, but general early signs include:</t>
  </si>
  <si>
    <t>🔺LAKSANA (Symptoms)</t>
  </si>
  <si>
    <t>*The symptoms vary depending on the disease caused by the prajnaparadha, as it is an indirect cause.</t>
  </si>
  <si>
    <t>-General signs:</t>
  </si>
  <si>
    <t>*Decline in mental faculties</t>
  </si>
  <si>
    <t>*Repeated mistakes</t>
  </si>
  <si>
    <t>*Stress, anxiety, delusions</t>
  </si>
  <si>
    <t>*Diseases due to suppressed urges (e.g., constipation, headaches)</t>
  </si>
  <si>
    <t xml:space="preserve"> Reference:</t>
  </si>
  <si>
    <t>*Charaka Vimanastana 5/6</t>
  </si>
  <si>
    <t>Manasa vyadhi and sharirika vyadhi both can be caused by prajnaparadha.</t>
  </si>
  <si>
    <t>*Observation of behavior (abnormal actions, impulsiveness)</t>
  </si>
  <si>
    <t>*Mental state assessment – restlessness, anxiety, emotional instability</t>
  </si>
  <si>
    <t>*Speech – incoherent, aggressive, or depressed tone</t>
  </si>
  <si>
    <t>*Appearance – hygiene neglect, poor dressing sense</t>
  </si>
  <si>
    <t>*Sleep pattern – insomnia or hypersomnia</t>
  </si>
  <si>
    <t>*Central Nervous System (CNS):</t>
  </si>
  <si>
    <t>*Level of orientation</t>
  </si>
  <si>
    <t>*Cognitive function testing (memory, reasoning, judgment)</t>
  </si>
  <si>
    <t>*Reflexes, coordination (for substance-induced cases)</t>
  </si>
  <si>
    <t>*Psychiatric Examination:</t>
  </si>
  <si>
    <t>*Mini-Mental State Examination (MMSE)</t>
  </si>
  <si>
    <t>*Mental Status Examination (MSE) – appearance, behavior, thought process, mood, perception</t>
  </si>
  <si>
    <t xml:space="preserve"> (as per modern correlation):</t>
  </si>
  <si>
    <t>*Based on clinical suspicion (substance use, mental illness, etc.):</t>
  </si>
  <si>
    <t>*CBC – rule out infections or anemia affecting cognition</t>
  </si>
  <si>
    <t>*Thyroid profile (T3, T4, TSH) – to rule out hypothyroidism-related cognitive decline</t>
  </si>
  <si>
    <t>*Blood sugar &amp; HbA1c – to rule out diabetic encephalopathy</t>
  </si>
  <si>
    <t>*LFT/KFT – liver or kidney-related encephalopathy</t>
  </si>
  <si>
    <t>*Serum electrolytes – especially sodium/calcium abnormalities</t>
  </si>
  <si>
    <t>*Toxicology screen – for substance abuse</t>
  </si>
  <si>
    <t>*MRI/CT brain – in suspected structural or degenerative brain issues</t>
  </si>
  <si>
    <t>*EEG – in suspected seizure disorder or encephalopathy</t>
  </si>
  <si>
    <t>24/07/2025, 17:25 - +91 95446 87331: 🔺CASE STUDY NO : 143</t>
  </si>
  <si>
    <t>1.Obsessive Compulsive Disorder (OCD)</t>
  </si>
  <si>
    <t>2. Impulse Control Disorders</t>
  </si>
  <si>
    <t>3. Substance Use Disorder (SUD)</t>
  </si>
  <si>
    <t>4. Depression with poor judgment</t>
  </si>
  <si>
    <t>5. Schizophrenia</t>
  </si>
  <si>
    <t>6. Bipolar Disorder</t>
  </si>
  <si>
    <t>7. Personality Disorders</t>
  </si>
  <si>
    <t>8. Dementia / Cognitive decline</t>
  </si>
  <si>
    <t>9. Anxiety Disorders</t>
  </si>
  <si>
    <t>10. ADHD (in children or adolescents)</t>
  </si>
  <si>
    <t>*Prajnāparādha → leads to improper use of mind, speech, and body → disturbance in doshas → imbalance in dhatus → disease manifestation.</t>
  </si>
  <si>
    <t>*Reference:</t>
  </si>
  <si>
    <t>Charaka Sutrasthana 1/102-103:</t>
  </si>
  <si>
    <t>When the intellect, mind and sensory faculties are misguided due to rajas and tamas, prajnaparadha occurs, leading to disease.</t>
  </si>
  <si>
    <t>*The main approach is mind purification and correction of behavior.</t>
  </si>
  <si>
    <t>*General principles:</t>
  </si>
  <si>
    <t>*Satvavajaya chikitsā (mental healing)</t>
  </si>
  <si>
    <t>*Daivavyapāśraya chikitsā (spiritual therapy)</t>
  </si>
  <si>
    <t>*Practicing right conduct (sadvrtta)</t>
  </si>
  <si>
    <t>*Achara rasayana (code of conduct)</t>
  </si>
  <si>
    <t>*Charaka Sutrasthana 1/102</t>
  </si>
  <si>
    <t>*Charaka Chikitsasthana 1/4</t>
  </si>
  <si>
    <t>🔺UPASHAYA (Relieving factors)</t>
  </si>
  <si>
    <t>*Following daily and seasonal regimen (Dinacharya, Ritucharya)</t>
  </si>
  <si>
    <t>*Practicing meditation and dhyana</t>
  </si>
  <si>
    <t>*Listening to good counsel (sadvachana)</t>
  </si>
  <si>
    <t>*Living a moral and disciplined life (sadvrtta)</t>
  </si>
  <si>
    <t>🔺ANUPASHAYA (Aggravating factors)</t>
  </si>
  <si>
    <t>*Continuous suppression of natural urges</t>
  </si>
  <si>
    <t>*Ignoring inner voice or wisdom</t>
  </si>
  <si>
    <t>*Addictions and indulgence in negative behavior</t>
  </si>
  <si>
    <t>*Associating with bad company</t>
  </si>
  <si>
    <t>🔺VIŚESHA CHIKITSĀ (Specific Treatment)</t>
  </si>
  <si>
    <t>*Satvavajaya Chikitsa (mental strength therapy):</t>
  </si>
  <si>
    <t>*Manonigraha (control over mind)</t>
  </si>
  <si>
    <t>*Dhee (intellect), Dhriti (patience), Smriti (memory) enhancement</t>
  </si>
  <si>
    <t>*Meditation, Pranayama, Counseling</t>
  </si>
  <si>
    <t>*Daivavyapasraya Chikitsa (spiritual therapy):</t>
  </si>
  <si>
    <t>*Achara Rasayana:</t>
  </si>
  <si>
    <t>Following ideal behavior and ethical life to nourish the mind and spirit</t>
  </si>
  <si>
    <t>Reference:</t>
  </si>
  <si>
    <t>-Charaka Chikitsasthana 1/4 (Satvavajaya therapy)</t>
  </si>
  <si>
    <t>-Charaka Sutrasthana 8 – Achara Rasayana</t>
  </si>
  <si>
    <t>25/07/2025, 11:45 - Dr sonu kailas k: https://chat.whatsapp.com/IfSorBQNjytGSDhmxgZNQr</t>
  </si>
  <si>
    <t>25/07/2025, 12:07 - Dr sonu kailas k: ✨ *To get the details of Kesha Series 2,* just DM us *“KESHA”*</t>
  </si>
  <si>
    <t>🌟 *First 20 members will get additional fee reductions‼️*</t>
  </si>
  <si>
    <t>☎️9074247488</t>
  </si>
  <si>
    <t>26/07/2025, 00:27 - +91 95446 87331: 🔺CASE STUDY NO 144</t>
  </si>
  <si>
    <t>🔺 PARTNO: 01</t>
  </si>
  <si>
    <t>🔺ASATHMYA INDRIYA SAMYOGAM</t>
  </si>
  <si>
    <t>*Astmyendriyartha Samyoga refersto the improper contact of senses (Indriyas) with their respective objects (Artha).</t>
  </si>
  <si>
    <t>*Types of improper contact:</t>
  </si>
  <si>
    <t>*Atiyoga – Overuse (e.g., loud noise, excessive viewing)</t>
  </si>
  <si>
    <t>*Ayoga – Non-use (e.g., avoiding sound, light, etc.)</t>
  </si>
  <si>
    <t>*Mithyayoga – Misuse (e.g., watching terrifying images, listening to unpleasant sounds)</t>
  </si>
  <si>
    <t>*Reference:Charaka Samhita Sutrasthana 8/5</t>
  </si>
  <si>
    <t>*Charaka Samhita Sharirasthana 1/102</t>
  </si>
  <si>
    <t>*Ashtanga Hridaya Sutrasthana 1/20</t>
  </si>
  <si>
    <t>🔺PURVAROOPAM (Prodromal symptoms)</t>
  </si>
  <si>
    <t>*Pūrvāroopas are generally vague sensory discomforts, such as:</t>
  </si>
  <si>
    <t>*Dullness or over-sensitivity in a specific sense</t>
  </si>
  <si>
    <t>*Avoidance or craving for certain stimuli</t>
  </si>
  <si>
    <t>*Early fatigue or irritation upon sensory use</t>
  </si>
  <si>
    <t>*These vary depending on the specific Indriya affected (eyes, ears, nose, tongue, skin, mind).</t>
  </si>
  <si>
    <t xml:space="preserve">🔺LAKSANAM </t>
  </si>
  <si>
    <t>*(Symptoms)</t>
  </si>
  <si>
    <t>*Depending on the Indriya involved:</t>
  </si>
  <si>
    <t>*Indriya</t>
  </si>
  <si>
    <t>Symptoms</t>
  </si>
  <si>
    <t>Blurred vision, photophobia, eye strain</t>
  </si>
  <si>
    <t>*Shrotra (Ears)</t>
  </si>
  <si>
    <t>Tinnitus, hearing loss, *hypersensitivity</t>
  </si>
  <si>
    <t>Ghrana (Nose)</t>
  </si>
  <si>
    <t>Loss of smell, aversion to smell</t>
  </si>
  <si>
    <t>Jivha (Tongue)</t>
  </si>
  <si>
    <t>Taste disorders</t>
  </si>
  <si>
    <t>Sparshana (Skin)</t>
  </si>
  <si>
    <t>Numbness, tingling, hypersensitivity</t>
  </si>
  <si>
    <t>Mana (Mind)</t>
  </si>
  <si>
    <t>Confusion, irritability, emotional imbalance</t>
  </si>
  <si>
    <t>(Charaka Samhita Sutrasthana 8/5-10</t>
  </si>
  <si>
    <t>*To assess physical and mental effects of improper sensory interaction:</t>
  </si>
  <si>
    <t>*Parameter</t>
  </si>
  <si>
    <t>Findings/Observations</t>
  </si>
  <si>
    <t>*Vital Signs</t>
  </si>
  <si>
    <t>Normal or altered (stress-induced changes possible)</t>
  </si>
  <si>
    <t>*Behavioral Status</t>
  </si>
  <si>
    <t>Irritability, anxiety, hyperactivity, depression</t>
  </si>
  <si>
    <t>*Sleep Pattern</t>
  </si>
  <si>
    <t>Insomnia, disturbed sleep (especially from screen exposure or overstimulation)</t>
  </si>
  <si>
    <t>*Speech &amp; Expression</t>
  </si>
  <si>
    <t>Abnormal pace, lack of coherence (sensory-motor issues)</t>
  </si>
  <si>
    <t>*Posture &amp; Gait</t>
  </si>
  <si>
    <t>Slouched or tensed posture (digital device overuse)</t>
  </si>
  <si>
    <t>*Addiction History</t>
  </si>
  <si>
    <t>Excessive use of TV, mobile, music, gaming, etc.</t>
  </si>
  <si>
    <t>*Evaluate specific sensory organs and nervous system:</t>
  </si>
  <si>
    <t>*Altered reflexes, sensory hyper/hyposensitivity</t>
  </si>
  <si>
    <t>*Headache, dizziness, poor memory, or coordination</t>
  </si>
  <si>
    <t>*Eye strain, dryness, watering, photophobia</t>
  </si>
  <si>
    <t>*Visual acuity issues from overexposure to screens</t>
  </si>
  <si>
    <t>*Tinnitus, temporary hearing loss, discomfort from loud noise</t>
  </si>
  <si>
    <t>*Smell sensitivity or aversion (olfactory disturbances)</t>
  </si>
  <si>
    <t>*Integumentary System</t>
  </si>
  <si>
    <t>*Allergies or rashes from cosmetic overuse (touch/smell)</t>
  </si>
  <si>
    <t>*Excessive tactile stimulation (burns, bruises</t>
  </si>
  <si>
    <t>*Psychiatric Evaluation</t>
  </si>
  <si>
    <t>*Symptoms of depression, anxiety, ADHD</t>
  </si>
  <si>
    <t>*Mood swings, hallucinations, delusions in extreme cases</t>
  </si>
  <si>
    <t>🔺 LABORATORY INVESTIGATIONS</t>
  </si>
  <si>
    <t>*Though no direct lab test confirms Asatmya Indriya Samyoga, some tests help rule out or correlate with associated disorders:</t>
  </si>
  <si>
    <t>*Test</t>
  </si>
  <si>
    <t>Purpose</t>
  </si>
  <si>
    <t>To rule out infection/inflammation</t>
  </si>
  <si>
    <t>Thyroid Profile (T3, T4, TSH)</t>
  </si>
  <si>
    <t>Rule out metabolic causes of sensory imbalance</t>
  </si>
  <si>
    <t>*Blood Glucose / HbA1c</t>
  </si>
  <si>
    <t>To check for diabetic neuropathy (sensory changes)</t>
  </si>
  <si>
    <t>*EEG / Brain Mapping</t>
  </si>
  <si>
    <t>In case of seizures, sensory processing disorders</t>
  </si>
  <si>
    <t>*Eye Examination</t>
  </si>
  <si>
    <t>For Computer Vision Syndrome, refractive errors</t>
  </si>
  <si>
    <t>*Audiometry</t>
  </si>
  <si>
    <t>Hearing threshold testing (noise damage)</t>
  </si>
  <si>
    <t>*Psychological Tests</t>
  </si>
  <si>
    <t>PHQ-9 (Depression), GAD-7 (Anxiety), Sensory Profile</t>
  </si>
  <si>
    <t>🔺 PARTNO: 02</t>
  </si>
  <si>
    <t>1. Substance Use Disorders</t>
  </si>
  <si>
    <t>2. Internet Addiction Disorder / Digital Addiction</t>
  </si>
  <si>
    <t>3. Obsessive-Compulsive Disorder (OCD)</t>
  </si>
  <si>
    <t>4. Impulse Control Disorders</t>
  </si>
  <si>
    <t>5. Behavioral Addictions (e.g., Gaming Disorder, Porn Addiction)</t>
  </si>
  <si>
    <t>6. Generalized Anxiety Disorder (GAD)</t>
  </si>
  <si>
    <t>7. Depression with risk-taking behaviors</t>
  </si>
  <si>
    <t>8. Psychosomatic Disorders</t>
  </si>
  <si>
    <t>9. Borderline Personality Disorder (BPD)</t>
  </si>
  <si>
    <t>10. Bipolar Disorder (especially manic phase – sensory indulgence</t>
  </si>
  <si>
    <t>11. Sensory Processing Disorder (SPD)</t>
  </si>
  <si>
    <t>12. Post-Traumatic Stress Disorder (PTSD) with sensory triggers</t>
  </si>
  <si>
    <t>13. Schizophrenia (hallucinations with sensory misperceptions</t>
  </si>
  <si>
    <t>14. Attention Deficit Hyperactivity Disorder (ADHD)</t>
  </si>
  <si>
    <t>15. Sexual Disorders (e.g., Hypersexuality)</t>
  </si>
  <si>
    <t>*Asatmya samyoga of Indriyas → Indriyabhighāta → Vitiation of Vāta, Rajo, and Tamo guṇa → Deterioration of indriya bala and dhatu → Manasika and sharirika rogas</t>
  </si>
  <si>
    <t>*Sampraptiinvolves manas-dosha vitiation (Rajas &amp; Tamas) and *vata predominance, affecting indriyas and manas.</t>
  </si>
  <si>
    <t>🔺SAMANYA CHIKITSA (General Treatment)</t>
  </si>
  <si>
    <t>*Line of management:</t>
  </si>
  <si>
    <t>*Nidana Parivarjana – Avoidance of improper sensory contact</t>
  </si>
  <si>
    <t>*Indriya upasamana – Use of sattvika, pleasant stimuli</t>
  </si>
  <si>
    <t>*Mano-balavardhaka therapies</t>
  </si>
  <si>
    <t xml:space="preserve"> *Meditation, Pranayama</t>
  </si>
  <si>
    <t>*Rasayana – To nourish the senses</t>
  </si>
  <si>
    <t>*Satvavajaya Chikitsa – Mental restraint and counselling</t>
  </si>
  <si>
    <t>(Charaka Samhita Sutrasthana 8/15-16, Charaka Sharira 1/102</t>
  </si>
  <si>
    <t>🔺UPASHAYA (Palliatives)</t>
  </si>
  <si>
    <t>*Pleasant, appropriate, and controlled sensory exposure</t>
  </si>
  <si>
    <t>*Use of Sattvika Aahara-Vihara</t>
  </si>
  <si>
    <t>*Indriya-prasadana measures like Gandusha (for tongue), Anjana (for eyes),</t>
  </si>
  <si>
    <t>*Nasya (for smell), Shirodhara (for mind)</t>
  </si>
  <si>
    <t>🔺ANUPASHAYA(Non-palliatives)</t>
  </si>
  <si>
    <t>*ContinuedAtiyoga, Ayoga, or Mithyayoga of Indriyas</t>
  </si>
  <si>
    <t>*Use of Tikshna, Rajasika, or Tamasika sensory inputs</t>
  </si>
  <si>
    <t>*Over-stimulation or sensory deprivation</t>
  </si>
  <si>
    <t>🔺VISESA CHIKITSA (Specific Management)</t>
  </si>
  <si>
    <t>Specific Treatment</t>
  </si>
  <si>
    <t>Chakshur</t>
  </si>
  <si>
    <t>Anjana, Tarpana, Netradhara</t>
  </si>
  <si>
    <t>Shrotra</t>
  </si>
  <si>
    <t>Karna Purana, Nasya</t>
  </si>
  <si>
    <t>Ghrana</t>
  </si>
  <si>
    <t>Nasya, Dhupana</t>
  </si>
  <si>
    <t>Jivha</t>
  </si>
  <si>
    <t>Gandusha</t>
  </si>
  <si>
    <t>*Kavalagraha</t>
  </si>
  <si>
    <t>Sparshana</t>
  </si>
  <si>
    <t>Abhyanga,</t>
  </si>
  <si>
    <t>*Swedana</t>
  </si>
  <si>
    <t>Mana</t>
  </si>
  <si>
    <t>Satvavajaya, Medhya Rasayanas – Brahmi, Shankhapushpi, Mandukaparni</t>
  </si>
  <si>
    <t>*Classical References Summary:</t>
  </si>
  <si>
    <t>*Charaka Samhita Sutrasthana 8 – Trividha Roga Kara Bhava</t>
  </si>
  <si>
    <t>*Charaka Sharira 1/102 – Causal factors for diseases</t>
  </si>
  <si>
    <t>*Ashtanga Hridaya Sutrasthana 1/20 – Indriya-artha samyoga types and effects</t>
  </si>
  <si>
    <t>26/07/2025, 14:47 - +91 95446 87331: 🔺CASE STUDY NO : 145</t>
  </si>
  <si>
    <t>🔺PART NO:01</t>
  </si>
  <si>
    <t>🔺STHANYA KSHAYAM</t>
  </si>
  <si>
    <t>🔺NIDANAM (Causes)</t>
  </si>
  <si>
    <t>*According to Kashyapa Samhita, Charaka Samhita, and Ashtanga Hridaya, the following factors cause Sthanya Kshaya:</t>
  </si>
  <si>
    <t>*Shoka (grief), Krodha (anger), Bhaya (fear), Chinta (anxiety)</t>
  </si>
  <si>
    <t>*Alpa Ahara (inadequate diet) or Apathya Ahara Vihara</t>
  </si>
  <si>
    <t>*Prajaaparamarsha – Indulgence in intercourse during pregnancy</t>
  </si>
  <si>
    <t>*Rasa Dhatu Kshaya – Due to Agnimandya or malnourishment</t>
  </si>
  <si>
    <t>*Kashyapa Samhita, Khila Sthana</t>
  </si>
  <si>
    <t>*Ashtanga Hridaya, Uttara Tantra 1/39</t>
  </si>
  <si>
    <t>*Charaka Samhita, Sharira Sthana</t>
  </si>
  <si>
    <t>🔺 PURVAROOPAM (Prodromal Symptoms)</t>
  </si>
  <si>
    <t>*Feeling of emptiness or lightness in the breasts</t>
  </si>
  <si>
    <t>*Decrease in breast heaviness or let-down reflex</t>
  </si>
  <si>
    <t>*Restlessness in the child during feeding</t>
  </si>
  <si>
    <t>*Reduction in Rasa dhatu symptoms (dryness, fatigue)</t>
  </si>
  <si>
    <t>🔺LAKSHANA (Symptoms)</t>
  </si>
  <si>
    <t>*Alpa stanya pravritti – Reduced secretion of milk</t>
  </si>
  <si>
    <t>*Stana shosha – Emaciated/dry breasts</t>
  </si>
  <si>
    <t>*Baby remains unsatisfied, irritable, and underfed</t>
  </si>
  <si>
    <t>*Weakness and dryness in the mother</t>
  </si>
  <si>
    <t xml:space="preserve"> - Bhava Prakasha, Ashtanga Hridaya, Kashyapa Samhita</t>
  </si>
  <si>
    <t>🔺General Examination of Sthanya Kshaya (Breast Milk Deficiency):</t>
  </si>
  <si>
    <t>*Pallor – Suggestive of anemia or nutritional deficiency.</t>
  </si>
  <si>
    <t>*Weight loss/emaciation – May indicate poor nutrition or systemic disease.</t>
  </si>
  <si>
    <t>-Vital signs:</t>
  </si>
  <si>
    <t>*Pulse – May be weak if debilitated.</t>
  </si>
  <si>
    <t>*BP – Can be low in malnourished or postpartum women.</t>
  </si>
  <si>
    <t>*Temperature – To rule out infection.</t>
  </si>
  <si>
    <t xml:space="preserve">*Hydration status – Dehydration can reduce </t>
  </si>
  <si>
    <t>milk supply.</t>
  </si>
  <si>
    <t>*Body Mass Index (BMI) – Underweight or obese mothers may have lactation issues.</t>
  </si>
  <si>
    <t>*Psychological status – Look for signs of stress, anxiety, or depression.</t>
  </si>
  <si>
    <t>*Breast Examination:</t>
  </si>
  <si>
    <t>*Size and shape – Underdeveloped breasts may indicate hypoplasia.</t>
  </si>
  <si>
    <t>*Nipple examination – Flat, inverted, or cracked nipples can hinder breastfeeding.</t>
  </si>
  <si>
    <t>*Signs of engorgement or mastitis – Pain, redness, heat, swelling.</t>
  </si>
  <si>
    <t>*Milk expression test – Gentle manual expression to assess milk output.</t>
  </si>
  <si>
    <t>*ENDOCRINE SYSTEM:</t>
  </si>
  <si>
    <t>-Check for signs of:</t>
  </si>
  <si>
    <t>*Thyroid dysfunction – Goiter, dry skin, bradycardia.</t>
  </si>
  <si>
    <t>*Diabetes – Weight changes, polyuria, fatigue.</t>
  </si>
  <si>
    <t>*Pituitary disorders – Visual disturbances (mass effect), galactorrhea, amenorrhea.</t>
  </si>
  <si>
    <t>-Abdomen:</t>
  </si>
  <si>
    <t>*Uterine involution status</t>
  </si>
  <si>
    <t>*Any signs of retained placenta or infection.</t>
  </si>
  <si>
    <t>Purpose/Findings</t>
  </si>
  <si>
    <t>To rule out anemia, infection.</t>
  </si>
  <si>
    <t>Hypothyroidism is a common cause of lactation failure.</t>
  </si>
  <si>
    <t>Low levels suggest lactation failure; high in pituitary adenomas.</t>
  </si>
  <si>
    <t xml:space="preserve">Fasting </t>
  </si>
  <si>
    <t>To assess for diabetes mellitus.</t>
  </si>
  <si>
    <t>Rule out systemic illness affecting metabolism.</t>
  </si>
  <si>
    <t>For suspected endocrine imbalance.</t>
  </si>
  <si>
    <t>To rule out pituitary adenoma or Sheehan's syndrome (if prolactin is low with no lactation).</t>
  </si>
  <si>
    <t>26/07/2025, 14:48 - +91 95446 87331: 🔺CASE STUDY NO : 145</t>
  </si>
  <si>
    <t>🔺PART NO:02</t>
  </si>
  <si>
    <t>1. Lactation failure</t>
  </si>
  <si>
    <t>2. Hypogalactia</t>
  </si>
  <si>
    <t>3. Sheehan’s syndrome</t>
  </si>
  <si>
    <t xml:space="preserve">4. Puerperal mastitis </t>
  </si>
  <si>
    <t>5. Postpartum depression</t>
  </si>
  <si>
    <t>6. Retained placental fragments</t>
  </si>
  <si>
    <t>7. Thyroid disorders (e.g., hypothyroidism)</t>
  </si>
  <si>
    <t>8. Polycystic Ovarian Syndrome (PCOS)</t>
  </si>
  <si>
    <t>9. Hyperprolactinemia</t>
  </si>
  <si>
    <t>10. Pituitary adenoma</t>
  </si>
  <si>
    <t>11. Breast hypoplasia</t>
  </si>
  <si>
    <t>12. Galactocele</t>
  </si>
  <si>
    <t>13. Mammary duct obstruction</t>
  </si>
  <si>
    <t>14. Drug-induced lactation failure</t>
  </si>
  <si>
    <t xml:space="preserve"> Nidana → Agnimandya → Rasa Kshaya → Stanya Kshaya</t>
  </si>
  <si>
    <t>*Vitiated Vata and Pitta doshas affect the Stanyavaha Srotas, leading to:</t>
  </si>
  <si>
    <t>*Drying of milk channels</t>
  </si>
  <si>
    <t>*Poor Rasa Dhatu conversion</t>
  </si>
  <si>
    <t>*Dosha: Mainly Vata and Pitta</t>
  </si>
  <si>
    <t>*Dushya: Rasa Dhatu, Stanya</t>
  </si>
  <si>
    <t>*Srotas: Stanyavaha Srotas</t>
  </si>
  <si>
    <t>*Use Stanyajanana aharas like:</t>
  </si>
  <si>
    <t>*Shatavari, Vidari, Yashtimadhu, Gokshura, Jeeraka, Masha</t>
  </si>
  <si>
    <t>*Ksheera, Ghee, Mudga yusha, Godhuma, Draksha</t>
  </si>
  <si>
    <t>*Vihara (Lifestyle)</t>
  </si>
  <si>
    <t>*Emotional support, mental calmness, rest</t>
  </si>
  <si>
    <t>*Avoid anger, grief, excessive physical work</t>
  </si>
  <si>
    <t>*Promote bonding with the baby through skin-to-skin contact</t>
  </si>
  <si>
    <t>*Counseling, reassurance, and positive environment</t>
  </si>
  <si>
    <t>*Avoid Chinta, Shoka, and Udvega</t>
  </si>
  <si>
    <t>🔺 UPASHAYA (Palliatives)</t>
  </si>
  <si>
    <t>*Shatavari ghrita, Shatavari kalka with milk</t>
  </si>
  <si>
    <t>*Warm oil breast massage – Bala taila, Shatavari taila</t>
  </si>
  <si>
    <t>*Yavagu or peya made with stanyajanana dravyas</t>
  </si>
  <si>
    <t>*Proper breastfeeding techniques – frequent feeding</t>
  </si>
  <si>
    <t>🔺ANUPASHAYA (Aggravating Factors)</t>
  </si>
  <si>
    <t>*Ruksha Ahara (dry food), fasting</t>
  </si>
  <si>
    <t>*Mental stress, emotional trauma</t>
  </si>
  <si>
    <t>*Excessive Vata aggravating factors</t>
  </si>
  <si>
    <t>*Neglect of feeding routine</t>
  </si>
  <si>
    <t>🔺VISHESHA CHIKITSA (Specific Management)</t>
  </si>
  <si>
    <t>- Stanyajanana Aushadhis (Galactagogues):</t>
  </si>
  <si>
    <t>*Shatavari kalka with ksheera</t>
  </si>
  <si>
    <t>*Yashtimadhu ksheerapaka</t>
  </si>
  <si>
    <t>*Phala Ghrita, Shatavari Ghrita</t>
  </si>
  <si>
    <t>*Vidari + Gokshura + Milk decoctions</t>
  </si>
  <si>
    <t>*External Therapies:</t>
  </si>
  <si>
    <t>*Stana Abhyanga – Massage with Shatavari Taila, Bala Taila</t>
  </si>
  <si>
    <t xml:space="preserve">*Avagaha Snana with milk decoction </t>
  </si>
  <si>
    <t>*Panchakarma (When Indicated):</t>
  </si>
  <si>
    <t>*Sneha Pana with medicated ghee</t>
  </si>
  <si>
    <t>*Basti (Yapana Basti) for *Vata balancing</t>
  </si>
  <si>
    <t>*Nasya (for psychological causes – stress, grief)</t>
  </si>
  <si>
    <t>-References:*Ashtanga Hridaya Uttara Tantra</t>
  </si>
  <si>
    <t>*Bhava Prakasha, Kashyapa Samhita, Charaka Samhita</t>
  </si>
  <si>
    <t>26/07/2025, 16:30 - +91 96452 60458 joined using a group link.</t>
  </si>
  <si>
    <t>26/07/2025, 16:30 - +91 94142 45837 joined using a group link.</t>
  </si>
  <si>
    <t>26/07/2025, 16:30 - +91 77439 22298 joined using a group link.</t>
  </si>
  <si>
    <t>26/07/2025, 16:30 - +91 63943 92943 joined using a group link.</t>
  </si>
  <si>
    <t>26/07/2025, 16:30 - +91 88085 43791 joined using a group link.</t>
  </si>
  <si>
    <t>26/07/2025, 16:31 - +91 91300 37484 joined using a group link.</t>
  </si>
  <si>
    <t>26/07/2025, 16:31 - +91 70786 82750 joined using a group link.</t>
  </si>
  <si>
    <t>26/07/2025, 16:31 - +91 90500 53405 joined using a group link.</t>
  </si>
  <si>
    <t>26/07/2025, 16:31 - +91 78689 55249 joined using a group link.</t>
  </si>
  <si>
    <t>26/07/2025, 16:31 - +91 91104 81928 joined using a group link.</t>
  </si>
  <si>
    <t>26/07/2025, 16:31 - +91 60065 77944 joined using a group link.</t>
  </si>
  <si>
    <t>26/07/2025, 16:31 - +91 62668 16315 joined using a group link.</t>
  </si>
  <si>
    <t>26/07/2025, 16:31 - +91 95626 99555 joined using a group link.</t>
  </si>
  <si>
    <t>26/07/2025, 16:31 - +91 70003 06197 joined using a group link.</t>
  </si>
  <si>
    <t>26/07/2025, 16:31 - +91 87678 36541 joined using a group link.</t>
  </si>
  <si>
    <t>26/07/2025, 16:32 - +91 84969 73301 joined using a group link.</t>
  </si>
  <si>
    <t>26/07/2025, 16:32 - +221 77 635 22 35 joined using a group link.</t>
  </si>
  <si>
    <t>26/07/2025, 16:32 - +91 84490 19011 joined using a group link.</t>
  </si>
  <si>
    <t>26/07/2025, 16:32 - +91 96210 67764 joined using a group link.</t>
  </si>
  <si>
    <t>26/07/2025, 16:32 - +91 99743 26610 joined using a group link.</t>
  </si>
  <si>
    <t>26/07/2025, 16:32 - +91 81289 47527 joined using a group link.</t>
  </si>
  <si>
    <t>26/07/2025, 16:32 - +91 79773 07717 joined using a group link.</t>
  </si>
  <si>
    <t>26/07/2025, 16:32 - +91 84592 12435 joined using a group link.</t>
  </si>
  <si>
    <t>26/07/2025, 16:32 - +91 90198 07542 joined using a group link.</t>
  </si>
  <si>
    <t>26/07/2025, 16:32 - +91 63769 45614 joined using a group link.</t>
  </si>
  <si>
    <t>26/07/2025, 16:32 - +91 80572 43695 joined using a group link.</t>
  </si>
  <si>
    <t>26/07/2025, 16:32 - +91 97441 97683 joined using a group link.</t>
  </si>
  <si>
    <t>26/07/2025, 16:32 - +91 78915 91172 joined using a group link.</t>
  </si>
  <si>
    <t>26/07/2025, 16:34 - +91 70125 43799 joined using a group link.</t>
  </si>
  <si>
    <t>26/07/2025, 16:34 - +91 87785 32402 joined using a group link.</t>
  </si>
  <si>
    <t>26/07/2025, 16:34 - +91 73067 57998 joined using a group link.</t>
  </si>
  <si>
    <t>26/07/2025, 16:34 - +91 95012 17183 joined using a group link.</t>
  </si>
  <si>
    <t>26/07/2025, 16:34 - +91 91882 10285 joined using a group link.</t>
  </si>
  <si>
    <t>26/07/2025, 17:08 - +91 95446 87331: 🔺CASE STUDY NO : 146</t>
  </si>
  <si>
    <t>🔺 KAPALA BHAGNAM (SKULL FRACTURE)</t>
  </si>
  <si>
    <t>As per Bhela Samhita, Bhagna (fracture) is caused by:</t>
  </si>
  <si>
    <t>*Bahya Abhighata (external trauma) – fall, blow, accident.</t>
  </si>
  <si>
    <t>*Vega Darana – suppression or forceful expression of natural urges.</t>
  </si>
  <si>
    <t>*Ativyayama (excess exertion)</t>
  </si>
  <si>
    <t>*Atyucchrāyāt patanam (falling from height)</t>
  </si>
  <si>
    <t>*Āghāta by weapons or blunt object</t>
  </si>
  <si>
    <t>🔺PURVARUPAM (Prodromal symptoms)</t>
  </si>
  <si>
    <t>These may not always be specifically mentioned for Kapāla Bhagna, but general signs may include:</t>
  </si>
  <si>
    <t>*Dizziness</t>
  </si>
  <si>
    <t>*Headache</t>
  </si>
  <si>
    <t>*Blurred vision</t>
  </si>
  <si>
    <t>*Confusion or disorientation</t>
  </si>
  <si>
    <t>*As described in Suśruta Saṃhitā Chikitsāsthāna 3/18–19:</t>
  </si>
  <si>
    <t>*Śoṇitapāta (bleeding from nostrils, ears)</t>
  </si>
  <si>
    <t>*Moha (loss of consciousness)</t>
  </si>
  <si>
    <t>*Bhrama (giddiness)</t>
  </si>
  <si>
    <t>*Akṣṇoḥ vikāraḥ (eye abnormalities)</t>
  </si>
  <si>
    <t>*Mūrcchā (fainting)</t>
  </si>
  <si>
    <t>*Jṛmbhā (excessive yawning)</t>
  </si>
  <si>
    <t>*Vaktra vikṛti (facial disfigurement)</t>
  </si>
  <si>
    <t>*Kapāla śūla (pain in skull region)</t>
  </si>
  <si>
    <t>*Vedana (severe pain at the site)</t>
  </si>
  <si>
    <t>*Śiraśūla (headache)</t>
  </si>
  <si>
    <t>*Consciousness level: Assess using Glasgow Coma Scale (GCS)</t>
  </si>
  <si>
    <t>*Pallor, cyanosis, icterus</t>
  </si>
  <si>
    <t>*Pulse, blood pressure, respiratory rate, temperature</t>
  </si>
  <si>
    <t>*Bleeding from nose/ear/mouth</t>
  </si>
  <si>
    <t>*Signs of head trauma: scalp swelling, laceration, hematoma</t>
  </si>
  <si>
    <t>🔺 SYSTEMIC EXAMINATION</t>
  </si>
  <si>
    <t>*Central Nervous System (CNS)</t>
  </si>
  <si>
    <t>*GCS scoring</t>
  </si>
  <si>
    <t>*Pupillary reflexes</t>
  </si>
  <si>
    <t>*Signs of raised intracranial pressure (ICP): vomiting, bradycardia, altered consciousness</t>
  </si>
  <si>
    <t>*Cranial nerve examination</t>
  </si>
  <si>
    <t>*Motor and sensory system evaluation</t>
  </si>
  <si>
    <t>*Rhinorrhea or otorrhea (CSF leak)</t>
  </si>
  <si>
    <t>*Battle’s sign (ecchymosis behind ear – basal fracture)</t>
  </si>
  <si>
    <t>*Raccoon eyes (periorbital ecchymosis – anterior cranial fossa fracture)</t>
  </si>
  <si>
    <t>*Check for diplopia, vision changes</t>
  </si>
  <si>
    <t>*Respiratory and Cardiovascular</t>
  </si>
  <si>
    <t>*Secondary trauma assessment</t>
  </si>
  <si>
    <t>*Oxygen saturation monitoring</t>
  </si>
  <si>
    <t>*Auscultation to rule out aspiration or chest trauma</t>
  </si>
  <si>
    <t>*Complete Blood Count (CBC): detect hemorrhage or infection</t>
  </si>
  <si>
    <t>*Coagulation Profile: PT, aPTT, INR (especially before surgery)</t>
  </si>
  <si>
    <t>*Blood grouping &amp; crossmatch: if transfusion needed</t>
  </si>
  <si>
    <t>*Blood glucose &amp; electrolytes: for baseline and monitoring</t>
  </si>
  <si>
    <t>*CSF Analysis (if leak suspected): glucose test, β2-transferrin</t>
  </si>
  <si>
    <t>*Toxicology screening: if unconscious or substance abuse suspected</t>
  </si>
  <si>
    <t xml:space="preserve"> -Imaging</t>
  </si>
  <si>
    <t>*CT Scan (Non-contrast head): primary investigation for skull fracture</t>
  </si>
  <si>
    <t>*X-ray Skull: limited use; mostly replaced by CT</t>
  </si>
  <si>
    <t>*MRI Brain: to assess soft tissue/brain injury</t>
  </si>
  <si>
    <t>*CT Angiography: if vascular injury suspected</t>
  </si>
  <si>
    <t>🔺 KAPALA BHAGNAM (SKULL FRACTURE</t>
  </si>
  <si>
    <t>1. Linear Skull Fracture</t>
  </si>
  <si>
    <t>2. Depressed Skull Fracture</t>
  </si>
  <si>
    <t>3. Basilar Skull Fracture</t>
  </si>
  <si>
    <t>4. Diastatic Skull Fracture</t>
  </si>
  <si>
    <t>5. Penetrating Head Injury</t>
  </si>
  <si>
    <t>6. Intracranial Hemorrhage (e.g.,</t>
  </si>
  <si>
    <t>Epidural Hematoma</t>
  </si>
  <si>
    <t>Subdural Hematoma</t>
  </si>
  <si>
    <t>Subarachnoid Hemorrhage)</t>
  </si>
  <si>
    <t>7. Concussion</t>
  </si>
  <si>
    <t>8. Contusion of Brain</t>
  </si>
  <si>
    <t>9. Post-traumatic Cerebral Edema</t>
  </si>
  <si>
    <t>10. Traumatic Brain Injury (TBI) – mild/moderate/severe</t>
  </si>
  <si>
    <t>11. Cerebrospinal Fluid (CSF) Leak</t>
  </si>
  <si>
    <t>12. Facial Bone Fractures (especially frontal sinus or orbital wall fractures)</t>
  </si>
  <si>
    <t>🔺 SAMPRAPTI (Pathogenesis)</t>
  </si>
  <si>
    <t>*Trauma (Abhighāta) leads to Kapāla Asthi Bhagna.</t>
  </si>
  <si>
    <t>*Vitiation of Vāta Doṣa leads to:</t>
  </si>
  <si>
    <t>*Pain</t>
  </si>
  <si>
    <t>*Displacement of bone fragments</t>
  </si>
  <si>
    <t>*Dryness, degeneration</t>
  </si>
  <si>
    <t>*Bleeding due to involvement of Rakta Dhātu.</t>
  </si>
  <si>
    <t>*If severe, can involve Majjā Dhātu (marrow/brain) → neurological symptoms.</t>
  </si>
  <si>
    <t>*According to Suśruta Saṃhitā – Chikitsāsthāna 3/3–7, the general management of Asthi Bhagna includes:</t>
  </si>
  <si>
    <t>*Bhagna sthāna sthāpana (immobilization/reduction)</t>
  </si>
  <si>
    <t>*Bandhana (bandaging) – splinting or cranial dressing</t>
  </si>
  <si>
    <t>*Sneha (internal &amp; external oleation) with Mahānarayana taila, Bala taila</t>
  </si>
  <si>
    <t>*Swedana (sudation therapy) for relieving pain</t>
  </si>
  <si>
    <t>*Pañcakarma like Basti – especially Mātrā Basti to pacify Vāta</t>
  </si>
  <si>
    <t>*Rakta sthāpana in case of bleeding (using Lodhra, Nāgakesara, etc.)</t>
  </si>
  <si>
    <t>*Medhya Rasayana – Brahmi, Śaṅkhuśhpi, etc. for memory/consciousness</t>
  </si>
  <si>
    <t>🔺 UPASHAYA (Relieving factors)</t>
  </si>
  <si>
    <t>*Application of Sneha, Mṛdu Sweda</t>
  </si>
  <si>
    <t>*Use of Medhya drugs (Brahmi, Mandukaparni)</t>
  </si>
  <si>
    <t>*Vāta pacifying diet and regimen</t>
  </si>
  <si>
    <t>*Immobilization and rest</t>
  </si>
  <si>
    <t>🔺 ANUPASAYA (Aggravating factors)</t>
  </si>
  <si>
    <t>*Movement of head or neck</t>
  </si>
  <si>
    <t>*Exposure to cold or wind</t>
  </si>
  <si>
    <t>*Suppression of natural urges</t>
  </si>
  <si>
    <t>*Loud noises or mental agitation</t>
  </si>
  <si>
    <t>*Vāta-vardhaka āhāra-vihāra</t>
  </si>
  <si>
    <t>🔺VISESA CHIKITSA(Specific Treatment)</t>
  </si>
  <si>
    <t>*As per Suśruta Saṃhitā – Chikitsāsthāna 3, Kapāla Bhagna (among the 6 types of Bhagna) needs specific care:</t>
  </si>
  <si>
    <t>*Śastrakarma (Surgical intervention) when:</t>
  </si>
  <si>
    <t>*There is depression of skull bone</t>
  </si>
  <si>
    <t>*Wound is open or compound fracture</t>
  </si>
  <si>
    <t>-Ayurvedic medicines:</t>
  </si>
  <si>
    <t>*Bala taila – external application and Śirobasti</t>
  </si>
  <si>
    <t>-Rasāyana:</t>
  </si>
  <si>
    <t>*Aśvagandhā, Śatāvarī, Gudūci, Pippalī Rasāyana</t>
  </si>
  <si>
    <t>*Classical References:</t>
  </si>
  <si>
    <t>*Suśruta Saṃhitā Chikitsāsthāna 3/1–19</t>
  </si>
  <si>
    <t>*Suśruta Saṃhitā Nidānasthāna 15/41 (Bhagna classification)</t>
  </si>
  <si>
    <t>*Aṣṭāṅga Hṛdaya Uttarasthāna 27</t>
  </si>
  <si>
    <t>*Bhela Saṃhitā – Bhagna Cikitsā</t>
  </si>
  <si>
    <t>*Bhāvaprakāśa – Bhagna Prakaraṇa</t>
  </si>
  <si>
    <t>27/07/2025, 15:44 - +91 95446 87331: 🔺CASE STUDY NO :147</t>
  </si>
  <si>
    <t>🔺PART NO : 1</t>
  </si>
  <si>
    <t>🔺VYANGA</t>
  </si>
  <si>
    <t>*Vyanga is mainly caused due to:</t>
  </si>
  <si>
    <t>Reference: “Krodha shoka nidra kshaya shrama vegadharanat cha vyanga upajayate”</t>
  </si>
  <si>
    <t>— Ashtanga Hridaya, Uttarasthana 24/3</t>
  </si>
  <si>
    <t>🔺PURVARUPAM (Prodromal Symptoms)</t>
  </si>
  <si>
    <t>*Not explicitly mentioned, but can be inferred:</t>
  </si>
  <si>
    <t>*Localized darkness or dullness</t>
  </si>
  <si>
    <t>*Mild dryness</t>
  </si>
  <si>
    <t>*Slight discoloration on facial skin</t>
  </si>
  <si>
    <t>🔺 LAKSHANAM (Symptoms)</t>
  </si>
  <si>
    <t>*Nirujam (Painless)</t>
  </si>
  <si>
    <t>*Shyava varna mandala (bluish-black circular patches)</t>
  </si>
  <si>
    <t>*Occurs mostly on face</t>
  </si>
  <si>
    <t>*Twak vaivarnya – Skin discoloration</t>
  </si>
  <si>
    <t>*Skin type: Dry, oily, or combination</t>
  </si>
  <si>
    <t>*Lesion location: Usually on cheeks, forehead, upper lip, nose</t>
  </si>
  <si>
    <t>*Color: Brown to gray-brown macules</t>
  </si>
  <si>
    <t>*Onset and duration: Sudden or gradual, often chronic</t>
  </si>
  <si>
    <t>*History of sun exposure</t>
  </si>
  <si>
    <t xml:space="preserve">*Use of cosmetics or medications </t>
  </si>
  <si>
    <t>*Family history of pigmentation disorders</t>
  </si>
  <si>
    <t>*Hormonal history: Pregnancy, oral contraceptives, thyroid dysfunction</t>
  </si>
  <si>
    <t>*Stress and sleep pattern</t>
  </si>
  <si>
    <t>*Thyroid gland: Check for goiter or nodules</t>
  </si>
  <si>
    <t>*Liver and gastrointestinal system: To rule out underlying hepatic issues</t>
  </si>
  <si>
    <t>*Endocrine system: Signs of hormonal imbalance (e.g., PCOS, Cushing's)</t>
  </si>
  <si>
    <t>*Reproductive system (females): *Menstrual history, hirsutism</t>
  </si>
  <si>
    <t>*Psychological evaluation: Assess for stress or depression</t>
  </si>
  <si>
    <t>🔺 LABORATORY INVESTIGATIONS:</t>
  </si>
  <si>
    <t>1. Thyroid Function Tests (T3, T4, TSH</t>
  </si>
  <si>
    <t>2. Liver Function Tests (LFT)</t>
  </si>
  <si>
    <t>3. Hormonal Panel (especially in females):</t>
  </si>
  <si>
    <t>*Estrogen</t>
  </si>
  <si>
    <t xml:space="preserve">*Progesterone </t>
  </si>
  <si>
    <t>*LH, FSH</t>
  </si>
  <si>
    <t>*Testosterone (for PCOS suspicion)</t>
  </si>
  <si>
    <t>4. Blood sugar levels (FBS, PPBS)</t>
  </si>
  <si>
    <t>5. ANA (to rule out autoimmune causes)</t>
  </si>
  <si>
    <t>6. Skin biopsy (rarely required; if diagnosis is uncertain)</t>
  </si>
  <si>
    <t>27/07/2025, 15:44 - +91 95446 87331: 🔺CASE STUDY NO : 147</t>
  </si>
  <si>
    <t xml:space="preserve">🔺PART NO :2 </t>
  </si>
  <si>
    <t>🔺DIFERENTIAL DIAGNOSIS (MODERN NAMES ONLY):</t>
  </si>
  <si>
    <t>1. Melasma</t>
  </si>
  <si>
    <t>2. Post-inflammatory hyperpigmentation(PIH</t>
  </si>
  <si>
    <t>3. Addison’s disease</t>
  </si>
  <si>
    <t>4. Lichen planus pigmentosus</t>
  </si>
  <si>
    <t>5. Pigmented contact dermatitis</t>
  </si>
  <si>
    <t>6. Freckles (Ephelides)</t>
  </si>
  <si>
    <t>7. Lentigines (Liver spots)</t>
  </si>
  <si>
    <t>8. Drug-induced hyperpigmentation</t>
  </si>
  <si>
    <t>9. Acanthosis nigricans (if neck/folds involved)</t>
  </si>
  <si>
    <t>10. Photosensitive dermatitis</t>
  </si>
  <si>
    <t>*Due to nidana sevana, Vata and Pitta are vitiated.</t>
  </si>
  <si>
    <t>*They localize in mukha pradesha (facial region), especially twak (skin).</t>
  </si>
  <si>
    <t>*This leads to Vaivarnya (discoloration) without pain.</t>
  </si>
  <si>
    <t>*Dushya: Twak (Skin), Rakta (Blood)</t>
  </si>
  <si>
    <t>*Srotas: Raktavaha, Rasavaha</t>
  </si>
  <si>
    <t>*Udbhava sthana: Amashaya</t>
  </si>
  <si>
    <t>*Adhisthana: Twak of Mukha</t>
  </si>
  <si>
    <t>🔺 SAMANYA CHIKITSA (GENERAL LINE OF TREATMENT)</t>
  </si>
  <si>
    <t>*Aim: Vata-Pitta Shamana, Raktaprasadana, Twak Prasadana</t>
  </si>
  <si>
    <t>*Snehana (Internal &amp; External oleation)</t>
  </si>
  <si>
    <t>*Swedana (Sudation therapy)</t>
  </si>
  <si>
    <t>*Virechana – For Pitta Shamana</t>
  </si>
  <si>
    <t>*Raktamokshana (Local bloodletting – if indicated)</t>
  </si>
  <si>
    <t>*Lepa (Medicated pastes) – especially local</t>
  </si>
  <si>
    <t>-Reference: Charaka Samhita, Chikitsa Sthana 7 (Rakta pradoshaja vikara chikitsa)*</t>
  </si>
  <si>
    <t>🔺UPASHAYA (Palliative Factors)</t>
  </si>
  <si>
    <t>*Cooling and calming therapies</t>
  </si>
  <si>
    <t>*Vata-Pitta Shamana herbs (like Sandalwood, Yashtimadhu)</t>
  </si>
  <si>
    <t>*Facial packs with Manjishta, Chandana, Lodhra</t>
  </si>
  <si>
    <t>*Rakta prasadaka diet</t>
  </si>
  <si>
    <t>🔺 ANUPASHAYA (Aggravating Factors)</t>
  </si>
  <si>
    <t>*Anger, stress, emotional trauma</t>
  </si>
  <si>
    <t>*Exposure to sun</t>
  </si>
  <si>
    <t>*Hot, spicy, sour foods</t>
  </si>
  <si>
    <t>*Lack of sleep</t>
  </si>
  <si>
    <t>*Vata-Pitta aggravating diet and lifestyle</t>
  </si>
  <si>
    <t>🔺 VISHESHA CHIKITSA (Specific Treatment)</t>
  </si>
  <si>
    <t>*Internal Medications</t>
  </si>
  <si>
    <t>- Reference:</t>
  </si>
  <si>
    <t>Ashtanga Hridaya – Uttara Tantra 24</t>
  </si>
  <si>
    <t>🔺 ADDITIONAL THERAPIES</t>
  </si>
  <si>
    <t>*Nasya karma (with medicated oils like Anu taila)</t>
  </si>
  <si>
    <t>*Raktamokshana (if there is rakta dushti)</t>
  </si>
  <si>
    <t>27/07/2025, 21:59 - +91 95446 87331: 🔺CASE STUDY NO : 148</t>
  </si>
  <si>
    <t xml:space="preserve">🔺KARNAPALI KACHAPIKA </t>
  </si>
  <si>
    <t>*The causative factors of Karnapāli Kachapika are mostly Kapha–Pitta aggravating factors, which can include:</t>
  </si>
  <si>
    <t>*Intake of snigdha (unctuous), guru (heavy), and vidāhi (pungent) foods</t>
  </si>
  <si>
    <t>*Abhiṣyandi ahāra (obstructive food like curd, paneer)</t>
  </si>
  <si>
    <t>*Exposure to cold winds, bathing in cold water frequently</t>
  </si>
  <si>
    <t>*Poor ear hygiene, recurrent infection</t>
  </si>
  <si>
    <t>*Suppression of natural urges (e.g. sneezing, vomiting)</t>
  </si>
  <si>
    <t>*Use of cold oils in ear or overuse of ear buds</t>
  </si>
  <si>
    <t>*Prāgvaāta karma (sudden exposure to wind)</t>
  </si>
  <si>
    <t>*Reference: Ashtanga Hridaya (Uttara Sthana 12), Sushruta Samhita (Uttara Tantra 20)</t>
  </si>
  <si>
    <t>*Mild itching in ear</t>
  </si>
  <si>
    <t>*Heaviness in ear</t>
  </si>
  <si>
    <t>*Occasional mild pain or discomfort</t>
  </si>
  <si>
    <t>*Feeling of fullness or blockage</t>
  </si>
  <si>
    <t>*Mild watery discharge</t>
  </si>
  <si>
    <t>*Reference: Acharya Vagbhata &amp; Sushruta on karṇaroga pūrvarūpa</t>
  </si>
  <si>
    <t>🔺 LAKṢAṆAM (Symptoms)</t>
  </si>
  <si>
    <t>*Kachapika specifically presents as:</t>
  </si>
  <si>
    <t>*Manda śula (dull pain) in the ear</t>
  </si>
  <si>
    <t>*Śopha (swelling) behind or around ear</t>
  </si>
  <si>
    <t>*Ear appears like the back of a tortoise (Kachapika = tortoise-backed), due to rounded swelling</t>
  </si>
  <si>
    <t>*Jalapūrṇa iva śabdaḥ – sensation of fluid or crackling sound in the ear</t>
  </si>
  <si>
    <t>*Discharge: mucous or serous, sometimes thick</t>
  </si>
  <si>
    <t>*Mastoid area tenderness</t>
  </si>
  <si>
    <t>* Reference: Ashtanga Hridaya Uttara Sthana 12/16–18</t>
  </si>
  <si>
    <t>-Vital Signs:</t>
  </si>
  <si>
    <t>*Temperature (fever may suggest infection)</t>
  </si>
  <si>
    <t>*Pulse, Blood Pressure, Respiratory Rate</t>
  </si>
  <si>
    <t>*Signs of infection or inflammation:</t>
  </si>
  <si>
    <t>*Look for erythema, warmth, and tenderness</t>
  </si>
  <si>
    <t>*Check for systemic involvement:</t>
  </si>
  <si>
    <t>*Lymphadenopathy (preauricular/postauricular)</t>
  </si>
  <si>
    <t>*General malaise or other systemic symptoms</t>
  </si>
  <si>
    <t>*Ear Examination (Otoscopic &amp; Physical):</t>
  </si>
  <si>
    <t>*Inspect pinna: swelling, redness, abscess, discharge</t>
  </si>
  <si>
    <t>*Check for trauma, insect bite, or signs of cellulitis</t>
  </si>
  <si>
    <t>*Neck and Lymph Nodes: Palpate for cervical and postauricular nodes</t>
  </si>
  <si>
    <t>*Cranial Nerve Examination: If facial nerve involvement suspected</t>
  </si>
  <si>
    <t>*ENT and Skin Examination: Rule out associated dermatological or upper respiratory conditions</t>
  </si>
  <si>
    <t>1. Complete Blood Count (CBC) – Look for raised WBC count (infection/inflammation)</t>
  </si>
  <si>
    <t>2. ESR / CRP – Elevated in inflammation</t>
  </si>
  <si>
    <t>3. Bacterial culture &amp; sensitivity (if discharge/aspiration present)</t>
  </si>
  <si>
    <t>4. Pus aspiration for gram stain – In case of abscess</t>
  </si>
  <si>
    <t>5. Blood sugar level – Especially if diabetes is suspected (which predisposes to infections)</t>
  </si>
  <si>
    <t>6. Imaging if needed – USG or CT scan of the ear (for abscess or perichondritis)</t>
  </si>
  <si>
    <t>27/07/2025, 22:02 - +91 95446 87331: 🔺CASE STUDY NO : 148</t>
  </si>
  <si>
    <t>🔺 PART NO : 2</t>
  </si>
  <si>
    <t>🔺DIFFERENTIAL DIAGNOSIS (Modern Names Only):</t>
  </si>
  <si>
    <t>1. Perichondritis</t>
  </si>
  <si>
    <t>2. Auricular cellulitis</t>
  </si>
  <si>
    <t>3. Chondrodermatitis nodularis helicis</t>
  </si>
  <si>
    <t>4. Othematoma</t>
  </si>
  <si>
    <t>5. Erysipela</t>
  </si>
  <si>
    <t>6. Infected insect bite/allergic dermatitis</t>
  </si>
  <si>
    <t>7. Sebaceous cyst with secondary infection</t>
  </si>
  <si>
    <t>8. Relapsing polychondritis</t>
  </si>
  <si>
    <t>9. Trauma-inducedhematoma</t>
  </si>
  <si>
    <t>10. Tumors of the auricle (e.g., basal cell carcinoma, squamous cell carcinoma)</t>
  </si>
  <si>
    <t>*Aggravated Kapha and Pitta doshas localize in the karṇapāli (auricular/mastoid region)</t>
  </si>
  <si>
    <t>*Cause śopha (inflammation), śula (pain), and sraava (discharge)</t>
  </si>
  <si>
    <t>*Obstruction of srotas leads to accumulation and fermentation → pus formation</t>
  </si>
  <si>
    <t>*Pain and swelling make the appearance like a tortoise’s back</t>
  </si>
  <si>
    <t>*Reference: Sushruta Samhita, Uttara Tantra 20/17</t>
  </si>
  <si>
    <t>*Shodhana (purification):</t>
  </si>
  <si>
    <t>*Virechana (purgation) with Trivrit lehya or Eranda taila – for Pitta-Kapha vitiation</t>
  </si>
  <si>
    <t>*Nasya with Anutaila or Shadbindu taila – to clear kapha from head region</t>
  </si>
  <si>
    <t>*Shamana (palliative):</t>
  </si>
  <si>
    <t>*Guduchi kwatha</t>
  </si>
  <si>
    <t>*Mustadi kwatha</t>
  </si>
  <si>
    <t>*Patoladi kashaya</t>
  </si>
  <si>
    <t>*Internal medicines like:</t>
  </si>
  <si>
    <t>*Kaishora Guggulu</t>
  </si>
  <si>
    <t>*Gandhaka Rasayana</t>
  </si>
  <si>
    <t>*Punarnavadi Mandura</t>
  </si>
  <si>
    <t>* Reference: Chakradatta, Ashtanga Hridaya</t>
  </si>
  <si>
    <t>🔺 UPASAYA (Relieving factors)</t>
  </si>
  <si>
    <t>*Warm oil application – Sukhoshna taila in ear</t>
  </si>
  <si>
    <t>*Use of light diet, avoiding kapha-pitta increasing foods</t>
  </si>
  <si>
    <t>*Swedana (mild fomentation) over mastoid region</t>
  </si>
  <si>
    <t>*Mild virechana and nasya therapies</t>
  </si>
  <si>
    <t>🔺ANUPASAYA (Aggravating factors)</t>
  </si>
  <si>
    <t>*Cold exposure</t>
  </si>
  <si>
    <t>*Sour, salty, fermented foods</t>
  </si>
  <si>
    <t>*Application of cold oils in ear</t>
  </si>
  <si>
    <t>*Improper pratisarana or ear cleansing</t>
  </si>
  <si>
    <t>🔺 VISESHA CHIKITSA (Specific Treatment)</t>
  </si>
  <si>
    <t>-Local Applications:</t>
  </si>
  <si>
    <t>*Karṇapurana (ear drops) with:</t>
  </si>
  <si>
    <t>*Dashamula taila</t>
  </si>
  <si>
    <t>*Nirgundi taila</t>
  </si>
  <si>
    <t>*Bilva taila</t>
  </si>
  <si>
    <t>*Pratisarana with Triphala choorna or Haridra for local swelling</t>
  </si>
  <si>
    <t>*Lepa (medicated paste) over mastoid swelling:</t>
  </si>
  <si>
    <t>*Eranda moola + Nirgundi + Haridra</t>
  </si>
  <si>
    <t>*If suppuration occurs (abscess):</t>
  </si>
  <si>
    <t>*Bhedana karma (incision and drainage) under sterile conditions</t>
  </si>
  <si>
    <t>*Followed by vrana shodhana and ropana with:</t>
  </si>
  <si>
    <t>*Jatyadi Taila, Pancha tikta ghrita</t>
  </si>
  <si>
    <t>*Reference: Sushruta Samhita Uttara Tantra 20/17-20; Ashtanga Hridaya Uttara Sthana 12</t>
  </si>
  <si>
    <t>27/07/2025, 23:14 - +91 95446 87331: 🔺CASE STUDY NO : 149</t>
  </si>
  <si>
    <t>🔺PUTHI KARNA</t>
  </si>
  <si>
    <t xml:space="preserve">🔺NIDANAM </t>
  </si>
  <si>
    <t>(Causative factors):</t>
  </si>
  <si>
    <t>*According to classical texts like Sushruta Samhita and Ashtanga Hridaya, the causes include:</t>
  </si>
  <si>
    <t>*Apathyasevana (Improper regimen)</t>
  </si>
  <si>
    <t>*Adhyashana (Eating before digestion of previous food)</t>
  </si>
  <si>
    <t>*Abhishyandi ahara (Heavy, unctuous foods)</t>
  </si>
  <si>
    <t>*Dustavata-pitta or Kapha vitiation in karnendriya</t>
  </si>
  <si>
    <t>*Krimi (microbial) involvement due to unhygienic conditions</t>
  </si>
  <si>
    <t>*Vata-pitta dushti or Kapha-meda dushti leading to suppuration</t>
  </si>
  <si>
    <t>-Sushruta Samhita, Uttara Tantra, 20/17</t>
  </si>
  <si>
    <t>-Ashtanga Hridaya, Uttara Sthana, 12/30</t>
  </si>
  <si>
    <t>🔺 PURVAROOPAM</t>
  </si>
  <si>
    <t xml:space="preserve"> (Prodromal Symptoms):</t>
  </si>
  <si>
    <t>*Mild itching in the ear</t>
  </si>
  <si>
    <t>*Feeling of warmth or heaviness</t>
  </si>
  <si>
    <t>*Sensation of ear blockage</t>
  </si>
  <si>
    <t>*Foul odor beginning mildly</t>
  </si>
  <si>
    <t>*Slight discomfort or pain</t>
  </si>
  <si>
    <t>🔺 LAKSHANA</t>
  </si>
  <si>
    <t xml:space="preserve"> (Symptoms):</t>
  </si>
  <si>
    <t>*Puti gandha srava – Foul-smelling discharge</t>
  </si>
  <si>
    <t>*Vedana – Pain in the ear (moderate to severe)</t>
  </si>
  <si>
    <t>*Kandu – Itching</t>
  </si>
  <si>
    <t>*Sopha – Swelling (sometimes)</t>
  </si>
  <si>
    <t>*Bad hearing or diminished hearing in chronic cases</t>
  </si>
  <si>
    <t>*Yellow/green pus discharge Suggests pittaja or krimija origin</t>
  </si>
  <si>
    <t>-Sushruta Samhita, Uttara Tantra, 20/17-18</t>
  </si>
  <si>
    <t>🔺GENERAL AND SYSTEMIC EXAMINATION</t>
  </si>
  <si>
    <t>*To assess the overall health and any underlying systemic cause:</t>
  </si>
  <si>
    <t>*Temperature: Check for fever (suggesting infection)</t>
  </si>
  <si>
    <t>*Pulse and blood pressure: Monitor for signs of systemic infection</t>
  </si>
  <si>
    <t>*Inspection of ear: Note discharge color, smell, and quantity</t>
  </si>
  <si>
    <t>*Palpation of mastoid process: Look for tenderness or swelling</t>
  </si>
  <si>
    <t>*Otoscopy: To visualize tympanic membrane and ear canal</t>
  </si>
  <si>
    <t>*Tuning fork tests (Rinne, Weber): For hearing loss evaluation</t>
  </si>
  <si>
    <t>*Neurological examination: If intracranial complications are suspected</t>
  </si>
  <si>
    <t>*EXAMINE NOSE AND THROAT FOR SOURCES OF INFECTION (E.G., SINUSITIS, TONSILLITIS)</t>
  </si>
  <si>
    <t>1. EAR SWAB FOR CULTURE AND SENSITIVITY – TO IDENTIFY BACTERIA/FUNGI</t>
  </si>
  <si>
    <t>2. COMPLETE BLOOD COUNT (CBC) – TO CHECK FOR INFECTION MARKERS</t>
  </si>
  <si>
    <t>3. BLOOD GLUCOSE LEVELS – IN CASE OF RECURRENT INFECTIONS (CHECK FOR DIABETES)</t>
  </si>
  <si>
    <t>4. X-RAY MASTOID / HRCT TEMPORAL BONE – TO ASSESS CHRONICITY AND MASTOID INVOLVEMENT</t>
  </si>
  <si>
    <t>5. PURE TONE AUDIOMETRY (PTA) – TO EVALUATE HEARING LOSS</t>
  </si>
  <si>
    <t>6. MRI/CT BRAIN – IF INTRACRANIAL SPREAD SUSPECTED</t>
  </si>
  <si>
    <t>27/07/2025, 23:15 - +91 95446 87331: 🔺CASE STUDY NO : 149</t>
  </si>
  <si>
    <t>🔺DIFFERENTIAL DIAGNOSIS (MODERN NAMES ONLY)</t>
  </si>
  <si>
    <t>1. Chronic Suppurative Otitis Media (CSOM) – most common DD</t>
  </si>
  <si>
    <t>2. Fungal Otitis Externa (Otomycosis) – black/white discharge with itchiness</t>
  </si>
  <si>
    <t>3. Malignant Otitis Externa – especially in diabetics; severe pain and foul smell</t>
  </si>
  <si>
    <t>4. Cholesteatoma – keratin debris accumulation; bony erosion</t>
  </si>
  <si>
    <t>5. Tuberculous Otitis Media – rare, painless otorrhea</t>
  </si>
  <si>
    <t>6. Foreign Body in Ear – especially in children, causing infection and smell</t>
  </si>
  <si>
    <t>7. Necrotizing Otitis Externa – potentially life-threatening in immunocompromised</t>
  </si>
  <si>
    <t xml:space="preserve">🔺SAMPRAPTI </t>
  </si>
  <si>
    <t>(Pathogenesis):</t>
  </si>
  <si>
    <t>*Dosha involved: Predominantly Pitta and Kapha, sometimes Vata too</t>
  </si>
  <si>
    <t>*Vitiated doshas localize in karnashrita marma (ear region) → producing sopha (inflammation), srava (discharge), dourgandhya (foul smell)</t>
  </si>
  <si>
    <t>*May involve krimi (microbial infestation)</t>
  </si>
  <si>
    <t>🔺 SAMANYA CHIKITSA (General treatment principles):</t>
  </si>
  <si>
    <t>*Shodhana chikitsa: If there is bahudosha lakshana (excess dosha), administer Virechana (Pittahara), Nasya, and Gandusha.</t>
  </si>
  <si>
    <t>*Shamana chikitsa: Internal use of tikta, katu rasa drugs having pittahara, krimighna, shothahara properties.</t>
  </si>
  <si>
    <t xml:space="preserve">🔺UPASHAYA </t>
  </si>
  <si>
    <t>(Palliatives):</t>
  </si>
  <si>
    <t>*Use of Gandusha with tikta-kashaya dravyas</t>
  </si>
  <si>
    <t>*Ear drops made from herbs like Nimba, Haridra, Yashtimadhu</t>
  </si>
  <si>
    <t>*Sneha siddha ksheera nasya (medicated ghee or milk nasya)</t>
  </si>
  <si>
    <t>*Diet: Light, non-spicy, bitter-tasting food is helpful</t>
  </si>
  <si>
    <t>🔺ANUPASHAYA</t>
  </si>
  <si>
    <t xml:space="preserve"> (Aggravating factors):</t>
  </si>
  <si>
    <t>*Use of abhishyandi (channel-blocking), guru (heavy), or snigdha (unctuous) food</t>
  </si>
  <si>
    <t>*Excessive oil instillation in ears</t>
  </si>
  <si>
    <t>*Exposure to dust, wind, water</t>
  </si>
  <si>
    <t>*Scratching the ear frequently</t>
  </si>
  <si>
    <t>🔺 VISHESHA CHIKITSA (Specific Treatment):</t>
  </si>
  <si>
    <t>*Shodhana Therapy:</t>
  </si>
  <si>
    <t>*Virechana with trivrit, draksha, haritaki</t>
  </si>
  <si>
    <t>*Nasya with Nimbadi taila</t>
  </si>
  <si>
    <t>*Krimighna virechana if krimi lakshana present</t>
  </si>
  <si>
    <t>* Local Treatment:</t>
  </si>
  <si>
    <t>*Karna dharana: Putting Nimbadi taila, Arimedadi taila, or Chandana bala lakshadi taila in the ear</t>
  </si>
  <si>
    <t>*Dhoomapana (medicated smoke) for drying and disinfecting the ear</t>
  </si>
  <si>
    <t>*Gandusha with Triphala kwatha, Yashtimadhu kwatha</t>
  </si>
  <si>
    <t>* Internal Medications:</t>
  </si>
  <si>
    <t>*Triphala guggulu, Nimbadi churna, Chandraprabha vati, Guggulu panchapala churna</t>
  </si>
  <si>
    <t>*Amrutadi guggulu in chronic suppurative conditions</t>
  </si>
  <si>
    <t>- Classical References:</t>
  </si>
  <si>
    <t>* Sushruta Samhita, Uttara Tantra – Chapter 20</t>
  </si>
  <si>
    <t>* Ashtanga Hridaya, Uttara Sthana – Chapter 12</t>
  </si>
  <si>
    <t>*Charaka Samhita – Chikitsa Sthana (Krimiroga Chikitsa)</t>
  </si>
  <si>
    <t>28/07/2025, 08:36 - +91 95446 87331: 🔺CASE STUDY NO: 150</t>
  </si>
  <si>
    <t>🔺 CHARMADALA</t>
  </si>
  <si>
    <t>🔺NIDANAM</t>
  </si>
  <si>
    <t xml:space="preserve"> (Causative Factors)</t>
  </si>
  <si>
    <t>*The causative factors of Charmadala are mainly Pitta and Kapha vitiating causes, along with Rakta Dushti:</t>
  </si>
  <si>
    <t>*Ati teekshna, ushna, amla, lavana ahara</t>
  </si>
  <si>
    <t>*Excessive exposure to heat, sun (atapasevana)</t>
  </si>
  <si>
    <t>*Excessive sweating</t>
  </si>
  <si>
    <t>*Poor hygiene</t>
  </si>
  <si>
    <t>*Raktadushti karaka nidanas</t>
  </si>
  <si>
    <t>*Allergens (e.g. food, dust, chemicals)</t>
  </si>
  <si>
    <t>*Manasika nidanas like krodha</t>
  </si>
  <si>
    <t>*Kandu (itching)</t>
  </si>
  <si>
    <t>*Daha (burning sensation)</t>
  </si>
  <si>
    <t>*Raga (mild redness)</t>
  </si>
  <si>
    <t>*Sparsha asahishnuta (tenderness)</t>
  </si>
  <si>
    <t>*Kshudra pidaka (small eruptions may appear)</t>
  </si>
  <si>
    <t>🔺LAKSHANA</t>
  </si>
  <si>
    <t xml:space="preserve"> (Symptoms)</t>
  </si>
  <si>
    <t>(Ref: Bhavaprakasha, Madhava Nidana, Ashtanga Hridaya)</t>
  </si>
  <si>
    <t>*Teevra kandu (intense itching)</t>
  </si>
  <si>
    <t>*Raga (redness)</t>
  </si>
  <si>
    <t>*Ruja (pain)</t>
  </si>
  <si>
    <t>*Pidaka (eruptions)</t>
  </si>
  <si>
    <t>*Twakparivartana (skin thickening, discoloration)</t>
  </si>
  <si>
    <t>*Twak chosha (dryness or exfoliation)</t>
  </si>
  <si>
    <t>*May resemble eczema, allergic dermatitis in modern terms</t>
  </si>
  <si>
    <t>-Skin inspection:</t>
  </si>
  <si>
    <t>-Lichenification or excoriation (scratching)?</t>
  </si>
  <si>
    <t>*Palpation:</t>
  </si>
  <si>
    <t>*Warmth (suggests inflammation)</t>
  </si>
  <si>
    <t>*Tenderness</t>
  </si>
  <si>
    <t>*Swelling</t>
  </si>
  <si>
    <t>*Lymph nodes: Check for regional lymphadenopathy</t>
  </si>
  <si>
    <t>*Respiratory system: Rule out allergic components like asthma (if atopic dermatitis is suspected)</t>
  </si>
  <si>
    <t>*Gastrointestinal: Rule out nutritional deficiencies</t>
  </si>
  <si>
    <t>*Psychiatric: Screen for stress/anxiety (exacerbates some dermatoses like eczema or psoriasis)</t>
  </si>
  <si>
    <t>*Complete blood count (CBC) – May show eosinophilia in allergic/atopic conditions</t>
  </si>
  <si>
    <t>*ESR/CRP – Raised in inflammatory or infectious causes</t>
  </si>
  <si>
    <t>*Allergy tests (IgE levels, skin prick test) – If atopic dermatitis or allergic etiology suspected</t>
  </si>
  <si>
    <t>*KOH mount / fungal culture – Rule out dermatophytosis (Tinea)</t>
  </si>
  <si>
    <t>*Bacterial culture – If there’s pus or secondary infection</t>
  </si>
  <si>
    <t>*Skin biopsy – If diagnosis is uncertain or to rule out autoimmune dermatoses</t>
  </si>
  <si>
    <t>28/07/2025, 08:37 - +91 95446 87331: 🔺CASE STUDY NO: 150</t>
  </si>
  <si>
    <t>🔺DIFFERENTIAL DIAGNOSIS (DD)</t>
  </si>
  <si>
    <t>Based on classical symptoms (itching, redness, burning, rashes), DDs include:</t>
  </si>
  <si>
    <t>1. Urticaria (Hives)</t>
  </si>
  <si>
    <t>2. Atopic Dermatitis (Eczema)</t>
  </si>
  <si>
    <t>3. Contact Dermatitis</t>
  </si>
  <si>
    <t>4. Seborrheic Dermatitis</t>
  </si>
  <si>
    <t>5. Psoriasis (early stage)</t>
  </si>
  <si>
    <t>6. Scabies (in highly itchy lesions)</t>
  </si>
  <si>
    <t>7. Tinea corporis (ringworm)</t>
  </si>
  <si>
    <t>8. Impetigo (if secondary bacterial infection is seen)</t>
  </si>
  <si>
    <t>9. Drug-induced eruptions</t>
  </si>
  <si>
    <t>*Nidanas cause vitiation of Pitta, Kapha and Rakta</t>
  </si>
  <si>
    <t>*Localized accumulation in Twak (skin)</t>
  </si>
  <si>
    <t>*Aggravated Doshas produce kandu, daha, pidaka, etc.</t>
  </si>
  <si>
    <t>*Raktadushti contributes to chronicity and severity</t>
  </si>
  <si>
    <t>-Dosha involvement:</t>
  </si>
  <si>
    <t>*Predominantly Pitta and Kapha</t>
  </si>
  <si>
    <t>*Rakta as dushya</t>
  </si>
  <si>
    <t>*Skin (Twak) is the main affected sthana</t>
  </si>
  <si>
    <t>🔺 SAMANYA CHIKITSA (General Line of Treatment)</t>
  </si>
  <si>
    <t>(Ref: Charaka Samhita, Ashtanga Hridaya, Bhavaprakasha)</t>
  </si>
  <si>
    <t>*Shodhana Chikitsa: If Doshas are high</t>
  </si>
  <si>
    <t>*Virechana – to eliminate Pitta and Rakta dushti</t>
  </si>
  <si>
    <t>*Raktamokshana – local or general bloodletting</t>
  </si>
  <si>
    <t>*Shamana Chikitsa: For symptom management</t>
  </si>
  <si>
    <t>*Tikta, Kashaya rasa dravyas</t>
  </si>
  <si>
    <t>*Sheeta virya, Raktaprasadana dravyas</t>
  </si>
  <si>
    <t xml:space="preserve"> (Palliatives/Alleviating Factors)</t>
  </si>
  <si>
    <t>*Use of cooling applications (lepa, snana)</t>
  </si>
  <si>
    <t>*Application of neem, sariva, manjishta paste</t>
  </si>
  <si>
    <t>*Light, non-spicy, non-oily food</t>
  </si>
  <si>
    <t>*Avoidance of allergens and triggers</t>
  </si>
  <si>
    <t>*Raktaprasadaka and Pitta-Kapha hara ahara</t>
  </si>
  <si>
    <t>*Exposure to heat and sunlight</t>
  </si>
  <si>
    <t>*Spicy, oily, fermented foods</t>
  </si>
  <si>
    <t>*Stress, anger</t>
  </si>
  <si>
    <t>*Scratching or irritation of lesions</t>
  </si>
  <si>
    <t>*Use of synthetic or tight clothing</t>
  </si>
  <si>
    <t>*Kaishora guggulu</t>
  </si>
  <si>
    <t>-External Applications:</t>
  </si>
  <si>
    <t>*Nimba patra kalka</t>
  </si>
  <si>
    <t>*Haridra + Kumari lepa</t>
  </si>
  <si>
    <t>*Chandana + Usheera paste</t>
  </si>
  <si>
    <t>*Durvadi taila</t>
  </si>
  <si>
    <t>-Panchakarma:</t>
  </si>
  <si>
    <t>*Virechana (best for Pitta-Kapha disorders)</t>
  </si>
  <si>
    <t>*Raktamokshana – Jalaukavacharana (leech therapy) in localized Charmadala</t>
  </si>
  <si>
    <t>-Classical References:</t>
  </si>
  <si>
    <t>*Bhavaprakasha – Kushta Chikitsa</t>
  </si>
  <si>
    <t>*Ashtanga Hridaya – Kushta Nidana &amp; Chikitsa Sthana</t>
  </si>
  <si>
    <t>*Charaka Samhita – Kushta Chikitsa</t>
  </si>
  <si>
    <t>*Madhava Nidana – Kushta Nidana</t>
  </si>
  <si>
    <t>*Sushruta Samhita – Nidana Sthana – Kushta Vijnaniya Adhyaya</t>
  </si>
  <si>
    <t>28/07/2025, 13:18 - +91 94217 57725 joined using a group link.</t>
  </si>
  <si>
    <t>28/07/2025, 13:18 - +91 97797 52380 joined using a group link.</t>
  </si>
  <si>
    <t>28/07/2025, 13:18 - +91 83018 22308 joined using a group link.</t>
  </si>
  <si>
    <t>28/07/2025, 13:18 - +91 83040 71289 joined using a group link.</t>
  </si>
  <si>
    <t>28/07/2025, 13:18 - +91 62007 87706 joined using a group link.</t>
  </si>
  <si>
    <t>28/07/2025, 13:18 - +91 96119 99143 joined using a group link.</t>
  </si>
  <si>
    <t>28/07/2025, 13:19 - +91 94471 45725 joined using a group link.</t>
  </si>
  <si>
    <t>28/07/2025, 13:19 - +91 82840 43543 joined using a group link.</t>
  </si>
  <si>
    <t xml:space="preserve">28/07/2025, 16:20 - +91 95446 87331: 🔺CASE STUDY NO 151 </t>
  </si>
  <si>
    <t>🔺 PART NO :01</t>
  </si>
  <si>
    <t>🔺NIMESHA( EXCESSIVE BLINKING OF EYE LID)</t>
  </si>
  <si>
    <t xml:space="preserve"> (Etiology / Causes)</t>
  </si>
  <si>
    <t>*As per general Nidana for Vartmagata rogas:</t>
  </si>
  <si>
    <t>*Ruksha, Tikshna, Ushna Ahara (Dry, sharp, hot foods)</t>
  </si>
  <si>
    <t>*Excessive exposure to smoke, wind, dust</t>
  </si>
  <si>
    <t>*Suppression of natural urges (especially tears, sneezing)</t>
  </si>
  <si>
    <t>*Trauma or eye strain</t>
  </si>
  <si>
    <t>*Psychological factors: Krodha (anger), Shoka (grief)</t>
  </si>
  <si>
    <t>*Sushruta Samhita Uttara Tantra 18/3 – Causes common to all Vartma rogas.</t>
  </si>
  <si>
    <t>*Heaviness of eyelids</t>
  </si>
  <si>
    <t>*Dryness or irritation in eyes</t>
  </si>
  <si>
    <t>*Slight pain or difficulty in blinking</t>
  </si>
  <si>
    <t>*Foreign body sensation *These are inferred based on general purvarupa of vartma rogas and involvement of Vata Dosha.</t>
  </si>
  <si>
    <t>🔺 LAKSHANA (Symptoms)</t>
  </si>
  <si>
    <t>*Delayed opening of eyelids (blinking difficulty)</t>
  </si>
  <si>
    <t>*Inability to open the eyelids instantly</t>
  </si>
  <si>
    <t>*Pain during eye opening</t>
  </si>
  <si>
    <t>*Feeling of weight or stiffness in the eyelid</t>
  </si>
  <si>
    <t>*Sushruta Samhita Uttara Tantra 18/15: "Na shaknoti nimeshanam kshipram kartum sa nimeshaḥ"</t>
  </si>
  <si>
    <t>*Vital signs: Pulse, BP, Temperature (to rule out systemic infection or inflammation)</t>
  </si>
  <si>
    <t>*Look for signs of systemic illness: fever, malaise, joint pain (suggesting autoimmune involvement)</t>
  </si>
  <si>
    <t>*Allergy signs: nasal congestion, sneezing, skin rashes</t>
  </si>
  <si>
    <t>-Ophthalmic Examination:</t>
  </si>
  <si>
    <t>🔺LABORATORY INVESTIGATIONS (based on suspected etiology)</t>
  </si>
  <si>
    <t>1. Complete Blood Count (CBC) – to detect infection/inflammation (elevated WBCs, eosinophilia)</t>
  </si>
  <si>
    <t>2. ESR/CRP – for underlying inflammation</t>
  </si>
  <si>
    <t>3. Allergy testing – in suspected allergic conjunctivitis</t>
  </si>
  <si>
    <t>4. Blood glucose – to rule out diabetes (predisposes to infections)</t>
  </si>
  <si>
    <t>5. Conjunctival swab and culture – to identify bacterial or viral agents</t>
  </si>
  <si>
    <t>6. ANA, Rheumatoid factor – if autoimmune origin is suspected</t>
  </si>
  <si>
    <t xml:space="preserve">28/07/2025, 16:21 - +91 95446 87331: 🔺CASE STUDY NO 151 </t>
  </si>
  <si>
    <t>🔺 PART NO :02</t>
  </si>
  <si>
    <t>(Modern Terms Only)</t>
  </si>
  <si>
    <t>1. Allergic conjunctivitis</t>
  </si>
  <si>
    <t>2. Dry eye syndrome (Keratoconjunctivitis sicca)</t>
  </si>
  <si>
    <t>3. Blepharospasm</t>
  </si>
  <si>
    <t>4. Foreign body sensation</t>
  </si>
  <si>
    <t>5. Chronic conjunctivitis</t>
  </si>
  <si>
    <t>6. Computer Vision Syndrome</t>
  </si>
  <si>
    <t>7. Photophobia (due to corneal abrasion or uveitis)</t>
  </si>
  <si>
    <t>8. Trichiasis</t>
  </si>
  <si>
    <t>*Dosha involved: Predominantly Vata, especially Vyana Vata.</t>
  </si>
  <si>
    <t>*Dushya: Twak (skin of lid), Mamsa (muscle), Rakta, Sira (nerves)</t>
  </si>
  <si>
    <t>*Due to Vata vitiation, the normal movement of the eyelids is hindered, leading to delay or difficulty in blinking.</t>
  </si>
  <si>
    <t>*Snehana (Oleation) – Internal and external</t>
  </si>
  <si>
    <t>*Swedana (Sudation) – Mild fomentation to eyes</t>
  </si>
  <si>
    <t>*Nasya – For regulating Vata in head</t>
  </si>
  <si>
    <t>*Netra Tarpana – Nourishment of ocular tissues</t>
  </si>
  <si>
    <t>*Vatahara Chikitsa – Using herbs and therapies to pacify Vata</t>
  </si>
  <si>
    <t>*Sushruta Samhita Uttara Tantra 18/51 – General management principles for Vartma rogas.</t>
  </si>
  <si>
    <t>🔺UPASHAYA (Palliatives / Relief Factors)</t>
  </si>
  <si>
    <t>*Application of warm, unctuous substances (e.g., ghee-based preparations)</t>
  </si>
  <si>
    <t>*Gentle massage around eyes</t>
  </si>
  <si>
    <t>*Resting eyes, avoiding bright light, wind</t>
  </si>
  <si>
    <t>*Exposure to cold, dry air or dust</t>
  </si>
  <si>
    <t>*Stress, eye strain</t>
  </si>
  <si>
    <t>*Fasting or Vata-aggravating lifestyle</t>
  </si>
  <si>
    <t>*Night awakening</t>
  </si>
  <si>
    <t>🔺VISHESHA CHIKITSA (SPECIFIC TREATMENT)</t>
  </si>
  <si>
    <t>*Snehana (Tarpana) – Use of medicated ghee like Mahatriphala Ghrita, Jeevantyadi Ghrita</t>
  </si>
  <si>
    <t>*Nasya – Anu Taila, Shadbindu Taila</t>
  </si>
  <si>
    <t>*Abhyanga with Vatahara Taila – Mahanarayana Taila, Ksheerabala Taila</t>
  </si>
  <si>
    <t>*Netra Tarpana – With medicated ghee</t>
  </si>
  <si>
    <t>*Shirodhara or Shirovasti – In chronic cases</t>
  </si>
  <si>
    <t>*Shamana Aushadhi – Ashwagandha, Yashtimadhu, Dashamoola, Bala</t>
  </si>
  <si>
    <t>* Ashtanga Hridaya Uttara Tantra 13 &amp; Sushruta SamhitaUttaraTantra 18/15</t>
  </si>
  <si>
    <t>28/07/2025, 16:27 - +91 95446 87331: This message was deleted</t>
  </si>
  <si>
    <t>28/07/2025, 16:28 - +91 95446 87331: This message was deleted</t>
  </si>
  <si>
    <t>28/07/2025, 19:08 - +91 95446 87331: 🔺CASE STUDY NO : 152</t>
  </si>
  <si>
    <t>🔺 PART NO :1</t>
  </si>
  <si>
    <t>🔺विचर्चिका (VICHARCHIKA)</t>
  </si>
  <si>
    <t xml:space="preserve"> ECZEMA/DERMATITIS)</t>
  </si>
  <si>
    <t xml:space="preserve">🔺NIDANA </t>
  </si>
  <si>
    <t xml:space="preserve">(causative factors) </t>
  </si>
  <si>
    <t>similar to other Kustha:</t>
  </si>
  <si>
    <t>*Ati sevanam of:</t>
  </si>
  <si>
    <t>*Viruddhahara (incompatible foods)</t>
  </si>
  <si>
    <t>*Guru, Snigdha, Abhishyandi ahara</t>
  </si>
  <si>
    <t>*Dadhi (curd), Masha (black gram), Matsya (fish)</t>
  </si>
  <si>
    <t>*Kshira (milk), Amla, Lavana rasa</t>
  </si>
  <si>
    <t>*Raktadushtikara aahara-vihara</t>
  </si>
  <si>
    <t>*Shoka, Krodha, Bhaya, Stress</t>
  </si>
  <si>
    <t>*Reference: Charaka Samhita Chikitsa Sthana 7/4, Sushruta Samhita Nidana Sthana 5</t>
  </si>
  <si>
    <t>🔺पूर्वरूपम् (PURVAROOPAM – Premonitory Symptoms):</t>
  </si>
  <si>
    <t>*Discoloration of skin</t>
  </si>
  <si>
    <t>*Rukshata (dryness)</t>
  </si>
  <si>
    <t>*Sputana (cracking)</t>
  </si>
  <si>
    <t>- Reference: Charaka Samhita Chikitsa Sthana 7</t>
  </si>
  <si>
    <t>🔺लक्षणानि (LAKSHANAM)</t>
  </si>
  <si>
    <t>*Kandu (Severe itching)</t>
  </si>
  <si>
    <t>*Srava (oozing of discharge</t>
  </si>
  <si>
    <t>*Pidaka (small eruptions or vesicles)</t>
  </si>
  <si>
    <t>*Raji (thickening and wrinkling of skin)</t>
  </si>
  <si>
    <t>*Shyava Varna (blackish discoloration)</t>
  </si>
  <si>
    <t>*Reference: Charaka Samhita Chikitsa Sthana 7/21–22</t>
  </si>
  <si>
    <t>*Appearance: Dry, scaly, inflamed skin lesions, often with oozing or crusting.</t>
  </si>
  <si>
    <t>*Posture &amp; Gait: Normal, unless severely affected areas cause discomfort.</t>
  </si>
  <si>
    <t>*Hydration: Check for signs of dehydration due to chronic skin oozing or itching.</t>
  </si>
  <si>
    <t>*Nutritional Status: Malnutrition may be evident in chronic or recurrent cases.</t>
  </si>
  <si>
    <t>-Skin:</t>
  </si>
  <si>
    <t>*Hyperpigmented, lichenified patches</t>
  </si>
  <si>
    <t>*Possible secondary infection (pus, crusts)</t>
  </si>
  <si>
    <t>-Lymphatic System:</t>
  </si>
  <si>
    <t>*Regional lymphadenopathy in chronic or infected lesions</t>
  </si>
  <si>
    <t>*Respiratory System:</t>
  </si>
  <si>
    <t>-Gastrointestinal System:</t>
  </si>
  <si>
    <t>*Assess for food allergies or intolerance contributing to flare-ups</t>
  </si>
  <si>
    <t>*Complete Blood Count (CBC):</t>
  </si>
  <si>
    <t>*May show eosinophilia in atopic dermatitis</t>
  </si>
  <si>
    <t>*Serum IgE Levels:</t>
  </si>
  <si>
    <t>*Elevated in atopic individuals</t>
  </si>
  <si>
    <t>-Allergy Tests:</t>
  </si>
  <si>
    <t>*Skin prick test or patch test for allergens</t>
  </si>
  <si>
    <t>*Skin Biopsy:</t>
  </si>
  <si>
    <t>*To rule out other dermatoses in unclear cases</t>
  </si>
  <si>
    <t>*Bacterial Culture (from lesion):</t>
  </si>
  <si>
    <t>28/07/2025, 19:09 - +91 95446 87331: 🔺CASE STUDY NO : 152</t>
  </si>
  <si>
    <t>🔺PART NO : O2</t>
  </si>
  <si>
    <t>🔺 DIFFERENTIAL DIAGNOSIS (Modern Names Only):</t>
  </si>
  <si>
    <t>Atopic Dermatitis</t>
  </si>
  <si>
    <t>Itching</t>
  </si>
  <si>
    <t>Contact Dermatitis</t>
  </si>
  <si>
    <t>Seborrheic Dermatitis</t>
  </si>
  <si>
    <t>Greasy scales</t>
  </si>
  <si>
    <t>Psoriasis</t>
  </si>
  <si>
    <t>Silvery scales</t>
  </si>
  <si>
    <t>Fungal Infections (Tinea)</t>
  </si>
  <si>
    <t>Scabies</t>
  </si>
  <si>
    <t>Intense itching</t>
  </si>
  <si>
    <t>Lichen Simplex Chronicus</t>
  </si>
  <si>
    <t>🔺सम्प्राप्तिः (SAMPRAPTI – Pathogenesis):</t>
  </si>
  <si>
    <t>*Tridoshas, especially Kapha-Pitta, become vitiated due to causative factors.</t>
  </si>
  <si>
    <t>*These vitiated doshas affect twak (skin), rakta (blood), mamsa (muscle) and lasika (lymph).</t>
  </si>
  <si>
    <t>*This leads to formation of kandu, pidaka, srava, and other symptoms typical of Vicharchika.</t>
  </si>
  <si>
    <t>= Reference: Sushruta Samhita Nidana Sthana 5</t>
  </si>
  <si>
    <t>🔺सामान्य चिकित्सा (SAMANYA CHIKITSA – General Treatment):</t>
  </si>
  <si>
    <t>*Shodhana (Purification therapy):</t>
  </si>
  <si>
    <t>*Vamana – for Kapha predominance</t>
  </si>
  <si>
    <t>*Virechana – for Pitta predominance</t>
  </si>
  <si>
    <t>*Raktamokshana – bloodletting (especially for localized lesions)</t>
  </si>
  <si>
    <t>*Shamana Chikitsa (Palliative treatment):</t>
  </si>
  <si>
    <t>*Use of Tikta, Kashaya, Katu rasa drugs</t>
  </si>
  <si>
    <t>*Avoid causative factors and heavy, sour, fermented food</t>
  </si>
  <si>
    <t>*Reference: Charaka Chikitsa 7/60–70, Ashtanga Hridaya Chikitsa 19</t>
  </si>
  <si>
    <t>🔺उपशय (UPASHAYA – Relieving factors):</t>
  </si>
  <si>
    <t>*Use of bitter and astringent drugs</t>
  </si>
  <si>
    <t>*Shodhana therapy (Vamana, Virechana, Raktamokshana)</t>
  </si>
  <si>
    <t>*Topical applications with Tikta-Kashaya dravyas</t>
  </si>
  <si>
    <t>*Cold applications or soothing herbs like Chandana, Yashtimadhu</t>
  </si>
  <si>
    <t>🔺अनुपशय (ANUPASHAYA – Aggravating factors):</t>
  </si>
  <si>
    <t>*Consumption of:</t>
  </si>
  <si>
    <t>*Amla (sour), Lavana (salty), Kshara (alkaline)</t>
  </si>
  <si>
    <t>*Dadhi (curd), fish, jaggery</t>
  </si>
  <si>
    <t>*Excessive use of oil, ghee (Snigdha ahara)</t>
  </si>
  <si>
    <t>*Mental stress</t>
  </si>
  <si>
    <t>🔺विशेष चिकित्सा (VIŚEṢA CHIKITSĀ – Specific Treatment):</t>
  </si>
  <si>
    <t>*Shodhana Karma (Detoxification):</t>
  </si>
  <si>
    <t>*Vamana with Madanaphala + Yashtimadhu</t>
  </si>
  <si>
    <t>*Virechana with Trivrit, Avipattikara</t>
  </si>
  <si>
    <t>*Raktamokshana – *Siravedha or Jalauka for localized vitiation</t>
  </si>
  <si>
    <t>*Shamana Aushadhis:</t>
  </si>
  <si>
    <t>-Internal:</t>
  </si>
  <si>
    <t>*Panchtikta Ghrita</t>
  </si>
  <si>
    <t>*Khadirarishta</t>
  </si>
  <si>
    <t>*Mahatiktaka Ghrita</t>
  </si>
  <si>
    <t>*Patolakaturohinyadi Kashaya</t>
  </si>
  <si>
    <t>*External:</t>
  </si>
  <si>
    <t>-Lepa with:</t>
  </si>
  <si>
    <t>*References: Charaka Chikitsa 7/60 onwards, Ashtanga Hridaya Chikitsa 19</t>
  </si>
  <si>
    <t>29/07/2025, 19:38 - +91 95446 87331: 🔺CASE STUDY NO : 153</t>
  </si>
  <si>
    <t xml:space="preserve">🔺NASA RAKTHA PITTA (EPISTAXIS/NASAL BLEEDING) </t>
  </si>
  <si>
    <t>(Etiology):</t>
  </si>
  <si>
    <t>*Raktapitta is caused due to pitta prakopa and rakta dusti, which lead to bleeding disorders including nasagata rakta pitta (nasal bleeding). Common Nidanas include:</t>
  </si>
  <si>
    <t>*Excessive intake of hot, sour, salty, fermented, spicy foods</t>
  </si>
  <si>
    <t>*Excessive alcohol intake</t>
  </si>
  <si>
    <t>*Exposure to hot sun/fire</t>
  </si>
  <si>
    <t>*Anger, emotional stress</t>
  </si>
  <si>
    <t>*Blood vitiating factors (Raktadushtikara ahara-vihara)</t>
  </si>
  <si>
    <t>* Reference:Charaka Samhita Chikitsa Sthana 4/4-8</t>
  </si>
  <si>
    <t>Sushruta Samhita Uttara Tantra 52/4</t>
  </si>
  <si>
    <t>*Murchha (fainting tendency)</t>
  </si>
  <si>
    <t>*Shiroruk (headache)</t>
  </si>
  <si>
    <t>*Tandra (drowsiness)</t>
  </si>
  <si>
    <t>*Jwara (fever)</t>
  </si>
  <si>
    <t xml:space="preserve"> Reference:Charaka Samhita Chikitsa Sthana 4/10</t>
  </si>
  <si>
    <t>*Spontaneous bleeding from nose</t>
  </si>
  <si>
    <t>*Pitta-lakshana in blood: thin, warm, reddish-yellow, foul-smelling</t>
  </si>
  <si>
    <t>*Burning sensation in nose and head</t>
  </si>
  <si>
    <t>*Irritability, dizziness</t>
  </si>
  <si>
    <t>* Reference: Charaka Samhita Chikitsa Sthana 4/11</t>
  </si>
  <si>
    <t>Sushruta Samhita Uttara Tantra 52/8</t>
  </si>
  <si>
    <t>*Pallor – to check for anemia (blood loss)</t>
  </si>
  <si>
    <t>*Pulse rate – may be increased in cases of acute blood loss</t>
  </si>
  <si>
    <t>*Temperature – rule out infective causes</t>
  </si>
  <si>
    <t>*Inspection of nose and eyes – for any visible bleeding, congestion, or trauma</t>
  </si>
  <si>
    <t>*History – trauma, hypertension, bleeding disorders, medication use (e.g., anticoagulants), exposure to heat/sun (in Ayurveda, rakta pitta nidana)</t>
  </si>
  <si>
    <t>*Nasal examination:</t>
  </si>
  <si>
    <t>*Anterior rhinoscopy – look for bleeding sites or trauma</t>
  </si>
  <si>
    <t>*Ophthalmologic examination:</t>
  </si>
  <si>
    <t>*Conjunctival congestion</t>
  </si>
  <si>
    <t>*Subconjunctival hemorrhage</t>
  </si>
  <si>
    <t>*Retinal bleeding (fundoscopy if visual symptoms present)</t>
  </si>
  <si>
    <t>*Neurological exam: Rule out raised intracranial pressure or vascular lesions</t>
  </si>
  <si>
    <t>*ENT examination – Nasal polyps, deviated nasal septum, etc.</t>
  </si>
  <si>
    <t>*CBC (Complete Blood Count) – to assess:</t>
  </si>
  <si>
    <t>*Hemoglobin (anemia)</t>
  </si>
  <si>
    <t>*Platelet count (thrombocytopenia)</t>
  </si>
  <si>
    <t>*Bleeding time, clotting time, PT, aPTT – Coagulation disorders</t>
  </si>
  <si>
    <t>*Liver function test (LFT) – liver-related coagulopathies</t>
  </si>
  <si>
    <t>*Kidney function test (KFT) – uremic bleeding tendencies</t>
  </si>
  <si>
    <t>*Nasal swab – for infection (bacterial/viral)</t>
  </si>
  <si>
    <t>-Imaging (if needed):</t>
  </si>
  <si>
    <t>*CT scan/ MRI of head and sinuses – rule out trauma, tumors, or vascular malformations</t>
  </si>
  <si>
    <t>*Fundus examination – to detect retinal hemorrhages</t>
  </si>
  <si>
    <t>1. Epistaxis (Nasal bleeding)</t>
  </si>
  <si>
    <t>2. Subconjunctival hemorrhage</t>
  </si>
  <si>
    <t>3. Hypertensive retinopathy</t>
  </si>
  <si>
    <t>4. Leukemia (ocular manifestations, retinal hemorrhages)</t>
  </si>
  <si>
    <t>5. Bleeding diathesis (e.g., ITP, Hemophilia)</t>
  </si>
  <si>
    <t>6. Traumatic eye/nose bleeding</t>
  </si>
  <si>
    <t>7. Vasculitis (e.g., Wegener's granulomatosis</t>
  </si>
  <si>
    <t>8. Ocular manifestations of Dengue or viral fevers</t>
  </si>
  <si>
    <t>9. Vitamin C or K deficiency (causing spontaneous bleeding)</t>
  </si>
  <si>
    <t>10. Orbital or nasal tumors causing bleeding</t>
  </si>
  <si>
    <t>🔺 SAMPRAPTI (Pathogenesis):</t>
  </si>
  <si>
    <t>*Aggravated Pitta dosha due to nidanas vitiates Rakta dhatu.</t>
  </si>
  <si>
    <t>*Rakta being ashraya of pitta and both having similar properties leads to Rakta-Pitta dushti.</t>
  </si>
  <si>
    <t>*Due to urdhwa gamana (upward movement), the vitiated Rakta and Pitta escape through nasika marga (nostrils).</t>
  </si>
  <si>
    <t>*Reference:Charaka Samhita Chikitsa Sthana 4/6-8</t>
  </si>
  <si>
    <t>🔺 SAMANYA CHIKITSA (General Line of Treatment):</t>
  </si>
  <si>
    <t>*Pitta-Rakta Shamana &amp; Shodhana</t>
  </si>
  <si>
    <t>*Use of Sheetala (cooling), Kashaya (astringent), Tikta (bitter) dravyas</t>
  </si>
  <si>
    <t>*Snehana, Swedana (in mild cases), Vamana, and Virechana as per condition</t>
  </si>
  <si>
    <t>*Nasya with appropriate dravyas</t>
  </si>
  <si>
    <t>*Reference:Charaka Samhita Chikitsa Sthana 4/16-20</t>
  </si>
  <si>
    <t>Sushruta Samhita Uttara Tantra 52/9-12</t>
  </si>
  <si>
    <t xml:space="preserve"> (Palliatives/Relieving Factors):</t>
  </si>
  <si>
    <t>*Cold environment</t>
  </si>
  <si>
    <t>*Intake of cooling and astringent herbs (e.g., Durva, Amalaki)</t>
  </si>
  <si>
    <t>*Application of cold pastes on forehead</t>
  </si>
  <si>
    <t>*Rest in calm surroundings</t>
  </si>
  <si>
    <t>🔺ANUPASHAYA (Aggravating Factors):</t>
  </si>
  <si>
    <t>*Exposure to heat or sun</t>
  </si>
  <si>
    <t>*Spicy, hot, and fermented foods</t>
  </si>
  <si>
    <t>*Anger and stress</t>
  </si>
  <si>
    <t>*Straining during bowels or sneezing</t>
  </si>
  <si>
    <t>*Drakshadi Kashaya – Pitta shamak</t>
  </si>
  <si>
    <t>*Amalaki Rasayana</t>
  </si>
  <si>
    <t>*Musta, Usheera, Lodhra, Chandana etc.</t>
  </si>
  <si>
    <t>-External Treatments:</t>
  </si>
  <si>
    <t>*Nasa Pichu with Durva swarasa, Gairika, Lodhra</t>
  </si>
  <si>
    <t>*Siravyadha if excessive rakta dushti is present</t>
  </si>
  <si>
    <t>-Nasya:</t>
  </si>
  <si>
    <t>*Nasya with Durva swarasa or Chandana taila</t>
  </si>
  <si>
    <t>*Reference Sushruta Samhita UttaraTantra 52/11-15</t>
  </si>
  <si>
    <t>Ashtanga Hridaya Uttara Tantra 21</t>
  </si>
  <si>
    <t>29/07/2025, 19:59 - +91 95446 87331: 🔺CASE STUDY NO : 154</t>
  </si>
  <si>
    <t xml:space="preserve">🔺LAGANA  </t>
  </si>
  <si>
    <t>🔺 NIDANAM (Etiology):</t>
  </si>
  <si>
    <t>*The causative factors include:</t>
  </si>
  <si>
    <t>*Ruksha (dry), Tikshna (sharp), Ushna (hot) ahara-vihara</t>
  </si>
  <si>
    <t>*Excessive rubbing of the eye</t>
  </si>
  <si>
    <t>*Entry of foreign particles (dust, smoke, etc.)</t>
  </si>
  <si>
    <t>*Suppression of natural urges like tears or sneezing</t>
  </si>
  <si>
    <t>*Exposure to strong winds, sunlight</t>
  </si>
  <si>
    <t>*Reference: Sushruta Samhita, Uttara Tantra 18</t>
  </si>
  <si>
    <t>🔺 PURVAROOPAM (Prodromal Symptoms):</t>
  </si>
  <si>
    <t>*Mild itching in eyelids</t>
  </si>
  <si>
    <t>*Foreign body sensation</t>
  </si>
  <si>
    <t>*Eye fatigue</t>
  </si>
  <si>
    <t>*Watering of the eyes</t>
  </si>
  <si>
    <t>🔺LAKSHANAM (Symptoms):</t>
  </si>
  <si>
    <t>*Sensation of something sticking or pricking inside the eyelid (foreign body sensation)</t>
  </si>
  <si>
    <t>*Redness, itching, and watering</t>
  </si>
  <si>
    <t>*Pain and discomfort on blinking or eye movement</t>
  </si>
  <si>
    <t>*Sometimes mild swelling of the eyelid</t>
  </si>
  <si>
    <t>*Difficulty in focusing vision due to irritation</t>
  </si>
  <si>
    <t>* Reference: Ashtanga Hridaya Uttara Tantra 13/15, Sushruta Uttara Tantra 18</t>
  </si>
  <si>
    <t>*Vitals: Temperature, pulse, blood pressure — usually normal unless associated with systemic infection.</t>
  </si>
  <si>
    <t>*General health assessment: Any signs of systemic infection, metabolic issues (e.g., diabetes), or skin disorders.</t>
  </si>
  <si>
    <t>🔺 SYSTEMIC &amp; OCULAR EXAMINATION:</t>
  </si>
  <si>
    <t>*Inspection of eyelids and eyelashes – for crusting, discharge, matting.</t>
  </si>
  <si>
    <t>*Conjunctival examination – redness, chemosis, discharge.</t>
  </si>
  <si>
    <t>*Tear film and tear meniscus – Schirmer's test, tear breakup time.</t>
  </si>
  <si>
    <t>-Slit lamp examination:</t>
  </si>
  <si>
    <t>*Eyelid margin inflammation</t>
  </si>
  <si>
    <t>*Meibomian gland dysfunction</t>
  </si>
  <si>
    <t>*Presenceof scales/crusting</t>
  </si>
  <si>
    <t>*Follicles or papillae</t>
  </si>
  <si>
    <t>*Conjunctival hyperemia</t>
  </si>
  <si>
    <t>*Discharge type (mucoid, mucopurulent)</t>
  </si>
  <si>
    <t>*Corneal staining (fluorescein) – to detect epithelial involvement.</t>
  </si>
  <si>
    <t>*Complete blood count (CBC): Rule out underlying infections.</t>
  </si>
  <si>
    <t>*Blood sugar (FBS/RBS/HbA1c): Diabetes mellitus as a risk factor.</t>
  </si>
  <si>
    <t>*Conjunctival swab/scraping for:</t>
  </si>
  <si>
    <t>*Gram stain &amp; culture – to identify bacterial etiology.</t>
  </si>
  <si>
    <t>*Giemsa stain – for Chlamydia or viral inclusions.</t>
  </si>
  <si>
    <t>*Allergy panel/IgE levels – if allergic etiology suspected.</t>
  </si>
  <si>
    <t>*Skin scraping (if blepharitis due to Demodex suspected) under microscope.</t>
  </si>
  <si>
    <t>29/07/2025, 20:10 - +91 95446 87331: 🔺CASE STUDY NO : 154</t>
  </si>
  <si>
    <t>🔺 DIFFERENTIAL DIAGNOSIS</t>
  </si>
  <si>
    <t>1. Bacterial conjunctivitis</t>
  </si>
  <si>
    <t>2. Viral conjunctivitis (e.g., adenoviral)</t>
  </si>
  <si>
    <t>3. Allergic conjunctivitis</t>
  </si>
  <si>
    <t>4. Blepharoconjunctivitis</t>
  </si>
  <si>
    <t>5. Meibomian gland dysfunction</t>
  </si>
  <si>
    <t>6. Dry eye disease</t>
  </si>
  <si>
    <t>7. Chlamydial conjunctivitis</t>
  </si>
  <si>
    <t>8. Demodex blepharitis</t>
  </si>
  <si>
    <t>*Due to nidana, Vata and Pitta get vitiated and localize in Vartma (eyelid).</t>
  </si>
  <si>
    <t>*Vata causes dryness and pricking sensation, while Pitta causes inflammation and burning.</t>
  </si>
  <si>
    <t>*Kapha may also get involved causing stickiness and discharge.</t>
  </si>
  <si>
    <t>*The doshas localize in Twak and Mamsa dhatu of the eyelid, resulting in Lagaṇa.</t>
  </si>
  <si>
    <t>🔺SAMANYA CHIKITSA (General Line of Treatment):</t>
  </si>
  <si>
    <t>1.Nidana Parivarjana –        Avoid causative factors like excessive eye strain, smoke, dust, etc.</t>
  </si>
  <si>
    <t>2. Netra Shuddhi (Eye Cleansing) – Use of Anjana (collyrium), Aschyotana (eye drops), and Netra Prakshalana (eye wash) with herbal decoctions.</t>
  </si>
  <si>
    <t>3. Shamana Chikitsa (Palliative Treatment) – Internal use of medicines like Triphala Ghrita, Punarnavadi Kashaya, etc., to reduce inflammation.</t>
  </si>
  <si>
    <t>4. Snehana (Oleation Therapy) – Application of medicated ghee or oil in the eyes and body to pacify vitiated doshas.</t>
  </si>
  <si>
    <t>5. Swedana (Fomentation) – Mild steam or warm compress around the eyes to relieve congestion.</t>
  </si>
  <si>
    <t>6. Nasya Karma – Administration of medicated oils through the nose to clear channels connected to eyes.</t>
  </si>
  <si>
    <t>7. Raktamokshana (Bloodletting) – In severe or chronic cases to reduce localized pitta and rakta dushti.</t>
  </si>
  <si>
    <t>8. Pathya-Apathya (Diet and Lifestyle) – Avoid spicy, oily foods; include cooling and pitta-pacifying foods like ghee, milk, and leafy greens.</t>
  </si>
  <si>
    <t>🔺 UPASHAYA</t>
  </si>
  <si>
    <t xml:space="preserve"> (Palliative Measures):</t>
  </si>
  <si>
    <t>*Seka (eye washing) with triphala decoction</t>
  </si>
  <si>
    <t>*Tarpana with ghrita (e.g., Triphala ghrita)</t>
  </si>
  <si>
    <t>*Anjana (collyrium) using cooling and cleansing formulations</t>
  </si>
  <si>
    <t>*Nasya with medicated oils (e.g., Anu taila) for systemic Vata-Pitta balance</t>
  </si>
  <si>
    <t>*Exposure to heat, dust, smoke</t>
  </si>
  <si>
    <t>*Eye strain, excessive screen time</t>
  </si>
  <si>
    <t>*Spicy and oily food</t>
  </si>
  <si>
    <t>*Anjana (Collyrium):</t>
  </si>
  <si>
    <t>*Rasanjana + Madhu</t>
  </si>
  <si>
    <t>*Triphala Rasakriya Anjana</t>
  </si>
  <si>
    <t>*Seka / Aschyotana (Eye drops/irrigation):</t>
  </si>
  <si>
    <t>*Darvi kashaya</t>
  </si>
  <si>
    <t>*Chandana + Usheera + *Padmaka decoctions</t>
  </si>
  <si>
    <t>*Tarpana:</t>
  </si>
  <si>
    <t>*Triphala Ghrita</t>
  </si>
  <si>
    <t>*Mahatriphala Ghrita</t>
  </si>
  <si>
    <t>-Shamana Aushadha:</t>
  </si>
  <si>
    <t>*Internal use of anti-Pitta-Vata herbs like:</t>
  </si>
  <si>
    <t>*Shatavari, Yashtimadhu, Amalaki</t>
  </si>
  <si>
    <t>*Chandanasava, Usheerasava</t>
  </si>
  <si>
    <t>*Shodhana (If chronic/recurrent):</t>
  </si>
  <si>
    <t>*Classical References</t>
  </si>
  <si>
    <t>*Sushruta Samhita, Uttara Tantra Adhyaya 18 – Vartmagata roga</t>
  </si>
  <si>
    <t>*Ashtanga Hridaya Uttara Tantra 13</t>
  </si>
  <si>
    <t>*Bhavaprakasha – Netra Roga Vijnana</t>
  </si>
  <si>
    <t>30/07/2025, 01:19 - +91 95446 87331: 🔺CASE STUDY NO :155</t>
  </si>
  <si>
    <t xml:space="preserve">🔺KUMBHIKA </t>
  </si>
  <si>
    <t xml:space="preserve"> (Etiology/Causes)</t>
  </si>
  <si>
    <t>*(Classical Reference: A.H. Uttara Tantra 13/15, S.S. Uttara Tantra 10/18)</t>
  </si>
  <si>
    <t>*Ruksha, guru ahara (dry &amp; heavy diet)</t>
  </si>
  <si>
    <t>*Abhishyandi ahara (channel-blocking foods)</t>
  </si>
  <si>
    <t>*Excessive exposure to cold/dust</t>
  </si>
  <si>
    <t>*Eye strain and poor hygiene</t>
  </si>
  <si>
    <t>*Mild swelling of eyelid</t>
  </si>
  <si>
    <t>*Slight pain or heaviness in eyelid</t>
  </si>
  <si>
    <t>*Redness or itching</t>
  </si>
  <si>
    <t xml:space="preserve">🔺 LAKSHANA </t>
  </si>
  <si>
    <t>(Clinical Features)</t>
  </si>
  <si>
    <t>(A.H. Uttara Tantra 13/15, S.S. Uttara Tantra 10/18)</t>
  </si>
  <si>
    <t>*Elevated, round, painless swelling on eyelid (like a pot – Kumbha)</t>
  </si>
  <si>
    <t>*Slow-growing, firm nodule</t>
  </si>
  <si>
    <t>*Absence of suppuration (non-suppurative)</t>
  </si>
  <si>
    <t>Mild redness</t>
  </si>
  <si>
    <t>*No itching or discharge (dry lesion)</t>
  </si>
  <si>
    <t>*Obstructed vision if large in size</t>
  </si>
  <si>
    <t xml:space="preserve"> (Kumbhika – Eye Disease):</t>
  </si>
  <si>
    <t>*Vital signs: Usually normal; mild fever may be present if infection is acute</t>
  </si>
  <si>
    <t>*Constitutional symptoms: Mild malaise if infected</t>
  </si>
  <si>
    <t>*Local observation of eye:</t>
  </si>
  <si>
    <t>*Swelling on eyelid (mostly upper or lower lid)</t>
  </si>
  <si>
    <t>*Round, firm, localized, non-fluctuant mass</t>
  </si>
  <si>
    <t>*Initially tender, later becomes painless (if chronic)</t>
  </si>
  <si>
    <t>*No discharge unless secondarily infected</t>
  </si>
  <si>
    <t>*Ophthalmic (Local) Examination:</t>
  </si>
  <si>
    <t>*Visual acuity: Usually normal</t>
  </si>
  <si>
    <t>*Eyelid eversion: May reveal swelling on tarsal conjunctival surface</t>
  </si>
  <si>
    <t>*Palpation: Firm or fluctuant swelling depending on stage</t>
  </si>
  <si>
    <t>*Transillumination test: May help differentiate cystic nature (e.g., chalazion vs solid)</t>
  </si>
  <si>
    <t>*Regional lymph nodes: Usually not enlarged unless there’s associated cellulitis</t>
  </si>
  <si>
    <t>*CBC: May show mild leukocytosis if infection is active</t>
  </si>
  <si>
    <t>*Blood sugar (FBS/PPBS): Important if recurrent swelling – rule out diabetes</t>
  </si>
  <si>
    <t>*Pus culture and sensitivity: If ruptured or drained</t>
  </si>
  <si>
    <t>*Histopathology (if excised): Rule out sebaceous gland carcinoma in suspicious/recurrent cases</t>
  </si>
  <si>
    <t>30/07/2025, 01:25 - +91 95446 87331: 🔺CASE STUDY NO :155</t>
  </si>
  <si>
    <t>(MODERN NAMES ONLY):</t>
  </si>
  <si>
    <t xml:space="preserve">1. Chalazion (Meibomian cyst) </t>
  </si>
  <si>
    <t>2. Internal hordeolum</t>
  </si>
  <si>
    <t>3. External hordeolum (stye)</t>
  </si>
  <si>
    <t>4. Sebaceous gland carcinoma</t>
  </si>
  <si>
    <t>5. Preseptal cellulitis</t>
  </si>
  <si>
    <t>6. Dacryocystitis</t>
  </si>
  <si>
    <t>7. Blepharitis with lid swelling</t>
  </si>
  <si>
    <t xml:space="preserve">8. Cyst of Zeis or Moll </t>
  </si>
  <si>
    <t>*Due to nidana sevana, Kapha and Rakta get vitiated</t>
  </si>
  <si>
    <t>*These doshas localize in the Vartma Sandhi (eyelid junction)</t>
  </si>
  <si>
    <t>*They cause srotorodha (channel obstruction) → formation of a round, firm, non-painful granthi (lump)</t>
  </si>
  <si>
    <t>-Internal Therapy:</t>
  </si>
  <si>
    <t>*Triphala kashaya / guggulu preparations to reduce Kapha</t>
  </si>
  <si>
    <t>*Punarnavadi kashaya – useful in Kapha-rakta vitiation</t>
  </si>
  <si>
    <t>*Local Therapies:</t>
  </si>
  <si>
    <t>*Lepa (paste application) with:</t>
  </si>
  <si>
    <t>*Haridra, Daruharidra</t>
  </si>
  <si>
    <t>*Trikatu + Saindhava</t>
  </si>
  <si>
    <t>*Swedana (mild fomentation) over eyelids</t>
  </si>
  <si>
    <t>*Parisheka with warm Triphala kwatha</t>
  </si>
  <si>
    <t>*Anjana (collyrium) – Rasanjana + Saindhava</t>
  </si>
  <si>
    <t>🔺UPASHAYA (Palliative Measures)</t>
  </si>
  <si>
    <t>*Warm fomentation relieves swelling</t>
  </si>
  <si>
    <t>*Lepa with Kapha-hara herbs</t>
  </si>
  <si>
    <t>*Rasanjana anjana clears blockage</t>
  </si>
  <si>
    <t>🔺 ANUPASHAYA (Non-beneficial/Aggravating Factors)</t>
  </si>
  <si>
    <t>*Cold applications</t>
  </si>
  <si>
    <t>*Dust and smoke exposure</t>
  </si>
  <si>
    <t>*Excess intake of Kapha-vardhaka foods</t>
  </si>
  <si>
    <t>*Rubbing or pressing the swelling</t>
  </si>
  <si>
    <t>🔺 VISHESHA CHIKITSA (Specific Treatment/Advanced Care)</t>
  </si>
  <si>
    <t>*If the swelling persists and hardens:</t>
  </si>
  <si>
    <t>*Bhedana karma (Incision and drainage) under aseptic conditions</t>
  </si>
  <si>
    <t>*Classical surgical drainage if the granthi becomes chronic and vision-affecting</t>
  </si>
  <si>
    <t>*Post-operative care with:</t>
  </si>
  <si>
    <t>*Triphala kashaya dhavana</t>
  </si>
  <si>
    <t>*Jatyadi ghrita locally</t>
  </si>
  <si>
    <t>-* Classical References:</t>
  </si>
  <si>
    <t>*Ashtanga Hridaya – Uttara Tantra 13/15:</t>
  </si>
  <si>
    <t>“Kumbhika madhye vartmasya sthula snigdha shukla raktika |</t>
  </si>
  <si>
    <t>*Kapharaktatmakī granthir vruddhiheena sadharanā ||”</t>
  </si>
  <si>
    <t>*Sushruta Samhita – Uttara Tantra 10/18</t>
  </si>
  <si>
    <t>30/07/2025, 19:43 - +91 95446 87331: 🔺CASE STUDY NO : 156</t>
  </si>
  <si>
    <t xml:space="preserve">🔺AJAKA </t>
  </si>
  <si>
    <t>*(From Sushruta Samhita Uttara Tantra 18/5-6)</t>
  </si>
  <si>
    <t>*Māṃsa sevana (excess meat consumption)</t>
  </si>
  <si>
    <t>*Dugdha sevana (excess milk products)</t>
  </si>
  <si>
    <t>*Guru, snigdha, abhishyandi ahāra</t>
  </si>
  <si>
    <t>*Adhyashana (overeating)</t>
  </si>
  <si>
    <t>*Mithya vihāra</t>
  </si>
  <si>
    <t>*Agnimandya (low digestive fire) leading to accumulation of Āma and krimi development</t>
  </si>
  <si>
    <t>*these cause kapha prakoṣaṇa, leading to krimi utpatti in netra sandhi.</t>
  </si>
  <si>
    <t xml:space="preserve">🔺PURVARUPAM </t>
  </si>
  <si>
    <t>(Premonitory Symptoms)</t>
  </si>
  <si>
    <t>(Not directly mentioned; inferred from krimi and netra vyādhi)</t>
  </si>
  <si>
    <t>*Klama (fatigue in eyes)</t>
  </si>
  <si>
    <t>*Gharṣa (rubbing)</t>
  </si>
  <si>
    <t>*Laghutā (lightness)</t>
  </si>
  <si>
    <t>*Rūkṣatā (dryness)</t>
  </si>
  <si>
    <t>🔺 LAKSANAM</t>
  </si>
  <si>
    <t xml:space="preserve"> (Clinical Features)</t>
  </si>
  <si>
    <t>(Sushruta Uttara Tantra 18/6-8)</t>
  </si>
  <si>
    <t>*Pūya pūrṇa granthi (pus-filled nodules)</t>
  </si>
  <si>
    <t>*Tīvra vedanā (intense pain)</t>
  </si>
  <si>
    <t>*Kandu (severe itching)</t>
  </si>
  <si>
    <t>*Asahanā vedanā (unbearable pain)</t>
  </si>
  <si>
    <t>*Dāha (burning sensation)</t>
  </si>
  <si>
    <t>*Vital signs (BP, pulse, temperature) — usually normal unless systemic disease is associated.</t>
  </si>
  <si>
    <t>*History of exposure to dust, sunlight, irritants</t>
  </si>
  <si>
    <t>*Any systemic illness like tuberculosis, HIV, or autoimmune disorders</t>
  </si>
  <si>
    <t>*Skin &amp; mucosa: Look for systemic conditions (e.g., lupus, HIV).</t>
  </si>
  <si>
    <t>*Respiratory System: Rule out granulomatous diseases (e.g., sarcoidosis).</t>
  </si>
  <si>
    <t>*Gastrointestinal: To rule out association with inflammatory bowel disease if autoimmune is suspected.</t>
  </si>
  <si>
    <t>*Neurological: In case of suspected neuromas or systemic syndromes.</t>
  </si>
  <si>
    <t>*To support diagnosis and rule out systemic involvement or malignancy:</t>
  </si>
  <si>
    <t>*Routine Investigations</t>
  </si>
  <si>
    <t>*Complete Blood Count (CBC) – to rule out infection or inflammation</t>
  </si>
  <si>
    <t>*Erythrocyte Sedimentation Rate (ESR) / C-reactive protein (CRP) – if chronic inflammation suspected</t>
  </si>
  <si>
    <t>*Blood Sugar – to rule out diabetes as a risk factor for delayed healing or infection</t>
  </si>
  <si>
    <t>* Specific/Ocular Investigations</t>
  </si>
  <si>
    <t>*Slit Lamp Examination – to observe the vascularization, shape, and nature of the mass</t>
  </si>
  <si>
    <t>*Ophthalmoscopy – fundus examination for posterior segment involvement</t>
  </si>
  <si>
    <t>*Fluorescein staining – to assess corneal involvement</t>
  </si>
  <si>
    <t>*Histopathology/Biopsy – if malignancy is suspected</t>
  </si>
  <si>
    <t>*Conjunctival swab/culture – if infectious etiology suspected</t>
  </si>
  <si>
    <t>🔺PART NO:2</t>
  </si>
  <si>
    <t>🔺AJAKA</t>
  </si>
  <si>
    <t>*Pterygium – triangular fleshy growth on conjunctiva</t>
  </si>
  <si>
    <t>*Conjunctival Papilloma – benign tumor with vascular growth</t>
  </si>
  <si>
    <t>*Conjunctival Carcinoma (Squamous Cell Carcinoma) – in elderly, rapidly growing red mass</t>
  </si>
  <si>
    <t>*Kaposi’s Sarcoma – vascular tumor seen in immunocompromised patients</t>
  </si>
  <si>
    <t>*Conjunctival Nevus – pigmented lesion, but can be fleshy and raised</t>
  </si>
  <si>
    <t>*Pyogenic Granuloma – red, rapidly growing vascular lesion often post-injury</t>
  </si>
  <si>
    <t>1. Ahita āhāra-vihāra → Agnimandya → Āma utpatti</t>
  </si>
  <si>
    <t>2. Kapha &amp; Rakta dushti → Krimi janana</t>
  </si>
  <si>
    <t>3. Krimi accumulate in Netra sandhi (eye junctions)</t>
  </si>
  <si>
    <t>4. Formation of granthi (nodule) with pūya (pus) due to inflammatory process</t>
  </si>
  <si>
    <t>5. Manifestation of pain, redness, itching, pus discharge</t>
  </si>
  <si>
    <t>*Dosha involved: Kapha, Pitta, Rakta, Krimi</t>
  </si>
  <si>
    <t xml:space="preserve"> (Relieving </t>
  </si>
  <si>
    <t>Factors)</t>
  </si>
  <si>
    <t>*Katu, Tikta rasa ahāra</t>
  </si>
  <si>
    <t>*Kṛimi-hara dravyas</t>
  </si>
  <si>
    <t>*Rūkṣa, śīta applications (lepa, anjana)</t>
  </si>
  <si>
    <t>*Virechana, Netra prakṣālana</t>
  </si>
  <si>
    <t xml:space="preserve">🔺ANUPASAYA </t>
  </si>
  <si>
    <t>(Aggravating Factors)</t>
  </si>
  <si>
    <t>*Snigdha, guru, abhishyandi ahāra</t>
  </si>
  <si>
    <t>*Day sleep, sedentary lifestyle</t>
  </si>
  <si>
    <t>*Dairy and meat-rich diet</t>
  </si>
  <si>
    <t>*Exposure to dust, smoke</t>
  </si>
  <si>
    <t>*As per Krimi and Netra roga chikitsā:</t>
  </si>
  <si>
    <t>*Internal:</t>
  </si>
  <si>
    <t>*Krimighna dravyas: Vidanga, Triphala, Musta, Kutaja</t>
  </si>
  <si>
    <t>*Deepana–Pachana to correct Agni</t>
  </si>
  <si>
    <t>*Tikta rasa predominant drugs</t>
  </si>
  <si>
    <t>🔺 VISESA CHIKITSA (Specific Treatment)</t>
  </si>
  <si>
    <t>*(Ref: Sushruta Samhita Uttara Tantra 18/6-8)</t>
  </si>
  <si>
    <t>*"Ajakā nāma granthir yā puyapūrṇā suvedanā,</t>
  </si>
  <si>
    <t>Tāṁ śuṣkām kṛtvā raktām vā upālepya tayā hitam"</t>
  </si>
  <si>
    <t>1. Lepa: Apply medicated lepas like:</t>
  </si>
  <si>
    <t>*Nimba, Haridra, Daruharidra, Triphala + Ghrita</t>
  </si>
  <si>
    <t>2. Anjana (Collyrium):</t>
  </si>
  <si>
    <t>-Tuttha anjana (copper sulfate-based collyrium)</t>
  </si>
  <si>
    <t>3. Seka / Prakṣālana (eye washing):</t>
  </si>
  <si>
    <t>4. Krimighna basti (if systemic krimi sanchaya)</t>
  </si>
  <si>
    <t>5. Surgical Management (if indicated):</t>
  </si>
  <si>
    <t>* Classical References</t>
  </si>
  <si>
    <t>-Sushruta Samhita, Uttara Tantra – 18/6-8</t>
  </si>
  <si>
    <t>-Ashtanga Hridaya, Uttara Tantra – 13th chapter</t>
  </si>
  <si>
    <t>30/07/2025, 20:14 - +91 95446 87331: 🔺CASE STUDY NO : 157</t>
  </si>
  <si>
    <t>🔺TAMAKA SHWASAM</t>
  </si>
  <si>
    <t xml:space="preserve">🔺 NIDANAM </t>
  </si>
  <si>
    <t>(Etiology/Causes)</t>
  </si>
  <si>
    <t>*Charaka Chikitsa 17/57-59</t>
  </si>
  <si>
    <t>*Dhooma (smoke exposure)</t>
  </si>
  <si>
    <t>*Raja (dust)</t>
  </si>
  <si>
    <t>*Sheetambu sevana (drinking cold water)</t>
  </si>
  <si>
    <t>*Ati vyayama (excessive exercise)</t>
  </si>
  <si>
    <t>*Ruksha ahara (dry food)</t>
  </si>
  <si>
    <t>*Vegadharana (suppression of natural urges)</t>
  </si>
  <si>
    <t>*Kapha vardhaka nidana *Reference: Charaka Chikitsa 17/5</t>
  </si>
  <si>
    <t xml:space="preserve"> (Prodromal Symptoms)</t>
  </si>
  <si>
    <t>*Charaka Chikitsa 17/60</t>
  </si>
  <si>
    <t>*Peenasa (rhinitis)</t>
  </si>
  <si>
    <t>*Parshva shoola (side chest pain)</t>
  </si>
  <si>
    <t>*Kanthodhwamsa (irritation in throat)</t>
  </si>
  <si>
    <t>*Hridspandana (palpitation)</t>
  </si>
  <si>
    <t>*Ghurghuraka (wheezing sound)</t>
  </si>
  <si>
    <t>*Reference: Charaka Chikitsa 17/60</t>
  </si>
  <si>
    <t>*Charaka Chikitsa 17/61-65</t>
  </si>
  <si>
    <t>*Vega aagatam swasam (sudden bouts of breathlessness)</t>
  </si>
  <si>
    <t>*Shwasa kruchrata (difficulty in breathing)</t>
  </si>
  <si>
    <t>*Urah shoola (chest pain)</t>
  </si>
  <si>
    <t>*Kapha nishthivanam (expectoration of thick sputum)</t>
  </si>
  <si>
    <t>*Vaishwari (change in voice)</t>
  </si>
  <si>
    <t>*Nidra nasha (insomnia due to dyspnea)</t>
  </si>
  <si>
    <t>*Reference: Charaka Chikitsa 17/61-65</t>
  </si>
  <si>
    <t>1. Appearance: Patient may appear anxious, dyspneic (short of breath)</t>
  </si>
  <si>
    <t>2. Posture: Patient may assume a sitting, forward-leaning position to ease breathing (tripod position).</t>
  </si>
  <si>
    <t>3. Speech: Difficulty speaking full sentences during acute attacks.</t>
  </si>
  <si>
    <t>4. Respiratory rate: Increased (Tachypnea).</t>
  </si>
  <si>
    <t>5. Pulse: Tachycardia (especially during attack).</t>
  </si>
  <si>
    <t>6. Use of accessory muscles: Sternocleidomastoid and intercostals active in inspiration.</t>
  </si>
  <si>
    <t>7. Cyanosis: In severe or prolonged cases.</t>
  </si>
  <si>
    <t>8. Pallor: Sometimes observed.</t>
  </si>
  <si>
    <t>9. Clubbing: Not usually present in asthma (helps rule out other conditions).</t>
  </si>
  <si>
    <t>*Inspection:</t>
  </si>
  <si>
    <t>*Barrel-shaped chest (in chronic cases)</t>
  </si>
  <si>
    <t>*Prolonged expiration</t>
  </si>
  <si>
    <t>*Palpation: Decreased chest expansion</t>
  </si>
  <si>
    <t>*Percussion: Hyperresonant note</t>
  </si>
  <si>
    <t>*Auscultation:</t>
  </si>
  <si>
    <t>*Wheezing (especially during expiration)</t>
  </si>
  <si>
    <t>*Decreased breath sounds (in severe obstruction)</t>
  </si>
  <si>
    <t>*Rhonchi (musical sound)</t>
  </si>
  <si>
    <t>*Cardiovascular System:</t>
  </si>
  <si>
    <t>*May show tachycardia or pulsus paradoxus (in severe attack)</t>
  </si>
  <si>
    <t>1. CBC (Complete Blood Count):</t>
  </si>
  <si>
    <t>*Eosinophilia often present</t>
  </si>
  <si>
    <t>*Mild leukocytosis (during exacerbations)</t>
  </si>
  <si>
    <t>2. Sputum Examination:</t>
  </si>
  <si>
    <t>*Curschmann’s spirals, Charcot-Leyden crystals, eosinophils</t>
  </si>
  <si>
    <t>3. Chest X-ray:</t>
  </si>
  <si>
    <t>*May show hyperinflated lungs</t>
  </si>
  <si>
    <t>*Flattened diaphragm in chronic asthma</t>
  </si>
  <si>
    <t>4. Pulmonary Function Tests(PFTs):</t>
  </si>
  <si>
    <t>*↓ FEV1 (Forced Expiratory Volume in 1 sec)</t>
  </si>
  <si>
    <t>*↓ FEV1/FVC ratio</t>
  </si>
  <si>
    <t>*Improves with bronchodilator (reversible obstruction)</t>
  </si>
  <si>
    <t>5. Peak Expiratory Flow Rate (PEFR):</t>
  </si>
  <si>
    <t>*Reduced during attack</t>
  </si>
  <si>
    <t>*Daily monitoring helps assess control</t>
  </si>
  <si>
    <t>6. Allergy Testing (if allergic asthma suspected):</t>
  </si>
  <si>
    <t>*Skin prick test</t>
  </si>
  <si>
    <t>*Serum IgE levels – may be elevated</t>
  </si>
  <si>
    <t>7. Arterial Blood Gas (ABG):</t>
  </si>
  <si>
    <t>*In acute severe asthma:</t>
  </si>
  <si>
    <t>*Early stage: ↓ CO₂ (hypocapnia), ↑ O₂</t>
  </si>
  <si>
    <t>*Late stage: ↑ CO₂ (hypercapnia), ↓ O₂ → respiratory failure</t>
  </si>
  <si>
    <t>30/07/2025, 20:15 - +91 95446 87331: 🔺CASE STUDY NO : 157</t>
  </si>
  <si>
    <t>🔺DIFFERENTIAL DIAGNOSIS (Modern Diseases):</t>
  </si>
  <si>
    <t>1. Chronic Obstructive Pulmonary Disease (COPD)</t>
  </si>
  <si>
    <t>2. Bronchiectasis</t>
  </si>
  <si>
    <t>3. Congestive Cardiac Failure (CCF) – Cardiac Asthma</t>
  </si>
  <si>
    <t>4. Foreign Body Aspiration (in children)</t>
  </si>
  <si>
    <t>5. Pneumonia</t>
  </si>
  <si>
    <t>6. Pulmonary Embolism</t>
  </si>
  <si>
    <t>7. Vocal Cord Dysfunction</t>
  </si>
  <si>
    <t>8. Anaphylaxis (in allergic cases)</t>
  </si>
  <si>
    <t>9. Interstitial Lung Disease (ILD)</t>
  </si>
  <si>
    <t>10. GERD-associated respiratory symptoms</t>
  </si>
  <si>
    <t>*Due to Kapha vata prakopa, obstructs pranavaha srotas (respiratory channel)</t>
  </si>
  <si>
    <t>*Kapha blocks the airway and Vata tries to move forcibly → results in dyspnea, wheezing, and cough</t>
  </si>
  <si>
    <t>*Chronic in nature; relapsing pattern; increases at night, cold, cloudy season. *Reference: Charaka Chikitsa 17/59-61</t>
  </si>
  <si>
    <t>🔺SAMANYA CHIKITSA (General Management)</t>
  </si>
  <si>
    <t>*Charaka Chikitsa 17/68-69</t>
  </si>
  <si>
    <t>*Langhana (fasting)</t>
  </si>
  <si>
    <t>*Swedana (sudation)</t>
  </si>
  <si>
    <t>*Vamana (emesis) – if kaphotklesha</t>
  </si>
  <si>
    <t>*Virechana (purgation) – if pitta is involved</t>
  </si>
  <si>
    <t>*Nasya with shiro virechana dravyas</t>
  </si>
  <si>
    <t>*Dhoomapana – medicated smoking</t>
  </si>
  <si>
    <t>*Use of Pippali, Haritaki, Dashamoola etc</t>
  </si>
  <si>
    <t>* Reference: Charaka Chikitsa 17/68</t>
  </si>
  <si>
    <t xml:space="preserve">🔺 UPASHAYA </t>
  </si>
  <si>
    <t>(Relieving Factors)</t>
  </si>
  <si>
    <t>*Warm climate</t>
  </si>
  <si>
    <t>*Sitting posture (Upright)</t>
  </si>
  <si>
    <t>*Hot drinks (ushna jala)</t>
  </si>
  <si>
    <t>*Use of vata-kapha shamana drugs</t>
  </si>
  <si>
    <t>*Vamana and Virechana therapies</t>
  </si>
  <si>
    <t>*Reference: Charaka Chikitsa 17/69</t>
  </si>
  <si>
    <t>*Cold air</t>
  </si>
  <si>
    <t>*Cloudy weather</t>
  </si>
  <si>
    <t>*Night time</t>
  </si>
  <si>
    <t>*Lying down posture</t>
  </si>
  <si>
    <t>*Exposure to smoke, dust, pollen</t>
  </si>
  <si>
    <t>*Reference: Charaka Chikitsa 17/70</t>
  </si>
  <si>
    <t>🔺VISHESHA CHIKITSA (Specific Line of Treatment)</t>
  </si>
  <si>
    <t>*Charaka Chikitsa 17/73-88</t>
  </si>
  <si>
    <t>Agastya Haritaki Rasayana – Rasayana and shwasahara</t>
  </si>
  <si>
    <t>*Vyaghri Haritaki Avaleha – Clears kapha from lungs</t>
  </si>
  <si>
    <t>*Pushkaramoola, Kantakari, Bharngi, Pippali – as decoctions or churnas</t>
  </si>
  <si>
    <t>*Dashamoola kwatha – reduces inflammation</t>
  </si>
  <si>
    <t>*Use of cow ghee medicated with vata-kaphahara herbs *Reference: Charaka Chikitsa 17/73-88</t>
  </si>
  <si>
    <t>31/07/2025, 00:42 - +91 95446 87331: 🔺CASE STUDY NO 158</t>
  </si>
  <si>
    <t>🔺PART NO: 1</t>
  </si>
  <si>
    <t>🔺YAKRIT VIDRADHI</t>
  </si>
  <si>
    <t>*Ahāraja Hetu:</t>
  </si>
  <si>
    <t>*Guru, Snigdha, Abhishyandi āhāra</t>
  </si>
  <si>
    <t>*Ati-madyapāna (excessive alcohol)</t>
  </si>
  <si>
    <t>*Rūkṣa-ushṇa-tīkṣṇa sevana</t>
  </si>
  <si>
    <t>*Vihāraja Hetu:</t>
  </si>
  <si>
    <t>*Divā-svapna</t>
  </si>
  <si>
    <t>*Vega dharaṇa (suppression of natural urges)</t>
  </si>
  <si>
    <t>*Manasika Hetu:</t>
  </si>
  <si>
    <t>*Krodha, Shoka, Bhaya</t>
  </si>
  <si>
    <t>* Reference: Charaka Samhita Chikitsa 12/15-19; Sushruta Samhita Nidana 11</t>
  </si>
  <si>
    <t>🔺 PURVARUPAM (Prodromal Symptoms)</t>
  </si>
  <si>
    <t>*Aruchi (loss of appetite)</t>
  </si>
  <si>
    <t>*Agnimandya (low digestive fire)</t>
  </si>
  <si>
    <t>*Udarashoola (abdominal discomfort)</t>
  </si>
  <si>
    <t>*Śūla in right flank or epigastric region</t>
  </si>
  <si>
    <t>*Śīta-prīti (preference for warmth due to vata-pitta)</t>
  </si>
  <si>
    <t>* Reference: Sushruta Samhita Nidana 11</t>
  </si>
  <si>
    <t xml:space="preserve">🔺 LAKSANAM </t>
  </si>
  <si>
    <t>*Vidradhi lakṣaṇas:</t>
  </si>
  <si>
    <t>*Śopha (swelling in Yakrit sthāna - liver area)</t>
  </si>
  <si>
    <t>*Toda, daha, śoola (piercing pain, burning)</t>
  </si>
  <si>
    <t>*Jvara (fever)</t>
  </si>
  <si>
    <t>*Mūrcchā (fainting in severe cases)</t>
  </si>
  <si>
    <t>*Arochaka (anorexia), Trishna (thirst), Gaurava (heaviness)</t>
  </si>
  <si>
    <t>*Yakrit-specific signs:</t>
  </si>
  <si>
    <t>*Rupture into abdomen causing sepsis</t>
  </si>
  <si>
    <t>*Right hypochondriac swelling with intense pain</t>
  </si>
  <si>
    <t>*Yellowish discoloration may be noted (Pitta dominance)</t>
  </si>
  <si>
    <t>*Reference: Madhava Nidana 5/17–23</t>
  </si>
  <si>
    <t>*Fever (often with chills and rigors)</t>
  </si>
  <si>
    <t>*Malaise, fatigue</t>
  </si>
  <si>
    <t>*Right upper quadrant pain or discomfort</t>
  </si>
  <si>
    <t>*Anorexia and weight loss</t>
  </si>
  <si>
    <t>*Icterus (sometimes)</t>
  </si>
  <si>
    <t>*Pallor (if chronic or associated anemia)</t>
  </si>
  <si>
    <t>*Tachycardia, tachypnea (especially in large abscess or rupture)</t>
  </si>
  <si>
    <t>*Abdominal Examination:</t>
  </si>
  <si>
    <t>*Inspection: Right hypochondrial fullness or bulge (in large abscess)</t>
  </si>
  <si>
    <t>*Tender hepatomegaly</t>
  </si>
  <si>
    <t>*Liver edge may be smooth, soft, and tender</t>
  </si>
  <si>
    <t>*Guarding or rebound tenderness in acute rupture</t>
  </si>
  <si>
    <t>*Percussion:</t>
  </si>
  <si>
    <t>*Liver dullness may be increased</t>
  </si>
  <si>
    <t>*Auscultation :</t>
  </si>
  <si>
    <t>*Decreased bowel sounds (if peritonitis)</t>
  </si>
  <si>
    <t>*Respiratory Examination:</t>
  </si>
  <si>
    <t>*Basal crepitations or decreased breath sounds on the right side (if subdiaphragmatic extension or pleural effusion)</t>
  </si>
  <si>
    <t>*Elevated total leukocyte count (especially neutrophils)</t>
  </si>
  <si>
    <t>*Anemia (normocytic, normochromic in chronic)</t>
  </si>
  <si>
    <t>*Liver Function Tests (LFTs):</t>
  </si>
  <si>
    <t>*Mild to moderate elevation in AST, ALT, ALP</t>
  </si>
  <si>
    <t>*Hyperbilirubinemia in some cases</t>
  </si>
  <si>
    <t>*ESR/CRP: Raised</t>
  </si>
  <si>
    <t>*Blood Culture: Especially in pyogenic abscess (may isolate organisms like Klebsiella, E. coli)</t>
  </si>
  <si>
    <t>*Stool Examination: Trophozoites or cysts of Entamoeba histolytica (in amoebic liver abscess)</t>
  </si>
  <si>
    <t>-Serology:</t>
  </si>
  <si>
    <t>*Entamoeba histolytica IgG (for amoebic abscess)</t>
  </si>
  <si>
    <t>*Ultrasound Abdomen:</t>
  </si>
  <si>
    <t>*First-line diagnostic imaging for abscess</t>
  </si>
  <si>
    <t>*Contrast-Enhanced CT (CECT) Abdomen:</t>
  </si>
  <si>
    <t>*To assess size, location, number of abscesses</t>
  </si>
  <si>
    <t>*Aspiration &amp; Culture:</t>
  </si>
  <si>
    <t>*Pus analysis (sterile in amoebic; culture-positive in pyogenic)</t>
  </si>
  <si>
    <t>31/07/2025, 00:49 - +91 95446 87331: 🔺CASE STUDY NO 158</t>
  </si>
  <si>
    <t>🔺PART NO: 02</t>
  </si>
  <si>
    <t xml:space="preserve"> (MODERN NAMES ONLY)</t>
  </si>
  <si>
    <t>1. Amoebic liver abscess</t>
  </si>
  <si>
    <t>2. Pyogenic liver abscess</t>
  </si>
  <si>
    <t>3. Hydatid cyst of the liver</t>
  </si>
  <si>
    <t>4. Hepatocellular carcinoma (with central necrosis)</t>
  </si>
  <si>
    <t>5. Subphrenic abscess</t>
  </si>
  <si>
    <t>6. Cholecystitis with pericholecystic abscess</t>
  </si>
  <si>
    <t>7. Tubercular liver abscess</t>
  </si>
  <si>
    <t>8. Fungal liver abscess (e.g., Candida in immunocompromised patients)</t>
  </si>
  <si>
    <t>9. Hematoma (traumatic or spontaneous)</t>
  </si>
  <si>
    <t>10. Metastatic liver lesions (with central necrosis)</t>
  </si>
  <si>
    <t>*Due to nidāna sevan, doshas (especially Pitta and Rakta) localize in yakrit (liver) region:</t>
  </si>
  <si>
    <t>*Doṣa: Pitta + Rakta predominant (sometimes Kapha involved)</t>
  </si>
  <si>
    <t>*Dūṣya: Rakta, Mamsa, Meda</t>
  </si>
  <si>
    <t>*Sthana: Yakrit (right hypochondrium)</t>
  </si>
  <si>
    <t>*Srotas: Rasavaha, Raktavaha, Annavaha</t>
  </si>
  <si>
    <t>*Samprapti leads to suppuration and formation of Vidradhi in the liver</t>
  </si>
  <si>
    <t>*Reference: Sushruta Samhita Nidana 11</t>
  </si>
  <si>
    <t>*Sita dravyas (cooling herbs)</t>
  </si>
  <si>
    <t>*Tikta and Madhura rasa herbs (e.g., Guduchi, Musta)</t>
  </si>
  <si>
    <t>*Light diet (yavāgu, mudga yusha)</t>
  </si>
  <si>
    <t>*Mridu virechana (gentle purgation)</t>
  </si>
  <si>
    <t>*External lepa (poultices) with cooling herbs</t>
  </si>
  <si>
    <t>*Deepana–Pachana (Agni enhancing and ama reducing)</t>
  </si>
  <si>
    <t>*Mridu Virechana – to eliminate pitta and rakta</t>
  </si>
  <si>
    <t>*E.g., Trivrit, Draksha, Haritaki</t>
  </si>
  <si>
    <t>*Raktashodhana:</t>
  </si>
  <si>
    <t>*Guduchi, Manjishta, Neem</t>
  </si>
  <si>
    <t>*Panchatikta kashaya, Tikta ghrita</t>
  </si>
  <si>
    <t>*Lepa/Abhyanga:</t>
  </si>
  <si>
    <t>*Panchatikta ghrita, Chandanadi taila</t>
  </si>
  <si>
    <t>*Reference: Charaka Chikitsa 12/30-32, Sushruta Chikitsa 4/24-30</t>
  </si>
  <si>
    <t>🔺 VISESHA CHIKITSA (Specific Treatment for Yakrit Vidradhi)</t>
  </si>
  <si>
    <t>*If Pakva Avasthā (mature abscess):</t>
  </si>
  <si>
    <t>*Bhedana karma (surgical drainage) if abscess is superficial or imminent to rupture</t>
  </si>
  <si>
    <t>*Internally:</t>
  </si>
  <si>
    <t>*Panchatikta Ghrita Guggulu</t>
  </si>
  <si>
    <t>*Arogyavardhini Vati (supports liver function)</t>
  </si>
  <si>
    <t>*For fever and pain:</t>
  </si>
  <si>
    <t>*Mahasudarshan Churna</t>
  </si>
  <si>
    <t>*Sootshekhar Rasa</t>
  </si>
  <si>
    <t>*Liver Support:</t>
  </si>
  <si>
    <t>*Bhumyamalaki, Kalmegh, Katuki, Punarnava</t>
  </si>
  <si>
    <t>*In chronic cases:</t>
  </si>
  <si>
    <t>*Rasayana like Guduchi Rasayana or Chyawanprasham post-recover</t>
  </si>
  <si>
    <t>*Reference: Sharangadhara Samhita, Bhaishajya Ratnavali – Vidradhi Chikitsa Prakarana</t>
  </si>
  <si>
    <t>31/07/2025, 16:05 - +91 95446 87331: 🔺CASE STUDY NO : 159</t>
  </si>
  <si>
    <t>🔺PART NO : O1</t>
  </si>
  <si>
    <t xml:space="preserve">🔺JANU SHOOLAM </t>
  </si>
  <si>
    <t>(Causes)</t>
  </si>
  <si>
    <t>* Ativyayama (excessive exertion)</t>
  </si>
  <si>
    <t>* Vata-prakopaka ahara vihara (dry, cold, light foods; exposure to wind)</t>
  </si>
  <si>
    <t>* Abhighata (trauma to knee)</t>
  </si>
  <si>
    <t>* Avarana of Vata by Kapha or Meda</t>
  </si>
  <si>
    <t xml:space="preserve"> *Aging-related dhatu kshaya</t>
  </si>
  <si>
    <t>* Ref: Charaka Samhita Chikitsa 28 (Vatavyadhi Chikitsa), Ashtanga Hridaya Nidana 15</t>
  </si>
  <si>
    <t xml:space="preserve"> (Prodromal symptoms)</t>
  </si>
  <si>
    <t>*Before janu shoola manifests:</t>
  </si>
  <si>
    <t>*Stiffness in knee</t>
  </si>
  <si>
    <t>*Feeling of heaviness or cracking sound in joint</t>
  </si>
  <si>
    <t>*Mild pain on exertion</t>
  </si>
  <si>
    <t>*Diminished movement</t>
  </si>
  <si>
    <t>* Ref: Ashtanga Hridaya Nidanam – Vatavyadhi Purvarupa</t>
  </si>
  <si>
    <t>*Symptoms vary with doshic dominance.</t>
  </si>
  <si>
    <t>*Shoola (pain) in the knee joint</t>
  </si>
  <si>
    <t>*Sandhi shabda (crepitus/cracking sound)</t>
  </si>
  <si>
    <t>*Sotha (swelling, if Kapha or Ama associated)</t>
  </si>
  <si>
    <t>*Stambha (stiffness)</t>
  </si>
  <si>
    <t>*Vata-purna druti sparsha (hollow drum sound on palpation – classic Sandhigata Vata sign)</t>
  </si>
  <si>
    <t>* Ref:Charaka Chikitsa 28/37</t>
  </si>
  <si>
    <t>*Ashtanga Hridaya Chikitsa 21/18</t>
  </si>
  <si>
    <t>*Vital signs (BP, pulse, temperature)</t>
  </si>
  <si>
    <t>*Gait observation (limping, restricted movement)</t>
  </si>
  <si>
    <t>*Posture and weight-bearing ability</t>
  </si>
  <si>
    <t>*Local inspection:</t>
  </si>
  <si>
    <t>*Redness</t>
  </si>
  <si>
    <t>*Deformity</t>
  </si>
  <si>
    <t>*Tenderness (joint line, patella, etc.)</t>
  </si>
  <si>
    <t>*Crepitus</t>
  </si>
  <si>
    <t>*Warmth</t>
  </si>
  <si>
    <t>*Range of Motion: Active and passive</t>
  </si>
  <si>
    <t>*Muscle power and reflexes</t>
  </si>
  <si>
    <t>Musculoskeletal system:</t>
  </si>
  <si>
    <t>*Joint alignment and stability (ACL, PCL, MCL, LCL tests)</t>
  </si>
  <si>
    <t>*Neurological exam (to rule out referred pain)</t>
  </si>
  <si>
    <t>*Cardiovascular and respiratory (to exclude systemic causes like infective arthritis)</t>
  </si>
  <si>
    <t>*Blood tests:</t>
  </si>
  <si>
    <t>*CBC (to detect infection/inflammation)</t>
  </si>
  <si>
    <t>*ESR, CRP (inflammatory markers)</t>
  </si>
  <si>
    <t>*Rheumatoid factor (RF)</t>
  </si>
  <si>
    <t>*Anti-CCP (for rheumatoid arthritis)</t>
  </si>
  <si>
    <t>*Uric acid (for gout)</t>
  </si>
  <si>
    <t>*HLA-B27 (for spondyloarthropathies)</t>
  </si>
  <si>
    <t>*Synovial fluid analysis (if effusion is present)</t>
  </si>
  <si>
    <t>*Imaging:</t>
  </si>
  <si>
    <t>-X-ray Knee (AP &amp; Lateral view) – check joint space, osteophytes</t>
  </si>
  <si>
    <t>*MRI knee – soft tissue injuries (meniscal/ligamentous tears)</t>
  </si>
  <si>
    <t>*Ultrasound – effusion, bursitis</t>
  </si>
  <si>
    <t>🛑</t>
  </si>
  <si>
    <t>https://chat.whatsapp.com/DzXFNbDnzRhA39bhT8Op18?mode=ac_t</t>
  </si>
  <si>
    <t>🔺JANU SHOOLAM</t>
  </si>
  <si>
    <t>1. Osteoarthritis of knee</t>
  </si>
  <si>
    <t>2. Rheumatoid arthritis</t>
  </si>
  <si>
    <t>3. Gout / Pseudogout</t>
  </si>
  <si>
    <t>4. Meniscal tear</t>
  </si>
  <si>
    <t>5. Ligament injuries (ACL, MCL, PCL tears)</t>
  </si>
  <si>
    <t>6. Bursitis (prepatellar/infrapatellar)</t>
  </si>
  <si>
    <t>7. Patellofemoral pain syndrome</t>
  </si>
  <si>
    <t>8. Baker’s cyst</t>
  </si>
  <si>
    <t>9. Septic arthritis</t>
  </si>
  <si>
    <t>10. Osteochondritis dissecans</t>
  </si>
  <si>
    <t>*Vata gets vitiated due to nidana sevanam</t>
  </si>
  <si>
    <t>*Travels to sandhi pradesha (janu sandhi)</t>
  </si>
  <si>
    <t>*Causes ruk, shula, stambha etc.</t>
  </si>
  <si>
    <t>*May involve avaranam or dhatu kshaya</t>
  </si>
  <si>
    <t>* Ref: Charaka Samhita Chikitsa 28, Sushruta Nidana 1</t>
  </si>
  <si>
    <t>🔺SAMANYA CHIKITSA (General treatment)</t>
  </si>
  <si>
    <t>*Aim: Vata shamana, Shotha hara, Shoolahara, Sandhi balya</t>
  </si>
  <si>
    <t>* Snehana – Taila abhyanga with Maha Narayana taila, Dhanwantaram taila</t>
  </si>
  <si>
    <t>*Basti – Anuvasana &amp; Niruha basti with Ksheera bala taila, Yapan basti</t>
  </si>
  <si>
    <t>-Oral Medications:</t>
  </si>
  <si>
    <t>*Yograj Guggulu</t>
  </si>
  <si>
    <t>*Trayodashanga Guggulu</t>
  </si>
  <si>
    <t>*Maharasnadi Kashayam</t>
  </si>
  <si>
    <t>*Dashamoola kwatha</t>
  </si>
  <si>
    <t>*Rasnadi kashayam</t>
  </si>
  <si>
    <t xml:space="preserve"> * Ref:Charaka Chikitsa 28</t>
  </si>
  <si>
    <t>*Ashtanga Hridaya Chikitsa 21</t>
  </si>
  <si>
    <t xml:space="preserve"> (Palliative factors)</t>
  </si>
  <si>
    <t>*Warm oil application</t>
  </si>
  <si>
    <t>*Gentle massage</t>
  </si>
  <si>
    <t>*Steam fomentation</t>
  </si>
  <si>
    <t>*Rest</t>
  </si>
  <si>
    <t>*Vata pacifying diet (warm, unctuous, nourishing</t>
  </si>
  <si>
    <t>*Dry food, fasting</t>
  </si>
  <si>
    <t>*Excessive walking or climbing</t>
  </si>
  <si>
    <t>*Staying in AC/cold rooms</t>
  </si>
  <si>
    <t>Sitting on hard surfaces</t>
  </si>
  <si>
    <t>🔺VISHESHA CHIKITSA (Specific treatment)</t>
  </si>
  <si>
    <t>*Matra Basti with Ksheera Bala taila</t>
  </si>
  <si>
    <t>*Kati Basti / Janu Basti</t>
  </si>
  <si>
    <t>*Upanaha Sweda (herbal poultice application)</t>
  </si>
  <si>
    <t>*External Lepa:</t>
  </si>
  <si>
    <t>*Rasnadi lepam</t>
  </si>
  <si>
    <t>*Maha Mashadi lepam</t>
  </si>
  <si>
    <t>*Rasayana:</t>
  </si>
  <si>
    <t>*Ashwagandha churnam</t>
  </si>
  <si>
    <t>*Shallaki (Boswellia)</t>
  </si>
  <si>
    <t>*Guduchi, Guggulu preparations</t>
  </si>
  <si>
    <t>* Ref: Charaka Chikitsa 28, Ashtanga Hridaya Chikitsa 21, Sharangadhara Samhita</t>
  </si>
  <si>
    <t>01/08/2025, 01:31 - +91 95446 87331: 🔺CASE STUDY NO : 160</t>
  </si>
  <si>
    <t>🔺UPAJIHWA</t>
  </si>
  <si>
    <t>🔺 NIDANA (निदानम्) – Causes</t>
  </si>
  <si>
    <t>*The main causative factors (according to Acharya Sushruta – Su. Ut. 20/7) include:</t>
  </si>
  <si>
    <t>*Kshata (trauma) to tongue or its base</t>
  </si>
  <si>
    <t>*Kaphaja vitiation (especially due to kapha-aggravating ahara-vihara)</t>
  </si>
  <si>
    <t>*Mamsa and Rakta dushti</t>
  </si>
  <si>
    <t>*Retention of doshas under the tongue</t>
  </si>
  <si>
    <t>*Overuse of heavy, unctuous, and cold foods</t>
  </si>
  <si>
    <t>🔺PURVARUPA (पूर्वरूपाणि) – Premonitory Symptoms</t>
  </si>
  <si>
    <t>*Although not distinctly mentioned, general prodromal signs of jihvaroga may include:</t>
  </si>
  <si>
    <t>*Slight discomfort under the tongue</t>
  </si>
  <si>
    <t>*Feeling of heaviness or swelling</t>
  </si>
  <si>
    <t>*Mild pain or tension in the tongue or mouth floor</t>
  </si>
  <si>
    <t>🔺LAKSHANA (लक्षणानि) – SYMPTOMS</t>
  </si>
  <si>
    <t>As per Sushruta Samhita – Uttara Tantra 20/7:</t>
  </si>
  <si>
    <t>*A rounded, raised swelling occurs beneath the tongue</t>
  </si>
  <si>
    <t>*Swelling appears like a blister or air-filled balloon (resembling a frog’s underthroat sac – hence modern synonym ranula)</t>
  </si>
  <si>
    <t>*It causes difficulty in speaking, chewing, or swallowing</t>
  </si>
  <si>
    <t>*May be painless or mildly painful</t>
  </si>
  <si>
    <t>*Soft, bluish, or translucent appearance (in kapha dominance)</t>
  </si>
  <si>
    <t>*Vital signs: Temperature (check for fever), pulse, blood pressure, respiratory rate.</t>
  </si>
  <si>
    <t>*Appearance: Look for signs of discomfort, drooling, or difficulty speaking/swallowing.</t>
  </si>
  <si>
    <t>*Oral hygiene: Assess for poor hygiene or trauma.</t>
  </si>
  <si>
    <t>*Lymph nodes: Palpate for submandibular or cervical lymphadenopathy.</t>
  </si>
  <si>
    <t>*Inspect oral cavity (floor of mouth, tongue movement, swelling, pus).</t>
  </si>
  <si>
    <t>*Palpation of sublingual swelling: fluctuant or firm?</t>
  </si>
  <si>
    <t>*Tongue elevation test: may reveal sublingual swelling.</t>
  </si>
  <si>
    <t>*Neurological Exam (if speech/swallowing affected).</t>
  </si>
  <si>
    <t>*Neck Examination: For tenderness, masses, or signs of spread.</t>
  </si>
  <si>
    <t>*Complete Blood Count (CBC): Look for elevated WBCs (infection).</t>
  </si>
  <si>
    <t>*CRP/ESR: Inflammatory markers.</t>
  </si>
  <si>
    <t>*Culture &amp; Sensitivity: If pus or fluid is drained.</t>
  </si>
  <si>
    <t>*Blood sugar levels: Especially in recurrent abscess (diabetes link).</t>
  </si>
  <si>
    <t>*Ultrasound (Neck/Oral Cavity): To detect cyst or abscess.</t>
  </si>
  <si>
    <t>*MRI or CT scan (if needed): For deeper infection or mass assessment.</t>
  </si>
  <si>
    <t>1. Ranula – Mucous cyst under the tongue due to sublingual gland duct obstruction.</t>
  </si>
  <si>
    <t>2. Mucocele – Minor salivary gland cyst (usually painless).</t>
  </si>
  <si>
    <t>3. Sialolithiasis – Salivary duct stone (may cause painful swelling).</t>
  </si>
  <si>
    <t>4. Sublingual Abscess – Bacterial infection; often painful, with fever.</t>
  </si>
  <si>
    <t>5. Dermoid/Epidermoid Cyst – Congenital, slow-growing swelling.</t>
  </si>
  <si>
    <t>6. Ludwig's Angina – Serious, bilateral cellulitis of floor of mouth.</t>
  </si>
  <si>
    <t>7. Neoplasms – Benign or malignant tumors (e.g., squamous cell carcinoma).</t>
  </si>
  <si>
    <t>8. Lingual Thyroid or Thyroglossal Duct Cyst – Rare, congenital anomalies.</t>
  </si>
  <si>
    <t>🔺SAMPRAPTI (सम्प्राप्तिः) – Pathogenesis</t>
  </si>
  <si>
    <t>1. Nidana sevana → Vitiation of Kapha and Rakta/Mamsa</t>
  </si>
  <si>
    <t>2. Local accumulation under the tongue</t>
  </si>
  <si>
    <t>3. Leads to granthi-like or cystic swelling</t>
  </si>
  <si>
    <t>4. If chronic, Paka (suppuration) may occur due to involvement of Pitta and Rakta</t>
  </si>
  <si>
    <t>🔺SAMANYA CHIKITSA (सामान्य चिकित्सा) – General Management</t>
  </si>
  <si>
    <t>*As per classical context of kapha-rakta dushti &amp; granthi:</t>
  </si>
  <si>
    <t>*Shodhana chikitsa (Detox measures)</t>
  </si>
  <si>
    <t>*Virechana for pitta-kapha balance</t>
  </si>
  <si>
    <t>*Nasya with kapha-vatahara oils</t>
  </si>
  <si>
    <t>*Shamana Chikitsa (Palliative):</t>
  </si>
  <si>
    <t>*Gandusha (mouthwash) with:</t>
  </si>
  <si>
    <t>*Triphala kashaya</t>
  </si>
  <si>
    <t>*Yashtimadhu phanta</t>
  </si>
  <si>
    <t>*Pratisarana (local application):</t>
  </si>
  <si>
    <t>*Haridra + Madhu</t>
  </si>
  <si>
    <t>*Lavanga + Saindhava churna + Ghee</t>
  </si>
  <si>
    <t>(उपशयः) – Relieving Factors</t>
  </si>
  <si>
    <t>*Warm saline gargle</t>
  </si>
  <si>
    <t>*Dry, light, non-slimy food</t>
  </si>
  <si>
    <t>*Avoidance of oily, dairy, and sweet items</t>
  </si>
  <si>
    <t>*Kapha-pacifying herbs and decoctions</t>
  </si>
  <si>
    <t xml:space="preserve"> (अनुपशयः)  Aggravating Factors</t>
  </si>
  <si>
    <t>*Oily, cold, heavy foods</t>
  </si>
  <si>
    <t>*Excessive talking or tongue movement</t>
  </si>
  <si>
    <t>*Exposure to cold air</t>
  </si>
  <si>
    <t>🔺 VISHESHA CHIKITSA (विशेष चिकित्सा) – Specific Treatment</t>
  </si>
  <si>
    <t>*As per Sushruta Samhita Uttara Tantra 20/7–8:</t>
  </si>
  <si>
    <t>*If Upajihwa becomes large, obstructs tongue movement, or suppurates:</t>
  </si>
  <si>
    <t>*Surgical excision (Chedana karma) is advised</t>
  </si>
  <si>
    <t>*Followed by:</t>
  </si>
  <si>
    <t>*Shodhana with antiseptic decoctions (Triphala, Panchavalkala)</t>
  </si>
  <si>
    <t>*Ropana with healing medicated ghee (e.g., Jatyadi ghrita)</t>
  </si>
  <si>
    <t>*If small and non-obstructive:</t>
  </si>
  <si>
    <t>*Lekhana (scraping) or bhedana with local application of kshara (alkali preparations)</t>
  </si>
  <si>
    <t>*Sushruta Samhita – Uttara Tantra 20/7-8</t>
  </si>
  <si>
    <t>* "Upajihwa granthi vad vruddhi... chedanam kuryat..."</t>
  </si>
  <si>
    <t>*Ashtanga Hridaya – Uttara Tantra 22 – mentions general jihvaroga principles.</t>
  </si>
  <si>
    <t>01/08/2025, 10:31 - Dr sonu kailas k: &lt;Media omitted&gt;</t>
  </si>
  <si>
    <t>01/08/2025, 10:31 - Dr sonu kailas k: 🚨 *LAST SEAT*</t>
  </si>
  <si>
    <t>🛑 *FINAL CALL*</t>
  </si>
  <si>
    <t>*GARBHAJEEVAN*</t>
  </si>
  <si>
    <t>*CERTIFICATE PROGRAM IN INFERTILITY*</t>
  </si>
  <si>
    <t>An Ayurvedic Positive View – From Infertility to Postnatal Care</t>
  </si>
  <si>
    <t>🗓 *Dates:* August 3, 4, 6, 7</t>
  </si>
  <si>
    <t>🕢 *Time:* 7:30 PM IST</t>
  </si>
  <si>
    <t>*🛑Total 7 Sessions Included*</t>
  </si>
  <si>
    <t>🎥 4 Live + Recording Access – by Dr. Shamin Ramachandran</t>
  </si>
  <si>
    <t>🎞️ 3 Recorded Sessions – by Dr. Athira Mohan K</t>
  </si>
  <si>
    <t>💻 *Mode:* Online (Zoom)</t>
  </si>
  <si>
    <t>🌐 *Language:* English</t>
  </si>
  <si>
    <t>🎥 *Session Recordings Provided*</t>
  </si>
  <si>
    <t>📝 *Notes Shared with All Participants*</t>
  </si>
  <si>
    <t>🔹 *e-Certificate*:  attend e-Certificate will be provided</t>
  </si>
  <si>
    <t xml:space="preserve"> Organized by</t>
  </si>
  <si>
    <t>🔹Amokhatrayi Wellness &amp; Coaching Institute</t>
  </si>
  <si>
    <t>*Topics Covered:*</t>
  </si>
  <si>
    <t>✅ Pre-Conceptional Ayurvedic Care</t>
  </si>
  <si>
    <t>✅ Management of Vandhyatva (Infertility)</t>
  </si>
  <si>
    <t>✅ PCOS &amp; Infertility – Clinical Importance</t>
  </si>
  <si>
    <t>✅ Role of Panchakarma in Fertility Enhancement</t>
  </si>
  <si>
    <t>✅ OP/IP Procedures in Infertility Care</t>
  </si>
  <si>
    <t>✅ Ayurvedic Couple Counseling Strategies</t>
  </si>
  <si>
    <t>✅ Prenatal Care – Garbhasamskar (Basics)</t>
  </si>
  <si>
    <t>✅ Postnatal Ayurvedic Support(Basics)</t>
  </si>
  <si>
    <t>*Faculty:*</t>
  </si>
  <si>
    <t>*Dr. Shamin Ramachandran* *(Live + Recordings)*</t>
  </si>
  <si>
    <t>*Ayurveda Fertility Specialist*</t>
  </si>
  <si>
    <t>*BAMS, CDNI, PGGAP (NIA – Jaipur)*</t>
  </si>
  <si>
    <t>*Chief Physician &amp; Director – Arogya Nikethanam Hospitals*</t>
  </si>
  <si>
    <t>*Dr. Athira Mohan K* *(Recorded Sessions Only)*</t>
  </si>
  <si>
    <t>BAMS,DCC,DCT,CN,CYP,MT,MC</t>
  </si>
  <si>
    <t>Ayurveda Wellness Coach and educator</t>
  </si>
  <si>
    <t>✅ Anti-Fertility Lifestyle Patterns</t>
  </si>
  <si>
    <t xml:space="preserve"> ✅Rare Ayurvedic Tools Most Don’t Know</t>
  </si>
  <si>
    <t>✅Natural Remedies &amp; Daily Fertility Rituals</t>
  </si>
  <si>
    <t>*Bonuses for All Participants:*</t>
  </si>
  <si>
    <t>📘 Free PDF: Diet in PCOS - Sample one</t>
  </si>
  <si>
    <t>📘 Free PDF: 3 Ayurvedic Adjuvants in Infertility</t>
  </si>
  <si>
    <t>🖋️ Prepared by: Dr. Athira Mohan K</t>
  </si>
  <si>
    <t>🎥 Full Session Recordings</t>
  </si>
  <si>
    <t>🚨 *LIMITED SEATS | HIGH DEMAND*</t>
  </si>
  <si>
    <t>*FEES ~₹2250~*</t>
  </si>
  <si>
    <t>*OFFER FEES ₹1350*‼️</t>
  </si>
  <si>
    <t>📞 *For REGISTRATION:*</t>
  </si>
  <si>
    <t>+91 9074 24 74 88</t>
  </si>
  <si>
    <t>⭕https://chat.whatsapp.com/DHIJynDAqoz1vjCBrSAbqI</t>
  </si>
  <si>
    <t>01/08/2025, 16:17 - +91 95446 87331: 🔺CASE STUDY NO : 161</t>
  </si>
  <si>
    <t>🔺MANIBANDHA SANDHI SHOOLAM ( WRIST JOIN PAIN)</t>
  </si>
  <si>
    <t>*From classical Vata-vyadhi and Sandhigata Vata contexts:</t>
  </si>
  <si>
    <t>*Ruksha, Sheeta, Laghuguna Ahara (dry, cold, light food)</t>
  </si>
  <si>
    <t>*Vyayama Atiyoga – Excessive physical strain</t>
  </si>
  <si>
    <t>*Vegadharana – Suppression of natural urges</t>
  </si>
  <si>
    <t>*Ratri Jagarana – Night awakening</t>
  </si>
  <si>
    <t>*Abhighata – Injury</t>
  </si>
  <si>
    <t>*Dhatukshaya – Depletion of tissues</t>
  </si>
  <si>
    <t>*Charaka Samhita Chikitsa Sthana 28</t>
  </si>
  <si>
    <t>*Madhava Nidana – Vatavyadhi Nidana</t>
  </si>
  <si>
    <t>*Ashtanga Hridaya Nidana Sthana 15</t>
  </si>
  <si>
    <t xml:space="preserve">🔺PURVAROOPAM </t>
  </si>
  <si>
    <t>(Prodromal Symptoms)</t>
  </si>
  <si>
    <t>*Shunyata (numbness)</t>
  </si>
  <si>
    <t>*Toda (pricking pain)</t>
  </si>
  <si>
    <t>°Aalasyam (laziness/weakness in the joint)</t>
  </si>
  <si>
    <t>*Shoola (Pain) in Manibandha Sandhi (wrist)</t>
  </si>
  <si>
    <t>*Stambha (Stiffness)</t>
  </si>
  <si>
    <t>-Sparsha Asahatva (Tenderness/pain on touch)</t>
  </si>
  <si>
    <t>*Shotha (Swelling) (if vitiated Kapha involved)</t>
  </si>
  <si>
    <t>*Hanti Akriya (restricted movement)</t>
  </si>
  <si>
    <t>*Vata-purna druti sparsha (crepitus – if Sandhigata Vata)</t>
  </si>
  <si>
    <t>*References:</t>
  </si>
  <si>
    <t>*Charaka Chikitsa 28/37</t>
  </si>
  <si>
    <t>*Ashtanga Hridaya Chikitsa Sthana 21</t>
  </si>
  <si>
    <t>*Madhava Nidana 22/11 (Sandhigata Vata)</t>
  </si>
  <si>
    <t>🔺GENERAL &amp; SYSTEMIC EXAMINATION</t>
  </si>
  <si>
    <t xml:space="preserve"> General Examination:</t>
  </si>
  <si>
    <t>*Vital signs: temperature, pulse, blood pressure</t>
  </si>
  <si>
    <t>*Pallor, icterus, cyanosis, clubbing, lymphadenopathy, edema</t>
  </si>
  <si>
    <t>*Look for signs of systemic inflammation: fever, fatigue</t>
  </si>
  <si>
    <t>2. Local (Manibandha Sandhi) Examination:</t>
  </si>
  <si>
    <t>*Inspection: Swelling, redness, deformity, muscle wasting</t>
  </si>
  <si>
    <t>*Palpation: Tenderness, warmth, crepitus</t>
  </si>
  <si>
    <t>*Movements: Active and passive ROM (range of motion), stiffness</t>
  </si>
  <si>
    <t>*Functional assessment: Grip strength, hand function tests</t>
  </si>
  <si>
    <t>*Musculoskeletal system: Other joint involvement (polyarthritis)</t>
  </si>
  <si>
    <t>*Nervous system: Rule out neuropathic causes (e.g., carpal tunnel syndrome)</t>
  </si>
  <si>
    <t>*Skin: Rashes (e.g., in SLE or psoriatic arthritis)</t>
  </si>
  <si>
    <t>*Eyes: Dry eyes (in Sjögren’s), uveitis (in RA or spondyloarthropathies)</t>
  </si>
  <si>
    <t>1. Blood Tests:</t>
  </si>
  <si>
    <t>CBC: To detect infection/inflammation (↑ WBC, anemia)</t>
  </si>
  <si>
    <t>*ESR / CRP: Markers of inflammation</t>
  </si>
  <si>
    <t>*Rheumatoid Factor (RF) and Anti-CCP antibody: For rheumatoid arthritis</t>
  </si>
  <si>
    <t>*ANA profile: For autoimmune conditions (e.g., SLE)</t>
  </si>
  <si>
    <t>*Uric acid: For gout</t>
  </si>
  <si>
    <t>*HLA-B27: If seronegative arthritis suspected</t>
  </si>
  <si>
    <t>2. Joint Fluid Analysis (Arthrocentesis):</t>
  </si>
  <si>
    <t>*Appearance, viscosity</t>
  </si>
  <si>
    <t>*Cell count and differential</t>
  </si>
  <si>
    <t>*Crystals (urate or calcium pyrophosphate)</t>
  </si>
  <si>
    <t>*Gram stain and culture (to rule out septic arthritis)</t>
  </si>
  <si>
    <t>3. Radiological Tests:</t>
  </si>
  <si>
    <t>*X-ray of wrist joint: To check for joint space narrowing, erosions, osteophytes</t>
  </si>
  <si>
    <t>*MRI or Ultrasound: For early synovitis, tendon involvement, soft tissue assessment</t>
  </si>
  <si>
    <t xml:space="preserve"> (Modern Names Only)</t>
  </si>
  <si>
    <t>*Rheumatoid Arthritis (RA)</t>
  </si>
  <si>
    <t>*Osteoarthritis (OA)</t>
  </si>
  <si>
    <t>*Psoriatic Arthritis</t>
  </si>
  <si>
    <t>*Systemic Lupus Erythematosus (SLE)</t>
  </si>
  <si>
    <t>*Carpal Tunnel Syndrome</t>
  </si>
  <si>
    <t>*Tenosynovitis / Tendinitis</t>
  </si>
  <si>
    <t>t</t>
  </si>
  <si>
    <t>1. Vata Dosha prakopa due to Nidanas</t>
  </si>
  <si>
    <t>2. Sthanasamsraya in Manibandha Sandhi</t>
  </si>
  <si>
    <t>3. Dhatukshaya or Avarana may be involved</t>
  </si>
  <si>
    <t>4. Results in Shoola, Stambha, Akriyatva</t>
  </si>
  <si>
    <t>*Types of Samprapti</t>
  </si>
  <si>
    <t>*Dhatukshayajanya – Degenerative (like osteoarthritis)</t>
  </si>
  <si>
    <t>*Avaranajanya – Obstructive (with Kapha/Rakta involvement)</t>
  </si>
  <si>
    <t>*Vatahara chikitsa</t>
  </si>
  <si>
    <t>*Snehana (Oleation) – local or systemic</t>
  </si>
  <si>
    <t>*Swedana (Sudation) – Bashpa, Nadi sweda</t>
  </si>
  <si>
    <t>*Mridu Virechana – for Vata-Kapha clearing</t>
  </si>
  <si>
    <t>*Basti – primary treatment of Vata disorders</t>
  </si>
  <si>
    <t>(Relieving factors)</t>
  </si>
  <si>
    <t>*Snigdha and Ushna Upachara</t>
  </si>
  <si>
    <t>*Oil massage (Taila abhyanga)</t>
  </si>
  <si>
    <t>*Rest and warmth</t>
  </si>
  <si>
    <t xml:space="preserve">🔺 ANUPASHAYA </t>
  </si>
  <si>
    <t>(Aggravating factors)</t>
  </si>
  <si>
    <t>*Dry food</t>
  </si>
  <si>
    <t>*Strenuous wrist movements</t>
  </si>
  <si>
    <t>*Suppression of pain or ignoring symptoms</t>
  </si>
  <si>
    <t>🔺VISESHA CHIKITSA</t>
  </si>
  <si>
    <t xml:space="preserve"> (Specific Treatments)</t>
  </si>
  <si>
    <t>* Internal Medications</t>
  </si>
  <si>
    <t>*Yograj Guggulu – for Vatavyadhi</t>
  </si>
  <si>
    <t>*Maharasnadi Kashayam/ Kashaya – Vatahara</t>
  </si>
  <si>
    <t>*Rasnadi Kashaya</t>
  </si>
  <si>
    <t>*Eranda Sneha – mild purgative and anti-Vata</t>
  </si>
  <si>
    <t>*Simhanada Guggulu (if Vatarakta features)</t>
  </si>
  <si>
    <t>* External Treatments</t>
  </si>
  <si>
    <t>*Abhyanga – with Mahanarayana Taila, Kottamchukkadi Taila</t>
  </si>
  <si>
    <t>*Pinda Sweda or Patrapinda Sweda – if stiffness/swelling</t>
  </si>
  <si>
    <t>*Upanaha – poultice application</t>
  </si>
  <si>
    <t>*Lepa – with Dashamoola choorna or Rasnadi choorna -Panchakarma</t>
  </si>
  <si>
    <t>*Basti therapy (Anuvasana + Niruha) – e.g., with Dashamoola Anuvasana</t>
  </si>
  <si>
    <t>*Kati Basti/ Manibandha Basti – with medicated oils</t>
  </si>
  <si>
    <t>*Nasya – if associated with upper limb radiating pain</t>
  </si>
  <si>
    <t>-Charaka Chikitsa 28 – Vatavyadhi</t>
  </si>
  <si>
    <t>-Madhava Nidana 22 – Sandhigata Vata</t>
  </si>
  <si>
    <t>-Ashtanga Hridaya Chikitsa Sthana 21</t>
  </si>
  <si>
    <t>-Sushruta Samhita Nidana Sthana 1</t>
  </si>
  <si>
    <t>01/08/2025, 16:52 - +91 95446 87331: 🔺CASE STUDY NO 162</t>
  </si>
  <si>
    <t>🔺PART NO :O1</t>
  </si>
  <si>
    <t>🔺SHWETHA PRADHARAM</t>
  </si>
  <si>
    <t>*Causes of Shwetha Pradara are:</t>
  </si>
  <si>
    <t>*Garbhashaya dosha – Uterine disorders</t>
  </si>
  <si>
    <t>*Straining during menstruation</t>
  </si>
  <si>
    <t>*Ati maithuna (excessive sexual activity)</t>
  </si>
  <si>
    <t>*Kshaya of dhatus (tissue depletion)</t>
  </si>
  <si>
    <t>*Kapha vitiation, specifically *Apana Vata and Shleshaka Kapha dushti</t>
  </si>
  <si>
    <t>*Agnimandya – Low digestive fire causing ama production</t>
  </si>
  <si>
    <t>* Reference:-Charaka Samhita (Chikitsa Sthana 30/14),</t>
  </si>
  <si>
    <t>*Yogaratnakara – Pradararoga</t>
  </si>
  <si>
    <t>*Angasada (weakness of limbs)</t>
  </si>
  <si>
    <t>*Aruchi (anorexia)</t>
  </si>
  <si>
    <t>*Daurbalya (weakness)</t>
  </si>
  <si>
    <t>* Reference: Ashtanga Hrudaya, Uttara Sthana 38</t>
  </si>
  <si>
    <t xml:space="preserve">🔺LAKSHANA </t>
  </si>
  <si>
    <t>(Symptoms)</t>
  </si>
  <si>
    <t>*Pandu varna pradara (white or pale vaginal discharge)</t>
  </si>
  <si>
    <t>*Pichchila (mucoid) discharge</t>
  </si>
  <si>
    <t>*Mandagandhi (odorless or mildly foul-smelling)</t>
  </si>
  <si>
    <t>*Yonikandu (itching in vaginal area)</t>
  </si>
  <si>
    <t>*Kati shoola (low back pain)</t>
  </si>
  <si>
    <t>*Angasada, Daurbalya (weakness)</t>
  </si>
  <si>
    <t>* Reference: Charaka Samhita – Chikitsa Sthana 30</t>
  </si>
  <si>
    <t>*Ashtanga Hrudaya – Uttara Sthana 38</t>
  </si>
  <si>
    <t>Yogaratnakara – Pradararoga</t>
  </si>
  <si>
    <t>*Pallor – assess for anemia</t>
  </si>
  <si>
    <t>*Nutritional status – look for signs of protein or vitamin deficiencies</t>
  </si>
  <si>
    <t>*Hydration status</t>
  </si>
  <si>
    <t>*Weight/BMI</t>
  </si>
  <si>
    <t>*Vitals:</t>
  </si>
  <si>
    <t>*Temperature (rule out infection)</t>
  </si>
  <si>
    <t>*Pulse</t>
  </si>
  <si>
    <t>*Blood pressure</t>
  </si>
  <si>
    <t>*Respiratory rate</t>
  </si>
  <si>
    <t>*Abdominal Examination</t>
  </si>
  <si>
    <t>*Look for any tenderness or mass (e.g., pelvic inflammatory disease)</t>
  </si>
  <si>
    <t>*Uterine or adnexal enlargement (fibroid, pregnancy, etc.)</t>
  </si>
  <si>
    <t>*Pelvic Examination</t>
  </si>
  <si>
    <t>*Speculum examination: nature of discharge (color, consistency, smell)</t>
  </si>
  <si>
    <t>*Per vaginal examination:</t>
  </si>
  <si>
    <t>*Cervical tenderness</t>
  </si>
  <si>
    <t>*Uterine size and mobility</t>
  </si>
  <si>
    <t>*Adnexal mass or tenderness</t>
  </si>
  <si>
    <t>1. Complete Blood Count (CBC) – for anemia, infection</t>
  </si>
  <si>
    <t>2. Blood sugar (FBS/PPBS/HbA1c) – rule out diabetes</t>
  </si>
  <si>
    <t>3. Urine routine and culture – to rule out UTI</t>
  </si>
  <si>
    <t>4. High Vaginal Swab (HVS) – for microscopy, culture, and sensitivity</t>
  </si>
  <si>
    <t>5. Wet Mount – for Trichomonas vaginalis, Candida albicans</t>
  </si>
  <si>
    <t>6. KOH preparation – to detect fungal infections (Candida)</t>
  </si>
  <si>
    <t>7. Pap Smear – to detect cervical dysplasia or malignancy</t>
  </si>
  <si>
    <t>8. Vaginal pH Test – to differentiate types of vaginitis</t>
  </si>
  <si>
    <t>9. Ultrasound Pelvis – for uterine or adnexal pathology</t>
  </si>
  <si>
    <t>01/08/2025, 16:54 - +91 95446 87331: 🔺CASE STUDY NO 162</t>
  </si>
  <si>
    <t>🔺PART NO :O2</t>
  </si>
  <si>
    <t>(Modern Names Only)</t>
  </si>
  <si>
    <t>1. Physiological leukorrhoea – due to hormonal changes</t>
  </si>
  <si>
    <t>2. Bacterial Vaginosis – thin, grayish-white discharge with fishy odor</t>
  </si>
  <si>
    <t>3. Candidiasis (Vulvovaginal) – thick, white, curdy discharge with itching</t>
  </si>
  <si>
    <t>4. Trichomoniasis – frothy yellow-green discharge with foul smell</t>
  </si>
  <si>
    <t>5. Cervicitis – discharge due to cervical infection</t>
  </si>
  <si>
    <t>6. Pelvic Inflammatory Disease (PID)</t>
  </si>
  <si>
    <t>7. Atrophic Vaginitis – postmenopausal white discharge</t>
  </si>
  <si>
    <t>8. Foreign body in vagina</t>
  </si>
  <si>
    <t>9. Cervical ectopy/erosion</t>
  </si>
  <si>
    <t>10. Genital tuberculosis</t>
  </si>
  <si>
    <t>11. Cervical or endometrial malignancy</t>
  </si>
  <si>
    <t>🔺.SAMPRAPTI (Pathogenesis)</t>
  </si>
  <si>
    <t>*Due to above nidanas, Kapha gets vitiated and localizes in Yoni (vaginal canal).</t>
  </si>
  <si>
    <t>*Apana Vata facilitates its movement.</t>
  </si>
  <si>
    <t>*This leads to shwetavarna (white), picchila, snigdha, guru discharge from vagina.</t>
  </si>
  <si>
    <t>*Dosha: Kapha + Apana Vata</t>
  </si>
  <si>
    <t>Dushya: Rasa, Rakta, Artava</t>
  </si>
  <si>
    <t>*Adhisthana: Yoni (especially garbhashaya &amp; yoni marga)</t>
  </si>
  <si>
    <t>Srotas: Artavavaha srotas</t>
  </si>
  <si>
    <t>* Reference: Madhava Nidana – Pradara Roga</t>
  </si>
  <si>
    <t>*Charaka Samhita – Chikitsa Sthana</t>
  </si>
  <si>
    <t>a. Shodhana (Cleansing therapy)</t>
  </si>
  <si>
    <t>*Vamana – in Kapha dominance (if strength permits)</t>
  </si>
  <si>
    <t>*Yoni Prakshalana – cleansing of vaginal canal</t>
  </si>
  <si>
    <t>*Pichu dharana with anti-Kapha dravyas</t>
  </si>
  <si>
    <t>b. Shamana (Pacification therapy)</t>
  </si>
  <si>
    <t>*Deepana &amp; Pachana drugs (digestive stimulants)</t>
  </si>
  <si>
    <t>*Kaphahara and Rasayana chikitsa</t>
  </si>
  <si>
    <t>*Stambhana dravyas in chronic discharge</t>
  </si>
  <si>
    <t>*External Yoni dhavana (washing), Pichu (tampons), Dhoopana (fumigation)</t>
  </si>
  <si>
    <t>* Reference: Charaka – Chikitsa Sthana 30</t>
  </si>
  <si>
    <t>* Ashtanga Hrudaya – Uttara Tantra 38</t>
  </si>
  <si>
    <t>*Use of Tikta-Kashaya rasa herbs</t>
  </si>
  <si>
    <t>*Light diet (laghu ahara)</t>
  </si>
  <si>
    <t>*Internal use of Chandana, Lodhra, Ashoka, Mustha</t>
  </si>
  <si>
    <t>*Use of Yoni dhavana with Triphala or Darvi</t>
  </si>
  <si>
    <t>🔺 ANUPASHAYA (Aggravating factors)</t>
  </si>
  <si>
    <t>*Guru, snigdha ahara</t>
  </si>
  <si>
    <t>*Excessive sexual intercourse</t>
  </si>
  <si>
    <t>*Irregular lifestyle</t>
  </si>
  <si>
    <t>*Day sleeping (diwaswapna)</t>
  </si>
  <si>
    <t>*Cold &amp; kapha-aggravating foods</t>
  </si>
  <si>
    <t>🔺VISHESHA CHIKITSA (SPECIFIC TREATMENT</t>
  </si>
  <si>
    <t>a. Kashaya/Yoga:</t>
  </si>
  <si>
    <t>*Pushyanuga Churna with tandulodaka</t>
  </si>
  <si>
    <t>*Ashokarishta, Lodhrasava – 10–15 ml BD</t>
  </si>
  <si>
    <t>*Chandraprabha Vati – 1–2 tab BD</t>
  </si>
  <si>
    <t>*Patrangasava – 10–15 ml BD</t>
  </si>
  <si>
    <t>b. Yoni Prakshalana (Vaginal wash):</t>
  </si>
  <si>
    <t>Triphala Kashaya</t>
  </si>
  <si>
    <t>Panchavalkala Kashaya</t>
  </si>
  <si>
    <t>c. Vaginal Tampon Therapy (Pichu):</t>
  </si>
  <si>
    <t>*Oil prepared with Lodhra, Ashoka, Mustha</t>
  </si>
  <si>
    <t>* Reference Yogaratnakara – Pradararoga</t>
  </si>
  <si>
    <t>Bhaishajya Ratnavali – Yonivyapad Chikitsa</t>
  </si>
  <si>
    <t>Sharangadhara Samhita – Madhyama Khanda</t>
  </si>
  <si>
    <t>02/08/2025, 09:54 - +91 79044 87288 joined using a group link.</t>
  </si>
  <si>
    <t>02/08/2025, 09:55 - +91 82818 05947 joined using a group link.</t>
  </si>
  <si>
    <t>02/08/2025, 09:55 - +91 88831 21466 joined using a group link.</t>
  </si>
  <si>
    <t>02/08/2025, 09:55 - +91 83004 53045 joined using a group link.</t>
  </si>
  <si>
    <t>02/08/2025, 09:55 - +91 82009 23586 joined using a group link.</t>
  </si>
  <si>
    <t>02/08/2025, 09:55 - +91 83285 38394 joined using a group link.</t>
  </si>
  <si>
    <t>02/08/2025, 09:55 - +91 70600 35239 joined using a group link.</t>
  </si>
  <si>
    <t>02/08/2025, 09:55 - +91 90288 32440 joined using a group link.</t>
  </si>
  <si>
    <t>02/08/2025, 09:55 - +91 90672 64737 joined using a group link.</t>
  </si>
  <si>
    <t>02/08/2025, 09:55 - +91 87925 61700 joined using a group link.</t>
  </si>
  <si>
    <t>02/08/2025, 09:55 - +91 87999 95255 joined using a group link.</t>
  </si>
  <si>
    <t>02/08/2025, 09:55 - +91 80743 50472 joined using a group link.</t>
  </si>
  <si>
    <t>02/08/2025, 09:55 - +91 79949 16224 joined using a group link.</t>
  </si>
  <si>
    <t>02/08/2025, 09:55 - +91 94317 81648 joined using a group link.</t>
  </si>
  <si>
    <t>02/08/2025, 09:55 - +91 98929 87674 joined using a group link.</t>
  </si>
  <si>
    <t>02/08/2025, 09:55 - +91 82619 10873 joined using a group link.</t>
  </si>
  <si>
    <t>02/08/2025, 09:55 - +91 83491 62929 joined using a group link.</t>
  </si>
  <si>
    <t>02/08/2025, 22:08 - +91 95446 87331: 🔺CASE STUDY NO : 163</t>
  </si>
  <si>
    <t>🔺 GARBHAPATANAM /ABORTION</t>
  </si>
  <si>
    <t>(निदानम् – Causes)</t>
  </si>
  <si>
    <t>*Bāla (Immature fetus) expulsion attempts</t>
  </si>
  <si>
    <t>*Excessive physical exertion or trauma</t>
  </si>
  <si>
    <t>*Improper diet and regimen</t>
  </si>
  <si>
    <t>*Coitus during vulnerable phases</t>
  </si>
  <si>
    <t>*Weakness of Apāna Vāta</t>
  </si>
  <si>
    <t>*Defective uterine or vaginal canal structure</t>
  </si>
  <si>
    <t>*Retention of dead fetus (Mṛtagarbha)</t>
  </si>
  <si>
    <t>* Reference: Suśruta Saṃhitā, Sharīrasthāna 10/5; Aṣṭāṅga Hṛdaya Śarīra 1/54</t>
  </si>
  <si>
    <t>(पूर्वरूपम् – Prodromal Symptoms)</t>
  </si>
  <si>
    <t>*Mild lower abdominal pain</t>
  </si>
  <si>
    <t>*Feeling of weight or bearing down</t>
  </si>
  <si>
    <t>*Vaginal discharge or spotting</t>
  </si>
  <si>
    <t>*Pelvic heaviness</t>
  </si>
  <si>
    <t>*General weakness or malaise</t>
  </si>
  <si>
    <t>🔺LAKSHANAM</t>
  </si>
  <si>
    <t xml:space="preserve"> (लक्षणानि – Symptoms)</t>
  </si>
  <si>
    <t>*Retained fetus or placental parts</t>
  </si>
  <si>
    <t>*Colicky or intermittent lower abdominal pain</t>
  </si>
  <si>
    <t>*Vaginal bleeding (either scanty or profuse)</t>
  </si>
  <si>
    <t>*Non-progression of labour</t>
  </si>
  <si>
    <t>*Restlessness, anxiety</t>
  </si>
  <si>
    <t>*Symptoms of Apāna Vāta Dushti</t>
  </si>
  <si>
    <t>* Reference: Suśruta Saṃhitā, Uttara Tantra 38/13-20</t>
  </si>
  <si>
    <t>🔺 GENERAL EXAMINATION:</t>
  </si>
  <si>
    <t>*Vital signs: Pulse, Blood pressure, Temperature</t>
  </si>
  <si>
    <t>*Dehydration</t>
  </si>
  <si>
    <t>*Signs of shock (tachycardia, hypotension)</t>
  </si>
  <si>
    <t>*Pain assessment (location, severity)</t>
  </si>
  <si>
    <t>*Bleeding per vagina (amount, color, clots)</t>
  </si>
  <si>
    <t>*Uterine size and tenderness</t>
  </si>
  <si>
    <t>*Guarding, rigidity (suggesting infection or rupture)</t>
  </si>
  <si>
    <t>*Pelvic Examination:</t>
  </si>
  <si>
    <t>*Cervical os: open or closed</t>
  </si>
  <si>
    <t>*Amount/type of bleeding</t>
  </si>
  <si>
    <t>*Products of conception in vaginal canal</t>
  </si>
  <si>
    <t>1. Pregnancy Confirmation:</t>
  </si>
  <si>
    <t>*Urine Pregnancy Test (UPT)</t>
  </si>
  <si>
    <t>*Serum β-hCG (quantitative)</t>
  </si>
  <si>
    <t>2. Blood Tests:</t>
  </si>
  <si>
    <t>*CBC (to assess anemia or infection)</t>
  </si>
  <si>
    <t>*Blood grouping &amp; Rh typing</t>
  </si>
  <si>
    <t>*Coagulation profile (if bleeding is heavy)</t>
  </si>
  <si>
    <t>3. Infection Screening:</t>
  </si>
  <si>
    <t>*Vaginal swab for culture (if infection suspected)</t>
  </si>
  <si>
    <t>*High vaginal swab, CRP, ESR</t>
  </si>
  <si>
    <t>4. Ultrasound (USG pelvis):</t>
  </si>
  <si>
    <t xml:space="preserve">*To confirm intrauterine pregnancy </t>
  </si>
  <si>
    <t>*Check fetal viability</t>
  </si>
  <si>
    <t>*Detect retained products of conception (RPOC)</t>
  </si>
  <si>
    <t>*Identify ectopic or molar pregnancy</t>
  </si>
  <si>
    <t>1. Threatened Abortion – vaginal bleeding without cervical dilation</t>
  </si>
  <si>
    <t>2. Inevitable Abortion – vaginal bleeding with open cervical os</t>
  </si>
  <si>
    <t>3. Incomplete Abortion – partial expulsion of products of conception</t>
  </si>
  <si>
    <t>4. Complete Abortion – all products expelled, uterus empty</t>
  </si>
  <si>
    <t>5. Missed Abortion – fetal demise without expulsion</t>
  </si>
  <si>
    <t>6. Septic Abortion – infection after incomplete abortion</t>
  </si>
  <si>
    <t>7. Ectopic Pregnancy – pregnancy outside uterus, often in fallopian tube</t>
  </si>
  <si>
    <t>8. Molar Pregnancy – gestational trophoblastic disease</t>
  </si>
  <si>
    <t>9. Implantation bleeding – early pregnancy spotting</t>
  </si>
  <si>
    <t>10. Cervical or vaginal pathology – e.g., polyps, carcinoma</t>
  </si>
  <si>
    <t>(सम्प्राप्ति – Pathogenesis)</t>
  </si>
  <si>
    <t>*Vitiated Apāna Vāta gets obstructed due to kapha or māṃsa granthi, or is weakened, preventing natural expulsion.</t>
  </si>
  <si>
    <t>*Obstruction may also be mechanical due to dead fetus or malposition.</t>
  </si>
  <si>
    <t>*Leads to difficulty, delay, or abnormal expulsion of fetus or placental products.</t>
  </si>
  <si>
    <t>🔺SAMANYA CHIKITSA (सामान्य चिकित्सा – General Line of Treatment)</t>
  </si>
  <si>
    <t>*Vāta-anulomana: Use of Vāta-pacifying herbs and procedures</t>
  </si>
  <si>
    <t>*Enemas (Basti chikitsā) for Apāna regulation</t>
  </si>
  <si>
    <t>*Pain management and strengthening of uterine tone</t>
  </si>
  <si>
    <t>* Reference: Aṣṭāṅga Hṛdaya Uttara Tantra 2/36-39</t>
  </si>
  <si>
    <t xml:space="preserve"> (उपशय – Palliative Measures)</t>
  </si>
  <si>
    <t>*Relief with Vāta-hara treatment</t>
  </si>
  <si>
    <t>*Warm fomentation over the abdomen</t>
  </si>
  <si>
    <t>*Gentle uterine tonics</t>
  </si>
  <si>
    <t>*Use of mild purgatives to regulate Apāna</t>
  </si>
  <si>
    <t xml:space="preserve"> (अनुपशय – Aggravating Factors)</t>
  </si>
  <si>
    <t>*Cold foods and environment</t>
  </si>
  <si>
    <t>*Coitus during vulnerable stages</t>
  </si>
  <si>
    <t>*Heavy food, incompatible food</t>
  </si>
  <si>
    <t>*Excess exertion</t>
  </si>
  <si>
    <t>🔺 VISESHA CHIKITSA (विशेष चिकित्सा – Specific Treatment)</t>
  </si>
  <si>
    <t>*Garbha nishkasana (Expulsion) methods:</t>
  </si>
  <si>
    <t>*Taila Vasti (oil-based enemas) using Siddha Tailas like Yavādi Taila, Eranda Taila</t>
  </si>
  <si>
    <t>*Uttara Vasti in specific cases with appropriate oils</t>
  </si>
  <si>
    <t>*Use of pichu soaked in medicated oils</t>
  </si>
  <si>
    <t>*Dravyas:</t>
  </si>
  <si>
    <t>*Decoctions like Pippalyādi kashāya, Shatapushpādi yoga</t>
  </si>
  <si>
    <t>-Toning after expulsion:</t>
  </si>
  <si>
    <t>*Jīvanīya gana dravyas</t>
  </si>
  <si>
    <t>*Rasāyana and Stanya-janana drugs if post-abortion recovery is needed</t>
  </si>
  <si>
    <t>*Aṣṭāṅga Hṛdaya Uttara Tantra 2/36–45</t>
  </si>
  <si>
    <t>*Suśruta Saṃhitā Uttara Tantra 38/15</t>
  </si>
  <si>
    <t>*Bhāvaprakāśa, Mādhava Nidāna 32nd Chapter</t>
  </si>
  <si>
    <t>* Key Classical References</t>
  </si>
  <si>
    <t>*Suśruta Saṃhitā – Uttara Tantra 38 (Garbha Vyāpad)</t>
  </si>
  <si>
    <t>*Aṣṭāṅga Hṛdaya – Uttara Tantra Chapter 2</t>
  </si>
  <si>
    <t>*Kāśyapa Saṃhitā – Garbhini vyāpada</t>
  </si>
  <si>
    <t>*Mādhava Nidāna – Chapter 32 (Garbha srava and garbhapata vyāpads)</t>
  </si>
  <si>
    <t>02/08/2025, 22:39 - +91 95446 87331: 🔺CASE STUDY NO : 164</t>
  </si>
  <si>
    <t>🔺 MOODAGARBHAM / OBSTRUCTED LABOR</t>
  </si>
  <si>
    <t>-According to Suśruta Saṁhitā (S. Śārīra 10/17), causes include:</t>
  </si>
  <si>
    <t>*Apāna vāyu dusti</t>
  </si>
  <si>
    <t>*Improper postures during pregnancy</t>
  </si>
  <si>
    <t>*Weakness of uterine muscles</t>
  </si>
  <si>
    <t>*Abnormal presentations (e.g., breech, transverse)</t>
  </si>
  <si>
    <t>*Rūkṣa, laghu āhāra and vīrya-śoṣaka (vata-provoking) lifestyle</t>
  </si>
  <si>
    <t>*Use of vatavardhaka aushadha</t>
  </si>
  <si>
    <t>*Emotional stress, suppression of natural urges</t>
  </si>
  <si>
    <t>*Previous uterine or pelvic trauma</t>
  </si>
  <si>
    <t>(पूर्वरूपम् – Prodromal symptoms)</t>
  </si>
  <si>
    <t>*Restlessness</t>
  </si>
  <si>
    <t>*Lower abdominal pain</t>
  </si>
  <si>
    <t>*Difficulty in walking</t>
  </si>
  <si>
    <t>*Premonitory signs of labour without proper uterine contractions</t>
  </si>
  <si>
    <t>*Suppressed urge to urinate or defecate</t>
  </si>
  <si>
    <t xml:space="preserve"> (लक्षणम् – Signs and Symptoms)</t>
  </si>
  <si>
    <t>*From Suśruta Saṁhitā, Śārīrasthāna 10/17-18:</t>
  </si>
  <si>
    <t>*Prolonged labour</t>
  </si>
  <si>
    <t>*Painful uterine contractions without progression</t>
  </si>
  <si>
    <t>*Abnormal position of the foetus</t>
  </si>
  <si>
    <t>*Swelling and pain in vagina and perineum</t>
  </si>
  <si>
    <t>*Distress in the mother</t>
  </si>
  <si>
    <t>*Repeated but unproductive bearing-down efforts</t>
  </si>
  <si>
    <t>*Vaginal discharge, foul smell if labour is delayed</t>
  </si>
  <si>
    <t>*Pulse: May be elevated due to pain or distress</t>
  </si>
  <si>
    <t>*BP: May be elevated due to anxiety or preeclampsia</t>
  </si>
  <si>
    <t>*Temperature: Check for signs of infection (e.g. chorioamnionitis)</t>
  </si>
  <si>
    <t>*Respiratory rate: May increase with pain or anxiety</t>
  </si>
  <si>
    <t>*General appearance:</t>
  </si>
  <si>
    <t>*Pallor (suggests anemia)</t>
  </si>
  <si>
    <t>*Dehydration (dry tongue, sunken eyes)</t>
  </si>
  <si>
    <t>*Anxiety, exhaustion</t>
  </si>
  <si>
    <t>*Per abdominal examination:</t>
  </si>
  <si>
    <t>*Uterine tone and contractions: Strong but ineffective contractions</t>
  </si>
  <si>
    <t>*Uterine contour: May show Bandl’s ring (pathognomonic of obstructed labor)</t>
  </si>
  <si>
    <t>*Fetal parts: May be easily palpable due to thin uterine wall</t>
  </si>
  <si>
    <t>*Fetal heart rate: Bradycardia or late decelerations indicating fetal distress</t>
  </si>
  <si>
    <t>*Cervical dilatation: Incomplete or arrested despite good contractions</t>
  </si>
  <si>
    <t>*Station of head: Non-progressive or high station</t>
  </si>
  <si>
    <t>*Moulding and caput succedaneum: Excessive</t>
  </si>
  <si>
    <t>*Obstruction cause: Malpresentation, contracted pelvis, etc.</t>
  </si>
  <si>
    <t>*CBC (Complete Blood Count) – to assess anemia, infection</t>
  </si>
  <si>
    <t>*Urine albumin and sugar – for preeclampsia, gestational diabetes</t>
  </si>
  <si>
    <t>*Blood grouping &amp; crossmatching – preparation for possible transfusion</t>
  </si>
  <si>
    <t>*Ultrasound – to check:</t>
  </si>
  <si>
    <t>*Fetal position and presentation</t>
  </si>
  <si>
    <t>*Placental location</t>
  </si>
  <si>
    <t>*Amniotic fluid index</t>
  </si>
  <si>
    <t>*Cephalopelvic disproportion (CPD)</t>
  </si>
  <si>
    <t xml:space="preserve">🔺DIFFERENTIAL DIAGNOSIS (DD) </t>
  </si>
  <si>
    <t>Transverse lie</t>
  </si>
  <si>
    <t>*Breech presentation with arrested after-coming head</t>
  </si>
  <si>
    <t>*Face presentation with mentoposterior position</t>
  </si>
  <si>
    <t>Shoulder dystocia</t>
  </si>
  <si>
    <t>*Pelvic tumors (e.g., fibroids) causing obstruction</t>
  </si>
  <si>
    <t>*Fetal anomalies (e.g., hydrocephalus)</t>
  </si>
  <si>
    <t>🔺 SAMPRAPTI (सम्प्राप्तिः – Pathogenesis)</t>
  </si>
  <si>
    <t>*Vitiation of Apāna Vāyu causes abnormal descent or retention of the foetus.</t>
  </si>
  <si>
    <t>*Obstruction in the pelvic passage due to māmsa granthi, fibroids, or malpresentation.</t>
  </si>
  <si>
    <t>*Kapha may obstruct uterine orifices; Vāta may lead to dryness and rigidity.</t>
  </si>
  <si>
    <t>*Results in dukha prasava (difficult delivery).</t>
  </si>
  <si>
    <t xml:space="preserve">🔺SAMANYA CHIKITSA </t>
  </si>
  <si>
    <t>(सामान्य चिकित्सा – General Line of Treatment)</t>
  </si>
  <si>
    <t>*As per Suśruta Saṁhitā, Śārīrasthāna 10/18-20:</t>
  </si>
  <si>
    <t>*Snehana and Swedana to soften pelvic area</t>
  </si>
  <si>
    <t>*Administration of Uttara Basti with vāta-hara oils</t>
  </si>
  <si>
    <t>*Yoni-pichu with warm oil</t>
  </si>
  <si>
    <t>*Enemas (Anuvāsana Basti) to regulate Apāna Vāta</t>
  </si>
  <si>
    <t>*Vāta-anulomana measures</t>
  </si>
  <si>
    <t>*Mild purgatives if digestion is not compromised</t>
  </si>
  <si>
    <t>(उपशय – Relieving factors)</t>
  </si>
  <si>
    <t>*Warm oil massages and fomentation</t>
  </si>
  <si>
    <t>*Application of vāta-shāmaka medicines</t>
  </si>
  <si>
    <t>*Proper positioning (squatting or supported upright posture)</t>
  </si>
  <si>
    <t>*Gentle uterine stimulation using herbal preparations</t>
  </si>
  <si>
    <t>*Controlled breathing and relaxation</t>
  </si>
  <si>
    <t>(अनुपशय – Aggravating factors)</t>
  </si>
  <si>
    <t>*Rūkṣa (dry), katu (pungent), laghu (light) diet</t>
  </si>
  <si>
    <t>*Excessive movement or anxiety</t>
  </si>
  <si>
    <t>*Straining or pushing before full cervical dilation</t>
  </si>
  <si>
    <t xml:space="preserve"> (विशेष चिकित्सा – Specific treatment)</t>
  </si>
  <si>
    <t>*From Suśruta Saṁhitā Śārīrasthāna 10/18-20:</t>
  </si>
  <si>
    <t>*Manual methods:</t>
  </si>
  <si>
    <t>*Use of fingers to turn the fetus (Garbha-parivartana)</t>
  </si>
  <si>
    <t>*Internal manipulation to aid expulsion</t>
  </si>
  <si>
    <t>*Surgical Interventions:</t>
  </si>
  <si>
    <t>*If foetus is dead – Garbha chhedana (embryotomy)</t>
  </si>
  <si>
    <t>*If alive and obstructed – C-section (modern adaptation)</t>
  </si>
  <si>
    <t>*Herbal preparations:</t>
  </si>
  <si>
    <t>*Eranda taila for vāta anulomana</t>
  </si>
  <si>
    <t>*Dashamoola kwatha for pain and vāta-shamana</t>
  </si>
  <si>
    <t>*Sukumara ghṛita, Bala taila for internal use</t>
  </si>
  <si>
    <t>*Yoga and positioning:</t>
  </si>
  <si>
    <t>*Shavasana or supported squatting to relax pelvis</t>
  </si>
  <si>
    <t>*Suśruta Saṁhitā, Śārīrasthāna 10/17-20</t>
  </si>
  <si>
    <t>*Aṣṭāṅga Saṅgraha &amp; Hṛdayam – Uttara Tantra (Garbhinī Vyāpada Adhyāya)</t>
  </si>
  <si>
    <t>*Charaka Saṁhitā – Sharira Sthana (brief reference to delivery)</t>
  </si>
  <si>
    <t>02/08/2025, 22:55 - +91 95446 87331: 🔺CASE STUDY NO : 165</t>
  </si>
  <si>
    <t>🔺UPAPLUTHA YONIVYAPAD</t>
  </si>
  <si>
    <t xml:space="preserve"> (Etiology):</t>
  </si>
  <si>
    <t>*Causes of Upapluta are mostly related to Kapha vitiation:</t>
  </si>
  <si>
    <t>*Atisevana of Snigdha, Guru, Madhura Ahara</t>
  </si>
  <si>
    <t>*Avyayama (lack of exercise)</t>
  </si>
  <si>
    <t>*Divaswapna (day sleep)</t>
  </si>
  <si>
    <t>*Asatmya maithuna (improper coitus)</t>
  </si>
  <si>
    <t>*Kapha-prakopaka hetu sevana</t>
  </si>
  <si>
    <t>*Reference:Charaka Samhita Chikitsa Sthana 30/21,</t>
  </si>
  <si>
    <t>*Ashtanga Hridaya Uttara Tantra 32/3-4,</t>
  </si>
  <si>
    <t>*Sushruta Samhita Uttara Tantra 38/22-23</t>
  </si>
  <si>
    <t>(Prodromal Symptoms):</t>
  </si>
  <si>
    <t>*Kandu (itching in vaginal region)</t>
  </si>
  <si>
    <t>*Yoni gaurava (heaviness of vagina)</t>
  </si>
  <si>
    <t>*Atyartham yoni srava (excessive vaginal discharge)</t>
  </si>
  <si>
    <t>(Symptoms):</t>
  </si>
  <si>
    <t>*Srava resembling Kapha – thick, white, sticky discharge</t>
  </si>
  <si>
    <t>*Yoni shotha (vulvovaginal swelling)</t>
  </si>
  <si>
    <t>*Yoni daha (burning sensation)</t>
  </si>
  <si>
    <t>*Atyartham yoni vedana (severe vaginal pain)</t>
  </si>
  <si>
    <t>*kapha-predominant leucorrhea-like features</t>
  </si>
  <si>
    <t>*Reference:Charaka Samhita Chikitsa Sthana 30/21</t>
  </si>
  <si>
    <t>Sushruta Samhita Uttara Tantra 38/23</t>
  </si>
  <si>
    <t>*Temperature – May show fever (low to moderate grade)</t>
  </si>
  <si>
    <t>*Pulse – Tachycardia if fever or sepsis present</t>
  </si>
  <si>
    <t>*Pallor – If associated anemia</t>
  </si>
  <si>
    <t>*Lymphadenopathy – Especially inguinal nodes</t>
  </si>
  <si>
    <t>*Skin – Look for rashes or vesicles (herpetic lesions)</t>
  </si>
  <si>
    <t>1. Per Abdomen:</t>
  </si>
  <si>
    <t>*Tenderness in lower abdomen/pelvic region</t>
  </si>
  <si>
    <t>*Guarding/rigidity if pelvic abscess present</t>
  </si>
  <si>
    <t>2. Per Vaginal (PV) Examination:</t>
  </si>
  <si>
    <t>*Cervical motion tenderness</t>
  </si>
  <si>
    <t>*Vaginal discharge (profuse, foul-smelling)</t>
  </si>
  <si>
    <t>*Uterine or adnexal tenderness</t>
  </si>
  <si>
    <t>*Possible palpable mass if tubo-ovarian abscess present</t>
  </si>
  <si>
    <t>3. Per Speculum Examination:</t>
  </si>
  <si>
    <t>*Inflamed cervix</t>
  </si>
  <si>
    <t>*Mucopurulent discharge</t>
  </si>
  <si>
    <t>*Erosions/ulcers (if herpetic)</t>
  </si>
  <si>
    <t>1. CBC (Complete Blood Count)</t>
  </si>
  <si>
    <t>*Leukocytosis (↑ WBC)</t>
  </si>
  <si>
    <t>*Neutrophilia in case of bacterial infection</t>
  </si>
  <si>
    <t>2. Urine Routine &amp; Microscopy</t>
  </si>
  <si>
    <t>*Rule out UTI</t>
  </si>
  <si>
    <t>3. High Vaginal Swab / Endocervical Swab</t>
  </si>
  <si>
    <t>*For Gram stain and culture</t>
  </si>
  <si>
    <t>NAAT for Chlamydia trachomatis, Neisseria gonorrhoeae</t>
  </si>
  <si>
    <t>4. VDRL, TPHA – For syphilis screening</t>
  </si>
  <si>
    <t>5. HIV, HBsAg, HCV – Rule out co-infections</t>
  </si>
  <si>
    <t>6. Pap Smear – If discharge is chronic or suspicious</t>
  </si>
  <si>
    <t>7. Pelvic Ultrasonography (USG)</t>
  </si>
  <si>
    <t>Detects PID features, tubo-ovarian abscess, fluid collection</t>
  </si>
  <si>
    <t>8. CRP, ESR – Elevated in infection/inflammation</t>
  </si>
  <si>
    <t>02/08/2025, 22:56 - +91 95446 87331: 🔺CASE STUDY NO : 165</t>
  </si>
  <si>
    <t>*Pelvic Inflammatory Disease (PID)</t>
  </si>
  <si>
    <t>*Cervicitis (Chlamydia/Gonorrhea)</t>
  </si>
  <si>
    <t>*Trichomoniasis</t>
  </si>
  <si>
    <t>*Bacterial Vaginosis</t>
  </si>
  <si>
    <t>*Vaginal Candidiasis</t>
  </si>
  <si>
    <t>*Herpes Simplex Virus (HSV) Infection</t>
  </si>
  <si>
    <t>*Endometritis</t>
  </si>
  <si>
    <t>*Tubo-ovarian Abscess</t>
  </si>
  <si>
    <t>*Urinary Tract Infection (UTI)</t>
  </si>
  <si>
    <t>*Ectopic Pregnancy (to be ruled out in reproductive-age women with amenorrhea)</t>
  </si>
  <si>
    <t>*Septic Abortion</t>
  </si>
  <si>
    <t>*Due to Kapha vitiation:</t>
  </si>
  <si>
    <t>*Vitiated Kapha localizes in the Yoni (vaginal channel)</t>
  </si>
  <si>
    <t>*Causes obstruction (sanga), inflammation, excessive mucosal secretions</t>
  </si>
  <si>
    <t>*Leads to features like ,kandu, gaurava, and srava</t>
  </si>
  <si>
    <t>* Dosha: Kapha pradhana</t>
  </si>
  <si>
    <t>* Srotas involved: Artava vaha srotas</t>
  </si>
  <si>
    <t>*Dushya: Kapha, Rasa, Medas</t>
  </si>
  <si>
    <t>🔺 SAMANYA CHIKITSA (General Treatment):</t>
  </si>
  <si>
    <t>*Snehana &amp; Swedana</t>
  </si>
  <si>
    <t>*Yoni Prakshalana (vaginal wash) with Tikta, Katu Kashayas</t>
  </si>
  <si>
    <t xml:space="preserve">*Yoni dhavana with decoctions of Triphala, Nimba, Darvi </t>
  </si>
  <si>
    <t>** Virechana to eliminate Kapha</t>
  </si>
  <si>
    <t>*Ruksha, Tikta, Katu dravyas</t>
  </si>
  <si>
    <t>** Reference:charakam Samhita Chikitsa Sthana 30/26-28</t>
  </si>
  <si>
    <t>*Ruksha, Ushna, Katu, Tikta dravyas</t>
  </si>
  <si>
    <t>*Vaginal douches with decoctions of neem, triphala, lodhra</t>
  </si>
  <si>
    <t>*Use of Kapha-shamaka diet (light, dry, bitter foods)</t>
  </si>
  <si>
    <t>🔺 ANUPASHAYA (Aggravating Factors):</t>
  </si>
  <si>
    <t>*Snigdha, Guru, Madhura, Sheeta ahara</t>
  </si>
  <si>
    <t>*Day sleep</t>
  </si>
  <si>
    <t>*Lack of exercise</t>
  </si>
  <si>
    <t>*Excessive coitus or unhygienic practices</t>
  </si>
  <si>
    <t>*Use of Kapha-increasing substances</t>
  </si>
  <si>
    <t>*Vaginal wash (Yoni prakshalana) with:</t>
  </si>
  <si>
    <t>*Nimba kashaya</t>
  </si>
  <si>
    <t>*Lodhra kashaya</t>
  </si>
  <si>
    <t>*Yoni pichu:</t>
  </si>
  <si>
    <t>Soaked in medicated oils like:</t>
  </si>
  <si>
    <t>*Phalatrikadi Taila</t>
  </si>
  <si>
    <t>*Jatyadi Taila</t>
  </si>
  <si>
    <t>*Vamana or Virechana: In chronic cases with Kapha aggravation</t>
  </si>
  <si>
    <t>* Yoni dhupana: Using Kapha-shamaka herbs</t>
  </si>
  <si>
    <t>*Use of internal medications such as:</t>
  </si>
  <si>
    <t>*Chandraprabha Vati</t>
  </si>
  <si>
    <t>*Triphala Guggulu</t>
  </si>
  <si>
    <t>*Pushyanuga Churna with rice water</t>
  </si>
  <si>
    <t>*Charaka Samhita Chikitsa Sthana 30/21-29</t>
  </si>
  <si>
    <t>Ashtanga Hridaya Uttara Tantra 32/3-7</t>
  </si>
  <si>
    <t>Sushruta Samhita Uttara Tantra 38/22-25</t>
  </si>
  <si>
    <t>02/08/2025, 23:15 - +91 95446 87331: 🔺CASE STUDY NO :166</t>
  </si>
  <si>
    <t>🔺VIPADIKA</t>
  </si>
  <si>
    <t>*As per classical texts like Ashtanga Hridaya and Charaka Samhita, the following nidanas are responsible:</t>
  </si>
  <si>
    <t>*Ati vyayama (excess physical exertion)</t>
  </si>
  <si>
    <t>*Vata-kapha prakopaka ahara-vihara</t>
  </si>
  <si>
    <t>*Exposure to cold, dry air</t>
  </si>
  <si>
    <t>*Wearing tight or non-breathable footwear</t>
  </si>
  <si>
    <t>*Walking on rough, uneven terrain</t>
  </si>
  <si>
    <t>*Reference: "Padayoḥ sphutanam ruk saha vipadiketi smritam" — A.H. Nidana 21/20"Vipadika ruk darana sphutana padataḥ" — S.S. Nidana 13/35</t>
  </si>
  <si>
    <t>*Sthanik ruk (local pain in feet/hands)</t>
  </si>
  <si>
    <t>*Dryness or roughness in palms/soles</t>
  </si>
  <si>
    <t>*Stiffness or slight burning sensation</t>
  </si>
  <si>
    <t>*Itching sensation</t>
  </si>
  <si>
    <t>*Painful fissures on palms and soles</t>
  </si>
  <si>
    <t>*Thickening and cracking of skin (sphutana)</t>
  </si>
  <si>
    <t>*Ruk (pain), daha (burning), kandu (itching)</t>
  </si>
  <si>
    <t>*Sometimes bleeding from cracks</t>
  </si>
  <si>
    <t>*Difficulty in walking or doing manual work</t>
  </si>
  <si>
    <t>*Reference: “Padayoḥ sphutanam ruk saha vipadiketi smritam” — A.H. Nidana 21/20</t>
  </si>
  <si>
    <t>*Vital Signs: BP, pulse, temperature – usually normal unless secondary infection.</t>
  </si>
  <si>
    <t>*Skin Inspection:</t>
  </si>
  <si>
    <t>*Cracked, dry skin on palms/soles</t>
  </si>
  <si>
    <t>*Scaling and fissuring</t>
  </si>
  <si>
    <t>*Possible bleeding from deep cracks</t>
  </si>
  <si>
    <t>*Redness or inflammation</t>
  </si>
  <si>
    <t>*Thickened skin (hyperkeratosis)</t>
  </si>
  <si>
    <t>*Musculoskeletal: Rule out psoriatic arthropathy (in case of Palmoplantar Psoriasis)</t>
  </si>
  <si>
    <t>*Lymph nodes: Check for local lymphadenopathy if secondary infection suspected</t>
  </si>
  <si>
    <t>*Neurological: Sensory examination if diabetes is suspected (to rule out diabetic neuropathy with fissuring)</t>
  </si>
  <si>
    <t>*CBC (Complete Blood Count) – to detect signs of infection or inflammation</t>
  </si>
  <si>
    <t>*ESR / CRP – elevated in psoriasis and inflammatory conditions</t>
  </si>
  <si>
    <t>*Blood sugar (FBS/PPBS/HbA1c) – to rule out diabetes</t>
  </si>
  <si>
    <t>*Skin biopsy (if diagnosis is unclear) – shows parakeratosis, acanthosis in psoriasis</t>
  </si>
  <si>
    <t>*KOH mount – to rule out fungal infections like Tinea pedis</t>
  </si>
  <si>
    <t>*Patch test – if allergic contact dermatitis is suspected</t>
  </si>
  <si>
    <t>Palmoplantar Psoriasis</t>
  </si>
  <si>
    <t>Chronic Palmoplantar Eczema</t>
  </si>
  <si>
    <t>Tinea Pdeis (Athlete’s Foot)</t>
  </si>
  <si>
    <t>Keratoderma Climactericum</t>
  </si>
  <si>
    <t>Ichthyosis Vulgaris</t>
  </si>
  <si>
    <t>Dry</t>
  </si>
  <si>
    <t>Diabetic Dermopathy</t>
  </si>
  <si>
    <t>*Due to nidana sevanam, Vata and Kapha doshas get vitiated.</t>
  </si>
  <si>
    <t>*Vata causes shosha (dryness), ruk (pain), sphutana (cracks)</t>
  </si>
  <si>
    <t>*Kapha causes kandu (itching), sthirata (stiffness)</t>
  </si>
  <si>
    <t>*Affects tvak (skin), rakta, mamsa, sira</t>
  </si>
  <si>
    <t>*Localized in pada and pani</t>
  </si>
  <si>
    <t>🔺SAMANYA CHIKITSA (GENERAL MANAGEMENT)</t>
  </si>
  <si>
    <t>*Snehana (Oleation)</t>
  </si>
  <si>
    <t>*External: Tila taila, Goghrita, Jatyadi taila, Nimba taila</t>
  </si>
  <si>
    <t>*Internal: Tiktaka ghrita, Mahatikta ghrita</t>
  </si>
  <si>
    <t>*Swedana (Sudation Therapy)</t>
  </si>
  <si>
    <t>*Especially Nadi sweda with dashamoola</t>
  </si>
  <si>
    <t>* Shamana Aushadhi</t>
  </si>
  <si>
    <t>*Trikatu churna, Kaishora guggulu, Manjishtadi kashaya</t>
  </si>
  <si>
    <t>*Avipattikara churna (if constipation present)</t>
  </si>
  <si>
    <t>*Reference:Chikitsa Sthana — Charaka Samhita / Ashtanga Hridaya</t>
  </si>
  <si>
    <t xml:space="preserve"> (Palliative Measures)</t>
  </si>
  <si>
    <t>*Regular application of ghrita or taila</t>
  </si>
  <si>
    <t>*Avoidance of dry, cold exposure</t>
  </si>
  <si>
    <t>*Soaking feet in warm herbal decoctions (Triphala, Dashamoola)</t>
  </si>
  <si>
    <t>*Use of soft footwear</t>
  </si>
  <si>
    <t>*Exposure to cold wind</t>
  </si>
  <si>
    <t>*Walking barefoot on rough surfaces</t>
  </si>
  <si>
    <t>*Consumption of dry, cold, and spicy food</t>
  </si>
  <si>
    <t>*Excessive washing of hands and feet</t>
  </si>
  <si>
    <t>*Local Applications</t>
  </si>
  <si>
    <t>*Jatyadi Ghrita / Taila for wound healing</t>
  </si>
  <si>
    <t>*Nalpamaraadi taila — antimicrobial and soothing</t>
  </si>
  <si>
    <t>*Nimba taila for kandu and daha</t>
  </si>
  <si>
    <t>*Tila taila + Gandhaka — for deeper fissures</t>
  </si>
  <si>
    <t>*Tiktaka ghrita — for vata-kapha shamana and skin health</t>
  </si>
  <si>
    <t>*Kaishora Guggulu — blood purifier</t>
  </si>
  <si>
    <t>*Triphala guggulu — for healing and vata-kapha balance</t>
  </si>
  <si>
    <t>*Leech Therapy (Jalaukavacharana) – in case of excessive inflammation</t>
  </si>
  <si>
    <t>*Classical Reference Summary:</t>
  </si>
  <si>
    <t>*Ashtanga Hridaya Nidana Sthana 21/20</t>
  </si>
  <si>
    <t>*Sushruta Samhita Nidana Sthana 13/35</t>
  </si>
  <si>
    <t>*Bhava Prakasha &amp; Yogaratnakara (for formulations and chikitsa)</t>
  </si>
  <si>
    <t>03/08/2025, 18:31 - +91 95446 87331: 🔺CASE STUDY NO :167</t>
  </si>
  <si>
    <t>🔺PADAKANDAKAM</t>
  </si>
  <si>
    <t>(Etiology) of Padakandakam</t>
  </si>
  <si>
    <t>*Padakandakam is a type of foot disorder, considered under Kṣudra Rogas or Vātaroga. It is predominantly Vātaja in nature.</t>
  </si>
  <si>
    <t>Causative factors include:</t>
  </si>
  <si>
    <t>*Ativyayama (excessive walking or exertion)</t>
  </si>
  <si>
    <t>*Atyushna / Atisheeta Sparsha (exposure to extreme heat or cold)</t>
  </si>
  <si>
    <t>*Vātaprakopaka Ahara-Vihara (diet and habits aggravating Vāta)</t>
  </si>
  <si>
    <t>*Rūkṣa Bhojana</t>
  </si>
  <si>
    <t>*Poor footwear or barefoot walking</t>
  </si>
  <si>
    <t>* Reference:</t>
  </si>
  <si>
    <t>*Bhāvaprakāśa (Kṣudraroga Prakaraṇa)</t>
  </si>
  <si>
    <t>*Mādhava Nidāna, Kṣudra Roga Nidāna</t>
  </si>
  <si>
    <t xml:space="preserve">🔺 PURVARUPAM </t>
  </si>
  <si>
    <t>*Early symptoms may include:</t>
  </si>
  <si>
    <t>*Mild itching (Kaṇḍū)</t>
  </si>
  <si>
    <t>*Slight burning sensation (Dāha)</t>
  </si>
  <si>
    <t>*Dryness (Rūkṣatā) in the foot region</t>
  </si>
  <si>
    <t>*Severe itching (Kaṇḍū)</t>
  </si>
  <si>
    <t>*Redness and inflammation on soles</t>
  </si>
  <si>
    <t>*Fissuring/cracking of soles (vividha chidrāṇi)</t>
  </si>
  <si>
    <t>*Painful, burning lesions</t>
  </si>
  <si>
    <t>*Discharge from cracks (Srāva)</t>
  </si>
  <si>
    <t>*Thickened, rough skin on soles</t>
  </si>
  <si>
    <t>*Aggravation during winter or dryness</t>
  </si>
  <si>
    <t>*Bhāvaprakāśa: "Padayoḥ kandūpūrvakaṁ rūkṣataḥ pittamānanilatmakaṁ padakandakam."</t>
  </si>
  <si>
    <t>*Gait observation – Antalgic gait (limping due to pain)</t>
  </si>
  <si>
    <t>*Posture – Imbalance or compensatory posture</t>
  </si>
  <si>
    <t>*Swelling – Localised around heel/ankle</t>
  </si>
  <si>
    <t>*Skin changes – Discoloration, dryness, or scaling</t>
  </si>
  <si>
    <t>*Footwear wear pattern – Uneven wearing indicates pressure/load issues</t>
  </si>
  <si>
    <t>* Musculoskeletal Examination</t>
  </si>
  <si>
    <t>*Tenderness over calcaneus/plantar fascia</t>
  </si>
  <si>
    <t>*Limited dorsiflexion or plantar flexion</t>
  </si>
  <si>
    <t>*Swelling around ankle joint or foot</t>
  </si>
  <si>
    <t>*Deformity or nodular growth (if present)</t>
  </si>
  <si>
    <t>*Neurological Examination (if radiating pain)</t>
  </si>
  <si>
    <t>*Sensation check (plantar surface)</t>
  </si>
  <si>
    <t>*Reflexes – ankle jerk</t>
  </si>
  <si>
    <t>*Tinel’s sign (for nerve entrapment)</t>
  </si>
  <si>
    <t>*CBC (Complete Blood Count) – to rule out infection</t>
  </si>
  <si>
    <t>*ESR/CRP – markers for inflammation</t>
  </si>
  <si>
    <t>*Rheumatoid Factor, Anti-CCP – for autoimmune arthritis</t>
  </si>
  <si>
    <t>*Uric acid – for gout-related foot pain</t>
  </si>
  <si>
    <t>*X-ray foot/ankle – check for spurs, deformity, or fracture</t>
  </si>
  <si>
    <t>*MRI (if needed) – for ligament or soft tissue damage</t>
  </si>
  <si>
    <t>03/08/2025, 18:32 - +91 95446 87331: 🔺CASE STUDY NO :167</t>
  </si>
  <si>
    <t>*Plantar Fasciitis</t>
  </si>
  <si>
    <t>Heel pain, worse in the morning</t>
  </si>
  <si>
    <t>*Calcaneal Spur</t>
  </si>
  <si>
    <t>Pain under heel with bony growth</t>
  </si>
  <si>
    <t>*Achilles Tendinitis</t>
  </si>
  <si>
    <t>Posterior heel pain, stiffness</t>
  </si>
  <si>
    <t>*Bursitis (Retrocalcaneal)</t>
  </si>
  <si>
    <t>Swelling and pain near heel</t>
  </si>
  <si>
    <t>*Tarsal Tunnel Syndrome</t>
  </si>
  <si>
    <t>Tingling, burning, numbness in foot</t>
  </si>
  <si>
    <t>*Peripheral Neuropathy</t>
  </si>
  <si>
    <t>Burning or numbness (esp. in diabetes)</t>
  </si>
  <si>
    <t>*Rheumatoid Arthritis</t>
  </si>
  <si>
    <t>Bilateral, symmetrical foot pain</t>
  </si>
  <si>
    <t>*Gout</t>
  </si>
  <si>
    <t>Sudden, intense pain, red/swollen joint</t>
  </si>
  <si>
    <t xml:space="preserve">🔺 SAMPRAPTI </t>
  </si>
  <si>
    <t>*Vitiation of Vāta and Pitta doshas</t>
  </si>
  <si>
    <t>*Localized in pāda pradeśa (sole area)</t>
  </si>
  <si>
    <t>*Due to dryness (Rūkṣata), skin becomes rough, loses elasticity, leading to cracking and discharge.</t>
  </si>
  <si>
    <t>*Pitta involvement causes inflammation, redness, and burning sensation.</t>
  </si>
  <si>
    <t>🔺 UPASAYA (Alleviating Factors)</t>
  </si>
  <si>
    <t>*Sneha (oil application)</t>
  </si>
  <si>
    <t>*Śītala (cool) and Snigdha (unctuous) dravyas</t>
  </si>
  <si>
    <t>*Ghṛta-based formulations</t>
  </si>
  <si>
    <t>*Avagāha with medicated decoctions</t>
  </si>
  <si>
    <t>*Rūkṣa-parihāra (avoiding dryness)</t>
  </si>
  <si>
    <t xml:space="preserve">🔺 ANUPASAYA </t>
  </si>
  <si>
    <t>*Exposure to cold wind or extreme dryness</t>
  </si>
  <si>
    <t>*Excess walking or standing</t>
  </si>
  <si>
    <t>*Application of irritant substances</t>
  </si>
  <si>
    <t>*Use of hot, spicy foods (increases pitta)</t>
  </si>
  <si>
    <t>*Snehana (internal and external)</t>
  </si>
  <si>
    <t>*Abhyanga with Vāta-Pitta hara tailas</t>
  </si>
  <si>
    <t>*Lepa using cooling and soothing herbs</t>
  </si>
  <si>
    <t>*Avagāha with Triphalā, Nimba, or Pañcavalkala Kaṣāya</t>
  </si>
  <si>
    <t>*Internal medications like:</t>
  </si>
  <si>
    <t>*Mahātiktaghṛtam</t>
  </si>
  <si>
    <t>*Guggulutiktaka ghṛtam</t>
  </si>
  <si>
    <t>* As per Bhāvaprakāśa and Cakradatta</t>
  </si>
  <si>
    <t>🔺 VISESHA CHIKITSA</t>
  </si>
  <si>
    <t xml:space="preserve"> (Specific Treatment)</t>
  </si>
  <si>
    <t>*Lepa / Taila</t>
  </si>
  <si>
    <t>*Use of Jatyādi taila, Nārāyaṇa taila, or Chandana-sāribādi taila</t>
  </si>
  <si>
    <t>*Manjiṣṭhādi lepa for inflammation</t>
  </si>
  <si>
    <t>*oral Medications</t>
  </si>
  <si>
    <t>*Guggulu preparations: Kaishora Guggulu, Punarnavādi Guggulu</t>
  </si>
  <si>
    <t>*Pitta-Vāta shāmaka dravyas: Sariva, Chandana, Yashtimadhu</t>
  </si>
  <si>
    <t>*Raktashodhana yoga: Mahamanjisthādi kaṣāya</t>
  </si>
  <si>
    <t>*Wound Management (if fissures bleed)</t>
  </si>
  <si>
    <t>*Dusting with Haridrā, Yashtimadhu, or Raktachandana churna</t>
  </si>
  <si>
    <t>*Healing lepa with Ghṛta-based formulations</t>
  </si>
  <si>
    <t>*Special Tip:</t>
  </si>
  <si>
    <t>In chronic cases, Virechana (purgation) with Tikta ghṛta may be beneficial to eliminate vitiated Pitta and Rakta doṣa.</t>
  </si>
  <si>
    <t>03/08/2025, 22:18 - +91 95446 87331: 🔺CASE STUDY NO :168</t>
  </si>
  <si>
    <t>🔺 VRUSHANA KACCHU (वृषण कच्छु)</t>
  </si>
  <si>
    <t>🔺 NIDANAM</t>
  </si>
  <si>
    <t xml:space="preserve"> (निदानम्) </t>
  </si>
  <si>
    <t>Causative Factors</t>
  </si>
  <si>
    <t>*From classical sources like Madhava Nidana, Charaka Samhita, and Sushruta Samhita, the possible causes include:</t>
  </si>
  <si>
    <t>*Ati vyavāya (excessive sexual indulgence)</t>
  </si>
  <si>
    <t>*Ati bhāra vahana (lifting heavy weights)</t>
  </si>
  <si>
    <t>*Ati vyāyāma (excessive exertion)</t>
  </si>
  <si>
    <t>*Abhighāta (trauma to scrotal region)</t>
  </si>
  <si>
    <t>*Apāna vāta dushti (vitiation of Apāna Vāta)</t>
  </si>
  <si>
    <t>*Rasa–rakta dusti (vitiation of nourishing and blood tissues)</t>
  </si>
  <si>
    <t>*Reference: Sushruta Samhita, Nidana Sthana 13/22; Ashtanga Hridaya Nidana Sthana</t>
  </si>
  <si>
    <t xml:space="preserve">(पूर्वरूपम्) </t>
  </si>
  <si>
    <t>Prodromal Symptoms</t>
  </si>
  <si>
    <t>*Heaviness in the scrotal area</t>
  </si>
  <si>
    <t>*Mild dragging pain in the groin</t>
  </si>
  <si>
    <t>*Swelling or discomfort after physical exertion</t>
  </si>
  <si>
    <t>*Sense of fullness or sagging of testicles</t>
  </si>
  <si>
    <t>*Reference: Ashtanga Hridaya &amp; Sushruta Samhita commentaries</t>
  </si>
  <si>
    <t xml:space="preserve">(लक्षणानि) </t>
  </si>
  <si>
    <t>*Swelling or protrusion in the scrotal or inguinal region</t>
  </si>
  <si>
    <t>*Discomfort or pain during walking or standing</t>
  </si>
  <si>
    <t>*Soft or fluid-filled swelling (in hydrocele)</t>
  </si>
  <si>
    <t>*Possible reducible swelling (in hernia)</t>
  </si>
  <si>
    <t>*Dull aching or drawing pain in Vrushana (testes) or Kati (waist)</t>
  </si>
  <si>
    <t>*Reference: Sushruta Samhita Chikitsa Sthana 17, Vagbhata Chikitsa Sthana</t>
  </si>
  <si>
    <t>*General:</t>
  </si>
  <si>
    <t>*Fever (suggests infection like epididymo-orchitis)</t>
  </si>
  <si>
    <t>*Malaise, body pain</t>
  </si>
  <si>
    <t>*History of trauma, sexual activity, or urinary tract infection</t>
  </si>
  <si>
    <t>*Inspection of scrotum: swelling, erythema, asymmetry</t>
  </si>
  <si>
    <t>*Palpation: tenderness, consistency, fluctuation, transillumination</t>
  </si>
  <si>
    <t>*Systemic:</t>
  </si>
  <si>
    <t>*Abdominal examination: Check for inguinal hernia</t>
  </si>
  <si>
    <t>*Genitourinary system: Look for urinary symptoms (burning micturition, frequency)</t>
  </si>
  <si>
    <t>*Neurological exam: To rule out referred pain</t>
  </si>
  <si>
    <t>*Urine routine and culture – To detect UTI or STIs</t>
  </si>
  <si>
    <t>*Complete Blood Count (CBC) – Elevated WBCs in infections</t>
  </si>
  <si>
    <t>*Serum CRP/ESR – Inflammatory markers</t>
  </si>
  <si>
    <t>*Ultrasound Scrotum with Doppler – Primary tool to differentiate:</t>
  </si>
  <si>
    <t>*Hydrocele (fluid collection)</t>
  </si>
  <si>
    <t>*Varicocele (dilated veins)</t>
  </si>
  <si>
    <t>*Torsion (reduced blood flow)</t>
  </si>
  <si>
    <t>*Epididymitis/orchitis (increased blood flow)</t>
  </si>
  <si>
    <t>*STD screening – Especially in younger males (e.g., chlamydia, gonorrhea)</t>
  </si>
  <si>
    <t>04/08/2025, 00:07 - +91 95446 87331: 🔺CASE STUDY NO :168</t>
  </si>
  <si>
    <t xml:space="preserve">🔺 DIFFERENTIAL DIAGNOSIS (DD) </t>
  </si>
  <si>
    <t>1. Hydrocele – Fluid accumulation in tunica vaginalis</t>
  </si>
  <si>
    <t>2. Varicocele – Dilated pampiniform plexus veins</t>
  </si>
  <si>
    <t>3. Epididymo-orchitis – Infection/inflammation of epididymis and/or testis</t>
  </si>
  <si>
    <t>4. Testicular torsion – Twisting of spermatic cord (surgical emergency)</t>
  </si>
  <si>
    <t>5. Inguinal hernia (indirect) – Bowel loop in scrotum</t>
  </si>
  <si>
    <t>6. Spermatocele – Cystic swelling near epididymis</t>
  </si>
  <si>
    <t>7. Testicular tumor – Painless, hard mass</t>
  </si>
  <si>
    <t>🔺 SAMPRAPTI</t>
  </si>
  <si>
    <t xml:space="preserve"> (सम्प्राप्ति) </t>
  </si>
  <si>
    <t xml:space="preserve"> Pathogenesis</t>
  </si>
  <si>
    <t>*Vata aggravation → travels through Srotas of Shukravaha &amp; Mutravaha</t>
  </si>
  <si>
    <t>*Affects Vrushana and Kati pradesha</t>
  </si>
  <si>
    <t>*Involvement of Apāna Vāta leading to displacement or accumulation (like in hernia/hydrocele)</t>
  </si>
  <si>
    <t>*Association of Kapha or Pitta may modify the symptoms (pain, inflammation, etc.)</t>
  </si>
  <si>
    <t>🔺 SAMANYA CHIKITSA (सामान्य चिकित्सा)</t>
  </si>
  <si>
    <t xml:space="preserve"> General Management</t>
  </si>
  <si>
    <t>*Vāta–Kapha hara chikitsa</t>
  </si>
  <si>
    <t>*Use of Snehana (oleation), Swedana (sudation), Basti (medicated enema)</t>
  </si>
  <si>
    <t>*Internal medications to balance Doshas, reduce swelling, and enhance Agni</t>
  </si>
  <si>
    <t>*Diet: Laghu, Deepana, Vatahara</t>
  </si>
  <si>
    <t>*Warm fomentation</t>
  </si>
  <si>
    <t>*Oil massage with Maha Narayana Taila</t>
  </si>
  <si>
    <t>*Mild laxatives</t>
  </si>
  <si>
    <t>*Light, digestible diet</t>
  </si>
  <si>
    <t>*Rest in supine position</t>
  </si>
  <si>
    <t>*Excessive walking or lifting weights</t>
  </si>
  <si>
    <t>*Spicy, heavy, or Kapha-vitiating food</t>
  </si>
  <si>
    <t>*Exposure to cold</t>
  </si>
  <si>
    <t>*Excessive sexual activity</t>
  </si>
  <si>
    <t>🔺VISHESHA CHIKITSA (विशेष चिकित्सा) – Specific Management</t>
  </si>
  <si>
    <t>** Internal Medicines:</t>
  </si>
  <si>
    <t>*Punarnavadi Kashayam – reduces swelling</t>
  </si>
  <si>
    <t>*Gokshuradi Guggulu – urinary and reproductive system support</t>
  </si>
  <si>
    <t>*Chandraprabha Vati – balances Apana Vata</t>
  </si>
  <si>
    <t>*Varunadi Kashayam – in case of hydrocele</t>
  </si>
  <si>
    <t>*- External Applications:</t>
  </si>
  <si>
    <t>*Lepa: Application of Shigru Patra Kalka, Arka Patra Lepa, or Dashanga Lepa</t>
  </si>
  <si>
    <t>*Taila: Maha Narayana Taila, Bala Taila for Abhyanga</t>
  </si>
  <si>
    <t>*Swedana: Patra Pinda Sweda or Nadi Sweda in non-inflammatory cases</t>
  </si>
  <si>
    <t>*Panchakarma Therapies:</t>
  </si>
  <si>
    <t>*Anuvasana Basti: With Ashwagandha Taila, Bala Taila</t>
  </si>
  <si>
    <t>*Niruha Basti: With Dashamoola Kwatha</t>
  </si>
  <si>
    <t>*Virechana if Pitta is involved</t>
  </si>
  <si>
    <t>** Shalya Chikitsa (Surgical Management):</t>
  </si>
  <si>
    <t>*In case of irreducible hernia or severe hydrocele, surgical intervention is advised:</t>
  </si>
  <si>
    <t>*Sushruta describes a procedure for Antravruddhi (inguinal hernia)</t>
  </si>
  <si>
    <t>*Reference: Sushruta Samhita Chikitsa Sthana 17, Ashtanga Hridaya Chikitsa Sthana 24</t>
  </si>
  <si>
    <t>04/08/2025, 21:52 - +91 95446 87331: 🔺CASE STUDY NO :179</t>
  </si>
  <si>
    <t>🔺 PART NO: 01</t>
  </si>
  <si>
    <t>🔺 UPAVISTAKA/ (IUGR)</t>
  </si>
  <si>
    <t>🔺NIDANAM (Causative factors)</t>
  </si>
  <si>
    <t>*As per Kashyapa Samhita and Charaka Samhita, the following are nidānas:</t>
  </si>
  <si>
    <t>*Ati yoga of Vegadhara (suppressing natural urges)</t>
  </si>
  <si>
    <t>*Ati chankramana (excess walking or travelling)</t>
  </si>
  <si>
    <t>*Bhara vahana (carrying heavy weight)</t>
  </si>
  <si>
    <t>*Atishrama (excessive exertion)</t>
  </si>
  <si>
    <t>*Vikṛta āhāra (improper food)</t>
  </si>
  <si>
    <t>*Abhighāta (trauma or fall)</t>
  </si>
  <si>
    <t>*Mithyāyoga of maithuna (sexual intercourse at improper time)</t>
  </si>
  <si>
    <t>* Reference: Kashyapa Samhita – Khila Sthana, Garbhini Vyakaranam; Charaka Saṃhitā – Śārīra Sthāna 8/27</t>
  </si>
  <si>
    <t>🔺 PURVARUPAM</t>
  </si>
  <si>
    <t>*Sūkṣma raktasrāva (slight vaginal bleeding)</t>
  </si>
  <si>
    <t>*Kati shoola (low backache)</t>
  </si>
  <si>
    <t>*Gudayuḥ vedanā (pain in perineal and vaginal region)</t>
  </si>
  <si>
    <t>*Manda ruja in yoni (dull pain in vagina)</t>
  </si>
  <si>
    <t>*Bhrama, mūrcchā (dizziness or fainting)</t>
  </si>
  <si>
    <t>* Reference: Charaka Samhita – Sharira Sthana 8</t>
  </si>
  <si>
    <t>🔺 LAKṢAṆA (Symptoms)</t>
  </si>
  <si>
    <t>*Yoni srāva (bleeding per vaginum)</t>
  </si>
  <si>
    <t>*Katishūla (low back pain)</t>
  </si>
  <si>
    <t>*Udara shūla (abdominal pain)</t>
  </si>
  <si>
    <t>*Garbha chālana (fetal instability)</t>
  </si>
  <si>
    <t>*Reference: Kashyapa Samhita – Khila Sthana</t>
  </si>
  <si>
    <t>*Posture: Patient may avoid sitting or keep the leg abducted and externally rotated.</t>
  </si>
  <si>
    <t>*Gait: Limping or inability to walk</t>
  </si>
  <si>
    <t>*Appearance: Signs of distress due to pain</t>
  </si>
  <si>
    <t>*Vital Signs:</t>
  </si>
  <si>
    <t>*Temperature: Elevated in infective causes (e.g. septic arthritis, TB)</t>
  </si>
  <si>
    <t>*Pulse/BP: Normal or altered based on systemic illness</t>
  </si>
  <si>
    <t>*Pallor: In chronic illness (e.g. TB)</t>
  </si>
  <si>
    <t>*Deformity: In longstanding joint issues or dislocation</t>
  </si>
  <si>
    <t>* Musculoskeletal Examination:</t>
  </si>
  <si>
    <t>*Inspection: Swelling, redness, asymmetry around hip</t>
  </si>
  <si>
    <t>*Palpation: Localized tenderness over hip or sacroiliac joint</t>
  </si>
  <si>
    <t>*Range of Motion: Restricted movement, especially internal rotation and abduction</t>
  </si>
  <si>
    <t>*Limb Length Discrepancy: May be seen in chronic AVN or dislocation</t>
  </si>
  <si>
    <t>*Neurological Exam (if sciatica suspected):</t>
  </si>
  <si>
    <t>*Sensory/Motor testing of lower limbs</t>
  </si>
  <si>
    <t>*SLR Test: May be positive in sciatic nerve compression</t>
  </si>
  <si>
    <t>*Investigation</t>
  </si>
  <si>
    <t>*CBC</t>
  </si>
  <si>
    <t>Detect infection (↑WBC), anemia</t>
  </si>
  <si>
    <t>*ESR/CRP</t>
  </si>
  <si>
    <t>Inflammatory markers (↑ in TB, AVN, septic arthritis)</t>
  </si>
  <si>
    <t>*Mantoux Test / IGRA</t>
  </si>
  <si>
    <t>Suspect TB of hip</t>
  </si>
  <si>
    <t>*Blood Culture</t>
  </si>
  <si>
    <t>If septic arthritis suspected</t>
  </si>
  <si>
    <t>*RA Factor, HLA-B27</t>
  </si>
  <si>
    <t>If suspecting autoimmune origin (e.g. ankylosing spondylitis)</t>
  </si>
  <si>
    <t>Uric Acid</t>
  </si>
  <si>
    <t>Gout (if joint involvement)</t>
  </si>
  <si>
    <t>🔺IMAGING STUDIES:</t>
  </si>
  <si>
    <t>*Imaging</t>
  </si>
  <si>
    <t>Use</t>
  </si>
  <si>
    <t>*X-ray (AP &amp; Lateral Hip)</t>
  </si>
  <si>
    <t>Early joint space changes, AVN</t>
  </si>
  <si>
    <t>MRI Hip</t>
  </si>
  <si>
    <t>Best for early detection of AVN, TB, inflammation</t>
  </si>
  <si>
    <t>*CT Scan</t>
  </si>
  <si>
    <t>Bone architecture and sacroiliac joint involvement</t>
  </si>
  <si>
    <t>USG Hip (in children)</t>
  </si>
  <si>
    <t>Joint effusion, septic arthritis</t>
  </si>
  <si>
    <t>*Bone Scan</t>
  </si>
  <si>
    <t>In case of multifocal involvement or AVN</t>
  </si>
  <si>
    <t>🔺 PART NO: 02</t>
  </si>
  <si>
    <t xml:space="preserve">🔺 DIFFERENTIAL DIAGNOSIS </t>
  </si>
  <si>
    <t>(Modern Names Only):</t>
  </si>
  <si>
    <t>*Avascular Necrosis (AVN)</t>
  </si>
  <si>
    <t>*Septic Arthritis of Hip</t>
  </si>
  <si>
    <t>*Ankylosing Spondylitis</t>
  </si>
  <si>
    <t>*Sacroiliitis</t>
  </si>
  <si>
    <t xml:space="preserve">Pain </t>
  </si>
  <si>
    <t>*Chronic Hip Dislocation</t>
  </si>
  <si>
    <t>*Sciatica</t>
  </si>
  <si>
    <t>Due to vata prakopa from exertion, trauma, etc., apāna vāyu becomes vitiated and disrupts the garbha sthāna, leading to upaviṣṭaka. Vitiated vāta and rakta cause raktasrāva and displacement or instability of garbha.</t>
  </si>
  <si>
    <t>*Doṣa: Vāta pradhāna tridoṣaja</t>
  </si>
  <si>
    <t>*Doṣya: Rakta, Artava</t>
  </si>
  <si>
    <t>*Srotas: Artavavaha srotas</t>
  </si>
  <si>
    <t>*Udbhava sthāna: Pakvāśaya</t>
  </si>
  <si>
    <t>*Vyakti sthāna: Garbha sthāna (uterus)</t>
  </si>
  <si>
    <t xml:space="preserve">🔺 SAMANYA CHIKITSA </t>
  </si>
  <si>
    <t>(General treatment principles)</t>
  </si>
  <si>
    <t>*Vāta shamana and garbha sthāpana measures are important</t>
  </si>
  <si>
    <t>*Rest, mental relaxation, and proper diet are key</t>
  </si>
  <si>
    <t>*Avoid all causative factors like travel, intercourse, exertion</t>
  </si>
  <si>
    <t>* Yoni gatikarma nivṛtti (stop all activities that disturb reproductive system)</t>
  </si>
  <si>
    <t>🔺UPASAYA (Relieving factors)</t>
  </si>
  <si>
    <t>*Complete bed rest</t>
  </si>
  <si>
    <t>*Use of sneha, sweda, mridu virechana</t>
  </si>
  <si>
    <t>*Milk, ghee, madhura rasa ahara</t>
  </si>
  <si>
    <t>*Yoni pichu with siddha taila (oil soaked tampons)</t>
  </si>
  <si>
    <t>*Garbha sthāpana basti</t>
  </si>
  <si>
    <t>*Physical activity (especially exertion)</t>
  </si>
  <si>
    <t>*Traveling or riding</t>
  </si>
  <si>
    <t>*Coitus</t>
  </si>
  <si>
    <t>*Dry, hot, or ruksha food</t>
  </si>
  <si>
    <t>*Exposure to stress or trauma</t>
  </si>
  <si>
    <t>🔺 VISESHA CHIKITSA (Specific treatment)</t>
  </si>
  <si>
    <t>*Asokarishta, Lodhrasava, Drakshadi kashaya</t>
  </si>
  <si>
    <t>*Satavari kalpa, Garbha palaka rasa</t>
  </si>
  <si>
    <t>*Putrajivaka Churna + Ashwagandha + Shatavari with milk</t>
  </si>
  <si>
    <t>*Sneha and Basti:</t>
  </si>
  <si>
    <t>*Anuvasana Basti with Sukumar ghrita or *Yashtimadhu taila</t>
  </si>
  <si>
    <t>*Matra basti with ghee or medicated oil</t>
  </si>
  <si>
    <t>*external :</t>
  </si>
  <si>
    <t>*Yoni pichu dharana with sneha siddha taila (e.g., Bala taila)</t>
  </si>
  <si>
    <t>*Lepa with cooling herbs (if bleeding is prominent)</t>
  </si>
  <si>
    <t>* Reference: Charaka Samhita – Chikitsa Sthana 30; Ashtanga Hridaya – Sharira Sthana 2; Kashyapa Samhita – Khila Sthana</t>
  </si>
  <si>
    <t>04/08/2025, 22:51 - +91 95446 87331: 🔺CASE STUDY NO :170</t>
  </si>
  <si>
    <t>🔺RAKTHA PRADARAM/MENORRHAGIA</t>
  </si>
  <si>
    <t xml:space="preserve"> (निदानम्)  Etiological Factors</t>
  </si>
  <si>
    <t>*According to Charaka, Sushruta, and Ashtanga Hridaya:</t>
  </si>
  <si>
    <t>*Krodha (anger)</t>
  </si>
  <si>
    <t>*Shoka (grief)</t>
  </si>
  <si>
    <t>*Shrama (overexertion)</t>
  </si>
  <si>
    <t>*Atigamana (excessive coitus)</t>
  </si>
  <si>
    <t>*Abhighata (trauma to the uterus)</t>
  </si>
  <si>
    <t>*Atisevana of Ushna, Tikshna, Amla, Katu ahara</t>
  </si>
  <si>
    <t xml:space="preserve">*Garbha vighata – miscarriage or trauma during pregnancy </t>
  </si>
  <si>
    <t>* Ref:</t>
  </si>
  <si>
    <t>*Charaka Samhita, Chikitsa Sthana 30</t>
  </si>
  <si>
    <t>*Ashtanga Hridaya, Uttara Tantra 38</t>
  </si>
  <si>
    <t>*Bhava Prakasha – Striroga Nidana</t>
  </si>
  <si>
    <t xml:space="preserve">(पूर्वरूपाणि) </t>
  </si>
  <si>
    <t>*Kati shoola (lower back pain)</t>
  </si>
  <si>
    <t>*Udara shoola (abdominal cramps)</t>
  </si>
  <si>
    <t>*Manda agni (low digestive power)</t>
  </si>
  <si>
    <t>*Panduta (paleness)</t>
  </si>
  <si>
    <t>*Mood swings or irritability</t>
  </si>
  <si>
    <t>*These are subtle signs that indicate impending Rakta pradara.</t>
  </si>
  <si>
    <t>Main Symptoms</t>
  </si>
  <si>
    <t>*Ati prasrava of Rakta (excessive uterine bleeding)</t>
  </si>
  <si>
    <t>*Rakta resembles:</t>
  </si>
  <si>
    <t>*Raktamaamsa or Pichhila (slimy)</t>
  </si>
  <si>
    <t>*Drava (thin)</t>
  </si>
  <si>
    <t>*Ati ushna (hot)</t>
  </si>
  <si>
    <t>*Panduta (pallor)</t>
  </si>
  <si>
    <t>*Daurbalya (fatigue)</t>
  </si>
  <si>
    <t>*Shirashoola (headache)</t>
  </si>
  <si>
    <t>*Shrama (exhaustion)</t>
  </si>
  <si>
    <t>*Hrudaya vyatha (palpitation)</t>
  </si>
  <si>
    <t>* Ref: Ashtanga Hridaya, Uttara Tantra 38/20</t>
  </si>
  <si>
    <t>*Pallor – Suggests anemia due to blood loss</t>
  </si>
  <si>
    <t>*Pulse – May be thready/tachycardic in severe bleeding</t>
  </si>
  <si>
    <t>*Blood pressure – Hypotension may occur in excessive blood loss</t>
  </si>
  <si>
    <t>*Edema – Due to hypoproteinemia or associated renal involvement</t>
  </si>
  <si>
    <t>*Weight – Sudden loss may be observed</t>
  </si>
  <si>
    <t>*BMI – Helps assess hormonal imbalance</t>
  </si>
  <si>
    <t>* Abdominal Examination:</t>
  </si>
  <si>
    <t>*Uterine tenderness (fibroids, PID)</t>
  </si>
  <si>
    <t>*Pelvic mass (fibroids, adenomyosis)</t>
  </si>
  <si>
    <t>*Palpable enlarged uterus (fibroids, pregnancy-related issues)</t>
  </si>
  <si>
    <t>* Per Speculum Examination:</t>
  </si>
  <si>
    <t>*Cervical polyps</t>
  </si>
  <si>
    <t>*Cervical ectopy/erosion</t>
  </si>
  <si>
    <t>*Active bleeding site</t>
  </si>
  <si>
    <t>* Per Vaginal Examination:</t>
  </si>
  <si>
    <t>*Uterine size, shape, and mobility</t>
  </si>
  <si>
    <t>*Adnexal tenderness or mass (suggestive of ovarian pathology)</t>
  </si>
  <si>
    <t>*Signs of prolapse or infection</t>
  </si>
  <si>
    <t>*CBC (CompleteBlood Count):</t>
  </si>
  <si>
    <t>*Low Hb (anemia)</t>
  </si>
  <si>
    <t>*Raised WBC (infection)</t>
  </si>
  <si>
    <t>*Peripheral smear:</t>
  </si>
  <si>
    <t>*To classify type of anemia</t>
  </si>
  <si>
    <t>*Bleeding &amp; Clotting time:</t>
  </si>
  <si>
    <t>*Coagulopathy screening</t>
  </si>
  <si>
    <t>*PT/INR, aPTT:</t>
  </si>
  <si>
    <t>*Rule out bleeding disorders</t>
  </si>
  <si>
    <t>*Thyroid profile (TSH, T3, T4):</t>
  </si>
  <si>
    <t>*To rule out hypothyroidism/hyperthyroidism</t>
  </si>
  <si>
    <t>*FSH, LH, Prolactin, Estradiol:</t>
  </si>
  <si>
    <t>*For hormonal imbalance detection</t>
  </si>
  <si>
    <t>* Pap smear:</t>
  </si>
  <si>
    <t>*To rule out cervical dysplasia/malignancy</t>
  </si>
  <si>
    <t>*Pelvic Ultrasound (TVS preferred):</t>
  </si>
  <si>
    <t>*To detect fibroids, endometrial thickness, polyps, ovarian cysts</t>
  </si>
  <si>
    <t>* Endometrial biopsy (if &gt;35 yrs or postmenopausal):</t>
  </si>
  <si>
    <t>*Rule out endometrial hyperplasia or malignancy</t>
  </si>
  <si>
    <t>04/08/2025, 22:51 - +91 95446 87331: 🔺CASE STUDY NO : 170</t>
  </si>
  <si>
    <t>🔺 RAKTHA PRADARAM</t>
  </si>
  <si>
    <t>1. Dysfunctional Uterine Bleeding (DUB) / AUB (Abnormal Uterine Bleeding)</t>
  </si>
  <si>
    <t>2. Uterine Fibroids (Leiomyoma)</t>
  </si>
  <si>
    <t>3. Adenomyosis</t>
  </si>
  <si>
    <t>4. Endometrial Polyps</t>
  </si>
  <si>
    <t>5. Endometrial Hyperplasia</t>
  </si>
  <si>
    <t>6. Endometrial or Cervical Carcinoma</t>
  </si>
  <si>
    <t>7. Polycystic Ovarian Syndrome (PCOS)</t>
  </si>
  <si>
    <t>8. Hypothyroidism</t>
  </si>
  <si>
    <t>9. Coagulation Disorders (e.g., von Willebrand disease)</t>
  </si>
  <si>
    <t>10. Pelvic Inflammatory Disease (PID)</t>
  </si>
  <si>
    <t>11. Iatrogenic Causes (OCPs, IUD, HRT)</t>
  </si>
  <si>
    <t>12. Ectopic Pregnancy / Incomplete abortion (if reproductive age)</t>
  </si>
  <si>
    <t xml:space="preserve">(सम्प्राप्तिः) </t>
  </si>
  <si>
    <t>Pathogenesis</t>
  </si>
  <si>
    <t>*Due to nidana factors:</t>
  </si>
  <si>
    <t>*Pitta and Rakta are aggravated → reach *Garbhashaya (uterus) → cause teevra srotas vyadhi.</t>
  </si>
  <si>
    <t>*Weakening of Rakta sthambhaka kapha and upadhatus → leads to *pradara (excessive flow).</t>
  </si>
  <si>
    <t>*Dosha Dushya Sammurchana:</t>
  </si>
  <si>
    <t>*Dosha: Mainly Pitta, sometimes Vata or Kapha</t>
  </si>
  <si>
    <t>*Dushya: Rakta, Rasa, Artava</t>
  </si>
  <si>
    <t xml:space="preserve">🔺SAMANYA CHIKITSA (सामान्य चिकित्सा) </t>
  </si>
  <si>
    <t xml:space="preserve"> General Treatment</t>
  </si>
  <si>
    <t>*Line of treatment based on dosha:</t>
  </si>
  <si>
    <t>*Pitta predominant:</t>
  </si>
  <si>
    <t>*Sheetala, Raktaprasadaka, Pitta-shamana drugs</t>
  </si>
  <si>
    <t>*Draksha, Usheera, Chandana, Padmaka</t>
  </si>
  <si>
    <t>*Cool decoctions &amp; kashayas</t>
  </si>
  <si>
    <t>*Takra (buttermilk), Dadhi, and milk preparations</t>
  </si>
  <si>
    <t>* Vata predominant:</t>
  </si>
  <si>
    <t>*Sneha, Sthambhana, Brimhana</t>
  </si>
  <si>
    <t>*Use of Ashoka, Lodhra, Musta, etc.</t>
  </si>
  <si>
    <t>*Kapha predominant:</t>
  </si>
  <si>
    <t>*Lekhana, Shodhana with Katu-Tikta dravyas</t>
  </si>
  <si>
    <t>*Kanchanara, Guggulu preparations</t>
  </si>
  <si>
    <t>* Chikitsa Sutra:</t>
  </si>
  <si>
    <t>Stambhanam, Pittashamana, Rakta prasadana</t>
  </si>
  <si>
    <t xml:space="preserve"> (उपशय) </t>
  </si>
  <si>
    <t xml:space="preserve"> Pacifying Factors</t>
  </si>
  <si>
    <t>*Use of Sheetala aahara-vihara</t>
  </si>
  <si>
    <t>*Internal use of astringent and haemostatic herbs like:</t>
  </si>
  <si>
    <t>*Lodhra (Symplocos racemosa)</t>
  </si>
  <si>
    <t>*Ashoka (Saraca asoca)</t>
  </si>
  <si>
    <t>*Musta (Cyperus rotundus)</t>
  </si>
  <si>
    <t>*Amalaki, Madhuka</t>
  </si>
  <si>
    <t xml:space="preserve">🔺ANUPASHAYA </t>
  </si>
  <si>
    <t xml:space="preserve">(अनुपशय) </t>
  </si>
  <si>
    <t xml:space="preserve"> Aggravating Factors</t>
  </si>
  <si>
    <t>*Ushna, Tikshna, Amla, Katu aahara</t>
  </si>
  <si>
    <t>*Exertion, sexual activity during bleeding</t>
  </si>
  <si>
    <t>*Emotional stress (krodha, shoka)</t>
  </si>
  <si>
    <t>*Exposure to heat</t>
  </si>
  <si>
    <t xml:space="preserve">🔺VISHESHA CHIKITSA (विशेष चिकित्सा) </t>
  </si>
  <si>
    <t xml:space="preserve"> Specific Therapies</t>
  </si>
  <si>
    <t>* Ashokarishta – classical formulation for stambhana and rakta shamana</t>
  </si>
  <si>
    <t>*Lodhrasava – for Kapha-Pitta dushti</t>
  </si>
  <si>
    <t>* Kumaryasava – strengthens uterus and regulates artava</t>
  </si>
  <si>
    <t>* Pradarantaka Lauha</t>
  </si>
  <si>
    <t>* Chandraprabha Vati</t>
  </si>
  <si>
    <t>* Swarna Makshika Bhasma + Amalaki churna</t>
  </si>
  <si>
    <t>* Shatavari kalka + milk – for strength and rakta dhatu</t>
  </si>
  <si>
    <t>*Ref:</t>
  </si>
  <si>
    <t>*Bhaishajya Ratnavali – Pradara Rogadhikara</t>
  </si>
  <si>
    <t>*Ashtanga Hridaya, Uttara Tantra</t>
  </si>
  <si>
    <t>05/08/2025, 23:33 - +91 95446 87331: 🔺CASE STUDY NO :171</t>
  </si>
  <si>
    <t>🔺PART NO: 01</t>
  </si>
  <si>
    <t>🔺CHITTOTVEGAM</t>
  </si>
  <si>
    <t>🔺निदानम् (Nidānam – Etiology)</t>
  </si>
  <si>
    <t>*Classical references: Charaka Samhita, Sutra Sthana 1/57; Ashtanga Hridaya, Nidana Sthana 6; Charaka, Chikitsa Sthana 1 (Unmada)</t>
  </si>
  <si>
    <t>*Manasika Hetu (psychological causes)</t>
  </si>
  <si>
    <t>*Ati-chinta (excessive worry)</t>
  </si>
  <si>
    <t>*Bhaya (fear), Shoka (grief)</t>
  </si>
  <si>
    <t>*Krodha (anger), Irshya (jealousy)</t>
  </si>
  <si>
    <t>*Asatmya indriyartha samyoga (improper sensory contact)</t>
  </si>
  <si>
    <t>*Sharirika Hetu (physical causes)</t>
  </si>
  <si>
    <t>*Roga upadrava (complication of other diseases)</t>
  </si>
  <si>
    <t>*Vegadharana (suppression of natural urges) — especially manovega</t>
  </si>
  <si>
    <t>*Vata-pitta prakopa by ahara-vihara</t>
  </si>
  <si>
    <t xml:space="preserve">🔺 पूर्वरूपम् </t>
  </si>
  <si>
    <t>(PORVAROOPAM – Prodromal symptoms)</t>
  </si>
  <si>
    <t>(Charaka Chikitsa 7/5 – Unmada Purvaroopam)</t>
  </si>
  <si>
    <t>*Anavasthita chitta (unstable mind)</t>
  </si>
  <si>
    <t>*Alpashabda-pralapam (occasional irrelevant speech)</t>
  </si>
  <si>
    <t>*Nidra-viparyaya (disturbed sleep)</t>
  </si>
  <si>
    <t>*Anavastitha drishti (wandering gaze)</t>
  </si>
  <si>
    <t>*Hridaya spandanam (palpitation)</t>
  </si>
  <si>
    <t>*Vikshepa (restlessness)</t>
  </si>
  <si>
    <t xml:space="preserve">🔺लक्षाणम् </t>
  </si>
  <si>
    <t>(LAKṢAṆAM – SIGNS &amp; SYMPTOMS)</t>
  </si>
  <si>
    <t>*(Charaka, Chikitsa Sthana 7/10; Sushruta, Uttara Tantra 62)</t>
  </si>
  <si>
    <t>*Ati krodha (excessive anger)</t>
  </si>
  <si>
    <t>*Ashru moksha (crying spells) or hasi (inappropriate laughter)</t>
  </si>
  <si>
    <t>*Vikshepa (mental distraction)</t>
  </si>
  <si>
    <t>*Vak-viparyaya (irrelevant speech)</t>
  </si>
  <si>
    <t>*Cheshta asamarthata (incoherent actions)</t>
  </si>
  <si>
    <t>*Shoka, bhaya, irshya pradhana bhava</t>
  </si>
  <si>
    <t>*Consciousness &amp; Orientation: Level of alertness, orientation to time, place, person.</t>
  </si>
  <si>
    <t>*Speech: Clarity, coherence, rate of speech (may be accelerated or disorganized in mania, slowed in depression).</t>
  </si>
  <si>
    <t>*Facial Expression &amp; Eye Contact: Flat affect, inappropriate smiling, agitation.</t>
  </si>
  <si>
    <t>*Motor Activity: Psychomotor agitation or retardation, restlessness, pacing.</t>
  </si>
  <si>
    <t>*Mood &amp; Affect: Elevated, irritable, anxious, depressed, labile.</t>
  </si>
  <si>
    <t>*Behavior: Aggressive, impulsive, withdrawn, uncooperative.</t>
  </si>
  <si>
    <t>*Personal Hygiene: Neglect of grooming, disheveled appearance.</t>
  </si>
  <si>
    <t>*CNS Examination:</t>
  </si>
  <si>
    <t>*Higher mental functions (memory, attention, judgment, insight)</t>
  </si>
  <si>
    <t>*Cranial nerves</t>
  </si>
  <si>
    <t>*Motor and sensory system screening</t>
  </si>
  <si>
    <t>*Cardiovascular System: BP, pulse (can be elevated in anxiety/agitation)</t>
  </si>
  <si>
    <t>*Respiratory System: Respiration rate (increased in anxiety, panic)</t>
  </si>
  <si>
    <t>*Endocrine Evaluation: Look for signs of thyroid disease (tremor, goiter, exophthalmos in hyperthyroidism).</t>
  </si>
  <si>
    <t>*(to rule out organic causes &amp; support diagnosis)</t>
  </si>
  <si>
    <t>*Complete Blood Count (CBC) – to rule out infections or anemia affecting mental state</t>
  </si>
  <si>
    <t>*Thyroid Function Tests (T3, T4, TSH) – to exclude thyroid disorders mimicking psychiatric illness</t>
  </si>
  <si>
    <t>*Fasting Blood Glucose / HbA1c – metabolic profile</t>
  </si>
  <si>
    <t>*Liver Function Tests (LFTs) – hepatic encephalopathy exclusion</t>
  </si>
  <si>
    <t>*Renal Function Tests (RFTs) – chronic kidney disease-related cognitive impairment</t>
  </si>
  <si>
    <t>*Serum Electrolytes – Na+, K+, Ca2+, Mg2+</t>
  </si>
  <si>
    <t>*Vitamin B12 &amp; Folate Levels – deficiency-related mood/cognitive changes</t>
  </si>
  <si>
    <t>*Urine Drug Screen – substance-induced psychiatric symptoms</t>
  </si>
  <si>
    <t>*Neuroimaging (MRI/CT brain) – only if focal neurological signs present</t>
  </si>
  <si>
    <t>*EEG – if seizure disorder suspected</t>
  </si>
  <si>
    <t>05/08/2025, 23:35 - +91 95446 87331: 🔺CASE STUDY NO :171</t>
  </si>
  <si>
    <t>🔺 CHITTOTVEGAM</t>
  </si>
  <si>
    <t>🔺DIFFERENTIAL DIAGNOSIS (MODERN TERMS ONLY)</t>
  </si>
  <si>
    <t>*Generalized Anxiety Disorder (GAD)</t>
  </si>
  <si>
    <t>*Panic Disorder</t>
  </si>
  <si>
    <t>*Major Depressive Disorder (with agitation)</t>
  </si>
  <si>
    <t>*Bipolar Affective Disorder (mania/hypomania)</t>
  </si>
  <si>
    <t>*Schizophrenia / Schizoaffective Disorder</t>
  </si>
  <si>
    <t>*Post-Traumatic Stress Disorder (PTSD)</t>
  </si>
  <si>
    <t>*Acute Stress Reaction</t>
  </si>
  <si>
    <t>*Obsessive-Compulsive Disorder (OCD)</t>
  </si>
  <si>
    <t>*Delirium (acute confusional state)</t>
  </si>
  <si>
    <t>*Substance-induced Psychotic Disorder</t>
  </si>
  <si>
    <t>🔺संप्राप्तिः</t>
  </si>
  <si>
    <t xml:space="preserve"> (SAMPRAPTI – PATHOGENESIS)</t>
  </si>
  <si>
    <t>*Dosha: Predominantly Rajas and Tamas manasika doshas with Vata-Pitta sharirika dosha involvement.</t>
  </si>
  <si>
    <t>*Dushya: Manas, Hridaya, Indriya</t>
  </si>
  <si>
    <t>*Srotas: Manovaha srotas</t>
  </si>
  <si>
    <t>*Udbhava sthana: Manas &amp; Hridaya</t>
  </si>
  <si>
    <t>*Vyakti sthana: Manovaha srotas and Indriya karmas</t>
  </si>
  <si>
    <t>*Samprapti ghataka:</t>
  </si>
  <si>
    <t>*Hetu sevana → Manasika dosha prakopa → Srotorodha &amp; Indriya buddhi vibhrama → Chittotvega</t>
  </si>
  <si>
    <t>🔺सामान्य चिकित्सा</t>
  </si>
  <si>
    <t xml:space="preserve"> (SAMANYA CHIKITSA  General management)</t>
  </si>
  <si>
    <t>*(Charaka Chikitsa Sthana 7/33; Ashtanga Hridaya Chikitsa 6)</t>
  </si>
  <si>
    <t>*Manasika shamana:</t>
  </si>
  <si>
    <t>*Satvavajaya chikitsa (counselling, positive thinking)</t>
  </si>
  <si>
    <t>*Pranayama, meditation, yoga</t>
  </si>
  <si>
    <t>Ahara:</t>
  </si>
  <si>
    <t>*Sheeta, madhura, snigdha dravyas</t>
  </si>
  <si>
    <t>*Avoid ushna, katu, tikshna ahara</t>
  </si>
  <si>
    <t>Vihara:</t>
  </si>
  <si>
    <t>*Nidra samyaka palana</t>
  </si>
  <si>
    <t>*Manasika vishranti (mental relaxation)</t>
  </si>
  <si>
    <t>🔺 उपशय (UPASHAYA – Relieving factors)</t>
  </si>
  <si>
    <t>*Calm, pleasant environment</t>
  </si>
  <si>
    <t>*Listening to soft music</t>
  </si>
  <si>
    <t>*Consumption of milk, ghee, sweet foods</t>
  </si>
  <si>
    <t>*Satvik ahara</t>
  </si>
  <si>
    <t>*Meditation, deep breathing</t>
  </si>
  <si>
    <t>🔺 (ANUPASHAYA – Aggravating factors)</t>
  </si>
  <si>
    <t>*Loud noise, crowd, arguments</t>
  </si>
  <si>
    <t>*Spicy and pungent foods</t>
  </si>
  <si>
    <t>*Sleep deprivation</t>
  </si>
  <si>
    <t>*Exposure to stressful situations</t>
  </si>
  <si>
    <t>🔺विशेष चिकित्सा</t>
  </si>
  <si>
    <t xml:space="preserve"> (VISESHA CHIKITSA  Specific treatment)</t>
  </si>
  <si>
    <t>*From Unmada Chikitsa references (Charaka Chikitsa 7; Ashtanga Hridaya Chikitsa 6)</t>
  </si>
  <si>
    <t>*Snehana &amp; Swedana (gentle oil massage and sudation) with Bala taila, Ksheerabala taila</t>
  </si>
  <si>
    <t>*Shirodhara with Ksheerabala, Brahmi taila</t>
  </si>
  <si>
    <t>*Medhya rasayana:</t>
  </si>
  <si>
    <t>*Brahmi (Bacopa monnieri)</t>
  </si>
  <si>
    <t>*Shankhapushpi (Convolvulus pluricaulis)</t>
  </si>
  <si>
    <t>*Mandukaparni (Centella asiatica)</t>
  </si>
  <si>
    <t>-Panchakarma (if dosha accumulation evident):</t>
  </si>
  <si>
    <t>*Mridu virechana with trivrit leha or ghee preparations</t>
  </si>
  <si>
    <t>*Nasya with Anu taila or Brahmi taila</t>
  </si>
  <si>
    <t>** Charaka Samhita – Chikitsa Sthana 7 (Unmada Chikitsa)</t>
  </si>
  <si>
    <t>*Ashtanga Hridaya – Nidana Sthana 6, Chikitsa Sthana 6</t>
  </si>
  <si>
    <t>*Sushruta Samhita – Uttara Tantra 62</t>
  </si>
  <si>
    <t>06/08/2025, 00:40 - +91 95446 87331: 🔺CASE STUDY NO : 172</t>
  </si>
  <si>
    <t>🔺KASTARTHAVAM</t>
  </si>
  <si>
    <t>(Etiology / Causes)</t>
  </si>
  <si>
    <t>*(References: Suśruta Saṃhitā, Uttara Tantra 38; Aṣṭāṅga Hṛdaya, Sūtrasthāna 11)</t>
  </si>
  <si>
    <t>*Āhāra (Dietary): Guru, rukṣa, ati-kaṭu, tikṣṇa, ushna, vidāhi āhāra</t>
  </si>
  <si>
    <t>*Vihāra (Lifestyle): Vegadhāraṇa (suppression of natural urges), ati-śrama, ratri-jāgaraṇa</t>
  </si>
  <si>
    <t>*Mānasa (Psychological): Krodha, śoka, bhaya</t>
  </si>
  <si>
    <t>*Doṣa specific causes:</t>
  </si>
  <si>
    <t>*Vāta prakopa: Excessive travel, cold exposure, fasting</t>
  </si>
  <si>
    <t>*Kapha-meda-vṛddhi: Sedentary lifestyle → srotorodha</t>
  </si>
  <si>
    <t>*Strīroga specific: Garbhāśaya-śoṣa, mārga-saṅkoca (narrowing of passage), yoni-vāta</t>
  </si>
  <si>
    <t>*Kāṭi-śūla (pain in the low back)</t>
  </si>
  <si>
    <t>*Ūru-śūla (pain in thighs)</t>
  </si>
  <si>
    <t>*Stana-guruta (heaviness in breasts)</t>
  </si>
  <si>
    <t>*Manda udarāyāma (mild abdominal distension)</t>
  </si>
  <si>
    <t>*Mānasa avasāda (low mood, irritability)</t>
  </si>
  <si>
    <t xml:space="preserve"> (Signs &amp; Symptoms)</t>
  </si>
  <si>
    <t>*Yoni-śūla: Cramping pain in pelvic region during menstruation</t>
  </si>
  <si>
    <t>*Ārtava-vegāvadhaaraṇa: Difficulty in proper flow</t>
  </si>
  <si>
    <t>*Kṛcchrāt pravṛtti: Painful and strained expulsion of menstrual blood</t>
  </si>
  <si>
    <t>*Pain radiating to back, thighs</t>
  </si>
  <si>
    <t>*Sometimes scanty flow or clot passage</t>
  </si>
  <si>
    <t>*Vāta-kapha involvement → cold sensation, heaviness</t>
  </si>
  <si>
    <t>*General Appearance – Pallor, distress during menstruation, posture suggesting abdominal discomfort</t>
  </si>
  <si>
    <t>*Vital Signs – BP, pulse, temperature</t>
  </si>
  <si>
    <t>*Body Mass Index (BMI) – for nutritional/hormonal correlation</t>
  </si>
  <si>
    <t>*Skin and Hair – signs of hormonal imbalance (e.g., hirsutism, acne)</t>
  </si>
  <si>
    <t>*Pallor – for anemia</t>
  </si>
  <si>
    <t>*Lymph nodes – any pelvic infections spreading</t>
  </si>
  <si>
    <t>*Inspection for scars, distension, or visible masses</t>
  </si>
  <si>
    <t>*Palpation for tenderness in hypogastric region</t>
  </si>
  <si>
    <t>*Bimanual pelvic examination (in married women) to detect uterine position, size, tenderness, adnexal masses</t>
  </si>
  <si>
    <t>*Other Systems</t>
  </si>
  <si>
    <t>*Cardiovascular and respiratory – to rule out systemic illness</t>
  </si>
  <si>
    <t>*Nervous system – to exclude referred pain patterns</t>
  </si>
  <si>
    <t>*Complete Blood Count (CBC) – for anemia or infection</t>
  </si>
  <si>
    <t>*Erythrocyte Sedimentation Rate (ESR) – for pelvic inflammatory disease suspicion</t>
  </si>
  <si>
    <t>*Urinalysis – to rule out urinary tract infection</t>
  </si>
  <si>
    <t>*Pregnancy test (β-hCG) – to exclude ectopic pregnancy in acute pain</t>
  </si>
  <si>
    <t>*Thyroid Function Test (TFT) – to detect thyroid-related menstrual issues</t>
  </si>
  <si>
    <t>*Hormonal Profile (if indicated) – LH, FSH, prolactin, testosterone, progesterone, estrogen</t>
  </si>
  <si>
    <t>*Ultrasonography (USG pelvis) – to detect fibroids, ovarian cysts, adenomyosis, congenital anomalies</t>
  </si>
  <si>
    <t>*Laparoscopy – if endometriosis or pelvic adhesions suspected</t>
  </si>
  <si>
    <t>*Vaginal swab / culture – for infection screening</t>
  </si>
  <si>
    <t>06/08/2025, 00:43 - +91 95446 87331: 🔺CASE STUDY : 172</t>
  </si>
  <si>
    <t>🔺PART NON: 02</t>
  </si>
  <si>
    <t>🔺 KASTARTHAVAM</t>
  </si>
  <si>
    <t>*Primary dysmenorrhea – idiopathic, due to prostaglandin excess</t>
  </si>
  <si>
    <t>*Endometriosis</t>
  </si>
  <si>
    <t>*Adenomyosis</t>
  </si>
  <si>
    <t>*Uterine fibroids (Leiomyomas)</t>
  </si>
  <si>
    <t>*Pelvic inflammatory disease (PID)</t>
  </si>
  <si>
    <t>*Congenital uterine anomalies (e.g., septate uterus, bicornuate uterus)</t>
  </si>
  <si>
    <t>*Ovarian cysts (functional or pathological)</t>
  </si>
  <si>
    <t>*Cervical stenosis</t>
  </si>
  <si>
    <t>*Intrauterine adhesions (Asherman’s syndrome)</t>
  </si>
  <si>
    <t>(Example from Suśruta &amp; Aṣṭāṅga Hṛdaya)</t>
  </si>
  <si>
    <t>* Nidāna sevana → Vāta prakopa + Kapha-āvaraṇa</t>
  </si>
  <si>
    <t>*Vitiated Vāta in Apāna Vāyu sthāna (pelvic region) → spasm of uterine channels (Artavavaha srotas)</t>
  </si>
  <si>
    <t>*Kapha + Meda vṛddhi → srotorodha (obstruction)</t>
  </si>
  <si>
    <t>* Pain occurs due to spasmodic contraction + obstruction during the flow of ārtava</t>
  </si>
  <si>
    <t>* In severe cases → blood clots, delayed flow, excessive pain</t>
  </si>
  <si>
    <t>*Doṣa predominance:</t>
  </si>
  <si>
    <t>*Vāta (esp. Apāna) is the primary</t>
  </si>
  <si>
    <t>*Kapha or Rakta dushti can be associated</t>
  </si>
  <si>
    <t>🔺 SAMANYA CHIKITSA (General Treatment Principles)</t>
  </si>
  <si>
    <t>(References: Caraka Cikitsāsthāna 30, Suśruta Uttara Tantra 38, Aṣṭāṅga Hṛdaya Cikitsā)</t>
  </si>
  <si>
    <t>*Vāta-śamana: Snehana, svedana, mridu virechana</t>
  </si>
  <si>
    <t>*Srotoshodhana: Elimination of obstruction</t>
  </si>
  <si>
    <t>*Uterine relaxants: Use of ushna, tikṣṇa dravyas to normalize ārtava pravṛtti</t>
  </si>
  <si>
    <t>*Rasāyana: To nourish reproductive tissues</t>
  </si>
  <si>
    <t>*Mānasa chikitsā: Stress reduction, medhya drugs</t>
  </si>
  <si>
    <t xml:space="preserve"> (Palliative / Relieving Factors)</t>
  </si>
  <si>
    <t>*Hot fomentation over lower abdomen</t>
  </si>
  <si>
    <t>*Intake of warm liquids</t>
  </si>
  <si>
    <t>*Abhyanga with tila taila, bala taila</t>
  </si>
  <si>
    <t>*Rest in warm environment</t>
  </si>
  <si>
    <t>*ushna, snigdha āhāra (ghee, milk, soups)</t>
  </si>
  <si>
    <t>*Intake of rukṣa, śīta, kaṭu, tikta, *kashāya rasa foods</t>
  </si>
  <si>
    <t>*Fasting or irregular meals</t>
  </si>
  <si>
    <t>*Excessive physical exertion during menses</t>
  </si>
  <si>
    <t xml:space="preserve">🔺VISESHA CHIKITSA </t>
  </si>
  <si>
    <t>(Specific Treatments)</t>
  </si>
  <si>
    <t>*Internal</t>
  </si>
  <si>
    <t>*Decoctions (Kashāya):</t>
  </si>
  <si>
    <t>*Daśamūla kwātha</t>
  </si>
  <si>
    <t>*Rasnādi kwātha</t>
  </si>
  <si>
    <t>*Ghṛtas:</t>
  </si>
  <si>
    <t>*Phala Ghṛta (Aṣṭāṅga Hṛdaya Uttara Tantra 13)</t>
  </si>
  <si>
    <t>*Saubhāgya Sunthi Ghṛta</t>
  </si>
  <si>
    <t>*Tailas:</t>
  </si>
  <si>
    <t>*Bala Taila (internal &amp; external)</t>
  </si>
  <si>
    <t>*External</t>
  </si>
  <si>
    <t>*Nādī sveda to pelvic &amp; lumbar area</t>
  </si>
  <si>
    <t>*Yoni pichu with tila taila, bala taila</t>
  </si>
  <si>
    <t>*Abhyanga on lower abdomen &amp; back</t>
  </si>
  <si>
    <t>*Panchakarma</t>
  </si>
  <si>
    <t>Basti (most effective):</t>
  </si>
  <si>
    <t>*Anuvasana Basti with Bala taila, Sahacharadi taila</t>
  </si>
  <si>
    <t>*Niruha basti with Daśamūla kwātha</t>
  </si>
  <si>
    <t>*Uttara basti with tila taila or dhanvantaram taila (in chronic cases)</t>
  </si>
  <si>
    <t>*Suśruta Saṃhitā Uttara Tantra 38/10-12</t>
  </si>
  <si>
    <t>*Aṣṭāṅga Hṛdaya Śārīrasthāna 1/8-9</t>
  </si>
  <si>
    <t>*Caraka Saṃhitā Cikitsāsthāna 30/26-30</t>
  </si>
  <si>
    <t>*Bhāvaprakāśa, Strīroga prakaraṇa</t>
  </si>
  <si>
    <t>06/08/2025, 18:12 - +91 95446 87331: 🔺CASE STUDY NO :173</t>
  </si>
  <si>
    <t>🔺ANANTAVATA</t>
  </si>
  <si>
    <t>(Etiology / Causative Factors)</t>
  </si>
  <si>
    <t>*(Ref: Madhava Nidāna 22/63, Charaka Chikitsa 28/56)</t>
  </si>
  <si>
    <t>*Vāta-prakopaka nidāna causes Anantavāta:</t>
  </si>
  <si>
    <t>*ahāraja (Dietary causes)</t>
  </si>
  <si>
    <t>*Rūkṣa (dry), laghu, alpa-sneha āhāra</t>
  </si>
  <si>
    <t>*Ati-śīta bhojana (excess cold food)</t>
  </si>
  <si>
    <t>*Alpa-āhāra or langhana inappropriately</t>
  </si>
  <si>
    <t>*Vihāraja (Lifestyle causes)</t>
  </si>
  <si>
    <t>*Ati-vyāyāma (excess exercise)</t>
  </si>
  <si>
    <t>*Vegadharaṇa (suppression of natural urges, especially sneha and mutra)</t>
  </si>
  <si>
    <t>*Ati-śīta sparśa, vāta-prakopa by air exposure</t>
  </si>
  <si>
    <t>*Mānasika</t>
  </si>
  <si>
    <t>*Ati-chintā, śoka, bhaya — Vāta aggravation through manas</t>
  </si>
  <si>
    <t>*Adhikarana / Vyādhikārana</t>
  </si>
  <si>
    <t>*Injury to head and neck</t>
  </si>
  <si>
    <t>*Pre-existing vāta vyādhi</t>
  </si>
  <si>
    <t>*(Ref: Madhava Nidāna 22/64)</t>
  </si>
  <si>
    <t>*Bāhu-śūla (mild arm pain)</t>
  </si>
  <si>
    <t>*Mandra śiraśūla (dull headache)</t>
  </si>
  <si>
    <t>*Greevā-stambha (neck stiffness)</t>
  </si>
  <si>
    <t>*Bhrama (lightheadedness)</t>
  </si>
  <si>
    <t>*Jṛmbhā (yawning frequently)</t>
  </si>
  <si>
    <t>*(Ref: Charaka Chikitsa 28/56, Sushruta Uttara Tantra 25/16)</t>
  </si>
  <si>
    <t>*Śūla in śira, greevā, ānsa (pain in head, neck, shoulders)</t>
  </si>
  <si>
    <t>*Toda (pricking pain) radiating to arms</t>
  </si>
  <si>
    <t>*Stambha (stiffness) of neck and back</t>
  </si>
  <si>
    <t>*Rūkṣatā in greevā and śira region</t>
  </si>
  <si>
    <t>*Sometimes śiroruk associated with eye and ear discomfort</t>
  </si>
  <si>
    <t>*Pain increases with movement, exposure to wind, cold</t>
  </si>
  <si>
    <t>*General Appearance – May appear restless, fatigued, or in mild distress due to pain</t>
  </si>
  <si>
    <t>*Gait – Guarded or limited neck movement (if cervical region involved)</t>
  </si>
  <si>
    <t>*Posture – Forward head posture or stiffness of neck and shoulder region</t>
  </si>
  <si>
    <t>*Vital Signs –</t>
  </si>
  <si>
    <t>*Pulse: Usually normal, may be elevated during acute pain</t>
  </si>
  <si>
    <t>*BP: Usually normal</t>
  </si>
  <si>
    <t>*Temperature: Usually normal (unless associated with inflammation)</t>
  </si>
  <si>
    <t>*Respiratory Rate: Normal, unless pain limits movement</t>
  </si>
  <si>
    <t>*Pallor/Icterus/Cyanosis/Clubbing/Lymphadenopathy/Oedema – Usually absent</t>
  </si>
  <si>
    <t>1. Locomotor System</t>
  </si>
  <si>
    <t>*Tenderness along cervical spine or occipital region</t>
  </si>
  <si>
    <t>*Restricted neck movements</t>
  </si>
  <si>
    <t>*Muscle spasm in cervical paraspinal and shoulder muscles</t>
  </si>
  <si>
    <t>2. Nervous System</t>
  </si>
  <si>
    <t>*Sensory disturbances (paresthesia or tingling) along upper limbs</t>
  </si>
  <si>
    <t>*Motor weakness in severe nerve compression cases</t>
  </si>
  <si>
    <t>*Reflex changes (diminished biceps/triceps reflex if cervical nerve root compression)</t>
  </si>
  <si>
    <t>3. Other Systems</t>
  </si>
  <si>
    <t>Cardiovascular, Respiratory, and Abdominal – usually within normal limits unless secondary pathology</t>
  </si>
  <si>
    <t>(Mainly to rule out other causes)</t>
  </si>
  <si>
    <t>*CBC – to rule out infection/inflammatory causes</t>
  </si>
  <si>
    <t>*ESR/CRP – raised in inflammatory or autoimmune causes</t>
  </si>
  <si>
    <t>*Blood Sugar (FBS/PPBS) – to exclude diabetic neuropathy risk</t>
  </si>
  <si>
    <t>*Serum Uric Acid – if gout suspected</t>
  </si>
  <si>
    <t>*Vitamin B12 &amp; D levels – to exclude neuropathic pain causes</t>
  </si>
  <si>
    <t>*X-ray Cervical Spine – to detect degenerative changes, spondylosis, alignment issues</t>
  </si>
  <si>
    <t>*MRI Cervical Spine – to detect disc herniation, nerve compression</t>
  </si>
  <si>
    <t>*CT Scan – for bony abnormalities if fracture/trauma suspected</t>
  </si>
  <si>
    <t>*Nerve Conduction Studies (NCS)/EMG – if neuropathy suspected</t>
  </si>
  <si>
    <t>06/08/2025, 18:13 - +91 95446 87331: 🔺CASE STUDY NO :173</t>
  </si>
  <si>
    <t xml:space="preserve">🔺ANANTAVATA </t>
  </si>
  <si>
    <t>*Cervical Spondylosis</t>
  </si>
  <si>
    <t>*Cervical Radiculopathy</t>
  </si>
  <si>
    <t>*Occipital Neuralgia</t>
  </si>
  <si>
    <t>*Trapezius Myalgia</t>
  </si>
  <si>
    <t>*Fibromyalgia</t>
  </si>
  <si>
    <t>*Cervicogenic Headache</t>
  </si>
  <si>
    <t>*Myofascial Pain Syndrome</t>
  </si>
  <si>
    <t>(Ref: Charaka Vāta Vyādhi Chikitsa)</t>
  </si>
  <si>
    <t>*Nidāna sevana → Vāta prakopa</t>
  </si>
  <si>
    <t>*Prakupita Vāta → āśrita in śira-mūla (head base), greevā, ānsa-pradeśa</t>
  </si>
  <si>
    <t>* Rūkṣa, śīta, khara, cala guṇas cause māmsa-śoṣa and sandhi-stambha</t>
  </si>
  <si>
    <t>* Pain spreads from the occipital region to shoulders and arms → Anantavāta develops</t>
  </si>
  <si>
    <t>(Ref: Charaka Chikitsa 28, Ashtanga Hridaya Chikitsa 21)</t>
  </si>
  <si>
    <t>*Principle:</t>
  </si>
  <si>
    <t>*Vātānulomana</t>
  </si>
  <si>
    <t>*Snehana + Svedana</t>
  </si>
  <si>
    <t>*Bṛṃhaṇa ahāra</t>
  </si>
  <si>
    <t>*Śamana and śodhana chikitsa</t>
  </si>
  <si>
    <t>*Snehana</t>
  </si>
  <si>
    <t>*Taila abhyanga (Mahānārāyaṇa taila, Ksheerabala taila)</t>
  </si>
  <si>
    <t>*Śiro-abhyanga, greevā abhyanga</t>
  </si>
  <si>
    <t>** Svedana</t>
  </si>
  <si>
    <t>*Nadi sveda, Pinda sveda</t>
  </si>
  <si>
    <t>*Śamana aushadha</t>
  </si>
  <si>
    <t>*Daśamoola kvātha</t>
  </si>
  <si>
    <t>*Rasna, Eranda taila</t>
  </si>
  <si>
    <t>*Yogaraja guggulu, *Mahāyogaraja guggulu</t>
  </si>
  <si>
    <t>*Śodhana</t>
  </si>
  <si>
    <t>*Mridu snehapana → Virechana (castor oil with milk)</t>
  </si>
  <si>
    <t>*Basti (esp. Matra basti, Anuvasana basti with Sahacharadi taila)</t>
  </si>
  <si>
    <t>*Gentle massage and sudation</t>
  </si>
  <si>
    <t>*Warm food and drink</t>
  </si>
  <si>
    <t>*Excess exercise</t>
  </si>
  <si>
    <t>*Fasting</t>
  </si>
  <si>
    <t>*Dry, cold, light food</t>
  </si>
  <si>
    <t>*Sudden jerky neck movements</t>
  </si>
  <si>
    <t>(Ref: Charaka Chikitsa 28/76, Sushruta Uttara Tantra 25)</t>
  </si>
  <si>
    <t>*Śirobasti / Śirodhara with Ksheerabala taila, Mahānārāyaṇa taila</t>
  </si>
  <si>
    <t>*Patrapinda sveda with Dashamoola taila</t>
  </si>
  <si>
    <t>*Kati-greeva basti with Sahacharadi taila</t>
  </si>
  <si>
    <t>*Mridu niruha basti with Dashamoola + Eranda taila</t>
  </si>
  <si>
    <t>*Internal medicines:</t>
  </si>
  <si>
    <t>*Yogaraja Guggulu</t>
  </si>
  <si>
    <t>*Rasna Saptaka Kvātha</t>
  </si>
  <si>
    <t>*Dhanvantaram Taila (internal)</t>
  </si>
  <si>
    <t>*Ashwagandha churna + milk</t>
  </si>
  <si>
    <t>06/08/2025, 22:33 - +91 95446 87331: 🔺CASE STUDY NO :174</t>
  </si>
  <si>
    <t>🔺GRIVAGRAHAM (ग्रीवग्रहम्)</t>
  </si>
  <si>
    <t>*Classical Reference: Madhava Nidana, Vata Vyadhi Nidana, Charaka Chikitsa 28, Sushruta Nidana Sthana 1</t>
  </si>
  <si>
    <t>*Causes:</t>
  </si>
  <si>
    <t>*aharaja (Dietary) – Rūkṣa (dry), Śīta (cold), Alpa-snigdha (less unctuous food)</t>
  </si>
  <si>
    <t>*Vihāraja (Lifestyle) – Ativyayama (over-exertion), *Abhighāta (trauma), *Atiśīta-sevana (excess cold exposure), improper posture</t>
  </si>
  <si>
    <t>*Mānasa – Stress, anxiety causing muscle stiffness</t>
  </si>
  <si>
    <t>*Vyādhi-nimitta – Associated with Sandhivāta, Mamsa-kṣaya, or cervical spondylosis (modern correlation)</t>
  </si>
  <si>
    <t>*Mild neck pain or stiffness after exertion</t>
  </si>
  <si>
    <t>*Feeling of heaviness in neck region</t>
  </si>
  <si>
    <t>*Occasional tingling or numbness radiating to shoulders</t>
  </si>
  <si>
    <t>*Discomfort in neck movement</t>
  </si>
  <si>
    <t>*Reference: Charaka Chikitsa 28 – Vata Vyadhi Lakṣaṇa</t>
  </si>
  <si>
    <t>*Grahah – Stiffness and restricted neck movement</t>
  </si>
  <si>
    <t>*Śūla – Pain, aggravated on movement</t>
  </si>
  <si>
    <t>*Sthambha – Rigidity</t>
  </si>
  <si>
    <t>*Spandana – Throbbing sensation</t>
  </si>
  <si>
    <t>*Sometimes radiating pain to head or upper limbs</t>
  </si>
  <si>
    <t>*Vata-predominant symptoms (dryness, lightness, cracking sounds)</t>
  </si>
  <si>
    <t>*Build &amp; Nourishment: Note muscle wasting, posture, and body habitus.</t>
  </si>
  <si>
    <t>*Gait: May show stiffness or spastic gait if cord is involved.</t>
  </si>
  <si>
    <t>*Posture of Neck: Forward flexion, restricted extension or rotation.</t>
  </si>
  <si>
    <t>*Facial Expression: Pain or discomfort signs.</t>
  </si>
  <si>
    <t>*Deformity (kyphosis / loss of lordosis)</t>
  </si>
  <si>
    <t>*Muscle spasm (paraspinal)</t>
  </si>
  <si>
    <t>*Tenderness over cervical spine</t>
  </si>
  <si>
    <t>*Muscle tightness</t>
  </si>
  <si>
    <t>*Range of Motion: Flexion, extension, lateral bending, and rotation tested.</t>
  </si>
  <si>
    <t>*Musculoskeletal System</t>
  </si>
  <si>
    <t>*Restriction of cervical spine movements.</t>
  </si>
  <si>
    <t>*Local muscle spasm and tenderness.</t>
  </si>
  <si>
    <t>*Pain radiating to shoulder / arm (if nerve root involved).</t>
  </si>
  <si>
    <t>*Weakness of upper limb muscles.</t>
  </si>
  <si>
    <t>*Reflex changes (biceps, triceps reflex altered).</t>
  </si>
  <si>
    <t>*Nervous System</t>
  </si>
  <si>
    <t>*Sensory deficit (numbness, tingling along dermatome).</t>
  </si>
  <si>
    <t>*Motor deficit (weak grip, wasting of hand muscles).</t>
  </si>
  <si>
    <t>*Myelopathy signs if severe (Hoffman’s, Babinski).</t>
  </si>
  <si>
    <t>*Cardiovascular, respiratory, abdominal — generally normal unless comorbidity present.</t>
  </si>
  <si>
    <t>*(Mainly to rule out secondary causes or inflammatory origin)</t>
  </si>
  <si>
    <t>*CBC – to rule out infection/inflammation.</t>
  </si>
  <si>
    <t>*ESR / CRP – if inflammatory arthritis suspected.</t>
  </si>
  <si>
    <t>*RA Factor &amp; Anti-CCP – to rule out rheumatoid arthritis.</t>
  </si>
  <si>
    <t>*HLA-B27 – if ankylosing spondylitis suspected.</t>
  </si>
  <si>
    <t>*Vitamin D, Calcium – for metabolic bone health.</t>
  </si>
  <si>
    <t>*X-ray Cervical Spine (AP &amp; Lateral): Disc space narrowing, osteophytes, loss of lordosis.</t>
  </si>
  <si>
    <t>*MRI Cervical Spine: Soft tissue &amp; spinal cord evaluation.</t>
  </si>
  <si>
    <t>*CT Scan: Bony changes in detail</t>
  </si>
  <si>
    <t>06/08/2025, 22:35 - +91 95446 87331: 🔺CASE STUDY NO :174</t>
  </si>
  <si>
    <t>1. Cervical Spondylosis</t>
  </si>
  <si>
    <t>2. Cervical Disc Herniation</t>
  </si>
  <si>
    <t>3. Cervical Radiculopathy</t>
  </si>
  <si>
    <t>4. Cervical Myelopathy</t>
  </si>
  <si>
    <t>5. Ankylosing Spondylitis (Cervical involvement)</t>
  </si>
  <si>
    <t>6. Rheumatoid Arthritis (Cervical spine involvement)</t>
  </si>
  <si>
    <t>7. Fibromyalgia (neck predominant)</t>
  </si>
  <si>
    <t>8. Muscle Strain / Myofascial Pain Syndrome</t>
  </si>
  <si>
    <t>*Nidāna sevana → Aggravation of Vāta (due to rukṣa, śīta, laghu, atiyoga of vyāyāma, etc.)</t>
  </si>
  <si>
    <t>*Vāta localizes in Grīva pradeśa (neck region) – particularly affecting sandhi and māmsa dhātu.</t>
  </si>
  <si>
    <t>* Vāta causes śoṣa (drying) and saṅkoca (contraction) of muscles and ligaments.</t>
  </si>
  <si>
    <t>* This results in graha (stiffness) and śūla (pain).</t>
  </si>
  <si>
    <t>🔺 SAMANYA CHIKITSA  (General treatment principles)</t>
  </si>
  <si>
    <t>*Reference: Charaka Chikitsa 28, Ashtanga Hridaya Chikitsa Sthana 21 – Vata Vyadhi Chikitsa</t>
  </si>
  <si>
    <t>*Vāta-hara measures – snehana (oleation), swedana (sudation), mridu upanaha (mild poultices)</t>
  </si>
  <si>
    <t>*Brimhana (nourishing diet and therapy) if there is māmsa kṣaya</t>
  </si>
  <si>
    <t>*Avoidance of causative factors</t>
  </si>
  <si>
    <t>🔺UPASAYA</t>
  </si>
  <si>
    <t xml:space="preserve"> (Palliative measures)</t>
  </si>
  <si>
    <t>*Warm oil massage (taila abhyanga) with *Mahanarayana taila, Ksheerabala taila</t>
  </si>
  <si>
    <t>*Nadi sweda (steam fomentation)</t>
  </si>
  <si>
    <t>*Rasnadi choorna lepa</t>
  </si>
  <si>
    <t>*Light stretching under guidance</t>
  </si>
  <si>
    <t>*Intake of warm, unctuous food</t>
  </si>
  <si>
    <t>*Exposure to cold wind or cold water</t>
  </si>
  <si>
    <t>*Excessive lifting of heavy weights</t>
  </si>
  <si>
    <t>*Sleeping in wrong posture</t>
  </si>
  <si>
    <t>*Dry and non-unctuous diet</t>
  </si>
  <si>
    <t>🔺 SAMANYA CHIKITSA (General line of management)</t>
  </si>
  <si>
    <t>*Snehana – Abhyanga with Vata-shamaka tailas</t>
  </si>
  <si>
    <t>*Swedana – Nadi sweda, Patra pinda sweda</t>
  </si>
  <si>
    <t>*Mridu Mridukarma – Gentle mobilization</t>
  </si>
  <si>
    <t>*Basti – Matra basti with medicated oils for systemic Vata shaman</t>
  </si>
  <si>
    <t>*Internal medicines for Vatahara &amp; Rasayana</t>
  </si>
  <si>
    <t>*Greeva Basti with Mahanarayana taila, Dhanwantharam taila</t>
  </si>
  <si>
    <t>*Pichu dharana with warm medicated oil</t>
  </si>
  <si>
    <t>*Kati–Greeva abhyanga + swedana combination</t>
  </si>
  <si>
    <t>*Lepa with Rasnadi, Dashanga choorna in warm oil</t>
  </si>
  <si>
    <t>*Decoctions – Rasnasaptaka kashaya, Dashamoola kwatha, Eranda mooladi kashaya</t>
  </si>
  <si>
    <t>*Ghrutas – Ksheerabala ghrita (1 or 101 times processed), Mahatikta ghrita if associated with inflammation</t>
  </si>
  <si>
    <t>*Guggulu preparations – Yogaraja guggulu, Simhanada guggulu (if Aam involved)</t>
  </si>
  <si>
    <t xml:space="preserve">*Rasoushadhis – Brihat Vata Chintamani rasa, Vatagajankusha rasa (under </t>
  </si>
  <si>
    <t xml:space="preserve">🔺 KRICHRONMILANAM </t>
  </si>
  <si>
    <t>*Vata-pitta prakopaka nidana:</t>
  </si>
  <si>
    <t>*Atisevana of ruksha, laghu, tikshna ahara</t>
  </si>
  <si>
    <t>*Divaswapna virodha (day sleep)</t>
  </si>
  <si>
    <t>*Excessive eye strain or overuse of electronic devices (modern correlation)</t>
  </si>
  <si>
    <t>*Exposure to smoke, dust, wind</t>
  </si>
  <si>
    <t>*Head injury or eye trauma</t>
  </si>
  <si>
    <t>🔺PURVAROOPAM</t>
  </si>
  <si>
    <t>*Gharsha (gritty feeling)</t>
  </si>
  <si>
    <t>*Drishti saumyata (dim vision)</t>
  </si>
  <si>
    <t>*Netra gaurava (heaviness in eyes)</t>
  </si>
  <si>
    <t xml:space="preserve">🔺LAKSANANI </t>
  </si>
  <si>
    <t>(Clinical Features):</t>
  </si>
  <si>
    <t>*Krichrataya unmilanam (difficulty in opening eyelids)</t>
  </si>
  <si>
    <t>*Netra shoola (eye pain)</t>
  </si>
  <si>
    <t>*Daha (burning)</t>
  </si>
  <si>
    <t>*Shopha (swelling)</t>
  </si>
  <si>
    <t>*Netra rukshata (dryness)</t>
  </si>
  <si>
    <t>*Ashru srava (watery discharge)</t>
  </si>
  <si>
    <t>* Sushruta Samhita Uttara Tantra – Describes symptoms of Netra rogas that can include difficulty in eyelid movement and pain due to doshic vitiation.</t>
  </si>
  <si>
    <t>07/08/2025, 20:53 - +91 95446 87331: 🔺CASE STUDY NO :175</t>
  </si>
  <si>
    <t xml:space="preserve">🔺KRICHRONMILANAM </t>
  </si>
  <si>
    <t>1. Ptosis</t>
  </si>
  <si>
    <t>2. Myasthenia Gravis</t>
  </si>
  <si>
    <t>3. Third Nerve Palsy (Oculomotor Nerve Palsy)</t>
  </si>
  <si>
    <t>4. Blepharospasm</t>
  </si>
  <si>
    <t>5. Horner’s Syndrome</t>
  </si>
  <si>
    <t>6. Orbital Cellulitis</t>
  </si>
  <si>
    <t>7. Chronic Progressive External Ophthalmoplegia (CPEO)</t>
  </si>
  <si>
    <t>8. Botulism</t>
  </si>
  <si>
    <t>9. Graves’ Ophthalmopathy</t>
  </si>
  <si>
    <t>10. Levator Palpebrae Superioris Muscle Injury</t>
  </si>
  <si>
    <t>11. Congenital Ptosis</t>
  </si>
  <si>
    <t>12. Diabetic Ophthalmoplegia</t>
  </si>
  <si>
    <t>13. Miller Fisher Syndrome</t>
  </si>
  <si>
    <t>14. Multiple Sclerosis</t>
  </si>
  <si>
    <t>15. Myotonic Dystrophy</t>
  </si>
  <si>
    <t>*Vata and Pitta get aggravated due to nidana sevanam</t>
  </si>
  <si>
    <t>*These doshas localize in the netra sandhi (ocular joints and eyelids)</t>
  </si>
  <si>
    <t>*Vata causes dryness, pain, and stiffness</t>
  </si>
  <si>
    <t>*Pitta causes inflammation, redness, burning</t>
  </si>
  <si>
    <t>*Leads to unmīlana krichrata (difficulty in eyelid opening)</t>
  </si>
  <si>
    <t>*Virechana – For Pitta shamanam</t>
  </si>
  <si>
    <t>*Nasya – For Urdhvajatru gata rogas</t>
  </si>
  <si>
    <t>*Anjana – Use of dosha-specific collyriums</t>
  </si>
  <si>
    <t>*Netra Tarpana – With medicated ghee (e.g., Triphala ghrita)</t>
  </si>
  <si>
    <t>*Shamana Therapy:</t>
  </si>
  <si>
    <t>*Ghrita pana – Especially Triphala ghrita, Mahatriphala ghrita</t>
  </si>
  <si>
    <t>*Kashayam – Punarnavadi Kashaya, Triphala kashaya</t>
  </si>
  <si>
    <t>*Taila – Anu taila for nasya; Ksheerabala taila for abhyanga</t>
  </si>
  <si>
    <t xml:space="preserve"> (Palliative Factors):</t>
  </si>
  <si>
    <t>*Sneha dravyas (ghrita, taila)</t>
  </si>
  <si>
    <t>*Shitala jala seka</t>
  </si>
  <si>
    <t>*Anjana with cooling herbs</t>
  </si>
  <si>
    <t>*Proper sleep and rest</t>
  </si>
  <si>
    <t>*Avoidance of eye strain</t>
  </si>
  <si>
    <t>(Aggravating Factors):</t>
  </si>
  <si>
    <t>*Ruksha and ushna dravyas</t>
  </si>
  <si>
    <t>*Late nights, stress</t>
  </si>
  <si>
    <t>*Excess exposure to screens, sun, dust, or wind</t>
  </si>
  <si>
    <t>*Overuse of spicy and oily foods</t>
  </si>
  <si>
    <t xml:space="preserve"> (Specific Treatment):</t>
  </si>
  <si>
    <t>*Type</t>
  </si>
  <si>
    <t>Procedure / Drug</t>
  </si>
  <si>
    <t>*Nasya</t>
  </si>
  <si>
    <t>Anu taila, Ksheerabala taila</t>
  </si>
  <si>
    <t>A.H. Sutra Sthana</t>
  </si>
  <si>
    <t>*Tarpana</t>
  </si>
  <si>
    <t>Triphala ghrita</t>
  </si>
  <si>
    <t>Chakradatta</t>
  </si>
  <si>
    <t>*Anjana</t>
  </si>
  <si>
    <t>Jatamansi, *Yashtimadhu</t>
  </si>
  <si>
    <t>S.S. Uttara Tantra</t>
  </si>
  <si>
    <t>*Lepa</t>
  </si>
  <si>
    <t>Shata dhauta ghrita, *Chandana</t>
  </si>
  <si>
    <t>*Oral Meds</t>
  </si>
  <si>
    <t>Pathyadi kashaya, Punarnava mandoora</t>
  </si>
  <si>
    <t>A.H. Chikitsa Sthana</t>
  </si>
  <si>
    <t>🔺PARINAMA SHOOLAM (PEPTIC ULCER DISEASE)</t>
  </si>
  <si>
    <t>According to Charaka, Sushruta, and Madhava Nidana, causes of Parinama Shoola include factors that aggravate Vata dosha:</t>
  </si>
  <si>
    <t>*Ativyayama (excessive exertion)</t>
  </si>
  <si>
    <t>*Vegadharana (suppressing natural urges)</t>
  </si>
  <si>
    <t>*Ruksha, Laghu, Sheeta Ahara</t>
  </si>
  <si>
    <t>*Fasting, skipping meals</t>
  </si>
  <si>
    <t>*Mental stress, fear</t>
  </si>
  <si>
    <t>*Irregular food habits</t>
  </si>
  <si>
    <t>*Madhava Nidana, Shoola Nidana</t>
  </si>
  <si>
    <t>*Ashtanga Hridaya, Nidanasthana 12/1-6</t>
  </si>
  <si>
    <t xml:space="preserve">🔺 PURVAROOPAM </t>
  </si>
  <si>
    <t>(Prodromal symptoms)</t>
  </si>
  <si>
    <t>*Flatulence</t>
  </si>
  <si>
    <t>*Feeling of emptiness in the stomach</t>
  </si>
  <si>
    <t>*Disturbed digestion</t>
  </si>
  <si>
    <t>*Occasional mild discomfort</t>
  </si>
  <si>
    <t>*Dryness in mouth</t>
  </si>
  <si>
    <t>*Implied from early vata-kopa lakshanas (AH Ni 12)</t>
  </si>
  <si>
    <t>*Pain during digestion (Parinama Kala)</t>
  </si>
  <si>
    <t>*Pain is relieved temporarily by food intake</t>
  </si>
  <si>
    <t>*Colicky, pricking, shifting pain</t>
  </si>
  <si>
    <t>*Pain in epigastric region or whole abdomen</t>
  </si>
  <si>
    <t>*Accompanied by flatulence, constipation</t>
  </si>
  <si>
    <t>*Ashtanga Hridaya, Nidanasthana 12/5-6</t>
  </si>
  <si>
    <t>*Madhava Nidana, Shoola Nidana 1-3</t>
  </si>
  <si>
    <t>*Build &amp; Nourishment – May show weight loss or malnourishment in chronic cases</t>
  </si>
  <si>
    <t>*Pallor – If chronic GI blood loss or malabsorption is present</t>
  </si>
  <si>
    <t>*Hydration Status – Dehydration if vomiting/acidity is severe</t>
  </si>
  <si>
    <t>*Vital Signs – BP/HR usually normal; may be raised in pain</t>
  </si>
  <si>
    <t>*Inspection: Normal or distension if bloating</t>
  </si>
  <si>
    <t>*Palpation: Epigastric tenderness</t>
  </si>
  <si>
    <t>*Percussion: May reveal gastric tympany (gas accumulation)</t>
  </si>
  <si>
    <t>*Auscultation: Bowel sounds usually normal, increased if associated IBS</t>
  </si>
  <si>
    <t>*Basic Blood Work</t>
  </si>
  <si>
    <t>*CBC: To check for anemia, infection</t>
  </si>
  <si>
    <t>*ESR/CRP: Rule out inflammatory process</t>
  </si>
  <si>
    <t>*Liver Function Test (LFT) – *To rule out associated hepatobiliary disorders</t>
  </si>
  <si>
    <t>*Serum Amylase/Lipase – If pancreatitis is suspected</t>
  </si>
  <si>
    <t>*H. pylori Testing – Urea breath test, stool antigen, or endoscopic biopsy</t>
  </si>
  <si>
    <t>*Specific GI Investigations</t>
  </si>
  <si>
    <t>*Upper GI Endoscopy – To visualize peptic ulcers, gastritis, erosions</t>
  </si>
  <si>
    <t>*Abdominal Ultrasound – To rule out gallstones, masses</t>
  </si>
  <si>
    <t>*Barium Meal Study – To detect ulcers or anatomical abnormalities</t>
  </si>
  <si>
    <t>07/08/2025, 22:24 - +91 95446 87331: 🔺CASE STUDY NO :176</t>
  </si>
  <si>
    <t xml:space="preserve">🔺 PARINAMA SHOOLAM </t>
  </si>
  <si>
    <t>( PEPTIC ULCER DISEASE )</t>
  </si>
  <si>
    <t>*Gastritis</t>
  </si>
  <si>
    <t>*Non-ulcer Dyspepsia</t>
  </si>
  <si>
    <t>* Gastroesophageal Reflux Disease (GERD)</t>
  </si>
  <si>
    <t>* Irritable Bowel Syndrome (IBS – pain-predominant type)</t>
  </si>
  <si>
    <t>* Duodenitis</t>
  </si>
  <si>
    <t>* Gastro-duodenal Erosions</t>
  </si>
  <si>
    <t>*Nidana causes Vata vriddhi</t>
  </si>
  <si>
    <t>*Vata affects Grahani (duodenum area) and Pakwashaya (large intestine)</t>
  </si>
  <si>
    <t>*Vata deranges normal digestion</t>
  </si>
  <si>
    <t>*Due to irregularity in Agni and Apana Vata, pain is triggered during digestion</t>
  </si>
  <si>
    <t>*Dosha: Predominantly Vata</t>
  </si>
  <si>
    <t>*Dushya: Rasa, Rakta, Mamsa, Agni</t>
  </si>
  <si>
    <t>*Srotas: Annavaha srotas</t>
  </si>
  <si>
    <t>*Roga Marga: Abhyantara</t>
  </si>
  <si>
    <t>*Ashtanga Hridaya, Nidanasthana 12/5</t>
  </si>
  <si>
    <t>(General treatment)</t>
  </si>
  <si>
    <t>*Goal: Vata shamana + Deepana + Pachana + Grahi</t>
  </si>
  <si>
    <t>*Ahara (Diet):</t>
  </si>
  <si>
    <t>*Warm, unctuous, easily digestible food</t>
  </si>
  <si>
    <t>*Frequent small meals</t>
  </si>
  <si>
    <t>*Avoid ruksha, sheeta, and laghu food</t>
  </si>
  <si>
    <t>*Rice with ghee, Yavagu with Saindhava</t>
  </si>
  <si>
    <t>*Vihara (Lifestyle):</t>
  </si>
  <si>
    <t>*Adequate rest</t>
  </si>
  <si>
    <t>*Avoid fasting and stress</t>
  </si>
  <si>
    <t>*Regular meal timings</t>
  </si>
  <si>
    <t>*Aushadha (Medicines):</t>
  </si>
  <si>
    <t>*Hingvashtaka Churna – Vata anulomana, Agni deepana</t>
  </si>
  <si>
    <t>*Trikatu Churna – Agni deepana</t>
  </si>
  <si>
    <t>*Avipattikara Churna – if associated with pitta</t>
  </si>
  <si>
    <t>*Shankha Vati – Shoola hara</t>
  </si>
  <si>
    <t>*Bilvadi Gutika – Grahi and deepana</t>
  </si>
  <si>
    <t>*Ashtanga Hridaya, Chikitsa Sthana 8</t>
  </si>
  <si>
    <t>*Charaka Samhita, Siddhi Sthana</t>
  </si>
  <si>
    <t>*Intake of warm, oily food</t>
  </si>
  <si>
    <t>*Use of ghee</t>
  </si>
  <si>
    <t>*Gentle abdominal fomentation</t>
  </si>
  <si>
    <t>*Resting after eating</t>
  </si>
  <si>
    <t>*Mild Vata-pacifying therapies</t>
  </si>
  <si>
    <t>🔺 ANUPASHAYA</t>
  </si>
  <si>
    <t xml:space="preserve"> (Aggravating factors)</t>
  </si>
  <si>
    <t>*Fasting or skipping meals</t>
  </si>
  <si>
    <t>*Dry, cold food</t>
  </si>
  <si>
    <t>*Excessive exertion</t>
  </si>
  <si>
    <t>*Exposure to cold and wind</t>
  </si>
  <si>
    <t>*Eating after long intervals</t>
  </si>
  <si>
    <t>*Snehana (Internal oleation)</t>
  </si>
  <si>
    <t>Ghrita pana with Vatahara ghee (e.g., Mahatikta Ghrita)</t>
  </si>
  <si>
    <t>*Basti Chikitsa – Main line of treatment</t>
  </si>
  <si>
    <t>*Because of Vata dominance:</t>
  </si>
  <si>
    <t>*Anuvasana Basti: with Dashamoola Taila, Eranda Taila</t>
  </si>
  <si>
    <t>*Niruha Basti: with Dashamoola *Kvatha + Madhu + Sneha + *Kalka (e.g., Yapanabasti)</t>
  </si>
  <si>
    <t>*Shamana Aushadhi</t>
  </si>
  <si>
    <t>*Sutashekhara Rasa</t>
  </si>
  <si>
    <t>*Kamadudha Rasa (if associated with pitta)</t>
  </si>
  <si>
    <t>*Dhanvantara Ghrita</t>
  </si>
  <si>
    <t>*Charaka Samhita Chikitsa Sthana – 28</t>
  </si>
  <si>
    <t>*Ashtanga Hridaya Chikitsa Sthana – 8</t>
  </si>
  <si>
    <t>08/08/2025, 18:45 - +91 95446 87331: 🔺CASE STUDY NO : 177</t>
  </si>
  <si>
    <t>🔺SMRITHI BHRAMSHAM ( MEMORY LOSS</t>
  </si>
  <si>
    <t>(Causative Factors)</t>
  </si>
  <si>
    <t>*Charaka Samhita, Chikitsa Sthana 10/57-59</t>
  </si>
  <si>
    <t>*Ashtanga Hridaya, Nidana Sthana 6/42-44</t>
  </si>
  <si>
    <t>*Common Hetus:</t>
  </si>
  <si>
    <t>*Manasika: Chinta (excess worry), Shoka (grief), Bhaya (fear), Krodha (anger).</t>
  </si>
  <si>
    <t>*Sharirika: Vegavidharana (suppression of natural urges), Ati Vyayama (excess exertion), Ratri Jagaran (night vigil), Apatarpana (undernourishment).</t>
  </si>
  <si>
    <t>*Agnimandya → Ama formation → obstruction of Mano Vaha Srotas.</t>
  </si>
  <si>
    <t>*Excessive indulgence in Rajas &amp; Tamas provoking foods and activities.</t>
  </si>
  <si>
    <t>*Abhighata (head injury).</t>
  </si>
  <si>
    <t>*Vata aggravating factors (Ruksha, Laghu, Sheeta Ahara).</t>
  </si>
  <si>
    <t>References: Charaka Viman Sthana 6/6, Ashtanga Hridaya Sutra Sthana 1/27</t>
  </si>
  <si>
    <t>*Manoratha asamarthata (inability to concentrate on desired tasks)</t>
  </si>
  <si>
    <t>*Avyakta vāk (slurred / unclear speech)</t>
  </si>
  <si>
    <t>*Alpasmriti (mild forgetfulness)</t>
  </si>
  <si>
    <t>*Manas vyatha (mental restlessness)</t>
  </si>
  <si>
    <t>*Vihwala buddhi (confused intellect)</t>
  </si>
  <si>
    <t>References: Charaka Chikitsa 10/57-60</t>
  </si>
  <si>
    <t>*Smriti hāni – partial or total loss of memory</t>
  </si>
  <si>
    <t>*Buddhi vibhrama – distortion of reasoning</t>
  </si>
  <si>
    <t>*Pratibodha hāni – delayed or absent recognition</t>
  </si>
  <si>
    <t>*Asambaddha vākya – incoherent speech</t>
  </si>
  <si>
    <t>*Jnana apratibodha – inability to recall past knowledge</t>
  </si>
  <si>
    <t>*Association with other manasika lakshanas like moha, avasada.</t>
  </si>
  <si>
    <t>*Built &amp; Nourishment: May be normal or reduced, depending on nutritional status and comorbidities.</t>
  </si>
  <si>
    <t>*Pulse: Normal or irregular (if cardiovascular involvement present)</t>
  </si>
  <si>
    <t>*BP: May be normal or altered</t>
  </si>
  <si>
    <t>*Temperature: Usually normal</t>
  </si>
  <si>
    <t>*Respiratory Rate: Normal</t>
  </si>
  <si>
    <t>*General Appearance: May appear confused, inattentive, or disoriented.</t>
  </si>
  <si>
    <t>A. Central Nervous System (CNS)</t>
  </si>
  <si>
    <t>*Mental status:</t>
  </si>
  <si>
    <t>*Impaired memory recall (short-term &amp; long-term)</t>
  </si>
  <si>
    <t>*Disorientation to time, place, or person</t>
  </si>
  <si>
    <t>*Poor attention span &amp; concentration</t>
  </si>
  <si>
    <t>*Higher mental functions:</t>
  </si>
  <si>
    <t>*Cognitive decline</t>
  </si>
  <si>
    <t>*Impaired judgment &amp; reasoning</t>
  </si>
  <si>
    <t>*Speech: Slow, hesitant, or incoherent in severe cases</t>
  </si>
  <si>
    <t>*Reflexes: Usually normal, unless associated with neurological disorder</t>
  </si>
  <si>
    <t>*Cranial nerves: Normal, except if secondary to stroke, tumor, or neurodegeneration</t>
  </si>
  <si>
    <t>B. Other Systems</t>
  </si>
  <si>
    <t>Cardiovascular, Respiratory, Abdomen: Usually normal unless underlying systemic disease is present.</t>
  </si>
  <si>
    <t>(To rule out reversible causes of memory impairment)</t>
  </si>
  <si>
    <t>*Blood Tests:</t>
  </si>
  <si>
    <t>*CBC – to rule out anemia &amp; infections</t>
  </si>
  <si>
    <t>*Blood glucose (FBS, PPBS) – to exclude diabetes-related cognitive decline</t>
  </si>
  <si>
    <t>*Thyroid profile – to detect hypothyroidism</t>
  </si>
  <si>
    <t>*Vitamin B12 &amp; Folate levels – for nutritional deficiency assessment</t>
  </si>
  <si>
    <t>*Serum electrolytes – Na⁺, K⁺, Ca²⁺</t>
  </si>
  <si>
    <t>*Liver function test (LFT) &amp; Renal function test (RFT)</t>
  </si>
  <si>
    <t>*Other Tests:</t>
  </si>
  <si>
    <t>*VDRL – for syphilis</t>
  </si>
  <si>
    <t>*HIV screening (if suspected)</t>
  </si>
  <si>
    <t>*Neuroimaging:</t>
  </si>
  <si>
    <t>*MRI brain – to detect structural brain lesions, stroke, tumors, or atrophy</t>
  </si>
  <si>
    <t>*CT scan – if MRI is not available</t>
  </si>
  <si>
    <t>*Neuropsychological Assessment: Mini-Mental State Examination (MMSE), Montreal Cognitive Assessment (MoCA)</t>
  </si>
  <si>
    <t>08/08/2025, 18:46 - +91 95446 87331: 🔺CASE STUDY NO : 177</t>
  </si>
  <si>
    <t>🔺SMRITHI BHRAMSHAM ( MEMORY LOSS)</t>
  </si>
  <si>
    <t>🔺 DIFFERENTIAL DIAGNOSIS (Modern Terms Only)</t>
  </si>
  <si>
    <t>*Alzheimer’s disease</t>
  </si>
  <si>
    <t>*Vascular dementia</t>
  </si>
  <si>
    <t>*Frontotemporal dementia</t>
  </si>
  <si>
    <t>*Lewy body dementia</t>
  </si>
  <si>
    <t>*Mild cognitive impairment (MCI)</t>
  </si>
  <si>
    <t>*Post-stroke cognitive impairment</t>
  </si>
  <si>
    <t>*Traumatic brain injury (TBI) related amnesia</t>
  </si>
  <si>
    <t>*Wernicke–Korsakoff syndrome (thiamine deficiency)</t>
  </si>
  <si>
    <t>*Depression-related pseudo-dementia</t>
  </si>
  <si>
    <t>*Step-wise:</t>
  </si>
  <si>
    <t>*Nidana sevana → Vata + Rajas + Tamas prakopa.</t>
  </si>
  <si>
    <t>*. Mano vaha srotas dusti by:</t>
  </si>
  <si>
    <t>*Obstruction by Kapha/Ama (margavarodha)</t>
  </si>
  <si>
    <t>*Dhatu kshaya (Majja, Ojas)</t>
  </si>
  <si>
    <t>* Vata deranges Dhi (intellect), Dhriti (retention), and Smriti (memory).</t>
  </si>
  <si>
    <t>*Result: inability to retrieve stored mental impressions.</t>
  </si>
  <si>
    <t>*Srotas involved:</t>
  </si>
  <si>
    <t>*Mano Vaha Srotas (Moola – Hridaya &amp; Dasha Dhamani)</t>
  </si>
  <si>
    <t>*Majja Vaha Srotas</t>
  </si>
  <si>
    <t>🔺 SAMANYA CHIKITSA (General Management)</t>
  </si>
  <si>
    <t>*References: Charaka Chikitsa Sthana 10, 1/58-62</t>
  </si>
  <si>
    <t>*Nidana parivarjana (removal of cause)</t>
  </si>
  <si>
    <t>*Vata-pacifying measures (Snehana, Swedana, Basti)</t>
  </si>
  <si>
    <t>*Medhya Rasayana (Brahmi, Mandukaparni, Shankhapushpi, Yashtimadhu)</t>
  </si>
  <si>
    <t>*Brimhana ahara (nutritive diet – ksheera, ghruta, mudga, godhuma)</t>
  </si>
  <si>
    <t>*Satvavajaya chikitsa (psychotherapy) – Manonigraha, positive counsel, mantra japa</t>
  </si>
  <si>
    <t>*Srotoshodhana for Mano vaha srotas.</t>
  </si>
  <si>
    <t>(Palliative/Beneficial Measures)</t>
  </si>
  <si>
    <t>*Medhya ghruta (Brahmi ghruta, Saraswata ghruta)</t>
  </si>
  <si>
    <t>*Abhyanga with Mahanarayana taila, Ksheerabala taila</t>
  </si>
  <si>
    <t>*Shirodhara (ksheera, taila, takra)</t>
  </si>
  <si>
    <t>*Nasya with Anu taila / Shadbindu taila</t>
  </si>
  <si>
    <t>*Japa, dhyana, swadhyaya (mental stabilisation)</t>
  </si>
  <si>
    <t>*Ati ruksha, sheeta, laghu, vishama ahara</t>
  </si>
  <si>
    <t>*Ativyayama, ratri jagarana, chinta</t>
  </si>
  <si>
    <t>*Excess use of electronics / over stimulation of senses</t>
  </si>
  <si>
    <t>*Vata aggravating dry fasting or irregular food habits</t>
  </si>
  <si>
    <t>(Specific Treatment)</t>
  </si>
  <si>
    <t>*References: Charaka Chikitsa 10, Ashtanga Hridaya Chikitsa 7</t>
  </si>
  <si>
    <t>a) Snehana &amp; Swedana</t>
  </si>
  <si>
    <t>*Abhyanga, Shiro abhyanga, Shiro pichu</t>
  </si>
  <si>
    <t>*Mridu swedana for Vata shamana</t>
  </si>
  <si>
    <t>b) Panchakarma</t>
  </si>
  <si>
    <t>*Basti – Musta, Bala, Ashwagandha, Ksheera basti</t>
  </si>
  <si>
    <t>*Nasya – Medhya dravyas siddha taila / ghruta</t>
  </si>
  <si>
    <t>*Shirodhara/Shirovasti – Ksheera bala taila, Brahmi taila</t>
  </si>
  <si>
    <t>c) Medhya Rasayana</t>
  </si>
  <si>
    <t>*Yashtimadhu (Glycyrrhiza glabra)</t>
  </si>
  <si>
    <t>*Suvarna prashan (gold preparations in small doses)</t>
  </si>
  <si>
    <t>d) Ahara</t>
  </si>
  <si>
    <t>*Ksheera, ghruta, mudga, godhuma, draksha, badam, dates</t>
  </si>
  <si>
    <t>*Avoid rajasic &amp; tamasic ahara</t>
  </si>
  <si>
    <t>e) Achara Rasayana</t>
  </si>
  <si>
    <t>*Satya, ahimsa, indriya nigraha, swadhyaya, mantra japa</t>
  </si>
  <si>
    <t>*Avoid excessive sensory indulgence</t>
  </si>
  <si>
    <t>08/08/2025, 20:45 - +91 95446 87331: 🔺CASE STUDY NO :178</t>
  </si>
  <si>
    <t>🔺URAKSHATAM ( CHEST INJURY)</t>
  </si>
  <si>
    <t>*From Suśruta Saṃhitā, Nidāna Sthāna 6 (Vrana Nidāna) and Marmabhighata:</t>
  </si>
  <si>
    <t>*Bāhya Abhighāta – External trauma (blunt or penetrating injury) to chest</t>
  </si>
  <si>
    <t>*Śastra Kṣhata – Weapon injury</t>
  </si>
  <si>
    <t>*Yantra / Danta Daṃśa – Accident, bite injury</t>
  </si>
  <si>
    <t>*Gada / Musala Āghāta – Strike from heavy objects</t>
  </si>
  <si>
    <t>*Vega-saṃrodha / Ati-vega Utkṣhepa – Excessive strain causing injury to internal structures</t>
  </si>
  <si>
    <t xml:space="preserve">🔺 PŪRVARŪPAM </t>
  </si>
  <si>
    <t>*(From general vrana purvarūpa &amp; marma abhighāta description)</t>
  </si>
  <si>
    <t>*Śūla (Pain) in chest region</t>
  </si>
  <si>
    <t>*Stambha (Stiffness) of upper trunk</t>
  </si>
  <si>
    <t>*Sphurana (Throbbing sensation)</t>
  </si>
  <si>
    <t>*A slight feeling of breathlessness (Śvāsa kṛcchratā)</t>
  </si>
  <si>
    <t>*Warmth &amp; tenderness locally</t>
  </si>
  <si>
    <t>🔺LAKSANAM  (Signs &amp; Symptoms)</t>
  </si>
  <si>
    <t>*From Suśruta Saṃhitā, Cikitsā Sthāna, Vrana &amp; Marmabhighata:</t>
  </si>
  <si>
    <t>*Tīkṣhṇa / Tivra Śūla – Severe pain in chest</t>
  </si>
  <si>
    <t>*Raktasrāva – Bleeding from wound site or internally (hemoptysis possible)</t>
  </si>
  <si>
    <t>*Śvāsa-kṛcchrata – Difficulty in breathing</t>
  </si>
  <si>
    <t>*Kāsa – Cough, sometimes blood-stained sputum</t>
  </si>
  <si>
    <t>*Sopha – Swelling in affected region</t>
  </si>
  <si>
    <t>*Daurbalya – Weakness and fatigue</t>
  </si>
  <si>
    <t>*General appearance – distress, pallor, cyanosis, respiratory difficulty</t>
  </si>
  <si>
    <t>*Pulse – tachycardia (possible hypovolemia or shock)</t>
  </si>
  <si>
    <t>*Blood pressure – hypotension in severe cases</t>
  </si>
  <si>
    <t>*Respiratory rate – tachypnea or bradypnea depending on severity</t>
  </si>
  <si>
    <t>*Temperature – normal or low (shock)</t>
  </si>
  <si>
    <t>*Level of consciousness – alertness, confusion, or unconsciousness</t>
  </si>
  <si>
    <t>*Skin – pallor, diaphoresis, cold clammy extremities</t>
  </si>
  <si>
    <t>*Posture – splinting of chest, reluctance to move</t>
  </si>
  <si>
    <t>*Inspection of chest – swelling, deformity, bruising, open wounds, asymmetry of movement</t>
  </si>
  <si>
    <t>*Respiratory System</t>
  </si>
  <si>
    <t>*Inspection: unequal chest movement, flail segment, visible wound</t>
  </si>
  <si>
    <t>*Palpation: tenderness, crepitus (subcutaneous emphysema), rib step deformity</t>
  </si>
  <si>
    <t>*Percussion: dullness (hemothorax) or hyperresonance (pneumothorax)</t>
  </si>
  <si>
    <t>*Auscultation: diminished/absent breath sounds, crackles, wheeze</t>
  </si>
  <si>
    <t>*Cardiovascular System</t>
  </si>
  <si>
    <t>*Heart sounds: muffled (pericardial tamponade)</t>
  </si>
  <si>
    <t>*Jugular venous distension (tension pneumothorax, cardiac tamponade)</t>
  </si>
  <si>
    <t>*Signs of shock</t>
  </si>
  <si>
    <t>*Abdomen</t>
  </si>
  <si>
    <t>*Check for associated injuries (diaphragmatic rupture, organ injury)</t>
  </si>
  <si>
    <t>*CBC – anemia, leukocytosis</t>
  </si>
  <si>
    <t>*Blood grouping &amp; cross-matching – if transfusion required</t>
  </si>
  <si>
    <t>*ABG (Arterial Blood Gas) – hypoxia, acidosis</t>
  </si>
  <si>
    <t>*Chest X-ray – rib fracture, lung collapse, hemothorax, pneumothorax</t>
  </si>
  <si>
    <t>*CT scan (Thorax) – detailed injury mapping</t>
  </si>
  <si>
    <t>*ECG – arrhythmia, myocardial injury</t>
  </si>
  <si>
    <t>*Ultrasound / FAST – pericardial or pleural fluid</t>
  </si>
  <si>
    <t>*Serum electrolytes – in severe trauma</t>
  </si>
  <si>
    <t>*Coagulation profile – before surgery if indicated</t>
  </si>
  <si>
    <t>*Rib fracture</t>
  </si>
  <si>
    <t>*Sternum fracture</t>
  </si>
  <si>
    <t>*Pneumothorax</t>
  </si>
  <si>
    <t>*Hemothorax</t>
  </si>
  <si>
    <t>*Pulmonary contusion</t>
  </si>
  <si>
    <t>*Cardiac tamponade</t>
  </si>
  <si>
    <t>*Myocardial contusion</t>
  </si>
  <si>
    <t>*Flail chest</t>
  </si>
  <si>
    <t>*Diaphragmatic rupture</t>
  </si>
  <si>
    <t>*Massive hemoptysis (secondary to lung laceration)</t>
  </si>
  <si>
    <t>1. Bāhya Abhighāta → Marmabhighāta (Ura region includes vital marmas like Hridaya marma)</t>
  </si>
  <si>
    <t>2. Dhātu Kṣhata – Raktadhātu, Mamsa Dhātu primarily affected → Vāta aggravation due to kṣhata</t>
  </si>
  <si>
    <t>3. Vāta Prakopa → produces intense pain, dryness, and impaired function of prāṇa vaha srotas</t>
  </si>
  <si>
    <t>4. Pitta association → Inflammation, heat,bleeding</t>
  </si>
  <si>
    <t>5. 5. Kapha association (later stage) → Swelling, stiffness, sluggish healing</t>
  </si>
  <si>
    <t>🔺SAMANYA CHIKITSA  (General Management Principles)</t>
  </si>
  <si>
    <t>*From Suśruta &amp; Aṣṭāṅga Hṛdaya:</t>
  </si>
  <si>
    <t>*Śodhana in contaminated wounds (Vrana Śodhana)</t>
  </si>
  <si>
    <t>*Śamana for pain, swelling, inflammation</t>
  </si>
  <si>
    <t>*Ropana for healing of kṣhata</t>
  </si>
  <si>
    <t>*Marmarakṣha – Protection of vital points</t>
  </si>
  <si>
    <t>*Vāta-pitta śamana measures</t>
  </si>
  <si>
    <t xml:space="preserve"> (Relieving Factors)</t>
  </si>
  <si>
    <t>*Application of Sneha (Taila, Ghṛta) over wound margins</t>
  </si>
  <si>
    <t>*Warm fomentation (Uṣhṇa Sveda) after initial swelling subsides</t>
  </si>
  <si>
    <t>*Gentle binding (Bandhana) to protect injury</t>
  </si>
  <si>
    <t>*Intake of madhura rasa &amp; snigdha ahara to promote healing</t>
  </si>
  <si>
    <t>*Excessive movement of chest and arms</t>
  </si>
  <si>
    <t>*Exposure to cold &amp; dry air (increases Vāta)</t>
  </si>
  <si>
    <t>*Consumption of dry, katu, tikta, kashaya ahara</t>
  </si>
  <si>
    <t>*Coughing forcefully, straining voice, or heavy lifting</t>
  </si>
  <si>
    <t>🔺 VIŚEṢA CHIKITSĀ (Specific Management)</t>
  </si>
  <si>
    <t>*From Suśruta Saṃhitā – Chikitsā Sthāna (Vrana Chikitsā &amp; Marmabhighata):</t>
  </si>
  <si>
    <t>* For Fresh Injury (Ābhighāta Janya Vrana)</t>
  </si>
  <si>
    <t>*Śodhana – Irrigation with Pañcavalkala kaṣhāya or Triphalā kaṣhāya</t>
  </si>
  <si>
    <t>*Sthambhana (for bleeding) – Use of Lodhra, Yashtimadhu, Raktasthāpaka dravyas</t>
  </si>
  <si>
    <t>*Bandhana – Proper bandaging to immobilize chest area</t>
  </si>
  <si>
    <t>*For Pain &amp; Vāta Pacification</t>
  </si>
  <si>
    <t>*Abhyanga with Mahanārāyaṇa taila or Sahachara taila around wound site (not directly on fresh wound)</t>
  </si>
  <si>
    <t>*Internal use of Ghṛta preparations like Mahākalyānaka Ghṛta (if no infection present)</t>
  </si>
  <si>
    <t>*For Healing Stage</t>
  </si>
  <si>
    <t>*Jatyādi taila / Ropana taila application over wound</t>
  </si>
  <si>
    <t>*Rasāyana for tissue regeneration – Aśvagandhā, Guduchi, Shatavari</t>
  </si>
  <si>
    <t>*Internal Medicines (examples from classical formulations)</t>
  </si>
  <si>
    <t>*Śodhana – Triphala kaṣhāya, Nimba patra kaṣhāya</t>
  </si>
  <si>
    <t>*Śamana – Guggulu preparations (Yogaraja Guggulu)</t>
  </si>
  <si>
    <t>*Ropana – Chyavanaprasha, Pippalyādi ghṛta for prāṇa vaha srotas support</t>
  </si>
  <si>
    <t>*Suśruta Saṃhitā – Nidāna Sthāna 6, Chikitsā Sthāna 2, Sharīra Sthāna 6 (Marmavibhāga)</t>
  </si>
  <si>
    <t>*Aṣṭāṅga Hṛdaya – Uttara Sthāna 25 (Vrana Chikitsā)</t>
  </si>
  <si>
    <t>*Charaka Saṃhitā – Chikitsā Sthāna 25 (Vrana Chikitsā principles)</t>
  </si>
  <si>
    <t>09/08/2025, 19:12 - +91 95446 87331: 🔺CASE STUDY NO :179</t>
  </si>
  <si>
    <t>🔺VISHADAM</t>
  </si>
  <si>
    <t>*Classical References: Charaka Sūtrasthāna 1/58, 1/136; Aṣṭāṅga Hṛdaya Sūtrasthāna 4.</t>
  </si>
  <si>
    <t>*Manasika hetu (psychological factors):</t>
  </si>
  <si>
    <t>*Asātmya indriyārtha saṁyoga (unwholesome contact with sense objects)</t>
  </si>
  <si>
    <t>*Prajñāparādha (intellectual blasphemy — knowingly doing Wrong)</t>
  </si>
  <si>
    <t>*Bhaya (fear), Śoka (grief), Krodha (anger) in excess</t>
  </si>
  <si>
    <t>*Śārīrika hetu (physical factors):</t>
  </si>
  <si>
    <t>*Doṣa aggravation, mainly Vāta and Kapha (especially Tamas and Rajas doṣa in Manas)</t>
  </si>
  <si>
    <t>*Chronic diseases causing debility</t>
  </si>
  <si>
    <t>*Āhāraja hetu:</t>
  </si>
  <si>
    <t>*Guru, snigdha, ati-madhura, ati-śīta āhāra in excess</t>
  </si>
  <si>
    <t>*Irregular diet, ahita āhāra</t>
  </si>
  <si>
    <t>*Ācāraja hetu:</t>
  </si>
  <si>
    <t>*Atyaśana (overeating), *divāsvapna (day sleep), *avyāyāma (lack of exercise)</t>
  </si>
  <si>
    <t>*Isolation, lack of satsaṅga</t>
  </si>
  <si>
    <t>🔺PURVAROOPAM  (Premonitory Symptoms)</t>
  </si>
  <si>
    <t>Classical Reference: Based on general manasika vyādhi description — C.S. Nidānasthāna 7.</t>
  </si>
  <si>
    <t>*Ālasya (laziness, reluctance in work)</t>
  </si>
  <si>
    <t>*Manaḥ kṣobha (mental instability)</t>
  </si>
  <si>
    <t>*Śabda, rūpa, rasa asakti hāni (loss of interest in sensory pleasures)</t>
  </si>
  <si>
    <t>*Anidra or excessive nidrā</t>
  </si>
  <si>
    <t>*Lack of enthusiasm (utsāha hāni)</t>
  </si>
  <si>
    <t>*Mind dwelling on negative events (smṛti bhramśa tendencies starting)</t>
  </si>
  <si>
    <t>Reference: Charaka &amp; Suśruta descriptions of Manasika Rogas.</t>
  </si>
  <si>
    <t>*Avyavasāya (indecisiveness)</t>
  </si>
  <si>
    <t>*Chittānavasthitatva (unstable mind)</t>
  </si>
  <si>
    <t>*Ati-śoka (excessive sadness)</t>
  </si>
  <si>
    <t>*Utsāha-hāni (loss of motivation)</t>
  </si>
  <si>
    <t>*Ālasya, Tandra (fatigue, drowsiness)</t>
  </si>
  <si>
    <t>*Asvādana (loss of taste/pleasure)</t>
  </si>
  <si>
    <t>*Asambaddha bhāṣa (disconnected speech in severe cases)</t>
  </si>
  <si>
    <t>*Nidrā vaishamya (disturbed sleep — insomnia or hypersomnia)</t>
  </si>
  <si>
    <t>*Appearance – Sad or withdrawn facial expression, poor eye contact</t>
  </si>
  <si>
    <t>*Build &amp; Nutrition – May be normal or decreased depending on chronicity</t>
  </si>
  <si>
    <t>*Posture – Slouched or lethargic posture</t>
  </si>
  <si>
    <t>*Speech – Low tone, slow, sometimes monosyllabic</t>
  </si>
  <si>
    <t>-Vital signs – Usually normal; sometimes mild tachycardia or low BP due to stress/anxiety</t>
  </si>
  <si>
    <t>*Mood – Subjectively low mood, hopelessness, loss of interest</t>
  </si>
  <si>
    <t>*Central Nervous System (CNS) – *Mental status examination (MSE):</t>
  </si>
  <si>
    <t>*Orientation – usually intact</t>
  </si>
  <si>
    <t>*Memory – may show poor recent memory and concentration</t>
  </si>
  <si>
    <t>*Thought content – pessimism, guilt, suicidal ideation in severe cases</t>
  </si>
  <si>
    <t>*Psychomotor activity – retardation or agitation</t>
  </si>
  <si>
    <t>*Other Systems – Generally no primary organic signs unless comorbid conditions exist</t>
  </si>
  <si>
    <t>*(Done mainly to rule out secondary causes of depressive symptoms)</t>
  </si>
  <si>
    <t>1. Complete Blood Count (CBC) – To exclude anemia or infection</t>
  </si>
  <si>
    <t>2. Thyroid Function Test (T3, T4, TSH) – Hypothyroidism can mimic depression</t>
  </si>
  <si>
    <t>3. Blood Sugar (FBS, PPBS, HbA1c) – To rule out diabetes-related fatigue</t>
  </si>
  <si>
    <t>4. Vitamin B12 &amp; Vitamin D levels – Deficiency can contribute to low mood</t>
  </si>
  <si>
    <t>5. Renal &amp; Liver Function Tests – To exclude metabolic causes</t>
  </si>
  <si>
    <t>6. Electrolytes (Na, K, Ca) – Electrolyte imbalance can cause neuropsychiatric symptoms</t>
  </si>
  <si>
    <t>09/08/2025, 19:13 - +91 95446 87331: 🔺CASE STUDY NO :179</t>
  </si>
  <si>
    <t>1. Major Depressive Disorder (MDD)</t>
  </si>
  <si>
    <t>2. Persistent Depressive Disorder (Dysthymia)</t>
  </si>
  <si>
    <t>3. Adjustment Disorder with Depressed Mood</t>
  </si>
  <si>
    <t xml:space="preserve">4. Bipolar Disorder – Depressive Episode </t>
  </si>
  <si>
    <t>5. Seasonal Affective Disorder (SAD)</t>
  </si>
  <si>
    <t>6. Depression secondary to hypothyroidism</t>
  </si>
  <si>
    <t>7. Depression secondary to chronic medical illness</t>
  </si>
  <si>
    <t>8. Substance-induced Depressive Disorder</t>
  </si>
  <si>
    <t>References: Manasika Vyādhi Samprāpti – C.S. Sūtrasthāna 1/58, Nidānasthāna 7.</t>
  </si>
  <si>
    <t>1. Nidāna sevana →</t>
  </si>
  <si>
    <t>2. Mano doṣa vitiation: Rajas (agitation) and Tamas (inertia) get vitiated.</t>
  </si>
  <si>
    <t>3. Śarīra doṣa involvement: Vāta (esp. prāṇa vāyu) &amp; Kapha aggravation.</t>
  </si>
  <si>
    <t>4. Hṛdaya (seat of manas and prāṇa) and buddhi get covered by vitiated rajas/tamas → leads to avyakta jñāna (unclear thinking).</t>
  </si>
  <si>
    <t>5. Rasavaha srotas and manovaha srotas get avaruddha (blocked).</t>
  </si>
  <si>
    <t>6. Produces Viṣāda — persistent sadness, lack of initiative, depressive state.</t>
  </si>
  <si>
    <t>*References: C.S. Sūtrasthāna 1, C.S. Cikitsāsthāna 9 (Manasika vyādhi chikitsā), A.H. Uttarasthāna 6.</t>
  </si>
  <si>
    <t>*Doṣa-prashamana: Vāta-Kapha balancing</t>
  </si>
  <si>
    <t>*Manasika shuddhi:</t>
  </si>
  <si>
    <t>*Sattvavajaya chikitsā (Psychotherapy in Ayurveda)</t>
  </si>
  <si>
    <t>*Manonigraha (control of mind)</t>
  </si>
  <si>
    <t>*Jñāna (knowledge), Vijnāna (right understanding), Dhairya (courage), Smṛti (memory), Samādhi (meditation)</t>
  </si>
  <si>
    <t>*Positive association, spiritual counseling</t>
  </si>
  <si>
    <t>*Rasāyana therapy: Medhya Rasāyana (Brahmī, Śaṅkhuṣpī, Maṇḍūkaparṇī, Yaṣṭimadhu)</t>
  </si>
  <si>
    <t>*Vihāra: Vyāyāma, satsaṅga, exposure to sunlight, pleasant music, travel to natural places</t>
  </si>
  <si>
    <t xml:space="preserve">🔺UPASAYA </t>
  </si>
  <si>
    <t>*Sattvika ahara — light, fresh, wholesome food</t>
  </si>
  <si>
    <t>*Snehana &amp; Abhyanga with Medhya ghṛta / taila (Brahmī taila, Kalyānaka ghṛta)</t>
  </si>
  <si>
    <t>*Satsanga, śravaṇa of dharma-kathā</t>
  </si>
  <si>
    <t>*Music, nature, prayer, meditation</t>
  </si>
  <si>
    <t>*Adequate nidrā (7–8 hrs)</t>
  </si>
  <si>
    <t>🔺ANUPASAYA (Aggravating Factors)</t>
  </si>
  <si>
    <t>*Isolation, dark environment</t>
  </si>
  <si>
    <t>*Guru, ati-snigdha āhāra in excess</t>
  </si>
  <si>
    <t>*Divāsvapna (day sleep) in excess</t>
  </si>
  <si>
    <t>*Excessive screen time, negative news</t>
  </si>
  <si>
    <t>*Rūkṣa, ati-kaṭu, ati-tikṣṇa āhāra (increases vāta)</t>
  </si>
  <si>
    <t>🔺 VISESH CHIKITSA (Specific Management)</t>
  </si>
  <si>
    <t>*Brahmī Ghṛta — C.S. Cikitsāsthāna 10/25-27</t>
  </si>
  <si>
    <t>*Kalyānaka Ghṛta — A.H. Uttarasthāna 6/29</t>
  </si>
  <si>
    <t>*Mahākalyānaka Ghṛta — Suśruta Uttara 27</t>
  </si>
  <si>
    <t>*Formulations:</t>
  </si>
  <si>
    <t>*Ghṛta preparations: Brahmī ghṛta, Kalyānaka ghṛta, Mahākalyānaka ghṛta, Panchagavya ghṛta</t>
  </si>
  <si>
    <t>*Medhya Rasāyana: Brahmī, Śaṅkhuṣpī, Maṇḍūkaparṇī, Yaṣṭimadhu</t>
  </si>
  <si>
    <t>*Nasya: Anu taila, Brahmī taila</t>
  </si>
  <si>
    <t>*Śirodhara: With kṣīra or taila to calm mind</t>
  </si>
  <si>
    <t>*Virechana: Mild purgation to clear manovaha srotas</t>
  </si>
  <si>
    <t>*Yoga &amp; Prāṇāyāma: Anuloma-viloma, Bhrāmarī, Meditation</t>
  </si>
  <si>
    <t>09/08/2025, 19:44 - +91 95446 87331: 🔺CASE STUDY NO : 180</t>
  </si>
  <si>
    <t>🔺PAKSHMA KSHATANAM ( FALLING OF EYELASHES)</t>
  </si>
  <si>
    <t>🔺NIDANAM (Etiology / Causes)</t>
  </si>
  <si>
    <t>*From Sushruta Samhita Uttara Tantra (Uttara Sthāna 13/13–15) &amp; Aṣṭāṅga Hṛdaya Uttara Tantra (13/20):</t>
  </si>
  <si>
    <t>*Bāhya abhighāta – External trauma to the eyelids/eyelashes (dust, stick, stone, nail, insect, etc.)</t>
  </si>
  <si>
    <t>*Āgantuka hetu – Foreign body entering eye.</t>
  </si>
  <si>
    <t>*Atikṣhālana / Atimardana – Excessive rubbing or cleaning of eyes.</t>
  </si>
  <si>
    <t>*Rūkṣha vāta vardhaka ahāra vihāra – Activities increasing Vāta leading to dryness and brittleness of eyelashes.</t>
  </si>
  <si>
    <t>*Netra vyāpada paratantra – Secondary to other eye diseases like Krimi, Vartmaroga, Abhishyanda.</t>
  </si>
  <si>
    <t>(Sushruta Uttara Tantra 13/14):</t>
  </si>
  <si>
    <t>*Kṣhuda kandu – Mild itching in eyelid margins.</t>
  </si>
  <si>
    <t>*Sūkṣhma vedanā – Subtle pricking pain.</t>
  </si>
  <si>
    <t>*Laghu toda – Slight irritation during blinking.</t>
  </si>
  <si>
    <t>*Śopha – Localised swelling in the lid margin.</t>
  </si>
  <si>
    <t>*Rūkṣhatā of eyelash base.</t>
  </si>
  <si>
    <t xml:space="preserve">🔺 LAKSHANAM </t>
  </si>
  <si>
    <t>*(Sushruta Uttara Tantra 13/14–15):</t>
  </si>
  <si>
    <t>*Pakshma cheda / patana – Breaking or falling of eyelashes.</t>
  </si>
  <si>
    <t>*Vedanā – Pain at eyelash root.</t>
  </si>
  <si>
    <t>*Daha – Burning sensation.</t>
  </si>
  <si>
    <t>*Rūkṣhatā – Dryness of eyelid margin.</t>
  </si>
  <si>
    <t>*Kṛṣhṇa rakta varṇa – Blackish-red discoloration.</t>
  </si>
  <si>
    <t>*Slight bleeding from lash root in severe injury.</t>
  </si>
  <si>
    <t>*General appearance – facial asymmetry (if nerve involvement), signs of inflammation, lid deformity</t>
  </si>
  <si>
    <t>*Vital signs – temperature, pulse, BP (to rule out systemic infection or associated disorders)</t>
  </si>
  <si>
    <t>*Nutritional status – signs of vitamin deficiency (especially Vitamin B, C, D, or biotin)</t>
  </si>
  <si>
    <t>*Skin/hair examination – look for alopecia or dermatological lesions</t>
  </si>
  <si>
    <t>*Eye hygiene status – discharge, crusting, foreign body sensation</t>
  </si>
  <si>
    <t>*Skin – dermatitis, leprosy, seborrheic dermatitis</t>
  </si>
  <si>
    <t>*ENT – chronic sinusitis, nasal obstruction (if associated)</t>
  </si>
  <si>
    <t>*Neurological – cranial nerve examination (facial nerve weakness can affect eyelid function)</t>
  </si>
  <si>
    <t>*Endocrine – thyroid gland palpation (hyper/hypothyroidism-related eyelash loss)</t>
  </si>
  <si>
    <t>*Lymph nodes – regional lymphadenopathy (chronic infection or neoplasm)</t>
  </si>
  <si>
    <t>*CBC – anemia, infection</t>
  </si>
  <si>
    <t>*ESR / CRP – inflammatory status</t>
  </si>
  <si>
    <t>*Blood sugar – diabetes screening (chronic infections risk)</t>
  </si>
  <si>
    <t>*Thyroid function test – hypo/hyperthyroidism</t>
  </si>
  <si>
    <t>*Skin scraping / lash sampling – Demodex folliculorum or fungal infection</t>
  </si>
  <si>
    <t>*Bacterial culture &amp; sensitivity – if purulent discharge present</t>
  </si>
  <si>
    <t>*Serology – autoimmune screen (lupus, Sjögren’s) if suspected</t>
  </si>
  <si>
    <t>*Nutritional profile – iron, zinc, vitamin B12, folate</t>
  </si>
  <si>
    <t>09/08/2025, 19:45 - +91 95446 87331: 🔺CASE STUDY NO : 180</t>
  </si>
  <si>
    <t>*Trichiasis – misdirected eyelashes rubbing cornea</t>
  </si>
  <si>
    <t>*Madarosis – loss of eyelashes (partial or complete)</t>
  </si>
  <si>
    <t>*Blepharitis – inflammation of eyelid margin</t>
  </si>
  <si>
    <t>*Distichiasis – extra row of eyelashes</t>
  </si>
  <si>
    <t>*Entropion – inward turning of eyelid</t>
  </si>
  <si>
    <t>*Alopecia areata – autoimmune hair loss including eyelashes</t>
  </si>
  <si>
    <t>*Chronic blepharoconjunctivitis – long-standing eyelid and conjunctival inflammation</t>
  </si>
  <si>
    <t>*Trachoma – chronic Chlamydia trachomatis infection causing lid scarring and trichiasis</t>
  </si>
  <si>
    <t>1. Nidāna sevana → Vāta prakopa (due to trauma, dryness, friction).</t>
  </si>
  <si>
    <t>2. Vāta + Rakta duṣhṭi at Vartma sandhi sthāna → Sira-kṣhata.</t>
  </si>
  <si>
    <t>3. Rūkṣha &amp; Chala guṇa of Vāta causes Pakshma chheda/patana.</t>
  </si>
  <si>
    <t>4. If infection (Pitta/Kapha involvement) → Daha, Śopha, Pus discharge.</t>
  </si>
  <si>
    <t>*References: Sushruta Uttara Tantra 13/16–18, Aṣṭāṅga Hṛdaya Uttara Tantra 13/21–24</t>
  </si>
  <si>
    <t>*Śīta upacāra in early inflammation (cold washing, soothing medicines).</t>
  </si>
  <si>
    <t>*Lepa with cooling &amp; healing dravyas (Prapauṇḍarīka, Śatadhauta ghṛita).</t>
  </si>
  <si>
    <t>*Akṣhipūta snehana – Mild oil application at eyelid margin (e.g. Goghṛita, Eranda taila processed with netra-hita drugs).</t>
  </si>
  <si>
    <t>*Parisheka – Cold herbal decoction wash (Triphala, Chandana, Usheera).</t>
  </si>
  <si>
    <t>*Avoid rubbing / exposure to dust &amp; wind.</t>
  </si>
  <si>
    <t>*Cold washing of eyes.</t>
  </si>
  <si>
    <t>*Gentle oil massage around eyes.</t>
  </si>
  <si>
    <t>*Use of medicated ghṛita drops.</t>
  </si>
  <si>
    <t>*Avoiding bright light &amp; heat.</t>
  </si>
  <si>
    <t>🔺 ANUPASHAYA (AGGRAVATING FACTORS)</t>
  </si>
  <si>
    <t>*Excess rubbing or touching.</t>
  </si>
  <si>
    <t>*Exposure to smoke, dust, hot air.</t>
  </si>
  <si>
    <t>*Spicy, hot, rukṣha food.</t>
  </si>
  <si>
    <t>*Sleeplessness &amp; excessive screen use (modern cause).</t>
  </si>
  <si>
    <t>🔺VISESHA CHIKITSA (Specific Treatment)</t>
  </si>
  <si>
    <t>*(Sushruta &amp; Vāgbhaṭa mention Pakshma Kṣhata under Vartma roga chikitsa)</t>
  </si>
  <si>
    <t>*If only mechanical injury:</t>
  </si>
  <si>
    <t>*Clean eyelid margin, remove debris gently.</t>
  </si>
  <si>
    <t>*Apply Śatadhauta ghṛita or Yashtimadhu ghṛita.</t>
  </si>
  <si>
    <t>*If inflammation present:</t>
  </si>
  <si>
    <t>*Parisheka with Triphala kwātha.</t>
  </si>
  <si>
    <t>*Lepa with Chandana + Usheera + Padmaka + Goghṛita.</t>
  </si>
  <si>
    <t>*If eyelash loss severe:</t>
  </si>
  <si>
    <t>*Rasāyana therapy for regrowth (Āmalaki rasāyana, Yashtimadhu).</t>
  </si>
  <si>
    <t>*Netra tarpana with Mahātriphalā ghṛita after acute stage subsides.</t>
  </si>
  <si>
    <t>*Sushruta Samhita Uttara Tantra 13/13–18</t>
  </si>
  <si>
    <t>*Aṣṭāṅga Hṛdaya Uttara Tantra 13/20–24</t>
  </si>
  <si>
    <t>*Bhāvaprakāśa Uttarakhanda Netra roga adhikāra</t>
  </si>
  <si>
    <t>09/08/2025, 22:08 - Dr sonu kailas k: Follow the BAMS UPDATES channel on WhatsApp: https://whatsapp.com/channel/0029Va94t5WFHWq8Gd5nh63W</t>
  </si>
  <si>
    <t>09/08/2025, 22:09 - +91 76829 84198 joined using a group link.</t>
  </si>
  <si>
    <t>09/08/2025, 22:09 - +91 89532 92563 joined using a group link.</t>
  </si>
  <si>
    <t>09/08/2025, 22:09 - +91 63748 45447 joined using a group link.</t>
  </si>
  <si>
    <t>09/08/2025, 22:09 - +91 88671 14714 joined using a group link.</t>
  </si>
  <si>
    <t>09/08/2025, 22:09 - +91 96648 17335 joined using a group link.</t>
  </si>
  <si>
    <t>09/08/2025, 22:09 - +91 88884 37663 joined using a group link.</t>
  </si>
  <si>
    <t>09/08/2025, 22:09 - +91 96569 27101 joined using a group link.</t>
  </si>
  <si>
    <t>10/08/2025, 18:00 - +91 95446 87331: 🔺CASE STUDY NO :181</t>
  </si>
  <si>
    <t>🔺PARAPLEGIA/ PANGU</t>
  </si>
  <si>
    <t>*(Vataprakopaka hetu)</t>
  </si>
  <si>
    <t>*Ati-vyāyāma (excessive physical exertion)</t>
  </si>
  <si>
    <t>*Ativyavāya (excessive sexual activity)</t>
  </si>
  <si>
    <t>*Ati-upavāsa (prolonged fasting)</t>
  </si>
  <si>
    <t>*Vegadhāraṇa (suppression of natural urges)</t>
  </si>
  <si>
    <t>*Sheeta-ambusevana (cold exposure, cold foods)</t>
  </si>
  <si>
    <t>*Rūkṣa, laghu, alpāhāra sevana (dry, light, scanty diet)</t>
  </si>
  <si>
    <t>*Abhighāta (trauma to joints or nerves)</t>
  </si>
  <si>
    <t>*Chronic dhātu kṣaya (tissue depletion)</t>
  </si>
  <si>
    <t>*Charaka Saṃhitā Chikitsā Sthāna 28/9–11</t>
  </si>
  <si>
    <t>*Śūnyatā (numbness) in legs</t>
  </si>
  <si>
    <t>*Manda-rujā (mild pain) in thighs/knees</t>
  </si>
  <si>
    <t>*Kampa (tremors) in lower limbs</t>
  </si>
  <si>
    <t>*Alasya (lassitude)</t>
  </si>
  <si>
    <t>*Laghu-gurutā (abnormal heaviness or lightness of limbs)</t>
  </si>
  <si>
    <t>*Ashtāṅga Hṛdaya Nidāna Sthāna 15/4–5</t>
  </si>
  <si>
    <t>*Gamanakṛcchratā (difficulty in walking)</t>
  </si>
  <si>
    <t>*Śūla (pain) in thighs, knees, calves</t>
  </si>
  <si>
    <t>*Saṅkocha (stiffness, contracture of limbs)</t>
  </si>
  <si>
    <t>*Bāhya-gati-hāni (loss of external movement power)</t>
  </si>
  <si>
    <t>*Śopha (mild swelling in some cases)</t>
  </si>
  <si>
    <t>*Muscle wasting in chronic stage</t>
  </si>
  <si>
    <t>📜 Charaka Chikitsā 28/56–57; Sushruta Nidāna 1/32</t>
  </si>
  <si>
    <t>*Weakness or inability to move affected limb(s)</t>
  </si>
  <si>
    <t>*Altered posture or support needed while walking/standing</t>
  </si>
  <si>
    <t>*Gait:</t>
  </si>
  <si>
    <t>*Limping, dragging limb, or inability to walk (depending on severity)</t>
  </si>
  <si>
    <t>*Facial expression:</t>
  </si>
  <si>
    <t>*May appear anxious, distressed, or apathetic</t>
  </si>
  <si>
    <t>*vital signs:</t>
  </si>
  <si>
    <t>*Temperature: Usually normal (may be raised if infection present)</t>
  </si>
  <si>
    <t>*Pulse: Normal or irregular (e.g., atrial fibrillation in stroke)</t>
  </si>
  <si>
    <t>*Blood pressure: May be elevated (common in stroke patients)</t>
  </si>
  <si>
    <t>*Respiratory rate: Usually normal unless associated respiratory muscle weakness</t>
  </si>
  <si>
    <t>*Nutritional status:</t>
  </si>
  <si>
    <t>*Chronic cases may show muscle wasting</t>
  </si>
  <si>
    <t>*Muscle power: Reduced or absent in affected limb(s)</t>
  </si>
  <si>
    <t>*Tone: Hypotonia (LMN lesion) or hypertonia/spasticity (UMN lesion)</t>
  </si>
  <si>
    <t>*Reflexes: Diminished (LMN) or exaggerated (UMN)</t>
  </si>
  <si>
    <t>*Sensation: May be normal, reduced, or absent</t>
  </si>
  <si>
    <t>*Cranial nerves: Involvement possible in central lesions</t>
  </si>
  <si>
    <t>*Coordination: Often impaired in CNS involvement</t>
  </si>
  <si>
    <t>*Musculoskeletal system:</t>
  </si>
  <si>
    <t>*Disuse atrophy in chronic cases</t>
  </si>
  <si>
    <t>*Joint stiffness from immobility</t>
  </si>
  <si>
    <t>*Other systems: Usually normal unless there’s systemic illness</t>
  </si>
  <si>
    <t xml:space="preserve"> 🔺LABORATORY &amp; IMAGING INVESTIGATIONS</t>
  </si>
  <si>
    <t>*Basic blood tests:</t>
  </si>
  <si>
    <t>*CBC – rule out infection/anemia</t>
  </si>
  <si>
    <t>*ESR / CRP – inflammation markers</t>
  </si>
  <si>
    <t>*Blood sugar – detect diabetic neuropathy</t>
  </si>
  <si>
    <t>*Serum electrolytes – detect imbalances (e.g., hypokalemia)</t>
  </si>
  <si>
    <t>*Neurological diagnostics:</t>
  </si>
  <si>
    <t>*MRI/CT brain &amp; spine – detect stroke, lesions, or compression</t>
  </si>
  <si>
    <t>*Nerve conduction studies – peripheral nerve involvement</t>
  </si>
  <si>
    <t>*Electromyography (EMG) – muscle/nerve function</t>
  </si>
  <si>
    <t>*Other relevant tests:</t>
  </si>
  <si>
    <t>*Lipid profile – stroke risk assessment</t>
  </si>
  <si>
    <t>*ECG/Echocardiography – cardioembolic source in stroke</t>
  </si>
  <si>
    <t>*Ischemic stroke</t>
  </si>
  <si>
    <t>*Hemorrhagic stroke</t>
  </si>
  <si>
    <t>*Spinal cord compression (tumor, herniated disc)</t>
  </si>
  <si>
    <t>*Peripheral neuropathy (diabetic, alcoholic, nutritional)</t>
  </si>
  <si>
    <t>*Multiple sclerosis</t>
  </si>
  <si>
    <t>*Motor neuron disease (e.g., ALS)</t>
  </si>
  <si>
    <t>*Guillain–Barré syndrome</t>
  </si>
  <si>
    <t>*Post-polio residual paralysis</t>
  </si>
  <si>
    <t>1. Hetu sevana → Vāta prakopa</t>
  </si>
  <si>
    <t>2. Vāta gets lodged in śira, snāyu, māmsa of lower limbs (adhobhāga)</t>
  </si>
  <si>
    <t>3. Rūkṣa, laghu, śīta guṇa cause māmsa-kṣaya and snāyu-saṅkocha</t>
  </si>
  <si>
    <t>4. Results in śūla + gamanakṛcchratā (pain + walking difficulty) = Pāṅgu.</t>
  </si>
  <si>
    <t>📜 Charaka Chikitsā 28/37–39; Ashtāṅga Hṛdaya Chikitsā 15/1–3</t>
  </si>
  <si>
    <t>a) Snehana – Internal &amp; External Oleation</t>
  </si>
  <si>
    <t>Taila: Mahānārāyaṇa Taila, Bala Taila</t>
  </si>
  <si>
    <t>Ghṛta: Mahātikta Ghṛta, Kṣīra-bala ghṛta</t>
  </si>
  <si>
    <t>b) Swedana – Sādhāraṇa / Nadi sweda / Patrapoṭali sweda</t>
  </si>
  <si>
    <t>c) Basti – Mātrā basti, Anuvāsana basti, Tikta-kṣīra basti</t>
  </si>
  <si>
    <t>d) Mridu snehapāna – For vāta-pacification</t>
  </si>
  <si>
    <t>*Warm oil massage</t>
  </si>
  <si>
    <t>*Gentle sudation</t>
  </si>
  <si>
    <t>*Warm environment &amp; diet</t>
  </si>
  <si>
    <t>*Nourishing, unctuous, warm food (sneha yukta, ushna ahara)</t>
  </si>
  <si>
    <t>*Dry, light food (rūkṣa, laghu ahara)</t>
  </si>
  <si>
    <t>*Overexertion</t>
  </si>
  <si>
    <t>*Fasting or irregular eating</t>
  </si>
  <si>
    <t>*Night vigil</t>
  </si>
  <si>
    <t>*Charaka Chikitsā Sthāna 28/74–78</t>
  </si>
  <si>
    <t>*Kṣīrabala Taila – pāna &amp; abhyanga</t>
  </si>
  <si>
    <t>*Aśvagandhādi lehyam – for bala vardhana</t>
  </si>
  <si>
    <t>*Dashamūla kvātha – vāta-hara &amp; anti-inflammatory</t>
  </si>
  <si>
    <t>*Bala-āṭibala kvātha – snāyu-māmsa strength</t>
  </si>
  <si>
    <t>*Pinda sweda with bala + eranda patra</t>
  </si>
  <si>
    <t>*Kṣīra-patra pinda sweda</t>
  </si>
  <si>
    <t>*Abhyanga with Mahānārāyaṇa Taila daily</t>
  </si>
  <si>
    <t>*Sneha + sweda followed by Basti chikitsā (Anuvasana &amp; Niruha alternately) is mainstay</t>
  </si>
  <si>
    <t>10/08/2025, 18:57 - +91 95446 87331: 🔺CASE STUDY NO : 182</t>
  </si>
  <si>
    <t>🔺ANNADRAVA - SHOOLAM/</t>
  </si>
  <si>
    <t>GASTRIC ULCER</t>
  </si>
  <si>
    <t>(निदानम् – Etiology)</t>
  </si>
  <si>
    <t>*The causes are similar to Shoola roga nidana but specific to anna-drava-induced pain:</t>
  </si>
  <si>
    <t>*Ahara Hetu (Dietary causes)</t>
  </si>
  <si>
    <t>*Ati-sheeta, ati-snigdha, ati-guru ahara (excess cold, oily, or heavy foods)</t>
  </si>
  <si>
    <t>*Viruddha ahara (incompatible foods)</t>
  </si>
  <si>
    <t>*Atibhojana (overeating)</t>
  </si>
  <si>
    <t>*Asamyak bhojana kala (irregular meal times)</t>
  </si>
  <si>
    <t>*Vihara Hetu (Lifestyle causes)</t>
  </si>
  <si>
    <t>*Ativyayama (overexertion after eating)</t>
  </si>
  <si>
    <t>*Vegavidharana (suppression of natural urges)</t>
  </si>
  <si>
    <t>*Divaswapna (day sleep post meals)</t>
  </si>
  <si>
    <t>*Dosha-specific aggravating causes</t>
  </si>
  <si>
    <t>*Vata prakopaka: dry, light, cold food; excessive fasting</t>
  </si>
  <si>
    <t>*Pitta prakopaka: spicy, sour, fermented foods</t>
  </si>
  <si>
    <t>*Kapha prakopaka: heavy, unctuous, sweet foods</t>
  </si>
  <si>
    <t>* Reference – Madhava Nidana 3/4-6, Charaka Chikitsa Sthana 26, Ashtanga Hridaya Nidana Sthana 8</t>
  </si>
  <si>
    <t>*Mandagni (low digestive fire)</t>
  </si>
  <si>
    <t>*Udar-guruta (heaviness of abdomen)</t>
  </si>
  <si>
    <t>*Klama (fatigue, lethargy)</t>
  </si>
  <si>
    <t>*Aruchi (loss of taste)</t>
  </si>
  <si>
    <t>*Amlodgara (sour belching)</t>
  </si>
  <si>
    <t>*Bhrama (lightheadedness) after eating</t>
  </si>
  <si>
    <t>(लक्षण – Signs &amp; Symptoms)</t>
  </si>
  <si>
    <t>*Pain in abdomen immediately after food/drink intake (annapane kshanad vedana)</t>
  </si>
  <si>
    <t>*Pain described as Toda, Bheda, or Shoola depending on dosha</t>
  </si>
  <si>
    <t>*Bloating, distension (Adhmana)</t>
  </si>
  <si>
    <t>*Nausea, occasional vomiting</t>
  </si>
  <si>
    <t>*Stools irregular — sometimes loose, sometimes constipated</t>
  </si>
  <si>
    <t>10/08/2025, 19:00 - +91 95446 87331: 🔺 CASE STUDY NO :182</t>
  </si>
  <si>
    <t>🔺ANNADRAVA- SHOOLAM</t>
  </si>
  <si>
    <t>( GASTRIC ULCER)</t>
  </si>
  <si>
    <t>*Acute gastroenteritis</t>
  </si>
  <si>
    <t>*Food poisoning</t>
  </si>
  <si>
    <t>*Irritable Bowel Syndrome (IBS) with diarrhea</t>
  </si>
  <si>
    <t>*Lactose intolerance</t>
  </si>
  <si>
    <t>*Peptic ulcer disease with diarrhea</t>
  </si>
  <si>
    <t>*Small intestinal bacterial overgrowth (SIBO)</t>
  </si>
  <si>
    <t>*Early inflammatory bowel disease (IBD) – Crohn’s disease, ulcerative colitis</t>
  </si>
  <si>
    <t>(संप्राप्ति – Pathogenesis)</t>
  </si>
  <si>
    <t>1. Nidana sevana → Agnimandya (weakened digestive fire)</t>
  </si>
  <si>
    <t>2. Improper digestion → Aama utpatti</t>
  </si>
  <si>
    <t>3. Aama + Vata aggravation → Gati-vighata (disturbance in movement of Vata in pakwashaya)</t>
  </si>
  <si>
    <t>4. Kapha and Pitta may get involved, leading to Srotorodha (blockage) in Annavaha Srotas</t>
  </si>
  <si>
    <t>5. Intake of food/drink triggers sudden stimulation of aggravated Vata, causing immediate abdominal pain.</t>
  </si>
  <si>
    <t>* Reference – Madhava Nidana commentary on Shoola Roga, Chakrapani on Charaka</t>
  </si>
  <si>
    <t>🔺SAMANYA CHIKITSA (सामान्यचिकित्सा – General Treatment)</t>
  </si>
  <si>
    <t>*As per Charaka Chikitsa 26 &amp; Madhava Nidana Chikitsa, management includes:</t>
  </si>
  <si>
    <t>*Agnideepana &amp; Amapachana:</t>
  </si>
  <si>
    <t>*Shunthi (Zingiber officinale)</t>
  </si>
  <si>
    <t>*Pippali (Piper longum)</t>
  </si>
  <si>
    <t>*Maricha (Piper nigrum)</t>
  </si>
  <si>
    <t>*Chitraka (Plumbago zeylanica)</t>
  </si>
  <si>
    <t>*Vata Anulomana:</t>
  </si>
  <si>
    <t>*Castor oil with warm milk</t>
  </si>
  <si>
    <t>*Trivrit lehya (Operculina turpethum) in mild constipation</t>
  </si>
  <si>
    <t>*Mridu Swedana over abdomen</t>
  </si>
  <si>
    <t>*Langhana in initial ama stage</t>
  </si>
  <si>
    <t>*Light, easily digestible food like yusha, manda, peya</t>
  </si>
  <si>
    <t>(उपशय – Relieving Factors)</t>
  </si>
  <si>
    <t>*Warm fomentation over abdomen</t>
  </si>
  <si>
    <t>*Sipping warm water</t>
  </si>
  <si>
    <t>*Intake of Deepana-Pachana herbs before meals</t>
  </si>
  <si>
    <t>*Avoiding cold, heavy, oily, incompatible foods</t>
  </si>
  <si>
    <t>*Drinking cold water or cold drinks after meals</t>
  </si>
  <si>
    <t>*Lying down immediately after eating</t>
  </si>
  <si>
    <t>*Eating heavy, oily, or spicy food during the episode</t>
  </si>
  <si>
    <t>*Day sleep post meals</t>
  </si>
  <si>
    <t>🔺VISESHA CHIKITSA (विशेष चिकित्सा – Specific Treatment)</t>
  </si>
  <si>
    <t>Depending on Dosha predominance:</t>
  </si>
  <si>
    <t>Vata-predominant:</t>
  </si>
  <si>
    <t>Hingvastaka Churna with ghee before meals</t>
  </si>
  <si>
    <t>Eranda taila with milk</t>
  </si>
  <si>
    <t>Dashamoola kwatha</t>
  </si>
  <si>
    <t>Pitta-predominant:</t>
  </si>
  <si>
    <t>Amalaki churna</t>
  </si>
  <si>
    <t>Musta churna with cold water</t>
  </si>
  <si>
    <t>Tikta ghrita</t>
  </si>
  <si>
    <t>Kapha-predominant:</t>
  </si>
  <si>
    <t>Trikatu churna</t>
  </si>
  <si>
    <t>Shunthi siddha jala</t>
  </si>
  <si>
    <t>Lekhana basti</t>
  </si>
  <si>
    <t>*Vata → Anuvasana &amp; Niruha basti</t>
  </si>
  <si>
    <t>*Pitta → Virechana</t>
  </si>
  <si>
    <t>*Kapha → Vamana if indicated</t>
  </si>
  <si>
    <t>*Reference – Charaka Chikitsa 26, Ashtanga Hridaya Chikitsa 8, Madhava Nidana Chikitsa 3</t>
  </si>
  <si>
    <t>10/08/2025, 22:13 - Dr sonu kailas k: *💚 Thank you for your love &amp; support — our channel is now India’s Top Ayurveda WhatsApp Channel with 14K+ followers! 🎉*</t>
  </si>
  <si>
    <t>👇👇</t>
  </si>
  <si>
    <t>🛑https://whatsapp.com/channel/0029Va94t5WFHWq8Gd5nh63W</t>
  </si>
  <si>
    <t>11/08/2025, 13:33 - Dr sonu kailas k: 🔺TREATMENT NO :01</t>
  </si>
  <si>
    <t>🔺 YONI PICHU</t>
  </si>
  <si>
    <t>📌DEFINITION</t>
  </si>
  <si>
    <t>🔸Yoni Pichu is a local vaginal treatment in which a sterile cotton swab/pad (pichu) soaked in medicated oil or ghee is placed inside the vagina for a specified period to treat various gynecological disorders.</t>
  </si>
  <si>
    <t xml:space="preserve">📌DRUGS USED </t>
  </si>
  <si>
    <t>🔸Yashtimadhu Taila</t>
  </si>
  <si>
    <t>🔸Bala Taila</t>
  </si>
  <si>
    <t>🔸Jatyadi Taila</t>
  </si>
  <si>
    <t>🔸Shatadhauta Ghrita</t>
  </si>
  <si>
    <t>🔸Triphaladi Taila</t>
  </si>
  <si>
    <t>🔸Dhanvantaram Taila</t>
  </si>
  <si>
    <t>🔸Kumari Taila</t>
  </si>
  <si>
    <t>📌PROCEDURE</t>
  </si>
  <si>
    <t>🔸 Preparation – Patient empties bladder; genital area cleaned with warm water/decoction (e.g., Triphala Kashaya).</t>
  </si>
  <si>
    <t>🔸Position – Lithotomy position.</t>
  </si>
  <si>
    <t>🔸 Medicine Preparation – Selected medicated oil/ghee warmed mildly.</t>
  </si>
  <si>
    <t>🔸 Pichu Preparation – Sterile cotton swab is soaked in the medicated oil/ghee.</t>
  </si>
  <si>
    <t>🔸 Insertion – Pichu placed gently inside vagina covering cervical region.</t>
  </si>
  <si>
    <t>🔸Retention – Kept for 30 min to several hours (as advised).</t>
  </si>
  <si>
    <t>🔸Removal &amp; Cleaning – Pichu removed; area cleaned with lukewarm water or mild decoction.</t>
  </si>
  <si>
    <t>🔺INDICATED DISEASES</t>
  </si>
  <si>
    <t>🔸Yoni Vyapad</t>
  </si>
  <si>
    <t>🔸Vandhyatva</t>
  </si>
  <si>
    <t>🔸Yonikanda</t>
  </si>
  <si>
    <t>🔸Yoni Daha</t>
  </si>
  <si>
    <t>🔸Yoni Kandu</t>
  </si>
  <si>
    <t>🔸Yoni Srava</t>
  </si>
  <si>
    <t>🔸Vataja Yoni Roga</t>
  </si>
  <si>
    <t>🔸Pittaja Yoni Roga</t>
  </si>
  <si>
    <t>🔸Kaphaja Yoni Roga</t>
  </si>
  <si>
    <t>🔸Vulvovaginitis</t>
  </si>
  <si>
    <t>🔸Cervical erosion</t>
  </si>
  <si>
    <t>🔺MUST BE AVOIDED IN</t>
  </si>
  <si>
    <t>🔸During menstruation</t>
  </si>
  <si>
    <t>🔸Pregnancy (unless prescribed for specific condition)</t>
  </si>
  <si>
    <t>🔸Acute genital infections</t>
  </si>
  <si>
    <t>🔸Sexually transmitted diseases (active stage)</t>
  </si>
  <si>
    <t>🔸Genital trauma or bleeding</t>
  </si>
  <si>
    <t>🔺PRECAUTIONS</t>
  </si>
  <si>
    <t>🔸Maintain strict hygiene of hands, cotton, and instruments.</t>
  </si>
  <si>
    <t>🔸Avoid overheated oil (only lukewarm).</t>
  </si>
  <si>
    <t>🔸Check for oil/ghee allergies before application.</t>
  </si>
  <si>
    <t>🔸Do not exceed prescribed retention time.</t>
  </si>
  <si>
    <t>🔸Stop treatment if burning, itching, swelling, or discomfort occurs.</t>
  </si>
  <si>
    <t>🛑https://chat.whatsapp.com/GHZLdOxHR1E8fqpFlNp2Te?mode=ac_t</t>
  </si>
  <si>
    <t>11/08/2025, 20:01 - +91 95446 87331: This message was deleted</t>
  </si>
  <si>
    <t>11/08/2025, 20:03 - +91 95446 87331: 🔺CASE STUDY NO :183</t>
  </si>
  <si>
    <t>🔺 JARA JANYA TIMIRA / ( PRESBYOPIA )</t>
  </si>
  <si>
    <t>*Classical Causes</t>
  </si>
  <si>
    <t>*Jara – Ageing (Vaya parinama) leading to dhatu kshaya</t>
  </si>
  <si>
    <t>*Dhatukshaya – Especially of Rasadhatu, Raktadhatu, Majja and Ojas</t>
  </si>
  <si>
    <t>*Vata prakopa due to natural aging</t>
  </si>
  <si>
    <t>*Chakshushya ahara &amp; vihara varjana – Avoidance of eye-nourishing food and lifestyle</t>
  </si>
  <si>
    <t>*Atiyoga of drishti – Excessive strain on eyes (reading in dim light, prolonged focus)</t>
  </si>
  <si>
    <t>*Asatmya indriyartha samyoga – Incompatible sensory exposure (glare, dust, smoke)</t>
  </si>
  <si>
    <t>Suśruta Saṃhitā, Uttara Tantra 7/4–7 (Timira Nidana)</t>
  </si>
  <si>
    <t>Aṣṭāṅga Hṛdaya, Uttara Tantra 13/1–3 (Timira Nidana)</t>
  </si>
  <si>
    <t xml:space="preserve"> (Premonitory Signs)</t>
  </si>
  <si>
    <t>*Eye strain on reading or fine work</t>
  </si>
  <si>
    <t>*Slight blurring of vision in low light</t>
  </si>
  <si>
    <t>*Feeling of heaviness in eyes</t>
  </si>
  <si>
    <t>*Watering of eyes</t>
  </si>
  <si>
    <t>*Difficulty in focusing</t>
  </si>
  <si>
    <t>*Need for more light while reading</t>
  </si>
  <si>
    <t>Suśruta Saṃhitā, Uttara Tantra 7/8–9</t>
  </si>
  <si>
    <t>*Gradual diminution of vision</t>
  </si>
  <si>
    <t>*Blurred vision, especially in dim light</t>
  </si>
  <si>
    <t>*Difficulty in reading small letters</t>
  </si>
  <si>
    <t>*Need for brighter light for near work</t>
  </si>
  <si>
    <t>*Absence of acute pain or redness (as it is non-inflammatory)</t>
  </si>
  <si>
    <t>Suśruta Saṃhitā, Uttara Tantra 7/10–14 (Timira Lakṣaṇa)</t>
  </si>
  <si>
    <t>*Built &amp; Nutrition: May be normal or undernourished in elderly.</t>
  </si>
  <si>
    <t>*Posture &amp; Gait: Stooped posture, slow movements due to age.</t>
  </si>
  <si>
    <t>*Skin: Wrinkling, dryness, loss of elasticity.</t>
  </si>
  <si>
    <t>*Hair: Greying or hair loss.</t>
  </si>
  <si>
    <t>*Vital Signs: BP, pulse, and respiration within or slightly outside normal range depending on comorbidities.</t>
  </si>
  <si>
    <t>*Face/Eyes:</t>
  </si>
  <si>
    <t>*Diminished visual acuity (especially near vision).</t>
  </si>
  <si>
    <t>*Use of spectacles.</t>
  </si>
  <si>
    <t>*No obvious redness in early stages, but clouding of lens may be seen.</t>
  </si>
  <si>
    <t>*Squinting or difficulty focusing.</t>
  </si>
  <si>
    <t>*Ophthalmic (Local Eye Exam):</t>
  </si>
  <si>
    <t>*Visual acuity testing (Snellen’s chart) – reduced.</t>
  </si>
  <si>
    <t>*Lens – partial or complete opacity in cataract cases.</t>
  </si>
  <si>
    <t>*Retina – age-related macular degeneration (AMD) signs: drusen, pigmentary changes.</t>
  </si>
  <si>
    <t>*Pupillary reaction – normal in early cataract, sluggish in optic nerve diseases.</t>
  </si>
  <si>
    <t>*Extraocular movements – normal unless associated neurological disorder.</t>
  </si>
  <si>
    <t>*Neurological: Rule out optic neuropathy.</t>
  </si>
  <si>
    <t>*Other Systems: Usually normal unless comorbidities like diabetes, hypertension.</t>
  </si>
  <si>
    <t>(Mostly to find cause or associated conditions)</t>
  </si>
  <si>
    <t>*FBS / HbA1c – to detect diabetes mellitus.</t>
  </si>
  <si>
    <t>*Lipid Profile – risk factor assessment for vascular eye diseases.</t>
  </si>
  <si>
    <t>*Blood Pressure Monitoring – for hypertensive retinopathy risk.</t>
  </si>
  <si>
    <t>*CBC – rule out anemia.</t>
  </si>
  <si>
    <t>*Vitamin A levels – rarely deficient in elderly but may aggravate vision issues.</t>
  </si>
  <si>
    <t>*ESR / CRP – if inflammatory cause suspected.</t>
  </si>
  <si>
    <t>*Ophthalmic-specific:</t>
  </si>
  <si>
    <t>*Slit Lamp Examination – to assess cornea, lens, anterior chamber.</t>
  </si>
  <si>
    <t>*Fundoscopy / OCT (Optical Coherence Tomography) – to detect retinal or macular degeneration.</t>
  </si>
  <si>
    <t>*Tonometry – to check for glaucoma.</t>
  </si>
  <si>
    <t>*Perimetry (Visual Field Test) – detect peripheral vision loss.</t>
  </si>
  <si>
    <t>11/08/2025, 20:04 - +91 95446 87331: 🔺CASE STUDY NO :183</t>
  </si>
  <si>
    <t>*Senile cataract</t>
  </si>
  <si>
    <t>*Age-related macular degeneration (AMD)</t>
  </si>
  <si>
    <t>*Presbyopia</t>
  </si>
  <si>
    <t>*Glaucoma (chronic open-angle type)</t>
  </si>
  <si>
    <t>*Diabetic retinopathy</t>
  </si>
  <si>
    <t>*Hypertensive retinopathy</t>
  </si>
  <si>
    <t>*Retinal vein occlusion</t>
  </si>
  <si>
    <t>*Optic neuropathy (ischemic or compressive)</t>
  </si>
  <si>
    <t xml:space="preserve"> (Pathogenesis)</t>
  </si>
  <si>
    <t>1. Vata vriddhi due to jara</t>
  </si>
  <si>
    <t>2. Dhatu kshaya (Rasa, Rakta, Majja) leads to depletion of Alochaka Pitta</t>
  </si>
  <si>
    <t>3. Loss of Drishti bala → disturbance in Rasavaha, Raktavaha, Majjavaha srotas</t>
  </si>
  <si>
    <t>4. Ocular tissues become weak → Timira develops gradually</t>
  </si>
  <si>
    <t>*Samprapti Ghataka:</t>
  </si>
  <si>
    <t>*Dosha: Vata (predominantly), Pitta kshaya</t>
  </si>
  <si>
    <t>*Dushya: Rasa, Rakta, Majja dhatu</t>
  </si>
  <si>
    <t>*Srotas: Rasavaha, Raktavaha, Majjavaha, Chakshurvaha</t>
  </si>
  <si>
    <t>*Agni: Mandagni at tissue level</t>
  </si>
  <si>
    <t>*Roga marga: Madhyama</t>
  </si>
  <si>
    <t>*Adhisthana: Netra (Drishti mandala)</t>
  </si>
  <si>
    <t>*Principles:</t>
  </si>
  <si>
    <t>*Vata-pitta hara</t>
  </si>
  <si>
    <t>*Chakshushya &amp; Rasayana chikitsa</t>
  </si>
  <si>
    <t>*Indriya poshana (nourishment of sense organ)</t>
  </si>
  <si>
    <t>*Rasadhatu &amp; Majja dhatu poshana</t>
  </si>
  <si>
    <t>*General Measures:</t>
  </si>
  <si>
    <t>*Netraseka – Eye irrigation with medicated decoctions</t>
  </si>
  <si>
    <t>*Anjana – Application of collyrium (Rasanjana, Sauviranjana)</t>
  </si>
  <si>
    <t>*Snehapana – Intake of medicated ghee (e.g., Triphala Ghrita)</t>
  </si>
  <si>
    <t>*Nasya – Medicated nasal drops (Anu taila, Shadbindu taila)</t>
  </si>
  <si>
    <t>*Akshi tarpana – Retention of medicated ghee/oil over eyes (Go ghrita, Jeevaniya ghrita)</t>
  </si>
  <si>
    <t>*Virechana – Mild purgation to balance pitta and vata</t>
  </si>
  <si>
    <t>Suśruta Saṃhitā, Uttara Tantra 18 (Timira–Kacha–Linganasika Chikitsa)</t>
  </si>
  <si>
    <t>Aṣṭāṅga Hṛdaya, Uttara Tantra 13/43–68</t>
  </si>
  <si>
    <t>*Application of ghrita-based eye treatments</t>
  </si>
  <si>
    <t>*Avoidance of glare, dust, smoke</t>
  </si>
  <si>
    <t>*Cool, shaded environment</t>
  </si>
  <si>
    <t>*Consuming chakshushya ahara (Amla, draksha, leafy greens)</t>
  </si>
  <si>
    <t>*Mild abhyanga &amp; shiro abhyanga</t>
  </si>
  <si>
    <t>*Excessive exposure to strong light or screen glare</t>
  </si>
  <si>
    <t>*Prolonged reading without rest</t>
  </si>
  <si>
    <t>*Night work or reading in dim light</t>
  </si>
  <si>
    <t>*Dry and dusty environment</t>
  </si>
  <si>
    <t>*Excessive vata-aggravating diet (dry, cold, light foods)</t>
  </si>
  <si>
    <t>🔺VISESHA  CHIKITSA (Specific Management for Jara Janya Timira)</t>
  </si>
  <si>
    <t>*Netra Tarpana – With Triphala Ghrita, Jeevantyadi Ghrita, Maha Triphala Ghrita</t>
  </si>
  <si>
    <t>*Snehapana – With medicated ghritas like Triphala Ghrita, Amalaki Rasayana Ghrita</t>
  </si>
  <si>
    <t>*Rasayana Therapy – Amalaki Rasayana, Chyawanprash, Saptamrita Lauha</t>
  </si>
  <si>
    <t>*Nasya – With Anu Taila or Shadbindu Taila (daily morning)</t>
  </si>
  <si>
    <t>*Akshi Prakshalana – With Triphala kwatha</t>
  </si>
  <si>
    <t>*Shirobasti/Shirodhara – With Ksheerabala Taila or Mahamasha Taila for vata control</t>
  </si>
  <si>
    <t>Suśruta Saṃhitā, Uttara Tantra 18/58–75</t>
  </si>
  <si>
    <t>Aṣṭāṅga Hṛdaya, Uttara Tantra 13/54–66</t>
  </si>
  <si>
    <t>11/08/2025, 21:13 - +91 95446 87331: 🔺CASE STUDY NO :184</t>
  </si>
  <si>
    <t>🔺 KARNA PIPPALI/ AURAL POLYPS</t>
  </si>
  <si>
    <t>*References: Suśruta Saṁhitā – Uttara Tantra, Ch. 20 (Karnaroga Nidāna)</t>
  </si>
  <si>
    <t>*Śīrṣa śīta-snigdha viṣama sevana – exposure to cold, oily, or irregular regimen.</t>
  </si>
  <si>
    <t>*Karna mārdava abhighāta – injury or trauma to the ear.</t>
  </si>
  <si>
    <t>*Āmla-lavaṇa-kaṭu ati-sevana – excess intake of sour, salty, or pungent foods.</t>
  </si>
  <si>
    <t>*Jala-kriyā mithyā – improper ear washing or entry of water.</t>
  </si>
  <si>
    <t>*Kapha-vāta prakopa hetu – habits causing aggravation of Kapha and Vāta.</t>
  </si>
  <si>
    <t>*Karnamṛdu-ta (tenderness in the ear)</t>
  </si>
  <si>
    <t>*Śotha (slight swelling inside ear canal)</t>
  </si>
  <si>
    <t>*Kandu (itching in ear)</t>
  </si>
  <si>
    <t>*Śūla mṛdu (mild pain)</t>
  </si>
  <si>
    <t>*Śrava abhilāṣa (feeling of fluid or discharge coming)</t>
  </si>
  <si>
    <t>Suśruta Uttara Tantra 20/7–8</t>
  </si>
  <si>
    <t>*Karna-śūla tīvra – severe ear pain.</t>
  </si>
  <si>
    <t>*Śotha – swelling in the ear canal.</t>
  </si>
  <si>
    <t>*Toda – pricking sensation.</t>
  </si>
  <si>
    <t>*Rāga – redness.</t>
  </si>
  <si>
    <t>*Śopha-granthi – raised boil-like swelling.</t>
  </si>
  <si>
    <t>*Sometimes kaphaja śrava – oozing of pus when the boil ruptures.</t>
  </si>
  <si>
    <t>*Pulse: Normal or slightly raised if secondary infection present</t>
  </si>
  <si>
    <t>*Temperature: Usually normal; may be mildly elevated in acute inflammation</t>
  </si>
  <si>
    <t>*Blood Pressure: Within normal range (unless systemic condition)</t>
  </si>
  <si>
    <t>*General Appearance: May show discomfort, scratching of ear, irritability (especially in children)</t>
  </si>
  <si>
    <t>*External Ear: Papillomatous growth(s) seen on the external auditory canal wall</t>
  </si>
  <si>
    <t>*Discharge: Possible serous or purulent if infected</t>
  </si>
  <si>
    <t>*Hearing Assessment: Conductive hearing loss possible</t>
  </si>
  <si>
    <t>*Otoscopy: Raised, rough, wart-like lesion in EAC; surrounding skin inflamed</t>
  </si>
  <si>
    <t>*Neck Examination: Check for regional lymphadenopathy</t>
  </si>
  <si>
    <t>*Cranial Nerves: Assess facial nerve if lesion extends deep</t>
  </si>
  <si>
    <t>*CBC: To rule out infection (↑ WBC count in case of bacterial involvement)</t>
  </si>
  <si>
    <t>*ESR / CRP: May be raised in inflammatory state</t>
  </si>
  <si>
    <t>*Ear Swab Culture &amp; Sensitivity: If discharge is present</t>
  </si>
  <si>
    <t>*Histopathology (Biopsy): To confirm papilloma &amp; rule out malignancy</t>
  </si>
  <si>
    <t>*Audiometry: To assess hearing loss</t>
  </si>
  <si>
    <t>*Imaging (if needed): HRCT temporal bone for deeper lesions</t>
  </si>
  <si>
    <t>11/08/2025, 21:17 - +91 95446 87331: 🔺CASE STUDY NO :184</t>
  </si>
  <si>
    <t>🔺KARNA PIPPALI/AURAL POLYPS</t>
  </si>
  <si>
    <t>1. Aural papilloma (Squamous papilloma of EAC)</t>
  </si>
  <si>
    <t>2. Keratosis obturans</t>
  </si>
  <si>
    <t>3. External auditory canal cholesteatoma</t>
  </si>
  <si>
    <t>4. Otitis externa (chronic)</t>
  </si>
  <si>
    <t>5. Aural polyp</t>
  </si>
  <si>
    <t>6. Seborrheic keratosis</t>
  </si>
  <si>
    <t>1. Nidāna sevana → vitiation of Kapha and Vāta in the Karna marma sthāna.</t>
  </si>
  <si>
    <t>2. Kapha causes śotha, guru and pīḍaka formation</t>
  </si>
  <si>
    <t>3. Vāta causes śūla and toda.</t>
  </si>
  <si>
    <t>4. Localised pitta anubandha may add rāga and dāha.</t>
  </si>
  <si>
    <t>5. Result: Granthi / Pīḍaka inside the ear canal = Karna Pippali.</t>
  </si>
  <si>
    <t>(General Management – from Suśruta &amp; Aṣṭāṅga Hṛdaya)</t>
  </si>
  <si>
    <t>*Snehana – application of medicated oils in and around the ear (Karna Pūraṇa).</t>
  </si>
  <si>
    <t>*Swedana – mild fomentation around ear area.</t>
  </si>
  <si>
    <t>*Śamana for Kapha–Vāta:</t>
  </si>
  <si>
    <t>*Ghṛta with tikta-kaṭu dravyas internally.</t>
  </si>
  <si>
    <t>*Avoid cold exposure and water entry in ear.</t>
  </si>
  <si>
    <t>*Warm oil instillation (e.g., Bala Taila, Nārāyaṇa Taila).</t>
  </si>
  <si>
    <t>*Mild fomentation.</t>
  </si>
  <si>
    <t>*Soft diet avoiding kapha-aggravating food.</t>
  </si>
  <si>
    <t>*Cold exposure, cold oil or water in ear.</t>
  </si>
  <si>
    <t>*Excess sour, salty food.</t>
  </si>
  <si>
    <t>*Scratching / probing inside ear.</t>
  </si>
  <si>
    <t>*Staying in dusty, moist, or windy environment.</t>
  </si>
  <si>
    <t>🔺 VISESHA  CHIKITSA (Specific treatment)</t>
  </si>
  <si>
    <t>*Local therapy:</t>
  </si>
  <si>
    <t>* Karna Pūraṇa – instillation of warm medicated oil.</t>
  </si>
  <si>
    <t>*Taila: Bala Taila, Māṣa Taila, Āragvadhādi Taila.</t>
  </si>
  <si>
    <t>* Lepa around auricle with Eranda-mūla kalka or Triphala kalka.</t>
  </si>
  <si>
    <t>* If suppuration occurs → gentle evacuation of pus + healing oil drops (Jatyādi Taila).</t>
  </si>
  <si>
    <t>*Internal therapy:</t>
  </si>
  <si>
    <t>*Śamana:</t>
  </si>
  <si>
    <t>*Kashayam: Dashamūla kwatha, Eranda-mūla kwatha.</t>
  </si>
  <si>
    <t>*Ghṛta: Mahātikta Ghṛta in mild doses.</t>
  </si>
  <si>
    <t>*Śodhana (if recurrent or associated with high Kapha):</t>
  </si>
  <si>
    <t>*Mild Virechana with Trivṛt Lehya.</t>
  </si>
  <si>
    <t>Pathya–Apathya:</t>
  </si>
  <si>
    <t>*Pathya: Warm water for drinking, easily digestible food, avoiding loud noise exposure.</t>
  </si>
  <si>
    <t>*Apathya: Dairy excess, day sleep, head bath with cold water during active stage.</t>
  </si>
  <si>
    <t>*Suśruta Saṁhitā – Uttara Tantra, Ch. 20 – Karnaroga</t>
  </si>
  <si>
    <t>*Aṣṭāṅga Hṛdaya – Uttara Tantra, Ch. 23</t>
  </si>
  <si>
    <t>*Bhāvaprakāśa – Uttarardha, Karnaroga Prakaraṇa</t>
  </si>
  <si>
    <t>11/08/2025, 21:51 - Dr sonu kailas k: 🔺TREATMENT NO : 02</t>
  </si>
  <si>
    <t>🔺UBTA / (BODY SCRUB / MASK)</t>
  </si>
  <si>
    <t>🔸Ubtan is a traditional Ayurvedic herbal paste made from powdered herbs, pulses, and other natural ingredients, used for cleansing, exfoliation, improving complexion, and enhancing skin health.</t>
  </si>
  <si>
    <t>📌DRUGS USED</t>
  </si>
  <si>
    <t>🔸Haridra</t>
  </si>
  <si>
    <t>🔸Chandana</t>
  </si>
  <si>
    <t>🔸Vacha</t>
  </si>
  <si>
    <t>🔸Masoor dal</t>
  </si>
  <si>
    <t>🔸Yastimadhu</t>
  </si>
  <si>
    <t>🔸Amla</t>
  </si>
  <si>
    <t>🔸Lodhra</t>
  </si>
  <si>
    <t>🔸Kustha</t>
  </si>
  <si>
    <t>🔸Select suitable herbal powders according to skin type and purpose.</t>
  </si>
  <si>
    <t>🔸Mix with appropriate liquid medium (milk, rose water, honey, or herbal decoction) to form a smooth paste</t>
  </si>
  <si>
    <t>🔸Apply evenly on cleansed skin.</t>
  </si>
  <si>
    <t>🔸Leave until semi-dry.</t>
  </si>
  <si>
    <t>🔸Gently massage in circular motion for exfoliation.</t>
  </si>
  <si>
    <t>🔸 Rinse off with lukewarm water.</t>
  </si>
  <si>
    <t xml:space="preserve">📌INDICATED DISEASES </t>
  </si>
  <si>
    <t>🔸Vyanga</t>
  </si>
  <si>
    <t>🔸Varna vikara</t>
  </si>
  <si>
    <t>🔸Mukhadushika</t>
  </si>
  <si>
    <t>🔸Charma rog</t>
  </si>
  <si>
    <t>🔸Twak kashaya</t>
  </si>
  <si>
    <t>📌MUST BE AVOIDED IN</t>
  </si>
  <si>
    <t>🔸Open wounds</t>
  </si>
  <si>
    <t>🔸Acute skin infections</t>
  </si>
  <si>
    <t>🔸Allergic dermatitis</t>
  </si>
  <si>
    <t>🔸Severe sunburn</t>
  </si>
  <si>
    <t>📌PRECAUTIONS IN TREATMENT</t>
  </si>
  <si>
    <t>🔸Always perform patch test before full application.</t>
  </si>
  <si>
    <t>🔸Avoid rubbing harshly on sensitive or inflamed skin.</t>
  </si>
  <si>
    <t>🔸Select ingredients according to skin type (dry, oily, sensitive).</t>
  </si>
  <si>
    <t>🔸Ensure cleanliness of materials and mixing medium.</t>
  </si>
  <si>
    <t>🔸Avoid contact with eyes and mucous membranes.</t>
  </si>
  <si>
    <t>🛑https://chat.whatsapp.com/HU7KQAVDpru1N9ZjvIISi3?mode=ac_t</t>
  </si>
  <si>
    <t>12/08/2025, 11:22 - +91 95446 87331: 🔺TREATMENT NO :03</t>
  </si>
  <si>
    <t>🔺SEKHAM / EYE DOUCHE</t>
  </si>
  <si>
    <t>🔸SEKHAM is an external ocular therapy in which medicated liquids (decoctions, milk, ghee, herbal infusions) are poured in a continuous gentle stream over the closed or open eyes for a specified duration, mainly for treating eye disorders.</t>
  </si>
  <si>
    <t>🔸Triphala</t>
  </si>
  <si>
    <t>🔸Daruharidra</t>
  </si>
  <si>
    <t>🔸Yashtimadhu</t>
  </si>
  <si>
    <t>🔸Amalaki</t>
  </si>
  <si>
    <t>🔸Madhu</t>
  </si>
  <si>
    <t>🔸Goghrita</t>
  </si>
  <si>
    <t>🔸Saindhava Lavana</t>
  </si>
  <si>
    <t>🔸Preparation – Select suitable medicated liquid based on disease and patient’s constitution. Warm or cool the liquid as per indication</t>
  </si>
  <si>
    <t>🔸Positioning – Patient lies supine in a comfortable position.</t>
  </si>
  <si>
    <t>🔸Application – The medicated liquid is poured in a thin, continuous stream from a specific height over the open or closed eyes for a fixed time.</t>
  </si>
  <si>
    <t>🔸Post-care – Eyes are gently wiped, and medicated ghee or eye drops are applied if needed.</t>
  </si>
  <si>
    <t>📌INDICATED DISEASES</t>
  </si>
  <si>
    <t>🔸Abhishyanda</t>
  </si>
  <si>
    <t>🔸Adhimantha</t>
  </si>
  <si>
    <t>🔸Timira</t>
  </si>
  <si>
    <t>🔸Arjuna</t>
  </si>
  <si>
    <t>🔸Sukla Patalagata Roga</t>
  </si>
  <si>
    <t>🔸Vataja Netra Roga</t>
  </si>
  <si>
    <t>🔸Pittaja Netra Roga</t>
  </si>
  <si>
    <t>🔸Acute eye injuries</t>
  </si>
  <si>
    <t>🔸Severe eye pain of unknown origin</t>
  </si>
  <si>
    <t>🔸Ulceration of cornea</t>
  </si>
  <si>
    <t>🔸Active purulent eye infections</t>
  </si>
  <si>
    <t>🔸Post-ocular surgery until healed</t>
  </si>
  <si>
    <t>📌PRECAUTIONS</t>
  </si>
  <si>
    <t>🔸Maintain sterile and fresh medicated liquid.</t>
  </si>
  <si>
    <t>🔸Temperature of liquid should be suitable (neither too hot nor too cold).</t>
  </si>
  <si>
    <t>🔸Avoid sudden forceful pouring to prevent discomfort.</t>
  </si>
  <si>
    <t>🔸Perform in a calm, dust-free environment.</t>
  </si>
  <si>
    <t>🔸Monitor patient for burning, redness, or excessive watering.</t>
  </si>
  <si>
    <t>12/08/2025, 12:55 - +91 94947 52126 joined using a group link.</t>
  </si>
  <si>
    <t>12/08/2025, 12:55 - +91 92843 67047 joined using a group link.</t>
  </si>
  <si>
    <t>12/08/2025, 12:55 - +91 77965 67111 joined using a group link.</t>
  </si>
  <si>
    <t>12/08/2025, 12:55 - +91 93701 80595 joined using a group link.</t>
  </si>
  <si>
    <t>12/08/2025, 12:55 - +91 78925 93409 joined using a group link.</t>
  </si>
  <si>
    <t>12/08/2025, 12:55 - +91 84593 77931 joined using a group link.</t>
  </si>
  <si>
    <t>12/08/2025, 12:55 - +91 99177 68341 joined using a group link.</t>
  </si>
  <si>
    <t>12/08/2025, 12:55 - +91 81099 05055 joined using a group link.</t>
  </si>
  <si>
    <t>12/08/2025, 12:55 - +91 91415 65163 joined using a group link.</t>
  </si>
  <si>
    <t>12/08/2025, 12:55 - +91 80533 48971 joined using a group link.</t>
  </si>
  <si>
    <t>12/08/2025, 12:56 - +91 95912 67602 joined using a group link.</t>
  </si>
  <si>
    <t>12/08/2025, 12:56 - +91 93803 23528 joined using a group link.</t>
  </si>
  <si>
    <t>12/08/2025, 12:56 - +91 80544 06900 joined using a group link.</t>
  </si>
  <si>
    <t>12/08/2025, 12:56 - +91 93226 95408 joined using a group link.</t>
  </si>
  <si>
    <t>12/08/2025, 12:56 - +91 70005 13399 joined using a group link.</t>
  </si>
  <si>
    <t>12/08/2025, 12:56 - +91 81974 37967 joined using a group link.</t>
  </si>
  <si>
    <t>12/08/2025, 12:56 - +91 94629 02077 joined using a group link.</t>
  </si>
  <si>
    <t>12/08/2025, 12:56 - +91 99920 83825 joined using a group link.</t>
  </si>
  <si>
    <t>12/08/2025, 12:56 - +91 85906 34367 joined using a group link.</t>
  </si>
  <si>
    <t>12/08/2025, 12:56 - +91 94445 05901 joined using a group link.</t>
  </si>
  <si>
    <t>12/08/2025, 12:56 - +91 70528 05817 joined using a group link.</t>
  </si>
  <si>
    <t>12/08/2025, 12:56 - +91 94210 80397 joined using a group link.</t>
  </si>
  <si>
    <t>12/08/2025, 12:56 - +91 63642 80830 joined using a group link.</t>
  </si>
  <si>
    <t>12/08/2025, 12:56 - +91 74992 62769 joined using a group link.</t>
  </si>
  <si>
    <t>12/08/2025, 12:56 - +91 85474 53252 joined using a group link.</t>
  </si>
  <si>
    <t>12/08/2025, 12:56 - +91 79755 40285 joined using a group link.</t>
  </si>
  <si>
    <t>12/08/2025, 12:56 - +91 95091 99503 joined using a group link.</t>
  </si>
  <si>
    <t>12/08/2025, 12:56 - +91 73075 01701 joined using a group link.</t>
  </si>
  <si>
    <t>12/08/2025, 12:56 - +91 92846 04438 joined using a group link.</t>
  </si>
  <si>
    <t>12/08/2025, 12:57 - +91 91662 00110 joined using a group link.</t>
  </si>
  <si>
    <t>12/08/2025, 12:57 - +91 92849 67385 joined using a group link.</t>
  </si>
  <si>
    <t>12/08/2025, 12:57 - +91 81055 57040 joined using a group link.</t>
  </si>
  <si>
    <t>12/08/2025, 12:57 - +91 84548 64226 joined using a group link.</t>
  </si>
  <si>
    <t>12/08/2025, 17:59 - Dr sonu kailas k: Follow the BAMS UPDATES channel on WhatsApp: https://whatsapp.com/channel/0029Va94t5WFHWq8Gd5nh63W</t>
  </si>
  <si>
    <t>12/08/2025, 20:38 - +91 95446 87331: 🔺CASE STUDY NO : 185</t>
  </si>
  <si>
    <t>🔺MUTRA ATI PRAVARTHI</t>
  </si>
  <si>
    <t>( EXCESSIVE URINATION )</t>
  </si>
  <si>
    <t>(Causative factors)</t>
  </si>
  <si>
    <t>*Classical texts do not mention “Mūtra Ati Pravṛtti” as an independent vyadhi, but it is seen as a symptom in various conditions like Prameha, Mutrakṛcchra, Ashmari etc. Nidānas are derived from these contexts:</t>
  </si>
  <si>
    <t>*References: Suśruta Saṃhitā, Nidāna Sthāna 6; Caraka Saṃhitā, Cikitsā Sthāna 6.</t>
  </si>
  <si>
    <t>*Aharaja (Dietary)</t>
  </si>
  <si>
    <t>*Guru, snigdha, ati-madhura āhāra</t>
  </si>
  <si>
    <t>*Excessive intake of milk and milk products</t>
  </si>
  <si>
    <t>*Navānna (freshly harvested rice), dadhi, ikṣu-rasa</t>
  </si>
  <si>
    <t>*Viharaja (Lifestyle)</t>
  </si>
  <si>
    <t>*Divāsvapna (day sleep)</t>
  </si>
  <si>
    <t>*Alpa vyāyāma (lack of exercise)</t>
  </si>
  <si>
    <t>*Ati-āsana (sedentary habits)</t>
  </si>
  <si>
    <t>*Manasika</t>
  </si>
  <si>
    <t>*Chinta, shoka, bhaya</t>
  </si>
  <si>
    <t>*Other</t>
  </si>
  <si>
    <t>*Ati-pāna (excess fluid intake)</t>
  </si>
  <si>
    <t>*Vata-kapha prakopa and dhātu kṣaya</t>
  </si>
  <si>
    <t>(Prodromal features)</t>
  </si>
  <si>
    <t>*In prameha context (Caraka Sūtra 17):</t>
  </si>
  <si>
    <t>*Anga gaurava (heaviness in body)</t>
  </si>
  <si>
    <t>*Pipāsā adhikya (excessive thirst)</t>
  </si>
  <si>
    <t>*Sweda gandha &amp; mala-mūtra gandha vriddhi (increased smell of sweat, urine, stool)</t>
  </si>
  <si>
    <t>*Pipāsā and mūtra pravṛtti slightly increased before full manifestation</t>
  </si>
  <si>
    <t>🔺 LAKSHANAM</t>
  </si>
  <si>
    <t xml:space="preserve"> (Clinical features)</t>
  </si>
  <si>
    <t>*Mūtra Ati Pravṛtti = excessive quantity &amp; frequency of urination.</t>
  </si>
  <si>
    <t>*Ati pravṛtti of mūtra both in divā &amp; rātri</t>
  </si>
  <si>
    <t>*Kṣudhā, pipāsā vriddhi</t>
  </si>
  <si>
    <t>*Kara-pāda daha (burning in palms and soles)</t>
  </si>
  <si>
    <t>*Śarīra kṣaya / dourgandhya in chronic cases</t>
  </si>
  <si>
    <t>*Sometimes mūtra is avila (turbid) and madhura (sweet in taste in prameha)</t>
  </si>
  <si>
    <t>*Vital signs: BP, pulse, temperature, respiratory rate</t>
  </si>
  <si>
    <t>*General appearance: Hydration status, nutritional status</t>
  </si>
  <si>
    <t>*Signs of systemic disease:</t>
  </si>
  <si>
    <t>*Weight loss (suggestive of diabetes mellitus)</t>
  </si>
  <si>
    <t>*Pallor (anemia, chronic kidney disease)</t>
  </si>
  <si>
    <t>*Pedal edema (renal pathology)</t>
  </si>
  <si>
    <t>*Skin: Dryness, pruritus (diabetes), pigmentation changes</t>
  </si>
  <si>
    <t>*Oral cavity: Dry tongue (dehydration), acetone odor (DKA)</t>
  </si>
  <si>
    <t>*Abdomen: Palpation for bladder distension, renal masses</t>
  </si>
  <si>
    <t>*Cardiovascular system: Signs of heart failure or hypertension</t>
  </si>
  <si>
    <t>*Respiratory system: Kussmaul breathing (DKA)</t>
  </si>
  <si>
    <t>*Nervous system: Peripheral neuropathy (diabetes), altered mental status (electrolyte imbalance)</t>
  </si>
  <si>
    <t>*Genitourinary system: Palpable bladder, prostate enlargement in men, suprapubic tenderness</t>
  </si>
  <si>
    <t>*Urine analysis: Volume, specific gravity, glucose, protein, ketones, microscopy</t>
  </si>
  <si>
    <t>*Blood glucose: Fasting, postprandial, HbA1c</t>
  </si>
  <si>
    <t>*Renal function tests: Serum creatinine, BUN, electrolytes</t>
  </si>
  <si>
    <t>*Serum calcium (hypercalcemia causes polyuria)</t>
  </si>
  <si>
    <t>*Water deprivation test (for diabetes insipidus)</t>
  </si>
  <si>
    <t>*Plasma osmolality &amp; Urine osmolality</t>
  </si>
  <si>
    <t>*Hormonal profile: ADH level (if diabetes insipidus suspected)</t>
  </si>
  <si>
    <t>12/08/2025, 20:38 - +91 86062 51453 joined using a group link.</t>
  </si>
  <si>
    <t>12/08/2025, 20:39 - +91 95446 87331: 🔺CASE STUDY NO : 185</t>
  </si>
  <si>
    <t xml:space="preserve">🔺MUTRA ATHI PRAVARTHI </t>
  </si>
  <si>
    <t>*Diabetes mellitus</t>
  </si>
  <si>
    <t>*Diabetes insipidus (central or nephrogenic)</t>
  </si>
  <si>
    <t>*Chronic kidney disease with impaired concentrating ability</t>
  </si>
  <si>
    <t>*Psychogenic polydipsia</t>
  </si>
  <si>
    <t>*Hypercalcemia</t>
  </si>
  <si>
    <t>*Hypokalemia</t>
  </si>
  <si>
    <t>*Post-obstructive diuresis</t>
  </si>
  <si>
    <t>*Nidāna sevana → doṣa prakopa (mainly Kapha in prameha, Vāta in mūtra vega vriddhi)</t>
  </si>
  <si>
    <t>*Doṣa dūṣya sammūrcchana with Meda, Mamsa, Kleda</t>
  </si>
  <si>
    <t>*Mootravaha srotas dushti</t>
  </si>
  <si>
    <t>*Apāna vāyu vaishamya → mūtra pravṛtti ati yukta</t>
  </si>
  <si>
    <t>*In prameha: Kapha + meda → kleda vriddhi → excessive mūtra sravana</t>
  </si>
  <si>
    <t>Reference: Caraka Cikitsā 6/6–9, Suśruta Nidāna 6.</t>
  </si>
  <si>
    <t>🔺SAMANYA CHIKITSA (General management principle)</t>
  </si>
  <si>
    <t>*Nidāna parivarjana (avoid causative factors)</t>
  </si>
  <si>
    <t>*Doṣa pratyanīka chikitsā</t>
  </si>
  <si>
    <t>*Kapha-pittahara and vāta anulomana measures</t>
  </si>
  <si>
    <t>*Mootravaha srotoshodhana</t>
  </si>
  <si>
    <t>Reference: Cakrapāṇi on Caraka Cikitsā 6.</t>
  </si>
  <si>
    <t>(Palliative measures)</t>
  </si>
  <si>
    <t>*Tikta, kaṣāya, madhura rasa dravyas</t>
  </si>
  <si>
    <t>*Ksheera with trina moola kashaya in pitta-pradhana</t>
  </si>
  <si>
    <t>*Stambhana dravyas in excessive pravṛtti without srotorodha</t>
  </si>
  <si>
    <t>*Gokshura, Punarnava, Chandana, Usheera</t>
  </si>
  <si>
    <t>🔺ANUPASHAYA (Non-beneficial measures)</t>
  </si>
  <si>
    <t>*Divāsvapna</t>
  </si>
  <si>
    <t>*Ati-pāna of jala in kapha-pradhana prameha</t>
  </si>
  <si>
    <t>*Ushna, amla, lavana, katu rasa in pitta-pradhana</t>
  </si>
  <si>
    <t>🔺SAMANYA CHIKITSA (General management)</t>
  </si>
  <si>
    <t>*Langhana, Rukshana in kapha-pradhana</t>
  </si>
  <si>
    <t>*Mrudu virechana for pitta-pradhana</t>
  </si>
  <si>
    <t>*Vasti karma in *vāta-pradhana or apāna vata dushti</t>
  </si>
  <si>
    <t>*Use of mūtravirechana + stambhana dravyas depending on doṣa state</t>
  </si>
  <si>
    <t>*Common yogas:</t>
  </si>
  <si>
    <t>*Punarnavadi kashaya</t>
  </si>
  <si>
    <t>*Gokshuradi guggulu</t>
  </si>
  <si>
    <t>*Chandanasava, Usheerasava in pitta-predominance</t>
  </si>
  <si>
    <t>*Nyagrodhadi churna (for stambhana)</t>
  </si>
  <si>
    <t>🔺VISESHA  CHIKITSA (Specific management based on type)</t>
  </si>
  <si>
    <t>*Kapha pradhana (Prameha type):</t>
  </si>
  <si>
    <t>*Langhana, Rukshana, Tikta-Kashaya rasa</t>
  </si>
  <si>
    <t>*Shilajatu, Gudmar, *Nishamalaki churna</t>
  </si>
  <si>
    <t>*Pitta pradhana:</t>
  </si>
  <si>
    <t>*Cooling dravyas – Chandana, Usheera, Amalaki</t>
  </si>
  <si>
    <t>*Vata pradhana:</t>
  </si>
  <si>
    <t>*Snigdha basti, ksheera, ghrita preparations</t>
  </si>
  <si>
    <t>*Mūtravirechaniya dravyas in moderate doses</t>
  </si>
  <si>
    <t>12/08/2025, 23:57 - +91 95446 87331: 🔺CASE STUDY NO :186</t>
  </si>
  <si>
    <t>🔺NASAPRATINAHAM</t>
  </si>
  <si>
    <t>*Causes are mentioned in Śuśruta Saṃhitā, Aṣṭāṅga Hṛdaya – Uttara Tantra (Nāsa roga nidāna context), mainly under Nāsa roga hetu:</t>
  </si>
  <si>
    <t>*Atiśīta sevana – Excess exposure to cold air, water</t>
  </si>
  <si>
    <t>*Ati dhūma, raja sevana – Excess smoke/dust inhalation</t>
  </si>
  <si>
    <t>*Abhighāta – Injury to nasal passages</t>
  </si>
  <si>
    <t>*Vega dhāraṇa – Suppression of natural urges, esp. sneezing</t>
  </si>
  <si>
    <t>*Kṛmi / viṣa sevana – Parasitic infection or toxic exposure</t>
  </si>
  <si>
    <t>*Rūkṣa, kaṭu, tikṣṇa ahāra in excess</t>
  </si>
  <si>
    <t>*Kapha vardhaka nidāna – Overuse of heavy, cold, unctuous foods leading to śleṣma sañcaya</t>
  </si>
  <si>
    <t>🔺PURVARUPAM (Premonitory Symptoms)</t>
  </si>
  <si>
    <t>*Mild nasal stuffiness</t>
  </si>
  <si>
    <t>*Heaviness in head and face</t>
  </si>
  <si>
    <t>*Reduced smell perception (ghrāṇa indriya mandya)</t>
  </si>
  <si>
    <t>*Watering from nose or eyes intermittently</t>
  </si>
  <si>
    <t>*Mild headache or facial pressure</t>
  </si>
  <si>
    <t>🔺 LAKSANAM  (Symptoms)</t>
  </si>
  <si>
    <t>*Nāsa rodha – Blocked nostrils</t>
  </si>
  <si>
    <t>*Pravāha – Watery discharge (srāva) or mucoid discharge</t>
  </si>
  <si>
    <t>*Ghrāṇa nāśa – Loss of smell (temporary)</t>
  </si>
  <si>
    <t>*Śira gaurava – Head heaviness</t>
  </si>
  <si>
    <t>*Kāsā-śvāsa if severe blockage</t>
  </si>
  <si>
    <t>*Voice changes (nāsa svara) in some cases</t>
  </si>
  <si>
    <t>*Vital Signs: Temperature, pulse rate, respiratory rate, blood pressure, oxygen saturation.</t>
  </si>
  <si>
    <t>*General Appearance: Any signs of respiratory distress, mouth breathing, nasal voice (hyponasal speech), facial puffiness.</t>
  </si>
  <si>
    <t>*Inspection: External nasal deformity, swelling over nasal bridge, discharge around nostrils.</t>
  </si>
  <si>
    <t>*Palpation: Tenderness over sinuses (frontal, maxillary), nasal bone stability.</t>
  </si>
  <si>
    <t>*Transillumination test (for sinus involvement).</t>
  </si>
  <si>
    <t>*Respiratory System: Auscultation for adventitious sounds if lower airway involvement.</t>
  </si>
  <si>
    <t>*Anterior rhinoscopy: Swelling of nasal mucosa, polyps, deviated septum, crusts, discharge.</t>
  </si>
  <si>
    <t>*Posterior rhinoscopy (if required).</t>
  </si>
  <si>
    <t>*Oropharynx: Post-nasal drip, tonsillar hypertrophy.</t>
  </si>
  <si>
    <t>*Ear: Check for Eustachian tube blockage.</t>
  </si>
  <si>
    <t>*Neurological Exam: If headache or suspected intracranial spread.</t>
  </si>
  <si>
    <t>*CBC – leukocytosis in infections, eosinophilia in allergies.</t>
  </si>
  <si>
    <t>*Absolute Eosinophil Count (AEC) – in allergic rhinitis.</t>
  </si>
  <si>
    <t>*Nasal smear – eosinophils, neutrophils.</t>
  </si>
  <si>
    <t>*Allergy testing – skin prick test or serum IgE.</t>
  </si>
  <si>
    <t>*Culture &amp; Sensitivity – if purulent discharge present.</t>
  </si>
  <si>
    <t>*Blood sugar – to rule out diabetes in recurrent infections.</t>
  </si>
  <si>
    <t>*Radiological &amp; Endoscopic Investigations</t>
  </si>
  <si>
    <t>*X-ray PNS (Water’s view) – for sinusitis.</t>
  </si>
  <si>
    <t>*CT scan PNS – for chronic sinusitis, anatomical variations.</t>
  </si>
  <si>
    <t>*Nasal endoscopy – for structural obstruction (polyps, tumors, deviated septum).</t>
  </si>
  <si>
    <t>12/08/2025, 23:58 - +91 95446 87331: 🔺CASE STUDY NO :186</t>
  </si>
  <si>
    <t>1. Allergic rhinitis</t>
  </si>
  <si>
    <t>2. Acute or chronic rhinosinusitis</t>
  </si>
  <si>
    <t>3. Deviated nasal septum (DNS)</t>
  </si>
  <si>
    <t>4. Nasal polyps</t>
  </si>
  <si>
    <t>5. Hypertrophic turbinates</t>
  </si>
  <si>
    <t>6. Adenoid hypertrophy (in children)</t>
  </si>
  <si>
    <t>7. Foreign body nose</t>
  </si>
  <si>
    <t>8. Choanal atresia</t>
  </si>
  <si>
    <t>9. Nasopharyngeal carcinoma</t>
  </si>
  <si>
    <t>10. Granulomatous diseases (e.g., Wegener’s granulomatosis)</t>
  </si>
  <si>
    <t>1. Nidāna sevana → Kapha doṣa prakopa (mainly śleṣma, sometimes vāta anubandha)</t>
  </si>
  <si>
    <t>2. Kapha avarodha in ūrdhva jatrugata srotas (prāṇavaha &amp; annavaha srotas)</t>
  </si>
  <si>
    <t>3. Srotorodha in nāsāpatha → obstruction of vāta gati</t>
  </si>
  <si>
    <t>4. Result → Nāsa rodha, śabda bheda, ghrāṇa hāni</t>
  </si>
  <si>
    <t>5. In chronic cases – doṣa sañcaya → āma formation → pratināha sthāyī roga</t>
  </si>
  <si>
    <t>🔺 SAMANYA CHIKITSA (General Principles of Treatment)</t>
  </si>
  <si>
    <t>*Reference: A.H. Uttara Tantra 22, Su. Uttara Tantra 21</t>
  </si>
  <si>
    <t>*Kapha śamana &amp; vāta anulomana</t>
  </si>
  <si>
    <t>*Srotoshodhana (clearing nasal passages)</t>
  </si>
  <si>
    <t>*Śīta pratyanīka cikitsā – warm, pungent, bitter therapies</t>
  </si>
  <si>
    <t>*Pratiśyāya cikitsā nyāya when acute stage</t>
  </si>
  <si>
    <t>*Āma pachana if associated with indigestion and heaviness</t>
  </si>
  <si>
    <t>(Things that relieve)</t>
  </si>
  <si>
    <t>*Warm steam inhalation with arka patra, ajwain, vacha</t>
  </si>
  <si>
    <t>*Nasya with anu taila or shadbindu taila in kapha stage</t>
  </si>
  <si>
    <t>*Intake of warm water and light diet (yusha, munga yusha)</t>
  </si>
  <si>
    <t>*Dhūmapāna with kapha-hara herbs (haridra, vacha, agaru)</t>
  </si>
  <si>
    <t xml:space="preserve"> (Things that worsen)</t>
  </si>
  <si>
    <t>*Exposure to cold wind, cold water bathing</t>
  </si>
  <si>
    <t>*Sleeping during the day</t>
  </si>
  <si>
    <t>*Excess milk, curd, banana intake in kapha stage</t>
  </si>
  <si>
    <t>*Staying in damp, dusty environments</t>
  </si>
  <si>
    <t>🔺VISESHA  CHIKITSA (Specific Management)</t>
  </si>
  <si>
    <t>*Śodhana (Cleansing) – in Chronic / Severe Kapha stage</t>
  </si>
  <si>
    <t>*Nāsya karma – Anu taila, Shadbindu taila, Marichyadi taila (kapha-vāta hara)</t>
  </si>
  <si>
    <t>*Śiro virechana with shirovirechana nasya oils</t>
  </si>
  <si>
    <t>*Dhuma – Vacha, haridra, agaru smoke</t>
  </si>
  <si>
    <t>*Śamana (Palliative)</t>
  </si>
  <si>
    <t>*Katu-tikta rasa pradhāna kwatha – Pippali, Maricha, Shunthi, Vacha, Haridra</t>
  </si>
  <si>
    <t>*Haridra khanda or Sitopaladi choorna with warm water/honey</t>
  </si>
  <si>
    <t>*Dashamoola kwatha for vāta-kapha involvement</t>
  </si>
  <si>
    <t>*Trikatu choorna + Madhu for kapha vilayana</t>
  </si>
  <si>
    <t>*Ahāra</t>
  </si>
  <si>
    <t>*Warm, easily digestible, light diet</t>
  </si>
  <si>
    <t>*Avoid kapha-aggravating foods (guru, snigdha, śīta)</t>
  </si>
  <si>
    <t>*Ginger tea, tulsi water, pepper soups</t>
  </si>
  <si>
    <t>*Aṣṭāṅga Hṛdaya – Uttara Tantra, Nāsa Roga Pratiṣedha Adhyāya</t>
  </si>
  <si>
    <t>*Suśruta Saṃhitā – Uttara Tantra, Nāsa Roga Vibhakti</t>
  </si>
  <si>
    <t>*Śārṅgadhara Saṃhitā – Madhyama Khanda, Pratiśyāya &amp; Nāsa roga chikitsā</t>
  </si>
  <si>
    <t>*Bhāvaprakāśa – Nāsa roga prakaraṇa</t>
  </si>
  <si>
    <t>13/08/2025, 11:42 - +91 79940 96885 joined using a group link.</t>
  </si>
  <si>
    <t>13/08/2025, 11:42 - +91 91883 53480 joined using a group link.</t>
  </si>
  <si>
    <t>13/08/2025, 15:26 - Dr sonu kailas k: 🔺TREATMENT NO :04</t>
  </si>
  <si>
    <t>🔺YONI VARTI / INTRA VAGINAL MEDICATED SUPPOSITORY</t>
  </si>
  <si>
    <t>🔸Yoni Varti is a form of local intravaginal therapy in which a medicated stick or bolus (varti) made from herbal drugs is inserted into the vagina for therapeutic purposes. It is mainly used to treat local infections, inflammation, and disorders of the female reproductive tract.</t>
  </si>
  <si>
    <t>🔸Guggulu</t>
  </si>
  <si>
    <t>🔸Neem (Nimba)</t>
  </si>
  <si>
    <t>🔸Manjistha</t>
  </si>
  <si>
    <t>🔸Shatavari</t>
  </si>
  <si>
    <t>🔸Jati</t>
  </si>
  <si>
    <t>🔸Guduchi</t>
  </si>
  <si>
    <t>1. Patient is advised to empty bladder and clean the local area.</t>
  </si>
  <si>
    <t>2. Perform gentle vaginal cleansing with lukewarm medicated decoction (e.g.,Triphala Kwatha).</t>
  </si>
  <si>
    <t>3. Prepare varti from powdered drugs mixed with a binding agent (like ghee or honey) and shape into stick/bolus form.</t>
  </si>
  <si>
    <t>4. Lubricate varti with medicated ghee/oil.</t>
  </si>
  <si>
    <t>5. Insert gently into the vaginal canal using aseptic precautions.</t>
  </si>
  <si>
    <t>6. Leave it for a specific duration (as advised), then remove or allow it to dissolve naturally.</t>
  </si>
  <si>
    <t>🔸Yoni Paka</t>
  </si>
  <si>
    <t>🔸Yonivivrita</t>
  </si>
  <si>
    <t>🔸Yonigata Krimi</t>
  </si>
  <si>
    <t>🔸Pradara</t>
  </si>
  <si>
    <t>🔸Pregnancy</t>
  </si>
  <si>
    <t>🔸Menstruation</t>
  </si>
  <si>
    <t>🔸Active vaginal bleeding</t>
  </si>
  <si>
    <t>🔸Severe pelvic inflammatory disease with fever</t>
  </si>
  <si>
    <t>🔸Local ulcers or trauma in vagina</t>
  </si>
  <si>
    <t>🔸Maintain strict local hygiene before and after the procedure</t>
  </si>
  <si>
    <t>🔸Use only under supervision of an Ayurvedic physician</t>
  </si>
  <si>
    <t>🔸Avoid excessive or rough insertion to prevent mucosal injury</t>
  </si>
  <si>
    <t>🔸Select drugs as per disease condition and patient’s prakriti</t>
  </si>
  <si>
    <t>🔸Ensure no allergy to the herbs used</t>
  </si>
  <si>
    <t>13/08/2025, 20:00 - +91 95446 87331: 🔺CASE STUDY NO : 187</t>
  </si>
  <si>
    <t>🔺 MUTRA KSHAYA ( OLIGURIA)</t>
  </si>
  <si>
    <t>*Classical Reference: Suśruta Saṃhitā, Uttara Tantra 58/3–4; Caraka Saṃhitā, Chikitsā 26.</t>
  </si>
  <si>
    <t>*Ati-rūkṣha āhāra (excess dry food)</t>
  </si>
  <si>
    <t>*Ati-śīta &amp; ati-ushṇa āhāra (extreme cold or hot food)</t>
  </si>
  <si>
    <t>*Vegadharaṇa (suppression of natural urge to urinate)</t>
  </si>
  <si>
    <t>*Ativyāyāma (excessive physical exertion)</t>
  </si>
  <si>
    <t>*Kṣhaya of rasa and rakta dhātu</t>
  </si>
  <si>
    <t>*Kṣhaya or vāta prakopa in basti mārgas</t>
  </si>
  <si>
    <t>*Manda mutra pravṛtti (slightly reduced urine output)</t>
  </si>
  <si>
    <t>*Basti gaurava (heaviness in bladder)</t>
  </si>
  <si>
    <t>*Mutravega ālasyam (delayed initiation of urination)</t>
  </si>
  <si>
    <t>*Alpata of mutra during micturition</t>
  </si>
  <si>
    <t>*Kṛchhrata in mutrapravṛtti (mild difficulty in urination)</t>
  </si>
  <si>
    <t>(Main Signs &amp; Symptoms)</t>
  </si>
  <si>
    <t>*Classical Reference: Suśruta Saṃhitā, Uttara Tantra 58.</t>
  </si>
  <si>
    <t>*Alpata (scanty urine output)</t>
  </si>
  <si>
    <t>*Mutra daurbalya (weak urine stream)</t>
  </si>
  <si>
    <t>*Mutra kṛchhrata (difficulty in passing urine)</t>
  </si>
  <si>
    <t>*Basti ādhmāna (distension of bladder)</t>
  </si>
  <si>
    <t>*Rūkṣhatā &amp; tṛṣhṇā (dryness, thirst)</t>
  </si>
  <si>
    <t>*Daha (burning sensation sometimes due to pitta involvement)</t>
  </si>
  <si>
    <t>*General appearance – signs of dehydration (dry tongue, sunken eyes, decreased skin turgor)</t>
  </si>
  <si>
    <t>*Pulse – tachycardia in dehydration or shock</t>
  </si>
  <si>
    <t>*Blood pressure – hypotension in severe volume depletion, hypertension in renal disease</t>
  </si>
  <si>
    <t>*Respiratory rate – may be increased in metabolic acidosis (Kussmaul breathing)</t>
  </si>
  <si>
    <t>*Temperature – fever in infections (UTI, pyelonephritis)</t>
  </si>
  <si>
    <t>*Weight – to monitor fluid balance</t>
  </si>
  <si>
    <t>*Oedema – pedal or facial puffiness in nephrotic/nephritic syndromes</t>
  </si>
  <si>
    <t>*Skin – pallor (anaemia), pruritus (uraemia)</t>
  </si>
  <si>
    <t>a) Cardiovascular System</t>
  </si>
  <si>
    <t>*Heart sounds (S3 in heart failure)</t>
  </si>
  <si>
    <t>*Signs of pericarditis in advanced renal disease</t>
  </si>
  <si>
    <t>b) Respiratory System</t>
  </si>
  <si>
    <t>*Basal crepitations (pulmonary oedema in renal failure)</t>
  </si>
  <si>
    <t>c) Abdomen</t>
  </si>
  <si>
    <t>*Palpation for enlarged kidneys (polycystic kidney disease)</t>
  </si>
  <si>
    <t>*Tenderness in loin (pyelonephritis, obstruction)</t>
  </si>
  <si>
    <t>*Palpable bladder (urinary retention)</t>
  </si>
  <si>
    <t>d) Nervous System</t>
  </si>
  <si>
    <t>*Altered sensorium in severe uraemia</t>
  </si>
  <si>
    <t>*Peripheral neuropathy (chronic kidney disease)</t>
  </si>
  <si>
    <t>*Urinalysis – specific gravity, protein, glucose, microscopy</t>
  </si>
  <si>
    <t>*Urine output charting – &lt;400 mL/day = oliguria</t>
  </si>
  <si>
    <t>*Blood urea nitrogen (BUN)</t>
  </si>
  <si>
    <t>*Serum creatinine</t>
  </si>
  <si>
    <t>*Electrolytes – sodium, potassium, chloride, bicarbonate</t>
  </si>
  <si>
    <t>*Complete blood count (CBC) – anaemia, infection signs</t>
  </si>
  <si>
    <t>*Blood glucose – for diabetes screening</t>
  </si>
  <si>
    <t>*Liver function tests – to rule out hepatorenal syndrome</t>
  </si>
  <si>
    <t>*Renal ultrasound – kidney size, obstruction, stones</t>
  </si>
  <si>
    <t>*X-ray KUB / CT scan – structural abnormalities</t>
  </si>
  <si>
    <t>*Urine culture and sensitivity – for infection</t>
  </si>
  <si>
    <t>13/08/2025, 20:01 - +91 95446 87331: 🔺CASE STUDY NO : 187</t>
  </si>
  <si>
    <t>*Acute kidney injury (pre-renal, intrinsic, post-renal)</t>
  </si>
  <si>
    <t>*Chronic kidney disease</t>
  </si>
  <si>
    <t>*Acute glomerulonephritis</t>
  </si>
  <si>
    <t>*Urinary tract obstruction (stones, tumors, strictures)</t>
  </si>
  <si>
    <t>*Dehydration / hypovolemia</t>
  </si>
  <si>
    <t>*Heart failure</t>
  </si>
  <si>
    <t>*Hepatorenal syndrome</t>
  </si>
  <si>
    <t>*Sepsis with multi-organ dysfunction</t>
  </si>
  <si>
    <t>*Diabetic nephropathy</t>
  </si>
  <si>
    <t>*Nidāna sevana → Vāta prakopa, esp. Apāna vāta → Basti mārga saṅkoca / obstruction → Alpata of mutra.</t>
  </si>
  <si>
    <t>*In pitta involvement → basti kleda kṣhaya + ushṇa guna → burning with scanty urine.</t>
  </si>
  <si>
    <t>*In kapha involvement → srotorodha in mutravaha srotas → obstruction &amp; low output.</t>
  </si>
  <si>
    <t>*Classical Reference: Caraka Saṃhitā, Chikitsā 26.</t>
  </si>
  <si>
    <t>*Vātahara chikitsā (main)</t>
  </si>
  <si>
    <t>*Mutrala dravya prayoga (urine-promoting herbs)</t>
  </si>
  <si>
    <t>*Snigdha āhāra (unctuous diet)</t>
  </si>
  <si>
    <t>*Basti karma (especially anuvasana &amp; niruha in vāta predominant)</t>
  </si>
  <si>
    <t>*Swedana (mild fomentation in bladder region)</t>
  </si>
  <si>
    <t>*Intake of warm water</t>
  </si>
  <si>
    <t>*Use of ghṛita, kṣhīra</t>
  </si>
  <si>
    <t>*Administration of mutrala dravyas like gokṣhura, punarnavā</t>
  </si>
  <si>
    <t>*Abhyanga &amp; mild svedana</t>
  </si>
  <si>
    <t xml:space="preserve"> (Aggravating Factors)</t>
  </si>
  <si>
    <t>*Excess dry, cold, and rough food</t>
  </si>
  <si>
    <t>*Suppressing urge to urinate</t>
  </si>
  <si>
    <t>*Herbal Formulations</t>
  </si>
  <si>
    <t>*Gokṣhura kṣhīra pāka – mutrala, basti balya</t>
  </si>
  <si>
    <t>*Punarnavādi kvātha – reduces basti srotorodha</t>
  </si>
  <si>
    <t>*Chandana sārivādi kvātha – pitta-alleviating, cooling</t>
  </si>
  <si>
    <t>*Kulattha yūṣha – basti śodhana, vāta-kapha hara</t>
  </si>
  <si>
    <t>*Basti karma – Niruha &amp; Anuvasana basti with vāta-pitta hara tailas like Balā taila, Sahacharādi taila</t>
  </si>
  <si>
    <t>*Snehapāna – for vāta śamana and basti mārga snehana</t>
  </si>
  <si>
    <t>*Mridu swedana – for relieving vāta-kapha srotorodha</t>
  </si>
  <si>
    <t>*Pathya (Wholesome Diet &amp; Lifestyle)</t>
  </si>
  <si>
    <t>*Warm, unctuous, light food</t>
  </si>
  <si>
    <t>*Ample warm water intake</t>
  </si>
  <si>
    <t>*Avoid vegadharaṇa</t>
  </si>
  <si>
    <t>*Light physical activity</t>
  </si>
  <si>
    <t>13/08/2025, 23:44 - +91 95446 87331: 🔺CASE STUDY NO : 188</t>
  </si>
  <si>
    <t>🔺SHUKRA SANGA</t>
  </si>
  <si>
    <t>🔺OBSTRUCTION OR DELAYED SEMINAL DISCHARGE</t>
  </si>
  <si>
    <t>(Etiological Factors)</t>
  </si>
  <si>
    <t>*Caraka, Suśruta, Aṣṭāṅga Hṛdaya references – Causes generally lead to Vāta prakopa in Śukravaha srotas:</t>
  </si>
  <si>
    <t>*Vega-dhāraṇa – Suppression of natural urges (mūtra, pūriṣa, śukra).</t>
  </si>
  <si>
    <t>*Ati-vyāyāma (excess physical exertion).</t>
  </si>
  <si>
    <t>*Abhighāta (trauma) to liṅga-mūla or medhra.</t>
  </si>
  <si>
    <t>*Ati-maithuna or long-term brahmacarya with suppression.</t>
  </si>
  <si>
    <t>*Rūkṣa, laghu, śīta, alpa ahāra.</t>
  </si>
  <si>
    <t>*Mano-vikāra – chinta (worry), bhaya (fear), krodha (anger).</t>
  </si>
  <si>
    <t>*Kṣaya of rasa and śukra dhātu due to chronic illness.</t>
  </si>
  <si>
    <t>🔺 PURVAROOPAM  (Premonitory Signs)</t>
  </si>
  <si>
    <t>*Feeling of heaviness or blockage in liṅga-mūla.</t>
  </si>
  <si>
    <t>*Delay in śukra pravṛtti during maithuna.</t>
  </si>
  <si>
    <t>*Diminished kāma-spṛhā (sexual desire).</t>
  </si>
  <si>
    <t>*Discomfort in lower abdomen or perineum before ejaculation.</t>
  </si>
  <si>
    <t>*Śukra pravṛtti sanga – obstructed or delayed ejaculation.</t>
  </si>
  <si>
    <t>*Pain in medhra, basti, gudāśraya region during maithuna.</t>
  </si>
  <si>
    <t>*Śukra alpata (reduced quantity).</t>
  </si>
  <si>
    <t>*Śukra pravṛtti with śūla and kṛcchra.</t>
  </si>
  <si>
    <t>*Daurbalya and klama post-ejaculation.</t>
  </si>
  <si>
    <t>*Sometimes associated mūtra sanga or mūtra kṛcchra.</t>
  </si>
  <si>
    <t>*Build &amp; Nutrition – May be normal or reduced depending on chronicity</t>
  </si>
  <si>
    <t>*Pallor – If associated with anemia</t>
  </si>
  <si>
    <t>*Signs of systemic illness – e.g., infection, metabolic disorders</t>
  </si>
  <si>
    <t>*Hydration status – Dehydration may affect semen quality</t>
  </si>
  <si>
    <t>*Secondary sexual characters – Developmental anomalies may indicate hormonal cause</t>
  </si>
  <si>
    <t>*Pulse, BP, Temperature – To rule out infection or systemic disease</t>
  </si>
  <si>
    <t>a. Genital Examination</t>
  </si>
  <si>
    <t>*Testicular size, consistency, tenderness</t>
  </si>
  <si>
    <t>*Presence of varicocele</t>
  </si>
  <si>
    <t>*Epididymal thickening</t>
  </si>
  <si>
    <t>*Signs of obstruction (vas deferens palpation)</t>
  </si>
  <si>
    <t>*Penis examination for structural anomalies (hypospadias, phimosis)</t>
  </si>
  <si>
    <t>b. Endocrine System</t>
  </si>
  <si>
    <t>*Gynecomastia, loss of body hair (hypogonadism clues)</t>
  </si>
  <si>
    <t>c. Other Systems</t>
  </si>
  <si>
    <t>*Abdominal exam for pelvic mass, hernia</t>
  </si>
  <si>
    <t>*Neurological exam if ejaculatory dysfunction suspected</t>
  </si>
  <si>
    <t>*Semen Analysis – Volume, pH, sperm count, motility, morphology, liquefaction time</t>
  </si>
  <si>
    <t>*Hormonal Profile –</t>
  </si>
  <si>
    <t>*Serum Testosterone</t>
  </si>
  <si>
    <t>*Prolactin</t>
  </si>
  <si>
    <t>*TSH</t>
  </si>
  <si>
    <t>*Ultrasound – Scrotal Doppler (varicocele, obstruction), Transrectal USG (ejaculatory duct obstruction)</t>
  </si>
  <si>
    <t>*Urine &amp; Semen Culture – Infection (e.g., prostatitis, epididymitis)</t>
  </si>
  <si>
    <t>*Genetic Tests – Karyotyping, Y-chromosome microdeletion analysis (if indicated)</t>
  </si>
  <si>
    <t>*Post-ejaculatory Urine Analysis – For retrograde ejaculation</t>
  </si>
  <si>
    <t>13/08/2025, 23:45 - +91 95446 87331: 🔺CASE STUDY NO : 188</t>
  </si>
  <si>
    <t>*Obstructive azoospermia</t>
  </si>
  <si>
    <t>*Non-obstructive azoospermia</t>
  </si>
  <si>
    <t>*Oligospermia</t>
  </si>
  <si>
    <t>*Asthenozoospermia</t>
  </si>
  <si>
    <t>*Teratozoospermia</t>
  </si>
  <si>
    <t>*Hypogonadotropic hypogonadism</t>
  </si>
  <si>
    <t>*Varicocele-related infertility</t>
  </si>
  <si>
    <t>*Retrograde ejaculation</t>
  </si>
  <si>
    <t>*Ejaculatory duct obstruction</t>
  </si>
  <si>
    <t>*Chronic prostatitis / seminal vesiculitis</t>
  </si>
  <si>
    <t>1. Nidāna sevana → Vāta prakopa, esp. āpāna vāta.</t>
  </si>
  <si>
    <t>2. Vāta dries and constricts śukravaha srotas.</t>
  </si>
  <si>
    <t>3. Sanga (blockage) occurs – either due to vāta stambhana or kapha-saṃsarga.</t>
  </si>
  <si>
    <t>4. Movement of śukra becomes delayed and painful.</t>
  </si>
  <si>
    <t>*Samprāpti ghataka:</t>
  </si>
  <si>
    <t>*Doṣa – Vāta ± Kapha</t>
  </si>
  <si>
    <t>*Dūṣya – Śukra dhātu, rasa dhātu</t>
  </si>
  <si>
    <t>*Srotas – Śukravaha srotas</t>
  </si>
  <si>
    <t>*Srotoduṣṭi – Saṅga</t>
  </si>
  <si>
    <t>*Adhiṣṭhāna – Medhra, liṅga-mūla, basti</t>
  </si>
  <si>
    <t>*Udbhava sthāna – Pakvāśaya</t>
  </si>
  <si>
    <t>🔺 SAMANYA CIKITSA</t>
  </si>
  <si>
    <t xml:space="preserve"> (General Treatment Principle)</t>
  </si>
  <si>
    <t>*Vātānulomana – correct flow of vāta.</t>
  </si>
  <si>
    <t>*Srotoshodhana – remove obstruction.</t>
  </si>
  <si>
    <t>*Bṛṃhaṇa &amp; Balya – nourish and strengthen śukra dhātu.</t>
  </si>
  <si>
    <t>*Manasika śamana – mental relaxation.</t>
  </si>
  <si>
    <t>*Classical references:</t>
  </si>
  <si>
    <t>*Caraka Cikitsā Sthāna 30/143–144 – use of vātānulomana snehana &amp; bṛṃhaṇa dravyas.</t>
  </si>
  <si>
    <t>*Suśruta Cikitsā Sthāna 26/31–32 – mṛdu svedana, taila-snehana, and basti for śukra-vṛddhi.</t>
  </si>
  <si>
    <t>*Snigdha, madhura, guru ahāra (milk, ghee, mamsa rasa).</t>
  </si>
  <si>
    <t>*Abhyanga with taila (bala taila, māṣa taila).</t>
  </si>
  <si>
    <t>*Warm water bath before maithuna.</t>
  </si>
  <si>
    <t>*Mental relaxation and stress reduction.</t>
  </si>
  <si>
    <t>*Cold, dry food; fasting.</t>
  </si>
  <si>
    <t>*Excessive sexual strain.</t>
  </si>
  <si>
    <t>*Anxiety, fear during maithuna.</t>
  </si>
  <si>
    <t>*Prolonged suppression of mūtra or śukra.</t>
  </si>
  <si>
    <t>*Exposure to cold after intercourse.</t>
  </si>
  <si>
    <t>A. Snehana (Internal &amp; External)</t>
  </si>
  <si>
    <t>*Phala Ghṛta, Aśvagandhā Ghṛta, Śatavari Ghṛta.</t>
  </si>
  <si>
    <t>*Taila abhyanga to lower abdomen, liṅga-mūla, and kati-pradeśa.</t>
  </si>
  <si>
    <t>B. Svedana</t>
  </si>
  <si>
    <t>*Mṛdu svedana before snehana to relieve vāta stambha.</t>
  </si>
  <si>
    <t>C. Basti Chikitsā (Classical reference: Caraka Cikitsā Sthāna 30/145)</t>
  </si>
  <si>
    <t>*Anuvāsana basti with māṣa taila, bala taila.</t>
  </si>
  <si>
    <t>*Asthāpana basti with daśamūla kvātha + madhura dravyas.</t>
  </si>
  <si>
    <t>D. Rasāyana</t>
  </si>
  <si>
    <t>*Aśvagandhā, Śatāvarī, Vidāri, Kapikacchu chūrṇa with milk.</t>
  </si>
  <si>
    <t>E. Manasika śamana</t>
  </si>
  <si>
    <t>*Use of medhya rasāyana – Brahmi, Śaṅkhapuṣpī.</t>
  </si>
  <si>
    <t>*Śirodhāra with kṣīra-bala taila for stress-induced cases</t>
  </si>
  <si>
    <t>14/08/2025, 20:47 - Dr sonu kailas k: Follow the BAMS UPDATES channel on WhatsApp: https://whatsapp.com/channel/0029Va94t5WFHWq8Gd5nh63W</t>
  </si>
  <si>
    <t>14/08/2025, 23:58 - +91 95446 87331: 🔺CASE STUDY NO :189</t>
  </si>
  <si>
    <t>🔺KAPALA KUSTHA</t>
  </si>
  <si>
    <t>(Ref – Caraka Cikitsā 7/4–8, Suśruta Nidāna 5/4–8)</t>
  </si>
  <si>
    <t>*Āhāraja (Dietary):</t>
  </si>
  <si>
    <t>*Ati-guru, ati-snigdha āhāra</t>
  </si>
  <si>
    <t>*Viruddhāhāra (incompatible food combinations)</t>
  </si>
  <si>
    <t>*Ati-śīta or ati-uṣṇa bhojana</t>
  </si>
  <si>
    <t>*Dadhi, matsya, payaḥ sevana in excess</t>
  </si>
  <si>
    <t>*Ati-madhura or ati-lavaṇa ahāra</t>
  </si>
  <si>
    <t>*Vihāraja (Lifestyle):</t>
  </si>
  <si>
    <t>*Ajīrṇe bhojana</t>
  </si>
  <si>
    <t>*Vega-dhāraṇa</t>
  </si>
  <si>
    <t>*Ati-snigdha abhyanga in kaphaprakope</t>
  </si>
  <si>
    <t>*Rātri jāgaraṇa</t>
  </si>
  <si>
    <t>*Mānasika (Psychological):</t>
  </si>
  <si>
    <t>*Krodha, śoka, bhaya</t>
  </si>
  <si>
    <t>🔺PURVARUPAM (Premonitory signs)</t>
  </si>
  <si>
    <t>(General Kuṣṭha Pūrvārūpa – Caraka Cikitsā 7/9–10)</t>
  </si>
  <si>
    <t>*Rāga (discoloration)</t>
  </si>
  <si>
    <t>*Piḍakā utpatti (small eruptions)</t>
  </si>
  <si>
    <t>*Śyāva-pāṇḍutā in local area</t>
  </si>
  <si>
    <t xml:space="preserve"> (Signs &amp; symptoms of Kapala Kustha)</t>
  </si>
  <si>
    <t>(Ref – Caraka Cikitsā 7/21, Suśruta Nidāna 5/13)</t>
  </si>
  <si>
    <t>*Śyāva varṇa – blackish or dark-brown discoloration</t>
  </si>
  <si>
    <t>*Kaṭhina sparśa – hard to touch</t>
  </si>
  <si>
    <t>*Kapāla-sadṛśa rūpa – skin resembling pottery/tile surface</t>
  </si>
  <si>
    <t>*Rukṣatā – dryness</t>
  </si>
  <si>
    <t>*Snigdha lepa absence – no oozing</t>
  </si>
  <si>
    <t>*Build &amp; Nourishment – Note nutritional status (often emaciated or undernourished in chronic cases).</t>
  </si>
  <si>
    <t>*Skin Inspection – Scalp dryness, scaling, fissures, thickened skin over scalp, discoloration.</t>
  </si>
  <si>
    <t>*hair – Sparse, brittle, patchy loss or complete alopecia in affected area.</t>
  </si>
  <si>
    <t>*Nails &amp; Mucous Membranes – Check for pitting, discoloration, other dermal signs.</t>
  </si>
  <si>
    <t>*Associated Symptoms – Itching, burning, pain, oozing or crust formation.</t>
  </si>
  <si>
    <t>*Skin &amp; Appendages – Full-body examination to rule out spread beyond scalp.</t>
  </si>
  <si>
    <t>*Musculoskeletal System – In advanced chronic dermatoses, check for joint stiffness (psoriatic arthritis possibility).</t>
  </si>
  <si>
    <t>*Lymph Nodes – Examine for occipital, post-auricular lymphadenopathy.</t>
  </si>
  <si>
    <t>*Neurological &amp; Sensory – In some chronic skin diseases, neuropathic symptoms may appear due to scarring or nerve involvement.</t>
  </si>
  <si>
    <t>*Complete Blood Count (CBC) – To detect anemia or infection.</t>
  </si>
  <si>
    <t>*ESR / CRP – For inflammatory activity.</t>
  </si>
  <si>
    <t>*Skin Scrapings for KOH Mount – To detect fungal elements (dermatophytes).</t>
  </si>
  <si>
    <t>*Bacterial Culture &amp; Sensitivity – If secondary infection suspected.</t>
  </si>
  <si>
    <t>*Skin Biopsy – For histopathology to differentiate between psoriasis, lupus, etc.</t>
  </si>
  <si>
    <t>*Liver &amp; Renal Function Tests – Before starting systemic drugs.</t>
  </si>
  <si>
    <t>*ANA / Autoimmune Panel – If autoimmune dermatosis suspected.</t>
  </si>
  <si>
    <t xml:space="preserve">🔺KAPALA KHUSTAM </t>
  </si>
  <si>
    <t>*Psoriasis of scalp</t>
  </si>
  <si>
    <t>*Seborrheic dermatitis (severe)</t>
  </si>
  <si>
    <t>*Discoid lupus erythematosus (scalp involvement)</t>
  </si>
  <si>
    <t>*Tinea capitis (chronic or kerion)</t>
  </si>
  <si>
    <t>*Lichen planopilaris</t>
  </si>
  <si>
    <t>*Folliculitis decalvans</t>
  </si>
  <si>
    <t>*Atopic dermatitis (scalp variant)</t>
  </si>
  <si>
    <t>*Chronic cutaneous lupus erythematosus</t>
  </si>
  <si>
    <t>(General Kuṣṭha Samprāpti – Caraka Cikitsā 7/5–8)</t>
  </si>
  <si>
    <t>1. Nidāna sevana → Doṣa prakopa (Vāta + Kapha pradhāna, Pitta anubandha)</t>
  </si>
  <si>
    <t>2. Dūṣya – Tvak, Rakta, Māṃsa, Lasikā (Tridoṣa involvement in all Kuṣṭha)</t>
  </si>
  <si>
    <t>3. Doṣa–Dūṣya saṃmūrcchana in tvak &amp; deeper dhātus</t>
  </si>
  <si>
    <t>4. Sthānasamśraya in tvak → manifestation of Kapāla Kuṣṭha</t>
  </si>
  <si>
    <t xml:space="preserve">🔺 SAMANYA CIKITSA </t>
  </si>
  <si>
    <t>(General Kuṣṭha treatment)</t>
  </si>
  <si>
    <t>(Ref – Caraka Cikitsā 7/39–120)</t>
  </si>
  <si>
    <t>*Śodhana:</t>
  </si>
  <si>
    <t>*Vamana (Kapha)</t>
  </si>
  <si>
    <t>*Virecana (Pitta)</t>
  </si>
  <si>
    <t>*Raktamokṣaṇa (Leech, sirāvyadha – for rakta duṣṭi)</t>
  </si>
  <si>
    <t>*Basti (Vātānulomana)</t>
  </si>
  <si>
    <t>*Tikta–kaṭu rasa dravyas</t>
  </si>
  <si>
    <t>*Kaṣāya rasa pradhāna aushadhas</t>
  </si>
  <si>
    <t>*Ghṛta &amp; taila preparations processed with kuṣṭhaghna dravyas</t>
  </si>
  <si>
    <t>*Pathya–Apathya:</t>
  </si>
  <si>
    <t>*Pathya: Mudga, yava, kulattha, tikta–kaṣāya rasa vegetables, warm water bath, light exercise</t>
  </si>
  <si>
    <t>*Apathya: Dadhi, matsya, dugdha, guru–snigdha, navānna</t>
  </si>
  <si>
    <t>*Rūkṣa lepa &amp; prakṣālana</t>
  </si>
  <si>
    <t>*Tikta-kaṣāya rasa prayoga</t>
  </si>
  <si>
    <t>*Śodhana karma (especially vamana-virecana)</t>
  </si>
  <si>
    <t>*Snigdha abhyanga in acute stage</t>
  </si>
  <si>
    <t>*Ati-guru, ati-madhura, dadhi, matsya sevana</t>
  </si>
  <si>
    <t xml:space="preserve">🔺VISESHA  CIKITSA </t>
  </si>
  <si>
    <t>for Kapāla Kuṣṭha</t>
  </si>
  <si>
    <t>(Ref – Caraka Cikitsā 7/21–22, Aṣṭāṅga Hṛdaya Nidan 14)</t>
  </si>
  <si>
    <t>*Internal medications:</t>
  </si>
  <si>
    <t>*Khādira sara kṣīra pāka</t>
  </si>
  <si>
    <t>*Arogyavardhinī vaṭi (rasaushadhi)</t>
  </si>
  <si>
    <t>*Nimbādi kvātha, Maṇjishṭhādi kvātha</t>
  </si>
  <si>
    <t>*Triphala ghṛta</t>
  </si>
  <si>
    <t>*External applications:</t>
  </si>
  <si>
    <t>*Khadira chūrṇa lepa</t>
  </si>
  <si>
    <t>*Triphala–nimba–turmeric paste</t>
  </si>
  <si>
    <t>*Aragvādādi taila application</t>
  </si>
  <si>
    <t>*Kushta rakṣasa taila</t>
  </si>
  <si>
    <t>*Raktamokṣaṇa – Jalaukā for localized lesions</t>
  </si>
  <si>
    <t>*Classical Reference Table</t>
  </si>
  <si>
    <t>*Topic</t>
  </si>
  <si>
    <t>Kapāla Kuṣṭha definition</t>
  </si>
  <si>
    <t>C. Ci. 7/21, S. Ni. 5/13</t>
  </si>
  <si>
    <t>Nidāna</t>
  </si>
  <si>
    <t>C. Ci. 7/4–8, S. Ni. 5/4–8</t>
  </si>
  <si>
    <t>Pūrvārūpa</t>
  </si>
  <si>
    <t>C. Ci. 7/9–10</t>
  </si>
  <si>
    <t>Samprāpti</t>
  </si>
  <si>
    <t>C. Ci. 7/5–8</t>
  </si>
  <si>
    <t>General Cikitsā</t>
  </si>
  <si>
    <t>C. Ci. 7/39–120</t>
  </si>
  <si>
    <t>Viśeṣa description</t>
  </si>
  <si>
    <t>C. Ci. 7/21–22</t>
  </si>
  <si>
    <t>15/08/2025, 12:06 - +91 95446 87331: 🔺TREATMENT NO :06</t>
  </si>
  <si>
    <t xml:space="preserve">🔺 NJAVARA KIZHI </t>
  </si>
  <si>
    <t>Njavara Kizhi (Shashtika Shali Pinda Sweda) is a type of sudation therapy where the body is massaged with boluses containing cooked Njavara rice, milk, and herbal decoction to induce sweating, nourish tissues, and relieve stiffness.</t>
  </si>
  <si>
    <t>🔸Njavara rice (Shashtika Shali)</t>
  </si>
  <si>
    <t>🔸Bala (Sida cordifolia) decoction</t>
  </si>
  <si>
    <t>🔸Cow’s milk</t>
  </si>
  <si>
    <t>🔸Ghee</t>
  </si>
  <si>
    <t>🔸Herbal oils (as per condition – e.g., Ksheerabala taila)</t>
  </si>
  <si>
    <t>1. Preparation of Bolus:</t>
  </si>
  <si>
    <t>🔸Cook Njavara rice in a mixture of Bala root decoction and milk until soft.</t>
  </si>
  <si>
    <t>🔸Tie the cooked rice into small cotton cloth pouches (kizhi).</t>
  </si>
  <si>
    <t>2. Application:</t>
  </si>
  <si>
    <t>🔸Patient is given mild oil massage with suitable medicated oil.</t>
  </si>
  <si>
    <t>🔸Warm boluses are dipped repeatedly in hot milk-decoction mixture and massaged over the whole body or affected part in synchronized strokes.</t>
  </si>
  <si>
    <t>3. Duration:</t>
  </si>
  <si>
    <t>🔸Generally 30–45 minutes per session.</t>
  </si>
  <si>
    <t>4. Completion:</t>
  </si>
  <si>
    <t>🔸After sweating is induced, remove boluses.</t>
  </si>
  <si>
    <t>🔸Wipe the body and apply a thin coat of medicated oil.</t>
  </si>
  <si>
    <t>🔸Patient rests for some time; light diet advised.</t>
  </si>
  <si>
    <t>🔸Osteoarthritis</t>
  </si>
  <si>
    <t>🔸Rheumatoid arthritis</t>
  </si>
  <si>
    <t>🔸Muscular dystrophy</t>
  </si>
  <si>
    <t>🔸Neuromuscular disorders</t>
  </si>
  <si>
    <t>🔸Low back pain</t>
  </si>
  <si>
    <t>🔸Hemiplegia</t>
  </si>
  <si>
    <t>🔸Cervical spondylosis</t>
  </si>
  <si>
    <t>🔸Sciatica</t>
  </si>
  <si>
    <t>🔸Generalized weakness</t>
  </si>
  <si>
    <t>🔸Fever</t>
  </si>
  <si>
    <t>🔸Acute inflammation</t>
  </si>
  <si>
    <t>🔸Skin diseases with infection</t>
  </si>
  <si>
    <t>🔸Severe cardiac disorders</t>
  </si>
  <si>
    <t>🔸Uncontrolled diabetes</t>
  </si>
  <si>
    <t>🔸Severe hypertension</t>
  </si>
  <si>
    <t>🔸Active bleeding disorders</t>
  </si>
  <si>
    <t>🔸Maintain correct temperature (avoid burns).</t>
  </si>
  <si>
    <t>🔸Avoid excessive pressure during massage in weak or injured tissues.</t>
  </si>
  <si>
    <t>🔸Monitor patient’s comfort and sweating response.</t>
  </si>
  <si>
    <t>🔸Adjust number of boluses to maintain warmth throughout.</t>
  </si>
  <si>
    <t>🔸Use fresh milk and decoction each session.</t>
  </si>
  <si>
    <t>🔸Avoid in pregnancy unless specifically indicated and supervised.</t>
  </si>
  <si>
    <t>15/08/2025, 18:41 - +91 95446 87331: This message was deleted</t>
  </si>
  <si>
    <t>15/08/2025, 18:42 - +91 95446 87331: This message was deleted</t>
  </si>
  <si>
    <t>15/08/2025, 18:45 - +91 95446 87331: 🔺CASE STUDY NO :190</t>
  </si>
  <si>
    <t>🔺SANYASA / COMA</t>
  </si>
  <si>
    <t xml:space="preserve"> (Causative factors)</t>
  </si>
  <si>
    <t>*(As per Charaka Chikitsa 10/41–43, Madhava Nidana, Bhava Prakasha)</t>
  </si>
  <si>
    <t>*Abhighāta (severe trauma to head or body)</t>
  </si>
  <si>
    <t>*Ati-vegādharaṇa (suppression of natural urges, especially nidrā &amp; kāsā)</t>
  </si>
  <si>
    <t>*Ati-śrama (excessive physical or mental exertion)</t>
  </si>
  <si>
    <t>*Abhishyanga (sudden exposure to extreme cold/wetness)</t>
  </si>
  <si>
    <t>*Madyātyaya (excessive alcohol/poison intake)</t>
  </si>
  <si>
    <t>*Mūrchhā or Apasmāra complications</t>
  </si>
  <si>
    <t>*Severe depletion of ojas or prāṇa vāyu vitiation</t>
  </si>
  <si>
    <t xml:space="preserve"> (Premonitory symptoms)</t>
  </si>
  <si>
    <t>(Bhava Prakasha, Madhava Nidana)</t>
  </si>
  <si>
    <t>*Gātra gaurava (heaviness of body)</t>
  </si>
  <si>
    <t>*Śabda asādhana (difficulty in responding to sound)</t>
  </si>
  <si>
    <t>*Netra chalanāsaṃarthya (lack of proper eye movement)</t>
  </si>
  <si>
    <t>*Glāni (extreme fatigue &amp; drowsiness)</t>
  </si>
  <si>
    <t>*Manda smṛti (slow memory response)</t>
  </si>
  <si>
    <t>(Clinical features)</t>
  </si>
  <si>
    <t>(Charaka Chikitsa 10/44–46)</t>
  </si>
  <si>
    <t>*Prāṇa vāyu avarodha → loss of sensory &amp; motor activity</t>
  </si>
  <si>
    <t>*Acetanatā (loss of consciousness)</t>
  </si>
  <si>
    <t>*Netrāchala abhāva (fixed gaze, no eye movement)</t>
  </si>
  <si>
    <t>*Mūka iva avasthā (mute/unresponsive)</t>
  </si>
  <si>
    <t>*Gātra-stambha (stiffness of limbs)</t>
  </si>
  <si>
    <t>*Nisvasānirodha (irregular/absent breathing in severe stage)</t>
  </si>
  <si>
    <t>*Jīvitāśa hāni (life-threatening condition if prolonged)</t>
  </si>
  <si>
    <t>*Level of consciousness – Glasgow Coma Scale (GCS)</t>
  </si>
  <si>
    <t>*Posture &amp; movements – decerebrate/decorticate rigidity, abnormal posturing</t>
  </si>
  <si>
    <t>*Pallor, cyanosis, icterus, clubbing – to rule out systemic illnesses</t>
  </si>
  <si>
    <t>*Pulse – rate, rhythm, volume</t>
  </si>
  <si>
    <t>*Blood pressure – hypotension/hypertension patterns</t>
  </si>
  <si>
    <t>*Respiration – rate, pattern (Cheyne–Stokes, Biot’s, Kussmaul)</t>
  </si>
  <si>
    <t>*Temperature – fever, hypothermia</t>
  </si>
  <si>
    <t>*Skin – dehydration, diaphoresis, trauma marks</t>
  </si>
  <si>
    <t>a. Central Nervous System (CNS)</t>
  </si>
  <si>
    <t>*GCS score</t>
  </si>
  <si>
    <t>*Pupillary reflexes (size, reaction to light)</t>
  </si>
  <si>
    <t>*Motor power &amp; tone (if partially responsive)</t>
  </si>
  <si>
    <t>*Deep tendon reflexes, plantar reflex</t>
  </si>
  <si>
    <t>*Signs of meningeal irritation (Kernig’s, Brudzinski’s)</t>
  </si>
  <si>
    <t>b. Cardiovascular System</t>
  </si>
  <si>
    <t>*Heart sounds, murmurs</t>
  </si>
  <si>
    <t>*Evidence of arrhythmia or cardiac failure</t>
  </si>
  <si>
    <t>c. Respiratory System</t>
  </si>
  <si>
    <t>Breath sounds, rales, signs of aspiration pneumonia</t>
  </si>
  <si>
    <t>d. Gastrointestinal System</t>
  </si>
  <si>
    <t>*Hepatomegaly, splenomegaly</t>
  </si>
  <si>
    <t>*Signs of metabolic derangements</t>
  </si>
  <si>
    <t>*Complete blood count (CBC) – infection, anemia</t>
  </si>
  <si>
    <t>*Blood glucose – hypoglycemia/hyperglycemia</t>
  </si>
  <si>
    <t>*Electrolytes – sodium, potassium, calcium, magnesium</t>
  </si>
  <si>
    <t>*Renal function tests (RFT) – urea, creatinine</t>
  </si>
  <si>
    <t>*Liver function tests (LFT)</t>
  </si>
  <si>
    <t>*Arterial blood gas (ABG) – hypoxia, acidosis/alkalosis</t>
  </si>
  <si>
    <t>*Toxicology screen – drugs, alcohol, poisons</t>
  </si>
  <si>
    <t>*Infection markers – CRP, ESR, cultures</t>
  </si>
  <si>
    <t>*Thyroid profile – hypo/hyperthyroidism</t>
  </si>
  <si>
    <t>*CSF analysis – if CNS infection suspected</t>
  </si>
  <si>
    <t>*Neuroimaging – CT/MRI brain</t>
  </si>
  <si>
    <t>15/08/2025, 18:46 - +91 95446 87331: 🔺CASE STUDY NO : 190</t>
  </si>
  <si>
    <t>🔺 SANYASA / COMA</t>
  </si>
  <si>
    <t>*Stroke (ischemic/hemorrhagic)</t>
  </si>
  <si>
    <t>*Hypoglycemic coma</t>
  </si>
  <si>
    <t>*Hyperglycemic crisis (DKA, HHS)</t>
  </si>
  <si>
    <t>*Head injury with raised ICP</t>
  </si>
  <si>
    <t>*Meningitis / Encephalitis</t>
  </si>
  <si>
    <t>*Epileptic post-ictal state</t>
  </si>
  <si>
    <t>*Hepatic encephalopathy</t>
  </si>
  <si>
    <t>*Uremic encephalopathy</t>
  </si>
  <si>
    <t>*Drug or alcohol intoxication</t>
  </si>
  <si>
    <t>*Carbon monoxide poisoning</t>
  </si>
  <si>
    <t>*Hypoxic-ischemic brain injury</t>
  </si>
  <si>
    <t>*Nidāna sevana → Vāta pradhāna tridoṣa prakopa (especially prāṇa vāyu vitiation)</t>
  </si>
  <si>
    <t>*Prāṇa vāyu obstructed by aggravated kapha/tamas in śiras</t>
  </si>
  <si>
    <t>*Oja kṣaya &amp; indriya avarodha → Buddhi nasha → Loss of consciousness</t>
  </si>
  <si>
    <t>*Srotorodha in manovaha &amp; pranavaha srotas → Sanyāsa avasthā</t>
  </si>
  <si>
    <t>*(Charaka Chikitsa 10/50–55)</t>
  </si>
  <si>
    <t>*Prāṇa vāyu shodhana &amp; stimulation:</t>
  </si>
  <si>
    <t>*Nāsyakarma with Vāta-kapha hara oils (e.g., Anu taila)</t>
  </si>
  <si>
    <t>*Dhūmapāna (medicated smoke)</t>
  </si>
  <si>
    <t>*Śiro-abhyanga &amp; mardana with warm oils (Bala taila, Masha taila)</t>
  </si>
  <si>
    <t>*Saṃjñā-pratyāgamana (revival measures)</t>
  </si>
  <si>
    <t>*Sudden strong smelling dravyas (e.g., hingu, ajamodā, vacha) near nose</t>
  </si>
  <si>
    <t>*Warm ghṛta preparations internally (if patient can swallow)</t>
  </si>
  <si>
    <t>*Ojas &amp; bala vardhana:</t>
  </si>
  <si>
    <t>*Rasāyana like Brahma Rasāyana, Chyavanaprāśa after recovery</t>
  </si>
  <si>
    <t>*Swedana &amp; gentle heat application to head/neck</t>
  </si>
  <si>
    <t>*Nasya with hot &amp; pungent oils</t>
  </si>
  <si>
    <t>*Smelling pungent aromatics (vacha, hingu)</t>
  </si>
  <si>
    <t>*Lukewarm ghṛta pāna</t>
  </si>
  <si>
    <t>*Exposure to cold &amp; dampness</t>
  </si>
  <si>
    <t>*Heavy, guru, snigdha, kapha-increasing food</t>
  </si>
  <si>
    <t>*Excessive sedation without clearing kapha obstruction</t>
  </si>
  <si>
    <t>*Excessive bloodletting in a weakened patient</t>
  </si>
  <si>
    <t>🔺 VISESHA CHIKITSA (Specific management based on cause)</t>
  </si>
  <si>
    <t>*If due to head injury (śiro-abhighāta) → Raktamokṣaṇa (controlled), snehana, mridu swedana after acute phase</t>
  </si>
  <si>
    <t>*If due to poisoning → Visha chikitsa (anti-toxic measures)</t>
  </si>
  <si>
    <t>*If due to kapha-meda obstruction → Vamana followed by vata-anulomana</t>
  </si>
  <si>
    <t>*If due to vata-kopa with oja kṣaya → Brimhana therapy (ghṛta, kṣīra, māṃsa rasa)</t>
  </si>
  <si>
    <t>*If due to madyātyaya → Madatyaya chikitsa (pippalī, harītakī, madhu)</t>
  </si>
  <si>
    <t>1. Charaka Samhita, Chikitsa Sthana 10/41–55 – Sanyāsa &amp; Prāṇavaha srotas disorders</t>
  </si>
  <si>
    <t>2. Madhava Nidana, Ch. 24 – Murchha, Sanyāsa, Bhrama</t>
  </si>
  <si>
    <t>3. Bhava Prakasha, Uttara Khanda – Murchha, Sanyāsa, Apasmara</t>
  </si>
  <si>
    <t>4. Ashtanga Hridaya, Uttarasthana 6/10–18 – Sanyāsa nidana &amp; Chikitsa</t>
  </si>
  <si>
    <t>15/08/2025, 22:23 - +91 95446 87331: 🔺CASE STUDY NO : 191</t>
  </si>
  <si>
    <t>🔺AUDUMBARA KUSTHA/ERYTHEMA MULTIFORME</t>
  </si>
  <si>
    <t>*Āudumbara Kuṣṭha is described as a kṣudra kuṣṭha (minor type of skin disorder) in Suśruta Saṁhitā (Ni.5/23-24).</t>
  </si>
  <si>
    <t>General causes are the same as Kuṣṭha Nidāna:</t>
  </si>
  <si>
    <t>*Viruddhāhāra sevana (incompatible food combinations)</t>
  </si>
  <si>
    <t>*Asātmyāhāra vihāra (unwholesome diet and lifestyle)</t>
  </si>
  <si>
    <t>*Guru, snigdha, śīta āhāra ati sevana (heavy, oily, cold food in excess)</t>
  </si>
  <si>
    <t>*Dadhi (curd) and anupa māṁsa (marshy land animal meat) excess</t>
  </si>
  <si>
    <t>*Atyaśana (overeating), Ajīrṇe bhojana (eating in indigestion)</t>
  </si>
  <si>
    <t>*Kaphaprakopakāra kāraṇas (Kapha-increasing factors)</t>
  </si>
  <si>
    <t>*Daivādhivāsavyāpanna karma (sinful acts according to Ayurveda view)</t>
  </si>
  <si>
    <t>*Suśruta Saṁhitā, Nidāna Sthāna, 5/3-5</t>
  </si>
  <si>
    <t>*Aṣṭāṅga Hṛdaya, Nidāna Sthāna, 14/3-6</t>
  </si>
  <si>
    <t>🔺 PURVAROOPAM  (Prodromal Symptoms)</t>
  </si>
  <si>
    <t>*Common prodromal features of Kuṣṭha apply:</t>
  </si>
  <si>
    <t>*Toda (pricking sensation)</t>
  </si>
  <si>
    <t>*Śyāvata (darkish discoloration)</t>
  </si>
  <si>
    <t>*Śīta sparśa (cold touch sensation)</t>
  </si>
  <si>
    <t>*Ruja mṛdu (mild pain)</t>
  </si>
  <si>
    <t>*Rūkṣata (dryness of skin)</t>
  </si>
  <si>
    <t>*Reference: Suśruta Saṁhitā, Ni.5/6</t>
  </si>
  <si>
    <t>🔺LAKSANAM</t>
  </si>
  <si>
    <t>*Āudumbara Kuṣṭha specific features:</t>
  </si>
  <si>
    <t>*Vaivarnyam – skin color resembling Udumbara phala (Ficus racemosa fruit) — reddish-brown, coppery, or bluish tinge.</t>
  </si>
  <si>
    <t>*Mandala rūpa — round patches, well-defined margins.</t>
  </si>
  <si>
    <t>*Śyāva-pīta-rakta varṇa mixture.</t>
  </si>
  <si>
    <t>*Mild itching, mild pain, minimal oozing.</t>
  </si>
  <si>
    <t>*Resembles Dadru but less itching.</t>
  </si>
  <si>
    <t>*Suśruta Saṁhitā, Ni.5/23 — "Āudumbaraṁ tu yad vṛttaṁ vaivarnyaṁ udumbarasya sadṛśam..."</t>
  </si>
  <si>
    <t>*Temperature – usually normal, may be mildly elevated in inflammatory phases</t>
  </si>
  <si>
    <t>*Pulse rate – normal or slightly raised if associated with systemic reaction</t>
  </si>
  <si>
    <t>*Blood pressure – usually normal</t>
  </si>
  <si>
    <t>*Respiratory rate – normal</t>
  </si>
  <si>
    <t>*Body built &amp; nourishment – normal/mildly affected</t>
  </si>
  <si>
    <t>*Skin examination (local)</t>
  </si>
  <si>
    <t>*Reddish or coppery patches</t>
  </si>
  <si>
    <t>*Well-defined margins</t>
  </si>
  <si>
    <t>*Mild to moderate itching or burning</t>
  </si>
  <si>
    <t>*Distribution often over trunk, limbs, or exposed areas</t>
  </si>
  <si>
    <t>*Lymph nodes – not usually enlarged unless secondary infection</t>
  </si>
  <si>
    <t>*Nails, scalp, mucous membranes – usually unaffected</t>
  </si>
  <si>
    <t>*Skin system – primary involvement, look for pattern &amp; spread</t>
  </si>
  <si>
    <t>*Cardiovascular, respiratory, GI, CNS – usually normal unless secondary systemic illness</t>
  </si>
  <si>
    <t>*Musculoskeletal – check for arthralgia (in case of erythema multiforme or autoimmune association)</t>
  </si>
  <si>
    <t>(To confirm diagnosis and rule out other causes)</t>
  </si>
  <si>
    <t>*Complete Blood Count (CBC) – may show mild leukocytosis or eosinophilia</t>
  </si>
  <si>
    <t>*Erythrocyte Sedimentation Rate (ESR) – mild elevation</t>
  </si>
  <si>
    <t>*C-Reactive Protein (CRP) – mild elevation in active inflammation</t>
  </si>
  <si>
    <t>*Liver &amp; renal function tests – baseline before any systemic medication</t>
  </si>
  <si>
    <t>*Skin scraping &amp; KOH mount – to rule out fungal infection</t>
  </si>
  <si>
    <t>*Patch test – if contact dermatitis suspected</t>
  </si>
  <si>
    <t>*Serology – HSV antibodies if erythema multiforme suspected</t>
  </si>
  <si>
    <t>*Skin biopsy – definitive if diagnosis uncertain (will show characteristic histopathology)</t>
  </si>
  <si>
    <t>15/08/2025, 22:26 - +91 95446 87331: 🔺CASE STUDY NO : 191</t>
  </si>
  <si>
    <t>*Erythema multiforme</t>
  </si>
  <si>
    <t>*Pityriasis rosea</t>
  </si>
  <si>
    <t>*Contact dermatitis</t>
  </si>
  <si>
    <t>*Psoriasis (guttate or plaque type)</t>
  </si>
  <si>
    <t>*Secondary syphilis rash</t>
  </si>
  <si>
    <t>*Drug-induced exanthematous rash</t>
  </si>
  <si>
    <t>1. Nidāna sevana → Doṣa prakopa (primarily Kapha + Pitta)</t>
  </si>
  <si>
    <t>2. Doṣas localize in tvak, rakta, māṁsa, and lasikā dhātus (common dūṣya in Kuṣṭha)</t>
  </si>
  <si>
    <t>3. Strotorodha (microchannel blockage) and avarana occur</t>
  </si>
  <si>
    <t>4. Doṣa-dūṣya sammūrcchana → Manifestation of Āudumbara Kuṣṭha with its specific varṇa and shape.</t>
  </si>
  <si>
    <t>*Doshic predominance: *Kapha + Pitta</t>
  </si>
  <si>
    <t>*Dūṣya: Tvak, Rakta, Māṁsa, Lasikā</t>
  </si>
  <si>
    <t>*Srotas: Rasavaha, Raktavaha</t>
  </si>
  <si>
    <t>*Reference: Suśruta Saṁhitā, Ni.5/6-7</t>
  </si>
  <si>
    <t>🔺SAMANYA CHIKITSA (General Treatment for Kustha)</t>
  </si>
  <si>
    <t>*Śodhana — Vamana, Virechana, Raktamokṣaṇa (as per doṣa predominance)</t>
  </si>
  <si>
    <t>*Śamana — Tikta, Kaṣāya, Katu rasa pradhāna dravyas</t>
  </si>
  <si>
    <t>*Rasāyana — For immune enhancement and skin rejuvenation</t>
  </si>
  <si>
    <t>*Reference: Suśruta Saṁhitā, Ci.9/6-12</t>
  </si>
  <si>
    <t>*Use of Tikta-kaṣāya rasa dravyas (Neem, Patola, Nimba)</t>
  </si>
  <si>
    <t>*Light, easily digestible food</t>
  </si>
  <si>
    <t>*Avoidance of Kapha–Pitta aggravating food</t>
  </si>
  <si>
    <t>*Application of cooling herbal pastes</t>
  </si>
  <si>
    <t>*Sour, salty, heavy, oily, fermented foods</t>
  </si>
  <si>
    <t>*Exposure to heat and humidity</t>
  </si>
  <si>
    <t>*Daytime sleeping, over-resting</t>
  </si>
  <si>
    <t>*Dairy excess (especially curd)</t>
  </si>
  <si>
    <t>🔺VISESHA  CHIKITSA (Specific Treatment for Āudumbara Kustha)</t>
  </si>
  <si>
    <t xml:space="preserve">*sodhana </t>
  </si>
  <si>
    <t>*Virechana — with Trivrit lehya, Aragvadha</t>
  </si>
  <si>
    <t>*Raktamokṣaṇa — *Sirāvyadha / *Jalaukāvacaraṇa (especially in localized lesions)</t>
  </si>
  <si>
    <t>*Śamana</t>
  </si>
  <si>
    <t>*Nimba ghana vati</t>
  </si>
  <si>
    <t>*Khadira kwātha</t>
  </si>
  <si>
    <t>*Patolakaturohinyādi kaṣāya</t>
  </si>
  <si>
    <t>*Lepa with Nimba, Khadira, Triphala churna with ghee</t>
  </si>
  <si>
    <t>*Udvartana with kaṣāya dravya churna</t>
  </si>
  <si>
    <t>*Reference: Aṣṭāṅga Hṛdaya, Ci.19/1-1</t>
  </si>
  <si>
    <t>16/08/2025, 14:29 - +91 79907 56926 joined using a group link.</t>
  </si>
  <si>
    <t>16/08/2025, 14:29 - +91 93478 83184 joined using a group link.</t>
  </si>
  <si>
    <t>16/08/2025, 14:29 - +91 88665 28377 joined using a group link.</t>
  </si>
  <si>
    <t>16/08/2025, 14:29 - +91 91098 99364 joined using a group link.</t>
  </si>
  <si>
    <t>16/08/2025, 14:29 - +91 81084 69210 joined using a group link.</t>
  </si>
  <si>
    <t>16/08/2025, 14:37 - +91 92843 80966 joined using a group link.</t>
  </si>
  <si>
    <t>16/08/2025, 14:37 - +91 82736 70657 joined using a group link.</t>
  </si>
  <si>
    <t>16/08/2025, 14:37 - +91 98172 30567 joined using a group link.</t>
  </si>
  <si>
    <t>16/08/2025, 14:37 - +91 95586 13461 joined using a group link.</t>
  </si>
  <si>
    <t>16/08/2025, 14:37 - +91 94005 04578 joined using a group link.</t>
  </si>
  <si>
    <t>16/08/2025, 14:37 - +91 95117 70812 joined using a group link.</t>
  </si>
  <si>
    <t>16/08/2025, 22:01 - +91 95446 87331: 🔺CASE STUDY NO : 192</t>
  </si>
  <si>
    <t>🔺NASAGATHA RAKTHAPITHAM</t>
  </si>
  <si>
    <t>*(Ref: Suśruta Saṃhitā, Uttara Tantra 45; Caraka Saṃhitā, Cikitsāsthāna 4)</t>
  </si>
  <si>
    <t>*Ātyayika hetu (acute causes):</t>
  </si>
  <si>
    <t>*Āma-pāna (excess alcohol, sour &amp; hot drinks)</t>
  </si>
  <si>
    <t>*Ati-śīta or ati-uṣṇa sevana</t>
  </si>
  <si>
    <t>*Vega-dharaṇa (suppression of natural urges)</t>
  </si>
  <si>
    <t>*Krodha, śoka, atyanta śrama</t>
  </si>
  <si>
    <t>*Exposure to āditya (excess sun), agnī, vāta</t>
  </si>
  <si>
    <t>*Abhighāta (injury to nose)</t>
  </si>
  <si>
    <t>*Doṣa–rakta prakopa hetu:</t>
  </si>
  <si>
    <t>*Pitta-kara āhāra (katu, amla, lavana, uṣṇa, vidāhi food)</t>
  </si>
  <si>
    <t>*Madya sevana</t>
  </si>
  <si>
    <t>*Rūkṣa, kṣāra, āmla dravya</t>
  </si>
  <si>
    <t>🔺 PURVAROOPAM (Premonitory symptoms)</t>
  </si>
  <si>
    <t>(Ref: Caraka Saṃhitā, Cikitsā 4/6-7)</t>
  </si>
  <si>
    <t>*Mūrcchā (faintness)</t>
  </si>
  <si>
    <t>*Gātra daurbalya (weakness)</t>
  </si>
  <si>
    <t>*Hridaya spandana (palpitation)</t>
  </si>
  <si>
    <t>*Śiro-gurutā (heaviness of head)</t>
  </si>
  <si>
    <t>*Mukha-dāha, mukha-tālu śoṣa (dryness of mouth &amp; palate)</t>
  </si>
  <si>
    <t>*(Ref: Suśruta Uttara 45; Aṣṭāṅga Hṛdaya, Uttara 23)</t>
  </si>
  <si>
    <t>*Rakta srāva from nāsā (epistaxis)</t>
  </si>
  <si>
    <t>*Urdhvaga rakthapitta features – blood coming upwards</t>
  </si>
  <si>
    <t>*Rakta is tīkṣṇa, ushma, phenila, kṛṣṇa, pīta, aruṇa depending on doṣa dominance</t>
  </si>
  <si>
    <t>*Pitta-lakṣaṇa: daha, tṛṣṇā, śīta-kāma</t>
  </si>
  <si>
    <t>*Severe blood loss → mūrcchā, daurbalya, bhrama</t>
  </si>
  <si>
    <t>*General appearance: Pallor, anxiety, sweating, signs of blood loss.</t>
  </si>
  <si>
    <t>*Vital signs:</t>
  </si>
  <si>
    <t>*Pulse: Tachycardia in case of significant bleeding.</t>
  </si>
  <si>
    <t>*Blood pressure: May be elevated (if hypertensive cause) or low (if hypovolemic).</t>
  </si>
  <si>
    <t>*Temperature: Usually normal, unless secondary infection.</t>
  </si>
  <si>
    <t>*Respiratory rate: Increased if excessive blood loss or aspiration.</t>
  </si>
  <si>
    <t>*Skin &amp; mucous membrane: Pallor, petechiae (in bleeding disorders).</t>
  </si>
  <si>
    <t>*Signs of dehydration or shock (in severe cases).</t>
  </si>
  <si>
    <t>*ENT examination:</t>
  </si>
  <si>
    <t>*Anterior rhinoscopy → site of bleeding (commonly Kiesselbach’s plexus).</t>
  </si>
  <si>
    <t>*Posterior rhinoscopy → posterior nasal bleeding.</t>
  </si>
  <si>
    <t>*Deviated nasal septum, polyps, sinusitis, trauma.</t>
  </si>
  <si>
    <t>*Cardiovascular system: Hypertension, murmurs (valvular heart disease).</t>
  </si>
  <si>
    <t>*Respiratory system: Hemoptysis to be ruled out.</t>
  </si>
  <si>
    <t>*Abdominal examination: *Hepatomegaly / splenomegaly (liver disease, portal hypertension).</t>
  </si>
  <si>
    <t>*Neurological exam: If history of head trauma.</t>
  </si>
  <si>
    <t>*Complete Blood Count (CBC): Hb, hematocrit (to assess blood loss), platelet count.</t>
  </si>
  <si>
    <t>*Bleeding time (BT), Clotting time (CT).</t>
  </si>
  <si>
    <t>*Prothrombin time (PT), INR, aPTT (for coagulopathies).</t>
  </si>
  <si>
    <t>*Liver function test (LFT): Cirrhosis, portal hypertension.</t>
  </si>
  <si>
    <t>*Renal function test (RFT): Uremic bleeding tendency.</t>
  </si>
  <si>
    <t>*Blood pressure monitoring (Hypertension-related epistaxis).</t>
  </si>
  <si>
    <t>*X-ray PNS / CT scan of paranasal sinuses (sinusitis, polyps, tumors).</t>
  </si>
  <si>
    <t>*Nasal endoscopy if needed.</t>
  </si>
  <si>
    <t>16/08/2025, 22:02 - +91 95446 87331: 🔺CASE STUDY NO : 192</t>
  </si>
  <si>
    <t>*Trauma (digital trauma, fracture, nasal surgery).</t>
  </si>
  <si>
    <t>*Deviated nasal septum.</t>
  </si>
  <si>
    <t>*Nasal polyps, sinusitis.</t>
  </si>
  <si>
    <t>Foreign body in nose.</t>
  </si>
  <si>
    <t>*Nasopharyngeal carcinoma.</t>
  </si>
  <si>
    <t>*Hypertension.</t>
  </si>
  <si>
    <t>*Blood dyscrasias (leukemia, thrombocytopenia, aplastic anemia).</t>
  </si>
  <si>
    <t>*Hemophilia, von Willebrand’s disease.</t>
  </si>
  <si>
    <t>*Liver disease (cirrhosis → coagulopathy).</t>
  </si>
  <si>
    <t>*Renal failure (uremic bleeding).</t>
  </si>
  <si>
    <t>*Drug induced (anticoagulants, antiplatelets, NSAIDs).</t>
  </si>
  <si>
    <t>*(Ref: Caraka Cikitsā 4/3-5)</t>
  </si>
  <si>
    <t>1. Nidāna sevana → Pitta + Rakta prakopa</t>
  </si>
  <si>
    <t>2. Doṣa dushti causes rakta-pitta sanga</t>
  </si>
  <si>
    <t>3. Rakta gets uṣṇa, tīkṣṇa, srāvī</t>
  </si>
  <si>
    <t>4. Srotorodha / sroto-daurbalya in urdhvajatru region</t>
  </si>
  <si>
    <t>5. Rakta forced urdhvaga → nasa srava</t>
  </si>
  <si>
    <t>(Ref: Caraka Cikitsā 4/21-25; Suśruta Uttara 45)</t>
  </si>
  <si>
    <t>*Langhana &amp; Śamana in mridu cases</t>
  </si>
  <si>
    <t>*Sheetala upacāra (cold therapy)</t>
  </si>
  <si>
    <t>*Śīta jala pāna</t>
  </si>
  <si>
    <t>*Dugdha, ghṛta, madhura rasa dravya</t>
  </si>
  <si>
    <t>*Stambhana measures for bleeding</t>
  </si>
  <si>
    <t>*Lepa with sheetala dravya</t>
  </si>
  <si>
    <t>*Avaseka with dugdha, ghṛta, chandana, utpala</t>
  </si>
  <si>
    <t>*Virecana (pittahara) in samyak bala patients</t>
  </si>
  <si>
    <t>*Nasya with ghṛta, dugdha</t>
  </si>
  <si>
    <t>*Raktamokṣaṇa in pittaja rakthadushti (in chronic &amp; severe cases)</t>
  </si>
  <si>
    <t>*Śīta jala</t>
  </si>
  <si>
    <t>*Dugdha, ghṛta</t>
  </si>
  <si>
    <t>*Madhura, tikta rasa dravyas</t>
  </si>
  <si>
    <t>*Śīta avaseka</t>
  </si>
  <si>
    <t>*Rest in cool place</t>
  </si>
  <si>
    <t>*Uṣṇa, tīkṣṇa āhāra (sour, spicy, salty food)</t>
  </si>
  <si>
    <t>*Madya, amla, kṣāra</t>
  </si>
  <si>
    <t>*Atapa sevana (sun exposure)</t>
  </si>
  <si>
    <t>*Vāta sevana (hot winds, exertion)</t>
  </si>
  <si>
    <t>*Anger, excessive speech</t>
  </si>
  <si>
    <t>🔺 VISESHA CHIKITSA (Specific line of treatment)</t>
  </si>
  <si>
    <t>(Ref: Suśruta Uttara 45; Aṣṭāṅga Hṛdaya Uttara 23)</t>
  </si>
  <si>
    <t>*Nasya karma: Dugdha nasya, ghṛta nasya</t>
  </si>
  <si>
    <t>*Pitta śāmaka dravya:</t>
  </si>
  <si>
    <t>*Drākṣā, utpala, chandana, madhuka, padma, śatāvarī</t>
  </si>
  <si>
    <t>*Amalaki, usheera, musta</t>
  </si>
  <si>
    <t>*Ghṛta preparations:</t>
  </si>
  <si>
    <t>*Maha-tikta ghṛta</t>
  </si>
  <si>
    <t>*Sarpi with drākṣā, madhuka</t>
  </si>
  <si>
    <t>*Ksheera prayoga (milk therapy)</t>
  </si>
  <si>
    <t>*Avaseka / Parisheka: with dugdha + utpala + chandana</t>
  </si>
  <si>
    <t>*Raktamokṣaṇa: sirāvyadha / jalauka in severe rakta dushti</t>
  </si>
  <si>
    <t>*Mānasika upacāra: śamana of krodha, chinta, śoka</t>
  </si>
  <si>
    <t>*Caraka Saṃhitā, Cikitsā Sthāna 4 (Rakthapitta Cikitsā)</t>
  </si>
  <si>
    <t>*Suśruta Saṃhitā, Uttara Tantra 45 (Rakthapitta Pratiṣedha)</t>
  </si>
  <si>
    <t>*Aṣṭāṅga Hṛdaya, Uttara Tantra 23 (Rakthapitta Pratiṣedha)</t>
  </si>
  <si>
    <t>17/08/2025, 00:09 - +91 95446 87331: 🔺CASE STUDY NO :193</t>
  </si>
  <si>
    <t>🔺MAHA YONI VYAPAD</t>
  </si>
  <si>
    <t>*Mithyā āhāra vihāra (improper diet &amp; lifestyle)</t>
  </si>
  <si>
    <t>*Ati maithuna (excessive sexual intercourse)</t>
  </si>
  <si>
    <t>*Dhātukshaya (depletion of dhatus)</t>
  </si>
  <si>
    <t>*Rajas (menstrual blood) dushti</t>
  </si>
  <si>
    <t>*Previous untreated yonirogas</t>
  </si>
  <si>
    <t>*Reference: Ch. Chi. 30/21, Su. U. 38/11</t>
  </si>
  <si>
    <t xml:space="preserve"> (Premonitory Symptoms)</t>
  </si>
  <si>
    <t>*General weakness of yoni</t>
  </si>
  <si>
    <t>*Pain or burning sensation in genital tract</t>
  </si>
  <si>
    <t>*Abnormal vaginal discharge (yoni srava)</t>
  </si>
  <si>
    <t>*Feeling of looseness or enlargement in vagina</t>
  </si>
  <si>
    <t>*Yoni becomes ati-vivrita (excessively open/wide)</t>
  </si>
  <si>
    <t>*Produces ati-durga gandha (foul smell)</t>
  </si>
  <si>
    <t>*Excessive discharge, sometimes slimy and dirty</t>
  </si>
  <si>
    <t>*Loss of strength and tone of vaginal muscles</t>
  </si>
  <si>
    <t>*Pain &amp; discomfort during intercourse</t>
  </si>
  <si>
    <t>*Often associated with infertility</t>
  </si>
  <si>
    <t>*Reference: Su. U. 38/11, AH. U. 33/24</t>
  </si>
  <si>
    <t>*General appearance: Weakness, malaise, cachexia in chronic cases.</t>
  </si>
  <si>
    <t>*Pulse – tachycardia (due to fever/sepsis).</t>
  </si>
  <si>
    <t>*Temperature – fever (low or high grade).</t>
  </si>
  <si>
    <t>*BP – hypotension in septicemia, normal/raised in pain.</t>
  </si>
  <si>
    <t>*Respiratory rate – may be raised due to fever/pain.</t>
  </si>
  <si>
    <t>*Skin &amp; mucosa: Pallor (anemia due to chronic illness or menorrhagia).</t>
  </si>
  <si>
    <t>*Signs of infection/sepsis: Chills, sweating, fatigue.</t>
  </si>
  <si>
    <t>*Abdominal examination:</t>
  </si>
  <si>
    <t>*Tenderness in lower abdomen/pelvis.</t>
  </si>
  <si>
    <t>*Guarding/rigidity (if peritonitis).</t>
  </si>
  <si>
    <t>*Palpable mass (tubo-ovarian abscess, pyometra).</t>
  </si>
  <si>
    <t>*Pelvic examination:</t>
  </si>
  <si>
    <t>*Vaginal discharge (purulent/foul smelling).</t>
  </si>
  <si>
    <t>*Cervical motion tenderness.</t>
  </si>
  <si>
    <t>*Uterine/adnexal tenderness.</t>
  </si>
  <si>
    <t>*Enlarged/tender uterus or adnexal mass.</t>
  </si>
  <si>
    <t>*Cardiovascular → tachycardia in fever/sepsis.</t>
  </si>
  <si>
    <t>*Respiratory → rule out septic emboli if abscess ruptures.</t>
  </si>
  <si>
    <t>*CNS → altered sensorium in septicemia.</t>
  </si>
  <si>
    <t>*CBC: Leukocytosis (infection), anemia (chronic).</t>
  </si>
  <si>
    <t>*ESR / CRP: Raised in inflammatory conditions.</t>
  </si>
  <si>
    <t>*Urine routine: To rule out UTI.</t>
  </si>
  <si>
    <t>*High vaginal swab culture &amp; sensitivity: To identify causative organisms (Chlamydia, Gonorrhea, etc.).</t>
  </si>
  <si>
    <t>*Blood culture: If septicemia suspected.</t>
  </si>
  <si>
    <t>*Ultrasound pelvis: To detect endometritis, tubo-ovarian abscess, hydrosalpinx.</t>
  </si>
  <si>
    <t>*CT/MRI pelvis: For complications or doubtful cases.</t>
  </si>
  <si>
    <t>*Pregnancy test (β-hCG): To rule out ectopic pregnancy.</t>
  </si>
  <si>
    <t>17/08/2025, 00:10 - +91 95446 87331: 🔺CASE STUDY NO :193</t>
  </si>
  <si>
    <t>🔺 MAHA YONI VYAPAD</t>
  </si>
  <si>
    <t>1. Pelvic Inflammatory Disease (PID).</t>
  </si>
  <si>
    <t>2. Endometritis.</t>
  </si>
  <si>
    <t>3. Cervicitis.</t>
  </si>
  <si>
    <t>4. Tubo-ovarian abscess.</t>
  </si>
  <si>
    <t>5. Pyometra.</t>
  </si>
  <si>
    <t>6. Chronic pelvic pain syndrome.</t>
  </si>
  <si>
    <t>7. Ectopic pregnancy (ruptured or unruptured).</t>
  </si>
  <si>
    <t>8. Pelvic tuberculosis.</t>
  </si>
  <si>
    <t>9. Ovarian cyst torsion with secondary infection.</t>
  </si>
  <si>
    <t>1. Mithyā ahara-vihara → vitiation of Vata, Pitta, Kapha.</t>
  </si>
  <si>
    <t>2. All doshas together localize in Yoni.</t>
  </si>
  <si>
    <t>3. They cause dilatation, dushti of rajovaha srotas, and excessive srava.</t>
  </si>
  <si>
    <t>4. Leads to mahayoni vyapad with foul discharge and loss of function.</t>
  </si>
  <si>
    <t>*Nidana parivarjana (avoid causative factors)</t>
  </si>
  <si>
    <t>*Shodhana chikitsa as per dosha predominance:</t>
  </si>
  <si>
    <t>*Vamana – if Kapha dominant</t>
  </si>
  <si>
    <t>*Virechana – if Pitta dominant</t>
  </si>
  <si>
    <t>*Basti – if Vata dominant</t>
  </si>
  <si>
    <t>*Shamana chikitsa – local and systemic pacification</t>
  </si>
  <si>
    <t>*Reference: Ch. Chi. 30/105–110, Su. U. 38/45</t>
  </si>
  <si>
    <t>*Yoni prakshalana (vaginal douche) with decoctions of Triphala, Daruharidra, Musta</t>
  </si>
  <si>
    <t>*Use of ghrita &amp; taila preparations internally and locally</t>
  </si>
  <si>
    <t>*Rasayana dravyas for dhatu pushti</t>
  </si>
  <si>
    <t>*Ushna, amla, lavana, kshara ahara (pungent, sour, salty, alkaline foods)</t>
  </si>
  <si>
    <t>*Strenuous physical activity</t>
  </si>
  <si>
    <t>*Yoni pichu / yoni varti with medicated ghrita/taila (e.g., Jatyadi taila, Triphala ghrita)</t>
  </si>
  <si>
    <t>*Yoni prakshalana with decoctions like Triphala, Panchavalkala</t>
  </si>
  <si>
    <t>*Yoni dhupana with antimicrobial herbs</t>
  </si>
  <si>
    <t>*Rasayana therapy for dhatu kshaya (e.g., Shatavari, Ashwagandha, Yashtimadhu)</t>
  </si>
  <si>
    <t>*In chronic cases → Uttarabasti with Guduchi taila, Shatavari ghrita</t>
  </si>
  <si>
    <t>*Pathya ahara: light, tikta-kashaya pradhana ahara</t>
  </si>
  <si>
    <t>* Classical Reference Summary:</t>
  </si>
  <si>
    <t>*Charaka Samhita Chikitsa Sthana 30 (Yonivyapad Chikitsa)</t>
  </si>
  <si>
    <t>*Sushruta Samhita Uttara Tantra 38 (Yonivyapad Adhyaya)</t>
  </si>
  <si>
    <t>*Ashtanga Hridaya Uttara Tantra 33</t>
  </si>
  <si>
    <t>17/08/2025, 19:26 - +91 95446 87331: 🔺CASE STUDY NO : 194</t>
  </si>
  <si>
    <t>🔺PART NO: O1</t>
  </si>
  <si>
    <t>🔺VAMINI YONI VYAPADA</t>
  </si>
  <si>
    <t>(Etiological factors)</t>
  </si>
  <si>
    <t>*Causes leading to Vāminī Yoni Vyapad:</t>
  </si>
  <si>
    <t>*Mithyā āhāra vihāra (improper diet &amp; lifestyle).</t>
  </si>
  <si>
    <t>*Excessive rukṣa (dry), kashāya (astringent) &amp; tikta (bitter) dravyas.</t>
  </si>
  <si>
    <t>*Vega-dharaṇa (suppression of natural urges).</t>
  </si>
  <si>
    <t>*Dhātukṣaya (depletion of dhātus, esp. rasa &amp; rakta).</t>
  </si>
  <si>
    <t>*Excessive exertion, fasting, and emaciation.</t>
  </si>
  <si>
    <t>*Manasika nidānas – fear, anxiety, stress (mentioned indirectly).</t>
  </si>
  <si>
    <t>*Reference: Caraka Saṃhitā Cikitsā 30/17; A.H. Uttara 33</t>
  </si>
  <si>
    <t>🔺PURVARUPAM (Premonitory symptoms)</t>
  </si>
  <si>
    <t>*Decrease in strength &amp; complexion.</t>
  </si>
  <si>
    <t>*Excessive dryness in the body and vagina.</t>
  </si>
  <si>
    <t>*General debility.</t>
  </si>
  <si>
    <t>*Reduced desire for sexual intercourse.</t>
  </si>
  <si>
    <t>*Disturbed menstrual cycle.</t>
  </si>
  <si>
    <t>*Yoni rukṣatā – dryness of vagina.</t>
  </si>
  <si>
    <t>*Śūla – pain during intercourse.</t>
  </si>
  <si>
    <t>*Vāmanatva – nausea / feeling of repulsion towards coitus (hence name “Vāminī”).</t>
  </si>
  <si>
    <t>*Rajas kṣaya – scanty menstruation / irregular cycle.</t>
  </si>
  <si>
    <t>*Kṣīṇatā – emaciation, loss of strength.</t>
  </si>
  <si>
    <t>*Reference: A.H. Uttara 33/16–17</t>
  </si>
  <si>
    <t>*Pallor (to rule out anemia due to chronic discharge/menstrual disturbance)</t>
  </si>
  <si>
    <t>*Nutritional status (BMI, malnutrition, or obesity)</t>
  </si>
  <si>
    <t>*Pulse, Blood Pressure, *Temperature (to rule out systemic illness or infection)</t>
  </si>
  <si>
    <t>*Lymph node examination (inguinal nodes in case of infection)</t>
  </si>
  <si>
    <t>*Edema (in chronic systemic illness or renal involvement)</t>
  </si>
  <si>
    <t>*Per abdomen → Organomegaly, mass, tenderness (to rule out PID, tumors)</t>
  </si>
  <si>
    <t>*Per speculum → Vaginal discharge, ulceration, redness, cervicitis, atrophic changes</t>
  </si>
  <si>
    <t>*Per vaginal → Tenderness, uterine size, adnexal mass, mobility</t>
  </si>
  <si>
    <t>*Other systems (Cardio, Respiratory, CNS) to rule out systemic cause of menstrual/sexual dysfunction</t>
  </si>
  <si>
    <t>*Blood Tests</t>
  </si>
  <si>
    <t>*CBC (to detect anemia, infection)</t>
  </si>
  <si>
    <t>*ESR/CRP (chronic infection)</t>
  </si>
  <si>
    <t>*FBS/PPBS (rule out diabetes as a risk factor for infections)</t>
  </si>
  <si>
    <t>*Urine Analysis → Rule out UTI, glycosuria</t>
  </si>
  <si>
    <t>*Vaginal Swab / Culture &amp; Sensitivity → Bacterial, fungal, parasitic infections</t>
  </si>
  <si>
    <t>*Pap smear → Cervical pathology</t>
  </si>
  <si>
    <t>*Ultrasound (Pelvis) → To rule out structural abnormalities, PID, ovarian pathology</t>
  </si>
  <si>
    <t>*Hormonal Profile (if indicated) → FSH, LH, Estrogen, Progesterone, Thyroid function</t>
  </si>
  <si>
    <t>🔺PART NO:  02</t>
  </si>
  <si>
    <t>1. Bacterial Vaginosis</t>
  </si>
  <si>
    <t>2. Trichomoniasis</t>
  </si>
  <si>
    <t>3. Vulvovaginal Candidiasis</t>
  </si>
  <si>
    <t>4. Pelvic Inflammatory Disease (PID)</t>
  </si>
  <si>
    <t>5. Cervicitis (Chlamydial, Gonococcal, Non-specific)</t>
  </si>
  <si>
    <t>6. Atrophic Vaginitis (in menopausal women)</t>
  </si>
  <si>
    <t>7. Sexually Transmitted Infections (STIs) presenting with discharge</t>
  </si>
  <si>
    <t>*Nidānas → Doṣa prakopa (mainly Vāta &amp; Pitta) →</t>
  </si>
  <si>
    <t>*Dhātu kṣaya (esp. rasa, rakta, arthava) →</t>
  </si>
  <si>
    <t>*Vāta prakopa leads to rukṣatā, śūla, rajokṣaya.</t>
  </si>
  <si>
    <t>*Pitta involvement causes dāha, rajo-nāsha / artava-kṣaya.</t>
  </si>
  <si>
    <t>*The combination produces features of Vāminī Yoni Vyāpada.</t>
  </si>
  <si>
    <t>🔺SAMANYA CIKITSA (General line of treatment)</t>
  </si>
  <si>
    <t>*Vāta–pitta śamana measures.</t>
  </si>
  <si>
    <t>*Brṃhaṇa cikitsā (nourishing, strengthening therapy).</t>
  </si>
  <si>
    <t>*Snehana &amp; svedana (oil massage &amp; sudation).</t>
  </si>
  <si>
    <t>*Yoni-pichu &amp; yoni-vasti with medicated ghee/oils.</t>
  </si>
  <si>
    <t>*Rasāyana for dhātu poshana.</t>
  </si>
  <si>
    <t>*Snigdha, guru, madhura dravyas.</t>
  </si>
  <si>
    <t>*Abhyanga, snigdha sweda.</t>
  </si>
  <si>
    <t>*Yoni taila / ghṛta pichu.</t>
  </si>
  <si>
    <t>*Brṃhaṇa āhāra – kṣīra (milk), ghṛta, yūṣa, mamsa-rasa.</t>
  </si>
  <si>
    <t>*Rūkṣa, kaṭu, tikta, kashāya ahāra.</t>
  </si>
  <si>
    <t>*Langhana, atyvyaayāma (over-exercise).</t>
  </si>
  <si>
    <t>*Rajasrava-nāśaka activities (like stress, night awakening, rukṣa śarīra kriyā).</t>
  </si>
  <si>
    <t>*Excess fasting or suppression of natural urges.</t>
  </si>
  <si>
    <t>🔺 VISESHA CHIKITSA (Specific management)</t>
  </si>
  <si>
    <t>*Snehana:</t>
  </si>
  <si>
    <t>*Internal – ghṛta (Kalyānaka ghṛta, Phalaghṛta).</t>
  </si>
  <si>
    <t>*External – taila abhyanga.</t>
  </si>
  <si>
    <t>*Svedana – mr̥du swedana.</t>
  </si>
  <si>
    <t>*Yoni chikitsā –</t>
  </si>
  <si>
    <t>*Yoni-pichu / yoni-vasti with balataila, dhanwantara taila, ksheerabala taila.</t>
  </si>
  <si>
    <t>*Yoni prakṣālana with kṣīra siddha dravya.</t>
  </si>
  <si>
    <t>*Brṃhaṇa auṣadhi –</t>
  </si>
  <si>
    <t>*Aśvagandhā, Śatāvarī, Vidāri, Bala, Atibala.</t>
  </si>
  <si>
    <t>*Rasāyana dravyas for dhātu poshana.</t>
  </si>
  <si>
    <t>*Śamana yogas –</t>
  </si>
  <si>
    <t>*Aśokāriṣṭa, Kumāryāsava for rajah-kṣaya.</t>
  </si>
  <si>
    <t>*Balataila, Dhanvantaram taila internally and externally.</t>
  </si>
  <si>
    <t>*Caraka Saṃhitā Cikitsāsthāna 30/17</t>
  </si>
  <si>
    <t>*Aṣṭāṅga Hṛdaya Uttarasthāna 33/16–17</t>
  </si>
  <si>
    <t>*Aṣṭāṅga Saṅgraha Uttarasthāna 34</t>
  </si>
  <si>
    <t>*Bhāvaprakāśa – Yoni Vyāpada Prakaraṇa</t>
  </si>
  <si>
    <t>17/08/2025, 20:49 - +91 95446 87331: 🔺CASE STUDY NO : 194</t>
  </si>
  <si>
    <t>17/08/2025, 20:49 - +91 95446 87331: 🔺CASE STUDY NO : 195</t>
  </si>
  <si>
    <t xml:space="preserve">🔺PUYALASA YONI VYAPAD/ PURULENT VAGINAL DISCHARGE </t>
  </si>
  <si>
    <t>1. Cervicitis (gonococcal / chlamydial)</t>
  </si>
  <si>
    <t>2. Pelvic Inflammatory Disease (PID)</t>
  </si>
  <si>
    <t>3. Trichomoniasis</t>
  </si>
  <si>
    <t>4. Candidiasis (Vulvovaginal)</t>
  </si>
  <si>
    <t>5. Bacterial Vaginosis</t>
  </si>
  <si>
    <t>6. Chronic Endometritis</t>
  </si>
  <si>
    <t>1. Nidāna sevana → doṣa prakopa (mainly Kapha + Pitta, with Rakta duṣṭi)</t>
  </si>
  <si>
    <t>2. Duṣṭa doṣa localize in yoni sthāna → śleṣma + pitta saṃyoga</t>
  </si>
  <si>
    <t>3. Produces puya srava (purulent discharge), daha, kandu, duḥgandha</t>
  </si>
  <si>
    <t>4. Chronicity → dhātu kṣaya, deha kṛśatva</t>
  </si>
  <si>
    <t>🔺 SAMANYA CIKITSA (General Management)</t>
  </si>
  <si>
    <t>*Doṣa śamana according to Kapha–Pitta predominance</t>
  </si>
  <si>
    <t>*Yoni prakṣālana (washing of vagina) with kṣāra dravya, triphalā kvātha, pañcavalkala kvātha</t>
  </si>
  <si>
    <t>*Yoni dhāra with neem, triphalā, lodhra dravya</t>
  </si>
  <si>
    <t>*Tikta–kaṣāya–kaṭu rasa dominant drugs</t>
  </si>
  <si>
    <t>*Virecana for pitta śamana</t>
  </si>
  <si>
    <t>*Raktamokṣaṇa if rakta duṣṭi is prominent</t>
  </si>
  <si>
    <t>*(Ref: Caraka Cikitsā 30/115, AH Uttara 33/40)</t>
  </si>
  <si>
    <t xml:space="preserve">🔺 UPASAYA </t>
  </si>
  <si>
    <t>*Kaṣāya, tikta rasa drugs (neem, lodhra, triphalā)</t>
  </si>
  <si>
    <t>*Śīta, stambhana, rūkṣa prayoga</t>
  </si>
  <si>
    <t>*Dhūpana and prakṣālana with antiseptic herbs</t>
  </si>
  <si>
    <t>🔺 ANUPASAYA (Aggravating Factors)</t>
  </si>
  <si>
    <t>*Guru, snigdha, kṣīra, dadhi, matsya, madyapāna</t>
  </si>
  <si>
    <t>*Ati maithuna, rūkṣa āhāra, divāsvapna</t>
  </si>
  <si>
    <t>🔺 VISESHA CHIKITSA (Specific Management)</t>
  </si>
  <si>
    <t>*Sodhana :</t>
  </si>
  <si>
    <t>*Vamana for kapha doṣa</t>
  </si>
  <si>
    <t>*Virecana for pitta</t>
  </si>
  <si>
    <t>*Yoni prakṣālana with triphalā kvātha / pañcavalkala kvātha</t>
  </si>
  <si>
    <t>*Yoni dhūpana with guggulu, nimba, vacā</t>
  </si>
  <si>
    <t>* Śamana:</t>
  </si>
  <si>
    <t>*Kaṣāya yoga: Lodhra, Musta, Triphalā, Nimba</t>
  </si>
  <si>
    <t>*Ghṛta prayoga: Tiktaka ghṛta, Mahātiktaka ghṛta</t>
  </si>
  <si>
    <t>*Taila: Nimba taila, Jatyādi taila for local application</t>
  </si>
  <si>
    <t>* Rasayana (Rejuvenation):</t>
  </si>
  <si>
    <t>*Amalaki, Guduchi, Yashtimadhu to prevent recurrence</t>
  </si>
  <si>
    <t>*Classical Reference Sources:</t>
  </si>
  <si>
    <t>*Caraka Saṃhitā Cikitsā Sthāna 30 (Yoni Vyapad Cikitsa)</t>
  </si>
  <si>
    <t>*Suśruta Saṃhitā Uttara Tantra 38 (Yoni Vyapad)</t>
  </si>
  <si>
    <t>*Aṣṭāṅga Hṛdaya Uttara Tantra 33/37–41</t>
  </si>
  <si>
    <t>*Cakradatta – Yoni Vyapad Cikitsa Adhyaya</t>
  </si>
  <si>
    <t xml:space="preserve">18/08/2025, 10:48 - +91 95446 87331: </t>
  </si>
  <si>
    <t>18/08/2025, 10:56 - Dr sonu kailas k: 🔺TREATMENT NO :09</t>
  </si>
  <si>
    <t>🔺 RAKTHA MOKSHANAM / BLOOD LETTING THERAPY</t>
  </si>
  <si>
    <t>Raktamokṣaṇam is one of the Pañcakarma procedures in Ayurveda aimed at eliminating vitiated blood (doṣha-duṣhita rakta) from the body to cure blood-borne and Pitta-dominant disorders. It is a shodhana (purificatory) therapy.</t>
  </si>
  <si>
    <t>🔸Jalaukā (leech)</t>
  </si>
  <si>
    <t>🔸Alabu (bitter gourd shell)</t>
  </si>
  <si>
    <t>🔸Śṛṅga (horn)</t>
  </si>
  <si>
    <t>🔸Sirāvyadha (venesection instruments)</t>
  </si>
  <si>
    <t>🔸Prachchanna (lancet, scalpel)</t>
  </si>
  <si>
    <t>1. Purvakarma (pre-procedure):</t>
  </si>
  <si>
    <t>🔸Examination of patient, selection of method (jalaukā, sirāvyadha, alabu, śṛṅga, prachchanna).</t>
  </si>
  <si>
    <t>🔸Preparation of patient and area.</t>
  </si>
  <si>
    <t>2. Pradhanakarma (main procedure)</t>
  </si>
  <si>
    <t>🔸Application of the chosen method:</t>
  </si>
  <si>
    <t>🔸Jalaukā (leech application): Leech is applied to the affected site.</t>
  </si>
  <si>
    <t>🔸Sirāvyadha (venesection): Controlled incision in vein to let out blood.</t>
  </si>
  <si>
    <t>🔸Alabu/Śṛṅga/Prachchanna: Localized bloodletting techniques.</t>
  </si>
  <si>
    <t>3. Paschatkarma (post-procedure)</t>
  </si>
  <si>
    <t>🔸Removal of leech/incision closure.</t>
  </si>
  <si>
    <t>🔸Dressing, applying healing drugs, dietary advice, observation.</t>
  </si>
  <si>
    <t>🔸Vatarakta</t>
  </si>
  <si>
    <t>🔸Visarpa</t>
  </si>
  <si>
    <t>🔸Arbuda</t>
  </si>
  <si>
    <t>🔸Kushta</t>
  </si>
  <si>
    <t>🔸Vidradhi</t>
  </si>
  <si>
    <t>🔸Pidaka</t>
  </si>
  <si>
    <t>🔸Shvitra</t>
  </si>
  <si>
    <t>🔸Gridhrasi (in severe cases)</t>
  </si>
  <si>
    <t>🔸Rakta-pitta</t>
  </si>
  <si>
    <t>🔸Visha roga</t>
  </si>
  <si>
    <t>🔸Bala (children)</t>
  </si>
  <si>
    <t>🔸Vriddha (elderly)</t>
  </si>
  <si>
    <t>🔸Stri (pregnant women, menstruating women)</t>
  </si>
  <si>
    <t>🔸Alpa-rakta (anemia, low blood volume)</t>
  </si>
  <si>
    <t>🔸Pandu roga (anemia)</t>
  </si>
  <si>
    <t>🔸Karshya (emaciated persons)</t>
  </si>
  <si>
    <t>🔸Atisara (diarrhea, dysentery)</t>
  </si>
  <si>
    <t>🔸Kshata kshina (injury, debility)</t>
  </si>
  <si>
    <t>🔸Murcha, Bhrama (fainting tendencies)</t>
  </si>
  <si>
    <t>🔸Patient should be examined for Bala (strength), Rakta mātra (blood volume), and Roga bala.</t>
  </si>
  <si>
    <t>🔸Perform in aseptic conditions.</t>
  </si>
  <si>
    <t>🔸Avoid excessive bloodletting to prevent shock, murcha (fainting), bala kshaya (weakness).</t>
  </si>
  <si>
    <t>🔸Always keep stambhana (hemostatic drugs) ready.</t>
  </si>
  <si>
    <t>🔸Post-therapy care: light diet, rest, avoiding exertion, spicy food, alcohol.</t>
  </si>
  <si>
    <t>18/08/2025, 17:24 - +91 95446 87331: 🔺CASE STUDY NO : 196</t>
  </si>
  <si>
    <t>🔺SHIRAKAMPHAM /</t>
  </si>
  <si>
    <t>(HEAD TREMOR)</t>
  </si>
  <si>
    <t>(निदानम् – Etiological factors)</t>
  </si>
  <si>
    <t>*Ati mātra kṣaya of Vāta doṣa due to:</t>
  </si>
  <si>
    <t>*Ati vyāyāma (excessive exercise)</t>
  </si>
  <si>
    <t>*Ati chintā (excessive worry/stress)</t>
  </si>
  <si>
    <t>*Rūkṣa–laghu āhāra (dry, light food intake)</t>
  </si>
  <si>
    <t>*Dhātu kṣaya (tissue depletion, esp. majjā &amp; śukra)</t>
  </si>
  <si>
    <t>*Jara (aging process)</t>
  </si>
  <si>
    <t>*All these lead to Vāta prakopa in the śiras and cause kampana (tremor).</t>
  </si>
  <si>
    <t>*Reference: Caraka Sūtrasthāna 20/11; Suśruta Sūtrasthāna 24/8.</t>
  </si>
  <si>
    <t>🔺PURVARUPAM</t>
  </si>
  <si>
    <t xml:space="preserve"> (पूर्वरूपम् – Premonitory signs)</t>
  </si>
  <si>
    <t>*Śiro gaurava (heaviness of head)</t>
  </si>
  <si>
    <t>*Manda śūla (mild pain in head)</t>
  </si>
  <si>
    <t>*Sandigdha vākyam (unclear speech in some cases)</t>
  </si>
  <si>
    <t xml:space="preserve"> (लक्षणम् – Clinical features)</t>
  </si>
  <si>
    <t>*Kapana (tremors) in the head</t>
  </si>
  <si>
    <t>*Kampana aggravated on movement</t>
  </si>
  <si>
    <t>*Śiraḥ-śūla (headache)</t>
  </si>
  <si>
    <t>*Nidrā-nāśa (insomnia due to Vāta prakopa)</t>
  </si>
  <si>
    <t>*Manyā-stambha (stiffness of neck)</t>
  </si>
  <si>
    <t>*In chronic cases: hand tremor, jaw tremor, speech disturbance may also be present.</t>
  </si>
  <si>
    <t>*Ref: Suśruta Uttara-tantra 25/3, Vāta-vyādhi lakṣaṇa.</t>
  </si>
  <si>
    <t>*Gait observation – unsteadiness, shuffling, festination</t>
  </si>
  <si>
    <t>*Posture – stooped or rigid posture</t>
  </si>
  <si>
    <t>*Tremor observation – at rest, during activity, or intentional</t>
  </si>
  <si>
    <t>*Speech – slow, low-pitched, slurred speech</t>
  </si>
  <si>
    <t>*Facial expression – mask-like face, reduced blinking</t>
  </si>
  <si>
    <t>*Muscle tone – rigidity or spasticity</t>
  </si>
  <si>
    <t>*Reflexes – exaggerated or diminished depending on cause</t>
  </si>
  <si>
    <t>*Tremors (resting, postural, or intention type)</t>
  </si>
  <si>
    <t>*Bradykinesia (slowness of movements)</t>
  </si>
  <si>
    <t>*Rigidity of muscles</t>
  </si>
  <si>
    <t>*Loss of coordination, imbalance</t>
  </si>
  <si>
    <t>*Cardiovascular system: rule out postural hypotension in neurodegenerative disorders</t>
  </si>
  <si>
    <t>*Endocrine system: tremors in hyperthyroidism</t>
  </si>
  <si>
    <t>*Respiratory system: not directly involved but can assess for drug-induced side effects</t>
  </si>
  <si>
    <t>*Thyroid function tests (T3, T4, TSH) → to rule out hyperthyroidism</t>
  </si>
  <si>
    <t>*Blood sugar (to rule out hypoglycemia-induced tremor)</t>
  </si>
  <si>
    <t>*Serum electrolytes (Ca, Mg, K, Na) → electrolyte imbalance causing tremor</t>
  </si>
  <si>
    <t>*Liver and renal function tests (drug metabolism &amp; systemic disease effects)</t>
  </si>
  <si>
    <t>*Neurological imaging:</t>
  </si>
  <si>
    <t>*MRI/CT Brain – to detect basal ganglia, cerebellar or structural lesions</t>
  </si>
  <si>
    <t>*Dopamine transporter scan (DaT-SPECT) – for Parkinson’s disease</t>
  </si>
  <si>
    <t>*Parkinson’s disease (resting tremor, bradykinesia, rigidity)</t>
  </si>
  <si>
    <t>*Essential tremor (postural tremor, often familial)</t>
  </si>
  <si>
    <t>*Cerebellar tremor (intention tremor, ataxia)</t>
  </si>
  <si>
    <t>*Hyperthyroidism (fine tremors, tachycardia, weight loss)</t>
  </si>
  <si>
    <t>*Drug-induced tremor (valproate, lithium, bronchodilators, antipsychotics)</t>
  </si>
  <si>
    <t>*Wilson’s disease (hepato-lenticular degeneration with tremor, dystonia)</t>
  </si>
  <si>
    <t>*Multiple sclerosis (cerebellar involvement causing tremor)</t>
  </si>
  <si>
    <t>*Peripheral neuropathy-related tremors</t>
  </si>
  <si>
    <t>(सम्प्राप्तिः – Pathogenesis)</t>
  </si>
  <si>
    <t>1. Nidāna sevana → Vāta prakopa</t>
  </si>
  <si>
    <t>2. Vāta takes āśraya in śira (head) and snāyu (nerves)</t>
  </si>
  <si>
    <t>3. Causes dhātu-kṣaya, especially majja dhātu</t>
  </si>
  <si>
    <t>4.Prakupita Vāta in śiras causes kampana (tremor).</t>
  </si>
  <si>
    <t>*Doṣa: Vāta (Apāna + Vyāna + Prāṇa)</t>
  </si>
  <si>
    <t>*Dūṣya: Majjā dhātu, Snāyu, Śira</t>
  </si>
  <si>
    <t>*Udbhava sthāna: Pākvāśaya</t>
  </si>
  <si>
    <t>*Vyakti sthāna: Śiras</t>
  </si>
  <si>
    <t>*Srotas: Majjā-vaha &amp; Mano-vaha srotas</t>
  </si>
  <si>
    <t>(समान्य चिकित्सा – General line of treatment)</t>
  </si>
  <si>
    <t>*Vāta-hara cikitsā is the key.</t>
  </si>
  <si>
    <t>*Br̥ṃhaṇa, Sneha, Svedana, Mārdaṇa – strengthening and nourishing therapies.</t>
  </si>
  <si>
    <t>*Pathya: Snigdha, guru, madhura–rasa āhāra (milk, ghee, meat soup, oil-preparations).</t>
  </si>
  <si>
    <t>*Vihāra: Avoid stress, excessive exercise, cold exposure.</t>
  </si>
  <si>
    <t>*Ref: Caraka Cikitsā 28/15 – Vāta-vyādhi cikitsā.</t>
  </si>
  <si>
    <t xml:space="preserve"> (उपशय – Relieving factors)</t>
  </si>
  <si>
    <t>*Sneha abhyanga (oil massage)</t>
  </si>
  <si>
    <t>*Śiro-abhyanga &amp; Śirodhārā with kṣīra, taila</t>
  </si>
  <si>
    <t>*Ghṛta pāna (cow ghee intake)</t>
  </si>
  <si>
    <t>*Mr̥du svedana (mild sudation)</t>
  </si>
  <si>
    <t>*Rasāyana prayoga (Aśvagandhā, Brahmī, Kṣīrabala taila)</t>
  </si>
  <si>
    <t>🔺ANUPASAYA</t>
  </si>
  <si>
    <t xml:space="preserve"> (अनुपशय – Aggravating factors)</t>
  </si>
  <si>
    <t>*Rūkṣa, laghu āhāra (dry, fasting, undernutrition)</t>
  </si>
  <si>
    <t>*Ati vyāyāma, ati mānasa kārya (overwork, stress)</t>
  </si>
  <si>
    <t>*Cold exposure, wind exposure</t>
  </si>
  <si>
    <t>*Excessive vātakara dravyas (peas, dry grains, leafy veg. in excess)</t>
  </si>
  <si>
    <t xml:space="preserve">🔺 VISESHA CHIKITSA </t>
  </si>
  <si>
    <t>(विशेष चिकित्सा – Specific management)</t>
  </si>
  <si>
    <t>*Snehana &amp; Svedana: Taila abhyanga, pañcatiktaka ghṛta</t>
  </si>
  <si>
    <t>*Śiro-abhyanga, Śirodhārā, Śirobasti with kṣīrabala taila, mahānārāyaṇa taila</t>
  </si>
  <si>
    <t>*Basti cikitsā (Best for Vāta):</t>
  </si>
  <si>
    <t>*Anuvāsana basti – kṣīrabala taila</t>
  </si>
  <si>
    <t>*Nirūha basti – daśamūla kvātha + madhura dravyas</t>
  </si>
  <si>
    <t>*Nasya karma: Anu taila, Kṣīrabala taila</t>
  </si>
  <si>
    <t>*Medhya &amp; Vātānulomana dravyas:</t>
  </si>
  <si>
    <t>*Aśvagandhā, Bala, Kapikacchu, Yashtimadhu, Brahmī, Śaṅkhapuṣpī</t>
  </si>
  <si>
    <t>*Rasāyana therapy: For chronic cases to strengthen majjā dhātu.</t>
  </si>
  <si>
    <t>*Caraka Cikitsā 28 (Vāta-vyādhi cikitsā)</t>
  </si>
  <si>
    <t>*Aṣṭāṅga Hṛdaya Nidānasthāna 15/1–6</t>
  </si>
  <si>
    <t>*Suśruta Uttara-tantra 25</t>
  </si>
  <si>
    <t>18/08/2025, 21:10 - +91 95446 87331: 🔺CASE STUDY NO :197</t>
  </si>
  <si>
    <t>🔺SHANKHA ROGA – DISEASE OF TEMPORAL REGION / HEAD-SIDE PAIN</t>
  </si>
  <si>
    <t>*Ati vyāyāma (excessive physical exertion)</t>
  </si>
  <si>
    <t>*Rūkṣa āhāra sevana (dry, light, non-unctuous diet)</t>
  </si>
  <si>
    <t>*Vāta prakopaka nidāna (excess vātavardhaka ahāra &amp; vihāra)</t>
  </si>
  <si>
    <t>*Ati-śīta-sevana (exposure to cold)</t>
  </si>
  <si>
    <t>*Kṣaya (dhātu-kṣaya, depletion of tissues)</t>
  </si>
  <si>
    <t>*suśruta Samhita, Uttara Tantra 25/12; Mādhava Nidāna</t>
  </si>
  <si>
    <t>*Śūla prādurbhāva in śaṅkha pradeśa (pain around temples)</t>
  </si>
  <si>
    <t>*Gurutā in śira (heaviness of head)</t>
  </si>
  <si>
    <t>*Śaṅkha sphuraṇa (throbbing/ pulsation in temporal region)</t>
  </si>
  <si>
    <t>*Arati (discomfort, irritability)</t>
  </si>
  <si>
    <t>*Teevra śūla in śaṅkha bhāga (severe temporal pain)</t>
  </si>
  <si>
    <t>*Rukṣa-śīta sparśa (dryness and cold sensation)</t>
  </si>
  <si>
    <t>*Uccharita vāta lakṣaṇas like bheda (splitting pain)</t>
  </si>
  <si>
    <t>*Sometimes spreading pain to netra (eyes) and karṇa (ears)</t>
  </si>
  <si>
    <t>*Suśruta Uttara Tantra 25/12</t>
  </si>
  <si>
    <t>*Vital signs: Temperature, Pulse, Blood pressure, Respiratory rate.</t>
  </si>
  <si>
    <t>*General appearance: Pallor, icterus, cyanosis, clubbing, lymphadenopathy, edema.</t>
  </si>
  <si>
    <t>*Nutritional status.</t>
  </si>
  <si>
    <t>*Hydration status.</t>
  </si>
  <si>
    <t>*Mental status: Consciousness, orientation.</t>
  </si>
  <si>
    <t>🔹 Central Nervous System (CNS):</t>
  </si>
  <si>
    <t>*Higher mental functions, cranial nerve examination.</t>
  </si>
  <si>
    <t>*Motor, sensory system evaluation.</t>
  </si>
  <si>
    <t>*Reflexes.</t>
  </si>
  <si>
    <t>*Signs of meningeal irritation (if suspected).</t>
  </si>
  <si>
    <t>🔹 Cardiovascular System (CVS):</t>
  </si>
  <si>
    <t>*Pulse rhythm, BP fluctuations.</t>
  </si>
  <si>
    <t>*Auscultation for murmurs.</t>
  </si>
  <si>
    <t>🔹 Respiratory System:</t>
  </si>
  <si>
    <t>*Breath sounds, any signs of respiratory infection.</t>
  </si>
  <si>
    <t>🔹 ENT Examination:</t>
  </si>
  <si>
    <t>*Sinus tenderness, ear/nose/throat abnormalities.</t>
  </si>
  <si>
    <t>*Temporomandibular joint tenderness.</t>
  </si>
  <si>
    <t>*Eye examination (fundus, refraction errors).</t>
  </si>
  <si>
    <t>*Complete blood count (CBC).</t>
  </si>
  <si>
    <t>*ESR / CRP – inflammatory markers.</t>
  </si>
  <si>
    <t>*Blood glucose, renal and liver function tests.</t>
  </si>
  <si>
    <t>*Thyroid function tests (if indicated).</t>
  </si>
  <si>
    <t>*MRI/CT brain (to rule out intracranial pathology).</t>
  </si>
  <si>
    <t>*EEG (if seizure suspected).</t>
  </si>
  <si>
    <t>*Sinus X-ray / CT (if sinusitis suspected).</t>
  </si>
  <si>
    <t>*Ophthalmic evaluation – visual acuity, intraocular pressure (glaucoma).</t>
  </si>
  <si>
    <t>*Migraine (with or without aura).</t>
  </si>
  <si>
    <t>*Tension-type headache.</t>
  </si>
  <si>
    <t>*Cluster headache.</t>
  </si>
  <si>
    <t>*Temporal arteritis (Giant cell arteritis).</t>
  </si>
  <si>
    <t>*Sinusitis (frontal/maxillary).</t>
  </si>
  <si>
    <t>*Glaucoma (acute angle closure).</t>
  </si>
  <si>
    <t>*Trigeminal neuralgia (temporal radiation).</t>
  </si>
  <si>
    <t>*TMJ disorders.</t>
  </si>
  <si>
    <t>*Cervicogenic headache.</t>
  </si>
  <si>
    <t>*Intracranial space occupying lesion (tumor, aneurysm, AV malformation).</t>
  </si>
  <si>
    <t>*Hypertensive headache.</t>
  </si>
  <si>
    <t>2. Vāta localizes in śaṅkha marma sthāna</t>
  </si>
  <si>
    <t>3. Vāta dries up snāyu &amp; sira → produces bheda-śūla (piercing pain)</t>
  </si>
  <si>
    <t>4. Chronic condition may spread to netra &amp; karṇa</t>
  </si>
  <si>
    <t>*Vātahara line of treatment</t>
  </si>
  <si>
    <t>*Snehana (internal &amp; external oleation)</t>
  </si>
  <si>
    <t>*Svedana (sudation therapy)</t>
  </si>
  <si>
    <t>*Śiro abhyanga (oil massage of head)</t>
  </si>
  <si>
    <t>*Śiro basti / Śiro pichu with vātahara taila (e.g., *Mahanārāyaṇa taila, Ksheerabala taila)</t>
  </si>
  <si>
    <t>*Mridu virechana (mild purgation) for śodhana</t>
  </si>
  <si>
    <t>*Aṣṭāṅga Hṛdaya, Uttara Sthāna 23/9–10</t>
  </si>
  <si>
    <t>*Taila abhyanga (oil massage)</t>
  </si>
  <si>
    <t>*Snigdha āhāra (unctuous, warm food)</t>
  </si>
  <si>
    <t>*Śīta-śūnya parihāra (avoiding cold exposure)</t>
  </si>
  <si>
    <t>*Nidra (proper sleep)</t>
  </si>
  <si>
    <t>*Ati-vyāyāma (over exertion)</t>
  </si>
  <si>
    <t>*Rūkṣa-śīta āhāra sevana (dry &amp; cold foods)</t>
  </si>
  <si>
    <t>*Rātri jāgaraṇa (night vigil)</t>
  </si>
  <si>
    <t>*Śīta prabhava (cold wind exposure)</t>
  </si>
  <si>
    <t>(Specific Management)</t>
  </si>
  <si>
    <t>*Nasya with anu taila, ksheerabala taila</t>
  </si>
  <si>
    <t>*Lepa – Dashamoola kashaya lepa on śaṅkha pradeśa</t>
  </si>
  <si>
    <t>*Mridu basti with vātahara sneha (eranda taila, ksheerabala taila)</t>
  </si>
  <si>
    <t>*Diet – Snigdha, ushna, laghu &amp; vātahara (yusha, mamsa rasa, ksheera)</t>
  </si>
  <si>
    <t>*Classical Reference</t>
  </si>
  <si>
    <t>*Suśruta Samhita, Uttara Tantra 25/12 – Śaṅkha roga description</t>
  </si>
  <si>
    <t>*Mādhava Nidāna 24/15 – Nidāna &amp; Lakṣaṇa</t>
  </si>
  <si>
    <t>*Aṣṭāṅga Hṛdaya, Uttara Sthāna 23 – Chikitsā</t>
  </si>
  <si>
    <t>19/08/2025, 20:32 - +91 95446 87331: 🔺CASE STUDY NO :198</t>
  </si>
  <si>
    <t>🔺DANTHA BHRAMSHA</t>
  </si>
  <si>
    <t>(Etiology / Causative factors)</t>
  </si>
  <si>
    <t>*Ati-madhura, amla, lavana sevana (excess sweet, sour, salty intake)</t>
  </si>
  <si>
    <t>*Ati-drava, ruksha bhojana (excessive liquid, dry food)</t>
  </si>
  <si>
    <t>*Adhyashana (frequent eating without digestion)</t>
  </si>
  <si>
    <t>*Shīta jala sevana (cold water intake frequently)</t>
  </si>
  <si>
    <t>*Atyadhika danta dhavana (excess brushing / rubbing teeth)</t>
  </si>
  <si>
    <t>*Dhūma, madyapāna, tambūla sevana (smoking, alcohol, betel leaf chewing)</t>
  </si>
  <si>
    <t>*Danta vyāpāra – cracking nuts, biting stones etc.</t>
  </si>
  <si>
    <t>*Mārgāvarana and dhātu-kṣaya leading to asthi-dhātu kṣaya</t>
  </si>
  <si>
    <t>(Premonitory symptoms)</t>
  </si>
  <si>
    <t>*Danta-ruja (toothache)</t>
  </si>
  <si>
    <t>*Danta-kaṣṭatā (sensitivity to touch / difficulty in chewing)</t>
  </si>
  <si>
    <t>*Mukhadaurgandhya (bad breath)</t>
  </si>
  <si>
    <t>*Raktasrava (bleeding gums)</t>
  </si>
  <si>
    <t>*Dantamūla-kandu (itching at gums)</t>
  </si>
  <si>
    <t>*Danta śaithilya (early looseness of tooth)</t>
  </si>
  <si>
    <t>*Danta śaithilya (tooth mobility/loosening)</t>
  </si>
  <si>
    <t>*Danta bhramsha (falling of teeth spontaneously or with minor effort)</t>
  </si>
  <si>
    <t>*Dantamūla-śotha (swelling at gums)</t>
  </si>
  <si>
    <t>*Dantamūla-ruk (pain in gums)</t>
  </si>
  <si>
    <t>*Mukhadaurgandhya (halitosis)</t>
  </si>
  <si>
    <t>*Dantamūla-rakta-srāva (gum bleeding)</t>
  </si>
  <si>
    <t>*Asthi-dhātu kṣaya lakṣaṇa (generalized bone weakness, osteoporosis in chronic cases)</t>
  </si>
  <si>
    <t>*Pulse, BP, Temperature</t>
  </si>
  <si>
    <t>*Nutritional status (deficiency signs)</t>
  </si>
  <si>
    <t>*Pallor (anemia), cyanosis, clubbing (chronic systemic disease)</t>
  </si>
  <si>
    <t>*Oral &amp; Dental Examination</t>
  </si>
  <si>
    <t>*Gingival health (swelling, bleeding, pus discharge)</t>
  </si>
  <si>
    <t>*Tooth mobility, missing teeth</t>
  </si>
  <si>
    <t>*Dental caries, calculus, periodontal pockets</t>
  </si>
  <si>
    <t>*Trauma history</t>
  </si>
  <si>
    <t>*Skeletal exam – bone tenderness (if osteoporosis, metabolic bone disease)</t>
  </si>
  <si>
    <t>*Complete blood count (CBC)</t>
  </si>
  <si>
    <t>*Fasting blood sugar / HbA1c (to rule out diabetes)</t>
  </si>
  <si>
    <t>*Serum calcium, phosphorus, alkaline phosphatase (bone health)</t>
  </si>
  <si>
    <t>*Vitamin D levels</t>
  </si>
  <si>
    <t>*X-ray of teeth and jaw (OPG – Orthopantomogram)</t>
  </si>
  <si>
    <t>*Dental probing for periodontal status</t>
  </si>
  <si>
    <t>19/08/2025, 20:32 - +91 95446 87331: 🔺CASE STUDY NO : 198</t>
  </si>
  <si>
    <t>*Periodontitis</t>
  </si>
  <si>
    <t>*Gingivitis</t>
  </si>
  <si>
    <t>*Dental caries (advanced)</t>
  </si>
  <si>
    <t>*Trauma-related tooth loss</t>
  </si>
  <si>
    <t>*Osteoporosis</t>
  </si>
  <si>
    <t>*Osteomyelitis of jaw</t>
  </si>
  <si>
    <t>*Diabetes mellitus–associated periodontal disease</t>
  </si>
  <si>
    <t>*Rickets / Osteomalacia</t>
  </si>
  <si>
    <t>*Leukemia (oral manifestations)</t>
  </si>
  <si>
    <t>*Nidāna sevana → Doṣa prakopa (Vāta, Pitta, Kapha vitiation)</t>
  </si>
  <si>
    <t>*Kapha avarana at dantamūla → śotha &amp; malasanchaya</t>
  </si>
  <si>
    <t>*Rakta-pitta dushti → dantamūla raktasrava</t>
  </si>
  <si>
    <t>*Asthi-dhātu kṣaya (due to vāta prakopa) → danta śaithilya → danta bhramsha</t>
  </si>
  <si>
    <t>*Thus Danta Bhramsha = Kapha + Rakta + Vāta + Asthi dhātu kṣaya samprapti.</t>
  </si>
  <si>
    <t>🔺SAMANYA CHIKITSA (General line of management)</t>
  </si>
  <si>
    <t>*Dantadhāvana with kashāya, tikta, kaṭu dravyas (neem, khadira, triphala)</t>
  </si>
  <si>
    <t>*Gandūṣa / Kavala – Triphala kwatha, Irimedadi taila, Tilataila</t>
  </si>
  <si>
    <t>*Pratisarana (massaging gums with herbal powders – trikatu, lavanga, triphala)</t>
  </si>
  <si>
    <t>*Raktastambhana dravyas for bleeding gums (lodhra, majuphala, arjuna)</t>
  </si>
  <si>
    <t>*Vāta-pitta-kapha shamana chikitsa according to dosha predominance</t>
  </si>
  <si>
    <t>*Rasayana therapy for asthi-dhatu kṣaya (Amalaki, Guduchi, Ashwagandha)</t>
  </si>
  <si>
    <t>*Kavala &amp; gandūṣa with kashāya dravya</t>
  </si>
  <si>
    <t>*Application of tikta, kashāya rasa dravyas on gums</t>
  </si>
  <si>
    <t>*Using madhura, snigdha āhāra</t>
  </si>
  <si>
    <t>*Cold gargles in pittaja conditions</t>
  </si>
  <si>
    <t>*Ati-madhura, amla, lavana āhāra</t>
  </si>
  <si>
    <t>*Excess smoking, alcohol, tobacco chewing</t>
  </si>
  <si>
    <t>*Excessively hard food items</t>
  </si>
  <si>
    <t>*Hot, sour food in pitta prakopa</t>
  </si>
  <si>
    <t>*Excessive brushing and tooth friction</t>
  </si>
  <si>
    <t xml:space="preserve"> (Specific treatments)</t>
  </si>
  <si>
    <t>*Kapha-predominant Danta bhramsha:</t>
  </si>
  <si>
    <t>*Kavala with Triphala, Khadira, Irimedadi taila</t>
  </si>
  <si>
    <t>*Pratisarana with trikatu + madhu</t>
  </si>
  <si>
    <t>*Pitta-predominant:</t>
  </si>
  <si>
    <t>*Kavala with yashtimadhu, Chandana, Musta decoctions</t>
  </si>
  <si>
    <t>*Pratisarana with lodhra churna + madhu</t>
  </si>
  <si>
    <t>*Vāta-predominant (asthi kṣaya type):</t>
  </si>
  <si>
    <t>*Rasayana – Ashwagandha, Shatavari, Bala</t>
  </si>
  <si>
    <t>*Ghrita preparations (Mahatikta ghrita, Panchatikta ghrita guggulu)</t>
  </si>
  <si>
    <t>-Surgical/Local measures:</t>
  </si>
  <si>
    <t>*Dantamūla lepa with lodhra, majuphala</t>
  </si>
  <si>
    <t>*Extraction in case of irreparable damage (shastra karma)</t>
  </si>
  <si>
    <t>*Suśruta Saṁhitā – Nidāna sthāna 16 (Danta roga nidāna)</t>
  </si>
  <si>
    <t>*Aṣṭāṅga Hṛdaya – Uttarasthāna 23 (Mukharoga pratishedha)</t>
  </si>
  <si>
    <t>*Charaka Saṁhitā – Cikitsā sthāna 26 (Mukharoga chikitsa)</t>
  </si>
  <si>
    <t>19/08/2025, 20:52 - +91 95446 87331: 🔺CASE STUDY NO :199</t>
  </si>
  <si>
    <t>🔺PART  NO :01</t>
  </si>
  <si>
    <t>🔺NASA ANAHAM</t>
  </si>
  <si>
    <t>*Ati-sevana of rūkṣa, guru, abhishyandi āhāra</t>
  </si>
  <si>
    <t>*Exposure to cold, dust, smoke, allergens</t>
  </si>
  <si>
    <t>*Ritu-pariṇāma (seasonal changes – śīta, hemanta)</t>
  </si>
  <si>
    <t>*Pāṇḍu, Pratiśyaya, Kasa, Śvāsa as complications</t>
  </si>
  <si>
    <t>Reference: Suśruta Saṁhitā, Uttara Tantra – Pratiśyaya nidāna</t>
  </si>
  <si>
    <t>*Ghurghuraka (snoring / nasal sound during breathing)</t>
  </si>
  <si>
    <t>*Shiro-gurutva (heaviness of head)</t>
  </si>
  <si>
    <t>*Kāsānudāna (tendency to develop cough)</t>
  </si>
  <si>
    <t>*Avilagandha jñāna (diminished smell perception)</t>
  </si>
  <si>
    <t>*Śvāsa-kṛcchra (slight difficulty in breathing)</t>
  </si>
  <si>
    <t>*Nāsa mārga āvarana (blocked nasal passage)</t>
  </si>
  <si>
    <t>*Ucchvāsanīrodha (difficulty in inhalation)</t>
  </si>
  <si>
    <t>*Kāsa, śvāsa sahita śiro-gurutva</t>
  </si>
  <si>
    <t>*Gandha-jñāna hāni (loss of smell)</t>
  </si>
  <si>
    <t>Reference: Aṣṭāṅga Hṛdaya, Uttara Tantra – Nāsa roga</t>
  </si>
  <si>
    <t>*Respiratory rate, Oxygen saturation</t>
  </si>
  <si>
    <t>*Inspection for nasal obstruction, mouth breathing, nasal voice</t>
  </si>
  <si>
    <t>*Check for pallor, cyanosis, clubbing, lymphadenopathy</t>
  </si>
  <si>
    <t>*Systemic Examination</t>
  </si>
  <si>
    <t>*ENT Examination</t>
  </si>
  <si>
    <t>*Anterior &amp; posterior rhinoscopy</t>
  </si>
  <si>
    <t>*Nasal patency test (cotton test / cold spatula test)</t>
  </si>
  <si>
    <t>*Deviated nasal septum, polyps, turbinate hypertrophy</t>
  </si>
  <si>
    <t>*Sinus tenderness</t>
  </si>
  <si>
    <t>*Respiratory system – to rule out lower respiratory infection</t>
  </si>
  <si>
    <t>*Oral cavity &amp; pharynx – post nasal drip, tonsillar enlargement</t>
  </si>
  <si>
    <t>*ESR / CRP (for infection / allergy)</t>
  </si>
  <si>
    <t>*Absolute eosinophil count (allergic rhinitis)</t>
  </si>
  <si>
    <t>*Nasal smear for eosinophils</t>
  </si>
  <si>
    <t>*Culture &amp; sensitivity of nasal discharge (if purulent)</t>
  </si>
  <si>
    <t>*Allergy skin prick test (if suspected allergy)</t>
  </si>
  <si>
    <t>*X-ray paranasal sinuses</t>
  </si>
  <si>
    <t>*CT PNS (for chronic sinusitis, polyps, anatomical deformities)</t>
  </si>
  <si>
    <t>*Diagnostic nasal endoscopy</t>
  </si>
  <si>
    <t>🔺 DIFFERENTIAL DIAGNOSIS (Modern Names only)</t>
  </si>
  <si>
    <t>*Allergic rhinitis</t>
  </si>
  <si>
    <t>*Infective rhinitis (acute or chronic)</t>
  </si>
  <si>
    <t>*Sinusitis (acute/chronic)</t>
  </si>
  <si>
    <t>*Deviated nasal septum (DNS)</t>
  </si>
  <si>
    <t>*Nasal polyps</t>
  </si>
  <si>
    <t>*Hypertrophied turbinates</t>
  </si>
  <si>
    <t>*Adenoid hypertrophy (children)</t>
  </si>
  <si>
    <t>*Foreign body nose (esp. in children)</t>
  </si>
  <si>
    <t>*Nasopharyngeal angiofibroma (in adolescent males)</t>
  </si>
  <si>
    <t>*Nasopharyngeal carcinoma</t>
  </si>
  <si>
    <t>🔺SAMPRAPTI</t>
  </si>
  <si>
    <t>*Nidāna sevana → Doṣa prakopa (mainly Kapha with Vāta involvement)</t>
  </si>
  <si>
    <t>*Kapha sañcaya in nāsāpatha → srotorodha (blockage of nasal channels)</t>
  </si>
  <si>
    <t>*Vāta vāyu gets āvṛta (obstructed) → leads to ānāha (obstruction) in nāsa mārga</t>
  </si>
  <si>
    <t>Pitta anubandha may cause srāva and burning</t>
  </si>
  <si>
    <t>*Nidāna parivarjana (avoid causative factors – dust, smoke, cold foods)</t>
  </si>
  <si>
    <t>*Snehana – with Anu Taila, Ghr̥ta mūkhya</t>
  </si>
  <si>
    <t>*Swedana – Nāsa sweda (inhalation of steam with vacha, tulsi, ajamodā)</t>
  </si>
  <si>
    <t>*Nasya karma – with Anu Taila, Śadbindu Taila</t>
  </si>
  <si>
    <t>*Dhoomapāna – with vacha, haridra, guggulu</t>
  </si>
  <si>
    <t>*Kavala / Gandoosha – with saindhava-jala or triphalā kvātha</t>
  </si>
  <si>
    <t>*Śamana aushadhi – Trikaṭu chūrṇa, Sitopalādi chūrṇa, Vyoshādi vaṭi</t>
  </si>
  <si>
    <t>*Swedana (steam inhalation)</t>
  </si>
  <si>
    <t>*Ushṇa-jala pāna (warm water)</t>
  </si>
  <si>
    <t>*Snigdha, laghu āhāra</t>
  </si>
  <si>
    <t>*Nasya with medicated oils</t>
  </si>
  <si>
    <t>*Exposure to cold wind, dust, smoke</t>
  </si>
  <si>
    <t>*Ati-sevana of guru, abhishyandi āhāra (curd, milk, oily foods)</t>
  </si>
  <si>
    <t>*Ratri-jāgaraṇa, divāsvapna</t>
  </si>
  <si>
    <t>*Cold water, ice creams</t>
  </si>
  <si>
    <t xml:space="preserve"> (Specific treatment)</t>
  </si>
  <si>
    <t>*Kapha-pradhāna Nāsa Ānāha:</t>
  </si>
  <si>
    <t>*Trikaṭu chūrṇa, Haridrā khanda, Vyoshādi vaṭi</t>
  </si>
  <si>
    <t>*Pradhamana nasya with katu-tikta dravyas</t>
  </si>
  <si>
    <t>*Vāta-pradhāna Nāsa Ānāha:</t>
  </si>
  <si>
    <t>*Taila nasya (Anu taila, Ghr̥ta nasya)</t>
  </si>
  <si>
    <t>*Snigdha āhāra</t>
  </si>
  <si>
    <t>*Pitta-pradhāna Nāsa Ānāha:</t>
  </si>
  <si>
    <t>*Tikta dravyas – Nimba, Gudūcī, Drākṣa</t>
  </si>
  <si>
    <t>*Śīta nasya (ghṛta siddha with madhura-tikta dravya)</t>
  </si>
  <si>
    <t>*Classical Reference:</t>
  </si>
  <si>
    <t>*Suśruta Saṁhitā, Uttara Tantra (Nāsa roga &amp; Pratiśyaya)</t>
  </si>
  <si>
    <t>*Aṣṭāṅga Hṛdaya, Uttara Tantra</t>
  </si>
  <si>
    <t>*Charaka Saṁhitā, Sūtra &amp; Chikitsā sthāna</t>
  </si>
  <si>
    <t>20/08/2025, 22:13 - +91 95446 87331: 🔺CASE STUDY NO : 200</t>
  </si>
  <si>
    <t>🔺 SIRA JALA</t>
  </si>
  <si>
    <t>*Excessive use of eyes in dim or very bright light.</t>
  </si>
  <si>
    <t>*Ati-śrama (eye strain).</t>
  </si>
  <si>
    <t>*Rukṣa, aśuci āhāra (improper diet, dry food).</t>
  </si>
  <si>
    <t>*Vega-dhāraṇa (suppression of natural urges).</t>
  </si>
  <si>
    <t>*Kṣaya of dhātus (especially rasa, rakta, majja).</t>
  </si>
  <si>
    <t>*Excessive kapha–pitta vitiation in netra.</t>
  </si>
  <si>
    <t>*(Suśruta: Netraroga-nidāna &amp; Uttara Tantra references.)</t>
  </si>
  <si>
    <t>*Alpa drishti (slight blurring).</t>
  </si>
  <si>
    <t>*Mandala bhrama (illusion of multiple circles).</t>
  </si>
  <si>
    <t>*Avyakta rūpa darśanam (indistinct vision).</t>
  </si>
  <si>
    <t>*Sandhyākāla darśana doṣa (difficulty in twilight vision).</t>
  </si>
  <si>
    <t>*Netra-sira jala rūpam iva dṛśyate (vein-like netra appearance over vision).</t>
  </si>
  <si>
    <t>*Jalāvat dṛśya bhāsa (vision appears as if looking through a net or mesh).</t>
  </si>
  <si>
    <t>*Gradual deterioration of drishti (progressive visual impairment).</t>
  </si>
  <si>
    <t>*Pallor (if chronic bleeding or vascular disorder present)</t>
  </si>
  <si>
    <t>*Icterus (if associated with systemic disease)</t>
  </si>
  <si>
    <t>*Pulse – irregularity in vascular conditions</t>
  </si>
  <si>
    <t>*Blood pressure – hypertension / hypotension</t>
  </si>
  <si>
    <t>*Temperature – fever in case of infection</t>
  </si>
  <si>
    <t>*Lymph node examination – to rule out systemic diseases</t>
  </si>
  <si>
    <t>*Ophthalmic Examination (since Sirājala refers to eye disease)</t>
  </si>
  <si>
    <t>*Dilated or engorged blood vessels over sclera/cornea</t>
  </si>
  <si>
    <t>*Water-net–like appearance (characteristic of Sirājala described in classics)</t>
  </si>
  <si>
    <t>*Slit Lamp Examination:</t>
  </si>
  <si>
    <t>*Assessment of corneal clarity, superficial &amp; deep vessels</t>
  </si>
  <si>
    <t>*Neovascularization (pannus)</t>
  </si>
  <si>
    <t>*Inflammatory signs</t>
  </si>
  <si>
    <t>*Fundus Examination:</t>
  </si>
  <si>
    <t>*Retinal vascular changes (if pathology extends to posterior segment)</t>
  </si>
  <si>
    <t>*Other Systemic Examination</t>
  </si>
  <si>
    <t>*Cardiovascular system – vascular disorders, hypertension</t>
  </si>
  <si>
    <t>*Respiratory system – chronic hypoxia related changes</t>
  </si>
  <si>
    <t>*Nervous system – if associated systemic causes present</t>
  </si>
  <si>
    <t>*Blood investigations</t>
  </si>
  <si>
    <t>*CBC (to rule out infection, anemia)</t>
  </si>
  <si>
    <t>*ESR / CRP (inflammatory markers)</t>
  </si>
  <si>
    <t>*Blood sugar (diabetes-related ocular vascular changes)</t>
  </si>
  <si>
    <t>*Lipid profile (atherosclerotic vascular changes)</t>
  </si>
  <si>
    <t>*Ophthalmic investigations</t>
  </si>
  <si>
    <t>*Slit lamp biomicroscopy</t>
  </si>
  <si>
    <t>*Fluorescein angiography (to visualize new vessel formation)</t>
  </si>
  <si>
    <t>*Optical coherence tomography (OCT) – corneal / retinal changes</t>
  </si>
  <si>
    <t>*Intraocular pressure measurement (to rule out secondary glaucoma)</t>
  </si>
  <si>
    <t>*Pterygium (fibrovascular growth with superficial vascularization)</t>
  </si>
  <si>
    <t>*Phlyctenular keratoconjunctivitis (vascularization with inflammatory nodules)</t>
  </si>
  <si>
    <t>*Corneal pannus / neovascularization (post trachoma, chronic irritation)</t>
  </si>
  <si>
    <t>*Episcleritis / Scleritis (dilated episcleral vessels)</t>
  </si>
  <si>
    <t>*Conjunctival telangiectasia</t>
  </si>
  <si>
    <t>*Keratitis (chronic, interstitial) – *vascularization of cornea</t>
  </si>
  <si>
    <t>*Doṣa (mainly pitta + kapha) vitiates rasa &amp; rakta dhātu in drishti-mandala.</t>
  </si>
  <si>
    <t>*Obstruction of visual path → formation of sira-jāla like structure.</t>
  </si>
  <si>
    <t>*Leads to avarana and dhātu kṣaya → Timira → Kācha → Linganāśa sequence.</t>
  </si>
  <si>
    <t>🔺 SAMANYA CHIKITSA (General treatment principles)</t>
  </si>
  <si>
    <t>*Nidāna parivarjana (avoid causative factors).</t>
  </si>
  <si>
    <t>*Doṣa-śamana &amp; dhātu-puṣṭi.</t>
  </si>
  <si>
    <t>*Snehana, svedana, virechana, basti according to doṣa.</t>
  </si>
  <si>
    <t>*Rasāyana therapy for netra (Chyavanaprāśa, Amalaki, Yashtimadhu, Ghṛta preparations).</t>
  </si>
  <si>
    <t>*Ghṛta-sevana (internal &amp; external).</t>
  </si>
  <si>
    <t>*Cooling, pitta-pacifying ahāra.</t>
  </si>
  <si>
    <t>*Netra-prasādana measures (Anjana, Āśchyotana, Tarpana).</t>
  </si>
  <si>
    <t>*Ati-teekshna anjana (strong collyrium).</t>
  </si>
  <si>
    <t>*Rukṣa, kaṭu, amla, lavaṇa āhāra.</t>
  </si>
  <si>
    <t>*Eye strain (reading, screen, bright sunlight).</t>
  </si>
  <si>
    <t>🔺VISESHA  CHIKITSA (Specific management)</t>
  </si>
  <si>
    <t>*Local Therapies (Suśruta, Uttara Tantra)</t>
  </si>
  <si>
    <t>*Āśchyotana (eye drops with Triphala, Yashtimadhu, Daruharidra).</t>
  </si>
  <si>
    <t>*Anjana (Rasāñjana, Sauviranjana).</t>
  </si>
  <si>
    <t>*Tarpana with Triphala ghṛta, Mahātriphala ghṛta.</t>
  </si>
  <si>
    <t>*Seka with cold decoctions (Triphala, Chandana, Usheera).</t>
  </si>
  <si>
    <t>*Nasya with medicated ghṛta/oils (Anu taila, Ksheerabala taila).</t>
  </si>
  <si>
    <t>*Internal Medicines</t>
  </si>
  <si>
    <t>*Triphala ghṛta, Saptamrita lauha, Amalaki rasāyana.</t>
  </si>
  <si>
    <t>*Pitta-kapha hara dravyas like Patola, Nimba, Guduchi.</t>
  </si>
  <si>
    <t>21/08/2025, 19:05 - Dr sonu kailas k turned off admin approval to join this group.</t>
  </si>
  <si>
    <t>21/08/2025, 19:06 - Dr sonu kailas k: 🔺TREATMENT NO : 12</t>
  </si>
  <si>
    <t>🔺 VIRECHANAM/ PURGATION</t>
  </si>
  <si>
    <t>📌Definition</t>
  </si>
  <si>
    <t>🔸Virechanam is one among the Panchakarma therapies, in which purgation is induced by administering suitable purgative medicines, aimed at expelling vitiated Pitta dosha (mainly) along with other doshas through the anal route.</t>
  </si>
  <si>
    <t>🔸Trivrit</t>
  </si>
  <si>
    <t>🔸Aragwadha</t>
  </si>
  <si>
    <t>🔸Danti</t>
  </si>
  <si>
    <t>🔸Draksha</t>
  </si>
  <si>
    <t>🔸Haritaki</t>
  </si>
  <si>
    <t>🔸Eranda taila</t>
  </si>
  <si>
    <t>🔸Avipattikara churna</t>
  </si>
  <si>
    <t>🔸Nimbapatra</t>
  </si>
  <si>
    <t>🔸Kutaja</t>
  </si>
  <si>
    <t>1. Poorvakarma (pre-procedure):</t>
  </si>
  <si>
    <t>🔸Deepana–Pachana</t>
  </si>
  <si>
    <t>🔸Snehapana (internal oleation)</t>
  </si>
  <si>
    <t>🔸Abhyanga &amp; Swedana (external oleation + sudation)</t>
  </si>
  <si>
    <t>2. Pradhanakarma (main procedure):</t>
  </si>
  <si>
    <t>🔸Patient given purgative medicine early in the morning on empty stomach with warm water/milk/ghee.</t>
  </si>
  <si>
    <t>🔸Patient monitored for onset of vegas (purgation urges).</t>
  </si>
  <si>
    <t>🔸Purgation continues till proper samyak virechana lakshanas appear.</t>
  </si>
  <si>
    <t>3. Paschatkarma (post-procedure):</t>
  </si>
  <si>
    <t>🔸Samsarjana krama (specific diet regimen with gradual transition from light to normal food).</t>
  </si>
  <si>
    <t>🔸Rest advised.</t>
  </si>
  <si>
    <t>🔸Kamala (Jaundice)</t>
  </si>
  <si>
    <t>🔸Pandu (Anemia)</t>
  </si>
  <si>
    <t>🔸Raktapitta (Bleeding disorders)</t>
  </si>
  <si>
    <t>🔸Kushtha (Skin diseases)</t>
  </si>
  <si>
    <t>🔸Amavata (Rheumatoid arthritis)</t>
  </si>
  <si>
    <t>🔸Gulma (Abdominal tumors/masses)</t>
  </si>
  <si>
    <t>🔸Udara roga (Ascites)</t>
  </si>
  <si>
    <t>🔸Arsha (Piles)</t>
  </si>
  <si>
    <t>🔸Vriddha (old age)</t>
  </si>
  <si>
    <t>🔸Extreme debility</t>
  </si>
  <si>
    <t>🔸Diarrhea, dysentery</t>
  </si>
  <si>
    <t>🔸Severe anemia</t>
  </si>
  <si>
    <t>🔸Unfit after oleation/sudation</t>
  </si>
  <si>
    <t>🔸Cardiac patients</t>
  </si>
  <si>
    <t>🔸Ensure proper poorvakarma before starting</t>
  </si>
  <si>
    <t>🔸Assess patient strength, age, and disease condition</t>
  </si>
  <si>
    <t>🔸Use appropriate dose &amp; drug based on constitution</t>
  </si>
  <si>
    <t>🔸Strict observation during purgation for dehydration &amp; complications</t>
  </si>
  <si>
    <t>🔸Maintain hygiene and hydration</t>
  </si>
  <si>
    <t>🔸Follow samsarjana krama strictly after procedure</t>
  </si>
  <si>
    <t>21/08/2025, 19:05 - Mahaveer Ayurveda, shree agnisar ayurveda, +91 62003 35313, +91 62015 17335, +91 62351 21766, +91 62383 55859, +91 62808 75401, +91 62817 01450, +91 62820 81298, +91 62821 62790, +91 62825 74250, +91 62828 24199, +91 62829 27172, +91 62831 15617, +91 62961 70696, +91 63060 21352, +91 63512 18384, +91 63521 71797, +91 63541 56601, +91 63599 96156, +91 63606 47160, +91 63636 51352, +91 63640 84730, +91 63727 46291, +91 63745 77509, +91 63745 90015, +91 63817 89718, +91 70078 25842, +91 70118 15411, +91 70121 31063, +91 70174 77160, +91 70181 24469, +91 70188 91011, +91 70217 29446, +91 70227 72895, +91 70250 62872, +91 70258 29546, +91 70268 53431, +91 70349 47514, +91 70377 78978, +91 70458 84938, +91 70545 35829, +91 70578 63998, +91 70580 73473, +91 70588 78389, +91 70696 26047, +91 70751 18434, +91 70753 47151, +91 72068 14536, +91 72598 33824, +91 73068 16315, +91 73381 05321, +91 73490 39621, +91 73565 17190, +91 73595 47236, +91 73877 49313, +91 74061 75990, +91 74067 63179, +91 74068 11416, +91 74084 54143, +91 74117 33105, +91 74190 29993, +91 74540 10552, +91 75268 46320, +91 75592 89028, +91 75929 26666, +91 75930 90134, +91 76193 76368, +91 76510 11400, +91 76665 97126, +91 76678 69373, +91 76689 26746, +91 76765 12944, +91 76766 59857, +91 76967 18162, +91 77361 62091, +91 77368 14790, +91 77369 27164, +91 77410 61202, +91 78020 84308, +91 78170 57767, +91 78695 76042, +91 788 827 3901, +91 78935 58998, +91 79027 18314, +91 79029 19857, +91 79799 32385, +91 79885 51224, +91 79903 63853, +91 79947 32090, +91 80008 29981, +91 80509 33050, +91 80730 28433, +91 80755 73386, +91 80755 80414, +91 80802 04399, +91 80803 02796, +91 80863 40894, +91 80954 65288, +91 80987 70845, +91 81054 46556, +91 81070 51005, +91 81234 39455, +91 81236 55132, +91 81301 24609, +91 81470 90096, +91 81473 86985, +91 81508 44225, +91 81519 07986, +91 82757 23295, +91 82774 91232, +91 82794 74629, +91 82817 50647, +91 82898 87349, +91 83018 26716, +91 83048 15827, +91 83082 75758, +91 83102 31474, +91 83107 24436, +91 83174 94962, +91 83548 57318, +91 83868 05125, +91 84213 18888, +91 84390 44654, +91 84468 73368, +91 84485 01765, +91 84518 71551, +91 84599 46855, +91 85088 62773, +91 85114 35200, +91 85240 24174, +91 85479 31172, +91 85489 03364, +91 85806 61804, +91 85901 83568, +91 85904 20632, +91 85930 42162, +91 85930 66772, +91 86022 84300, +91 86064 75288, +91 86065 35895, +91 86066 12927, +91 86066 23462, +91 86601 02151, +91 86792 60356, +91 86982 67558, +91 87081 22556, +91 87141 47090, +91 87145 80557, +91 87889 93376, +91 88290 67377, +91 88677 36049, +91 88679 25389, +91 89210 63009, +91 89216 38239, +91 89252 04248, +91 89285 87461, +91 89301 31802, +91 89438 62036, +91 89439 58783, +91 89799 78810, +91 89992 87625, +91 90128 70209, +91 90165 66332, +91 90214 78198, +91 90248 01631, +91 90365 63856, +91 90371 46270, +91 90376 79203, +91 90377 08647, +91 90615 55642, +91 90728 29975, +91 90745 19250, +91 90745 56197, +91 90747 56898, +91 90798 23441, +91 91235 05404, +91 91235 28902, +91 91256 04545, +91 91301 17468, +91 91317 14661, +91 91485 67768, +91 91493 75790, +91 91729 06506, +91 91769 94575, +91 91882 65717, +91 91884 24252, +91 92076 53631, +91 92079 79269, +91 92431 68190, +91 92655 52710, +91 92841 54447, +91 92849 87959, +91 93019 98271, +91 93026 50114, +91 93070 90975, +91 93145 96169, +91 93184 86266, +91 93283 53837, +91 93453 52833, +91 93537 93812, +91 93597 53092, +91 93800 69430, +91 93805 53848, +91 94008 05646, +91 94075 50099, +91 94076 54500, +91 94159 89215, +91 94230 25487, +91 94469 60001, +91 94478 69670, +91 94480 34918, +91 94497 55156, +91 94536 35172, +91 94810 15410, +91 94816 51599, +91 94951 08679, +91 94952 72154, +91 94954 94290, +91 94955 91750, +91 94963 48869, +91 94964 27848, +91 94966 78333, +91 94973 43985, +91 94978 15764, +91 95106 82196, +91 95109 16133, +91 95118 22928, +91 95351 61251, +91 95395 63276, +91 95434 05079, +91 95445 50956, +91 95534 67276, +91 95614 69110, +91 95621 13052, +91 95882 87322, +91 95916 72925, +91 96007 59796, +91 96032 97584, +91 96057 10103, +91 96067 58486, +91 96103 76969, +91 96118 63747, +91 96321 71587, +91 96332 90664, +91 96338 70125, +91 96341 11171, +91 96386 57034, +91 96452 11812, +91 96569 88725, +91 96655 72236, +91 96919 03457, +91 97259 92247, +91 97261 66137, +91 97315 67868, +91 97432 35854, +91 97454 35937, +91 97456 11295, +91 97469 89564, +91 97592 20065, +91 97703 57916, +91 97782 03067, +91 98341 78208, +91 98441 75736, +91 98447 88165, +91 98467 35678, +91 98469 92362, +91 98734 39509, +91 98910 84566, +91 99139 19574, +91 99224 10598, +91 99231 18450, +91 99461 88964, +91 99464 14871, +91 99539 80458, +91 99614 62276, +91 99619 47134, +91 99728 51630, +91 99803 99139, +91 99831 92118, +91 99852 45744, +91 99903 44847, +91 99954 10798, +91 99998 30423, +94 76 437 7318, +971 56 668 5978 and +973 3346 3442 joined using a group link.</t>
  </si>
  <si>
    <t>21/08/2025, 19:05 - Dr sonu kailas k turned on admin approval to join this group.</t>
  </si>
  <si>
    <t>21/08/2025, 20:17 - +91 95446 87331: 🔺CASE STUDY NO :201</t>
  </si>
  <si>
    <t>🔺SUDDHA VRANA</t>
  </si>
  <si>
    <t>*Śuddha Vraṇa is the stage of a wound that is clean, without infection, with healthy granulation tissue.</t>
  </si>
  <si>
    <t>*It is usually the outcome of proper wound healing after removal of Doṣa, Doṣa-duṣya saṅga.</t>
  </si>
  <si>
    <t>*Not directly caused by specific nidānas (etiological factors), rather it is the end result of proper vraṇa-śodhana and vraṇa-ropana measures.</t>
  </si>
  <si>
    <t>*Acharya Suśruta mentions that after the elimination of doṣa-mala and proper wound care, a wound becomes śuddha (clean).</t>
  </si>
  <si>
    <t>* Suśruta Saṃhitā, Sūtra Sthāna 22/9; Cikitsā Sthāna 1/46</t>
  </si>
  <si>
    <t>*Since it is a healthy stage of vraṇa, purvarūpa is seen in aśuddha vraṇa (unclean wound), not in śuddha vraṇa.</t>
  </si>
  <si>
    <t>*Transition signs toward śuddha vraṇa include:</t>
  </si>
  <si>
    <t>*Reduction of pain, swelling, and redness</t>
  </si>
  <si>
    <t>*Absence of foul smell and discharge</t>
  </si>
  <si>
    <t>*Appearance of pinkish granulation tissue</t>
  </si>
  <si>
    <t>*Wound margins smooth and healthy</t>
  </si>
  <si>
    <t xml:space="preserve"> (Clinical Features of Śuddha Vraṇa)</t>
  </si>
  <si>
    <t>*According to Suśruta:</t>
  </si>
  <si>
    <t>*Māṃsa ragaḥ – reddish pink healthy granulation tissue</t>
  </si>
  <si>
    <t>*Māṃsa vr̥ddhiḥ – filling up with new tissue</t>
  </si>
  <si>
    <t>*Śuddha varṇaḥ – normal skin color</t>
  </si>
  <si>
    <t>*Māṃsa mādhurya – softness and smoothness of wound bed</t>
  </si>
  <si>
    <t>*Alpa srāva – minimal or no discharge</t>
  </si>
  <si>
    <t>*Nirugandha – no foul smell</t>
  </si>
  <si>
    <t xml:space="preserve"> * Suśruta Saṃhitā, Sūtra Sthāna 22/9</t>
  </si>
  <si>
    <t>*Vital signs: Pulse, BP, Temperature, Respiratory rate</t>
  </si>
  <si>
    <t>*Pallor, Icterus, Cyanosis, Clubbing, Lymphadenopathy, Edema</t>
  </si>
  <si>
    <t>*Nutritional status (since wound healing depends on nutrition)</t>
  </si>
  <si>
    <t>*Systemic review – to rule out systemic illness (diabetes, hypertension, tuberculosis, immunodeficiency, etc.)</t>
  </si>
  <si>
    <t>*Local examination of wound (Śuddha Vraṇa):</t>
  </si>
  <si>
    <t xml:space="preserve">*Size, site, depth, edges, floor, margins </t>
  </si>
  <si>
    <t>*Discharge – minimal/absent (serous, non-purulent)</t>
  </si>
  <si>
    <t>*Granulation tissue – healthy red, vascular, non-foul smelling</t>
  </si>
  <si>
    <t>*No slough or necrosis</t>
  </si>
  <si>
    <t>*No signs of infection (no pus, redness, spreading cellulitis)</t>
  </si>
  <si>
    <t>*Tenderness mild or absent</t>
  </si>
  <si>
    <t>*System-specific:</t>
  </si>
  <si>
    <t>*Cardiovascular – peripheral circulation assessment</t>
  </si>
  <si>
    <t>*Respiratory – chronic infections (if systemic cause for delayed healing suspected)</t>
  </si>
  <si>
    <t>*Nervous system – peripheral neuropathy (in diabetes)</t>
  </si>
  <si>
    <t>*Musculoskeletal – mobility and deformity around wound site</t>
  </si>
  <si>
    <t>*Complete Blood Count (CBC) – Hb%, TLC, DLC (rule out infection, anemia)</t>
  </si>
  <si>
    <t>*Blood Sugar (FBS, PPBS, HbA1C) – to rule out diabetes mellitus</t>
  </si>
  <si>
    <t>*ESR / CRP – for inflammatory activity</t>
  </si>
  <si>
    <t>*Wound swab culture &amp; sensitivity (if infection suspected despite clean appearance)</t>
  </si>
  <si>
    <t>*Serology – HIV, HBsAg, HCV (in chronic non-healing cases)</t>
  </si>
  <si>
    <t>*Renal and Liver function tests – if systemic disease suspected</t>
  </si>
  <si>
    <t>*X-ray / Ultrasound – if bone/joint involvement suspected (osteomyelitis, foreign body)</t>
  </si>
  <si>
    <t>21/08/2025, 20:18 - +91 95446 87331: 🔺CASE STUDY NO :201</t>
  </si>
  <si>
    <t>*Acute wound (incision, laceration, surgical wound, traumatic wound)</t>
  </si>
  <si>
    <t>*Healing ulcer</t>
  </si>
  <si>
    <t>*Chronic ulcer (early stage but clean)</t>
  </si>
  <si>
    <t>*Venous ulcer (in healing stage)</t>
  </si>
  <si>
    <t>*Diabetic ulcer (controlled, without secondary infection)</t>
  </si>
  <si>
    <t>*Pressure sore (granulating, non-infected stage)</t>
  </si>
  <si>
    <t>*Post-burn healing wound</t>
  </si>
  <si>
    <t>*Initially, due to injury or nidāna, doṣa duṣṭi occurs leading to aśuddha vraṇa.</t>
  </si>
  <si>
    <t>*After proper śodhana (cleansing), śamana (pacification), and ropana (healing) therapies, doṣa-mala are eliminated.</t>
  </si>
  <si>
    <t>*Śuddha vraṇa represents the stage of balanced doṣas and healing response → wound becomes clean, non-infected, and filled with healthy granulation tissue.</t>
  </si>
  <si>
    <t>*Maintain wound cleanliness and dryness</t>
  </si>
  <si>
    <t>*Application of ropana dravyas (healing drugs)</t>
  </si>
  <si>
    <t>*Avoid factors that delay wound healing (dust, trauma, improper bandaging)</t>
  </si>
  <si>
    <t>*Pathya āhāra-vihāra (proper diet and lifestyle</t>
  </si>
  <si>
    <t>*Suśruta Saṃhitā, Cikitsā Sthāna 1/46–47</t>
  </si>
  <si>
    <t>(Wholesome/Beneficial Factors)</t>
  </si>
  <si>
    <t>*Proper wound dressing (vrana-bandhana)</t>
  </si>
  <si>
    <t>*Use of ropana taila/ghee (e.g., Jatyādi taila, Ghrita preparations)</t>
  </si>
  <si>
    <t>*Intake of light, easily digestible, and doṣa-śāmaka diet</t>
  </si>
  <si>
    <t>*Clean environment</t>
  </si>
  <si>
    <t>🔺ANUPASHAYA (Unwholesome/Aggravating Factors)</t>
  </si>
  <si>
    <t>*application of guru, snigdha, abhishyandi dravya on wound</t>
  </si>
  <si>
    <t>*Excessive moistening or leaving wound exposed to dust/infection</t>
  </si>
  <si>
    <t>*Improper bandaging</t>
  </si>
  <si>
    <t>*Indulgence in katu, amla, lavana āhāra (delaying healing)</t>
  </si>
  <si>
    <t xml:space="preserve"> (Specific Treatment for Śuddha Vraṇa)</t>
  </si>
  <si>
    <t>*Once wound is śuddha, the aim is ropana (healing and scar formation):</t>
  </si>
  <si>
    <t>*Ropana Dravyas:</t>
  </si>
  <si>
    <t>*Jatyādi Taila</t>
  </si>
  <si>
    <t>*Madhūcchiṣṭa (beeswax) preparations</t>
  </si>
  <si>
    <t>*Ghṛita based formulations (like Ghṛita kumāri)</t>
  </si>
  <si>
    <t>*Madhu (honey) application</t>
  </si>
  <si>
    <t>*Suśruta Saṃhitā, Cikitsā Sthāna 1/46–49</t>
  </si>
  <si>
    <t>*Bandhana (dressing): Soft, sterile dressing to protect healing tissue.</t>
  </si>
  <si>
    <t>*Kṣāra-sūtra (if sinus present): Applied till śuddhatva is maintained.</t>
  </si>
  <si>
    <t>21/08/2025, 23:27 - +91 95446 87331: 🔺CASE STUDY NO :202</t>
  </si>
  <si>
    <t>🔺DUSTHA VRANA</t>
  </si>
  <si>
    <t>(Ref: Suśruta Saṃhitā, Sūtrasthāna 22/6, Cikitsāsthāna 1/6)</t>
  </si>
  <si>
    <t>*Āgantuja – due to trauma, injury, burn, bite, foreign body.</t>
  </si>
  <si>
    <t>*Doṣaja – vitiation of Vāta, Pitta, Kapha individually or combined.</t>
  </si>
  <si>
    <t>*Improper management of Śuddha Vraṇa.</t>
  </si>
  <si>
    <t>*Neglect, repeated contamination, improper dressing.</t>
  </si>
  <si>
    <t>🔺PURVAROOPAM (Prodromal features)</t>
  </si>
  <si>
    <t>*Pain, swelling, redness.</t>
  </si>
  <si>
    <t>*Burning sensation.</t>
  </si>
  <si>
    <t>*Itching, mild discharge.</t>
  </si>
  <si>
    <t>*Feeling of heaviness around wound.</t>
  </si>
  <si>
    <t>*(Ref: Suśruta Cikitsāsthāna 1/8-12)</t>
  </si>
  <si>
    <t>*Discharge: foul smell, purulent, bloody or excessive.</t>
  </si>
  <si>
    <t>*Abnormal colour (blue, black, pale, red).</t>
  </si>
  <si>
    <t>*Excessive pain or no pain (nerve involvement).</t>
  </si>
  <si>
    <t>*Burning sensation, itching.</t>
  </si>
  <si>
    <t>*Swelling around wound.</t>
  </si>
  <si>
    <t>*Slow or non-healing nature.</t>
  </si>
  <si>
    <t>*Granulation tissue unhealthy (pale, friable, exuberant).</t>
  </si>
  <si>
    <t>*General condition of patient – built, nourishment, hydration.</t>
  </si>
  <si>
    <t>*Vital signs – pulse, BP, temperature, respiratory rate.</t>
  </si>
  <si>
    <t>*Pallor, icterus, cyanosis, clubbing, edema, lymphadenopathy.</t>
  </si>
  <si>
    <t>*Nutritional status, anemia signs, systemic illness evidence (diabetes, renal/hepatic disease).</t>
  </si>
  <si>
    <t>*Cardiovascular system – peripheral pulses, signs of peripheral vascular disease.</t>
  </si>
  <si>
    <t>*Respiratory system – signs of chronic infection, TB.</t>
  </si>
  <si>
    <t>*Abdomen – hepatomegaly, splenomegaly (suggesting chronic illness).</t>
  </si>
  <si>
    <t>*Nervous system – peripheral neuropathy (esp. diabetic neuropathy).</t>
  </si>
  <si>
    <t>*Local examination of ulcer</t>
  </si>
  <si>
    <t>*Site, size, shape, depth, edge, floor, margin, base.</t>
  </si>
  <si>
    <t>*Type of discharge, smell, color.</t>
  </si>
  <si>
    <t>*Surrounding skin (pigmentation, induration, edema).</t>
  </si>
  <si>
    <t>*Signs of infection (warmth, redness, pus).</t>
  </si>
  <si>
    <t>*Healing features vs. non-healing features (undermined edges, unhealthy granulation tissue).</t>
  </si>
  <si>
    <t>*Basic tests</t>
  </si>
  <si>
    <t>*CBC (Hb%, WBC count, ESR).</t>
  </si>
  <si>
    <t>*Blood sugar (FBS, PPBS, HbA1c).</t>
  </si>
  <si>
    <t>*Urine analysis (sugar, protein, ketones).</t>
  </si>
  <si>
    <t>*Renal function tests (BUN, Creatinine).</t>
  </si>
  <si>
    <t>*Liver function tests (if systemic illness suspected).</t>
  </si>
  <si>
    <t>** Local investigations</t>
  </si>
  <si>
    <t>*Swab culture &amp; sensitivity (for bacterial growth).</t>
  </si>
  <si>
    <t>*Biopsy of ulcer edge (to rule out malignant change).</t>
  </si>
  <si>
    <t>*Doppler study (for peripheral arterial disease/venous insufficiency).</t>
  </si>
  <si>
    <t>*X-ray of part (to rule out osteomyelitis).</t>
  </si>
  <si>
    <t>21/08/2025, 23:28 - +91 95446 87331: 🔺CASE STUDY NO :202</t>
  </si>
  <si>
    <t>🔺 DUSHTA VRANA</t>
  </si>
  <si>
    <t>*Venous ulcer</t>
  </si>
  <si>
    <t>*Arterial ulcer</t>
  </si>
  <si>
    <t>*Diabetic ulcer</t>
  </si>
  <si>
    <t>*Trophic/Neuropathic ulcer</t>
  </si>
  <si>
    <t>*Tuberculous ulcer</t>
  </si>
  <si>
    <t>*Syphilitic ulcer</t>
  </si>
  <si>
    <t>*Leprotic ulcer</t>
  </si>
  <si>
    <t>*Malignant ulcer (Marjolin’s ulcer, squamous cell carcinoma)</t>
  </si>
  <si>
    <t>*Pyogenic ulcer</t>
  </si>
  <si>
    <t>*Tropical ulcer</t>
  </si>
  <si>
    <t>*Nidāna sevana → Doṣa prakopa (Vāta, Pitta, Kapha) → Doṣa saṅcaya at wound site → Dhātu duṣṭi (rakta, māṃsa) → Impaired Śodhana–Ropaṇa → Dhustha Vraṇa (chronic/infected ulcer).</t>
  </si>
  <si>
    <t>*(Ref: Suśruta Cikitsāsthāna 1/24-26, Aṣṭāṅga Hṛdaya Sūtrasthāna 29/4)</t>
  </si>
  <si>
    <t>*Śodhana (cleansing):</t>
  </si>
  <si>
    <t>*Kṣāra, Agni, Śastra śodhana (depending on wound).</t>
  </si>
  <si>
    <t>*Parisheka (irrigation), Avagāha (immersion), Dhāraṇa with Kaṣāya (decoctions).</t>
  </si>
  <si>
    <t>*Application of lepa, taila, ghṛta (depending on doṣa).</t>
  </si>
  <si>
    <t>*Ropaṇa:</t>
  </si>
  <si>
    <t>*Use of drugs having Ropaṇa, Sandhāna, Vraṇashodhana properties.</t>
  </si>
  <si>
    <t>(Wholesome factors)</t>
  </si>
  <si>
    <t>*Wound treated with Śodhana dravyas (Triphala, Pañcavalkala).</t>
  </si>
  <si>
    <t>*Proper aseptic bandaging (Suśruta described 60 types of bandages).</t>
  </si>
  <si>
    <t>*Use of honey, ghee, and herbal oils (Ropaka dravyas).</t>
  </si>
  <si>
    <t>🔺ANUPASAYA (Unwholesome factors)</t>
  </si>
  <si>
    <t>*Untimely or improper dressing.</t>
  </si>
  <si>
    <t>*Use of guru, snigdha, abhishyandī ahāra.</t>
  </si>
  <si>
    <t>*Exposure to dust, dirt, insects, trauma.</t>
  </si>
  <si>
    <t>*Neglect of rest and improper lifestyle.</t>
  </si>
  <si>
    <t>🔺VISESHA CHIKITSA (Specific management)</t>
  </si>
  <si>
    <t>*(Ref: Suśruta Cikitsāsthāna 1/38-52)</t>
  </si>
  <si>
    <t>*Vāta duṣṭa vraṇa – Sneha, svedana, taila, ghee, mṛdu lepa.</t>
  </si>
  <si>
    <t>*Pitta duṣṭa vraṇa – Śīta upakrama, Tikta-kaṣāya dravya, ghṛta.</t>
  </si>
  <si>
    <t>*Kapha duṣṭa vraṇa – Kṣāra, uṣṇa lepa, kaṭu-tikta dravyas.</t>
  </si>
  <si>
    <t>*Saṃsarga/saṃnipāta duṣṭha vraṇa – Combined treatment according to doṣa dominance.</t>
  </si>
  <si>
    <t>*Śoṇita duṣṭa vraṇa – Raktamokṣaṇa, tikta-kaṣāya dravyas.</t>
  </si>
  <si>
    <t>*Special measures:</t>
  </si>
  <si>
    <t>*Madhu (honey): śodhana + ropaṇa.</t>
  </si>
  <si>
    <t>*Ghṛta (clarified butter): pitta-hara, śīta, ropaka.</t>
  </si>
  <si>
    <t>*Taila preparations: Nimba taila, Jatyādi taila, Nārāyaṇa taila.</t>
  </si>
  <si>
    <t>*Kṣāra &amp; Agni karma: for slough and necrotic tissue.</t>
  </si>
  <si>
    <t>*Śastra karma (surgery): excision, drainage, scraping of unhealthy tissue.</t>
  </si>
  <si>
    <t>*Suśruta Saṃhitā, Sūtrasthāna 22/6, Cikitsāsthāna 1/6-52</t>
  </si>
  <si>
    <t>*Aṣṭāṅga Hṛdaya, Sūtrasthāna 29</t>
  </si>
  <si>
    <t>22/08/2025, 14:40 - Dr sonu kailas k: ⚠️ *Scam Warning* ⚠️</t>
  </si>
  <si>
    <t>🔹 If you are added to any groups by unknown numbers, please *report them immediately*.</t>
  </si>
  <si>
    <t>🔹 If you receive messages from unknown contacts, kindly *report and block them* for your safety.</t>
  </si>
  <si>
    <t>✅ We never add anyone directly to groups.</t>
  </si>
  <si>
    <t>✅ We never send unsolicited messages.</t>
  </si>
  <si>
    <t>❌ We are not responsible for such fraudulent activities. Stay alert &amp; safe.</t>
  </si>
  <si>
    <t>*🛑⚠️REPORT THEM IMMEDIATELY*</t>
  </si>
  <si>
    <t>22/08/2025, 20:12 - +91 95446 87331: 🔺CASE  STUDY NO :203</t>
  </si>
  <si>
    <t>🔺GUDA KANDU/PRURITUS ANI</t>
  </si>
  <si>
    <t>*Ati-sevana of katu, amla, lavana rasa</t>
  </si>
  <si>
    <t>*Viruddhāhāra sevana</t>
  </si>
  <si>
    <t>*Ajīrna, Mandāgni</t>
  </si>
  <si>
    <t>*Ati-śīghra vāyupravṛtti (frequent defecation, diarrhea)</t>
  </si>
  <si>
    <t>*Krimi saṅkramaṇa (parasitic infestation, especially anal worms)</t>
  </si>
  <si>
    <t>*Arśas, Bhagandara, Gudavidradhi</t>
  </si>
  <si>
    <t>*Asātmyāhāra-vihāra</t>
  </si>
  <si>
    <t>* Reference: Suśruta Saṃhitā, Nidāna Sthāna 2/4 (Arśa Nidāna mentions guda vyādhi kāraṇas)</t>
  </si>
  <si>
    <t>*Śūla in guda</t>
  </si>
  <si>
    <t>*Kandu-manda vedanā</t>
  </si>
  <si>
    <t>*Guda-dāha after mala pravṛtti</t>
  </si>
  <si>
    <t>*Mala avasthāyām srava / srāva (discharge around anus)</t>
  </si>
  <si>
    <t>*Rūkṣatā, kṛmi pravṛtti</t>
  </si>
  <si>
    <t>*Ati-kandu in guda pradeśa</t>
  </si>
  <si>
    <t>*Dāha, Toda</t>
  </si>
  <si>
    <t>*Picchila srava, Mala malasrāva</t>
  </si>
  <si>
    <t>*Guda-śūla</t>
  </si>
  <si>
    <t>*Nidra-nāśa due to intense itching</t>
  </si>
  <si>
    <t>*Recurrence after scratching</t>
  </si>
  <si>
    <t>*Reference: A.Hṛ. Ni. 8 (Kṛmi lakṣaṇa includes guda kandu)</t>
  </si>
  <si>
    <t>🔺 GENERAL EXAMINATION</t>
  </si>
  <si>
    <t>*General appearance – check for signs of anemia, malnutrition, obesity</t>
  </si>
  <si>
    <t>*Skin and mucous membranes – look for dryness, fungal infections, eczema</t>
  </si>
  <si>
    <t>*Hydration status – dehydration can aggravate pruritus</t>
  </si>
  <si>
    <t>*Systemic signs – diabetes, jaundice, thyroid dysfunction</t>
  </si>
  <si>
    <t>*Abdomen – hepatomegaly (liver disease, jaundice-related pruritus), splenomegaly</t>
  </si>
  <si>
    <t>*Perianal inspection – fissures, hemorrhoids, fistula, excoriation, erythema, infection</t>
  </si>
  <si>
    <t>*Per rectal examination (PRE) – internal hemorrhoids, rectal polyps, masses, sphincter tone</t>
  </si>
  <si>
    <t>*Dermatological examination – fungal/eczema/psoriasis in perianal region</t>
  </si>
  <si>
    <t>*Blood sugar (FBS/PPBS, HbA1c) – for diabetes mellitus</t>
  </si>
  <si>
    <t>*Liver function test (LFT) – to rule out jaundice/cholestasis-related pruritus</t>
  </si>
  <si>
    <t>*Stool examination – ova/parasites (threadworm, pinworm), occult blood</t>
  </si>
  <si>
    <t>*Complete blood count (CBC) – eosinophilia (parasitic infestation), anemia</t>
  </si>
  <si>
    <t>*Urinalysis – glycosuria (diabetes), infection</t>
  </si>
  <si>
    <t>*KOH mount / fungal culture – dermatophytosis, candidiasis</t>
  </si>
  <si>
    <t>*Patch test (if allergic cause suspected)</t>
  </si>
  <si>
    <t>🛑https://chat.whatsapp.com/BdWPi4q8r5v9FubOjpBHnn</t>
  </si>
  <si>
    <t>22/08/2025, 20:12 - +91 95446 87331: 🔺CASE STUDY NO :203</t>
  </si>
  <si>
    <t>🔺 GUDA KANDU /PRURITUS ANI</t>
  </si>
  <si>
    <t>*Hemorrhoids</t>
  </si>
  <si>
    <t>*Anal fissure</t>
  </si>
  <si>
    <t>*Fistula-in-ano</t>
  </si>
  <si>
    <t>*Perianal dermatitis (fungal/bacterial/allergic/irritant)</t>
  </si>
  <si>
    <t>*Pinworm infestation (Enterobius vermicularis)</t>
  </si>
  <si>
    <t>*Psoriasis</t>
  </si>
  <si>
    <t>*Eczema</t>
  </si>
  <si>
    <t>*Contact dermatitis (soaps, perfumes, undergarments)</t>
  </si>
  <si>
    <t>*Sexually transmitted infections (condyloma acuminata, herpes)</t>
  </si>
  <si>
    <t>*Diabetes mellitus (pruritus ani secondary to hyperglycemia/fungal infection)</t>
  </si>
  <si>
    <t>*Liver disease with pruritus (cholestasis, jaundice)</t>
  </si>
  <si>
    <t>*Poor anal hygiene</t>
  </si>
  <si>
    <t>1. Nidāna sevana → Agnimāndya → Doṣa prakopa (Kapha + Pitta pradhāna, sometimes Vāta anupravṛtti).</t>
  </si>
  <si>
    <t>2. Kapha + Pitta doṣa sthāna saṅśraya in guda.</t>
  </si>
  <si>
    <t>3. Kaphaja srava + pitta dāha + vāta kṣobha → Guda Kandu.</t>
  </si>
  <si>
    <t>4. Secondary involvement of kṛmi and arśas worsens the condition.</t>
  </si>
  <si>
    <t>🔺SAMANYA CHIKITSA (General line of treatment)</t>
  </si>
  <si>
    <t>*Agni dīpana &amp; Āma pachana – Trikatu, Chitraka, Panchakola</t>
  </si>
  <si>
    <t>*Kṛmi hara cikitsā – Vidanga, Krimighna yoga, Palasha, Kutaja</t>
  </si>
  <si>
    <t>*Sthanika chikitsa–</t>
  </si>
  <si>
    <t>*Taila/ghṛta pāna (Tikta-ghṛta, Mahātikta ghṛta)</t>
  </si>
  <si>
    <t>*Yoni dhāvanam– Triphalā, Nimba, Musta, Daruharidrā decoction</t>
  </si>
  <si>
    <t>*Taila / Ghṛta application – Jatyādi taila, Nimba taila, Aragvādādi taila</t>
  </si>
  <si>
    <t>*Reference: Suśruta Saṃhitā, Cikitsā Sthāna 19 (Kṛmi cikitsā), Aṣṭāṅga Hṛdaya, Chikitsā Sthāna 8</t>
  </si>
  <si>
    <t>*Snigdha abhyanga around guda</t>
  </si>
  <si>
    <t>*Śītala dhāvanam (cold decoctions of Nimba, Triphalā)</t>
  </si>
  <si>
    <t>*Tikta, Kaṣāya rasa ahāra</t>
  </si>
  <si>
    <t>*Krimighna aushadhi sevana</t>
  </si>
  <si>
    <t>*Laghu, Deepana-Pācana ahāra</t>
  </si>
  <si>
    <t>*Amla, Katu, Lāvana sevana</t>
  </si>
  <si>
    <t>*Atimadhura and snigdha āhāra</t>
  </si>
  <si>
    <t>*Rūkṣa anna sevana</t>
  </si>
  <si>
    <t>*Atimithyācāra (excessive scratching, sexual indulgence)</t>
  </si>
  <si>
    <t>*Diarrheal episodes / improper bowel habit</t>
  </si>
  <si>
    <t xml:space="preserve"> (Specific management)</t>
  </si>
  <si>
    <t>*Kṛmi-janya guda kandu – Vidanga cūrṇa, Krimighna yoga, Palasha kshāra</t>
  </si>
  <si>
    <t>* Pittaja guda kandu – Tikta ghṛta, Mahātikta ghṛta, Nimba ghṛta</t>
  </si>
  <si>
    <t>*Kaphaja guda kandu – Aragvādādi kwātha dhāvanam, Jatyādi taila</t>
  </si>
  <si>
    <t>* Rakta duṣṭi janya – Raktamokṣaṇa (jalauka in localized swelling/itching)</t>
  </si>
  <si>
    <t>* Chronic guda kandu – Virechana (Trivṛt lehya, Avipattikara cūrṇa) followed by Rasāyana like Triphalā, Gudūcī</t>
  </si>
  <si>
    <t>*Reference: Aṣṭāṅga Hṛdaya Chikitsā Sthāna 8 (Kṛmi cikitsā), Suśruta Cikitsā Sthāna 19</t>
  </si>
  <si>
    <t>22/08/2025, 22:28 - +91 95446 87331: 🔺CASE STUDY NO :204</t>
  </si>
  <si>
    <t>🔺GUDA PIDAKA</t>
  </si>
  <si>
    <t>*Āhāra hetu – Ati kṣhāra, amla, lavaṇa sevana (excessive intake of sour, alkaline &amp; salty foods), abhojana, atibhojana.</t>
  </si>
  <si>
    <t>*Vihāra hetu – Avyāyāma (lack of exercise), ati vyāyāma, ati madyapāna, divāsvapna.</t>
  </si>
  <si>
    <t>*Mala sthāna doṣa sañcaya – Viśeṣataḥ vāta-pitta prakopa around guda.</t>
  </si>
  <si>
    <t>* Reference: Suśruta Saṃhitā, Nidānasthāna 4/4</t>
  </si>
  <si>
    <t>*Guda pradeśe kaṇḍū (itching around anus)</t>
  </si>
  <si>
    <t>*Gaurava (heaviness)</t>
  </si>
  <si>
    <t>*Kṣhata iva vedanā (pain like wound)</t>
  </si>
  <si>
    <t>* Reference: Suśruta Saṃhitā, Nidānasthāna 4/7</t>
  </si>
  <si>
    <t>*Śotha (localized swelling near anus)</t>
  </si>
  <si>
    <t>*Raga (redness, inflammation)</t>
  </si>
  <si>
    <t>*Daha, śūla, sphoṭa utpatti</t>
  </si>
  <si>
    <t>*Pus srāva after suppuration</t>
  </si>
  <si>
    <t>*If neglected → forms bhagandara (fistula-in-ano)</t>
  </si>
  <si>
    <t>* Reference: Suśruta Saṃhitā, Nidānasthāna 4/8–9</t>
  </si>
  <si>
    <t>*Vitals: Temperature (fever common), pulse, blood pressure.</t>
  </si>
  <si>
    <t>*General appearance: Toxic look if severe infection, anemia, dehydration.</t>
  </si>
  <si>
    <t>*Lymph nodes: Inguinal lymphadenopathy may be present.</t>
  </si>
  <si>
    <t>*Per abdomen: Tenderness in lower abdomen if deep abscess.</t>
  </si>
  <si>
    <t>*Per rectal examination:</t>
  </si>
  <si>
    <t>*Localized swelling around anus.</t>
  </si>
  <si>
    <t>*Tenderness, fluctuation.</t>
  </si>
  <si>
    <t>*Induration in ischiorectal fossa.</t>
  </si>
  <si>
    <t>*Discharge of pus in advanced stage.</t>
  </si>
  <si>
    <t>*Other systems: Respiratory, cardiovascular, renal, nervous system – for associated systemic involvement or comorbidities.</t>
  </si>
  <si>
    <t>*CBC – ↑ Total leukocyte count (neutrophilia).</t>
  </si>
  <si>
    <t>*ESR/CRP – Elevated (indicates inflammation).</t>
  </si>
  <si>
    <t>*Blood sugar (to rule out diabetes, as it worsens infection).</t>
  </si>
  <si>
    <t>*Urine examination: To rule out systemic infection/diabetes.</t>
  </si>
  <si>
    <t>*Pus culture &amp; sensitivity: To identify causative organism and antibiotic sensitivity.</t>
  </si>
  <si>
    <t>*Ultrasound perineum – Detect extent of abscess.</t>
  </si>
  <si>
    <t>*MRI pelvis – Gold standard for evaluating perianal abscess and fistulous tracts.</t>
  </si>
  <si>
    <t>*CT scan – In deep seated or recurrent cases.</t>
  </si>
  <si>
    <t>1. Perianal abscess</t>
  </si>
  <si>
    <t>2. Ischiorectal abscess</t>
  </si>
  <si>
    <t>3. Intersphincteric abscess</t>
  </si>
  <si>
    <t>4. Perirectal abscess</t>
  </si>
  <si>
    <t>5. Pilonidal sinus with abscess</t>
  </si>
  <si>
    <t>6. Thrombosed external hemorrhoid</t>
  </si>
  <si>
    <t>7. Perianal hematoma</t>
  </si>
  <si>
    <t>8. Anal fistula (in acute stage may mimic abscess)</t>
  </si>
  <si>
    <t>9. Carcinoma of anal canal (with secondary infection)</t>
  </si>
  <si>
    <t>*Nidāna sevana → Vāta-pitta prakopa</t>
  </si>
  <si>
    <t>*Doṣa sañcaya in guda maṇḍala → srotorodha</t>
  </si>
  <si>
    <t>*Meda + māṃsa dushti in guda region → piḍakā (abscess) formation</t>
  </si>
  <si>
    <t>*If not managed → suppuration → bhagandara</t>
  </si>
  <si>
    <t>*Reference: Suśruta Saṃhitā, Nidānasthāna 4</t>
  </si>
  <si>
    <t>🔺SAMANYA CIKITSA (General Line of Management)</t>
  </si>
  <si>
    <t>*Śodhana – Virecana, raktamokṣaṇa</t>
  </si>
  <si>
    <t>*Śamana – Snehana (oil application), sveda (fomentation), lepa with vṛṇa-ropaka dravyas</t>
  </si>
  <si>
    <t>*Ahāra-vihāra – Pathya āhāra (laghu, pittahara), avoiding rukṣa, kṣhāra, amla, lavaṇa</t>
  </si>
  <si>
    <t>* Reference: Suśruta Saṃhitā, Cikitsāsthāna 17</t>
  </si>
  <si>
    <t>*Taila abhyanga, sveda</t>
  </si>
  <si>
    <t>*Snigdha bhojana, mṛdu virecana</t>
  </si>
  <si>
    <t>*Śīta jala prakṣālana after mala visarjana</t>
  </si>
  <si>
    <t>*Ati kṣhāra, amla, lavaṇa sevana</t>
  </si>
  <si>
    <t>*Rūkṣa bhojana</t>
  </si>
  <si>
    <t>*Ati vyāyāma, maithuna</t>
  </si>
  <si>
    <t>*Avyayāma, divāsvapna</t>
  </si>
  <si>
    <t>*Arambha avasthā (early stage):</t>
  </si>
  <si>
    <t>*Upanāha, pradeha with jatyādi taila, guggulu kalka</t>
  </si>
  <si>
    <t>*Pākāvasthā (suppurative stage):</t>
  </si>
  <si>
    <t>*Bhedana karma (incision &amp; drainage) → Suśruta described as “bhedana is main in piḍakā”</t>
  </si>
  <si>
    <t>*After drainage → prakṣālana with pañcavalkala kvātha, dressing with jatyādi taila, śatadhouta ghṛta</t>
  </si>
  <si>
    <t>*Śamana aushadha:</t>
  </si>
  <si>
    <t>*Guggulu, haridra, nimba, triphalā, aragvādādi gaṇa</t>
  </si>
  <si>
    <t>*If neglected → bhagandara cikitsā (kṣārasūtra therapy as per Suśruta).</t>
  </si>
  <si>
    <t>*Reference: Suśruta Saṃhitā, Cikitsāsthāna 17/5–8</t>
  </si>
  <si>
    <t>23/08/2025, 14:32 - +91 95446 87331: 🔺CASE STUDY NO :205</t>
  </si>
  <si>
    <t>🔺PARVANI / KERATITIS</t>
  </si>
  <si>
    <t>*Ati-śrama (excessive strain on eyes)</t>
  </si>
  <si>
    <t>*Abhigata (trauma to the eye)</t>
  </si>
  <si>
    <t>*Vāta–pitta prakopa due to rūkṣa, uṣṇa, tīkṣṇa āhāra vihāra</t>
  </si>
  <si>
    <t>*Divāsvapna (day sleep), rajanī-jāgaraṇa (night vigil)</t>
  </si>
  <si>
    <t>*Vega-dhāraṇa (suppression of natural urges)</t>
  </si>
  <si>
    <t>*Reference: Suśruta Saṃhitā, Uttara Tantra 7/12; Aṣṭāṅga Hṛdaya, Uttara Tantra</t>
  </si>
  <si>
    <t>*Sūkṣma rūpa darśana doṣa (difficulty in perceiving small objects)</t>
  </si>
  <si>
    <t>*Aśru srāva (watering of eyes)</t>
  </si>
  <si>
    <t>*Mṛdu rūkṣatā (mild dryness in eye)</t>
  </si>
  <si>
    <t>*Kṣobha &amp; kṛcchrata (irritation and discomfort)</t>
  </si>
  <si>
    <t>*Laghu rūpa darśana (reduced clarity)</t>
  </si>
  <si>
    <t>*Reference: Suśruta Saṃhitā Uttara Tantra</t>
  </si>
  <si>
    <t>*Saṅkoca of eyelids during blinking</t>
  </si>
  <si>
    <t>*Rūkṣatā and śūla (dryness and pain)</t>
  </si>
  <si>
    <t>*Vāta-pradhāna lakṣaṇas like stambha (stiffness), spandana (twitching)</t>
  </si>
  <si>
    <t>*Netra-śūla (eye pain) increases in parvāṇi kāla (fortnightly / specific time period – related to doṣa fluctuation, esp. vāta).</t>
  </si>
  <si>
    <t>*Rūkṣa-netra and dṛṣṭi-doṣa</t>
  </si>
  <si>
    <t>*Reference: Aṣṭāṅga Hṛdaya, Uttara Tantra 13/19</t>
  </si>
  <si>
    <t>*General appearance (anemia, malnutrition, systemic illness signs).</t>
  </si>
  <si>
    <t>*Vital signs – pulse, BP, temperature.</t>
  </si>
  <si>
    <t>*Examination of other systems for associated autoimmune / metabolic diseases.</t>
  </si>
  <si>
    <t>*Neurological system – to rule out optic neuritis, multiple sclerosis.</t>
  </si>
  <si>
    <t>*Endocrine system – diabetes, thyroid disorders.</t>
  </si>
  <si>
    <t>*Rheumatological system – autoimmune conditions (SLE, RA, etc.).</t>
  </si>
  <si>
    <t>* Eye (Ophthalmic) Examination</t>
  </si>
  <si>
    <t>*Visual acuity testing.</t>
  </si>
  <si>
    <t>*Refraction (to rule out refractive errors).</t>
  </si>
  <si>
    <t>*Slit lamp examination.</t>
  </si>
  <si>
    <t>*Fundus examination (optic nerve, retina, macula).</t>
  </si>
  <si>
    <t>*Intraocular pressure (tonometry).</t>
  </si>
  <si>
    <t>*Visual field analysis (perimetry).</t>
  </si>
  <si>
    <t>*Routine blood tests: CBC, ESR, CRP.</t>
  </si>
  <si>
    <t>*Blood sugar (diabetes-related retinopathy/optic neuropathy).</t>
  </si>
  <si>
    <t>*Autoimmune profile: ANA, anti-dsDNA, HLA typing.</t>
  </si>
  <si>
    <t>*Serological tests if infection suspected (syphilis, TB, viral markers).</t>
  </si>
  <si>
    <t>* Imaging &amp; Special Tests</t>
  </si>
  <si>
    <t>*Fundus photography.</t>
  </si>
  <si>
    <t>*Optical Coherence Tomography (OCT).</t>
  </si>
  <si>
    <t>*Visual Evoked Potential (VEP).</t>
  </si>
  <si>
    <t>*MRI Brain &amp; Orbits (if neurological cause suspected).</t>
  </si>
  <si>
    <t>23/08/2025, 14:33 - +91 95446 87331: 🔺CASE STUDY NO :205</t>
  </si>
  <si>
    <t>*Recurrent Optic Neuritis</t>
  </si>
  <si>
    <t>*Optic Neuropathy (ischemic/diabetic/toxic)</t>
  </si>
  <si>
    <t>*Retinitis Pigmentosa</t>
  </si>
  <si>
    <t>*Intermittent Angle-closure Glaucoma</t>
  </si>
  <si>
    <t>*Diabetic Retinopathy (early stages)</t>
  </si>
  <si>
    <t>*Hypertensive Retinopathy</t>
  </si>
  <si>
    <t>*Multiple Sclerosis-related eye involvement</t>
  </si>
  <si>
    <t>*Migraine with visual aura</t>
  </si>
  <si>
    <t>1. Hetu sevana → Vāta &amp; Pitta prakopa.</t>
  </si>
  <si>
    <t>2. These doṣas localize in netra sandhi (eye joints/structure).</t>
  </si>
  <si>
    <t>3. Vitiated doṣas lead to rūkṣa, śūla, stambha and periodic aggravation</t>
  </si>
  <si>
    <t>4. Characteristically, the pain and discomfort appear in parva kāla (specific periodicity), hence the name Parvāṇi.</t>
  </si>
  <si>
    <t>*Snehana: Netra tarpana, snehana with ghṛta preparations.</t>
  </si>
  <si>
    <t>*Śirovasti / Śirodhara: To pacify vāta.</t>
  </si>
  <si>
    <t>*Netra prakṣālana: With śītala dravyas.</t>
  </si>
  <si>
    <t>*Anjana: With sneha or madhura dravyas.</t>
  </si>
  <si>
    <t>*Reference: Suśruta Saṃhitā, Uttara Tantra; Aṣṭāṅga Hṛdaya, Uttara Tantra</t>
  </si>
  <si>
    <t>*Netra tarpana with ghṛta</t>
  </si>
  <si>
    <t>*Cold and unctuous measures</t>
  </si>
  <si>
    <t>*Rest and avoidance of eye strain</t>
  </si>
  <si>
    <t>*Śītala jala prakṣālana</t>
  </si>
  <si>
    <t>*Rūkṣa āhāra (dry food), uṣṇa and tīkṣṇa ahāra</t>
  </si>
  <si>
    <t>*Ati-śrama (excess eye use, reading, bright light exposure)</t>
  </si>
  <si>
    <t>*Divāsvapna &amp; jāgaraṇa</t>
  </si>
  <si>
    <t>*Rūkṣa vātaprakopaka vihāra</t>
  </si>
  <si>
    <t>*Triphalā ghṛta</t>
  </si>
  <si>
    <t>*Mahātikta ghṛta</t>
  </si>
  <si>
    <t>*Tarpana karma:</t>
  </si>
  <si>
    <t>*With Jīvanīya gaṇa siddha ghṛta</t>
  </si>
  <si>
    <t>*Triphalā ghṛta tarpana</t>
  </si>
  <si>
    <t>*Anjana karma:</t>
  </si>
  <si>
    <t>*Sauvirāñjana, Elādi varti, Rasānjanādi yoga</t>
  </si>
  <si>
    <t>*Śamana aushadhi:</t>
  </si>
  <si>
    <t>*Internal ghṛtas, rasāyana like Āmalaki rasāyana</t>
  </si>
  <si>
    <t>*Śirovasti / Śirodhara with taila ghṛta for vāta-pitta śamana.</t>
  </si>
  <si>
    <t>*Reference: Suśruta Saṃhitā Uttara Tantra 18–21; Aṣṭāṅga Hṛdaya Uttara Tantra</t>
  </si>
  <si>
    <t>25/08/2025, 00:56 - +91 95446 87331: 🔺CASE STUDY NO :206</t>
  </si>
  <si>
    <t>🔺YAKRTODARA (यकृतोदर)</t>
  </si>
  <si>
    <t>*Excessive intake of guru, snigdha, abhiṣyandi ahara</t>
  </si>
  <si>
    <t>*Ati-madyapāna (excess alcohol)</t>
  </si>
  <si>
    <t>*Viruddhāhāra (incompatible diet)</t>
  </si>
  <si>
    <t>*Āmāśaya-māṇḍagni leading to doṣa prakopa</t>
  </si>
  <si>
    <t>*Chronic liver pathology (as per modern correlation: hepatitis, cirrhosis, fatty liver)</t>
  </si>
  <si>
    <t>*Charaka Samhita, Chikitsa sthana 13/45</t>
  </si>
  <si>
    <t>*Sushruta Samhita, Uttara tantra 43/14</t>
  </si>
  <si>
    <t>🔺 PURVARUPAM (Premonitory Symptoms)</t>
  </si>
  <si>
    <t>*Aroci (loss of taste)</t>
  </si>
  <si>
    <t>*Avipāka (indigestion)</t>
  </si>
  <si>
    <t>*Pīnasa (nasal congestion)</t>
  </si>
  <si>
    <t>*Aṅga gaurava (heaviness of body)</t>
  </si>
  <si>
    <t>*Udara gaurava (heaviness in abdomen)</t>
  </si>
  <si>
    <t>*Reference: Charaka Chikitsa 13/47</t>
  </si>
  <si>
    <t>*Enlargement of liver palpable in right hypochondrium</t>
  </si>
  <si>
    <t>*Udara vriddhi (progressive abdominal distension)</t>
  </si>
  <si>
    <t>*Kaṭi, kukṣi, and nābhi vedana (pain around waist &amp; umbilicus)</t>
  </si>
  <si>
    <t>*Jwara (intermittent fever)</t>
  </si>
  <si>
    <t>*Śvāsa (breathlessness)</t>
  </si>
  <si>
    <t>*Dourbalya (weakness, cachexia in later stages)</t>
  </si>
  <si>
    <t>*Jalodara lakṣaṇas (ascites, shifting dullness, pitting oedema) in chronic cases</t>
  </si>
  <si>
    <t>*Charaka Chikitsa 13/48–50</t>
  </si>
  <si>
    <t>*Sushruta Uttara 43/16</t>
  </si>
  <si>
    <t>*General appearance – ill-looking, emaciation, anasarca (in advanced stage)</t>
  </si>
  <si>
    <t>*Pallor – anemia common</t>
  </si>
  <si>
    <t>*Icterus – yellowish discoloration of sclera/skin (jaundice)</t>
  </si>
  <si>
    <t>*Cyanosis – in advanced cirrhosis with hypoxia</t>
  </si>
  <si>
    <t>*Clubbing – in chronic liver disease</t>
  </si>
  <si>
    <t>*Lymphadenopathy – in infiltrative diseases (lymphoma, leukemia)</t>
  </si>
  <si>
    <t>*Edema – pedal edema, ascites</t>
  </si>
  <si>
    <t>*Nutritional status – cachexia, muscle wasting</t>
  </si>
  <si>
    <t>*Vitals – pulse, BP, temperature</t>
  </si>
  <si>
    <t>1. Abdominal Examination</t>
  </si>
  <si>
    <t>*inspection – abdominal distension, dilated veins (caput medusae), striae</t>
  </si>
  <si>
    <t>*Palpation – liver enlarged (smooth / nodular), tender or non-tender</t>
  </si>
  <si>
    <t>*Percussion – shifting dullness, fluid thrill (ascites)</t>
  </si>
  <si>
    <t>*Auscultation – venous hum or bruit (in vascular causes, e.g., hepatocellular carcinoma)</t>
  </si>
  <si>
    <t>2.Other Systems</t>
  </si>
  <si>
    <t>*Cardiovascular – signs of right heart failure (congestive hepatomegaly)</t>
  </si>
  <si>
    <t>*Respiratory – pleural effusion (hepatic hydrothorax)</t>
  </si>
  <si>
    <t>*Nervous system – hepatic encephalopathy (asterixis, altered sensorium)</t>
  </si>
  <si>
    <t>*Skin – spider angiomas, palmar erythema</t>
  </si>
  <si>
    <t>1. Blood tests</t>
  </si>
  <si>
    <t>*Complete blood count (CBC) – anemia, thrombocytopenia</t>
  </si>
  <si>
    <t>*Liver function test (LFT):</t>
  </si>
  <si>
    <t>*↑ Bilirubin</t>
  </si>
  <si>
    <t>*↑ AST, ALT, ALP, GGT</t>
  </si>
  <si>
    <t>*↓ Albumin</t>
  </si>
  <si>
    <t>*↑ Prothrombin time (PT/INR)</t>
  </si>
  <si>
    <t>*Viral markers – HBsAg, Anti-HCV, HAV, HEV, HIV</t>
  </si>
  <si>
    <t>*Autoimmune profile – ANA, ASMA, AMA</t>
  </si>
  <si>
    <t>*Serum ceruloplasmin, iron studies (for Wilson’s, hemochromatosis)</t>
  </si>
  <si>
    <t>2. Urine examination</t>
  </si>
  <si>
    <t>*Bile salts, bile pigments, urobilinogen</t>
  </si>
  <si>
    <t>3. Imaging</t>
  </si>
  <si>
    <t>*USG Abdomen – hepatomegaly, fatty liver, cirrhosis, ascites</t>
  </si>
  <si>
    <t>*CT / MRI – liver masses, nodularity, vascular changes</t>
  </si>
  <si>
    <t>*Doppler – portal hypertension, Budd-Chiari syndrome</t>
  </si>
  <si>
    <t>4. Special tests</t>
  </si>
  <si>
    <t>Ascitic fluid analysis (SAAG, protein, cytology)</t>
  </si>
  <si>
    <t>*Liver biopsy (definitive for cirrhosis, hepatitis, malignancy)</t>
  </si>
  <si>
    <t>25/08/2025, 00:57 - +91 95446 87331: 🔺CASE STUDY NO :206</t>
  </si>
  <si>
    <t>*Alcoholic liver disease</t>
  </si>
  <si>
    <t>*Non-alcoholic fatty liver disease (NAFLD/NASH)</t>
  </si>
  <si>
    <t>*Viral hepatitis (A, B, C, E)</t>
  </si>
  <si>
    <t>*Liver cirrhosis (any cause)</t>
  </si>
  <si>
    <t>*Hepatocellular carcinoma (HCC)</t>
  </si>
  <si>
    <t>*Budd–Chiari syndrome</t>
  </si>
  <si>
    <t>*Congestive hepatomegaly (right-sided heart failure)</t>
  </si>
  <si>
    <t>*Hemochromatosis</t>
  </si>
  <si>
    <t>*Wilson’s disease</t>
  </si>
  <si>
    <t>*Amyloidosis</t>
  </si>
  <si>
    <t>*Lymphoma / leukemia with liver infiltration</t>
  </si>
  <si>
    <t>*Due to nidāna sevana, doṣa (especially Pitta &amp; Kapha) get aggravated.</t>
  </si>
  <si>
    <t>*They affect yakṛt (liver) &amp; plīha, leading to enlargement (yakṛt vriddhi).</t>
  </si>
  <si>
    <t>*Vitiated doṣa obstructs rasavaha, raktavaha, udakavaha srotas → accumulation of udaka in udara.</t>
  </si>
  <si>
    <t>*This results in yakṛtodara and if untreated, progresses to jalodara.</t>
  </si>
  <si>
    <t>* Reference: Charaka Chikitsa 13/44–52</t>
  </si>
  <si>
    <t>*Langhana &amp; Pachana – for āmāvasthā</t>
  </si>
  <si>
    <t>*Virechana – with Trivrit, Danti, Aragwadha</t>
  </si>
  <si>
    <t>*Nityavirechana with Eranda taila</t>
  </si>
  <si>
    <t>*Śodhana with Niruha &amp; Anuvasana basti – especially Gomūtra, Triphala, Punarnava</t>
  </si>
  <si>
    <t>*Deepana-Pachana dravyas – Chitraka, Pippali, Shunthi, Haritaki</t>
  </si>
  <si>
    <t>*Use of Gomutra haritaki for removing udaka from udara</t>
  </si>
  <si>
    <t>* Reference: Charaka Chikitsa 13/80–88</t>
  </si>
  <si>
    <t>*Virechana karma</t>
  </si>
  <si>
    <t>*Lekhana basti</t>
  </si>
  <si>
    <t>*Laghu, rukṣa, deepana-pachana āhāra</t>
  </si>
  <si>
    <t>*Gomūtra prayoga</t>
  </si>
  <si>
    <t>*Punarnavādi preparations</t>
  </si>
  <si>
    <t>*Guru, snigdha, abhiṣyandi āhāra</t>
  </si>
  <si>
    <t>*Ati-madyapāna</t>
  </si>
  <si>
    <t>*Excess fluid intake</t>
  </si>
  <si>
    <t>*Anupashaya with sneha, abhyaṅga, &amp; manda-agni ahara</t>
  </si>
  <si>
    <t>🔺 VISESHA  CHIKITSA (Specific Management)</t>
  </si>
  <si>
    <t>*Yakṛtodara-specific formulations:</t>
  </si>
  <si>
    <t>*Gomūtra haritaki</t>
  </si>
  <si>
    <t>*Punarnavādi kvātha</t>
  </si>
  <si>
    <t>*Punarnavasava</t>
  </si>
  <si>
    <t>*Triphala guggulu</t>
  </si>
  <si>
    <t>*Pippalyādi yoga</t>
  </si>
  <si>
    <t>*Nityavirechana (mild purgation daily)</t>
  </si>
  <si>
    <t>*Basti chikitsa (Lekhana basti, Gomūtra basti)</t>
  </si>
  <si>
    <t>*Pathya:</t>
  </si>
  <si>
    <t>*Yava, Kulattha, Mudga, *Takra</t>
  </si>
  <si>
    <t>*Gomūtra siddha jala</t>
  </si>
  <si>
    <t>*Apathya:</t>
  </si>
  <si>
    <t>*Dadhi, Masha, Taila, Guru āhāra</t>
  </si>
  <si>
    <t>*Charaka Samhita, Chikitsa sthana 13/82–92</t>
  </si>
  <si>
    <t>*Sushruta Uttara 43/22–25</t>
  </si>
  <si>
    <t>*Ashtanga Hridaya, Chikitsa 12/48–52</t>
  </si>
  <si>
    <t>25/08/2025, 10:59 - Dr sonu kailas k: &lt;Media omitted&gt;</t>
  </si>
  <si>
    <t>25/08/2025, 10:59 - Dr sonu kailas k: *🔥ONLY FEW SEATS LEFT &amp; CLASSES STARTING SOON🔥*</t>
  </si>
  <si>
    <t>*🔥1 Month Online Certificate Course on Trichology*</t>
  </si>
  <si>
    <t>🚨 *KESHA Series 2 – The Most Awaited Trichology Session!* 🌟</t>
  </si>
  <si>
    <t>A complete guide to Ayurvedic Trichology with Advanced Modern Techniques</t>
  </si>
  <si>
    <t>🗓️ *1 Month Session*</t>
  </si>
  <si>
    <t>✅ *Limited entries*</t>
  </si>
  <si>
    <t>💻 *Total Sessions:* 15</t>
  </si>
  <si>
    <t>🏢 *Organised by:* Ayuraksha Institute of Ayurveda Pvt Ltd, Kasaragod, Kerala</t>
  </si>
  <si>
    <t>📁 *Recordings will be provided*</t>
  </si>
  <si>
    <t>📜 *Attend e Certificate will be issued upon course completion*</t>
  </si>
  <si>
    <t>📝 *Complete notes PDF*</t>
  </si>
  <si>
    <t>*Course Highlights*</t>
  </si>
  <si>
    <t>*MODULE 1:* Hair Science</t>
  </si>
  <si>
    <t>*MODULE 2:* Common Issues of Trichology</t>
  </si>
  <si>
    <t>*MODULE 3:* Hair Spa</t>
  </si>
  <si>
    <t>*MODULE 4:* Hair Care Product Making</t>
  </si>
  <si>
    <t>*MODULE 5:* Common Procedures in Trichology</t>
  </si>
  <si>
    <t>*MODULE 6:* Case Discussion on Trichology</t>
  </si>
  <si>
    <t>*MODULE 7:* Differential Diagnosis in Trichology</t>
  </si>
  <si>
    <t>✨ *Kesha Trichology Course – Faculty &amp; Schedule* ✨</t>
  </si>
  <si>
    <t>📅 *September 1 &amp; 2 (Monday &amp; Tuesday)*</t>
  </si>
  <si>
    <t>*Topic:* *Hair Science*</t>
  </si>
  <si>
    <t>👩‍⚕️ *Faculty:* Dr. Deena Manju</t>
  </si>
  <si>
    <t>Associate Professor, Dept. of Shalakya,</t>
  </si>
  <si>
    <t>Kanachur Ayurveda Medical College, Mangalore</t>
  </si>
  <si>
    <t>📅 *September 8, 9, 10 (Monday to Wednesday)*</t>
  </si>
  <si>
    <t>*Topic:* *Common Hair Issues*</t>
  </si>
  <si>
    <t>👩‍⚕️ *Faculty:* Dr. Nisha Kumari</t>
  </si>
  <si>
    <t>Professor &amp; HOD, Dept. of Roga Nidana,</t>
  </si>
  <si>
    <t>Kundapura Ayurveda Medical College, Karnataka</t>
  </si>
  <si>
    <t>📅 *September 11 (Wednesday)*</t>
  </si>
  <si>
    <t>*Topic:* *Case Discussion*</t>
  </si>
  <si>
    <t>👨‍⚕️ *Faculty:* Dr. Madhu P. M</t>
  </si>
  <si>
    <t>Associate Professor, Dept. of Roga Nidana,</t>
  </si>
  <si>
    <t>Govt. Ayurveda Medical College, Kannur, Kerala</t>
  </si>
  <si>
    <t>📅 *September 16 &amp; 17 (Monday &amp; Tuesday)*</t>
  </si>
  <si>
    <t>*Topic:* *Hair Spa Techniques*</t>
  </si>
  <si>
    <t>👩‍⚕️ *Faculty:* Dr. Seema</t>
  </si>
  <si>
    <t>Chief Consultant, Seema’s Ayurveda, Trivandrum</t>
  </si>
  <si>
    <t>📅 *September 18 &amp; 19 (Thursday &amp; Friday)*</t>
  </si>
  <si>
    <t>*Topic:* *Hair Care Products*</t>
  </si>
  <si>
    <t>👩‍⚕️ *Faculty:* Dr. Elsa Vaghese</t>
  </si>
  <si>
    <t>Cosmetic Formulator, Indian Ayurveda Academy, Wayanad, Kerala</t>
  </si>
  <si>
    <t>📅 *September 20 (Saturday)*</t>
  </si>
  <si>
    <t>*Topic:* *Differential Diagnosis of Trichological Disorders*</t>
  </si>
  <si>
    <t>👩‍⚕️ *Faculty:* Dr. Sreedevi</t>
  </si>
  <si>
    <t>Online Cosmetic Consultant, Sweden</t>
  </si>
  <si>
    <t>📅 *September 21 (Sunday)*</t>
  </si>
  <si>
    <t>👨‍⚕️ *Faculty:* Dr. Praveen Kumar</t>
  </si>
  <si>
    <t>Medical Officer, Kerala Health Services</t>
  </si>
  <si>
    <t>📅 *September 23, 24, 25 (Tuesday to Thursday)*</t>
  </si>
  <si>
    <t>*Topic:* *Advanced Trichology*</t>
  </si>
  <si>
    <t>👩‍⚕️ *Faculty:* Dr. Madhu Chawla</t>
  </si>
  <si>
    <t>Ayurvedic Cosmetologist &amp; Trichologist,</t>
  </si>
  <si>
    <t>Director, Ayurbella Pvt Ltd, Mumbai</t>
  </si>
  <si>
    <t>📅 *Classes commence from September 1*</t>
  </si>
  <si>
    <t>💰 *Fees:* ~₹3550~</t>
  </si>
  <si>
    <t>*OFFER FEES*₹2550</t>
  </si>
  <si>
    <t>*FOR GROUP OFFERS JUST DM US*‼️</t>
  </si>
  <si>
    <t>📲 *For Registration Contact:* *9074247488*</t>
  </si>
  <si>
    <t>🛑 https://chat.whatsapp.com/DHIJynDAqoz1vjCBrSAbqI?mode=ac_t</t>
  </si>
  <si>
    <t>25/08/2025, 13:20 - Dr sonu kailas k: &lt;Media omitted&gt;</t>
  </si>
  <si>
    <t>25/08/2025, 14:35 - +91 95446 87331: 🔺TREATMENT NO :15</t>
  </si>
  <si>
    <t>🔺NASYAM</t>
  </si>
  <si>
    <t>🔸Nasya is a Panchakarma therapy in which medicated oils, powders, juices, or decoctions are administered through the nasal route. It primarily treats diseases of the head and neck region by clearing accumulated doshas.</t>
  </si>
  <si>
    <t>🔸Anu taila</t>
  </si>
  <si>
    <t>🔸Shadbindu taila</t>
  </si>
  <si>
    <t>🔸Ksheerabala taila</t>
  </si>
  <si>
    <t>🔸Brahmi ghritha</t>
  </si>
  <si>
    <t>🔸Panchendriya vardhana taila</t>
  </si>
  <si>
    <t>🔸Triphala ghritha</t>
  </si>
  <si>
    <t>🔸Jivaneeya gana siddha taila</t>
  </si>
  <si>
    <t>1. Purva Karma (Preparation)</t>
  </si>
  <si>
    <t>🔸Gentle facial massage with suitable oil</t>
  </si>
  <si>
    <t>🔸Mild fomentation (swedana) to face, forehead, neck</t>
  </si>
  <si>
    <t>2. Pradhana Karma (Main procedure)</t>
  </si>
  <si>
    <t>🔸Patient lies in supine position with head slightly tilted back</t>
  </si>
  <si>
    <t>🔸Warm medicated oil/ghee/decoction instilled into nostrils (usually 4–10 drops)</t>
  </si>
  <si>
    <t>🔸Patient inhales deeply; massage around nose, forehead and palms</t>
  </si>
  <si>
    <t>3. Paschat Karma (Post procedure)</t>
  </si>
  <si>
    <t>🔸Spit out excess medicine through mouth</t>
  </si>
  <si>
    <t>🔸Gentle massage of shoulders, palms, soles</t>
  </si>
  <si>
    <t>🔸Advise to avoid cold exposure, dust, strong sunlight, exertion immediately after</t>
  </si>
  <si>
    <t>🔸Ardhavabhedaka (Migraine)</t>
  </si>
  <si>
    <t>🔸Apasmara (Epilepsy)</t>
  </si>
  <si>
    <t>🔸Ardita (Facial palsy)</t>
  </si>
  <si>
    <t>🔸Siroroga (Headache)</t>
  </si>
  <si>
    <t>🔸Kasa (Cough)</t>
  </si>
  <si>
    <t>🔸Jwara (Fever – certain types)</t>
  </si>
  <si>
    <t>🔸Pinasa (Chronic rhinitis/sinusitis)</t>
  </si>
  <si>
    <t>🔸Danta roga (Dental disorders)</t>
  </si>
  <si>
    <t>🔸Indriya vikara (Eye, ear, nose disorders)</t>
  </si>
  <si>
    <t>🔸Immediately after food</t>
  </si>
  <si>
    <t>🔸After alcohol consumption</t>
  </si>
  <si>
    <t>🔸After sneha pana (internal oleation)</t>
  </si>
  <si>
    <t>🔸In very young (&lt;7 years) and very old (&gt;80 years)</t>
  </si>
  <si>
    <t>🔸During pregnancy and menstruation</t>
  </si>
  <si>
    <t>🔸In indigestion, acute fever, acute rhinitis, intoxication</t>
  </si>
  <si>
    <t>🔸In severe weakness</t>
  </si>
  <si>
    <t>🔸Correct selection of medicine and dosage based on dosha and patient’s strength</t>
  </si>
  <si>
    <t>🔸Should not be done in empty stomach or immediately after meals</t>
  </si>
  <si>
    <t>🔸Avoid exposure to wind, dust, cold water, day sleep, sexual activity immediately after</t>
  </si>
  <si>
    <t>🔸Done only under supervision of a trained physician</t>
  </si>
  <si>
    <t>25/08/2025, 19:34 - +91 95446 87331: 🔺CASE STUDY NO :207</t>
  </si>
  <si>
    <t>🔺ANTRA VIDRADHI (अन्त्रविद्धरि)</t>
  </si>
  <si>
    <t>*Mithyā āhāra vihāra – intake of guru, vidāhi, abhishyandi āhāra.</t>
  </si>
  <si>
    <t>*Ati-madyapāna (excess alcohol).</t>
  </si>
  <si>
    <t>*Vegadhāraṇa (suppression of natural urges).</t>
  </si>
  <si>
    <t>*Agni mandya (low digestive fire).</t>
  </si>
  <si>
    <t>*Krimi āvaraṇa (intestinal infections).</t>
  </si>
  <si>
    <t>*Māruta prakopa leading to obstruction in the intestine.</t>
  </si>
  <si>
    <t>* Reference: Suśruta Saṃhitā, Nidānasthāna – Vidradhi Nidāna.</t>
  </si>
  <si>
    <t>*Udarashūla (abdominal pain)</t>
  </si>
  <si>
    <t>*Āma-janya lakṣaṇas (loss of *appetite, heaviness, indigestion)</t>
  </si>
  <si>
    <t>*Trishna (excessive thirst)</t>
  </si>
  <si>
    <t>*Ādhmāna (bloating, distension)</t>
  </si>
  <si>
    <t>*Manda jvara (low grade fever)</t>
  </si>
  <si>
    <t>*Severe colicky abdominal pain (Baddha shūla).</t>
  </si>
  <si>
    <t>*Udaravr̥ddhi (abdominal enlargement).</t>
  </si>
  <si>
    <t>*Dāha, jvara, tṛṣṇā, mūrcchā (burning, fever, thirst, fainting).</t>
  </si>
  <si>
    <t>*Mala-mūtra sangha (obstruction of stools and urine).</t>
  </si>
  <si>
    <t>*Tenderness in abdomen</t>
  </si>
  <si>
    <t>*If suppuration occurs → high fever, sweating, and severe pain.</t>
  </si>
  <si>
    <t>* Reference: Suśruta – Vidradhi Lakṣaṇam.</t>
  </si>
  <si>
    <t>*General condition – febrile or toxic look</t>
  </si>
  <si>
    <t>*Pallor – anemia due to chronic infection</t>
  </si>
  <si>
    <t>*Icterus – if liver abscess</t>
  </si>
  <si>
    <t>*Dehydration signs – dry tongue, sunken eyes</t>
  </si>
  <si>
    <t>*Lymphadenopathy (rare, in TB origin)</t>
  </si>
  <si>
    <t>*Temperature – fever (usually intermittent, with chills/rigors)</t>
  </si>
  <si>
    <t>*Pulse – tachycardia</t>
  </si>
  <si>
    <t>*Blood pressure – may be low in septicemia</t>
  </si>
  <si>
    <t>*Inspection: Distension, visible fullness, asymmetry</t>
  </si>
  <si>
    <t>*Localized tenderness (right iliac fossa / hypogastrium / hepatic region depending on site)</t>
  </si>
  <si>
    <t>*Guarding / rigidity</t>
  </si>
  <si>
    <t>*Palpable lump (ill-defined, tender, soft to firm)</t>
  </si>
  <si>
    <t>*Percussion: Localized dullness over abscess area</t>
  </si>
  <si>
    <t>*Auscultation: Decreased or absent bowel sounds (ileus)</t>
  </si>
  <si>
    <t>*Respiratory system: basal crepitations if subphrenic abscess</t>
  </si>
  <si>
    <t>*CVS: tachycardia, septic changes</t>
  </si>
  <si>
    <t>*CNS: delirium in septicemia</t>
  </si>
  <si>
    <t>*Leukocytosis (↑ TLC, neutrophilia)</t>
  </si>
  <si>
    <t>*Anemia (chronic abscess)</t>
  </si>
  <si>
    <t>*ESR / CRP: elevated</t>
  </si>
  <si>
    <t>*Blood culture: for septicemia</t>
  </si>
  <si>
    <t>*Liver function tests: deranged in amoebic/liver abscess</t>
  </si>
  <si>
    <t>*Urine routine: to rule out urinary tract infection / pyelonephritis mimicking RLQ abscess</t>
  </si>
  <si>
    <t>* Imaging</t>
  </si>
  <si>
    <t>*Ultrasound Abdomen – first line, detects abscess cavity, site, size</t>
  </si>
  <si>
    <t>*CT Scan Abdomen – gold standard, defines exact location, extent, relation to viscera</t>
  </si>
  <si>
    <t>*MRI – if needed, for soft tissue delineation</t>
  </si>
  <si>
    <t>*X-ray Abdomen/Chest: air-fluid level, subdiaphragmatic collection</t>
  </si>
  <si>
    <t>🔺Differential Diagnosis (DD)</t>
  </si>
  <si>
    <t>1. Appendicular abscess</t>
  </si>
  <si>
    <t>2. Diverticular abscess</t>
  </si>
  <si>
    <t>3. Liver abscess (pyogenic/amoebic)</t>
  </si>
  <si>
    <t>4. Pancreatic abscess</t>
  </si>
  <si>
    <t>6. Pelvic abscess</t>
  </si>
  <si>
    <t>7. Tubercular mesenteric lymphadenitis with abscess</t>
  </si>
  <si>
    <t>8. Perforated hollow viscus with localized peritonitis</t>
  </si>
  <si>
    <t>9. Perinephric abscess</t>
  </si>
  <si>
    <t>10. Psoas abscess</t>
  </si>
  <si>
    <t>*Nidāna sevana → Doṣa prakopa (mainly Vāta, Pitta, Rakta).</t>
  </si>
  <si>
    <t>*Doṣa sthāna saṃsṛaya in antra (intestine).</t>
  </si>
  <si>
    <t>*Srotorodha → accumulation of mala and āma.</t>
  </si>
  <si>
    <t>*Inflammation &amp; suppuration → formation of Vidradhi (abscess) inside intestine.</t>
  </si>
  <si>
    <t>🔺 SAMANYA CHIKITSA (General line of treatment)</t>
  </si>
  <si>
    <t>*Doshapratyanika chikitsā – balance Vata, Pitta, Kapha.</t>
  </si>
  <si>
    <t>*Āmapācana with Deepana-Pachana dravyas.</t>
  </si>
  <si>
    <t>*Shodhana – Virechana and Basti when suitable.</t>
  </si>
  <si>
    <t>*Śamana aushadhi – use of drugs with Vidradhi hara, Shothahara and Krimighna properties.</t>
  </si>
  <si>
    <t>*Reference: Suśruta Cikitsāsthāna, Vidradhi Cikitsā.</t>
  </si>
  <si>
    <t>(Palliative factors)</t>
  </si>
  <si>
    <t>*Use of ushna, tikshna, deepana-pachana dravyas.</t>
  </si>
  <si>
    <t>*Light, easily digestible food.</t>
  </si>
  <si>
    <t>*Guru, abhishyandi, vidahi ahara (curd, fried, sour food).</t>
  </si>
  <si>
    <t>*Excessively cold food and drinks.</t>
  </si>
  <si>
    <t>*Ati-madyapāna (alcohol).</t>
  </si>
  <si>
    <t>*Vegadhāraṇa (suppression of flatus, stool, urine).</t>
  </si>
  <si>
    <t>🔺VISESHA  CHIKITSA (Specific line of treatment)</t>
  </si>
  <si>
    <t>*Initial stage (without suppuration):</t>
  </si>
  <si>
    <t>*Deepana-pachana drugs (Trikatu, Chitraka, Pippali).</t>
  </si>
  <si>
    <t>*Shamana with Guduchi, Musta, Patola, Nimba.</t>
  </si>
  <si>
    <t>*Ghrta preparations like Panchatikta Ghrita.</t>
  </si>
  <si>
    <t>*Suppurated stage:</t>
  </si>
  <si>
    <t>*If abscess ruptures internally → poor prognosis (Yāpya).</t>
  </si>
  <si>
    <t>*If localized, surgical drainage may be indicated (as per Suśruta).</t>
  </si>
  <si>
    <t>*Use of Vidradhi hara yoga (Guggulu, Triphala, Haridra, Daruharidra).</t>
  </si>
  <si>
    <t>*Basti chikitsa (esp. in Vata-predominant cases):</t>
  </si>
  <si>
    <t>*Eranda taila, Dashamoola kashaya basti.</t>
  </si>
  <si>
    <t>*Reference: Suśruta Cikitsāsthāna 17 (Vidradhi Chikitsā), Cakradatta – Vidradhi Chikitsā.</t>
  </si>
  <si>
    <t>26/08/2025, 08:22 - +91 94291 76007 joined using a group link.</t>
  </si>
  <si>
    <t>26/08/2025, 08:22 - +91 99448 34522 joined using a group link.</t>
  </si>
  <si>
    <t>26/08/2025, 08:22 - +91 97462 40733 joined using a group link.</t>
  </si>
  <si>
    <t>26/08/2025, 08:22 - +91 70223 06031 joined using a group link.</t>
  </si>
  <si>
    <t>26/08/2025, 08:22 - +91 90740 18130 joined using a group link.</t>
  </si>
  <si>
    <t>26/08/2025, 08:22 - +91 82372 67682 joined using a group link.</t>
  </si>
  <si>
    <t>26/08/2025, 08:22 - +91 77540 75937 joined using a group link.</t>
  </si>
  <si>
    <t>26/08/2025, 08:23 - +91 88913 45920 joined using a group link.</t>
  </si>
  <si>
    <t>26/08/2025, 08:23 - +91 96866 42680 joined using a group link.</t>
  </si>
  <si>
    <t>26/08/2025, 08:23 - +91 90192 81317 joined using a group link.</t>
  </si>
  <si>
    <t>26/08/2025, 08:47 - +91 93805 53848 added +91 94496 08223</t>
  </si>
  <si>
    <t>26/08/2025, 08:47 - +91 84969 73301 added +91 80736 09994</t>
  </si>
  <si>
    <t>26/08/2025, 08:47 - +91 82811 35090 joined using a group link.</t>
  </si>
  <si>
    <t>26/08/2025, 08:47 - +91 88307 95715 joined using a group link.</t>
  </si>
  <si>
    <t>26/08/2025, 08:48 - +91 85928 56462 joined using a group link.</t>
  </si>
  <si>
    <t>26/08/2025, 08:48 - +91 85536 93525 joined using a group link.</t>
  </si>
  <si>
    <t>26/08/2025, 08:48 - +91 81138 50450 joined using a group link.</t>
  </si>
  <si>
    <t>26/08/2025, 12:55 - Dr sonu kailas k: 🔗 Join our WhatsApp Community: https://chat.whatsapp.com/JTEnA6XYKB9BlAyxSPorUZ</t>
  </si>
  <si>
    <t>27/08/2025, 09:37 - +91 95446 87331: 🔺CASE STUDY NO :208</t>
  </si>
  <si>
    <t>🔺YONI SOSA (योनि शोष)</t>
  </si>
  <si>
    <t>(निदानम् – Etiology / Causes)</t>
  </si>
  <si>
    <t>*Vāta-prakopaka nidāna such as:</t>
  </si>
  <si>
    <t>*Ativyayāma (excessive exertion)</t>
  </si>
  <si>
    <t>*Ativyavāya (excessive sexual indulgence)</t>
  </si>
  <si>
    <t>*Ati-upavāsa (excess fasting)</t>
  </si>
  <si>
    <t>*Dhātu-kṣaya (tissue depletion, especially rasa and śukra)</t>
  </si>
  <si>
    <t>*Apatarpaṇa (malnutrition, undernourishment)</t>
  </si>
  <si>
    <t>*Rūkṣa-anna sevana (intake of dry, rough food)</t>
  </si>
  <si>
    <t>*Manasa hetus: Chinta, shoka, manovyāpadās</t>
  </si>
  <si>
    <t>*Ref: Caraka Saṃhitā, Cikitsāsthāna 30/17; Aṣṭāṅga Hṛdaya, Uttara Tantra 38/32</t>
  </si>
  <si>
    <t>(पूर्वरूपम् – Premonitory Signs)</t>
  </si>
  <si>
    <t>*Yoni-sthāna rūkṣatā (dryness in genital tract)</t>
  </si>
  <si>
    <t>*Kṛśatā (emaciation, thinness)</t>
  </si>
  <si>
    <t>*Kāma-anabhilāṣa (reduced sexual desire)</t>
  </si>
  <si>
    <t>*Vega-aniṣpatti (unsatisfactory coitus / lack of pleasure)</t>
  </si>
  <si>
    <t>* Ref: Suśruta Saṃhitā, Uttara Tantra 38/32</t>
  </si>
  <si>
    <t>(लक्षणम् – Symptoms)</t>
  </si>
  <si>
    <t>*Yoni-śoṣa (dryness of vagina)</t>
  </si>
  <si>
    <t>*Śukra-abhāva (lack of lubrication)</t>
  </si>
  <si>
    <t>*Śūla (pain during intercourse)</t>
  </si>
  <si>
    <t>*Rūkṣatā all over body</t>
  </si>
  <si>
    <t>*Ārati (discomfort, dissatisfaction)</t>
  </si>
  <si>
    <t>* Ref: Caraka Saṃhitā, Cikitsāsthāna 30/18; Suśruta Saṃhitā, Uttara Tantra 38/33</t>
  </si>
  <si>
    <t>*Build &amp; Nutrition – Weight loss/obesity (depending on cause like menopause vs. PCOS)</t>
  </si>
  <si>
    <t>*Vital signs – Pulse, BP, Temperature</t>
  </si>
  <si>
    <t>*Hydration status – Dehydration can aggravate dryness</t>
  </si>
  <si>
    <t>*Skin &amp; Hair changes – Atrophy, dryness, hair thinning (seen in estrogen deficiency)</t>
  </si>
  <si>
    <t>*Abdomen – Mass, tenderness, organomegaly, signs of chronic disease</t>
  </si>
  <si>
    <t>*Breast Examination – Atrophy or tenderness (hormonal correlation)</t>
  </si>
  <si>
    <t>*Vaginal mucosa – Pale, thin, dry, atrophied</t>
  </si>
  <si>
    <t>*Loss of rugae</t>
  </si>
  <si>
    <t>*Vaginal pH altered (alkaline shift in atrophic vaginitis)</t>
  </si>
  <si>
    <t>*Dyspareunia, fissures, or recurrent infections</t>
  </si>
  <si>
    <t>*CBC (to rule out anemia, infection)</t>
  </si>
  <si>
    <t>*Blood sugar (Diabetes mellitus can cause dryness)</t>
  </si>
  <si>
    <t>*Thyroid profile (Hypothyroidism association)</t>
  </si>
  <si>
    <t>*Serum Vitamin D &amp; Calcium (for menopausal women)</t>
  </si>
  <si>
    <t>*Hormonal Profile</t>
  </si>
  <si>
    <t>*Serum Estrogen, FSH, LH (to assess ovarian reserve/menopause status)</t>
  </si>
  <si>
    <t>*Serum Androgens (in PCOS)</t>
  </si>
  <si>
    <t>*Microbiological tests</t>
  </si>
  <si>
    <t>*Vaginal swab culture (rule out infection, bacterial vaginosis, candidiasis, trichomoniasis)</t>
  </si>
  <si>
    <t xml:space="preserve">*Urine Examination – Rule out UTI (burning, </t>
  </si>
  <si>
    <t>*Atrophic vaginitis (postmenopausal hypoestrogenic state)</t>
  </si>
  <si>
    <t>*Genitourinary syndrome of menopause (GSM)</t>
  </si>
  <si>
    <t>*Vulvovaginal candidiasis (secondary dryness after infection)</t>
  </si>
  <si>
    <t>*Bacterial vaginosis</t>
  </si>
  <si>
    <t>*Lichen sclerosus / lichen planus</t>
  </si>
  <si>
    <t>*Sjögren’s syndrome (autoimmune dryness)</t>
  </si>
  <si>
    <t>*Diabetes mellitus–related vaginal dryness</t>
  </si>
  <si>
    <t>*Medication induced (antihistamines, antidepressants, chemotherapy, OCPs)</t>
  </si>
  <si>
    <t>*Nidāna → Vāta prakopa (especially Apāna vāyu + Vyāna vāyu)</t>
  </si>
  <si>
    <t>*Vāta dries up rasa dhātu in yoni sthāna</t>
  </si>
  <si>
    <t>*Kṣaya of śukra and rasa dhātu → kṣīṇa sneha &amp; reduced bala</t>
  </si>
  <si>
    <t>*Result: Yonimārga rūkṣatā &amp; kṛcchrata</t>
  </si>
  <si>
    <t>* Ref: Aṣṭāṅga Hṛdaya, Uttara Tantra 38/32–34</t>
  </si>
  <si>
    <t>🔺 SAMANYA CHIKITSA (समान्य चिकित्सा – General Treatment)</t>
  </si>
  <si>
    <t>*Vāta-śamana &amp; Snehana line of treatment</t>
  </si>
  <si>
    <t>*Snehana (internal + external oleation with ghṛta, taila)</t>
  </si>
  <si>
    <t>*Svedana (mild fomentation)</t>
  </si>
  <si>
    <t>*Saṃtarpana (nutritive diet)</t>
  </si>
  <si>
    <t>*Br̥hmaṇa cikitsā (nourishing therapy)</t>
  </si>
  <si>
    <t>*Use of madhura, snigdha, uṣṇa dravyas</t>
  </si>
  <si>
    <t>*Vājīkaraṇa dravyas (aphrodisiac herbs &amp; formulations)</t>
  </si>
  <si>
    <t>* Ref: Caraka Saṃhitā, Cikitsāsthāna 30/65; Suśruta Saṃhitā, Uttara Tantra 38/35</t>
  </si>
  <si>
    <t>*Abhyanga with taila (especially vāta-śāmaka taila like Bala taila, Aśvagandhādi taila)</t>
  </si>
  <si>
    <t>*Pānīya ghṛta (ghṛta intake, e.g. Phalaghṛta, Shatāvarī ghṛta)</t>
  </si>
  <si>
    <t>*Dugdha, māṃsa-rasa (meat soup), sneha yukta āhāra</t>
  </si>
  <si>
    <t>*Rasāyana (Shatavari, Ashwagandha, Yashtimadhu)</t>
  </si>
  <si>
    <t>(अनुपशय – Aggravating Factors)</t>
  </si>
  <si>
    <t>*Rūkṣa, kaṭu, tikta, kaṣāya rasa āhāra</t>
  </si>
  <si>
    <t>*Ativyayāma, ati-upavāsa, ati-vyavāya</t>
  </si>
  <si>
    <t>*Mental stress, chinta, shoka</t>
  </si>
  <si>
    <t>*Fasting, undernourishment</t>
  </si>
  <si>
    <t>🔺 VISESHA  CHIKITSA (विशेष चिकित्सा – Specific Treatment)</t>
  </si>
  <si>
    <t>*Yoni picchu with medicated ghṛta/taila (e.g. Bala taila, Phala ghṛta)</t>
  </si>
  <si>
    <t>*Yoni abhyantara snehapāna – Phalaghṛta, Shatāvarī ghṛta, Kalyānaka ghṛta</t>
  </si>
  <si>
    <t>*Basti karma – especially Anuvāsana basti with taila/ghṛta for vāta-śamana</t>
  </si>
  <si>
    <t>*Rasāyana cikitsā – Shatāvarī, Ashwagandhā, Kapikacchu, Gokṣura</t>
  </si>
  <si>
    <t>*Vājīkaraṇa yoga – Vṛṣya dravyas like Musali, Vidāri, Aśwagandhā</t>
  </si>
  <si>
    <t>* Ref: Caraka Saṃhitā Cikitsāsthāna 30/65–67; Suśruta Saṃhitā, Uttara Tantra 38/35–36; Aṣṭāṅga Hṛdaya, Uttara Tantra 38/32–34</t>
  </si>
  <si>
    <t>28/08/2025, 10:50 - +91 95446 87331: 🔺CASE STUDY NO :209</t>
  </si>
  <si>
    <t>🔺JATAHARINI (जातहरिणी)</t>
  </si>
  <si>
    <t>*As per Kashyapa Samhita, *Kaumarabhritya Khanda and Aṣṭāṅga Hṛdaya Uttarasthana:</t>
  </si>
  <si>
    <t>*Aśuddha Jātakarma (improper delivery rituals)</t>
  </si>
  <si>
    <t>*Garbhini-aparādha (maternal diet and regimenal mistakes during pregnancy)</t>
  </si>
  <si>
    <t>*Asamyak prasava karma (improper handling during delivery)</t>
  </si>
  <si>
    <t>*Mātr̥doṣa (vitiation of mother’s milk)</t>
  </si>
  <si>
    <t>*Dūṣita stanya sevana (impure breast milk intake)</t>
  </si>
  <si>
    <t>*Krimi, Viṣa, Abhighāta</t>
  </si>
  <si>
    <t>(पूर्वरूपम् – Premonitory signs)</t>
  </si>
  <si>
    <t>*Kṣut (loss of appetite)</t>
  </si>
  <si>
    <t>*Śiraśūla (headache or restlessness in infant)</t>
  </si>
  <si>
    <t>*Angaśaithilya (limb weakness)</t>
  </si>
  <si>
    <t>*Bhrama / unsteadiness</t>
  </si>
  <si>
    <t>*Stanya grahaṇa asakti (reluctance to suck milk)</t>
  </si>
  <si>
    <t xml:space="preserve"> (लक्षणम् – Symptoms)</t>
  </si>
  <si>
    <t>*Stanya-dveṣa (aversion to breast milk)</t>
  </si>
  <si>
    <t>*Kṛśatva (emaciation, wasting)</t>
  </si>
  <si>
    <t>*Atidurbalatā (severe weakness)</t>
  </si>
  <si>
    <t>*Hikka, Kāṣa (hiccups, cough)</t>
  </si>
  <si>
    <t>*Bālaśiraḥkampana (tremors of head)</t>
  </si>
  <si>
    <t>*Ādhmāna (abdominal distension)</t>
  </si>
  <si>
    <t>*Krandana (excessive crying)</t>
  </si>
  <si>
    <t>*Maranaṁ śīghraṁ (fatal if not managed promptly)</t>
  </si>
  <si>
    <t>*(Ref: Kashyapa Samhita, Kaumarabhritya Khanda, Jataharini Adhyaya)</t>
  </si>
  <si>
    <t>*General appearance – failure to thrive, poor weight gain</t>
  </si>
  <si>
    <t>*Skin – jaundice (icterus), pallor, dehydration</t>
  </si>
  <si>
    <t>*Eyes – scleral icterus</t>
  </si>
  <si>
    <t>*Abdomen – hepatomegaly, splenomegaly, distension</t>
  </si>
  <si>
    <t>*Feeding – refusal, vomiting, regurgitation</t>
  </si>
  <si>
    <t>*Cry – excessive irritability / high-pitched cry</t>
  </si>
  <si>
    <t>*Activity – lethargy or irritability</t>
  </si>
  <si>
    <t xml:space="preserve"> 🔺SYSTEMIC EXAMINATION</t>
  </si>
  <si>
    <t>a. Hepatobiliary system</t>
  </si>
  <si>
    <t>*Enlarged tender liver</t>
  </si>
  <si>
    <t>*Splenomegaly</t>
  </si>
  <si>
    <t>*Abdominal distension, ascites</t>
  </si>
  <si>
    <t>b. Gastrointestinal system</t>
  </si>
  <si>
    <t>*Loose stools / diarrhea</t>
  </si>
  <si>
    <t>*Malabsorption features</t>
  </si>
  <si>
    <t>*Abdominal pain, colic</t>
  </si>
  <si>
    <t>c. Central nervous system</t>
  </si>
  <si>
    <t>*Irritability, lethargy, seizures (in severe jaundice due to kernicterus risk)</t>
  </si>
  <si>
    <t>d. Respiratory/Cardiac</t>
  </si>
  <si>
    <t>*Respiratory distress (if ascites severe)</t>
  </si>
  <si>
    <t>*Signs of failure to thrive</t>
  </si>
  <si>
    <t>*CBC – anemia, leukocytosis, thrombocytopenia</t>
  </si>
  <si>
    <t>*Liver function test (LFT): ↑ Serum bilirubin (direct/indirect), ↑ SGOT/SGPT, ↑ Alkaline phosphatase</t>
  </si>
  <si>
    <t>*Coagulation profile: PT/INR prolonged (liver dysfunction)</t>
  </si>
  <si>
    <t>*Serum albumin – low in chronic cases</t>
  </si>
  <si>
    <t>*Urine examination</t>
  </si>
  <si>
    <t>*Presence of bile salts &amp; pigments</t>
  </si>
  <si>
    <t>*Stool examination</t>
  </si>
  <si>
    <t>*Pale/clay-colored stools (cholestasis)</t>
  </si>
  <si>
    <t>*Ultrasound abdomen – hepatosplenomegaly, biliary tract anomalies, ascites</t>
  </si>
  <si>
    <t>*HIDA scan – to rule out biliary atresia</t>
  </si>
  <si>
    <t>*Neonatal Hepatitis</t>
  </si>
  <si>
    <t>*Biliary Atresia</t>
  </si>
  <si>
    <t>*Neonatal Cholestasis</t>
  </si>
  <si>
    <t>*Sepsis (neonatal)</t>
  </si>
  <si>
    <t>*Hemolytic disease of the newborn</t>
  </si>
  <si>
    <t>*Congenital Metabolic Disorders (e.g., Galactosemia, Tyrosinemia)</t>
  </si>
  <si>
    <t>*Wilson’s disease (later childhood)</t>
  </si>
  <si>
    <t>*Doṣa: Predominantly Kapha + Pitta vitiation, with Rakta + Rasa dhatu dushti.</t>
  </si>
  <si>
    <t>*Dūṣya: Stanya, Rasa, Rakta</t>
  </si>
  <si>
    <t>*Srotas: Rasavaha, Raktavaha, Prāṇavaha, Annavaha</t>
  </si>
  <si>
    <t>*Udbhava sthāna: Stanya (breast milk)</t>
  </si>
  <si>
    <t>*Sanchara: Through prāṇa vaha srotas into the newborn.</t>
  </si>
  <si>
    <t>*Vyakti: Manifested as severe weakness, feeding difficulty, fever, and wasting in neonate.</t>
  </si>
  <si>
    <t>🔺SAMANYA CIKITSA (समान्यचिकित्सा – General treatment)</t>
  </si>
  <si>
    <t>*Stanya shodhana (purification of breast milk)</t>
  </si>
  <si>
    <t>*If mother’s milk is vitiated, perform mātr̥ parihāra (correction in mother’s ahara-vihara).</t>
  </si>
  <si>
    <t>*Snehana with ghṛta preparations (e.g., Brahmi ghṛta)</t>
  </si>
  <si>
    <t>*Deepana-Pachana (to improve digestion &amp; metabolism)</t>
  </si>
  <si>
    <t>*Kāṣa–Hikka–Jvara chikitsā principles</t>
  </si>
  <si>
    <t>*Administration of mr̥du auṣadhi suitable for neonates</t>
  </si>
  <si>
    <t>*Administration of Siddha Ghṛta</t>
  </si>
  <si>
    <t>*Properly purified stanya</t>
  </si>
  <si>
    <t>*Use of mr̥du auṣadhi prayoga</t>
  </si>
  <si>
    <t>*Good maternal diet and regimen</t>
  </si>
  <si>
    <t>*Dūṣita stanya intake</t>
  </si>
  <si>
    <t>*Excessive use of rukṣa, amla, kṣhāra dravya in mother’s diet</t>
  </si>
  <si>
    <t>*Improper neonatal care</t>
  </si>
  <si>
    <t>*Delay in treatment</t>
  </si>
  <si>
    <t>🔺VISESHA CIKITSA</t>
  </si>
  <si>
    <t xml:space="preserve"> (विशेषचिकित्सा – Specific treatment)</t>
  </si>
  <si>
    <t>*Classical texts suggest:</t>
  </si>
  <si>
    <t>*Stanya śodhana – using Triphala kashaya, Musta, Katurohini, Guduchi (for mother).</t>
  </si>
  <si>
    <t>*Ghṛta preparations for neonate – e.g., Brahmi ghṛta, Mustadi ghṛta (in mr̥du mātrā).</t>
  </si>
  <si>
    <t>*Jvara chikitsā (since fever is a prime lakṣaṇa).</t>
  </si>
  <si>
    <t>*Kāṣa-hikka chikitsā in case of cough &amp; respiratory distress.</t>
  </si>
  <si>
    <t>*Rasayana yoga – for bala vardhana (immunity enhancement).</t>
  </si>
  <si>
    <t>*Kashyapa Samhita, Kaumarabhritya Khanda, Jataharini Adhyaya</t>
  </si>
  <si>
    <t>*Aṣṭāṅga Hṛdaya, Uttarasthana (Śiśu Roga Prakaraṇa)</t>
  </si>
  <si>
    <t>*Charaka Samhita, Sharira sthana – regarding stanya dushti and neonatal disorders</t>
  </si>
  <si>
    <t>28/08/2025, 22:32 - +91 95446 87331: 🔺CASE STUDY NO :210</t>
  </si>
  <si>
    <t>🔺Anna Visha (अन्नविष)</t>
  </si>
  <si>
    <t>*Viruddhāhāra (incompatible food combinations) – e.g., milk + fish.</t>
  </si>
  <si>
    <t>*Avishesha sevana (excessive intake of unwholesome food).</t>
  </si>
  <si>
    <t>*Dushita anna (spoiled/stale food).</t>
  </si>
  <si>
    <t>*Adhyashana (overeating).</t>
  </si>
  <si>
    <t>*Apakva anna (half-cooked/undercooked food).</t>
  </si>
  <si>
    <t>*Asatmya bhojana (food against prakriti).</t>
  </si>
  <si>
    <t>*Contaminated with jantu, krimi, gara visha etc.</t>
  </si>
  <si>
    <t>* Ref: Charaka Saṃhitā (Sūtrasthāna 26), Sushruta Saṃhitā (Kalpasthāna 2).</t>
  </si>
  <si>
    <t>*Āruchi (anorexia, aversion to food)</t>
  </si>
  <si>
    <t>*Tṛṣṇā (excessive thirst)</t>
  </si>
  <si>
    <t>*Hṛllāsa (nausea)</t>
  </si>
  <si>
    <t>*Glāni (fatigue, uneasiness)</t>
  </si>
  <si>
    <t>*Stambha (stiffness of body)</t>
  </si>
  <si>
    <t>*Ref: Ashtanga Hridaya (Uttarasthāna – Agadatantra Adhyaya).</t>
  </si>
  <si>
    <t>*Chardi (vomiting)</t>
  </si>
  <si>
    <t>*Atisāra (diarrhea)</t>
  </si>
  <si>
    <t>*Udarashūla (colicky pain)</t>
  </si>
  <si>
    <t>*Udgāra viṣa gandhi (foul-smelling belching)</t>
  </si>
  <si>
    <t>*Moha, mūrchā (delirium, fainting)</t>
  </si>
  <si>
    <t>*Śvāsakāṣṭa (breathlessness) in severe stage</t>
  </si>
  <si>
    <t>*In chronic cases → Pandu, Kṣaya, Krimi.</t>
  </si>
  <si>
    <t>* Ref: Sushruta Saṃhitā (Kalpasthāna 2).</t>
  </si>
  <si>
    <t>*Appearance: Ill-looking, restlessness, drowsiness</t>
  </si>
  <si>
    <t>*Temperature – may be normal, low-grade fever, or high in septicemia</t>
  </si>
  <si>
    <t>*Pulse – tachycardia, irregular in severe poisoning</t>
  </si>
  <si>
    <t>*BP – hypotension in dehydration/shock</t>
  </si>
  <si>
    <t>*Respiration – rapid/shallow in metabolic acidosis or poisoning</t>
  </si>
  <si>
    <t>*Hydration status – dry tongue, sunken eyes, decreased skin turgor</t>
  </si>
  <si>
    <t>*Consciousness level – alert, drowsy, confused, unconscious (depending on severity)</t>
  </si>
  <si>
    <t>*Presence of cyanosis, pallor, sweating</t>
  </si>
  <si>
    <t>*Gastrointestinal system</t>
  </si>
  <si>
    <t>*Abdominal tenderness, distension</t>
  </si>
  <si>
    <t>*Hyperactive or sluggish bowel sounds</t>
  </si>
  <si>
    <t>*Nausea, vomiting, diarrhea</t>
  </si>
  <si>
    <t>*Cardiovascular system)</t>
  </si>
  <si>
    <t>*Tachycardia, arrhythmia, low BP (in shock)</t>
  </si>
  <si>
    <t>* Respiratory system</t>
  </si>
  <si>
    <t>*Signs of aspiration pneumonia if vomiting and inhalation occurred</t>
  </si>
  <si>
    <t>*Respiratory distress in severe cases</t>
  </si>
  <si>
    <t>* Nervous system</t>
  </si>
  <si>
    <t>*Giddiness, confusion, convulsions, altered sensorium in neurotoxic food poisoning</t>
  </si>
  <si>
    <t>*Complete Blood Count (CBC) – leukocytosis (infection), hemoconcentration (dehydration)</t>
  </si>
  <si>
    <t>*Electrolytes (Na⁺, K⁺, Cl⁻, HCO₃⁻) – imbalance due to vomiting/diarrhea</t>
  </si>
  <si>
    <t>*Renal function tests (Urea, Creatinine) – to assess dehydration/renal injury</t>
  </si>
  <si>
    <t>*Liver function tests – in hepatotoxic poisoning (eg. aflatoxin, mushroom poisoning)</t>
  </si>
  <si>
    <t>*Stool examination – pus cells, blood, culture for bacteria (Salmonella, Shigella, E. coli etc.)</t>
  </si>
  <si>
    <t>*Blood culture – if septicemia suspected</t>
  </si>
  <si>
    <t>*Toxicology screening – if chemical/metal poisoning suspected</t>
  </si>
  <si>
    <t>*Arterial Blood Gas (ABG) – to detect metabolic acidosis</t>
  </si>
  <si>
    <t>*Food poisoning (Bacterial – Salmonella, Shigella, Staphylococcus, E. coli, Vibrio cholerae)</t>
  </si>
  <si>
    <t>*Viral gastroenteritis (Rotavirus, Norovirus, Adenovirus)</t>
  </si>
  <si>
    <t>*Parasitic infestation (Giardiasis, Amoebiasis)</t>
  </si>
  <si>
    <t>*Drug-induced gastritis/enteritis (NSAIDs, antibiotics, chemotherapy agents)</t>
  </si>
  <si>
    <t>*Acute gastritis/peptic ulcer disease</t>
  </si>
  <si>
    <t>*Acute appendicitis (if severe abdominal pain)</t>
  </si>
  <si>
    <t>*Acute pancreatitis</t>
  </si>
  <si>
    <t>*Acute hepatitis (in hepatotoxic poisoning like mushrooms)</t>
  </si>
  <si>
    <t>*Electrolyte imbalance-induced encephalopathy (in severe dehydration)</t>
  </si>
  <si>
    <t>*Dushita anna → enters amashaya / grahani → undergoes abnormal fermentation.</t>
  </si>
  <si>
    <t>*Generates āmaviṣa (toxic metabolic byproducts).</t>
  </si>
  <si>
    <t>*Spreads via rasa dhātu → vitiates tridoṣa.</t>
  </si>
  <si>
    <t>*Leads to viṣa lakṣaṇa (toxicity symptoms).</t>
  </si>
  <si>
    <t>*Ref: Charaka Saṃhitā, Agadatantra prakarana.</t>
  </si>
  <si>
    <t>*Vamana (induced emesis) → for recent ingestion.</t>
  </si>
  <si>
    <t>*Virechana (purgation) → to expel doshas from pakvashaya.</t>
  </si>
  <si>
    <t>*Mridu Agada Yoga (administration of anti-toxic formulations).</t>
  </si>
  <si>
    <t>*Deepana-Pachana (digestive &amp; carminative drugs).</t>
  </si>
  <si>
    <t>*Daha prashamana (thirst, burning management).</t>
  </si>
  <si>
    <t>*Stambhana in atiatisara (in severe diarrhea cases).</t>
  </si>
  <si>
    <t>* Ref: Charaka Saṃhitā, Sushruta Saṃhitā (Kalpasthāna).</t>
  </si>
  <si>
    <t>(Favourable measures)</t>
  </si>
  <si>
    <t>*Use of Agada Kalpa (anti-poison formulations).</t>
  </si>
  <si>
    <t>*Peya, Yusha (light liquid diet).</t>
  </si>
  <si>
    <t>*Takra (buttermilk), Pippali, Sunthi, Haritaki.</t>
  </si>
  <si>
    <t>*Sudha jala (boiled, cooled water).</t>
  </si>
  <si>
    <t>🔺ANUPASHAYA (Unfavourable factors)</t>
  </si>
  <si>
    <t>*Guru, abhishyandi ahara (heavy, oily food).</t>
  </si>
  <si>
    <t>*Divaswapna (day sleep).</t>
  </si>
  <si>
    <t>*Madya sevana (alcohol).</t>
  </si>
  <si>
    <t>*Cold &amp; raw food.</t>
  </si>
  <si>
    <t>*Agada yogas –</t>
  </si>
  <si>
    <t>*Mahāgandhahasti Agada</t>
  </si>
  <si>
    <t>*Garavishari Agada</t>
  </si>
  <si>
    <t>*Sanjeevani Agada</t>
  </si>
  <si>
    <t>*Dravyas – Musta, Ativisha, Haridra, Vacha, Pippali.</t>
  </si>
  <si>
    <t>*In severe dehydration – give Peya, Manda, Yusha.</t>
  </si>
  <si>
    <t>*If life-threatening → Agadatantra prayoga (antidotes, rejuvenators).</t>
  </si>
  <si>
    <t>* Ref: Sushruta Saṃhitā (Kalpasthāna 2–3), Ashtanga Hridaya (Uttarasthāna 35).</t>
  </si>
  <si>
    <t>29/08/2025, 11:50 - +91 95446 87331: 🔺TREATMENT NO :18</t>
  </si>
  <si>
    <t>🔺VAMANAM</t>
  </si>
  <si>
    <t>🔸Vamana is one of the Panchakarma therapies, in which controlled therapeutic emesis (induced vomiting) is performed to expel aggravated Kapha dosha and associated toxins from the upper gastrointestinal tract.</t>
  </si>
  <si>
    <t>🔸Madanaphala</t>
  </si>
  <si>
    <t>🔸Ikshvaku</t>
  </si>
  <si>
    <t>🔸Jimutaka</t>
  </si>
  <si>
    <t>🔸Pippali</t>
  </si>
  <si>
    <t>🔸Saindhava lavana</t>
  </si>
  <si>
    <t>1. Purvakarma (Pre-operative measures):</t>
  </si>
  <si>
    <t>🔸Snehana (internal &amp; external oleation)</t>
  </si>
  <si>
    <t>🔸Swedana (fomentation)</t>
  </si>
  <si>
    <t>2. Pradhanakarma (Main procedure):</t>
  </si>
  <si>
    <t>🔸Patient is given emesis-inducing drugs with suitable adjuvants.</t>
  </si>
  <si>
    <t>🔸Repeated vomiting continues until proper signs of purification (Shuddhi Lakshana) are achieved.</t>
  </si>
  <si>
    <t>3. Paschatkarma (Post-operative measures):</t>
  </si>
  <si>
    <t>🔸Samsarjana Krama (gradual dietetic regimen starting from Manda, Peya, Vilepi to normal diet).</t>
  </si>
  <si>
    <t>🔸Shwasa (Asthma)</t>
  </si>
  <si>
    <t>🔸Kaphaja Jwara (Fever with Kapha dominance)</t>
  </si>
  <si>
    <t>🔸Kaphaja Unmada (Insanity due to Kapha)</t>
  </si>
  <si>
    <t>🔸Medoroga (Obesity)</t>
  </si>
  <si>
    <t>🔸Prameha (Diabetes)</t>
  </si>
  <si>
    <t>🔸Vridhi (Abscess/Tumor conditions)</t>
  </si>
  <si>
    <t>🔸Children</t>
  </si>
  <si>
    <t>🔸Elderly and very weak persons</t>
  </si>
  <si>
    <t>🔸Rajonivritta (post-menopausal women)</t>
  </si>
  <si>
    <t>🔸Garbhini (pregnant)</t>
  </si>
  <si>
    <t>🔸Hridaya roga (heart diseases)</t>
  </si>
  <si>
    <t>🔸Udara roga (ascites, hepatosplenomegaly)</t>
  </si>
  <si>
    <t>🔸Atisara (diarrhea)</t>
  </si>
  <si>
    <t>🔸Arsha (piles)</t>
  </si>
  <si>
    <t>🔸Kshata/kshina (injury, emaciated persons)</t>
  </si>
  <si>
    <t>🔸Should be done only after proper snehana &amp; swedana.</t>
  </si>
  <si>
    <t>🔸Conducted under empty stomach in morning.</t>
  </si>
  <si>
    <t>🔸Proper observation of Shuddhi Lakshanas (adequate vomiting signs).</t>
  </si>
  <si>
    <t>🔸Avoid over-administration to prevent complications.</t>
  </si>
  <si>
    <t>🔸Post-therapy diet regimen (Samsarjana Krama) must be followed strictly.</t>
  </si>
  <si>
    <t>🔸Patient should be under rest and observation for few days.</t>
  </si>
  <si>
    <t>30/08/2025, 09:06 - Dr sonu kailas k: Follow the AYURVEDA UPSKILL channel on WhatsApp: https://whatsapp.com/channel/0029Va9N9uOI7BeNwNLGu61l</t>
  </si>
  <si>
    <t>31/08/2025, 15:58 - +91 95446 87331: 🔺CASE STUDY NO : 211</t>
  </si>
  <si>
    <t>🔺HRDROGA (हृद्रोग)</t>
  </si>
  <si>
    <t>🔸(Ref: Caraka Sūtrasthāna 17/1, Suśruta Uttara 41/3-5)</t>
  </si>
  <si>
    <t>🔸Ati-madhura, ati-amla, ati-lavaṇa, ati-snigdha, ati-guru āhāra sevana</t>
  </si>
  <si>
    <t>🔸Viruddhāhāra (incompatible foods)</t>
  </si>
  <si>
    <t>🔸Ati-bhojana, ajīrṇa</t>
  </si>
  <si>
    <t>🔸Vega-dharaṇa (suppression of natural urges)</t>
  </si>
  <si>
    <t>🔸Śoka, krodha, bhaya, chinta (mental factors)</t>
  </si>
  <si>
    <t>🔸Abhighāta (chest trauma)</t>
  </si>
  <si>
    <t>🔸(Ref: Caraka Sūtrasthāna 17/8)</t>
  </si>
  <si>
    <t>🔸Utkleśa (uneasiness)</t>
  </si>
  <si>
    <t>🔸Hṛdaya-stambha (heaviness / stiffness in chest)</t>
  </si>
  <si>
    <t>🔸Śūla in hṛdaya (pricking pain)</t>
  </si>
  <si>
    <t>🔸Daurbalya (weakness, fatigue)</t>
  </si>
  <si>
    <t>🔸Ārohana-vedanā (pain increases on exertion)</t>
  </si>
  <si>
    <t>🔸Gaurava (heaviness of body)</t>
  </si>
  <si>
    <t>🔸(Ref: Caraka Cikitsāsthāna 26/6–10, Suśruta Uttara 41/10–12)</t>
  </si>
  <si>
    <t>🔸Vātaja Hṛdroga – Bhrama, śūla (pricking pain), śvāsa-kāṣṭhata (difficulty breathing), ruk (severe pain radiating to back/arms).</t>
  </si>
  <si>
    <t>🔸Pittaja Hṛdroga – Daha (burning), tṛṣṇā (excessive thirst), mūrcchā (fainting), hṛdaya-tāpa.</t>
  </si>
  <si>
    <t>🔸Kaphaja Hṛdroga – Gaurava, staimitya (stiffness), ālasya, mandāgni, śīta sparśa in hṛdaya.</t>
  </si>
  <si>
    <t>🔸Sannipātaja Hṛdroga – Mixture of all above; atyanta kṛcchra sādhya (difficult to treat).</t>
  </si>
  <si>
    <t>🔸Krimija Hṛdroga – Kṛmi in hṛdaya; hṛtśūla, kṣata-varṇa-mukha, kṛmi-darśana in hrid region.</t>
  </si>
  <si>
    <t>🔸Vital Signs</t>
  </si>
  <si>
    <t>🔸Pulse – rate, rhythm, volume, character</t>
  </si>
  <si>
    <t>🔸Blood pressure – supine &amp; standing</t>
  </si>
  <si>
    <t>🔸Respiratory rate, temperature</t>
  </si>
  <si>
    <t>🔸General Appearance</t>
  </si>
  <si>
    <t>🔸Pallor (anemia)</t>
  </si>
  <si>
    <t>🔸Cyanosis (central/peripheral)</t>
  </si>
  <si>
    <t>🔸Clubbing of fingers</t>
  </si>
  <si>
    <t>🔸Icterus (liver involvement in heart failure)</t>
  </si>
  <si>
    <t>🔸Oedema (pedal/ankle, sacral)</t>
  </si>
  <si>
    <t>🔸Nutritional status – BMI, cachexia</t>
  </si>
  <si>
    <t>🔸Jugular Venous Pressure (JVP) – raised in right heart failure</t>
  </si>
  <si>
    <t>🔸Systemic Examination</t>
  </si>
  <si>
    <t>🔸Cardiovascular System (CVS)</t>
  </si>
  <si>
    <t>🔸Inspection: precordial bulge, visible pulsations</t>
  </si>
  <si>
    <t>🔸Palpation: apex beat position, thrills, parasternal heave</t>
  </si>
  <si>
    <t>🔸Percussion: cardiac borders (enlargement)</t>
  </si>
  <si>
    <t>🔸Auscultation: heart sounds (S1, S2, added sounds S3/S4), murmurs</t>
  </si>
  <si>
    <t>🔸Respiratory System</t>
  </si>
  <si>
    <t>🔸Basal crepitations (pulmonary edema)</t>
  </si>
  <si>
    <t>🔸Pleural effusion</t>
  </si>
  <si>
    <t>🔸Abdomen</t>
  </si>
  <si>
    <t>🔸Hepatomegaly (congestive hepatomegaly)</t>
  </si>
  <si>
    <t>🔸Ascites</t>
  </si>
  <si>
    <t>🔸Central Nervous System</t>
  </si>
  <si>
    <t>🔸Cerebral hypoperfusion signs in severe cases (syncope, confusion)</t>
  </si>
  <si>
    <t>🔸Blood Tests</t>
  </si>
  <si>
    <t>🔸CBC – anemia, infection</t>
  </si>
  <si>
    <t>🔸ESR/CRP – inflammation</t>
  </si>
  <si>
    <t>🔸Lipid profile – dyslipidemia</t>
  </si>
  <si>
    <t>🔸Fasting &amp; postprandial blood sugar / HbA1c – diabetes</t>
  </si>
  <si>
    <t>🔸Renal function tests (Urea, Creatinine, Electrolytes)</t>
  </si>
  <si>
    <t>🔸Liver function tests</t>
  </si>
  <si>
    <t>🔸Cardiac biomarkers – Troponin I/T, CK-MB, BNP/NT-proBNP</t>
  </si>
  <si>
    <t>🔸Imaging / Cardiac Specific</t>
  </si>
  <si>
    <t>🔸ECG – arrhythmias, ischemia, infarction, chamber enlargement</t>
  </si>
  <si>
    <t>🔸Echocardiography – structural &amp; functional assessment</t>
  </si>
  <si>
    <t>🔸Chest X-ray – cardiomegaly, pulmonary congestion</t>
  </si>
  <si>
    <t>🔸TMT / Stress test – ischemia detection</t>
  </si>
  <si>
    <t>🔸Coronary angiography – coronary artery disease</t>
  </si>
  <si>
    <t>🔸CT/MRI Heart – structural abnormalities</t>
  </si>
  <si>
    <t>🔸Ischemic Heart Disease (Angina, Myocardial Infarction)</t>
  </si>
  <si>
    <t>🔸Congestive Heart Failure</t>
  </si>
  <si>
    <t>🔸Cardiomyopathy (Dilated, Hypertrophic, Restrictive)</t>
  </si>
  <si>
    <t>🔸Valvular Heart Diseases (Mitral stenosis/regurgitation, Aortic stenosis/regurgitation)</t>
  </si>
  <si>
    <t>🔸Arrhythmias (Atrial fibrillation, Ventricular tachycardia, Heart block)</t>
  </si>
  <si>
    <t>🔸Pericardial Diseases (Pericarditis, Pericardial effusion, Constrictive pericarditis)</t>
  </si>
  <si>
    <t>🔸Hypertensive Heart Disease</t>
  </si>
  <si>
    <t>🔸Congenital Heart Diseases (ASD, VSD, TOF etc.)</t>
  </si>
  <si>
    <t>🔸(Ref: Caraka Cikitsāsthāna 26/5–7)</t>
  </si>
  <si>
    <t>🔸Doṣa (Vāta, Pitta, Kapha, or combination) get aggravated by nidāna.</t>
  </si>
  <si>
    <t>🔸They afflict Hṛdaya (heart), Dhamanī (arteries/veins), Rasavaha and Prāṇavaha srotas.</t>
  </si>
  <si>
    <t>🔸Obstruction (āvarana) and derangement of prāṇa vāyu leads to pain, dyspnoea, fainting, cardiac dysfunction.</t>
  </si>
  <si>
    <t xml:space="preserve">🔺SAMANYA CIKITSA </t>
  </si>
  <si>
    <t>(General management)</t>
  </si>
  <si>
    <t>🔸(Ref: Caraka Cikitsāsthāna 26/70–80)</t>
  </si>
  <si>
    <t>🔸Vātaja Hṛdroga – Snehana, Svedana, Basti, Vāta-hara auṣadha like Daśamūla, Bala, Aśvagandhā.</t>
  </si>
  <si>
    <t>🔸Pittaja Hṛdroga – Śītala dravya, Tikta–Madhura rasa, Ghṛta, Dugdha, Drākṣa, Amalaki.</t>
  </si>
  <si>
    <t>🔸Kaphaja Hṛdroga – Langhana, Vamana, Lekhana, Uṣṇa-Tīkṣṇa aushadhi like Pippalī, Citraka.</t>
  </si>
  <si>
    <t>🔸Krimija Hṛdroga – Krimighna aushadhi like Vidanga, Kutaja, Triphala; Vamana–Virechana.</t>
  </si>
  <si>
    <t>🔸Vātaja – Warm oil massage, ghṛta pāna.</t>
  </si>
  <si>
    <t>🔸Pittaja – Cooling dravyas, milk, ghṛta.</t>
  </si>
  <si>
    <t>🔸Kaphaja – Exercise, fasting, uṣṇa dravyas.</t>
  </si>
  <si>
    <t>🔸Vātaja – Rūkṣa, śīta, upavāsa, ati-vyāyāma.</t>
  </si>
  <si>
    <t>🔸Pittaja – Uṣṇa, amla, kṣāra, madya.</t>
  </si>
  <si>
    <t>🔸Kaphaja – Guru, snigdha, manda-āhāra, divāsvapna.</t>
  </si>
  <si>
    <t>🔸(Ref: Caraka Cikitsā 26/80–90, Suśruta Uttara 41/18–22)</t>
  </si>
  <si>
    <t>🔸Vātaja – Daśamūla kvātha, Bala taila abhyanga, Ghṛta preparations.</t>
  </si>
  <si>
    <t>🔸Pittaja – Drākṣādi ghṛta, Śatāvarī ghṛta, Amalaki, Usheerasava.</t>
  </si>
  <si>
    <t>🔸Kaphaja – Citrakādi kvātha, Pippalī, Vyoshādi leha, Vamana karma.</t>
  </si>
  <si>
    <t>🔸Krimija – Vidangādi yoga, Krimighna auṣadhi with Vamana–Virechana.</t>
  </si>
  <si>
    <t>🔸Sannipātaja – Yapya (palliative only, rarely curable).</t>
  </si>
  <si>
    <t>🔸 Classical References:</t>
  </si>
  <si>
    <t>*Caraka Saṃhitā Sūtra 17, Cikitsā 26</t>
  </si>
  <si>
    <t>*Suśruta Saṃhitā Uttara 41</t>
  </si>
  <si>
    <t>*Aṣṭāṅga Hṛdaya Nidāna 6, Cikitsā 6</t>
  </si>
  <si>
    <t>https://chat.whatsapp.com/BdWPi4q8r5v9FubOjpBHnn</t>
  </si>
  <si>
    <t>01/09/2025, 14:39 - +91 95446 87331: 🔺CASE STUDY NO : 212</t>
  </si>
  <si>
    <t>*Doṣa: Kapha pradhāna with Rakta involvement</t>
  </si>
  <si>
    <t>*Dūṣya: Rakta, Mamsa, Meda in vartma</t>
  </si>
  <si>
    <t>*Srotas: Raktavaha, Mamsavaha srotas</t>
  </si>
  <si>
    <t>*Udbhava sthāna: Āmāśaya</t>
  </si>
  <si>
    <t>*Vyakti sthāna: Vartma (eyelids)</t>
  </si>
  <si>
    <t>*Process:</t>
  </si>
  <si>
    <t>Nidāna → Doṣa prakopa → Rakta-mamsa dushti → Śotha + Pāka → Kumbhika roga</t>
  </si>
  <si>
    <t>*Doṣa pratyanīka chikitsā (kapha-rakta shamana)</t>
  </si>
  <si>
    <t>*Śodhana: Virecana, raktamokṣa (sirāvyadha near śaṅkha/pradeśa)</t>
  </si>
  <si>
    <t>*Lepa, Pralepa, Āścyotana, Anjana, Seka, Upanāha</t>
  </si>
  <si>
    <t>*Avoid rūkṣa-śīta sevana, nidrā-atiprayoga</t>
  </si>
  <si>
    <t>* Ref: Suśruta Saṃhitā, Uttara Tantra 7/18-20</t>
  </si>
  <si>
    <t>*Lepa with kapha-rakta hara dravyas</t>
  </si>
  <si>
    <t>*Parisheka with uṣṇa jala</t>
  </si>
  <si>
    <t>*Light diet, laghu, rukṣa āhāra</t>
  </si>
  <si>
    <t>*Siravyadha (bloodletting) reduces śopha and toda</t>
  </si>
  <si>
    <t>*Snigdha, guru, abhisyandi āhāra (curd, milk, oily food)</t>
  </si>
  <si>
    <t>*Excessive cold exposure</t>
  </si>
  <si>
    <t>*Rūkṣa-vāta aggravating lifestyle</t>
  </si>
  <si>
    <t>🔺VISESHA CIKITSA (Specific treatment of Kumbhika)</t>
  </si>
  <si>
    <t>*In amavasthā (non-suppurative stage):</t>
  </si>
  <si>
    <t>*Raktamokṣa – Siravyadha at śaṅkha/pradeśa</t>
  </si>
  <si>
    <t>*Śamana chikitsā:</t>
  </si>
  <si>
    <t>*Lepa with Haridrā, Daruharidrā, Musta</t>
  </si>
  <si>
    <t>*Anjana with Saindhava, Harītakī</t>
  </si>
  <si>
    <t>*Parisheka with Triphala kaṣāya</t>
  </si>
  <si>
    <t>*In pakvavasthā (suppurative stage):</t>
  </si>
  <si>
    <t>*If paka → do bhedana karma (incision &amp; drainage)</t>
  </si>
  <si>
    <t>*Apply ghṛta or madhuyukta lepa for ropana</t>
  </si>
  <si>
    <t>*Ref: Suśruta Saṃhitā, Uttara Tantra 7/18-22</t>
  </si>
  <si>
    <t>*Excessive intake of guru, snigdha, abhiṣyandī āhāra</t>
  </si>
  <si>
    <t>*Excessive kāma, krodha, śoka, nidrā</t>
  </si>
  <si>
    <t>*Rūkṣa, atiyoga of vāta, kapha</t>
  </si>
  <si>
    <t>*Dhūma, raja, mala, abhighāta (trauma to eyes)</t>
  </si>
  <si>
    <t>*Ati-śīta sevana</t>
  </si>
  <si>
    <t>* Ref: Suśruta Saṃhitā, Uttara Tantra 7/11-14</t>
  </si>
  <si>
    <t>*Kledotpatti in vartma (ooziness of eyelids)</t>
  </si>
  <si>
    <t>*Guru and sthirata in vartma (heaviness &amp; stiffness)</t>
  </si>
  <si>
    <t>*Śotha (mild swelling)</t>
  </si>
  <si>
    <t>*Ref: Aṣṭāṅga Hṛdaya Uttara Tantra 13</t>
  </si>
  <si>
    <t>🔺 LAKSANAM (Symptoms)</t>
  </si>
  <si>
    <t>*Vartma śopha (swelling of eyelids)</t>
  </si>
  <si>
    <t>*Śyāva/lohitā varṇa (discoloration – bluish-red)</t>
  </si>
  <si>
    <t>*Ruja (pain), toda (pricking sensation)</t>
  </si>
  <si>
    <t>*Pāka lakṣaṇam (inflammatory signs)</t>
  </si>
  <si>
    <t>*Difficult opening/closing of eyelids</t>
  </si>
  <si>
    <t>*If suppuration occurs → pūya srava (pus discharge)</t>
  </si>
  <si>
    <t>* Ref: Suśruta Saṃhitā, Uttara Tantra 7/15-16</t>
  </si>
  <si>
    <t>*Vital signs – Temperature (to rule out acute infection), pulse, blood pressure</t>
  </si>
  <si>
    <t>*Constitutional features – Any systemic illness (diabetes, TB, immunosuppression)</t>
  </si>
  <si>
    <t>*General appearance – Pallor, nutritional status, signs of allergy, chronic skin disease</t>
  </si>
  <si>
    <t>*Head-to-toe examination – To check associated skin or systemic conditions</t>
  </si>
  <si>
    <t>*Skin – Seborrheic dermatitis, acne rosacea, eczema</t>
  </si>
  <si>
    <t>*ENT – Sinusitis, chronic rhinitis (may predispose to eye infections)</t>
  </si>
  <si>
    <t>*Endocrine – Diabetes mellitus (predisposes to recurrent styes/chalazion)</t>
  </si>
  <si>
    <t>*Lymphatic system – Preauricular or submandibular *lymphadenopathy</t>
  </si>
  <si>
    <t>*Respiratory &amp; systemic – To rule out tuberculosis or chronic infection (esp. if recurrent chalazion)</t>
  </si>
  <si>
    <t>*Complete blood count (CBC) – Leukocytosis in acute infection</t>
  </si>
  <si>
    <t>*Fasting blood sugar / HbA1c – To rule out diabetes</t>
  </si>
  <si>
    <t>*Lipid profile – Hyperlipidemia may predispose to chalazion</t>
  </si>
  <si>
    <t>*Gram stain / Culture &amp; Sensitivity (discharge from eyelid if present) – To identify bacterial cause (Staphylococcus aureus common)</t>
  </si>
  <si>
    <t>*Mantoux / Chest X-ray (if recurrent, non-healing swelling) – To rule out TB</t>
  </si>
  <si>
    <t>*Allergy testing (if associated with chronic blepharitis)</t>
  </si>
  <si>
    <t>01/09/2025, 15:17 - +91 95446 87331: 🔺TREATMENT NO :21</t>
  </si>
  <si>
    <t xml:space="preserve">🔺RASAYANA </t>
  </si>
  <si>
    <t>🔸Rasāyana Chikitsā is a specialized Ayurvedic treatment aimed at rejuvenation, promoting longevity, enhancing immunity, improving intellect, and delaying aging through specific herbal formulations and regimens.</t>
  </si>
  <si>
    <t>🔸Ashwagandha</t>
  </si>
  <si>
    <t>🔸Mandukaparni</t>
  </si>
  <si>
    <t>🔸Brahmi</t>
  </si>
  <si>
    <t>🔸Chyawanprasha</t>
  </si>
  <si>
    <t>1. Purification (Shodhana) if required before Rasayana intake.</t>
  </si>
  <si>
    <t>2. Selection of Rasayana drug based on age, strength, season, and disease.</t>
  </si>
  <si>
    <t>3. Drugs administered in proper dosage (churna, ghrita, leha, or avaleha form).</t>
  </si>
  <si>
    <t>4. Patient advised to follow proper diet (Pathya ahara) and lifestyle (Dinacharya, Ritucharya).</t>
  </si>
  <si>
    <t>5. Regular monitoring of digestion (Agni) and body response.</t>
  </si>
  <si>
    <t>6. Treatment continued for a specified duration for rejuvenation effect.</t>
  </si>
  <si>
    <t>🔸Jara (Premature aging)</t>
  </si>
  <si>
    <t>🔸Kshaya (Emaciation)</t>
  </si>
  <si>
    <t>🔸Unmada (Psychiatric disorders)</t>
  </si>
  <si>
    <t>🔸Rajayakshma (Tuberculosis)</t>
  </si>
  <si>
    <t>🔸Skin disorders (Kustha)</t>
  </si>
  <si>
    <t>🔸General debility, Immunodeficiency conditions</t>
  </si>
  <si>
    <t>🔸During acute fever and infections</t>
  </si>
  <si>
    <t>🔸Severe indigestion / Ama condition</t>
  </si>
  <si>
    <t>🔸Persons with uncontrolled Kapha disorders (obesity, excessive mucus)</t>
  </si>
  <si>
    <t>🔸During pregnancy (except specific advised rasayanas)</t>
  </si>
  <si>
    <t>🔸Immediately after heavy meals or alcohol intake</t>
  </si>
  <si>
    <t>🔸Should be taken after proper digestion of food (Pachana of Ama).</t>
  </si>
  <si>
    <t>🔸Drug and dose should be chosen as per dosha and body constitution.</t>
  </si>
  <si>
    <t>🔸Strict Pathya-Apathya (dietary rules) to be followed.</t>
  </si>
  <si>
    <t>🔸Avoid stress, exertion, and irregular lifestyle.</t>
  </si>
  <si>
    <t>🔸Regular monitoring is essential for long-term administration.</t>
  </si>
  <si>
    <t>02/09/2025, 17:49 - +91 95446 87331: 🔺CASE STUDY NO :212</t>
  </si>
  <si>
    <t xml:space="preserve">🔺LOBHA (लोभ) </t>
  </si>
  <si>
    <t>*Atyartha kāma – excessive desires</t>
  </si>
  <si>
    <t>*Asantoshah – dissatisfaction, lack of contentment</t>
  </si>
  <si>
    <t>*Rajasika ahara vihara – intake of excessively spicy, sour, salty, heavy, intoxicating food; irregular lifestyle</t>
  </si>
  <si>
    <t>*Moha (delusion) and Avidyā (ignorance)</t>
  </si>
  <si>
    <t>*Association with greedy or materialistic people (Asat-sevana)</t>
  </si>
  <si>
    <t>*Reference: Charaka Saṃhitā, Sūtrasthāna 1/57 – mentions Lobha as Rajasika manifestation.</t>
  </si>
  <si>
    <t>*Constant thinking of acquisition and gain</t>
  </si>
  <si>
    <t>*Loss of santosha (contentment)</t>
  </si>
  <si>
    <t>*Restlessness of mind (chanchalatā)</t>
  </si>
  <si>
    <t>*Inability to focus on dharma or duties</t>
  </si>
  <si>
    <t>*Increased desire for possessions</t>
  </si>
  <si>
    <t xml:space="preserve"> (Clinical features / signs &amp; symptoms)</t>
  </si>
  <si>
    <t>*Excessive desire for wealth, material or sensory pleasures (dravyārtha lobha)</t>
  </si>
  <si>
    <t>*Anxiety when desires are not fulfilled</t>
  </si>
  <si>
    <t>*Dishonest behavior, manipulative tendencies</t>
  </si>
  <si>
    <t>*Irritability and stress</t>
  </si>
  <si>
    <t>*Attachment and possessiveness (moha sambandha)</t>
  </si>
  <si>
    <t>*Disturbance in sleep and digestion due to restless mind</t>
  </si>
  <si>
    <t>* Reference: As per Charaka Saṃhitā (Sūtra 1/58), Lobha is one of the Manasa vikāra resulting from imbalance of Rajas.</t>
  </si>
  <si>
    <t>*Appearance – Restless, preoccupied, anxious look</t>
  </si>
  <si>
    <t>*Behavior – Excessive talking/thinking about wealth, possessions, or objects of desire</t>
  </si>
  <si>
    <t>*Speech – Fast, repetitive, self-centered</t>
  </si>
  <si>
    <t>*Mood – Irritable when desires unmet, temporarily euphoric when fulfilled</t>
  </si>
  <si>
    <t>*Sleep – Disturbed, insomnia due to overthinking</t>
  </si>
  <si>
    <t>*Appetite – May be irregular, sometimes overeating (if greed manifests as food craving)</t>
  </si>
  <si>
    <t>*Pulse/BP – May show stress-related changes (tachycardia, hypertension)</t>
  </si>
  <si>
    <t xml:space="preserve">*CNS (Neurological/Psychiatric) </t>
  </si>
  <si>
    <t>*Features of anxiety, obsessive thought patterns</t>
  </si>
  <si>
    <t>*Poor impulse control</t>
  </si>
  <si>
    <t>*Lack of emotional stability</t>
  </si>
  <si>
    <t>*CVS – Signs of stress-induced hypertension, palpitations</t>
  </si>
  <si>
    <t>*GIT – Stress-related dyspepsia, gastritis possible</t>
  </si>
  <si>
    <t>*Endocrine – Cortisol elevation, features of chronic stress</t>
  </si>
  <si>
    <t>*(to rule out underlying systemic impact and psychiatric baseline)</t>
  </si>
  <si>
    <t>*CBC, ESR – Baseline screening</t>
  </si>
  <si>
    <t>*RBS/FBS, HbA1c – To rule out stress-related hyperglycemia</t>
  </si>
  <si>
    <t>*Thyroid profile (T3, T4, TSH) – Exclude thyrotoxicosis (causing restlessness/anxiety)</t>
  </si>
  <si>
    <t>*Lipid profile – As compulsive lifestyle choices may predispose to dyslipidemia</t>
  </si>
  <si>
    <t>*Cortisol level – Stress hormone evaluation</t>
  </si>
  <si>
    <t>*Psychometric Tests –</t>
  </si>
  <si>
    <t>*Yale-Brown Obsessive Compulsive Scale (Y-BOCS)</t>
  </si>
  <si>
    <t>*Generalized Anxiety Disorder (GAD-7) scale</t>
  </si>
  <si>
    <t>*Beck Depression Inventory (if mood changes present</t>
  </si>
  <si>
    <t>🔺LOBHA (लोभ)</t>
  </si>
  <si>
    <t>1. Obsessive Compulsive Disorder (OCD) – Obsessive thoughts and compulsive hoarding/spending</t>
  </si>
  <si>
    <t>2. Impulse Control Disorders – Pathological gambling, kleptomania, compulsive buying</t>
  </si>
  <si>
    <t>3. Generalized Anxiety Disorder (GAD) – Restlessness, excessive worry</t>
  </si>
  <si>
    <t>4. Bipolar Disorder (Manic Phase) – Grandiosity, increased goal-directed activity, excessive spending/greed</t>
  </si>
  <si>
    <t>5. Addictive Disorders (Behavioral or Substance Use) – Uncontrollable craving, lack of control</t>
  </si>
  <si>
    <t>6. Personality Disorders (esp. Narcissistic, Antisocial) – Excessive desire for power, wealth, possessions</t>
  </si>
  <si>
    <t>1. Nidāna sevana (constant indulgence in desire &amp; dissatisfaction)</t>
  </si>
  <si>
    <t>2. Aggravation of Rajas guṇa of mind</t>
  </si>
  <si>
    <t>3. Suppression/weakness of Satva guṇa</t>
  </si>
  <si>
    <t>4. Moha and Krodha develop as associated conditions</t>
  </si>
  <si>
    <t>5. Disturbance in Manovaha srotas → manifestation of Lobha roga</t>
  </si>
  <si>
    <t>*Reference: Sushruta Saṃhitā, Sūtrasthāna 15/41 – Rajas &amp; Tamas are doṣas of manas; their vitiation causes mental disorders.</t>
  </si>
  <si>
    <t>*Satvavajaya Chikitsa (psychotherapy) – main treatment</t>
  </si>
  <si>
    <t>*Cultivating contentment (santosha)</t>
  </si>
  <si>
    <t>*Control of desires by dharma adhyayana (spiritual knowledge)</t>
  </si>
  <si>
    <t>*Replacing negative thoughts with positive ones</t>
  </si>
  <si>
    <t>*Āchāra Rasāyana (good conduct)</t>
  </si>
  <si>
    <t>*Truthfulness, self-control, charity (dāna), meditation, spiritual practices</t>
  </si>
  <si>
    <t>*Medhya Rasāyana – Brahmi, Shankhpushpi, Mandukaparni, Yashtimadhu for stabilizing mind</t>
  </si>
  <si>
    <t>*Sattvavajaya therapies – practice of yoga, pranayama, meditation</t>
  </si>
  <si>
    <t>*Contentment practices (santosha sādhana)</t>
  </si>
  <si>
    <t>*Meditation, yoga, satsanga (company of noble people)</t>
  </si>
  <si>
    <t>*Simple wholesome diet (sāttvika āhāra)</t>
  </si>
  <si>
    <t>*Charity, selfless service (dāna, seva)</t>
  </si>
  <si>
    <t>*Excessive indulgence in materialistic activities</t>
  </si>
  <si>
    <t>*Company of greedy or dishonest persons</t>
  </si>
  <si>
    <t>*Excessive wealth accumulation without need</t>
  </si>
  <si>
    <t>*Rajasa &amp; Tamasa diet – spicy, oily, heavy, fermented, intoxicants</t>
  </si>
  <si>
    <t>🔺VISESHA CHIKITSA (Specific treatment)</t>
  </si>
  <si>
    <t>*Satvavajaya chikitsa → controlling desires, counseling, meditation</t>
  </si>
  <si>
    <t>*Yoga chikitsa → practice of Dhyana, Pranayama, Yama-Niyama</t>
  </si>
  <si>
    <t>*Daivavyapāshraya chikitsa → chanting, mantras, spiritual rituals</t>
  </si>
  <si>
    <t>*Medhya Rasāyana → Brahmi, Mandukaparni, Shankhapushpi, Guduchi, Yashtimadhu</t>
  </si>
  <si>
    <t>*Āchāra Rasāyana → truthfulness, self-control, non-violence, generosity</t>
  </si>
  <si>
    <t>*Charaka Saṃhitā, Sūtrasthāna 1/57-58 (Rajas as cause of Lobha)</t>
  </si>
  <si>
    <t>*Sushruta Saṃhitā, Sūtrasthāna 15/41 (Rajas &amp; Tamas as manasika doṣa)</t>
  </si>
  <si>
    <t>*Ashtanga Hridaya, Sūtrasthāna 1/19-20 (Satva, Rajas, Tamas in mind and their role in health/</t>
  </si>
  <si>
    <t xml:space="preserve">🔺MANODHAURBHALYAM </t>
  </si>
  <si>
    <t>*Major Depressive Disorder (MDD)</t>
  </si>
  <si>
    <t>*Dysthymia (Persistent depressive disorder)</t>
  </si>
  <si>
    <t>*Somatoform disorder</t>
  </si>
  <si>
    <t>*Chronic Fatigue Syndrome (CFS)</t>
  </si>
  <si>
    <t>*Mild Cognitive Impairment (MCI)</t>
  </si>
  <si>
    <t>*Attention Deficit Disorder (ADD/ADHD – in children/adolescents)</t>
  </si>
  <si>
    <t>*Hypothyroidism / Hyperthyroidism (secondary causes of mental weakness)</t>
  </si>
  <si>
    <t>*Nutritional deficiencies (Vit B12, Vit D, Iron-deficiency anemia)</t>
  </si>
  <si>
    <t>*Nidanas (stressors, prajnaparadha, asatmya indriyartha samyoga) →</t>
  </si>
  <si>
    <t>*Vitiation of Rajas and Tamas (manodoshas) →</t>
  </si>
  <si>
    <t>*Obstruction/weakening of sattva guna →</t>
  </si>
  <si>
    <t>*Imbalance of manas → manifestation of manodaurbalya (mental weakness).</t>
  </si>
  <si>
    <t>*(Ref: Caraka Sūtra 1/57–58, Caraka Śārīra 1/102)</t>
  </si>
  <si>
    <t>*Sattvavajaya chikitsa – Control of mind by counseling, dhyana (meditation), positive thinking, avoiding harmful desires (Caraka Sūtra 11/54).</t>
  </si>
  <si>
    <t>*Daivavyapāshraya chikitsa – Mantras, homa, japa, maṅgala karma.</t>
  </si>
  <si>
    <t>*Yuktivyapāshraya chikitsa – Use of medhya rasayana drugs, diet, proper regimen.</t>
  </si>
  <si>
    <t>*Ahara vihara – Satvika ahara (wholesome, light, fresh food), proper sleep, avoiding stressors.</t>
  </si>
  <si>
    <t>*Sattvavajaya (mental strength-building practices: yoga, meditation, prarthana)</t>
  </si>
  <si>
    <t>*Medhya rasayana like Brahmi, Mandukaparni, Shankhapushpi, Yashtimadhu.</t>
  </si>
  <si>
    <t>*Association with satpuruṣa (noble company), reading good literature.</t>
  </si>
  <si>
    <t>*Satvika diet (milk, ghee, fruits, vegetables).</t>
  </si>
  <si>
    <t>*Ati chinta, shoka, krodha, bhaya (excessive stress, grief, anger, fear).</t>
  </si>
  <si>
    <t>*Asatmya ahara (junk, stale food, alcohol, intoxicants).</t>
  </si>
  <si>
    <t>*Ratrijagarana (night vigil), atyadhik vyayama (excessive exertion).</t>
  </si>
  <si>
    <t>*Isolation, tamasic environment.</t>
  </si>
  <si>
    <t xml:space="preserve">🔺VISESHA  CHIKITSA </t>
  </si>
  <si>
    <t>(Specific treatments)</t>
  </si>
  <si>
    <t>*Medhya Rasayana – Brahmi, Mandukaparni, Shankhapushpi, Yashtimadhu (Caraka Cikitsa 1/3-8).</t>
  </si>
  <si>
    <t>*Manasika shaman chikitsa –</t>
  </si>
  <si>
    <t>*Abhyanga with medhya taila (Brahmi taila, Kshirabala taila).</t>
  </si>
  <si>
    <t>*Shirodhara (with ksheera, taila, or takra).</t>
  </si>
  <si>
    <t>*Shirobasti (Brahmi taila, Kshirabala taila).</t>
  </si>
  <si>
    <t>*Nasya (Medhya dravya siddha taila).</t>
  </si>
  <si>
    <t>*Rasayana therapy – Ashwagandha, Guduchi, Amalaki for rejuvenation.</t>
  </si>
  <si>
    <t>*Yoga &amp; Dhyana – Pranayama, meditation for sattva-balakarana.</t>
  </si>
  <si>
    <t>* Classical References:</t>
  </si>
  <si>
    <t>*Caraka Samhita – Sutra 1/57–58, Sharira 1/102, Cikitsa 1/3–8, Cikitsa 9/4.</t>
  </si>
  <si>
    <t>*Sushruta Samhita – Sutra 15 (role of manas in health).</t>
  </si>
  <si>
    <t>*Ashtanga Hridaya – Sutra 1/22, Nidana 6 (Unmada lakshanas).</t>
  </si>
  <si>
    <t>🔺MANODHAURBHALYAM</t>
  </si>
  <si>
    <t>*Classical texts mention causes of Manasika vyadhi and Manodaurbalya as:</t>
  </si>
  <si>
    <t>*Asatmya indriyartha samyoga – Improper association of senses (Caraka Sūtra 1/57)</t>
  </si>
  <si>
    <t>*Prajnaparadha – Intellectual blasphemy, wrong deeds knowingly (Caraka Sūtra 1/57, 1/102)</t>
  </si>
  <si>
    <t>*Kala viparyaya – Seasonal or time factor imbalance (Caraka Sūtra 1/58)</t>
  </si>
  <si>
    <t>*Ati chinta, shoka, bhaya, krodha – Excessive mental stress, grief, fear, anger (Caraka Cikitsa 3/3)</t>
  </si>
  <si>
    <t>*Daurbalya of sattva – Inherited or acquired mental weakness (Caraka Śārīra 1/102).</t>
  </si>
  <si>
    <t>🔺PURVAROOPAM (Premonitory symptoms)</t>
  </si>
  <si>
    <t>*Chittāvasāda (low mood, sadness)</t>
  </si>
  <si>
    <t>*Avyavasthita manas (instability, indecisiveness)</t>
  </si>
  <si>
    <t>*Alpa nidra (disturbed sleep)</t>
  </si>
  <si>
    <t>*Smṛti kṣaya (poor memory, forgetfulness)</t>
  </si>
  <si>
    <t>*Utsāhahāni (lack of enthusiasm).</t>
  </si>
  <si>
    <t>*(Ref: Caraka Cikitsa 9/4 – early signs of unmada and mano-vyādhi are comparable).</t>
  </si>
  <si>
    <t>*Kṣīṇa dhairya, smṛti, medhā, prajñā – Weakness of courage, memory, intellect, discrimination (Caraka Sūtra 1/58)</t>
  </si>
  <si>
    <t>*Chittābhrama – Confusion, instability of mind</t>
  </si>
  <si>
    <t>*Vishāda – Depression, hopelessness</t>
  </si>
  <si>
    <t>*Asamarthata in manasika vyavahara – Inability to cope with day-to-day stress</t>
  </si>
  <si>
    <t>*Bala hāni of sattva – Reduced psychological resilience.</t>
  </si>
  <si>
    <t>*General appearance: Thin, weak, inattentive, restless, anxious look</t>
  </si>
  <si>
    <t>*Build &amp; nourishment: May be undernourished, poor muscle tone</t>
  </si>
  <si>
    <t>*Vital signs: Usually normal, but sometimes mild tachycardia, sweating, or tremors in anxiety states</t>
  </si>
  <si>
    <t>*Sleep pattern: Disturbed sleep, difficulty in initiation or maintenance of sleep</t>
  </si>
  <si>
    <t>*Speech: Low tone, slow/hesitant (in depression) or rapid (in anxiety)</t>
  </si>
  <si>
    <t>*Behavior: Lack of confidence, social withdrawal, irritability, poor concentration</t>
  </si>
  <si>
    <t>*CNS: Poor memory, attention deficit, altered mood, headache, dizziness</t>
  </si>
  <si>
    <t>*CVS: Palpitations, anxiety-related tachycardia</t>
  </si>
  <si>
    <t>*RS: Hyperventilation in anxiety states</t>
  </si>
  <si>
    <t>*GIT: Loss of appetite, indigestion, irritable bowel in psychosomatic conditions</t>
  </si>
  <si>
    <t>*Locomotor system: Easy fatigability, body ache, generalized weakness</t>
  </si>
  <si>
    <t>*(to rule out organic/secondary causes of mental weakness)</t>
  </si>
  <si>
    <t>1. Basic tests:</t>
  </si>
  <si>
    <t>*CBC (to rule out anemia, infections)</t>
  </si>
  <si>
    <t>*Blood sugar (FBS/PPBS)</t>
  </si>
  <si>
    <t>*Thyroid profile (Hypo/Hyperthyroidism)</t>
  </si>
  <si>
    <t>*Liver &amp; renal function tests</t>
  </si>
  <si>
    <t>2. Neuro-psychiatric assessment:</t>
  </si>
  <si>
    <t>*MMSE (Mini-Mental State Examination) for memory &amp; cognition</t>
  </si>
  <si>
    <t>*HAM-D / HAM-A scales (Depression/Anxiety rating)</t>
  </si>
  <si>
    <t>*Psychological tests – IQ test, Personality assessment</t>
  </si>
  <si>
    <t>3. Other relevant tests (if indicated):</t>
  </si>
  <si>
    <t>*Vitamin B12, Vitamin D levels</t>
  </si>
  <si>
    <t>*Serum electrolytes</t>
  </si>
  <si>
    <t>03/09/2025, 11:55 - +91 95446 87331: 🔺TREATMENT NO : 24</t>
  </si>
  <si>
    <t xml:space="preserve">🔺JALUKA AVACHARANAM / LEECH THERAPY </t>
  </si>
  <si>
    <t>🔸Jalaukavacharaṇa is a type of Raktamokṣaṇa (bloodletting therapy) where leeches (jalauka) are used to remove vitiated blood from the body in a safe and controlled manner. It is especially recommended for delicate patients where sharp instruments cannot be used.</t>
  </si>
  <si>
    <t>*Jalauka (Leech)</t>
  </si>
  <si>
    <t>*Haridra</t>
  </si>
  <si>
    <t>*Saindhava lavana</t>
  </si>
  <si>
    <t>*Ghṛita</t>
  </si>
  <si>
    <t>*Triphalā decoction</t>
  </si>
  <si>
    <t>1. Poorva Karma (Preparation)</t>
  </si>
  <si>
    <t>*Selection of non-poisonous, healthy leeches.</t>
  </si>
  <si>
    <t>*Cleansing leech with turmeric water.</t>
  </si>
  <si>
    <t>*Patient examination and area preparation.</t>
  </si>
  <si>
    <t>2. Pradhana Karma (Main Procedure)</t>
  </si>
  <si>
    <t>*Apply leech on the affected site.</t>
  </si>
  <si>
    <t>*Allow it to attach and suck vitiated blood.</t>
  </si>
  <si>
    <t>*Once it detaches or becomes sluggish, remove it carefully.</t>
  </si>
  <si>
    <t>*Make the leech vomit ingested blood by applying turmeric or saindhava.</t>
  </si>
  <si>
    <t>3. Paschat Karma (Post-Procedure)</t>
  </si>
  <si>
    <t>*Apply haridra churna or ghṛita on the bite site.</t>
  </si>
  <si>
    <t>*Bandaging if required.</t>
  </si>
  <si>
    <t>*Observation for signs of infection or excessive bleeding.</t>
  </si>
  <si>
    <t>📌Indicated Diseases</t>
  </si>
  <si>
    <t>*Vatarakta</t>
  </si>
  <si>
    <t>*Kushta (Skin diseases)</t>
  </si>
  <si>
    <t>*Visarpa</t>
  </si>
  <si>
    <t>*Vidradhi (Abscess)</t>
  </si>
  <si>
    <t>*Netra rogas (Eye diseases)</t>
  </si>
  <si>
    <t>*Granthi (Cyst/tumor)</t>
  </si>
  <si>
    <t>*Dushta vrana (Non-healing ulcer)</t>
  </si>
  <si>
    <t>*Pidaka (Boils)</t>
  </si>
  <si>
    <t>📌MUST BE AVOIDED IN(Contraindications)</t>
  </si>
  <si>
    <t>*Ativata (excessive vata disorders)</t>
  </si>
  <si>
    <t>*Pandu (Anemia)</t>
  </si>
  <si>
    <t>*Karshya (emaciation)</t>
  </si>
  <si>
    <t>*Arsha (hemorrhoids with bleeding)</t>
  </si>
  <si>
    <t>*Garbhini (pregnant women)</t>
  </si>
  <si>
    <t>*Bālaka (children)</t>
  </si>
  <si>
    <t>*Vriddha (elderly)</t>
  </si>
  <si>
    <t>*Raktapitta (bleeding disorders)</t>
  </si>
  <si>
    <t>*Use only healthy, non-poisonous leeches.</t>
  </si>
  <si>
    <t>*Ensure proper sterilization before and after application.</t>
  </si>
  <si>
    <t>*Avoid in weak, malnourished, or anemic patients.</t>
  </si>
  <si>
    <t>*Monitor patient for allergic reactions, excessive bleeding, or infection.</t>
  </si>
  <si>
    <t>*Post-procedure wound care with haridra, ghṛita, or antiseptic.</t>
  </si>
  <si>
    <t>03/09/2025, 18:22 - +91 95446 87331: 🔺TREATMENT NO : 24</t>
  </si>
  <si>
    <t>03/09/2025, 18:22 - +91 95446 87331: 🔺CASE STUDY NO :214</t>
  </si>
  <si>
    <t>🔺PART  NO :02</t>
  </si>
  <si>
    <t>🔺 KRODHA</t>
  </si>
  <si>
    <t>1. Intermittent Explosive Disorder (IED)</t>
  </si>
  <si>
    <t>2. Bipolar Disorder (manic/hypomanic phase)</t>
  </si>
  <si>
    <t>3. Generalized Anxiety Disorder with irritability</t>
  </si>
  <si>
    <t>4. Borderline Personality Disorder (BPD)</t>
  </si>
  <si>
    <t>5. Antisocial Personality Disorder (ASPD)</t>
  </si>
  <si>
    <t>6. Post-Traumatic Stress Disorder (PTSD)</t>
  </si>
  <si>
    <t>7. Substance Use Disorder (alcohol, stimulants, cannabis, etc.)</t>
  </si>
  <si>
    <t>8. Major Depressive Disorder (with irritability/anger outbursts)</t>
  </si>
  <si>
    <t>9. Hyperthyroidism (secondary cause of irritability/anger</t>
  </si>
  <si>
    <t>10. Organic brain syndrome / Traumatic brain injury (frontal lobe lesions)</t>
  </si>
  <si>
    <t>*Manasika Nidana → Aggravation of Rajas Guna → Leads to Chitta Vikshepa (mental agitation).</t>
  </si>
  <si>
    <t>*Vata-Pitta vitiation is primary:</t>
  </si>
  <si>
    <t>*Pitta ↑ → Ushna, Tikshna, Drava Guna → Produces anger, heat, redness.</t>
  </si>
  <si>
    <t>*Vata ↑ → Leads to restlessness, tremors, palpitations.</t>
  </si>
  <si>
    <t>*Ongoing anger → Ojo Kshaya (loss of vitality), leading to psychosomatic illnesses like Unmada, Apasmara, Hridroga, Udararoga.</t>
  </si>
  <si>
    <t>(General line of treatment)</t>
  </si>
  <si>
    <t>*Based on Charaka Chikitsa Sthana 1/4, Sushruta Sutra Sthana 15/41:</t>
  </si>
  <si>
    <t>*Sattvavajaya Chikitsa (mental discipline therapy):</t>
  </si>
  <si>
    <t>*Manonigraha – control of mind through logic and restraint</t>
  </si>
  <si>
    <t>*Dharana, Dhyana, Japa, Swadhyaya</t>
  </si>
  <si>
    <t>*Daivavyapashraya Chikitsa – chanting, mantra, rituals, faith-based therapy.</t>
  </si>
  <si>
    <t>*Yuktivyapashraya Chikitsa – Ahara (diet), Vihara (lifestyle), Aushadha (drugs).</t>
  </si>
  <si>
    <t>*Satvika Ahara – milk, ghee, sweet rasa, shita veerya dravyas</t>
  </si>
  <si>
    <t>*Prashamana Yoga – meditation, chanting, music therapy</t>
  </si>
  <si>
    <t>*Shirodhara, Abhyanga, Nasya, Padabhyanga – to calm Vata-Pitta</t>
  </si>
  <si>
    <t>*Sadvritta Anushthana – following moral and social conduct</t>
  </si>
  <si>
    <t>*Katu, Amla, Lavana Rasa Ahara (spicy, sour, salty food)</t>
  </si>
  <si>
    <t>*Madhya sevana (alcohol)</t>
  </si>
  <si>
    <t>*Rajasika Ahara – meat, fried food, stimulants</t>
  </si>
  <si>
    <t>*Nidra Viparyaya – sleeplessness or excessive sleep</t>
  </si>
  <si>
    <t>*Atimanasika Chinta – stress, competition, ego conflicts</t>
  </si>
  <si>
    <t>*Manasika Shamana:</t>
  </si>
  <si>
    <t>*Brahmi, Shankhapushpi, Mandukaparni, Jatamansi, Ashwagandha – medhya rasayanas (Caraka Chikitsa 1/30).</t>
  </si>
  <si>
    <t>*Ghrita preparations – Saraswata Ghrita, Kalyanaka Ghrita, Mahapanchagavya Ghrita.</t>
  </si>
  <si>
    <t>*Panchakarma for Pitta–Vata Shamana:</t>
  </si>
  <si>
    <t>*Shirodhara with Ksheera, Taila</t>
  </si>
  <si>
    <t>*Virechana with Mridu Dravyas for Pitta</t>
  </si>
  <si>
    <t>*Nasya with Medhya Dravyas</t>
  </si>
  <si>
    <t>*Counseling, Yoga, Pranayama – to stabilize mind.</t>
  </si>
  <si>
    <t>*Caraka Saṃhitā – Sūtrasthāna 1/54, 1/57, 1/102; Chikitsāsthāna 1/4, 1/30</t>
  </si>
  <si>
    <t>*Suśruta Saṃhitā – Sūtrasthāna 15/41</t>
  </si>
  <si>
    <t>*Ashtānga Hridaya – Sūtrasthāna 4/24, 7/47</t>
  </si>
  <si>
    <t>03/09/2025, 23:14 - +91 95446 87331: This message was deleted</t>
  </si>
  <si>
    <t>03/09/2025, 23:18 - +91 95446 87331: 🔺CASE STUDY NO : 215</t>
  </si>
  <si>
    <t>🔺SHOKHAM</t>
  </si>
  <si>
    <t>*Manasika Hetus (psychological causes):</t>
  </si>
  <si>
    <t>*Viparyaya jñāna (wrong knowledge/perception)</t>
  </si>
  <si>
    <t>*Asatmyendriyārtha samyoga (unwholesome contact of senses)</t>
  </si>
  <si>
    <t>*Prajñāparādha (intellectual blasphemy)</t>
  </si>
  <si>
    <t>*Loss of relatives, wealth, or possessions (प्रियवियोग, द्रव्यनाशः)</t>
  </si>
  <si>
    <t>*Śārīrika Hetus (physical causes):</t>
  </si>
  <si>
    <t>*Depletion of ojas</t>
  </si>
  <si>
    <t>*Weakness of mana (mind) due to chronic disease</t>
  </si>
  <si>
    <t>*Reference: Caraka Saṃhitā, Sūtrasthāna 1/58; Sārṅgadhara Saṃhitā, Pūrvakhanda 5/25.</t>
  </si>
  <si>
    <t>*Chittodvega (mental restlessness)</t>
  </si>
  <si>
    <t>*Avyakta vāk (incoherent speech)</t>
  </si>
  <si>
    <t>*Utsāha hāni (loss of enthusiasm)</t>
  </si>
  <si>
    <t>*Alpa nidrā (disturbed sleep)</t>
  </si>
  <si>
    <t>*Anabhilāṣa (loss of interest in surroundings)</t>
  </si>
  <si>
    <t xml:space="preserve">🔺 LAKṢAṆAM </t>
  </si>
  <si>
    <t>*Ati-duḥkha anubhava (excessive grief/sadness)</t>
  </si>
  <si>
    <t>*Bāṣpavārī netra (tearful eyes)</t>
  </si>
  <si>
    <t>*Manaso avasāda (depression, low mood)</t>
  </si>
  <si>
    <t>*Hridaya upaśoṣa (dryness/constriction in chest)</t>
  </si>
  <si>
    <t>*Anidra (insomnia)</t>
  </si>
  <si>
    <t>*Śūnyatā buddhi (feeling of emptiness)</t>
  </si>
  <si>
    <t>* Caraka Saṃhitā, Cikitsāsthāna 9/4–5 mentions manasika vyādhis like śoka, bhaya, krodha as causative for physical diseases as well.</t>
  </si>
  <si>
    <t>*General Appearance: Sad, withdrawn, tearful, poor eye contact.</t>
  </si>
  <si>
    <t>*Speech: Low tone, slow, sometimes mute or monosyllabic.</t>
  </si>
  <si>
    <t>*Facial Expression: Flat affect, occasional crying.</t>
  </si>
  <si>
    <t>*Posture/Behavior: Slumped posture, psychomotor retardation or agitation.</t>
  </si>
  <si>
    <t>*Sleep Pattern: Insomnia or hypersomnia.</t>
  </si>
  <si>
    <t>*Appetite/Weight: Loss of appetite, weight loss (sometimes overeating).</t>
  </si>
  <si>
    <t>*Vital Signs: Usually normal, may show stress-related changes (↑ HR, ↑ BP).</t>
  </si>
  <si>
    <t>*CNS: Depressed mood, impaired attention, memory disturbance, slowed responses.</t>
  </si>
  <si>
    <t>*CVS: Tachycardia or palpitations due to anxiety component.</t>
  </si>
  <si>
    <t>*GIT: Dyspepsia, constipation, anorexia.</t>
  </si>
  <si>
    <t>*Other Systems: No primary organic abnormality, but functional complaints common (headache, fatigue, body ache).</t>
  </si>
  <si>
    <t>*(Not for diagnosis of grief itself, but to rule out organic causes of depression-like symptoms)</t>
  </si>
  <si>
    <t>*CBC, ESR – to rule out anemia, infections.</t>
  </si>
  <si>
    <t>*Thyroid profile (T3, T4, TSH) – to rule out hypothyroidism/hyperthyroidism.</t>
  </si>
  <si>
    <t>*FBS, HbA1C – to exclude diabetes-related fatigue.</t>
  </si>
  <si>
    <t>*Electrolytes, Renal and Liver function tests – to exclude systemic illness.</t>
  </si>
  <si>
    <t>*Vitamin B12, Vitamin D levels – deficiencies may mimic depressive symptoms.</t>
  </si>
  <si>
    <t>*Psychological Scales: Hamilton Depression Rating Scale (HDRS), Beck Depression Inventory (BDI).</t>
  </si>
  <si>
    <t>*Normal Bereavement Reaction</t>
  </si>
  <si>
    <t>*Persistent Depressive Disorder (Dysthymia)</t>
  </si>
  <si>
    <t>*Adjustment Disorder with Depressed Mood</t>
  </si>
  <si>
    <t>*Generalized Anxiety Disorder (GAD) with depressive features</t>
  </si>
  <si>
    <t>*Somatic Symptom Disorder</t>
  </si>
  <si>
    <t>*Nidāna sevana → Doṣa prakopa (mainly Vāta aggravation)</t>
  </si>
  <si>
    <t>*Vāta with manasika guṇas (rajas &amp; tamas) vitiates manas</t>
  </si>
  <si>
    <t>*Ojas kṣaya (loss of mental strength) occurs → leads to Śokha roga</t>
  </si>
  <si>
    <t>*Sushruta Saṃhitā, Sūtrasthāna 1/24; Caraka Sūtrasthāna 28/7.</t>
  </si>
  <si>
    <t>*Manonigraha (control of mind through positive practices)</t>
  </si>
  <si>
    <t>*Satvavajaya chikitsā (psychotherapy in Ayurveda)</t>
  </si>
  <si>
    <t>*Daivavyapāśraya (faith healing, mantra, homa, japa, etc.)</t>
  </si>
  <si>
    <t>*Yuktivyapāśraya (rational management – ahāra, vihāra, aushadha)</t>
  </si>
  <si>
    <t>* Caraka Sūtrasthāna 11/54–55</t>
  </si>
  <si>
    <t>(Palliative Factors)</t>
  </si>
  <si>
    <t>*Sattva vardhaka ahāra (wholesome diet promoting clarity) – kṣīra (milk), ghṛta, fresh fruits</t>
  </si>
  <si>
    <t>*Maitra sambhāṣaṇa (friendly conversation)</t>
  </si>
  <si>
    <t>*Yoga, dhyāna, prāṇāyāma</t>
  </si>
  <si>
    <t>*Rasāyana dravyas (Medhya Rasāyana)</t>
  </si>
  <si>
    <t>*Isolation, constant remembrance of loss</t>
  </si>
  <si>
    <t>*Rūkṣa āhāra (dry diet), atimadyapāna (excess alcohol)</t>
  </si>
  <si>
    <t>*Atinidrā (excessive sleep) or anidrā (no sleep)</t>
  </si>
  <si>
    <t>*Abhyavahāra of tīkṣṇa, amla, kaṭu rasa</t>
  </si>
  <si>
    <t>*Medhya Rasāyana:</t>
  </si>
  <si>
    <t>*Brahmi, Śaṅkhapuṣpī, Maṇḍūkaparṇī, Yaṣṭimadhu</t>
  </si>
  <si>
    <t>*manonigraha measures:</t>
  </si>
  <si>
    <t>*Counsel the patient, instill hope, spiritual guidance</t>
  </si>
  <si>
    <t>*Satvavajaya Chikitsā:</t>
  </si>
  <si>
    <t>*Replacement of negative thoughts with dhārmic, positive practices</t>
  </si>
  <si>
    <t>*Pañcakarma (if indicated):</t>
  </si>
  <si>
    <t>*Śirodhara, Abhyanga with Medhya taila</t>
  </si>
  <si>
    <t>*Nasya with Anu taila, Brahmi ghṛta</t>
  </si>
  <si>
    <t>* Caraka Cikitsā 1/4 (Medhya Rasāyana); Ashtāṅga Hṛdaya Sūtrasthāna 1/25 (Sattva-ajaya therapy).</t>
  </si>
  <si>
    <t>04/09/2025, 20:52 - +91 95446 87331: 🔺CASE STUDY NO : 216</t>
  </si>
  <si>
    <t>🔺IRSHYA</t>
  </si>
  <si>
    <t>*(As per Caraka Saṃhitā Sūtrasthāna 1/58, 1/59; Sushruta Sūtrasthāna 1/24)</t>
  </si>
  <si>
    <t>*Prajñāparādha (misuse of intellect)</t>
  </si>
  <si>
    <t>*Rajasika and Tāmasika diet and lifestyle</t>
  </si>
  <si>
    <t>*Asatmya indriyārtha saṃyoga (unwholesome contact of senses)</t>
  </si>
  <si>
    <t>*Durbala satva (weak mental strength)</t>
  </si>
  <si>
    <t>*Aśuchi bhāvanā (impure thoughts)</t>
  </si>
  <si>
    <t>*Matsara (competition), Lobha (greed), Dveṣa (hatred)</t>
  </si>
  <si>
    <t>(Premonitory features)</t>
  </si>
  <si>
    <t>*Asūyā (displeasure at others’ success)</t>
  </si>
  <si>
    <t>*Anātmapriya bhāvanā (negative thoughts)</t>
  </si>
  <si>
    <t>*Akṣānti (intolerance)</t>
  </si>
  <si>
    <t>*Harṣa abhāva (absence of joy even in happy situations)</t>
  </si>
  <si>
    <t>*Chinta (continuous thinking about others’ gain)</t>
  </si>
  <si>
    <t>*Dukha at the sight of others’ prosperity (Caraka Sūtrasthāna 1/60)</t>
  </si>
  <si>
    <t>*Asuya (finding faults in others)</t>
  </si>
  <si>
    <t>*Mātsarya (competitiveness, intolerance)</t>
  </si>
  <si>
    <t>*Anavasthita manaḥ (unstable mind)</t>
  </si>
  <si>
    <t>*Kopapravṛtti (anger tendency)</t>
  </si>
  <si>
    <t>*Utkleśa (mental agitation, restlessness)</t>
  </si>
  <si>
    <t>*Nidranāśa (loss of sleep due to envy)</t>
  </si>
  <si>
    <t>*Mental status: anxious, restless, irritable</t>
  </si>
  <si>
    <t>*Sleep pattern: disturbed, insomnia or excessive dreams</t>
  </si>
  <si>
    <t>*Appetite: loss of appetite or irregular eating</t>
  </si>
  <si>
    <t>*Behavior: suspicious, competitive, hostile, withdrawn</t>
  </si>
  <si>
    <t>*Mood: dysphoric, low self-esteem, sadness, anger</t>
  </si>
  <si>
    <t>*Cardiovascular system: ↑ Heart rate, palpitations, mild hypertension (stress-induced)</t>
  </si>
  <si>
    <t>*Respiratory system: rapid breathing, shortness of breath during episodes of emotional stress</t>
  </si>
  <si>
    <t>*Gastrointestinal system: indigestion, gastritis, IBS-like symptoms (psychosomatic)</t>
  </si>
  <si>
    <t>*Neurological system: headaches, tension-type pain, dizziness, fatigue</t>
  </si>
  <si>
    <t>*Endocrine response: stress-related cortisol elevation</t>
  </si>
  <si>
    <t>(mainly to rule out stress-related impact or organic pathology)</t>
  </si>
  <si>
    <t>*CBC, ESR – to rule out systemic illness</t>
  </si>
  <si>
    <t>*Thyroid profile – to exclude hyper/hypothyroidism</t>
  </si>
  <si>
    <t>*Fasting blood sugar, HbA1c – stress-induced metabolic imbalance</t>
  </si>
  <si>
    <t>*Liver &amp; renal function tests – to rule out systemic contributions</t>
  </si>
  <si>
    <t>*Cortisol level – to assess stress hormone elevation</t>
  </si>
  <si>
    <t>*Psychiatric assessment tools:</t>
  </si>
  <si>
    <t>*Beck Depression Inventory (BDI)</t>
  </si>
  <si>
    <t>*Hamilton Anxiety Rating Scale (HAM-A)</t>
  </si>
  <si>
    <t>*Jealousy Scale / Relationship Assessment tools</t>
  </si>
  <si>
    <t>*Obsessive-Compulsive Disorder (OCD, obsessional jealousy type)</t>
  </si>
  <si>
    <t>*Paranoid Personality Disorder</t>
  </si>
  <si>
    <t>*Borderline Personality Disorder</t>
  </si>
  <si>
    <t>*Delusional Disorder – Jealous type (Othello syndrome)</t>
  </si>
  <si>
    <t>*Adjustment Disorder</t>
  </si>
  <si>
    <t>*Intermittent Explosive Disorder</t>
  </si>
  <si>
    <t>*Doṣa: Predominantly Rajas and Tamas increase, suppressing Sattva guṇa.</t>
  </si>
  <si>
    <t>*Srotas: Manovaha srotas is vitiated.</t>
  </si>
  <si>
    <t>*Dūṣya: Manaḥ, Buddhi, Smṛti, Citta.</t>
  </si>
  <si>
    <t>*The disturbed rajas-tamas aggravate negative emotions → leading to dukhānubhava (suffering), matsara (jealousy), asuya (criticism).</t>
  </si>
  <si>
    <t>🔺SAMANYA CIKITSA (General management)</t>
  </si>
  <si>
    <t>*(As per Caraka Sūtrasthāna 1/58–60, 30/24–26)</t>
  </si>
  <si>
    <t>*Manasika vyādhi cikitsā:</t>
  </si>
  <si>
    <t>*Sattvavajaya cikitsā (control of mind): practice of truth, compassion, patience.</t>
  </si>
  <si>
    <t>*Jñāna, Vijñāna, Dhairya, Smṛti, Saṃādhi upāya.</t>
  </si>
  <si>
    <t>*Ahāra-Vihāra:</t>
  </si>
  <si>
    <t>*Sattvika āhāra (milk, ghee, fruits, vegetables, wholesome food).</t>
  </si>
  <si>
    <t>*Nidra (proper sleep), Dhyāna (meditation), Sadvṛtta (code of conduct).</t>
  </si>
  <si>
    <t>*Daivavyapāśraya cikitsā: Japa, Mantra, Tapa, Homa.</t>
  </si>
  <si>
    <t>*Yuktivyapāśraya cikitsā: Medhya Rasāyana (Brahmi, Śaṅkhapuṣpī, Mandukaparṇī).</t>
  </si>
  <si>
    <t>*Satsanga (association with noble people)</t>
  </si>
  <si>
    <t>*Dāna (charity)</t>
  </si>
  <si>
    <t>*Maitrī bhāvanā (friendliness towards all beings)</t>
  </si>
  <si>
    <t>*Śānta dhyāna (meditation, pranayama)</t>
  </si>
  <si>
    <t>*Listening to dharma-śāstra, śānti mantras</t>
  </si>
  <si>
    <t>*Constant comparison with others</t>
  </si>
  <si>
    <t>*Lobha (greed), Asuya (criticism), Dvesha (hatred)</t>
  </si>
  <si>
    <t>*Rajasika and Tāmasika āhāra (alcohol, meat, excessive spicy, stale food)</t>
  </si>
  <si>
    <t>*Prajñāparādha (wrong use of intellect)</t>
  </si>
  <si>
    <t>*Asat-sanga (bad company)</t>
  </si>
  <si>
    <t>🔺VISESHA CIKITSA (Specific treatment)</t>
  </si>
  <si>
    <t>*Medhya Rasayana: Brahmi, Mandukaparni, Yashtimadhu, Guduchi</t>
  </si>
  <si>
    <t>*Manonigraha upāya: Practice of Maitri (friendliness), Karuna (compassion), Mudita (happiness at others’ success), Upekṣā (equanimity) – as per Yoga Sutras.</t>
  </si>
  <si>
    <t>*Satvavajaya therapy: Replacing jealousy with gratitude and compassion through cognitive training.</t>
  </si>
  <si>
    <t>*Spiritual practices: Japa, meditation on forgiveness, self-contentment.</t>
  </si>
  <si>
    <t>*Caraka Saṃhitā Sūtrasthāna 1/58–60 – lists Īrṣyā as mānasika vyādhi.</t>
  </si>
  <si>
    <t>*Caraka Saṃhitā Sūtrasthāna 30/24–26 – Satvavajaya cikitsā.</t>
  </si>
  <si>
    <t>*Sushruta Saṃhitā Sūtrasthāna 1/24 – causes of manasika vyādhis.</t>
  </si>
  <si>
    <t>*Bhagavad Gītā Ch.16/4 – Īrṣyā mentioned as daṃbho darpo 'bhimānaś ca krodhaḥ pāruṣyam eva ca.</t>
  </si>
  <si>
    <t>05/09/2025, 11:46 - +91 95446 87331: 🔺TREATMENT NO : 27</t>
  </si>
  <si>
    <t>🔺VALUKA SWEDHAM</t>
  </si>
  <si>
    <t>🔸Valuka Swedana is a type of Rūkṣa Sweda (dry fomentation) where heated sand (valuka) is used to induce sweating. It helps in reducing stiffness, swelling, and pain, particularly in conditions with kapha and meda predominance.</t>
  </si>
  <si>
    <t>📌DRUG USED</t>
  </si>
  <si>
    <t>🔸Valuka (Sand) – cleaned</t>
  </si>
  <si>
    <t>and dried.</t>
  </si>
  <si>
    <t>1. Sand Preparation – Clean sand is heated in a pan until sufficiently hot.</t>
  </si>
  <si>
    <t>2. Packing – The heated sand is tied in a thick cloth to make a pottali (bolus).</t>
  </si>
  <si>
    <t>3. Application – The hot sand bolus is gently applied over the affected part or whole body in rhythmic movements.</t>
  </si>
  <si>
    <t>4. Reheating – When the bolus cools down, sand is reheated and reused.</t>
  </si>
  <si>
    <t>5. Duration – Carried out for 15–30 minutes depending on the condition and patient’s tolerance.</t>
  </si>
  <si>
    <t>🔸Sandhigata Vata (Osteoarthritis)</t>
  </si>
  <si>
    <t>🔸Vatarakta (Gout)</t>
  </si>
  <si>
    <t>🔸Katigraha (Low back pain)</t>
  </si>
  <si>
    <t>🔸Urustambha (Thigh stiffness)</t>
  </si>
  <si>
    <t>🔸Kapha-vataja disorders with pain and stiffness</t>
  </si>
  <si>
    <t>🔸Pitta pradhana vyadhis</t>
  </si>
  <si>
    <t>🔸Raktapitta (bleeding disorders)</t>
  </si>
  <si>
    <t>🔸Vrana (open wounds, ulcers)</t>
  </si>
  <si>
    <t>🔸Twak vikara with burning sensation</t>
  </si>
  <si>
    <t>🔸Dehydrated or weak patients</t>
  </si>
  <si>
    <t>🔸Very young and very old</t>
  </si>
  <si>
    <t>🔸Temperature of sand must be carefully checked to prevent burns.</t>
  </si>
  <si>
    <t>🔸Should not be done in excessive weakness or dehydration.</t>
  </si>
  <si>
    <t>🔸Avoid in fever, acute inflammation, or skin lesions.</t>
  </si>
  <si>
    <t>🔸Patient’s comfort and tolerance should be monitored continuously.</t>
  </si>
  <si>
    <t>🔸Stop immediately if patient experiences excessive burning, giddiness, or discomfort.</t>
  </si>
  <si>
    <t>05/09/2025, 18:09 - +91 95446 87331: 🔺CASE STUDY NO : 217</t>
  </si>
  <si>
    <t>🔺AVASADA / DEPRESSION</t>
  </si>
  <si>
    <t>*Prajñāparādha (Charaka Sūtra 1/57)</t>
  </si>
  <si>
    <t>*Ati-chintā (excessive worry, overthinking)</t>
  </si>
  <si>
    <t>*Ati-śoka (excessive grief)</t>
  </si>
  <si>
    <t>*Lobha, Krodha, Bhaya, Irṣyā (emotional disturbances)</t>
  </si>
  <si>
    <t>*Asātmyendriyārtha saṃyoga (unwholesome sensory indulgence)</t>
  </si>
  <si>
    <t>*Apathyaya āhāra vihāra (unwholesome diet &amp; regimen)</t>
  </si>
  <si>
    <t>*Solitude, lack of social support</t>
  </si>
  <si>
    <t xml:space="preserve">🔺 POORVAROOPAM </t>
  </si>
  <si>
    <t>*Ālasya (laziness, lack of initiative)</t>
  </si>
  <si>
    <t>*Anutsāha (loss of interest, motivation)</t>
  </si>
  <si>
    <t>*Dainya bhāva (feeling of inferiority)</t>
  </si>
  <si>
    <t>*Nidra viparyaya (sleep disturbance – excess/deficient)</t>
  </si>
  <si>
    <t>*Dhairya hāni (loss of courage, determination)</t>
  </si>
  <si>
    <t>*Mano daurbalya (mental weakness)</t>
  </si>
  <si>
    <t>*Vishāda / Āvasāda (persistent sadness, low mood)</t>
  </si>
  <si>
    <t>*Utsāha-hāni (lack of motivation &amp; enthusiasm)</t>
  </si>
  <si>
    <t>*Ānanda-anabhivyakti (inability to feel joy)</t>
  </si>
  <si>
    <t>*Ālasya, tandra, arati (fatigue, disinterest, apathy)</t>
  </si>
  <si>
    <t>*Cintā (excessive worry, negative thinking)</t>
  </si>
  <si>
    <t>*Anidra or Atinidra (sleep problems)</t>
  </si>
  <si>
    <t>*Aruci (loss of appetite, indifference to food)</t>
  </si>
  <si>
    <t>*Chittodvega (mental agitation)</t>
  </si>
  <si>
    <t>(Ref: Bhāvaprakāśa Uttara khaṇḍa, Mānasika roga prakarana)</t>
  </si>
  <si>
    <t>*General Appearance – Sad or anxious look, poor self-care, lack of interest in surroundings.</t>
  </si>
  <si>
    <t>*Build &amp; Nutrition – May show weight loss or weight gain depending on type of depression.</t>
  </si>
  <si>
    <t>*Gait &amp; Posture – Slowed movements, slouched posture.</t>
  </si>
  <si>
    <t>*Facial Expression – Flat affect, minimal eye contact, tearful at times.</t>
  </si>
  <si>
    <t>*Speech – Low volume, slow, monotonous, or reduced.</t>
  </si>
  <si>
    <t>*Low mood, lack of concentration, memory impairment, psychomotor retardation or agitation.</t>
  </si>
  <si>
    <t>*Disturbed sleep– insomnia or hypersomnia.</t>
  </si>
  <si>
    <t>*Suicidal thoughts in severe cases.</t>
  </si>
  <si>
    <t>*Cardiovascular System (CVS):</t>
  </si>
  <si>
    <t>*Palpitations, increased heart rate (sometimes due to anxiety component).</t>
  </si>
  <si>
    <t>*Normal usually, but may complain of breathlessness (psychogenic).</t>
  </si>
  <si>
    <t>*Gastrointestinal System (GIT):</t>
  </si>
  <si>
    <t>*Loss of appetite, constipation, indigestion, or binge eating.</t>
  </si>
  <si>
    <t>*Endocrine/Metabolic:</t>
  </si>
  <si>
    <t>*Altered hormonal balance (thyroid dysfunction may mimic depression).</t>
  </si>
  <si>
    <t>*(Not to confirm depression but to rule out organic/systemic causes)</t>
  </si>
  <si>
    <t>*Complete Blood Count (CBC) – To exclude anemia, infections.</t>
  </si>
  <si>
    <t>*Thyroid Profile (T3, T4, TSH) – To rule out hypothyroidism.</t>
  </si>
  <si>
    <t>*Blood Sugar (FBS, PPBS, HbA1c) – To check for diabetes-related mood changes.</t>
  </si>
  <si>
    <t>*Liver &amp; Kidney Function Tests (LFT, RFT) – To exclude metabolic causes.</t>
  </si>
  <si>
    <t>*Vitamin B12, Vitamin D levels – Deficiencies linked to depression.</t>
  </si>
  <si>
    <t>*Urine Examination – General screening.</t>
  </si>
  <si>
    <t>*Optional: EEG, CT/MRI brain (if organic brain disease suspected).</t>
  </si>
  <si>
    <t xml:space="preserve">🔺AVASADA / DEPRESSION </t>
  </si>
  <si>
    <t>(Modern Conditions)</t>
  </si>
  <si>
    <t>*Bipolar Disorder (depressive phase)</t>
  </si>
  <si>
    <t>*Dysthymia (Persistent Depressive Disorder)</t>
  </si>
  <si>
    <t>*Adjustment Disorder with depressed mood</t>
  </si>
  <si>
    <t>*Anxiety Disorders (with depressive symptoms)</t>
  </si>
  <si>
    <t>*Schizophrenia (with depressive features)</t>
  </si>
  <si>
    <t>*Substance Use Disorder (alcohol, drugs – withdrawal or intoxication related depression)</t>
  </si>
  <si>
    <t>*Hypothyroidism</t>
  </si>
  <si>
    <t>*Dementia (early stage may mimic depression – “pseudodementia”)</t>
  </si>
  <si>
    <t>2. Vitiation of Rajas &amp; Tamas →</t>
  </si>
  <si>
    <t>3. Avaraṇa of Sattva (clouding of clarity, positivity) →</t>
  </si>
  <si>
    <t>4. Disturbance of Manovaha Srotas →</t>
  </si>
  <si>
    <t>5. Manifestation as Āvasāda (depressive disorder)</t>
  </si>
  <si>
    <t>*Sattvāvajaya Cikitsā (Caraka Sūtra 1/58)</t>
  </si>
  <si>
    <t>*Mano-nigraha (self-restraint, discipline)</t>
  </si>
  <si>
    <t>*Jñāna (knowledge of reality)</t>
  </si>
  <si>
    <t>*Vijñāna (discrimination between right/wrong)</t>
  </si>
  <si>
    <t>*Dhairya (courage, patience)</t>
  </si>
  <si>
    <t>*Smṛti (mindfulness, remembering positive aspects)</t>
  </si>
  <si>
    <t>*Samādhi (meditation)</t>
  </si>
  <si>
    <t>*Daivavyapāśraya</t>
  </si>
  <si>
    <t>*Japa, Homa, Maṅgala karma, Upavāsa, Dhyāna</t>
  </si>
  <si>
    <t>*Ācāra Rasāyana (Charaka Chikitsā 1/4/30)</t>
  </si>
  <si>
    <t>*Satya (truthfulness)</t>
  </si>
  <si>
    <t>*Ahimsa (non-violence)</t>
  </si>
  <si>
    <t>*Dāna (charity, giving)</t>
  </si>
  <si>
    <t>*Kṣamā (forgiveness)</t>
  </si>
  <si>
    <t>*Dama (control of senses)</t>
  </si>
  <si>
    <t>*Śauca (purity in thoughts &amp; actions)</t>
  </si>
  <si>
    <t>*Sat-saṅga (company of noble people, positive environment)</t>
  </si>
  <si>
    <t>*Medhya Rasāyanas (Brahmī, Śaṅkhapuṣpī, Maṇḍūkaparṇī, Guḍūcī, Jatāmāṃsī)</t>
  </si>
  <si>
    <t>*Yoga, Prāṇāyāma, Meditation</t>
  </si>
  <si>
    <t>*Dhyāna &amp; Bhakti practices (mindfulness, prayer)</t>
  </si>
  <si>
    <t>*Satvika āhāra (milk, ghee, fruits, grains)</t>
  </si>
  <si>
    <t>*Vihāra (nature walks, music therapy, cheerful company)</t>
  </si>
  <si>
    <t>*Isolation, excessive solitude</t>
  </si>
  <si>
    <t>*Rājasika &amp; Tāmasika āhāra (alcohol, fried, stale, pungent, sour foods)</t>
  </si>
  <si>
    <t>*Excessive stress, overthinking</t>
  </si>
  <si>
    <t>*Night awakening, day sleep imbalance</t>
  </si>
  <si>
    <t>*Association with envious, greedy, angry people</t>
  </si>
  <si>
    <t>*Medhya Rasāyana Prayoga</t>
  </si>
  <si>
    <t>*Brahmī (Bacopa monnieri)</t>
  </si>
  <si>
    <t>*Śaṅkhapuṣpī (Convolvulus pluricaulis)</t>
  </si>
  <si>
    <t>*Maṇḍūkaparṇī (Centella asiatica)</t>
  </si>
  <si>
    <t>*Guḍūcī (Tinospora cordifolia)</t>
  </si>
  <si>
    <t>*Pañcakarma in Manasika rogas</t>
  </si>
  <si>
    <t>*Śirodhārā, Śirobasti, Abhyanga, Takradhārā with Medhya dravyas</t>
  </si>
  <si>
    <t>*Nasya with Brahmī taila or Anu taila</t>
  </si>
  <si>
    <t>*Virechana for clearing pitta-āvaraṇa in mind</t>
  </si>
  <si>
    <t>*Yoga Therapy</t>
  </si>
  <si>
    <t>*Prāṇāyāma (Anuloma-Viloma, Bhrāmari)</t>
  </si>
  <si>
    <t>*Āsanas (Śavāsana, Vajrāsana, Padmāsana)</t>
  </si>
  <si>
    <t>*Dhyāna (mindfulness meditation)</t>
  </si>
  <si>
    <t>*Psychological Counseling (modern integration with Āyurvedic approach)</t>
  </si>
  <si>
    <t>*Caraka Saṃhitā Sūtrasthāna 1/57-58 – Rajas &amp; Tamas in Manasika Vyādhi, Sattvāvajaya</t>
  </si>
  <si>
    <t>*Caraka Cikitsā 1/4/30 – Ācāra Rasāyana for manasika stability</t>
  </si>
  <si>
    <t>*Sushruta Saṃhitā Sūtrasthāna 1/23 – Role of Rajas &amp; Tamas in vitiating mind</t>
  </si>
  <si>
    <t>*Yoga Ratnākara &amp; Bhāvaprakāśa – Specific mention of Āvasāda lakṣaṇas</t>
  </si>
  <si>
    <t>05/09/2025, 23:38 - +91 95446 87331: 🔺CASE STUDY NO : 218</t>
  </si>
  <si>
    <t>🔺MATSARYA</t>
  </si>
  <si>
    <t>*Rajas &amp; Tamas prakopa (Caraka Sūtrasthāna 1/57; Sushruta Sūtrasthāna 1/23)</t>
  </si>
  <si>
    <t>*Asatmya indriyārtha saṃyoga (improper sensory indulgence)</t>
  </si>
  <si>
    <t>*Prajñāparādha (intellectual blasphemy – wrong deeds knowingly)</t>
  </si>
  <si>
    <t>*Asātmya āhāra vihāra (improper food &amp; lifestyle)</t>
  </si>
  <si>
    <t>*Excessive lobha (greed), īrṣyā (jealousy), abhimāna (ego)</t>
  </si>
  <si>
    <t>*Asūyā towards others’ prosperity</t>
  </si>
  <si>
    <t>*Dvesha-buddhi (ill will)</t>
  </si>
  <si>
    <t>*Asamādāna (lack of contentment)</t>
  </si>
  <si>
    <t>*Manaḥ-klesha (mental discomfort)</t>
  </si>
  <si>
    <t>*Repeated comparison with others</t>
  </si>
  <si>
    <t>*Irshya (jealousy towards others’ success)</t>
  </si>
  <si>
    <t>*Dvesha (hatred, anger, resentment)</t>
  </si>
  <si>
    <t>*Dukha (mental agony on seeing others’ happiness)</t>
  </si>
  <si>
    <t>*Ashakti in dāna (inability to give/charity)</t>
  </si>
  <si>
    <t>*Chittodvega (restlessness, agitation of mind)</t>
  </si>
  <si>
    <t>*Vāk-vikāra (sarcasm, harsh speech)</t>
  </si>
  <si>
    <t>*(Reference: Caraka Saṃhitā, Sūtrasthāna 30/26 – mentions Matsarya as manasika vikāra)</t>
  </si>
  <si>
    <t>*Vital signs: May be normal or sometimes ↑ pulse, ↑ BP due to stress.</t>
  </si>
  <si>
    <t>*Facial expression: Irritability, sadness, suspicious looks.</t>
  </si>
  <si>
    <t>*Behavior: Restlessness, avoidance, hostile or competitive attitude.</t>
  </si>
  <si>
    <t>*Speech: Hesitant, irritable, or over-talkative depending on stress.</t>
  </si>
  <si>
    <t>*Sleep: Disturbed, insomnia possible.</t>
  </si>
  <si>
    <t>*Appetite: May be reduced due to anxiety.</t>
  </si>
  <si>
    <t>*CNS: Anxiety, irritability, decreased concentration, memory disturbances.</t>
  </si>
  <si>
    <t>*CVS: Stress-related palpitations, tachycardia.</t>
  </si>
  <si>
    <t>*GIT: Gastritis, loss of appetite due to prolonged stress.</t>
  </si>
  <si>
    <t>*Endocrine: Possible stress-related ↑ cortisol, ↑ adrenaline.</t>
  </si>
  <si>
    <t>*Not diagnostic, but supportive to rule out organic causes &amp; assess stress markers:</t>
  </si>
  <si>
    <t>*CBC, RBS – baseline investigations.</t>
  </si>
  <si>
    <t>*Thyroid function tests (T3, T4, TSH) – to rule out hyper/hypothyroidism.</t>
  </si>
  <si>
    <t>*Cortisol levels – may be elevated in chronic stress.</t>
  </si>
  <si>
    <t>*LFT, RFT – to exclude metabolic disorders.</t>
  </si>
  <si>
    <t>*Lipid profile – stress-related dyslipidemia.</t>
  </si>
  <si>
    <t>*Psychiatric assessment scales:</t>
  </si>
  <si>
    <t>*Envy Scale / Jealousy assessment tools (in psychology).</t>
  </si>
  <si>
    <t>1. Generalized Anxiety Disorder (GAD) – excessive worry, restlessness.</t>
  </si>
  <si>
    <t>2. Major Depressive Disorder (MDD) – irritability, low mood, self-comparison.</t>
  </si>
  <si>
    <t>3. Paranoid Personality Disorder (PPD) – suspiciousness, jealousy.</t>
  </si>
  <si>
    <t>4. Obsessive-Compulsive Personality Disorder (OCPD) – competitiveness, perfectionism.</t>
  </si>
  <si>
    <t>5. Borderline Personality Disorder (BPD) – interpersonal jealousy, instability.</t>
  </si>
  <si>
    <t>6. Adjustment Disorder with anxious mood – jealousy/envy due to life stressors.</t>
  </si>
  <si>
    <t>7. Delusional Disorder (Jealous type) – pathological jealousy in severe cases.</t>
  </si>
  <si>
    <t>*Prajñāparādha → Doṣa vitiation (Rajas &amp; Tamas)</t>
  </si>
  <si>
    <t>*Rajas → Kriya-pravṛtti (agitation, jealousy, comparison)</t>
  </si>
  <si>
    <t>*Tamas → Avaraṇa of sattva (lack of clarity, narrow-mindedness)</t>
  </si>
  <si>
    <t>*Leads to Manovaha Srotas duṣṭi</t>
  </si>
  <si>
    <t>*Results in Matsarya as Manasika Vyādhi</t>
  </si>
  <si>
    <t>*Sattvavajaya Chikitsā (Caraka Sūtra 1/58)</t>
  </si>
  <si>
    <t>*Mano nigraha (self-control)</t>
  </si>
  <si>
    <t>*Jñāna (knowledge of real self)</t>
  </si>
  <si>
    <t>*Vijñāna (discrimination between good/bad)</t>
  </si>
  <si>
    <t>*Smṛti (mindfulness, remembrance)</t>
  </si>
  <si>
    <t>*Samādhi (meditation, concentration)</t>
  </si>
  <si>
    <t>*Satsaṅga (company of noble persons)</t>
  </si>
  <si>
    <t>*Svādhyāya (self-study, spiritual practices)</t>
  </si>
  <si>
    <t>*Meditation &amp; Prāṇāyāma</t>
  </si>
  <si>
    <t>*Dāna (charity, sharing)</t>
  </si>
  <si>
    <t>*Śānti karma (calm rituals, prayers)</t>
  </si>
  <si>
    <t>*Company of envious/greedy people</t>
  </si>
  <si>
    <t>*Excessive competition &amp; comparison</t>
  </si>
  <si>
    <t>*Rājasika āhāra (spicy, fried, excessive salt, stimulants)</t>
  </si>
  <si>
    <t>*Nidra viparyaya (sleep disturbance)</t>
  </si>
  <si>
    <t>*Indulgence in lobha (greed), abhimāna (ego), irshya (jealousy)</t>
  </si>
  <si>
    <t>*Daivavyapāśraya Chikitsā (spiritual therapy)</t>
  </si>
  <si>
    <t>*Japa, homa, mantra, dhyāna</t>
  </si>
  <si>
    <t>*Yuktivyapāśraya (rational therapy)</t>
  </si>
  <si>
    <t>*Satvika āhāra (milk, ghee, fruits, grains, leafy greens)</t>
  </si>
  <si>
    <t>*Medhya Rasāyanas (Brahmi, Śaṅkhapuṣpī, Mandūkaparṇī, Guduchi)</t>
  </si>
  <si>
    <t>*Ācāra Rasāyana (ethical code – Caraka Chikitsā 1/4/30)</t>
  </si>
  <si>
    <t>*Ahimsa, Satya, Kshamā, Dāna, Dama, Śauca</t>
  </si>
  <si>
    <t>*Yoga &amp; Dhyāna (Bhagavad Gītā ref: Matsarya nivṛtti by self-realization)</t>
  </si>
  <si>
    <t>*Caraka Saṃhitā – Sūtrasthāna 1/57-58, 30/26</t>
  </si>
  <si>
    <t>*Sushruta Saṃhitā – Sūtrasthāna 1/23</t>
  </si>
  <si>
    <t>*Ashtānga Hṛdaya – Sūtrasthāna 1/25 (Manasika vikāra due to Rajas &amp; Tamas)</t>
  </si>
  <si>
    <t>*Bhagavad Gītā – mentions Matsarya as an obstacle to liberation.</t>
  </si>
  <si>
    <t>06/09/2025, 21:43 - +91 95446 87331: 🔺CASE STUDY NO : 219</t>
  </si>
  <si>
    <t>🔺GARBHASHAYA GRANTHI</t>
  </si>
  <si>
    <t>*Guru, snigdha, ati-madhura, ati-śīta, ati-abhishyandi āhāra sevana</t>
  </si>
  <si>
    <t>*Krodha, śoka, chinta (mental stress)</t>
  </si>
  <si>
    <t>*Rasa, rakta, māṁsa, meda dhātu dushti</t>
  </si>
  <si>
    <t>*Artava-dushti</t>
  </si>
  <si>
    <t>*Reference: Suśruta Saṃhitā, Nidāna Sthāna 11/12 (Granthi Nidāna)</t>
  </si>
  <si>
    <t>(Premonitory signs)</t>
  </si>
  <si>
    <t>*Yoni kandu (itching in vagina)</t>
  </si>
  <si>
    <t>*Kāshtārtava (painful menstruation)</t>
  </si>
  <si>
    <t>*Srotorodha (blockage sensation in uterus)</t>
  </si>
  <si>
    <t>*Alpārtava (scanty menses)</t>
  </si>
  <si>
    <t>*Pīḍā in Garbhashaya sthāna</t>
  </si>
  <si>
    <t>*Gudābhitaḥ śūla (pelvic pain, radiating to back and thighs)</t>
  </si>
  <si>
    <t>*Ati-artava or Alpārtava (menorrhagia or hypomenorrhea)</t>
  </si>
  <si>
    <t>*Yonivedanā (pelvic discomfort)</t>
  </si>
  <si>
    <t>*Sthira granthi in garbhashaya (fixed mass in uterus)</t>
  </si>
  <si>
    <t>*Mūtra and purīṣa vega āvirodha (urinary/bowel obstruction due to pressure)</t>
  </si>
  <si>
    <t>*Vandhyatva (infertility)</t>
  </si>
  <si>
    <t>*Reference: Suśruta Saṃhitā, Nidāna Sthāna 11/3–7</t>
  </si>
  <si>
    <t>*General Appearance – Pallor (due to anemia), obesity may be seen</t>
  </si>
  <si>
    <t>*Pulse: May show tachycardia in anemia</t>
  </si>
  <si>
    <t>*BP: Usually normal, may vary in stress/anemia</t>
  </si>
  <si>
    <t>*Temperature: Normal</t>
  </si>
  <si>
    <t>*Respiration: Normal unless anemia is severe</t>
  </si>
  <si>
    <t>*General Physical Findings –</t>
  </si>
  <si>
    <t>*Pallor (common due to menorrhagia/metrorrhagia)</t>
  </si>
  <si>
    <t>*Edema (rare, in large fibroids compressing vessels)</t>
  </si>
  <si>
    <t>*Signs of malnutrition or fatigue</t>
  </si>
  <si>
    <t>*Cardiovascular system (CVS): Tachycardia, flow murmur (due to anemia)</t>
  </si>
  <si>
    <t>*Respiratory system (RS): Usually normal, may show dyspnea on exertion (anemia/pressure effect)</t>
  </si>
  <si>
    <t>*Abdomen:</t>
  </si>
  <si>
    <t>*Palpable mass per abdomen (firm, irregular, nodular, non-tender)</t>
  </si>
  <si>
    <t>*Mass arising from pelvis, moves with cervix</t>
  </si>
  <si>
    <t>*per speculum examination:</t>
  </si>
  <si>
    <t>*Cervix may be pushed, distorted or congested</t>
  </si>
  <si>
    <t>*Sometimes fibroid polyp visible at cervical os</t>
  </si>
  <si>
    <t>*Per vaginal bimanual examination:</t>
  </si>
  <si>
    <t>*Uterus enlarged, firm, irregular contour</t>
  </si>
  <si>
    <t>*Restricted mobility in large fibroids</t>
  </si>
  <si>
    <t>*Per rectal examination (if needed): For posterior wall fibroids</t>
  </si>
  <si>
    <t>*CBC → Anemia (low Hb, microcytic hypochromic)</t>
  </si>
  <si>
    <t>*ESR (↑ in chronic cases)</t>
  </si>
  <si>
    <t>*Blood group &amp; Rh typing (pre-surgery)</t>
  </si>
  <si>
    <t>*Hormonal profile (if indicated): FSH, LH, TSH, Prolactin</t>
  </si>
  <si>
    <t>*USG pelvis (gold standard initial test) → Size, location, type of fibroid</t>
  </si>
  <si>
    <t>*MRI pelvis (for surgical planning or doubtful cases)</t>
  </si>
  <si>
    <t>*Hysterosonography or *Hysterosalpingography (for submucosal fibroids/infertility cases)</t>
  </si>
  <si>
    <t>*Other tests:</t>
  </si>
  <si>
    <t>*Pap smear (to rule out cervical pathology)</t>
  </si>
  <si>
    <t>*Endometrial biopsy (if abnormal bleeding with risk of malignancy)</t>
  </si>
  <si>
    <t>*Endometrial polyp</t>
  </si>
  <si>
    <t>*Ovarian cyst / ovarian tumor</t>
  </si>
  <si>
    <t>*Pregnancy (early, missed or molar pregnancy)</t>
  </si>
  <si>
    <t>*Pelvic inflammatory disease with tubo-ovarian mass</t>
  </si>
  <si>
    <t>*Endometrial carcinoma</t>
  </si>
  <si>
    <t>1. Nidāna sevana → Vāta, Kapha, Rakta, Māṁsa, Meda vitiation</t>
  </si>
  <si>
    <t>2. Kapha &amp; Meda ↑ → Granthi utpatti sthāna baddha (localized growth)</t>
  </si>
  <si>
    <t>3. Vāta → Saṅga, śūla, bṛṁhana</t>
  </si>
  <si>
    <t>4. Rakta &amp; Māṁsa dhātu dushti → Garbhashaya granthi nirmāṇa</t>
  </si>
  <si>
    <t>*Doṣa: Vāta-Kapha pradhāna</t>
  </si>
  <si>
    <t>*Dūṣya: Rasa, Rakta, Māṁsa, Meda</t>
  </si>
  <si>
    <t>*Srotas: Artavavaha, Rasavaha, Mamsavaha</t>
  </si>
  <si>
    <t>*Sthāna saṃśraya: Garbhashaya</t>
  </si>
  <si>
    <t>*Apatarpaṇa chikitsa – langhana, lekhana</t>
  </si>
  <si>
    <t>*Kapha-vāta hara cikitsa</t>
  </si>
  <si>
    <t>*Raktaprasadana &amp; strotoshodhana</t>
  </si>
  <si>
    <t>*Yoni shodhana chikitsa</t>
  </si>
  <si>
    <t>*Shamana aushadhi:</t>
  </si>
  <si>
    <t>*Kanchanara guggulu</t>
  </si>
  <si>
    <t>*Varunadi kwatha</t>
  </si>
  <si>
    <t>*Ashokarishta, Kumaryasava</t>
  </si>
  <si>
    <t>(Palliating factors)</t>
  </si>
  <si>
    <t>*Vāta-kapha hara ahara vihara</t>
  </si>
  <si>
    <t>*Ushna, tikta, katu rasa yukta aahara</t>
  </si>
  <si>
    <t>*Lekhana, virechana, raktamokshana</t>
  </si>
  <si>
    <t>*Regular use of guggulu preparations</t>
  </si>
  <si>
    <t>*Guru, snigdha, madhura, abhiṣyandi āhāra</t>
  </si>
  <si>
    <t>*Divāsvapna, atyadhika ālasya</t>
  </si>
  <si>
    <t>*Ati-madhura rasa sevana</t>
  </si>
  <si>
    <t>*Stress and mental suppression</t>
  </si>
  <si>
    <t>1. Shamana chikitsa:</t>
  </si>
  <si>
    <t>*Kanchanara guggulu, Triphala guggulu, Varunadi kwatha</t>
  </si>
  <si>
    <t>*Ashokarishta, Dashmoolarishta, Kumaryasava</t>
  </si>
  <si>
    <t>*Rasayana – Chitrakadi vati, Shilajit</t>
  </si>
  <si>
    <t>2. Shodhana chikitsa:</t>
  </si>
  <si>
    <t>*Vamana &amp; Virechana (for Kapha-Rakta dushti)</t>
  </si>
  <si>
    <t>*Raktamokshana (local bloodletting if congestion present)</t>
  </si>
  <si>
    <t>*Uttarabasti with Kanchanara taila, Triphala ghrita</t>
  </si>
  <si>
    <t>3. Yuktivyapashraya chikitsa:</t>
  </si>
  <si>
    <t>*Lekhana, Bhedana, Pācana karma for granthi</t>
  </si>
  <si>
    <t>*Garbhashaya shodhana and rasayana for fertility</t>
  </si>
  <si>
    <t>*Suśruta Saṃhitā Nidāna 11/12 (Granthi Nidāna)</t>
  </si>
  <si>
    <t>*Cakradatta, Yonivyapad Chikitsa adhyaya</t>
  </si>
  <si>
    <t>*Yogaratnakara, Stree roga chikitsa</t>
  </si>
  <si>
    <t>07/09/2025, 09:28 - +91 95446 87331: 🔺TREATMENT NO : 30</t>
  </si>
  <si>
    <t>🔺GANDUSHA</t>
  </si>
  <si>
    <t>🔸Gandūṣha is an Ayurvedic oral therapy where the mouth is completely filled with medicated liquid (oil, decoction, or other formulations) and held for a prescribed period without movement, until signs of proper action appear. It is one among the Mukhachikitsa and an important part of Dinacharya.</t>
  </si>
  <si>
    <t>🔸Taila (Sesame oil, Coconut oil, Mustard oil)</t>
  </si>
  <si>
    <t>🔸Ghṛita</t>
  </si>
  <si>
    <t>🔸Triphala kwatha</t>
  </si>
  <si>
    <t>🔸Yashtimadhu kwatha</t>
  </si>
  <si>
    <t>🔸Irimedadi taila</t>
  </si>
  <si>
    <t>🔸Dantapala taila</t>
  </si>
  <si>
    <t>🔸Dashamoola kwatha</t>
  </si>
  <si>
    <t>🔸Saindhava lavana with water</t>
  </si>
  <si>
    <t>1. Patient should sit comfortably in an upright posture.</t>
  </si>
  <si>
    <t>2. Warm medicated liquid is prepared as per indication.</t>
  </si>
  <si>
    <t>3. The mouth is completely filled with the liquid (without allowing movement inside).</t>
  </si>
  <si>
    <t>4. Retain until mouth waters, eyes and nose start watering, or until unable to hold.</t>
  </si>
  <si>
    <t>5. Spit out and rinse the mouth with warm water.</t>
  </si>
  <si>
    <t>6. Repeat if prescribed.</t>
  </si>
  <si>
    <t>🔸Mukharoga (oral diseases)</t>
  </si>
  <si>
    <t>🔸Dantashoola (toothache)</t>
  </si>
  <si>
    <t>🔸Dantaharsha (sensitivity)</t>
  </si>
  <si>
    <t>🔸Dantakshata (fractured tooth)</t>
  </si>
  <si>
    <t>🔸Dantamalī (dirty teeth)</t>
  </si>
  <si>
    <t>🔸Jihvaroga (tongue disorders)</t>
  </si>
  <si>
    <t>🔸Kantharoga (throat disorders)</t>
  </si>
  <si>
    <t>🔸Shiroroga (head diseases)</t>
  </si>
  <si>
    <t>🔸Ardita (facial palsy)</t>
  </si>
  <si>
    <t>🔸Mukhashosha (dryness of mouth)</t>
  </si>
  <si>
    <t>🔸Trishna (excessive thirst)</t>
  </si>
  <si>
    <t>🔸Krimi (oral worms/infections)</t>
  </si>
  <si>
    <t>🔸Ati-balaheenata (extreme weakness)</t>
  </si>
  <si>
    <t>🔸Ati-tarshita (excessive thirst, dehydration)</t>
  </si>
  <si>
    <t>🔸Ati-matta (intoxicated state)</t>
  </si>
  <si>
    <t>🔸Ati-kshudha (extreme hunger)</t>
  </si>
  <si>
    <t>🔸Ati-tripta (just after heavy meals)</t>
  </si>
  <si>
    <t>🔸Chardi (vomiting tendency)</t>
  </si>
  <si>
    <t>🔸Jwara (fever, acute stage)</t>
  </si>
  <si>
    <t>🔸Bala, Vriddha, Garbhini (in debilitated, very old, and pregnancy unless prescribed carefully)</t>
  </si>
  <si>
    <t>🔸Medicine should not be too hot or too cold.</t>
  </si>
  <si>
    <t>🔸Avoid swallowing the liquid.</t>
  </si>
  <si>
    <t>🔸Quantity should be sufficient to fill the mouth.</t>
  </si>
  <si>
    <t>🔸Patient should be in comfortable sitting posture.</t>
  </si>
  <si>
    <t>🔸Perform under empty stomach or light stomach.</t>
  </si>
  <si>
    <t>🔸Stop once signs of Samyak</t>
  </si>
  <si>
    <t>Gandūṣha (salivation, watering of eyes/nose) appear.</t>
  </si>
  <si>
    <t>07/09/2025, 15:00 - +91 95446 87331: 🔺CASE STUDY NO :220</t>
  </si>
  <si>
    <t>🔺GARBHASHAYA SANKOCHA VIKARAS</t>
  </si>
  <si>
    <t>*Doṣa prakopa hetus</t>
  </si>
  <si>
    <t>*Atiśīta–āhāra sevana (excess cold food)</t>
  </si>
  <si>
    <t>*Rūkṣa, kaṭu, tikta, kaṣāya rasa sevana</t>
  </si>
  <si>
    <t>*Vega-dharaṇa (suppression of natural urges, especially mūtra &amp; pūrīṣa)</t>
  </si>
  <si>
    <t>*Abhighāta (trauma to pelvic region)</t>
  </si>
  <si>
    <t>*Atiśrama (excessive exertion during menstruation)</t>
  </si>
  <si>
    <t>*Strī vyāpada hetus mentioned in classics (Caraka, Suśruta, Aṣṭāṅga Hṛdaya)</t>
  </si>
  <si>
    <t>*Śūla (colicky abdominal pain before menstruation)</t>
  </si>
  <si>
    <t>*Kaṭi-graha (stiffness in back and hips)</t>
  </si>
  <si>
    <t>*Udara-śūla (abdominal discomfort)</t>
  </si>
  <si>
    <t>*Yoni-stambha-bhāva (feeling of stiffness in vagina/uterus)</t>
  </si>
  <si>
    <t>*Daurbalya (weakness, fatigue)</t>
  </si>
  <si>
    <t>*Tīvra yoni-śūla (severe uterine cramps during menstruation)</t>
  </si>
  <si>
    <t>*Udara-vedanā with radiation to kaṭi &amp; ūrū (pelvic and thigh pain)</t>
  </si>
  <si>
    <t>*Yoni sankoca (feeling of tightness, contraction of uterus)</t>
  </si>
  <si>
    <t>*Alpārtava (scanty menstruation due to contraction)</t>
  </si>
  <si>
    <t>*Hṛdaya-āvedanā, śītoṣṇa-parivartanam (restlessness, hot/cold alternation)</t>
  </si>
  <si>
    <t>*Pallor (suggesting anemia due to menstrual abnormalities)</t>
  </si>
  <si>
    <t>*Nutritional status (BMI, signs of malnutrition or obesity)</t>
  </si>
  <si>
    <t>*Pulse, blood pressure (to rule out systemic disease)</t>
  </si>
  <si>
    <t>*General signs of endocrine imbalance (thyroid enlargement, hirsutism, acne, etc.)</t>
  </si>
  <si>
    <t>*Tenderness in lower abdomen</t>
  </si>
  <si>
    <t>*Mass or lump (if associated fibroid/adenomyosis)</t>
  </si>
  <si>
    <t>*Signs of uterine contraction/spasm</t>
  </si>
  <si>
    <t>*Pelvic examination (per speculum &amp; per vaginum):</t>
  </si>
  <si>
    <t>*Uterine tenderness</t>
  </si>
  <si>
    <t>*Small, contracted uterus (in cases of hypoplastic uterus)</t>
  </si>
  <si>
    <t>*Restricted uterine mobility</t>
  </si>
  <si>
    <t>*ESR, CRP (to check inflammation)</t>
  </si>
  <si>
    <t>*Hormonal profile – FSH, LH, Prolactin, TSH, AMH (for reproductive endocrinology)</t>
  </si>
  <si>
    <t>*USG pelvis (uterine size, endometrial thickness, congenital anomalies)</t>
  </si>
  <si>
    <t>*HSG (hysterosalpingography) – to check for uterine cavity constriction/stenosis</t>
  </si>
  <si>
    <t>*MRI pelvis (for detailed uterine pathology like hypoplasia, Asherman’s syndrome)</t>
  </si>
  <si>
    <t>*Other:</t>
  </si>
  <si>
    <t>*Hysteroscopy (gold standard to</t>
  </si>
  <si>
    <t>visualize intrauterine adhesions, constriction bands)</t>
  </si>
  <si>
    <t>07/09/2025, 15:03 - +91 95446 87331: 🔺CASE STUDY NO :220</t>
  </si>
  <si>
    <t>1. Asherman’s Syndrome (intrauterine adhesions / synechiae → uterine cavity constriction)</t>
  </si>
  <si>
    <t>2. Cervical Stenosis</t>
  </si>
  <si>
    <t>3. Hypoplastic Uterus (congenital underdeveloped uterus)</t>
  </si>
  <si>
    <t>4. Uterine Fibrosis / Scarring (post infection, TB endometritis, surgery)</t>
  </si>
  <si>
    <t>5. Congenital Uterine Malformations (septate uterus, bicornuate uterus causing functional contraction)</t>
  </si>
  <si>
    <t>6. Severe Dysmenorrhea due to Endometriosis or Adenomyosis (functional contraction and pain)</t>
  </si>
  <si>
    <t>*Nidāna sevana → Vāta doṣa prakopa (mainly Apāna vāyu)</t>
  </si>
  <si>
    <t>*Vāta causes saṅkocha (spasm) in garbhashaya (uterus)</t>
  </si>
  <si>
    <t>*Rakta-vaha srotas gets avarodha (obstruction)</t>
  </si>
  <si>
    <t>*Results in yoni śūla + arthava saṅkoca → manifests as Garbhāśaya Saṅkocha Vikāra</t>
  </si>
  <si>
    <t>*(Ref: Suśruta Saṃhitā, Cikitsāsthāna – Yonivyāpad prakarana, and Aṣṭāṅga Hṛdaya, Strīrogādhikāra)</t>
  </si>
  <si>
    <t>*Doṣa-pratyanīka chikitsā (balancing vāta)</t>
  </si>
  <si>
    <t>*Vāta-śāmaka cikitsā:</t>
  </si>
  <si>
    <t>*Svedana (sudation therapies like bashpa, nadi, avagāha)</t>
  </si>
  <si>
    <t>*Vasti karma (especially yoni vasti, mātrā vasti, anuvasana vasti)</t>
  </si>
  <si>
    <t>*Mridu virecana (mild purgation to regulate apāna vāyu)</t>
  </si>
  <si>
    <t>*Sveda (hot fomentation)</t>
  </si>
  <si>
    <t>*Taila-abhyanga (oil massage on kaṭi, udara, ūrū)</t>
  </si>
  <si>
    <t>*Śayana (rest)</t>
  </si>
  <si>
    <t>*Atiśīta sevana (cold food, water, exposure to cold)</t>
  </si>
  <si>
    <t>*Ati-rūkṣa āhāra (dry &amp; rough food)</t>
  </si>
  <si>
    <t>*Ati-vyāyāma (excessive exertion)</t>
  </si>
  <si>
    <t>*Vega-dharaṇa</t>
  </si>
  <si>
    <t>*Rajasrava kāla during stress</t>
  </si>
  <si>
    <t>*Snehana: Bala taila, *Dhanvantara taila, *Narayana taila abhyanga</t>
  </si>
  <si>
    <t>*Svedana: Nadi sweda, Valuka sweda for kaṭi–udara region</t>
  </si>
  <si>
    <t>*Basti chikitsā:</t>
  </si>
  <si>
    <t>*Anuvāsana vasti (with śatāvarī ghṛta, bala taila)</t>
  </si>
  <si>
    <t>*Yāpana vasti (nourishing vastis for long-term relief)</t>
  </si>
  <si>
    <t>*Yoni chikitsā:</t>
  </si>
  <si>
    <t>*Yoni pichu with śatāvarī ghṛta, jīvantyādi ghṛta</t>
  </si>
  <si>
    <t>*Yoni dhūpana with *vāta-śāmaka dravyas</t>
  </si>
  <si>
    <t>*Oral formulations (yogas):</t>
  </si>
  <si>
    <t>*Aśokāriṣṭa</t>
  </si>
  <si>
    <t>*Daśamūlāriṣṭa</t>
  </si>
  <si>
    <t>*Phalaghṛta</t>
  </si>
  <si>
    <t>*Śatāvarī kalpa</t>
  </si>
  <si>
    <t>*Hingvāṣṭaka cūrṇa (for vāta anulomana)</t>
  </si>
  <si>
    <t>* Classical references:</t>
  </si>
  <si>
    <t>*Caraka Saṃhitā, Cikitsāsthāna 30 (Yonivyāpada cikitsā)</t>
  </si>
  <si>
    <t>*Suśruta Saṃhitā, Cikitsāsthāna 38 (Yonivyāpada)</t>
  </si>
  <si>
    <t>*Aṣṭāṅga Hṛdaya, Uttarasthāna 33 (Strīroga cikitsā)</t>
  </si>
  <si>
    <t>07/09/2025, 16:31 - +91 95446 87331: 🔺CASE STUDY NO :221</t>
  </si>
  <si>
    <t>🔺YONI KANDA</t>
  </si>
  <si>
    <t xml:space="preserve"> (योनि कण्ड) </t>
  </si>
  <si>
    <t>*Mithyā āhāra vihāra (improper food and lifestyle)</t>
  </si>
  <si>
    <t>*Strī vyāpada hetus (causes of gynecological disorders mentioned in classics)</t>
  </si>
  <si>
    <t>*Kapha-pradhāna doṣa prakopa</t>
  </si>
  <si>
    <t>*Śoṇita (rakta) duṣṭi</t>
  </si>
  <si>
    <t>*Artava-vyāpada nidāna **Reference – Suśruta Saṁhitā, Uttara Tantra 38/10; Aṣṭāṅga Hṛdaya, Uttara Tantra 33</t>
  </si>
  <si>
    <t>*Kandu (itching in yoni)</t>
  </si>
  <si>
    <t>*Guru-ta (heaviness)</t>
  </si>
  <si>
    <t>*Yoni stambha (rigidity/tightness of vaginal region)</t>
  </si>
  <si>
    <t>*Reference – Suśruta Saṁhitā, Uttara Tantra</t>
  </si>
  <si>
    <t>*Granthi / Kandotpatti in yoni (growth or tumor-like swelling in vagina)</t>
  </si>
  <si>
    <t>*Śotha (inflammation)</t>
  </si>
  <si>
    <t>*Pīḍā (pain on touch)</t>
  </si>
  <si>
    <t>*Yoni gaurava (heaviness)</t>
  </si>
  <si>
    <t>*Kaṣṭa maithuna (painful coitus)</t>
  </si>
  <si>
    <t>** Reference – Caraka Cikitsāsthāna 30; Suśruta Uttara Tantra 38</t>
  </si>
  <si>
    <t>*Built &amp; Nutrition – Thin/obese, nutritional status</t>
  </si>
  <si>
    <t>*Pallor, Icterus, Cyanosis, Edema, Clubbing – To rule out systemic disease</t>
  </si>
  <si>
    <t>*Lymphadenopathy – Suggestive of chronic infection/malignancy</t>
  </si>
  <si>
    <t>*Vital Signs – Pulse, BP, Temperature, Respiratory rate</t>
  </si>
  <si>
    <t>*Cardiovascular system (CVS) – To rule out systemic spread</t>
  </si>
  <si>
    <t>*Respiratory system (RS) – Secondary metastasis suspicion</t>
  </si>
  <si>
    <t>*Abdomen – Organomegaly, masses, ascites</t>
  </si>
  <si>
    <t>*Central nervous system (CNS) – In case of advanced disease</t>
  </si>
  <si>
    <t>** Local (Gynecological) Examination</t>
  </si>
  <si>
    <t>*Inspection – Vulval swelling, growth, ulcer, discharge, redness</t>
  </si>
  <si>
    <t>*Palpation – Consistency (soft, firm, cystic, hard), tenderness, fixity</t>
  </si>
  <si>
    <t>*Speculum examination – Vaginal wall swelling, growth, discharge, cervical status</t>
  </si>
  <si>
    <t>*Bimanual examination – Mass size, relation to uterus, mobility, tenderness</t>
  </si>
  <si>
    <t>*Routine tests:</t>
  </si>
  <si>
    <t>*CBC (anemia, infection markers)</t>
  </si>
  <si>
    <t>*ESR / CRP (chronic inflammation)</t>
  </si>
  <si>
    <t>*Blood sugar, renal &amp; liver function tests (pre-op evaluation)</t>
  </si>
  <si>
    <t>*Gynecological tests:</t>
  </si>
  <si>
    <t>*Pap smear (cervical cytology)</t>
  </si>
  <si>
    <t>*Vaginal swab culture &amp; sensitivity</t>
  </si>
  <si>
    <t>*Colposcopy (if suspicious lesion)</t>
  </si>
  <si>
    <t>*Biopsy (FNAC / punch biopsy) – gold standard</t>
  </si>
  <si>
    <t>*USG pelvis (mass size, cystic/solid nature)</t>
  </si>
  <si>
    <t>*MRI pelvis (soft tissue delineation)</t>
  </si>
  <si>
    <t>*CT abdomen/pelvis (extent, staging if malignancy suspected)</t>
  </si>
  <si>
    <t>07/09/2025, 16:32 - +91 95446 87331: 🔺CASE STUDY NO :221</t>
  </si>
  <si>
    <t xml:space="preserve"> (योनि कण्ड)</t>
  </si>
  <si>
    <t>*Bartholin’s gland cyst / abscess</t>
  </si>
  <si>
    <t>*Vulvar carcinoma</t>
  </si>
  <si>
    <t>*Vaginal cysts (inclusion cyst, Gartner’s duct cyst, Müllerian cyst)</t>
  </si>
  <si>
    <t>*Fibroma / Lipoma of vulva</t>
  </si>
  <si>
    <t>*Vulvar tuberculosis / granulomatous lesion</t>
  </si>
  <si>
    <t>*Condyloma acuminata (genital warts, HPV)</t>
  </si>
  <si>
    <t>*Vulvovaginitis with induration</t>
  </si>
  <si>
    <t>*Pelvic organ prolapse with cystic mass</t>
  </si>
  <si>
    <t>*Kapha doṣa ↑ → sthānasaṁśraya in yoni</t>
  </si>
  <si>
    <t>*Śoṇita &amp; mamsa dhātu duṣṭi → granthi roga samprāpti</t>
  </si>
  <si>
    <t>*Formation of yoni-granthi leading to yoni kāṇḍa</t>
  </si>
  <si>
    <t>🔺SAMANYA CIKITSA (सामान्य चिकित्सा – General Treatment)</t>
  </si>
  <si>
    <t>*Doṣa śamana &amp; śodhana</t>
  </si>
  <si>
    <t>*Vamana, Virechana (kapha–pitta śodhana)</t>
  </si>
  <si>
    <t>*Yoni śodhana with kaṣāya, ghṛta, taila</t>
  </si>
  <si>
    <t>*Kaṣāya, Tikta, Kaṭu rasa dravyas</t>
  </si>
  <si>
    <t>*Kapha–meda hara cikitsa</t>
  </si>
  <si>
    <t>** Reference – Caraka Saṁhitā Cikitsāsthāna 30; Suśruta Uttara Tantra</t>
  </si>
  <si>
    <t>*Kaṣāya-tikta-kaṭu rasa yukta cikitsā</t>
  </si>
  <si>
    <t>*yoni prakṣālana with triphalā kaṣāya</t>
  </si>
  <si>
    <t>*Lepa and yoni dhāraṇa with kapha-hara yogas</t>
  </si>
  <si>
    <t>*Madhura–guru–snigdha ahāra sevana</t>
  </si>
  <si>
    <t>*Ati maithuna</t>
  </si>
  <si>
    <t>*Kapha vardhaka āhāra (dadhi, navanīta, matsya, āmiṣa)</t>
  </si>
  <si>
    <t>🔺VISESHA CHIKITSA (विशेष चिकित्सा – Specific treatment)</t>
  </si>
  <si>
    <t>*Yoni śodhana – Triphalā, lodhra, mustā, candana kaṣāya</t>
  </si>
  <si>
    <t>*Lepa / Pichu dhāraṇa – with kṣāra taila, lodhrādi taila</t>
  </si>
  <si>
    <t>*Kṣāra karma / Agni karma – in chronic or granthi-like condition</t>
  </si>
  <si>
    <t>*Śalya cikitsā – if large granthi persists (Suśruta’s reference for granthi-śastra karma)</t>
  </si>
  <si>
    <t>*Reference – Suśruta Saṁhitā, Uttara Tantra 38/15; Aṣṭāṅga Hṛdaya, Uttara Tantra</t>
  </si>
  <si>
    <t>08/09/2025, 17:29 - +91 95446 87331: 🔺TREATMENT NO : 31</t>
  </si>
  <si>
    <t>🔺YONI LEPANAM</t>
  </si>
  <si>
    <t>🔸Yoni Lepana is an Ayurvedic local treatment in which medicated paste (Lepa) prepared from herbal drugs is applied externally over the Yoni (female genital region) for therapeutic purposes. It is mainly indicated in Stree Roga.</t>
  </si>
  <si>
    <t>🔸Musta</t>
  </si>
  <si>
    <t>🔸Manjishta</t>
  </si>
  <si>
    <t>🔸Kumari (Aloe vera)</t>
  </si>
  <si>
    <t>🔸Nimba</t>
  </si>
  <si>
    <t>1. Patient should lie in supine position after proper cleansing of Yoni with lukewarm water/decoction.</t>
  </si>
  <si>
    <t>2. Herbal drugs are made into a paste with suitable liquid media (ghṛita, taila, decoction, or water).</t>
  </si>
  <si>
    <t>3. The paste is applied evenly over the external Yoni region.</t>
  </si>
  <si>
    <t>4. Retain for prescribed duration (until semi-dry or absorbed).</t>
  </si>
  <si>
    <t>5. Wash with lukewarm water or prescribed decoction.</t>
  </si>
  <si>
    <t>6. Repeat as per physician’s advice.</t>
  </si>
  <si>
    <t>🔸Yoni kanda</t>
  </si>
  <si>
    <t>🔸Yoni shotha</t>
  </si>
  <si>
    <t>🔸Yoni daha</t>
  </si>
  <si>
    <t>🔸Yoni srava</t>
  </si>
  <si>
    <t>🔸Yoni kandu</t>
  </si>
  <si>
    <t>🔸Yoni vedana</t>
  </si>
  <si>
    <t>🔸Yoni roga (general vulvo-vaginal disorders)</t>
  </si>
  <si>
    <t>🔸During pregnancy (unless specially advised)</t>
  </si>
  <si>
    <t>🔸Immediately after delivery (sutika kala)</t>
  </si>
  <si>
    <t>🔸Severe acute infections with pus discharge</t>
  </si>
  <si>
    <t>🔸Hypersensitivity to applied drugs</t>
  </si>
  <si>
    <t>🔸Open wounds/ulcerated lesions in genital area</t>
  </si>
  <si>
    <t>🔸Paste should not be too hot or too cold.</t>
  </si>
  <si>
    <t>🔸Drugs must be freshly prepared and hygienically applied.</t>
  </si>
  <si>
    <t>🔸Ensure proper cleansing before and after procedure.</t>
  </si>
  <si>
    <t>🔸Avoid excessive rubbing or thick application causing discomfort.</t>
  </si>
  <si>
    <t>🔸Perform under medical supervision in sensitive conditions.</t>
  </si>
  <si>
    <t>08/09/2025, 17:43 - +91 95446 87331: 🔺TREATMENT NO :32</t>
  </si>
  <si>
    <t>🔺NETRA TARPANAM</t>
  </si>
  <si>
    <t>🔸Netra Tarpanam is an Ayurvedic local treatment for the eyes, where medicated ghee or oil is retained in a boundary (made with flour paste) around the eyes for a specific duration. It nourishes, strengthens, and protects the eyes.</t>
  </si>
  <si>
    <t>🔸Triphala ghṛita</t>
  </si>
  <si>
    <t>🔸Mahatriphala ghṛita</t>
  </si>
  <si>
    <t>🔸Jīvantyādi ghṛita</t>
  </si>
  <si>
    <t>🔸Shatāvaryādi ghṛita</t>
  </si>
  <si>
    <t>🔸Mahatiktaka ghṛita</t>
  </si>
  <si>
    <t>🔸Go ghṛita (cow’s ghee)</t>
  </si>
  <si>
    <t>🔸Patoladi ghṛita</t>
  </si>
  <si>
    <t>1. Patient lies in a comfortable supine position in a quiet room.</t>
  </si>
  <si>
    <t>2. A circular boundary is built around both eyes using paste of black gram flour (masha pindi).</t>
  </si>
  <si>
    <t>3. Lukewarm medicated ghṛita is gently poured and retained over the eyes within the boundary.</t>
  </si>
  <si>
    <t>4. Patient is instructed to keep eyes open and blink intermittently.</t>
  </si>
  <si>
    <t>5. After prescribed time, ghṛita is removed and eyes are gently cleaned with cotton and warm water.</t>
  </si>
  <si>
    <t>🔸Netra shosha (dry eye)</t>
  </si>
  <si>
    <t>🔸Netra daha (burning eyes)</t>
  </si>
  <si>
    <t>🔸Netra abhishyanda (conjunctivitis)</t>
  </si>
  <si>
    <t>🔸Timira (early cataract / refractive errors)</t>
  </si>
  <si>
    <t>🔸Akshi shula (eye pain)</t>
  </si>
  <si>
    <t>🔸Sandhigata roga of eye (eye strain)</t>
  </si>
  <si>
    <t>🔸Pakshmashata (falling of eyelashes)</t>
  </si>
  <si>
    <t>🔸Arjuna (corneal opacity)</t>
  </si>
  <si>
    <t>🔸Netra klanti (eye fatigue)</t>
  </si>
  <si>
    <t>🔸Acute eye infections with pus discharge</t>
  </si>
  <si>
    <t>🔸Severe conjunctivitis (redness, swelling, pain)</t>
  </si>
  <si>
    <t>🔸Recent eye surgery</t>
  </si>
  <si>
    <t>🔸Glaucoma (unless specially prescribed)</t>
  </si>
  <si>
    <t>🔸Injury/trauma to eye</t>
  </si>
  <si>
    <t>🔸Fever, severe cold, cough, or acute systemic illness</t>
  </si>
  <si>
    <t>🔸Children below 7 years without medical advice</t>
  </si>
  <si>
    <t>🔸Ghṛita should be fresh, medicated, and lukewarm.</t>
  </si>
  <si>
    <t>🔸Avoid very hot or very cold medicines.</t>
  </si>
  <si>
    <t>🔸Maintain strict hygiene during procedure.</t>
  </si>
  <si>
    <t>🔸Perform in a closed room, free from wind and dust.</t>
  </si>
  <si>
    <t>🔸Patient should remain still and relaxed.</t>
  </si>
  <si>
    <t>🔸After procedure, avoid exposure to bright light, wind, and screen use for a few hours.</t>
  </si>
  <si>
    <t>09/09/2025, 13:14 - +91 95446 87331: 🔺TREATMENT NO : 33</t>
  </si>
  <si>
    <t>🔺KAVALA GRAHANA</t>
  </si>
  <si>
    <t>🔸Kavala Grahaṇa is an Ayurvedic oral therapy in which medicated oil, ghee, or decoction is taken into the mouth in a smaller quantity (than Gandusha), moved around (gargled), and then spat out after a specific duration.</t>
  </si>
  <si>
    <t>*Taila: Tila Taila, Eranda Taila, Narikela Taila</t>
  </si>
  <si>
    <t>*Ghrita: Go Ghrita</t>
  </si>
  <si>
    <t>*Kashaya: Triphala Kashaya, Yashtimadhu Kashaya, Musta Kashaya</t>
  </si>
  <si>
    <t>*Others: Madhu, Usheera, Haridra</t>
  </si>
  <si>
    <t>1. Select suitable medicine (oil, ghee, or decoction) based on disease and doshas.</t>
  </si>
  <si>
    <t>2. Take a small quantity of the liquid (not filling the entire mouth).</t>
  </si>
  <si>
    <t>3. Move it around gently in the mouth with the help of cheeks, tongue, and lips.</t>
  </si>
  <si>
    <t>4. Continue until tears appear in eyes or nose discharges slightly (sign of proper time).</t>
  </si>
  <si>
    <t>5. Spit out the liquid.</t>
  </si>
  <si>
    <t>6. Wash mouth with lukewarm water.</t>
  </si>
  <si>
    <t>🔸Mukhapaka</t>
  </si>
  <si>
    <t>🔸Danta Shoola</t>
  </si>
  <si>
    <t>🔸Dantaharsha</t>
  </si>
  <si>
    <t>🔸Dantasharkara</t>
  </si>
  <si>
    <t>🔸Ardita</t>
  </si>
  <si>
    <t>🔸Mukha Roga (general)</t>
  </si>
  <si>
    <t>🔸Jihwa Shosha</t>
  </si>
  <si>
    <t>🔸Kantha Roga</t>
  </si>
  <si>
    <t>🔸Ati Bala (very weak person)</t>
  </si>
  <si>
    <t>🔸Ati Kshudha (excessive hunger)</t>
  </si>
  <si>
    <t>🔸Ati Trishna (severe thirst)</t>
  </si>
  <si>
    <t>🔸Atisheetala (excessive cold exposure)</t>
  </si>
  <si>
    <t>🔸Immediately after Vamana or Virechana</t>
  </si>
  <si>
    <t>🔸Duration should not be too short or too prolonged.</t>
  </si>
  <si>
    <t>🔸Choose medicine according to dosha predominance.</t>
  </si>
  <si>
    <t>🔸Perform in a calm environment, preferably in the morning.</t>
  </si>
  <si>
    <t>09/09/2025, 15:45 - +91 95446 87331: 🔺TREATMENT NO : 33</t>
  </si>
  <si>
    <t>09/09/2025, 15:45 - +91 95446 87331: This message was deleted</t>
  </si>
  <si>
    <t>09/09/2025, 15:46 - +91 95446 87331: 🔺TREATMENT NO : 33</t>
  </si>
  <si>
    <t>09/09/2025, 15:46 - +91 95446 87331: This message was deleted</t>
  </si>
  <si>
    <t>09/09/2025, 15:47 - +91 95446 87331: 🔺CASE STUDY NO : 222</t>
  </si>
  <si>
    <t>🔺APRAJATA (INFERTILITY)</t>
  </si>
  <si>
    <t>*According to Ayurveda, causes are:</t>
  </si>
  <si>
    <t>*Bīja doṣa – Defects in ovum (śoṇita) and sperm (śukra)</t>
  </si>
  <si>
    <t>*Kṣetra doṣa – Uterine abnormalities</t>
  </si>
  <si>
    <t>*Rtu doṣa – Improper timing of intercourse</t>
  </si>
  <si>
    <t>*Āhāra vihāra – Unwholesome food, excessive exercise, stress</t>
  </si>
  <si>
    <t>*Manasika hetu – Anxiety, fear, depression</t>
  </si>
  <si>
    <t>*Doṣa prakopa – Vitiation of Vāta (mainly Apāna vāyu), Pitta and Kapha</t>
  </si>
  <si>
    <t>*Reference: Charaka Saṃhitā, Sūtrasthāna 30/26-27; Suśruta Saṃhitā, Śārīrasthāna 2/46</t>
  </si>
  <si>
    <t>*Ārtava doṣa (irregular, scanty, painful, or absent menstruation)</t>
  </si>
  <si>
    <t>*Śukra doṣa (thin, frothy, less in quantity, foul smell)</t>
  </si>
  <si>
    <t>*Yonigata vikāra (discharge, itching, pain, dryness)</t>
  </si>
  <si>
    <t>*Daurbalya, kṣaya lakṣaṇas (weakness, weight loss, fatigue)</t>
  </si>
  <si>
    <t>*Inability to conceive after regular intercourse</t>
  </si>
  <si>
    <t>*Repeated pregnancy loss</t>
  </si>
  <si>
    <t>*Menstrual irregularities (oligomenorrhea, amenorrhea, dysmenorrhea)</t>
  </si>
  <si>
    <t>*Sexual dysfunction in male/female</t>
  </si>
  <si>
    <t>*Features of aggravated doṣa (vāta prakopa → dryness, irregularity; kapha prakopa → obstruction, heaviness; pitta prakopa → burning, bleeding disorders)</t>
  </si>
  <si>
    <t>*Build, nutrition, BMI (obesity/underweight may affect fertility).</t>
  </si>
  <si>
    <t>*Secondary sexual characters (breast development, pubic/axillary hair, voice).</t>
  </si>
  <si>
    <t>*Thyroid swelling (hypo/hyperthyroidism).</t>
  </si>
  <si>
    <t>*Hirsutism/acne (suggests PCOS, hyperandrogenism).</t>
  </si>
  <si>
    <t>*Pallor (anemia), edema (renal/hepatic/endocrine disorder).</t>
  </si>
  <si>
    <t>*Signs of chronic illness (TB, diabetes, autoimmune).</t>
  </si>
  <si>
    <t>*Cardiovascular system – rule out hypertension, heart disease affecting pregnancy.</t>
  </si>
  <si>
    <t>*Respiratory system – chronic illness (TB, asthma).</t>
  </si>
  <si>
    <t>*Abdomen – organomegaly, masses, tenderness, pelvic pathology.</t>
  </si>
  <si>
    <t>*Pelvic examination – uterine size, shape, position, adnexal masses, cervical changes.</t>
  </si>
  <si>
    <t>*Breast examination – galactorrhea (hyperprolactinemia).</t>
  </si>
  <si>
    <t>*For Female Partner</t>
  </si>
  <si>
    <t>*Basic Blood Tests</t>
  </si>
  <si>
    <t>*CBC (anemia, infection).</t>
  </si>
  <si>
    <t>*FBS, HbA1c (diabetes).</t>
  </si>
  <si>
    <t>*Thyroid profile (TSH, T3, T4).</t>
  </si>
  <si>
    <t>*Serum prolactin.</t>
  </si>
  <si>
    <t>*Serum FSH, LH, AMH (ovarian reserve).</t>
  </si>
  <si>
    <t>*Serum progesterone (luteal phase).</t>
  </si>
  <si>
    <t>*Serum estradiol, testosterone (hormonal balance).</t>
  </si>
  <si>
    <t>*Transvaginal ultrasound (uterus, ovaries, PCOS, fibroids, endometrial thickness).</t>
  </si>
  <si>
    <t>*HSG (Hysterosalpingography) – tubal patency.</t>
  </si>
  <si>
    <t>*Sonohysterography / Hysteroscopy / Laparoscopy (if indicated).</t>
  </si>
  <si>
    <t>** Other Tests</t>
  </si>
  <si>
    <t>*TORCH test (if recurrent pregnancy loss).</t>
  </si>
  <si>
    <t>*Endometrial biopsy (if endometrial factor suspected).</t>
  </si>
  <si>
    <t>*For Male Partner</t>
  </si>
  <si>
    <t>*Semen analysis (count, motility, morphology).</t>
  </si>
  <si>
    <t>*Serum testosterone, FSH, LH, prolactin.</t>
  </si>
  <si>
    <t>*Scrotal USG (varicocele, obstruction).</t>
  </si>
  <si>
    <t>*Genetic testing (Klinefelter, Y-chromosome microdeletions if azoospermia).</t>
  </si>
  <si>
    <t>09/09/2025, 15:48 - +91 95446 87331: 🔺CASE STUDY NO : 222</t>
  </si>
  <si>
    <t>🔺APRAJATA</t>
  </si>
  <si>
    <t>1. Female factors</t>
  </si>
  <si>
    <t>*Ovulatory disorders → PCOS, premature ovarian failure, thyroid dysfunction, hyperprolactinemia.</t>
  </si>
  <si>
    <t>*Tubal factors → Tubal block, hydrosalpinx, post-TB adhesions.</t>
  </si>
  <si>
    <t>*Uterine factors → Fibroid, endometrial polyp, congenital anomalies (septate/bicornuate uterus), Asherman’s syndrome.</t>
  </si>
  <si>
    <t>*Endometriosis.</t>
  </si>
  <si>
    <t>2. Male factors</t>
  </si>
  <si>
    <t>*Oligospermia, azoospermia, teratospermia.</t>
  </si>
  <si>
    <t>*Varicocele.</t>
  </si>
  <si>
    <t>*Erectile dysfunction, retrograde ejaculation.</t>
  </si>
  <si>
    <t>3. Combined factors (both partners affected).</t>
  </si>
  <si>
    <t>4. Unexplained infertility (~10–15% cases).</t>
  </si>
  <si>
    <t>1. Nidāna sevana → Doṣa prakopa (mainly Vāta &amp; Kapha)</t>
  </si>
  <si>
    <t>2. Doṣa dūṣaṇa of bīja (śukra/śoṇita), kṣetra (garbhāśaya), rtu (ovulation period), ambu (rasa dhātu)</t>
  </si>
  <si>
    <t>3. Srotorodha (obstruction of śukra-vaha and ārtava-vaha srotas)</t>
  </si>
  <si>
    <t>4. Vitiated apāna vāyu fails to perform garbhadhāraṇa karma</t>
  </si>
  <si>
    <t>5. Infertility results (Aprajāta)</t>
  </si>
  <si>
    <t>*Reference: Charaka Saṃhitā, Śārīrasthāna 4/30</t>
  </si>
  <si>
    <t>🔺SAMANYA CIKITSA (General Treatment Principles)</t>
  </si>
  <si>
    <t>*Rasāyana prayoga for rejuvenation of bīja</t>
  </si>
  <si>
    <t>*Vāta-anulomana therapies (Basti, Sneha)</t>
  </si>
  <si>
    <t>*Ārtava-janana aushadhi in females</t>
  </si>
  <si>
    <t>*Śukra-vardhana aushadhi in males</t>
  </si>
  <si>
    <t>*Santānaprada dravyas</t>
  </si>
  <si>
    <t>*Proper ṛtu māthuna (timely intercourse during fertile period)</t>
  </si>
  <si>
    <t>*use of rasāyana, vṛṣya dravyas (e.g., Aśvagandhā, Kapikacchu)</t>
  </si>
  <si>
    <t>*Mental relaxation and balanced lifestyle</t>
  </si>
  <si>
    <t>*Śodhana therapy before conception</t>
  </si>
  <si>
    <t>*Mithyā āhāra vihāra (excessive rukṣa, kṣaya-kara diet, stress, over-exertion)</t>
  </si>
  <si>
    <t>*Abrahmacarya (excess indulgence or suppression of sex)</t>
  </si>
  <si>
    <t>*Untimely coitus (not in ṛtu kāla)</t>
  </si>
  <si>
    <t>*Chronic diseases (rajayakṣmā, prameha, arśas)</t>
  </si>
  <si>
    <t>🔺VISESHA  CIKITSA (Specific Treatment)</t>
  </si>
  <si>
    <t>*Vamana, Virechana, Basti – for doṣa śodhana</t>
  </si>
  <si>
    <t>*Uttara Basti – for uterine cleansing and strengthening</t>
  </si>
  <si>
    <t>*Aushadhi yoga:</t>
  </si>
  <si>
    <t>*For Stree: Phala Ghṛta, Ashokarishta, Shatavari, Putrajeevaka</t>
  </si>
  <si>
    <t>*For Purusha: Kapikacchu, Gokṣura, Aśvagandhā, Musali, Śilājatu</t>
  </si>
  <si>
    <t>*- Rasāyana &amp; Vṛṣya Yoga</t>
  </si>
  <si>
    <t>*Vajīkaraṇa dravyas (enhance śukra dhātu)</t>
  </si>
  <si>
    <t>*Rasāyana like Amalaki, Guduchi, Yashtimadhu</t>
  </si>
  <si>
    <t>** Ahāra &amp; Vihāra</t>
  </si>
  <si>
    <t>*Snigdha, madhura, brimhana āhāra</t>
  </si>
  <si>
    <t>*Kṣīra, ghṛta, māṁsa rasa, yava, mudga, taila sevana</t>
  </si>
  <si>
    <t>*Stress-free life, yogāsanas (supta baddha koṇāsana, viparita karaṇī)</t>
  </si>
  <si>
    <t>*Charaka Saṃhitā, Cikitsāsthāna 2 (Vājīkaraṇa adhyāya)</t>
  </si>
  <si>
    <t>*Aṣṭāṅga Hṛdaya, Uttarasthāna 40 (Vṛṣya Cikitsā)</t>
  </si>
  <si>
    <t>*Suśruta Saṃhitā, Śārīrasthāna 2/46-50</t>
  </si>
  <si>
    <t>10/09/2025, 11:37 - +91 95446 87331: 🔺TREATMENT NO  : 34</t>
  </si>
  <si>
    <t>🔺ARTAVA JANANA CHIKITSA</t>
  </si>
  <si>
    <t>Artava Janana Chikitsa is a therapeutic approach in Stree Roga aimed at stimulating and normalizing the production and flow of Artava (menstrual blood) in women suffering from delayed, scanty, or absent menstruation.</t>
  </si>
  <si>
    <t>🔸Ashoka</t>
  </si>
  <si>
    <t>🔸Shatapushpa</t>
  </si>
  <si>
    <t>🔸Jatamansi</t>
  </si>
  <si>
    <t>🔸Dashamoola</t>
  </si>
  <si>
    <t>🔸Krishna Jeeraka</t>
  </si>
  <si>
    <t>🔸Hing</t>
  </si>
  <si>
    <t>1. Assessment – Examine the patient for dosha involvement (Vata, Pitta, Kapha) and underlying cause of amenorrhea/oligomenorrhea.</t>
  </si>
  <si>
    <t>2. Shodhana – Perform purification therapies if indicated (Vamana, Virechana, Basti).</t>
  </si>
  <si>
    <t>3. Administration of Artava-janana drugs in the form of:</t>
  </si>
  <si>
    <t>🔸Kashaya (decoction)</t>
  </si>
  <si>
    <t>🔸Churna (powder)</t>
  </si>
  <si>
    <t>🔸Ghṛita (medicated ghee)</t>
  </si>
  <si>
    <t>🔸Taila (medicated oil)</t>
  </si>
  <si>
    <t>🔸Asava/Arishta (fermented formulations)</t>
  </si>
  <si>
    <t>4. Local therapies – Yoni Pichu, Yoni Dhūpana, Yoni Lepana if required.</t>
  </si>
  <si>
    <t>5. Pathya-Apathya – Advise diet and lifestyle supportive for menstrual health (avoid stress, cold exposure, excessive fasting).</t>
  </si>
  <si>
    <t>🔸Artava kshaya</t>
  </si>
  <si>
    <t>🔸Nashtārtava (amenorrhea)</t>
  </si>
  <si>
    <t>🔸Alpa artava (oligomenorrhea)</t>
  </si>
  <si>
    <t>🔸Yoniroga associated with scanty menstruation</t>
  </si>
  <si>
    <t>🔸Vandhyatva (infertility due to artava dushti)</t>
  </si>
  <si>
    <t>🔸Garbhini (pregnancy)</t>
  </si>
  <si>
    <t>🔸During active menstruation</t>
  </si>
  <si>
    <t>🔸Excessive bleeding disorders (Rakta pradara, menorrhagia)</t>
  </si>
  <si>
    <t>🔸Severe systemic illness (fever, dehydration, debility)</t>
  </si>
  <si>
    <t>🔸Post-surgical states without recovery</t>
  </si>
  <si>
    <t>🔸Ensure the patient is not pregnant before starting therapy.</t>
  </si>
  <si>
    <t>🔸Dosage and duration should be strictly individualized.</t>
  </si>
  <si>
    <t>🔸Avoid excessive use of ushna-tikshna dravyas in pitta prakṛti women.</t>
  </si>
  <si>
    <t>🔸Monitor for side effects like excessive bleeding.</t>
  </si>
  <si>
    <t>🔸Combine with proper diet, lifestyle, and mental health support.</t>
  </si>
  <si>
    <t>10/09/2025, 12:43 - +91 95446 87331: 🔺TREATMENT NO : 35</t>
  </si>
  <si>
    <t>🔺 VARNYA LEPA</t>
  </si>
  <si>
    <t>🔸Varnya Lepa Chikitsā is an external Ayurvedic treatment where herbal paste (Lepa) made of Varnya dravyas (complexion-enhancing herbs) is applied to the skin to improve varṇa (complexion), tvak-prasādana (skin glow), and reduce skin blemishes. It is a type of Twak Chikitsā under Kushta and Soundarya Chikitsā.</t>
  </si>
  <si>
    <t>🔸Usheera</t>
  </si>
  <si>
    <t>🔸Padmaka</t>
  </si>
  <si>
    <t>🔸Kumkuma (Saffron)</t>
  </si>
  <si>
    <t>1. Cleanse the face/skin with lukewarm water or decoction.</t>
  </si>
  <si>
    <t>2. Prepare a fine paste of selected Varnya dravyas using suitable liquid media (rose water, milk, honey, ghṛita, etc.).</t>
  </si>
  <si>
    <t>3. Apply evenly over the affected area or face in an upward and outward direction.</t>
  </si>
  <si>
    <t>4. Retain until it becomes semi-dry.</t>
  </si>
  <si>
    <t>5. Wash gently with lukewarm water.</t>
  </si>
  <si>
    <t>6. Repeat as per physician’s advice (daily or periodically).</t>
  </si>
  <si>
    <t>🔸Vyanga (melasma, pigmentation)</t>
  </si>
  <si>
    <t>🔸Nilika (dark circles)</t>
  </si>
  <si>
    <t>🔸Pama (eczema)</t>
  </si>
  <si>
    <t>🔸Kustha (skin disorders)</t>
  </si>
  <si>
    <t>🔸Mukhadushika (acne, pimples)</t>
  </si>
  <si>
    <t>🔸Twak vaivarnya (discoloration of skin)</t>
  </si>
  <si>
    <t>🔸Hypersensitivity or allergy to applied herbs</t>
  </si>
  <si>
    <t>🔸Open wounds, cuts, or oozing skin lesions</t>
  </si>
  <si>
    <t>🔸Severe inflammatory skin disorders (acute stage)</t>
  </si>
  <si>
    <t>🔸Very dry, cracked skin (unless medicated ghṛita/taila base is used)</t>
  </si>
  <si>
    <t>🔸During exposure to dust, heat, or sun immediately after application</t>
  </si>
  <si>
    <t>🔸Always test the paste on a small area before full application.</t>
  </si>
  <si>
    <t>🔸Use freshly prepared paste each time.</t>
  </si>
  <si>
    <t>🔸Avoid applying very thick or very thin layers.</t>
  </si>
  <si>
    <t>🔸Do not keep the lepa for excessive time (remove after semi-dry stage).</t>
  </si>
  <si>
    <t>🔸Apply in a clean, calm environment free from dust and heat.</t>
  </si>
  <si>
    <t>🔸Follow pathya (dietary advice) supportive for skin health (avoid excess spicy, oily, sour foods).</t>
  </si>
  <si>
    <t>10/09/2025, 16:50 - +91 95446 87331: 🔺CASE STUDY NO : 223</t>
  </si>
  <si>
    <t>🔺KHOSTASRITHA KAMALA</t>
  </si>
  <si>
    <t>*Ati–pāna of sura, madya (excess alcohol)</t>
  </si>
  <si>
    <t>*Ati–sevane of kṣāra, amlaka, lavaṇa</t>
  </si>
  <si>
    <t>*Ati–śītajala sevana after exposure to heat</t>
  </si>
  <si>
    <t>*Āma formation, agnimāndya</t>
  </si>
  <si>
    <t>*Reference: Charaka Chikitsa 16/39, Sushruta Uttara Tantra 58/18</t>
  </si>
  <si>
    <t>*Jvara (mild fever)</t>
  </si>
  <si>
    <t>*Śyāva varṇa of netra, nakha, tvak</t>
  </si>
  <si>
    <t>*Reference: Charaka Chikitsa 16/36</t>
  </si>
  <si>
    <t>*Hāridra varṇa (yellow discoloration of netra, tvak, nakha, etc.)</t>
  </si>
  <si>
    <t>*Udaraśūla (abdominal pain)</t>
  </si>
  <si>
    <t>*hṛdaya-śūla</t>
  </si>
  <si>
    <t>*Pāṇḍutva (paleness)</t>
  </si>
  <si>
    <t>*Udara gaurava</t>
  </si>
  <si>
    <t>*Mūtra haridra varṇa (yellow urine)</t>
  </si>
  <si>
    <t>*Vibandha or pravṛddha mala</t>
  </si>
  <si>
    <t>*Reference: Charaka Chikitsa 16/40, Ashtanga Hridaya Nidana 12/14</t>
  </si>
  <si>
    <t>*Pallor</t>
  </si>
  <si>
    <t>*Icterus (yellowish discoloration of sclera, skin, mucous membranes)</t>
  </si>
  <si>
    <t>*Edema (pedal/ankle)</t>
  </si>
  <si>
    <t>*Body built &amp; nourishment status</t>
  </si>
  <si>
    <t>*Vitals: Temperature, Pulse, BP, Respiratory rate</t>
  </si>
  <si>
    <t>*Tongue: coated / pale</t>
  </si>
  <si>
    <t>*Skin: dryness, scratch marks (pruritus)</t>
  </si>
  <si>
    <t>*Eyes: conjunctival icterus, corneal changes</t>
  </si>
  <si>
    <t>** Abdomen</t>
  </si>
  <si>
    <t>*Inspection: distension, dilated veins</t>
  </si>
  <si>
    <t>*Palpation: hepatomegaly, splenomegaly, tenderness</t>
  </si>
  <si>
    <t>*Percussion: shifting dullness (ascites)</t>
  </si>
  <si>
    <t>*Auscultation: bowel sounds</t>
  </si>
  <si>
    <t>*CVS: tachycardia, murmurs in severe anemia</t>
  </si>
  <si>
    <t>*RS: basal crepts if ascites with pleural effusion</t>
  </si>
  <si>
    <t>*CNS: confusion, altered sensorium (hepatic encephalopathy in advanced stage)</t>
  </si>
  <si>
    <t>*CBC (anemia, leukocytosis)</t>
  </si>
  <si>
    <t>*LFT (↑ Total bilirubin – direct/indirect, ↑ SGOT, SGPT, ALP, ↓ albumin)</t>
  </si>
  <si>
    <t>*PT/INR (for coagulation status)</t>
  </si>
  <si>
    <t>*Viral markers (HBsAg, Anti-HCV, HAV, HEV)</t>
  </si>
  <si>
    <t>*Urine</t>
  </si>
  <si>
    <t>*Urobilinogen, bile salts, bile pigments</t>
  </si>
  <si>
    <t>*USG Abdomen (hepatomegaly, splenomegaly, ascites, gall bladder, uterine pathology if associated)</t>
  </si>
  <si>
    <t>*CT / MRI if required</t>
  </si>
  <si>
    <t>1. Obstructive Jaundice (Gallstones, Biliary obstruction, Cholangiocarcinoma)</t>
  </si>
  <si>
    <t>2. Hepatitis (Acute viral, Alcoholic, Drug-induced)</t>
  </si>
  <si>
    <t>3. Hemolytic Anemia (Hemolytic jaundice)</t>
  </si>
  <si>
    <t>4. Hepatic Cirrhosis (post-hepatitis, alcoholic, cryptogenic)</t>
  </si>
  <si>
    <t>5. Fatty Liver Disease (NAFLD/NASH)</t>
  </si>
  <si>
    <t>6. Liver Abscess</t>
  </si>
  <si>
    <t>7. Hepatocellular Carcinoma</t>
  </si>
  <si>
    <t>1. Nidāna sevana → agnimāndya → āma utpatti</t>
  </si>
  <si>
    <t>2. Pitta prakopa in koshṭha (āmāśaya–pakvāśaya)</t>
  </si>
  <si>
    <t>3. Rakta and mamsa dhātu dūṣaṇa</t>
  </si>
  <si>
    <t>4. Pittavṛddhi with rakta-mamsa saṃyoga → kāmalā lakṣaṇa</t>
  </si>
  <si>
    <t>*Reference: Charaka Chikitsa 16/39–41</t>
  </si>
  <si>
    <t>*Nidāna parivarjana – avoidance of causative factors</t>
  </si>
  <si>
    <t>*Mridu virecana – with Trivrit, Aragvadha, Drākṣā, Harītakī</t>
  </si>
  <si>
    <t>*Deepana–pācana – Chitraka, Pippali, Sunthi, Musta</t>
  </si>
  <si>
    <t>*Rakta-prasādaka aushadhi – Guduchi, Bhringarāja, Katuki</t>
  </si>
  <si>
    <t xml:space="preserve"> (Relieving factors)</t>
  </si>
  <si>
    <t>*Mridu virechana after snehana</t>
  </si>
  <si>
    <t>*Use of tikta, kaṣāya rasa dravya</t>
  </si>
  <si>
    <t>*Use of ghee processed with Guduchi, Bhringarāja</t>
  </si>
  <si>
    <t>*Laghu āhāra, yavāgu</t>
  </si>
  <si>
    <t>🔺 ANUPASHAYA (Non-relieving factors)</t>
  </si>
  <si>
    <t>*Ati snigdha, guru, āmla, lavaṇa ahāra</t>
  </si>
  <si>
    <t>*Ati madya sevana</t>
  </si>
  <si>
    <t>*Ati divāsvapna</t>
  </si>
  <si>
    <t>*Viruddhāhāra</t>
  </si>
  <si>
    <t>🔺SAMANYA CHIKITSA</t>
  </si>
  <si>
    <t>*Shodhana – Mridu virechana is best</t>
  </si>
  <si>
    <t>*Shamana – use of Guduchi, Katuki, Bhringarāja, Punarnava, Triphala, Musta</t>
  </si>
  <si>
    <t>*Pathya āhāra – Yavāgu, Mudga yusha, Takra, Amla-rahita anna</t>
  </si>
  <si>
    <t>*If associated with Pandu → Pippali rasāyana, Navayasa lauha</t>
  </si>
  <si>
    <t>*If associated with Udara shūla → Musta + Sunthi + Ativisha</t>
  </si>
  <si>
    <t>*If pravṛddha kāmalā (leading to Halimaka) → *Katu-tikta dravya with virechana</t>
  </si>
  <si>
    <t>*If raktapitta lakṣaṇa present → Raktaśodhana drugs like Nimba, Sariva, Manjishtha</t>
  </si>
  <si>
    <t>*Charaka Samhita, Chikitsa Sthana 16</t>
  </si>
  <si>
    <t>*Ashtanga Hridaya, Nidana Sthana 12</t>
  </si>
  <si>
    <t>*Sushruta Samhita, Uttara Tantra 58</t>
  </si>
  <si>
    <t>10/09/2025, 18:15 - +91 95446 87331: 🔺CASE STUDY NO : 224</t>
  </si>
  <si>
    <t>🔺URDHVAGATA RAKTAPITTA</t>
  </si>
  <si>
    <t>*(Ref: Charaka Saṃhita, Chikitsa Sthana 4; Sushruta Saṃhita, Uttara Tantra 45)</t>
  </si>
  <si>
    <t>*Ati-ushna ahara (excess intake of hot, spicy food)</t>
  </si>
  <si>
    <t>*Lavana, amla, katu rasa atiyoga (excessive salt, sour, pungent diet</t>
  </si>
  <si>
    <t>*Krodha, atapa, vyayama atiyoga (excess anger, sun exposure, exercise)</t>
  </si>
  <si>
    <t>*Rūkṣa-ushna-tīkṣṇa aushadhi sevana (excess use of hot, pungent medicines)</t>
  </si>
  <si>
    <t>*Suppression of natural urges (vegadharana)</t>
  </si>
  <si>
    <t>*These factors vitiate Pitta and Rakta, leading to Raktapitta.</t>
  </si>
  <si>
    <t>🔺PURVAROOPAM (Premonitory Symptoms)</t>
  </si>
  <si>
    <t>*(Ref: Charaka Chikitsa 4/8–10)</t>
  </si>
  <si>
    <t>*Gātra-dāha (burning sensation in body)</t>
  </si>
  <si>
    <t>*Murchha (giddiness/fainting)</t>
  </si>
  <si>
    <t>*Hṛd-daha (burning in chest)</t>
  </si>
  <si>
    <t>*Peeta-mūtra, peeta-nakha, peeta-netra (yellow discoloration of urine, nails, eyes)</t>
  </si>
  <si>
    <t>*Pāṇḍutā (pallor)</t>
  </si>
  <si>
    <t>*Arochaka (loss of taste)</t>
  </si>
  <si>
    <t>*(Ref: Charaka Chikitsa 4/16–20, Sushruta Uttara Tantra 45)</t>
  </si>
  <si>
    <t>*Ūrdhvagata Raktapitta → bleeding from upward passages:</t>
  </si>
  <si>
    <t>*Nāsa (epistaxis – nose bleeding)</t>
  </si>
  <si>
    <t>*Mukha (hemoptysis – spitting blood)</t>
  </si>
  <si>
    <t>*Karṇa (bleeding from ear, rare)</t>
  </si>
  <si>
    <t>*Akshi (subconjunctival hemorrhage, bloody tears)</t>
  </si>
  <si>
    <t>*Bhrama (dizziness)</t>
  </si>
  <si>
    <t>*Raktadhārā srava (continuous flow of blood)</t>
  </si>
  <si>
    <t>*Pallor – due to chronic blood loss</t>
  </si>
  <si>
    <t>*Pulse – tachycardia in active bleeding</t>
  </si>
  <si>
    <t>*Blood pressure – may be low in severe hemorrhage, orthostatic changes</t>
  </si>
  <si>
    <t>*Temperature – fever in infectious causes</t>
  </si>
  <si>
    <t>*Inspection of sites – epistaxis (nose), hematemesis (vomiting of blood), hemoptysis (coughing up blood), bleeding gums, subconjunctival hemorrhage</t>
  </si>
  <si>
    <t>*Nutritional status – anemia signs, weakness, fatigue</t>
  </si>
  <si>
    <t>1. Respiratory system – rales, crepitations (if hemoptysis, pulmonary TB, bronchiectasis, lung cancer)</t>
  </si>
  <si>
    <t>2. Cardiovascular system – murmurs (mitral stenosis leading to hemoptysis), heart failure signs</t>
  </si>
  <si>
    <t>3. Gastrointestinal system – epigastric tenderness (peptic ulcer), hepatosplenomegaly (portal hypertension, cirrhosis)</t>
  </si>
  <si>
    <t>4. ENT examination – nasal mucosa, gums, throat (epistaxis, gingival bleeding)</t>
  </si>
  <si>
    <t>5. Neurological system – altered sensorium if severe blood loss</t>
  </si>
  <si>
    <t>*CBC (Hemoglobin, hematocrit, RBC indices, WBC, platelets)</t>
  </si>
  <si>
    <t>*Peripheral smear – to check for blood dyscrasias (leukemia, aplastic anemia)</t>
  </si>
  <si>
    <t>*Bleeding time, clotting time, PT, INR, aPTT – to assess coagulation disorders</t>
  </si>
  <si>
    <t>*Liver function test (LFT) – cirrhosis, portal hypertension</t>
  </si>
  <si>
    <t>*Renal function test (RFT) – uremia causing bleeding</t>
  </si>
  <si>
    <t>*Chest X-ray / HRCT – lung pathology (TB, bronchiectasis, carcinoma)</t>
  </si>
  <si>
    <t>*Upper GI endoscopy – for hematemesis (peptic ulcer, varices, Mallory-Weiss tear)</t>
  </si>
  <si>
    <t>*Nasal endoscopy – for recurrent epistaxis</t>
  </si>
  <si>
    <t>1. Epistaxis (nose bleed)</t>
  </si>
  <si>
    <t>2. Hemoptysis (coughing blood – TB, bronchiectasis, lung carcinoma)</t>
  </si>
  <si>
    <t>3. Hematemesis (vomiting blood – peptic ulcer, varices, gastritis, Mallory-Weiss tear)</t>
  </si>
  <si>
    <t>4. Bleeding gums / gingivitis</t>
  </si>
  <si>
    <t>5. Oral / ENT malignancy with ulceration and bleeding</t>
  </si>
  <si>
    <t>6. Blood dyscrasias – leukemia, thrombocytopenia, hemophilia</t>
  </si>
  <si>
    <t>7. Cirrhosis with portal hypertension → esophageal varices</t>
  </si>
  <si>
    <t>*Nidāna sevana → Pitta prakopa → Rakta dushti (due to ashraya-ashrayi bhava of Rakta &amp; Pitta).</t>
  </si>
  <si>
    <t>*Rakta becomes ushna, tīkṣṇa, drava.</t>
  </si>
  <si>
    <t>*Rakta loses sthiratva and flows out through Ūrdhvamarga (upper passages).</t>
  </si>
  <si>
    <t>*Main dosha: Pitta</t>
  </si>
  <si>
    <t>*Dushya: Rakta dhatu</t>
  </si>
  <si>
    <t>*Srotas: Raktavaha srotas</t>
  </si>
  <si>
    <t>*Marga: Ūrdhvamarga (above clavicle)</t>
  </si>
  <si>
    <t>*(Ref: Charaka Chikitsa 4/25–40, Sushruta Uttara Tantra 45/19–20)</t>
  </si>
  <si>
    <t>*Stambhana &amp; Shamana chikitsa:</t>
  </si>
  <si>
    <t>*Sheetala aushadhi sevana (cooling drugs)</t>
  </si>
  <si>
    <t>*Lepa, parisheka, seka with cold decoctions</t>
  </si>
  <si>
    <t>*Sheetodaka pana (drinking cold water)</t>
  </si>
  <si>
    <t>*Dugdha (milk), ghee, madhura dravyas</t>
  </si>
  <si>
    <t>*Mridu virechana with dravyas like Trivrit, Aragvadha (when pitta is aggravated but bleeding is mild).</t>
  </si>
  <si>
    <t>*Raktapitta chikitsa is often opposite to Virechana (since bleeding is itself a virechana of Rakta).</t>
  </si>
  <si>
    <t>*Intake of milk, ghee, cold water, madhura rasa foods</t>
  </si>
  <si>
    <t>*Rest in cool environment</t>
  </si>
  <si>
    <t>*Sheetala chikitsa (cooling measures)</t>
  </si>
  <si>
    <t>*Ushna, tikshna, amla, lavana, katu rasa</t>
  </si>
  <si>
    <t>*Sun exposure, anger, exercise</t>
  </si>
  <si>
    <t>*Rūkṣa aahara</t>
  </si>
  <si>
    <t>*Madyapāna (alcohol)</t>
  </si>
  <si>
    <t>🔺 VISESHA CHIKITSA (Specific Treatment for Urdvagata Raktapitta)</t>
  </si>
  <si>
    <t>*(Ref: Charaka Chikitsa 4/52–55, Ashtanga Hridaya Chikitsa 7)</t>
  </si>
  <si>
    <t>*For Nasal bleeding (Nāsāgata Raktapitta):</t>
  </si>
  <si>
    <t>*Nasyam with ghee, milk</t>
  </si>
  <si>
    <t>*Pralepa of Chandana, Usheera, Padma leaves on forehead</t>
  </si>
  <si>
    <t>*Cold water dhoomapana</t>
  </si>
  <si>
    <t>*For Oral bleeding (Mukha gata):</t>
  </si>
  <si>
    <t>*Gargle with ksheera (milk) + madhuka</t>
  </si>
  <si>
    <t>*Cold decoction of draksha, madhuka</t>
  </si>
  <si>
    <t>*For Netra gata (eye bleeding):</t>
  </si>
  <si>
    <t>*Netra seka with sheetala dravyas (honey + ghee)</t>
  </si>
  <si>
    <t>*For Kantha gata:</t>
  </si>
  <si>
    <t>*Ksheera pana with sugar and madhuka</t>
  </si>
  <si>
    <t>*Cold decoction gargle</t>
  </si>
  <si>
    <t>11/09/2025, 14:20 - +91 95446 87331: 🔺TREATMENT NO : 36</t>
  </si>
  <si>
    <t>🔺GREEVA VASTHI</t>
  </si>
  <si>
    <t>🔸Greeva Vasti is an external Snehana–Swedana procedure in which warm medicated oil is retained in a specially prepared reservoir over the cervical (neck) region for a specific duration to relieve pain and stiffness.</t>
  </si>
  <si>
    <t>🔸Ksheerabala Taila</t>
  </si>
  <si>
    <t>🔸Sahacharadi Taila</t>
  </si>
  <si>
    <t>🔸Mahanarayana Taila</t>
  </si>
  <si>
    <t>🔸Prabhanjana Vimardana Taila</t>
  </si>
  <si>
    <t>📌 PROCEDURE</t>
  </si>
  <si>
    <t>🔸 The patient is made to lie in prone position.</t>
  </si>
  <si>
    <t>🔸The cervical region (Greeva pradesha) is cleaned and massaged lightly.</t>
  </si>
  <si>
    <t>🔸A leak-proof circular boundary is prepared with black gram paste (Masha pindi) or wheat flour dough.</t>
  </si>
  <si>
    <t>🔸 Warm medicated oil is poured into this reservoir and maintained at a tolerable temperature.</t>
  </si>
  <si>
    <t>🔸 Oil is retained for 30–40 minutes, reheated/replaced as required.</t>
  </si>
  <si>
    <t>🔸After the procedure, oil is removed, the area is gently massaged, and mild swedana (fomentation) is given.</t>
  </si>
  <si>
    <t>🔸Greeva Sthambha</t>
  </si>
  <si>
    <t>🔸Greeva Graha</t>
  </si>
  <si>
    <t>🔸Manyasthambha</t>
  </si>
  <si>
    <t>🔸Cervical myelopathy</t>
  </si>
  <si>
    <t>🔸Neck pain due to Vata disorders</t>
  </si>
  <si>
    <t>🔸Muscle spasm / stiffness in neck</t>
  </si>
  <si>
    <t>🔸Open wounds, infections, or skin diseases in neck region</t>
  </si>
  <si>
    <t>🔸Acute fever</t>
  </si>
  <si>
    <t>🔸Acute inflammation and abscess in cervical area</t>
  </si>
  <si>
    <t>🔸Severe hypotension</t>
  </si>
  <si>
    <t>🔸During pregnancy (over neck heating contraindicated in sensitive cases)</t>
  </si>
  <si>
    <t>🔸Oil temperature should be tolerable, not too hot.</t>
  </si>
  <si>
    <t>🔸Proper sealing of dough to prevent leakage.</t>
  </si>
  <si>
    <t>🔸Patient should not move during procedure.</t>
  </si>
  <si>
    <t>🔸Conduct in calm environment to avoid strain.</t>
  </si>
  <si>
    <t>🔸Monitor for dizziness, excessive sweating, or discomfort.</t>
  </si>
  <si>
    <t>🔸Use sterile and fresh oil each time.</t>
  </si>
  <si>
    <t>11/09/2025, 18:07 - +91 95446 87331: 🔺CASE STUDY NO : 225</t>
  </si>
  <si>
    <t>🔺ADHOGATA RAKTAPITTA (अधोगत रक्तपित्त)</t>
  </si>
  <si>
    <t>*(Ref: Charaka Samhita, Chikitsa Sthana 4; Sushruta Samhita, Uttara Tantra 45)</t>
  </si>
  <si>
    <t>*Ati-ushna, tikshna, amla, lavana, kshara sevana</t>
  </si>
  <si>
    <t>*Divaswapna, atapa sevana</t>
  </si>
  <si>
    <t>*Krodha, shoka, mada</t>
  </si>
  <si>
    <t>*Raktadushti hetu (alcohol, spicy food, pitta-aggravating lifestyle)</t>
  </si>
  <si>
    <t>*Agnimandya</t>
  </si>
  <si>
    <t>*These lead to pitta prakopa, which vitiates rakta dhatu → Raktapitta.</t>
  </si>
  <si>
    <t>*(Ref: Charaka Chikitsa 4/7-8)</t>
  </si>
  <si>
    <t>*Murchha (faintness)</t>
  </si>
  <si>
    <t>*Asya paka (altered taste in mouth)</t>
  </si>
  <si>
    <t>*Pāṇḍutā (paleness)</t>
  </si>
  <si>
    <t>*(Ref: Charaka Chikitsa 4/11; Sushruta Uttara 45/3-5)</t>
  </si>
  <si>
    <t>*In Adhogata Raktapitta, bleeding occurs through lower passages:</t>
  </si>
  <si>
    <t>*Rakta pravritti through guda (rectum – hematochezia), mutra (hematuria), shukra (seminal bleeding)</t>
  </si>
  <si>
    <t>*Raktayukta malapravritti</t>
  </si>
  <si>
    <t>*Rakta daurbalya (weakness due to blood loss)</t>
  </si>
  <si>
    <t>*Pandutvam, bhrama, murchha in severe cases</t>
  </si>
  <si>
    <t>*Pallor (if blood loss is chronic)</t>
  </si>
  <si>
    <t>*Signs of dehydration (in excessive blood loss)</t>
  </si>
  <si>
    <t>*Weakness, fatigue, giddiness</t>
  </si>
  <si>
    <t>*Gastrointestinal system:</t>
  </si>
  <si>
    <t>*Per-abdomen: tenderness, organomegaly (if associated with chronic liver disease)</t>
  </si>
  <si>
    <t>*Per-rectal examination: to rule out fresh or altered blood in stool</t>
  </si>
  <si>
    <t>*Inspection for piles, fissure, fistula</t>
  </si>
  <si>
    <t>*Cardiovascular: tachycardia, low BP (hypovolemia)</t>
  </si>
  <si>
    <t>*Respiratory: breathlessness in anemia</t>
  </si>
  <si>
    <t>*CNS: giddiness, loss of consciousness in severe bleeding</t>
  </si>
  <si>
    <t>*Complete Blood Count (CBC): Hb%, PCV, RBC count (for anemia)</t>
  </si>
  <si>
    <t>*Bleeding time, Clotting time, PT/INR, aPTT (coagulation profile)</t>
  </si>
  <si>
    <t>*Liver Function Test (LFT) – to check for liver disease</t>
  </si>
  <si>
    <t>*Stool Examination:</t>
  </si>
  <si>
    <t>*Occult blood test</t>
  </si>
  <si>
    <t>*Microscopy (to rule out parasitic infection)</t>
  </si>
  <si>
    <t>*Upper &amp; Lower GI Endoscopy / Colonoscopy (to localize bleeding source)</t>
  </si>
  <si>
    <t>*Ultrasound Abdomen / CT Abdomen (if needed)</t>
  </si>
  <si>
    <t>11/09/2025, 18:08 - +91 95446 87331: 🔺CASE STUDY NO : 225</t>
  </si>
  <si>
    <t>*Adhogata Rakta-pitta → Bleeding per rectum / downwards bleeding conditions</t>
  </si>
  <si>
    <t>*Hemorrhoids (Piles)</t>
  </si>
  <si>
    <t>*Fistula-in-ano with bleeding</t>
  </si>
  <si>
    <t>*Rectal polyp</t>
  </si>
  <si>
    <t>*Colorectal carcinoma</t>
  </si>
  <si>
    <t>*Ulcerative colitis</t>
  </si>
  <si>
    <t>*crohn’s disease</t>
  </si>
  <si>
    <t>*Infective colitis (Amebiasis, Bacterial dysentery)</t>
  </si>
  <si>
    <t>*Diverticulosis / Diverticulitis</t>
  </si>
  <si>
    <t>*Meckel’s diverticulum (in children)</t>
  </si>
  <si>
    <t>*Hemorrhagic gastroenteritis</t>
  </si>
  <si>
    <t>*Nidana sevana → Pitta prakopa</t>
  </si>
  <si>
    <t>*Pitta aggravation causes rakta dushti (pitta-rakta sambandha)</t>
  </si>
  <si>
    <t>*Rakta becomes ushna, drava, and flows abnormally</t>
  </si>
  <si>
    <t>*In Adhogata type, blood flows downward due to Apana Vata involvement.</t>
  </si>
  <si>
    <t>*(Ref: Charaka Chikitsa 4/16-22; Ashtanga Hridaya Chikitsa 7)</t>
  </si>
  <si>
    <t>*Pitta shamana &amp; rakta-stambhana measures:</t>
  </si>
  <si>
    <t>*Sheeta, madhura, drava, snigdha dravyas</t>
  </si>
  <si>
    <t>*Tikta &amp; kashaya rasa pradhana aushadhi</t>
  </si>
  <si>
    <t>*Dugdha prayoga (milk)</t>
  </si>
  <si>
    <t>*Ghrita prayoga (ghee)</t>
  </si>
  <si>
    <t>*Rakta-stambhana yoga (cooling &amp; hemostatic formulations)</t>
  </si>
  <si>
    <t>*Mridu virechana in some cases (when pitta is obstructed inside)</t>
  </si>
  <si>
    <t>*Cold environment, cold foods</t>
  </si>
  <si>
    <t>*Sheeta dravya like dugdha, ghrita, draksha, madhuka</t>
  </si>
  <si>
    <t>*Tikta dravya like neem, patola, musta</t>
  </si>
  <si>
    <t>*Ushna, tikshna, katu, amla, lavana dravya</t>
  </si>
  <si>
    <t>*Alcohol, excessive spicy &amp; sour foods</t>
  </si>
  <si>
    <t>*Atapa sevana (excess sun exposure)</t>
  </si>
  <si>
    <t>*Krodha, physical exertion</t>
  </si>
  <si>
    <t>🔺VISESHA CHIKITSA (Specific Treatment for Adhogata Raktapitta)</t>
  </si>
  <si>
    <t>*(Ref: Charaka Chikitsa 4/40-45; Ashtanga Hridaya Chikitsa 7/32-35)</t>
  </si>
  <si>
    <t>*Mridu virechana (if pitta is obstructed inside) with trivrut, draksha, trivrit lehyam</t>
  </si>
  <si>
    <t>*Stambhana chikitsa for active bleeding:</t>
  </si>
  <si>
    <t>*Madhuka (licorice), Amalaki, Lodhra, Kamala, Mocharasa</t>
  </si>
  <si>
    <t>*Sheeta ksheera, ghrita, draksha, madhuka phanta</t>
  </si>
  <si>
    <t>*Ghee preparations – Shatadhauta ghrita, Amalaki ghrita</t>
  </si>
  <si>
    <t>*Sheeta jala parisheka (cold sprinkling water therapy)</t>
  </si>
  <si>
    <t>*Mamsa rasa (meat soup) of jangala mamsa (to strengthen and nourish)</t>
  </si>
  <si>
    <t>*Charaka Samhita, Chikitsa Sthana, Raktapitta Chikitsa (Ch. Chi. 4)</t>
  </si>
  <si>
    <t>Sushruta Samhita, Uttara Tantra, Raktapitta Adhyaya (Su. Ut. 45)</t>
  </si>
  <si>
    <t>*Ashtanga Hridaya, Chikitsa Sthana, Raktapitta Chikitsa (AH. Chi. 7)</t>
  </si>
  <si>
    <t>11/09/2025, 19:37 - +91 95446 87331: 🔺CASE STUDY NO : 225</t>
  </si>
  <si>
    <t>🔺PART NO:  01</t>
  </si>
  <si>
    <t>🔺NAIGAMESHIKA GRAHA</t>
  </si>
  <si>
    <t>*Due to Daiva (divine) or Adhidaivika factors – influence of Graha (subtle entities).</t>
  </si>
  <si>
    <t>*Affliction seen in children (Bāla Roga) without clear doshic cause.</t>
  </si>
  <si>
    <t>Reference – Kashyapa Samhita, Graha Chikitsa Adhyaya.</t>
  </si>
  <si>
    <t>*Excessive crying of child without cause</t>
  </si>
  <si>
    <t>*Refusal to suckle mother’s milk</t>
  </si>
  <si>
    <t>*Frightened look, restlessness</t>
  </si>
  <si>
    <t>*Sudden laughing or crying</t>
  </si>
  <si>
    <t>*Looking continuously at one side or in air</t>
  </si>
  <si>
    <t>*Ref – Kashyapa Samhita Graha Chikitsa.</t>
  </si>
  <si>
    <t>*Disturbed sleep, crying at night</t>
  </si>
  <si>
    <t>*Constant looking upwards</t>
  </si>
  <si>
    <t>*Refusal to breastfeed</t>
  </si>
  <si>
    <t>*Emaciation</t>
  </si>
  <si>
    <t>*Repeated loose stools</t>
  </si>
  <si>
    <t>*Continuous fever and weakness</t>
  </si>
  <si>
    <t>*Convulsions may occur</t>
  </si>
  <si>
    <t>*Ref – Kashyapa Samhita.</t>
  </si>
  <si>
    <t>*Constitutional features: Restlessness, irritability, fearfulness.</t>
  </si>
  <si>
    <t>*Facial expression: Anxiety, distress.</t>
  </si>
  <si>
    <t>*Sleep: Disturbed sleep, frequent waking.</t>
  </si>
  <si>
    <t>*Appetite: Reduced or irregular.</t>
  </si>
  <si>
    <t>*Body build: May appear weak, emaciated in chronic cases.</t>
  </si>
  <si>
    <t>*CNS: Hyperactivity, involuntary movements, altered behavior.</t>
  </si>
  <si>
    <t>*Respiratory system: Sometimes fast breathing during episodes.</t>
  </si>
  <si>
    <t>*CVS: Tachycardia, sweating (due to fear/excitement).</t>
  </si>
  <si>
    <t>*GIT: Loss of appetite, indigestion, abdominal pain.</t>
  </si>
  <si>
    <t>*Psychological state: Fear, aggression, irritability.</t>
  </si>
  <si>
    <t>*Blood investigations:</t>
  </si>
  <si>
    <t>*CBC (rule out anemia, infection).</t>
  </si>
  <si>
    <t>*Thyroid function test (rule out hyperthyroidism).</t>
  </si>
  <si>
    <t>*Neuro investigations:</t>
  </si>
  <si>
    <t>*MRI/CT brain (to rule out space-occupying lesion, epilepsy).</t>
  </si>
  <si>
    <t>*Psychological assessment: Pediatric/psychiatric evaluation.</t>
  </si>
  <si>
    <t>1. Epilepsy (Seizure disorders)</t>
  </si>
  <si>
    <t>2. Autism Spectrum Disorder (ASD)</t>
  </si>
  <si>
    <t>3. Attention Deficit Hyperactivity Disorder (ADHD)</t>
  </si>
  <si>
    <t>4. Tourette’s Syndrome (involuntary movements/vocal tics)</t>
  </si>
  <si>
    <t>5. Psychotic disorders in childhood</t>
  </si>
  <si>
    <t>6. Anxiety disorders / Separation anxiety</t>
  </si>
  <si>
    <t>7. Pediatric Sleep Disorders (night terrors, sleepwalking)</t>
  </si>
  <si>
    <t>8. Cerebral palsy with associated behavioral issues</t>
  </si>
  <si>
    <t>*Graha dosha (Naigameshika Graha) afflicts the child → imbalance of manas and indriyas.</t>
  </si>
  <si>
    <t>*Results in Agni-mandya, Ojas-kshaya, and Bala-kshaya, producing symptoms like diarrhoea, crying, fever.</t>
  </si>
  <si>
    <t>*Mantra, Maṅgala, Bali, Homa, and Raksha karma are essential (Daivavyapāśraya chikitsā).</t>
  </si>
  <si>
    <t>*Ghṛta, Taila, and Rasāyana dravyas to enhance bala and ojas.</t>
  </si>
  <si>
    <t>*Shamana chikitsa with hridya, balya, and medhya dravyas.</t>
  </si>
  <si>
    <t>*Ref – Charaka Chikitsa 9/87; Kashyapa Samhita Graha Chikitsa.</t>
  </si>
  <si>
    <t>*Protection with Raksha karma (protective amulets, homa)</t>
  </si>
  <si>
    <t>*Use of ghṛta preparations (like Brahmi ghṛta)</t>
  </si>
  <si>
    <t>*Calm environment, mother’s presence</t>
  </si>
  <si>
    <t>🔺ANUPASHAYA (Non-relieving factors)</t>
  </si>
  <si>
    <t>*Exposure to darkness, loneliness, fearful environment</t>
  </si>
  <si>
    <t>*Improper food or neglect of mother’s care</t>
  </si>
  <si>
    <t>*Oily, heavy, or unsuitable food for child</t>
  </si>
  <si>
    <t>*Daivavyapāśraya (primary line):</t>
  </si>
  <si>
    <t>*Bali (sacrificial offerings)</t>
  </si>
  <si>
    <t>*Raksha (protective threads, mantras)</t>
  </si>
  <si>
    <t>*Homa (sacred fire rituals)</t>
  </si>
  <si>
    <t>*Maṅgala (auspicious acts)</t>
  </si>
  <si>
    <t>*Yuktivyapāśraya:</t>
  </si>
  <si>
    <t>*Administration of Medhya drugs: Brahmi, Shankhpushpi, *Mandukaparni</t>
  </si>
  <si>
    <t>*Balya &amp; Rasayana: Ashwagandha, Yashtimadhu, Ghṛta preparations</t>
  </si>
  <si>
    <t>*Sattvavajaya:</t>
  </si>
  <si>
    <t>*Creating peaceful, secure atmosphere</t>
  </si>
  <si>
    <t>*Mother’s affection, care</t>
  </si>
  <si>
    <t>*Ref – Kashyapa Samhita, Graha Chikitsa; Charaka Samhita Chikitsa 9.</t>
  </si>
  <si>
    <t>12/09/2025, 09:34 - Dr sonu kailas k: &lt;Media omitted&gt;</t>
  </si>
  <si>
    <t>12/09/2025, 10:08 - Dr sonu kailas k: &lt;Media omitted&gt;</t>
  </si>
  <si>
    <t>12/09/2025, 16:58 - +91 95446 87331: 🔺CASE STUDY NO : 226</t>
  </si>
  <si>
    <t>🔺REVATI GRAHA</t>
  </si>
  <si>
    <t>*Adṛṣṭa (unknown unseen causes – Daivika)</t>
  </si>
  <si>
    <t>*Abhichāra (black magic, curse, evil eye)</t>
  </si>
  <si>
    <t>*Papa karma (past life deeds)</t>
  </si>
  <si>
    <t>*Unclean surroundings, neglect of Raksha karma (protective rituals for children)</t>
  </si>
  <si>
    <t>*Influence of Graha doṣa (supernatural affliction specific to children).</t>
  </si>
  <si>
    <t>* Reference: Kāśyapa Saṃhitā, Graha Roga Adhyāya.</t>
  </si>
  <si>
    <t>*Frequent crying without reason</t>
  </si>
  <si>
    <t>*Disturbed sleep at night</t>
  </si>
  <si>
    <t>*Fearfulness / startled easily</t>
  </si>
  <si>
    <t>*Refusal of breast milk</t>
  </si>
  <si>
    <t>*Restlessness and irritability</t>
  </si>
  <si>
    <t>*Abnormal body movements</t>
  </si>
  <si>
    <t>*Kāśyapa Saṃhitā</t>
  </si>
  <si>
    <t>🔺LAKSANA</t>
  </si>
  <si>
    <t>*Redness of eyes (rakta netra)</t>
  </si>
  <si>
    <t>*Grinding of teeth (danta daśana)</t>
  </si>
  <si>
    <t>*Screaming suddenly during sleep</t>
  </si>
  <si>
    <t>*Loss of appetite, refusal to suck milk</t>
  </si>
  <si>
    <t>*Delayed growth and weakness</t>
  </si>
  <si>
    <t>*Fever with shivering</t>
  </si>
  <si>
    <t>*Abnormal behavior, looking around as if seeing unseen objects</t>
  </si>
  <si>
    <t>* Kāśyapa Saṃhitā, Uttara Tantra – Graha Roga</t>
  </si>
  <si>
    <t>*Appearance of child: Irritable, crying excessively, restlessness.</t>
  </si>
  <si>
    <t>*Sleep pattern: Disturbed or sleepless.</t>
  </si>
  <si>
    <t>*Feeding pattern: Poor feeding, refusal of feeds.</t>
  </si>
  <si>
    <t>*Behavior: Abnormal repetitive gestures, hyperactivity, agitation.</t>
  </si>
  <si>
    <t>*General vitals: Temperature, pulse, respiration, blood pressure to rule out systemic illness.</t>
  </si>
  <si>
    <t>*CNS: Irritability, abnormal movements, seizures, altered sensorium.</t>
  </si>
  <si>
    <t>*GIT: Vomiting, abdominal distension, diarrhea/constipation.</t>
  </si>
  <si>
    <t>*Respiratory system: Cough, breathlessness (if associated infection).</t>
  </si>
  <si>
    <t>*Skin &amp; mucosa: Pallor, cyanosis, dehydration signs.</t>
  </si>
  <si>
    <t>*ESR/CRP (infection/inflammation markers)</t>
  </si>
  <si>
    <t>*Serum electrolytes (Na⁺, K⁺, Ca²⁺ disturbances causing irritability, seizures)</t>
  </si>
  <si>
    <t>*Blood sugar (hypoglycemia)</t>
  </si>
  <si>
    <t>*Urine examination: To rule out infection or metabolic disorders.</t>
  </si>
  <si>
    <t>*EEG (for seizure activity)</t>
  </si>
  <si>
    <t>*CT/MRI brain (if organic lesion suspected).</t>
  </si>
  <si>
    <t>*Other: Stool routine (if diarrhea, worm infestation suspected).</t>
  </si>
  <si>
    <t>*Infantile colic</t>
  </si>
  <si>
    <t>*Gastroenteritis</t>
  </si>
  <si>
    <t>*Worm infestation</t>
  </si>
  <si>
    <t>*Epilepsy (infantile seizures)</t>
  </si>
  <si>
    <t>*Meningitis/encephalitis</t>
  </si>
  <si>
    <t>*Cerebral palsy (early presentation with irritability/spasms)</t>
  </si>
  <si>
    <t>*Autism spectrum disorder (behavioral issues, poor sleep, irritability)</t>
  </si>
  <si>
    <t>*Developmental delay with neurological disorder</t>
  </si>
  <si>
    <t>*Due to Adṛṣṭa and Graha doṣa, there is vitiation of manasika and saririka doṣas</t>
  </si>
  <si>
    <t>*Primarily Vāta and Rājasa–Tāmasa doṣa involvement</t>
  </si>
  <si>
    <t>*This leads to disturbance of manovaha srotas and buddhi</t>
  </si>
  <si>
    <t>*Resulting in psychological and physical disturbances characteristic of Graha Roga.</t>
  </si>
  <si>
    <t>*Raksha karma (protective rituals, mantras, homa)</t>
  </si>
  <si>
    <t>*Maṅgala karma (auspicious rituals)</t>
  </si>
  <si>
    <t>*Prāyaścitta (atonement procedures)</t>
  </si>
  <si>
    <t>*Use of Rakshoghna dravyas like Hingu, Musta, Haridra, Daruharidra, Kushta, Sarshapa</t>
  </si>
  <si>
    <t>*Medicated fumigation (Dhūpana) in child’s room</t>
  </si>
  <si>
    <t>*Wearing of protective amulets (raksha sutra).</t>
  </si>
  <si>
    <t>*Application of Rakshoghna dhūpana</t>
  </si>
  <si>
    <t>*Mantra japa, homa, bali</t>
  </si>
  <si>
    <t>*Pacification with mother’s presence</t>
  </si>
  <si>
    <t>*Auspicious rituals</t>
  </si>
  <si>
    <t>*Staying in impure, dark places</t>
  </si>
  <si>
    <t>*Non-performance of raksha karma</t>
  </si>
  <si>
    <t>*Exposure to inauspicious or frightening environments</t>
  </si>
  <si>
    <t>*Neglect of child during night</t>
  </si>
  <si>
    <t>*Rakshoghna dhūpana with: Hingu, Guggulu, Musta, Vacha, Haridra</t>
  </si>
  <si>
    <t>*Use of protective amulets with Mantra Siddha dravyas</t>
  </si>
  <si>
    <t>*Abhimantrita jala (water empowered with mantras) given to child</t>
  </si>
  <si>
    <t>*Mantra chikitsa (chanting specific Graha mantras)</t>
  </si>
  <si>
    <t>*Homa and Bali karma offered to pacify Revati Graha</t>
  </si>
  <si>
    <t>* Kāśyapa Saṃhitā – Graha Roga Prakaraṇa</t>
  </si>
  <si>
    <t>* 🛑https://chat.whatsapp.com/BdWPi4q8r5v9FubOjpBHnn</t>
  </si>
  <si>
    <t>12/09/2025, 19:08 - +91 95446 87331: 🔺CASE STUDY NO : 227</t>
  </si>
  <si>
    <t>🔺SKANDA APASMARA GRAHA</t>
  </si>
  <si>
    <t>*Grahāveśa (influence of Skanda Graha) due to Daiva (divine) or Adṛṣṭa (karmic) causes</t>
  </si>
  <si>
    <t>*Bala-vruddha (affects especially children and weaker individuals)</t>
  </si>
  <si>
    <t>*Roga hetu: improper ahara–vihara, psychological disturbances, Grahadosha</t>
  </si>
  <si>
    <t>*Fear without reason</t>
  </si>
  <si>
    <t>*Restlessness, irritability</t>
  </si>
  <si>
    <t>*Frequent crying / moaning</t>
  </si>
  <si>
    <t>*Aversion towards mother’s breast</t>
  </si>
  <si>
    <t>*Abnormal gestures &amp; facial expressions</t>
  </si>
  <si>
    <t>🔺LAKṢANAM</t>
  </si>
  <si>
    <t>(Symptoms / Clinical features)</t>
  </si>
  <si>
    <t>*Sudden unconsciousness (apasmara-like condition)</t>
  </si>
  <si>
    <t>*Twitching / tremors in body parts</t>
  </si>
  <si>
    <t>*Eyes: rolling, staring or deviated</t>
  </si>
  <si>
    <t>*Excessive salivation</t>
  </si>
  <si>
    <t>*Shivering of limbs</t>
  </si>
  <si>
    <t>*Frothing from mouth</t>
  </si>
  <si>
    <t>*Abnormal voice sounds or shrieking</t>
  </si>
  <si>
    <t>*Loss of memory after the fit</t>
  </si>
  <si>
    <t>*Convulsion-like episodes</t>
  </si>
  <si>
    <t>*Appearance – anxious, restless, or withdrawn child</t>
  </si>
  <si>
    <t>*Behavior – abnormal body movements, sudden fits, crying, or aggression</t>
  </si>
  <si>
    <t>*Gait/Posture – unsteady, tremors, sudden collapse</t>
  </si>
  <si>
    <t>*Speech – incoherent, muttering, delayed, or sudden stoppage during episode</t>
  </si>
  <si>
    <t>*Consciousness – partial or complete loss during seizure-like episodes</t>
  </si>
  <si>
    <t>*Nutritional status – often poor due to feeding difficulties</t>
  </si>
  <si>
    <t>*Abnormal movements (seizures, tremors, spasms)</t>
  </si>
  <si>
    <t>*Altered sensorium</t>
  </si>
  <si>
    <t>*Post-ictal confusion</t>
  </si>
  <si>
    <t>*Motor incoordination</t>
  </si>
  <si>
    <t>*Respiratory system: breathing difficulty during attack</t>
  </si>
  <si>
    <t>*Cardiovascular system: tachycardia, palpitations during episodes</t>
  </si>
  <si>
    <t>*Gastrointestinal system: poor appetite, nausea, vomiting</t>
  </si>
  <si>
    <t>*Psychiatric assessment: irritability, fear, hallucinations</t>
  </si>
  <si>
    <t>*Routine blood tests – CBC, blood sugar, electrolytes (Na⁺, K⁺, Ca²⁺, Mg²⁺)</t>
  </si>
  <si>
    <t>*Liver &amp; kidney function tests – to rule out metabolic causes</t>
  </si>
  <si>
    <t>*EEG (Electroencephalogram) – for seizure activity</t>
  </si>
  <si>
    <t>*MRI/CT brain – to detect structural abnormalities, tumors, infections</t>
  </si>
  <si>
    <t>*Toxicology screen – if poisoning suspected</t>
  </si>
  <si>
    <t>*Genetic/metabolic screening – in recurrent childhood seizures</t>
  </si>
  <si>
    <t>*Epilepsy (generalized / focal seizures)</t>
  </si>
  <si>
    <t>*Febrile seizures</t>
  </si>
  <si>
    <t>*Encephalitis / Meningitis</t>
  </si>
  <si>
    <t>*Cerebral palsy with seizure disorder</t>
  </si>
  <si>
    <t>*Brain tumor</t>
  </si>
  <si>
    <t>*Traumatic brain injury sequelae</t>
  </si>
  <si>
    <t>*Psychogenic non-epileptic seizures (PNES)</t>
  </si>
  <si>
    <t>*Hypoglycemia-induced seizures</t>
  </si>
  <si>
    <t>*Electrolyte imbalance–induced seizures</t>
  </si>
  <si>
    <t>*Autism spectrum disorder with behavioral disturbance</t>
  </si>
  <si>
    <t>*Due to Graha-dosha (Skanda Graha), the manaḥ (mind) and indriya (senses) get disturbed.</t>
  </si>
  <si>
    <t>*This leads to derangement of vāta doṣa → triggering apasmara-like episodes (convulsions, fainting).</t>
  </si>
  <si>
    <t>*Involvement of manasika doshas (rajas &amp; tamas) further aggravates the condition.</t>
  </si>
  <si>
    <t>🔺SAMANYA CHIKITSA (General treatment principles)</t>
  </si>
  <si>
    <t>*Daivavyapāśraya chikitsa (mantra, homa, bali, maṅgala, wearing of raksha, japa of Skanda-related mantras)</t>
  </si>
  <si>
    <t>*Yuktivyapāśraya chikitsa:</t>
  </si>
  <si>
    <t>*Śiro-abhyanga (oil massage of head with medicated oils)</t>
  </si>
  <si>
    <t>*Dhoomapāna (medicated fumigation)</t>
  </si>
  <si>
    <t>*Rakshoghna dravyas for protection</t>
  </si>
  <si>
    <t>*Sattvavajaya chikitsa: calming practices, psychological support</t>
  </si>
  <si>
    <t>*Mantra japa of Skanda graha</t>
  </si>
  <si>
    <t>*Rakshoghna dravyas like Hingu, Nimba, Sarshapa used as dhoopa</t>
  </si>
  <si>
    <t>*Medicated ghrita intake (Brahmi ghrita, Kalyanaka ghrita)</t>
  </si>
  <si>
    <t>*Touch of spiritual/holy objects, blessings of elders</t>
  </si>
  <si>
    <t>*Exposure to frightening environment, darkness</t>
  </si>
  <si>
    <t>*Improper diet (guru, abhojana, atibhojana)</t>
  </si>
  <si>
    <t>*Stress, grief, anger, sleep disturbance</t>
  </si>
  <si>
    <t>*Association with other graha rogas</t>
  </si>
  <si>
    <t>🔺VISESHA  CHIKITSA (Specific treatment for Skanda Apasmara Graha)</t>
  </si>
  <si>
    <t>*Daivavyapāśraya:</t>
  </si>
  <si>
    <t>*japa of Skanda mantra</t>
  </si>
  <si>
    <t>*Homa with rakshoghna dravyas</t>
  </si>
  <si>
    <t>*Wearing of Skanda raksha (protective amulets)</t>
  </si>
  <si>
    <t>*Oushadha:</t>
  </si>
  <si>
    <t>*Medicated ghee preparations (Brahmi ghrita, Saraswata ghrita)</t>
  </si>
  <si>
    <t>*Dhoopana with Rakshoghna dravyas (Guggulu, Vacha, Hingu)</t>
  </si>
  <si>
    <t>*Taila abhyanga and nasya with Medhya dravyas (Brahmi, Shankhapushpi)</t>
  </si>
  <si>
    <t>*Psychological support: mother’s reassurance, calm environment</t>
  </si>
  <si>
    <t>*Kashyapa Samhita, Graha Chikitsa Adhyaya</t>
  </si>
  <si>
    <t>*Ashtanga Hridaya – Uttara Tantra (Apasmara Adhyaya)</t>
  </si>
  <si>
    <t>*Charaka Samhita – Apasmara Chikitsa</t>
  </si>
  <si>
    <t>13/09/2025, 11:21 - +91 95446 87331: 🔺TREATMENT NO : 39</t>
  </si>
  <si>
    <t>🔺VAJIKARANAM</t>
  </si>
  <si>
    <t>🔸Vajikaraṇam is one of the Aṣṭa Cikitsās (eight branches of Ayurveda).</t>
  </si>
  <si>
    <t>It deals with therapies, diet, and medicines that enhance sexual power, fertility, strength, and vitality, comparable to the virility of a horse ("Vāji").</t>
  </si>
  <si>
    <t>🔸Kapikacchu (Mucuna pruriens)</t>
  </si>
  <si>
    <t>🔸Ashwagandha (Withania somnifera)</t>
  </si>
  <si>
    <t>🔸Shatavari (Asparagus racemosus)</t>
  </si>
  <si>
    <t>🔸Gokshura (Tribulus terrestris)</t>
  </si>
  <si>
    <t>🔸Atmagupta</t>
  </si>
  <si>
    <t>🔸Shilajatu</t>
  </si>
  <si>
    <t>🔸Musali (Safed Musli / Chlorophytum borivilianum)</t>
  </si>
  <si>
    <t>🔸Vidari (Pueraria tuberosa)</t>
  </si>
  <si>
    <t>🔸Bala</t>
  </si>
  <si>
    <t>🔸Madhu (Honey)</t>
  </si>
  <si>
    <t>🔸Ghrita (Ghee)</t>
  </si>
  <si>
    <t>1. Purification (Śodhana):</t>
  </si>
  <si>
    <t>🔸Shodhana therapies like Vamana, Virechana, Basti for preparing the body.</t>
  </si>
  <si>
    <t>2. Administration of Vajikarana drugs:</t>
  </si>
  <si>
    <t>🔸Powder, Lehya (lickable preparation), Ghrita, Rasayana formulations.</t>
  </si>
  <si>
    <t>3. Diet and regimen:</t>
  </si>
  <si>
    <t>🔸Milk, ghee, meat soup, nuts, aphrodisiac foods.</t>
  </si>
  <si>
    <t>🔸Proper sleep, avoiding stress, maintaining celibacy before therapy.</t>
  </si>
  <si>
    <t>4. Lifestyle measures:</t>
  </si>
  <si>
    <t>🔸Balanced routine, yoga, meditation, avoiding excess sexual indulgence.</t>
  </si>
  <si>
    <t>🔸Klaibya (Erectile dysfunction / impotence)</t>
  </si>
  <si>
    <t>🔸Shukra kshaya (Oligospermia, low semen quality)</t>
  </si>
  <si>
    <t>🔸Vandhyatva (Infertility)</t>
  </si>
  <si>
    <t>🔸Daurbalya (General debility)</t>
  </si>
  <si>
    <t>🔸Atiswapa (Excessive sleep, lethargy)</t>
  </si>
  <si>
    <t>🔸Manovikara (Certain psychological disorders related to sex)</t>
  </si>
  <si>
    <t>🔸Very old age</t>
  </si>
  <si>
    <t>🔸During acute illness (Jvara, Atisara, Ajeerna)</t>
  </si>
  <si>
    <t>🔸In individuals with uncontrolled diabetes, hypertension, or severe cardiac disorders</t>
  </si>
  <si>
    <t>🔸Pregnant women (Vajikarana drugs not indicated)</t>
  </si>
  <si>
    <t>🔸Always perform Shodhana before Vajikarana therapy for better efficacy.</t>
  </si>
  <si>
    <t>🔸Dosage and drug selection must be individualized.</t>
  </si>
  <si>
    <t>🔸Avoid excessive sexual indulgence during therapy.</t>
  </si>
  <si>
    <t>🔸Maintain Pathya–Apathya (dietary rules).</t>
  </si>
  <si>
    <t>🔸Should be done under expert supervision to prevent side effects.</t>
  </si>
  <si>
    <t>13/09/2025, 16:16 - +91 95446 87331: 🔺CASE STUDY NO : 228</t>
  </si>
  <si>
    <t>🔺PUTHANA GRAHA</t>
  </si>
  <si>
    <t>*Doṣa-prakopa by improper care of infants.</t>
  </si>
  <si>
    <t>*Influence of bhūta/daivika factors (graha-doṣa).</t>
  </si>
  <si>
    <t>*Mainly seen in newborns and infants with weak bala.</t>
  </si>
  <si>
    <t>*Improper diet of mother (mātṛ-ahāra), unclean environment.</t>
  </si>
  <si>
    <t>*Exposure to asātmyāhāra-vihāra leading to graha-praveśa.</t>
  </si>
  <si>
    <t>*Reference: Kāśyapa Saṃhitā, Graha Rogadhikara.</t>
  </si>
  <si>
    <t>*Restlessness, frequent crying without cause.</t>
  </si>
  <si>
    <t>*Loss of suckling interest.</t>
  </si>
  <si>
    <t>*Unexplained fear, sudden fright.</t>
  </si>
  <si>
    <t>*Abnormal movements of limbs.</t>
  </si>
  <si>
    <t>*Sleep disturbances.</t>
  </si>
  <si>
    <t>*Reference: Aṣṭāṅga Hṛdaya Uttara Tantra, Graha Rogadhikara.</t>
  </si>
  <si>
    <t>*Sudden onset of fever.</t>
  </si>
  <si>
    <t>*Blackish discoloration of face (viṣa-vat varṇa).</t>
  </si>
  <si>
    <t>*Swelling of breasts in infants (strī-putra both).</t>
  </si>
  <si>
    <t>*excessive crying and irritability.</t>
  </si>
  <si>
    <t>*refusal of breast milk.</t>
  </si>
  <si>
    <t>*Disturbed breathing, hiccups.</t>
  </si>
  <si>
    <t>*Convulsions (ākshepaka).</t>
  </si>
  <si>
    <t>*Reference: Kāśyapa Saṃhitā, Uttara Tantra.</t>
  </si>
  <si>
    <t>*Appearance of child – anxious, restless, dull</t>
  </si>
  <si>
    <t>*Nourishment status – malnourished or wasted look</t>
  </si>
  <si>
    <t>*Vital signs – temperature (fever may be present), tachycardia, tachypnea</t>
  </si>
  <si>
    <t>*Skin – pallor, cyanosis, rashes (if infection present)</t>
  </si>
  <si>
    <t>*Hydration status – dry lips, sunken eyes, poor skin turgor</t>
  </si>
  <si>
    <t>*Mental status – irritability, excessive crying, altered sensorium in severe cases</t>
  </si>
  <si>
    <t>*CNS</t>
  </si>
  <si>
    <t>*Irritability, inconsolable cry</t>
  </si>
  <si>
    <t>*Abnormal movements or tremors</t>
  </si>
  <si>
    <t>*Seizures in severe infection</t>
  </si>
  <si>
    <t>*Altered reflexes</t>
  </si>
  <si>
    <t>*Respiratory</t>
  </si>
  <si>
    <t>*Tachypnea, chest retractions, wheeze, crepitations (if pneumonia/bronchitis)</t>
  </si>
  <si>
    <t>* Cardiovascular</t>
  </si>
  <si>
    <t>*Tachycardia, feeble pulse, murmurs if congenital defect suspected</t>
  </si>
  <si>
    <t>* GIT</t>
  </si>
  <si>
    <t>*Poor feeding, vomiting, diarrhea, abdominal distension, hepatosplenomegaly</t>
  </si>
  <si>
    <t>*Others.</t>
  </si>
  <si>
    <t>*Lymphadenopathy (infections)</t>
  </si>
  <si>
    <t>*Growth retardation</t>
  </si>
  <si>
    <t>*CBC with differential count – anemia, leukocytosis/leukopenia</t>
  </si>
  <si>
    <t>*Blood culture – to identify septicemia</t>
  </si>
  <si>
    <t>*Urine routine &amp; culture – to rule out UTI</t>
  </si>
  <si>
    <t>*CSF analysis – if meningitis suspected</t>
  </si>
  <si>
    <t>*Blood glucose – hypoglycemia in sick children</t>
  </si>
  <si>
    <t>*Electrolytes – dehydration-related imbalance</t>
  </si>
  <si>
    <t>*Chest X-ray – if pneumonia suspected</t>
  </si>
  <si>
    <t>*LFT/RFT – systemic involvement</t>
  </si>
  <si>
    <t>🔺DIFFERENTIAL DIAGNOSIS (Modern Correlation)</t>
  </si>
  <si>
    <t>1. Neonatal/Infantile Sepsis</t>
  </si>
  <si>
    <t>2. Acute Meningitis/Encephalitis</t>
  </si>
  <si>
    <t>3. Pneumonia/Bronchiolitis</t>
  </si>
  <si>
    <t>4. Acute Gastroenteritis</t>
  </si>
  <si>
    <t>5. Congenital Heart Disease with Failure</t>
  </si>
  <si>
    <t>6. Metabolic disorders – hypoglycemia, inborn errors of metabolism</t>
  </si>
  <si>
    <t>7. Severe Malnutrition with infection</t>
  </si>
  <si>
    <t>*Entry of graha-doṣa into child’s body → aggravation of vāta-pitta.</t>
  </si>
  <si>
    <t>*Produces obstruction in normal prāṇa-vaha srotas and annavaha srotas.</t>
  </si>
  <si>
    <t>*Leads to bala-kṣaya, depletion of ojas, and manifestation of symptoms.</t>
  </si>
  <si>
    <t>(General Management)</t>
  </si>
  <si>
    <t>*Graha Śānti – rituals, mantras, homa.</t>
  </si>
  <si>
    <t>*Bāla-roga chikitsā – maintaining cleanliness, proper breastfeeding.</t>
  </si>
  <si>
    <t>*Protective measures: rakṣoghna dravyas (Haridra, Kuṣṭha, Guggulu, Sarṣapa).</t>
  </si>
  <si>
    <t>*Lepa, dhūpana, rakṣā karma for protection.</t>
  </si>
  <si>
    <t>*Use of rakṣoghna dhūpana.</t>
  </si>
  <si>
    <t>*Wearing protective amulets (rakṣā-sūtra).</t>
  </si>
  <si>
    <t>*Ghee-based formulations, breast milk after purification of mother’s diet.</t>
  </si>
  <si>
    <t>*Neglect of rituals, non-maintenance of hygiene.</t>
  </si>
  <si>
    <t>*Mother consuming guru, abhishyandī, doṣa-prakopaka āhāra.</t>
  </si>
  <si>
    <t>*Improper feeding practices.</t>
  </si>
  <si>
    <t>*Exposure to polluted/inauspicious atmosphere.</t>
  </si>
  <si>
    <t xml:space="preserve"> (Specific Management)</t>
  </si>
  <si>
    <t>*Mantra &amp; Daivavyapāśraya Cikitsā: recitation of *graha-mantras for Pūtanā.</t>
  </si>
  <si>
    <t>*Yuktivyapāśraya Cikitsā:</t>
  </si>
  <si>
    <t>*Use of rakṣoghna auṣadhi – *Musta, Haridrā, Kuṣṭha, Vacā.</t>
  </si>
  <si>
    <t>*Application of gandha &amp; lepa on child’s body.</t>
  </si>
  <si>
    <t>*Dhūpana karma with guggulu, sarṣapa, haridrā.</t>
  </si>
  <si>
    <t>*Sattvavajaya cikitsā: keeping child calm, soothing measures.</t>
  </si>
  <si>
    <t>*Reference: Kāśyapa Saṃhitā – Graha Rogadhikara; Aṣṭāṅga Hṛdaya – Uttara Tantra.</t>
  </si>
  <si>
    <t>13/09/2025, 16:30 - Dr sonu kailas k: *PRABODHA 🪾*</t>
  </si>
  <si>
    <t>🌟 *MOST REQUIRED &amp; AWAITED CLASS COMING SOON*🌟</t>
  </si>
  <si>
    <t>✨ *A unique integrative training for Ayurvedic doctors to master X-Ray, MRI, ECG, USG, Marma Points in Acute &amp; Emergency Care, and Emergency Medicine with modern precision and Ayurvedic depth.*</t>
  </si>
  <si>
    <t>📌 *2-Month Certificate Course | Starting Soon*</t>
  </si>
  <si>
    <t>🚨 *Only Limited Slots – Block Now!*</t>
  </si>
  <si>
    <t>📞 To Know More: *9074247488*</t>
  </si>
  <si>
    <t>*Join only if you are genuinely interested*⚠️</t>
  </si>
  <si>
    <t>🛑https://chat.whatsapp.com/CwA8h3TXaVyIlZ3DUfKbMn?mode=ems_copy_t</t>
  </si>
  <si>
    <t>13/09/2025, 16:52 - Dr sonu kailas k: *Note*📌</t>
  </si>
  <si>
    <t>13/09/2025, 19:19 - +91 95446 87331: 🔺CASE STUDY NO :229</t>
  </si>
  <si>
    <t>🔺RAKTHA GULMAM</t>
  </si>
  <si>
    <t>*Excessive krodha (anger), shoka (grief), bhaya (fear)</t>
  </si>
  <si>
    <t>*Improper administration of Vamana / Virechana</t>
  </si>
  <si>
    <t>*Excessive intake of rukṣa, kaṭu, amla, uṣṇa ahara</t>
  </si>
  <si>
    <t>*Aggravation of Pitta &amp; Rakta doshas → lodging in the udarasthana (abdomen)</t>
  </si>
  <si>
    <t>*(Ref: Charaka Samhita Chikitsa Sthana 5, Gulma Chikitsa Adhyaya)</t>
  </si>
  <si>
    <t>*Angasāda (lassitude, body weakness)</t>
  </si>
  <si>
    <t>*Mild abdominal pain, discomfort, and anila saṅga (gas retention)</t>
  </si>
  <si>
    <t>*Śūla (severe colicky pain in abdomen)</t>
  </si>
  <si>
    <t>*Udaropadeha (abdominal distension, mass formation)</t>
  </si>
  <si>
    <t>*Vidaha (burning sensation internally)</t>
  </si>
  <si>
    <t>*Asra-srava (bleeding tendency, Rakta-pitta features)</t>
  </si>
  <si>
    <t>*Pāṇḍutva (paleness, anemia)</t>
  </si>
  <si>
    <t>*Mūrcchā, bhrama (fainting, giddiness in severe cases)</t>
  </si>
  <si>
    <t>*Gulma is pinda-rupa (hard palpable abdominal mass, immobile)</t>
  </si>
  <si>
    <t>*Build &amp; Nutrition – often moderate to poor, depending on chronicity</t>
  </si>
  <si>
    <t>*Pallor – may be present (if associated with chronic blood loss / anemia)</t>
  </si>
  <si>
    <t>*Icterus – occasionally seen if liver involvement</t>
  </si>
  <si>
    <t>*Pulse – normal or thready, tachycardia in anemia</t>
  </si>
  <si>
    <t>*BP – may be normal or low</t>
  </si>
  <si>
    <t>*Temperature – usually afebrile</t>
  </si>
  <si>
    <t>*General appearance – patient may look weak, with abdominal fullness or discomfort</t>
  </si>
  <si>
    <t xml:space="preserve">🔺 SYSTEMUC EXAMINATION </t>
  </si>
  <si>
    <t>** Abdominal Examination</t>
  </si>
  <si>
    <t>*Inspection – distension / fullness in lower abdomen</t>
  </si>
  <si>
    <t>*Palpation – palpable mass in hypogastrium or lower abdomen (firm to hard, non-mobile, may be irregular in shape)</t>
  </si>
  <si>
    <t>*Tenderness – mild to moderate tenderness over lump</t>
  </si>
  <si>
    <t>*Percussion – dull note over mass area</t>
  </si>
  <si>
    <t>*Auscultation – bowel sounds usually present, normal</t>
  </si>
  <si>
    <t>** Other Systems</t>
  </si>
  <si>
    <t>*Cardiovascular &amp; Respiratory – usually normal unless anemia is severe</t>
  </si>
  <si>
    <t>*CNS – normal</t>
  </si>
  <si>
    <t>*Locomotor – weakness may be present</t>
  </si>
  <si>
    <t>*CBC (Complete Blood Count) – may reveal anemia (low Hb), leukocytosis if secondary infection</t>
  </si>
  <si>
    <t>*ESR – raised in chronic inflammatory conditions</t>
  </si>
  <si>
    <t>*LFT (Liver Function Test) – if hepatobiliary involvement</t>
  </si>
  <si>
    <t>*RFT (Renal Function Test) – in case of suspected pelvic/renal pathology</t>
  </si>
  <si>
    <t>*USG Abdomen &amp; Pelvis – to detect abdominal/pelvic mass, ovarian cyst, fibroid, abscess, hematoma</t>
  </si>
  <si>
    <t>*CT / MRI Abdomen &amp; Pelvis – for better localization and characterization of lump</t>
  </si>
  <si>
    <t>*Urine Examination – to rule out urinary tract pathology</t>
  </si>
  <si>
    <t>*Tumor Markers (CA-125, CEA etc.) – if malignancy suspected</t>
  </si>
  <si>
    <t>13/09/2025, 19:19 - +91 95446 87331: 🔺CASE STUDY NO : 229</t>
  </si>
  <si>
    <t>*Uterine fibroid (leiomyoma)</t>
  </si>
  <si>
    <t>*Endometriosis with chocolate cyst</t>
  </si>
  <si>
    <t>*Hematometra / Hematocolpos (in reproductive age group)</t>
  </si>
  <si>
    <t>*Retroperitoneal tumor</t>
  </si>
  <si>
    <t>*Gastrointestinal mass (colon carcinoma, mesenteric mass, etc.)</t>
  </si>
  <si>
    <t>*Abdominal tuberculosis with mass formation</t>
  </si>
  <si>
    <t>1. Nidana sevana → vitiation of Pitta and Rakta</t>
  </si>
  <si>
    <t>2. Lodging in pakvāśaya/udarasthana along with vāta</t>
  </si>
  <si>
    <t>3. Vāta gets āvarana by Pitta-Rakta → leads to mass formation</t>
  </si>
  <si>
    <t>4. Formation of Rakta Gulma – characterized by śūla, daha, asra srava, rakta-pitta lakṣaṇas</t>
  </si>
  <si>
    <t>(General Management of Gulma)</t>
  </si>
  <si>
    <t>*Snehana (oleation) internal &amp; external</t>
  </si>
  <si>
    <t>*Swedana (sudation therapy)</t>
  </si>
  <si>
    <t>*Mridu virechana (mild purgation with Trivrit, Draksha, Aragvadha)</t>
  </si>
  <si>
    <t>*Deepana–Pachana dravyas (Trikatu, Chitraka, Pippali)</t>
  </si>
  <si>
    <t>*Anulomana with castor oil (Eranda taila)</t>
  </si>
  <si>
    <t>*Basti karma (especially Anuvasana &amp; Niruha with Tikta-Ksheera, Taila)</t>
  </si>
  <si>
    <t>*Use of madhura, tikta, sheeta dravyas (milk, ghee, draksha, madhuyashti)</t>
  </si>
  <si>
    <t>*Light, easily digestible diet</t>
  </si>
  <si>
    <t>*Cool, calm environment (reduces Pitta-Rakta provocation)</t>
  </si>
  <si>
    <t>*Intake of ushna, katu, amla, lavana ahara</t>
  </si>
  <si>
    <t>*Alcohol, excessive heat exposure</t>
  </si>
  <si>
    <t>*Mental stress, anger, grief</t>
  </si>
  <si>
    <t>*Heavy, ruksha, guru ahara</t>
  </si>
  <si>
    <t>🔺VISESHA  CHIKITSA</t>
  </si>
  <si>
    <t xml:space="preserve"> (Specific management for Rakta Gulma)</t>
  </si>
  <si>
    <t>*Shodhana:</t>
  </si>
  <si>
    <t>*Virechana with Trivrit, Aragvadha, Draksha</t>
  </si>
  <si>
    <t>*Rakta-mokshana (where indicated, especially in pittaja gulma)</t>
  </si>
  <si>
    <t>*Drakshadi kashaya</t>
  </si>
  <si>
    <t>*Madhuyashti, Chandana, Usheera (pitta-shamaka, rakta-prasadaka)</t>
  </si>
  <si>
    <t>*Saraswata churna, Avipattikara churna for pitta anulomana</t>
  </si>
  <si>
    <t>*Ghrita preparations:</t>
  </si>
  <si>
    <t>*Tikta ghrita</t>
  </si>
  <si>
    <t>*Mahatikta ghrita</t>
  </si>
  <si>
    <t>*Taila preparations:</t>
  </si>
  <si>
    <t>*Chandana taila, Usheera taila abhyanga</t>
  </si>
  <si>
    <t>*Diet:</t>
  </si>
  <si>
    <t>*Use of kshira (milk), ghee, draksha, amalaki, shatavari</t>
  </si>
  <si>
    <t>*Avoid pitta-provoking food</t>
  </si>
  <si>
    <t>*Charaka Samhita Chikitsa Sthana 5 (Gulma Chikitsa Adhyaya)</t>
  </si>
  <si>
    <t>*Sushruta Samhita Nidana Sthana 7, Chikitsa Sthana 10</t>
  </si>
  <si>
    <t>*Ashtanga Hridaya, Chikitsa Sthana 12</t>
  </si>
  <si>
    <t>14/09/2025, 12:35 - +91 95446 87331: 🔺TREATMENT NO : 40</t>
  </si>
  <si>
    <t>🔺RAJO NIRVRTTI PARICHARYA</t>
  </si>
  <si>
    <t>🔸Rajo Nirvṛtti Paricharyā refers to the specific dietary regimen, lifestyle modifications, and therapeutic measures prescribed in Ayurveda to manage the natural transition of a woman’s life when menstruation permanently ceases (menopause). It aims to maintain equilibrium of vāta–pitta and support physical, mental, and reproductive health.</t>
  </si>
  <si>
    <t>🔸Kumari</t>
  </si>
  <si>
    <t>🔸Gokshura</t>
  </si>
  <si>
    <t>1. Ahara (Diet):</t>
  </si>
  <si>
    <t>🔸Use of snigdha, madhura, sheeta dravyas.</t>
  </si>
  <si>
    <t>🔸Milk, ghee, fresh fruits, vegetables recommended.</t>
  </si>
  <si>
    <t>🔸Avoid ruksha, katu, tikshna, ushna dravyas.</t>
  </si>
  <si>
    <t>2. Vihara (Lifestyle):</t>
  </si>
  <si>
    <t>🔸Stress management (yoga, pranayama, meditation).</t>
  </si>
  <si>
    <t>🔸Dinacharya and Ratricharya with emphasis on rest.</t>
  </si>
  <si>
    <t>🔸Avoid excessive physical/mental strain.</t>
  </si>
  <si>
    <t>3. Chikitsa (Therapy):</t>
  </si>
  <si>
    <t>🔸Rasayana chikitsa (Shatavari, Ashwagandha, Guduchi).</t>
  </si>
  <si>
    <t>🔸Medhya rasayana for mental health.</t>
  </si>
  <si>
    <t>🔸Panchakarma (if indicated) – Mridu virechana, basti.</t>
  </si>
  <si>
    <t>🔸Osteoporosis</t>
  </si>
  <si>
    <t>🔸Anxiety</t>
  </si>
  <si>
    <t>🔸Depression</t>
  </si>
  <si>
    <t>🔸Hypertension</t>
  </si>
  <si>
    <t>🔸Diabetes</t>
  </si>
  <si>
    <t>🔸Obesity</t>
  </si>
  <si>
    <t>🔸Insomnia</t>
  </si>
  <si>
    <t>🔸Vaginal dryness</t>
  </si>
  <si>
    <t>🔸Hot flushes</t>
  </si>
  <si>
    <t>🔸Garbhini (pregnant women)</t>
  </si>
  <si>
    <t>🔸Rajaswala (menstruating woman, if premature menopause suspected)</t>
  </si>
  <si>
    <t>🔸Severe systemic illness (active infections, cancer without proper guidance)</t>
  </si>
  <si>
    <t>🔸Contraindication to panchakarma procedures</t>
  </si>
  <si>
    <t xml:space="preserve">🔺PRECAUTIONS </t>
  </si>
  <si>
    <t>🔸Careful monitoring of vāta–pitta aggravation.</t>
  </si>
  <si>
    <t>🔸Avoid ati-lavana, katu, tikshna, ruksha dravyas.</t>
  </si>
  <si>
    <t>🔸Individualized treatment (based on prakriti and dosha state).</t>
  </si>
  <si>
    <t>🔸Gradual introduction of rasayana drugs, not in high doses suddenly.</t>
  </si>
  <si>
    <t>🔸Ensure mental health support and counseling.</t>
  </si>
  <si>
    <t>🔸Panchakarma should be mild, not aggressive.</t>
  </si>
  <si>
    <t>14/09/2025, 14:25 - +91 95446 87331: 🔺CASE STUDY NO : 41</t>
  </si>
  <si>
    <t>🔺KUNKUMADI TAILA ABHYANGA</t>
  </si>
  <si>
    <t>🔸Kunkumadi Taila Abhyanga is a traditional Ayurvedic external therapy where Kuṅkumādi Taila (a medicated oil containing saffron and other herbs) is massaged over the body or specific parts for cosmetic enhancement, rejuvenation, and relief from certain diseases.</t>
  </si>
  <si>
    <t>🔸Kunkumadi Taila</t>
  </si>
  <si>
    <t>1. Purva Karma (Preparation):</t>
  </si>
  <si>
    <t>🔸Patient is made to sit/lie comfortably.</t>
  </si>
  <si>
    <t>🔸Oil is slightly warmed.</t>
  </si>
  <si>
    <t>2. Pradhana Karma (Main Procedure):</t>
  </si>
  <si>
    <t>🔸Warm Kuṅkumādi Taila is applied over face, neck, or whole body depending on indication.</t>
  </si>
  <si>
    <t>🔸Gentle, rhythmic massage with palms and fingertips.</t>
  </si>
  <si>
    <t>🔸Duration: 20–30 minutes.</t>
  </si>
  <si>
    <t>3. Paschat Karma (After Procedure):</t>
  </si>
  <si>
    <t>🔸Oil left on skin for 30–60 minutes.</t>
  </si>
  <si>
    <t>🔸Followed by warm water bath or cleansing with herbal powders.</t>
  </si>
  <si>
    <t>🔸Mukhadoṣa (facial blemishes)</t>
  </si>
  <si>
    <t>🔸Vaivarṇya (discoloration)</t>
  </si>
  <si>
    <t>🔸Vraṇa Vastu (scar marks)</t>
  </si>
  <si>
    <t>🔸Vāta-pitta skin disorders</t>
  </si>
  <si>
    <t>🔸Daruṇaka (dandruff)</t>
  </si>
  <si>
    <t>🔸Twak Roga (skin diseases)</t>
  </si>
  <si>
    <t>🔸Mukhakāntihāni (loss of glow</t>
  </si>
  <si>
    <t>🔸Atisnigdha Twak (excessively oily skin)</t>
  </si>
  <si>
    <t>🔸Severe Kaphaja roga (kapha-dominant conditions)</t>
  </si>
  <si>
    <t>🔸Skin infections with pus discharge</t>
  </si>
  <si>
    <t>🔸Fever, indigestion, diarrhea</t>
  </si>
  <si>
    <t>🔸Allergy to ingredients (saffron, sesame oil, etc.)</t>
  </si>
  <si>
    <t>🔸Always test for allergy (patch test).</t>
  </si>
  <si>
    <t>🔸Avoid exposure to dust, sunlight, cold wind immediately after procedure.</t>
  </si>
  <si>
    <t>🔸Use mild lukewarm water for cleansing (not hot).</t>
  </si>
  <si>
    <t>🔸Not advised in acute illness or during menstruation (if whole-body Abhyanga).</t>
  </si>
  <si>
    <t>🔸Oil should be used fresh and properly stored.</t>
  </si>
  <si>
    <t>14/09/2025, 16:25 - +91 95446 87331: 🔺CASE STUDY NO : 230</t>
  </si>
  <si>
    <t>🔺 SAKUNI GRAHA</t>
  </si>
  <si>
    <t>*Epilepsy (temporal lobe seizures / absence seizures)</t>
  </si>
  <si>
    <t>*Attention Deficit Hyperactivity Disorder (ADHD)</t>
  </si>
  <si>
    <t>*Autism Spectrum Disorder (ASD)</t>
  </si>
  <si>
    <t>*Childhood Schizophrenia / Psychosis</t>
  </si>
  <si>
    <t>*Pediatric Anxiety Disorders (panic disorder, phobias)</t>
  </si>
  <si>
    <t>*Conversion Disorder / Dissociative Disorders</t>
  </si>
  <si>
    <t>*Post-traumatic Stress Disorder (PTSD)</t>
  </si>
  <si>
    <t>*Vitiated doṣas (especially Vāta and Rajas-Tamas in manas) get aggravated</t>
  </si>
  <si>
    <t>*They obstruct normal dhātu balance</t>
  </si>
  <si>
    <t>*Enter śiras (head region) causing abnormal neurological/psychological activity</t>
  </si>
  <si>
    <t>*Manifest as Graha Lakṣaṇas (seizure-like, psychotic or convulsive features)</t>
  </si>
  <si>
    <t>1. Stanya śuddhi – purification of breast milk</t>
  </si>
  <si>
    <t>*Pathya ahāra for mother (light, doṣa-śāmaka diet)</t>
  </si>
  <si>
    <t>*Stanya śodhana dravyas</t>
  </si>
  <si>
    <t>2. Dhoopana – fumigation with rakṣoghna dravyas</t>
  </si>
  <si>
    <t>3. Rakṣā karma – mantras, maṅgala kriyā, protective rituals (graha nivāraka)</t>
  </si>
  <si>
    <t>4. Bāla rakṣoghna auṣadhi – Brahmi, Vacha, Kushtha, Haridra, Musta, etc.</t>
  </si>
  <si>
    <t>*Mother following proper pathya ahāra</t>
  </si>
  <si>
    <t>*Use of rakṣoghna dravyas</t>
  </si>
  <si>
    <t>*Medicated ghṛta, taila, dhūpa, lepa for child</t>
  </si>
  <si>
    <t>*Śiro-abhyanga with ghṛta</t>
  </si>
  <si>
    <t>🔺ANUPASAYA(Aggravating factors)</t>
  </si>
  <si>
    <t>*Rūkṣa, guru, abhiṣyandi āhāra in mother</t>
  </si>
  <si>
    <t>*Exposure to fright, darkness, unclean surroundings</t>
  </si>
  <si>
    <t>*Neglecting rakṣā karma</t>
  </si>
  <si>
    <t>*Medicated Ghṛta – Brahmi ghṛta, Mahākalyānaka ghṛta</t>
  </si>
  <si>
    <t>*Medicated Taila – Bala taila abhyanga, Śiro-pichu with ghee/oil</t>
  </si>
  <si>
    <t>*Dhūpana karma – Rakṣoghna dhūpa with Guggulu, Vacha, Sarshapa, Hingu, etc.</t>
  </si>
  <si>
    <t>*Lepa / Anjana – Netra lepa with protective drugs</t>
  </si>
  <si>
    <t>*Mantra &amp; Rakṣā karma – Graha śānti rituals as per classical references</t>
  </si>
  <si>
    <t>*Aṣṭāṅga Hṛdaya Uttarasthāna 3 (Bāla Graha Nidāna &amp; Cikitsā)</t>
  </si>
  <si>
    <t>*Kāśyapa Saṃhitā, Graha Chikitsā</t>
  </si>
  <si>
    <t>*Adṛṣṭa (karma-related causes)</t>
  </si>
  <si>
    <t>*Dūṣita stanya (vitiated breast milk)</t>
  </si>
  <si>
    <t>*Doṣa duṣṭi due to improper maternal ahāra-vihāra</t>
  </si>
  <si>
    <t>*Grahāveṣa (psychosomatic/unknown microbial/epidemic causes as per modern view)</t>
  </si>
  <si>
    <t>*Reference: Kāśyapa Saṃhitā, Graha Chikitsā Adhyāya</t>
  </si>
  <si>
    <t>*Child becomes frightened without cause</t>
  </si>
  <si>
    <t>*Refusal of breast milk intermittently</t>
  </si>
  <si>
    <t>*Mild feverishness</t>
  </si>
  <si>
    <t>*Involuntary movements of limbs (chest/neck stiffness sometimes seen)</t>
  </si>
  <si>
    <t>*Child cries suddenly at night</t>
  </si>
  <si>
    <t>*Continuous restlessness</t>
  </si>
  <si>
    <t>*Refusal to feed from mother</t>
  </si>
  <si>
    <t>*Sudden staring look and abnormal eye movements</t>
  </si>
  <si>
    <t>*Head and body tremors / jerking</t>
  </si>
  <si>
    <t>*Screaming with fear during sleep</t>
  </si>
  <si>
    <t>*Possible convulsions / epileptic features</t>
  </si>
  <si>
    <t>*Reference: Aṣṭāṅga Hṛdaya, Uttarasthāna 3; Kāśyapa Saṃhitā</t>
  </si>
  <si>
    <t>*General appearance: child looks frightened, restless, sometimes dull</t>
  </si>
  <si>
    <t>*Behavior: abnormal, suspicious, violent outbursts or sudden fear</t>
  </si>
  <si>
    <t>*Temperature – usually normal, but may show low-grade fever</t>
  </si>
  <si>
    <t>*Pulse – irregular / tachycardia in anxiety episodes</t>
  </si>
  <si>
    <t>*Respiration – rapid, shallow in panic state</t>
  </si>
  <si>
    <t>*Sleep: disturbed, frequent waking, nightmares</t>
  </si>
  <si>
    <t>*Appetite: irregular, refusal of food</t>
  </si>
  <si>
    <t>*Growth and development: may show delayed milestones if chronic</t>
  </si>
  <si>
    <t>*CNS (Central Nervous System):</t>
  </si>
  <si>
    <t>*Restlessness, hyperactivity, lack of concentration</t>
  </si>
  <si>
    <t>*Altered sensorium in severe cases</t>
  </si>
  <si>
    <t>*Seizure-like episodes (sometimes pseudo-seizures)</t>
  </si>
  <si>
    <t>*Psychiatric evaluation:</t>
  </si>
  <si>
    <t>*Hallucinations, delusions (child may say they “see” things)</t>
  </si>
  <si>
    <t>*Sudden anger, abnormal behavior patterns</t>
  </si>
  <si>
    <t>*GIT (Gastrointestinal):</t>
  </si>
  <si>
    <t>*Nausea, vomiting, abdominal pain due to psychogenic causes</t>
  </si>
  <si>
    <t>*CVS &amp; RS: usually normal, except stress-related tachycardia, palpitations</t>
  </si>
  <si>
    <t>*(Mainly to rule out organic causes)</t>
  </si>
  <si>
    <t>*Blood tests: CBC, ESR – usually normal, may rule out infection</t>
  </si>
  <si>
    <t>*Blood sugar, electrolytes: to rule out metabolic causes</t>
  </si>
  <si>
    <t>*Thyroid profile: to exclude hyperthyroidism (cause of hyperactivity/anxiety)</t>
  </si>
  <si>
    <t>*Neuroimaging (CT/MRI): if seizures or behavioral disorder suspected</t>
  </si>
  <si>
    <t>*EEG: in cases of suspected epilepsy</t>
  </si>
  <si>
    <t>*Psychological assessment: IQ, behavioral tests, child psychiatric evaluation</t>
  </si>
  <si>
    <t>14/09/2025, 16:56 - +91 95446 87331: 🔺CASE STUDY NO : 231</t>
  </si>
  <si>
    <t>🔺SITA PUTHANA GRAHA</t>
  </si>
  <si>
    <t>🔺NIDANAM(Causative factors)</t>
  </si>
  <si>
    <t>*Grahāveṣa (entry of Graha-doṣa in child)</t>
  </si>
  <si>
    <t>*Asātmya āhāra vihāra of mother</t>
  </si>
  <si>
    <t>*Apakva dhātu in child</t>
  </si>
  <si>
    <t>*Daiva-abhicāra doṣa</t>
  </si>
  <si>
    <t>*(Reference: Kāśyapa Saṃhitā – Graha Roga Adhyāya)</t>
  </si>
  <si>
    <t>*Alpa stanya grahaṇa (less intake of milk)</t>
  </si>
  <si>
    <t>*Ālasya (laziness)</t>
  </si>
  <si>
    <t>*Manda nidrā (disturbed sleep)</t>
  </si>
  <si>
    <t>*Kṣudra kṣobha (frequent irritability without cause)</t>
  </si>
  <si>
    <t>*Śīta sparśa of body (cold touch)</t>
  </si>
  <si>
    <t>*Arochaka (loss of taste, anorexia)</t>
  </si>
  <si>
    <t>*Atidurbala (extreme weakness)</t>
  </si>
  <si>
    <t>*Kapha pradhāna lakṣaṇa – śleṣma pravṛddhi</t>
  </si>
  <si>
    <t>*Alpāgnī, manda dhātvagni</t>
  </si>
  <si>
    <t>*Jwara (low grade fever)</t>
  </si>
  <si>
    <t>*Mūrcchā (fainting, unconsciousness)</t>
  </si>
  <si>
    <t>*Durbala kriyā of indriyas</t>
  </si>
  <si>
    <t>*(Ref: Kāśyapa Saṃhitā, Uttara Tantra – Graha Roga Lakṣaṇa)</t>
  </si>
  <si>
    <t>*Consciousness – altered sensorium, irritability</t>
  </si>
  <si>
    <t>*Appearance – pallor, weak cry, poor feeding</t>
  </si>
  <si>
    <t>*Vital signs – hypothermia, tachypnea or apnea, tachycardia or bradycardia</t>
  </si>
  <si>
    <t>*Hydration status – sunken eyes, poor skin turgor, dry mucosa</t>
  </si>
  <si>
    <t>*Growth parameters – low weight-for-age, possible failure to thrive</t>
  </si>
  <si>
    <t>1. CNS – irritability, lethargy, hypotonia, seizures</t>
  </si>
  <si>
    <t>2. Respiratory system – grunting, chest retractions, nasal flaring, cyanosis</t>
  </si>
  <si>
    <t>3. Cardiovascular system – feeble pulse, poor perfusion, hypotension</t>
  </si>
  <si>
    <t>4. GIT – abdominal distension, vomiting, refusal to feed</t>
  </si>
  <si>
    <t>5. Skin – cold extremities, mottling, possible pustules/abscess</t>
  </si>
  <si>
    <t>*CBC – leukocytosis or leukopenia, thrombocytopenia</t>
  </si>
  <si>
    <t>*Blood culture / Sepsis screen – positive for bacterial growth</t>
  </si>
  <si>
    <t>*CRP, ESR, Procalcitonin – elevated (markers of sepsis)</t>
  </si>
  <si>
    <t>*Blood sugar – hypoglycemia or hyperglycemia</t>
  </si>
  <si>
    <t>*ABG – metabolic acidosis</t>
  </si>
  <si>
    <t>*CSF analysis – if meningitis suspected (↑ protein, ↓ sugar, pleocytosis)</t>
  </si>
  <si>
    <t>*Urine culture – rule out UTI-related sepsis</t>
  </si>
  <si>
    <t>🔺 SITA PUTHANA GRAHA</t>
  </si>
  <si>
    <t>*Neonatal / Infantile Septicemia</t>
  </si>
  <si>
    <t xml:space="preserve">*meningitis </t>
  </si>
  <si>
    <t>*Pneumonia</t>
  </si>
  <si>
    <t>*Acute Gastroenteritis with Sepsis</t>
  </si>
  <si>
    <t>*Hypoglycemia</t>
  </si>
  <si>
    <t>*Congenital heart disease (cyanotic spells)</t>
  </si>
  <si>
    <t>*Metabolic disorders (like urea cycle defects, organic acidemias)</t>
  </si>
  <si>
    <t>*Doṣa duṣṭi: Kapha pradhāna with involvement of Vāta</t>
  </si>
  <si>
    <t>*Bala hāni due to Grahāveṣa</t>
  </si>
  <si>
    <t>*Dhātu kṣaya → Agnimāndya → Roga-pravṛtti</t>
  </si>
  <si>
    <t>*Śīta guṇa of Graha increases śleṣma, suppresses Agni and bala</t>
  </si>
  <si>
    <t>*Rakṣoghna karma (graha nivāraṇa measures, mantra, homa, bali, maṅgala kriyā)</t>
  </si>
  <si>
    <t>*Snehana with rakṣoghna taila</t>
  </si>
  <si>
    <t>*Dhūpana with rakṣoghna dravyas (Guggulu, Vacha, Hingu, Sarshapa)</t>
  </si>
  <si>
    <t>*Pañca-gavya prayoga in some contexts</t>
  </si>
  <si>
    <t>*Daiva-vyapāśraya cikitsā (mantra, maṅgala, bali)</t>
  </si>
  <si>
    <t>*Yuktivyapāśraya cikitsā (ahara, aushadha, sneha, swedana)</t>
  </si>
  <si>
    <t>*Rakṣoghna dravya dhūpana</t>
  </si>
  <si>
    <t>*Rakṣā karma like maṅgala, bali, homa</t>
  </si>
  <si>
    <t>*Graha nivāraṇa kriyā</t>
  </si>
  <si>
    <t>*Ati-śīta sparśa, cold environment</t>
  </si>
  <si>
    <t>*Guru, snigdha, manda āhāra</t>
  </si>
  <si>
    <t>*Asātmyāhāra sevana by mother</t>
  </si>
  <si>
    <t>*Ratrijāgaraṇa, ashrama</t>
  </si>
  <si>
    <t>🔺VISHESHA CIKITSA (Specific treatment)</t>
  </si>
  <si>
    <t>*Dhūpana karma: Vacha, Hingu, Guggulu, Sarshapa, Rakta candana</t>
  </si>
  <si>
    <t>*Anjana: with Rakṣoghna dravyas</t>
  </si>
  <si>
    <t>*Tala poṭṭali dhāraṇa with Rakṣā dravyas</t>
  </si>
  <si>
    <t>*Abhimantrita auṣadha prayoga (medicines empowered with mantras)</t>
  </si>
  <si>
    <t>*Pañcagavya prayoga in some conditions</t>
  </si>
  <si>
    <t>*Bali (offerings) to Graha for nivṛtti</t>
  </si>
  <si>
    <t>*(References: Kāśyapa Saṃhitā – Uttara Tantra, Graha Roga Cikitsā Adhyāya)</t>
  </si>
  <si>
    <t>15/09/2025, 10:22 - Dr sonu kailas k: &lt;Media omitted&gt;</t>
  </si>
  <si>
    <t>15/09/2025, 13:40 - +91 95446 87331: 🔺TREATMENT NO : 42</t>
  </si>
  <si>
    <t>🔺AGNIKARMA</t>
  </si>
  <si>
    <t>🔸Agnikarma is a para-surgical procedure in Ayurveda where therapeutic burns are made using heated instruments (like metals, sticks, or other substances) for the management of diseases not easily curable by medicines or surgery.</t>
  </si>
  <si>
    <t>📌DRUGS/MATERIALS USED</t>
  </si>
  <si>
    <t>🔸Loha (Iron)</t>
  </si>
  <si>
    <t>🔸Tamra (Copper)</t>
  </si>
  <si>
    <t>🔸Shankha (Conch)</t>
  </si>
  <si>
    <t>🔸Panchaloha (Five-metal alloy)</t>
  </si>
  <si>
    <t>🔸Pippali (Long pepper)</t>
  </si>
  <si>
    <t>🔸Godanta (Gypsum)</t>
  </si>
  <si>
    <t>🔸Ajashakrit (Goat excreta)</t>
  </si>
  <si>
    <t>🔸Guda (Jaggery)</t>
  </si>
  <si>
    <t>🔸Honey</t>
  </si>
  <si>
    <t>1. Preparation: Patient and affected site cleaned; area marked.</t>
  </si>
  <si>
    <t>2. Heating: Selected instrument/material heated to red-hot.</t>
  </si>
  <si>
    <t>3. Application: Applied directly or indirectly on the diseased part in different patterns (Bindu, Valaya, Vilekha, etc.).</t>
  </si>
  <si>
    <t>4. Aftercare: Ghrita, Madhu, or cooling pastes applied to reduce burning and promote healing.</t>
  </si>
  <si>
    <t>5. Follow-up: Proper wound care and diet regimen advised.</t>
  </si>
  <si>
    <t>🔸Bhagandara (Fistula-in-ano)</t>
  </si>
  <si>
    <t>🔸Arbuda (Tumor)</t>
  </si>
  <si>
    <t>🔸Granthi (Cyst/Swelling)</t>
  </si>
  <si>
    <t>🔸Arbudaja shotha (Hard inflammation)</t>
  </si>
  <si>
    <t>🔸Charma kilaka (Warts)</t>
  </si>
  <si>
    <t>🔸Mashaka (Corn/Callosity)</t>
  </si>
  <si>
    <t>🔸Nadivrana (Sinus)</t>
  </si>
  <si>
    <t>🔸Vicharchika (Eczema, resistant type)</t>
  </si>
  <si>
    <t>🔸Sandhigata Vata (Osteoarthritis pain)</t>
  </si>
  <si>
    <t>🔸Gridhrasi (Sciatica)</t>
  </si>
  <si>
    <t>🔸Bala (Children)</t>
  </si>
  <si>
    <t>🔸Vriddha (Elderly)</t>
  </si>
  <si>
    <t>🔸Atishuska (Very emaciated)</t>
  </si>
  <si>
    <t>🔸Bhiru (Fearful, weak-minded)</t>
  </si>
  <si>
    <t>🔸Garbhini (Pregnant women)</t>
  </si>
  <si>
    <t>🔸Those with bleeding/clotting disorders</t>
  </si>
  <si>
    <t>🔸Proper sterilization and heating of instruments.</t>
  </si>
  <si>
    <t>🔸Avoid excessive burning or deep tissue damage.</t>
  </si>
  <si>
    <t>🔸Cooling agents (Ghrita, Madhu) should be kept ready.</t>
  </si>
  <si>
    <t>🔸Not to be performed in vital areas (Marma).</t>
  </si>
  <si>
    <t>🔸Patient should be monitored for pain, blistering, or infection.</t>
  </si>
  <si>
    <t>15/09/2025, 18:28 - +91 95446 87331: 🔺CASE STUDY NO : 232</t>
  </si>
  <si>
    <t>🔺MUKHAMANDIKA GRAHA</t>
  </si>
  <si>
    <t>*Abhichāra karma (black magic, evil practices)</t>
  </si>
  <si>
    <t>*Asātmyendriyārtha saṃyoga (improper sensory indulgence)</t>
  </si>
  <si>
    <t>*Pāpa karma (sinful deeds)</t>
  </si>
  <si>
    <t>*Grahāveśa (possession by graha)</t>
  </si>
  <si>
    <t>*Alpa annābhilāṣa (reduced appetite)</t>
  </si>
  <si>
    <t>*Nidra nāśa (loss of sleep)</t>
  </si>
  <si>
    <t>*Manodaurbalya (mental restlessness)</t>
  </si>
  <si>
    <t>*Balakṣaya (gradual loss of strength)</t>
  </si>
  <si>
    <t>*Mukhe māṇḍalikā (swelling/pustular eruptions around mouth)</t>
  </si>
  <si>
    <t>*Utsāda (redness and raised lesions on face)</t>
  </si>
  <si>
    <t>*Śopha (inflammatory swelling around mouth region)</t>
  </si>
  <si>
    <t>*Arati (restlessness, irritability)</t>
  </si>
  <si>
    <t>*Atimātra kṣut &amp; pipāsā (excessive hunger and thirst)</t>
  </si>
  <si>
    <t>*Śoṣa (emaciation in chronic condition)</t>
  </si>
  <si>
    <t>*Pallor of face</t>
  </si>
  <si>
    <t>*Oedema over face (periorbital puffiness)</t>
  </si>
  <si>
    <t>*Dry skin or roughness</t>
  </si>
  <si>
    <t>*Hair changes – sparse, coarse, dry, falling</t>
  </si>
  <si>
    <t>*Swelling of lips/cheeks</t>
  </si>
  <si>
    <t>*Altered facial expressions (dull, expressionless, depressed look)</t>
  </si>
  <si>
    <t>*Growth retardation (in children)</t>
  </si>
  <si>
    <t>*Speech changes (thick, slurred, slow)</t>
  </si>
  <si>
    <t>1. Nervous system:</t>
  </si>
  <si>
    <t>*Mental dullness, lethargy, poor memory</t>
  </si>
  <si>
    <t>*Delayed reflexes</t>
  </si>
  <si>
    <t>*Developmental delay (in congenital cases)</t>
  </si>
  <si>
    <t>2. Endocrine system:</t>
  </si>
  <si>
    <t>*Thyroid gland – palpable goitre or atrophy</t>
  </si>
  <si>
    <t>*Signs of hypothyroidism (cold intolerance, weight gain, constipation, bradycardia)</t>
  </si>
  <si>
    <t>3. Cardiovascular system:</t>
  </si>
  <si>
    <t>*Bradycardia</t>
  </si>
  <si>
    <t>*Low volume pulse</t>
  </si>
  <si>
    <t>*Pericardial effusion (in severe cases)</t>
  </si>
  <si>
    <t>4. Respiratory system:</t>
  </si>
  <si>
    <t>*Hoarseness of voice due to myxedematous changes</t>
  </si>
  <si>
    <t>*Sleep apnea (in obese cases)</t>
  </si>
  <si>
    <t>5. Gastrointestinal system:</t>
  </si>
  <si>
    <t>*Constipation</t>
  </si>
  <si>
    <t>*Poor appetite</t>
  </si>
  <si>
    <t>*Thyroid profile:</t>
  </si>
  <si>
    <t>*TSH ↑ (primary hypothyroidism)</t>
  </si>
  <si>
    <t>*T3, T4 ↓</t>
  </si>
  <si>
    <t>*Anti-TPO antibodies (for autoimmune cause)</t>
  </si>
  <si>
    <t>*Serum cholesterol ↑ (hyperlipidemia in hypothyroidism)</t>
  </si>
  <si>
    <t>*CBC: to rule out anemia</t>
  </si>
  <si>
    <t>*Liver function test &amp; kidney function test (to assess associated metabolic changes)</t>
  </si>
  <si>
    <t>*Ultrasound thyroid (to detect goitre, nodules, or atrophy)</t>
  </si>
  <si>
    <t>15/09/2025, 18:29 - +91 95446 87331: 🔺CASE STUDY NO : 232</t>
  </si>
  <si>
    <t>*Hypothyroidism (congenital / acquired)</t>
  </si>
  <si>
    <t>*Myxedema</t>
  </si>
  <si>
    <t>*Nephrotic syndrome (facial puffiness)</t>
  </si>
  <si>
    <t>*Cushing’s syndrome</t>
  </si>
  <si>
    <t>*Severe malnutrition (kwashiorkor)</t>
  </si>
  <si>
    <t>*Chronic renal failure</t>
  </si>
  <si>
    <t>*Down’s syndrome (facial features in children)</t>
  </si>
  <si>
    <t>*Graha doṣa → Doṣa prakopa (mainly Pitta &amp; Kapha)</t>
  </si>
  <si>
    <t>*Rakta duṣṭi occurs → Localized in mukha pradeśa</t>
  </si>
  <si>
    <t>*Leads to śopha, māṇḍalikā, daurbalya, and manovikāra</t>
  </si>
  <si>
    <t>*Graha śānti &amp; rakṣoghna prayoga (protective rituals, mantras, homa)</t>
  </si>
  <si>
    <t>*Rakṣā karma – maṇi, maulī, dhūpa, gandha, akṣata</t>
  </si>
  <si>
    <t>*Balavardhana cikitsā – Rasāyana prayoga</t>
  </si>
  <si>
    <t>*Manovāhinī chikitsā – dhūpa, homa, japādi karma</t>
  </si>
  <si>
    <t>*Rakṣoghna dravya prayoga (fumigation, mantra, maṇi dhāraṇa)</t>
  </si>
  <si>
    <t>*Snigdha and śītala dravya upayoga (cooling, soothing measures)</t>
  </si>
  <si>
    <t>*Śānta mantras &amp; bali karma</t>
  </si>
  <si>
    <t>*Atiuṣṇa &amp; tīkṣṇa dravyas (pungent/hot substances)</t>
  </si>
  <si>
    <t>*Rajas, tama-prakopa (anger, fear, excessive stress)</t>
  </si>
  <si>
    <t>*Asātmyāhāra vihāra</t>
  </si>
  <si>
    <t xml:space="preserve">🔺VISESHA CIKITSA </t>
  </si>
  <si>
    <t>(Specific treatment)</t>
  </si>
  <si>
    <t>*Mantra, Maṇḍala, Homa, Bali – grahaghna karma</t>
  </si>
  <si>
    <t>*Dhūpana dravya – Guggulu, Sarṣapa, Vacā, Hingu, Nimba, Haridra</t>
  </si>
  <si>
    <t>*Maṇi dhāraṇa – protective gem rituals</t>
  </si>
  <si>
    <t>*Oushadha prayoga – Pitta–kapha hara, rakta śodhaka dravyas</t>
  </si>
  <si>
    <t>*E.g. Haridrā, Nimba, Amalaki, Mustā</t>
  </si>
  <si>
    <t>*Rasāyana – to restore bala and ojas</t>
  </si>
  <si>
    <t>*Kashyapa Saṃhitā, Graha Chikitsā Adhyāya – mentions Mukhamāṇḍikā Graha with its nidāna, lakṣaṇa, and cikitsā.</t>
  </si>
  <si>
    <t>*Also supported in Agniveśa Tantra (Charaka) &amp; Graha Roga Adhyāya in later Nighaṇṭus</t>
  </si>
  <si>
    <t>15/09/2025, 19:32 - Dr sonu kailas k: 🌟 *FREE INTRODUCTORY SESSION VARNA JEEVAN* 🌟</t>
  </si>
  <si>
    <t>As a prelude to our upcoming *VARNA JEEVAN – Intensive Certificate Program on Hyperpigmentation*</t>
  </si>
  <si>
    <t>📅 *Date:* 15th September 2025</t>
  </si>
  <si>
    <t>🕒 *Time:* 7:30 PM IST</t>
  </si>
  <si>
    <t>🖥️ *Mode:* Zoom (Live)</t>
  </si>
  <si>
    <t>🎓 Exclusively for Doctors</t>
  </si>
  <si>
    <t>🔹 *Zoom Details*</t>
  </si>
  <si>
    <t>*Meeting ID:* 482 274 4125</t>
  </si>
  <si>
    <t>*Passcode:* PIGMENT999</t>
  </si>
  <si>
    <t>*Time :* 7.30 PM IST</t>
  </si>
  <si>
    <t>Click https://us06web.zoom.us/j/4822744125?pwd=amObCVAbN5PRUx56YXdnZklIyd04ig.1&amp;omn=87502014601</t>
  </si>
  <si>
    <t>15/09/2025, 19:32 - Dr sonu kailas k: *Meting active‼️*</t>
  </si>
  <si>
    <t>15/09/2025, 21:22 - +91 95446 87331: 🔺CASE STUDY NO : 233</t>
  </si>
  <si>
    <t>🔺KSHEERAJA ATISARA</t>
  </si>
  <si>
    <t>*Mātṛ āhāra viśeṣa – Mother consuming doṣa-prakopaka āhāra (guru, vidāhi, abhishyandi, viruddha āhāra).</t>
  </si>
  <si>
    <t>*Dūṣita kṣīra – Breast milk vitiated due to mātṛ doṣa (vāta, pitta, kapha).</t>
  </si>
  <si>
    <t>*Mātṛ roga – Diseases of the mother affecting stanya (fever, jvara, grahaṇī, atisāra, āma).</t>
  </si>
  <si>
    <t>*Dhatukṣaya in infant – Immature agni in newborn leading to inability to digest stanya.</t>
  </si>
  <si>
    <t>*(Ref: Kāśyapa Saṃhitā, Sūtra Sthāna 17; A.H. Uttara 2/8-10)</t>
  </si>
  <si>
    <t>*Kṣobha / irritability</t>
  </si>
  <si>
    <t>*Aruci (loss of interest in feeding)</t>
  </si>
  <si>
    <t>*Hrillāsa (nausea, uneasiness after feeding)</t>
  </si>
  <si>
    <t>*Stanya dūṣaṇa lakṣaṇa (discolored, frothy, bad smelling milk intake leading to discomfort).</t>
  </si>
  <si>
    <t>*Frequent loose watery stools</t>
  </si>
  <si>
    <t>*Stool mixed with froth, mucus, undigested milk particles</t>
  </si>
  <si>
    <t>*Ajeerna lakṣaṇa (colic, distension, pain)</t>
  </si>
  <si>
    <t>*Kṣaya lakṣaṇa (dāurbalya, glāni, śoṣa)</t>
  </si>
  <si>
    <t>*Pitta-dominated: tīkṣṇa gandha, yellowish stools</t>
  </si>
  <si>
    <t>*Kapha-dominated: snigdha, picchila, manda gandha</t>
  </si>
  <si>
    <t>*Vāta-dominated: frothy, pain, dryness, frequency</t>
  </si>
  <si>
    <t>*(Ref: A.H. Uttara 2/9-12; C.Ci.19/14-20)</t>
  </si>
  <si>
    <t>*Build &amp; Nourishment – signs of malnutrition or wasting</t>
  </si>
  <si>
    <t>*Hydration status – sunken eyes, dry mucosa, skin turgor, fontanelle depression</t>
  </si>
  <si>
    <t>*Vital signs – temperature, pulse, respiration, blood pressure</t>
  </si>
  <si>
    <t>*Weight – comparison with age norms</t>
  </si>
  <si>
    <t>*Growth chart – height/length, head circumference</t>
  </si>
  <si>
    <t>*Consciousness/alertness – lethargy, irritability</t>
  </si>
  <si>
    <t>*Stool characteristics – frequency, consistency, colour, smell</t>
  </si>
  <si>
    <t>*Gastrointestinal system – abdominal distension, bowel sounds, tenderness</t>
  </si>
  <si>
    <t>*Skin – dryness, turgor, rashes (if allergic component)</t>
  </si>
  <si>
    <t>*Cardiovascular – pulse volume (to assess dehydration)</t>
  </si>
  <si>
    <t>*Respiratory system – breathing pattern (if aspiration or associated infection)</t>
  </si>
  <si>
    <t>*Neurological – irritability, convulsions (if severe dehydration/electrolyte imbalance)</t>
  </si>
  <si>
    <t>*Consistency, colour, reducing substances (for lactose intolerance)</t>
  </si>
  <si>
    <t>*pH (&lt;5 in lactose malabsorption)</t>
  </si>
  <si>
    <t>*Microscopy (pus cells, RBCs, parasites)</t>
  </si>
  <si>
    <t>*Stool culture (bacterial pathogens)</t>
  </si>
  <si>
    <t>*Blood tests</t>
  </si>
  <si>
    <t>*Complete blood count (infection, anemia)</t>
  </si>
  <si>
    <t>*Serum electrolytes (Na⁺, K⁺, Cl⁻, HCO₃⁻)</t>
  </si>
  <si>
    <t>*Renal function test (if dehydration is severe)</t>
  </si>
  <si>
    <t>*Other tests (if needed)</t>
  </si>
  <si>
    <t>*Breath hydrogen test (for lactose intolerance)</t>
  </si>
  <si>
    <t>*Allergy tests (cow’s milk protein allergy)</t>
  </si>
  <si>
    <t>🔺KSHEERAJA ATHISARAM</t>
  </si>
  <si>
    <t>1. Lactose intolerance (primary or secondary)</t>
  </si>
  <si>
    <t>2. Cow’s milk protein allergy (CMPA)</t>
  </si>
  <si>
    <t>3. Acute gastroenteritis</t>
  </si>
  <si>
    <t>4. Giardiasis or other intestinal parasitic infections</t>
  </si>
  <si>
    <t>5. Rotavirus/viral diarrhoea</t>
  </si>
  <si>
    <t>6. Bacterial dysentery (Shigella, Salmonella, E. coli)</t>
  </si>
  <si>
    <t>7. Irritable bowel syndrome (pediatric onset, rare in infants)</t>
  </si>
  <si>
    <t>8. Celiac disease (later infancy/childhood)</t>
  </si>
  <si>
    <t>*Mātṛ doṣa (from improper diet/lifestyle) → vitiates stanya</t>
  </si>
  <si>
    <t>*Infant takes dūṣita stanya</t>
  </si>
  <si>
    <t>*Due to alpa bala &amp; manda agni of infant, the dūṣita stanya undergoes āma formation in kukṣi</t>
  </si>
  <si>
    <t>*Doṣa prakopa (vāta, pitta, kapha) → prakopa in pakvāśaya</t>
  </si>
  <si>
    <t>*Leads to atisāra (diarrhea).</t>
  </si>
  <si>
    <t>*Stanya śuddhi – Purify mother’s milk (by mother’s pathya, śodhana, stanya-śodhana dravyas).</t>
  </si>
  <si>
    <t>*Bāla agni deepana &amp; pācana – Light digestives suitable for infants.</t>
  </si>
  <si>
    <t>*Doṣa-anusāra chikitsā – Treat according to predominant doṣa in stools.</t>
  </si>
  <si>
    <t>*Upavāsa / laghu āhāra for mother – To prevent further dūṣita stanya.</t>
  </si>
  <si>
    <t>*(Ref: Kāśyapa, A.H. Uttara 2/15-18)</t>
  </si>
  <si>
    <t>(Beneficial measures)</t>
  </si>
  <si>
    <t>*Stanya śodhana yoga in mother (e.g., trikatu, musta, ativiṣa in kṣīra)</t>
  </si>
  <si>
    <t>*Bāla prayoga: Musta, Ativiṣa, Bilva, Kutaja in small matras with ghṛta/madhura dravya.</t>
  </si>
  <si>
    <t>*Use of Takra siddha with musta, bilva for mother (helps in stanya śuddhi and atisāra control).</t>
  </si>
  <si>
    <t>🔺 ANUPASHAYA (Non-beneficial / aggravating factors)</t>
  </si>
  <si>
    <t>*Mother taking guru, abhishyandi, ati-snigdha, viruddha āhāra</t>
  </si>
  <si>
    <t>*Atibhojana in mother or infant</t>
  </si>
  <si>
    <t>*Early administration of heavy medicines in infant</t>
  </si>
  <si>
    <t>*Intake of dūṣita stanya again without śodhana</t>
  </si>
  <si>
    <t>*Doṣa-wise line of treatment in infant:</t>
  </si>
  <si>
    <t>*Vāta-janya: Bilva + Ativiṣa + ghṛta, śuṇṭhī siddha ghṛta.</t>
  </si>
  <si>
    <t>*Pitta-janya: Drākṣā, Musta, Madhuka, Parpaṭa with ghṛta / stanya.</t>
  </si>
  <si>
    <t>*Kapha-janya: Pippalī, Maricha, Musta with madhu.</t>
  </si>
  <si>
    <t>*Saṃsarga janya: Musta, Ativiṣa, Bilva with ghṛta.</t>
  </si>
  <si>
    <t>*Mātṛ-nidāna pradhāna: Mother given śodhana (virecana with trivṛt lehya, deepana pācana with musta, dhātrī, trikatu).</t>
  </si>
  <si>
    <t>*(Ref: C.Ci.19/33-45, A.H. Uttara 2/15-20, Kāśyapa Kṣīra Doṣa adhyāya)</t>
  </si>
  <si>
    <t>*Caraka Saṃhitā, Cikitsāsthāna 19 (Atisāra Cikitsā)</t>
  </si>
  <si>
    <t>*Suśruta Saṃhitā, Uttara-tantra, Bālaroga Adhyāya</t>
  </si>
  <si>
    <t>*Aṣṭāṅga Hṛdaya, Uttara-sthāna, Bālaroga</t>
  </si>
  <si>
    <t>*Kāśyapa Saṃhitā, Kṣīra Doṣa &amp; Bālaroga Nidāna</t>
  </si>
  <si>
    <t>16/09/2025, 19:17 - +91 95446 87331: 🔺CASE STUDY NO : 234</t>
  </si>
  <si>
    <t>🔺ANDHA PUTHANA GRAHA</t>
  </si>
  <si>
    <t>*Considered as Grahābādha (affliction by evil spirits/demonic forces) occurring mainly in infants and children.</t>
  </si>
  <si>
    <t>*Causes not described in terms of doṣas directly, but attributed to Graha-doṣa (supernatural affliction).</t>
  </si>
  <si>
    <t>*Precipitating factors: neglect of protective rituals, asatmya āhāra of mother, or failure in rakṣoghna karma.</t>
  </si>
  <si>
    <t>*Kashyapa Saṁhitā, Graha Roga Adhyāya</t>
  </si>
  <si>
    <t>*Aṣṭāṅga Hṛdaya Uttarasthāna (Graha Roga Prakaraṇa)</t>
  </si>
  <si>
    <t>*Restlessness, persistent crying without reason.</t>
  </si>
  <si>
    <t>*Disturbed sleep.</t>
  </si>
  <si>
    <t>*Sudden aversion to breastfeeding.</t>
  </si>
  <si>
    <t>*Fearful expressions.</t>
  </si>
  <si>
    <t>*Constant rubbing and rolling of eyes.</t>
  </si>
  <si>
    <t>*Eyelids become heavy, reddish, and swollen.</t>
  </si>
  <si>
    <t>*Inability to open eyes properly → appears as blindness (hence “Āndha”).</t>
  </si>
  <si>
    <t>*Frequent lacrimation.</t>
  </si>
  <si>
    <t>*Loss of sucking reflex.</t>
  </si>
  <si>
    <t>*Excessive irritability and inconsolable crying.</t>
  </si>
  <si>
    <t>*Child may develop fever and seizures in severe form.</t>
  </si>
  <si>
    <t>*General appearance: Restlessness, irritability, inconsolable crying.</t>
  </si>
  <si>
    <t>*Nutritional status: Often poor feeding and weight loss.</t>
  </si>
  <si>
    <t>*Skin: Pallor, dryness or rash.</t>
  </si>
  <si>
    <t>*Hydration: Look for dehydration signs due to feeding difficulties or diarrhea.</t>
  </si>
  <si>
    <t>*Vitals: Temperature (fever), pulse, respiration.</t>
  </si>
  <si>
    <t>*Growth &amp; Development: Delay or regression in milestones may be noted.</t>
  </si>
  <si>
    <t>*HEENT:</t>
  </si>
  <si>
    <t>*Congestion, runny nose, sore throat.</t>
  </si>
  <si>
    <t>*Ear pain or discharge if otitis suspected.</t>
  </si>
  <si>
    <t>*Respiratory system:</t>
  </si>
  <si>
    <t>*Cough, rapid breathing, chest retractions, crepitations (if pneumonia/bronchiolitis).</t>
  </si>
  <si>
    <t>*Vomiting, diarrhea, abdominal tenderness.</t>
  </si>
  <si>
    <t>*Neurological system:</t>
  </si>
  <si>
    <t>*Excessive crying, irritability, seizures (in severe cases like meningitis).</t>
  </si>
  <si>
    <t>*Complete Blood Count (CBC) – to rule out anemia, infection.</t>
  </si>
  <si>
    <t>*CRP / ESR – inflammatory markers.</t>
  </si>
  <si>
    <t>*Blood culture – if sepsis suspected.</t>
  </si>
  <si>
    <t>*Throat swab / urine analysis – to check local infections.</t>
  </si>
  <si>
    <t>*Stool routine &amp; culture – if diarrhea predominant.</t>
  </si>
  <si>
    <t>*Chest X-ray – if cough, pneumonia suspected.</t>
  </si>
  <si>
    <t>*CSF analysis – if meningitis suspected.</t>
  </si>
  <si>
    <t>🔺 DIFFERENTIAL DIAGNOSIS (DD)</t>
  </si>
  <si>
    <t>*Respiratory Infections – Upper Respiratory Tract Infection, Pneumonia, Bronchiolitis.</t>
  </si>
  <si>
    <t>*Acute Gastroenteritis – viral or bacterial.</t>
  </si>
  <si>
    <t>*Otitis Media – ear infection causing irritability.</t>
  </si>
  <si>
    <t>*Meningitis / Encephalitis – CNS infection.</t>
  </si>
  <si>
    <t>*Infantile Colic – persistent crying without organic cause.</t>
  </si>
  <si>
    <t>*Sepsis – systemic infection in infants.</t>
  </si>
  <si>
    <t>*Malnutrition / Micronutrient deficiency – irritability, poor feeding</t>
  </si>
  <si>
    <t>*Graha-doṣa affects the Indriyas (particularly Chakṣus).</t>
  </si>
  <si>
    <t>*Vitiation of Vāta and Pitta → leading to ocular dysfunction.</t>
  </si>
  <si>
    <t>*Affliction specifically blocks normal visual perception → mimics functional blindness.</t>
  </si>
  <si>
    <t>*Rakṣoghna karma – protective rituals, mantras, homa, bali, rakṣā.</t>
  </si>
  <si>
    <t>*Daivavyapāśraya cikitsā – mantra, maṅgala karma, bali, homa, japa.</t>
  </si>
  <si>
    <t>*Yuktivyapāśraya cikitsā – dravya cikitsā (medicinal management).</t>
  </si>
  <si>
    <t>*Satvavajaya cikitsā – counselling, removing fear-inducing influences.</t>
  </si>
  <si>
    <t>*Reference: Charaka Samhita Sūtrasthāna 11 – Trividha Cikitsā</t>
  </si>
  <si>
    <t>*Mantra ucchāraṇa, protective yantras.</t>
  </si>
  <si>
    <t>*Application of rakṣoghna dravyas (Kusha, Durva, Musta, etc.).</t>
  </si>
  <si>
    <t>*Mother and child both undergoing purification (snāna, dhūpana, lepana).</t>
  </si>
  <si>
    <t>🔺ANUPASAYA (Non-relieving factors)</t>
  </si>
  <si>
    <t>*Exposure to polluted environment.</t>
  </si>
  <si>
    <t>*Non-performance of rakṣoghna karma.</t>
  </si>
  <si>
    <t>*Delay in treatment with mantra, bali, and dravyas.</t>
  </si>
  <si>
    <t>1. Mantra &amp; Rakṣa Vidhi:</t>
  </si>
  <si>
    <t>*Recitation of specific Graha-mantras from Kashyapa Saṁhitā.</t>
  </si>
  <si>
    <t>*Wearing protective talismans.</t>
  </si>
  <si>
    <t>2. Homa &amp; Bali:</t>
  </si>
  <si>
    <t>*Offering bali with grains, meat, and rakṣoghna dravyas to pacify Graha.</t>
  </si>
  <si>
    <t>3. Dravya Chikitsā (Herbal remedies):</t>
  </si>
  <si>
    <t>*Dhūpana dravya: Guggulu, Hingu, Vacha, Sarshapa.</t>
  </si>
  <si>
    <t>*Lepana/Anjana for eyes: Triphala, Saindhava, Haridra.</t>
  </si>
  <si>
    <t>*Snāna dravya: Panchagavya, Rakṣoghna taila.</t>
  </si>
  <si>
    <t>4. Protective procedures for child and mother:</t>
  </si>
  <si>
    <t>*Graha-shānti rituals.</t>
  </si>
  <si>
    <t>*Wearing of protective herbs (like Rakta chandanam, Bilva).</t>
  </si>
  <si>
    <t>16/09/2025, 20:04 - +91 95446 87331: 🔺CASE STUDY NO : 235</t>
  </si>
  <si>
    <t>🔺PHENA KASA</t>
  </si>
  <si>
    <t>** Charaka Saṃhitā, Sūtrasthāna 18; Kāsa Chikitsā 18)</t>
  </si>
  <si>
    <t>*Vega-dharaṇa (suppression of natural urges, esp. Kāsa, Śvāsa)</t>
  </si>
  <si>
    <t>*Ati-śīta, ati-rūkṣa bhojana (excess cold/dry foods)</t>
  </si>
  <si>
    <t>*Abhighāta (trauma to chest)</t>
  </si>
  <si>
    <t>*Dhūma, raja, śīta-vāta sevana (dust, smoke, wind exposure)</t>
  </si>
  <si>
    <t>*Kapha-vāta-prakopaka āhāra-vihāra</t>
  </si>
  <si>
    <t>*Kṣavathu (frequent sneezing)</t>
  </si>
  <si>
    <t>*Kaṇṭha-śūla (throat discomfort)</t>
  </si>
  <si>
    <t>*Kāsa mṛdu (mild cough)</t>
  </si>
  <si>
    <t>*Kāṇṭha-kandu (itching in throat)</t>
  </si>
  <si>
    <t>*Hṛt-kampa, ūraḥ-kaṭutā</t>
  </si>
  <si>
    <t xml:space="preserve"> (Signs &amp; Symptoms )</t>
  </si>
  <si>
    <t>*(Ref: Charaka Chikitsā 18; Mādhava Nidāna 11)</t>
  </si>
  <si>
    <t>*Phenila śleṣma-niḥsaraṇa (frothy sputum expectoration)</t>
  </si>
  <si>
    <t>*Tīvra-kāsa (severe cough)</t>
  </si>
  <si>
    <t>*Uraḥ-śūla (chest pain)</t>
  </si>
  <si>
    <t>*Kaṇṭha-śoṣa (dryness of throat)</t>
  </si>
  <si>
    <t>*Āsanna-maraṇa-lakṣaṇam (considered as asādhyāvasthā, terminal stage)</t>
  </si>
  <si>
    <t>*Built &amp; Nourishment – may be weak, emaciated in chronic cases</t>
  </si>
  <si>
    <t>*Vital signs –</t>
  </si>
  <si>
    <t>*Temperature (to rule out infection)</t>
  </si>
  <si>
    <t>*Pulse rate (tachycardia in hypoxia)</t>
  </si>
  <si>
    <t>*Respiratory rate (tachypnea)</t>
  </si>
  <si>
    <t>*Inspection – frothy sputum, cyanosis, dyspnea, use of accessory muscles</t>
  </si>
  <si>
    <t>*Palpation – tracheal position, chest expansion, fremitus</t>
  </si>
  <si>
    <t>*Percussion – resonance, dullness if consolidation or effusion</t>
  </si>
  <si>
    <t>*Auscultation – crepitations, rhonchi, wheeze, bubbling sounds</t>
  </si>
  <si>
    <t>*Cough with frothy or pink frothy sputum</t>
  </si>
  <si>
    <t>*Dyspnea (orthopnea, paroxysmal nocturnal dyspnea in severe cases)</t>
  </si>
  <si>
    <t>*Crepitations (bilateral, basal or diffuse)</t>
  </si>
  <si>
    <t>*Possible signs of pulmonary edema or chronic lung disease</t>
  </si>
  <si>
    <t>*Raised JVP (if cardiac cause – pulmonary edema, CHF)</t>
  </si>
  <si>
    <t>*S3 gallop in left ventricular failure</t>
  </si>
  <si>
    <t>*Cyanosis</t>
  </si>
  <si>
    <t>*Clubbing (if chronic lung pathology)</t>
  </si>
  <si>
    <t>*Pedal edema (if cardiac origin)</t>
  </si>
  <si>
    <t>*CBC – to rule out infection, eosinophilia (allergy/asthma)</t>
  </si>
  <si>
    <t>*Sputum Examination – microscopy, culture &amp; sensitivity</t>
  </si>
  <si>
    <t>*Chest X-ray – pulmonary edema, pneumonia, bronchiectasis, fibrosis</t>
  </si>
  <si>
    <t>*ECG &amp; Echocardiography – if cardiac cause suspected</t>
  </si>
  <si>
    <t>*Pulmonary Function Test (PFT) – obstructive/restrictive pathology</t>
  </si>
  <si>
    <t>*ABG (Arterial Blood Gas) – hypoxia, hypercapnia</t>
  </si>
  <si>
    <t>*CT Chest / HRCT – to assess interstitial lung disease, malignancy</t>
  </si>
  <si>
    <t>*BNP (Brain Natriuretic Peptide) – elevated in heart failure</t>
  </si>
  <si>
    <t>16/09/2025, 20:05 - +91 95446 87331: 🔺CASE STUDY NO : 235</t>
  </si>
  <si>
    <t>*Pulmonary edema (acute left ventricular failure)</t>
  </si>
  <si>
    <t>*Chronic bronchitis</t>
  </si>
  <si>
    <t>*Bronchiectasis</t>
  </si>
  <si>
    <t>*Tuberculosis</t>
  </si>
  <si>
    <t>*Bronchogenic carcinoma</t>
  </si>
  <si>
    <t>*Interstitial lung disease</t>
  </si>
  <si>
    <t>*Asthma with mucus plugging</t>
  </si>
  <si>
    <t>*COPD with acute exacerbation</t>
  </si>
  <si>
    <t>*Nidāna sevana → Vāta-kapha prakopa</t>
  </si>
  <si>
    <t>*Vata causes ūrdhvagati (upward movement)</t>
  </si>
  <si>
    <t>*Kapha gets baddha &amp; phenila due to vāta-kopa</t>
  </si>
  <si>
    <t>*This leads to frothy sputum expectoration with hṛt-śūla, kṣaya-lakṣaṇas</t>
  </si>
  <si>
    <t>*Progressive depletion of dhātus → phena kāsa appears as upadrava of rājayakṣmā or asādhyakāsa.</t>
  </si>
  <si>
    <t>🔺SAMANYA CHIKITSA (General line of treatment of Kāsa)</t>
  </si>
  <si>
    <t>*(Ref: Caraka Chikitsā 18)</t>
  </si>
  <si>
    <t>*Snehana (internal ghee *preparations like Vāsādi ghṛta)</t>
  </si>
  <si>
    <t>*Swedana (mild sudation)</t>
  </si>
  <si>
    <t>*Vamana (in kapha-pradhāna kāsa, early stage)</t>
  </si>
  <si>
    <t>*Virechana (mild purgation in pitta anubandha)</t>
  </si>
  <si>
    <t>*Kāsa-hara auṣadhi:</t>
  </si>
  <si>
    <t>*Vāsā, Kaṇṭakāri, Yastimadhu, Pippali, Śati</t>
  </si>
  <si>
    <t>*Yūṣa, Manda, Peyādi for light diet</t>
  </si>
  <si>
    <t>*Ghee, madhura-rasa dravyas</t>
  </si>
  <si>
    <t>*Ushṇa jala pāna (warm water)</t>
  </si>
  <si>
    <t>*Vāsā-swarasa, Yastimadhu-kṣīra</t>
  </si>
  <si>
    <t>*Laghu anna sevana</t>
  </si>
  <si>
    <t>*Ati-rūkṣa, ati-śīta, ati-kaṭu, tikṣṇa āhāra</t>
  </si>
  <si>
    <t>*Ati-pravāha (excess exertion, talking, laughing)</t>
  </si>
  <si>
    <t>*Dhūma, raja sevana</t>
  </si>
  <si>
    <t>*Dugdha viruddha bhojana</t>
  </si>
  <si>
    <t>🔺VISESHA CHIKITSA (Specific management of Phena Kāsa)</t>
  </si>
  <si>
    <t>*(Ref: Caraka Cikitsā 18/65-70; Mādhava Nidāna 11)</t>
  </si>
  <si>
    <t>*Asādhyatva: Phena kāsa is mentioned as asādhyā (incurable)</t>
  </si>
  <si>
    <t>*Prayoga: Symptomatic relief only</t>
  </si>
  <si>
    <t>*Vāsādi ghṛta, Pippalī rasāyana (for vyādhi-sthiti sthāpanam)</t>
  </si>
  <si>
    <t>*Mridu swedana for kapha-vāta śamana</t>
  </si>
  <si>
    <t>*Dhumapāna with ghṛta, madhuka</t>
  </si>
  <si>
    <t>*Rasāyana prayoga if dhātu-kṣaya present</t>
  </si>
  <si>
    <t>* Note: Classical texts describe Phena Kāsa as a terminal stage, often associated with Rajayakṣmā / Kṣaya – hence, treatment is mainly upashamaka and santarpana, not curative.</t>
  </si>
  <si>
    <t>*Caraka Saṃhitā, Cikitsāsthāna 18 (Kāsa Cikitsā)</t>
  </si>
  <si>
    <t>*Mādhava Nidāna, Kāsa Nidāna (11th chapter)</t>
  </si>
  <si>
    <t>*Aṣṭāṅga Hṛdaya, Uttara Sthāna 3</t>
  </si>
  <si>
    <t>17/09/2025, 11:38 - +91 95446 87331: 🔺TREATMENT NO :45</t>
  </si>
  <si>
    <t>🔺KSHARA KARMA</t>
  </si>
  <si>
    <t>🔸Kshara Karma is a para-surgical procedure in Ayurveda where an alkaline preparation (Kṣhāra) is applied locally to destroy, excise, or cauterize unhealthy tissue. It is considered a minimally invasive procedure for various surgical diseases.</t>
  </si>
  <si>
    <t>🔸Apāmārga Kṣhāra</t>
  </si>
  <si>
    <t>🔸Aragvadha Kṣhāra</t>
  </si>
  <si>
    <t>🔸Palāśa Kṣhāra</t>
  </si>
  <si>
    <t>🔸Snuhi Kṣhāra</t>
  </si>
  <si>
    <t>🔸Yava Kṣhāra</t>
  </si>
  <si>
    <t>🔸Kutaja Kṣhāra</t>
  </si>
  <si>
    <t>1. Preparation of the patient – cleaning and local anesthesia (if needed).</t>
  </si>
  <si>
    <t>2. Application of Kṣhāra – applied directly over the diseased part with a probe or stick.</t>
  </si>
  <si>
    <t>3. Observation – left in place for a stipulated time (until the tissue attains the desired color change).</t>
  </si>
  <si>
    <t>4. Neutralization – washing with sour liquids (e.g., lemon juice, buttermilk, kanji) to stop further action.</t>
  </si>
  <si>
    <t>5. Post-care – wound management with ghṛita/oil dressings.</t>
  </si>
  <si>
    <t>🔸Arsas(Piles)</t>
  </si>
  <si>
    <t>🔸Arbuda (Benign growths/tumors)</t>
  </si>
  <si>
    <t>🔸Charma Keela (Warts)</t>
  </si>
  <si>
    <t>🔸Nadi Vrana (Sinus)</t>
  </si>
  <si>
    <t>🔸Dushta Vrana (Non-healing ulcer)</t>
  </si>
  <si>
    <t>🔸Kilasa (Leukoderma – external application in some contexts)</t>
  </si>
  <si>
    <t>🔸Snigdha Deha (very fatty individuals )</t>
  </si>
  <si>
    <t>🔸Ati-krisha (very lean/debilitated persons)</t>
  </si>
  <si>
    <t>🔸Mrdu Koshta (sensitive bowel)</t>
  </si>
  <si>
    <t>🔸Bala, Vriddha (children, elderly, weak patients)</t>
  </si>
  <si>
    <t>🔸Persons with uncontrolled diabetes</t>
  </si>
  <si>
    <t>🔸Strictly avoid excessive duration of Kṣhāra contact (can cause necrosis).</t>
  </si>
  <si>
    <t>🔸Always neutralize with acidic medium after use.</t>
  </si>
  <si>
    <t>🔸Ensure sterile preparation and application.</t>
  </si>
  <si>
    <t>🔸Assess the strength of Kṣhāra according to disease severity (Mridu, Madhyama, Tikshna Kṣhāra).</t>
  </si>
  <si>
    <t>🔸Regular wound dressing with soothing agents post-application.</t>
  </si>
  <si>
    <t>🔸Monitor for pain, burning, and secondary infection.</t>
  </si>
  <si>
    <t>🔺ŚHATAPONAKA ARŚAS</t>
  </si>
  <si>
    <t>*As per Arśas Nidāna in texts like Charaka Samhita (Ch. Chikitsa 14), Sushruta Samhita (Su. Nidana 2), Ashtanga Hridaya (A.H. Nidana 6):</t>
  </si>
  <si>
    <t>*Ati-madyapāna (excess alcohol consumption)</t>
  </si>
  <si>
    <t>*Guru, abhishyandi, vidahi, ati-rūkṣa, ati-snigdha āhāra</t>
  </si>
  <si>
    <t>*Vega dhāraṇa (suppression of natural urges)</t>
  </si>
  <si>
    <t>*Ativyayama, ati maithuna, kṣudhā veganirodha</t>
  </si>
  <si>
    <t>*Mandagni (low digestive fire) → mala saṅga</t>
  </si>
  <si>
    <t>*Straining during defecation</t>
  </si>
  <si>
    <t>*These nidānas vitiate Tridoṣa (mainly Vāta &amp; Kapha) leading to formation of Arśas.</t>
  </si>
  <si>
    <t>*Kandu (itching in anal region)</t>
  </si>
  <si>
    <t>*Guda-gourava (heaviness in anus)</t>
  </si>
  <si>
    <t>*Guda-daha (burning sensation)</t>
  </si>
  <si>
    <t>*Picchila mala pravṛtti (mucous mixed stools)</t>
  </si>
  <si>
    <t>*Gudābhighāta (uneasiness in anal canal)</t>
  </si>
  <si>
    <t>*Specifically for Śhataponaka Arśas (Sushruta, Su. Nidana 2; Su. Chikitsa 6):</t>
  </si>
  <si>
    <t>*Bahu-chidra-pidaka sadrisha (multiple small openings like anthill) around anus</t>
  </si>
  <si>
    <t>*Rakta srava (bleeding per rectum)</t>
  </si>
  <si>
    <t>*Puyasrava (pus discharge)</t>
  </si>
  <si>
    <t>*Vedana (painful defecation)</t>
  </si>
  <si>
    <t>*Mamsa-pinda sadrisha vriddhi (fleshy growth around anus, multiple like ‘hundred mouths’)</t>
  </si>
  <si>
    <t>*Vital signs: Pulse, blood pressure, temperature, respiration</t>
  </si>
  <si>
    <t>*General appearance: Anemia, pallor, cachexia, nutritional status</t>
  </si>
  <si>
    <t>*Body weight &amp; BMI</t>
  </si>
  <si>
    <t>*Inspection of anal region: swelling, prolapse, external pile mass, ulceration, fistula, fissure, infection</t>
  </si>
  <si>
    <t>*Digital rectal examination (DRE): to assess internal hemorrhoids, tenderness, masses</t>
  </si>
  <si>
    <t>*Cardiovascular system: check for anemia-related changes, murmurs</t>
  </si>
  <si>
    <t>*Respiratory system: rule out chronic cough as a predisposing factor</t>
  </si>
  <si>
    <t>*Abdomen: hepatomegaly, splenomegaly, ascites, portal hypertension signs</t>
  </si>
  <si>
    <t>*Nervous system: in case of chronic debility or severe anemia</t>
  </si>
  <si>
    <t>*Per rectal examination &amp; Proctoscopy: grade of hemorrhoids, mucosal prolapse, active bleeding</t>
  </si>
  <si>
    <t>*Complete Blood Count (CBC): for anemia, infection</t>
  </si>
  <si>
    <t>*Hemoglobin percentage (to assess blood loss)</t>
  </si>
  <si>
    <t>*Stool examination: occult blood, worm infestation, infection</t>
  </si>
  <si>
    <t>*Liver function tests (LFTs): portal hypertension-related piles</t>
  </si>
  <si>
    <t>*Coagulation profile if surgery is planned</t>
  </si>
  <si>
    <t>*Colonoscopy / Sigmoidoscopy (if indicated, to rule out malignancy or other pathologies)</t>
  </si>
  <si>
    <t>(MODERN CONDITIONS)</t>
  </si>
  <si>
    <t>*Hemorrhoids (Internal/External)</t>
  </si>
  <si>
    <t>*Anal fistula</t>
  </si>
  <si>
    <t>*Rectal prolapse</t>
  </si>
  <si>
    <t>*Polyps</t>
  </si>
  <si>
    <t>*Inflammatory bowel disease (Ulcerative colitis, Crohn’s disease)</t>
  </si>
  <si>
    <t>*Solitary rectal ulcer syndrome</t>
  </si>
  <si>
    <t>*Perianal abscess</t>
  </si>
  <si>
    <t>*Nidāna sevana → Agni mandya → Aamotpatti</t>
  </si>
  <si>
    <t>*Doṣa prakopa (Vāta-Kapha pradhāna) → sthānasamsraya in Guda pradeśa</t>
  </si>
  <si>
    <t>*Mamsa dhatu dushti + Rakta dushti → Arśas formation</t>
  </si>
  <si>
    <t>*Chronic → bahu chidra sadrisha vriddhi (resembling anthill = Śhataponaka)</t>
  </si>
  <si>
    <t>🔺 SAMANYA CHIKITSA (General treatment of Arśas)</t>
  </si>
  <si>
    <t>*(Ref: Charaka Chikitsa 14, Sushruta Chikitsa 6, A.H. Chikitsa 8)</t>
  </si>
  <si>
    <t>*Langhana &amp; Deepana–Pachana → to correct agni &amp; āma</t>
  </si>
  <si>
    <t>*Basti: Niruha &amp; Anuvasana Basti with suitable medicines</t>
  </si>
  <si>
    <t>*Kṣara karma: Application of Kṣara (alkaline preparations) for lekhan, chedana, dahana</t>
  </si>
  <si>
    <t>*Agnikarma: cauterization in selected cases</t>
  </si>
  <si>
    <t>*Raktamokṣaṇa: Jalauka, Sirāvyadha in Rakta-pradhāna Arśas</t>
  </si>
  <si>
    <t>*Āhāra–Vihāra: Pathya sevana like yava, kulattha, takra, mudga, ghṛta; avoidance of guru, abhishyandi &amp; vidāhi dravya</t>
  </si>
  <si>
    <t>*Takra sevana</t>
  </si>
  <si>
    <t>*Use of Triphalā, Haritaki with ghṛta</t>
  </si>
  <si>
    <t>*Sitz bath with warm water + Triphalā</t>
  </si>
  <si>
    <t>*Internal use of Arśoghna dravyas (like Arshoghna vati)</t>
  </si>
  <si>
    <t>*Guru, snigdha, abhishyandi āhāra (curd, milk, oily heavy food)</t>
  </si>
  <si>
    <t>*Ati-madhura, ati-lavana, *ati-amla ahara</t>
  </si>
  <si>
    <t>*Divaswapna, ati-madyapana</t>
  </si>
  <si>
    <t>*Ati-vyayama, straining at stool</t>
  </si>
  <si>
    <t>🔺 VISESHA CHIKITSA (Specific treatment for Śhataponaka)</t>
  </si>
  <si>
    <t>*As per Sushruta Samhita, Arśas Chikitsa:</t>
  </si>
  <si>
    <t>*Kṣara karma (caustic alkali application) is best for Śhataponaka, as it has multiple openings and is difficult to excise surgically.</t>
  </si>
  <si>
    <t>*If not manageable → Agnikarma or surgical excision (Arśas Chedana)</t>
  </si>
  <si>
    <t>*Local application of Kṣara Sutra in chronic cases.</t>
  </si>
  <si>
    <t>*Triphala, Haritaki, Aragwadha, Kutaja, Vidanga, Pippali (for deepana–pachana &amp; anulomana)</t>
  </si>
  <si>
    <t>*Takra siddha yoga – very beneficial in Arśas</t>
  </si>
  <si>
    <t>** Classical Reference:</t>
  </si>
  <si>
    <t>*Sushruta Samhita – Nidana Sthana 2, Chikitsa Sthana 6</t>
  </si>
  <si>
    <t>*Charaka Samhita – Chikitsa Sthana 14</t>
  </si>
  <si>
    <t>*Ashtanga Hridaya – Nidana 6, Chikitsa 8</t>
  </si>
  <si>
    <t>17/09/2025, 22:11 - +91 76689 26746 added +91 75055 17516</t>
  </si>
  <si>
    <t>17/09/2025, 22:11 - +91 73538 32999 added +91 99454 21548</t>
  </si>
  <si>
    <t>17/09/2025, 22:11 - +91 62015 17335 added +91 85788 34240</t>
  </si>
  <si>
    <t>17/09/2025, 22:11 - +91 70223 06031 added +91 93802 70930</t>
  </si>
  <si>
    <t>17/09/2025, 22:11 - +91 73385 27404 joined using a group link.</t>
  </si>
  <si>
    <t>17/09/2025, 22:11 - +91 94467 63294 joined using a group link.</t>
  </si>
  <si>
    <t>17/09/2025, 22:11 - +91 94286 77002 joined using a group link.</t>
  </si>
  <si>
    <t>17/09/2025, 22:11 - +91 60069 52450 joined using a group link.</t>
  </si>
  <si>
    <t>17/09/2025, 22:11 - +91 77987 05344 joined using a group link.</t>
  </si>
  <si>
    <t>17/09/2025, 22:11 - +91 80892 90652 joined using a group link.</t>
  </si>
  <si>
    <t>17/09/2025, 22:11 - +91 96692 39093 joined using a group link.</t>
  </si>
  <si>
    <t>17/09/2025, 22:11 - +91 79990 54697 joined using a group link.</t>
  </si>
  <si>
    <t>17/09/2025, 22:12 - +91 79767 75919 joined using a group link.</t>
  </si>
  <si>
    <t>17/09/2025, 22:12 - +91 76760 48262 joined using a group link.</t>
  </si>
  <si>
    <t>17/09/2025, 22:12 - +91 76840 03564 joined using a group link.</t>
  </si>
  <si>
    <t>17/09/2025, 22:12 - +91 88246 95995 joined using a group link.</t>
  </si>
  <si>
    <t>17/09/2025, 22:12 - +91 81350 98582 joined using a group link.</t>
  </si>
  <si>
    <t>17/09/2025, 22:12 - +91 90081 40208 joined using a group link.</t>
  </si>
  <si>
    <t>17/09/2025, 22:12 - +91 88488 50104 joined using a group link.</t>
  </si>
  <si>
    <t>17/09/2025, 22:12 - +91 94520 91991 joined using a group link.</t>
  </si>
  <si>
    <t>17/09/2025, 22:12 - +91 70259 33989 joined using a group link.</t>
  </si>
  <si>
    <t>17/09/2025, 22:12 - +91 90618 19251 joined using a group link.</t>
  </si>
  <si>
    <t>17/09/2025, 22:12 - +91 94247 50881 joined using a group link.</t>
  </si>
  <si>
    <t>17/09/2025, 22:13 - +91 73567 11706 joined using a group link.</t>
  </si>
  <si>
    <t>17/09/2025, 22:13 - +91 92078 10131 joined using a group link.</t>
  </si>
  <si>
    <t>17/09/2025, 22:13 - +91 96113 53283 joined using a group link.</t>
  </si>
  <si>
    <t>17/09/2025, 22:13 - +91 81298 01402 joined using a group link.</t>
  </si>
  <si>
    <t>17/09/2025, 22:13 - +91 97401 70779 joined using a group link.</t>
  </si>
  <si>
    <t>17/09/2025, 22:13 - +91 63743 71656 joined using a group link.</t>
  </si>
  <si>
    <t>17/09/2025, 22:13 - +91 79026 16959 joined using a group link.</t>
  </si>
  <si>
    <t>17/09/2025, 22:13 - +91 94827 27637 joined using a group link.</t>
  </si>
  <si>
    <t>17/09/2025, 22:14 - +91 89048 67524 joined using a group link.</t>
  </si>
  <si>
    <t>17/09/2025, 22:14 - +91 75580 77470 joined using a group link.</t>
  </si>
  <si>
    <t>17/09/2025, 22:14 - +91 96053 14260 joined using a group link.</t>
  </si>
  <si>
    <t>17/09/2025, 22:14 - +91 93574 88808 joined using a group link.</t>
  </si>
  <si>
    <t>17/09/2025, 22:14 - +91 83170 07646 joined using a group link.</t>
  </si>
  <si>
    <t>17/09/2025, 22:19 - +91 95446 87331: 🔺CASE STUDY NO : 237</t>
  </si>
  <si>
    <t>🔺DHOOMADARSHI</t>
  </si>
  <si>
    <t>*Classical references: Suśruta Saṃhitā, Uttara Tantra 7/11; Aṣṭāṅga Hṛdaya, Uttara Tantra 12</t>
  </si>
  <si>
    <t>*Atisevana of Rukṣa, Tikṣṇa, Uṣṇa dravyas</t>
  </si>
  <si>
    <t>*Excessive Krodha, Shoka, Divaswapna</t>
  </si>
  <si>
    <t>*Ati-śrama (excessive strain)</t>
  </si>
  <si>
    <t>*Indulgence in Madhya, Krodha, Dhūma, Rajas</t>
  </si>
  <si>
    <t>*Vitiation of Vata and Pitta doshas</t>
  </si>
  <si>
    <t>*Drushti kheda (eye fatigue)</t>
  </si>
  <si>
    <t>*Netra daha (burning sensation in eyes)</t>
  </si>
  <si>
    <t>*Kṛcchena darśanam (difficulty in vision)</t>
  </si>
  <si>
    <t>*Chala darśanam (seeing unstable/ shaky objects)</t>
  </si>
  <si>
    <t>*Prakāśāsahishnutā (intolerance to light)</t>
  </si>
  <si>
    <t>*Dhoomavat darśanam → Seeing objects as if covered by smoke.</t>
  </si>
  <si>
    <t>*Avyakta darśi (unclear vision)</t>
  </si>
  <si>
    <t>*Drushti bhramsha (distortion of vision)</t>
  </si>
  <si>
    <t>*Rūkṣatā, daha, toda in eyes</t>
  </si>
  <si>
    <t>*Mandala around objects (halo appearance)</t>
  </si>
  <si>
    <t>*Built &amp; nourishment – well-nourished / malnourished</t>
  </si>
  <si>
    <t>*Vital signs – Pulse, BP, Temperature, Respiratory rate</t>
  </si>
  <si>
    <t>*Pallor, Icterus, Cyanosis, Clubbing, Edema, Lymphadenopathy – checked routinely</t>
  </si>
  <si>
    <t>*Vision clarity &amp; visual acuity</t>
  </si>
  <si>
    <t>*Inspection of eyes – conjunctiva, sclera, cornea, pupil reactions</t>
  </si>
  <si>
    <t>*Fundus examination (if indicated)</t>
  </si>
  <si>
    <t>*Ophthalmic system</t>
  </si>
  <si>
    <t>*Visual acuity test</t>
  </si>
  <si>
    <t>*Visual field testing</t>
  </si>
  <si>
    <t>*Funduscopy / ophthalmoscopic examination</t>
  </si>
  <si>
    <t>*Slit-lamp examination</t>
  </si>
  <si>
    <t>*Neurological system</t>
  </si>
  <si>
    <t>*Cranial nerve assessment (especially optic nerve – CN II)</t>
  </si>
  <si>
    <t>*Any signs of raised intracranial pressure</t>
  </si>
  <si>
    <t>*Other systems – Cardiovascular, Respiratory, Gastrointestinal (to rule out systemic causes of ocular involvement).</t>
  </si>
  <si>
    <t>*CBC (to rule out anemia, systemic illness)</t>
  </si>
  <si>
    <t>*Blood sugar (FBS, PPBS, HbA1c – to rule out diabetic retinopathy)</t>
  </si>
  <si>
    <t>*Lipid profile (for vascular cause)</t>
  </si>
  <si>
    <t>*Ocular investigations</t>
  </si>
  <si>
    <t>*Visual acuity charting</t>
  </si>
  <si>
    <t>*Visual field testing (perimetry)</t>
  </si>
  <si>
    <t>*Fundus photography</t>
  </si>
  <si>
    <t>*Optical Coherence Tomography (OCT)</t>
  </si>
  <si>
    <t>*Fluorescein angiography (if needed)</t>
  </si>
  <si>
    <t>*Neurological investigations (if suspected)</t>
  </si>
  <si>
    <t>*CT/MRI brain and orbit</t>
  </si>
  <si>
    <t xml:space="preserve">🔺DHOOMADARSHI </t>
  </si>
  <si>
    <t>1. Glaucoma (especially angle-closure / intermittent) with visual obscurations</t>
  </si>
  <si>
    <t>2. Diabetic retinopathy</t>
  </si>
  <si>
    <t>4. Age-related macular degeneration (AMD)</t>
  </si>
  <si>
    <t>5. Optic neuritis / Optic neuropathy</t>
  </si>
  <si>
    <t>6. Papilledema (raised intracranial pressure)</t>
  </si>
  <si>
    <t>7. Vitreous opacities / Vitreous hemorrhage</t>
  </si>
  <si>
    <t>8. Retinal vein occlusion</t>
  </si>
  <si>
    <t>9. Cataract (early stage, producing smoky vision)</t>
  </si>
  <si>
    <t>*Nidana sevana → Vata + Pitta prakopa</t>
  </si>
  <si>
    <t>*Doshas localize in Netra (especially Drushti mandala)</t>
  </si>
  <si>
    <t>*Vitiation of Tejo &amp; Vata bhava dravyas in eye → Kṣaya of normal Drushti</t>
  </si>
  <si>
    <t>*Produces avaranajanya drushti vikara → leading to smoky or hazy vision.</t>
  </si>
  <si>
    <t>*Reference: Suśruta, Uttara Tantra; Aṣṭāṅga Hṛdaya</t>
  </si>
  <si>
    <t>*Chakshushya dravya sevana (use of eye strengthening foods &amp; drugs)</t>
  </si>
  <si>
    <t>*Rasāyana prayoga (Amalaki, Yashtimadhu, Triphala)</t>
  </si>
  <si>
    <t>*Netra seka, Aschyotana, Anjana (topical eye procedures)</t>
  </si>
  <si>
    <t>*Ghrita prayoga (Snehapana with Triphala ghrita, Yashtimadhu ghrita)</t>
  </si>
  <si>
    <t>*Virechana karma (pitta shodhana)</t>
  </si>
  <si>
    <t>*Cold application (Śītala dravya prayoga)</t>
  </si>
  <si>
    <t>*Ghrita based medicines</t>
  </si>
  <si>
    <t>*Rest to eyes</t>
  </si>
  <si>
    <t>*Avoidance of sun exposure and smoke</t>
  </si>
  <si>
    <t>*Rūkṣa, Tikṣṇa, Uṣṇa ahara</t>
  </si>
  <si>
    <t>*Exposure to smoke, dust, wind, sun</t>
  </si>
  <si>
    <t>*Eye strain (reading, computer, excessive light)</t>
  </si>
  <si>
    <t>*Krodha, Shoka, Anidra</t>
  </si>
  <si>
    <t>🔺VISESHA CHIKITSA (Specific Management)</t>
  </si>
  <si>
    <t>*Triphala Ghrita internal use</t>
  </si>
  <si>
    <t>*Saptamrita Lauha with honey/ghee</t>
  </si>
  <si>
    <t>*Yashtimadhu Ghrita for snehapana &amp; aschyotana</t>
  </si>
  <si>
    <t>*Tarpana karma with Triphala ghrita / Jeevantyadi ghrita</t>
  </si>
  <si>
    <t>*Nasya with Anu taila or medicated ghrita</t>
  </si>
  <si>
    <t>*Netra anjana with Sauviranjana / Rasanjana (mildly)</t>
  </si>
  <si>
    <t>*Rasayana therapy for eye rejuvenation</t>
  </si>
  <si>
    <t>*Suśruta Saṃhitā, Uttara Tantra, Timira–Kacha–Linganasas prakarana</t>
  </si>
  <si>
    <t>*Aṣṭāṅga Hṛdaya, Uttara Tantra 12</t>
  </si>
  <si>
    <t>*Bhāvaprakāśa Netra roga prakarana</t>
  </si>
  <si>
    <t>18/09/2025, 13:46 - +91 95446 87331: 🔺TREATMENT NO : 46</t>
  </si>
  <si>
    <t xml:space="preserve">🔺GARBHASTHAPAKA </t>
  </si>
  <si>
    <t xml:space="preserve">CHIKITSA </t>
  </si>
  <si>
    <t>🔸Garbhasthāpaka Chikitsā refers to the treatment and therapeutic measures aimed at supporting conception and maintaining pregnancy, preventing recurrent abortions, and stabilizing the foetus in the womb.</t>
  </si>
  <si>
    <t>🔸Ashoka (Saraca asoca)</t>
  </si>
  <si>
    <t>🔸Lodhra (Symplocos racemosa)</t>
  </si>
  <si>
    <t>🔸Yashtimadhu (Glycyrrhiza glabra)</t>
  </si>
  <si>
    <t>🔸Amalaki (Emblica officinalis)</t>
  </si>
  <si>
    <t>🔸Bala (Sida cordifolia)</t>
  </si>
  <si>
    <t>🔸Nagakeshara (Mesua ferrea)</t>
  </si>
  <si>
    <t>🔸Musta (Cyperus rotundus)</t>
  </si>
  <si>
    <t>🔸Guduchi (Tinospora cordifolia)</t>
  </si>
  <si>
    <t>🔸Kushtha (Saussurea lappa)</t>
  </si>
  <si>
    <t>🔸Administration of Garbhasthāpaka dravyas in the form of:</t>
  </si>
  <si>
    <t>🔸Phanta (infusion)</t>
  </si>
  <si>
    <t>🔸Churna (powder with milk/ghee)</t>
  </si>
  <si>
    <t>🔸Ghrita / Taila preparations</t>
  </si>
  <si>
    <t>🔸Following Pathya (wholesome diet and regimen supportive of pregnancy).</t>
  </si>
  <si>
    <t>🔸Avoiding Apathya (activities or food that disturb Vata-Pitta and can harm foetus).</t>
  </si>
  <si>
    <t>🔸Use of Snehana (oleation) and Mridu Upakrama to keep Vata in balance.</t>
  </si>
  <si>
    <t>🔸Garbhapata (Recurrent miscarriage)</t>
  </si>
  <si>
    <t>🔸Garbhasrava (Threatened abortion)</t>
  </si>
  <si>
    <t>🔸Garbha vyapad (Complications of pregnancy)</t>
  </si>
  <si>
    <t>🔸Vandhyatva (Infertility – supportive role)</t>
  </si>
  <si>
    <t>📌 MUST BE AVOIDED IN</t>
  </si>
  <si>
    <t>🔸Mṛtagarbha (dead foetus in womb)</t>
  </si>
  <si>
    <t>🔸Garbha vyapad with severe complications (like congenital anomalies incompatible with life)</t>
  </si>
  <si>
    <t>🔸When surgical/modern obstetric intervention is urgently required</t>
  </si>
  <si>
    <t>🔸Pitta-prakopa or Aama conditions (until corrected)</t>
  </si>
  <si>
    <t>📌 PRECAUTIONS IN TREATMENT</t>
  </si>
  <si>
    <t>🔸Avoid strong Shodhana (panchakarma) during pregnancy.</t>
  </si>
  <si>
    <t>🔸Careful dose adjustment to avoid uterine stimulation.</t>
  </si>
  <si>
    <t>🔸Only Mridu (mild) drugs should be used.</t>
  </si>
  <si>
    <t>🔸Strict avoidance of Apathya ahara-vihara (e.g., heavy exercise, fasting, spicy foods).</t>
  </si>
  <si>
    <t>🔸Treatment must be done under close observation of both mother’s and foetus’s condition.</t>
  </si>
  <si>
    <t>18/09/2025, 20:29 - +91 95446 87331: 🔺CASE STUDY NO : 238</t>
  </si>
  <si>
    <t>🔺BALA GRAHANI</t>
  </si>
  <si>
    <t>*Improper or untimely administration of anna (food) in children.</t>
  </si>
  <si>
    <t>*Ajīrṇa (indigestion) leading to formation of āmā.</t>
  </si>
  <si>
    <t>*Immature digestive system (undeveloped agni).</t>
  </si>
  <si>
    <t>*Daurbalya of grahaṇī due to kapha-prādhāna doṣa in children.</t>
  </si>
  <si>
    <t>** Ref: Kāśyapa Saṃhitā, Grahaṇīroga Adhyāya</t>
  </si>
  <si>
    <t>*Ālasya (laziness, inactivity)</t>
  </si>
  <si>
    <t>*Arati (dislike towards food/activities)</t>
  </si>
  <si>
    <t>*Avipāka (improper digestion)</t>
  </si>
  <si>
    <t>*Hrīllāsa (nausea)</t>
  </si>
  <si>
    <t>*Jṛmbhikā (frequent yawning)</t>
  </si>
  <si>
    <t>*Gaurava (heaviness of body)</t>
  </si>
  <si>
    <t>** Ref: Kāśyapa Saṃhitā, Grahaṇīroga</t>
  </si>
  <si>
    <t>*Atisāra (diarrhoea/loose stools) often alternating with constipation.</t>
  </si>
  <si>
    <t>*Undigested food particles in stool.</t>
  </si>
  <si>
    <t>*Ajeerna lakṣaṇas: ādhmāna (bloating), śūla (abdominal pain).</t>
  </si>
  <si>
    <t>*Loss of bala, varṇa and utsāha.</t>
  </si>
  <si>
    <t>*Durbalatā (weakness) and kṛśatā (emaciation) in chronic cases.</t>
  </si>
  <si>
    <t>** Ref: Kāśyapa Saṃhitā, Uttara-tantra</t>
  </si>
  <si>
    <t>*General appearance – ill-looking, weak, undernourished</t>
  </si>
  <si>
    <t>*Built &amp; nourishment – signs of malnutrition (wasting, stunting)</t>
  </si>
  <si>
    <t>*Hydration status – dry tongue, sunken eyes, skin turgor</t>
  </si>
  <si>
    <t>*Pallor, icterus, cyanosis, edema, clubbing, lymphadenopathy</t>
  </si>
  <si>
    <t>*Weight &amp; growth chart assessment – weight-for-age, height-for-age</t>
  </si>
  <si>
    <t>*Distension, visible peristalsis</t>
  </si>
  <si>
    <t>*Tenderness over umbilical/periumbilical region</t>
  </si>
  <si>
    <t>*Abdominal girth measurement</t>
  </si>
  <si>
    <t>*Hepatosplenomegaly</t>
  </si>
  <si>
    <t>*Bowel sounds – hyperactive/hypoactive</t>
  </si>
  <si>
    <t>*Frequency, consistency, color, and odor of stools</t>
  </si>
  <si>
    <t>*Presence of undigested food particles, mucus, or blood</t>
  </si>
  <si>
    <t>*Signs of malabsorption</t>
  </si>
  <si>
    <t>*Other systems (to rule out systemic causes):</t>
  </si>
  <si>
    <t>*Respiratory (dehydration-related fast breathing)</t>
  </si>
  <si>
    <t>*Cardiovascular (circulatory collapse in severe dehydration)</t>
  </si>
  <si>
    <t>*CNS (irritability, lethargy in electrolyte imbalance)</t>
  </si>
  <si>
    <t>*Routine microscopy (ova, cyst, parasites, fat globules, starch granules, pus cells)</t>
  </si>
  <si>
    <t>*Stool culture &amp; sensitivity</t>
  </si>
  <si>
    <t>*Reducing substances (for lactose intolerance)</t>
  </si>
  <si>
    <t>*CBC (anemia, infection, eosinophilia)</t>
  </si>
  <si>
    <t>*ESR/CRP (chronic infection/inflammation)</t>
  </si>
  <si>
    <t>*Electrolytes (Na⁺, K⁺, Cl⁻, HCO₃⁻ – dehydration, metabolic acidosis)</t>
  </si>
  <si>
    <t>*Liver function test (chronic diarrhea causes malnutrition affecting liver)</t>
  </si>
  <si>
    <t>*Serum albumin (protein deficiency, malabsorption)</t>
  </si>
  <si>
    <t>*Special tests</t>
  </si>
  <si>
    <t>*D-xylose absorption test (malabsorption)</t>
  </si>
  <si>
    <t>*Endoscopy/biopsy (if suspected celiac disease or IBD)</t>
  </si>
  <si>
    <t>1. Chronic diarrhea of childhood</t>
  </si>
  <si>
    <t>2. Celiac disease</t>
  </si>
  <si>
    <t>3. Lactose intolerance</t>
  </si>
  <si>
    <t>4. Giardiasis / Amoebiasis</t>
  </si>
  <si>
    <t>5. Irritable bowel syndrome (IBS) – pediatric</t>
  </si>
  <si>
    <t>6. Inflammatory bowel disease (IBD) – Crohn’s disease, Ulcerative colitis</t>
  </si>
  <si>
    <t>7. Cystic fibrosis (GI manifestation)</t>
  </si>
  <si>
    <t>8. Protein-energy malnutrition (PEM) with diarrhea</t>
  </si>
  <si>
    <t>1. Due to mandāgni in children → āhāra not properly digested → formation of āmā.</t>
  </si>
  <si>
    <t>2. Āmā vitiates doṣas (mainly kapha and vāta) and grahaṇī.</t>
  </si>
  <si>
    <t>3. Leads to apāka anna nirgamaṇa (undigested food in stool).</t>
  </si>
  <si>
    <t>4. Chronicity → depletion of bala, dhātus, and ojas.</t>
  </si>
  <si>
    <t>* Ref: Kāśyapa Saṃhitā – Grahaṇīroga Samprāpti</t>
  </si>
  <si>
    <t>🔺 SAMANYA CHIKITSA (समान्यचिकित्सा – General line of treatment)</t>
  </si>
  <si>
    <t>*Deepana &amp; Pācana: To kindle agni and digest āma.</t>
  </si>
  <si>
    <t>*Grahī dravyas: Substances with grahaṇī-stambhana property.</t>
  </si>
  <si>
    <t>*Rūkṣa and laghu āhāra to improve digestion.</t>
  </si>
  <si>
    <t>*Pathya āhāra: yava, mudga, śāli, bilva, dhānyaka.</t>
  </si>
  <si>
    <t>*Charaka Chikitsa 15 (Grahaṇīroga Chikitsā), Kāśyapa Saṃhitā</t>
  </si>
  <si>
    <t>*Administration of laghu, deepana-pācana dravyas (pippalī, maricha, chitraka).</t>
  </si>
  <si>
    <t>*Proper pathya āhāra.</t>
  </si>
  <si>
    <t>*Śuṇṭhī-siddha jala.</t>
  </si>
  <si>
    <t>*Guru, śīta, abhiṣyandī ahāra (curd, milk in excess, sweets).</t>
  </si>
  <si>
    <t>*Atisevana of madhura, amla, lavaṇa rasa.</t>
  </si>
  <si>
    <t>*Ati-snigdha bhojana.</t>
  </si>
  <si>
    <t>🔺VISESHA  CHIKITSA (विशेषचिकित्सा – Specific line of treatment)</t>
  </si>
  <si>
    <t>*Deepana–Pācana yogas:</t>
  </si>
  <si>
    <t>*Pippalī, maricha, śuṇṭhī, chitraka, musta.</t>
  </si>
  <si>
    <t>*Grahī yogas:</t>
  </si>
  <si>
    <t>*Bilvādī cūrṇa, *Grahaṇī-gutika.</t>
  </si>
  <si>
    <t>*Kṣīra-yoga (medicated milk) in chronic weakness.</t>
  </si>
  <si>
    <t>*In severe atisāra → Saindhava, Ativisha, Musta with stambhana dravyas.</t>
  </si>
  <si>
    <t>*Rasāyana for bala and oja vardhana: Āmalakī, Guḍūcī, Bala.</t>
  </si>
  <si>
    <t>** Kāśyapa Saṃhitā, Charaka Chikitsa 15</t>
  </si>
  <si>
    <t>18/09/2025, 21:14 - +91 95446 87331: 🔺CASE STUDY NO : 239</t>
  </si>
  <si>
    <t xml:space="preserve">🔺YUVANAPIDIKA </t>
  </si>
  <si>
    <t>*Excess intake of katu (pungent), amla (sour), lavana (salty) ahāra</t>
  </si>
  <si>
    <t>*Snigdha, guru, ushna ahāra in excess</t>
  </si>
  <si>
    <t>*Atisnāna (excessive bathing), Atimadhya sevana (alcohol, sour drinks)</t>
  </si>
  <si>
    <t>*Vihāra like divāsvapna (day sleep), ratrijāgaraṇa (night vigil), avyāyāma (sedentary life)</t>
  </si>
  <si>
    <t>*Rituvaiparītya (seasonal irregularities)</t>
  </si>
  <si>
    <t>*Kāma–krodha–chinta (psychological factors)</t>
  </si>
  <si>
    <t>*Hormonal changes in yauvana (adolescence).</t>
  </si>
  <si>
    <t>*Reference: Madhava Nidāna 54/34, Aṣṭāṅga Hṛdaya – Uttarasthāna 31/4</t>
  </si>
  <si>
    <t>*Kandu (itching in face)</t>
  </si>
  <si>
    <t>*Twak rūkṣata (dryness of skin)</t>
  </si>
  <si>
    <t>*Twak snigdhata (oily skin patches)</t>
  </si>
  <si>
    <t>*Sūkṣma kotha / eruptions before manifestation.</t>
  </si>
  <si>
    <t>*Pidaka (eruptions, papules, pustules) on mukha, lalāta, nāsā, vakṣas, pṛṣṭha</t>
  </si>
  <si>
    <t>*Pain, burning, itching</t>
  </si>
  <si>
    <t>*Rakta–pitta–kapha dushti lakṣaṇa</t>
  </si>
  <si>
    <t>*Sometimes suppuration and pigmentation.</t>
  </si>
  <si>
    <t>*Reference: Madhava Nidāna 54/34:</t>
  </si>
  <si>
    <t>*“Mukhamandale prādurbhavanti pīḍakāḥ, yuvānām yuvanāpīḍikāḥ”</t>
  </si>
  <si>
    <t>*General appearance</t>
  </si>
  <si>
    <t>*Nutritional status (BMI)</t>
  </si>
  <si>
    <t>*Skin type (oily, dry, combination)</t>
  </si>
  <si>
    <t>*Presence of seborrhea (oily skin, dandruff)</t>
  </si>
  <si>
    <t>*Stress/anxiety assessment</t>
  </si>
  <si>
    <t>*Menstrual history in females (for PCOS, hormonal imbalance)</t>
  </si>
  <si>
    <t>*Skin system → distribution of acne (face, chest, back, shoulders), type (comedones, papules, pustules, nodules, cysts)</t>
  </si>
  <si>
    <t>*Endocrine system → features of hyperandrogenism (hirsutism, irregular menses, obesity, hair loss)</t>
  </si>
  <si>
    <t>*Gastrointestinal system → dietary habits, constipation, digestion</t>
  </si>
  <si>
    <t>*Other systemic signs → thyroid abnormalities, metabolic syndrome features</t>
  </si>
  <si>
    <t>*Routine</t>
  </si>
  <si>
    <t>*CBC (to rule out infection/inflammation)</t>
  </si>
  <si>
    <t>*ESR/CRP (in inflammatory acne)</t>
  </si>
  <si>
    <t>*Hormonal profile (if indicated, esp. in females with irregular cycles/PCOS)</t>
  </si>
  <si>
    <t>*Serum Testosterone, DHEAS</t>
  </si>
  <si>
    <t>*Thyroid profile (TSH, T3, T4)</t>
  </si>
  <si>
    <t>*Fasting Insulin / Glucose</t>
  </si>
  <si>
    <t>*Lipid profile (if metabolic syndrome suspected)</t>
  </si>
  <si>
    <t>*Ultrasound pelvis (for PCOS suspicion)</t>
  </si>
  <si>
    <t>18/09/2025, 21:15 - +91 95446 87331: 🔺CASE STUDY NO : 239</t>
  </si>
  <si>
    <t>🔺YUVANAPIDIKA</t>
  </si>
  <si>
    <t>*Acne rosacea</t>
  </si>
  <si>
    <t>*Perioral dermatitis</t>
  </si>
  <si>
    <t>*Folliculitis</t>
  </si>
  <si>
    <t>*Hidradenitis suppurativa</t>
  </si>
  <si>
    <t>*Drug-induced acneiform eruptions (steroids, lithium, isoniazid, phenytoin, etc.)</t>
  </si>
  <si>
    <t>*Keratosis pilaris</t>
  </si>
  <si>
    <t>*Tinea faciei (fungal infections resembling acne)</t>
  </si>
  <si>
    <t>*Nidāna sevana → Kapha, Vāta and Rakta dushti</t>
  </si>
  <si>
    <t>*Kapha increases medogarbha pidaka</t>
  </si>
  <si>
    <t>*Rakta + Pitta vitiation causes raga (redness), daha (burning), srava (discharge)</t>
  </si>
  <si>
    <t>*Vata initiates rujā (pain), shosha (dryness)</t>
  </si>
  <si>
    <t>*Localized pidaka on mukha (face), vaksha (chest), pṛṣṭha (back).</t>
  </si>
  <si>
    <t>*Reference: Aṣṭāṅga Hṛdaya Uttarasthāna 31/4</t>
  </si>
  <si>
    <t>*Raktaprasādana, raktapitta-hara chikitsā</t>
  </si>
  <si>
    <t>*Shodhana: Vamana, Virechana, Raktamokṣaṇa (if indicated)</t>
  </si>
  <si>
    <t>*Shamana:</t>
  </si>
  <si>
    <t>*Tikta–kashāya–madhura dravyas</t>
  </si>
  <si>
    <t>*Laghu, ruksha, sheetala āhāra</t>
  </si>
  <si>
    <t>*Raktashodhana aushadhi (blood-purifying herbs).</t>
  </si>
  <si>
    <t>*Use of Tikta rasa dravyas (Neem, Patola, Guduchi)</t>
  </si>
  <si>
    <t>*Cooling diet – milk, ghee, leafy vegetables</t>
  </si>
  <si>
    <t>*Regular vyayama, yoga, pranayama</t>
  </si>
  <si>
    <t>*Avoid oily, spicy, junk foods.</t>
  </si>
  <si>
    <t>*Snigdha, amla, lavana ahara</t>
  </si>
  <si>
    <t>*Dadhi, matsya, mamsa, navanīta</t>
  </si>
  <si>
    <t>*Divāsvapna, ratrijāgaraṇa, stress</t>
  </si>
  <si>
    <t>*Cosmetics with oily base.</t>
  </si>
  <si>
    <t>*Shodhana</t>
  </si>
  <si>
    <t>*Vamana – to eliminate Kapha</t>
  </si>
  <si>
    <t>*Virechana – for Pitta &amp; Rakta dushti</t>
  </si>
  <si>
    <t>*Raktamoksha – Jalaukavacharana, Siravyadha in stubborn cases</t>
  </si>
  <si>
    <t>*Shamana (Internal medicines)</t>
  </si>
  <si>
    <t>*Manjishthādi kwātha</t>
  </si>
  <si>
    <t>*Sarivādi kwātha</t>
  </si>
  <si>
    <t>*Nimbādi churna</t>
  </si>
  <si>
    <t>*Khādirārishta</t>
  </si>
  <si>
    <t>**Mahātiktaka ghṛta</t>
  </si>
  <si>
    <t>*External applications (Lepa/Pralepa)</t>
  </si>
  <si>
    <t>*Lodhra + Musta + Haridra + Chandana lepa</t>
  </si>
  <si>
    <t>*Kumkuma + Yashtimadhu face pack</t>
  </si>
  <si>
    <t>*Aloe vera pulp application.</t>
  </si>
  <si>
    <t>*Madhava Nidāna, 54/34</t>
  </si>
  <si>
    <t>*Aṣṭāṅga Hṛdaya – Uttarasthāna 31/4</t>
  </si>
  <si>
    <t>*Sushruta Samhita, Nidāna sthāna 13/38</t>
  </si>
  <si>
    <t>19/09/2025, 10:12 - +91 95446 87331: 🔺TREATMENT NO : 48</t>
  </si>
  <si>
    <t>🔺DHANYAMLA DHARA</t>
  </si>
  <si>
    <t>Dhanyamla Dhara is a type of Parisheka therapy where Dhānyāmla (fermented liquid prepared from cereals) is continuously poured in a stream over the affected part or whole body for a specific time. It is mainly used in Kapha-Vāta disorders.</t>
  </si>
  <si>
    <t>🔸Rice</t>
  </si>
  <si>
    <t>🔸Horse gram (Kulatha)</t>
  </si>
  <si>
    <t>🔸Navadhanya (different cereals)</t>
  </si>
  <si>
    <t>🔸Citrus fruits (Nimbu, Tamarind)</t>
  </si>
  <si>
    <t>🔸Dry ginger (Shunthi)</t>
  </si>
  <si>
    <t>🔸Chilies (Maricha)</t>
  </si>
  <si>
    <t>🔸Other sour substances</t>
  </si>
  <si>
    <t>1. Prepare Dhānyāmla by fermenting cereals and sour substances for a few days.</t>
  </si>
  <si>
    <t>2. Warm the liquid to a tolerable temperature.</t>
  </si>
  <si>
    <t>3. Patient is made to lie on the table (Droni).</t>
  </si>
  <si>
    <t>4. Dhānyāmla is poured in a continuous stream over the whole body or affected part for 30–45 minutes.</t>
  </si>
  <si>
    <t>5. After completion, body is wiped and patient is allowed to rest.</t>
  </si>
  <si>
    <t>🔸Rheumatoid arthritis (Amavata)</t>
  </si>
  <si>
    <t>🔸Osteoarthritis (Sandhivata)</t>
  </si>
  <si>
    <t>🔸Sciatica (Gridhrasi)</t>
  </si>
  <si>
    <t>🔸Obesity (Sthoulya)</t>
  </si>
  <si>
    <t>🔸Hemiplegia (Pakshaghata)</t>
  </si>
  <si>
    <t>🔸Parkinsonism (Kampavata)</t>
  </si>
  <si>
    <t>🔸Skin diseases (Kustha)</t>
  </si>
  <si>
    <t>🔸Severe debility</t>
  </si>
  <si>
    <t>🔸Fever with Pitta predominance</t>
  </si>
  <si>
    <t>🔸Open wounds or ulcers</t>
  </si>
  <si>
    <t>🔸Extreme emaciation</t>
  </si>
  <si>
    <t>🔸Maintain proper temperature of liquid (lukewarm, not too hot).</t>
  </si>
  <si>
    <t>🔸Avoid exposure to cold after therapy.</t>
  </si>
  <si>
    <t>🔸Monitor patient for excessive fatigue or discomfort.</t>
  </si>
  <si>
    <t>🔸Use freshly prepared, properly fermented Dhānyāmla.</t>
  </si>
  <si>
    <t>🔸Duration and frequency should be decided as per strength of patient (Rogi Bala) and disease condition.</t>
  </si>
  <si>
    <t>19/09/2025, 19:10 - +91 95446 87331: 🔺CASE STUDY NO : 240</t>
  </si>
  <si>
    <t>🔺JATA KRIMI</t>
  </si>
  <si>
    <t>*Mātuḥ duṣṭa stanya (vitiated mother’s milk)</t>
  </si>
  <si>
    <t>*Apakva anna pāna sevana</t>
  </si>
  <si>
    <t>*Asamyak pariṇāma of rasa dhātu during bālya avasthā</t>
  </si>
  <si>
    <t>*Agnimāndya → leading to production of āma</t>
  </si>
  <si>
    <t>*Doṣa prakopa, especially kapha and pitta</t>
  </si>
  <si>
    <t>*Reference: Suśruta Saṃhitā, Kālaprakaraṇam &amp; Aṣṭāṅga Hṛdaya</t>
  </si>
  <si>
    <t>*Ālasya (laziness, weakness)</t>
  </si>
  <si>
    <t>*Ārocaka (loss of appetite)</t>
  </si>
  <si>
    <t>*Udaropīḍā (abdominal discomfort)</t>
  </si>
  <si>
    <t>*Kaṇṭha-kandu (itching in throat)</t>
  </si>
  <si>
    <t>*Kaṇṭhāsada (irritation in throat)</t>
  </si>
  <si>
    <t>*Pīḍā in udara</t>
  </si>
  <si>
    <t>*Kāsā (cough)</t>
  </si>
  <si>
    <t>*Raktāṅkura darśanam in mala</t>
  </si>
  <si>
    <t>*Tṛṣṇā, dāha (thirst, burning sensation)</t>
  </si>
  <si>
    <t>*Bāla kṣaya lakṣaṇas (emaciation, weakness, irritability)</t>
  </si>
  <si>
    <t>*Reference: Aṣṭāṅga Hṛdaya, Uttarasthāna</t>
  </si>
  <si>
    <t>*General Appearance – Malnourished look, irritability, weak body build.</t>
  </si>
  <si>
    <t>*Pallor – Common due to iron deficiency anemia.</t>
  </si>
  <si>
    <t>*Nutritional status – Wasting, stunting.</t>
  </si>
  <si>
    <t>*Hydration status – To rule out dehydration in case of diarrhea.</t>
  </si>
  <si>
    <t>*Skin, hair, nails – Dry skin, brittle nails, hair changes (due to malnutrition/deficiencies).</t>
  </si>
  <si>
    <t>*Vital signs – Temperature, pulse, respiration, blood pressure.</t>
  </si>
  <si>
    <t>*Growth chart – Weight, height, head circumference (to check growth retardation).</t>
  </si>
  <si>
    <t>*Abdomen –</t>
  </si>
  <si>
    <t>*Distension</t>
  </si>
  <si>
    <t>*Visible peristalsis</t>
  </si>
  <si>
    <t>*Abdominal tenderness</t>
  </si>
  <si>
    <t>*Palpable worm masses (rare in severe cases)</t>
  </si>
  <si>
    <t>*Gastrointestinal system –</t>
  </si>
  <si>
    <t>*Loss of appetite / abnormal cravings (pica)</t>
  </si>
  <si>
    <t>*Nausea, vomiting, diarrhea or constipation</t>
  </si>
  <si>
    <t>*Perianal itching (common in Enterobius infestation)</t>
  </si>
  <si>
    <t>*Respiratory system –</t>
  </si>
  <si>
    <t>*Cough, wheezing (seen in Ascaris larval migration).</t>
  </si>
  <si>
    <t>*CNS –</t>
  </si>
  <si>
    <t>*Irritability, restlessness, poor concentration (due to nutritional deficiencies).</t>
  </si>
  <si>
    <t>*Stool Examination</t>
  </si>
  <si>
    <t>*Ova and cyst detection (microscopy).</t>
  </si>
  <si>
    <t>*Concentration methods if light infestation.</t>
  </si>
  <si>
    <t>*Complete Blood Count (CBC)</t>
  </si>
  <si>
    <t>*Anemia (low Hb, microcytic hypochromic).</t>
  </si>
  <si>
    <t>*Eosinophilia (common in helminthic infestations).</t>
  </si>
  <si>
    <t>*Serology / Antigen tests (if available) – ELISA, coproantigen tests.</t>
  </si>
  <si>
    <t>*Peripheral smear – To rule out nutritional anemia.</t>
  </si>
  <si>
    <t>*Giardiasis</t>
  </si>
  <si>
    <t>*Amebiasis</t>
  </si>
  <si>
    <t>*Malnutrition (PEM, Kwashiorkor, Marasmus)</t>
  </si>
  <si>
    <t>*Iron deficiency anemia (non-parasitic cause)</t>
  </si>
  <si>
    <t>*IBS (Irritable Bowel Syndrome)</t>
  </si>
  <si>
    <t>*Celiac disease</t>
  </si>
  <si>
    <t>*Inflammatory bowel disease (rare in children, but considered)</t>
  </si>
  <si>
    <t>1. Doṣa duṣṭi (Kapha, pitta vitiation)</t>
  </si>
  <si>
    <t>2. Agnimāndya → Āma utpatti</t>
  </si>
  <si>
    <t>3. Duṣṭa rasa dhātu and stanya in bāla</t>
  </si>
  <si>
    <t>4. Krimi utpatti in jaṭhara (alimentary tract)</t>
  </si>
  <si>
    <t>5. Leads to śarīra upadrava like malnourishment, digestive issues</t>
  </si>
  <si>
    <t>*Krimighna dravyas – Vidanga, Palāśa, Kuṭaja, Ajamodā</t>
  </si>
  <si>
    <t>*Dīpana-pācana – To correct agnimāndya</t>
  </si>
  <si>
    <t>*Kṛmi vamanam &amp; virecanam – expelling worms</t>
  </si>
  <si>
    <t>*Śirovirecana (Nasyam) if symptoms are in upper passages</t>
  </si>
  <si>
    <t>*Reference: Caraka Saṃhitā, Cikitsāsthāna Krimi Cikitsā</t>
  </si>
  <si>
    <t>*Administration of krimighna dravyas</t>
  </si>
  <si>
    <t>*Light diet, easily digestible foods</t>
  </si>
  <si>
    <t>*Dīpana, pācana auṣadhis</t>
  </si>
  <si>
    <t>*Guru, snigdha āhāra (heavy, oily foods)</t>
  </si>
  <si>
    <t>*Ati dugdha sevana (excessive milk intake)</t>
  </si>
  <si>
    <t>*Ajīrṇa, āma sevana</t>
  </si>
  <si>
    <t>*Saṃśodhana (Purificatory measures):</t>
  </si>
  <si>
    <t>*Vamana with Madanaphala</t>
  </si>
  <si>
    <t>*Virecana with Trivṛt, Harītakī</t>
  </si>
  <si>
    <t>*Niruha &amp; Anuvāsana basti with krimighna dravyas</t>
  </si>
  <si>
    <t>** Saṃśamana (Pacification):</t>
  </si>
  <si>
    <t>*Vidanga cūrṇa with madhu</t>
  </si>
  <si>
    <t>*Palāśa kṣāra</t>
  </si>
  <si>
    <t>*Kuṭaja bark preparations</t>
  </si>
  <si>
    <t>*Krimighna lehyas (like Vidanga leha)</t>
  </si>
  <si>
    <t>*Pathya: yūṣa, mūḍga, takra</t>
  </si>
  <si>
    <t>*Apathya: dadhi, dugdha, madhura rasa pradhāna āhāra</t>
  </si>
  <si>
    <t>*Caraka Saṃhitā Cikitsāsthāna 7 (Krimi Cikitsā)</t>
  </si>
  <si>
    <t>*Suśruta Saṃhitā Uttarasthāna 54</t>
  </si>
  <si>
    <t>*Aṣṭāṅga Hṛdaya Uttarasthāna 35</t>
  </si>
  <si>
    <t>19/09/2025, 20:15 - +91 95446 87331: 🔺CASE STUDY NO :241</t>
  </si>
  <si>
    <t>🔺JATA KSHAYA (जातक्षय)</t>
  </si>
  <si>
    <t>*Mātṛ-doṣa – defects in mother’s food, lifestyle, mental state during pregnancy (Caraka Sārīrasthāna 4/30).</t>
  </si>
  <si>
    <t>*Prajāpathi apacharaṇa – violation of natural conduct.</t>
  </si>
  <si>
    <t>*Garbha-dūṣaṇa – intrauterine insult due to maternal diet, behavior, diseases.</t>
  </si>
  <si>
    <t>*Kāla doṣa – conception at inappropriate time.</t>
  </si>
  <si>
    <t>*Beeja-doṣa – defect in ovum or sperm (Caraka Sūtrasthāna 17/74).</t>
  </si>
  <si>
    <t>🔺 POORVAOOPAM (Premonitory symptoms)</t>
  </si>
  <si>
    <t>*Poor intrauterine development.</t>
  </si>
  <si>
    <t>*Delayed growth milestones.</t>
  </si>
  <si>
    <t>*Low vitality and weakness noticed early.</t>
  </si>
  <si>
    <t>*Lack of bala (immunity), varṇa (complexion), medhā (intellect).</t>
  </si>
  <si>
    <t>*Alpa-bala – low strength (Caraka Vimanastāna 8/122).</t>
  </si>
  <si>
    <t>*Alpa-varṇa – poor complexion.</t>
  </si>
  <si>
    <t>*Alpa-medhā – weak intellect and memory.</t>
  </si>
  <si>
    <t>*Alpa-āyus – short life span predicted.</t>
  </si>
  <si>
    <t>*Anupacaya – poor nourishment despite intake of food.</t>
  </si>
  <si>
    <t>*Durbalatā, Daihika-kṣhaya – emaciation and weakness.</t>
  </si>
  <si>
    <t>*Built &amp; nourishment – degree of emaciation, BMI-for-age</t>
  </si>
  <si>
    <t>*Height &amp; weight – compared with WHO growth charts</t>
  </si>
  <si>
    <t>*Head circumference, mid-arm circumference – to assess growth &amp; nutrition</t>
  </si>
  <si>
    <t>*Pallor, icterus, cyanosis, clubbing, lymphadenopathy, edema – general signs</t>
  </si>
  <si>
    <t>*Skin &amp; hair changes – dryness, depigmentation, sparse hair, skin lesions</t>
  </si>
  <si>
    <t>*Oral cavity – glossitis, angular stomatitis, dental caries, delayed dentition</t>
  </si>
  <si>
    <t>*Musculoskeletal system – wasting of muscles, bony changes (rickets/osteomalacia)</t>
  </si>
  <si>
    <t>*Developmental milestones – motor, speech, social, cognitive delays</t>
  </si>
  <si>
    <t>*Gastrointestinal system – hepatomegaly, abdominal distension, ascites, bowel habit</t>
  </si>
  <si>
    <t>*Respiratory system – recurrent respiratory infections, breath sounds</t>
  </si>
  <si>
    <t>*Cardiovascular system – tachycardia, murmurs (anemia-related)</t>
  </si>
  <si>
    <t>*Central nervous system – irritability, lethargy, delayed reflexes, neurodevelopmental delay</t>
  </si>
  <si>
    <t>*Complete blood count (CBC) – anemia, leukocytosis, lymphopenia</t>
  </si>
  <si>
    <t>*Peripheral smear – microcytic hypochromic anemia, megaloblastic anemia</t>
  </si>
  <si>
    <t>*Serum proteins – albumin, globulin (low in protein-energy malnutrition)</t>
  </si>
  <si>
    <t>*Serum electrolytes – Na, K, Ca, Mg disturbances</t>
  </si>
  <si>
    <t>*Liver function test (LFT) – hypoproteinemia, altered enzymes</t>
  </si>
  <si>
    <t>*Renal function test (RFT) – to rule out chronic disease</t>
  </si>
  <si>
    <t>*Stool examination – parasites (Giardia, hookworm), malabsorption signs</t>
  </si>
  <si>
    <t>*Urine analysis – protein loss, renal cause of malnutrition</t>
  </si>
  <si>
    <t>*Micronutrient assays – serum iron, vitamin D, vitamin B12, folic acid, zinc</t>
  </si>
  <si>
    <t>*Immunological tests – CD4 count, immunoglobulin levels (in recurrent infections)</t>
  </si>
  <si>
    <t>19/09/2025, 20:16 - +91 95446 87331: 🔺CASE STUDY NO :241</t>
  </si>
  <si>
    <t>*Protein Energy Malnutrition (PEM) – Marasmus, Kwashiorkor</t>
  </si>
  <si>
    <t>*Micronutrient deficiencies – Iron deficiency anemia, Rickets (Vit D), Scurvy (Vit C), Pellagra (Niacin), Vitamin A deficiency</t>
  </si>
  <si>
    <t>*Chronic systemic diseases – Tuberculosis, Congenital heart disease, Chronic renal disease, Celiac disease, HIV</t>
  </si>
  <si>
    <t>*Endocrine &amp; metabolic disorders – Hypothyroidism, Growth hormone deficiency, Inborn errors of metabolism</t>
  </si>
  <si>
    <t>*Malabsorption syndromes – Celiac disease, Tropical sprue, Lactose intolerance</t>
  </si>
  <si>
    <t>*Chronic infections – Recurrent respiratory infections, Parasitic infestations</t>
  </si>
  <si>
    <t>*Psychosocial causes – Neglect, Poor feeding practices</t>
  </si>
  <si>
    <t>1. Beeja (sperm/ovum) or garbhāśaya (uterine) duṣṭi → improper garbha nirmāṇa.</t>
  </si>
  <si>
    <t>2. Deficient dhātu-sāra formation during garbhāvasthā.</t>
  </si>
  <si>
    <t>3. Bīja doṣa + Mātṛja &amp; Pitṛja bhāvas get affected → results in incomplete development of dhātus.</t>
  </si>
  <si>
    <t>4. Manifestation after birth as Jāta Kṣhaya.</t>
  </si>
  <si>
    <t>*Brimhaṇa (nourishing therapy) – Caraka Cikitsāsthāna 15.</t>
  </si>
  <si>
    <t>*Rasāyana prayoga – promotes bala, āyu, medhā.</t>
  </si>
  <si>
    <t>*Mātṛ-poshana during garbhāvasthā to prevent occurrence.</t>
  </si>
  <si>
    <t>*Samskāra-based upacāra – samskāra of newborn like jāta-karma, annaprāśana with medhya-bṛmhaṇa dravyas.</t>
  </si>
  <si>
    <t xml:space="preserve">(Relieving factors) </t>
  </si>
  <si>
    <t>*Proper brimhaṇa ahāra – kṣhīra (milk), ghṛta, māṃsa-rasa, mudga yūṣa.</t>
  </si>
  <si>
    <t>*Medhya rasāyana – Brahmi, Śaṅkhapuṣpī.</t>
  </si>
  <si>
    <t>*Suśruta (Sūtrasthāna 46/515) – use of balya, brihmaṇīya drugs.</t>
  </si>
  <si>
    <t>*Rūkṣha, alpāhāra, laghu bhojana.</t>
  </si>
  <si>
    <t>*Ati-vyāyāma, rūkṣha-śīta vihāra.</t>
  </si>
  <si>
    <t>*Apatarpaṇa (emaciating regimen).</t>
  </si>
  <si>
    <t>*Balya &amp; Brimhaṇa Rasāyana:</t>
  </si>
  <si>
    <t>*Aśvagandhā, Śatāvarī, Vidārī, Bala, Yastimadhu.</t>
  </si>
  <si>
    <t>*Kṣhīra-ghṛta preparations.</t>
  </si>
  <si>
    <t>*Medhya Rasāyana: Brahmī, Maṇḍūkaparṇī.</t>
  </si>
  <si>
    <t>*Lepa &amp; Abhyanga with balya tailas (Bala taila, Kṣhīrabala taila) for strength.</t>
  </si>
  <si>
    <t>*Suśruta Saṃhitā Cikitsāsthāna 24 – recommends rasāyana cikitsā for congenital deficiencies.</t>
  </si>
  <si>
    <t>*Caraka Sūtrasthāna 17/74 (Bīja doṣa and garbha vikāra).</t>
  </si>
  <si>
    <t>*Caraka Śārīrasthāna 4/30 (Mātṛja-pitṛja bhāva).</t>
  </si>
  <si>
    <t>*Caraka Vimānasthāna 8/122 (Lakṣaṇas of congenital defects).</t>
  </si>
  <si>
    <t>*Suśruta Sūtrasthāna 46/515 (Brimhaṇīya dravyas).</t>
  </si>
  <si>
    <t>*Aṣṭāṅga Hṛdaya Śārīrasthāna (Garbhotpatti and vikṛti).</t>
  </si>
  <si>
    <t>20/09/2025, 16:20 - +91 95446 87331: 🔺CASE STUDY NO :242</t>
  </si>
  <si>
    <t>🔺KARNA PUTANA</t>
  </si>
  <si>
    <t>*Excessive kapha and pitta vitiation in the karna pradeśa (ear).</t>
  </si>
  <si>
    <t>*Common causes:</t>
  </si>
  <si>
    <t>*Abhighāta (trauma to ear)</t>
  </si>
  <si>
    <t>*Krimi duṣṭi (infestation/infection)</t>
  </si>
  <si>
    <t>*Poor ear hygiene</t>
  </si>
  <si>
    <t>*Complications of other ear diseases</t>
  </si>
  <si>
    <t>*(Ref: Suśruta Saṃhitā, Uttara Tantra, Karna Roga Prakaraṇa)</t>
  </si>
  <si>
    <t>(Premonitory Symptoms</t>
  </si>
  <si>
    <t>*Śūla (mild pain)</t>
  </si>
  <si>
    <t>*Karṇa gaurava (heaviness in ear)</t>
  </si>
  <si>
    <t>*Karṇasrāva (watery or sticky discharge beginning)</t>
  </si>
  <si>
    <t>*Bahu srāva (profuse purulent discharge from ear)</t>
  </si>
  <si>
    <t>*Tīvra śūla (severe ear pain)</t>
  </si>
  <si>
    <t>*Srāva with durgandha (foul-smelling pus)</t>
  </si>
  <si>
    <t>*Śotha (swelling in ear passage)</t>
  </si>
  <si>
    <t>*(Ref: Aṣṭāṅga Hṛdaya, Uttara Tantra 19/4–6)</t>
  </si>
  <si>
    <t>*Temperature (fever may indicate acute infection)</t>
  </si>
  <si>
    <t>*Pulse, respiration, blood pressure</t>
  </si>
  <si>
    <t>*Growth and nutritional status of child</t>
  </si>
  <si>
    <t>*General signs of systemic infection (malaise, irritability, loss of appetite)</t>
  </si>
  <si>
    <t>*Inspection of external ear (redness, swelling, discharge)</t>
  </si>
  <si>
    <t>*Palpation around ear (tenderness over mastoid region)</t>
  </si>
  <si>
    <t>*Otoscopy → tympanic membrane condition (bulging, perforation, retraction)</t>
  </si>
  <si>
    <t>*CNS Examination (rule out complications like meningitis, mastoiditis)</t>
  </si>
  <si>
    <t>*Respiratory System → coexisting upper respiratory infection</t>
  </si>
  <si>
    <t>*Oral cavity &amp; throat → adenoids, tonsillitis (common causes of recurrent ear infection)</t>
  </si>
  <si>
    <t>*CBC (raised WBC, neutrophilia in acute infection, eosinophilia if allergic)</t>
  </si>
  <si>
    <t>*ESR/CRP (inflammation markers)</t>
  </si>
  <si>
    <t>*Ear swab / discharge culture &amp; sensitivity → identify causative organism (bacterial/fungal)</t>
  </si>
  <si>
    <t>*Audiometry / Tympanometry → assess hearing loss</t>
  </si>
  <si>
    <t>*Imaging (if needed):</t>
  </si>
  <si>
    <t>*X-ray mastoid / HRCT temporal bone (rule out complications like mastoiditis, cholesteatoma)</t>
  </si>
  <si>
    <t>20/09/2025, 16:22 - +91 95446 87331: 🔺CASE STUDY NO :242</t>
  </si>
  <si>
    <t>🔺 DIFFERENTIAL DIAGNOSIS (DD )</t>
  </si>
  <si>
    <t>1. Acute Otitis Media</t>
  </si>
  <si>
    <t>2. Chronic Suppurative Otitis Media (CSOM)</t>
  </si>
  <si>
    <t>3. Otitis Externa (Swimmer’s ear)</t>
  </si>
  <si>
    <t>4. Furunculosis of external ear</t>
  </si>
  <si>
    <t>5. Cholesteatoma</t>
  </si>
  <si>
    <t>6. Mastoiditis</t>
  </si>
  <si>
    <t>7. Foreign body in ear with secondary infection</t>
  </si>
  <si>
    <t>8. Otomycosis (fungal ear infection)</t>
  </si>
  <si>
    <t>*Nidāna sevana → Kapha &amp; Pitta prakopa → Śoṇita duṣṭi → *Krimi / Doṣa-saṅghāta in Karna</t>
  </si>
  <si>
    <t>*Srotorodha (blockage of ear channels)</t>
  </si>
  <si>
    <t>*Pitta + Rakta duṣṭi leads to suppuration (pus formation)</t>
  </si>
  <si>
    <t>*Kapha adds prabandha (stickiness, heaviness, discharge).</t>
  </si>
  <si>
    <t>*Karṇa śodhana (cleansing of pus, debris</t>
  </si>
  <si>
    <t>*Prakṣālana with Tikta-Kaṣāya dravya</t>
  </si>
  <si>
    <t>** Śamana</t>
  </si>
  <si>
    <t>*Use of Taila / Ghṛta processed with Kaṣāya dravyas for ear instillation (Karna pūrana).</t>
  </si>
  <si>
    <t>*Kaṣāya dhāra on karna.</t>
  </si>
  <si>
    <t>*Karṇa prakṣālana with Kaṣāya dravya</t>
  </si>
  <si>
    <t>*Karṇapūrana with Tikta-kaṣāya taila</t>
  </si>
  <si>
    <t>*Śīta prayoga reduces burning</t>
  </si>
  <si>
    <t>*Exposure to heat, smoke, dust</t>
  </si>
  <si>
    <t>*Excess use of oil in acute suppuration</t>
  </si>
  <si>
    <t>*Rūkṣa āhāra, Amla-katu-lavaṇa sevana</t>
  </si>
  <si>
    <t>*Nadī-snigdha sevana (swimming in contaminated water)</t>
  </si>
  <si>
    <t>*Karna Pichu / Karṇa pūrana with medicated oils like:</t>
  </si>
  <si>
    <t>*Bilvādi Taila</t>
  </si>
  <si>
    <t>*Danti Taila</t>
  </si>
  <si>
    <t>*Nimbādi Taila</t>
  </si>
  <si>
    <t>*Vachādi Taila</t>
  </si>
  <si>
    <t>*Śamana yoga:</t>
  </si>
  <si>
    <t>*Guḍūcī, Nimba, Patola, Musta, Triphalā (in Kaṣāya form for prakṣālana)</t>
  </si>
  <si>
    <t>*Rasāyana for recurrence prevention</t>
  </si>
  <si>
    <t>*Krimighna yoga if krimi association suspected.</t>
  </si>
  <si>
    <t>*(Ref: Suśruta, Aṣṭāṅga Hṛdaya, Bhāvaprakāśa – Karna Roga Cikitsā)</t>
  </si>
  <si>
    <t>21/09/2025, 15:59 - +91 95446 87331: 🔺TREATMENT NO : 51</t>
  </si>
  <si>
    <t>🔺SIRA VYADHANAM</t>
  </si>
  <si>
    <t>🔸Sira Vyadhanam is a para-surgical procedure described in Ayurveda where bloodletting is done by puncturing or incising a vein (sira) to expel vitiated blood (dushta rakta). It is considered the most effective among all Raktamokshana procedures.</t>
  </si>
  <si>
    <t>🔸Aragvadha</t>
  </si>
  <si>
    <t>🔸(These are mainly used for purification, dressing and healing after the procedure rather than during incision.)</t>
  </si>
  <si>
    <t>1. Poorva karma (pre-procedure):</t>
  </si>
  <si>
    <t>🔸Selection of patient and site.</t>
  </si>
  <si>
    <t>🔸Snehana (oleation) and Swedana (fomentation).</t>
  </si>
  <si>
    <t>🔸Preparation of sterile instruments.</t>
  </si>
  <si>
    <t>2. Pradhana karma (main procedure):</t>
  </si>
  <si>
    <t>🔸Patient positioned comfortably.</t>
  </si>
  <si>
    <t>🔸Identification of vein (sira).</t>
  </si>
  <si>
    <t>🔸Incision/puncture made with appropriate sharp instrument.</t>
  </si>
  <si>
    <t>🔸Blood allowed to flow till signs of samyak raktamokshana (proper elimination).</t>
  </si>
  <si>
    <t>3. Paschat karma (post-procedure):</t>
  </si>
  <si>
    <t>🔸Acharya advised to stop blood flow by pressure, bandaging, and application of drugs like Haridra, Triphala, Nimba.</t>
  </si>
  <si>
    <t>🔸Light diet and rest recommended.</t>
  </si>
  <si>
    <t>🔸Gridhrasi (sciatica)</t>
  </si>
  <si>
    <t>🔸Kushta (skin disorders)</t>
  </si>
  <si>
    <t>🔸Netra roga (eye diseases)</t>
  </si>
  <si>
    <t>🔸Vidradhi (abscess)</t>
  </si>
  <si>
    <t>🔸Gout</t>
  </si>
  <si>
    <t>🔸Dandaka roga (stiffness disorders)</t>
  </si>
  <si>
    <t>🔸Manya stambha (cervical spondylosis)</t>
  </si>
  <si>
    <t>📌Must Be Avoided In</t>
  </si>
  <si>
    <t>🔸Kshata (trauma patients)</t>
  </si>
  <si>
    <t>🔸Pandu (anemia)</t>
  </si>
  <si>
    <t>🔸Ksheena (emaciated)</t>
  </si>
  <si>
    <t>🔸Jwara (fever)</t>
  </si>
  <si>
    <t>🔸Severe dehydration</t>
  </si>
  <si>
    <t>🔺PRECAUTIONS IN TREATMENT</t>
  </si>
  <si>
    <t>🔸Proper patient selection is essential.</t>
  </si>
  <si>
    <t>🔸Avoid excessive bloodletting (can cause shock, murcha, or death).</t>
  </si>
  <si>
    <t>🔸Use sterilized instruments and drugs.</t>
  </si>
  <si>
    <t>🔸Ensure proper hemostasis and wound care.</t>
  </si>
  <si>
    <t>🔸Monitor for signs of complications like dizziness, fainting, or excessive bleeding.</t>
  </si>
  <si>
    <t>🔺SISINA VRDDHI</t>
  </si>
  <si>
    <t>*Mithyāhāra vihāra (improper diet &amp; lifestyle)</t>
  </si>
  <si>
    <t>*Ati-bharavahana (excessive weight lifting)</t>
  </si>
  <si>
    <t>*Abhighāta (trauma to groin region)</t>
  </si>
  <si>
    <t>*Vāta prakopa hetu – rukṣa, śīta, laghu, kṣudhā, vyāyāma</t>
  </si>
  <si>
    <t>*(Ref: Suśruta Saṁhitā, Uttara Tantra – Vṛddhi Roga Prakaraṇa)</t>
  </si>
  <si>
    <t>*Śūla in groin region</t>
  </si>
  <si>
    <t>*Gaurava, aśakti in upastha</t>
  </si>
  <si>
    <t>*Kṣudra-śotha around scrotum</t>
  </si>
  <si>
    <t>*Vātapūrita śabda (feeling of air-filled swelling)</t>
  </si>
  <si>
    <t>*Śiśne avṛddhi – swelling in penis/scrotal region</t>
  </si>
  <si>
    <t>*Śūla (pain), Toda (pricking sensation)</t>
  </si>
  <si>
    <t>*Sthira, guru, vāta-pūrṇadr̥ti śotha</t>
  </si>
  <si>
    <t>*Bṛṁhaṇa (progressive enlargement)</t>
  </si>
  <si>
    <t>*Difficulty in walking, sitting, coitus</t>
  </si>
  <si>
    <t>*(Suśruta: Vṛddhi types include – Vātaja, Pittaja, Kaphaja, Raktaja, Medoja, Mūtraja, Antraja)</t>
  </si>
  <si>
    <t>*Vitals: Pulse, Blood Pressure, Temperature, Respiratory rate</t>
  </si>
  <si>
    <t>*Build &amp; Nourishment: Nutritional status, BMI</t>
  </si>
  <si>
    <t>*General Appearance: Anemia, jaundice, cyanosis, edema, dehydration</t>
  </si>
  <si>
    <t>*Lymph nodes: Inguinal lymphadenopathy</t>
  </si>
  <si>
    <t>*Skin &amp; Mucosa: Ulceration, pigmentation, lesions</t>
  </si>
  <si>
    <t>*Systemic Examination:</t>
  </si>
  <si>
    <t>*Cardiovascular system – to rule out edema due to systemic causes</t>
  </si>
  <si>
    <t>*Respiratory system – lung involvement in systemic infections</t>
  </si>
  <si>
    <t>*Abdomen – hepatosplenomegaly, ascites</t>
  </si>
  <si>
    <t>*Genitourinary system – testicular, scrotal, and urethral changes</t>
  </si>
  <si>
    <t>** Local Examination (of Penis)</t>
  </si>
  <si>
    <t>*Inspection – swelling (site, size, shape, surface, color, temperature)</t>
  </si>
  <si>
    <t>*Palpation – tenderness, consistency (soft/firm/hard), reducibility, fluctuation</t>
  </si>
  <si>
    <t>*Check for discharge, ulcer, phimosis, paraphimosis</t>
  </si>
  <si>
    <t>*Transillumination test if cystic swelling suspected</t>
  </si>
  <si>
    <t>*CBC (infection, anemia)</t>
  </si>
  <si>
    <t>*ESR/CRP (inflammation)</t>
  </si>
  <si>
    <t>*Blood sugar (diabetes – risk of infection)</t>
  </si>
  <si>
    <t>*Urine Examination: Routine &amp; culture (infection, STI-related changes)</t>
  </si>
  <si>
    <t>*Swab / Culture from discharge / ulcer (if present)</t>
  </si>
  <si>
    <t>*Serology: HIV, VDRL, HBsAg, HCV (STD screening)</t>
  </si>
  <si>
    <t>*USG of Penis &amp; Scrotum – to rule out cyst, tumor, abscess, hydrocele extension</t>
  </si>
  <si>
    <t>*Biopsy / FNAC – if growth/mass suspected</t>
  </si>
  <si>
    <t>1. Penile cellulitis</t>
  </si>
  <si>
    <t>2. Penile abscess</t>
  </si>
  <si>
    <t>3. Penile edema due to filariasis</t>
  </si>
  <si>
    <t>4. Paraphimosis</t>
  </si>
  <si>
    <t>5. Phimosis with secondary infection</t>
  </si>
  <si>
    <t>6. Penile carcinoma</t>
  </si>
  <si>
    <t>7. Benign penile cyst / tumor (sebaceous cyst, epidermoid cyst, lipoma)</t>
  </si>
  <si>
    <t>8. Sexually transmitted infections (syphilitic chancre, chancroid, herpes)</t>
  </si>
  <si>
    <t>9. Lymphedema of penis</t>
  </si>
  <si>
    <t>1. Doṣa prakopa (mainly Vāta with Kapha association).</t>
  </si>
  <si>
    <t>2. Doṣa sañcaya in nābhi–vasti–śiśna pradeśa.</t>
  </si>
  <si>
    <t>3. Dhātu duṣṭi (rakta, medo, māṁsa).</t>
  </si>
  <si>
    <t>4. Utkleśa and sthānasamśraya in vr̥ṣaṇa/śiśna → Vṛddhi roga utpatti.</t>
  </si>
  <si>
    <t>*Nidāna parivarjana – avoid causative factors.</t>
  </si>
  <si>
    <t>*Dōṣa śamana according to dominance:</t>
  </si>
  <si>
    <t>*Snehana (internal &amp; external)</t>
  </si>
  <si>
    <t>*Svedana (upanāha, prakṣālana)</t>
  </si>
  <si>
    <t>*Basti (especially Vātaja type)</t>
  </si>
  <si>
    <t>*Lepa, Upanāha, Parisheka with vātahara dravyas.</t>
  </si>
  <si>
    <t>*Śamana aushadhi like:</t>
  </si>
  <si>
    <t>*Daśamūla kvātha</t>
  </si>
  <si>
    <t>*Guggulu preparations</t>
  </si>
  <si>
    <t>*Kṣīrabala taila, Mahānārāyaṇa taila for abhyanga</t>
  </si>
  <si>
    <t>(Palliative Measures)</t>
  </si>
  <si>
    <t>*Sneha abhyanga with taila</t>
  </si>
  <si>
    <t>*Uṣṇa upanāha &amp; parisheka</t>
  </si>
  <si>
    <t>*Vātahara āhāra – yūṣa, mūlaka, godhūma, śāli</t>
  </si>
  <si>
    <t>*Ati-vyāyāma, ati-bharavahana</t>
  </si>
  <si>
    <t>*Śīta-jala-sevana</t>
  </si>
  <si>
    <t>*Rūkṣa, kaṭu, tikṣṇa, laghu āhāra</t>
  </si>
  <si>
    <t>*Mithuna ati-sevana</t>
  </si>
  <si>
    <t>🔺VISESHA  CHIKITSA (Specific Treatment)</t>
  </si>
  <si>
    <t>*Vātaja Siśina Vṛddhi – Sneha, Sveda, Basti, Upanāha with uṣṇa dravya</t>
  </si>
  <si>
    <t>*Pittaja – Tikta, Madhura, Śīta dravya, Ghṛta prayoga</t>
  </si>
  <si>
    <t>*Kaphaja – Lepa with kaṭu, tikta, uṣṇa dravya, Vamana, Śodhana</t>
  </si>
  <si>
    <t>*Raktaja – Sirāvyadha, Rakta mokṣa</t>
  </si>
  <si>
    <t>*Medoja – Lekhana cikitsā, Rukṣa upakrama</t>
  </si>
  <si>
    <t>*Mūtraja / Antraja (hernia-like) – Śastra karma (Suśruta suggests Bhedana, Chedana, Lekhana, etc.)</t>
  </si>
  <si>
    <t>*(Ref: Suśruta Saṁhitā, Uttara Tantra 55; Aṣṭāṅga Hṛdaya, Nidāna sthāna 12)</t>
  </si>
  <si>
    <t>22/09/2025, 00:14 - +91 95446 87331: 🔺CASE STUDY NO :245</t>
  </si>
  <si>
    <t>🔺ARAKEELAKA</t>
  </si>
  <si>
    <t>*Apathyāhāra-vihāra (improper diet &amp; lifestyle) – excessive intake of guru, snigdha, ati-māṃsa, abhojana, ajīrna bhojana</t>
  </si>
  <si>
    <t>*Vegavidharana – suppression of natural urges.</t>
  </si>
  <si>
    <t>*Straining during defecation.</t>
  </si>
  <si>
    <t>*Ati vyāyāma, ati-bharavahana – excessive exercise or carrying heavy loads.</t>
  </si>
  <si>
    <t>*Kṣata (trauma) in guda pradeśa.</t>
  </si>
  <si>
    <t>*Mentioned in Suśruta Saṃhitā, Nidāna Sthāna 2/4 under gudaroga nidāna.</t>
  </si>
  <si>
    <t>*Guda kandu (itching in anus).</t>
  </si>
  <si>
    <t>*Slight pain or burning sensation.</t>
  </si>
  <si>
    <t>*Sense of obstruction during defecation.</t>
  </si>
  <si>
    <t>*Feeling of heaviness in guda.</t>
  </si>
  <si>
    <t>*(Ref: Madhava Nidāna, Gudaroga Nidāna adhyāya)</t>
  </si>
  <si>
    <t>🔺 LAKSANAM (Clinical features)</t>
  </si>
  <si>
    <t>*Externally seen small, hard, nail-like growths around guda (anal region).</t>
  </si>
  <si>
    <t>*Pain and obstruction during defecation.</t>
  </si>
  <si>
    <t>*Rakta strava (bleeding sometimes).</t>
  </si>
  <si>
    <t>*Ruk (sharp pain), daha (burning), kandu (itching).</t>
  </si>
  <si>
    <t>*The name “Ārakeelaka” given due to resemblance with arā (spoke of wheel) or keelaka (nail-like projection).</t>
  </si>
  <si>
    <t>*(Ref: Suśruta Saṃhitā, Nidāna Sthāna 2/4)</t>
  </si>
  <si>
    <t>*General appearance – built, nourishment, pallor, edema</t>
  </si>
  <si>
    <t>*Vital signs – pulse, BP, temperature, respiratory rate</t>
  </si>
  <si>
    <t>*Skin &amp; mucous membranes – pallor, icterus, cyanosis, clubbing</t>
  </si>
  <si>
    <t>*Lymph nodes – inguinal and other groups</t>
  </si>
  <si>
    <t>*Cardiovascular system – rule out cardiac causes of rectal bleeding/edema</t>
  </si>
  <si>
    <t>*Respiratory system – for general health assessment</t>
  </si>
  <si>
    <t>*Abdomen – tenderness, hepatosplenomegaly, ascites</t>
  </si>
  <si>
    <t>*Per rectal examination – external inspection for hemorrhoids, fissure, sentinel pile, prolapse, fistula opening; digital rectal exam for mass, tenderness, stricture.</t>
  </si>
  <si>
    <t>🔺SYSTEMIC / LOCAL EXAMINATION</t>
  </si>
  <si>
    <t>*Inspection of anal region for swelling, color, prolapse, discharge</t>
  </si>
  <si>
    <t>*Digital rectal examination (DRE) – to assess consistency, induration, tenderness, relation to anal canal</t>
  </si>
  <si>
    <t>*Proctoscopy / Sigmoidoscopy – direct visualization of rectal mucosa</t>
  </si>
  <si>
    <t>*Assessment of sphincter tone</t>
  </si>
  <si>
    <t>*Routine blood tests:</t>
  </si>
  <si>
    <t>*CBC (for anemia, infection)</t>
  </si>
  <si>
    <t>*ESR/CRP (inflammatory markers)</t>
  </si>
  <si>
    <t>*Stool examination: occult blood, parasites, infection</t>
  </si>
  <si>
    <t>*Blood sugar – diabetes screening (wound healing issues)</t>
  </si>
  <si>
    <t>*Liver function tests – in chronic rectal bleeding</t>
  </si>
  <si>
    <t>*Urine routine – to rule out systemic disease</t>
  </si>
  <si>
    <t>*Special: Colonoscopy, Biopsy (if suspected malignancy)</t>
  </si>
  <si>
    <t>22/09/2025, 00:16 - +91 95446 87331: 🔺CASE STUDY NO :245</t>
  </si>
  <si>
    <t>*Anal carcinoma</t>
  </si>
  <si>
    <t>*Inflammatory bowel disease (Ulcerative colitis, Crohn’s disease with perianal involvement)</t>
  </si>
  <si>
    <t>1. Nidāna sevana → Vāta-kapha prakopa.</t>
  </si>
  <si>
    <t>2. Doṣa sañcaya in guda pradeśa.</t>
  </si>
  <si>
    <t>3. Srotorodha + mamsa granthi formation.</t>
  </si>
  <si>
    <t>4. Arising of nail-like projections (polyp/anal wart-like).</t>
  </si>
  <si>
    <t>🔺 SAMANYA CHIKITSA (General management principles)</t>
  </si>
  <si>
    <t>*Vātānulomana – use of mridu virecana, sneha dravya.</t>
  </si>
  <si>
    <t>*Lepa &amp; Pralepa with kṣāra &amp; herbal pastes for external shrinkage.</t>
  </si>
  <si>
    <t>*Raktashodhana – if bleeding is present.</t>
  </si>
  <si>
    <t>*Pathya–apathya regulation.</t>
  </si>
  <si>
    <t>(Palliative measures beneficial)</t>
  </si>
  <si>
    <t>*Kṣāra karma (local application of alkali).</t>
  </si>
  <si>
    <t>*Kṣāra sutra if pedunculated.</t>
  </si>
  <si>
    <t>*Sitz bath with trikatu, pañcavalkala kvātha.</t>
  </si>
  <si>
    <t>*Use of tikta, kaṣāya rasa dravyas.</t>
  </si>
  <si>
    <t>🔺 ANUPASHAYA (Aggravating measures / Contraindicated)</t>
  </si>
  <si>
    <t>*Ati-sneha bhojana.</t>
  </si>
  <si>
    <t>*Excessive vyāyāma, rūkṣa āhāra.</t>
  </si>
  <si>
    <t>*Viruddhāhāra.</t>
  </si>
  <si>
    <t>*Prolonged sitting &amp; straining.</t>
  </si>
  <si>
    <t>*Suśruta (Chikitsa sthāna 6/9-10) prescribes:</t>
  </si>
  <si>
    <t>*Kṣāra karma – pradhāna chikitsā for ārakeelaka.</t>
  </si>
  <si>
    <t>*Śastra karma – surgical excision if severe.</t>
  </si>
  <si>
    <t>*Internal use of Triphala guggulu, Aragvādādi kaṣāya, Abhaya ādi yoga for śodhana.</t>
  </si>
  <si>
    <t>22/09/2025, 08:53 - Dr sonu kailas k: https://chat.whatsapp.com/G5EP8Y0Pu2BJihgXg1MVrk?mode=ems_copy_t &lt;This message was edited&gt;</t>
  </si>
  <si>
    <t>22/09/2025, 09:25 - Dr sonu kailas k: 🔥 *PRABODHA – 2 Month Certificate Course* 🔥</t>
  </si>
  <si>
    <t>👉 Ayurveda + Modern Diagnostics + Emergency Medicine</t>
  </si>
  <si>
    <t>✅ ECG, X-Ray, USG, MRI</t>
  </si>
  <si>
    <t>✅ Marma Stimulation in Emergencies</t>
  </si>
  <si>
    <t>✅ Complete Clinical Clarity</t>
  </si>
  <si>
    <t>*Limited seats – Block Now at ₹_______________‼️*</t>
  </si>
  <si>
    <t>For more info 👇</t>
  </si>
  <si>
    <t>📞 9074247488</t>
  </si>
  <si>
    <t>22/09/2025, 19:16 - +91 95446 87331: 🔺CASE STUDY NO : 246</t>
  </si>
  <si>
    <t xml:space="preserve">🔺SUTIKA MAKKALAM </t>
  </si>
  <si>
    <t>*Improper care of mother (sutika) and neonate.</t>
  </si>
  <si>
    <t>*Dushita āhāra, garbhashaya dusti, vitiated doshas transferred during delivery.</t>
  </si>
  <si>
    <t>*Premature birth, difficult labor, birth trauma.</t>
  </si>
  <si>
    <t>*Exposure to cold, unhygienic environment, infections.</t>
  </si>
  <si>
    <t>*(Ref: Kashyapa Samhita, Sutika Chikitsa Adhyaya; Suśruta – Stri Roga &amp; Sutika Roga references)</t>
  </si>
  <si>
    <t>*Restlessness, excessive crying</t>
  </si>
  <si>
    <t>*Poor suckling</t>
  </si>
  <si>
    <t>*Weakness, lethargy</t>
  </si>
  <si>
    <t>*Fever, raktapitta / rakta dhatu dushti signs in neonate</t>
  </si>
  <si>
    <t>*Vomiting, diarrhea</t>
  </si>
  <si>
    <t>*Jaundice (peetavarna)</t>
  </si>
  <si>
    <t>*Lethargy, pallor, dehydration</t>
  </si>
  <si>
    <t>*Skin eruptions / pustules in severe cases</t>
  </si>
  <si>
    <t>*Failure to thrive</t>
  </si>
  <si>
    <t>*(Ref: Kashyapa Samhita – Sutika &amp; Makkala Chikitsa; Madhava Nidana – Neonatal disorders context)</t>
  </si>
  <si>
    <t>1. Vitiation of Vāta, Pitta, Kapha due to improper sutika shiksha.</t>
  </si>
  <si>
    <t>2. Rakta &amp; Mamsa dhatu dusti → systemic manifestations.</t>
  </si>
  <si>
    <t>3. Leads to weakness, fever, irritability, skin eruptions in neonates.</t>
  </si>
  <si>
    <t>*Shodhana not usually done in neonates; focus on Shamana.</t>
  </si>
  <si>
    <t>*Ensure sutika shuddhi &amp; hygiene.</t>
  </si>
  <si>
    <t>*Use Tikta, Kashaya, Laghu Ahara for mother’s milk.</t>
  </si>
  <si>
    <t>*Ghrita / Taila preparations for minor local manifestations (like Nimba Taila for pustules).</t>
  </si>
  <si>
    <t>*Maintain warmth, proper feeding, hydration.</t>
  </si>
  <si>
    <t>*Proper sutika care: clean, warm environment, balanced diet.</t>
  </si>
  <si>
    <t>*Breastfeeding at proper intervals</t>
  </si>
  <si>
    <t>*Mild herbal decoctions in mother improving quality of milk</t>
  </si>
  <si>
    <t>*Untimely feeding / insufficient milk</t>
  </si>
  <si>
    <t>*Cold, unhygienic environment</t>
  </si>
  <si>
    <t>*Overfeeding or improper diet in mother</t>
  </si>
  <si>
    <t>*Exposure to infections</t>
  </si>
  <si>
    <t>*Rasayana preparations for neonates to improve immunity (Bala Rasayana, Chyawanprasha in small doses as per age)</t>
  </si>
  <si>
    <t>*Nimba, Haridra, Triphala taila for minor skin infections</t>
  </si>
  <si>
    <t>*Lepanam / local applications for pustules</t>
  </si>
  <si>
    <t>*Monitor fever, hydration, and systemic signs for timely intervention</t>
  </si>
  <si>
    <t>*(Ref: Kashyapa Samhita – Sutika &amp; Makkala Chikitsa; Suśruta – Stri &amp; Sutika Roga)</t>
  </si>
  <si>
    <t>*Temperature (hypothermia or fever)</t>
  </si>
  <si>
    <t>*Heart rate (tachycardia/bradycardia)</t>
  </si>
  <si>
    <t>*Respiratory rate (tachypnea, grunting, retractions)</t>
  </si>
  <si>
    <t>*Blood pressure (if measurable)</t>
  </si>
  <si>
    <t>*Weight, length, head circumference</t>
  </si>
  <si>
    <t>*General appearance: lethargy, irritability, feeding difficulty, pallor, cyanosis</t>
  </si>
  <si>
    <t>*Hydration status: skin turgor, mucous membranes</t>
  </si>
  <si>
    <t>** Skin &amp; Mucosa</t>
  </si>
  <si>
    <t>*Jaundice (icterus)</t>
  </si>
  <si>
    <t>*Rash, petechiae, or bruising</t>
  </si>
  <si>
    <t>*Umbilical cord stump: signs of infection</t>
  </si>
  <si>
    <t>*Breathing pattern: grunting, nasal flaring, retractions</t>
  </si>
  <si>
    <t>*Oxygen saturation</t>
  </si>
  <si>
    <t>*Heart sounds: murmurs, gallop</t>
  </si>
  <si>
    <t>*Peripheral perfusion: capillary refill</t>
  </si>
  <si>
    <t>*Liver and spleen size (hepatosplenomegaly)</t>
  </si>
  <si>
    <t>*Distension, tenderness</t>
  </si>
  <si>
    <t>*CNS Examination</t>
  </si>
  <si>
    <t>*Level of alertness</t>
  </si>
  <si>
    <t>*Tone (hypertonia/hypotonia)</t>
  </si>
  <si>
    <t>*Reflexes (Moro, sucking, grasp)</t>
  </si>
  <si>
    <t>6. Genitourinary System</t>
  </si>
  <si>
    <t>*Urine output, genital anomalies</t>
  </si>
  <si>
    <t>*Signs of infection</t>
  </si>
  <si>
    <t>*CBC with differential: leukocytosis/leukopenia, thrombocytopenia</t>
  </si>
  <si>
    <t>*CRP / ESR: inflammatory markers</t>
  </si>
  <si>
    <t>*Blood culture: to detect sepsis</t>
  </si>
  <si>
    <t>*Serum bilirubin: for jaundice evaluation</t>
  </si>
  <si>
    <t>*Blood glucose: hypoglycemia in ill neonates</t>
  </si>
  <si>
    <t>*Urine and CSF analysis: if infection suspected</t>
  </si>
  <si>
    <t>*Chest X-ray: if respiratory distress present</t>
  </si>
  <si>
    <t>22/09/2025, 19:17 - +91 95446 87331: 🔺CASE STUDY NO : 246</t>
  </si>
  <si>
    <t>1. Neonatal sepsis (early or late onset)</t>
  </si>
  <si>
    <t>2. Neonatal jaundice (physiological vs pathological)</t>
  </si>
  <si>
    <t>3. Neonatal respiratory distress syndrome (RDS)</t>
  </si>
  <si>
    <t>4. Transient tachypnea of the newborn (TTN)</t>
  </si>
  <si>
    <t>5. Congenital heart disease (CHD)</t>
  </si>
  <si>
    <t>6. Hypoglycemia / metabolic disorders</t>
  </si>
  <si>
    <t>7. Neonatal meningitis</t>
  </si>
  <si>
    <t>8. Birth trauma-related complications</t>
  </si>
  <si>
    <t>23/09/2025, 00:58 - +91 95446 87331: 🔺CASE STUDY NO : 247</t>
  </si>
  <si>
    <t xml:space="preserve">🔺PART NO : 01 </t>
  </si>
  <si>
    <t xml:space="preserve">🔺AJAGALLIKA </t>
  </si>
  <si>
    <t>*Caused by vitiation of Kapha and Rakta along with obstruction of Vāta.</t>
  </si>
  <si>
    <t>*Unwholesome diet and lifestyle that increase Kapha (guru, snigdha, sheetala āhāra), excessive intake of curd, fish, incompatible food.</t>
  </si>
  <si>
    <t>*Local trauma, unhygienic practices.</t>
  </si>
  <si>
    <t>*(Ref: Suśruta Saṃhitā – Nidanasthāna, Kushta &amp; Granthi contexts, Madhava Nidāna, Adhyāya on Granthi)</t>
  </si>
  <si>
    <t>*Localised kandu (itching)</t>
  </si>
  <si>
    <t>*Slight śotha (swelling)</t>
  </si>
  <si>
    <t>*Sūkṣma vedanā (mild pain)</t>
  </si>
  <si>
    <t>*Raga mandala (slight reddish patches)</t>
  </si>
  <si>
    <t>*Śotha – localized rounded swelling</t>
  </si>
  <si>
    <t>*Ruk / Toda – pain, pricking type</t>
  </si>
  <si>
    <t>*dāha – burning sensation</t>
  </si>
  <si>
    <t>*Śyāva–rakta varṇa (blackish-red discoloration)</t>
  </si>
  <si>
    <t>*Indurated and firm swelling, difficult to move.</t>
  </si>
  <si>
    <t>*Suppuration may occur later.</t>
  </si>
  <si>
    <t>*(Ref: Suśruta – Nidāna &amp; Cikitsā sthāna; Madhava Nidāna – Granthi)</t>
  </si>
  <si>
    <t>*Built, nourishment, hydration status</t>
  </si>
  <si>
    <t>*Temperature (fever)</t>
  </si>
  <si>
    <t>*Pulse rate (tachycardia if fever present)</t>
  </si>
  <si>
    <t>*General appearance: malaise, fatigue, facial swelling</t>
  </si>
  <si>
    <t>*Lymph node examination (submandibular, pre-auricular)</t>
  </si>
  <si>
    <t>1. Local (Head &amp; Neck) Examination</t>
  </si>
  <si>
    <t>*Unilateral or bilateral parotid swelling (below and in front of ear)</t>
  </si>
  <si>
    <t>*Swelling extends from angle of mandible to mastoid region</t>
  </si>
  <si>
    <t>*Overlying skin: stretched, shiny, not inflamed initially</t>
  </si>
  <si>
    <t>*Tender, firm swelling</t>
  </si>
  <si>
    <t>*Hotness may be present in acute stage</t>
  </si>
  <si>
    <t>*No fluctuation (unless suppuration occurs)</t>
  </si>
  <si>
    <t>*Mouth:</t>
  </si>
  <si>
    <t>*Redness/swelling at parotid duct opening</t>
  </si>
  <si>
    <t>*Pain while chewing or swallowing sour foods</t>
  </si>
  <si>
    <t>2. Other Systems (for complications)</t>
  </si>
  <si>
    <t>*Abdomen: check for tenderness (pancreatitis, orchitis)</t>
  </si>
  <si>
    <t>*Genital examination (orchitis in males)</t>
  </si>
  <si>
    <t>*CNS examination (rule out meningitis/encephalitis in severe cases)</t>
  </si>
  <si>
    <t>*CBC: mild leukopenia with relative lymphocytosis</t>
  </si>
  <si>
    <t>*Serum amylase: elevated (due to salivary gland inflammation)</t>
  </si>
  <si>
    <t>*LFT: to rule out hepatitis (rare complication)</t>
  </si>
  <si>
    <t>*Urine amylase: may be increased</t>
  </si>
  <si>
    <t>*Mumps IgM antibody (ELISA) – diagnostic test</t>
  </si>
  <si>
    <t>*PCR for mumps virus RNA (where available)</t>
  </si>
  <si>
    <t>23/09/2025, 00:59 - +91 95446 87331: 🔺CASE STUDY NO : 247</t>
  </si>
  <si>
    <t>🔺AJAGALLIKA</t>
  </si>
  <si>
    <t>1. Bacterial parotitis (suppurative)</t>
  </si>
  <si>
    <t>2. Cervical lymphadenitis</t>
  </si>
  <si>
    <t>3. Dental abscess</t>
  </si>
  <si>
    <t>4. Sjogren’s syndrome (chronic, autoimmune)</t>
  </si>
  <si>
    <t>5. Parotid neoplasm (benign or malignant)</t>
  </si>
  <si>
    <t>6. Sialolithiasis (salivary duct stones)</t>
  </si>
  <si>
    <t>7. Cellulitis of submandibular region</t>
  </si>
  <si>
    <t>1. Nidāna sevana → Vitiation of Kapha &amp; Rakta → Obstruction of Vāta.</t>
  </si>
  <si>
    <t>2. Vitiated doṣas lodge in māṃsa dhātu → cause granthi rūpa śotha.</t>
  </si>
  <si>
    <t>3. Leads to Ajagallikā – a firm, painful swelling (similar to carbuncle/furuncle in modern concept).</t>
  </si>
  <si>
    <t>*Langhana (lightening therapy)</t>
  </si>
  <si>
    <t>*Rukṣa lepa (drying applications)</t>
  </si>
  <si>
    <t>*Śodhana cikitsā (Vamana, Virechana if indicated)</t>
  </si>
  <si>
    <t>*Raktamokṣaṇa (bloodletting in localized region)</t>
  </si>
  <si>
    <t>*Lepa &amp; Pralepa with Kaṣāya, Tikta dravyas</t>
  </si>
  <si>
    <t>*(Ref: Suśruta – Cikitsā sthāna, Śotha &amp; Granthi cikitsā)</t>
  </si>
  <si>
    <t>*Application of kṣāra, tikta, kaṣāya dravyas</t>
  </si>
  <si>
    <t>*Śīta upanāha in early stage</t>
  </si>
  <si>
    <t>*Śodhana procedures bring relief</t>
  </si>
  <si>
    <t>*Intake of guru, snigdha, abhiṣyandī āhāra (curd, fish, milk with sour substances)</t>
  </si>
  <si>
    <t>*Hot, oily, heavy ahāra</t>
  </si>
  <si>
    <t>*Local trauma / pressure on swelling</t>
  </si>
  <si>
    <t>🔺VISESHA CIKITSA (Specific management)</t>
  </si>
  <si>
    <t>*In early stage – Lepa with Kaṣāya–Tikta dravyas like Nimba, Triphalā, Haridra, Daruharidra.</t>
  </si>
  <si>
    <t>*If suppuration occurs → do Vidalana (incision &amp; drainage) followed by Vrana Śodhana &amp; Ropana measures.</t>
  </si>
  <si>
    <t>*Raktamokṣaṇa (Sirāvyadha / Jalaukā avacharana) in inflammatory stage.</t>
  </si>
  <si>
    <t>*Ghṛta / Taila preparations like Pañcatiktaka ghṛta, Nimba taila in healing stage.</t>
  </si>
  <si>
    <t>*(Ref: Suśruta Cikitsā sthāna – Śotha &amp; Granthi cikitsā; Aṣṭāṅga Hṛdaya – Granthi cikitsā)</t>
  </si>
  <si>
    <t>23/09/2025, 18:04 - +91 95446 87331: 🔺TREATMENT NO : 55</t>
  </si>
  <si>
    <t>🔺CHEDHANA KARMA</t>
  </si>
  <si>
    <t>🔸Chedhana Karma is one of the Śaṣṭi Upakrama (60 measures for wound management), defined as the surgical procedure of incising or excising unwanted/abnormal tissues such as abscesses, cysts, or overgrowths, to allow drainage or removal.</t>
  </si>
  <si>
    <t>🔸Honey (Madhu)</t>
  </si>
  <si>
    <t>🔸Ghee (Ghrita)</t>
  </si>
  <si>
    <t>(mainly for cleansing, healing, dressing after incision)</t>
  </si>
  <si>
    <t>1. Poorva Karma (Preparation):</t>
  </si>
  <si>
    <t>🔸Patient examination, consent, cleansing of area, local or systemic snehana–swedana if required.</t>
  </si>
  <si>
    <t>2. Pradhana Karma (Main procedure):</t>
  </si>
  <si>
    <t>🔸Sterilize area → make incision with sharp instrument (scalpel/ancient shastra).</t>
  </si>
  <si>
    <t>🔸Allow pus/blood/discharge to drain.</t>
  </si>
  <si>
    <t>🔸Remove necrosed or abnormal tissue if present.</t>
  </si>
  <si>
    <t>3. Paschat Karma (Aftercare):</t>
  </si>
  <si>
    <t>🔸Wash wound with antiseptic decoction (Triphala Kashaya, Nimba Kashaya).</t>
  </si>
  <si>
    <t>🔸Apply Vrana Ropana drugs (Haridra, Madhu, Ghrita, Lodhra).</t>
  </si>
  <si>
    <t>🔸Bandaging and regular dressing.</t>
  </si>
  <si>
    <t>🔸Shodhana and Ropana therapy as per need.</t>
  </si>
  <si>
    <t>🔸Vidradhi (Abscess)</t>
  </si>
  <si>
    <t>🔸Arsha (Hemorrhoids – external excision type)</t>
  </si>
  <si>
    <t>🔸Granthi (Cyst/Benign swelling)</t>
  </si>
  <si>
    <t>🔸Vrana with pus collection</t>
  </si>
  <si>
    <t>🔸Atisthoola (Obese) and Ati-krisha (very weak) patients</t>
  </si>
  <si>
    <t>🔸Bala (children), Vriddha (elderly), and Garbhini (pregnant women)</t>
  </si>
  <si>
    <t>🔸Bleeding disorders (Raktapitta, hemophilia-like conditions)</t>
  </si>
  <si>
    <t>🔸Severe debility, cachexia</t>
  </si>
  <si>
    <t>🔸Patients unfit for surgery (cardiorespiratory weakness, uncontrolled diabetes, etc.)</t>
  </si>
  <si>
    <t>🔸Strict aseptic measures during incision</t>
  </si>
  <si>
    <t>🔸Ensure proper hemostasis after procedure</t>
  </si>
  <si>
    <t>🔸Avoid injury to vital structures (nerves, vessels)</t>
  </si>
  <si>
    <t>🔸Post-operative care with Shodhana-Ropana drugs</t>
  </si>
  <si>
    <t>🔸Regular dressing and observation for infection</t>
  </si>
  <si>
    <t>🔸Proper dietary regimen (Pathya–Apathya) for wound healing</t>
  </si>
  <si>
    <t>23/09/2025, 20:24 - +91 95446 87331: 🔺CASE STUDY NO : 248</t>
  </si>
  <si>
    <t>🔺UTTPHULLIKA (उत्फुल्लिका)</t>
  </si>
  <si>
    <t>*(As per Charaka, Suśruta, Madhava Nidāna) – General Nidāna of Kuṣṭha applicable:</t>
  </si>
  <si>
    <t>*Viruddhāhāra sevana (incompatible foods)</t>
  </si>
  <si>
    <t>*Guru, snigdha, ati-madhura, dadhi sevana</t>
  </si>
  <si>
    <t>*Matsya–dugdha sevana</t>
  </si>
  <si>
    <t>*Asatmya sevana</t>
  </si>
  <si>
    <t>*Abhyavahāra of navanna, adhyashana</t>
  </si>
  <si>
    <t>*Beejadoṣa (genetic predisposition)</t>
  </si>
  <si>
    <t>*Varṇa vaivarnyata (discoloration)</t>
  </si>
  <si>
    <t>*Slight raised eruption (pre-stage of papules/lesions)</t>
  </si>
  <si>
    <t>*Charaka &amp; Suśruta:</t>
  </si>
  <si>
    <t>*Small, red, round eruptions, slightly elevated</t>
  </si>
  <si>
    <t>*Pidaka rūpa (looks like small pustules)</t>
  </si>
  <si>
    <t>*Painful, burning sensation</t>
  </si>
  <si>
    <t>*Gradually enlarges</t>
  </si>
  <si>
    <t>*Mostly localized but can spread</t>
  </si>
  <si>
    <t>*Madhava Nidāna: resembles pidaka, with kṛṣṇa-rakta varṇa, surrounded with burning and pain</t>
  </si>
  <si>
    <t>*Vital signs: Temperature, pulse, BP, respiration</t>
  </si>
  <si>
    <t>*General health status and nutritional condition</t>
  </si>
  <si>
    <t>*Skin:</t>
  </si>
  <si>
    <t>*Localized swelling, redness, tenderness, central suppuration (pustule/pointing abscess)</t>
  </si>
  <si>
    <t>*Surrounding cellulitis</t>
  </si>
  <si>
    <t>*Number, size, distribution of lesions</t>
  </si>
  <si>
    <t>*Lymph nodes: Regional lymphadenitis</t>
  </si>
  <si>
    <t>*Other systems: Respiratory, cardiovascular, GIT, CNS – usually normal, but assessed for systemic spread (sepsis)</t>
  </si>
  <si>
    <t>*CBC: Leukocytosis, neutrophilia (suggesting acute infection)</t>
  </si>
  <si>
    <t>*Blood sugar: To rule out diabetes (predisposing factor)</t>
  </si>
  <si>
    <t>*Culture &amp; sensitivity (pus swab): To identify organism (commonly Staphylococcus aureus) and antibiotic sensitivity</t>
  </si>
  <si>
    <t>*Urine routine &amp; blood tests: If recurrent boils → screen for diabetes or immunodeficiency</t>
  </si>
  <si>
    <t>*ESR/CRP: Raised in infection/inflammation</t>
  </si>
  <si>
    <t>23/09/2025, 20:34 - +91 95446 87331: 🔺CASE STUDY NO : 248</t>
  </si>
  <si>
    <t>1. Furuncle</t>
  </si>
  <si>
    <t>2. Carbuncle</t>
  </si>
  <si>
    <t>3. Folliculitis</t>
  </si>
  <si>
    <t>4. Cellulitis</t>
  </si>
  <si>
    <t>5. Hidradenitis suppurativa</t>
  </si>
  <si>
    <t>6. Epidermoid cyst (infected)</t>
  </si>
  <si>
    <t>7. Cutaneous abscess</t>
  </si>
  <si>
    <t>*Tridoṣa (mainly Pitta-Kapha pradhāna) + Rakta dhātu duṣṭi</t>
  </si>
  <si>
    <t>*Doṣas get vitiated due to nidāna sevana</t>
  </si>
  <si>
    <t>*Enter into tvak, rakta, māmsa, ambu (dūṣyas)</t>
  </si>
  <si>
    <t>*Leads to pidaka-utpatti (papular eruptions) with daha &amp; kandu</t>
  </si>
  <si>
    <t>(General line of treatment for Kuṣṭha)</t>
  </si>
  <si>
    <t>*(As per Charaka Cikitsā Sthāna 7, Suśruta Cikitsā Sthāna 9)</t>
  </si>
  <si>
    <t>1. Śodhana – Vamana, Virecana, Raktamokṣaṇa</t>
  </si>
  <si>
    <t>2. Śamana – Internal &amp; external medicines</t>
  </si>
  <si>
    <t>3. Pathya-apathya – Avoid viruddhāhāra, follow kuṣṭha-hara diet</t>
  </si>
  <si>
    <t>*Tikta–kaṣāya rasa auṣadha sevana</t>
  </si>
  <si>
    <t>*Śīta upacāra</t>
  </si>
  <si>
    <t>*Raktaprasādaka cikitsā</t>
  </si>
  <si>
    <t>*Lepa &amp; pariseka with tikta, kaṣāya, katu dravyas</t>
  </si>
  <si>
    <t>*Ati-uṣṇa, amla, lavaṇa sevana</t>
  </si>
  <si>
    <t>*Ati-madhura, snigdha, guru āhāra</t>
  </si>
  <si>
    <t>*Dadhi, matsya–dugdha sevana</t>
  </si>
  <si>
    <t>*Divāsvapna, ajīrṇa</t>
  </si>
  <si>
    <t>🔺VISESHA  CHIKITSA (Specific treatment of Utphullikā)</t>
  </si>
  <si>
    <t>*Virecana with Trivṛt, Aragvadha preparations</t>
  </si>
  <si>
    <t>*Raktamokṣaṇa (Jalaukā, Sirāvyadha if localized)</t>
  </si>
  <si>
    <t>*Panchatikta ghṛta</t>
  </si>
  <si>
    <t>*Mahātiktaka ghṛta</t>
  </si>
  <si>
    <t>*Khādirāri guṭika</t>
  </si>
  <si>
    <t>*Ārogya vardhinī vaṭi</t>
  </si>
  <si>
    <t>*Lepa with Khādira, Nimba, Aragvadha, Triphala</t>
  </si>
  <si>
    <t>*Pariseka with Panchavalkala kvātha</t>
  </si>
  <si>
    <t>*Taila: Nimba taila, Aragvadhādi taila</t>
  </si>
  <si>
    <t>*Charaka Saṃhitā – Cikitsā Sthāna 7 (Kuṣṭha Cikitsā)</t>
  </si>
  <si>
    <t>*Suśruta Saṃhitā – Nidāna Sthāna 5, Cikitsā Sthāna 9</t>
  </si>
  <si>
    <t>*Madhava Nidāna – Kuṣṭha Nidāna Adhyāya</t>
  </si>
  <si>
    <t>24/09/2025, 21:44 - +91 95446 87331: 🔺CASE STUDY NO : 249</t>
  </si>
  <si>
    <t>🔺PART  NO 01</t>
  </si>
  <si>
    <t>🔺ŚUṢKA REVATI</t>
  </si>
  <si>
    <t>*Mithyā āhāra vihāra (improper food &amp; lifestyle)</t>
  </si>
  <si>
    <t>*Vāta prakopakāra hetu (excessive fasting, over-exertion, suppression of natural urges, excessive intercourse)</t>
  </si>
  <si>
    <t>*Kṣaya of kapha &amp; rasa dhātu leading to vāta prakopa</t>
  </si>
  <si>
    <t>*(Ref: Caraka Saṃhitā Cikitsāsthāna 30/28)</t>
  </si>
  <si>
    <t>*Rukṣatā in yoni</t>
  </si>
  <si>
    <t>*Vaivarnyam (discoloration)</t>
  </si>
  <si>
    <t>*Kṣobha of vāta seen as mild śūla &amp; stambha</t>
  </si>
  <si>
    <t>*Yonigata rukṣatā (dryness of vagina)</t>
  </si>
  <si>
    <t>*Śūla (pain in yoni)</t>
  </si>
  <si>
    <t>*Daha occasionally</t>
  </si>
  <si>
    <t>*Kṛcchrata in maithuna (dyspareunia)</t>
  </si>
  <si>
    <t>*Vital signs: Pulse, BP, Temperature, Respiration</t>
  </si>
  <si>
    <t>*General health status: nutrition, hydration, systemic illness signs</t>
  </si>
  <si>
    <t>*Associated systemic conditions (e.g., rheumatoid arthritis, Sjögren’s syndrome, diabetes, thyroid disorders)</t>
  </si>
  <si>
    <t>*Musculoskeletal system: Look for joint pain/swelling (RA, Sjögren’s)</t>
  </si>
  <si>
    <t>*ENT: Dryness of mouth, throat (Sjögren’s)</t>
  </si>
  <si>
    <t>*Skin &amp; Mucosa: Dry skin, cracks, mucosal changes</t>
  </si>
  <si>
    <t>*Neurological: Nerve palsy affecting lacrimation</t>
  </si>
  <si>
    <t>*Endocrine: Thyroid enlargement, signs of diabetes mellitus</t>
  </si>
  <si>
    <t>*CBC, ESR, CRP (inflammatory markers)</t>
  </si>
  <si>
    <t>*Blood sugar (FBS, PPBS, HbA1c) – to rule out diabetes</t>
  </si>
  <si>
    <t>*Thyroid profile – hypothyroidism/autoimmune thyroiditis</t>
  </si>
  <si>
    <t>*Rheumatoid factor, ANA, anti-Ro/La antibodies (Sjögren’s, SLE, RA)</t>
  </si>
  <si>
    <t>** Ocular Investigations</t>
  </si>
  <si>
    <t>*Schirmer’s test (tear secretion)</t>
  </si>
  <si>
    <t>*Tear film breakup time (TBUT)</t>
  </si>
  <si>
    <t>*Ocular surface staining (fluorescein, lissamine green)</t>
  </si>
  <si>
    <t>*Meibomian gland evaluation</t>
  </si>
  <si>
    <t>*Tear osmolarity test</t>
  </si>
  <si>
    <t>*Keratoconjunctivitis Sicca (Dry Eye Syndrome)</t>
  </si>
  <si>
    <t>*Vitamin A deficiency keratopathy</t>
  </si>
  <si>
    <t>*Blepharitis with secondary dry eye</t>
  </si>
  <si>
    <t>*Meibomian Gland Dysfunction (MGD)</t>
  </si>
  <si>
    <t>*Allergic conjunctivitis (chronic, with dryness)</t>
  </si>
  <si>
    <t>*Post-LASIK dry eye</t>
  </si>
  <si>
    <t>*Drug-induced ocular dryness (antihistamines, antidepressants, anticholinergics)</t>
  </si>
  <si>
    <t>*Sjögren’s syndrome</t>
  </si>
  <si>
    <t>*Stevens-Johnson syndrome sequelae</t>
  </si>
  <si>
    <t>*Ocular cicatricial pemphigoid</t>
  </si>
  <si>
    <t>24/09/2025, 21:51 - +91 95446 87331: 🔺CASE STUDY NO : 249</t>
  </si>
  <si>
    <t>🔺PART  NO : 02</t>
  </si>
  <si>
    <t>2. Kapha kṣaya + rasa kṣaya → loss of snigdhatā of yoni</t>
  </si>
  <si>
    <t>3. Vāta aggravation localised in yoni → rukṣa, śūla, kṛcchrata → Śuṣka Revati</t>
  </si>
  <si>
    <t>(General management principles for Yonivyāpada)</t>
  </si>
  <si>
    <t>*Vātaśāmaka chikitsā</t>
  </si>
  <si>
    <t>*Bṛhmaṇa cikitsā</t>
  </si>
  <si>
    <t>*Yoniprakṣālana with sneha dravya</t>
  </si>
  <si>
    <t>*Yonipichu dhāraṇa with ghṛta / taila</t>
  </si>
  <si>
    <t>*(Ref: Caraka Saṃhitā Cikitsāsthāna 30/109-112)</t>
  </si>
  <si>
    <t>(Palliative measures / what relieves)</t>
  </si>
  <si>
    <t>*Snehopayoga (ghṛta, taila)</t>
  </si>
  <si>
    <t>*Snigdha āhāra (māṃsa rasa, kṣīra, ghṛta, taila yukta bhojana)</t>
  </si>
  <si>
    <t>*Mridu abhyanga &amp; parisheka with snigdha dravyas</t>
  </si>
  <si>
    <t>(What aggravates)</t>
  </si>
  <si>
    <t>*Rūkṣa, kaṭu, tikta, kaṣāya āhāra</t>
  </si>
  <si>
    <t>*Fasting / rukṣa ahāra</t>
  </si>
  <si>
    <t>*Excessive vyāyāma</t>
  </si>
  <si>
    <t xml:space="preserve"> (Specific treatment for Śuṣka Revati)</t>
  </si>
  <si>
    <t>*Snehana with ghṛta and taila (mūrcchita taila, yoni abhyantara pichu)</t>
  </si>
  <si>
    <t>*Yoni pichu with Bala taila, Kṣīrabala taila, Dhānvantara taila</t>
  </si>
  <si>
    <t>*Yoni prakṣālana with sneha siddha dravya</t>
  </si>
  <si>
    <t>*Bṛhmaṇa aushadha like Kṣīra, ghṛta, māṃsa rasa</t>
  </si>
  <si>
    <t>*Pānīya sneha – internal administration of ghṛta/taila</t>
  </si>
  <si>
    <t>*Rasāyana prayoga to restore dhātu sneha</t>
  </si>
  <si>
    <t>*(Ref: Caraka Saṃhitā Cikitsāsthāna 30/28-30; Aṣṭāṅga Hṛdaya Uttarasthāna 33)</t>
  </si>
  <si>
    <t>24/09/2025, 23:50 - +91 95446 87331: 🔺CASE STUDY NO : 250</t>
  </si>
  <si>
    <t>🔺GARBHA­JA PHAKKAM</t>
  </si>
  <si>
    <t>*Improper ahāra–vihāra during garbhāvasthā</t>
  </si>
  <si>
    <t>*Vāta–prakopa due to ati–vyāyāma, rukṣa–ahara</t>
  </si>
  <si>
    <t>*Daurbalya of garbhini strī</t>
  </si>
  <si>
    <t>*Kṣaya of dhātu → improper formation of garbha</t>
  </si>
  <si>
    <t>*Reference: Aṣṭāṅga Hṛdaya, Uttara Tantra 33/26</t>
  </si>
  <si>
    <t>*Kṣudra vedanā in udara</t>
  </si>
  <si>
    <t>*Daurbalya, ālasya</t>
  </si>
  <si>
    <t>*Bāla garbha–chala–anubhava (feeling of abnormal foetal movement)</t>
  </si>
  <si>
    <t>*Gārbhikā suffers from severe kukṣi–śūla (abdominal pain)</t>
  </si>
  <si>
    <t>*Ati–pravṛtti of vāyu, leading to āṭopa (distension)</t>
  </si>
  <si>
    <t>*Foetus gets compressed / abnormal presentation</t>
  </si>
  <si>
    <t>*Difficulty in prasava</t>
  </si>
  <si>
    <t>*Reference: Caraka Saṃhitā, Cikitsāsthāna 30 (Yonivyapad Cikitsā); Mādhava Nidāna, Yonivyapad Nidanam</t>
  </si>
  <si>
    <t>*General appearance (pallor, weakness, nutritional status)</t>
  </si>
  <si>
    <t>*Pallor, icterus, edema (ankle, generalized)</t>
  </si>
  <si>
    <t>*Signs of dehydration or shock (if heavy bleeding)</t>
  </si>
  <si>
    <t>*Breast changes, weight monitoring</t>
  </si>
  <si>
    <t>*Cardiovascular system – tachycardia, murmurs, blood pressure changes</t>
  </si>
  <si>
    <t>*Respiratory system – breath sounds, tachypnea (if anemic or in shock)</t>
  </si>
  <si>
    <t>*Abdominal examination</t>
  </si>
  <si>
    <t>*Fundal height vs. gestational age</t>
  </si>
  <si>
    <t>*Fetal heart rate &amp; activity</t>
  </si>
  <si>
    <t>*Uterine tenderness (suggestive of abruption)</t>
  </si>
  <si>
    <t>*Abdominal girth</t>
  </si>
  <si>
    <t>*Per speculum &amp; per vaginal examination (only if indicated and safe)</t>
  </si>
  <si>
    <t>*Source of bleeding</t>
  </si>
  <si>
    <t>*Status of cervix (open/closed, dilatation, effacement)</t>
  </si>
  <si>
    <t>*Any local lesions (cervical polyp, carcinoma)</t>
  </si>
  <si>
    <t>*Complete blood count (CBC) – Hb%, PCV, WBC, Platelets</t>
  </si>
  <si>
    <t>*Coagulation profile – PT, aPTT, INR, fibrinogen</t>
  </si>
  <si>
    <t>*Blood sugar, renal &amp; liver function tests</t>
  </si>
  <si>
    <t>*Urine analysis – proteinuria, infection</t>
  </si>
  <si>
    <t>*Ultrasound (USG Abdomen + Pelvis / Obstetric scan)</t>
  </si>
  <si>
    <t>*placental location &amp; abnormalities</t>
  </si>
  <si>
    <t>*Retroplacental clot</t>
  </si>
  <si>
    <t>*Fetal viability &amp; growth parameters</t>
  </si>
  <si>
    <t>*Amniotic fluid volume</t>
  </si>
  <si>
    <t>*Doppler studies – uteroplacental blood flow</t>
  </si>
  <si>
    <t>*Kleihauer–Betke test (if fetomaternal hemorrhage suspected)</t>
  </si>
  <si>
    <t>24/09/2025, 23:53 - +91 95446 87331: 🔺CASE STUDY NO : 250</t>
  </si>
  <si>
    <t>*Conditions that can present similar to Garbhaja Phakkam (pregnancy-related bleeding/clotting issue):</t>
  </si>
  <si>
    <t>*Placenta previa</t>
  </si>
  <si>
    <t>*Placental abruption (Abruptio placentae)</t>
  </si>
  <si>
    <t>*Threatened abortion / Miscarriage</t>
  </si>
  <si>
    <t>*Molar pregnancy (Hydatidiform mole)</t>
  </si>
  <si>
    <t>*Ectopic pregnancy (early pregnancy bleeding)</t>
  </si>
  <si>
    <t>*Coagulopathies in pregnancy (DIC, thrombocytopenia)</t>
  </si>
  <si>
    <t>*Cervical pathology (cervical polyp, carcinoma, cervicitis)</t>
  </si>
  <si>
    <t>*Local genital lesions / trauma</t>
  </si>
  <si>
    <t>*Nidāna sevana → Vāta prakopa (specially apāna vāta)</t>
  </si>
  <si>
    <t>*Prakupita apāna vāyu → abnormal gati in garbha sthāna</t>
  </si>
  <si>
    <t>*Foetus displaced / improper position → Phakkam (obstruction / malpresentation)</t>
  </si>
  <si>
    <t>*Leads to śūla, āṭopa, prasava–kasṭa</t>
  </si>
  <si>
    <t>(General Treatment Principles)</t>
  </si>
  <si>
    <t>*Vāta śamana is the main line</t>
  </si>
  <si>
    <t>*Use of snehana, svedana (mild, garbhini–anukūla)</t>
  </si>
  <si>
    <t>*Āhāra: snigdha, mṛdu, garbhini–anukūla</t>
  </si>
  <si>
    <t>*Vasti (Anuvāsana, Yapana type) in safe stage</t>
  </si>
  <si>
    <t>*Mantra–auṣadhi–maṅgala–karma for prasava–sahāya</t>
  </si>
  <si>
    <t>*Reference: Aṣṭāṅga Hṛdaya, Uttara Tantra – Yonivyapad Cikitsā</t>
  </si>
  <si>
    <t>*Use of ghṛta, taila internally and externally</t>
  </si>
  <si>
    <t>*Snehopayoga (kṣīra ghṛta, taila pāna)</t>
  </si>
  <si>
    <t>*Garbhopaghatakara ahāra–vihāra nivṛtti</t>
  </si>
  <si>
    <t>*Rūkṣa, śīta, laghu, kṣāra, kaṭu ahāra</t>
  </si>
  <si>
    <t>*Ati–vyāyāma, ati–pralapa</t>
  </si>
  <si>
    <t>*Vāta prakopaka āhāra–vihāra</t>
  </si>
  <si>
    <t>*Sneha–yukta yavāgu, kṣīra–ghṛta preparations</t>
  </si>
  <si>
    <t>*Basti karma:</t>
  </si>
  <si>
    <t>*Anuvāsana basti with vāta–hara sneha</t>
  </si>
  <si>
    <t>*Yāpana basti (safe for garbhini)</t>
  </si>
  <si>
    <t>*Use of śatavari ghṛta, phalaghṛta, bala–taila</t>
  </si>
  <si>
    <t>*For prasava–sahāya: Maṅgala–mantra, auṣadhi prayoga</t>
  </si>
  <si>
    <t>*Caraka Saṃhitā, Cikitsāsthāna 30 (Yonivyapad)</t>
  </si>
  <si>
    <t>*Suśruta Saṃhitā, Uttara Tantra 38</t>
  </si>
  <si>
    <t>*Aṣṭāṅga Hṛdaya, Uttara Tantra 33</t>
  </si>
  <si>
    <t>25/09/2025, 19:47 - +91 95446 87331: 🔺TREATMENT NO : 58</t>
  </si>
  <si>
    <t>🔺KARNA BHEDHANAM</t>
  </si>
  <si>
    <t>🔸Karna Bhedanam is the Ayurvedic procedure of piercing the earlobes, usually performed in children, considered both a samskara (purificatory ritual) and a preventive measure for certain diseases</t>
  </si>
  <si>
    <t>(only names)</t>
  </si>
  <si>
    <t>🔸Taila (e.g., Tila taila, Eranda taila)</t>
  </si>
  <si>
    <t>1. Purvakarma – Selection of appropriate time (6th–7th month for boys, 5th–6th year for girls), cleansing of the ear with antiseptic herbal decoction.</t>
  </si>
  <si>
    <t>2. Sthanika Shodhana – Cleaning ear lobes with Haridra, Saindhava, and Ghrita.</t>
  </si>
  <si>
    <t>3. Marmasthana Pariksha – Marking the correct point for piercing, avoiding marma siras.</t>
  </si>
  <si>
    <t>4. Karma – Piercing ear lobes with sterilized needle or wire.</t>
  </si>
  <si>
    <t>5. Paschatkarma – Application of medicated ghee/oil, insertion of thread or small wire to keep the hole patent, regular dressing with Haridra and ghee.</t>
  </si>
  <si>
    <t>🔸Apasmara</t>
  </si>
  <si>
    <t>🔸Apatanaka</t>
  </si>
  <si>
    <t>🔸Arsha</t>
  </si>
  <si>
    <t>🔸Pleeha roga</t>
  </si>
  <si>
    <t>🔸Krimi roga</t>
  </si>
  <si>
    <t>🔸Dantavikaras</t>
  </si>
  <si>
    <t>🔸Very weak or malnourished children</t>
  </si>
  <si>
    <t>🔸Children suffering from fever, diarrhea, cough, cold</t>
  </si>
  <si>
    <t>🔸During teething period</t>
  </si>
  <si>
    <t>🔸In children with congenital ear deformities</t>
  </si>
  <si>
    <t>🔸Avoid piercing on marmasthana (vital spots).</t>
  </si>
  <si>
    <t>🔸Perform only in Shubha Muhurta (auspicious time) with proper sterilization.</t>
  </si>
  <si>
    <t>🔸Ensure the child is healthy and not suffering from acute illness.</t>
  </si>
  <si>
    <t>🔸Post-piercing care with Haridra + Ghrita to prevent infection.</t>
  </si>
  <si>
    <t>🔸Monitor for swelling, pain, pus discharge and manage promptly</t>
  </si>
  <si>
    <t>26/09/2025, 17:39 - +91 95446 87331: 🔺CASE STUDY NO : 251</t>
  </si>
  <si>
    <t>🔺DARVIKARA VISHAM</t>
  </si>
  <si>
    <t>*Caused by bite of Dārvikara sarpa (cobra, hooded poisonous snake).</t>
  </si>
  <si>
    <t>*Mentioned under Mahāviṣha category.</t>
  </si>
  <si>
    <t>*Source: Suśruta Saṃhitā, Kalpa sthāna 4/7; Aṣṭāṅga Saṅgraha, Kalpa sthāna 6</t>
  </si>
  <si>
    <t>*Lāghava (lightness of body)</t>
  </si>
  <si>
    <t>*Gātra sādana (weakness of limbs)</t>
  </si>
  <si>
    <t>*Sādhya mūrchhā (impending fainting)</t>
  </si>
  <si>
    <t>*Hridaya kampana (palpitation)</t>
  </si>
  <si>
    <t>*Rāga in danta &amp; jihvā (reddish discoloration in teeth and tongue)</t>
  </si>
  <si>
    <t>*Source: Suśruta Saṃhitā, Kalpa sthāna</t>
  </si>
  <si>
    <t>(Clinical features / Signs &amp; symptoms)</t>
  </si>
  <si>
    <t>*Viṣa śoṇita visraava (oozing of blood mixed with poison at bite site)</t>
  </si>
  <si>
    <t>*Śyāvatā around bite (blackish-blue discoloration)</t>
  </si>
  <si>
    <t>*Śvāsa-kāṣṭa (difficulty in breathing)</t>
  </si>
  <si>
    <t>*Hanugraha (jaw stiffness)</t>
  </si>
  <si>
    <t>*Dṛṣṭi vibhrama (disturbance in vision)</t>
  </si>
  <si>
    <t>*Ghora daṃśṭra vedanā (severe pain at bite site)</t>
  </si>
  <si>
    <t>*Viṣaja jvara (toxic fever)</t>
  </si>
  <si>
    <t>*Pralāpa, mūrchhā (delirium, unconsciousness)</t>
  </si>
  <si>
    <t>*Anta kāla lakṣaṇa: Visha spread → Hṛidroga, indriya-vyāpāda, mrityu.</t>
  </si>
  <si>
    <t>*Source: Aṣṭāṅga Hṛidaya, Kalpa sthāna 6/7–12</t>
  </si>
  <si>
    <t>*Pulse: may be rapid, irregular (tachycardia/arrhythmia).</t>
  </si>
  <si>
    <t>*Blood pressure: may be elevated (hypertension) initially, then low (hypotension/shock).</t>
  </si>
  <si>
    <t>*Temperature: normal or slightly raised.</t>
  </si>
  <si>
    <t>*Respiratory rate: rapid, shallow, possible distress.</t>
  </si>
  <si>
    <t>*Level of consciousness: anxious, restless, sometimes drowsy or delirious.</t>
  </si>
  <si>
    <t>*Local examination:</t>
  </si>
  <si>
    <t>*Site of sting: severe pain, erythema, swelling, sweating.</t>
  </si>
  <si>
    <t>*Piloerection, local tenderness.</t>
  </si>
  <si>
    <t>*Cardiovascular system</t>
  </si>
  <si>
    <t>*Tachycardia, arrhythmias, gallop rhythm.</t>
  </si>
  <si>
    <t>*Hypertension followed by hypotension.</t>
  </si>
  <si>
    <t>*Signs of myocarditis or heart failure.</t>
  </si>
  <si>
    <t>*Respiratory system</t>
  </si>
  <si>
    <t>*Tachypnoea, breathlessness.</t>
  </si>
  <si>
    <t>*Pulmonary oedema (frothy sputum, crepitations).</t>
  </si>
  <si>
    <t>*Nervous system</t>
  </si>
  <si>
    <t>*Anxiety, agitation.</t>
  </si>
  <si>
    <t>*Muscle twitching, fasciculations.</t>
  </si>
  <si>
    <t>*Rarely convulsions.</t>
  </si>
  <si>
    <t>*Nausea, vomiting, abdominal pain.</t>
  </si>
  <si>
    <t>*Excessive salivation, sweating.</t>
  </si>
  <si>
    <t>*Complete blood count (CBC): leukocytosis possible.</t>
  </si>
  <si>
    <t>*Electrolytes: hypokalemia, hyponatremia may occur.</t>
  </si>
  <si>
    <t>*Blood sugar: hyperglycemia (catecholamine surge).</t>
  </si>
  <si>
    <t>*Cardiac markers: CPK-MB, troponin may be elevated.</t>
  </si>
  <si>
    <t>*ECG: ST-T changes, arrhythmias, conduction abnormalities.</t>
  </si>
  <si>
    <t>*Chest X-ray: pulmonary oedema.</t>
  </si>
  <si>
    <t>*Echocardiography: LV dysfunction, reduced ejection fraction.</t>
  </si>
  <si>
    <t>26/09/2025, 17:40 - +91 95446 87331: 🔺CASE STUDY NO : 251</t>
  </si>
  <si>
    <t xml:space="preserve">🔺Differential Diagnosis (DD) – </t>
  </si>
  <si>
    <t>*Myocardial infarction (Acute coronary syndrome).</t>
  </si>
  <si>
    <t>*Acute myocarditis.</t>
  </si>
  <si>
    <t>*Acute pulmonary oedema of other causes.</t>
  </si>
  <si>
    <t>*Organophosphate poisoning.</t>
  </si>
  <si>
    <t>*Snake bite (viper bite – local swelling, pain, systemic effects).</t>
  </si>
  <si>
    <t>*Anaphylaxis.</t>
  </si>
  <si>
    <t>1. Daṃṣṭra āveśa → Agni-tulya viṣha enters raktavāha &amp; prāṇavaha srotas.</t>
  </si>
  <si>
    <t>2. Doṣa prakopa: Predominantly Vāta-Pitta dushti.</t>
  </si>
  <si>
    <t>3. Dhātu paka &amp; indriya vaishamya.</t>
  </si>
  <si>
    <t>4. Rapid distribution to vital marma sthāna (hridaya, indriya, manas).</t>
  </si>
  <si>
    <t>→ Leads to prāṇavaha srotodushti &amp; indriyopaghāta resulting in marana.</t>
  </si>
  <si>
    <t>🔺SAMANYA CHIKITSA (General treatment of Sarpaviṣha)</t>
  </si>
  <si>
    <t>*From Suśruta Kalpa sthāna &amp; Aṣṭāṅga Hṛidaya:</t>
  </si>
  <si>
    <t>1. Prāṇarakṣaṇa – immediately stop spread of poison.</t>
  </si>
  <si>
    <t>*Daṃṣṭra chedana (incision of bite site).</t>
  </si>
  <si>
    <t>*Viṣha niṣkāṣaṇa (sucking out poison).</t>
  </si>
  <si>
    <t>*Veni-bandhana (tourniquet above bite site).</t>
  </si>
  <si>
    <t>2. Śodhana measures –</t>
  </si>
  <si>
    <t>*Vamana (emesis) with Madanaphala, Ikṣhvāku.</t>
  </si>
  <si>
    <t>*Virecana (purgation) with Trivrit, Eranda.</t>
  </si>
  <si>
    <t>*Raktamokṣaṇa (bloodletting at site).</t>
  </si>
  <si>
    <t>3. Āgneya upakrama – Agni upanāha (cauterization of bite site).</t>
  </si>
  <si>
    <t>4. Prayoga of anti-venomous dravya – Haridrādi kalka, Rajani, Shirishamūla.</t>
  </si>
  <si>
    <t>*Application of Shirīsha, Haridrā, Arka, Nimba preparations.</t>
  </si>
  <si>
    <t>*Ghṛita kalka with Viṣhaghna drugs.</t>
  </si>
  <si>
    <t>*Cold regimen reducing burning and palpitation.</t>
  </si>
  <si>
    <t>*Ati-chankramana (excess movement after bite).</t>
  </si>
  <si>
    <t>*Divā-svapna (day sleep).</t>
  </si>
  <si>
    <t>*Alcohol, ushna ahāra (hot food/drinks).</t>
  </si>
  <si>
    <t>*Exposure to agni &amp; ātapa (fire and sun).</t>
  </si>
  <si>
    <t>🔺VISESHA CHIKITSA (Specific treatment of Dārvikara Viṣha)</t>
  </si>
  <si>
    <t>*As per Suśruta Kalpa sthāna 5:</t>
  </si>
  <si>
    <t>*Mantra &amp; Raksha karma along with yukti.</t>
  </si>
  <si>
    <t>*Special use of:</t>
  </si>
  <si>
    <t>*Shirīsha twak kvātha as pāna &amp; parisheka.</t>
  </si>
  <si>
    <t>*Haridrā + Ardraka + Madhu lepa.</t>
  </si>
  <si>
    <t>*Tila + Haridrā + Ghṛita pichu over bite site.</t>
  </si>
  <si>
    <t>*Use of Viṣhaghna yoga:</t>
  </si>
  <si>
    <t>*Shirīsha beeja + Ghṛita as pāna.</t>
  </si>
  <si>
    <t>*Rajani + Yashtimadhu + Dugdha.</t>
  </si>
  <si>
    <t>*Hṛidya dravya prayoga (Arjuna, Draksha) to protect heart.</t>
  </si>
  <si>
    <t>*Suśruta Saṃhitā – Kalpa sthāna (4–6 adhyāya)</t>
  </si>
  <si>
    <t>*Aṣṭāṅga Saṅgraha – Kalpa sthāna 6</t>
  </si>
  <si>
    <t>*Aṣṭāṅga Hṛidaya – Kalpa sthāna 6</t>
  </si>
  <si>
    <t>*Charaka Saṃhitā – Chikitsā sthāna 23 (Viṣha cikitsā)</t>
  </si>
  <si>
    <t>26/09/2025, 18:03 - +91 95446 87331: 🔺CASE STUDY NO : 252</t>
  </si>
  <si>
    <t>🔺ĀLARKA VIṢHA</t>
  </si>
  <si>
    <t>*Śvāna daṣṭa (dog bite), especially ālarka śvāna (rabid dog bite).</t>
  </si>
  <si>
    <t>*Acharya Suśruta mentions that the ālarka dog is one affected by viṣha and its bite leads to a fatal condition.</t>
  </si>
  <si>
    <t>*Suśruta Saṃhitā, Kalpa Sthāna 6/25–30</t>
  </si>
  <si>
    <t>🔺PURVARUPAM (Prodromal signs)</t>
  </si>
  <si>
    <t>*Bhaya (fear)</t>
  </si>
  <si>
    <t>*Śūla (pain at site)</t>
  </si>
  <si>
    <t>*Nidra nāśa (insomnia)</t>
  </si>
  <si>
    <t>*Utkleśa (nausea, restlessness)</t>
  </si>
  <si>
    <t>** Aṣṭāṅga Hṛdaya, Uttara Sthāna 36/1–5</t>
  </si>
  <si>
    <t>*Ati bhaya (excessive fear)</t>
  </si>
  <si>
    <t>*Jala bhaya (hydrophobia – fear of water)</t>
  </si>
  <si>
    <t>*Dīno bhavati (depression, restlessness)</t>
  </si>
  <si>
    <t>*Bhrama (delirium, confusion)</t>
  </si>
  <si>
    <t>*Udvega (agitation)</t>
  </si>
  <si>
    <t>*Excessive salivation, spasm of throat muscles</t>
  </si>
  <si>
    <t>*Convulsions, unconsciousness</t>
  </si>
  <si>
    <t>*Suśruta Saṃhitā, Kalpa Sthāna 6/27–30</t>
  </si>
  <si>
    <t>1. Viṣha (poison) of ālarka śvāna enters through daṃśa (bite).</t>
  </si>
  <si>
    <t>2. Doṣhas vitiated, chiefly vāta and pitta.</t>
  </si>
  <si>
    <t>3. Spreads through rasa–rakta dhātu → reaching mastishka (CNS).</t>
  </si>
  <si>
    <t>4. Produces ūrdhva-jatrugata lakṣaṇas (neurological &amp; psychological manifestations).</t>
  </si>
  <si>
    <t>*General appearance – anxious, fearful, restless, or agitated</t>
  </si>
  <si>
    <t>*Temperature: fever may be present</t>
  </si>
  <si>
    <t>*Pulse: tachycardia</t>
  </si>
  <si>
    <t>*Respiration: rapid, irregular, may show signs of dyspnoea</t>
  </si>
  <si>
    <t>*BP: variable (sometimes high in excitement phase)</t>
  </si>
  <si>
    <t>*Hydration status – signs of dehydration (due to dysphagia, vomiting)</t>
  </si>
  <si>
    <t>*Mental status – irritability, confusion, delirium, hallucinations</t>
  </si>
  <si>
    <t>🔺 Systemic Examination</t>
  </si>
  <si>
    <t>*CNS – hyperexcitability, hydrophobia, aerophobia, spasms of pharyngeal/laryngeal muscles, agitation, paralysis (in paralytic rabies)</t>
  </si>
  <si>
    <t>*Respiratory system – dyspnoea, irregular breathing, bronchial secretions</t>
  </si>
  <si>
    <t>*Cardiovascular system – tachycardia, arrhythmias, hypertension/hypotension in later stage</t>
  </si>
  <si>
    <t>*GIT – nausea, vomiting, dysphagia</t>
  </si>
  <si>
    <t>*Musculoskeletal system – painful spasms, stiffness, weakness progressing to paralysis</t>
  </si>
  <si>
    <t>🔺Laboratory Investigations</t>
  </si>
  <si>
    <t>*Routine –</t>
  </si>
  <si>
    <t>*CBC (leukocytosis)</t>
  </si>
  <si>
    <t>*LFT, RFT (to assess systemic condition)</t>
  </si>
  <si>
    <t>*Electrolytes (to correct imbalances)</t>
  </si>
  <si>
    <t>*Specific for Rabies –</t>
  </si>
  <si>
    <t>*Direct Fluorescent Antibody Test (dFA) on skin biopsy (gold standard)</t>
  </si>
  <si>
    <t>*RT-PCR (saliva, CSF, skin, corneal impression)</t>
  </si>
  <si>
    <t>*Rabies virus neutralizing antibody (RVNA) test</t>
  </si>
  <si>
    <t>*Histopathology (post-mortem) – Negri bodies in brain tissue</t>
  </si>
  <si>
    <t>26/09/2025, 18:04 - +91 95446 87331: 🔺CASE STUDY NO : 252</t>
  </si>
  <si>
    <t xml:space="preserve">🔺 Differential Diagnosis (DD) </t>
  </si>
  <si>
    <t>*Tetanus</t>
  </si>
  <si>
    <t>*Viral encephalitis (Japanese encephalitis, Herpes encephalitis)</t>
  </si>
  <si>
    <t>*Cerebral malaria</t>
  </si>
  <si>
    <t>*Hysteria / psychogenic causes</t>
  </si>
  <si>
    <t>*Delirium tremens (alcohol withdrawal)</t>
  </si>
  <si>
    <t>*Guillain–Barré syndrome (paralytic rabies confusion)</t>
  </si>
  <si>
    <t>*Acute psychosis</t>
  </si>
  <si>
    <t>*Immediate viṣha hara karma (anti-poison management).</t>
  </si>
  <si>
    <t>*Vraṇa śodhana (wound cleaning).</t>
  </si>
  <si>
    <t>*Agada prayoga (anti-toxic formulations).</t>
  </si>
  <si>
    <t>*Mantra, rakṣoghna dravya prayoga.</t>
  </si>
  <si>
    <t>*Suśruta Saṃhitā, Kalpa Sthāna 6/31–35</t>
  </si>
  <si>
    <t>(Palliative measures helpful)</t>
  </si>
  <si>
    <t>*Use of viṣha hara dravyas.</t>
  </si>
  <si>
    <t>*Wound cleansing, cauterization.</t>
  </si>
  <si>
    <t>*Intake of ghee processed with viṣha hara drugs.</t>
  </si>
  <si>
    <t>(Not helpful / contraindicated)</t>
  </si>
  <si>
    <t>*Jala sevana (drinking water – aggravates hydrophobia symptoms).</t>
  </si>
  <si>
    <t>*Rūkṣa ahara (dry food).</t>
  </si>
  <si>
    <t>*Cold exposure.</t>
  </si>
  <si>
    <t>*Kṣāra agada, Viṣhaghna yoga described in Suśruta &amp; Vagbhata.</t>
  </si>
  <si>
    <t>*Āragvadhādi gaṇa dravyas (Suśruta).</t>
  </si>
  <si>
    <t>*Use of anti-poison formulations like:</t>
  </si>
  <si>
    <t>*Kṣīrī vṛkṣa dugdha prayoga</t>
  </si>
  <si>
    <t>*Takra with viṣha hara drugs</t>
  </si>
  <si>
    <t>27/09/2025, 18:29 - +91 95446 87331: 🔺TREATMENT NO : 61</t>
  </si>
  <si>
    <t xml:space="preserve">🔺ACHARYA RASYANAM </t>
  </si>
  <si>
    <t>🔸Ācārya Rasāyanam is the special rejuvenation therapy achieved through ācāra (code of conduct, good behavior, discipline, righteous living). It is a non-drug Rasāyana, emphasizing ethical, moral, and spiritual practices to promote longevity, memory, health, and mental clarity.</t>
  </si>
  <si>
    <t>🔸No specific drugs are prescribed – it is a behavioral Rasāyana.</t>
  </si>
  <si>
    <t>🔸Practicing truthfulness (satya).</t>
  </si>
  <si>
    <t>🔸Avoiding anger, alcohol, and violence.</t>
  </si>
  <si>
    <t>🔸Following celibacy or controlled sexual conduct.</t>
  </si>
  <si>
    <t>🔸Respecting teachers, elders, and learned persons.</t>
  </si>
  <si>
    <t>🔸Practicing compassion, non-violence (ahiṃsā), and mental discipline.</t>
  </si>
  <si>
    <t>🔸Maintaining cleanliness, self-control, and balanced lifestyle.</t>
  </si>
  <si>
    <t>🔸Chanting, meditation, and regular study of sacred texts.</t>
  </si>
  <si>
    <t>🔸Engaging in social harmony and righteous deeds.</t>
  </si>
  <si>
    <t>🔸Acharya Rasāyanam is not targeted for a single disease but is beneficial in prevention and management of:</t>
  </si>
  <si>
    <t>🔸Stress disorders</t>
  </si>
  <si>
    <t>🔸Psychosomatic disorders</t>
  </si>
  <si>
    <t>🔸Memory impairment</t>
  </si>
  <si>
    <t>🔸Neurodegenerative conditions</t>
  </si>
  <si>
    <t>🔸Persons unwilling or unable to follow ethical and disciplined lifestyle.</t>
  </si>
  <si>
    <t>🔸Individuals with indulgence in excessive alcohol, anger, or violence.</t>
  </si>
  <si>
    <t>🔸Patients seeking immediate curative effects (since it is preventive/promotive, not acute curative).</t>
  </si>
  <si>
    <t>🔸Should be practiced under guidance of a teacher/Ācārya.</t>
  </si>
  <si>
    <t>🔸Must be continued consistently; irregular practice reduces benefits.</t>
  </si>
  <si>
    <t>🔸Should be combined with sattvic āhāra and proper daily regimen (dinacharya).</t>
  </si>
  <si>
    <t>🔸Avoid hypocrisy – practices must be genuine, not superficial.</t>
  </si>
  <si>
    <t>27/09/2025, 19:36 - +91 95446 87331: 🔺CASE STUDY NO : 253</t>
  </si>
  <si>
    <t>🔺KANABHA VISHAM</t>
  </si>
  <si>
    <t>*Contact with Kanabha (caterpillar) body hairs / bristles.</t>
  </si>
  <si>
    <t>*Inhalation of poisonous dust from body.</t>
  </si>
  <si>
    <t>*Ingestion (accidental contamination with food).</t>
  </si>
  <si>
    <t>*Direct bite or sting in some species.</t>
  </si>
  <si>
    <t>** Ref: Suśruta Saṃhitā, Kalpasthāna 5/18; Aṣṭāṅga Hṛdaya, Uttara Tantra 35.</t>
  </si>
  <si>
    <t>*Kandu (itching) at contact site</t>
  </si>
  <si>
    <t>*Raga (reddish discoloration)</t>
  </si>
  <si>
    <t>*Sphurana (tingling)</t>
  </si>
  <si>
    <t>*Ruja (localized pain)</t>
  </si>
  <si>
    <t>*Ref: Aṣṭāṅga Hṛdaya, Uttara Tantra 35/8-9</t>
  </si>
  <si>
    <t>*Śotha (swelling, edema at site)</t>
  </si>
  <si>
    <t>*Twak roga lakshanas (rashes, urticaria-like eruptions)</t>
  </si>
  <si>
    <t>*Stambha (stiffness of affected part)</t>
  </si>
  <si>
    <t>*Netra śopha &amp; daha if contact with eyes</t>
  </si>
  <si>
    <t>*Vamana, chardi, daha, bhrama in severe systemic involvement</t>
  </si>
  <si>
    <t>*Jwara (fever) in advanced stage</t>
  </si>
  <si>
    <t>** Ref: Suśruta Kalpasthāna 5/19–21; Aṣṭāṅga Hṛdaya Uttara Tantra 35.</t>
  </si>
  <si>
    <t>*Temperature</t>
  </si>
  <si>
    <t>*Sensorium (alert/drowsy/unconscious)</t>
  </si>
  <si>
    <t>*Pallor, cyanosis, icterus, edema</t>
  </si>
  <si>
    <t>*Local site inspection (bite/sting mark, swelling, redness, necrosis, ulcer, cellulitis)</t>
  </si>
  <si>
    <t>*Tachycardia or bradycardia</t>
  </si>
  <si>
    <t>*Hypotension/shock features</t>
  </si>
  <si>
    <t>*Arrhythmias</t>
  </si>
  <si>
    <t>** Respiratory system</t>
  </si>
  <si>
    <t>*Dyspnea</t>
  </si>
  <si>
    <t>*Bronchospasm/wheezing</t>
  </si>
  <si>
    <t>*Pulmonary edema signs</t>
  </si>
  <si>
    <t>*Respiratory paralysis (in severe neurotoxic cases)</t>
  </si>
  <si>
    <t>*Abdominal pain</t>
  </si>
  <si>
    <t>*Nausea, vomiting</t>
  </si>
  <si>
    <t>*Diarrhea</t>
  </si>
  <si>
    <t>*Headache, dizziness</t>
  </si>
  <si>
    <t>*Muscle twitching, fasciculations</t>
  </si>
  <si>
    <t>*Tremors, convulsions</t>
  </si>
  <si>
    <t>*Paralysis (if neurotoxic)</t>
  </si>
  <si>
    <t>**Local Examination</t>
  </si>
  <si>
    <t>*Bite/sting site erythema, swelling, blister, necrosis</t>
  </si>
  <si>
    <t>*CBC – leukocytosis, eosinophilia</t>
  </si>
  <si>
    <t>*RFT – creatinine, urea (renal damage in severe cases)</t>
  </si>
  <si>
    <t>*LFT – hepatotoxic effects if present</t>
  </si>
  <si>
    <t>*Electrolytes – potassium, sodium imbalance</t>
  </si>
  <si>
    <t>*Coagulation profile – PT, aPTT, INR (if hemotoxic)</t>
  </si>
  <si>
    <t>*Urine analysis – hematuria, myoglobinuria</t>
  </si>
  <si>
    <t>*ECG – arrhythmias, conduction defects</t>
  </si>
  <si>
    <t>*Arterial Blood Gas (ABG) – acidosis, hypoxia</t>
  </si>
  <si>
    <t>*Toxicological screening (if available, depending on suspected insect/snake toxin)</t>
  </si>
  <si>
    <t>27/09/2025, 19:39 - +91 95446 87331: 🔺CASE STUDY NO : 253</t>
  </si>
  <si>
    <t>*Scorpion sting envenomation</t>
  </si>
  <si>
    <t>*Snakebite envenomation (neurotoxic/vasculotoxic/hemotoxic)</t>
  </si>
  <si>
    <t>*Spider bite (Latrodectism, Loxoscelism)</t>
  </si>
  <si>
    <t>*Wasp/bee sting allergy (Anaphylaxis)</t>
  </si>
  <si>
    <t>*Poisonous insect/arthropod bite reaction</t>
  </si>
  <si>
    <t>*Food poisoning with neurotoxic symptoms (e.g., botulism)</t>
  </si>
  <si>
    <t>*Kanabha viṣha (keeta viṣha) enters through sparśa (skin contact), nāsa (inhalation), āsya (ingestion ).</t>
  </si>
  <si>
    <t>*Doṣha vitiation: mainly Kapha + Pitta → Twak, Rasa dhātu dusthi.</t>
  </si>
  <si>
    <t>*Produces śotha, daha, ruja.</t>
  </si>
  <si>
    <t>*In systemic spread → tridoṣha prakopa → jwara, moha, chardi.</t>
  </si>
  <si>
    <t>** Ref: Suśruta, Kalpa sthāna 5.</t>
  </si>
  <si>
    <t>1. Doṣha śamana – Vamana if ingested, Raktamokṣaṇa for localized bite/contact.</t>
  </si>
  <si>
    <t>2. Pradeha / Lepa – Anti-toxic herbal pastes (Haridra, Nimba, Chandana).</t>
  </si>
  <si>
    <t>3. Śīta upacāra – Cold compress / parisheka with cold decoctions.</t>
  </si>
  <si>
    <t>4. Raktamokṣaṇa – Sirāvyadha or Jalaukavacharana in severe local śotha.</t>
  </si>
  <si>
    <t>* Ref: Suśruta Kalpa 5/22, A.H. Uttara 35/13.</t>
  </si>
  <si>
    <t>*Śīta upachāra (cold applications, cold decoctions).</t>
  </si>
  <si>
    <t>*Snigdha, madhura dravyas (ghee, milk).</t>
  </si>
  <si>
    <t>*Pariseka with Nimba, Chandana, Usheera.</t>
  </si>
  <si>
    <t>*Uṣṇa dravya (hot fomentation, spicy food).</t>
  </si>
  <si>
    <t>*Āmla, lavaṇa, kaṭu rasa.</t>
  </si>
  <si>
    <t>*Exposure to heat or sunlight (increases burning, swelling).</t>
  </si>
  <si>
    <t>*Lepa / Parisheka:</t>
  </si>
  <si>
    <t>*Haridra + Nimba + Chandana + Usheera kalka</t>
  </si>
  <si>
    <t>*Shatadhauta ghrita application</t>
  </si>
  <si>
    <t>*Ghee with Haridra</t>
  </si>
  <si>
    <t>*Nimba patra svarasa</t>
  </si>
  <si>
    <t>*Amalaki + Guduchi for jwara</t>
  </si>
  <si>
    <t>*Eye involvement: Netra parisheka with Triphala / Chandana kwatha</t>
  </si>
  <si>
    <t>*Systemic poisoning: Vamana, Virechana, followed by ghrita-pāna</t>
  </si>
  <si>
    <t>** Ref: Suśruta Kalpasthāna 5/24; A.H. Uttara Tantra 35/14–17.</t>
  </si>
  <si>
    <t>🔺RAJIMANTJA VIṢHA</t>
  </si>
  <si>
    <t>(Causes / Source)</t>
  </si>
  <si>
    <t>*Rājimantja = a type of poisonous serpent (sarpa viṣha) characterized by lines/stripes (rāji = line/stripe).</t>
  </si>
  <si>
    <t>*Nidāna:</t>
  </si>
  <si>
    <t>*Bite of Rājimantja serpent.</t>
  </si>
  <si>
    <t>*Accidental encounter in fields, forests, or damp areas.</t>
  </si>
  <si>
    <t>*Toda (pricking pain at bite site)</t>
  </si>
  <si>
    <t>*Śotha (localized swelling)</t>
  </si>
  <si>
    <t>*Śyāva varṇa (blackish or bluish discoloration)</t>
  </si>
  <si>
    <t>*Romaharṣa (gooseflesh)</t>
  </si>
  <si>
    <t>*Śīta-pravṛtti (chillness, shivering)</t>
  </si>
  <si>
    <t>(Clinical features after manifestation)</t>
  </si>
  <si>
    <t>*Severe Daha (burning) extending upwards from bite site</t>
  </si>
  <si>
    <t>*Sarvāṅga-śūla (body pain)</t>
  </si>
  <si>
    <t>*Vamana (vomiting), Chardi</t>
  </si>
  <si>
    <t>*Hṛid-graha (constriction/heaviness in chest)</t>
  </si>
  <si>
    <t>*Netra raga (congestion of eyes)</t>
  </si>
  <si>
    <t>*Viṣhaja-jvara (fever due to poisoning)</t>
  </si>
  <si>
    <t>*Sthāna-sthāna-harṣa (tingling / numbness)</t>
  </si>
  <si>
    <t>*Akṣipāka (inflammation of eyes)</t>
  </si>
  <si>
    <t>*Atiparushatā (dryness, roughness in throat &amp; mouth)</t>
  </si>
  <si>
    <t>*Vital signs – temperature, pulse, BP, respiration</t>
  </si>
  <si>
    <t>*General appearance – restlessness, sweating, pallor, cyanosis</t>
  </si>
  <si>
    <t>*Skin – erythema, urticaria, localized swelling, bite/entry mark</t>
  </si>
  <si>
    <t>*Mucous membranes – congestion, salivation</t>
  </si>
  <si>
    <t>*Eyes – pupillary size, conjunctival congestion</t>
  </si>
  <si>
    <t>*Hydration status – dehydration/edema</t>
  </si>
  <si>
    <t>1. Central Nervous System</t>
  </si>
  <si>
    <t>*Headache, dizziness, altered sensorium, convulsions, tremors</t>
  </si>
  <si>
    <t>*Muscle twitching, paralysis</t>
  </si>
  <si>
    <t>2. Cardiovascular System</t>
  </si>
  <si>
    <t>*Tachycardia/bradycardia</t>
  </si>
  <si>
    <t>*Hypotension/shock</t>
  </si>
  <si>
    <t>3. Respiratory System</t>
  </si>
  <si>
    <t>*Dyspnea, wheezing, bronchospasm</t>
  </si>
  <si>
    <t>*Respiratory depression/failure</t>
  </si>
  <si>
    <t>4. Gastrointestinal System</t>
  </si>
  <si>
    <t>*Nausea, vomiting, abdominal cramps, diarrhea</t>
  </si>
  <si>
    <t>5. Renal/Urinary</t>
  </si>
  <si>
    <t>*Oliguria or hematuria (in severe envenomation)</t>
  </si>
  <si>
    <t>*CBC – leukocytosis, eosinophilia, anemia (if hemolysis)</t>
  </si>
  <si>
    <t>*RFT (Urea, Creatinine, Electrolytes) – kidney function</t>
  </si>
  <si>
    <t>*LFT – liver involvement</t>
  </si>
  <si>
    <t>*Coagulation profile (PT, aPTT, INR) – coagulopathy</t>
  </si>
  <si>
    <t>*Serum electrolytes – Na⁺, K⁺, Ca²⁺ abnormalities</t>
  </si>
  <si>
    <t>*Urine analysis – proteinuria, hematuria, casts</t>
  </si>
  <si>
    <t>*Arterial Blood Gas (ABG) – hypoxia, acidosis</t>
  </si>
  <si>
    <t>*ECG – arrhythmias</t>
  </si>
  <si>
    <t>*Toxicological screen (if available)</t>
  </si>
  <si>
    <t>*Insect bite reaction (wasp, hornet, scorpion)</t>
  </si>
  <si>
    <t>*Snake bite (neurotoxic/hemotoxic)</t>
  </si>
  <si>
    <t>*Organophosphorus poisoning</t>
  </si>
  <si>
    <t>*Food poisoning (allergic/toxic reaction)</t>
  </si>
  <si>
    <t>*Anaphylaxis / Acute allergic reaction</t>
  </si>
  <si>
    <t>*Poisonous plant ingestion (e.g., oleander, datura, castor seeds)</t>
  </si>
  <si>
    <t>*Viṣha guṇas (tīkṣṇa, aśukārī, vyavāyi, vikāśī) spread quickly via rasa dhātu through dhamanis.</t>
  </si>
  <si>
    <t>*Doshas especially Pitta + Vata get aggravated.</t>
  </si>
  <si>
    <t>*Rakta duṣhti occurs → inflammation, burning, discoloration.</t>
  </si>
  <si>
    <t>*Finally leads to visha paka (systemic envenomation) → collapse of prāṇa vaha srotas.</t>
  </si>
  <si>
    <t>1. Viṣha nirhāra (Elimination of poison)</t>
  </si>
  <si>
    <t>*Pracchanna (local scarification)</t>
  </si>
  <si>
    <t>*Śastrakarma (incision)</t>
  </si>
  <si>
    <t>*Upasamharaṇa (removal of lodged poison)</t>
  </si>
  <si>
    <t>*Agni karma (cauterization at bite site)</t>
  </si>
  <si>
    <t>*Tourniquet application above bite site.</t>
  </si>
  <si>
    <t>2. Viṣha śamana (Neutralization of poison)</t>
  </si>
  <si>
    <t>*Lepa (external application)</t>
  </si>
  <si>
    <t>*Parisheka (pouring medicated liquids)</t>
  </si>
  <si>
    <t>*Pāna (internal administration of anti-poison drugs).</t>
  </si>
  <si>
    <t>3. Prāṇarakṣa (life support)</t>
  </si>
  <si>
    <t>*Dhoomapāna</t>
  </si>
  <si>
    <t>*Śirovirechana</t>
  </si>
  <si>
    <t>*Kavala–gandūṣha.</t>
  </si>
  <si>
    <t>(Favourable factors)</t>
  </si>
  <si>
    <t>*If bitten on dry area with less muscle mass</t>
  </si>
  <si>
    <t>*Poison expelled quickly (vomiting, bleeding).</t>
  </si>
  <si>
    <t>*Patient of strong constitution (bala, ojas).</t>
  </si>
  <si>
    <t>*Timely administration of Agada (anti-poison therapy).</t>
  </si>
  <si>
    <t>(Unfavourable factors)</t>
  </si>
  <si>
    <t>*Bite near vital points (marmas).</t>
  </si>
  <si>
    <t>*Deep bite, excessive bleeding, rapid spread.</t>
  </si>
  <si>
    <t>*Weak constitution, children, elderly.</t>
  </si>
  <si>
    <t>*Delay in treatment.</t>
  </si>
  <si>
    <t>🔺VIŚEṢHA CHIKITSA</t>
  </si>
  <si>
    <t>*Agada prayoga (anti-poison formulations):</t>
  </si>
  <si>
    <t>*Rājimantjāgada (specific formulations mentioned in Agada granthas).</t>
  </si>
  <si>
    <t>*Drugs used: Haridra, Manashila, Tankana, Guggulu, Nimba, Vacha, etc. (combined in different lepas and agadas).</t>
  </si>
  <si>
    <t>*Lepa / Upanāha: Application of anti-toxic pastes over bite site.</t>
  </si>
  <si>
    <t xml:space="preserve">*Śirovirechana &amp; Dhoomapāna: To expel viṣha from head channels </t>
  </si>
  <si>
    <t>*Pāna: Use of Takra, Dugdha with viṣhaghna dravyas.</t>
  </si>
  <si>
    <t>*Rakṣoghna karma: Mantra, Rakṣa vidhi also advised classically.</t>
  </si>
  <si>
    <t>*Suśruta Saṁhitā, Kalpa Sthāna – Sarpaviṣha Kalpa Adhyāya</t>
  </si>
  <si>
    <t>*Aṣṭāṅga Hṛidaya, Uttara Tantra – Viṣha cikitsā</t>
  </si>
  <si>
    <t>*Charaka Saṁhitā, Kalpa Sthāna – Viṣha Kalpa</t>
  </si>
  <si>
    <t>29/09/2025, 18:24 - +91 95446 87331: 🔺TREATMENT NO : 63</t>
  </si>
  <si>
    <t>🔺SWARNA PRASHANAM</t>
  </si>
  <si>
    <t>🔸Swarna Prashanam is an Ayurvedic preventive and promotive health practice in which purified gold (Swarna Bhasma) is administered orally with herbal adjuvants to enhance immunity, intellect, digestion, and overall health in children.</t>
  </si>
  <si>
    <t>🔸Swarna Bhasma</t>
  </si>
  <si>
    <t>🔸Ghrita</t>
  </si>
  <si>
    <t>🔸Medhya Rasayana (e.g., Brahmi, Vacha, Shankhapushpi – optional adjuvants)</t>
  </si>
  <si>
    <t>1. Purified Swarna Bhasma is taken in a specified dose.</t>
  </si>
  <si>
    <t>2. It is mixed with honey and ghee in appropriate proportions.</t>
  </si>
  <si>
    <t>3. Administered orally to the child, preferably on an empty stomach, on Pushya Nakshatra day or regularly as per indication.</t>
  </si>
  <si>
    <t>🔸Jwara</t>
  </si>
  <si>
    <t>🔸Grahadosha</t>
  </si>
  <si>
    <t>🔸Durnidra</t>
  </si>
  <si>
    <t>🔸Agnimandya</t>
  </si>
  <si>
    <t>🔸Balashosha</t>
  </si>
  <si>
    <t>🔸Unmada</t>
  </si>
  <si>
    <t>🔸Medha kshaya</t>
  </si>
  <si>
    <t>🔸Pandu</t>
  </si>
  <si>
    <t>🔸Severe indigestion</t>
  </si>
  <si>
    <t>🔸Diarrhea</t>
  </si>
  <si>
    <t>🔸Vomiting</t>
  </si>
  <si>
    <t>🔸Acute infections</t>
  </si>
  <si>
    <t>🔸Children with known allergy to gold preparations</t>
  </si>
  <si>
    <t>🔸Dose should be age-appropriate and carefully measured.</t>
  </si>
  <si>
    <t>🔸Use only purified Swarna Bhasma.</t>
  </si>
  <si>
    <t>🔸Avoid in acute illness or weak digestion.</t>
  </si>
  <si>
    <t>🔸Should be administered under guidance of an Ayurvedic physician.</t>
  </si>
  <si>
    <t>🔸Maintain cleanliness and sterility during preparation.</t>
  </si>
  <si>
    <t>29/09/2025, 23:39 - +91 95446 87331: 🔺CASE STUDY NO : 255</t>
  </si>
  <si>
    <t>🔺DOOSHI VISHAM</t>
  </si>
  <si>
    <t>*Abhishyandi āhāra sevana (slimy, obstructive food)</t>
  </si>
  <si>
    <t>*Ajīrṇe āhāra sevana (eating during indigestion)</t>
  </si>
  <si>
    <t>*Mithyā āhāra–vihāra (improper lifestyle)</t>
  </si>
  <si>
    <t>*Anupakrama sevana (improper detox management after poison exposure)</t>
  </si>
  <si>
    <t>*Abhiṣyanda, dusta āhāra sevana repeatedly</t>
  </si>
  <si>
    <t>(Ref: Suśruta Saṃhitā, Kalpasthāna 2/28–30)</t>
  </si>
  <si>
    <t>*Ālasya (laziness, lethargy)</t>
  </si>
  <si>
    <t>*Aruchi (loss of taste, anorexia)</t>
  </si>
  <si>
    <t>*Arochaka (distaste for food)</t>
  </si>
  <si>
    <t>*Kṣut–tṛṣṇā vaishamya (irregular hunger and thirst)</t>
  </si>
  <si>
    <t>(Ref: Aṣṭāṅga Hṛdaya, Uttara Sthāna 35/1-4)</t>
  </si>
  <si>
    <t>*Jvara (intermittent fever)</t>
  </si>
  <si>
    <t>*Pāṇḍutā (anemia, pallor)</t>
  </si>
  <si>
    <t>*Kaṇṭha–śoṣa (dryness of throat)</t>
  </si>
  <si>
    <t>*Srotorodha (obstruction in channels)</t>
  </si>
  <si>
    <t>*Gala–śoṣa (throat dryness, hoarseness)</t>
  </si>
  <si>
    <t>*Kṛśatā (emaciation)</t>
  </si>
  <si>
    <t>*Vivarṇa tvak (discoloration of skin)</t>
  </si>
  <si>
    <t>(Ref: Suśruta, Kalpasthāna 2/29–34; Aṣṭāṅga Hṛdaya, Uttara Sthāna 35)</t>
  </si>
  <si>
    <t>*General appearance – pallor, cachexia, debility</t>
  </si>
  <si>
    <t>*Vital signs – Pulse, BP, Temperature, Respiration</t>
  </si>
  <si>
    <t>*Lymphadenopathy – presence/absence</t>
  </si>
  <si>
    <t>*Signs of chronic poisoning – nail/skin/breath changes</t>
  </si>
  <si>
    <t>*CNS: Headache, giddiness, tremors, neuropathy</t>
  </si>
  <si>
    <t>*CVS: Palpitations, arrhythmias, murmurs</t>
  </si>
  <si>
    <t>*RS: Dyspnea, chronic cough, wheezing</t>
  </si>
  <si>
    <t>*GIT: Anorexia, nausea, vomiting, abdominal pain, hepatomegaly, splenomegaly</t>
  </si>
  <si>
    <t>*Renal/Urinary: Oliguria, hematuria, edema</t>
  </si>
  <si>
    <t>*Skin: Dermatitis, itching, pigmentation, non-healing ulcers</t>
  </si>
  <si>
    <t>*Musculoskeletal: Joint pain, myalgia, weakness</t>
  </si>
  <si>
    <t>*CBC: Anemia, leukocytosis, eosinophilia</t>
  </si>
  <si>
    <t>*LFT: Raised bilirubin, altered AST/ALT, ALP (hepatic involvement)</t>
  </si>
  <si>
    <t>*RFT: Serum creatinine, urea, electrolytes</t>
  </si>
  <si>
    <t>*Urine analysis: Proteinuria, hematuria, toxic deposits</t>
  </si>
  <si>
    <t>*Toxicological tests: Heavy metal screening (Lead, Arsenic, Mercury, etc.)</t>
  </si>
  <si>
    <t>*Immunological tests: Autoantibody levels (if immune-mediated)</t>
  </si>
  <si>
    <t>*Histopathology/biopsy: For chronic tissue toxicity</t>
  </si>
  <si>
    <t>*Radiology: Chest X-ray, USG abdomen (organomegaly, fibrosis)</t>
  </si>
  <si>
    <t>29/09/2025, 23:43 - +91 95446 87331: 🔺CASE STUDY NO : 255</t>
  </si>
  <si>
    <t>*Chronic Heavy Metal Poisoning (Lead, Arsenic, Mercury)</t>
  </si>
  <si>
    <t>*Chronic Drug Toxicity (e.g., steroids, chemotherapy drugs, NSAIDs)</t>
  </si>
  <si>
    <t>*Food Adulterant Toxicity</t>
  </si>
  <si>
    <t>*Chronic Allergic Dermatitis</t>
  </si>
  <si>
    <t>*Chronic Liver Disease (Cirrhosis, Hepatitis)</t>
  </si>
  <si>
    <t>*Chronic Kidney Disease</t>
  </si>
  <si>
    <t>*Autoimmune Disorders with toxin accumulation (e.g., SLE, Vasculitis)</t>
  </si>
  <si>
    <t>*Carcinoma due to prolonged toxin exposure</t>
  </si>
  <si>
    <t>*Occupational/Environmental poisoning (industrial chemicals, pesticides)</t>
  </si>
  <si>
    <t>1. Dooshi viṣha is a form of latent poison retained in the body due to incomplete metabolism.</t>
  </si>
  <si>
    <t>2. It mixes with dhātus (esp. rasa, rakta, māṃsa) and circulates in srotas.</t>
  </si>
  <si>
    <t>3. Causes chronic low-grade poisoning → leads to skin diseases, jvara, śvāsa, etc.</t>
  </si>
  <si>
    <t>*(Ref: Suśruta, Kalpasthāna 2/30-34)</t>
  </si>
  <si>
    <t>*Śodhana therapy</t>
  </si>
  <si>
    <t>*Vamana (therapeutic emesis)</t>
  </si>
  <si>
    <t>*Virechana (therapeutic purgation)</t>
  </si>
  <si>
    <t>*Raktamokṣaṇa (bloodletting in rakta dooshita cases)</t>
  </si>
  <si>
    <t>🔺SAMANYA THERAPY</t>
  </si>
  <si>
    <t>*Tikta–kaṣāya dravyas</t>
  </si>
  <si>
    <t>*Ghṛta preparations for dooshī viṣha pacification</t>
  </si>
  <si>
    <t>*Agadatantra yoga – use of Agadas (anti-poison formulations)</t>
  </si>
  <si>
    <t>(Ref: Aṣṭāṅga Hṛdaya, Uttara Sthāna 35/6-10)</t>
  </si>
  <si>
    <t>*Use of Ghṛta processed with tikta dravyas</t>
  </si>
  <si>
    <t>*Śīta upacāra (cold applications)</t>
  </si>
  <si>
    <t>*Viṣaghna auṣadhis (anti-poison drugs) like Haridra, Nimba, Triphalā</t>
  </si>
  <si>
    <t>(Ref: Suśruta, Kalpa Sthāna 2/34)</t>
  </si>
  <si>
    <t>*Uṣṇa, guru, abhishyandi āhāra</t>
  </si>
  <si>
    <t>*Ajīrna ahāra sevana</t>
  </si>
  <si>
    <t>*Viṣa yukta or viruddhāhāra sevana</t>
  </si>
  <si>
    <t>*Excessive physical strain</t>
  </si>
  <si>
    <t>(Ref: Aṣṭāṅga Hṛdaya, Uttara Sthāna 35)</t>
  </si>
  <si>
    <t>*Agada Prayoga (Antidotes):</t>
  </si>
  <si>
    <t>*Amṛta (Gudūcī)</t>
  </si>
  <si>
    <t>*Nimba</t>
  </si>
  <si>
    <t>*Triphalā</t>
  </si>
  <si>
    <t>*Trikatu with ghṛta</t>
  </si>
  <si>
    <t>*Leha &amp; Kalka: formulations with Gomūtra, Ghṛta, Madhu</t>
  </si>
  <si>
    <t>*Raktamokṣaṇa in rakta-dushti cases</t>
  </si>
  <si>
    <t>*(Ref: Suśruta Kalpasthāna 2/35; Aṣṭāṅga Hṛdaya Uttara Sthāna 35/12-15)</t>
  </si>
  <si>
    <t>30/09/2025, 16:21 - +91 95446 87331: 🔺TREATMENT NO : 65</t>
  </si>
  <si>
    <t xml:space="preserve">🔺KUPIPAKVA RASAYANAM </t>
  </si>
  <si>
    <t>🔸Kupipākva Rasāyanam is a method of preparing metallic and mineral formulations by heating ingredients in a glass bottle (Kupi) sealed with mud-smeared cloth layers, placed in a sand bath (Valuka Yantra), under regulated fire (Mṛdu, Madhyama, Tivra Agni) until the desired Bhasma or Rasāyana is formed.</t>
  </si>
  <si>
    <t>1. Selection of drugs – Mercury, Gandhaka (sulphur), Abhraka, Lohā, Tamra, etc. depending on the formulation.</t>
  </si>
  <si>
    <t>2. Shodhana (purification) of metals, minerals, Gandhaka, and other ingredients.</t>
  </si>
  <si>
    <t>3. Mardana (trituration) – All purified drugs are triturated with herbal juices or decoctions.</t>
  </si>
  <si>
    <t>4. Filling in Kupi (glass bottle) – The prepared mixture is filled inside a special Kanthastha Kupi.</t>
  </si>
  <si>
    <t>5. Sealing of Kupi – The mouth is closed with seven layers of cloth smeared with mud (Mud-smeared cloth = mrittikā lepana).</t>
  </si>
  <si>
    <t>6. Heating in Valuka Yantra</t>
  </si>
  <si>
    <t>🔸Mṛdu Agni (mild heat) – For initial drying and melting.</t>
  </si>
  <si>
    <t>🔸Madhyama Agni (moderate heat) – For proper chemical reactions.</t>
  </si>
  <si>
    <t>🔸Tīvra Agni (strong heat) – To complete sublimation and Rasāyana formation.</t>
  </si>
  <si>
    <t>7. Cooling &amp; breaking of Kupi – After proper heating and self-cooling, the bottle is carefully broken to collect the medicine.</t>
  </si>
  <si>
    <t>8. Collection of Rasāyana</t>
  </si>
  <si>
    <t>🔸Kupipakva Rasāyana is found deposited at the bottom (Tāla Pakva), middle (Madhya Bhāga), or neck (Kanthastha).</t>
  </si>
  <si>
    <t>🔸Ex: Ras Sindhura (neck portion), Makaradhwaja (bottom portion).</t>
  </si>
  <si>
    <t>🔸Examples of Kupipākva Rasāyana</t>
  </si>
  <si>
    <t>🔸Ras Sindhura</t>
  </si>
  <si>
    <t>🔸Makaradhwaja</t>
  </si>
  <si>
    <t>🔸Rasendrasindhura</t>
  </si>
  <si>
    <t>🔸Poornachandrodaya Makara Dhwaja</t>
  </si>
  <si>
    <t>📌INDICATIONS</t>
  </si>
  <si>
    <t>🔸Used in:</t>
  </si>
  <si>
    <t>🔸Rasāyana (rejuvenation, longevity)</t>
  </si>
  <si>
    <t>🔸Vrishya (aphrodisiac)</t>
  </si>
  <si>
    <t>🔸Jīvanīya (vitality promoting)</t>
  </si>
  <si>
    <t>🔸Treatment of fevers, respiratory disorders, neurological disorders, sexual debility, general weakness, etc. (depends on formulation).</t>
  </si>
  <si>
    <t>🔸Strictly requires expert Rasavaidya supervision.</t>
  </si>
  <si>
    <t>🔸Wrong preparation may lead to toxic effects.</t>
  </si>
  <si>
    <t>🔸Only purified (Shodhita) metals &amp; minerals must be used.</t>
  </si>
  <si>
    <t>🔸Proper heating schedule (Agni pāka) must be maintained.</t>
  </si>
  <si>
    <t>30/09/2025, 18:48 - +91 95446 87331: 🔺CASE STUDY NO : 256</t>
  </si>
  <si>
    <t>🔺GARA VISHAM</t>
  </si>
  <si>
    <t>(Causes/Etiology)</t>
  </si>
  <si>
    <t>*Consumption of two or more substances that are individually non-poisonous but become toxic when combined (e.g., milk with fish, curd with meat, alcohol with certain drugs).</t>
  </si>
  <si>
    <t>*Improperly prepared medicines (apakwa auṣadha, kupipakva rasāyana errors).</t>
  </si>
  <si>
    <t>*Incompatible food combinations (Viruddha āhāra).</t>
  </si>
  <si>
    <t>*Artificial poisons (man-made compounds prepared deliberately for harm).</t>
  </si>
  <si>
    <t>*Aṣṭāṅga Hṛdaya, Uttara Tantra 36</t>
  </si>
  <si>
    <t>*Charaka Saṃhitā, Kalpa Sthāna 1/15</t>
  </si>
  <si>
    <t>*Suśruta Saṃhitā, Kalpa Sthāna 2/29</t>
  </si>
  <si>
    <t>*Angamarda (body ache)</t>
  </si>
  <si>
    <t>*Jwara (low-grade fever)</t>
  </si>
  <si>
    <t>*Hridya vyatha (palpitation, uneasiness)</t>
  </si>
  <si>
    <t>*Manda chhardi (nausea, mild vomiting)</t>
  </si>
  <si>
    <t>*Tandra (drowsiness), Mūrcchā (fainting), Bhrama (giddiness)</t>
  </si>
  <si>
    <t>*Chhardi (repeated vomiting), Atīsāra (diarrhea)</t>
  </si>
  <si>
    <t>*Mukhavāsada (foul smell from mouth), varṇa vikāra (discoloration of skin, nails, lips)</t>
  </si>
  <si>
    <t>*Hridvyatha (cardiac pain, palpitations)</t>
  </si>
  <si>
    <t>*Pralāpa (delirium), Moha (confusion), Unmāda (insanity-like state)</t>
  </si>
  <si>
    <t>*Jvara, kāsa, śvāsa (fever, cough, dyspnea )</t>
  </si>
  <si>
    <t>*Ultimately – collapse of vital functions</t>
  </si>
  <si>
    <t>*Reference: Suśruta Kalpa Sthāna 2/29–31</t>
  </si>
  <si>
    <t>*Vital signs: Pulse, blood pressure, respiratory rate, temperature</t>
  </si>
  <si>
    <t>*General appearance: Pallor, cyanosis, icterus, edema</t>
  </si>
  <si>
    <t>*Hydration status: Dehydration or overhydration</t>
  </si>
  <si>
    <t>*Skin: Pigmentation, rashes, ulcers, or allergic eruptions</t>
  </si>
  <si>
    <t>*Eyes: Conjunctival congestion, icterus, miosis/mydriasis</t>
  </si>
  <si>
    <t>*Oral cavity: Stomatitis, excessive salivation, foul odour (metallic, garlic, or chemical smell)</t>
  </si>
  <si>
    <t>*Mental status: Confusion, irritability, drowsiness, altered sensorium</t>
  </si>
  <si>
    <t>1. Cardiovascular system</t>
  </si>
  <si>
    <t>*Hypotension / shock signs</t>
  </si>
  <si>
    <t>*Palpitations</t>
  </si>
  <si>
    <t>2. Respiratory system</t>
  </si>
  <si>
    <t>*Dyspnea, cough, wheeze</t>
  </si>
  <si>
    <t>*pulmonary edema (chemical irritants, chronic toxins)</t>
  </si>
  <si>
    <t>3. Gastrointestinal system</t>
  </si>
  <si>
    <t>*Nausea, vomiting, abdominal pain</t>
  </si>
  <si>
    <t>*Hepatomegaly, jaundice (chronic toxin exposure like arsenic, mercury, lead)</t>
  </si>
  <si>
    <t>4. Nervous system</t>
  </si>
  <si>
    <t>*Tremors, peripheral neuropathy</t>
  </si>
  <si>
    <t>*Seizures, delirium, coma (depending on toxin type)</t>
  </si>
  <si>
    <t>5. Renal system</t>
  </si>
  <si>
    <t>*Oliguria, hematuria</t>
  </si>
  <si>
    <t>*Signs of renal failure (chronic poisoning – e.g., heavy metals, pesticides)</t>
  </si>
  <si>
    <t>*Complete blood count (CBC) – anemia, leukocytosis, eosinophilia</t>
  </si>
  <si>
    <t>*Liver function tests (LFTs) – bilirubin, SGOT, SGPT, ALP</t>
  </si>
  <si>
    <t>*Renal function tests (RFTs) – urea, creatinine, electrolytes</t>
  </si>
  <si>
    <t>*Blood glucose – hypoglycemia in some poisons</t>
  </si>
  <si>
    <t>*Urine analysis – proteinuria, hematuria, crystals</t>
  </si>
  <si>
    <t>*Toxicological screening (blood/urine/hair/nails):</t>
  </si>
  <si>
    <t>*Heavy metals – lead, arsenic, mercury</t>
  </si>
  <si>
    <t>*Pesticides – organophosphates, carbamates</t>
  </si>
  <si>
    <t>*Drugs – barbiturates, benzodiazepines, opioids</t>
  </si>
  <si>
    <t>*Imaging (if needed) – CT/MRI brain (for neurotoxic effects), X-ray abdomen (for radio-opaque poisons like heavy metals)</t>
  </si>
  <si>
    <t>30/09/2025, 18:51 - +91 95446 87331: 🔺CASE STUDY NO : 256</t>
  </si>
  <si>
    <t>1. Chronic Arsenic Poisoning</t>
  </si>
  <si>
    <t>2. Chronic Lead Poisoning (Plumbism)</t>
  </si>
  <si>
    <t>3. Chronic Mercury Poisoning (Hydrargyrism)</t>
  </si>
  <si>
    <t>4. Organophosphate Poisoning (sub-acute exposure)</t>
  </si>
  <si>
    <t>5. Chronic Carbon Monoxide Poisoning</t>
  </si>
  <si>
    <t>6. Drug Toxicity (barbiturates, benzodiazepines, opioids, antipsychotics)</t>
  </si>
  <si>
    <t>7. Alcohol dependence with withdrawal / liver cirrhosis</t>
  </si>
  <si>
    <t>8. Chronic Kidney Disease with uremic symptoms</t>
  </si>
  <si>
    <t>9. Chronic Liver Disease / Hepatic encephalopathy</t>
  </si>
  <si>
    <t>10. Neurodegenerative conditions with toxic exposure history (e.g., Parkinsonism due to Manganese, Dementia due to Aluminum)</t>
  </si>
  <si>
    <t>*Combination of incompatible substances → formation of Ama-like toxic complex.</t>
  </si>
  <si>
    <t>*Agni mandya → improper digestion → production of toxic by-products.</t>
  </si>
  <si>
    <t>*Circulates in Rasa and Rakta dhātu, spreads through srotas.</t>
  </si>
  <si>
    <t>*Produces chronic cumulative toxicity → affects manas, indriyas, ojas.</t>
  </si>
  <si>
    <t>*Latent action → symptoms appear slowly (not immediate like sthāvara or jaṅgama viṣha).</t>
  </si>
  <si>
    <t>(General Treatment)</t>
  </si>
  <si>
    <t>*Viṣha nirhāra (expulsion of poison):</t>
  </si>
  <si>
    <t>*Śodhana: Nasya, Raktamokṣa (if Rakta is involved).</t>
  </si>
  <si>
    <t>*Viṣhaghna aushadhi: Haridrā, Nimba, Musta, Gudūchi, Triphalā.</t>
  </si>
  <si>
    <t>*Jīvana &amp; oja vardhana: Rasāyana like Amalaki, Gudūchi, Harītakī.</t>
  </si>
  <si>
    <t>*Ahāra: Use of ghṛta, milk, yava, mudga, śāli rice.</t>
  </si>
  <si>
    <t>(Beneficial Measures)</t>
  </si>
  <si>
    <t>*Intake of ghṛta, madhu, dugdha, rasa of viṣhaghna dravyas.</t>
  </si>
  <si>
    <t>*Śītala, mridu, laghu ahāra.</t>
  </si>
  <si>
    <t>*Agada prayoga (antidotal formulations).</t>
  </si>
  <si>
    <t>(Aggravating/Contraindicated Measures)</t>
  </si>
  <si>
    <t>*Guru, ati-sneha, ati-ushna ahāra.</t>
  </si>
  <si>
    <t>*Viruddha ahāra, madyapāna, mānasa vega dharaṇa.</t>
  </si>
  <si>
    <t>*Divāsvapna (day-sleep), excessive physical exertion.</t>
  </si>
  <si>
    <t>*Agada yoga:</t>
  </si>
  <si>
    <t>*Mahāgandhāgadavati</t>
  </si>
  <si>
    <t>*Santhānagada</t>
  </si>
  <si>
    <t>*Soma-rājī agada</t>
  </si>
  <si>
    <t>*Nīla-garbhāgadavati</t>
  </si>
  <si>
    <t>*External measures: Lepa with Chandana, Uśīra, Haridrā, Gairika.</t>
  </si>
  <si>
    <t>*Dhuma (medicated fumigation): With viṣhaghna dravya for nāsā and indriya śuddhi.</t>
  </si>
  <si>
    <t>*Rasāyana support: Long-term use of Oja-vardhaka rasāyana to reverse chronic toxicity.</t>
  </si>
  <si>
    <t>*Suśruta Saṃhitā, Kalpa Sthāna 2</t>
  </si>
  <si>
    <t>*Charaka Saṃhitā, Kalpa Sthāna 1</t>
  </si>
  <si>
    <t>01/10/2025, 14:45 - +91 95446 87331: 🔺CASE STUDY NO : 257</t>
  </si>
  <si>
    <t>🔺KEETA VISHAM</t>
  </si>
  <si>
    <t>*Bites, stings, or contact with poisonous insects (keeta) like mashaka (mosquito), makshika (fly), mashaka, vringa, kshudra keeta, etc.</t>
  </si>
  <si>
    <t>*External contamination through their viṣha (poison) either by daṃsha (bite), nakha (claws), visha-sparsha (touch).</t>
  </si>
  <si>
    <t>** Reference: Suśruta Saṃhitā, Kalpa Sthāna 8; Aṣṭāṅga Hṛdaya Uttara Tantra 35.</t>
  </si>
  <si>
    <t>*Shotha (mild swelling)</t>
  </si>
  <si>
    <t>*Reference: Aṣṭāṅga Hṛdaya, Uttara Tantra 35.</t>
  </si>
  <si>
    <t xml:space="preserve"> (Symptoms after manifestation)</t>
  </si>
  <si>
    <t>*Sopha (severe swelling)</t>
  </si>
  <si>
    <t>*Twak-vaivarnya (discoloration – red, blackish, bluish)</t>
  </si>
  <si>
    <t>*Daha, kandu, ruk, toda (burning, itching, pain, pricking)</t>
  </si>
  <si>
    <t>*Pidaka utpatti (appearance of eruptions, boils, blisters)</t>
  </si>
  <si>
    <t>*Jwara (fever) in severe cases</t>
  </si>
  <si>
    <t>*In some varieties:</t>
  </si>
  <si>
    <t>*Raktasrava (bleeding)</t>
  </si>
  <si>
    <t>*Visarpa-like spreading lesions</t>
  </si>
  <si>
    <t>** Reference: Suśruta Kalpa 8/12–18.</t>
  </si>
  <si>
    <t>*Vital signs: Temperature, pulse, respiration, blood pressure</t>
  </si>
  <si>
    <t>*General appearance: Pallor, icterus, cyanosis, edema, dehydration</t>
  </si>
  <si>
    <t>*Skin: Hyperpigmentation, rashes, urticaria, chronic itching, ulcerations</t>
  </si>
  <si>
    <t>*Lymph nodes: Regional lymphadenopathy (due to chronic antigenic stimulation)</t>
  </si>
  <si>
    <t>*Nails &amp; hair: Brittle nails, hair loss (chronic systemic toxicity signs)</t>
  </si>
  <si>
    <t>*Body weight: Evidence of weight loss or cachexia</t>
  </si>
  <si>
    <t>1. Skin &amp; Subcutaneous Tissue – Dermatitis, eczema-like lesions, chronic ulcerations, hypersensitivity reactions</t>
  </si>
  <si>
    <t>2. Respiratory System – Wheezing, dyspnea (allergic asthma-like features in chronic exposure)</t>
  </si>
  <si>
    <t>3. Cardiovascular System – Tachycardia, palpitations, occasional hypotension (chronic allergic/toxic impact)</t>
  </si>
  <si>
    <t>4. Gastrointestinal System – Nausea, vomiting, abdominal pain, hepatomegaly (if toxins affect liver)</t>
  </si>
  <si>
    <t>5. Nervous System – Headache, irritability, tremors, peripheral neuropathy (in neurotoxic insect toxins)</t>
  </si>
  <si>
    <t>*CBC (Complete Blood Count): Eosinophilia, leukocytosis (allergic or chronic inflammatory response)</t>
  </si>
  <si>
    <t>*LFT (Liver Function Test): Altered enzymes (if hepatotoxic involvement)</t>
  </si>
  <si>
    <t>*RFT (Renal Function Test): To check for nephrotoxic effects</t>
  </si>
  <si>
    <t>*Serum IgE levels: Raised in allergic manifestations</t>
  </si>
  <si>
    <t>*Skin prick test / allergy test: To identify insect antigen sensitivity</t>
  </si>
  <si>
    <t>*Blood smear: To rule out secondary infections (rare parasitic transmission via insects)</t>
  </si>
  <si>
    <t>01/10/2025, 14:47 - +91 95446 87331: 🔺CASE STUDY NO : 257</t>
  </si>
  <si>
    <t>*Atopic Eczema</t>
  </si>
  <si>
    <t>*Chronic Urticaria</t>
  </si>
  <si>
    <t>*Insect Bite Hypersensitivity Syndrome</t>
  </si>
  <si>
    <t>*Contact Dermatitis</t>
  </si>
  <si>
    <t>*Chronic Toxic Neuropathy</t>
  </si>
  <si>
    <t>*Chronic Liver Disease (toxic etiology)</t>
  </si>
  <si>
    <t>*Parasitic infestations with secondary allergic manifestations</t>
  </si>
  <si>
    <t>1. Keeta viṣha when introduced into the body → vitiates tridoṣas, mainly Kapha + Pitta.</t>
  </si>
  <si>
    <t>2. Doṣa prakopa → local rakta dushti → produces sopha, daha, pidaka, vedana.</t>
  </si>
  <si>
    <t>3. If not managed → spreads into dhamanis → systemic features like jwara, mūrcchā.</t>
  </si>
  <si>
    <t>*Reference: Aṣṭāṅga Hṛdaya, Uttara Tantra 35/3–5.</t>
  </si>
  <si>
    <t>1. Visha Nirhāra (removal of poison):</t>
  </si>
  <si>
    <t>*Śodhana: blood-letting (Sirāvyadha, Jalaukāvacaraṇa) in localized dushti.</t>
  </si>
  <si>
    <t>*Vamana &amp; Virechana in systemic spread.</t>
  </si>
  <si>
    <t>2. Śamana Measures:</t>
  </si>
  <si>
    <t>*Application of lepa (external paste) with tikta-kashaya dravyas.</t>
  </si>
  <si>
    <t>*Parisheka (sprinkling) and Avagāha (bathing) with cold decoctions.</t>
  </si>
  <si>
    <t>3. Snehana: Internal ghee intake processed with visha-hara drugs.</t>
  </si>
  <si>
    <t>** Reference: Suśruta Kalpa 8; Aṣṭāṅga Hṛdaya Uttara 35.</t>
  </si>
  <si>
    <t>*Cold applications (śīta lepa, parisheka)</t>
  </si>
  <si>
    <t>*Tikta-kashaya dravya prayoga</t>
  </si>
  <si>
    <t>*Blood-letting (in localized dushti)</t>
  </si>
  <si>
    <t>*Ghee processed with vishaghna dravyas</t>
  </si>
  <si>
    <t>*Reference: Suśruta Kalpa 8.</t>
  </si>
  <si>
    <t>*Exposure to heat, sun, fire (aggravates daha)</t>
  </si>
  <si>
    <t>*Intake of ushnam, amla, lavana ahara</t>
  </si>
  <si>
    <t>*Scratching / rubbing the lesion</t>
  </si>
  <si>
    <t>*Reference: Aṣṭāṅga Hṛdaya, Uttara Tantra.</t>
  </si>
  <si>
    <t>*For Keeta Daṃsha (insect bite):</t>
  </si>
  <si>
    <t>*Lepa: Haridra, Nimba, Arka, Snuhi, Aragvadha, Chandana.</t>
  </si>
  <si>
    <t>*Taila/Ghrita: Tiktaka ghrita, Nimba taila, Aragvadha taila.</t>
  </si>
  <si>
    <t>*Agada:</t>
  </si>
  <si>
    <t>*Mṛtasañjīvanī Agada</t>
  </si>
  <si>
    <t>*Vishaghna Agada yogas</t>
  </si>
  <si>
    <t>*Siravyadha / Jalaukavacharana when swelling is excessive with rakta dushti.</t>
  </si>
  <si>
    <t>*In severe systemic features: Vamana, Virechana, Dhūmapāna with Vishaghna dravyas. *Reference: Suśruta Kalpa 8; Charaka Chikitsa 23.</t>
  </si>
  <si>
    <t>02/10/2025, 18:59 - +91 95446 87331: 🔺TREATMENT NO : 68</t>
  </si>
  <si>
    <t>🔺NIRUHA BASTHI</t>
  </si>
  <si>
    <t>*Nirūha Basti (Āsthāpana Basti) is a therapeutic enema where a decoction (kashaya) mixed with honey, oil, rock salt, and paste of medicinal drugs is administered through the rectal route to expel morbid doshas, mainly Vāta.</t>
  </si>
  <si>
    <t>*Madhu (Honey)</t>
  </si>
  <si>
    <t>*Saindhava (Rock salt)</t>
  </si>
  <si>
    <t>*Sneha dravya (Taila/Ghṛita)</t>
  </si>
  <si>
    <t>*Kalka dravya (e.g., Madhanaphala, Pippali, Shunthi, Yavakshara, Yashtimadhu etc.)</t>
  </si>
  <si>
    <t>*Kashaya dravya (Dashamoola, Punarnava, Musta, Bala, Eranda, etc.)</t>
  </si>
  <si>
    <t>1. Purva Karma – Preparation with snehana (oleation) and swedana (sudation).</t>
  </si>
  <si>
    <t>2. Pradhana Karma –</t>
  </si>
  <si>
    <t>*The patient lies on the left lateral position.</t>
  </si>
  <si>
    <t>*The prepared basti dravya is introduced into the rectum using basti yantra.</t>
  </si>
  <si>
    <t>*The medicine should be retained for a certain period and then expelled naturally.</t>
  </si>
  <si>
    <t>3. Paschat Karma – After evacuation, light diet, rest, and suitable pathya-apathya are advised.</t>
  </si>
  <si>
    <t>*Pakshaghata (Paralysis)</t>
  </si>
  <si>
    <t>*Gridhrasi (Sciatica)</t>
  </si>
  <si>
    <t>*Katishoola (Low back pain)</t>
  </si>
  <si>
    <t>*Amavata (Rheumatoid arthritis)</t>
  </si>
  <si>
    <t>*Gulma (Abdominal lump)</t>
  </si>
  <si>
    <t>*Udara roga (Ascites, abdominal disorders)</t>
  </si>
  <si>
    <t>*Arsha (Piles)</t>
  </si>
  <si>
    <t>*Asthigata vata (Osteoarthritis)</t>
  </si>
  <si>
    <t>*Mutrakricchra (Urinary disorders)</t>
  </si>
  <si>
    <t>*Kushtha (Skin diseases)</t>
  </si>
  <si>
    <t>*Ati-balaheenata (Extreme weakness)</t>
  </si>
  <si>
    <t>*Ati-bala (Very strong persons immediately after meals</t>
  </si>
  <si>
    <t>*Mandagni (Severe indigestion)</t>
  </si>
  <si>
    <t>*Ajirna (Undigested food)</t>
  </si>
  <si>
    <t>*Atisara (Diarrhea)</t>
  </si>
  <si>
    <t>*Pravahika (Dysentery)</t>
  </si>
  <si>
    <t>*Rajonivritta sthri (Immediately after menstruation)</t>
  </si>
  <si>
    <t>*Garbhini (Pregnant women)</t>
  </si>
  <si>
    <t>*Bhrashta garbha (Post miscarriage or abortion)</t>
  </si>
  <si>
    <t>*Bala (Children below suitable age without indication)</t>
  </si>
  <si>
    <t>*Vriddha (Very old with extreme weakness)</t>
  </si>
  <si>
    <t>*Medicine should be freshly prepared and used lukewarm.</t>
  </si>
  <si>
    <t>*Proper anupana (dietary regimen) before and after treatment must be followed.</t>
  </si>
  <si>
    <t>*Dosage, drugs, and timing should be strictly individualized.</t>
  </si>
  <si>
    <t>*Patient should rest in a comfortable position, avoiding strain.</t>
  </si>
  <si>
    <t>*Contraindicated conditions must be ruled out before administration.</t>
  </si>
  <si>
    <t>*Should be performed under expert supervision to avoid complications like basti vyapad.</t>
  </si>
  <si>
    <t>🔺KUPEELU VISHA</t>
  </si>
  <si>
    <t xml:space="preserve"> (कुपीलु विषम्)</t>
  </si>
  <si>
    <t>*Intake of Kupeelu (Strychnos nux-vomica) seeds or preparations in crude or excessive form.</t>
  </si>
  <si>
    <t>*Accidental ingestion, wrong formulation, improper Shodhana (purification).</t>
  </si>
  <si>
    <t>*Classical reference: Bhavaprakasha Nighantu mentions Kupeelu as *Ati-teekshṇa, Viṣhīya, Vāta-pitta vardhaka, Mr̥tyukāraka in Ati-mātra.</t>
  </si>
  <si>
    <t>(पूर्वरूपम् – Prodromal features)</t>
  </si>
  <si>
    <t>*Manda chardi (slight vomiting)</t>
  </si>
  <si>
    <t>*Anga kampa (tremors)</t>
  </si>
  <si>
    <t>*Hr̥t-spandana (palpitations)</t>
  </si>
  <si>
    <t>*Glaani (malaise, weakness)</t>
  </si>
  <si>
    <t>*Utkledha (severe nausea, vomiting)</t>
  </si>
  <si>
    <t>*Anga kampa &amp; stabdha gatrata (convulsions, rigidity)</t>
  </si>
  <si>
    <t>*Tr̥ṣṇā (excessive thirst)</t>
  </si>
  <si>
    <t>*Moha (confusion, delirium)</t>
  </si>
  <si>
    <t>*Bhrama (vertigo)</t>
  </si>
  <si>
    <t>*Mūrcchā (unconsciousness)</t>
  </si>
  <si>
    <t>*Vepathu (muscular spasms, lock jaw – tetanic features)</t>
  </si>
  <si>
    <t>*Atimātra intake → Mṛtyu (death) due to respiratory failure</t>
  </si>
  <si>
    <t>*Classical: Rasa Tarangini, Bhavaprakasha, Yogaratnakara all mention Kupeelu viṣha lakṣaṇa resembling vāta-prakopa with teekṣṇa aushadha viṣha lakṣaṇas.</t>
  </si>
  <si>
    <t>.</t>
  </si>
  <si>
    <t>*Level of consciousness (alert, drowsy, unconscious)</t>
  </si>
  <si>
    <t>*Pulse: tachycardia or irregular</t>
  </si>
  <si>
    <t>*Blood pressure: hypertension (early), later may fall</t>
  </si>
  <si>
    <t>*Respiration: rapid, irregular, may show spasms</t>
  </si>
  <si>
    <t>*Temperature: may be raised due to muscular activity</t>
  </si>
  <si>
    <t>*Pupils: dilated or normal, reactive to light</t>
  </si>
  <si>
    <t>*Skin: sweating, cyanosis possible</t>
  </si>
  <si>
    <t>*Convulsive episodes noted</t>
  </si>
  <si>
    <t>*Presence of risus sardonicus (facial spasm)</t>
  </si>
  <si>
    <t>*Muscle rigidity or spasm on minor stimuli</t>
  </si>
  <si>
    <t>1. CNS:</t>
  </si>
  <si>
    <t>*Anxiety, restlessness</t>
  </si>
  <si>
    <t>*Convulsions (tonic-clonic), opisthotonos</t>
  </si>
  <si>
    <t>*Hyperreflexia, clonus</t>
  </si>
  <si>
    <t>*Consciousness usually retained until late stage</t>
  </si>
  <si>
    <t>2. Respiratory system:</t>
  </si>
  <si>
    <t>*Spasm of respiratory muscles → asphyxia risk</t>
  </si>
  <si>
    <t>*Irregular, shallow breathing during convulsion</t>
  </si>
  <si>
    <t>*Tachycardia, arrhythmia</t>
  </si>
  <si>
    <t>*Hypertension followed by possible collapse</t>
  </si>
  <si>
    <t>4. Gastrointestinal system:</t>
  </si>
  <si>
    <t>*Blood tests: CBC, electrolytes (hypokalemia, metabolic acidosis), renal and liver function tests</t>
  </si>
  <si>
    <t>*ABG analysis: to check acidosis and hypoxia</t>
  </si>
  <si>
    <t>*Urine examination: myoglobinuria due to convulsions</t>
  </si>
  <si>
    <t>*Toxicological tests: detection of strychnine in blood, urine, gastric lavage fluid</t>
  </si>
  <si>
    <t>*ECG: arrhythmias, tachycardia</t>
  </si>
  <si>
    <t>*Imaging (if needed): rule out trauma due to convulsions</t>
  </si>
  <si>
    <t>*Epilepsy (generalized tonic-clonic seizure)</t>
  </si>
  <si>
    <t>*Hypocalcemic tetany</t>
  </si>
  <si>
    <t>*Strychnine poisoning (confirmatory)</t>
  </si>
  <si>
    <t>*Phenothiazine toxicity</t>
  </si>
  <si>
    <t>*Sodium channel blocker poisoning (e.g., cocaine, amphetamine, etc.)</t>
  </si>
  <si>
    <t>*Teekṣṇa, Uṣhṇa, Tikta, Kaṭu, Viṣhīya guṇa of Kupeelu vitiates Vāta-pitta.</t>
  </si>
  <si>
    <t>*Vāta-kopa → spasms, convulsions, stiffness.</t>
  </si>
  <si>
    <t>*Pitta-kopa → dāha, chardi, mūrcchā.</t>
  </si>
  <si>
    <t>*Rasādi dhātu dushti leading to marma-avarodha (CNS/respiratory center suppression).</t>
  </si>
  <si>
    <t>(सामान्य चिकित्सा – General management of Viṣha)</t>
  </si>
  <si>
    <t>*From Charaka Kalpa Sthāna, Agada Tantra:</t>
  </si>
  <si>
    <t>*Vamana – to expel poison</t>
  </si>
  <si>
    <t>*Virechana – for doṣha śodhana</t>
  </si>
  <si>
    <t>*Mr̥du śamana with snehana + swedana where appropriate</t>
  </si>
  <si>
    <t>*Viṣha-ghna auṣhadhas (general antidotes: Haridra, Ghee, Madhu, etc.)</t>
  </si>
  <si>
    <t>*Agada prayoga</t>
  </si>
  <si>
    <t>*Sheeta upacāra (cold application)</t>
  </si>
  <si>
    <t>*Ghṛita-pāna</t>
  </si>
  <si>
    <t>*Dugdha-sevana</t>
  </si>
  <si>
    <t>*Madhu sevanam</t>
  </si>
  <si>
    <t>*Śītala jala</t>
  </si>
  <si>
    <t>*Uṣhṇa dravya sevana (hot, pungent foods)</t>
  </si>
  <si>
    <t>*Teekṣṇa aushadha</t>
  </si>
  <si>
    <t>*Rūkṣha bhojana</t>
  </si>
  <si>
    <t>*Vāta-pitta vardhaka āhāra</t>
  </si>
  <si>
    <t>*Vyāyāma, atiprayāsa</t>
  </si>
  <si>
    <t xml:space="preserve"> (विशेष चिकित्सा – Specific treatment for Kupeelu Viṣha)</t>
  </si>
  <si>
    <t>*Śodhana of Kupeelu before use (Śodhana karma – Godugdha, Kanji, Gomūtra, Nimbu swarasa, etc. as per Rasa Tarangini 24/185–187).</t>
  </si>
  <si>
    <t>*In poisoning:</t>
  </si>
  <si>
    <t>*Dugdha, Ghṛita, Ikṣu rasa – as antidotes</t>
  </si>
  <si>
    <t>*Vamana, Virechana with Mr̥du yoga if early stage</t>
  </si>
  <si>
    <t>*Viṣha-ghna yoga – Mahāgandhahasti agada, Sanjīvanī agada</t>
  </si>
  <si>
    <t>*Sheeta jala parisheka to reduce dāha &amp; spasm</t>
  </si>
  <si>
    <t>*Yavāgu, Manda, Peya for nourishment</t>
  </si>
  <si>
    <t>*If convulsions → Sneha upacāra + Sheeta upacāra</t>
  </si>
  <si>
    <t>*Classical: Agadatantra, Rasatarangini, Bhavaprakasha describe Kupeelu viṣha as kṣhīpra-māraka and recommend sheeta-guna, dugdha-ghrita, agada</t>
  </si>
  <si>
    <t xml:space="preserve"> prayoga as life-saving</t>
  </si>
  <si>
    <t>03/10/2025, 17:59 - +91 95446 87331: 🔺CASE STUDY NO : 259</t>
  </si>
  <si>
    <t>🔺ATICHARANA YONI VYAPADA</t>
  </si>
  <si>
    <t>*Ati maithuna (excessive coitus)</t>
  </si>
  <si>
    <t>*Aprakṛta maithuna (improper/abnormal intercourse practices)</t>
  </si>
  <si>
    <t>*Rukṣa, kaṭhina maithuna</t>
  </si>
  <si>
    <t>*Kṣīṇatva of dhātus due to overindulgence</t>
  </si>
  <si>
    <t>*Agnimāndya and doṣa prakopa leading to dhātu-kṣaya</t>
  </si>
  <si>
    <t>*Reference: Caraka Saṃhitā Cikitsāsthāna 30, Suśruta Saṃhitā Uttara Tantra 38 (Yoni vyāpada chapter).</t>
  </si>
  <si>
    <t>*Yoni kṣobha (irritation in vagina)</t>
  </si>
  <si>
    <t>*Kṣata sadr̥śa vedanā (injury-like pain)</t>
  </si>
  <si>
    <t>*Yoni rukṣatā (dryness)</t>
  </si>
  <si>
    <t>*Pīḍā on maithuna</t>
  </si>
  <si>
    <t>*Srāva (abnormal discharge, sometimes bloody)</t>
  </si>
  <si>
    <t>*Rukṣatā (excessive dryness)</t>
  </si>
  <si>
    <t>*Yoni daurgandhya (foul smell due to ulceration)</t>
  </si>
  <si>
    <t>*Yoni kṣata (traumatic lesions/ulcerations in vagina)</t>
  </si>
  <si>
    <t>*Strī maithunāsaham (inability to tolerate intercourse)</t>
  </si>
  <si>
    <t>* Suśruta Uttara Tantra 38/10–11</t>
  </si>
  <si>
    <t>*General appearance – weakness, fatigue, pallor, malnourishment signs</t>
  </si>
  <si>
    <t>*Vitals – BP (may show hypotension if chronic weakness), pulse rate (tachycardia in anemia), temperature (to rule out infections)</t>
  </si>
  <si>
    <t>*Body mass index (BMI)</t>
  </si>
  <si>
    <t>*Pallor, edema, hair/nail changes (nutritional deficiency signs)</t>
  </si>
  <si>
    <t>*Abdomen: tenderness, pelvic pain, organomegaly, lower abdominal cramps</t>
  </si>
  <si>
    <t>*Pelvic Examination: vaginal discharge, local trauma, cervicitis, ulceration, laxity, prolapse signs</t>
  </si>
  <si>
    <t>*Per speculum &amp; bimanual exam: cervix status, uterus size, adnexal tenderness, pelvic infection</t>
  </si>
  <si>
    <t>*Nervous system: signs of exhaustion, sleep disturbance, irritability</t>
  </si>
  <si>
    <t>*CBC (Complete Blood Count): to check for anemia, infection</t>
  </si>
  <si>
    <t>*Urine routine &amp; culture: for UTI</t>
  </si>
  <si>
    <t>*Vaginal swab / culture: for bacterial, fungal, or STI screening</t>
  </si>
  <si>
    <t>*Blood sugar (FBS/PPBS/HbA1c): to rule out diabetes as a cause of recurrent infection</t>
  </si>
  <si>
    <t>*Hormonal assay (if indicated): estrogen, progesterone levels (for reproductive health)</t>
  </si>
  <si>
    <t>*Pap smear: cervical screening</t>
  </si>
  <si>
    <t>*Ultrasound pelvis: to rule out pelvic pathology (fibroids, PID, cysts)</t>
  </si>
  <si>
    <t>03/10/2025, 18:00 - +91 95446 87331: 🔺CASE STUDY NO : 259</t>
  </si>
  <si>
    <t>1. Vaginitis (Bacterial vaginosis, Candidiasis, Trichomoniasis)</t>
  </si>
  <si>
    <t>3. Cervicitis</t>
  </si>
  <si>
    <t>4. Urethritis / Cystitis (UTI-related)</t>
  </si>
  <si>
    <t>5. Sexually Transmitted Infections (STIs) – Chlamydia, Gonorrhea, Herpes</t>
  </si>
  <si>
    <t>6. Dyspareunia (secondary causes) – Endometriosis, Vulvodynia</t>
  </si>
  <si>
    <t>7. Chronic Fatigue Syndrome (secondary effect)</t>
  </si>
  <si>
    <t>8. Pelvic organ prolapse (early stage due to repeated strain)</t>
  </si>
  <si>
    <t>*Excessive maithuna → Vāta prakopa</t>
  </si>
  <si>
    <t>*Vāta + kṣīṇatva of dhātus → kṣata in yoni</t>
  </si>
  <si>
    <t>*Rukṣa, śūnya avasthā → kṣata srāva, vedanā</t>
  </si>
  <si>
    <t>*Saṃyoga of vitiated doṣas in yoni → Āticharaṇa Yoni Vyāpada</t>
  </si>
  <si>
    <t>*Doṣa śamana: Vāta-pittahara cikitsā</t>
  </si>
  <si>
    <t>*Br̥hmaṇa: Use of ghṛta, taila preparations</t>
  </si>
  <si>
    <t>*Kṣata ropana: Vrana ropana dravyas</t>
  </si>
  <si>
    <t>*Śamana aushadhi: Sneha, mṛdu virecana, kṣīrabhojana</t>
  </si>
  <si>
    <t>*Snehana (internal and external oleation)</t>
  </si>
  <si>
    <t>*Yoni pīchū with ghṛta/taila</t>
  </si>
  <si>
    <t>*Br̥hmaṇa dravyas (milk, ghṛta, māṃsa rasa)</t>
  </si>
  <si>
    <t>*Ati maithuna (continued intercourse)</t>
  </si>
  <si>
    <t>*Rūkṣa, kaṭu, tīkṣṇa ahāra</t>
  </si>
  <si>
    <t>*Kṣapana, upavāsa (fasting, dhātu-kṣaya)</t>
  </si>
  <si>
    <t>*Uṣṇa and rūkṣa cikitsā</t>
  </si>
  <si>
    <t>🔺VISESHA  CIKITSA (Specific treatment)</t>
  </si>
  <si>
    <t>*Yoni pīchū dhāraṇa with:</t>
  </si>
  <si>
    <t>*Ghṛta (Ghṛtapāna, Ghṛta yoni pīchū)</t>
  </si>
  <si>
    <t>*Taila preparations (Bala taila, Jatyādi taila, Kumkumādi taila)</t>
  </si>
  <si>
    <t>*Yoni prakṣālana with:</t>
  </si>
  <si>
    <t>*Kṣīra siddha dravyas</t>
  </si>
  <si>
    <t>*Madhura dravya kaṣāya</t>
  </si>
  <si>
    <t>*Ghṛta (Madhuyashti ghṛta, Phalaghṛta)</t>
  </si>
  <si>
    <t>*Taila pāna</t>
  </si>
  <si>
    <t>*Br̥hmaṇa cikitsā: Dugdha, māṃsa rasa, navanīta</t>
  </si>
  <si>
    <t>*Caraka Cikitsā 30, Suśruta Uttara 38, Aṣṭāṅga Hṛdaya Uttara 33</t>
  </si>
  <si>
    <t>04/10/2025, 19:41 - +91 95446 87331: 🔺TREATMENT NO : 71</t>
  </si>
  <si>
    <t>🔺NADI SVEDHANAM</t>
  </si>
  <si>
    <t>🔸Nāḍī Svedanam is a type of Saagni Swedana (sudation therapy using heat) in which medicated steam (from decoctions, water, or herbal mixtures) is directed through a tube/nozzle to a specific part or the whole body for inducing sweating and relieving stiffness, pain, and toxins.</t>
  </si>
  <si>
    <t>🔸Daśamoola</t>
  </si>
  <si>
    <t>🔸Eranda</t>
  </si>
  <si>
    <t>🔸Nirgundi</t>
  </si>
  <si>
    <t>🔸Arka</t>
  </si>
  <si>
    <t>🔸Rasna</t>
  </si>
  <si>
    <t>🔸Shunthi</t>
  </si>
  <si>
    <t>🔸Devadaru</t>
  </si>
  <si>
    <t>🔸Patra</t>
  </si>
  <si>
    <t>🔸Selection of patients and medicines.</t>
  </si>
  <si>
    <t>🔸Abhyanga (oil massage) with suitable medicated oil.</t>
  </si>
  <si>
    <t>🔸Decoction of selected drugs prepared and boiled.</t>
  </si>
  <si>
    <t>🔸Steam collected and passed through a tube (nāḍī) directed to the affected part or whole body.</t>
  </si>
  <si>
    <t>🔸Patient made to sweat until symptoms like lightness, relief of stiffness, and perspiration appear.</t>
  </si>
  <si>
    <t>3. Paschat Karma (Post-procedure):</t>
  </si>
  <si>
    <t>🔸Wiping off sweat.</t>
  </si>
  <si>
    <t>🔸Rest and light diet.</t>
  </si>
  <si>
    <t>🔸Avoid exposure to cold, wind, and heavy activity immediately.</t>
  </si>
  <si>
    <t>🔸Sandhivata (Osteoarthritis)</t>
  </si>
  <si>
    <t>🔸Mamsa shosha (Muscle wasting)</t>
  </si>
  <si>
    <t>🔸Pakshaghata (Hemiplegia)</t>
  </si>
  <si>
    <t>🔸Stambha (Stiffness)</t>
  </si>
  <si>
    <t>🔸Vata Vyadhi (neuromuscular disorders)</t>
  </si>
  <si>
    <t>🔸Pittaja rogas (Pitta disorders)</t>
  </si>
  <si>
    <t>🔸Prameha (Diabetes with complications)</t>
  </si>
  <si>
    <t>🔸Jwara (Fever)</t>
  </si>
  <si>
    <t>🔸Dehydration and extreme weakness</t>
  </si>
  <si>
    <t>🔸Patients with severe hypertension, heart diseases, or acute infections</t>
  </si>
  <si>
    <t>🔸Steam temperature should be tolerable, not excessive.</t>
  </si>
  <si>
    <t>🔸Protect eyes, ears, and genitals from direct steam exposure.</t>
  </si>
  <si>
    <t>🔸Patient should be monitored for dizziness, fainting, or excessive sweating.</t>
  </si>
  <si>
    <t>🔸Not to be performed on empty stomach or immediately after meals.</t>
  </si>
  <si>
    <t>🔸Should be done under supervision of an Ayurvedic physician.</t>
  </si>
  <si>
    <t>🔺PIDAKA (पिडका)</t>
  </si>
  <si>
    <t>(Etiology /Causes)</t>
  </si>
  <si>
    <t>*Mithyā āhāra vihāra – Viruddhāhāra, guru, snigdha</t>
  </si>
  <si>
    <t>*Ati-madhura, āmla, lavaṇa, kṣhāra sevana</t>
  </si>
  <si>
    <t>*Rūkṣa, kṣhata, abhighāta, aśuchi sevana</t>
  </si>
  <si>
    <t>*Doṣha prakopa (mainly Kapha &amp; Rakta)</t>
  </si>
  <si>
    <t>** Reference: Suśruta Saṁhitā, Nidāna Sthāna 13/3-4 (Kṣhudra Roga Nidāna).</t>
  </si>
  <si>
    <t>*Sphurana (throbbing/pulsation)</t>
  </si>
  <si>
    <t>*Alpavedanā (mild pain)</t>
  </si>
  <si>
    <t>** Suśruta Saṁhitā, Nidāna Sthāna 13/6</t>
  </si>
  <si>
    <t>*Utsanna, raga-yukta granthi (raised reddish swelling)</t>
  </si>
  <si>
    <t>*Toda, daha, ruk (pain, burning)</t>
  </si>
  <si>
    <t>*Paka (suppuration) in later stage</t>
  </si>
  <si>
    <t>*Srava of puya (pus discharge when matured)</t>
  </si>
  <si>
    <t>*In some types → jvara, mūrcchā, daurbalya</t>
  </si>
  <si>
    <t>*Madhava Nidāna 54/2; Suśruta Saṁhitā, Nidāna Sthāna 13/6-8</t>
  </si>
  <si>
    <t>*Pallor, icterus, cyanosis, clubbing, edema, lymphadenopathy</t>
  </si>
  <si>
    <t>*Nutritional status (malnutrition, obesity)</t>
  </si>
  <si>
    <t>*Vital signs – temperature, pulse, blood pressure, respiration</t>
  </si>
  <si>
    <t>*Skin inspection – presence of boils, pustules, furuncles, carbuncles</t>
  </si>
  <si>
    <t>*Pain, tenderness, swelling, discharge</t>
  </si>
  <si>
    <t>*Skin &amp; Subcutaneous tissue – site, size, shape, margins, consistency, fluctuation of swelling/pustule</t>
  </si>
  <si>
    <t>*Lymphatic system – draining lymph nodes for enlargement/tenderness</t>
  </si>
  <si>
    <t>*Musculoskeletal system – if abscess extends to deeper tissues</t>
  </si>
  <si>
    <t>*Systemic involvement – fever, malaise, toxemia</t>
  </si>
  <si>
    <t>*Complete Blood Count (CBC) – leukocytosis, neutrophilia</t>
  </si>
  <si>
    <t>*Blood Sugar Levels (FBS, PPBS, HbA1c) – to rule out diabetes mellitus (predisposing factor)</t>
  </si>
  <si>
    <t>*Wound swab/pus culture &amp; sensitivity – to identify causative organism (commonly Staphylococcus aureus)</t>
  </si>
  <si>
    <t>*Blood culture (in systemic infection/sepsis suspected)</t>
  </si>
  <si>
    <t>*ESR/CRP – markers of inflammation</t>
  </si>
  <si>
    <t>*Urine analysis – glycosuria/ketonuria if diabetic cause suspected</t>
  </si>
  <si>
    <t>🔺PIDAKA</t>
  </si>
  <si>
    <t>*Furuncle</t>
  </si>
  <si>
    <t>*Carbuncle</t>
  </si>
  <si>
    <t>*Cellulitis</t>
  </si>
  <si>
    <t>*Abscess</t>
  </si>
  <si>
    <t>*Acne vulgaris (infected lesions)</t>
  </si>
  <si>
    <t>*Impetigo</t>
  </si>
  <si>
    <t>*Nidāna sevana → Kapha &amp; Rakta doṣha prakopa → localized srotorodha</t>
  </si>
  <si>
    <t>*Rakta dushti + Kapha sthānasaṁśraya → granthi utpatti</t>
  </si>
  <si>
    <t>*Pitta association → paka (suppuration)</t>
  </si>
  <si>
    <t>**Vāta → śūla (pain), sphoṭa</t>
  </si>
  <si>
    <t>** Suśruta, Cikitsā Sthāna 12/3-5</t>
  </si>
  <si>
    <t>*Doṣhahara cikitsā:</t>
  </si>
  <si>
    <t>*Śodhana: Virechana, Raktamokṣhaṇa (especially jalauka)</t>
  </si>
  <si>
    <t>*Śamana: Kaṣhāya, Tikta, Kaṭu rasa prayoga</t>
  </si>
  <si>
    <t>*Lepa &amp; Parisheka with tikta-kaṣhāya dravyas</t>
  </si>
  <si>
    <t>*Śotha-hara cikitsā in early stage</t>
  </si>
  <si>
    <t>*Pāka-pradāna (if needed to hasten suppuration)</t>
  </si>
  <si>
    <t>*Śodhana &amp; Ropaṇa after paka</t>
  </si>
  <si>
    <t>** Suśruta Saṁhitā, Cikitsā Sthāna 12/6-10</t>
  </si>
  <si>
    <t>*Śīta lepa, Parisheka in dāha, daha</t>
  </si>
  <si>
    <t>*Tikta-kaṣhāya dravya prayoga</t>
  </si>
  <si>
    <t>*Light, laghu āhāra</t>
  </si>
  <si>
    <t>*Raktamokṣhaṇa (in early inflammatory stage)</t>
  </si>
  <si>
    <t>*Ati-śīta, ati-uṣhṇa sevana</t>
  </si>
  <si>
    <t>*Atyādhyayana (excess exertion)</t>
  </si>
  <si>
    <t>*Atyaṁta dīrgha nidrā</t>
  </si>
  <si>
    <t>*In Unmatured Piḍaka →</t>
  </si>
  <si>
    <t>*Śītala lepa (Candana, Uśīra, Lodhra)</t>
  </si>
  <si>
    <t>*Rakta-mokṣhaṇa by jalauka</t>
  </si>
  <si>
    <t>*In Matured Piḍaka →</t>
  </si>
  <si>
    <t>*Pāka-vardhana dravya (Eranda, Yava, Godhuma lepa)</t>
  </si>
  <si>
    <t>*Bhedana (incision as per Suśruta)</t>
  </si>
  <si>
    <t>*After Suppuration →</t>
  </si>
  <si>
    <t>*Śodhana dravya prakṣhalana (Pañcavalkala kvātha)</t>
  </si>
  <si>
    <t>*Ropaṇa lepa (Madhuyashti, Haridra, Ghr̥ta)</t>
  </si>
  <si>
    <t>*** Suśruta Saṁhitā, Cikitsā Sthāna 12/11-25; Aṣṭāṅga Hṛdaya, Cikitsā Sthāna 19</t>
  </si>
  <si>
    <t>05/10/2025, 10:05 - Dr sonu kailas k: &lt;Media omitted&gt;</t>
  </si>
  <si>
    <t>🔺 CHATURTHAKA JWARA.</t>
  </si>
  <si>
    <t>*Vishama āhāra (irregular diet)</t>
  </si>
  <si>
    <t>*Ajīrṇa (indigestion)</t>
  </si>
  <si>
    <t>*Vega dharana (suppression of natural urges)</t>
  </si>
  <si>
    <t>*Exposure to cold after sweating</t>
  </si>
  <si>
    <t>*Malaroga (malarial infection equivalent)</t>
  </si>
  <si>
    <t>*Vishamāgni (irregular digestive fire)</t>
  </si>
  <si>
    <t xml:space="preserve">*Vitiation of Tridosha, especially Pitta and Kapha dominance </t>
  </si>
  <si>
    <t>*Jṛmbha (yawning)</t>
  </si>
  <si>
    <t>*Aruchi (loss of taste/appetite)</t>
  </si>
  <si>
    <t>*Laghutā (weakness)</t>
  </si>
  <si>
    <t>*Klama (fatigue)</t>
  </si>
  <si>
    <t>*Swedābhāva (absence of sweating)</t>
  </si>
  <si>
    <t>*Fever recurring every fourth day</t>
  </si>
  <si>
    <t>*Parva shoola (joint pain)</t>
  </si>
  <si>
    <t>*Sweda abhava (lack of sweating during fever)</t>
  </si>
  <si>
    <t>*Murchha (fainting in severe case)</t>
  </si>
  <si>
    <t>*Jvara may be accompanied with Romaharsha, Kampa, Atyanta Klama</t>
  </si>
  <si>
    <t>*Charaka Chikitsa Sthana 3/160-163</t>
  </si>
  <si>
    <t>*General appearance: febrile, weak, fatigued</t>
  </si>
  <si>
    <t>*Body temperature: periodic fever (every 4th day)</t>
  </si>
  <si>
    <t>*Pulse: rapid during fever, normal in between</t>
  </si>
  <si>
    <t>*Respiration: may be increased during fever spikes</t>
  </si>
  <si>
    <t>*Blood pressure: normal or slightly reduced</t>
  </si>
  <si>
    <t>*Skin: warm, sweating during defervescence</t>
  </si>
  <si>
    <t>*Tongue: coated</t>
  </si>
  <si>
    <t>*Eyes: congested or pale (in chronic cases – anemia)</t>
  </si>
  <si>
    <t>*Appetite: decreased</t>
  </si>
  <si>
    <t>*Sleep: disturbed during fever episode</t>
  </si>
  <si>
    <t>a. Respiratory system:</t>
  </si>
  <si>
    <t>*Usually clear; occasional cough or dyspnea in high fever</t>
  </si>
  <si>
    <t>b. Cardiovascular system:</t>
  </si>
  <si>
    <t>*Tachycardia during pyrexia</t>
  </si>
  <si>
    <t>*No murmur unless associated with infection</t>
  </si>
  <si>
    <t>c. Gastrointestinal system:</t>
  </si>
  <si>
    <t>*Hepatosplenomegaly (enlarged liver and spleen common in malaria)</t>
  </si>
  <si>
    <t>*Nausea, vomiting, loss of appetite</t>
  </si>
  <si>
    <t>d. Nervous system:</t>
  </si>
  <si>
    <t>*Headache, body ache, sometimes delirium in high fever</t>
  </si>
  <si>
    <t>e. Genitourinary system:</t>
  </si>
  <si>
    <t>*Normal unless secondary infection</t>
  </si>
  <si>
    <t>*CBC: ↓Hemoglobin, ↓Platelets, ↑WBC (in secondary infection)</t>
  </si>
  <si>
    <t>*Peripheral smear for malarial parasite (MP test): Plasmodium vivax or P. malariae</t>
  </si>
  <si>
    <t>*Rapid diagnostic test (RDT) for malaria antigen</t>
  </si>
  <si>
    <t>*LFT: Mildly elevated bilirubin and transaminases in malaria</t>
  </si>
  <si>
    <t>*Urine examination: May show albumin traces</t>
  </si>
  <si>
    <t>*Blood sugar: To rule out hypoglycemia during paroxysm</t>
  </si>
  <si>
    <t>*ESR: Mildly raised</t>
  </si>
  <si>
    <t>1. Malaria (Tertian/Quartan type)</t>
  </si>
  <si>
    <t>2. Dengue fever</t>
  </si>
  <si>
    <t>3. Typhoid fever</t>
  </si>
  <si>
    <t>4. Leptospirosis</t>
  </si>
  <si>
    <t>5. Viral fever (Influenza, COVID-19, etc.)</t>
  </si>
  <si>
    <t>6. Kala-azar (Visceral leishmaniasis</t>
  </si>
  <si>
    <t>7. Brucellosis</t>
  </si>
  <si>
    <t>8. Relapsing fever</t>
  </si>
  <si>
    <t>1. Nidāna sevana → Tridosha especially Pitta-Kapha vitiation.</t>
  </si>
  <si>
    <t>2. Ama formation due to Agnimandya.</t>
  </si>
  <si>
    <t>3. Ama + Dosha → circulate in rasa-raktavaha srotas.</t>
  </si>
  <si>
    <t>4. Lodging in Hridaya and Dhamani, obstructing sweda vaha srotas.</t>
  </si>
  <si>
    <t>5. Heat accumulation and periodic release → Vishama jwara (Chaturthaka).</t>
  </si>
  <si>
    <t>** Hence, Chaturthaka Jwara is Sannipātaja Jwara with Vishama agni as main cause.</t>
  </si>
  <si>
    <t>* Charaka Chikitsa Sthana 3/162–165</t>
  </si>
  <si>
    <t>1. Langhana – fasting during early stage (for Sama Jwara)</t>
  </si>
  <si>
    <t>2. Pachana – Deepana–Pachana with Trikatu, Chitraka, Pippalimula</t>
  </si>
  <si>
    <t>3. Snehana and Swedana – after Ama is digested</t>
  </si>
  <si>
    <t>4. Mridu Virechana – to expel Pitta (e.g. Trivrit lehya)</t>
  </si>
  <si>
    <t>5. Doshapratyanika Chikitsa – as per predominance (Vata, Pitta, Kapha)</t>
  </si>
  <si>
    <t>6. Jwaraghna Aushadhi – Guduchi, Musta, Parpataka, Kiratatikta</t>
  </si>
  <si>
    <t>*Charaka Chikitsa Sthana 3/164–170</t>
  </si>
  <si>
    <t>(Palliative / Relieving Factors)</t>
  </si>
  <si>
    <t>*Intake of Kashayam like Guduchi, Parpataka, Musta</t>
  </si>
  <si>
    <t>*Laghu, Deepaniya Ahara – Yusha, Mudga, Shadangapaniya</t>
  </si>
  <si>
    <t>*Rest in clean, cool place</t>
  </si>
  <si>
    <t>*Proper Sleep</t>
  </si>
  <si>
    <t>*Ati-sheeta or Ati-usna dravya (excess cold or hot items)</t>
  </si>
  <si>
    <t>*Guru ahara (heavy food)</t>
  </si>
  <si>
    <t>*When due to Pitta-Kapha dominance (common form):</t>
  </si>
  <si>
    <t>*Decoctions:</t>
  </si>
  <si>
    <t>*Guduchi kashaya</t>
  </si>
  <si>
    <t>*Musta kashaya</t>
  </si>
  <si>
    <t>*Parpataka kashaya</t>
  </si>
  <si>
    <t>*Kiratatikta kwatha</t>
  </si>
  <si>
    <t>*Sudarshana churna</t>
  </si>
  <si>
    <t>*Tribhuvana kirti rasa</t>
  </si>
  <si>
    <t>*Amritarishta</t>
  </si>
  <si>
    <t>*Jwarankusha rasa</t>
  </si>
  <si>
    <t>*In chronic cases resembling Malaria:</t>
  </si>
  <si>
    <t>*Use of Guduchi + Sunti + Maricha decoction</t>
  </si>
  <si>
    <t>*Ayaskriti, Talisapatradi churnam, Chandanasava</t>
  </si>
  <si>
    <t>*Bhaishajya Ratnavali – Jwara Chikitsa 5/130–145</t>
  </si>
  <si>
    <t>*Avoid in Treatment</t>
  </si>
  <si>
    <t>*Strong virechana during weakness</t>
  </si>
  <si>
    <t>*Snehapana in Sama avastha</t>
  </si>
  <si>
    <t>*Rasayana drugs before complete shuddhi</t>
  </si>
  <si>
    <t>*Heavy, oily, sour, sweet food</t>
  </si>
  <si>
    <t>*Exposure to sunlight or cold breeze immediately after fever subsides</t>
  </si>
  <si>
    <t>1. Charaka Samhita, Chikitsa Sthana 3 (Jwara Chikitsa)</t>
  </si>
  <si>
    <t xml:space="preserve">2. Sushruta Samhita, Uttara Tantra 39/36–40 </t>
  </si>
  <si>
    <t>3. Madhava Nidāna, Chapter 2 (Jwara Nidānam)</t>
  </si>
  <si>
    <t>4. Bhaishajya Ratnavali, Jwara Chikitsa Prakarana</t>
  </si>
  <si>
    <t>06/10/2025, 20:55 - +91 95446 87331: 🔺TREATMENT NO : 74</t>
  </si>
  <si>
    <t>🔺MADHU TAILIKA BASTHI</t>
  </si>
  <si>
    <t>🔸Madhu Tailika Basti is a type of Niruha Basti (decoction enema) prepared using Madhu (honey) and Taila (oil) as the primary ingredients.</t>
  </si>
  <si>
    <t>It is a mild, unctuous, and non-irritating basti indicated for Vata-dominant disorders and debilitated patients who cannot tolerate strong decoction basti.</t>
  </si>
  <si>
    <t>1. Madhu</t>
  </si>
  <si>
    <t>2. Taila (commonly Tila Taila or Eranda Taila)</t>
  </si>
  <si>
    <t>3. Saindhava Lavana</t>
  </si>
  <si>
    <t>4. Kalka Dravya – (Saindhavadi Kalka or Dashamoola Kalka</t>
  </si>
  <si>
    <t>5. Kashaya Dravya – (Dashamoola Kwatha, Panchatikta Kwatha, etc.)</t>
  </si>
  <si>
    <t>🔸Patient is given Snehana and Swedana prior to basti.</t>
  </si>
  <si>
    <t>🔸Warm the ingredients slightly and mix well in order: Madhu → Saindhava → Taila → Kalka → Kwatha.</t>
  </si>
  <si>
    <t>2. Pradhana Karma (Administration)</t>
  </si>
  <si>
    <t>🔸Patient lies in left lateral position.</t>
  </si>
  <si>
    <t>🔸The medicated mixture is administered per rectum using basti yantra.</t>
  </si>
  <si>
    <t>🔸The medicine should be retained for a moderate period (not very long).</t>
  </si>
  <si>
    <t>3. Paschat Karma (After-care)</t>
  </si>
  <si>
    <t>🔸After expulsion, patient is advised to rest and take light food (Manda, Yusha).</t>
  </si>
  <si>
    <t>🔸Observe for vega (expulsion time) and symptoms.</t>
  </si>
  <si>
    <t>🔸Pakshaghata</t>
  </si>
  <si>
    <t>🔸Gridhrasi</t>
  </si>
  <si>
    <t>🔸Katisula</t>
  </si>
  <si>
    <t>🔸Vata-vyadhi</t>
  </si>
  <si>
    <t>🔸Sandhigata Vata</t>
  </si>
  <si>
    <t>🔸Arthritis (Amavata)</t>
  </si>
  <si>
    <t>🔸Kshata-Kshina</t>
  </si>
  <si>
    <t>🔸Bala Kshaya</t>
  </si>
  <si>
    <t>🔸Ajeerna (Indigestion)</t>
  </si>
  <si>
    <t>🔸Atisara (Diarrhea)</t>
  </si>
  <si>
    <t>🔸Agnimandya (Low digestive fire)</t>
  </si>
  <si>
    <t>🔸Rakta Pitta</t>
  </si>
  <si>
    <t>🔸Garbhinī (Pregnant woman)</t>
  </si>
  <si>
    <t>🔸Alpabala / Ati Bala rogi (Extremely weak or strong patients unsuitable for basti)</t>
  </si>
  <si>
    <t>🔸Use lukewarm and homogenized mixture.</t>
  </si>
  <si>
    <t>🔸Ensure complete evacuation of bowel before administration.</t>
  </si>
  <si>
    <t>🔸Avoid over-dosage or repeated use in Kapha-Pitta dominant individuals.</t>
  </si>
  <si>
    <t>🔸Monitor for retention or immediate expulsion of basti.</t>
  </si>
  <si>
    <t>🔸Maintain aseptic conditions and proper positioning during procedure.</t>
  </si>
  <si>
    <t>07/10/2025, 07:33 - +91 95446 87331: 🔺CASE STUDY NO 262</t>
  </si>
  <si>
    <t>🔺NAGODHARAM</t>
  </si>
  <si>
    <t>*Classical causes leading to Nāgodhara include:</t>
  </si>
  <si>
    <t>*Ati-anna-pāna (over-eating, incompatible food)</t>
  </si>
  <si>
    <t>*Abhighāta (trauma to lower abdomen)</t>
  </si>
  <si>
    <t>*Rajasavighāta (obstruction of menstrual flow)</t>
  </si>
  <si>
    <t>*Beeja dosha (genetic / congenital factors)</t>
  </si>
  <si>
    <t>*Kapha-meda vṛiddhi</t>
  </si>
  <si>
    <t>*Apāna vāta dushti (disturbance in pelvic Vāta)</t>
  </si>
  <si>
    <t>*Bhāva Prakāśa – Yonivyāpada adhikāra</t>
  </si>
  <si>
    <t>*Charaka Saṁhitā – Śārīra sthāna 8/23 (Beeja bhāga doṣa)</t>
  </si>
  <si>
    <t>*Sushruta Saṁhitā – Sharīra sthāna 2/35</t>
  </si>
  <si>
    <t>*Udara gurutā (heaviness in abdomen)</t>
  </si>
  <si>
    <t>*Manda raja pravṛtti (scanty menstruation)</t>
  </si>
  <si>
    <t>*Śūla (pain in lower abdomen)</t>
  </si>
  <si>
    <t>*Arochaka (loss of appetite)</t>
  </si>
  <si>
    <t>*Ālasya (fatigue)</t>
  </si>
  <si>
    <t>*Udara vriddhi (gradual abdominal enlargement)</t>
  </si>
  <si>
    <t>*Nabhidesha sthita shotha (swelling in umbilical/lower abdomen)</t>
  </si>
  <si>
    <t>*Ati-nidrā / ālasya (excess sleep, lethargy)</t>
  </si>
  <si>
    <t>*Vāta-kapha dominance signs</t>
  </si>
  <si>
    <t>*Sometimes menstrual irregularity, infertility, or pelvic discomfort</t>
  </si>
  <si>
    <t>*Madhava Nidāna – Udara Roga nidāna 34/7–9</t>
  </si>
  <si>
    <t>*Sushruta Saṁhitā – Nidāna sthāna 7/4–5</t>
  </si>
  <si>
    <t>*Built &amp; Nourishment: Usually moderate to poor</t>
  </si>
  <si>
    <t>*Complexion: Pallor or mild icteric tinge may be seen</t>
  </si>
  <si>
    <t>*Pulse – may be weak or rapid</t>
  </si>
  <si>
    <t>*Temperature – normal or slightly raised (if inflammation)</t>
  </si>
  <si>
    <t>*Blood pressure – may be low in chronic cases</t>
  </si>
  <si>
    <t>*Tongue: Coated or dry</t>
  </si>
  <si>
    <t>*Appetite: Reduced</t>
  </si>
  <si>
    <t>*Abdomen: Distended, tenderness in lower abdomen</t>
  </si>
  <si>
    <t>*Urine: Scanty, dark, or turbid</t>
  </si>
  <si>
    <t>*Bowel: Irregular</t>
  </si>
  <si>
    <t>a. Abdomen:</t>
  </si>
  <si>
    <t>*Distension due to fluid or mass</t>
  </si>
  <si>
    <t>*Tenderness in the pelvic region</t>
  </si>
  <si>
    <t>*Palpable lump (if associated with ovarian or uterine pathology)</t>
  </si>
  <si>
    <t>*Shifting dullness (if ascitic fluid)</t>
  </si>
  <si>
    <t>b. Cardiovascular:</t>
  </si>
  <si>
    <t>*Tachycardia (if anemia present)</t>
  </si>
  <si>
    <t>c. Respiratory:</t>
  </si>
  <si>
    <t>*Dyspnea due to pressure of abdominal distension</t>
  </si>
  <si>
    <t>*Pelvic Examination (in women):</t>
  </si>
  <si>
    <t>*Uterine enlargement or tenderness</t>
  </si>
  <si>
    <t>*Adnexal mass may be felt</t>
  </si>
  <si>
    <t>*CBC: Hb ↓ (anemia), WBC ↑ (infection/inflammation)</t>
  </si>
  <si>
    <t>*ESR/CRP: Elevated (if inflammation)</t>
  </si>
  <si>
    <t>*LFT/RFT: To rule out hepatic or renal cause</t>
  </si>
  <si>
    <t>*Urine Routine: Protein, pus cells, or crystals if infection present</t>
  </si>
  <si>
    <t>*USG Abdomen &amp; Pelvis: To detect fluid, cyst, tumor, or organ enlargement</t>
  </si>
  <si>
    <t>*CT/MRI Abdomen (if needed): For detailed evaluation</t>
  </si>
  <si>
    <t>07/10/2025, 07:48 - +91 95446 87331: 🔺CASE STUDY NO 262</t>
  </si>
  <si>
    <t>*Ascites</t>
  </si>
  <si>
    <t>*Ovarian cyst / Tumor</t>
  </si>
  <si>
    <t>*Uterine fibroid</t>
  </si>
  <si>
    <t>*Chronic liver disease with abdominal distension</t>
  </si>
  <si>
    <t>🔸 Modern Correlation</t>
  </si>
  <si>
    <t>*Nagodhara is commonly correlated with Ascites of inflammatory or obstructive origin, particularly gynecological or hepatic causes depending on context.</t>
  </si>
  <si>
    <t>📌. SAMPRAPTI (Pathogenesis)</t>
  </si>
  <si>
    <t>1. Nidana sevana → Agnimāndya → Āma utpatti</t>
  </si>
  <si>
    <t>2. Āma + Kapha + Meda → Srotorodha (especially Rasavaha &amp; Artavavaha srotas)</t>
  </si>
  <si>
    <t>3. Apāna vāta gets obstructed → Vāta prakopa</t>
  </si>
  <si>
    <t>4. Vāta causes accumulation of Kapha &amp; Meda in Udara pradesha</t>
  </si>
  <si>
    <t>5. Leads to Nāgodhara (localized swelling / cystic enlargement in abdomen)</t>
  </si>
  <si>
    <t>🔸Samprapti Ghataka:</t>
  </si>
  <si>
    <t>*Doṣa: Vāta–Kapha pradhāna</t>
  </si>
  <si>
    <t>*Dūṣya: Rasa, Meda, Artava</t>
  </si>
  <si>
    <t>*Srotas: Artavavaha, Rasavaha</t>
  </si>
  <si>
    <t>*Srotodushti: Sanga</t>
  </si>
  <si>
    <t>*Adhisthāna: Udarapradesha</t>
  </si>
  <si>
    <t>*Roga mārga: Ābhyantara</t>
  </si>
  <si>
    <t xml:space="preserve"> (General Treatment)</t>
  </si>
  <si>
    <t>*Āma pachana</t>
  </si>
  <si>
    <t>*Vāta–Kapha śamana</t>
  </si>
  <si>
    <t xml:space="preserve">*Srtoshodhana </t>
  </si>
  <si>
    <t>*agni dīpana</t>
  </si>
  <si>
    <t>*Medohara and Udara roga chikitsā</t>
  </si>
  <si>
    <t>*Charaka Chikitsā sthāna 13 (Udara Chikitsā)</t>
  </si>
  <si>
    <t>*Ashtāṅga Hṛdaya – Chikitsā sthāna 15</t>
  </si>
  <si>
    <t>(Palliative / Beneficial factors)</t>
  </si>
  <si>
    <t>*Langhana and Deepana dravyas</t>
  </si>
  <si>
    <t>*Pipplimūl, Chitraka, Śuṇṭhī</t>
  </si>
  <si>
    <t>*Regular virechana and basti</t>
  </si>
  <si>
    <t>*Snigdha, guru, madhura, āma-prakopaka āhāra</t>
  </si>
  <si>
    <t>*Ati-sheeta, alpa-vyāyāma, divā-svapna</t>
  </si>
  <si>
    <t>*Viruddha āhāra, excessive milk &amp; curd intake</t>
  </si>
  <si>
    <t>A. Shodhana:</t>
  </si>
  <si>
    <t>*Snehana &amp; Swedana – for Kapha-meda vilayana</t>
  </si>
  <si>
    <t>*Virechana – using Trivrit lehya or Avipattikara choorna</t>
  </si>
  <si>
    <t>*Niruha / Anuvasana Basti – Madhu Tailika basti, Dashamoola basti</t>
  </si>
  <si>
    <t>B. Shamana:</t>
  </si>
  <si>
    <t>*Agnidipana &amp; Amapachana yoga:</t>
  </si>
  <si>
    <t>*Trikatu churna, Chitrakadi vati, Pippalyasava</t>
  </si>
  <si>
    <t>*Kapha–Meda hara yoga:</t>
  </si>
  <si>
    <t>*Kanchanar Guggulu, Varunadi Kashaya, Punarnavadi Kashaya</t>
  </si>
  <si>
    <t>*Udara hara yoga:</t>
  </si>
  <si>
    <t>*Lashunadi vati, Guggulu tikta ghrita</t>
  </si>
  <si>
    <t>C. External:</t>
  </si>
  <si>
    <t>*Udara abhyanga with Ksheerabala taila / Sahacharadi taila</t>
  </si>
  <si>
    <t>*Ushna parisheka</t>
  </si>
  <si>
    <t>*Charaka Saṁhitā – Chikitsā sthāna 13 (Udara roga chikitsa)</t>
  </si>
  <si>
    <t>*Sushruta Saṁhitā – Nidāna sthāna 7 (Udara roga nidāna)</t>
  </si>
  <si>
    <t>*Madhava Nidāna – Udara roga nidāna 34</t>
  </si>
  <si>
    <t>*Ashtāṅga Hṛdaya – Chikitsā sthāna 15 (Udara chikitsa)</t>
  </si>
  <si>
    <t>*Bhāvaprakāśa – Yonivyāpada &amp; Udara rogādhikāra</t>
  </si>
  <si>
    <t>07/10/2025, 13:37 - +91 95446 87331: 🔺TREATMENT NO :75</t>
  </si>
  <si>
    <t xml:space="preserve">🔺STHANYA KSHAYA TREATMENT </t>
  </si>
  <si>
    <t>📌DEFINITION:</t>
  </si>
  <si>
    <t>🔸Sthanya Kṣhaya means reduction or insufficiency of breast milk secretion in a lactating woman due to vata–pitta aggravation or depletion of rasa dhātu, leading to inadequate nourishment of the infant.</t>
  </si>
  <si>
    <t>🔸Vidari</t>
  </si>
  <si>
    <t>🔸Jeevanti</t>
  </si>
  <si>
    <t>🔸Ikshu</t>
  </si>
  <si>
    <t>🔸Ksheera (milk)</t>
  </si>
  <si>
    <t>🔸Atibala</t>
  </si>
  <si>
    <t>🔸Punarnava</t>
  </si>
  <si>
    <t>🔸(These are mainly galactagogue—Stanyajanana dravyas.)</t>
  </si>
  <si>
    <t>📌PROCEDURE:</t>
  </si>
  <si>
    <t>1. Snehana (oleation) – internal use of medicated ghee like Shatavari Ghrita.</t>
  </si>
  <si>
    <t>2. Stanyajanana Yoga – administration of galactagogue herbs (e.g., Shatavari churna with milk).</t>
  </si>
  <si>
    <t>3. Pathya Ahara – milk, rice gruel, ghee, and sweet, unctuous, and nourishing foods.</t>
  </si>
  <si>
    <t>4. Manasika Chikitsa – reassurance, stress reduction, and proper rest.</t>
  </si>
  <si>
    <t>5. Abhyanga – gentle oil massage to breast region with medicated oils like Ksheerabala taila.</t>
  </si>
  <si>
    <t>📌INDICATED DISEASES:</t>
  </si>
  <si>
    <t>🔸Sthanya kṣhaya (insufficient lactation)</t>
  </si>
  <si>
    <t>🔸Sthanya dushti (vitiated milk)</t>
  </si>
  <si>
    <t>🔸Postpartum debility</t>
  </si>
  <si>
    <t>🔸Rasa dhatu kshaya</t>
  </si>
  <si>
    <t>📌MUST BE AVOIDED IN:</t>
  </si>
  <si>
    <t>🔸Sthanya vriddhi (excess milk secretion)</t>
  </si>
  <si>
    <t>🔸Kapha predominant conditions</t>
  </si>
  <si>
    <t>🔸Severe infection or abscess in breast (e.g., Stana vidradhi)</t>
  </si>
  <si>
    <t>🔸Fever or acute systemic illness</t>
  </si>
  <si>
    <t>🔸Avoid pungent, dry, and light foods.</t>
  </si>
  <si>
    <t>🔸Ensure adequate hydration and nutrition.</t>
  </si>
  <si>
    <t>🔸Maintain mental calmness and regular sleep.</t>
  </si>
  <si>
    <t>🔸Avoid excessive physical exertion.</t>
  </si>
  <si>
    <t>🔸Avoid strong purgatives or emetics during lactation.</t>
  </si>
  <si>
    <t>07/10/2025, 13:38 - +91 95446 87331: 🔺TREATMENT NO : 76</t>
  </si>
  <si>
    <t xml:space="preserve">🔺PALITHYA TREATMENT </t>
  </si>
  <si>
    <t>🔸Palitya is the condition characterized by premature or excessive greying of hair due to vitiation of Pitta dosha along with Vata affecting Keshamoola (hair roots) and Raktadhatu.</t>
  </si>
  <si>
    <t>📌 DRUGS USED</t>
  </si>
  <si>
    <t>🔸Bhringaraja</t>
  </si>
  <si>
    <t>🔸Narikela taila</t>
  </si>
  <si>
    <t>🔸Neelini</t>
  </si>
  <si>
    <t>🔸Japa</t>
  </si>
  <si>
    <t>🔸Nalikera kshira</t>
  </si>
  <si>
    <t>🔺PROCEDURE</t>
  </si>
  <si>
    <t>*Virechana karma – to eliminate vitiated Pitta.</t>
  </si>
  <si>
    <t>*Nasya karma – with Bhringaraja taila or Neelibringadi taila.</t>
  </si>
  <si>
    <t>*Raktamokshana (if indicated).</t>
  </si>
  <si>
    <t>*Internal medications with Rasayana and Pitta-shamaka dravyas.</t>
  </si>
  <si>
    <t>*External application of medicated oils and lepas over scalp (e.g., Neelibringadi taila abhyanga).</t>
  </si>
  <si>
    <t>*Rasayana therapy:</t>
  </si>
  <si>
    <t>*Regular intake of Bhringaraja Rasayana, Amalaki Rasayana for rejuvenation.</t>
  </si>
  <si>
    <t>*Palitya</t>
  </si>
  <si>
    <t>*Khalitya</t>
  </si>
  <si>
    <t>*Keshabhanga</t>
  </si>
  <si>
    <t>*Twak roga (some Pitta-related skin conditions)</t>
  </si>
  <si>
    <t>*Severe Kapha-vata disorders</t>
  </si>
  <si>
    <t>*During fever, indigestion, diarrhea</t>
  </si>
  <si>
    <t>*Immediately after Shodhana therapy (until strength returns)</t>
  </si>
  <si>
    <t>*Pregnancy (for some nasya/ virechana procedures)</t>
  </si>
  <si>
    <t>🔸Avoid excessive heat exposure and spicy foods.</t>
  </si>
  <si>
    <t>🔸Maintain proper sleep and stress control.</t>
  </si>
  <si>
    <t>🔸Use oils and drugs suitable for Pitta–Vata prakriti.</t>
  </si>
  <si>
    <t>🔸Ensure digestion (Agnibala) is proper before Rasayana therapy.</t>
  </si>
  <si>
    <t>08/10/2025, 18:31 - +91 95446 87331: 🔺CASE STUDY NO : 263</t>
  </si>
  <si>
    <t xml:space="preserve">🔺UPAVISHATKAM </t>
  </si>
  <si>
    <t>*Causes leading to vitiation of Vāta Doṣa in the mother during pregnancy:</t>
  </si>
  <si>
    <t>*Atiyoga of vyāyāma (excess exercise or strain)</t>
  </si>
  <si>
    <t>*Udavarta (suppression of natural urges)</t>
  </si>
  <si>
    <t>*Trauma or falling down</t>
  </si>
  <si>
    <t>*Excessive sexual activity during early pregnancy</t>
  </si>
  <si>
    <t>*Fear, stress, or fasting</t>
  </si>
  <si>
    <t>*Apathya āhāra-vihāra (unwholesome diet and lifestyle)</t>
  </si>
  <si>
    <t>** Reference:“Vāyur abhibhūya garbham upaviṣṭaṃ karoti” — Suśruta Saṃhitā Śārīra 10/24</t>
  </si>
  <si>
    <t>🔺 PURVARUPAM (Prodromal symptoms)</t>
  </si>
  <si>
    <t>*Early signs before the manifestation of the disease:</t>
  </si>
  <si>
    <t>*Pain in lower abdomen and back</t>
  </si>
  <si>
    <t>*Feeling of heaviness in pelvic region</t>
  </si>
  <si>
    <t>*Decreased fetal movement (in later stages)</t>
  </si>
  <si>
    <t>*Discomfort and uneasiness in the mother</t>
  </si>
  <si>
    <t>*Mild spotting or discharge</t>
  </si>
  <si>
    <t>*Absence of fetal movement (Garbha cheshtā nivṛtti)</t>
  </si>
  <si>
    <t>*Pain in the uterus and flanks</t>
  </si>
  <si>
    <t>*No increase in uterine size</t>
  </si>
  <si>
    <t>*Feeling of emptiness in womb</t>
  </si>
  <si>
    <t>*Sometimes, per vaginal bleeding</t>
  </si>
  <si>
    <t>** Reference:“Yadā garbho nābhivardhate nāpi calati…” — Aṣṭāṅga Hṛdaya Śārīra 1/8</t>
  </si>
  <si>
    <t>*Built &amp; nourishment: May be moderate to poor (depending on chronicity)</t>
  </si>
  <si>
    <t>*Posture: Difficulty in sitting or maintaining sitting posture (cross-legged or squatting)</t>
  </si>
  <si>
    <t>*Gait: May be altered if associated with pain or stiffness in lower limbs or back</t>
  </si>
  <si>
    <t>*Pulse – normal or elevated if painful</t>
  </si>
  <si>
    <t>*BP – normal or slightly raised (pain-related)</t>
  </si>
  <si>
    <t>*Temperature – normal</t>
  </si>
  <si>
    <t>*Respiration – normal</t>
  </si>
  <si>
    <t>*Inspection: Deformity, muscle wasting, or joint swelling (if present)</t>
  </si>
  <si>
    <t>*Palpation: Local tenderness, stiffness, or muscle spasm</t>
  </si>
  <si>
    <t>*Musculoskeletal system</t>
  </si>
  <si>
    <t>*Pain or stiffness in hip, knee, or lumbar region</t>
  </si>
  <si>
    <t>*Restricted range of motion in hip or knee joints</t>
  </si>
  <si>
    <t>*Weakness in lower limb muscles</t>
  </si>
  <si>
    <t>*Difficulty in flexion and extension movements</t>
  </si>
  <si>
    <t>2. Nervous system</t>
  </si>
  <si>
    <t>*Reflexes: Diminished or exaggerated depending on lesion</t>
  </si>
  <si>
    <t>*Sensory or motor deficit (if nerve involvement)</t>
  </si>
  <si>
    <t>*Straight leg raise test – may be positive if nerve compression</t>
  </si>
  <si>
    <t>3. Other systems</t>
  </si>
  <si>
    <t>*Usually normal, unless secondary involvement (e.g., metabolic or inflammatory disease)</t>
  </si>
  <si>
    <t>Rule out infection or inflammation</t>
  </si>
  <si>
    <t>ESR / CRP</t>
  </si>
  <si>
    <t>Detect inflammatory or arthritic changes</t>
  </si>
  <si>
    <t>Serum Calcium &amp; Vitamin D</t>
  </si>
  <si>
    <t>Detect bone weakness or metabolic causes</t>
  </si>
  <si>
    <t>Rheumatoid Factor / ANA</t>
  </si>
  <si>
    <t>To rule out autoimmune arthritis</t>
  </si>
  <si>
    <t>X-ray of hip / lumbar spine / knees</t>
  </si>
  <si>
    <t>Detect degenerative or structural deformity</t>
  </si>
  <si>
    <t>MRI / CT scan (if needed)</t>
  </si>
  <si>
    <t>Evaluate disc prolapse, nerve compression, or joint pathology</t>
  </si>
  <si>
    <t>Nerve conduction study (if neurological signs)</t>
  </si>
  <si>
    <t>Identify nerve injury or neuropathy</t>
  </si>
  <si>
    <t>08/10/2025, 18:32 - +91 95446 87331: 🔺CASE STUDY NO : 263</t>
  </si>
  <si>
    <t>🔺UPAVISHATKAM</t>
  </si>
  <si>
    <t>1. Sciatica</t>
  </si>
  <si>
    <t>2. Lumbar spondylosis</t>
  </si>
  <si>
    <t>3. Intervertebral disc prolapse</t>
  </si>
  <si>
    <t>4. Osteoarthritis (hip/knee)</t>
  </si>
  <si>
    <t>5. Ankylosing spondylitis</t>
  </si>
  <si>
    <t>6. Femoral neuropathy</t>
  </si>
  <si>
    <t>7. Cerebral palsy (spastic type, in children)</t>
  </si>
  <si>
    <t>8. Myopathy or muscular dystrophy (if muscle weakness dominant</t>
  </si>
  <si>
    <t>1. Due to nidānas, Vāta doṣa gets aggravated.</t>
  </si>
  <si>
    <t>2. Vāta causes stambha and sankocha (constriction) in garbhashaya (uterus).</t>
  </si>
  <si>
    <t>3. This results in obstruction of fetal nutrition and circulation.</t>
  </si>
  <si>
    <t>4. Consequently, the garbha becomes upaviṣṭa (immobile, lifeless) or fails to grow.</t>
  </si>
  <si>
    <t>*Doṣa: Vāta</t>
  </si>
  <si>
    <t>*Dūṣya: Rasa, Rakta, *Garbhashaya</t>
  </si>
  <si>
    <t>*Srotas: Artavavaha, *Rasavaha</t>
  </si>
  <si>
    <t>*Adhisthāna: Garbhashaya</t>
  </si>
  <si>
    <t>*The principle is *Vāta-śamana and Garbha-sthāpana.</t>
  </si>
  <si>
    <t>*General line of treatment:</t>
  </si>
  <si>
    <t>*Sneha: Use of Taila, Ghṛta internally (snehapāna) and externally (abhyanga).</t>
  </si>
  <si>
    <t>*Sweda: Gentle fomentation to relax the uterus.</t>
  </si>
  <si>
    <t>*Basti: Mātrā Basti or Sneha Basti to pacify vāta.</t>
  </si>
  <si>
    <t>*Ahāra: Warm, unctuous, easily digestible food.</t>
  </si>
  <si>
    <t>*Manonigraha: Calm mental environment.</t>
  </si>
  <si>
    <t>*Reference:“Vātagarbha vikāreṣu snehasvedopayojayet” — Suśruta Saṃhitā Śārīra 10/24</t>
  </si>
  <si>
    <t>*Relief with oil massage and basti</t>
  </si>
  <si>
    <t>*Warm food and rest</t>
  </si>
  <si>
    <t>*Mild snehapāna and avoidance of exertion</t>
  </si>
  <si>
    <t>*Excess exercise or sexual activity</t>
  </si>
  <si>
    <t>*Cold, dry food and fasting</t>
  </si>
  <si>
    <t>*Emotional stress</t>
  </si>
  <si>
    <t>*Exposure to wind or cold</t>
  </si>
  <si>
    <t>*If Garbha is alive (non-dead fetus):</t>
  </si>
  <si>
    <t>*Use Garbhasthāpana dravyas like:</t>
  </si>
  <si>
    <t>*Ashwagandha, Shatavari, Yashtimadhu, Bala, Atibala, Ksheera, Ghrita</t>
  </si>
  <si>
    <t>*If fetus is dead (mṛtagarbha):</t>
  </si>
  <si>
    <t>*Expel using Garbha-nirhāraka yoga (mild uterine evacuants like Eranda taila in supervision)</t>
  </si>
  <si>
    <t>*Suśruta Saṃhitā Śārīra 10/24</t>
  </si>
  <si>
    <t>“Vāyur abhibhūya garbham upaviṣṭaṃ karoti…”</t>
  </si>
  <si>
    <t>Cause due to Vāta vitiation</t>
  </si>
  <si>
    <t>Aṣṭāṅga Hṛdaya Śārīra 1/8</t>
  </si>
  <si>
    <t>“Yadā garbho nābhivardhate nāpi calati…”</t>
  </si>
  <si>
    <t>Charaka Saṃhitā Śārīra 4/30</t>
  </si>
  <si>
    <t>Mentions Vāta involvement in garbhavyāpada</t>
  </si>
  <si>
    <t>09/10/2025, 16:58 - +91 95446 87331: 🔺TREATMENT NO :78</t>
  </si>
  <si>
    <t xml:space="preserve">🔺STHANYA VARDHAKA TREATMENT </t>
  </si>
  <si>
    <t>🔸Sthanya Vardhaka Chikitsa is the Ayurvedic treatment aimed at increasing the quantity and quality of breast milk (stanya) in lactating mothers by balancing Vata and Pitta doshas and nourishing Rasa Dhatu.</t>
  </si>
  <si>
    <t>🔸Ikshumoola</t>
  </si>
  <si>
    <t>🔸Panchagavya Ghrita</t>
  </si>
  <si>
    <t>🔸Jeevaneeya Gana Dravyas</t>
  </si>
  <si>
    <t>1. Assessment: Examine the mother for dosha imbalance and strength.</t>
  </si>
  <si>
    <t>2. Ahara: Prescribe stanya-vardhaka diet — milk, ghee, rice gruel, and sweet, unctuous food.</t>
  </si>
  <si>
    <t>3. Vihara: Encourage rest, emotional stability, and avoidance of stress.</t>
  </si>
  <si>
    <t>4. Aushadha Prayoga: Administer Sthanya Vardhaka Yoga such as:</t>
  </si>
  <si>
    <t>🔸Shatavari Ghrita</t>
  </si>
  <si>
    <t>🔸Sthanyajanana Kashaya (with Shatavari, Vidari, Gokshura)</t>
  </si>
  <si>
    <t>🔸Ksheerapaka Kalpana (decoction processed with milk and galactagogues)</t>
  </si>
  <si>
    <t>5. Sneha and Sweda: Mild oleation and fomentation to nourish rasa and stimulate lactation.</t>
  </si>
  <si>
    <t>🔸Sthanya Kshaya (insufficient lactation)</t>
  </si>
  <si>
    <t>🔸Sthanya Dushti (vitiated milk)</t>
  </si>
  <si>
    <t>🔸Postpartum weakness (Soothika avastha)</t>
  </si>
  <si>
    <t>🔸Fever (Jwara)</t>
  </si>
  <si>
    <t>🔸Indigestion (Ajirna)</t>
  </si>
  <si>
    <t>🔸Severe Kapha disorders</t>
  </si>
  <si>
    <t>🔸Metabolic diseases with Ama (Aamavastha)</t>
  </si>
  <si>
    <t>🔸Mastitis (Stanavidradhi)</t>
  </si>
  <si>
    <t>🔸Ensure complete digestion before medicine administration.</t>
  </si>
  <si>
    <t>🔸Avoid incompatible foods (Viruddha Ahara).</t>
  </si>
  <si>
    <t>🔸Maintain hygiene and proper breast care.</t>
  </si>
  <si>
    <t>🔸Use medicines cautiously in allergic or hypersensitive individuals.</t>
  </si>
  <si>
    <t>🔸Monitor for signs of engorgement or infection.</t>
  </si>
  <si>
    <t>09/10/2025, 23:35 - +91 95446 87331: 🔺CASE STUDY NO : 264</t>
  </si>
  <si>
    <t>🔺AKSEPAKA</t>
  </si>
  <si>
    <t>*According to Charaka Samhita (Ch. Ni. 8/21) and Ashtanga Hridaya (A. H. Ni. 15/3–5):</t>
  </si>
  <si>
    <t>Ākṣepaka occurs due to:</t>
  </si>
  <si>
    <t>*Vata prakopa (especially Udana, Vyana, and Apana Vata)</t>
  </si>
  <si>
    <t>*Abhighāta (trauma or injury to the head/nervous system)</t>
  </si>
  <si>
    <t>*Krodha, Bhaya, Shrama, Vishamāhāra, and Ruksha āhāra</t>
  </si>
  <si>
    <t>*Vata vitiating factors like excessive fasting, sleeplessness, fear, grief, and excessive physical activity.</t>
  </si>
  <si>
    <t>*Causative factors:</t>
  </si>
  <si>
    <t>*Ruksha (dry), Sheeta (cold), Laghu (light) diet</t>
  </si>
  <si>
    <t>*Injury to the brain and nerves</t>
  </si>
  <si>
    <t>*Sudden suppression of natural urges</t>
  </si>
  <si>
    <t>*(As per A. H. Nidāna 15 and Charaka Nidānasthāna 8)</t>
  </si>
  <si>
    <t>*Stiffness in limbs (stambha)</t>
  </si>
  <si>
    <t>*Tremors or twitching (spandana)</t>
  </si>
  <si>
    <t>*Pain in the head and joints</t>
  </si>
  <si>
    <t>*Heaviness of body</t>
  </si>
  <si>
    <t>*Sudden deviation of eyes or face</t>
  </si>
  <si>
    <t>*Difficulty in speaking or swallowing</t>
  </si>
  <si>
    <t>*(Ref: Charaka Nidāna 8/22–23, A.H. Nidāna 15/6–8)</t>
  </si>
  <si>
    <t>*Ākṣepanam – involuntary contraction of limbs (convulsions )</t>
  </si>
  <si>
    <t>*Deha vāk gati saṅgaḥ – arrest of body movement and speech</t>
  </si>
  <si>
    <t>*Netra vaktra vikṛti – distortion of eyes and face</t>
  </si>
  <si>
    <t>*Dantagrāha – clenching of teeth</t>
  </si>
  <si>
    <t>*Mūrcchā – unconsciousness</t>
  </si>
  <si>
    <t>*Jāḍya – stiffness of the body</t>
  </si>
  <si>
    <t>*Śvāsa-vibandha – difficulty in breathing</t>
  </si>
  <si>
    <t>*Jihvā grāha – tongue stiffness</t>
  </si>
  <si>
    <t>*Sphuraṇa – muscular twitching</t>
  </si>
  <si>
    <t>*General appearance: Restlessness, agitation, unconsciousness during attack</t>
  </si>
  <si>
    <t>*Pallor or cyanosis (if prolonged episode)</t>
  </si>
  <si>
    <t>*Pulse: Rapid, irregular during seizure</t>
  </si>
  <si>
    <t>*Blood pressure: May be elevated post-seizure</t>
  </si>
  <si>
    <t>*Respiration: Irregular or shallow during episode</t>
  </si>
  <si>
    <t>*Tongue bite or frothing at mouth (typical in tonic–clonic seizures)</t>
  </si>
  <si>
    <t>*Postictal confusion or drowsiness</t>
  </si>
  <si>
    <t>*Involuntary urination or defecation may occur</t>
  </si>
  <si>
    <t>1. Central Nervous System (CNS):</t>
  </si>
  <si>
    <t>*Level of consciousness: May vary from full alertness to coma</t>
  </si>
  <si>
    <t>*Abnormal involuntary movements (tonic–clonic jerks)</t>
  </si>
  <si>
    <t>*Reflexes: Exaggerated or diminished depending on phase</t>
  </si>
  <si>
    <t>*Cranial nerve examination to rule out focal lesions</t>
  </si>
  <si>
    <t>*Fundus examination for papilledema (suggestive of intracranial cause)</t>
  </si>
  <si>
    <t>2. Cardiovascular System:</t>
  </si>
  <si>
    <t>*Tachycardia, irregular pulse during or after seizure</t>
  </si>
  <si>
    <t>3. Respiratory System:</t>
  </si>
  <si>
    <t>*Cyanosis, shallow breathing during seizure</t>
  </si>
  <si>
    <t>4. Musculoskeletal System:</t>
  </si>
  <si>
    <t>*Muscle rigidity or twitching</t>
  </si>
  <si>
    <t>*Possible trauma marks from fall during seizure</t>
  </si>
  <si>
    <t>1. Blood Investigations:</t>
  </si>
  <si>
    <t>*CBC (to rule out infections)</t>
  </si>
  <si>
    <t>*Blood glucose (hypoglycemia)</t>
  </si>
  <si>
    <t>*Serum electrolytes (Na⁺, K⁺, Ca²⁺, Mg²⁺)</t>
  </si>
  <si>
    <t>*Liver and kidney function tests</t>
  </si>
  <si>
    <t>*Serum ammonia (if hepatic cause suspected)</t>
  </si>
  <si>
    <t>2. Neurodiagnostic Tests:</t>
  </si>
  <si>
    <t>*EEG (Electroencephalogram): Confirms seizure type and activity</t>
  </si>
  <si>
    <t>*CT / MRI Brain: To detect structural lesions (tumor, infarct, hemorrhage)</t>
  </si>
  <si>
    <t>*Lumbar puncture (CSF analysis): If infection like meningitis/encephalitis suspected</t>
  </si>
  <si>
    <t>09/10/2025, 23:36 - +91 95446 87331: 🔺CASE STUDY NO : 264</t>
  </si>
  <si>
    <t>1. Epilepsy</t>
  </si>
  <si>
    <t>2. Febrile seizures</t>
  </si>
  <si>
    <t>3. Hypoglycemia</t>
  </si>
  <si>
    <t>4. Syncope</t>
  </si>
  <si>
    <t>5. Meningitis / Encephalitis</t>
  </si>
  <si>
    <t>6. Electrolyte imbalance (e.g., hyponatremia, hypocalcemia)</t>
  </si>
  <si>
    <t>7. Head injury (post-traumatic seizure)</t>
  </si>
  <si>
    <t>8. Space-occupying lesion in brain (tumor, abscess)</t>
  </si>
  <si>
    <t>9. Hysteria (Psychogenic nonepileptic seizures – PNES)</t>
  </si>
  <si>
    <t>10. Tetanus</t>
  </si>
  <si>
    <t>*(Ref: Charaka Nidānasthāna 8)</t>
  </si>
  <si>
    <t>*Vata dosha gets aggravated due to above nidānas.</t>
  </si>
  <si>
    <t>*It enters marmas (especially śira, grīvā, hṛdaya, māmsa, and snāyu).</t>
  </si>
  <si>
    <t>*This leads to spasmodic contraction of muscles and loss of coordination of sensory and motor functions.</t>
  </si>
  <si>
    <t>*Pitta and Kapha association modifies symptoms:</t>
  </si>
  <si>
    <t>*Vāta-Pittaja Ākṣepaka → convulsions with fever, sweating, redness.</t>
  </si>
  <si>
    <t>*Vāta-Kaphaja Ākṣepaka → rigidity, heaviness, frothing from mouth.</t>
  </si>
  <si>
    <t>*Thus, Vata dushti in snayu, sandhi, and marmas causes spasmodic seizures — Akshepaka roga.</t>
  </si>
  <si>
    <t>*(Ref: Charaka Chikitsa 28, A.H. Chikitsa 6)</t>
  </si>
  <si>
    <t>*Vāta śamana and snāyu mardava kara chikitsa</t>
  </si>
  <si>
    <t>*Mārdava kara, sneha, sveda, and basti are emphasized.</t>
  </si>
  <si>
    <t>*Snehana: Abhyanga with Bala taila, Ksheerabala taila, Mahānārāyaṇa taila.</t>
  </si>
  <si>
    <t>*Swedana: Nādi sweda or Pinda sweda.</t>
  </si>
  <si>
    <t>*Basti: Anuvāsana and Niruha basti with Vāta-hara dravyas.</t>
  </si>
  <si>
    <t>*Śirobasti / Śirodhara: With Ksheerabala taila, Dhanvantaram taila.</t>
  </si>
  <si>
    <t>*Nāsyam: With Vacha taila, Karpasa taila.</t>
  </si>
  <si>
    <t>*Internal medicines: Medhya and Vatahara dravyas.</t>
  </si>
  <si>
    <t>*Warm environment</t>
  </si>
  <si>
    <t>*Oil massage (Abhyanga)</t>
  </si>
  <si>
    <t>*Svedana</t>
  </si>
  <si>
    <t>*Basti therapy</t>
  </si>
  <si>
    <t>*Consumption of Vata-shamaka diet (unctuous, warm, easily digestible)</t>
  </si>
  <si>
    <t>*Dry or light diet</t>
  </si>
  <si>
    <t>*Fear, anger, or stress</t>
  </si>
  <si>
    <t>*Sleeplessness</t>
  </si>
  <si>
    <t>🔺SAMANYA CHIKITSA (Reiterated Summary)</t>
  </si>
  <si>
    <t>*Vatahara aushadhi prayoga</t>
  </si>
  <si>
    <t>*Sneha &amp; Sweda karma</t>
  </si>
  <si>
    <t>*Mridu virechana if Pitta involvement present</t>
  </si>
  <si>
    <t>*Nasya for head-related symptoms</t>
  </si>
  <si>
    <t>🔺VISESHA CHIKITSA (Specific Treatments &amp; Drugs)</t>
  </si>
  <si>
    <t>*(Ref: A.H. Chikitsa 6/68–72, Bhaishajya Ratnavali – Vata Vyadhi Chikitsa)</t>
  </si>
  <si>
    <t>*Bala taila</t>
  </si>
  <si>
    <t>*Ksheerabala taila (101 times)</t>
  </si>
  <si>
    <t>*maharasnadi kashayam</t>
  </si>
  <si>
    <t>*Dashamoola kashayam</t>
  </si>
  <si>
    <t>*Ashwagandha choorna</t>
  </si>
  <si>
    <t>*Brahmi ghritam</t>
  </si>
  <si>
    <t>*Vatagajankusha rasa</t>
  </si>
  <si>
    <t>*Sarpagandhadi yoga (for convulsions and spasmodic symptoms)</t>
  </si>
  <si>
    <t>*Snehana – Swedana – Basti – Nasya – Shirodhara</t>
  </si>
  <si>
    <t>*Matra basti: Daily with Bala taila</t>
  </si>
  <si>
    <t>*Shirobasti: For head Vata pacification</t>
  </si>
  <si>
    <t>*Abhyanga &amp; Sweda: To relieve stiffness</t>
  </si>
  <si>
    <t>*Charaka Samhita Nidanasthana 8/21–25, Chikitsa 28/33–45</t>
  </si>
  <si>
    <t>*Ashtanga Hridaya Nidanasthana 15, Chikitsa Sthana 6</t>
  </si>
  <si>
    <t>*Madhava Nidana Chapter 22 (Vata Vyadhi Nidana)</t>
  </si>
  <si>
    <t>*Bhaishajya Ratnavali – Vata Vyadhi Chikitsa</t>
  </si>
  <si>
    <t>10/10/2025, 21:30 - +91 95446 87331: 🔺CASE STUDY NO : 265</t>
  </si>
  <si>
    <t>🔺PARADA VISHA</t>
  </si>
  <si>
    <t xml:space="preserve"> (MERCURY POISONING)</t>
  </si>
  <si>
    <t>(CAUSATIVE FACTORS)</t>
  </si>
  <si>
    <t>*Source: Rasa Ratna Samuccaya, Rasa Tarangini, Ayurveda Prakāśa</t>
  </si>
  <si>
    <t>*Improper use of Pārada (Mercury) — unpurified or inadequately purified.</t>
  </si>
  <si>
    <t>*Excess internal administration of mercury and its preparations.</t>
  </si>
  <si>
    <t>*Inhalation of mercury vapours (Dhūma sevana).</t>
  </si>
  <si>
    <t>*Improper handling during Rasa Saṃskāra.</t>
  </si>
  <si>
    <t>*Continuous exposure of mercury through skin or respiratory tract.</t>
  </si>
  <si>
    <t>*Modern correlation: Chronic or acute Mercury poisoning (Mercurialism).</t>
  </si>
  <si>
    <t>*Before full manifestation, the following early symptoms occur:</t>
  </si>
  <si>
    <t>*sirasula (Headache)</t>
  </si>
  <si>
    <t>*Dantamāṃsa śotha (Swelling and sponginess of gums)</t>
  </si>
  <si>
    <t>*Mukha dāha (Burning sensation in mouth)</t>
  </si>
  <si>
    <t>*Lalasrava (Excessive salivation)</t>
  </si>
  <si>
    <t>*Kampa (Tremors in limbs)</t>
  </si>
  <si>
    <t>*Hṛllāsa (Nausea)</t>
  </si>
  <si>
    <t>*Arochaka (Loss of appetite)</t>
  </si>
  <si>
    <t>(Manifest Symptoms)</t>
  </si>
  <si>
    <t>*Classical: Rasa Ratna Samuccaya 5/70–75</t>
  </si>
  <si>
    <t>*Tīkṣṇa dāha (Severe burning all over body)</t>
  </si>
  <si>
    <t>*Mukhapāka (Ulceration in mouth and gums)</t>
  </si>
  <si>
    <t>*Dantaloṣṭha māṃsa dāha (Inflammation of gums and lips)</t>
  </si>
  <si>
    <t>*Jihva sotha (Swelling of tongue)</t>
  </si>
  <si>
    <t>*Dantapata (Teeth falling out)</t>
  </si>
  <si>
    <t>*Kampana (Tremors of hands and legs)</t>
  </si>
  <si>
    <t>*Hṛdaya vedanā (Pain in chest)</t>
  </si>
  <si>
    <t>*Bhrama, Mūrcchā (Giddiness and fainting)</t>
  </si>
  <si>
    <t>*Ati Lālāsrāva (Excessive salivation)</t>
  </si>
  <si>
    <t>*Atisāra (Diarrhoea in severe cases)</t>
  </si>
  <si>
    <t>*Mrityu (Death, in severe poisoning)</t>
  </si>
  <si>
    <t>*Appearance: Pale, anxious, or tremulous look</t>
  </si>
  <si>
    <t>*Blood pressure – may be normal or elevated</t>
  </si>
  <si>
    <t>*Temperature – mild fever in acute cases</t>
  </si>
  <si>
    <t>*Respiratory rate – may increase if respiratory distress present</t>
  </si>
  <si>
    <t>*Skin: Excessive sweating, rash, desquamation in chronic exposure</t>
  </si>
  <si>
    <t>*Odor: Metallic smell from breath</t>
  </si>
  <si>
    <t>a) Nervous System</t>
  </si>
  <si>
    <t>*Tremors (“Mercurial tremors”)</t>
  </si>
  <si>
    <t>*Insomnia, irritability, memory loss</t>
  </si>
  <si>
    <t>*Peripheral neuropathy</t>
  </si>
  <si>
    <t>*Ataxia (loss of coordination)</t>
  </si>
  <si>
    <t>b) Gastrointestinal System</t>
  </si>
  <si>
    <t>*Metallic taste in mouth</t>
  </si>
  <si>
    <t>*Stomatitis, gingivitis, excessive salivation</t>
  </si>
  <si>
    <t>*Nausea, vomiting, abdominal pain, diarrhea</t>
  </si>
  <si>
    <t>c) Renal System</t>
  </si>
  <si>
    <t>*Proteinuria, oliguria</t>
  </si>
  <si>
    <t>*Signs of renal failure in chronic cases</t>
  </si>
  <si>
    <t>d) Respiratory System</t>
  </si>
  <si>
    <t>*cough, chest pain, dyspnea (if inhaled mercury vapors)</t>
  </si>
  <si>
    <t>e) Cardiovascular System</t>
  </si>
  <si>
    <t>*Palpitations, tachycardia</t>
  </si>
  <si>
    <t>*Hypertension possible due to stress response</t>
  </si>
  <si>
    <t>f) Skin and Mucosa</t>
  </si>
  <si>
    <t>*Dermatitis, peeling, discoloration of gums (“blue line” on gums)</t>
  </si>
  <si>
    <t>*Blood mercury level: ↑ (&gt;10 µg/L indicates exposure)</t>
  </si>
  <si>
    <t>*Urinary mercury level: ↑ (&gt;50 µg/L diagnostic)</t>
  </si>
  <si>
    <t>*Renal function tests: ↑ BUN, ↑ creatinine</t>
  </si>
  <si>
    <t>*Liver function tests: May show mild elevation</t>
  </si>
  <si>
    <t>*CBC: Anemia, leukocytosis possible</t>
  </si>
  <si>
    <t>*Urinalysis: Proteinuria, cylindruria</t>
  </si>
  <si>
    <t>*ECG: Non-specific tachycardia or arrhythmia in severe cases</t>
  </si>
  <si>
    <t>10/10/2025, 21:31 - +91 95446 87331: 🔺CASE STUDY NO : 265</t>
  </si>
  <si>
    <t>1. Lead poisoning</t>
  </si>
  <si>
    <t>2. Arsenic poisoning</t>
  </si>
  <si>
    <t>3. Cadmium toxicity</t>
  </si>
  <si>
    <t>4. Manganese toxicity</t>
  </si>
  <si>
    <t>5. Peripheral neuropathy (due to diabetes or alcohol)</t>
  </si>
  <si>
    <t>6. Multiple sclerosis</t>
  </si>
  <si>
    <t>7. Parkinson’s disease</t>
  </si>
  <si>
    <t>8. Chronic renal disease</t>
  </si>
  <si>
    <t>*Apakva or Aśuddha Pārada acts as Āgneya dravya with strong Tīkṣṇa and Uṣṇa guṇa.</t>
  </si>
  <si>
    <t>*It vitiates Pitta and Rakta, producing Dāha, Śopha, and Mukhapāka.</t>
  </si>
  <si>
    <t>*Gradually it involves Vāta causing Kampa (tremors) and Mūrcchā.</t>
  </si>
  <si>
    <t>*Doṣa saṃcaya → Doṣa prakopa → Dhātu duṣṭi (mainly Rakta and Mamsa) → systemic toxicity.</t>
  </si>
  <si>
    <t>*Modern view:</t>
  </si>
  <si>
    <t>*Mercury binds with sulfhydryl groups in enzymes → cellular dysfunction → neurotoxicity, nephrotoxicity, and oral mucosal ulcerations.</t>
  </si>
  <si>
    <t>*References: Rasa Tarangini, Rasa Ratna Samuccaya</t>
  </si>
  <si>
    <t>*Doṣa nivṛtti – eliminate aggravated Pitta and Rakta.</t>
  </si>
  <si>
    <t>*Dahana śamana – for burning and inflammation.</t>
  </si>
  <si>
    <t>*Mūrchhita Pārada chikitsā – use properly Śuddha Pārada only.</t>
  </si>
  <si>
    <t>*Mridu Virechana (mild purgation) with Trivṛt, Aragvādha etc.</t>
  </si>
  <si>
    <t>*Śīta pradhāna aahara – cooling diet (milk, ghee, rice gruel).</t>
  </si>
  <si>
    <t>*Avoid Uṣṇa, Tīkṣṇa, Katu rasa foods.</t>
  </si>
  <si>
    <t>*Intake of Ghee, milk, sugar, sandal water.</t>
  </si>
  <si>
    <t>*Application of cooling lepas on oral ulcers.</t>
  </si>
  <si>
    <t>*Use of Pitta-shamaka dravyas like Sita, Chandana, Usheera.</t>
  </si>
  <si>
    <t>*Consumption of spicy, hot, and sour food.</t>
  </si>
  <si>
    <t>*Heat exposure, alcohol intake.</t>
  </si>
  <si>
    <t>*Continued contact with mercury fumes or unpurified preparations.</t>
  </si>
  <si>
    <t>*Classical References: Rasa Tarangini 5/80–90; Rasa Ratna Samuccaya 5/78–82</t>
  </si>
  <si>
    <t>1. Ghṛta Prayoga (Ghee therapy):</t>
  </si>
  <si>
    <t>*Tikta ghṛta, Mahātiktaka ghṛta, Sādhita ghṛta with Triphala, Yashtimadhu, Chandana.</t>
  </si>
  <si>
    <t>2. Lepa &amp; Gandūsha:</t>
  </si>
  <si>
    <t>*Madhuyashti, Chandana, Kamala, Usheera paste for local application.</t>
  </si>
  <si>
    <t>*Ksira or Ghṛta Gandūsha for mouth ulcers.</t>
  </si>
  <si>
    <t>3. Rakta śodhana:</t>
  </si>
  <si>
    <t>*Manjishṭhādi kwatha, Sarivādi kwatha internally.</t>
  </si>
  <si>
    <t>*Jīvaniya ghṛta for restoration.</t>
  </si>
  <si>
    <t>4. Pitta-Rakta shamana dravyas:</t>
  </si>
  <si>
    <t>*Guduchi, Amalaki, Shatavari, Yashtimadhu, Chandana, Usheera, Musta.</t>
  </si>
  <si>
    <t>*If severe:</t>
  </si>
  <si>
    <t>*Mridu virechana with Trivṛt lehya or Eranda taila.</t>
  </si>
  <si>
    <t>*Nasya with Ghṛta yukta dravyas if neurological symptoms present.</t>
  </si>
  <si>
    <t>*Rasa Ratna Samuccaya – 5th Taranga, verses 70–82</t>
  </si>
  <si>
    <t>*Rasa Tarangini – 5th Taranga</t>
  </si>
  <si>
    <t>*Ayurveda Prakāśa – 2/3–7</t>
  </si>
  <si>
    <t>*Rasendra Sara Sangraha – on Pārada Doṣa and Śodhana</t>
  </si>
  <si>
    <t>🔺DHATURA VISA</t>
  </si>
  <si>
    <t>*Accidental ingestion of Dhātura seeds, leaves, or flowers.</t>
  </si>
  <si>
    <t>*Intentional use for stupefying or criminal purposes.</t>
  </si>
  <si>
    <t>*Overdose during its therapeutic use in Ayurvedic formulations.</t>
  </si>
  <si>
    <t>*Exposure through smoke (from Datura leaves used in fumigation).</t>
  </si>
  <si>
    <t>** Reference:</t>
  </si>
  <si>
    <t>*Suśruta Saṃhitā, Kalpa Sthāna 2/21–23</t>
  </si>
  <si>
    <t>*Aṣṭāṅga Hṛdaya, Uttara Tantra 35/29</t>
  </si>
  <si>
    <t>🔺 POORVAROOPAM (Prodromal Symptoms / Premonitory Signs)</t>
  </si>
  <si>
    <t>*Jṛmbhā (yawning)</t>
  </si>
  <si>
    <t>*Manda smṛti (impaired memory)</t>
  </si>
  <si>
    <t>*Vak vikāra (difficulty in speech)</t>
  </si>
  <si>
    <t>Suśruta Saṃhitā, Kalpa Sthāna 2/25</t>
  </si>
  <si>
    <t>(Clinical Features / Symptoms)</t>
  </si>
  <si>
    <t>*Atidāha (burning sensation)</t>
  </si>
  <si>
    <t>*Mada (intoxication)</t>
  </si>
  <si>
    <t>*Vak vikāra (slurred speech)</t>
  </si>
  <si>
    <t>*Drig vikāra (dilated pupils, blurred vision)</t>
  </si>
  <si>
    <t>*Ucchvāsa kṛchhratā (difficulty in breathing)</t>
  </si>
  <si>
    <t>*Atisphūrti (restlessness, delirium)</t>
  </si>
  <si>
    <t>*Bhrama, Pralāpa (hallucination, incoherent talk)</t>
  </si>
  <si>
    <t>*Suśruta Saṃhitā, Kalpa Sthāna 2/26–28</t>
  </si>
  <si>
    <t>*Aṣṭāṅga Hṛdaya, Uttara Tantra 35/31</t>
  </si>
  <si>
    <t>🔺GENERAL APPEARANCE</t>
  </si>
  <si>
    <t>*Restless, delirious, confused</t>
  </si>
  <si>
    <t>*Dry, flushed skin</t>
  </si>
  <si>
    <t>*Pupils widely dilated (mydriasis)</t>
  </si>
  <si>
    <t>*Hot, dry skin (“hot as a hare”)</t>
  </si>
  <si>
    <t>*Red face (“red as a beet”)</t>
  </si>
  <si>
    <t>*Dry mouth (“dry as a bone”)</t>
  </si>
  <si>
    <t>*Hallucinations (“mad as a hatter”)</t>
  </si>
  <si>
    <t>*Hyperthermia (“hot as hell”)</t>
  </si>
  <si>
    <t>*Pulse: Rapid, full, bounding (tachycardia)</t>
  </si>
  <si>
    <t>*BP: Normal or slightly elevated</t>
  </si>
  <si>
    <t>*Temperature: Raised (fever)</t>
  </si>
  <si>
    <t>*Respiration: Rapid</t>
  </si>
  <si>
    <t>*Consciousness: Delirium → stupor → coma (in severe cases)</t>
  </si>
  <si>
    <t>*Restlessness, delirium, hallucinations</t>
  </si>
  <si>
    <t>*Disorientation, convulsions</t>
  </si>
  <si>
    <t>*Coma (severe cases)</t>
  </si>
  <si>
    <t>*Tachycardia, sometimes arrhythmia</t>
  </si>
  <si>
    <t>*Mild hypertension</t>
  </si>
  <si>
    <t>*Tachypnoea</t>
  </si>
  <si>
    <t>*Respiratory failure in severe poisoning</t>
  </si>
  <si>
    <t>4. Gastrointestinal System:</t>
  </si>
  <si>
    <t>*Decreased bowel sounds (ileus)</t>
  </si>
  <si>
    <t>*Dry mouth, difficulty in swallowing</t>
  </si>
  <si>
    <t>5. Eyes:</t>
  </si>
  <si>
    <t>*Mydriasis (dilated pupils)</t>
  </si>
  <si>
    <t>*Loss of accommodation (blurred vision)</t>
  </si>
  <si>
    <t>6. Skin:</t>
  </si>
  <si>
    <t>*Hot, dry, flushed (anhidrosis)</t>
  </si>
  <si>
    <t>Purpose / Finding</t>
  </si>
  <si>
    <t>*Toxicological screening</t>
  </si>
  <si>
    <t>*Detection of atropine, *scopolamine in urine, gastric contents</t>
  </si>
  <si>
    <t>*Blood pressure, ECG</t>
  </si>
  <si>
    <t>For tachyarrhythmias, QT prolongation</t>
  </si>
  <si>
    <t>*Electrolyte panel</t>
  </si>
  <si>
    <t>For dehydration, acidosis</t>
  </si>
  <si>
    <t>*ABG (Arterial Blood Gas)</t>
  </si>
  <si>
    <t>For respiratory depression or metabolic disturbance</t>
  </si>
  <si>
    <t>Rule out infection (if fever present)</t>
  </si>
  <si>
    <t>Assess systemic toxicity</t>
  </si>
  <si>
    <t>*Urine analysis</t>
  </si>
  <si>
    <t>Detect anticholinergic compounds</t>
  </si>
  <si>
    <t>*Doṣa involvement: Mainly Vāta and Pitta.</t>
  </si>
  <si>
    <t>*Dhātura being Tikta, Kaṭu, Uṣṇa, and Viṣa, vitiates Vāta and Pitta, obstructing Manovaha srotas and Prāṇavaha srotas.</t>
  </si>
  <si>
    <t>*This leads to derangement of Indriyas (senses) → altered consciousness → coma or delirium.</t>
  </si>
  <si>
    <t>🔺 SAMANYA CHIKITSA (General Management of Viṣa)</t>
  </si>
  <si>
    <t>*Viṣa nirmāraṇa (Elimination of poison)</t>
  </si>
  <si>
    <t>*Vamana (induced emesis) with Madana phala kvātha</t>
  </si>
  <si>
    <t>*Virechana with Trivṛt lehya or Eranda taila</t>
  </si>
  <si>
    <t>*Viṣaghna dravya prayoga (use of antidotes)</t>
  </si>
  <si>
    <t>*Use of Gomūtra, Madhu, Ghṛta, Dugdha as internal remedies.</t>
  </si>
  <si>
    <t>*Peya (light gruels) prepared with Musta, Parpaṭa, Usheera.</t>
  </si>
  <si>
    <t>**Reference:</t>
  </si>
  <si>
    <t>*Suśruta Saṃhitā, Kalpa Sthāna 2/31–35</t>
  </si>
  <si>
    <t>(Palliative / Beneficial Measures)</t>
  </si>
  <si>
    <t>*Cold applications and Śīta jala seka (cold water sprinkling).</t>
  </si>
  <si>
    <t>*Ghṛta pāna (intake of ghee) and Dugdha pāna (milk).</t>
  </si>
  <si>
    <t>*Madhu with Saindhava for relieving throat dryness.</t>
  </si>
  <si>
    <t>*Lepa of Chandana, Usheera on forehead for cooling effect.</t>
  </si>
  <si>
    <t>*Intake of Uṣṇa (hot), Tikṣṇa (sharp), or Kaṭu (pungent) substances.</t>
  </si>
  <si>
    <t>*Exposure to heat or sunlight.</t>
  </si>
  <si>
    <t>*Administration of Vātakara or Pittakara foods or drugs.</t>
  </si>
  <si>
    <t xml:space="preserve">🔺 VISESA CHIKITSA </t>
  </si>
  <si>
    <t>*Taila processed with Madhuyashti, Chandana, Usheera</t>
  </si>
  <si>
    <t>*Ghee medicated with Bala, Yashtimadhu, Guduchi</t>
  </si>
  <si>
    <t>*Cold milk or Takra with Musta churna</t>
  </si>
  <si>
    <t>*sīta parisheka (cold sprinkling on head and body)</t>
  </si>
  <si>
    <t>*Lepa with *Chandana–Usheera–Kushta–Musta paste</t>
  </si>
  <si>
    <t>*Anjana (eye-application) with Triphala + Madhu for dilated pupils</t>
  </si>
  <si>
    <t>*If unconscious: Nasya with Ghee or Musta taila</t>
  </si>
  <si>
    <t>*In delirium: Manasika shanti with Brahmi ghṛta or Kalyānaka ghṛta</t>
  </si>
  <si>
    <t>*Suśruta Saṃhitā, Kalpa Sthāna 2/35–38</t>
  </si>
  <si>
    <t>*Aṣṭāṅga Hṛdaya, Uttara Tantra 35/33–36</t>
  </si>
  <si>
    <t xml:space="preserve">*Prognosis </t>
  </si>
  <si>
    <t>*Sādhyam (curable) — if treated early before deep dosha involvement.</t>
  </si>
  <si>
    <t>*Asādhyam (incurable) — when moha, mūrcchā, and unmāda are severe with respiratory failure.</t>
  </si>
  <si>
    <t>*Suśruta Saṃhitā, Kalpa Sthāna 2/40</t>
  </si>
  <si>
    <t>*Belladonna poisoning</t>
  </si>
  <si>
    <t>*Cocaine or amphetamine toxicity</t>
  </si>
  <si>
    <t xml:space="preserve">*Alcohol withdrawal delirium  </t>
  </si>
  <si>
    <t>*Schizophrenia / acute psychosis</t>
  </si>
  <si>
    <t>*Heat stroke</t>
  </si>
  <si>
    <t>*Meningitis / encephalitis</t>
  </si>
  <si>
    <t>*Fever and altered sensorium</t>
  </si>
  <si>
    <t>12/10/2025, 19:55 - +91 95446 87331: 🔺CASE STUDY NO : 267</t>
  </si>
  <si>
    <t>🔺TAMA PRAVESHA</t>
  </si>
  <si>
    <t>According to Charaka Samhita (Sutra Sthana 8/5) and Bhava Prakasha, the causative factors are:</t>
  </si>
  <si>
    <t>*Ati-krodha (excess anger)</t>
  </si>
  <si>
    <t>*Ati shrama (over-exertion)</t>
  </si>
  <si>
    <t>*Abhigata (head injury or trauma)</t>
  </si>
  <si>
    <t>*Madya sevana (excess alcohol)</t>
  </si>
  <si>
    <t>*Vishaja ahara (poisonous intake)</t>
  </si>
  <si>
    <t>*Ati-ushna, ati-shita ahara (excess heat/cold food)</t>
  </si>
  <si>
    <t>*Kapha and Tamas predominant ahara vihara</t>
  </si>
  <si>
    <t>*Gaurava (heaviness of body and head)</t>
  </si>
  <si>
    <t>*Mūrcchā-pūrvaka bhrama (giddiness leading to faintness)</t>
  </si>
  <si>
    <t>*Avyakta vāk (slurred speech)</t>
  </si>
  <si>
    <t>*Manda smriti (weak memory)</t>
  </si>
  <si>
    <t>*Shiro gaurava (heaviness of head)</t>
  </si>
  <si>
    <t>*As per Charaka Chikitsa Sthana 9/8 and Madhava Nidana (Chapter 24):</t>
  </si>
  <si>
    <t>*Tama iva pravesha (feeling of entering darkness)</t>
  </si>
  <si>
    <t>*Moha (delusion or confusion)</t>
  </si>
  <si>
    <t>*Ajnana (loss of consciousness or awareness)</t>
  </si>
  <si>
    <t>*Akshi nimīlana (closing of eyes)</t>
  </si>
  <si>
    <t>*Gati stambha (loss of movement)</t>
  </si>
  <si>
    <t>*Sparsha anupalabdhi (loss of touch sensation)</t>
  </si>
  <si>
    <t>*Shita sparsha (coldness of body)</t>
  </si>
  <si>
    <t>*Alpa prāṇavāha (slow breathing)</t>
  </si>
  <si>
    <t>*General appearance: Unconscious or semi-conscious, pale or cyanotic appearance.</t>
  </si>
  <si>
    <t>*Pulse: Weak, thready, or absent.</t>
  </si>
  <si>
    <t>*Blood pressure: Low (hypotension).</t>
  </si>
  <si>
    <t>*Respiration: Shallow or irregular.</t>
  </si>
  <si>
    <t>*Temperature: Low in severe cases (hypothermia) or normal.</t>
  </si>
  <si>
    <t>*Skin: Cold, clammy, possibly cyanotic.</t>
  </si>
  <si>
    <t>*Eyes: Pupils dilated or fixed, no reaction to light.</t>
  </si>
  <si>
    <t>*Tongue: Dry or coated.</t>
  </si>
  <si>
    <t>*Odor: May have characteristic foul or poisonous odor (if due to toxin).</t>
  </si>
  <si>
    <t>*Level of consciousness: Ranges from drowsiness to deep coma.</t>
  </si>
  <si>
    <t>a. Central Nervous System (CNS):</t>
  </si>
  <si>
    <t>*Unconsciousness or altered sensorium.</t>
  </si>
  <si>
    <t>*No response to pain stimuli.</t>
  </si>
  <si>
    <t>*Absent reflexes in deep coma.</t>
  </si>
  <si>
    <t>*Possible convulsions or decerebrate posturing.</t>
  </si>
  <si>
    <t>b. Cardiovascular System:</t>
  </si>
  <si>
    <t>*Bradycardia or tachycardia depending on cause.</t>
  </si>
  <si>
    <t>*Weak heart sounds.</t>
  </si>
  <si>
    <t>*Hypotension.</t>
  </si>
  <si>
    <t>c.Respiratory System:</t>
  </si>
  <si>
    <t>*Shallow, irregular, or Cheyne–Stokes breathing.</t>
  </si>
  <si>
    <t>*Cyanosis indicating respiratory failure.</t>
  </si>
  <si>
    <t>d. Gastrointestinal System:</t>
  </si>
  <si>
    <t>*Nausea, vomiting before loss of consciousness (if due to poisoning).</t>
  </si>
  <si>
    <t>e. Renal System:</t>
  </si>
  <si>
    <t>*Oliguria or anuria (in severe cases due to shock or toxin).</t>
  </si>
  <si>
    <t>*CBC (to rule out infection or anemia)</t>
  </si>
  <si>
    <t>*Blood glucose (hypoglycemia/hyperglycemia)</t>
  </si>
  <si>
    <t>*Serum electrolytes (Na⁺, K⁺, Ca²⁺)</t>
  </si>
  <si>
    <t>*Arterial blood gas (ABG) — for hypoxia/acidosis</t>
  </si>
  <si>
    <t>*Toxicology screening (if poisoning suspected)</t>
  </si>
  <si>
    <t>*Serum ammonia (for hepatic coma)</t>
  </si>
  <si>
    <t>*Urine examination: For ketone bodies, proteins, toxins.</t>
  </si>
  <si>
    <t>*ECG: To detect arrhythmias or cardiac causes.</t>
  </si>
  <si>
    <t>*CT/MRI Brain: To detect cerebral hemorrhage, infarct, or mass lesion.</t>
  </si>
  <si>
    <t>*EEG: To assess brain activity in coma.</t>
  </si>
  <si>
    <t>12/10/2025, 19:56 - +91 95446 87331: 🔺CASE STUDY NO : 267</t>
  </si>
  <si>
    <t>*Coma (various etiologies)</t>
  </si>
  <si>
    <t>*Syncope</t>
  </si>
  <si>
    <t>*Cerebral stroke</t>
  </si>
  <si>
    <t>*Epileptic seizure (post-ictal phase)</t>
  </si>
  <si>
    <t>*Drug or toxic poisoning (e.g., carbon monoxide, alcohol, sedatives)</t>
  </si>
  <si>
    <t>*Head injury</t>
  </si>
  <si>
    <t>*Hypoxia (respiratory or cardiac cause)</t>
  </si>
  <si>
    <t>**Manasika hetus (anger, fear, grief) disturb rajas and tamas.</t>
  </si>
  <si>
    <t>** These aggravate Vata dosha, especially Prana Vata and Vyana Vata.</t>
  </si>
  <si>
    <t>** Vata obstructs Sattva guna of mind, leading to dominance of Tamas.</t>
  </si>
  <si>
    <t>*As Sattva diminishes, consciousness fades → Tama Pravesha occurs.</t>
  </si>
  <si>
    <t>*Dosha involvement: Vata-Kapha predominance</t>
  </si>
  <si>
    <t>*Guna involvement: Rajas–Tamas prakopa</t>
  </si>
  <si>
    <t>Srotas affected: Mano vaha srotas and Prana vaha srotas</t>
  </si>
  <si>
    <t>🔺 SAMANYA CHIKITSA (General treatment)</t>
  </si>
  <si>
    <t>*As per Charaka Chikitsa Sthana 10/12 and Ashtanga Hridaya Chikitsa Sthana 5:</t>
  </si>
  <si>
    <t>*Hridaya avasthāpana chikitsa – Reassurance and stabilization of mind.</t>
  </si>
  <si>
    <t>*Vata-Kapha shamaka measures –</t>
  </si>
  <si>
    <t>*Nasya with Vatahara dravyas (Anu taila, Kshirabala taila)</t>
  </si>
  <si>
    <t>*Abhyanga with Mahanarayana taila</t>
  </si>
  <si>
    <t>*Swedana (mild fomentation)</t>
  </si>
  <si>
    <t>*Hrudya and Medhya dravyas – Brahmi, Shankhapushpi, Vacha, Yashtimadhu.</t>
  </si>
  <si>
    <t>*Prana vardhaka chikitsa – administration of ghritas like Brahmi ghrita, Kalyanaka ghrita.</t>
  </si>
  <si>
    <t>*Use of Hrudya and Medhya rasayana</t>
  </si>
  <si>
    <t>*Proper rest, calm environment</t>
  </si>
  <si>
    <t>*Exposure to pleasant smell, sound, and touch</t>
  </si>
  <si>
    <t>*Sneha and Sweda therapies</t>
  </si>
  <si>
    <t>*Sweet, unctuous and warm food</t>
  </si>
  <si>
    <t>*Loud noise, bright light</t>
  </si>
  <si>
    <t>*Excess anger, grief</t>
  </si>
  <si>
    <t>*Fasting, sleep deprivation</t>
  </si>
  <si>
    <t>*Excess physical or mental stress</t>
  </si>
  <si>
    <t>*According to Charaka Chikitsa 10/28 and Madhava Nidana 24:</t>
  </si>
  <si>
    <t>*If Vata predominant:</t>
  </si>
  <si>
    <t>*Sneha nasya, Snehapana (Kshirabala taila, Ashwagandha ghrita)</t>
  </si>
  <si>
    <t>*Murdhni taila, Abhyanga, Swedana</t>
  </si>
  <si>
    <t>*If Kapha predominant:</t>
  </si>
  <si>
    <t>*Shirovirechana with Saindhava &amp; Trikatu</t>
  </si>
  <si>
    <t>*Dhūmapāna with Haridra, Vacha</t>
  </si>
  <si>
    <t>*If caused by fear, grief, anger:</t>
  </si>
  <si>
    <t>*Manonigraha chikitsa (counseling, sattvavajaya therapy)</t>
  </si>
  <si>
    <t>*Medhya rasayana: Brahmi, Mandukaparni, Shankhapushpi</t>
  </si>
  <si>
    <t>*If due to poison or trauma:</t>
  </si>
  <si>
    <t>*Vishaghna chikitsa or Abhighata chikitsa accordingly</t>
  </si>
  <si>
    <t>*Charaka Samhita – Chikitsa Sthana 10 (Umada Chikitsa)</t>
  </si>
  <si>
    <t>*Ashtanga Hridaya – Chikitsa Sthana 5</t>
  </si>
  <si>
    <t>*Madhava Nidana – 24/1–7 (Manasika Vyadhi Nidana)</t>
  </si>
  <si>
    <t>*Bhava Prakasha – Purva Khanda (Manasika Vikara)</t>
  </si>
  <si>
    <t>13/10/2025, 20:44 - +91 95446 87331: 🔺CASE STUDY NO : 268</t>
  </si>
  <si>
    <t>🔺ADIDAIVIKA VYADHIS</t>
  </si>
  <si>
    <t>*Ādhidaivika Vyādhi are caused by Daiva (divine), planetary, supernatural or fate-related factors.</t>
  </si>
  <si>
    <t>They are not due to doṣa imbalance directly, but arise due to Daiva, Graha, or Karma.</t>
  </si>
  <si>
    <t>*Causes include:</t>
  </si>
  <si>
    <t>*Papa karma (sinful deeds in past lives)</t>
  </si>
  <si>
    <t>*Abhichara (black magic, curse, spell)</t>
  </si>
  <si>
    <t>*Daiva kopa (divine wrath)</t>
  </si>
  <si>
    <t>*Graha dosha (planetary affliction)</t>
  </si>
  <si>
    <t>*Nakshatra, time or seasonal inauspiciousness</t>
  </si>
  <si>
    <t>*“Ādhibhautika-daivika-manasa roga trividhaḥ” — (Charaka Sutra Sthana *“Ādhidaivikaḥ daiva-bhūtābhicārādibhiḥ janitāḥ” — (Sushruta Sutra Sthana 1/25)</t>
  </si>
  <si>
    <t>*Sudden uneasiness or fear</t>
  </si>
  <si>
    <t>*Mental confusion without cause</t>
  </si>
  <si>
    <t>*Restlessness, disturbed sleep</t>
  </si>
  <si>
    <t>*Feeling of being affected by unknown power</t>
  </si>
  <si>
    <t>*Inexplicable pain or illness without organic cause</t>
  </si>
  <si>
    <t>🔺 LAKSANM</t>
  </si>
  <si>
    <t>*Sudden occurrence of disease without apparent doshic reason</t>
  </si>
  <si>
    <t>*Diseases that don’t respond to medicine</t>
  </si>
  <si>
    <t>*Mental disturbance (graha badha, bhaya, moha, pralapa)</t>
  </si>
  <si>
    <t>*Body ache, fever, or paralysis without reason</t>
  </si>
  <si>
    <t>*Seizure-like conditions (in graha rogas)</t>
  </si>
  <si>
    <t>*Dreams or visions of divine beings or spirits *Ādhidaivika vyādhiṣu grahāḥ praveśaṃ kurvanti, tadā cittavibhramaḥ” — (Charaka Chikitsa Sthana 9/6)</t>
  </si>
  <si>
    <t>1. Consciousness – Alert / Drowsy / Unconscious</t>
  </si>
  <si>
    <t>2. Vital signs – Temperature, Pulse, Respiration, BP</t>
  </si>
  <si>
    <t>3. General appearance – Pallor, cyanosis, jaundice, edema, dehydration</t>
  </si>
  <si>
    <t>4. Posture and gait – Abnormalities indicating neurological or musculoskeletal involvement</t>
  </si>
  <si>
    <t>5. Skin – Rash, discoloration, infection signs</t>
  </si>
  <si>
    <t>6. Lymph nodes – Enlargement (suggesting infection or immune reaction)</t>
  </si>
  <si>
    <t>Seizures, unconsciousness, psychosis (graha roga-like)</t>
  </si>
  <si>
    <t>Dyspnea, wheezing (allergic/asthmatic due to environmental factors)</t>
  </si>
  <si>
    <t>*Cardiovascular</t>
  </si>
  <si>
    <t>Palpitations, arrhythmias (stress-related)</t>
  </si>
  <si>
    <t>*Indigestion, ulcers, IBS (psychosomatic origin)</t>
  </si>
  <si>
    <t>*Musculoskeletal</t>
  </si>
  <si>
    <t>Pain, stiffness (autoimmune or idiopathic inflammation)</t>
  </si>
  <si>
    <t>Skin</t>
  </si>
  <si>
    <t>Autoimmune rashes, vitiligo, eczema (stress or immune-triggered)</t>
  </si>
  <si>
    <t>*CBC (Complete Blood Count)</t>
  </si>
  <si>
    <t>Detect infection, anemia, immune disorders</t>
  </si>
  <si>
    <t>ESR, CRP</t>
  </si>
  <si>
    <t>Indicators of inflammation or *autoimmune conditions</t>
  </si>
  <si>
    <t>*Thyroid Profile (T3, T4, TSH)</t>
  </si>
  <si>
    <t>Endocrine disturbances linked to stress</t>
  </si>
  <si>
    <t>*Autoimmune Panel (ANA, RF)</t>
  </si>
  <si>
    <t>*</t>
  </si>
  <si>
    <t>To rule out *autoimmune diseases</t>
  </si>
  <si>
    <t>*Liver and Kidney Function *Tests</t>
  </si>
  <si>
    <t>Assess systemic involvement</t>
  </si>
  <si>
    <t>*Serology</t>
  </si>
  <si>
    <t>For viral or bacterial infections</t>
  </si>
  <si>
    <t>*Psychological Evaluation</t>
  </si>
  <si>
    <t>For stress, anxiety, depression-related symptoms</t>
  </si>
  <si>
    <t>*Imaging (CT/MRI)</t>
  </si>
  <si>
    <t>Neurological or idiopathic lesion detection (in graha-like manifestations)</t>
  </si>
  <si>
    <t>13/10/2025, 20:46 - +91 95446 87331: 🔺CASE STUDY NO : 268</t>
  </si>
  <si>
    <t>1. Epilepsy (for grahābhāva / seizure-like disorders)</t>
  </si>
  <si>
    <t>2. Psychosis / Schizophrenia (for manasika ādhidaivika conditions)</t>
  </si>
  <si>
    <t>3. Autoimmune diseases – SLE, Rheumatoid arthritis</t>
  </si>
  <si>
    <t>4. Idiopathic inflammatory diseases – Sarcoidosis, Vasculitis</t>
  </si>
  <si>
    <t>5. Allergic disorders – Asthma, Atopic dermatitis</t>
  </si>
  <si>
    <t>6. Stress-related disorders – Anxiety neurosis, Depression, Psychosomatic illness</t>
  </si>
  <si>
    <t>7. Genetic / Congenital anomalies – Down syndrome, Muscular dystrophy</t>
  </si>
  <si>
    <t>8. Seasonal diseases – Influenza, Dengue, Malaria (kāla-bhāva-related)</t>
  </si>
  <si>
    <t>9. Post-traumatic stress disorder (PTSD) (due to calamities or divine belief-induced fear)</t>
  </si>
  <si>
    <t>1. Due to Daiva or Graha, there is disturbance in Manas (mind) and Indriyas (senses).</t>
  </si>
  <si>
    <t>2. The Sattva of manas gets weakened, Rajas and Tamas increase.</t>
  </si>
  <si>
    <t>3. This leads to Manovaha Srotodushti, followed by secondary Sharira Vikāra.</t>
  </si>
  <si>
    <t>4. The disease manifests as physical or psychological disorder beyond normal doshic explanation.</t>
  </si>
  <si>
    <t>*As the cause is Daivika (supernatural), treatment includes both *Daivavyapāśraya Chikitsā and Manasika Chikitsā, supported by Yuktivyapāśraya (rational therapy).</t>
  </si>
  <si>
    <t>A. Daivavyapasraya Chikitsa(Spiritual Therapy)</t>
  </si>
  <si>
    <t>*Mantra (chanting sacred hymns)</t>
  </si>
  <si>
    <t>*Aushadha (sacred herbs &amp; rituals)</t>
  </si>
  <si>
    <t>*Mani (gem therapy)</t>
  </si>
  <si>
    <t>*Mangala (auspicious rituals)</t>
  </si>
  <si>
    <t>*Bali (sacrifices/offerings)</t>
  </si>
  <si>
    <t>*Upavasa (fasting)</t>
  </si>
  <si>
    <t>*Japa, Homa, Dana (charity, prayer)</t>
  </si>
  <si>
    <t>*Niyama, vrata, svastyayana (religious vows, auspicious rites)</t>
  </si>
  <si>
    <t>*“Mantroushadhimanibalimangalahoma-niyamopavāsapradānaśāntyupahārādibhiḥ daivavyapāśrayaḥ” — (Charaka Sutra Sthana 11/54–55)</t>
  </si>
  <si>
    <t>*Mantra, Japa, Homa, Pooja</t>
  </si>
  <si>
    <t>*Association with pious, peaceful environment</t>
  </si>
  <si>
    <t>*Good deeds (punya karma)</t>
  </si>
  <si>
    <t>*Wearing prescribed gems or herbs</t>
  </si>
  <si>
    <t>*Spiritual guidance and meditation</t>
  </si>
  <si>
    <t>*Sinful acts (pāpa karma)</t>
  </si>
  <si>
    <t>*Association with impure, negative-minded people</t>
  </si>
  <si>
    <t>*Disrespect to deities or elders</t>
  </si>
  <si>
    <t>*Neglect of rituals and faith</t>
  </si>
  <si>
    <t>*Overindulgence in material pleasures</t>
  </si>
  <si>
    <t>*Depends on manifestation:</t>
  </si>
  <si>
    <t>*Graha Roga</t>
  </si>
  <si>
    <t>Skanda, Kumara, Shakuni graha etc.</t>
  </si>
  <si>
    <t>*Daiva chikitsa + Mantra + Raksha karma</t>
  </si>
  <si>
    <t>*Abhichara janya</t>
  </si>
  <si>
    <t>Curse, black magic</t>
  </si>
  <si>
    <t>Shanti karma, Homa, Daiva upasana</t>
  </si>
  <si>
    <t>*Karmaja Vyadhi</t>
  </si>
  <si>
    <t>From past deeds</t>
  </si>
  <si>
    <t>Prayaschitta (atonement), Dana, Tapas</t>
  </si>
  <si>
    <t>*Nakshatra dosha</t>
  </si>
  <si>
    <t>Planetary affliction</t>
  </si>
  <si>
    <t>Graha shanti, mantra recitation</t>
  </si>
  <si>
    <t>*** Classical References Summary</t>
  </si>
  <si>
    <t>*Grantha</t>
  </si>
  <si>
    <t>*Charaka Samhita Sutra Sthana 1/54</t>
  </si>
  <si>
    <t xml:space="preserve">Trividha vyadhi: </t>
  </si>
  <si>
    <t>*Adhyatmika , Ādhibhautika, Ādhidaivika</t>
  </si>
  <si>
    <t>*Sushruta Sutra Sthana 1/25</t>
  </si>
  <si>
    <t>Causes and types of Ādhidaivika Vyādhi</t>
  </si>
  <si>
    <t>*Charaka Sutra Sthana 11/54–55</t>
  </si>
  <si>
    <t>Daivavyapāśraya Chikitsa</t>
  </si>
  <si>
    <t>*Charaka Chikitsa Sthana 9/6</t>
  </si>
  <si>
    <t>Graha pravesha &amp; mental affliction</t>
  </si>
  <si>
    <t>*Ashtanga Hridaya Sutra Sthana 12/62–64</t>
  </si>
  <si>
    <t>Daivavyapāśraya and Manasika chikitsa</t>
  </si>
  <si>
    <t>14/10/2025, 10:54 - Dr sonu kailas k: MOST IMPORTANT MEDICAL ABBREVIATIONS</t>
  </si>
  <si>
    <t>---</t>
  </si>
  <si>
    <t>COMMON LAB TESTS</t>
  </si>
  <si>
    <t>CBC : Complete Blood Count</t>
  </si>
  <si>
    <t>CP : Complete Picture of Blood</t>
  </si>
  <si>
    <t>BT : Bleeding Time</t>
  </si>
  <si>
    <t>CT : Clotting Time</t>
  </si>
  <si>
    <t>LFT / LFTs : Liver Function Test(s)</t>
  </si>
  <si>
    <t>AST / SGOT : Aspartate Aminotransferase / Serum Glutamic Oxaloacetic Transaminase</t>
  </si>
  <si>
    <t>ALT / SGPT : Alanine Aminotransferase / Serum Glutamic Pyruvic Transaminase</t>
  </si>
  <si>
    <t>ALP : Alkaline Phosphatase</t>
  </si>
  <si>
    <t>GGT : Gamma Glutamyl Transpeptidase</t>
  </si>
  <si>
    <t>GTT : Glucose Tolerance Test</t>
  </si>
  <si>
    <t>LDH : Lactate Dehydrogenase</t>
  </si>
  <si>
    <t>PT : Prothrombin Time</t>
  </si>
  <si>
    <t>INR : International Normalized Ratio</t>
  </si>
  <si>
    <t>ESR : Erythrocyte Sedimentation Rate</t>
  </si>
  <si>
    <t>FPG : Fasting Plasma Glucose</t>
  </si>
  <si>
    <t>UCE / U&amp;E : Urea, Creatinine &amp; Electrolytes</t>
  </si>
  <si>
    <t>MC&amp;S : Microscopy, Culture &amp; Sensitivity</t>
  </si>
  <si>
    <t>RCC / RBCs : Red Blood Cell Count / Red Blood Cells</t>
  </si>
  <si>
    <t>Na : Sodium</t>
  </si>
  <si>
    <t>K : Potassium</t>
  </si>
  <si>
    <t>Ca : Calcium</t>
  </si>
  <si>
    <t>NaCl : Sodium Chloride</t>
  </si>
  <si>
    <t>BIOCHEMISTRY &amp; ENDOCRINOLOGY</t>
  </si>
  <si>
    <t>TFT : Thyroid Function Test</t>
  </si>
  <si>
    <t>TSH : Thyroid Stimulating Hormone</t>
  </si>
  <si>
    <t>T4 : Thyroxine</t>
  </si>
  <si>
    <t>TPO : Thyroid Peroxidase</t>
  </si>
  <si>
    <t>TRAB : Thyrotropin Receptor Antibodies</t>
  </si>
  <si>
    <t>Hcg / PT : Human Chorionic Gonadotrophin / Pregnancy Test</t>
  </si>
  <si>
    <t>IFG : Impaired Fasting Glucose</t>
  </si>
  <si>
    <t>IGT : Impaired Glucose Tolerance</t>
  </si>
  <si>
    <t>IDDM : Insulin Dependent Diabetes Mellitus (Type 1)</t>
  </si>
  <si>
    <t>GvHD : Graft Versus Host Disease</t>
  </si>
  <si>
    <t>CARDIOLOGY</t>
  </si>
  <si>
    <t>AF : Atrial Fibrillation</t>
  </si>
  <si>
    <t>AMI / MI : Acute / Myocardial Infarction</t>
  </si>
  <si>
    <t>CABG : Coronary Artery Bypass Graft</t>
  </si>
  <si>
    <t>CCF / LVF : Congestive Cardiac Failure / Left Ventricular Failure</t>
  </si>
  <si>
    <t>LVH : Left Ventricular Hypertrophy</t>
  </si>
  <si>
    <t>RBBB / LBBB : Right / Left Bundle Branch Block</t>
  </si>
  <si>
    <t>IHD / CHD / CVD : Ischaemic / Coronary Heart / Cardiovascular Disease</t>
  </si>
  <si>
    <t>PAD : Peripheral Arterial Disease</t>
  </si>
  <si>
    <t>PACWP : Pulmonary Artery Capillary Wedge Pressure</t>
  </si>
  <si>
    <t>PE : Pulmonary Embolism</t>
  </si>
  <si>
    <t>SVC / SVCO : Superior Vena Cava / Superior Vena Caval Obstruction</t>
  </si>
  <si>
    <t>HTN : Hypertension (High Blood Pressure)</t>
  </si>
  <si>
    <t>PCI : Percutaneous Coronary Intervention</t>
  </si>
  <si>
    <t>RAS : Renal Angiotensin System / Renal Artery Stenosis</t>
  </si>
  <si>
    <t>NEUROLOGY</t>
  </si>
  <si>
    <t>CNS : Central Nervous System</t>
  </si>
  <si>
    <t>CVA : Cerebrovascular Accident (Stroke)</t>
  </si>
  <si>
    <t>TIAs : Transient Ischaemic Attacks</t>
  </si>
  <si>
    <t>ICH / SDH : Intracranial / Subdural Haemorrhage</t>
  </si>
  <si>
    <t>EEG : Electroencephalogram</t>
  </si>
  <si>
    <t>MS : Multiple Sclerosis</t>
  </si>
  <si>
    <t>SOB : Shortness of Breath</t>
  </si>
  <si>
    <t>RESPIRATORY</t>
  </si>
  <si>
    <t>CXR : Chest X-ray (PA View)</t>
  </si>
  <si>
    <t>COPD : Chronic Obstructive Pulmonary Disease</t>
  </si>
  <si>
    <t>CPAP : Continuous Positive Airway Pressure</t>
  </si>
  <si>
    <t>URTI : Upper Respiratory Tract Infection</t>
  </si>
  <si>
    <t>TB : Tuberculosis</t>
  </si>
  <si>
    <t>PaO2 : Partial Pressure of Oxygen (Arterial Blood)</t>
  </si>
  <si>
    <t>INFECTIOUS DISEASES</t>
  </si>
  <si>
    <t>AIDS : Acquired Immunodeficiency Syndrome</t>
  </si>
  <si>
    <t>HIV : Human Immunodeficiency Virus</t>
  </si>
  <si>
    <t>HAV / HBV / HCV : Hepatitis A / B / C Virus</t>
  </si>
  <si>
    <t>HBsAg : Hepatitis B Surface Antigen</t>
  </si>
  <si>
    <t>UTI : Urinary Tract Infection</t>
  </si>
  <si>
    <t>GASTROINTESTINAL &amp; HEPATIC</t>
  </si>
  <si>
    <t>GIT : Gastrointestinal Tract</t>
  </si>
  <si>
    <t>GU / DU : Gastric / Duodenal Ulcer</t>
  </si>
  <si>
    <t>PBC : Primary Biliary Cirrhosis</t>
  </si>
  <si>
    <t>CCK : Cholecystokinin</t>
  </si>
  <si>
    <t>CF : Cystic Fibrosis</t>
  </si>
  <si>
    <t>OA / RA : Osteoarthritis / Rheumatoid Arthritis</t>
  </si>
  <si>
    <t>LIF / RIF / LUQ / RUQ : Left / Right Iliac Fossa, Left / Right Upper Quadrant</t>
  </si>
  <si>
    <t>LCM : Left Costal Margin</t>
  </si>
  <si>
    <t>RENAL &amp; URINARY</t>
  </si>
  <si>
    <t>ARF / CRF / ESRD : Acute / Chronic / End Stage Renal Failure</t>
  </si>
  <si>
    <t>IVU / KUB / USS : Intravenous Urogram / Kidney-Ureter-Bladder X-ray / Ultrasound Scan</t>
  </si>
  <si>
    <t>U&amp;E / UCE : Urea and Electrolytes / Urea, Creatinine &amp; Electrolytes</t>
  </si>
  <si>
    <t>ITU : Intensive Therapy Unit</t>
  </si>
  <si>
    <t>DIAGNOSTIC IMAGING</t>
  </si>
  <si>
    <t>CT / MRI : Computed Tomography / Magnetic Resonance Imaging</t>
  </si>
  <si>
    <t>ECG : Electrocardiogram</t>
  </si>
  <si>
    <t>SXR : Skull X-ray</t>
  </si>
  <si>
    <t>USS : Ultrasound Scan</t>
  </si>
  <si>
    <t>GENERAL &amp; PROCEDURES</t>
  </si>
  <si>
    <t>IM : Intramuscular</t>
  </si>
  <si>
    <t>IV / SC : Intravenous / Subcutaneous</t>
  </si>
  <si>
    <t>PR / PV : Per Rectum / Per Vagina</t>
  </si>
  <si>
    <t>Min : Minutes</t>
  </si>
  <si>
    <t>T° : Temperature</t>
  </si>
  <si>
    <t>t½ : Half-life</t>
  </si>
  <si>
    <t>u / U : Units</t>
  </si>
  <si>
    <t>OTHER CONDITIONS</t>
  </si>
  <si>
    <t>AKA : Alcoholic Ketoacidosis</t>
  </si>
  <si>
    <t>ALL : Acute Lymphoblastic Leukaemia</t>
  </si>
  <si>
    <t>MPD / PCL : Myeloproliferative Disease / Plasma Cell Leukaemia</t>
  </si>
  <si>
    <t>IDA : Iron Deficiency Anaemia</t>
  </si>
  <si>
    <t>TA : Temporal Arteritis</t>
  </si>
  <si>
    <t>UC : Ulcerative Colitis</t>
  </si>
  <si>
    <t>SM : Smooth Muscle</t>
  </si>
  <si>
    <t>VIII : Factor VIII (Clotting Activity)</t>
  </si>
  <si>
    <t>🛑https://chat.whatsapp.com/BhtumYD0I1n49dNjz9CaZh?mode=ems_copy_t</t>
  </si>
  <si>
    <t>14/10/2025, 20:27 - +91 95446 87331: 🔺CASE STUDY NO : 269</t>
  </si>
  <si>
    <t>🔺KANDA BHAGNAM</t>
  </si>
  <si>
    <t>*Hetu (Causes):</t>
  </si>
  <si>
    <t>*Abhighāta (trauma, blow, fall, accident)</t>
  </si>
  <si>
    <t>*Ati-bhara-vahana (carrying excessive load)</t>
  </si>
  <si>
    <t>*Vega-dharaṇa (suppression of natural urges leading to vata vitiation)</t>
  </si>
  <si>
    <t>*Kṣata (injury due to weapons or fall)</t>
  </si>
  <si>
    <t>** Suśruta Saṃhitā, Nidāna Sthāna 15/41</t>
  </si>
  <si>
    <t>** Aṣṭāṅga Hṛdaya, Nidāna Sthāna 15/4–6</t>
  </si>
  <si>
    <t>🔺 PURVARUPAM (Premonitory symptoms)</t>
  </si>
  <si>
    <t>*Śūla (pain) at the site</t>
  </si>
  <si>
    <t>*Sphurana (throbbing sensation)</t>
  </si>
  <si>
    <t>*Śotha (swelling begins)</t>
  </si>
  <si>
    <t>*Sparśāsahatva (tenderness)</t>
  </si>
  <si>
    <t>*Stambha (stiffness of nearby joints)</t>
  </si>
  <si>
    <t>*According to Suśruta and Vāgbhaṭa:</t>
  </si>
  <si>
    <t>*Asamyaka gati (abnormal movement at fracture site)</t>
  </si>
  <si>
    <t>*Ativṛddha śotha (swelling)</t>
  </si>
  <si>
    <t>*Ati-śūla (severe pain)</t>
  </si>
  <si>
    <t>*Sparśāsahatva (tenderness on touch)</t>
  </si>
  <si>
    <t>*Kṛśa (deformity or shortening of limb)</t>
  </si>
  <si>
    <t>*Mūrcchana (fainting in severe pain or injury)</t>
  </si>
  <si>
    <t>** Suśruta Saṃhitā, Nidāna Sthāna 15/42–45</t>
  </si>
  <si>
    <t>*General condition: Check for pain, swelling, deformity, and limitation of movement.</t>
  </si>
  <si>
    <t>*Pulse rate – may be raised due to pain/shock.</t>
  </si>
  <si>
    <t>*Blood pressure – may fall in severe fracture or internal bleeding.</t>
  </si>
  <si>
    <t>*Temperature – usually normal, may rise in infection.</t>
  </si>
  <si>
    <t>*Respiration – may be altered if associated trauma to chest or upper limb.</t>
  </si>
  <si>
    <t>*Consciousness level: To rule out head injury or shock.</t>
  </si>
  <si>
    <t>*Visible deformity</t>
  </si>
  <si>
    <t>*Swelling and discoloration</t>
  </si>
  <si>
    <t>*Abnormal posture or angulation of limb</t>
  </si>
  <si>
    <t>*Tenderness over the affected area</t>
  </si>
  <si>
    <t>*Crepitus (crackling sound)</t>
  </si>
  <si>
    <t>*Abnormal mobility</t>
  </si>
  <si>
    <t>*Measurement:</t>
  </si>
  <si>
    <t>*Limb length (to detect shortening or displacement)</t>
  </si>
  <si>
    <t>*Girth (for swelling or atrophy)</t>
  </si>
  <si>
    <t>*Examine the affected bone or joint for tenderness, instability, range of motion.</t>
  </si>
  <si>
    <t>*Neurovascular examination – check distal pulse, capillary refill, and sensory function.</t>
  </si>
  <si>
    <t>*Cardiovascular system: To assess signs of shock or vascular injury.</t>
  </si>
  <si>
    <t>*Respiratory system: Especially in fractures of ribs or clavicle.</t>
  </si>
  <si>
    <t>*Nervous system: To rule out peripheral nerve injury associated with fractures/dislocations.</t>
  </si>
  <si>
    <t>1. Routine Tests:</t>
  </si>
  <si>
    <t>*CBC (to check for infection, anemia, or internal bleeding)</t>
  </si>
  <si>
    <t>*ESR (may be raised in inflammation)</t>
  </si>
  <si>
    <t>*Blood sugar (before surgery or plaster application)</t>
  </si>
  <si>
    <t>. Imaging:</t>
  </si>
  <si>
    <t>*X-ray – AP and lateral view of affected bone or joint (confirmatory)</t>
  </si>
  <si>
    <t>*CT scan – for complex or intra-articular fractures</t>
  </si>
  <si>
    <t>*MRI – for associated soft tissue, ligament, or cartilage injury</t>
  </si>
  <si>
    <t>3. Special Tests:</t>
  </si>
  <si>
    <t>*Doppler study – if vascular injury is suspected</t>
  </si>
  <si>
    <t>*Nerve conduction test – in case of neurological deficit</t>
  </si>
  <si>
    <t>14/10/2025, 20:28 - +91 95446 87331: 🔺CASE STUDY NO : 269</t>
  </si>
  <si>
    <t>*Simple fracture</t>
  </si>
  <si>
    <t>*Compound (open) fracture</t>
  </si>
  <si>
    <t>*Greenstick fracture (in children)</t>
  </si>
  <si>
    <t>*Comminuted fracture</t>
  </si>
  <si>
    <t>*Dislocation</t>
  </si>
  <si>
    <t>*Sprain or ligament tear</t>
  </si>
  <si>
    <t>*Bone contusion</t>
  </si>
  <si>
    <t>*Stress fracture</t>
  </si>
  <si>
    <t>*Pathological fracture</t>
  </si>
  <si>
    <t>*Due to abhighāta (trauma) → vāta doṣa gets aggravated → causes bheda (break) or viccheda (discontinuity) in asthi dhātu (bone tissue) and sandhi (joint) → leading to kaṇḍa bhagna (fracture of long bone).</t>
  </si>
  <si>
    <t>*Dūṣya: Asthi, Majjā</t>
  </si>
  <si>
    <t>*Srotas: Asthi-vaha srotas</t>
  </si>
  <si>
    <t>*Srotoduṣṭi: Saṅga (obstruction)</t>
  </si>
  <si>
    <t>*Roga mārga: Madhyama roga mārga</t>
  </si>
  <si>
    <t>*The line of treatment follows Suśruta’s Bhagna Chikitsā Siddhānta (Su. Chi. 3rd chapter):</t>
  </si>
  <si>
    <t>*Chatushpāda for Bhagna:</t>
  </si>
  <si>
    <t>1. Ācārya (Surgeon)</t>
  </si>
  <si>
    <t>2. Dravya (Medications)</t>
  </si>
  <si>
    <t>3. Upakaraṇa (Instruments &amp; splints)</t>
  </si>
  <si>
    <t>4. Rogi (Patient)</t>
  </si>
  <si>
    <t>*Saṃśodhana chikitsā is not indicated immediately.</t>
  </si>
  <si>
    <t>*Primary treatment includes alignment (saṃhanana), immobilization (bandhana), and rest (upasamana).</t>
  </si>
  <si>
    <t>*Procedures:</t>
  </si>
  <si>
    <t>1. Traction (Ākarṣaṇa) – to align the bone ends.</t>
  </si>
  <si>
    <t>2. Manipulation (Prakṣepa) – correction of deformity.</t>
  </si>
  <si>
    <t>3. Bandhana (Immobilization using splints – Kāṣṭha, Veśṭana, etc.)</t>
  </si>
  <si>
    <t>4. Parisheka, Abhyaṅga, Sveda – to relieve pain and swelling.</t>
  </si>
  <si>
    <t>5. Ahāra: Use of māṃsa rasa, kṣīra, ghṛta, and tikta-kṣīra preparations to aid bone healing.</t>
  </si>
  <si>
    <t>*- Suśruta Saṃhitā, Chikitsā Sthāna 3/15–35</t>
  </si>
  <si>
    <t>*Rest and immobilization</t>
  </si>
  <si>
    <t>*External application of Sneha (medicated oils like Mahanarayana taila)</t>
  </si>
  <si>
    <t>*Mild Sveda (fomentation)</t>
  </si>
  <si>
    <t>*Internal use of Asthi-samhāraka dravyas (e.g., Laksha, Ashwagandha, Shilajit, Guggulu)</t>
  </si>
  <si>
    <t>*Excessive movement of affected limb</t>
  </si>
  <si>
    <t>*Exposure to cold and wind (Vāta-vardhaka ahara-vihara)</t>
  </si>
  <si>
    <t>*Fasting or dry food</t>
  </si>
  <si>
    <t>*Untimely bandhana (splinting)</t>
  </si>
  <si>
    <t>*Improper alignment (asamyaka saṃhanana)</t>
  </si>
  <si>
    <t>*For Kāṇḍa Bhagna (Long bone fracture):</t>
  </si>
  <si>
    <t>*Stages of management (Suśruta’s method):</t>
  </si>
  <si>
    <t>** Śamana (Reduction/alignment):</t>
  </si>
  <si>
    <t>– Gentle traction and realignment of bone ends.</t>
  </si>
  <si>
    <t>** Bandhana (Immobilization):</t>
  </si>
  <si>
    <t>*Application of Kāṣṭha bandha (wooden splints) with raśanā (cloth) and kṣīra-snuha lepa for fixation.</t>
  </si>
  <si>
    <t>**Sthirīkaraṇa (Stabilization):</t>
  </si>
  <si>
    <t>– Keeping the limb in rest for 48 days (as per Suśruta).</t>
  </si>
  <si>
    <t>– Regular taila abhyanga, sveda, and mridu upanāha after pain reduces.</t>
  </si>
  <si>
    <t>** Ropaṇa (Healing stage):</t>
  </si>
  <si>
    <t>** Internal medications like Laksha Guggulu, Abha Guggulu, Ashwagandha Churna, Shilajit, Bala taila, Maha Narayana taila.</t>
  </si>
  <si>
    <t>– Kṣīra (milk), Māṃsa rasa (meat soup), Ghṛta, and Medhya dravyas.</t>
  </si>
  <si>
    <t>– Avoid ruksha, katu, tikta foods.</t>
  </si>
  <si>
    <t>** Suśruta Saṃhitā, Chikitsā Sthāna 3/17–40</t>
  </si>
  <si>
    <t>** Aṣtanṅga Hṛdaya, Uttara Sthāna 26/5–15</t>
  </si>
  <si>
    <t>15/10/2025, 19:24 - +91 95446 87331: 🔺CASE STUDY NO : 270</t>
  </si>
  <si>
    <t>🔺KAPALA GATHA KUSTHA</t>
  </si>
  <si>
    <t>*Guru, Snigdha, Abhiṣyandi āhāra (heavy, oily, clogging foods)</t>
  </si>
  <si>
    <t>*Kaphavardhaka ahāra sevana</t>
  </si>
  <si>
    <t>*Atisnigdha upachaya</t>
  </si>
  <si>
    <t>*Krodha, Śoka, Bhaya (psychological factors)</t>
  </si>
  <si>
    <t>*Āhita sevanam of dadhi, matsya, guda, kṣīra together</t>
  </si>
  <si>
    <t>*Āchāra vihita doṣa (improper behavior)</t>
  </si>
  <si>
    <t>*Adhyashana (eating before digestion of previous meal)</t>
  </si>
  <si>
    <t>*Raktadushti hetu sevana</t>
  </si>
  <si>
    <t>*Kapālagata Kuṣṭha nidāna particularly vitiates Kapha, Pitta and Rakta leading to localized skin lesion on Kapāla (scalp) region.</t>
  </si>
  <si>
    <t>*Kandu (itching of scalp)</t>
  </si>
  <si>
    <t>*Pidaka (small eruptions)</t>
  </si>
  <si>
    <t>*Sira sphoṭa (boils or papules on scalp)</t>
  </si>
  <si>
    <t>*Kesha patanam (hair fall)</t>
  </si>
  <si>
    <t>*Kesha rukṣatā (dryness of hair)</t>
  </si>
  <si>
    <t>*Twak daurgandhya (bad odor of scalp skin)</t>
  </si>
  <si>
    <t>🔺LAKSANAM  (Symptoms)</t>
  </si>
  <si>
    <t>*Śyāva–pīta varṇa (blackish-yellow discoloration)</t>
  </si>
  <si>
    <t>*Kesha patana and khalitya (alopecia patches)</t>
  </si>
  <si>
    <t>*Twak rukṣa, pichhila, sraavi (oozing scalp lesions)</t>
  </si>
  <si>
    <t>*Daha, kandu, toda (burning, itching, pricking sensation)</t>
  </si>
  <si>
    <t>*Śirogauru (heaviness of head)</t>
  </si>
  <si>
    <t>*Snigdha śyāva pidaka (sticky blackish pustules)</t>
  </si>
  <si>
    <t>*Temperature – to rule out infection/inflammation</t>
  </si>
  <si>
    <t>*Pulse rate – may increase in chronic inflammatory conditions</t>
  </si>
  <si>
    <t>*Blood pressure – to assess systemic involvement</t>
  </si>
  <si>
    <t>*Respiratory rate – usually normal unless systemic spread</t>
  </si>
  <si>
    <t>🔺GENERAL APPEARANCE:</t>
  </si>
  <si>
    <t>*Dry, thickened, or discolored scalp skin</t>
  </si>
  <si>
    <t>*Hair loss (patchy or diffuse)</t>
  </si>
  <si>
    <t>*Scalp scaling or crusting</t>
  </si>
  <si>
    <t>*Itching or burning sensation</t>
  </si>
  <si>
    <t>*Inspection of lesions:</t>
  </si>
  <si>
    <t>*Shape, size, color, margins, distribution, and surface changes</t>
  </si>
  <si>
    <t>*Presence of pustules, nodules, or fissures</t>
  </si>
  <si>
    <t>*Tenderness, induration, temperature</t>
  </si>
  <si>
    <t>*Hair pull test (for hair strength and follicular involvement)</t>
  </si>
  <si>
    <t>*Skin system: Examine for similar lesions elsewhere on the body (psoriatic, fungal, or eczematous patterns).</t>
  </si>
  <si>
    <t>*Scalp and Hair: Note texture, luster, brittleness, and presence of dandruff or crusts.</t>
  </si>
  <si>
    <t>*Lymphatic system: Check for regional lymphadenopathy (occipital/postauricular nodes).</t>
  </si>
  <si>
    <t>*Endocrine system: Look for signs of hormonal imbalance (thyroid, adrenal).</t>
  </si>
  <si>
    <t>*Nervous system: Evaluate if chronic itching leads to stress-related disorders.</t>
  </si>
  <si>
    <t>1. Routine Tests</t>
  </si>
  <si>
    <t>*CBC – to rule out anemia, infection</t>
  </si>
  <si>
    <t>*ESR / CRP – for inflammation</t>
  </si>
  <si>
    <t>*Blood sugar levels – for diabetic skin changes</t>
  </si>
  <si>
    <t>*Thyroid profile – in chronic hair/scalp diseases</t>
  </si>
  <si>
    <t>2. Specific Tests</t>
  </si>
  <si>
    <t>*KOH Mount / Fungal culture – to detect dermatophyte infection</t>
  </si>
  <si>
    <t>*Skin scraping / Biopsy – for histopathological confirmation (psoriasis, lichen planus, etc.)</t>
  </si>
  <si>
    <t>*Patch test – to rule out allergic dermatitis</t>
  </si>
  <si>
    <t>*Bacterial culture – if pustular lesions are present</t>
  </si>
  <si>
    <t>3. Microscopic / Trichoscopic Examination</t>
  </si>
  <si>
    <t>*To assess hair shaft and follicular pathology</t>
  </si>
  <si>
    <t>15/10/2025, 19:26 - +91 95446 87331: 🔺CASE STUDY NO : 270</t>
  </si>
  <si>
    <t>*Psoriasis capitis (Scalp psoriasis)</t>
  </si>
  <si>
    <t>*Seborrheic dermatitis</t>
  </si>
  <si>
    <t>*Tinea capitis (Fungal scalp infection)</t>
  </si>
  <si>
    <t>*Discoid lupus erythematosus (DLE)</t>
  </si>
  <si>
    <t>*Alopecia areata (inflammatory type)</t>
  </si>
  <si>
    <t>*Contact dermatitis (allergic/irritant)</t>
  </si>
  <si>
    <t>1. Nidāna sevana → doṣa dushti (Kapha–Pitta–Rakta)</t>
  </si>
  <si>
    <t>2. Doṣa-saṃcaya and prakopa in śiras</t>
  </si>
  <si>
    <t>3. Rakta and Mamsa dhātu dushti in kapāla region</t>
  </si>
  <si>
    <t>4. Srotorodha (blockage of hair follicle channels)</t>
  </si>
  <si>
    <t>5. Manifestation as Kapālagata Kuṣṭha with scalp lesions and hair fall.</t>
  </si>
  <si>
    <t>🔺 SAMANYA CHIKITSA (General Treatment for Kuṣṭha)</t>
  </si>
  <si>
    <t>*As per Charaka Cikitsā Sthāna 7/40–60, Suśruta Ni. 5/32–40</t>
  </si>
  <si>
    <t>*Śodhana Chikitsā:</t>
  </si>
  <si>
    <t>*Vamana (Kapha–Pitta dominance)</t>
  </si>
  <si>
    <t>*Virechana</t>
  </si>
  <si>
    <t>*Raktamokṣaṇa (in localized scalp lesions)</t>
  </si>
  <si>
    <t>*samana Chikitsā:</t>
  </si>
  <si>
    <t>*Internal use of Kāṣāya, Tikta, Katu rasa dravyas</t>
  </si>
  <si>
    <t>*Kushthaghna, Raktaprasādana dravyas</t>
  </si>
  <si>
    <t>*Use of Tikta–Katu rasa dravya</t>
  </si>
  <si>
    <t>*Keshya dravya taila prayoga (Bhringaraja, Amalaki, Nimba taila)</t>
  </si>
  <si>
    <t>*Regular śiro dhāra with medicated oils</t>
  </si>
  <si>
    <t>*Kaphahara, Pittahara āhāra</t>
  </si>
  <si>
    <t>*Snigdha, guru, dadhi–matsya–kṣīra combination</t>
  </si>
  <si>
    <t>*Atisnāna, atyāśana, divāsvapna</t>
  </si>
  <si>
    <t>*Kaphapittavardhaka āhāra</t>
  </si>
  <si>
    <t>*Śodhana Karma:</t>
  </si>
  <si>
    <t>*Vamana with Madanaphala, Yashtimadhu phanta</t>
  </si>
  <si>
    <t>*Virechana with Trivrit, Aragvadha</t>
  </si>
  <si>
    <t>*Raktamokṣaṇa (Jalaukā or Pracchanna leech therapy in scalp region)</t>
  </si>
  <si>
    <t>*Śirovirechana / Nasya:</t>
  </si>
  <si>
    <t>*Anu taila, Nimba taila</t>
  </si>
  <si>
    <t>*Lepa (External application):</t>
  </si>
  <si>
    <t>*Nimba, Haridra, Triphala, Manjishta, Khadira lepa on scalp</t>
  </si>
  <si>
    <t>*Taila for head application:</t>
  </si>
  <si>
    <t>*Bhringaraja taila, Nimba taila, Keshya taila</t>
  </si>
  <si>
    <t>*Panchtikta ghrita, Mahatikta ghrita</t>
  </si>
  <si>
    <t>*Khadirarishta, Mahamanjishtadi kwatha</t>
  </si>
  <si>
    <t>** Classical References:</t>
  </si>
  <si>
    <t>*Charaka Saṃhitā Cikitsā Sthāna 7/4–60 (Kuṣṭha Chikitsā)</t>
  </si>
  <si>
    <t>*Suśruta Saṃhitā Nidan Sthāna 5/3–40</t>
  </si>
  <si>
    <t>*Aṣṭāṅga Hṛdaya Nidāna Sthāna 14/1–10, Chikitsā Sthāna 19</t>
  </si>
  <si>
    <t>*Bhāvaprakāśa Madhyama Khaṇḍa – Kuṣṭha Chikitsā Prakaraṇa</t>
  </si>
  <si>
    <t>16/10/2025, 22:03 - +91 95446 87331: 🔺CASE STUDY NO : 271</t>
  </si>
  <si>
    <t>🔺DHANURSTHAMBHAM</t>
  </si>
  <si>
    <t>*Classical:</t>
  </si>
  <si>
    <t>*Abhighāta (trauma or injury to nerves and muscles)</t>
  </si>
  <si>
    <t>*Vraṇa (infected wound)</t>
  </si>
  <si>
    <t>*Śastra, Agni, or Kṣata janya vṛaṇa (surgical or accidental wounds)</t>
  </si>
  <si>
    <t>*Dūṣita rakta (infected blood)</t>
  </si>
  <si>
    <t>*Vāta prakopa</t>
  </si>
  <si>
    <t>*Modern Correlation:</t>
  </si>
  <si>
    <t>*Infection by Clostridium tetani spores entering through wounds or cuts.</t>
  </si>
  <si>
    <t>*Deep puncture wounds, burns, postnatal infections, ear infections.</t>
  </si>
  <si>
    <t>** Suśruta Saṃhitā, Nidānasthāna 5/27–29</t>
  </si>
  <si>
    <t>** Aṣṭāṅga Hṛdaya, Nidānasthāna 14/36</t>
  </si>
  <si>
    <t>*Spandana (twitching) around the wound</t>
  </si>
  <si>
    <t>*Stambha (stiffness) in neck and jaw</t>
  </si>
  <si>
    <t>*Śūla (pain at the site)</t>
  </si>
  <si>
    <t>*Gātra gaurava (heaviness of limbs)</t>
  </si>
  <si>
    <t>*Vāk stambha (difficulty in speaking)</t>
  </si>
  <si>
    <t>*Modern Equivalent:</t>
  </si>
  <si>
    <t>*Muscle stiffness starting from jaw (trismus)</t>
  </si>
  <si>
    <t>*Pain around wound</t>
  </si>
  <si>
    <t>*Dantamokṣa na śaknoti (lockjaw)</t>
  </si>
  <si>
    <t>*Pṛṣṭha, grīvā, jaṭhara, śira stambha (stiffness of back, neck, abdomen, and head)</t>
  </si>
  <si>
    <t>*Śvāsa kṛcchratā (difficulty in breathing)</t>
  </si>
  <si>
    <t>*Vaktra vikṛti (distorted facial expression)</t>
  </si>
  <si>
    <t>*Sarvāṅga stambha (whole-body rigidity)</t>
  </si>
  <si>
    <t>*Vāk-vikṛti (difficulty in speech)</t>
  </si>
  <si>
    <t>*Modern Correlation (Tetanus):</t>
  </si>
  <si>
    <t>*Trismus (lockjaw)</t>
  </si>
  <si>
    <t>*Risus sardonicus (sardonic smile)</t>
  </si>
  <si>
    <t>*Opisthotonus (arched back posture)</t>
  </si>
  <si>
    <t>*Dysphagia, spasms, respiratory distress</t>
  </si>
  <si>
    <t>** Suśruta Saṃhitā, Nidānasthāna 5/30–31</t>
  </si>
  <si>
    <t>** Mādhava Nidāna, 24/1–3</t>
  </si>
  <si>
    <t>*Appearance: Patient appears anxious, in pain, and with muscle rigidity.</t>
  </si>
  <si>
    <t>*Posture: Characteristic arching of the back (opisthotonus).</t>
  </si>
  <si>
    <t>*Facial expression: “Risus sardonicus” (sardonic smile).</t>
  </si>
  <si>
    <t>*Body temperature: Fever may be present.</t>
  </si>
  <si>
    <t>*Pulse: Rapid and weak.</t>
  </si>
  <si>
    <t>*Respiration: Shallow or labored due to respiratory muscle spasm.</t>
  </si>
  <si>
    <t>*Blood pressure: May be elevated initially; later hypotension in severe cases.</t>
  </si>
  <si>
    <t>*Hydration status: May show dehydration due to dysphagia and sweating.</t>
  </si>
  <si>
    <t>*Hyperreflexia, muscle spasms, rigidity.</t>
  </si>
  <si>
    <t>*No loss of consciousness (patient remains alert).</t>
  </si>
  <si>
    <t>*Jaw stiffness (trismus).</t>
  </si>
  <si>
    <t>b. Musculoskeletal System</t>
  </si>
  <si>
    <t>*Board-like rigidity.</t>
  </si>
  <si>
    <t>*Painful involuntary contractions.</t>
  </si>
  <si>
    <t>*Laryngeal and diaphragmatic spasms causing respiratory distress.</t>
  </si>
  <si>
    <t>*Cyanosis may occur.</t>
  </si>
  <si>
    <t>** Cardiovascular System</t>
  </si>
  <si>
    <t>*Tachycardia, fluctuating BP due to autonomic instability.</t>
  </si>
  <si>
    <t>*Gastrointestinal System</t>
  </si>
  <si>
    <t>*Difficulty swallowing (dysphagia).</t>
  </si>
  <si>
    <t>*Constipation due to rigidity of abdominal muscles.</t>
  </si>
  <si>
    <t>*Routine Tests:</t>
  </si>
  <si>
    <t>*CBC: Mild leukocytosis.</t>
  </si>
  <si>
    <t>*ESR: Mildly elevated.</t>
  </si>
  <si>
    <t>*Serum electrolytes: To detect imbalances (esp. Ca²⁺, Mg²⁺).</t>
  </si>
  <si>
    <t>*LFT, RFT: To monitor organ function.</t>
  </si>
  <si>
    <t>*Specific Tests:</t>
  </si>
  <si>
    <t>*Wound swab/culture: Clostridium tetani isolation (rarely successful).</t>
  </si>
  <si>
    <t>*Toxin detection: Mouse bioassay (research level).</t>
  </si>
  <si>
    <t>*Imaging (if needed): To rule out fractures or other causes of rigidity.</t>
  </si>
  <si>
    <t>16/10/2025, 22:07 - +91 95446 87331: 🔺CASE STUDY NO : 271</t>
  </si>
  <si>
    <t xml:space="preserve">🔺DHANURSTHAMBHAM </t>
  </si>
  <si>
    <t>1. Meningitis</t>
  </si>
  <si>
    <t>2. Strychnine poisoning</t>
  </si>
  <si>
    <t>3. Hypocalcemia (Tetany)</t>
  </si>
  <si>
    <t>4. Rabies (Hydrophobia stage)</t>
  </si>
  <si>
    <t>5. Epilepsy (Tonic seizures)</t>
  </si>
  <si>
    <t>6. Dystonic reaction (drug-induced)</t>
  </si>
  <si>
    <t>7. Cerebral malaria</t>
  </si>
  <si>
    <t>*Due to wound or injury → Vata aggravation (especially Vyana and Udāna Vāyu)</t>
  </si>
  <si>
    <t>*Vata spreads throughout the body → causes Stambha (rigidity), Śūla (pain), and Kampa (spasms)</t>
  </si>
  <si>
    <t>*The aggravated Vāta affects the Mamsa, Snāyu, and Asthi dhātu leading to muscle stiffness</t>
  </si>
  <si>
    <t>*Modern Concept:</t>
  </si>
  <si>
    <t>*Clostridium tetani produces tetanospasmin toxin → blocks inhibitory neurotransmitters (GABA, glycine) → continuous muscle contraction → rigidity and spasm.</t>
  </si>
  <si>
    <t>*Aim: To pacify aggravated Vāta and remove infection from the wound.</t>
  </si>
  <si>
    <t>*measures :</t>
  </si>
  <si>
    <t>*Mṛdu snehana &amp; svedana</t>
  </si>
  <si>
    <t>*Vraṇa śodhana and ropana</t>
  </si>
  <si>
    <t>*Śiro abhyanga with taila</t>
  </si>
  <si>
    <t>*Upanāha and lepa with vāta-hara dravyas</t>
  </si>
  <si>
    <t>** Suśruta Saṃhitā, Cikitsāsthāna 3/17–21</t>
  </si>
  <si>
    <t>*Sneha, sveda, and mridu upakrama</t>
  </si>
  <si>
    <t>*Vāta-hara ahara (e.g. ghee, milk, soups)</t>
  </si>
  <si>
    <t>*Dry, light food</t>
  </si>
  <si>
    <t>*Excess movement or exertion</t>
  </si>
  <si>
    <t>*Neglecting wound care</t>
  </si>
  <si>
    <t>*Classical Management:</t>
  </si>
  <si>
    <t>1. Sneha &amp; Sveda Karma:</t>
  </si>
  <si>
    <t>*Abhyanga with Sahacharadi taila, Mahanarayana taila</t>
  </si>
  <si>
    <t>*Bashpa sveda</t>
  </si>
  <si>
    <t>2. Snehapāna:</t>
  </si>
  <si>
    <t>*Ghrta or Taila in small doses to balance Vāta</t>
  </si>
  <si>
    <t>3. Basti:</t>
  </si>
  <si>
    <t>*Anuvāsana and Niruha Basti with vāta-hara dravyas (e.g. Dashamoola, Sahachara, Eranda taila)</t>
  </si>
  <si>
    <t>4. Vraṇa Chikitsā:</t>
  </si>
  <si>
    <t>*Shodhana and Ropana using Panchavalkala kwatha, Jatyadi taila</t>
  </si>
  <si>
    <t>5. Other Measures:</t>
  </si>
  <si>
    <t>*Manasika shanti (calming environment)</t>
  </si>
  <si>
    <t>*Mridu virechana if needed</t>
  </si>
  <si>
    <t>** Suśruta Saṃhitā, Cikitsāsthāna 3/17–25</t>
  </si>
  <si>
    <t>*Aṣṭāṅga Hṛdaya, Cikitsāsthāna 14/37</t>
  </si>
  <si>
    <t>Antibiotics: Metronidazole or Penicillin</t>
  </si>
  <si>
    <t>*Wound Care: Debridement</t>
  </si>
  <si>
    <t>*Muscle Relaxants: Diazepam, Baclofen</t>
  </si>
  <si>
    <t>*Supportive: Ventilator support in severe cases</t>
  </si>
  <si>
    <t>*Vaccination: Tetanus toxoid (TT) booster</t>
  </si>
  <si>
    <t>17/10/2025, 21:00 - +91 95446 87331: 🔺CASE STUDY NO : 272</t>
  </si>
  <si>
    <t>🔺MUDHAVATA</t>
  </si>
  <si>
    <t>*Improper antenatal care</t>
  </si>
  <si>
    <t>*Excessive sexual activity during pregnancy</t>
  </si>
  <si>
    <t>*Injury or trauma to pelvic region</t>
  </si>
  <si>
    <t>*Improper posture during pregnancy</t>
  </si>
  <si>
    <t>*Vata prakopa due to fasting, excessive walking, etc.</t>
  </si>
  <si>
    <t>*Abnormal fetal movements</t>
  </si>
  <si>
    <t>*Irregular or weak uterine contractions</t>
  </si>
  <si>
    <t>*Pain in lower abdomen and back before true labour begins</t>
  </si>
  <si>
    <t>*Feeling of obstruction in the pelvic region</t>
  </si>
  <si>
    <t>*Delay or obstruction in normal delivery</t>
  </si>
  <si>
    <t>*Severe pain during labour without descent of fetus</t>
  </si>
  <si>
    <t>*Stiffness in pelvic region</t>
  </si>
  <si>
    <t>*Dryness and fatigue</t>
  </si>
  <si>
    <t>*Distension and irregular uterine activity</t>
  </si>
  <si>
    <t>*In some cases – fetus not coming to proper position (malpresentation)</t>
  </si>
  <si>
    <t>*Built &amp; Nutrition: May be moderate to poor (due to chronic pain or stiffness)</t>
  </si>
  <si>
    <t>*Gait: Limping or stiff gait</t>
  </si>
  <si>
    <t>*Posture: Restricted movement or deformity (depending on site of involvement)</t>
  </si>
  <si>
    <t>*Pulse – may be increased in pain</t>
  </si>
  <si>
    <t>*BP – may rise due to pain/stress</t>
  </si>
  <si>
    <t>*Appearance: Pain expression, stiffness, or deformity in joints/muscles</t>
  </si>
  <si>
    <t>a. Locomotor System</t>
  </si>
  <si>
    <t>*Tenderness over joints or vertebrae</t>
  </si>
  <si>
    <t>*Restricted range of motion</t>
  </si>
  <si>
    <t>*Crepitus in joints (if degenerative)</t>
  </si>
  <si>
    <t>*Muscle wasting or rigidity</t>
  </si>
  <si>
    <t>*Deformity (if chronic)</t>
  </si>
  <si>
    <t>b. Nervous System</t>
  </si>
  <si>
    <t>*Motor weakness</t>
  </si>
  <si>
    <t>*Sensory loss or tingling (neuropathic involvement)</t>
  </si>
  <si>
    <t>*Reflex changes – diminished or exaggerated</t>
  </si>
  <si>
    <t>*Straight Leg Raising Test (SLRT) – may be positive (in sciatica type)</t>
  </si>
  <si>
    <t>c.Musculoskeletal System</t>
  </si>
  <si>
    <t>*Pain on movement</t>
  </si>
  <si>
    <t>*Swelling or stiffness</t>
  </si>
  <si>
    <t>*Loss of function of affected part</t>
  </si>
  <si>
    <t>*ESR, CRP</t>
  </si>
  <si>
    <t>Elevated in inflammatory arthritis</t>
  </si>
  <si>
    <t>*Rheumatoid Factor (RF)</t>
  </si>
  <si>
    <t>Positive in rheumatoid arthritis</t>
  </si>
  <si>
    <t>*Anti-CCP</t>
  </si>
  <si>
    <t>Specific for rheumatoid arthritis</t>
  </si>
  <si>
    <t>*Uric Acid</t>
  </si>
  <si>
    <t>To exclude gout</t>
  </si>
  <si>
    <t>*Blood Sugar, Thyroid Profile</t>
  </si>
  <si>
    <t>To exclude metabolic or endocrine causes</t>
  </si>
  <si>
    <t>*X-Ray / MRI (Spine or joints)</t>
  </si>
  <si>
    <t>To detect spondylosis, disc prolapse, osteoarthritis</t>
  </si>
  <si>
    <t>*Nerve Conduction Study (if neuropathy suspected)</t>
  </si>
  <si>
    <t>To assess nerve involvement</t>
  </si>
  <si>
    <t>17/10/2025, 21:16 - +91 95446 87331: This message was deleted</t>
  </si>
  <si>
    <t>18/10/2025, 22:47 - +91 95446 87331: This message was deleted</t>
  </si>
  <si>
    <t>18/10/2025, 23:24 - +91 95446 87331: 🔺CASE STUDY NO : 272</t>
  </si>
  <si>
    <t>2. Lumbar Spondylosis</t>
  </si>
  <si>
    <t>3. Cervical Spondylosis</t>
  </si>
  <si>
    <t>4. Osteoarthritis</t>
  </si>
  <si>
    <t>5. Rheumatoid Arthritis</t>
  </si>
  <si>
    <t>6. Peripheral Neuropathy</t>
  </si>
  <si>
    <t>7. Frozen Shoulder</t>
  </si>
  <si>
    <t>8. Motor Neuron Disease (early stage)</t>
  </si>
  <si>
    <t>9. Disc Prolapse / Herniation</t>
  </si>
  <si>
    <t>10. Myositis / Fibromyalgia</t>
  </si>
  <si>
    <t>*Vata dosha (especially Apāna Vāta) gets vitiated due to improper diet, behaviour, or strain.</t>
  </si>
  <si>
    <t>*Vitiated Apāna Vāta moves in reverse direction → obstructs the normal downward movement of the fetus → causing delay or arrest of labour.</t>
  </si>
  <si>
    <t>*Dosha: Vata (Apana)</t>
  </si>
  <si>
    <t>*Dusya: Garbha (fetus), Yoni (uterus), Snāyu</t>
  </si>
  <si>
    <t>*Srotas: Artavavaha, Garbhavaha</t>
  </si>
  <si>
    <t>*Adhiṣṭhāna: Yoni</t>
  </si>
  <si>
    <t>*Roga Mārga: Mādhya</t>
  </si>
  <si>
    <t>*Swedana (fomentation)</t>
  </si>
  <si>
    <t>*Vāta–śamana measures</t>
  </si>
  <si>
    <t>*Anuvāsana &amp; Nirūha basti (especially with vāta-hara dravya)</t>
  </si>
  <si>
    <t>*Mridu virechana</t>
  </si>
  <si>
    <t>*Abhyanga over lower abdomen, waist, and thighs</t>
  </si>
  <si>
    <t>*Administration of vāta-hara and snehana therapies</t>
  </si>
  <si>
    <t>*Proper lubrication and relaxation of pelvic muscles</t>
  </si>
  <si>
    <t>*Vasti and taila abhyanga</t>
  </si>
  <si>
    <t>*Fasting or excessive exertion</t>
  </si>
  <si>
    <t>*Fear, anxiety, dryness</t>
  </si>
  <si>
    <t>*Vata diet (rukṣa, śīta, laghu)</t>
  </si>
  <si>
    <t>*Snehana with taila like Bala taila, Sahacharadi taila, Dhanvantaram taila</t>
  </si>
  <si>
    <t>*Vasti: Anuvāsana and Asthapana basti with Vata-hara dravyas</t>
  </si>
  <si>
    <t>*Yoni pichu: With warm medicated oil to relax the passage</t>
  </si>
  <si>
    <t>*Yoni abhyanga: With Mūḍhagarbha taila</t>
  </si>
  <si>
    <t>*Garbha niṣkāsana karma: When cervix is dilated and fetus position favourable</t>
  </si>
  <si>
    <t>*If not relieved → surgical aid (Garbha utkṣepa / extraction) under expert supervision (Suśruta Uttara 38/13).</t>
  </si>
  <si>
    <t>*Charaka Saṃhitā, Sharīrasthāna 8/32–35</t>
  </si>
  <si>
    <t>*Suśruta Saṃhitā, Uttara Tantra 38/12–15</t>
  </si>
  <si>
    <t>*Aṣṭāṅga Hṛdaya, Sharīrasthāna 2/47–53</t>
  </si>
  <si>
    <t>19/10/2025, 07:28 - +91 95446 87331: 🔺CASE STUDY NO : 272</t>
  </si>
  <si>
    <t>19/10/2025, 07:28 - +91 95446 87331: 🔺CASE STUDY : 273</t>
  </si>
  <si>
    <t>🔺ANARTAVA</t>
  </si>
  <si>
    <t xml:space="preserve"> (Causes):</t>
  </si>
  <si>
    <t>*Āharaja nidāna: Guru, snigdha, ati-ruksha, ati-katu, tikta, kaṣāya āhāra</t>
  </si>
  <si>
    <t>*Vihārāja nidāna: Ati-vyāyāma, ati-upavāsa, chinta, śoka, bhaya, ratikṣaya</t>
  </si>
  <si>
    <t>*Doṣaja nidāna:</t>
  </si>
  <si>
    <t>*Vāta prakopa – Apāna vāta dushti</t>
  </si>
  <si>
    <t>*Kapha and pitta imbalance</t>
  </si>
  <si>
    <t>*Garbha-aśaya dushti (uterine pathology)</t>
  </si>
  <si>
    <t>*Aṣṭāṅga Hṛdaya, Sūtrasthāna 11/25</t>
  </si>
  <si>
    <t>*Charaka Saṃhitā, Cikitsā Sthāna 30</t>
  </si>
  <si>
    <t>*Sushruta Saṃhitā, Sharīra Sthāna 2/4</t>
  </si>
  <si>
    <t>🔺 PURVARUPAM (Premonitory symptoms):</t>
  </si>
  <si>
    <t>*Yoni kṛcchra (pain in vagina)</t>
  </si>
  <si>
    <t>*Katishūla (backache)</t>
  </si>
  <si>
    <t>*Kukshi śūla (lower abdominal pain)</t>
  </si>
  <si>
    <t>*Kṛsha, rukṣa deha</t>
  </si>
  <si>
    <t>*Anindrā (insomnia)</t>
  </si>
  <si>
    <t>*Harṣa or glāni before expected menses</t>
  </si>
  <si>
    <t>*Artavanivṛtti – Absence of menstruation</t>
  </si>
  <si>
    <t>*Udara shūla, yoni vedanā</t>
  </si>
  <si>
    <t>*Gaurava, aruchi, mānasika avasāda</t>
  </si>
  <si>
    <t>*Kukshi stambha, vāta vṛddhi lakṣaṇa</t>
  </si>
  <si>
    <t>*Reference: Aṣṭāṅga Hṛdaya, Nidāna Sthāna 15/6</t>
  </si>
  <si>
    <t>19/10/2025, 07:28 - +91 95446 87331: 🔺CASE STUDY NO : 273</t>
  </si>
  <si>
    <t>19/10/2025, 18:46 - +91 95446 87331: 🔺CASE STUDY NO : 274</t>
  </si>
  <si>
    <t>🔺BHASMAKA</t>
  </si>
  <si>
    <t xml:space="preserve"> (भस्मक)</t>
  </si>
  <si>
    <t>*Ati-lavana, amla, katu, ushna, tikshna, vidahi ahara</t>
  </si>
  <si>
    <t>*Krodha, shoka, bhaya (mental stress)</t>
  </si>
  <si>
    <t>*Ati atapa sevana (excessive exposure to heat)</t>
  </si>
  <si>
    <t>*Pitta vardhaka nidana</t>
  </si>
  <si>
    <t>*Ati pipasa (excessive thirst)</t>
  </si>
  <si>
    <t>*Laghuta (feeling of lightness in body)</t>
  </si>
  <si>
    <t>*Ushna sparsha (body warmth)</t>
  </si>
  <si>
    <t>*Ati mala mutra pravritti</t>
  </si>
  <si>
    <t>*Ati kshudha — patient feels hungry even after eating full meals</t>
  </si>
  <si>
    <t>*Daha — burning sensation</t>
  </si>
  <si>
    <t>*Trishna — excessive thirst</t>
  </si>
  <si>
    <t>*Kshaya lakshana — emaciation due to excessive digestion</t>
  </si>
  <si>
    <t>*Utsaha hani — weakness after digestion</t>
  </si>
  <si>
    <t>*Pitta vardhana lakshana — yellowish discoloration, burning, irritability</t>
  </si>
  <si>
    <t>*Built: Lean and emaciated (despite good appetite)</t>
  </si>
  <si>
    <t>*Complexion: Pale / warm skin</t>
  </si>
  <si>
    <t>*Pulse: Rapid and bounding</t>
  </si>
  <si>
    <t>*Temperature: Slightly raised sometimes</t>
  </si>
  <si>
    <t>*Appetite: Markedly increased (polyphagia)</t>
  </si>
  <si>
    <t>*Thirst: Excessive (polydipsia)</t>
  </si>
  <si>
    <t>*Bowel habits: Frequent / loose stools</t>
  </si>
  <si>
    <t>*Weight: Loss despite increased food intake</t>
  </si>
  <si>
    <t>1. Digestive System:</t>
  </si>
  <si>
    <t>*Hyperactive peristalsis</t>
  </si>
  <si>
    <t>*Increased hunger and acid secretion</t>
  </si>
  <si>
    <t>*Hypertension (sometimes)</t>
  </si>
  <si>
    <t>3. Nervous System:</t>
  </si>
  <si>
    <t>*Irritability, restlessness</t>
  </si>
  <si>
    <t>*Tremors of hands</t>
  </si>
  <si>
    <t>*Insomnia</t>
  </si>
  <si>
    <t>4. Endocrine System:</t>
  </si>
  <si>
    <t>*Increased basal metabolic rate (BMR)</t>
  </si>
  <si>
    <t>*Sweating and heat intolerance</t>
  </si>
  <si>
    <t>5. Musculoskeletal System:</t>
  </si>
  <si>
    <t>*Weakness, muscle wasting</t>
  </si>
  <si>
    <t>↑ T3, ↑ T4, ↓ TSH (Hyperthyroidism)</t>
  </si>
  <si>
    <t>*Blood Glucose (FBS, PPBS, HbA1C)</t>
  </si>
  <si>
    <t>May show *hyperglycemia (if diabetic form)</t>
  </si>
  <si>
    <t>*Basal Metabolic Rate (BMR)</t>
  </si>
  <si>
    <t>Elevated</t>
  </si>
  <si>
    <t>*Lipid Profile</t>
  </si>
  <si>
    <t>↓ Cholesterol, ↓ Triglycerides</t>
  </si>
  <si>
    <t>Usually normal or mild anemia</t>
  </si>
  <si>
    <t>*Urine Examination</t>
  </si>
  <si>
    <t>Glycosuria (in diabetic type)</t>
  </si>
  <si>
    <t>*Electrolytes</t>
  </si>
  <si>
    <t>Mild changes due to dehydration</t>
  </si>
  <si>
    <t>*ECG</t>
  </si>
  <si>
    <t>Sinus tachycardia</t>
  </si>
  <si>
    <t>19/10/2025, 18:48 - +91 95446 87331: 🔺CASE STUDY NO : 274</t>
  </si>
  <si>
    <t>1. Hyperthyroidism (Graves’ disease)</t>
  </si>
  <si>
    <t>2. Diabetes Mellitus Type II</t>
  </si>
  <si>
    <t>3. Malabsorption Syndrome</t>
  </si>
  <si>
    <t>4. Peptic Ulcer Disease (Hyperchlorhydria)</t>
  </si>
  <si>
    <t>5. Pheochromocytoma</t>
  </si>
  <si>
    <t>1. Nidana → Pitta prakopa</t>
  </si>
  <si>
    <t>2. TikshnAgni develops due to Pitta dominance</t>
  </si>
  <si>
    <t>3. Food gets digested quickly → produces no adequate nourishment</t>
  </si>
  <si>
    <t>4. Dhatus start getting digested → Dhātu paka</t>
  </si>
  <si>
    <t>5. Leads to emaciation and hypermetabolism → Bhasmaka roga</t>
  </si>
  <si>
    <t>*Dosha: Predominantly Pitta</t>
  </si>
  <si>
    <t>*Dushya: Rasa, Rakta, Mamsa dhatu</t>
  </si>
  <si>
    <t>*Srotas: Anna-vaha &amp; Pitta-vaha srotas</t>
  </si>
  <si>
    <t>*Agni: TikshnAgni</t>
  </si>
  <si>
    <t>*Pitta shamana &amp; Agni samana</t>
  </si>
  <si>
    <t>*Brimhana chikitsa (nourishing treatment)</t>
  </si>
  <si>
    <t>*Sheetala, madhura, snigdha dravyas</t>
  </si>
  <si>
    <t>*Avoid ushna, tikshna, katu, amla ahara</t>
  </si>
  <si>
    <t>*Use Ghee preparations and milk-based diet</t>
  </si>
  <si>
    <t>*Cold, sweet, unctuous food</t>
  </si>
  <si>
    <t>*Milk, ghee, rice gruel</t>
  </si>
  <si>
    <t>*Rest and calm environment</t>
  </si>
  <si>
    <t>*Hot, spicy, sour, pungent food</t>
  </si>
  <si>
    <t>*Excessive exercise</t>
  </si>
  <si>
    <t>🔺VISESHA  CHIKITSA (Specific treatment)</t>
  </si>
  <si>
    <t>*Sheetapana: Cold milk, ghee, sugarcane juice</t>
  </si>
  <si>
    <t>*Brimhana ahara: Shashtika shali, payasa, ghee, ksheera</t>
  </si>
  <si>
    <t>*Shatavari ghrita</t>
  </si>
  <si>
    <t>*Vidari ghrita</t>
  </si>
  <si>
    <t>*Amalaki ghrita</t>
  </si>
  <si>
    <t>*Pitta shamaka dravya:</t>
  </si>
  <si>
    <t>*Draksha, Amalaki, Yashtimadhu, Chandana</t>
  </si>
  <si>
    <t>*Medicated milk therapy (Ksheerapana)</t>
  </si>
  <si>
    <t>*Rasayana: Chyavanaprasha, Amalaki rasayana</t>
  </si>
  <si>
    <t>** Reference (Pramāṇa)</t>
  </si>
  <si>
    <t>Charaka Chikitsa Sthana 15/43</t>
  </si>
  <si>
    <t>20/10/2025, 18:35 - +91 95446 87331: 🔺CASE STUDY NO : 275</t>
  </si>
  <si>
    <t>🔺चर्मकीलक (CHARMAKEELA)</t>
  </si>
  <si>
    <t>🔺निदानम्</t>
  </si>
  <si>
    <t xml:space="preserve"> (NIDANAM – Causative Factors)</t>
  </si>
  <si>
    <t>*Kapha–Vata predominance</t>
  </si>
  <si>
    <t>*Improper diet and lifestyle causing Kapha-Vata aggravation</t>
  </si>
  <si>
    <t>*Excessive intake of:</t>
  </si>
  <si>
    <t>*Guru (heavy), Snigdha (unctuous), Sheeta (cold) food</t>
  </si>
  <si>
    <t>*Sedentary habits</t>
  </si>
  <si>
    <t>*Local trauma or infection leading to vitiation of Twak, Rakta, Mamsa, Meda dhatu</t>
  </si>
  <si>
    <t>🔺पूर्वरूपम्</t>
  </si>
  <si>
    <t xml:space="preserve"> (PURVAROOPAM – Prodromal Symptoms)</t>
  </si>
  <si>
    <t>*Mild roughness or small elevated lesion on skin</t>
  </si>
  <si>
    <t>*Itching or mild discoloration of skin</t>
  </si>
  <si>
    <t>*Slight thickening of localized skin area</t>
  </si>
  <si>
    <t xml:space="preserve">🔺 लक्षणानि </t>
  </si>
  <si>
    <t xml:space="preserve">(LAKSANAM </t>
  </si>
  <si>
    <t>– Signs &amp; Symptoms)</t>
  </si>
  <si>
    <t>*Raised, hard, rough, non-painful nodules on skin</t>
  </si>
  <si>
    <t>*Resembling nail-like projections (Keela)</t>
  </si>
  <si>
    <t>*May be single or multiple</t>
  </si>
  <si>
    <t>*Color varies – same as skin or blackish</t>
  </si>
  <si>
    <t>*Sometimes tender if infected</t>
  </si>
  <si>
    <t>*Types based on Doṣa predominance:</t>
  </si>
  <si>
    <t>*Vāta-ja: Dry, rough, hard, blackish, painful</t>
  </si>
  <si>
    <t>*Pitta-ja: Reddish, burning, painful</t>
  </si>
  <si>
    <t>*Kapha-ja: Smooth, whitish, heavy, painless</t>
  </si>
  <si>
    <t>*General appearance: Normal; no systemic illness unless secondary infection.</t>
  </si>
  <si>
    <t>*Vital signs: Usually within normal limits.</t>
  </si>
  <si>
    <t>*Local examination findings:</t>
  </si>
  <si>
    <t>*Hard or soft raised lesion(s) on the skin.</t>
  </si>
  <si>
    <t>*Rough or smooth surface depending on type.</t>
  </si>
  <si>
    <t>*Usually painless but may be painful on pressure (especially plantar warts/corns).</t>
  </si>
  <si>
    <t>*Non-itchy, localized growths, varying in size and color.</t>
  </si>
  <si>
    <t>*Usually normal — systemic involvement is rare.</t>
  </si>
  <si>
    <t>If multiple or recurrent lesions → check for immune status or systemic viral infection.</t>
  </si>
  <si>
    <t>*CBC – to rule out infection or immune suppression.</t>
  </si>
  <si>
    <t>*Blood sugar – to rule out diabetes (delayed healing).</t>
  </si>
  <si>
    <t>*Specific/confirmatory tests:</t>
  </si>
  <si>
    <t>*Skin biopsy / histopathology – to confirm type of wart (hyperkeratosis, papillomatosis).</t>
  </si>
  <si>
    <t>*HPV typing (PCR test) – if viral wart suspected.</t>
  </si>
  <si>
    <t>*Dermatoscopy – to visualize characteristic features (thrombosed capillaries, finger-like projections).</t>
  </si>
  <si>
    <t>*HIV test – in multiple or resistant cases (immunosuppression check).</t>
  </si>
  <si>
    <t>20/10/2025, 18:41 - +91 95446 87331: 🔺CASE STUDY NO : 275</t>
  </si>
  <si>
    <t>1. Verruca vulgaris (Common wart)</t>
  </si>
  <si>
    <t>2. Verruca plana (Flat wart)</t>
  </si>
  <si>
    <t>3. Plantar wart / Corn (Clavus)</t>
  </si>
  <si>
    <t>4. Seborrheic keratosis</t>
  </si>
  <si>
    <t>5. Molluscum contagiosum</t>
  </si>
  <si>
    <t>6. Cutaneous horn</t>
  </si>
  <si>
    <t>7. Keratoacanthoma</t>
  </si>
  <si>
    <t>8. Basal cell carcinoma (if ulcerated or irregular)</t>
  </si>
  <si>
    <t>🔺 सम्प्राप्तिः</t>
  </si>
  <si>
    <t xml:space="preserve"> (SAMPRAPTI – Pathogenesis)</t>
  </si>
  <si>
    <t>1. Nidana → Vitiation of Kapha and Vata</t>
  </si>
  <si>
    <t>2. Involvement of Twak, Rakta, Mamsa, and Meda Dhatu</t>
  </si>
  <si>
    <t>3. Localized accumulation forms elevated hard nodular growth → Charmakeela</t>
  </si>
  <si>
    <t>*Doṣa: Vāta–Kapha</t>
  </si>
  <si>
    <t>*Dūṣya: Twak, Rakta, Mamsa, Meda</t>
  </si>
  <si>
    <t>*Srotodushti: Saṅga (obstruction)</t>
  </si>
  <si>
    <t>*Adhisthāna: Twak</t>
  </si>
  <si>
    <t>*Roga Marga: Bahya</t>
  </si>
  <si>
    <t>*Vyadhi Swabhava: Dīrghakāla sthayi (chronic)</t>
  </si>
  <si>
    <t>🔺 सामान्य चिकित्साः (SAMANYA CHIKITSA – General Line of Treatment)</t>
  </si>
  <si>
    <t>*Doṣa Śamana – pacification of Kapha &amp; Vāta</t>
  </si>
  <si>
    <t>*Lekhana (scraping), Kṣāra karma, Agnikarma, Surgical excision</t>
  </si>
  <si>
    <t>*Local application of Kṣāra Lepa or Kantaka dravya</t>
  </si>
  <si>
    <t>*Internal medication for Doṣa balance</t>
  </si>
  <si>
    <t xml:space="preserve">🔺 उपशय </t>
  </si>
  <si>
    <t>(UPASAYA – Relieving Factors)</t>
  </si>
  <si>
    <t>*Application of Kṣāra, Agni, or Lekhana dravyas</t>
  </si>
  <si>
    <t>*Use of Tikta–Kaṭu rasa herbs (bitter–pungent)</t>
  </si>
  <si>
    <t>*Dry, light food (Laghu ahara)</t>
  </si>
  <si>
    <t xml:space="preserve">🔺अनुपशय </t>
  </si>
  <si>
    <t>(ANUPASAYA – Aggravating Factors)</t>
  </si>
  <si>
    <t>*Snigdha (unctuous), Sheeta (cold) food</t>
  </si>
  <si>
    <t>*Excessive dairy, oily, heavy food</t>
  </si>
  <si>
    <t>*Lack of cleanliness and sweating area irritation</t>
  </si>
  <si>
    <t xml:space="preserve"> (VISESHA CHIKITSA – Specific Treatments)</t>
  </si>
  <si>
    <t>** Kṣāra Karma:</t>
  </si>
  <si>
    <t>**Application of Apāmarga Kṣāra, Snuhi Kṣīra, Chitraka Kṣāra on the lesion till black discoloration appears; then washed with lemon juice or sour buttermilk.</t>
  </si>
  <si>
    <t>**Agnikarma:</t>
  </si>
  <si>
    <t>*Using Loha Shalaka (metal rod) for cauterization of wart base after Kṣāra Karma.</t>
  </si>
  <si>
    <t>**Chedana Karma (Surgical excision):</t>
  </si>
  <si>
    <t>*Removal of the elevated lesion followed by Rakta Stambhana &amp; Ropana dravyas.</t>
  </si>
  <si>
    <t>***Internal Medications:</t>
  </si>
  <si>
    <t>**Kṣāra vati, Triphala guggulu, Gandhaka rasayana, Arogyavardhini vati, Manjishthadi kwatha</t>
  </si>
  <si>
    <t>**External Applications:</t>
  </si>
  <si>
    <t>*Kantakari Lepa, Haridra + *Tulasi + Apamarga Kṣāra paste, Arkaksheera Lepa</t>
  </si>
  <si>
    <t>*Suśruta Saṃhitā Nidānasthāna 13/37</t>
  </si>
  <si>
    <t>*Aṣṭāṅga Hṛdaya Nidānasthāna 30/24</t>
  </si>
  <si>
    <t>*Charaka Saṃhitā Chikitsāsthāna (Twak roga context)</t>
  </si>
  <si>
    <t>21/10/2025, 11:21 - Dr sonu kailas k: &lt;Media omitted&gt;</t>
  </si>
  <si>
    <t>21/10/2025, 11:24 - Dr sonu kailas k: *6 months back, we had planned only for ECG classes. But soon we realized ECG alone is not sufficient.*</t>
  </si>
  <si>
    <t>For true clinical clarity, Ayurvedic doctors need a *complete, integrative training* that covers:</t>
  </si>
  <si>
    <t>✅ *X-Ray, MRI, USG, ECG*</t>
  </si>
  <si>
    <t>✅ *Emergency Medicine – modern &amp; Ayurvedic perspective*</t>
  </si>
  <si>
    <t>✅ *Marma Stimulation in Emergency Cases*</t>
  </si>
  <si>
    <t>That’s why we developed *PRABODHA – 2 Month Certificate Course*</t>
  </si>
  <si>
    <t>✨ *Awakening Clinical Clarity in Diagnostics &amp; Emergency Medicine*</t>
  </si>
  <si>
    <t>This is the *most required and awaited course*, carefully designed to bridge modern precision with Ayurvedic depth.</t>
  </si>
  <si>
    <t>For more details of *PRABODHA* contact:</t>
  </si>
  <si>
    <t>☎️ 9074247488</t>
  </si>
  <si>
    <t>*Book early, pay less – extra benefits on fees for seat blockers‼️*</t>
  </si>
  <si>
    <t>21/10/2025, 17:20 - +91 95446 87331: 🔺CASE STUDY NO: 276</t>
  </si>
  <si>
    <t>🔺RAKTAPRADARA</t>
  </si>
  <si>
    <t>1. Ati vyayama (excessive physical exertion)</t>
  </si>
  <si>
    <t>2. Ati maithuna (excessive sexual activity</t>
  </si>
  <si>
    <t>3. Aharaja hetu – intake of lavana, amla, kshara, ushna, vidahi ahara</t>
  </si>
  <si>
    <t>4. Krodha, shoka, bhaya (mental factors)</t>
  </si>
  <si>
    <t>5. Garbhapata (abortion or miscarriage)</t>
  </si>
  <si>
    <t>6. Garbhini apachara (improper care during pregnancy)</t>
  </si>
  <si>
    <t>*Leads to vitiation of Pitta and Rakta doshas, especially in Artavavaha srotas.</t>
  </si>
  <si>
    <t>1. Daurbalya (weakness)</t>
  </si>
  <si>
    <t>2. Kanta daha (burning in throat)</t>
  </si>
  <si>
    <t>3. Anga daha (burning sensation in body)</t>
  </si>
  <si>
    <t>4. Bhrama (giddiness)</t>
  </si>
  <si>
    <t>5. Murcha (fainting tendency)</t>
  </si>
  <si>
    <t>1. Ati pravrutti of raja (excessive menstrual flow)</t>
  </si>
  <si>
    <t>2. Rakta varna – bright red, thin, frothy blood</t>
  </si>
  <si>
    <t>3. Daurbalya (general weakness)</t>
  </si>
  <si>
    <t>4. Panduta (pallor)</t>
  </si>
  <si>
    <t>5. Daha (burning sensation)</t>
  </si>
  <si>
    <t>6. Bhrama, Murcha (dizziness, fainting)</t>
  </si>
  <si>
    <t>7. Hridaya spandana (palpitation)</t>
  </si>
  <si>
    <t>*General appearance: Pallor (due to anemia), fatigue, weakness.</t>
  </si>
  <si>
    <t>*Pulse: may be tachycardic (due to anemia)</t>
  </si>
  <si>
    <t>*BP: may show postural hypotension</t>
  </si>
  <si>
    <t>*Temperature: usually normal</t>
  </si>
  <si>
    <t>*Body mass index (BMI): obesity or underweight may suggest hormonal imbalance</t>
  </si>
  <si>
    <t>*Skin &amp; nails: pallor, brittle nails, hair loss (anemia)</t>
  </si>
  <si>
    <t>*Thyroid examination: enlargement or nodules (thyroid dysfunction)</t>
  </si>
  <si>
    <t>1. Abdominal examination:</t>
  </si>
  <si>
    <t>*Palpate for uterine enlargement (fibroid, adenomyosis)</t>
  </si>
  <si>
    <t>*Tenderness in pelvic region (infection, endometriosis)</t>
  </si>
  <si>
    <t>2. Pelvic examination:</t>
  </si>
  <si>
    <t>*Cervix: erosion, polyp, infection</t>
  </si>
  <si>
    <t>*Uterus: size, position, mobility</t>
  </si>
  <si>
    <t>*Adnexa: tenderness, masses</t>
  </si>
  <si>
    <t>3. Breast examination:</t>
  </si>
  <si>
    <t>*To assess hormonal imbalance signs (galactorrhea, fibrocystic changes)</t>
  </si>
  <si>
    <t>1. Blood Tests</t>
  </si>
  <si>
    <t>*Hemoglobin (Hb) – assess anemia</t>
  </si>
  <si>
    <t>*Peripheral smear – type of anemia</t>
  </si>
  <si>
    <t>*Thyroid function tests (T3, T4, TSH) – for hypothyroidism or hyperthyroidism</t>
  </si>
  <si>
    <t>*Liver function tests – chronic disease effect</t>
  </si>
  <si>
    <t>*Renal function tests – systemic illness</t>
  </si>
  <si>
    <t>*Coagulation profile (PT, aPTT, INR) – bleeding disorders</t>
  </si>
  <si>
    <t>*Serum FSH, LH, Estrogen, Progesterone, Prolactin – hormonal imbalance</t>
  </si>
  <si>
    <t>2. Imaging</t>
  </si>
  <si>
    <t>*Pelvic Ultrasound (USG) – to detect fibroids, polyps, ovarian cysts, adenomyosis</t>
  </si>
  <si>
    <t>*Transvaginal sonography (TVS) – more detailed uterine evaluation</t>
  </si>
  <si>
    <t>3. Other Tests</t>
  </si>
  <si>
    <t>*Pap smear – rule out cervical pathology</t>
  </si>
  <si>
    <t>*Endometrial biopsy / curettage – to rule out malignancy or endometrial hyperplasia</t>
  </si>
  <si>
    <t>1. Nidana sevana →</t>
  </si>
  <si>
    <t>2. Pitta and Rakta dushti →</t>
  </si>
  <si>
    <t>3. Vata (especially Apana Vata) vitiation →</t>
  </si>
  <si>
    <t>4. Dysfunction in Artavavaha srotas →</t>
  </si>
  <si>
    <t>5. Ati pravrutti of Rakta (excessive menstrual bleeding)</t>
  </si>
  <si>
    <t>*Dosha: Pitta–Vata predominance</t>
  </si>
  <si>
    <t>*Dushya: Rakta, Rasa</t>
  </si>
  <si>
    <t>*Srotodushti: Atipravrutti</t>
  </si>
  <si>
    <t>*Adhisthana: Garbhashaya</t>
  </si>
  <si>
    <t>1. Nidana parivarjana (avoid causative factors)</t>
  </si>
  <si>
    <t>2. Pitta-shamaka and Rakta-stambhaka chikitsa</t>
  </si>
  <si>
    <t>3. Use of sheeta, madhura, and tikta dravya</t>
  </si>
  <si>
    <t>4. Rasayana therapy for strengthening</t>
  </si>
  <si>
    <t xml:space="preserve">*DRUGS USED </t>
  </si>
  <si>
    <t>*Lodhra</t>
  </si>
  <si>
    <t>*Musta</t>
  </si>
  <si>
    <t>*Shatavari</t>
  </si>
  <si>
    <t>*Amalaki</t>
  </si>
  <si>
    <t>*Ashoka</t>
  </si>
  <si>
    <t>*Yashtimadhu</t>
  </si>
  <si>
    <t>*Kamala</t>
  </si>
  <si>
    <t>*Chandana</t>
  </si>
  <si>
    <t>*Usheera</t>
  </si>
  <si>
    <t>*Nagakesara</t>
  </si>
  <si>
    <t>(Beneficial Therapies)</t>
  </si>
  <si>
    <t>*Use of cool and astringent food &amp; medicine</t>
  </si>
  <si>
    <t>*Rest and avoidance of exertion</t>
  </si>
  <si>
    <t>*Use of stambhana dravya preparations like Lodhrasava, Ashokarishta</t>
  </si>
  <si>
    <t>*Ushna, vidahi, kshara, amla ahara</t>
  </si>
  <si>
    <t>*Anger, stress, excessive exercise</t>
  </si>
  <si>
    <t>*Excessive sun exposure</t>
  </si>
  <si>
    <t>*pittaja Raktapradara</t>
  </si>
  <si>
    <t>*Use of Sita, Chandana, Usheera, Amalaki, Lodhra</t>
  </si>
  <si>
    <t>*Sheetapeya, Dugdha, Madhura rasa yukta aahara</t>
  </si>
  <si>
    <t>*Vataja Raktapradara</t>
  </si>
  <si>
    <t>*Use of Ghrita preparations (e.g. Shatavaryadi ghrita)</t>
  </si>
  <si>
    <t>*Snigdha, ushna aahara</t>
  </si>
  <si>
    <t>*Kapha-Pittaja Raktapradara</t>
  </si>
  <si>
    <t>*Use of Triphala, Musta, Lodhra, Daruharidra</t>
  </si>
  <si>
    <t>*Atyayika Raktapradara (Acute bleeding)</t>
  </si>
  <si>
    <t>*Lodhra + Yashtimadhu + Amalaki churna with milk or cold water</t>
  </si>
  <si>
    <t>*Ashokarishta, Kamadugha rasa, Praval pishti</t>
  </si>
  <si>
    <t>📌important Classical Yoga</t>
  </si>
  <si>
    <t>*Lodhrasava</t>
  </si>
  <si>
    <t>*Ashokarishta</t>
  </si>
  <si>
    <t>*Kamdudha Rasa</t>
  </si>
  <si>
    <t>*Praval Pishti</t>
  </si>
  <si>
    <t>*Mukta Shukti Bhasma</t>
  </si>
  <si>
    <t>*Shatavaryadi Ghrita</t>
  </si>
  <si>
    <t>1. Dysfunctional Uterine Bleeding (DUB)</t>
  </si>
  <si>
    <t>2. Uterine fibroids (Leiomyoma)</t>
  </si>
  <si>
    <t>3. Endometrial hyperplasia</t>
  </si>
  <si>
    <t>4. Endometrial carcinoma</t>
  </si>
  <si>
    <t>5. Adenomyosis</t>
  </si>
  <si>
    <t>6. Endometriosis</t>
  </si>
  <si>
    <t>7. Cervical or endometrial polyps</t>
  </si>
  <si>
    <t>8. Hypothyroidism / Hyperthyroidism</t>
  </si>
  <si>
    <t>9. Coagulation disorders (e.g., Von Willebrand disease)</t>
  </si>
  <si>
    <t>10. Pelvic inflammatory disease (PID)</t>
  </si>
  <si>
    <t>22/10/2025, 17:02 - +91 95446 87331: 🔺CASE STUDY NO : 277</t>
  </si>
  <si>
    <t>🔺APATANTRAKA</t>
  </si>
  <si>
    <t>*Ati vyayama (excessive exertion)</t>
  </si>
  <si>
    <t>*Ati chinta (excessive worry)</t>
  </si>
  <si>
    <t>*Abhigata (injury to head or spine)</t>
  </si>
  <si>
    <t>*Ruksha ahara vihara (dry, non-unctuous diet and lifestyle)</t>
  </si>
  <si>
    <t>*Krodha, shoka, bhaya (mental stressors)</t>
  </si>
  <si>
    <t>*Dhatukshaya (tissue depletion)</t>
  </si>
  <si>
    <t>*Jrimbha (yawning)</t>
  </si>
  <si>
    <t>*Murcha (faintness)</t>
  </si>
  <si>
    <t>*Netra stabdhatā (stiffness or fixed gaze)</t>
  </si>
  <si>
    <t>*Balakshaya (weakness)</t>
  </si>
  <si>
    <t>*Akasmāt bhūmyāṁ patati (sudden fall/unconsciousness)</t>
  </si>
  <si>
    <t>*Netra nimesha abhāva (no eye movement)</t>
  </si>
  <si>
    <t>*Hasta-pāda stambha (rigidity of limbs)</t>
  </si>
  <si>
    <t>*Hanugraha (lockjaw or jaw stiffness)</t>
  </si>
  <si>
    <t>*Akasmāt kampana (sudden convulsions)</t>
  </si>
  <si>
    <t>*Bādhirya (temporary deafness)</t>
  </si>
  <si>
    <t>*Mūrcchā / Asañjñatā (loss of consciousness)</t>
  </si>
  <si>
    <t>*General Appearance: Unconsciousness, abnormal posturing, twitching of muscles.</t>
  </si>
  <si>
    <t>*Pulse: May be rapid or irregular</t>
  </si>
  <si>
    <t>*Blood Pressure: Variable (may rise or fall)</t>
  </si>
  <si>
    <t>*Respiration: Irregular or labored</t>
  </si>
  <si>
    <t>*Temperature: May increase due to seizure activity</t>
  </si>
  <si>
    <t>*Level of Consciousness: Disturbed; may be unresponsive (coma or seizure phase)</t>
  </si>
  <si>
    <t>*Neurological Status: Convulsions, frothing at mouth, tongue bite, involuntary urination or defecation.</t>
  </si>
  <si>
    <t>*Check for focal neurological deficits</t>
  </si>
  <si>
    <t>*Muscle tone and reflexes (hypertonia, hyperreflexia)</t>
  </si>
  <si>
    <t>*Pupillary reaction and cranial nerve involvement</t>
  </si>
  <si>
    <t>*ECG for arrhythmias or autonomic disturbance</t>
  </si>
  <si>
    <t>*Observe for respiratory distress due to aspiration</t>
  </si>
  <si>
    <t>*Rule out metabolic or toxic causes</t>
  </si>
  <si>
    <t>*Blood Investigations:</t>
  </si>
  <si>
    <t>*CBC (to rule out infection)</t>
  </si>
  <si>
    <t>*Blood glucose (for hypoglycemia)</t>
  </si>
  <si>
    <t>*Serum calcium and magnesium (for metabolic causes)</t>
  </si>
  <si>
    <t>*Neurodiagnostic Tests:</t>
  </si>
  <si>
    <t>*CT / MRI Brain – for structural lesions (tumor, hemorrhage, infarction)</t>
  </si>
  <si>
    <t>*Lumbar puncture (CSF analysis) – if infection (meningitis, encephalitis) is suspected</t>
  </si>
  <si>
    <t>*Toxicology Screen: if drug poisoning suspected</t>
  </si>
  <si>
    <t>*Epilepsy (Generalized tonic-clonic seizures)</t>
  </si>
  <si>
    <t>*Meningitis</t>
  </si>
  <si>
    <t>*Encephalitis</t>
  </si>
  <si>
    <t>*Cerebrovascular accident (Stroke)</t>
  </si>
  <si>
    <t>*Intracranial hemorrhage</t>
  </si>
  <si>
    <t>*Electrolyte imbalance (Hyponatremia, Hypocalcemia)</t>
  </si>
  <si>
    <t>*Head injury with post-traumatic convulsions</t>
  </si>
  <si>
    <t>*Due to nidānas, Vāta (especially Vyāna and Udāna Vāyu) gets vitiated.</t>
  </si>
  <si>
    <t>*It obstructs the functions of Prāṇa, Udāna, Vyana, and Samanavayu along with Manovaha and Majjavaha srotas.</t>
  </si>
  <si>
    <t>*Leads to derangement of nervous and muscular coordination → sudden collapse and convulsion-like condition.</t>
  </si>
  <si>
    <t>*Vatahara line of treatment</t>
  </si>
  <si>
    <t>*Mridu Virechana (mild purgation)</t>
  </si>
  <si>
    <t>*Basti (main treatment for Vata disorders)</t>
  </si>
  <si>
    <t>*Nasya with Vatahara oils</t>
  </si>
  <si>
    <t>*Snigdha (unctuous) ahara and therapy</t>
  </si>
  <si>
    <t>*Shiro-abhyanga and taila nasya</t>
  </si>
  <si>
    <t>*Rest and mental calmness</t>
  </si>
  <si>
    <t>*Ruksha, sheeta ahara</t>
  </si>
  <si>
    <t>*Vyayama (excess exercise)</t>
  </si>
  <si>
    <t>*Vata-provoking diet</t>
  </si>
  <si>
    <t>*Chinta, krodha, bhaya (mental stress)</t>
  </si>
  <si>
    <t>*Snehana: Mahanarayana taila, Ksheerabala taila</t>
  </si>
  <si>
    <t>*Nasya: Anu taila, Ksheerabala taila</t>
  </si>
  <si>
    <t>*Basti: Dashamoola taila basti, Ksheerabasti</t>
  </si>
  <si>
    <t>*Abhyanga: With Mahanarayana taila, Bala taila</t>
  </si>
  <si>
    <t>*Shamana Aushadhi:</t>
  </si>
  <si>
    <t>*Ashwagandha churna</t>
  </si>
  <si>
    <t>*Bala churna</t>
  </si>
  <si>
    <t>*Rasnadi kwatha</t>
  </si>
  <si>
    <t>*Vata chintamani rasa</t>
  </si>
  <si>
    <t>*Saraswatarishta</t>
  </si>
  <si>
    <t>*Brahmi vati</t>
  </si>
  <si>
    <t>*Charaka Samhita – Chikitsa Sthana (Vata Vyadhi Chikitsa)</t>
  </si>
  <si>
    <t>*Madhava Nidana – Vata Vyadhi Nidana</t>
  </si>
  <si>
    <t>*Bhavaprakasha – Vata Vyadhi Adhikara</t>
  </si>
  <si>
    <t>23/10/2025, 11:52 - Dr sonu kailas k: &lt;Media omitted&gt;</t>
  </si>
  <si>
    <t>23/10/2025, 19:06 - +91 95446 87331: 🔺CASE STUDY NO : 278</t>
  </si>
  <si>
    <t>🔺DWISHTARTHA CHARDHI</t>
  </si>
  <si>
    <t>*Intake of incompatible, unclean, or unpleasant food</t>
  </si>
  <si>
    <t>*Consumption of disliked food (Dwishta Ahara)</t>
  </si>
  <si>
    <t>*Excessive intake of heavy, sour, or pungent food</t>
  </si>
  <si>
    <t>*Psychological aversion to food or objects (due to hatred or disgust)</t>
  </si>
  <si>
    <t>*Manasika Nidana — strong emotional reactions (anger, fear, repulsion)</t>
  </si>
  <si>
    <t>** Charaka Samhita Chikitsa Sthana 20/11–14 (Chardi Chikitsa)</t>
  </si>
  <si>
    <t>** Ashtanga Hridaya Uttarasthana 5/7–8 (Chardi Nidana)</t>
  </si>
  <si>
    <t>*Nausea</t>
  </si>
  <si>
    <t>*Loss of appetite</t>
  </si>
  <si>
    <t>*Aversion to food (Dwishta Ahara Dvesha)</t>
  </si>
  <si>
    <t>*Feeling of heaviness in stomach</t>
  </si>
  <si>
    <t>*Excess salivation</t>
  </si>
  <si>
    <t>*Vomiting immediately after seeing or thinking of disliked food</t>
  </si>
  <si>
    <t>*Unpleasant smell or taste in vomitus</t>
  </si>
  <si>
    <t>*Psychological component — vomiting induced by thought, emotion, or sensory stimulus</t>
  </si>
  <si>
    <t>*Associated headache, burning, weakness</t>
  </si>
  <si>
    <t>*Ama-like features if due to undigested food</t>
  </si>
  <si>
    <t>*General appearance: Weakness, fatigue, pallor</t>
  </si>
  <si>
    <t>*Pulse – may be rapid due to dehydration or anxiety</t>
  </si>
  <si>
    <t>*BP – may be low if vomiting is severe</t>
  </si>
  <si>
    <t>*Temperature – usually normal</t>
  </si>
  <si>
    <t>*Respiratory rate – normal or slightly raised due to discomfort</t>
  </si>
  <si>
    <t>*Hydration status: Dry tongue, sunken eyes, decreased skin turgor</t>
  </si>
  <si>
    <t>*Nutritional status: Often poor appetite during menstruation</t>
  </si>
  <si>
    <t>1. Abdominal Examination:</t>
  </si>
  <si>
    <t>*Mild tenderness in lower abdomen (due to uterine contractions)</t>
  </si>
  <si>
    <t>*No hepatosplenomegaly</t>
  </si>
  <si>
    <t>*Bowel sounds normal or reduced (if dehydration severe)</t>
  </si>
  <si>
    <t>*Tachycardia due to electrolyte imbalance or anxiety</t>
  </si>
  <si>
    <t>*Usually normal</t>
  </si>
  <si>
    <t>4. CNS:</t>
  </si>
  <si>
    <t>*Weakness, dizziness, nausea sensation</t>
  </si>
  <si>
    <t>*Complete Blood Count (CBC): To rule out anemia or infection</t>
  </si>
  <si>
    <t>*Serum Electrolytes (Na⁺, K⁺, Cl⁻): To assess dehydration and vomiting effects</t>
  </si>
  <si>
    <t>*Liver Function Tests (LFT): To exclude hepatic cause of vomiting</t>
  </si>
  <si>
    <t>*Urine Pregnancy Test (UPT): To rule out pregnancy-related vomiting</t>
  </si>
  <si>
    <t>*Thyroid Function Tests (T3, T4, TSH): To exclude thyroid disorders</t>
  </si>
  <si>
    <t>*Ultrasound Pelvis: To rule out uterine or ovarian pathology</t>
  </si>
  <si>
    <t>23/10/2025, 19:07 - +91 95446 87331: 🔺CASE STUDY NO : 278</t>
  </si>
  <si>
    <t>1. Dysmenorrhea with nausea and vomiting</t>
  </si>
  <si>
    <t>2. Premenstrual syndrome (PMS)</t>
  </si>
  <si>
    <t>3. Endometriosis</t>
  </si>
  <si>
    <t>4. Pelvic inflammatory disease (PID)</t>
  </si>
  <si>
    <t>5. Gastroenteritis</t>
  </si>
  <si>
    <t>6. Migraine (menstrual migraine)</t>
  </si>
  <si>
    <t>7. Pregnancy (early stages)</t>
  </si>
  <si>
    <t>8. Hormonal imbalance (estrogen/progesterone fluctuation)</t>
  </si>
  <si>
    <t>🔺 SAMPRAPTHI (Pathogenesis)</t>
  </si>
  <si>
    <t>1. Dwishta (disliked) or unpleasant stimuli →</t>
  </si>
  <si>
    <t>2. Disturbance of Manovaha Srotas &amp; Vata–Pitta aggravation →</t>
  </si>
  <si>
    <t>3. Urdhwaga Gati (upward movement) of Vata →</t>
  </si>
  <si>
    <t>4. Stimulation of Vamana reflex (Chardi) →</t>
  </si>
  <si>
    <t>5. Expulsion of stomach contents due to psychological or sensory aversion.</t>
  </si>
  <si>
    <t>📌 SAMANYA CHIKITSA (General Treatment Principles)</t>
  </si>
  <si>
    <t>*Manasika shamana — calming mind, avoiding disturbing stimuli</t>
  </si>
  <si>
    <t>*vata–Pitta shamana treatment</t>
  </si>
  <si>
    <t>*Deepana–Pachana (digestive improvement)</t>
  </si>
  <si>
    <t>*Langhana if Ama present</t>
  </si>
  <si>
    <t>*Sheetala dravyas and madhura rasa aahara</t>
  </si>
  <si>
    <t xml:space="preserve">📌 UPASHAYA </t>
  </si>
  <si>
    <t>(Beneficial Factors)</t>
  </si>
  <si>
    <t>*Cool water, light sweet diet</t>
  </si>
  <si>
    <t>*Milk, ghee, sugarcane juice</t>
  </si>
  <si>
    <t>*Psychological reassurance</t>
  </si>
  <si>
    <t>📌 ANUPASHAYA (Aggravating Factors)</t>
  </si>
  <si>
    <t>*Re-exposure to disliked food or smell</t>
  </si>
  <si>
    <t>*Hot, spicy, sour food</t>
  </si>
  <si>
    <t>*Stress or fear</t>
  </si>
  <si>
    <t>*Overeating</t>
  </si>
  <si>
    <t>🔺 VISHESHA CHIKITSA (Specific Line of Treatment)</t>
  </si>
  <si>
    <t>*Hridaya shuddhi (mental relaxation)</t>
  </si>
  <si>
    <t>*Use of sheetala dravyas like Draksha, Madhuka, Usheera, Chandana</t>
  </si>
  <si>
    <t>*Hridya &amp; Pitta–Vata Shamana Dravyas</t>
  </si>
  <si>
    <t>*Psychotherapy-like approach — counselling, removal of aversion</t>
  </si>
  <si>
    <t>📌Drugs:</t>
  </si>
  <si>
    <t xml:space="preserve">*Draksha, Madhuka, Amalaki, Lodhra, Musta, Usheera, Chandana, Yashtimadhu </t>
  </si>
  <si>
    <t>*Preparations:</t>
  </si>
  <si>
    <t>*Drakshaadi Kashaya, Yashtimadhu Phanta, Chandanasava, Sarivadyasava</t>
  </si>
  <si>
    <t>** Charaka Samhita Chikitsa Sthana 20/12–24</t>
  </si>
  <si>
    <t>*Ashtanga Hridaya Uttarasthana 5/20–25</t>
  </si>
  <si>
    <t>*Bhava Prakasha Chardi Chikitsa</t>
  </si>
  <si>
    <t>🔺PUNDARIKA KHUSTAM</t>
  </si>
  <si>
    <t>(Ref: Charaka Samhita Chikitsa Sthana 7, Sushruta Nidana Sthana 5)</t>
  </si>
  <si>
    <t>*Ati snigdha, guru, amla, lavana, kṣhāra sevana</t>
  </si>
  <si>
    <t>*Mithyāchāra (improper lifestyle)</t>
  </si>
  <si>
    <t>*Adhyashana (eating before digestion of previous food)</t>
  </si>
  <si>
    <t>*krodha, shoka, bhaya</t>
  </si>
  <si>
    <t>*Agnimāndya (low digestive fire)</t>
  </si>
  <si>
    <t>*Dūṣita rakta and tridoṣa vitiation, mainly Kapha–Pitta pradhāna</t>
  </si>
  <si>
    <t>*Vaivarnya (discoloration of skin)</t>
  </si>
  <si>
    <t>*Tvak rūkṣhatā (roughness of skin)</t>
  </si>
  <si>
    <t>*Snigdhata in some areas</t>
  </si>
  <si>
    <t>(Ref: Charaka Chikitsa 7/26–27; Sushruta Nidana 5/18)</t>
  </si>
  <si>
    <t>*Śveta–rakta varna mandala (white patches with reddish border, like a lotus)</t>
  </si>
  <si>
    <t>*Rukṣhatā (roughness)</t>
  </si>
  <si>
    <t>*Srava (discharge sometimes present)</t>
  </si>
  <si>
    <t>*Raga-mandala prachura (numerous circular patches)</t>
  </si>
  <si>
    <t>*Built and nourishment: May vary; moderate to poor in chronic cases</t>
  </si>
  <si>
    <t>*Skin: Presence of erythematous (reddish) patches with whitish scaly borders resembling lotus petals</t>
  </si>
  <si>
    <t>*Itching: Mild to moderate pruritus</t>
  </si>
  <si>
    <t>*Discoloration: Reddish or coppery with white scaling</t>
  </si>
  <si>
    <t>*Lesion distribution: Commonly seen over trunk, limbs, and back</t>
  </si>
  <si>
    <t>*Pulse &amp; BP: Normal unless secondary infection or systemic disease present</t>
  </si>
  <si>
    <t>*Associated findings: Possible mild burning or dryness over affected skin</t>
  </si>
  <si>
    <t>1. Integumentary system:</t>
  </si>
  <si>
    <t>*Circular, erythematous, or hypopigmented plaques with white scales</t>
  </si>
  <si>
    <t>*Borders are well-defined with central clearing sometimes</t>
  </si>
  <si>
    <t>2. Lymphatic system:</t>
  </si>
  <si>
    <t>*Regional lymph node enlargement in chronic or infected cases</t>
  </si>
  <si>
    <t>3. Nervous system:</t>
  </si>
  <si>
    <t>*Usually normal (helps differentiate from leprosy)</t>
  </si>
  <si>
    <t>4. Other systems (CVS, RS, GIT, CNS):</t>
  </si>
  <si>
    <t>*No specific abnormalities unless associated systemic disease</t>
  </si>
  <si>
    <t>1. Complete Blood Count (CBC): Usually normal, mild eosinophilia possible</t>
  </si>
  <si>
    <t>2. Erythrocyte Sedimentation Rate (ESR): May be mildly raised</t>
  </si>
  <si>
    <t>3. Skin scraping for KOH test: To rule out fungal infection</t>
  </si>
  <si>
    <t xml:space="preserve">   4.Skin biopsy: Shows epidermal hyperkeratosis, parakeratosis, acanthosis (diagnostic for psoriasis)</t>
  </si>
  <si>
    <t>5. Liver &amp; renal function tests: To assess systemic involvement before therapy</t>
  </si>
  <si>
    <t>6. Serological tests: ANA or HLA-Cw6 (if autoimmune suspicion)</t>
  </si>
  <si>
    <t>1. Psoriasis vulgaris</t>
  </si>
  <si>
    <t>2. Seborrheic dermatitis</t>
  </si>
  <si>
    <t>3. Pityriasis rosea</t>
  </si>
  <si>
    <t>4. Lichen planus</t>
  </si>
  <si>
    <t>5. Chronic eczema</t>
  </si>
  <si>
    <t>6. Tinea corporis (Dermatophytosis)</t>
  </si>
  <si>
    <t>*Nidana sevana → Agnimāndya → Āma utpatti</t>
  </si>
  <si>
    <t>→ Doṣa (Kapha-Pitta) dushti → Rakta dushti</t>
  </si>
  <si>
    <t>→ Doṣa–dūṣya sammurchana in tvak, rakta, māmsa, medas dhātu</t>
  </si>
  <si>
    <t>→ Formation of Pundarika Kuṣṭha characterized by Śveta–rakta mandala resembling lotus petals.</t>
  </si>
  <si>
    <t>*(Ref: Charaka Chikitsa 7/39–65)</t>
  </si>
  <si>
    <t>1. Doṣa śamana and śodhana</t>
  </si>
  <si>
    <t>*Vamana (emesis) for Kapha-predominant</t>
  </si>
  <si>
    <t>*Virechana (purgation) for Pitta involvement</t>
  </si>
  <si>
    <t>*Raktamokṣa (bloodletting) for Rakta dushti</t>
  </si>
  <si>
    <t>2. Kushta nivāraka drugs</t>
  </si>
  <si>
    <t>*Khadira, Nimba, Manjishta, Triphala, Haridra, Guduchi, Sariva</t>
  </si>
  <si>
    <t>3. Rasayana</t>
  </si>
  <si>
    <t>*Khadiradi ghrita, Mahatikthaka ghrita</t>
  </si>
  <si>
    <t>*Use of Tikta–Kashaya rasa dravya</t>
  </si>
  <si>
    <t>*Sudation and mild fasting</t>
  </si>
  <si>
    <t>*External application of Tikta–Kashaya oils (like Nimbadi taila)</t>
  </si>
  <si>
    <t>🔺 ANUPASHAYA (Aggravating / Worsening Factors)</t>
  </si>
  <si>
    <t>*Snigdha, guru, amla, lavana, kṣhāra, dadhi, matsya, tila</t>
  </si>
  <si>
    <t>*Exposure to heat and moisture</t>
  </si>
  <si>
    <t>🔺 SAMANYA CHIKITSA (General Therapeutics)</t>
  </si>
  <si>
    <t>*Shodhana: Vamana, Virechana, Raktamoksha</t>
  </si>
  <si>
    <t>*Shamana: Tikta–Kashaya rasa pradhāna dravyas</t>
  </si>
  <si>
    <t>*Rasayana: Khadira–Guggulu, Nimbadi churna</t>
  </si>
  <si>
    <t>*Lepas: Nimba patra lepa, Khadira twak lepa</t>
  </si>
  <si>
    <t>🔺 VISESHA CHIKITSA (Specific Treatment for Pundarika Kustham)</t>
  </si>
  <si>
    <t>*(Ref: Sushruta Chikitsa 9, Charaka Chikitsa 7)</t>
  </si>
  <si>
    <t>*Mahātikthaka ghṛita</t>
  </si>
  <si>
    <t>*Khadirādi kvātha</t>
  </si>
  <si>
    <t>*Nimbadi guggulu</t>
  </si>
  <si>
    <t>*Gandhaka rasayana</t>
  </si>
  <si>
    <t>*Nimbadi taila abhyanga</t>
  </si>
  <si>
    <t>*Khadira–sariva–triphala lepa</t>
  </si>
  <si>
    <t>*Udvartana with Triphala churna</t>
  </si>
  <si>
    <t>*Raktamokṣa: Jalaukāvacarana (especially in localized, inflamed lesions)</t>
  </si>
  <si>
    <t>*Charaka Samhita Chikitsa Sthana 7 (Kushta Chikitsa)</t>
  </si>
  <si>
    <t>*Sushruta Samhita Nidana Sthana 5 &amp; Chikitsa Sthana 9</t>
  </si>
  <si>
    <t>*Ashtanga Hridaya Nidana 14, Chikitsa 19</t>
  </si>
  <si>
    <t xml:space="preserve">24/10/2025, 20:04 - AYURVRITTA AYURVED HOSPITAL AND PANCHKARMA CENTRE: </t>
  </si>
  <si>
    <t>25/10/2025, 22:00 - +91 95446 87331: 🔺CASE STUDY NO : 280</t>
  </si>
  <si>
    <t>🔺KAKANAKA KUSHTAM</t>
  </si>
  <si>
    <t>(etiological factors)</t>
  </si>
  <si>
    <t xml:space="preserve">*Specific to Kakanaka Kushta: </t>
  </si>
  <si>
    <t xml:space="preserve">*In the classification of seven Maha-Kushtas in Charaka Samhitā’s *Nidāna-Sthāna chapter 5, Kakanaka is listed as the seventh type arising due to vitiation of all three doṣas (vāta, pitta, kapha). </t>
  </si>
  <si>
    <t xml:space="preserve">*Additional etiological factors for Kusṭha (applicable) include: </t>
  </si>
  <si>
    <t>*wrong diet (guru, snigdha, drava ahāra),</t>
  </si>
  <si>
    <t xml:space="preserve">** incompatible foods &amp; drinks, suppression of natural urges, heavy exercise after food, sudden exposure to heat/cold etc. </t>
  </si>
  <si>
    <t>**Thus for Kakanaka: a full tridoṣa vitiation in skin &amp; blood &amp; tissues due to long-standing etiological factors.</t>
  </si>
  <si>
    <t>­(prodromal signs)</t>
  </si>
  <si>
    <t>*The texts mention that before full manifestation there may be subtle changes in skin tone, *dryness</t>
  </si>
  <si>
    <t>** itching</t>
  </si>
  <si>
    <t xml:space="preserve">**perhaps minimal lesions **changes in sensations &amp; *sparśa (touch) perception. </t>
  </si>
  <si>
    <t>*For Kakanaka specifically, while classical *commentaries may not list a detailed unique *pūrvā-rūpa, one source notes that among the types of Kusṭha</t>
  </si>
  <si>
    <t xml:space="preserve">*Kakanaka is distinguished “by colour of kakanantika  </t>
  </si>
  <si>
    <t>(signs &amp; symptoms)</t>
  </si>
  <si>
    <t>*For Kusṭha in general: manifestations include varṇa-kṛṣṇatā *(discolouration/darkening), sparśa-viṣam (altered touch), ruja (pain), kandu (itching)</t>
  </si>
  <si>
    <t>*For Kakanaka Kushta:</t>
  </si>
  <si>
    <t xml:space="preserve">*It is listed under *Mahā-Kushtas in Charaka (Chikitsa-Sthana Chapter 7) alongside Kapala , Udumbara, Mandala, Rusya-jihvā, Pundarika, Sidhma. </t>
  </si>
  <si>
    <t>*A paper states: “Kakana type of Kushta are of colour of Kakanantika (Abrus precatorius Linn) (varṇa-viśeṣa)”</t>
  </si>
  <si>
    <t xml:space="preserve">*From classification: since all three doṣas are involved, *the signs will be a mixture: discolouration (dark/blackish), </t>
  </si>
  <si>
    <t>*dryness/roughness (vāta), burning/eruptions (pitta), swelling or phlegmatic aspects (kapha) depending on stage &amp; site.</t>
  </si>
  <si>
    <t>*Prognosis is serious (being in Maha class) meaning deeper tissues involvement, risk of deformity.</t>
  </si>
  <si>
    <t xml:space="preserve"> 🔺GENERAL EXAMINATION</t>
  </si>
  <si>
    <t>*Built &amp; Nourishment: Moderate / poor</t>
  </si>
  <si>
    <t>*Pallor: May be present</t>
  </si>
  <si>
    <t>*Icterus: Absent</t>
  </si>
  <si>
    <t>*Cyanosis: Absent</t>
  </si>
  <si>
    <t>*Clubbing: Absent</t>
  </si>
  <si>
    <t>*Edema: Usually absent</t>
  </si>
  <si>
    <t>*Lymphadenopathy: May be present in chronic inflammatory cases</t>
  </si>
  <si>
    <t>*Pulse: Normal</t>
  </si>
  <si>
    <t>*Blood Pressure: Normal</t>
  </si>
  <si>
    <t xml:space="preserve"> * Skin &amp; Integumentary System</t>
  </si>
  <si>
    <t>*Dry, rough, scaly skin with reddish or coppery discoloration</t>
  </si>
  <si>
    <t>*lesions mainly on scalp, elbows, knees, trunk, and back</t>
  </si>
  <si>
    <t>*Itching (kandu) and burning sensation (daha) may be present</t>
  </si>
  <si>
    <t>*Scaling, fissures, and sometimes bleeding on scratching</t>
  </si>
  <si>
    <t>** Gastrointestinal System</t>
  </si>
  <si>
    <t>*Coated tongue</t>
  </si>
  <si>
    <t>*Indigestion, constipation</t>
  </si>
  <si>
    <t>** Nervous System</t>
  </si>
  <si>
    <t>*Stress or anxiety-related aggravation</t>
  </si>
  <si>
    <t>*Joint pain and stiffness in chronic cases (psoriatic arthritis correlation)</t>
  </si>
  <si>
    <t>*May show mild leukocytosis or eosinophilia</t>
  </si>
  <si>
    <t>2. ESR (Erythrocyte Sedimentation Rate):</t>
  </si>
  <si>
    <t>*Usually elevated due to chronic inflammation</t>
  </si>
  <si>
    <t>3. CRP (C-Reactive Protein):</t>
  </si>
  <si>
    <t>*May be elevated in active lesions</t>
  </si>
  <si>
    <t>4. LFT (Liver Function Test):</t>
  </si>
  <si>
    <t>*To rule out hepatic dysfunction (esp. before certain treatments)</t>
  </si>
  <si>
    <t>5. Renal Function Test (RFT):</t>
  </si>
  <si>
    <t>*To rule out renal impairment</t>
  </si>
  <si>
    <t>6. Skin Biopsy:</t>
  </si>
  <si>
    <t>*Shows hyperkeratosis, parakeratosis, elongated rete ridges, Munro’s microabscesses (for psoriasis correlation)</t>
  </si>
  <si>
    <t>7. Blood Sugar:</t>
  </si>
  <si>
    <t>*To rule out diabetes (can aggravate skin diseases)</t>
  </si>
  <si>
    <t>8. Thyroid Profile:</t>
  </si>
  <si>
    <t>*Hypothyroidism can worsen skin dryness</t>
  </si>
  <si>
    <t>25/10/2025, 22:02 - +91 95446 87331: 🔺CASE STUDY NO : 280</t>
  </si>
  <si>
    <t>📌 DIFFERENTIAL DIAGNOSIS</t>
  </si>
  <si>
    <t>*Psoriasis vulgaris</t>
  </si>
  <si>
    <t>*Chronic eczema</t>
  </si>
  <si>
    <t>Pityriasis rosea</t>
  </si>
  <si>
    <t>*Lichen planus</t>
  </si>
  <si>
    <t>*Ichthyosis vulgaris</t>
  </si>
  <si>
    <t>📌SAMPRAPTI (pathogenesis)</t>
  </si>
  <si>
    <t xml:space="preserve">*Vitiation of vāta, pitta, kapha → these act on duṣyas: tvak, rakta, mamsa, lasikā (seven dravyas) → formation of Kusṭha lesions. </t>
  </si>
  <si>
    <t xml:space="preserve">*The pathogenesis for Kakanaka: </t>
  </si>
  <si>
    <t>*since all three doṣas are vitiated, the disease is particularly deep-seated, affecting multiple layers (tvak, mamsa, rakta) and the Srotas (channels) become blocked, toxins (āma) accumulate, skin texture changes, lesions become chronic.</t>
  </si>
  <si>
    <t>*The appearance of colour change, roughness, dryness, thickening, perhaps ulceration follows the deeper involvement of tissues &amp; doṣas.</t>
  </si>
  <si>
    <t xml:space="preserve">*The classical text emphasises the importance of cleansing (śodhana) therapies due to depth of doṣa involvement. </t>
  </si>
  <si>
    <t>🔺 SAMANYA CIKITSA (general treatment principles)</t>
  </si>
  <si>
    <t>*Irrespective of type, Kusṭha treatment involves a two-fold approach: *sodhana (purificatory) and śamana (pacification). Key general steps:</t>
  </si>
  <si>
    <t>*Nidana-parivarjana (avoid causative factors)</t>
  </si>
  <si>
    <t>*Aharavihara correction (diet &amp; lifestyle)</t>
  </si>
  <si>
    <t xml:space="preserve">*sodhana therapies (vāmana, virechana, basti, raktamokṣaṇa depending on doṣa predominance) </t>
  </si>
  <si>
    <t>*External applications (lepa, snāna with medicated oils) and internal administrations of kushṭha-hāraka drugs.</t>
  </si>
  <si>
    <t>*Maintaining skin hygiene, avoiding aggravation, restoring normal functions.</t>
  </si>
  <si>
    <t>🔺VISESHA CIKITSA (specific for Kakanaka Kushtam)</t>
  </si>
  <si>
    <t>*Because Kakanaka is Mahā-Kushta with tridoṣa involvement, the specific treatment is more intensive:</t>
  </si>
  <si>
    <t xml:space="preserve">*sodhana: repeated vāmana (for kapha), virechana (for pitta), basti (for vata), raktamokṣaṇa if blood involvement is marked. </t>
  </si>
  <si>
    <t xml:space="preserve">*Internal medicines: kushṭha-hāraka mahākaṣāyas (e.g., as per Charaka) and other tailored formulations. </t>
  </si>
  <si>
    <t xml:space="preserve">*External: potent medicated oils &amp; baths; the Chikitsā chapter lists for various Kushtas: Kushtādi taila, Śveta Karavirādya Taila, etc. </t>
  </si>
  <si>
    <t>*Since the doṣa involvement is deep and widespread, the treatment period is longer, proficiency needed, and prognosis guarded.</t>
  </si>
  <si>
    <t>*In Kakanaka, greater attention to blood purification (rakta śuddhi) because kapha–pitta in rakta can be deep seated.</t>
  </si>
  <si>
    <t xml:space="preserve">📌UPASAYA </t>
  </si>
  <si>
    <t xml:space="preserve">(favourable factors): </t>
  </si>
  <si>
    <t>*Early treatment</t>
  </si>
  <si>
    <t>*good digestion</t>
  </si>
  <si>
    <t>** avoidance of heavy/snusidhdha food, regular skin cleansing</t>
  </si>
  <si>
    <t>** using skin-friendly regimen, therapies that eliminate doṣa &amp; restore balance.</t>
  </si>
  <si>
    <t xml:space="preserve">📌ANUPASAYA (unfavourable): </t>
  </si>
  <si>
    <t>*Delayed treatment, mixing of incompatible foods, suppression of natural urges, heavy</t>
  </si>
  <si>
    <t>*unctuous, stale diet, exposure to extreme heat/cold, neglecting hygiene. *For Kakanaka, since all doṣas are involved</t>
  </si>
  <si>
    <t>*any aggravating factor will accelerate the disease.</t>
  </si>
  <si>
    <t xml:space="preserve">*For example: intake of heavy snigdha, drava food after meal, exposure to heat after food. </t>
  </si>
  <si>
    <t>*Being a Maha-Kushta, Kakanaka has a guarded prognosis if not treated early; possibility of deeper tissue involvement, recurrence, deformity.</t>
  </si>
  <si>
    <t xml:space="preserve">*As per Charaka, Kusṭha is one of the Aṣṭamahāgādā (eight great difficult diseases). </t>
  </si>
  <si>
    <t xml:space="preserve">*Modern commentary correlates Kakanaka with skin conditions showing dark discolouration, chronicity, involving multiple layers. </t>
  </si>
  <si>
    <t>*References to classical Kakanaka is in Charaka Samhita, Nidāna Sthāna Chapter 5 (Kusṭha Nidāna) and Chikitsā Sthāna Chapter 7 (Kusṭha Chikitsā).</t>
  </si>
  <si>
    <t>26/10/2025, 18:08 - +91 95446 87331: 🔺CASE STUDY NO : 281</t>
  </si>
  <si>
    <t>🔺SWAYATHU (श्वायथु)</t>
  </si>
  <si>
    <t>*Ati-ambupāna (excess water intake)</t>
  </si>
  <si>
    <t>*Guru, snigdha, manda āhāra sevana (heavy, oily, sluggish food)</t>
  </si>
  <si>
    <t>*Divā-svapna (day sleep)</t>
  </si>
  <si>
    <t>*Agni-māndya (weak digestion)</t>
  </si>
  <si>
    <t>*kapha-prakopaka ahāra and vihāra</t>
  </si>
  <si>
    <t>*Exposure to cold, damp climate</t>
  </si>
  <si>
    <t>**Reference: Charaka Chikitsa Sthana 12/3-5; Sushruta Nidana 9/3</t>
  </si>
  <si>
    <t>*Anga-guruta (heaviness of body parts)</t>
  </si>
  <si>
    <t>*Gaurava (lethargy)</t>
  </si>
  <si>
    <t>*Pāṇi-pāda-śotha (mild swelling in extremities)</t>
  </si>
  <si>
    <t>*Mandāgni (loss of appetite)</t>
  </si>
  <si>
    <t>*Śītalatā (coldness of limbs)</t>
  </si>
  <si>
    <t>** Charaka Chikitsa 12/6; Madhava Nidana 28/4</t>
  </si>
  <si>
    <t>*sotha (swelling – pitting or non-pitting)</t>
  </si>
  <si>
    <t>*Sparsahatva (tenderness on touch)</t>
  </si>
  <si>
    <t>*Varṇa-vikāra (change in color – red, pale, or blackish)</t>
  </si>
  <si>
    <t>*Daha, kaṇḍu, and ruk (burning, itching, pain)</t>
  </si>
  <si>
    <t>*Udara-shotha (abdominal swelling in severe cases)</t>
  </si>
  <si>
    <t>*svāsa, kāsa, hṛd-graha (in chronic cases – dyspnea, cough, cardiac symptoms)</t>
  </si>
  <si>
    <t>** Charaka Chikitsa 12/7-10; Sushruta Nidana 9/6</t>
  </si>
  <si>
    <t>*General Appearance: Puffiness of face, periorbital or pedal edema</t>
  </si>
  <si>
    <t>*Build &amp; Nourishment: May show weight gain or loss depending on chronicity</t>
  </si>
  <si>
    <t>*Pulse – may be irregular (in cardiac cause)</t>
  </si>
  <si>
    <t>*BP – high (renal/cardiac), low (hepatic/cirrhosis)</t>
  </si>
  <si>
    <t>*Temperature – elevated in infective causes</t>
  </si>
  <si>
    <t>*Pallor / Icterus / Cyanosis / Clubbing / Lymphadenopathy — noted as per etiology</t>
  </si>
  <si>
    <t>*Inspection of Edema:</t>
  </si>
  <si>
    <t>*Site (pedal, facial, abdominal, generalized)</t>
  </si>
  <si>
    <t>*Pitting / non-pitting nature</t>
  </si>
  <si>
    <t>*Skin texture (tight, shiny, discolored)</t>
  </si>
  <si>
    <t>1. Cardiovascular System</t>
  </si>
  <si>
    <t>*Raised JVP (Jugular Venous Pressure)</t>
  </si>
  <si>
    <t>*S3 gallop rhythm</t>
  </si>
  <si>
    <t>*Peripheral cyanosis, pedal edema</t>
  </si>
  <si>
    <t>*Cardiomegaly on palpation or percussion</t>
  </si>
  <si>
    <t>2. Respiratory System</t>
  </si>
  <si>
    <t>*Basal crepitations (in pulmonary edema)</t>
  </si>
  <si>
    <t>*Dyspnea, orthopnea</t>
  </si>
  <si>
    <t>3. Abdomen</t>
  </si>
  <si>
    <t>*Ascites, hepatomegaly, splenomegaly</t>
  </si>
  <si>
    <t>*Shifting dullness (in cirrhosis, nephrotic syndrome)</t>
  </si>
  <si>
    <t>4. Renal Examination</t>
  </si>
  <si>
    <t>*Periorbital edema (especially morning)</t>
  </si>
  <si>
    <t>*Reduced urine output</t>
  </si>
  <si>
    <t>*Frothy urine (proteinuria indication)</t>
  </si>
  <si>
    <t>5. Endocrine</t>
  </si>
  <si>
    <t>*Non-pitting edema (as in myxedema, hypothyroidism)</t>
  </si>
  <si>
    <t>*CBC: Anemia, infection</t>
  </si>
  <si>
    <t>*Serum Albumin / Total Protein: ↓ in nephrotic syndrome, liver disease</t>
  </si>
  <si>
    <t>*Renal Function Tests: Urea, *Creatinine ↑</t>
  </si>
  <si>
    <t>*Liver Function Tests: Bilirubin, SGOT, SGPT, Alkaline phosphatase</t>
  </si>
  <si>
    <t>*Electrolytes: Na⁺, K⁺, Cl⁻ abnormalities</t>
  </si>
  <si>
    <t>*Thyroid Profile: T3, T4, TSH (for myxedema)</t>
  </si>
  <si>
    <t>2. Urine Analysis</t>
  </si>
  <si>
    <t>*Proteinuria</t>
  </si>
  <si>
    <t>*Microscopy for RBCs / casts</t>
  </si>
  <si>
    <t xml:space="preserve">*Specific gravity changes </t>
  </si>
  <si>
    <t>*Chest X-ray: Cardiomegaly, pulmonary congestion</t>
  </si>
  <si>
    <t>*Ultrasound Abdomen: Hepatic/renal abnormalities, ascites</t>
  </si>
  <si>
    <t>*Echocardiogram: For cardiac failure or pericardial effusion</t>
  </si>
  <si>
    <t>26/10/2025, 18:09 - +91 95446 87331: 🔺CASE STUDY NO : 281</t>
  </si>
  <si>
    <t>1. Congestive Cardiac Failure (CCF)</t>
  </si>
  <si>
    <t>2. Nephrotic Syndrome</t>
  </si>
  <si>
    <t>3. Chronic Kidney Disease (CKD)</t>
  </si>
  <si>
    <t>4. Liver Cirrhosis</t>
  </si>
  <si>
    <t>5. Hypothyroidism (Myxedema)</t>
  </si>
  <si>
    <t>6. Deep Vein Thrombosis (DVT)</t>
  </si>
  <si>
    <t>7. Lymphatic Obstruction (Filariasis / Post-surgical)</t>
  </si>
  <si>
    <t xml:space="preserve">8. Venous Insufficiency </t>
  </si>
  <si>
    <t>9. Protein Energy Malnutrition (Kwashiorkor)</t>
  </si>
  <si>
    <t>10. Allergic or Inflammatory Edema (Cellulitis, Angioedema)</t>
  </si>
  <si>
    <t>1. Nidāna sevana → Agnimāndya → Āma utpatti</t>
  </si>
  <si>
    <t>2. Ama + Doṣa (mainly Kapha &amp; Pitta or Tridoṣa) → Rasavaha srotas dushti</t>
  </si>
  <si>
    <t>3. Srotorodha → Rasa rakta māmsa dhātu sanchaya → Śotha utpatti</t>
  </si>
  <si>
    <t>*Charaka Chikitsa 12/12; Ashtanga Hridaya Nidana 14</t>
  </si>
  <si>
    <t>*Deepana–Pachana (enhancing digestion, removing āma)</t>
  </si>
  <si>
    <t>*Śodhana (Vamana, Virechana, Raktamokṣa depending on doṣa predominance)</t>
  </si>
  <si>
    <t>*Kṣāra, Tikta, Kaṭu rasa pradhāna aushadhi</t>
  </si>
  <si>
    <t>*Śotha-hara dravya prayoga</t>
  </si>
  <si>
    <t>** Charaka Chikitsa 12/20–25</t>
  </si>
  <si>
    <t>(Palliative Measures / Beneficial)</t>
  </si>
  <si>
    <t>*Light, warm diet</t>
  </si>
  <si>
    <t>*Lekhana and Kaphahara drugs</t>
  </si>
  <si>
    <t>*Udvartana (powder massage)</t>
  </si>
  <si>
    <t>*Yava, Kulattha, Musta, Punarnava, Gokshura preparations</t>
  </si>
  <si>
    <t>**Sushruta Chikitsa 5/15</t>
  </si>
  <si>
    <t>(Aggravating Factors / Should be Avoided)</t>
  </si>
  <si>
    <t>*Cold, heavy, oily foods</t>
  </si>
  <si>
    <t>*Excess water intake</t>
  </si>
  <si>
    <t>*Daytime sleeping</t>
  </si>
  <si>
    <t>*Kaphavardhaka dravya (curd, banana, milk, jaggery, etc.)</t>
  </si>
  <si>
    <t>** Charaka Chikitsa 12/30</t>
  </si>
  <si>
    <t>🔺VISESHA CHIKITSA (Specific Treatments According to Doṣa)</t>
  </si>
  <si>
    <t>*Doṣa Type</t>
  </si>
  <si>
    <t>*Vātaja Śotha</t>
  </si>
  <si>
    <t>Sneha svedana, Vātahara aushadhi – Eranda taila, Dashamoola kvatha</t>
  </si>
  <si>
    <t>Charaka Chikitsa 12/32</t>
  </si>
  <si>
    <t>*Pittaja Śotha</t>
  </si>
  <si>
    <t>Tikta dravya, Virechana, Draksha, Musta, Chandana</t>
  </si>
  <si>
    <t>Charaka Chikitsa 12/33</t>
  </si>
  <si>
    <t>*Kaphaja Śotha</t>
  </si>
  <si>
    <t>Vamana, Lekhana, Trikatu, Punarnava, Guggulu</t>
  </si>
  <si>
    <t>Charaka Chikitsa 12/34</t>
  </si>
  <si>
    <t>*Raktaja Śotha</t>
  </si>
  <si>
    <t>Raktamokṣa, Manjishtha, Sariva, Chandana</t>
  </si>
  <si>
    <t>Sushruta Chikitsa 5/20</t>
  </si>
  <si>
    <t>*Medoja / Sannipātaja Śotha</t>
  </si>
  <si>
    <t>Tridoṣa śamana with Virechana and Lekhana dravya</t>
  </si>
  <si>
    <t>Madhava Nidana 28/20</t>
  </si>
  <si>
    <t>28/10/2025, 18:38 - +91 95446 87331: 🔺CASE STUDY NO : 283</t>
  </si>
  <si>
    <t xml:space="preserve">🔺ATYAGNI </t>
  </si>
  <si>
    <t>🔸Ati sevana of ushna, tikshna, katu, lavana dravya</t>
  </si>
  <si>
    <t>🔸Excessive intake of pungent, sour, spicy food</t>
  </si>
  <si>
    <t>🔸Anger, stress, and overexertion</t>
  </si>
  <si>
    <t>🔸Pitta prakopa hetu leading to hyperfunction of agni</t>
  </si>
  <si>
    <t>🔸(Ref: Charaka Samhita Chikitsa Sthana 15/44, Ashtanga Hridaya Nidana Sthana 12/7)</t>
  </si>
  <si>
    <t>🔸Daha (burning sensation)</t>
  </si>
  <si>
    <t>🔸Mukha paka (oral ulceration tendency)</t>
  </si>
  <si>
    <t>🔸Shosha (dryness)</t>
  </si>
  <si>
    <t>🔸Bhrama (giddiness)</t>
  </si>
  <si>
    <t>🔸Ati paka of āhāra (food digested very rapidly)</t>
  </si>
  <si>
    <t>🔸Bhasma bhava āhāra (food digested like ash)</t>
  </si>
  <si>
    <t>🔸Kshudha atiyoga (excessive hunger)</t>
  </si>
  <si>
    <t>🔸Trishna, Daha, Kshobha</t>
  </si>
  <si>
    <t>🔸Sharira rukshata (dryness of body)</t>
  </si>
  <si>
    <t>🔸Daurbalya (weakness after digestion)</t>
  </si>
  <si>
    <t xml:space="preserve">📌SAMPRAPTI </t>
  </si>
  <si>
    <t>🔸Pitta dosha aggravated due to ushna–tikshna ahara &amp; manasika nidana</t>
  </si>
  <si>
    <t>🔸Leads to agni vriddhi → excessive digestion → dhātu kshaya →</t>
  </si>
  <si>
    <t>🔸Atyagni avastha causing weakness despite strong appetite.</t>
  </si>
  <si>
    <t>🔸Pitta shamana and agni samanana chikitsa</t>
  </si>
  <si>
    <t>🔸Cooling, soothing, madhura, snigdha, sheeta dravya usage</t>
  </si>
  <si>
    <t>🔸(Ref: Charaka Chikitsa 15/44–46)</t>
  </si>
  <si>
    <t>🔸Use of madhura rasa, sheeta dravya</t>
  </si>
  <si>
    <t>🔸Dugdha (milk), ghrita (ghee), sharkara (sugar), amalaka</t>
  </si>
  <si>
    <t>🔸Shirodhara, Takra pana, Sheetala jala</t>
  </si>
  <si>
    <t>🔸Intake of ushna, katu, lavana, tikshna dravya</t>
  </si>
  <si>
    <t>🔸Surya atapa, vyayama, krodha, madya sevana</t>
  </si>
  <si>
    <t>📌VISESHA CHIKITSA (Specific Treatment)</t>
  </si>
  <si>
    <t>🔸Ghrita pana (e.g., Tikta ghrita, Amalaki ghrita)</t>
  </si>
  <si>
    <t>🔸Sheetapeya and dairy preparations</t>
  </si>
  <si>
    <t>🔸Madhura ahara sevana (e.g., rice gruel, milk, sugarcane juice)</t>
  </si>
  <si>
    <t>🔸Pitta shamaka herbs:</t>
  </si>
  <si>
    <t>🔸Amalaki, Guduchi, Yashtimadhu, Shatavari, Chandana, Usheera</t>
  </si>
  <si>
    <t>🔸Body build: Lean or moderate</t>
  </si>
  <si>
    <t>🔸Appetite: Excessive hunger and frequent eating</t>
  </si>
  <si>
    <t>🔸Thirst: Increased</t>
  </si>
  <si>
    <t>🔸Speech: Rapid</t>
  </si>
  <si>
    <t>🔸Sleep: Disturbed or less</t>
  </si>
  <si>
    <t>🔸Pulse: Normal or slightly fast</t>
  </si>
  <si>
    <t>🔸Skin: Warm and dry</t>
  </si>
  <si>
    <t>🔸Eyes: Bright and active look</t>
  </si>
  <si>
    <t>📌 SYSTEMIC EXAMINATION</t>
  </si>
  <si>
    <t>1. Digestive system:</t>
  </si>
  <si>
    <t>🔸Hyperacidity symptoms (burning sensation, frequent hunger, early digestion feeling)</t>
  </si>
  <si>
    <t>🔸Increased bowel movement or frequent appetite</t>
  </si>
  <si>
    <t>2. Nervous system:</t>
  </si>
  <si>
    <t>🔸Restlessness, irritability</t>
  </si>
  <si>
    <t>3. Endocrine system:</t>
  </si>
  <si>
    <t>🔸Increased basal metabolic rate (BMR)</t>
  </si>
  <si>
    <t>🔸Possible correlation with hyperthyroidism</t>
  </si>
  <si>
    <t>🔸Thyroid profile: ↑T3, ↑T4, ↓TSH (to rule out hyperthyroidism)</t>
  </si>
  <si>
    <t>🔸Blood sugar (FBS/PPBS): May be normal or slightly elevated due to high metabolism</t>
  </si>
  <si>
    <t>🔸CBC: Usually normal</t>
  </si>
  <si>
    <t>🔸Lipid profile: Low or normal levels</t>
  </si>
  <si>
    <t>🔸Basal Metabolic Rate (BMR): Elevated</t>
  </si>
  <si>
    <t>📌https://chat.whatsapp.com/BdWPi4q8r5v9FubOjpBHnn</t>
  </si>
  <si>
    <t>28/10/2025, 18:39 - +91 95446 87331: 🔺CASE STUDY NO : 283</t>
  </si>
  <si>
    <t>🔺ATYAGNI</t>
  </si>
  <si>
    <t>🔸Hyperthyroidism</t>
  </si>
  <si>
    <t>🔸Hypermetabolic state</t>
  </si>
  <si>
    <t>🔸Diabetes mellitus (initial stage with polyphagia)</t>
  </si>
  <si>
    <t>🔸Peptic ulcer disease (due to excessive digestive fire)</t>
  </si>
  <si>
    <t>29/10/2025, 21:13 - +91 95446 87331: 🔺CASE STUDY NO : 285</t>
  </si>
  <si>
    <t xml:space="preserve">🔺PURISHA KSHAYAM </t>
  </si>
  <si>
    <t>**Any cause that leads to decreased stool formation or evacuation, e.g.: suppression of puriṣa vega (urge) (adhyāśana, atisaṃhṛti), vitiation of Vāta (especially in pakvāśaya) leading to slower movement. For example:</t>
  </si>
  <si>
    <t xml:space="preserve">*“Decrease of puriṣa causes …” in the chapter on Mala Kṣaya. </t>
  </si>
  <si>
    <t xml:space="preserve">*Poor digestive fire (agni), resulting in inadequate formation of māla (faeces) → mala kṣaya. </t>
  </si>
  <si>
    <t>*Rukṣa, hāra (excessive exertion), vāyu aggravating causes which reduce stool quantity. (Analogous to Vāta kṣaya features)</t>
  </si>
  <si>
    <t>*Possibly factors such as intense vāmana/virechana or over-cleansing leading to excessive elimination and eventual kṣaya of stool formation.</t>
  </si>
  <si>
    <t>(Prodromal signs)</t>
  </si>
  <si>
    <t>*Pūrvarūpa information is limited in classical texts for puriṣa kṣaya specifically. However from the general mala-kṣaya discussion:</t>
  </si>
  <si>
    <t>*Slight reduction in frequency of stools</t>
  </si>
  <si>
    <t>*Feeling of fullness or heaviness in abdomen but less stool passage</t>
  </si>
  <si>
    <t xml:space="preserve">*Occasional flatus or upward movement of vāyu (wind) indicating delayed puriṣa evacuation. </t>
  </si>
  <si>
    <t>*These early signs may precede full lakṣaṇa.</t>
  </si>
  <si>
    <t>*The chapter on “Mala Kṣaya” (Suśruta Saṃhitā, Sūtra Sthāna 15) lists:</t>
  </si>
  <si>
    <t xml:space="preserve">** “When puriṣa decreases – there is pain/discomfort in region of the heart and flanks; upward movement of air (flatus) accompanied with sound in abdomen.” </t>
  </si>
  <si>
    <t>*Reduced stool quantity, possibly dry, hard, with difficulty in evacuation</t>
  </si>
  <si>
    <t>*Accumulation of vāyu in the abdomen, gurgling, distension</t>
  </si>
  <si>
    <t>*Weakness, loss of appetite, or indigestion may accompany because of underlying agni diminution</t>
  </si>
  <si>
    <t>*In modern review: “When Puriṣa decreases, the Vāyu comes out from mouth and anus producing sound; pain in heart &amp; abdomen; the kukṣī is surrounded by Vāyu.”</t>
  </si>
  <si>
    <t>*Appearance: Emaciation, dryness of skin</t>
  </si>
  <si>
    <t>*Pulse – normal or feeble</t>
  </si>
  <si>
    <t>*temperature – normal</t>
  </si>
  <si>
    <t>*Blood pressure – may be low in dehydration</t>
  </si>
  <si>
    <t>*Hydration status: Dry tongue, sunken eyes, reduced skin turgor</t>
  </si>
  <si>
    <t>*Nutritional status: Signs of malnutrition</t>
  </si>
  <si>
    <t>*Abdominal inspection: Scaphoid abdomen, visible peristalsis sometimes</t>
  </si>
  <si>
    <t>1. Abdomen:</t>
  </si>
  <si>
    <t>*Palpation – tenderness (if constipation/intestinal obstruction)</t>
  </si>
  <si>
    <t>*Percussion – distension in chronic constipation</t>
  </si>
  <si>
    <t>*Auscultation – reduced bowel sounds</t>
  </si>
  <si>
    <t>2. Cardiovascular system: Weak pulse due to dehydration or electrolyte imbalance</t>
  </si>
  <si>
    <t>3. Nervous system: Weakness, irritability due to metabolic disturbances</t>
  </si>
  <si>
    <t>*Complete Blood Count (CBC): To detect anemia or infection</t>
  </si>
  <si>
    <t>*Serum Electrolytes: Na⁺, K⁺, Cl⁻ (to check dehydration/electrolyte imbalance)</t>
  </si>
  <si>
    <t>*Blood Urea &amp; Serum Creatinine: Assess renal function in chronic dehydration</t>
  </si>
  <si>
    <t>*Liver Function Test (LFT): For associated hepatic issues</t>
  </si>
  <si>
    <t>*Quantity, consistency, color</t>
  </si>
  <si>
    <t>*Presence of mucus, blood, or parasites</t>
  </si>
  <si>
    <t>*Abdominal X-ray / Ultrasound: To rule out obstruction or fecal impaction</t>
  </si>
  <si>
    <t>29/10/2025, 21:14 - +91 95446 87331: 🔺CASE STUDY NO : 285</t>
  </si>
  <si>
    <t>🔺PURISHA KSHAYAM</t>
  </si>
  <si>
    <t>1. Chronic Constipation</t>
  </si>
  <si>
    <t>2. Irritable Bowel Syndrome (IBS) – Constipation Predominant Type</t>
  </si>
  <si>
    <t>3. Intestinal Obstruction</t>
  </si>
  <si>
    <t>4. Dehydration with Reduced Bowel Movement</t>
  </si>
  <si>
    <t>5. Hypothyroidism (causing reduced bowel motility)</t>
  </si>
  <si>
    <t>6. Colonic Inertia</t>
  </si>
  <si>
    <t>7. Megacolon (chronic form)</t>
  </si>
  <si>
    <t xml:space="preserve">*In Ayurvedic understanding: decrease of stool (mala kṣaya) is due to insufficient formation/secretion of stool or decreased urge (vega) → resulting in retention or minimal elimination → vāyu stagnation, srotodushti of puriṣavāha srotas → disturbed Vāyu–Mala dynamics. </t>
  </si>
  <si>
    <t>*Vāta kṣaya (depletion of normal Vāyu) or Vāta prāṇa disturbances may hamper the downward movement of stools → Purīṣa Kṣaya.</t>
  </si>
  <si>
    <t>*The mala being less leads to accumulation of vāyu, distension; the usual downward kinetic force is less.</t>
  </si>
  <si>
    <t>*Thus chain: Causative factors → Agni diminishes / srotas obstructed → stool formation/evacuation reduces → vitiated Vāyu + retained mala → lakṣaṇa.</t>
  </si>
  <si>
    <t xml:space="preserve">*The general therapeutic principle for kṣaya (depletion) states: nourish what is depleted (Kṣina Br̥ṃhayitavyā) and avoid further depletion. </t>
  </si>
  <si>
    <t>*In this case:</t>
  </si>
  <si>
    <t>*Enhance agni (deepana, pācana) so stool is formed properly</t>
  </si>
  <si>
    <t>*Light, moderately lubricated diet (since too heavy may hamper evacuation)</t>
  </si>
  <si>
    <t>*Avoid suppression of puriṣa vega; ensure regular bowel habit</t>
  </si>
  <si>
    <t>*Gentle fomentation (svedana), mild oleation (abhyanga) to mobilise vāyu and stimulate downward movement</t>
  </si>
  <si>
    <t>*Lifestyle: regular exercise, avoid excessive fasting, prolonged supine staying etc which hamper puriṣa elimination.</t>
  </si>
  <si>
    <t>*In cases where puriṣa kṣaya is prominent with vāyu stagnation: Vāta-pacifying therapies:</t>
  </si>
  <si>
    <t>*Mild virechana (purgation) if indicated (but careful because stool formation is already low)</t>
  </si>
  <si>
    <t>*Use of vātaghna, grahi (firming) herbs: e.g., Saṃśodhaka and grahi aushadhis</t>
  </si>
  <si>
    <t>*If stool formation is very low, mild snehapāna (oleation) followed by mild purgation may help mobilise retained mala.</t>
  </si>
  <si>
    <t>*Local therapies: mild basti (enema) with oil decoction for Vāta-dominant mala stagnation.</t>
  </si>
  <si>
    <t>*Use of grahi diet: banana, jaggery, ghee, warm milk to support stool formation gently.</t>
  </si>
  <si>
    <t>(factors which relieve):</t>
  </si>
  <si>
    <t>*Warm oleation, mild exercise, warm fluids</t>
  </si>
  <si>
    <t>*Foods which are lightly lubricating, warm, and easy to digest</t>
  </si>
  <si>
    <t>*Avoidance of suppression of stool urge</t>
  </si>
  <si>
    <t>(factors which aggravate):</t>
  </si>
  <si>
    <t>*Prolonged fasting, heavy dry diet, cold/dry season, excessive Vāta-producing foods, suppression of urges</t>
  </si>
  <si>
    <t>*Excessive exercise or restlessness increasing vāyu stagnation</t>
  </si>
  <si>
    <t>*Intake of Rukṣa (dry), Kevala Laghū (purely light) without balancing marrow/nourishment</t>
  </si>
  <si>
    <t>**References &amp; Classical citations</t>
  </si>
  <si>
    <t xml:space="preserve">*Suśruta Saṃhitā, Sūtra Sthāna 15 (Dosha-Dhātu-Mala Kṣaya Vr̥ddhi) describes mala kṣaya including puriṣa kṣaya. </t>
  </si>
  <si>
    <t xml:space="preserve">*The document “Critical Evaluation of Purīṣa Parīkṣā” gives lakṣaṇa of puriṣa kṣaya. </t>
  </si>
  <si>
    <t>*Various modern review articles (e.g., on purīṣa parīkṣā) list the decreased stool features.</t>
  </si>
  <si>
    <t>30/10/2025, 18:12 - +91 95446 87331: 🔺CASE STUDY NO : 286</t>
  </si>
  <si>
    <t xml:space="preserve">🔺TRIKA SHOOLAM </t>
  </si>
  <si>
    <t>*Ati-vyavaya (excessive sexual activity)</t>
  </si>
  <si>
    <t>*Ati-vyayama (overexertion, strain)</t>
  </si>
  <si>
    <t>*Ati-sthita, ati-nishkramana (standing or walking for long durations)</t>
  </si>
  <si>
    <t>*Exposure to cold, damp conditions</t>
  </si>
  <si>
    <t>*Vata prakopa nidanas — fasting, irregular diet, excessive dryness</t>
  </si>
  <si>
    <t>*Injury or trauma to lumbar/sacral region</t>
  </si>
  <si>
    <t>*Stiffness and mild aching in the lower back region</t>
  </si>
  <si>
    <t>*Numbness or tingling in the sacral area</t>
  </si>
  <si>
    <t>*Fatigue and weakness in the waist (Trika pradesha)</t>
  </si>
  <si>
    <t>*Difficulty in bending or sitting</t>
  </si>
  <si>
    <t>*Shoola (pain) in Trika Pradesha (sacral/lumbosacral region)</t>
  </si>
  <si>
    <t>*Gurutva (heaviness)</t>
  </si>
  <si>
    <t>*Radiating pain to thighs or legs (in chronic cases)</t>
  </si>
  <si>
    <t>*Vata-predominant signs — ruksha, shita, khara sparsha</t>
  </si>
  <si>
    <t>*Build &amp; Nutrition: Check for obesity, muscle wasting, posture deformity</t>
  </si>
  <si>
    <t>*Gait: Antalgic gait or restricted movement due to pain</t>
  </si>
  <si>
    <t>*Posture: Observe for scoliosis, lordosis, or kyphosis</t>
  </si>
  <si>
    <t>*Spine Alignment: Deviation or tenderness in the lumbosacral region</t>
  </si>
  <si>
    <t>*Palpation: Localized tenderness over sacroiliac joints or lumbar spine</t>
  </si>
  <si>
    <t>*Range of Movement: Pain and restriction in flexion, extension, or lateral bending</t>
  </si>
  <si>
    <t>*Musculoskeletal System:</t>
  </si>
  <si>
    <t>*Spasm of paraspinal muscles</t>
  </si>
  <si>
    <t>*Limitation of spinal mobility</t>
  </si>
  <si>
    <t>*Tenderness over L4–S1 region or sacroiliac joint</t>
  </si>
  <si>
    <t>*Check for radiating pain, sensory or motor deficit (sciatic nerve involvement)</t>
  </si>
  <si>
    <t>*Reflex testing (knee, ankle jerk)</t>
  </si>
  <si>
    <t>*Cardiovascular &amp; Respiratory: To rule out referred pain</t>
  </si>
  <si>
    <t>*CBC (Complete Blood Count): To rule out infection or inflammation</t>
  </si>
  <si>
    <t>*ESR / CRP: Elevated in inflammatory causes (e.g., sacroiliitis, ankylosing spondylitis)</t>
  </si>
  <si>
    <t>*Rheumatoid Factor / HLA-B27: If autoimmune etiology suspected</t>
  </si>
  <si>
    <t>*X-ray Lumbosacral Spine / SI *Joint: For degenerative or inflammatory changes</t>
  </si>
  <si>
    <t>*MRI Spine: To assess soft tissue, disc, and nerve involvement</t>
  </si>
  <si>
    <t>*Urine Routine: To exclude urinary tract or renal referred pain</t>
  </si>
  <si>
    <t>🔺PART NO  : 02</t>
  </si>
  <si>
    <t>1. Lumbago (Low Back Pain)</t>
  </si>
  <si>
    <t>2. Sacroiliitis</t>
  </si>
  <si>
    <t>3. Lumbar Spondylosis</t>
  </si>
  <si>
    <t>4. Sciatica</t>
  </si>
  <si>
    <t>5. Herniated Intervertebral Disc</t>
  </si>
  <si>
    <t>6. Ankylosing Spondylitis</t>
  </si>
  <si>
    <t>7. Facet Joint Arthritis</t>
  </si>
  <si>
    <t>8. Muscle Strain / Ligament Sprain</t>
  </si>
  <si>
    <t>*Vata vitiation (mainly Apana and Vyana Vata)</t>
  </si>
  <si>
    <t>*Accumulation and stagnation in Trika pradesha (sacroiliac joint and lumbar area)</t>
  </si>
  <si>
    <t>*Dryness and obstruction (marga avarana) cause pain and stiffness</t>
  </si>
  <si>
    <t>*Chronicity may lead to dhatu kshaya (especially mamsa and asthi dhatu)</t>
  </si>
  <si>
    <t>*Samprapti Ghatakas:</t>
  </si>
  <si>
    <t>*Dosha: Vata (mainly Apana &amp; Vyana)</t>
  </si>
  <si>
    <t>*Dushya: Mamsa, Asthi, Snayu</t>
  </si>
  <si>
    <t>*Srotas: Mamsavaha, *Asthivaha, Snayuvaha</t>
  </si>
  <si>
    <t>*Srotodushti: Sanga &amp; Vimargagamana</t>
  </si>
  <si>
    <t>*Adhisthana: Trika pradesha</t>
  </si>
  <si>
    <t>*Roga Marga: Madhyama</t>
  </si>
  <si>
    <t>*Vatahara Chikitsa principles:</t>
  </si>
  <si>
    <t>*Snehana – Abhyanga (oil massage with Mahanarayana taila, Ksheerabala taila)</t>
  </si>
  <si>
    <t>*Swedana – Bashpa sweda, Nadi sweda, Patra pinda sweda</t>
  </si>
  <si>
    <t>*Mridu virechana – Castor oil with milk (for Vata anulomana)</t>
  </si>
  <si>
    <t>*Basti karma – Matra, Anuvasana, and Niruha basti (Dashamoola, Sahacharadi, Eranda taila based)</t>
  </si>
  <si>
    <t>*Ahara – Warm, unctuous, Vata-pacifying diet (ghee, milk, soups)</t>
  </si>
  <si>
    <t>(Beneficial factors)</t>
  </si>
  <si>
    <t>*Relief by oil application, warm fomentation, or rest</t>
  </si>
  <si>
    <t>*Improvement after Basti or Snehana therapy</t>
  </si>
  <si>
    <t>*Warm environment and avoidance of cold</t>
  </si>
  <si>
    <t>*Excessive exertion or long-standing work</t>
  </si>
  <si>
    <t>*Lifting heavy weights</t>
  </si>
  <si>
    <t>*Sthanika Abhyanga: Mahanarayana taila / Sahacharadi taila on Trika region</t>
  </si>
  <si>
    <t>*Kati Basti: With Dashamoola taila, *Sahacharadi taila</t>
  </si>
  <si>
    <t>*Basti Chikitsa:</t>
  </si>
  <si>
    <t>*Niruha basti – Dashamoola, Bala, Eranda, Ras</t>
  </si>
  <si>
    <t>31/10/2025, 18:31 - +91 95446 87331: 🔺CASE STUDY NO : 287</t>
  </si>
  <si>
    <t>🔺PANGHU (पङ्घु)</t>
  </si>
  <si>
    <t>(निदानम्) – Etiology / Causes</t>
  </si>
  <si>
    <t>*Excessive Vāta prakopa due to:</t>
  </si>
  <si>
    <t>*Rukṣa, laghu, śīta, alpa āhāra</t>
  </si>
  <si>
    <t>*Injury to nerves or marmas (especially snāyu and majjā)</t>
  </si>
  <si>
    <t>*Dhātu kṣaya (especially māṃsa and majjā dhātu)</t>
  </si>
  <si>
    <t>*Vāta-anubandha after vāta-kaphaja rogas</t>
  </si>
  <si>
    <t>(पूर्वरूपम्) – Premonitory Symptoms</t>
  </si>
  <si>
    <t>*Slight weakness or heaviness in limbs</t>
  </si>
  <si>
    <t>*Stiffness in joints</t>
  </si>
  <si>
    <t>*Reduced ability to move or lift limbs</t>
  </si>
  <si>
    <t>*Mild pain or tingling sensation</t>
  </si>
  <si>
    <t>*Feeling of instability or unsteadiness</t>
  </si>
  <si>
    <t xml:space="preserve"> (लक्षणम्) – Signs &amp; Symptoms</t>
  </si>
  <si>
    <t>*Inability to walk or move limbs properly (especially legs)</t>
  </si>
  <si>
    <t>*Loss of strength (bala-kṣaya)</t>
  </si>
  <si>
    <t>*Stiffness or contraction of muscles</t>
  </si>
  <si>
    <t>*Numbness or loss of sensation (supti)</t>
  </si>
  <si>
    <t>*Reduced motor power without pain (mūtrita pāda, pada-akarmaṇya)</t>
  </si>
  <si>
    <t>*According to Charaka, “पङ्घु” refers to a person who cannot walk due to vāta vitiation</t>
  </si>
  <si>
    <t>*Appearance: Weakness or paralysis in limbs</t>
  </si>
  <si>
    <t>*Gait: Unsteady or dragging (limping)</t>
  </si>
  <si>
    <t>*Posture: Abnormal limb positioning</t>
  </si>
  <si>
    <t>*Speech: May be slurred if facial muscles involved</t>
  </si>
  <si>
    <t>*Muscle tone: Decreased (flaccidity) or increased (spasticity)</t>
  </si>
  <si>
    <t>*Reflexes: Diminished or exaggerated depending on site of lesion</t>
  </si>
  <si>
    <t>*Sensory changes: Numbness, tingling, or loss of sensation</t>
  </si>
  <si>
    <t>*Mental status: May be normal unless central cause involved</t>
  </si>
  <si>
    <t>*Central Nervous System (CNS): Check for motor/sensory loss, cranial nerve involvement, tone, coordination, reflexes</t>
  </si>
  <si>
    <t>*Cardiovascular system: Rule out hypertension or embolic causes (stroke)</t>
  </si>
  <si>
    <t>*Respiratory system: Observe for breathing difficulty if bulbar palsy involved</t>
  </si>
  <si>
    <t>*Musculoskeletal system: Muscle wasting, contractures, deformity</t>
  </si>
  <si>
    <t>*(According to modern diagnostic approach for neuromuscular disorders)</t>
  </si>
  <si>
    <t>*CBC, ESR (infection/inflammation)</t>
  </si>
  <si>
    <t>*Blood sugar (diabetes-related neuropathy)</t>
  </si>
  <si>
    <t>*Electrolytes (Na⁺, K⁺, Ca²⁺ imbalance)</t>
  </si>
  <si>
    <t>*Thyroid profile (hypothyroid myopathy)</t>
  </si>
  <si>
    <t>*Creatine phosphokinase (CPK) — for muscle damage</t>
  </si>
  <si>
    <t>*Vitamin B12 levels — neuropathy</t>
  </si>
  <si>
    <t>*MRI / CT brain and spine: To detect stroke, lesion, compression, or demyelination</t>
  </si>
  <si>
    <t>*Nerve conduction study (NCS) / Electromyography (EMG): For nerve/muscle involvement</t>
  </si>
  <si>
    <t>*X-ray spine: For spondylotic changes or trauma</t>
  </si>
  <si>
    <t>*CSF analysis (for demyelinating disorders)</t>
  </si>
  <si>
    <t>*Autoimmune profile (e.g., Myasthenia Gravis)</t>
  </si>
  <si>
    <t>31/10/2025, 18:34 - +91 95446 87331: 🔺CASE STUDY NO : 287</t>
  </si>
  <si>
    <t>1. Hemiplegia / Paraplegia (Stroke, spinal cord lesion)</t>
  </si>
  <si>
    <t>2. Poliomyelitis</t>
  </si>
  <si>
    <t>3. Cerebral palsy</t>
  </si>
  <si>
    <t>4. Guillain-Barré Syndrome (GBS)</t>
  </si>
  <si>
    <t>5. Multiple sclerosis (MS)</t>
  </si>
  <si>
    <t>6. Peripheral neuropathy</t>
  </si>
  <si>
    <t>7. Myasthenia gravis</t>
  </si>
  <si>
    <t>8. Muscular dystrophy</t>
  </si>
  <si>
    <t>9. Motor neuron disease (MND)</t>
  </si>
  <si>
    <t>10. Traumatic nerve injury</t>
  </si>
  <si>
    <t>(संप्राप्ति) – Pathogenesis</t>
  </si>
  <si>
    <t>1. Nidāna → Vāta prakopa (especially Apāna and Vyāna Vāyu)</t>
  </si>
  <si>
    <t>2. Vāta gets obstructed by kapha or meda in the marmas, snāyu, or majjā srotas</t>
  </si>
  <si>
    <t>3. Leads to śoṣa (atrophy) and māṃsa-kṣaya</t>
  </si>
  <si>
    <t>4. Loss of neural coordination and muscular function → “Pangutva” develops</t>
  </si>
  <si>
    <t>** Dūṣya: Māṃsa, Majjā, Snāyu</t>
  </si>
  <si>
    <t>** Srotas involved: Māṃsavaḥa, Majjāvaha</t>
  </si>
  <si>
    <t>** Doṣa predominance: Vāta</t>
  </si>
  <si>
    <t>(सामान्य चिकित्साः) – General Line of Treatment</t>
  </si>
  <si>
    <t>*Vata-hara chikitsa</t>
  </si>
  <si>
    <t>*Brimhana &amp; Bālya chikitsā (nourishing therapy)</t>
  </si>
  <si>
    <t>*Sneha &amp; Sveda karma (oleation and sudation)</t>
  </si>
  <si>
    <t>*Basti karma – main treatment</t>
  </si>
  <si>
    <t>*Use of madhura, snigdha, ushna dravya</t>
  </si>
  <si>
    <t>*Snigdha (unctuous) food and therapies</t>
  </si>
  <si>
    <t>*Snehana and Swedana</t>
  </si>
  <si>
    <t>*Abhyanga with medicated oils</t>
  </si>
  <si>
    <t>*Basti with vāta-hara dravyas</t>
  </si>
  <si>
    <t>*Warm, nourishing food</t>
  </si>
  <si>
    <t>(अनुपशयः) – Aggravating Factors</t>
  </si>
  <si>
    <t>*Rukṣa, śīta, laghu āhāra</t>
  </si>
  <si>
    <t>*Vyāyāma, rūkṣa snāna</t>
  </si>
  <si>
    <t>*Upavāsa, excessive stress</t>
  </si>
  <si>
    <t xml:space="preserve"> (विशेष चिकित्साः) – Specific Treatments</t>
  </si>
  <si>
    <t>1. Snehana (Oleation) – Abhyanga with:</t>
  </si>
  <si>
    <t>*Mahanārāyaṇa taila</t>
  </si>
  <si>
    <t>*Dhanvantaram taila</t>
  </si>
  <si>
    <t>*Ksheerabala taila</t>
  </si>
  <si>
    <t>2. Svedana (Sudation) – Nadi sweda / Pinda sweda</t>
  </si>
  <si>
    <t>3. Basti (Enema therapy) – Main treatment</t>
  </si>
  <si>
    <t>*Anuvasana basti: Ksheerabala taila, Dhanvantaram taila</t>
  </si>
  <si>
    <t>*Niruha basti: Dashamoola kwatha, Balā, Rasna</t>
  </si>
  <si>
    <t>4. Brimhana ahara – Mamsarasa, ksheera, ghrita</t>
  </si>
  <si>
    <t>5. Rasayana drugs – Ashwagandha, Bala, Shatavari, Guduchi</t>
  </si>
  <si>
    <t>6. Physio-like procedures – Gentle movement, massage, yoga therapy (post-recovery)</t>
  </si>
  <si>
    <t>*Charaka Samhita – Sutra Sthana 11 (Trividha Roga)</t>
  </si>
  <si>
    <t>*Ashtanga Hridaya, Nidana Sthana – Vata Vyadhi Nidana</t>
  </si>
  <si>
    <t>*Madhava Nidana, Vata Vyadhi Nidana Adhyaya</t>
  </si>
  <si>
    <t>🔸Sushruta Samhita, Nidana Sthana 1/28 (Vata Vyadhi context)</t>
  </si>
  <si>
    <t>01/11/2025, 10:40 - Dr sonu kailas k: 🌿 *Free Introductory Session – PRABHODHA* 🌿</t>
  </si>
  <si>
    <t>Awaken Your Clinical Clarity</t>
  </si>
  <si>
    <t>*Session by:*</t>
  </si>
  <si>
    <t>*Dr. Saifudheen Gurukkal P*</t>
  </si>
  <si>
    <t>BAMS, MS, PhD Scholar</t>
  </si>
  <si>
    <t>Medical Director &amp; Senior Doctor, Ali Gurukkal’s Shafi Ayurveda</t>
  </si>
  <si>
    <t>📅 *Date:* November 1, Saturday</t>
  </si>
  <si>
    <t>*Click here to join👇‼️*</t>
  </si>
  <si>
    <t>🛑https://chat.whatsapp.com/BhtumYD0I1n49dNjz9CaZh?mode=wwt</t>
  </si>
  <si>
    <t>01/11/2025, 21:16 - +91 95446 87331: 🔺CASE STUDY NO : 288</t>
  </si>
  <si>
    <t>🔺PUYASRAVA</t>
  </si>
  <si>
    <t>*Śīta jala snāna (bathing in cold water)</t>
  </si>
  <si>
    <t>*Kṛmi (microbial infection)</t>
  </si>
  <si>
    <t>*Kapha–pitta prakopa</t>
  </si>
  <si>
    <t>*Poor management of Karṇasūla (ear pain) leading to suppuration</t>
  </si>
  <si>
    <t>*(Ref: Suśruta Saṃhitā, Uttara Tantra 21/11–13)</t>
  </si>
  <si>
    <t>*Karṇa śūla (ear pain)</t>
  </si>
  <si>
    <t>*Karṇa gaurava (heaviness of ear)</t>
  </si>
  <si>
    <t>*Śabda anāśrava (diminished hearing)</t>
  </si>
  <si>
    <t>*Puyasrava (purulent discharge from ear)</t>
  </si>
  <si>
    <t>*Karṇa shūla (pain)</t>
  </si>
  <si>
    <t>*Bad smell from ear</t>
  </si>
  <si>
    <t>*Śrotra nāśa (hearing loss in chronic cases)</t>
  </si>
  <si>
    <t>*Śotha (swelling around ear)</t>
  </si>
  <si>
    <t>*(Ref: Suśruta Saṃhitā Uttara Tantra 21/14–16)</t>
  </si>
  <si>
    <t>*Pallor – may be present if chronic infection</t>
  </si>
  <si>
    <t>*Fever – often low or moderate grade</t>
  </si>
  <si>
    <t>*Pulse – increased (tachycardia) due to infection</t>
  </si>
  <si>
    <t>*Temperature – raised in acute suppurative conditions</t>
  </si>
  <si>
    <t>*Lymph node enlargement – regional lymphadenopathy possible</t>
  </si>
  <si>
    <t>*Local examination – ear discharge (purulent), smell, color, amount, consistency</t>
  </si>
  <si>
    <t>*Hearing – may be decreased (conductive hearing loss)</t>
  </si>
  <si>
    <t>*Tenderness or pain around ear/mastoid region</t>
  </si>
  <si>
    <t>*Otoscopy – purulent discharge, perforated tympanic membrane</t>
  </si>
  <si>
    <t>*Mastoid tenderness or swelling if mastoiditis suspected</t>
  </si>
  <si>
    <t>*Neurological Examination:</t>
  </si>
  <si>
    <t>*To rule out complications like meningitis or intracranial abscess</t>
  </si>
  <si>
    <t>*Throat &amp; Nose Examination:</t>
  </si>
  <si>
    <t>*Eustachian tube dysfunction, post-nasal discharge</t>
  </si>
  <si>
    <t>*↑ Total leukocyte count, neutrophilia (suggestive of bacterial infection)</t>
  </si>
  <si>
    <t>** Culture and Sensitivity of Ear Discharge:</t>
  </si>
  <si>
    <t>*To identify causative organism (commonly Pseudomonas, Staphylococcus aureus, Proteus, etc.)</t>
  </si>
  <si>
    <t>** Ear Swab for Gram Staining:</t>
  </si>
  <si>
    <t>*To differentiate Gram-positive/negative organisms</t>
  </si>
  <si>
    <t>*Blood Culture:</t>
  </si>
  <si>
    <t>*If systemic infection or sepsis suspected</t>
  </si>
  <si>
    <t>*Audiometry: to assess hearing loss</t>
  </si>
  <si>
    <t>01/11/2025, 21:17 - +91 95446 87331: 🔺CASE STUDY NO : 288</t>
  </si>
  <si>
    <t>1. Chronic Suppurative Otitis Media (CSOM)</t>
  </si>
  <si>
    <t>2. Acute Suppurative Otitis Media (ASOM)</t>
  </si>
  <si>
    <t>3. Otitis Externa</t>
  </si>
  <si>
    <t>4. Cholesteatoma</t>
  </si>
  <si>
    <t>5. Mastoiditis</t>
  </si>
  <si>
    <t>6. Foreign body in ear with secondary infection</t>
  </si>
  <si>
    <t>7. Tuberculous otitis media</t>
  </si>
  <si>
    <t>*Due to Kapha–Pitta vitiation,</t>
  </si>
  <si>
    <t>inflammation and suppuration occur in Karṇamarga (ear passage) →</t>
  </si>
  <si>
    <t>leads to ulceration and discharge (puya).</t>
  </si>
  <si>
    <t>*Chronic stage may involve Majjā dhātu and cause hearing impairment.</t>
  </si>
  <si>
    <t>*Karṇa śodhana with medicated decoction / oil drops</t>
  </si>
  <si>
    <t>*Use of Kapha–Pitta hara drugs</t>
  </si>
  <si>
    <t>*Local application of healing and antimicrobial medicines</t>
  </si>
  <si>
    <t>*Warm and medicated oil drops</t>
  </si>
  <si>
    <t>*Śodhana and Ropaṇa measures</t>
  </si>
  <si>
    <t>*Keeping ear dry and clean</t>
  </si>
  <si>
    <t>*Exposure to cold wind / water</t>
  </si>
  <si>
    <t>*Ignoring ear hygiene</t>
  </si>
  <si>
    <t>*Excessive oil / water entry into ear</t>
  </si>
  <si>
    <t>** Karna Pūraṇa – with Bila taila, Mūrvādi taila, Chandana taila</t>
  </si>
  <si>
    <t>*Karna Prakṣālana – cleaning ear with Triphala kaṣāya, Nimba kaṣāya</t>
  </si>
  <si>
    <t>*Karna Dhoopana – fumigation with Guggulu, Vacha, Nimba patra</t>
  </si>
  <si>
    <t>*Lepa – around ear with Manjishtha, Haridra, Yashtimadh</t>
  </si>
  <si>
    <t>** Internal medicines:</t>
  </si>
  <si>
    <t>*Punarnavadi kwatha</t>
  </si>
  <si>
    <t>*(Ref: Suśruta Saṃhitā Uttara Tantra 21; Aṣṭāṅga Hṛdaya Uttara Tantra 16)</t>
  </si>
  <si>
    <t>02/11/2025, 17:33 - +91 95446 87331: 🔺CASE STUDY NO : 289</t>
  </si>
  <si>
    <t>🔺SNAYU ARMA</t>
  </si>
  <si>
    <t xml:space="preserve"> (स्नायु-अर्म)</t>
  </si>
  <si>
    <t>*Abhighāta (Trauma / injury to the eye)</t>
  </si>
  <si>
    <t>*Ati Vyāyāma (Excessive strain on eyes)</t>
  </si>
  <si>
    <t>*Rūkṣa Aahara–Vihāra (Dry diet and lifestyle)</t>
  </si>
  <si>
    <t>*Ushna, Teekshna Dravya Sevana (Use of hot, sharp substances)</t>
  </si>
  <si>
    <t>*Krodha, Ratri Jāgarana, Adho Mukhata Sevana (Anger, night vigil, keeping face downward)</t>
  </si>
  <si>
    <t>*Netra Rogas neglected or mistreated</t>
  </si>
  <si>
    <t>*Slight pain in the eye</t>
  </si>
  <si>
    <t>*Heaviness around the eyeball</t>
  </si>
  <si>
    <t>*Watering or mild redness</t>
  </si>
  <si>
    <t>*Blurring of vision</t>
  </si>
  <si>
    <t>🔺LAKSANAM  (Symptoms / Clinical features)</t>
  </si>
  <si>
    <t>*Snayu granthi (fibrous thickening) visible over śukla bhāga (white part of eye)</t>
  </si>
  <si>
    <t>*Kṛṣṇa varna pīḍā (pain and blackish discoloration)</t>
  </si>
  <si>
    <t>*Toda (pricking pain) and āśru srava (watering)</t>
  </si>
  <si>
    <t>*Shopha (swelling) around the affected area</t>
  </si>
  <si>
    <t>*Dṛṣṭi badha (visual obstruction) when large</t>
  </si>
  <si>
    <t>*(Sushruta Uttara Tantra, Netra Roga Vigyaniyam)</t>
  </si>
  <si>
    <t>*Pulse — normal or may indicate vata predominance (irregular, low volume)</t>
  </si>
  <si>
    <t>*Blood pressure — usually normal</t>
  </si>
  <si>
    <t>*Temperature — afebrile</t>
  </si>
  <si>
    <t>*General appearance — patient may complain of eye heaviness, mild pain, or visual disturbance</t>
  </si>
  <si>
    <t>*Pallor, icterus, cyanosis, clubbing, lymphadenopathy, edema — usually absent</t>
  </si>
  <si>
    <t>*Nervous system:</t>
  </si>
  <si>
    <t>*To rule out cranial nerve involvement (esp. optic nerve or oculomotor nerve)</t>
  </si>
  <si>
    <t>*Check for associated tendon or ligament disorders (as snayu denotes ligaments/tendons)</t>
  </si>
  <si>
    <t>*Ophthalmic (local eye examination):</t>
  </si>
  <si>
    <t>*Inspection: visible swelling or bulge near the sclera or conjunctiva</t>
  </si>
  <si>
    <t>*Palpation: firmness over the swelling (fibrous consistency)</t>
  </si>
  <si>
    <t>*Slit lamp examination: localized thickening or fibrous nodule near the corneal/scleral junction</t>
  </si>
  <si>
    <t>*Visual acuity test: may show mild blurring</t>
  </si>
  <si>
    <t>*Extraocular movements: usually normal, but mild restriction may be present</t>
  </si>
  <si>
    <t>*Fundoscopy: generally normal</t>
  </si>
  <si>
    <t>*Routine:</t>
  </si>
  <si>
    <t>*CBC — to rule out infection or inflammation</t>
  </si>
  <si>
    <t>*ESR — may be slightly raised if chronic inflammation present</t>
  </si>
  <si>
    <t>*Blood sugar — to exclude diabetic eye changes</t>
  </si>
  <si>
    <t>*Specific Ophthalmic Tests:</t>
  </si>
  <si>
    <t>*Slit-lamp biomicroscopy — to assess exact site and nature of lesion</t>
  </si>
  <si>
    <t>*OCT (Optical Coherence Tomography) — for corneal/scleral tissue assessment</t>
  </si>
  <si>
    <t>*Ultrasound B-scan — if deeper lesion suspected</t>
  </si>
  <si>
    <t>*Histopathology (if excised) — to confirm fibrous tissue proliferation</t>
  </si>
  <si>
    <t>02/11/2025, 17:34 - +91 95446 87331: 🔺CASE STUDY NO : 289</t>
  </si>
  <si>
    <t>1. Pinguecula – Yellowish conjunctival elevation near limbus</t>
  </si>
  <si>
    <t>2. Pterygium – Triangular fibrovascular growth extending onto cornea</t>
  </si>
  <si>
    <t>3. Scleral nodule – Localized scleral inflammation (episcleritis/scleritis)</t>
  </si>
  <si>
    <t>4. Conjunctival cyst – Fluid-filled swelling on conjunctiva</t>
  </si>
  <si>
    <t>5. Chalazion – Meibomian gland granuloma</t>
  </si>
  <si>
    <t>6. Fibroma or dermoid of conjunctiva/sclera</t>
  </si>
  <si>
    <t>**Due to nidāna sevana, vāta and pitta get aggravated.</t>
  </si>
  <si>
    <t>** They localize in the snāyu (fibrous tissue) of the netra.</t>
  </si>
  <si>
    <t>*This leads to śopha, toda, and granthi formation — forming Snayu Arma.</t>
  </si>
  <si>
    <t>** Thus, it is a Vata–Pitta pradhāna Netra Roga.</t>
  </si>
  <si>
    <t>*Snehana (Oleation) – with ghrita or taila locally and internally</t>
  </si>
  <si>
    <t>*Swedana (Fomentation) – mild eye fomentation</t>
  </si>
  <si>
    <t>*Lepa / Anjana / Tarpana – soothing and lubricating preparations</t>
  </si>
  <si>
    <t>*Raktamokṣaṇa – in severe congestion or swelling</t>
  </si>
  <si>
    <t>*Pitta–Vata shamana diet and regimen</t>
  </si>
  <si>
    <t>*Use of cool, unctuous dravya (e.g. ghrita, rose water)</t>
  </si>
  <si>
    <t>*Avoid eye strain, exposure to dust, smoke, and sun</t>
  </si>
  <si>
    <t>*Ghee-based netra tarpana gives relief</t>
  </si>
  <si>
    <t>*Atapa sevana (exposure to sunlight)</t>
  </si>
  <si>
    <t>*Vāta–pitta aggravating diet (spicy, dry, sour food)</t>
  </si>
  <si>
    <t>*Rūkṣa aushadha prayoga</t>
  </si>
  <si>
    <t>*Overuse of eyes like reading in dim light, screen use</t>
  </si>
  <si>
    <t>*Anjana karma: Use of Saindhava, Rasanjana, Nimba patra rasa</t>
  </si>
  <si>
    <t>*Tarpana karma: With Go ghrita, Triphala ghrita, Jeevantyadi ghrita</t>
  </si>
  <si>
    <t>*Parisheka: With Chandana, Usheera, Lodhra kwatha</t>
  </si>
  <si>
    <t>*Lepa: Shata dhauta ghrita, Yashtimadhu lepa for soothing</t>
  </si>
  <si>
    <t>*Surgical management: If the Arma becomes large and obstructs vision → Arma chedana karma (as per Sushruta)</t>
  </si>
  <si>
    <t>*References</t>
  </si>
  <si>
    <t>*Sushruta Samhita, Uttara Tantra, 7th Adhyaya (Arma Nidanam)</t>
  </si>
  <si>
    <t>*Ashtanga Hridaya, Uttara Sthana – Arma Chikitsa</t>
  </si>
  <si>
    <t>🔸Bhaishajya Ratnavali, Netra Roga Chikitsa Prakarana</t>
  </si>
  <si>
    <t>02/11/2025, 21:20 - +91 94520 91991 changed to +91 88088 22133</t>
  </si>
  <si>
    <t>02/11/2025, 21:39 - +91 88088 22133 changed to +91 94520 91991</t>
  </si>
  <si>
    <t>03/11/2025, 10:09 - Dr sonu kailas k: *FINAL CALL*🔥</t>
  </si>
  <si>
    <t>*LAST SEATS*🚫</t>
  </si>
  <si>
    <t>*REG CLOSING SOON*‼️</t>
  </si>
  <si>
    <t>🔥 *PRABODHA | Awakening Clinical Clarity in Diagnostics &amp; Emergency Medicine* 🔥</t>
  </si>
  <si>
    <t>✅ A unique integrative training for Ayurvedic doctors to master X-Ray, MRI, ECG, USG &amp; Emergency Medicine with modern precision and Ayurvedic depth.</t>
  </si>
  <si>
    <t>📅 *Duration:* 2 Months | *Sessions (Live + Recordings)*</t>
  </si>
  <si>
    <t>📜 *Attend-e Certificate* Provided | Recordings Available</t>
  </si>
  <si>
    <t>📌 *Organized by: Amokhatrayi Wellness &amp; Coaching Institute*</t>
  </si>
  <si>
    <t>*CLASS STARTS FROM NOVEMBER 12*🔥</t>
  </si>
  <si>
    <t>*TIME 7.30 PM*</t>
  </si>
  <si>
    <t>*MODE : ZOOM*</t>
  </si>
  <si>
    <t>*LANGUAGE: ENGLISH*</t>
  </si>
  <si>
    <t>*Program Modules*</t>
  </si>
  <si>
    <t>🩻 *X-Ray &amp; MRI*</t>
  </si>
  <si>
    <t>1️⃣ Seeing Beyond the Surface: MRI &amp; X-Ray Essentials for the Ayurvedic Clinician</t>
  </si>
  <si>
    <t>– Introduction to imaging, spinal anatomy orientation, and applied clinical aspects</t>
  </si>
  <si>
    <t>2️⃣ Decoding Cervical Spine Disorders with Diagnostic Insights</t>
  </si>
  <si>
    <t>– Common cervical spine conditions, imaging interpretations</t>
  </si>
  <si>
    <t>3️⃣ Thoracic Spine Disorders Simplified for Practice</t>
  </si>
  <si>
    <t>– Applied aspects of thoracic spine pathology with imaging-based interpretation</t>
  </si>
  <si>
    <t>4️⃣ Diagnostic Approach to Lumbar Spine Disorders</t>
  </si>
  <si>
    <t>– Low back disorders, imaging findings, and practical application in diagnosis and management</t>
  </si>
  <si>
    <t>5️⃣ Untangling the Differential Diagnosis Dilemma in Spine Disorders (Case-Based)</t>
  </si>
  <si>
    <t>– Interactive case reports and refining diagnostic skills for practice</t>
  </si>
  <si>
    <t>6️⃣ Overview of Orthopaedic Cases &amp; Their X-Ray Interpretations</t>
  </si>
  <si>
    <t>7️⃣ Chest X-Ray Essentials Every Doctor Must Know</t>
  </si>
  <si>
    <t>✅ *Joint MRI –*</t>
  </si>
  <si>
    <t xml:space="preserve"> Decoding Meniscus &amp; Ligament Injuries</t>
  </si>
  <si>
    <t>✅ *ECG*</t>
  </si>
  <si>
    <t>⭕How to Read ECG in 10 Seconds</t>
  </si>
  <si>
    <t>⭕ECG in Emergencies – MI, Arrhythmias &amp; Collapse</t>
  </si>
  <si>
    <t>🖥️ *USG*</t>
  </si>
  <si>
    <t>⭕Abdominal USG – Liver, Kidney &amp; GI Insights</t>
  </si>
  <si>
    <t>⭕Pelvic USG – PCOS, Fibroids &amp; Women’s Health</t>
  </si>
  <si>
    <t>✅ *Emergency Medicine*</t>
  </si>
  <si>
    <t>⭕BASIC LIFE SUPPORT – Must-Know Protocols</t>
  </si>
  <si>
    <t>⭕Emergency Diagnostics &amp; Bedside Tools (rapid bedside assessment, triage scoring, lab markers)</t>
  </si>
  <si>
    <t>⭕Emergency Medicine in Ayurveda – Ancient Tools for Critical Care (General Practice)</t>
  </si>
  <si>
    <t>✅ *General Investigations:*</t>
  </si>
  <si>
    <t xml:space="preserve"> Prescription, Normal Ranges &amp; Indications</t>
  </si>
  <si>
    <t>✅ *Marma Chikitsa &amp; Para-Surgical Skills in Ortho &amp; Rehab*</t>
  </si>
  <si>
    <t>⭕Marma Therapy: Points for Joint Pain, Low Back Pain, Cervical Spondylosis, Trauma Rehab</t>
  </si>
  <si>
    <t>⭕Marma Points in Acute &amp; Emergency Care</t>
  </si>
  <si>
    <t>⭕Anusastra Karma: Role of Agnikarma in Musculoskeletal Pain (Tennis Elbow, Plantar Fasciitis, Knee OA), basics of Jalaukavacharana in Localized Inflammations</t>
  </si>
  <si>
    <t>⭕Integration: How Marma + Para-Surgical Measures Complement Physiotherapy &amp; Modern Ortho Rehab</t>
  </si>
  <si>
    <t>*Bonus Resource*</t>
  </si>
  <si>
    <t>✨ *Exclusive Free PDF for All Participants*</t>
  </si>
  <si>
    <t>🔹 2 Unique Clinical Case Studies</t>
  </si>
  <si>
    <t>🔹 Complete Treatment Protocols (Ayurvedic + Modern insights)</t>
  </si>
  <si>
    <t>*Fees*</t>
  </si>
  <si>
    <t>☎️ *9074247488*</t>
  </si>
  <si>
    <t>🛑 https://chat.whatsapp.com/BhtumYD0I1n49dNjz9CaZh?mode=ems_copy_t</t>
  </si>
  <si>
    <t>03/11/2025, 10:11 - Dr sonu kailas k: &lt;Media omitted&gt;</t>
  </si>
  <si>
    <t>03/11/2025, 14:21 - Dr sonu kailas k: 🔥 *LAST DAY at ₹2250!* 🔥</t>
  </si>
  <si>
    <t>From *tomorrow onwards, fees will increase to ₹3500!*</t>
  </si>
  <si>
    <t>⏳ Don’t miss your chance — *Enroll today and save ₹1250!*</t>
  </si>
  <si>
    <t>03/11/2025, 20:10 - +91 95446 87331: 🔺CASE STUDY NO :290</t>
  </si>
  <si>
    <t>🔺PARIMLAYA</t>
  </si>
  <si>
    <t>🔺NIDANAM :</t>
  </si>
  <si>
    <t>🔸Excessive exposure to dust, smoke, wind, sunlight</t>
  </si>
  <si>
    <t>🔸Improper eye care after injury or inflammation</t>
  </si>
  <si>
    <t>🔸Suppression of natural urges (especially tears)</t>
  </si>
  <si>
    <t>🔸Kapha-Pitta vitiation in the netra (eye) region</t>
  </si>
  <si>
    <t>🔸Vega dharana and Abhishyandi ahara (heavy, oily foods)</t>
  </si>
  <si>
    <t>🔸Slight heaviness and itching in eyes</t>
  </si>
  <si>
    <t>🔸Mild redness and burning</t>
  </si>
  <si>
    <t>🔸Watering of eyes (ashru srava)</t>
  </si>
  <si>
    <t>🔸Feeling of foreign body in the eye</t>
  </si>
  <si>
    <t>🔸Lacrimation with mucoid discharge</t>
  </si>
  <si>
    <t>🔸Redness (raktata) of eyes</t>
  </si>
  <si>
    <t>🔸Mild swelling of lids</t>
  </si>
  <si>
    <t>🔸Sticky discharge (mucopurulent)</t>
  </si>
  <si>
    <t>🔸Blurring of vision</t>
  </si>
  <si>
    <t>🔸Pain and burning sensation</t>
  </si>
  <si>
    <t>🔸Parimlaya – fading of natural eye lustre (hence the name)</t>
  </si>
  <si>
    <t>🔸(Parimlayee is compared to mild chronic conjunctivitis or blepharoconjunctivitis in modern terms.)</t>
  </si>
  <si>
    <t>🔸Appearance: Dull, tired look; facial puffiness.</t>
  </si>
  <si>
    <t>🔸Vital signs:</t>
  </si>
  <si>
    <t>🔸Temperature – may be normal or slightly raised.</t>
  </si>
  <si>
    <t>🔸Pulse – may be increased in infection.</t>
  </si>
  <si>
    <t>🔸Respiratory rate – may be slightly elevated.</t>
  </si>
  <si>
    <t>🔸Facial examination: Tenderness over frontal or maxillary sinuses.</t>
  </si>
  <si>
    <t>🔸Nasal inspection: Foul-smelling purulent discharge, nasal blockage, postnasal drip.</t>
  </si>
  <si>
    <t>🔸Throat inspection: Postnasal secretion visible.</t>
  </si>
  <si>
    <t>🔸Voice: May sound nasal (hyponasal).</t>
  </si>
  <si>
    <t>🔸Nasal cavity: Mucopurulent or purulent discharge, crust formation</t>
  </si>
  <si>
    <t>🔸Sinuses: Tenderness on palpation over maxillary/frontal region.</t>
  </si>
  <si>
    <t>🔸Throat: Postnasal discharge seen.</t>
  </si>
  <si>
    <t>🔸Smell sensation: Diminished (hyposmia or anosmia).</t>
  </si>
  <si>
    <t>🔸Respiratory system: Check for associated bronchitis.</t>
  </si>
  <si>
    <t>🔸Dental examination: Look for dental caries or infection causing sinus spread.</t>
  </si>
  <si>
    <t>🔸Blood tests:</t>
  </si>
  <si>
    <t>🔸CBC – ↑ Total leukocyte count, neutrophilia (infection).</t>
  </si>
  <si>
    <t>🔸ESR – Raised in chronic infection.</t>
  </si>
  <si>
    <t>🔸Microbiology:</t>
  </si>
  <si>
    <t>🔸Nasal swab for culture and sensitivity.</t>
  </si>
  <si>
    <t>🔸Imaging:</t>
  </si>
  <si>
    <t>🔸X-ray paranasal sinuses (PNS): Mucosal thickening, opacity.</t>
  </si>
  <si>
    <t>🔸CT scan PNS: Gold standard – shows sinus opacification, air-fluid level, polyps, or bony erosion (if chronic).</t>
  </si>
  <si>
    <t>03/11/2025, 20:11 - +91 95446 87331: 🔺CASE STUDY NO :290</t>
  </si>
  <si>
    <t>🔸Nidana sevana → Vitiation of Pitta and Kapha doshas → involvement of Rakta dhatu → obstruction of srotas in netra → inflammation and discharge → Parimlayee.</t>
  </si>
  <si>
    <t xml:space="preserve">🔸Doshic dominance: </t>
  </si>
  <si>
    <t>🔸Kapha–Pitta</t>
  </si>
  <si>
    <t>🔸Sthana: Netra (Shukla bhaga / Sandhi pradesha)</t>
  </si>
  <si>
    <t>🔺SAMANYA CHIKITSA (General Treatment Principles)</t>
  </si>
  <si>
    <t>🔸Nidana parivarjana – Avoid causative factors (dust, smoke, sunlight, eye strain)</t>
  </si>
  <si>
    <t>🔸Shiroshuddhi – Maintain cleanliness of head and sense organs</t>
  </si>
  <si>
    <t>🔸Netra shuddhikara karma:</t>
  </si>
  <si>
    <t>🔸Seka (eyewash),</t>
  </si>
  <si>
    <t>🔸Āścyotana (eye drops),</t>
  </si>
  <si>
    <t>🔸Anjana (collyrium)</t>
  </si>
  <si>
    <t>(Beneficial Regimen)</t>
  </si>
  <si>
    <t>🔸Cold applications</t>
  </si>
  <si>
    <t>🔸Mild netra seka with Triphala kwatha</t>
  </si>
  <si>
    <t>🔸Use of cooling and cleansing dravyas</t>
  </si>
  <si>
    <t>🔸Light diet, avoidance of spicy food</t>
  </si>
  <si>
    <t>🔸Exposure to sun, wind, smoke</t>
  </si>
  <si>
    <t>🔸Rubbing the eyes</t>
  </si>
  <si>
    <t>🔸Use of Abhishyandi food (curd, ghee in excess, heavy oily meals)</t>
  </si>
  <si>
    <t>🔸Night wakefulness</t>
  </si>
  <si>
    <t>🔸Āścyotana: Triphala, Madhu, Saindhava mixed with water</t>
  </si>
  <si>
    <t>🔸Seka: Triphala kwatha, Chandana–Usheera drava</t>
  </si>
  <si>
    <t>🔸Anjana: Sauviranjana, Eladi Anjana</t>
  </si>
  <si>
    <t>🔸Nasya: Shirovirechana with Anu taila</t>
  </si>
  <si>
    <t>🔸Pitta–Kapha shamaka ahara-vihara</t>
  </si>
  <si>
    <t>🔸For Kapha dominance:</t>
  </si>
  <si>
    <t>🔸Tikta–Kashaya dravya anjana, Triphala seka</t>
  </si>
  <si>
    <t>🔸For Pitta dominance:</t>
  </si>
  <si>
    <t>🔸Chandana, Usheera, Padmaka dravya seka</t>
  </si>
  <si>
    <t>🔸Madhu–Saindhava anjana</t>
  </si>
  <si>
    <t>*If chronic:</t>
  </si>
  <si>
    <t>🔸Nasya with Triphaladi taila</t>
  </si>
  <si>
    <t>🔸Pindi bandhana with Triphala churna</t>
  </si>
  <si>
    <t>* Reference (Classical Sources)</t>
  </si>
  <si>
    <t>🔸Sushruta Samhita Uttara Tantra 18/17–18</t>
  </si>
  <si>
    <t>🔸Ashtanga Hridaya Uttara Sthana 13/7–9</t>
  </si>
  <si>
    <t>🔸Bhela Samhita Netra Roga Vijnaneeya Adhyaya</t>
  </si>
  <si>
    <t>05/11/2025, 19:28 - +91 95446 87331: 🔺CASE STUDY  NO : 291</t>
  </si>
  <si>
    <t>🔺ANYEADUSHKA JWARA</t>
  </si>
  <si>
    <t>*Agni mandya (weak digestive fire)</t>
  </si>
  <si>
    <t>*Aamotpatti (formation of āma)</t>
  </si>
  <si>
    <t>*Seasonal irregularities</t>
  </si>
  <si>
    <t>*Exposure to cold, wind, or infection</t>
  </si>
  <si>
    <t>*Ālasya (laziness, fatigue)</t>
  </si>
  <si>
    <t>*Ārochaka (loss of taste)</t>
  </si>
  <si>
    <t>*Jāḍya (heaviness of body)</t>
  </si>
  <si>
    <t>*Gaurava (feeling of heaviness)</t>
  </si>
  <si>
    <t>*Hrillāsa (nausea)</t>
  </si>
  <si>
    <t>*Jwara (fever) with irregular onset</t>
  </si>
  <si>
    <t>*Shīta &amp; Ushṇa vedanā (alternating chills and heat)</t>
  </si>
  <si>
    <t>*Śiraḥśūla (headache)</t>
  </si>
  <si>
    <t>*Ālasya and Tandra (drowsiness)</t>
  </si>
  <si>
    <t>*Indriya daurbalya (weakness of senses)</t>
  </si>
  <si>
    <t>*Fever (raised body temperature)</t>
  </si>
  <si>
    <t>*Headache, body ache</t>
  </si>
  <si>
    <t>*Pulse: increased rate</t>
  </si>
  <si>
    <t>*Temperature: elevated</t>
  </si>
  <si>
    <t>*Blood pressure: may vary</t>
  </si>
  <si>
    <t>*Respiratory system: cough, sore throat, congestion (if infective)</t>
  </si>
  <si>
    <t>*Gastrointestinal system: nausea, vomiting, diarrhea (if viral or bacterial origin)</t>
  </si>
  <si>
    <t>*Central nervous system: irritability, weakness, body pain</t>
  </si>
  <si>
    <t>*Skin: rashes or sweating</t>
  </si>
  <si>
    <t>*Erythrocyte Sedimentation Rate (ESR)</t>
  </si>
  <si>
    <t>*C-Reactive Protein (CRP)</t>
  </si>
  <si>
    <t>*Liver Function Test (if systemic infection)</t>
  </si>
  <si>
    <t>*Blood culture (if bacterial)</t>
  </si>
  <si>
    <t>*Urine routine and culture</t>
  </si>
  <si>
    <t>*Viral antigen/antibody test (if viral fever suspected)</t>
  </si>
  <si>
    <t>*Typhoid fever</t>
  </si>
  <si>
    <t>*Malaria</t>
  </si>
  <si>
    <t>*Dengue fever</t>
  </si>
  <si>
    <t>*Influenza</t>
  </si>
  <si>
    <t>*COVID-19</t>
  </si>
  <si>
    <t>*Viral fever (nonspecific)</t>
  </si>
  <si>
    <t>*Septicemia</t>
  </si>
  <si>
    <t>1. Due to Nidāna sevana, Agni mandya occurs.</t>
  </si>
  <si>
    <t>2. Leads to Āma formation.</t>
  </si>
  <si>
    <t>3. Āma combines with doṣas (mainly Vāta and Kapha).</t>
  </si>
  <si>
    <t>4. Doṣas circulate and lodge in Rasa dhātu.</t>
  </si>
  <si>
    <t>5. Fever manifests irregularly → Anyedushka Jwara.</t>
  </si>
  <si>
    <t>** Doṣa predominance: Vāta-Kapha</t>
  </si>
  <si>
    <t>*Srotas involved: Rasavaha Srotas</t>
  </si>
  <si>
    <t>*Langhana – light fasting</t>
  </si>
  <si>
    <t>*Pachana – use of *Agnideepana &amp; Āmapachana drugs</t>
  </si>
  <si>
    <t>*Snehana &amp; Swedana – after Āma pachana</t>
  </si>
  <si>
    <t>*Mridu Virechana – for doṣa śuddhi</t>
  </si>
  <si>
    <t>*Pathya āhāra – Yusha, Manda, Peya</t>
  </si>
  <si>
    <t>*Common Drugs:</t>
  </si>
  <si>
    <t>*Trikatu churna</t>
  </si>
  <si>
    <t>*Shunthi</t>
  </si>
  <si>
    <t>*Guduchi</t>
  </si>
  <si>
    <t>*Parpataka</t>
  </si>
  <si>
    <t>*Tulasi</t>
  </si>
  <si>
    <t>*For Vāta-Kapha predominance:</t>
  </si>
  <si>
    <t>*Decoction of Guduchi, Musta, Parpataka</t>
  </si>
  <si>
    <t>*Trikatu + Guduchi churna with honey</t>
  </si>
  <si>
    <t>*If Āma is present:</t>
  </si>
  <si>
    <t>*Panchakola churna for Āmapachana</t>
  </si>
  <si>
    <t>*After Āma-pāka:</t>
  </si>
  <si>
    <t>*Rasna Saptaka Kvatha, Dashamoola Kvatha</t>
  </si>
  <si>
    <t>*Light diet (Manda, Yusha)</t>
  </si>
  <si>
    <t>*Tulasi or Shunthi decoction</t>
  </si>
  <si>
    <t>*Mild sudation (Swedana)</t>
  </si>
  <si>
    <t>*Heavy, oily, or sour foods</t>
  </si>
  <si>
    <t>** References</t>
  </si>
  <si>
    <t>*Charaka Samhita – Nidana *Sthana, Jwara Nidana (Ch. Ni. 1/13)</t>
  </si>
  <si>
    <t>*Sushruta Samhita – Uttara Tantra, Jwara Chikitsa (Su. Ut. 39/5)</t>
  </si>
  <si>
    <t>*Ashtanga Hridaya – Nidana Sthana 1/10, Chikitsa Sthana 1/15</t>
  </si>
  <si>
    <t>06/11/2025, 20:34 - +91 95446 87331: 🔺CASE STUDY NO : 292</t>
  </si>
  <si>
    <t xml:space="preserve">🔺UDAKODARAM </t>
  </si>
  <si>
    <t>(जलोदर / उदकोदरम्)</t>
  </si>
  <si>
    <t>*Source: Charaka Samhita Chikitsa Sthana 13/24–31, Sushruta Samhita Nidana Sthana 7/15–20, Ashtanga Hridaya Nidana Sthana 12/15–18</t>
  </si>
  <si>
    <t>(Etiology / Causes):</t>
  </si>
  <si>
    <t>*Ati jalapana (excess water intake)</t>
  </si>
  <si>
    <t>*Ati madya sevana (excess alcohol intake)</t>
  </si>
  <si>
    <t>*Ati sneha bhojana (excessive oily food)</t>
  </si>
  <si>
    <t>*Mandagni (weak digestive fire)</t>
  </si>
  <si>
    <t>*Vyayama abhava (lack of exercise )</t>
  </si>
  <si>
    <t>*Srotorodha due to kapha and meda dushti</t>
  </si>
  <si>
    <t>*Complication of other udara rogas</t>
  </si>
  <si>
    <t>*(Ref: Charaka Chikitsa Sthana 13/26)</t>
  </si>
  <si>
    <t>*Klama (tiredness)</t>
  </si>
  <si>
    <t>*Agnimandya (loss of appetite)</t>
  </si>
  <si>
    <t>*Hridaya gaurava (heaviness in chest)</t>
  </si>
  <si>
    <t>*Udara guru laghutva (heaviness and fullness of abdomen)</t>
  </si>
  <si>
    <t>*Manda udgāra (weak belching)</t>
  </si>
  <si>
    <t>*(Ref: Sushruta Nidana Sthana 7/15)</t>
  </si>
  <si>
    <t>*Udara vriddhi (abdominal enlargement)</t>
  </si>
  <si>
    <t>*Nabhimandala udara *shotha (swelling around umbilicus)</t>
  </si>
  <si>
    <t>*Sparsha madhura (fluctuation of fluid on palpation)</t>
  </si>
  <si>
    <t>*Shabda jala dhvani (fluid thrill sound)</t>
  </si>
  <si>
    <t>*Dourbalya (weakness)</t>
  </si>
  <si>
    <t>*Shrama (fatigue)</t>
  </si>
  <si>
    <t>*Swasa, kasa (breathlessness, cough)</t>
  </si>
  <si>
    <t>*Mutra alpata (scanty urination)</t>
  </si>
  <si>
    <t>*(Ref: Charaka Chikitsa Sthana 13/27–28)</t>
  </si>
  <si>
    <t>*Appearance: Distended abdomen with visible veins (“caput medusae”)</t>
  </si>
  <si>
    <t>*Gait: Difficulty walking due to abdominal distension</t>
  </si>
  <si>
    <t>*Facial appearance: Puffy face, pedal edema</t>
  </si>
  <si>
    <t>*Posture: Sitting posture preferred due to dyspnea on lying down</t>
  </si>
  <si>
    <t>*Skin: Pallor, icterus (in liver disease), spider nevi, palmar erythema</t>
  </si>
  <si>
    <t>*Nails: Leukonychia (white nails in liver disease)</t>
  </si>
  <si>
    <t>*Pulse: May be normal or rapid (tachycardia in anemia or heart failure)</t>
  </si>
  <si>
    <t>*Blood Pressure: May be low in cirrhosis, high in cardiac causes</t>
  </si>
  <si>
    <t>*Distension with full flanks</t>
  </si>
  <si>
    <t>*Umbilicus everted</t>
  </si>
  <si>
    <t>*Shiny stretched skin with dilated veins</t>
  </si>
  <si>
    <t>*Fluid thrill present</t>
  </si>
  <si>
    <t>*Liver and spleen may be enlarged</t>
  </si>
  <si>
    <t>*Shifting dullness and fluid wave present</t>
  </si>
  <si>
    <t>*Bowel sounds reduced or normal</t>
  </si>
  <si>
    <t>*Signs of right-sided heart failure (raised JVP, pedal edema, hepatomegaly)</t>
  </si>
  <si>
    <t>*Diminished breath sounds at lung bases (due to upward pressure by fluid)</t>
  </si>
  <si>
    <t>4. Nervous System</t>
  </si>
  <si>
    <t>*In chronic liver disease: possible signs of hepatic encephalopathy (confusion, tremor)</t>
  </si>
  <si>
    <t>*CBC: May show anemia, leukopenia, thrombocytopenia</t>
  </si>
  <si>
    <t>*Liver Function Tests:</t>
  </si>
  <si>
    <t>*↑ Bilirubin, ↑ SGOT/SGPT, ↑ Alkaline phosphatase</t>
  </si>
  <si>
    <t>*Renal Function Tests:</t>
  </si>
  <si>
    <t>*↑ Urea, ↑ Creatinine</t>
  </si>
  <si>
    <t>*Serum Electrolytes:</t>
  </si>
  <si>
    <t>*Hyponatremia, hypokalemia</t>
  </si>
  <si>
    <t>*Coagulation Profile:</t>
  </si>
  <si>
    <t>*Prolonged PT/INR (in liver disease)</t>
  </si>
  <si>
    <t>*Proteinuria (in nephrotic causes)</t>
  </si>
  <si>
    <t>*Low sodium (in cirrhosis with ascites)</t>
  </si>
  <si>
    <t>*Ascitic Fluid Analysis (Paracentesis)</t>
  </si>
  <si>
    <t>*Appearance: Clear, turbid, or bloody</t>
  </si>
  <si>
    <t>*Protein Content:</t>
  </si>
  <si>
    <t>*&lt;2.5 g/dL → Transudate (e.g., cirrhosis)</t>
  </si>
  <si>
    <t>* 2.5 g/dL → Exudate (e.g., malignancy, infection)</t>
  </si>
  <si>
    <t>*SAAG (Serum-Ascitic Albumin Gradient):</t>
  </si>
  <si>
    <t>*≥1.1 g/dL → Portal hypertension (Cirrhosis, CHF)</t>
  </si>
  <si>
    <t>*&lt;1.1 g/dL → Non-portal causes (malignancy, tuberculosis)</t>
  </si>
  <si>
    <t>*Microscopy: WBC count, cytology, Gram stain, AFB test if infection suspected</t>
  </si>
  <si>
    <t>*Ultrasound Abdomen: Confirms fluid, liver size, spleen, portal vein diameter</t>
  </si>
  <si>
    <t>*CT Scan: For malignancy, peritoneal disease</t>
  </si>
  <si>
    <t>*Echocardiography: To assess cardiac cause</t>
  </si>
  <si>
    <t>06/11/2025, 20:36 - +91 95446 87331: 🔺CASE STUDY NO : 292</t>
  </si>
  <si>
    <t>1. Liver cirrhosis with portal hypertension</t>
  </si>
  <si>
    <t>2. Congestive cardiac failure</t>
  </si>
  <si>
    <t>3. Nephrotic syndrome</t>
  </si>
  <si>
    <t>4. Peritoneal tuberculosis</t>
  </si>
  <si>
    <t>5. Malignant ascites (carcinomatosis)</t>
  </si>
  <si>
    <t>6. Pancreatic ascites</t>
  </si>
  <si>
    <t>7. Myxedema (rare cause)</t>
  </si>
  <si>
    <t>1. Nidana → Agnimandya → Ama utpatti</t>
  </si>
  <si>
    <t>2. Kapha and Vata get vitiated → obstruction of rasavaha, udakavaha, and mutravaha srotas</t>
  </si>
  <si>
    <t>3. Udaka (serous fluid) accumulates in the peritoneal cavity (udarashaya)</t>
  </si>
  <si>
    <t>4. Causes Udakodaram, one type of Ashtavidha Udararoga</t>
  </si>
  <si>
    <t>*(Ref: Charaka Chikitsa Sthana 13/24, Sushruta Nidana 7/16)</t>
  </si>
  <si>
    <t>*Langhana (light diet / fasting)</t>
  </si>
  <si>
    <t>*Virechana (purgation)</t>
  </si>
  <si>
    <t>*Niruha Basti (decoction enema)</t>
  </si>
  <si>
    <t>*Anuvasana Basti (oil enema)</t>
  </si>
  <si>
    <t>*Agni deepana &amp; Amapachana dravya (use of digestive stimulants)</t>
  </si>
  <si>
    <t>*(Ref: Charaka Chikitsa 13/30–31)</t>
  </si>
  <si>
    <t>(Palliative measures):</t>
  </si>
  <si>
    <t>*Pippali, Chitraka, Musta</t>
  </si>
  <si>
    <t>*Shilajatu, Guggulu</t>
  </si>
  <si>
    <t>*Light, warm, easily digestible diet</t>
  </si>
  <si>
    <t>🔺ANUPASHAYA (Aggravating factors):</t>
  </si>
  <si>
    <t>*Excess water, milk, curd, ghee, and alcohol</t>
  </si>
  <si>
    <t>*Sedentary lifestyle</t>
  </si>
  <si>
    <t>*Virechana: Trivrit lehya, *Eranda taila</t>
  </si>
  <si>
    <t>*Anuvasana basti: *Saindhavadi taila</t>
  </si>
  <si>
    <t>*Lekhana dravyas: Guggulu, Shilajatu, Pippali</t>
  </si>
  <si>
    <t>*Kshara jalapana: Yava kshara, Tankana, Pippali</t>
  </si>
  <si>
    <t>*Jalodara chikitsa yoga: Gomutra + Triphala churna + Madhu</t>
  </si>
  <si>
    <t>*Shodhana chikitsa: Repeated mild virechana and basti</t>
  </si>
  <si>
    <t>*(Ref: Charaka Chikitsa 13/30–36, Ashtanga Hridaya Chikitsa 12/19–23)</t>
  </si>
  <si>
    <t>*Reference Texts:</t>
  </si>
  <si>
    <t>*Charaka Samhita Chikitsa Sthana 13/24–36</t>
  </si>
  <si>
    <t>*Sushruta Samhita Nidana Sthana 7/15–20</t>
  </si>
  <si>
    <t>*Ashtanga Hridaya Nidana Sthana 12/15–18, Chikitsa Sthana 12/19–23</t>
  </si>
  <si>
    <t>07/11/2025, 18:03 - +91 95446 87331: 🔺CASE STUDY NO : 293</t>
  </si>
  <si>
    <t>🔺NASAPAKA</t>
  </si>
  <si>
    <t xml:space="preserve"> (नासपाक)</t>
  </si>
  <si>
    <t xml:space="preserve"> (Etiology / Causes):</t>
  </si>
  <si>
    <t>*Ati–sheeta sparsha (exposure to cold)</t>
  </si>
  <si>
    <t>*Dhūma, raja, vata–pitta pradhāna ahara</t>
  </si>
  <si>
    <t>*Nasamārga abhigata (injury to nose)</t>
  </si>
  <si>
    <t>*kṛimi or infection</t>
  </si>
  <si>
    <t>*Rakta–dushti nidana</t>
  </si>
  <si>
    <t>*Reference: Suśruta Saṁhitā – Uttara Tantra, 22/6–8</t>
  </si>
  <si>
    <t>(Premonitory Symptoms):</t>
  </si>
  <si>
    <t>*Śūla (mild pain inside nose)</t>
  </si>
  <si>
    <t>*Gaurava in nāsa</t>
  </si>
  <si>
    <t>*Mṛdu sphoṭa (small swelling)</t>
  </si>
  <si>
    <t>*Srava (watery discharge)</t>
  </si>
  <si>
    <t xml:space="preserve"> (Clinical Features):</t>
  </si>
  <si>
    <t>*Tīvra śūla (severe pain)</t>
  </si>
  <si>
    <t>*Śotha (swelling)</t>
  </si>
  <si>
    <t>*Pāka lakṣaṇa – Pidaka formation (abscess)</t>
  </si>
  <si>
    <t>*Nasāvarodha (nasal obstruction)</t>
  </si>
  <si>
    <t>*Srava (purulent discharge)</t>
  </si>
  <si>
    <t>*Kasa, śiraśūla (cough, headache)</t>
  </si>
  <si>
    <t>*Reference: Suśruta Saṁhitā – Uttara Tantra 22/9</t>
  </si>
  <si>
    <t>*Temperature – may be raised (low-grade fever)</t>
  </si>
  <si>
    <t>*Pulse rate – increased in infection</t>
  </si>
  <si>
    <t>*Respiratory rate – may be slightly elevated</t>
  </si>
  <si>
    <t>*General appearance: malaise, nasal obstruction, mouth breathing</t>
  </si>
  <si>
    <t>*Inspection: redness over nasal bridge (if external), watery or purulent discharge, nasal congestion</t>
  </si>
  <si>
    <t>*ENT Examination (local):</t>
  </si>
  <si>
    <t>*Nasal mucosa – congestion, erythema, swelling</t>
  </si>
  <si>
    <t>*Nasal discharge – serous or mucopurulent</t>
  </si>
  <si>
    <t>*Tenderness over paranasal sinuses (if sinus involvement)</t>
  </si>
  <si>
    <t>*Postnasal drip may be present</t>
  </si>
  <si>
    <t>*Throat: signs of pharyngitis or postnasal discharge</t>
  </si>
  <si>
    <t>*Ear: Eustachian tube involvement causing fullness or mild otitis media</t>
  </si>
  <si>
    <t>*Chest: auscultation for secondary respiratory tract involvement</t>
  </si>
  <si>
    <t>🔺LABORATORY</t>
  </si>
  <si>
    <t xml:space="preserve"> INVESTIGATIONS</t>
  </si>
  <si>
    <t>*CBC: elevated WBC count (leukocytosis) in infection</t>
  </si>
  <si>
    <t>*ESR / CRP: increased in inflammation</t>
  </si>
  <si>
    <t>*Nasal swab / culture: for bacterial identification (if purulent discharge)</t>
  </si>
  <si>
    <t>*X-ray / CT Paranasal Sinuses: to rule out sinusitis</t>
  </si>
  <si>
    <t>*Allergy test: if allergic cause suspected</t>
  </si>
  <si>
    <t>*Nasal endoscopy: to assess mucosal inflammation and discharge source</t>
  </si>
  <si>
    <t>1. Rhinitis (acute or chronic)</t>
  </si>
  <si>
    <t>2. Sinusitis (maxillary, frontal, ethmoidal, sphenoidal)</t>
  </si>
  <si>
    <t>3. Nasal vestibulitis</t>
  </si>
  <si>
    <t>4. Nasal furunculosis</t>
  </si>
  <si>
    <t>5. Allergic rhinitis</t>
  </si>
  <si>
    <t>6. Atrophic rhinitis</t>
  </si>
  <si>
    <t>Doṣa (mainly Pitta and Rakta) get vitiated → localize in nāsa sandhi → srotorodha → inflammation → suppuration → formation of nāsā paka (nasal abscess/pus formation).</t>
  </si>
  <si>
    <t>*Doṣa: Pitta + Rakta predominant</t>
  </si>
  <si>
    <t>*Dūṣya: Mamsa, Rakta, Rasa</t>
  </si>
  <si>
    <t>*Srotas: Prāṇavaha, Raktavaha</t>
  </si>
  <si>
    <t>*Adhiṣṭhāna: Nāsā</t>
  </si>
  <si>
    <t>*Śamana Chikitsā:</t>
  </si>
  <si>
    <t>*Seka with Kaṣāya dravya (decoctions)</t>
  </si>
  <si>
    <t>*Nasya with śīta virya ghṛita</t>
  </si>
  <si>
    <t>*pralepa with anti-inflammatory herbs</t>
  </si>
  <si>
    <t>*Raktamokṣaṇa if Pitta-Rakta dushti present</t>
  </si>
  <si>
    <t>*Shodhana: Mridu Virechana</t>
  </si>
  <si>
    <t>*Common drugs:</t>
  </si>
  <si>
    <t>*Triphalā, Nimba, Patola, Guduchi, Chandana, Sariva</t>
  </si>
  <si>
    <t>(Palliative Measures):</t>
  </si>
  <si>
    <t>*Śīta jala parisheka</t>
  </si>
  <si>
    <t>*Ghṛita nasya (e.g., Sārpi nasya)</t>
  </si>
  <si>
    <t>*Patola, Nimba kwatha dhūmapāna</t>
  </si>
  <si>
    <t>*Rest and avoiding heat or dust</t>
  </si>
  <si>
    <t>*Uṣṇa, Tīkṣṇa, Katu, Amla ahāra</t>
  </si>
  <si>
    <t>*Dhūma, raja, atapa sevana</t>
  </si>
  <si>
    <t>*Sneha abhāva (lack of lubrication)</t>
  </si>
  <si>
    <t>🔺VISESHA CHIKITSA (Specific Treatment):</t>
  </si>
  <si>
    <t>*In Pāka avasthā:</t>
  </si>
  <si>
    <t>*Śastra karma (incision and drainage of abscess) – Suśruta advises chedana for matured abscess</t>
  </si>
  <si>
    <t>*Prakṣālana with Triphalā or Nimba kwatha</t>
  </si>
  <si>
    <t>*Dusting with Haridra or Gairika churna</t>
  </si>
  <si>
    <t>*Taila dhāra or Ghṛita nasya after suppuration subsides</t>
  </si>
  <si>
    <t>*Suśruta Saṁhitā Uttara Tantra 22/10–12</t>
  </si>
  <si>
    <t>*Aṣṭāṅga Hṛdaya Uttara Tantra 23/2–5</t>
  </si>
  <si>
    <t>08/11/2025, 09:25 - +91 88751 22168 joined using a group link.</t>
  </si>
  <si>
    <t>08/11/2025, 09:25 - +91 98343 36587 joined using a group link.</t>
  </si>
  <si>
    <t>08/11/2025, 09:26 - +91 89047 41468 joined using a group link.</t>
  </si>
  <si>
    <t>08/11/2025, 09:26 - +91 80787 53764 joined using a group link.</t>
  </si>
  <si>
    <t>08/11/2025, 20:56 - +91 95446 87331: 🔺CASE STUDY NO : 294</t>
  </si>
  <si>
    <t>🔺RAKTHAJA SHIRASHOOLAM</t>
  </si>
  <si>
    <t xml:space="preserve"> (Causes)</t>
  </si>
  <si>
    <t>*Ati-ushna ahara (excess spicy and hot food)</t>
  </si>
  <si>
    <t>*Madya sevana (alcohol intake)</t>
  </si>
  <si>
    <t>*Krodha, atapa sevana (anger, exposure to sun)</t>
  </si>
  <si>
    <t>*Rakta dushti hetu (factors vitiating blood)</t>
  </si>
  <si>
    <t>*Ati-sramsana, ati-vyayama (excess physical exertion)</t>
  </si>
  <si>
    <t>Suśruta Saṃhitā, Uttara Tantra 25/4–6</t>
  </si>
  <si>
    <t>(Charaka Saṃhitā, Sūtra Sthāna 24 — Shiroroga Nidāna context)</t>
  </si>
  <si>
    <t>*Manda shirah shoola (mild headache initially)</t>
  </si>
  <si>
    <t>*Netra daha (burning in eyes)</t>
  </si>
  <si>
    <t>*Laghuta in head region</t>
  </si>
  <si>
    <t>*Rakta varna netra (reddish eyes)</t>
  </si>
  <si>
    <t>*Toda, daha, sphurana (throbbing, burning pain in head)</t>
  </si>
  <si>
    <t>*Raga in mukha &amp; netra (redness of face and eyes)</t>
  </si>
  <si>
    <t>*Shirah shoola (severe headache, mainly pulsatile)</t>
  </si>
  <si>
    <t>*Ushnata in shirah (heat sensation)</t>
  </si>
  <si>
    <t>*Rakta srava tendency (bleeding tendency – nasal, ocular, etc.)</t>
  </si>
  <si>
    <t>Suśruta Saṃhitā Uttara Tantra 25/13–15</t>
  </si>
  <si>
    <t>*Pallor – to assess anemia</t>
  </si>
  <si>
    <t>*Icterus – to rule out hepatic causes of infection</t>
  </si>
  <si>
    <t>*Fever – presence indicates infective etiology</t>
  </si>
  <si>
    <t>*Pulse rate – raised in infection/inflammation</t>
  </si>
  <si>
    <t>*Blood pressure – for general systemic status</t>
  </si>
  <si>
    <t>*Body temperature – to check for fever</t>
  </si>
  <si>
    <t>*Lymph node enlargement – especially preauricular and cervical nodes</t>
  </si>
  <si>
    <t>1. Ear Examination</t>
  </si>
  <si>
    <t>*Inspection: Redness, swelling, or discharge in external ear canal</t>
  </si>
  <si>
    <t>*Palpation: Tenderness around the tragus or mastoid region</t>
  </si>
  <si>
    <t>*Otoscopic findings: Congested and hyperemic tympanic membrane (suggestive of infection/inflammation)</t>
  </si>
  <si>
    <t>2. Nose &amp; Throat Examination</t>
  </si>
  <si>
    <t>*Examine for sinusitis or pharyngitis (possible infection source)</t>
  </si>
  <si>
    <t>3. Neurological Examination</t>
  </si>
  <si>
    <t>*Rule out referred ear pain from cervical or cranial nerves</t>
  </si>
  <si>
    <t>*CBC: ↑ Total WBC count (infection/inflammation), possible neutrophilia</t>
  </si>
  <si>
    <t>*ESR: Elevated in chronic inflammation</t>
  </si>
  <si>
    <t>*CRP: Positive in acute infection</t>
  </si>
  <si>
    <t>*Ear swab culture and sensitivity: To identify causative organism</t>
  </si>
  <si>
    <t>*Blood sugar: To rule out diabetes (predisposing to infection)</t>
  </si>
  <si>
    <t>2. Otitis Externa</t>
  </si>
  <si>
    <t>3. Furunculosis of External Auditory Canal</t>
  </si>
  <si>
    <t>4. Myringitis (Inflammation of Tympanic Membrane)</t>
  </si>
  <si>
    <t>5. Mastoiditis (in severe cases)</t>
  </si>
  <si>
    <t>6. Referred Otalgia – due to tonsillitis, sinusitis, or dental infections</t>
  </si>
  <si>
    <t>1. Rakta dushti due to ushna, krodha, madya, etc.</t>
  </si>
  <si>
    <t>2. Rakta gets aggravated and moves upward due to its ushna &amp; sara guna.</t>
  </si>
  <si>
    <t>3. Accumulation in shirah region → sira sangha → daha, toda, sphurana → Rakthaja Shirashoolam.</t>
  </si>
  <si>
    <t>*Samprapthi Ghataka:</t>
  </si>
  <si>
    <t>*Dosha: Pitta predominance with Rakta dushti</t>
  </si>
  <si>
    <t>*Dushya: Rakta, Sira</t>
  </si>
  <si>
    <t>*Adhisthana: Shiras</t>
  </si>
  <si>
    <t>*Srotodushti Prakara: Sanga, Atipravritti</t>
  </si>
  <si>
    <t>*Rakta shodhana and pitta shamana line of treatment</t>
  </si>
  <si>
    <t>*Sira vyadha (bloodletting) is best</t>
  </si>
  <si>
    <t>*Mridu virechana (mild purgation)</t>
  </si>
  <si>
    <t>*Shiro lepa, seka with sheeta dravya</t>
  </si>
  <si>
    <t>*Sheeta dravya prayoga (cold applications)</t>
  </si>
  <si>
    <t>*Rakta mokshana (bloodletting)</t>
  </si>
  <si>
    <t>*Pitta shamaka dravyas (coolant and bitter drugs)</t>
  </si>
  <si>
    <t>*Ushna anna-pana (hot food &amp; drinks)</t>
  </si>
  <si>
    <t>*Krodha, madya sevana (anger &amp; alcohol)</t>
  </si>
  <si>
    <t>*Raktamokshana – Sira vyadha or Jalaukavacharana</t>
  </si>
  <si>
    <t>*Virechana karma – with Trivrit, Aragvadha, Draksha, etc.</t>
  </si>
  <si>
    <t>*Shiroseka / Parisheka – with Chandana, Usheera, Musta, Kamala, Lodhra</t>
  </si>
  <si>
    <t>*Lepa – Chandanaadi lepa</t>
  </si>
  <si>
    <t>*Sheeta pana dravyas – Draksha, Amalaki, Ushira jala</t>
  </si>
  <si>
    <t>*** References</t>
  </si>
  <si>
    <t>1. Suśruta Saṃhitā, Uttara Tantra, Adhyaya 25 (Shiroroga Vijnaniya)</t>
  </si>
  <si>
    <t>2. Aṣṭāṅga Hṛdaya, Uttara Tantra 23 (Shiroroga Nidana &amp; Chikitsa)</t>
  </si>
  <si>
    <t>3. Charaka Saṃhitā, Sutra Sthāna 24 (Raktapradoshaja vikara context)</t>
  </si>
  <si>
    <t>09/11/2025, 23:22 - +91 95446 87331: 🔺CASE STUDY NO : 295</t>
  </si>
  <si>
    <t xml:space="preserve">🔺KSHAVADHU ROGA </t>
  </si>
  <si>
    <t>*Exposure to dust, smoke, cold air</t>
  </si>
  <si>
    <t>*Allergens (pollen, perfumes, chemical vapors)</t>
  </si>
  <si>
    <t>*Excessive sneezing or suppression of natural urges</t>
  </si>
  <si>
    <t>*Kapha–Vata prakopa due to cold food or environmental factors</t>
  </si>
  <si>
    <t>*Rājasa–Tāmasa lifestyle causing nasal irritation</t>
  </si>
  <si>
    <t>*Nasal irritation or tickling sensation</t>
  </si>
  <si>
    <t>*Watering from eyes and nose</t>
  </si>
  <si>
    <t>*Repeated mild sneezing</t>
  </si>
  <si>
    <t>*Feeling of lightness in the head</t>
  </si>
  <si>
    <t>*Throat irritation</t>
  </si>
  <si>
    <t>*Repeated bouts of sneezing (Kṣhāva)</t>
  </si>
  <si>
    <t>*Watery nasal discharge</t>
  </si>
  <si>
    <t>*Itching in nasal passage and eyes</t>
  </si>
  <si>
    <t>*Nasal congestion and heaviness of head</t>
  </si>
  <si>
    <t>*Lacrimation, mild headache</t>
  </si>
  <si>
    <t>*Occasional throat discomfort</t>
  </si>
  <si>
    <t>*Build &amp; Nourishment: May be moderate to poor depending on chronicity</t>
  </si>
  <si>
    <t>*Temperature – Normal or mild fever if infection present</t>
  </si>
  <si>
    <t>*Pulse – May be elevated in infection</t>
  </si>
  <si>
    <t>*Respiratory Rate – May increase during bouts of sneezing</t>
  </si>
  <si>
    <t>*Blood Pressure – Usually normal</t>
  </si>
  <si>
    <t>*General Appearance: Sneezing, nasal irritation, watery discharge, possible redness of eyes</t>
  </si>
  <si>
    <t>*Inspection: Mouth breathing, nasal congestion, watery eyes, nasal rubbing</t>
  </si>
  <si>
    <t>*Palpation: Tenderness over maxillary or frontal sinuses (if sinusitis associated)</t>
  </si>
  <si>
    <t xml:space="preserve"> *ENT Examination:</t>
  </si>
  <si>
    <t>*Nasal mucosa – Pale or edematous (in allergic cause) / congested (in infective cause)</t>
  </si>
  <si>
    <t>*Presence of nasal discharge – Watery or mucopurulent</t>
  </si>
  <si>
    <t>*Turbinates – Hypertrophied in chronic allergic cases</t>
  </si>
  <si>
    <t>*Deviated nasal septum (if present)</t>
  </si>
  <si>
    <t>*Throat – Postnasal drip may be seen</t>
  </si>
  <si>
    <t>2. Respiratory System:</t>
  </si>
  <si>
    <t>*Occasional wheeze (if allergic rhinitis with asthma overlap)</t>
  </si>
  <si>
    <t>*Normal vesicular breath sounds</t>
  </si>
  <si>
    <t>3. Eyes:</t>
  </si>
  <si>
    <t>*Conjunctival congestion or watering (associated allergic response)</t>
  </si>
  <si>
    <t>Purpose / Findings</t>
  </si>
  <si>
    <t>Eosinophilia in allergic cases; raised WBC in infection</t>
  </si>
  <si>
    <t>*Absolute Eosinophil Count</t>
  </si>
  <si>
    <t>Increased in allergic rhinitis</t>
  </si>
  <si>
    <t>*Serum IgE levels</t>
  </si>
  <si>
    <t>Elevated in hypersensitivity reactions</t>
  </si>
  <si>
    <t>Positive in allergic type</t>
  </si>
  <si>
    <t>*Skin prick test / Allergen test</t>
  </si>
  <si>
    <t>Identify allergen causing sneezing</t>
  </si>
  <si>
    <t>*X-ray / CT PNS (if sinus involvement suspected)</t>
  </si>
  <si>
    <t>Sinus mucosal thickening or opacification</t>
  </si>
  <si>
    <t>*Nasal endoscopy</t>
  </si>
  <si>
    <t>To visualize polyps, hypertrophy, discharge</t>
  </si>
  <si>
    <t>🔺KSHAVADHU ROGA</t>
  </si>
  <si>
    <t>2. Vasomotor rhinitis</t>
  </si>
  <si>
    <t>3. Acute or chronic sinusitis</t>
  </si>
  <si>
    <t>4. Common cold (viral rhinitis)</t>
  </si>
  <si>
    <t>5. Deviated nasal septum (DNS)</t>
  </si>
  <si>
    <t>6. Nasal polyposis</t>
  </si>
  <si>
    <t>7. Upper respiratory tract infection (URTI)</t>
  </si>
  <si>
    <t>2. Vāta and Kapha doṣa prakopa →</t>
  </si>
  <si>
    <t>3. Obstruction of nāsā mārga and irritation of prāṇa vāyu →</t>
  </si>
  <si>
    <t>4. Sneezing reflex (kṣhāva) repeatedly occurs →</t>
  </si>
  <si>
    <t>5. Leads to Kṣhavadhu roga</t>
  </si>
  <si>
    <t>*Doṣa sthāna: Nāsa (Nasal passages)</t>
  </si>
  <si>
    <t>*Roga mārga: Prāṇavaha srotas</t>
  </si>
  <si>
    <t>*Doṣa shamana: Vāta–Kapha hara</t>
  </si>
  <si>
    <t>*Dīpana–Pācana dravya</t>
  </si>
  <si>
    <t>*Nasya karma with medicated oils</t>
  </si>
  <si>
    <t>*Svedana around face and head</t>
  </si>
  <si>
    <t>*Avoidance of nidāna factors (dust, cold, smoke)</t>
  </si>
  <si>
    <t>(Palliative Measures / Relief Factors)</t>
  </si>
  <si>
    <t>*Application of Anu Taila Nasya</t>
  </si>
  <si>
    <t>*Warm steam inhalation</t>
  </si>
  <si>
    <t>*Hot water intake</t>
  </si>
  <si>
    <t>*Ginger, pepper, tulasi, pippali</t>
  </si>
  <si>
    <t>*Avoid cold exposure and chilled foods</t>
  </si>
  <si>
    <t>*Cold drinks, curd, ice cream</t>
  </si>
  <si>
    <t>*Exposure to cold wind or dust</t>
  </si>
  <si>
    <t>*Day sleep and staying awake at night</t>
  </si>
  <si>
    <t>*Smoking or inhalation of fumes</t>
  </si>
  <si>
    <t>🔺SAMANYA CHIKITSA (General Therapy)</t>
  </si>
  <si>
    <t>*Dhoomapāna with Vāta–Kapha hara drugs</t>
  </si>
  <si>
    <t>*Nasya with Anu Taila, Shadbindu Taila</t>
  </si>
  <si>
    <t>*Kavala / Gandūsha with Trikatu, Saindhava</t>
  </si>
  <si>
    <t>*Sitopaladi churna</t>
  </si>
  <si>
    <t>*Talisadi churna</t>
  </si>
  <si>
    <t>*Vyoshadi vatakam</t>
  </si>
  <si>
    <t>*Nasya karma with Anu Taila – for nasal cleansing and Vata-Kapha balance</t>
  </si>
  <si>
    <t>*Dhoomapāna – after nasya to clear Kapha from upper channels</t>
  </si>
  <si>
    <t>*Sneha pāna with Ghrita (e.g., Tulasī ghrita)</t>
  </si>
  <si>
    <t>*Vamana karma – if Kapha dominance with heaviness, congestion</t>
  </si>
  <si>
    <t>*Reference Texts</t>
  </si>
  <si>
    <t>*Suśruta Saṃhitā Uttara Tantra 22/6</t>
  </si>
  <si>
    <t>*Aṣṭāṅga Hṛdaya Uttara Tantra 23/6</t>
  </si>
  <si>
    <t>*Charaka Saṃhitā (Nasagata roga context)</t>
  </si>
  <si>
    <t>*Bhāvaprakāśa Uttarakhanda (Nasagata roga adhyāya)</t>
  </si>
  <si>
    <t>10/11/2025, 19:48 - +91 95446 87331: 🔺CASE STUDY NO :296</t>
  </si>
  <si>
    <t>🔺KRIMIJA SHIRASHOOLAM (कृमिज शिरःशूलम्)</t>
  </si>
  <si>
    <t>*Krimija (worm/microbial) infestation due to:</t>
  </si>
  <si>
    <t>*Improper oral hygiene</t>
  </si>
  <si>
    <t>*Kapha–pitta aggravating diet (guru, snigdha, amla, madhura, abhishyandi ahara)</t>
  </si>
  <si>
    <t>*Excess sweet or fermented food</t>
  </si>
  <si>
    <t>*Infected scalp wounds or nasal infections</t>
  </si>
  <si>
    <t>*Negligence of cleanliness (mala sevana, shauchāchāra viruddha)</t>
  </si>
  <si>
    <t>*Contaminated food/water</t>
  </si>
  <si>
    <t>*Mild itching or crawling sensation on scalp or inside nose</t>
  </si>
  <si>
    <t>*Heaviness of head</t>
  </si>
  <si>
    <t>*Bad smell from nose or mouth</t>
  </si>
  <si>
    <t>*Mild fever or discomfort</t>
  </si>
  <si>
    <t>*Drowsiness, anorexia</t>
  </si>
  <si>
    <t>*Mucopurulent nasal discharge</t>
  </si>
  <si>
    <t>🔺LAKṢAṆAM</t>
  </si>
  <si>
    <t>(लक्षणम् – CLINICAL FEATURES</t>
  </si>
  <si>
    <t>*Severe headache (Shirashoola), particularly in frontal and nasal region</t>
  </si>
  <si>
    <t>*Kandu (itching) and Toda (piercing pain) on scalp</t>
  </si>
  <si>
    <t>*Nasa srava (purulent nasal discharge, sometimes with worms)</t>
  </si>
  <si>
    <t>*Karna-nāsa-gala-gandha dourgandhya (foul smell from ear, nose, throat)</t>
  </si>
  <si>
    <t>*Netra daha, kapha-pitta srava</t>
  </si>
  <si>
    <t>*Utklesha (nausea), jwara (fever)</t>
  </si>
  <si>
    <t>*Occasionally visible worms emerging from nasal discharge</t>
  </si>
  <si>
    <t>*General appearance: Pallor, fatigue, weakness</t>
  </si>
  <si>
    <t>*Temperature – may be normal or slightly raised</t>
  </si>
  <si>
    <t>*Pulse – may be increased due to anemia or infection</t>
  </si>
  <si>
    <t>*BP – usually normal or low (if chronic weakness present)</t>
  </si>
  <si>
    <t>*Nutritional status: Often poor (malnutrition due to parasitic infestation)</t>
  </si>
  <si>
    <t>*Skin and mucosa: Pallor, itching, urticaria (due to allergic reaction from parasites)</t>
  </si>
  <si>
    <t>*Lymph nodes: May be mildly enlarged (reactive lymphadenopathy)</t>
  </si>
  <si>
    <t>*Eyes: Pale conjunctiva, periorbital puffiness (if associated sinusitis or allergic reaction)</t>
  </si>
  <si>
    <t>1. Head and Neck</t>
  </si>
  <si>
    <t>*Tenderness over scalp or sinuses</t>
  </si>
  <si>
    <t>*Dull aching or throbbing headache</t>
  </si>
  <si>
    <t>*Possible crawling/tingling sensation on scalp (subjective feeling of “worms”)</t>
  </si>
  <si>
    <t>*Sinus congestion or nasal discharge (if secondary sinus infection)</t>
  </si>
  <si>
    <t>2. Abdomen</t>
  </si>
  <si>
    <t>*Distension, discomfort, borborygmi</t>
  </si>
  <si>
    <t>*Signs of parasitic infestation — bloating, irregular bowel habits, itching around anus</t>
  </si>
  <si>
    <t>*Usually normal; sometimes mild irritability, disturbed sleep, or anxiety due to chronic parasitic irritation</t>
  </si>
  <si>
    <t>1. Complete Blood Count (CBC)</t>
  </si>
  <si>
    <t>*Eosinophilia (↑ eosinophils – typical of parasitic infection)</t>
  </si>
  <si>
    <t>*Mild anemia (microcytic hypochromic)</t>
  </si>
  <si>
    <t>*Raised ESR occasionally</t>
  </si>
  <si>
    <t>2. Peripheral Blood Smear</t>
  </si>
  <si>
    <t>*To detect microfilaria (in filarial infection)</t>
  </si>
  <si>
    <t>3. Stool Examination</t>
  </si>
  <si>
    <t>*Ova or cysts of intestinal parasites (e.g., Ascaris, Ancylostoma, Taenia, Giardia, Entamoeba histolytica)</t>
  </si>
  <si>
    <t>4. Urine Examination</t>
  </si>
  <si>
    <t>*In rare cases, Schistosoma haematobium ova may be found</t>
  </si>
  <si>
    <t>5. Allergy / IgE levels</t>
  </si>
  <si>
    <t>*Elevated in parasitic infestations</t>
  </si>
  <si>
    <t>6. Imaging (if needed)</t>
  </si>
  <si>
    <t>*CT/MRI Brain or Paranasal Sinus (PNS) – to rule out sinusitis or intracranial parasitic lesions (neurocysticercosis, hydatid cyst)</t>
  </si>
  <si>
    <t>10/11/2025, 19:50 - +91 95446 87331: 🔺CASE STUDY NO :296</t>
  </si>
  <si>
    <t>1. Neurocysticercosis (parasitic CNS infection)</t>
  </si>
  <si>
    <t>2. Sinusitis-associated headache</t>
  </si>
  <si>
    <t>3. Allergic rhinosinusitis</t>
  </si>
  <si>
    <t>4. Tension-type headache (with parasitic cause triggering irritability)</t>
  </si>
  <si>
    <t>5. Helminthic infestation with secondary headache</t>
  </si>
  <si>
    <t>6. Migraine with gastrointestinal parasitosis</t>
  </si>
  <si>
    <t>(संप्राप्तिः – Pathogenesis)</t>
  </si>
  <si>
    <t>1. Due to nidana, kapha and pitta doshas aggravate.</t>
  </si>
  <si>
    <t>2. These vitiate rakta and mamsa dhatus of the shira pradesha (head region).</t>
  </si>
  <si>
    <t>3. The krimi (microorganisms) get localized in this region.</t>
  </si>
  <si>
    <t>4. Leads to inflammation, suppuration, and pain (shoola) — forming Krimija Shirashoolam.</t>
  </si>
  <si>
    <t>-Samprapti Ghataka:</t>
  </si>
  <si>
    <t>*Dosha: Kapha–Pitta</t>
  </si>
  <si>
    <t>*Dushya: Rakta, Mamsa</t>
  </si>
  <si>
    <t>*Agni: Jatharagni and Dhatvagni mandya</t>
  </si>
  <si>
    <t>*Srotas: Rasavaha, Raktavaha, Mamsavaha, Shiroroga marga</t>
  </si>
  <si>
    <t>*Srotodushti: Sanga, Pūrana</t>
  </si>
  <si>
    <t>*Roga marga: Uttamanga</t>
  </si>
  <si>
    <t>*Rogabheda: Shiroga</t>
  </si>
  <si>
    <t>*Krimighna Chikitsa (anti-parasitic treatment)</t>
  </si>
  <si>
    <t>*Kapha–Pitta shamana</t>
  </si>
  <si>
    <t>*Shiroshodhana (cleansing of head)</t>
  </si>
  <si>
    <t>*Nasya, Dhoomapana, Kavala, Gandusha</t>
  </si>
  <si>
    <t>*Drugs used:</t>
  </si>
  <si>
    <t>*Vidanga, Triphala, Musta, Nimba, Haridra, Shunti, Trikatu</t>
  </si>
  <si>
    <t>*Use of krimighna dravya (e.g., Vidanga churna)</t>
  </si>
  <si>
    <t>*Nasya with Nimba taila or Triphala taila</t>
  </si>
  <si>
    <t>*Dhoomapana with krimighna herbs</t>
  </si>
  <si>
    <t>*Light diet, bitter–astringent foods</t>
  </si>
  <si>
    <t xml:space="preserve">  (Aggravating Factors)</t>
  </si>
  <si>
    <t>*Sweet, heavy, oily, or sour foods</t>
  </si>
  <si>
    <t>*Sleeping during daytime</t>
  </si>
  <si>
    <t>*Ignoring nasal or scalp hygiene</t>
  </si>
  <si>
    <t>*exposure to dust and heat</t>
  </si>
  <si>
    <t>🔺 VISESHA  CHIKITSA (Specific Treatment)</t>
  </si>
  <si>
    <t>a. Shodhana:</t>
  </si>
  <si>
    <t>*Nasya Karma: with Nimba taila, Vidanga taila, or Triphala taila</t>
  </si>
  <si>
    <t>*Vamana / Virechana: if dosha accumulation is severe</t>
  </si>
  <si>
    <t>*Dhoomapana: with krimighna dravyas</t>
  </si>
  <si>
    <t xml:space="preserve">b. Shamana </t>
  </si>
  <si>
    <t>*Vidanga churna</t>
  </si>
  <si>
    <t>*Triphala churna</t>
  </si>
  <si>
    <t>*Krimighna vati</t>
  </si>
  <si>
    <t>*Nimba ghrita</t>
  </si>
  <si>
    <t>c. Local applications:</t>
  </si>
  <si>
    <t>*Shirolepa with Triphala + Nimba + Haridra</t>
  </si>
  <si>
    <t>*Anjana with krimighna dravya *Reference (प्रमाण ग्रंथ):</t>
  </si>
  <si>
    <t>*Sushruta Samhita, Uttara Tantra, Shiroroga Chikitsa Adhyaya</t>
  </si>
  <si>
    <t>*Charaka Samhita – Chikitsa Sthana, Krimiroga Chikitsa</t>
  </si>
  <si>
    <t>*Ashtanga Hridaya – Uttara Tantra, Shiroroga Nidana &amp; Chikitsa</t>
  </si>
  <si>
    <t>11/11/2025, 18:40 - +91 95446 87331: 🔺CASE STUDY NO : 297</t>
  </si>
  <si>
    <t>🔺PARISRAVA</t>
  </si>
  <si>
    <t>*(Susruta Samhita – Nidana Sthana 9/4; Chikitsa Sthana 1/6)</t>
  </si>
  <si>
    <t>*Avaseka (repeated wetting of wound)</t>
  </si>
  <si>
    <t>*Āghāta (injury or trauma)</t>
  </si>
  <si>
    <t>*Dusta māṁsa saṁcaya (presence of necrotic tissue)</t>
  </si>
  <si>
    <t>*Rakta duṣṭi (vitiation of blood)</t>
  </si>
  <si>
    <t>*Improper wound management (aśuddha vrana sevana)</t>
  </si>
  <si>
    <t>*Infections due to lack of aseptic care</t>
  </si>
  <si>
    <t>*Doṣa involvement:</t>
  </si>
  <si>
    <t>Mostly Pitta-Kapha predominance, with Rakta dushti.</t>
  </si>
  <si>
    <t>*Mild burning sensation (dāha)</t>
  </si>
  <si>
    <t>*Slight oozing or serous discharge</t>
  </si>
  <si>
    <t>*Local tenderness (sparsha asahatva)</t>
  </si>
  <si>
    <t>*Redness (rāga)</t>
  </si>
  <si>
    <t>*Feeling of heaviness or itching (kaṇḍu)</t>
  </si>
  <si>
    <t>*(Sushruta Chikitsa Sthana 1/57–59)</t>
  </si>
  <si>
    <t>*Excessive discharge (srava bahulyam) — purulent or serous</t>
  </si>
  <si>
    <t>*Foul smell (durgandha)</t>
  </si>
  <si>
    <t>*Pain and swelling around wound</t>
  </si>
  <si>
    <t>*Burning sensation</t>
  </si>
  <si>
    <t>*Discoloration (pita, shyava, rakta varna)</t>
  </si>
  <si>
    <t>*Delayed wound healing</t>
  </si>
  <si>
    <t>*Modern correlation:</t>
  </si>
  <si>
    <t>*Chronic suppurative wound</t>
  </si>
  <si>
    <t>*Sinus with discharge</t>
  </si>
  <si>
    <t>*Chronic ulcer with infection</t>
  </si>
  <si>
    <t>*Observation:</t>
  </si>
  <si>
    <t>*Site of discharge (e.g., wound, sinus, ulcer)</t>
  </si>
  <si>
    <t>*Type of discharge – serous, purulent, bloody, foul-smelling</t>
  </si>
  <si>
    <t>*Surrounding tissue – erythema, swelling, induration</t>
  </si>
  <si>
    <t>*Signs of inflammation – redness, warmth, tenderness</t>
  </si>
  <si>
    <t>*Tenderness, fluctuation, induration</t>
  </si>
  <si>
    <t>*Sinus or fistula tract</t>
  </si>
  <si>
    <t>*Regional lymph node enlargement</t>
  </si>
  <si>
    <t>*Temperature – may indicate infection</t>
  </si>
  <si>
    <t>*Pulse, BP, respiration rate</t>
  </si>
  <si>
    <t>*Signs of systemic infection (fever, malaise)</t>
  </si>
  <si>
    <t>*Integumentary System: Look for abscesses, ulcers, cellulitis</t>
  </si>
  <si>
    <t>*Musculoskeletal: Assess for involvement of bone (suggesting osteomyelitis)</t>
  </si>
  <si>
    <t>*Lymphatic: Regional lymphadenitis</t>
  </si>
  <si>
    <t>*Cardiovascular/Respiratory: Rule out sepsis-related changes</t>
  </si>
  <si>
    <t>*Gastrointestinal/Genitourinary: If discharge is from perianal or genitourinary region, assess corresponding systems</t>
  </si>
  <si>
    <t>*CBC (↑WBC count, ↑Neutrophils – suggest infection)</t>
  </si>
  <si>
    <t>*ESR, CRP (elevated in chronic infection)</t>
  </si>
  <si>
    <t>*Blood sugar (rule out diabetes as predisposing factor)</t>
  </si>
  <si>
    <t>*Blood culture (if systemic infection suspected)</t>
  </si>
  <si>
    <t>2. Local Investigations:</t>
  </si>
  <si>
    <t>*Pus culture &amp; sensitivity – to identify causative organism and antibiotic sensitivity</t>
  </si>
  <si>
    <t>*Gram stain – bacterial morphology</t>
  </si>
  <si>
    <t>*FNAC / Biopsy – if chronic non-healing lesion or malignancy suspected</t>
  </si>
  <si>
    <t>3. Imaging (as needed):</t>
  </si>
  <si>
    <t>*X-ray / MRI / CT – to assess for deeper extension, sinus tracts, or osteomyelitis</t>
  </si>
  <si>
    <t>*Fistulogram – in case of sinus or fistula</t>
  </si>
  <si>
    <t>1. Chronic Abscess</t>
  </si>
  <si>
    <t>2. Sinus Tract</t>
  </si>
  <si>
    <t>3. Fistula-in-ano</t>
  </si>
  <si>
    <t>4. Osteomyelitis</t>
  </si>
  <si>
    <t>5. Pyoderma gangrenosum</t>
  </si>
  <si>
    <t>6. Tubercular sinus</t>
  </si>
  <si>
    <t>7. Chronic ulcer with secondary infection</t>
  </si>
  <si>
    <t>8. Carbuncle or furuncle with discharge</t>
  </si>
  <si>
    <t>1. Nidana sevana → Vitiation of Pitta and Kapha → involvement of Rakta dhatu</t>
  </si>
  <si>
    <t>2. Doṣas localize at the wound site (Vrana sthāna)</t>
  </si>
  <si>
    <t>3. Suppuration and tissue destruction → oozing of pus or serous fluid</t>
  </si>
  <si>
    <t>4. Continued doṣa activity → chronic infected wound with Parisrava (continuous discharge)</t>
  </si>
  <si>
    <t>🔺 SAMANYA CHIKITSA (General management)</t>
  </si>
  <si>
    <t>*(Sushruta Chikitsa Sthana 1/74–79; Ashtanga Hridaya Chikitsa Sthana 25)</t>
  </si>
  <si>
    <t>*Śodhana (Purification):</t>
  </si>
  <si>
    <t>*Vrana śodhana dravyas – Panchavalkala kwatha, Triphala kwatha, Nimba, Haridra</t>
  </si>
  <si>
    <t>*Parisheka (irrigation) with antiseptic decoctions</t>
  </si>
  <si>
    <t>*Ropaṇa (Healing):</t>
  </si>
  <si>
    <t>*Application of Jatyadi taila, Madhu, Ghrita</t>
  </si>
  <si>
    <t>*Raktaprasādana:</t>
  </si>
  <si>
    <t>*Manjishtha, Sariva, Triphala</t>
  </si>
  <si>
    <t>*Guggulu, Kaishora guggulu, Gandhaka rasayana</t>
  </si>
  <si>
    <t>*Use of tikta-kashaya dravyas (bitter-astringent drugs)</t>
  </si>
  <si>
    <t>*Clean, dry wound management</t>
  </si>
  <si>
    <t>*Use of Pitta-Kapha hara diet and medicines</t>
  </si>
  <si>
    <t>*Application of oil in suppurative stage</t>
  </si>
  <si>
    <t>*Moist or unclean dressing</t>
  </si>
  <si>
    <t>*Intake of amla, lavana, kshara foods</t>
  </si>
  <si>
    <t>*Excessive heat or sun exposure</t>
  </si>
  <si>
    <t>a) For Pitta-Kapha dushti vrana (Parisrava stage):</t>
  </si>
  <si>
    <t>*Nimba patra, Triphala, Haridra, Daruharidra, Guduchi</t>
  </si>
  <si>
    <t>*Parisheka with Triphala kwatha or Panchavalkala kwatha</t>
  </si>
  <si>
    <t>*Lepa: Haridra + Ghee + Madhu</t>
  </si>
  <si>
    <t>*Jatyadi taila or Nimba taila dressing</t>
  </si>
  <si>
    <t>b) Surgical measures (if needed):</t>
  </si>
  <si>
    <t>*Shastra karma (incision and drainage of pus)</t>
  </si>
  <si>
    <t>*Kshara karma (chemical cauterization if sinus present)</t>
  </si>
  <si>
    <t>*Ropana karma (healing therapy after proper shodhana)</t>
  </si>
  <si>
    <t>** References:</t>
  </si>
  <si>
    <t>*Suśruta Saṃhitā – Chikitsā Sthāna 1/74–79; Nidāna Sthāna 9/4</t>
  </si>
  <si>
    <t>*Aṣṭāṅga Hṛdaya – Chikitsā Sthāna 25</t>
  </si>
  <si>
    <t>*Bhāvaprakāśa – Chikitsā Prakaraṇa (Vrana chikitsā adhyāya)</t>
  </si>
  <si>
    <t>13/11/2025, 21:17 - +91 95446 87331: 🔺CASE STUDY NO : 298</t>
  </si>
  <si>
    <t xml:space="preserve">🔺ANGAMARDHA </t>
  </si>
  <si>
    <t xml:space="preserve"> (अङ्गमर्द)</t>
  </si>
  <si>
    <t>(निदानम् — Causative factors)</t>
  </si>
  <si>
    <t>*References: Charaka Sūtra 22/8; Mādhava Nidāna 2/6</t>
  </si>
  <si>
    <t>*Causative factors include:</t>
  </si>
  <si>
    <t>*Ati-rukṣa āhāra (dry food intake)</t>
  </si>
  <si>
    <t>*Ati-sīta or ati-uṣṇa sevana (excess exposure to cold or heat)</t>
  </si>
  <si>
    <t>*Ratrijāgara (night vigil)</t>
  </si>
  <si>
    <t>*Kṣhudhā, pipāsā (hunger, thirst)</t>
  </si>
  <si>
    <t>*Vāta-prakopaka nidāna (anything increasing Vāta doṣa)</t>
  </si>
  <si>
    <t>(पूर्वरूपम् — Premonitory symptoms)</t>
  </si>
  <si>
    <t>*Laghutā (feeling of lightness and emptiness in limbs)</t>
  </si>
  <si>
    <t>*Śunyata (numbness in the body)</t>
  </si>
  <si>
    <t>*srama (fatigue on mild exertion)</t>
  </si>
  <si>
    <t>*Manda aṅga-vedanā (mild body ache)</t>
  </si>
  <si>
    <t>🔺 (लक्षणानि — SYMPTOMS)</t>
  </si>
  <si>
    <t>*Main Features:</t>
  </si>
  <si>
    <t>*Sarvanga-marda (generalized body ache)</t>
  </si>
  <si>
    <t>*sula (pain in joints and muscles)</t>
  </si>
  <si>
    <t>*Jvara (mild fever may be associated)</t>
  </si>
  <si>
    <t>*Klama (fatigue and tiredness)</t>
  </si>
  <si>
    <t>*Stambha (stiffness of body parts)</t>
  </si>
  <si>
    <t>Findings</t>
  </si>
  <si>
    <t>*General Appearance</t>
  </si>
  <si>
    <t>Tired, fatigued, malaise, muscle stiffness</t>
  </si>
  <si>
    <t>*Body Temperature</t>
  </si>
  <si>
    <t>May be normal or mildly raised (if associated with infection)</t>
  </si>
  <si>
    <t>Pulse</t>
  </si>
  <si>
    <t>May be increased (if fever or pain present)</t>
  </si>
  <si>
    <t>*Blood Pressure</t>
  </si>
  <si>
    <t>Usually normal; may vary with dehydration or systemic illness</t>
  </si>
  <si>
    <t>*Respiratory Rate</t>
  </si>
  <si>
    <t>Normal or slightly raised (due to discomfort or fever)</t>
  </si>
  <si>
    <t>*Hydration Status</t>
  </si>
  <si>
    <t>May show mild dehydration if due to viral or systemic illness</t>
  </si>
  <si>
    <t>*Pain Assessment</t>
  </si>
  <si>
    <t>Diffuse pain over muscles and joints</t>
  </si>
  <si>
    <t>*Sleep and Appetite</t>
  </si>
  <si>
    <t>Often disturbed, reduced appetite, lethargy</t>
  </si>
  <si>
    <t>1. Musculoskeletal System</t>
  </si>
  <si>
    <t>*Tenderness over large and small muscle groups</t>
  </si>
  <si>
    <t>*Muscle stiffness or spasm</t>
  </si>
  <si>
    <t>*Normal joint mobility (unless associated condition present)</t>
  </si>
  <si>
    <t>*No deformities or swelling unless secondary cause</t>
  </si>
  <si>
    <t>*Normal reflexes and power</t>
  </si>
  <si>
    <t>*May have mild fatigue or sensory dullness</t>
  </si>
  <si>
    <t>3. Cardiovascular System</t>
  </si>
  <si>
    <t>*Usually normal; tachycardia in fever</t>
  </si>
  <si>
    <t>4. Respiratory System</t>
  </si>
  <si>
    <t>*Normal breath sounds (unless infection like influenza)</t>
  </si>
  <si>
    <t>5. Gastrointestinal System</t>
  </si>
  <si>
    <t>*Sometimes mild indigestion, nausea, or anorexia</t>
  </si>
  <si>
    <t>To rule out infection or anemia</t>
  </si>
  <si>
    <t>*ESR / CRP</t>
  </si>
  <si>
    <t>Elevated in inflammatory or infectious causes</t>
  </si>
  <si>
    <t>*LFT / RFT</t>
  </si>
  <si>
    <t>To assess systemic illness</t>
  </si>
  <si>
    <t>*Serum Electrolytes</t>
  </si>
  <si>
    <t>To check for dehydration or imbalance</t>
  </si>
  <si>
    <t>To rule out hypothyroidism-induced fatigue</t>
  </si>
  <si>
    <t>*Creatine Kinase (CK-MM)</t>
  </si>
  <si>
    <t>Elevated in myositis or muscle inflammation</t>
  </si>
  <si>
    <t>*Vitamin D &amp; B12 Levels</t>
  </si>
  <si>
    <t>Deficiency may cause muscle pain and fatigue</t>
  </si>
  <si>
    <t>*Viral Marker Tests</t>
  </si>
  <si>
    <t>Dengue, Influenza, Chikungunya (if fever present)</t>
  </si>
  <si>
    <t>*Urine Routine / Microscopy</t>
  </si>
  <si>
    <t>General health check</t>
  </si>
  <si>
    <t>13/11/2025, 21:18 - +91 95446 87331: 🔺CASE STUDY NO : 298</t>
  </si>
  <si>
    <t>🔺ANGAMARDHA</t>
  </si>
  <si>
    <t xml:space="preserve">📌DIFFERENTIAL DIAGNOSIS </t>
  </si>
  <si>
    <t>*Viral Myalgia</t>
  </si>
  <si>
    <t>Diffuse muscle pain</t>
  </si>
  <si>
    <t>*fever, fatigue</t>
  </si>
  <si>
    <t>Fibromyalgia</t>
  </si>
  <si>
    <t>Chronic widespread pain, fatigue, sleep disturbance</t>
  </si>
  <si>
    <t>*Influenza / Viral Fever</t>
  </si>
  <si>
    <t>Body ache with fever, chills, malaise</t>
  </si>
  <si>
    <t>*Persistent fatigue &gt;6 months, post-exertional malaise</t>
  </si>
  <si>
    <t>*Polymyalgia Rheumatica</t>
  </si>
  <si>
    <t>*Pain and stiffness in shoulder and hip, elderly age</t>
  </si>
  <si>
    <t>*Myositis</t>
  </si>
  <si>
    <t>Muscle tenderness, elevated CPK</t>
  </si>
  <si>
    <t>Electrolyte Imbalance (Low K⁺, Ca²⁺, Mg²⁺)</t>
  </si>
  <si>
    <t>Muscle cramps</t>
  </si>
  <si>
    <t>*weakness</t>
  </si>
  <si>
    <t>Fatigue, muscle stiffness</t>
  </si>
  <si>
    <t>*** weight gain</t>
  </si>
  <si>
    <t>*Anemia</t>
  </si>
  <si>
    <t>Generalized weakness,</t>
  </si>
  <si>
    <t>** fatigue</t>
  </si>
  <si>
    <t>*Rheumatic Fever (Early Stage)</t>
  </si>
  <si>
    <t>*Migratory joint pain, fever, malaise</t>
  </si>
  <si>
    <t xml:space="preserve"> (सम्प्राप्ति — Pathogenesis)</t>
  </si>
  <si>
    <t>1. Nidāna → Vāta-doṣa prakopa</t>
  </si>
  <si>
    <t>2. Vāta gets lodged in māṃsa, snāyu, sandhi, asthi</t>
  </si>
  <si>
    <t>3. Causes ruk, śūla, stambha, gaurava</t>
  </si>
  <si>
    <t>4. Leads to sarvāṅga marda (generalized body ache)</t>
  </si>
  <si>
    <t>*Doṣa: Vāta-pradhāna tridoṣa involvement</t>
  </si>
  <si>
    <t>*Dūṣya: Māṃsa, Meda, Snāyu, Asthi</t>
  </si>
  <si>
    <t>*Srotas: Māmṣavaha, Medovaha, Vātavaha</t>
  </si>
  <si>
    <t>Sthāna: Sarvāṅga</t>
  </si>
  <si>
    <t>🔺 SAMANYA CHIKITSA (सामान्य चिकित्स — General line of treatment)</t>
  </si>
  <si>
    <t>*Reference: Charaka Sūtra 22/8; Cikitsā 28</t>
  </si>
  <si>
    <t>*Vatasamaka chikitsa</t>
  </si>
  <si>
    <t>*Snehana (oleation)</t>
  </si>
  <si>
    <t>*Svedana (sudation)</t>
  </si>
  <si>
    <t>*Abhyanga (oil massage with vāta-hara oils)</t>
  </si>
  <si>
    <t>*Upanāha, Parisheka (warm poultices or pourings)</t>
  </si>
  <si>
    <t>*Ahāra:</t>
  </si>
  <si>
    <t>*Snigdha, uṣṇa, laghu bhojana</t>
  </si>
  <si>
    <t>*Avoid rukṣa, śīta, and dry food</t>
  </si>
  <si>
    <t xml:space="preserve"> (उपशय — Relieving factors)</t>
  </si>
  <si>
    <t>*Snehana (oil application)</t>
  </si>
  <si>
    <t>*Svedana (steam fomentation)</t>
  </si>
  <si>
    <t>*Uṣṇa jala snāna (warm bath)</t>
  </si>
  <si>
    <t>*Rest after exertion</t>
  </si>
  <si>
    <t>*Vāta-hara āhāra like milk, ghee, and meat soup</t>
  </si>
  <si>
    <t xml:space="preserve"> (अनुपशय — Aggravating factors)</t>
  </si>
  <si>
    <t>*Exposure to cold, wind</t>
  </si>
  <si>
    <t>*Fasting or staying hungry</t>
  </si>
  <si>
    <t>*Excessive physical activity</t>
  </si>
  <si>
    <t>*Dry, cold food and drinks</t>
  </si>
  <si>
    <t>🔺 VISESHA CHIKITSA (विशेष चिकित्स — Specific treatment)</t>
  </si>
  <si>
    <t>a. Snehana (Oleation):</t>
  </si>
  <si>
    <t>Taila – Māhānarayana taila, Bala taila, Dhanvantara taila</t>
  </si>
  <si>
    <t>b. Svedana (Sudation):</t>
  </si>
  <si>
    <t>*Nadi sveda</t>
  </si>
  <si>
    <t>*Pinda sveda (Patra pinda or Shashtika shali pinda)</t>
  </si>
  <si>
    <t>c. Basti:</t>
  </si>
  <si>
    <t>*Anuvāsana basti with Balā taila</t>
  </si>
  <si>
    <t>*Nirūha basti with Daśamūla kvātha</t>
  </si>
  <si>
    <t>d. Internal medications:</t>
  </si>
  <si>
    <t>*Rasnadi kvātha</t>
  </si>
  <si>
    <t>*Eranda taila</t>
  </si>
  <si>
    <t>*Maharasnadi Kashaya</t>
  </si>
  <si>
    <t>** Rasayana:</t>
  </si>
  <si>
    <t>*Bala Rasayana</t>
  </si>
  <si>
    <t>*Chyavanaprasha</t>
  </si>
  <si>
    <t>*Charaka Saṃhitā: Sūtrasthāna 22/8; Cikitsāsthāna 28</t>
  </si>
  <si>
    <t>*Suśruta Saṃhitā: Nidānasthāna 1/25</t>
  </si>
  <si>
    <t>*Mādhava Nidāna: Jvara Nidāna 2/6 (mentions *Aṅgamarda as pūrvārūpa of jvara)</t>
  </si>
  <si>
    <t>*Ashtāṅga Hṛdaya: Sūtrasthāna 12/16</t>
  </si>
  <si>
    <t>14/11/2025, 09:11 - +91 95446 87331: 🔺CASE STUDY NO : 299</t>
  </si>
  <si>
    <t>🔺GAMBHIRA HIKKA</t>
  </si>
  <si>
    <t>*(Ref: Charaka Saṃhitā Chikitsāsthāna 17; Suśruta Saṃhitā Uttara Tantra 52)</t>
  </si>
  <si>
    <t>*Ati-mātra bhojana (overeating)</t>
  </si>
  <si>
    <t>*Guru, snigdha, madhura āhāra sevana</t>
  </si>
  <si>
    <t>*Ati bhāṣaṇa (excessive talking)</t>
  </si>
  <si>
    <t>*Madyapāna (alcohol consumption)</t>
  </si>
  <si>
    <t>*Dusta āhāra sevana (improper diet)</t>
  </si>
  <si>
    <t>*Hṛd-roga, Udararoga, or Vāta prakopa due to kṣaya</t>
  </si>
  <si>
    <t>*Prāṇa gati upadrava (disturbance in normal breath flow)</t>
  </si>
  <si>
    <t>*Urah kampa (chest vibrations)</t>
  </si>
  <si>
    <t>*Kaṇṭha shabda (throat sounds)</t>
  </si>
  <si>
    <t>*Urah śūla (chest pain)</t>
  </si>
  <si>
    <t xml:space="preserve">🔺LAKSANAM  </t>
  </si>
  <si>
    <t>(Clinical Features / Symptoms):</t>
  </si>
  <si>
    <t>*(As per Charaka Chikitsā 17/72-75)</t>
  </si>
  <si>
    <t>*Gambhīra hikka is characterized by deep, forceful, and *continuous hiccups originating from āmāśaya or hṛdaya region.</t>
  </si>
  <si>
    <t>*Gati hrasva (slow and deep inspiration)</t>
  </si>
  <si>
    <t>*Bāhu, Pṛṣṭha, Uras, Kaṇṭha, Śira vedanā (pain in arms, back, chest, throat, head)</t>
  </si>
  <si>
    <t>*Saṃmoha (fainting)</t>
  </si>
  <si>
    <t>*Aśakti (loss of strength)</t>
  </si>
  <si>
    <t>*Hṛdaya klama (fatigue of heart)</t>
  </si>
  <si>
    <t>*Jīvitāśa hāni (life-threatening stage if uncontrolled)</t>
  </si>
  <si>
    <t>*General Appearance: Distressed due to continuous hiccups</t>
  </si>
  <si>
    <t>*BP: Usually normal or slightly elevated due to stress</t>
  </si>
  <si>
    <t>*Temperature: Normal unless underlying infection</t>
  </si>
  <si>
    <t>*Respiratory Rate: May increase due to diaphragm irritation</t>
  </si>
  <si>
    <t>*Hydration Status: Check for dehydration (dry tongue, poor skin turgor)</t>
  </si>
  <si>
    <t>*Nutritional Status: Assess for malnutrition or chronic illness</t>
  </si>
  <si>
    <t>*Neurological Assessment: Rule out CNS causes of persistent hiccups</t>
  </si>
  <si>
    <t>*Abdominal Examination: Check for tenderness, distension, hepatomegaly</t>
  </si>
  <si>
    <t>A. Respiratory System</t>
  </si>
  <si>
    <t>*Inspect for abnormal chest movements</t>
  </si>
  <si>
    <t>*Palpate for diaphragmatic excursion</t>
  </si>
  <si>
    <t>*Auscultate for any basal -crepitations (suggestive of pneumonia or effusion)</t>
  </si>
  <si>
    <t>B. Gastrointestinal System</t>
  </si>
  <si>
    <t>*Examine for hepatomegaly, splenomegaly</t>
  </si>
  <si>
    <t>*Epigastric tenderness (gastritis, reflux)</t>
  </si>
  <si>
    <t>*Abdominal distension (gas accumulation or ascites)</t>
  </si>
  <si>
    <t>C. Cardiovascular System</t>
  </si>
  <si>
    <t>*Check for pericarditis or myocardial infarction (rare cause of hiccups)</t>
  </si>
  <si>
    <t>D. Central Nervous System</t>
  </si>
  <si>
    <t>*Assess for cranial nerve abnormalities (especially IX, X involvement)</t>
  </si>
  <si>
    <t>*Look for signs of stroke, space-occupying lesions, or brainstem disorders</t>
  </si>
  <si>
    <t>Detect infection, inflammation, or anemia</t>
  </si>
  <si>
    <t>LFT (Liver Function Test)</t>
  </si>
  <si>
    <t>Hepatitis, cirrhosis, or hepatic mass</t>
  </si>
  <si>
    <t>*RFT (Renal Function Test)</t>
  </si>
  <si>
    <t>Uremia as a cause of persistent hiccups</t>
  </si>
  <si>
    <t>Serum Electrolytes</t>
  </si>
  <si>
    <t>Check Na⁺, K⁺, Ca²⁺, Cl⁻ imbalances</t>
  </si>
  <si>
    <t>Blood Glucose</t>
  </si>
  <si>
    <t>*Diabetes-related autonomic neuropathy</t>
  </si>
  <si>
    <t>Chest X-ray</t>
  </si>
  <si>
    <t>Pneumonia, pleural effusion, mediastinal mass</t>
  </si>
  <si>
    <t>*Abdominal Ultrasound / CT scan</t>
  </si>
  <si>
    <t>Liver enlargement, gastric distension, tumors</t>
  </si>
  <si>
    <t>*MRI Brain / CT Brain</t>
  </si>
  <si>
    <t>CNS lesions affecting medulla or phrenic nerve center</t>
  </si>
  <si>
    <t>Endoscopy (if needed)</t>
  </si>
  <si>
    <t>*GERD, gastritis, or esophageal lesions</t>
  </si>
  <si>
    <t>14/11/2025, 09:12 - +91 95446 87331: 🔺CASE STUDY NO : 299</t>
  </si>
  <si>
    <t>*Intractable Hiccups</t>
  </si>
  <si>
    <t xml:space="preserve">Hiccups lasting </t>
  </si>
  <si>
    <t>&gt;48 hours, often due to irritation of vagus or phrenic nerve</t>
  </si>
  <si>
    <t>*Gastroesophageal Reflux Disease (GERD)</t>
  </si>
  <si>
    <t>Acid reflux stimulating the diaphragm</t>
  </si>
  <si>
    <t>Diaphragmatic Irritation (Phrenic Nerve Involvement)</t>
  </si>
  <si>
    <t>Due to liver abscess, subphrenic abscess, or mediastinal tumor</t>
  </si>
  <si>
    <t>*CNS Lesions (Stroke / Tumor / Encephalitis)</t>
  </si>
  <si>
    <t>*Persistent hiccups with neurological signs</t>
  </si>
  <si>
    <t>*Uremia (Renal Failure)</t>
  </si>
  <si>
    <t>Toxin accumulation affecting respiratory centers</t>
  </si>
  <si>
    <t>*Pneumonia / Pleuritis</t>
  </si>
  <si>
    <t>Diaphragmatic irritation from infection</t>
  </si>
  <si>
    <t>*Myocardial Infarction (Inferior wall)</t>
  </si>
  <si>
    <t>Rare cause due to vagus nerve stimulation</t>
  </si>
  <si>
    <t>*Hiatus Hernia / Gastric Distension</t>
  </si>
  <si>
    <t>Mechanical irritation of the diaphragm</t>
  </si>
  <si>
    <t>*Due to nidāna sevana, Vāta and Kapha become vitiated.</t>
  </si>
  <si>
    <t>*They obstruct the normal movement of Prāṇa and Udāna vāyu in the ūrasa (chest region).</t>
  </si>
  <si>
    <t>*This results in spasmodic movement of the diaphragm and respiratory muscles → Hikka utpatti (hiccup generation).</t>
  </si>
  <si>
    <t>*When the origin is deep (āmāśaya/hṛdaya), it becomes Gambhīra Hikkā — severe and life-threatening.</t>
  </si>
  <si>
    <t>*(Ref: Charaka Chikitsā 17/128–135)</t>
  </si>
  <si>
    <t>*Mridu Vamana or Virechana – if Kapha dominance</t>
  </si>
  <si>
    <t>*Nāsya – use of medicated oils</t>
  </si>
  <si>
    <t>*Dhumapāna – mild medicated smoking</t>
  </si>
  <si>
    <t>*Hṛdya dravya sevana – use of cardiac supportive herbs</t>
  </si>
  <si>
    <t>(Relieving Factors):</t>
  </si>
  <si>
    <t>*Use of warm ghṛta, milk, or water</t>
  </si>
  <si>
    <t>*Gentle massage with warm oils</t>
  </si>
  <si>
    <t>*Warm environment and rest</t>
  </si>
  <si>
    <t>*Suppression of anxiety and stress</t>
  </si>
  <si>
    <t>*Cold, dry, or heavy food</t>
  </si>
  <si>
    <t>*Exposure to cold air or water</t>
  </si>
  <si>
    <t>*Excessive talking or exertion</t>
  </si>
  <si>
    <t>*Anger or emotional stress</t>
  </si>
  <si>
    <t>🔺VISESHA CHIKITSA :</t>
  </si>
  <si>
    <t>*(Charaka Chikitsā 17/132–135, Suśruta Uttara 52/21–25)</t>
  </si>
  <si>
    <t>*Taila snehapāna – e.g., Tila taila, Ksheerabala taila</t>
  </si>
  <si>
    <t>*Ghṛta yoga – Vacha ghrita, Yashtimadhu ghrita</t>
  </si>
  <si>
    <t>*Mridu abhyanga over Urah, Kaṇṭha, Pṛṣṭha</t>
  </si>
  <si>
    <t>*Dhumapāna with Aguru, Vacha, Haridra</t>
  </si>
  <si>
    <t>*Swedana with Dashamoola kvātha</t>
  </si>
  <si>
    <t>*Sneha nasyam with Anu taila or Ksheerabala taila</t>
  </si>
  <si>
    <t>*Hridaya-poshaka dravyas: Arjuna, Bala, Shatavari, Ashwagandha</t>
  </si>
  <si>
    <t>*Mṛdu anuvasana basti with Eranda taila or Dashamoola taila</t>
  </si>
  <si>
    <t>-* Reference (Classical Source):</t>
  </si>
  <si>
    <t>*Charaka Saṃhitā Chikitsāsthāna 17/70–136 (Hikka–Shvāsa Chikitsitam Adhyāya)</t>
  </si>
  <si>
    <t>*Suśruta Saṃhitā Uttara Tantra 52/20–30</t>
  </si>
  <si>
    <t>*Aṣṭāṅga Hṛdaya Uttara Tantra 5/40–55</t>
  </si>
  <si>
    <t>14/11/2025, 20:49 - +91 95446 87331: 🔺CASE STUDY NO : 300</t>
  </si>
  <si>
    <t xml:space="preserve">🔺KLAMA </t>
  </si>
  <si>
    <t>*Ati-śrama</t>
  </si>
  <si>
    <t>*Ati-mānasa vyāyāma (stress, overthinking)</t>
  </si>
  <si>
    <t>*Kṣudhā-vega dharaṇa</t>
  </si>
  <si>
    <t>*Nidra-nāśa</t>
  </si>
  <si>
    <t>*Ati-bhāra-vahana</t>
  </si>
  <si>
    <t>*Rūkṣa–laghu–alpa āhāra</t>
  </si>
  <si>
    <t>*Jvara-anuvāha hetu (post-fever weakness)</t>
  </si>
  <si>
    <t>*Reference: Caraka Sūtrasthāna 28, 29; A.H. Sūtra 11</t>
  </si>
  <si>
    <t>*Śithilatā</t>
  </si>
  <si>
    <t>*Alasya</t>
  </si>
  <si>
    <t>*Yāna-asahana (intolerance to movement)</t>
  </si>
  <si>
    <t>*Hṛd-gurutā</t>
  </si>
  <si>
    <t>*Bhrama</t>
  </si>
  <si>
    <t>*arochaka</t>
  </si>
  <si>
    <t>*srama (excess fatigue)</t>
  </si>
  <si>
    <t>*Daurbalya</t>
  </si>
  <si>
    <t>*sithila-gatrata</t>
  </si>
  <si>
    <t>*Manasa klama (mental exhaustion)</t>
  </si>
  <si>
    <t>*Guruta in sarira</t>
  </si>
  <si>
    <t>*Jihva- sosha</t>
  </si>
  <si>
    <t>*Nidra-bahulatā or Nidra-hāni</t>
  </si>
  <si>
    <t>*Reference: C.S. Sū. 28/33; A.H. Sū. 11/31</t>
  </si>
  <si>
    <t>*General appearance: tired look, dullness, reduced alertness</t>
  </si>
  <si>
    <t>*Pulse – tachycardia in anemia/dehydration, normal in functional fatigue</t>
  </si>
  <si>
    <t>*BP – low in dehydration or adrenal insufficiency</t>
  </si>
  <si>
    <t>*Temperature – normal or low-grade fever if infection</t>
  </si>
  <si>
    <t>*Body weight: underweight (malnutrition, chronic illness), overweight (metabolic syndrome)</t>
  </si>
  <si>
    <t>*Hydration status: dry mucosa, skin turgor</t>
  </si>
  <si>
    <t>*Pallor: anemia</t>
  </si>
  <si>
    <t>*Icterus: liver disease</t>
  </si>
  <si>
    <t>*Cyanosis: cardiopulmonary disorders</t>
  </si>
  <si>
    <t>*Oedema: renal/cardiac disease</t>
  </si>
  <si>
    <t>*Lymphadenopathy: chronic infections</t>
  </si>
  <si>
    <t>*Thyroid inspection: goitre in thyroid dysfunction</t>
  </si>
  <si>
    <t>A. Cardiovascular System</t>
  </si>
  <si>
    <t>*Heart rate, rhythm</t>
  </si>
  <si>
    <t>*Murmurs (valvular disease)</t>
  </si>
  <si>
    <t>*Signs of heart failure: pedal edema, raised JVP</t>
  </si>
  <si>
    <t>B. Respiratory System</t>
  </si>
  <si>
    <t>*Breath sounds (reduced in COPD, ILD)</t>
  </si>
  <si>
    <t>*Signs of infection (crepitations)</t>
  </si>
  <si>
    <t>C. Gastrointestinal System</t>
  </si>
  <si>
    <t>*Signs of malabsorption (glossitis, cheilosis)</t>
  </si>
  <si>
    <t>D. Nervous System</t>
  </si>
  <si>
    <t>*Mental status evaluation (alertness, cognition)</t>
  </si>
  <si>
    <t>*Neuromuscular strength testing</t>
  </si>
  <si>
    <t>*Reflexes (neuropathy, myopathy)</t>
  </si>
  <si>
    <t>E. Endocrine System</t>
  </si>
  <si>
    <t>*Thyroid gland palpation</t>
  </si>
  <si>
    <t>*Skin changes (dry skin – hypothyroid; warm skin – hyperthyroid)</t>
  </si>
  <si>
    <t>*Hyperpigmentation (Addison’s disease)</t>
  </si>
  <si>
    <t>*Basic Screening</t>
  </si>
  <si>
    <t>*CBC (Complete Blood Count) – detects anemia, infections</t>
  </si>
  <si>
    <t>*RBS/FBG/PPG, HbA1c – diabetes</t>
  </si>
  <si>
    <t>*Nutritional Screening</t>
  </si>
  <si>
    <t>*Serum Iron, Ferritin, TIBC – iron deficiency</t>
  </si>
  <si>
    <t>*Vitamin B12, Folate levels</t>
  </si>
  <si>
    <t>*Endocrine Tests</t>
  </si>
  <si>
    <t>*TSH, FT3, FT4 – thyroid disorders</t>
  </si>
  <si>
    <t>*Cortisol (AM), ACTH – adrenal insufficiency</t>
  </si>
  <si>
    <t>*Electrolytes (Na+, K+, Ca²⁺, Mg²⁺)</t>
  </si>
  <si>
    <t>*Metabolic &amp; Organ Function Tests</t>
  </si>
  <si>
    <t>*LFT (Liver Function Test)</t>
  </si>
  <si>
    <t>*Lipid profile</t>
  </si>
  <si>
    <t>*Creatine phosphokinase (CPK) – myopathies</t>
  </si>
  <si>
    <t>*Others (based on need)</t>
  </si>
  <si>
    <t>*ECG – cardiac causes</t>
  </si>
  <si>
    <t>*Chest X-ray – lung disorders</t>
  </si>
  <si>
    <t>*Urinalysis – infections, renal issues</t>
  </si>
  <si>
    <t>*Infection screening: HIV, HBsAg, HCV (if suspected)</t>
  </si>
  <si>
    <t>14/11/2025, 21:02 - +91 95446 87331: 🔺CASE STUDY NO : 300</t>
  </si>
  <si>
    <t>🔺KLAMA</t>
  </si>
  <si>
    <t>*Iron deficiency anemia</t>
  </si>
  <si>
    <t>*Megaloblastic anemia</t>
  </si>
  <si>
    <t>*Hemolytic anemia</t>
  </si>
  <si>
    <t>*Anemia of chronic disease</t>
  </si>
  <si>
    <t>*Hyperthyroidism</t>
  </si>
  <si>
    <t>*Adrenal insufficiency</t>
  </si>
  <si>
    <t>*Vitamin D deficiency</t>
  </si>
  <si>
    <t>*Myasthenia gravis</t>
  </si>
  <si>
    <t>*Polymyositis / Dermatomyositis</t>
  </si>
  <si>
    <t>*Chronic fatigue syndrome</t>
  </si>
  <si>
    <t>*COPD</t>
  </si>
  <si>
    <t>*Chronic infections (TB, pneumonia)</t>
  </si>
  <si>
    <t>*Depression</t>
  </si>
  <si>
    <t>*Generalized anxiety disorder</t>
  </si>
  <si>
    <t>*Burnout syndrome</t>
  </si>
  <si>
    <t>*Chronic liver disease</t>
  </si>
  <si>
    <t>*Malabsorption syndrome</t>
  </si>
  <si>
    <t>*Sleep apnea</t>
  </si>
  <si>
    <t>*Post-viral fatigue (including after influenza, dengue, etc.)</t>
  </si>
  <si>
    <t>1. Ati-srama / Ati-manasa vyāyāma → Vāta + Pitta prakopa</t>
  </si>
  <si>
    <t>2. Depletion of Dhātu ojas and sharira-bala</t>
  </si>
  <si>
    <t>3. Agni-māndya leading to improper dhātu-pāka</t>
  </si>
  <si>
    <t>4. Vāta uplifted + Pitta dryness → Śramotpatti &amp; Klama formation</t>
  </si>
  <si>
    <t>*Nidāna → Agni-daurbalya → Dhātu-kṣaya → Ojo-hāni → Klāma</t>
  </si>
  <si>
    <t>*Śamana for Vāta + Pitta</t>
  </si>
  <si>
    <t>*Agni-dīpana (mild)</t>
  </si>
  <si>
    <t>*Br̥ṃhaṇa</t>
  </si>
  <si>
    <t>*Hṛdya ahāra</t>
  </si>
  <si>
    <t>*Bala–ojas vardhaka measures</t>
  </si>
  <si>
    <t>*Proper nidrā, viśrāma</t>
  </si>
  <si>
    <t>*General Principles:</t>
  </si>
  <si>
    <t>*Santarpaṇa</t>
  </si>
  <si>
    <t>*Bala vardhana</t>
  </si>
  <si>
    <t>*Manasa praśamana</t>
  </si>
  <si>
    <t>*Rasāyana prayoga</t>
  </si>
  <si>
    <t>*Visrama</t>
  </si>
  <si>
    <t>*Nidrā</t>
  </si>
  <si>
    <t>*Snigdha-hṛdya āhāra</t>
  </si>
  <si>
    <t>*Ghṛta-pāna</t>
  </si>
  <si>
    <t>*Br̥ṃhaṇa bhojana</t>
  </si>
  <si>
    <t>*Abhyanga</t>
  </si>
  <si>
    <t>*Śītala peya / manasa-śamana drugs</t>
  </si>
  <si>
    <t>*Divā-svapna (excess or improper)</t>
  </si>
  <si>
    <t>*Rūkṣa-laghu āhāra</t>
  </si>
  <si>
    <t>*Ati-tāpa sevana</t>
  </si>
  <si>
    <t>*Utkleśa of Vāta + Pitta</t>
  </si>
  <si>
    <t>*Manasa-śrama, stress</t>
  </si>
  <si>
    <t>*Aharam</t>
  </si>
  <si>
    <t>*Ksheera</t>
  </si>
  <si>
    <t>*Ghṛta</t>
  </si>
  <si>
    <t>*Manda, Peya, Yavāgu</t>
  </si>
  <si>
    <t>*Mudga-yūsha</t>
  </si>
  <si>
    <t>*Hṛdya bhojana</t>
  </si>
  <si>
    <t>*Vihāra</t>
  </si>
  <si>
    <t>*Viśrāma</t>
  </si>
  <si>
    <t>*Nidrā samyak</t>
  </si>
  <si>
    <t>*Mānasa-śamana (śānti, mauna, relaxation)</t>
  </si>
  <si>
    <t>*Yogas</t>
  </si>
  <si>
    <t>*Rasāyanas</t>
  </si>
  <si>
    <t>*Br̥ṃhaṇa oushadhis</t>
  </si>
  <si>
    <t>*Śamana sneha</t>
  </si>
  <si>
    <t>*Manda agni deepana</t>
  </si>
  <si>
    <t>*Rasāyana Yogas</t>
  </si>
  <si>
    <t>*Aśvagandhā</t>
  </si>
  <si>
    <t>*Śatavari</t>
  </si>
  <si>
    <t>*Bala</t>
  </si>
  <si>
    <t>*Vidāri</t>
  </si>
  <si>
    <t>*Gudūci</t>
  </si>
  <si>
    <t>*Brahma rasāyana</t>
  </si>
  <si>
    <t>*Chyavanaprāśa</t>
  </si>
  <si>
    <t>** Sneha/Yoga</t>
  </si>
  <si>
    <t>*Ghṛta (Tikta ghṛta, Brahmi ghṛta, Kalyānaka ghṛta)</t>
  </si>
  <si>
    <t>*Ksheera preparations (Yogas with Bala, Ashwagandha)</t>
  </si>
  <si>
    <t>** Panchakarma (As per bala)</t>
  </si>
  <si>
    <t>*Abhyanga with Bala taila / Dhanvantara taila</t>
  </si>
  <si>
    <t>*Śirodhara (Brahmi taila / Ksheerabala taila)</t>
  </si>
  <si>
    <t>*Ksheera-basti</t>
  </si>
  <si>
    <t>*Sneha-basti (for vāta dominance)</t>
  </si>
  <si>
    <t>*Hṛdya + Ojo vardhaka</t>
  </si>
  <si>
    <t>*Draksha</t>
  </si>
  <si>
    <t>*Madhura rasa predominant dravyas</t>
  </si>
  <si>
    <t>*Jīrṇa-anna samskara</t>
  </si>
  <si>
    <t>*Caraka Saṃhita Sūtrasthāna 28, 29</t>
  </si>
  <si>
    <t>*Aṣṭāṅga Hṛdaya Sūtrasthāna 11</t>
  </si>
  <si>
    <t>*Sarangadhara Saṃhita – Madhyama (Br̥ṃhaṇa, Rasāyana)</t>
  </si>
  <si>
    <t>15/11/2025, 23:51 - +91 95446 87331: 🔺CASE STUDY NO : 301</t>
  </si>
  <si>
    <t xml:space="preserve">🔺RAKTAJA ATISARA </t>
  </si>
  <si>
    <t>*Classically described Nidānas that lead to Pitta vitiation followed by Rakta involvement:</t>
  </si>
  <si>
    <t>*Pitta-prakopaka āhāra (amla, lavaṇa, kaṭu dravya)</t>
  </si>
  <si>
    <t>*Ati-madyapana</t>
  </si>
  <si>
    <t>*Ati-tiksna, uṣṇa, vidahi bhojana</t>
  </si>
  <si>
    <t>*Divaswapna after heavy food</t>
  </si>
  <si>
    <t>*Excess exposure to heat (ātapa, agni)</t>
  </si>
  <si>
    <t>*Krodha, śoka</t>
  </si>
  <si>
    <t>*Raktapitta-prakopaka nidāna</t>
  </si>
  <si>
    <t>*Previously untreated Pittaja Atisāra progressing to Rakta involvement</t>
  </si>
  <si>
    <t>*Paka in guda</t>
  </si>
  <si>
    <t>*Trsna (excessive thirst)</t>
  </si>
  <si>
    <t>*Daha in udara</t>
  </si>
  <si>
    <t>*Hṛllāsa</t>
  </si>
  <si>
    <t>*Amla-udgara</t>
  </si>
  <si>
    <t>*Rāga in mala before visible blood appears</t>
  </si>
  <si>
    <t>*Raktayukta mala (blood-mixed stool)</t>
  </si>
  <si>
    <t>*Raktapravritti – bright red blood</t>
  </si>
  <si>
    <t>*Picchila sarakta mala</t>
  </si>
  <si>
    <t>*Uṣṇata in mala</t>
  </si>
  <si>
    <t>*Tīvra udarashūla</t>
  </si>
  <si>
    <t>*Tīvra dāha in sharira &amp; guda</t>
  </si>
  <si>
    <t>*Tṛṣṇā, klama</t>
  </si>
  <si>
    <t>*Manda jvara</t>
  </si>
  <si>
    <t>*Mala pravritti bahutvam (frequent stools)</t>
  </si>
  <si>
    <t>Charaka Saṃhitā – Chikitsa Sthāna 19 (Atisāra Chikitsa)</t>
  </si>
  <si>
    <t>*Ashtanga Hṛdaya – Chikitsa Sthāna 8</t>
  </si>
  <si>
    <t>*Sushruta Saṃhitā – Uttara Tantra 40</t>
  </si>
  <si>
    <t>Pallor, dehydration, fatigue, toxic look if infectious.</t>
  </si>
  <si>
    <t>*Temperature – fever common in infections</t>
  </si>
  <si>
    <t>*Pulse – tachycardia in dehydration</t>
  </si>
  <si>
    <t>*Blood pressure – hypotension in severe dehydration</t>
  </si>
  <si>
    <t>*Respiratory rate – may increase due to acidosis</t>
  </si>
  <si>
    <t>*Hydration status:</t>
  </si>
  <si>
    <t>Dry tongue, sunken eyes, reduced skin turgor</t>
  </si>
  <si>
    <t>*Body weight:</t>
  </si>
  <si>
    <t>Possible acute reduction</t>
  </si>
  <si>
    <t>*Edema:</t>
  </si>
  <si>
    <t>Rare but possible if protein loss is high</t>
  </si>
  <si>
    <t>a) Abdominal Examination</t>
  </si>
  <si>
    <t>*Inspection: Distension may be present</t>
  </si>
  <si>
    <t>*palpation :</t>
  </si>
  <si>
    <t>*Tenderness (especially left iliac fossa in colitis)</t>
  </si>
  <si>
    <t>*Guarding may occur</t>
  </si>
  <si>
    <t>*Percussion: Mild gaseous distension</t>
  </si>
  <si>
    <t>*Auscultation: Hyperactive bowel sounds</t>
  </si>
  <si>
    <t>b) Cardiovascular System</t>
  </si>
  <si>
    <t>*Tachycardia from dehydration</t>
  </si>
  <si>
    <t>*Weak pulse</t>
  </si>
  <si>
    <t>c) Respiratory System</t>
  </si>
  <si>
    <t>*Tachypnea due to metabolic acidosis</t>
  </si>
  <si>
    <t>d) Central Nervous System</t>
  </si>
  <si>
    <t>*Irritability, drowsiness in severe dehydration</t>
  </si>
  <si>
    <t>*Basic Tests</t>
  </si>
  <si>
    <t>*Leukocytosis in infection</t>
  </si>
  <si>
    <t>*Anemia if prolonged bleeding</t>
  </si>
  <si>
    <t>*ESR / CRP: Elevated in colitis &amp; inflammatory conditions</t>
  </si>
  <si>
    <t>*Electrolytes:</t>
  </si>
  <si>
    <t>Na⁺, K⁺, Cl⁻, HCO₃⁻ imbalance</t>
  </si>
  <si>
    <t>*Renal function tests:</t>
  </si>
  <si>
    <t>Urea, creatinine (raised in dehydration)</t>
  </si>
  <si>
    <t>*Stool routine &amp; microscopy:</t>
  </si>
  <si>
    <t>*RBCs, pus cells</t>
  </si>
  <si>
    <t>*Ova, cysts</t>
  </si>
  <si>
    <t>*Stool culture: To detect Shigella, Salmonella, E. coli</t>
  </si>
  <si>
    <t>*Stool antigen tests: For Amebiasis</t>
  </si>
  <si>
    <t>*Occult blood test: If bleeding is minimal</t>
  </si>
  <si>
    <t>*Advanced Tests (if needed)</t>
  </si>
  <si>
    <t>*Colonoscopy – for IBD, ulcers, tumors</t>
  </si>
  <si>
    <t>*Abdominal ultrasound / CT abdomen – for severity &amp; complications</t>
  </si>
  <si>
    <t>*Sigmoidoscopy – to visualize distal colon lesions</t>
  </si>
  <si>
    <t xml:space="preserve">🔺RAKTHAJA ATHISARA </t>
  </si>
  <si>
    <t>1. Bacterial Dysentery (Shigellosis)</t>
  </si>
  <si>
    <t>2. Amebic Dysentery</t>
  </si>
  <si>
    <t>3. Ulcerative Colitis</t>
  </si>
  <si>
    <t>4. Crohn’s Colitis</t>
  </si>
  <si>
    <t>5. Infective Colitis (E. coli, Campylobacter, Salmonella)</t>
  </si>
  <si>
    <t xml:space="preserve">6. Ischemic Colitis </t>
  </si>
  <si>
    <t>7. Pseudomembranous Colitis (C. difficile)</t>
  </si>
  <si>
    <t>8. Colorectal Polyps with Bleeding</t>
  </si>
  <si>
    <t>9. Colorectal Cancer</t>
  </si>
  <si>
    <t>10. Hemorrhoids with Diarrhea (rare but considered)</t>
  </si>
  <si>
    <t>11. Radiation Colitis</t>
  </si>
  <si>
    <t>12. Drug-induced Colitis (NSAIDs, antibiotics)</t>
  </si>
  <si>
    <t>1. Nidānas → Pitta prakopa</t>
  </si>
  <si>
    <t>2. Pitta spreads to Rakta dhātu, causing Rakta-Pitta dushti</t>
  </si>
  <si>
    <t>3. Pitta &amp; Rakta reach Pakvāśaya</t>
  </si>
  <si>
    <t>4. Pittānubandha Rakta leads to drava guna vriddhi</t>
  </si>
  <si>
    <t>5. This causes:</t>
  </si>
  <si>
    <t>*Raktamala pravritti</t>
  </si>
  <si>
    <t>*Tīvra dāha</t>
  </si>
  <si>
    <t>*Uṣṇa, tīkṣṇa malapravritti</t>
  </si>
  <si>
    <t>6. Ultimately manifests as Raktaja Atisāra</t>
  </si>
  <si>
    <t>*Pitta-shamana and Raktaprasādana</t>
  </si>
  <si>
    <t>*Grahi + Stambhana where appropriate (after initial saṃśamana)</t>
  </si>
  <si>
    <t>*Langhana (light fasting) initially</t>
  </si>
  <si>
    <t>*Peya, Vilepi, Yavagu in sequence</t>
  </si>
  <si>
    <t>*Sheeta-prashamana chikitsa</t>
  </si>
  <si>
    <t>*General herb groups used:</t>
  </si>
  <si>
    <t>*Sheeta virya dravya</t>
  </si>
  <si>
    <t>*Kashaya rasa dravya</t>
  </si>
  <si>
    <t>*Raktaprasadana dravya</t>
  </si>
  <si>
    <t>*Pitta-shamana dravya</t>
  </si>
  <si>
    <t>*Grahi dravya</t>
  </si>
  <si>
    <t>*Sheeta jala</t>
  </si>
  <si>
    <t>*Sheeta āhāra</t>
  </si>
  <si>
    <t>*Stambhana peya</t>
  </si>
  <si>
    <t>*Dadima, Amalaki rasa</t>
  </si>
  <si>
    <t>*Laja-manda</t>
  </si>
  <si>
    <t>*Udumbara, Kutaja preparations</t>
  </si>
  <si>
    <t>*Rest from exertion</t>
  </si>
  <si>
    <t>*Uṣṇa, tīkṣṇa, kaṭu, amla, lavaṇa āhāra</t>
  </si>
  <si>
    <t>*Madyapana</t>
  </si>
  <si>
    <t>*Sun exposure</t>
  </si>
  <si>
    <t>*Vyayama</t>
  </si>
  <si>
    <t>*Vidahi dravya</t>
  </si>
  <si>
    <t>*Dugdha &amp; sneha in acute stage</t>
  </si>
  <si>
    <t>*Ati-annapāna</t>
  </si>
  <si>
    <t>🔺 SAMANYA CHIKITSA (General Line of Treatment – briefly repeated)</t>
  </si>
  <si>
    <t>*Pitta-Rakta shamana</t>
  </si>
  <si>
    <t>*Grahi chikitsa after reduction of Pitta</t>
  </si>
  <si>
    <t>*Stambhana when bleeding reduces</t>
  </si>
  <si>
    <t>*Dietary regulation</t>
  </si>
  <si>
    <t>*Hydration &amp; cooling therapies</t>
  </si>
  <si>
    <t>🔺 VISESHA CHIKITSA (Specific Treatments)</t>
  </si>
  <si>
    <t>A. Internal Medicines (Examples from classical concepts)</t>
  </si>
  <si>
    <t>*(You asked for details, not limited to names here)</t>
  </si>
  <si>
    <t>*Pitta-Rakta Śamana:</t>
  </si>
  <si>
    <t>*Draksha Kashaya</t>
  </si>
  <si>
    <t>*Musta + Chandana + Uśira combination</t>
  </si>
  <si>
    <t>*Chandanadi choorna with peya</t>
  </si>
  <si>
    <t>*Amalaki churna with madhu</t>
  </si>
  <si>
    <t>*Stambhana &amp; Grahi (when bleeding reduces):</t>
  </si>
  <si>
    <t>*Kutaja decoction</t>
  </si>
  <si>
    <t>*Udumbara kashaya</t>
  </si>
  <si>
    <t>*Lodhra + Musta + Bilva preparations</t>
  </si>
  <si>
    <t>*Isabgol with cold water (non-classical but used in practice)</t>
  </si>
  <si>
    <t>B. Pathya (Diet)</t>
  </si>
  <si>
    <t>*Shadanga peya</t>
  </si>
  <si>
    <t>*Dadima-yavagu</t>
  </si>
  <si>
    <t>*Chandana-jalam</t>
  </si>
  <si>
    <t>*Parpata-siddha jala</t>
  </si>
  <si>
    <t>C. Apathya</t>
  </si>
  <si>
    <t>*Uṣṇa āhāra</t>
  </si>
  <si>
    <t>*Spicy, salty foods</t>
  </si>
  <si>
    <t>*Fried foods</t>
  </si>
  <si>
    <t>*Day-sleep</t>
  </si>
  <si>
    <t>*Alcohol</t>
  </si>
  <si>
    <t>D. External Measures</t>
  </si>
  <si>
    <t>*Sheeta-sveda (mild cooling fomentation)</t>
  </si>
  <si>
    <t>*Dhara with Chandana or Usheera siddha jala (in severe dāha)</t>
  </si>
  <si>
    <t xml:space="preserve">🔺SIROARTHI </t>
  </si>
  <si>
    <t>*Ati-srama (overexertion)</t>
  </si>
  <si>
    <t>*Ati-tapa (exposure to heat/sun)</t>
  </si>
  <si>
    <t>*Ratri-jagarana (night vigil)</t>
  </si>
  <si>
    <t>*Ativyāyāma (excess exercise)</t>
  </si>
  <si>
    <t>*Rūkṣa–kāṭu–tikṣṇa āhāra sevana</t>
  </si>
  <si>
    <t>*Kopa, śoka, bhaya (excess emotions)</t>
  </si>
  <si>
    <t>*Vata–pitta prakopa hetus</t>
  </si>
  <si>
    <t>*Abhighāta (trauma to head)</t>
  </si>
  <si>
    <t>*sira-guruta (heaviness of head)</t>
  </si>
  <si>
    <t>*Netra-āśru (watering eyes)</t>
  </si>
  <si>
    <t>*Śabda-asahishnutā (sound intolerance)</t>
  </si>
  <si>
    <t>*Uṣṇatā or śītata in śira</t>
  </si>
  <si>
    <t>*Mild dull aching before severe pain</t>
  </si>
  <si>
    <t>*Laghuta or ālasya</t>
  </si>
  <si>
    <t>*Toda / Bheda / Tīvra Vedanā in head</t>
  </si>
  <si>
    <t>*Stabdha-śira (stiffness of head)</t>
  </si>
  <si>
    <t>*Netra-rūkṣatā, dāha</t>
  </si>
  <si>
    <t>*Kapala or lalaṭa vedanā</t>
  </si>
  <si>
    <t>*Nausea or vomiting (if pitta associated)</t>
  </si>
  <si>
    <t>*Sphurana (throbbing pain)</t>
  </si>
  <si>
    <t>*Kampa or giddiness (if vata predominant)</t>
  </si>
  <si>
    <t>*Tandra, ālasya</t>
  </si>
  <si>
    <t>*Level of distress</t>
  </si>
  <si>
    <t>*Pallor / icterus / cyanosis</t>
  </si>
  <si>
    <t>*Head &amp; scalp inspection:</t>
  </si>
  <si>
    <t>*Trauma, tenderness, infection signs</t>
  </si>
  <si>
    <t>*Eyes:</t>
  </si>
  <si>
    <t>*Redness, watering, vision changes</t>
  </si>
  <si>
    <t>*ENT:</t>
  </si>
  <si>
    <t>*Sinus tenderness, ear infection signs</t>
  </si>
  <si>
    <t>*Neck examination:</t>
  </si>
  <si>
    <t>*Neck stiffness</t>
  </si>
  <si>
    <t>A. Neurological Examination</t>
  </si>
  <si>
    <t>*Cranial nerves assessment</t>
  </si>
  <si>
    <t>*Motor power, tone, reflexes</t>
  </si>
  <si>
    <t>*Sensory system</t>
  </si>
  <si>
    <t>*Gait</t>
  </si>
  <si>
    <t>*Fundoscopy for papilledema</t>
  </si>
  <si>
    <t>*Signs of meningeal irritation</t>
  </si>
  <si>
    <t>B. Cardiovascular Examination</t>
  </si>
  <si>
    <t>*blood pressure changes</t>
  </si>
  <si>
    <t>*Carotid bruits</t>
  </si>
  <si>
    <t>C. ENT / Sinus Examination</t>
  </si>
  <si>
    <t>*Frontal &amp; maxillary sinus tenderness</t>
  </si>
  <si>
    <t>*Rhinoscopy</t>
  </si>
  <si>
    <t>D. Ophthalmological Examination</t>
  </si>
  <si>
    <t>*Intraocular pressure evaluation</t>
  </si>
  <si>
    <t>*Extraocular movements</t>
  </si>
  <si>
    <t>E. Gastrointestinal Examination</t>
  </si>
  <si>
    <t>*Dehydration signs</t>
  </si>
  <si>
    <t>*Abdominal pain (if headache associated with GI disturbances)</t>
  </si>
  <si>
    <t>*Basic Investigations</t>
  </si>
  <si>
    <t>*CBC – infection, anaemia</t>
  </si>
  <si>
    <t>*ESR / CRP – inflammation</t>
  </si>
  <si>
    <t>*Blood glucose</t>
  </si>
  <si>
    <t>*Renal function tests (RFT)</t>
  </si>
  <si>
    <t>*Specific Investigations (based on requirement)</t>
  </si>
  <si>
    <t>*Electrolytes – Na⁺, K⁺, Ca²⁺ disorders may cause headache</t>
  </si>
  <si>
    <t>*Thyroid profile – hypothyroidism-related headache</t>
  </si>
  <si>
    <t>*Serum vitamin B12 &amp; D</t>
  </si>
  <si>
    <t xml:space="preserve">*Urinalysis – dehydration, infection </t>
  </si>
  <si>
    <t>*Radiological Studies</t>
  </si>
  <si>
    <t>*CT brain – trauma, hemorrhage, sinusitis</t>
  </si>
  <si>
    <t>*MRI brain – tumors, migraine variants, demyelination</t>
  </si>
  <si>
    <t>*X-ray PNS – sinusitis</t>
  </si>
  <si>
    <t>*Fundoscopy – papilledema</t>
  </si>
  <si>
    <t>*Other Tests</t>
  </si>
  <si>
    <t>*Lumbar puncture – meningitis, subarachnoid hemorrhage (if indicated)</t>
  </si>
  <si>
    <t>*ECG – hypertension-related headache</t>
  </si>
  <si>
    <t>🔺SIROARTHI</t>
  </si>
  <si>
    <t>*Primary Headache Disorders</t>
  </si>
  <si>
    <t>*Migraine</t>
  </si>
  <si>
    <t>*Tension-type headache</t>
  </si>
  <si>
    <t>*Cluster headache</t>
  </si>
  <si>
    <t>*Trigeminal autonomic cephalalgias</t>
  </si>
  <si>
    <t>*Secondary Headache Disorders</t>
  </si>
  <si>
    <t>*Sinusitis headache</t>
  </si>
  <si>
    <t>*Hypertensive headache / Hypertensive emergency</t>
  </si>
  <si>
    <t>*Subarachnoid hemorrhage</t>
  </si>
  <si>
    <t>*Temporal arteritis (Giant cell arteritis)</t>
  </si>
  <si>
    <t>*Cervicogenic headache</t>
  </si>
  <si>
    <t>*Refractive error–related headache</t>
  </si>
  <si>
    <t>*Glaucoma-related headache</t>
  </si>
  <si>
    <t>*Post-traumatic headache</t>
  </si>
  <si>
    <t>*Medication-overuse headache</t>
  </si>
  <si>
    <t>*Anemia-related headache</t>
  </si>
  <si>
    <t>*Electrolyte imbalance–related headache</t>
  </si>
  <si>
    <t>*Nidana → Vata/Pitta prakopa</t>
  </si>
  <si>
    <t>*Prakupita doṣa move towards śiras (urdhwajatru region)</t>
  </si>
  <si>
    <t>*Doṣa dushti of majja, rakta, śira-srotas</t>
  </si>
  <si>
    <t>*Srotorodha or ati-vyāpti leads to shira-vedanā</t>
  </si>
  <si>
    <t>*Vata → ruksha, shoola, toda</t>
  </si>
  <si>
    <t>*Pitta → daha, krodha, raga, burning;</t>
  </si>
  <si>
    <t>*Kapha → gaurava &amp; mandāgni can aggravate heaviness</t>
  </si>
  <si>
    <t>*Samprapti ghatakas:</t>
  </si>
  <si>
    <t>*Doṣa: Vata (main), Pitta (associated)</t>
  </si>
  <si>
    <t>*Dusya: Majja, Rakta, Rasadhatu</t>
  </si>
  <si>
    <t>*Srotas: Śira-srotas</t>
  </si>
  <si>
    <t>*Adhisthana: Śiras</t>
  </si>
  <si>
    <t>*Agni: Jatharagni/ Dhatvagni</t>
  </si>
  <si>
    <t>*Vyakti: Urdhwajatrugata vyādhi</t>
  </si>
  <si>
    <t>*Vata-Pitta Shamana</t>
  </si>
  <si>
    <t>*Swedana (mild)</t>
  </si>
  <si>
    <t>*Nasya (shirovirechana)</t>
  </si>
  <si>
    <t>*Shiroabhyanga</t>
  </si>
  <si>
    <t>*Shirodhara</t>
  </si>
  <si>
    <t>*Shirovasti</t>
  </si>
  <si>
    <t>*Peya, yusha, mridu-upakrama</t>
  </si>
  <si>
    <t>*Vatahara/Pittahara ahara-vihara</t>
  </si>
  <si>
    <t>*Taila abhyanga</t>
  </si>
  <si>
    <t>*Warm fomentation (for vata)</t>
  </si>
  <si>
    <t>*Cool applications on head (for pitta)</t>
  </si>
  <si>
    <t>*Rest in dark and calm place</t>
  </si>
  <si>
    <t>*Soft, snigdha, easy-to-digest food</t>
  </si>
  <si>
    <t>*Ghee intake (pittahara)</t>
  </si>
  <si>
    <t>*Loud sound, bright light</t>
  </si>
  <si>
    <t>*Fasting, erratic food habits</t>
  </si>
  <si>
    <t>*Anger, stress, excessive thinking</t>
  </si>
  <si>
    <t>*Cold air (in vata dominant type)</t>
  </si>
  <si>
    <t>*Hot spicy food (in pitta dominant type)</t>
  </si>
  <si>
    <t>🔺SAMANYA CHIKITSA (Repetition – as per user’s heading)</t>
  </si>
  <si>
    <t>*(General line of treatment expanded separately)</t>
  </si>
  <si>
    <t>*Vatahara diet: milk, ghee, warm food</t>
  </si>
  <si>
    <t>*Avoid ruksha, kshara, tikshna ahara</t>
  </si>
  <si>
    <t>*Maintain sleep hygiene</t>
  </si>
  <si>
    <t>*Regular mild head massage</t>
  </si>
  <si>
    <t>*Maintain hydration</t>
  </si>
  <si>
    <t>*Use of herbal decoctions based on dosha predominance</t>
  </si>
  <si>
    <t>(Specific Ayurvedic Treatments)</t>
  </si>
  <si>
    <t>*Vataja Śiroārti</t>
  </si>
  <si>
    <t>*Nasya: Ksheerabala taila, Anu taila</t>
  </si>
  <si>
    <t>*Shirodhara: Dhanwantaram *taila, Ksheerabala</t>
  </si>
  <si>
    <t>*Basti: Niruha + Anuvasana (Dashamoola, Bala patra)</t>
  </si>
  <si>
    <t>*Internal: Balā, *Ashwagandha, *Dashamoola, Rasna</t>
  </si>
  <si>
    <t>*Pittaja siroarti</t>
  </si>
  <si>
    <t>*Nasya: Ghee, Kshirashatadhauta ghrita</t>
  </si>
  <si>
    <t>*Shirodhara: Takra dhara, Ksheera dhara</t>
  </si>
  <si>
    <t>*Internal: Amalaki, Guduchi, Sariva, Usheera</t>
  </si>
  <si>
    <t>*Kaphaja siroarthi</t>
  </si>
  <si>
    <t>*Nasya: Shadbindu taila, Trikatu ghrita</t>
  </si>
  <si>
    <t>*Swedana: Ruksha sweda</t>
  </si>
  <si>
    <t>*Internal: Trikatu, Panchakola, Vasa</t>
  </si>
  <si>
    <t>** Shiroroga due to Rakta dushti</t>
  </si>
  <si>
    <t>*Raktamokshana (Jalaukavacharana when indicated)</t>
  </si>
  <si>
    <t>*Internal: Neem, Sariva, Manjishta, Guduchi</t>
  </si>
  <si>
    <t>*Charaka Samhita – Siddhi Sthana / Chikitsa Sthana (Shiroroga context)</t>
  </si>
  <si>
    <t>*Sushruta Samhita – Uttara Tantra – Shiroroga Adhyaya</t>
  </si>
  <si>
    <t>*Ashtanga Hridaya – Uttarasthana – Shiroroga Chikitsa</t>
  </si>
  <si>
    <t>*Madhava Nidana – Shiroroga Nidana</t>
  </si>
  <si>
    <t>17/11/2025, 23:10 - +91 95446 87331: 🔺CASE STUDY NO: 303</t>
  </si>
  <si>
    <t>🔺SAMKRAMIKA VYADHIS</t>
  </si>
  <si>
    <t>*Dūṣita jala (contaminated water)</t>
  </si>
  <si>
    <t>*Dūṣita annapāna</t>
  </si>
  <si>
    <t>*Saṅga (crowded places)</t>
  </si>
  <si>
    <t>*Saḥa-śayyāsana (close physical contact)</t>
  </si>
  <si>
    <t>*Aśuchi ācāra (poor hygiene)</t>
  </si>
  <si>
    <t>*Vitiated krimi, bhūta</t>
  </si>
  <si>
    <t>*Vitiation of Vata-Pitta-Kapha due to infectious agents</t>
  </si>
  <si>
    <t>🔺 PURVAROOPAM (Prodromal signs)</t>
  </si>
  <si>
    <t>*Jwara-pravesha (mild fever)</t>
  </si>
  <si>
    <t>*alasya</t>
  </si>
  <si>
    <t>*Kasa svasa (cold, cough)</t>
  </si>
  <si>
    <t>*Arochaka</t>
  </si>
  <si>
    <t>*Dourgandhya</t>
  </si>
  <si>
    <t>*Symptoms vary according to the organ system affected:</t>
  </si>
  <si>
    <t>*Jwara</t>
  </si>
  <si>
    <t>*Kāsā, śvāsa</t>
  </si>
  <si>
    <t>*Atisāra</t>
  </si>
  <si>
    <t>*Raktasrāva</t>
  </si>
  <si>
    <t>*Śotha</t>
  </si>
  <si>
    <t>*Kaṇṭha-śūla</t>
  </si>
  <si>
    <t>*Twak-vikara (skin infections)</t>
  </si>
  <si>
    <t>*Bala-ksaya</t>
  </si>
  <si>
    <t>*Temperature (fever, hypothermia)</t>
  </si>
  <si>
    <t>*Pulse rate (tachycardia in fever/sepsis)</t>
  </si>
  <si>
    <t>*Respiratory rate (tachypnea in pneumonia/sepsis)</t>
  </si>
  <si>
    <t>*Blood pressure (hypotension in septic shock)</t>
  </si>
  <si>
    <t>*Ill-looking, toxic appearance</t>
  </si>
  <si>
    <t>*Dehydration signs (dry mucosa, sunken eyes)</t>
  </si>
  <si>
    <t>*Pallor, jaundice, cyanosis</t>
  </si>
  <si>
    <t>*Skin and Mucosa</t>
  </si>
  <si>
    <t>*Rashes (measles, dengue, meningococcemia)</t>
  </si>
  <si>
    <t>*Petechiae/purpura</t>
  </si>
  <si>
    <t>*Vesicles/pustules</t>
  </si>
  <si>
    <t>*Ulcers or erosions</t>
  </si>
  <si>
    <t>*Lymph Nodes</t>
  </si>
  <si>
    <t>*Generalized/local lymphadenopathy</t>
  </si>
  <si>
    <t>*Edema</t>
  </si>
  <si>
    <t>*Pedal/face edema</t>
  </si>
  <si>
    <t>*Skin turgor, mucosal dryness</t>
  </si>
  <si>
    <t>a) Respiratory System</t>
  </si>
  <si>
    <t>*Breath sounds (crepitations—pneumonia)</t>
  </si>
  <si>
    <t>*Wheeze (viral infections)</t>
  </si>
  <si>
    <t>*Tachycardia, murmurs (endocarditis)</t>
  </si>
  <si>
    <t>*Peripheral perfusion (in sepsis)</t>
  </si>
  <si>
    <t>c) Gastrointestinal System</t>
  </si>
  <si>
    <t>*Hepatosplenomegaly (malaria, typhoid, viral infections)</t>
  </si>
  <si>
    <t>*Signs of dehydration</t>
  </si>
  <si>
    <t>*Neck stiffness (meningitis)</t>
  </si>
  <si>
    <t>*Focal deficits (viral encephalitis)</t>
  </si>
  <si>
    <t>e) Musculoskeletal System</t>
  </si>
  <si>
    <t>*Joint swelling (viral arthropathy—Chikungunya)</t>
  </si>
  <si>
    <t>*Myalgia, muscle tenderness</t>
  </si>
  <si>
    <t>*Dysuria (UTI)</t>
  </si>
  <si>
    <t>*Suprapubic tenderness</t>
  </si>
  <si>
    <t>*Urethral discharge (STDs)</t>
  </si>
  <si>
    <t>*Leukocytosis (bacterial infections)</t>
  </si>
  <si>
    <t>*Leukopenia (viral infections, dengue)</t>
  </si>
  <si>
    <t>*Eosinophilia (parasitic)</t>
  </si>
  <si>
    <t>*Procalcitonin – bacterial infection indicator</t>
  </si>
  <si>
    <t>*Infection-Specific Tests</t>
  </si>
  <si>
    <t>*Blood Culture – septicemia</t>
  </si>
  <si>
    <t>*Urine Routine &amp; Culture – UTI</t>
  </si>
  <si>
    <t>*Stool Routine &amp; Culture – dysentery, enteric infections</t>
  </si>
  <si>
    <t>*Throat swab culture – streptococcal infections</t>
  </si>
  <si>
    <t>*Sputum AFB / CBNAAT / Culture – TB</t>
  </si>
  <si>
    <t>*Rapid Antigen/ELISA/PCR Tests</t>
  </si>
  <si>
    <t>*Dengue NS1, IgM</t>
  </si>
  <si>
    <t>*Malaria antigen / peripheral smear</t>
  </si>
  <si>
    <t>*HIV ELISA</t>
  </si>
  <si>
    <t>*HBsAg, HCV antibodies</t>
  </si>
  <si>
    <t>*Influenza PCR</t>
  </si>
  <si>
    <t>*COVID-19 RT-PCR</t>
  </si>
  <si>
    <t>*Widal test (Typhoid)</t>
  </si>
  <si>
    <t>*Weil-Felix (Rickettsial diseases)</t>
  </si>
  <si>
    <t>*Imaging (as needed)</t>
  </si>
  <si>
    <t>*Chest X-ray – pneumonia, TB</t>
  </si>
  <si>
    <t>*Ultrasound abdomen – organomegaly, abscess</t>
  </si>
  <si>
    <t>*CT/MRI – meningitis/encephalitis complications</t>
  </si>
  <si>
    <t>*Viral Fever</t>
  </si>
  <si>
    <t>*Dengue Fever</t>
  </si>
  <si>
    <t>*Typhoid Fever</t>
  </si>
  <si>
    <t>*Leptospirosis</t>
  </si>
  <si>
    <t>*Rickettsial Fever</t>
  </si>
  <si>
    <t>*Pneumonia (bacterial/viral)</t>
  </si>
  <si>
    <t>*Acute Bronchitis</t>
  </si>
  <si>
    <t>*Acute Gastroenteritis</t>
  </si>
  <si>
    <t>*Bacillary Dysentery</t>
  </si>
  <si>
    <t>*Amebic Dysentery</t>
  </si>
  <si>
    <t>*Hepatitis A/E</t>
  </si>
  <si>
    <t>*Meningitis (bacterial/viral)</t>
  </si>
  <si>
    <t>*Cerebral Malaria</t>
  </si>
  <si>
    <t>*Measles</t>
  </si>
  <si>
    <t>*Chickenpox (Varicella)</t>
  </si>
  <si>
    <t>*Dengue</t>
  </si>
  <si>
    <t>*Meningococcemia</t>
  </si>
  <si>
    <t xml:space="preserve">*Hand-Foot-Mouth Disease </t>
  </si>
  <si>
    <t>*Urinary Tract Infection</t>
  </si>
  <si>
    <t>*Gonorrhea</t>
  </si>
  <si>
    <t>*Chlamydia</t>
  </si>
  <si>
    <t>*Syphilis</t>
  </si>
  <si>
    <t>*Entry of krimi/bhūta → Doṣa duṣṭi (primarily Pitta &amp; Kapha)</t>
  </si>
  <si>
    <t>*Rakta &amp; Rasavaha srotas involvement</t>
  </si>
  <si>
    <t>*Avarana / srotorodha</t>
  </si>
  <si>
    <t>*Spread through contact → vyāpti to entire body → jwara &amp; other systemic signs</t>
  </si>
  <si>
    <t>*Jwarahara</t>
  </si>
  <si>
    <t>*Krimighna dravyas</t>
  </si>
  <si>
    <t>*Agnidipana &amp; Amapachana</t>
  </si>
  <si>
    <t>*Rasayana for immunity</t>
  </si>
  <si>
    <t>*Dhupana in environment</t>
  </si>
  <si>
    <t>*Panchakarma based on dosha</t>
  </si>
  <si>
    <t>*Promote sanitation, hygiene</t>
  </si>
  <si>
    <t>*Depending on involvement:</t>
  </si>
  <si>
    <t>a) Jwara-dominant infections:</t>
  </si>
  <si>
    <t>*Kiratatikta</t>
  </si>
  <si>
    <t>*Amruthottaram</t>
  </si>
  <si>
    <t>b) Atisara-dominant:</t>
  </si>
  <si>
    <t>*Kutajarishta</t>
  </si>
  <si>
    <t>*Bilva</t>
  </si>
  <si>
    <t>*Nagarmotha</t>
  </si>
  <si>
    <t>c) Shvasa-Kasa dominant:</t>
  </si>
  <si>
    <t>*Vasaka</t>
  </si>
  <si>
    <t>*Pippali</t>
  </si>
  <si>
    <t>*Sitopaladi</t>
  </si>
  <si>
    <t>d) Twak-vyadhi dominant:</t>
  </si>
  <si>
    <t>*Khadira</t>
  </si>
  <si>
    <t>*Triphala</t>
  </si>
  <si>
    <t>*Manjishta</t>
  </si>
  <si>
    <t>*Light, warm food</t>
  </si>
  <si>
    <t>*Herbal jala (tulasi, dry ginger)</t>
  </si>
  <si>
    <t>*Proper rest</t>
  </si>
  <si>
    <t>*Hygiene measures</t>
  </si>
  <si>
    <t>*Cold food &amp; drinks</t>
  </si>
  <si>
    <t>*Kapha-increasing diet</t>
  </si>
  <si>
    <t>*Close contact with infected persons</t>
  </si>
  <si>
    <t>*Poor sanitation</t>
  </si>
  <si>
    <t>*Heavy, oily food</t>
  </si>
  <si>
    <t>*Suppressing natural urges</t>
  </si>
  <si>
    <t>🔺Modern Correlation</t>
  </si>
  <si>
    <t>*Samkramika Vyadhis correspond to infectious diseases, such as:</t>
  </si>
  <si>
    <t>*Viral infections</t>
  </si>
  <si>
    <t>*Bacterial infections</t>
  </si>
  <si>
    <t>*Parasitic infections</t>
  </si>
  <si>
    <t>*Fungal infections</t>
  </si>
  <si>
    <t>18/11/2025, 19:18 - +91 95446 87331: 🔺CASE STUDY NO : 304</t>
  </si>
  <si>
    <t>🔺KARNA MOOLA SHOTHAM</t>
  </si>
  <si>
    <t>*(From Suśruta’s Karnaroga nidāna principles)</t>
  </si>
  <si>
    <t>*Vāta prakopaka nidāna</t>
  </si>
  <si>
    <t>*Ati vyāyāma</t>
  </si>
  <si>
    <t>*Rukṣa āhāra</t>
  </si>
  <si>
    <t>*Sheeta exposure</t>
  </si>
  <si>
    <t>*Excessive talking/shouting</t>
  </si>
  <si>
    <t>*Suppression of vāta-kara vegas</t>
  </si>
  <si>
    <t>*Kapha prakopaka nidāna</t>
  </si>
  <si>
    <t>*Snigdha-guru āhāra</t>
  </si>
  <si>
    <t>*Apathyāhāra causing srotorodha</t>
  </si>
  <si>
    <t>*Infection and local factors</t>
  </si>
  <si>
    <t>*Krimi dūṣaṇa (microbial contamination)</t>
  </si>
  <si>
    <t>*Abhighāta near karnamūla</t>
  </si>
  <si>
    <t>*Improper cleaning of ear</t>
  </si>
  <si>
    <t>*Mild pain around karnamūla</t>
  </si>
  <si>
    <t>*Stiffness/ tightness at jaw–ear junction</t>
  </si>
  <si>
    <t>*Heaviness of ear</t>
  </si>
  <si>
    <t>*Feeling of heat or warmth</t>
  </si>
  <si>
    <t>*Occasional itching</t>
  </si>
  <si>
    <t>*Mild difficulty in opening mouth (early sign)</t>
  </si>
  <si>
    <t>*As per Suśruta’s description of Śotha:</t>
  </si>
  <si>
    <t>*Karnamūla sthāna śotha (visible swelling)</t>
  </si>
  <si>
    <t>*Śūla – Pain over the root of the ear</t>
  </si>
  <si>
    <t>*Dāha – Burning sensation (pitta-dominant)</t>
  </si>
  <si>
    <t>*Gaurava – Heaviness (kapha-dominant)</t>
  </si>
  <si>
    <t>*Ruk – Sharp pain (vāta-dominant)</t>
  </si>
  <si>
    <t>*Tenderness on palpation</t>
  </si>
  <si>
    <t>*Sometimes ear discharge when infection spreads</t>
  </si>
  <si>
    <t>*Pain aggravated by chewing, speaking</t>
  </si>
  <si>
    <t>*Vital signs</t>
  </si>
  <si>
    <t>*Temperature (looking for fever)</t>
  </si>
  <si>
    <t>*General inspection</t>
  </si>
  <si>
    <t>*Facial asymmetry</t>
  </si>
  <si>
    <t>*Ear discharge smell/appearance</t>
  </si>
  <si>
    <t>*Skin changes (erythema, edema)</t>
  </si>
  <si>
    <t>*Lymph node swelling (especially pre-auricular &amp; post-auricular nodes)</t>
  </si>
  <si>
    <t>*Palpation</t>
  </si>
  <si>
    <t>*Tenderness over mastoid, tragus, and pre/post-auricular area</t>
  </si>
  <si>
    <t>*Fluctuance indicating abscess</t>
  </si>
  <si>
    <t>*Local warmth</t>
  </si>
  <si>
    <t>*Skin integrity</t>
  </si>
  <si>
    <t>A. Ear Examination (Oto-Endoscopic / Clinical)</t>
  </si>
  <si>
    <t>*External ear</t>
  </si>
  <si>
    <t>*Edema, cellulitis, redness</t>
  </si>
  <si>
    <t>*Pain on pulling pinna (sign of otitis externa)</t>
  </si>
  <si>
    <t>*Ear canal (External Auditory Canal)</t>
  </si>
  <si>
    <t>*Wax, debris, fungal spores</t>
  </si>
  <si>
    <t>*Edema or narrowing</t>
  </si>
  <si>
    <t>*Tympanic membrane</t>
  </si>
  <si>
    <t>*Bulging, perforation, congestion</t>
  </si>
  <si>
    <t>*Fluid level behind TM (otitis media)</t>
  </si>
  <si>
    <t>*Mastoid region</t>
  </si>
  <si>
    <t>*Tenderness, bogginess (mastoiditis)</t>
  </si>
  <si>
    <t>B. Head &amp; Neck Examination</t>
  </si>
  <si>
    <t>*Palpation of lymph nodes (preauricular, postauricular, cervical)</t>
  </si>
  <si>
    <t>*Oral cavity &amp; dental inspection (dental infections may mimic ear root swelling)</t>
  </si>
  <si>
    <t>*Nasal cavity and throat to detect URI contributors</t>
  </si>
  <si>
    <t>*CBC – Leukocytosis indicating infection</t>
  </si>
  <si>
    <t>*ESR / CRP – Elevated in inflammatory conditions</t>
  </si>
  <si>
    <t>*Blood culture – If fever with systemic symptoms</t>
  </si>
  <si>
    <t>*Ear swab culture &amp; sensitivity – In infectious ear discharge</t>
  </si>
  <si>
    <t>*Blood glucose – To rule out diabetes (risk for severe infections like malignant otitis externa)</t>
  </si>
  <si>
    <t>4. IMAGING STUDIES</t>
  </si>
  <si>
    <t>*X-ray Mastoid (Schüller’s view) – If mastoiditis suspected</t>
  </si>
  <si>
    <t>*CT temporal bone (High resolution)</t>
  </si>
  <si>
    <t>*Gold standard for mastoiditis, abscess, cholesteatoma</t>
  </si>
  <si>
    <t>*Ultrasound of soft tissue</t>
  </si>
  <si>
    <t>*To detect pre-auricular abscess or cyst</t>
  </si>
  <si>
    <t>*MRI</t>
  </si>
  <si>
    <t>*For deep-seated infection, nerve involvement, or complications</t>
  </si>
  <si>
    <t>18/11/2025, 19:19 - +91 95446 87331: 🔺CASE STUDY NO : 304</t>
  </si>
  <si>
    <t xml:space="preserve">🔺KARNA MOOLA SHOTHA </t>
  </si>
  <si>
    <t>1. Otitis Externa (Acute)</t>
  </si>
  <si>
    <t>2. Otitis Media (Acute / Suppurative)</t>
  </si>
  <si>
    <t>3. Mastoiditis</t>
  </si>
  <si>
    <t>4. Periauricular Cellulitis</t>
  </si>
  <si>
    <t>5. Perichondritis</t>
  </si>
  <si>
    <t>6. Preauricular Abscess</t>
  </si>
  <si>
    <t>7. Parotitis</t>
  </si>
  <si>
    <t>8. Temporomandibular Joint (TMJ) Inflammation</t>
  </si>
  <si>
    <t>9. Cholesteatoma with secondary infection</t>
  </si>
  <si>
    <t>10. Furunculosis of External Auditory Canal</t>
  </si>
  <si>
    <t>11. Sebaceous cyst infection</t>
  </si>
  <si>
    <t>12. Eczema with secondary infection</t>
  </si>
  <si>
    <t>13. Herpes Zoster Oticus (Ramsay Hunt Syndrome)</t>
  </si>
  <si>
    <t>14. Lymphadenitis (Preauricular / Postauricular)</t>
  </si>
  <si>
    <t>15. Dental infection (referred swelling)</t>
  </si>
  <si>
    <t>16. Parotid gland abscess / sialadenitis</t>
  </si>
  <si>
    <t>2. Doṣa prakopa (Vāta–Kapha predominant) →</t>
  </si>
  <si>
    <t>3. Doṣa enter śirā-marma-sandhi around karnamūla →</t>
  </si>
  <si>
    <t>4. Srotorodha + local inflammation →</t>
  </si>
  <si>
    <t>5. Śotha formation at the base of the ear →</t>
  </si>
  <si>
    <t>6. Pain, swelling and functional disturbance</t>
  </si>
  <si>
    <t>*Thus:</t>
  </si>
  <si>
    <t>Vāta + Kapha → Srotorodha → Śotha</t>
  </si>
  <si>
    <t>*Based on Suśruta’s Śotha and Karnaroga chikitsā principles:</t>
  </si>
  <si>
    <t>*Internal (Śamana)</t>
  </si>
  <si>
    <t>*Vāta-kapha hara aushadhi</t>
  </si>
  <si>
    <t>*Śothahara aushadhi</t>
  </si>
  <si>
    <t>*Uṣṇa-teekshṇa dravya for kapha srotorodha</t>
  </si>
  <si>
    <t>*Dīpana–pācana</t>
  </si>
  <si>
    <t>*Snehapāna when vāta is dominant</t>
  </si>
  <si>
    <t>*Seka with uṣṇa jala</t>
  </si>
  <si>
    <t>*Pradeha with lepa</t>
  </si>
  <si>
    <t>*Pichu dharana</t>
  </si>
  <si>
    <t>*Snehana around karnamūla</t>
  </si>
  <si>
    <t>*Swedana (mild) to reduce stiffness</t>
  </si>
  <si>
    <t>*Warm applications</t>
  </si>
  <si>
    <t>*Warm medicated oil local massage</t>
  </si>
  <si>
    <t>*Soft, easily chewable food</t>
  </si>
  <si>
    <t>*Avoiding cold exposure</t>
  </si>
  <si>
    <t>*Vāta-kapha hara ahāra</t>
  </si>
  <si>
    <t>*Chewing hard food</t>
  </si>
  <si>
    <t>*Cold wind exposure</t>
  </si>
  <si>
    <t>*Loud talking/shouting</t>
  </si>
  <si>
    <t>*Cold water applications</t>
  </si>
  <si>
    <t>*Suppressing belching/yawning</t>
  </si>
  <si>
    <t>*From Suśruta Uttara Tantra – Karnaroga Chikitsā guidelines:</t>
  </si>
  <si>
    <t>1. For Vāta-dominant Karna Mūla Śotha</t>
  </si>
  <si>
    <t>*Taila snehana around ear</t>
  </si>
  <si>
    <t>*Pinda sveda</t>
  </si>
  <si>
    <t>*Ksheerabala taila, Maha Narayana taila application</t>
  </si>
  <si>
    <t>*Basti chikitsā (if chronic)</t>
  </si>
  <si>
    <t>2. For Kapha-dominant Karna Mūla Śotha</t>
  </si>
  <si>
    <t>*Upanāha with uṣṇa and teekshṇa dravya</t>
  </si>
  <si>
    <t>*Lepa:</t>
  </si>
  <si>
    <t>*Kolakulathadi lepa</t>
  </si>
  <si>
    <t>*Saindhava, Haridra, Vacha, Shunthi</t>
  </si>
  <si>
    <t>*Dhoopana with teekshṇa dravya</t>
  </si>
  <si>
    <t>*Karna prakshalana with warm decoction</t>
  </si>
  <si>
    <t>3. For Pitta-dominant (if red/hot swelling)</t>
  </si>
  <si>
    <t>*Sheeta lepa – Chandana, Usheera</t>
  </si>
  <si>
    <t>*Ghrita pichu</t>
  </si>
  <si>
    <t>*Tikta kasaya for internal use</t>
  </si>
  <si>
    <t>4. If suppuration occurs (Pakka śotha / abscess)</t>
  </si>
  <si>
    <t>*As per Vrana and Vidradhi Chikitsā</t>
  </si>
  <si>
    <t>*If abscess → Bhedana karma indicated</t>
  </si>
  <si>
    <t>(Suśruta’s Shalya Tantra guidelines)</t>
  </si>
  <si>
    <t>*Post procedure:</t>
  </si>
  <si>
    <t>*Vrana shodhana</t>
  </si>
  <si>
    <t>*Vrana ropana snehas / lepas</t>
  </si>
  <si>
    <t>*Suśruta Saṃhitā – Uttara Tantra 22 (Karnaroga Adhyāya)</t>
  </si>
  <si>
    <t>*Suśruta Saṃhitā – Chikitsā Sthāna (Śotha &amp; Vidradhi Chikitsā)</t>
  </si>
  <si>
    <t>*Aṣṭāṅga Hṛdaya – Uttara Tantra (Karnaroga)</t>
  </si>
  <si>
    <t xml:space="preserve">🔺APATANTRAKA </t>
  </si>
  <si>
    <t>*Classically caused by factors aggravating Vāta suddenly:</t>
  </si>
  <si>
    <t>*Rukṣa, laghu, śīta āhāra</t>
  </si>
  <si>
    <t>*Ati-upavāsa</t>
  </si>
  <si>
    <t>*Vegadhāraṇa (especially vāta, vit, mūtra)</t>
  </si>
  <si>
    <t>*Ati-śrama, bhramaṇa</t>
  </si>
  <si>
    <t>*Bhaya, śoka, krodha</t>
  </si>
  <si>
    <t>*Rūkṣa-vyavāya</t>
  </si>
  <si>
    <t>*Abhighāta (trauma)</t>
  </si>
  <si>
    <t>*Vata prakopa caused by sudden depletion/derangement of prāṇa and udāna vāyu</t>
  </si>
  <si>
    <t>🔺 PURVARUPAM (Premonitory Signs)</t>
  </si>
  <si>
    <t>*Hṛd-drava / hṛd-aspanda</t>
  </si>
  <si>
    <t>*Gātra-saithilya (body looseness)</t>
  </si>
  <si>
    <t>*Aṅga-graha</t>
  </si>
  <si>
    <t>*Śvāsa-kricchrata</t>
  </si>
  <si>
    <t>*Pratibhāsa bheda (visual disturbances)</t>
  </si>
  <si>
    <t>*Tīvra vātabheda in śira</t>
  </si>
  <si>
    <t>*Akasmāt patana (sudden falling / collapse) – key feature</t>
  </si>
  <si>
    <t>*Aṅgānaṁ saṅkoca &amp; prakampa (stiffening, tremors)</t>
  </si>
  <si>
    <t>*Hṛllāsa, mūrcchā</t>
  </si>
  <si>
    <t>*Vaktra–pādādi kampa</t>
  </si>
  <si>
    <t>*Daṇḍākāra śarīra sthiti (body becomes stiff like a stick)</t>
  </si>
  <si>
    <t>*Śvāsa-vaishamya</t>
  </si>
  <si>
    <t>*Indriya-vibhrama / Bhrānti</t>
  </si>
  <si>
    <t>*This is considered a severe Vāta-aparādha affecting prāṇa, udāna, vyāna vāyu.</t>
  </si>
  <si>
    <t>*General appearance: Ill-looking, exhausted, distressed, irritable or unresponsive</t>
  </si>
  <si>
    <t>*Level of consciousness: Alert / drowsy / stuporous / unconscious</t>
  </si>
  <si>
    <t>*Posture and tone: Rigidity, hypotonia, abnormal posturing</t>
  </si>
  <si>
    <t>*Pulse rate (tachycardia / bradycardia)</t>
  </si>
  <si>
    <t>*Blood pressure (may be low in shock)</t>
  </si>
  <si>
    <t>*Respiratory rate and pattern (laboured / shallow / apnea)</t>
  </si>
  <si>
    <t>*Hydration status: Dry mucosa, poor skin turgor, sunken eyes</t>
  </si>
  <si>
    <t>*Pallor / cyanosis / icterus</t>
  </si>
  <si>
    <t>*Nutritional status</t>
  </si>
  <si>
    <t>A. Central Nervous System</t>
  </si>
  <si>
    <t>*Higher mental functions</t>
  </si>
  <si>
    <t>*Motor system: tone, power, reflexes</t>
  </si>
  <si>
    <t>*Coordination</t>
  </si>
  <si>
    <t>*Signs of meningeal irritation (Kernig, Brudzinski)</t>
  </si>
  <si>
    <t>*Presence of seizures / convulsions / spasms</t>
  </si>
  <si>
    <t>*Rate, rhythm</t>
  </si>
  <si>
    <t>*Evidence of respiratory compromise</t>
  </si>
  <si>
    <t>*Heart sounds</t>
  </si>
  <si>
    <t xml:space="preserve">*Signs of shock </t>
  </si>
  <si>
    <t>D. Gastrointestinal System</t>
  </si>
  <si>
    <t>*Bowel sounds</t>
  </si>
  <si>
    <t>E. Musculoskeletal System</t>
  </si>
  <si>
    <t>*Muscle twitching, spasms</t>
  </si>
  <si>
    <t>*Rigidity or flaccidity</t>
  </si>
  <si>
    <t>*Blood glucose (rule out hypoglycemia)</t>
  </si>
  <si>
    <t>*Neurological / Infection Workup</t>
  </si>
  <si>
    <t>*CSF analysis (if meningitis/encephalitis suspected)</t>
  </si>
  <si>
    <t>*Blood culture</t>
  </si>
  <si>
    <t>*Toxicology</t>
  </si>
  <si>
    <t>*Toxicology screen (if poisoning suspected)</t>
  </si>
  <si>
    <t>*CT Brain</t>
  </si>
  <si>
    <t>*EEG (if seizures suspected)</t>
  </si>
  <si>
    <t>1. Epileptic Seizure</t>
  </si>
  <si>
    <t>2. Febrile Seizure</t>
  </si>
  <si>
    <t>3. Meningitis</t>
  </si>
  <si>
    <t>4. Encephalitis</t>
  </si>
  <si>
    <t>5. Tetanus</t>
  </si>
  <si>
    <t>6. Hypoglycemic Seizure</t>
  </si>
  <si>
    <t>7. Hypocalcemia Tetany</t>
  </si>
  <si>
    <t>8. Electrolyte Imbalance-related Seizure</t>
  </si>
  <si>
    <t>9. Status Epilepticus</t>
  </si>
  <si>
    <t>10. Neurotoxic Poisoning</t>
  </si>
  <si>
    <t>11. Guillain-Barré Syndrome (acute flaccid paralysis)</t>
  </si>
  <si>
    <t>12. Metabolic Encephalopathy</t>
  </si>
  <si>
    <t xml:space="preserve">13. Stroke (acute neurological deficits </t>
  </si>
  <si>
    <t>14. Cerebral Malaria</t>
  </si>
  <si>
    <t>15. Heat Stroke</t>
  </si>
  <si>
    <t>🔺 SAMPRATI (Pathogenesis)</t>
  </si>
  <si>
    <t>1. Nidānas → Vāta prakopa</t>
  </si>
  <si>
    <t>2. Vāta moves ūrdhva (head, prāṇa sthāna)</t>
  </si>
  <si>
    <t>3. Gets obstructed suddenly → Gati-rodha</t>
  </si>
  <si>
    <t>4. Prāṇa, Udāna, Vyāna vāyu become deranged</t>
  </si>
  <si>
    <t>5. Leads to:</t>
  </si>
  <si>
    <t>*Sudden collapse</t>
  </si>
  <si>
    <t>*Spasms</t>
  </si>
  <si>
    <t>*Body stiffening</t>
  </si>
  <si>
    <t>*Loss of sense control</t>
  </si>
  <si>
    <t>6. Rasa dhātu kṣaya + Oja kṣobha → worsens collapse</t>
  </si>
  <si>
    <t>*Doṣa: Vāta pradhāna</t>
  </si>
  <si>
    <t>*Dūṣya: Rasa, Majjā, Oja</t>
  </si>
  <si>
    <t>*Srotas: Prāṇavaha, Manovaha, Majjāvaha</t>
  </si>
  <si>
    <t>*Vāta-pacifying therapy foremost</t>
  </si>
  <si>
    <t>*Snehana (abhyantara + bāhya)</t>
  </si>
  <si>
    <t>*Svedana (mṛdu)</t>
  </si>
  <si>
    <t>*Śiro-abhyanga</t>
  </si>
  <si>
    <t>*Hṛdaya-śamana chikitsā</t>
  </si>
  <si>
    <t>*Br̥hmaṇa dravyas &amp; ojas-building therapy</t>
  </si>
  <si>
    <t>*Vātahara dīpana–pācana</t>
  </si>
  <si>
    <t>*Snigdha, uṣṇa measures</t>
  </si>
  <si>
    <t>*Sarpiḥ, taila, ghṛta</t>
  </si>
  <si>
    <t>*Mṛdu sveda</t>
  </si>
  <si>
    <t>*Warm liquid food</t>
  </si>
  <si>
    <t>*Calm environment</t>
  </si>
  <si>
    <t>*Śīta, rukṣa ahāra</t>
  </si>
  <si>
    <t>*Ati-vyāyāma</t>
  </si>
  <si>
    <t>*Strong massage</t>
  </si>
  <si>
    <t>*Heavy, dry, stale food</t>
  </si>
  <si>
    <t>*Sudden movement or shock</t>
  </si>
  <si>
    <t>🔺VISHESHA CHIKITSA (Specific Therapies)</t>
  </si>
  <si>
    <t>*Taila:</t>
  </si>
  <si>
    <t>*Mahānārāyaṇa taila</t>
  </si>
  <si>
    <t>*Dhanvantara taila</t>
  </si>
  <si>
    <t>*Sveda</t>
  </si>
  <si>
    <t>*Nādi sveda</t>
  </si>
  <si>
    <t>*Mṛdu sāmaṇa svedana</t>
  </si>
  <si>
    <t xml:space="preserve"> *Śiro Chikitsā</t>
  </si>
  <si>
    <t>*Śirotailadhāra</t>
  </si>
  <si>
    <t>*Śiroabhyanga</t>
  </si>
  <si>
    <t>*Śirobasti (in chronic cases)</t>
  </si>
  <si>
    <t>*Anuvasana Basti</t>
  </si>
  <si>
    <t>*Bala aśvagandhādi taila</t>
  </si>
  <si>
    <t>*Br̥hmaṇa Therapy</t>
  </si>
  <si>
    <t>*Ksheera preparations</t>
  </si>
  <si>
    <t>*Ghṛta preparations</t>
  </si>
  <si>
    <t>*Medhya dravya support (mild)</t>
  </si>
  <si>
    <t>*Vāta-hara nasya with:</t>
  </si>
  <si>
    <t>*Anu taila</t>
  </si>
  <si>
    <t>* Dhumapāna</t>
  </si>
  <si>
    <t>*Saindhavādi vāta-hara dhūma</t>
  </si>
  <si>
    <t xml:space="preserve">📌Aushadha </t>
  </si>
  <si>
    <t>*Brahmi ghṛta</t>
  </si>
  <si>
    <t>*Ashwagandhādi lehya</t>
  </si>
  <si>
    <t>*Dashamula kwatha</t>
  </si>
  <si>
    <t>20/11/2025, 21:38 - +91 76829 84198 changed to +91 63716 27619</t>
  </si>
  <si>
    <t>21/11/2025, 08:51 - +91 95446 87331: 🔺CASE STUDY NO : 306</t>
  </si>
  <si>
    <t>🔺THUNI</t>
  </si>
  <si>
    <t xml:space="preserve">📌 NIDANAM </t>
  </si>
  <si>
    <t>🔸Kapha–Vata vitiation in māṃsa, medas, and tvak</t>
  </si>
  <si>
    <t>🔸Injury / minor trauma to skin</t>
  </si>
  <si>
    <t>🔸Blockage of srotas</t>
  </si>
  <si>
    <t>🔸Habitual pressure / friction</t>
  </si>
  <si>
    <t>🔸Chronic local inflammatory response</t>
  </si>
  <si>
    <t>📌PURVARUPAM (Premonitory Features)</t>
  </si>
  <si>
    <t>🔸Mild stiffness in skin</t>
  </si>
  <si>
    <t>🔸Slight itching</t>
  </si>
  <si>
    <t>🔸Local heaviness</t>
  </si>
  <si>
    <t>🔸Mild thickening of skin</t>
  </si>
  <si>
    <t>📌LAKSANAM  (Symptoms)</t>
  </si>
  <si>
    <t>🔸Small, hard, knot-like swelling</t>
  </si>
  <si>
    <t>🔸Non-suppurative (not filled with pus initially)</t>
  </si>
  <si>
    <t>🔸Slight pain on pressure</t>
  </si>
  <si>
    <t>🔸Kapha-dominant: cold, firm, slow-growing swelling</t>
  </si>
  <si>
    <t>🔸Vāta-dominant: rough, painful nodule</t>
  </si>
  <si>
    <t>🔸General appearance:</t>
  </si>
  <si>
    <t>Pallor / dehydration / discomfort.</t>
  </si>
  <si>
    <t>🔸Temperature → fever</t>
  </si>
  <si>
    <t>🔸Pulse → tachycardia</t>
  </si>
  <si>
    <t>🔸Blood pressure → hypotension/normal</t>
  </si>
  <si>
    <t>🔸Respiratory rate → tachypnea</t>
  </si>
  <si>
    <t>🔸Body build &amp; nourishment:</t>
  </si>
  <si>
    <t>Emaciation or normal depending on chronicity.</t>
  </si>
  <si>
    <t>🔸Hydration status:</t>
  </si>
  <si>
    <t>Dry tongue, reduced skin turgor.</t>
  </si>
  <si>
    <t>🔸Lymph nodes:</t>
  </si>
  <si>
    <t>Enlargement indicating infection/inflammation</t>
  </si>
  <si>
    <t>A. Abdominal Examination</t>
  </si>
  <si>
    <t>🔸Inspection:</t>
  </si>
  <si>
    <t>Distension, visible peristalsis, skin changes.</t>
  </si>
  <si>
    <t>🔸Palpation:</t>
  </si>
  <si>
    <t>Local tenderness, guarding, rigidity (if peritonitis), mass.</t>
  </si>
  <si>
    <t>🔸Percussion:</t>
  </si>
  <si>
    <t>Tympany in gaseous distension.</t>
  </si>
  <si>
    <t>🔸Auscultation:</t>
  </si>
  <si>
    <t>↑ bowel sounds (early obstruction or gastroenteritis)</t>
  </si>
  <si>
    <t>↓ bowel sounds (ileus).</t>
  </si>
  <si>
    <t>B. Cardiovascular System</t>
  </si>
  <si>
    <t>🔸Tachycardia due to pain / fever / dehydration.</t>
  </si>
  <si>
    <t>C. Respiratory System</t>
  </si>
  <si>
    <t>🔸Basal crepitations (possible dehydration-related).</t>
  </si>
  <si>
    <t>🔸Sensorium changes → dehydration / systemic infection.</t>
  </si>
  <si>
    <t>📌 LABORATORY INVESTIGATIONS</t>
  </si>
  <si>
    <t>🔸Basic Blood Work</t>
  </si>
  <si>
    <t>🔸CBC:</t>
  </si>
  <si>
    <t>↑ TLC → infection</t>
  </si>
  <si>
    <t>Hb → anemia</t>
  </si>
  <si>
    <t>Platelets → infection related changes</t>
  </si>
  <si>
    <t>🔸ESR / CRP:</t>
  </si>
  <si>
    <t>Elevated in inflammation.</t>
  </si>
  <si>
    <t>🔸Electrolytes:</t>
  </si>
  <si>
    <t>Na⁺/K⁺ imbalance in dehydration or vomiting/diarrhea.</t>
  </si>
  <si>
    <t>🔸LFT:</t>
  </si>
  <si>
    <t>To rule out hepatic involvement.</t>
  </si>
  <si>
    <t>🔸RFT:</t>
  </si>
  <si>
    <t>Urea/creatinine elevation in dehydration.</t>
  </si>
  <si>
    <t>🔸Stool Analysis</t>
  </si>
  <si>
    <t>🔸Occult blood</t>
  </si>
  <si>
    <t>🔸Routine microscopy (pus cells, RBCs, ova/cysts)</t>
  </si>
  <si>
    <t>🔸Urine Routine</t>
  </si>
  <si>
    <t>🔸To rule out UTI (mimics abdominal pain)</t>
  </si>
  <si>
    <t>🔸Imaging</t>
  </si>
  <si>
    <t>🔸Ultrasound Abdomen:</t>
  </si>
  <si>
    <t>To detect inflammation, mass, fluid.</t>
  </si>
  <si>
    <t>🔸X-ray Abdomen (erect):</t>
  </si>
  <si>
    <t>🔸Gas patterns; obstruction signs.</t>
  </si>
  <si>
    <t>🔸CT Abdomen (if needed):</t>
  </si>
  <si>
    <t>For unclear diagnosis or complications</t>
  </si>
  <si>
    <t>21/11/2025, 08:52 - +91 95446 87331: 🔺CASE STUDY NO : 306</t>
  </si>
  <si>
    <t>🔸Gastrointestinal</t>
  </si>
  <si>
    <t>🔸Acute Gastroenteritis</t>
  </si>
  <si>
    <t>🔸Enterocolitis</t>
  </si>
  <si>
    <t>🔸Irritable Bowel Syndrome (IBS)</t>
  </si>
  <si>
    <t>🔸Gastritis / Dyspepsia</t>
  </si>
  <si>
    <t>🔸Peptic Ulcer Disease</t>
  </si>
  <si>
    <t>🔸Acute Appendicitis</t>
  </si>
  <si>
    <t>🔸Mesenteric Lymphadenitis</t>
  </si>
  <si>
    <t>🔸Intestinal Colic</t>
  </si>
  <si>
    <t>🔸Hernia (Strangulated/Obstructed)</t>
  </si>
  <si>
    <t>🔸Intestinal Obstruction</t>
  </si>
  <si>
    <t>🔸Peritonitis</t>
  </si>
  <si>
    <t>🔸Gastroesophageal Reflux Disease (GERD)</t>
  </si>
  <si>
    <t>🔸Infective</t>
  </si>
  <si>
    <t>🔸Viral Fever with GI Symptoms</t>
  </si>
  <si>
    <t>🔸Parasitic Infection (Amoebiasis/Giardiasis)</t>
  </si>
  <si>
    <t>🔸Food Poisoning</t>
  </si>
  <si>
    <t>🔸Urinary Tract Infection</t>
  </si>
  <si>
    <t>🔸Renal Colic</t>
  </si>
  <si>
    <t>1. Nidāna →</t>
  </si>
  <si>
    <t xml:space="preserve">2. Kapha &amp; Vata vitiation </t>
  </si>
  <si>
    <t>3. Srotorodha in mamsa-meda →</t>
  </si>
  <si>
    <t>4. Localized granthi-like formation →</t>
  </si>
  <si>
    <t>5. Hard painless/less painful nodule = Thūni</t>
  </si>
  <si>
    <t>📌SAMANYA CIKITSA (General Treatment)</t>
  </si>
  <si>
    <t>🔸Kapha-Vata hara treatment</t>
  </si>
  <si>
    <t>🔸Srotoshodhana</t>
  </si>
  <si>
    <t>🔸Lekhana</t>
  </si>
  <si>
    <t>🔸Kaphaghna, Vataknāśaka internal medicines</t>
  </si>
  <si>
    <t>🔸Hot fomentation (svedana)</t>
  </si>
  <si>
    <t>🔸Lekhana-type external applications</t>
  </si>
  <si>
    <t>🔸Ushṇa, tīkṣṇa, laghu dravya use</t>
  </si>
  <si>
    <t>🔸Light diet</t>
  </si>
  <si>
    <t>📌ANUPASHAYA (Aggravating Factors)</t>
  </si>
  <si>
    <t>🔸Cold exposure</t>
  </si>
  <si>
    <t>🔸Kapha-vardhaka foods (curd, cold drinks, oily foods)</t>
  </si>
  <si>
    <t>🔸Pressure/friction</t>
  </si>
  <si>
    <t>🔸Day-sleep</t>
  </si>
  <si>
    <t>🔸Lepa: Aragwadadi lepa, Triphala lepa</t>
  </si>
  <si>
    <t>🔸Parisheka with ushṇa kashāyas</t>
  </si>
  <si>
    <t>🔸Rakta-mokṣaṇa (if dushta rakta involvement)</t>
  </si>
  <si>
    <t>🔸Kṣāra karma for firm, non-suppurating nodules</t>
  </si>
  <si>
    <t>🔸Chedana karma if hard granthi persists</t>
  </si>
  <si>
    <t>21/11/2025, 09:09 - +91 95446 87331: 🔺CASE STUDY NO : 307</t>
  </si>
  <si>
    <t>🔺PART NO  : 01</t>
  </si>
  <si>
    <t>🔺PRATHUNI</t>
  </si>
  <si>
    <t>*Similar to Thūni but with more Pitta–Kapha involvement</t>
  </si>
  <si>
    <t>*Local inflammation</t>
  </si>
  <si>
    <t>*Improper squeezing or pricking of early swelling</t>
  </si>
  <si>
    <t>*Rakta dushti</t>
  </si>
  <si>
    <t>*Local burning</t>
  </si>
  <si>
    <t xml:space="preserve">*tenderness </t>
  </si>
  <si>
    <t>*Inflamed, reddish, painful swelling</t>
  </si>
  <si>
    <t>*Warm to touch</t>
  </si>
  <si>
    <t xml:space="preserve">*Faster growing compared to Thuni </t>
  </si>
  <si>
    <t>*May tend to suppurate</t>
  </si>
  <si>
    <t>*Throbbing pain (Pitta–Vāta)</t>
  </si>
  <si>
    <t>*General appearance: Ill-looking, discomfort, pelvic pain posture</t>
  </si>
  <si>
    <t>*Temperature – may be elevated (fever)</t>
  </si>
  <si>
    <t>*Blood pressure – may decrease in severe inflammation</t>
  </si>
  <si>
    <t>*Respiratory rate – may increase due to pain</t>
  </si>
  <si>
    <t>*Hydration status: normal / dehydrated</t>
  </si>
  <si>
    <t>*Pallor: rule out anemia</t>
  </si>
  <si>
    <t>*Lymph nodes: inguinal nodes may be enlarged</t>
  </si>
  <si>
    <t>*Edema: usually absent</t>
  </si>
  <si>
    <t>*Inspection: Lower abdominal fullness, guarding</t>
  </si>
  <si>
    <t>*Rebound tenderness if peritoneal irritation</t>
  </si>
  <si>
    <t>*Lower quadrant pain</t>
  </si>
  <si>
    <t>*Percussion: Tenderness over pelvic region</t>
  </si>
  <si>
    <t>*Auscultation: Bowel sounds normal or sluggish</t>
  </si>
  <si>
    <t>B. Pelvic Examination</t>
  </si>
  <si>
    <t>*Speculum examination:</t>
  </si>
  <si>
    <t>*Cervical discharge (purulent/mucopurulent)</t>
  </si>
  <si>
    <t>*Cervical erythema</t>
  </si>
  <si>
    <t>*Bimanual examination:</t>
  </si>
  <si>
    <t>*Cervical motion tenderness (CMT)</t>
  </si>
  <si>
    <t>*Adnexal tenderness</t>
  </si>
  <si>
    <t>*Bulky/tender uterus</t>
  </si>
  <si>
    <t>*Pelvic congestion feeling</t>
  </si>
  <si>
    <t>C. Other Systems</t>
  </si>
  <si>
    <t>*Cardiovascular: Tachycardia due to pain or fever</t>
  </si>
  <si>
    <t>*Respiratory: Normal</t>
  </si>
  <si>
    <t>*Neurological: Normal</t>
  </si>
  <si>
    <t>*CBC → Leukocytosis, raised neutrophils</t>
  </si>
  <si>
    <t>*ESR / CRP → Elevated</t>
  </si>
  <si>
    <t>*Blood culture → If fever with chills</t>
  </si>
  <si>
    <t>*Urine Tests</t>
  </si>
  <si>
    <t>*Urine routine &amp; microscopy → rule out UTI</t>
  </si>
  <si>
    <t>*Urine pregnancy test → rule out ectopic pregnancy</t>
  </si>
  <si>
    <t>*Cervical/Vaginal Tests</t>
  </si>
  <si>
    <t>*High vaginal swab / endocervical swab</t>
  </si>
  <si>
    <t>*Gram stain</t>
  </si>
  <si>
    <t>*NAAT for Chlamydia trachomatis, Neisseria gonorrhoeae</t>
  </si>
  <si>
    <t>*culture &amp; sensitivity (if needed)</t>
  </si>
  <si>
    <t>*Pelvic ultrasound (USG):</t>
  </si>
  <si>
    <t>*Uterine thickening</t>
  </si>
  <si>
    <t>*Pelvic congestion</t>
  </si>
  <si>
    <t>*Free fluid</t>
  </si>
  <si>
    <t>*Pelvic inflammatory changes</t>
  </si>
  <si>
    <t>*Transvaginal ultrasound: More sensitive</t>
  </si>
  <si>
    <t>*CT / MRI pelvis: If complications suspected</t>
  </si>
  <si>
    <t>21/11/2025, 09:10 - +91 95446 87331: 🔺CASE STUDY NO : 307</t>
  </si>
  <si>
    <t>🔺PRATUNI</t>
  </si>
  <si>
    <t>Pelvic Inflammatory Disease (PID)</t>
  </si>
  <si>
    <t>**</t>
  </si>
  <si>
    <t>Acute Endometritis</t>
  </si>
  <si>
    <t>*Acute Cervicitis</t>
  </si>
  <si>
    <t>Parametritis</t>
  </si>
  <si>
    <t>*Pelvic Congestion Syndrome</t>
  </si>
  <si>
    <t>*Ectopic Pregnancy</t>
  </si>
  <si>
    <t>*Urinary causes</t>
  </si>
  <si>
    <t>Urinary Tract Infection</t>
  </si>
  <si>
    <t>*Acute Pyelonephritis</t>
  </si>
  <si>
    <t>Appendicitis</t>
  </si>
  <si>
    <t>*Diverticulitis</t>
  </si>
  <si>
    <t>1. NIDANAM →</t>
  </si>
  <si>
    <t>2. Pitta-Kapha vitiation in tvak/mamsa →</t>
  </si>
  <si>
    <t>3. Inflammatory response →</t>
  </si>
  <si>
    <t>4. Swelling with pain &amp; warmth →</t>
  </si>
  <si>
    <t>5. Prathuni swelling</t>
  </si>
  <si>
    <t>*Pitta-Kapha hara chikitsā</t>
  </si>
  <si>
    <t>*Shothahara treatment</t>
  </si>
  <si>
    <t>*Anti-inflammatory herbal applications</t>
  </si>
  <si>
    <t>*sītala applications (if Pitta dominant)</t>
  </si>
  <si>
    <t>*Shothahara kashayas (Punarnavadi, Gokshuradi)</t>
  </si>
  <si>
    <t>*Gentle lepana</t>
  </si>
  <si>
    <t>*Heat (aggravates Pitta)</t>
  </si>
  <si>
    <t>*Spicy, sour, salty foods</t>
  </si>
  <si>
    <t>*Oily foods</t>
  </si>
  <si>
    <t>*Rubbing / scratching the lesion</t>
  </si>
  <si>
    <t>*Chandana-usīra siddha lepa (pittahara)</t>
  </si>
  <si>
    <t>*If suppuration: remove paka doshas, then do Vrana management</t>
  </si>
  <si>
    <t>*Rakta-mokṣaṇa in rakta-duṣṭi cases</t>
  </si>
  <si>
    <t>*Surgical:</t>
  </si>
  <si>
    <t>*Incision &amp; drainage (Chedana) if fully suppurated</t>
  </si>
  <si>
    <t>*Dressing with Jatyadi ghṛita</t>
  </si>
  <si>
    <t>*Suśruta Saṃhitā, Uttara Tantra, Kṣudra Roga Adhyāya</t>
  </si>
  <si>
    <t>** Descriptions of minor nodular swellings (granthi-type) correlate with Thūni &amp; Prathūni entities.</t>
  </si>
  <si>
    <t>22/11/2025, 14:40 - +91 95446 87331: 🔺CASE STUDY NO : 308</t>
  </si>
  <si>
    <t>🔺KRIMIJA HRIDROGA</t>
  </si>
  <si>
    <t>*Adhyashana</t>
  </si>
  <si>
    <t>*Dushta jala, dushta anna</t>
  </si>
  <si>
    <t>*Alpa shuddhi of mala</t>
  </si>
  <si>
    <t>*Ajirṇa</t>
  </si>
  <si>
    <t>*Krimivardhaka āhāra – guru, madhura, abhishyandi</t>
  </si>
  <si>
    <t>*Vega dharana (especially pureesha &amp; mutra)</t>
  </si>
  <si>
    <t>*Mandagni</t>
  </si>
  <si>
    <t>*Mala sanchaya</t>
  </si>
  <si>
    <t>*Environmental contamination (Krimi prabhava)</t>
  </si>
  <si>
    <t>*Hridaya gurutva</t>
  </si>
  <si>
    <t>*Hridaya kampa</t>
  </si>
  <si>
    <t>*Hridaya daha</t>
  </si>
  <si>
    <t>*Anga-sada</t>
  </si>
  <si>
    <t>*Aruchi</t>
  </si>
  <si>
    <t>*Udarashoola</t>
  </si>
  <si>
    <t>*Vibandha</t>
  </si>
  <si>
    <t>*Shwasa-saṅga (mild breathing discomfort)</t>
  </si>
  <si>
    <t>*Severe Hridaya shoola</t>
  </si>
  <si>
    <t>*Hridaya daha / Santapa</t>
  </si>
  <si>
    <t>*Hridaya spandana – palpitations</t>
  </si>
  <si>
    <t>*Shwasa-kāsa (difficulty breathing &amp; cough)</t>
  </si>
  <si>
    <t>*Atisara or Vibandha</t>
  </si>
  <si>
    <t>*Pandutva (due to krimi &amp; malnutrition)</t>
  </si>
  <si>
    <t>*Nidra-vaishamya</t>
  </si>
  <si>
    <t>*Trushna adhikya</t>
  </si>
  <si>
    <t>*Dourbalya</t>
  </si>
  <si>
    <t>*General appearance – Ill-looking, fatigue, dyspnea, sweating</t>
  </si>
  <si>
    <t>*Pulse: rate, rhythm (tachycardia / bradycardia / irregular)</t>
  </si>
  <si>
    <t>*Blood Pressure: hypotension / hypertension</t>
  </si>
  <si>
    <t>*Respiratory rate: tachypnea</t>
  </si>
  <si>
    <t>*Temperature: fever (if infective cause)</t>
  </si>
  <si>
    <t>*Oxygen saturation (SpO₂)</t>
  </si>
  <si>
    <t>*Skin &amp; Nails</t>
  </si>
  <si>
    <t>*Pallor (anemia)</t>
  </si>
  <si>
    <t>*Edema (pitting pedal edema)</t>
  </si>
  <si>
    <t>*Clubbing (chronic hypoxia)</t>
  </si>
  <si>
    <t>*JVP elevation (right heart failure)</t>
  </si>
  <si>
    <t>*Body build &amp; nutrition</t>
  </si>
  <si>
    <t>*Peripheral pulses – volume, character, radio-femoral delay</t>
  </si>
  <si>
    <t>**Cardiovascular System</t>
  </si>
  <si>
    <t>*Inspection</t>
  </si>
  <si>
    <t>*Precordial bulge</t>
  </si>
  <si>
    <t>*Visible apex beat displacement</t>
  </si>
  <si>
    <t>*Visible pulsations</t>
  </si>
  <si>
    <t>*Apex beat: location, character (heaving / tapping / diffuse)</t>
  </si>
  <si>
    <t>*Thrills</t>
  </si>
  <si>
    <t>*Parasternal heave</t>
  </si>
  <si>
    <t>*Percussion</t>
  </si>
  <si>
    <t>*Cardiac borders (cardiomegaly)</t>
  </si>
  <si>
    <t>*Auscultation</t>
  </si>
  <si>
    <t>*Heart sounds (S1, S2 changes)</t>
  </si>
  <si>
    <t>*Added sounds: S3, S4</t>
  </si>
  <si>
    <t>*Murmurs: systolic/diastolic</t>
  </si>
  <si>
    <t>*Pericardial rub (pericarditis)</t>
  </si>
  <si>
    <t>*Basal crepitations (CHF)</t>
  </si>
  <si>
    <t>*Reduced breath sounds (pleural effusion)</t>
  </si>
  <si>
    <t>C. Abdomen</t>
  </si>
  <si>
    <t>*Hepatomegaly (congestive)</t>
  </si>
  <si>
    <t>*Tender liver (right heart failure)</t>
  </si>
  <si>
    <t>D. CNS</t>
  </si>
  <si>
    <t>*Confusion (low perfusion)</t>
  </si>
  <si>
    <t>*Syncope episodes</t>
  </si>
  <si>
    <t>🔺LABORATORY &amp; DIAGNOSTIC INVESTIGATIONS</t>
  </si>
  <si>
    <t>--*Blood Investigations</t>
  </si>
  <si>
    <t>*ESR/CRP – inflammation</t>
  </si>
  <si>
    <t>*Lipid profile – dyslipidemia</t>
  </si>
  <si>
    <t>*Blood glucose / HbA1c</t>
  </si>
  <si>
    <t>*Liver &amp; Kidney function tests</t>
  </si>
  <si>
    <t>*Electrolytes – K⁺, Na⁺, Mg²⁺</t>
  </si>
  <si>
    <t>*Cardiac biomarkers</t>
  </si>
  <si>
    <t>*Troponin I/T – myocardial injury</t>
  </si>
  <si>
    <t>*CK-MB</t>
  </si>
  <si>
    <t>*BNP / NT-proBNP – heart failure marker</t>
  </si>
  <si>
    <t>** Instrumental Tests</t>
  </si>
  <si>
    <t>*ECG – arrhythmias, MI changes, LVH, ischemia</t>
  </si>
  <si>
    <t>*Chest X-ray – cardiomegaly, pulmonary edema</t>
  </si>
  <si>
    <t>*Echocardiography – EF %, wall motion, valve defects, pericardial effusion</t>
  </si>
  <si>
    <t>*Stress test (TMT) – ischemia</t>
  </si>
  <si>
    <t>*Coronary angiography / CT angiography – CAD</t>
  </si>
  <si>
    <t>*Holter monitoring – arrhythmias</t>
  </si>
  <si>
    <t>*Cardiac MRI – myocarditis, cardiomyopathy</t>
  </si>
  <si>
    <t>22/11/2025, 14:41 - +91 95446 87331: 🔺CASE STUDY NO : 308</t>
  </si>
  <si>
    <t>*Coronary Artery Disease (CAD)</t>
  </si>
  <si>
    <t>*Myocardial Infarction (Acute &amp; Old)</t>
  </si>
  <si>
    <t>*Angina Pectoris</t>
  </si>
  <si>
    <t>*Congestive Heart Failure</t>
  </si>
  <si>
    <t>*Cardiomyopathy (Dilated / Hypertrophic / Restrictive)</t>
  </si>
  <si>
    <t>*Myocarditis</t>
  </si>
  <si>
    <t xml:space="preserve">*pericarditis </t>
  </si>
  <si>
    <t>*Pericardial Effusion / Cardiac Tamponade</t>
  </si>
  <si>
    <t>*Valvular Heart Diseases</t>
  </si>
  <si>
    <t>*Mitral stenosis / regurgitation</t>
  </si>
  <si>
    <t>*Aortic stenosis / regurgitation</t>
  </si>
  <si>
    <t>*Atrial fibrillation</t>
  </si>
  <si>
    <t>*Ventricular tachycardia</t>
  </si>
  <si>
    <t>*Hypertensive Heart Disease</t>
  </si>
  <si>
    <t>*Pulmonary Embolism (if acute chest pain + dyspnea)</t>
  </si>
  <si>
    <t>*Aortic Dissection</t>
  </si>
  <si>
    <t>*Anemia-induced high-output heart failure</t>
  </si>
  <si>
    <t>1. Nidana sevana → Agnimandya → Ama utpatti</t>
  </si>
  <si>
    <t>2. Ama causes Krimi vriddhi in guda, amashaya &amp; hridaya-srotas</t>
  </si>
  <si>
    <t>3. Krimi + Ama obstruct Pranavaha &amp; Rasavaha Srotas</t>
  </si>
  <si>
    <t>4. Srotorodha → Rasa-pradushti near the heart</t>
  </si>
  <si>
    <t>*Hridaya-ruk</t>
  </si>
  <si>
    <t>*Hridaya-daha</t>
  </si>
  <si>
    <t>*Shwasa</t>
  </si>
  <si>
    <t>*Kampa</t>
  </si>
  <si>
    <t>*General krimija symptoms</t>
  </si>
  <si>
    <t>6. Hence manifested as Krimija Hrdroga.</t>
  </si>
  <si>
    <t>*Agnideepana &amp; Amapachana</t>
  </si>
  <si>
    <t>*Krimighna dravya sevana</t>
  </si>
  <si>
    <t>*Mridu shodhana – Virechana / Mridu Vireka</t>
  </si>
  <si>
    <t>*Deepana-Pachana drugs</t>
  </si>
  <si>
    <t>*Rasa-pacification &amp; Srotoshodhana</t>
  </si>
  <si>
    <t>*Pathya ahara – laghu, deepaniya</t>
  </si>
  <si>
    <t>*Krimighna ahara &amp; aushadha</t>
  </si>
  <si>
    <t>*Snigdha-alpa bhojana</t>
  </si>
  <si>
    <t>*Ushna jala pana</t>
  </si>
  <si>
    <t>*Dhanyaka-jala</t>
  </si>
  <si>
    <t>*Light fasting (laghu upavasa)</t>
  </si>
  <si>
    <t>*Guru, abhishyandi ahara</t>
  </si>
  <si>
    <t>*Ajirna bhojana</t>
  </si>
  <si>
    <t>*Amla, dadhi, guda, ksheera excessive use</t>
  </si>
  <si>
    <t>*Vegadharana</t>
  </si>
  <si>
    <t>*Cold water intake</t>
  </si>
  <si>
    <t>*Atibhojana</t>
  </si>
  <si>
    <t>🔺VISHESHA CHIKITSA</t>
  </si>
  <si>
    <t>*Krimighna Yoga</t>
  </si>
  <si>
    <t>*Vidanga</t>
  </si>
  <si>
    <t>*Kutaja</t>
  </si>
  <si>
    <t>*Ativisha</t>
  </si>
  <si>
    <t>*Maricha</t>
  </si>
  <si>
    <t>*Hinguvachadi yoga</t>
  </si>
  <si>
    <t>*Vidangarishta</t>
  </si>
  <si>
    <t>*Krimimudgara rasa</t>
  </si>
  <si>
    <t>*Ajamodadi churna</t>
  </si>
  <si>
    <t>**Shodhana</t>
  </si>
  <si>
    <t>*Krimighna Virechana</t>
  </si>
  <si>
    <t>*Trivrit</t>
  </si>
  <si>
    <t>*Aragvadha</t>
  </si>
  <si>
    <t>*Basti (if associated with guda-KRIMI involvement)</t>
  </si>
  <si>
    <t>*Arjuna</t>
  </si>
  <si>
    <t>*Pushkaramoola</t>
  </si>
  <si>
    <t>*Dashamoola</t>
  </si>
  <si>
    <t>*Draksha-avaleha</t>
  </si>
  <si>
    <t>*Chandraprabha / Punarnavadi (based on involvement)</t>
  </si>
  <si>
    <t>*Yavagu (light)</t>
  </si>
  <si>
    <t>*Mudga yusha</t>
  </si>
  <si>
    <t>*Tikta-kashaya dravya</t>
  </si>
  <si>
    <t>*Warm water</t>
  </si>
  <si>
    <t>*Avoid: sweets, milk, curd, heavy food.</t>
  </si>
  <si>
    <t>*Classical References (Standard Texts)</t>
  </si>
  <si>
    <t>*Charaka Samhita – Chikitsa Sthana, Krimi Chikitsa</t>
  </si>
  <si>
    <t>*Sushruta Samhita – Uttara Tantra, Krimi Nidana &amp; Chikitsa</t>
  </si>
  <si>
    <t>*Ashtanga Hridaya – Uttara Tantra, Krimi Roga</t>
  </si>
  <si>
    <t>*Hridaya Roga chapters for correlation</t>
  </si>
  <si>
    <t>23/11/2025, 21:53 - +91 95446 87331: 🔺CASE STUDY  NO : 309</t>
  </si>
  <si>
    <t>🔺SADHYO VRANA</t>
  </si>
  <si>
    <t xml:space="preserve"> (Etiology)</t>
  </si>
  <si>
    <t>*Shastra Kshata – injuries by sharp instruments</t>
  </si>
  <si>
    <t>*Yantra Kshata – blunt trauma</t>
  </si>
  <si>
    <t>*Agni Kshata – burns</t>
  </si>
  <si>
    <t>*Danta Kshata – bites</t>
  </si>
  <si>
    <t>*Patana / Bheda – falls, cuts, punctures</t>
  </si>
  <si>
    <t>*Vyayama Atiyoga – overexertion causing muscle rupture</t>
  </si>
  <si>
    <t>*Dushta Ahara–Vihara increasing trauma susceptibility</t>
  </si>
  <si>
    <t>*Abhighata – accidents, external trauma of any type</t>
  </si>
  <si>
    <t>🔺 PURVARUPAM (Prodromal Features)</t>
  </si>
  <si>
    <t>*Sudden onset pain</t>
  </si>
  <si>
    <t>*Mild swelling at initial moments</t>
  </si>
  <si>
    <t>*Immediate bleeding</t>
  </si>
  <si>
    <t>*Toda / Ruja – acute sharp pain</t>
  </si>
  <si>
    <t>*Rakta Srava – fresh bleeding</t>
  </si>
  <si>
    <t>*Shopha – inflammatory swelling</t>
  </si>
  <si>
    <t>*Daha – burning sensation</t>
  </si>
  <si>
    <t>*Raga – redness</t>
  </si>
  <si>
    <t>*Sparsha-asahyata – tenderness</t>
  </si>
  <si>
    <t>*Vedana vriddhi with movement</t>
  </si>
  <si>
    <t>*Puya srava (if early contamination begins)</t>
  </si>
  <si>
    <t>*Temperature (fever indicates infection)</t>
  </si>
  <si>
    <t>*Pulse rate (tachycardia may indicate blood loss/infection)</t>
  </si>
  <si>
    <t>*Blood pressure (hypotension may indicate shock or hemorrhage)</t>
  </si>
  <si>
    <t>*Pallor (blood loss)</t>
  </si>
  <si>
    <t>*Built &amp; nourishment status</t>
  </si>
  <si>
    <t>*Lymph node enlargement (suggestive of infection)</t>
  </si>
  <si>
    <t>*Signs of systemic infection or septicemia</t>
  </si>
  <si>
    <t>*High fever, chills</t>
  </si>
  <si>
    <t>*Altered mental status</t>
  </si>
  <si>
    <t>*Shock assessment</t>
  </si>
  <si>
    <t>*Cold clammy skin</t>
  </si>
  <si>
    <t>*Delayed capillary refill</t>
  </si>
  <si>
    <t>*Site, size, shape</t>
  </si>
  <si>
    <t>*Wound edges &amp; margins</t>
  </si>
  <si>
    <t>*Depth of wound</t>
  </si>
  <si>
    <t>*Presence of bleeding</t>
  </si>
  <si>
    <t>*Discharge (serous/purulent/bloody)</t>
  </si>
  <si>
    <t>*Presence of slough/necrotic tissue</t>
  </si>
  <si>
    <t>*Tenderness, warmth, swelling (inflammation)</t>
  </si>
  <si>
    <t>*Foreign body presence</t>
  </si>
  <si>
    <t>*Sensory &amp; motor function around wound</t>
  </si>
  <si>
    <t>*Distal pulses if limb wound</t>
  </si>
  <si>
    <t>*Capillary refill</t>
  </si>
  <si>
    <t>*Signs of compartment syndrome</t>
  </si>
  <si>
    <t>*Cardiovascular system: pulse volume, shock features</t>
  </si>
  <si>
    <t>*Respiratory system: tachypnea due to pain or shock</t>
  </si>
  <si>
    <t>*CNS: sensorium changes in severe trauma</t>
  </si>
  <si>
    <t>*Abdominal exam if penetrating wound</t>
  </si>
  <si>
    <t>*Basic Labs</t>
  </si>
  <si>
    <t>*Hb (blood loss)</t>
  </si>
  <si>
    <t>*TLC (infection)</t>
  </si>
  <si>
    <t>*Platelet count</t>
  </si>
  <si>
    <t>*CRP / ESR (inflammation)</t>
  </si>
  <si>
    <t>*Blood grouping &amp; cross-matching (if significant bleeding)</t>
  </si>
  <si>
    <t>*Blood sugar level (wound healing predictor)</t>
  </si>
  <si>
    <t>*Infection Assessment</t>
  </si>
  <si>
    <t>*Wound swab culture &amp; sensitivity</t>
  </si>
  <si>
    <t>*Blood culture (if suspected septicemia)</t>
  </si>
  <si>
    <t>*Organ Function Tests</t>
  </si>
  <si>
    <t>*LFT, RFT (if major trauma or sepsis)</t>
  </si>
  <si>
    <t>--X-ray for:</t>
  </si>
  <si>
    <t>*Foreign body</t>
  </si>
  <si>
    <t>*Bone involvement</t>
  </si>
  <si>
    <t>*Fracture</t>
  </si>
  <si>
    <t>*Ultrasound (deep tissue injury, fluid collection)</t>
  </si>
  <si>
    <t>*CT scan (penetrating trauma, vascular injury)</t>
  </si>
  <si>
    <t>*Doppler study (vascular compromise)</t>
  </si>
  <si>
    <t>23/11/2025, 21:54 - +91 95446 87331: 🔺CASE STUDY  NO : 309</t>
  </si>
  <si>
    <t>*Laceration</t>
  </si>
  <si>
    <t>*Incised wound</t>
  </si>
  <si>
    <t>*Puncture wound</t>
  </si>
  <si>
    <t>*Abrasion</t>
  </si>
  <si>
    <t>*Avulsion</t>
  </si>
  <si>
    <t>*Crush injury</t>
  </si>
  <si>
    <t>*Contusion</t>
  </si>
  <si>
    <t>*Burn wound</t>
  </si>
  <si>
    <t>*Necrotizing fasciitis</t>
  </si>
  <si>
    <t>*Compartment syndrome</t>
  </si>
  <si>
    <t>*Traumatic ulcer</t>
  </si>
  <si>
    <t>1. Abhighata (external trauma) →</t>
  </si>
  <si>
    <t>2. Dhatu-chedana (cut/tear of skin &amp; deeper tissues) →</t>
  </si>
  <si>
    <t>3. Vata prakopa due to sudden injury →</t>
  </si>
  <si>
    <t>4. Rakta–pitta association causing bleeding &amp; inflammation →</t>
  </si>
  <si>
    <t>5. Vranotpatti → acute wound with</t>
  </si>
  <si>
    <t>*pain (Vata)</t>
  </si>
  <si>
    <t>*bleeding (Rakta)</t>
  </si>
  <si>
    <t>*heat &amp; inflammation (Pitta)</t>
  </si>
  <si>
    <t>*swelling (Kapha)</t>
  </si>
  <si>
    <t>6. Contamination leads to Disita Vrana if untreated.</t>
  </si>
  <si>
    <t>*Rakta-stambhana (arrest bleeding)</t>
  </si>
  <si>
    <t>*Vrana shodhana (cleansing)</t>
  </si>
  <si>
    <t>*Samana</t>
  </si>
  <si>
    <t>*Pain reduction</t>
  </si>
  <si>
    <t>*Inflammation control</t>
  </si>
  <si>
    <t>*Bandhana – proper dressing</t>
  </si>
  <si>
    <t>*Raksha Karma – aseptic precautions</t>
  </si>
  <si>
    <t>*Vraṇa Lekhana (removal of slough if formed)</t>
  </si>
  <si>
    <t>*Lepa / Pradeha for pain &amp; swelling</t>
  </si>
  <si>
    <t>*Snehana &amp; Swedana only after acute phase</t>
  </si>
  <si>
    <t>*Ahara: light, easily digestible, protein-rich for healing</t>
  </si>
  <si>
    <t>*Cold applications initially</t>
  </si>
  <si>
    <t>*Herbal decoctions for cleaning:</t>
  </si>
  <si>
    <t>*Panchavalkala</t>
  </si>
  <si>
    <t>*Honey + ghee dressing</t>
  </si>
  <si>
    <t>*Turmeric application for antiseptic effect</t>
  </si>
  <si>
    <t>*Elevation of limb</t>
  </si>
  <si>
    <t>*Pastes:</t>
  </si>
  <si>
    <t>*Ushira</t>
  </si>
  <si>
    <t>*Light diet</t>
  </si>
  <si>
    <t>*Heat application in the acute stage</t>
  </si>
  <si>
    <t>*Heavy, spicy, oily foods</t>
  </si>
  <si>
    <t>*Excess movement of the injured part</t>
  </si>
  <si>
    <t>*Application of irritants</t>
  </si>
  <si>
    <t>*Tight bandages</t>
  </si>
  <si>
    <t>*Water stagnation during wound cleaning</t>
  </si>
  <si>
    <t>*Ignoring foreign bodies</t>
  </si>
  <si>
    <t>--- For Bleeding (Rakta-srava):</t>
  </si>
  <si>
    <t>*Raktastambhana:</t>
  </si>
  <si>
    <t>*Naagakesara</t>
  </si>
  <si>
    <t>*Rasanjana</t>
  </si>
  <si>
    <t>*Shatadhauta Ghrita</t>
  </si>
  <si>
    <t>*Gairika churna</t>
  </si>
  <si>
    <t>*Cold water wash</t>
  </si>
  <si>
    <t>*Tight bandaging if needed</t>
  </si>
  <si>
    <t>-- For Pain &amp; Swelling:</t>
  </si>
  <si>
    <t>*Seetha lepa</t>
  </si>
  <si>
    <t>*Sandalwood paste</t>
  </si>
  <si>
    <t>*Dashanga lepa</t>
  </si>
  <si>
    <t>*Decoction wash:</t>
  </si>
  <si>
    <t>*For Early Pus Formation:</t>
  </si>
  <si>
    <t>*Vrana Shodhana:</t>
  </si>
  <si>
    <t>*Madhu</t>
  </si>
  <si>
    <t>*Nirgundi / Aragwadhadi Kashaya cleaning</t>
  </si>
  <si>
    <t>*For Healing (Ropana):</t>
  </si>
  <si>
    <t>*Jatyadi Ghrita</t>
  </si>
  <si>
    <t>*Kumari Swarasa</t>
  </si>
  <si>
    <t>*Honey + ghee</t>
  </si>
  <si>
    <t>*Yashada bhasma + ghee</t>
  </si>
  <si>
    <t>24/11/2025, 23:32 - +91 95446 87331: 🔺CASE STUDY NO : 310</t>
  </si>
  <si>
    <t xml:space="preserve">🔺USTRAGREEVA ARSAS </t>
  </si>
  <si>
    <t>*Mithya Ahara–Vihara</t>
  </si>
  <si>
    <t>(Ati-ruksa, guru, vidahi, abhojana, atibhojana)</t>
  </si>
  <si>
    <t>*Apana Vata Prakopa</t>
  </si>
  <si>
    <t>*Chirakalina Arsas (old, chronic piles)</t>
  </si>
  <si>
    <t>*Atiyoga of Vega-dharana</t>
  </si>
  <si>
    <t>*Utkatasana atyupayoga</t>
  </si>
  <si>
    <t>*Unmanaged internal hemorrhoids leading to fibrous, protruded, hard piles mass</t>
  </si>
  <si>
    <t>*(Ustragreeva Arsas is described as: Arsas with a long, hard, cylindrical mass resembling camel’s neck.)</t>
  </si>
  <si>
    <t>*Guda-kandu</t>
  </si>
  <si>
    <t>*Guda-gourava</t>
  </si>
  <si>
    <t>*Mala pravrttti kastata</t>
  </si>
  <si>
    <t>*Gudapradesha daha</t>
  </si>
  <si>
    <t>*Guruta after defecation</t>
  </si>
  <si>
    <t>*Vata-prakopa laksanas</t>
  </si>
  <si>
    <t>*Piles mass elongated like a camel's neck (Uṣṭragreeva)</t>
  </si>
  <si>
    <t>*Hard, fibrotic, irreducible</t>
  </si>
  <si>
    <t>*Pain during defecation</t>
  </si>
  <si>
    <t>*Intermittent bleeding (according to dosha)</t>
  </si>
  <si>
    <t>*Mucus discharge</t>
  </si>
  <si>
    <t>*Prolapsed mass that doesn’t reduce</t>
  </si>
  <si>
    <t>*Vata-pradhana features: ruksata sula</t>
  </si>
  <si>
    <t>*Pallor (suggests chronic blood loss).</t>
  </si>
  <si>
    <t>*Body build</t>
  </si>
  <si>
    <t>*Obesity (risk factor for hemorrhoids).</t>
  </si>
  <si>
    <t>*Gait and posture</t>
  </si>
  <si>
    <t>*Discomfort while walking or sitting due to prolapse/pain.</t>
  </si>
  <si>
    <t>*Skin and mucosa</t>
  </si>
  <si>
    <t>*Pallor of conjunctiva.</t>
  </si>
  <si>
    <t>*Lymph nodes</t>
  </si>
  <si>
    <t>*Usually normal unless secondary infection.</t>
  </si>
  <si>
    <t>** Per Abdomen</t>
  </si>
  <si>
    <t>*Look for distension, tenderness (rare unless complications).</t>
  </si>
  <si>
    <t>*Palpate for:</t>
  </si>
  <si>
    <t>*Liver enlargement (portal hypertension-related hemorrhoids).</t>
  </si>
  <si>
    <t>*Any abdominal masses.</t>
  </si>
  <si>
    <t>*Bowel sounds (rule out constipation/obstruction).</t>
  </si>
  <si>
    <t>📌 Cardiovascular System</t>
  </si>
  <si>
    <t>*Look for signs of anemia due to chronic bleeding:</t>
  </si>
  <si>
    <t>*Systolic murmur (anemia murmur)</t>
  </si>
  <si>
    <t>📌Perineal &amp; Local Rectal Examination</t>
  </si>
  <si>
    <t>📌Inspection</t>
  </si>
  <si>
    <t>*Prolapsed hemorrhoidal mass resembling an elongated “neck.”</t>
  </si>
  <si>
    <t>*External pile masses.</t>
  </si>
  <si>
    <t>*Skin tags.</t>
  </si>
  <si>
    <t>*Presence of bleeding/clots.</t>
  </si>
  <si>
    <t>*Ulceration, infection, inflammation.</t>
  </si>
  <si>
    <t>📌Digital Rectal Examination (DRE)</t>
  </si>
  <si>
    <t>*Sphincter tone.</t>
  </si>
  <si>
    <t>*Internal hemorrhoid masses above dentate line.</t>
  </si>
  <si>
    <t>*Tenderness.</t>
  </si>
  <si>
    <t>*Rule out fissures/fistula openings.</t>
  </si>
  <si>
    <t>📌 Proctoscopy / Anoscopy</t>
  </si>
  <si>
    <t>*Grade of hemorrhoids (Usually Grade III–IV in Ustragreeva Arsas).</t>
  </si>
  <si>
    <t>*Engorged venous cushions.</t>
  </si>
  <si>
    <t>*Mucosal prolapse.</t>
  </si>
  <si>
    <t>*Source of bleeding.</t>
  </si>
  <si>
    <t>*Sigmoidoscopy (if indicated)</t>
  </si>
  <si>
    <t>*Rule out tumors, polyps, IBD, or proximal pathology.</t>
  </si>
  <si>
    <t>*Hb (rule out anemia from blood loss)</t>
  </si>
  <si>
    <t>*Total WBC count (infection)</t>
  </si>
  <si>
    <t>*Peripheral smear</t>
  </si>
  <si>
    <t>*Type of anemia if present.</t>
  </si>
  <si>
    <t>*RBS/FBG</t>
  </si>
  <si>
    <t>*Pre-surgical assessment.</t>
  </si>
  <si>
    <t>*Coagulation Profile (PT, INR, aPTT)</t>
  </si>
  <si>
    <t>*Before intervention/surgery.</t>
  </si>
  <si>
    <t>*Stool occult blood test</t>
  </si>
  <si>
    <t>*Stool microscopy (rule out infections or parasitic causes contributing to bleeding)</t>
  </si>
  <si>
    <t>*Other Tests (if required)</t>
  </si>
  <si>
    <t>*Liver function tests – if portal hypertension suspected.</t>
  </si>
  <si>
    <t>*Ultrasound abdomen – for portal hypertension, ascites.</t>
  </si>
  <si>
    <t>24/11/2025, 23:33 - +91 95446 87331: 🔺CASE STUDY NO : 310</t>
  </si>
  <si>
    <t>🔺USTRAGREEVA ARSAS</t>
  </si>
  <si>
    <t>*Anal polyps</t>
  </si>
  <si>
    <t>*Anal papilloma/skin tags</t>
  </si>
  <si>
    <t>*Perianal hematoma</t>
  </si>
  <si>
    <t>*Crohn’s disease with perianal involvement</t>
  </si>
  <si>
    <t>*Carcinoma of rectum/anal canal</t>
  </si>
  <si>
    <t>*Thrombosed hemorrhoids</t>
  </si>
  <si>
    <t>1. Nidana →</t>
  </si>
  <si>
    <t>2. Aggravation of Apana Vāta →</t>
  </si>
  <si>
    <t>3. Mano-dhatu &amp; rakta-dhātu dusti →</t>
  </si>
  <si>
    <t>4. Guda-valaya sira dushti →</t>
  </si>
  <si>
    <t>5. Formation of granthi-like fibrous elongated pile mass →</t>
  </si>
  <si>
    <t>6. Becomes Ustragreeva (long neck-like, firm, protruding hemorrhoid).</t>
  </si>
  <si>
    <t>*Vata-pittahara ahara</t>
  </si>
  <si>
    <t>*Basti karma (Niruha + Anuvasana)</t>
  </si>
  <si>
    <t>*Arshoghna yoga</t>
  </si>
  <si>
    <t>*Arka-kshara</t>
  </si>
  <si>
    <t>*Snuhi</t>
  </si>
  <si>
    <t>*Surasa</t>
  </si>
  <si>
    <t>*Haritaki</t>
  </si>
  <si>
    <t>*Ksara prayoga (general)</t>
  </si>
  <si>
    <t>*Sitz bath (Avagāha Sweda) with Triphala/Gomutra</t>
  </si>
  <si>
    <t>*Raktastambhana + Vedana hara line</t>
  </si>
  <si>
    <t>*Easy-to-digest diet</t>
  </si>
  <si>
    <t>*Unctuous food</t>
  </si>
  <si>
    <t>*Ksara application (Pratisarana Ksara)</t>
  </si>
  <si>
    <t>*Reduced straining</t>
  </si>
  <si>
    <t>*Dry, spicy, guru foods</t>
  </si>
  <si>
    <t>*Constipation/straining</t>
  </si>
  <si>
    <t>*Long sitting</t>
  </si>
  <si>
    <t>*Excess walking or riding</t>
  </si>
  <si>
    <t>*Vata-vitiating diet</t>
  </si>
  <si>
    <t>*Cold foods</t>
  </si>
  <si>
    <t>*Because Ustragreeva is a chronic, fibrotic, elongated pile mass, classical texts advise surgical &amp; para-surgical measures.</t>
  </si>
  <si>
    <t xml:space="preserve">A. KSARA CHIKITSA </t>
  </si>
  <si>
    <t>*Ksara Pratisarana</t>
  </si>
  <si>
    <t>*Apamarga Ksara</t>
  </si>
  <si>
    <t>*Snuhi-ksira</t>
  </si>
  <si>
    <t>*Arka-ksara</t>
  </si>
  <si>
    <t>*Chitraka-ksara</t>
  </si>
  <si>
    <t>B. AGNIKARMA</t>
  </si>
  <si>
    <t>*Thermal cauterization of the elongated mass</t>
  </si>
  <si>
    <t>*Useful for hard, fibrotic piles</t>
  </si>
  <si>
    <t xml:space="preserve">C. SASTRA CHIKITSA </t>
  </si>
  <si>
    <t>*Arsa chedana (excision)</t>
  </si>
  <si>
    <t>*Ligation (Bandhana karma)</t>
  </si>
  <si>
    <t>*Ksara-sutra</t>
  </si>
  <si>
    <t>*Apamarga ksara sutra</t>
  </si>
  <si>
    <t>*Snuhi ksheera sutra</t>
  </si>
  <si>
    <t>*Rakta-moksa (if bleeding dominant)</t>
  </si>
  <si>
    <t>D. POST-PROCEDURE MANAGEMENT</t>
  </si>
  <si>
    <t>*Ghrita-pana</t>
  </si>
  <si>
    <t>*Jatyadi taila / Ghrita application</t>
  </si>
  <si>
    <t>*Triphala choorna for bowel regulation</t>
  </si>
  <si>
    <t>25/11/2025, 21:52 - +91 95446 87331: 🔺CASE STUDY NO : 311</t>
  </si>
  <si>
    <t xml:space="preserve">🔺ARDRA ARSAS </t>
  </si>
  <si>
    <t>*Classical causes associated with rakta-dushti and pittanubandha:</t>
  </si>
  <si>
    <t>*Ati-teekshna, ushna, Vidahi ahara</t>
  </si>
  <si>
    <t>*Ati-vyayama, Guru-bhara vahana</t>
  </si>
  <si>
    <t>*Vega-dharana (especially purisa &amp; mutra)</t>
  </si>
  <si>
    <t>*Ruksha-annapana causing constipation</t>
  </si>
  <si>
    <t>*Raktapitta-prakopaka factors</t>
  </si>
  <si>
    <t>*Excessive sitting / sedentary lifestyle</t>
  </si>
  <si>
    <t>(Premonitory Signs)</t>
  </si>
  <si>
    <t>*Mild bleeding during defecation</t>
  </si>
  <si>
    <t>*Burning sensation at guda</t>
  </si>
  <si>
    <t>*Itching, discomfort</t>
  </si>
  <si>
    <t>*Strain and heaviness in anal region</t>
  </si>
  <si>
    <t>*Small mucous discharge</t>
  </si>
  <si>
    <t>*Early pain on defecation</t>
  </si>
  <si>
    <t>*Rakta-srava (fresh bright red bleeding) – chief</t>
  </si>
  <si>
    <t xml:space="preserve">*Daha &amp; Ushnabhasa </t>
  </si>
  <si>
    <t>*Tenderness in anal region</t>
  </si>
  <si>
    <t>*Swollen, soft, moist pile mass</t>
  </si>
  <si>
    <t>*Picchila/mucous discharge</t>
  </si>
  <si>
    <t>*Weakness due to blood loss</t>
  </si>
  <si>
    <t>*General appearance: Discomfort while sitting, painful expression</t>
  </si>
  <si>
    <t>*Pulse, BP – generally normal</t>
  </si>
  <si>
    <t>*Pallor: May be present if chronic bleeding → anemia</t>
  </si>
  <si>
    <t>*Hydration status: May show mild dehydration due to pain-related reduced intake</t>
  </si>
  <si>
    <t>*Nutritional status: Poor bowel habits, low fiber diet indicators</t>
  </si>
  <si>
    <t>📌Per Abdomen</t>
  </si>
  <si>
    <t>*Soft or mild tenderness in left iliac fossa (constipation)</t>
  </si>
  <si>
    <t>*No organomegaly</t>
  </si>
  <si>
    <t>*Bowel sounds normal or reduced (constipation)</t>
  </si>
  <si>
    <t>📌 Perianal &amp; Local Examination</t>
  </si>
  <si>
    <t>*Edematous, swollen, moist hemorrhoidal masses</t>
  </si>
  <si>
    <t>*Bright red bleeding stains</t>
  </si>
  <si>
    <t>*Mucous discharge</t>
  </si>
  <si>
    <t>*Skin tags or excoriation</t>
  </si>
  <si>
    <t>*Anal spasm due to pain</t>
  </si>
  <si>
    <t>*Digital Rectal Examination (DRE)</t>
  </si>
  <si>
    <t>*Internal hemorrhoidal swelling (usually non-palpable if internal, but tenderness may be present)</t>
  </si>
  <si>
    <t>*External hemorrhoids – soft, congested</t>
  </si>
  <si>
    <t>*Mucus covering the swelling</t>
  </si>
  <si>
    <t>*No hard mass (helps rule out malignancy)</t>
  </si>
  <si>
    <t>*Proctoscopy / Anoscopy</t>
  </si>
  <si>
    <t>*Congested, swollen, hyperemic internal hemorrhoids</t>
  </si>
  <si>
    <t>*Active bleeding or oozing</t>
  </si>
  <si>
    <t>*Moist appearance (correlates with ardra/srava)</t>
  </si>
  <si>
    <t>*Hb ↓ (if chronic bleeding)</t>
  </si>
  <si>
    <t>*Platelets, WBC usually normal</t>
  </si>
  <si>
    <t>*Peripheral smear: Microcytic hypochromic anemia (if bleeding)</t>
  </si>
  <si>
    <t>*Stool Tests:</t>
  </si>
  <si>
    <t>*Stool routine → rule out infection/worms</t>
  </si>
  <si>
    <t>*Blood sugar (FBS/PPBS): Pre-op evaluation</t>
  </si>
  <si>
    <t>*Coagulation profile (PT/INR): If surgery planned</t>
  </si>
  <si>
    <t>*LFT/RFT: General pre-procedure assessment</t>
  </si>
  <si>
    <t>*Sigmoidoscopy/Colonoscopy:</t>
  </si>
  <si>
    <t>*To rule out polyps, colorectal cancer, colitis if symptoms suggest</t>
  </si>
  <si>
    <t>25/11/2025, 21:55 - +91 95446 87331: 🔺CASE STUDY NO : 311</t>
  </si>
  <si>
    <t>🔺ARDRA ARSAS</t>
  </si>
  <si>
    <t>*Inflammatory bowel disease (Ulcerative colitis / Crohn’s)</t>
  </si>
  <si>
    <t>*Colorectal cancer</t>
  </si>
  <si>
    <t>*Thrombosed external hemorrhoid</t>
  </si>
  <si>
    <t>*Condyloma acuminata</t>
  </si>
  <si>
    <t>1. Nidana → Pitta-rakta-prakopa</t>
  </si>
  <si>
    <t>2. Aggravation of Apana vāyu → impairment of normal evacuation</t>
  </si>
  <si>
    <t>3. Raktadushti → bleeding tendency</t>
  </si>
  <si>
    <t>4. Guda-valaya shithilata + mamsa-arbuda-sankochana → formation of Arsas granthi</t>
  </si>
  <si>
    <t>5. Pitta-anubandha → More bleeding → Ardratva (moist, bleeding piles)</t>
  </si>
  <si>
    <t>*Doshic involvement:</t>
  </si>
  <si>
    <t>*Pitta + Rakta predominant, Vāta (Apāna) as associated dosha.</t>
  </si>
  <si>
    <t>🔺 SAMANYA CIKITSA (General Line of Treatment)</t>
  </si>
  <si>
    <t>*Raktasthambhana</t>
  </si>
  <si>
    <t>*Pitta-shamana</t>
  </si>
  <si>
    <t>*Sneha-upakrama when dryness/constipation</t>
  </si>
  <si>
    <t>*Lepa, Pichu for local relief</t>
  </si>
  <si>
    <t>*Kashaya, Ghrita for bleeding control</t>
  </si>
  <si>
    <t>*Pathya-ahara with light &amp; cooling diet</t>
  </si>
  <si>
    <t>(Things that Relieve)</t>
  </si>
  <si>
    <t>*Cool, non-spicy, laghu food</t>
  </si>
  <si>
    <t>*Takra, Ghee</t>
  </si>
  <si>
    <t>*Triphala for bowel correction</t>
  </si>
  <si>
    <t>*Sitz bath with Triphala/Yashtimadhu</t>
  </si>
  <si>
    <t>*Raktasthambhaka dravyas (Nagakesara, Lodhra etc.)</t>
  </si>
  <si>
    <t>(Things that Aggravate)</t>
  </si>
  <si>
    <t>*Spicy, sour, hot foods</t>
  </si>
  <si>
    <t>*Heavy lifting</t>
  </si>
  <si>
    <t>*Sitting for long periods</t>
  </si>
  <si>
    <t>*Excessively hot fomentation</t>
  </si>
  <si>
    <t>🔺VISHESHA CIKITSA (Specific Management)</t>
  </si>
  <si>
    <t>*Takrarishta, Kutaja-avaleha</t>
  </si>
  <si>
    <t>*Mochrasa, Lodhra, *Nagakesara, Mukta-shukti</t>
  </si>
  <si>
    <t>*Drakshaadi kashaya, Lodhradi kwatha</t>
  </si>
  <si>
    <t>*Avipattikara churna (for pitta-virechana)</t>
  </si>
  <si>
    <t>*Local Treatments:</t>
  </si>
  <si>
    <t>*Lepa: *Lodhra-sarjarasa-Gairika</t>
  </si>
  <si>
    <t>*Pichu: Yashtimadhu taila / Jatyadi taila</t>
  </si>
  <si>
    <t>*Kashayadhara: Triphala, Daruharidra, Lodhra</t>
  </si>
  <si>
    <t>*Surgical / Para-surgical:</t>
  </si>
  <si>
    <t>*Kshara karma (for persistent bleeding piles)</t>
  </si>
  <si>
    <t>*Agnikarma (selected cases)</t>
  </si>
  <si>
    <t>*Raktamokshana (pitta-rakta vitiation)</t>
  </si>
  <si>
    <t>*Arsas Chhedana if indicated</t>
  </si>
  <si>
    <t>26/11/2025, 20:00 - +91 95446 87331: 🔺CASE STUDY NO : 312</t>
  </si>
  <si>
    <t>🔺VRDDHI</t>
  </si>
  <si>
    <t>*Ati-bhara-vahana (lifting excessive weight)</t>
  </si>
  <si>
    <t>*Ati-prayatna (straining)</t>
  </si>
  <si>
    <t>*Ksata / Abhighata (trauma to groin/scrotum)</t>
  </si>
  <si>
    <t>*Mutravighata (obstruction of urine)</t>
  </si>
  <si>
    <t>*Chronic constipation</t>
  </si>
  <si>
    <t>*Vata prakopa due to ruksa, laghu, alpahara</t>
  </si>
  <si>
    <t>*Genetic tendency (Sahaja Vṛddhi)</t>
  </si>
  <si>
    <t xml:space="preserve">*Krimi infestation in the scrotum </t>
  </si>
  <si>
    <t>*A feeling of heaviness in the scrotum</t>
  </si>
  <si>
    <t>*Slight swelling/lump with intermittent appearance</t>
  </si>
  <si>
    <t>*Mild dragging pain</t>
  </si>
  <si>
    <t>*Discomfort while walking</t>
  </si>
  <si>
    <t>*Pulling sensation in groin</t>
  </si>
  <si>
    <t>*Increased swelling on exertion</t>
  </si>
  <si>
    <t>*Reduction in swelling on lying down (early stages)</t>
  </si>
  <si>
    <t>*General Laksanas</t>
  </si>
  <si>
    <t>*Scrotal enlargement</t>
  </si>
  <si>
    <t>*Pain (more in Vata type)</t>
  </si>
  <si>
    <t>*Softness or hardness depending on doṣa</t>
  </si>
  <si>
    <t>*Swelling increases on standing/straining</t>
  </si>
  <si>
    <t>*Reduction of swelling on lying supine (inguinal hernia)</t>
  </si>
  <si>
    <t xml:space="preserve">*Intestinal gurgling sound </t>
  </si>
  <si>
    <t>1. Vataja vrddhi – ruksa, sula, stambha, cala swelling</t>
  </si>
  <si>
    <t>2. Pittaja vrddhi – daha, raga, sphota, pida</t>
  </si>
  <si>
    <t>3. Kaphaja vrddhi – guru, manda-sula, sukla-varna</t>
  </si>
  <si>
    <t>4. Meda vrddhi – soft, unctuous swelling</t>
  </si>
  <si>
    <t>5. Mutra vrddhi – fluctuating swelling, urine retention</t>
  </si>
  <si>
    <t>6. Sonita vrddhi – red, hot, tender</t>
  </si>
  <si>
    <t>7. Antra vrddhi – intestine descends, reducible swelling</t>
  </si>
  <si>
    <t>8. Krmija vrddhi – itching, crawling sensation</t>
  </si>
  <si>
    <t>9. Sahaja vrddhi – congenital, present from birth</t>
  </si>
  <si>
    <t>*General appearance – built, nutrition, distress level</t>
  </si>
  <si>
    <t>*Pallor / Icterus / Cyanosis / Clubbing / Edema / Lymphadenopathy</t>
  </si>
  <si>
    <t>*Gait and posture – discomfort due to scrotal swelling</t>
  </si>
  <si>
    <t>A. Local Examination (Scrotum &amp; Inguinal Region)</t>
  </si>
  <si>
    <t>*Size of swelling</t>
  </si>
  <si>
    <t>*Shape (oval/round)</t>
  </si>
  <si>
    <t>*Skin changes (redness, ulcers, thickening)</t>
  </si>
  <si>
    <t>*Position of testes</t>
  </si>
  <si>
    <t>*Visible veins</t>
  </si>
  <si>
    <t>*Cough impulse</t>
  </si>
  <si>
    <t>*Consistency (soft/fluctuant/cystic/firm)</t>
  </si>
  <si>
    <t>*Reducibility</t>
  </si>
  <si>
    <t>*Transillumination test</t>
  </si>
  <si>
    <t>*Testis separately palpable or not</t>
  </si>
  <si>
    <t>*Surface &amp; margins</t>
  </si>
  <si>
    <t>*Presence of fluid</t>
  </si>
  <si>
    <t>*Bowel sounds (suggestive of hernia)</t>
  </si>
  <si>
    <t>B. Abdominal Examination</t>
  </si>
  <si>
    <t>*Organomegaly</t>
  </si>
  <si>
    <t>*Intra-abdominal masses</t>
  </si>
  <si>
    <t>*Hernial orifices</t>
  </si>
  <si>
    <t>*Lymph node enlargement</t>
  </si>
  <si>
    <t>C. Other Systemic Examination</t>
  </si>
  <si>
    <t>*Cardiovascular system – routine</t>
  </si>
  <si>
    <t>*Respiratory system – associated infections</t>
  </si>
  <si>
    <t>*Nervous system – if pain radiates</t>
  </si>
  <si>
    <t>*Musculoskeletal – groin muscle strain</t>
  </si>
  <si>
    <t>*Renal function test (RFT)</t>
  </si>
  <si>
    <t>*Liver function test (LFT)</t>
  </si>
  <si>
    <t>*Routine urine analysis</t>
  </si>
  <si>
    <t>*Urine culture (if infection suspected)</t>
  </si>
  <si>
    <t>*Scrotal Ultrasound with Doppler (gold standard)</t>
  </si>
  <si>
    <t>*Detects hydrocele, varicocele, epididymo-orchitis, tumors, hernia</t>
  </si>
  <si>
    <t>*Ultrasound abdomen &amp; pelvis</t>
  </si>
  <si>
    <t>*X-ray abdomen (rarely)</t>
  </si>
  <si>
    <t>*CT/MRI (if malignancy suspected)</t>
  </si>
  <si>
    <t>*Special Tests</t>
  </si>
  <si>
    <t>*FNAC / fluid aspiration (for diagnostic hydrocele/tumor)</t>
  </si>
  <si>
    <t>*Tumor markers (if malignancy suspected)</t>
  </si>
  <si>
    <t>*AFP</t>
  </si>
  <si>
    <t>*β-hCG</t>
  </si>
  <si>
    <t>*LDH</t>
  </si>
  <si>
    <t>26/11/2025, 20:01 - +91 95446 87331: 🔺CASE STUDY NO : 312</t>
  </si>
  <si>
    <t>*Fluid-filled Swellings</t>
  </si>
  <si>
    <t>*Hydrocele</t>
  </si>
  <si>
    <t>*Spermatocele</t>
  </si>
  <si>
    <t>*Hematocele</t>
  </si>
  <si>
    <t>*Pyocele</t>
  </si>
  <si>
    <t>*Hernial Swellings</t>
  </si>
  <si>
    <t>*Inguinal hernia (indirect/direct)</t>
  </si>
  <si>
    <t>*Incarcerated hernia</t>
  </si>
  <si>
    <t>*Strangulated hernia</t>
  </si>
  <si>
    <t>*Vascular Disorders</t>
  </si>
  <si>
    <t>*Varicocele</t>
  </si>
  <si>
    <t>*Scrotal hematoma</t>
  </si>
  <si>
    <t>*Testicular Disorders</t>
  </si>
  <si>
    <t>*Testicular torsion</t>
  </si>
  <si>
    <t>*Epididymo-orchitis</t>
  </si>
  <si>
    <t>*Testicular tumor</t>
  </si>
  <si>
    <t>*Testicular atrophy</t>
  </si>
  <si>
    <t>*Skin/Soft Tissue Conditions</t>
  </si>
  <si>
    <t>*Scrotal edema</t>
  </si>
  <si>
    <t xml:space="preserve">*Fournier’s gangrene </t>
  </si>
  <si>
    <t>*Lymphatic filariasis (filarial scrotal swelling)</t>
  </si>
  <si>
    <t>*Lipoma</t>
  </si>
  <si>
    <t>*Sebaceous cyst</t>
  </si>
  <si>
    <t>*Nidana → Vata prakopa</t>
  </si>
  <si>
    <t>*Vata does ksobha of scrotal &amp; inguinal structures</t>
  </si>
  <si>
    <t>*Weakens ksetra (inguinal canal, spermatic cord, scrotal tissues)</t>
  </si>
  <si>
    <t>*Leads to avarana or displacement of antra, meda, mutra or rakta</t>
  </si>
  <si>
    <t>*Gradual mamsa-ksaya and looseness of supporting tissues</t>
  </si>
  <si>
    <t>*Manifestation of swelling = Vrddhi</t>
  </si>
  <si>
    <t>*Classically → Vata is the chief dosa in all types.</t>
  </si>
  <si>
    <t>*Vata-pacifying treatment</t>
  </si>
  <si>
    <t>*Svedana (mild)</t>
  </si>
  <si>
    <t>*Vasti karma (Niruha &amp; Anuvasana)</t>
  </si>
  <si>
    <t>*Upanaha with warm medicated pastes</t>
  </si>
  <si>
    <t>*Vrsana avagunthana (supporting the scrotum)</t>
  </si>
  <si>
    <t>*Pathya (light, warm, vata-hara diet)</t>
  </si>
  <si>
    <t>*Avoid straining, heavy lifting</t>
  </si>
  <si>
    <t>*Gentle massage with snigdha taila</t>
  </si>
  <si>
    <t>*Lying down → swelling reduces</t>
  </si>
  <si>
    <t>*Mild pressure bandaging</t>
  </si>
  <si>
    <t>*Vata-hara ahara (hot, unctuous food)</t>
  </si>
  <si>
    <t>*Walking long distances</t>
  </si>
  <si>
    <t>*Coughing, straining</t>
  </si>
  <si>
    <t>*Ruksa &amp; laghu food</t>
  </si>
  <si>
    <t>*Standing for long periods</t>
  </si>
  <si>
    <t>1. Vataja vrddhi – Snehana, svedana, niruha vasti</t>
  </si>
  <si>
    <t>2. Pittaja – Tikta, kasaya medicines, cooling therapies</t>
  </si>
  <si>
    <t>3. Kaphaja – Lekhana, usna, deepana-pacana</t>
  </si>
  <si>
    <t>4. Meda vrddhi – Lekhana upakrama</t>
  </si>
  <si>
    <t>5. Mutra vrddhi – Basti for mutraghata</t>
  </si>
  <si>
    <t>6. Sonita vrddhi – Raktamokshana (if indicated)</t>
  </si>
  <si>
    <t>7. Antra vrddhi – Shastra karma (surgery) is the main treatment</t>
  </si>
  <si>
    <t>8. Krmija – Krmighna drugs + local lepa</t>
  </si>
  <si>
    <t>9. Sahaja – Surgical correction</t>
  </si>
  <si>
    <t>*Classical Formulations Used</t>
  </si>
  <si>
    <t>*Sahacharadi taila</t>
  </si>
  <si>
    <t>*Hinguvachadi choorna</t>
  </si>
  <si>
    <t>*Trikatu</t>
  </si>
  <si>
    <t>*Yavakshara</t>
  </si>
  <si>
    <t>📌 SHASTRA KARMA (Surgery)</t>
  </si>
  <si>
    <t>*Mandatory in Antraja vrddhi and advanced vrddhi:</t>
  </si>
  <si>
    <t>*Susruta describes:</t>
  </si>
  <si>
    <t>*Antra-vibandhana procedure</t>
  </si>
  <si>
    <t>*Hernial sac opening</t>
  </si>
  <si>
    <t>*Reducing intestine</t>
  </si>
  <si>
    <t>*Ligation and reconstruction</t>
  </si>
  <si>
    <t>*Bandhana</t>
  </si>
  <si>
    <t>27/11/2025, 23:27 - +91 95446 87331: 🔺CASE STUDY NO : 313</t>
  </si>
  <si>
    <t>🔺MEDHO ARBUDAM</t>
  </si>
  <si>
    <t>*(General Arbudam Nidana + Medo-dusana Nidana)</t>
  </si>
  <si>
    <t>*Madhura-amla-lavana ati-sevna</t>
  </si>
  <si>
    <t>*Guru, snigdha, sita ahara sevana</t>
  </si>
  <si>
    <t>*Ati-bhojana, avyayama, divasvapna</t>
  </si>
  <si>
    <t>*Kleda-vardhaka ahara</t>
  </si>
  <si>
    <t>*Medo-dhatu prakopa hetu</t>
  </si>
  <si>
    <t>*slesma-prakopa karaka hetu</t>
  </si>
  <si>
    <t>*avarana of Vata by Kapha–Meda</t>
  </si>
  <si>
    <t>*Bija-dosa / genetic vitiation (as per arbuda sthana)</t>
  </si>
  <si>
    <t>*Aghata / injury at site (Suśruta)</t>
  </si>
  <si>
    <t>*Asranta-sparsa sthana (site feels heavy or dull)</t>
  </si>
  <si>
    <t>*Sthira granthi-avatarana (small firm nodular feel)</t>
  </si>
  <si>
    <t>*Guru-gatrata</t>
  </si>
  <si>
    <t>*Manda-sula</t>
  </si>
  <si>
    <t>*Alpalpam kandu</t>
  </si>
  <si>
    <t>*Abhisyandi-laksana (kapha-medo dominance)</t>
  </si>
  <si>
    <t>*(Arbudam laksanaa + Medo involvement signs)</t>
  </si>
  <si>
    <t>*Sthira, mahan, gambhira, acala mamsa-pinda (as per Suśruta)</t>
  </si>
  <si>
    <t>*Alpa-ruja / mild pain or no pain</t>
  </si>
  <si>
    <t>*Meda-dhatu vriddhi – snigdha, guru, mrdu sparsa</t>
  </si>
  <si>
    <t>*Kapha-praya laksana – śveta-pandu varna, sita sparsa</t>
  </si>
  <si>
    <t>*Slow-growing non-suppurative swelling</t>
  </si>
  <si>
    <t>*Manda-agni, alasya, sthoulya association</t>
  </si>
  <si>
    <t>*Sotha with kapha-medo predominance</t>
  </si>
  <si>
    <t>*General appearance – built, nourishment, BMI</t>
  </si>
  <si>
    <t>*Skin examination – texture, pigmentation, any nodular swellings</t>
  </si>
  <si>
    <t>*Systemic survey for other masses or organomegaly</t>
  </si>
  <si>
    <t>A. Local/Regional Examination</t>
  </si>
  <si>
    <t>*Location, number of swellings</t>
  </si>
  <si>
    <t>*Size, shape, surface, skin changes</t>
  </si>
  <si>
    <t>*Presence of ulceration / discoloration</t>
  </si>
  <si>
    <t>*Consistency (soft/firm)</t>
  </si>
  <si>
    <t>*Mobility (mobile or fixed)</t>
  </si>
  <si>
    <t>*Fluctuation / compressibility</t>
  </si>
  <si>
    <t>*Relation to underlying structures</t>
  </si>
  <si>
    <t>*Measurement – length, breadth, height</t>
  </si>
  <si>
    <t>*Transillumination test (if required)</t>
  </si>
  <si>
    <t>*Check neurovascular status around the swelling</t>
  </si>
  <si>
    <t>🔺SYSTEM EXAMINATIONS</t>
  </si>
  <si>
    <t>*Musculoskeletal system – associated functional limitation</t>
  </si>
  <si>
    <t>*Neurological system – nerve compression signs</t>
  </si>
  <si>
    <t>*Abdomen – hepatomegaly, retroperitoneal masses</t>
  </si>
  <si>
    <t>*Respiratory system – metastasis screening in suspected malignant cases</t>
  </si>
  <si>
    <t>*Fasting lipid profile</t>
  </si>
  <si>
    <t>*Blood sugar (FBS/PPBS/HbA1c)</t>
  </si>
  <si>
    <t>*Liver function test</t>
  </si>
  <si>
    <t>*Renal function test</t>
  </si>
  <si>
    <t>*Specific / Tumour Evaluation Tests</t>
  </si>
  <si>
    <t>*FNAC (Fine Needle Aspiration Cytology) – initial evaluation</t>
  </si>
  <si>
    <t>*Core needle biopsy – when malignancy cannot be ruled out</t>
  </si>
  <si>
    <t>*Histopathological examination (HPE) – definitive diagnosis</t>
  </si>
  <si>
    <t>*MRI soft-tissue – best for defining extent &amp; malignancy suspicion</t>
  </si>
  <si>
    <t>*CT scan – deep or intra-abdominal masses</t>
  </si>
  <si>
    <t>*X-ray – calcification / bone involvement</t>
  </si>
  <si>
    <t>*Chest X-ray – if malignant tumour suspected (metastasis)</t>
  </si>
  <si>
    <t>27/11/2025, 23:29 - +91 95446 87331: 🔺CASE STUDY NO : 313</t>
  </si>
  <si>
    <t>*Benign Conditions</t>
  </si>
  <si>
    <t>*Fibroma</t>
  </si>
  <si>
    <t>*Neurofibroma</t>
  </si>
  <si>
    <t>*Dermoid cyst</t>
  </si>
  <si>
    <t>*Epidermoid cyst</t>
  </si>
  <si>
    <t>*Lipomatosis</t>
  </si>
  <si>
    <t>*Hibernoma (rare benign fat tumour)</t>
  </si>
  <si>
    <t>*Malignant Conditions</t>
  </si>
  <si>
    <t>*Liposarcoma</t>
  </si>
  <si>
    <t>*Fibrosarcoma</t>
  </si>
  <si>
    <t>*Dermatofibrosarcoma protuberans (DFSP)</t>
  </si>
  <si>
    <t>*Malignant peripheral nerve sheath tumour (MPNST)</t>
  </si>
  <si>
    <t>*Synovial sarcoma</t>
  </si>
  <si>
    <t>*Rhabdomyosarcoma</t>
  </si>
  <si>
    <t>*Other Soft-Tissue Lesions</t>
  </si>
  <si>
    <t>*Soft-tissue abscess</t>
  </si>
  <si>
    <t>*Hematoma</t>
  </si>
  <si>
    <t>*Lymphadenopathy (reactive or malignant)</t>
  </si>
  <si>
    <t>1. Kapha–Meda doṣa prakopa due to nidāna sevana</t>
  </si>
  <si>
    <t>2. Kleda vriddhi → medo-dhatu ati-sanchaya</t>
  </si>
  <si>
    <t>3. Vata avarana by Kapha–Meda → leads to sthāna-samsraya</t>
  </si>
  <si>
    <t>4. Dūṣya involvement: Meda &gt; Mamsa &gt; Rakta</t>
  </si>
  <si>
    <t>5. Granthi → Arbuda conversion</t>
  </si>
  <si>
    <t>6. Produces gambhira, asu-anupakrama sthira sotha (non-suppurative)</t>
  </si>
  <si>
    <t>*(Based on Arbudam + Medo-vriddhi chikitsā)</t>
  </si>
  <si>
    <t>*Kapha-Meda śamana &amp; śodhana</t>
  </si>
  <si>
    <t>*Langhana, Laṅghana-pacana</t>
  </si>
  <si>
    <t>*Lekhana dipana pacana dravyas</t>
  </si>
  <si>
    <t>*Virecana – Trivrt, Aragvadha, Haritaki</t>
  </si>
  <si>
    <t>*Basti – Lekhana / Tikta ksara basti</t>
  </si>
  <si>
    <t>*Udvartana – Triphala, Kolakulattādi</t>
  </si>
  <si>
    <t>*Ruksa svedana</t>
  </si>
  <si>
    <t>*Ksara yoga (internal/external)</t>
  </si>
  <si>
    <t>*Raktamokṣaṇa when associated with rakta-dushti</t>
  </si>
  <si>
    <t>*Pathya: Laghu, rukṣa, tikta-kasaya ahara</t>
  </si>
  <si>
    <t>(Palliating Factors)</t>
  </si>
  <si>
    <t>*Ruksa-usna sveda</t>
  </si>
  <si>
    <t>*Langhana &amp; upavasa</t>
  </si>
  <si>
    <t>*Lekhana dravya prayoga</t>
  </si>
  <si>
    <t>*Dipana-pacana</t>
  </si>
  <si>
    <t>*Tikta-kasaya ahara</t>
  </si>
  <si>
    <t>*Udvartana</t>
  </si>
  <si>
    <t>*Ksara prayoga</t>
  </si>
  <si>
    <t>*Rukṣa pana – Takra, Yavāgu</t>
  </si>
  <si>
    <t>*Snigdha, guru, sita ahara</t>
  </si>
  <si>
    <t>*Madhura-ahara &amp; dugdha-vikāra</t>
  </si>
  <si>
    <t>*Ati-nidra, divasvapna</t>
  </si>
  <si>
    <t>*Avyayama</t>
  </si>
  <si>
    <t>*Kapha-vardhaka anna</t>
  </si>
  <si>
    <t>*Abhisyandi asanas (curd, cheese, sweets)</t>
  </si>
  <si>
    <t>*Anila-upanaha (oily fomentation)</t>
  </si>
  <si>
    <t>🔺VISESHA CIKITSA (Specific Therapies for Medo-Arbudam)</t>
  </si>
  <si>
    <t>*Tikta-ksira basti (if vata associated)</t>
  </si>
  <si>
    <t>*Guggulu preparations:</t>
  </si>
  <si>
    <t>*Kanchanara Guggulu</t>
  </si>
  <si>
    <t>*Punarnavadi Guggulu</t>
  </si>
  <si>
    <t>*Medoghna dravyas:</t>
  </si>
  <si>
    <t>*Musta, Chitraka, Vidanga, Haritaki, silajatu</t>
  </si>
  <si>
    <t>*Ksara karma:</t>
  </si>
  <si>
    <t>*Apamrga ksara, Yavaksara, Snuhi ksara</t>
  </si>
  <si>
    <t>*Ksara lepa / pratisarana</t>
  </si>
  <si>
    <t>*Agnikarma for hard, fixed nodules</t>
  </si>
  <si>
    <t>*sastra karma (excision) in large, obstructive or progressive arbuda</t>
  </si>
  <si>
    <t>🔺INDRALUPTA</t>
  </si>
  <si>
    <t>*Ksaya of Pitta + Rakta</t>
  </si>
  <si>
    <t>*vata prakopa leading to romakosa ksaya</t>
  </si>
  <si>
    <t>*Kapha-Meda avarana of hair follicles</t>
  </si>
  <si>
    <t>*Ati-krodha, soka, manovyapad</t>
  </si>
  <si>
    <t>*Viruddhahara, dadhi-atisevana</t>
  </si>
  <si>
    <t>*Ushna–tiksna dravya atisevana</t>
  </si>
  <si>
    <t>*Ruksa-vyayama ati</t>
  </si>
  <si>
    <t>*Vegadharana (especially adhovata)</t>
  </si>
  <si>
    <t>*Suksma daha / ushnata</t>
  </si>
  <si>
    <t>*Kesha raga-viparyaya (change in colour or dullness)</t>
  </si>
  <si>
    <t>*Kesha mrdutva hani</t>
  </si>
  <si>
    <t>*Suksma ruksata or oiliness variation</t>
  </si>
  <si>
    <t>*Patches of hair loss (distinct round/oval area)</t>
  </si>
  <si>
    <t>*Romakupa sunyata (empty follicles)</t>
  </si>
  <si>
    <t>*Kesha patana atyadhikam</t>
  </si>
  <si>
    <t>*Scalp may be smooth, syava, sveta or normal colour</t>
  </si>
  <si>
    <t>*Sometimes pitta prakopa signs: daha, raga</t>
  </si>
  <si>
    <t>*Sometimes kapha-meda avarana signs: snigdhata, kandu</t>
  </si>
  <si>
    <t>*General appearance – patches of hair loss, emotional stress signs, nutritional status</t>
  </si>
  <si>
    <t>*Vital signs – Pulse, BP, Temperature, Respiratory rate (usually normal)</t>
  </si>
  <si>
    <t>*Skin/hair observation</t>
  </si>
  <si>
    <t>*Localised round/oval patches of non-scarring hair loss</t>
  </si>
  <si>
    <t>*“Exclamation mark hairs” at borders</t>
  </si>
  <si>
    <t>*Smooth, normal-coloured scalp skin</t>
  </si>
  <si>
    <t>*Nails – check for pitting, ridging (common in alopecia areata)</t>
  </si>
  <si>
    <t>*Although primarily dermatological, assess for  autoimmune/systemic conditions:</t>
  </si>
  <si>
    <t>a. Dermatological exam</t>
  </si>
  <si>
    <t>*Inspect scalp, beard, eyebrows, eyelashes, body hair</t>
  </si>
  <si>
    <t>*Dermatoscopy/trichoscopy findings:</t>
  </si>
  <si>
    <t>*Black dots</t>
  </si>
  <si>
    <t>*Yellow dots</t>
  </si>
  <si>
    <t>*Exclamation mark hairs</t>
  </si>
  <si>
    <t>*Broken hairs</t>
  </si>
  <si>
    <t>b. Endocrine system</t>
  </si>
  <si>
    <t>*Thyroid enlargement</t>
  </si>
  <si>
    <t>c. Musculoskeletal / Rheumatologic system</t>
  </si>
  <si>
    <t>*Joint swelling or tenderness (autoimmune association)</t>
  </si>
  <si>
    <t>d. General systemic review</t>
  </si>
  <si>
    <t>*Fatigue, weight changes, skin dryness, anemia signs</t>
  </si>
  <si>
    <t>(Done to rule out associated autoimmune or nutritional causes; AA itself is a clinical diagnosis.)</t>
  </si>
  <si>
    <t>*Basic</t>
  </si>
  <si>
    <t>*ESR / CRP – autoimmune inflammation screening</t>
  </si>
  <si>
    <t>*Endocrine / Autoimmune</t>
  </si>
  <si>
    <t>*TSH, T3, T4 – thyroid disorders</t>
  </si>
  <si>
    <t>*Anti-TPO antibodies – autoimmune thyroiditis</t>
  </si>
  <si>
    <t>*ANA – screen for autoimmune disorders</t>
  </si>
  <si>
    <t>*Nutritional</t>
  </si>
  <si>
    <t>*Serum Ferritin / Iron profile – iron deficiency</t>
  </si>
  <si>
    <t>*Vitamin B12</t>
  </si>
  <si>
    <t>*Others (if indicated)</t>
  </si>
  <si>
    <t>*Fungal scraping/KOH test – if patch appearance doubtful</t>
  </si>
  <si>
    <t>*Trichoscopy – diagnostic support</t>
  </si>
  <si>
    <t>*Scalp biopsy – rare, only if diagnosis uncertain (shows peribulbar lymphocytic infiltrate “swarm of bees”)</t>
  </si>
  <si>
    <t>1. Tinea capitis (fungal scalp infection)</t>
  </si>
  <si>
    <t>2. Trichotillomania</t>
  </si>
  <si>
    <t>3. Telogen effluvium</t>
  </si>
  <si>
    <t>4. Androgenetic alopecia</t>
  </si>
  <si>
    <t>5. Secondary syphilis (moth-eaten alopecia)</t>
  </si>
  <si>
    <t>6. Lichen planopilaris</t>
  </si>
  <si>
    <t>7. Discoid lupus erythematosus (DLE)</t>
  </si>
  <si>
    <t>8. Alopecia totalis / alopecia universalis (severe AA variants)</t>
  </si>
  <si>
    <t>2. Tridosa (mainly pitta-vata) vitiation →</t>
  </si>
  <si>
    <t>3. Pitta + Rakta dusti → kesha mūla daaha and dīpti-hani →</t>
  </si>
  <si>
    <t>4. Vata dries &amp; destroys romakosa →</t>
  </si>
  <si>
    <t>5. Kapha–meda āvaraṇa blocks follicles →</t>
  </si>
  <si>
    <t>6. Romakosa kṣaya → Kesha patana → Indralupta</t>
  </si>
  <si>
    <t>*Dosa-pratyanika:</t>
  </si>
  <si>
    <t>*Pitta-samana</t>
  </si>
  <si>
    <t>*Vata-anulomana</t>
  </si>
  <si>
    <t>*Kapha–meda śodhana</t>
  </si>
  <si>
    <t>*Rasayana therapy for romakosa punarutpatti</t>
  </si>
  <si>
    <t>*Snehana (internal + external)</t>
  </si>
  <si>
    <t>*siro-abhyanga</t>
  </si>
  <si>
    <t>*sirodhara (kshiria / taila)</t>
  </si>
  <si>
    <t>*Raktamoksana (in Pitta-Rakta dusti)</t>
  </si>
  <si>
    <t>*Kesha vardhaka aushadhas</t>
  </si>
  <si>
    <t>*Taila abhyanga (Nalpamara, Bhringaraja, Neelibhringadi)</t>
  </si>
  <si>
    <t>*Ksheera-bala taila / Karpasa sthanda taila</t>
  </si>
  <si>
    <t>*Nasya with anu taila</t>
  </si>
  <si>
    <t>*Raktamoksana (jalauka) for pitta-dominant type</t>
  </si>
  <si>
    <t>*Pitta-shamana diet (sita, madhura, snigdha)</t>
  </si>
  <si>
    <t>*Rasayana: Bhringaraja, Amalaki, Yashtimadhu</t>
  </si>
  <si>
    <t>*Ushna, tiksna, katu, amla ahara</t>
  </si>
  <si>
    <t>*Ruksa-vyayama</t>
  </si>
  <si>
    <t>*Manovyapad (mental stress)</t>
  </si>
  <si>
    <t>*Ksoura atisevana (excess shaving/trimming)</t>
  </si>
  <si>
    <t>*excess chemical application (in modern context)</t>
  </si>
  <si>
    <t>A. Sodhana (Purification)</t>
  </si>
  <si>
    <t>*Vamana – in kapha-meda dominant cases</t>
  </si>
  <si>
    <t>*Virechana – in pitta-rakta dominance</t>
  </si>
  <si>
    <t>*Nasya – cavity cleansing &amp; follicle activation</t>
  </si>
  <si>
    <t>*Raktamoksana (Jalaukavacarana) – if inflammation, discoloration, pitta laksana</t>
  </si>
  <si>
    <t>*Basti – in chronic vata-dominant cases</t>
  </si>
  <si>
    <t>B. Samana Oushadhas</t>
  </si>
  <si>
    <t>*Bhringaraja svarasa</t>
  </si>
  <si>
    <t>*Neelibhringadi taila</t>
  </si>
  <si>
    <t>*Brahmi taila</t>
  </si>
  <si>
    <t>*Amalaki + Yashtimadhu</t>
  </si>
  <si>
    <t>*Triphala internally</t>
  </si>
  <si>
    <t>C. Local Treatments (Kesha kriya kalpas)</t>
  </si>
  <si>
    <t>*Kesha Ranjana</t>
  </si>
  <si>
    <t>*Kesha Marjana</t>
  </si>
  <si>
    <t>*Kesha Kuttana</t>
  </si>
  <si>
    <t>*Kesha Tarpana</t>
  </si>
  <si>
    <t>*Shirolepa with</t>
  </si>
  <si>
    <t>*Bhringaraja</t>
  </si>
  <si>
    <t>*Jatamansi</t>
  </si>
  <si>
    <t>*Gunja curna (traditional formulation)</t>
  </si>
  <si>
    <t>D. Rasayana</t>
  </si>
  <si>
    <t>*Bhringaraja rasayana</t>
  </si>
  <si>
    <t>*Amalaki rasayana</t>
  </si>
  <si>
    <t>*Chyavanaprasa</t>
  </si>
  <si>
    <t>*Brahma rasayana</t>
  </si>
  <si>
    <t>29/11/2025, 19:40 - +91 95446 87331: 🔺CASE STUDY NO : 315</t>
  </si>
  <si>
    <t>🔺VYAVAYA SOSHAM</t>
  </si>
  <si>
    <t>(निदानम्)</t>
  </si>
  <si>
    <t>*Primary causative factors:</t>
  </si>
  <si>
    <t>*Ratribhojana / Adhyashana after sexual activity</t>
  </si>
  <si>
    <t>*Vega-dharana (suppression of natural urges)</t>
  </si>
  <si>
    <t>*Ruksa, tiksna, usna ahara sevana</t>
  </si>
  <si>
    <t>*Alpa-ahara after vyavaya</t>
  </si>
  <si>
    <t>*Klama, śrama, diwaswapna-varjana</t>
  </si>
  <si>
    <t>*Rajasa–tamasa ahaara vihara</t>
  </si>
  <si>
    <t>*Unregulated indulgence during bala-hani / disease / exhaustion</t>
  </si>
  <si>
    <t>(पूर्वरूपम्)</t>
  </si>
  <si>
    <t>*Premonitory symptoms:</t>
  </si>
  <si>
    <t>*Jadya, klamanubandha (heaviness with fatigue)</t>
  </si>
  <si>
    <t>*Alpa-trsna / aty-trsna</t>
  </si>
  <si>
    <t>*Alpa-ruci</t>
  </si>
  <si>
    <t>*Nidra-vaishamya (sleep irregularity)</t>
  </si>
  <si>
    <t>🔺 LAKSANAM  (लक्षणम्)</t>
  </si>
  <si>
    <t>*Main clinical features:</t>
  </si>
  <si>
    <t>*Daurbalya, kṣaya, emaciation</t>
  </si>
  <si>
    <t>Trsna , svasaa-kasa (thirst, breathlessness)</t>
  </si>
  <si>
    <t>*shukra-ksaya laksanas</t>
  </si>
  <si>
    <t>*Glani</t>
  </si>
  <si>
    <t>*Manda-ojas lakṣaṇam</t>
  </si>
  <si>
    <t>*pandutha</t>
  </si>
  <si>
    <t>*Jvara-anubhuti (low-grade heat)</t>
  </si>
  <si>
    <t>Sandhi-sula &amp; manasa-ksaya</t>
  </si>
  <si>
    <t>*Manasika laksanas: Chittodvega, klama, mano-daurbalya</t>
  </si>
  <si>
    <t>*General appearance: tired look, fatigue, malaise</t>
  </si>
  <si>
    <t>*Pulse – tachycardia may be present</t>
  </si>
  <si>
    <t>*Blood pressure – normal or low-normal</t>
  </si>
  <si>
    <t>*Hydration status: mild dehydration signs</t>
  </si>
  <si>
    <t>*Pallor: to rule out anemia</t>
  </si>
  <si>
    <t>*Skin: dryness, lack of lustre</t>
  </si>
  <si>
    <t>*Eyes: sunken appearance, dark circles</t>
  </si>
  <si>
    <t>*Mental status: anxiety, stress, poor concentration</t>
  </si>
  <si>
    <t>*Pulse rate &amp; rhythm</t>
  </si>
  <si>
    <t>*Blood pressure evaluation</t>
  </si>
  <si>
    <t>*Look for postural hypotension (if nutritional depletion or dehydration)</t>
  </si>
  <si>
    <t>*Normal generally</t>
  </si>
  <si>
    <t>*Auscultation to rule out secondary causes of fatigue</t>
  </si>
  <si>
    <t>*Inspection &amp; palpation for abdominal discomfort</t>
  </si>
  <si>
    <t>*Hepatomegaly (if any systemic disease present)</t>
  </si>
  <si>
    <t>*Assess bowel habits (constipation/poor digestion)</t>
  </si>
  <si>
    <t>D. Genitourinary System</t>
  </si>
  <si>
    <t>*Local genital examination if indicated</t>
  </si>
  <si>
    <t>*Evaluate for urethritis, prostatitis, testicular issues</t>
  </si>
  <si>
    <t>*Sexual history evaluation</t>
  </si>
  <si>
    <t>E. Nervous System</t>
  </si>
  <si>
    <t>*Cognitive state, mood, sleep pattern</t>
  </si>
  <si>
    <t>*Muscle strength (fatigue assessment)</t>
  </si>
  <si>
    <t>*Reflexes – usually normal</t>
  </si>
  <si>
    <t>*Signs of neuropathy if nutritional deficiencies exist</t>
  </si>
  <si>
    <t>F. Endocrine System</t>
  </si>
  <si>
    <t>*Thyroid palpation</t>
  </si>
  <si>
    <t>*Features of hormonal imbalance (loss of muscle mass, low energy)</t>
  </si>
  <si>
    <t>*(Complete Blood Count)</t>
  </si>
  <si>
    <t>*Fasting blood glucose</t>
  </si>
  <si>
    <t>*HbA1c</t>
  </si>
  <si>
    <t>*Renal &amp; Liver Profile</t>
  </si>
  <si>
    <t>*Hormonal Profile (important)</t>
  </si>
  <si>
    <t>*Serum Testosterone (total &amp; free)</t>
  </si>
  <si>
    <t>*TSH, Free T3, Free T4</t>
  </si>
  <si>
    <t>*Cortisol (morning level)</t>
  </si>
  <si>
    <t>*Vitamin D</t>
  </si>
  <si>
    <t>* Examination</t>
  </si>
  <si>
    <t>*Infectious Screening (if needed)</t>
  </si>
  <si>
    <t>*HIV test</t>
  </si>
  <si>
    <t>*VDRL</t>
  </si>
  <si>
    <t>*Hepatitis B &amp; C panel</t>
  </si>
  <si>
    <t>*Other Investigations (if clinically indicated)</t>
  </si>
  <si>
    <t>*Semen analysis (if sexual dysfunction/infertility features)</t>
  </si>
  <si>
    <t>*Psychological evaluation score (fatigue/anxiety scale)</t>
  </si>
  <si>
    <t>29/11/2025, 19:41 - +91 95446 87331: 🔺CASE STUDY NO : 315</t>
  </si>
  <si>
    <t>*Chronic Fatigue Syndrome</t>
  </si>
  <si>
    <t>*Generalized Anxiety Disorder</t>
  </si>
  <si>
    <t>*Major Depressive Disorder</t>
  </si>
  <si>
    <t>*Hypogonadism</t>
  </si>
  <si>
    <t>*Vitamin B12 deficiency</t>
  </si>
  <si>
    <t>*Post-orgasmic illness syndrome (POIS)</t>
  </si>
  <si>
    <t>*Overtraining syndrome</t>
  </si>
  <si>
    <t>*Chronic prostatitis / Chronic pelvic pain syndrome</t>
  </si>
  <si>
    <t>*Infectious mononucleosis (if acute fatigue)</t>
  </si>
  <si>
    <t>*HIV acute infection (if risk history)</t>
  </si>
  <si>
    <t>(सम्प्राप्ति)</t>
  </si>
  <si>
    <t>*Pathogenesis:</t>
  </si>
  <si>
    <t>1. Ati-vyavaya → ojas &amp; shukra-ksaya</t>
  </si>
  <si>
    <t>2. Pitta + Vataa aggravation due to ruksa-usna-tiksna factors</t>
  </si>
  <si>
    <t>3. Vata prakopa →</t>
  </si>
  <si>
    <t>*Depletion of śukra dhatu</t>
  </si>
  <si>
    <t>*Dhatuksaya (especially rasa, rakta, māmsa)</t>
  </si>
  <si>
    <t>4. Vata-pitta-pradhana sosha develops</t>
  </si>
  <si>
    <t>5. Ojo-ksaya laksanas appear → daurbalya, glāni</t>
  </si>
  <si>
    <t>6. Result: Vyavaya-janita sosham (exhaustion/consumption disorder)</t>
  </si>
  <si>
    <t>🔺SAMANYA CHIKITSA (समान्य चिकित्साः)</t>
  </si>
  <si>
    <t>*Vata-pitta samana</t>
  </si>
  <si>
    <t>*Brmhnaa &amp; Rasayana therapy</t>
  </si>
  <si>
    <t>*Balya, ojaskara dravyas</t>
  </si>
  <si>
    <t>*sukra-vardhana dravyas</t>
  </si>
  <si>
    <t>*Rasayana-ghrtha pana</t>
  </si>
  <si>
    <t>*Snehapana (mrdu)</t>
  </si>
  <si>
    <t>*Ksheera–siddha preparations</t>
  </si>
  <si>
    <t>*Satmya ahara with ghrita, ksheera, mamsarasa</t>
  </si>
  <si>
    <t>(उपशयः)</t>
  </si>
  <si>
    <t>*Factors that relieve:</t>
  </si>
  <si>
    <t>*Ksheera, ghrita, navanita</t>
  </si>
  <si>
    <t>*Mamsa-rasa (jangala)</t>
  </si>
  <si>
    <t>*Bala-Asvagandhadi preparations</t>
  </si>
  <si>
    <t>*Yapana basti</t>
  </si>
  <si>
    <t>*Manas-samana: nidra, avagaha, sitala vihara</t>
  </si>
  <si>
    <t>*Controlled sexual abstinence (upavasa of vyavaya)</t>
  </si>
  <si>
    <t xml:space="preserve"> (अनुपशयः)</t>
  </si>
  <si>
    <t>*Aggravating factors:</t>
  </si>
  <si>
    <t>*Ruksa, ksara, tiksna kaṭu-usna ahara</t>
  </si>
  <si>
    <t>*Ati-vyavaya continuation</t>
  </si>
  <si>
    <t>*Strenuous exercise (ati-vyayama)</t>
  </si>
  <si>
    <t>*Ratribhojana, diwaswapna-varjana</t>
  </si>
  <si>
    <t>*Vata-vardhaka ahara &amp; vihara</t>
  </si>
  <si>
    <t>*Alcohol &amp; stimulant substances</t>
  </si>
  <si>
    <t>*Exposure to heat/sun</t>
  </si>
  <si>
    <t>🔺VISESHA CHIKITSA (विशेष चिकित्साः)</t>
  </si>
  <si>
    <t>*Specific management:</t>
  </si>
  <si>
    <t>a) Brmhna Therapy</t>
  </si>
  <si>
    <t>*Ksirabala taila / Asvagandhadi ghrita</t>
  </si>
  <si>
    <t>*Bala-asvagandha-rasayana</t>
  </si>
  <si>
    <t>b) Rasayana Therapy</t>
  </si>
  <si>
    <t>*Asvagandha rasayana</t>
  </si>
  <si>
    <t>*satavari rasayana</t>
  </si>
  <si>
    <t>*Bala-rasayana</t>
  </si>
  <si>
    <t>*Guduchi-rasayana</t>
  </si>
  <si>
    <t>c) sukra-vardhana</t>
  </si>
  <si>
    <t>*sukra-ghrita</t>
  </si>
  <si>
    <t>*Vajeekarana yoga (e.g., Kapikacchu, Goksura, Vidari, Mushali)</t>
  </si>
  <si>
    <t>*Ksheera-siddha dravyas with</t>
  </si>
  <si>
    <t>*satavari</t>
  </si>
  <si>
    <t>*Ikṣuraka</t>
  </si>
  <si>
    <t>*Vidari</t>
  </si>
  <si>
    <t>d) Panchakarma</t>
  </si>
  <si>
    <t>*Mrdu Snehapāna (ghṛita/ksheera)</t>
  </si>
  <si>
    <t>*Yapana Basti (Balādi, Madhurādi)</t>
  </si>
  <si>
    <t>*Brmhana basti</t>
  </si>
  <si>
    <t>*Abhyanga + Svedana (snigdha)</t>
  </si>
  <si>
    <t>e) Pathya-Apathya</t>
  </si>
  <si>
    <t>*Pathya: Ksheera, ghrita, mudga, shashtika shali, draksha, ksheeraghrita bhojana</t>
  </si>
  <si>
    <t>*Apathya: Ruksha bhojana, lavana-atiyoga, viruddha-ahara, tiksna-usna dravya</t>
  </si>
  <si>
    <t>30/11/2025, 23:57 - +91 95446 87331: 🔺CASE STUDY NO : 316</t>
  </si>
  <si>
    <t>🔺GLANI ( FATIGUE )</t>
  </si>
  <si>
    <t>*Vega-dharana</t>
  </si>
  <si>
    <t>*Kshudha-nigraha (starving)</t>
  </si>
  <si>
    <t>*Kala-ajna (irregular lifestyle)</t>
  </si>
  <si>
    <t>*Roga-avastha causing dhatu-kshaya</t>
  </si>
  <si>
    <t xml:space="preserve"> (Premonitory signs)</t>
  </si>
  <si>
    <t>*Shrama from small work</t>
  </si>
  <si>
    <t>*avyavasthita chetana (low enthusiasm)</t>
  </si>
  <si>
    <t>*Laghu-gatra / bala hani</t>
  </si>
  <si>
    <t>*Deha–manas glāni (general tiredness)</t>
  </si>
  <si>
    <t>*kshamatva hani (reduced physical capacity)</t>
  </si>
  <si>
    <t>*Shrama adhikya (easy fatigue)</t>
  </si>
  <si>
    <t>*Gati-mandya</t>
  </si>
  <si>
    <t>*Indriya-daurbalya</t>
  </si>
  <si>
    <t>*Utsaha-hani</t>
  </si>
  <si>
    <t>*General appearance: ill-looking, tired, pale, dehydrated, malnourished</t>
  </si>
  <si>
    <t xml:space="preserve"> rate (tachycardia / bradycardia)</t>
  </si>
  <si>
    <t>-Blood pressure (hypotension / hypertension)</t>
  </si>
  <si>
    <t>*Build &amp; nutrition: BMI, muscle wasting</t>
  </si>
  <si>
    <t>*Pallor / icterus / cyanosis / clubbing / lymphadenopathy / edema</t>
  </si>
  <si>
    <t>*Mental status: alertness, depression features, anxiety, stress signs</t>
  </si>
  <si>
    <t>*Signs of heart failure (pedal edema, raised JVP)</t>
  </si>
  <si>
    <t>*Breath sounds</t>
  </si>
  <si>
    <t>*Basal crepitations (pneumonia, heart failure)</t>
  </si>
  <si>
    <t>*Work of breathing</t>
  </si>
  <si>
    <t>*Hepatomegaly / splenomegaly</t>
  </si>
  <si>
    <t>*Bowel habits</t>
  </si>
  <si>
    <t>*Muscle tone, power</t>
  </si>
  <si>
    <t>*Reflexes</t>
  </si>
  <si>
    <t>*Sensory deficits</t>
  </si>
  <si>
    <t>*Any neuropathy</t>
  </si>
  <si>
    <t>*Goitre</t>
  </si>
  <si>
    <t>*Dry skin, hair fall (hypothyroidism)</t>
  </si>
  <si>
    <t>*Tremors, sweating (hyperthyroidism)</t>
  </si>
  <si>
    <t>*Signs of adrenal insufficiency</t>
  </si>
  <si>
    <t>F. Musculoskeletal System</t>
  </si>
  <si>
    <t>*Joint pain, stiffness</t>
  </si>
  <si>
    <t>*Muscle tenderness (myositis / fibromyalgia)</t>
  </si>
  <si>
    <t>*Basic Panel</t>
  </si>
  <si>
    <t>*CBC (anemia, infection)</t>
  </si>
  <si>
    <t>*Renal function tests</t>
  </si>
  <si>
    <t>*Liver function tests</t>
  </si>
  <si>
    <t>*Nutritional Panel</t>
  </si>
  <si>
    <t>*Folate</t>
  </si>
  <si>
    <t>*Chest X-ray</t>
  </si>
  <si>
    <t>*Malaria / Dengue tests (if febrile illness suspected)</t>
  </si>
  <si>
    <t>*Others (based on symptoms)</t>
  </si>
  <si>
    <t>*ECG (cardiac fatigue, arrhythmia)</t>
  </si>
  <si>
    <t>*Echocardiography</t>
  </si>
  <si>
    <t>*Creatine kinase (CK) for myopathy</t>
  </si>
  <si>
    <t>*Cortisol / ACTH if adrenal insufficiency suspected</t>
  </si>
  <si>
    <t>30/11/2025, 23:58 - +91 95446 87331: 🔺CASE STUDY NO : 316</t>
  </si>
  <si>
    <t>*chronic liver disease</t>
  </si>
  <si>
    <t>*Infectious Causes</t>
  </si>
  <si>
    <t>*Viral fever (Influenza, EBV, CMV)</t>
  </si>
  <si>
    <t>*HIV infection</t>
  </si>
  <si>
    <t>*Post-COVID fatigue syndrome</t>
  </si>
  <si>
    <t>*Hyperthyroidism (rare but possible fatigue)</t>
  </si>
  <si>
    <t>*Electrolyte imbalance</t>
  </si>
  <si>
    <t>*Cardiorespiratory Causes</t>
  </si>
  <si>
    <t>*Coronary artery disease</t>
  </si>
  <si>
    <t>*Chronic obstructive pulmonary disease (COPD)</t>
  </si>
  <si>
    <t>*Obstructive sleep apnea</t>
  </si>
  <si>
    <t>*Chronic fatigue syndrome (CFS / ME)</t>
  </si>
  <si>
    <t>*Anxiety disorder</t>
  </si>
  <si>
    <t>*Stress &amp; burnout</t>
  </si>
  <si>
    <t>*Sleep disorders / insomnia</t>
  </si>
  <si>
    <t>*Poor sleep hygiene</t>
  </si>
  <si>
    <t>*Malnutrition</t>
  </si>
  <si>
    <t>*Hetus → Vata-pitta prakopa + Ojas ksaya</t>
  </si>
  <si>
    <t>*Dhatu-kshaya (rasa, rakta, mamsa)</t>
  </si>
  <si>
    <t>*Manovaha srotas &amp; Rasavaha srotas dushti</t>
  </si>
  <si>
    <t>*Utpatti of ayusyahara glani / deha-manas bala hani</t>
  </si>
  <si>
    <t>*Brimhana therapy</t>
  </si>
  <si>
    <t>*Rasayana therapy</t>
  </si>
  <si>
    <t>*Balya measures</t>
  </si>
  <si>
    <t>*Snehapana (mild)</t>
  </si>
  <si>
    <t>*Mridu swedana</t>
  </si>
  <si>
    <t>*Satmya ahara</t>
  </si>
  <si>
    <t>*Nutritious warm food</t>
  </si>
  <si>
    <t>*Milk</t>
  </si>
  <si>
    <t>*Gentle abhyanga</t>
  </si>
  <si>
    <t>*Manas shamana therapy</t>
  </si>
  <si>
    <t>*Dry and light diet</t>
  </si>
  <si>
    <t>🔺SAMANYA CHIKITSA (General line)</t>
  </si>
  <si>
    <t>*Brimhana ahara (kshira, ghrita, yusha)</t>
  </si>
  <si>
    <t>*Balya-aushadha (Ashwagandha, Shatavari, Yashtimadhu)</t>
  </si>
  <si>
    <t>*Vata-pitta shamana</t>
  </si>
  <si>
    <t>*Nidra-samskara</t>
  </si>
  <si>
    <t>*Rasayana chikitsa (Ashwagandha rasayana, Brahma rasayana)</t>
  </si>
  <si>
    <t>*Medhya rasayana (Mandukaparni, Shankhapushpi)</t>
  </si>
  <si>
    <t>*Ksheera-basti / Brimhana basti if vata dominance</t>
  </si>
  <si>
    <t>*Ghrita preparations – Ashwagandha ghrita, Brahmi ghrita</t>
  </si>
  <si>
    <t>*If pittaja glani → cooling &amp; pittashamana</t>
  </si>
  <si>
    <t>02/12/2025, 00:32 - +91 95446 87331: 🔺CASE STUDY NO : 317</t>
  </si>
  <si>
    <t>🔺KILASA  KHUSTAM</t>
  </si>
  <si>
    <t>*Guru–snigdha ahara excess</t>
  </si>
  <si>
    <t>*Krodha, soka, bhaya</t>
  </si>
  <si>
    <t>*Purvakarma doṣa of parents (Bija - dosa)</t>
  </si>
  <si>
    <t>*Mithyachara, sinful acts (Papakarmas)</t>
  </si>
  <si>
    <t xml:space="preserve"> (Prodromal Signs)</t>
  </si>
  <si>
    <t>*Vaivarnya (discoloration)</t>
  </si>
  <si>
    <t>*Tula sadrusha kandu (mild itching)</t>
  </si>
  <si>
    <t>*syava-pandu chaya on skin</t>
  </si>
  <si>
    <t>*Suksma syava bindu</t>
  </si>
  <si>
    <t>*Roma-hani (hair fall over patches)</t>
  </si>
  <si>
    <t>*Depigmented white patches</t>
  </si>
  <si>
    <t>*Shyava, aruna, or kṛṣṇa varṇa patches depending on doṣa</t>
  </si>
  <si>
    <t>*Thickened or rough skin</t>
  </si>
  <si>
    <t>*Loss of sweating locally</t>
  </si>
  <si>
    <t>*Distribution asymmetrical or symmetrical</t>
  </si>
  <si>
    <t>*In chronic cases → nail changes, hair depigmentation</t>
  </si>
  <si>
    <t>*Skin inspection: patches, colour change, borders, scaling, hypo/depigmentation</t>
  </si>
  <si>
    <t>*Nail changes</t>
  </si>
  <si>
    <t>*Mucosal involvement</t>
  </si>
  <si>
    <t>*Vitals: Temperature, BP, Pulse, *Respiratory Rate</t>
  </si>
  <si>
    <t>*BMI</t>
  </si>
  <si>
    <t>a. Skin System (Primary)</t>
  </si>
  <si>
    <t>*Distribution pattern</t>
  </si>
  <si>
    <t>*Examine for signs of autoimmune disorders</t>
  </si>
  <si>
    <t>b. Other Systems</t>
  </si>
  <si>
    <t>*Endocrine system: look for thyroid enlargement, vitals</t>
  </si>
  <si>
    <t>*Nervous system: peripheral nerve thickening (to rule out leprosy)</t>
  </si>
  <si>
    <t>*Musculoskeletal system: joint swelling (if associated autoimmune condition)</t>
  </si>
  <si>
    <t>*HEENT: mucosal depigmentation</t>
  </si>
  <si>
    <t>*Baseline</t>
  </si>
  <si>
    <t>*LFT, RFT</t>
  </si>
  <si>
    <t>*Specific</t>
  </si>
  <si>
    <t>*Thyroid profile (T3, T4, TSH)</t>
  </si>
  <si>
    <t>*Anti-TPO antibodies</t>
  </si>
  <si>
    <t>*ANA</t>
  </si>
  <si>
    <t>*Vitamin B12 level</t>
  </si>
  <si>
    <t>*Fasting blood sugar / HbA1c (autoimmune association)</t>
  </si>
  <si>
    <t>*Skin biopsy (if diagnosis unclear)</t>
  </si>
  <si>
    <t>*Special Diagnostic Tools</t>
  </si>
  <si>
    <t>*Wood’s lamp examination</t>
  </si>
  <si>
    <t>*Dermatoscopy</t>
  </si>
  <si>
    <t>*Vitiligo</t>
  </si>
  <si>
    <t>*Pityriasis alba</t>
  </si>
  <si>
    <t>*Pityriasis versicolor</t>
  </si>
  <si>
    <t>*Leprosy (Hypopigmented patches)</t>
  </si>
  <si>
    <t>*Post-inflammatory hypopigmentation</t>
  </si>
  <si>
    <t>*Chemical leukoderma</t>
  </si>
  <si>
    <t>*Nevus depigmentosus</t>
  </si>
  <si>
    <t>*Lichen sclerosus</t>
  </si>
  <si>
    <t>*Tinea versicolor</t>
  </si>
  <si>
    <t>*Idiopathic guttate *hypomelanosis</t>
  </si>
  <si>
    <t>*Dosas involved: Tridosa (primarily Vāta–Pitta)</t>
  </si>
  <si>
    <t>*Dosa dushti → Tvak, Rakta, Mamsa, Lasika dusana</t>
  </si>
  <si>
    <t>*Srotorodha → Vaivarnya</t>
  </si>
  <si>
    <t>*Vata brings patches, Pitta causes discoloration, Kapha causes thickness</t>
  </si>
  <si>
    <t>*Stable form = Kapha dominance; Spreading form = Pitta/Vāta dominance</t>
  </si>
  <si>
    <t>*Dosa-anusara sodhana (Vamana / Virechana)</t>
  </si>
  <si>
    <t>*Raktamoksana</t>
  </si>
  <si>
    <t>*Kasaya, Tikta, Katu dravya usage</t>
  </si>
  <si>
    <t>*Rasyana prayoga</t>
  </si>
  <si>
    <t>*Dhupana, Lepa, Pariseka</t>
  </si>
  <si>
    <t xml:space="preserve"> (Things that give relief)</t>
  </si>
  <si>
    <t>*Tikta–kasaya rasa dravyas</t>
  </si>
  <si>
    <t>*Ghrita for pitta-vata shamana</t>
  </si>
  <si>
    <t>*Sun exposure (controlled)</t>
  </si>
  <si>
    <t>*Shodhana karma</t>
  </si>
  <si>
    <t>*Rasāyana like Khadira, Nimba</t>
  </si>
  <si>
    <t xml:space="preserve"> (Things that worsen condition)</t>
  </si>
  <si>
    <t>*Dadhi, matsya, mūḍga viruddha ahara</t>
  </si>
  <si>
    <t>*Ksira + fish</t>
  </si>
  <si>
    <t>*Oily, heavy, cold foods</t>
  </si>
  <si>
    <t>*Excess heat exposure in pitta type</t>
  </si>
  <si>
    <t>*Skin irritants</t>
  </si>
  <si>
    <t>*Vamana – Kapha-dominant Kilasa</t>
  </si>
  <si>
    <t>*Virechana – Pitta dominant</t>
  </si>
  <si>
    <t>*Raktamokṣaṇa – Rakta-dusana symptoms</t>
  </si>
  <si>
    <t>*Basti – Vata involvement, chronic cases</t>
  </si>
  <si>
    <t>*Internal medicines (names only):</t>
  </si>
  <si>
    <t>*Khadirarishta, Aragwadhadi Kashayam, Mahatiktakam Ghritham</t>
  </si>
  <si>
    <t>*Nimbadi Kashayam, Panchatikta Guggulu Ghrita</t>
  </si>
  <si>
    <t>*Arogyavardhini, Gandhaka Rasayana</t>
  </si>
  <si>
    <t>*Nimba, Khadira, Haridra, Arka ksheera lepa</t>
  </si>
  <si>
    <t>*Pariseka:</t>
  </si>
  <si>
    <t>*Triphala, Nimba kwatha</t>
  </si>
  <si>
    <t>*Prakshalana:</t>
  </si>
  <si>
    <t>*Tikta dravya decoctions</t>
  </si>
  <si>
    <t>*Prayoga:</t>
  </si>
  <si>
    <t>*Bakuchi application (after proper sodhana &amp; with sunlight exposure)</t>
  </si>
  <si>
    <t>02/12/2025, 19:51 - +91 95446 87331: 🔺CASE STUDY NO : 318</t>
  </si>
  <si>
    <t xml:space="preserve">🔺AADYAVATA </t>
  </si>
  <si>
    <t>📌 NIDANAM (Causes)</t>
  </si>
  <si>
    <t>*Ruksaa-laghu ahara</t>
  </si>
  <si>
    <t>*Ativata</t>
  </si>
  <si>
    <t>a sevana (excess wind/cold exposure)</t>
  </si>
  <si>
    <t>*Atisrama (over-exertion)</t>
  </si>
  <si>
    <t>*Vegadharana (holding natural urges)</t>
  </si>
  <si>
    <t>*Dhatu-ksaya (especially vāta-vardhaka)</t>
  </si>
  <si>
    <t>📌 PURVARUPAM (Prodromal signs)</t>
  </si>
  <si>
    <t>*Anga-gourava</t>
  </si>
  <si>
    <t>*Sthambha</t>
  </si>
  <si>
    <t>*Manda-ruja</t>
  </si>
  <si>
    <t>*Sankocha in joints</t>
  </si>
  <si>
    <t>*Manda-chala (reduced mobility)</t>
  </si>
  <si>
    <t>📌 LAKSHANAM</t>
  </si>
  <si>
    <t>*Severe vata-laksana in prathama avasthā</t>
  </si>
  <si>
    <t>*Rukshata of sarira</t>
  </si>
  <si>
    <t>*Bheda–sula in sandhi</t>
  </si>
  <si>
    <t>*Kampana</t>
  </si>
  <si>
    <t>*Stambha, kampa</t>
  </si>
  <si>
    <t>*Ruk-sula predominantly starting suddenly</t>
  </si>
  <si>
    <t>(Early-onset Vata vyadhi picture)-</t>
  </si>
  <si>
    <t>a) Vital Signs</t>
  </si>
  <si>
    <t>*SpO₂</t>
  </si>
  <si>
    <t>b) General Appearance</t>
  </si>
  <si>
    <t>*Body build (emaciation, muscle wasting)</t>
  </si>
  <si>
    <t>*Posture abnormalities</t>
  </si>
  <si>
    <t>*Gait (antalgic gait, spastic gait, limping)</t>
  </si>
  <si>
    <t>*Expression of pain</t>
  </si>
  <si>
    <t>c) Skin &amp; Extremities</t>
  </si>
  <si>
    <t>*Skin dryness</t>
  </si>
  <si>
    <t>*Tremors</t>
  </si>
  <si>
    <t>*Cold extremities</t>
  </si>
  <si>
    <t>*Twitches or fasciculations</t>
  </si>
  <si>
    <t>d) Musculoskeletal</t>
  </si>
  <si>
    <t>*Joint swelling/redness (if present)</t>
  </si>
  <si>
    <t>*Deformities</t>
  </si>
  <si>
    <t>e) Neurological Screening</t>
  </si>
  <si>
    <t>*Power (muscle strength grading)</t>
  </si>
  <si>
    <t>*Reflexes (hypo- or hyper-reflexia)</t>
  </si>
  <si>
    <t>*Coordination tests</t>
  </si>
  <si>
    <t>*Straight leg raising test (SLR)</t>
  </si>
  <si>
    <t>*Spinal examination</t>
  </si>
  <si>
    <t>a) CNS Examination</t>
  </si>
  <si>
    <t>*Motor system: tone, strength, bulk</t>
  </si>
  <si>
    <t>*Sensory system: pain, touch, vibration</t>
  </si>
  <si>
    <t>*Coordination (finger-nose, heel-knee tests)</t>
  </si>
  <si>
    <t>b) PNS Examination</t>
  </si>
  <si>
    <t>*Peripheral nerve tenderness</t>
  </si>
  <si>
    <t>*Nerve conduction deficits</t>
  </si>
  <si>
    <t>*Muscle wasting</t>
  </si>
  <si>
    <t>*Sensory loss in dermatomal or peripheral nerve pattern</t>
  </si>
  <si>
    <t>c) Spine Examination</t>
  </si>
  <si>
    <t>*range of motion</t>
  </si>
  <si>
    <t>*Paraspinal muscle spasm</t>
  </si>
  <si>
    <t>*Vertebral tenderness</t>
  </si>
  <si>
    <t>d) Musculoskeletal System</t>
  </si>
  <si>
    <t>*Joint mobility</t>
  </si>
  <si>
    <t>*Spasm</t>
  </si>
  <si>
    <t>*Contractures</t>
  </si>
  <si>
    <t>*ESR / CRP (to rule out inflammation)</t>
  </si>
  <si>
    <t>*Fasting blood sugar</t>
  </si>
  <si>
    <t>*Thyroid profile</t>
  </si>
  <si>
    <t>*Neuromuscular</t>
  </si>
  <si>
    <t>*Creatine phosphokinase (CPK)</t>
  </si>
  <si>
    <t>*Electrolytes (Ca, Mg, K)</t>
  </si>
  <si>
    <t>*Vitamin B12 &amp; D</t>
  </si>
  <si>
    <t>*Nerve Conduction Study (NCS)</t>
  </si>
  <si>
    <t>*Electromyography (EMG)</t>
  </si>
  <si>
    <t>*Radiological</t>
  </si>
  <si>
    <t>*X-ray spine / affected joints</t>
  </si>
  <si>
    <t>*MRI spine (nerve compression, disc issues)</t>
  </si>
  <si>
    <t>*MRI brain (if CNS involvement suspected)</t>
  </si>
  <si>
    <t>*Autoimmune (if needed)</t>
  </si>
  <si>
    <t>*ANA, RF, Anti-CCP, HLA-B27</t>
  </si>
  <si>
    <t>02/12/2025, 19:52 - +91 95446 87331: 🔺CASE STUDY NO : 318</t>
  </si>
  <si>
    <t>🔺AADYAVATA</t>
  </si>
  <si>
    <t>(Aadyavata symptoms resemble neuromuscular + radiculopathy conditions)</t>
  </si>
  <si>
    <t>*Neurological D/D</t>
  </si>
  <si>
    <t>*Cervical spondylotic radiculopathy</t>
  </si>
  <si>
    <t>*Lumbar radiculopathy (sciatica)</t>
  </si>
  <si>
    <t>*Motor neuron disease (early)</t>
  </si>
  <si>
    <t>*Multiple sclerosis (MS)</t>
  </si>
  <si>
    <t>*Stroke (chronic residual weakness)</t>
  </si>
  <si>
    <t>*Musculoskeletal D/D</t>
  </si>
  <si>
    <t>*Osteoarthritis</t>
  </si>
  <si>
    <t>*Spondyloarthritis</t>
  </si>
  <si>
    <t>*Myofascial pain syndrome</t>
  </si>
  <si>
    <t>*Neuromuscular D/D</t>
  </si>
  <si>
    <t>*Muscular dystrophy (adult onset)</t>
  </si>
  <si>
    <t>*Metabolic / Deficiency</t>
  </si>
  <si>
    <t>*Vitamin B12 deficiency neuropathy</t>
  </si>
  <si>
    <t>*Hypothyroid myopathy</t>
  </si>
  <si>
    <t>*Diabetic neuropathy</t>
  </si>
  <si>
    <t>📌 SAMPRAPTI (Pathogenesis)</t>
  </si>
  <si>
    <t>*Vata prakopa due to ruksa/sita/laghu factors →</t>
  </si>
  <si>
    <t>*Dhatu-ksaya or marga-avarana →</t>
  </si>
  <si>
    <t>*Prathama-avastha vata dushti →</t>
  </si>
  <si>
    <t>*Sthana-samsraya in sandhi/marmas →</t>
  </si>
  <si>
    <t>*Ruk-sula + stambha + chalana-hani</t>
  </si>
  <si>
    <t>📌 SAMANYA CHIKITSA (General management)</t>
  </si>
  <si>
    <t>*Mrdu sodhana (vasti preferred)</t>
  </si>
  <si>
    <t>*Brmhna</t>
  </si>
  <si>
    <t>*Vata-hara ahara-vihara</t>
  </si>
  <si>
    <t>*Mridu abhyanga with taila</t>
  </si>
  <si>
    <t>📌 UPASHAYA (Relieving factors)</t>
  </si>
  <si>
    <t>*Snigdha, usna upakrama</t>
  </si>
  <si>
    <t>*Shamana sneha</t>
  </si>
  <si>
    <t>*Basti (anuvasana + niruha)</t>
  </si>
  <si>
    <t>📌 ANUPASHAYA (Aggravating factors)</t>
  </si>
  <si>
    <t>*Ruksa, sitaa, laghu ahara</t>
  </si>
  <si>
    <t>*Vata-vardhaka vihara (wind exposure, fasting, over-exertion)</t>
  </si>
  <si>
    <t>*Ati-vyayama</t>
  </si>
  <si>
    <t>*Dugdha-viruddha ahara</t>
  </si>
  <si>
    <t>🔺 SAMANYA CHIKITSA</t>
  </si>
  <si>
    <t>*Taila pana (maha-narayana, dhanvantara taila)</t>
  </si>
  <si>
    <t>*Snehana-swedana</t>
  </si>
  <si>
    <t>*Basti (pancakarma main therapy)</t>
  </si>
  <si>
    <t>*Mamsa-rasa, yusha for brmhna</t>
  </si>
  <si>
    <t>*Rasayana for dhātu-poshana</t>
  </si>
  <si>
    <t>🔺VISESHA CHIKITSA (Specific therapies)</t>
  </si>
  <si>
    <t>*Basti – Anuvāsana + Niruha (main for ādyavāta)</t>
  </si>
  <si>
    <t>*Kaya-seka (pizhichil) with medicated taila</t>
  </si>
  <si>
    <t>*Kati-vasti / Greeva-vasti / *Janu-vasti depending on sthana</t>
  </si>
  <si>
    <t>*Matra basti in chronic dhatu-ksaya</t>
  </si>
  <si>
    <t>📌Abhyanga with:</t>
  </si>
  <si>
    <t>*Mahanarayana taila</t>
  </si>
  <si>
    <t>*Balataila</t>
  </si>
  <si>
    <t>📌Shamana ausadha</t>
  </si>
  <si>
    <t>*Rasna saptaka kwatha</t>
  </si>
  <si>
    <t>*Yogaraja guggulu</t>
  </si>
  <si>
    <t>*Mahayogaraja guggulu</t>
  </si>
  <si>
    <t>03/12/2025, 21:10 - +91 95446 87331: 🔺CASE STUDY NO : 319</t>
  </si>
  <si>
    <t>🔺KARNA PALI</t>
  </si>
  <si>
    <t>ROGA</t>
  </si>
  <si>
    <t>*Abhighata (trauma to ear cartilage)</t>
  </si>
  <si>
    <t>*Ati-sitaa / ati-usna exposure</t>
  </si>
  <si>
    <t>*Jalakrida(water entry → infection)</t>
  </si>
  <si>
    <t>*Vega-dharana (suppressing sneezing/cough)</t>
  </si>
  <si>
    <t>*Krimi (infection)</t>
  </si>
  <si>
    <t>*Dhuma-rajah-sevana (dust/smoke exposure)</t>
  </si>
  <si>
    <t>*Mild ear discomfort</t>
  </si>
  <si>
    <t>*Tenderness on touching pinna</t>
  </si>
  <si>
    <t>*Localised itching</t>
  </si>
  <si>
    <t>*Mild swelling beginning</t>
  </si>
  <si>
    <t>*sotha (swelling of pinna)</t>
  </si>
  <si>
    <t>*Stambha (stiffness of pinna)</t>
  </si>
  <si>
    <t>*Puya srava (in severe infection)</t>
  </si>
  <si>
    <t>*Karna-pali vikrti (deformity if chronic)</t>
  </si>
  <si>
    <t>*Vital signs: Temperature, pulse, BP, respiratory rate.</t>
  </si>
  <si>
    <t>*General appearance: Any distress, dehydration, anemia, cachexia.</t>
  </si>
  <si>
    <t>*Skin: Rashes, eczema, psoriasis.</t>
  </si>
  <si>
    <t>*Lymph nodes: Preauricular, postauricular, cervical lymphadenopathy.</t>
  </si>
  <si>
    <t>A. ENT Examination (Focus)</t>
  </si>
  <si>
    <t>*Redness, swelling, deformity of pinna</t>
  </si>
  <si>
    <t>*Scaling, crusting, vesicles, fissures</t>
  </si>
  <si>
    <t>*Discharge from external ear</t>
  </si>
  <si>
    <t>*Trauma marks, insect bite, cellulitis signs</t>
  </si>
  <si>
    <t>*Tenderness over pinna, tragus, mastoid</t>
  </si>
  <si>
    <t>*Local temperature rise</t>
  </si>
  <si>
    <t>*Fluctuation (suggesting abscess)</t>
  </si>
  <si>
    <t>*Skin thickening</t>
  </si>
  <si>
    <t>*Otoscopy</t>
  </si>
  <si>
    <t>*External auditory canal condition</t>
  </si>
  <si>
    <t>*Wax, fungal debris, edema</t>
  </si>
  <si>
    <t>*Tympanic membrane appearance</t>
  </si>
  <si>
    <t>*Hearing Tests</t>
  </si>
  <si>
    <t>*Rinne test</t>
  </si>
  <si>
    <t>*Weber test</t>
  </si>
  <si>
    <t>*Pure tone audiometry (if hearing loss suspected)</t>
  </si>
  <si>
    <t>B. Systemic</t>
  </si>
  <si>
    <t>*Neurological: Facial nerve function (if severe swelling).</t>
  </si>
  <si>
    <t>*Dermatological: Skin disorders spreading to ear.</t>
  </si>
  <si>
    <t>*Endocrine: Diabetes evaluation (risk of infections).</t>
  </si>
  <si>
    <t>*Complete blood count (CBC) – infection/inflammation</t>
  </si>
  <si>
    <t>*ESR / CRP – severity of inflammation</t>
  </si>
  <si>
    <t>*Random blood sugar / HbA1c – diabetes screening</t>
  </si>
  <si>
    <t>*Microbiology</t>
  </si>
  <si>
    <t>*Ear swab culture &amp; sensitivity – bacterial/ fungal identification</t>
  </si>
  <si>
    <t>*KOH smear – fungal hyphae (otomycosis)</t>
  </si>
  <si>
    <t>*Imaging (if complications suspected)</t>
  </si>
  <si>
    <t>*Ultrasound soft tissue – abscess</t>
  </si>
  <si>
    <t>*CT temporal bone – cellulitis spreading, perichondritis</t>
  </si>
  <si>
    <t>*MRI – rare, for necrotizing infections / cartilage involvement</t>
  </si>
  <si>
    <t>03/12/2025, 21:27 - +91 95446 87331: 🔺CASE STUDY NO : 319</t>
  </si>
  <si>
    <t>*Otitis externa</t>
  </si>
  <si>
    <t>*Perichondritis of pinna</t>
  </si>
  <si>
    <t>*Cellulitis of pinna</t>
  </si>
  <si>
    <t>*Chondrodermatitis nodularis helicis</t>
  </si>
  <si>
    <t>*Atopic dermatitis</t>
  </si>
  <si>
    <t>*Psoriasis of pinna</t>
  </si>
  <si>
    <t>*Eczema of external ear</t>
  </si>
  <si>
    <t>*Herpes zoster oticus</t>
  </si>
  <si>
    <t>*Insect bite reaction</t>
  </si>
  <si>
    <t>*Traumatic hematoma of pinna</t>
  </si>
  <si>
    <t>*Auricular abscess</t>
  </si>
  <si>
    <t>*Nidana → Vata-Pitta prakopa</t>
  </si>
  <si>
    <t>*Avarana &amp; sanga in karna pali srotas</t>
  </si>
  <si>
    <t>*Rakta dusti due to trauma/infection</t>
  </si>
  <si>
    <t>*Local sotha, raga, daha appear</t>
  </si>
  <si>
    <t>*If Kapha association → suppuration</t>
  </si>
  <si>
    <t>*Snehana (oil applications)</t>
  </si>
  <si>
    <t>*Raktapitta-hara measures</t>
  </si>
  <si>
    <t>*Krimighna therapy in infected cases</t>
  </si>
  <si>
    <t>*sothahara management (anti-inflammatory)</t>
  </si>
  <si>
    <t>*Kasaya dhara / local lepa</t>
  </si>
  <si>
    <t>*Nasya if associated with śiroroga</t>
  </si>
  <si>
    <t>*Mild oiling (tilataila, ksheerabala)</t>
  </si>
  <si>
    <t>*Keeping ear dry</t>
  </si>
  <si>
    <t>*Anti-inflammatory herbal pastes</t>
  </si>
  <si>
    <t>*Rest and avoiding trauma</t>
  </si>
  <si>
    <t>*Touching/pressing the pinna</t>
  </si>
  <si>
    <t>*Water exposure</t>
  </si>
  <si>
    <t>*Spicy/oily food increasing pitta</t>
  </si>
  <si>
    <t>*Aggressive cleaning of ears</t>
  </si>
  <si>
    <t>*Local therapies</t>
  </si>
  <si>
    <t>*Taila abhyanga with:</t>
  </si>
  <si>
    <t>*Mahamasha taila</t>
  </si>
  <si>
    <t>*Balasvagandhadi taila</t>
  </si>
  <si>
    <t>*Nirgundi lepa</t>
  </si>
  <si>
    <t>*Arka patra lepa</t>
  </si>
  <si>
    <t>*Pariseka / Dhara with:</t>
  </si>
  <si>
    <t>*Nimbadi kwatha (if infection)</t>
  </si>
  <si>
    <t>*Internal drugs (examples)</t>
  </si>
  <si>
    <t>*Guggulu preparations (Yogaraja, Kaishora)</t>
  </si>
  <si>
    <t>*Nimbamritadi kashaya</t>
  </si>
  <si>
    <t>*Mahatiktaka ghrita (pitta-rakta involvement)</t>
  </si>
  <si>
    <t>*If suppurative / traumatic</t>
  </si>
  <si>
    <t>*Shodhana &amp; Ropana tailas</t>
  </si>
  <si>
    <t>*Raktamokshana (siravyadha) in severe śotha (as per classical indications)</t>
  </si>
  <si>
    <t>05/12/2025, 08:23 - +91 95446 87331: 🔺CASE STUDY : 320</t>
  </si>
  <si>
    <t xml:space="preserve">🔺PART NON: 01 </t>
  </si>
  <si>
    <t>🔺AGNI DAGDHA VRANA</t>
  </si>
  <si>
    <t>*Direct contact with fire/flame</t>
  </si>
  <si>
    <t>*Hot liquids (ushna drava)</t>
  </si>
  <si>
    <t>*Hot metals (tapta loha)</t>
  </si>
  <si>
    <t>*Excessive heat exposure</t>
  </si>
  <si>
    <t>*Agantuja (external trauma by heat)</t>
  </si>
  <si>
    <t>*Burning sensation (daha)</t>
  </si>
  <si>
    <t>*Mild redness (rakta varna)</t>
  </si>
  <si>
    <t>*Local pain (sula)</t>
  </si>
  <si>
    <t>*Tenderness (sparsha asahyata)</t>
  </si>
  <si>
    <t>*Blister formation (pidaka / sphota)</t>
  </si>
  <si>
    <t>*Severe burning pain</t>
  </si>
  <si>
    <t>*Black/charred area (krishna varṇa) in deeper burns</t>
  </si>
  <si>
    <t>*Oozing (srava)</t>
  </si>
  <si>
    <t>*Swelling (śotha)</t>
  </si>
  <si>
    <t>*Slough / necrosis in severe cases</t>
  </si>
  <si>
    <t>*Vital signs: Temperature, Pulse, Respiration, BP</t>
  </si>
  <si>
    <t>*Assessment for pain, dehydration, fatigue</t>
  </si>
  <si>
    <t>*Check for fever, chills (sign of infection)</t>
  </si>
  <si>
    <t>*Observe general appearance: paleness, sweating, distress</t>
  </si>
  <si>
    <t>*Nutritional status, hydration status</t>
  </si>
  <si>
    <t>1. Local Examination of Burn Wound</t>
  </si>
  <si>
    <t>*Degree of burn (depth):</t>
  </si>
  <si>
    <t>*Superficial (1st degree)</t>
  </si>
  <si>
    <t>-Partial thickness (2nd degree)</t>
  </si>
  <si>
    <t>*Full thickness (3rd degree)</t>
  </si>
  <si>
    <t>*Extent of burn – TBSA % (Rule of 9s / Lund-Browder chart)</t>
  </si>
  <si>
    <t>*Color: red, pale, charred</t>
  </si>
  <si>
    <t>*Presence of blisters, slough, eschar</t>
  </si>
  <si>
    <t>*Check capillary refill, sensation, bleeding</t>
  </si>
  <si>
    <t>*Signs of infection: pus, foul smell, increased pain</t>
  </si>
  <si>
    <t>*Look for inhalation injury:</t>
  </si>
  <si>
    <t>*Soot in nostrils</t>
  </si>
  <si>
    <t>*Hoarseness</t>
  </si>
  <si>
    <t>*Breathing difficulty</t>
  </si>
  <si>
    <t>*Tachycardia (common in burns), hypotension (severe burns)</t>
  </si>
  <si>
    <t>4. Renal System</t>
  </si>
  <si>
    <t>*Monitor urine output for dehydration or shock</t>
  </si>
  <si>
    <t>*CBC – WBC ↑ if infection, Hb status</t>
  </si>
  <si>
    <t>*CRP / ESR – inflammation</t>
  </si>
  <si>
    <t>*RBS – especially in stressed or diabetic cases</t>
  </si>
  <si>
    <t>*Serum electrolytes – Na⁺, K⁺, Cl⁻</t>
  </si>
  <si>
    <t>*Renal function tests – urea, creatinine</t>
  </si>
  <si>
    <t>*LFT – if needed</t>
  </si>
  <si>
    <t>*Wound culture &amp; sensitivity – if infection suspected</t>
  </si>
  <si>
    <t>*Urine routine – dehydration, myoglobinuria (severe burns)</t>
  </si>
  <si>
    <t>*Additional Tests (if required)</t>
  </si>
  <si>
    <t>*X-ray / CT for inhalation injury or deeper tissue involvement</t>
  </si>
  <si>
    <t>*Arterial blood gas (ABG) in suspected respiratory issues</t>
  </si>
  <si>
    <t>05/12/2025, 08:26 - +91 95446 87331: 🔺CASE STUDY : 320</t>
  </si>
  <si>
    <t>*Friction burn</t>
  </si>
  <si>
    <t>*Chemical burn</t>
  </si>
  <si>
    <t>*Electrical burn</t>
  </si>
  <si>
    <t>*Radiation burn</t>
  </si>
  <si>
    <t>*Scald burn (hot liquid injury)</t>
  </si>
  <si>
    <t>*Contact dermatitis (acute)</t>
  </si>
  <si>
    <t>*Sunburn</t>
  </si>
  <si>
    <t>*Agni (heat) → Pitta vitiation</t>
  </si>
  <si>
    <t>*Ruksha–Ushna guna damage Vata + Rakta dushti</t>
  </si>
  <si>
    <t>*Digdha mamsa → vrana utpatti</t>
  </si>
  <si>
    <t>*Srotodusti →  vrana vriddhi, daha, srava</t>
  </si>
  <si>
    <t>*Shita upachara (cooling measures)</t>
  </si>
  <si>
    <t>*Pitta–Rakta shamana</t>
  </si>
  <si>
    <t>*Vata anulomana</t>
  </si>
  <si>
    <t>*Vrana shodhana &amp; ropana</t>
  </si>
  <si>
    <t>*Pain relief &amp; inflammation reduction</t>
  </si>
  <si>
    <t>*Prevent infection &amp; promote healing</t>
  </si>
  <si>
    <t>*Ghee-based preparations</t>
  </si>
  <si>
    <t>*Ropana taila</t>
  </si>
  <si>
    <t>*Madhura–Sheeta dravya</t>
  </si>
  <si>
    <t>*Anti-inflammatory herbs</t>
  </si>
  <si>
    <t>*Heat exposure</t>
  </si>
  <si>
    <t>*Rubbing or pressure over wound</t>
  </si>
  <si>
    <t>*Dryness/air exposure</t>
  </si>
  <si>
    <t>a. Shita Aushadha</t>
  </si>
  <si>
    <t>*Cold pastes (Siktha / Chandana)</t>
  </si>
  <si>
    <t>b. Shodhana</t>
  </si>
  <si>
    <t>*Honey</t>
  </si>
  <si>
    <t>*Ghrita</t>
  </si>
  <si>
    <t>*Triphala kalka</t>
  </si>
  <si>
    <t>c. Ropana</t>
  </si>
  <si>
    <t>*Jatyadi taila</t>
  </si>
  <si>
    <t>*Kumari gel</t>
  </si>
  <si>
    <t>d. Diet</t>
  </si>
  <si>
    <t>*Sheeta, madhura, snigdha ahara</t>
  </si>
  <si>
    <t>*Avoid pitta-aggravating food</t>
  </si>
  <si>
    <t>🔺 VISHESHA CHIKITSA (Specific Treatment for Burn Stages)</t>
  </si>
  <si>
    <t>🔹 1st Degree Burn (Rakta Dagdha / Twak Dagdha)</t>
  </si>
  <si>
    <t>*Cold water irrigation</t>
  </si>
  <si>
    <t>*Chandana + Usheera lepa</t>
  </si>
  <si>
    <t>🔹 2nd Degree Burn (Mamsa Dagdha – with blisters)</t>
  </si>
  <si>
    <t>*Do not rupture blisters</t>
  </si>
  <si>
    <t>*Shatadhauta ghrita</t>
  </si>
  <si>
    <t>*Madhu + Ghrita application</t>
  </si>
  <si>
    <t>*Ropana taila (Jatyadi / Murivenna)</t>
  </si>
  <si>
    <t>🔹 3rd Degree Burn (Severe, deeper tissues)</t>
  </si>
  <si>
    <t>*Vrana shodhana (Triphala kwatha)</t>
  </si>
  <si>
    <t>*Vrana dhavana (Panchavalkala)</t>
  </si>
  <si>
    <t>*Ropana: Jatyadi ghrita, Yashtimadhu ghrita</t>
  </si>
  <si>
    <t>*If slough: Lodhra, Haridra, Daruharidra kalka</t>
  </si>
  <si>
    <t>*Internal: Ghee preparations (Tikta ghrita)</t>
  </si>
  <si>
    <t>06/12/2025, 20:54 - +91 95446 87331: 🔺CASE STUDY NO : 321</t>
  </si>
  <si>
    <t xml:space="preserve">🔺GHILAYU VRANA </t>
  </si>
  <si>
    <t>*Kapha-pitta prakopa</t>
  </si>
  <si>
    <t>*Ati-snigdha, guru, abhishyandi ahara</t>
  </si>
  <si>
    <t>*Kleda vardhaka ahara (curd, fish, milk + jaggery combinations)</t>
  </si>
  <si>
    <t>*Aalasya, divaswapna</t>
  </si>
  <si>
    <t>*Poorly cleaned wound / retained foreign body</t>
  </si>
  <si>
    <t>*Infection-prone unhygienic conditions</t>
  </si>
  <si>
    <t>🔺PURVAROOPAM (Premonitory signs)</t>
  </si>
  <si>
    <t>*Mild kandu</t>
  </si>
  <si>
    <t>*Slight gaurava around wound area</t>
  </si>
  <si>
    <t>*Manda vedana</t>
  </si>
  <si>
    <t>*Dampness / moisture feeling</t>
  </si>
  <si>
    <t>*Pidaka formation (mild pustules)</t>
  </si>
  <si>
    <t>*Ghana-picchila srava (thick, slimy, sticky discharge)</t>
  </si>
  <si>
    <t>*Kapha-pitta varna srava (yellowish-white)</t>
  </si>
  <si>
    <t>*Shopha, kandu</t>
  </si>
  <si>
    <t>*Guru, manda-ushna sparsha</t>
  </si>
  <si>
    <t>*Slow healing tendency</t>
  </si>
  <si>
    <t>*Bad smell (due to kleda)</t>
  </si>
  <si>
    <t>*Vital signs: Pulse, BP, Temperature, RR</t>
  </si>
  <si>
    <t>*Pallor, icterus</t>
  </si>
  <si>
    <t>*Presence of systemic infection signs: fever, malaise, tachycardia</t>
  </si>
  <si>
    <t>📌SYSTEMIC / WOUND EXAMINATION</t>
  </si>
  <si>
    <t>*Wound size, shape, depth</t>
  </si>
  <si>
    <t>*Nature of slough (yellow/white sticky coating)</t>
  </si>
  <si>
    <t>*Discharge: amount, colour, odour</t>
  </si>
  <si>
    <t>*Surrounding skin: induration, edema, discoloration</t>
  </si>
  <si>
    <t>*Tenderness &amp; pain</t>
  </si>
  <si>
    <t>*Signs of infection: warmth, erythema, purulence</t>
  </si>
  <si>
    <t>*Granulation tissue quality</t>
  </si>
  <si>
    <t>*Presence of necrotic tissue</t>
  </si>
  <si>
    <t>*Wound margin condition</t>
  </si>
  <si>
    <t>*Peripheral pulses (if limb wound)</t>
  </si>
  <si>
    <t>*CBC (↑WBC in infection, anemia severity)</t>
  </si>
  <si>
    <t>*Blood sugar levels, HbA1c</t>
  </si>
  <si>
    <t>*LFT / RFT (if chronic / systemic involvement)</t>
  </si>
  <si>
    <t>*Doppler study (if vascular insufficiency suspected)</t>
  </si>
  <si>
    <t xml:space="preserve">📌OTHER MODERN EVALUATIONS </t>
  </si>
  <si>
    <t>*X-ray (to rule out osteomyelitis)</t>
  </si>
  <si>
    <t>*MRI/USG (deep tissue involvement)</t>
  </si>
  <si>
    <t>06/12/2025, 21:24 - +91 95446 87331: 🔺CASE STUDY NO : 321</t>
  </si>
  <si>
    <t>🔺GHILAYU VRANA</t>
  </si>
  <si>
    <t>*Venous stasis ulcer</t>
  </si>
  <si>
    <t>*Arterial ischemic ulcer</t>
  </si>
  <si>
    <t>*Pressure ulcer</t>
  </si>
  <si>
    <t>*Pyogenic wound</t>
  </si>
  <si>
    <t>*Fungal wound infection</t>
  </si>
  <si>
    <t>*Necrotizing soft tissue infection (early phase)</t>
  </si>
  <si>
    <t>*Chronic non-healing traumatic ulcer</t>
  </si>
  <si>
    <t>*Vasculitic ulcer</t>
  </si>
  <si>
    <t>*Malignant ulcer (Marjolin ulcer)</t>
  </si>
  <si>
    <t>*Kapha &amp; pitta → sanga + kleda vriddhi</t>
  </si>
  <si>
    <t>*Kleda → dushta vrana formation</t>
  </si>
  <si>
    <t>*Medo-mamsa dushti → delayed granulation</t>
  </si>
  <si>
    <t>*Pitta → srava, varna parivartana</t>
  </si>
  <si>
    <t>*Kapha → itching, heaviness, shaithilya</t>
  </si>
  <si>
    <t>*Overall: kleda-dominant, kapha-pitta dushti producing a chronic, slimy, poorly healing wound</t>
  </si>
  <si>
    <t>*Kleda shoshana → ruksha, lekhana, stambhana</t>
  </si>
  <si>
    <t>*Kapha-pitta hara chikitsa</t>
  </si>
  <si>
    <t>*Local + internal management</t>
  </si>
  <si>
    <t>*Ruksha, tikta, katu dravya</t>
  </si>
  <si>
    <t>*Kleda-shoshana lepa</t>
  </si>
  <si>
    <t>*Prakshalana with *trikatu-tiktaka kashaya</t>
  </si>
  <si>
    <t>*Proper drainage of thick discharge</t>
  </si>
  <si>
    <t>*Good hygiene &amp; dryness of wound area</t>
  </si>
  <si>
    <t>*Snigdha, guru ahara</t>
  </si>
  <si>
    <t>*Excess ghee, curd, jaggery, fish</t>
  </si>
  <si>
    <t>*Moist wound dressing</t>
  </si>
  <si>
    <t>*Oily applications</t>
  </si>
  <si>
    <t>*Exposure to damp environment</t>
  </si>
  <si>
    <t>*Triphala, Panchavalkala, Nimba, Aragwadha kwatha dhavana</t>
  </si>
  <si>
    <t>*Lekhna:</t>
  </si>
  <si>
    <t>*Trikatu, Triphala churna, *Daruharidra</t>
  </si>
  <si>
    <t>*Shoshana:</t>
  </si>
  <si>
    <t>*Yava, Kulattha, Musta yoga</t>
  </si>
  <si>
    <t>*Internal medication:</t>
  </si>
  <si>
    <t>*Guduchi, Nimba, Patola, Musta, Triphala</t>
  </si>
  <si>
    <t>*Bandhana:</t>
  </si>
  <si>
    <t>*Dry, breathable dressings</t>
  </si>
  <si>
    <t>*Kaphaja dominance:</t>
  </si>
  <si>
    <t>*Ruksha-lepa: Trikatu-Triphala-Daruharidra lepa</t>
  </si>
  <si>
    <t>*Kshaudra + Daruharidra lepa</t>
  </si>
  <si>
    <t>*Pittaja dominance:</t>
  </si>
  <si>
    <t>*Chandana-Usheera-Lodhra lepa</t>
  </si>
  <si>
    <t>*Panchavalkala parisheka</t>
  </si>
  <si>
    <t>*If excessive discharge:</t>
  </si>
  <si>
    <t>*Yava-Kulattha churna + honey lepa</t>
  </si>
  <si>
    <t>*Triphala-Guggulu internally</t>
  </si>
  <si>
    <t>📌If infection sign:</t>
  </si>
  <si>
    <t>*Nimba-Panchatiktaka ghrita / Kashaya</t>
  </si>
  <si>
    <t>*Slow-healing Vrana:</t>
  </si>
  <si>
    <t>*Jatyadi taila / Durvadi taila for ropana (after shodhana)</t>
  </si>
  <si>
    <t>08/12/2025, 00:44 - +91 95446 87331: 🔺CASE STUDY NO : 322</t>
  </si>
  <si>
    <t>🔺GATRA SADHANAM</t>
  </si>
  <si>
    <t>*Aghanam / Abhighāta – trauma to limbs (Su. Ni. 9).</t>
  </si>
  <si>
    <t>*Ati-bharavahana – lifting heavy weights.</t>
  </si>
  <si>
    <t>*Vishama cheshta – awkward movements.</t>
  </si>
  <si>
    <t>*Vyayama ati – excessive exercise.</t>
  </si>
  <si>
    <t>*Dourbalya – muscle exhaustion.</t>
  </si>
  <si>
    <t>*Reference – Suśruta Saṃhitā, Nidanastana 9 (Vrana Nidanam).</t>
  </si>
  <si>
    <t>*Mild pain in the limb.</t>
  </si>
  <si>
    <t>*Stiffness / fatigue.</t>
  </si>
  <si>
    <t>*Local tenderness.</t>
  </si>
  <si>
    <t>*Heaviness of gātra.</t>
  </si>
  <si>
    <t>*Severe pain on movement.</t>
  </si>
  <si>
    <t>*Swelling of limb.</t>
  </si>
  <si>
    <t>*Difficulty in using the limb.</t>
  </si>
  <si>
    <t>*Warmth, tenderness.</t>
  </si>
  <si>
    <t>*Possible hematoma / muscle fibre disruption.</t>
  </si>
  <si>
    <t>*Vital signs: BP, pulse, temperature, RR</t>
  </si>
  <si>
    <t>*General appearance: swelling extent, symmetry</t>
  </si>
  <si>
    <t>*Body weight: check for sudden gain</t>
  </si>
  <si>
    <t>*Pallor, cyanosis, jaundice</t>
  </si>
  <si>
    <t>*Edema type: pitting / non-pitting</t>
  </si>
  <si>
    <t>*Skin changes: color, texture, warmth, ulceration</t>
  </si>
  <si>
    <t>*Lymph node examination</t>
  </si>
  <si>
    <t>1. Cardiovascular</t>
  </si>
  <si>
    <t>*JVP raised / normal</t>
  </si>
  <si>
    <t>*Apex beat</t>
  </si>
  <si>
    <t>*Peripheral pulses</t>
  </si>
  <si>
    <t>*Signs of heart failure (pedal edema, hepatomegaly)</t>
  </si>
  <si>
    <t>2. Respiratory</t>
  </si>
  <si>
    <t>*Basal crepitations (pulmonary edema)</t>
  </si>
  <si>
    <t>3. Abdominal</t>
  </si>
  <si>
    <t>*Liver size (hepatomegaly)</t>
  </si>
  <si>
    <t>*Renal angle tenderness</t>
  </si>
  <si>
    <t>4. Thyroid</t>
  </si>
  <si>
    <t>*Signs of hypothyroidism (myxedema)</t>
  </si>
  <si>
    <t>5. Musculoskeletal / Local limb exam</t>
  </si>
  <si>
    <t>*Local tenderness</t>
  </si>
  <si>
    <t>*Inflammation signs</t>
  </si>
  <si>
    <t>*Limb circumference comparison</t>
  </si>
  <si>
    <t>*Varicosities</t>
  </si>
  <si>
    <t>*Lymphatic obstruction signs</t>
  </si>
  <si>
    <t>*LFT (albumin, bilirubin)</t>
  </si>
  <si>
    <t>*KFT (urea, creatinine)</t>
  </si>
  <si>
    <t>*Thyroid profile – TSH, T3, T4</t>
  </si>
  <si>
    <t>*Urine analysis – proteinuria (nephrotic syndrome)</t>
  </si>
  <si>
    <t>*BNP / Pro-BNP – heart failure</t>
  </si>
  <si>
    <t>*Serum albumin levels</t>
  </si>
  <si>
    <t>*Lipid profile (nephrotic syndrome)</t>
  </si>
  <si>
    <t>*Chest X-ray (heart failure, pleural effusion)</t>
  </si>
  <si>
    <t>*ECHO (cardiac cause)</t>
  </si>
  <si>
    <t>*Venous Doppler (DVT, venous insufficiency)</t>
  </si>
  <si>
    <t>*Ultrasound abdomen (ascites, renal/liver pathology)</t>
  </si>
  <si>
    <t>*Lymphoscintigraphy (lymphedema – rarely)</t>
  </si>
  <si>
    <t>*Systemic Causes</t>
  </si>
  <si>
    <t>*Congestive heart failure</t>
  </si>
  <si>
    <t>*Nephrotic syndrome</t>
  </si>
  <si>
    <t>*Liver cirrhosis</t>
  </si>
  <si>
    <t>*Hypothyroidism (Myxedema)</t>
  </si>
  <si>
    <t>*Severe anemia</t>
  </si>
  <si>
    <t>*Protein-energy malnutrition</t>
  </si>
  <si>
    <t>*Deep vein thrombosis (DVT)</t>
  </si>
  <si>
    <t>*Chronic venous insufficiency</t>
  </si>
  <si>
    <t>*Lymphedema</t>
  </si>
  <si>
    <t>*Traumatic edema</t>
  </si>
  <si>
    <t>*Allergic edema / angioedema</t>
  </si>
  <si>
    <t>*Drug-induced edema (steroids, CCBs, NSAIDs)</t>
  </si>
  <si>
    <t>*Pregnancy-related edema</t>
  </si>
  <si>
    <t>*Idiopathic edema</t>
  </si>
  <si>
    <t>🔺 SAMANYA CHIKITSA (General treatment of Vraṇa)</t>
  </si>
  <si>
    <t>(from Su. Chikitsa 1)</t>
  </si>
  <si>
    <t>*Sodhana – cleaning of wound.</t>
  </si>
  <si>
    <t>*Ropana – healing measures.</t>
  </si>
  <si>
    <t>*sotha hara – reduce inflammation.</t>
  </si>
  <si>
    <t>*Lepa / Upanaha with sothahara drugs.</t>
  </si>
  <si>
    <t>*Bandhana – proper dressing.</t>
  </si>
  <si>
    <t>*Sneha-sveda in chronic stage.</t>
  </si>
  <si>
    <t>*Rest to limb.</t>
  </si>
  <si>
    <t>*Warm poultice (upanāha).</t>
  </si>
  <si>
    <t>*Mrdu sveda.</t>
  </si>
  <si>
    <t>*Anti-inflammatory pastes.</t>
  </si>
  <si>
    <t>*Continuous movement of limb.</t>
  </si>
  <si>
    <t>*Lifting weights.</t>
  </si>
  <si>
    <t>*Tight bandaging.</t>
  </si>
  <si>
    <t>🔺 VISESHA CHIKITSA (Specific for Gatra Sadhanam)</t>
  </si>
  <si>
    <t>*Raktastambhana if active bleeding/haematoma.</t>
  </si>
  <si>
    <t>*Bandhana with support to immobilize limb (Su. Ci. 1).</t>
  </si>
  <si>
    <t>*sothahara lepa – Dashanga lepa, Panchavalkala kvatha parisheka.</t>
  </si>
  <si>
    <t>*Pain relief – Eranda taila, Nirgundi patra upanaha.</t>
  </si>
  <si>
    <t>*If suppuration → Vraṇa sodhana with Triphala, Panchavalkala.</t>
  </si>
  <si>
    <t>*Ropana – Jatyadi taila, Madhu ghrita, Yashtimadhu ghrita.</t>
  </si>
  <si>
    <t>*Physiotherapy stage – mild snehana + sveda once acute pain settles.</t>
  </si>
  <si>
    <t>🔸REFERENCES</t>
  </si>
  <si>
    <t>*Susruta Saṃhita– Nidanastana 9 (Vrana Nidanam)</t>
  </si>
  <si>
    <t>*Susruta Samhita – Chikitsastana 1 (Vrana Chikitsa)</t>
  </si>
  <si>
    <t>*Astanga Hrdaya – Sutrasthana 28 (Vranas)</t>
  </si>
  <si>
    <t>09/12/2025, 07:50 - +91 95446 87331: 🔺CASE STUDY NO : 323</t>
  </si>
  <si>
    <t xml:space="preserve">🔺TWAK VALI </t>
  </si>
  <si>
    <t>*Vata prakopa (Ruksha, Sheeta, Laghu ahara)</t>
  </si>
  <si>
    <t>*Ativyayama, kshaya (tissue depletion)</t>
  </si>
  <si>
    <t>*Aging – Jara</t>
  </si>
  <si>
    <t>*Alpahara, dhatu kshaya</t>
  </si>
  <si>
    <t>*Ati-manasa vegadharana, stress</t>
  </si>
  <si>
    <t>*Excess washing with hot/cold water</t>
  </si>
  <si>
    <t>*Ruksha udvartana/skin dryness</t>
  </si>
  <si>
    <t>Reference: Charaka, Sushruta – Vata vriddhi lakshanas</t>
  </si>
  <si>
    <t xml:space="preserve"> (Prodromal signs)</t>
  </si>
  <si>
    <t>*Twak rukshata (dry skin)</t>
  </si>
  <si>
    <t>*Kharata</t>
  </si>
  <si>
    <t>*Sukshma rekha pradurbhāva</t>
  </si>
  <si>
    <t>*Twak sithilata (loss of elasticity)</t>
  </si>
  <si>
    <t>*Vali (linear folds/wrinkles on skin)</t>
  </si>
  <si>
    <t>*Twak sithilata, parushata</t>
  </si>
  <si>
    <t>*Twak shithilam + vivarnata</t>
  </si>
  <si>
    <t>*Vata-dominant shrivelling of skin</t>
  </si>
  <si>
    <t>Comparable to: early aging wrinkles</t>
  </si>
  <si>
    <t>*General Appearance – dryness, dullness, visible wrinkles/lines</t>
  </si>
  <si>
    <t>*Skin Texture – rough/smooth, hydration level</t>
  </si>
  <si>
    <t>*Skin Turgor Test – elasticity reduction</t>
  </si>
  <si>
    <t>*Color Changes – pallor, hyperpigmentation, tanning</t>
  </si>
  <si>
    <t>*Nutritional Status – BMI, signs of vitamin deficiency</t>
  </si>
  <si>
    <t>*Hydration Status – dry mucosa, reduced skin turgor</t>
  </si>
  <si>
    <t>*Hair &amp; Nail Examination – brittleness, thinning</t>
  </si>
  <si>
    <t>*Edema – periorbital/pedal if any systemic cause</t>
  </si>
  <si>
    <t>*Facial Assessment – accentuated lines on forehead, crow’s feet, nasolabial folds</t>
  </si>
  <si>
    <t>A. Dermatological System</t>
  </si>
  <si>
    <t>*Epidermal thinning</t>
  </si>
  <si>
    <t>*Loss of collagen &amp; elastin</t>
  </si>
  <si>
    <t>*Photo-ageing signs</t>
  </si>
  <si>
    <t>*Sebum reduction</t>
  </si>
  <si>
    <t>B. Endocrine System</t>
  </si>
  <si>
    <t>*Thyroid abnormalities</t>
  </si>
  <si>
    <t>*Cortisol excess (stress-related changes)</t>
  </si>
  <si>
    <t>C. Nutritional Evaluation</t>
  </si>
  <si>
    <t>*Protein deficiency</t>
  </si>
  <si>
    <t>*Vitamin A, C, E deficiencies</t>
  </si>
  <si>
    <t>*Iron, zinc deficiency</t>
  </si>
  <si>
    <t>*Malabsorption signs</t>
  </si>
  <si>
    <t>*Chronic digestive issues affecting skin health</t>
  </si>
  <si>
    <t>*Stress markers, sleep disturbance effects on skin</t>
  </si>
  <si>
    <t>*CBC – anemia, nutritional deficiency</t>
  </si>
  <si>
    <t>*LFT – metabolic issues affecting skin</t>
  </si>
  <si>
    <t>*RFT – dehydration, systemic illness</t>
  </si>
  <si>
    <t>*Fasting Blood Sugar – diabetes-related skin aging</t>
  </si>
  <si>
    <t>*Vitamin &amp; Mineral Profile</t>
  </si>
  <si>
    <t>*Vitamin A</t>
  </si>
  <si>
    <t>*Vitamin C</t>
  </si>
  <si>
    <t>*Vitamin E</t>
  </si>
  <si>
    <t>*Serum Zinc</t>
  </si>
  <si>
    <t>*Serum Iron / Ferritin</t>
  </si>
  <si>
    <t>*TSH, T3, T4 – thyroid dysfunction</t>
  </si>
  <si>
    <t>*Cortisol – stress-related skin degeneration</t>
  </si>
  <si>
    <t>*Sex Hormones (Estrogen/Testosterone) – age-related decline</t>
  </si>
  <si>
    <t>*Dermatology-Specific Tests</t>
  </si>
  <si>
    <t>*Skin hydration assessment (Corneometer)</t>
  </si>
  <si>
    <t>*Skin elasticity measurement (Cutometer)</t>
  </si>
  <si>
    <t>*Wood’s Lamp Examination – pigmentation, dryness mapping</t>
  </si>
  <si>
    <t>09/12/2025, 07:52 - +91 95446 87331: 🔺CASE STUDY NO : 323</t>
  </si>
  <si>
    <t>🔺TWAK VALI</t>
  </si>
  <si>
    <t>*Chronological Ageing</t>
  </si>
  <si>
    <t>*Photo-ageing (Sun-induced wrinkles)</t>
  </si>
  <si>
    <t>*Dehydration Dermatitis</t>
  </si>
  <si>
    <t>*Xerosis</t>
  </si>
  <si>
    <t>*Atopic Dermatitis (mild chronic dryness)</t>
  </si>
  <si>
    <t>*Seborrheic Dermatitis (dry/oily folds)</t>
  </si>
  <si>
    <t>*Nutritional Deficiency Dermatoses</t>
  </si>
  <si>
    <t>*Hypothyroidism (myxedema dry skin folds)</t>
  </si>
  <si>
    <t>*Cushing’s Syndrome (skin thinning, line formation)</t>
  </si>
  <si>
    <t>*Early Actinic Damage</t>
  </si>
  <si>
    <t>*Diabetic Skin Changes</t>
  </si>
  <si>
    <t>*Eczema (chronic lichenification mimicking lines)</t>
  </si>
  <si>
    <t>*Nidana → Vata vriddhi</t>
  </si>
  <si>
    <t>*Rasa–rakta–mamsa dhatu kshaya</t>
  </si>
  <si>
    <t>*Twak dushya involvement → srotodushti (sankocha + rukshata)</t>
  </si>
  <si>
    <t>*Twak sithilata → folds → Vāli utpatti</t>
  </si>
  <si>
    <t>*Brimhana + Snigdha aushadha &amp; ahara</t>
  </si>
  <si>
    <t>*Rasayana sevana</t>
  </si>
  <si>
    <t>*Abhyanga + Mridu swedana</t>
  </si>
  <si>
    <t>*Dinacharya (twak paripalana)</t>
  </si>
  <si>
    <t>*Nidana parivarjana</t>
  </si>
  <si>
    <t>*Snigdha abhyanga (Taila: Ksheerabala, Tiktaka, Kumkumadi)</t>
  </si>
  <si>
    <t>*Rasayana like Amalaki, Haritaki, Yashtimadhu</t>
  </si>
  <si>
    <t>*Proper sleep</t>
  </si>
  <si>
    <t>*Snigdha, guru, madhura ahara</t>
  </si>
  <si>
    <t>🔺 ANUPASHAYA (Worsening factors)</t>
  </si>
  <si>
    <t>*Ruksha dravya sevana</t>
  </si>
  <si>
    <t>*Stress, ratri-jagarana</t>
  </si>
  <si>
    <t>*Excess sun/heat exposure</t>
  </si>
  <si>
    <t>*Dry cold climates</t>
  </si>
  <si>
    <t>*Frequent cleansing of skin with soaps</t>
  </si>
  <si>
    <t>a) Bahya Chikitsa</t>
  </si>
  <si>
    <t xml:space="preserve"> (External therapies)</t>
  </si>
  <si>
    <t>*Abhyanga: Kumkumadi taila, Nalikera taila, Tiktaka ghrita</t>
  </si>
  <si>
    <t>*Lepa: Chandana, Yashtimadhu, Lodhra, Manjishta</t>
  </si>
  <si>
    <t>*Mukhalepa / Twak rasayana lepa</t>
  </si>
  <si>
    <t>*Shashtika Shali Pinda Sweda</t>
  </si>
  <si>
    <t>*Ksheera dhara (for twak snigdhata)</t>
  </si>
  <si>
    <t>b) Antarika Chikitsa (Internal)</t>
  </si>
  <si>
    <t>*Rasayana: Amalaki, Guduchi, Shatavari, Ashwagandha</t>
  </si>
  <si>
    <t>*Medhya &amp; Vatahara: Ghrita preparations</t>
  </si>
  <si>
    <t>*Mansarasa, Dugdha, Gritha</t>
  </si>
  <si>
    <t>*Arogyavardhini (twak quality improvement)</t>
  </si>
  <si>
    <t>c) Panchakarma</t>
  </si>
  <si>
    <t>*Mridu Virechana</t>
  </si>
  <si>
    <t>*Basti (Sneha + Niruha) for Vatahara</t>
  </si>
  <si>
    <t>*Vata balancing therapies</t>
  </si>
  <si>
    <t>📌 Reference</t>
  </si>
  <si>
    <t>*Charaka Samhita – Vata vriddhi, Jara lakshana</t>
  </si>
  <si>
    <t>*Sushruta Samhita – Twak sara, Twak vikara &amp; aging features</t>
  </si>
  <si>
    <t>*Ashtanga Hridaya – Vata prakopa, Ruksha twak, Jara processes</t>
  </si>
  <si>
    <t>*Rasayana Adhyaya – skin rejuvenation</t>
  </si>
  <si>
    <t>09/12/2025, 20:44 - +91 95446 87331: This message was deleted</t>
  </si>
  <si>
    <t>09/12/2025, 20:48 - +91 95446 87331: This message was deleted</t>
  </si>
  <si>
    <t>10/12/2025, 22:08 - +91 95446 87331: 🔺CASE STUDY NO : 324</t>
  </si>
  <si>
    <t>🔺HRIDH SHOOLAM</t>
  </si>
  <si>
    <t>*Ati-vyayama (excess exercise) – Su. Ni. 6</t>
  </si>
  <si>
    <t>*Ruksa-annapana</t>
  </si>
  <si>
    <t>*Sita-ambu sevana</t>
  </si>
  <si>
    <t>*Mano-vegas (krodha, soka, bhaya) – A.H. Ni. 9</t>
  </si>
  <si>
    <t>*Kapha-vata prakopa factors</t>
  </si>
  <si>
    <t>*Aama utpatti causes</t>
  </si>
  <si>
    <t>*Hridaya gaurava</t>
  </si>
  <si>
    <t>*Svasa kricchrata</t>
  </si>
  <si>
    <t>*Hrid-sthana ayasaprapta vedana</t>
  </si>
  <si>
    <t>*Sthaimitya (stiffness in chest)</t>
  </si>
  <si>
    <t>*Uro-gatra-sula</t>
  </si>
  <si>
    <t>*Tīvra hrid-vedana/ sucividdha iva sula – Su. Ni. 6</t>
  </si>
  <si>
    <t>*Guruta, daurbalya</t>
  </si>
  <si>
    <t>*Pravepana (trembling)</t>
  </si>
  <si>
    <t>*Daha in the chest</t>
  </si>
  <si>
    <t>*Hikka, svasa, kasa</t>
  </si>
  <si>
    <t>*Amlodgara, adhmana (if aama association)</t>
  </si>
  <si>
    <t>*Radiation to bahu (arm), prshta (back)</t>
  </si>
  <si>
    <t>*Pulse rate, rhythm</t>
  </si>
  <si>
    <t>*Sweating / clamminess</t>
  </si>
  <si>
    <t>*Anxiety</t>
  </si>
  <si>
    <t>*Edema (pedal)</t>
  </si>
  <si>
    <t>*Build &amp; nourishment: Underweight/obesity</t>
  </si>
  <si>
    <t>*Skin &amp; mucosa:</t>
  </si>
  <si>
    <t>*Pallor → anemia</t>
  </si>
  <si>
    <t>*Icterus → hepatobiliary cause</t>
  </si>
  <si>
    <t>*Central cyanosis → cardiac/respiratory compromise</t>
  </si>
  <si>
    <t>*Inspection: Precordial bulge, visible pulsations</t>
  </si>
  <si>
    <t>*Apex beat location</t>
  </si>
  <si>
    <t>*Percussion: Cardiac borders</t>
  </si>
  <si>
    <t>*S1, S2 character</t>
  </si>
  <si>
    <t>*Added sounds (S3/S4)</t>
  </si>
  <si>
    <t>*Murmurs (systolic/diastolic)</t>
  </si>
  <si>
    <t>*Pericardial rub</t>
  </si>
  <si>
    <t>*Crackles (pulmonary edema)</t>
  </si>
  <si>
    <t>*Wheeze</t>
  </si>
  <si>
    <t>*Epigastric tenderness</t>
  </si>
  <si>
    <t>*Hepatomegaly</t>
  </si>
  <si>
    <t>D. Musculoskeletal System</t>
  </si>
  <si>
    <t>*Chest wall tenderness</t>
  </si>
  <si>
    <t>*Costochondral pain</t>
  </si>
  <si>
    <t>*Anxiety features</t>
  </si>
  <si>
    <t>*Autonomic symptoms</t>
  </si>
  <si>
    <t xml:space="preserve">🔺 LABORATORY INVESTIGATIONS </t>
  </si>
  <si>
    <t>A. Blood Tests</t>
  </si>
  <si>
    <t>*Cardiac biomarkers:</t>
  </si>
  <si>
    <t>*Troponin I/T</t>
  </si>
  <si>
    <t>*RBS / HbA1c</t>
  </si>
  <si>
    <t>*Renal function tests: Urea, Creatinine</t>
  </si>
  <si>
    <t>*Electrolytes (Na⁺, K⁺, Ca²⁺)</t>
  </si>
  <si>
    <t>*Inflammatory markers: CRP, ESR</t>
  </si>
  <si>
    <t>B. Cardiac-Specific Tests</t>
  </si>
  <si>
    <t>*ECG (12-lead)</t>
  </si>
  <si>
    <t>*TMT / Stress test</t>
  </si>
  <si>
    <t>*Coronary angiography / CT angiography</t>
  </si>
  <si>
    <t>** Other tests depending on cause</t>
  </si>
  <si>
    <t>*D-dimer</t>
  </si>
  <si>
    <t>*ABG</t>
  </si>
  <si>
    <t>10/12/2025, 22:16 - +91 95446 87331: 🔺CASE STUDY NO : 324</t>
  </si>
  <si>
    <t>*Cardiac Causes</t>
  </si>
  <si>
    <t>*Myocardial infarction</t>
  </si>
  <si>
    <t>*Unstable angina</t>
  </si>
  <si>
    <t>*Stable angina</t>
  </si>
  <si>
    <t>*Pericarditis</t>
  </si>
  <si>
    <t>*Aortic stenosis</t>
  </si>
  <si>
    <t>*Aortic dissection</t>
  </si>
  <si>
    <t>*Hypertrophic cardiomyopathy</t>
  </si>
  <si>
    <t>*Respiratory Causes</t>
  </si>
  <si>
    <t>*Pulmonary embolism</t>
  </si>
  <si>
    <t>*Pleuritis</t>
  </si>
  <si>
    <t>*Nidana →</t>
  </si>
  <si>
    <t>*Vata prakopa (especially prana &amp; vyana vayu) →</t>
  </si>
  <si>
    <t>*Stambhana / sanga in hṛidaya marga →</t>
  </si>
  <si>
    <t>*Kapha + ama → srotorodha →</t>
  </si>
  <si>
    <t>*Vata avarana →</t>
  </si>
  <si>
    <t>*Tivra hrid-sula, svasa-kricchrata, gaurava.</t>
  </si>
  <si>
    <t>*Vata-kapha hara cikitsa</t>
  </si>
  <si>
    <t>*Deepana–pacana</t>
  </si>
  <si>
    <t>*Srotoshodhana</t>
  </si>
  <si>
    <t>*Snehana (mild) + Svedana</t>
  </si>
  <si>
    <t>*Hridya dravya sevana (Arjuna, Pushkarmoola etc.)</t>
  </si>
  <si>
    <t>*Usna-dravya &amp; usna-sveda</t>
  </si>
  <si>
    <t>*Manda ahara</t>
  </si>
  <si>
    <t>*Hṛidya kasaya (Arjuna, Draksha)</t>
  </si>
  <si>
    <t>*Lepa on chest with uṣṇa dravyas</t>
  </si>
  <si>
    <t>*sita-jala</t>
  </si>
  <si>
    <t>*Atipravrtta vyayama</t>
  </si>
  <si>
    <t>*Guru, manda, ama-producing food</t>
  </si>
  <si>
    <t>*Ati-soka, bhaya, krodha</t>
  </si>
  <si>
    <t>*Lying down immediately after meals</t>
  </si>
  <si>
    <t>🔺SAMANYA CHIKITSA (General Line of Management)</t>
  </si>
  <si>
    <t>*Amopashamana (if ama present)</t>
  </si>
  <si>
    <t>*Vata-anulomana (Triphala, castor oil mild dose)</t>
  </si>
  <si>
    <t>*Hridya ghrita like Arjuna Ghrita</t>
  </si>
  <si>
    <t>*Dhoomapana (mild)</t>
  </si>
  <si>
    <t>*Sirodhara (mano-vaha support)</t>
  </si>
  <si>
    <t>a. Vataja Hrid sulam</t>
  </si>
  <si>
    <t>*Bala–Ashwagandha preparations</t>
  </si>
  <si>
    <t>*Sneha–sveda</t>
  </si>
  <si>
    <t>*Hridya taila abhyanga</t>
  </si>
  <si>
    <t>b. Kaphaja Hrid sulam</t>
  </si>
  <si>
    <t>*Trikatu + Hridya kasaya</t>
  </si>
  <si>
    <t>*Ushna sveda</t>
  </si>
  <si>
    <t>*Langhana, Deepana–Pacana</t>
  </si>
  <si>
    <t>*Vamana (when clearly indicated) – A.H. Ch. 4</t>
  </si>
  <si>
    <t>c. Ama-associated Hrid sulam</t>
  </si>
  <si>
    <t>*Shunthi, Pippali, Musta</t>
  </si>
  <si>
    <t>*Amapachana with Panchakola</t>
  </si>
  <si>
    <t>*Langhana + Tikshna-svedana</t>
  </si>
  <si>
    <t>d. Sannipataja / Severe Type</t>
  </si>
  <si>
    <t>*Combined Vata-kapha hara</t>
  </si>
  <si>
    <t>*Arjuna + Pushkarmoola preparations</t>
  </si>
  <si>
    <t>*Niruha basti with Hridya dravya</t>
  </si>
  <si>
    <t>*Main References</t>
  </si>
  <si>
    <t>*Susruta Samhita – Nidanasthana 6 (Uras roga nidana)</t>
  </si>
  <si>
    <t>*Astanga Hridayam – Nidanasthana 9 (Uras roga)</t>
  </si>
  <si>
    <t>*Charaka Samhita – Chikitsasthana (Hridroga sections)</t>
  </si>
  <si>
    <t>*Bhavaprakasa – Hridroga prakarana</t>
  </si>
  <si>
    <t>11/12/2025, 23:33 - +91 95446 87331: This message was deleted</t>
  </si>
  <si>
    <t>11/12/2025, 23:35 - +91 95446 87331: This message was deleted</t>
  </si>
  <si>
    <t>12/12/2025, 09:44 - +91 95446 87331: 🔺CASE STUDY NO : 325</t>
  </si>
  <si>
    <t>🔺HRID ADHOGATA AMLAPITTAM</t>
  </si>
  <si>
    <t>*Atyamla sevana</t>
  </si>
  <si>
    <t>*Ati-katu, lavana, vidahi ahara</t>
  </si>
  <si>
    <t>*Viruddhahara</t>
  </si>
  <si>
    <t>*Ajeerna bhojana</t>
  </si>
  <si>
    <t>*Diva-svapna</t>
  </si>
  <si>
    <t>*Ratri-jagarana</t>
  </si>
  <si>
    <t>*Excess tea/coffee, spicy food (modern correlation)</t>
  </si>
  <si>
    <t>*Reference: Madhava Nidāna – Amlapitta Nidāna</t>
  </si>
  <si>
    <t>*Utklesa of pitta</t>
  </si>
  <si>
    <t>*Amlodgara</t>
  </si>
  <si>
    <t>*Avipaka</t>
  </si>
  <si>
    <t>*Gaurava</t>
  </si>
  <si>
    <t>*Uro-vidaha</t>
  </si>
  <si>
    <t>*Hrid-daaha / Hrid-kanthadaaha</t>
  </si>
  <si>
    <t>*Hrid-shoola</t>
  </si>
  <si>
    <t>*Tikta-amlapitta taste in mouth</t>
  </si>
  <si>
    <t>*Kasa, svasa</t>
  </si>
  <si>
    <t>*Klama</t>
  </si>
  <si>
    <t>*Udgara with sour smell</t>
  </si>
  <si>
    <t>*Nausea/vomiting (adhoga type → vomiting with sour/bitter content)</t>
  </si>
  <si>
    <t>*Reference: Madhava Nidana Amlapitta Laksana</t>
  </si>
  <si>
    <t>*General appearance: Pallor, dehydration (if vomiting/diarrhoea), fatigue</t>
  </si>
  <si>
    <t>*Pulse – normal/slightly increased</t>
  </si>
  <si>
    <t>*BP – normal/low (if dehydration)</t>
  </si>
  <si>
    <t>*Build &amp; nutrition: May show poor appetite or weight loss</t>
  </si>
  <si>
    <t>*Tongue: Coated tongue (acid regurgitation, indigestion)</t>
  </si>
  <si>
    <t>*Hydration status: Dry mucosa, sunken eyes (if severe vomiting/diarrhoea)</t>
  </si>
  <si>
    <t>*Odour: Acidic breath sometimes present</t>
  </si>
  <si>
    <t>A. Gastrointestinal System</t>
  </si>
  <si>
    <t>*Left hypochondriac/umbilical tenderness (acid irritation)</t>
  </si>
  <si>
    <t>*Percussion: Usually normal</t>
  </si>
  <si>
    <t>*Auscultation: Hyperactive bowel sounds in some cases</t>
  </si>
  <si>
    <t>*Mostly normal; tachycardia if dehydrated</t>
  </si>
  <si>
    <t>*Normal; acid reflux may rarely lead to mild throat irritation</t>
  </si>
  <si>
    <t>D. CNS Examination</t>
  </si>
  <si>
    <t>*Normal; weakness if chronic vomiting</t>
  </si>
  <si>
    <t>*(Use modern clinical evaluation for acid-peptic disorders)</t>
  </si>
  <si>
    <t>*CBC: For anemia, infection</t>
  </si>
  <si>
    <t>*RFT: Electrolyte imbalance if vomiting (Na⁺, K⁺, Cl⁻ changes)</t>
  </si>
  <si>
    <t>*LFT: Rule out associated hepatic issues</t>
  </si>
  <si>
    <t>*Serum Amylase/Lipase: If pain mimics pancreatitis</t>
  </si>
  <si>
    <t>*Specific Tests</t>
  </si>
  <si>
    <t>*H. pylori Tests:</t>
  </si>
  <si>
    <t>*Urea breath test</t>
  </si>
  <si>
    <t>*Stool antigen test</t>
  </si>
  <si>
    <t>*Rapid urease test (during endoscopy)</t>
  </si>
  <si>
    <t>*Upper GI Endoscopy:</t>
  </si>
  <si>
    <t>*Esophagitis</t>
  </si>
  <si>
    <t>*Duodenitis</t>
  </si>
  <si>
    <t>*Ulcers</t>
  </si>
  <si>
    <t>*Acid-induced mucosal erosions</t>
  </si>
  <si>
    <t>*Stool Routine: Occult blood</t>
  </si>
  <si>
    <t>*Ultrasound Abdomen: To rule out gallbladder/pancreatic pathology</t>
  </si>
  <si>
    <t>*pH Monitoring (24-hour): Acid reflux assessment</t>
  </si>
  <si>
    <t>*Esophageal manometry: Motility disorders</t>
  </si>
  <si>
    <t>12/12/2025, 09:45 - +91 95446 87331: 🔺CASE STUDY NO : 325</t>
  </si>
  <si>
    <t>1. Gastroesophageal Reflux Disease (GERD)</t>
  </si>
  <si>
    <t>2. Gastritis (Acute/Chronic)</t>
  </si>
  <si>
    <t>3. Peptic Ulcer Disease (PUD)</t>
  </si>
  <si>
    <t>4. Duodenitis</t>
  </si>
  <si>
    <t>5. Functional Dyspepsia</t>
  </si>
  <si>
    <t>6. Hiatal Hernia</t>
  </si>
  <si>
    <t>7. Esophagitis (Reflux / Infective)</t>
  </si>
  <si>
    <t>8. Gallbladder Dyskinesia</t>
  </si>
  <si>
    <t>9. Acute Gastroenteritis</t>
  </si>
  <si>
    <t>10. Pancreatitis (early stage)</t>
  </si>
  <si>
    <t>11. Cyclic Vomiting Syndrome</t>
  </si>
  <si>
    <t>12. Food Intolerance / Food Poisoning</t>
  </si>
  <si>
    <t>1. Pitta prakopa →</t>
  </si>
  <si>
    <t>2. Amla + Vidaha increase →</t>
  </si>
  <si>
    <t>3. Ama + annarasa dusana</t>
  </si>
  <si>
    <t>4. Agnimandya → impaired digestion</t>
  </si>
  <si>
    <t>5. Drava pitta moves adhomarga</t>
  </si>
  <si>
    <t>6. Irritates Hridaya, Amasaya →</t>
  </si>
  <si>
    <t>7. Produces Amlodgara, Hriddaha, Hridsoola</t>
  </si>
  <si>
    <t>*Dusya: Rasa, Rakta</t>
  </si>
  <si>
    <t>*Srotas: Annavaha, *Rasavaha</t>
  </si>
  <si>
    <t>Srotodushti: Sanga + Prapti</t>
  </si>
  <si>
    <t>*Agnidipana – Trikatu, Chitraka</t>
  </si>
  <si>
    <t>*Pachana – Shunthi, Musta</t>
  </si>
  <si>
    <t>*Pitta-shamana – Amalaki, Yashtimadhu</t>
  </si>
  <si>
    <t>*Amapachana – Lashuna siddha ghrita (mild)</t>
  </si>
  <si>
    <t>*Virechana – Mridu virechana with Trivrit lehya</t>
  </si>
  <si>
    <t>*Reference: Charaka Chikitsa – Amlapitta Chikitsa siddhānta</t>
  </si>
  <si>
    <t>*Cold milk</t>
  </si>
  <si>
    <t>*Ghee</t>
  </si>
  <si>
    <t>*Light diet (mand, peya, yavagu)</t>
  </si>
  <si>
    <t>*Yashtimadhu, Amalaki</t>
  </si>
  <si>
    <t>*Avipattikara churnam</t>
  </si>
  <si>
    <t>*Avoiding spicy, sour foods</t>
  </si>
  <si>
    <t>*Spicy, sour, oily foods</t>
  </si>
  <si>
    <t>*Coffee/tea</t>
  </si>
  <si>
    <t>*Fasting and overeating</t>
  </si>
  <si>
    <t>*Stress</t>
  </si>
  <si>
    <t>*Smoking</t>
  </si>
  <si>
    <t>(Specific management for Hrid Adhoga Amlapitta)</t>
  </si>
  <si>
    <t>*Yashtimadhu ksheera paka</t>
  </si>
  <si>
    <t>*Amalaki churna + guda</t>
  </si>
  <si>
    <t>*Kamdugdha rasa</t>
  </si>
  <si>
    <t>*Sutshekhara rasa</t>
  </si>
  <si>
    <t>*Avipattikara churna</t>
  </si>
  <si>
    <t>*Draksha rasa / Drakshadi Kashayam</t>
  </si>
  <si>
    <t>*Shatadhouta ghrita internally (micro-doses)</t>
  </si>
  <si>
    <t>*Takra-prayoga (thin buttermilk)</t>
  </si>
  <si>
    <t>*Virechana with trivrit, drakshadi yoga</t>
  </si>
  <si>
    <t>*Pitta-shamana gritas – Dadimadi ghrita, Yashtimadhu ghrita</t>
  </si>
  <si>
    <t>12/12/2025, 13:04 - Dr sonu kailas k: 🛑https://chat.whatsapp.com/FL6IqtNqJIiIDWqE3RkVik</t>
  </si>
  <si>
    <t>12/12/2025, 13:04 - Dr sonu kailas k: *KINDLY FORWARD THIS LINK TO YOUR COLLEGE GROUP*‼️</t>
  </si>
  <si>
    <t>12/12/2025, 19:55 - +91 95446 87331: 🔺CASE STUDY  NO : 326</t>
  </si>
  <si>
    <t xml:space="preserve">🔺URDHWAGATA AMLAPITTA </t>
  </si>
  <si>
    <t>*(Ref: Madhava Nidana 51/4–7)</t>
  </si>
  <si>
    <t>*Ati-kshara, amla, katu, ushna ahara</t>
  </si>
  <si>
    <t>*Adhyashana (overeating), ajirna</t>
  </si>
  <si>
    <t>*Divaswapna</t>
  </si>
  <si>
    <t>*Stress, irregular food habits</t>
  </si>
  <si>
    <t>*(Ref: M.N. 51/8)</t>
  </si>
  <si>
    <t>*Utklesha</t>
  </si>
  <si>
    <t>*Mukha amlata</t>
  </si>
  <si>
    <t>*Hrid kanthadaha</t>
  </si>
  <si>
    <t>*(Ref: M.N. 51/9–11)</t>
  </si>
  <si>
    <t>*Tikta-amlapitta udgāra</t>
  </si>
  <si>
    <t>*Hrit-kantha daha</t>
  </si>
  <si>
    <t>*Chhardi (vomiting) – sour/bitter</t>
  </si>
  <si>
    <t>*Urdhva-vega of amla pitta</t>
  </si>
  <si>
    <t>*Klama, aruchi</t>
  </si>
  <si>
    <t>*(Key: sour reflux, burning chest-throat, nausea, vomiting)</t>
  </si>
  <si>
    <t>*BP – usually normal</t>
  </si>
  <si>
    <t>*Temperature – afebrile</t>
  </si>
  <si>
    <t>*Acid regurgitation discomfort</t>
  </si>
  <si>
    <t>*Occasional nausea/vomiting</t>
  </si>
  <si>
    <t>*Sour/acidic taste in mouth</t>
  </si>
  <si>
    <t>*Hydration status: Check for mild dehydration if vomiting present</t>
  </si>
  <si>
    <t>*Pallor / Icterus: Usually absent</t>
  </si>
  <si>
    <t>*Tongue: Coated tongue</t>
  </si>
  <si>
    <t>*Halitosis: May be present</t>
  </si>
  <si>
    <t>*BMI: Overweight/obesity common in GERD patterns</t>
  </si>
  <si>
    <t>a. Gastrointestinal System</t>
  </si>
  <si>
    <t>*Inspection: Mild epigastric fullness</t>
  </si>
  <si>
    <t>*Mild epigastric tenderness</t>
  </si>
  <si>
    <t>*No guarding/rigidity</t>
  </si>
  <si>
    <t>*Percussion: Normal</t>
  </si>
  <si>
    <t>*Auscultation: Normal bowel sounds</t>
  </si>
  <si>
    <t>*Normal findings; rule out cardiac causes of retrosternal discomfort</t>
  </si>
  <si>
    <t>*Normal (to rule out referred symptoms)</t>
  </si>
  <si>
    <t>d. Oral cavity</t>
  </si>
  <si>
    <t>*Dental enamel erosion (chronic regurgitation)</t>
  </si>
  <si>
    <t>*CBC – To rule out infection/anemia</t>
  </si>
  <si>
    <t>*LFT – To rule out hepatobiliary causes</t>
  </si>
  <si>
    <t>*RFT – If dehydration/vomiting</t>
  </si>
  <si>
    <t>*Specific Gastrointestinal Tests</t>
  </si>
  <si>
    <t>*Upper GI Endoscopy – To assess esophagitis, gastritis, reflux changes</t>
  </si>
  <si>
    <t>*Stool antigen</t>
  </si>
  <si>
    <t>*Rapid urease test (endoscopic)</t>
  </si>
  <si>
    <t>*Serum electrolytes – If vomiting</t>
  </si>
  <si>
    <t>*pH Monitoring (24-hour Esophageal pH study) – To confirm acid reflux</t>
  </si>
  <si>
    <t>*Esophageal Manometry – LES pressure assessment</t>
  </si>
  <si>
    <t>*Imaging (if needed)</t>
  </si>
  <si>
    <t>*USG Abdomen – To rule out gallbladder/pancreas issues</t>
  </si>
  <si>
    <t>*Barium Swallow (Upper GI series) – If structural abnormalities suspected</t>
  </si>
  <si>
    <t>12/12/2025, 19:59 - +91 95446 87331: 🔺CASE STUDY  NO : 326</t>
  </si>
  <si>
    <t>🔺URDHWAGATA AMLAPITTA</t>
  </si>
  <si>
    <t>*Peptic Ulcer Disease</t>
  </si>
  <si>
    <t>*Hiatal Hernia</t>
  </si>
  <si>
    <t>*Gallbladder Disease (Cholelithiasis / Cholecystitis)</t>
  </si>
  <si>
    <t>*Pancreatitis (mild early pain confusion)</t>
  </si>
  <si>
    <t>*Functional Heartburn</t>
  </si>
  <si>
    <t>*Achalasia (rare confusion with regurgitation)</t>
  </si>
  <si>
    <t>*(Ref: based on Charaka Chikitsa 15, M.N. 51)</t>
  </si>
  <si>
    <t>*Nidana → Pitta vriddhi</t>
  </si>
  <si>
    <t>*Mandagni → Ajirna → Amla bhava</t>
  </si>
  <si>
    <t>*Pitta + Ama → Amla-pitta formation</t>
  </si>
  <si>
    <t>*Urdhva gati due to Vata (Udanavayu prakopa)</t>
  </si>
  <si>
    <t>*Result → Reflux of amla pitta into kantha + mukha → Urdhvagata Amlapitta</t>
  </si>
  <si>
    <t>(Ref: C.Ci.15)</t>
  </si>
  <si>
    <t>*Langhana</t>
  </si>
  <si>
    <t>*Pachana</t>
  </si>
  <si>
    <t>*Vatanulomana</t>
  </si>
  <si>
    <t>*Sheetala chikitsa</t>
  </si>
  <si>
    <t>*Pitta-shamana (tikta-madhura dravya)</t>
  </si>
  <si>
    <t>*Antiemetic measures</t>
  </si>
  <si>
    <t>*Stambhana in excessive chhardi</t>
  </si>
  <si>
    <t>*Sheetala drava (cold water)</t>
  </si>
  <si>
    <t>*Tikta-madhura rasa</t>
  </si>
  <si>
    <t>*Light food</t>
  </si>
  <si>
    <t>*Dugdha (cold milk), ghr̥ita</t>
  </si>
  <si>
    <t>*Rest, avoiding spicy/hot food</t>
  </si>
  <si>
    <t>*Ushna-katu-amla food</t>
  </si>
  <si>
    <t>*Madya</t>
  </si>
  <si>
    <t>*Heavy oily food</t>
  </si>
  <si>
    <t>*Stress, fast eating</t>
  </si>
  <si>
    <t>*Lying down soon after meals</t>
  </si>
  <si>
    <t>*Divasvapna</t>
  </si>
  <si>
    <t>*Adhyashana/ajirna</t>
  </si>
  <si>
    <t xml:space="preserve">🔺SAMANYA CHIKITSA DRAVYA </t>
  </si>
  <si>
    <t>*Dadimashtaka churna</t>
  </si>
  <si>
    <t>*Kamadudha rasa</t>
  </si>
  <si>
    <t>*Sootashekhara rasa</t>
  </si>
  <si>
    <t>*Praval pishti</t>
  </si>
  <si>
    <t>*Shankha bhasma</t>
  </si>
  <si>
    <t>*Amalaki churna</t>
  </si>
  <si>
    <t>*Shatadhouta ghrita</t>
  </si>
  <si>
    <t>*Yashtimadhu ghrita</t>
  </si>
  <si>
    <t>*Panchamrut parpati</t>
  </si>
  <si>
    <t>*Chhardi-pradhana → Lavanabhaskara, Sutshekhara rasa, Shankha bhasma</t>
  </si>
  <si>
    <t>*Daha-pradhana → Praval pishti, Mukta pishti, Sheetala ghrita</t>
  </si>
  <si>
    <t>*Adhmana + Utklesha → Hingwashtaka, Vatanulomana</t>
  </si>
  <si>
    <t>*Ama-pitta → Pachana: Trikatu in small dose</t>
  </si>
  <si>
    <t>*Severe Pitta vriddhi → Mridu virechana (Trivrit lehya, Draksha rasa)</t>
  </si>
  <si>
    <t>*Reflux dominant → Yashtimadhu + Ghr̥ita</t>
  </si>
  <si>
    <t>*Chhardi continuous → Stambhana (cold milk, dhanyaka siddha jala)</t>
  </si>
  <si>
    <t>14/12/2025, 10:33 - +91 95446 87331: 🔺CASE STUDY NO : 237</t>
  </si>
  <si>
    <t xml:space="preserve">🔺AMA DOSA </t>
  </si>
  <si>
    <t>NIDANAM</t>
  </si>
  <si>
    <t>*Ati-bhojana (overeating)</t>
  </si>
  <si>
    <t>*Ajirna bhojana (eating before digestion)</t>
  </si>
  <si>
    <t>*Divasvapna (day sleep)</t>
  </si>
  <si>
    <t>*Vyayama after heavy meals</t>
  </si>
  <si>
    <t>*Ref: Caraka Samhitha sutrasthana 28</t>
  </si>
  <si>
    <t xml:space="preserve"> (Prodromal Features)</t>
  </si>
  <si>
    <t>*Gauravam (heaviness)</t>
  </si>
  <si>
    <t>*Alasya (laziness)</t>
  </si>
  <si>
    <t>*Apakti (indigestion)</t>
  </si>
  <si>
    <t>*Ref: Caraka Saṁhita Cikitsthanana 15</t>
  </si>
  <si>
    <t>*Srotorodha</t>
  </si>
  <si>
    <t>*Tandra</t>
  </si>
  <si>
    <t>*Apakti</t>
  </si>
  <si>
    <t>*Mala-sanga</t>
  </si>
  <si>
    <t>*sleshma-vrddhi</t>
  </si>
  <si>
    <t>Ref: Caraka Samhita Sutrasthanana 28</t>
  </si>
  <si>
    <t xml:space="preserve">🔺GENERAL EXAMINATION </t>
  </si>
  <si>
    <t>*Fatigue, lethargy, malaise</t>
  </si>
  <si>
    <t>*Feeling of heaviness in body</t>
  </si>
  <si>
    <t>*Low-grade fever</t>
  </si>
  <si>
    <t>*Mild tachycardia (in inflammatory states)</t>
  </si>
  <si>
    <t>*Tongue:</t>
  </si>
  <si>
    <t>*Thick white / yellow coating</t>
  </si>
  <si>
    <t>*Breath:</t>
  </si>
  <si>
    <t>*Foul smelling breath</t>
  </si>
  <si>
    <t>*Dull complexion</t>
  </si>
  <si>
    <t>*Excessive sweating or stickiness</t>
  </si>
  <si>
    <t>*Bowel &amp; urine:</t>
  </si>
  <si>
    <t>*Constipation or loose stools</t>
  </si>
  <si>
    <t>*Foul-smelling stools and urine</t>
  </si>
  <si>
    <t>*Gastro-intestinal system</t>
  </si>
  <si>
    <t>*Abdominal distension</t>
  </si>
  <si>
    <t>*Epigastric discomfort</t>
  </si>
  <si>
    <t>*Indigestion, bloating</t>
  </si>
  <si>
    <t>*Generalized body ache</t>
  </si>
  <si>
    <t>*Muscle stiffness</t>
  </si>
  <si>
    <t>*Joint pain without deformity</t>
  </si>
  <si>
    <t>*Heaviness in chest</t>
  </si>
  <si>
    <t>*Excessive mucus</t>
  </si>
  <si>
    <t>*Productive cough</t>
  </si>
  <si>
    <t>*Mild tachycardia</t>
  </si>
  <si>
    <t>*Reduced exercise tolerance</t>
  </si>
  <si>
    <t>*Drowsiness</t>
  </si>
  <si>
    <t>*Poor concentration</t>
  </si>
  <si>
    <t>*Complete blood count</t>
  </si>
  <si>
    <t>*Mild leukocytosis</t>
  </si>
  <si>
    <t>*ESR</t>
  </si>
  <si>
    <t>*Raised</t>
  </si>
  <si>
    <t>*C-reactive protein (CRP)</t>
  </si>
  <si>
    <t>*Elevated</t>
  </si>
  <si>
    <t>*Mild elevation of enzymes</t>
  </si>
  <si>
    <t>*Dyslipidemia</t>
  </si>
  <si>
    <t>*Impaired fasting glucose</t>
  </si>
  <si>
    <t>*Indigestion, altered flora</t>
  </si>
  <si>
    <t>*Thyroid profile (if indicated)</t>
  </si>
  <si>
    <t>*Subclinical hypothyroidism</t>
  </si>
  <si>
    <t>14/12/2025, 10:35 - +91 95446 87331: 🔺CASE STUDY NO : 237</t>
  </si>
  <si>
    <t>🔺AMA DOSA</t>
  </si>
  <si>
    <t>*Functional dyspepsia</t>
  </si>
  <si>
    <t>*Gastro-esophageal reflux disease</t>
  </si>
  <si>
    <t>*Irritable bowel syndrome</t>
  </si>
  <si>
    <t>*Metabolic syndrome</t>
  </si>
  <si>
    <t>*Low-grade infection</t>
  </si>
  <si>
    <t>*Food intolerance</t>
  </si>
  <si>
    <t>*Non-alcoholic fatty liver disease</t>
  </si>
  <si>
    <t>*Incomplete digestion and absorption</t>
  </si>
  <si>
    <t>*Accumulation of metabolic toxins</t>
  </si>
  <si>
    <t>*Gut dysbiosis</t>
  </si>
  <si>
    <t>*Low-grade systemic inflammation</t>
  </si>
  <si>
    <t>*Impaired metabolism</t>
  </si>
  <si>
    <t>*Increased inflammatory mediators</t>
  </si>
  <si>
    <t>*Oxidative stress</t>
  </si>
  <si>
    <t>NIDANA SEVANA</t>
  </si>
  <si>
    <t>→ Mandagni</t>
  </si>
  <si>
    <t>→ Apakva ahara rasa</t>
  </si>
  <si>
    <t>→ Ama utpatti</t>
  </si>
  <si>
    <t>→ Srotorodha</t>
  </si>
  <si>
    <t>→ Dosa-prakopa</t>
  </si>
  <si>
    <t>→ Vyadhi utpatti</t>
  </si>
  <si>
    <t>*Ref: Madhava Nidana – Ama Nidana</t>
  </si>
  <si>
    <t>*Usna ahara</t>
  </si>
  <si>
    <t>*Dipana–pacana dravya</t>
  </si>
  <si>
    <t>*Usba jala pana</t>
  </si>
  <si>
    <t>*Ref: Caraka Samhita Sūtrasthāna 22</t>
  </si>
  <si>
    <t>*Ati-bhojana</t>
  </si>
  <si>
    <t>*sita dravya</t>
  </si>
  <si>
    <t>Ref: Caraka Saṁhita Sutras thana 28</t>
  </si>
  <si>
    <t>🔺SAMANYA CIKITSA</t>
  </si>
  <si>
    <t xml:space="preserve"> (General Management)</t>
  </si>
  <si>
    <t>*Dipana</t>
  </si>
  <si>
    <t>*Pacana</t>
  </si>
  <si>
    <t>*Swedana (mrdu)</t>
  </si>
  <si>
    <t>*Tikta–kaṭu rasa pradhana ahara</t>
  </si>
  <si>
    <t>*Ref: Caraka Saṁhita Cikitsāsthāna 15</t>
  </si>
  <si>
    <t>*ama + Kapha → Langhana, Dipana</t>
  </si>
  <si>
    <t>*Ama + Pitta → Pacana, Tikta rasa</t>
  </si>
  <si>
    <t>*Ama + Vata → Snehapurva Dīpana–Pacana</t>
  </si>
  <si>
    <t>*Chronic ama → sodhana (Vamana / Virecana after pacana)</t>
  </si>
  <si>
    <t>*Caraka Samhitha Cikitsasthana 15</t>
  </si>
  <si>
    <t>*AH. SU 13</t>
  </si>
  <si>
    <t>*Key Classical References</t>
  </si>
  <si>
    <t>*Caraka Samhita– Sutras thana 22, 28</t>
  </si>
  <si>
    <t>*Caraka Samhitha– Cikitsasthana 15 (ama &amp; Grahani)</t>
  </si>
  <si>
    <t>*Madhava Nidana – ama Nidana</t>
  </si>
  <si>
    <t>*AH. Su 13</t>
  </si>
  <si>
    <t>15/12/2025, 21:36 - +91 95446 87331: 🔺CASE STUDY NO : 238</t>
  </si>
  <si>
    <t>🔺KARNA BHAGNAM (FRACTURE / TRAUMATIC DEFORMITY OF EAR)</t>
  </si>
  <si>
    <t xml:space="preserve"> (Etiological Factors)</t>
  </si>
  <si>
    <t>*Traumatic causes</t>
  </si>
  <si>
    <t>*abhighata (direct injury)</t>
  </si>
  <si>
    <t>*Prahara (assault, slap, hit)</t>
  </si>
  <si>
    <t>*Pata (fall from height)</t>
  </si>
  <si>
    <t>*Vahana durghatana (road traffic accident)</t>
  </si>
  <si>
    <t>*Sastra / Asastra prahara (sharp or blunt trauma)</t>
  </si>
  <si>
    <t>*Animal bite / pull</t>
  </si>
  <si>
    <t>*Forceful pulling of ear ornaments</t>
  </si>
  <si>
    <t>*Predisposing factors</t>
  </si>
  <si>
    <t>*Weak asthi &amp; mamsa dhatu</t>
  </si>
  <si>
    <t>*Previous ear disease or surgery</t>
  </si>
  <si>
    <t>*Elderly age (asthi-ksaya)</t>
  </si>
  <si>
    <t>*Usually minimal due to acute nature, but may include:</t>
  </si>
  <si>
    <t>*Mild karna sula (ear pain)</t>
  </si>
  <si>
    <t>*Slight sotha (swelling)</t>
  </si>
  <si>
    <t>*Rakta sraava (minor bleeding)</t>
  </si>
  <si>
    <t>*Sensation of heaviness in ear</t>
  </si>
  <si>
    <t>*Severe karna sula (intense pain)</t>
  </si>
  <si>
    <t>*Rakta srava (bleeding)</t>
  </si>
  <si>
    <t>*Vakrata / vikrti (deformity of ear)</t>
  </si>
  <si>
    <t>*Chinna / bhagna karna (torn or fractured ear)</t>
  </si>
  <si>
    <t>*Sparsasahyata (tenderness)</t>
  </si>
  <si>
    <t>*Functional symptoms</t>
  </si>
  <si>
    <t>*difficulty wearing ornaments</t>
  </si>
  <si>
    <t>*Altered ear shape</t>
  </si>
  <si>
    <t>*Psychological distress due to deformity</t>
  </si>
  <si>
    <t>*Dosa involvement</t>
  </si>
  <si>
    <t>*Vata pradhana → pain, deformity</t>
  </si>
  <si>
    <t>*Pitta anubandha → bleeding, burning</t>
  </si>
  <si>
    <t>*Kapha anubandha → swelling</t>
  </si>
  <si>
    <t>A. ENT Examination</t>
  </si>
  <si>
    <t>*Deformity of pinna</t>
  </si>
  <si>
    <t>*External auditory canal</t>
  </si>
  <si>
    <t>*Bleeding</t>
  </si>
  <si>
    <t>*Foreign material</t>
  </si>
  <si>
    <t>*Perforation</t>
  </si>
  <si>
    <t>*Hemotympanum</t>
  </si>
  <si>
    <t>*Hearing assessment</t>
  </si>
  <si>
    <t>*Whisper test</t>
  </si>
  <si>
    <t>*Tuning fork tests (Rinne, Weber)</t>
  </si>
  <si>
    <t>*Facial nerve examination</t>
  </si>
  <si>
    <t>*Bell’s palsy signs</t>
  </si>
  <si>
    <t>B. Neurological Examination</t>
  </si>
  <si>
    <t>*Cranial nerve examination (especially VII &amp; VIII)</t>
  </si>
  <si>
    <t>*Motor and sensory system</t>
  </si>
  <si>
    <t>*Signs of raised intracranial pressure</t>
  </si>
  <si>
    <t>C. Musculoskeletal System</t>
  </si>
  <si>
    <t>*Temporal bone tenderness</t>
  </si>
  <si>
    <t>*Mandibular movement restriction</t>
  </si>
  <si>
    <t>*Zygomatic arch deformity</t>
  </si>
  <si>
    <t>*Blood grouping and cross-matching</t>
  </si>
  <si>
    <t>*Coagulation profile</t>
  </si>
  <si>
    <t>*Random blood sugar</t>
  </si>
  <si>
    <t>*CSF analysis (if CSF otorrhea suspected)</t>
  </si>
  <si>
    <t>🔺 RADIOLOGICAL &amp; SPECIAL INVESTIGATIONS</t>
  </si>
  <si>
    <t>*CT scan – Temporal bone (HRCT)</t>
  </si>
  <si>
    <t>*CT scan – Brain</t>
  </si>
  <si>
    <t>*X-ray skull</t>
  </si>
  <si>
    <t>*MRI brain (if nerve injury suspected)</t>
  </si>
  <si>
    <t>*Pure tone audiometry</t>
  </si>
  <si>
    <t>*Impedance audiometry</t>
  </si>
  <si>
    <t>*Facial nerve conduction study</t>
  </si>
  <si>
    <t>15/12/2025, 21:39 - +91 95446 87331: 🔺CASE STUDY NO : 238</t>
  </si>
  <si>
    <t>*Auricular hematoma</t>
  </si>
  <si>
    <t>*Pinna laceration</t>
  </si>
  <si>
    <t>*Temporal bone fracture</t>
  </si>
  <si>
    <t>*Basilar skull fracture</t>
  </si>
  <si>
    <t>*Tympanic membrane perforation</t>
  </si>
  <si>
    <t>*Ossicular chain disruption</t>
  </si>
  <si>
    <t>*External auditory canal fracture</t>
  </si>
  <si>
    <t>*Facial nerve palsy</t>
  </si>
  <si>
    <t>*Traumatic conductive hearing loss</t>
  </si>
  <si>
    <t>*Traumatic sensorineural hearing loss</t>
  </si>
  <si>
    <t>1. Abhighata to karna pradesa</t>
  </si>
  <si>
    <t>2. Aggravation of Vata dosa</t>
  </si>
  <si>
    <t>3. Injury to tvak, mamsa, asthi &amp; sandhi</t>
  </si>
  <si>
    <t>4. Bhagna (fracture / tearing) of karna</t>
  </si>
  <si>
    <t>5. Association of Pitta → bleeding</t>
  </si>
  <si>
    <t>6. Association of Kapha → sotha</t>
  </si>
  <si>
    <t>7. Manifestation of karna bhagna laksanas</t>
  </si>
  <si>
    <t>*Snehana (ghrta, taila application)</t>
  </si>
  <si>
    <t>*Usna upacara (mild warmth)</t>
  </si>
  <si>
    <t>*Proper bandhana (splinting)</t>
  </si>
  <si>
    <t>*Vata-samaka ahara &amp; vihara</t>
  </si>
  <si>
    <t>*Excess movement of ear</t>
  </si>
  <si>
    <t>*Exposure to śīta vāyu</t>
  </si>
  <si>
    <t>*Pressure on injured ear</t>
  </si>
  <si>
    <t>*Neglect of bandaging</t>
  </si>
  <si>
    <t>1. Bhagna sthapana</t>
  </si>
  <si>
    <t>*Correction of deformity manually</t>
  </si>
  <si>
    <t>*Bringing torn or displaced parts to normal position</t>
  </si>
  <si>
    <t>2. Bandhana</t>
  </si>
  <si>
    <t>*Sthagika / Gophana bandhana</t>
  </si>
  <si>
    <t>*Ear immobilization using soft padding</t>
  </si>
  <si>
    <t>3. Shotha &amp; Vedhana hara</t>
  </si>
  <si>
    <t>*sita pradeha initially (if bleeding)</t>
  </si>
  <si>
    <t>*Later usna upanaha</t>
  </si>
  <si>
    <t>4. Dosa samana</t>
  </si>
  <si>
    <t>*Vata-pitta samaka measures</t>
  </si>
  <si>
    <t>*Light, unctuous diet</t>
  </si>
  <si>
    <t>*Ghrta (Go-ghṛta)</t>
  </si>
  <si>
    <t>*Narayana taila</t>
  </si>
  <si>
    <t>*Maha visagarbha taila</t>
  </si>
  <si>
    <t>*Yastimadhu ghrta</t>
  </si>
  <si>
    <t>🔺 VISESHA CHIKITSA (Specific Treatment of Karna Bhagnam)</t>
  </si>
  <si>
    <t>1. Karna Sandhana Chikitsa</t>
  </si>
  <si>
    <t>*Suturing torn ear margins</t>
  </si>
  <si>
    <t>*Alignment of cartilage and skin</t>
  </si>
  <si>
    <t>*Described by Susruta for ear injuries</t>
  </si>
  <si>
    <t>2. Local applications</t>
  </si>
  <si>
    <t>*Ghṛta lepa for healing</t>
  </si>
  <si>
    <t>*Madhuchistaa yukta lepa for wound protection</t>
  </si>
  <si>
    <t>3. Bandaging</t>
  </si>
  <si>
    <t>*Non-tight, well-padded bandhana</t>
  </si>
  <si>
    <t>*Regular dressing changes</t>
  </si>
  <si>
    <t>4. If suppuration develops</t>
  </si>
  <si>
    <t>*sodhana (cleansing)</t>
  </si>
  <si>
    <t>*Ropana dravyas application</t>
  </si>
  <si>
    <t>5. After healing</t>
  </si>
  <si>
    <t>*Abhyanga with medicated taila</t>
  </si>
  <si>
    <t>*Gentle ear massage to restore shape</t>
  </si>
  <si>
    <t>*REFERENCES</t>
  </si>
  <si>
    <t>*Susruta Samhita – Chikitsa Sthana (Bhagna Chikitsa)</t>
  </si>
  <si>
    <t>*Susrutha samhitha – salya Sthana</t>
  </si>
  <si>
    <t>*Dalhana commentary</t>
  </si>
  <si>
    <t>16/12/2025, 22:37 - +91 95446 87331: 🔺CASE STUDY NO : 329</t>
  </si>
  <si>
    <t>🔺YONI VIDRADHI (योनि विद्रधि)</t>
  </si>
  <si>
    <t>*Ati-maithuna (excessive sexual activity)</t>
  </si>
  <si>
    <t>*Ruksa, usna, katu, amla ahara sevana</t>
  </si>
  <si>
    <t>*Yoniksata (trauma to genital tract)</t>
  </si>
  <si>
    <t>*Prasava-pida(childbirth injury)</t>
  </si>
  <si>
    <t>*Dosa prakopa – mainly Pitta &amp; Rakta, sometimes Vāta-Kapha</t>
  </si>
  <si>
    <t>*Abhighata (local injury)</t>
  </si>
  <si>
    <t xml:space="preserve"> (Prodromal features)</t>
  </si>
  <si>
    <t>*Yoni vedana(mild pain in vagina)</t>
  </si>
  <si>
    <t>*sopha abhasa (slight swelling)</t>
  </si>
  <si>
    <t>*Sparsasahatva (tenderness)</t>
  </si>
  <si>
    <t>*Tīvra sula (severe pain)</t>
  </si>
  <si>
    <t>*Yoni sotha (marked swelling)</t>
  </si>
  <si>
    <t>*Daha, paka (burning &amp; suppuration)</t>
  </si>
  <si>
    <t>*Srava – puyavat or rakta-miśrita</t>
  </si>
  <si>
    <t>*Jvara (fever) in pakva avastha</t>
  </si>
  <si>
    <t>*Sthaniya granthi-rupaa sotha (abscess formation)</t>
  </si>
  <si>
    <t>*Lower abdominal tenderness</t>
  </si>
  <si>
    <t>*Guarding / rigidity (if spread of infection)</t>
  </si>
  <si>
    <t>*Pelvic mass (if deep abscess)</t>
  </si>
  <si>
    <t>*Local (Pelvic) Examination</t>
  </si>
  <si>
    <t>*Inspection of vulva: swelling, redness, edema</t>
  </si>
  <si>
    <t>*Palpation: tenderness, fluctuation</t>
  </si>
  <si>
    <t>*Vaginal examination: painful mass, induration</t>
  </si>
  <si>
    <t>*Discharge: purulent / foul-smelling</t>
  </si>
  <si>
    <t>*Speculum examination (if tolerable)</t>
  </si>
  <si>
    <t>*Respiratory system – normal / septic changes</t>
  </si>
  <si>
    <t>*Cardiovascular system – tachycardia (infection)</t>
  </si>
  <si>
    <t>*Central nervous system – sensorium (sepsis)</t>
  </si>
  <si>
    <t>*Complete blood count (↑ total leukocyte count)</t>
  </si>
  <si>
    <t>*Erythrocyte sedimentation rate</t>
  </si>
  <si>
    <t>*C-reactive protein</t>
  </si>
  <si>
    <t>*Blood sugar levels</t>
  </si>
  <si>
    <t>*Urine routine and microscopy</t>
  </si>
  <si>
    <t>*Pus culture and sensitivity</t>
  </si>
  <si>
    <t>*Vaginal swab culture</t>
  </si>
  <si>
    <t>*Blood culture (if fever / sepsis suspected)</t>
  </si>
  <si>
    <t>*HIV screening (if recurrent / severe infection)</t>
  </si>
  <si>
    <t>16/12/2025, 22:40 - +91 95446 87331: 🔺CASE STUDY NO : 329</t>
  </si>
  <si>
    <t>*Bartholin gland abscess</t>
  </si>
  <si>
    <t>*Vulvar abscess</t>
  </si>
  <si>
    <t>*Vaginal abscess</t>
  </si>
  <si>
    <t>*Pelvic inflammatory disease</t>
  </si>
  <si>
    <t>*Infected epidermoid cyst</t>
  </si>
  <si>
    <t>*Vulvar cellulitis</t>
  </si>
  <si>
    <t>*Necrotizing fasciitis of perineum (early stage)</t>
  </si>
  <si>
    <t>*Gartner duct cyst with infection</t>
  </si>
  <si>
    <t>*Nidana sevana → Pitta-Rakta prakopa</t>
  </si>
  <si>
    <t>*Dosa sancaya in yoni marga</t>
  </si>
  <si>
    <t>*Srotorodha →</t>
  </si>
  <si>
    <t>Sotha &amp; pāka</t>
  </si>
  <si>
    <t>*Pakva avastha→ Vidradhi (abscess) formation</t>
  </si>
  <si>
    <t>*If untreated → bhinna vidradhi (ruptured abscess)</t>
  </si>
  <si>
    <t>*Dosa avasthanusara chikitsa</t>
  </si>
  <si>
    <t>*Pitta-rakta samana</t>
  </si>
  <si>
    <t>*ama pacana if present</t>
  </si>
  <si>
    <t>*sopha-hara &amp; vedana samana</t>
  </si>
  <si>
    <t>*Pakva avasthayam – bhedana &amp; sodhana</t>
  </si>
  <si>
    <t>*sita dravya prayoga</t>
  </si>
  <si>
    <t>*Pitta-samana ahara</t>
  </si>
  <si>
    <t>*Yoni lepa with sita virya dravya</t>
  </si>
  <si>
    <t>*Parisheka with kvatha like Nimba, Triphala</t>
  </si>
  <si>
    <t>*Rest &amp; maithuna tyaga</t>
  </si>
  <si>
    <t>*Usna, katu, amla, lavana ahara</t>
  </si>
  <si>
    <t>*Maithuna</t>
  </si>
  <si>
    <t>*Usna parisheka</t>
  </si>
  <si>
    <t>*Dosa samana</t>
  </si>
  <si>
    <t>*sotha-hara</t>
  </si>
  <si>
    <t>*Vedana-hara</t>
  </si>
  <si>
    <t>*Paka niyantrana</t>
  </si>
  <si>
    <t>*sodhana when suppurated</t>
  </si>
  <si>
    <t>A. Apakva Avastha</t>
  </si>
  <si>
    <t>*Lepa – Candana, Yastimadhu, Lodhra</t>
  </si>
  <si>
    <t>*Parisheka – Nimba, Triphala, Pancavalkala kvatha</t>
  </si>
  <si>
    <t>*Ghrta – Tikta ghrta, Mahatikta ghrta</t>
  </si>
  <si>
    <t>B. Pakva Avastha</t>
  </si>
  <si>
    <t>*Bhedana karma (incision &amp; drainage)</t>
  </si>
  <si>
    <t>*sodhana – Pancavalkala kvatha praksalana</t>
  </si>
  <si>
    <t>*Ropana – Jatyadi taila, Madhūcchista</t>
  </si>
  <si>
    <t>C. Internal medicines (examples – names only)</t>
  </si>
  <si>
    <t>*Mahatikta ghrta</t>
  </si>
  <si>
    <t>*Susruta Samhitha – Nidanasthana 9 (Vidradhi Nidana)</t>
  </si>
  <si>
    <t>*Susrutha Samhitha – Cikitsasthanam 16 (Vidradhi Cikitsa)</t>
  </si>
  <si>
    <t>*AH UT : YONI ADHYAYA</t>
  </si>
  <si>
    <t>*Astanga Sangraha – Uttarasthana</t>
  </si>
  <si>
    <t>*Bhavaprakasha – Striroga Adhikara</t>
  </si>
  <si>
    <t>🔺PUTRAGHNI YONI VYAPADA</t>
  </si>
  <si>
    <t xml:space="preserve"> (Etiological factors)</t>
  </si>
  <si>
    <t>*Ati-ruksa, ati-usna, ati-katu, ati-tikta ahara</t>
  </si>
  <si>
    <t>*Vata-prakopaka vihara (ati-vyayama, ratrijagarana)</t>
  </si>
  <si>
    <t>*Vega-dharana (especially artava &amp; garbha vega)</t>
  </si>
  <si>
    <t>*Abhighata to yoni / garbhasaya</t>
  </si>
  <si>
    <t>*Dosa dusti during rtukala</t>
  </si>
  <si>
    <t>*Purvajanma krta papa (classical reference)</t>
  </si>
  <si>
    <t>*Yoni ruksata</t>
  </si>
  <si>
    <t>*Alpa vedana in yoni</t>
  </si>
  <si>
    <t>*Irregular artava pravrtti</t>
  </si>
  <si>
    <t>*Manda garbhasaya spandana</t>
  </si>
  <si>
    <t>*Garbha nasa repeatedly (Putra nasa)</t>
  </si>
  <si>
    <t>*Early abortion / recurrent miscarriage</t>
  </si>
  <si>
    <t>*Yoni sula</t>
  </si>
  <si>
    <t>*Ruksa, alpa, visama artava</t>
  </si>
  <si>
    <t>*Garbha dharana asakthi</t>
  </si>
  <si>
    <t>*Vata-pradhana laksana</t>
  </si>
  <si>
    <t>*General appearance: Nutritional status, BMI (underweight/overweight/obese)</t>
  </si>
  <si>
    <t>*Vital signs: Pulse, BP, temperature</t>
  </si>
  <si>
    <t>*Secondary sexual characters: Breast development, axillary &amp; pubic hair</t>
  </si>
  <si>
    <t>*Signs of endocrine disorder</t>
  </si>
  <si>
    <t>*Hirsutism</t>
  </si>
  <si>
    <t>*Acne</t>
  </si>
  <si>
    <t>*Acanthosis nigricans</t>
  </si>
  <si>
    <t>*Anemia signs: Pallor, fatigue</t>
  </si>
  <si>
    <t>*Edema: Pedal edema (hormonal or systemic causes)</t>
  </si>
  <si>
    <t>*Pelvic mass</t>
  </si>
  <si>
    <t>*Abdominal obesity (metabolic syndrome)</t>
  </si>
  <si>
    <t>b) Pelvic Examination</t>
  </si>
  <si>
    <t>*Per speculum</t>
  </si>
  <si>
    <t>*Vaginal mucosa: dryness, pallor</t>
  </si>
  <si>
    <t>*Cervical discharge or infection</t>
  </si>
  <si>
    <t>*Bimanual examination</t>
  </si>
  <si>
    <t>*Uterine size and position</t>
  </si>
  <si>
    <t>*Adnexal tenderness or mass</t>
  </si>
  <si>
    <t>*Ovarian enlargement or cystic feel</t>
  </si>
  <si>
    <t>c) Breast Examination</t>
  </si>
  <si>
    <t>*Galactorrhea (hyperprolactinemia)</t>
  </si>
  <si>
    <t>d) Thyroid Examination</t>
  </si>
  <si>
    <t>*Goiter or signs of hypo/hyperthyroidism</t>
  </si>
  <si>
    <t>a) Hematological</t>
  </si>
  <si>
    <t>b) Hormonal Profile</t>
  </si>
  <si>
    <t>*FSH</t>
  </si>
  <si>
    <t>*LH</t>
  </si>
  <si>
    <t>*LH : FSH ratio</t>
  </si>
  <si>
    <t>*Serum estradiol</t>
  </si>
  <si>
    <t>*Serum progesterone (luteal phase)</t>
  </si>
  <si>
    <t>*Serum prolactin</t>
  </si>
  <si>
    <t>*Free T3, Free T4</t>
  </si>
  <si>
    <t>*Serum testosterone</t>
  </si>
  <si>
    <t>*DHEAS</t>
  </si>
  <si>
    <t>*AMH</t>
  </si>
  <si>
    <t>c) Metabolic</t>
  </si>
  <si>
    <t>*Fasting insulin</t>
  </si>
  <si>
    <t>d) Ovulation Assessment</t>
  </si>
  <si>
    <t>*Mid-luteal serum progesterone</t>
  </si>
  <si>
    <t>*Follicular monitoring (USG)</t>
  </si>
  <si>
    <t>*Basal body temperature chart</t>
  </si>
  <si>
    <t>e) Imaging</t>
  </si>
  <si>
    <t>*Pelvic ultrasonography</t>
  </si>
  <si>
    <t>*Transvaginal sonography</t>
  </si>
  <si>
    <t>*Hysterosalpingography (if infertility workup)</t>
  </si>
  <si>
    <t>f) Others (if indicated)</t>
  </si>
  <si>
    <t>*TORCH screening</t>
  </si>
  <si>
    <t>*Semen analysis (partner evaluation)</t>
  </si>
  <si>
    <t>*Primary infertility</t>
  </si>
  <si>
    <t>*Secondary infertility</t>
  </si>
  <si>
    <t>*Anovulation</t>
  </si>
  <si>
    <t>*Oligo-ovulation</t>
  </si>
  <si>
    <t>*Polycystic ovarian syndrome</t>
  </si>
  <si>
    <t>*Hypothalamic amenorrhea</t>
  </si>
  <si>
    <t>*Hyperprolactinemia</t>
  </si>
  <si>
    <t>*Premature ovarian insufficiency</t>
  </si>
  <si>
    <t>*Luteal phase defect</t>
  </si>
  <si>
    <t>*Asherman syndrome</t>
  </si>
  <si>
    <t>*Tubal factor infertility</t>
  </si>
  <si>
    <t>*Unexplained infertility</t>
  </si>
  <si>
    <t>*Nidana sevana → Vata prakopa</t>
  </si>
  <si>
    <t>*Vata dusti of Artavavaha srotas</t>
  </si>
  <si>
    <t>*Ruksata &amp; kharata of yoni and garbhasaya</t>
  </si>
  <si>
    <t>*Repeated garbha pata / putra nasa</t>
  </si>
  <si>
    <t>* Vata pradhana – Pitta anubandha</t>
  </si>
  <si>
    <t>*Sneha yukta ahara</t>
  </si>
  <si>
    <t>*Basti karma</t>
  </si>
  <si>
    <t>*Mrdu svedana</t>
  </si>
  <si>
    <t>*Ghrta &amp; taila sevana</t>
  </si>
  <si>
    <t>*Visranti</t>
  </si>
  <si>
    <t>*Ruksa, laghu, sita ahara</t>
  </si>
  <si>
    <t>*Upavasa</t>
  </si>
  <si>
    <t>*Vega dharana</t>
  </si>
  <si>
    <t>*Stress, bhaya, soka</t>
  </si>
  <si>
    <t>*Vata samana chikitsa</t>
  </si>
  <si>
    <t>*Sneha purvaka sodhana</t>
  </si>
  <si>
    <t>*Basti prathana karma</t>
  </si>
  <si>
    <t>*Garbhasaya balya cikitsa</t>
  </si>
  <si>
    <t>*Rasayana &amp; vrsya dravya prayoga</t>
  </si>
  <si>
    <t>*Niruha Basti (Vata-samaka yoga)</t>
  </si>
  <si>
    <t>*Yoni pichu with sneha dravya</t>
  </si>
  <si>
    <t>*Ghrta pana (garbha sthapaka)</t>
  </si>
  <si>
    <t>*Garbhadana kala suddhi</t>
  </si>
  <si>
    <t>*Putra-janana dravya prayoga (as per classics)</t>
  </si>
  <si>
    <t>📌SAMANYA CHIKITSA (Pathya-apathya based)</t>
  </si>
  <si>
    <t>*Pathya</t>
  </si>
  <si>
    <t>*Ghrta, ksira, mamsa rasa</t>
  </si>
  <si>
    <t>*Snigdha, madhura rasa pradhana ahara</t>
  </si>
  <si>
    <t>*Adequate visranti</t>
  </si>
  <si>
    <t>*Apathya</t>
  </si>
  <si>
    <t>*Katu, tikta, kasayaa rasa</t>
  </si>
  <si>
    <t>*Ruksa bhojana</t>
  </si>
  <si>
    <t>*Ati-maithuna</t>
  </si>
  <si>
    <t>18/12/2025, 13:08 - Dr sonu kailas k: 🛑https://chat.whatsapp.com/FL6IqtNqJIiIDWqE3RkVik</t>
  </si>
  <si>
    <t>18/12/2025, 13:08 - Dr sonu kailas k: *KINDLY FORWARD THIS LINK TO YOUR COLLEGE GROUP*‼️</t>
  </si>
  <si>
    <t>18/12/2025, 23:19 - +91 95446 87331: 🔺CASE STUDY NO : 331</t>
  </si>
  <si>
    <t>*Krodha</t>
  </si>
  <si>
    <t>*soka</t>
  </si>
  <si>
    <t>*ayasa (excessive exertion)</t>
  </si>
  <si>
    <t>*Athikshnata–usna sevana</t>
  </si>
  <si>
    <t>*ratrijagarana</t>
  </si>
  <si>
    <t>*Pitta-prakopaka ahara–vihara</t>
  </si>
  <si>
    <t>Susruta Samhitha, Nidana sthana 13</t>
  </si>
  <si>
    <t>*Tvak ruksata</t>
  </si>
  <si>
    <t>*Manda daha</t>
  </si>
  <si>
    <t>*Varna vikrti prarambha</t>
  </si>
  <si>
    <t>Suśruta Samhita, Nidanasthana 13</t>
  </si>
  <si>
    <t>*Niruja (painless)</t>
  </si>
  <si>
    <t>*Tanu (thin lesions)</t>
  </si>
  <si>
    <t>*syava–nila varna mandala</t>
  </si>
  <si>
    <t>*mukha pradese sthita</t>
  </si>
  <si>
    <t>*Susruta Samhitha, Nidanasthana 13</t>
  </si>
  <si>
    <t>*Conscious, oriented, well built / moderately built</t>
  </si>
  <si>
    <t>*Skin examination:</t>
  </si>
  <si>
    <t>*Symmetrical, hyperpigmented macules or patches</t>
  </si>
  <si>
    <t>*Brown to dark brown discoloration</t>
  </si>
  <si>
    <t>*Commonly over malar area, forehead, upper lip, chin</t>
  </si>
  <si>
    <t>*Borders well-defined or ill-defined</t>
  </si>
  <si>
    <t>*Surface smooth, non-scaly</t>
  </si>
  <si>
    <t>*Pulse – Normal</t>
  </si>
  <si>
    <t>*Blood pressure – Normal</t>
  </si>
  <si>
    <t>*Temperature – Afebrile</t>
  </si>
  <si>
    <t>*Nutritional status: Usually normal</t>
  </si>
  <si>
    <t>*No signs of systemic illness</t>
  </si>
  <si>
    <t>*S1, S2 normal</t>
  </si>
  <si>
    <t>*No murmurs</t>
  </si>
  <si>
    <t>*No added sounds</t>
  </si>
  <si>
    <t>*Abdomen soft, non-tender</t>
  </si>
  <si>
    <t>*Conscious, oriented</t>
  </si>
  <si>
    <t>*No focal neurological deficits</t>
  </si>
  <si>
    <t>e) Endocrine System (Relevant)</t>
  </si>
  <si>
    <t>*Look for signs of:</t>
  </si>
  <si>
    <t>*Thyroid dysfunction</t>
  </si>
  <si>
    <t>*Hormonal imbalance (PCOS features)</t>
  </si>
  <si>
    <t>*Thyroid function test (T3, T4, TSH)</t>
  </si>
  <si>
    <t>*Serum estrogen / progesterone (if indicated)</t>
  </si>
  <si>
    <t>*Serum cortisol (if indicated)</t>
  </si>
  <si>
    <t>*Pregnancy test (in females of reproductive age)</t>
  </si>
  <si>
    <t>*Wood’s lamp examination (to assess depth of pigmentation)</t>
  </si>
  <si>
    <t>18/12/2025, 23:20 - +91 95446 87331: 🔺CASE STUDY NO : 331</t>
  </si>
  <si>
    <t>*Melasma</t>
  </si>
  <si>
    <t>*Post-inflammatory hyperpigmentation</t>
  </si>
  <si>
    <t>*Chloasma gravidarum</t>
  </si>
  <si>
    <t>*Drug-induced hyperpigmentation</t>
  </si>
  <si>
    <t>*Addison’s disease</t>
  </si>
  <si>
    <t>*Lichen planus pigmentosus</t>
  </si>
  <si>
    <t>*Freckles (Ephelides)</t>
  </si>
  <si>
    <t>*Solar lentigines</t>
  </si>
  <si>
    <t>Krodha–soka → Vata–Pitta prakopa</t>
  </si>
  <si>
    <t>Rasa–Rakta dusti</t>
  </si>
  <si>
    <t>Mukha tvaci sthana samsraya</t>
  </si>
  <si>
    <t>*syava mandala utpatti (Vyanga)</t>
  </si>
  <si>
    <t>*Susruta Samhita, Nidanasthana 13</t>
  </si>
  <si>
    <t>*Ashtanga Hrdaya, Uttarasthana 31</t>
  </si>
  <si>
    <t>*Pitta–Vata samana</t>
  </si>
  <si>
    <t>*Rakta sodhana</t>
  </si>
  <si>
    <t>*Tvak prasādana</t>
  </si>
  <si>
    <t>Caraka Saṁhita, Cikitsthana 7</t>
  </si>
  <si>
    <t>*Tikta–madhura rasa sevana</t>
  </si>
  <si>
    <t>*Manahprasadana</t>
  </si>
  <si>
    <t>*Candana, Usira prayoga</t>
  </si>
  <si>
    <t>*Ati suryatapa</t>
  </si>
  <si>
    <t>*Usna–tiksna lepa</t>
  </si>
  <si>
    <t>*Lavana–amla rasa sevana</t>
  </si>
  <si>
    <t>*Vata pradhana: Snehana, madhura rasa</t>
  </si>
  <si>
    <t>*Pitta pradhana: Virecana, sita lepa</t>
  </si>
  <si>
    <t>*Rakta dusti: Raktamoksana</t>
  </si>
  <si>
    <t>Susruta Samhita, Cikitsa sthana 20</t>
  </si>
  <si>
    <t>*Virecana karma</t>
  </si>
  <si>
    <t>*Raktamoksana (siravyadha / jalauka)</t>
  </si>
  <si>
    <t>*Mukha lepa prayoga</t>
  </si>
  <si>
    <t>*Lepa dravya examples (classical):</t>
  </si>
  <si>
    <t>*Padmaka</t>
  </si>
  <si>
    <t>*Yastimadhu</t>
  </si>
  <si>
    <t>Susruta Samhitha, Cikitsa sthana 20</t>
  </si>
  <si>
    <t>Astanga hridyasthana, Uttarasthāna 31</t>
  </si>
  <si>
    <t>19/12/2025, 16:40 - +91 95446 87331: 🔺CASE STUDY NO : 332</t>
  </si>
  <si>
    <t>🔺KIKKISA (किक्कीसा)</t>
  </si>
  <si>
    <t xml:space="preserve"> (STRIAE GRAVIDARUM)</t>
  </si>
  <si>
    <t>1. Garbha-vrddhi (progressive enlargement of fetus)</t>
  </si>
  <si>
    <t>2. Ati-vrddhi of udara (excess stretching of skin)</t>
  </si>
  <si>
    <t>3. Vata dosa prakopa due to sosa and ksaya of twak</t>
  </si>
  <si>
    <t>4. Kapha anubandha causing thickened, raised streaks</t>
  </si>
  <si>
    <t>5. Ruksaa ahara–vihara</t>
  </si>
  <si>
    <t>6. Twak, mamsa dhatu saithilya</t>
  </si>
  <si>
    <t>*Susruta Samhita, Sarirasthana</t>
  </si>
  <si>
    <t>*Astanga Hrdaya, Sariratsthan</t>
  </si>
  <si>
    <t>*Twak kandu (itching)</t>
  </si>
  <si>
    <t>*Twak ruksata</t>
  </si>
  <si>
    <t>*Mild discoloration</t>
  </si>
  <si>
    <t>*Slight burning sensation</t>
  </si>
  <si>
    <t>Laksanam purvarupam suksmata – Cakrapani</t>
  </si>
  <si>
    <t>1. Syava / Tamra varna rekha</t>
  </si>
  <si>
    <t>2. Rekha-yukta tvak vikara</t>
  </si>
  <si>
    <t>3. Kandu yukta lesions</t>
  </si>
  <si>
    <t>4. Ruksa, suska twak</t>
  </si>
  <si>
    <t>📌Seen mainly on:</t>
  </si>
  <si>
    <t>*Udara (abdomen)</t>
  </si>
  <si>
    <t>*Stana (breasts)</t>
  </si>
  <si>
    <t>*Parsva (flanks)</t>
  </si>
  <si>
    <t>*Uru (thighs)</t>
  </si>
  <si>
    <t>** Rekhabhih syavavarnabhir garbhinyam kikkisa bhavet</t>
  </si>
  <si>
    <t>— AH</t>
  </si>
  <si>
    <t>*General condition: usually normal</t>
  </si>
  <si>
    <t>*Vitals: BP, pulse, temperature – normal</t>
  </si>
  <si>
    <t>*Nutritional status: weight gain during pregnancy</t>
  </si>
  <si>
    <t>*Linear streaks over abdomen, breasts, thighs, buttocks</t>
  </si>
  <si>
    <t>*Color:</t>
  </si>
  <si>
    <t>*Pale / silvery white → Striae alba</t>
  </si>
  <si>
    <t>*Non-tender, non-itchy or mildly itchy</t>
  </si>
  <si>
    <t>*No signs of infection or inflammation</t>
  </si>
  <si>
    <t>*Cardiovascular system: Normal</t>
  </si>
  <si>
    <t>*Respiratory system: Normal</t>
  </si>
  <si>
    <t>*Gastrointestinal system: Normal</t>
  </si>
  <si>
    <t>*Central nervous system: Normal</t>
  </si>
  <si>
    <t>*Musculoskeletal system: Normal</t>
  </si>
  <si>
    <t>*Endocrine system: No signs of Cushingoid features unless associated pathology</t>
  </si>
  <si>
    <t>*Obstetric examination: Normal uterine growth corresponding to gestational age</t>
  </si>
  <si>
    <t>(Usually not required; diagnosis is clinical)</t>
  </si>
  <si>
    <t>*If associated conditions suspected:</t>
  </si>
  <si>
    <t>*Complete blood count – Normal</t>
  </si>
  <si>
    <t>*Blood glucose levels – To rule out diabetes mellitus</t>
  </si>
  <si>
    <t>*Thyroid function tests – If endocrine disorder suspected</t>
  </si>
  <si>
    <t>*Serum cortisol – If Cushing’s syndrome suspected</t>
  </si>
  <si>
    <t>19/12/2025, 16:41 - +91 95446 87331: 🔺CASE STUDY NO : 332</t>
  </si>
  <si>
    <t>*Striae distensae</t>
  </si>
  <si>
    <t>*Obesity-related striae</t>
  </si>
  <si>
    <t>*Rapid weight gain–induced striae</t>
  </si>
  <si>
    <t>*Long-term topical steroid–induced striae</t>
  </si>
  <si>
    <t>*Ehlers–Danlos syndrome</t>
  </si>
  <si>
    <t>*Marfan syndrome</t>
  </si>
  <si>
    <t>1. Garbha vrddhi → Ati-ghantva of twak</t>
  </si>
  <si>
    <t>2. Vata prakopa due to stretching and dryness</t>
  </si>
  <si>
    <t>3. Kapha anubandha → thickened streaks</t>
  </si>
  <si>
    <t>4. Twak &amp; mamsa dhatu ksaya</t>
  </si>
  <si>
    <t>5. Manifestation as rekha-yukta twak vikara</t>
  </si>
  <si>
    <t>**Dosa: Vata-kapha</t>
  </si>
  <si>
    <t>** Dusya: Twak, mamsa</t>
  </si>
  <si>
    <t>** Srotas: Rasavaha, mamsavaha</t>
  </si>
  <si>
    <t>*Adhishtana: Udara twak</t>
  </si>
  <si>
    <t>1. Sneha lepa</t>
  </si>
  <si>
    <t>2. Mrdu abhyanga</t>
  </si>
  <si>
    <t>3. Sita, snigdha dravyas</t>
  </si>
  <si>
    <t>4. Vata-samaka vihara</t>
  </si>
  <si>
    <t>1. Ruksa ahara</t>
  </si>
  <si>
    <t>2. Ati vyayama</t>
  </si>
  <si>
    <t>3. Vata vardhaka vihara</t>
  </si>
  <si>
    <t>4. Excess scratching</t>
  </si>
  <si>
    <t>1. Vata-kapha samana</t>
  </si>
  <si>
    <t>2. Bahya sneha prayoga</t>
  </si>
  <si>
    <t>3. Twak poshaka lepa</t>
  </si>
  <si>
    <t>4. Garbhini -suitable chikitsa only</t>
  </si>
  <si>
    <t>5. Avoid sodhana</t>
  </si>
  <si>
    <t>* Garbhinyam mrdu chikitsa kartavya</t>
  </si>
  <si>
    <t>— Caraka Samhitā</t>
  </si>
  <si>
    <t>*Bahya Cikitsa</t>
  </si>
  <si>
    <t>*Taila abhyaṅga with:</t>
  </si>
  <si>
    <t>*Kumari taila</t>
  </si>
  <si>
    <t>*Candana</t>
  </si>
  <si>
    <t>*satadhauta ghrta</t>
  </si>
  <si>
    <t>*ahara &amp; Vihara</t>
  </si>
  <si>
    <t>*Snigdha, madhura āhāra</t>
  </si>
  <si>
    <t>*Adequate hydration</t>
  </si>
  <si>
    <t>*Avoid pressure and scratching</t>
  </si>
  <si>
    <t>*Astanga Hrdaya -sa</t>
  </si>
  <si>
    <t>*Susrutha Saṃhita – Garbhini Vyakarana</t>
  </si>
  <si>
    <t>20/12/2025, 23:19 - +91 95446 87331: 🔺CASE STUDY NO : 333</t>
  </si>
  <si>
    <t>🔺SHUDHA VRANA</t>
  </si>
  <si>
    <t>*Sastra, Ksara, Agni prayoga (properly done)</t>
  </si>
  <si>
    <t>*Abhighata (minor trauma)</t>
  </si>
  <si>
    <t>*Damsa (non-poisonous bites)</t>
  </si>
  <si>
    <t>*Prakrta chedana, bhedana etc.</t>
  </si>
  <si>
    <t>*Properly treated Dusta Vrana after sodhana</t>
  </si>
  <si>
    <t>*Susruta Samhitha, Sutrasthana 22</t>
  </si>
  <si>
    <t>*Mild sula</t>
  </si>
  <si>
    <t>*Alpa sotha</t>
  </si>
  <si>
    <t>*Sparsasahatva</t>
  </si>
  <si>
    <t>*Raktavarṇa twak vikara</t>
  </si>
  <si>
    <t>Susrutha Samhitha, Sutrasthana 22</t>
  </si>
  <si>
    <t>*Alpa vedana</t>
  </si>
  <si>
    <t>*Niruja / sukha sparsa</t>
  </si>
  <si>
    <t>*Sama mamsa tala</t>
  </si>
  <si>
    <t>*Nila-rakta / pakva jambu phala varna</t>
  </si>
  <si>
    <t>*Alpa srava, gandha rahita</t>
  </si>
  <si>
    <t>*Suddha, mrdu, snigdha vrana</t>
  </si>
  <si>
    <t>*Susrutha Samhitha, Sutrasthana 22</t>
  </si>
  <si>
    <t>*(Astavidha Suddha Vrana Laksana)</t>
  </si>
  <si>
    <t>*General condition of the patient</t>
  </si>
  <si>
    <t>Level of consciousness</t>
  </si>
  <si>
    <t>*Body temperature (fever/afebrile)</t>
  </si>
  <si>
    <t>*Pulse rate</t>
  </si>
  <si>
    <t>*Icterus</t>
  </si>
  <si>
    <t>*Clubbing</t>
  </si>
  <si>
    <t>🔺 LOCAL (WOUND) EXAMINATION –</t>
  </si>
  <si>
    <t>* Suddha Vrana</t>
  </si>
  <si>
    <t>*Site of wound</t>
  </si>
  <si>
    <t>*Size (length, breadth, depth)</t>
  </si>
  <si>
    <t>-Shape and margin (regular, well-defined)</t>
  </si>
  <si>
    <t>*Floor (healthy granulation tissue)</t>
  </si>
  <si>
    <t>*Discharge (absent or minimal serous)</t>
  </si>
  <si>
    <t>*Odor (absent)</t>
  </si>
  <si>
    <t>Surrounding skin (normal, no inflammation)</t>
  </si>
  <si>
    <t>*Tenderness (absent or minimal)</t>
  </si>
  <si>
    <t>Bleeding (minimal, healthy)</t>
  </si>
  <si>
    <t>*Temperature of surrounding area (normal)</t>
  </si>
  <si>
    <t>*Stage of healing</t>
  </si>
  <si>
    <t>*Normal heart sounds</t>
  </si>
  <si>
    <t>*Normal breath sounds</t>
  </si>
  <si>
    <t>Soft, non-tender abdomen</t>
  </si>
  <si>
    <t>*Normal bowel sounds</t>
  </si>
  <si>
    <t>*Central Nervous System</t>
  </si>
  <si>
    <t>Conscious, oriented</t>
  </si>
  <si>
    <t>*No neurological deficit</t>
  </si>
  <si>
    <t>*Genitourinary System</t>
  </si>
  <si>
    <t>*Normal urinary output</t>
  </si>
  <si>
    <t>*No associated pathology</t>
  </si>
  <si>
    <t>ESR</t>
  </si>
  <si>
    <t>Random blood sugar / Fasting blood sugar</t>
  </si>
  <si>
    <t>*Wound swab culture &amp; sensitivity (if discharge present)</t>
  </si>
  <si>
    <t>*Urine routine examination</t>
  </si>
  <si>
    <t>*Serum proteins (if delayed healing suspected)</t>
  </si>
  <si>
    <t>20/12/2025, 23:20 - +91 95446 87331: 🔺CASE STUDY NO : 333</t>
  </si>
  <si>
    <t>*Healing surgical wound</t>
  </si>
  <si>
    <t>*Clean incised wound</t>
  </si>
  <si>
    <t>*Healing lacerated wound</t>
  </si>
  <si>
    <t>*Traumatic wound without infection</t>
  </si>
  <si>
    <t>*Post-operative wound</t>
  </si>
  <si>
    <t>*Granulating ulcer</t>
  </si>
  <si>
    <t>*Minor burn wound</t>
  </si>
  <si>
    <t>*Dosa prakopa alpa matrayam</t>
  </si>
  <si>
    <t>*Rakta–mamsa dusti minimal</t>
  </si>
  <si>
    <t>*Proper sodhana → vrana śuddhi</t>
  </si>
  <si>
    <t>*sita, snigdha, ropaka bhava dominance</t>
  </si>
  <si>
    <t>*Susrutha Samhitha Cikitsthana 1</t>
  </si>
  <si>
    <t>*sita prayoga</t>
  </si>
  <si>
    <t>*Snigdha dravya lepa</t>
  </si>
  <si>
    <t>*Ropana dravya</t>
  </si>
  <si>
    <t>*Proper bandhana</t>
  </si>
  <si>
    <t>*Ati ruksa, usna prayoga</t>
  </si>
  <si>
    <t>*Ati chedana, pedana</t>
  </si>
  <si>
    <t>*Apathyahara</t>
  </si>
  <si>
    <t>*Vata prakopaka vihara</t>
  </si>
  <si>
    <t>*Vrana sodhana</t>
  </si>
  <si>
    <t>*Vrana ropana</t>
  </si>
  <si>
    <t>*Praksalana</t>
  </si>
  <si>
    <t>Bandhana</t>
  </si>
  <si>
    <t>*Raksha karma</t>
  </si>
  <si>
    <t>Susruta Samhita, Cikitsa sthana1</t>
  </si>
  <si>
    <t>*Madhu prayoga</t>
  </si>
  <si>
    <t>*Ghrta prayoga</t>
  </si>
  <si>
    <t>*Ropana lepa (Jatyadi, Madhucchista yukta)</t>
  </si>
  <si>
    <t>*Sita parisheka</t>
  </si>
  <si>
    <t>Snigdha bandhana</t>
  </si>
  <si>
    <t>*Susruta Samhita, Cikitsasthana 1</t>
  </si>
  <si>
    <t>*Astanga Hrdaya, Uttaratantra 25</t>
  </si>
  <si>
    <t>Susruta Samhitha</t>
  </si>
  <si>
    <t>Sutrasthana 22 – Vrana Laksana</t>
  </si>
  <si>
    <t>*Cikitsasthana 1 – Vrana Cikitsa</t>
  </si>
  <si>
    <t>*AH,Uttaratantra 25 – Vrana ropana</t>
  </si>
  <si>
    <t>21/12/2025, 22:56 - +91 95446 87331: 🔺CASE STUDY NO :  334</t>
  </si>
  <si>
    <t>🔺SUTIKA JWARAM</t>
  </si>
  <si>
    <t>*Ajirna sevana (intake of improper, heavy food after delivery)</t>
  </si>
  <si>
    <t>*Atimaithuna (early sexual activity)</t>
  </si>
  <si>
    <t>*Ati vyayama (excess exertion)</t>
  </si>
  <si>
    <t>*Sita vata sevana</t>
  </si>
  <si>
    <t>*Rakta ksaya &amp; dhatu ksaya after prasava</t>
  </si>
  <si>
    <t>*Abhighata during delivery</t>
  </si>
  <si>
    <t>*Apara sesa dosa (retained lochia / placental remnants – implied)</t>
  </si>
  <si>
    <t>*Kasyapa Samhitha – Sutika  Adhyaya</t>
  </si>
  <si>
    <t>*Angaa-marda</t>
  </si>
  <si>
    <t>*Jirne api ajirne laksana</t>
  </si>
  <si>
    <t>*Ksudha nasa</t>
  </si>
  <si>
    <t>* AH – Jvara Nidana Sthana</t>
  </si>
  <si>
    <t>*Jvara (usually manda or visama)</t>
  </si>
  <si>
    <t>*sita–usna vaivarnya</t>
  </si>
  <si>
    <t>*sula in udara &amp; yoni</t>
  </si>
  <si>
    <t>*Anga-marda</t>
  </si>
  <si>
    <t>*Trsna</t>
  </si>
  <si>
    <t>*Yonisrava, durgandhita</t>
  </si>
  <si>
    <t>*Aruchi, chardi</t>
  </si>
  <si>
    <t>*Vata -pradhana laksana predominance</t>
  </si>
  <si>
    <t>** Susrutha Samhita – sarira Sthana 10</t>
  </si>
  <si>
    <t>*Level of consciousness</t>
  </si>
  <si>
    <t>*Built and nourishment</t>
  </si>
  <si>
    <t>*Pedal edema</t>
  </si>
  <si>
    <t>*Temperature (document pattern of fever)</t>
  </si>
  <si>
    <t>*Hypotension (suggestive of sepsis)</t>
  </si>
  <si>
    <t>*Heart sounds (muffled / normal)</t>
  </si>
  <si>
    <t>*Reduced air entry</t>
  </si>
  <si>
    <t>*Guarding / rigidity (suggestive of peritonitis)</t>
  </si>
  <si>
    <t>*Uterine size and involution</t>
  </si>
  <si>
    <t>*Foul-smelling lochia</t>
  </si>
  <si>
    <t>*Perineal wound / episiotomy site inspection</t>
  </si>
  <si>
    <t>*Lochial discharge amount and color</t>
  </si>
  <si>
    <t>E. Central Nervous System</t>
  </si>
  <si>
    <t>*Signs of meningitis (if severe infection)</t>
  </si>
  <si>
    <t>*Blood culture and sensitivity</t>
  </si>
  <si>
    <t>*High vaginal swab / endocervical swab culture</t>
  </si>
  <si>
    <t>*Wound swab culture (if episiotomy infection)</t>
  </si>
  <si>
    <t>*Biochemical Tests</t>
  </si>
  <si>
    <t>*Ultrasonography abdomen and pelvis</t>
  </si>
  <si>
    <t>*chest X-ray (if respiratory symptoms)</t>
  </si>
  <si>
    <t>21/12/2025, 23:00 - +91 95446 87331: 🔺CASE STUDY NO :  334</t>
  </si>
  <si>
    <t>*Puerperal sepsis</t>
  </si>
  <si>
    <t>*Urinary tract infection</t>
  </si>
  <si>
    <t>*Mastitis</t>
  </si>
  <si>
    <t>*Surgical site infection</t>
  </si>
  <si>
    <t>*Septic pelvic thrombophlebitis</t>
  </si>
  <si>
    <t>*Prasava kale →</t>
  </si>
  <si>
    <t>*Rakta &amp; dhatu ksaya + Vāta prakopa →</t>
  </si>
  <si>
    <t>*Mandagni → ama utpatti →</t>
  </si>
  <si>
    <t>*Ama + Vata (sometimes Pitta) →</t>
  </si>
  <si>
    <t>*Rasa–Rakta srotodushti →</t>
  </si>
  <si>
    <t>*Jvara utpatti in sutika</t>
  </si>
  <si>
    <t>*AH– Jvara Samprapthi</t>
  </si>
  <si>
    <t>🔺SAMANYA CHIKITSA (General principles of treatment)</t>
  </si>
  <si>
    <t>*vata-samana is primary</t>
  </si>
  <si>
    <t>*Dipana – Pacana</t>
  </si>
  <si>
    <t>*ama nirharana</t>
  </si>
  <si>
    <t>*Brmhnan after nirama avastha</t>
  </si>
  <si>
    <t>*Snehana &amp; Svedana (mrdu)</t>
  </si>
  <si>
    <t>*kasyapa Samhita</t>
  </si>
  <si>
    <t>🔺 UPASAYA</t>
  </si>
  <si>
    <t>*Usna anna &amp; pana</t>
  </si>
  <si>
    <t>*Sneha yukta bhojana</t>
  </si>
  <si>
    <t>*Laghu yusa, mamsa rasa</t>
  </si>
  <si>
    <t>*Usna pariseka</t>
  </si>
  <si>
    <t>*Sita dravya sevana</t>
  </si>
  <si>
    <t>*Laghu ruksa ahara</t>
  </si>
  <si>
    <t>*Ati vyayama</t>
  </si>
  <si>
    <t>*Ratri jagarana</t>
  </si>
  <si>
    <t>*Vata vardhaka ahāra-vihara</t>
  </si>
  <si>
    <t>🔺 SAMANYA CHIKITSA (According to Dosa predominance)</t>
  </si>
  <si>
    <t>*Vataja Sutika Jvara</t>
  </si>
  <si>
    <t>*Sneha pana</t>
  </si>
  <si>
    <t>Usna dravya</t>
  </si>
  <si>
    <t>*Basti (anuvasana / mrdu niruha)</t>
  </si>
  <si>
    <t>*Pittaja Sutika Jvara</t>
  </si>
  <si>
    <t>*Mrdu virecana</t>
  </si>
  <si>
    <t>*Tikta–madhura dravya</t>
  </si>
  <si>
    <t>*sita virya dravya cautiously</t>
  </si>
  <si>
    <t>*Samajvara</t>
  </si>
  <si>
    <t>*Dipana–pacana</t>
  </si>
  <si>
    <t>*Ajirnaa nivrtti first</t>
  </si>
  <si>
    <t>*Astanga Hrdaya – Jvara Cikitsā</t>
  </si>
  <si>
    <t>*sunthi siddha jala pana</t>
  </si>
  <si>
    <t>*Pancakola kasaya</t>
  </si>
  <si>
    <t>*Dasamulaa kasayaa</t>
  </si>
  <si>
    <t>*Jeeraka siddha dugdha</t>
  </si>
  <si>
    <t>*Abhyanga with Bala taila / Daśamula taila</t>
  </si>
  <si>
    <t>*Yoni pariseka with usna kasaya</t>
  </si>
  <si>
    <t>*Basti karma after āma ksaya</t>
  </si>
  <si>
    <t>*Kasyapa Samhita – Sutika Cikitsa</t>
  </si>
  <si>
    <t>*Susruta Samhitha – Cikitsa Sthana</t>
  </si>
  <si>
    <t>*Kasyaapa Samhitha – Sutika Adhyaya</t>
  </si>
  <si>
    <t>*Susruta Samhita – sarira &amp; Cikitsa Sthana</t>
  </si>
  <si>
    <t>*Astanga Hrdaya – Jvara Nidana &amp; Cikitsa Sthana</t>
  </si>
  <si>
    <t>22/12/2025, 22:35 - +91 95446 87331: 🔺CASE STUDY NO : 335</t>
  </si>
  <si>
    <t>🔺SMRITHI KSHYAM</t>
  </si>
  <si>
    <t>(MEMORY IMPAIRMENT)</t>
  </si>
  <si>
    <t>*Classical Reference (Vyadhi–Sangraha)</t>
  </si>
  <si>
    <t>Caraka Saṁhita – SU *1 (Medha–Smrti Prakaraṇa)</t>
  </si>
  <si>
    <t>Caraka Samhita – Nidanasthana 7 (Unmada Nidana)</t>
  </si>
  <si>
    <t>A H – su 11</t>
  </si>
  <si>
    <t>Astnaga Sangraha – saritasthanm</t>
  </si>
  <si>
    <t>*Classical Nidana (mainly Vata–Pitta prakopa):</t>
  </si>
  <si>
    <t>*Ati–chinta(excessive worry)</t>
  </si>
  <si>
    <t>*Ati–soka (grief)</t>
  </si>
  <si>
    <t>*Ati–bhaya (fear)</t>
  </si>
  <si>
    <t>*Ati–krodha (anger)</t>
  </si>
  <si>
    <t>*Ratri–jagarana (night vigil)</t>
  </si>
  <si>
    <t>Asathmya</t>
  </si>
  <si>
    <t>*Alpa–ahara / Visamashana</t>
  </si>
  <si>
    <t>*Abhighataa to siras (head injury)</t>
  </si>
  <si>
    <t>*Indriya–atiyoga</t>
  </si>
  <si>
    <t>*Dhatu–kshaya (especially Majja dhatu)</t>
  </si>
  <si>
    <t>“Rajo doshabhibhuthanam smrti buddhi vinasanam”</t>
  </si>
  <si>
    <t>— Caraka Samhitha Sūtrasthāna 1</t>
  </si>
  <si>
    <t>*Alpa–smarana (reduced recall)</t>
  </si>
  <si>
    <t>*Chitta–asanti</t>
  </si>
  <si>
    <t>*Anavasthita manah</t>
  </si>
  <si>
    <t>*Nidra–nasa / Alpa–nidra</t>
  </si>
  <si>
    <t>*Manasah gauravam</t>
  </si>
  <si>
    <t>— AH, Su su 11</t>
  </si>
  <si>
    <t>*Smrti–nasa (loss of memory)</t>
  </si>
  <si>
    <t>*Grahana–dourbalya (poor retention)</t>
  </si>
  <si>
    <t>*Buddhi–manda</t>
  </si>
  <si>
    <t>*Sanjna–bhrama</t>
  </si>
  <si>
    <t>*Mano–vikara</t>
  </si>
  <si>
    <t>*Indriya–asamarthya</t>
  </si>
  <si>
    <t>— Ca Sam , Sutrasthana 1</t>
  </si>
  <si>
    <t xml:space="preserve">🛑GENERAL  EXAMINATION </t>
  </si>
  <si>
    <t>*Orientation (time, place, person)</t>
  </si>
  <si>
    <t>*Attention span</t>
  </si>
  <si>
    <t>*Behaviour and mood</t>
  </si>
  <si>
    <t>*Speech and comprehension</t>
  </si>
  <si>
    <t>*Vital signs (pulse, BP, temperature, RR)</t>
  </si>
  <si>
    <t>Gait and posture</t>
  </si>
  <si>
    <t xml:space="preserve">🛑 SYSTEMIC  EXAMINATION </t>
  </si>
  <si>
    <t>*Higher mental functions (memory – immediate, recent, remote)</t>
  </si>
  <si>
    <t>*Mini Mental Status Examination (MMSE) / MoCA</t>
  </si>
  <si>
    <t>Motor system (tone, power, reflexes)</t>
  </si>
  <si>
    <t>*Blood pressure (risk of vascular causes)</t>
  </si>
  <si>
    <t>*Signs of hypoxia or chronic lung disease</t>
  </si>
  <si>
    <t>*Liver disease signs (hepatic encephalopathy)</t>
  </si>
  <si>
    <t xml:space="preserve">*Signs of thyroid dysfunction, </t>
  </si>
  <si>
    <t xml:space="preserve">🛑LABORATORY  INVESTIGATIONS </t>
  </si>
  <si>
    <t>*Random Blood Sugar / *Fasting Blood Sugar</t>
  </si>
  <si>
    <t>*Liver Function Tests</t>
  </si>
  <si>
    <t>*Renal Function Tests</t>
  </si>
  <si>
    <t>*Thyroid Function Tests (T3, T4, TSH)</t>
  </si>
  <si>
    <t>*Serum Vitamin B12</t>
  </si>
  <si>
    <t>*Serum Folate</t>
  </si>
  <si>
    <t>*MRI Brain</t>
  </si>
  <si>
    <t>*Special Tests (if indicated)</t>
  </si>
  <si>
    <t>EEG</t>
  </si>
  <si>
    <t>*CSF analysis</t>
  </si>
  <si>
    <t>*Neuropsychological assessment</t>
  </si>
  <si>
    <t>22/12/2025, 22:37 - +91 95446 87331: 🔺CASE STUDY NO : 335</t>
  </si>
  <si>
    <t xml:space="preserve">🛑DIFFERENTIAL DIAGNOSIS </t>
  </si>
  <si>
    <t>*Mild Cognitive Impairment</t>
  </si>
  <si>
    <t>*Depression (Pseudodementia)</t>
  </si>
  <si>
    <t>*Delirium</t>
  </si>
  <si>
    <t>*Parkinson’s disease *dementia</t>
  </si>
  <si>
    <t>*Normal pressure *hydrocephalus</t>
  </si>
  <si>
    <t>*Nidana sevana →</t>
  </si>
  <si>
    <t>*Vata–Pitta prakopa →</t>
  </si>
  <si>
    <t>*Rajo–tamo guna vrrddhi →</t>
  </si>
  <si>
    <t>Manovaha srotas dusti →</t>
  </si>
  <si>
    <t>*Buddhi, Dhrti, Smrti vibhrama →</t>
  </si>
  <si>
    <t>*Smrti Kshaya</t>
  </si>
  <si>
    <t>*Caraka Samhitha Nidanasthana 7</t>
  </si>
  <si>
    <t>*Vata–Pitta samana</t>
  </si>
  <si>
    <t>*Medhya rasayana sevana</t>
  </si>
  <si>
    <t>Manasa prasādana</t>
  </si>
  <si>
    <t>*Nidra anukula chikitsa</t>
  </si>
  <si>
    <t>*Sattvavajaya chikitsa</t>
  </si>
  <si>
    <t>Ca. Sam</t>
  </si>
  <si>
    <t>*Sneha sevana</t>
  </si>
  <si>
    <t>*Medhya dravya sevana</t>
  </si>
  <si>
    <t>*Sita–madhura dravya</t>
  </si>
  <si>
    <t>*Prasanna manas</t>
  </si>
  <si>
    <t>*Siro abhyanga</t>
  </si>
  <si>
    <t>— Caraka Saṁhita, Sutrasthana</t>
  </si>
  <si>
    <t>*Ati–chinta</t>
  </si>
  <si>
    <t>*Ratri–jagarana</t>
  </si>
  <si>
    <t>*Ruksha ahara</t>
  </si>
  <si>
    <t>*Ati–ushna dravya</t>
  </si>
  <si>
    <t>*Bhaya, Soka</t>
  </si>
  <si>
    <t>AH, SU</t>
  </si>
  <si>
    <t>🔺 VISHESHA CHIKITSA (Specific management)</t>
  </si>
  <si>
    <t>*Sodhana</t>
  </si>
  <si>
    <t>*siro–virechana (Nasya)</t>
  </si>
  <si>
    <t>*Virechana (Pitta anubandhi vata)</t>
  </si>
  <si>
    <t>*Medhya Rasayana</t>
  </si>
  <si>
    <t>*sirodhara</t>
  </si>
  <si>
    <t>*Talapothichil</t>
  </si>
  <si>
    <t>*Japa</t>
  </si>
  <si>
    <t>*Mangala karma</t>
  </si>
  <si>
    <t>Achara rasayana</t>
  </si>
  <si>
    <t>“Medhyani rasayanani smrti medha prabodhakani”</t>
  </si>
  <si>
    <t>*Caraka Samhita Sutrasthna 1</t>
  </si>
  <si>
    <t>23/12/2025, 21:09 - +91 95446 87331: 🔺CASE STUDY NO : 336</t>
  </si>
  <si>
    <t>🔺DHI VIBHRAMSA</t>
  </si>
  <si>
    <t xml:space="preserve"> (धीविभ्रंश)</t>
  </si>
  <si>
    <t>*Pranjaparadham</t>
  </si>
  <si>
    <t>*Ati-chintana (excessive thinking)</t>
  </si>
  <si>
    <t>Bhaya, soka, Krodha</t>
  </si>
  <si>
    <t>*Asatmyendriyartha samyoga</t>
  </si>
  <si>
    <t>*Rajo-dosa and Tamo-dosa vriddhi</t>
  </si>
  <si>
    <t>*Vata prakopa</t>
  </si>
  <si>
    <t>*Abhighata to siras</t>
  </si>
  <si>
    <t>*Ajirna, durahara</t>
  </si>
  <si>
    <t>📖 Cha. Su. 1/102</t>
  </si>
  <si>
    <t>📖 Cha. Sa. 1/98</t>
  </si>
  <si>
    <t>*Chanchalatā</t>
  </si>
  <si>
    <t>*Avyavasthita chintana</t>
  </si>
  <si>
    <t>*Buddhi avasada</t>
  </si>
  <si>
    <t>*Smrti alpata</t>
  </si>
  <si>
    <t>*Mano vibhrama</t>
  </si>
  <si>
    <t>*Alpa dhairya</t>
  </si>
  <si>
    <t>*Indirect reference – Cha. Nidāna 7 (Unmada purvarupa laksanas)</t>
  </si>
  <si>
    <t>*Ayukta jana pravrtti (wrong judgment)</t>
  </si>
  <si>
    <t>*Hitahita aviveka</t>
  </si>
  <si>
    <t>*Kartavya-akartavya ajnana</t>
  </si>
  <si>
    <t>*Viparita buddhi</t>
  </si>
  <si>
    <t>*Anuchita karma pravrtti</t>
  </si>
  <si>
    <t>*Smrti bhramsa</t>
  </si>
  <si>
    <t>** Charaka Saṃhita – Sutrasthana 1/99</t>
  </si>
  <si>
    <t>“Dhi-smrti-dhrti vibhramsat pranjaparadhah"</t>
  </si>
  <si>
    <t>Orientation (time, place, person)</t>
  </si>
  <si>
    <t>*Attention and concentration</t>
  </si>
  <si>
    <t>Speech (coherence, relevance)</t>
  </si>
  <si>
    <t>*Memory (immediate, recent, remote)</t>
  </si>
  <si>
    <t>*Judgment and insight</t>
  </si>
  <si>
    <t>*Behaviour and affect</t>
  </si>
  <si>
    <t>Nutritional status</t>
  </si>
  <si>
    <t xml:space="preserve">🔺SYSTEMIC EXAMINATION </t>
  </si>
  <si>
    <t>Higher mental functions</t>
  </si>
  <si>
    <t>*Motor system (tone, power, reflexes)</t>
  </si>
  <si>
    <t>*Cerebellar signs</t>
  </si>
  <si>
    <t>*Gait assessment</t>
  </si>
  <si>
    <t>*Heart rate and rhythm</t>
  </si>
  <si>
    <t>*Evidence of vascular insufficiency</t>
  </si>
  <si>
    <t>*Oxygenation status</t>
  </si>
  <si>
    <t>*Signs of chronic hypoxia</t>
  </si>
  <si>
    <t>*Signs of hepatic dysfunction</t>
  </si>
  <si>
    <t>*Nutritional deficiencies</t>
  </si>
  <si>
    <t>*Endocrine System</t>
  </si>
  <si>
    <t>*Thyroid enlargement or signs of hormonal imbalance</t>
  </si>
  <si>
    <t xml:space="preserve">🔺LABORATORY  INVESTIGATIONS </t>
  </si>
  <si>
    <t>*Blood glucose (Fasting / Post-prandial)</t>
  </si>
  <si>
    <t>*Thyroid function tests</t>
  </si>
  <si>
    <t>*Vitamin B12 and folate levels</t>
  </si>
  <si>
    <t>*Serum ammonia (if indicated)</t>
  </si>
  <si>
    <t>*Special Investigations</t>
  </si>
  <si>
    <t>*Electroencephalogram (EEG)</t>
  </si>
  <si>
    <t>*Magnetic Resonance Imaging (MRI) brain</t>
  </si>
  <si>
    <t>*Computed Tomography (CT) brain</t>
  </si>
  <si>
    <t>🎯https://chat.whatsapp.com/BdWPi4q8r5v9FubOjpBHnn</t>
  </si>
  <si>
    <t>23/12/2025, 21:12 - +91 95446 87331: 🔺CASE STUDY NO : 336</t>
  </si>
  <si>
    <t xml:space="preserve">🔺DIFFERENTIAL  DIAGNOSIS </t>
  </si>
  <si>
    <t>*Dementia</t>
  </si>
  <si>
    <t>*Depressive pseudodementia</t>
  </si>
  <si>
    <t>*Schizophrenia</t>
  </si>
  <si>
    <t>*Bipolar disorder (manic phase)</t>
  </si>
  <si>
    <t>*Attention Deficit Hyperactivity Disorder</t>
  </si>
  <si>
    <t>*Intellectual disability</t>
  </si>
  <si>
    <t>*Substance-induced cognitive disorder</t>
  </si>
  <si>
    <t>*Nidana sevana</t>
  </si>
  <si>
    <t>*Raja–Tama dosa vriddhi</t>
  </si>
  <si>
    <t>*Manovaha srotas dusti</t>
  </si>
  <si>
    <t>*Buddhi adhisthana vikrti</t>
  </si>
  <si>
    <t>*Dhi vibhramsa utpatti</t>
  </si>
  <si>
    <t>📖 Cha. Su. 1[100–101]</t>
  </si>
  <si>
    <t>📖 Cha. Vimāna 6</t>
  </si>
  <si>
    <t>*Sattvavajaya cikitsa</t>
  </si>
  <si>
    <t>*Medhya rasayana</t>
  </si>
  <si>
    <t>*Vata-samana cikitsa</t>
  </si>
  <si>
    <t>*Daivavyapāśraya cikitsa</t>
  </si>
  <si>
    <t>*ACHARA RASYANA</t>
  </si>
  <si>
    <t>📖 Cha. SU. 11</t>
  </si>
  <si>
    <t>📖 Cha. SU. 1/58</t>
  </si>
  <si>
    <t>*Sattvika āhāra</t>
  </si>
  <si>
    <t>*Medhya dravyas sevana</t>
  </si>
  <si>
    <t>*Mano-prasadana</t>
  </si>
  <si>
    <t>*Sadvrrtta palana</t>
  </si>
  <si>
    <t>**Cha. Su. 8</t>
  </si>
  <si>
    <t>** Astanga Hrdaya Su. 2</t>
  </si>
  <si>
    <t>*Rajo-tama vardhaka karma</t>
  </si>
  <si>
    <t>*Ati-chintana</t>
  </si>
  <si>
    <t>*Vata prakopaka ahara</t>
  </si>
  <si>
    <t>*Stress and emotional trauma</t>
  </si>
  <si>
    <t>** Cha. SU. 1/101</t>
  </si>
  <si>
    <t>🔺VISHESHA CHIKITSA (Specific management)</t>
  </si>
  <si>
    <t>A. Medhya Rasāyana</t>
  </si>
  <si>
    <t>*Mandukaparni</t>
  </si>
  <si>
    <t>*Guduci</t>
  </si>
  <si>
    <t>*Sankhupushpi</t>
  </si>
  <si>
    <t>📖 Cha. Cikitsa 1/3</t>
  </si>
  <si>
    <t>B. Pancakarma (as indicated)</t>
  </si>
  <si>
    <t>*Sirovasti</t>
  </si>
  <si>
    <t>*Nasya (Medhya dravya)</t>
  </si>
  <si>
    <t>*Anuvasana basti</t>
  </si>
  <si>
    <t>*Astanga Hrdaya Su. 20</t>
  </si>
  <si>
    <t>C. Sattvavajaya Cikitsa</t>
  </si>
  <si>
    <t>*Mano nigraha</t>
  </si>
  <si>
    <t>Jnana</t>
  </si>
  <si>
    <t>*Smrti vardhana</t>
  </si>
  <si>
    <t>*Dhairya adhana</t>
  </si>
  <si>
    <t>*Cha. Su. 11/54</t>
  </si>
  <si>
    <t>🎯https://chat.whatsapp.com/BdWPi4q8r5v9FubOjpBHnn &lt;This message was edited&gt;</t>
  </si>
  <si>
    <t>24/12/2025, 20:21 - +91 95446 87331: 🔺CASE STUDY NO : 337</t>
  </si>
  <si>
    <t>🔺EKA KUSTHA (एककुष्ठ)</t>
  </si>
  <si>
    <t>🔸Aharaja Nidana</t>
  </si>
  <si>
    <t>Viruddhahara</t>
  </si>
  <si>
    <t>🔸Ati-snigdha, ati-guru ahara</t>
  </si>
  <si>
    <t>🔸Dadhi, matsya, lavana rasa sevana</t>
  </si>
  <si>
    <t>🔸Navanna sevana</t>
  </si>
  <si>
    <t>🔸Dugdha with lavana/āmla padartha</t>
  </si>
  <si>
    <t>🔸Viharaja Nidana</t>
  </si>
  <si>
    <t>🔸Diva-svapna</t>
  </si>
  <si>
    <t>🔸Ati-sita sevana</t>
  </si>
  <si>
    <t>🔸Ati-vyayama / avyayama</t>
  </si>
  <si>
    <t>🔸Vega-dharana</t>
  </si>
  <si>
    <t>🔸Manasika nidhanam</t>
  </si>
  <si>
    <t>🔸Cinta</t>
  </si>
  <si>
    <t>🔸Bhaya</t>
  </si>
  <si>
    <t>🔸Soka</t>
  </si>
  <si>
    <t>🔸Reference:</t>
  </si>
  <si>
    <t>— Caraka Samhitha Nidanasthanam 5</t>
  </si>
  <si>
    <t>🔺PURVARUPAM (Prodromal features)</t>
  </si>
  <si>
    <t>🔸Tvak ruksata</t>
  </si>
  <si>
    <t>🔸Kandu (itching – mild)</t>
  </si>
  <si>
    <t>Sveda-asahatva</t>
  </si>
  <si>
    <t>🔸Tvak vaivarnya (mild discoloration)</t>
  </si>
  <si>
    <t>🔸Sparsa-asahatva</t>
  </si>
  <si>
    <t>— Caraka Samhita Nidanasthana 5/7–8</t>
  </si>
  <si>
    <t>🔸Specific features of Eka Kustha</t>
  </si>
  <si>
    <t>🔸Asvedanam – absence of sweating</t>
  </si>
  <si>
    <t>🔸Mahavastu – large area involvement</t>
  </si>
  <si>
    <t>🔸Matsyasakalopama – fish-scale–like lesions</t>
  </si>
  <si>
    <t>Syava / Aruna varna</t>
  </si>
  <si>
    <t>🔸Ruksaa, khara sparsa</t>
  </si>
  <si>
    <t>Alpa kandu</t>
  </si>
  <si>
    <t>“Asvedanam mahavastu matsyasakalopamam |</t>
  </si>
  <si>
    <t>Ekakusthamtu vataasleshmabhayam sambhavam”</t>
  </si>
  <si>
    <t>— Caraka Samhita, Cikitsasthana 7/21</t>
  </si>
  <si>
    <t>🔸General appearance: Well / ill looking</t>
  </si>
  <si>
    <t>🔸Built &amp; nourishment: Normal / undernourished</t>
  </si>
  <si>
    <t>🔸Pulse</t>
  </si>
  <si>
    <t>🔸Blood pressure</t>
  </si>
  <si>
    <t>🔸Temperature</t>
  </si>
  <si>
    <t>🔸Respiratory rate</t>
  </si>
  <si>
    <t>🔸Pallor – present / absent</t>
  </si>
  <si>
    <t>🔸Icterus – present / absent</t>
  </si>
  <si>
    <t>🔸Cyanosis – present / absent</t>
  </si>
  <si>
    <t>🔸Clubbing – present / absent</t>
  </si>
  <si>
    <t>🔸Pedal edema – present / absent</t>
  </si>
  <si>
    <t>🔸Lymphadenopathy – present / absent</t>
  </si>
  <si>
    <t xml:space="preserve">🔺SYSTEMIC  EXAMINATION </t>
  </si>
  <si>
    <t>1. Skin Examination (Important)</t>
  </si>
  <si>
    <t>🔸Site: Scalp, extensor surfaces, trunk, nails</t>
  </si>
  <si>
    <t>🔸Lesion type: Well-defined erythematous plaques</t>
  </si>
  <si>
    <t>🔸Scaling: Silvery white scales</t>
  </si>
  <si>
    <t>🔸Distribution: Symmetrical</t>
  </si>
  <si>
    <t>🔸Surface: Dry, rough</t>
  </si>
  <si>
    <t>Auspitz sign: Positive</t>
  </si>
  <si>
    <t>🔸Koebner phenomenon: Present</t>
  </si>
  <si>
    <t>🔸Nail changes:</t>
  </si>
  <si>
    <t>🔸Pitting</t>
  </si>
  <si>
    <t>🔸Onycholysis</t>
  </si>
  <si>
    <t>🔸Subungual hyperkeratosis</t>
  </si>
  <si>
    <t>🔸Chest shape and movements – normal</t>
  </si>
  <si>
    <t>🔸Breath sounds – vesicular</t>
  </si>
  <si>
    <t>🔸Heart sounds – normal</t>
  </si>
  <si>
    <t>No murmurs</t>
  </si>
  <si>
    <t>🔸Abdomen soft, non-tender</t>
  </si>
  <si>
    <t>No hepatosplenomegaly</t>
  </si>
  <si>
    <t>5. Nervous System</t>
  </si>
  <si>
    <t>🔸Conscious, oriented</t>
  </si>
  <si>
    <t>No focal neurological deficit</t>
  </si>
  <si>
    <t>6. Musculoskeletal System (if indicated)</t>
  </si>
  <si>
    <t>🔸Joint pain, stiffness (suggests psoriatic arthritis)</t>
  </si>
  <si>
    <t xml:space="preserve">🔺LABOURTARY INVESTIGATIONS </t>
  </si>
  <si>
    <t>🔸Complete Blood Count (CBC)</t>
  </si>
  <si>
    <t>🔸ESR</t>
  </si>
  <si>
    <t>🔸CRP</t>
  </si>
  <si>
    <t>🔸Liver Function Test (LFT)</t>
  </si>
  <si>
    <t>🔸Renal Function Test (RFT)</t>
  </si>
  <si>
    <t>🔸Blood sugar (FBS / PPBS / HbA1c)</t>
  </si>
  <si>
    <t>🔸Serum uric acid</t>
  </si>
  <si>
    <t>🔸Lipid profile</t>
  </si>
  <si>
    <t>🔸Skin biopsy (confirmatory):</t>
  </si>
  <si>
    <t>🔸Hyperkeratosis</t>
  </si>
  <si>
    <t>🔸Parakeratosis</t>
  </si>
  <si>
    <t>🔸Acanthosis</t>
  </si>
  <si>
    <t>🔸Munro micro-abscess</t>
  </si>
  <si>
    <t>🔸RA factor – to rule out rheumatoid arthritis</t>
  </si>
  <si>
    <t>🔸X-ray joints – if arthritis suspected</t>
  </si>
  <si>
    <t>24/12/2025, 20:26 - +91 95446 87331: 🔺CASE STUDY NO : 337</t>
  </si>
  <si>
    <t xml:space="preserve">🔺 DIFFERENTIAL  DIAGNOSIS </t>
  </si>
  <si>
    <t>🔸Psoriasis vulgaris</t>
  </si>
  <si>
    <t>🔸Seborrheic dermatitis</t>
  </si>
  <si>
    <t>🔸Lichen planus</t>
  </si>
  <si>
    <t>🔸Chronic eczema</t>
  </si>
  <si>
    <t>🔸Pityriasis rubra pilaris</t>
  </si>
  <si>
    <t>🔸Tinea corporis</t>
  </si>
  <si>
    <t>🔸Secondary syphilis</t>
  </si>
  <si>
    <t>🔸Cutaneous T-cell lymphoma (early stage)</t>
  </si>
  <si>
    <t>🔸Nidana sevana →</t>
  </si>
  <si>
    <t>🔸Vata–Kapha prakopa →</t>
  </si>
  <si>
    <t>🔸Dosa sancaya in tvak, rakta, mamsa, lasika→</t>
  </si>
  <si>
    <t>Srotorodha →</t>
  </si>
  <si>
    <t>🔸Ruksata, slesma-sanga →</t>
  </si>
  <si>
    <t>🔸Asvedanam &amp; matsyasakalopama laksana →</t>
  </si>
  <si>
    <t>🔸Samprapti ghataka</t>
  </si>
  <si>
    <t>🔸Dosa : Vata, Kapha</t>
  </si>
  <si>
    <t>🔸Dusya: Tvak, Rakta, Mamsa, Lasika</t>
  </si>
  <si>
    <t>🔸Srotas: Raktavaha</t>
  </si>
  <si>
    <t>🔸Adhisthana: Tvak</t>
  </si>
  <si>
    <t>🔸Vyakti sthana: Bahya sarira</t>
  </si>
  <si>
    <t>— Caraka Samhita, Cikitsasthana 7</t>
  </si>
  <si>
    <t>🔸Nidana parivarjana</t>
  </si>
  <si>
    <t>Sodhana cikitsa (as per dosa)</t>
  </si>
  <si>
    <t>🔸Raktaprasadana</t>
  </si>
  <si>
    <t>🔸Dosa-samana</t>
  </si>
  <si>
    <t>🔸Bahya cikitsa (lepa, abhyanga)</t>
  </si>
  <si>
    <t>— Caraka Samhita Cikitsthana 7</t>
  </si>
  <si>
    <t>🔸Usna guna dravya</t>
  </si>
  <si>
    <t>🔸Ruksa–lekhana ahara</t>
  </si>
  <si>
    <t>🔸Tikta–kasaya rasa</t>
  </si>
  <si>
    <t>🔸Svedana (mrdu)</t>
  </si>
  <si>
    <t>🔸Takra sevana</t>
  </si>
  <si>
    <t>🔸Snigdha ahara</t>
  </si>
  <si>
    <t>🔸Dadhi sevana</t>
  </si>
  <si>
    <t>🔸Guru, abhisyandi bhojana</t>
  </si>
  <si>
    <t>🔺 SAMANYA CHIKITSA (Dosa-based)</t>
  </si>
  <si>
    <t>🔸Vāta-Kapha hara</t>
  </si>
  <si>
    <t>🔸Snehapana (tikta-ghrta)</t>
  </si>
  <si>
    <t>🔸Vamana (kapha pradhana)</t>
  </si>
  <si>
    <t>🔸Virecana (anubandha pitta)</t>
  </si>
  <si>
    <t>🔸Raktamoksana</t>
  </si>
  <si>
    <t xml:space="preserve">🔺 VISHESHA CHIKITSA </t>
  </si>
  <si>
    <t>🔸Sodhana</t>
  </si>
  <si>
    <t>🔸Vamana – for Kapha dominance</t>
  </si>
  <si>
    <t>🔸Virecana – for rakta-pitta anubandha</t>
  </si>
  <si>
    <t xml:space="preserve">🔸Raktamoksana– </t>
  </si>
  <si>
    <t>🔸siravyadha / jalauka</t>
  </si>
  <si>
    <t>Samana</t>
  </si>
  <si>
    <t>🔸Tikta-kasaya rasa pradhana dravya</t>
  </si>
  <si>
    <t>🔸Usna, ruksaa guna yukta yoga</t>
  </si>
  <si>
    <t>🔸Takra siddha prayoga</t>
  </si>
  <si>
    <t>🔸Bahya Cikitsa</t>
  </si>
  <si>
    <t>🔸Lepa (tikta, kasaya dravya)</t>
  </si>
  <si>
    <t>🔸Abhyanga with kusthaghna taila</t>
  </si>
  <si>
    <t>🔸Udvartana</t>
  </si>
  <si>
    <t>— Caraka Samhitha Chi7</t>
  </si>
  <si>
    <t>— Susruta Samhita , *Chik9</t>
  </si>
  <si>
    <t>— AH.Chi 19</t>
  </si>
  <si>
    <t>26/12/2025, 21:46 - +91 95446 87331: 🔺CASE STUDY NO : 338</t>
  </si>
  <si>
    <t>🔺KESHA RUKSHATA</t>
  </si>
  <si>
    <t>*Vata-prakopaka ahara–vihara</t>
  </si>
  <si>
    <t>*Ati-lavana, ati-katu, ati-tikta ahara</t>
  </si>
  <si>
    <t>*Abhyanga-abhava</t>
  </si>
  <si>
    <t>*Ati-sita jala-snana</t>
  </si>
  <si>
    <t>*Ati-srama</t>
  </si>
  <si>
    <t>*Rajo-dosa, dhupa sevana</t>
  </si>
  <si>
    <t>*Dhatuksaya (especially Medo &amp; Majja ksaya)</t>
  </si>
  <si>
    <t>*Vatah kesan karoti ruksan</t>
  </si>
  <si>
    <t>— A.H, Su11</t>
  </si>
  <si>
    <t>*Alpa snigdhata of hair</t>
  </si>
  <si>
    <t>*Khara sparsa of keśa</t>
  </si>
  <si>
    <t>*Kesa gaurava</t>
  </si>
  <si>
    <t>*Kesa prabha hani</t>
  </si>
  <si>
    <t>— Kesa vikaraa purvarupa laksanani</t>
  </si>
  <si>
    <t>A. S, Su</t>
  </si>
  <si>
    <t xml:space="preserve">🔺LAKSHANAM </t>
  </si>
  <si>
    <t>Ruksa kesa</t>
  </si>
  <si>
    <t>*Khara, nisprabha kesa</t>
  </si>
  <si>
    <t>*Kesa sphutana (split ends)</t>
  </si>
  <si>
    <t>*Kesa patana (associated)</t>
  </si>
  <si>
    <t>*Krsna-varna hanii</t>
  </si>
  <si>
    <t>— Su, Nid. 13</t>
  </si>
  <si>
    <t>*Built and nourishment status</t>
  </si>
  <si>
    <t>*Signs of vitamin or *nutritional deficiency</t>
  </si>
  <si>
    <t>*Skin dryness (xerosis)</t>
  </si>
  <si>
    <t>*Nail brittleness</t>
  </si>
  <si>
    <t>*Scalp condition (scaling, flaking, erythema)</t>
  </si>
  <si>
    <t>*Hair texture (dry, coarse, lustreless)</t>
  </si>
  <si>
    <t>*Hair density and breakage</t>
  </si>
  <si>
    <t>*Presence of split ends</t>
  </si>
  <si>
    <t>*Signs of systemic illness</t>
  </si>
  <si>
    <t>a. Integumentary System</t>
  </si>
  <si>
    <t>*Scalp dryness</t>
  </si>
  <si>
    <t>*Diffuse scaling</t>
  </si>
  <si>
    <t>*Reduced sebum production</t>
  </si>
  <si>
    <t>*Hair shaft fragility</t>
  </si>
  <si>
    <t>*Hair breakage</t>
  </si>
  <si>
    <t>*Thyroid enlargement or signs of hypothyroidism</t>
  </si>
  <si>
    <t>Menstrual irregularities (in females)</t>
  </si>
  <si>
    <t>*Signs of hormonal imbalance</t>
  </si>
  <si>
    <t>c. Gastrointestinal System</t>
  </si>
  <si>
    <t>Chronic constipation or diarrhea</t>
  </si>
  <si>
    <t>d. Hematological System</t>
  </si>
  <si>
    <t>Signs of anemia</t>
  </si>
  <si>
    <t>e. Nervous System</t>
  </si>
  <si>
    <t>*Stress indicators</t>
  </si>
  <si>
    <t>*Sleep disturbances</t>
  </si>
  <si>
    <t>*Serum Ferritin</t>
  </si>
  <si>
    <t>*Serum Iron and Total Iron *Binding Capacity</t>
  </si>
  <si>
    <t>*Serum Vitamin D</t>
  </si>
  <si>
    <t>*Serum Protein and Albumin</t>
  </si>
  <si>
    <t>*Scalp examination / *Trichoscopy</t>
  </si>
  <si>
    <t>*Hair shaft microscopy</t>
  </si>
  <si>
    <t>*Xerosis capitis</t>
  </si>
  <si>
    <t>*Dry hair shaft disorder</t>
  </si>
  <si>
    <t>*Trichorrhexis nodosa</t>
  </si>
  <si>
    <t>*Trichorrhexis invaginata</t>
  </si>
  <si>
    <t>Monilethrix</t>
  </si>
  <si>
    <t>*Acquired hair shaft defect</t>
  </si>
  <si>
    <t>*Hypothyroidism-related hair dryness</t>
  </si>
  <si>
    <t>*Nutritional deficiency–related hair disorder</t>
  </si>
  <si>
    <t>*Seborrheic dermatitis (dry type)</t>
  </si>
  <si>
    <t>*Atopic dermatitis (scalp involvement)</t>
  </si>
  <si>
    <t>*Chronic telogen effluvium with dry hair</t>
  </si>
  <si>
    <t>→ Rasa–Rakta dhātu kṣaya</t>
  </si>
  <si>
    <t>→ Medo dhātu kṣaya</t>
  </si>
  <si>
    <t>→ Kesa mulaa poshana abhava</t>
  </si>
  <si>
    <t>→ Ruksata, kharata of kesa</t>
  </si>
  <si>
    <t>*Dosa – Vata</t>
  </si>
  <si>
    <t>*Dusya – Rasa, Rakta, Meda</t>
  </si>
  <si>
    <t>*Srotas – Rasavaha, *Medovaha</t>
  </si>
  <si>
    <t>*Adhisthana – Kesabhumi (sirah)</t>
  </si>
  <si>
    <t>— Caraka Samhita, Su.28</t>
  </si>
  <si>
    <t>*Murdhni taila prayoga</t>
  </si>
  <si>
    <t>— Caraka, Su13</t>
  </si>
  <si>
    <t>*Snigdha ahara</t>
  </si>
  <si>
    <t>*Mrdu jala snana</t>
  </si>
  <si>
    <t>*Ksira sevana</t>
  </si>
  <si>
    <t>— AH, SU 1</t>
  </si>
  <si>
    <t>*Ruksa ahara</t>
  </si>
  <si>
    <t>*Ati-sita snana</t>
  </si>
  <si>
    <t>*Vata vardhaka vihara</t>
  </si>
  <si>
    <t>*Abhyanga tyaga</t>
  </si>
  <si>
    <t>*Caraka Samhita Su. 28</t>
  </si>
  <si>
    <t xml:space="preserve">🔺VISHESHA CHIKITSA </t>
  </si>
  <si>
    <t>*Murdhni Taila</t>
  </si>
  <si>
    <t>*Siro Abhyanga</t>
  </si>
  <si>
    <t>*Siro Picchu</t>
  </si>
  <si>
    <t>*Siro Basti</t>
  </si>
  <si>
    <t>*Nasya – Anu taila, Brmhna nasya</t>
  </si>
  <si>
    <t>*Kesya Rasayana – amlaki Bhrrngaraja</t>
  </si>
  <si>
    <t>*Samana Osadhi – Taila preparations for kesa</t>
  </si>
  <si>
    <t>— A. H, Su 22</t>
  </si>
  <si>
    <t>— Caraka Sam, Cikitsa 26</t>
  </si>
  <si>
    <t>*Key Classical Statement</t>
  </si>
  <si>
    <t>*Kesah sneha-bhavat vardhante</t>
  </si>
  <si>
    <t>*Caraka Samhita</t>
  </si>
  <si>
    <t>27/12/2025, 23:11 - +91 95446 87331: 🔺CASE STUDY NO : 339</t>
  </si>
  <si>
    <t>🔺SUTIKA SOTHA</t>
  </si>
  <si>
    <t xml:space="preserve">(POST-PARTUM-OEDEMA) </t>
  </si>
  <si>
    <t>*Ati-prasava klama (excessive strain during labour)</t>
  </si>
  <si>
    <t>*Ati-rakta ksaya during delivery</t>
  </si>
  <si>
    <t>*Vata prakopa due to sunya sarira after prasava</t>
  </si>
  <si>
    <t>*Abhighata to yoni, udara and sroni</t>
  </si>
  <si>
    <t>*Mithya ahara–vihara in sutika kala</t>
  </si>
  <si>
    <t>*Apatarpana and agnimandya</t>
  </si>
  <si>
    <t>AH – sareera -3</t>
  </si>
  <si>
    <t>Su.Sam– sar10</t>
  </si>
  <si>
    <t>*Gaurava (heaviness) of sarira</t>
  </si>
  <si>
    <t>*Manda sula in pada and udara</t>
  </si>
  <si>
    <t>*Alpa sotha beginning in pada</t>
  </si>
  <si>
    <t>A. H – Nid. (Sotha nidana)</t>
  </si>
  <si>
    <t>*Pada, gulpha, janu, udara sotha</t>
  </si>
  <si>
    <t>*Sparsa-asahatva or mrdu sotha</t>
  </si>
  <si>
    <t>Gaurava, stambha</t>
  </si>
  <si>
    <t>*Sula (Vataja predominance)</t>
  </si>
  <si>
    <t>*Sometimes pita or snigdha appearance if Kapha associated</t>
  </si>
  <si>
    <t>*Charaka Samhitha– Chi12 (sotha cikitsa)</t>
  </si>
  <si>
    <t>A.H – Chi 17</t>
  </si>
  <si>
    <t xml:space="preserve">🔺 GENERAL EXAMINATION </t>
  </si>
  <si>
    <t>*General appearance and *nutritional status</t>
  </si>
  <si>
    <t>*Degree and distribution of oedema (pedal, facial, generalized)</t>
  </si>
  <si>
    <t>*Dehydration status</t>
  </si>
  <si>
    <t>*Pulse rate and character</t>
  </si>
  <si>
    <t>*Blood pressure (special attention to hypertension)</t>
  </si>
  <si>
    <t>Presence of murmurs</t>
  </si>
  <si>
    <t>*Raised jugular venous pressure</t>
  </si>
  <si>
    <t>*Signs of cardiac failure</t>
  </si>
  <si>
    <t>*Crepitations (suggestive of pulmonary oedema)</t>
  </si>
  <si>
    <t>Sensorium</t>
  </si>
  <si>
    <t>*Visual disturbances</t>
  </si>
  <si>
    <t>*Reflexes (hyperreflexia in eclampsia)</t>
  </si>
  <si>
    <t>e) Renal System</t>
  </si>
  <si>
    <t>Urine output</t>
  </si>
  <si>
    <t>*Signs of fluid overload</t>
  </si>
  <si>
    <t xml:space="preserve">🔺LABORATORY INVESTIGATIONS </t>
  </si>
  <si>
    <t>Complete blood count</t>
  </si>
  <si>
    <t>*Urine protein estimation</t>
  </si>
  <si>
    <t>*Blood urea</t>
  </si>
  <si>
    <t>*Special / Specific *Investigations</t>
  </si>
  <si>
    <t>*Serum albumin and total protein</t>
  </si>
  <si>
    <t>*24-hour urinary protein</t>
  </si>
  <si>
    <t>*Renal ultrasound</t>
  </si>
  <si>
    <t>*Chest X-ray (if pulmonary oedema suspected)</t>
  </si>
  <si>
    <t>*Echocardiography (if cardiac cause suspected)</t>
  </si>
  <si>
    <t>27/12/2025, 23:12 - +91 95446 87331: 🔺CASE STUDY NO : 339</t>
  </si>
  <si>
    <t>(POST-PARTUM-OEDEMA)</t>
  </si>
  <si>
    <t>*Postpartum pre-eclampsia</t>
  </si>
  <si>
    <t>*Postpartum eclampsia</t>
  </si>
  <si>
    <t>*Acute renal failure</t>
  </si>
  <si>
    <t>*Congestive cardiac failure</t>
  </si>
  <si>
    <t>*Peripartum *cardiomyopathy</t>
  </si>
  <si>
    <t>*Deep vein thrombosis</t>
  </si>
  <si>
    <t>*Hypoproteinemia</t>
  </si>
  <si>
    <t>*Severe anaemia</t>
  </si>
  <si>
    <t>*Sepsis with capillary leak syndrome</t>
  </si>
  <si>
    <t>*Prasava →</t>
  </si>
  <si>
    <t>*Rakta ksaya + dhathu sunyatha →</t>
  </si>
  <si>
    <t>Vata prakopa →</t>
  </si>
  <si>
    <t>*Srotorodha (due to Kapha &amp; ama) →</t>
  </si>
  <si>
    <t>*Rasa–rakta dusti →</t>
  </si>
  <si>
    <t>*Jala sancaya in avayava →</t>
  </si>
  <si>
    <t>*Suthika sotha</t>
  </si>
  <si>
    <t>*Charaka Sam– Su28</t>
  </si>
  <si>
    <t>A.H – Ni</t>
  </si>
  <si>
    <t>🔺 SAMANYA CHIKITSA (General principles of management)</t>
  </si>
  <si>
    <t>*Vata-samana</t>
  </si>
  <si>
    <t>*Sotha-hara dravyas</t>
  </si>
  <si>
    <t>*Mṛdu svedana</t>
  </si>
  <si>
    <t>*Sneha yukta pathya ahara</t>
  </si>
  <si>
    <t>Charaka– Chi 12</t>
  </si>
  <si>
    <t>A. H – Chi 17</t>
  </si>
  <si>
    <t>*Sneha yukta usna ahara</t>
  </si>
  <si>
    <t>*Mrdu abhyanga</t>
  </si>
  <si>
    <t>*Usna jala sevana</t>
  </si>
  <si>
    <t>*Laghu bhojana</t>
  </si>
  <si>
    <t>*Vata-hara dravyas</t>
  </si>
  <si>
    <t>Cha. Sam– Su 25</t>
  </si>
  <si>
    <t>*Ati-sita ahara vihara</t>
  </si>
  <si>
    <t>*Diva svapna</t>
  </si>
  <si>
    <t>A. H– Sutrasthana 7</t>
  </si>
  <si>
    <t>🔺SAMANYA CHIKITSA (Sotha-specific)</t>
  </si>
  <si>
    <t>*Langhana (if āma present)</t>
  </si>
  <si>
    <t>*Mrdu virecana (if indicated)</t>
  </si>
  <si>
    <t>Svedana</t>
  </si>
  <si>
    <t>*Abhyantara &amp; bahya sotha-hara upakrama</t>
  </si>
  <si>
    <t>Charaka– Chi12</t>
  </si>
  <si>
    <t>🔺VISHESHA CHIKITSA (Specific management in Sutika)</t>
  </si>
  <si>
    <t>a. Abhyantara:</t>
  </si>
  <si>
    <t>Dasamula siddha kasaya</t>
  </si>
  <si>
    <t>Punarnava yukta yoga</t>
  </si>
  <si>
    <t>Sunthi, Pippali, Jeeraka yukta ausadha</t>
  </si>
  <si>
    <t>b. Bahya:</t>
  </si>
  <si>
    <t>Dasamula taila abhyanga</t>
  </si>
  <si>
    <t>Usna parisheka</t>
  </si>
  <si>
    <t>Mrdu svedana</t>
  </si>
  <si>
    <t>c. Pathya:</t>
  </si>
  <si>
    <t>Yavagu, manda, ksira yukta ahara</t>
  </si>
  <si>
    <t>*Usna, snigdha, laghu bhojana</t>
  </si>
  <si>
    <t>A.H sha . 3 (Sutika paricarya)</t>
  </si>
  <si>
    <t>*Kasyapa Samhitha – Sutika adhyaya</t>
  </si>
  <si>
    <t>*Key Classical References *Summary</t>
  </si>
  <si>
    <t>*Charaka Samhitha – Cikitsasthana 12 (Śotha Cikitsa)</t>
  </si>
  <si>
    <t>*Susruta Samhitha – sarirasthana 10</t>
  </si>
  <si>
    <t>*A.H– sarirasthana 3 &amp; Cikitsthana 17</t>
  </si>
  <si>
    <t>*Kasyapa Samhitha – Sutika Adhyaya</t>
  </si>
  <si>
    <t>29/12/2025, 20:42 - +91 95446 87331: 🔺CASE STUDY NO : 340</t>
  </si>
  <si>
    <t>🔺RETO DOSA (SUKRA DHUSTI)</t>
  </si>
  <si>
    <t>*Ati-vyavaya (excessive sexual indulgence)</t>
  </si>
  <si>
    <t>*Akala vyavaya</t>
  </si>
  <si>
    <t>*Vegadharana (especially sukra vega)</t>
  </si>
  <si>
    <t>*Ati-lavana, ati-katu, ati-usna ahara</t>
  </si>
  <si>
    <t>*Abhighata (trauma to genital organs)</t>
  </si>
  <si>
    <t>*Chinta, soka, bhaya</t>
  </si>
  <si>
    <t>*Ruksa, laghu, alpahara</t>
  </si>
  <si>
    <t>*Dusitha ahara–vihara causing dosa prakopa</t>
  </si>
  <si>
    <t>*Alpa virya srava</t>
  </si>
  <si>
    <t>*Manah shobha</t>
  </si>
  <si>
    <t>*Avirata kama bhava or arati</t>
  </si>
  <si>
    <t>*Genital discomfort</t>
  </si>
  <si>
    <t>*According to Caraka, vitiation of *sukra produces:</t>
  </si>
  <si>
    <t>*Alpa sukra</t>
  </si>
  <si>
    <t>*Tanu sukra</t>
  </si>
  <si>
    <t>*Picchila / phenila sukra</t>
  </si>
  <si>
    <t>*Vivarna sukra</t>
  </si>
  <si>
    <t>*Durgandhita śukra</t>
  </si>
  <si>
    <t>*Asukra srava</t>
  </si>
  <si>
    <t>*Klaibya (impotence)</t>
  </si>
  <si>
    <t>*General condition and nutritional status</t>
  </si>
  <si>
    <t>*Height, weight, BMI</t>
  </si>
  <si>
    <t>*Secondary sexual characteristics (body hair, voice, muscle mass)</t>
  </si>
  <si>
    <t>*Gynecomastia</t>
  </si>
  <si>
    <t>*Vital signs (pulse, BP, temperature)</t>
  </si>
  <si>
    <t xml:space="preserve">🔺 SYSTEMIC EXAMINATION </t>
  </si>
  <si>
    <t>a. Reproductive System Examination</t>
  </si>
  <si>
    <t>*External genitalia (penis, scrotum)</t>
  </si>
  <si>
    <t>*Epididymis examination</t>
  </si>
  <si>
    <t>*Vas deferens palpation</t>
  </si>
  <si>
    <t>*Varicocele examination</t>
  </si>
  <si>
    <t>*Prostate examination (DRE if indicated)</t>
  </si>
  <si>
    <t>*Signs of hypogonadism</t>
  </si>
  <si>
    <t>c. Nervous System</t>
  </si>
  <si>
    <t>*Sexual reflexes (bulbocavernosus reflex)</t>
  </si>
  <si>
    <t>Autonomic dysfunction signs</t>
  </si>
  <si>
    <t>d. Cardiovascular &amp; Respiratory System</t>
  </si>
  <si>
    <t>*Routine examination to rule out systemic illness</t>
  </si>
  <si>
    <t>a. Semen Analysis</t>
  </si>
  <si>
    <t>Semen volume</t>
  </si>
  <si>
    <t>Sperm count</t>
  </si>
  <si>
    <t>Sperm motility</t>
  </si>
  <si>
    <t>*Sperm morphology</t>
  </si>
  <si>
    <t>*Semen pH</t>
  </si>
  <si>
    <t>*Liquefaction time</t>
  </si>
  <si>
    <t>*Presence of pus cells</t>
  </si>
  <si>
    <t>b. Hormonal Assays</t>
  </si>
  <si>
    <t>c. Blood Investigations</t>
  </si>
  <si>
    <t>*Blood sugar (FBS / HbA1c)</t>
  </si>
  <si>
    <t>d. Urine Examination</t>
  </si>
  <si>
    <t>Urine culture (if infection suspected)</t>
  </si>
  <si>
    <t>e. Imaging</t>
  </si>
  <si>
    <t>Scrotal ultrasound</t>
  </si>
  <si>
    <t>*Doppler study (for varicocele)</t>
  </si>
  <si>
    <t>*Transrectal ultrasound (if indicated)</t>
  </si>
  <si>
    <t>f. Special Tests</t>
  </si>
  <si>
    <t>Genetic testing (karyotyping, *Y-chromosome microdeletion)</t>
  </si>
  <si>
    <t>*Testicular biopsy (if azoospermia)</t>
  </si>
  <si>
    <t>29/12/2025, 20:43 - +91 95446 87331: 🔺CASE STUDY NO : 340</t>
  </si>
  <si>
    <t>*Azoospermia</t>
  </si>
  <si>
    <t>*Oligoasthenoteratozoospermia</t>
  </si>
  <si>
    <t>*Erectile dysfunction</t>
  </si>
  <si>
    <t>*Ejaculatory disorders</t>
  </si>
  <si>
    <t>*Chronic prostatitis</t>
  </si>
  <si>
    <t>*Male infertility</t>
  </si>
  <si>
    <t>*Seminal vesiculitis</t>
  </si>
  <si>
    <t>*Nidana sevana → Doṣa *prakopa (mainly Vata, Pitta, Kapha)</t>
  </si>
  <si>
    <t>*Dosas affect sukravaha srotas</t>
  </si>
  <si>
    <t>*Dhatvagni mandya of sukra dhatu</t>
  </si>
  <si>
    <t>*Formation of dusta sukra</t>
  </si>
  <si>
    <t>*Manifestation as Reto</t>
  </si>
  <si>
    <t xml:space="preserve"> *Dosa / Klaibya / </t>
  </si>
  <si>
    <t>*Vandhyatva</t>
  </si>
  <si>
    <t>*Brmhana  ahara</t>
  </si>
  <si>
    <t>*Snigdha, madhura dravya</t>
  </si>
  <si>
    <t>*Ksira, ghrta sevana</t>
  </si>
  <si>
    <t>*Manah -prasadaka vihara</t>
  </si>
  <si>
    <t>*Vajikarana dravya sevana</t>
  </si>
  <si>
    <t>*Ati-vyavaya</t>
  </si>
  <si>
    <t>*Ruksha, katu, lavana ahara</t>
  </si>
  <si>
    <t xml:space="preserve">*Ratri jagarana </t>
  </si>
  <si>
    <t>*Chinta, krodha</t>
  </si>
  <si>
    <t>**Nidana parivarjana</t>
  </si>
  <si>
    <t>*Dosanusara sodhana (when indicated)</t>
  </si>
  <si>
    <t>*Brmhana and balya cikitsa</t>
  </si>
  <si>
    <t>*Rasayana prayoga</t>
  </si>
  <si>
    <t>*Manah -santulana</t>
  </si>
  <si>
    <t>*Snehana – Ghrta, taila</t>
  </si>
  <si>
    <t>*Basti – Anuvāsana, Yapana basti</t>
  </si>
  <si>
    <t>*Vajikarana cikitsa</t>
  </si>
  <si>
    <t>*Sukra janana dravya:</t>
  </si>
  <si>
    <t>*Asvagandha</t>
  </si>
  <si>
    <t>*Kapikacchu</t>
  </si>
  <si>
    <t>*Goksura</t>
  </si>
  <si>
    <t>*Rasayana – Amrta, Lauha, Abhaya</t>
  </si>
  <si>
    <t>Caraka Samhitha</t>
  </si>
  <si>
    <t>Cikitsasthana 2 ( Adhyaya)</t>
  </si>
  <si>
    <t>*Sutrasthana 28 (sukra dhatu &amp; dusti laksana</t>
  </si>
  <si>
    <t>*Susruta Samhitha</t>
  </si>
  <si>
    <t>*Sareera 2</t>
  </si>
  <si>
    <t>*Cikitsasthana 26</t>
  </si>
  <si>
    <t>*AH</t>
  </si>
  <si>
    <t>*sarirasthana 1</t>
  </si>
  <si>
    <t>*Uttaratantra 40 (Klaibya &amp; sukra roga)</t>
  </si>
  <si>
    <t>31/12/2025, 07:03 - +91 95446 87331: 🔺CASE STUDY  NO : 341</t>
  </si>
  <si>
    <t>🔺BEEJA UPAGHATA</t>
  </si>
  <si>
    <t>*Mithya ahara–vihara</t>
  </si>
  <si>
    <t>*Ati-vyavaya / Ayoga vyavaya</t>
  </si>
  <si>
    <t>*Guru, ruksa, viruddha ahara</t>
  </si>
  <si>
    <t>*Soka, bhaya, cinta</t>
  </si>
  <si>
    <t>*Agantu nidana (abhighata, visa, jvara)</t>
  </si>
  <si>
    <t>*Dosa dusti of sukra / artava</t>
  </si>
  <si>
    <t>*Bija sodhana abhava before garbhadhana</t>
  </si>
  <si>
    <t>*Classical reference:</t>
  </si>
  <si>
    <t>*Caraka Sa.sareera2</t>
  </si>
  <si>
    <t>Susruta Samhitha sa 3</t>
  </si>
  <si>
    <t>*Alpa viryata/ Alpa artava</t>
  </si>
  <si>
    <t>*Klaibya / Rati-aniccha</t>
  </si>
  <si>
    <t>*Yonivedana</t>
  </si>
  <si>
    <t>*Manasa ksobha</t>
  </si>
  <si>
    <t>*Garbha srava / Garbha pata</t>
  </si>
  <si>
    <t>*Putra–putri bheda vikrti</t>
  </si>
  <si>
    <t>*Garbha vikrti (congenital anomalies)</t>
  </si>
  <si>
    <t>*Napumsakatva</t>
  </si>
  <si>
    <t>*Alpa praja / Nisphala praja</t>
  </si>
  <si>
    <t>Classical reference:</t>
  </si>
  <si>
    <t>*Caraka Sam</t>
  </si>
  <si>
    <t>Sareera 4</t>
  </si>
  <si>
    <t>*Ah sa 1</t>
  </si>
  <si>
    <t xml:space="preserve">🔺 GENRAL EXAMINATION </t>
  </si>
  <si>
    <t>*Secondary sexual characteristics</t>
  </si>
  <si>
    <t>*Signs of malnutrition</t>
  </si>
  <si>
    <t>*Signs of endocrine disorders (hirsutism, acne, gynecomastia, galactorrhea)</t>
  </si>
  <si>
    <t>*Murmurs</t>
  </si>
  <si>
    <t>*Blood pressure abnormalities</t>
  </si>
  <si>
    <t>*Chest expansion</t>
  </si>
  <si>
    <t>*Abdominal masses</t>
  </si>
  <si>
    <t>*Autonomic dysfunction</t>
  </si>
  <si>
    <t>*Cushingoid features</t>
  </si>
  <si>
    <t>F. Reproductive System</t>
  </si>
  <si>
    <t>*Female</t>
  </si>
  <si>
    <t>*Breast development</t>
  </si>
  <si>
    <t>*Pelvic examination</t>
  </si>
  <si>
    <t>*Uterine size</t>
  </si>
  <si>
    <t>*Adnexal masses</t>
  </si>
  <si>
    <t>*Male</t>
  </si>
  <si>
    <t>*Testicular size and consistency</t>
  </si>
  <si>
    <t>*Penile abnormalities</t>
  </si>
  <si>
    <t>*Secondary sexual characters</t>
  </si>
  <si>
    <t>A. Basic Investigations</t>
  </si>
  <si>
    <t>B. Hormonal Profile</t>
  </si>
  <si>
    <t>*Estradiol</t>
  </si>
  <si>
    <t>*Progesterone</t>
  </si>
  <si>
    <t>*Anti-Müllerian hormone</t>
  </si>
  <si>
    <t>*Testosterone</t>
  </si>
  <si>
    <t>C. Genetic and Chromosomal Studies</t>
  </si>
  <si>
    <t>*Karyotyping</t>
  </si>
  <si>
    <t>*Y-chromosome microdeletion analysis</t>
  </si>
  <si>
    <t>*Fragile X premutation testing</t>
  </si>
  <si>
    <t>D. Reproductive Investigations</t>
  </si>
  <si>
    <t>Female</t>
  </si>
  <si>
    <t>*Follicular monitoring</t>
  </si>
  <si>
    <t>*Hysterosalpingography</t>
  </si>
  <si>
    <t>*Endometrial biopsy</t>
  </si>
  <si>
    <t>*Semen analysis</t>
  </si>
  <si>
    <t>*Semen culture</t>
  </si>
  <si>
    <t>*Sperm DNA fragmentation test</t>
  </si>
  <si>
    <t>E. Immunological Tests</t>
  </si>
  <si>
    <t>*Antisperm antibodies</t>
  </si>
  <si>
    <t>*Antiphospholipid antibody profile</t>
  </si>
  <si>
    <t xml:space="preserve">🔺DIFFERENTIALS DIAGNOSIS </t>
  </si>
  <si>
    <t>A. Female-related Conditions</t>
  </si>
  <si>
    <t>*Polycystic ovary syndrome</t>
  </si>
  <si>
    <t>*Primary ovarian insufficiency</t>
  </si>
  <si>
    <t>*Premature ovarian failure</t>
  </si>
  <si>
    <t>*Congenital Müllerian anomalies</t>
  </si>
  <si>
    <t>*Ovarian dysgenesis</t>
  </si>
  <si>
    <t>B. Male-related Conditions</t>
  </si>
  <si>
    <t>*Hypogonadotropic *hypogonadism</t>
  </si>
  <si>
    <t>*Primary testicular failure</t>
  </si>
  <si>
    <t>*Genetic infertility syndromes</t>
  </si>
  <si>
    <t>C. Genetic and Systemic Causes</t>
  </si>
  <si>
    <t>Chromosomal abnormalities</t>
  </si>
  <si>
    <t>*Autoimmune infertility</t>
  </si>
  <si>
    <t>*Chronic systemic illness</t>
  </si>
  <si>
    <t>*Chemotherapy-induced gonadal failure</t>
  </si>
  <si>
    <t>*Radiation-induced gonadal damage</t>
  </si>
  <si>
    <t>31/12/2025, 07:12 - +91 95446 87331: 🔺CASE STUDY  NO : 341</t>
  </si>
  <si>
    <t>🔺BEEJA UPAGATHA</t>
  </si>
  <si>
    <t>*Dosa (Vata–Pitta–Kapha) prakopa</t>
  </si>
  <si>
    <t>→ sukra / Artava dusti</t>
  </si>
  <si>
    <t>→ Bija / Bijabhaga upaghata</t>
  </si>
  <si>
    <t>→ Ksaya / Vikrti of garbhadhana samagri</t>
  </si>
  <si>
    <t>→ Vandhyatva or Dusta garbha janana</t>
  </si>
  <si>
    <t>*Dosa samana cikitsa</t>
  </si>
  <si>
    <t>*Agni dipana–pacana</t>
  </si>
  <si>
    <t>*Brmhnana cikitsa</t>
  </si>
  <si>
    <t>*Manasika Samana</t>
  </si>
  <si>
    <t>*Rasayana dravya</t>
  </si>
  <si>
    <t>*sukra–artava vardhaka yoga</t>
  </si>
  <si>
    <t>*Samana of manasika dosa</t>
  </si>
  <si>
    <t>*Ruksa, tiksna, usna ahara</t>
  </si>
  <si>
    <t>*Ati vyavaya</t>
  </si>
  <si>
    <t>*soka, cinta</t>
  </si>
  <si>
    <t>*Langhana ati-yoga</t>
  </si>
  <si>
    <t>🔺VISHESHA  CHIKITSA</t>
  </si>
  <si>
    <t>*Virecana (Pitta )</t>
  </si>
  <si>
    <t>*Basti (Vata)</t>
  </si>
  <si>
    <t>*Uttara basti (sukra / artava dusti)</t>
  </si>
  <si>
    <t>*samana</t>
  </si>
  <si>
    <t>*Phala ghrta</t>
  </si>
  <si>
    <t>*Pumsavana ghrta</t>
  </si>
  <si>
    <t>*Jivaniya gaṇa dravya</t>
  </si>
  <si>
    <t>*Vajikarana dravya</t>
  </si>
  <si>
    <t>*Rasayana</t>
  </si>
  <si>
    <t>*Satavari rasayana</t>
  </si>
  <si>
    <t>31/12/2025, 12:37 - +91 77361 62091 changed to +91 99957 75171</t>
  </si>
  <si>
    <t>01/01/2026, 19:26 - +91 95446 87331: 🔺CASE STUDY NO : 342</t>
  </si>
  <si>
    <t>🔺PUTI SUKRA DOSHA</t>
  </si>
  <si>
    <t>(Putrid / Foul-smelling Semen)</t>
  </si>
  <si>
    <t>*According to Caraka &amp; Susruta:</t>
  </si>
  <si>
    <t>*Abhisyandi ahara (guru, snigdha, picchila food)</t>
  </si>
  <si>
    <t>Ati-usna, ati-katu, ati-amlahara</t>
  </si>
  <si>
    <t>*Vega-dharana (especially sukra vega)</t>
  </si>
  <si>
    <t>*Dosa-dusti of Kapha–Pitta predominance</t>
  </si>
  <si>
    <t>*Asatmyahara sevana</t>
  </si>
  <si>
    <t>** Ref:</t>
  </si>
  <si>
    <t>*Caraka Samhita– Chi. 30 (sukra Dosa Cikitsa)</t>
  </si>
  <si>
    <t>*Susruta Samhita – Nidanasthana 2</t>
  </si>
  <si>
    <t>*Avyakta gandhata of sukra</t>
  </si>
  <si>
    <t>*Gaurava in sukra desa</t>
  </si>
  <si>
    <t>*Alpa kama pravrtti</t>
  </si>
  <si>
    <t>*Sukra ksobha</t>
  </si>
  <si>
    <t>*Sadharana klaibya laksana</t>
  </si>
  <si>
    <t>Caraka Sam – Chiki. 30</t>
  </si>
  <si>
    <t>*Puti gandha yukta sukra (foul-smelling semen)</t>
  </si>
  <si>
    <t>*Pita / syava varna sukra</t>
  </si>
  <si>
    <t>Picchila, guru sukra</t>
  </si>
  <si>
    <t>*Daha during sukra pravrtti</t>
  </si>
  <si>
    <t>*Klaibya (sexual debility)</t>
  </si>
  <si>
    <t>*Maithuna asakti</t>
  </si>
  <si>
    <t>Susruta Samhitha– Nidanasthana 2</t>
  </si>
  <si>
    <t>*Ashtanga Hrdaya – Uttarasthana 40.</t>
  </si>
  <si>
    <t xml:space="preserve">🔺GENERAL EXAMINATIONS </t>
  </si>
  <si>
    <t>*Build and nutritional status</t>
  </si>
  <si>
    <t>Pallor, fever</t>
  </si>
  <si>
    <t>*Vital signs (temperature, pulse, BP)</t>
  </si>
  <si>
    <t>*Signs of systemic infection or inflammation</t>
  </si>
  <si>
    <t>*Sexual hygiene and genital hygiene assessment</t>
  </si>
  <si>
    <t>*Bladder distension</t>
  </si>
  <si>
    <t>*Genitourinary Examination</t>
  </si>
  <si>
    <t>*Penis: discharge, ulcers, erythema</t>
  </si>
  <si>
    <t>*Urethral meatus: purulent or foul-smelling discharge</t>
  </si>
  <si>
    <t>*Testes: tenderness, swelling</t>
  </si>
  <si>
    <t>*Epididymis: induration, pain</t>
  </si>
  <si>
    <t>*Prostate (per rectal): tenderness, bogginess, enlargement</t>
  </si>
  <si>
    <t>Other Systems</t>
  </si>
  <si>
    <t>*Lymph nodes (inguinal)</t>
  </si>
  <si>
    <t>*Respiratory, cardiovascular systems (to rule out systemic infection)</t>
  </si>
  <si>
    <t>*Semen Analysis</t>
  </si>
  <si>
    <t>*Sperm count and motility</t>
  </si>
  <si>
    <t>*Presence of pus cells (leukocytospermia)</t>
  </si>
  <si>
    <t>*Abnormal odor</t>
  </si>
  <si>
    <t>*Microbiological Tests</t>
  </si>
  <si>
    <t>*Semen culture and sensitivity</t>
  </si>
  <si>
    <t>*Urethral swab culture</t>
  </si>
  <si>
    <t>*Routine and microscopic examination</t>
  </si>
  <si>
    <t>*Urine culture</t>
  </si>
  <si>
    <t>*Blood Investigations</t>
  </si>
  <si>
    <t>*Serology for sexually transmitted infections</t>
  </si>
  <si>
    <t>01/01/2026, 19:28 - +91 95446 87331: 🔺CASE STUDY NO : 342</t>
  </si>
  <si>
    <t>*Chronic bacterial prostatitis</t>
  </si>
  <si>
    <t>*Acute prostatitis</t>
  </si>
  <si>
    <t>*Urethritis</t>
  </si>
  <si>
    <t>*Sexually transmitted infections</t>
  </si>
  <si>
    <t>*Leukocytospermia</t>
  </si>
  <si>
    <t>*Genital tract infection</t>
  </si>
  <si>
    <t>*Pyospermia</t>
  </si>
  <si>
    <t>*Nidana sevana → Pitta–Kapha prakopa</t>
  </si>
  <si>
    <t>*Agni dusti → ama utpatti</t>
  </si>
  <si>
    <t>*Ama + Kapha → sukra srotas saṅga</t>
  </si>
  <si>
    <t>*Pitta samyoga → sukra paka &amp; dusana</t>
  </si>
  <si>
    <t>*Result → Puti, varna vikrta, durgandhi sukra</t>
  </si>
  <si>
    <t>*Caraka Saṃhitā – *Vimanasthana 5</t>
  </si>
  <si>
    <t>*Astanga Samgraha – Uttarasthana</t>
  </si>
  <si>
    <t>*Dosa avastha anusara sodhana</t>
  </si>
  <si>
    <t>*ama pacana</t>
  </si>
  <si>
    <t>*Agni dipana</t>
  </si>
  <si>
    <t>*sukra sodhana &amp; sukra vardhana</t>
  </si>
  <si>
    <t>*Pathya ahara vihara</t>
  </si>
  <si>
    <t>*Caraka Sam – Cik30</t>
  </si>
  <si>
    <t>*sita, madhura, tikta dravya sevana</t>
  </si>
  <si>
    <t>*Laghu, sodhana yukta bhojana</t>
  </si>
  <si>
    <t>*Brahmacarya / maithuna niyama</t>
  </si>
  <si>
    <t>*Ghrta sevana</t>
  </si>
  <si>
    <t>*Ati-usna ahara</t>
  </si>
  <si>
    <t>*Guru, snigdha, abhisyandhi dravya</t>
  </si>
  <si>
    <t>*Diwasvapna</t>
  </si>
  <si>
    <t>🔺 SAMANYA CHIKITSA  (Dosa-wise)</t>
  </si>
  <si>
    <t>*Pitta pradhana → Virecana</t>
  </si>
  <si>
    <t>*Kapha pradhana → *Vamana</t>
  </si>
  <si>
    <t>*Ama avastha → *Langhana–pacana</t>
  </si>
  <si>
    <t>*Sukra dhatu balya cikitsa</t>
  </si>
  <si>
    <t>** Ref</t>
  </si>
  <si>
    <t>Caraka Sam sareera  2</t>
  </si>
  <si>
    <t>Su .sareera .2</t>
  </si>
  <si>
    <t>🔺 VISHESHA CHIKITSA</t>
  </si>
  <si>
    <t>*Vamana / Virecana (dosanusara)</t>
  </si>
  <si>
    <t>*Sukra sodhana dravyas</t>
  </si>
  <si>
    <t>*Rasayana &amp; Vajikarana cikitsa</t>
  </si>
  <si>
    <t xml:space="preserve">📌Commonly indicated classical drugs </t>
  </si>
  <si>
    <t>*Amrta</t>
  </si>
  <si>
    <t>*Tikta ghrta</t>
  </si>
  <si>
    <t>*Caraka Saṃhita – Cikisthasthana 30 (Vajikarana Adhyaya)</t>
  </si>
  <si>
    <t>*AH– Uttarasthana 40</t>
  </si>
  <si>
    <t xml:space="preserve">Summary Reference Sloka </t>
  </si>
  <si>
    <t>“Dosadustham sukram gandha-varna-rasa-vikrtam”</t>
  </si>
  <si>
    <t>— Caraka Samhitha</t>
  </si>
  <si>
    <t>03/01/2026, 20:08 - +91 95446 87331: 🔺CASE STUDY NO : 343</t>
  </si>
  <si>
    <t>🔺PRADARA (प्रदर)</t>
  </si>
  <si>
    <t>Aharaja</t>
  </si>
  <si>
    <t>*Ati-usna, ati-amla, ati-lavana ahara</t>
  </si>
  <si>
    <t>*Raktapradusaka dravyas</t>
  </si>
  <si>
    <t>*Viharaja</t>
  </si>
  <si>
    <t>*Soka</t>
  </si>
  <si>
    <t>*Bhaya</t>
  </si>
  <si>
    <t>*Visesa Nidana</t>
  </si>
  <si>
    <t>*Garbhasrava</t>
  </si>
  <si>
    <t>*Yonivyapada</t>
  </si>
  <si>
    <t>*Rakta-dosa</t>
  </si>
  <si>
    <t>📜 Reference:</t>
  </si>
  <si>
    <t>Caraka SamChikitsaa 30</t>
  </si>
  <si>
    <t>SUS UTHA.Tantra 38</t>
  </si>
  <si>
    <t>*Yoni-gurutva</t>
  </si>
  <si>
    <t>*Yoni-sula</t>
  </si>
  <si>
    <t>*Kati sula</t>
  </si>
  <si>
    <t>*Hrllasa</t>
  </si>
  <si>
    <t>Caraka Sam Chi 30</t>
  </si>
  <si>
    <t>*Ati-pravrtta rajo-srava</t>
  </si>
  <si>
    <t>*Raktasrava apart from kala</t>
  </si>
  <si>
    <t>*Raktavarna srava (rakta / nila / krsna)</t>
  </si>
  <si>
    <t>*Pandutha</t>
  </si>
  <si>
    <t>📜su</t>
  </si>
  <si>
    <t xml:space="preserve"> sam </t>
  </si>
  <si>
    <t>ut. Tantra 38</t>
  </si>
  <si>
    <t>*Signs of anemia</t>
  </si>
  <si>
    <t>*Hirsutism / acne</t>
  </si>
  <si>
    <t>*Flow murmur (anemia-related)</t>
  </si>
  <si>
    <t>*Air entry bilaterally</t>
  </si>
  <si>
    <t>*Signs of breathlessness (severe anemia)</t>
  </si>
  <si>
    <t>*Consciousness</t>
  </si>
  <si>
    <t>*Reflexes (to rule out systemic illness)</t>
  </si>
  <si>
    <t>e) Endocrine System</t>
  </si>
  <si>
    <t>*Thyroid examination</t>
  </si>
  <si>
    <t>*Signs of PCOS</t>
  </si>
  <si>
    <t>f) Local Gynecological Examination</t>
  </si>
  <si>
    <t>*Per-abdominal examination</t>
  </si>
  <si>
    <t>*Per-speculum examination</t>
  </si>
  <si>
    <t>*Per-vaginal examination</t>
  </si>
  <si>
    <t>*Hematological</t>
  </si>
  <si>
    <t>*Hemoglobin percentage</t>
  </si>
  <si>
    <t>*Hormonal</t>
  </si>
  <si>
    <t>*Coagulation Profile</t>
  </si>
  <si>
    <t>*Bleeding time</t>
  </si>
  <si>
    <t>*Clotting time</t>
  </si>
  <si>
    <t>*PT / INR</t>
  </si>
  <si>
    <t>*aPTT</t>
  </si>
  <si>
    <t>*Pregnancy-related</t>
  </si>
  <si>
    <t>*Urine pregnancy test (UPT)</t>
  </si>
  <si>
    <t>*Serum β-hCG</t>
  </si>
  <si>
    <t>*Imaging &amp; Procedures</t>
  </si>
  <si>
    <t>*Ultrasonography (pelvic)</t>
  </si>
  <si>
    <t>*Transvaginal ultrasound</t>
  </si>
  <si>
    <t>*Endometrial thickness assessment</t>
  </si>
  <si>
    <t>*Pap smear</t>
  </si>
  <si>
    <t>03/01/2026, 20:11 - +91 95446 87331: 🔺CASE STUDY NO : 343</t>
  </si>
  <si>
    <t>*Abnormal uterine bleeding (AUB)</t>
  </si>
  <si>
    <t>*Dysfunctional uterine bleeding</t>
  </si>
  <si>
    <t>*Uterine fibroid (Leiomyoma)</t>
  </si>
  <si>
    <t>*Endometrial hyperplasia</t>
  </si>
  <si>
    <t>*Polycystic ovarian syndrome (PCOS)</t>
  </si>
  <si>
    <t>*Coagulation disorders</t>
  </si>
  <si>
    <t>*Ectopic pregnancy</t>
  </si>
  <si>
    <t>*Abortion (threatened / incomplete)</t>
  </si>
  <si>
    <t>*Nidana sevana → Pitta &amp; Rakta prakopa</t>
  </si>
  <si>
    <t>*Rakta dusti → Artavavaha srotodushti</t>
  </si>
  <si>
    <t>*Garbhasayya sira saithilya</t>
  </si>
  <si>
    <t>*Ati-pravrtti of rakta through yoni</t>
  </si>
  <si>
    <t>→ Pradara</t>
  </si>
  <si>
    <t>Caraka Sam Sutra28</t>
  </si>
  <si>
    <t>*sita dravya sevana</t>
  </si>
  <si>
    <t>*Madhura rasa</t>
  </si>
  <si>
    <t>*Rakta-stambhaka dravyas</t>
  </si>
  <si>
    <t>Caraka Samhitha Cikitsthana 30</t>
  </si>
  <si>
    <t>🔺 ANUPASAYA</t>
  </si>
  <si>
    <t>*Amla, lavana rasa</t>
  </si>
  <si>
    <t>Susruta Samhitha Uttara Tantra 38</t>
  </si>
  <si>
    <t>*Rakta-stambhana</t>
  </si>
  <si>
    <t>*Sita, madhura, snigdha ahara</t>
  </si>
  <si>
    <t>*Virecana (if bala allows)</t>
  </si>
  <si>
    <t>Cha.chik30</t>
  </si>
  <si>
    <t>*Rakta-stambhaka yogas</t>
  </si>
  <si>
    <t>*pitta-samana ausadha</t>
  </si>
  <si>
    <t>*Uttarabasti (selected cases)</t>
  </si>
  <si>
    <t>*Ksira-paka prayoga</t>
  </si>
  <si>
    <t>*Rasayana after bleeding control</t>
  </si>
  <si>
    <t>AH.Uttara Tantra 34</t>
  </si>
  <si>
    <t>04/01/2026, 22:43 - +91 95446 87331: 🔺CASE STUDY NO : 344</t>
  </si>
  <si>
    <t xml:space="preserve">🔺BAHYA VIDRADHI </t>
  </si>
  <si>
    <t>*Abhighata (trauma)</t>
  </si>
  <si>
    <t>*Ati-usna, ati-tiksna, ati-lavana, *ati-amla ahara</t>
  </si>
  <si>
    <t>*Viruddha ahara sevana</t>
  </si>
  <si>
    <t>*Raktadustikara ahara–vihara</t>
  </si>
  <si>
    <t>*Dosa prakopa (especially Pitta and Rakta)</t>
  </si>
  <si>
    <t>*Bahya ksata (external injury)</t>
  </si>
  <si>
    <t>Susruta Sam, Nidana Sthana 9/3–5</t>
  </si>
  <si>
    <t>*Sthanika toda (pricking pain)</t>
  </si>
  <si>
    <t>*sotha abhasa (mild swelling)</t>
  </si>
  <si>
    <t>*Susruta Sam.Nidana Sthana 9/6</t>
  </si>
  <si>
    <t>*Bahya sotha (external swelling)</t>
  </si>
  <si>
    <t>*Tivra vedana</t>
  </si>
  <si>
    <t>** usnata (local heat)</t>
  </si>
  <si>
    <t>*Paka (suppuration)</t>
  </si>
  <si>
    <t>*Puya srava (discharge of pus) after pakva avastha</t>
  </si>
  <si>
    <t>*Susruta Saṃhita, Nidana Sthana 9/7–8</t>
  </si>
  <si>
    <t>*Build and nourishment</t>
  </si>
  <si>
    <t>*Heart sounds (S1, S2)</t>
  </si>
  <si>
    <t>*Presence of murmurs</t>
  </si>
  <si>
    <t>*Pulse character</t>
  </si>
  <si>
    <t>*Chest movements</t>
  </si>
  <si>
    <t>*Added sounds (crepitations, wheeze)</t>
  </si>
  <si>
    <t>3. Gastrointestinal System</t>
  </si>
  <si>
    <t>*Abdominal inspection</t>
  </si>
  <si>
    <t>*Palpation for tenderness</t>
  </si>
  <si>
    <t>4. Central Nervous System</t>
  </si>
  <si>
    <t>*Orientation</t>
  </si>
  <si>
    <t>*Motor and sensory functions</t>
  </si>
  <si>
    <t>🔺 LOCAL EXAMINATION (Lesion – Abscess)</t>
  </si>
  <si>
    <t>*Site and number of *swellings</t>
  </si>
  <si>
    <t>*Size and shape</t>
  </si>
  <si>
    <t>*Skin color (redness)</t>
  </si>
  <si>
    <t>*Local rise of temperature</t>
  </si>
  <si>
    <t>*Fluctuation</t>
  </si>
  <si>
    <t>*Induration</t>
  </si>
  <si>
    <t>*Discharge (pus)</t>
  </si>
  <si>
    <t>*Surrounding tissue involvement</t>
  </si>
  <si>
    <t xml:space="preserve">🔺 LABOURTARY INVESTIGATIONS </t>
  </si>
  <si>
    <t>*Total leukocyte count</t>
  </si>
  <si>
    <t>*Differential leukocyte count</t>
  </si>
  <si>
    <t>04/01/2026, 22:44 - +91 95446 87331: 🔺CASE STUDY NO : 344</t>
  </si>
  <si>
    <t>*Infected sebaceous cyst</t>
  </si>
  <si>
    <t>*Lymphadenitis</t>
  </si>
  <si>
    <t>*Necrotizing fasciitis (early stage)</t>
  </si>
  <si>
    <t>*Pyogenic abscess</t>
  </si>
  <si>
    <t>*Dosa prakopa (mainly Pitta + Rakta, with Vāta involvement) →</t>
  </si>
  <si>
    <t>*Sthana samsraya in bahya mamsa &amp; rakta →</t>
  </si>
  <si>
    <t>*sotha → Paka → Puya nirmiti →</t>
  </si>
  <si>
    <t>*Bahya Vidradhi</t>
  </si>
  <si>
    <t>Susruta. Sam.</t>
  </si>
  <si>
    <t xml:space="preserve"> Nidana Sthna .9</t>
  </si>
  <si>
    <t>(Applicable in early and pakva stages)</t>
  </si>
  <si>
    <t>*Dosa samana (especially Pitta–Rakta)</t>
  </si>
  <si>
    <t>*Raktamoksana (when indicated)</t>
  </si>
  <si>
    <t>*sotha-hara &amp; paka-hara chikitsa</t>
  </si>
  <si>
    <t>*Proper sodhana and samana</t>
  </si>
  <si>
    <t>*Pathya ahara–vihara</t>
  </si>
  <si>
    <t>*Susruta</t>
  </si>
  <si>
    <t xml:space="preserve"> Sam. Chi Sthana 16</t>
  </si>
  <si>
    <t>*suta lepa</t>
  </si>
  <si>
    <t>*Tikta–kaṣāya rasa dravyas</t>
  </si>
  <si>
    <t>*Pitta–rakta samaka ahara</t>
  </si>
  <si>
    <t>*Mridu svedana (in apakva stage)</t>
  </si>
  <si>
    <t>*Susruta Samhita, Cikitsa Sthana 16</t>
  </si>
  <si>
    <t>*Usna, tiksna, lavana ahara</t>
  </si>
  <si>
    <t>*Ati svedana</t>
  </si>
  <si>
    <t>*Abhighata</t>
  </si>
  <si>
    <t>*Raktadustikara dravyas</t>
  </si>
  <si>
    <t>*Susruta Sam, Nidana Sthana 9</t>
  </si>
  <si>
    <t xml:space="preserve"> (Stage-wise – summarized)</t>
  </si>
  <si>
    <t>*Apakva Avastha</t>
  </si>
  <si>
    <t>*Lepa (śotha-hara)</t>
  </si>
  <si>
    <t>*Parisheka</t>
  </si>
  <si>
    <t>*Pradeha</t>
  </si>
  <si>
    <t>*Pakva Avastha</t>
  </si>
  <si>
    <t>*Bhedana karma</t>
  </si>
  <si>
    <t>*sodhana</t>
  </si>
  <si>
    <t>*Ropana</t>
  </si>
  <si>
    <t>Susruta. Sam, Chi16/6–10</t>
  </si>
  <si>
    <t>🔺VISHESHA CHIKITSA (Specific treatment of Bahya Vidradhi)</t>
  </si>
  <si>
    <t>*Bhedana Karma (incision at proper time)</t>
  </si>
  <si>
    <t>*Puya niisksana</t>
  </si>
  <si>
    <t>&amp;Vrana sodhana dravyas</t>
  </si>
  <si>
    <t>*Vrana ropana chikitsa</t>
  </si>
  <si>
    <t>*Raktamoksana (siravedha / jalauka when indicated)</t>
  </si>
  <si>
    <t>*Su.Sam.Chi Sthāna 16/11–18</t>
  </si>
  <si>
    <t>06/01/2026, 02:02 - +91 95446 87331: 🔺CASE STUDY NO : 345</t>
  </si>
  <si>
    <t xml:space="preserve">🔺RAKTAJA UPADAMSA </t>
  </si>
  <si>
    <t>*Ati-maithuna (excessive sexual indulgence)</t>
  </si>
  <si>
    <t>*Dusita rakta sevana karana (factors vitiating blood)</t>
  </si>
  <si>
    <t>Abhishyandi ahara (guru, snigdha, amla, lavana, katu ahara)</t>
  </si>
  <si>
    <t>*Rakta-dusti hetu sevana (krodha, divasvapna, ati-usna ahara)</t>
  </si>
  <si>
    <t>*Yoni / liṅga daha</t>
  </si>
  <si>
    <t>*Rakta-pitta laksana purvarupa</t>
  </si>
  <si>
    <t>Sus. Nid</t>
  </si>
  <si>
    <t>(Clinical features) – Raktaja Upadaṁśa</t>
  </si>
  <si>
    <t>*Tīvra daha (severe burning)</t>
  </si>
  <si>
    <t>*Raktavarna sopha</t>
  </si>
  <si>
    <t>*Raktasrava (bleeding discharge)</t>
  </si>
  <si>
    <t>*Paka and sphota</t>
  </si>
  <si>
    <t>*Vedana pradhanya</t>
  </si>
  <si>
    <t>*Pittanubandha laksanas</t>
  </si>
  <si>
    <t>*Vital signs (temperature, pulse, blood pressure, respiratory rate)</t>
  </si>
  <si>
    <t>*Lymphadenopathy (especially inguinal, cervical, generalized)</t>
  </si>
  <si>
    <t>*Skin examination (rashes, ulcers, pigmentation, scars)</t>
  </si>
  <si>
    <t>Heart sounds (S1, S2)</t>
  </si>
  <si>
    <t>Murmurs (late syphilis – aortitis)</t>
  </si>
  <si>
    <t>* Respiratory System</t>
  </si>
  <si>
    <t>Chest expansion</t>
  </si>
  <si>
    <t>Breath sounds</t>
  </si>
  <si>
    <t>* Gastrointestinal System</t>
  </si>
  <si>
    <t>Hepatomegaly</t>
  </si>
  <si>
    <t>Splenomegaly</t>
  </si>
  <si>
    <t>Cranial nerve examination</t>
  </si>
  <si>
    <t>Sensory and motor system</t>
  </si>
  <si>
    <t>Reflexes</t>
  </si>
  <si>
    <t>*Signs of neurosyphilis (if suspected)</t>
  </si>
  <si>
    <t>Genital ulcer characteristics (site, size, margin, base, discharge)</t>
  </si>
  <si>
    <t>Penile/vulval lesions</t>
  </si>
  <si>
    <t>*Urethral discharge</t>
  </si>
  <si>
    <t>Inguinal lymph nodes (painful / painless, matted / discrete)</t>
  </si>
  <si>
    <t>a) Routine Investigations</t>
  </si>
  <si>
    <t>Complete blood count (CBC)</t>
  </si>
  <si>
    <t>*Blood sugar</t>
  </si>
  <si>
    <t>b) Specific Investigations for STI</t>
  </si>
  <si>
    <t>*VDRL / RPR test</t>
  </si>
  <si>
    <t>*TPHA / FTA-ABS</t>
  </si>
  <si>
    <t>*Dark-field microscopy (if active chancre present)</t>
  </si>
  <si>
    <t>*HIV testing</t>
  </si>
  <si>
    <t>*HBsAg</t>
  </si>
  <si>
    <t>*Anti-HCV</t>
  </si>
  <si>
    <t>*Gram stain of ulcer discharge</t>
  </si>
  <si>
    <t>*Culture and sensitivity (if secondary infection suspected)</t>
  </si>
  <si>
    <t>06/01/2026, 02:04 - +91 95446 87331: 🔺CASE STUDY NO : 345</t>
  </si>
  <si>
    <t>*Chancroid</t>
  </si>
  <si>
    <t>*Genital herpes</t>
  </si>
  <si>
    <t>*Lymphogranuloma venereum</t>
  </si>
  <si>
    <t>*Granuloma inguinale (Donovanosis)</t>
  </si>
  <si>
    <t>*Traumatic genital ulcer</t>
  </si>
  <si>
    <t>*Aphthous genital ulcer</t>
  </si>
  <si>
    <t>*Behcet’s disease</t>
  </si>
  <si>
    <t>*Squamous cell carcinoma of genitalia</t>
  </si>
  <si>
    <t>*Ati-maithuna and rakta-dusti hetus →</t>
  </si>
  <si>
    <t>*Rakta + Pitta prakopa →</t>
  </si>
  <si>
    <t>Dosa sancaya in upastha pradesa →</t>
  </si>
  <si>
    <t>*Daha, paka, rakta-srqva →</t>
  </si>
  <si>
    <t>*Raktaja Upadamsa</t>
  </si>
  <si>
    <t>*Susruta Samhitha, Nidana &amp; Cikitsa Sthana</t>
  </si>
  <si>
    <t>*Dosanusara sodhana</t>
  </si>
  <si>
    <t>*Maithuna varjana</t>
  </si>
  <si>
    <t>*Laghu, sita, pittahara ahara</t>
  </si>
  <si>
    <t>*Raktasodhana cikitsa</t>
  </si>
  <si>
    <t>*Susruuta Samhitha, Cikitsa Sthana 19</t>
  </si>
  <si>
    <t>🔺 SAMANYA CHIKITSA (Dosa-specific – Rakta pradhana)</t>
  </si>
  <si>
    <t>Virecana (pittanubandha rakta dusti)</t>
  </si>
  <si>
    <t>*Raktasodhana ausadhas</t>
  </si>
  <si>
    <t>*Susruta Sam, Cikitsa Sthana 19</t>
  </si>
  <si>
    <t>*Sita upacara</t>
  </si>
  <si>
    <t>*Tikta–kasaya dravya sevana</t>
  </si>
  <si>
    <t>*Raktasodhana &amp; pittahara chikitsa</t>
  </si>
  <si>
    <t>*Krodha, usna karma</t>
  </si>
  <si>
    <t>*Dosa-samana</t>
  </si>
  <si>
    <t>*Rakta-pitta samana</t>
  </si>
  <si>
    <t>*Bahya sita lepa &amp; praksalana</t>
  </si>
  <si>
    <t>🔺 VISHESHA CHIKITSA – Raktaja Upadamsa</t>
  </si>
  <si>
    <t>*Raktamoksana (Jalaukavacharna  – preferred)</t>
  </si>
  <si>
    <t>*Virecana with pittahara dravya</t>
  </si>
  <si>
    <t>*Bahya Cikitsa: sita, rakta-pittahara lepa</t>
  </si>
  <si>
    <t>Praksalana with *tikta–kasaya dravya</t>
  </si>
  <si>
    <t>*Ropana after rakta-suddhi</t>
  </si>
  <si>
    <t>*Susrutha Sam, Cikitsa Sthana 19 (Upadamsa Cikitsa)</t>
  </si>
  <si>
    <t>06/01/2026, 22:23 - +91 90672 64737 changed to +91 90213 14964</t>
  </si>
  <si>
    <t>06/01/2026, 22:45 - +91 95446 87331: 🔺CASE STUDY NO : 346</t>
  </si>
  <si>
    <t>🔺APEENASA (अपीनस)</t>
  </si>
  <si>
    <t>🔺PART NO  01</t>
  </si>
  <si>
    <t>*Atisita sevana</t>
  </si>
  <si>
    <t>*Ati-snigdha sevana</t>
  </si>
  <si>
    <t>*Guru ahara sevana</t>
  </si>
  <si>
    <t>*Ati-jala sevana</t>
  </si>
  <si>
    <t>*Vega-dharana (especially ksavathu)</t>
  </si>
  <si>
    <t>*Dhuli, dhuma sevana</t>
  </si>
  <si>
    <t>*sita vayu sevana</t>
  </si>
  <si>
    <t>*Ajirna</t>
  </si>
  <si>
    <t>*Pratisyayaya upeksa</t>
  </si>
  <si>
    <t xml:space="preserve"> *Cikitsa stthana 26</t>
  </si>
  <si>
    <t>*Astanga Hrdaya Uttarasthana 20</t>
  </si>
  <si>
    <t>*Siraso gaurava</t>
  </si>
  <si>
    <t>*Nasa supta bhava</t>
  </si>
  <si>
    <t>*Alpa nasa srava</t>
  </si>
  <si>
    <t>*Ksavathu pravrttti</t>
  </si>
  <si>
    <t>*Sita sparsa asahisnuta</t>
  </si>
  <si>
    <t>*Astanga Hrdya Uttarasthana 20/1–2</t>
  </si>
  <si>
    <t>*Nasa avarodha</t>
  </si>
  <si>
    <t>*Gadha slesma sancaya</t>
  </si>
  <si>
    <t>*Nasa srava</t>
  </si>
  <si>
    <t>*Ava alpam va nasti</t>
  </si>
  <si>
    <t>*Mukha daurgandhya</t>
  </si>
  <si>
    <t>*Sabda nasa (nasal voice)</t>
  </si>
  <si>
    <t>*sirosula</t>
  </si>
  <si>
    <t>*Chikt. 26/105–106</t>
  </si>
  <si>
    <t>*Sus. Sam. Uttarasthana 24</t>
  </si>
  <si>
    <t>*Fever</t>
  </si>
  <si>
    <t>*Facial puffiness</t>
  </si>
  <si>
    <t>Clubbing</t>
  </si>
  <si>
    <t>&amp;Lymphadenopathy (especially cervical)</t>
  </si>
  <si>
    <t>*Posture and breathing pattern (mouth breathing)</t>
  </si>
  <si>
    <t xml:space="preserve">🔺 SYSTEMIC  EXAMINATION </t>
  </si>
  <si>
    <t>*Nasal inspection: congestion, discharge, crusting, nasal polyps</t>
  </si>
  <si>
    <t>*Nasal patency test</t>
  </si>
  <si>
    <t>Deviated nasal septum</t>
  </si>
  <si>
    <t>*Sinus tenderness (frontal, maxillary)</t>
  </si>
  <si>
    <t>*Post-nasal drip</t>
  </si>
  <si>
    <t>*Throat congestion</t>
  </si>
  <si>
    <t>*Chest auscultation (wheezing, rhonchi if allergic component)</t>
  </si>
  <si>
    <t>B. ENT Examination</t>
  </si>
  <si>
    <t>*Anterior rhinoscopy</t>
  </si>
  <si>
    <t>Posterior rhinoscopy</t>
  </si>
  <si>
    <t>*Nasal mucosa color (pale, congested, hypertrophied)</t>
  </si>
  <si>
    <t>*Turbinate hypertrophy</t>
  </si>
  <si>
    <t>*Ear examination (Eustachian tube dysfunction)</t>
  </si>
  <si>
    <t>*Heart rate</t>
  </si>
  <si>
    <t>*Cardiac auscultation (usually normal)</t>
  </si>
  <si>
    <t>D. Gastro-intestinal System</t>
  </si>
  <si>
    <t>*Appetite status</t>
  </si>
  <si>
    <t>*Epigastric tenderness (if reflux-related)</t>
  </si>
  <si>
    <t>Absolute eosinophil count</t>
  </si>
  <si>
    <t>*Nasal smear for *eosinophils</t>
  </si>
  <si>
    <t>*Nasal swab culture and sensitivity</t>
  </si>
  <si>
    <t>*CT scan of paranasal sinuses</t>
  </si>
  <si>
    <t>*Allergy skin prick test</t>
  </si>
  <si>
    <t>Pulmonary function test (if associated asthma)</t>
  </si>
  <si>
    <t>06/01/2026, 22:47 - +91 95446 87331: 🔺CASE STUDY  NO : 346</t>
  </si>
  <si>
    <t>🔺APEENASA</t>
  </si>
  <si>
    <t>*Acute rhinitis</t>
  </si>
  <si>
    <t>*Chronic rhinitis</t>
  </si>
  <si>
    <t>*Acute sinusitis</t>
  </si>
  <si>
    <t>Chronic sinusitis</t>
  </si>
  <si>
    <t>*Vasomotor rhinitis</t>
  </si>
  <si>
    <t>*Non-allergic rhinitis</t>
  </si>
  <si>
    <t>Nasal polyposis</t>
  </si>
  <si>
    <t>*Deviated nasal septum</t>
  </si>
  <si>
    <t>*Upper respiratory tract infection</t>
  </si>
  <si>
    <t>*Adenoid hypertrophy</t>
  </si>
  <si>
    <t>*Rhinitis medicamentosa</t>
  </si>
  <si>
    <t>*Gastro-esophageal reflux disease related rhinitis</t>
  </si>
  <si>
    <t>*Kapha-pradhana dosa →</t>
  </si>
  <si>
    <t>*Kapha sañcaya in nāsā srotas →</t>
  </si>
  <si>
    <t>*Vata gati vaigunya →</t>
  </si>
  <si>
    <t>*Gadha slesma sthirata →</t>
  </si>
  <si>
    <t>*Apinasa utpatti</t>
  </si>
  <si>
    <t>*Astanga Hrdaya Uttarasthāna 20</t>
  </si>
  <si>
    <t>*Kapha-hara ahara vihara</t>
  </si>
  <si>
    <t>*Nasya karma</t>
  </si>
  <si>
    <t>*Caraka SaM CHI.26</t>
  </si>
  <si>
    <t>*Sirovirecana</t>
  </si>
  <si>
    <t>Dhumapana</t>
  </si>
  <si>
    <t>*Gandusa</t>
  </si>
  <si>
    <t>*Susruta Samhitha Uttarasthana 24</t>
  </si>
  <si>
    <t>*Usna ahara sevana</t>
  </si>
  <si>
    <t>*Tīksna dravya prayoga</t>
  </si>
  <si>
    <t>*Usna nasya</t>
  </si>
  <si>
    <t>Astnaga Hrdaya Uttarasthan 20</t>
  </si>
  <si>
    <t>*Sita ahara vihara</t>
  </si>
  <si>
    <t>&amp;Reference:</t>
  </si>
  <si>
    <t>*Caraka Samhitha Sutrasthana 20</t>
  </si>
  <si>
    <t>🔺 SAMANYA CHIKITSA (Repeated as requested)</t>
  </si>
  <si>
    <t>*Kapha-vata samana</t>
  </si>
  <si>
    <t>*Svedana karma</t>
  </si>
  <si>
    <t>*Dipana-pacana ausadha</t>
  </si>
  <si>
    <t>*Vamana (if bala yukta)</t>
  </si>
  <si>
    <t>*Avapida Nasya</t>
  </si>
  <si>
    <t>*Pratimara Nasya</t>
  </si>
  <si>
    <t>*dhumapana</t>
  </si>
  <si>
    <t>*Sirolepa (kapha-hara dravya)</t>
  </si>
  <si>
    <t>*Caraka Samhitha *Chikitsasthana 26</t>
  </si>
  <si>
    <t>*Ashtanga Hrd Uttarasthaa 20</t>
  </si>
  <si>
    <t>*Susruta Sam Uttarasthana 24</t>
  </si>
  <si>
    <t>08/01/2026, 01:46 - +91 95446 87331: 🔺CASE STUDY NO : 347</t>
  </si>
  <si>
    <t>🔺GUHYA ROGAM</t>
  </si>
  <si>
    <t xml:space="preserve"> (Genital Disorders )</t>
  </si>
  <si>
    <t>*Ati-maithuna (excessive sexual intercourse)</t>
  </si>
  <si>
    <t>*Asatmyaahara sevana</t>
  </si>
  <si>
    <t>*Abhighata (trauma to genital region)</t>
  </si>
  <si>
    <t>*Mithya vihara (improper sexual practices)</t>
  </si>
  <si>
    <t>*Dushta ahara causing Tridosa prakopa</t>
  </si>
  <si>
    <t>*saucha abhava (poor genital hygiene)</t>
  </si>
  <si>
    <t>*Sushruta Samhitha Nidanasthana 13</t>
  </si>
  <si>
    <t>*Charaka Samhitha Chi 30</t>
  </si>
  <si>
    <t>*Guhya kandu (itching in genital region)</t>
  </si>
  <si>
    <t>*Alpa vedana (mild pain)</t>
  </si>
  <si>
    <t>*Sveda atipravrtti (excess sweating)</t>
  </si>
  <si>
    <t>*Sushruta Sam, Nid 13</t>
  </si>
  <si>
    <t>*sulaa / Vedana in guhya desa</t>
  </si>
  <si>
    <t>*Srava (discharge)</t>
  </si>
  <si>
    <t>*sotha (swelling)</t>
  </si>
  <si>
    <t>*Vrana / Pidaka(ulcers, eruptions)</t>
  </si>
  <si>
    <t>*Tvak vaivarnya (discoloration)</t>
  </si>
  <si>
    <t>*Mamsa vriddhi or ksaya</t>
  </si>
  <si>
    <t>*Sushruta Samhitha, Nidānasthāna 13</t>
  </si>
  <si>
    <t>*BP, Madhyama Khanda</t>
  </si>
  <si>
    <t>*Lymphadenopathy (inguinal)</t>
  </si>
  <si>
    <t>Edema</t>
  </si>
  <si>
    <t>Signs of anemia or systemic infection</t>
  </si>
  <si>
    <t>A. Local (Genitourinary) Examination</t>
  </si>
  <si>
    <t>*Inspection of external genitalia</t>
  </si>
  <si>
    <t>*Skin lesions (ulcer, vesicle, papule, wart, plaque)</t>
  </si>
  <si>
    <t>*Discharge (color, odor, consistency)</t>
  </si>
  <si>
    <t>*Erythema, edema, fissures</t>
  </si>
  <si>
    <t>*Ulcer characteristics (painful/painless, indurated/non-indurated)</t>
  </si>
  <si>
    <t>*Palpation of testes, epididymis, spermatic cord (in males)</t>
  </si>
  <si>
    <t>*Vaginal examination (in females, if indicated)</t>
  </si>
  <si>
    <t>*Inguinal lymph nodes (size, tenderness, matting)</t>
  </si>
  <si>
    <t>*Central nervous system</t>
  </si>
  <si>
    <t>*Skin and mucous membranes (systemic STDs, autoimmune disease signs)</t>
  </si>
  <si>
    <t>🔺LABOURTARY INVESTIGATIONS</t>
  </si>
  <si>
    <t>*Random blood sugar / HbA1c</t>
  </si>
  <si>
    <t>*Gram stain of genital discharge</t>
  </si>
  <si>
    <t>KOH mount</t>
  </si>
  <si>
    <t>*Wet mount microscopy</t>
  </si>
  <si>
    <t>*Culture and sensitivity (bacterial / fungal)</t>
  </si>
  <si>
    <t>*PCR for sexually transmitted infections</t>
  </si>
  <si>
    <t>*Serological Tests</t>
  </si>
  <si>
    <t>*VDRL / RPR</t>
  </si>
  <si>
    <t>*TPHA</t>
  </si>
  <si>
    <t>*HIV I &amp; II</t>
  </si>
  <si>
    <t>*Specific Tests (as indicated)</t>
  </si>
  <si>
    <t>*HSV PCR</t>
  </si>
  <si>
    <t>*Chlamydia NAAT</t>
  </si>
  <si>
    <t>*Gonorrhea NAAT</t>
  </si>
  <si>
    <t>*Biopsy of lesion</t>
  </si>
  <si>
    <t>*FNAC of lymph node</t>
  </si>
  <si>
    <t>*Pap smear (females)</t>
  </si>
  <si>
    <t>08/01/2026, 01:47 - +91 95446 87331: 🔺CASE STUDY NO : 347</t>
  </si>
  <si>
    <t>*Primary syphilis</t>
  </si>
  <si>
    <t>*Secondary syphilis</t>
  </si>
  <si>
    <t>*Chlamydial infection</t>
  </si>
  <si>
    <t>*Lymphogranuloma *venereum</t>
  </si>
  <si>
    <t>*Granuloma inguinale</t>
  </si>
  <si>
    <t>*Vulvovaginal candidiasis</t>
  </si>
  <si>
    <t>*Balanitis</t>
  </si>
  <si>
    <t>*Balanoposthitis</t>
  </si>
  <si>
    <t>*Nidana sevana → Tridosa prakopa</t>
  </si>
  <si>
    <t>*Dosas localize in guhya desa (khavaigunya)</t>
  </si>
  <si>
    <t>*Rakta, Mamsa, Meda dusti</t>
  </si>
  <si>
    <t>Srotorodha or ati-pravrtti</t>
  </si>
  <si>
    <t>Manifestation of various guhya rogas like vrana, pidaka,sotha, srava</t>
  </si>
  <si>
    <t>*Sushruta Sam.su 24</t>
  </si>
  <si>
    <t>*Samana ausadha</t>
  </si>
  <si>
    <t>*Guhya suddhi and saucha</t>
  </si>
  <si>
    <t>*Raktasodhana</t>
  </si>
  <si>
    <t>*Local therapies (lepa, praksalana)</t>
  </si>
  <si>
    <t>*Charaka Samhitha, *Sutrasthana 7</t>
  </si>
  <si>
    <t>*sita, snigdha dravya (in Pitta dominance)</t>
  </si>
  <si>
    <t>*Tikta, kasaya rasa sevana</t>
  </si>
  <si>
    <t>*Guhya praksalana with śīta kasaya</t>
  </si>
  <si>
    <t>*Maithuna tyaga</t>
  </si>
  <si>
    <t>*Suddha ahara vihara</t>
  </si>
  <si>
    <t>*Ati-usna, katu, lavana ahara</t>
  </si>
  <si>
    <t>*Asaucha</t>
  </si>
  <si>
    <t>*Vataja Guhya Roga</t>
  </si>
  <si>
    <t>*Snehana, svedana</t>
  </si>
  <si>
    <t>*Vatahara taila lepa / pichu</t>
  </si>
  <si>
    <t>*Pittaja Guhya Roga</t>
  </si>
  <si>
    <t>*sita praksalana</t>
  </si>
  <si>
    <t>*Tikta-kasaya dravya lepa</t>
  </si>
  <si>
    <t>*Kaphaja Guhya Roga</t>
  </si>
  <si>
    <t>*Ruksa, usna cikitsa</t>
  </si>
  <si>
    <t>*Lekhana lepa</t>
  </si>
  <si>
    <t>*Kapha-hara dravya</t>
  </si>
  <si>
    <t>*Vrana yukta Guhya Roga</t>
  </si>
  <si>
    <t>*Ksara / Agni karma (if indicated)</t>
  </si>
  <si>
    <t>*Sushruta Sam – *Nidanasthana 13</t>
  </si>
  <si>
    <t xml:space="preserve"> *Chiki20</t>
  </si>
  <si>
    <t>*Charaka Samhitha– Chi 30</t>
  </si>
  <si>
    <t>A.Hrdaya – Uttaratantra</t>
  </si>
  <si>
    <t>BP– Madhyama Khanda</t>
  </si>
  <si>
    <t>09/01/2026, 01:16 - +91 95446 87331: This message was deleted</t>
  </si>
  <si>
    <t>09/01/2026, 01:17 - +91 95446 87331: This message was deleted</t>
  </si>
  <si>
    <t xml:space="preserve">🔺VRSANA ARBUDA </t>
  </si>
  <si>
    <t>(वृषण अर्बुद)</t>
  </si>
  <si>
    <t>*Dosa–prakopaka ahara (guru, snigdha, abhishyandi ahara)</t>
  </si>
  <si>
    <t>*Abhighata (trauma to vrsanaa)</t>
  </si>
  <si>
    <t>*Vegavarodha</t>
  </si>
  <si>
    <t>*Bija-dosa</t>
  </si>
  <si>
    <t>*Chronic sopha / granthi in vrsna region</t>
  </si>
  <si>
    <t>*“अर्बुदं दोषसंमूर्छितं…” – Susruta Samhita, Nidanasthāna 11</t>
  </si>
  <si>
    <t>*Alpa sotha in vrsna</t>
  </si>
  <si>
    <t>*Sthanika stabdhata</t>
  </si>
  <si>
    <t>*Susruta Sam, Nid 11</t>
  </si>
  <si>
    <t>*Mamsa-granthi sadrsa sopha in vrsna</t>
  </si>
  <si>
    <t>*Mahat, sthira, manda vedana</t>
  </si>
  <si>
    <t>*Alpa vedana or nirvedana</t>
  </si>
  <si>
    <t>*Tvak varna parivartana (in chronic stage)</t>
  </si>
  <si>
    <t>*Anunnata / acala sopha</t>
  </si>
  <si>
    <t>*“महान् स्थिरो मन्दवेदनः…” – Susruta Samhitha, Nidnasthāna 11</t>
  </si>
  <si>
    <t>*Vital signs (pulse, BP, temperature, respiratory rate)</t>
  </si>
  <si>
    <t>*Lymphadenopathy (inguinal, para-aortic, supraclavicular)</t>
  </si>
  <si>
    <t>*Body weight loss / cachexia</t>
  </si>
  <si>
    <t xml:space="preserve">🔺SYSTEMIC EXAMINATIONS </t>
  </si>
  <si>
    <t>a) Local Examination (Scrotum &amp; Testes)</t>
  </si>
  <si>
    <t>Inspection:</t>
  </si>
  <si>
    <t>*Scrotal swelling (unilateral / bilateral)</t>
  </si>
  <si>
    <t>*Skin changes (redness, ulceration, dilated veins)</t>
  </si>
  <si>
    <t>&amp;Palpation:</t>
  </si>
  <si>
    <t>*Size, shape, consistency of testis</t>
  </si>
  <si>
    <t>*Tenderness or painless mass</t>
  </si>
  <si>
    <t>*Testicular position</t>
  </si>
  <si>
    <t>*Ability to get above the swelling</t>
  </si>
  <si>
    <t>*Cord examination</t>
  </si>
  <si>
    <t>*Inguinal lymph nodes</t>
  </si>
  <si>
    <t>b) Abdominal Examination</t>
  </si>
  <si>
    <t>*Abdominal mass</t>
  </si>
  <si>
    <t>*Para-aortic lymph nodes</t>
  </si>
  <si>
    <t>*Signs of pleural effusion</t>
  </si>
  <si>
    <t>Lung metastasis</t>
  </si>
  <si>
    <t>d) Cardiovascular System</t>
  </si>
  <si>
    <t>*General assessment (for fitness for surgery/chemotherapy)</t>
  </si>
  <si>
    <t>*Tumor Markers</t>
  </si>
  <si>
    <t>*Alpha-fetoprotein (AFP)</t>
  </si>
  <si>
    <t>*Beta-human chorionic gonadotropin (β-hCG)</t>
  </si>
  <si>
    <t>*Lactate dehydrogenase (LDH)</t>
  </si>
  <si>
    <t>*Scrotal ultrasonography with Doppler</t>
  </si>
  <si>
    <t>*CT scan abdomen and pelvis</t>
  </si>
  <si>
    <t>*CT scan chest / Chest X-ray</t>
  </si>
  <si>
    <t>*MRI scrotum (if required)</t>
  </si>
  <si>
    <t>*Histopathology</t>
  </si>
  <si>
    <t>*Testicular biopsy / orchiectomy specimen examination</t>
  </si>
  <si>
    <t>*Testicular carcinoma</t>
  </si>
  <si>
    <t>*Seminoma</t>
  </si>
  <si>
    <t>*Non-seminomatous germ *cell tumor</t>
  </si>
  <si>
    <t>*Inguinal hernia</t>
  </si>
  <si>
    <t>*Scrotal abscess</t>
  </si>
  <si>
    <t>*Lipoma of spermatic cord</t>
  </si>
  <si>
    <t>*Lymphoma of testis</t>
  </si>
  <si>
    <t>*Metastatic testicular tumor</t>
  </si>
  <si>
    <t>*Tridosa (predominantly Kapha) prakopa</t>
  </si>
  <si>
    <t>*Dosa sancaya in mamsa, rakta dhatu</t>
  </si>
  <si>
    <t>*Srotorodha (especially mamsavaha srotas)</t>
  </si>
  <si>
    <t>*Gradual formation of arbuda in vrsana pradesa</t>
  </si>
  <si>
    <t>*Samprapti Ghataka</t>
  </si>
  <si>
    <t>*Dosa: Kapha pradhana tridosa</t>
  </si>
  <si>
    <t>*Dusya: Mamsa, Rakta</t>
  </si>
  <si>
    <t>*Srotas: Mamsavaha</t>
  </si>
  <si>
    <t>*Adhisthana: Vrsna</t>
  </si>
  <si>
    <t>*Dosa-samana (Kapha–Vāta hara)</t>
  </si>
  <si>
    <t>*Lekhana &amp; sodhana cikitsa</t>
  </si>
  <si>
    <t>*sothahara &amp; granthi-nāśaka dravyas</t>
  </si>
  <si>
    <t>*Sodhana (Virecana / *Raktamoksana – yogyata anusara)</t>
  </si>
  <si>
    <t>*Susruta Samhita Cikitsasthana 18 (Arbuda Cikitsa)</t>
  </si>
  <si>
    <t>*Laghu, ruksa ahara</t>
  </si>
  <si>
    <t>*Kapha-hara ausadha</t>
  </si>
  <si>
    <t>*Usna lepa</t>
  </si>
  <si>
    <t>*Abhishyandi dravya</t>
  </si>
  <si>
    <t>*Ati-sita sevana</t>
  </si>
  <si>
    <t>*Abhyanga in early stage</t>
  </si>
  <si>
    <t>🔺SAMANYA CHIKITSA (Dosa-based)</t>
  </si>
  <si>
    <t>*Kapha Arbuda:</t>
  </si>
  <si>
    <t>*Lekhana dravya, usna *upacara</t>
  </si>
  <si>
    <t>*Vata Arbuda:</t>
  </si>
  <si>
    <t>*Sneha yukta usna cikitsa</t>
  </si>
  <si>
    <t>*Pitta Arbuda:</t>
  </si>
  <si>
    <t>Sita, rakta-prasadana cikitsa</t>
  </si>
  <si>
    <t>*Chedana karma *(sastrakarma) in pakva / sthira arbuda</t>
  </si>
  <si>
    <t>*Ksara karma (granthi-pradesa)</t>
  </si>
  <si>
    <t>*Bahir-lepa with:</t>
  </si>
  <si>
    <t>*Arkaksira</t>
  </si>
  <si>
    <t>*Snuhi ksira</t>
  </si>
  <si>
    <t>*Apamarga ksaraa</t>
  </si>
  <si>
    <t>“अर्बुदं छेदयेत् शस्त्रेण…” – Su.sam, Chi18</t>
  </si>
  <si>
    <t>12/01/2026, 23:31 - +91 95446 87331: 🔺CASE STUDY  NO : 349</t>
  </si>
  <si>
    <t xml:space="preserve">🔺MEDHRA PAKA </t>
  </si>
  <si>
    <t>(मेध्र पाक)</t>
  </si>
  <si>
    <t>*Abhighata (trauma to penis)</t>
  </si>
  <si>
    <t>*Asuci maithuna (unhygienic sexual practices)</t>
  </si>
  <si>
    <t>*Vega-dharana (suppression of urine, semen)</t>
  </si>
  <si>
    <t>*Ati-usna, tiksna, lavana ahara sevana</t>
  </si>
  <si>
    <t>*Rakta-dusti and Pitta prakopa</t>
  </si>
  <si>
    <t>*Upadamsa / Guhya roga anubandha</t>
  </si>
  <si>
    <t>*Susruta Sam, Nidana Sthana 13 (Ksudra Roga Nidana)</t>
  </si>
  <si>
    <t xml:space="preserve">*Su.sam.chik 19 (Guhya Roga Cikitsa) </t>
  </si>
  <si>
    <t>*Medhra gaurava (heaviness of penis)</t>
  </si>
  <si>
    <t>*Alpashula (mild pain)</t>
  </si>
  <si>
    <t>*Twak vaivarnya (discoloration)</t>
  </si>
  <si>
    <t>Su. Sam. Nid</t>
  </si>
  <si>
    <t>*Medhra sotha (penile swelling)</t>
  </si>
  <si>
    <t>*Tivra ruja (severe pain)</t>
  </si>
  <si>
    <t>*Daha and paka (burning and suppuration)</t>
  </si>
  <si>
    <t>*Rakta / pita srava (bloody or purulent discharge)</t>
  </si>
  <si>
    <t>*Jvara (fever – in advanced stage)</t>
  </si>
  <si>
    <t>*Vrana formation after paka</t>
  </si>
  <si>
    <t>Su.sam chik. 19</t>
  </si>
  <si>
    <t>*Pallor, icterus, cyanosis, edema</t>
  </si>
  <si>
    <t>*Signs of toxemia or sepsis</t>
  </si>
  <si>
    <t>Lymphadenopathy (especially inguinal)</t>
  </si>
  <si>
    <t>*Cardiovascular system – sepsis-related changes</t>
  </si>
  <si>
    <t>*Respiratory system – signs of infection</t>
  </si>
  <si>
    <t>*Abdominal examination – hepatosplenomegaly</t>
  </si>
  <si>
    <t>*Genitourinary system (local examination)</t>
  </si>
  <si>
    <t>*Edema of penis</t>
  </si>
  <si>
    <t>Erythema, ulceration, necrosis</t>
  </si>
  <si>
    <t>*Purulent or foul-smelling discharge</t>
  </si>
  <si>
    <t>*Skin discoloration or gangrene</t>
  </si>
  <si>
    <t>*Tenderness and warmth</t>
  </si>
  <si>
    <t>*Neurological system – sensorium (in severe infection)</t>
  </si>
  <si>
    <t xml:space="preserve">🔺 LOCAL EXAMINATION </t>
  </si>
  <si>
    <t>(Penis)</t>
  </si>
  <si>
    <t>*Inspection: color, swelling, ulcer, slough, gangrene</t>
  </si>
  <si>
    <t>*Palpation: tenderness, induration, crepitus</t>
  </si>
  <si>
    <t>*Retraction of prepuce (if possible)</t>
  </si>
  <si>
    <t>*Urethral meatus discharge</t>
  </si>
  <si>
    <t>Inguinal lymph nodes</t>
  </si>
  <si>
    <t>*Blood sugar (fasting &amp; random)</t>
  </si>
  <si>
    <t>*Pus/discharge culture &amp; sensitivity</t>
  </si>
  <si>
    <t>*Blood culture (if fever/sepsis)</t>
  </si>
  <si>
    <t>HIV, VDRL (if indicated)</t>
  </si>
  <si>
    <t>5. Imaging (if required)</t>
  </si>
  <si>
    <t>*Ultrasonography of penis and scrotum</t>
  </si>
  <si>
    <t>*Doppler study (vascular involvement)</t>
  </si>
  <si>
    <t>*MRI pelvis (severe necrotizing infection)</t>
  </si>
  <si>
    <t>12/01/2026, 23:37 - +91 95446 87331: 🔺CASE STUDY  NO : 349</t>
  </si>
  <si>
    <t>*Fournier’s gangrene</t>
  </si>
  <si>
    <t>*Cellulitis of penis</t>
  </si>
  <si>
    <t>*Penile abscess</t>
  </si>
  <si>
    <t>*Penile carcinoma</t>
  </si>
  <si>
    <t>*Fixed drug eruption</t>
  </si>
  <si>
    <t>*Nidana sevana → Pitta &amp; Rakta dusti</t>
  </si>
  <si>
    <t>*Pitta-rakta sammurchana in medhra sthana</t>
  </si>
  <si>
    <t>*Srotorodha (rakta &amp; mutra vaha srotas)</t>
  </si>
  <si>
    <t>*sotha → Daha → Paka</t>
  </si>
  <si>
    <t>*Formation of vidradhi / vrana in medhra</t>
  </si>
  <si>
    <t>*Dosa: Pitta-pradhana tridosaja</t>
  </si>
  <si>
    <t>*Dusya: Rakta, Mamsa</t>
  </si>
  <si>
    <t>*Srotas: Rakta-vaha, *Mutra-vaha</t>
  </si>
  <si>
    <t>*Udbhava sthana: Amasaya</t>
  </si>
  <si>
    <t>*Adhisthana: Medhra</t>
  </si>
  <si>
    <t>🔺 SAMANYA CHIKITSA (General principles of treatment)</t>
  </si>
  <si>
    <t>*sotha, daha, paka hara chikitsa</t>
  </si>
  <si>
    <t>*Vrana sodhana &amp; ropana</t>
  </si>
  <si>
    <t>*Raktamoksana when indicated</t>
  </si>
  <si>
    <t>*Langhana in ama avastha</t>
  </si>
  <si>
    <t>Su.sam.chik . 1 &amp; 19</t>
  </si>
  <si>
    <t>*sita lepa and parisheka</t>
  </si>
  <si>
    <t>*Tikta, kasaya rasa</t>
  </si>
  <si>
    <t xml:space="preserve"> *pradhana dravya</t>
  </si>
  <si>
    <t>*sita, snigdha vihara</t>
  </si>
  <si>
    <t>*Rakta-pitta samaka ausadha</t>
  </si>
  <si>
    <t>*Vyavaya</t>
  </si>
  <si>
    <t>*Avastha anusara chikitsa</t>
  </si>
  <si>
    <t>*Amapaka avastha</t>
  </si>
  <si>
    <t>*sita parisheka –</t>
  </si>
  <si>
    <t xml:space="preserve"> *Pancavalkala kvatha</t>
  </si>
  <si>
    <t>*Lepa – Candana, Usira, *Yastimadhu</t>
  </si>
  <si>
    <t>*Paka avastha</t>
  </si>
  <si>
    <t>*Bhedana karma (if suppurated)</t>
  </si>
  <si>
    <t>*Sodhana – Nimba, Patola, Triphala</t>
  </si>
  <si>
    <t>*Ropana – Jatyadi ghrta, Madhuka taila</t>
  </si>
  <si>
    <t>*Rakta dusti pradhana</t>
  </si>
  <si>
    <t>*Siravyadha /</t>
  </si>
  <si>
    <t xml:space="preserve"> *Jalaukavacarana</t>
  </si>
  <si>
    <t>*SU.SAM CHIKI.19 (Guhya Roga Cikitsa)</t>
  </si>
  <si>
    <t>*Su.SAM , Cikitsa Sthana 1 (Vrana Cikitsa)</t>
  </si>
  <si>
    <t>AH, Uttara Sthana 34</t>
  </si>
  <si>
    <t>14/01/2026, 01:19 - +91 95446 87331: 🔺CASE STUDY NO : 350</t>
  </si>
  <si>
    <t>🔺GONASA VISHAM</t>
  </si>
  <si>
    <t>*Damsa (bite) of Gonasa sarpa (cobra)</t>
  </si>
  <si>
    <t>*Visa-pravesa through danta damsa</t>
  </si>
  <si>
    <t>*Dosa involvement: *Predominantly Kapha–Pitta, later Vata</t>
  </si>
  <si>
    <t>** Ref: Su.sam.kalpam.3</t>
  </si>
  <si>
    <t>*Damsa sthane manda vedana</t>
  </si>
  <si>
    <t>*Supti (numbness)</t>
  </si>
  <si>
    <t>*Romaharsa</t>
  </si>
  <si>
    <t>*Mild svasa-kasa</t>
  </si>
  <si>
    <t>📌Local</t>
  </si>
  <si>
    <t>*Sopha at bite site</t>
  </si>
  <si>
    <t>*Alpa raktasrava</t>
  </si>
  <si>
    <t>*Sukla varna damsa cihna</t>
  </si>
  <si>
    <t>📌Systemic</t>
  </si>
  <si>
    <t>*Mukha–jihva–kantha stambha</t>
  </si>
  <si>
    <t>*Baspa pravrtti</t>
  </si>
  <si>
    <t>*sleshma vrddhi</t>
  </si>
  <si>
    <t>*svasa krcchra</t>
  </si>
  <si>
    <t>*Gadgada vak</t>
  </si>
  <si>
    <t>*Netra nimilana</t>
  </si>
  <si>
    <t>*Murcha(later stage)</t>
  </si>
  <si>
    <t>*Ref: Su.sam, Kalpa Sthana 3</t>
  </si>
  <si>
    <t>*Vital signs (pulse, BP, respiratory rate, temperature, SpO₂)</t>
  </si>
  <si>
    <t>*Edema (local and generalized)</t>
  </si>
  <si>
    <t>Bleeding manifestations (gums, puncture site, ecchymosis)</t>
  </si>
  <si>
    <t>*Bite mark inspection (fang marks, local swelling, discoloration, necrosis)</t>
  </si>
  <si>
    <t>*Hypotension</t>
  </si>
  <si>
    <t>*Capillary refill time</t>
  </si>
  <si>
    <t>*Tachypnea</t>
  </si>
  <si>
    <t>*Respiratory distress</t>
  </si>
  <si>
    <t>*Pulmonary edema</t>
  </si>
  <si>
    <t>*Crepitations</t>
  </si>
  <si>
    <t>*Seizures (rare in viper bite)</t>
  </si>
  <si>
    <t>*Vomiting</t>
  </si>
  <si>
    <t>*Hematemesis / melena</t>
  </si>
  <si>
    <t>*Oliguria / anuria</t>
  </si>
  <si>
    <t>*Hematuria</t>
  </si>
  <si>
    <t>*Acute kidney injury signs</t>
  </si>
  <si>
    <t>*Local Examination (Bite Site)</t>
  </si>
  <si>
    <t>*Pain and tenderness</t>
  </si>
  <si>
    <t>*Rapidly progressive swelling</t>
  </si>
  <si>
    <t>*Blistering</t>
  </si>
  <si>
    <t>*Ecchymosis</t>
  </si>
  <si>
    <t>*Necrosis</t>
  </si>
  <si>
    <t>*Whole blood clotting time (20-minute WBCT)</t>
  </si>
  <si>
    <t>*Prothrombin time / INR</t>
  </si>
  <si>
    <t>*Activated partial thromboplastin time</t>
  </si>
  <si>
    <t>*Renal</t>
  </si>
  <si>
    <t>*Biochemical</t>
  </si>
  <si>
    <t>*Serum creatine kinase</t>
  </si>
  <si>
    <t>*Lactate dehydrogenase</t>
  </si>
  <si>
    <t>*Hemoglobinuria</t>
  </si>
  <si>
    <t>*Myoglobinuria</t>
  </si>
  <si>
    <t>Others (as needed)</t>
  </si>
  <si>
    <t>*Arterial blood gas analysis</t>
  </si>
  <si>
    <t>ECG</t>
  </si>
  <si>
    <t>*Ultrasound abdomen (acute kidney injury)</t>
  </si>
  <si>
    <t>14/01/2026, 01:20 - +91 95446 87331: 🔺CASE STUDY NO : 350</t>
  </si>
  <si>
    <t>*Viper snake bite</t>
  </si>
  <si>
    <t>*Hemotoxic snake envenomation</t>
  </si>
  <si>
    <t>*Russell’s viper bite</t>
  </si>
  <si>
    <t>*Saw-scaled viper bite</t>
  </si>
  <si>
    <t>*Acute disseminated *intravascular coagulation</t>
  </si>
  <si>
    <t>*Acute kidney injury</t>
  </si>
  <si>
    <t>*Septic shock</t>
  </si>
  <si>
    <t>*Thrombotic thrombocytopenic purpura</t>
  </si>
  <si>
    <t>Gonasa visa → Kapha pradhana</t>
  </si>
  <si>
    <t>*Kapha obstructs Prana &amp; Udana vayu</t>
  </si>
  <si>
    <t>*Leads to kantha stambha, svasa rodha</t>
  </si>
  <si>
    <t>*Visa spreads through rasavaha &amp; pranavaha srotas</t>
  </si>
  <si>
    <t>*Later Vata prakopa → murcha, prana nasa</t>
  </si>
  <si>
    <t>*Ref: Caraka Samhitha Cikitsa Sthana 23</t>
  </si>
  <si>
    <t>(General management – Visa Cikitsa Siddhanta)</t>
  </si>
  <si>
    <t>(First line for all sarpa visa)</t>
  </si>
  <si>
    <t>*Damsa bandhana</t>
  </si>
  <si>
    <t>*Utkartana / Prachanna</t>
  </si>
  <si>
    <t>*alepa</t>
  </si>
  <si>
    <t>*Dhupana</t>
  </si>
  <si>
    <t>*Mrdu vamana (Kapha pradhana)</t>
  </si>
  <si>
    <t>** Ref: Su.sam .kalpa.1</t>
  </si>
  <si>
    <t>*Usna dravya</t>
  </si>
  <si>
    <t>*Tikta–karu rasa</t>
  </si>
  <si>
    <t>*Kapha hara kriya</t>
  </si>
  <si>
    <t>*agada sevana</t>
  </si>
  <si>
    <t>*Dhupana karma</t>
  </si>
  <si>
    <t>* Ref: Astanga Hrdaya, Uttara Sthana</t>
  </si>
  <si>
    <t>*Guru ahara</t>
  </si>
  <si>
    <t>*Kapha vardhaka kriya</t>
  </si>
  <si>
    <t>** Ref: Caraka Samhitha Sūtra Sthana 26</t>
  </si>
  <si>
    <t>(Dosa-based)</t>
  </si>
  <si>
    <t>*Kapha pradhana → Vamana, Usna Agada</t>
  </si>
  <si>
    <t>*Pitta anubandha → Tikta sita ausadha (controlled)</t>
  </si>
  <si>
    <t>*Vata anubandha → Sneha yukta mrdu cikitsa (later)</t>
  </si>
  <si>
    <t>*Ref: Su.sam  Kalpa Sthana</t>
  </si>
  <si>
    <t>(Specific treatment for Gonasa Visa)</t>
  </si>
  <si>
    <t>*Agada</t>
  </si>
  <si>
    <t>*Mahagandhahasti Agada</t>
  </si>
  <si>
    <t>*Sanjivani Agada</t>
  </si>
  <si>
    <t>*Mrtasanjivani Agada</t>
  </si>
  <si>
    <t>*Amrta Ghrta</t>
  </si>
  <si>
    <t>*Karma</t>
  </si>
  <si>
    <t>*Nasya – Usna dravya siddha taila</t>
  </si>
  <si>
    <t>*Dhupana – Guggulu, Vaca, Sarsapa</t>
  </si>
  <si>
    <t>*Anjana – Visaghna anjana</t>
  </si>
  <si>
    <t>*Vamana – Kapha *utksepanartha</t>
  </si>
  <si>
    <t>*Su. Sam., Kalpa Sthana 3</t>
  </si>
  <si>
    <t>*A.H, Uttara Sthana – Sarpa Visa Cikitsa</t>
  </si>
  <si>
    <t>* Key Classical Statement</t>
  </si>
  <si>
    <t>“Gonasah slesma bahulah, stambha svasa karas tatha"</t>
  </si>
  <si>
    <t>Su.sam.kal. 3</t>
  </si>
  <si>
    <t>15/01/2026, 18:27 - +91 95446 87331: 🔺CASE STUDY NO : 351</t>
  </si>
  <si>
    <t xml:space="preserve">🔺RASA-SHESA AJIRNA </t>
  </si>
  <si>
    <t>*Ati-matra ahara</t>
  </si>
  <si>
    <t>*Ajirne bhojana</t>
  </si>
  <si>
    <t>*Alpa vyayama</t>
  </si>
  <si>
    <t>*Chinta, soka</t>
  </si>
  <si>
    <t>** Ref: Madhava Nidana – Ajirna Nid</t>
  </si>
  <si>
    <t>*Udara adhmana</t>
  </si>
  <si>
    <t>*Agnimāndya</t>
  </si>
  <si>
    <t>* Ref: Madhava Nidana, Charaka Sam.15</t>
  </si>
  <si>
    <t>*Gaurava deha</t>
  </si>
  <si>
    <t>*Utklesa (nausea)</t>
  </si>
  <si>
    <t>*Avipaka bhava</t>
  </si>
  <si>
    <t>*Stambha</t>
  </si>
  <si>
    <t>*Alpa udgara</t>
  </si>
  <si>
    <t>*Malasanga</t>
  </si>
  <si>
    <t>** Ref: Mad.nidana</t>
  </si>
  <si>
    <t>Rasasesha ajeerna</t>
  </si>
  <si>
    <t>(Modern)</t>
  </si>
  <si>
    <t>*General appearance: Lethargic, discomfort after meals</t>
  </si>
  <si>
    <t>*Build &amp; nourishment: May be normal or overweight</t>
  </si>
  <si>
    <t>*Hydration status: Usually normal</t>
  </si>
  <si>
    <t>*Blood pressure: Normal</t>
  </si>
  <si>
    <t>*Temperature: Afebrile</t>
  </si>
  <si>
    <t>*Tongue: Coated tongue (suggestive of poor digestion)</t>
  </si>
  <si>
    <t>*Breath: Halitosis</t>
  </si>
  <si>
    <t>*Skin: Normal, no pallor or icterus</t>
  </si>
  <si>
    <t>*Edema: Absent</t>
  </si>
  <si>
    <t>*Epigastric fullness</t>
  </si>
  <si>
    <t>*Post-prandial heaviness</t>
  </si>
  <si>
    <t>*Mild epigastric tenderness (occasionally)</t>
  </si>
  <si>
    <t>*Clear lung fields</t>
  </si>
  <si>
    <t>*Conscious and oriented</t>
  </si>
  <si>
    <t>*Mild headache or heaviness may be reported</t>
  </si>
  <si>
    <t>*Gastrointestinal-related Tests</t>
  </si>
  <si>
    <t>*Liver Function Tests (LFT)</t>
  </si>
  <si>
    <t>*Serum Amylase &amp; Lipase (to rule out pancreatic pathology)</t>
  </si>
  <si>
    <t>*Stool routine examination</t>
  </si>
  <si>
    <t>*Stool for occult blood</t>
  </si>
  <si>
    <t>*Metabolic &amp; Other Tests</t>
  </si>
  <si>
    <t>*Fasting Blood Sugar</t>
  </si>
  <si>
    <t>*Thyroid Function Tests (if chronic dyspepsia)</t>
  </si>
  <si>
    <t>*Imaging (if required)</t>
  </si>
  <si>
    <t>*Ultrasound Abdomen</t>
  </si>
  <si>
    <t>*Upper GI Endoscopy (in persistent or alarm symptoms)</t>
  </si>
  <si>
    <t>15/01/2026, 18:29 - +91 95446 87331: 🔺CASE STUDY NO : 351</t>
  </si>
  <si>
    <t>🔺RASA-SHESA AJIRNA</t>
  </si>
  <si>
    <t>*Gastroparesis</t>
  </si>
  <si>
    <t>*Irritable Bowel Syndrome (IBS – Dyspeptic type)</t>
  </si>
  <si>
    <t>*Chronic Pancreatitis (early stage)</t>
  </si>
  <si>
    <t>*Helicobacter pylori infection</t>
  </si>
  <si>
    <t>*Mandagni →</t>
  </si>
  <si>
    <t>*Apakva ahara →</t>
  </si>
  <si>
    <t>*Rasa dhatu rupa apacita *ahara sesa sthiti →</t>
  </si>
  <si>
    <t>*Rasa dhatu dusti →</t>
  </si>
  <si>
    <t>*Rasa-sesa Ajirna</t>
  </si>
  <si>
    <t>** Ref: Charaka Sam Chik. 15</t>
  </si>
  <si>
    <t>*Tiksna, dipana dravya</t>
  </si>
  <si>
    <t>*sunthi siddha jala</t>
  </si>
  <si>
    <t>* Ref: Mad.Nid</t>
  </si>
  <si>
    <t>*Snigdha bhojana</t>
  </si>
  <si>
    <t>*Ati bhojana</t>
  </si>
  <si>
    <t>*Ref: Charaka Samhitha</t>
  </si>
  <si>
    <t>*ahara niyama</t>
  </si>
  <si>
    <t>*Takra prayoga</t>
  </si>
  <si>
    <t>*Usna jala pana</t>
  </si>
  <si>
    <t>** Ref: Charaka Samhitha Chi 15</t>
  </si>
  <si>
    <t>*Marica</t>
  </si>
  <si>
    <t>*Citraka</t>
  </si>
  <si>
    <t>*Hingu</t>
  </si>
  <si>
    <t>*Pancakola curna</t>
  </si>
  <si>
    <t>*Hingu vastaka curna</t>
  </si>
  <si>
    <t>📚 Ref: Charaka Sam. B.P</t>
  </si>
  <si>
    <t>Classical References</t>
  </si>
  <si>
    <t>Charaka Samhitha– Cik.15 (Ajirna sthana)</t>
  </si>
  <si>
    <t>*BP – Ajirna adhikara</t>
  </si>
  <si>
    <t>📌</t>
  </si>
  <si>
    <t>17/01/2026, 09:55 - +91 95446 87331: 🔺CASE STUDY NO: 352</t>
  </si>
  <si>
    <t>🔺 YONI KANDA</t>
  </si>
  <si>
    <t>*Abhighata (local trauma to yoni)</t>
  </si>
  <si>
    <t>*Dustaa artava</t>
  </si>
  <si>
    <t>*Kapha–Vata prakopa</t>
  </si>
  <si>
    <t>*Asuci yoni sevana</t>
  </si>
  <si>
    <t>* Ref: Sus.sam, Uttara Tantra – Yoni Vyapada Adhyaya</t>
  </si>
  <si>
    <t>*Yoni gaurava</t>
  </si>
  <si>
    <t>*Alpa sula</t>
  </si>
  <si>
    <t>*sopha sakshat bhasa (mild swelling)</t>
  </si>
  <si>
    <t>* Ref: Su.sam, Uttara Tantra</t>
  </si>
  <si>
    <t>*Granthi / mamsankura sadrsa *kanda in yoni</t>
  </si>
  <si>
    <t>*Kathina sopha</t>
  </si>
  <si>
    <t>*Alpa vedana (usually painless)</t>
  </si>
  <si>
    <t>*Kapha-pradhana laksana</t>
  </si>
  <si>
    <t>*Strava (sometimes)</t>
  </si>
  <si>
    <t>*Maithuna asahishnuta</t>
  </si>
  <si>
    <t>📜 Ref: su.ut 38</t>
  </si>
  <si>
    <t>*General condition</t>
  </si>
  <si>
    <t>*Body mass index</t>
  </si>
  <si>
    <t>*Signs of anemia or infection</t>
  </si>
  <si>
    <t>*Signs of respiratory infection</t>
  </si>
  <si>
    <t>*Palpable mass</t>
  </si>
  <si>
    <t>Consciousness</t>
  </si>
  <si>
    <t>*Sensory and motor status</t>
  </si>
  <si>
    <t>*Inspection of vulva</t>
  </si>
  <si>
    <t>*Vaginal discharge</t>
  </si>
  <si>
    <t>*Vaginal wall thickening</t>
  </si>
  <si>
    <t>*Cervical appearance</t>
  </si>
  <si>
    <t>*Presence of growth/mass</t>
  </si>
  <si>
    <t>*Bimanual pelvic examination</t>
  </si>
  <si>
    <t>*Consistency and mobility of lesion</t>
  </si>
  <si>
    <t>*Vaginal swab examination</t>
  </si>
  <si>
    <t>*HPV testing</t>
  </si>
  <si>
    <t>*Culture and sensitivity of discharge</t>
  </si>
  <si>
    <t>5. Imaging and Special Investigations</t>
  </si>
  <si>
    <t>*Colposcopy</t>
  </si>
  <si>
    <t>*MRI pelvis (if indicated)</t>
  </si>
  <si>
    <t>17/01/2026, 09:58 - +91 95446 87331: 🔺CASE STUDY NO: 352</t>
  </si>
  <si>
    <t xml:space="preserve">🔺 YONI KANDA </t>
  </si>
  <si>
    <t>*Cervical cancer</t>
  </si>
  <si>
    <t>*Vaginal carcinoma</t>
  </si>
  <si>
    <t>*Cervical polyp</t>
  </si>
  <si>
    <t>*Vaginal cyst</t>
  </si>
  <si>
    <t>*Bartholin cyst</t>
  </si>
  <si>
    <t>*Chronic cervicitis</t>
  </si>
  <si>
    <t>*Vaginal intraepithelial *neoplasia</t>
  </si>
  <si>
    <t>*Genital warts</t>
  </si>
  <si>
    <t>*Endometriosis of vagina</t>
  </si>
  <si>
    <t>Kapha–Vata prakopa</t>
  </si>
  <si>
    <t>Sthana samsraya in yoni</t>
  </si>
  <si>
    <t>Mamsa &amp; meda dhatu dusti</t>
  </si>
  <si>
    <t>Granthi-rupa vrrddhi</t>
  </si>
  <si>
    <t>Yoni Kanda formation</t>
  </si>
  <si>
    <t>*Ref: Susruta Sam</t>
  </si>
  <si>
    <t>*Kapha–Vata samana cikitsa</t>
  </si>
  <si>
    <t>*Lekhana &amp; chedana principle</t>
  </si>
  <si>
    <t>*Sodhana (when indicated)</t>
  </si>
  <si>
    <t>*Yoni sodhana &amp; ropana</t>
  </si>
  <si>
    <t>* Ref: Su.chik</t>
  </si>
  <si>
    <t>*Usna, tiksna, lekhana dravyas</t>
  </si>
  <si>
    <t>*Yoni praksalana with kasaya</t>
  </si>
  <si>
    <t>*Kapha-hara ahara</t>
  </si>
  <si>
    <t>*Ref: Su.</t>
  </si>
  <si>
    <t>*Sita sevana</t>
  </si>
  <si>
    <t>*Kapha vardhaka vihara</t>
  </si>
  <si>
    <t>* Ref: AH– Yoni Vyapada</t>
  </si>
  <si>
    <t>*Chedana karma (if kaṇḍa is big)</t>
  </si>
  <si>
    <t>*Agnikarma / Ksara karma (as indicated)</t>
  </si>
  <si>
    <t>*Yoni lepa with lekhana dravyas</t>
  </si>
  <si>
    <t>*Yoni varti / pichu</t>
  </si>
  <si>
    <t>*Praksalana with kasaya dravyas</t>
  </si>
  <si>
    <t xml:space="preserve"> *References</t>
  </si>
  <si>
    <t>Su.sam Uttara Tantra – 38 Yoni Vyapada Adhyaya</t>
  </si>
  <si>
    <t>AH – Yoni Roga Adhyāya</t>
  </si>
  <si>
    <t>19/01/2026, 08:07 - +91 95446 87331: 🔺CASE STUDY NO :353</t>
  </si>
  <si>
    <t xml:space="preserve">🔺MUTRAJA UDAVARTA </t>
  </si>
  <si>
    <t>*Vega-dharana of Mutra</t>
  </si>
  <si>
    <t>*Ativahana (excessive travelling)</t>
  </si>
  <si>
    <t>*Ruksa, sita, Laghu ahara sevana</t>
  </si>
  <si>
    <t>*Ativyayama</t>
  </si>
  <si>
    <t>*Abhighata to basti pradesa</t>
  </si>
  <si>
    <t>*Vata prakopaka ahara–vihara</t>
  </si>
  <si>
    <t>Ref: Susruta Sam, Nidana Sthana 1</t>
  </si>
  <si>
    <t>*Basti-gurutva</t>
  </si>
  <si>
    <t>*Alpamutrata</t>
  </si>
  <si>
    <t>*Adhmana</t>
  </si>
  <si>
    <t>*Mild basti-sula</t>
  </si>
  <si>
    <t>*Vata prakopa laksana</t>
  </si>
  <si>
    <t>Ref: Cakrpani tika on Caraka Sam</t>
  </si>
  <si>
    <t>*Mutra-vega pravrtti varodha</t>
  </si>
  <si>
    <t>*Teevra basti-sula</t>
  </si>
  <si>
    <t>*Mutra krcchrata</t>
  </si>
  <si>
    <t>*Vata udirna laksana (sula, atopa)</t>
  </si>
  <si>
    <t>*Ref: Caraka Samhitha, Cikitsa Sthāna 26 (Udavarta Cikitsa)</t>
  </si>
  <si>
    <t>*Body build &amp; nourishment</t>
  </si>
  <si>
    <t>*Inspection: suprapubic fullness/distension</t>
  </si>
  <si>
    <t>*Palpation: tender, palpable distended urinary bladder</t>
  </si>
  <si>
    <t>*Percussion: dullness over suprapubic region</t>
  </si>
  <si>
    <t>Genitourinary Examination</t>
  </si>
  <si>
    <t>*External genitalia (phimosis, meatal stenosis)</t>
  </si>
  <si>
    <t>*Prostate examination (digital rectal examination in males)</t>
  </si>
  <si>
    <t>*Pelvic examination (in females, if indicated)</t>
  </si>
  <si>
    <t>*Nervous System Examination</t>
  </si>
  <si>
    <t>*Lower limb motor and sensory function</t>
  </si>
  <si>
    <t>*Perineal sensation</t>
  </si>
  <si>
    <t>Anal tone and reflexes</t>
  </si>
  <si>
    <t>*Urine culture and sensitivity</t>
  </si>
  <si>
    <t>Imaging</t>
  </si>
  <si>
    <t>*Ultrasonography (KUB with post-void residual urine)</t>
  </si>
  <si>
    <t>*X-ray KUB</t>
  </si>
  <si>
    <t>*CT scan abdomen and pelvis (if required)</t>
  </si>
  <si>
    <t>*Uroflowmetry</t>
  </si>
  <si>
    <t>*Post-void residual volume assessment</t>
  </si>
  <si>
    <t>*PSA (in elderly males)</t>
  </si>
  <si>
    <t>*Cystoscopy (if indicated)</t>
  </si>
  <si>
    <t>19/01/2026, 08:11 - +91 95446 87331: 🔺CASE STUDY NO :353</t>
  </si>
  <si>
    <t>🔺MUTRAJA UDAVARTA</t>
  </si>
  <si>
    <t>*Acute urinary retention</t>
  </si>
  <si>
    <t>*Chronic urinary retention</t>
  </si>
  <si>
    <t>*Benign prostatic *hyperplasia</t>
  </si>
  <si>
    <t>*Prostatitis</t>
  </si>
  <si>
    <t>*Urethral stricture</t>
  </si>
  <si>
    <t>*Neurogenic bladder</t>
  </si>
  <si>
    <t>*Bladder outlet obstruction</t>
  </si>
  <si>
    <t>*Urinary bladder calculi</t>
  </si>
  <si>
    <t>*Vesicoureteric junction obstruction</t>
  </si>
  <si>
    <t>*Pelvic mass compressing bladder</t>
  </si>
  <si>
    <t>*Acute cystitis</t>
  </si>
  <si>
    <t>*Vega-dharana of mutra →</t>
  </si>
  <si>
    <t>*Prakopa of Apana Vata →</t>
  </si>
  <si>
    <t>*Urdhva gati of vata →</t>
  </si>
  <si>
    <t>*Basti sankocha →</t>
  </si>
  <si>
    <t>*Mutra pravrtti avarodha →</t>
  </si>
  <si>
    <t>*Mutraja Udavarta</t>
  </si>
  <si>
    <t>*Dosa: Vata (Apana)</t>
  </si>
  <si>
    <t>*Dusya: Mutravaha srotas</t>
  </si>
  <si>
    <t>*Srotas dusti: Sanga</t>
  </si>
  <si>
    <t>*Udbhava sthana: *Pakvasaya</t>
  </si>
  <si>
    <t>*Adhisthana: Basti</t>
  </si>
  <si>
    <t>*Ref: Caraka Sam</t>
  </si>
  <si>
    <t xml:space="preserve"> Nidana Sthana 1</t>
  </si>
  <si>
    <t>*Usna dravya sevana</t>
  </si>
  <si>
    <t>*Vatasamaka ahara</t>
  </si>
  <si>
    <t>*Ref: Caraka Sam Sutra Sthana 22</t>
  </si>
  <si>
    <t>*sita sparsa</t>
  </si>
  <si>
    <t>*Nirbasti avastha</t>
  </si>
  <si>
    <t>Ref: SuS.sam</t>
  </si>
  <si>
    <t>🔺SAMANYA. CHIKITSA (General Treatment)</t>
  </si>
  <si>
    <t>*Snehana (Abhyantara &amp; Bahya)</t>
  </si>
  <si>
    <t>*Basti karma (Anuvasana &amp; Niruha)</t>
  </si>
  <si>
    <t>*Mutrala dravya prayoga</t>
  </si>
  <si>
    <t>*Ref: Caraka Samhitha Cikitsa Sthāna 26</t>
  </si>
  <si>
    <t>*Sneha Basti with:</t>
  </si>
  <si>
    <t>*Uttara Basti (where indicated)</t>
  </si>
  <si>
    <t>*Mutrala yoga:</t>
  </si>
  <si>
    <t>*Punarnava</t>
  </si>
  <si>
    <t>*Varuna</t>
  </si>
  <si>
    <t>*Sveda over basti pradesa</t>
  </si>
  <si>
    <t>*Avagaha sveda with *Dasamula kvatha</t>
  </si>
  <si>
    <t>Ref:</t>
  </si>
  <si>
    <t>Caraka.chi  26</t>
  </si>
  <si>
    <t>Su.samchi 7</t>
  </si>
  <si>
    <t>🎯</t>
  </si>
  <si>
    <t>21/01/2026, 08:33 - +91 95446 87331: 🔺CASE STUDY NO : 354</t>
  </si>
  <si>
    <t>🔺VARTMA ARBUDA</t>
  </si>
  <si>
    <t xml:space="preserve">(वर्त्म अर्बुद) </t>
  </si>
  <si>
    <t>*Abhighata (trauma to eyelid)</t>
  </si>
  <si>
    <t>*Atimaithuna, Ativyayama</t>
  </si>
  <si>
    <t>*Ati-usna, Ati-sita sevana</t>
  </si>
  <si>
    <t>*Guru, Snigdha, Abhisyandi āhāra</t>
  </si>
  <si>
    <t>*Rakta dusti karana nidana</t>
  </si>
  <si>
    <t>*Susruta Sam, Uttara Tantra – Arbuda Nidana</t>
  </si>
  <si>
    <t>*Vartma gaurava (heaviness of eyelid)</t>
  </si>
  <si>
    <t>*Alpa sopha (mild swelling)</t>
  </si>
  <si>
    <t>*Mandaruja (mild pain)</t>
  </si>
  <si>
    <t>*Raga (slight redness)</t>
  </si>
  <si>
    <t>Sus. Sam, Uttara Tantra</t>
  </si>
  <si>
    <t>*Mamsankhura vat granthi on vartma</t>
  </si>
  <si>
    <t>*Sthira, manda vedana yukta sopha</t>
  </si>
  <si>
    <t>*Chira-kalina, apaka (non-suppurative)</t>
  </si>
  <si>
    <t>*Tvak varna samana or syava</t>
  </si>
  <si>
    <t>*Alpa vedana  alpa raktasrava</t>
  </si>
  <si>
    <t>Sus.sam .utt</t>
  </si>
  <si>
    <t>*General condition: Build, nourishment, pallor, icterus, cyanosis</t>
  </si>
  <si>
    <t>*Vital signs: Pulse, BP, temperature, respiratory rate</t>
  </si>
  <si>
    <t>*Lymph nodes: Preauricular, submandibular, cervical lymphadenopathy</t>
  </si>
  <si>
    <t>*Systemic review: Weight loss, fever, night sweats (malignancy indicators)</t>
  </si>
  <si>
    <t xml:space="preserve">🔺LOCAL &amp;SYSTEMIC  EXAMINATION </t>
  </si>
  <si>
    <t>A. Local (Eyelid) Examination</t>
  </si>
  <si>
    <t>*Site (upper/lower lid), size, shape</t>
  </si>
  <si>
    <t>*Skin changes (ulceration, pigmentation, telangiectasia)</t>
  </si>
  <si>
    <t>*Margin involvement, lash loss (madarosis)</t>
  </si>
  <si>
    <t>*Consistency, tenderness, mobility, fixity</t>
  </si>
  <si>
    <t>*Temperature, pulsation</t>
  </si>
  <si>
    <t>*Eye examination:</t>
  </si>
  <si>
    <t>*Visual acuity</t>
  </si>
  <si>
    <t>*Conjunctiva, cornea, sclera</t>
  </si>
  <si>
    <t>*Regional spread:</t>
  </si>
  <si>
    <t>Orbit involvement</t>
  </si>
  <si>
    <t>*Lacrimal apparatus</t>
  </si>
  <si>
    <t>B. Systemic Examination</t>
  </si>
  <si>
    <t>*ENT: Nasal cavity, paranasal sinuses</t>
  </si>
  <si>
    <t>*Abdomen: Hepatosplenomegaly</t>
  </si>
  <si>
    <t>*CNS: Cranial nerve involvement (advanced lesions)</t>
  </si>
  <si>
    <t>*Blood sugar (FBS / PPBS)</t>
  </si>
  <si>
    <t>*Specialized / Diagnostic Tests</t>
  </si>
  <si>
    <t>FNAC of eyelid lesion</t>
  </si>
  <si>
    <t>*Incisional / Excisional biopsy (gold standard)</t>
  </si>
  <si>
    <t>*Imaging (if indicated):</t>
  </si>
  <si>
    <t>*Ultrasonography (USG) orbit</t>
  </si>
  <si>
    <t>*CT scan orbit</t>
  </si>
  <si>
    <t>*MRI orbit (deep extension)</t>
  </si>
  <si>
    <t>21/01/2026, 08:35 - +91 95446 87331: 🔺CASE STUDY NO : 354</t>
  </si>
  <si>
    <t>(वर्त्म अर्बुद)</t>
  </si>
  <si>
    <t>*Chalazion</t>
  </si>
  <si>
    <t>*Hordeolum</t>
  </si>
  <si>
    <t>*Sebaceous gland carcinoma</t>
  </si>
  <si>
    <t>*Basal cell carcinoma</t>
  </si>
  <si>
    <t>*Squamous cell carcinoma</t>
  </si>
  <si>
    <t>*Melanoma</t>
  </si>
  <si>
    <t>*Papilloma</t>
  </si>
  <si>
    <t>*Xanthoma</t>
  </si>
  <si>
    <t>*Dosa prakopa (mainly Kapha &amp; Rakta) →</t>
  </si>
  <si>
    <t>*Rakta dusti →</t>
  </si>
  <si>
    <t>*Srotorodha in vartma *mamsa dhatu →</t>
  </si>
  <si>
    <t>*Mamsa vriddhi →</t>
  </si>
  <si>
    <t>*Sthira granthi utpatti in vartma →</t>
  </si>
  <si>
    <t>*Vartma Arbuda</t>
  </si>
  <si>
    <t>Su.sam , Nidana Sthana – Arbuda Samprapti</t>
  </si>
  <si>
    <t>*Dosa anurupa sodhana</t>
  </si>
  <si>
    <t>*Raktaśodhana chikitsa</t>
  </si>
  <si>
    <t>Lekhana, chedana principles</t>
  </si>
  <si>
    <t>*Kapha–Rakta samaka ausadha</t>
  </si>
  <si>
    <t>*Susruta Sam. Cikitsa Sthana – Arbuda Cikitsa</t>
  </si>
  <si>
    <t>🔺 SAMANYA CHIKITSA (Dosa-wise)</t>
  </si>
  <si>
    <t>*Kapha pradhana:</t>
  </si>
  <si>
    <t>*Langhana, Ruksha chikitsa</t>
  </si>
  <si>
    <t>*Rakta pradhana:</t>
  </si>
  <si>
    <t>*Tikta–Kasaya dravya prayoga</t>
  </si>
  <si>
    <t>AH – Netra Roga Cikitsa</t>
  </si>
  <si>
    <t>*Tikta, Kasaya rasa sevana</t>
  </si>
  <si>
    <t>Sita, Ruksa guna dravya</t>
  </si>
  <si>
    <t>*Raktaprasadaka aushadha</t>
  </si>
  <si>
    <t>*Guru, Snigdha ahara</t>
  </si>
  <si>
    <t>*Abhisyandi dravya</t>
  </si>
  <si>
    <t>*Usna, Amla sevana</t>
  </si>
  <si>
    <t>*Netra abhighata</t>
  </si>
  <si>
    <t>(Netra Roga Perspective)</t>
  </si>
  <si>
    <t>*Netra kriyakalpa (as suitable)</t>
  </si>
  <si>
    <t>*Raktamoksana (jalauka)</t>
  </si>
  <si>
    <t>*Lekhana anjana</t>
  </si>
  <si>
    <t>*Susruta Sam Uttara Tantra – Netra Cikitsa</t>
  </si>
  <si>
    <t>*Chedana karma (surgical excision)</t>
  </si>
  <si>
    <t>*Lekhana karma</t>
  </si>
  <si>
    <t>*Agnikarma (if indicated)</t>
  </si>
  <si>
    <t>*ksara karma (carefully)</t>
  </si>
  <si>
    <t>*Pascath sodhana &amp; ropana chikitsa</t>
  </si>
  <si>
    <t>Sus.sam uttara, Uttara *Tantra – Arbuda &amp; Vartma Roga</t>
  </si>
  <si>
    <t>*Astanaga samg – Netra Roga Cikitsa</t>
  </si>
  <si>
    <t xml:space="preserve">*Classical References </t>
  </si>
  <si>
    <t>Sus.sam – Uttara Tantra (Netra Roga, Arbuda)</t>
  </si>
  <si>
    <t>Sus.sam.chik&amp; nid</t>
  </si>
  <si>
    <t>AH/ Samgraha – Netra Roga Adhyaya</t>
  </si>
  <si>
    <t>23/01/2026, 08:50 - +91 95446 87331: 🔺CASE STUDY NO : 355</t>
  </si>
  <si>
    <t>🔺MUSHKA VATA</t>
  </si>
  <si>
    <t>*Ati-vata-prakopaka ahara (ruksa, sita, laghu)</t>
  </si>
  <si>
    <t>*Vegadharana (especially mutra &amp; purisa)</t>
  </si>
  <si>
    <t>*Abhighata (injury to vṛṣaṇa / groin region)</t>
  </si>
  <si>
    <t>*Ati-sita-sevana</t>
  </si>
  <si>
    <t>*Daurbalya of vrsana dhatu</t>
  </si>
  <si>
    <t>Sus.sam nid – Vata vyadhi nid</t>
  </si>
  <si>
    <t>*Alpa-ruja in muska</t>
  </si>
  <si>
    <t>*Gaurava in vrsana pradeśa</t>
  </si>
  <si>
    <t>*Spandana sensation</t>
  </si>
  <si>
    <t>*Mild sopha</t>
  </si>
  <si>
    <t>*Occasional stabdha vedana</t>
  </si>
  <si>
    <t>*Tivra vedana in one or both muska</t>
  </si>
  <si>
    <t>*Sula (pricking, tearing pain)</t>
  </si>
  <si>
    <t>Stambha</t>
  </si>
  <si>
    <t>*Sotha (usually non-inflammatory, vata-type)</t>
  </si>
  <si>
    <t>*Pain radiating to vankshana, kati, basti pradesa</t>
  </si>
  <si>
    <t>*Absence of pitta signs like daha or rakta varna</t>
  </si>
  <si>
    <t>Sus.chik.vatavyadhi</t>
  </si>
  <si>
    <t xml:space="preserve">🔺GENERAL  EXAMINATION </t>
  </si>
  <si>
    <t>*General condition:</t>
  </si>
  <si>
    <t>*Appearance: discomfort, anxiety due to scrotal pain</t>
  </si>
  <si>
    <t>*Built &amp; nourishment</t>
  </si>
  <si>
    <t>*Pallor – anemia</t>
  </si>
  <si>
    <t>*Icterus – liver pathology</t>
  </si>
  <si>
    <t>**Cyanosis</t>
  </si>
  <si>
    <t>🔺LOCAL EXAMINATIONS (Scrotum &amp; Testes)</t>
  </si>
  <si>
    <t>*Size and symmetry of scrotum</t>
  </si>
  <si>
    <t>*Skin changes: redness, edema, ulceration</t>
  </si>
  <si>
    <t>*Consistency of testis (soft / firm / hard)</t>
  </si>
  <si>
    <t>*Spermatic cord thickening</t>
  </si>
  <si>
    <t>*Epididymal tenderness</t>
  </si>
  <si>
    <t>*Prehn’s sign</t>
  </si>
  <si>
    <t>*Cremasteric reflex</t>
  </si>
  <si>
    <t>*Penis</t>
  </si>
  <si>
    <t>*Epididymis</t>
  </si>
  <si>
    <t>*Vas deferens</t>
  </si>
  <si>
    <t>*Prostate (if indicated)</t>
  </si>
  <si>
    <t>*Signs of venous congestion</t>
  </si>
  <si>
    <t>*Neurological Examination</t>
  </si>
  <si>
    <t>*Referred pain</t>
  </si>
  <si>
    <t>*Lumbosacral nerve involvement</t>
  </si>
  <si>
    <t>*Semen Analysis (if infertility suspected)</t>
  </si>
  <si>
    <t>🎯Imaging Studies</t>
  </si>
  <si>
    <t>*Scrotal ultrasonography</t>
  </si>
  <si>
    <t>*Color Doppler ultrasound</t>
  </si>
  <si>
    <t>*CT abdomen (if referred *pathology suspected)</t>
  </si>
  <si>
    <t>MRI pelvis (rare cases)</t>
  </si>
  <si>
    <t>23/01/2026, 08:52 - +91 95446 87331: 🔺CASE STUDY NO : 355</t>
  </si>
  <si>
    <t>*Epididymitis</t>
  </si>
  <si>
    <t>*Orchitis</t>
  </si>
  <si>
    <t>*Referred pain from renal colic</t>
  </si>
  <si>
    <t>Vata prakopaka nidana</t>
  </si>
  <si>
    <t>⬇</t>
  </si>
  <si>
    <t>Vata dosa vrrddhi</t>
  </si>
  <si>
    <t>Sthana samsraya in muska pradesa</t>
  </si>
  <si>
    <t>Dhatu ksaya (sukra &amp; mamsa)</t>
  </si>
  <si>
    <t>Vata avarana in vrsana srotas</t>
  </si>
  <si>
    <t>Muska Vata manifestation with sula, stambha &amp; sotha</t>
  </si>
  <si>
    <t>*Sus.sam, Nidanasthana</t>
  </si>
  <si>
    <t>*Usna upacara</t>
  </si>
  <si>
    <t>*Vatahara ahara</t>
  </si>
  <si>
    <t>*sita sevana</t>
  </si>
  <si>
    <t>Cikitsa</t>
  </si>
  <si>
    <t>*Snehana (abhyantara &amp; bahya)</t>
  </si>
  <si>
    <t>*Swedana (nadi ,prastara)</t>
  </si>
  <si>
    <t>Vatahara ahara-vihara</t>
  </si>
  <si>
    <t>*Basti karma (especially anuvasana &amp; niruha)</t>
  </si>
  <si>
    <t>*Vedana samana upakrama</t>
  </si>
  <si>
    <t>Cha. Cik. – Vata Vyadhi</t>
  </si>
  <si>
    <t xml:space="preserve"> (Specific treatment for Muska Vata)</t>
  </si>
  <si>
    <t>*Abhyanga with:</t>
  </si>
  <si>
    <t>*Saindhavadi taila</t>
  </si>
  <si>
    <t>*Swedana:</t>
  </si>
  <si>
    <t>*Pinda sweda</t>
  </si>
  <si>
    <t>*Nadi sweda</t>
  </si>
  <si>
    <t>*Basti:</t>
  </si>
  <si>
    <t>*Dasamula niruha basti</t>
  </si>
  <si>
    <t>*Anuvasana with bala taila / tila taila</t>
  </si>
  <si>
    <t>*Vatahara lepa over muska</t>
  </si>
  <si>
    <t>*Internal medicines (examples):</t>
  </si>
  <si>
    <t>*Dasamula kvatha</t>
  </si>
  <si>
    <t>*Mahavatavidhvamsana rasa</t>
  </si>
  <si>
    <t>Sus.sam Cikitsthana – Vata vyadhi chiki.</t>
  </si>
  <si>
    <t>Caraka sam Siddhisthana – Basti Prakarana</t>
  </si>
  <si>
    <t>24/01/2026, 23:04 - +91 95446 87331: 🔺CASE STUDY NO : 356</t>
  </si>
  <si>
    <t>🔺OSTHA DAHA</t>
  </si>
  <si>
    <t>*Ati-usna, katu, amla, lavana ahara sevana</t>
  </si>
  <si>
    <t>*Ati-madya sevana</t>
  </si>
  <si>
    <t>*Ati-atapa sevana (excess sun exposure)</t>
  </si>
  <si>
    <t xml:space="preserve">*Pittaprakopaka </t>
  </si>
  <si>
    <t>*ahara–vihara</t>
  </si>
  <si>
    <t>*Raktadusti</t>
  </si>
  <si>
    <t>*Sus.Sam, Uttara Tantra – Ostha Roga</t>
  </si>
  <si>
    <t>*Rukshata of ostha</t>
  </si>
  <si>
    <t>*Ksudra daha</t>
  </si>
  <si>
    <t>*Vaivarnya (slight discoloration)</t>
  </si>
  <si>
    <t>*Tanutva / sphuṭana tendency</t>
  </si>
  <si>
    <t>*Daha (burning sensation) of lips</t>
  </si>
  <si>
    <t>*Suskata (dryness)</t>
  </si>
  <si>
    <t>*Sphutana / cracks</t>
  </si>
  <si>
    <t>*Sparsahatva (tenderness)</t>
  </si>
  <si>
    <t>Astanga Hrdaya, Uttara Tantra – Mukharoga</t>
  </si>
  <si>
    <t>*General condition of patient</t>
  </si>
  <si>
    <t>*Vital signs (temperature, pulse, BP, respiratory rate)</t>
  </si>
  <si>
    <t>*Oral &amp; Perioral Examination</t>
  </si>
  <si>
    <t>*Inspection of lips (erythema, dryness, fissures, scaling, pigmentation)</t>
  </si>
  <si>
    <t>*Presence of ulcers or vesicles</t>
  </si>
  <si>
    <t>*Crusting or bleeding</t>
  </si>
  <si>
    <t>*Angular involvement</t>
  </si>
  <si>
    <t>*Oral mucosa (erythema, ulcers, candidal plaques)</t>
  </si>
  <si>
    <t>*Tongue (glossitis, atrophy of papillae)</t>
  </si>
  <si>
    <t>*Teeth and gums</t>
  </si>
  <si>
    <t>*Skin and mucous membranes</t>
  </si>
  <si>
    <t>*Endocrine system</t>
  </si>
  <si>
    <t>*Serum ferritin</t>
  </si>
  <si>
    <t>*Serum iron and TIBC</t>
  </si>
  <si>
    <t>*Folic acid level</t>
  </si>
  <si>
    <t>*Blood glucose (FBS / PPBS / HbA1c)</t>
  </si>
  <si>
    <t>*Thyroid function test</t>
  </si>
  <si>
    <t>*Serum zinc level</t>
  </si>
  <si>
    <t>*Oral swab for fungal culture (if indicated)</t>
  </si>
  <si>
    <t>*Patch test (if allergic cheilitis suspected)</t>
  </si>
  <si>
    <t>24/01/2026, 23:09 - +91 95446 87331: 🔺CASE STUDY NO : 356</t>
  </si>
  <si>
    <t>*Cheilitis simplex</t>
  </si>
  <si>
    <t>*Angular cheilitis</t>
  </si>
  <si>
    <t>*Allergic contact cheilitis</t>
  </si>
  <si>
    <t>*Irritant contact cheilitis</t>
  </si>
  <si>
    <t>*Actinic cheilitis</t>
  </si>
  <si>
    <t>*Exfoliative cheilitis</t>
  </si>
  <si>
    <t>*Herpes labialis</t>
  </si>
  <si>
    <t>*Oral candidiasis</t>
  </si>
  <si>
    <t>*Burning mouth syndrome</t>
  </si>
  <si>
    <t>*Aphthous stomatitis</t>
  </si>
  <si>
    <t>*Diabetes mellitus–associated cheilitis</t>
  </si>
  <si>
    <t>Pittaprakopaka nidana</t>
  </si>
  <si>
    <t>→ Pitta &amp; Rakta dusti</t>
  </si>
  <si>
    <t>→ Srotorodha in mukha pradesa</t>
  </si>
  <si>
    <t>→ Localization in ostha</t>
  </si>
  <si>
    <t>→ Manifestation of daha, raga, suskata</t>
  </si>
  <si>
    <t>*Pittasamana cikitsa</t>
  </si>
  <si>
    <t>Raktaprasadana</t>
  </si>
  <si>
    <t>*sita, madhura, snigdha dravya prayoga</t>
  </si>
  <si>
    <t>*Avoidance of pittavardhaka nidana</t>
  </si>
  <si>
    <t>*Abhyantara pittasamana ausadha</t>
  </si>
  <si>
    <t>*Bahya sitala lepa &amp; sneha prayoga</t>
  </si>
  <si>
    <t>*Madhura rasa ahara</t>
  </si>
  <si>
    <t>*Candana, Usira lepa</t>
  </si>
  <si>
    <t>*Usna ahara–vihara</t>
  </si>
  <si>
    <t>*Katu, amla, lavana rasa</t>
  </si>
  <si>
    <t>*Ati-atapa sevana</t>
  </si>
  <si>
    <t>🔺SAMANYA CHIKITSA (Again – consolidated view)</t>
  </si>
  <si>
    <t>*Pitta–rakta samana</t>
  </si>
  <si>
    <t>*Sneha yukta samana</t>
  </si>
  <si>
    <t>*Local soothing applications</t>
  </si>
  <si>
    <t>*Ghrta prayoga (internal &amp; local)</t>
  </si>
  <si>
    <t>*Madhu yukta sita lepa</t>
  </si>
  <si>
    <t>*Candana–Usira–Yastimadhu lepa</t>
  </si>
  <si>
    <t>*Raktasodhana (as indicated)</t>
  </si>
  <si>
    <t>*Sus Sam, Uttara Tantra – Ostha Roga</t>
  </si>
  <si>
    <t>Caraka Sam, Cikitsa Sthana (Pitta–Rakta Cikitsa)</t>
  </si>
  <si>
    <t xml:space="preserve">🔺TILA KALAKA </t>
  </si>
  <si>
    <t>*Kapha–Pitta prakopa</t>
  </si>
  <si>
    <t>*Ati-sevana of:</t>
  </si>
  <si>
    <t>*Ati-lavana, Ati-amla rasa</t>
  </si>
  <si>
    <t>*Ati-svedana</t>
  </si>
  <si>
    <t>*Rakta dusti</t>
  </si>
  <si>
    <t>*Sahaja (congenital) cause in some cases</t>
  </si>
  <si>
    <t>*Susruta Saṁhita Nidana Sthāna 13 (Ksudra Roga Nidana)</t>
  </si>
  <si>
    <t>*Usually avyakta (not clearly described)</t>
  </si>
  <si>
    <t>*Mild:</t>
  </si>
  <si>
    <t>*Tvak vaivarnya</t>
  </si>
  <si>
    <t>*Slight manda kandu or daha (occasionally)</t>
  </si>
  <si>
    <t>*Tila sadrrsa varma (black/brown like sesame seed)</t>
  </si>
  <si>
    <t>*Chira sthayi (permanent / non-progressive)</t>
  </si>
  <si>
    <t>*Unnata or sama with skin</t>
  </si>
  <si>
    <t>*Vedana rahita</t>
  </si>
  <si>
    <t>*Snigdha, sthira</t>
  </si>
  <si>
    <t>*Dosa dominance: Kapha–Pitta</t>
  </si>
  <si>
    <t>*Susruta Samhita, Nidana Sthana 13</t>
  </si>
  <si>
    <t>*Vital signs: Temperature, pulse, blood pressure, respiratory rate</t>
  </si>
  <si>
    <t>*Localized blackish / dark pigmented lesion</t>
  </si>
  <si>
    <t>*Size, shape, surface, margins</t>
  </si>
  <si>
    <t>*Color uniformity or variation</t>
  </si>
  <si>
    <t>Presence of hair over lesion</t>
  </si>
  <si>
    <t>*Any ulceration, bleeding, crusting</t>
  </si>
  <si>
    <t>*Regional lymph nodes: Enlargement, tenderness</t>
  </si>
  <si>
    <t>*Cardiovascular system: *Normal / rule out systemic illness</t>
  </si>
  <si>
    <t>*Abdominal examination: Normal</t>
  </si>
  <si>
    <t>*Other systems: To rule out syndromic associations (if multiple lesions)</t>
  </si>
  <si>
    <t>*(Mostly not required unless suspicious features present)</t>
  </si>
  <si>
    <t>*ESR / CRP (if inflammation suspected)</t>
  </si>
  <si>
    <t>*Blood sugar (FBS / PPBS) – delayed healing or pigmentation changes</t>
  </si>
  <si>
    <t>*Skin biopsy (if malignant change suspected)</t>
  </si>
  <si>
    <t>*Histopathology – gold standard when indicated</t>
  </si>
  <si>
    <t>🔺TILA KALAKA</t>
  </si>
  <si>
    <t>*Melanocytic nevus</t>
  </si>
  <si>
    <t>*Congenital melanocytic nevus</t>
  </si>
  <si>
    <t>*Seborrheic keratosis</t>
  </si>
  <si>
    <t>*Lentigo simplex</t>
  </si>
  <si>
    <t>*Post-inflammatory *hyperpigmentation</t>
  </si>
  <si>
    <t>*Melanoma (important exclusion in suspicious lesions)</t>
  </si>
  <si>
    <t>*Blue nevus</t>
  </si>
  <si>
    <t>Kapha–Pitta prakopa</t>
  </si>
  <si>
    <t>Rakta dusti</t>
  </si>
  <si>
    <t>Sthāna samsravya in Tvak &amp; Rakta dhatu</t>
  </si>
  <si>
    <t>Localized varna vikrti</t>
  </si>
  <si>
    <t>Formation of Tila Kalaka</t>
  </si>
  <si>
    <t>*Dosa pratyanika cikitsa (Kapha–Pitta samana)</t>
  </si>
  <si>
    <t>*Avoidance of nidana</t>
  </si>
  <si>
    <t>*Kapha–Pitta samana āhāra</t>
  </si>
  <si>
    <t>*Ruksa lepa</t>
  </si>
  <si>
    <t>*Rakta prasadana measures</t>
  </si>
  <si>
    <t>*Snigdha, guru āhāra</t>
  </si>
  <si>
    <t>*Ati-lavana &amp; amla rasa</t>
  </si>
  <si>
    <t>*Kapha–Pitta vardhaka vihara</t>
  </si>
  <si>
    <t>*Lepa prayoga:</t>
  </si>
  <si>
    <t>*Arjuna tvak</t>
  </si>
  <si>
    <t>*Manjistha</t>
  </si>
  <si>
    <t>*Ksara karma (if cosmetically indicated)</t>
  </si>
  <si>
    <t>*Agni karma (selected cases)</t>
  </si>
  <si>
    <t>*Rakta moksana – rarely, if rakta dusti is dominant</t>
  </si>
  <si>
    <t>*Susruta Samhitha, Cikitsa Sthana 20 (Ksudra Roga Cikitsa)</t>
  </si>
  <si>
    <t>27/01/2026, 19:23 - +91 95446 87331: 🔺CASE STUDY NO : 358</t>
  </si>
  <si>
    <t>🔺DANTA NADI</t>
  </si>
  <si>
    <t xml:space="preserve"> (दन्तनाडी) </t>
  </si>
  <si>
    <t>*Danta sula neglected</t>
  </si>
  <si>
    <t>*Krimi-danta (dental caries)</t>
  </si>
  <si>
    <t>*Abhighata (trauma to teeth/gums)</t>
  </si>
  <si>
    <t>*Improper dental extraction</t>
  </si>
  <si>
    <t>*Rakta–pitta dushti</t>
  </si>
  <si>
    <t>Poor oral hygiene</t>
  </si>
  <si>
    <t>** Sus.sam.nidanam</t>
  </si>
  <si>
    <t>*Mild danta sula</t>
  </si>
  <si>
    <t>*Guda-guda vedanā (throbbing pain)</t>
  </si>
  <si>
    <t>*sotha of dantamula (gum swelling)</t>
  </si>
  <si>
    <t>*Mukha daurgandhya (bad breath)</t>
  </si>
  <si>
    <t>*Sus.sam</t>
  </si>
  <si>
    <t>*Nadi(sinus tract) near tooth/gum</t>
  </si>
  <si>
    <t>*Continuous or intermittent puya srava (pus discharge)</t>
  </si>
  <si>
    <t>*Danta sula (toothache)</t>
  </si>
  <si>
    <t>*sotha and vedana of gums</t>
  </si>
  <si>
    <t>Mukha daurgandhya</t>
  </si>
  <si>
    <t>*Tooth loosening in chronic cases</t>
  </si>
  <si>
    <t>** Sus. Sam, Cik. Sthana 22</t>
  </si>
  <si>
    <t>*Signs of infection (fever, malaise)</t>
  </si>
  <si>
    <t>*Facial asymmetry or swelling</t>
  </si>
  <si>
    <t>*Presence of pain or discomfort</t>
  </si>
  <si>
    <t>*Lymph node examination (submandibular, cervical)</t>
  </si>
  <si>
    <t>a) Oral &amp; Dental Examination</t>
  </si>
  <si>
    <t>*Localized swelling near tooth/root</t>
  </si>
  <si>
    <t>*Sinus opening on gingiva or oral mucosa</t>
  </si>
  <si>
    <t>*Discharge of pus</t>
  </si>
  <si>
    <t>*Carious tooth / fractured tooth</t>
  </si>
  <si>
    <t>*Tooth mobility</t>
  </si>
  <si>
    <t>*Gingival inflammation</t>
  </si>
  <si>
    <t>*Tenderness on percussion</t>
  </si>
  <si>
    <t>b) ENT Examination</t>
  </si>
  <si>
    <t>*Extension into maxillary sinus (if upper teeth involved)</t>
  </si>
  <si>
    <t>*Nasal discharge (in chronic cases)</t>
  </si>
  <si>
    <t>c) Skin Examination</t>
  </si>
  <si>
    <t>*Extra-oral sinus tract on face or jaw</t>
  </si>
  <si>
    <t>*Induration around sinus opening</t>
  </si>
  <si>
    <t>Pus culture and sensitivity</t>
  </si>
  <si>
    <t>*Blood sugar levels (to rule out diabetes)</t>
  </si>
  <si>
    <t>*Intra-oral periapical radiograph (IOPA)</t>
  </si>
  <si>
    <t>*Orthopantomogram (OPG)</t>
  </si>
  <si>
    <t>*CT scan of jaw (for chronic/complicated cases)</t>
  </si>
  <si>
    <t>27/01/2026, 19:25 - +91 95446 87331: 🔺CASE STUDY NO : 358</t>
  </si>
  <si>
    <t xml:space="preserve"> (दन्तनाडी)</t>
  </si>
  <si>
    <t>*Chronic periapical abscess</t>
  </si>
  <si>
    <t>*Dental sinus tract</t>
  </si>
  <si>
    <t>*Periodontal abscess</t>
  </si>
  <si>
    <t>*Odontogenic cyst</t>
  </si>
  <si>
    <t>*Actinomycosis</t>
  </si>
  <si>
    <t>*Furuncle of face</t>
  </si>
  <si>
    <t>*Suppurative lymphadenitis</t>
  </si>
  <si>
    <t>*Maxillary sinusitis (odontogenic)</t>
  </si>
  <si>
    <t>*Nidana → Kapha–Rakta dushti</t>
  </si>
  <si>
    <t>*Localized paka (suppuration) at dantamūla</t>
  </si>
  <si>
    <t>*Formation of vidradhi</t>
  </si>
  <si>
    <t>*Improper drainage → nadi utpatti</t>
  </si>
  <si>
    <t>*Persistent puya srava maintains chronicity</t>
  </si>
  <si>
    <t>*sus.sam .chi</t>
  </si>
  <si>
    <t>🔺SAMANYA  CHIKITSA</t>
  </si>
  <si>
    <t>*sodhana of vitiated dosas</t>
  </si>
  <si>
    <t>*Local sotha hara &amp; ropana measures</t>
  </si>
  <si>
    <t>*Mukha sodhana kriyas</t>
  </si>
  <si>
    <t>*Danta mula suddhi</t>
  </si>
  <si>
    <t>*Sus.chi</t>
  </si>
  <si>
    <t>*Usna gandusa</t>
  </si>
  <si>
    <t>*Kasaya rasa dravyas</t>
  </si>
  <si>
    <t>*sodhana lepa</t>
  </si>
  <si>
    <t>*Sastra karma when indicated</t>
  </si>
  <si>
    <t>*Madhura, snigdha, guru ahara</t>
  </si>
  <si>
    <t>*Cold substances</t>
  </si>
  <si>
    <t>*Poor oral hygiene</t>
  </si>
  <si>
    <t>*Suppression of puya srava</t>
  </si>
  <si>
    <t>*Sastra Karma</t>
  </si>
  <si>
    <t>*Nadi chedana (excision of sinus tract)</t>
  </si>
  <si>
    <t>*Puya niskasana</t>
  </si>
  <si>
    <t>*Danta nirharana (if tooth is non-salvageable)</t>
  </si>
  <si>
    <t>*Local Therapies</t>
  </si>
  <si>
    <t>*Gandusa with:</t>
  </si>
  <si>
    <t>*Triphala kasaya</t>
  </si>
  <si>
    <t>*Khadira kasaya</t>
  </si>
  <si>
    <t>*Pratisarana with:</t>
  </si>
  <si>
    <t>*Laksa curna</t>
  </si>
  <si>
    <t>*Ropana lepa</t>
  </si>
  <si>
    <t>** Susruta Sam – Cikitsa Sthana 22 (Mukharoga Cikitsa)</t>
  </si>
  <si>
    <t>30/01/2026, 22:30 - +91 95446 87331: 🔺CASE STUDY NO : 359</t>
  </si>
  <si>
    <t xml:space="preserve">🔺TRIKA SULA </t>
  </si>
  <si>
    <t>(त्रिकशूल)</t>
  </si>
  <si>
    <t xml:space="preserve"> (निदानम्) – Etiological factors</t>
  </si>
  <si>
    <t>*Guru, rukṣa, sia ahara</t>
  </si>
  <si>
    <t>*Vega-dharana (especially purisa, mutra)</t>
  </si>
  <si>
    <t>*Abhighata (trauma to kati–pradeśa)</t>
  </si>
  <si>
    <t>*Vata-prakopaka vihara</t>
  </si>
  <si>
    <t>*Dirgha kala asana (prolonged sitting)</t>
  </si>
  <si>
    <t xml:space="preserve"> (पूर्वरूपम्) – Prodromal symptoms</t>
  </si>
  <si>
    <t>*Kati -gaurava</t>
  </si>
  <si>
    <t>*Sthambha in trika pradeśa</t>
  </si>
  <si>
    <t>*Manda ruja</t>
  </si>
  <si>
    <t>*Gati-sankocha</t>
  </si>
  <si>
    <t>*Vata-laksana such as ruksata, sita sparsa</t>
  </si>
  <si>
    <t xml:space="preserve"> (लक्षणम्)</t>
  </si>
  <si>
    <t xml:space="preserve"> Clinical features</t>
  </si>
  <si>
    <t>*Trika pradese tivra sua</t>
  </si>
  <si>
    <t>*Ruja pravrddhi on chalana, utksepa</t>
  </si>
  <si>
    <t>*Stambha and graha</t>
  </si>
  <si>
    <t>*Sparsahatva</t>
  </si>
  <si>
    <t>*Pain radiating to kati, uru or prstha (in some cases)</t>
  </si>
  <si>
    <t>*Vata pradhana vedana (bhedana, toda, sucivat)</t>
  </si>
  <si>
    <t>*Posture and gait (antalgic gait)</t>
  </si>
  <si>
    <t>*Vitals (pulse, BP, temperature)</t>
  </si>
  <si>
    <t>Pallor</t>
  </si>
  <si>
    <t>*Edema (especially lower limbs)</t>
  </si>
  <si>
    <t>*Spine inspection (lumbar lordosis, scoliosis, kyphosis)</t>
  </si>
  <si>
    <t>*Local swelling or deformity</t>
  </si>
  <si>
    <t>*Tenderness over lumbosacral region</t>
  </si>
  <si>
    <t>*Local tenderness over L4–L5, L5–S1</t>
  </si>
  <si>
    <t>*Restricted lumbar movements (flexion, extension, lateral bending)</t>
  </si>
  <si>
    <t>*Straight Leg Raising (SLR) test</t>
  </si>
  <si>
    <t>*FABER test</t>
  </si>
  <si>
    <t>*Schober’s test</t>
  </si>
  <si>
    <t>*Muscle power of lower limbs</t>
  </si>
  <si>
    <t>*Deep tendon reflexes (knee jerk, ankle jerk)</t>
  </si>
  <si>
    <t>*Sensory examination (dermatomal pattern)</t>
  </si>
  <si>
    <t>*Presence of radicular pain</t>
  </si>
  <si>
    <t>*Rule out renal or pelvic pathology</t>
  </si>
  <si>
    <t>*Costovertebral angle tenderness</t>
  </si>
  <si>
    <t>*Serum Calcium</t>
  </si>
  <si>
    <t>*HLA-B27</t>
  </si>
  <si>
    <t xml:space="preserve">🔺IMAGING INVESTIGATIONS </t>
  </si>
  <si>
    <t>*X-ray lumbosacral spine (AP &amp; lateral view)</t>
  </si>
  <si>
    <t>*MRI lumbosacral spine</t>
  </si>
  <si>
    <t>*CT scan (if indicated)</t>
  </si>
  <si>
    <t>*Bone mineral density (DEXA scan)</t>
  </si>
  <si>
    <t>30/01/2026, 22:31 - +91 95446 87331: 🔺CASE STUDY NO : 359</t>
  </si>
  <si>
    <t>🔺TRIKA SULA</t>
  </si>
  <si>
    <t>*Lumbar spondylosis</t>
  </si>
  <si>
    <t>*Intervertebral disc prolapse (PIVD)</t>
  </si>
  <si>
    <t>*Ankylosing spondylitis</t>
  </si>
  <si>
    <t>*Lumbar spinal stenosis</t>
  </si>
  <si>
    <t>*Facet joint arthropathy</t>
  </si>
  <si>
    <t>*Muscle strain</t>
  </si>
  <si>
    <t>*Vertebral compression fracture</t>
  </si>
  <si>
    <t>*Renal colic</t>
  </si>
  <si>
    <t>(सम्प्राप्ति) – Pathogenesis</t>
  </si>
  <si>
    <t>*Vata-prakopaka nidana →</t>
  </si>
  <si>
    <t>*Sthana samsraya in Trika sandhi / Kati pradesa →</t>
  </si>
  <si>
    <t>*Sira, snayu, sandhi dusti →</t>
  </si>
  <si>
    <t>Sula, stambha, gati vaigunya</t>
  </si>
  <si>
    <t>👉 Dosa: Vata pradhana</t>
  </si>
  <si>
    <t>👉 Dusya: Asthi, majja  snayu</t>
  </si>
  <si>
    <t>👉 Srotas: Asthivaha, majjavaha</t>
  </si>
  <si>
    <t>👉 Udbhava sthana: Pakvasaya</t>
  </si>
  <si>
    <t>👉 Vyakti sthana: Trika pradesa</t>
  </si>
  <si>
    <t>(सामान्य चिकित्सा) – General treatment</t>
  </si>
  <si>
    <t>*Vataa-samaka cikitsa</t>
  </si>
  <si>
    <t>*Snehana (abhyantara &amp; bāhya)</t>
  </si>
  <si>
    <t>Swedana</t>
  </si>
  <si>
    <t>*Basti karma (especially nirūha &amp; anuvasana)</t>
  </si>
  <si>
    <t>*Vedana sthapana dravyas</t>
  </si>
  <si>
    <t>*Brmhana in chronic cases</t>
  </si>
  <si>
    <t xml:space="preserve">(उपशय) </t>
  </si>
  <si>
    <t>– Relieving factors</t>
  </si>
  <si>
    <t>*Usna sweda</t>
  </si>
  <si>
    <t>*Usna, snigdha ahara</t>
  </si>
  <si>
    <t>(अनुपशय) – Aggravating factors</t>
  </si>
  <si>
    <t>*Ruksa, sita ahara</t>
  </si>
  <si>
    <t>*Dirgha kala sthqna / asana</t>
  </si>
  <si>
    <t>*sita vata sevana</t>
  </si>
  <si>
    <t>🔺SAMANYA CHIKITSA (पुनः) –</t>
  </si>
  <si>
    <t xml:space="preserve"> *Dosa-based approach</t>
  </si>
  <si>
    <t>Vata hara sneha pana</t>
  </si>
  <si>
    <t>*Swedana – nadi, pinda, patra potali</t>
  </si>
  <si>
    <t>*Basti – karma basti / yoga basti</t>
  </si>
  <si>
    <t>*Asthi-majja poshaka dravyas</t>
  </si>
  <si>
    <t xml:space="preserve"> (विशेष चिकित्सा)</t>
  </si>
  <si>
    <t>*Abhyanga – Ksirabala taila, Mahanarayana taila</t>
  </si>
  <si>
    <t>*Swedana – Patra pinda sweda, curna pinda sweda</t>
  </si>
  <si>
    <t>*Basti –</t>
  </si>
  <si>
    <t>*Anuvasana: Ksirabala taila</t>
  </si>
  <si>
    <t>*Niruha: Daśamula kvatha</t>
  </si>
  <si>
    <t>*Lepa / Upanaha – Vata-hara dravya yukta</t>
  </si>
  <si>
    <t>31/01/2026, 23:51 - +91 95446 87331: 🔺CASE STUDY NO : 360</t>
  </si>
  <si>
    <t xml:space="preserve">🔺SAMBUKAVARTA BHAGANDARA </t>
  </si>
  <si>
    <t>*Ati-abhyanga</t>
  </si>
  <si>
    <t>*Ati-yana (excessive riding/travel)</t>
  </si>
  <si>
    <t>*Ruksa, sita, katu ahara sevana</t>
  </si>
  <si>
    <t>*Vata-prakopaka nidana</t>
  </si>
  <si>
    <t xml:space="preserve">Sushruta SaM, Nid </t>
  </si>
  <si>
    <t>*Guda pradese toda</t>
  </si>
  <si>
    <t>*Gaurava in guda</t>
  </si>
  <si>
    <t>*Mamsa samrambha</t>
  </si>
  <si>
    <t xml:space="preserve">*Sushruta Sam Nid </t>
  </si>
  <si>
    <t>*Teevra sula (severe pain)</t>
  </si>
  <si>
    <t>*Vakra margagata vrana (spirally curved tract)</t>
  </si>
  <si>
    <t>*sambuka-avarta-vat cakraka nadi</t>
  </si>
  <si>
    <t>*Alpalpam srava</t>
  </si>
  <si>
    <t>*Krichra sodhana (difficulty in healing)</t>
  </si>
  <si>
    <t>*Sushruta Sam, Chi 8</t>
  </si>
  <si>
    <t>*Rhythm</t>
  </si>
  <si>
    <t>*Chest movement</t>
  </si>
  <si>
    <t>*Added sounds</t>
  </si>
  <si>
    <t>*Inspection for distension or scars</t>
  </si>
  <si>
    <t>*Palpation for tenderness or mass</t>
  </si>
  <si>
    <t>*Sensory and motor examination</t>
  </si>
  <si>
    <t>Reflexes (if indicated)</t>
  </si>
  <si>
    <t>e) Local Per-Anal Examination</t>
  </si>
  <si>
    <t>Inspection of perianal region</t>
  </si>
  <si>
    <t>*External opening(s)</t>
  </si>
  <si>
    <t>*Discharge (pus, fecal matter)</t>
  </si>
  <si>
    <t>Induration</t>
  </si>
  <si>
    <t>*Digital rectal examination</t>
  </si>
  <si>
    <t>*Proctoscopy (if required)</t>
  </si>
  <si>
    <t>*HIV screening</t>
  </si>
  <si>
    <t>*MRI fistulogram</t>
  </si>
  <si>
    <t>*Endoanal ultrasound</t>
  </si>
  <si>
    <t>*Fistulography (selected cases)</t>
  </si>
  <si>
    <t>31/01/2026, 23:54 - +91 95446 87331: 🔺CASE STUDY NO : 360</t>
  </si>
  <si>
    <t>🔺SAMBUKAVARTA BHAGANDARA</t>
  </si>
  <si>
    <t>*Low anal fistula</t>
  </si>
  <si>
    <t>*High anal fistula</t>
  </si>
  <si>
    <t>*Pilonidal sinus</t>
  </si>
  <si>
    <t>*Crohn’s disease–related fistula</t>
  </si>
  <si>
    <t>*Tubercular fistula in ano</t>
  </si>
  <si>
    <t>*Anal fissure with secondary infection</t>
  </si>
  <si>
    <t>*Anorectal carcinoma</t>
  </si>
  <si>
    <t>*Vata prakopa → guda pradesa samsraya</t>
  </si>
  <si>
    <t>*Mamsa, rakta dusti</t>
  </si>
  <si>
    <t>*Vakribhava of nadi</t>
  </si>
  <si>
    <t>*Formation of spiral (avarta) fistulous tract</t>
  </si>
  <si>
    <t>Chronic, painful *Bhagandara</t>
  </si>
  <si>
    <t>*Samprapti ghataka</t>
  </si>
  <si>
    <t>*Srotas: Rakta, Mamsavaha</t>
  </si>
  <si>
    <t>*Adhisthana: Guda</t>
  </si>
  <si>
    <t>*Sushruta Sam. Nidānasthana 4</t>
  </si>
  <si>
    <t xml:space="preserve"> (General management of Bhagandara)</t>
  </si>
  <si>
    <t>*Apatarpana (where indicated)</t>
  </si>
  <si>
    <t>*Vatahara ahara vihara</t>
  </si>
  <si>
    <t>Snehana and svedana (mild)</t>
  </si>
  <si>
    <t>*sodhana of vrana</t>
  </si>
  <si>
    <t>*Ksara karma / Agni karma (as indicated)</t>
  </si>
  <si>
    <t>*Sushruta Sam Cikitsasthana 8</t>
  </si>
  <si>
    <t>*Usna sevana</t>
  </si>
  <si>
    <t>*Vatahara dravya</t>
  </si>
  <si>
    <t xml:space="preserve"> (Specific treatment of sambukavarta Bhagandara)</t>
  </si>
  <si>
    <t>Chedana of vakra nadi marga</t>
  </si>
  <si>
    <t>*Ksarasutra prayoga (gradual excision of spiral tract)</t>
  </si>
  <si>
    <t>*sastra karma in advanced cases</t>
  </si>
  <si>
    <t>*Basti chikitsa (Vatahara basti)</t>
  </si>
  <si>
    <t>*Vrana ropana dravya prayoga</t>
  </si>
  <si>
    <t>*Sushruta Samhitha, Cikitsasthana 8</t>
  </si>
  <si>
    <t>*AH *Uttarasthana – Bhagandara Cikitsa</t>
  </si>
  <si>
    <t>03/02/2026, 10:00 - +91 95446 87331: 🔺CASE STUDY NO : 361</t>
  </si>
  <si>
    <t>🔺BAHYA VIDRADHI</t>
  </si>
  <si>
    <t xml:space="preserve">NIDANAM </t>
  </si>
  <si>
    <t>*Ati-usna, ati-tiksna ahara</t>
  </si>
  <si>
    <t>*Dosa prakopa (Vata, Pitta, Kapha)</t>
  </si>
  <si>
    <t>*sonita sanghata</t>
  </si>
  <si>
    <t>* Sus, Nid.sthan 9</t>
  </si>
  <si>
    <t>*Sthanika sula (localized pain)</t>
  </si>
  <si>
    <t>*Sphota-praya sotha</t>
  </si>
  <si>
    <t>*Tvak-daha</t>
  </si>
  <si>
    <t>*Sus.sam, Nid. 9</t>
  </si>
  <si>
    <t>*Bahya sotha with sphota</t>
  </si>
  <si>
    <t>*Raga, usnata (in pittaja)</t>
  </si>
  <si>
    <t>*Kathinata (in kaphaja)</t>
  </si>
  <si>
    <t>*Spandana (in vataja)</t>
  </si>
  <si>
    <t>*Paka and puya srava (suppurated stage)</t>
  </si>
  <si>
    <t>*SUS.SAM Nidāna Sthāna 9</t>
  </si>
  <si>
    <t>General condition:</t>
  </si>
  <si>
    <t>*Fever (low / high grade)</t>
  </si>
  <si>
    <t>*Toxic look (in acute suppurative stage)</t>
  </si>
  <si>
    <t>Vitals:</t>
  </si>
  <si>
    <t>*Temperature ↑</t>
  </si>
  <si>
    <t>*Pulse ↑</t>
  </si>
  <si>
    <t>Nutritional status:</t>
  </si>
  <si>
    <t>*Poor nutrition may be present</t>
  </si>
  <si>
    <t>*Pallor / Icterus / Cyanosis / Edema:</t>
  </si>
  <si>
    <t>*Usually absent (may be present in chronic infection)</t>
  </si>
  <si>
    <t>*Local examination (important):</t>
  </si>
  <si>
    <t>*Localized swelling</t>
  </si>
  <si>
    <t>*Heat</t>
  </si>
  <si>
    <t>*Fluctuation (in suppurative stage)</t>
  </si>
  <si>
    <t>*Pus discharge (if ruptured)</t>
  </si>
  <si>
    <t>Leukocytosis</t>
  </si>
  <si>
    <t>Neutrophilia</t>
  </si>
  <si>
    <t>*ESR: Increased</t>
  </si>
  <si>
    <t>*CRP: Increased</t>
  </si>
  <si>
    <t>*Blood sugar levels:</t>
  </si>
  <si>
    <t>To rule out diabetes mellitus</t>
  </si>
  <si>
    <t>*Pus culture &amp; sensitivity:</t>
  </si>
  <si>
    <t>To identify organism and antibiotic sensitivity</t>
  </si>
  <si>
    <t>*Blood culture:</t>
  </si>
  <si>
    <t>In cases with fever / septic features</t>
  </si>
  <si>
    <t>03/02/2026, 10:01 - +91 95446 87331: 🔺CASE STUDY NO : 361</t>
  </si>
  <si>
    <t>*Lipoma (inflamed)</t>
  </si>
  <si>
    <t>*Necrotizing soft tissue infection</t>
  </si>
  <si>
    <t>*Pyomyositis</t>
  </si>
  <si>
    <t xml:space="preserve">*Dosa prakopa → Rakta </t>
  </si>
  <si>
    <t>dusti → Srotorodha →</t>
  </si>
  <si>
    <t>*Sthanika sotha → Paka → *Puya utpatti → Bahya Vidradhi</t>
  </si>
  <si>
    <t>📖 SuS.NID .9</t>
  </si>
  <si>
    <t>*sita upacara (pittaja)</t>
  </si>
  <si>
    <t>*Usna upacara (vataja)</t>
  </si>
  <si>
    <t>*Lekhana &amp; svedana (kaphaja)</t>
  </si>
  <si>
    <t>*Ati-usna karma in pittaja</t>
  </si>
  <si>
    <t>*Ati-sita karma in vataja</t>
  </si>
  <si>
    <t>*Snigdha karma in kaphaja</t>
  </si>
  <si>
    <t>*Dosa-pratyanika cikitsa</t>
  </si>
  <si>
    <t>*Apatana avastha– lepa, svedana</t>
  </si>
  <si>
    <t>*Pakva avastha – Bhedana karma</t>
  </si>
  <si>
    <t>** sus.sam chik 9</t>
  </si>
  <si>
    <t>*Apakva Vidradhi</t>
  </si>
  <si>
    <t>*sotha-hara lepa</t>
  </si>
  <si>
    <t>*Pakva Vidradhi</t>
  </si>
  <si>
    <t>*Bhedana (incision)</t>
  </si>
  <si>
    <t>. Sus.sam chik .9</t>
  </si>
  <si>
    <t>05/02/2026, 17:30 - +91 95446 87331: 🔺CASE STUDY NO : 362</t>
  </si>
  <si>
    <t xml:space="preserve">🔺NASA KRIMI </t>
  </si>
  <si>
    <t>(नासाकृमि)</t>
  </si>
  <si>
    <t>*Ati-madhura sevana</t>
  </si>
  <si>
    <t>*Ati-snigdha ahara</t>
  </si>
  <si>
    <t>*Dusita anna-pana</t>
  </si>
  <si>
    <t>*Avashyaya sevana (exposure to mist/cold)</t>
  </si>
  <si>
    <t>*Pratisyaya anupakrama (untreated rhinitis)</t>
  </si>
  <si>
    <t>*Susruta Sam, Uttara Tantra – Nasa Roga Adhyaya</t>
  </si>
  <si>
    <t>*Nasa kandu</t>
  </si>
  <si>
    <t>*Alpa srava</t>
  </si>
  <si>
    <t>*Gaurava in siras</t>
  </si>
  <si>
    <t>*Ksavathu (sneezing)</t>
  </si>
  <si>
    <t>*Krimi darsana in nasa srava</t>
  </si>
  <si>
    <t>*Durgandhita, picchila nasa srava</t>
  </si>
  <si>
    <t>*Ksavathu</t>
  </si>
  <si>
    <t>*Ksata / paka of nasa marga (in chronic cases)</t>
  </si>
  <si>
    <t>*Weight loss</t>
  </si>
  <si>
    <t>*Foul smell from nose</t>
  </si>
  <si>
    <t>*Poor nutritional status</t>
  </si>
  <si>
    <t>*Nasal discharge (foul-smelling, blood-stained)</t>
  </si>
  <si>
    <t>*Nasal obstruction</t>
  </si>
  <si>
    <t>*Epistaxis</t>
  </si>
  <si>
    <t>*Crusting in nasal cavity</t>
  </si>
  <si>
    <t>*Septal perforation</t>
  </si>
  <si>
    <t>*Turbinate destruction</t>
  </si>
  <si>
    <t>*Altered sensorium (advanced cases)</t>
  </si>
  <si>
    <t>*Ulceration of nasal mucosa</t>
  </si>
  <si>
    <t>*Necrotic tissue</t>
  </si>
  <si>
    <t>*Visible maggots</t>
  </si>
  <si>
    <t>*Palatal erosion</t>
  </si>
  <si>
    <t>*Absolute eosinophil count</t>
  </si>
  <si>
    <t>*Nasal swab culture</t>
  </si>
  <si>
    <t>*Microscopic examination of larvae</t>
  </si>
  <si>
    <t>*Blood glucose levels</t>
  </si>
  <si>
    <t>05/02/2026, 17:32 - +91 95446 87331: 🔺CASE STUDY NO : 362</t>
  </si>
  <si>
    <t>*Nasal myiasis</t>
  </si>
  <si>
    <t>*Atrophic rhinitis</t>
  </si>
  <si>
    <t>*Chronic rhinosinusitis</t>
  </si>
  <si>
    <t>*Fungal sinusitis</t>
  </si>
  <si>
    <t>*Nasal septal perforation</t>
  </si>
  <si>
    <t>*Wegener’s granulomatosis</t>
  </si>
  <si>
    <t>*Leprosy</t>
  </si>
  <si>
    <t>*Tuberculosis of nose</t>
  </si>
  <si>
    <t>*Kapha-pradhana tridosa vitiation →</t>
  </si>
  <si>
    <t>*Kapha sañcaya in nasa marga →</t>
  </si>
  <si>
    <t>*Krimi utpatti due to snigdha &amp; picchila asraya →</t>
  </si>
  <si>
    <t>*Nasa krimi laksana utpatti</t>
  </si>
  <si>
    <t>*Dosa: Kapha pradhana (Vata anubandha)</t>
  </si>
  <si>
    <t>*Srotas: Pranavaha srotas</t>
  </si>
  <si>
    <t>*Srotodusti: Sanga, srava</t>
  </si>
  <si>
    <t xml:space="preserve">(General Treatment) </t>
  </si>
  <si>
    <t>*Apakarsana of krimi</t>
  </si>
  <si>
    <t>*Kapha-hara chikitsa</t>
  </si>
  <si>
    <t>*Krimighna dravya prayoga</t>
  </si>
  <si>
    <t>*sodhana (as indicated)</t>
  </si>
  <si>
    <t>*Nasa Sodhana</t>
  </si>
  <si>
    <t>*Tikta, kaṭu rasa</t>
  </si>
  <si>
    <t>*Usna, ruksa ahara</t>
  </si>
  <si>
    <t>*Krimighna dravya</t>
  </si>
  <si>
    <t>*Navanasa with usna taila</t>
  </si>
  <si>
    <t>*Guru bhojana</t>
  </si>
  <si>
    <t>🔺 VISHESHA CHIKITSA(Specific Treatment)</t>
  </si>
  <si>
    <t>*Navanasa:</t>
  </si>
  <si>
    <t>*Vidanga taila</t>
  </si>
  <si>
    <t>*sigru taila</t>
  </si>
  <si>
    <t>*Pradhmana Nasyam:</t>
  </si>
  <si>
    <t>*Vidanga curna</t>
  </si>
  <si>
    <t>*Vacha curna</t>
  </si>
  <si>
    <t>*Dhoomapana:</t>
  </si>
  <si>
    <t>*Krimighna dhooma dravya</t>
  </si>
  <si>
    <t>*Lepa (external):</t>
  </si>
  <si>
    <t>*Haridrā</t>
  </si>
  <si>
    <t>*Saindhava</t>
  </si>
  <si>
    <t>*Susruta Samhitha Uttara Tantra – Nasa Roga Prakarana</t>
  </si>
  <si>
    <t>*A. H, Uttara Sthana – Nasa Roga</t>
  </si>
  <si>
    <t>Ash.sang</t>
  </si>
  <si>
    <t>07/02/2026, 15:21 - +91 95446 87331: 🔺CASE STUDY NO : 363</t>
  </si>
  <si>
    <t xml:space="preserve">🔺RAKTAJA VIDRADHI </t>
  </si>
  <si>
    <t>*Ati-usna, ati-tiksna, *ati-lavana, ati-amla ahara</t>
  </si>
  <si>
    <t xml:space="preserve">*Krodha, </t>
  </si>
  <si>
    <t>Soka, bhaya</t>
  </si>
  <si>
    <t>*Ati-surya-sevana</t>
  </si>
  <si>
    <t>*Rakta-dusana hetu</t>
  </si>
  <si>
    <t>*Pitta prakopa</t>
  </si>
  <si>
    <t>* Susruta Saṁhita Nidana Sthana 9</t>
  </si>
  <si>
    <t>*Sthanika daha</t>
  </si>
  <si>
    <t>*Toda</t>
  </si>
  <si>
    <t>*Sphurana</t>
  </si>
  <si>
    <t>*sopha (mild swelling)</t>
  </si>
  <si>
    <t>*Susruta Saṁhita, Nidana Sthana 9</t>
  </si>
  <si>
    <t>*Ati-tivra daha</t>
  </si>
  <si>
    <t>*Raga (marked redness)</t>
  </si>
  <si>
    <t>*Tiksna vedana</t>
  </si>
  <si>
    <t>*Druta paka (early suppuration)</t>
  </si>
  <si>
    <t>*Rakta-varna sopha</t>
  </si>
  <si>
    <t>*Jvara</t>
  </si>
  <si>
    <t>* Sus.sam, Nidana Sthana 9</t>
  </si>
  <si>
    <t>*Temperature – Fever</t>
  </si>
  <si>
    <t>*Pulse – Tachycardia</t>
  </si>
  <si>
    <t>*General condition of patient (toxic / non-toxic look)</t>
  </si>
  <si>
    <t>* Local Examination</t>
  </si>
  <si>
    <t>*Site of swelling</t>
  </si>
  <si>
    <t>*Skin color – redness, discoloration</t>
  </si>
  <si>
    <t>*Discharge (pus / blood-tinged)</t>
  </si>
  <si>
    <t>Sinus or ulcer formation</t>
  </si>
  <si>
    <t>* Cardiovascular System</t>
  </si>
  <si>
    <t>Heart sounds</t>
  </si>
  <si>
    <t>Signs of septicemia</t>
  </si>
  <si>
    <t>Signs of pneumonia / lung abscess (if chest involved)</t>
  </si>
  <si>
    <t>* Gastro-intestinal System</t>
  </si>
  <si>
    <t>* Nervous System</t>
  </si>
  <si>
    <t>Consciousness level</t>
  </si>
  <si>
    <t>Signs of toxemia</t>
  </si>
  <si>
    <t>↑ Total leukocyte count</t>
  </si>
  <si>
    <t>*ESR – increased</t>
  </si>
  <si>
    <t>*C-reactive protein (CRP) – elevated</t>
  </si>
  <si>
    <t>*Blood culture &amp; sensitivity</t>
  </si>
  <si>
    <t>*Pus culture &amp; sensitivity</t>
  </si>
  <si>
    <t>Peripheral smear</t>
  </si>
  <si>
    <t>*Random blood sugar (to rule out diabetes)</t>
  </si>
  <si>
    <t>*Liver function tests (if systemic spread)</t>
  </si>
  <si>
    <t>*Ultrasound (to detect abscess cavity)</t>
  </si>
  <si>
    <t>*CT / MRI (deep-seated abscess)</t>
  </si>
  <si>
    <t>07/02/2026, 15:22 - +91 95446 87331: 🔺CASE STUDY NO : 363</t>
  </si>
  <si>
    <t>🔺RAKTAJA VIDRADHI</t>
  </si>
  <si>
    <t>*Acute bacterial abscess</t>
  </si>
  <si>
    <t>*Pyogenic granuloma</t>
  </si>
  <si>
    <t>*Soft tissue tumor</t>
  </si>
  <si>
    <t>*Septic thrombophlebitis</t>
  </si>
  <si>
    <t>*Osteomyelitis (if near bone)</t>
  </si>
  <si>
    <t>*Pitta prakopaka nidana →</t>
  </si>
  <si>
    <t>*Rakta-pitta samsrta dosa sthana samsraya →</t>
  </si>
  <si>
    <t>*Mamsa dhatu paka →</t>
  </si>
  <si>
    <t>*Raktaja Vidradhi utpatti</t>
  </si>
  <si>
    <t>*sus.sam nid.9</t>
  </si>
  <si>
    <t>*Madhura, tikta, kasaya rasa</t>
  </si>
  <si>
    <t>*sita lepa</t>
  </si>
  <si>
    <t>*Rakta-sodhana</t>
  </si>
  <si>
    <t>*Usna, tiksna dravya</t>
  </si>
  <si>
    <t>*Ati-surya sevana</t>
  </si>
  <si>
    <t>*sita upacara</t>
  </si>
  <si>
    <t>Langhana</t>
  </si>
  <si>
    <t>*Pradeha &amp; lepa with sita dravyas</t>
  </si>
  <si>
    <t>*Susruta Sam, Cikitsa Sthana 16</t>
  </si>
  <si>
    <t>*Raktamoksana (Siravyadha / Jalaukavacarana)</t>
  </si>
  <si>
    <t>*sita lepa – candana, usira, sariva yukta</t>
  </si>
  <si>
    <t>*Virecana with pitta-hara dravyas</t>
  </si>
  <si>
    <t>*Pakavasthayam – Bhedana karma</t>
  </si>
  <si>
    <t>*Paka-prasamana measures in apaka avastha</t>
  </si>
  <si>
    <t>*Sus.sam Chik.sthana 16</t>
  </si>
  <si>
    <t>Ah.chik– Vidradhi Cikitsa</t>
  </si>
  <si>
    <t>09/02/2026, 15:31 - +91 95446 87331: 🔺CASE STUDY NO : 364</t>
  </si>
  <si>
    <t>🔺VISAJA SOTHA</t>
  </si>
  <si>
    <t>*Sthavara visa sevana (poison from plants, minerals)</t>
  </si>
  <si>
    <t>*Jaṅgama visa damsa (sarpa, vrscika, luta, etc.)</t>
  </si>
  <si>
    <t>*Krtrima visa (garavisa, dusivisa)</t>
  </si>
  <si>
    <t>*Visa samsparsa to tvak, rakta, mamsa</t>
  </si>
  <si>
    <t>* Ref: Sus.sam Sutram.38 (Visa Adhyaya)</t>
  </si>
  <si>
    <t>*Anga gaurava</t>
  </si>
  <si>
    <t>*Alpa ruja</t>
  </si>
  <si>
    <t>*Ref: Sus.sam, Sutram 17</t>
  </si>
  <si>
    <t>*Asukari sotha (sudden onset swelling)</t>
  </si>
  <si>
    <t>*Ati-tivrra ruja</t>
  </si>
  <si>
    <t>*Daha, pakavat vedana</t>
  </si>
  <si>
    <t>*Raga / syava / nila varna</t>
  </si>
  <si>
    <t>*Sphota, srava</t>
  </si>
  <si>
    <t>*Jvara, murcha (in severe cases)</t>
  </si>
  <si>
    <t>Ref: sus.sam.chik</t>
  </si>
  <si>
    <t>*Level of consciousness – alert / drowsy / altered</t>
  </si>
  <si>
    <t>*Build &amp; nourishment – may be normal or poor</t>
  </si>
  <si>
    <t>*Pallor – suggestive of anemia or hemolysis (snake/insect venom)</t>
  </si>
  <si>
    <t>*Icterus – hepatotoxic poison</t>
  </si>
  <si>
    <t>*Cyanosis – anaphylaxis / respiratory compromise</t>
  </si>
  <si>
    <t>*Edema – localized or generalized</t>
  </si>
  <si>
    <t>*Skin changes – erythema, urticaria, blisters, necrosis</t>
  </si>
  <si>
    <t>*Bite / sting mark – fang marks, puncture wounds</t>
  </si>
  <si>
    <t>*Temperature – fever (infection/toxin)</t>
  </si>
  <si>
    <t>*Pulse – tachycardia (shock, allergy)</t>
  </si>
  <si>
    <t>*BP – hypotension (anaphylaxis, septic shock)</t>
  </si>
  <si>
    <t>*Respiratory rate – increased in allergic reaction</t>
  </si>
  <si>
    <t>*Hypotension (toxic shock / anaphylaxis)</t>
  </si>
  <si>
    <t>*Peripheral pulse volume ↓</t>
  </si>
  <si>
    <t>*Wheeze / stridor</t>
  </si>
  <si>
    <t>*Signs of bronchospasm or pulmonary edema</t>
  </si>
  <si>
    <t>*Hepatomegaly (toxic hepatitis)</t>
  </si>
  <si>
    <t>*Confusion</t>
  </si>
  <si>
    <t>*Seizures (neurotoxins)</t>
  </si>
  <si>
    <t>*Renal System</t>
  </si>
  <si>
    <t>*Dark or hematuric urine</t>
  </si>
  <si>
    <t>*Signs of acute kidney injury</t>
  </si>
  <si>
    <t>*Urine routine &amp; microscopy</t>
  </si>
  <si>
    <t>*Renal function tests (urea, creatinine)</t>
  </si>
  <si>
    <t>*Bleeding time / clotting time</t>
  </si>
  <si>
    <t>*Toxicology &amp; Allergy Work-up</t>
  </si>
  <si>
    <t>*Serum IgE</t>
  </si>
  <si>
    <t>*Specific toxin assay (if available)</t>
  </si>
  <si>
    <t>*Arterial blood gas (in severe cases)</t>
  </si>
  <si>
    <t>*Others (as indicated)</t>
  </si>
  <si>
    <t>*Ultrasound abdomen</t>
  </si>
  <si>
    <t>09/02/2026, 15:32 - +91 95446 87331: 🔺CASE STUDY NO : 364</t>
  </si>
  <si>
    <t>*Allergic angioedema</t>
  </si>
  <si>
    <t>*Anaphylaxis</t>
  </si>
  <si>
    <t>*Snake envenomation</t>
  </si>
  <si>
    <t>*Drug-induced hypersensitivity reaction</t>
  </si>
  <si>
    <t>*Serum sickness</t>
  </si>
  <si>
    <t>*Visa → Rakta dosa → Tridosa prakopa</t>
  </si>
  <si>
    <t>*Srotorodha (rakta–mamsa vaha srotas)</t>
  </si>
  <si>
    <t>*Atisighra sotha utpatti with daha &amp; ruja</t>
  </si>
  <si>
    <t>** Ref: Susruta Samhita Sus 24</t>
  </si>
  <si>
    <t>*Visaghna dravya</t>
  </si>
  <si>
    <t>*Agada sevana</t>
  </si>
  <si>
    <t>*Abhyaṅga, svedana</t>
  </si>
  <si>
    <t>*Ahara causing pitta–rakta prakopa</t>
  </si>
  <si>
    <t>*Visa nivarana (Agada prayoga)</t>
  </si>
  <si>
    <t>*sita lepa &amp; pariseka</t>
  </si>
  <si>
    <t>*Virecana (pitta–rakta samana)</t>
  </si>
  <si>
    <t>* Ref:sus.sam.chik 3</t>
  </si>
  <si>
    <t>*Agada prayoga – *Mahagandhahasti Agada, Dosivishari Agada</t>
  </si>
  <si>
    <t>*Raktamoksana – Jalauka (preferred)</t>
  </si>
  <si>
    <t>*Visaghna lepa – Candana, Usira, Sariva, Haridra</t>
  </si>
  <si>
    <t>*Nasya / Pana of visaghna yoga (as indicated)</t>
  </si>
  <si>
    <t>*Ref:Sus.sam Kalpasthana 1–8</t>
  </si>
  <si>
    <t>AH, Uttaratantra 36</t>
  </si>
  <si>
    <t>12/02/2026, 00:43 - +91 95446 87331: 🔺CASE STUDY NO : 365</t>
  </si>
  <si>
    <t>🔺STHANYA SOPHAM</t>
  </si>
  <si>
    <t>* Samanya nidanam</t>
  </si>
  <si>
    <t xml:space="preserve"> (General causes of Śopha)</t>
  </si>
  <si>
    <t>*Ati-sevana of Lavana &amp; Amla rasa</t>
  </si>
  <si>
    <t>*Trauma (Abhighata) to breast</t>
  </si>
  <si>
    <t>Dosa prakopa during lactation</t>
  </si>
  <si>
    <t>Stanya sanga (milk stasis)</t>
  </si>
  <si>
    <t>Infection (Krimi, Dustavrana sambandha)</t>
  </si>
  <si>
    <t>* Visesa Nidana (Specific to Stana)</t>
  </si>
  <si>
    <t>*Improper breastfeeding</t>
  </si>
  <si>
    <t>Sudden cessation of lactation</t>
  </si>
  <si>
    <t>Injury or pressure over stana</t>
  </si>
  <si>
    <t>Puerperal dosa prakopa</t>
  </si>
  <si>
    <t>*Stana gaurava (heaviness)</t>
  </si>
  <si>
    <t>*Sparsasahatva (mild tenderness)</t>
  </si>
  <si>
    <t>*Slight swelling</t>
  </si>
  <si>
    <t>*(Ref: sopha purvarupa – A.H. Nidana Sthana 13)</t>
  </si>
  <si>
    <t>*Depending on Doṣa predominance:</t>
  </si>
  <si>
    <t>🔹 Vataja Stana sopha</t>
  </si>
  <si>
    <t>*Ruksa, syava varna</t>
  </si>
  <si>
    <t>*Toda vedana</t>
  </si>
  <si>
    <t>*Spandana</t>
  </si>
  <si>
    <t>🔹 Pittaja</t>
  </si>
  <si>
    <t>*Daha</t>
  </si>
  <si>
    <t>*Usnata</t>
  </si>
  <si>
    <t>*Paka tendency</t>
  </si>
  <si>
    <t>🔹 Kaphaja</t>
  </si>
  <si>
    <t>Guru, sveta</t>
  </si>
  <si>
    <t>🔹 Sannipataja</t>
  </si>
  <si>
    <t>*Mixed features</t>
  </si>
  <si>
    <t>*Severe inflammation</t>
  </si>
  <si>
    <t>🔹 Raktaja</t>
  </si>
  <si>
    <t>*Intense redness</t>
  </si>
  <si>
    <t>*Severe burning</t>
  </si>
  <si>
    <t>*Rapid suppuration</t>
  </si>
  <si>
    <t>(Ref: Suśruta Nidāna 11)</t>
  </si>
  <si>
    <t>* Vital Signs</t>
  </si>
  <si>
    <t>*Fever (low to high grade)</t>
  </si>
  <si>
    <t>*Malaise</t>
  </si>
  <si>
    <t>*Body ache</t>
  </si>
  <si>
    <t>*Chills (in infective cases)</t>
  </si>
  <si>
    <t>* General Condition</t>
  </si>
  <si>
    <t>*Ill-looking (in acute infection)</t>
  </si>
  <si>
    <t>*Dehydration (if febrile)</t>
  </si>
  <si>
    <t>*Signs of anemia (if chronic)</t>
  </si>
  <si>
    <t>* Breast Examination</t>
  </si>
  <si>
    <t>*Localized redness (erythema)</t>
  </si>
  <si>
    <t>*Skin stretching</t>
  </si>
  <si>
    <t>*Shiny skin</t>
  </si>
  <si>
    <t>*Nipple retraction (rarely)</t>
  </si>
  <si>
    <t>*Peau d’orange (if severe inflammation)</t>
  </si>
  <si>
    <t>*Fluctuation (if abscess formed)</t>
  </si>
  <si>
    <t>*Axillary lymph node enlargement</t>
  </si>
  <si>
    <t>*Nipple Examination</t>
  </si>
  <si>
    <t>*Cracks</t>
  </si>
  <si>
    <t>*Fissures</t>
  </si>
  <si>
    <t>*Discharge (purulent / serous)</t>
  </si>
  <si>
    <t>* Other Systems</t>
  </si>
  <si>
    <t>*Respiratory – Usually normal</t>
  </si>
  <si>
    <t>*Cardiovascular – Tachycardia if febrile</t>
  </si>
  <si>
    <t>*Abdomen – Normal unless septic</t>
  </si>
  <si>
    <t>* Blood Tests</t>
  </si>
  <si>
    <t>*CBC → Leukocytosis</t>
  </si>
  <si>
    <t>*ESR → Elevated</t>
  </si>
  <si>
    <t>*CRP → Elevated</t>
  </si>
  <si>
    <t>*Blood culture (if septicemia suspected)</t>
  </si>
  <si>
    <t>*Pus Examination (if abscess)</t>
  </si>
  <si>
    <t>*Culture &amp; Sensitivity</t>
  </si>
  <si>
    <t>(Common organism: Staphylococcus aureus)</t>
  </si>
  <si>
    <t>*Breast Ultrasound</t>
  </si>
  <si>
    <t>→ To detect abscess cavity</t>
  </si>
  <si>
    <t>→ Differentiate mastitis vs abscess</t>
  </si>
  <si>
    <t>Mammography</t>
  </si>
  <si>
    <t>→ In non-lactational cases (to rule out malignancy)</t>
  </si>
  <si>
    <t>12/02/2026, 00:44 - +91 95446 87331: 🔺CASE STUDY NO : 365</t>
  </si>
  <si>
    <t>*Acute mastitis</t>
  </si>
  <si>
    <t>*Breast abscess</t>
  </si>
  <si>
    <t>*Lactational mastitis</t>
  </si>
  <si>
    <t>*Breast engorgement</t>
  </si>
  <si>
    <t>*Galactocele</t>
  </si>
  <si>
    <t>*Inflammatory breast carcinoma</t>
  </si>
  <si>
    <t>*Duct ectasia</t>
  </si>
  <si>
    <t>*Fibroadenoma with inflammation</t>
  </si>
  <si>
    <t>*Cellulitis of breast</t>
  </si>
  <si>
    <t>*Tubercular mastitis</t>
  </si>
  <si>
    <t>Nidana sevana → Dosa *prakopa → Rasa &amp; Rakta dusti →</t>
  </si>
  <si>
    <t>*Srotorodha in Stana vaha srotas →</t>
  </si>
  <si>
    <t>*Sthanika Dosa sancaya → sopha utpatti</t>
  </si>
  <si>
    <t>*In lactational cases: Stanya sanga → Kapha prakopa → Pitta anubandha → Paka</t>
  </si>
  <si>
    <t>*sita lepa (in Pittaja)</t>
  </si>
  <si>
    <t>*Usna upanaha (in Vataja/Kaphaja)</t>
  </si>
  <si>
    <t>*Stanya nirharana (milk expression)</t>
  </si>
  <si>
    <t>*Laghu ahara</t>
  </si>
  <si>
    <t>*sothahara dravya sevana</t>
  </si>
  <si>
    <t>*Abhishyandi ahara</t>
  </si>
  <si>
    <t>*Ati sparsa / pressure</t>
  </si>
  <si>
    <t>*Suppression of lactation</t>
  </si>
  <si>
    <t>*usna upacara in Pittaja</t>
  </si>
  <si>
    <t>*Divasvapna (Kapha aggravation)</t>
  </si>
  <si>
    <t xml:space="preserve"> (General Management of sopha)</t>
  </si>
  <si>
    <t>*(Ref: Caraka Cikitsa 12, A.H. Cikitsa 17)</t>
  </si>
  <si>
    <t>🔹 Dosanusara Cikitsa</t>
  </si>
  <si>
    <t>*Vataja → Sneha, Sveda</t>
  </si>
  <si>
    <t>*Pittaja → sia, Tikta dravya</t>
  </si>
  <si>
    <t>*Kaphaja → Lekhana, Usna upacara</t>
  </si>
  <si>
    <t>🔹 Common Procedures</t>
  </si>
  <si>
    <t>*Upanaha</t>
  </si>
  <si>
    <t>*Seka</t>
  </si>
  <si>
    <t>*Raktamoksana (in Raktaja)</t>
  </si>
  <si>
    <t>*Virecana (Pitta dominance)</t>
  </si>
  <si>
    <t>*Internal Medicines (Examples)</t>
  </si>
  <si>
    <t>Guggulu preparations</t>
  </si>
  <si>
    <t>*Punarnavadi kaṣāya</t>
  </si>
  <si>
    <t>(Specific Management of Stana Śopha)</t>
  </si>
  <si>
    <t>* Stanya Saṅga Janya sopha</t>
  </si>
  <si>
    <t>*Gentle milk expression</t>
  </si>
  <si>
    <t>*Eranda taila abhyanga</t>
  </si>
  <si>
    <t>*Pittaja / Suppurative Stage</t>
  </si>
  <si>
    <t>*Candana lepa</t>
  </si>
  <si>
    <t>*Madhuka + Ghrta</t>
  </si>
  <si>
    <t>*Raktamoksana (if rakta involvement)</t>
  </si>
  <si>
    <t>*If Paka (Abscess formation)</t>
  </si>
  <si>
    <t>*Managed like Stana Vidradhi</t>
  </si>
  <si>
    <t>*Chedana (if fluctuation present)</t>
  </si>
  <si>
    <t>*Vrana sodhana &amp; ropana cikitsa</t>
  </si>
  <si>
    <t>*(Ref: Susruta Uttara Tantra – Stana roga)</t>
  </si>
  <si>
    <t>* Kaphaja sopha</t>
  </si>
  <si>
    <t>*Saindhava + Taila lepa</t>
  </si>
  <si>
    <t>*Usna upanaha</t>
  </si>
  <si>
    <t>*Trikatu internally</t>
  </si>
  <si>
    <t>14/02/2026, 08:28 - +91 95446 87331: 🔺CASE STUDY NO : 366</t>
  </si>
  <si>
    <t>🔺MEDHOJA ROGAM</t>
  </si>
  <si>
    <t>* Charaka Sutrasthana 21</t>
  </si>
  <si>
    <t>*Ati-guru bhojana</t>
  </si>
  <si>
    <t>*Diva-swapna</t>
  </si>
  <si>
    <t>*Achintana (sedentary habits)</t>
  </si>
  <si>
    <t>*Beejadosha</t>
  </si>
  <si>
    <t>*Sweda adhikya</t>
  </si>
  <si>
    <t>*Daurgandhya</t>
  </si>
  <si>
    <t>*Ati pipasa</t>
  </si>
  <si>
    <t>*Ati kshudha</t>
  </si>
  <si>
    <t>* Charaka Sutrasthana 21 – (Sthoulya Lakshana</t>
  </si>
  <si>
    <t>*Sphik-udara-sthana vriddhi</t>
  </si>
  <si>
    <t>*Chala sphik udara stana</t>
  </si>
  <si>
    <t>*Ayatha upachaya</t>
  </si>
  <si>
    <t>*Kshudra shwasa</t>
  </si>
  <si>
    <t>*Ati sweda</t>
  </si>
  <si>
    <t>*Trishna</t>
  </si>
  <si>
    <t xml:space="preserve">🔺GENERAL EXAMINATION  </t>
  </si>
  <si>
    <t>*Height, Weight</t>
  </si>
  <si>
    <t>*Body Mass Index (BMI)</t>
  </si>
  <si>
    <t>*Waist circumference</t>
  </si>
  <si>
    <t>*Waist–Hip ratio</t>
  </si>
  <si>
    <t>*Central/abdominal obesity</t>
  </si>
  <si>
    <t>*Skin changes:</t>
  </si>
  <si>
    <t>Skin tags</t>
  </si>
  <si>
    <t>*Dyspnoea on exertion</t>
  </si>
  <si>
    <t>🔹 Vital Signs</t>
  </si>
  <si>
    <t>*Blood pressure (Hypertension)</t>
  </si>
  <si>
    <t>🔸 Cardiovascular System</t>
  </si>
  <si>
    <t>*Cardiomegaly</t>
  </si>
  <si>
    <t>*Signs of congestive heart failure</t>
  </si>
  <si>
    <t>*Peripheral vascular disease</t>
  </si>
  <si>
    <t>🔸 Respiratory System</t>
  </si>
  <si>
    <t>*Obstructive sleep apnea signs</t>
  </si>
  <si>
    <t>*Reduced chest expansion</t>
  </si>
  <si>
    <t>🔸 Abdomen</t>
  </si>
  <si>
    <t>*Hepatomegaly (Fatty liver)</t>
  </si>
  <si>
    <t>Central obesity</t>
  </si>
  <si>
    <t>🔸 Endocrine System</t>
  </si>
  <si>
    <t>*Features of Cushing’s syndrome</t>
  </si>
  <si>
    <t>*Features of Polycystic *Ovarian Syndrome</t>
  </si>
  <si>
    <t>🔸 Musculoskeletal System</t>
  </si>
  <si>
    <t>*Osteoarthritis (especially knee)</t>
  </si>
  <si>
    <t>🔬 Basic Tests</t>
  </si>
  <si>
    <t>*Postprandial blood glucose</t>
  </si>
  <si>
    <t>🔬 Hormonal Evaluation</t>
  </si>
  <si>
    <t>*Serum insulin</t>
  </si>
  <si>
    <t>*HOMA-IR (Insulin resistance index)</t>
  </si>
  <si>
    <t>*Serum cortisol</t>
  </si>
  <si>
    <t>*Serum leptin</t>
  </si>
  <si>
    <t>🔬 Imaging</t>
  </si>
  <si>
    <t>*Ultrasound abdomen (Fatty liver)</t>
  </si>
  <si>
    <t>*Sleep</t>
  </si>
  <si>
    <t>14/02/2026, 08:30 - +91 95446 87331: 🔺CASE STUDY NO : 366</t>
  </si>
  <si>
    <t>*Obesity</t>
  </si>
  <si>
    <t>*Type 2 diabetes mellitus</t>
  </si>
  <si>
    <t>*Lipedema</t>
  </si>
  <si>
    <t>*Prader–Willi syndrome</t>
  </si>
  <si>
    <t>*Nidana sevana → Kapha vriddhi</t>
  </si>
  <si>
    <t>*Medo dhatvagni dushti</t>
  </si>
  <si>
    <t>*Medo dhatu vriddhi</t>
  </si>
  <si>
    <t>*Vata avarana</t>
  </si>
  <si>
    <t>*Abnormal fat accumulation (Sthoulya)</t>
  </si>
  <si>
    <t>* Reference: Charaka Samhita Sutrasthana 21</t>
  </si>
  <si>
    <t>*Madhura ahara</t>
  </si>
  <si>
    <t>*Diva swapna</t>
  </si>
  <si>
    <t>*Sheeta ahara</t>
  </si>
  <si>
    <t>🔺 SAMANAYA CHIKITSA (General Treatment)</t>
  </si>
  <si>
    <t>** Charaka Sutrasthana 21</t>
  </si>
  <si>
    <t>*Lekhana</t>
  </si>
  <si>
    <t>*Rukshana</t>
  </si>
  <si>
    <t>*Basti (Lekhana basti)</t>
  </si>
  <si>
    <t>*Common Drugs (Names only):</t>
  </si>
  <si>
    <t>*Shilajatu</t>
  </si>
  <si>
    <t>*Guggulu</t>
  </si>
  <si>
    <t>*Medohara Yoga</t>
  </si>
  <si>
    <t>*Navaka Guggulu</t>
  </si>
  <si>
    <t>*Varanadi Kashaya</t>
  </si>
  <si>
    <t>*Udvartana with *Kolakulathadi churna</t>
  </si>
  <si>
    <t>*Lekhana Basti</t>
  </si>
  <si>
    <t>*Vamana (in Kapha dominance)</t>
  </si>
  <si>
    <t>* References:</t>
  </si>
  <si>
    <t>*Charaka Samhita Sutrasthana 21</t>
  </si>
  <si>
    <t>*Ashtanga Hridaya Sutrasthana  14</t>
  </si>
  <si>
    <t>16/02/2026, 10:03 - +91 95446 87331: 🔺CASE STUDY NO : 367</t>
  </si>
  <si>
    <t>🔺SNAYUGATA VATA</t>
  </si>
  <si>
    <t>*Ati-vyayama (excessive exercise)</t>
  </si>
  <si>
    <t>*Bhara-vahana (carrying heavy weight)</t>
  </si>
  <si>
    <t>*Abhighata (trauma to joints / ligaments)</t>
  </si>
  <si>
    <t>*ruksa, sita, laghu ahara</t>
  </si>
  <si>
    <t>*Dhatu-ksaya</t>
  </si>
  <si>
    <t>*Marmabhighata involving snayu</t>
  </si>
  <si>
    <t>*Sus.sam, Nidana Sthana 1</t>
  </si>
  <si>
    <t>*Caraka , Nid Sthana 1</t>
  </si>
  <si>
    <t>*Mild sandhi-ruja</t>
  </si>
  <si>
    <t>*Stambha (early stiffness)</t>
  </si>
  <si>
    <t>Gaurava around joints</t>
  </si>
  <si>
    <t>*Kriya-asahatva (difficulty in movement)</t>
  </si>
  <si>
    <t>*Caraka, Nid 1</t>
  </si>
  <si>
    <t>*Tīvra sula localized to snayu</t>
  </si>
  <si>
    <t>*Stambha (marked stiffness)</t>
  </si>
  <si>
    <t>*aksepa (spasm / restricted extension)</t>
  </si>
  <si>
    <t>*Saṅkoca of snayu</t>
  </si>
  <si>
    <t>*Sandhi-chalanasamarthya</t>
  </si>
  <si>
    <t>*Krcchra-prasarana-akuncana</t>
  </si>
  <si>
    <t>Suśruta Sam.nid 1</t>
  </si>
  <si>
    <t>Ah.nid15</t>
  </si>
  <si>
    <t>*Build and nourishment (often lean or muscle wasting)</t>
  </si>
  <si>
    <t>*Gait abnormalities (antalgic gait, stiffness)</t>
  </si>
  <si>
    <t>*Pain behavior during movement</t>
  </si>
  <si>
    <t>*Swelling over tendons/ligaments</t>
  </si>
  <si>
    <t>Visible muscle wasting</t>
  </si>
  <si>
    <t>*Restricted movements</t>
  </si>
  <si>
    <t>*Tenderness on palpation of tendons</t>
  </si>
  <si>
    <t>*Local rise of temperature (occasionally)</t>
  </si>
  <si>
    <t>*Deformity (chronic cases)</t>
  </si>
  <si>
    <t>*Localized pain over tendons/ligaments</t>
  </si>
  <si>
    <t>*Stiffness, especially after rest</t>
  </si>
  <si>
    <t>*Reduced range of motion</t>
  </si>
  <si>
    <t>*Pain on resisted movements</t>
  </si>
  <si>
    <t>Crepitus (occasionally)</t>
  </si>
  <si>
    <t>*Tendon thickening or nodularity</t>
  </si>
  <si>
    <t>* Neurological System</t>
  </si>
  <si>
    <t>*Usually normal higher functions</t>
  </si>
  <si>
    <t>Normal reflexes (unless nerve entrapment)</t>
  </si>
  <si>
    <t>*Pain aggravated by movement rather than nerve stretch</t>
  </si>
  <si>
    <t>*Muscle power may be reduced due to pain</t>
  </si>
  <si>
    <t>*Cardiovascular system – Normal</t>
  </si>
  <si>
    <t>*Respiratory system – Normal</t>
  </si>
  <si>
    <t>Abdomen – Normal</t>
  </si>
  <si>
    <t>*Anti-CCP antibodies</t>
  </si>
  <si>
    <t>*Serum Uric Acid</t>
  </si>
  <si>
    <t>*Blood Sugar Levels</t>
  </si>
  <si>
    <t>(Usually normal in pure degenerative tendinopathies)</t>
  </si>
  <si>
    <t>🔸Imaging Investigations</t>
  </si>
  <si>
    <t>*X-ray (to rule out bony pathology)</t>
  </si>
  <si>
    <t>*Ultrasonography (tendon thickening, tears, inflammation)</t>
  </si>
  <si>
    <t>*MRI (gold standard for tendon/ligament pathology)</t>
  </si>
  <si>
    <t>*Doppler ultrasound (for neovascularization in chronic tendinopathy)</t>
  </si>
  <si>
    <t>16/02/2026, 10:04 - +91 95446 87331: 🔺CASE STUDY NO : 367</t>
  </si>
  <si>
    <t>*Tendinitis</t>
  </si>
  <si>
    <t>*Tendinosis</t>
  </si>
  <si>
    <t>*Tenosynovitis</t>
  </si>
  <si>
    <t>*Ligament sprain</t>
  </si>
  <si>
    <t>*Rotator cuff tendinopathy</t>
  </si>
  <si>
    <t>*Lateral epicondylitis (Tennis elbow)</t>
  </si>
  <si>
    <t>*Medial epicondylitis (Golfer’s elbow)</t>
  </si>
  <si>
    <t>*Achilles tendinopathy</t>
  </si>
  <si>
    <t>*Plantar fasciitis</t>
  </si>
  <si>
    <t>*Frozen shoulder (Adhesive capsulitis)</t>
  </si>
  <si>
    <t>*Bursitis</t>
  </si>
  <si>
    <t>*Rheumatoid arthritis</t>
  </si>
  <si>
    <t>*Gouty arthritis</t>
  </si>
  <si>
    <t>Nidana sevana →</t>
  </si>
  <si>
    <t>*Vata prakopa →</t>
  </si>
  <si>
    <t>*Vata sthana samsraya in snayu →</t>
  </si>
  <si>
    <t>*Ruksata, sosa of snayu →</t>
  </si>
  <si>
    <t>*Stambha, sula, sankoca →</t>
  </si>
  <si>
    <t>*Snayugata Vata</t>
  </si>
  <si>
    <t>*Dosa: Vata</t>
  </si>
  <si>
    <t>*Dusya: Snayu</t>
  </si>
  <si>
    <t>*Srotodusti: Sanga, sankoca</t>
  </si>
  <si>
    <t>*Udbhava sthana: Pakvasaya</t>
  </si>
  <si>
    <t>*Vyakti sthana: Snayu</t>
  </si>
  <si>
    <t>*Caraka Sam, Cikitsa Sthana 28</t>
  </si>
  <si>
    <t>*Usna ahara-vihara</t>
  </si>
  <si>
    <t>*Caraka Samhita, Sutra Sthana 22</t>
  </si>
  <si>
    <t>*Ati-pravrtti of affected limb</t>
  </si>
  <si>
    <t>Caraka Sam.sutra 22</t>
  </si>
  <si>
    <t xml:space="preserve"> (General management of Vata)</t>
  </si>
  <si>
    <t>*Snehana (bahya &amp; abhyantara)</t>
  </si>
  <si>
    <t>*Mṛdu sodhana when indicated</t>
  </si>
  <si>
    <t>Charak.sam.chik 28</t>
  </si>
  <si>
    <t>Ash chik 21</t>
  </si>
  <si>
    <t xml:space="preserve"> (Specific management of Snāyugata Vata)</t>
  </si>
  <si>
    <t>*Abhyanga with Vata-hara taila</t>
  </si>
  <si>
    <t>*Snigdha swedana (nadi, pinda, upanaha)</t>
  </si>
  <si>
    <t>*Upanaha with snigdha-usna dravya</t>
  </si>
  <si>
    <t>*Bandhana of affected snayu</t>
  </si>
  <si>
    <t>*Matra basti / Anuvasana basti</t>
  </si>
  <si>
    <t>*Agnikarma (in chronic, localized snayu sula)</t>
  </si>
  <si>
    <t>Sus.sam chik. 4 &amp; 5</t>
  </si>
  <si>
    <t>Cha .chik  28</t>
  </si>
  <si>
    <t>🔺CHARMAKEELAKAM</t>
  </si>
  <si>
    <t>*Vata prakopa ahara–vihara</t>
  </si>
  <si>
    <t>*Ruksha, laghu, sheeta ahara</t>
  </si>
  <si>
    <t>*Kshata / abhighata to twak</t>
  </si>
  <si>
    <t>Raktadushti</t>
  </si>
  <si>
    <t>*Twak kathinyata (hardness)</t>
  </si>
  <si>
    <t>*Alpa shoola</t>
  </si>
  <si>
    <t>*Sparsha asahishnuta</t>
  </si>
  <si>
    <t>*Sookshma granthi utpatti</t>
  </si>
  <si>
    <t>🔺 LAKSHANAM(Signs &amp; Symptoms)</t>
  </si>
  <si>
    <t>*Twakotthita kathina vrutta granthi</t>
  </si>
  <si>
    <t>*Keelakavat unnata (nail-like projection)</t>
  </si>
  <si>
    <t>*Ruksha</t>
  </si>
  <si>
    <t>*Shyava / krishna varna</t>
  </si>
  <si>
    <t>*Alpashoola or vedana</t>
  </si>
  <si>
    <t>*Ekaka or aneka sankhya</t>
  </si>
  <si>
    <t>*General condition – Well-nourished / cachectic</t>
  </si>
  <si>
    <t>*Vital signs – Temperature, pulse, *BP (usually normal)</t>
  </si>
  <si>
    <t>Skin examination (general)</t>
  </si>
  <si>
    <t>*Dryness of skin</t>
  </si>
  <si>
    <t>*Presence of localized or generalized papular / nodular lesions</t>
  </si>
  <si>
    <t>*Color: skin-colored / hyperpigmented</t>
  </si>
  <si>
    <t>*Surface: rough, horny, keratinized</t>
  </si>
  <si>
    <t>*Lymph nodes – Usually not enlarged</t>
  </si>
  <si>
    <t>*Signs of systemic illness – Usually absent</t>
  </si>
  <si>
    <t>a) Integumentary System (Main)</t>
  </si>
  <si>
    <t>*Multiple or solitary firm papules / nodules</t>
  </si>
  <si>
    <t>*Hyperkeratosis</t>
  </si>
  <si>
    <t>*Non-oozing, non-ulcerative lesions</t>
  </si>
  <si>
    <t>*Minimal or absent tenderness</t>
  </si>
  <si>
    <t>*Usually non-inflammatory</t>
  </si>
  <si>
    <t>b) Other Systems (to rule out systemic causes)</t>
  </si>
  <si>
    <t>*Gastrointestinal system – Normal</t>
  </si>
  <si>
    <t>*Central nervous system – Normal</t>
  </si>
  <si>
    <t>*Blood sugar (fasting / PP)</t>
  </si>
  <si>
    <t>*Dermatology-specific (if indicated)</t>
  </si>
  <si>
    <t>*Skin scraping (to rule out fungal infection)</t>
  </si>
  <si>
    <t>*Dermoscopy</t>
  </si>
  <si>
    <t>*Skin biopsy (confirmatory in doubtful cases)</t>
  </si>
  <si>
    <t>*HPV testing (if verrucae suspected)</t>
  </si>
  <si>
    <t xml:space="preserve">🔺DIFFERENTIAL  </t>
  </si>
  <si>
    <t xml:space="preserve"> DIAGNOSIS </t>
  </si>
  <si>
    <t>*Verruca vulgaris (common warts)</t>
  </si>
  <si>
    <t>*Actinic keratosis</t>
  </si>
  <si>
    <t>*Lichen simplex chronicus</t>
  </si>
  <si>
    <t>*Corn (clavus)</t>
  </si>
  <si>
    <t>*Callosity</t>
  </si>
  <si>
    <t>*Molluscum contagiosum</t>
  </si>
  <si>
    <t>*Prurigo nodularis</t>
  </si>
  <si>
    <t>*Keratoacanthoma (early lesions)</t>
  </si>
  <si>
    <t>*Nidana sevana → Vata prakopa → Twak &amp; Rakta dushti →</t>
  </si>
  <si>
    <t>*Sthanasamshraya in Twak → Shoshana &amp; Kathinyata →</t>
  </si>
  <si>
    <t>*Granthi roopa utpatti → *Charma keelaka nirmanam</t>
  </si>
  <si>
    <t>*Doshika predominance: *Vata pradhana, Rakta anubandha</t>
  </si>
  <si>
    <t>*Vata shamana chikitsa</t>
  </si>
  <si>
    <t>*Raktaprasadana</t>
  </si>
  <si>
    <t>*Lepa prayoga</t>
  </si>
  <si>
    <t>*Kshara karma</t>
  </si>
  <si>
    <t>*Agni karma</t>
  </si>
  <si>
    <t>*Snigdha lepa</t>
  </si>
  <si>
    <t>*Ushna sweda</t>
  </si>
  <si>
    <t>*Kshara prayoga</t>
  </si>
  <si>
    <t>*Chedana (if indicated)</t>
  </si>
  <si>
    <t>*Sheeta sparsha</t>
  </si>
  <si>
    <t>*Ati shodhana</t>
  </si>
  <si>
    <t>🔺  VISHESHA  CHIKITSA</t>
  </si>
  <si>
    <t>🔹 Bahya Chikitsa</t>
  </si>
  <si>
    <t>*Chedana karma</t>
  </si>
  <si>
    <t xml:space="preserve">🔹 Lepa Yoga </t>
  </si>
  <si>
    <t>*Arka ksheera</t>
  </si>
  <si>
    <t>*Snuhi ksheera</t>
  </si>
  <si>
    <t>*Apamarga kshara</t>
  </si>
  <si>
    <t>*Tankana</t>
  </si>
  <si>
    <t>*Lashuna kalka</t>
  </si>
  <si>
    <t>🔹 Shamana Yoga</t>
  </si>
  <si>
    <t>*Mahamanjishtadi kwatha</t>
  </si>
  <si>
    <t>🔺SIRA SANKOCHAM</t>
  </si>
  <si>
    <t>*Ati Ruksa,sita, Laghu Ahara</t>
  </si>
  <si>
    <t>*Alpa Bhojana / Upavasa</t>
  </si>
  <si>
    <t>*Ati Vyayama</t>
  </si>
  <si>
    <t>*Vega Dharana</t>
  </si>
  <si>
    <t>*Ati Chinta, Bhaya</t>
  </si>
  <si>
    <t>*Ratrii Jagarana</t>
  </si>
  <si>
    <t>*Abhighata (Trauma)</t>
  </si>
  <si>
    <t>*Raktaksaya</t>
  </si>
  <si>
    <t>* Ref: Ch. Chi. 28 (Vata Prakopa Hetu)</t>
  </si>
  <si>
    <t>*Sukshma Toda (mild pricking pain)</t>
  </si>
  <si>
    <t>*Gatra Stambha</t>
  </si>
  <si>
    <t>*Sparsa Asahyata</t>
  </si>
  <si>
    <t>*sita Priyata</t>
  </si>
  <si>
    <t>*Alpa Sphurana</t>
  </si>
  <si>
    <t>** Ref: Vatavyadhi Purvarupa – A.Hr. Nidāna 15</t>
  </si>
  <si>
    <t>*Sira Saṅkocha (vascular constriction)</t>
  </si>
  <si>
    <t>*Ruk (pain)</t>
  </si>
  <si>
    <t>*Spandana Hani</t>
  </si>
  <si>
    <t>Sula</t>
  </si>
  <si>
    <t>*syava / Vivarna Twak (in chronic cases)</t>
  </si>
  <si>
    <t>*Sparsa Hani (reduced sensation)</t>
  </si>
  <si>
    <t>*Ref: Su. Nidana 1 (Siragata Vata Laksana)</t>
  </si>
  <si>
    <t>*Posture and gait</t>
  </si>
  <si>
    <t>*Pallor / cyanosis</t>
  </si>
  <si>
    <t>*Edema (localized / generalized)</t>
  </si>
  <si>
    <t>*Skin temperature (cold extremities)</t>
  </si>
  <si>
    <t>*Visible dilated or collapsed veins</t>
  </si>
  <si>
    <t>*Blood pressure (both limbs if needed)</t>
  </si>
  <si>
    <t>*Pulse volume and symmetry</t>
  </si>
  <si>
    <t>*Peripheral pulse rate, rhythm, volume</t>
  </si>
  <si>
    <t>*Pulse asymmetry</t>
  </si>
  <si>
    <t>*Presence of bruit</t>
  </si>
  <si>
    <t>*Blood pressure variation</t>
  </si>
  <si>
    <t>*Signs of peripheral ischemia</t>
  </si>
  <si>
    <t>B. Nervous System</t>
  </si>
  <si>
    <t>*Paresthesia</t>
  </si>
  <si>
    <t>*Reflex changes</t>
  </si>
  <si>
    <t>*Autonomic signs (sweating abnormalities, color change)</t>
  </si>
  <si>
    <t>*Limb pain on exertion</t>
  </si>
  <si>
    <t>*Joint stiffness</t>
  </si>
  <si>
    <t>*Range of movement</t>
  </si>
  <si>
    <t>D. Integumentary System</t>
  </si>
  <si>
    <t>*Skin discoloration (pallor, bluish tinge)</t>
  </si>
  <si>
    <t>*Trophic changes</t>
  </si>
  <si>
    <t>*Hair loss on limbs</t>
  </si>
  <si>
    <t>*Metabolic &amp; Systemic</t>
  </si>
  <si>
    <t>*Vascular-Specific</t>
  </si>
  <si>
    <t>*Doppler ultrasound (arterial / venous)</t>
  </si>
  <si>
    <t>*Ankle-brachial pressure index</t>
  </si>
  <si>
    <t>*CT angiography</t>
  </si>
  <si>
    <t>*MR angiography</t>
  </si>
  <si>
    <t>*Autoimmune / Special (if indicated)</t>
  </si>
  <si>
    <t>*Rheumatoid factor</t>
  </si>
  <si>
    <t>*Antiphospholipid antibodies</t>
  </si>
  <si>
    <t>*Raynaud’s phenomenon</t>
  </si>
  <si>
    <t>*Peripheral arterial disease</t>
  </si>
  <si>
    <t>*Thromboangiitis obliterans</t>
  </si>
  <si>
    <t>*Vasculitis</t>
  </si>
  <si>
    <t>*Atherosclerosis</t>
  </si>
  <si>
    <t>*Diabetic angiopathy</t>
  </si>
  <si>
    <t>Compartment syndrome</t>
  </si>
  <si>
    <t>*Scleroderma-related vasculopathy</t>
  </si>
  <si>
    <t>Vata Prakopaka Nidana</t>
  </si>
  <si>
    <t>*Vata Vrddhi (Ruksa,  sita Guna)</t>
  </si>
  <si>
    <t>Sirasanga &amp; Sankocha</t>
  </si>
  <si>
    <t>Rakta Gati Avarodha</t>
  </si>
  <si>
    <t>*sula, Stambha, Toda</t>
  </si>
  <si>
    <t>*Dosa: Vata Pradhana</t>
  </si>
  <si>
    <t>*Srotas: Raktavaha Srotas</t>
  </si>
  <si>
    <t>*Adhisthana: Sira</t>
  </si>
  <si>
    <t>*Ushna Dravya</t>
  </si>
  <si>
    <t>*Mridu Abhyanga</t>
  </si>
  <si>
    <t>*vataa Hara Aushadha</t>
  </si>
  <si>
    <t>*Ushna Jala</t>
  </si>
  <si>
    <t>*sita Sparsa</t>
  </si>
  <si>
    <t>*Ruksa Ahara</t>
  </si>
  <si>
    <t>Snehana (internal &amp; external)</t>
  </si>
  <si>
    <t>*Basti (Vata Hara)</t>
  </si>
  <si>
    <t>*Nasya (if Urdhva Jatrugata)</t>
  </si>
  <si>
    <t>*Raktamoksana (selected cases)</t>
  </si>
  <si>
    <t>* Ref: Ch. Chi. 28; Su. Chikitsa 5</t>
  </si>
  <si>
    <t>🔹 Internal Drugs (Names only)</t>
  </si>
  <si>
    <t>*Mahanaryana Taila</t>
  </si>
  <si>
    <t>*Bala Taila</t>
  </si>
  <si>
    <t>*Dasamula Kasaya</t>
  </si>
  <si>
    <t>*Asvagandha Churna</t>
  </si>
  <si>
    <t>*Rasna Saptaka Kasaya</t>
  </si>
  <si>
    <t>*Eranda Taila</t>
  </si>
  <si>
    <t>🔹 Panchakarma</t>
  </si>
  <si>
    <t>*Anuvsana Basti</t>
  </si>
  <si>
    <t>*Niruha Basti</t>
  </si>
  <si>
    <t>*Patra Pinda Sweda</t>
  </si>
  <si>
    <t>*Nadi Sweda</t>
  </si>
  <si>
    <t>*Siravyadha (where indicated)</t>
  </si>
  <si>
    <t>🔹 External</t>
  </si>
  <si>
    <t>*Abhyanga with Vata hara Taila</t>
  </si>
  <si>
    <t>*Upanaha Sweda</t>
  </si>
  <si>
    <t>*Lepa (Dasamula based)</t>
  </si>
  <si>
    <t>* Ref: A.Hr. Chi. 21 (Vatavyadhi Chikitsa)</t>
  </si>
  <si>
    <t>21/02/2026, 18:02 - +91 95446 87331: 🔺CASE STUDY NO :370</t>
  </si>
  <si>
    <t>🔺CHALA DANTHAM</t>
  </si>
  <si>
    <t>*Dhuma, madyapana, tambula sevana (smoking, alcohol, betel leaf chewing)</t>
  </si>
  <si>
    <t>*Danta vyapara – cracking nuts, biting stones etc.</t>
  </si>
  <si>
    <t>*Margavarana and dhātu-kṣaya leading to asthi-dhātu ksaya</t>
  </si>
  <si>
    <t>*Danta-kasata (sensitivity to touch / difficulty in chewing)</t>
  </si>
  <si>
    <t>*Dantamula-kandu (itching at gums)</t>
  </si>
  <si>
    <t>*Danta saithilya (early looseness of tooth)</t>
  </si>
  <si>
    <t>*Danta saithilya (tooth mobility/loosening)</t>
  </si>
  <si>
    <t>*Dantamula-sotha (swelling at gums)</t>
  </si>
  <si>
    <t>21/02/2026, 18:04 - +91 95446 87331: 🔺CASE STUDY NO : 370</t>
  </si>
  <si>
    <t>*Nidana sevana → Dosa prakopa (Vata, Pitta, Kapha vitiation)</t>
  </si>
  <si>
    <t>*Kapha avarana at dantamula → sotha &amp; malasanchaya</t>
  </si>
  <si>
    <t>*Rakta-pitta dushti → dantamula raktasrava</t>
  </si>
  <si>
    <t xml:space="preserve">*Asthi-dhatu ksaya (due to vata prakopa) → danta saithilya → chala dantham </t>
  </si>
  <si>
    <t>*Dantadhavana with kashaya, tikta, katu dravyas (neem, khadira, triphala)</t>
  </si>
  <si>
    <t>*Gandusa / Kavala – Triphala kwatha, Irimedadi taila, Tilataila</t>
  </si>
  <si>
    <t>*Kavala &amp; gandusa with kashāya dravya</t>
  </si>
  <si>
    <t>*Application of tikta, kashaya rasa dravyas on gums</t>
  </si>
  <si>
    <t>*Using madhura, snigdha ahara</t>
  </si>
  <si>
    <t>*Ati-madhura, amla, lavana ahara</t>
  </si>
  <si>
    <t>*Kapha-predominant Danta chala</t>
  </si>
  <si>
    <t>*Vata-predominant (asthi ksaya type):</t>
  </si>
  <si>
    <t>*Dantamula lepa with lodhra, majuphala</t>
  </si>
  <si>
    <t>*Su.sam– Nidana sthana 16 (Danta roga nidana)</t>
  </si>
  <si>
    <t>*AH – Uttarasthana 23 (Mukharoga pratishedha)</t>
  </si>
  <si>
    <t>*Charaka Saṁhita – Cikitsa sthana 26 (Mukharoga chikitsa)</t>
  </si>
  <si>
    <t>24/02/2026, 01:23 - +91 95446 87331: 🔺CASE STUDY NO: 371</t>
  </si>
  <si>
    <t>🔺PADA SPHUTANA</t>
  </si>
  <si>
    <t xml:space="preserve"> (पादस्फुटन)</t>
  </si>
  <si>
    <t>(Causes):</t>
  </si>
  <si>
    <t>*Ati vata sevanam (excessive exposure to dry/cold wind)</t>
  </si>
  <si>
    <t>*Vishama cheshta (irregular activities)</t>
  </si>
  <si>
    <t>*Ati sthanam (excess standing)</t>
  </si>
  <si>
    <t>*Paridaha (walking barefoot on hot surfaces)</t>
  </si>
  <si>
    <t>*Snana-atisevana (frequent bathing in cold water)</t>
  </si>
  <si>
    <t>*Use of harsh soaps or chemicals</t>
  </si>
  <si>
    <t>*Dhatukshaya or Rasa dhatu*dushti</t>
  </si>
  <si>
    <t>(Reference:Ashtanga Hridaya, Nidana Sthana 14/3; Bhavaprakasha Kshudra Roga</t>
  </si>
  <si>
    <t xml:space="preserve"> 🔺PURVAROOPAM (Prodromal Symptoms):</t>
  </si>
  <si>
    <t>*Ruksha tvak (dryness of the skin of feet)</t>
  </si>
  <si>
    <t>*Twak sphutana lakshana (minor fissures appearing)</t>
  </si>
  <si>
    <t>*Sparsha asaha (sensitivityto touch)</t>
  </si>
  <si>
    <t>*Sthanik ruk (local pain)</t>
  </si>
  <si>
    <t>*Sphutana pada tala (cracks on soles of feet)</t>
  </si>
  <si>
    <t>*Shoola (pain)</t>
  </si>
  <si>
    <t>*Raktasrava (bleeding in severe cases)</t>
  </si>
  <si>
    <t>*Rukshata(dryness)</t>
  </si>
  <si>
    <t>*Sputita tvak (fissuring of skin)*Difficulty in walking</t>
  </si>
  <si>
    <t>In chronic cases: infection, pus discharge</t>
  </si>
  <si>
    <t>(Reference:Bhavaprakasha,MadhyamaKhanda –Kshudra,Roga Adhyaya</t>
  </si>
  <si>
    <t>*Patient History:</t>
  </si>
  <si>
    <t>*Duration of cracks</t>
  </si>
  <si>
    <t>*Seasonalvariation (often worse in winter)</t>
  </si>
  <si>
    <t>*Any history of diabetes, thyroid disorders, or nutritional deficiency</t>
  </si>
  <si>
    <t>*Occupation (e.g.prolonged standing, barefoot walking)</t>
  </si>
  <si>
    <t>*Personal hygiene</t>
  </si>
  <si>
    <t>*Cracks in the heel region(superficial/deep)</t>
  </si>
  <si>
    <t>*Possible bleeding or secondaryinfection</t>
  </si>
  <si>
    <t>Hard,thickened skin around cracks</t>
  </si>
  <si>
    <t>*Warmth (if infected)</t>
  </si>
  <si>
    <t>*To rule out underlying systemic diseases:</t>
  </si>
  <si>
    <t>*Skin &amp; Nails:</t>
  </si>
  <si>
    <t>*Look for psoriasis, eczema, or ichthyosis</t>
  </si>
  <si>
    <t>*Endocrine System:</t>
  </si>
  <si>
    <t>*Signs of hypothyroidism (dry skin, fatigue)</t>
  </si>
  <si>
    <t>*Signs of diabetes mellitus (peripheral neuropathy, dryness)</t>
  </si>
  <si>
    <t>*Nutrition Status:Signs of vitamin deficiencies (Vit A, E, C, B-complex, iron, zinc)</t>
  </si>
  <si>
    <t xml:space="preserve"> 🔺LABORATORY INVESTIGATIONS</t>
  </si>
  <si>
    <t>*To identify systemic causes or complications:</t>
  </si>
  <si>
    <t>*TestPurpose</t>
  </si>
  <si>
    <t>*Fasting Blood*Sugar / HbA1c</t>
  </si>
  <si>
    <t>*Rule out</t>
  </si>
  <si>
    <t>Diabetes Mellitus</t>
  </si>
  <si>
    <t>*Thyroid Profile (TSH, T3, T4)</t>
  </si>
  <si>
    <t>Rule out Hypothyroidism</t>
  </si>
  <si>
    <t>CBC:To check for anemia/infection</t>
  </si>
  <si>
    <t>Serum Zinc, Vitamin A, E levels*Nutritional deficiency check</t>
  </si>
  <si>
    <t>Skin scraping/KOH test</t>
  </si>
  <si>
    <t>*Ruleout fungal infections</t>
  </si>
  <si>
    <t>*Culture &amp; Sensitivity (if infection suspected)</t>
  </si>
  <si>
    <t>Identify causative bacteria</t>
  </si>
  <si>
    <t>24/02/2026, 01:24 - +91 95446 87331: 🔺CASE STUDY NO: 371</t>
  </si>
  <si>
    <t>*cracked heel with fissures</t>
  </si>
  <si>
    <t>*Heel fissures / Plantar xerosis</t>
  </si>
  <si>
    <t>*painful fissures in palm/sole</t>
  </si>
  <si>
    <t>*Palmoplantar keratoderma</t>
  </si>
  <si>
    <t>*Psoriasis / Eczema</t>
  </si>
  <si>
    <t>*Tinea pedis</t>
  </si>
  <si>
    <t>*Fungal infection</t>
  </si>
  <si>
    <t xml:space="preserve">*Ichthyosis </t>
  </si>
  <si>
    <t>*fish scaleskin</t>
  </si>
  <si>
    <t>*Secondary bacterial infection of cracked heels</t>
  </si>
  <si>
    <t>*Due to Vata and Kapha vitiation along with Rasa dhatu dushti.</t>
  </si>
  <si>
    <t>*Vata dries up twak (skin) and snayu (ligaments), leading to cracking.</t>
  </si>
  <si>
    <t>*Kapha dushti causes rukshata and impaired healing.</t>
  </si>
  <si>
    <t>*In chronic cases, Raktagets involved, leading to bleeding and infection.</t>
  </si>
  <si>
    <t>*Dosha: Vata-Kapha Pradhan</t>
  </si>
  <si>
    <t>*Dushya: Rasa,Rakta, TwakSrotas: Rasavaha, Raktavaha</t>
  </si>
  <si>
    <t>*Shodhana Chikitsa (if indicated):</t>
  </si>
  <si>
    <t>*Mridu Virechana (gentle purgation) with *Trivrut lehya if toxins are accumulated.</t>
  </si>
  <si>
    <t>*Raktamokshana (in case of dushta rakta or infected fissures)</t>
  </si>
  <si>
    <t>*Shamana*Chikitsa:</t>
  </si>
  <si>
    <t>*Sneha (oleation): -Internal &amp; external</t>
  </si>
  <si>
    <t>-Ahara – Vihara:</t>
  </si>
  <si>
    <t>*Maintain foot hygiene</t>
  </si>
  <si>
    <t>🔺UPASHAYA (Palliative factors):</t>
  </si>
  <si>
    <t>*Application of ghrita, taila, shata</t>
  </si>
  <si>
    <t>*dhauta ghrita</t>
  </si>
  <si>
    <t>*Use of warmwaterfoot baths</t>
  </si>
  <si>
    <t>*Soft cotton socks</t>
  </si>
  <si>
    <t>*Internal use of Rasnadi, Guggulu, Ashwagandha for Vata pacification</t>
  </si>
  <si>
    <t>🔺ANUPASHAYA(Aggravating factors):</t>
  </si>
  <si>
    <t>*Walking barefoot on roughor hot surfaces</t>
  </si>
  <si>
    <t>*Exposureto cold wind</t>
  </si>
  <si>
    <t>*Bathing in cold water</t>
  </si>
  <si>
    <t>*Dry and spicy food</t>
  </si>
  <si>
    <t>*Excessive work or standing</t>
  </si>
  <si>
    <t>-Manjishtadi Kwatha – If there is dushta rakta*Foot care regimen (Pada Raksha Vidhi):</t>
  </si>
  <si>
    <t>Classical References:AshtangaHridaya – Uttara Tantra – Kshudra Roga Prakarana</t>
  </si>
  <si>
    <t>Sushruta Samhita – Chikitsa Sthana – Kshudra Roga Chikitsa</t>
  </si>
  <si>
    <t>Bhavaprakasha – Madhyama Khanda – Kshudra Roga</t>
  </si>
  <si>
    <t>Charaka Samhita – Siddhi Sthana – Sneha, Sweda, Vamana, Virechana context</t>
  </si>
  <si>
    <t>Yogaratnakara – Kshudra</t>
  </si>
  <si>
    <t>26/02/2026, 09:06 - +91 95446 87331: 🔺CASE STUDY NO: 371</t>
  </si>
  <si>
    <t>🔺ATHI ARTHAVAM</t>
  </si>
  <si>
    <t xml:space="preserve"> (TVS) – more detailed uterine evaluation</t>
  </si>
  <si>
    <t>26/02/2026, 09:14 - +91 95446 87331: 🔺CASE STUDY NO: 372</t>
  </si>
  <si>
    <t>28/02/2026, 01:28 - +91 95446 87331: 🔺CASE STUDY NO : 372</t>
  </si>
  <si>
    <t>🔺 PART NON: 01</t>
  </si>
  <si>
    <t>🔺VRIDHA AVSTHAGATHA</t>
  </si>
  <si>
    <t xml:space="preserve"> ARTAVA NIRODHA</t>
  </si>
  <si>
    <t>*A natural, age-related physiological event generally occurring between 45–55 years, primarily due to Dhatukshaya (tissue depletion) and Vata predominance in aging.</t>
  </si>
  <si>
    <t>*Natural aging process (Jaraavastha)</t>
  </si>
  <si>
    <t>*Dhatukshaya (depletion of Rasadhatu and Artavadhatu)</t>
  </si>
  <si>
    <t>*Vata prakopa due to Rasa-Kshaya</t>
  </si>
  <si>
    <t>*Imbalance in Agni, leading to improper metabolism</t>
  </si>
  <si>
    <t>*Classical Reference:Charaka Samhita Sharira Sthana 1/15-17 — Mentions cessation of Rajah due to age.,Sushruta Samhita Sharira Sthana 3/4 — Describes the age limit for Rajah Pravritti (upto 50 years).</t>
  </si>
  <si>
    <t>*Early signs indicating onset of menopause:</t>
  </si>
  <si>
    <t>*Irregular menstruation (Artava Vaishamya)</t>
  </si>
  <si>
    <t>*Mood swings (Manodaurbalya)</t>
  </si>
  <si>
    <t>*Hot flashes (Daha)</t>
  </si>
  <si>
    <t>*Dryness (Vata vriddhi)</t>
  </si>
  <si>
    <t>*Vaginal dryness (Yoni shosha)</t>
  </si>
  <si>
    <t>*Body ache, joint stiffness (Sandhi shoola)</t>
  </si>
  <si>
    <t>*Irritability, anxiety, disturbed sleep (Nidranasha)</t>
  </si>
  <si>
    <t>*Cessation of menstruation (Artavanivritti)</t>
  </si>
  <si>
    <t>*Hot flashes (Daha, Santapa)</t>
  </si>
  <si>
    <t>*Excessive dryness (Rukshata)</t>
  </si>
  <si>
    <t>*Osteoporosis-like symptoms (Asthi kshaya, Sandhi shoola)</t>
  </si>
  <si>
    <t>*Psychological disturbances – mood swings, anxiety (Manovyatha)</t>
  </si>
  <si>
    <t>*Insomnia (Nidranasha)</t>
  </si>
  <si>
    <t>*Fatigue (Klama)</t>
  </si>
  <si>
    <t>*Palpitations (Hriddrava)</t>
  </si>
  <si>
    <t>*Weight gain or weight loss depending on *Dosha predominance</t>
  </si>
  <si>
    <t>*Age: Usually around 45–55 years</t>
  </si>
  <si>
    <t>*Body weight: Check for obesity or weight loss</t>
  </si>
  <si>
    <t>*Pallor: Anemia due to hormonal imbalance</t>
  </si>
  <si>
    <t>*Skin: Dryness, wrinkling, pigmentation</t>
  </si>
  <si>
    <t>*Hair: Thinning, hair fall</t>
  </si>
  <si>
    <t>*Nails: Brittle</t>
  </si>
  <si>
    <t xml:space="preserve">-Vital signs: </t>
  </si>
  <si>
    <t>*Blood pressure (to rule out hypertension)</t>
  </si>
  <si>
    <t>*Pulse (tachycardia in anxiety, palpitations)</t>
  </si>
  <si>
    <t>*Temperature (rule out infections)</t>
  </si>
  <si>
    <t>*BMI Assessment: Risk of osteoporosis, cardiovascular diseases</t>
  </si>
  <si>
    <t>*Check for hypertension, palpitations, arrhythmias</t>
  </si>
  <si>
    <t>*Risk of atherosclerosis increases post-menopause</t>
  </si>
  <si>
    <t>*Normal unless associated with comorbidities</t>
  </si>
  <si>
    <t>*Palpation to rule out pelvic masses</t>
  </si>
  <si>
    <t>*Uterus size (atrophy) in some cases</t>
  </si>
  <si>
    <t xml:space="preserve"> *Locomotor System:</t>
  </si>
  <si>
    <t>*Check for joint pain, osteoporosis signs</t>
  </si>
  <si>
    <t>*Muscle weakness, reduced bone density</t>
  </si>
  <si>
    <t>*Mood swings, depression, sleep disturbances</t>
  </si>
  <si>
    <t>*Memory disturbances or cognitive decline</t>
  </si>
  <si>
    <t>*Genitourinary Examination:</t>
  </si>
  <si>
    <t>*Vaginal atrophy</t>
  </si>
  <si>
    <t>*Dyspareunia (painful intercourse)</t>
  </si>
  <si>
    <t>*Urinary incontinence or frequency</t>
  </si>
  <si>
    <t>* Hormonal Profile:</t>
  </si>
  <si>
    <t>* Thyroid Profile: Rule out hypothyroidism/hyperthyroidism</t>
  </si>
  <si>
    <t>*T3, T4, TSH</t>
  </si>
  <si>
    <t>* Blood Investigations:</t>
  </si>
  <si>
    <t>* Bone Health Assessment:</t>
  </si>
  <si>
    <t>*Urine Examination:</t>
  </si>
  <si>
    <t>* Pelvic Ultrasonography (USG):</t>
  </si>
  <si>
    <t>28/02/2026, 01:29 - +91 95446 87331: 🔺CASE STUDY NO : 372</t>
  </si>
  <si>
    <t>🔺 PART NON: 02</t>
  </si>
  <si>
    <t>🔺VRIDHA AVSTHAGATHA ARTAVA NIRODHA</t>
  </si>
  <si>
    <t>🔺DIFFERENTIAL DIAGNOSIS(DD)</t>
  </si>
  <si>
    <t xml:space="preserve">  </t>
  </si>
  <si>
    <t>*Menopause</t>
  </si>
  <si>
    <t xml:space="preserve"> *Perimenopause (Irregular bleeding)</t>
  </si>
  <si>
    <t>*Uterine fibroids</t>
  </si>
  <si>
    <t xml:space="preserve"> *Endometrial hyperplasia, *Cancer (Vaginal discomfort)</t>
  </si>
  <si>
    <t>*Vaginitis</t>
  </si>
  <si>
    <t xml:space="preserve">*Atrophic vaginitis     </t>
  </si>
  <si>
    <t>*Due to Aging (Jara) → Dhatukshaya occurs.</t>
  </si>
  <si>
    <t>*Predominance of Vata Dosha, with contribution from Pitta (hot flashes) and Kapha (weight gain in some cases).</t>
  </si>
  <si>
    <t>*Rasa Dhatu Kshaya → affects Artava Dhatu, leading to cessation of Rajah.</t>
  </si>
  <si>
    <t>*Agni Mandya further leads to improper digestion and metabolism.</t>
  </si>
  <si>
    <t xml:space="preserve"> * Dosha Involvement:</t>
  </si>
  <si>
    <t>*Vata Pradhana Tridosha Dushti</t>
  </si>
  <si>
    <t>(Primarily Vata, secondarily Pitta and Kapha)</t>
  </si>
  <si>
    <t>*Rasayana Chikitsa (Rejuvenation)</t>
  </si>
  <si>
    <t>*Brimhana (Nourishing therapy)</t>
  </si>
  <si>
    <t>*Snehana (Oleation) and Swedana (Sudation) to balance Vata</t>
  </si>
  <si>
    <t xml:space="preserve"> * Dietary Recommendations:</t>
  </si>
  <si>
    <t>*Snigdha (unctuous), warm, nourishing foods</t>
  </si>
  <si>
    <t>*Milk, ghee, sesame, dates, almonds</t>
  </si>
  <si>
    <t>*Avoid ruksha (dry), katu (pungent), tikta (bitter), and kashaya (astringent) tastes</t>
  </si>
  <si>
    <t xml:space="preserve"> * Lifestyle:</t>
  </si>
  <si>
    <t>*Abhyanga (oil massage) regularly</t>
  </si>
  <si>
    <t>*Yoga, Pranayama for mental balance</t>
  </si>
  <si>
    <t>*Adequate rest, stress-free lifestyle</t>
  </si>
  <si>
    <t>*Relief with Sneha (ghee, taila)</t>
  </si>
  <si>
    <t>Warm, nourishing food and drinks</t>
  </si>
  <si>
    <t>*Rasayana herbs improve symptoms</t>
  </si>
  <si>
    <t>*Meditation, Pranayama reduces mood swings and insomnia</t>
  </si>
  <si>
    <t>🔺ANUPASHAYA (Non-Palliative Factors)</t>
  </si>
  <si>
    <t>*Excess fasting (Langhana) worsens dryness</t>
  </si>
  <si>
    <t>*Dry, cold, and light foods aggravate symptoms</t>
  </si>
  <si>
    <t>*Stress, over-exertion increase Vata, leading to more discomfort</t>
  </si>
  <si>
    <t>*Shatavari – Balya, Rasayana, Stanya janana</t>
  </si>
  <si>
    <t>*Ashwagandha – Vata shamak, Balya</t>
  </si>
  <si>
    <t>*Bala, Gokshura – Strengthen urinary and reproductive systems</t>
  </si>
  <si>
    <t>*Amalaki, Haritaki, Guduchi – Immunomodulator</t>
  </si>
  <si>
    <t>*Medhya Rasayana: For mood swings, memory issues</t>
  </si>
  <si>
    <t>*Brahmi, Mandukaparni, Shankhpushpi</t>
  </si>
  <si>
    <t>*Specific formulations:</t>
  </si>
  <si>
    <t>*Kalyanaka gritha – For mental disturbances</t>
  </si>
  <si>
    <t>*Saraswatarishta – Nervous system and mood support</t>
  </si>
  <si>
    <t>*Chyavanaprasha – General rejuvenator</t>
  </si>
  <si>
    <t>📌 Shodhana Chikitsa (Detoxification):</t>
  </si>
  <si>
    <t>*Mridu Virechana (Mild purgation) – with Triphala, Avipattikara churna (For Pitta)</t>
  </si>
  <si>
    <t>*Basti karma (Medicated enema) – Best for Vatahara</t>
  </si>
  <si>
    <t>*Anuvasana Basti with Ksheera Bala Taila, Ashwagandha Taila</t>
  </si>
  <si>
    <t>*Niruha Basti with herbal decoctions</t>
  </si>
  <si>
    <t>(Classical References:Charaka Samhita – Sharira Sthana 1/15-17</t>
  </si>
  <si>
    <t>Sushruta Samhita – Sharira Sthana 3/4</t>
  </si>
  <si>
    <t>Ashtanga Hridaya – Sharira Sthana 1/7-9</t>
  </si>
  <si>
    <t>01/03/2026, 22:26 - +91 95446 87331: 🔺CASE STUDY NO : 373</t>
  </si>
  <si>
    <t>🔺GREEVA BANDHAM</t>
  </si>
  <si>
    <t>🔺NIDANAM (Causative Factors)</t>
  </si>
  <si>
    <t>*Ativyayama (excessive exercise)</t>
  </si>
  <si>
    <t>*Vishamaasana (wrong postures)</t>
  </si>
  <si>
    <t>*Ruksha, Shita, and Laghu Ahara (dry, cold, light food)</t>
  </si>
  <si>
    <t>*Dhatukshaya (depletion of tissues)</t>
  </si>
  <si>
    <t>*Avyayama (lack of physical activity)</t>
  </si>
  <si>
    <t>(Reference:Charaka Samhita, Chikitsa Sthana 28/37</t>
  </si>
  <si>
    <t>Madhava Nidana Vatavyadhi Nidana</t>
  </si>
  <si>
    <t xml:space="preserve"> 🔺PURVAROOPAM (Prodromal Symptoms)</t>
  </si>
  <si>
    <t>*Stiffness or tightness in the neck region</t>
  </si>
  <si>
    <t>*Mild pain around Manya (neck)</t>
  </si>
  <si>
    <t>*Restriction of movement</t>
  </si>
  <si>
    <t>*Feeling of heaviness or discomfort in the upper back</t>
  </si>
  <si>
    <t xml:space="preserve"> 🔺LAKSHANA (Symptoms)</t>
  </si>
  <si>
    <t>*Stambha (Stiffness) in the Manya Pradesh (nape of neck)</t>
  </si>
  <si>
    <t>*Shoola (Pain) in neck and shoulder region</t>
  </si>
  <si>
    <t>*Vakra gati (restricted neck movement)</t>
  </si>
  <si>
    <t>*Heaviness or Gourava</t>
  </si>
  <si>
    <t>Sometimes radiating pain to arms</t>
  </si>
  <si>
    <t>(Reference:Madhava Nidana, Vatavyadhi Nidana</t>
  </si>
  <si>
    <t>Charaka Samhita Chikitsa Sthana 28/37)</t>
  </si>
  <si>
    <t>*Posture: Stiffness or rigidity in the neck and upper back</t>
  </si>
  <si>
    <t>*Gait: May be affected if cervical spine involvement is severe</t>
  </si>
  <si>
    <t>*Neck movements: Restricted(especially flexion and rotation)</t>
  </si>
  <si>
    <t>*Pain assessment: Local tenderness, especially in cervical spine or trapezius region</t>
  </si>
  <si>
    <t>*Neurological symptoms: Paresthesia, numbness, or radiating pain (if nerve involvement)</t>
  </si>
  <si>
    <t>*Musculoskeletal system: Look for stiffness, tenderness, or muscle spasms in the cervical region</t>
  </si>
  <si>
    <t>*Neurological system: Rule out any radiculopathy or myelopathy</t>
  </si>
  <si>
    <t>*Respiratory/Cardiovascular systems: To exclude referred pain or systemic causes</t>
  </si>
  <si>
    <t>CBC, ESR – Elevated ESR may indicate inflammation</t>
  </si>
  <si>
    <t>*CRP – To assess inflammation levels</t>
  </si>
  <si>
    <t>*Radiological investigations:</t>
  </si>
  <si>
    <t>*MRI cervical spine: Disc prolapse, nerve compression, spinal canal narrowing</t>
  </si>
  <si>
    <t>*Electromyography (EMG)/Nerve Conduction Study:</t>
  </si>
  <si>
    <t>*disc bulge or herniation</t>
  </si>
  <si>
    <t xml:space="preserve"> * bamboo spine </t>
  </si>
  <si>
    <t>*Torticollis (Spasmodic/Acquired</t>
  </si>
  <si>
    <t>*Due to Nidana sevana, Vata dosha gets vitiated.</t>
  </si>
  <si>
    <t>*It gets lodged in the Manya Pradesh (neck region).</t>
  </si>
  <si>
    <t>*As a result, it causes Stambha (rigidity), Shoola (pain), and Gati Nirodha (restriction of movement).</t>
  </si>
  <si>
    <t>*Dosha Involved:</t>
  </si>
  <si>
    <t>*Vata Pradhana Tridosha</t>
  </si>
  <si>
    <t>Dushya:</t>
  </si>
  <si>
    <t>*Mamsa, Asthi, Snayu</t>
  </si>
  <si>
    <t>Srotas:</t>
  </si>
  <si>
    <t>*Mamsavaha, Asthivaha,*Pranavaha</t>
  </si>
  <si>
    <t>🔺SAMANYA CHIKITSAGeneral Management)</t>
  </si>
  <si>
    <t>Abhyanga with Mahanarayana Taila, Dhanwantaram Taila</t>
  </si>
  <si>
    <t>*Swedana (Sudation)</t>
  </si>
  <si>
    <t>*Nadi Sweda, Patra Pinda Sweda</t>
  </si>
  <si>
    <t>*Relieves stiffness and improves circulation</t>
  </si>
  <si>
    <t xml:space="preserve"> * Mridu Virechana</t>
  </si>
  <si>
    <t>(Reference:Charaka Samhita Chikitsa Sthana 28/37</t>
  </si>
  <si>
    <t>Ashtanga Hridaya, Nidana Sthana, Vatavyadhi Adhyaya</t>
  </si>
  <si>
    <t xml:space="preserve"> 🔺UPASHAYA (Palliative Measures)</t>
  </si>
  <si>
    <t>*Application of medicated oils</t>
  </si>
  <si>
    <t>*Gentle neck massage</t>
  </si>
  <si>
    <t>*Use of hot water for bathing</t>
  </si>
  <si>
    <t>Wrong posture during sleep or work</t>
  </si>
  <si>
    <t>*Excessive neck movement</t>
  </si>
  <si>
    <t>*Consumption of Vata-aggravating food (e.g., dry, cold, stale food)</t>
  </si>
  <si>
    <t>Reduces stiffness and pain in neck and shoulders.*Maharasnadi Kashayam / Kwatha</t>
  </si>
  <si>
    <t>*Excellent for Vata-related musculoskeletal disorders.</t>
  </si>
  <si>
    <t>*Dashamoola Kwatha</t>
  </si>
  <si>
    <t>*Anti-inflammatory, relieves pain and swelling.</t>
  </si>
  <si>
    <t>*Simhanada Guggulu</t>
  </si>
  <si>
    <t>*Detoxifying and useful in stiffness and arthritis.</t>
  </si>
  <si>
    <t>*Specific for cervical spondylosis and related pain.</t>
  </si>
  <si>
    <t>*Eranda Sneham</t>
  </si>
  <si>
    <t>*Castor oil-based medicine to relieve vata dosha.</t>
  </si>
  <si>
    <t>*Sahacharadi Kashayam</t>
  </si>
  <si>
    <t>Strengthens nerves and reduces stiffness.</t>
  </si>
  <si>
    <t>📌External Application / Therapies:</t>
  </si>
  <si>
    <t>*Kottamchukkadi Thailam / Mahanarayana Thailam</t>
  </si>
  <si>
    <t>*For local massage to relieve stiffness.</t>
  </si>
  <si>
    <t>*Pizhichil / Abhyanga / Kizhi</t>
  </si>
  <si>
    <t>*Panchakarma therapies for vata shamanam.</t>
  </si>
  <si>
    <t>*Greeva Basti</t>
  </si>
  <si>
    <t>*Specialized treatment for cervical spine issues.</t>
  </si>
  <si>
    <t>📌Modern Integrative</t>
  </si>
  <si>
    <t>*Ayurvedic Formulations:</t>
  </si>
  <si>
    <t>*Dhanwantharam Gulika – Vatahara and useful in cervical issues.</t>
  </si>
  <si>
    <t>*Vatagajankusha Rasa – Strong vata pacifying herbomineral formulation.</t>
  </si>
  <si>
    <t>*Godanti Bhasma – Useful for bone and joint pains.</t>
  </si>
  <si>
    <t>03/03/2026, 21:21 - +91 95446 87331: 🔺CASE STUDY NO : 374</t>
  </si>
  <si>
    <t>🔺JIHWA UPARI MAMSA VRIDHI</t>
  </si>
  <si>
    <t>03/03/2026, 21:22 - +91 95446 87331: 🔺CASE STUDY NO :374</t>
  </si>
  <si>
    <t>🔺JIHWAUPARI MAMSA VRIDHI</t>
  </si>
  <si>
    <t>06/03/2026, 02:08 - +91 95446 87331: 🔺CASE STUDY NO : 375</t>
  </si>
  <si>
    <t>🔺SHOKAJA CHARDHI</t>
  </si>
  <si>
    <t>Soka (grief), mental stress and emotional disturbances vitiate mainly Vata and Pitta, affecting the stomach and causing vomiting.</t>
  </si>
  <si>
    <t>Nidana factors</t>
  </si>
  <si>
    <t>*Atisoka – excessive grief</t>
  </si>
  <si>
    <t>Cinta – excessive worry</t>
  </si>
  <si>
    <t>Bhaya – fear</t>
  </si>
  <si>
    <t>*Manasa duhkha – emotional trauma</t>
  </si>
  <si>
    <t>*Anahara / Alpahara – improper diet due to grief</t>
  </si>
  <si>
    <t>Vega dharaṇa – *suppression of natural urges</t>
  </si>
  <si>
    <t>*Ruksaa, usna ahara during mental stress</t>
  </si>
  <si>
    <t>*Charaka Samhita Chikitsa Sthana</t>
  </si>
  <si>
    <t>*Ashtanga Hridaya</t>
  </si>
  <si>
    <t>*Symptoms appearing before vomiting:</t>
  </si>
  <si>
    <t>*Hrllasa (nausea)</t>
  </si>
  <si>
    <t>*Utklesa (urge to vomit)</t>
  </si>
  <si>
    <t>*Mukha sosa (dryness of mouth)</t>
  </si>
  <si>
    <t>*Main symptoms of Śokaja Chardi:</t>
  </si>
  <si>
    <t>*Frequent vomiting after grief</t>
  </si>
  <si>
    <t>*Utklesa (persistent nausea)</t>
  </si>
  <si>
    <t>*Hrllassa (retching)</t>
  </si>
  <si>
    <t>*Hridaya asvastha (uneasiness in chest)</t>
  </si>
  <si>
    <t>*Mukha sosa (dry mouth)</t>
  </si>
  <si>
    <t>*Klama (weakness)</t>
  </si>
  <si>
    <t>🔺GENERAL EXAMINATION (Modern Approach)</t>
  </si>
  <si>
    <t>*General appearance: Weakness, dehydration, fatigue</t>
  </si>
  <si>
    <t>*Dry tongue</t>
  </si>
  <si>
    <t>*Sunken eyes</t>
  </si>
  <si>
    <t>*Reduced skin turgor</t>
  </si>
  <si>
    <t>*Nutritional status: Weight loss if chronic vomiting</t>
  </si>
  <si>
    <t>*Mental state: Anxiety, depression, emotional distress (important in Shokaja origin)</t>
  </si>
  <si>
    <t>*Mental status assessment</t>
  </si>
  <si>
    <t>*Signs of anxiety or depression</t>
  </si>
  <si>
    <t>*Screening for emotional trauma or stress</t>
  </si>
  <si>
    <t>*Abdominal inspection for distension</t>
  </si>
  <si>
    <t>*Auscultation of bowel sounds</t>
  </si>
  <si>
    <t>*Check for epigastric discomfort</t>
  </si>
  <si>
    <t>Cardiovascular System</t>
  </si>
  <si>
    <t>*Pulse and blood pressure changes due to dehydration</t>
  </si>
  <si>
    <t>Usually normal, but rule out aspiration if severe vomiting</t>
  </si>
  <si>
    <t>(To rule out organic causes of vomiting)</t>
  </si>
  <si>
    <t>*Serum Electrolytes (Na⁺, K⁺, Cl⁻)</t>
  </si>
  <si>
    <t>*Blood Urea and Creatinine</t>
  </si>
  <si>
    <t>*Liver Function Test (LFT)</t>
  </si>
  <si>
    <t>*Urine Routine Examination</t>
  </si>
  <si>
    <t>*Serum Amylase and Lipase</t>
  </si>
  <si>
    <t>*Pregnancy Test (β-hCG) in females</t>
  </si>
  <si>
    <t>*Upper GI Endoscopy if persistent vomiting</t>
  </si>
  <si>
    <t>*Psychological assessment if *psychogenic cause suspected</t>
  </si>
  <si>
    <t>06/03/2026, 02:09 - +91 95446 87331: 🔺CASE STUDY NO : 375</t>
  </si>
  <si>
    <t>*Psychogenic vomiting</t>
  </si>
  <si>
    <t>*Functional vomiting</t>
  </si>
  <si>
    <t>*Acute gastritis</t>
  </si>
  <si>
    <t>*Peptic ulcer disease</t>
  </si>
  <si>
    <t>*Gastroesophageal reflux disease (GERD)</t>
  </si>
  <si>
    <t>*Migraine associated vomiting</t>
  </si>
  <si>
    <t>*Intracranial hypertension</t>
  </si>
  <si>
    <t>*Drug-induced vomiting</t>
  </si>
  <si>
    <t>*Pregnancy related vomiting (Hyperemesis gravidarum)</t>
  </si>
  <si>
    <t>Cyclic vomiting syndrom</t>
  </si>
  <si>
    <t>*soka (grief) aggravates Vāta and Pitta.</t>
  </si>
  <si>
    <t>*These aggravated Dosas affect Āmaśaya (stomach).</t>
  </si>
  <si>
    <t>*They cause Utklesa (upward movement of doshas).</t>
  </si>
  <si>
    <t>*Disturbed Udana Vata pushes the gastric contents upward.</t>
  </si>
  <si>
    <t>*This leads to Chardi (vomiting).</t>
  </si>
  <si>
    <t>*Dosa: Vata, Pitta</t>
  </si>
  <si>
    <t>*Dusya: Rasa</t>
  </si>
  <si>
    <t>*Adhisthana: amasaya</t>
  </si>
  <si>
    <t>*Srotodusti: Utklesa / Vimarga gamana</t>
  </si>
  <si>
    <t>*Roga marga: Abhyantara</t>
  </si>
  <si>
    <t>Charaka Samhita</t>
  </si>
  <si>
    <t>*Manasika santi (mental relaxation)</t>
  </si>
  <si>
    <t>*Hrdya ahara (light pleasant foods)</t>
  </si>
  <si>
    <t>*sita dravya (cooling substances)</t>
  </si>
  <si>
    <t>*Madhu (honey) preparations</t>
  </si>
  <si>
    <t>*Continued grief or emotional disturbance</t>
  </si>
  <si>
    <t>*Ruksaa and usna ahara</t>
  </si>
  <si>
    <t>*Heavy food</t>
  </si>
  <si>
    <t>*Fasting for long time</t>
  </si>
  <si>
    <t>Stress and anxiety</t>
  </si>
  <si>
    <t>*Principles used in treatment:</t>
  </si>
  <si>
    <t>*Dosa samana (mainly Vata–Pitta pacification)</t>
  </si>
  <si>
    <t>*Manasika samana (mental calming)</t>
  </si>
  <si>
    <t>*Amasaya suddhi</t>
  </si>
  <si>
    <t>*Hrdya and laghu ahara</t>
  </si>
  <si>
    <t>*General therapeutic measures</t>
  </si>
  <si>
    <t>*Snehana (mild internal oleation)</t>
  </si>
  <si>
    <t>*sita dravya administration</t>
  </si>
  <si>
    <t>*Hrdya dravya (pleasant medicines)</t>
  </si>
  <si>
    <t>*Light diet like manda, peya</t>
  </si>
  <si>
    <t>Specific treatments for</t>
  </si>
  <si>
    <t xml:space="preserve"> *sokaja Chardi:</t>
  </si>
  <si>
    <t>*Manasika Chikitsa</t>
  </si>
  <si>
    <t>*aswasana (counselling / reassurance)</t>
  </si>
  <si>
    <t>*Mano harsa (pleasant environment)</t>
  </si>
  <si>
    <t>*Satvavajaya chikitsa</t>
  </si>
  <si>
    <t>*Drug therapy (examples)</t>
  </si>
  <si>
    <t>*Madhu (honey)</t>
  </si>
  <si>
    <t>*Draksa</t>
  </si>
  <si>
    <t>*Laja</t>
  </si>
  <si>
    <t>*Dhanyaka</t>
  </si>
  <si>
    <t>*sarkara</t>
  </si>
  <si>
    <t>*Diet</t>
  </si>
  <si>
    <t>*Manda</t>
  </si>
  <si>
    <t>*Peya</t>
  </si>
  <si>
    <t>*Laja manda</t>
  </si>
  <si>
    <t>*Draksa rasa</t>
  </si>
  <si>
    <t>07/03/2026, 14:26 - +91 95446 87331: 🔺CASE STUDY NO : 376</t>
  </si>
  <si>
    <t>🔺RAKTAJA PRAVAHIKA</t>
  </si>
  <si>
    <t>*Classically described Nidanas that lead to Pitta vitiation followed by Rakta involvement:</t>
  </si>
  <si>
    <t>*Pitta-prakopaka ahara (amla, lavaṇa, katu dravya)</t>
  </si>
  <si>
    <t>*Ati-tiksna, usna, vidahi bhojana</t>
  </si>
  <si>
    <t>*Krodha, soka</t>
  </si>
  <si>
    <t>*Previously untreated Pittaja Atisara progressing to Rakta involvement</t>
  </si>
  <si>
    <t>*Raga in mala before visible blood appears</t>
  </si>
  <si>
    <t>*Usnata in mala</t>
  </si>
  <si>
    <t>*Tivra udarashula</t>
  </si>
  <si>
    <t>*Tivra dāha in sharira &amp; guda</t>
  </si>
  <si>
    <t>*Trsna, klama</t>
  </si>
  <si>
    <t>Charaka Saṃhita– Chikitsa Sthāna 19 (Atisara Chikitsa)</t>
  </si>
  <si>
    <t>*Ashtanga Hrdaya – Chikitsa Sthāna 8</t>
  </si>
  <si>
    <t>*Sushruta Samhita– Uttara Tantra 40</t>
  </si>
  <si>
    <t xml:space="preserve">🔺RAKTHAJA PRAVAHIKA </t>
  </si>
  <si>
    <t>1. Nidanas → Pitta prakopa</t>
  </si>
  <si>
    <t>3. Pitta &amp; Rakta reach Pakvasaya</t>
  </si>
  <si>
    <t>4. Pittanubandha Rakta leads to drava guna vriddhi</t>
  </si>
  <si>
    <t>*Tivra daha</t>
  </si>
  <si>
    <t>*Usna, tiksna malapravritti</t>
  </si>
  <si>
    <t>6. Ultimately manifests as Raktaja pravahika</t>
  </si>
  <si>
    <t>*Pitta-shamana and Raktaprasadana</t>
  </si>
  <si>
    <t>08/03/2026, 22:43 - +91 95446 87331: 🔺CASE STUDY NO : 377</t>
  </si>
  <si>
    <t>🔺AVASADHA</t>
  </si>
  <si>
    <t xml:space="preserve"> (अवसाद) – Depressive state</t>
  </si>
  <si>
    <t>*Viparyaya jnana (wrong knowledge/perception)</t>
  </si>
  <si>
    <t>*Asatmyendriyartha samyoga (unwholesome contact of senses)</t>
  </si>
  <si>
    <t>*Prajnaparqdha (intellectual blasphemy)</t>
  </si>
  <si>
    <t>*saririka Hetus (physical causes):</t>
  </si>
  <si>
    <t>*Reference: Caraka Samhita, Sutrasthana 1/58; Sarngadhara Samhita, Purvakhanda 5/25.</t>
  </si>
  <si>
    <t>*Avyakta vak (incoherent speech)</t>
  </si>
  <si>
    <t>*Utsaha hani (loss of enthusiasm)</t>
  </si>
  <si>
    <t>*Alpa nidra(disturbed sleep)</t>
  </si>
  <si>
    <t>*Anabhilasa (loss of interest in surroundings)</t>
  </si>
  <si>
    <t>*Ati-duhkha anubhava (excessive grief/sadness)</t>
  </si>
  <si>
    <t>*Baspavari netra (tearful eyes)</t>
  </si>
  <si>
    <t>*Manaso avasada (depression, low mood)</t>
  </si>
  <si>
    <t>*sunyata buddhi (feeling of emptiness)</t>
  </si>
  <si>
    <t>* Caraka Saṃhita Cikitsasthana 9/4–5 mentions manasika vyādhis like soka, bhaya, krodha as causative for physical diseases as well.</t>
  </si>
  <si>
    <t xml:space="preserve">* </t>
  </si>
  <si>
    <t>08/03/2026, 22:53 - +91 95446 87331: 🔺CASE STUDY NO : 377</t>
  </si>
  <si>
    <t xml:space="preserve"> (अवसाद) </t>
  </si>
  <si>
    <t>*Nidana sevana → Dosa prakopa (mainly Vāta aggravation)</t>
  </si>
  <si>
    <t>*Ojas ksaya (loss of mental strength) occurs → leads to Śokha roga</t>
  </si>
  <si>
    <t>*Sushruta Saṃhita Sutrasthana 1/24; Caraka Sūtrasthana 28/7.</t>
  </si>
  <si>
    <t>*Satvavajaya chikitsa (psychotherapy in Ayurveda)</t>
  </si>
  <si>
    <t>*Daivavyapasraya (faith healing, mantra, homa, japa, etc.)</t>
  </si>
  <si>
    <t>*Yuktivyapasraya (rational management – ahara, vihāra, aushadha)</t>
  </si>
  <si>
    <t>* Caraka Sūtrasthana 11/54–55</t>
  </si>
  <si>
    <t>*Sattva vardhaka ahāra (wholesome diet promoting clarity) – ksira (milk), ghrta, fresh fruits</t>
  </si>
  <si>
    <t>*Maitra sambhasana (friendly conversation)</t>
  </si>
  <si>
    <t>*Yoga, dhyana, pranayama</t>
  </si>
  <si>
    <t>*Rasayana dravyas (Medhya Rasayana)</t>
  </si>
  <si>
    <t>*Ruksa ahara (dry diet), atimadyapana (excess alcohol)</t>
  </si>
  <si>
    <t>*Atinidra (excessive sleep) or anidra (no sleep)</t>
  </si>
  <si>
    <t>*Abhyavahāra of tiksna, amla, katu rasa</t>
  </si>
  <si>
    <t>*Medhya Rasayana:</t>
  </si>
  <si>
    <t>*Brahmi, sankhapuspi, Mandukaparni, Yastimadhu</t>
  </si>
  <si>
    <t>*Satvavajaya Chikitsa</t>
  </si>
  <si>
    <t>*Replacement of negative thoughts with dharmic, positive practices</t>
  </si>
  <si>
    <t>*Pancakarma (if indicated):</t>
  </si>
  <si>
    <t>* Caraka Cikitsa 1/4 (Medhya Rasayana); Ashtanga Hrdaya Sutrasthana 1/25 (Sattva-ajaya therapy).</t>
  </si>
  <si>
    <t>11/03/2026, 01:18 - +91 95446 87331: 🔺CASE STUDY NO : 378</t>
  </si>
  <si>
    <t>🔺 PARTNO : 01</t>
  </si>
  <si>
    <t>🔺KANTASHALUKA ( TONSILLITIS)</t>
  </si>
  <si>
    <t>🔺NIDANAM (निदानम्) – Etiology:</t>
  </si>
  <si>
    <t>*Classical Causes (As per Suśruta &amp; Aṣṭāṅga Hṛdaya):</t>
  </si>
  <si>
    <t>*Ati sita Bhojana (excess cold food)</t>
  </si>
  <si>
    <t>*Guru, Snigdha, Abhiṣyandi</t>
  </si>
  <si>
    <t>*Ahara</t>
  </si>
  <si>
    <t>Vega Dharaṇa (suppression of natural urges)</t>
  </si>
  <si>
    <t>*Viruddha ahara</t>
  </si>
  <si>
    <t>*Agnimandya (low digestive fire) leading to doṣa sanchaya</t>
  </si>
  <si>
    <t>*Apathya in Pratisyaya or Jvar</t>
  </si>
  <si>
    <t>rogasThese factors lead to vitiation of Kapha and Rakta, affecting the throat region.</t>
  </si>
  <si>
    <t>🔺PURVARUPAM (पूर्वरूपम्) – Prodromal Symptoms:</t>
  </si>
  <si>
    <t>*Kantha kandu (itching in throat)</t>
  </si>
  <si>
    <t>*Gaurava (heaviness of head and neck)</t>
  </si>
  <si>
    <t>*Aruci (loss of appetite)</t>
  </si>
  <si>
    <t>*sita kama(desire for warmth)</t>
  </si>
  <si>
    <t>*sarira gaurava (body heaviness)</t>
  </si>
  <si>
    <t>🔺LAKSANAM (लक्षणानि) – *Symptoms:</t>
  </si>
  <si>
    <t>Kantha samsritam,daruna vedana, sopha, daaha, svarabheda, jihvasosa</t>
  </si>
  <si>
    <t>*sopha (swelling in throat)</t>
  </si>
  <si>
    <t>*Tivra vedana (severe pain, especially while swallowing)</t>
  </si>
  <si>
    <t>*Daaha (burning sensation)</t>
  </si>
  <si>
    <t>*Mukha dourgandhya (bad breath)</t>
  </si>
  <si>
    <t>*Jihva sosa (dryness of tongue)</t>
  </si>
  <si>
    <t>*Svarabheda (hoarseness of voice)</t>
  </si>
  <si>
    <t>*Trsna (excess thirst)</t>
  </si>
  <si>
    <t>*Temperature: May be elevated (indicates infection)</t>
  </si>
  <si>
    <t>*Pulse: Increased (tachycardia due to fever/pain)</t>
  </si>
  <si>
    <t>*Blood Pressure: Usually normal</t>
  </si>
  <si>
    <t>*Respiratory rate: May be slightly elevated in acute*inflammation</t>
  </si>
  <si>
    <t>*Hydration Status: Check for dehydration due to pain in swallowing and fever</t>
  </si>
  <si>
    <t>*Facial expression: May show</t>
  </si>
  <si>
    <t>*discomfort or pain while swallowing or opening mouth</t>
  </si>
  <si>
    <t xml:space="preserve"> *Local Throat Examination</t>
  </si>
  <si>
    <t>*Enlarged and inflamed tonsils (bilateral/unilateral)</t>
  </si>
  <si>
    <t>*Redness (erythema) of tonsillar pillars</t>
  </si>
  <si>
    <t>*White/yellow exudates or patches on tonsils</t>
  </si>
  <si>
    <t>*Congested pharynx and</t>
  </si>
  <si>
    <t>*uvula</t>
  </si>
  <si>
    <t>*Difficulty in opening mouth (trismus) in severe cases</t>
  </si>
  <si>
    <t>*Tenderness in cervical lymph nodes (especially anterior group)</t>
  </si>
  <si>
    <t>*Tonsillar enlargement and fluctuation if abscess is suspected</t>
  </si>
  <si>
    <t>*Lymphatic System</t>
  </si>
  <si>
    <t>*Check for tender cervical lymphadenopathy – common in bacterial infections</t>
  </si>
  <si>
    <t>*Ear, Nose, and Paranasal</t>
  </si>
  <si>
    <t>*Sinuses</t>
  </si>
  <si>
    <t>*Assess for referred pain or associated infection (e.g., otitis media, sinusitis)</t>
  </si>
  <si>
    <t xml:space="preserve"> *Complete BloodCount (CBC)</t>
  </si>
  <si>
    <t>*↑ WBC (leukocytosis) — suggests bacterial infection</t>
  </si>
  <si>
    <t>*Neutrophilia in acute*bacterial tonsillitis</t>
  </si>
  <si>
    <t>*Throat Swab for Culture &amp; Sensitivity</t>
  </si>
  <si>
    <t>*To detect Group A Streptococcus (GAS) or other pathogens</t>
  </si>
  <si>
    <t>*Rapid Antigen Detection Test (RADT)</t>
  </si>
  <si>
    <t>*For Streptococcus pyogenes (quick diagnostisuspecte</t>
  </si>
  <si>
    <t>Reactive Protein (CRP)/ESR</t>
  </si>
  <si>
    <t>*↑ CRP or ESR indicates inflammation/infection</t>
  </si>
  <si>
    <t>*Monospot Test (if EBV suspected)</t>
  </si>
  <si>
    <t>*To rule out infectious mononucleosis</t>
  </si>
  <si>
    <t>*ASO(Anti-Streptolysin O) titre</t>
  </si>
  <si>
    <t>*If rheumatic fever is suspected in recurrent cases</t>
  </si>
  <si>
    <t>*X-ray soft tissue neck (lateral view)</t>
  </si>
  <si>
    <t>*To rule out retropharyngealabscess</t>
  </si>
  <si>
    <t>11/03/2026, 01:21 - +91 95446 87331: 🔺CASE STUDY NO : 378</t>
  </si>
  <si>
    <t>🔺 PARTNO : 02</t>
  </si>
  <si>
    <t>🔺KANTA SHALUKA</t>
  </si>
  <si>
    <t>*Pharyngitis</t>
  </si>
  <si>
    <t>*tonsillar hypertrophy</t>
  </si>
  <si>
    <t>*Peritonsillar Abscess (Quinsy)</t>
  </si>
  <si>
    <t>*Mononucleosis(EBV)</t>
  </si>
  <si>
    <t>*Vincent’s Angina (Trench Mouth)</t>
  </si>
  <si>
    <t>*Lemierre's Syndrome</t>
  </si>
  <si>
    <t>*COVID-19 (with throat symptoms)</t>
  </si>
  <si>
    <t>🔺SAMPRAPTI (सम्प्राप्ति) –</t>
  </si>
  <si>
    <t>*Due to nidana sevana, Kapha and Rakta doṣa vitiate.</t>
  </si>
  <si>
    <t>*They lodge in the Kantha Pradesh (throat).</t>
  </si>
  <si>
    <t>*Inflammation and Granthi (abscess-like swelling) form.</t>
  </si>
  <si>
    <t>*Pus formation and obstruction to speech/swallowing occur</t>
  </si>
  <si>
    <t>*Dosa involved: Primarily Kapha-Rakta, sometimes Pitta in burning/painful stages.</t>
  </si>
  <si>
    <t>🔺SAMANYA CIKITSA (सामान्य चिकित्सा):</t>
  </si>
  <si>
    <t>*From Susruta &amp; Astaṅga Hṛdaya Mukha Roga Chikitsa:</t>
  </si>
  <si>
    <t>*Langhana (fasting/light diet)</t>
  </si>
  <si>
    <t>*Tikta-Kasaya Ahara</t>
  </si>
  <si>
    <t>Kasayaa-Gandusaa &amp; Kavala with:</t>
  </si>
  <si>
    <t>*Triphala decoction</t>
  </si>
  <si>
    <t>*Turmeric + salt gargle</t>
  </si>
  <si>
    <t>*Usna Sveda to kanṭha</t>
  </si>
  <si>
    <t>*Snehapana with ghee prepared with:</t>
  </si>
  <si>
    <t>Kanthya drugs(e.g., Vaca,Pippali)</t>
  </si>
  <si>
    <t>🔺UPASAYA (उपशय) – Palliative Factors:</t>
  </si>
  <si>
    <t>*Warm gargles</t>
  </si>
  <si>
    <t>*Hot fomentation</t>
  </si>
  <si>
    <t>*Warm fluids</t>
  </si>
  <si>
    <t>*Use of Kasaya dravyas (astringentherbs)</t>
  </si>
  <si>
    <t>🔺ANUPASAYA (अनुपशय) – Aggravating Factors:</t>
  </si>
  <si>
    <t>*Coldfoodsand drinks</t>
  </si>
  <si>
    <t>*Sour, spicy, fried items</t>
  </si>
  <si>
    <t>*Excessive speaking</t>
  </si>
  <si>
    <t>🔺VISESACIKITSA</t>
  </si>
  <si>
    <t xml:space="preserve"> (विशेष चिकित्सा):</t>
  </si>
  <si>
    <t>*Talisadi Curṇawith honey</t>
  </si>
  <si>
    <t xml:space="preserve"> *Curna + Vaṁśalochana</t>
  </si>
  <si>
    <t>*Yashtimadhu Phanta(decoction)</t>
  </si>
  <si>
    <t>*Kasaya Gandusa: Triphala, Yastimadhu, Daruharidra</t>
  </si>
  <si>
    <t>*If suppuration occurs:</t>
  </si>
  <si>
    <t>*Surgical drainage (if abscess is formed)—per Susruta's instructions on vivrrtagranthi bheda</t>
  </si>
  <si>
    <t>-Susruta Saṃhita Uttara Tantra 20/16-18</t>
  </si>
  <si>
    <t>*Astanga Hrdaya Uttara Sthana 22</t>
  </si>
  <si>
    <t>*Madhava Nidana – Mukharoga Nidana</t>
  </si>
  <si>
    <t>Sarngadhara Samhitā – Kasaya Yoga</t>
  </si>
  <si>
    <t>12/03/2026, 10:23 - +91 95446 87331: 🔺CASE STUDY NO : 379</t>
  </si>
  <si>
    <t xml:space="preserve">🔺LOMASHATANAM </t>
  </si>
  <si>
    <t>*According to classical texts like Ashtanga Hridaya, Charaka Samhita, and Sushruta Samhita:</t>
  </si>
  <si>
    <t>*Tridosha dushti:</t>
  </si>
  <si>
    <t>*Especially Pitta and Vata alongwith Kapha blocking hair follicles.</t>
  </si>
  <si>
    <t>*Krodha (Anger), Shoka (Grief), and mental stress.</t>
  </si>
  <si>
    <t>*Excessive consumption of hot, spicy food and incompatible food.</t>
  </si>
  <si>
    <t>*Hormonal imbalance or excessive sexual indulgence (as per some texts</t>
  </si>
  <si>
    <t>(Reference:Ashtanga Hridaya, Uttara Tantra 24/1-3; Sushruta Samhita Chikitsa Sthana 20/36</t>
  </si>
  <si>
    <t>*Although specific purvaroopas are not elaborately*described, general signs may include:</t>
  </si>
  <si>
    <t>*Itching or burning sensation in the scalp</t>
  </si>
  <si>
    <t>*Milddiscoloration or swelling.</t>
  </si>
  <si>
    <t>*Weakness of hair roots or hair becoming dry and brittl</t>
  </si>
  <si>
    <t>🔺LAKANANI (Symptoms)</t>
  </si>
  <si>
    <t>*Sudden localized hair loss in patches(especially on scalp/beard).</t>
  </si>
  <si>
    <t>*Baldpatches that may be smooth, soft, or slightly inflamed.</t>
  </si>
  <si>
    <t>Sometimesitching or mild burning sensation may be present.</t>
  </si>
  <si>
    <t>*May be associated with dryness or discoloration of the skin.(Reference:Ashtanga Hridaya Uttara Tantra 24/3</t>
  </si>
  <si>
    <t>*Scalp Inspection:</t>
  </si>
  <si>
    <t>Patchy or diffuse hair loss</t>
  </si>
  <si>
    <t>Smooth,shiny bald patches</t>
  </si>
  <si>
    <t>*Exclamation mark hairs at the periphery (short, broken hairs)</t>
  </si>
  <si>
    <t>*Hair Pull Test:</t>
  </si>
  <si>
    <t>*Gently pulling hair to check for active hair fall</t>
  </si>
  <si>
    <t>*Positive in active disease</t>
  </si>
  <si>
    <t>*Skin,Nails &amp; Body Hair:</t>
  </si>
  <si>
    <t>*Nail pitting or ridging</t>
  </si>
  <si>
    <t>*Loss of eyebrows, eyelashes, beard, or body hair in extensive cases</t>
  </si>
  <si>
    <t>*Other Signs:</t>
  </si>
  <si>
    <t>*Look for signs of stress, malnutrition, or autoimmune disorders (vitiligo, thyroid swelling)</t>
  </si>
  <si>
    <t>*Thyroid Gland – To rule out thyroid disorders (common in alopecia areata)</t>
  </si>
  <si>
    <t>*Skin &amp; Mucous Membranes – Look for autoimmune signs like vitiligo or lichen planus</t>
  </si>
  <si>
    <t>*Nervous System – Screen for signs of stress or psychiatric disturbances</t>
  </si>
  <si>
    <t>*Joints – Check for stiffness or swelling (suggestive of autoimmune conditions like *SLE or RA)</t>
  </si>
  <si>
    <t>*CBCTo rule out anemia, infection</t>
  </si>
  <si>
    <t>*Thyroid Function Tests(T3, T4, TSH)</t>
  </si>
  <si>
    <t>*Check for hypothyroidism or hyperthyroidism</t>
  </si>
  <si>
    <t>*ANATest</t>
  </si>
  <si>
    <t>Serum Iron, Ferritin, TIBC*Rule out iron deficiency</t>
  </si>
  <si>
    <t>Vitamin D &amp; B12 Levels</t>
  </si>
  <si>
    <t>*Nutritional deficiency assessment</t>
  </si>
  <si>
    <t>Blood*Sugar (FBS, PPBS)</t>
  </si>
  <si>
    <t>*Diabetes as a contributing factor</t>
  </si>
  <si>
    <t>ScalpBiopsy (if uncertain) *Histopathological confirmation of alopecia areata</t>
  </si>
  <si>
    <t>*KOH Test / Fungal culture</t>
  </si>
  <si>
    <t>*To rule out tinea capitis</t>
  </si>
  <si>
    <t>12/03/2026, 10:24 - +91 95446 87331: 🔺CASE STUDY NO : 379</t>
  </si>
  <si>
    <t>🔺LOMASHATANAM</t>
  </si>
  <si>
    <t>*Alopecia areata</t>
  </si>
  <si>
    <t>*Androgenic alopecia (male or female pattern baldness)</t>
  </si>
  <si>
    <t>*Telogen effluvium</t>
  </si>
  <si>
    <t>*Anagen effluvium</t>
  </si>
  <si>
    <t>*Tinea capitis (scalp fungal infection)</t>
  </si>
  <si>
    <t>*Trichotillomania (hair-pulling disorder)</t>
  </si>
  <si>
    <t>*Cicatricial alopecia (scarring alopecia)</t>
  </si>
  <si>
    <t>*Psoriasis of the scalp</t>
  </si>
  <si>
    <t>*Systemic lupus erythematosus (SLE)</t>
  </si>
  <si>
    <t>*Nutritional deficiencies (e.g. iron, zinc, biotin)</t>
  </si>
  <si>
    <t>*Chemotherapy-induced alopecia</t>
  </si>
  <si>
    <t>*Vitiated Vata and Pitta reach the</t>
  </si>
  <si>
    <t xml:space="preserve"> *Romakoopa (hair follicles).</t>
  </si>
  <si>
    <t>*Kapha blocks the hair follicle openings.</t>
  </si>
  <si>
    <t>*Obstruction of hair nutrition and metabolism.</t>
  </si>
  <si>
    <t>*Leads to hair falling off and not regrowing.(Reference:Ashtanga Hridaya Uttara Tantra 24/2)</t>
  </si>
  <si>
    <t>*Dosha Shamana (Pacification):</t>
  </si>
  <si>
    <t>*Pitta-Vata Shamana is the focus.</t>
  </si>
  <si>
    <t>*Internal use of Tikta (bitter) and Kashaya (astringent) dravyas.</t>
  </si>
  <si>
    <t>*Rejuvenative treatments to nourish hair follicles and improve immunity.</t>
  </si>
  <si>
    <t>*Nasya karma (Nasal drops therapy):</t>
  </si>
  <si>
    <t>*Medicated oils like Anu Taila, Bhringraj taila.</t>
  </si>
  <si>
    <t>*Snehana &amp; Swedana (Oleation and fomentation):</t>
  </si>
  <si>
    <t>*Local application and systemic oleation with appropriate herbs</t>
  </si>
  <si>
    <t>🔺UPASHAYA (Relieving Factors)</t>
  </si>
  <si>
    <t>*Application of Keshya oils (like Bhringraj, Neeli Taila)</t>
  </si>
  <si>
    <t>*Use of cooling, bitter, and astringent herbs</t>
  </si>
  <si>
    <t>*Avoiding hot, spicy,and fermentedfoods</t>
  </si>
  <si>
    <t>*Stress reduction and proper slee</t>
  </si>
  <si>
    <t>*Stress, anger, grief.</t>
  </si>
  <si>
    <t>*Spicy, sour, and salty food.</t>
  </si>
  <si>
    <t>*Exposure to extreme heat or cold.</t>
  </si>
  <si>
    <t>*Improper hair care practices.</t>
  </si>
  <si>
    <t>🔺VISESA CHIKITSA (Specific Treatment)</t>
  </si>
  <si>
    <t>*External Application:</t>
  </si>
  <si>
    <t>*Lepa (herbal paste):Made from Triphalā, Bhringaraja, Nimba, Yashtimadhu.</t>
  </si>
  <si>
    <t>*TailaAbhyanga:UsingBhringaraja Taila, Neeli Taila, Karanja Taila.</t>
  </si>
  <si>
    <t xml:space="preserve">Nasya karma with medicatedoils like </t>
  </si>
  <si>
    <t>*Anu Taila.</t>
  </si>
  <si>
    <t>Bhringrajasava</t>
  </si>
  <si>
    <t>*Arogya vardhini vati</t>
  </si>
  <si>
    <t>*Chandraprabhavati</t>
  </si>
  <si>
    <t>*Virechana (Purgation) – to eliminate Pitta.</t>
  </si>
  <si>
    <t>*Nasya karma – highly effective in scalpand head disorders.</t>
  </si>
  <si>
    <t>(Reference Texts:Ashtanga Hridaya Uttara Tantra Chapter 24</t>
  </si>
  <si>
    <t>,Charaka Samhita Chikitsa Sthana</t>
  </si>
  <si>
    <t>Bhava PrakashaKesha roga chikitsa</t>
  </si>
  <si>
    <t>13/03/2026, 21:21 - +91 95446 87331: 🔺CASE STUDY NO : 380</t>
  </si>
  <si>
    <t>🔺AGNIDHOUBALYAM (अग्निदौर्बल्य)</t>
  </si>
  <si>
    <t>13/03/2026, 21:23 - +91 95446 87331: 🔺CASE STUDY NO : 380</t>
  </si>
  <si>
    <t>*Due to Nidana sevana, Kapha and/or Vata dosha get aggravated → blocks Jatharagni (digestive fire) → leads to agnidourbalyam→ Aama formation → Ajirna and systemic impact.</t>
  </si>
  <si>
    <t xml:space="preserve">Dushya:Rasadhatu, Pachaka </t>
  </si>
  <si>
    <t>*Pitta</t>
  </si>
  <si>
    <t>Sadhyasadhyata: Sadhya in early stage</t>
  </si>
  <si>
    <t>*Charaka Chikitsa Sthana 15/44</t>
  </si>
  <si>
    <t>15/03/2026, 23:23 - +91 95446 87331: 🔺CASE STUDY NO : 381</t>
  </si>
  <si>
    <t>🔺 GARBHA BHRAMSHA (गर्भभ्रंश)</t>
  </si>
  <si>
    <t>*Bala (Immature fetus) expulsion attempts</t>
  </si>
  <si>
    <t>*Weakness of Apana Vata</t>
  </si>
  <si>
    <t>* Reference: Susruta Samhita, Sharirasthana 10/5; A.H1/54</t>
  </si>
  <si>
    <t>* Reference: Susruta, Uttara Tantra 38/13-20</t>
  </si>
  <si>
    <t>15/03/2026, 23:24 - +91 95446 87331: 🔺CASE STUDY NO : 381</t>
  </si>
  <si>
    <t>🔺 GARBHA BHRAMSHA</t>
  </si>
  <si>
    <t xml:space="preserve"> (गर्भभ्रंश)</t>
  </si>
  <si>
    <t>*Vitiated Apana Vata gets obstructed due to kapha or mamsa granthi, or is weakened, preventing natural expulsion.</t>
  </si>
  <si>
    <t>* leading to garbhabhramsham</t>
  </si>
  <si>
    <t>*Vata-anulomana: Use of Vqta-pacifying herbs and procedures</t>
  </si>
  <si>
    <t>*Enemas (Basti chikitsa) for Apana regulation</t>
  </si>
  <si>
    <t>* Reference: Astanga Hṛdaya Uttara Tantra 2/36-39</t>
  </si>
  <si>
    <t>*Relief with Vata-hara treatment</t>
  </si>
  <si>
    <t>*Use of mild purgatives to regulate Apana</t>
  </si>
  <si>
    <t>*Taila Vasti (oil-based enemas) using Siddha Tailas like Yavadi Taila, Eranda Taila</t>
  </si>
  <si>
    <t>*Decoctions like Pippalyadi kashaya, Shatapushpādi yoga</t>
  </si>
  <si>
    <t>*Jivaniya gana dravyas</t>
  </si>
  <si>
    <t>*Rasayana and Stanya-janana drugs if post-abortion recovery is needed</t>
  </si>
  <si>
    <t>*Astanga Hrdaya Uttara Tantra 2/36–45</t>
  </si>
  <si>
    <t>*Susruta Samhita Uttara Tantra 38/15</t>
  </si>
  <si>
    <t>*Bhavapraksha Madhava Nidana 32nd Chapter</t>
  </si>
  <si>
    <t>*Susruta Sam – Uttara Tantra 38 (Garbha Vyapad)</t>
  </si>
  <si>
    <t>*Astanga Hrdaya – Uttara Tantra Chapter 2</t>
  </si>
  <si>
    <t>*Kasyapa Samhitha– Garbhini vyapada</t>
  </si>
  <si>
    <t>*Madhava Nidana – Chapter 32 (Garbha srava and garbhapata vyapads)</t>
  </si>
  <si>
    <t>17/03/2026, 18:59 - +91 95446 87331: 🔺CASE STUDY NO: 382</t>
  </si>
  <si>
    <t xml:space="preserve">🔺CHARMASPHUTANAM (चर्मस्फुटन) </t>
  </si>
  <si>
    <t xml:space="preserve"> (cracking/splitting lesions)</t>
  </si>
  <si>
    <t>*The causative factors of Charmsphutanam are mainly Pitta and Kapha vitiating causes, along with Rakta Dushti:</t>
  </si>
  <si>
    <t>17/03/2026, 19:04 - +91 95446 87331: 🔺CASE STUDY NO: 382</t>
  </si>
  <si>
    <t>18/03/2026, 17:04 - +91 95446 87331: 🔺CASE STUDY NO :383</t>
  </si>
  <si>
    <t>🔺ATI RAKTHA SRAVA</t>
  </si>
  <si>
    <t xml:space="preserve"> (अति रक्तस्त्राव)</t>
  </si>
  <si>
    <t>18/03/2026, 17:05 - +91 95446 87331: 🔺CASE STUDY NO : 383</t>
  </si>
  <si>
    <t>🔺 ATI RAKTA SRAVA (अति रक्तस्त्राव)</t>
  </si>
  <si>
    <t>(MODERN NAMES ONLY)</t>
  </si>
  <si>
    <t>*Weakening of Rakta sthambhaka kapha and upadhatus → leads to *atirakthasravam (excessive flow).</t>
  </si>
  <si>
    <t>20/03/2026, 10:02 - +91 95446 87331: 🔺CASE STUDY NO : 384</t>
  </si>
  <si>
    <t>🔺 GUDA NISHKRAMANAM</t>
  </si>
  <si>
    <t>(गुदनिष्क्रमण)</t>
  </si>
  <si>
    <t>(Reference: Sushruta Samhita Nidana Sthana 6/19)</t>
  </si>
  <si>
    <t xml:space="preserve"> 🔺PURVARUPAM (Prodromal Symptoms)</t>
  </si>
  <si>
    <t>-Though not specifically detailed in all texts, based on pathophysiology:</t>
  </si>
  <si>
    <t>(Sushruta Chikitsa Sthana 18/43-47)</t>
  </si>
  <si>
    <t>*Visible protrusion of mucosa through the anal opening</t>
  </si>
  <si>
    <t>Length, color, ulceration, bleeding, or mucus discharge</t>
  </si>
  <si>
    <t>*Patient history:</t>
  </si>
  <si>
    <t>Straining during defecation</t>
  </si>
  <si>
    <t>*Obstetric history (in females)</t>
  </si>
  <si>
    <t>*Inspection during straining:</t>
  </si>
  <si>
    <t xml:space="preserve"> * Abdominal Examination:</t>
  </si>
  <si>
    <t>-Palpate for masses (e.g., constipation-related fecal impaction)</t>
  </si>
  <si>
    <t>*CBC – Check for anemia due to chronic bleeding</t>
  </si>
  <si>
    <t>*Stool examination – For occult blood, parasites, infection</t>
  </si>
  <si>
    <t>*Electrolyte panel – To rule out dehydration or constipation-related issues</t>
  </si>
  <si>
    <t>*Urinalysis – Rule out associated genitourinary issues</t>
  </si>
  <si>
    <t>* Specialized Investigations:</t>
  </si>
  <si>
    <t>*Colonoscopy / Sigmoidoscopy – To exclude malignancy, IBD, or polyps</t>
  </si>
  <si>
    <t>*Defecography (barium or MRI) – Dynamic imaging to evaluate prolapse during defecation</t>
  </si>
  <si>
    <t>*Anorectal manometry – Measures sphincter function and rectal sensitivity</t>
  </si>
  <si>
    <t>*Endoanal ultrasound – Assesses sphincter integrity</t>
  </si>
  <si>
    <t>*Pelvic floor ultrasound/MRI – For associated pelvic organ prolapse</t>
  </si>
  <si>
    <t>20/03/2026, 10:04 - +91 95446 87331: 🔺CASE STUDY NO : 384</t>
  </si>
  <si>
    <t>*Solitary rectal ulcer syndrome (SRUS)</t>
  </si>
  <si>
    <t>*Perianal skin tag</t>
  </si>
  <si>
    <t>-This leads to dourgandhya, srotorodha, mamsa-asti-shithilata (weakness of pelvic support structures).</t>
  </si>
  <si>
    <t>-Dosha involved: Primarily Vata, sometimes Rakta and Kapha (when there is inflammation or bleeding).</t>
  </si>
  <si>
    <t xml:space="preserve"> 🔺UPASHAYA</t>
  </si>
  <si>
    <t>*Snigdha Ahara – Unctuous, soft, and easy-to-digest food</t>
  </si>
  <si>
    <t xml:space="preserve">*Mridu Virechana – Gentle laxatives to avoid strainig </t>
  </si>
  <si>
    <t>** Matra Basti – Medicated oil enema with Vata-pacifying oils</t>
  </si>
  <si>
    <t>*Abhyanga – Gentle oil massage around lower back and pelvis</t>
  </si>
  <si>
    <t xml:space="preserve"> * Sitz bath with Triphala decoction – Reduces swelling and inflammation</t>
  </si>
  <si>
    <t>*Manual repositioning of prolapsed rectum (initial stages)</t>
  </si>
  <si>
    <t>*Avoidance of straining during defecation or urination</t>
  </si>
  <si>
    <t>*Guda-pradeSa seka – Pouring lukewarm herbal decoctions (e.g. Dashamoola, Yashtimadhu)</t>
  </si>
  <si>
    <t xml:space="preserve"> * Rest and avoidance of heavy work or prolonged sitting</t>
  </si>
  <si>
    <t xml:space="preserve"> 🔺ANUPASHAYA </t>
  </si>
  <si>
    <t>* Atipravahana (excessive straining) during defecation</t>
  </si>
  <si>
    <t>* Ruksha Ahara – Dry, rough food items that cause constipation</t>
  </si>
  <si>
    <t>* Tikshna &amp; Katu Rasa (excessively spicy and hot foods)</t>
  </si>
  <si>
    <t>* Ativyayama – Overexertion, lifting heavy weights</t>
  </si>
  <si>
    <t>* Chronic Atisāra or Pravāhika (untreated diarrhea/dysentery)</t>
  </si>
  <si>
    <t>* Suppression of natural urges (Vega Dharana)</t>
  </si>
  <si>
    <t>* Sitting or riding for long periods (e.g., on bikes, hard seats)</t>
  </si>
  <si>
    <t>* Exposure to cold or wind – Aggravates Vata</t>
  </si>
  <si>
    <t>* Irregular eating habits and improper lifestyle</t>
  </si>
  <si>
    <t>-Snehana (internal &amp; external) with medicated ghee/oils</t>
  </si>
  <si>
    <t>🔺VISESA CHIKITSA</t>
  </si>
  <si>
    <t>*Topical/Manual:</t>
  </si>
  <si>
    <t>-Manual reposition of prolapse followed by:</t>
  </si>
  <si>
    <t>*Bandhana (supportive bandaging or Yoni bandha)</t>
  </si>
  <si>
    <t>*Application of cold decoction of Triphala, Darvi, Yashtimadhu to reduce inflammation *Surgical Intervention (Advanced stage)</t>
  </si>
  <si>
    <t>-As per Sushruta, if the condition becomes chronic:</t>
  </si>
  <si>
    <t>*Chedana karma (if any fibrotic or hypertrophic tissue develops)</t>
  </si>
  <si>
    <t>*Kshara karma or Agnikarma – in chronic conditions</t>
  </si>
  <si>
    <t>*Guda Shastrakarma (surgical repair of anal prolapse)</t>
  </si>
  <si>
    <t>(Reference: Sushruta Chikitsa Sthana 18/45-48)</t>
  </si>
  <si>
    <t>Basti Chikitsa (Medicated Enema)</t>
  </si>
  <si>
    <t>📌Niruha Basti:</t>
  </si>
  <si>
    <t>📌Anuvasana Basti (oil enema):</t>
  </si>
  <si>
    <t>*Bala Taila, Mahanarayana Taila, or Ashwagandha Taila</t>
  </si>
  <si>
    <t>-Given for 5–7 days alternately with niruha basti.</t>
  </si>
  <si>
    <t>📌 Kshara Karma (Alkaline Cauterization)</t>
  </si>
  <si>
    <t>*In chronic or recurrent cases, Apamarga Kshara is used for cauterization and strengthening of rectal tissue.        *Agni Karma / Raktamokshana</t>
  </si>
  <si>
    <t>Rarely indicated, but in associated congestion, leech therapy near guda may be helpful.</t>
  </si>
  <si>
    <t>*Local Application and Retention Therapy</t>
  </si>
  <si>
    <t>*Taila Dhara or Picu with:</t>
  </si>
  <si>
    <t>*Helps in healing mucosa and reducing inflammation.</t>
  </si>
  <si>
    <t>* Oral Ayurvedic Medicines</t>
  </si>
  <si>
    <t xml:space="preserve">500 mg </t>
  </si>
  <si>
    <t>*Ashwagandha Churna</t>
  </si>
  <si>
    <t>3–5 g with milk</t>
  </si>
  <si>
    <t>*Abhayarishta</t>
  </si>
  <si>
    <t>15–20 ml twice daily</t>
  </si>
  <si>
    <t>*Arshoghni Vati</t>
  </si>
  <si>
    <t>250 mg twice daily</t>
  </si>
  <si>
    <t>250–500 mg twice daily</t>
  </si>
  <si>
    <t>*Surgical Intervention (If Required)</t>
  </si>
  <si>
    <t>20/03/2026, 11:37 - Dr sonu kailas k removed +91 81470 90096</t>
  </si>
  <si>
    <t>22/03/2026, 19:44 - +91 95446 87331: 🔺CASE STUDY NO : 385</t>
  </si>
  <si>
    <t>🔺SUKRA MARGA AVARODHA.</t>
  </si>
  <si>
    <t>*Caraka, Susruta, Astanga Hrdaya references – Causes generally lead to Vata prakopa in sukravaha srotas:</t>
  </si>
  <si>
    <t>*Vega-dharana – Suppression of natural urges (mutra, purisa, sukra).</t>
  </si>
  <si>
    <t>*Ati-vyayama (excess physical exertion).</t>
  </si>
  <si>
    <t>*Abhighata (trauma) to linga-mula or medhra.</t>
  </si>
  <si>
    <t>*Ruksa, laghu, sita, alpa ahara.</t>
  </si>
  <si>
    <t>*Mano-vikara – chinta (worry), bhaya (fear), krodha (anger).</t>
  </si>
  <si>
    <t>*Kṣaya of rasa and sukra dhatu due to chronic illness.</t>
  </si>
  <si>
    <t>*Feeling of heaviness or blockage in linga-mula.</t>
  </si>
  <si>
    <t>*Delay in sukra pravrtti during maithuna.</t>
  </si>
  <si>
    <t>*Diminished kama-sprha (sexual desire).</t>
  </si>
  <si>
    <t>*sukra pravrtti sanga – obstructed or delayed ejaculation.</t>
  </si>
  <si>
    <t>*Pain in medhra, basti, gudasraya region during maithuna.</t>
  </si>
  <si>
    <t>*sukra alpata (reduced quantity).</t>
  </si>
  <si>
    <t>*sukra pravrtti with sula and krcchra.</t>
  </si>
  <si>
    <t>*Sometimes associated mutra sanga or mutra krcchra.</t>
  </si>
  <si>
    <t>*Post-ejaculatory Urine Analysis – For retrograde ejaculation.</t>
  </si>
  <si>
    <t>1. Nidana sevana → Vata prakopa, esp. Apana vata.</t>
  </si>
  <si>
    <t>2. Vata dries and constricts sukravaha srotas.</t>
  </si>
  <si>
    <t>3. Sanga (blockage) occurs – either due to vata stambhana or kapha-saṃsarga.</t>
  </si>
  <si>
    <t>*Dosa – Vata + Kapha</t>
  </si>
  <si>
    <t>*Srotas – sukravaha srotas</t>
  </si>
  <si>
    <t>*Srotodusti – Sanga</t>
  </si>
  <si>
    <t>*Adhisthana – Medhra, linga-mula, basti</t>
  </si>
  <si>
    <t>*Udbhava sthana – Pakvasaya</t>
  </si>
  <si>
    <t>*Vatanulomana – correct flow of vata.</t>
  </si>
  <si>
    <t>*Brmhana &amp; Balya – nourish and strengthen sukra dhatu.</t>
  </si>
  <si>
    <t>*Manasika samana – mental relaxation.</t>
  </si>
  <si>
    <t>*Caraka Cikitsa Sthana 30/143–144 – use of vatanulomana snehana &amp; brmhana dravyas.</t>
  </si>
  <si>
    <t>*Susruta Cikitsa Sthana 26/31–32 – mrdu svedana, taila-snehana, and basti for sukra-vrddhi.</t>
  </si>
  <si>
    <t>*Snigdha, madhura, guru ahara (milk, ghee, mamsa rasa).</t>
  </si>
  <si>
    <t>*Abhyanga with taila (bala taila, masa taila).</t>
  </si>
  <si>
    <t>*Prolonged suppression of mutra or sukra.</t>
  </si>
  <si>
    <t>*Phala Ghrta, Asvagandha Ghrta, satavari Ghrta.</t>
  </si>
  <si>
    <t>*Taila abhyanga to lower abdomen, linga-mula, and kati-pradesa.</t>
  </si>
  <si>
    <t>*Mrdu svedana before snehana to relieve vāta stambha.</t>
  </si>
  <si>
    <t>C. Basti Chikitsa (Classical reference: Caraka Cikitsa Sthana 30/145)</t>
  </si>
  <si>
    <t>*Anuvasana basti with masa taila, bala taila.</t>
  </si>
  <si>
    <t>*Asthapana basti with dasamula kvatha + madhura dravyas.</t>
  </si>
  <si>
    <t>*Asvagandhā, satavari Vidāri, Kapikacchu chūrṇa with milk.</t>
  </si>
  <si>
    <t>E. Manasika samana</t>
  </si>
  <si>
    <t>*Use of medhya rasayana – Brahmi, sankhupushpi</t>
  </si>
  <si>
    <t>*sirodhara with ksira-bala taila for stress-induced cases.</t>
  </si>
  <si>
    <t>24/03/2026, 17:08 - +91 95446 87331: 🔺CASE STUDY NO : 386</t>
  </si>
  <si>
    <t>🔺DANTA KAMPA (दन्त कम्प) – shaking of teeth</t>
  </si>
  <si>
    <t>*Neglect of danta</t>
  </si>
  <si>
    <t>*dhavana (tooth cleaning)</t>
  </si>
  <si>
    <t>***Suppression of natural urgeslike kshavathu*(sneezing), kasa (coughing)</t>
  </si>
  <si>
    <t>(Reference:Suśruta Samhitha – Chikitsasthana 24/6, Astanga Hrdaya – Sutrasthana 22</t>
  </si>
  <si>
    <t>🔺लक्षणानि (LAKSANANI – *Signs and Symptoms)</t>
  </si>
  <si>
    <t>*Reference: Susruta Samhita – Nidana Sthana 16/12, Astanga Hṛdaya – Uttara Sthāna 22</t>
  </si>
  <si>
    <t xml:space="preserve"> *To assess alveolar bone loss</t>
  </si>
  <si>
    <t>24/03/2026, 17:40 - +91 95446 87331: 🔺CASE STUDY NO : 386</t>
  </si>
  <si>
    <t xml:space="preserve">🔺DANTA KAMPAM </t>
  </si>
  <si>
    <t>(दन्त कम्प) – shaking of teeth</t>
  </si>
  <si>
    <t xml:space="preserve">*Gingivitis </t>
  </si>
  <si>
    <t xml:space="preserve"> *periodontal ligament </t>
  </si>
  <si>
    <t>🔺सम्प्राप्ति (Samprapti *Pathogenesis)</t>
  </si>
  <si>
    <t>*Internal use of rasayana and kapha-vata shamaka herbs(Reference:Astanga Hṛdaya – Sutrasthana 22, Bhavaprakasa – Dantamoolaroga Adhyaya</t>
  </si>
  <si>
    <t xml:space="preserve"> (VISESA CHIKITSA – Specific Treatment)</t>
  </si>
  <si>
    <t>*Classical References:Susruta Samhitha – Cikitsasthana 24</t>
  </si>
  <si>
    <t>Astanga Hrdaya – Uttara Sthana 22</t>
  </si>
  <si>
    <t>Charaka Samhita – Chikitsa Sthana 26</t>
  </si>
  <si>
    <t>Bhavaprakasa – Danta Moola Roga Chikitsa</t>
  </si>
  <si>
    <t>25/03/2026, 19:18 - +91 95446 87331: 🔺CASE STUDY NO : 387</t>
  </si>
  <si>
    <t xml:space="preserve">🔺URA ABHIGHATAM (उरःअभिघात) </t>
  </si>
  <si>
    <t>[Trauma to chest]</t>
  </si>
  <si>
    <t>*From Susruta Samhitha, Nidana Sthana 6 (Vrana Nidana) and Marmabhighata:</t>
  </si>
  <si>
    <t>*Bahya Abhighata – External trauma (blunt or penetrating injury) to chest</t>
  </si>
  <si>
    <t>*sastra Kshata – Weapon injury</t>
  </si>
  <si>
    <t>*Yantra / Danta Damsa – Accident, bite injury</t>
  </si>
  <si>
    <t>*Gada / Musala aghata – Strike from heavy objects</t>
  </si>
  <si>
    <t>*Vega-samrodha / Ati-vega Utkshepa – Excessive strain causing injury to internal structures</t>
  </si>
  <si>
    <t>*(From general vrana purvarupa &amp; marma abhighata description)</t>
  </si>
  <si>
    <t>*sula (Pain) in chest region</t>
  </si>
  <si>
    <t>*A slight feeling of breathlessness (svasa kṛcchrata)</t>
  </si>
  <si>
    <t>*From Susruta Samhitha Cikitsa Sthana, Vrana &amp; Marmabhighata:</t>
  </si>
  <si>
    <t>*Tīkṣhṇa / Tivra sula – Severe pain in chest</t>
  </si>
  <si>
    <t>*Raktasrava – Bleeding from wound site or internally (hemoptysis possible)</t>
  </si>
  <si>
    <t>*svasa-kṛcchrata – Difficulty in breathing</t>
  </si>
  <si>
    <t>*Kasa – Cough, sometimes blood-stained sputum</t>
  </si>
  <si>
    <t>25/03/2026, 19:19 - +91 95446 87331: 🔺CASE STUDY NO : 387</t>
  </si>
  <si>
    <t>1. Bahya Abhighata → Marmabhighata (Ura region includes vital marmas like Hridaya marma)</t>
  </si>
  <si>
    <t>2. Dhatu Kshata – Raktadhatu, Mamsa Dhatu primarily affected → Vata aggravation due to kshata</t>
  </si>
  <si>
    <t>3. Vata Prakopa → produces intense pain, dryness, and impaired function of prana vaha srotas</t>
  </si>
  <si>
    <t>*From Susruta &amp; Astanga Hṛdaya:</t>
  </si>
  <si>
    <t>*sodhana in contaminated wounds (Vrana sodhana)</t>
  </si>
  <si>
    <t>*samana for pain, swelling, inflammation</t>
  </si>
  <si>
    <t>*Ropana for healing of kshata</t>
  </si>
  <si>
    <t>*Marmaraksha – Protection of vital points</t>
  </si>
  <si>
    <t>*Vata-pitta samana measures</t>
  </si>
  <si>
    <t>*Warm fomentation (Ushna Sveda) after initial swelling subsides</t>
  </si>
  <si>
    <t>🔺 VISHESHA CHIKITSA (Specific Management)</t>
  </si>
  <si>
    <t>*From Sus.sam – Chikitsa Sthāna (Vrana Chikitsa &amp; Marmabhighata):</t>
  </si>
  <si>
    <t>* For Fresh Injury (abhighata Janya Vrana)</t>
  </si>
  <si>
    <t>*sodhana – Irrigation with Pañcavalkala kashaya or Triphalq kashaya</t>
  </si>
  <si>
    <t>*Sthambhana (for bleeding) – Use of Lodhra, Yashtimadhu, Raktasthapaka dravyas</t>
  </si>
  <si>
    <t>*For Pain &amp; Vata Pacification</t>
  </si>
  <si>
    <t>*Internal use of Ghṛta preparations like Mahakalyanaka Ghrta (if no infection present)</t>
  </si>
  <si>
    <t>*Jatyadi taila / Ropana taila application over wound</t>
  </si>
  <si>
    <t>*Rasayana for tissue regeneration – Asvagandha, Guduchi, Shatavari</t>
  </si>
  <si>
    <t>*sodhana – Triphala kashaya, Nimba patra kaṣhāya</t>
  </si>
  <si>
    <t>*Ropana – Chyavanaprasha, Pippalyqdi ghrta for prana vaha srotas support</t>
  </si>
  <si>
    <t>*Susruta Samhitha– Nidana Sthana 6, Chikitsa Sthana 2, Sharura Sthana 6 (Marmavibhaga)</t>
  </si>
  <si>
    <t>*AH – Uttara Sthana 25 (Vrana Chikitsa)</t>
  </si>
  <si>
    <t>*Charaka Samhita – Chikitsa Sthana 25 (Vrana Chikitsa principles)</t>
  </si>
  <si>
    <t>26/03/2026, 16:55 - +91 95446 87331: 🔺CASE STUDY  NO : 388</t>
  </si>
  <si>
    <t>🔺GARBHA BEEJA DOSHA</t>
  </si>
  <si>
    <t>26/03/2026, 16:59 - +91 95446 87331: 🔺CASE STUDY  NO : 388</t>
  </si>
  <si>
    <t>🔺GARBHA BEEJA DOSHAM</t>
  </si>
  <si>
    <t>27/03/2026, 22:11 - +91 95446 87331: 🔺CASE STUDY NO :389</t>
  </si>
  <si>
    <t>🔺MANO UDVEGAM</t>
  </si>
  <si>
    <t xml:space="preserve">🔺निदानम् </t>
  </si>
  <si>
    <t>(Nidanam – Etiology)</t>
  </si>
  <si>
    <t>– SIGNS &amp; SYMPTOMS)</t>
  </si>
  <si>
    <t>27/03/2026, 22:15 - +91 95446 87331: 🔺CASE STUDY NO :389</t>
  </si>
  <si>
    <t>🔺 MANO UDVEGAM</t>
  </si>
  <si>
    <t>*Hetu sevana → Manasika dosha prakopa → Srotorodha &amp; Indriya buddhi vibhrama → Mano udwegam</t>
  </si>
  <si>
    <t>29/03/2026, 21:19 - +91 95446 87331: 🔺CASE STUDY NO : 390</t>
  </si>
  <si>
    <t>🔺SHRAMA( (श्रम)</t>
  </si>
  <si>
    <t>29/03/2026, 21:23 - +91 95446 87331: 🔺CASE STUDY NO : 390</t>
  </si>
  <si>
    <t>🔺SHRAMA(श्रम)</t>
  </si>
  <si>
    <t>*Utpatti of ayusyahara shrama / deha-manas bala  kshyam</t>
  </si>
  <si>
    <t>01/04/2026, 00:03 - +91 95446 87331: 🔺CASE STUDY NO : 391</t>
  </si>
  <si>
    <t>🔺 RUKSHA YONI</t>
  </si>
  <si>
    <t xml:space="preserve"> (रूक्ष योनि) – DRY VAGINAL CONDITIONS</t>
  </si>
  <si>
    <t>*Vata-prakopaka nidana such as:</t>
  </si>
  <si>
    <t>*Ati-upavasa (excess fasting)</t>
  </si>
  <si>
    <t>*Dhatu-ksaya (tissue depletion, especially rasa and sukra)</t>
  </si>
  <si>
    <t>*Ruksa-anna sevana (intake of dry, rough food)</t>
  </si>
  <si>
    <t>*Manasa hetus: Chinta, shoka, manovyapadas</t>
  </si>
  <si>
    <t>*Ref: Caraka Samhita Cikitsasthana 30/17; AH Uttara Tantra 38/32</t>
  </si>
  <si>
    <t>*Yoni-sthāna ruksata (dryness in genital tract)</t>
  </si>
  <si>
    <t>*Krsata(emaciation, thinness)</t>
  </si>
  <si>
    <t>*Kāma-anabhilasa (reduced sexual desire)</t>
  </si>
  <si>
    <t>* Ref: Susruta Samhitha, Uttara Tantra 38/32</t>
  </si>
  <si>
    <t>*Yoni-sosa (dryness of vagina)</t>
  </si>
  <si>
    <t>*sukra-abhava (lack of lubrication)</t>
  </si>
  <si>
    <t>*sula (pain during intercourse)</t>
  </si>
  <si>
    <t>*Ruksatha all over body</t>
  </si>
  <si>
    <t>* Ref: Caraka Sam. Chi 30/18; Susruta Samhitha Uttara Tantra 38/33</t>
  </si>
  <si>
    <t>*Urine Examination – Rule out UTI (burning, frequency)</t>
  </si>
  <si>
    <t>01/04/2026, 00:07 - +91 95446 87331: 🔺CASE STUDY NO : 391</t>
  </si>
  <si>
    <t>*Nidana → Vata prakopa (especially Apana vayu + Vyana vayu)</t>
  </si>
  <si>
    <t>*Vata dries up rasa dhatu in yoni sthana</t>
  </si>
  <si>
    <t>*Ksaya of sukra and rasa dhātu → ksina sneha &amp; reduced bala</t>
  </si>
  <si>
    <t>*Result: Yonimarga ruksata &amp; krcchrata</t>
  </si>
  <si>
    <t>* Ref: Astanga Hrdaya, Uttara Tantra 38/32–34</t>
  </si>
  <si>
    <t>*Vata-samana &amp; Snehana line of treatment</t>
  </si>
  <si>
    <t>*Snehana (internal + external oleation with ghrta, taila)</t>
  </si>
  <si>
    <t>*Samtarpana (nutritive diet)</t>
  </si>
  <si>
    <t>*Brhmana cikitsa (nourishing therapy)</t>
  </si>
  <si>
    <t>*Vajikarana dravyas (aphrodisiac herbs &amp; formulations)</t>
  </si>
  <si>
    <t>* Ref: Caraka Samhita, Cikitsasthana 30/65; Susruta Samhita, Uttara Tantra 38/35</t>
  </si>
  <si>
    <t>*Abhyanga with taila (especially vata-samaka taila like Bala taila, Asvagandhadi taila)</t>
  </si>
  <si>
    <t>*Paniya ghrta (ghrta intake, e.g. Phalaghrta, Shatavari ghrta)</t>
  </si>
  <si>
    <t>*Dugdha, māṃsa-rasa (meat soup), sneha yukta ahara</t>
  </si>
  <si>
    <t>*Rasayana (Shatavari, Ashwagandha, Yashtimadhu)</t>
  </si>
  <si>
    <t>*Ativyayama, ati-upavasa, ati-vyavaya</t>
  </si>
  <si>
    <t>*Yoni picchu with medicated ghrta/taila (e.g. Bala taila, Phala ghrta)</t>
  </si>
  <si>
    <t>*Yoni abhyantara snehapāna – Phalaghrta, Shatavari ghrta, Kalyanaka ghrta</t>
  </si>
  <si>
    <t>*Basti karma – especially Anuvāsana basti with taila/ghṛta for vata-samana</t>
  </si>
  <si>
    <t>*Rasayana cikitsa– Shatavari  Ashwagandha Kapikacchu, Goksura</t>
  </si>
  <si>
    <t>*Vajikarana yoga – Vṛṣya dravyas like Musali, Vidari, Aswagandha</t>
  </si>
  <si>
    <t xml:space="preserve">* Ref: Caraka Sam Chik 30/65–67; Suśruta Saṃhitā, Uttara Tantra 38/35–36; Ash.HR Uttara Tantra </t>
  </si>
  <si>
    <t>MEDICAL CERTIFICATE</t>
  </si>
  <si>
    <t>DOD &amp; Time:</t>
  </si>
  <si>
    <t>Diagnosis:</t>
  </si>
  <si>
    <t>Pitta Aavrana of Vyana Vayu / Uchha Raktachapa (Severe Essential Hypertension) with Murchha</t>
  </si>
  <si>
    <t>TO WHOMSOEVER IT MAY CONCERN</t>
  </si>
  <si>
    <t>This is to certify that Mr. Vijaydutt Sharma, a 36-year-old male, was admitted to Ayurvritta Ayurveda Hospital and Panchakarma Center under my care from 30/04/2026 to 07/05/2026 for comprehensive Ayurvedic management.</t>
  </si>
  <si>
    <t>Upon thorough clinical examination and Nadi Pariksha, the patient was diagnosed with Pitta Aavrana of Vyana Vayu, manifesting clinically as Uchha Raktachapa (Severe Essential Hypertension) accompanied by episodes of Murchha (syncope/fainting). The vitiation of Pitta Dosha obstructing the normal physiological pathways of Vyana Vayu led to significant cardiovascular distress and neurological symptoms.</t>
  </si>
  <si>
    <t>During his inpatient stay, an intensive Ayurvedic therapeutic protocol was administered. This included targeted Shamana Chikitsa (pacifying therapies) utilizing potent Medhya and Hridya formulations to regulate blood pressure and restore neurological balance. Additionally, Shodhana therapies and specialized external procedures such as Shirodhara were performed to alleviate the Aavrana, calm the nervous system, and stabilize the aggravated Doshas.</t>
  </si>
  <si>
    <t>The patient responded favorably to the prescribed Ayurvedic regimen, demonstrating marked stabilization in his blood pressure readings and a complete cessation of Murchha episodes. However, considering the severity of the initial presentation and to consolidate the therapeutic gains, he is strongly advised complete physical and mental rest for a period of 5 days post-discharge.</t>
  </si>
  <si>
    <t>He has been prescribed a detailed discharge medication plan along with strict Pathya-Apathya (dietary and lifestyle guidelines) to prevent recurrence. A mandatory follow-up consultation is scheduled to monitor his continued progress and adjust the treatment plan as necessary.</t>
  </si>
  <si>
    <t>Authorized Signatory</t>
  </si>
  <si>
    <t>Place:</t>
  </si>
  <si>
    <t>Vadodara</t>
  </si>
  <si>
    <t>DR. Jinendradutt Sharma</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</si>
</sst>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dd-mm-yy"/>
    <numFmt numFmtId="165" formatCode="mm-dd-yy"/>
    <numFmt numFmtId="166" formatCode="dd mmm yyyy"/>
    <numFmt numFmtId="167" formatCode="d mmm yyyy"/>
    <numFmt numFmtId="168" formatCode="dd/mm/yyyy"/>
    <numFmt numFmtId="169" formatCode="dd/MM/yy"/>
    <numFmt numFmtId="170" formatCode="yyyy-mm-dd"/>
    <numFmt numFmtId="171" formatCode="d-mmm-yyyy"/>
    <numFmt numFmtId="172" formatCode="dd-mmmm-yyyy"/>
    <numFmt numFmtId="173" formatCode="mm/dd/yyyy h:mm am/pm"/>
    <numFmt numFmtId="174" formatCode="mm/dd/yyyy"/>
    <numFmt numFmtId="175" formatCode="h:mm am/pm"/>
    <numFmt numFmtId="176" formatCode="d mmm"/>
    <numFmt numFmtId="177" formatCode="dd mmmm"/>
    <numFmt numFmtId="178" formatCode="mm-dd-yyyy"/>
    <numFmt numFmtId="179" formatCode="m-d-yyyy"/>
    <numFmt numFmtId="180" formatCode="dd-mmm-yyyy"/>
    <numFmt numFmtId="181" formatCode="&quot;₹&quot;\ #,##0;[Red]&quot;₹&quot;\ \-#,##0"/>
  </numFmts>
  <fonts count="48">
    <font>
      <sz val="11.0"/>
      <color theme="1"/>
      <name val="Calibri"/>
      <scheme val="minor"/>
    </font>
    <font>
      <b/>
      <color theme="1"/>
      <name val="Calibri"/>
      <scheme val="minor"/>
    </font>
    <font>
      <color theme="1"/>
      <name val="Calibri"/>
      <scheme val="minor"/>
    </font>
    <font>
      <b/>
      <sz val="12.0"/>
      <color rgb="FFFFFFFF"/>
      <name val="Calibri"/>
    </font>
    <font>
      <sz val="11.0"/>
      <color theme="1"/>
      <name val="Calibri"/>
    </font>
    <font>
      <i/>
      <sz val="9.0"/>
      <color rgb="FF595959"/>
      <name val="Calibri"/>
    </font>
    <font>
      <sz val="9.0"/>
      <color rgb="FF000000"/>
      <name val="Calibri"/>
    </font>
    <font>
      <b/>
      <sz val="11.0"/>
      <color rgb="FFFFFFFF"/>
      <name val="Calibri"/>
    </font>
    <font>
      <b/>
      <sz val="14.0"/>
      <color rgb="FF000000"/>
      <name val="Montserrat"/>
    </font>
    <font/>
    <font>
      <b/>
      <sz val="10.0"/>
      <color rgb="FF000000"/>
      <name val="Montserrat"/>
    </font>
    <font>
      <sz val="10.0"/>
      <color rgb="FF000000"/>
      <name val="Montserrat"/>
    </font>
    <font>
      <b/>
      <color rgb="FF000000"/>
      <name val="Montserrat"/>
    </font>
    <font>
      <color rgb="FF000000"/>
      <name val="Montserrat"/>
    </font>
    <font>
      <b/>
      <sz val="16.0"/>
      <color rgb="FF000000"/>
      <name val="Times New Roman"/>
    </font>
    <font>
      <b/>
      <sz val="10.0"/>
      <color rgb="FF000000"/>
      <name val="Times New Roman"/>
    </font>
    <font>
      <b/>
      <color rgb="FF000000"/>
      <name val="Times New Roman"/>
    </font>
    <font>
      <color rgb="FF000000"/>
      <name val="Times New Roman"/>
    </font>
    <font>
      <sz val="10.0"/>
      <color rgb="FF000000"/>
      <name val="Arial"/>
    </font>
    <font>
      <sz val="10.0"/>
      <color rgb="FF000000"/>
      <name val="Times New Roman"/>
    </font>
    <font>
      <b/>
      <sz val="16.0"/>
      <color theme="1"/>
      <name val="Times New Roman"/>
    </font>
    <font>
      <b/>
      <color theme="1"/>
      <name val="Times New Roman"/>
    </font>
    <font>
      <b/>
      <sz val="11.0"/>
      <color theme="1"/>
      <name val="Times New Roman"/>
    </font>
    <font>
      <sz val="11.0"/>
      <color theme="1"/>
      <name val="Times New Roman"/>
    </font>
    <font>
      <b/>
      <sz val="14.0"/>
      <color theme="1"/>
      <name val="Calibri"/>
      <scheme val="minor"/>
    </font>
    <font>
      <b/>
      <sz val="12.0"/>
      <color theme="1"/>
      <name val="Times New Roman"/>
    </font>
    <font>
      <b/>
      <sz val="11.0"/>
      <color theme="1"/>
      <name val="Calibri"/>
    </font>
    <font>
      <color rgb="FF000000"/>
      <name val="Roboto"/>
    </font>
    <font>
      <b/>
      <color rgb="FF000000"/>
      <name val="Roboto"/>
    </font>
    <font>
      <b/>
      <color rgb="FF000000"/>
      <name val="Calibri"/>
      <scheme val="minor"/>
    </font>
    <font>
      <sz val="10.0"/>
      <color rgb="FF151D1B"/>
      <name val="Roboto"/>
    </font>
    <font>
      <b/>
      <sz val="11.0"/>
      <color theme="1"/>
      <name val="Montserrat"/>
    </font>
    <font>
      <sz val="10.0"/>
      <color theme="1"/>
      <name val="Calibri"/>
      <scheme val="minor"/>
    </font>
    <font>
      <color rgb="FF000000"/>
      <name val="Calibri"/>
      <scheme val="minor"/>
    </font>
    <font>
      <sz val="11.0"/>
      <color rgb="FF000000"/>
      <name val="Times New Roman"/>
    </font>
    <font>
      <b/>
      <sz val="11.0"/>
      <color rgb="FF000000"/>
      <name val="Times New Roman"/>
    </font>
    <font>
      <b/>
      <color theme="1"/>
      <name val="Arial"/>
    </font>
    <font>
      <b/>
      <color theme="1"/>
      <name val="Montserrat"/>
    </font>
    <font>
      <color theme="1"/>
      <name val="Montserrat"/>
    </font>
    <font>
      <color theme="1"/>
      <name val="Arial"/>
    </font>
    <font>
      <sz val="10.0"/>
      <color theme="1"/>
      <name val="Arial"/>
    </font>
    <font>
      <sz val="11.0"/>
      <color rgb="FF000000"/>
      <name val="Roboto"/>
    </font>
    <font>
      <b/>
      <sz val="11.0"/>
      <color rgb="FF000000"/>
      <name val="Calibri"/>
    </font>
    <font>
      <sz val="11.0"/>
      <color rgb="FF000000"/>
      <name val="Calibri"/>
    </font>
    <font>
      <b/>
      <sz val="10.0"/>
      <color rgb="FFFFFFFF"/>
      <name val="Calibri"/>
    </font>
    <font>
      <b/>
      <sz val="9.0"/>
      <color rgb="FF2E4057"/>
      <name val="Calibri"/>
    </font>
    <font>
      <b/>
      <sz val="10.0"/>
      <color theme="1"/>
      <name val="Calibri"/>
    </font>
    <font>
      <sz val="9.0"/>
      <color theme="1"/>
      <name val="Calibri"/>
    </font>
  </fonts>
  <fills count="19">
    <fill>
      <patternFill patternType="none"/>
    </fill>
    <fill>
      <patternFill patternType="lightGray"/>
    </fill>
    <fill>
      <patternFill patternType="solid">
        <fgColor rgb="FF1F4E79"/>
        <bgColor rgb="FF1F4E79"/>
      </patternFill>
    </fill>
    <fill>
      <patternFill patternType="solid">
        <fgColor rgb="FFD9E1F2"/>
        <bgColor rgb="FFD9E1F2"/>
      </patternFill>
    </fill>
    <fill>
      <patternFill patternType="solid">
        <fgColor rgb="FF833C00"/>
        <bgColor rgb="FF833C00"/>
      </patternFill>
    </fill>
    <fill>
      <patternFill patternType="solid">
        <fgColor rgb="FFC55A11"/>
        <bgColor rgb="FFC55A11"/>
      </patternFill>
    </fill>
    <fill>
      <patternFill patternType="solid">
        <fgColor rgb="FFFFF2CC"/>
        <bgColor rgb="FFFFF2CC"/>
      </patternFill>
    </fill>
    <fill>
      <patternFill patternType="solid">
        <fgColor rgb="FFFFFFFF"/>
        <bgColor rgb="FFFFFFFF"/>
      </patternFill>
    </fill>
    <fill>
      <patternFill patternType="solid">
        <fgColor rgb="FF2E74B5"/>
        <bgColor rgb="FF2E74B5"/>
      </patternFill>
    </fill>
    <fill>
      <patternFill patternType="solid">
        <fgColor rgb="FFD6E4F7"/>
        <bgColor rgb="FFD6E4F7"/>
      </patternFill>
    </fill>
    <fill>
      <patternFill patternType="solid">
        <fgColor rgb="FF375623"/>
        <bgColor rgb="FF375623"/>
      </patternFill>
    </fill>
    <fill>
      <patternFill patternType="solid">
        <fgColor rgb="FF538135"/>
        <bgColor rgb="FF538135"/>
      </patternFill>
    </fill>
    <fill>
      <patternFill patternType="solid">
        <fgColor rgb="FFE2EFDA"/>
        <bgColor rgb="FFE2EFDA"/>
      </patternFill>
    </fill>
    <fill>
      <patternFill patternType="solid">
        <fgColor rgb="FF4B0082"/>
        <bgColor rgb="FF4B0082"/>
      </patternFill>
    </fill>
    <fill>
      <patternFill patternType="solid">
        <fgColor rgb="FF7030A0"/>
        <bgColor rgb="FF7030A0"/>
      </patternFill>
    </fill>
    <fill>
      <patternFill patternType="solid">
        <fgColor rgb="FFF3E6F5"/>
        <bgColor rgb="FFF3E6F5"/>
      </patternFill>
    </fill>
    <fill>
      <patternFill patternType="solid">
        <fgColor rgb="FFF3F3F3"/>
        <bgColor rgb="FFF3F3F3"/>
      </patternFill>
    </fill>
    <fill>
      <patternFill patternType="solid">
        <fgColor rgb="FF2E4057"/>
        <bgColor rgb="FF2E4057"/>
      </patternFill>
    </fill>
    <fill>
      <patternFill patternType="solid">
        <fgColor rgb="FFF4F0F8"/>
        <bgColor rgb="FFF4F0F8"/>
      </patternFill>
    </fill>
  </fills>
  <borders count="21">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color rgb="FF000000"/>
      </left>
      <right>
        <color rgb="FF000000"/>
      </right>
      <top>
        <color rgb="FF000000"/>
      </top>
      <bottom>
        <color rgb="FF000000"/>
      </bottom>
    </border>
    <border>
      <left style="thin">
        <color rgb="FF000000"/>
      </left>
    </border>
    <border>
      <right style="thin">
        <color rgb="FF000000"/>
      </right>
    </border>
    <border>
      <left style="thin">
        <color rgb="FF000000"/>
      </left>
      <right style="thin">
        <color rgb="FF000000"/>
      </right>
      <bottom style="thin">
        <color rgb="FF000000"/>
      </bottom>
    </border>
    <border>
      <left>
        <color rgb="FF000000"/>
      </left>
      <right>
        <color rgb="FF000000"/>
      </right>
      <top>
        <color rgb="FF000000"/>
      </top>
    </border>
    <border>
      <left>
        <color rgb="FF000000"/>
      </left>
      <right>
        <color rgb="FF000000"/>
      </right>
    </border>
    <border>
      <left>
        <color rgb="FF000000"/>
      </left>
      <right>
        <color rgb="FF000000"/>
      </right>
      <bottom>
        <color rgb="FF000000"/>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11">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1" fillId="2" fontId="3" numFmtId="0" xfId="0" applyAlignment="1" applyBorder="1" applyFill="1" applyFont="1">
      <alignment shrinkToFit="0" wrapText="1"/>
    </xf>
    <xf borderId="0" fillId="0" fontId="4" numFmtId="0" xfId="0" applyAlignment="1" applyFont="1">
      <alignment shrinkToFit="0" wrapText="1"/>
    </xf>
    <xf borderId="0" fillId="0" fontId="2" numFmtId="0" xfId="0" applyAlignment="1" applyFont="1">
      <alignment shrinkToFit="0" wrapText="1"/>
    </xf>
    <xf borderId="0" fillId="0" fontId="5" numFmtId="0" xfId="0" applyAlignment="1" applyFont="1">
      <alignment shrinkToFit="0" wrapText="1"/>
    </xf>
    <xf borderId="1" fillId="3" fontId="6" numFmtId="0" xfId="0" applyAlignment="1" applyBorder="1" applyFill="1" applyFont="1">
      <alignment shrinkToFit="0" wrapText="1"/>
    </xf>
    <xf borderId="1" fillId="4" fontId="7" numFmtId="0" xfId="0" applyAlignment="1" applyBorder="1" applyFill="1" applyFont="1">
      <alignment shrinkToFit="0" wrapText="1"/>
    </xf>
    <xf borderId="1" fillId="5" fontId="7" numFmtId="0" xfId="0" applyAlignment="1" applyBorder="1" applyFill="1" applyFont="1">
      <alignment shrinkToFit="0" wrapText="1"/>
    </xf>
    <xf borderId="1" fillId="6" fontId="4" numFmtId="0" xfId="0" applyAlignment="1" applyBorder="1" applyFill="1" applyFont="1">
      <alignment shrinkToFit="0" wrapText="1"/>
    </xf>
    <xf borderId="1" fillId="7" fontId="4" numFmtId="0" xfId="0" applyAlignment="1" applyBorder="1" applyFill="1" applyFont="1">
      <alignment shrinkToFit="0" wrapText="1"/>
    </xf>
    <xf borderId="1" fillId="2" fontId="7" numFmtId="0" xfId="0" applyAlignment="1" applyBorder="1" applyFont="1">
      <alignment shrinkToFit="0" wrapText="1"/>
    </xf>
    <xf borderId="1" fillId="8" fontId="7" numFmtId="0" xfId="0" applyAlignment="1" applyBorder="1" applyFill="1" applyFont="1">
      <alignment shrinkToFit="0" wrapText="1"/>
    </xf>
    <xf borderId="1" fillId="9" fontId="4" numFmtId="0" xfId="0" applyAlignment="1" applyBorder="1" applyFill="1" applyFont="1">
      <alignment shrinkToFit="0" wrapText="1"/>
    </xf>
    <xf quotePrefix="1" borderId="1" fillId="9" fontId="4" numFmtId="0" xfId="0" applyAlignment="1" applyBorder="1" applyFont="1">
      <alignment shrinkToFit="0" wrapText="1"/>
    </xf>
    <xf borderId="1" fillId="10" fontId="7" numFmtId="0" xfId="0" applyAlignment="1" applyBorder="1" applyFill="1" applyFont="1">
      <alignment shrinkToFit="0" wrapText="1"/>
    </xf>
    <xf borderId="1" fillId="11" fontId="7" numFmtId="0" xfId="0" applyAlignment="1" applyBorder="1" applyFill="1" applyFont="1">
      <alignment shrinkToFit="0" wrapText="1"/>
    </xf>
    <xf borderId="1" fillId="12" fontId="4" numFmtId="0" xfId="0" applyAlignment="1" applyBorder="1" applyFill="1" applyFont="1">
      <alignment shrinkToFit="0" wrapText="1"/>
    </xf>
    <xf borderId="1" fillId="13" fontId="7" numFmtId="0" xfId="0" applyAlignment="1" applyBorder="1" applyFill="1" applyFont="1">
      <alignment shrinkToFit="0" wrapText="1"/>
    </xf>
    <xf borderId="1" fillId="14" fontId="7" numFmtId="0" xfId="0" applyAlignment="1" applyBorder="1" applyFill="1" applyFont="1">
      <alignment shrinkToFit="0" wrapText="1"/>
    </xf>
    <xf borderId="1" fillId="15" fontId="4" numFmtId="0" xfId="0" applyAlignment="1" applyBorder="1" applyFill="1" applyFont="1">
      <alignment shrinkToFit="0" wrapText="1"/>
    </xf>
    <xf borderId="1" fillId="2" fontId="7" numFmtId="0" xfId="0" applyAlignment="1" applyBorder="1" applyFont="1">
      <alignment horizontal="left" shrinkToFit="0" vertical="top" wrapText="1"/>
    </xf>
    <xf borderId="0" fillId="0" fontId="4" numFmtId="0" xfId="0" applyAlignment="1" applyFont="1">
      <alignment horizontal="left" shrinkToFit="0" vertical="top" wrapText="1"/>
    </xf>
    <xf borderId="2" fillId="7" fontId="8" numFmtId="0" xfId="0" applyAlignment="1" applyBorder="1" applyFont="1">
      <alignment horizontal="center" readingOrder="0" shrinkToFit="0" vertical="center" wrapText="1"/>
    </xf>
    <xf borderId="3" fillId="0" fontId="9" numFmtId="0" xfId="0" applyBorder="1" applyFont="1"/>
    <xf borderId="4" fillId="0" fontId="9" numFmtId="0" xfId="0" applyBorder="1" applyFont="1"/>
    <xf borderId="5" fillId="0" fontId="9" numFmtId="0" xfId="0" applyBorder="1" applyFont="1"/>
    <xf borderId="6" fillId="0" fontId="9" numFmtId="0" xfId="0" applyBorder="1" applyFont="1"/>
    <xf borderId="7" fillId="0" fontId="9" numFmtId="0" xfId="0" applyBorder="1" applyFont="1"/>
    <xf borderId="8" fillId="7" fontId="10" numFmtId="0" xfId="0" applyAlignment="1" applyBorder="1" applyFont="1">
      <alignment horizontal="left" readingOrder="0" shrinkToFit="0" vertical="center" wrapText="1"/>
    </xf>
    <xf borderId="9" fillId="0" fontId="9" numFmtId="0" xfId="0" applyBorder="1" applyFont="1"/>
    <xf borderId="10" fillId="7" fontId="10" numFmtId="0" xfId="0" applyAlignment="1" applyBorder="1" applyFont="1">
      <alignment horizontal="left" readingOrder="0" shrinkToFit="0" vertical="center" wrapText="1"/>
    </xf>
    <xf borderId="11" fillId="7" fontId="10" numFmtId="0" xfId="0" applyAlignment="1" applyBorder="1" applyFont="1">
      <alignment horizontal="left" readingOrder="0" shrinkToFit="0" vertical="center" wrapText="1"/>
    </xf>
    <xf borderId="9" fillId="7" fontId="10" numFmtId="164" xfId="0" applyAlignment="1" applyBorder="1" applyFont="1" applyNumberFormat="1">
      <alignment horizontal="left" readingOrder="0" shrinkToFit="0" vertical="center" wrapText="1"/>
    </xf>
    <xf borderId="10" fillId="7" fontId="10" numFmtId="0" xfId="0" applyAlignment="1" applyBorder="1" applyFont="1">
      <alignment shrinkToFit="0" vertical="center" wrapText="1"/>
    </xf>
    <xf borderId="8" fillId="7" fontId="10" numFmtId="0" xfId="0" applyAlignment="1" applyBorder="1" applyFont="1">
      <alignment horizontal="center" readingOrder="0" shrinkToFit="0" vertical="center" wrapText="1"/>
    </xf>
    <xf borderId="11" fillId="0" fontId="9" numFmtId="0" xfId="0" applyBorder="1" applyFont="1"/>
    <xf borderId="10" fillId="7" fontId="10" numFmtId="0" xfId="0" applyAlignment="1" applyBorder="1" applyFont="1">
      <alignment horizontal="center" readingOrder="0" shrinkToFit="0" vertical="center" wrapText="1"/>
    </xf>
    <xf borderId="8" fillId="7" fontId="10" numFmtId="0" xfId="0" applyAlignment="1" applyBorder="1" applyFont="1">
      <alignment horizontal="left" shrinkToFit="0" vertical="center" wrapText="1"/>
    </xf>
    <xf borderId="10" fillId="7" fontId="10" numFmtId="0" xfId="0" applyAlignment="1" applyBorder="1" applyFont="1">
      <alignment horizontal="left" shrinkToFit="0" vertical="center" wrapText="1"/>
    </xf>
    <xf borderId="8" fillId="7" fontId="11" numFmtId="0" xfId="0" applyAlignment="1" applyBorder="1" applyFont="1">
      <alignment horizontal="left" shrinkToFit="0" vertical="center" wrapText="1"/>
    </xf>
    <xf borderId="10" fillId="7" fontId="11" numFmtId="0" xfId="0" applyAlignment="1" applyBorder="1" applyFont="1">
      <alignment horizontal="left" shrinkToFit="0" vertical="center" wrapText="1"/>
    </xf>
    <xf borderId="8" fillId="7" fontId="12" numFmtId="0" xfId="0" applyAlignment="1" applyBorder="1" applyFont="1">
      <alignment horizontal="center" readingOrder="0" shrinkToFit="0" vertical="center" wrapText="1"/>
    </xf>
    <xf borderId="10" fillId="7" fontId="12" numFmtId="0" xfId="0" applyAlignment="1" applyBorder="1" applyFont="1">
      <alignment horizontal="center" readingOrder="0" shrinkToFit="0" vertical="center" wrapText="1"/>
    </xf>
    <xf borderId="10" fillId="7" fontId="13" numFmtId="0" xfId="0" applyAlignment="1" applyBorder="1" applyFont="1">
      <alignment horizontal="left" shrinkToFit="0" vertical="center" wrapText="1"/>
    </xf>
    <xf borderId="8" fillId="7" fontId="13" numFmtId="0" xfId="0" applyAlignment="1" applyBorder="1" applyFont="1">
      <alignment horizontal="left" shrinkToFit="0" vertical="center" wrapText="1"/>
    </xf>
    <xf borderId="8" fillId="7" fontId="13" numFmtId="0" xfId="0" applyAlignment="1" applyBorder="1" applyFont="1">
      <alignment readingOrder="0" shrinkToFit="0" vertical="center" wrapText="1"/>
    </xf>
    <xf borderId="10" fillId="7" fontId="12" numFmtId="0" xfId="0" applyAlignment="1" applyBorder="1" applyFont="1">
      <alignment horizontal="right" readingOrder="0" shrinkToFit="0" vertical="center" wrapText="1"/>
    </xf>
    <xf borderId="2" fillId="7" fontId="14" numFmtId="0" xfId="0" applyAlignment="1" applyBorder="1" applyFont="1">
      <alignment horizontal="center" readingOrder="0" shrinkToFit="0" vertical="center" wrapText="1"/>
    </xf>
    <xf borderId="8" fillId="7" fontId="15" numFmtId="0" xfId="0" applyAlignment="1" applyBorder="1" applyFont="1">
      <alignment horizontal="center" readingOrder="0" shrinkToFit="0" vertical="center" wrapText="1"/>
    </xf>
    <xf borderId="10" fillId="7" fontId="15" numFmtId="0" xfId="0" applyAlignment="1" applyBorder="1" applyFont="1">
      <alignment horizontal="center" readingOrder="0" shrinkToFit="0" vertical="center" wrapText="1"/>
    </xf>
    <xf borderId="10" fillId="7" fontId="16" numFmtId="0" xfId="0" applyAlignment="1" applyBorder="1" applyFont="1">
      <alignment horizontal="center" readingOrder="0" shrinkToFit="0" vertical="center" wrapText="1"/>
    </xf>
    <xf borderId="8" fillId="7" fontId="16" numFmtId="0" xfId="0" applyAlignment="1" applyBorder="1" applyFont="1">
      <alignment horizontal="center" readingOrder="0" shrinkToFit="0" vertical="center" wrapText="1"/>
    </xf>
    <xf borderId="10" fillId="7" fontId="17" numFmtId="0" xfId="0" applyAlignment="1" applyBorder="1" applyFont="1">
      <alignment horizontal="center" readingOrder="0" shrinkToFit="0" vertical="center" wrapText="1"/>
    </xf>
    <xf borderId="10" fillId="7" fontId="17" numFmtId="165" xfId="0" applyAlignment="1" applyBorder="1" applyFont="1" applyNumberFormat="1">
      <alignment horizontal="center" readingOrder="0" shrinkToFit="0" vertical="center" wrapText="1"/>
    </xf>
    <xf borderId="8" fillId="7" fontId="17" numFmtId="0" xfId="0" applyAlignment="1" applyBorder="1" applyFont="1">
      <alignment horizontal="center" readingOrder="0" shrinkToFit="0" vertical="center" wrapText="1"/>
    </xf>
    <xf borderId="10" fillId="7" fontId="17" numFmtId="166" xfId="0" applyAlignment="1" applyBorder="1" applyFont="1" applyNumberFormat="1">
      <alignment horizontal="center" readingOrder="0" shrinkToFit="0" vertical="center" wrapText="1"/>
    </xf>
    <xf borderId="10" fillId="7" fontId="17" numFmtId="167" xfId="0" applyAlignment="1" applyBorder="1" applyFont="1" applyNumberFormat="1">
      <alignment horizontal="center" readingOrder="0" shrinkToFit="0" vertical="center" wrapText="1"/>
    </xf>
    <xf borderId="10" fillId="7" fontId="17" numFmtId="0" xfId="0" applyAlignment="1" applyBorder="1" applyFont="1">
      <alignment horizontal="center" shrinkToFit="0" vertical="center" wrapText="1"/>
    </xf>
    <xf borderId="8" fillId="7" fontId="17" numFmtId="0" xfId="0" applyAlignment="1" applyBorder="1" applyFont="1">
      <alignment horizontal="center" shrinkToFit="0" vertical="center" wrapText="1"/>
    </xf>
    <xf borderId="10" fillId="7" fontId="16" numFmtId="168" xfId="0" applyAlignment="1" applyBorder="1" applyFont="1" applyNumberFormat="1">
      <alignment horizontal="center" shrinkToFit="0" vertical="center" wrapText="1"/>
    </xf>
    <xf borderId="10" fillId="7" fontId="16" numFmtId="0" xfId="0" applyAlignment="1" applyBorder="1" applyFont="1">
      <alignment horizontal="center" shrinkToFit="0" vertical="center" wrapText="1"/>
    </xf>
    <xf borderId="12" fillId="7" fontId="15" numFmtId="0" xfId="0" applyAlignment="1" applyBorder="1" applyFont="1">
      <alignment horizontal="center" readingOrder="0" shrinkToFit="0" vertical="center" wrapText="1"/>
    </xf>
    <xf borderId="10" fillId="7" fontId="18" numFmtId="0" xfId="0" applyAlignment="1" applyBorder="1" applyFont="1">
      <alignment horizontal="center" readingOrder="0" shrinkToFit="0" vertical="center" wrapText="1"/>
    </xf>
    <xf borderId="10" fillId="7" fontId="18" numFmtId="169" xfId="0" applyAlignment="1" applyBorder="1" applyFont="1" applyNumberFormat="1">
      <alignment horizontal="center" readingOrder="0" shrinkToFit="0" vertical="center" wrapText="1"/>
    </xf>
    <xf borderId="10" fillId="7" fontId="18" numFmtId="0" xfId="0" applyAlignment="1" applyBorder="1" applyFont="1">
      <alignment horizontal="center" readingOrder="0" shrinkToFit="0" vertical="center" wrapText="1"/>
    </xf>
    <xf borderId="10" fillId="7" fontId="18" numFmtId="170" xfId="0" applyAlignment="1" applyBorder="1" applyFont="1" applyNumberFormat="1">
      <alignment horizontal="center" readingOrder="0" shrinkToFit="0" vertical="center" wrapText="1"/>
    </xf>
    <xf borderId="10" fillId="7" fontId="18" numFmtId="0" xfId="0" applyAlignment="1" applyBorder="1" applyFont="1">
      <alignment horizontal="center" shrinkToFit="0" vertical="center" wrapText="1"/>
    </xf>
    <xf borderId="10" fillId="7" fontId="18" numFmtId="170" xfId="0" applyAlignment="1" applyBorder="1" applyFont="1" applyNumberFormat="1">
      <alignment horizontal="center" shrinkToFit="0" vertical="center" wrapText="1"/>
    </xf>
    <xf borderId="10" fillId="7" fontId="19" numFmtId="0" xfId="0" applyAlignment="1" applyBorder="1" applyFont="1">
      <alignment horizontal="center" readingOrder="0" shrinkToFit="0" vertical="center" wrapText="1"/>
    </xf>
    <xf borderId="10" fillId="7" fontId="19" numFmtId="169" xfId="0" applyAlignment="1" applyBorder="1" applyFont="1" applyNumberFormat="1">
      <alignment horizontal="center" readingOrder="0" shrinkToFit="0" vertical="center" wrapText="1"/>
    </xf>
    <xf borderId="10" fillId="7" fontId="19" numFmtId="0" xfId="0" applyAlignment="1" applyBorder="1" applyFont="1">
      <alignment horizontal="center" readingOrder="0" shrinkToFit="0" vertical="center" wrapText="1"/>
    </xf>
    <xf borderId="10" fillId="7" fontId="19" numFmtId="0" xfId="0" applyAlignment="1" applyBorder="1" applyFont="1">
      <alignment horizontal="center" shrinkToFit="0" vertical="center" wrapText="1"/>
    </xf>
    <xf borderId="10" fillId="7" fontId="19" numFmtId="170" xfId="0" applyAlignment="1" applyBorder="1" applyFont="1" applyNumberFormat="1">
      <alignment horizontal="center" shrinkToFit="0" vertical="center" wrapText="1"/>
    </xf>
    <xf borderId="2" fillId="7" fontId="20" numFmtId="0" xfId="0" applyAlignment="1" applyBorder="1" applyFont="1">
      <alignment horizontal="center" readingOrder="0" shrinkToFit="0" vertical="center" wrapText="1"/>
    </xf>
    <xf borderId="8" fillId="7" fontId="21" numFmtId="0" xfId="0" applyAlignment="1" applyBorder="1" applyFont="1">
      <alignment horizontal="center" readingOrder="0" shrinkToFit="0" vertical="center" wrapText="1"/>
    </xf>
    <xf borderId="10" fillId="7" fontId="21" numFmtId="0" xfId="0" applyAlignment="1" applyBorder="1" applyFont="1">
      <alignment horizontal="center" readingOrder="0" shrinkToFit="0" vertical="center" wrapText="1"/>
    </xf>
    <xf borderId="10" fillId="7" fontId="22" numFmtId="0" xfId="0" applyAlignment="1" applyBorder="1" applyFont="1">
      <alignment horizontal="center" readingOrder="0" shrinkToFit="0" vertical="center" wrapText="1"/>
    </xf>
    <xf borderId="8" fillId="7" fontId="22" numFmtId="0" xfId="0" applyAlignment="1" applyBorder="1" applyFont="1">
      <alignment horizontal="center" readingOrder="0" shrinkToFit="0" vertical="center" wrapText="1"/>
    </xf>
    <xf borderId="0" fillId="7" fontId="23" numFmtId="0" xfId="0" applyAlignment="1" applyFont="1">
      <alignment horizontal="center" shrinkToFit="0" vertical="center" wrapText="1"/>
    </xf>
    <xf borderId="0" fillId="7" fontId="23" numFmtId="166" xfId="0" applyAlignment="1" applyFont="1" applyNumberFormat="1">
      <alignment horizontal="center" shrinkToFit="0" vertical="center" wrapText="1"/>
    </xf>
    <xf borderId="10" fillId="7" fontId="23" numFmtId="0" xfId="0" applyAlignment="1" applyBorder="1" applyFont="1">
      <alignment horizontal="center" shrinkToFit="0" vertical="center" wrapText="1"/>
    </xf>
    <xf borderId="10" fillId="7" fontId="23" numFmtId="166" xfId="0" applyAlignment="1" applyBorder="1" applyFont="1" applyNumberFormat="1">
      <alignment horizontal="center" shrinkToFit="0" vertical="center" wrapText="1"/>
    </xf>
    <xf borderId="12" fillId="7" fontId="16" numFmtId="0" xfId="0" applyAlignment="1" applyBorder="1" applyFont="1">
      <alignment horizontal="center" readingOrder="0" shrinkToFit="0" vertical="center" wrapText="1"/>
    </xf>
    <xf borderId="12" fillId="7" fontId="16" numFmtId="0" xfId="0" applyAlignment="1" applyBorder="1" applyFont="1">
      <alignment horizontal="center" readingOrder="0" shrinkToFit="0" vertical="center" wrapText="1"/>
    </xf>
    <xf borderId="10" fillId="7" fontId="19" numFmtId="171" xfId="0" applyAlignment="1" applyBorder="1" applyFont="1" applyNumberFormat="1">
      <alignment horizontal="center" readingOrder="0" shrinkToFit="0" vertical="center" wrapText="1"/>
    </xf>
    <xf borderId="10" fillId="7" fontId="19" numFmtId="0" xfId="0" applyAlignment="1" applyBorder="1" applyFont="1">
      <alignment horizontal="left" readingOrder="0" shrinkToFit="0" vertical="center" wrapText="1"/>
    </xf>
    <xf borderId="10" fillId="7" fontId="19" numFmtId="172" xfId="0" applyAlignment="1" applyBorder="1" applyFont="1" applyNumberFormat="1">
      <alignment horizontal="center" readingOrder="0" shrinkToFit="0" vertical="center" wrapText="1"/>
    </xf>
    <xf borderId="10" fillId="7" fontId="19" numFmtId="0" xfId="0" applyAlignment="1" applyBorder="1" applyFont="1">
      <alignment horizontal="left" shrinkToFit="0" vertical="center" wrapText="1"/>
    </xf>
    <xf borderId="9" fillId="7" fontId="10" numFmtId="49" xfId="0" applyAlignment="1" applyBorder="1" applyFont="1" applyNumberFormat="1">
      <alignment horizontal="center" readingOrder="0" shrinkToFit="0" vertical="center" wrapText="0"/>
    </xf>
    <xf borderId="8" fillId="7" fontId="11" numFmtId="0" xfId="0" applyAlignment="1" applyBorder="1" applyFont="1">
      <alignment horizontal="left" readingOrder="0" shrinkToFit="0" vertical="center" wrapText="1"/>
    </xf>
    <xf borderId="10" fillId="7" fontId="11" numFmtId="0" xfId="0" applyAlignment="1" applyBorder="1" applyFont="1">
      <alignment horizontal="left" readingOrder="0" shrinkToFit="0" vertical="center" wrapText="1"/>
    </xf>
    <xf borderId="10" fillId="7" fontId="10" numFmtId="9" xfId="0" applyAlignment="1" applyBorder="1" applyFont="1" applyNumberFormat="1">
      <alignment horizontal="left" readingOrder="0" shrinkToFit="0" vertical="center" wrapText="1"/>
    </xf>
    <xf borderId="10" fillId="7" fontId="13" numFmtId="0" xfId="0" applyAlignment="1" applyBorder="1" applyFont="1">
      <alignment horizontal="left" readingOrder="0" shrinkToFit="0" vertical="center" wrapText="1"/>
    </xf>
    <xf borderId="10" fillId="7" fontId="13" numFmtId="49" xfId="0" applyAlignment="1" applyBorder="1" applyFont="1" applyNumberFormat="1">
      <alignment horizontal="center" readingOrder="0" shrinkToFit="0" vertical="center" wrapText="1"/>
    </xf>
    <xf borderId="8" fillId="7" fontId="13" numFmtId="0" xfId="0" applyAlignment="1" applyBorder="1" applyFont="1">
      <alignment horizontal="left" readingOrder="0" shrinkToFit="0" vertical="center" wrapText="1"/>
    </xf>
    <xf borderId="8" fillId="7" fontId="12" numFmtId="49" xfId="0" applyAlignment="1" applyBorder="1" applyFont="1" applyNumberFormat="1">
      <alignment horizontal="center" readingOrder="0" shrinkToFit="0" vertical="center" wrapText="1"/>
    </xf>
    <xf borderId="2" fillId="0" fontId="24" numFmtId="0" xfId="0" applyAlignment="1" applyBorder="1" applyFont="1">
      <alignment horizontal="center" shrinkToFit="0" vertical="center" wrapText="1"/>
    </xf>
    <xf borderId="8" fillId="0" fontId="25" numFmtId="0" xfId="0" applyAlignment="1" applyBorder="1" applyFont="1">
      <alignment readingOrder="0" shrinkToFit="0" vertical="bottom" wrapText="1"/>
    </xf>
    <xf borderId="11" fillId="0" fontId="26" numFmtId="0" xfId="0" applyAlignment="1" applyBorder="1" applyFont="1">
      <alignment horizontal="center" readingOrder="0" shrinkToFit="0" vertical="bottom" wrapText="1"/>
    </xf>
    <xf borderId="10" fillId="0" fontId="25" numFmtId="0" xfId="0" applyAlignment="1" applyBorder="1" applyFont="1">
      <alignment readingOrder="0" shrinkToFit="0" vertical="bottom" wrapText="1"/>
    </xf>
    <xf borderId="10" fillId="0" fontId="26" numFmtId="0" xfId="0" applyAlignment="1" applyBorder="1" applyFont="1">
      <alignment horizontal="center" readingOrder="0" shrinkToFit="0" vertical="bottom" wrapText="1"/>
    </xf>
    <xf borderId="10" fillId="0" fontId="26" numFmtId="0" xfId="0" applyAlignment="1" applyBorder="1" applyFont="1">
      <alignment readingOrder="0" shrinkToFit="0" vertical="bottom" wrapText="1"/>
    </xf>
    <xf borderId="10" fillId="0" fontId="25" numFmtId="0" xfId="0" applyAlignment="1" applyBorder="1" applyFont="1">
      <alignment horizontal="center" readingOrder="0" shrinkToFit="0" vertical="bottom" wrapText="1"/>
    </xf>
    <xf borderId="10" fillId="0" fontId="25" numFmtId="49" xfId="0" applyAlignment="1" applyBorder="1" applyFont="1" applyNumberFormat="1">
      <alignment horizontal="center" readingOrder="0" shrinkToFit="0" vertical="center" wrapText="1"/>
    </xf>
    <xf borderId="0" fillId="0" fontId="4" numFmtId="0" xfId="0" applyAlignment="1" applyFont="1">
      <alignment shrinkToFit="0" vertical="bottom" wrapText="1"/>
    </xf>
    <xf borderId="8" fillId="0" fontId="25" numFmtId="0" xfId="0" applyAlignment="1" applyBorder="1" applyFont="1">
      <alignment horizontal="center" readingOrder="0" shrinkToFit="0" vertical="bottom" wrapText="1"/>
    </xf>
    <xf borderId="10" fillId="0" fontId="23" numFmtId="0" xfId="0" applyAlignment="1" applyBorder="1" applyFont="1">
      <alignment readingOrder="0" shrinkToFit="0" vertical="bottom" wrapText="1"/>
    </xf>
    <xf borderId="6" fillId="0" fontId="4" numFmtId="0" xfId="0" applyAlignment="1" applyBorder="1" applyFont="1">
      <alignment readingOrder="0" shrinkToFit="0" vertical="bottom" wrapText="1"/>
    </xf>
    <xf borderId="10" fillId="0" fontId="22" numFmtId="0" xfId="0" applyAlignment="1" applyBorder="1" applyFont="1">
      <alignment readingOrder="0" vertical="bottom"/>
    </xf>
    <xf borderId="8" fillId="0" fontId="22" numFmtId="0" xfId="0" applyAlignment="1" applyBorder="1" applyFont="1">
      <alignment horizontal="center" readingOrder="0" vertical="bottom"/>
    </xf>
    <xf borderId="10" fillId="0" fontId="22" numFmtId="0" xfId="0" applyAlignment="1" applyBorder="1" applyFont="1">
      <alignment horizontal="center" readingOrder="0" vertical="bottom"/>
    </xf>
    <xf borderId="10" fillId="0" fontId="4" numFmtId="0" xfId="0" applyAlignment="1" applyBorder="1" applyFont="1">
      <alignment horizontal="center" readingOrder="0" vertical="bottom"/>
    </xf>
    <xf borderId="8" fillId="0" fontId="4" numFmtId="0" xfId="0" applyAlignment="1" applyBorder="1" applyFont="1">
      <alignment readingOrder="0" vertical="bottom"/>
    </xf>
    <xf borderId="10" fillId="0" fontId="4" numFmtId="0" xfId="0" applyAlignment="1" applyBorder="1" applyFont="1">
      <alignment horizontal="center" readingOrder="0" vertical="bottom"/>
    </xf>
    <xf borderId="10" fillId="0" fontId="4" numFmtId="0" xfId="0" applyAlignment="1" applyBorder="1" applyFont="1">
      <alignment vertical="bottom"/>
    </xf>
    <xf borderId="8" fillId="0" fontId="4" numFmtId="0" xfId="0" applyAlignment="1" applyBorder="1" applyFont="1">
      <alignment vertical="bottom"/>
    </xf>
    <xf borderId="8" fillId="0" fontId="25" numFmtId="0" xfId="0" applyAlignment="1" applyBorder="1" applyFont="1">
      <alignment horizontal="center" readingOrder="0" vertical="bottom"/>
    </xf>
    <xf borderId="10" fillId="0" fontId="23" numFmtId="0" xfId="0" applyAlignment="1" applyBorder="1" applyFont="1">
      <alignment readingOrder="0" vertical="bottom"/>
    </xf>
    <xf borderId="6" fillId="0" fontId="4" numFmtId="0" xfId="0" applyAlignment="1" applyBorder="1" applyFont="1">
      <alignment readingOrder="0" vertical="bottom"/>
    </xf>
    <xf borderId="0" fillId="0" fontId="4" numFmtId="0" xfId="0" applyAlignment="1" applyFont="1">
      <alignment vertical="bottom"/>
    </xf>
    <xf borderId="10" fillId="0" fontId="4" numFmtId="0" xfId="0" applyAlignment="1" applyBorder="1" applyFont="1">
      <alignment readingOrder="0" vertical="bottom"/>
    </xf>
    <xf borderId="8" fillId="0" fontId="4" numFmtId="0" xfId="0" applyAlignment="1" applyBorder="1" applyFont="1">
      <alignment readingOrder="0" vertical="bottom"/>
    </xf>
    <xf borderId="10" fillId="0" fontId="26" numFmtId="0" xfId="0" applyAlignment="1" applyBorder="1" applyFont="1">
      <alignment readingOrder="0" vertical="bottom"/>
    </xf>
    <xf borderId="10" fillId="0" fontId="26" numFmtId="0" xfId="0" applyAlignment="1" applyBorder="1" applyFont="1">
      <alignment vertical="bottom"/>
    </xf>
    <xf borderId="8" fillId="0" fontId="26" numFmtId="0" xfId="0" applyAlignment="1" applyBorder="1" applyFont="1">
      <alignment horizontal="right" readingOrder="0" vertical="bottom"/>
    </xf>
    <xf borderId="8" fillId="0" fontId="26" numFmtId="0" xfId="0" applyAlignment="1" applyBorder="1" applyFont="1">
      <alignment horizontal="left" readingOrder="0" vertical="bottom"/>
    </xf>
    <xf borderId="3" fillId="0" fontId="4" numFmtId="0" xfId="0" applyAlignment="1" applyBorder="1" applyFont="1">
      <alignment horizontal="center" readingOrder="0" vertical="bottom"/>
    </xf>
    <xf borderId="13" fillId="0" fontId="4" numFmtId="0" xfId="0" applyAlignment="1" applyBorder="1" applyFont="1">
      <alignment vertical="bottom"/>
    </xf>
    <xf borderId="10" fillId="0" fontId="4" numFmtId="0" xfId="0" applyAlignment="1" applyBorder="1" applyFont="1">
      <alignment readingOrder="0" vertical="bottom"/>
    </xf>
    <xf borderId="10" fillId="0" fontId="26" numFmtId="0" xfId="0" applyAlignment="1" applyBorder="1" applyFont="1">
      <alignment readingOrder="0" vertical="bottom"/>
    </xf>
    <xf borderId="0" fillId="7" fontId="10" numFmtId="0" xfId="0" applyAlignment="1" applyFont="1">
      <alignment horizontal="left" readingOrder="0" shrinkToFit="0" vertical="center" wrapText="1"/>
    </xf>
    <xf borderId="10" fillId="7" fontId="27" numFmtId="0" xfId="0" applyAlignment="1" applyBorder="1" applyFont="1">
      <alignment shrinkToFit="0" vertical="center" wrapText="1"/>
    </xf>
    <xf borderId="8" fillId="7" fontId="28" numFmtId="0" xfId="0" applyAlignment="1" applyBorder="1" applyFont="1">
      <alignment horizontal="center" shrinkToFit="0" vertical="center" wrapText="1"/>
    </xf>
    <xf borderId="8" fillId="7" fontId="27" numFmtId="0" xfId="0" applyAlignment="1" applyBorder="1" applyFont="1">
      <alignment shrinkToFit="0" vertical="center" wrapText="1"/>
    </xf>
    <xf borderId="10" fillId="7" fontId="27" numFmtId="0" xfId="0" applyAlignment="1" applyBorder="1" applyFont="1">
      <alignment shrinkToFit="0" vertical="center" wrapText="1"/>
    </xf>
    <xf borderId="8" fillId="7" fontId="28" numFmtId="0" xfId="0" applyAlignment="1" applyBorder="1" applyFont="1">
      <alignment horizontal="left" shrinkToFit="0" vertical="center" wrapText="1"/>
    </xf>
    <xf borderId="10" fillId="7" fontId="27" numFmtId="0" xfId="0" applyAlignment="1" applyBorder="1" applyFont="1">
      <alignment horizontal="center" shrinkToFit="0" vertical="center" wrapText="1"/>
    </xf>
    <xf borderId="8" fillId="7" fontId="27" numFmtId="0" xfId="0" applyAlignment="1" applyBorder="1" applyFont="1">
      <alignment readingOrder="0" shrinkToFit="0" vertical="center" wrapText="1"/>
    </xf>
    <xf borderId="10" fillId="7" fontId="27" numFmtId="0" xfId="0" applyAlignment="1" applyBorder="1" applyFont="1">
      <alignment readingOrder="0" shrinkToFit="0" vertical="center" wrapText="1"/>
    </xf>
    <xf borderId="8" fillId="7" fontId="27" numFmtId="0" xfId="0" applyAlignment="1" applyBorder="1" applyFont="1">
      <alignment horizontal="left" shrinkToFit="0" vertical="center" wrapText="1"/>
    </xf>
    <xf borderId="10" fillId="7" fontId="28" numFmtId="0" xfId="0" applyAlignment="1" applyBorder="1" applyFont="1">
      <alignment horizontal="center" shrinkToFit="0" vertical="center" wrapText="1"/>
    </xf>
    <xf borderId="8" fillId="7" fontId="27" numFmtId="0" xfId="0" applyAlignment="1" applyBorder="1" applyFont="1">
      <alignment horizontal="right" shrinkToFit="0" vertical="center" wrapText="1"/>
    </xf>
    <xf borderId="8" fillId="7" fontId="27" numFmtId="0" xfId="0" applyAlignment="1" applyBorder="1" applyFont="1">
      <alignment horizontal="center" shrinkToFit="0" vertical="center" wrapText="1"/>
    </xf>
    <xf borderId="10" fillId="7" fontId="28" numFmtId="0" xfId="0" applyAlignment="1" applyBorder="1" applyFont="1">
      <alignment shrinkToFit="0" vertical="center" wrapText="1"/>
    </xf>
    <xf borderId="8" fillId="7" fontId="28" numFmtId="0" xfId="0" applyAlignment="1" applyBorder="1" applyFont="1">
      <alignment shrinkToFit="0" vertical="center" wrapText="1"/>
    </xf>
    <xf borderId="10" fillId="7" fontId="28" numFmtId="0" xfId="0" applyAlignment="1" applyBorder="1" applyFont="1">
      <alignment shrinkToFit="0" vertical="center" wrapText="1"/>
    </xf>
    <xf borderId="10" fillId="7" fontId="29" numFmtId="0" xfId="0" applyAlignment="1" applyBorder="1" applyFont="1">
      <alignment horizontal="right" readingOrder="0" shrinkToFit="0" vertical="top" wrapText="1"/>
    </xf>
    <xf borderId="8" fillId="7" fontId="13" numFmtId="0" xfId="0" applyAlignment="1" applyBorder="1" applyFont="1">
      <alignment horizontal="left" readingOrder="0" shrinkToFit="0" vertical="top" wrapText="1"/>
    </xf>
    <xf borderId="10" fillId="7" fontId="13" numFmtId="0" xfId="0" applyAlignment="1" applyBorder="1" applyFont="1">
      <alignment horizontal="left" readingOrder="0" shrinkToFit="0" vertical="top" wrapText="1"/>
    </xf>
    <xf borderId="8" fillId="7" fontId="13" numFmtId="0" xfId="0" applyAlignment="1" applyBorder="1" applyFont="1">
      <alignment horizontal="left" shrinkToFit="0" vertical="top" wrapText="1"/>
    </xf>
    <xf borderId="8" fillId="7" fontId="13" numFmtId="173" xfId="0" applyAlignment="1" applyBorder="1" applyFont="1" applyNumberFormat="1">
      <alignment horizontal="left" readingOrder="0" shrinkToFit="0" vertical="top" wrapText="1"/>
    </xf>
    <xf borderId="10" fillId="7" fontId="13" numFmtId="0" xfId="0" applyAlignment="1" applyBorder="1" applyFont="1">
      <alignment horizontal="left" shrinkToFit="0" vertical="top" wrapText="1"/>
    </xf>
    <xf borderId="10" fillId="7" fontId="13" numFmtId="9" xfId="0" applyAlignment="1" applyBorder="1" applyFont="1" applyNumberFormat="1">
      <alignment horizontal="left" readingOrder="0" shrinkToFit="0" vertical="top" wrapText="1"/>
    </xf>
    <xf borderId="10" fillId="7" fontId="29" numFmtId="0" xfId="0" applyAlignment="1" applyBorder="1" applyFont="1">
      <alignment horizontal="right" shrinkToFit="0" vertical="top" wrapText="1"/>
    </xf>
    <xf borderId="8" fillId="7" fontId="29" numFmtId="0" xfId="0" applyAlignment="1" applyBorder="1" applyFont="1">
      <alignment horizontal="right" readingOrder="0" shrinkToFit="0" vertical="top" wrapText="1"/>
    </xf>
    <xf borderId="2" fillId="7" fontId="13" numFmtId="0" xfId="0" applyAlignment="1" applyBorder="1" applyFont="1">
      <alignment horizontal="center" readingOrder="0" shrinkToFit="0" vertical="center" wrapText="1"/>
    </xf>
    <xf borderId="14" fillId="0" fontId="9" numFmtId="0" xfId="0" applyBorder="1" applyFont="1"/>
    <xf borderId="15" fillId="0" fontId="9" numFmtId="0" xfId="0" applyBorder="1" applyFont="1"/>
    <xf borderId="8" fillId="7" fontId="13" numFmtId="174" xfId="0" applyAlignment="1" applyBorder="1" applyFont="1" applyNumberFormat="1">
      <alignment horizontal="left" readingOrder="0" shrinkToFit="0" vertical="top" wrapText="1"/>
    </xf>
    <xf borderId="8" fillId="7" fontId="13" numFmtId="0" xfId="0" applyAlignment="1" applyBorder="1" applyFont="1">
      <alignment horizontal="left" readingOrder="0" shrinkToFit="0" vertical="top" wrapText="1"/>
    </xf>
    <xf borderId="2" fillId="7" fontId="13" numFmtId="0" xfId="0" applyAlignment="1" applyBorder="1" applyFont="1">
      <alignment horizontal="left" shrinkToFit="0" vertical="top" wrapText="1"/>
    </xf>
    <xf borderId="0" fillId="7" fontId="30" numFmtId="0" xfId="0" applyFont="1"/>
    <xf borderId="8" fillId="0" fontId="1" numFmtId="0" xfId="0" applyAlignment="1" applyBorder="1" applyFont="1">
      <alignment horizontal="center" readingOrder="0"/>
    </xf>
    <xf borderId="10" fillId="0" fontId="1" numFmtId="0" xfId="0" applyAlignment="1" applyBorder="1" applyFont="1">
      <alignment readingOrder="0"/>
    </xf>
    <xf borderId="8" fillId="0" fontId="1" numFmtId="0" xfId="0" applyAlignment="1" applyBorder="1" applyFont="1">
      <alignment readingOrder="0"/>
    </xf>
    <xf borderId="10" fillId="0" fontId="2" numFmtId="0" xfId="0" applyAlignment="1" applyBorder="1" applyFont="1">
      <alignment readingOrder="0"/>
    </xf>
    <xf borderId="8" fillId="0" fontId="2" numFmtId="0" xfId="0" applyAlignment="1" applyBorder="1" applyFont="1">
      <alignment readingOrder="0"/>
    </xf>
    <xf borderId="8" fillId="0" fontId="2" numFmtId="0" xfId="0" applyBorder="1" applyFont="1"/>
    <xf quotePrefix="1" borderId="10" fillId="0" fontId="2" numFmtId="0" xfId="0" applyAlignment="1" applyBorder="1" applyFont="1">
      <alignment readingOrder="0"/>
    </xf>
    <xf borderId="10" fillId="7" fontId="31" numFmtId="0" xfId="0" applyAlignment="1" applyBorder="1" applyFont="1">
      <alignment horizontal="center" shrinkToFit="0" vertical="bottom" wrapText="1"/>
    </xf>
    <xf borderId="10" fillId="7" fontId="31" numFmtId="175" xfId="0" applyAlignment="1" applyBorder="1" applyFont="1" applyNumberFormat="1">
      <alignment horizontal="center" shrinkToFit="0" vertical="bottom" wrapText="1"/>
    </xf>
    <xf borderId="8" fillId="7" fontId="31" numFmtId="0" xfId="0" applyAlignment="1" applyBorder="1" applyFont="1">
      <alignment horizontal="center" shrinkToFit="0" vertical="bottom" wrapText="1"/>
    </xf>
    <xf borderId="10" fillId="0" fontId="32" numFmtId="0" xfId="0" applyAlignment="1" applyBorder="1" applyFont="1">
      <alignment horizontal="center" readingOrder="0" shrinkToFit="0" vertical="center" wrapText="1"/>
    </xf>
    <xf borderId="10" fillId="0" fontId="32" numFmtId="175" xfId="0" applyAlignment="1" applyBorder="1" applyFont="1" applyNumberFormat="1">
      <alignment horizontal="center" readingOrder="0" shrinkToFit="0" vertical="center" wrapText="1"/>
    </xf>
    <xf borderId="10" fillId="0" fontId="32" numFmtId="0" xfId="0" applyAlignment="1" applyBorder="1" applyFont="1">
      <alignment horizontal="left" readingOrder="0" shrinkToFit="0" vertical="center" wrapText="1"/>
    </xf>
    <xf borderId="8" fillId="0" fontId="32" numFmtId="0" xfId="0" applyAlignment="1" applyBorder="1" applyFont="1">
      <alignment horizontal="center" readingOrder="0" shrinkToFit="0" vertical="center" wrapText="1"/>
    </xf>
    <xf borderId="8" fillId="0" fontId="32" numFmtId="0" xfId="0" applyAlignment="1" applyBorder="1" applyFont="1">
      <alignment horizontal="left" readingOrder="0" shrinkToFit="0" vertical="center" wrapText="1"/>
    </xf>
    <xf borderId="10" fillId="0" fontId="32" numFmtId="174" xfId="0" applyAlignment="1" applyBorder="1" applyFont="1" applyNumberFormat="1">
      <alignment horizontal="center" readingOrder="0" shrinkToFit="0" vertical="center" wrapText="1"/>
    </xf>
    <xf borderId="10" fillId="0" fontId="2" numFmtId="0" xfId="0" applyAlignment="1" applyBorder="1" applyFont="1">
      <alignment horizontal="right" readingOrder="0" shrinkToFit="0" wrapText="1"/>
    </xf>
    <xf borderId="10" fillId="0" fontId="2" numFmtId="175" xfId="0" applyAlignment="1" applyBorder="1" applyFont="1" applyNumberFormat="1">
      <alignment horizontal="right" readingOrder="0" shrinkToFit="0" wrapText="1"/>
    </xf>
    <xf borderId="10" fillId="0" fontId="2" numFmtId="0" xfId="0" applyAlignment="1" applyBorder="1" applyFont="1">
      <alignment readingOrder="0" shrinkToFit="0" wrapText="1"/>
    </xf>
    <xf borderId="8" fillId="0" fontId="2" numFmtId="0" xfId="0" applyAlignment="1" applyBorder="1" applyFont="1">
      <alignment readingOrder="0" shrinkToFit="0" wrapText="1"/>
    </xf>
    <xf borderId="10" fillId="0" fontId="2" numFmtId="174" xfId="0" applyAlignment="1" applyBorder="1" applyFont="1" applyNumberFormat="1">
      <alignment horizontal="right" readingOrder="0" shrinkToFit="0" wrapText="1"/>
    </xf>
    <xf borderId="12" fillId="7" fontId="29" numFmtId="0" xfId="0" applyAlignment="1" applyBorder="1" applyFont="1">
      <alignment horizontal="center" readingOrder="0" shrinkToFit="0" vertical="center" wrapText="1"/>
    </xf>
    <xf borderId="8" fillId="7" fontId="29" numFmtId="0" xfId="0" applyAlignment="1" applyBorder="1" applyFont="1">
      <alignment horizontal="center" readingOrder="0" shrinkToFit="0" vertical="center" wrapText="1"/>
    </xf>
    <xf borderId="16" fillId="0" fontId="9" numFmtId="0" xfId="0" applyBorder="1" applyFont="1"/>
    <xf borderId="10" fillId="7" fontId="33" numFmtId="176" xfId="0" applyAlignment="1" applyBorder="1" applyFont="1" applyNumberFormat="1">
      <alignment horizontal="center" readingOrder="0" shrinkToFit="0" vertical="center" wrapText="1"/>
    </xf>
    <xf borderId="10" fillId="7" fontId="33" numFmtId="177" xfId="0" applyAlignment="1" applyBorder="1" applyFont="1" applyNumberFormat="1">
      <alignment horizontal="center" readingOrder="0" shrinkToFit="0" vertical="center" wrapText="1"/>
    </xf>
    <xf borderId="12" fillId="7" fontId="33" numFmtId="0" xfId="0" applyAlignment="1" applyBorder="1" applyFont="1">
      <alignment horizontal="center" readingOrder="0" shrinkToFit="0" vertical="center" wrapText="1"/>
    </xf>
    <xf borderId="10" fillId="7" fontId="33" numFmtId="175" xfId="0" applyAlignment="1" applyBorder="1" applyFont="1" applyNumberFormat="1">
      <alignment horizontal="center" readingOrder="0" shrinkToFit="0" vertical="center" wrapText="1"/>
    </xf>
    <xf borderId="10" fillId="7" fontId="33" numFmtId="0" xfId="0" applyAlignment="1" applyBorder="1" applyFont="1">
      <alignment horizontal="center" readingOrder="0" shrinkToFit="0" vertical="center" wrapText="1"/>
    </xf>
    <xf borderId="10" fillId="7" fontId="34" numFmtId="175" xfId="0" applyAlignment="1" applyBorder="1" applyFont="1" applyNumberFormat="1">
      <alignment horizontal="center" readingOrder="0" shrinkToFit="0" vertical="center" wrapText="1"/>
    </xf>
    <xf borderId="10" fillId="7" fontId="34" numFmtId="0" xfId="0" applyAlignment="1" applyBorder="1" applyFont="1">
      <alignment horizontal="center" readingOrder="0" shrinkToFit="0" vertical="center" wrapText="1"/>
    </xf>
    <xf borderId="12" fillId="7" fontId="35" numFmtId="0" xfId="0" applyAlignment="1" applyBorder="1" applyFont="1">
      <alignment horizontal="center" readingOrder="0" shrinkToFit="0" vertical="center" wrapText="1"/>
    </xf>
    <xf borderId="8" fillId="7" fontId="35" numFmtId="0" xfId="0" applyAlignment="1" applyBorder="1" applyFont="1">
      <alignment horizontal="center" readingOrder="0" shrinkToFit="0" vertical="center" wrapText="1"/>
    </xf>
    <xf borderId="10" fillId="7" fontId="34" numFmtId="176" xfId="0" applyAlignment="1" applyBorder="1" applyFont="1" applyNumberFormat="1">
      <alignment horizontal="center" readingOrder="0" shrinkToFit="0" vertical="center" wrapText="1"/>
    </xf>
    <xf borderId="10" fillId="7" fontId="34" numFmtId="177" xfId="0" applyAlignment="1" applyBorder="1" applyFont="1" applyNumberFormat="1">
      <alignment horizontal="center" readingOrder="0" shrinkToFit="0" vertical="center" wrapText="1"/>
    </xf>
    <xf borderId="12" fillId="7" fontId="34" numFmtId="0" xfId="0" applyAlignment="1" applyBorder="1" applyFont="1">
      <alignment horizontal="center" readingOrder="0" shrinkToFit="0" vertical="center" wrapText="1"/>
    </xf>
    <xf borderId="10" fillId="7" fontId="1" numFmtId="176" xfId="0" applyAlignment="1" applyBorder="1" applyFont="1" applyNumberFormat="1">
      <alignment horizontal="center" readingOrder="0" shrinkToFit="0" vertical="center" wrapText="1"/>
    </xf>
    <xf borderId="10" fillId="7" fontId="1" numFmtId="177" xfId="0" applyAlignment="1" applyBorder="1" applyFont="1" applyNumberFormat="1">
      <alignment horizontal="center" readingOrder="0" shrinkToFit="0" vertical="center" wrapText="1"/>
    </xf>
    <xf borderId="10" fillId="0" fontId="2" numFmtId="175" xfId="0" applyAlignment="1" applyBorder="1" applyFont="1" applyNumberFormat="1">
      <alignment horizontal="center" readingOrder="0" vertical="center"/>
    </xf>
    <xf borderId="8" fillId="0" fontId="2" numFmtId="0" xfId="0" applyAlignment="1" applyBorder="1" applyFont="1">
      <alignment horizontal="left" readingOrder="0" vertical="center"/>
    </xf>
    <xf borderId="10" fillId="0" fontId="2" numFmtId="0" xfId="0" applyAlignment="1" applyBorder="1" applyFont="1">
      <alignment horizontal="center" readingOrder="0" vertical="center"/>
    </xf>
    <xf borderId="8" fillId="0" fontId="2" numFmtId="0" xfId="0" applyAlignment="1" applyBorder="1" applyFont="1">
      <alignment horizontal="left" vertical="center"/>
    </xf>
    <xf borderId="10" fillId="0" fontId="2" numFmtId="174" xfId="0" applyAlignment="1" applyBorder="1" applyFont="1" applyNumberFormat="1">
      <alignment readingOrder="0"/>
    </xf>
    <xf borderId="10" fillId="7" fontId="29" numFmtId="0" xfId="0" applyAlignment="1" applyBorder="1" applyFont="1">
      <alignment horizontal="right" readingOrder="0" shrinkToFit="0" vertical="center" wrapText="1"/>
    </xf>
    <xf borderId="8" fillId="7" fontId="35" numFmtId="0" xfId="0" applyAlignment="1" applyBorder="1" applyFont="1">
      <alignment horizontal="left" readingOrder="0" shrinkToFit="0" vertical="center" wrapText="1"/>
    </xf>
    <xf borderId="10" fillId="7" fontId="34" numFmtId="0" xfId="0" applyAlignment="1" applyBorder="1" applyFont="1">
      <alignment shrinkToFit="0" vertical="center" wrapText="1"/>
    </xf>
    <xf borderId="10" fillId="7" fontId="29" numFmtId="0" xfId="0" applyAlignment="1" applyBorder="1" applyFont="1">
      <alignment horizontal="left" readingOrder="0" shrinkToFit="0" vertical="center" wrapText="1"/>
    </xf>
    <xf borderId="8" fillId="7" fontId="34" numFmtId="0" xfId="0" applyAlignment="1" applyBorder="1" applyFont="1">
      <alignment horizontal="left" readingOrder="0" shrinkToFit="0" vertical="center" wrapText="1"/>
    </xf>
    <xf borderId="10" fillId="7" fontId="29" numFmtId="0" xfId="0" applyAlignment="1" applyBorder="1" applyFont="1">
      <alignment horizontal="right" shrinkToFit="0" vertical="center" wrapText="1"/>
    </xf>
    <xf borderId="10" fillId="7" fontId="34" numFmtId="0" xfId="0" applyAlignment="1" applyBorder="1" applyFont="1">
      <alignment horizontal="left" shrinkToFit="0" vertical="center" wrapText="1"/>
    </xf>
    <xf borderId="10" fillId="7" fontId="29" numFmtId="0" xfId="0" applyAlignment="1" applyBorder="1" applyFont="1">
      <alignment horizontal="center" readingOrder="0" shrinkToFit="0" vertical="center" wrapText="1"/>
    </xf>
    <xf quotePrefix="1" borderId="10" fillId="7" fontId="19" numFmtId="0" xfId="0" applyAlignment="1" applyBorder="1" applyFont="1">
      <alignment horizontal="center" readingOrder="0" shrinkToFit="0" vertical="center" wrapText="1"/>
    </xf>
    <xf borderId="8" fillId="7" fontId="19" numFmtId="0" xfId="0" applyAlignment="1" applyBorder="1" applyFont="1">
      <alignment horizontal="left" readingOrder="0" shrinkToFit="0" vertical="center" wrapText="1"/>
    </xf>
    <xf borderId="10" fillId="7" fontId="35" numFmtId="0" xfId="0" applyAlignment="1" applyBorder="1" applyFont="1">
      <alignment shrinkToFit="0" vertical="center" wrapText="1"/>
    </xf>
    <xf borderId="8" fillId="7" fontId="35" numFmtId="0" xfId="0" applyAlignment="1" applyBorder="1" applyFont="1">
      <alignment shrinkToFit="0" vertical="center" wrapText="1"/>
    </xf>
    <xf borderId="8" fillId="7" fontId="29" numFmtId="0" xfId="0" applyAlignment="1" applyBorder="1" applyFont="1">
      <alignment horizontal="right" readingOrder="0" shrinkToFit="0" vertical="center" wrapText="1"/>
    </xf>
    <xf borderId="10" fillId="7" fontId="35" numFmtId="0" xfId="0" applyAlignment="1" applyBorder="1" applyFont="1">
      <alignment horizontal="left" shrinkToFit="0" vertical="center" wrapText="1"/>
    </xf>
    <xf borderId="2" fillId="0" fontId="24" numFmtId="0" xfId="0" applyAlignment="1" applyBorder="1" applyFont="1">
      <alignment horizontal="center" readingOrder="0" shrinkToFit="0" vertical="center" wrapText="1"/>
    </xf>
    <xf borderId="11" fillId="0" fontId="26" numFmtId="0" xfId="0" applyAlignment="1" applyBorder="1" applyFont="1">
      <alignment readingOrder="0" shrinkToFit="0" vertical="bottom" wrapText="1"/>
    </xf>
    <xf borderId="0" fillId="0" fontId="25" numFmtId="0" xfId="0" applyAlignment="1" applyFont="1">
      <alignment readingOrder="0" shrinkToFit="0" vertical="bottom" wrapText="1"/>
    </xf>
    <xf borderId="0" fillId="0" fontId="26" numFmtId="0" xfId="0" applyAlignment="1" applyFont="1">
      <alignment readingOrder="0" shrinkToFit="0" vertical="bottom" wrapText="1"/>
    </xf>
    <xf borderId="0" fillId="0" fontId="26" numFmtId="173" xfId="0" applyAlignment="1" applyFont="1" applyNumberFormat="1">
      <alignment readingOrder="0" shrinkToFit="0" vertical="bottom" wrapText="1"/>
    </xf>
    <xf borderId="0" fillId="0" fontId="26" numFmtId="178" xfId="0" applyAlignment="1" applyFont="1" applyNumberFormat="1">
      <alignment readingOrder="0" shrinkToFit="0" vertical="bottom" wrapText="1"/>
    </xf>
    <xf borderId="10" fillId="7" fontId="36" numFmtId="0" xfId="0" applyAlignment="1" applyBorder="1" applyFont="1">
      <alignment horizontal="right" shrinkToFit="0" wrapText="1"/>
    </xf>
    <xf borderId="8" fillId="7" fontId="23" numFmtId="0" xfId="0" applyAlignment="1" applyBorder="1" applyFont="1">
      <alignment readingOrder="0" shrinkToFit="0" wrapText="1"/>
    </xf>
    <xf borderId="8" fillId="7" fontId="37" numFmtId="0" xfId="0" applyAlignment="1" applyBorder="1" applyFont="1">
      <alignment horizontal="center" shrinkToFit="0" wrapText="1"/>
    </xf>
    <xf borderId="10" fillId="7" fontId="37" numFmtId="0" xfId="0" applyAlignment="1" applyBorder="1" applyFont="1">
      <alignment horizontal="center" shrinkToFit="0" wrapText="1"/>
    </xf>
    <xf borderId="8" fillId="7" fontId="38" numFmtId="0" xfId="0" applyAlignment="1" applyBorder="1" applyFont="1">
      <alignment readingOrder="0" shrinkToFit="0" vertical="top" wrapText="1"/>
    </xf>
    <xf borderId="10" fillId="7" fontId="39" numFmtId="0" xfId="0" applyAlignment="1" applyBorder="1" applyFont="1">
      <alignment readingOrder="0" vertical="top"/>
    </xf>
    <xf borderId="8" fillId="7" fontId="39" numFmtId="0" xfId="0" applyAlignment="1" applyBorder="1" applyFont="1">
      <alignment readingOrder="0" vertical="top"/>
    </xf>
    <xf borderId="10" fillId="7" fontId="38" numFmtId="0" xfId="0" applyAlignment="1" applyBorder="1" applyFont="1">
      <alignment readingOrder="0" shrinkToFit="0" vertical="top" wrapText="1"/>
    </xf>
    <xf borderId="10" fillId="7" fontId="39" numFmtId="0" xfId="0" applyAlignment="1" applyBorder="1" applyFont="1">
      <alignment vertical="top"/>
    </xf>
    <xf borderId="8" fillId="7" fontId="39" numFmtId="0" xfId="0" applyAlignment="1" applyBorder="1" applyFont="1">
      <alignment vertical="top"/>
    </xf>
    <xf borderId="10" fillId="7" fontId="39" numFmtId="0" xfId="0" applyAlignment="1" applyBorder="1" applyFont="1">
      <alignment vertical="top"/>
    </xf>
    <xf borderId="10" fillId="7" fontId="36" numFmtId="0" xfId="0" applyAlignment="1" applyBorder="1" applyFont="1">
      <alignment horizontal="right" shrinkToFit="0" vertical="top" wrapText="1"/>
    </xf>
    <xf borderId="10" fillId="7" fontId="38" numFmtId="9" xfId="0" applyAlignment="1" applyBorder="1" applyFont="1" applyNumberFormat="1">
      <alignment readingOrder="0" shrinkToFit="0" vertical="top" wrapText="1"/>
    </xf>
    <xf borderId="8" fillId="7" fontId="38" numFmtId="0" xfId="0" applyAlignment="1" applyBorder="1" applyFont="1">
      <alignment shrinkToFit="0" vertical="top" wrapText="1"/>
    </xf>
    <xf borderId="8" fillId="7" fontId="36" numFmtId="0" xfId="0" applyAlignment="1" applyBorder="1" applyFont="1">
      <alignment horizontal="right" shrinkToFit="0" vertical="top" wrapText="1"/>
    </xf>
    <xf borderId="2" fillId="7" fontId="38" numFmtId="0" xfId="0" applyAlignment="1" applyBorder="1" applyFont="1">
      <alignment horizontal="center" readingOrder="0" shrinkToFit="0" wrapText="1"/>
    </xf>
    <xf borderId="3" fillId="7" fontId="38" numFmtId="0" xfId="0" applyAlignment="1" applyBorder="1" applyFont="1">
      <alignment horizontal="center" readingOrder="0" shrinkToFit="0" wrapText="1"/>
    </xf>
    <xf borderId="14" fillId="7" fontId="38" numFmtId="0" xfId="0" applyAlignment="1" applyBorder="1" applyFont="1">
      <alignment horizontal="center" readingOrder="0" shrinkToFit="0" wrapText="1"/>
    </xf>
    <xf borderId="0" fillId="7" fontId="38" numFmtId="0" xfId="0" applyAlignment="1" applyFont="1">
      <alignment horizontal="center" readingOrder="0" shrinkToFit="0" wrapText="1"/>
    </xf>
    <xf borderId="5" fillId="7" fontId="38" numFmtId="0" xfId="0" applyAlignment="1" applyBorder="1" applyFont="1">
      <alignment horizontal="center" readingOrder="0" shrinkToFit="0" wrapText="1"/>
    </xf>
    <xf borderId="6" fillId="7" fontId="38" numFmtId="0" xfId="0" applyAlignment="1" applyBorder="1" applyFont="1">
      <alignment horizontal="center" readingOrder="0" shrinkToFit="0" wrapText="1"/>
    </xf>
    <xf borderId="8" fillId="7" fontId="38" numFmtId="178" xfId="0" applyAlignment="1" applyBorder="1" applyFont="1" applyNumberFormat="1">
      <alignment readingOrder="0" shrinkToFit="0" vertical="top" wrapText="1"/>
    </xf>
    <xf borderId="8" fillId="7" fontId="39" numFmtId="178" xfId="0" applyAlignment="1" applyBorder="1" applyFont="1" applyNumberFormat="1">
      <alignment readingOrder="0" vertical="top"/>
    </xf>
    <xf borderId="8" fillId="16" fontId="22" numFmtId="0" xfId="0" applyAlignment="1" applyBorder="1" applyFill="1" applyFont="1">
      <alignment horizontal="center" shrinkToFit="0" vertical="center" wrapText="1"/>
    </xf>
    <xf borderId="10" fillId="16" fontId="22" numFmtId="0" xfId="0" applyAlignment="1" applyBorder="1" applyFont="1">
      <alignment horizontal="center" shrinkToFit="0" vertical="center" wrapText="1"/>
    </xf>
    <xf borderId="10" fillId="7" fontId="40" numFmtId="0" xfId="0" applyAlignment="1" applyBorder="1" applyFont="1">
      <alignment horizontal="center" readingOrder="0" shrinkToFit="0" vertical="center" wrapText="1"/>
    </xf>
    <xf borderId="8" fillId="7" fontId="40" numFmtId="0" xfId="0" applyAlignment="1" applyBorder="1" applyFont="1">
      <alignment horizontal="left" readingOrder="0" shrinkToFit="0" vertical="center" wrapText="1"/>
    </xf>
    <xf borderId="10" fillId="7" fontId="40" numFmtId="178" xfId="0" applyAlignment="1" applyBorder="1" applyFont="1" applyNumberFormat="1">
      <alignment horizontal="center" readingOrder="0" shrinkToFit="0" vertical="center" wrapText="1"/>
    </xf>
    <xf borderId="10" fillId="7" fontId="39" numFmtId="0" xfId="0" applyBorder="1" applyFont="1"/>
    <xf borderId="8" fillId="7" fontId="36" numFmtId="0" xfId="0" applyAlignment="1" applyBorder="1" applyFont="1">
      <alignment horizontal="center" shrinkToFit="0" wrapText="1"/>
    </xf>
    <xf borderId="10" fillId="7" fontId="36" numFmtId="0" xfId="0" applyAlignment="1" applyBorder="1" applyFont="1">
      <alignment horizontal="right" readingOrder="0" shrinkToFit="0" wrapText="1"/>
    </xf>
    <xf borderId="8" fillId="7" fontId="23" numFmtId="0" xfId="0" applyAlignment="1" applyBorder="1" applyFont="1">
      <alignment shrinkToFit="0" wrapText="1"/>
    </xf>
    <xf borderId="10" fillId="7" fontId="36" numFmtId="0" xfId="0" applyAlignment="1" applyBorder="1" applyFont="1">
      <alignment horizontal="center" shrinkToFit="0" wrapText="1"/>
    </xf>
    <xf borderId="10" fillId="7" fontId="39" numFmtId="0" xfId="0" applyBorder="1" applyFont="1"/>
    <xf borderId="8" fillId="7" fontId="36" numFmtId="0" xfId="0" applyAlignment="1" applyBorder="1" applyFont="1">
      <alignment horizontal="center" readingOrder="0" shrinkToFit="0" wrapText="1"/>
    </xf>
    <xf borderId="8" fillId="7" fontId="39" numFmtId="0" xfId="0" applyBorder="1" applyFont="1"/>
    <xf borderId="10" fillId="7" fontId="36" numFmtId="179" xfId="0" applyAlignment="1" applyBorder="1" applyFont="1" applyNumberFormat="1">
      <alignment horizontal="center" shrinkToFit="0" wrapText="1"/>
    </xf>
    <xf borderId="10" fillId="7" fontId="23" numFmtId="0" xfId="0" applyAlignment="1" applyBorder="1" applyFont="1">
      <alignment horizontal="right" shrinkToFit="0" wrapText="1"/>
    </xf>
    <xf borderId="8" fillId="7" fontId="23" numFmtId="0" xfId="0" applyAlignment="1" applyBorder="1" applyFont="1">
      <alignment shrinkToFit="0" wrapText="1"/>
    </xf>
    <xf borderId="10" fillId="7" fontId="23" numFmtId="0" xfId="0" applyAlignment="1" applyBorder="1" applyFont="1">
      <alignment horizontal="right" readingOrder="0" shrinkToFit="0" wrapText="1"/>
    </xf>
    <xf borderId="10" fillId="7" fontId="22" numFmtId="0" xfId="0" applyAlignment="1" applyBorder="1" applyFont="1">
      <alignment shrinkToFit="0" wrapText="1"/>
    </xf>
    <xf borderId="8" fillId="7" fontId="22" numFmtId="0" xfId="0" applyAlignment="1" applyBorder="1" applyFont="1">
      <alignment shrinkToFit="0" wrapText="1"/>
    </xf>
    <xf borderId="8" fillId="7" fontId="36" numFmtId="0" xfId="0" applyAlignment="1" applyBorder="1" applyFont="1">
      <alignment horizontal="right" shrinkToFit="0" wrapText="1"/>
    </xf>
    <xf borderId="8" fillId="7" fontId="23" numFmtId="173" xfId="0" applyAlignment="1" applyBorder="1" applyFont="1" applyNumberFormat="1">
      <alignment horizontal="center" readingOrder="0" shrinkToFit="0" wrapText="1"/>
    </xf>
    <xf borderId="8" fillId="7" fontId="22" numFmtId="0" xfId="0" applyAlignment="1" applyBorder="1" applyFont="1">
      <alignment shrinkToFit="0" wrapText="1"/>
    </xf>
    <xf borderId="0" fillId="0" fontId="26" numFmtId="174" xfId="0" applyAlignment="1" applyFont="1" applyNumberFormat="1">
      <alignment readingOrder="0" shrinkToFit="0" vertical="bottom" wrapText="1"/>
    </xf>
    <xf borderId="0" fillId="0" fontId="26" numFmtId="0" xfId="0" applyAlignment="1" applyFont="1">
      <alignment readingOrder="0" vertical="bottom"/>
    </xf>
    <xf borderId="0" fillId="0" fontId="26" numFmtId="0" xfId="0" applyAlignment="1" applyFont="1">
      <alignment vertical="bottom"/>
    </xf>
    <xf borderId="0" fillId="0" fontId="26" numFmtId="0" xfId="0" applyAlignment="1" applyFont="1">
      <alignment horizontal="right" readingOrder="0" vertical="bottom"/>
    </xf>
    <xf borderId="0" fillId="0" fontId="26" numFmtId="0" xfId="0" applyAlignment="1" applyFont="1">
      <alignment horizontal="left" readingOrder="0" vertical="bottom"/>
    </xf>
    <xf borderId="0" fillId="0" fontId="4" numFmtId="0" xfId="0" applyAlignment="1" applyBorder="1" applyFont="1">
      <alignment vertical="bottom"/>
    </xf>
    <xf borderId="17" fillId="0" fontId="4" numFmtId="0" xfId="0" applyAlignment="1" applyBorder="1" applyFont="1">
      <alignment vertical="bottom"/>
    </xf>
    <xf borderId="18" fillId="0" fontId="4" numFmtId="0" xfId="0" applyAlignment="1" applyBorder="1" applyFont="1">
      <alignment vertical="bottom"/>
    </xf>
    <xf borderId="19" fillId="0" fontId="4" numFmtId="0" xfId="0" applyAlignment="1" applyBorder="1" applyFont="1">
      <alignment vertical="bottom"/>
    </xf>
    <xf borderId="10" fillId="7" fontId="27" numFmtId="0" xfId="0" applyAlignment="1" applyBorder="1" applyFont="1">
      <alignment shrinkToFit="0" vertical="top" wrapText="1"/>
    </xf>
    <xf borderId="8" fillId="7" fontId="28" numFmtId="0" xfId="0" applyAlignment="1" applyBorder="1" applyFont="1">
      <alignment horizontal="center" shrinkToFit="0" vertical="top" wrapText="1"/>
    </xf>
    <xf borderId="8" fillId="7" fontId="27" numFmtId="0" xfId="0" applyAlignment="1" applyBorder="1" applyFont="1">
      <alignment shrinkToFit="0" vertical="top" wrapText="1"/>
    </xf>
    <xf borderId="10" fillId="7" fontId="27" numFmtId="0" xfId="0" applyAlignment="1" applyBorder="1" applyFont="1">
      <alignment shrinkToFit="0" vertical="top" wrapText="1"/>
    </xf>
    <xf borderId="8" fillId="7" fontId="27" numFmtId="0" xfId="0" applyAlignment="1" applyBorder="1" applyFont="1">
      <alignment readingOrder="0" shrinkToFit="0" vertical="top" wrapText="1"/>
    </xf>
    <xf borderId="10" fillId="7" fontId="27" numFmtId="0" xfId="0" applyAlignment="1" applyBorder="1" applyFont="1">
      <alignment readingOrder="0" shrinkToFit="0" vertical="top" wrapText="1"/>
    </xf>
    <xf borderId="8" fillId="7" fontId="27" numFmtId="180" xfId="0" applyAlignment="1" applyBorder="1" applyFont="1" applyNumberFormat="1">
      <alignment readingOrder="0" shrinkToFit="0" vertical="top" wrapText="1"/>
    </xf>
    <xf borderId="8" fillId="7" fontId="27" numFmtId="0" xfId="0" applyAlignment="1" applyBorder="1" applyFont="1">
      <alignment horizontal="center" shrinkToFit="0" vertical="top" wrapText="1"/>
    </xf>
    <xf borderId="10" fillId="7" fontId="27" numFmtId="0" xfId="0" applyAlignment="1" applyBorder="1" applyFont="1">
      <alignment horizontal="center" shrinkToFit="0" vertical="top" wrapText="1"/>
    </xf>
    <xf borderId="10" fillId="7" fontId="27" numFmtId="0" xfId="0" applyAlignment="1" applyBorder="1" applyFont="1">
      <alignment readingOrder="0" shrinkToFit="0" vertical="top" wrapText="1"/>
    </xf>
    <xf borderId="10" fillId="7" fontId="41" numFmtId="0" xfId="0" applyAlignment="1" applyBorder="1" applyFont="1">
      <alignment shrinkToFit="0" vertical="top" wrapText="1"/>
    </xf>
    <xf borderId="8" fillId="7" fontId="28" numFmtId="0" xfId="0" applyAlignment="1" applyBorder="1" applyFont="1">
      <alignment horizontal="left" shrinkToFit="0" vertical="top" wrapText="1"/>
    </xf>
    <xf borderId="8" fillId="7" fontId="27" numFmtId="0" xfId="0" applyAlignment="1" applyBorder="1" applyFont="1">
      <alignment horizontal="left" shrinkToFit="0" vertical="top" wrapText="1"/>
    </xf>
    <xf borderId="10" fillId="7" fontId="33" numFmtId="0" xfId="0" applyAlignment="1" applyBorder="1" applyFont="1">
      <alignment shrinkToFit="0" wrapText="1"/>
    </xf>
    <xf borderId="10" fillId="7" fontId="42" numFmtId="0" xfId="0" applyAlignment="1" applyBorder="1" applyFont="1">
      <alignment shrinkToFit="0" wrapText="1"/>
    </xf>
    <xf borderId="10" fillId="7" fontId="43" numFmtId="0" xfId="0" applyAlignment="1" applyBorder="1" applyFont="1">
      <alignment shrinkToFit="0" vertical="top" wrapText="1"/>
    </xf>
    <xf borderId="20" fillId="17" fontId="44" numFmtId="0" xfId="0" applyAlignment="1" applyBorder="1" applyFill="1" applyFont="1">
      <alignment horizontal="center" shrinkToFit="0" vertical="center" wrapText="1"/>
    </xf>
    <xf borderId="20" fillId="18" fontId="45" numFmtId="0" xfId="0" applyAlignment="1" applyBorder="1" applyFill="1" applyFont="1">
      <alignment horizontal="center" shrinkToFit="0" vertical="top" wrapText="1"/>
    </xf>
    <xf borderId="20" fillId="18" fontId="46" numFmtId="0" xfId="0" applyAlignment="1" applyBorder="1" applyFont="1">
      <alignment shrinkToFit="0" vertical="top" wrapText="1"/>
    </xf>
    <xf borderId="20" fillId="18" fontId="47" numFmtId="0" xfId="0" applyAlignment="1" applyBorder="1" applyFont="1">
      <alignment shrinkToFit="0" vertical="top" wrapText="1"/>
    </xf>
    <xf borderId="20" fillId="7" fontId="45" numFmtId="0" xfId="0" applyAlignment="1" applyBorder="1" applyFont="1">
      <alignment horizontal="center" shrinkToFit="0" vertical="top" wrapText="1"/>
    </xf>
    <xf borderId="20" fillId="7" fontId="46" numFmtId="0" xfId="0" applyAlignment="1" applyBorder="1" applyFont="1">
      <alignment shrinkToFit="0" vertical="top" wrapText="1"/>
    </xf>
    <xf borderId="20" fillId="7" fontId="47" numFmtId="0" xfId="0" applyAlignment="1" applyBorder="1" applyFont="1">
      <alignment shrinkToFit="0" vertical="top" wrapText="1"/>
    </xf>
    <xf borderId="10" fillId="7" fontId="43" numFmtId="181" xfId="0" applyAlignment="1" applyBorder="1" applyFont="1" applyNumberFormat="1">
      <alignment shrinkToFit="0" wrapText="1"/>
    </xf>
    <xf borderId="0" fillId="0" fontId="24" numFmtId="0" xfId="0" applyAlignment="1" applyFont="1">
      <alignment horizontal="center" readingOrder="0" vertical="center"/>
    </xf>
    <xf borderId="0" fillId="0" fontId="1" numFmtId="0" xfId="0" applyAlignment="1" applyFont="1">
      <alignment readingOrder="0"/>
    </xf>
    <xf borderId="0" fillId="0" fontId="2" numFmtId="173" xfId="0" applyAlignment="1" applyFont="1" applyNumberFormat="1">
      <alignment readingOrder="0"/>
    </xf>
    <xf borderId="0" fillId="0" fontId="1" numFmtId="0" xfId="0" applyAlignment="1" applyFont="1">
      <alignment horizontal="center" readingOrder="0"/>
    </xf>
    <xf borderId="0" fillId="0" fontId="2" numFmtId="0" xfId="0" applyAlignment="1" applyFont="1">
      <alignment horizontal="left" readingOrder="0" shrinkToFit="0" vertical="top" wrapText="1"/>
    </xf>
    <xf borderId="0" fillId="0" fontId="2" numFmtId="17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8C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43"/>
    <col customWidth="1" min="2" max="2" width="6.57"/>
    <col customWidth="1" min="3" max="3" width="41.86"/>
    <col customWidth="1" min="4" max="4" width="18.14"/>
  </cols>
  <sheetData>
    <row r="1">
      <c r="A1" s="1" t="s">
        <v>0</v>
      </c>
      <c r="B1" s="1" t="s">
        <v>1</v>
      </c>
      <c r="C1" s="1" t="s">
        <v>2</v>
      </c>
      <c r="D1" s="1" t="s">
        <v>3</v>
      </c>
    </row>
    <row r="2">
      <c r="A2" s="2" t="s">
        <v>4</v>
      </c>
      <c r="B2" s="2">
        <v>1.0</v>
      </c>
      <c r="C2" s="2" t="s">
        <v>5</v>
      </c>
      <c r="D2" s="2">
        <v>1300.0</v>
      </c>
    </row>
    <row r="3">
      <c r="A3" s="2" t="s">
        <v>4</v>
      </c>
      <c r="B3" s="2">
        <v>2.0</v>
      </c>
      <c r="C3" s="2" t="s">
        <v>6</v>
      </c>
      <c r="D3" s="2">
        <v>600.0</v>
      </c>
    </row>
    <row r="4">
      <c r="A4" s="2" t="s">
        <v>4</v>
      </c>
      <c r="B4" s="2">
        <v>3.0</v>
      </c>
      <c r="C4" s="2" t="s">
        <v>7</v>
      </c>
      <c r="D4" s="2">
        <v>500.0</v>
      </c>
    </row>
    <row r="5">
      <c r="A5" s="2" t="s">
        <v>4</v>
      </c>
      <c r="B5" s="2">
        <v>4.0</v>
      </c>
      <c r="C5" s="2" t="s">
        <v>8</v>
      </c>
      <c r="D5" s="2">
        <v>1000.0</v>
      </c>
    </row>
    <row r="6">
      <c r="A6" s="2" t="s">
        <v>4</v>
      </c>
      <c r="B6" s="2">
        <v>5.0</v>
      </c>
      <c r="C6" s="2" t="s">
        <v>9</v>
      </c>
      <c r="D6" s="2">
        <v>1000.0</v>
      </c>
    </row>
    <row r="7">
      <c r="A7" s="2" t="s">
        <v>4</v>
      </c>
      <c r="B7" s="2">
        <v>6.0</v>
      </c>
      <c r="C7" s="2" t="s">
        <v>10</v>
      </c>
      <c r="D7" s="2">
        <v>1000.0</v>
      </c>
    </row>
    <row r="8">
      <c r="A8" s="2" t="s">
        <v>4</v>
      </c>
      <c r="B8" s="2">
        <v>7.0</v>
      </c>
      <c r="C8" s="2" t="s">
        <v>11</v>
      </c>
      <c r="D8" s="2">
        <v>1000.0</v>
      </c>
    </row>
    <row r="9">
      <c r="A9" s="2" t="s">
        <v>4</v>
      </c>
      <c r="B9" s="2">
        <v>8.0</v>
      </c>
      <c r="C9" s="2" t="s">
        <v>12</v>
      </c>
      <c r="D9" s="2">
        <v>600.0</v>
      </c>
    </row>
    <row r="10">
      <c r="A10" s="2" t="s">
        <v>4</v>
      </c>
      <c r="B10" s="2">
        <v>9.0</v>
      </c>
      <c r="C10" s="2" t="s">
        <v>13</v>
      </c>
      <c r="D10" s="2">
        <v>1200.0</v>
      </c>
    </row>
    <row r="11">
      <c r="A11" s="2" t="s">
        <v>4</v>
      </c>
      <c r="B11" s="2">
        <v>10.0</v>
      </c>
      <c r="C11" s="2" t="s">
        <v>14</v>
      </c>
      <c r="D11" s="2">
        <v>1500.0</v>
      </c>
    </row>
    <row r="12">
      <c r="A12" s="2" t="s">
        <v>15</v>
      </c>
      <c r="B12" s="2">
        <v>11.0</v>
      </c>
      <c r="C12" s="2" t="s">
        <v>16</v>
      </c>
      <c r="D12" s="2">
        <v>1000.0</v>
      </c>
    </row>
    <row r="13">
      <c r="A13" s="2" t="s">
        <v>15</v>
      </c>
      <c r="B13" s="2">
        <v>12.0</v>
      </c>
      <c r="C13" s="2" t="s">
        <v>17</v>
      </c>
      <c r="D13" s="2">
        <v>600.0</v>
      </c>
    </row>
    <row r="14">
      <c r="A14" s="2" t="s">
        <v>15</v>
      </c>
      <c r="B14" s="2">
        <v>13.0</v>
      </c>
      <c r="C14" s="2" t="s">
        <v>18</v>
      </c>
      <c r="D14" s="2">
        <v>1500.0</v>
      </c>
    </row>
    <row r="15">
      <c r="A15" s="2" t="s">
        <v>15</v>
      </c>
      <c r="B15" s="2">
        <v>14.0</v>
      </c>
      <c r="C15" s="2" t="s">
        <v>19</v>
      </c>
      <c r="D15" s="2">
        <v>700.0</v>
      </c>
    </row>
    <row r="16">
      <c r="A16" s="2" t="s">
        <v>15</v>
      </c>
      <c r="B16" s="2">
        <v>15.0</v>
      </c>
      <c r="C16" s="2" t="s">
        <v>20</v>
      </c>
      <c r="D16" s="2">
        <v>1800.0</v>
      </c>
    </row>
    <row r="17">
      <c r="A17" s="2" t="s">
        <v>15</v>
      </c>
      <c r="B17" s="2">
        <v>16.0</v>
      </c>
      <c r="C17" s="2" t="s">
        <v>21</v>
      </c>
      <c r="D17" s="2">
        <v>900.0</v>
      </c>
    </row>
    <row r="18">
      <c r="A18" s="2" t="s">
        <v>15</v>
      </c>
      <c r="B18" s="2">
        <v>17.0</v>
      </c>
      <c r="C18" s="2" t="s">
        <v>22</v>
      </c>
      <c r="D18" s="2">
        <v>1800.0</v>
      </c>
    </row>
    <row r="19">
      <c r="A19" s="2" t="s">
        <v>15</v>
      </c>
      <c r="B19" s="2">
        <v>18.0</v>
      </c>
      <c r="C19" s="2" t="s">
        <v>23</v>
      </c>
      <c r="D19" s="2">
        <v>1500.0</v>
      </c>
    </row>
    <row r="20">
      <c r="A20" s="2" t="s">
        <v>15</v>
      </c>
      <c r="B20" s="2">
        <v>19.0</v>
      </c>
      <c r="C20" s="2" t="s">
        <v>24</v>
      </c>
      <c r="D20" s="2">
        <v>900.0</v>
      </c>
    </row>
    <row r="21">
      <c r="A21" s="2" t="s">
        <v>15</v>
      </c>
      <c r="B21" s="2">
        <v>20.0</v>
      </c>
      <c r="C21" s="2" t="s">
        <v>25</v>
      </c>
      <c r="D21" s="2">
        <v>2000.0</v>
      </c>
    </row>
    <row r="22">
      <c r="A22" s="2" t="s">
        <v>15</v>
      </c>
      <c r="B22" s="2">
        <v>21.0</v>
      </c>
      <c r="C22" s="2" t="s">
        <v>26</v>
      </c>
      <c r="D22" s="2">
        <v>1250.0</v>
      </c>
    </row>
    <row r="23">
      <c r="A23" s="2" t="s">
        <v>15</v>
      </c>
      <c r="B23" s="2">
        <v>22.0</v>
      </c>
      <c r="C23" s="2" t="s">
        <v>27</v>
      </c>
      <c r="D23" s="2">
        <v>1200.0</v>
      </c>
    </row>
    <row r="24">
      <c r="A24" s="2" t="s">
        <v>15</v>
      </c>
      <c r="B24" s="2">
        <v>23.0</v>
      </c>
      <c r="C24" s="2" t="s">
        <v>28</v>
      </c>
      <c r="D24" s="2">
        <v>800.0</v>
      </c>
    </row>
    <row r="25">
      <c r="A25" s="2" t="s">
        <v>15</v>
      </c>
      <c r="B25" s="2">
        <v>24.0</v>
      </c>
      <c r="C25" s="2" t="s">
        <v>29</v>
      </c>
      <c r="D25" s="2">
        <v>700.0</v>
      </c>
    </row>
    <row r="26">
      <c r="A26" s="2" t="s">
        <v>30</v>
      </c>
      <c r="B26" s="2">
        <v>25.0</v>
      </c>
      <c r="C26" s="2" t="s">
        <v>31</v>
      </c>
      <c r="D26" s="2">
        <v>1500.0</v>
      </c>
    </row>
    <row r="27">
      <c r="A27" s="2" t="s">
        <v>30</v>
      </c>
      <c r="B27" s="2">
        <v>26.0</v>
      </c>
      <c r="C27" s="2" t="s">
        <v>32</v>
      </c>
      <c r="D27" s="2">
        <v>1800.0</v>
      </c>
    </row>
    <row r="28">
      <c r="A28" s="2" t="s">
        <v>30</v>
      </c>
      <c r="B28" s="2">
        <v>27.0</v>
      </c>
      <c r="C28" s="2" t="s">
        <v>33</v>
      </c>
      <c r="D28" s="2">
        <v>1000.0</v>
      </c>
    </row>
    <row r="29">
      <c r="A29" s="2" t="s">
        <v>30</v>
      </c>
      <c r="B29" s="2">
        <v>28.0</v>
      </c>
      <c r="C29" s="2" t="s">
        <v>34</v>
      </c>
      <c r="D29" s="2">
        <v>1500.0</v>
      </c>
    </row>
    <row r="30">
      <c r="A30" s="2" t="s">
        <v>30</v>
      </c>
      <c r="B30" s="2">
        <v>29.0</v>
      </c>
      <c r="C30" s="2" t="s">
        <v>35</v>
      </c>
      <c r="D30" s="2">
        <v>1000.0</v>
      </c>
    </row>
    <row r="31">
      <c r="A31" s="2" t="s">
        <v>30</v>
      </c>
      <c r="B31" s="2">
        <v>30.0</v>
      </c>
      <c r="C31" s="2" t="s">
        <v>36</v>
      </c>
      <c r="D31" s="2">
        <v>1500.0</v>
      </c>
    </row>
    <row r="32">
      <c r="A32" s="2" t="s">
        <v>37</v>
      </c>
      <c r="B32" s="2">
        <v>31.0</v>
      </c>
      <c r="C32" s="2" t="s">
        <v>38</v>
      </c>
      <c r="D32" s="2">
        <v>1500.0</v>
      </c>
    </row>
    <row r="33">
      <c r="A33" s="2" t="s">
        <v>37</v>
      </c>
      <c r="B33" s="2">
        <v>32.0</v>
      </c>
      <c r="C33" s="2" t="s">
        <v>39</v>
      </c>
      <c r="D33" s="2">
        <v>700.0</v>
      </c>
    </row>
    <row r="34">
      <c r="A34" s="2" t="s">
        <v>37</v>
      </c>
      <c r="B34" s="2">
        <v>33.0</v>
      </c>
      <c r="C34" s="2" t="s">
        <v>40</v>
      </c>
      <c r="D34" s="2">
        <v>700.0</v>
      </c>
    </row>
    <row r="35">
      <c r="A35" s="2" t="s">
        <v>37</v>
      </c>
      <c r="B35" s="2">
        <v>34.0</v>
      </c>
      <c r="C35" s="2" t="s">
        <v>41</v>
      </c>
      <c r="D35" s="2">
        <v>700.0</v>
      </c>
    </row>
    <row r="36">
      <c r="A36" s="2" t="s">
        <v>42</v>
      </c>
      <c r="B36" s="2">
        <v>35.0</v>
      </c>
      <c r="C36" s="2" t="s">
        <v>43</v>
      </c>
      <c r="D36" s="2">
        <v>700.0</v>
      </c>
    </row>
    <row r="37">
      <c r="A37" s="2" t="s">
        <v>42</v>
      </c>
      <c r="B37" s="2">
        <v>36.0</v>
      </c>
      <c r="C37" s="2" t="s">
        <v>44</v>
      </c>
      <c r="D37" s="2">
        <v>5000.0</v>
      </c>
    </row>
    <row r="38">
      <c r="A38" s="2" t="s">
        <v>42</v>
      </c>
      <c r="B38" s="2">
        <v>37.0</v>
      </c>
      <c r="C38" s="2" t="s">
        <v>45</v>
      </c>
      <c r="D38" s="2">
        <v>3000.0</v>
      </c>
    </row>
    <row r="39">
      <c r="A39" s="2" t="s">
        <v>42</v>
      </c>
      <c r="B39" s="2">
        <v>38.0</v>
      </c>
      <c r="C39" s="2" t="s">
        <v>46</v>
      </c>
      <c r="D39" s="2">
        <v>5000.0</v>
      </c>
    </row>
    <row r="40">
      <c r="A40" s="2" t="s">
        <v>47</v>
      </c>
      <c r="B40" s="2">
        <v>39.0</v>
      </c>
      <c r="C40" s="2" t="s">
        <v>48</v>
      </c>
      <c r="D40" s="2">
        <v>1200.0</v>
      </c>
    </row>
    <row r="41">
      <c r="A41" s="2" t="s">
        <v>47</v>
      </c>
      <c r="B41" s="2">
        <v>40.0</v>
      </c>
      <c r="C41" s="2" t="s">
        <v>49</v>
      </c>
      <c r="D41" s="2">
        <v>500.0</v>
      </c>
    </row>
    <row r="42">
      <c r="A42" s="2" t="s">
        <v>47</v>
      </c>
      <c r="B42" s="2">
        <v>41.0</v>
      </c>
      <c r="C42" s="2" t="s">
        <v>50</v>
      </c>
      <c r="D42" s="2">
        <v>1000.0</v>
      </c>
    </row>
    <row r="43">
      <c r="A43" s="2" t="s">
        <v>47</v>
      </c>
      <c r="B43" s="2">
        <v>42.0</v>
      </c>
      <c r="C43" s="2" t="s">
        <v>51</v>
      </c>
      <c r="D43" s="2">
        <v>2000.0</v>
      </c>
    </row>
    <row r="44">
      <c r="A44" s="2" t="s">
        <v>52</v>
      </c>
      <c r="B44" s="2">
        <v>43.0</v>
      </c>
      <c r="C44" s="2" t="s">
        <v>53</v>
      </c>
      <c r="D44" s="2">
        <v>900.0</v>
      </c>
    </row>
    <row r="45">
      <c r="A45" s="2" t="s">
        <v>52</v>
      </c>
      <c r="B45" s="2">
        <v>44.0</v>
      </c>
      <c r="C45" s="2" t="s">
        <v>54</v>
      </c>
      <c r="D45" s="2">
        <v>700.0</v>
      </c>
    </row>
    <row r="46">
      <c r="A46" s="2" t="s">
        <v>52</v>
      </c>
      <c r="B46" s="2">
        <v>45.0</v>
      </c>
      <c r="C46" s="2" t="s">
        <v>55</v>
      </c>
      <c r="D46" s="2">
        <v>1000.0</v>
      </c>
    </row>
    <row r="47">
      <c r="A47" s="2" t="s">
        <v>52</v>
      </c>
      <c r="B47" s="2">
        <v>46.0</v>
      </c>
      <c r="C47" s="2" t="s">
        <v>56</v>
      </c>
      <c r="D47" s="2">
        <v>500.0</v>
      </c>
    </row>
    <row r="48">
      <c r="A48" s="2" t="s">
        <v>52</v>
      </c>
      <c r="B48" s="2">
        <v>47.0</v>
      </c>
      <c r="C48" s="2" t="s">
        <v>57</v>
      </c>
      <c r="D48" s="2">
        <v>600.0</v>
      </c>
    </row>
    <row r="49">
      <c r="A49" s="2" t="s">
        <v>58</v>
      </c>
      <c r="B49" s="2">
        <v>48.0</v>
      </c>
      <c r="C49" s="2" t="s">
        <v>59</v>
      </c>
      <c r="D49" s="2">
        <v>700.0</v>
      </c>
    </row>
    <row r="50">
      <c r="A50" s="2" t="s">
        <v>58</v>
      </c>
      <c r="B50" s="2">
        <v>49.0</v>
      </c>
      <c r="C50" s="2" t="s">
        <v>60</v>
      </c>
      <c r="D50" s="2">
        <v>700.0</v>
      </c>
    </row>
    <row r="51">
      <c r="A51" s="2" t="s">
        <v>58</v>
      </c>
      <c r="B51" s="2">
        <v>50.0</v>
      </c>
      <c r="C51" s="2" t="s">
        <v>61</v>
      </c>
      <c r="D51" s="2">
        <v>1000.0</v>
      </c>
    </row>
    <row r="52">
      <c r="A52" s="2" t="s">
        <v>58</v>
      </c>
      <c r="B52" s="2">
        <v>51.0</v>
      </c>
      <c r="C52" s="2" t="s">
        <v>62</v>
      </c>
      <c r="D52" s="2">
        <v>600.0</v>
      </c>
    </row>
    <row r="53">
      <c r="A53" s="2" t="s">
        <v>58</v>
      </c>
      <c r="B53" s="2">
        <v>52.0</v>
      </c>
      <c r="C53" s="2" t="s">
        <v>63</v>
      </c>
      <c r="D53" s="2">
        <v>700.0</v>
      </c>
    </row>
    <row r="54">
      <c r="A54" s="2" t="s">
        <v>64</v>
      </c>
      <c r="B54" s="2">
        <v>53.0</v>
      </c>
      <c r="C54" s="2" t="s">
        <v>65</v>
      </c>
      <c r="D54" s="2">
        <v>390.0</v>
      </c>
    </row>
    <row r="55">
      <c r="A55" s="2" t="s">
        <v>64</v>
      </c>
      <c r="B55" s="2">
        <v>54.0</v>
      </c>
      <c r="C55" s="2" t="s">
        <v>66</v>
      </c>
      <c r="D55" s="2">
        <v>450.0</v>
      </c>
    </row>
    <row r="56">
      <c r="A56" s="2" t="s">
        <v>64</v>
      </c>
      <c r="B56" s="2">
        <v>55.0</v>
      </c>
      <c r="C56" s="2" t="s">
        <v>67</v>
      </c>
      <c r="D56" s="2">
        <v>400.0</v>
      </c>
    </row>
    <row r="57">
      <c r="A57" s="2" t="s">
        <v>68</v>
      </c>
      <c r="B57" s="2">
        <v>56.0</v>
      </c>
      <c r="C57" s="2" t="s">
        <v>69</v>
      </c>
      <c r="D57" s="2">
        <v>1000.0</v>
      </c>
    </row>
    <row r="58">
      <c r="A58" s="2" t="s">
        <v>68</v>
      </c>
      <c r="B58" s="2">
        <v>57.0</v>
      </c>
      <c r="C58" s="2" t="s">
        <v>70</v>
      </c>
      <c r="D58" s="2">
        <v>700.0</v>
      </c>
    </row>
    <row r="59">
      <c r="A59" s="2" t="s">
        <v>68</v>
      </c>
      <c r="B59" s="2">
        <v>58.0</v>
      </c>
      <c r="C59" s="2" t="s">
        <v>71</v>
      </c>
      <c r="D59" s="2">
        <v>1000.0</v>
      </c>
    </row>
    <row r="60">
      <c r="A60" s="2" t="s">
        <v>68</v>
      </c>
      <c r="B60" s="2">
        <v>59.0</v>
      </c>
      <c r="C60" s="2" t="s">
        <v>72</v>
      </c>
      <c r="D60" s="2">
        <v>1200.0</v>
      </c>
    </row>
    <row r="61">
      <c r="A61" s="2" t="s">
        <v>73</v>
      </c>
      <c r="B61" s="2">
        <v>60.0</v>
      </c>
      <c r="C61" s="2" t="s">
        <v>74</v>
      </c>
      <c r="D61" s="2">
        <v>500.0</v>
      </c>
    </row>
    <row r="62">
      <c r="A62" s="2" t="s">
        <v>73</v>
      </c>
      <c r="B62" s="2">
        <v>61.0</v>
      </c>
      <c r="C62" s="2" t="s">
        <v>75</v>
      </c>
      <c r="D62" s="2">
        <v>500.0</v>
      </c>
    </row>
    <row r="63">
      <c r="A63" s="2" t="s">
        <v>76</v>
      </c>
      <c r="B63" s="2">
        <v>62.0</v>
      </c>
      <c r="C63" s="2" t="s">
        <v>77</v>
      </c>
      <c r="D63" s="2">
        <v>500.0</v>
      </c>
    </row>
    <row r="64">
      <c r="A64" s="2" t="s">
        <v>76</v>
      </c>
      <c r="B64" s="2">
        <v>63.0</v>
      </c>
      <c r="C64" s="2" t="s">
        <v>78</v>
      </c>
      <c r="D64" s="2">
        <v>500.0</v>
      </c>
    </row>
    <row r="65">
      <c r="A65" s="2" t="s">
        <v>76</v>
      </c>
      <c r="B65" s="2">
        <v>64.0</v>
      </c>
      <c r="C65" s="2" t="s">
        <v>79</v>
      </c>
      <c r="D65" s="2">
        <v>700.0</v>
      </c>
    </row>
    <row r="66">
      <c r="A66" s="2" t="s">
        <v>76</v>
      </c>
      <c r="B66" s="2">
        <v>65.0</v>
      </c>
      <c r="C66" s="2" t="s">
        <v>80</v>
      </c>
      <c r="D66" s="2">
        <v>700.0</v>
      </c>
    </row>
    <row r="67">
      <c r="A67" s="2" t="s">
        <v>76</v>
      </c>
      <c r="B67" s="2">
        <v>66.0</v>
      </c>
      <c r="C67" s="2" t="s">
        <v>81</v>
      </c>
      <c r="D67" s="2">
        <v>600.0</v>
      </c>
    </row>
    <row r="68">
      <c r="A68" s="2" t="s">
        <v>82</v>
      </c>
      <c r="B68" s="2">
        <v>67.0</v>
      </c>
      <c r="C68" s="2" t="s">
        <v>83</v>
      </c>
      <c r="D68" s="2">
        <v>500.0</v>
      </c>
    </row>
    <row r="69">
      <c r="A69" s="2" t="s">
        <v>84</v>
      </c>
      <c r="B69" s="2" t="s">
        <v>85</v>
      </c>
      <c r="C69" s="2" t="s">
        <v>86</v>
      </c>
      <c r="D69" s="2">
        <v>1000.0</v>
      </c>
    </row>
    <row r="70">
      <c r="A70" s="2" t="s">
        <v>84</v>
      </c>
      <c r="B70" s="2" t="s">
        <v>85</v>
      </c>
      <c r="C70" s="2" t="s">
        <v>87</v>
      </c>
      <c r="D70" s="2">
        <v>500.0</v>
      </c>
    </row>
    <row r="71">
      <c r="A71" s="2" t="s">
        <v>88</v>
      </c>
      <c r="B71" s="2" t="s">
        <v>85</v>
      </c>
      <c r="C71" s="2" t="s">
        <v>89</v>
      </c>
      <c r="D71" s="2">
        <v>500.0</v>
      </c>
    </row>
    <row r="72">
      <c r="A72" s="2" t="s">
        <v>88</v>
      </c>
      <c r="B72" s="2" t="s">
        <v>85</v>
      </c>
      <c r="C72" s="2" t="s">
        <v>90</v>
      </c>
      <c r="D72" s="2">
        <v>300.0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1.86"/>
    <col customWidth="1" min="2" max="2" width="80.0"/>
    <col customWidth="1" min="3" max="3" width="53.29"/>
    <col customWidth="1" min="4" max="8" width="8.71"/>
  </cols>
  <sheetData>
    <row r="1">
      <c r="A1" s="3" t="s">
        <v>91</v>
      </c>
      <c r="B1" s="4"/>
      <c r="C1" s="4"/>
      <c r="D1" s="5"/>
      <c r="E1" s="5"/>
      <c r="F1" s="5"/>
      <c r="G1" s="5"/>
      <c r="H1" s="5"/>
    </row>
    <row r="2">
      <c r="A2" s="6" t="s">
        <v>92</v>
      </c>
      <c r="B2" s="4"/>
      <c r="C2" s="4"/>
      <c r="D2" s="5"/>
      <c r="E2" s="5"/>
      <c r="F2" s="5"/>
      <c r="G2" s="5"/>
      <c r="H2" s="5"/>
    </row>
    <row r="3">
      <c r="A3" s="7" t="s">
        <v>93</v>
      </c>
      <c r="B3" s="4"/>
      <c r="C3" s="4"/>
      <c r="D3" s="5"/>
      <c r="E3" s="5"/>
      <c r="F3" s="5"/>
      <c r="G3" s="5"/>
      <c r="H3" s="5"/>
    </row>
    <row r="4">
      <c r="A4" s="4"/>
      <c r="B4" s="4"/>
      <c r="C4" s="4"/>
      <c r="D4" s="5"/>
      <c r="E4" s="5"/>
      <c r="F4" s="5"/>
      <c r="G4" s="5"/>
      <c r="H4" s="5"/>
    </row>
    <row r="5">
      <c r="A5" s="8" t="s">
        <v>94</v>
      </c>
      <c r="B5" s="4"/>
      <c r="C5" s="4"/>
      <c r="D5" s="5"/>
      <c r="E5" s="5"/>
      <c r="F5" s="5"/>
      <c r="G5" s="5"/>
      <c r="H5" s="5"/>
    </row>
    <row r="6">
      <c r="A6" s="9" t="s">
        <v>95</v>
      </c>
      <c r="B6" s="9" t="s">
        <v>96</v>
      </c>
      <c r="C6" s="9" t="s">
        <v>97</v>
      </c>
      <c r="D6" s="5"/>
      <c r="E6" s="5"/>
      <c r="F6" s="5"/>
      <c r="G6" s="5"/>
      <c r="H6" s="5"/>
    </row>
    <row r="7">
      <c r="A7" s="10" t="s">
        <v>98</v>
      </c>
      <c r="B7" s="10" t="s">
        <v>99</v>
      </c>
      <c r="C7" s="10" t="s">
        <v>100</v>
      </c>
      <c r="D7" s="5"/>
      <c r="E7" s="5"/>
      <c r="F7" s="5"/>
      <c r="G7" s="5"/>
      <c r="H7" s="5"/>
    </row>
    <row r="8">
      <c r="A8" s="11" t="s">
        <v>101</v>
      </c>
      <c r="B8" s="11" t="s">
        <v>102</v>
      </c>
      <c r="C8" s="11" t="s">
        <v>103</v>
      </c>
      <c r="D8" s="5"/>
      <c r="E8" s="5"/>
      <c r="F8" s="5"/>
      <c r="G8" s="5"/>
      <c r="H8" s="5"/>
    </row>
    <row r="9">
      <c r="A9" s="10" t="s">
        <v>104</v>
      </c>
      <c r="B9" s="10" t="s">
        <v>105</v>
      </c>
      <c r="C9" s="10" t="s">
        <v>106</v>
      </c>
      <c r="D9" s="5"/>
      <c r="E9" s="5"/>
      <c r="F9" s="5"/>
      <c r="G9" s="5"/>
      <c r="H9" s="5"/>
    </row>
    <row r="10">
      <c r="A10" s="11" t="s">
        <v>107</v>
      </c>
      <c r="B10" s="11" t="s">
        <v>108</v>
      </c>
      <c r="C10" s="11" t="s">
        <v>109</v>
      </c>
      <c r="D10" s="5"/>
      <c r="E10" s="5"/>
      <c r="F10" s="5"/>
      <c r="G10" s="5"/>
      <c r="H10" s="5"/>
    </row>
    <row r="11">
      <c r="A11" s="10" t="s">
        <v>110</v>
      </c>
      <c r="B11" s="10" t="s">
        <v>111</v>
      </c>
      <c r="C11" s="10" t="s">
        <v>112</v>
      </c>
      <c r="D11" s="5"/>
      <c r="E11" s="5"/>
      <c r="F11" s="5"/>
      <c r="G11" s="5"/>
      <c r="H11" s="5"/>
    </row>
    <row r="12">
      <c r="A12" s="11" t="s">
        <v>113</v>
      </c>
      <c r="B12" s="11" t="s">
        <v>114</v>
      </c>
      <c r="C12" s="11" t="s">
        <v>115</v>
      </c>
      <c r="D12" s="5"/>
      <c r="E12" s="5"/>
      <c r="F12" s="5"/>
      <c r="G12" s="5"/>
      <c r="H12" s="5"/>
    </row>
    <row r="13">
      <c r="A13" s="10" t="s">
        <v>116</v>
      </c>
      <c r="B13" s="10" t="s">
        <v>117</v>
      </c>
      <c r="C13" s="10" t="s">
        <v>118</v>
      </c>
      <c r="D13" s="5"/>
      <c r="E13" s="5"/>
      <c r="F13" s="5"/>
      <c r="G13" s="5"/>
      <c r="H13" s="5"/>
    </row>
    <row r="14">
      <c r="A14" s="11" t="s">
        <v>119</v>
      </c>
      <c r="B14" s="11" t="s">
        <v>120</v>
      </c>
      <c r="C14" s="11" t="s">
        <v>121</v>
      </c>
      <c r="D14" s="5"/>
      <c r="E14" s="5"/>
      <c r="F14" s="5"/>
      <c r="G14" s="5"/>
      <c r="H14" s="5"/>
    </row>
    <row r="15">
      <c r="A15" s="10" t="s">
        <v>122</v>
      </c>
      <c r="B15" s="10" t="s">
        <v>123</v>
      </c>
      <c r="C15" s="10" t="s">
        <v>124</v>
      </c>
      <c r="D15" s="5"/>
      <c r="E15" s="5"/>
      <c r="F15" s="5"/>
      <c r="G15" s="5"/>
      <c r="H15" s="5"/>
    </row>
    <row r="16">
      <c r="A16" s="11" t="s">
        <v>125</v>
      </c>
      <c r="B16" s="11" t="s">
        <v>126</v>
      </c>
      <c r="C16" s="11" t="s">
        <v>127</v>
      </c>
      <c r="D16" s="5"/>
      <c r="E16" s="5"/>
      <c r="F16" s="5"/>
      <c r="G16" s="5"/>
      <c r="H16" s="5"/>
    </row>
    <row r="17">
      <c r="A17" s="10" t="s">
        <v>128</v>
      </c>
      <c r="B17" s="10" t="s">
        <v>129</v>
      </c>
      <c r="C17" s="10" t="s">
        <v>130</v>
      </c>
      <c r="D17" s="5"/>
      <c r="E17" s="5"/>
      <c r="F17" s="5"/>
      <c r="G17" s="5"/>
      <c r="H17" s="5"/>
    </row>
    <row r="18">
      <c r="A18" s="11" t="s">
        <v>131</v>
      </c>
      <c r="B18" s="11" t="s">
        <v>132</v>
      </c>
      <c r="C18" s="11" t="s">
        <v>133</v>
      </c>
      <c r="D18" s="5"/>
      <c r="E18" s="5"/>
      <c r="F18" s="5"/>
      <c r="G18" s="5"/>
      <c r="H18" s="5"/>
    </row>
    <row r="19">
      <c r="A19" s="10" t="s">
        <v>134</v>
      </c>
      <c r="B19" s="10" t="s">
        <v>135</v>
      </c>
      <c r="C19" s="10" t="s">
        <v>136</v>
      </c>
      <c r="D19" s="5"/>
      <c r="E19" s="5"/>
      <c r="F19" s="5"/>
      <c r="G19" s="5"/>
      <c r="H19" s="5"/>
    </row>
    <row r="20">
      <c r="A20" s="11" t="s">
        <v>137</v>
      </c>
      <c r="B20" s="11" t="s">
        <v>138</v>
      </c>
      <c r="C20" s="11" t="s">
        <v>139</v>
      </c>
      <c r="D20" s="5"/>
      <c r="E20" s="5"/>
      <c r="F20" s="5"/>
      <c r="G20" s="5"/>
      <c r="H20" s="5"/>
    </row>
    <row r="21">
      <c r="A21" s="10" t="s">
        <v>140</v>
      </c>
      <c r="B21" s="10" t="s">
        <v>141</v>
      </c>
      <c r="C21" s="10" t="s">
        <v>142</v>
      </c>
      <c r="D21" s="5"/>
      <c r="E21" s="5"/>
      <c r="F21" s="5"/>
      <c r="G21" s="5"/>
      <c r="H21" s="5"/>
    </row>
    <row r="22">
      <c r="A22" s="11" t="s">
        <v>143</v>
      </c>
      <c r="B22" s="11" t="s">
        <v>144</v>
      </c>
      <c r="C22" s="11" t="s">
        <v>145</v>
      </c>
      <c r="D22" s="5"/>
      <c r="E22" s="5"/>
      <c r="F22" s="5"/>
      <c r="G22" s="5"/>
      <c r="H22" s="5"/>
    </row>
    <row r="23">
      <c r="A23" s="10" t="s">
        <v>146</v>
      </c>
      <c r="B23" s="10" t="s">
        <v>147</v>
      </c>
      <c r="C23" s="10" t="s">
        <v>148</v>
      </c>
      <c r="D23" s="5"/>
      <c r="E23" s="5"/>
      <c r="F23" s="5"/>
      <c r="G23" s="5"/>
      <c r="H23" s="5"/>
    </row>
    <row r="24">
      <c r="A24" s="11" t="s">
        <v>149</v>
      </c>
      <c r="B24" s="11" t="s">
        <v>150</v>
      </c>
      <c r="C24" s="11" t="s">
        <v>151</v>
      </c>
      <c r="D24" s="5"/>
      <c r="E24" s="5"/>
      <c r="F24" s="5"/>
      <c r="G24" s="5"/>
      <c r="H24" s="5"/>
    </row>
    <row r="25">
      <c r="A25" s="10" t="s">
        <v>152</v>
      </c>
      <c r="B25" s="10" t="s">
        <v>153</v>
      </c>
      <c r="C25" s="10" t="s">
        <v>154</v>
      </c>
      <c r="D25" s="5"/>
      <c r="E25" s="5"/>
      <c r="F25" s="5"/>
      <c r="G25" s="5"/>
      <c r="H25" s="5"/>
    </row>
    <row r="26">
      <c r="A26" s="11" t="s">
        <v>155</v>
      </c>
      <c r="B26" s="11" t="s">
        <v>156</v>
      </c>
      <c r="C26" s="11" t="s">
        <v>157</v>
      </c>
      <c r="D26" s="5"/>
      <c r="E26" s="5"/>
      <c r="F26" s="5"/>
      <c r="G26" s="5"/>
      <c r="H26" s="5"/>
    </row>
    <row r="27">
      <c r="A27" s="10" t="s">
        <v>158</v>
      </c>
      <c r="B27" s="10" t="s">
        <v>159</v>
      </c>
      <c r="C27" s="10" t="s">
        <v>160</v>
      </c>
      <c r="D27" s="5"/>
      <c r="E27" s="5"/>
      <c r="F27" s="5"/>
      <c r="G27" s="5"/>
      <c r="H27" s="5"/>
    </row>
    <row r="28">
      <c r="A28" s="11" t="s">
        <v>161</v>
      </c>
      <c r="B28" s="11" t="s">
        <v>162</v>
      </c>
      <c r="C28" s="11" t="s">
        <v>163</v>
      </c>
      <c r="D28" s="5"/>
      <c r="E28" s="5"/>
      <c r="F28" s="5"/>
      <c r="G28" s="5"/>
      <c r="H28" s="5"/>
    </row>
    <row r="29">
      <c r="A29" s="10" t="s">
        <v>164</v>
      </c>
      <c r="B29" s="10" t="s">
        <v>165</v>
      </c>
      <c r="C29" s="10" t="s">
        <v>166</v>
      </c>
      <c r="D29" s="5"/>
      <c r="E29" s="5"/>
      <c r="F29" s="5"/>
      <c r="G29" s="5"/>
      <c r="H29" s="5"/>
    </row>
    <row r="30">
      <c r="A30" s="11" t="s">
        <v>167</v>
      </c>
      <c r="B30" s="11" t="s">
        <v>168</v>
      </c>
      <c r="C30" s="11" t="s">
        <v>169</v>
      </c>
      <c r="D30" s="5"/>
      <c r="E30" s="5"/>
      <c r="F30" s="5"/>
      <c r="G30" s="5"/>
      <c r="H30" s="5"/>
    </row>
    <row r="31">
      <c r="A31" s="10" t="s">
        <v>170</v>
      </c>
      <c r="B31" s="10" t="s">
        <v>171</v>
      </c>
      <c r="C31" s="10" t="s">
        <v>172</v>
      </c>
      <c r="D31" s="5"/>
      <c r="E31" s="5"/>
      <c r="F31" s="5"/>
      <c r="G31" s="5"/>
      <c r="H31" s="5"/>
    </row>
    <row r="32">
      <c r="A32" s="11" t="s">
        <v>173</v>
      </c>
      <c r="B32" s="11" t="s">
        <v>174</v>
      </c>
      <c r="C32" s="11" t="s">
        <v>175</v>
      </c>
      <c r="D32" s="5"/>
      <c r="E32" s="5"/>
      <c r="F32" s="5"/>
      <c r="G32" s="5"/>
      <c r="H32" s="5"/>
    </row>
    <row r="33">
      <c r="A33" s="10" t="s">
        <v>176</v>
      </c>
      <c r="B33" s="10" t="s">
        <v>177</v>
      </c>
      <c r="C33" s="10" t="s">
        <v>178</v>
      </c>
      <c r="D33" s="5"/>
      <c r="E33" s="5"/>
      <c r="F33" s="5"/>
      <c r="G33" s="5"/>
      <c r="H33" s="5"/>
    </row>
    <row r="34">
      <c r="A34" s="11" t="s">
        <v>179</v>
      </c>
      <c r="B34" s="11" t="s">
        <v>180</v>
      </c>
      <c r="C34" s="11" t="s">
        <v>181</v>
      </c>
      <c r="D34" s="5"/>
      <c r="E34" s="5"/>
      <c r="F34" s="5"/>
      <c r="G34" s="5"/>
      <c r="H34" s="5"/>
    </row>
    <row r="35">
      <c r="A35" s="10" t="s">
        <v>182</v>
      </c>
      <c r="B35" s="10" t="s">
        <v>183</v>
      </c>
      <c r="C35" s="10" t="s">
        <v>184</v>
      </c>
      <c r="D35" s="5"/>
      <c r="E35" s="5"/>
      <c r="F35" s="5"/>
      <c r="G35" s="5"/>
      <c r="H35" s="5"/>
    </row>
    <row r="36">
      <c r="A36" s="11" t="s">
        <v>185</v>
      </c>
      <c r="B36" s="11" t="s">
        <v>186</v>
      </c>
      <c r="C36" s="11" t="s">
        <v>187</v>
      </c>
      <c r="D36" s="5"/>
      <c r="E36" s="5"/>
      <c r="F36" s="5"/>
      <c r="G36" s="5"/>
      <c r="H36" s="5"/>
    </row>
    <row r="37">
      <c r="A37" s="10" t="s">
        <v>188</v>
      </c>
      <c r="B37" s="10" t="s">
        <v>189</v>
      </c>
      <c r="C37" s="10" t="s">
        <v>190</v>
      </c>
      <c r="D37" s="5"/>
      <c r="E37" s="5"/>
      <c r="F37" s="5"/>
      <c r="G37" s="5"/>
      <c r="H37" s="5"/>
    </row>
    <row r="38">
      <c r="A38" s="11" t="s">
        <v>191</v>
      </c>
      <c r="B38" s="11" t="s">
        <v>192</v>
      </c>
      <c r="C38" s="11" t="s">
        <v>193</v>
      </c>
      <c r="D38" s="5"/>
      <c r="E38" s="5"/>
      <c r="F38" s="5"/>
      <c r="G38" s="5"/>
      <c r="H38" s="5"/>
    </row>
    <row r="39">
      <c r="A39" s="10" t="s">
        <v>194</v>
      </c>
      <c r="B39" s="10" t="s">
        <v>195</v>
      </c>
      <c r="C39" s="10" t="s">
        <v>196</v>
      </c>
      <c r="D39" s="5"/>
      <c r="E39" s="5"/>
      <c r="F39" s="5"/>
      <c r="G39" s="5"/>
      <c r="H39" s="5"/>
    </row>
    <row r="40">
      <c r="A40" s="11" t="s">
        <v>197</v>
      </c>
      <c r="B40" s="11" t="s">
        <v>198</v>
      </c>
      <c r="C40" s="11" t="s">
        <v>199</v>
      </c>
      <c r="D40" s="5"/>
      <c r="E40" s="5"/>
      <c r="F40" s="5"/>
      <c r="G40" s="5"/>
      <c r="H40" s="5"/>
    </row>
    <row r="41">
      <c r="A41" s="10" t="s">
        <v>200</v>
      </c>
      <c r="B41" s="10" t="s">
        <v>201</v>
      </c>
      <c r="C41" s="10" t="s">
        <v>202</v>
      </c>
      <c r="D41" s="5"/>
      <c r="E41" s="5"/>
      <c r="F41" s="5"/>
      <c r="G41" s="5"/>
      <c r="H41" s="5"/>
    </row>
    <row r="42">
      <c r="A42" s="11" t="s">
        <v>203</v>
      </c>
      <c r="B42" s="11" t="s">
        <v>204</v>
      </c>
      <c r="C42" s="11" t="s">
        <v>205</v>
      </c>
      <c r="D42" s="5"/>
      <c r="E42" s="5"/>
      <c r="F42" s="5"/>
      <c r="G42" s="5"/>
      <c r="H42" s="5"/>
    </row>
    <row r="43">
      <c r="A43" s="10" t="s">
        <v>206</v>
      </c>
      <c r="B43" s="10" t="s">
        <v>207</v>
      </c>
      <c r="C43" s="10" t="s">
        <v>208</v>
      </c>
      <c r="D43" s="5"/>
      <c r="E43" s="5"/>
      <c r="F43" s="5"/>
      <c r="G43" s="5"/>
      <c r="H43" s="5"/>
    </row>
    <row r="44">
      <c r="A44" s="11" t="s">
        <v>209</v>
      </c>
      <c r="B44" s="11" t="s">
        <v>210</v>
      </c>
      <c r="C44" s="11" t="s">
        <v>211</v>
      </c>
      <c r="D44" s="5"/>
      <c r="E44" s="5"/>
      <c r="F44" s="5"/>
      <c r="G44" s="5"/>
      <c r="H44" s="5"/>
    </row>
    <row r="45">
      <c r="A45" s="10" t="s">
        <v>212</v>
      </c>
      <c r="B45" s="10" t="s">
        <v>213</v>
      </c>
      <c r="C45" s="10" t="s">
        <v>214</v>
      </c>
      <c r="D45" s="5"/>
      <c r="E45" s="5"/>
      <c r="F45" s="5"/>
      <c r="G45" s="5"/>
      <c r="H45" s="5"/>
    </row>
    <row r="46">
      <c r="A46" s="11" t="s">
        <v>215</v>
      </c>
      <c r="B46" s="11" t="s">
        <v>216</v>
      </c>
      <c r="C46" s="11" t="s">
        <v>217</v>
      </c>
      <c r="D46" s="5"/>
      <c r="E46" s="5"/>
      <c r="F46" s="5"/>
      <c r="G46" s="5"/>
      <c r="H46" s="5"/>
    </row>
    <row r="47">
      <c r="A47" s="10" t="s">
        <v>218</v>
      </c>
      <c r="B47" s="10" t="s">
        <v>219</v>
      </c>
      <c r="C47" s="10" t="s">
        <v>220</v>
      </c>
      <c r="D47" s="5"/>
      <c r="E47" s="5"/>
      <c r="F47" s="5"/>
      <c r="G47" s="5"/>
      <c r="H47" s="5"/>
    </row>
    <row r="48">
      <c r="A48" s="11" t="s">
        <v>221</v>
      </c>
      <c r="B48" s="11" t="s">
        <v>222</v>
      </c>
      <c r="C48" s="11" t="s">
        <v>223</v>
      </c>
      <c r="D48" s="5"/>
      <c r="E48" s="5"/>
      <c r="F48" s="5"/>
      <c r="G48" s="5"/>
      <c r="H48" s="5"/>
    </row>
    <row r="49">
      <c r="A49" s="10" t="s">
        <v>224</v>
      </c>
      <c r="B49" s="10" t="s">
        <v>225</v>
      </c>
      <c r="C49" s="10" t="s">
        <v>226</v>
      </c>
      <c r="D49" s="5"/>
      <c r="E49" s="5"/>
      <c r="F49" s="5"/>
      <c r="G49" s="5"/>
      <c r="H49" s="5"/>
    </row>
    <row r="50">
      <c r="A50" s="11" t="s">
        <v>227</v>
      </c>
      <c r="B50" s="11" t="s">
        <v>228</v>
      </c>
      <c r="C50" s="11" t="s">
        <v>229</v>
      </c>
      <c r="D50" s="5"/>
      <c r="E50" s="5"/>
      <c r="F50" s="5"/>
      <c r="G50" s="5"/>
      <c r="H50" s="5"/>
    </row>
    <row r="51">
      <c r="A51" s="10" t="s">
        <v>230</v>
      </c>
      <c r="B51" s="10" t="s">
        <v>231</v>
      </c>
      <c r="C51" s="10" t="s">
        <v>232</v>
      </c>
      <c r="D51" s="5"/>
      <c r="E51" s="5"/>
      <c r="F51" s="5"/>
      <c r="G51" s="5"/>
      <c r="H51" s="5"/>
    </row>
    <row r="52">
      <c r="A52" s="11" t="s">
        <v>233</v>
      </c>
      <c r="B52" s="11" t="s">
        <v>234</v>
      </c>
      <c r="C52" s="11" t="s">
        <v>235</v>
      </c>
      <c r="D52" s="5"/>
      <c r="E52" s="5"/>
      <c r="F52" s="5"/>
      <c r="G52" s="5"/>
      <c r="H52" s="5"/>
    </row>
    <row r="53">
      <c r="A53" s="10" t="s">
        <v>236</v>
      </c>
      <c r="B53" s="10" t="s">
        <v>237</v>
      </c>
      <c r="C53" s="10" t="s">
        <v>238</v>
      </c>
      <c r="D53" s="5"/>
      <c r="E53" s="5"/>
      <c r="F53" s="5"/>
      <c r="G53" s="5"/>
      <c r="H53" s="5"/>
    </row>
    <row r="54">
      <c r="A54" s="11" t="s">
        <v>239</v>
      </c>
      <c r="B54" s="11" t="s">
        <v>240</v>
      </c>
      <c r="C54" s="11" t="s">
        <v>241</v>
      </c>
      <c r="D54" s="5"/>
      <c r="E54" s="5"/>
      <c r="F54" s="5"/>
      <c r="G54" s="5"/>
      <c r="H54" s="5"/>
    </row>
    <row r="55">
      <c r="A55" s="10" t="s">
        <v>242</v>
      </c>
      <c r="B55" s="10" t="s">
        <v>243</v>
      </c>
      <c r="C55" s="10" t="s">
        <v>244</v>
      </c>
      <c r="D55" s="5"/>
      <c r="E55" s="5"/>
      <c r="F55" s="5"/>
      <c r="G55" s="5"/>
      <c r="H55" s="5"/>
    </row>
    <row r="56">
      <c r="A56" s="11" t="s">
        <v>245</v>
      </c>
      <c r="B56" s="11" t="s">
        <v>246</v>
      </c>
      <c r="C56" s="11" t="s">
        <v>247</v>
      </c>
      <c r="D56" s="5"/>
      <c r="E56" s="5"/>
      <c r="F56" s="5"/>
      <c r="G56" s="5"/>
      <c r="H56" s="5"/>
    </row>
    <row r="57">
      <c r="A57" s="10" t="s">
        <v>248</v>
      </c>
      <c r="B57" s="10" t="s">
        <v>249</v>
      </c>
      <c r="C57" s="10" t="s">
        <v>250</v>
      </c>
      <c r="D57" s="5"/>
      <c r="E57" s="5"/>
      <c r="F57" s="5"/>
      <c r="G57" s="5"/>
      <c r="H57" s="5"/>
    </row>
    <row r="58">
      <c r="A58" s="11" t="s">
        <v>251</v>
      </c>
      <c r="B58" s="11" t="s">
        <v>252</v>
      </c>
      <c r="C58" s="11" t="s">
        <v>253</v>
      </c>
      <c r="D58" s="5"/>
      <c r="E58" s="5"/>
      <c r="F58" s="5"/>
      <c r="G58" s="5"/>
      <c r="H58" s="5"/>
    </row>
    <row r="59">
      <c r="A59" s="10" t="s">
        <v>254</v>
      </c>
      <c r="B59" s="10" t="s">
        <v>255</v>
      </c>
      <c r="C59" s="10" t="s">
        <v>256</v>
      </c>
      <c r="D59" s="5"/>
      <c r="E59" s="5"/>
      <c r="F59" s="5"/>
      <c r="G59" s="5"/>
      <c r="H59" s="5"/>
    </row>
    <row r="60">
      <c r="A60" s="11" t="s">
        <v>257</v>
      </c>
      <c r="B60" s="11" t="s">
        <v>258</v>
      </c>
      <c r="C60" s="11" t="s">
        <v>259</v>
      </c>
      <c r="D60" s="5"/>
      <c r="E60" s="5"/>
      <c r="F60" s="5"/>
      <c r="G60" s="5"/>
      <c r="H60" s="5"/>
    </row>
    <row r="61">
      <c r="A61" s="10" t="s">
        <v>260</v>
      </c>
      <c r="B61" s="10" t="s">
        <v>261</v>
      </c>
      <c r="C61" s="10" t="s">
        <v>262</v>
      </c>
      <c r="D61" s="5"/>
      <c r="E61" s="5"/>
      <c r="F61" s="5"/>
      <c r="G61" s="5"/>
      <c r="H61" s="5"/>
    </row>
    <row r="62">
      <c r="A62" s="11" t="s">
        <v>263</v>
      </c>
      <c r="B62" s="11" t="s">
        <v>264</v>
      </c>
      <c r="C62" s="11" t="s">
        <v>265</v>
      </c>
      <c r="D62" s="5"/>
      <c r="E62" s="5"/>
      <c r="F62" s="5"/>
      <c r="G62" s="5"/>
      <c r="H62" s="5"/>
    </row>
    <row r="63">
      <c r="A63" s="10" t="s">
        <v>266</v>
      </c>
      <c r="B63" s="10" t="s">
        <v>267</v>
      </c>
      <c r="C63" s="10" t="s">
        <v>268</v>
      </c>
      <c r="D63" s="5"/>
      <c r="E63" s="5"/>
      <c r="F63" s="5"/>
      <c r="G63" s="5"/>
      <c r="H63" s="5"/>
    </row>
    <row r="64">
      <c r="A64" s="11" t="s">
        <v>269</v>
      </c>
      <c r="B64" s="11" t="s">
        <v>270</v>
      </c>
      <c r="C64" s="11" t="s">
        <v>271</v>
      </c>
      <c r="D64" s="5"/>
      <c r="E64" s="5"/>
      <c r="F64" s="5"/>
      <c r="G64" s="5"/>
      <c r="H64" s="5"/>
    </row>
    <row r="65">
      <c r="A65" s="10" t="s">
        <v>272</v>
      </c>
      <c r="B65" s="10" t="s">
        <v>273</v>
      </c>
      <c r="C65" s="10" t="s">
        <v>274</v>
      </c>
      <c r="D65" s="5"/>
      <c r="E65" s="5"/>
      <c r="F65" s="5"/>
      <c r="G65" s="5"/>
      <c r="H65" s="5"/>
    </row>
    <row r="66">
      <c r="A66" s="11" t="s">
        <v>275</v>
      </c>
      <c r="B66" s="11" t="s">
        <v>276</v>
      </c>
      <c r="C66" s="11" t="s">
        <v>277</v>
      </c>
      <c r="D66" s="5"/>
      <c r="E66" s="5"/>
      <c r="F66" s="5"/>
      <c r="G66" s="5"/>
      <c r="H66" s="5"/>
    </row>
    <row r="67">
      <c r="A67" s="10" t="s">
        <v>278</v>
      </c>
      <c r="B67" s="10" t="s">
        <v>279</v>
      </c>
      <c r="C67" s="10" t="s">
        <v>280</v>
      </c>
      <c r="D67" s="5"/>
      <c r="E67" s="5"/>
      <c r="F67" s="5"/>
      <c r="G67" s="5"/>
      <c r="H67" s="5"/>
    </row>
    <row r="68">
      <c r="A68" s="11" t="s">
        <v>281</v>
      </c>
      <c r="B68" s="11" t="s">
        <v>282</v>
      </c>
      <c r="C68" s="11" t="s">
        <v>283</v>
      </c>
      <c r="D68" s="5"/>
      <c r="E68" s="5"/>
      <c r="F68" s="5"/>
      <c r="G68" s="5"/>
      <c r="H68" s="5"/>
    </row>
    <row r="69">
      <c r="A69" s="10" t="s">
        <v>284</v>
      </c>
      <c r="B69" s="10" t="s">
        <v>285</v>
      </c>
      <c r="C69" s="10" t="s">
        <v>286</v>
      </c>
      <c r="D69" s="5"/>
      <c r="E69" s="5"/>
      <c r="F69" s="5"/>
      <c r="G69" s="5"/>
      <c r="H69" s="5"/>
    </row>
    <row r="70">
      <c r="A70" s="11" t="s">
        <v>287</v>
      </c>
      <c r="B70" s="11" t="s">
        <v>288</v>
      </c>
      <c r="C70" s="11" t="s">
        <v>289</v>
      </c>
      <c r="D70" s="5"/>
      <c r="E70" s="5"/>
      <c r="F70" s="5"/>
      <c r="G70" s="5"/>
      <c r="H70" s="5"/>
    </row>
    <row r="71">
      <c r="A71" s="10" t="s">
        <v>290</v>
      </c>
      <c r="B71" s="10" t="s">
        <v>291</v>
      </c>
      <c r="C71" s="10" t="s">
        <v>292</v>
      </c>
      <c r="D71" s="5"/>
      <c r="E71" s="5"/>
      <c r="F71" s="5"/>
      <c r="G71" s="5"/>
      <c r="H71" s="5"/>
    </row>
    <row r="72">
      <c r="A72" s="11" t="s">
        <v>293</v>
      </c>
      <c r="B72" s="11" t="s">
        <v>294</v>
      </c>
      <c r="C72" s="11" t="s">
        <v>295</v>
      </c>
      <c r="D72" s="5"/>
      <c r="E72" s="5"/>
      <c r="F72" s="5"/>
      <c r="G72" s="5"/>
      <c r="H72" s="5"/>
    </row>
    <row r="73">
      <c r="A73" s="10" t="s">
        <v>296</v>
      </c>
      <c r="B73" s="10" t="s">
        <v>297</v>
      </c>
      <c r="C73" s="10" t="s">
        <v>298</v>
      </c>
      <c r="D73" s="5"/>
      <c r="E73" s="5"/>
      <c r="F73" s="5"/>
      <c r="G73" s="5"/>
      <c r="H73" s="5"/>
    </row>
    <row r="74">
      <c r="A74" s="11" t="s">
        <v>299</v>
      </c>
      <c r="B74" s="11" t="s">
        <v>300</v>
      </c>
      <c r="C74" s="11" t="s">
        <v>301</v>
      </c>
      <c r="D74" s="5"/>
      <c r="E74" s="5"/>
      <c r="F74" s="5"/>
      <c r="G74" s="5"/>
      <c r="H74" s="5"/>
    </row>
    <row r="75">
      <c r="A75" s="10" t="s">
        <v>302</v>
      </c>
      <c r="B75" s="10" t="s">
        <v>303</v>
      </c>
      <c r="C75" s="10" t="s">
        <v>304</v>
      </c>
      <c r="D75" s="5"/>
      <c r="E75" s="5"/>
      <c r="F75" s="5"/>
      <c r="G75" s="5"/>
      <c r="H75" s="5"/>
    </row>
    <row r="76">
      <c r="A76" s="11" t="s">
        <v>305</v>
      </c>
      <c r="B76" s="11" t="s">
        <v>306</v>
      </c>
      <c r="C76" s="11" t="s">
        <v>307</v>
      </c>
      <c r="D76" s="5"/>
      <c r="E76" s="5"/>
      <c r="F76" s="5"/>
      <c r="G76" s="5"/>
      <c r="H76" s="5"/>
    </row>
    <row r="77">
      <c r="A77" s="10" t="s">
        <v>308</v>
      </c>
      <c r="B77" s="10" t="s">
        <v>309</v>
      </c>
      <c r="C77" s="10" t="s">
        <v>310</v>
      </c>
      <c r="D77" s="5"/>
      <c r="E77" s="5"/>
      <c r="F77" s="5"/>
      <c r="G77" s="5"/>
      <c r="H77" s="5"/>
    </row>
    <row r="78">
      <c r="A78" s="11" t="s">
        <v>311</v>
      </c>
      <c r="B78" s="11" t="s">
        <v>312</v>
      </c>
      <c r="C78" s="11" t="s">
        <v>313</v>
      </c>
      <c r="D78" s="5"/>
      <c r="E78" s="5"/>
      <c r="F78" s="5"/>
      <c r="G78" s="5"/>
      <c r="H78" s="5"/>
    </row>
    <row r="79">
      <c r="A79" s="10" t="s">
        <v>314</v>
      </c>
      <c r="B79" s="10" t="s">
        <v>315</v>
      </c>
      <c r="C79" s="10" t="s">
        <v>316</v>
      </c>
      <c r="D79" s="5"/>
      <c r="E79" s="5"/>
      <c r="F79" s="5"/>
      <c r="G79" s="5"/>
      <c r="H79" s="5"/>
    </row>
    <row r="80">
      <c r="A80" s="11" t="s">
        <v>317</v>
      </c>
      <c r="B80" s="11" t="s">
        <v>318</v>
      </c>
      <c r="C80" s="11" t="s">
        <v>319</v>
      </c>
      <c r="D80" s="5"/>
      <c r="E80" s="5"/>
      <c r="F80" s="5"/>
      <c r="G80" s="5"/>
      <c r="H80" s="5"/>
    </row>
    <row r="81">
      <c r="A81" s="10" t="s">
        <v>320</v>
      </c>
      <c r="B81" s="10" t="s">
        <v>321</v>
      </c>
      <c r="C81" s="10" t="s">
        <v>322</v>
      </c>
      <c r="D81" s="5"/>
      <c r="E81" s="5"/>
      <c r="F81" s="5"/>
      <c r="G81" s="5"/>
      <c r="H81" s="5"/>
    </row>
    <row r="82">
      <c r="A82" s="11" t="s">
        <v>323</v>
      </c>
      <c r="B82" s="11" t="s">
        <v>324</v>
      </c>
      <c r="C82" s="11" t="s">
        <v>325</v>
      </c>
      <c r="D82" s="5"/>
      <c r="E82" s="5"/>
      <c r="F82" s="5"/>
      <c r="G82" s="5"/>
      <c r="H82" s="5"/>
    </row>
    <row r="83">
      <c r="A83" s="10" t="s">
        <v>326</v>
      </c>
      <c r="B83" s="10" t="s">
        <v>327</v>
      </c>
      <c r="C83" s="10" t="s">
        <v>328</v>
      </c>
      <c r="D83" s="5"/>
      <c r="E83" s="5"/>
      <c r="F83" s="5"/>
      <c r="G83" s="5"/>
      <c r="H83" s="5"/>
    </row>
    <row r="84">
      <c r="A84" s="11" t="s">
        <v>329</v>
      </c>
      <c r="B84" s="11" t="s">
        <v>330</v>
      </c>
      <c r="C84" s="11" t="s">
        <v>331</v>
      </c>
      <c r="D84" s="5"/>
      <c r="E84" s="5"/>
      <c r="F84" s="5"/>
      <c r="G84" s="5"/>
      <c r="H84" s="5"/>
    </row>
    <row r="85">
      <c r="A85" s="10" t="s">
        <v>332</v>
      </c>
      <c r="B85" s="10" t="s">
        <v>333</v>
      </c>
      <c r="C85" s="10" t="s">
        <v>334</v>
      </c>
      <c r="D85" s="5"/>
      <c r="E85" s="5"/>
      <c r="F85" s="5"/>
      <c r="G85" s="5"/>
      <c r="H85" s="5"/>
    </row>
    <row r="86">
      <c r="A86" s="11" t="s">
        <v>335</v>
      </c>
      <c r="B86" s="11" t="s">
        <v>243</v>
      </c>
      <c r="C86" s="11" t="s">
        <v>336</v>
      </c>
      <c r="D86" s="5"/>
      <c r="E86" s="5"/>
      <c r="F86" s="5"/>
      <c r="G86" s="5"/>
      <c r="H86" s="5"/>
    </row>
    <row r="87">
      <c r="A87" s="10" t="s">
        <v>337</v>
      </c>
      <c r="B87" s="10" t="s">
        <v>338</v>
      </c>
      <c r="C87" s="10" t="s">
        <v>339</v>
      </c>
      <c r="D87" s="5"/>
      <c r="E87" s="5"/>
      <c r="F87" s="5"/>
      <c r="G87" s="5"/>
      <c r="H87" s="5"/>
    </row>
    <row r="88">
      <c r="A88" s="11" t="s">
        <v>340</v>
      </c>
      <c r="B88" s="11" t="s">
        <v>341</v>
      </c>
      <c r="C88" s="11" t="s">
        <v>342</v>
      </c>
      <c r="D88" s="5"/>
      <c r="E88" s="5"/>
      <c r="F88" s="5"/>
      <c r="G88" s="5"/>
      <c r="H88" s="5"/>
    </row>
    <row r="89">
      <c r="A89" s="10" t="s">
        <v>343</v>
      </c>
      <c r="B89" s="10" t="s">
        <v>344</v>
      </c>
      <c r="C89" s="10" t="s">
        <v>345</v>
      </c>
      <c r="D89" s="5"/>
      <c r="E89" s="5"/>
      <c r="F89" s="5"/>
      <c r="G89" s="5"/>
      <c r="H89" s="5"/>
    </row>
    <row r="90">
      <c r="A90" s="11" t="s">
        <v>346</v>
      </c>
      <c r="B90" s="11" t="s">
        <v>347</v>
      </c>
      <c r="C90" s="11" t="s">
        <v>348</v>
      </c>
      <c r="D90" s="5"/>
      <c r="E90" s="5"/>
      <c r="F90" s="5"/>
      <c r="G90" s="5"/>
      <c r="H90" s="5"/>
    </row>
    <row r="91">
      <c r="A91" s="10" t="s">
        <v>349</v>
      </c>
      <c r="B91" s="10" t="s">
        <v>350</v>
      </c>
      <c r="C91" s="10" t="s">
        <v>351</v>
      </c>
      <c r="D91" s="5"/>
      <c r="E91" s="5"/>
      <c r="F91" s="5"/>
      <c r="G91" s="5"/>
      <c r="H91" s="5"/>
    </row>
    <row r="92">
      <c r="A92" s="11" t="s">
        <v>352</v>
      </c>
      <c r="B92" s="11" t="s">
        <v>353</v>
      </c>
      <c r="C92" s="11" t="s">
        <v>354</v>
      </c>
      <c r="D92" s="5"/>
      <c r="E92" s="5"/>
      <c r="F92" s="5"/>
      <c r="G92" s="5"/>
      <c r="H92" s="5"/>
    </row>
    <row r="93">
      <c r="A93" s="10" t="s">
        <v>355</v>
      </c>
      <c r="B93" s="10" t="s">
        <v>356</v>
      </c>
      <c r="C93" s="10" t="s">
        <v>357</v>
      </c>
      <c r="D93" s="5"/>
      <c r="E93" s="5"/>
      <c r="F93" s="5"/>
      <c r="G93" s="5"/>
      <c r="H93" s="5"/>
    </row>
    <row r="94">
      <c r="A94" s="11" t="s">
        <v>358</v>
      </c>
      <c r="B94" s="11" t="s">
        <v>359</v>
      </c>
      <c r="C94" s="11" t="s">
        <v>360</v>
      </c>
      <c r="D94" s="5"/>
      <c r="E94" s="5"/>
      <c r="F94" s="5"/>
      <c r="G94" s="5"/>
      <c r="H94" s="5"/>
    </row>
    <row r="95">
      <c r="A95" s="10" t="s">
        <v>361</v>
      </c>
      <c r="B95" s="10" t="s">
        <v>362</v>
      </c>
      <c r="C95" s="10" t="s">
        <v>363</v>
      </c>
      <c r="D95" s="5"/>
      <c r="E95" s="5"/>
      <c r="F95" s="5"/>
      <c r="G95" s="5"/>
      <c r="H95" s="5"/>
    </row>
    <row r="96">
      <c r="A96" s="4"/>
      <c r="B96" s="4"/>
      <c r="C96" s="4"/>
      <c r="D96" s="5"/>
      <c r="E96" s="5"/>
      <c r="F96" s="5"/>
      <c r="G96" s="5"/>
      <c r="H96" s="5"/>
    </row>
    <row r="97">
      <c r="A97" s="4"/>
      <c r="B97" s="4"/>
      <c r="C97" s="4"/>
      <c r="D97" s="5"/>
      <c r="E97" s="5"/>
      <c r="F97" s="5"/>
      <c r="G97" s="5"/>
      <c r="H97" s="5"/>
    </row>
    <row r="98">
      <c r="A98" s="4"/>
      <c r="B98" s="4"/>
      <c r="C98" s="4"/>
      <c r="D98" s="5"/>
      <c r="E98" s="5"/>
      <c r="F98" s="5"/>
      <c r="G98" s="5"/>
      <c r="H98" s="5"/>
    </row>
    <row r="99">
      <c r="A99" s="12" t="s">
        <v>364</v>
      </c>
      <c r="B99" s="4"/>
      <c r="C99" s="4"/>
      <c r="D99" s="5"/>
      <c r="E99" s="5"/>
      <c r="F99" s="5"/>
      <c r="G99" s="5"/>
      <c r="H99" s="5"/>
    </row>
    <row r="100">
      <c r="A100" s="13" t="s">
        <v>365</v>
      </c>
      <c r="B100" s="13" t="s">
        <v>366</v>
      </c>
      <c r="C100" s="13" t="s">
        <v>367</v>
      </c>
      <c r="D100" s="5"/>
      <c r="E100" s="5"/>
      <c r="F100" s="5"/>
      <c r="G100" s="5"/>
      <c r="H100" s="5"/>
    </row>
    <row r="101">
      <c r="A101" s="14" t="s">
        <v>368</v>
      </c>
      <c r="B101" s="14" t="s">
        <v>369</v>
      </c>
      <c r="C101" s="14" t="s">
        <v>370</v>
      </c>
      <c r="D101" s="5"/>
      <c r="E101" s="5"/>
      <c r="F101" s="5"/>
      <c r="G101" s="5"/>
      <c r="H101" s="5"/>
    </row>
    <row r="102">
      <c r="A102" s="11" t="s">
        <v>371</v>
      </c>
      <c r="B102" s="11" t="s">
        <v>372</v>
      </c>
      <c r="C102" s="11" t="s">
        <v>373</v>
      </c>
      <c r="D102" s="5"/>
      <c r="E102" s="5"/>
      <c r="F102" s="5"/>
      <c r="G102" s="5"/>
      <c r="H102" s="5"/>
    </row>
    <row r="103">
      <c r="A103" s="14" t="s">
        <v>374</v>
      </c>
      <c r="B103" s="14" t="s">
        <v>375</v>
      </c>
      <c r="C103" s="14" t="s">
        <v>376</v>
      </c>
      <c r="D103" s="5"/>
      <c r="E103" s="5"/>
      <c r="F103" s="5"/>
      <c r="G103" s="5"/>
      <c r="H103" s="5"/>
    </row>
    <row r="104">
      <c r="A104" s="11" t="s">
        <v>377</v>
      </c>
      <c r="B104" s="11" t="s">
        <v>378</v>
      </c>
      <c r="C104" s="11" t="s">
        <v>379</v>
      </c>
      <c r="D104" s="5"/>
      <c r="E104" s="5"/>
      <c r="F104" s="5"/>
      <c r="G104" s="5"/>
      <c r="H104" s="5"/>
    </row>
    <row r="105">
      <c r="A105" s="14" t="s">
        <v>380</v>
      </c>
      <c r="B105" s="14" t="s">
        <v>381</v>
      </c>
      <c r="C105" s="14" t="s">
        <v>382</v>
      </c>
      <c r="D105" s="5"/>
      <c r="E105" s="5"/>
      <c r="F105" s="5"/>
      <c r="G105" s="5"/>
      <c r="H105" s="5"/>
    </row>
    <row r="106">
      <c r="A106" s="11" t="s">
        <v>383</v>
      </c>
      <c r="B106" s="11" t="s">
        <v>384</v>
      </c>
      <c r="C106" s="11" t="s">
        <v>385</v>
      </c>
      <c r="D106" s="5"/>
      <c r="E106" s="5"/>
      <c r="F106" s="5"/>
      <c r="G106" s="5"/>
      <c r="H106" s="5"/>
    </row>
    <row r="107">
      <c r="A107" s="14" t="s">
        <v>386</v>
      </c>
      <c r="B107" s="14" t="s">
        <v>387</v>
      </c>
      <c r="C107" s="14" t="s">
        <v>388</v>
      </c>
      <c r="D107" s="5"/>
      <c r="E107" s="5"/>
      <c r="F107" s="5"/>
      <c r="G107" s="5"/>
      <c r="H107" s="5"/>
    </row>
    <row r="108">
      <c r="A108" s="11" t="s">
        <v>389</v>
      </c>
      <c r="B108" s="11" t="s">
        <v>390</v>
      </c>
      <c r="C108" s="11" t="s">
        <v>391</v>
      </c>
      <c r="D108" s="5"/>
      <c r="E108" s="5"/>
      <c r="F108" s="5"/>
      <c r="G108" s="5"/>
      <c r="H108" s="5"/>
    </row>
    <row r="109">
      <c r="A109" s="14" t="s">
        <v>392</v>
      </c>
      <c r="B109" s="14" t="s">
        <v>393</v>
      </c>
      <c r="C109" s="14" t="s">
        <v>394</v>
      </c>
      <c r="D109" s="5"/>
      <c r="E109" s="5"/>
      <c r="F109" s="5"/>
      <c r="G109" s="5"/>
      <c r="H109" s="5"/>
    </row>
    <row r="110">
      <c r="A110" s="11" t="s">
        <v>395</v>
      </c>
      <c r="B110" s="11" t="s">
        <v>396</v>
      </c>
      <c r="C110" s="11" t="s">
        <v>397</v>
      </c>
      <c r="D110" s="5"/>
      <c r="E110" s="5"/>
      <c r="F110" s="5"/>
      <c r="G110" s="5"/>
      <c r="H110" s="5"/>
    </row>
    <row r="111">
      <c r="A111" s="14" t="s">
        <v>398</v>
      </c>
      <c r="B111" s="14" t="s">
        <v>375</v>
      </c>
      <c r="C111" s="14" t="s">
        <v>399</v>
      </c>
      <c r="D111" s="5"/>
      <c r="E111" s="5"/>
      <c r="F111" s="5"/>
      <c r="G111" s="5"/>
      <c r="H111" s="5"/>
    </row>
    <row r="112">
      <c r="A112" s="11" t="s">
        <v>400</v>
      </c>
      <c r="B112" s="11" t="s">
        <v>401</v>
      </c>
      <c r="C112" s="11" t="s">
        <v>402</v>
      </c>
      <c r="D112" s="5"/>
      <c r="E112" s="5"/>
      <c r="F112" s="5"/>
      <c r="G112" s="5"/>
      <c r="H112" s="5"/>
    </row>
    <row r="113">
      <c r="A113" s="14" t="s">
        <v>403</v>
      </c>
      <c r="B113" s="14" t="s">
        <v>404</v>
      </c>
      <c r="C113" s="15" t="s">
        <v>405</v>
      </c>
      <c r="D113" s="5"/>
      <c r="E113" s="5"/>
      <c r="F113" s="5"/>
      <c r="G113" s="5"/>
      <c r="H113" s="5"/>
    </row>
    <row r="114">
      <c r="A114" s="11" t="s">
        <v>406</v>
      </c>
      <c r="B114" s="11" t="s">
        <v>407</v>
      </c>
      <c r="C114" s="11" t="s">
        <v>408</v>
      </c>
      <c r="D114" s="5"/>
      <c r="E114" s="5"/>
      <c r="F114" s="5"/>
      <c r="G114" s="5"/>
      <c r="H114" s="5"/>
    </row>
    <row r="115">
      <c r="A115" s="14" t="s">
        <v>409</v>
      </c>
      <c r="B115" s="14" t="s">
        <v>410</v>
      </c>
      <c r="C115" s="14" t="s">
        <v>411</v>
      </c>
      <c r="D115" s="5"/>
      <c r="E115" s="5"/>
      <c r="F115" s="5"/>
      <c r="G115" s="5"/>
      <c r="H115" s="5"/>
    </row>
    <row r="116">
      <c r="A116" s="11" t="s">
        <v>412</v>
      </c>
      <c r="B116" s="11" t="s">
        <v>413</v>
      </c>
      <c r="C116" s="11" t="s">
        <v>414</v>
      </c>
      <c r="D116" s="5"/>
      <c r="E116" s="5"/>
      <c r="F116" s="5"/>
      <c r="G116" s="5"/>
      <c r="H116" s="5"/>
    </row>
    <row r="117">
      <c r="A117" s="14" t="s">
        <v>415</v>
      </c>
      <c r="B117" s="14" t="s">
        <v>416</v>
      </c>
      <c r="C117" s="14" t="s">
        <v>417</v>
      </c>
      <c r="D117" s="5"/>
      <c r="E117" s="5"/>
      <c r="F117" s="5"/>
      <c r="G117" s="5"/>
      <c r="H117" s="5"/>
    </row>
    <row r="118">
      <c r="A118" s="11" t="s">
        <v>418</v>
      </c>
      <c r="B118" s="11" t="s">
        <v>419</v>
      </c>
      <c r="C118" s="11" t="s">
        <v>420</v>
      </c>
      <c r="D118" s="5"/>
      <c r="E118" s="5"/>
      <c r="F118" s="5"/>
      <c r="G118" s="5"/>
      <c r="H118" s="5"/>
    </row>
    <row r="119">
      <c r="A119" s="14" t="s">
        <v>421</v>
      </c>
      <c r="B119" s="14" t="s">
        <v>422</v>
      </c>
      <c r="C119" s="14" t="s">
        <v>423</v>
      </c>
      <c r="D119" s="5"/>
      <c r="E119" s="5"/>
      <c r="F119" s="5"/>
      <c r="G119" s="5"/>
      <c r="H119" s="5"/>
    </row>
    <row r="120">
      <c r="A120" s="11" t="s">
        <v>424</v>
      </c>
      <c r="B120" s="11" t="s">
        <v>425</v>
      </c>
      <c r="C120" s="11" t="s">
        <v>426</v>
      </c>
      <c r="D120" s="5"/>
      <c r="E120" s="5"/>
      <c r="F120" s="5"/>
      <c r="G120" s="5"/>
      <c r="H120" s="5"/>
    </row>
    <row r="121">
      <c r="A121" s="14" t="s">
        <v>427</v>
      </c>
      <c r="B121" s="14" t="s">
        <v>428</v>
      </c>
      <c r="C121" s="14" t="s">
        <v>429</v>
      </c>
      <c r="D121" s="5"/>
      <c r="E121" s="5"/>
      <c r="F121" s="5"/>
      <c r="G121" s="5"/>
      <c r="H121" s="5"/>
    </row>
    <row r="122">
      <c r="A122" s="11" t="s">
        <v>430</v>
      </c>
      <c r="B122" s="11" t="s">
        <v>431</v>
      </c>
      <c r="C122" s="11" t="s">
        <v>432</v>
      </c>
      <c r="D122" s="5"/>
      <c r="E122" s="5"/>
      <c r="F122" s="5"/>
      <c r="G122" s="5"/>
      <c r="H122" s="5"/>
    </row>
    <row r="123">
      <c r="A123" s="14" t="s">
        <v>433</v>
      </c>
      <c r="B123" s="14" t="s">
        <v>434</v>
      </c>
      <c r="C123" s="14" t="s">
        <v>435</v>
      </c>
      <c r="D123" s="5"/>
      <c r="E123" s="5"/>
      <c r="F123" s="5"/>
      <c r="G123" s="5"/>
      <c r="H123" s="5"/>
    </row>
    <row r="124">
      <c r="A124" s="11" t="s">
        <v>436</v>
      </c>
      <c r="B124" s="11" t="s">
        <v>437</v>
      </c>
      <c r="C124" s="11" t="s">
        <v>438</v>
      </c>
      <c r="D124" s="5"/>
      <c r="E124" s="5"/>
      <c r="F124" s="5"/>
      <c r="G124" s="5"/>
      <c r="H124" s="5"/>
    </row>
    <row r="125">
      <c r="A125" s="14" t="s">
        <v>439</v>
      </c>
      <c r="B125" s="14" t="s">
        <v>440</v>
      </c>
      <c r="C125" s="14" t="s">
        <v>441</v>
      </c>
      <c r="D125" s="5"/>
      <c r="E125" s="5"/>
      <c r="F125" s="5"/>
      <c r="G125" s="5"/>
      <c r="H125" s="5"/>
    </row>
    <row r="126">
      <c r="A126" s="11" t="s">
        <v>442</v>
      </c>
      <c r="B126" s="11" t="s">
        <v>443</v>
      </c>
      <c r="C126" s="11" t="s">
        <v>444</v>
      </c>
      <c r="D126" s="5"/>
      <c r="E126" s="5"/>
      <c r="F126" s="5"/>
      <c r="G126" s="5"/>
      <c r="H126" s="5"/>
    </row>
    <row r="127">
      <c r="A127" s="14" t="s">
        <v>445</v>
      </c>
      <c r="B127" s="14" t="s">
        <v>446</v>
      </c>
      <c r="C127" s="14" t="s">
        <v>447</v>
      </c>
      <c r="D127" s="5"/>
      <c r="E127" s="5"/>
      <c r="F127" s="5"/>
      <c r="G127" s="5"/>
      <c r="H127" s="5"/>
    </row>
    <row r="128">
      <c r="A128" s="11" t="s">
        <v>448</v>
      </c>
      <c r="B128" s="11" t="s">
        <v>449</v>
      </c>
      <c r="C128" s="11" t="s">
        <v>450</v>
      </c>
      <c r="D128" s="5"/>
      <c r="E128" s="5"/>
      <c r="F128" s="5"/>
      <c r="G128" s="5"/>
      <c r="H128" s="5"/>
    </row>
    <row r="129">
      <c r="A129" s="14" t="s">
        <v>451</v>
      </c>
      <c r="B129" s="14" t="s">
        <v>452</v>
      </c>
      <c r="C129" s="14" t="s">
        <v>453</v>
      </c>
      <c r="D129" s="5"/>
      <c r="E129" s="5"/>
      <c r="F129" s="5"/>
      <c r="G129" s="5"/>
      <c r="H129" s="5"/>
    </row>
    <row r="130">
      <c r="A130" s="11" t="s">
        <v>454</v>
      </c>
      <c r="B130" s="11" t="s">
        <v>455</v>
      </c>
      <c r="C130" s="11" t="s">
        <v>456</v>
      </c>
      <c r="D130" s="5"/>
      <c r="E130" s="5"/>
      <c r="F130" s="5"/>
      <c r="G130" s="5"/>
      <c r="H130" s="5"/>
    </row>
    <row r="131">
      <c r="A131" s="14" t="s">
        <v>457</v>
      </c>
      <c r="B131" s="14" t="s">
        <v>458</v>
      </c>
      <c r="C131" s="14" t="s">
        <v>459</v>
      </c>
      <c r="D131" s="5"/>
      <c r="E131" s="5"/>
      <c r="F131" s="5"/>
      <c r="G131" s="5"/>
      <c r="H131" s="5"/>
    </row>
    <row r="132">
      <c r="A132" s="11" t="s">
        <v>460</v>
      </c>
      <c r="B132" s="11" t="s">
        <v>461</v>
      </c>
      <c r="C132" s="11" t="s">
        <v>462</v>
      </c>
      <c r="D132" s="5"/>
      <c r="E132" s="5"/>
      <c r="F132" s="5"/>
      <c r="G132" s="5"/>
      <c r="H132" s="5"/>
    </row>
    <row r="133">
      <c r="A133" s="14" t="s">
        <v>463</v>
      </c>
      <c r="B133" s="14" t="s">
        <v>464</v>
      </c>
      <c r="C133" s="14" t="s">
        <v>465</v>
      </c>
      <c r="D133" s="5"/>
      <c r="E133" s="5"/>
      <c r="F133" s="5"/>
      <c r="G133" s="5"/>
      <c r="H133" s="5"/>
    </row>
    <row r="134">
      <c r="A134" s="11" t="s">
        <v>466</v>
      </c>
      <c r="B134" s="11" t="s">
        <v>467</v>
      </c>
      <c r="C134" s="11" t="s">
        <v>468</v>
      </c>
      <c r="D134" s="5"/>
      <c r="E134" s="5"/>
      <c r="F134" s="5"/>
      <c r="G134" s="5"/>
      <c r="H134" s="5"/>
    </row>
    <row r="135">
      <c r="A135" s="14" t="s">
        <v>469</v>
      </c>
      <c r="B135" s="14" t="s">
        <v>470</v>
      </c>
      <c r="C135" s="14" t="s">
        <v>471</v>
      </c>
      <c r="D135" s="5"/>
      <c r="E135" s="5"/>
      <c r="F135" s="5"/>
      <c r="G135" s="5"/>
      <c r="H135" s="5"/>
    </row>
    <row r="136">
      <c r="A136" s="11" t="s">
        <v>472</v>
      </c>
      <c r="B136" s="11" t="s">
        <v>473</v>
      </c>
      <c r="C136" s="11" t="s">
        <v>474</v>
      </c>
      <c r="D136" s="5"/>
      <c r="E136" s="5"/>
      <c r="F136" s="5"/>
      <c r="G136" s="5"/>
      <c r="H136" s="5"/>
    </row>
    <row r="137">
      <c r="A137" s="14" t="s">
        <v>475</v>
      </c>
      <c r="B137" s="14" t="s">
        <v>476</v>
      </c>
      <c r="C137" s="14" t="s">
        <v>477</v>
      </c>
      <c r="D137" s="5"/>
      <c r="E137" s="5"/>
      <c r="F137" s="5"/>
      <c r="G137" s="5"/>
      <c r="H137" s="5"/>
    </row>
    <row r="138">
      <c r="A138" s="11" t="s">
        <v>478</v>
      </c>
      <c r="B138" s="11" t="s">
        <v>479</v>
      </c>
      <c r="C138" s="11" t="s">
        <v>480</v>
      </c>
      <c r="D138" s="5"/>
      <c r="E138" s="5"/>
      <c r="F138" s="5"/>
      <c r="G138" s="5"/>
      <c r="H138" s="5"/>
    </row>
    <row r="139">
      <c r="A139" s="14" t="s">
        <v>481</v>
      </c>
      <c r="B139" s="14" t="s">
        <v>482</v>
      </c>
      <c r="C139" s="14" t="s">
        <v>483</v>
      </c>
      <c r="D139" s="5"/>
      <c r="E139" s="5"/>
      <c r="F139" s="5"/>
      <c r="G139" s="5"/>
      <c r="H139" s="5"/>
    </row>
    <row r="140">
      <c r="A140" s="11" t="s">
        <v>484</v>
      </c>
      <c r="B140" s="11" t="s">
        <v>485</v>
      </c>
      <c r="C140" s="11" t="s">
        <v>486</v>
      </c>
      <c r="D140" s="5"/>
      <c r="E140" s="5"/>
      <c r="F140" s="5"/>
      <c r="G140" s="5"/>
      <c r="H140" s="5"/>
    </row>
    <row r="141">
      <c r="A141" s="14" t="s">
        <v>487</v>
      </c>
      <c r="B141" s="14" t="s">
        <v>488</v>
      </c>
      <c r="C141" s="14" t="s">
        <v>489</v>
      </c>
      <c r="D141" s="5"/>
      <c r="E141" s="5"/>
      <c r="F141" s="5"/>
      <c r="G141" s="5"/>
      <c r="H141" s="5"/>
    </row>
    <row r="142">
      <c r="A142" s="11" t="s">
        <v>490</v>
      </c>
      <c r="B142" s="11" t="s">
        <v>491</v>
      </c>
      <c r="C142" s="11" t="s">
        <v>492</v>
      </c>
      <c r="D142" s="5"/>
      <c r="E142" s="5"/>
      <c r="F142" s="5"/>
      <c r="G142" s="5"/>
      <c r="H142" s="5"/>
    </row>
    <row r="143">
      <c r="A143" s="14" t="s">
        <v>493</v>
      </c>
      <c r="B143" s="14" t="s">
        <v>494</v>
      </c>
      <c r="C143" s="14" t="s">
        <v>495</v>
      </c>
      <c r="D143" s="5"/>
      <c r="E143" s="5"/>
      <c r="F143" s="5"/>
      <c r="G143" s="5"/>
      <c r="H143" s="5"/>
    </row>
    <row r="144">
      <c r="A144" s="11" t="s">
        <v>496</v>
      </c>
      <c r="B144" s="11" t="s">
        <v>497</v>
      </c>
      <c r="C144" s="11" t="s">
        <v>498</v>
      </c>
      <c r="D144" s="5"/>
      <c r="E144" s="5"/>
      <c r="F144" s="5"/>
      <c r="G144" s="5"/>
      <c r="H144" s="5"/>
    </row>
    <row r="145">
      <c r="A145" s="14" t="s">
        <v>499</v>
      </c>
      <c r="B145" s="14" t="s">
        <v>500</v>
      </c>
      <c r="C145" s="14" t="s">
        <v>501</v>
      </c>
      <c r="D145" s="5"/>
      <c r="E145" s="5"/>
      <c r="F145" s="5"/>
      <c r="G145" s="5"/>
      <c r="H145" s="5"/>
    </row>
    <row r="146">
      <c r="A146" s="11" t="s">
        <v>502</v>
      </c>
      <c r="B146" s="11" t="s">
        <v>503</v>
      </c>
      <c r="C146" s="11" t="s">
        <v>504</v>
      </c>
      <c r="D146" s="5"/>
      <c r="E146" s="5"/>
      <c r="F146" s="5"/>
      <c r="G146" s="5"/>
      <c r="H146" s="5"/>
    </row>
    <row r="147">
      <c r="A147" s="14" t="s">
        <v>505</v>
      </c>
      <c r="B147" s="14" t="s">
        <v>506</v>
      </c>
      <c r="C147" s="14" t="s">
        <v>507</v>
      </c>
      <c r="D147" s="5"/>
      <c r="E147" s="5"/>
      <c r="F147" s="5"/>
      <c r="G147" s="5"/>
      <c r="H147" s="5"/>
    </row>
    <row r="148">
      <c r="A148" s="11" t="s">
        <v>508</v>
      </c>
      <c r="B148" s="11" t="s">
        <v>509</v>
      </c>
      <c r="C148" s="11" t="s">
        <v>510</v>
      </c>
      <c r="D148" s="5"/>
      <c r="E148" s="5"/>
      <c r="F148" s="5"/>
      <c r="G148" s="5"/>
      <c r="H148" s="5"/>
    </row>
    <row r="149">
      <c r="A149" s="14" t="s">
        <v>511</v>
      </c>
      <c r="B149" s="14" t="s">
        <v>512</v>
      </c>
      <c r="C149" s="14" t="s">
        <v>513</v>
      </c>
      <c r="D149" s="5"/>
      <c r="E149" s="5"/>
      <c r="F149" s="5"/>
      <c r="G149" s="5"/>
      <c r="H149" s="5"/>
    </row>
    <row r="150">
      <c r="A150" s="11" t="s">
        <v>514</v>
      </c>
      <c r="B150" s="11" t="s">
        <v>515</v>
      </c>
      <c r="C150" s="11" t="s">
        <v>516</v>
      </c>
      <c r="D150" s="5"/>
      <c r="E150" s="5"/>
      <c r="F150" s="5"/>
      <c r="G150" s="5"/>
      <c r="H150" s="5"/>
    </row>
    <row r="151">
      <c r="A151" s="14" t="s">
        <v>517</v>
      </c>
      <c r="B151" s="14" t="s">
        <v>518</v>
      </c>
      <c r="C151" s="14" t="s">
        <v>519</v>
      </c>
      <c r="D151" s="5"/>
      <c r="E151" s="5"/>
      <c r="F151" s="5"/>
      <c r="G151" s="5"/>
      <c r="H151" s="5"/>
    </row>
    <row r="152">
      <c r="A152" s="11" t="s">
        <v>520</v>
      </c>
      <c r="B152" s="11" t="s">
        <v>521</v>
      </c>
      <c r="C152" s="11" t="s">
        <v>522</v>
      </c>
      <c r="D152" s="5"/>
      <c r="E152" s="5"/>
      <c r="F152" s="5"/>
      <c r="G152" s="5"/>
      <c r="H152" s="5"/>
    </row>
    <row r="153">
      <c r="A153" s="14" t="s">
        <v>523</v>
      </c>
      <c r="B153" s="14" t="s">
        <v>524</v>
      </c>
      <c r="C153" s="14" t="s">
        <v>525</v>
      </c>
      <c r="D153" s="5"/>
      <c r="E153" s="5"/>
      <c r="F153" s="5"/>
      <c r="G153" s="5"/>
      <c r="H153" s="5"/>
    </row>
    <row r="154">
      <c r="A154" s="11" t="s">
        <v>526</v>
      </c>
      <c r="B154" s="11" t="s">
        <v>527</v>
      </c>
      <c r="C154" s="11" t="s">
        <v>528</v>
      </c>
      <c r="D154" s="5"/>
      <c r="E154" s="5"/>
      <c r="F154" s="5"/>
      <c r="G154" s="5"/>
      <c r="H154" s="5"/>
    </row>
    <row r="155">
      <c r="A155" s="14" t="s">
        <v>529</v>
      </c>
      <c r="B155" s="14" t="s">
        <v>530</v>
      </c>
      <c r="C155" s="14" t="s">
        <v>531</v>
      </c>
      <c r="D155" s="5"/>
      <c r="E155" s="5"/>
      <c r="F155" s="5"/>
      <c r="G155" s="5"/>
      <c r="H155" s="5"/>
    </row>
    <row r="156">
      <c r="A156" s="11" t="s">
        <v>532</v>
      </c>
      <c r="B156" s="11" t="s">
        <v>533</v>
      </c>
      <c r="C156" s="11" t="s">
        <v>534</v>
      </c>
      <c r="D156" s="5"/>
      <c r="E156" s="5"/>
      <c r="F156" s="5"/>
      <c r="G156" s="5"/>
      <c r="H156" s="5"/>
    </row>
    <row r="157">
      <c r="A157" s="14" t="s">
        <v>535</v>
      </c>
      <c r="B157" s="14" t="s">
        <v>536</v>
      </c>
      <c r="C157" s="14" t="s">
        <v>537</v>
      </c>
      <c r="D157" s="5"/>
      <c r="E157" s="5"/>
      <c r="F157" s="5"/>
      <c r="G157" s="5"/>
      <c r="H157" s="5"/>
    </row>
    <row r="158">
      <c r="A158" s="11" t="s">
        <v>538</v>
      </c>
      <c r="B158" s="11" t="s">
        <v>539</v>
      </c>
      <c r="C158" s="11" t="s">
        <v>540</v>
      </c>
      <c r="D158" s="5"/>
      <c r="E158" s="5"/>
      <c r="F158" s="5"/>
      <c r="G158" s="5"/>
      <c r="H158" s="5"/>
    </row>
    <row r="159">
      <c r="A159" s="14" t="s">
        <v>541</v>
      </c>
      <c r="B159" s="14" t="s">
        <v>542</v>
      </c>
      <c r="C159" s="14" t="s">
        <v>543</v>
      </c>
      <c r="D159" s="5"/>
      <c r="E159" s="5"/>
      <c r="F159" s="5"/>
      <c r="G159" s="5"/>
      <c r="H159" s="5"/>
    </row>
    <row r="160">
      <c r="A160" s="11" t="s">
        <v>544</v>
      </c>
      <c r="B160" s="11" t="s">
        <v>545</v>
      </c>
      <c r="C160" s="11" t="s">
        <v>546</v>
      </c>
      <c r="D160" s="5"/>
      <c r="E160" s="5"/>
      <c r="F160" s="5"/>
      <c r="G160" s="5"/>
      <c r="H160" s="5"/>
    </row>
    <row r="161">
      <c r="A161" s="14" t="s">
        <v>547</v>
      </c>
      <c r="B161" s="14" t="s">
        <v>548</v>
      </c>
      <c r="C161" s="14" t="s">
        <v>549</v>
      </c>
      <c r="D161" s="5"/>
      <c r="E161" s="5"/>
      <c r="F161" s="5"/>
      <c r="G161" s="5"/>
      <c r="H161" s="5"/>
    </row>
    <row r="162">
      <c r="A162" s="11" t="s">
        <v>550</v>
      </c>
      <c r="B162" s="11" t="s">
        <v>551</v>
      </c>
      <c r="C162" s="11" t="s">
        <v>280</v>
      </c>
      <c r="D162" s="5"/>
      <c r="E162" s="5"/>
      <c r="F162" s="5"/>
      <c r="G162" s="5"/>
      <c r="H162" s="5"/>
    </row>
    <row r="163">
      <c r="A163" s="14" t="s">
        <v>552</v>
      </c>
      <c r="B163" s="14" t="s">
        <v>553</v>
      </c>
      <c r="C163" s="14" t="s">
        <v>554</v>
      </c>
      <c r="D163" s="5"/>
      <c r="E163" s="5"/>
      <c r="F163" s="5"/>
      <c r="G163" s="5"/>
      <c r="H163" s="5"/>
    </row>
    <row r="164">
      <c r="A164" s="11" t="s">
        <v>555</v>
      </c>
      <c r="B164" s="11" t="s">
        <v>556</v>
      </c>
      <c r="C164" s="11" t="s">
        <v>557</v>
      </c>
      <c r="D164" s="5"/>
      <c r="E164" s="5"/>
      <c r="F164" s="5"/>
      <c r="G164" s="5"/>
      <c r="H164" s="5"/>
    </row>
    <row r="165">
      <c r="A165" s="14" t="s">
        <v>558</v>
      </c>
      <c r="B165" s="14" t="s">
        <v>559</v>
      </c>
      <c r="C165" s="14" t="s">
        <v>560</v>
      </c>
      <c r="D165" s="5"/>
      <c r="E165" s="5"/>
      <c r="F165" s="5"/>
      <c r="G165" s="5"/>
      <c r="H165" s="5"/>
    </row>
    <row r="166">
      <c r="A166" s="11" t="s">
        <v>561</v>
      </c>
      <c r="B166" s="11" t="s">
        <v>562</v>
      </c>
      <c r="C166" s="11" t="s">
        <v>563</v>
      </c>
      <c r="D166" s="5"/>
      <c r="E166" s="5"/>
      <c r="F166" s="5"/>
      <c r="G166" s="5"/>
      <c r="H166" s="5"/>
    </row>
    <row r="167">
      <c r="A167" s="14" t="s">
        <v>564</v>
      </c>
      <c r="B167" s="14" t="s">
        <v>565</v>
      </c>
      <c r="C167" s="14" t="s">
        <v>566</v>
      </c>
      <c r="D167" s="5"/>
      <c r="E167" s="5"/>
      <c r="F167" s="5"/>
      <c r="G167" s="5"/>
      <c r="H167" s="5"/>
    </row>
    <row r="168">
      <c r="A168" s="11" t="s">
        <v>567</v>
      </c>
      <c r="B168" s="11" t="s">
        <v>568</v>
      </c>
      <c r="C168" s="11" t="s">
        <v>569</v>
      </c>
      <c r="D168" s="5"/>
      <c r="E168" s="5"/>
      <c r="F168" s="5"/>
      <c r="G168" s="5"/>
      <c r="H168" s="5"/>
    </row>
    <row r="169">
      <c r="A169" s="14" t="s">
        <v>570</v>
      </c>
      <c r="B169" s="14" t="s">
        <v>571</v>
      </c>
      <c r="C169" s="14" t="s">
        <v>572</v>
      </c>
      <c r="D169" s="5"/>
      <c r="E169" s="5"/>
      <c r="F169" s="5"/>
      <c r="G169" s="5"/>
      <c r="H169" s="5"/>
    </row>
    <row r="170">
      <c r="A170" s="11" t="s">
        <v>573</v>
      </c>
      <c r="B170" s="11" t="s">
        <v>574</v>
      </c>
      <c r="C170" s="11" t="s">
        <v>575</v>
      </c>
      <c r="D170" s="5"/>
      <c r="E170" s="5"/>
      <c r="F170" s="5"/>
      <c r="G170" s="5"/>
      <c r="H170" s="5"/>
    </row>
    <row r="171">
      <c r="A171" s="14" t="s">
        <v>576</v>
      </c>
      <c r="B171" s="14" t="s">
        <v>577</v>
      </c>
      <c r="C171" s="14" t="s">
        <v>578</v>
      </c>
      <c r="D171" s="5"/>
      <c r="E171" s="5"/>
      <c r="F171" s="5"/>
      <c r="G171" s="5"/>
      <c r="H171" s="5"/>
    </row>
    <row r="172">
      <c r="A172" s="11" t="s">
        <v>579</v>
      </c>
      <c r="B172" s="11" t="s">
        <v>580</v>
      </c>
      <c r="C172" s="11" t="s">
        <v>581</v>
      </c>
      <c r="D172" s="5"/>
      <c r="E172" s="5"/>
      <c r="F172" s="5"/>
      <c r="G172" s="5"/>
      <c r="H172" s="5"/>
    </row>
    <row r="173">
      <c r="A173" s="14" t="s">
        <v>582</v>
      </c>
      <c r="B173" s="14" t="s">
        <v>583</v>
      </c>
      <c r="C173" s="14" t="s">
        <v>584</v>
      </c>
      <c r="D173" s="5"/>
      <c r="E173" s="5"/>
      <c r="F173" s="5"/>
      <c r="G173" s="5"/>
      <c r="H173" s="5"/>
    </row>
    <row r="174">
      <c r="A174" s="11" t="s">
        <v>585</v>
      </c>
      <c r="B174" s="11" t="s">
        <v>586</v>
      </c>
      <c r="C174" s="11" t="s">
        <v>587</v>
      </c>
      <c r="D174" s="5"/>
      <c r="E174" s="5"/>
      <c r="F174" s="5"/>
      <c r="G174" s="5"/>
      <c r="H174" s="5"/>
    </row>
    <row r="175">
      <c r="A175" s="14" t="s">
        <v>588</v>
      </c>
      <c r="B175" s="14" t="s">
        <v>589</v>
      </c>
      <c r="C175" s="14" t="s">
        <v>590</v>
      </c>
      <c r="D175" s="5"/>
      <c r="E175" s="5"/>
      <c r="F175" s="5"/>
      <c r="G175" s="5"/>
      <c r="H175" s="5"/>
    </row>
    <row r="176">
      <c r="A176" s="11" t="s">
        <v>591</v>
      </c>
      <c r="B176" s="11" t="s">
        <v>592</v>
      </c>
      <c r="C176" s="11" t="s">
        <v>593</v>
      </c>
      <c r="D176" s="5"/>
      <c r="E176" s="5"/>
      <c r="F176" s="5"/>
      <c r="G176" s="5"/>
      <c r="H176" s="5"/>
    </row>
    <row r="177">
      <c r="A177" s="14" t="s">
        <v>594</v>
      </c>
      <c r="B177" s="14" t="s">
        <v>595</v>
      </c>
      <c r="C177" s="14" t="s">
        <v>596</v>
      </c>
      <c r="D177" s="5"/>
      <c r="E177" s="5"/>
      <c r="F177" s="5"/>
      <c r="G177" s="5"/>
      <c r="H177" s="5"/>
    </row>
    <row r="178">
      <c r="A178" s="4"/>
      <c r="B178" s="4"/>
      <c r="C178" s="4"/>
      <c r="D178" s="5"/>
      <c r="E178" s="5"/>
      <c r="F178" s="5"/>
      <c r="G178" s="5"/>
      <c r="H178" s="5"/>
    </row>
    <row r="179">
      <c r="A179" s="4"/>
      <c r="B179" s="4"/>
      <c r="C179" s="4"/>
      <c r="D179" s="5"/>
      <c r="E179" s="5"/>
      <c r="F179" s="5"/>
      <c r="G179" s="5"/>
      <c r="H179" s="5"/>
    </row>
    <row r="180">
      <c r="A180" s="4"/>
      <c r="B180" s="4"/>
      <c r="C180" s="4"/>
      <c r="D180" s="5"/>
      <c r="E180" s="5"/>
      <c r="F180" s="5"/>
      <c r="G180" s="5"/>
      <c r="H180" s="5"/>
    </row>
    <row r="181">
      <c r="A181" s="4"/>
      <c r="B181" s="4"/>
      <c r="C181" s="4"/>
      <c r="D181" s="5"/>
      <c r="E181" s="5"/>
      <c r="F181" s="5"/>
      <c r="G181" s="5"/>
      <c r="H181" s="5"/>
    </row>
    <row r="182">
      <c r="A182" s="16" t="s">
        <v>597</v>
      </c>
      <c r="B182" s="4"/>
      <c r="C182" s="4"/>
      <c r="D182" s="5"/>
      <c r="E182" s="5"/>
      <c r="F182" s="5"/>
      <c r="G182" s="5"/>
      <c r="H182" s="5"/>
    </row>
    <row r="183">
      <c r="A183" s="17" t="s">
        <v>598</v>
      </c>
      <c r="B183" s="17" t="s">
        <v>599</v>
      </c>
      <c r="C183" s="17" t="s">
        <v>600</v>
      </c>
      <c r="D183" s="5"/>
      <c r="E183" s="5"/>
      <c r="F183" s="5"/>
      <c r="G183" s="5"/>
      <c r="H183" s="5"/>
    </row>
    <row r="184">
      <c r="A184" s="18" t="s">
        <v>601</v>
      </c>
      <c r="B184" s="18" t="s">
        <v>602</v>
      </c>
      <c r="C184" s="18" t="s">
        <v>603</v>
      </c>
      <c r="D184" s="5"/>
      <c r="E184" s="5"/>
      <c r="F184" s="5"/>
      <c r="G184" s="5"/>
      <c r="H184" s="5"/>
    </row>
    <row r="185">
      <c r="A185" s="11" t="s">
        <v>604</v>
      </c>
      <c r="B185" s="11" t="s">
        <v>605</v>
      </c>
      <c r="C185" s="11" t="s">
        <v>606</v>
      </c>
      <c r="D185" s="5"/>
      <c r="E185" s="5"/>
      <c r="F185" s="5"/>
      <c r="G185" s="5"/>
      <c r="H185" s="5"/>
    </row>
    <row r="186">
      <c r="A186" s="18" t="s">
        <v>607</v>
      </c>
      <c r="B186" s="18" t="s">
        <v>608</v>
      </c>
      <c r="C186" s="18" t="s">
        <v>609</v>
      </c>
      <c r="D186" s="5"/>
      <c r="E186" s="5"/>
      <c r="F186" s="5"/>
      <c r="G186" s="5"/>
      <c r="H186" s="5"/>
    </row>
    <row r="187">
      <c r="A187" s="11" t="s">
        <v>610</v>
      </c>
      <c r="B187" s="11" t="s">
        <v>611</v>
      </c>
      <c r="C187" s="11" t="s">
        <v>612</v>
      </c>
      <c r="D187" s="5"/>
      <c r="E187" s="5"/>
      <c r="F187" s="5"/>
      <c r="G187" s="5"/>
      <c r="H187" s="5"/>
    </row>
    <row r="188">
      <c r="A188" s="18" t="s">
        <v>613</v>
      </c>
      <c r="B188" s="18" t="s">
        <v>614</v>
      </c>
      <c r="C188" s="18" t="s">
        <v>615</v>
      </c>
      <c r="D188" s="5"/>
      <c r="E188" s="5"/>
      <c r="F188" s="5"/>
      <c r="G188" s="5"/>
      <c r="H188" s="5"/>
    </row>
    <row r="189">
      <c r="A189" s="11" t="s">
        <v>616</v>
      </c>
      <c r="B189" s="11" t="s">
        <v>617</v>
      </c>
      <c r="C189" s="11" t="s">
        <v>618</v>
      </c>
      <c r="D189" s="5"/>
      <c r="E189" s="5"/>
      <c r="F189" s="5"/>
      <c r="G189" s="5"/>
      <c r="H189" s="5"/>
    </row>
    <row r="190">
      <c r="A190" s="18" t="s">
        <v>619</v>
      </c>
      <c r="B190" s="18" t="s">
        <v>620</v>
      </c>
      <c r="C190" s="18" t="s">
        <v>621</v>
      </c>
      <c r="D190" s="5"/>
      <c r="E190" s="5"/>
      <c r="F190" s="5"/>
      <c r="G190" s="5"/>
      <c r="H190" s="5"/>
    </row>
    <row r="191">
      <c r="A191" s="11" t="s">
        <v>622</v>
      </c>
      <c r="B191" s="11" t="s">
        <v>623</v>
      </c>
      <c r="C191" s="11" t="s">
        <v>624</v>
      </c>
      <c r="D191" s="5"/>
      <c r="E191" s="5"/>
      <c r="F191" s="5"/>
      <c r="G191" s="5"/>
      <c r="H191" s="5"/>
    </row>
    <row r="192">
      <c r="A192" s="18" t="s">
        <v>625</v>
      </c>
      <c r="B192" s="18" t="s">
        <v>626</v>
      </c>
      <c r="C192" s="18" t="s">
        <v>627</v>
      </c>
      <c r="D192" s="5"/>
      <c r="E192" s="5"/>
      <c r="F192" s="5"/>
      <c r="G192" s="5"/>
      <c r="H192" s="5"/>
    </row>
    <row r="193">
      <c r="A193" s="11" t="s">
        <v>628</v>
      </c>
      <c r="B193" s="11" t="s">
        <v>629</v>
      </c>
      <c r="C193" s="11" t="s">
        <v>630</v>
      </c>
      <c r="D193" s="5"/>
      <c r="E193" s="5"/>
      <c r="F193" s="5"/>
      <c r="G193" s="5"/>
      <c r="H193" s="5"/>
    </row>
    <row r="194">
      <c r="A194" s="18" t="s">
        <v>631</v>
      </c>
      <c r="B194" s="18" t="s">
        <v>632</v>
      </c>
      <c r="C194" s="18" t="s">
        <v>633</v>
      </c>
      <c r="D194" s="5"/>
      <c r="E194" s="5"/>
      <c r="F194" s="5"/>
      <c r="G194" s="5"/>
      <c r="H194" s="5"/>
    </row>
    <row r="195">
      <c r="A195" s="11" t="s">
        <v>634</v>
      </c>
      <c r="B195" s="11" t="s">
        <v>635</v>
      </c>
      <c r="C195" s="11" t="s">
        <v>636</v>
      </c>
      <c r="D195" s="5"/>
      <c r="E195" s="5"/>
      <c r="F195" s="5"/>
      <c r="G195" s="5"/>
      <c r="H195" s="5"/>
    </row>
    <row r="196">
      <c r="A196" s="18" t="s">
        <v>637</v>
      </c>
      <c r="B196" s="18" t="s">
        <v>638</v>
      </c>
      <c r="C196" s="18" t="s">
        <v>639</v>
      </c>
      <c r="D196" s="5"/>
      <c r="E196" s="5"/>
      <c r="F196" s="5"/>
      <c r="G196" s="5"/>
      <c r="H196" s="5"/>
    </row>
    <row r="197">
      <c r="A197" s="11" t="s">
        <v>640</v>
      </c>
      <c r="B197" s="11" t="s">
        <v>641</v>
      </c>
      <c r="C197" s="11" t="s">
        <v>642</v>
      </c>
      <c r="D197" s="5"/>
      <c r="E197" s="5"/>
      <c r="F197" s="5"/>
      <c r="G197" s="5"/>
      <c r="H197" s="5"/>
    </row>
    <row r="198">
      <c r="A198" s="18" t="s">
        <v>643</v>
      </c>
      <c r="B198" s="18" t="s">
        <v>644</v>
      </c>
      <c r="C198" s="18" t="s">
        <v>645</v>
      </c>
      <c r="D198" s="5"/>
      <c r="E198" s="5"/>
      <c r="F198" s="5"/>
      <c r="G198" s="5"/>
      <c r="H198" s="5"/>
    </row>
    <row r="199">
      <c r="A199" s="11" t="s">
        <v>646</v>
      </c>
      <c r="B199" s="11" t="s">
        <v>647</v>
      </c>
      <c r="C199" s="11" t="s">
        <v>648</v>
      </c>
      <c r="D199" s="5"/>
      <c r="E199" s="5"/>
      <c r="F199" s="5"/>
      <c r="G199" s="5"/>
      <c r="H199" s="5"/>
    </row>
    <row r="200">
      <c r="A200" s="18" t="s">
        <v>649</v>
      </c>
      <c r="B200" s="18" t="s">
        <v>650</v>
      </c>
      <c r="C200" s="18" t="s">
        <v>651</v>
      </c>
      <c r="D200" s="5"/>
      <c r="E200" s="5"/>
      <c r="F200" s="5"/>
      <c r="G200" s="5"/>
      <c r="H200" s="5"/>
    </row>
    <row r="201">
      <c r="A201" s="11" t="s">
        <v>652</v>
      </c>
      <c r="B201" s="11" t="s">
        <v>653</v>
      </c>
      <c r="C201" s="11" t="s">
        <v>654</v>
      </c>
      <c r="D201" s="5"/>
      <c r="E201" s="5"/>
      <c r="F201" s="5"/>
      <c r="G201" s="5"/>
      <c r="H201" s="5"/>
    </row>
    <row r="202">
      <c r="A202" s="18" t="s">
        <v>655</v>
      </c>
      <c r="B202" s="18" t="s">
        <v>213</v>
      </c>
      <c r="C202" s="18" t="s">
        <v>656</v>
      </c>
      <c r="D202" s="5"/>
      <c r="E202" s="5"/>
      <c r="F202" s="5"/>
      <c r="G202" s="5"/>
      <c r="H202" s="5"/>
    </row>
    <row r="203">
      <c r="A203" s="11" t="s">
        <v>657</v>
      </c>
      <c r="B203" s="11" t="s">
        <v>658</v>
      </c>
      <c r="C203" s="11" t="s">
        <v>659</v>
      </c>
      <c r="D203" s="5"/>
      <c r="E203" s="5"/>
      <c r="F203" s="5"/>
      <c r="G203" s="5"/>
      <c r="H203" s="5"/>
    </row>
    <row r="204">
      <c r="A204" s="18" t="s">
        <v>660</v>
      </c>
      <c r="B204" s="18" t="s">
        <v>661</v>
      </c>
      <c r="C204" s="18" t="s">
        <v>662</v>
      </c>
      <c r="D204" s="5"/>
      <c r="E204" s="5"/>
      <c r="F204" s="5"/>
      <c r="G204" s="5"/>
      <c r="H204" s="5"/>
    </row>
    <row r="205">
      <c r="A205" s="11" t="s">
        <v>663</v>
      </c>
      <c r="B205" s="11" t="s">
        <v>228</v>
      </c>
      <c r="C205" s="11" t="s">
        <v>664</v>
      </c>
      <c r="D205" s="5"/>
      <c r="E205" s="5"/>
      <c r="F205" s="5"/>
      <c r="G205" s="5"/>
      <c r="H205" s="5"/>
    </row>
    <row r="206">
      <c r="A206" s="18" t="s">
        <v>665</v>
      </c>
      <c r="B206" s="18" t="s">
        <v>666</v>
      </c>
      <c r="C206" s="18" t="s">
        <v>667</v>
      </c>
      <c r="D206" s="5"/>
      <c r="E206" s="5"/>
      <c r="F206" s="5"/>
      <c r="G206" s="5"/>
      <c r="H206" s="5"/>
    </row>
    <row r="207">
      <c r="A207" s="11" t="s">
        <v>668</v>
      </c>
      <c r="B207" s="11" t="s">
        <v>669</v>
      </c>
      <c r="C207" s="11" t="s">
        <v>670</v>
      </c>
      <c r="D207" s="5"/>
      <c r="E207" s="5"/>
      <c r="F207" s="5"/>
      <c r="G207" s="5"/>
      <c r="H207" s="5"/>
    </row>
    <row r="208">
      <c r="A208" s="18" t="s">
        <v>671</v>
      </c>
      <c r="B208" s="18" t="s">
        <v>672</v>
      </c>
      <c r="C208" s="18" t="s">
        <v>673</v>
      </c>
      <c r="D208" s="5"/>
      <c r="E208" s="5"/>
      <c r="F208" s="5"/>
      <c r="G208" s="5"/>
      <c r="H208" s="5"/>
    </row>
    <row r="209">
      <c r="A209" s="11" t="s">
        <v>674</v>
      </c>
      <c r="B209" s="11" t="s">
        <v>675</v>
      </c>
      <c r="C209" s="11" t="s">
        <v>676</v>
      </c>
      <c r="D209" s="5"/>
      <c r="E209" s="5"/>
      <c r="F209" s="5"/>
      <c r="G209" s="5"/>
      <c r="H209" s="5"/>
    </row>
    <row r="210">
      <c r="A210" s="18" t="s">
        <v>677</v>
      </c>
      <c r="B210" s="18" t="s">
        <v>678</v>
      </c>
      <c r="C210" s="18" t="s">
        <v>679</v>
      </c>
      <c r="D210" s="5"/>
      <c r="E210" s="5"/>
      <c r="F210" s="5"/>
      <c r="G210" s="5"/>
      <c r="H210" s="5"/>
    </row>
    <row r="211">
      <c r="A211" s="11" t="s">
        <v>680</v>
      </c>
      <c r="B211" s="11" t="s">
        <v>681</v>
      </c>
      <c r="C211" s="11" t="s">
        <v>682</v>
      </c>
      <c r="D211" s="5"/>
      <c r="E211" s="5"/>
      <c r="F211" s="5"/>
      <c r="G211" s="5"/>
      <c r="H211" s="5"/>
    </row>
    <row r="212">
      <c r="A212" s="18" t="s">
        <v>683</v>
      </c>
      <c r="B212" s="18" t="s">
        <v>684</v>
      </c>
      <c r="C212" s="18" t="s">
        <v>685</v>
      </c>
      <c r="D212" s="5"/>
      <c r="E212" s="5"/>
      <c r="F212" s="5"/>
      <c r="G212" s="5"/>
      <c r="H212" s="5"/>
    </row>
    <row r="213">
      <c r="A213" s="11" t="s">
        <v>686</v>
      </c>
      <c r="B213" s="11" t="s">
        <v>353</v>
      </c>
      <c r="C213" s="11" t="s">
        <v>687</v>
      </c>
      <c r="D213" s="5"/>
      <c r="E213" s="5"/>
      <c r="F213" s="5"/>
      <c r="G213" s="5"/>
      <c r="H213" s="5"/>
    </row>
    <row r="214">
      <c r="A214" s="18" t="s">
        <v>688</v>
      </c>
      <c r="B214" s="18" t="s">
        <v>689</v>
      </c>
      <c r="C214" s="18" t="s">
        <v>690</v>
      </c>
      <c r="D214" s="5"/>
      <c r="E214" s="5"/>
      <c r="F214" s="5"/>
      <c r="G214" s="5"/>
      <c r="H214" s="5"/>
    </row>
    <row r="215">
      <c r="A215" s="11" t="s">
        <v>691</v>
      </c>
      <c r="B215" s="11" t="s">
        <v>692</v>
      </c>
      <c r="C215" s="11" t="s">
        <v>693</v>
      </c>
      <c r="D215" s="5"/>
      <c r="E215" s="5"/>
      <c r="F215" s="5"/>
      <c r="G215" s="5"/>
      <c r="H215" s="5"/>
    </row>
    <row r="216">
      <c r="A216" s="18" t="s">
        <v>694</v>
      </c>
      <c r="B216" s="18" t="s">
        <v>695</v>
      </c>
      <c r="C216" s="18" t="s">
        <v>696</v>
      </c>
      <c r="D216" s="5"/>
      <c r="E216" s="5"/>
      <c r="F216" s="5"/>
      <c r="G216" s="5"/>
      <c r="H216" s="5"/>
    </row>
    <row r="217">
      <c r="A217" s="11" t="s">
        <v>697</v>
      </c>
      <c r="B217" s="11" t="s">
        <v>698</v>
      </c>
      <c r="C217" s="11" t="s">
        <v>699</v>
      </c>
      <c r="D217" s="5"/>
      <c r="E217" s="5"/>
      <c r="F217" s="5"/>
      <c r="G217" s="5"/>
      <c r="H217" s="5"/>
    </row>
    <row r="218">
      <c r="A218" s="18" t="s">
        <v>700</v>
      </c>
      <c r="B218" s="18" t="s">
        <v>210</v>
      </c>
      <c r="C218" s="18" t="s">
        <v>701</v>
      </c>
      <c r="D218" s="5"/>
      <c r="E218" s="5"/>
      <c r="F218" s="5"/>
      <c r="G218" s="5"/>
      <c r="H218" s="5"/>
    </row>
    <row r="219">
      <c r="A219" s="4"/>
      <c r="B219" s="4"/>
      <c r="C219" s="4"/>
      <c r="D219" s="5"/>
      <c r="E219" s="5"/>
      <c r="F219" s="5"/>
      <c r="G219" s="5"/>
      <c r="H219" s="5"/>
    </row>
    <row r="220">
      <c r="A220" s="4"/>
      <c r="B220" s="4"/>
      <c r="C220" s="4"/>
      <c r="D220" s="5"/>
      <c r="E220" s="5"/>
      <c r="F220" s="5"/>
      <c r="G220" s="5"/>
      <c r="H220" s="5"/>
    </row>
    <row r="221">
      <c r="A221" s="4"/>
      <c r="B221" s="4"/>
      <c r="C221" s="4"/>
      <c r="D221" s="5"/>
      <c r="E221" s="5"/>
      <c r="F221" s="5"/>
      <c r="G221" s="5"/>
      <c r="H221" s="5"/>
    </row>
    <row r="222">
      <c r="A222" s="19" t="s">
        <v>702</v>
      </c>
      <c r="B222" s="4"/>
      <c r="C222" s="4"/>
      <c r="D222" s="5"/>
      <c r="E222" s="5"/>
      <c r="F222" s="5"/>
      <c r="G222" s="5"/>
      <c r="H222" s="5"/>
    </row>
    <row r="223">
      <c r="A223" s="20" t="s">
        <v>703</v>
      </c>
      <c r="B223" s="20" t="s">
        <v>704</v>
      </c>
      <c r="C223" s="20" t="s">
        <v>705</v>
      </c>
      <c r="D223" s="5"/>
      <c r="E223" s="5"/>
      <c r="F223" s="5"/>
      <c r="G223" s="5"/>
      <c r="H223" s="5"/>
    </row>
    <row r="224">
      <c r="A224" s="21" t="s">
        <v>706</v>
      </c>
      <c r="B224" s="21" t="s">
        <v>707</v>
      </c>
      <c r="C224" s="21" t="s">
        <v>708</v>
      </c>
      <c r="D224" s="5"/>
      <c r="E224" s="5"/>
      <c r="F224" s="5"/>
      <c r="G224" s="5"/>
      <c r="H224" s="5"/>
    </row>
    <row r="225">
      <c r="A225" s="11" t="s">
        <v>709</v>
      </c>
      <c r="B225" s="11" t="s">
        <v>710</v>
      </c>
      <c r="C225" s="11" t="s">
        <v>711</v>
      </c>
      <c r="D225" s="5"/>
      <c r="E225" s="5"/>
      <c r="F225" s="5"/>
      <c r="G225" s="5"/>
      <c r="H225" s="5"/>
    </row>
    <row r="226">
      <c r="A226" s="21" t="s">
        <v>712</v>
      </c>
      <c r="B226" s="21" t="s">
        <v>713</v>
      </c>
      <c r="C226" s="21" t="s">
        <v>714</v>
      </c>
      <c r="D226" s="5"/>
      <c r="E226" s="5"/>
      <c r="F226" s="5"/>
      <c r="G226" s="5"/>
      <c r="H226" s="5"/>
    </row>
    <row r="227">
      <c r="A227" s="11" t="s">
        <v>715</v>
      </c>
      <c r="B227" s="11" t="s">
        <v>716</v>
      </c>
      <c r="C227" s="11" t="s">
        <v>717</v>
      </c>
      <c r="D227" s="5"/>
      <c r="E227" s="5"/>
      <c r="F227" s="5"/>
      <c r="G227" s="5"/>
      <c r="H227" s="5"/>
    </row>
    <row r="228">
      <c r="A228" s="21" t="s">
        <v>718</v>
      </c>
      <c r="B228" s="21" t="s">
        <v>719</v>
      </c>
      <c r="C228" s="21" t="s">
        <v>720</v>
      </c>
      <c r="D228" s="5"/>
      <c r="E228" s="5"/>
      <c r="F228" s="5"/>
      <c r="G228" s="5"/>
      <c r="H228" s="5"/>
    </row>
    <row r="229">
      <c r="A229" s="11" t="s">
        <v>721</v>
      </c>
      <c r="B229" s="11" t="s">
        <v>722</v>
      </c>
      <c r="C229" s="11" t="s">
        <v>723</v>
      </c>
      <c r="D229" s="5"/>
      <c r="E229" s="5"/>
      <c r="F229" s="5"/>
      <c r="G229" s="5"/>
      <c r="H229" s="5"/>
    </row>
    <row r="230">
      <c r="A230" s="21" t="s">
        <v>724</v>
      </c>
      <c r="B230" s="21" t="s">
        <v>725</v>
      </c>
      <c r="C230" s="21" t="s">
        <v>726</v>
      </c>
      <c r="D230" s="5"/>
      <c r="E230" s="5"/>
      <c r="F230" s="5"/>
      <c r="G230" s="5"/>
      <c r="H230" s="5"/>
    </row>
    <row r="231">
      <c r="A231" s="11" t="s">
        <v>727</v>
      </c>
      <c r="B231" s="11" t="s">
        <v>728</v>
      </c>
      <c r="C231" s="11" t="s">
        <v>729</v>
      </c>
      <c r="D231" s="5"/>
      <c r="E231" s="5"/>
      <c r="F231" s="5"/>
      <c r="G231" s="5"/>
      <c r="H231" s="5"/>
    </row>
    <row r="232">
      <c r="A232" s="21" t="s">
        <v>730</v>
      </c>
      <c r="B232" s="21" t="s">
        <v>731</v>
      </c>
      <c r="C232" s="21" t="s">
        <v>732</v>
      </c>
      <c r="D232" s="5"/>
      <c r="E232" s="5"/>
      <c r="F232" s="5"/>
      <c r="G232" s="5"/>
      <c r="H232" s="5"/>
    </row>
    <row r="233">
      <c r="A233" s="11" t="s">
        <v>733</v>
      </c>
      <c r="B233" s="11" t="s">
        <v>734</v>
      </c>
      <c r="C233" s="11" t="s">
        <v>735</v>
      </c>
      <c r="D233" s="5"/>
      <c r="E233" s="5"/>
      <c r="F233" s="5"/>
      <c r="G233" s="5"/>
      <c r="H233" s="5"/>
    </row>
    <row r="234">
      <c r="A234" s="21" t="s">
        <v>736</v>
      </c>
      <c r="B234" s="21" t="s">
        <v>737</v>
      </c>
      <c r="C234" s="21" t="s">
        <v>738</v>
      </c>
      <c r="D234" s="5"/>
      <c r="E234" s="5"/>
      <c r="F234" s="5"/>
      <c r="G234" s="5"/>
      <c r="H234" s="5"/>
    </row>
    <row r="235">
      <c r="A235" s="11" t="s">
        <v>739</v>
      </c>
      <c r="B235" s="11" t="s">
        <v>740</v>
      </c>
      <c r="C235" s="11" t="s">
        <v>741</v>
      </c>
      <c r="D235" s="5"/>
      <c r="E235" s="5"/>
      <c r="F235" s="5"/>
      <c r="G235" s="5"/>
      <c r="H235" s="5"/>
    </row>
    <row r="236">
      <c r="A236" s="21" t="s">
        <v>742</v>
      </c>
      <c r="B236" s="21" t="s">
        <v>132</v>
      </c>
      <c r="C236" s="21" t="s">
        <v>743</v>
      </c>
      <c r="D236" s="5"/>
      <c r="E236" s="5"/>
      <c r="F236" s="5"/>
      <c r="G236" s="5"/>
      <c r="H236" s="5"/>
    </row>
    <row r="237">
      <c r="A237" s="11" t="s">
        <v>744</v>
      </c>
      <c r="B237" s="11" t="s">
        <v>745</v>
      </c>
      <c r="C237" s="11" t="s">
        <v>746</v>
      </c>
      <c r="D237" s="5"/>
      <c r="E237" s="5"/>
      <c r="F237" s="5"/>
      <c r="G237" s="5"/>
      <c r="H237" s="5"/>
    </row>
    <row r="238">
      <c r="A238" s="21" t="s">
        <v>747</v>
      </c>
      <c r="B238" s="21" t="s">
        <v>748</v>
      </c>
      <c r="C238" s="21" t="s">
        <v>749</v>
      </c>
      <c r="D238" s="5"/>
      <c r="E238" s="5"/>
      <c r="F238" s="5"/>
      <c r="G238" s="5"/>
      <c r="H238" s="5"/>
    </row>
    <row r="239">
      <c r="A239" s="11" t="s">
        <v>750</v>
      </c>
      <c r="B239" s="11" t="s">
        <v>751</v>
      </c>
      <c r="C239" s="11" t="s">
        <v>752</v>
      </c>
      <c r="D239" s="5"/>
      <c r="E239" s="5"/>
      <c r="F239" s="5"/>
      <c r="G239" s="5"/>
      <c r="H239" s="5"/>
    </row>
    <row r="240">
      <c r="A240" s="21" t="s">
        <v>753</v>
      </c>
      <c r="B240" s="21" t="s">
        <v>754</v>
      </c>
      <c r="C240" s="21" t="s">
        <v>755</v>
      </c>
      <c r="D240" s="5"/>
      <c r="E240" s="5"/>
      <c r="F240" s="5"/>
      <c r="G240" s="5"/>
      <c r="H240" s="5"/>
    </row>
    <row r="241">
      <c r="A241" s="11" t="s">
        <v>756</v>
      </c>
      <c r="B241" s="11" t="s">
        <v>757</v>
      </c>
      <c r="C241" s="11" t="s">
        <v>758</v>
      </c>
      <c r="D241" s="5"/>
      <c r="E241" s="5"/>
      <c r="F241" s="5"/>
      <c r="G241" s="5"/>
      <c r="H241" s="5"/>
    </row>
    <row r="242">
      <c r="A242" s="21" t="s">
        <v>759</v>
      </c>
      <c r="B242" s="21" t="s">
        <v>760</v>
      </c>
      <c r="C242" s="21" t="s">
        <v>761</v>
      </c>
      <c r="D242" s="5"/>
      <c r="E242" s="5"/>
      <c r="F242" s="5"/>
      <c r="G242" s="5"/>
      <c r="H242" s="5"/>
    </row>
    <row r="243">
      <c r="A243" s="11" t="s">
        <v>762</v>
      </c>
      <c r="B243" s="11" t="s">
        <v>763</v>
      </c>
      <c r="C243" s="11" t="s">
        <v>764</v>
      </c>
      <c r="D243" s="5"/>
      <c r="E243" s="5"/>
      <c r="F243" s="5"/>
      <c r="G243" s="5"/>
      <c r="H243" s="5"/>
    </row>
    <row r="244">
      <c r="A244" s="21" t="s">
        <v>765</v>
      </c>
      <c r="B244" s="21" t="s">
        <v>635</v>
      </c>
      <c r="C244" s="21" t="s">
        <v>766</v>
      </c>
      <c r="D244" s="5"/>
      <c r="E244" s="5"/>
      <c r="F244" s="5"/>
      <c r="G244" s="5"/>
      <c r="H244" s="5"/>
    </row>
    <row r="245">
      <c r="A245" s="11" t="s">
        <v>767</v>
      </c>
      <c r="B245" s="11" t="s">
        <v>684</v>
      </c>
      <c r="C245" s="11" t="s">
        <v>768</v>
      </c>
      <c r="D245" s="5"/>
      <c r="E245" s="5"/>
      <c r="F245" s="5"/>
      <c r="G245" s="5"/>
      <c r="H245" s="5"/>
    </row>
    <row r="246">
      <c r="A246" s="21" t="s">
        <v>769</v>
      </c>
      <c r="B246" s="21" t="s">
        <v>258</v>
      </c>
      <c r="C246" s="21" t="s">
        <v>770</v>
      </c>
      <c r="D246" s="5"/>
      <c r="E246" s="5"/>
      <c r="F246" s="5"/>
      <c r="G246" s="5"/>
      <c r="H246" s="5"/>
    </row>
    <row r="247">
      <c r="A247" s="5"/>
      <c r="B247" s="5"/>
      <c r="C247" s="5"/>
      <c r="D247" s="5"/>
      <c r="E247" s="5"/>
      <c r="F247" s="5"/>
      <c r="G247" s="5"/>
      <c r="H247" s="5"/>
    </row>
    <row r="248">
      <c r="A248" s="5"/>
      <c r="B248" s="5"/>
      <c r="C248" s="5"/>
      <c r="D248" s="5"/>
      <c r="E248" s="5"/>
      <c r="F248" s="5"/>
      <c r="G248" s="5"/>
      <c r="H248" s="5"/>
    </row>
    <row r="249">
      <c r="A249" s="5"/>
      <c r="B249" s="5"/>
      <c r="C249" s="5"/>
      <c r="D249" s="5"/>
      <c r="E249" s="5"/>
      <c r="F249" s="5"/>
      <c r="G249" s="5"/>
      <c r="H249" s="5"/>
    </row>
    <row r="250">
      <c r="A250" s="5"/>
      <c r="B250" s="5"/>
      <c r="C250" s="5"/>
      <c r="D250" s="5"/>
      <c r="E250" s="5"/>
      <c r="F250" s="5"/>
      <c r="G250" s="5"/>
      <c r="H250" s="5"/>
    </row>
    <row r="251">
      <c r="A251" s="5"/>
      <c r="B251" s="5"/>
      <c r="C251" s="5"/>
      <c r="D251" s="5"/>
      <c r="E251" s="5"/>
      <c r="F251" s="5"/>
      <c r="G251" s="5"/>
      <c r="H251" s="5"/>
    </row>
    <row r="252">
      <c r="A252" s="5"/>
      <c r="B252" s="5"/>
      <c r="C252" s="5"/>
      <c r="D252" s="5"/>
      <c r="E252" s="5"/>
      <c r="F252" s="5"/>
      <c r="G252" s="5"/>
      <c r="H252" s="5"/>
    </row>
    <row r="253">
      <c r="A253" s="5"/>
      <c r="B253" s="5"/>
      <c r="C253" s="5"/>
      <c r="D253" s="5"/>
      <c r="E253" s="5"/>
      <c r="F253" s="5"/>
      <c r="G253" s="5"/>
      <c r="H253" s="5"/>
    </row>
    <row r="254">
      <c r="A254" s="5"/>
      <c r="B254" s="5"/>
      <c r="C254" s="5"/>
      <c r="D254" s="5"/>
      <c r="E254" s="5"/>
      <c r="F254" s="5"/>
      <c r="G254" s="5"/>
      <c r="H254" s="5"/>
    </row>
    <row r="255">
      <c r="A255" s="5"/>
      <c r="B255" s="5"/>
      <c r="C255" s="5"/>
      <c r="D255" s="5"/>
      <c r="E255" s="5"/>
      <c r="F255" s="5"/>
      <c r="G255" s="5"/>
      <c r="H255" s="5"/>
    </row>
    <row r="256">
      <c r="A256" s="5"/>
      <c r="B256" s="5"/>
      <c r="C256" s="5"/>
      <c r="D256" s="5"/>
      <c r="E256" s="5"/>
      <c r="F256" s="5"/>
      <c r="G256" s="5"/>
      <c r="H256" s="5"/>
    </row>
    <row r="257">
      <c r="A257" s="5"/>
      <c r="B257" s="5"/>
      <c r="C257" s="5"/>
      <c r="D257" s="5"/>
      <c r="E257" s="5"/>
      <c r="F257" s="5"/>
      <c r="G257" s="5"/>
      <c r="H257" s="5"/>
    </row>
    <row r="258">
      <c r="A258" s="5"/>
      <c r="B258" s="5"/>
      <c r="C258" s="5"/>
      <c r="D258" s="5"/>
      <c r="E258" s="5"/>
      <c r="F258" s="5"/>
      <c r="G258" s="5"/>
      <c r="H258" s="5"/>
    </row>
    <row r="259">
      <c r="A259" s="5"/>
      <c r="B259" s="5"/>
      <c r="C259" s="5"/>
      <c r="D259" s="5"/>
      <c r="E259" s="5"/>
      <c r="F259" s="5"/>
      <c r="G259" s="5"/>
      <c r="H259" s="5"/>
    </row>
    <row r="260">
      <c r="A260" s="5"/>
      <c r="B260" s="5"/>
      <c r="C260" s="5"/>
      <c r="D260" s="5"/>
      <c r="E260" s="5"/>
      <c r="F260" s="5"/>
      <c r="G260" s="5"/>
      <c r="H260" s="5"/>
    </row>
    <row r="261">
      <c r="A261" s="5"/>
      <c r="B261" s="5"/>
      <c r="C261" s="5"/>
      <c r="D261" s="5"/>
      <c r="E261" s="5"/>
      <c r="F261" s="5"/>
      <c r="G261" s="5"/>
      <c r="H261" s="5"/>
    </row>
    <row r="262">
      <c r="A262" s="5"/>
      <c r="B262" s="5"/>
      <c r="C262" s="5"/>
      <c r="D262" s="5"/>
      <c r="E262" s="5"/>
      <c r="F262" s="5"/>
      <c r="G262" s="5"/>
      <c r="H262" s="5"/>
    </row>
    <row r="263">
      <c r="A263" s="5"/>
      <c r="B263" s="5"/>
      <c r="C263" s="5"/>
      <c r="D263" s="5"/>
      <c r="E263" s="5"/>
      <c r="F263" s="5"/>
      <c r="G263" s="5"/>
      <c r="H263" s="5"/>
    </row>
    <row r="264">
      <c r="A264" s="5"/>
      <c r="B264" s="5"/>
      <c r="C264" s="5"/>
      <c r="D264" s="5"/>
      <c r="E264" s="5"/>
      <c r="F264" s="5"/>
      <c r="G264" s="5"/>
      <c r="H264" s="5"/>
    </row>
    <row r="265">
      <c r="A265" s="5"/>
      <c r="B265" s="5"/>
      <c r="C265" s="5"/>
      <c r="D265" s="5"/>
      <c r="E265" s="5"/>
      <c r="F265" s="5"/>
      <c r="G265" s="5"/>
      <c r="H265" s="5"/>
    </row>
    <row r="266">
      <c r="A266" s="5"/>
      <c r="B266" s="5"/>
      <c r="C266" s="5"/>
      <c r="D266" s="5"/>
      <c r="E266" s="5"/>
      <c r="F266" s="5"/>
      <c r="G266" s="5"/>
      <c r="H266" s="5"/>
    </row>
    <row r="267">
      <c r="A267" s="5"/>
      <c r="B267" s="5"/>
      <c r="C267" s="5"/>
      <c r="D267" s="5"/>
      <c r="E267" s="5"/>
      <c r="F267" s="5"/>
      <c r="G267" s="5"/>
      <c r="H267" s="5"/>
    </row>
    <row r="268">
      <c r="A268" s="5"/>
      <c r="B268" s="5"/>
      <c r="C268" s="5"/>
      <c r="D268" s="5"/>
      <c r="E268" s="5"/>
      <c r="F268" s="5"/>
      <c r="G268" s="5"/>
      <c r="H268" s="5"/>
    </row>
    <row r="269">
      <c r="A269" s="5"/>
      <c r="B269" s="5"/>
      <c r="C269" s="5"/>
      <c r="D269" s="5"/>
      <c r="E269" s="5"/>
      <c r="F269" s="5"/>
      <c r="G269" s="5"/>
      <c r="H269" s="5"/>
    </row>
    <row r="270">
      <c r="A270" s="5"/>
      <c r="B270" s="5"/>
      <c r="C270" s="5"/>
      <c r="D270" s="5"/>
      <c r="E270" s="5"/>
      <c r="F270" s="5"/>
      <c r="G270" s="5"/>
      <c r="H270" s="5"/>
    </row>
    <row r="271">
      <c r="A271" s="5"/>
      <c r="B271" s="5"/>
      <c r="C271" s="5"/>
      <c r="D271" s="5"/>
      <c r="E271" s="5"/>
      <c r="F271" s="5"/>
      <c r="G271" s="5"/>
      <c r="H271" s="5"/>
    </row>
    <row r="272">
      <c r="A272" s="5"/>
      <c r="B272" s="5"/>
      <c r="C272" s="5"/>
      <c r="D272" s="5"/>
      <c r="E272" s="5"/>
      <c r="F272" s="5"/>
      <c r="G272" s="5"/>
      <c r="H272" s="5"/>
    </row>
    <row r="273">
      <c r="A273" s="5"/>
      <c r="B273" s="5"/>
      <c r="C273" s="5"/>
      <c r="D273" s="5"/>
      <c r="E273" s="5"/>
      <c r="F273" s="5"/>
      <c r="G273" s="5"/>
      <c r="H273" s="5"/>
    </row>
    <row r="274">
      <c r="A274" s="5"/>
      <c r="B274" s="5"/>
      <c r="C274" s="5"/>
      <c r="D274" s="5"/>
      <c r="E274" s="5"/>
      <c r="F274" s="5"/>
      <c r="G274" s="5"/>
      <c r="H274" s="5"/>
    </row>
    <row r="275">
      <c r="A275" s="5"/>
      <c r="B275" s="5"/>
      <c r="C275" s="5"/>
      <c r="D275" s="5"/>
      <c r="E275" s="5"/>
      <c r="F275" s="5"/>
      <c r="G275" s="5"/>
      <c r="H275" s="5"/>
    </row>
    <row r="276">
      <c r="A276" s="5"/>
      <c r="B276" s="5"/>
      <c r="C276" s="5"/>
      <c r="D276" s="5"/>
      <c r="E276" s="5"/>
      <c r="F276" s="5"/>
      <c r="G276" s="5"/>
      <c r="H276" s="5"/>
    </row>
    <row r="277">
      <c r="A277" s="5"/>
      <c r="B277" s="5"/>
      <c r="C277" s="5"/>
      <c r="D277" s="5"/>
      <c r="E277" s="5"/>
      <c r="F277" s="5"/>
      <c r="G277" s="5"/>
      <c r="H277" s="5"/>
    </row>
    <row r="278">
      <c r="A278" s="5"/>
      <c r="B278" s="5"/>
      <c r="C278" s="5"/>
      <c r="D278" s="5"/>
      <c r="E278" s="5"/>
      <c r="F278" s="5"/>
      <c r="G278" s="5"/>
      <c r="H278" s="5"/>
    </row>
    <row r="279">
      <c r="A279" s="5"/>
      <c r="B279" s="5"/>
      <c r="C279" s="5"/>
      <c r="D279" s="5"/>
      <c r="E279" s="5"/>
      <c r="F279" s="5"/>
      <c r="G279" s="5"/>
      <c r="H279" s="5"/>
    </row>
    <row r="280">
      <c r="A280" s="5"/>
      <c r="B280" s="5"/>
      <c r="C280" s="5"/>
      <c r="D280" s="5"/>
      <c r="E280" s="5"/>
      <c r="F280" s="5"/>
      <c r="G280" s="5"/>
      <c r="H280" s="5"/>
    </row>
    <row r="281">
      <c r="A281" s="5"/>
      <c r="B281" s="5"/>
      <c r="C281" s="5"/>
      <c r="D281" s="5"/>
      <c r="E281" s="5"/>
      <c r="F281" s="5"/>
      <c r="G281" s="5"/>
      <c r="H281" s="5"/>
    </row>
    <row r="282">
      <c r="A282" s="5"/>
      <c r="B282" s="5"/>
      <c r="C282" s="5"/>
      <c r="D282" s="5"/>
      <c r="E282" s="5"/>
      <c r="F282" s="5"/>
      <c r="G282" s="5"/>
      <c r="H282" s="5"/>
    </row>
    <row r="283">
      <c r="A283" s="5"/>
      <c r="B283" s="5"/>
      <c r="C283" s="5"/>
      <c r="D283" s="5"/>
      <c r="E283" s="5"/>
      <c r="F283" s="5"/>
      <c r="G283" s="5"/>
      <c r="H283" s="5"/>
    </row>
    <row r="284">
      <c r="A284" s="5"/>
      <c r="B284" s="5"/>
      <c r="C284" s="5"/>
      <c r="D284" s="5"/>
      <c r="E284" s="5"/>
      <c r="F284" s="5"/>
      <c r="G284" s="5"/>
      <c r="H284" s="5"/>
    </row>
    <row r="285">
      <c r="A285" s="5"/>
      <c r="B285" s="5"/>
      <c r="C285" s="5"/>
      <c r="D285" s="5"/>
      <c r="E285" s="5"/>
      <c r="F285" s="5"/>
      <c r="G285" s="5"/>
      <c r="H285" s="5"/>
    </row>
    <row r="286">
      <c r="A286" s="5"/>
      <c r="B286" s="5"/>
      <c r="C286" s="5"/>
      <c r="D286" s="5"/>
      <c r="E286" s="5"/>
      <c r="F286" s="5"/>
      <c r="G286" s="5"/>
      <c r="H286" s="5"/>
    </row>
    <row r="287">
      <c r="A287" s="5"/>
      <c r="B287" s="5"/>
      <c r="C287" s="5"/>
      <c r="D287" s="5"/>
      <c r="E287" s="5"/>
      <c r="F287" s="5"/>
      <c r="G287" s="5"/>
      <c r="H287" s="5"/>
    </row>
    <row r="288">
      <c r="A288" s="5"/>
      <c r="B288" s="5"/>
      <c r="C288" s="5"/>
      <c r="D288" s="5"/>
      <c r="E288" s="5"/>
      <c r="F288" s="5"/>
      <c r="G288" s="5"/>
      <c r="H288" s="5"/>
    </row>
    <row r="289">
      <c r="A289" s="5"/>
      <c r="B289" s="5"/>
      <c r="C289" s="5"/>
      <c r="D289" s="5"/>
      <c r="E289" s="5"/>
      <c r="F289" s="5"/>
      <c r="G289" s="5"/>
      <c r="H289" s="5"/>
    </row>
    <row r="290">
      <c r="A290" s="5"/>
      <c r="B290" s="5"/>
      <c r="C290" s="5"/>
      <c r="D290" s="5"/>
      <c r="E290" s="5"/>
      <c r="F290" s="5"/>
      <c r="G290" s="5"/>
      <c r="H290" s="5"/>
    </row>
    <row r="291">
      <c r="A291" s="5"/>
      <c r="B291" s="5"/>
      <c r="C291" s="5"/>
      <c r="D291" s="5"/>
      <c r="E291" s="5"/>
      <c r="F291" s="5"/>
      <c r="G291" s="5"/>
      <c r="H291" s="5"/>
    </row>
    <row r="292">
      <c r="A292" s="5"/>
      <c r="B292" s="5"/>
      <c r="C292" s="5"/>
      <c r="D292" s="5"/>
      <c r="E292" s="5"/>
      <c r="F292" s="5"/>
      <c r="G292" s="5"/>
      <c r="H292" s="5"/>
    </row>
    <row r="293">
      <c r="A293" s="5"/>
      <c r="B293" s="5"/>
      <c r="C293" s="5"/>
      <c r="D293" s="5"/>
      <c r="E293" s="5"/>
      <c r="F293" s="5"/>
      <c r="G293" s="5"/>
      <c r="H293" s="5"/>
    </row>
    <row r="294">
      <c r="A294" s="5"/>
      <c r="B294" s="5"/>
      <c r="C294" s="5"/>
      <c r="D294" s="5"/>
      <c r="E294" s="5"/>
      <c r="F294" s="5"/>
      <c r="G294" s="5"/>
      <c r="H294" s="5"/>
    </row>
    <row r="295">
      <c r="A295" s="5"/>
      <c r="B295" s="5"/>
      <c r="C295" s="5"/>
      <c r="D295" s="5"/>
      <c r="E295" s="5"/>
      <c r="F295" s="5"/>
      <c r="G295" s="5"/>
      <c r="H295" s="5"/>
    </row>
    <row r="296">
      <c r="A296" s="5"/>
      <c r="B296" s="5"/>
      <c r="C296" s="5"/>
      <c r="D296" s="5"/>
      <c r="E296" s="5"/>
      <c r="F296" s="5"/>
      <c r="G296" s="5"/>
      <c r="H296" s="5"/>
    </row>
    <row r="297">
      <c r="A297" s="5"/>
      <c r="B297" s="5"/>
      <c r="C297" s="5"/>
      <c r="D297" s="5"/>
      <c r="E297" s="5"/>
      <c r="F297" s="5"/>
      <c r="G297" s="5"/>
      <c r="H297" s="5"/>
    </row>
    <row r="298">
      <c r="A298" s="5"/>
      <c r="B298" s="5"/>
      <c r="C298" s="5"/>
      <c r="D298" s="5"/>
      <c r="E298" s="5"/>
      <c r="F298" s="5"/>
      <c r="G298" s="5"/>
      <c r="H298" s="5"/>
    </row>
    <row r="299">
      <c r="A299" s="5"/>
      <c r="B299" s="5"/>
      <c r="C299" s="5"/>
      <c r="D299" s="5"/>
      <c r="E299" s="5"/>
      <c r="F299" s="5"/>
      <c r="G299" s="5"/>
      <c r="H299" s="5"/>
    </row>
    <row r="300">
      <c r="A300" s="5"/>
      <c r="B300" s="5"/>
      <c r="C300" s="5"/>
      <c r="D300" s="5"/>
      <c r="E300" s="5"/>
      <c r="F300" s="5"/>
      <c r="G300" s="5"/>
      <c r="H300" s="5"/>
    </row>
    <row r="301">
      <c r="A301" s="5"/>
      <c r="B301" s="5"/>
      <c r="C301" s="5"/>
      <c r="D301" s="5"/>
      <c r="E301" s="5"/>
      <c r="F301" s="5"/>
      <c r="G301" s="5"/>
      <c r="H301" s="5"/>
    </row>
    <row r="302">
      <c r="A302" s="5"/>
      <c r="B302" s="5"/>
      <c r="C302" s="5"/>
      <c r="D302" s="5"/>
      <c r="E302" s="5"/>
      <c r="F302" s="5"/>
      <c r="G302" s="5"/>
      <c r="H302" s="5"/>
    </row>
    <row r="303">
      <c r="A303" s="5"/>
      <c r="B303" s="5"/>
      <c r="C303" s="5"/>
      <c r="D303" s="5"/>
      <c r="E303" s="5"/>
      <c r="F303" s="5"/>
      <c r="G303" s="5"/>
      <c r="H303" s="5"/>
    </row>
    <row r="304">
      <c r="A304" s="5"/>
      <c r="B304" s="5"/>
      <c r="C304" s="5"/>
      <c r="D304" s="5"/>
      <c r="E304" s="5"/>
      <c r="F304" s="5"/>
      <c r="G304" s="5"/>
      <c r="H304" s="5"/>
    </row>
    <row r="305">
      <c r="A305" s="5"/>
      <c r="B305" s="5"/>
      <c r="C305" s="5"/>
      <c r="D305" s="5"/>
      <c r="E305" s="5"/>
      <c r="F305" s="5"/>
      <c r="G305" s="5"/>
      <c r="H305" s="5"/>
    </row>
    <row r="306">
      <c r="A306" s="5"/>
      <c r="B306" s="5"/>
      <c r="C306" s="5"/>
      <c r="D306" s="5"/>
      <c r="E306" s="5"/>
      <c r="F306" s="5"/>
      <c r="G306" s="5"/>
      <c r="H306" s="5"/>
    </row>
    <row r="307">
      <c r="A307" s="5"/>
      <c r="B307" s="5"/>
      <c r="C307" s="5"/>
      <c r="D307" s="5"/>
      <c r="E307" s="5"/>
      <c r="F307" s="5"/>
      <c r="G307" s="5"/>
      <c r="H307" s="5"/>
    </row>
    <row r="308">
      <c r="A308" s="5"/>
      <c r="B308" s="5"/>
      <c r="C308" s="5"/>
      <c r="D308" s="5"/>
      <c r="E308" s="5"/>
      <c r="F308" s="5"/>
      <c r="G308" s="5"/>
      <c r="H308" s="5"/>
    </row>
    <row r="309">
      <c r="A309" s="5"/>
      <c r="B309" s="5"/>
      <c r="C309" s="5"/>
      <c r="D309" s="5"/>
      <c r="E309" s="5"/>
      <c r="F309" s="5"/>
      <c r="G309" s="5"/>
      <c r="H309" s="5"/>
    </row>
    <row r="310">
      <c r="A310" s="5"/>
      <c r="B310" s="5"/>
      <c r="C310" s="5"/>
      <c r="D310" s="5"/>
      <c r="E310" s="5"/>
      <c r="F310" s="5"/>
      <c r="G310" s="5"/>
      <c r="H310" s="5"/>
    </row>
    <row r="311">
      <c r="A311" s="5"/>
      <c r="B311" s="5"/>
      <c r="C311" s="5"/>
      <c r="D311" s="5"/>
      <c r="E311" s="5"/>
      <c r="F311" s="5"/>
      <c r="G311" s="5"/>
      <c r="H311" s="5"/>
    </row>
    <row r="312">
      <c r="A312" s="5"/>
      <c r="B312" s="5"/>
      <c r="C312" s="5"/>
      <c r="D312" s="5"/>
      <c r="E312" s="5"/>
      <c r="F312" s="5"/>
      <c r="G312" s="5"/>
      <c r="H312" s="5"/>
    </row>
    <row r="313">
      <c r="A313" s="5"/>
      <c r="B313" s="5"/>
      <c r="C313" s="5"/>
      <c r="D313" s="5"/>
      <c r="E313" s="5"/>
      <c r="F313" s="5"/>
      <c r="G313" s="5"/>
      <c r="H313" s="5"/>
    </row>
    <row r="314">
      <c r="A314" s="5"/>
      <c r="B314" s="5"/>
      <c r="C314" s="5"/>
      <c r="D314" s="5"/>
      <c r="E314" s="5"/>
      <c r="F314" s="5"/>
      <c r="G314" s="5"/>
      <c r="H314" s="5"/>
    </row>
    <row r="315">
      <c r="A315" s="5"/>
      <c r="B315" s="5"/>
      <c r="C315" s="5"/>
      <c r="D315" s="5"/>
      <c r="E315" s="5"/>
      <c r="F315" s="5"/>
      <c r="G315" s="5"/>
      <c r="H315" s="5"/>
    </row>
    <row r="316">
      <c r="A316" s="5"/>
      <c r="B316" s="5"/>
      <c r="C316" s="5"/>
      <c r="D316" s="5"/>
      <c r="E316" s="5"/>
      <c r="F316" s="5"/>
      <c r="G316" s="5"/>
      <c r="H316" s="5"/>
    </row>
    <row r="317">
      <c r="A317" s="5"/>
      <c r="B317" s="5"/>
      <c r="C317" s="5"/>
      <c r="D317" s="5"/>
      <c r="E317" s="5"/>
      <c r="F317" s="5"/>
      <c r="G317" s="5"/>
      <c r="H317" s="5"/>
    </row>
    <row r="318">
      <c r="A318" s="5"/>
      <c r="B318" s="5"/>
      <c r="C318" s="5"/>
      <c r="D318" s="5"/>
      <c r="E318" s="5"/>
      <c r="F318" s="5"/>
      <c r="G318" s="5"/>
      <c r="H318" s="5"/>
    </row>
    <row r="319">
      <c r="A319" s="5"/>
      <c r="B319" s="5"/>
      <c r="C319" s="5"/>
      <c r="D319" s="5"/>
      <c r="E319" s="5"/>
      <c r="F319" s="5"/>
      <c r="G319" s="5"/>
      <c r="H319" s="5"/>
    </row>
    <row r="320">
      <c r="A320" s="5"/>
      <c r="B320" s="5"/>
      <c r="C320" s="5"/>
      <c r="D320" s="5"/>
      <c r="E320" s="5"/>
      <c r="F320" s="5"/>
      <c r="G320" s="5"/>
      <c r="H320" s="5"/>
    </row>
    <row r="321">
      <c r="A321" s="5"/>
      <c r="B321" s="5"/>
      <c r="C321" s="5"/>
      <c r="D321" s="5"/>
      <c r="E321" s="5"/>
      <c r="F321" s="5"/>
      <c r="G321" s="5"/>
      <c r="H321" s="5"/>
    </row>
    <row r="322">
      <c r="A322" s="5"/>
      <c r="B322" s="5"/>
      <c r="C322" s="5"/>
      <c r="D322" s="5"/>
      <c r="E322" s="5"/>
      <c r="F322" s="5"/>
      <c r="G322" s="5"/>
      <c r="H322" s="5"/>
    </row>
    <row r="323">
      <c r="A323" s="5"/>
      <c r="B323" s="5"/>
      <c r="C323" s="5"/>
      <c r="D323" s="5"/>
      <c r="E323" s="5"/>
      <c r="F323" s="5"/>
      <c r="G323" s="5"/>
      <c r="H323" s="5"/>
    </row>
    <row r="324">
      <c r="A324" s="5"/>
      <c r="B324" s="5"/>
      <c r="C324" s="5"/>
      <c r="D324" s="5"/>
      <c r="E324" s="5"/>
      <c r="F324" s="5"/>
      <c r="G324" s="5"/>
      <c r="H324" s="5"/>
    </row>
    <row r="325">
      <c r="A325" s="5"/>
      <c r="B325" s="5"/>
      <c r="C325" s="5"/>
      <c r="D325" s="5"/>
      <c r="E325" s="5"/>
      <c r="F325" s="5"/>
      <c r="G325" s="5"/>
      <c r="H325" s="5"/>
    </row>
    <row r="326">
      <c r="A326" s="5"/>
      <c r="B326" s="5"/>
      <c r="C326" s="5"/>
      <c r="D326" s="5"/>
      <c r="E326" s="5"/>
      <c r="F326" s="5"/>
      <c r="G326" s="5"/>
      <c r="H326" s="5"/>
    </row>
    <row r="327">
      <c r="A327" s="5"/>
      <c r="B327" s="5"/>
      <c r="C327" s="5"/>
      <c r="D327" s="5"/>
      <c r="E327" s="5"/>
      <c r="F327" s="5"/>
      <c r="G327" s="5"/>
      <c r="H327" s="5"/>
    </row>
    <row r="328">
      <c r="A328" s="5"/>
      <c r="B328" s="5"/>
      <c r="C328" s="5"/>
      <c r="D328" s="5"/>
      <c r="E328" s="5"/>
      <c r="F328" s="5"/>
      <c r="G328" s="5"/>
      <c r="H328" s="5"/>
    </row>
    <row r="329">
      <c r="A329" s="5"/>
      <c r="B329" s="5"/>
      <c r="C329" s="5"/>
      <c r="D329" s="5"/>
      <c r="E329" s="5"/>
      <c r="F329" s="5"/>
      <c r="G329" s="5"/>
      <c r="H329" s="5"/>
    </row>
    <row r="330">
      <c r="A330" s="5"/>
      <c r="B330" s="5"/>
      <c r="C330" s="5"/>
      <c r="D330" s="5"/>
      <c r="E330" s="5"/>
      <c r="F330" s="5"/>
      <c r="G330" s="5"/>
      <c r="H330" s="5"/>
    </row>
    <row r="331">
      <c r="A331" s="5"/>
      <c r="B331" s="5"/>
      <c r="C331" s="5"/>
      <c r="D331" s="5"/>
      <c r="E331" s="5"/>
      <c r="F331" s="5"/>
      <c r="G331" s="5"/>
      <c r="H331" s="5"/>
    </row>
    <row r="332">
      <c r="A332" s="5"/>
      <c r="B332" s="5"/>
      <c r="C332" s="5"/>
      <c r="D332" s="5"/>
      <c r="E332" s="5"/>
      <c r="F332" s="5"/>
      <c r="G332" s="5"/>
      <c r="H332" s="5"/>
    </row>
    <row r="333">
      <c r="A333" s="5"/>
      <c r="B333" s="5"/>
      <c r="C333" s="5"/>
      <c r="D333" s="5"/>
      <c r="E333" s="5"/>
      <c r="F333" s="5"/>
      <c r="G333" s="5"/>
      <c r="H333" s="5"/>
    </row>
    <row r="334">
      <c r="A334" s="5"/>
      <c r="B334" s="5"/>
      <c r="C334" s="5"/>
      <c r="D334" s="5"/>
      <c r="E334" s="5"/>
      <c r="F334" s="5"/>
      <c r="G334" s="5"/>
      <c r="H334" s="5"/>
    </row>
    <row r="335">
      <c r="A335" s="5"/>
      <c r="B335" s="5"/>
      <c r="C335" s="5"/>
      <c r="D335" s="5"/>
      <c r="E335" s="5"/>
      <c r="F335" s="5"/>
      <c r="G335" s="5"/>
      <c r="H335" s="5"/>
    </row>
    <row r="336">
      <c r="A336" s="5"/>
      <c r="B336" s="5"/>
      <c r="C336" s="5"/>
      <c r="D336" s="5"/>
      <c r="E336" s="5"/>
      <c r="F336" s="5"/>
      <c r="G336" s="5"/>
      <c r="H336" s="5"/>
    </row>
    <row r="337">
      <c r="A337" s="5"/>
      <c r="B337" s="5"/>
      <c r="C337" s="5"/>
      <c r="D337" s="5"/>
      <c r="E337" s="5"/>
      <c r="F337" s="5"/>
      <c r="G337" s="5"/>
      <c r="H337" s="5"/>
    </row>
    <row r="338">
      <c r="A338" s="5"/>
      <c r="B338" s="5"/>
      <c r="C338" s="5"/>
      <c r="D338" s="5"/>
      <c r="E338" s="5"/>
      <c r="F338" s="5"/>
      <c r="G338" s="5"/>
      <c r="H338" s="5"/>
    </row>
    <row r="339">
      <c r="A339" s="5"/>
      <c r="B339" s="5"/>
      <c r="C339" s="5"/>
      <c r="D339" s="5"/>
      <c r="E339" s="5"/>
      <c r="F339" s="5"/>
      <c r="G339" s="5"/>
      <c r="H339" s="5"/>
    </row>
    <row r="340">
      <c r="A340" s="5"/>
      <c r="B340" s="5"/>
      <c r="C340" s="5"/>
      <c r="D340" s="5"/>
      <c r="E340" s="5"/>
      <c r="F340" s="5"/>
      <c r="G340" s="5"/>
      <c r="H340" s="5"/>
    </row>
    <row r="341">
      <c r="A341" s="5"/>
      <c r="B341" s="5"/>
      <c r="C341" s="5"/>
      <c r="D341" s="5"/>
      <c r="E341" s="5"/>
      <c r="F341" s="5"/>
      <c r="G341" s="5"/>
      <c r="H341" s="5"/>
    </row>
    <row r="342">
      <c r="A342" s="5"/>
      <c r="B342" s="5"/>
      <c r="C342" s="5"/>
      <c r="D342" s="5"/>
      <c r="E342" s="5"/>
      <c r="F342" s="5"/>
      <c r="G342" s="5"/>
      <c r="H342" s="5"/>
    </row>
    <row r="343">
      <c r="A343" s="5"/>
      <c r="B343" s="5"/>
      <c r="C343" s="5"/>
      <c r="D343" s="5"/>
      <c r="E343" s="5"/>
      <c r="F343" s="5"/>
      <c r="G343" s="5"/>
      <c r="H343" s="5"/>
    </row>
    <row r="344">
      <c r="A344" s="5"/>
      <c r="B344" s="5"/>
      <c r="C344" s="5"/>
      <c r="D344" s="5"/>
      <c r="E344" s="5"/>
      <c r="F344" s="5"/>
      <c r="G344" s="5"/>
      <c r="H344" s="5"/>
    </row>
    <row r="345">
      <c r="A345" s="5"/>
      <c r="B345" s="5"/>
      <c r="C345" s="5"/>
      <c r="D345" s="5"/>
      <c r="E345" s="5"/>
      <c r="F345" s="5"/>
      <c r="G345" s="5"/>
      <c r="H345" s="5"/>
    </row>
    <row r="346">
      <c r="A346" s="5"/>
      <c r="B346" s="5"/>
      <c r="C346" s="5"/>
      <c r="D346" s="5"/>
      <c r="E346" s="5"/>
      <c r="F346" s="5"/>
      <c r="G346" s="5"/>
      <c r="H346" s="5"/>
    </row>
    <row r="347">
      <c r="A347" s="5"/>
      <c r="B347" s="5"/>
      <c r="C347" s="5"/>
      <c r="D347" s="5"/>
      <c r="E347" s="5"/>
      <c r="F347" s="5"/>
      <c r="G347" s="5"/>
      <c r="H347" s="5"/>
    </row>
    <row r="348">
      <c r="A348" s="5"/>
      <c r="B348" s="5"/>
      <c r="C348" s="5"/>
      <c r="D348" s="5"/>
      <c r="E348" s="5"/>
      <c r="F348" s="5"/>
      <c r="G348" s="5"/>
      <c r="H348" s="5"/>
    </row>
    <row r="349">
      <c r="A349" s="5"/>
      <c r="B349" s="5"/>
      <c r="C349" s="5"/>
      <c r="D349" s="5"/>
      <c r="E349" s="5"/>
      <c r="F349" s="5"/>
      <c r="G349" s="5"/>
      <c r="H349" s="5"/>
    </row>
    <row r="350">
      <c r="A350" s="5"/>
      <c r="B350" s="5"/>
      <c r="C350" s="5"/>
      <c r="D350" s="5"/>
      <c r="E350" s="5"/>
      <c r="F350" s="5"/>
      <c r="G350" s="5"/>
      <c r="H350" s="5"/>
    </row>
    <row r="351">
      <c r="A351" s="5"/>
      <c r="B351" s="5"/>
      <c r="C351" s="5"/>
      <c r="D351" s="5"/>
      <c r="E351" s="5"/>
      <c r="F351" s="5"/>
      <c r="G351" s="5"/>
      <c r="H351" s="5"/>
    </row>
    <row r="352">
      <c r="A352" s="5"/>
      <c r="B352" s="5"/>
      <c r="C352" s="5"/>
      <c r="D352" s="5"/>
      <c r="E352" s="5"/>
      <c r="F352" s="5"/>
      <c r="G352" s="5"/>
      <c r="H352" s="5"/>
    </row>
    <row r="353">
      <c r="A353" s="5"/>
      <c r="B353" s="5"/>
      <c r="C353" s="5"/>
      <c r="D353" s="5"/>
      <c r="E353" s="5"/>
      <c r="F353" s="5"/>
      <c r="G353" s="5"/>
      <c r="H353" s="5"/>
    </row>
    <row r="354">
      <c r="A354" s="5"/>
      <c r="B354" s="5"/>
      <c r="C354" s="5"/>
      <c r="D354" s="5"/>
      <c r="E354" s="5"/>
      <c r="F354" s="5"/>
      <c r="G354" s="5"/>
      <c r="H354" s="5"/>
    </row>
    <row r="355">
      <c r="A355" s="5"/>
      <c r="B355" s="5"/>
      <c r="C355" s="5"/>
      <c r="D355" s="5"/>
      <c r="E355" s="5"/>
      <c r="F355" s="5"/>
      <c r="G355" s="5"/>
      <c r="H355" s="5"/>
    </row>
    <row r="356">
      <c r="A356" s="5"/>
      <c r="B356" s="5"/>
      <c r="C356" s="5"/>
      <c r="D356" s="5"/>
      <c r="E356" s="5"/>
      <c r="F356" s="5"/>
      <c r="G356" s="5"/>
      <c r="H356" s="5"/>
    </row>
    <row r="357">
      <c r="A357" s="5"/>
      <c r="B357" s="5"/>
      <c r="C357" s="5"/>
      <c r="D357" s="5"/>
      <c r="E357" s="5"/>
      <c r="F357" s="5"/>
      <c r="G357" s="5"/>
      <c r="H357" s="5"/>
    </row>
    <row r="358">
      <c r="A358" s="5"/>
      <c r="B358" s="5"/>
      <c r="C358" s="5"/>
      <c r="D358" s="5"/>
      <c r="E358" s="5"/>
      <c r="F358" s="5"/>
      <c r="G358" s="5"/>
      <c r="H358" s="5"/>
    </row>
    <row r="359">
      <c r="A359" s="5"/>
      <c r="B359" s="5"/>
      <c r="C359" s="5"/>
      <c r="D359" s="5"/>
      <c r="E359" s="5"/>
      <c r="F359" s="5"/>
      <c r="G359" s="5"/>
      <c r="H359" s="5"/>
    </row>
    <row r="360">
      <c r="A360" s="5"/>
      <c r="B360" s="5"/>
      <c r="C360" s="5"/>
      <c r="D360" s="5"/>
      <c r="E360" s="5"/>
      <c r="F360" s="5"/>
      <c r="G360" s="5"/>
      <c r="H360" s="5"/>
    </row>
    <row r="361">
      <c r="A361" s="5"/>
      <c r="B361" s="5"/>
      <c r="C361" s="5"/>
      <c r="D361" s="5"/>
      <c r="E361" s="5"/>
      <c r="F361" s="5"/>
      <c r="G361" s="5"/>
      <c r="H361" s="5"/>
    </row>
    <row r="362">
      <c r="A362" s="5"/>
      <c r="B362" s="5"/>
      <c r="C362" s="5"/>
      <c r="D362" s="5"/>
      <c r="E362" s="5"/>
      <c r="F362" s="5"/>
      <c r="G362" s="5"/>
      <c r="H362" s="5"/>
    </row>
    <row r="363">
      <c r="A363" s="5"/>
      <c r="B363" s="5"/>
      <c r="C363" s="5"/>
      <c r="D363" s="5"/>
      <c r="E363" s="5"/>
      <c r="F363" s="5"/>
      <c r="G363" s="5"/>
      <c r="H363" s="5"/>
    </row>
    <row r="364">
      <c r="A364" s="5"/>
      <c r="B364" s="5"/>
      <c r="C364" s="5"/>
      <c r="D364" s="5"/>
      <c r="E364" s="5"/>
      <c r="F364" s="5"/>
      <c r="G364" s="5"/>
      <c r="H364" s="5"/>
    </row>
    <row r="365">
      <c r="A365" s="5"/>
      <c r="B365" s="5"/>
      <c r="C365" s="5"/>
      <c r="D365" s="5"/>
      <c r="E365" s="5"/>
      <c r="F365" s="5"/>
      <c r="G365" s="5"/>
      <c r="H365" s="5"/>
    </row>
    <row r="366">
      <c r="A366" s="5"/>
      <c r="B366" s="5"/>
      <c r="C366" s="5"/>
      <c r="D366" s="5"/>
      <c r="E366" s="5"/>
      <c r="F366" s="5"/>
      <c r="G366" s="5"/>
      <c r="H366" s="5"/>
    </row>
    <row r="367">
      <c r="A367" s="5"/>
      <c r="B367" s="5"/>
      <c r="C367" s="5"/>
      <c r="D367" s="5"/>
      <c r="E367" s="5"/>
      <c r="F367" s="5"/>
      <c r="G367" s="5"/>
      <c r="H367" s="5"/>
    </row>
    <row r="368">
      <c r="A368" s="5"/>
      <c r="B368" s="5"/>
      <c r="C368" s="5"/>
      <c r="D368" s="5"/>
      <c r="E368" s="5"/>
      <c r="F368" s="5"/>
      <c r="G368" s="5"/>
      <c r="H368" s="5"/>
    </row>
    <row r="369">
      <c r="A369" s="5"/>
      <c r="B369" s="5"/>
      <c r="C369" s="5"/>
      <c r="D369" s="5"/>
      <c r="E369" s="5"/>
      <c r="F369" s="5"/>
      <c r="G369" s="5"/>
      <c r="H369" s="5"/>
    </row>
    <row r="370">
      <c r="A370" s="5"/>
      <c r="B370" s="5"/>
      <c r="C370" s="5"/>
      <c r="D370" s="5"/>
      <c r="E370" s="5"/>
      <c r="F370" s="5"/>
      <c r="G370" s="5"/>
      <c r="H370" s="5"/>
    </row>
    <row r="371">
      <c r="A371" s="5"/>
      <c r="B371" s="5"/>
      <c r="C371" s="5"/>
      <c r="D371" s="5"/>
      <c r="E371" s="5"/>
      <c r="F371" s="5"/>
      <c r="G371" s="5"/>
      <c r="H371" s="5"/>
    </row>
    <row r="372">
      <c r="A372" s="5"/>
      <c r="B372" s="5"/>
      <c r="C372" s="5"/>
      <c r="D372" s="5"/>
      <c r="E372" s="5"/>
      <c r="F372" s="5"/>
      <c r="G372" s="5"/>
      <c r="H372" s="5"/>
    </row>
    <row r="373">
      <c r="A373" s="5"/>
      <c r="B373" s="5"/>
      <c r="C373" s="5"/>
      <c r="D373" s="5"/>
      <c r="E373" s="5"/>
      <c r="F373" s="5"/>
      <c r="G373" s="5"/>
      <c r="H373" s="5"/>
    </row>
    <row r="374">
      <c r="A374" s="5"/>
      <c r="B374" s="5"/>
      <c r="C374" s="5"/>
      <c r="D374" s="5"/>
      <c r="E374" s="5"/>
      <c r="F374" s="5"/>
      <c r="G374" s="5"/>
      <c r="H374" s="5"/>
    </row>
    <row r="375">
      <c r="A375" s="5"/>
      <c r="B375" s="5"/>
      <c r="C375" s="5"/>
      <c r="D375" s="5"/>
      <c r="E375" s="5"/>
      <c r="F375" s="5"/>
      <c r="G375" s="5"/>
      <c r="H375" s="5"/>
    </row>
    <row r="376">
      <c r="A376" s="5"/>
      <c r="B376" s="5"/>
      <c r="C376" s="5"/>
      <c r="D376" s="5"/>
      <c r="E376" s="5"/>
      <c r="F376" s="5"/>
      <c r="G376" s="5"/>
      <c r="H376" s="5"/>
    </row>
    <row r="377">
      <c r="A377" s="5"/>
      <c r="B377" s="5"/>
      <c r="C377" s="5"/>
      <c r="D377" s="5"/>
      <c r="E377" s="5"/>
      <c r="F377" s="5"/>
      <c r="G377" s="5"/>
      <c r="H377" s="5"/>
    </row>
    <row r="378">
      <c r="A378" s="5"/>
      <c r="B378" s="5"/>
      <c r="C378" s="5"/>
      <c r="D378" s="5"/>
      <c r="E378" s="5"/>
      <c r="F378" s="5"/>
      <c r="G378" s="5"/>
      <c r="H378" s="5"/>
    </row>
    <row r="379">
      <c r="A379" s="5"/>
      <c r="B379" s="5"/>
      <c r="C379" s="5"/>
      <c r="D379" s="5"/>
      <c r="E379" s="5"/>
      <c r="F379" s="5"/>
      <c r="G379" s="5"/>
      <c r="H379" s="5"/>
    </row>
    <row r="380">
      <c r="A380" s="5"/>
      <c r="B380" s="5"/>
      <c r="C380" s="5"/>
      <c r="D380" s="5"/>
      <c r="E380" s="5"/>
      <c r="F380" s="5"/>
      <c r="G380" s="5"/>
      <c r="H380" s="5"/>
    </row>
    <row r="381">
      <c r="A381" s="5"/>
      <c r="B381" s="5"/>
      <c r="C381" s="5"/>
      <c r="D381" s="5"/>
      <c r="E381" s="5"/>
      <c r="F381" s="5"/>
      <c r="G381" s="5"/>
      <c r="H381" s="5"/>
    </row>
    <row r="382">
      <c r="A382" s="5"/>
      <c r="B382" s="5"/>
      <c r="C382" s="5"/>
      <c r="D382" s="5"/>
      <c r="E382" s="5"/>
      <c r="F382" s="5"/>
      <c r="G382" s="5"/>
      <c r="H382" s="5"/>
    </row>
    <row r="383">
      <c r="A383" s="5"/>
      <c r="B383" s="5"/>
      <c r="C383" s="5"/>
      <c r="D383" s="5"/>
      <c r="E383" s="5"/>
      <c r="F383" s="5"/>
      <c r="G383" s="5"/>
      <c r="H383" s="5"/>
    </row>
    <row r="384">
      <c r="A384" s="5"/>
      <c r="B384" s="5"/>
      <c r="C384" s="5"/>
      <c r="D384" s="5"/>
      <c r="E384" s="5"/>
      <c r="F384" s="5"/>
      <c r="G384" s="5"/>
      <c r="H384" s="5"/>
    </row>
    <row r="385">
      <c r="A385" s="5"/>
      <c r="B385" s="5"/>
      <c r="C385" s="5"/>
      <c r="D385" s="5"/>
      <c r="E385" s="5"/>
      <c r="F385" s="5"/>
      <c r="G385" s="5"/>
      <c r="H385" s="5"/>
    </row>
    <row r="386">
      <c r="A386" s="5"/>
      <c r="B386" s="5"/>
      <c r="C386" s="5"/>
      <c r="D386" s="5"/>
      <c r="E386" s="5"/>
      <c r="F386" s="5"/>
      <c r="G386" s="5"/>
      <c r="H386" s="5"/>
    </row>
    <row r="387">
      <c r="A387" s="5"/>
      <c r="B387" s="5"/>
      <c r="C387" s="5"/>
      <c r="D387" s="5"/>
      <c r="E387" s="5"/>
      <c r="F387" s="5"/>
      <c r="G387" s="5"/>
      <c r="H387" s="5"/>
    </row>
    <row r="388">
      <c r="A388" s="5"/>
      <c r="B388" s="5"/>
      <c r="C388" s="5"/>
      <c r="D388" s="5"/>
      <c r="E388" s="5"/>
      <c r="F388" s="5"/>
      <c r="G388" s="5"/>
      <c r="H388" s="5"/>
    </row>
    <row r="389">
      <c r="A389" s="5"/>
      <c r="B389" s="5"/>
      <c r="C389" s="5"/>
      <c r="D389" s="5"/>
      <c r="E389" s="5"/>
      <c r="F389" s="5"/>
      <c r="G389" s="5"/>
      <c r="H389" s="5"/>
    </row>
    <row r="390">
      <c r="A390" s="5"/>
      <c r="B390" s="5"/>
      <c r="C390" s="5"/>
      <c r="D390" s="5"/>
      <c r="E390" s="5"/>
      <c r="F390" s="5"/>
      <c r="G390" s="5"/>
      <c r="H390" s="5"/>
    </row>
    <row r="391">
      <c r="A391" s="5"/>
      <c r="B391" s="5"/>
      <c r="C391" s="5"/>
      <c r="D391" s="5"/>
      <c r="E391" s="5"/>
      <c r="F391" s="5"/>
      <c r="G391" s="5"/>
      <c r="H391" s="5"/>
    </row>
    <row r="392">
      <c r="A392" s="5"/>
      <c r="B392" s="5"/>
      <c r="C392" s="5"/>
      <c r="D392" s="5"/>
      <c r="E392" s="5"/>
      <c r="F392" s="5"/>
      <c r="G392" s="5"/>
      <c r="H392" s="5"/>
    </row>
    <row r="393">
      <c r="A393" s="5"/>
      <c r="B393" s="5"/>
      <c r="C393" s="5"/>
      <c r="D393" s="5"/>
      <c r="E393" s="5"/>
      <c r="F393" s="5"/>
      <c r="G393" s="5"/>
      <c r="H393" s="5"/>
    </row>
    <row r="394">
      <c r="A394" s="5"/>
      <c r="B394" s="5"/>
      <c r="C394" s="5"/>
      <c r="D394" s="5"/>
      <c r="E394" s="5"/>
      <c r="F394" s="5"/>
      <c r="G394" s="5"/>
      <c r="H394" s="5"/>
    </row>
    <row r="395">
      <c r="A395" s="5"/>
      <c r="B395" s="5"/>
      <c r="C395" s="5"/>
      <c r="D395" s="5"/>
      <c r="E395" s="5"/>
      <c r="F395" s="5"/>
      <c r="G395" s="5"/>
      <c r="H395" s="5"/>
    </row>
    <row r="396">
      <c r="A396" s="5"/>
      <c r="B396" s="5"/>
      <c r="C396" s="5"/>
      <c r="D396" s="5"/>
      <c r="E396" s="5"/>
      <c r="F396" s="5"/>
      <c r="G396" s="5"/>
      <c r="H396" s="5"/>
    </row>
    <row r="397">
      <c r="A397" s="5"/>
      <c r="B397" s="5"/>
      <c r="C397" s="5"/>
      <c r="D397" s="5"/>
      <c r="E397" s="5"/>
      <c r="F397" s="5"/>
      <c r="G397" s="5"/>
      <c r="H397" s="5"/>
    </row>
    <row r="398">
      <c r="A398" s="5"/>
      <c r="B398" s="5"/>
      <c r="C398" s="5"/>
      <c r="D398" s="5"/>
      <c r="E398" s="5"/>
      <c r="F398" s="5"/>
      <c r="G398" s="5"/>
      <c r="H398" s="5"/>
    </row>
    <row r="399">
      <c r="A399" s="5"/>
      <c r="B399" s="5"/>
      <c r="C399" s="5"/>
      <c r="D399" s="5"/>
      <c r="E399" s="5"/>
      <c r="F399" s="5"/>
      <c r="G399" s="5"/>
      <c r="H399" s="5"/>
    </row>
    <row r="400">
      <c r="A400" s="5"/>
      <c r="B400" s="5"/>
      <c r="C400" s="5"/>
      <c r="D400" s="5"/>
      <c r="E400" s="5"/>
      <c r="F400" s="5"/>
      <c r="G400" s="5"/>
      <c r="H400" s="5"/>
    </row>
    <row r="401">
      <c r="A401" s="5"/>
      <c r="B401" s="5"/>
      <c r="C401" s="5"/>
      <c r="D401" s="5"/>
      <c r="E401" s="5"/>
      <c r="F401" s="5"/>
      <c r="G401" s="5"/>
      <c r="H401" s="5"/>
    </row>
    <row r="402">
      <c r="A402" s="5"/>
      <c r="B402" s="5"/>
      <c r="C402" s="5"/>
      <c r="D402" s="5"/>
      <c r="E402" s="5"/>
      <c r="F402" s="5"/>
      <c r="G402" s="5"/>
      <c r="H402" s="5"/>
    </row>
    <row r="403">
      <c r="A403" s="5"/>
      <c r="B403" s="5"/>
      <c r="C403" s="5"/>
      <c r="D403" s="5"/>
      <c r="E403" s="5"/>
      <c r="F403" s="5"/>
      <c r="G403" s="5"/>
      <c r="H403" s="5"/>
    </row>
    <row r="404">
      <c r="A404" s="5"/>
      <c r="B404" s="5"/>
      <c r="C404" s="5"/>
      <c r="D404" s="5"/>
      <c r="E404" s="5"/>
      <c r="F404" s="5"/>
      <c r="G404" s="5"/>
      <c r="H404" s="5"/>
    </row>
    <row r="405">
      <c r="A405" s="5"/>
      <c r="B405" s="5"/>
      <c r="C405" s="5"/>
      <c r="D405" s="5"/>
      <c r="E405" s="5"/>
      <c r="F405" s="5"/>
      <c r="G405" s="5"/>
      <c r="H405" s="5"/>
    </row>
    <row r="406">
      <c r="A406" s="5"/>
      <c r="B406" s="5"/>
      <c r="C406" s="5"/>
      <c r="D406" s="5"/>
      <c r="E406" s="5"/>
      <c r="F406" s="5"/>
      <c r="G406" s="5"/>
      <c r="H406" s="5"/>
    </row>
    <row r="407">
      <c r="A407" s="5"/>
      <c r="B407" s="5"/>
      <c r="C407" s="5"/>
      <c r="D407" s="5"/>
      <c r="E407" s="5"/>
      <c r="F407" s="5"/>
      <c r="G407" s="5"/>
      <c r="H407" s="5"/>
    </row>
    <row r="408">
      <c r="A408" s="5"/>
      <c r="B408" s="5"/>
      <c r="C408" s="5"/>
      <c r="D408" s="5"/>
      <c r="E408" s="5"/>
      <c r="F408" s="5"/>
      <c r="G408" s="5"/>
      <c r="H408" s="5"/>
    </row>
    <row r="409">
      <c r="A409" s="5"/>
      <c r="B409" s="5"/>
      <c r="C409" s="5"/>
      <c r="D409" s="5"/>
      <c r="E409" s="5"/>
      <c r="F409" s="5"/>
      <c r="G409" s="5"/>
      <c r="H409" s="5"/>
    </row>
    <row r="410">
      <c r="A410" s="5"/>
      <c r="B410" s="5"/>
      <c r="C410" s="5"/>
      <c r="D410" s="5"/>
      <c r="E410" s="5"/>
      <c r="F410" s="5"/>
      <c r="G410" s="5"/>
      <c r="H410" s="5"/>
    </row>
    <row r="411">
      <c r="A411" s="5"/>
      <c r="B411" s="5"/>
      <c r="C411" s="5"/>
      <c r="D411" s="5"/>
      <c r="E411" s="5"/>
      <c r="F411" s="5"/>
      <c r="G411" s="5"/>
      <c r="H411" s="5"/>
    </row>
    <row r="412">
      <c r="A412" s="5"/>
      <c r="B412" s="5"/>
      <c r="C412" s="5"/>
      <c r="D412" s="5"/>
      <c r="E412" s="5"/>
      <c r="F412" s="5"/>
      <c r="G412" s="5"/>
      <c r="H412" s="5"/>
    </row>
    <row r="413">
      <c r="A413" s="5"/>
      <c r="B413" s="5"/>
      <c r="C413" s="5"/>
      <c r="D413" s="5"/>
      <c r="E413" s="5"/>
      <c r="F413" s="5"/>
      <c r="G413" s="5"/>
      <c r="H413" s="5"/>
    </row>
    <row r="414">
      <c r="A414" s="5"/>
      <c r="B414" s="5"/>
      <c r="C414" s="5"/>
      <c r="D414" s="5"/>
      <c r="E414" s="5"/>
      <c r="F414" s="5"/>
      <c r="G414" s="5"/>
      <c r="H414" s="5"/>
    </row>
    <row r="415">
      <c r="A415" s="5"/>
      <c r="B415" s="5"/>
      <c r="C415" s="5"/>
      <c r="D415" s="5"/>
      <c r="E415" s="5"/>
      <c r="F415" s="5"/>
      <c r="G415" s="5"/>
      <c r="H415" s="5"/>
    </row>
    <row r="416">
      <c r="A416" s="5"/>
      <c r="B416" s="5"/>
      <c r="C416" s="5"/>
      <c r="D416" s="5"/>
      <c r="E416" s="5"/>
      <c r="F416" s="5"/>
      <c r="G416" s="5"/>
      <c r="H416" s="5"/>
    </row>
    <row r="417">
      <c r="A417" s="5"/>
      <c r="B417" s="5"/>
      <c r="C417" s="5"/>
      <c r="D417" s="5"/>
      <c r="E417" s="5"/>
      <c r="F417" s="5"/>
      <c r="G417" s="5"/>
      <c r="H417" s="5"/>
    </row>
    <row r="418">
      <c r="A418" s="5"/>
      <c r="B418" s="5"/>
      <c r="C418" s="5"/>
      <c r="D418" s="5"/>
      <c r="E418" s="5"/>
      <c r="F418" s="5"/>
      <c r="G418" s="5"/>
      <c r="H418" s="5"/>
    </row>
    <row r="419">
      <c r="A419" s="5"/>
      <c r="B419" s="5"/>
      <c r="C419" s="5"/>
      <c r="D419" s="5"/>
      <c r="E419" s="5"/>
      <c r="F419" s="5"/>
      <c r="G419" s="5"/>
      <c r="H419" s="5"/>
    </row>
    <row r="420">
      <c r="A420" s="5"/>
      <c r="B420" s="5"/>
      <c r="C420" s="5"/>
      <c r="D420" s="5"/>
      <c r="E420" s="5"/>
      <c r="F420" s="5"/>
      <c r="G420" s="5"/>
      <c r="H420" s="5"/>
    </row>
    <row r="421">
      <c r="A421" s="5"/>
      <c r="B421" s="5"/>
      <c r="C421" s="5"/>
      <c r="D421" s="5"/>
      <c r="E421" s="5"/>
      <c r="F421" s="5"/>
      <c r="G421" s="5"/>
      <c r="H421" s="5"/>
    </row>
    <row r="422">
      <c r="A422" s="5"/>
      <c r="B422" s="5"/>
      <c r="C422" s="5"/>
      <c r="D422" s="5"/>
      <c r="E422" s="5"/>
      <c r="F422" s="5"/>
      <c r="G422" s="5"/>
      <c r="H422" s="5"/>
    </row>
    <row r="423">
      <c r="A423" s="5"/>
      <c r="B423" s="5"/>
      <c r="C423" s="5"/>
      <c r="D423" s="5"/>
      <c r="E423" s="5"/>
      <c r="F423" s="5"/>
      <c r="G423" s="5"/>
      <c r="H423" s="5"/>
    </row>
    <row r="424">
      <c r="A424" s="5"/>
      <c r="B424" s="5"/>
      <c r="C424" s="5"/>
      <c r="D424" s="5"/>
      <c r="E424" s="5"/>
      <c r="F424" s="5"/>
      <c r="G424" s="5"/>
      <c r="H424" s="5"/>
    </row>
    <row r="425">
      <c r="A425" s="5"/>
      <c r="B425" s="5"/>
      <c r="C425" s="5"/>
      <c r="D425" s="5"/>
      <c r="E425" s="5"/>
      <c r="F425" s="5"/>
      <c r="G425" s="5"/>
      <c r="H425" s="5"/>
    </row>
    <row r="426">
      <c r="A426" s="5"/>
      <c r="B426" s="5"/>
      <c r="C426" s="5"/>
      <c r="D426" s="5"/>
      <c r="E426" s="5"/>
      <c r="F426" s="5"/>
      <c r="G426" s="5"/>
      <c r="H426" s="5"/>
    </row>
    <row r="427">
      <c r="A427" s="5"/>
      <c r="B427" s="5"/>
      <c r="C427" s="5"/>
      <c r="D427" s="5"/>
      <c r="E427" s="5"/>
      <c r="F427" s="5"/>
      <c r="G427" s="5"/>
      <c r="H427" s="5"/>
    </row>
    <row r="428">
      <c r="A428" s="5"/>
      <c r="B428" s="5"/>
      <c r="C428" s="5"/>
      <c r="D428" s="5"/>
      <c r="E428" s="5"/>
      <c r="F428" s="5"/>
      <c r="G428" s="5"/>
      <c r="H428" s="5"/>
    </row>
    <row r="429">
      <c r="A429" s="5"/>
      <c r="B429" s="5"/>
      <c r="C429" s="5"/>
      <c r="D429" s="5"/>
      <c r="E429" s="5"/>
      <c r="F429" s="5"/>
      <c r="G429" s="5"/>
      <c r="H429" s="5"/>
    </row>
    <row r="430">
      <c r="A430" s="5"/>
      <c r="B430" s="5"/>
      <c r="C430" s="5"/>
      <c r="D430" s="5"/>
      <c r="E430" s="5"/>
      <c r="F430" s="5"/>
      <c r="G430" s="5"/>
      <c r="H430" s="5"/>
    </row>
    <row r="431">
      <c r="A431" s="5"/>
      <c r="B431" s="5"/>
      <c r="C431" s="5"/>
      <c r="D431" s="5"/>
      <c r="E431" s="5"/>
      <c r="F431" s="5"/>
      <c r="G431" s="5"/>
      <c r="H431" s="5"/>
    </row>
    <row r="432">
      <c r="A432" s="5"/>
      <c r="B432" s="5"/>
      <c r="C432" s="5"/>
      <c r="D432" s="5"/>
      <c r="E432" s="5"/>
      <c r="F432" s="5"/>
      <c r="G432" s="5"/>
      <c r="H432" s="5"/>
    </row>
    <row r="433">
      <c r="A433" s="5"/>
      <c r="B433" s="5"/>
      <c r="C433" s="5"/>
      <c r="D433" s="5"/>
      <c r="E433" s="5"/>
      <c r="F433" s="5"/>
      <c r="G433" s="5"/>
      <c r="H433" s="5"/>
    </row>
    <row r="434">
      <c r="A434" s="5"/>
      <c r="B434" s="5"/>
      <c r="C434" s="5"/>
      <c r="D434" s="5"/>
      <c r="E434" s="5"/>
      <c r="F434" s="5"/>
      <c r="G434" s="5"/>
      <c r="H434" s="5"/>
    </row>
    <row r="435">
      <c r="A435" s="5"/>
      <c r="B435" s="5"/>
      <c r="C435" s="5"/>
      <c r="D435" s="5"/>
      <c r="E435" s="5"/>
      <c r="F435" s="5"/>
      <c r="G435" s="5"/>
      <c r="H435" s="5"/>
    </row>
    <row r="436">
      <c r="A436" s="5"/>
      <c r="B436" s="5"/>
      <c r="C436" s="5"/>
      <c r="D436" s="5"/>
      <c r="E436" s="5"/>
      <c r="F436" s="5"/>
      <c r="G436" s="5"/>
      <c r="H436" s="5"/>
    </row>
    <row r="437">
      <c r="A437" s="5"/>
      <c r="B437" s="5"/>
      <c r="C437" s="5"/>
      <c r="D437" s="5"/>
      <c r="E437" s="5"/>
      <c r="F437" s="5"/>
      <c r="G437" s="5"/>
      <c r="H437" s="5"/>
    </row>
    <row r="438">
      <c r="A438" s="5"/>
      <c r="B438" s="5"/>
      <c r="C438" s="5"/>
      <c r="D438" s="5"/>
      <c r="E438" s="5"/>
      <c r="F438" s="5"/>
      <c r="G438" s="5"/>
      <c r="H438" s="5"/>
    </row>
    <row r="439">
      <c r="A439" s="5"/>
      <c r="B439" s="5"/>
      <c r="C439" s="5"/>
      <c r="D439" s="5"/>
      <c r="E439" s="5"/>
      <c r="F439" s="5"/>
      <c r="G439" s="5"/>
      <c r="H439" s="5"/>
    </row>
    <row r="440">
      <c r="A440" s="5"/>
      <c r="B440" s="5"/>
      <c r="C440" s="5"/>
      <c r="D440" s="5"/>
      <c r="E440" s="5"/>
      <c r="F440" s="5"/>
      <c r="G440" s="5"/>
      <c r="H440" s="5"/>
    </row>
    <row r="441">
      <c r="A441" s="5"/>
      <c r="B441" s="5"/>
      <c r="C441" s="5"/>
      <c r="D441" s="5"/>
      <c r="E441" s="5"/>
      <c r="F441" s="5"/>
      <c r="G441" s="5"/>
      <c r="H441" s="5"/>
    </row>
    <row r="442">
      <c r="A442" s="5"/>
      <c r="B442" s="5"/>
      <c r="C442" s="5"/>
      <c r="D442" s="5"/>
      <c r="E442" s="5"/>
      <c r="F442" s="5"/>
      <c r="G442" s="5"/>
      <c r="H442" s="5"/>
    </row>
    <row r="443">
      <c r="A443" s="5"/>
      <c r="B443" s="5"/>
      <c r="C443" s="5"/>
      <c r="D443" s="5"/>
      <c r="E443" s="5"/>
      <c r="F443" s="5"/>
      <c r="G443" s="5"/>
      <c r="H443" s="5"/>
    </row>
    <row r="444">
      <c r="A444" s="5"/>
      <c r="B444" s="5"/>
      <c r="C444" s="5"/>
      <c r="D444" s="5"/>
      <c r="E444" s="5"/>
      <c r="F444" s="5"/>
      <c r="G444" s="5"/>
      <c r="H444" s="5"/>
    </row>
    <row r="445">
      <c r="A445" s="5"/>
      <c r="B445" s="5"/>
      <c r="C445" s="5"/>
      <c r="D445" s="5"/>
      <c r="E445" s="5"/>
      <c r="F445" s="5"/>
      <c r="G445" s="5"/>
      <c r="H445" s="5"/>
    </row>
    <row r="446">
      <c r="A446" s="5"/>
      <c r="B446" s="5"/>
      <c r="C446" s="5"/>
      <c r="D446" s="5"/>
      <c r="E446" s="5"/>
      <c r="F446" s="5"/>
      <c r="G446" s="5"/>
      <c r="H446" s="5"/>
    </row>
    <row r="447">
      <c r="A447" s="5"/>
      <c r="B447" s="5"/>
      <c r="C447" s="5"/>
      <c r="D447" s="5"/>
      <c r="E447" s="5"/>
      <c r="F447" s="5"/>
      <c r="G447" s="5"/>
      <c r="H447" s="5"/>
    </row>
    <row r="448">
      <c r="A448" s="5"/>
      <c r="B448" s="5"/>
      <c r="C448" s="5"/>
      <c r="D448" s="5"/>
      <c r="E448" s="5"/>
      <c r="F448" s="5"/>
      <c r="G448" s="5"/>
      <c r="H448" s="5"/>
    </row>
    <row r="449">
      <c r="A449" s="5"/>
      <c r="B449" s="5"/>
      <c r="C449" s="5"/>
      <c r="D449" s="5"/>
      <c r="E449" s="5"/>
      <c r="F449" s="5"/>
      <c r="G449" s="5"/>
      <c r="H449" s="5"/>
    </row>
    <row r="450">
      <c r="A450" s="5"/>
      <c r="B450" s="5"/>
      <c r="C450" s="5"/>
      <c r="D450" s="5"/>
      <c r="E450" s="5"/>
      <c r="F450" s="5"/>
      <c r="G450" s="5"/>
      <c r="H450" s="5"/>
    </row>
    <row r="451">
      <c r="A451" s="5"/>
      <c r="B451" s="5"/>
      <c r="C451" s="5"/>
      <c r="D451" s="5"/>
      <c r="E451" s="5"/>
      <c r="F451" s="5"/>
      <c r="G451" s="5"/>
      <c r="H451" s="5"/>
    </row>
    <row r="452">
      <c r="A452" s="5"/>
      <c r="B452" s="5"/>
      <c r="C452" s="5"/>
      <c r="D452" s="5"/>
      <c r="E452" s="5"/>
      <c r="F452" s="5"/>
      <c r="G452" s="5"/>
      <c r="H452" s="5"/>
    </row>
    <row r="453">
      <c r="A453" s="5"/>
      <c r="B453" s="5"/>
      <c r="C453" s="5"/>
      <c r="D453" s="5"/>
      <c r="E453" s="5"/>
      <c r="F453" s="5"/>
      <c r="G453" s="5"/>
      <c r="H453" s="5"/>
    </row>
    <row r="454">
      <c r="A454" s="5"/>
      <c r="B454" s="5"/>
      <c r="C454" s="5"/>
      <c r="D454" s="5"/>
      <c r="E454" s="5"/>
      <c r="F454" s="5"/>
      <c r="G454" s="5"/>
      <c r="H454" s="5"/>
    </row>
    <row r="455">
      <c r="A455" s="5"/>
      <c r="B455" s="5"/>
      <c r="C455" s="5"/>
      <c r="D455" s="5"/>
      <c r="E455" s="5"/>
      <c r="F455" s="5"/>
      <c r="G455" s="5"/>
      <c r="H455" s="5"/>
    </row>
    <row r="456">
      <c r="A456" s="5"/>
      <c r="B456" s="5"/>
      <c r="C456" s="5"/>
      <c r="D456" s="5"/>
      <c r="E456" s="5"/>
      <c r="F456" s="5"/>
      <c r="G456" s="5"/>
      <c r="H456" s="5"/>
    </row>
    <row r="457">
      <c r="A457" s="5"/>
      <c r="B457" s="5"/>
      <c r="C457" s="5"/>
      <c r="D457" s="5"/>
      <c r="E457" s="5"/>
      <c r="F457" s="5"/>
      <c r="G457" s="5"/>
      <c r="H457" s="5"/>
    </row>
    <row r="458">
      <c r="A458" s="5"/>
      <c r="B458" s="5"/>
      <c r="C458" s="5"/>
      <c r="D458" s="5"/>
      <c r="E458" s="5"/>
      <c r="F458" s="5"/>
      <c r="G458" s="5"/>
      <c r="H458" s="5"/>
    </row>
    <row r="459">
      <c r="A459" s="5"/>
      <c r="B459" s="5"/>
      <c r="C459" s="5"/>
      <c r="D459" s="5"/>
      <c r="E459" s="5"/>
      <c r="F459" s="5"/>
      <c r="G459" s="5"/>
      <c r="H459" s="5"/>
    </row>
    <row r="460">
      <c r="A460" s="5"/>
      <c r="B460" s="5"/>
      <c r="C460" s="5"/>
      <c r="D460" s="5"/>
      <c r="E460" s="5"/>
      <c r="F460" s="5"/>
      <c r="G460" s="5"/>
      <c r="H460" s="5"/>
    </row>
    <row r="461">
      <c r="A461" s="5"/>
      <c r="B461" s="5"/>
      <c r="C461" s="5"/>
      <c r="D461" s="5"/>
      <c r="E461" s="5"/>
      <c r="F461" s="5"/>
      <c r="G461" s="5"/>
      <c r="H461" s="5"/>
    </row>
    <row r="462">
      <c r="A462" s="5"/>
      <c r="B462" s="5"/>
      <c r="C462" s="5"/>
      <c r="D462" s="5"/>
      <c r="E462" s="5"/>
      <c r="F462" s="5"/>
      <c r="G462" s="5"/>
      <c r="H462" s="5"/>
    </row>
    <row r="463">
      <c r="A463" s="5"/>
      <c r="B463" s="5"/>
      <c r="C463" s="5"/>
      <c r="D463" s="5"/>
      <c r="E463" s="5"/>
      <c r="F463" s="5"/>
      <c r="G463" s="5"/>
      <c r="H463" s="5"/>
    </row>
    <row r="464">
      <c r="A464" s="5"/>
      <c r="B464" s="5"/>
      <c r="C464" s="5"/>
      <c r="D464" s="5"/>
      <c r="E464" s="5"/>
      <c r="F464" s="5"/>
      <c r="G464" s="5"/>
      <c r="H464" s="5"/>
    </row>
    <row r="465">
      <c r="A465" s="5"/>
      <c r="B465" s="5"/>
      <c r="C465" s="5"/>
      <c r="D465" s="5"/>
      <c r="E465" s="5"/>
      <c r="F465" s="5"/>
      <c r="G465" s="5"/>
      <c r="H465" s="5"/>
    </row>
    <row r="466">
      <c r="A466" s="5"/>
      <c r="B466" s="5"/>
      <c r="C466" s="5"/>
      <c r="D466" s="5"/>
      <c r="E466" s="5"/>
      <c r="F466" s="5"/>
      <c r="G466" s="5"/>
      <c r="H466" s="5"/>
    </row>
    <row r="467">
      <c r="A467" s="5"/>
      <c r="B467" s="5"/>
      <c r="C467" s="5"/>
      <c r="D467" s="5"/>
      <c r="E467" s="5"/>
      <c r="F467" s="5"/>
      <c r="G467" s="5"/>
      <c r="H467" s="5"/>
    </row>
    <row r="468">
      <c r="A468" s="5"/>
      <c r="B468" s="5"/>
      <c r="C468" s="5"/>
      <c r="D468" s="5"/>
      <c r="E468" s="5"/>
      <c r="F468" s="5"/>
      <c r="G468" s="5"/>
      <c r="H468" s="5"/>
    </row>
    <row r="469">
      <c r="A469" s="5"/>
      <c r="B469" s="5"/>
      <c r="C469" s="5"/>
      <c r="D469" s="5"/>
      <c r="E469" s="5"/>
      <c r="F469" s="5"/>
      <c r="G469" s="5"/>
      <c r="H469" s="5"/>
    </row>
    <row r="470">
      <c r="A470" s="5"/>
      <c r="B470" s="5"/>
      <c r="C470" s="5"/>
      <c r="D470" s="5"/>
      <c r="E470" s="5"/>
      <c r="F470" s="5"/>
      <c r="G470" s="5"/>
      <c r="H470" s="5"/>
    </row>
    <row r="471">
      <c r="A471" s="5"/>
      <c r="B471" s="5"/>
      <c r="C471" s="5"/>
      <c r="D471" s="5"/>
      <c r="E471" s="5"/>
      <c r="F471" s="5"/>
      <c r="G471" s="5"/>
      <c r="H471" s="5"/>
    </row>
    <row r="472">
      <c r="A472" s="5"/>
      <c r="B472" s="5"/>
      <c r="C472" s="5"/>
      <c r="D472" s="5"/>
      <c r="E472" s="5"/>
      <c r="F472" s="5"/>
      <c r="G472" s="5"/>
      <c r="H472" s="5"/>
    </row>
    <row r="473">
      <c r="A473" s="5"/>
      <c r="B473" s="5"/>
      <c r="C473" s="5"/>
      <c r="D473" s="5"/>
      <c r="E473" s="5"/>
      <c r="F473" s="5"/>
      <c r="G473" s="5"/>
      <c r="H473" s="5"/>
    </row>
    <row r="474">
      <c r="A474" s="5"/>
      <c r="B474" s="5"/>
      <c r="C474" s="5"/>
      <c r="D474" s="5"/>
      <c r="E474" s="5"/>
      <c r="F474" s="5"/>
      <c r="G474" s="5"/>
      <c r="H474" s="5"/>
    </row>
    <row r="475">
      <c r="A475" s="5"/>
      <c r="B475" s="5"/>
      <c r="C475" s="5"/>
      <c r="D475" s="5"/>
      <c r="E475" s="5"/>
      <c r="F475" s="5"/>
      <c r="G475" s="5"/>
      <c r="H475" s="5"/>
    </row>
    <row r="476">
      <c r="A476" s="5"/>
      <c r="B476" s="5"/>
      <c r="C476" s="5"/>
      <c r="D476" s="5"/>
      <c r="E476" s="5"/>
      <c r="F476" s="5"/>
      <c r="G476" s="5"/>
      <c r="H476" s="5"/>
    </row>
    <row r="477">
      <c r="A477" s="5"/>
      <c r="B477" s="5"/>
      <c r="C477" s="5"/>
      <c r="D477" s="5"/>
      <c r="E477" s="5"/>
      <c r="F477" s="5"/>
      <c r="G477" s="5"/>
      <c r="H477" s="5"/>
    </row>
    <row r="478">
      <c r="A478" s="5"/>
      <c r="B478" s="5"/>
      <c r="C478" s="5"/>
      <c r="D478" s="5"/>
      <c r="E478" s="5"/>
      <c r="F478" s="5"/>
      <c r="G478" s="5"/>
      <c r="H478" s="5"/>
    </row>
    <row r="479">
      <c r="A479" s="5"/>
      <c r="B479" s="5"/>
      <c r="C479" s="5"/>
      <c r="D479" s="5"/>
      <c r="E479" s="5"/>
      <c r="F479" s="5"/>
      <c r="G479" s="5"/>
      <c r="H479" s="5"/>
    </row>
    <row r="480">
      <c r="A480" s="5"/>
      <c r="B480" s="5"/>
      <c r="C480" s="5"/>
      <c r="D480" s="5"/>
      <c r="E480" s="5"/>
      <c r="F480" s="5"/>
      <c r="G480" s="5"/>
      <c r="H480" s="5"/>
    </row>
    <row r="481">
      <c r="A481" s="5"/>
      <c r="B481" s="5"/>
      <c r="C481" s="5"/>
      <c r="D481" s="5"/>
      <c r="E481" s="5"/>
      <c r="F481" s="5"/>
      <c r="G481" s="5"/>
      <c r="H481" s="5"/>
    </row>
    <row r="482">
      <c r="A482" s="5"/>
      <c r="B482" s="5"/>
      <c r="C482" s="5"/>
      <c r="D482" s="5"/>
      <c r="E482" s="5"/>
      <c r="F482" s="5"/>
      <c r="G482" s="5"/>
      <c r="H482" s="5"/>
    </row>
    <row r="483">
      <c r="A483" s="5"/>
      <c r="B483" s="5"/>
      <c r="C483" s="5"/>
      <c r="D483" s="5"/>
      <c r="E483" s="5"/>
      <c r="F483" s="5"/>
      <c r="G483" s="5"/>
      <c r="H483" s="5"/>
    </row>
    <row r="484">
      <c r="A484" s="5"/>
      <c r="B484" s="5"/>
      <c r="C484" s="5"/>
      <c r="D484" s="5"/>
      <c r="E484" s="5"/>
      <c r="F484" s="5"/>
      <c r="G484" s="5"/>
      <c r="H484" s="5"/>
    </row>
    <row r="485">
      <c r="A485" s="5"/>
      <c r="B485" s="5"/>
      <c r="C485" s="5"/>
      <c r="D485" s="5"/>
      <c r="E485" s="5"/>
      <c r="F485" s="5"/>
      <c r="G485" s="5"/>
      <c r="H485" s="5"/>
    </row>
    <row r="486">
      <c r="A486" s="5"/>
      <c r="B486" s="5"/>
      <c r="C486" s="5"/>
      <c r="D486" s="5"/>
      <c r="E486" s="5"/>
      <c r="F486" s="5"/>
      <c r="G486" s="5"/>
      <c r="H486" s="5"/>
    </row>
    <row r="487">
      <c r="A487" s="5"/>
      <c r="B487" s="5"/>
      <c r="C487" s="5"/>
      <c r="D487" s="5"/>
      <c r="E487" s="5"/>
      <c r="F487" s="5"/>
      <c r="G487" s="5"/>
      <c r="H487" s="5"/>
    </row>
    <row r="488">
      <c r="A488" s="5"/>
      <c r="B488" s="5"/>
      <c r="C488" s="5"/>
      <c r="D488" s="5"/>
      <c r="E488" s="5"/>
      <c r="F488" s="5"/>
      <c r="G488" s="5"/>
      <c r="H488" s="5"/>
    </row>
    <row r="489">
      <c r="A489" s="5"/>
      <c r="B489" s="5"/>
      <c r="C489" s="5"/>
      <c r="D489" s="5"/>
      <c r="E489" s="5"/>
      <c r="F489" s="5"/>
      <c r="G489" s="5"/>
      <c r="H489" s="5"/>
    </row>
    <row r="490">
      <c r="A490" s="5"/>
      <c r="B490" s="5"/>
      <c r="C490" s="5"/>
      <c r="D490" s="5"/>
      <c r="E490" s="5"/>
      <c r="F490" s="5"/>
      <c r="G490" s="5"/>
      <c r="H490" s="5"/>
    </row>
    <row r="491">
      <c r="A491" s="5"/>
      <c r="B491" s="5"/>
      <c r="C491" s="5"/>
      <c r="D491" s="5"/>
      <c r="E491" s="5"/>
      <c r="F491" s="5"/>
      <c r="G491" s="5"/>
      <c r="H491" s="5"/>
    </row>
    <row r="492">
      <c r="A492" s="5"/>
      <c r="B492" s="5"/>
      <c r="C492" s="5"/>
      <c r="D492" s="5"/>
      <c r="E492" s="5"/>
      <c r="F492" s="5"/>
      <c r="G492" s="5"/>
      <c r="H492" s="5"/>
    </row>
    <row r="493">
      <c r="A493" s="5"/>
      <c r="B493" s="5"/>
      <c r="C493" s="5"/>
      <c r="D493" s="5"/>
      <c r="E493" s="5"/>
      <c r="F493" s="5"/>
      <c r="G493" s="5"/>
      <c r="H493" s="5"/>
    </row>
    <row r="494">
      <c r="A494" s="5"/>
      <c r="B494" s="5"/>
      <c r="C494" s="5"/>
      <c r="D494" s="5"/>
      <c r="E494" s="5"/>
      <c r="F494" s="5"/>
      <c r="G494" s="5"/>
      <c r="H494" s="5"/>
    </row>
    <row r="495">
      <c r="A495" s="5"/>
      <c r="B495" s="5"/>
      <c r="C495" s="5"/>
      <c r="D495" s="5"/>
      <c r="E495" s="5"/>
      <c r="F495" s="5"/>
      <c r="G495" s="5"/>
      <c r="H495" s="5"/>
    </row>
    <row r="496">
      <c r="A496" s="5"/>
      <c r="B496" s="5"/>
      <c r="C496" s="5"/>
      <c r="D496" s="5"/>
      <c r="E496" s="5"/>
      <c r="F496" s="5"/>
      <c r="G496" s="5"/>
      <c r="H496" s="5"/>
    </row>
    <row r="497">
      <c r="A497" s="5"/>
      <c r="B497" s="5"/>
      <c r="C497" s="5"/>
      <c r="D497" s="5"/>
      <c r="E497" s="5"/>
      <c r="F497" s="5"/>
      <c r="G497" s="5"/>
      <c r="H497" s="5"/>
    </row>
    <row r="498">
      <c r="A498" s="5"/>
      <c r="B498" s="5"/>
      <c r="C498" s="5"/>
      <c r="D498" s="5"/>
      <c r="E498" s="5"/>
      <c r="F498" s="5"/>
      <c r="G498" s="5"/>
      <c r="H498" s="5"/>
    </row>
    <row r="499">
      <c r="A499" s="5"/>
      <c r="B499" s="5"/>
      <c r="C499" s="5"/>
      <c r="D499" s="5"/>
      <c r="E499" s="5"/>
      <c r="F499" s="5"/>
      <c r="G499" s="5"/>
      <c r="H499" s="5"/>
    </row>
    <row r="500">
      <c r="A500" s="5"/>
      <c r="B500" s="5"/>
      <c r="C500" s="5"/>
      <c r="D500" s="5"/>
      <c r="E500" s="5"/>
      <c r="F500" s="5"/>
      <c r="G500" s="5"/>
      <c r="H500" s="5"/>
    </row>
    <row r="501">
      <c r="A501" s="5"/>
      <c r="B501" s="5"/>
      <c r="C501" s="5"/>
      <c r="D501" s="5"/>
      <c r="E501" s="5"/>
      <c r="F501" s="5"/>
      <c r="G501" s="5"/>
      <c r="H501" s="5"/>
    </row>
    <row r="502">
      <c r="A502" s="5"/>
      <c r="B502" s="5"/>
      <c r="C502" s="5"/>
      <c r="D502" s="5"/>
      <c r="E502" s="5"/>
      <c r="F502" s="5"/>
      <c r="G502" s="5"/>
      <c r="H502" s="5"/>
    </row>
    <row r="503">
      <c r="A503" s="5"/>
      <c r="B503" s="5"/>
      <c r="C503" s="5"/>
      <c r="D503" s="5"/>
      <c r="E503" s="5"/>
      <c r="F503" s="5"/>
      <c r="G503" s="5"/>
      <c r="H503" s="5"/>
    </row>
    <row r="504">
      <c r="A504" s="5"/>
      <c r="B504" s="5"/>
      <c r="C504" s="5"/>
      <c r="D504" s="5"/>
      <c r="E504" s="5"/>
      <c r="F504" s="5"/>
      <c r="G504" s="5"/>
      <c r="H504" s="5"/>
    </row>
    <row r="505">
      <c r="A505" s="5"/>
      <c r="B505" s="5"/>
      <c r="C505" s="5"/>
      <c r="D505" s="5"/>
      <c r="E505" s="5"/>
      <c r="F505" s="5"/>
      <c r="G505" s="5"/>
      <c r="H505" s="5"/>
    </row>
    <row r="506">
      <c r="A506" s="5"/>
      <c r="B506" s="5"/>
      <c r="C506" s="5"/>
      <c r="D506" s="5"/>
      <c r="E506" s="5"/>
      <c r="F506" s="5"/>
      <c r="G506" s="5"/>
      <c r="H506" s="5"/>
    </row>
    <row r="507">
      <c r="A507" s="5"/>
      <c r="B507" s="5"/>
      <c r="C507" s="5"/>
      <c r="D507" s="5"/>
      <c r="E507" s="5"/>
      <c r="F507" s="5"/>
      <c r="G507" s="5"/>
      <c r="H507" s="5"/>
    </row>
    <row r="508">
      <c r="A508" s="5"/>
      <c r="B508" s="5"/>
      <c r="C508" s="5"/>
      <c r="D508" s="5"/>
      <c r="E508" s="5"/>
      <c r="F508" s="5"/>
      <c r="G508" s="5"/>
      <c r="H508" s="5"/>
    </row>
    <row r="509">
      <c r="A509" s="5"/>
      <c r="B509" s="5"/>
      <c r="C509" s="5"/>
      <c r="D509" s="5"/>
      <c r="E509" s="5"/>
      <c r="F509" s="5"/>
      <c r="G509" s="5"/>
      <c r="H509" s="5"/>
    </row>
    <row r="510">
      <c r="A510" s="5"/>
      <c r="B510" s="5"/>
      <c r="C510" s="5"/>
      <c r="D510" s="5"/>
      <c r="E510" s="5"/>
      <c r="F510" s="5"/>
      <c r="G510" s="5"/>
      <c r="H510" s="5"/>
    </row>
    <row r="511">
      <c r="A511" s="5"/>
      <c r="B511" s="5"/>
      <c r="C511" s="5"/>
      <c r="D511" s="5"/>
      <c r="E511" s="5"/>
      <c r="F511" s="5"/>
      <c r="G511" s="5"/>
      <c r="H511" s="5"/>
    </row>
    <row r="512">
      <c r="A512" s="5"/>
      <c r="B512" s="5"/>
      <c r="C512" s="5"/>
      <c r="D512" s="5"/>
      <c r="E512" s="5"/>
      <c r="F512" s="5"/>
      <c r="G512" s="5"/>
      <c r="H512" s="5"/>
    </row>
    <row r="513">
      <c r="A513" s="5"/>
      <c r="B513" s="5"/>
      <c r="C513" s="5"/>
      <c r="D513" s="5"/>
      <c r="E513" s="5"/>
      <c r="F513" s="5"/>
      <c r="G513" s="5"/>
      <c r="H513" s="5"/>
    </row>
    <row r="514">
      <c r="A514" s="5"/>
      <c r="B514" s="5"/>
      <c r="C514" s="5"/>
      <c r="D514" s="5"/>
      <c r="E514" s="5"/>
      <c r="F514" s="5"/>
      <c r="G514" s="5"/>
      <c r="H514" s="5"/>
    </row>
    <row r="515">
      <c r="A515" s="5"/>
      <c r="B515" s="5"/>
      <c r="C515" s="5"/>
      <c r="D515" s="5"/>
      <c r="E515" s="5"/>
      <c r="F515" s="5"/>
      <c r="G515" s="5"/>
      <c r="H515" s="5"/>
    </row>
    <row r="516">
      <c r="A516" s="5"/>
      <c r="B516" s="5"/>
      <c r="C516" s="5"/>
      <c r="D516" s="5"/>
      <c r="E516" s="5"/>
      <c r="F516" s="5"/>
      <c r="G516" s="5"/>
      <c r="H516" s="5"/>
    </row>
    <row r="517">
      <c r="A517" s="5"/>
      <c r="B517" s="5"/>
      <c r="C517" s="5"/>
      <c r="D517" s="5"/>
      <c r="E517" s="5"/>
      <c r="F517" s="5"/>
      <c r="G517" s="5"/>
      <c r="H517" s="5"/>
    </row>
    <row r="518">
      <c r="A518" s="5"/>
      <c r="B518" s="5"/>
      <c r="C518" s="5"/>
      <c r="D518" s="5"/>
      <c r="E518" s="5"/>
      <c r="F518" s="5"/>
      <c r="G518" s="5"/>
      <c r="H518" s="5"/>
    </row>
    <row r="519">
      <c r="A519" s="5"/>
      <c r="B519" s="5"/>
      <c r="C519" s="5"/>
      <c r="D519" s="5"/>
      <c r="E519" s="5"/>
      <c r="F519" s="5"/>
      <c r="G519" s="5"/>
      <c r="H519" s="5"/>
    </row>
    <row r="520">
      <c r="A520" s="5"/>
      <c r="B520" s="5"/>
      <c r="C520" s="5"/>
      <c r="D520" s="5"/>
      <c r="E520" s="5"/>
      <c r="F520" s="5"/>
      <c r="G520" s="5"/>
      <c r="H520" s="5"/>
    </row>
    <row r="521">
      <c r="A521" s="5"/>
      <c r="B521" s="5"/>
      <c r="C521" s="5"/>
      <c r="D521" s="5"/>
      <c r="E521" s="5"/>
      <c r="F521" s="5"/>
      <c r="G521" s="5"/>
      <c r="H521" s="5"/>
    </row>
    <row r="522">
      <c r="A522" s="5"/>
      <c r="B522" s="5"/>
      <c r="C522" s="5"/>
      <c r="D522" s="5"/>
      <c r="E522" s="5"/>
      <c r="F522" s="5"/>
      <c r="G522" s="5"/>
      <c r="H522" s="5"/>
    </row>
    <row r="523">
      <c r="A523" s="5"/>
      <c r="B523" s="5"/>
      <c r="C523" s="5"/>
      <c r="D523" s="5"/>
      <c r="E523" s="5"/>
      <c r="F523" s="5"/>
      <c r="G523" s="5"/>
      <c r="H523" s="5"/>
    </row>
    <row r="524">
      <c r="A524" s="5"/>
      <c r="B524" s="5"/>
      <c r="C524" s="5"/>
      <c r="D524" s="5"/>
      <c r="E524" s="5"/>
      <c r="F524" s="5"/>
      <c r="G524" s="5"/>
      <c r="H524" s="5"/>
    </row>
    <row r="525">
      <c r="A525" s="5"/>
      <c r="B525" s="5"/>
      <c r="C525" s="5"/>
      <c r="D525" s="5"/>
      <c r="E525" s="5"/>
      <c r="F525" s="5"/>
      <c r="G525" s="5"/>
      <c r="H525" s="5"/>
    </row>
    <row r="526">
      <c r="A526" s="5"/>
      <c r="B526" s="5"/>
      <c r="C526" s="5"/>
      <c r="D526" s="5"/>
      <c r="E526" s="5"/>
      <c r="F526" s="5"/>
      <c r="G526" s="5"/>
      <c r="H526" s="5"/>
    </row>
    <row r="527">
      <c r="A527" s="5"/>
      <c r="B527" s="5"/>
      <c r="C527" s="5"/>
      <c r="D527" s="5"/>
      <c r="E527" s="5"/>
      <c r="F527" s="5"/>
      <c r="G527" s="5"/>
      <c r="H527" s="5"/>
    </row>
    <row r="528">
      <c r="A528" s="5"/>
      <c r="B528" s="5"/>
      <c r="C528" s="5"/>
      <c r="D528" s="5"/>
      <c r="E528" s="5"/>
      <c r="F528" s="5"/>
      <c r="G528" s="5"/>
      <c r="H528" s="5"/>
    </row>
    <row r="529">
      <c r="A529" s="5"/>
      <c r="B529" s="5"/>
      <c r="C529" s="5"/>
      <c r="D529" s="5"/>
      <c r="E529" s="5"/>
      <c r="F529" s="5"/>
      <c r="G529" s="5"/>
      <c r="H529" s="5"/>
    </row>
    <row r="530">
      <c r="A530" s="5"/>
      <c r="B530" s="5"/>
      <c r="C530" s="5"/>
      <c r="D530" s="5"/>
      <c r="E530" s="5"/>
      <c r="F530" s="5"/>
      <c r="G530" s="5"/>
      <c r="H530" s="5"/>
    </row>
    <row r="531">
      <c r="A531" s="5"/>
      <c r="B531" s="5"/>
      <c r="C531" s="5"/>
      <c r="D531" s="5"/>
      <c r="E531" s="5"/>
      <c r="F531" s="5"/>
      <c r="G531" s="5"/>
      <c r="H531" s="5"/>
    </row>
    <row r="532">
      <c r="A532" s="5"/>
      <c r="B532" s="5"/>
      <c r="C532" s="5"/>
      <c r="D532" s="5"/>
      <c r="E532" s="5"/>
      <c r="F532" s="5"/>
      <c r="G532" s="5"/>
      <c r="H532" s="5"/>
    </row>
    <row r="533">
      <c r="A533" s="5"/>
      <c r="B533" s="5"/>
      <c r="C533" s="5"/>
      <c r="D533" s="5"/>
      <c r="E533" s="5"/>
      <c r="F533" s="5"/>
      <c r="G533" s="5"/>
      <c r="H533" s="5"/>
    </row>
    <row r="534">
      <c r="A534" s="5"/>
      <c r="B534" s="5"/>
      <c r="C534" s="5"/>
      <c r="D534" s="5"/>
      <c r="E534" s="5"/>
      <c r="F534" s="5"/>
      <c r="G534" s="5"/>
      <c r="H534" s="5"/>
    </row>
    <row r="535">
      <c r="A535" s="5"/>
      <c r="B535" s="5"/>
      <c r="C535" s="5"/>
      <c r="D535" s="5"/>
      <c r="E535" s="5"/>
      <c r="F535" s="5"/>
      <c r="G535" s="5"/>
      <c r="H535" s="5"/>
    </row>
    <row r="536">
      <c r="A536" s="5"/>
      <c r="B536" s="5"/>
      <c r="C536" s="5"/>
      <c r="D536" s="5"/>
      <c r="E536" s="5"/>
      <c r="F536" s="5"/>
      <c r="G536" s="5"/>
      <c r="H536" s="5"/>
    </row>
    <row r="537">
      <c r="A537" s="5"/>
      <c r="B537" s="5"/>
      <c r="C537" s="5"/>
      <c r="D537" s="5"/>
      <c r="E537" s="5"/>
      <c r="F537" s="5"/>
      <c r="G537" s="5"/>
      <c r="H537" s="5"/>
    </row>
    <row r="538">
      <c r="A538" s="5"/>
      <c r="B538" s="5"/>
      <c r="C538" s="5"/>
      <c r="D538" s="5"/>
      <c r="E538" s="5"/>
      <c r="F538" s="5"/>
      <c r="G538" s="5"/>
      <c r="H538" s="5"/>
    </row>
    <row r="539">
      <c r="A539" s="5"/>
      <c r="B539" s="5"/>
      <c r="C539" s="5"/>
      <c r="D539" s="5"/>
      <c r="E539" s="5"/>
      <c r="F539" s="5"/>
      <c r="G539" s="5"/>
      <c r="H539" s="5"/>
    </row>
    <row r="540">
      <c r="A540" s="5"/>
      <c r="B540" s="5"/>
      <c r="C540" s="5"/>
      <c r="D540" s="5"/>
      <c r="E540" s="5"/>
      <c r="F540" s="5"/>
      <c r="G540" s="5"/>
      <c r="H540" s="5"/>
    </row>
    <row r="541">
      <c r="A541" s="5"/>
      <c r="B541" s="5"/>
      <c r="C541" s="5"/>
      <c r="D541" s="5"/>
      <c r="E541" s="5"/>
      <c r="F541" s="5"/>
      <c r="G541" s="5"/>
      <c r="H541" s="5"/>
    </row>
    <row r="542">
      <c r="A542" s="5"/>
      <c r="B542" s="5"/>
      <c r="C542" s="5"/>
      <c r="D542" s="5"/>
      <c r="E542" s="5"/>
      <c r="F542" s="5"/>
      <c r="G542" s="5"/>
      <c r="H542" s="5"/>
    </row>
    <row r="543">
      <c r="A543" s="5"/>
      <c r="B543" s="5"/>
      <c r="C543" s="5"/>
      <c r="D543" s="5"/>
      <c r="E543" s="5"/>
      <c r="F543" s="5"/>
      <c r="G543" s="5"/>
      <c r="H543" s="5"/>
    </row>
    <row r="544">
      <c r="A544" s="5"/>
      <c r="B544" s="5"/>
      <c r="C544" s="5"/>
      <c r="D544" s="5"/>
      <c r="E544" s="5"/>
      <c r="F544" s="5"/>
      <c r="G544" s="5"/>
      <c r="H544" s="5"/>
    </row>
    <row r="545">
      <c r="A545" s="5"/>
      <c r="B545" s="5"/>
      <c r="C545" s="5"/>
      <c r="D545" s="5"/>
      <c r="E545" s="5"/>
      <c r="F545" s="5"/>
      <c r="G545" s="5"/>
      <c r="H545" s="5"/>
    </row>
    <row r="546">
      <c r="A546" s="5"/>
      <c r="B546" s="5"/>
      <c r="C546" s="5"/>
      <c r="D546" s="5"/>
      <c r="E546" s="5"/>
      <c r="F546" s="5"/>
      <c r="G546" s="5"/>
      <c r="H546" s="5"/>
    </row>
    <row r="547">
      <c r="A547" s="5"/>
      <c r="B547" s="5"/>
      <c r="C547" s="5"/>
      <c r="D547" s="5"/>
      <c r="E547" s="5"/>
      <c r="F547" s="5"/>
      <c r="G547" s="5"/>
      <c r="H547" s="5"/>
    </row>
    <row r="548">
      <c r="A548" s="5"/>
      <c r="B548" s="5"/>
      <c r="C548" s="5"/>
      <c r="D548" s="5"/>
      <c r="E548" s="5"/>
      <c r="F548" s="5"/>
      <c r="G548" s="5"/>
      <c r="H548" s="5"/>
    </row>
    <row r="549">
      <c r="A549" s="5"/>
      <c r="B549" s="5"/>
      <c r="C549" s="5"/>
      <c r="D549" s="5"/>
      <c r="E549" s="5"/>
      <c r="F549" s="5"/>
      <c r="G549" s="5"/>
      <c r="H549" s="5"/>
    </row>
    <row r="550">
      <c r="A550" s="5"/>
      <c r="B550" s="5"/>
      <c r="C550" s="5"/>
      <c r="D550" s="5"/>
      <c r="E550" s="5"/>
      <c r="F550" s="5"/>
      <c r="G550" s="5"/>
      <c r="H550" s="5"/>
    </row>
    <row r="551">
      <c r="A551" s="5"/>
      <c r="B551" s="5"/>
      <c r="C551" s="5"/>
      <c r="D551" s="5"/>
      <c r="E551" s="5"/>
      <c r="F551" s="5"/>
      <c r="G551" s="5"/>
      <c r="H551" s="5"/>
    </row>
    <row r="552">
      <c r="A552" s="5"/>
      <c r="B552" s="5"/>
      <c r="C552" s="5"/>
      <c r="D552" s="5"/>
      <c r="E552" s="5"/>
      <c r="F552" s="5"/>
      <c r="G552" s="5"/>
      <c r="H552" s="5"/>
    </row>
    <row r="553">
      <c r="A553" s="5"/>
      <c r="B553" s="5"/>
      <c r="C553" s="5"/>
      <c r="D553" s="5"/>
      <c r="E553" s="5"/>
      <c r="F553" s="5"/>
      <c r="G553" s="5"/>
      <c r="H553" s="5"/>
    </row>
    <row r="554">
      <c r="A554" s="5"/>
      <c r="B554" s="5"/>
      <c r="C554" s="5"/>
      <c r="D554" s="5"/>
      <c r="E554" s="5"/>
      <c r="F554" s="5"/>
      <c r="G554" s="5"/>
      <c r="H554" s="5"/>
    </row>
    <row r="555">
      <c r="A555" s="5"/>
      <c r="B555" s="5"/>
      <c r="C555" s="5"/>
      <c r="D555" s="5"/>
      <c r="E555" s="5"/>
      <c r="F555" s="5"/>
      <c r="G555" s="5"/>
      <c r="H555" s="5"/>
    </row>
    <row r="556">
      <c r="A556" s="5"/>
      <c r="B556" s="5"/>
      <c r="C556" s="5"/>
      <c r="D556" s="5"/>
      <c r="E556" s="5"/>
      <c r="F556" s="5"/>
      <c r="G556" s="5"/>
      <c r="H556" s="5"/>
    </row>
    <row r="557">
      <c r="A557" s="5"/>
      <c r="B557" s="5"/>
      <c r="C557" s="5"/>
      <c r="D557" s="5"/>
      <c r="E557" s="5"/>
      <c r="F557" s="5"/>
      <c r="G557" s="5"/>
      <c r="H557" s="5"/>
    </row>
    <row r="558">
      <c r="A558" s="5"/>
      <c r="B558" s="5"/>
      <c r="C558" s="5"/>
      <c r="D558" s="5"/>
      <c r="E558" s="5"/>
      <c r="F558" s="5"/>
      <c r="G558" s="5"/>
      <c r="H558" s="5"/>
    </row>
    <row r="559">
      <c r="A559" s="5"/>
      <c r="B559" s="5"/>
      <c r="C559" s="5"/>
      <c r="D559" s="5"/>
      <c r="E559" s="5"/>
      <c r="F559" s="5"/>
      <c r="G559" s="5"/>
      <c r="H559" s="5"/>
    </row>
    <row r="560">
      <c r="A560" s="5"/>
      <c r="B560" s="5"/>
      <c r="C560" s="5"/>
      <c r="D560" s="5"/>
      <c r="E560" s="5"/>
      <c r="F560" s="5"/>
      <c r="G560" s="5"/>
      <c r="H560" s="5"/>
    </row>
    <row r="561">
      <c r="A561" s="5"/>
      <c r="B561" s="5"/>
      <c r="C561" s="5"/>
      <c r="D561" s="5"/>
      <c r="E561" s="5"/>
      <c r="F561" s="5"/>
      <c r="G561" s="5"/>
      <c r="H561" s="5"/>
    </row>
    <row r="562">
      <c r="A562" s="5"/>
      <c r="B562" s="5"/>
      <c r="C562" s="5"/>
      <c r="D562" s="5"/>
      <c r="E562" s="5"/>
      <c r="F562" s="5"/>
      <c r="G562" s="5"/>
      <c r="H562" s="5"/>
    </row>
    <row r="563">
      <c r="A563" s="5"/>
      <c r="B563" s="5"/>
      <c r="C563" s="5"/>
      <c r="D563" s="5"/>
      <c r="E563" s="5"/>
      <c r="F563" s="5"/>
      <c r="G563" s="5"/>
      <c r="H563" s="5"/>
    </row>
    <row r="564">
      <c r="A564" s="5"/>
      <c r="B564" s="5"/>
      <c r="C564" s="5"/>
      <c r="D564" s="5"/>
      <c r="E564" s="5"/>
      <c r="F564" s="5"/>
      <c r="G564" s="5"/>
      <c r="H564" s="5"/>
    </row>
    <row r="565">
      <c r="A565" s="5"/>
      <c r="B565" s="5"/>
      <c r="C565" s="5"/>
      <c r="D565" s="5"/>
      <c r="E565" s="5"/>
      <c r="F565" s="5"/>
      <c r="G565" s="5"/>
      <c r="H565" s="5"/>
    </row>
    <row r="566">
      <c r="A566" s="5"/>
      <c r="B566" s="5"/>
      <c r="C566" s="5"/>
      <c r="D566" s="5"/>
      <c r="E566" s="5"/>
      <c r="F566" s="5"/>
      <c r="G566" s="5"/>
      <c r="H566" s="5"/>
    </row>
    <row r="567">
      <c r="A567" s="5"/>
      <c r="B567" s="5"/>
      <c r="C567" s="5"/>
      <c r="D567" s="5"/>
      <c r="E567" s="5"/>
      <c r="F567" s="5"/>
      <c r="G567" s="5"/>
      <c r="H567" s="5"/>
    </row>
    <row r="568">
      <c r="A568" s="5"/>
      <c r="B568" s="5"/>
      <c r="C568" s="5"/>
      <c r="D568" s="5"/>
      <c r="E568" s="5"/>
      <c r="F568" s="5"/>
      <c r="G568" s="5"/>
      <c r="H568" s="5"/>
    </row>
    <row r="569">
      <c r="A569" s="5"/>
      <c r="B569" s="5"/>
      <c r="C569" s="5"/>
      <c r="D569" s="5"/>
      <c r="E569" s="5"/>
      <c r="F569" s="5"/>
      <c r="G569" s="5"/>
      <c r="H569" s="5"/>
    </row>
    <row r="570">
      <c r="A570" s="5"/>
      <c r="B570" s="5"/>
      <c r="C570" s="5"/>
      <c r="D570" s="5"/>
      <c r="E570" s="5"/>
      <c r="F570" s="5"/>
      <c r="G570" s="5"/>
      <c r="H570" s="5"/>
    </row>
    <row r="571">
      <c r="A571" s="5"/>
      <c r="B571" s="5"/>
      <c r="C571" s="5"/>
      <c r="D571" s="5"/>
      <c r="E571" s="5"/>
      <c r="F571" s="5"/>
      <c r="G571" s="5"/>
      <c r="H571" s="5"/>
    </row>
    <row r="572">
      <c r="A572" s="5"/>
      <c r="B572" s="5"/>
      <c r="C572" s="5"/>
      <c r="D572" s="5"/>
      <c r="E572" s="5"/>
      <c r="F572" s="5"/>
      <c r="G572" s="5"/>
      <c r="H572" s="5"/>
    </row>
    <row r="573">
      <c r="A573" s="5"/>
      <c r="B573" s="5"/>
      <c r="C573" s="5"/>
      <c r="D573" s="5"/>
      <c r="E573" s="5"/>
      <c r="F573" s="5"/>
      <c r="G573" s="5"/>
      <c r="H573" s="5"/>
    </row>
    <row r="574">
      <c r="A574" s="5"/>
      <c r="B574" s="5"/>
      <c r="C574" s="5"/>
      <c r="D574" s="5"/>
      <c r="E574" s="5"/>
      <c r="F574" s="5"/>
      <c r="G574" s="5"/>
      <c r="H574" s="5"/>
    </row>
    <row r="575">
      <c r="A575" s="5"/>
      <c r="B575" s="5"/>
      <c r="C575" s="5"/>
      <c r="D575" s="5"/>
      <c r="E575" s="5"/>
      <c r="F575" s="5"/>
      <c r="G575" s="5"/>
      <c r="H575" s="5"/>
    </row>
    <row r="576">
      <c r="A576" s="5"/>
      <c r="B576" s="5"/>
      <c r="C576" s="5"/>
      <c r="D576" s="5"/>
      <c r="E576" s="5"/>
      <c r="F576" s="5"/>
      <c r="G576" s="5"/>
      <c r="H576" s="5"/>
    </row>
    <row r="577">
      <c r="A577" s="5"/>
      <c r="B577" s="5"/>
      <c r="C577" s="5"/>
      <c r="D577" s="5"/>
      <c r="E577" s="5"/>
      <c r="F577" s="5"/>
      <c r="G577" s="5"/>
      <c r="H577" s="5"/>
    </row>
    <row r="578">
      <c r="A578" s="5"/>
      <c r="B578" s="5"/>
      <c r="C578" s="5"/>
      <c r="D578" s="5"/>
      <c r="E578" s="5"/>
      <c r="F578" s="5"/>
      <c r="G578" s="5"/>
      <c r="H578" s="5"/>
    </row>
    <row r="579">
      <c r="A579" s="5"/>
      <c r="B579" s="5"/>
      <c r="C579" s="5"/>
      <c r="D579" s="5"/>
      <c r="E579" s="5"/>
      <c r="F579" s="5"/>
      <c r="G579" s="5"/>
      <c r="H579" s="5"/>
    </row>
    <row r="580">
      <c r="A580" s="5"/>
      <c r="B580" s="5"/>
      <c r="C580" s="5"/>
      <c r="D580" s="5"/>
      <c r="E580" s="5"/>
      <c r="F580" s="5"/>
      <c r="G580" s="5"/>
      <c r="H580" s="5"/>
    </row>
    <row r="581">
      <c r="A581" s="5"/>
      <c r="B581" s="5"/>
      <c r="C581" s="5"/>
      <c r="D581" s="5"/>
      <c r="E581" s="5"/>
      <c r="F581" s="5"/>
      <c r="G581" s="5"/>
      <c r="H581" s="5"/>
    </row>
    <row r="582">
      <c r="A582" s="5"/>
      <c r="B582" s="5"/>
      <c r="C582" s="5"/>
      <c r="D582" s="5"/>
      <c r="E582" s="5"/>
      <c r="F582" s="5"/>
      <c r="G582" s="5"/>
      <c r="H582" s="5"/>
    </row>
    <row r="583">
      <c r="A583" s="5"/>
      <c r="B583" s="5"/>
      <c r="C583" s="5"/>
      <c r="D583" s="5"/>
      <c r="E583" s="5"/>
      <c r="F583" s="5"/>
      <c r="G583" s="5"/>
      <c r="H583" s="5"/>
    </row>
    <row r="584">
      <c r="A584" s="5"/>
      <c r="B584" s="5"/>
      <c r="C584" s="5"/>
      <c r="D584" s="5"/>
      <c r="E584" s="5"/>
      <c r="F584" s="5"/>
      <c r="G584" s="5"/>
      <c r="H584" s="5"/>
    </row>
    <row r="585">
      <c r="A585" s="5"/>
      <c r="B585" s="5"/>
      <c r="C585" s="5"/>
      <c r="D585" s="5"/>
      <c r="E585" s="5"/>
      <c r="F585" s="5"/>
      <c r="G585" s="5"/>
      <c r="H585" s="5"/>
    </row>
    <row r="586">
      <c r="A586" s="5"/>
      <c r="B586" s="5"/>
      <c r="C586" s="5"/>
      <c r="D586" s="5"/>
      <c r="E586" s="5"/>
      <c r="F586" s="5"/>
      <c r="G586" s="5"/>
      <c r="H586" s="5"/>
    </row>
    <row r="587">
      <c r="A587" s="5"/>
      <c r="B587" s="5"/>
      <c r="C587" s="5"/>
      <c r="D587" s="5"/>
      <c r="E587" s="5"/>
      <c r="F587" s="5"/>
      <c r="G587" s="5"/>
      <c r="H587" s="5"/>
    </row>
    <row r="588">
      <c r="A588" s="5"/>
      <c r="B588" s="5"/>
      <c r="C588" s="5"/>
      <c r="D588" s="5"/>
      <c r="E588" s="5"/>
      <c r="F588" s="5"/>
      <c r="G588" s="5"/>
      <c r="H588" s="5"/>
    </row>
    <row r="589">
      <c r="A589" s="5"/>
      <c r="B589" s="5"/>
      <c r="C589" s="5"/>
      <c r="D589" s="5"/>
      <c r="E589" s="5"/>
      <c r="F589" s="5"/>
      <c r="G589" s="5"/>
      <c r="H589" s="5"/>
    </row>
    <row r="590">
      <c r="A590" s="5"/>
      <c r="B590" s="5"/>
      <c r="C590" s="5"/>
      <c r="D590" s="5"/>
      <c r="E590" s="5"/>
      <c r="F590" s="5"/>
      <c r="G590" s="5"/>
      <c r="H590" s="5"/>
    </row>
    <row r="591">
      <c r="A591" s="5"/>
      <c r="B591" s="5"/>
      <c r="C591" s="5"/>
      <c r="D591" s="5"/>
      <c r="E591" s="5"/>
      <c r="F591" s="5"/>
      <c r="G591" s="5"/>
      <c r="H591" s="5"/>
    </row>
    <row r="592">
      <c r="A592" s="5"/>
      <c r="B592" s="5"/>
      <c r="C592" s="5"/>
      <c r="D592" s="5"/>
      <c r="E592" s="5"/>
      <c r="F592" s="5"/>
      <c r="G592" s="5"/>
      <c r="H592" s="5"/>
    </row>
    <row r="593">
      <c r="A593" s="5"/>
      <c r="B593" s="5"/>
      <c r="C593" s="5"/>
      <c r="D593" s="5"/>
      <c r="E593" s="5"/>
      <c r="F593" s="5"/>
      <c r="G593" s="5"/>
      <c r="H593" s="5"/>
    </row>
    <row r="594">
      <c r="A594" s="5"/>
      <c r="B594" s="5"/>
      <c r="C594" s="5"/>
      <c r="D594" s="5"/>
      <c r="E594" s="5"/>
      <c r="F594" s="5"/>
      <c r="G594" s="5"/>
      <c r="H594" s="5"/>
    </row>
    <row r="595">
      <c r="A595" s="5"/>
      <c r="B595" s="5"/>
      <c r="C595" s="5"/>
      <c r="D595" s="5"/>
      <c r="E595" s="5"/>
      <c r="F595" s="5"/>
      <c r="G595" s="5"/>
      <c r="H595" s="5"/>
    </row>
    <row r="596">
      <c r="A596" s="5"/>
      <c r="B596" s="5"/>
      <c r="C596" s="5"/>
      <c r="D596" s="5"/>
      <c r="E596" s="5"/>
      <c r="F596" s="5"/>
      <c r="G596" s="5"/>
      <c r="H596" s="5"/>
    </row>
    <row r="597">
      <c r="A597" s="5"/>
      <c r="B597" s="5"/>
      <c r="C597" s="5"/>
      <c r="D597" s="5"/>
      <c r="E597" s="5"/>
      <c r="F597" s="5"/>
      <c r="G597" s="5"/>
      <c r="H597" s="5"/>
    </row>
    <row r="598">
      <c r="A598" s="5"/>
      <c r="B598" s="5"/>
      <c r="C598" s="5"/>
      <c r="D598" s="5"/>
      <c r="E598" s="5"/>
      <c r="F598" s="5"/>
      <c r="G598" s="5"/>
      <c r="H598" s="5"/>
    </row>
    <row r="599">
      <c r="A599" s="5"/>
      <c r="B599" s="5"/>
      <c r="C599" s="5"/>
      <c r="D599" s="5"/>
      <c r="E599" s="5"/>
      <c r="F599" s="5"/>
      <c r="G599" s="5"/>
      <c r="H599" s="5"/>
    </row>
    <row r="600">
      <c r="A600" s="5"/>
      <c r="B600" s="5"/>
      <c r="C600" s="5"/>
      <c r="D600" s="5"/>
      <c r="E600" s="5"/>
      <c r="F600" s="5"/>
      <c r="G600" s="5"/>
      <c r="H600" s="5"/>
    </row>
    <row r="601">
      <c r="A601" s="5"/>
      <c r="B601" s="5"/>
      <c r="C601" s="5"/>
      <c r="D601" s="5"/>
      <c r="E601" s="5"/>
      <c r="F601" s="5"/>
      <c r="G601" s="5"/>
      <c r="H601" s="5"/>
    </row>
    <row r="602">
      <c r="A602" s="5"/>
      <c r="B602" s="5"/>
      <c r="C602" s="5"/>
      <c r="D602" s="5"/>
      <c r="E602" s="5"/>
      <c r="F602" s="5"/>
      <c r="G602" s="5"/>
      <c r="H602" s="5"/>
    </row>
    <row r="603">
      <c r="A603" s="5"/>
      <c r="B603" s="5"/>
      <c r="C603" s="5"/>
      <c r="D603" s="5"/>
      <c r="E603" s="5"/>
      <c r="F603" s="5"/>
      <c r="G603" s="5"/>
      <c r="H603" s="5"/>
    </row>
    <row r="604">
      <c r="A604" s="5"/>
      <c r="B604" s="5"/>
      <c r="C604" s="5"/>
      <c r="D604" s="5"/>
      <c r="E604" s="5"/>
      <c r="F604" s="5"/>
      <c r="G604" s="5"/>
      <c r="H604" s="5"/>
    </row>
    <row r="605">
      <c r="A605" s="5"/>
      <c r="B605" s="5"/>
      <c r="C605" s="5"/>
      <c r="D605" s="5"/>
      <c r="E605" s="5"/>
      <c r="F605" s="5"/>
      <c r="G605" s="5"/>
      <c r="H605" s="5"/>
    </row>
    <row r="606">
      <c r="A606" s="5"/>
      <c r="B606" s="5"/>
      <c r="C606" s="5"/>
      <c r="D606" s="5"/>
      <c r="E606" s="5"/>
      <c r="F606" s="5"/>
      <c r="G606" s="5"/>
      <c r="H606" s="5"/>
    </row>
    <row r="607">
      <c r="A607" s="5"/>
      <c r="B607" s="5"/>
      <c r="C607" s="5"/>
      <c r="D607" s="5"/>
      <c r="E607" s="5"/>
      <c r="F607" s="5"/>
      <c r="G607" s="5"/>
      <c r="H607" s="5"/>
    </row>
    <row r="608">
      <c r="A608" s="5"/>
      <c r="B608" s="5"/>
      <c r="C608" s="5"/>
      <c r="D608" s="5"/>
      <c r="E608" s="5"/>
      <c r="F608" s="5"/>
      <c r="G608" s="5"/>
      <c r="H608" s="5"/>
    </row>
    <row r="609">
      <c r="A609" s="5"/>
      <c r="B609" s="5"/>
      <c r="C609" s="5"/>
      <c r="D609" s="5"/>
      <c r="E609" s="5"/>
      <c r="F609" s="5"/>
      <c r="G609" s="5"/>
      <c r="H609" s="5"/>
    </row>
    <row r="610">
      <c r="A610" s="5"/>
      <c r="B610" s="5"/>
      <c r="C610" s="5"/>
      <c r="D610" s="5"/>
      <c r="E610" s="5"/>
      <c r="F610" s="5"/>
      <c r="G610" s="5"/>
      <c r="H610" s="5"/>
    </row>
    <row r="611">
      <c r="A611" s="5"/>
      <c r="B611" s="5"/>
      <c r="C611" s="5"/>
      <c r="D611" s="5"/>
      <c r="E611" s="5"/>
      <c r="F611" s="5"/>
      <c r="G611" s="5"/>
      <c r="H611" s="5"/>
    </row>
    <row r="612">
      <c r="A612" s="5"/>
      <c r="B612" s="5"/>
      <c r="C612" s="5"/>
      <c r="D612" s="5"/>
      <c r="E612" s="5"/>
      <c r="F612" s="5"/>
      <c r="G612" s="5"/>
      <c r="H612" s="5"/>
    </row>
    <row r="613">
      <c r="A613" s="5"/>
      <c r="B613" s="5"/>
      <c r="C613" s="5"/>
      <c r="D613" s="5"/>
      <c r="E613" s="5"/>
      <c r="F613" s="5"/>
      <c r="G613" s="5"/>
      <c r="H613" s="5"/>
    </row>
    <row r="614">
      <c r="A614" s="5"/>
      <c r="B614" s="5"/>
      <c r="C614" s="5"/>
      <c r="D614" s="5"/>
      <c r="E614" s="5"/>
      <c r="F614" s="5"/>
      <c r="G614" s="5"/>
      <c r="H614" s="5"/>
    </row>
    <row r="615">
      <c r="A615" s="5"/>
      <c r="B615" s="5"/>
      <c r="C615" s="5"/>
      <c r="D615" s="5"/>
      <c r="E615" s="5"/>
      <c r="F615" s="5"/>
      <c r="G615" s="5"/>
      <c r="H615" s="5"/>
    </row>
    <row r="616">
      <c r="A616" s="5"/>
      <c r="B616" s="5"/>
      <c r="C616" s="5"/>
      <c r="D616" s="5"/>
      <c r="E616" s="5"/>
      <c r="F616" s="5"/>
      <c r="G616" s="5"/>
      <c r="H616" s="5"/>
    </row>
    <row r="617">
      <c r="A617" s="5"/>
      <c r="B617" s="5"/>
      <c r="C617" s="5"/>
      <c r="D617" s="5"/>
      <c r="E617" s="5"/>
      <c r="F617" s="5"/>
      <c r="G617" s="5"/>
      <c r="H617" s="5"/>
    </row>
    <row r="618">
      <c r="A618" s="5"/>
      <c r="B618" s="5"/>
      <c r="C618" s="5"/>
      <c r="D618" s="5"/>
      <c r="E618" s="5"/>
      <c r="F618" s="5"/>
      <c r="G618" s="5"/>
      <c r="H618" s="5"/>
    </row>
    <row r="619">
      <c r="A619" s="5"/>
      <c r="B619" s="5"/>
      <c r="C619" s="5"/>
      <c r="D619" s="5"/>
      <c r="E619" s="5"/>
      <c r="F619" s="5"/>
      <c r="G619" s="5"/>
      <c r="H619" s="5"/>
    </row>
    <row r="620">
      <c r="A620" s="5"/>
      <c r="B620" s="5"/>
      <c r="C620" s="5"/>
      <c r="D620" s="5"/>
      <c r="E620" s="5"/>
      <c r="F620" s="5"/>
      <c r="G620" s="5"/>
      <c r="H620" s="5"/>
    </row>
    <row r="621">
      <c r="A621" s="5"/>
      <c r="B621" s="5"/>
      <c r="C621" s="5"/>
      <c r="D621" s="5"/>
      <c r="E621" s="5"/>
      <c r="F621" s="5"/>
      <c r="G621" s="5"/>
      <c r="H621" s="5"/>
    </row>
    <row r="622">
      <c r="A622" s="5"/>
      <c r="B622" s="5"/>
      <c r="C622" s="5"/>
      <c r="D622" s="5"/>
      <c r="E622" s="5"/>
      <c r="F622" s="5"/>
      <c r="G622" s="5"/>
      <c r="H622" s="5"/>
    </row>
    <row r="623">
      <c r="A623" s="5"/>
      <c r="B623" s="5"/>
      <c r="C623" s="5"/>
      <c r="D623" s="5"/>
      <c r="E623" s="5"/>
      <c r="F623" s="5"/>
      <c r="G623" s="5"/>
      <c r="H623" s="5"/>
    </row>
    <row r="624">
      <c r="A624" s="5"/>
      <c r="B624" s="5"/>
      <c r="C624" s="5"/>
      <c r="D624" s="5"/>
      <c r="E624" s="5"/>
      <c r="F624" s="5"/>
      <c r="G624" s="5"/>
      <c r="H624" s="5"/>
    </row>
    <row r="625">
      <c r="A625" s="5"/>
      <c r="B625" s="5"/>
      <c r="C625" s="5"/>
      <c r="D625" s="5"/>
      <c r="E625" s="5"/>
      <c r="F625" s="5"/>
      <c r="G625" s="5"/>
      <c r="H625" s="5"/>
    </row>
    <row r="626">
      <c r="A626" s="5"/>
      <c r="B626" s="5"/>
      <c r="C626" s="5"/>
      <c r="D626" s="5"/>
      <c r="E626" s="5"/>
      <c r="F626" s="5"/>
      <c r="G626" s="5"/>
      <c r="H626" s="5"/>
    </row>
    <row r="627">
      <c r="A627" s="5"/>
      <c r="B627" s="5"/>
      <c r="C627" s="5"/>
      <c r="D627" s="5"/>
      <c r="E627" s="5"/>
      <c r="F627" s="5"/>
      <c r="G627" s="5"/>
      <c r="H627" s="5"/>
    </row>
    <row r="628">
      <c r="A628" s="5"/>
      <c r="B628" s="5"/>
      <c r="C628" s="5"/>
      <c r="D628" s="5"/>
      <c r="E628" s="5"/>
      <c r="F628" s="5"/>
      <c r="G628" s="5"/>
      <c r="H628" s="5"/>
    </row>
    <row r="629">
      <c r="A629" s="5"/>
      <c r="B629" s="5"/>
      <c r="C629" s="5"/>
      <c r="D629" s="5"/>
      <c r="E629" s="5"/>
      <c r="F629" s="5"/>
      <c r="G629" s="5"/>
      <c r="H629" s="5"/>
    </row>
    <row r="630">
      <c r="A630" s="5"/>
      <c r="B630" s="5"/>
      <c r="C630" s="5"/>
      <c r="D630" s="5"/>
      <c r="E630" s="5"/>
      <c r="F630" s="5"/>
      <c r="G630" s="5"/>
      <c r="H630" s="5"/>
    </row>
    <row r="631">
      <c r="A631" s="5"/>
      <c r="B631" s="5"/>
      <c r="C631" s="5"/>
      <c r="D631" s="5"/>
      <c r="E631" s="5"/>
      <c r="F631" s="5"/>
      <c r="G631" s="5"/>
      <c r="H631" s="5"/>
    </row>
    <row r="632">
      <c r="A632" s="5"/>
      <c r="B632" s="5"/>
      <c r="C632" s="5"/>
      <c r="D632" s="5"/>
      <c r="E632" s="5"/>
      <c r="F632" s="5"/>
      <c r="G632" s="5"/>
      <c r="H632" s="5"/>
    </row>
    <row r="633">
      <c r="A633" s="5"/>
      <c r="B633" s="5"/>
      <c r="C633" s="5"/>
      <c r="D633" s="5"/>
      <c r="E633" s="5"/>
      <c r="F633" s="5"/>
      <c r="G633" s="5"/>
      <c r="H633" s="5"/>
    </row>
    <row r="634">
      <c r="A634" s="5"/>
      <c r="B634" s="5"/>
      <c r="C634" s="5"/>
      <c r="D634" s="5"/>
      <c r="E634" s="5"/>
      <c r="F634" s="5"/>
      <c r="G634" s="5"/>
      <c r="H634" s="5"/>
    </row>
    <row r="635">
      <c r="A635" s="5"/>
      <c r="B635" s="5"/>
      <c r="C635" s="5"/>
      <c r="D635" s="5"/>
      <c r="E635" s="5"/>
      <c r="F635" s="5"/>
      <c r="G635" s="5"/>
      <c r="H635" s="5"/>
    </row>
    <row r="636">
      <c r="A636" s="5"/>
      <c r="B636" s="5"/>
      <c r="C636" s="5"/>
      <c r="D636" s="5"/>
      <c r="E636" s="5"/>
      <c r="F636" s="5"/>
      <c r="G636" s="5"/>
      <c r="H636" s="5"/>
    </row>
    <row r="637">
      <c r="A637" s="5"/>
      <c r="B637" s="5"/>
      <c r="C637" s="5"/>
      <c r="D637" s="5"/>
      <c r="E637" s="5"/>
      <c r="F637" s="5"/>
      <c r="G637" s="5"/>
      <c r="H637" s="5"/>
    </row>
    <row r="638">
      <c r="A638" s="5"/>
      <c r="B638" s="5"/>
      <c r="C638" s="5"/>
      <c r="D638" s="5"/>
      <c r="E638" s="5"/>
      <c r="F638" s="5"/>
      <c r="G638" s="5"/>
      <c r="H638" s="5"/>
    </row>
    <row r="639">
      <c r="A639" s="5"/>
      <c r="B639" s="5"/>
      <c r="C639" s="5"/>
      <c r="D639" s="5"/>
      <c r="E639" s="5"/>
      <c r="F639" s="5"/>
      <c r="G639" s="5"/>
      <c r="H639" s="5"/>
    </row>
    <row r="640">
      <c r="A640" s="5"/>
      <c r="B640" s="5"/>
      <c r="C640" s="5"/>
      <c r="D640" s="5"/>
      <c r="E640" s="5"/>
      <c r="F640" s="5"/>
      <c r="G640" s="5"/>
      <c r="H640" s="5"/>
    </row>
    <row r="641">
      <c r="A641" s="5"/>
      <c r="B641" s="5"/>
      <c r="C641" s="5"/>
      <c r="D641" s="5"/>
      <c r="E641" s="5"/>
      <c r="F641" s="5"/>
      <c r="G641" s="5"/>
      <c r="H641" s="5"/>
    </row>
    <row r="642">
      <c r="A642" s="5"/>
      <c r="B642" s="5"/>
      <c r="C642" s="5"/>
      <c r="D642" s="5"/>
      <c r="E642" s="5"/>
      <c r="F642" s="5"/>
      <c r="G642" s="5"/>
      <c r="H642" s="5"/>
    </row>
    <row r="643">
      <c r="A643" s="5"/>
      <c r="B643" s="5"/>
      <c r="C643" s="5"/>
      <c r="D643" s="5"/>
      <c r="E643" s="5"/>
      <c r="F643" s="5"/>
      <c r="G643" s="5"/>
      <c r="H643" s="5"/>
    </row>
    <row r="644">
      <c r="A644" s="5"/>
      <c r="B644" s="5"/>
      <c r="C644" s="5"/>
      <c r="D644" s="5"/>
      <c r="E644" s="5"/>
      <c r="F644" s="5"/>
      <c r="G644" s="5"/>
      <c r="H644" s="5"/>
    </row>
    <row r="645">
      <c r="A645" s="5"/>
      <c r="B645" s="5"/>
      <c r="C645" s="5"/>
      <c r="D645" s="5"/>
      <c r="E645" s="5"/>
      <c r="F645" s="5"/>
      <c r="G645" s="5"/>
      <c r="H645" s="5"/>
    </row>
    <row r="646">
      <c r="A646" s="5"/>
      <c r="B646" s="5"/>
      <c r="C646" s="5"/>
      <c r="D646" s="5"/>
      <c r="E646" s="5"/>
      <c r="F646" s="5"/>
      <c r="G646" s="5"/>
      <c r="H646" s="5"/>
    </row>
    <row r="647">
      <c r="A647" s="5"/>
      <c r="B647" s="5"/>
      <c r="C647" s="5"/>
      <c r="D647" s="5"/>
      <c r="E647" s="5"/>
      <c r="F647" s="5"/>
      <c r="G647" s="5"/>
      <c r="H647" s="5"/>
    </row>
    <row r="648">
      <c r="A648" s="5"/>
      <c r="B648" s="5"/>
      <c r="C648" s="5"/>
      <c r="D648" s="5"/>
      <c r="E648" s="5"/>
      <c r="F648" s="5"/>
      <c r="G648" s="5"/>
      <c r="H648" s="5"/>
    </row>
    <row r="649">
      <c r="A649" s="5"/>
      <c r="B649" s="5"/>
      <c r="C649" s="5"/>
      <c r="D649" s="5"/>
      <c r="E649" s="5"/>
      <c r="F649" s="5"/>
      <c r="G649" s="5"/>
      <c r="H649" s="5"/>
    </row>
    <row r="650">
      <c r="A650" s="5"/>
      <c r="B650" s="5"/>
      <c r="C650" s="5"/>
      <c r="D650" s="5"/>
      <c r="E650" s="5"/>
      <c r="F650" s="5"/>
      <c r="G650" s="5"/>
      <c r="H650" s="5"/>
    </row>
    <row r="651">
      <c r="A651" s="5"/>
      <c r="B651" s="5"/>
      <c r="C651" s="5"/>
      <c r="D651" s="5"/>
      <c r="E651" s="5"/>
      <c r="F651" s="5"/>
      <c r="G651" s="5"/>
      <c r="H651" s="5"/>
    </row>
    <row r="652">
      <c r="A652" s="5"/>
      <c r="B652" s="5"/>
      <c r="C652" s="5"/>
      <c r="D652" s="5"/>
      <c r="E652" s="5"/>
      <c r="F652" s="5"/>
      <c r="G652" s="5"/>
      <c r="H652" s="5"/>
    </row>
    <row r="653">
      <c r="A653" s="5"/>
      <c r="B653" s="5"/>
      <c r="C653" s="5"/>
      <c r="D653" s="5"/>
      <c r="E653" s="5"/>
      <c r="F653" s="5"/>
      <c r="G653" s="5"/>
      <c r="H653" s="5"/>
    </row>
    <row r="654">
      <c r="A654" s="5"/>
      <c r="B654" s="5"/>
      <c r="C654" s="5"/>
      <c r="D654" s="5"/>
      <c r="E654" s="5"/>
      <c r="F654" s="5"/>
      <c r="G654" s="5"/>
      <c r="H654" s="5"/>
    </row>
    <row r="655">
      <c r="A655" s="5"/>
      <c r="B655" s="5"/>
      <c r="C655" s="5"/>
      <c r="D655" s="5"/>
      <c r="E655" s="5"/>
      <c r="F655" s="5"/>
      <c r="G655" s="5"/>
      <c r="H655" s="5"/>
    </row>
    <row r="656">
      <c r="A656" s="5"/>
      <c r="B656" s="5"/>
      <c r="C656" s="5"/>
      <c r="D656" s="5"/>
      <c r="E656" s="5"/>
      <c r="F656" s="5"/>
      <c r="G656" s="5"/>
      <c r="H656" s="5"/>
    </row>
    <row r="657">
      <c r="A657" s="5"/>
      <c r="B657" s="5"/>
      <c r="C657" s="5"/>
      <c r="D657" s="5"/>
      <c r="E657" s="5"/>
      <c r="F657" s="5"/>
      <c r="G657" s="5"/>
      <c r="H657" s="5"/>
    </row>
    <row r="658">
      <c r="A658" s="5"/>
      <c r="B658" s="5"/>
      <c r="C658" s="5"/>
      <c r="D658" s="5"/>
      <c r="E658" s="5"/>
      <c r="F658" s="5"/>
      <c r="G658" s="5"/>
      <c r="H658" s="5"/>
    </row>
    <row r="659">
      <c r="A659" s="5"/>
      <c r="B659" s="5"/>
      <c r="C659" s="5"/>
      <c r="D659" s="5"/>
      <c r="E659" s="5"/>
      <c r="F659" s="5"/>
      <c r="G659" s="5"/>
      <c r="H659" s="5"/>
    </row>
    <row r="660">
      <c r="A660" s="5"/>
      <c r="B660" s="5"/>
      <c r="C660" s="5"/>
      <c r="D660" s="5"/>
      <c r="E660" s="5"/>
      <c r="F660" s="5"/>
      <c r="G660" s="5"/>
      <c r="H660" s="5"/>
    </row>
    <row r="661">
      <c r="A661" s="5"/>
      <c r="B661" s="5"/>
      <c r="C661" s="5"/>
      <c r="D661" s="5"/>
      <c r="E661" s="5"/>
      <c r="F661" s="5"/>
      <c r="G661" s="5"/>
      <c r="H661" s="5"/>
    </row>
    <row r="662">
      <c r="A662" s="5"/>
      <c r="B662" s="5"/>
      <c r="C662" s="5"/>
      <c r="D662" s="5"/>
      <c r="E662" s="5"/>
      <c r="F662" s="5"/>
      <c r="G662" s="5"/>
      <c r="H662" s="5"/>
    </row>
    <row r="663">
      <c r="A663" s="5"/>
      <c r="B663" s="5"/>
      <c r="C663" s="5"/>
      <c r="D663" s="5"/>
      <c r="E663" s="5"/>
      <c r="F663" s="5"/>
      <c r="G663" s="5"/>
      <c r="H663" s="5"/>
    </row>
    <row r="664">
      <c r="A664" s="5"/>
      <c r="B664" s="5"/>
      <c r="C664" s="5"/>
      <c r="D664" s="5"/>
      <c r="E664" s="5"/>
      <c r="F664" s="5"/>
      <c r="G664" s="5"/>
      <c r="H664" s="5"/>
    </row>
    <row r="665">
      <c r="A665" s="5"/>
      <c r="B665" s="5"/>
      <c r="C665" s="5"/>
      <c r="D665" s="5"/>
      <c r="E665" s="5"/>
      <c r="F665" s="5"/>
      <c r="G665" s="5"/>
      <c r="H665" s="5"/>
    </row>
    <row r="666">
      <c r="A666" s="5"/>
      <c r="B666" s="5"/>
      <c r="C666" s="5"/>
      <c r="D666" s="5"/>
      <c r="E666" s="5"/>
      <c r="F666" s="5"/>
      <c r="G666" s="5"/>
      <c r="H666" s="5"/>
    </row>
    <row r="667">
      <c r="A667" s="5"/>
      <c r="B667" s="5"/>
      <c r="C667" s="5"/>
      <c r="D667" s="5"/>
      <c r="E667" s="5"/>
      <c r="F667" s="5"/>
      <c r="G667" s="5"/>
      <c r="H667" s="5"/>
    </row>
    <row r="668">
      <c r="A668" s="5"/>
      <c r="B668" s="5"/>
      <c r="C668" s="5"/>
      <c r="D668" s="5"/>
      <c r="E668" s="5"/>
      <c r="F668" s="5"/>
      <c r="G668" s="5"/>
      <c r="H668" s="5"/>
    </row>
    <row r="669">
      <c r="A669" s="5"/>
      <c r="B669" s="5"/>
      <c r="C669" s="5"/>
      <c r="D669" s="5"/>
      <c r="E669" s="5"/>
      <c r="F669" s="5"/>
      <c r="G669" s="5"/>
      <c r="H669" s="5"/>
    </row>
    <row r="670">
      <c r="A670" s="5"/>
      <c r="B670" s="5"/>
      <c r="C670" s="5"/>
      <c r="D670" s="5"/>
      <c r="E670" s="5"/>
      <c r="F670" s="5"/>
      <c r="G670" s="5"/>
      <c r="H670" s="5"/>
    </row>
    <row r="671">
      <c r="A671" s="5"/>
      <c r="B671" s="5"/>
      <c r="C671" s="5"/>
      <c r="D671" s="5"/>
      <c r="E671" s="5"/>
      <c r="F671" s="5"/>
      <c r="G671" s="5"/>
      <c r="H671" s="5"/>
    </row>
    <row r="672">
      <c r="A672" s="5"/>
      <c r="B672" s="5"/>
      <c r="C672" s="5"/>
      <c r="D672" s="5"/>
      <c r="E672" s="5"/>
      <c r="F672" s="5"/>
      <c r="G672" s="5"/>
      <c r="H672" s="5"/>
    </row>
    <row r="673">
      <c r="A673" s="5"/>
      <c r="B673" s="5"/>
      <c r="C673" s="5"/>
      <c r="D673" s="5"/>
      <c r="E673" s="5"/>
      <c r="F673" s="5"/>
      <c r="G673" s="5"/>
      <c r="H673" s="5"/>
    </row>
    <row r="674">
      <c r="A674" s="5"/>
      <c r="B674" s="5"/>
      <c r="C674" s="5"/>
      <c r="D674" s="5"/>
      <c r="E674" s="5"/>
      <c r="F674" s="5"/>
      <c r="G674" s="5"/>
      <c r="H674" s="5"/>
    </row>
    <row r="675">
      <c r="A675" s="5"/>
      <c r="B675" s="5"/>
      <c r="C675" s="5"/>
      <c r="D675" s="5"/>
      <c r="E675" s="5"/>
      <c r="F675" s="5"/>
      <c r="G675" s="5"/>
      <c r="H675" s="5"/>
    </row>
    <row r="676">
      <c r="A676" s="5"/>
      <c r="B676" s="5"/>
      <c r="C676" s="5"/>
      <c r="D676" s="5"/>
      <c r="E676" s="5"/>
      <c r="F676" s="5"/>
      <c r="G676" s="5"/>
      <c r="H676" s="5"/>
    </row>
    <row r="677">
      <c r="A677" s="5"/>
      <c r="B677" s="5"/>
      <c r="C677" s="5"/>
      <c r="D677" s="5"/>
      <c r="E677" s="5"/>
      <c r="F677" s="5"/>
      <c r="G677" s="5"/>
      <c r="H677" s="5"/>
    </row>
    <row r="678">
      <c r="A678" s="5"/>
      <c r="B678" s="5"/>
      <c r="C678" s="5"/>
      <c r="D678" s="5"/>
      <c r="E678" s="5"/>
      <c r="F678" s="5"/>
      <c r="G678" s="5"/>
      <c r="H678" s="5"/>
    </row>
    <row r="679">
      <c r="A679" s="5"/>
      <c r="B679" s="5"/>
      <c r="C679" s="5"/>
      <c r="D679" s="5"/>
      <c r="E679" s="5"/>
      <c r="F679" s="5"/>
      <c r="G679" s="5"/>
      <c r="H679" s="5"/>
    </row>
    <row r="680">
      <c r="A680" s="5"/>
      <c r="B680" s="5"/>
      <c r="C680" s="5"/>
      <c r="D680" s="5"/>
      <c r="E680" s="5"/>
      <c r="F680" s="5"/>
      <c r="G680" s="5"/>
      <c r="H680" s="5"/>
    </row>
    <row r="681">
      <c r="A681" s="5"/>
      <c r="B681" s="5"/>
      <c r="C681" s="5"/>
      <c r="D681" s="5"/>
      <c r="E681" s="5"/>
      <c r="F681" s="5"/>
      <c r="G681" s="5"/>
      <c r="H681" s="5"/>
    </row>
    <row r="682">
      <c r="A682" s="5"/>
      <c r="B682" s="5"/>
      <c r="C682" s="5"/>
      <c r="D682" s="5"/>
      <c r="E682" s="5"/>
      <c r="F682" s="5"/>
      <c r="G682" s="5"/>
      <c r="H682" s="5"/>
    </row>
    <row r="683">
      <c r="A683" s="5"/>
      <c r="B683" s="5"/>
      <c r="C683" s="5"/>
      <c r="D683" s="5"/>
      <c r="E683" s="5"/>
      <c r="F683" s="5"/>
      <c r="G683" s="5"/>
      <c r="H683" s="5"/>
    </row>
    <row r="684">
      <c r="A684" s="5"/>
      <c r="B684" s="5"/>
      <c r="C684" s="5"/>
      <c r="D684" s="5"/>
      <c r="E684" s="5"/>
      <c r="F684" s="5"/>
      <c r="G684" s="5"/>
      <c r="H684" s="5"/>
    </row>
    <row r="685">
      <c r="A685" s="5"/>
      <c r="B685" s="5"/>
      <c r="C685" s="5"/>
      <c r="D685" s="5"/>
      <c r="E685" s="5"/>
      <c r="F685" s="5"/>
      <c r="G685" s="5"/>
      <c r="H685" s="5"/>
    </row>
    <row r="686">
      <c r="A686" s="5"/>
      <c r="B686" s="5"/>
      <c r="C686" s="5"/>
      <c r="D686" s="5"/>
      <c r="E686" s="5"/>
      <c r="F686" s="5"/>
      <c r="G686" s="5"/>
      <c r="H686" s="5"/>
    </row>
    <row r="687">
      <c r="A687" s="5"/>
      <c r="B687" s="5"/>
      <c r="C687" s="5"/>
      <c r="D687" s="5"/>
      <c r="E687" s="5"/>
      <c r="F687" s="5"/>
      <c r="G687" s="5"/>
      <c r="H687" s="5"/>
    </row>
    <row r="688">
      <c r="A688" s="5"/>
      <c r="B688" s="5"/>
      <c r="C688" s="5"/>
      <c r="D688" s="5"/>
      <c r="E688" s="5"/>
      <c r="F688" s="5"/>
      <c r="G688" s="5"/>
      <c r="H688" s="5"/>
    </row>
    <row r="689">
      <c r="A689" s="5"/>
      <c r="B689" s="5"/>
      <c r="C689" s="5"/>
      <c r="D689" s="5"/>
      <c r="E689" s="5"/>
      <c r="F689" s="5"/>
      <c r="G689" s="5"/>
      <c r="H689" s="5"/>
    </row>
    <row r="690">
      <c r="A690" s="5"/>
      <c r="B690" s="5"/>
      <c r="C690" s="5"/>
      <c r="D690" s="5"/>
      <c r="E690" s="5"/>
      <c r="F690" s="5"/>
      <c r="G690" s="5"/>
      <c r="H690" s="5"/>
    </row>
    <row r="691">
      <c r="A691" s="5"/>
      <c r="B691" s="5"/>
      <c r="C691" s="5"/>
      <c r="D691" s="5"/>
      <c r="E691" s="5"/>
      <c r="F691" s="5"/>
      <c r="G691" s="5"/>
      <c r="H691" s="5"/>
    </row>
    <row r="692">
      <c r="A692" s="5"/>
      <c r="B692" s="5"/>
      <c r="C692" s="5"/>
      <c r="D692" s="5"/>
      <c r="E692" s="5"/>
      <c r="F692" s="5"/>
      <c r="G692" s="5"/>
      <c r="H692" s="5"/>
    </row>
    <row r="693">
      <c r="A693" s="5"/>
      <c r="B693" s="5"/>
      <c r="C693" s="5"/>
      <c r="D693" s="5"/>
      <c r="E693" s="5"/>
      <c r="F693" s="5"/>
      <c r="G693" s="5"/>
      <c r="H693" s="5"/>
    </row>
    <row r="694">
      <c r="A694" s="5"/>
      <c r="B694" s="5"/>
      <c r="C694" s="5"/>
      <c r="D694" s="5"/>
      <c r="E694" s="5"/>
      <c r="F694" s="5"/>
      <c r="G694" s="5"/>
      <c r="H694" s="5"/>
    </row>
    <row r="695">
      <c r="A695" s="5"/>
      <c r="B695" s="5"/>
      <c r="C695" s="5"/>
      <c r="D695" s="5"/>
      <c r="E695" s="5"/>
      <c r="F695" s="5"/>
      <c r="G695" s="5"/>
      <c r="H695" s="5"/>
    </row>
    <row r="696">
      <c r="A696" s="5"/>
      <c r="B696" s="5"/>
      <c r="C696" s="5"/>
      <c r="D696" s="5"/>
      <c r="E696" s="5"/>
      <c r="F696" s="5"/>
      <c r="G696" s="5"/>
      <c r="H696" s="5"/>
    </row>
    <row r="697">
      <c r="A697" s="5"/>
      <c r="B697" s="5"/>
      <c r="C697" s="5"/>
      <c r="D697" s="5"/>
      <c r="E697" s="5"/>
      <c r="F697" s="5"/>
      <c r="G697" s="5"/>
      <c r="H697" s="5"/>
    </row>
    <row r="698">
      <c r="A698" s="5"/>
      <c r="B698" s="5"/>
      <c r="C698" s="5"/>
      <c r="D698" s="5"/>
      <c r="E698" s="5"/>
      <c r="F698" s="5"/>
      <c r="G698" s="5"/>
      <c r="H698" s="5"/>
    </row>
    <row r="699">
      <c r="A699" s="5"/>
      <c r="B699" s="5"/>
      <c r="C699" s="5"/>
      <c r="D699" s="5"/>
      <c r="E699" s="5"/>
      <c r="F699" s="5"/>
      <c r="G699" s="5"/>
      <c r="H699" s="5"/>
    </row>
    <row r="700">
      <c r="A700" s="5"/>
      <c r="B700" s="5"/>
      <c r="C700" s="5"/>
      <c r="D700" s="5"/>
      <c r="E700" s="5"/>
      <c r="F700" s="5"/>
      <c r="G700" s="5"/>
      <c r="H700" s="5"/>
    </row>
    <row r="701">
      <c r="A701" s="5"/>
      <c r="B701" s="5"/>
      <c r="C701" s="5"/>
      <c r="D701" s="5"/>
      <c r="E701" s="5"/>
      <c r="F701" s="5"/>
      <c r="G701" s="5"/>
      <c r="H701" s="5"/>
    </row>
    <row r="702">
      <c r="A702" s="5"/>
      <c r="B702" s="5"/>
      <c r="C702" s="5"/>
      <c r="D702" s="5"/>
      <c r="E702" s="5"/>
      <c r="F702" s="5"/>
      <c r="G702" s="5"/>
      <c r="H702" s="5"/>
    </row>
    <row r="703">
      <c r="A703" s="5"/>
      <c r="B703" s="5"/>
      <c r="C703" s="5"/>
      <c r="D703" s="5"/>
      <c r="E703" s="5"/>
      <c r="F703" s="5"/>
      <c r="G703" s="5"/>
      <c r="H703" s="5"/>
    </row>
    <row r="704">
      <c r="A704" s="5"/>
      <c r="B704" s="5"/>
      <c r="C704" s="5"/>
      <c r="D704" s="5"/>
      <c r="E704" s="5"/>
      <c r="F704" s="5"/>
      <c r="G704" s="5"/>
      <c r="H704" s="5"/>
    </row>
    <row r="705">
      <c r="A705" s="5"/>
      <c r="B705" s="5"/>
      <c r="C705" s="5"/>
      <c r="D705" s="5"/>
      <c r="E705" s="5"/>
      <c r="F705" s="5"/>
      <c r="G705" s="5"/>
      <c r="H705" s="5"/>
    </row>
    <row r="706">
      <c r="A706" s="5"/>
      <c r="B706" s="5"/>
      <c r="C706" s="5"/>
      <c r="D706" s="5"/>
      <c r="E706" s="5"/>
      <c r="F706" s="5"/>
      <c r="G706" s="5"/>
      <c r="H706" s="5"/>
    </row>
    <row r="707">
      <c r="A707" s="5"/>
      <c r="B707" s="5"/>
      <c r="C707" s="5"/>
      <c r="D707" s="5"/>
      <c r="E707" s="5"/>
      <c r="F707" s="5"/>
      <c r="G707" s="5"/>
      <c r="H707" s="5"/>
    </row>
    <row r="708">
      <c r="A708" s="5"/>
      <c r="B708" s="5"/>
      <c r="C708" s="5"/>
      <c r="D708" s="5"/>
      <c r="E708" s="5"/>
      <c r="F708" s="5"/>
      <c r="G708" s="5"/>
      <c r="H708" s="5"/>
    </row>
    <row r="709">
      <c r="A709" s="5"/>
      <c r="B709" s="5"/>
      <c r="C709" s="5"/>
      <c r="D709" s="5"/>
      <c r="E709" s="5"/>
      <c r="F709" s="5"/>
      <c r="G709" s="5"/>
      <c r="H709" s="5"/>
    </row>
    <row r="710">
      <c r="A710" s="5"/>
      <c r="B710" s="5"/>
      <c r="C710" s="5"/>
      <c r="D710" s="5"/>
      <c r="E710" s="5"/>
      <c r="F710" s="5"/>
      <c r="G710" s="5"/>
      <c r="H710" s="5"/>
    </row>
    <row r="711">
      <c r="A711" s="5"/>
      <c r="B711" s="5"/>
      <c r="C711" s="5"/>
      <c r="D711" s="5"/>
      <c r="E711" s="5"/>
      <c r="F711" s="5"/>
      <c r="G711" s="5"/>
      <c r="H711" s="5"/>
    </row>
    <row r="712">
      <c r="A712" s="5"/>
      <c r="B712" s="5"/>
      <c r="C712" s="5"/>
      <c r="D712" s="5"/>
      <c r="E712" s="5"/>
      <c r="F712" s="5"/>
      <c r="G712" s="5"/>
      <c r="H712" s="5"/>
    </row>
    <row r="713">
      <c r="A713" s="5"/>
      <c r="B713" s="5"/>
      <c r="C713" s="5"/>
      <c r="D713" s="5"/>
      <c r="E713" s="5"/>
      <c r="F713" s="5"/>
      <c r="G713" s="5"/>
      <c r="H713" s="5"/>
    </row>
    <row r="714">
      <c r="A714" s="5"/>
      <c r="B714" s="5"/>
      <c r="C714" s="5"/>
      <c r="D714" s="5"/>
      <c r="E714" s="5"/>
      <c r="F714" s="5"/>
      <c r="G714" s="5"/>
      <c r="H714" s="5"/>
    </row>
    <row r="715">
      <c r="A715" s="5"/>
      <c r="B715" s="5"/>
      <c r="C715" s="5"/>
      <c r="D715" s="5"/>
      <c r="E715" s="5"/>
      <c r="F715" s="5"/>
      <c r="G715" s="5"/>
      <c r="H715" s="5"/>
    </row>
    <row r="716">
      <c r="A716" s="5"/>
      <c r="B716" s="5"/>
      <c r="C716" s="5"/>
      <c r="D716" s="5"/>
      <c r="E716" s="5"/>
      <c r="F716" s="5"/>
      <c r="G716" s="5"/>
      <c r="H716" s="5"/>
    </row>
    <row r="717">
      <c r="A717" s="5"/>
      <c r="B717" s="5"/>
      <c r="C717" s="5"/>
      <c r="D717" s="5"/>
      <c r="E717" s="5"/>
      <c r="F717" s="5"/>
      <c r="G717" s="5"/>
      <c r="H717" s="5"/>
    </row>
    <row r="718">
      <c r="A718" s="5"/>
      <c r="B718" s="5"/>
      <c r="C718" s="5"/>
      <c r="D718" s="5"/>
      <c r="E718" s="5"/>
      <c r="F718" s="5"/>
      <c r="G718" s="5"/>
      <c r="H718" s="5"/>
    </row>
    <row r="719">
      <c r="A719" s="5"/>
      <c r="B719" s="5"/>
      <c r="C719" s="5"/>
      <c r="D719" s="5"/>
      <c r="E719" s="5"/>
      <c r="F719" s="5"/>
      <c r="G719" s="5"/>
      <c r="H719" s="5"/>
    </row>
    <row r="720">
      <c r="A720" s="5"/>
      <c r="B720" s="5"/>
      <c r="C720" s="5"/>
      <c r="D720" s="5"/>
      <c r="E720" s="5"/>
      <c r="F720" s="5"/>
      <c r="G720" s="5"/>
      <c r="H720" s="5"/>
    </row>
    <row r="721">
      <c r="A721" s="5"/>
      <c r="B721" s="5"/>
      <c r="C721" s="5"/>
      <c r="D721" s="5"/>
      <c r="E721" s="5"/>
      <c r="F721" s="5"/>
      <c r="G721" s="5"/>
      <c r="H721" s="5"/>
    </row>
    <row r="722">
      <c r="A722" s="5"/>
      <c r="B722" s="5"/>
      <c r="C722" s="5"/>
      <c r="D722" s="5"/>
      <c r="E722" s="5"/>
      <c r="F722" s="5"/>
      <c r="G722" s="5"/>
      <c r="H722" s="5"/>
    </row>
    <row r="723">
      <c r="A723" s="5"/>
      <c r="B723" s="5"/>
      <c r="C723" s="5"/>
      <c r="D723" s="5"/>
      <c r="E723" s="5"/>
      <c r="F723" s="5"/>
      <c r="G723" s="5"/>
      <c r="H723" s="5"/>
    </row>
    <row r="724">
      <c r="A724" s="5"/>
      <c r="B724" s="5"/>
      <c r="C724" s="5"/>
      <c r="D724" s="5"/>
      <c r="E724" s="5"/>
      <c r="F724" s="5"/>
      <c r="G724" s="5"/>
      <c r="H724" s="5"/>
    </row>
    <row r="725">
      <c r="A725" s="5"/>
      <c r="B725" s="5"/>
      <c r="C725" s="5"/>
      <c r="D725" s="5"/>
      <c r="E725" s="5"/>
      <c r="F725" s="5"/>
      <c r="G725" s="5"/>
      <c r="H725" s="5"/>
    </row>
    <row r="726">
      <c r="A726" s="5"/>
      <c r="B726" s="5"/>
      <c r="C726" s="5"/>
      <c r="D726" s="5"/>
      <c r="E726" s="5"/>
      <c r="F726" s="5"/>
      <c r="G726" s="5"/>
      <c r="H726" s="5"/>
    </row>
    <row r="727">
      <c r="A727" s="5"/>
      <c r="B727" s="5"/>
      <c r="C727" s="5"/>
      <c r="D727" s="5"/>
      <c r="E727" s="5"/>
      <c r="F727" s="5"/>
      <c r="G727" s="5"/>
      <c r="H727" s="5"/>
    </row>
    <row r="728">
      <c r="A728" s="5"/>
      <c r="B728" s="5"/>
      <c r="C728" s="5"/>
      <c r="D728" s="5"/>
      <c r="E728" s="5"/>
      <c r="F728" s="5"/>
      <c r="G728" s="5"/>
      <c r="H728" s="5"/>
    </row>
    <row r="729">
      <c r="A729" s="5"/>
      <c r="B729" s="5"/>
      <c r="C729" s="5"/>
      <c r="D729" s="5"/>
      <c r="E729" s="5"/>
      <c r="F729" s="5"/>
      <c r="G729" s="5"/>
      <c r="H729" s="5"/>
    </row>
    <row r="730">
      <c r="A730" s="5"/>
      <c r="B730" s="5"/>
      <c r="C730" s="5"/>
      <c r="D730" s="5"/>
      <c r="E730" s="5"/>
      <c r="F730" s="5"/>
      <c r="G730" s="5"/>
      <c r="H730" s="5"/>
    </row>
    <row r="731">
      <c r="A731" s="5"/>
      <c r="B731" s="5"/>
      <c r="C731" s="5"/>
      <c r="D731" s="5"/>
      <c r="E731" s="5"/>
      <c r="F731" s="5"/>
      <c r="G731" s="5"/>
      <c r="H731" s="5"/>
    </row>
    <row r="732">
      <c r="A732" s="5"/>
      <c r="B732" s="5"/>
      <c r="C732" s="5"/>
      <c r="D732" s="5"/>
      <c r="E732" s="5"/>
      <c r="F732" s="5"/>
      <c r="G732" s="5"/>
      <c r="H732" s="5"/>
    </row>
    <row r="733">
      <c r="A733" s="5"/>
      <c r="B733" s="5"/>
      <c r="C733" s="5"/>
      <c r="D733" s="5"/>
      <c r="E733" s="5"/>
      <c r="F733" s="5"/>
      <c r="G733" s="5"/>
      <c r="H733" s="5"/>
    </row>
    <row r="734">
      <c r="A734" s="5"/>
      <c r="B734" s="5"/>
      <c r="C734" s="5"/>
      <c r="D734" s="5"/>
      <c r="E734" s="5"/>
      <c r="F734" s="5"/>
      <c r="G734" s="5"/>
      <c r="H734" s="5"/>
    </row>
    <row r="735">
      <c r="A735" s="5"/>
      <c r="B735" s="5"/>
      <c r="C735" s="5"/>
      <c r="D735" s="5"/>
      <c r="E735" s="5"/>
      <c r="F735" s="5"/>
      <c r="G735" s="5"/>
      <c r="H735" s="5"/>
    </row>
    <row r="736">
      <c r="A736" s="5"/>
      <c r="B736" s="5"/>
      <c r="C736" s="5"/>
      <c r="D736" s="5"/>
      <c r="E736" s="5"/>
      <c r="F736" s="5"/>
      <c r="G736" s="5"/>
      <c r="H736" s="5"/>
    </row>
    <row r="737">
      <c r="A737" s="5"/>
      <c r="B737" s="5"/>
      <c r="C737" s="5"/>
      <c r="D737" s="5"/>
      <c r="E737" s="5"/>
      <c r="F737" s="5"/>
      <c r="G737" s="5"/>
      <c r="H737" s="5"/>
    </row>
    <row r="738">
      <c r="A738" s="5"/>
      <c r="B738" s="5"/>
      <c r="C738" s="5"/>
      <c r="D738" s="5"/>
      <c r="E738" s="5"/>
      <c r="F738" s="5"/>
      <c r="G738" s="5"/>
      <c r="H738" s="5"/>
    </row>
    <row r="739">
      <c r="A739" s="5"/>
      <c r="B739" s="5"/>
      <c r="C739" s="5"/>
      <c r="D739" s="5"/>
      <c r="E739" s="5"/>
      <c r="F739" s="5"/>
      <c r="G739" s="5"/>
      <c r="H739" s="5"/>
    </row>
    <row r="740">
      <c r="A740" s="5"/>
      <c r="B740" s="5"/>
      <c r="C740" s="5"/>
      <c r="D740" s="5"/>
      <c r="E740" s="5"/>
      <c r="F740" s="5"/>
      <c r="G740" s="5"/>
      <c r="H740" s="5"/>
    </row>
    <row r="741">
      <c r="A741" s="5"/>
      <c r="B741" s="5"/>
      <c r="C741" s="5"/>
      <c r="D741" s="5"/>
      <c r="E741" s="5"/>
      <c r="F741" s="5"/>
      <c r="G741" s="5"/>
      <c r="H741" s="5"/>
    </row>
    <row r="742">
      <c r="A742" s="5"/>
      <c r="B742" s="5"/>
      <c r="C742" s="5"/>
      <c r="D742" s="5"/>
      <c r="E742" s="5"/>
      <c r="F742" s="5"/>
      <c r="G742" s="5"/>
      <c r="H742" s="5"/>
    </row>
    <row r="743">
      <c r="A743" s="5"/>
      <c r="B743" s="5"/>
      <c r="C743" s="5"/>
      <c r="D743" s="5"/>
      <c r="E743" s="5"/>
      <c r="F743" s="5"/>
      <c r="G743" s="5"/>
      <c r="H743" s="5"/>
    </row>
    <row r="744">
      <c r="A744" s="5"/>
      <c r="B744" s="5"/>
      <c r="C744" s="5"/>
      <c r="D744" s="5"/>
      <c r="E744" s="5"/>
      <c r="F744" s="5"/>
      <c r="G744" s="5"/>
      <c r="H744" s="5"/>
    </row>
    <row r="745">
      <c r="A745" s="5"/>
      <c r="B745" s="5"/>
      <c r="C745" s="5"/>
      <c r="D745" s="5"/>
      <c r="E745" s="5"/>
      <c r="F745" s="5"/>
      <c r="G745" s="5"/>
      <c r="H745" s="5"/>
    </row>
    <row r="746">
      <c r="A746" s="5"/>
      <c r="B746" s="5"/>
      <c r="C746" s="5"/>
      <c r="D746" s="5"/>
      <c r="E746" s="5"/>
      <c r="F746" s="5"/>
      <c r="G746" s="5"/>
      <c r="H746" s="5"/>
    </row>
    <row r="747">
      <c r="A747" s="5"/>
      <c r="B747" s="5"/>
      <c r="C747" s="5"/>
      <c r="D747" s="5"/>
      <c r="E747" s="5"/>
      <c r="F747" s="5"/>
      <c r="G747" s="5"/>
      <c r="H747" s="5"/>
    </row>
    <row r="748">
      <c r="A748" s="5"/>
      <c r="B748" s="5"/>
      <c r="C748" s="5"/>
      <c r="D748" s="5"/>
      <c r="E748" s="5"/>
      <c r="F748" s="5"/>
      <c r="G748" s="5"/>
      <c r="H748" s="5"/>
    </row>
    <row r="749">
      <c r="A749" s="5"/>
      <c r="B749" s="5"/>
      <c r="C749" s="5"/>
      <c r="D749" s="5"/>
      <c r="E749" s="5"/>
      <c r="F749" s="5"/>
      <c r="G749" s="5"/>
      <c r="H749" s="5"/>
    </row>
    <row r="750">
      <c r="A750" s="5"/>
      <c r="B750" s="5"/>
      <c r="C750" s="5"/>
      <c r="D750" s="5"/>
      <c r="E750" s="5"/>
      <c r="F750" s="5"/>
      <c r="G750" s="5"/>
      <c r="H750" s="5"/>
    </row>
    <row r="751">
      <c r="A751" s="5"/>
      <c r="B751" s="5"/>
      <c r="C751" s="5"/>
      <c r="D751" s="5"/>
      <c r="E751" s="5"/>
      <c r="F751" s="5"/>
      <c r="G751" s="5"/>
      <c r="H751" s="5"/>
    </row>
    <row r="752">
      <c r="A752" s="5"/>
      <c r="B752" s="5"/>
      <c r="C752" s="5"/>
      <c r="D752" s="5"/>
      <c r="E752" s="5"/>
      <c r="F752" s="5"/>
      <c r="G752" s="5"/>
      <c r="H752" s="5"/>
    </row>
    <row r="753">
      <c r="A753" s="5"/>
      <c r="B753" s="5"/>
      <c r="C753" s="5"/>
      <c r="D753" s="5"/>
      <c r="E753" s="5"/>
      <c r="F753" s="5"/>
      <c r="G753" s="5"/>
      <c r="H753" s="5"/>
    </row>
    <row r="754">
      <c r="A754" s="5"/>
      <c r="B754" s="5"/>
      <c r="C754" s="5"/>
      <c r="D754" s="5"/>
      <c r="E754" s="5"/>
      <c r="F754" s="5"/>
      <c r="G754" s="5"/>
      <c r="H754" s="5"/>
    </row>
    <row r="755">
      <c r="A755" s="5"/>
      <c r="B755" s="5"/>
      <c r="C755" s="5"/>
      <c r="D755" s="5"/>
      <c r="E755" s="5"/>
      <c r="F755" s="5"/>
      <c r="G755" s="5"/>
      <c r="H755" s="5"/>
    </row>
    <row r="756">
      <c r="A756" s="5"/>
      <c r="B756" s="5"/>
      <c r="C756" s="5"/>
      <c r="D756" s="5"/>
      <c r="E756" s="5"/>
      <c r="F756" s="5"/>
      <c r="G756" s="5"/>
      <c r="H756" s="5"/>
    </row>
    <row r="757">
      <c r="A757" s="5"/>
      <c r="B757" s="5"/>
      <c r="C757" s="5"/>
      <c r="D757" s="5"/>
      <c r="E757" s="5"/>
      <c r="F757" s="5"/>
      <c r="G757" s="5"/>
      <c r="H757" s="5"/>
    </row>
    <row r="758">
      <c r="A758" s="5"/>
      <c r="B758" s="5"/>
      <c r="C758" s="5"/>
      <c r="D758" s="5"/>
      <c r="E758" s="5"/>
      <c r="F758" s="5"/>
      <c r="G758" s="5"/>
      <c r="H758" s="5"/>
    </row>
    <row r="759">
      <c r="A759" s="5"/>
      <c r="B759" s="5"/>
      <c r="C759" s="5"/>
      <c r="D759" s="5"/>
      <c r="E759" s="5"/>
      <c r="F759" s="5"/>
      <c r="G759" s="5"/>
      <c r="H759" s="5"/>
    </row>
    <row r="760">
      <c r="A760" s="5"/>
      <c r="B760" s="5"/>
      <c r="C760" s="5"/>
      <c r="D760" s="5"/>
      <c r="E760" s="5"/>
      <c r="F760" s="5"/>
      <c r="G760" s="5"/>
      <c r="H760" s="5"/>
    </row>
    <row r="761">
      <c r="A761" s="5"/>
      <c r="B761" s="5"/>
      <c r="C761" s="5"/>
      <c r="D761" s="5"/>
      <c r="E761" s="5"/>
      <c r="F761" s="5"/>
      <c r="G761" s="5"/>
      <c r="H761" s="5"/>
    </row>
    <row r="762">
      <c r="A762" s="5"/>
      <c r="B762" s="5"/>
      <c r="C762" s="5"/>
      <c r="D762" s="5"/>
      <c r="E762" s="5"/>
      <c r="F762" s="5"/>
      <c r="G762" s="5"/>
      <c r="H762" s="5"/>
    </row>
    <row r="763">
      <c r="A763" s="5"/>
      <c r="B763" s="5"/>
      <c r="C763" s="5"/>
      <c r="D763" s="5"/>
      <c r="E763" s="5"/>
      <c r="F763" s="5"/>
      <c r="G763" s="5"/>
      <c r="H763" s="5"/>
    </row>
    <row r="764">
      <c r="A764" s="5"/>
      <c r="B764" s="5"/>
      <c r="C764" s="5"/>
      <c r="D764" s="5"/>
      <c r="E764" s="5"/>
      <c r="F764" s="5"/>
      <c r="G764" s="5"/>
      <c r="H764" s="5"/>
    </row>
    <row r="765">
      <c r="A765" s="5"/>
      <c r="B765" s="5"/>
      <c r="C765" s="5"/>
      <c r="D765" s="5"/>
      <c r="E765" s="5"/>
      <c r="F765" s="5"/>
      <c r="G765" s="5"/>
      <c r="H765" s="5"/>
    </row>
    <row r="766">
      <c r="A766" s="5"/>
      <c r="B766" s="5"/>
      <c r="C766" s="5"/>
      <c r="D766" s="5"/>
      <c r="E766" s="5"/>
      <c r="F766" s="5"/>
      <c r="G766" s="5"/>
      <c r="H766" s="5"/>
    </row>
    <row r="767">
      <c r="A767" s="5"/>
      <c r="B767" s="5"/>
      <c r="C767" s="5"/>
      <c r="D767" s="5"/>
      <c r="E767" s="5"/>
      <c r="F767" s="5"/>
      <c r="G767" s="5"/>
      <c r="H767" s="5"/>
    </row>
    <row r="768">
      <c r="A768" s="5"/>
      <c r="B768" s="5"/>
      <c r="C768" s="5"/>
      <c r="D768" s="5"/>
      <c r="E768" s="5"/>
      <c r="F768" s="5"/>
      <c r="G768" s="5"/>
      <c r="H768" s="5"/>
    </row>
    <row r="769">
      <c r="A769" s="5"/>
      <c r="B769" s="5"/>
      <c r="C769" s="5"/>
      <c r="D769" s="5"/>
      <c r="E769" s="5"/>
      <c r="F769" s="5"/>
      <c r="G769" s="5"/>
      <c r="H769" s="5"/>
    </row>
    <row r="770">
      <c r="A770" s="5"/>
      <c r="B770" s="5"/>
      <c r="C770" s="5"/>
      <c r="D770" s="5"/>
      <c r="E770" s="5"/>
      <c r="F770" s="5"/>
      <c r="G770" s="5"/>
      <c r="H770" s="5"/>
    </row>
    <row r="771">
      <c r="A771" s="5"/>
      <c r="B771" s="5"/>
      <c r="C771" s="5"/>
      <c r="D771" s="5"/>
      <c r="E771" s="5"/>
      <c r="F771" s="5"/>
      <c r="G771" s="5"/>
      <c r="H771" s="5"/>
    </row>
    <row r="772">
      <c r="A772" s="5"/>
      <c r="B772" s="5"/>
      <c r="C772" s="5"/>
      <c r="D772" s="5"/>
      <c r="E772" s="5"/>
      <c r="F772" s="5"/>
      <c r="G772" s="5"/>
      <c r="H772" s="5"/>
    </row>
    <row r="773">
      <c r="A773" s="5"/>
      <c r="B773" s="5"/>
      <c r="C773" s="5"/>
      <c r="D773" s="5"/>
      <c r="E773" s="5"/>
      <c r="F773" s="5"/>
      <c r="G773" s="5"/>
      <c r="H773" s="5"/>
    </row>
    <row r="774">
      <c r="A774" s="5"/>
      <c r="B774" s="5"/>
      <c r="C774" s="5"/>
      <c r="D774" s="5"/>
      <c r="E774" s="5"/>
      <c r="F774" s="5"/>
      <c r="G774" s="5"/>
      <c r="H774" s="5"/>
    </row>
    <row r="775">
      <c r="A775" s="5"/>
      <c r="B775" s="5"/>
      <c r="C775" s="5"/>
      <c r="D775" s="5"/>
      <c r="E775" s="5"/>
      <c r="F775" s="5"/>
      <c r="G775" s="5"/>
      <c r="H775" s="5"/>
    </row>
    <row r="776">
      <c r="A776" s="5"/>
      <c r="B776" s="5"/>
      <c r="C776" s="5"/>
      <c r="D776" s="5"/>
      <c r="E776" s="5"/>
      <c r="F776" s="5"/>
      <c r="G776" s="5"/>
      <c r="H776" s="5"/>
    </row>
    <row r="777">
      <c r="A777" s="5"/>
      <c r="B777" s="5"/>
      <c r="C777" s="5"/>
      <c r="D777" s="5"/>
      <c r="E777" s="5"/>
      <c r="F777" s="5"/>
      <c r="G777" s="5"/>
      <c r="H777" s="5"/>
    </row>
    <row r="778">
      <c r="A778" s="5"/>
      <c r="B778" s="5"/>
      <c r="C778" s="5"/>
      <c r="D778" s="5"/>
      <c r="E778" s="5"/>
      <c r="F778" s="5"/>
      <c r="G778" s="5"/>
      <c r="H778" s="5"/>
    </row>
    <row r="779">
      <c r="A779" s="5"/>
      <c r="B779" s="5"/>
      <c r="C779" s="5"/>
      <c r="D779" s="5"/>
      <c r="E779" s="5"/>
      <c r="F779" s="5"/>
      <c r="G779" s="5"/>
      <c r="H779" s="5"/>
    </row>
    <row r="780">
      <c r="A780" s="5"/>
      <c r="B780" s="5"/>
      <c r="C780" s="5"/>
      <c r="D780" s="5"/>
      <c r="E780" s="5"/>
      <c r="F780" s="5"/>
      <c r="G780" s="5"/>
      <c r="H780" s="5"/>
    </row>
    <row r="781">
      <c r="A781" s="5"/>
      <c r="B781" s="5"/>
      <c r="C781" s="5"/>
      <c r="D781" s="5"/>
      <c r="E781" s="5"/>
      <c r="F781" s="5"/>
      <c r="G781" s="5"/>
      <c r="H781" s="5"/>
    </row>
    <row r="782">
      <c r="A782" s="5"/>
      <c r="B782" s="5"/>
      <c r="C782" s="5"/>
      <c r="D782" s="5"/>
      <c r="E782" s="5"/>
      <c r="F782" s="5"/>
      <c r="G782" s="5"/>
      <c r="H782" s="5"/>
    </row>
    <row r="783">
      <c r="A783" s="5"/>
      <c r="B783" s="5"/>
      <c r="C783" s="5"/>
      <c r="D783" s="5"/>
      <c r="E783" s="5"/>
      <c r="F783" s="5"/>
      <c r="G783" s="5"/>
      <c r="H783" s="5"/>
    </row>
    <row r="784">
      <c r="A784" s="5"/>
      <c r="B784" s="5"/>
      <c r="C784" s="5"/>
      <c r="D784" s="5"/>
      <c r="E784" s="5"/>
      <c r="F784" s="5"/>
      <c r="G784" s="5"/>
      <c r="H784" s="5"/>
    </row>
    <row r="785">
      <c r="A785" s="5"/>
      <c r="B785" s="5"/>
      <c r="C785" s="5"/>
      <c r="D785" s="5"/>
      <c r="E785" s="5"/>
      <c r="F785" s="5"/>
      <c r="G785" s="5"/>
      <c r="H785" s="5"/>
    </row>
    <row r="786">
      <c r="A786" s="5"/>
      <c r="B786" s="5"/>
      <c r="C786" s="5"/>
      <c r="D786" s="5"/>
      <c r="E786" s="5"/>
      <c r="F786" s="5"/>
      <c r="G786" s="5"/>
      <c r="H786" s="5"/>
    </row>
    <row r="787">
      <c r="A787" s="5"/>
      <c r="B787" s="5"/>
      <c r="C787" s="5"/>
      <c r="D787" s="5"/>
      <c r="E787" s="5"/>
      <c r="F787" s="5"/>
      <c r="G787" s="5"/>
      <c r="H787" s="5"/>
    </row>
    <row r="788">
      <c r="A788" s="5"/>
      <c r="B788" s="5"/>
      <c r="C788" s="5"/>
      <c r="D788" s="5"/>
      <c r="E788" s="5"/>
      <c r="F788" s="5"/>
      <c r="G788" s="5"/>
      <c r="H788" s="5"/>
    </row>
    <row r="789">
      <c r="A789" s="5"/>
      <c r="B789" s="5"/>
      <c r="C789" s="5"/>
      <c r="D789" s="5"/>
      <c r="E789" s="5"/>
      <c r="F789" s="5"/>
      <c r="G789" s="5"/>
      <c r="H789" s="5"/>
    </row>
    <row r="790">
      <c r="A790" s="5"/>
      <c r="B790" s="5"/>
      <c r="C790" s="5"/>
      <c r="D790" s="5"/>
      <c r="E790" s="5"/>
      <c r="F790" s="5"/>
      <c r="G790" s="5"/>
      <c r="H790" s="5"/>
    </row>
    <row r="791">
      <c r="A791" s="5"/>
      <c r="B791" s="5"/>
      <c r="C791" s="5"/>
      <c r="D791" s="5"/>
      <c r="E791" s="5"/>
      <c r="F791" s="5"/>
      <c r="G791" s="5"/>
      <c r="H791" s="5"/>
    </row>
    <row r="792">
      <c r="A792" s="5"/>
      <c r="B792" s="5"/>
      <c r="C792" s="5"/>
      <c r="D792" s="5"/>
      <c r="E792" s="5"/>
      <c r="F792" s="5"/>
      <c r="G792" s="5"/>
      <c r="H792" s="5"/>
    </row>
    <row r="793">
      <c r="A793" s="5"/>
      <c r="B793" s="5"/>
      <c r="C793" s="5"/>
      <c r="D793" s="5"/>
      <c r="E793" s="5"/>
      <c r="F793" s="5"/>
      <c r="G793" s="5"/>
      <c r="H793" s="5"/>
    </row>
    <row r="794">
      <c r="A794" s="5"/>
      <c r="B794" s="5"/>
      <c r="C794" s="5"/>
      <c r="D794" s="5"/>
      <c r="E794" s="5"/>
      <c r="F794" s="5"/>
      <c r="G794" s="5"/>
      <c r="H794" s="5"/>
    </row>
    <row r="795">
      <c r="A795" s="5"/>
      <c r="B795" s="5"/>
      <c r="C795" s="5"/>
      <c r="D795" s="5"/>
      <c r="E795" s="5"/>
      <c r="F795" s="5"/>
      <c r="G795" s="5"/>
      <c r="H795" s="5"/>
    </row>
    <row r="796">
      <c r="A796" s="5"/>
      <c r="B796" s="5"/>
      <c r="C796" s="5"/>
      <c r="D796" s="5"/>
      <c r="E796" s="5"/>
      <c r="F796" s="5"/>
      <c r="G796" s="5"/>
      <c r="H796" s="5"/>
    </row>
    <row r="797">
      <c r="A797" s="5"/>
      <c r="B797" s="5"/>
      <c r="C797" s="5"/>
      <c r="D797" s="5"/>
      <c r="E797" s="5"/>
      <c r="F797" s="5"/>
      <c r="G797" s="5"/>
      <c r="H797" s="5"/>
    </row>
    <row r="798">
      <c r="A798" s="5"/>
      <c r="B798" s="5"/>
      <c r="C798" s="5"/>
      <c r="D798" s="5"/>
      <c r="E798" s="5"/>
      <c r="F798" s="5"/>
      <c r="G798" s="5"/>
      <c r="H798" s="5"/>
    </row>
    <row r="799">
      <c r="A799" s="5"/>
      <c r="B799" s="5"/>
      <c r="C799" s="5"/>
      <c r="D799" s="5"/>
      <c r="E799" s="5"/>
      <c r="F799" s="5"/>
      <c r="G799" s="5"/>
      <c r="H799" s="5"/>
    </row>
    <row r="800">
      <c r="A800" s="5"/>
      <c r="B800" s="5"/>
      <c r="C800" s="5"/>
      <c r="D800" s="5"/>
      <c r="E800" s="5"/>
      <c r="F800" s="5"/>
      <c r="G800" s="5"/>
      <c r="H800" s="5"/>
    </row>
    <row r="801">
      <c r="A801" s="5"/>
      <c r="B801" s="5"/>
      <c r="C801" s="5"/>
      <c r="D801" s="5"/>
      <c r="E801" s="5"/>
      <c r="F801" s="5"/>
      <c r="G801" s="5"/>
      <c r="H801" s="5"/>
    </row>
    <row r="802">
      <c r="A802" s="5"/>
      <c r="B802" s="5"/>
      <c r="C802" s="5"/>
      <c r="D802" s="5"/>
      <c r="E802" s="5"/>
      <c r="F802" s="5"/>
      <c r="G802" s="5"/>
      <c r="H802" s="5"/>
    </row>
    <row r="803">
      <c r="A803" s="5"/>
      <c r="B803" s="5"/>
      <c r="C803" s="5"/>
      <c r="D803" s="5"/>
      <c r="E803" s="5"/>
      <c r="F803" s="5"/>
      <c r="G803" s="5"/>
      <c r="H803" s="5"/>
    </row>
    <row r="804">
      <c r="A804" s="5"/>
      <c r="B804" s="5"/>
      <c r="C804" s="5"/>
      <c r="D804" s="5"/>
      <c r="E804" s="5"/>
      <c r="F804" s="5"/>
      <c r="G804" s="5"/>
      <c r="H804" s="5"/>
    </row>
    <row r="805">
      <c r="A805" s="5"/>
      <c r="B805" s="5"/>
      <c r="C805" s="5"/>
      <c r="D805" s="5"/>
      <c r="E805" s="5"/>
      <c r="F805" s="5"/>
      <c r="G805" s="5"/>
      <c r="H805" s="5"/>
    </row>
    <row r="806">
      <c r="A806" s="5"/>
      <c r="B806" s="5"/>
      <c r="C806" s="5"/>
      <c r="D806" s="5"/>
      <c r="E806" s="5"/>
      <c r="F806" s="5"/>
      <c r="G806" s="5"/>
      <c r="H806" s="5"/>
    </row>
    <row r="807">
      <c r="A807" s="5"/>
      <c r="B807" s="5"/>
      <c r="C807" s="5"/>
      <c r="D807" s="5"/>
      <c r="E807" s="5"/>
      <c r="F807" s="5"/>
      <c r="G807" s="5"/>
      <c r="H807" s="5"/>
    </row>
    <row r="808">
      <c r="A808" s="5"/>
      <c r="B808" s="5"/>
      <c r="C808" s="5"/>
      <c r="D808" s="5"/>
      <c r="E808" s="5"/>
      <c r="F808" s="5"/>
      <c r="G808" s="5"/>
      <c r="H808" s="5"/>
    </row>
    <row r="809">
      <c r="A809" s="5"/>
      <c r="B809" s="5"/>
      <c r="C809" s="5"/>
      <c r="D809" s="5"/>
      <c r="E809" s="5"/>
      <c r="F809" s="5"/>
      <c r="G809" s="5"/>
      <c r="H809" s="5"/>
    </row>
    <row r="810">
      <c r="A810" s="5"/>
      <c r="B810" s="5"/>
      <c r="C810" s="5"/>
      <c r="D810" s="5"/>
      <c r="E810" s="5"/>
      <c r="F810" s="5"/>
      <c r="G810" s="5"/>
      <c r="H810" s="5"/>
    </row>
    <row r="811">
      <c r="A811" s="5"/>
      <c r="B811" s="5"/>
      <c r="C811" s="5"/>
      <c r="D811" s="5"/>
      <c r="E811" s="5"/>
      <c r="F811" s="5"/>
      <c r="G811" s="5"/>
      <c r="H811" s="5"/>
    </row>
    <row r="812">
      <c r="A812" s="5"/>
      <c r="B812" s="5"/>
      <c r="C812" s="5"/>
      <c r="D812" s="5"/>
      <c r="E812" s="5"/>
      <c r="F812" s="5"/>
      <c r="G812" s="5"/>
      <c r="H812" s="5"/>
    </row>
    <row r="813">
      <c r="A813" s="5"/>
      <c r="B813" s="5"/>
      <c r="C813" s="5"/>
      <c r="D813" s="5"/>
      <c r="E813" s="5"/>
      <c r="F813" s="5"/>
      <c r="G813" s="5"/>
      <c r="H813" s="5"/>
    </row>
    <row r="814">
      <c r="A814" s="5"/>
      <c r="B814" s="5"/>
      <c r="C814" s="5"/>
      <c r="D814" s="5"/>
      <c r="E814" s="5"/>
      <c r="F814" s="5"/>
      <c r="G814" s="5"/>
      <c r="H814" s="5"/>
    </row>
    <row r="815">
      <c r="A815" s="5"/>
      <c r="B815" s="5"/>
      <c r="C815" s="5"/>
      <c r="D815" s="5"/>
      <c r="E815" s="5"/>
      <c r="F815" s="5"/>
      <c r="G815" s="5"/>
      <c r="H815" s="5"/>
    </row>
    <row r="816">
      <c r="A816" s="5"/>
      <c r="B816" s="5"/>
      <c r="C816" s="5"/>
      <c r="D816" s="5"/>
      <c r="E816" s="5"/>
      <c r="F816" s="5"/>
      <c r="G816" s="5"/>
      <c r="H816" s="5"/>
    </row>
    <row r="817">
      <c r="A817" s="5"/>
      <c r="B817" s="5"/>
      <c r="C817" s="5"/>
      <c r="D817" s="5"/>
      <c r="E817" s="5"/>
      <c r="F817" s="5"/>
      <c r="G817" s="5"/>
      <c r="H817" s="5"/>
    </row>
    <row r="818">
      <c r="A818" s="5"/>
      <c r="B818" s="5"/>
      <c r="C818" s="5"/>
      <c r="D818" s="5"/>
      <c r="E818" s="5"/>
      <c r="F818" s="5"/>
      <c r="G818" s="5"/>
      <c r="H818" s="5"/>
    </row>
    <row r="819">
      <c r="A819" s="5"/>
      <c r="B819" s="5"/>
      <c r="C819" s="5"/>
      <c r="D819" s="5"/>
      <c r="E819" s="5"/>
      <c r="F819" s="5"/>
      <c r="G819" s="5"/>
      <c r="H819" s="5"/>
    </row>
    <row r="820">
      <c r="A820" s="5"/>
      <c r="B820" s="5"/>
      <c r="C820" s="5"/>
      <c r="D820" s="5"/>
      <c r="E820" s="5"/>
      <c r="F820" s="5"/>
      <c r="G820" s="5"/>
      <c r="H820" s="5"/>
    </row>
    <row r="821">
      <c r="A821" s="5"/>
      <c r="B821" s="5"/>
      <c r="C821" s="5"/>
      <c r="D821" s="5"/>
      <c r="E821" s="5"/>
      <c r="F821" s="5"/>
      <c r="G821" s="5"/>
      <c r="H821" s="5"/>
    </row>
    <row r="822">
      <c r="A822" s="5"/>
      <c r="B822" s="5"/>
      <c r="C822" s="5"/>
      <c r="D822" s="5"/>
      <c r="E822" s="5"/>
      <c r="F822" s="5"/>
      <c r="G822" s="5"/>
      <c r="H822" s="5"/>
    </row>
    <row r="823">
      <c r="A823" s="5"/>
      <c r="B823" s="5"/>
      <c r="C823" s="5"/>
      <c r="D823" s="5"/>
      <c r="E823" s="5"/>
      <c r="F823" s="5"/>
      <c r="G823" s="5"/>
      <c r="H823" s="5"/>
    </row>
    <row r="824">
      <c r="A824" s="5"/>
      <c r="B824" s="5"/>
      <c r="C824" s="5"/>
      <c r="D824" s="5"/>
      <c r="E824" s="5"/>
      <c r="F824" s="5"/>
      <c r="G824" s="5"/>
      <c r="H824" s="5"/>
    </row>
    <row r="825">
      <c r="A825" s="5"/>
      <c r="B825" s="5"/>
      <c r="C825" s="5"/>
      <c r="D825" s="5"/>
      <c r="E825" s="5"/>
      <c r="F825" s="5"/>
      <c r="G825" s="5"/>
      <c r="H825" s="5"/>
    </row>
    <row r="826">
      <c r="A826" s="5"/>
      <c r="B826" s="5"/>
      <c r="C826" s="5"/>
      <c r="D826" s="5"/>
      <c r="E826" s="5"/>
      <c r="F826" s="5"/>
      <c r="G826" s="5"/>
      <c r="H826" s="5"/>
    </row>
    <row r="827">
      <c r="A827" s="5"/>
      <c r="B827" s="5"/>
      <c r="C827" s="5"/>
      <c r="D827" s="5"/>
      <c r="E827" s="5"/>
      <c r="F827" s="5"/>
      <c r="G827" s="5"/>
      <c r="H827" s="5"/>
    </row>
    <row r="828">
      <c r="A828" s="5"/>
      <c r="B828" s="5"/>
      <c r="C828" s="5"/>
      <c r="D828" s="5"/>
      <c r="E828" s="5"/>
      <c r="F828" s="5"/>
      <c r="G828" s="5"/>
      <c r="H828" s="5"/>
    </row>
    <row r="829">
      <c r="A829" s="5"/>
      <c r="B829" s="5"/>
      <c r="C829" s="5"/>
      <c r="D829" s="5"/>
      <c r="E829" s="5"/>
      <c r="F829" s="5"/>
      <c r="G829" s="5"/>
      <c r="H829" s="5"/>
    </row>
    <row r="830">
      <c r="A830" s="5"/>
      <c r="B830" s="5"/>
      <c r="C830" s="5"/>
      <c r="D830" s="5"/>
      <c r="E830" s="5"/>
      <c r="F830" s="5"/>
      <c r="G830" s="5"/>
      <c r="H830" s="5"/>
    </row>
    <row r="831">
      <c r="A831" s="5"/>
      <c r="B831" s="5"/>
      <c r="C831" s="5"/>
      <c r="D831" s="5"/>
      <c r="E831" s="5"/>
      <c r="F831" s="5"/>
      <c r="G831" s="5"/>
      <c r="H831" s="5"/>
    </row>
    <row r="832">
      <c r="A832" s="5"/>
      <c r="B832" s="5"/>
      <c r="C832" s="5"/>
      <c r="D832" s="5"/>
      <c r="E832" s="5"/>
      <c r="F832" s="5"/>
      <c r="G832" s="5"/>
      <c r="H832" s="5"/>
    </row>
    <row r="833">
      <c r="A833" s="5"/>
      <c r="B833" s="5"/>
      <c r="C833" s="5"/>
      <c r="D833" s="5"/>
      <c r="E833" s="5"/>
      <c r="F833" s="5"/>
      <c r="G833" s="5"/>
      <c r="H833" s="5"/>
    </row>
    <row r="834">
      <c r="A834" s="5"/>
      <c r="B834" s="5"/>
      <c r="C834" s="5"/>
      <c r="D834" s="5"/>
      <c r="E834" s="5"/>
      <c r="F834" s="5"/>
      <c r="G834" s="5"/>
      <c r="H834" s="5"/>
    </row>
    <row r="835">
      <c r="A835" s="5"/>
      <c r="B835" s="5"/>
      <c r="C835" s="5"/>
      <c r="D835" s="5"/>
      <c r="E835" s="5"/>
      <c r="F835" s="5"/>
      <c r="G835" s="5"/>
      <c r="H835" s="5"/>
    </row>
    <row r="836">
      <c r="A836" s="5"/>
      <c r="B836" s="5"/>
      <c r="C836" s="5"/>
      <c r="D836" s="5"/>
      <c r="E836" s="5"/>
      <c r="F836" s="5"/>
      <c r="G836" s="5"/>
      <c r="H836" s="5"/>
    </row>
    <row r="837">
      <c r="A837" s="5"/>
      <c r="B837" s="5"/>
      <c r="C837" s="5"/>
      <c r="D837" s="5"/>
      <c r="E837" s="5"/>
      <c r="F837" s="5"/>
      <c r="G837" s="5"/>
      <c r="H837" s="5"/>
    </row>
    <row r="838">
      <c r="A838" s="5"/>
      <c r="B838" s="5"/>
      <c r="C838" s="5"/>
      <c r="D838" s="5"/>
      <c r="E838" s="5"/>
      <c r="F838" s="5"/>
      <c r="G838" s="5"/>
      <c r="H838" s="5"/>
    </row>
    <row r="839">
      <c r="A839" s="5"/>
      <c r="B839" s="5"/>
      <c r="C839" s="5"/>
      <c r="D839" s="5"/>
      <c r="E839" s="5"/>
      <c r="F839" s="5"/>
      <c r="G839" s="5"/>
      <c r="H839" s="5"/>
    </row>
    <row r="840">
      <c r="A840" s="5"/>
      <c r="B840" s="5"/>
      <c r="C840" s="5"/>
      <c r="D840" s="5"/>
      <c r="E840" s="5"/>
      <c r="F840" s="5"/>
      <c r="G840" s="5"/>
      <c r="H840" s="5"/>
    </row>
    <row r="841">
      <c r="A841" s="5"/>
      <c r="B841" s="5"/>
      <c r="C841" s="5"/>
      <c r="D841" s="5"/>
      <c r="E841" s="5"/>
      <c r="F841" s="5"/>
      <c r="G841" s="5"/>
      <c r="H841" s="5"/>
    </row>
    <row r="842">
      <c r="A842" s="5"/>
      <c r="B842" s="5"/>
      <c r="C842" s="5"/>
      <c r="D842" s="5"/>
      <c r="E842" s="5"/>
      <c r="F842" s="5"/>
      <c r="G842" s="5"/>
      <c r="H842" s="5"/>
    </row>
    <row r="843">
      <c r="A843" s="5"/>
      <c r="B843" s="5"/>
      <c r="C843" s="5"/>
      <c r="D843" s="5"/>
      <c r="E843" s="5"/>
      <c r="F843" s="5"/>
      <c r="G843" s="5"/>
      <c r="H843" s="5"/>
    </row>
    <row r="844">
      <c r="A844" s="5"/>
      <c r="B844" s="5"/>
      <c r="C844" s="5"/>
      <c r="D844" s="5"/>
      <c r="E844" s="5"/>
      <c r="F844" s="5"/>
      <c r="G844" s="5"/>
      <c r="H844" s="5"/>
    </row>
    <row r="845">
      <c r="A845" s="5"/>
      <c r="B845" s="5"/>
      <c r="C845" s="5"/>
      <c r="D845" s="5"/>
      <c r="E845" s="5"/>
      <c r="F845" s="5"/>
      <c r="G845" s="5"/>
      <c r="H845" s="5"/>
    </row>
    <row r="846">
      <c r="A846" s="5"/>
      <c r="B846" s="5"/>
      <c r="C846" s="5"/>
      <c r="D846" s="5"/>
      <c r="E846" s="5"/>
      <c r="F846" s="5"/>
      <c r="G846" s="5"/>
      <c r="H846" s="5"/>
    </row>
    <row r="847">
      <c r="A847" s="5"/>
      <c r="B847" s="5"/>
      <c r="C847" s="5"/>
      <c r="D847" s="5"/>
      <c r="E847" s="5"/>
      <c r="F847" s="5"/>
      <c r="G847" s="5"/>
      <c r="H847" s="5"/>
    </row>
    <row r="848">
      <c r="A848" s="5"/>
      <c r="B848" s="5"/>
      <c r="C848" s="5"/>
      <c r="D848" s="5"/>
      <c r="E848" s="5"/>
      <c r="F848" s="5"/>
      <c r="G848" s="5"/>
      <c r="H848" s="5"/>
    </row>
    <row r="849">
      <c r="A849" s="5"/>
      <c r="B849" s="5"/>
      <c r="C849" s="5"/>
      <c r="D849" s="5"/>
      <c r="E849" s="5"/>
      <c r="F849" s="5"/>
      <c r="G849" s="5"/>
      <c r="H849" s="5"/>
    </row>
    <row r="850">
      <c r="A850" s="5"/>
      <c r="B850" s="5"/>
      <c r="C850" s="5"/>
      <c r="D850" s="5"/>
      <c r="E850" s="5"/>
      <c r="F850" s="5"/>
      <c r="G850" s="5"/>
      <c r="H850" s="5"/>
    </row>
    <row r="851">
      <c r="A851" s="5"/>
      <c r="B851" s="5"/>
      <c r="C851" s="5"/>
      <c r="D851" s="5"/>
      <c r="E851" s="5"/>
      <c r="F851" s="5"/>
      <c r="G851" s="5"/>
      <c r="H851" s="5"/>
    </row>
    <row r="852">
      <c r="A852" s="5"/>
      <c r="B852" s="5"/>
      <c r="C852" s="5"/>
      <c r="D852" s="5"/>
      <c r="E852" s="5"/>
      <c r="F852" s="5"/>
      <c r="G852" s="5"/>
      <c r="H852" s="5"/>
    </row>
    <row r="853">
      <c r="A853" s="5"/>
      <c r="B853" s="5"/>
      <c r="C853" s="5"/>
      <c r="D853" s="5"/>
      <c r="E853" s="5"/>
      <c r="F853" s="5"/>
      <c r="G853" s="5"/>
      <c r="H853" s="5"/>
    </row>
    <row r="854">
      <c r="A854" s="5"/>
      <c r="B854" s="5"/>
      <c r="C854" s="5"/>
      <c r="D854" s="5"/>
      <c r="E854" s="5"/>
      <c r="F854" s="5"/>
      <c r="G854" s="5"/>
      <c r="H854" s="5"/>
    </row>
    <row r="855">
      <c r="A855" s="5"/>
      <c r="B855" s="5"/>
      <c r="C855" s="5"/>
      <c r="D855" s="5"/>
      <c r="E855" s="5"/>
      <c r="F855" s="5"/>
      <c r="G855" s="5"/>
      <c r="H855" s="5"/>
    </row>
    <row r="856">
      <c r="A856" s="5"/>
      <c r="B856" s="5"/>
      <c r="C856" s="5"/>
      <c r="D856" s="5"/>
      <c r="E856" s="5"/>
      <c r="F856" s="5"/>
      <c r="G856" s="5"/>
      <c r="H856" s="5"/>
    </row>
    <row r="857">
      <c r="A857" s="5"/>
      <c r="B857" s="5"/>
      <c r="C857" s="5"/>
      <c r="D857" s="5"/>
      <c r="E857" s="5"/>
      <c r="F857" s="5"/>
      <c r="G857" s="5"/>
      <c r="H857" s="5"/>
    </row>
    <row r="858">
      <c r="A858" s="5"/>
      <c r="B858" s="5"/>
      <c r="C858" s="5"/>
      <c r="D858" s="5"/>
      <c r="E858" s="5"/>
      <c r="F858" s="5"/>
      <c r="G858" s="5"/>
      <c r="H858" s="5"/>
    </row>
    <row r="859">
      <c r="A859" s="5"/>
      <c r="B859" s="5"/>
      <c r="C859" s="5"/>
      <c r="D859" s="5"/>
      <c r="E859" s="5"/>
      <c r="F859" s="5"/>
      <c r="G859" s="5"/>
      <c r="H859" s="5"/>
    </row>
    <row r="860">
      <c r="A860" s="5"/>
      <c r="B860" s="5"/>
      <c r="C860" s="5"/>
      <c r="D860" s="5"/>
      <c r="E860" s="5"/>
      <c r="F860" s="5"/>
      <c r="G860" s="5"/>
      <c r="H860" s="5"/>
    </row>
    <row r="861">
      <c r="A861" s="5"/>
      <c r="B861" s="5"/>
      <c r="C861" s="5"/>
      <c r="D861" s="5"/>
      <c r="E861" s="5"/>
      <c r="F861" s="5"/>
      <c r="G861" s="5"/>
      <c r="H861" s="5"/>
    </row>
    <row r="862">
      <c r="A862" s="5"/>
      <c r="B862" s="5"/>
      <c r="C862" s="5"/>
      <c r="D862" s="5"/>
      <c r="E862" s="5"/>
      <c r="F862" s="5"/>
      <c r="G862" s="5"/>
      <c r="H862" s="5"/>
    </row>
    <row r="863">
      <c r="A863" s="5"/>
      <c r="B863" s="5"/>
      <c r="C863" s="5"/>
      <c r="D863" s="5"/>
      <c r="E863" s="5"/>
      <c r="F863" s="5"/>
      <c r="G863" s="5"/>
      <c r="H863" s="5"/>
    </row>
    <row r="864">
      <c r="A864" s="5"/>
      <c r="B864" s="5"/>
      <c r="C864" s="5"/>
      <c r="D864" s="5"/>
      <c r="E864" s="5"/>
      <c r="F864" s="5"/>
      <c r="G864" s="5"/>
      <c r="H864" s="5"/>
    </row>
    <row r="865">
      <c r="A865" s="5"/>
      <c r="B865" s="5"/>
      <c r="C865" s="5"/>
      <c r="D865" s="5"/>
      <c r="E865" s="5"/>
      <c r="F865" s="5"/>
      <c r="G865" s="5"/>
      <c r="H865" s="5"/>
    </row>
    <row r="866">
      <c r="A866" s="5"/>
      <c r="B866" s="5"/>
      <c r="C866" s="5"/>
      <c r="D866" s="5"/>
      <c r="E866" s="5"/>
      <c r="F866" s="5"/>
      <c r="G866" s="5"/>
      <c r="H866" s="5"/>
    </row>
    <row r="867">
      <c r="A867" s="5"/>
      <c r="B867" s="5"/>
      <c r="C867" s="5"/>
      <c r="D867" s="5"/>
      <c r="E867" s="5"/>
      <c r="F867" s="5"/>
      <c r="G867" s="5"/>
      <c r="H867" s="5"/>
    </row>
    <row r="868">
      <c r="A868" s="5"/>
      <c r="B868" s="5"/>
      <c r="C868" s="5"/>
      <c r="D868" s="5"/>
      <c r="E868" s="5"/>
      <c r="F868" s="5"/>
      <c r="G868" s="5"/>
      <c r="H868" s="5"/>
    </row>
    <row r="869">
      <c r="A869" s="5"/>
      <c r="B869" s="5"/>
      <c r="C869" s="5"/>
      <c r="D869" s="5"/>
      <c r="E869" s="5"/>
      <c r="F869" s="5"/>
      <c r="G869" s="5"/>
      <c r="H869" s="5"/>
    </row>
    <row r="870">
      <c r="A870" s="5"/>
      <c r="B870" s="5"/>
      <c r="C870" s="5"/>
      <c r="D870" s="5"/>
      <c r="E870" s="5"/>
      <c r="F870" s="5"/>
      <c r="G870" s="5"/>
      <c r="H870" s="5"/>
    </row>
    <row r="871">
      <c r="A871" s="5"/>
      <c r="B871" s="5"/>
      <c r="C871" s="5"/>
      <c r="D871" s="5"/>
      <c r="E871" s="5"/>
      <c r="F871" s="5"/>
      <c r="G871" s="5"/>
      <c r="H871" s="5"/>
    </row>
    <row r="872">
      <c r="A872" s="5"/>
      <c r="B872" s="5"/>
      <c r="C872" s="5"/>
      <c r="D872" s="5"/>
      <c r="E872" s="5"/>
      <c r="F872" s="5"/>
      <c r="G872" s="5"/>
      <c r="H872" s="5"/>
    </row>
    <row r="873">
      <c r="A873" s="5"/>
      <c r="B873" s="5"/>
      <c r="C873" s="5"/>
      <c r="D873" s="5"/>
      <c r="E873" s="5"/>
      <c r="F873" s="5"/>
      <c r="G873" s="5"/>
      <c r="H873" s="5"/>
    </row>
    <row r="874">
      <c r="A874" s="5"/>
      <c r="B874" s="5"/>
      <c r="C874" s="5"/>
      <c r="D874" s="5"/>
      <c r="E874" s="5"/>
      <c r="F874" s="5"/>
      <c r="G874" s="5"/>
      <c r="H874" s="5"/>
    </row>
    <row r="875">
      <c r="A875" s="5"/>
      <c r="B875" s="5"/>
      <c r="C875" s="5"/>
      <c r="D875" s="5"/>
      <c r="E875" s="5"/>
      <c r="F875" s="5"/>
      <c r="G875" s="5"/>
      <c r="H875" s="5"/>
    </row>
    <row r="876">
      <c r="A876" s="5"/>
      <c r="B876" s="5"/>
      <c r="C876" s="5"/>
      <c r="D876" s="5"/>
      <c r="E876" s="5"/>
      <c r="F876" s="5"/>
      <c r="G876" s="5"/>
      <c r="H876" s="5"/>
    </row>
    <row r="877">
      <c r="A877" s="5"/>
      <c r="B877" s="5"/>
      <c r="C877" s="5"/>
      <c r="D877" s="5"/>
      <c r="E877" s="5"/>
      <c r="F877" s="5"/>
      <c r="G877" s="5"/>
      <c r="H877" s="5"/>
    </row>
    <row r="878">
      <c r="A878" s="5"/>
      <c r="B878" s="5"/>
      <c r="C878" s="5"/>
      <c r="D878" s="5"/>
      <c r="E878" s="5"/>
      <c r="F878" s="5"/>
      <c r="G878" s="5"/>
      <c r="H878" s="5"/>
    </row>
    <row r="879">
      <c r="A879" s="5"/>
      <c r="B879" s="5"/>
      <c r="C879" s="5"/>
      <c r="D879" s="5"/>
      <c r="E879" s="5"/>
      <c r="F879" s="5"/>
      <c r="G879" s="5"/>
      <c r="H879" s="5"/>
    </row>
    <row r="880">
      <c r="A880" s="5"/>
      <c r="B880" s="5"/>
      <c r="C880" s="5"/>
      <c r="D880" s="5"/>
      <c r="E880" s="5"/>
      <c r="F880" s="5"/>
      <c r="G880" s="5"/>
      <c r="H880" s="5"/>
    </row>
    <row r="881">
      <c r="A881" s="5"/>
      <c r="B881" s="5"/>
      <c r="C881" s="5"/>
      <c r="D881" s="5"/>
      <c r="E881" s="5"/>
      <c r="F881" s="5"/>
      <c r="G881" s="5"/>
      <c r="H881" s="5"/>
    </row>
    <row r="882">
      <c r="A882" s="5"/>
      <c r="B882" s="5"/>
      <c r="C882" s="5"/>
      <c r="D882" s="5"/>
      <c r="E882" s="5"/>
      <c r="F882" s="5"/>
      <c r="G882" s="5"/>
      <c r="H882" s="5"/>
    </row>
    <row r="883">
      <c r="A883" s="5"/>
      <c r="B883" s="5"/>
      <c r="C883" s="5"/>
      <c r="D883" s="5"/>
      <c r="E883" s="5"/>
      <c r="F883" s="5"/>
      <c r="G883" s="5"/>
      <c r="H883" s="5"/>
    </row>
    <row r="884">
      <c r="A884" s="5"/>
      <c r="B884" s="5"/>
      <c r="C884" s="5"/>
      <c r="D884" s="5"/>
      <c r="E884" s="5"/>
      <c r="F884" s="5"/>
      <c r="G884" s="5"/>
      <c r="H884" s="5"/>
    </row>
    <row r="885">
      <c r="A885" s="5"/>
      <c r="B885" s="5"/>
      <c r="C885" s="5"/>
      <c r="D885" s="5"/>
      <c r="E885" s="5"/>
      <c r="F885" s="5"/>
      <c r="G885" s="5"/>
      <c r="H885" s="5"/>
    </row>
    <row r="886">
      <c r="A886" s="5"/>
      <c r="B886" s="5"/>
      <c r="C886" s="5"/>
      <c r="D886" s="5"/>
      <c r="E886" s="5"/>
      <c r="F886" s="5"/>
      <c r="G886" s="5"/>
      <c r="H886" s="5"/>
    </row>
    <row r="887">
      <c r="A887" s="5"/>
      <c r="B887" s="5"/>
      <c r="C887" s="5"/>
      <c r="D887" s="5"/>
      <c r="E887" s="5"/>
      <c r="F887" s="5"/>
      <c r="G887" s="5"/>
      <c r="H887" s="5"/>
    </row>
    <row r="888">
      <c r="A888" s="5"/>
      <c r="B888" s="5"/>
      <c r="C888" s="5"/>
      <c r="D888" s="5"/>
      <c r="E888" s="5"/>
      <c r="F888" s="5"/>
      <c r="G888" s="5"/>
      <c r="H888" s="5"/>
    </row>
    <row r="889">
      <c r="A889" s="5"/>
      <c r="B889" s="5"/>
      <c r="C889" s="5"/>
      <c r="D889" s="5"/>
      <c r="E889" s="5"/>
      <c r="F889" s="5"/>
      <c r="G889" s="5"/>
      <c r="H889" s="5"/>
    </row>
    <row r="890">
      <c r="A890" s="5"/>
      <c r="B890" s="5"/>
      <c r="C890" s="5"/>
      <c r="D890" s="5"/>
      <c r="E890" s="5"/>
      <c r="F890" s="5"/>
      <c r="G890" s="5"/>
      <c r="H890" s="5"/>
    </row>
    <row r="891">
      <c r="A891" s="5"/>
      <c r="B891" s="5"/>
      <c r="C891" s="5"/>
      <c r="D891" s="5"/>
      <c r="E891" s="5"/>
      <c r="F891" s="5"/>
      <c r="G891" s="5"/>
      <c r="H891" s="5"/>
    </row>
    <row r="892">
      <c r="A892" s="5"/>
      <c r="B892" s="5"/>
      <c r="C892" s="5"/>
      <c r="D892" s="5"/>
      <c r="E892" s="5"/>
      <c r="F892" s="5"/>
      <c r="G892" s="5"/>
      <c r="H892" s="5"/>
    </row>
    <row r="893">
      <c r="A893" s="5"/>
      <c r="B893" s="5"/>
      <c r="C893" s="5"/>
      <c r="D893" s="5"/>
      <c r="E893" s="5"/>
      <c r="F893" s="5"/>
      <c r="G893" s="5"/>
      <c r="H893" s="5"/>
    </row>
    <row r="894">
      <c r="A894" s="5"/>
      <c r="B894" s="5"/>
      <c r="C894" s="5"/>
      <c r="D894" s="5"/>
      <c r="E894" s="5"/>
      <c r="F894" s="5"/>
      <c r="G894" s="5"/>
      <c r="H894" s="5"/>
    </row>
    <row r="895">
      <c r="A895" s="5"/>
      <c r="B895" s="5"/>
      <c r="C895" s="5"/>
      <c r="D895" s="5"/>
      <c r="E895" s="5"/>
      <c r="F895" s="5"/>
      <c r="G895" s="5"/>
      <c r="H895" s="5"/>
    </row>
    <row r="896">
      <c r="A896" s="5"/>
      <c r="B896" s="5"/>
      <c r="C896" s="5"/>
      <c r="D896" s="5"/>
      <c r="E896" s="5"/>
      <c r="F896" s="5"/>
      <c r="G896" s="5"/>
      <c r="H896" s="5"/>
    </row>
    <row r="897">
      <c r="A897" s="5"/>
      <c r="B897" s="5"/>
      <c r="C897" s="5"/>
      <c r="D897" s="5"/>
      <c r="E897" s="5"/>
      <c r="F897" s="5"/>
      <c r="G897" s="5"/>
      <c r="H897" s="5"/>
    </row>
    <row r="898">
      <c r="A898" s="5"/>
      <c r="B898" s="5"/>
      <c r="C898" s="5"/>
      <c r="D898" s="5"/>
      <c r="E898" s="5"/>
      <c r="F898" s="5"/>
      <c r="G898" s="5"/>
      <c r="H898" s="5"/>
    </row>
    <row r="899">
      <c r="A899" s="5"/>
      <c r="B899" s="5"/>
      <c r="C899" s="5"/>
      <c r="D899" s="5"/>
      <c r="E899" s="5"/>
      <c r="F899" s="5"/>
      <c r="G899" s="5"/>
      <c r="H899" s="5"/>
    </row>
    <row r="900">
      <c r="A900" s="5"/>
      <c r="B900" s="5"/>
      <c r="C900" s="5"/>
      <c r="D900" s="5"/>
      <c r="E900" s="5"/>
      <c r="F900" s="5"/>
      <c r="G900" s="5"/>
      <c r="H900" s="5"/>
    </row>
    <row r="901">
      <c r="A901" s="5"/>
      <c r="B901" s="5"/>
      <c r="C901" s="5"/>
      <c r="D901" s="5"/>
      <c r="E901" s="5"/>
      <c r="F901" s="5"/>
      <c r="G901" s="5"/>
      <c r="H901" s="5"/>
    </row>
    <row r="902">
      <c r="A902" s="5"/>
      <c r="B902" s="5"/>
      <c r="C902" s="5"/>
      <c r="D902" s="5"/>
      <c r="E902" s="5"/>
      <c r="F902" s="5"/>
      <c r="G902" s="5"/>
      <c r="H902" s="5"/>
    </row>
    <row r="903">
      <c r="A903" s="5"/>
      <c r="B903" s="5"/>
      <c r="C903" s="5"/>
      <c r="D903" s="5"/>
      <c r="E903" s="5"/>
      <c r="F903" s="5"/>
      <c r="G903" s="5"/>
      <c r="H903" s="5"/>
    </row>
    <row r="904">
      <c r="A904" s="5"/>
      <c r="B904" s="5"/>
      <c r="C904" s="5"/>
      <c r="D904" s="5"/>
      <c r="E904" s="5"/>
      <c r="F904" s="5"/>
      <c r="G904" s="5"/>
      <c r="H904" s="5"/>
    </row>
    <row r="905">
      <c r="A905" s="5"/>
      <c r="B905" s="5"/>
      <c r="C905" s="5"/>
      <c r="D905" s="5"/>
      <c r="E905" s="5"/>
      <c r="F905" s="5"/>
      <c r="G905" s="5"/>
      <c r="H905" s="5"/>
    </row>
    <row r="906">
      <c r="A906" s="5"/>
      <c r="B906" s="5"/>
      <c r="C906" s="5"/>
      <c r="D906" s="5"/>
      <c r="E906" s="5"/>
      <c r="F906" s="5"/>
      <c r="G906" s="5"/>
      <c r="H906" s="5"/>
    </row>
    <row r="907">
      <c r="A907" s="5"/>
      <c r="B907" s="5"/>
      <c r="C907" s="5"/>
      <c r="D907" s="5"/>
      <c r="E907" s="5"/>
      <c r="F907" s="5"/>
      <c r="G907" s="5"/>
      <c r="H907" s="5"/>
    </row>
    <row r="908">
      <c r="A908" s="5"/>
      <c r="B908" s="5"/>
      <c r="C908" s="5"/>
      <c r="D908" s="5"/>
      <c r="E908" s="5"/>
      <c r="F908" s="5"/>
      <c r="G908" s="5"/>
      <c r="H908" s="5"/>
    </row>
    <row r="909">
      <c r="A909" s="5"/>
      <c r="B909" s="5"/>
      <c r="C909" s="5"/>
      <c r="D909" s="5"/>
      <c r="E909" s="5"/>
      <c r="F909" s="5"/>
      <c r="G909" s="5"/>
      <c r="H909" s="5"/>
    </row>
    <row r="910">
      <c r="A910" s="5"/>
      <c r="B910" s="5"/>
      <c r="C910" s="5"/>
      <c r="D910" s="5"/>
      <c r="E910" s="5"/>
      <c r="F910" s="5"/>
      <c r="G910" s="5"/>
      <c r="H910" s="5"/>
    </row>
    <row r="911">
      <c r="A911" s="5"/>
      <c r="B911" s="5"/>
      <c r="C911" s="5"/>
      <c r="D911" s="5"/>
      <c r="E911" s="5"/>
      <c r="F911" s="5"/>
      <c r="G911" s="5"/>
      <c r="H911" s="5"/>
    </row>
    <row r="912">
      <c r="A912" s="5"/>
      <c r="B912" s="5"/>
      <c r="C912" s="5"/>
      <c r="D912" s="5"/>
      <c r="E912" s="5"/>
      <c r="F912" s="5"/>
      <c r="G912" s="5"/>
      <c r="H912" s="5"/>
    </row>
    <row r="913">
      <c r="A913" s="5"/>
      <c r="B913" s="5"/>
      <c r="C913" s="5"/>
      <c r="D913" s="5"/>
      <c r="E913" s="5"/>
      <c r="F913" s="5"/>
      <c r="G913" s="5"/>
      <c r="H913" s="5"/>
    </row>
    <row r="914">
      <c r="A914" s="5"/>
      <c r="B914" s="5"/>
      <c r="C914" s="5"/>
      <c r="D914" s="5"/>
      <c r="E914" s="5"/>
      <c r="F914" s="5"/>
      <c r="G914" s="5"/>
      <c r="H914" s="5"/>
    </row>
    <row r="915">
      <c r="A915" s="5"/>
      <c r="B915" s="5"/>
      <c r="C915" s="5"/>
      <c r="D915" s="5"/>
      <c r="E915" s="5"/>
      <c r="F915" s="5"/>
      <c r="G915" s="5"/>
      <c r="H915" s="5"/>
    </row>
    <row r="916">
      <c r="A916" s="5"/>
      <c r="B916" s="5"/>
      <c r="C916" s="5"/>
      <c r="D916" s="5"/>
      <c r="E916" s="5"/>
      <c r="F916" s="5"/>
      <c r="G916" s="5"/>
      <c r="H916" s="5"/>
    </row>
    <row r="917">
      <c r="A917" s="5"/>
      <c r="B917" s="5"/>
      <c r="C917" s="5"/>
      <c r="D917" s="5"/>
      <c r="E917" s="5"/>
      <c r="F917" s="5"/>
      <c r="G917" s="5"/>
      <c r="H917" s="5"/>
    </row>
    <row r="918">
      <c r="A918" s="5"/>
      <c r="B918" s="5"/>
      <c r="C918" s="5"/>
      <c r="D918" s="5"/>
      <c r="E918" s="5"/>
      <c r="F918" s="5"/>
      <c r="G918" s="5"/>
      <c r="H918" s="5"/>
    </row>
    <row r="919">
      <c r="A919" s="5"/>
      <c r="B919" s="5"/>
      <c r="C919" s="5"/>
      <c r="D919" s="5"/>
      <c r="E919" s="5"/>
      <c r="F919" s="5"/>
      <c r="G919" s="5"/>
      <c r="H919" s="5"/>
    </row>
    <row r="920">
      <c r="A920" s="5"/>
      <c r="B920" s="5"/>
      <c r="C920" s="5"/>
      <c r="D920" s="5"/>
      <c r="E920" s="5"/>
      <c r="F920" s="5"/>
      <c r="G920" s="5"/>
      <c r="H920" s="5"/>
    </row>
    <row r="921">
      <c r="A921" s="5"/>
      <c r="B921" s="5"/>
      <c r="C921" s="5"/>
      <c r="D921" s="5"/>
      <c r="E921" s="5"/>
      <c r="F921" s="5"/>
      <c r="G921" s="5"/>
      <c r="H921" s="5"/>
    </row>
    <row r="922">
      <c r="A922" s="5"/>
      <c r="B922" s="5"/>
      <c r="C922" s="5"/>
      <c r="D922" s="5"/>
      <c r="E922" s="5"/>
      <c r="F922" s="5"/>
      <c r="G922" s="5"/>
      <c r="H922" s="5"/>
    </row>
    <row r="923">
      <c r="A923" s="5"/>
      <c r="B923" s="5"/>
      <c r="C923" s="5"/>
      <c r="D923" s="5"/>
      <c r="E923" s="5"/>
      <c r="F923" s="5"/>
      <c r="G923" s="5"/>
      <c r="H923" s="5"/>
    </row>
    <row r="924">
      <c r="A924" s="5"/>
      <c r="B924" s="5"/>
      <c r="C924" s="5"/>
      <c r="D924" s="5"/>
      <c r="E924" s="5"/>
      <c r="F924" s="5"/>
      <c r="G924" s="5"/>
      <c r="H924" s="5"/>
    </row>
    <row r="925">
      <c r="A925" s="5"/>
      <c r="B925" s="5"/>
      <c r="C925" s="5"/>
      <c r="D925" s="5"/>
      <c r="E925" s="5"/>
      <c r="F925" s="5"/>
      <c r="G925" s="5"/>
      <c r="H925" s="5"/>
    </row>
    <row r="926">
      <c r="A926" s="5"/>
      <c r="B926" s="5"/>
      <c r="C926" s="5"/>
      <c r="D926" s="5"/>
      <c r="E926" s="5"/>
      <c r="F926" s="5"/>
      <c r="G926" s="5"/>
      <c r="H926" s="5"/>
    </row>
    <row r="927">
      <c r="A927" s="5"/>
      <c r="B927" s="5"/>
      <c r="C927" s="5"/>
      <c r="D927" s="5"/>
      <c r="E927" s="5"/>
      <c r="F927" s="5"/>
      <c r="G927" s="5"/>
      <c r="H927" s="5"/>
    </row>
    <row r="928">
      <c r="A928" s="5"/>
      <c r="B928" s="5"/>
      <c r="C928" s="5"/>
      <c r="D928" s="5"/>
      <c r="E928" s="5"/>
      <c r="F928" s="5"/>
      <c r="G928" s="5"/>
      <c r="H928" s="5"/>
    </row>
    <row r="929">
      <c r="A929" s="5"/>
      <c r="B929" s="5"/>
      <c r="C929" s="5"/>
      <c r="D929" s="5"/>
      <c r="E929" s="5"/>
      <c r="F929" s="5"/>
      <c r="G929" s="5"/>
      <c r="H929" s="5"/>
    </row>
    <row r="930">
      <c r="A930" s="5"/>
      <c r="B930" s="5"/>
      <c r="C930" s="5"/>
      <c r="D930" s="5"/>
      <c r="E930" s="5"/>
      <c r="F930" s="5"/>
      <c r="G930" s="5"/>
      <c r="H930" s="5"/>
    </row>
    <row r="931">
      <c r="A931" s="5"/>
      <c r="B931" s="5"/>
      <c r="C931" s="5"/>
      <c r="D931" s="5"/>
      <c r="E931" s="5"/>
      <c r="F931" s="5"/>
      <c r="G931" s="5"/>
      <c r="H931" s="5"/>
    </row>
    <row r="932">
      <c r="A932" s="5"/>
      <c r="B932" s="5"/>
      <c r="C932" s="5"/>
      <c r="D932" s="5"/>
      <c r="E932" s="5"/>
      <c r="F932" s="5"/>
      <c r="G932" s="5"/>
      <c r="H932" s="5"/>
    </row>
    <row r="933">
      <c r="A933" s="5"/>
      <c r="B933" s="5"/>
      <c r="C933" s="5"/>
      <c r="D933" s="5"/>
      <c r="E933" s="5"/>
      <c r="F933" s="5"/>
      <c r="G933" s="5"/>
      <c r="H933" s="5"/>
    </row>
    <row r="934">
      <c r="A934" s="5"/>
      <c r="B934" s="5"/>
      <c r="C934" s="5"/>
      <c r="D934" s="5"/>
      <c r="E934" s="5"/>
      <c r="F934" s="5"/>
      <c r="G934" s="5"/>
      <c r="H934" s="5"/>
    </row>
    <row r="935">
      <c r="A935" s="5"/>
      <c r="B935" s="5"/>
      <c r="C935" s="5"/>
      <c r="D935" s="5"/>
      <c r="E935" s="5"/>
      <c r="F935" s="5"/>
      <c r="G935" s="5"/>
      <c r="H935" s="5"/>
    </row>
    <row r="936">
      <c r="A936" s="5"/>
      <c r="B936" s="5"/>
      <c r="C936" s="5"/>
      <c r="D936" s="5"/>
      <c r="E936" s="5"/>
      <c r="F936" s="5"/>
      <c r="G936" s="5"/>
      <c r="H936" s="5"/>
    </row>
    <row r="937">
      <c r="A937" s="5"/>
      <c r="B937" s="5"/>
      <c r="C937" s="5"/>
      <c r="D937" s="5"/>
      <c r="E937" s="5"/>
      <c r="F937" s="5"/>
      <c r="G937" s="5"/>
      <c r="H937" s="5"/>
    </row>
    <row r="938">
      <c r="A938" s="5"/>
      <c r="B938" s="5"/>
      <c r="C938" s="5"/>
      <c r="D938" s="5"/>
      <c r="E938" s="5"/>
      <c r="F938" s="5"/>
      <c r="G938" s="5"/>
      <c r="H938" s="5"/>
    </row>
    <row r="939">
      <c r="A939" s="5"/>
      <c r="B939" s="5"/>
      <c r="C939" s="5"/>
      <c r="D939" s="5"/>
      <c r="E939" s="5"/>
      <c r="F939" s="5"/>
      <c r="G939" s="5"/>
      <c r="H939" s="5"/>
    </row>
    <row r="940">
      <c r="A940" s="5"/>
      <c r="B940" s="5"/>
      <c r="C940" s="5"/>
      <c r="D940" s="5"/>
      <c r="E940" s="5"/>
      <c r="F940" s="5"/>
      <c r="G940" s="5"/>
      <c r="H940" s="5"/>
    </row>
    <row r="941">
      <c r="A941" s="5"/>
      <c r="B941" s="5"/>
      <c r="C941" s="5"/>
      <c r="D941" s="5"/>
      <c r="E941" s="5"/>
      <c r="F941" s="5"/>
      <c r="G941" s="5"/>
      <c r="H941" s="5"/>
    </row>
    <row r="942">
      <c r="A942" s="5"/>
      <c r="B942" s="5"/>
      <c r="C942" s="5"/>
      <c r="D942" s="5"/>
      <c r="E942" s="5"/>
      <c r="F942" s="5"/>
      <c r="G942" s="5"/>
      <c r="H942" s="5"/>
    </row>
    <row r="943">
      <c r="A943" s="5"/>
      <c r="B943" s="5"/>
      <c r="C943" s="5"/>
      <c r="D943" s="5"/>
      <c r="E943" s="5"/>
      <c r="F943" s="5"/>
      <c r="G943" s="5"/>
      <c r="H943" s="5"/>
    </row>
    <row r="944">
      <c r="A944" s="5"/>
      <c r="B944" s="5"/>
      <c r="C944" s="5"/>
      <c r="D944" s="5"/>
      <c r="E944" s="5"/>
      <c r="F944" s="5"/>
      <c r="G944" s="5"/>
      <c r="H944" s="5"/>
    </row>
    <row r="945">
      <c r="A945" s="5"/>
      <c r="B945" s="5"/>
      <c r="C945" s="5"/>
      <c r="D945" s="5"/>
      <c r="E945" s="5"/>
      <c r="F945" s="5"/>
      <c r="G945" s="5"/>
      <c r="H945" s="5"/>
    </row>
    <row r="946">
      <c r="A946" s="5"/>
      <c r="B946" s="5"/>
      <c r="C946" s="5"/>
      <c r="D946" s="5"/>
      <c r="E946" s="5"/>
      <c r="F946" s="5"/>
      <c r="G946" s="5"/>
      <c r="H946" s="5"/>
    </row>
    <row r="947">
      <c r="A947" s="5"/>
      <c r="B947" s="5"/>
      <c r="C947" s="5"/>
      <c r="D947" s="5"/>
      <c r="E947" s="5"/>
      <c r="F947" s="5"/>
      <c r="G947" s="5"/>
      <c r="H947" s="5"/>
    </row>
    <row r="948">
      <c r="A948" s="5"/>
      <c r="B948" s="5"/>
      <c r="C948" s="5"/>
      <c r="D948" s="5"/>
      <c r="E948" s="5"/>
      <c r="F948" s="5"/>
      <c r="G948" s="5"/>
      <c r="H948" s="5"/>
    </row>
    <row r="949">
      <c r="A949" s="5"/>
      <c r="B949" s="5"/>
      <c r="C949" s="5"/>
      <c r="D949" s="5"/>
      <c r="E949" s="5"/>
      <c r="F949" s="5"/>
      <c r="G949" s="5"/>
      <c r="H949" s="5"/>
    </row>
    <row r="950">
      <c r="A950" s="5"/>
      <c r="B950" s="5"/>
      <c r="C950" s="5"/>
      <c r="D950" s="5"/>
      <c r="E950" s="5"/>
      <c r="F950" s="5"/>
      <c r="G950" s="5"/>
      <c r="H950" s="5"/>
    </row>
    <row r="951">
      <c r="A951" s="5"/>
      <c r="B951" s="5"/>
      <c r="C951" s="5"/>
      <c r="D951" s="5"/>
      <c r="E951" s="5"/>
      <c r="F951" s="5"/>
      <c r="G951" s="5"/>
      <c r="H951" s="5"/>
    </row>
    <row r="952">
      <c r="A952" s="5"/>
      <c r="B952" s="5"/>
      <c r="C952" s="5"/>
      <c r="D952" s="5"/>
      <c r="E952" s="5"/>
      <c r="F952" s="5"/>
      <c r="G952" s="5"/>
      <c r="H952" s="5"/>
    </row>
    <row r="953">
      <c r="A953" s="5"/>
      <c r="B953" s="5"/>
      <c r="C953" s="5"/>
      <c r="D953" s="5"/>
      <c r="E953" s="5"/>
      <c r="F953" s="5"/>
      <c r="G953" s="5"/>
      <c r="H953" s="5"/>
    </row>
    <row r="954">
      <c r="A954" s="5"/>
      <c r="B954" s="5"/>
      <c r="C954" s="5"/>
      <c r="D954" s="5"/>
      <c r="E954" s="5"/>
      <c r="F954" s="5"/>
      <c r="G954" s="5"/>
      <c r="H954" s="5"/>
    </row>
    <row r="955">
      <c r="A955" s="5"/>
      <c r="B955" s="5"/>
      <c r="C955" s="5"/>
      <c r="D955" s="5"/>
      <c r="E955" s="5"/>
      <c r="F955" s="5"/>
      <c r="G955" s="5"/>
      <c r="H955" s="5"/>
    </row>
    <row r="956">
      <c r="A956" s="5"/>
      <c r="B956" s="5"/>
      <c r="C956" s="5"/>
      <c r="D956" s="5"/>
      <c r="E956" s="5"/>
      <c r="F956" s="5"/>
      <c r="G956" s="5"/>
      <c r="H956" s="5"/>
    </row>
    <row r="957">
      <c r="A957" s="5"/>
      <c r="B957" s="5"/>
      <c r="C957" s="5"/>
      <c r="D957" s="5"/>
      <c r="E957" s="5"/>
      <c r="F957" s="5"/>
      <c r="G957" s="5"/>
      <c r="H957" s="5"/>
    </row>
    <row r="958">
      <c r="A958" s="5"/>
      <c r="B958" s="5"/>
      <c r="C958" s="5"/>
      <c r="D958" s="5"/>
      <c r="E958" s="5"/>
      <c r="F958" s="5"/>
      <c r="G958" s="5"/>
      <c r="H958" s="5"/>
    </row>
    <row r="959">
      <c r="A959" s="5"/>
      <c r="B959" s="5"/>
      <c r="C959" s="5"/>
      <c r="D959" s="5"/>
      <c r="E959" s="5"/>
      <c r="F959" s="5"/>
      <c r="G959" s="5"/>
      <c r="H959" s="5"/>
    </row>
    <row r="960">
      <c r="A960" s="5"/>
      <c r="B960" s="5"/>
      <c r="C960" s="5"/>
      <c r="D960" s="5"/>
      <c r="E960" s="5"/>
      <c r="F960" s="5"/>
      <c r="G960" s="5"/>
      <c r="H960" s="5"/>
    </row>
    <row r="961">
      <c r="A961" s="5"/>
      <c r="B961" s="5"/>
      <c r="C961" s="5"/>
      <c r="D961" s="5"/>
      <c r="E961" s="5"/>
      <c r="F961" s="5"/>
      <c r="G961" s="5"/>
      <c r="H961" s="5"/>
    </row>
    <row r="962">
      <c r="A962" s="5"/>
      <c r="B962" s="5"/>
      <c r="C962" s="5"/>
      <c r="D962" s="5"/>
      <c r="E962" s="5"/>
      <c r="F962" s="5"/>
      <c r="G962" s="5"/>
      <c r="H962" s="5"/>
    </row>
    <row r="963">
      <c r="A963" s="5"/>
      <c r="B963" s="5"/>
      <c r="C963" s="5"/>
      <c r="D963" s="5"/>
      <c r="E963" s="5"/>
      <c r="F963" s="5"/>
      <c r="G963" s="5"/>
      <c r="H963" s="5"/>
    </row>
    <row r="964">
      <c r="A964" s="5"/>
      <c r="B964" s="5"/>
      <c r="C964" s="5"/>
      <c r="D964" s="5"/>
      <c r="E964" s="5"/>
      <c r="F964" s="5"/>
      <c r="G964" s="5"/>
      <c r="H964" s="5"/>
    </row>
    <row r="965">
      <c r="A965" s="5"/>
      <c r="B965" s="5"/>
      <c r="C965" s="5"/>
      <c r="D965" s="5"/>
      <c r="E965" s="5"/>
      <c r="F965" s="5"/>
      <c r="G965" s="5"/>
      <c r="H965" s="5"/>
    </row>
    <row r="966">
      <c r="A966" s="5"/>
      <c r="B966" s="5"/>
      <c r="C966" s="5"/>
      <c r="D966" s="5"/>
      <c r="E966" s="5"/>
      <c r="F966" s="5"/>
      <c r="G966" s="5"/>
      <c r="H966" s="5"/>
    </row>
    <row r="967">
      <c r="A967" s="5"/>
      <c r="B967" s="5"/>
      <c r="C967" s="5"/>
      <c r="D967" s="5"/>
      <c r="E967" s="5"/>
      <c r="F967" s="5"/>
      <c r="G967" s="5"/>
      <c r="H967" s="5"/>
    </row>
    <row r="968">
      <c r="A968" s="5"/>
      <c r="B968" s="5"/>
      <c r="C968" s="5"/>
      <c r="D968" s="5"/>
      <c r="E968" s="5"/>
      <c r="F968" s="5"/>
      <c r="G968" s="5"/>
      <c r="H968" s="5"/>
    </row>
    <row r="969">
      <c r="A969" s="5"/>
      <c r="B969" s="5"/>
      <c r="C969" s="5"/>
      <c r="D969" s="5"/>
      <c r="E969" s="5"/>
      <c r="F969" s="5"/>
      <c r="G969" s="5"/>
      <c r="H969" s="5"/>
    </row>
    <row r="970">
      <c r="A970" s="5"/>
      <c r="B970" s="5"/>
      <c r="C970" s="5"/>
      <c r="D970" s="5"/>
      <c r="E970" s="5"/>
      <c r="F970" s="5"/>
      <c r="G970" s="5"/>
      <c r="H970" s="5"/>
    </row>
    <row r="971">
      <c r="A971" s="5"/>
      <c r="B971" s="5"/>
      <c r="C971" s="5"/>
      <c r="D971" s="5"/>
      <c r="E971" s="5"/>
      <c r="F971" s="5"/>
      <c r="G971" s="5"/>
      <c r="H971" s="5"/>
    </row>
    <row r="972">
      <c r="A972" s="5"/>
      <c r="B972" s="5"/>
      <c r="C972" s="5"/>
      <c r="D972" s="5"/>
      <c r="E972" s="5"/>
      <c r="F972" s="5"/>
      <c r="G972" s="5"/>
      <c r="H972" s="5"/>
    </row>
    <row r="973">
      <c r="A973" s="5"/>
      <c r="B973" s="5"/>
      <c r="C973" s="5"/>
      <c r="D973" s="5"/>
      <c r="E973" s="5"/>
      <c r="F973" s="5"/>
      <c r="G973" s="5"/>
      <c r="H973" s="5"/>
    </row>
    <row r="974">
      <c r="A974" s="5"/>
      <c r="B974" s="5"/>
      <c r="C974" s="5"/>
      <c r="D974" s="5"/>
      <c r="E974" s="5"/>
      <c r="F974" s="5"/>
      <c r="G974" s="5"/>
      <c r="H974" s="5"/>
    </row>
    <row r="975">
      <c r="A975" s="5"/>
      <c r="B975" s="5"/>
      <c r="C975" s="5"/>
      <c r="D975" s="5"/>
      <c r="E975" s="5"/>
      <c r="F975" s="5"/>
      <c r="G975" s="5"/>
      <c r="H975" s="5"/>
    </row>
    <row r="976">
      <c r="A976" s="5"/>
      <c r="B976" s="5"/>
      <c r="C976" s="5"/>
      <c r="D976" s="5"/>
      <c r="E976" s="5"/>
      <c r="F976" s="5"/>
      <c r="G976" s="5"/>
      <c r="H976" s="5"/>
    </row>
    <row r="977">
      <c r="A977" s="5"/>
      <c r="B977" s="5"/>
      <c r="C977" s="5"/>
      <c r="D977" s="5"/>
      <c r="E977" s="5"/>
      <c r="F977" s="5"/>
      <c r="G977" s="5"/>
      <c r="H977" s="5"/>
    </row>
    <row r="978">
      <c r="A978" s="5"/>
      <c r="B978" s="5"/>
      <c r="C978" s="5"/>
      <c r="D978" s="5"/>
      <c r="E978" s="5"/>
      <c r="F978" s="5"/>
      <c r="G978" s="5"/>
      <c r="H978" s="5"/>
    </row>
    <row r="979">
      <c r="A979" s="5"/>
      <c r="B979" s="5"/>
      <c r="C979" s="5"/>
      <c r="D979" s="5"/>
      <c r="E979" s="5"/>
      <c r="F979" s="5"/>
      <c r="G979" s="5"/>
      <c r="H979" s="5"/>
    </row>
    <row r="980">
      <c r="A980" s="5"/>
      <c r="B980" s="5"/>
      <c r="C980" s="5"/>
      <c r="D980" s="5"/>
      <c r="E980" s="5"/>
      <c r="F980" s="5"/>
      <c r="G980" s="5"/>
      <c r="H980" s="5"/>
    </row>
    <row r="981">
      <c r="A981" s="5"/>
      <c r="B981" s="5"/>
      <c r="C981" s="5"/>
      <c r="D981" s="5"/>
      <c r="E981" s="5"/>
      <c r="F981" s="5"/>
      <c r="G981" s="5"/>
      <c r="H981" s="5"/>
    </row>
    <row r="982">
      <c r="A982" s="5"/>
      <c r="B982" s="5"/>
      <c r="C982" s="5"/>
      <c r="D982" s="5"/>
      <c r="E982" s="5"/>
      <c r="F982" s="5"/>
      <c r="G982" s="5"/>
      <c r="H982" s="5"/>
    </row>
    <row r="983">
      <c r="A983" s="5"/>
      <c r="B983" s="5"/>
      <c r="C983" s="5"/>
      <c r="D983" s="5"/>
      <c r="E983" s="5"/>
      <c r="F983" s="5"/>
      <c r="G983" s="5"/>
      <c r="H983" s="5"/>
    </row>
    <row r="984">
      <c r="A984" s="5"/>
      <c r="B984" s="5"/>
      <c r="C984" s="5"/>
      <c r="D984" s="5"/>
      <c r="E984" s="5"/>
      <c r="F984" s="5"/>
      <c r="G984" s="5"/>
      <c r="H984" s="5"/>
    </row>
    <row r="985">
      <c r="A985" s="5"/>
      <c r="B985" s="5"/>
      <c r="C985" s="5"/>
      <c r="D985" s="5"/>
      <c r="E985" s="5"/>
      <c r="F985" s="5"/>
      <c r="G985" s="5"/>
      <c r="H985" s="5"/>
    </row>
    <row r="986">
      <c r="A986" s="5"/>
      <c r="B986" s="5"/>
      <c r="C986" s="5"/>
      <c r="D986" s="5"/>
      <c r="E986" s="5"/>
      <c r="F986" s="5"/>
      <c r="G986" s="5"/>
      <c r="H986" s="5"/>
    </row>
    <row r="987">
      <c r="A987" s="5"/>
      <c r="B987" s="5"/>
      <c r="C987" s="5"/>
      <c r="D987" s="5"/>
      <c r="E987" s="5"/>
      <c r="F987" s="5"/>
      <c r="G987" s="5"/>
      <c r="H987" s="5"/>
    </row>
    <row r="988">
      <c r="A988" s="5"/>
      <c r="B988" s="5"/>
      <c r="C988" s="5"/>
      <c r="D988" s="5"/>
      <c r="E988" s="5"/>
      <c r="F988" s="5"/>
      <c r="G988" s="5"/>
      <c r="H988" s="5"/>
    </row>
    <row r="989">
      <c r="A989" s="5"/>
      <c r="B989" s="5"/>
      <c r="C989" s="5"/>
      <c r="D989" s="5"/>
      <c r="E989" s="5"/>
      <c r="F989" s="5"/>
      <c r="G989" s="5"/>
      <c r="H989" s="5"/>
    </row>
    <row r="990">
      <c r="A990" s="5"/>
      <c r="B990" s="5"/>
      <c r="C990" s="5"/>
      <c r="D990" s="5"/>
      <c r="E990" s="5"/>
      <c r="F990" s="5"/>
      <c r="G990" s="5"/>
      <c r="H990" s="5"/>
    </row>
    <row r="991">
      <c r="A991" s="5"/>
      <c r="B991" s="5"/>
      <c r="C991" s="5"/>
      <c r="D991" s="5"/>
      <c r="E991" s="5"/>
      <c r="F991" s="5"/>
      <c r="G991" s="5"/>
      <c r="H991" s="5"/>
    </row>
    <row r="992">
      <c r="A992" s="5"/>
      <c r="B992" s="5"/>
      <c r="C992" s="5"/>
      <c r="D992" s="5"/>
      <c r="E992" s="5"/>
      <c r="F992" s="5"/>
      <c r="G992" s="5"/>
      <c r="H992" s="5"/>
    </row>
    <row r="993">
      <c r="A993" s="5"/>
      <c r="B993" s="5"/>
      <c r="C993" s="5"/>
      <c r="D993" s="5"/>
      <c r="E993" s="5"/>
      <c r="F993" s="5"/>
      <c r="G993" s="5"/>
      <c r="H993" s="5"/>
    </row>
    <row r="994">
      <c r="A994" s="5"/>
      <c r="B994" s="5"/>
      <c r="C994" s="5"/>
      <c r="D994" s="5"/>
      <c r="E994" s="5"/>
      <c r="F994" s="5"/>
      <c r="G994" s="5"/>
      <c r="H994" s="5"/>
    </row>
    <row r="995">
      <c r="A995" s="5"/>
      <c r="B995" s="5"/>
      <c r="C995" s="5"/>
      <c r="D995" s="5"/>
      <c r="E995" s="5"/>
      <c r="F995" s="5"/>
      <c r="G995" s="5"/>
      <c r="H995" s="5"/>
    </row>
    <row r="996">
      <c r="A996" s="5"/>
      <c r="B996" s="5"/>
      <c r="C996" s="5"/>
      <c r="D996" s="5"/>
      <c r="E996" s="5"/>
      <c r="F996" s="5"/>
      <c r="G996" s="5"/>
      <c r="H996" s="5"/>
    </row>
    <row r="997">
      <c r="A997" s="5"/>
      <c r="B997" s="5"/>
      <c r="C997" s="5"/>
      <c r="D997" s="5"/>
      <c r="E997" s="5"/>
      <c r="F997" s="5"/>
      <c r="G997" s="5"/>
      <c r="H997" s="5"/>
    </row>
    <row r="998">
      <c r="A998" s="5"/>
      <c r="B998" s="5"/>
      <c r="C998" s="5"/>
      <c r="D998" s="5"/>
      <c r="E998" s="5"/>
      <c r="F998" s="5"/>
      <c r="G998" s="5"/>
      <c r="H998" s="5"/>
    </row>
    <row r="999">
      <c r="A999" s="5"/>
      <c r="B999" s="5"/>
      <c r="C999" s="5"/>
      <c r="D999" s="5"/>
      <c r="E999" s="5"/>
      <c r="F999" s="5"/>
      <c r="G999" s="5"/>
      <c r="H999" s="5"/>
    </row>
    <row r="1000">
      <c r="A1000" s="5"/>
      <c r="B1000" s="5"/>
      <c r="C1000" s="5"/>
      <c r="D1000" s="5"/>
      <c r="E1000" s="5"/>
      <c r="F1000" s="5"/>
      <c r="G1000" s="5"/>
      <c r="H1000" s="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workbookViewId="0"/>
  </sheetViews>
  <sheetFormatPr customHeight="1" defaultColWidth="14.43" defaultRowHeight="15.0"/>
  <cols>
    <col customWidth="1" min="1" max="1" width="33.29"/>
    <col customWidth="1" min="2" max="5" width="255.71"/>
    <col customWidth="1" min="6" max="8" width="8.71"/>
  </cols>
  <sheetData>
    <row r="1">
      <c r="A1" s="22" t="s">
        <v>771</v>
      </c>
      <c r="B1" s="22" t="s">
        <v>772</v>
      </c>
      <c r="C1" s="22" t="s">
        <v>773</v>
      </c>
      <c r="D1" s="22" t="s">
        <v>774</v>
      </c>
      <c r="E1" s="22" t="s">
        <v>775</v>
      </c>
      <c r="F1" s="5"/>
      <c r="G1" s="5"/>
      <c r="H1" s="5"/>
    </row>
    <row r="2">
      <c r="A2" s="23" t="s">
        <v>776</v>
      </c>
      <c r="B2" s="23" t="s">
        <v>777</v>
      </c>
      <c r="C2" s="23" t="s">
        <v>778</v>
      </c>
      <c r="D2" s="23" t="s">
        <v>779</v>
      </c>
      <c r="E2" s="23" t="s">
        <v>780</v>
      </c>
      <c r="F2" s="5"/>
      <c r="G2" s="5"/>
      <c r="H2" s="5"/>
    </row>
    <row r="3">
      <c r="A3" s="23" t="s">
        <v>781</v>
      </c>
      <c r="B3" s="23" t="s">
        <v>782</v>
      </c>
      <c r="C3" s="23" t="s">
        <v>783</v>
      </c>
      <c r="D3" s="23" t="s">
        <v>784</v>
      </c>
      <c r="E3" s="23" t="s">
        <v>785</v>
      </c>
      <c r="F3" s="5"/>
      <c r="G3" s="5"/>
      <c r="H3" s="5"/>
    </row>
    <row r="4">
      <c r="A4" s="23" t="s">
        <v>786</v>
      </c>
      <c r="B4" s="23" t="s">
        <v>787</v>
      </c>
      <c r="C4" s="23" t="s">
        <v>788</v>
      </c>
      <c r="D4" s="23" t="s">
        <v>789</v>
      </c>
      <c r="E4" s="23" t="s">
        <v>790</v>
      </c>
      <c r="F4" s="5"/>
      <c r="G4" s="5"/>
      <c r="H4" s="5"/>
    </row>
    <row r="5">
      <c r="A5" s="23" t="s">
        <v>791</v>
      </c>
      <c r="B5" s="23" t="s">
        <v>792</v>
      </c>
      <c r="C5" s="23" t="s">
        <v>793</v>
      </c>
      <c r="D5" s="23" t="s">
        <v>794</v>
      </c>
      <c r="E5" s="23" t="s">
        <v>795</v>
      </c>
      <c r="F5" s="5"/>
      <c r="G5" s="5"/>
      <c r="H5" s="5"/>
    </row>
    <row r="6">
      <c r="A6" s="23" t="s">
        <v>796</v>
      </c>
      <c r="B6" s="23" t="s">
        <v>797</v>
      </c>
      <c r="C6" s="23" t="s">
        <v>798</v>
      </c>
      <c r="D6" s="23" t="s">
        <v>799</v>
      </c>
      <c r="E6" s="23" t="s">
        <v>800</v>
      </c>
      <c r="F6" s="5"/>
      <c r="G6" s="5"/>
      <c r="H6" s="5"/>
    </row>
    <row r="7">
      <c r="A7" s="23" t="s">
        <v>801</v>
      </c>
      <c r="B7" s="23" t="s">
        <v>802</v>
      </c>
      <c r="C7" s="23" t="s">
        <v>803</v>
      </c>
      <c r="D7" s="23" t="s">
        <v>804</v>
      </c>
      <c r="E7" s="23" t="s">
        <v>805</v>
      </c>
      <c r="F7" s="5"/>
      <c r="G7" s="5"/>
      <c r="H7" s="5"/>
    </row>
    <row r="8">
      <c r="A8" s="23" t="s">
        <v>806</v>
      </c>
      <c r="B8" s="23" t="s">
        <v>807</v>
      </c>
      <c r="C8" s="23" t="s">
        <v>808</v>
      </c>
      <c r="D8" s="23" t="s">
        <v>809</v>
      </c>
      <c r="E8" s="23" t="s">
        <v>810</v>
      </c>
      <c r="F8" s="5"/>
      <c r="G8" s="5"/>
      <c r="H8" s="5"/>
    </row>
    <row r="9">
      <c r="A9" s="23" t="s">
        <v>811</v>
      </c>
      <c r="B9" s="23" t="s">
        <v>812</v>
      </c>
      <c r="C9" s="23" t="s">
        <v>813</v>
      </c>
      <c r="D9" s="23" t="s">
        <v>814</v>
      </c>
      <c r="E9" s="23" t="s">
        <v>815</v>
      </c>
      <c r="F9" s="5"/>
      <c r="G9" s="5"/>
      <c r="H9" s="5"/>
    </row>
    <row r="10">
      <c r="A10" s="23" t="s">
        <v>816</v>
      </c>
      <c r="B10" s="23" t="s">
        <v>817</v>
      </c>
      <c r="C10" s="23"/>
      <c r="D10" s="23" t="s">
        <v>818</v>
      </c>
      <c r="E10" s="23" t="s">
        <v>819</v>
      </c>
      <c r="F10" s="5"/>
      <c r="G10" s="5"/>
      <c r="H10" s="5"/>
    </row>
    <row r="11">
      <c r="A11" s="23" t="s">
        <v>820</v>
      </c>
      <c r="B11" s="23" t="s">
        <v>821</v>
      </c>
      <c r="C11" s="23" t="s">
        <v>822</v>
      </c>
      <c r="D11" s="23" t="s">
        <v>823</v>
      </c>
      <c r="E11" s="23" t="s">
        <v>824</v>
      </c>
      <c r="F11" s="5"/>
      <c r="G11" s="5"/>
      <c r="H11" s="5"/>
    </row>
    <row r="12">
      <c r="A12" s="23" t="s">
        <v>825</v>
      </c>
      <c r="B12" s="23" t="s">
        <v>826</v>
      </c>
      <c r="C12" s="23" t="s">
        <v>827</v>
      </c>
      <c r="D12" s="23" t="s">
        <v>828</v>
      </c>
      <c r="E12" s="23" t="s">
        <v>829</v>
      </c>
      <c r="F12" s="5"/>
      <c r="G12" s="5"/>
      <c r="H12" s="5"/>
    </row>
    <row r="13">
      <c r="A13" s="23" t="s">
        <v>830</v>
      </c>
      <c r="B13" s="23" t="s">
        <v>831</v>
      </c>
      <c r="C13" s="23" t="s">
        <v>832</v>
      </c>
      <c r="D13" s="23" t="s">
        <v>833</v>
      </c>
      <c r="E13" s="23" t="s">
        <v>834</v>
      </c>
      <c r="F13" s="5"/>
      <c r="G13" s="5"/>
      <c r="H13" s="5"/>
    </row>
    <row r="14">
      <c r="A14" s="23" t="s">
        <v>835</v>
      </c>
      <c r="B14" s="23" t="s">
        <v>836</v>
      </c>
      <c r="C14" s="23" t="s">
        <v>837</v>
      </c>
      <c r="D14" s="23" t="s">
        <v>838</v>
      </c>
      <c r="E14" s="23" t="s">
        <v>839</v>
      </c>
      <c r="F14" s="5"/>
      <c r="G14" s="5"/>
      <c r="H14" s="5"/>
    </row>
    <row r="15">
      <c r="A15" s="23" t="s">
        <v>840</v>
      </c>
      <c r="B15" s="23" t="s">
        <v>841</v>
      </c>
      <c r="C15" s="23" t="s">
        <v>842</v>
      </c>
      <c r="D15" s="23" t="s">
        <v>843</v>
      </c>
      <c r="E15" s="23" t="s">
        <v>844</v>
      </c>
      <c r="F15" s="5"/>
      <c r="G15" s="5"/>
      <c r="H15" s="5"/>
    </row>
    <row r="16">
      <c r="A16" s="23" t="s">
        <v>845</v>
      </c>
      <c r="B16" s="23" t="s">
        <v>846</v>
      </c>
      <c r="C16" s="23" t="s">
        <v>847</v>
      </c>
      <c r="D16" s="23" t="s">
        <v>848</v>
      </c>
      <c r="E16" s="23" t="s">
        <v>849</v>
      </c>
      <c r="F16" s="5"/>
      <c r="G16" s="5"/>
      <c r="H16" s="5"/>
    </row>
    <row r="17">
      <c r="A17" s="23" t="s">
        <v>850</v>
      </c>
      <c r="B17" s="23" t="s">
        <v>851</v>
      </c>
      <c r="C17" s="23" t="s">
        <v>852</v>
      </c>
      <c r="D17" s="23" t="s">
        <v>853</v>
      </c>
      <c r="E17" s="23" t="s">
        <v>854</v>
      </c>
      <c r="F17" s="5"/>
      <c r="G17" s="5"/>
      <c r="H17" s="5"/>
    </row>
    <row r="18">
      <c r="A18" s="23" t="s">
        <v>855</v>
      </c>
      <c r="B18" s="23" t="s">
        <v>856</v>
      </c>
      <c r="C18" s="23" t="s">
        <v>857</v>
      </c>
      <c r="D18" s="23" t="s">
        <v>858</v>
      </c>
      <c r="E18" s="23" t="s">
        <v>859</v>
      </c>
      <c r="F18" s="5"/>
      <c r="G18" s="5"/>
      <c r="H18" s="5"/>
    </row>
    <row r="19">
      <c r="A19" s="23" t="s">
        <v>860</v>
      </c>
      <c r="B19" s="23" t="s">
        <v>861</v>
      </c>
      <c r="C19" s="23"/>
      <c r="D19" s="23" t="s">
        <v>862</v>
      </c>
      <c r="E19" s="23" t="s">
        <v>863</v>
      </c>
      <c r="F19" s="5"/>
      <c r="G19" s="5"/>
      <c r="H19" s="5"/>
    </row>
    <row r="20">
      <c r="A20" s="23" t="s">
        <v>864</v>
      </c>
      <c r="B20" s="23" t="s">
        <v>865</v>
      </c>
      <c r="C20" s="23" t="s">
        <v>866</v>
      </c>
      <c r="D20" s="23" t="s">
        <v>867</v>
      </c>
      <c r="E20" s="23" t="s">
        <v>868</v>
      </c>
      <c r="F20" s="5"/>
      <c r="G20" s="5"/>
      <c r="H20" s="5"/>
    </row>
    <row r="21">
      <c r="A21" s="23" t="s">
        <v>869</v>
      </c>
      <c r="B21" s="23" t="s">
        <v>870</v>
      </c>
      <c r="C21" s="23" t="s">
        <v>871</v>
      </c>
      <c r="D21" s="23" t="s">
        <v>872</v>
      </c>
      <c r="E21" s="23" t="s">
        <v>873</v>
      </c>
      <c r="F21" s="5"/>
      <c r="G21" s="5"/>
      <c r="H21" s="5"/>
    </row>
    <row r="22">
      <c r="A22" s="23" t="s">
        <v>874</v>
      </c>
      <c r="B22" s="23" t="s">
        <v>875</v>
      </c>
      <c r="C22" s="23" t="s">
        <v>876</v>
      </c>
      <c r="D22" s="23" t="s">
        <v>877</v>
      </c>
      <c r="E22" s="23" t="s">
        <v>878</v>
      </c>
      <c r="F22" s="5"/>
      <c r="G22" s="5"/>
      <c r="H22" s="5"/>
    </row>
    <row r="23">
      <c r="A23" s="23" t="s">
        <v>879</v>
      </c>
      <c r="B23" s="23" t="s">
        <v>880</v>
      </c>
      <c r="C23" s="23" t="s">
        <v>881</v>
      </c>
      <c r="D23" s="23" t="s">
        <v>882</v>
      </c>
      <c r="E23" s="23" t="s">
        <v>883</v>
      </c>
      <c r="F23" s="5"/>
      <c r="G23" s="5"/>
      <c r="H23" s="5"/>
    </row>
    <row r="24">
      <c r="A24" s="23" t="s">
        <v>884</v>
      </c>
      <c r="B24" s="23" t="s">
        <v>885</v>
      </c>
      <c r="C24" s="23" t="s">
        <v>886</v>
      </c>
      <c r="D24" s="23" t="s">
        <v>887</v>
      </c>
      <c r="E24" s="23" t="s">
        <v>888</v>
      </c>
      <c r="F24" s="5"/>
      <c r="G24" s="5"/>
      <c r="H24" s="5"/>
    </row>
    <row r="25">
      <c r="A25" s="23" t="s">
        <v>889</v>
      </c>
      <c r="B25" s="23" t="s">
        <v>890</v>
      </c>
      <c r="C25" s="23" t="s">
        <v>891</v>
      </c>
      <c r="D25" s="23" t="s">
        <v>892</v>
      </c>
      <c r="E25" s="23" t="s">
        <v>893</v>
      </c>
      <c r="F25" s="5"/>
      <c r="G25" s="5"/>
      <c r="H25" s="5"/>
    </row>
    <row r="26">
      <c r="A26" s="23" t="s">
        <v>894</v>
      </c>
      <c r="B26" s="23" t="s">
        <v>895</v>
      </c>
      <c r="C26" s="23" t="s">
        <v>896</v>
      </c>
      <c r="D26" s="23" t="s">
        <v>897</v>
      </c>
      <c r="E26" s="23" t="s">
        <v>898</v>
      </c>
      <c r="F26" s="5"/>
      <c r="G26" s="5"/>
      <c r="H26" s="5"/>
    </row>
    <row r="27">
      <c r="A27" s="23" t="s">
        <v>899</v>
      </c>
      <c r="B27" s="23" t="s">
        <v>900</v>
      </c>
      <c r="C27" s="23" t="s">
        <v>901</v>
      </c>
      <c r="D27" s="23" t="s">
        <v>902</v>
      </c>
      <c r="E27" s="23" t="s">
        <v>903</v>
      </c>
      <c r="F27" s="5"/>
      <c r="G27" s="5"/>
      <c r="H27" s="5"/>
    </row>
    <row r="28">
      <c r="A28" s="23" t="s">
        <v>904</v>
      </c>
      <c r="B28" s="23" t="s">
        <v>905</v>
      </c>
      <c r="C28" s="23" t="s">
        <v>906</v>
      </c>
      <c r="D28" s="23" t="s">
        <v>907</v>
      </c>
      <c r="E28" s="23" t="s">
        <v>908</v>
      </c>
      <c r="F28" s="5"/>
      <c r="G28" s="5"/>
      <c r="H28" s="5"/>
    </row>
    <row r="29">
      <c r="A29" s="23" t="s">
        <v>909</v>
      </c>
      <c r="B29" s="23" t="s">
        <v>910</v>
      </c>
      <c r="C29" s="23" t="s">
        <v>911</v>
      </c>
      <c r="D29" s="23" t="s">
        <v>912</v>
      </c>
      <c r="E29" s="23" t="s">
        <v>913</v>
      </c>
      <c r="F29" s="5"/>
      <c r="G29" s="5"/>
      <c r="H29" s="5"/>
    </row>
    <row r="30">
      <c r="A30" s="23" t="s">
        <v>914</v>
      </c>
      <c r="B30" s="23" t="s">
        <v>915</v>
      </c>
      <c r="C30" s="23" t="s">
        <v>916</v>
      </c>
      <c r="D30" s="23" t="s">
        <v>917</v>
      </c>
      <c r="E30" s="23" t="s">
        <v>918</v>
      </c>
      <c r="F30" s="5"/>
      <c r="G30" s="5"/>
      <c r="H30" s="5"/>
    </row>
    <row r="31">
      <c r="A31" s="23" t="s">
        <v>919</v>
      </c>
      <c r="B31" s="23" t="s">
        <v>920</v>
      </c>
      <c r="C31" s="23" t="s">
        <v>921</v>
      </c>
      <c r="D31" s="23" t="s">
        <v>922</v>
      </c>
      <c r="E31" s="23" t="s">
        <v>923</v>
      </c>
      <c r="F31" s="5"/>
      <c r="G31" s="5"/>
      <c r="H31" s="5"/>
    </row>
    <row r="32">
      <c r="A32" s="23" t="s">
        <v>924</v>
      </c>
      <c r="B32" s="23" t="s">
        <v>925</v>
      </c>
      <c r="C32" s="23" t="s">
        <v>926</v>
      </c>
      <c r="D32" s="23" t="s">
        <v>927</v>
      </c>
      <c r="E32" s="23" t="s">
        <v>928</v>
      </c>
      <c r="F32" s="5"/>
      <c r="G32" s="5"/>
      <c r="H32" s="5"/>
    </row>
    <row r="33">
      <c r="A33" s="23" t="s">
        <v>929</v>
      </c>
      <c r="B33" s="23" t="s">
        <v>930</v>
      </c>
      <c r="C33" s="23" t="s">
        <v>931</v>
      </c>
      <c r="D33" s="23" t="s">
        <v>932</v>
      </c>
      <c r="E33" s="23" t="s">
        <v>933</v>
      </c>
      <c r="F33" s="5"/>
      <c r="G33" s="5"/>
      <c r="H33" s="5"/>
    </row>
    <row r="34">
      <c r="A34" s="23" t="s">
        <v>934</v>
      </c>
      <c r="B34" s="23" t="s">
        <v>935</v>
      </c>
      <c r="C34" s="23" t="s">
        <v>936</v>
      </c>
      <c r="D34" s="23" t="s">
        <v>937</v>
      </c>
      <c r="E34" s="23" t="s">
        <v>938</v>
      </c>
      <c r="F34" s="5"/>
      <c r="G34" s="5"/>
      <c r="H34" s="5"/>
    </row>
    <row r="35">
      <c r="A35" s="23" t="s">
        <v>939</v>
      </c>
      <c r="B35" s="23" t="s">
        <v>940</v>
      </c>
      <c r="C35" s="23" t="s">
        <v>941</v>
      </c>
      <c r="D35" s="23" t="s">
        <v>942</v>
      </c>
      <c r="E35" s="23" t="s">
        <v>943</v>
      </c>
      <c r="F35" s="5"/>
      <c r="G35" s="5"/>
      <c r="H35" s="5"/>
    </row>
    <row r="36">
      <c r="A36" s="23" t="s">
        <v>944</v>
      </c>
      <c r="B36" s="23" t="s">
        <v>945</v>
      </c>
      <c r="C36" s="23" t="s">
        <v>946</v>
      </c>
      <c r="D36" s="23" t="s">
        <v>947</v>
      </c>
      <c r="E36" s="23" t="s">
        <v>948</v>
      </c>
      <c r="F36" s="5"/>
      <c r="G36" s="5"/>
      <c r="H36" s="5"/>
    </row>
    <row r="37">
      <c r="A37" s="23" t="s">
        <v>949</v>
      </c>
      <c r="B37" s="23" t="s">
        <v>950</v>
      </c>
      <c r="C37" s="23" t="s">
        <v>951</v>
      </c>
      <c r="D37" s="23" t="s">
        <v>952</v>
      </c>
      <c r="E37" s="23" t="s">
        <v>953</v>
      </c>
      <c r="F37" s="5"/>
      <c r="G37" s="5"/>
      <c r="H37" s="5"/>
    </row>
    <row r="38">
      <c r="A38" s="23" t="s">
        <v>954</v>
      </c>
      <c r="B38" s="23" t="s">
        <v>955</v>
      </c>
      <c r="C38" s="23" t="s">
        <v>956</v>
      </c>
      <c r="D38" s="23" t="s">
        <v>957</v>
      </c>
      <c r="E38" s="23" t="s">
        <v>958</v>
      </c>
      <c r="F38" s="5"/>
      <c r="G38" s="5"/>
      <c r="H38" s="5"/>
    </row>
    <row r="39">
      <c r="A39" s="23" t="s">
        <v>959</v>
      </c>
      <c r="B39" s="23" t="s">
        <v>960</v>
      </c>
      <c r="C39" s="23" t="s">
        <v>961</v>
      </c>
      <c r="D39" s="23" t="s">
        <v>962</v>
      </c>
      <c r="E39" s="23" t="s">
        <v>963</v>
      </c>
      <c r="F39" s="5"/>
      <c r="G39" s="5"/>
      <c r="H39" s="5"/>
    </row>
    <row r="40">
      <c r="A40" s="23" t="s">
        <v>964</v>
      </c>
      <c r="B40" s="23" t="s">
        <v>965</v>
      </c>
      <c r="C40" s="23" t="s">
        <v>966</v>
      </c>
      <c r="D40" s="23" t="s">
        <v>967</v>
      </c>
      <c r="E40" s="23" t="s">
        <v>968</v>
      </c>
      <c r="F40" s="5"/>
      <c r="G40" s="5"/>
      <c r="H40" s="5"/>
    </row>
    <row r="41">
      <c r="A41" s="23" t="s">
        <v>969</v>
      </c>
      <c r="B41" s="23" t="s">
        <v>970</v>
      </c>
      <c r="C41" s="23" t="s">
        <v>971</v>
      </c>
      <c r="D41" s="23" t="s">
        <v>972</v>
      </c>
      <c r="E41" s="23" t="s">
        <v>973</v>
      </c>
      <c r="F41" s="5"/>
      <c r="G41" s="5"/>
      <c r="H41" s="5"/>
    </row>
    <row r="42">
      <c r="A42" s="23" t="s">
        <v>974</v>
      </c>
      <c r="B42" s="23" t="s">
        <v>975</v>
      </c>
      <c r="C42" s="23" t="s">
        <v>976</v>
      </c>
      <c r="D42" s="23" t="s">
        <v>977</v>
      </c>
      <c r="E42" s="23" t="s">
        <v>978</v>
      </c>
      <c r="F42" s="5"/>
      <c r="G42" s="5"/>
      <c r="H42" s="5"/>
    </row>
    <row r="43">
      <c r="A43" s="23" t="s">
        <v>979</v>
      </c>
      <c r="B43" s="23" t="s">
        <v>980</v>
      </c>
      <c r="C43" s="23" t="s">
        <v>981</v>
      </c>
      <c r="D43" s="23" t="s">
        <v>982</v>
      </c>
      <c r="E43" s="23" t="s">
        <v>983</v>
      </c>
      <c r="F43" s="5"/>
      <c r="G43" s="5"/>
      <c r="H43" s="5"/>
    </row>
    <row r="44">
      <c r="A44" s="23" t="s">
        <v>984</v>
      </c>
      <c r="B44" s="23" t="s">
        <v>985</v>
      </c>
      <c r="C44" s="23" t="s">
        <v>986</v>
      </c>
      <c r="D44" s="23" t="s">
        <v>987</v>
      </c>
      <c r="E44" s="23" t="s">
        <v>988</v>
      </c>
      <c r="F44" s="5"/>
      <c r="G44" s="5"/>
      <c r="H44" s="5"/>
    </row>
    <row r="45">
      <c r="A45" s="23" t="s">
        <v>989</v>
      </c>
      <c r="B45" s="23" t="s">
        <v>990</v>
      </c>
      <c r="C45" s="23" t="s">
        <v>991</v>
      </c>
      <c r="D45" s="23" t="s">
        <v>992</v>
      </c>
      <c r="E45" s="23" t="s">
        <v>993</v>
      </c>
      <c r="F45" s="5"/>
      <c r="G45" s="5"/>
      <c r="H45" s="5"/>
    </row>
    <row r="46">
      <c r="A46" s="23" t="s">
        <v>994</v>
      </c>
      <c r="B46" s="23" t="s">
        <v>995</v>
      </c>
      <c r="C46" s="23" t="s">
        <v>996</v>
      </c>
      <c r="D46" s="23" t="s">
        <v>997</v>
      </c>
      <c r="E46" s="23" t="s">
        <v>998</v>
      </c>
      <c r="F46" s="5"/>
      <c r="G46" s="5"/>
      <c r="H46" s="5"/>
    </row>
    <row r="47">
      <c r="A47" s="23" t="s">
        <v>999</v>
      </c>
      <c r="B47" s="23" t="s">
        <v>1000</v>
      </c>
      <c r="C47" s="23" t="s">
        <v>1001</v>
      </c>
      <c r="D47" s="23" t="s">
        <v>1002</v>
      </c>
      <c r="E47" s="23" t="s">
        <v>1003</v>
      </c>
      <c r="F47" s="5"/>
      <c r="G47" s="5"/>
      <c r="H47" s="5"/>
    </row>
    <row r="48">
      <c r="A48" s="23" t="s">
        <v>1004</v>
      </c>
      <c r="B48" s="23" t="s">
        <v>1005</v>
      </c>
      <c r="C48" s="23" t="s">
        <v>1006</v>
      </c>
      <c r="D48" s="23" t="s">
        <v>1007</v>
      </c>
      <c r="E48" s="23" t="s">
        <v>1008</v>
      </c>
      <c r="F48" s="5"/>
      <c r="G48" s="5"/>
      <c r="H48" s="5"/>
    </row>
    <row r="49">
      <c r="A49" s="23" t="s">
        <v>1009</v>
      </c>
      <c r="B49" s="23" t="s">
        <v>1010</v>
      </c>
      <c r="C49" s="23" t="s">
        <v>1011</v>
      </c>
      <c r="D49" s="23" t="s">
        <v>1012</v>
      </c>
      <c r="E49" s="23" t="s">
        <v>1013</v>
      </c>
      <c r="F49" s="5"/>
      <c r="G49" s="5"/>
      <c r="H49" s="5"/>
    </row>
    <row r="50">
      <c r="A50" s="23" t="s">
        <v>1014</v>
      </c>
      <c r="B50" s="23" t="s">
        <v>1015</v>
      </c>
      <c r="C50" s="23" t="s">
        <v>1016</v>
      </c>
      <c r="D50" s="23" t="s">
        <v>1017</v>
      </c>
      <c r="E50" s="23" t="s">
        <v>1018</v>
      </c>
      <c r="F50" s="5"/>
      <c r="G50" s="5"/>
      <c r="H50" s="5"/>
    </row>
    <row r="51">
      <c r="A51" s="23" t="s">
        <v>1019</v>
      </c>
      <c r="B51" s="23" t="s">
        <v>1020</v>
      </c>
      <c r="C51" s="23" t="s">
        <v>1021</v>
      </c>
      <c r="D51" s="23" t="s">
        <v>1022</v>
      </c>
      <c r="E51" s="23" t="s">
        <v>1023</v>
      </c>
      <c r="F51" s="5"/>
      <c r="G51" s="5"/>
      <c r="H51" s="5"/>
    </row>
    <row r="52">
      <c r="A52" s="23" t="s">
        <v>1024</v>
      </c>
      <c r="B52" s="23" t="s">
        <v>1025</v>
      </c>
      <c r="C52" s="23" t="s">
        <v>1026</v>
      </c>
      <c r="D52" s="23" t="s">
        <v>1027</v>
      </c>
      <c r="E52" s="23" t="s">
        <v>1028</v>
      </c>
      <c r="F52" s="5"/>
      <c r="G52" s="5"/>
      <c r="H52" s="5"/>
    </row>
    <row r="53">
      <c r="A53" s="23" t="s">
        <v>1029</v>
      </c>
      <c r="B53" s="23" t="s">
        <v>1030</v>
      </c>
      <c r="C53" s="23" t="s">
        <v>1031</v>
      </c>
      <c r="D53" s="23" t="s">
        <v>1032</v>
      </c>
      <c r="E53" s="23" t="s">
        <v>1033</v>
      </c>
      <c r="F53" s="5"/>
      <c r="G53" s="5"/>
      <c r="H53" s="5"/>
    </row>
    <row r="54">
      <c r="A54" s="23" t="s">
        <v>1034</v>
      </c>
      <c r="B54" s="23" t="s">
        <v>1035</v>
      </c>
      <c r="C54" s="23" t="s">
        <v>1036</v>
      </c>
      <c r="D54" s="23" t="s">
        <v>1037</v>
      </c>
      <c r="E54" s="23" t="s">
        <v>1038</v>
      </c>
      <c r="F54" s="5"/>
      <c r="G54" s="5"/>
      <c r="H54" s="5"/>
    </row>
    <row r="55">
      <c r="A55" s="23" t="s">
        <v>1039</v>
      </c>
      <c r="B55" s="23" t="s">
        <v>1040</v>
      </c>
      <c r="C55" s="23" t="s">
        <v>1041</v>
      </c>
      <c r="D55" s="23" t="s">
        <v>1042</v>
      </c>
      <c r="E55" s="23" t="s">
        <v>1043</v>
      </c>
      <c r="F55" s="5"/>
      <c r="G55" s="5"/>
      <c r="H55" s="5"/>
    </row>
    <row r="56">
      <c r="A56" s="23" t="s">
        <v>1044</v>
      </c>
      <c r="B56" s="23" t="s">
        <v>1045</v>
      </c>
      <c r="C56" s="23" t="s">
        <v>1046</v>
      </c>
      <c r="D56" s="23" t="s">
        <v>1047</v>
      </c>
      <c r="E56" s="23" t="s">
        <v>1048</v>
      </c>
      <c r="F56" s="5"/>
      <c r="G56" s="5"/>
      <c r="H56" s="5"/>
    </row>
    <row r="57">
      <c r="A57" s="23" t="s">
        <v>1049</v>
      </c>
      <c r="B57" s="23" t="s">
        <v>1050</v>
      </c>
      <c r="C57" s="23" t="s">
        <v>1051</v>
      </c>
      <c r="D57" s="23" t="s">
        <v>1052</v>
      </c>
      <c r="E57" s="23" t="s">
        <v>1053</v>
      </c>
      <c r="F57" s="5"/>
      <c r="G57" s="5"/>
      <c r="H57" s="5"/>
    </row>
    <row r="58">
      <c r="A58" s="23" t="s">
        <v>1054</v>
      </c>
      <c r="B58" s="23" t="s">
        <v>1055</v>
      </c>
      <c r="C58" s="23" t="s">
        <v>1056</v>
      </c>
      <c r="D58" s="23" t="s">
        <v>1057</v>
      </c>
      <c r="E58" s="23" t="s">
        <v>1058</v>
      </c>
      <c r="F58" s="5"/>
      <c r="G58" s="5"/>
      <c r="H58" s="5"/>
    </row>
    <row r="59">
      <c r="A59" s="23" t="s">
        <v>1059</v>
      </c>
      <c r="B59" s="23" t="s">
        <v>1060</v>
      </c>
      <c r="C59" s="23" t="s">
        <v>1061</v>
      </c>
      <c r="D59" s="23" t="s">
        <v>1062</v>
      </c>
      <c r="E59" s="23" t="s">
        <v>1063</v>
      </c>
      <c r="F59" s="5"/>
      <c r="G59" s="5"/>
      <c r="H59" s="5"/>
    </row>
    <row r="60">
      <c r="A60" s="23" t="s">
        <v>1064</v>
      </c>
      <c r="B60" s="23" t="s">
        <v>1065</v>
      </c>
      <c r="C60" s="23" t="s">
        <v>1066</v>
      </c>
      <c r="D60" s="23" t="s">
        <v>1067</v>
      </c>
      <c r="E60" s="23" t="s">
        <v>1068</v>
      </c>
      <c r="F60" s="5"/>
      <c r="G60" s="5"/>
      <c r="H60" s="5"/>
    </row>
    <row r="61">
      <c r="A61" s="23" t="s">
        <v>1069</v>
      </c>
      <c r="B61" s="23" t="s">
        <v>1070</v>
      </c>
      <c r="C61" s="23" t="s">
        <v>1071</v>
      </c>
      <c r="D61" s="23" t="s">
        <v>1072</v>
      </c>
      <c r="E61" s="23" t="s">
        <v>1073</v>
      </c>
      <c r="F61" s="5"/>
      <c r="G61" s="5"/>
      <c r="H61" s="5"/>
    </row>
    <row r="62">
      <c r="A62" s="23" t="s">
        <v>1074</v>
      </c>
      <c r="B62" s="23" t="s">
        <v>1075</v>
      </c>
      <c r="C62" s="23" t="s">
        <v>1076</v>
      </c>
      <c r="D62" s="23" t="s">
        <v>1077</v>
      </c>
      <c r="E62" s="23" t="s">
        <v>1078</v>
      </c>
      <c r="F62" s="5"/>
      <c r="G62" s="5"/>
      <c r="H62" s="5"/>
    </row>
    <row r="63">
      <c r="A63" s="23" t="s">
        <v>1079</v>
      </c>
      <c r="B63" s="23" t="s">
        <v>1080</v>
      </c>
      <c r="C63" s="23" t="s">
        <v>1081</v>
      </c>
      <c r="D63" s="23" t="s">
        <v>1082</v>
      </c>
      <c r="E63" s="23" t="s">
        <v>1083</v>
      </c>
      <c r="F63" s="5"/>
      <c r="G63" s="5"/>
      <c r="H63" s="5"/>
    </row>
    <row r="64">
      <c r="A64" s="23" t="s">
        <v>1084</v>
      </c>
      <c r="B64" s="23" t="s">
        <v>1085</v>
      </c>
      <c r="C64" s="23" t="s">
        <v>1086</v>
      </c>
      <c r="D64" s="23" t="s">
        <v>1087</v>
      </c>
      <c r="E64" s="23" t="s">
        <v>1088</v>
      </c>
      <c r="F64" s="5"/>
      <c r="G64" s="5"/>
      <c r="H64" s="5"/>
    </row>
    <row r="65">
      <c r="A65" s="23" t="s">
        <v>1089</v>
      </c>
      <c r="B65" s="23" t="s">
        <v>1090</v>
      </c>
      <c r="C65" s="23" t="s">
        <v>1091</v>
      </c>
      <c r="D65" s="23" t="s">
        <v>1092</v>
      </c>
      <c r="E65" s="23" t="s">
        <v>1093</v>
      </c>
      <c r="F65" s="5"/>
      <c r="G65" s="5"/>
      <c r="H65" s="5"/>
    </row>
    <row r="66">
      <c r="A66" s="23" t="s">
        <v>1094</v>
      </c>
      <c r="B66" s="23" t="s">
        <v>1095</v>
      </c>
      <c r="C66" s="23" t="s">
        <v>1096</v>
      </c>
      <c r="D66" s="23" t="s">
        <v>1097</v>
      </c>
      <c r="E66" s="23" t="s">
        <v>1098</v>
      </c>
      <c r="F66" s="5"/>
      <c r="G66" s="5"/>
      <c r="H66" s="5"/>
    </row>
    <row r="67">
      <c r="A67" s="23" t="s">
        <v>1099</v>
      </c>
      <c r="B67" s="23" t="s">
        <v>1100</v>
      </c>
      <c r="C67" s="23" t="s">
        <v>1101</v>
      </c>
      <c r="D67" s="23" t="s">
        <v>1102</v>
      </c>
      <c r="E67" s="23" t="s">
        <v>1103</v>
      </c>
      <c r="F67" s="5"/>
      <c r="G67" s="5"/>
      <c r="H67" s="5"/>
    </row>
    <row r="68">
      <c r="A68" s="23" t="s">
        <v>1104</v>
      </c>
      <c r="B68" s="23" t="s">
        <v>1105</v>
      </c>
      <c r="C68" s="23" t="s">
        <v>1106</v>
      </c>
      <c r="D68" s="23" t="s">
        <v>1107</v>
      </c>
      <c r="E68" s="23" t="s">
        <v>1108</v>
      </c>
      <c r="F68" s="5"/>
      <c r="G68" s="5"/>
      <c r="H68" s="5"/>
    </row>
    <row r="69">
      <c r="A69" s="23" t="s">
        <v>1109</v>
      </c>
      <c r="B69" s="23" t="s">
        <v>1110</v>
      </c>
      <c r="C69" s="23" t="s">
        <v>1111</v>
      </c>
      <c r="D69" s="23" t="s">
        <v>1112</v>
      </c>
      <c r="E69" s="23" t="s">
        <v>1113</v>
      </c>
      <c r="F69" s="5"/>
      <c r="G69" s="5"/>
      <c r="H69" s="5"/>
    </row>
    <row r="70">
      <c r="A70" s="23" t="s">
        <v>1114</v>
      </c>
      <c r="B70" s="23" t="s">
        <v>1115</v>
      </c>
      <c r="C70" s="23" t="s">
        <v>1116</v>
      </c>
      <c r="D70" s="23" t="s">
        <v>1117</v>
      </c>
      <c r="E70" s="23" t="s">
        <v>1118</v>
      </c>
      <c r="F70" s="5"/>
      <c r="G70" s="5"/>
      <c r="H70" s="5"/>
    </row>
    <row r="71">
      <c r="A71" s="23" t="s">
        <v>1119</v>
      </c>
      <c r="B71" s="23" t="s">
        <v>1120</v>
      </c>
      <c r="C71" s="23" t="s">
        <v>1121</v>
      </c>
      <c r="D71" s="23" t="s">
        <v>1122</v>
      </c>
      <c r="E71" s="23" t="s">
        <v>1123</v>
      </c>
      <c r="F71" s="5"/>
      <c r="G71" s="5"/>
      <c r="H71" s="5"/>
    </row>
    <row r="72">
      <c r="A72" s="23" t="s">
        <v>1124</v>
      </c>
      <c r="B72" s="23" t="s">
        <v>1125</v>
      </c>
      <c r="C72" s="23" t="s">
        <v>1126</v>
      </c>
      <c r="D72" s="23" t="s">
        <v>1127</v>
      </c>
      <c r="E72" s="23" t="s">
        <v>1128</v>
      </c>
      <c r="F72" s="5"/>
      <c r="G72" s="5"/>
      <c r="H72" s="5"/>
    </row>
    <row r="73">
      <c r="A73" s="23" t="s">
        <v>1129</v>
      </c>
      <c r="B73" s="23" t="s">
        <v>1130</v>
      </c>
      <c r="C73" s="23" t="s">
        <v>1131</v>
      </c>
      <c r="D73" s="23" t="s">
        <v>1132</v>
      </c>
      <c r="E73" s="23" t="s">
        <v>1133</v>
      </c>
      <c r="F73" s="5"/>
      <c r="G73" s="5"/>
      <c r="H73" s="5"/>
    </row>
    <row r="74">
      <c r="A74" s="23" t="s">
        <v>1134</v>
      </c>
      <c r="B74" s="23" t="s">
        <v>1135</v>
      </c>
      <c r="C74" s="23" t="s">
        <v>1136</v>
      </c>
      <c r="D74" s="23" t="s">
        <v>1137</v>
      </c>
      <c r="E74" s="23" t="s">
        <v>1138</v>
      </c>
      <c r="F74" s="5"/>
      <c r="G74" s="5"/>
      <c r="H74" s="5"/>
    </row>
    <row r="75">
      <c r="A75" s="23" t="s">
        <v>1139</v>
      </c>
      <c r="B75" s="23" t="s">
        <v>1140</v>
      </c>
      <c r="C75" s="23" t="s">
        <v>1141</v>
      </c>
      <c r="D75" s="23" t="s">
        <v>1142</v>
      </c>
      <c r="E75" s="23" t="s">
        <v>1143</v>
      </c>
      <c r="F75" s="5"/>
      <c r="G75" s="5"/>
      <c r="H75" s="5"/>
    </row>
    <row r="76">
      <c r="A76" s="23" t="s">
        <v>1144</v>
      </c>
      <c r="B76" s="23" t="s">
        <v>1145</v>
      </c>
      <c r="C76" s="23" t="s">
        <v>1146</v>
      </c>
      <c r="D76" s="23" t="s">
        <v>1147</v>
      </c>
      <c r="E76" s="23" t="s">
        <v>1148</v>
      </c>
      <c r="F76" s="5"/>
      <c r="G76" s="5"/>
      <c r="H76" s="5"/>
    </row>
    <row r="77">
      <c r="A77" s="23" t="s">
        <v>1149</v>
      </c>
      <c r="B77" s="23" t="s">
        <v>1150</v>
      </c>
      <c r="C77" s="23" t="s">
        <v>1151</v>
      </c>
      <c r="D77" s="23" t="s">
        <v>1152</v>
      </c>
      <c r="E77" s="23" t="s">
        <v>1153</v>
      </c>
      <c r="F77" s="5"/>
      <c r="G77" s="5"/>
      <c r="H77" s="5"/>
    </row>
    <row r="78">
      <c r="A78" s="23" t="s">
        <v>1154</v>
      </c>
      <c r="B78" s="23" t="s">
        <v>1155</v>
      </c>
      <c r="C78" s="23" t="s">
        <v>1156</v>
      </c>
      <c r="D78" s="23" t="s">
        <v>1157</v>
      </c>
      <c r="E78" s="23" t="s">
        <v>1158</v>
      </c>
      <c r="F78" s="5"/>
      <c r="G78" s="5"/>
      <c r="H78" s="5"/>
    </row>
    <row r="79">
      <c r="A79" s="23" t="s">
        <v>1159</v>
      </c>
      <c r="B79" s="23" t="s">
        <v>1160</v>
      </c>
      <c r="C79" s="23" t="s">
        <v>1161</v>
      </c>
      <c r="D79" s="23" t="s">
        <v>1162</v>
      </c>
      <c r="E79" s="23" t="s">
        <v>1163</v>
      </c>
      <c r="F79" s="5"/>
      <c r="G79" s="5"/>
      <c r="H79" s="5"/>
    </row>
    <row r="80">
      <c r="A80" s="23" t="s">
        <v>1164</v>
      </c>
      <c r="B80" s="23" t="s">
        <v>1165</v>
      </c>
      <c r="C80" s="23" t="s">
        <v>1166</v>
      </c>
      <c r="D80" s="23" t="s">
        <v>1167</v>
      </c>
      <c r="E80" s="23" t="s">
        <v>1168</v>
      </c>
      <c r="F80" s="5"/>
      <c r="G80" s="5"/>
      <c r="H80" s="5"/>
    </row>
    <row r="81">
      <c r="A81" s="23" t="s">
        <v>1169</v>
      </c>
      <c r="B81" s="23" t="s">
        <v>1170</v>
      </c>
      <c r="C81" s="23" t="s">
        <v>1171</v>
      </c>
      <c r="D81" s="23" t="s">
        <v>1172</v>
      </c>
      <c r="E81" s="23" t="s">
        <v>1173</v>
      </c>
      <c r="F81" s="5"/>
      <c r="G81" s="5"/>
      <c r="H81" s="5"/>
    </row>
    <row r="82">
      <c r="A82" s="23" t="s">
        <v>1174</v>
      </c>
      <c r="B82" s="23" t="s">
        <v>1175</v>
      </c>
      <c r="C82" s="23" t="s">
        <v>1176</v>
      </c>
      <c r="D82" s="23" t="s">
        <v>1177</v>
      </c>
      <c r="E82" s="23" t="s">
        <v>1178</v>
      </c>
      <c r="F82" s="5"/>
      <c r="G82" s="5"/>
      <c r="H82" s="5"/>
    </row>
    <row r="83">
      <c r="A83" s="23" t="s">
        <v>1179</v>
      </c>
      <c r="B83" s="23" t="s">
        <v>1180</v>
      </c>
      <c r="C83" s="23" t="s">
        <v>1181</v>
      </c>
      <c r="D83" s="23" t="s">
        <v>1182</v>
      </c>
      <c r="E83" s="23" t="s">
        <v>1183</v>
      </c>
      <c r="F83" s="5"/>
      <c r="G83" s="5"/>
      <c r="H83" s="5"/>
    </row>
    <row r="84">
      <c r="A84" s="23" t="s">
        <v>1184</v>
      </c>
      <c r="B84" s="23" t="s">
        <v>1185</v>
      </c>
      <c r="C84" s="23" t="s">
        <v>1186</v>
      </c>
      <c r="D84" s="23" t="s">
        <v>1187</v>
      </c>
      <c r="E84" s="23" t="s">
        <v>1188</v>
      </c>
      <c r="F84" s="5"/>
      <c r="G84" s="5"/>
      <c r="H84" s="5"/>
    </row>
    <row r="85">
      <c r="A85" s="23" t="s">
        <v>1189</v>
      </c>
      <c r="B85" s="23" t="s">
        <v>1190</v>
      </c>
      <c r="C85" s="23" t="s">
        <v>1191</v>
      </c>
      <c r="D85" s="23" t="s">
        <v>1192</v>
      </c>
      <c r="E85" s="23" t="s">
        <v>1193</v>
      </c>
      <c r="F85" s="5"/>
      <c r="G85" s="5"/>
      <c r="H85" s="5"/>
    </row>
    <row r="86">
      <c r="A86" s="23" t="s">
        <v>1194</v>
      </c>
      <c r="B86" s="23" t="s">
        <v>1195</v>
      </c>
      <c r="C86" s="23" t="s">
        <v>1196</v>
      </c>
      <c r="D86" s="23" t="s">
        <v>1197</v>
      </c>
      <c r="E86" s="23" t="s">
        <v>1198</v>
      </c>
      <c r="F86" s="5"/>
      <c r="G86" s="5"/>
      <c r="H86" s="5"/>
    </row>
    <row r="87">
      <c r="A87" s="23" t="s">
        <v>1199</v>
      </c>
      <c r="B87" s="23" t="s">
        <v>1200</v>
      </c>
      <c r="C87" s="23" t="s">
        <v>1201</v>
      </c>
      <c r="D87" s="23" t="s">
        <v>1202</v>
      </c>
      <c r="E87" s="23" t="s">
        <v>1203</v>
      </c>
      <c r="F87" s="5"/>
      <c r="G87" s="5"/>
      <c r="H87" s="5"/>
    </row>
    <row r="88">
      <c r="A88" s="23" t="s">
        <v>1204</v>
      </c>
      <c r="B88" s="23" t="s">
        <v>1205</v>
      </c>
      <c r="C88" s="23" t="s">
        <v>1206</v>
      </c>
      <c r="D88" s="23" t="s">
        <v>1207</v>
      </c>
      <c r="E88" s="23" t="s">
        <v>1208</v>
      </c>
      <c r="F88" s="5"/>
      <c r="G88" s="5"/>
      <c r="H88" s="5"/>
    </row>
    <row r="89">
      <c r="A89" s="23" t="s">
        <v>1209</v>
      </c>
      <c r="B89" s="23" t="s">
        <v>1210</v>
      </c>
      <c r="C89" s="23" t="s">
        <v>1211</v>
      </c>
      <c r="D89" s="23" t="s">
        <v>1212</v>
      </c>
      <c r="E89" s="23" t="s">
        <v>1213</v>
      </c>
      <c r="F89" s="5"/>
      <c r="G89" s="5"/>
      <c r="H89" s="5"/>
    </row>
    <row r="90">
      <c r="A90" s="23" t="s">
        <v>1214</v>
      </c>
      <c r="B90" s="23" t="s">
        <v>1215</v>
      </c>
      <c r="C90" s="23" t="s">
        <v>1216</v>
      </c>
      <c r="D90" s="23" t="s">
        <v>1217</v>
      </c>
      <c r="E90" s="23" t="s">
        <v>1218</v>
      </c>
      <c r="F90" s="5"/>
      <c r="G90" s="5"/>
      <c r="H90" s="5"/>
    </row>
    <row r="91">
      <c r="A91" s="23" t="s">
        <v>1219</v>
      </c>
      <c r="B91" s="23" t="s">
        <v>1220</v>
      </c>
      <c r="C91" s="23" t="s">
        <v>1221</v>
      </c>
      <c r="D91" s="23" t="s">
        <v>1222</v>
      </c>
      <c r="E91" s="23" t="s">
        <v>1223</v>
      </c>
      <c r="F91" s="5"/>
      <c r="G91" s="5"/>
      <c r="H91" s="5"/>
    </row>
    <row r="92">
      <c r="A92" s="23" t="s">
        <v>1224</v>
      </c>
      <c r="B92" s="23" t="s">
        <v>1225</v>
      </c>
      <c r="C92" s="23" t="s">
        <v>1226</v>
      </c>
      <c r="D92" s="23" t="s">
        <v>1227</v>
      </c>
      <c r="E92" s="23" t="s">
        <v>1228</v>
      </c>
      <c r="F92" s="5"/>
      <c r="G92" s="5"/>
      <c r="H92" s="5"/>
    </row>
    <row r="93">
      <c r="A93" s="23" t="s">
        <v>1229</v>
      </c>
      <c r="B93" s="23" t="s">
        <v>1230</v>
      </c>
      <c r="C93" s="23" t="s">
        <v>1231</v>
      </c>
      <c r="D93" s="23" t="s">
        <v>1232</v>
      </c>
      <c r="E93" s="23" t="s">
        <v>1233</v>
      </c>
      <c r="F93" s="5"/>
      <c r="G93" s="5"/>
      <c r="H93" s="5"/>
    </row>
    <row r="94">
      <c r="A94" s="23" t="s">
        <v>1234</v>
      </c>
      <c r="B94" s="23" t="s">
        <v>1235</v>
      </c>
      <c r="C94" s="23" t="s">
        <v>1236</v>
      </c>
      <c r="D94" s="23" t="s">
        <v>1237</v>
      </c>
      <c r="E94" s="23" t="s">
        <v>1238</v>
      </c>
      <c r="F94" s="5"/>
      <c r="G94" s="5"/>
      <c r="H94" s="5"/>
    </row>
    <row r="95">
      <c r="A95" s="23" t="s">
        <v>1239</v>
      </c>
      <c r="B95" s="23" t="s">
        <v>1240</v>
      </c>
      <c r="C95" s="23" t="s">
        <v>1241</v>
      </c>
      <c r="D95" s="23" t="s">
        <v>1242</v>
      </c>
      <c r="E95" s="23" t="s">
        <v>1243</v>
      </c>
      <c r="F95" s="5"/>
      <c r="G95" s="5"/>
      <c r="H95" s="5"/>
    </row>
    <row r="96">
      <c r="A96" s="23" t="s">
        <v>1244</v>
      </c>
      <c r="B96" s="23" t="s">
        <v>1245</v>
      </c>
      <c r="C96" s="23" t="s">
        <v>1246</v>
      </c>
      <c r="D96" s="23" t="s">
        <v>1247</v>
      </c>
      <c r="E96" s="23" t="s">
        <v>1248</v>
      </c>
      <c r="F96" s="5"/>
      <c r="G96" s="5"/>
      <c r="H96" s="5"/>
    </row>
    <row r="97">
      <c r="A97" s="23" t="s">
        <v>1249</v>
      </c>
      <c r="B97" s="23" t="s">
        <v>1250</v>
      </c>
      <c r="C97" s="23" t="s">
        <v>1251</v>
      </c>
      <c r="D97" s="23" t="s">
        <v>1252</v>
      </c>
      <c r="E97" s="23" t="s">
        <v>1253</v>
      </c>
      <c r="F97" s="5"/>
      <c r="G97" s="5"/>
      <c r="H97" s="5"/>
    </row>
    <row r="98">
      <c r="A98" s="23" t="s">
        <v>1254</v>
      </c>
      <c r="B98" s="23" t="s">
        <v>1255</v>
      </c>
      <c r="C98" s="23" t="s">
        <v>1256</v>
      </c>
      <c r="D98" s="23" t="s">
        <v>1257</v>
      </c>
      <c r="E98" s="23" t="s">
        <v>1258</v>
      </c>
      <c r="F98" s="5"/>
      <c r="G98" s="5"/>
      <c r="H98" s="5"/>
    </row>
    <row r="99">
      <c r="A99" s="23" t="s">
        <v>1259</v>
      </c>
      <c r="B99" s="23" t="s">
        <v>1260</v>
      </c>
      <c r="C99" s="23"/>
      <c r="D99" s="23" t="s">
        <v>1261</v>
      </c>
      <c r="E99" s="23" t="s">
        <v>1262</v>
      </c>
      <c r="F99" s="5"/>
      <c r="G99" s="5"/>
      <c r="H99" s="5"/>
    </row>
    <row r="100">
      <c r="A100" s="23" t="s">
        <v>1263</v>
      </c>
      <c r="B100" s="23" t="s">
        <v>1264</v>
      </c>
      <c r="C100" s="23"/>
      <c r="D100" s="23" t="s">
        <v>1265</v>
      </c>
      <c r="E100" s="23" t="s">
        <v>1266</v>
      </c>
      <c r="F100" s="5"/>
      <c r="G100" s="5"/>
      <c r="H100" s="5"/>
    </row>
    <row r="101">
      <c r="A101" s="23" t="s">
        <v>1267</v>
      </c>
      <c r="B101" s="23" t="s">
        <v>1268</v>
      </c>
      <c r="C101" s="23" t="s">
        <v>1269</v>
      </c>
      <c r="D101" s="23" t="s">
        <v>1270</v>
      </c>
      <c r="E101" s="23" t="s">
        <v>1271</v>
      </c>
      <c r="F101" s="5"/>
      <c r="G101" s="5"/>
      <c r="H101" s="5"/>
    </row>
    <row r="102">
      <c r="A102" s="23" t="s">
        <v>1272</v>
      </c>
      <c r="B102" s="23" t="s">
        <v>1273</v>
      </c>
      <c r="C102" s="23" t="s">
        <v>1274</v>
      </c>
      <c r="D102" s="23" t="s">
        <v>1275</v>
      </c>
      <c r="E102" s="23" t="s">
        <v>1276</v>
      </c>
      <c r="F102" s="5"/>
      <c r="G102" s="5"/>
      <c r="H102" s="5"/>
    </row>
    <row r="103">
      <c r="A103" s="23" t="s">
        <v>1277</v>
      </c>
      <c r="B103" s="23" t="s">
        <v>1278</v>
      </c>
      <c r="C103" s="23" t="s">
        <v>1279</v>
      </c>
      <c r="D103" s="23" t="s">
        <v>1280</v>
      </c>
      <c r="E103" s="23" t="s">
        <v>1281</v>
      </c>
      <c r="F103" s="5"/>
      <c r="G103" s="5"/>
      <c r="H103" s="5"/>
    </row>
    <row r="104">
      <c r="A104" s="23" t="s">
        <v>1282</v>
      </c>
      <c r="B104" s="23" t="s">
        <v>1283</v>
      </c>
      <c r="C104" s="23" t="s">
        <v>1284</v>
      </c>
      <c r="D104" s="23" t="s">
        <v>1285</v>
      </c>
      <c r="E104" s="23" t="s">
        <v>1286</v>
      </c>
      <c r="F104" s="5"/>
      <c r="G104" s="5"/>
      <c r="H104" s="5"/>
    </row>
    <row r="105">
      <c r="A105" s="23" t="s">
        <v>1287</v>
      </c>
      <c r="B105" s="23" t="s">
        <v>1288</v>
      </c>
      <c r="C105" s="23" t="s">
        <v>1289</v>
      </c>
      <c r="D105" s="23" t="s">
        <v>1290</v>
      </c>
      <c r="E105" s="23" t="s">
        <v>1291</v>
      </c>
      <c r="F105" s="5"/>
      <c r="G105" s="5"/>
      <c r="H105" s="5"/>
    </row>
    <row r="106">
      <c r="A106" s="23" t="s">
        <v>1292</v>
      </c>
      <c r="B106" s="23" t="s">
        <v>1293</v>
      </c>
      <c r="C106" s="23" t="s">
        <v>1294</v>
      </c>
      <c r="D106" s="23" t="s">
        <v>1295</v>
      </c>
      <c r="E106" s="23" t="s">
        <v>1296</v>
      </c>
      <c r="F106" s="5"/>
      <c r="G106" s="5"/>
      <c r="H106" s="5"/>
    </row>
    <row r="107">
      <c r="A107" s="23" t="s">
        <v>1297</v>
      </c>
      <c r="B107" s="23" t="s">
        <v>1298</v>
      </c>
      <c r="C107" s="23" t="s">
        <v>1299</v>
      </c>
      <c r="D107" s="23" t="s">
        <v>1300</v>
      </c>
      <c r="E107" s="23" t="s">
        <v>1301</v>
      </c>
      <c r="F107" s="5"/>
      <c r="G107" s="5"/>
      <c r="H107" s="5"/>
    </row>
    <row r="108">
      <c r="A108" s="23" t="s">
        <v>1302</v>
      </c>
      <c r="B108" s="23" t="s">
        <v>1303</v>
      </c>
      <c r="C108" s="23" t="s">
        <v>1304</v>
      </c>
      <c r="D108" s="23" t="s">
        <v>1305</v>
      </c>
      <c r="E108" s="23" t="s">
        <v>1306</v>
      </c>
      <c r="F108" s="5"/>
      <c r="G108" s="5"/>
      <c r="H108" s="5"/>
    </row>
    <row r="109">
      <c r="A109" s="23" t="s">
        <v>1307</v>
      </c>
      <c r="B109" s="23" t="s">
        <v>1308</v>
      </c>
      <c r="C109" s="23" t="s">
        <v>1309</v>
      </c>
      <c r="D109" s="23" t="s">
        <v>1310</v>
      </c>
      <c r="E109" s="23" t="s">
        <v>1311</v>
      </c>
      <c r="F109" s="5"/>
      <c r="G109" s="5"/>
      <c r="H109" s="5"/>
    </row>
    <row r="110">
      <c r="A110" s="23" t="s">
        <v>1312</v>
      </c>
      <c r="B110" s="23" t="s">
        <v>1313</v>
      </c>
      <c r="C110" s="23" t="s">
        <v>1314</v>
      </c>
      <c r="D110" s="23" t="s">
        <v>1315</v>
      </c>
      <c r="E110" s="23" t="s">
        <v>1316</v>
      </c>
      <c r="F110" s="5"/>
      <c r="G110" s="5"/>
      <c r="H110" s="5"/>
    </row>
    <row r="111">
      <c r="A111" s="23" t="s">
        <v>1317</v>
      </c>
      <c r="B111" s="23" t="s">
        <v>1318</v>
      </c>
      <c r="C111" s="23" t="s">
        <v>1319</v>
      </c>
      <c r="D111" s="23" t="s">
        <v>1320</v>
      </c>
      <c r="E111" s="23" t="s">
        <v>1321</v>
      </c>
      <c r="F111" s="5"/>
      <c r="G111" s="5"/>
      <c r="H111" s="5"/>
    </row>
    <row r="112">
      <c r="A112" s="23" t="s">
        <v>1322</v>
      </c>
      <c r="B112" s="23" t="s">
        <v>1323</v>
      </c>
      <c r="C112" s="23" t="s">
        <v>1324</v>
      </c>
      <c r="D112" s="23" t="s">
        <v>1325</v>
      </c>
      <c r="E112" s="23" t="s">
        <v>1326</v>
      </c>
      <c r="F112" s="5"/>
      <c r="G112" s="5"/>
      <c r="H112" s="5"/>
    </row>
    <row r="113">
      <c r="A113" s="23" t="s">
        <v>1327</v>
      </c>
      <c r="B113" s="23" t="s">
        <v>1328</v>
      </c>
      <c r="C113" s="23" t="s">
        <v>1329</v>
      </c>
      <c r="D113" s="23" t="s">
        <v>1330</v>
      </c>
      <c r="E113" s="23" t="s">
        <v>1331</v>
      </c>
      <c r="F113" s="5"/>
      <c r="G113" s="5"/>
      <c r="H113" s="5"/>
    </row>
    <row r="114">
      <c r="A114" s="23" t="s">
        <v>1332</v>
      </c>
      <c r="B114" s="23" t="s">
        <v>1333</v>
      </c>
      <c r="C114" s="23" t="s">
        <v>1334</v>
      </c>
      <c r="D114" s="23" t="s">
        <v>1335</v>
      </c>
      <c r="E114" s="23" t="s">
        <v>1336</v>
      </c>
      <c r="F114" s="5"/>
      <c r="G114" s="5"/>
      <c r="H114" s="5"/>
    </row>
    <row r="115">
      <c r="A115" s="23" t="s">
        <v>1337</v>
      </c>
      <c r="B115" s="23" t="s">
        <v>1338</v>
      </c>
      <c r="C115" s="23" t="s">
        <v>1339</v>
      </c>
      <c r="D115" s="23" t="s">
        <v>1340</v>
      </c>
      <c r="E115" s="23" t="s">
        <v>1341</v>
      </c>
      <c r="F115" s="5"/>
      <c r="G115" s="5"/>
      <c r="H115" s="5"/>
    </row>
    <row r="116">
      <c r="A116" s="23" t="s">
        <v>1342</v>
      </c>
      <c r="B116" s="23" t="s">
        <v>1343</v>
      </c>
      <c r="C116" s="23" t="s">
        <v>1344</v>
      </c>
      <c r="D116" s="23" t="s">
        <v>1345</v>
      </c>
      <c r="E116" s="23" t="s">
        <v>1346</v>
      </c>
      <c r="F116" s="5"/>
      <c r="G116" s="5"/>
      <c r="H116" s="5"/>
    </row>
    <row r="117">
      <c r="A117" s="23" t="s">
        <v>1347</v>
      </c>
      <c r="B117" s="23" t="s">
        <v>1348</v>
      </c>
      <c r="C117" s="23" t="s">
        <v>1349</v>
      </c>
      <c r="D117" s="23" t="s">
        <v>1350</v>
      </c>
      <c r="E117" s="23" t="s">
        <v>1351</v>
      </c>
      <c r="F117" s="5"/>
      <c r="G117" s="5"/>
      <c r="H117" s="5"/>
    </row>
    <row r="118">
      <c r="A118" s="23" t="s">
        <v>1352</v>
      </c>
      <c r="B118" s="23" t="s">
        <v>1353</v>
      </c>
      <c r="C118" s="23" t="s">
        <v>1354</v>
      </c>
      <c r="D118" s="23" t="s">
        <v>1355</v>
      </c>
      <c r="E118" s="23" t="s">
        <v>1356</v>
      </c>
      <c r="F118" s="5"/>
      <c r="G118" s="5"/>
      <c r="H118" s="5"/>
    </row>
    <row r="119">
      <c r="A119" s="23" t="s">
        <v>1357</v>
      </c>
      <c r="B119" s="23"/>
      <c r="C119" s="23" t="s">
        <v>1358</v>
      </c>
      <c r="D119" s="23" t="s">
        <v>1359</v>
      </c>
      <c r="E119" s="23" t="s">
        <v>1360</v>
      </c>
      <c r="F119" s="5"/>
      <c r="G119" s="5"/>
      <c r="H119" s="5"/>
    </row>
    <row r="120">
      <c r="A120" s="23" t="s">
        <v>1361</v>
      </c>
      <c r="B120" s="23"/>
      <c r="C120" s="23" t="s">
        <v>1362</v>
      </c>
      <c r="D120" s="23" t="s">
        <v>1363</v>
      </c>
      <c r="E120" s="23" t="s">
        <v>1364</v>
      </c>
      <c r="F120" s="5"/>
      <c r="G120" s="5"/>
      <c r="H120" s="5"/>
    </row>
    <row r="121">
      <c r="A121" s="23" t="s">
        <v>1365</v>
      </c>
      <c r="B121" s="23"/>
      <c r="C121" s="23" t="s">
        <v>1366</v>
      </c>
      <c r="D121" s="23" t="s">
        <v>1367</v>
      </c>
      <c r="E121" s="23" t="s">
        <v>1368</v>
      </c>
      <c r="F121" s="5"/>
      <c r="G121" s="5"/>
      <c r="H121" s="5"/>
    </row>
    <row r="122">
      <c r="A122" s="23" t="s">
        <v>1369</v>
      </c>
      <c r="B122" s="23"/>
      <c r="C122" s="23" t="s">
        <v>1370</v>
      </c>
      <c r="D122" s="23" t="s">
        <v>1371</v>
      </c>
      <c r="E122" s="23" t="s">
        <v>1372</v>
      </c>
      <c r="F122" s="5"/>
      <c r="G122" s="5"/>
      <c r="H122" s="5"/>
    </row>
    <row r="123">
      <c r="A123" s="23" t="s">
        <v>1373</v>
      </c>
      <c r="B123" s="23"/>
      <c r="C123" s="23" t="s">
        <v>1374</v>
      </c>
      <c r="D123" s="23" t="s">
        <v>1375</v>
      </c>
      <c r="E123" s="23" t="s">
        <v>1376</v>
      </c>
      <c r="F123" s="5"/>
      <c r="G123" s="5"/>
      <c r="H123" s="5"/>
    </row>
    <row r="124">
      <c r="A124" s="23" t="s">
        <v>1377</v>
      </c>
      <c r="B124" s="23" t="s">
        <v>1378</v>
      </c>
      <c r="C124" s="23" t="s">
        <v>1379</v>
      </c>
      <c r="D124" s="23" t="s">
        <v>1380</v>
      </c>
      <c r="E124" s="23" t="s">
        <v>1381</v>
      </c>
      <c r="F124" s="5"/>
      <c r="G124" s="5"/>
      <c r="H124" s="5"/>
    </row>
    <row r="125">
      <c r="A125" s="23" t="s">
        <v>1382</v>
      </c>
      <c r="B125" s="23"/>
      <c r="C125" s="23" t="s">
        <v>1383</v>
      </c>
      <c r="D125" s="23" t="s">
        <v>1384</v>
      </c>
      <c r="E125" s="23" t="s">
        <v>1385</v>
      </c>
      <c r="F125" s="5"/>
      <c r="G125" s="5"/>
      <c r="H125" s="5"/>
    </row>
    <row r="126">
      <c r="A126" s="23" t="s">
        <v>1386</v>
      </c>
      <c r="B126" s="23"/>
      <c r="C126" s="23" t="s">
        <v>1387</v>
      </c>
      <c r="D126" s="23" t="s">
        <v>1388</v>
      </c>
      <c r="E126" s="23" t="s">
        <v>1389</v>
      </c>
      <c r="F126" s="5"/>
      <c r="G126" s="5"/>
      <c r="H126" s="5"/>
    </row>
    <row r="127">
      <c r="A127" s="23" t="s">
        <v>1390</v>
      </c>
      <c r="B127" s="23" t="s">
        <v>1391</v>
      </c>
      <c r="C127" s="23" t="s">
        <v>1392</v>
      </c>
      <c r="D127" s="23" t="s">
        <v>1393</v>
      </c>
      <c r="E127" s="23" t="s">
        <v>1394</v>
      </c>
      <c r="F127" s="5"/>
      <c r="G127" s="5"/>
      <c r="H127" s="5"/>
    </row>
    <row r="128">
      <c r="A128" s="23" t="s">
        <v>1395</v>
      </c>
      <c r="B128" s="23" t="s">
        <v>1396</v>
      </c>
      <c r="C128" s="23" t="s">
        <v>1397</v>
      </c>
      <c r="D128" s="23" t="s">
        <v>1398</v>
      </c>
      <c r="E128" s="23" t="s">
        <v>1399</v>
      </c>
      <c r="F128" s="5"/>
      <c r="G128" s="5"/>
      <c r="H128" s="5"/>
    </row>
    <row r="129">
      <c r="A129" s="23" t="s">
        <v>1400</v>
      </c>
      <c r="B129" s="23" t="s">
        <v>1401</v>
      </c>
      <c r="C129" s="23" t="s">
        <v>1402</v>
      </c>
      <c r="D129" s="23" t="s">
        <v>1403</v>
      </c>
      <c r="E129" s="23" t="s">
        <v>1404</v>
      </c>
      <c r="F129" s="5"/>
      <c r="G129" s="5"/>
      <c r="H129" s="5"/>
    </row>
    <row r="130">
      <c r="A130" s="23" t="s">
        <v>1405</v>
      </c>
      <c r="B130" s="23" t="s">
        <v>1406</v>
      </c>
      <c r="C130" s="23" t="s">
        <v>1407</v>
      </c>
      <c r="D130" s="23" t="s">
        <v>1408</v>
      </c>
      <c r="E130" s="23" t="s">
        <v>1409</v>
      </c>
      <c r="F130" s="5"/>
      <c r="G130" s="5"/>
      <c r="H130" s="5"/>
    </row>
    <row r="131">
      <c r="A131" s="23" t="s">
        <v>1410</v>
      </c>
      <c r="B131" s="23" t="s">
        <v>1411</v>
      </c>
      <c r="C131" s="23" t="s">
        <v>1412</v>
      </c>
      <c r="D131" s="23" t="s">
        <v>1413</v>
      </c>
      <c r="E131" s="23" t="s">
        <v>1414</v>
      </c>
      <c r="F131" s="5"/>
      <c r="G131" s="5"/>
      <c r="H131" s="5"/>
    </row>
    <row r="132">
      <c r="A132" s="23" t="s">
        <v>1415</v>
      </c>
      <c r="B132" s="23" t="s">
        <v>1416</v>
      </c>
      <c r="C132" s="23" t="s">
        <v>1417</v>
      </c>
      <c r="D132" s="23" t="s">
        <v>1418</v>
      </c>
      <c r="E132" s="23" t="s">
        <v>1419</v>
      </c>
      <c r="F132" s="5"/>
      <c r="G132" s="5"/>
      <c r="H132" s="5"/>
    </row>
    <row r="133">
      <c r="A133" s="23" t="s">
        <v>1420</v>
      </c>
      <c r="B133" s="23" t="s">
        <v>1416</v>
      </c>
      <c r="C133" s="23" t="s">
        <v>1421</v>
      </c>
      <c r="D133" s="23" t="s">
        <v>1422</v>
      </c>
      <c r="E133" s="23" t="s">
        <v>1423</v>
      </c>
      <c r="F133" s="5"/>
      <c r="G133" s="5"/>
      <c r="H133" s="5"/>
    </row>
    <row r="134">
      <c r="A134" s="23" t="s">
        <v>1424</v>
      </c>
      <c r="B134" s="23" t="s">
        <v>1425</v>
      </c>
      <c r="C134" s="23" t="s">
        <v>1426</v>
      </c>
      <c r="D134" s="23" t="s">
        <v>1427</v>
      </c>
      <c r="E134" s="23" t="s">
        <v>1428</v>
      </c>
      <c r="F134" s="5"/>
      <c r="G134" s="5"/>
      <c r="H134" s="5"/>
    </row>
    <row r="135">
      <c r="A135" s="23" t="s">
        <v>1429</v>
      </c>
      <c r="B135" s="23"/>
      <c r="C135" s="23" t="s">
        <v>1430</v>
      </c>
      <c r="D135" s="23" t="s">
        <v>1431</v>
      </c>
      <c r="E135" s="23" t="s">
        <v>1432</v>
      </c>
      <c r="F135" s="5"/>
      <c r="G135" s="5"/>
      <c r="H135" s="5"/>
    </row>
    <row r="136">
      <c r="A136" s="23" t="s">
        <v>1433</v>
      </c>
      <c r="B136" s="23"/>
      <c r="C136" s="23" t="s">
        <v>1434</v>
      </c>
      <c r="D136" s="23" t="s">
        <v>1435</v>
      </c>
      <c r="E136" s="23" t="s">
        <v>1436</v>
      </c>
      <c r="F136" s="5"/>
      <c r="G136" s="5"/>
      <c r="H136" s="5"/>
    </row>
    <row r="137">
      <c r="A137" s="23" t="s">
        <v>1437</v>
      </c>
      <c r="B137" s="23"/>
      <c r="C137" s="23" t="s">
        <v>1438</v>
      </c>
      <c r="D137" s="23" t="s">
        <v>1439</v>
      </c>
      <c r="E137" s="23" t="s">
        <v>1440</v>
      </c>
      <c r="F137" s="5"/>
      <c r="G137" s="5"/>
      <c r="H137" s="5"/>
    </row>
    <row r="138">
      <c r="A138" s="23" t="s">
        <v>1441</v>
      </c>
      <c r="B138" s="23"/>
      <c r="C138" s="23" t="s">
        <v>1442</v>
      </c>
      <c r="D138" s="23" t="s">
        <v>1443</v>
      </c>
      <c r="E138" s="23" t="s">
        <v>1444</v>
      </c>
      <c r="F138" s="5"/>
      <c r="G138" s="5"/>
      <c r="H138" s="5"/>
    </row>
    <row r="139">
      <c r="A139" s="23" t="s">
        <v>1445</v>
      </c>
      <c r="B139" s="23"/>
      <c r="C139" s="23" t="s">
        <v>1446</v>
      </c>
      <c r="D139" s="23" t="s">
        <v>1447</v>
      </c>
      <c r="E139" s="23" t="s">
        <v>1448</v>
      </c>
      <c r="F139" s="5"/>
      <c r="G139" s="5"/>
      <c r="H139" s="5"/>
    </row>
    <row r="140">
      <c r="A140" s="23" t="s">
        <v>1449</v>
      </c>
      <c r="B140" s="23" t="s">
        <v>1450</v>
      </c>
      <c r="C140" s="23" t="s">
        <v>1451</v>
      </c>
      <c r="D140" s="23" t="s">
        <v>1452</v>
      </c>
      <c r="E140" s="23" t="s">
        <v>1453</v>
      </c>
      <c r="F140" s="5"/>
      <c r="G140" s="5"/>
      <c r="H140" s="5"/>
    </row>
    <row r="141">
      <c r="A141" s="23" t="s">
        <v>1454</v>
      </c>
      <c r="B141" s="23" t="s">
        <v>1455</v>
      </c>
      <c r="C141" s="23" t="s">
        <v>1456</v>
      </c>
      <c r="D141" s="23" t="s">
        <v>1457</v>
      </c>
      <c r="E141" s="23" t="s">
        <v>1458</v>
      </c>
      <c r="F141" s="5"/>
      <c r="G141" s="5"/>
      <c r="H141" s="5"/>
    </row>
    <row r="142">
      <c r="A142" s="23" t="s">
        <v>1459</v>
      </c>
      <c r="B142" s="23" t="s">
        <v>1460</v>
      </c>
      <c r="C142" s="23" t="s">
        <v>1461</v>
      </c>
      <c r="D142" s="23" t="s">
        <v>1462</v>
      </c>
      <c r="E142" s="23" t="s">
        <v>1463</v>
      </c>
      <c r="F142" s="5"/>
      <c r="G142" s="5"/>
      <c r="H142" s="5"/>
    </row>
    <row r="143">
      <c r="A143" s="23" t="s">
        <v>1464</v>
      </c>
      <c r="B143" s="23" t="s">
        <v>1465</v>
      </c>
      <c r="C143" s="23" t="s">
        <v>1466</v>
      </c>
      <c r="D143" s="23" t="s">
        <v>1467</v>
      </c>
      <c r="E143" s="23" t="s">
        <v>1468</v>
      </c>
      <c r="F143" s="5"/>
      <c r="G143" s="5"/>
      <c r="H143" s="5"/>
    </row>
    <row r="144">
      <c r="A144" s="23" t="s">
        <v>1469</v>
      </c>
      <c r="B144" s="23" t="s">
        <v>1470</v>
      </c>
      <c r="C144" s="23" t="s">
        <v>1471</v>
      </c>
      <c r="D144" s="23" t="s">
        <v>1472</v>
      </c>
      <c r="E144" s="23" t="s">
        <v>1473</v>
      </c>
      <c r="F144" s="5"/>
      <c r="G144" s="5"/>
      <c r="H144" s="5"/>
    </row>
    <row r="145">
      <c r="A145" s="23" t="s">
        <v>1474</v>
      </c>
      <c r="B145" s="23" t="s">
        <v>1475</v>
      </c>
      <c r="C145" s="23" t="s">
        <v>1476</v>
      </c>
      <c r="D145" s="23" t="s">
        <v>1477</v>
      </c>
      <c r="E145" s="23" t="s">
        <v>1478</v>
      </c>
      <c r="F145" s="5"/>
      <c r="G145" s="5"/>
      <c r="H145" s="5"/>
    </row>
    <row r="146">
      <c r="A146" s="23" t="s">
        <v>1479</v>
      </c>
      <c r="B146" s="23" t="s">
        <v>1480</v>
      </c>
      <c r="C146" s="23" t="s">
        <v>1481</v>
      </c>
      <c r="D146" s="23" t="s">
        <v>1482</v>
      </c>
      <c r="E146" s="23" t="s">
        <v>1483</v>
      </c>
      <c r="F146" s="5"/>
      <c r="G146" s="5"/>
      <c r="H146" s="5"/>
    </row>
    <row r="147">
      <c r="A147" s="23" t="s">
        <v>1484</v>
      </c>
      <c r="B147" s="23" t="s">
        <v>1485</v>
      </c>
      <c r="C147" s="23" t="s">
        <v>1486</v>
      </c>
      <c r="D147" s="23" t="s">
        <v>1487</v>
      </c>
      <c r="E147" s="23" t="s">
        <v>1488</v>
      </c>
      <c r="F147" s="5"/>
      <c r="G147" s="5"/>
      <c r="H147" s="5"/>
    </row>
    <row r="148">
      <c r="A148" s="23" t="s">
        <v>1489</v>
      </c>
      <c r="B148" s="23" t="s">
        <v>1490</v>
      </c>
      <c r="C148" s="23" t="s">
        <v>1491</v>
      </c>
      <c r="D148" s="23" t="s">
        <v>1492</v>
      </c>
      <c r="E148" s="23" t="s">
        <v>1493</v>
      </c>
      <c r="F148" s="5"/>
      <c r="G148" s="5"/>
      <c r="H148" s="5"/>
    </row>
    <row r="149">
      <c r="A149" s="23" t="s">
        <v>1494</v>
      </c>
      <c r="B149" s="23" t="s">
        <v>1495</v>
      </c>
      <c r="C149" s="23" t="s">
        <v>1496</v>
      </c>
      <c r="D149" s="23" t="s">
        <v>1497</v>
      </c>
      <c r="E149" s="23" t="s">
        <v>1498</v>
      </c>
      <c r="F149" s="5"/>
      <c r="G149" s="5"/>
      <c r="H149" s="5"/>
    </row>
    <row r="150">
      <c r="A150" s="23" t="s">
        <v>1499</v>
      </c>
      <c r="B150" s="23" t="s">
        <v>1500</v>
      </c>
      <c r="C150" s="23" t="s">
        <v>1501</v>
      </c>
      <c r="D150" s="23" t="s">
        <v>1502</v>
      </c>
      <c r="E150" s="23" t="s">
        <v>1503</v>
      </c>
      <c r="F150" s="5"/>
      <c r="G150" s="5"/>
      <c r="H150" s="5"/>
    </row>
    <row r="151">
      <c r="A151" s="23" t="s">
        <v>1504</v>
      </c>
      <c r="B151" s="23" t="s">
        <v>1505</v>
      </c>
      <c r="C151" s="23" t="s">
        <v>1506</v>
      </c>
      <c r="D151" s="23" t="s">
        <v>1507</v>
      </c>
      <c r="E151" s="23" t="s">
        <v>1508</v>
      </c>
      <c r="F151" s="5"/>
      <c r="G151" s="5"/>
      <c r="H151" s="5"/>
    </row>
    <row r="152">
      <c r="A152" s="23" t="s">
        <v>1509</v>
      </c>
      <c r="B152" s="23" t="s">
        <v>1510</v>
      </c>
      <c r="C152" s="23" t="s">
        <v>1511</v>
      </c>
      <c r="D152" s="23" t="s">
        <v>1512</v>
      </c>
      <c r="E152" s="23" t="s">
        <v>1513</v>
      </c>
      <c r="F152" s="5"/>
      <c r="G152" s="5"/>
      <c r="H152" s="5"/>
    </row>
    <row r="153">
      <c r="A153" s="23" t="s">
        <v>1514</v>
      </c>
      <c r="B153" s="23" t="s">
        <v>1515</v>
      </c>
      <c r="C153" s="23" t="s">
        <v>1516</v>
      </c>
      <c r="D153" s="23" t="s">
        <v>1517</v>
      </c>
      <c r="E153" s="23" t="s">
        <v>1518</v>
      </c>
      <c r="F153" s="5"/>
      <c r="G153" s="5"/>
      <c r="H153" s="5"/>
    </row>
    <row r="154">
      <c r="A154" s="23" t="s">
        <v>1519</v>
      </c>
      <c r="B154" s="23" t="s">
        <v>1520</v>
      </c>
      <c r="C154" s="23" t="s">
        <v>1521</v>
      </c>
      <c r="D154" s="23" t="s">
        <v>1522</v>
      </c>
      <c r="E154" s="23" t="s">
        <v>1523</v>
      </c>
      <c r="F154" s="5"/>
      <c r="G154" s="5"/>
      <c r="H154" s="5"/>
    </row>
    <row r="155">
      <c r="A155" s="23" t="s">
        <v>1524</v>
      </c>
      <c r="B155" s="23"/>
      <c r="C155" s="23" t="s">
        <v>1525</v>
      </c>
      <c r="D155" s="23" t="s">
        <v>1526</v>
      </c>
      <c r="E155" s="23" t="s">
        <v>1527</v>
      </c>
      <c r="F155" s="5"/>
      <c r="G155" s="5"/>
      <c r="H155" s="5"/>
    </row>
    <row r="156">
      <c r="A156" s="23" t="s">
        <v>1528</v>
      </c>
      <c r="B156" s="23" t="s">
        <v>1529</v>
      </c>
      <c r="C156" s="23" t="s">
        <v>1530</v>
      </c>
      <c r="D156" s="23" t="s">
        <v>1531</v>
      </c>
      <c r="E156" s="23" t="s">
        <v>1532</v>
      </c>
      <c r="F156" s="5"/>
      <c r="G156" s="5"/>
      <c r="H156" s="5"/>
    </row>
    <row r="157">
      <c r="A157" s="23" t="s">
        <v>1533</v>
      </c>
      <c r="B157" s="23" t="s">
        <v>1534</v>
      </c>
      <c r="C157" s="23" t="s">
        <v>1535</v>
      </c>
      <c r="D157" s="23" t="s">
        <v>1536</v>
      </c>
      <c r="E157" s="23" t="s">
        <v>1537</v>
      </c>
      <c r="F157" s="5"/>
      <c r="G157" s="5"/>
      <c r="H157" s="5"/>
    </row>
    <row r="158">
      <c r="A158" s="23" t="s">
        <v>1538</v>
      </c>
      <c r="B158" s="23" t="s">
        <v>1539</v>
      </c>
      <c r="C158" s="23" t="s">
        <v>1540</v>
      </c>
      <c r="D158" s="23" t="s">
        <v>1541</v>
      </c>
      <c r="E158" s="23" t="s">
        <v>1542</v>
      </c>
      <c r="F158" s="5"/>
      <c r="G158" s="5"/>
      <c r="H158" s="5"/>
    </row>
    <row r="159">
      <c r="A159" s="23" t="s">
        <v>1543</v>
      </c>
      <c r="B159" s="23" t="s">
        <v>1544</v>
      </c>
      <c r="C159" s="23" t="s">
        <v>1545</v>
      </c>
      <c r="D159" s="23" t="s">
        <v>1546</v>
      </c>
      <c r="E159" s="23" t="s">
        <v>1547</v>
      </c>
      <c r="F159" s="5"/>
      <c r="G159" s="5"/>
      <c r="H159" s="5"/>
    </row>
    <row r="160">
      <c r="A160" s="23" t="s">
        <v>1548</v>
      </c>
      <c r="B160" s="23" t="s">
        <v>1549</v>
      </c>
      <c r="C160" s="23" t="s">
        <v>1550</v>
      </c>
      <c r="D160" s="23" t="s">
        <v>1551</v>
      </c>
      <c r="E160" s="23" t="s">
        <v>1552</v>
      </c>
      <c r="F160" s="5"/>
      <c r="G160" s="5"/>
      <c r="H160" s="5"/>
    </row>
    <row r="161">
      <c r="A161" s="23" t="s">
        <v>1553</v>
      </c>
      <c r="B161" s="23" t="s">
        <v>1554</v>
      </c>
      <c r="C161" s="23" t="s">
        <v>1555</v>
      </c>
      <c r="D161" s="23" t="s">
        <v>1556</v>
      </c>
      <c r="E161" s="23" t="s">
        <v>1557</v>
      </c>
      <c r="F161" s="5"/>
      <c r="G161" s="5"/>
      <c r="H161" s="5"/>
    </row>
    <row r="162">
      <c r="A162" s="23" t="s">
        <v>1558</v>
      </c>
      <c r="B162" s="23" t="s">
        <v>1559</v>
      </c>
      <c r="C162" s="23"/>
      <c r="D162" s="23"/>
      <c r="E162" s="23"/>
      <c r="F162" s="5"/>
      <c r="G162" s="5"/>
      <c r="H162" s="5"/>
    </row>
    <row r="163">
      <c r="A163" s="23" t="s">
        <v>1560</v>
      </c>
      <c r="B163" s="23"/>
      <c r="C163" s="23" t="s">
        <v>1561</v>
      </c>
      <c r="D163" s="23" t="s">
        <v>1562</v>
      </c>
      <c r="E163" s="23" t="s">
        <v>1563</v>
      </c>
      <c r="F163" s="5"/>
      <c r="G163" s="5"/>
      <c r="H163" s="5"/>
    </row>
    <row r="164">
      <c r="A164" s="23" t="s">
        <v>1564</v>
      </c>
      <c r="B164" s="23"/>
      <c r="C164" s="23" t="s">
        <v>1565</v>
      </c>
      <c r="D164" s="23" t="s">
        <v>1566</v>
      </c>
      <c r="E164" s="23" t="s">
        <v>1567</v>
      </c>
      <c r="F164" s="5"/>
      <c r="G164" s="5"/>
      <c r="H164" s="5"/>
    </row>
    <row r="165">
      <c r="A165" s="23" t="s">
        <v>1568</v>
      </c>
      <c r="B165" s="23" t="s">
        <v>1569</v>
      </c>
      <c r="C165" s="23" t="s">
        <v>1570</v>
      </c>
      <c r="D165" s="23" t="s">
        <v>1571</v>
      </c>
      <c r="E165" s="23" t="s">
        <v>1572</v>
      </c>
      <c r="F165" s="5"/>
      <c r="G165" s="5"/>
      <c r="H165" s="5"/>
    </row>
    <row r="166">
      <c r="A166" s="23" t="s">
        <v>1573</v>
      </c>
      <c r="B166" s="23"/>
      <c r="C166" s="23" t="s">
        <v>1574</v>
      </c>
      <c r="D166" s="23" t="s">
        <v>1575</v>
      </c>
      <c r="E166" s="23" t="s">
        <v>1576</v>
      </c>
      <c r="F166" s="5"/>
      <c r="G166" s="5"/>
      <c r="H166" s="5"/>
    </row>
    <row r="167">
      <c r="A167" s="23" t="s">
        <v>1577</v>
      </c>
      <c r="B167" s="23" t="s">
        <v>1578</v>
      </c>
      <c r="C167" s="23" t="s">
        <v>1579</v>
      </c>
      <c r="D167" s="23" t="s">
        <v>1580</v>
      </c>
      <c r="E167" s="23" t="s">
        <v>1581</v>
      </c>
      <c r="F167" s="5"/>
      <c r="G167" s="5"/>
      <c r="H167" s="5"/>
    </row>
    <row r="168">
      <c r="A168" s="23" t="s">
        <v>1582</v>
      </c>
      <c r="B168" s="23"/>
      <c r="C168" s="23" t="s">
        <v>1583</v>
      </c>
      <c r="D168" s="23" t="s">
        <v>1584</v>
      </c>
      <c r="E168" s="23" t="s">
        <v>1585</v>
      </c>
      <c r="F168" s="5"/>
      <c r="G168" s="5"/>
      <c r="H168" s="5"/>
    </row>
    <row r="169">
      <c r="A169" s="23" t="s">
        <v>1586</v>
      </c>
      <c r="B169" s="23"/>
      <c r="C169" s="23" t="s">
        <v>1587</v>
      </c>
      <c r="D169" s="23" t="s">
        <v>1588</v>
      </c>
      <c r="E169" s="23" t="s">
        <v>1589</v>
      </c>
      <c r="F169" s="5"/>
      <c r="G169" s="5"/>
      <c r="H169" s="5"/>
    </row>
    <row r="170">
      <c r="A170" s="23" t="s">
        <v>1590</v>
      </c>
      <c r="B170" s="23" t="s">
        <v>1591</v>
      </c>
      <c r="C170" s="23" t="s">
        <v>1592</v>
      </c>
      <c r="D170" s="23" t="s">
        <v>1593</v>
      </c>
      <c r="E170" s="23" t="s">
        <v>1594</v>
      </c>
      <c r="F170" s="5"/>
      <c r="G170" s="5"/>
      <c r="H170" s="5"/>
    </row>
    <row r="171">
      <c r="A171" s="23" t="s">
        <v>1595</v>
      </c>
      <c r="B171" s="23"/>
      <c r="C171" s="23" t="s">
        <v>1596</v>
      </c>
      <c r="D171" s="23" t="s">
        <v>1597</v>
      </c>
      <c r="E171" s="23" t="s">
        <v>1598</v>
      </c>
      <c r="F171" s="5"/>
      <c r="G171" s="5"/>
      <c r="H171" s="5"/>
    </row>
    <row r="172">
      <c r="A172" s="23" t="s">
        <v>1599</v>
      </c>
      <c r="B172" s="23"/>
      <c r="C172" s="23" t="s">
        <v>1600</v>
      </c>
      <c r="D172" s="23" t="s">
        <v>1601</v>
      </c>
      <c r="E172" s="23" t="s">
        <v>1602</v>
      </c>
      <c r="F172" s="5"/>
      <c r="G172" s="5"/>
      <c r="H172" s="5"/>
    </row>
    <row r="173">
      <c r="A173" s="23" t="s">
        <v>1603</v>
      </c>
      <c r="B173" s="23" t="s">
        <v>1604</v>
      </c>
      <c r="C173" s="23" t="s">
        <v>1605</v>
      </c>
      <c r="D173" s="23" t="s">
        <v>1606</v>
      </c>
      <c r="E173" s="23" t="s">
        <v>1607</v>
      </c>
      <c r="F173" s="5"/>
      <c r="G173" s="5"/>
      <c r="H173" s="5"/>
    </row>
    <row r="174">
      <c r="A174" s="23" t="s">
        <v>1608</v>
      </c>
      <c r="B174" s="23" t="s">
        <v>1609</v>
      </c>
      <c r="C174" s="23" t="s">
        <v>1610</v>
      </c>
      <c r="D174" s="23" t="s">
        <v>1611</v>
      </c>
      <c r="E174" s="23" t="s">
        <v>1612</v>
      </c>
      <c r="F174" s="5"/>
      <c r="G174" s="5"/>
      <c r="H174" s="5"/>
    </row>
    <row r="175">
      <c r="A175" s="23" t="s">
        <v>1613</v>
      </c>
      <c r="B175" s="23" t="s">
        <v>1614</v>
      </c>
      <c r="C175" s="23" t="s">
        <v>1615</v>
      </c>
      <c r="D175" s="23" t="s">
        <v>1616</v>
      </c>
      <c r="E175" s="23" t="s">
        <v>1617</v>
      </c>
      <c r="F175" s="5"/>
      <c r="G175" s="5"/>
      <c r="H175" s="5"/>
    </row>
    <row r="176">
      <c r="A176" s="23" t="s">
        <v>1618</v>
      </c>
      <c r="B176" s="23"/>
      <c r="C176" s="23" t="s">
        <v>1619</v>
      </c>
      <c r="D176" s="23" t="s">
        <v>1620</v>
      </c>
      <c r="E176" s="23" t="s">
        <v>1621</v>
      </c>
      <c r="F176" s="5"/>
      <c r="G176" s="5"/>
      <c r="H176" s="5"/>
    </row>
    <row r="177">
      <c r="A177" s="23" t="s">
        <v>1622</v>
      </c>
      <c r="B177" s="23"/>
      <c r="C177" s="23" t="s">
        <v>1623</v>
      </c>
      <c r="D177" s="23" t="s">
        <v>1624</v>
      </c>
      <c r="E177" s="23" t="s">
        <v>1625</v>
      </c>
      <c r="F177" s="5"/>
      <c r="G177" s="5"/>
      <c r="H177" s="5"/>
    </row>
    <row r="178">
      <c r="A178" s="23" t="s">
        <v>1626</v>
      </c>
      <c r="B178" s="23"/>
      <c r="C178" s="23" t="s">
        <v>1627</v>
      </c>
      <c r="D178" s="23" t="s">
        <v>1628</v>
      </c>
      <c r="E178" s="23" t="s">
        <v>1629</v>
      </c>
      <c r="F178" s="5"/>
      <c r="G178" s="5"/>
      <c r="H178" s="5"/>
    </row>
    <row r="179">
      <c r="A179" s="23" t="s">
        <v>1630</v>
      </c>
      <c r="B179" s="23"/>
      <c r="C179" s="23" t="s">
        <v>1631</v>
      </c>
      <c r="D179" s="23" t="s">
        <v>1632</v>
      </c>
      <c r="E179" s="23" t="s">
        <v>1633</v>
      </c>
      <c r="F179" s="5"/>
      <c r="G179" s="5"/>
      <c r="H179" s="5"/>
    </row>
    <row r="180">
      <c r="A180" s="23" t="s">
        <v>1634</v>
      </c>
      <c r="B180" s="23"/>
      <c r="C180" s="23" t="s">
        <v>1635</v>
      </c>
      <c r="D180" s="23" t="s">
        <v>1636</v>
      </c>
      <c r="E180" s="23" t="s">
        <v>1637</v>
      </c>
      <c r="F180" s="5"/>
      <c r="G180" s="5"/>
      <c r="H180" s="5"/>
    </row>
    <row r="181">
      <c r="A181" s="23" t="s">
        <v>1638</v>
      </c>
      <c r="B181" s="23"/>
      <c r="C181" s="23" t="s">
        <v>1639</v>
      </c>
      <c r="D181" s="23" t="s">
        <v>1640</v>
      </c>
      <c r="E181" s="23" t="s">
        <v>1641</v>
      </c>
      <c r="F181" s="5"/>
      <c r="G181" s="5"/>
      <c r="H181" s="5"/>
    </row>
    <row r="182">
      <c r="A182" s="23" t="s">
        <v>1642</v>
      </c>
      <c r="B182" s="23"/>
      <c r="C182" s="23" t="s">
        <v>1643</v>
      </c>
      <c r="D182" s="23" t="s">
        <v>1644</v>
      </c>
      <c r="E182" s="23" t="s">
        <v>1645</v>
      </c>
      <c r="F182" s="5"/>
      <c r="G182" s="5"/>
      <c r="H182" s="5"/>
    </row>
    <row r="183">
      <c r="A183" s="23" t="s">
        <v>1646</v>
      </c>
      <c r="B183" s="23"/>
      <c r="C183" s="23" t="s">
        <v>1647</v>
      </c>
      <c r="D183" s="23" t="s">
        <v>1648</v>
      </c>
      <c r="E183" s="23" t="s">
        <v>1649</v>
      </c>
      <c r="F183" s="5"/>
      <c r="G183" s="5"/>
      <c r="H183" s="5"/>
    </row>
    <row r="184">
      <c r="A184" s="23" t="s">
        <v>1650</v>
      </c>
      <c r="B184" s="23" t="s">
        <v>1651</v>
      </c>
      <c r="C184" s="23" t="s">
        <v>1652</v>
      </c>
      <c r="D184" s="23" t="s">
        <v>1653</v>
      </c>
      <c r="E184" s="23" t="s">
        <v>1654</v>
      </c>
      <c r="F184" s="5"/>
      <c r="G184" s="5"/>
      <c r="H184" s="5"/>
    </row>
    <row r="185">
      <c r="A185" s="23" t="s">
        <v>1655</v>
      </c>
      <c r="B185" s="23"/>
      <c r="C185" s="23" t="s">
        <v>1656</v>
      </c>
      <c r="D185" s="23" t="s">
        <v>1657</v>
      </c>
      <c r="E185" s="23" t="s">
        <v>1658</v>
      </c>
      <c r="F185" s="5"/>
      <c r="G185" s="5"/>
      <c r="H185" s="5"/>
    </row>
    <row r="186">
      <c r="A186" s="23" t="s">
        <v>1659</v>
      </c>
      <c r="B186" s="23" t="s">
        <v>1660</v>
      </c>
      <c r="C186" s="23" t="s">
        <v>1661</v>
      </c>
      <c r="D186" s="23" t="s">
        <v>1662</v>
      </c>
      <c r="E186" s="23" t="s">
        <v>1663</v>
      </c>
      <c r="F186" s="5"/>
      <c r="G186" s="5"/>
      <c r="H186" s="5"/>
    </row>
    <row r="187">
      <c r="A187" s="23" t="s">
        <v>1664</v>
      </c>
      <c r="B187" s="23"/>
      <c r="C187" s="23" t="s">
        <v>1665</v>
      </c>
      <c r="D187" s="23" t="s">
        <v>1666</v>
      </c>
      <c r="E187" s="23" t="s">
        <v>1667</v>
      </c>
      <c r="F187" s="5"/>
      <c r="G187" s="5"/>
      <c r="H187" s="5"/>
    </row>
    <row r="188">
      <c r="A188" s="23" t="s">
        <v>1668</v>
      </c>
      <c r="B188" s="23"/>
      <c r="C188" s="23" t="s">
        <v>1669</v>
      </c>
      <c r="D188" s="23" t="s">
        <v>1670</v>
      </c>
      <c r="E188" s="23" t="s">
        <v>1671</v>
      </c>
      <c r="F188" s="5"/>
      <c r="G188" s="5"/>
      <c r="H188" s="5"/>
    </row>
    <row r="189">
      <c r="A189" s="23" t="s">
        <v>1672</v>
      </c>
      <c r="B189" s="23" t="s">
        <v>1673</v>
      </c>
      <c r="C189" s="23" t="s">
        <v>1674</v>
      </c>
      <c r="D189" s="23" t="s">
        <v>1675</v>
      </c>
      <c r="E189" s="23" t="s">
        <v>1676</v>
      </c>
      <c r="F189" s="5"/>
      <c r="G189" s="5"/>
      <c r="H189" s="5"/>
    </row>
    <row r="190">
      <c r="A190" s="23" t="s">
        <v>1677</v>
      </c>
      <c r="B190" s="23" t="s">
        <v>1678</v>
      </c>
      <c r="C190" s="23" t="s">
        <v>1679</v>
      </c>
      <c r="D190" s="23" t="s">
        <v>1680</v>
      </c>
      <c r="E190" s="23" t="s">
        <v>1681</v>
      </c>
      <c r="F190" s="5"/>
      <c r="G190" s="5"/>
      <c r="H190" s="5"/>
    </row>
    <row r="191">
      <c r="A191" s="23" t="s">
        <v>1682</v>
      </c>
      <c r="B191" s="23"/>
      <c r="C191" s="23" t="s">
        <v>1683</v>
      </c>
      <c r="D191" s="23" t="s">
        <v>1684</v>
      </c>
      <c r="E191" s="23" t="s">
        <v>1685</v>
      </c>
      <c r="F191" s="5"/>
      <c r="G191" s="5"/>
      <c r="H191" s="5"/>
    </row>
    <row r="192">
      <c r="A192" s="23" t="s">
        <v>1686</v>
      </c>
      <c r="B192" s="23" t="s">
        <v>1687</v>
      </c>
      <c r="C192" s="23" t="s">
        <v>1688</v>
      </c>
      <c r="D192" s="23" t="s">
        <v>1689</v>
      </c>
      <c r="E192" s="23" t="s">
        <v>1690</v>
      </c>
      <c r="F192" s="5"/>
      <c r="G192" s="5"/>
      <c r="H192" s="5"/>
    </row>
    <row r="193">
      <c r="A193" s="23" t="s">
        <v>1691</v>
      </c>
      <c r="B193" s="23" t="s">
        <v>1692</v>
      </c>
      <c r="C193" s="23" t="s">
        <v>1693</v>
      </c>
      <c r="D193" s="23" t="s">
        <v>1694</v>
      </c>
      <c r="E193" s="23" t="s">
        <v>1695</v>
      </c>
      <c r="F193" s="5"/>
      <c r="G193" s="5"/>
      <c r="H193" s="5"/>
    </row>
    <row r="194">
      <c r="A194" s="23" t="s">
        <v>1696</v>
      </c>
      <c r="B194" s="23" t="s">
        <v>1697</v>
      </c>
      <c r="C194" s="23" t="s">
        <v>1698</v>
      </c>
      <c r="D194" s="23" t="s">
        <v>1699</v>
      </c>
      <c r="E194" s="23" t="s">
        <v>1700</v>
      </c>
      <c r="F194" s="5"/>
      <c r="G194" s="5"/>
      <c r="H194" s="5"/>
    </row>
    <row r="195">
      <c r="A195" s="23" t="s">
        <v>1701</v>
      </c>
      <c r="B195" s="23" t="s">
        <v>1702</v>
      </c>
      <c r="C195" s="23" t="s">
        <v>1703</v>
      </c>
      <c r="D195" s="23" t="s">
        <v>1704</v>
      </c>
      <c r="E195" s="23" t="s">
        <v>1705</v>
      </c>
      <c r="F195" s="5"/>
      <c r="G195" s="5"/>
      <c r="H195" s="5"/>
    </row>
    <row r="196">
      <c r="A196" s="23" t="s">
        <v>1706</v>
      </c>
      <c r="B196" s="23" t="s">
        <v>1707</v>
      </c>
      <c r="C196" s="23" t="s">
        <v>1708</v>
      </c>
      <c r="D196" s="23" t="s">
        <v>1709</v>
      </c>
      <c r="E196" s="23" t="s">
        <v>1710</v>
      </c>
      <c r="F196" s="5"/>
      <c r="G196" s="5"/>
      <c r="H196" s="5"/>
    </row>
    <row r="197">
      <c r="A197" s="23" t="s">
        <v>1711</v>
      </c>
      <c r="B197" s="23" t="s">
        <v>1712</v>
      </c>
      <c r="C197" s="23" t="s">
        <v>1713</v>
      </c>
      <c r="D197" s="23" t="s">
        <v>1714</v>
      </c>
      <c r="E197" s="23" t="s">
        <v>1715</v>
      </c>
      <c r="F197" s="5"/>
      <c r="G197" s="5"/>
      <c r="H197" s="5"/>
    </row>
    <row r="198">
      <c r="A198" s="23" t="s">
        <v>1716</v>
      </c>
      <c r="B198" s="23" t="s">
        <v>1717</v>
      </c>
      <c r="C198" s="23" t="s">
        <v>1718</v>
      </c>
      <c r="D198" s="23" t="s">
        <v>1719</v>
      </c>
      <c r="E198" s="23" t="s">
        <v>1720</v>
      </c>
      <c r="F198" s="5"/>
      <c r="G198" s="5"/>
      <c r="H198" s="5"/>
    </row>
    <row r="199">
      <c r="A199" s="23" t="s">
        <v>1721</v>
      </c>
      <c r="B199" s="23" t="s">
        <v>1722</v>
      </c>
      <c r="C199" s="23" t="s">
        <v>1723</v>
      </c>
      <c r="D199" s="23" t="s">
        <v>1724</v>
      </c>
      <c r="E199" s="23" t="s">
        <v>1725</v>
      </c>
      <c r="F199" s="5"/>
      <c r="G199" s="5"/>
      <c r="H199" s="5"/>
    </row>
    <row r="200">
      <c r="A200" s="23" t="s">
        <v>1726</v>
      </c>
      <c r="B200" s="23" t="s">
        <v>1727</v>
      </c>
      <c r="C200" s="23" t="s">
        <v>1728</v>
      </c>
      <c r="D200" s="23" t="s">
        <v>1729</v>
      </c>
      <c r="E200" s="23" t="s">
        <v>1730</v>
      </c>
      <c r="F200" s="5"/>
      <c r="G200" s="5"/>
      <c r="H200" s="5"/>
    </row>
    <row r="201">
      <c r="A201" s="23" t="s">
        <v>1731</v>
      </c>
      <c r="B201" s="23"/>
      <c r="C201" s="23" t="s">
        <v>1732</v>
      </c>
      <c r="D201" s="23" t="s">
        <v>1733</v>
      </c>
      <c r="E201" s="23" t="s">
        <v>1734</v>
      </c>
      <c r="F201" s="5"/>
      <c r="G201" s="5"/>
      <c r="H201" s="5"/>
    </row>
    <row r="202">
      <c r="A202" s="23" t="s">
        <v>1735</v>
      </c>
      <c r="B202" s="23"/>
      <c r="C202" s="23" t="s">
        <v>1736</v>
      </c>
      <c r="D202" s="23" t="s">
        <v>1737</v>
      </c>
      <c r="E202" s="23" t="s">
        <v>1738</v>
      </c>
      <c r="F202" s="5"/>
      <c r="G202" s="5"/>
      <c r="H202" s="5"/>
    </row>
    <row r="203">
      <c r="A203" s="23" t="s">
        <v>1739</v>
      </c>
      <c r="B203" s="23"/>
      <c r="C203" s="23" t="s">
        <v>1740</v>
      </c>
      <c r="D203" s="23" t="s">
        <v>1741</v>
      </c>
      <c r="E203" s="23" t="s">
        <v>1742</v>
      </c>
      <c r="F203" s="5"/>
      <c r="G203" s="5"/>
      <c r="H203" s="5"/>
    </row>
    <row r="204">
      <c r="A204" s="23" t="s">
        <v>1743</v>
      </c>
      <c r="B204" s="23" t="s">
        <v>1744</v>
      </c>
      <c r="C204" s="23" t="s">
        <v>1745</v>
      </c>
      <c r="D204" s="23" t="s">
        <v>1746</v>
      </c>
      <c r="E204" s="23" t="s">
        <v>1747</v>
      </c>
      <c r="F204" s="5"/>
      <c r="G204" s="5"/>
      <c r="H204" s="5"/>
    </row>
    <row r="205">
      <c r="A205" s="23" t="s">
        <v>1748</v>
      </c>
      <c r="B205" s="23"/>
      <c r="C205" s="23" t="s">
        <v>1749</v>
      </c>
      <c r="D205" s="23" t="s">
        <v>1750</v>
      </c>
      <c r="E205" s="23" t="s">
        <v>1751</v>
      </c>
      <c r="F205" s="5"/>
      <c r="G205" s="5"/>
      <c r="H205" s="5"/>
    </row>
    <row r="206">
      <c r="A206" s="23" t="s">
        <v>1752</v>
      </c>
      <c r="B206" s="23" t="s">
        <v>1753</v>
      </c>
      <c r="C206" s="23" t="s">
        <v>1754</v>
      </c>
      <c r="D206" s="23" t="s">
        <v>1755</v>
      </c>
      <c r="E206" s="23" t="s">
        <v>1756</v>
      </c>
      <c r="F206" s="5"/>
      <c r="G206" s="5"/>
      <c r="H206" s="5"/>
    </row>
    <row r="207">
      <c r="A207" s="23" t="s">
        <v>1757</v>
      </c>
      <c r="B207" s="23"/>
      <c r="C207" s="23" t="s">
        <v>1758</v>
      </c>
      <c r="D207" s="23" t="s">
        <v>1759</v>
      </c>
      <c r="E207" s="23" t="s">
        <v>1760</v>
      </c>
      <c r="F207" s="5"/>
      <c r="G207" s="5"/>
      <c r="H207" s="5"/>
    </row>
    <row r="208">
      <c r="A208" s="23" t="s">
        <v>1761</v>
      </c>
      <c r="B208" s="23"/>
      <c r="C208" s="23" t="s">
        <v>1762</v>
      </c>
      <c r="D208" s="23" t="s">
        <v>1763</v>
      </c>
      <c r="E208" s="23" t="s">
        <v>1764</v>
      </c>
      <c r="F208" s="5"/>
      <c r="G208" s="5"/>
      <c r="H208" s="5"/>
    </row>
    <row r="209">
      <c r="A209" s="23" t="s">
        <v>1765</v>
      </c>
      <c r="B209" s="23"/>
      <c r="C209" s="23" t="s">
        <v>1766</v>
      </c>
      <c r="D209" s="23" t="s">
        <v>1767</v>
      </c>
      <c r="E209" s="23" t="s">
        <v>1768</v>
      </c>
      <c r="F209" s="5"/>
      <c r="G209" s="5"/>
      <c r="H209" s="5"/>
    </row>
    <row r="210">
      <c r="A210" s="23" t="s">
        <v>1769</v>
      </c>
      <c r="B210" s="23"/>
      <c r="C210" s="23" t="s">
        <v>1770</v>
      </c>
      <c r="D210" s="23" t="s">
        <v>1771</v>
      </c>
      <c r="E210" s="23" t="s">
        <v>1772</v>
      </c>
      <c r="F210" s="5"/>
      <c r="G210" s="5"/>
      <c r="H210" s="5"/>
    </row>
    <row r="211">
      <c r="A211" s="23" t="s">
        <v>1773</v>
      </c>
      <c r="B211" s="23"/>
      <c r="C211" s="23" t="s">
        <v>1774</v>
      </c>
      <c r="D211" s="23" t="s">
        <v>1775</v>
      </c>
      <c r="E211" s="23" t="s">
        <v>1776</v>
      </c>
      <c r="F211" s="5"/>
      <c r="G211" s="5"/>
      <c r="H211" s="5"/>
    </row>
    <row r="212">
      <c r="A212" s="23" t="s">
        <v>1777</v>
      </c>
      <c r="B212" s="23"/>
      <c r="C212" s="23" t="s">
        <v>1778</v>
      </c>
      <c r="D212" s="23" t="s">
        <v>1779</v>
      </c>
      <c r="E212" s="23" t="s">
        <v>1780</v>
      </c>
      <c r="F212" s="5"/>
      <c r="G212" s="5"/>
      <c r="H212" s="5"/>
    </row>
    <row r="213">
      <c r="A213" s="23" t="s">
        <v>1781</v>
      </c>
      <c r="B213" s="23"/>
      <c r="C213" s="23" t="s">
        <v>1782</v>
      </c>
      <c r="D213" s="23" t="s">
        <v>1783</v>
      </c>
      <c r="E213" s="23" t="s">
        <v>1784</v>
      </c>
      <c r="F213" s="5"/>
      <c r="G213" s="5"/>
      <c r="H213" s="5"/>
    </row>
    <row r="214">
      <c r="A214" s="23" t="s">
        <v>1785</v>
      </c>
      <c r="B214" s="23"/>
      <c r="C214" s="23" t="s">
        <v>1786</v>
      </c>
      <c r="D214" s="23" t="s">
        <v>1787</v>
      </c>
      <c r="E214" s="23" t="s">
        <v>1788</v>
      </c>
      <c r="F214" s="5"/>
      <c r="G214" s="5"/>
      <c r="H214" s="5"/>
    </row>
    <row r="215">
      <c r="A215" s="23" t="s">
        <v>1789</v>
      </c>
      <c r="B215" s="23"/>
      <c r="C215" s="23" t="s">
        <v>1790</v>
      </c>
      <c r="D215" s="23" t="s">
        <v>1791</v>
      </c>
      <c r="E215" s="23" t="s">
        <v>1792</v>
      </c>
      <c r="F215" s="5"/>
      <c r="G215" s="5"/>
      <c r="H215" s="5"/>
    </row>
    <row r="216">
      <c r="A216" s="23" t="s">
        <v>1793</v>
      </c>
      <c r="B216" s="23"/>
      <c r="C216" s="23" t="s">
        <v>1794</v>
      </c>
      <c r="D216" s="23" t="s">
        <v>1795</v>
      </c>
      <c r="E216" s="23" t="s">
        <v>1796</v>
      </c>
      <c r="F216" s="5"/>
      <c r="G216" s="5"/>
      <c r="H216" s="5"/>
    </row>
    <row r="217">
      <c r="A217" s="23" t="s">
        <v>1797</v>
      </c>
      <c r="B217" s="23"/>
      <c r="C217" s="23" t="s">
        <v>1798</v>
      </c>
      <c r="D217" s="23" t="s">
        <v>1799</v>
      </c>
      <c r="E217" s="23" t="s">
        <v>1800</v>
      </c>
      <c r="F217" s="5"/>
      <c r="G217" s="5"/>
      <c r="H217" s="5"/>
    </row>
    <row r="218">
      <c r="A218" s="23" t="s">
        <v>1801</v>
      </c>
      <c r="B218" s="23"/>
      <c r="C218" s="23" t="s">
        <v>1802</v>
      </c>
      <c r="D218" s="23" t="s">
        <v>1803</v>
      </c>
      <c r="E218" s="23" t="s">
        <v>1804</v>
      </c>
      <c r="F218" s="5"/>
      <c r="G218" s="5"/>
      <c r="H218" s="5"/>
    </row>
    <row r="219">
      <c r="A219" s="23" t="s">
        <v>1805</v>
      </c>
      <c r="B219" s="23"/>
      <c r="C219" s="23" t="s">
        <v>1806</v>
      </c>
      <c r="D219" s="23" t="s">
        <v>1807</v>
      </c>
      <c r="E219" s="23" t="s">
        <v>1808</v>
      </c>
      <c r="F219" s="5"/>
      <c r="G219" s="5"/>
      <c r="H219" s="5"/>
    </row>
    <row r="220">
      <c r="A220" s="23" t="s">
        <v>1809</v>
      </c>
      <c r="B220" s="23"/>
      <c r="C220" s="23" t="s">
        <v>1810</v>
      </c>
      <c r="D220" s="23" t="s">
        <v>1811</v>
      </c>
      <c r="E220" s="23" t="s">
        <v>1812</v>
      </c>
      <c r="F220" s="5"/>
      <c r="G220" s="5"/>
      <c r="H220" s="5"/>
    </row>
    <row r="221">
      <c r="A221" s="23" t="s">
        <v>1813</v>
      </c>
      <c r="B221" s="23" t="s">
        <v>1814</v>
      </c>
      <c r="C221" s="23" t="s">
        <v>1815</v>
      </c>
      <c r="D221" s="23" t="s">
        <v>1816</v>
      </c>
      <c r="E221" s="23" t="s">
        <v>1817</v>
      </c>
      <c r="F221" s="5"/>
      <c r="G221" s="5"/>
      <c r="H221" s="5"/>
    </row>
    <row r="222">
      <c r="A222" s="23" t="s">
        <v>1818</v>
      </c>
      <c r="B222" s="23"/>
      <c r="C222" s="23" t="s">
        <v>1819</v>
      </c>
      <c r="D222" s="23" t="s">
        <v>1820</v>
      </c>
      <c r="E222" s="23" t="s">
        <v>1821</v>
      </c>
      <c r="F222" s="5"/>
      <c r="G222" s="5"/>
      <c r="H222" s="5"/>
    </row>
    <row r="223">
      <c r="A223" s="23" t="s">
        <v>1822</v>
      </c>
      <c r="B223" s="23"/>
      <c r="C223" s="23" t="s">
        <v>1823</v>
      </c>
      <c r="D223" s="23" t="s">
        <v>1824</v>
      </c>
      <c r="E223" s="23" t="s">
        <v>1825</v>
      </c>
      <c r="F223" s="5"/>
      <c r="G223" s="5"/>
      <c r="H223" s="5"/>
    </row>
    <row r="224">
      <c r="A224" s="23" t="s">
        <v>1826</v>
      </c>
      <c r="B224" s="23"/>
      <c r="C224" s="23" t="s">
        <v>1827</v>
      </c>
      <c r="D224" s="23" t="s">
        <v>1828</v>
      </c>
      <c r="E224" s="23" t="s">
        <v>1829</v>
      </c>
      <c r="F224" s="5"/>
      <c r="G224" s="5"/>
      <c r="H224" s="5"/>
    </row>
    <row r="225">
      <c r="A225" s="23" t="s">
        <v>1830</v>
      </c>
      <c r="B225" s="23"/>
      <c r="C225" s="23" t="s">
        <v>1831</v>
      </c>
      <c r="D225" s="23" t="s">
        <v>1832</v>
      </c>
      <c r="E225" s="23" t="s">
        <v>1833</v>
      </c>
      <c r="F225" s="5"/>
      <c r="G225" s="5"/>
      <c r="H225" s="5"/>
    </row>
    <row r="226">
      <c r="A226" s="23" t="s">
        <v>1834</v>
      </c>
      <c r="B226" s="23"/>
      <c r="C226" s="23" t="s">
        <v>1835</v>
      </c>
      <c r="D226" s="23" t="s">
        <v>1836</v>
      </c>
      <c r="E226" s="23" t="s">
        <v>1837</v>
      </c>
      <c r="F226" s="5"/>
      <c r="G226" s="5"/>
      <c r="H226" s="5"/>
    </row>
    <row r="227">
      <c r="A227" s="23" t="s">
        <v>1838</v>
      </c>
      <c r="B227" s="23"/>
      <c r="C227" s="23" t="s">
        <v>1839</v>
      </c>
      <c r="D227" s="23" t="s">
        <v>1840</v>
      </c>
      <c r="E227" s="23" t="s">
        <v>1841</v>
      </c>
      <c r="F227" s="5"/>
      <c r="G227" s="5"/>
      <c r="H227" s="5"/>
    </row>
    <row r="228">
      <c r="A228" s="23" t="s">
        <v>1842</v>
      </c>
      <c r="B228" s="23" t="s">
        <v>1843</v>
      </c>
      <c r="C228" s="23" t="s">
        <v>1844</v>
      </c>
      <c r="D228" s="23" t="s">
        <v>1845</v>
      </c>
      <c r="E228" s="23" t="s">
        <v>1846</v>
      </c>
      <c r="F228" s="5"/>
      <c r="G228" s="5"/>
      <c r="H228" s="5"/>
    </row>
    <row r="229">
      <c r="A229" s="23" t="s">
        <v>1847</v>
      </c>
      <c r="B229" s="23" t="s">
        <v>1848</v>
      </c>
      <c r="C229" s="23" t="s">
        <v>1849</v>
      </c>
      <c r="D229" s="23" t="s">
        <v>1850</v>
      </c>
      <c r="E229" s="23" t="s">
        <v>1851</v>
      </c>
      <c r="F229" s="5"/>
      <c r="G229" s="5"/>
      <c r="H229" s="5"/>
    </row>
    <row r="230">
      <c r="A230" s="23" t="s">
        <v>1852</v>
      </c>
      <c r="B230" s="23" t="s">
        <v>1853</v>
      </c>
      <c r="C230" s="23" t="s">
        <v>1854</v>
      </c>
      <c r="D230" s="23" t="s">
        <v>1855</v>
      </c>
      <c r="E230" s="23" t="s">
        <v>1856</v>
      </c>
      <c r="F230" s="5"/>
      <c r="G230" s="5"/>
      <c r="H230" s="5"/>
    </row>
    <row r="231">
      <c r="A231" s="23" t="s">
        <v>1857</v>
      </c>
      <c r="B231" s="23"/>
      <c r="C231" s="23" t="s">
        <v>1858</v>
      </c>
      <c r="D231" s="23" t="s">
        <v>1859</v>
      </c>
      <c r="E231" s="23" t="s">
        <v>1860</v>
      </c>
      <c r="F231" s="5"/>
      <c r="G231" s="5"/>
      <c r="H231" s="5"/>
    </row>
    <row r="232">
      <c r="A232" s="23" t="s">
        <v>1861</v>
      </c>
      <c r="B232" s="23" t="s">
        <v>1862</v>
      </c>
      <c r="C232" s="23" t="s">
        <v>1863</v>
      </c>
      <c r="D232" s="23" t="s">
        <v>1864</v>
      </c>
      <c r="E232" s="23" t="s">
        <v>1865</v>
      </c>
      <c r="F232" s="5"/>
      <c r="G232" s="5"/>
      <c r="H232" s="5"/>
    </row>
    <row r="233">
      <c r="A233" s="23" t="s">
        <v>1866</v>
      </c>
      <c r="B233" s="23" t="s">
        <v>1867</v>
      </c>
      <c r="C233" s="23" t="s">
        <v>1868</v>
      </c>
      <c r="D233" s="23" t="s">
        <v>1869</v>
      </c>
      <c r="E233" s="23" t="s">
        <v>1870</v>
      </c>
      <c r="F233" s="5"/>
      <c r="G233" s="5"/>
      <c r="H233" s="5"/>
    </row>
    <row r="234">
      <c r="A234" s="23" t="s">
        <v>1871</v>
      </c>
      <c r="B234" s="23" t="s">
        <v>1872</v>
      </c>
      <c r="C234" s="23" t="s">
        <v>1873</v>
      </c>
      <c r="D234" s="23" t="s">
        <v>1874</v>
      </c>
      <c r="E234" s="23" t="s">
        <v>1875</v>
      </c>
      <c r="F234" s="5"/>
      <c r="G234" s="5"/>
      <c r="H234" s="5"/>
    </row>
    <row r="235">
      <c r="A235" s="23" t="s">
        <v>1876</v>
      </c>
      <c r="B235" s="23"/>
      <c r="C235" s="23" t="s">
        <v>1877</v>
      </c>
      <c r="D235" s="23" t="s">
        <v>1878</v>
      </c>
      <c r="E235" s="23" t="s">
        <v>1879</v>
      </c>
      <c r="F235" s="5"/>
      <c r="G235" s="5"/>
      <c r="H235" s="5"/>
    </row>
    <row r="236">
      <c r="A236" s="23" t="s">
        <v>1880</v>
      </c>
      <c r="B236" s="23"/>
      <c r="C236" s="23" t="s">
        <v>1881</v>
      </c>
      <c r="D236" s="23" t="s">
        <v>1882</v>
      </c>
      <c r="E236" s="23" t="s">
        <v>1883</v>
      </c>
      <c r="F236" s="5"/>
      <c r="G236" s="5"/>
      <c r="H236" s="5"/>
    </row>
    <row r="237">
      <c r="A237" s="23" t="s">
        <v>1884</v>
      </c>
      <c r="B237" s="23"/>
      <c r="C237" s="23" t="s">
        <v>1885</v>
      </c>
      <c r="D237" s="23" t="s">
        <v>1886</v>
      </c>
      <c r="E237" s="23" t="s">
        <v>1887</v>
      </c>
      <c r="F237" s="5"/>
      <c r="G237" s="5"/>
      <c r="H237" s="5"/>
    </row>
    <row r="238">
      <c r="A238" s="23" t="s">
        <v>1888</v>
      </c>
      <c r="B238" s="23"/>
      <c r="C238" s="23" t="s">
        <v>1889</v>
      </c>
      <c r="D238" s="23" t="s">
        <v>1890</v>
      </c>
      <c r="E238" s="23" t="s">
        <v>1891</v>
      </c>
      <c r="F238" s="5"/>
      <c r="G238" s="5"/>
      <c r="H238" s="5"/>
    </row>
    <row r="239">
      <c r="A239" s="23" t="s">
        <v>1892</v>
      </c>
      <c r="B239" s="23" t="s">
        <v>1893</v>
      </c>
      <c r="C239" s="23" t="s">
        <v>1894</v>
      </c>
      <c r="D239" s="23" t="s">
        <v>1895</v>
      </c>
      <c r="E239" s="23" t="s">
        <v>1896</v>
      </c>
      <c r="F239" s="5"/>
      <c r="G239" s="5"/>
      <c r="H239" s="5"/>
    </row>
    <row r="240">
      <c r="A240" s="23" t="s">
        <v>1897</v>
      </c>
      <c r="B240" s="23" t="s">
        <v>1898</v>
      </c>
      <c r="C240" s="23" t="s">
        <v>1899</v>
      </c>
      <c r="D240" s="23" t="s">
        <v>1900</v>
      </c>
      <c r="E240" s="23" t="s">
        <v>1901</v>
      </c>
      <c r="F240" s="5"/>
      <c r="G240" s="5"/>
      <c r="H240" s="5"/>
    </row>
    <row r="241">
      <c r="A241" s="23" t="s">
        <v>1902</v>
      </c>
      <c r="B241" s="23"/>
      <c r="C241" s="23" t="s">
        <v>1903</v>
      </c>
      <c r="D241" s="23" t="s">
        <v>1904</v>
      </c>
      <c r="E241" s="23" t="s">
        <v>1905</v>
      </c>
      <c r="F241" s="5"/>
      <c r="G241" s="5"/>
      <c r="H241" s="5"/>
    </row>
    <row r="242">
      <c r="A242" s="23" t="s">
        <v>1906</v>
      </c>
      <c r="B242" s="23"/>
      <c r="C242" s="23" t="s">
        <v>1907</v>
      </c>
      <c r="D242" s="23" t="s">
        <v>1908</v>
      </c>
      <c r="E242" s="23" t="s">
        <v>1909</v>
      </c>
      <c r="F242" s="5"/>
      <c r="G242" s="5"/>
      <c r="H242" s="5"/>
    </row>
    <row r="243">
      <c r="A243" s="23" t="s">
        <v>1910</v>
      </c>
      <c r="B243" s="23" t="s">
        <v>1911</v>
      </c>
      <c r="C243" s="23" t="s">
        <v>1912</v>
      </c>
      <c r="D243" s="23" t="s">
        <v>1913</v>
      </c>
      <c r="E243" s="23" t="s">
        <v>1914</v>
      </c>
      <c r="F243" s="5"/>
      <c r="G243" s="5"/>
      <c r="H243" s="5"/>
    </row>
    <row r="244">
      <c r="A244" s="23" t="s">
        <v>1915</v>
      </c>
      <c r="B244" s="23"/>
      <c r="C244" s="23" t="s">
        <v>1916</v>
      </c>
      <c r="D244" s="23" t="s">
        <v>1917</v>
      </c>
      <c r="E244" s="23" t="s">
        <v>1918</v>
      </c>
      <c r="F244" s="5"/>
      <c r="G244" s="5"/>
      <c r="H244" s="5"/>
    </row>
    <row r="245">
      <c r="A245" s="23" t="s">
        <v>1919</v>
      </c>
      <c r="B245" s="23"/>
      <c r="C245" s="23" t="s">
        <v>1920</v>
      </c>
      <c r="D245" s="23" t="s">
        <v>1921</v>
      </c>
      <c r="E245" s="23" t="s">
        <v>1922</v>
      </c>
      <c r="F245" s="5"/>
      <c r="G245" s="5"/>
      <c r="H245" s="5"/>
    </row>
    <row r="246">
      <c r="A246" s="23" t="s">
        <v>1923</v>
      </c>
      <c r="B246" s="23"/>
      <c r="C246" s="23" t="s">
        <v>1924</v>
      </c>
      <c r="D246" s="23" t="s">
        <v>1925</v>
      </c>
      <c r="E246" s="23" t="s">
        <v>1926</v>
      </c>
      <c r="F246" s="5"/>
      <c r="G246" s="5"/>
      <c r="H246" s="5"/>
    </row>
    <row r="247">
      <c r="A247" s="23" t="s">
        <v>1927</v>
      </c>
      <c r="B247" s="23"/>
      <c r="C247" s="23" t="s">
        <v>1928</v>
      </c>
      <c r="D247" s="23" t="s">
        <v>1929</v>
      </c>
      <c r="E247" s="23" t="s">
        <v>1930</v>
      </c>
      <c r="F247" s="5"/>
      <c r="G247" s="5"/>
      <c r="H247" s="5"/>
    </row>
    <row r="248">
      <c r="A248" s="23" t="s">
        <v>1931</v>
      </c>
      <c r="B248" s="23" t="s">
        <v>1932</v>
      </c>
      <c r="C248" s="23" t="s">
        <v>1933</v>
      </c>
      <c r="D248" s="23" t="s">
        <v>1934</v>
      </c>
      <c r="E248" s="23" t="s">
        <v>1935</v>
      </c>
      <c r="F248" s="5"/>
      <c r="G248" s="5"/>
      <c r="H248" s="5"/>
    </row>
    <row r="249">
      <c r="A249" s="23" t="s">
        <v>1936</v>
      </c>
      <c r="B249" s="23" t="s">
        <v>1937</v>
      </c>
      <c r="C249" s="23" t="s">
        <v>1938</v>
      </c>
      <c r="D249" s="23" t="s">
        <v>1939</v>
      </c>
      <c r="E249" s="23" t="s">
        <v>1940</v>
      </c>
      <c r="F249" s="5"/>
      <c r="G249" s="5"/>
      <c r="H249" s="5"/>
    </row>
    <row r="250">
      <c r="A250" s="23" t="s">
        <v>1941</v>
      </c>
      <c r="B250" s="23" t="s">
        <v>1942</v>
      </c>
      <c r="C250" s="23" t="s">
        <v>1943</v>
      </c>
      <c r="D250" s="23" t="s">
        <v>1944</v>
      </c>
      <c r="E250" s="23" t="s">
        <v>1945</v>
      </c>
      <c r="F250" s="5"/>
      <c r="G250" s="5"/>
      <c r="H250" s="5"/>
    </row>
    <row r="251">
      <c r="A251" s="23" t="s">
        <v>1946</v>
      </c>
      <c r="B251" s="23" t="s">
        <v>1947</v>
      </c>
      <c r="C251" s="23" t="s">
        <v>1948</v>
      </c>
      <c r="D251" s="23" t="s">
        <v>1949</v>
      </c>
      <c r="E251" s="23" t="s">
        <v>1950</v>
      </c>
      <c r="F251" s="5"/>
      <c r="G251" s="5"/>
      <c r="H251" s="5"/>
    </row>
    <row r="252">
      <c r="A252" s="23" t="s">
        <v>1951</v>
      </c>
      <c r="B252" s="23" t="s">
        <v>1952</v>
      </c>
      <c r="C252" s="23" t="s">
        <v>1953</v>
      </c>
      <c r="D252" s="23" t="s">
        <v>1954</v>
      </c>
      <c r="E252" s="23" t="s">
        <v>1955</v>
      </c>
      <c r="F252" s="5"/>
      <c r="G252" s="5"/>
      <c r="H252" s="5"/>
    </row>
    <row r="253">
      <c r="A253" s="23" t="s">
        <v>1956</v>
      </c>
      <c r="B253" s="23" t="s">
        <v>1957</v>
      </c>
      <c r="C253" s="23" t="s">
        <v>1958</v>
      </c>
      <c r="D253" s="23" t="s">
        <v>1959</v>
      </c>
      <c r="E253" s="23" t="s">
        <v>1960</v>
      </c>
      <c r="F253" s="5"/>
      <c r="G253" s="5"/>
      <c r="H253" s="5"/>
    </row>
    <row r="254">
      <c r="A254" s="23" t="s">
        <v>1961</v>
      </c>
      <c r="B254" s="23"/>
      <c r="C254" s="23" t="s">
        <v>1962</v>
      </c>
      <c r="D254" s="23" t="s">
        <v>1963</v>
      </c>
      <c r="E254" s="23" t="s">
        <v>1964</v>
      </c>
      <c r="F254" s="5"/>
      <c r="G254" s="5"/>
      <c r="H254" s="5"/>
    </row>
    <row r="255">
      <c r="A255" s="23" t="s">
        <v>1965</v>
      </c>
      <c r="B255" s="23"/>
      <c r="C255" s="23" t="s">
        <v>1966</v>
      </c>
      <c r="D255" s="23" t="s">
        <v>1967</v>
      </c>
      <c r="E255" s="23" t="s">
        <v>1968</v>
      </c>
      <c r="F255" s="5"/>
      <c r="G255" s="5"/>
      <c r="H255" s="5"/>
    </row>
    <row r="256">
      <c r="A256" s="23" t="s">
        <v>1969</v>
      </c>
      <c r="B256" s="23"/>
      <c r="C256" s="23" t="s">
        <v>1970</v>
      </c>
      <c r="D256" s="23" t="s">
        <v>1971</v>
      </c>
      <c r="E256" s="23" t="s">
        <v>1972</v>
      </c>
      <c r="F256" s="5"/>
      <c r="G256" s="5"/>
      <c r="H256" s="5"/>
    </row>
    <row r="257">
      <c r="A257" s="23" t="s">
        <v>1973</v>
      </c>
      <c r="B257" s="23"/>
      <c r="C257" s="23" t="s">
        <v>1974</v>
      </c>
      <c r="D257" s="23" t="s">
        <v>1975</v>
      </c>
      <c r="E257" s="23" t="s">
        <v>1976</v>
      </c>
      <c r="F257" s="5"/>
      <c r="G257" s="5"/>
      <c r="H257" s="5"/>
    </row>
    <row r="258">
      <c r="A258" s="23" t="s">
        <v>1977</v>
      </c>
      <c r="B258" s="23"/>
      <c r="C258" s="23" t="s">
        <v>1978</v>
      </c>
      <c r="D258" s="23" t="s">
        <v>1979</v>
      </c>
      <c r="E258" s="23" t="s">
        <v>1980</v>
      </c>
      <c r="F258" s="5"/>
      <c r="G258" s="5"/>
      <c r="H258" s="5"/>
    </row>
    <row r="259">
      <c r="A259" s="23" t="s">
        <v>1981</v>
      </c>
      <c r="B259" s="23" t="s">
        <v>1982</v>
      </c>
      <c r="C259" s="23" t="s">
        <v>1983</v>
      </c>
      <c r="D259" s="23" t="s">
        <v>1984</v>
      </c>
      <c r="E259" s="23" t="s">
        <v>1985</v>
      </c>
      <c r="F259" s="5"/>
      <c r="G259" s="5"/>
      <c r="H259" s="5"/>
    </row>
    <row r="260">
      <c r="A260" s="23" t="s">
        <v>1986</v>
      </c>
      <c r="B260" s="23" t="s">
        <v>1987</v>
      </c>
      <c r="C260" s="23" t="s">
        <v>1988</v>
      </c>
      <c r="D260" s="23" t="s">
        <v>1989</v>
      </c>
      <c r="E260" s="23" t="s">
        <v>1990</v>
      </c>
      <c r="F260" s="5"/>
      <c r="G260" s="5"/>
      <c r="H260" s="5"/>
    </row>
    <row r="261">
      <c r="A261" s="23" t="s">
        <v>1991</v>
      </c>
      <c r="B261" s="23" t="s">
        <v>1992</v>
      </c>
      <c r="C261" s="23" t="s">
        <v>1993</v>
      </c>
      <c r="D261" s="23" t="s">
        <v>1994</v>
      </c>
      <c r="E261" s="23" t="s">
        <v>1995</v>
      </c>
      <c r="F261" s="5"/>
      <c r="G261" s="5"/>
      <c r="H261" s="5"/>
    </row>
    <row r="262">
      <c r="A262" s="23" t="s">
        <v>1996</v>
      </c>
      <c r="B262" s="23" t="s">
        <v>1997</v>
      </c>
      <c r="C262" s="23" t="s">
        <v>1998</v>
      </c>
      <c r="D262" s="23" t="s">
        <v>1999</v>
      </c>
      <c r="E262" s="23" t="s">
        <v>2000</v>
      </c>
      <c r="F262" s="5"/>
      <c r="G262" s="5"/>
      <c r="H262" s="5"/>
    </row>
    <row r="263">
      <c r="A263" s="23" t="s">
        <v>2001</v>
      </c>
      <c r="B263" s="23" t="s">
        <v>2002</v>
      </c>
      <c r="C263" s="23" t="s">
        <v>2003</v>
      </c>
      <c r="D263" s="23" t="s">
        <v>2004</v>
      </c>
      <c r="E263" s="23" t="s">
        <v>2005</v>
      </c>
      <c r="F263" s="5"/>
      <c r="G263" s="5"/>
      <c r="H263" s="5"/>
    </row>
    <row r="264">
      <c r="A264" s="23" t="s">
        <v>2006</v>
      </c>
      <c r="B264" s="23" t="s">
        <v>2007</v>
      </c>
      <c r="C264" s="23" t="s">
        <v>2008</v>
      </c>
      <c r="D264" s="23" t="s">
        <v>2009</v>
      </c>
      <c r="E264" s="23" t="s">
        <v>2010</v>
      </c>
      <c r="F264" s="5"/>
      <c r="G264" s="5"/>
      <c r="H264" s="5"/>
    </row>
    <row r="265">
      <c r="A265" s="23" t="s">
        <v>2011</v>
      </c>
      <c r="B265" s="23" t="s">
        <v>2012</v>
      </c>
      <c r="C265" s="23" t="s">
        <v>2013</v>
      </c>
      <c r="D265" s="23" t="s">
        <v>2014</v>
      </c>
      <c r="E265" s="23" t="s">
        <v>2015</v>
      </c>
      <c r="F265" s="5"/>
      <c r="G265" s="5"/>
      <c r="H265" s="5"/>
    </row>
    <row r="266">
      <c r="A266" s="23" t="s">
        <v>2016</v>
      </c>
      <c r="B266" s="23" t="s">
        <v>2017</v>
      </c>
      <c r="C266" s="23" t="s">
        <v>2018</v>
      </c>
      <c r="D266" s="23" t="s">
        <v>2019</v>
      </c>
      <c r="E266" s="23" t="s">
        <v>2020</v>
      </c>
      <c r="F266" s="5"/>
      <c r="G266" s="5"/>
      <c r="H266" s="5"/>
    </row>
    <row r="267">
      <c r="A267" s="23" t="s">
        <v>2021</v>
      </c>
      <c r="B267" s="23" t="s">
        <v>2022</v>
      </c>
      <c r="C267" s="23" t="s">
        <v>2023</v>
      </c>
      <c r="D267" s="23" t="s">
        <v>2024</v>
      </c>
      <c r="E267" s="23" t="s">
        <v>2025</v>
      </c>
      <c r="F267" s="5"/>
      <c r="G267" s="5"/>
      <c r="H267" s="5"/>
    </row>
    <row r="268">
      <c r="A268" s="23" t="s">
        <v>2026</v>
      </c>
      <c r="B268" s="23" t="s">
        <v>2027</v>
      </c>
      <c r="C268" s="23" t="s">
        <v>2028</v>
      </c>
      <c r="D268" s="23" t="s">
        <v>2029</v>
      </c>
      <c r="E268" s="23" t="s">
        <v>2030</v>
      </c>
      <c r="F268" s="5"/>
      <c r="G268" s="5"/>
      <c r="H268" s="5"/>
    </row>
    <row r="269">
      <c r="A269" s="23" t="s">
        <v>2031</v>
      </c>
      <c r="B269" s="23"/>
      <c r="C269" s="23" t="s">
        <v>2032</v>
      </c>
      <c r="D269" s="23" t="s">
        <v>2033</v>
      </c>
      <c r="E269" s="23" t="s">
        <v>2034</v>
      </c>
      <c r="F269" s="5"/>
      <c r="G269" s="5"/>
      <c r="H269" s="5"/>
    </row>
    <row r="270">
      <c r="A270" s="23" t="s">
        <v>2035</v>
      </c>
      <c r="B270" s="23"/>
      <c r="C270" s="23" t="s">
        <v>2036</v>
      </c>
      <c r="D270" s="23" t="s">
        <v>2037</v>
      </c>
      <c r="E270" s="23" t="s">
        <v>2038</v>
      </c>
      <c r="F270" s="5"/>
      <c r="G270" s="5"/>
      <c r="H270" s="5"/>
    </row>
    <row r="271">
      <c r="A271" s="23" t="s">
        <v>2039</v>
      </c>
      <c r="B271" s="23"/>
      <c r="C271" s="23" t="s">
        <v>2040</v>
      </c>
      <c r="D271" s="23" t="s">
        <v>2041</v>
      </c>
      <c r="E271" s="23" t="s">
        <v>2042</v>
      </c>
      <c r="F271" s="5"/>
      <c r="G271" s="5"/>
      <c r="H271" s="5"/>
    </row>
    <row r="272">
      <c r="A272" s="23" t="s">
        <v>2043</v>
      </c>
      <c r="B272" s="23"/>
      <c r="C272" s="23" t="s">
        <v>2044</v>
      </c>
      <c r="D272" s="23" t="s">
        <v>2045</v>
      </c>
      <c r="E272" s="23" t="s">
        <v>2046</v>
      </c>
      <c r="F272" s="5"/>
      <c r="G272" s="5"/>
      <c r="H272" s="5"/>
    </row>
    <row r="273">
      <c r="A273" s="23" t="s">
        <v>2047</v>
      </c>
      <c r="B273" s="23"/>
      <c r="C273" s="23" t="s">
        <v>2048</v>
      </c>
      <c r="D273" s="23" t="s">
        <v>2049</v>
      </c>
      <c r="E273" s="23" t="s">
        <v>2050</v>
      </c>
      <c r="F273" s="5"/>
      <c r="G273" s="5"/>
      <c r="H273" s="5"/>
    </row>
    <row r="274">
      <c r="A274" s="23" t="s">
        <v>2051</v>
      </c>
      <c r="B274" s="23" t="s">
        <v>2052</v>
      </c>
      <c r="C274" s="23" t="s">
        <v>2053</v>
      </c>
      <c r="D274" s="23" t="s">
        <v>2054</v>
      </c>
      <c r="E274" s="23" t="s">
        <v>2055</v>
      </c>
      <c r="F274" s="5"/>
      <c r="G274" s="5"/>
      <c r="H274" s="5"/>
    </row>
    <row r="275">
      <c r="A275" s="23" t="s">
        <v>2056</v>
      </c>
      <c r="B275" s="23"/>
      <c r="C275" s="23" t="s">
        <v>2057</v>
      </c>
      <c r="D275" s="23" t="s">
        <v>2058</v>
      </c>
      <c r="E275" s="23" t="s">
        <v>2059</v>
      </c>
      <c r="F275" s="5"/>
      <c r="G275" s="5"/>
      <c r="H275" s="5"/>
    </row>
    <row r="276">
      <c r="A276" s="23" t="s">
        <v>2060</v>
      </c>
      <c r="B276" s="23"/>
      <c r="C276" s="23" t="s">
        <v>2061</v>
      </c>
      <c r="D276" s="23" t="s">
        <v>2062</v>
      </c>
      <c r="E276" s="23" t="s">
        <v>2063</v>
      </c>
      <c r="F276" s="5"/>
      <c r="G276" s="5"/>
      <c r="H276" s="5"/>
    </row>
    <row r="277">
      <c r="A277" s="23" t="s">
        <v>2064</v>
      </c>
      <c r="B277" s="23"/>
      <c r="C277" s="23" t="s">
        <v>2065</v>
      </c>
      <c r="D277" s="23" t="s">
        <v>2066</v>
      </c>
      <c r="E277" s="23" t="s">
        <v>2067</v>
      </c>
      <c r="F277" s="5"/>
      <c r="G277" s="5"/>
      <c r="H277" s="5"/>
    </row>
    <row r="278">
      <c r="A278" s="23" t="s">
        <v>2068</v>
      </c>
      <c r="B278" s="23" t="s">
        <v>2069</v>
      </c>
      <c r="C278" s="23" t="s">
        <v>2070</v>
      </c>
      <c r="D278" s="23" t="s">
        <v>2071</v>
      </c>
      <c r="E278" s="23" t="s">
        <v>2072</v>
      </c>
      <c r="F278" s="5"/>
      <c r="G278" s="5"/>
      <c r="H278" s="5"/>
    </row>
    <row r="279">
      <c r="A279" s="23" t="s">
        <v>2073</v>
      </c>
      <c r="B279" s="23"/>
      <c r="C279" s="23" t="s">
        <v>2074</v>
      </c>
      <c r="D279" s="23" t="s">
        <v>2075</v>
      </c>
      <c r="E279" s="23" t="s">
        <v>2076</v>
      </c>
      <c r="F279" s="5"/>
      <c r="G279" s="5"/>
      <c r="H279" s="5"/>
    </row>
    <row r="280">
      <c r="A280" s="23" t="s">
        <v>2077</v>
      </c>
      <c r="B280" s="23" t="s">
        <v>2078</v>
      </c>
      <c r="C280" s="23" t="s">
        <v>2079</v>
      </c>
      <c r="D280" s="23" t="s">
        <v>2080</v>
      </c>
      <c r="E280" s="23" t="s">
        <v>2081</v>
      </c>
      <c r="F280" s="5"/>
      <c r="G280" s="5"/>
      <c r="H280" s="5"/>
    </row>
    <row r="281">
      <c r="A281" s="23" t="s">
        <v>2082</v>
      </c>
      <c r="B281" s="23" t="s">
        <v>2083</v>
      </c>
      <c r="C281" s="23" t="s">
        <v>2084</v>
      </c>
      <c r="D281" s="23" t="s">
        <v>2085</v>
      </c>
      <c r="E281" s="23" t="s">
        <v>2086</v>
      </c>
      <c r="F281" s="5"/>
      <c r="G281" s="5"/>
      <c r="H281" s="5"/>
    </row>
    <row r="282">
      <c r="A282" s="23" t="s">
        <v>2087</v>
      </c>
      <c r="B282" s="23" t="s">
        <v>2088</v>
      </c>
      <c r="C282" s="23" t="s">
        <v>2089</v>
      </c>
      <c r="D282" s="23" t="s">
        <v>2090</v>
      </c>
      <c r="E282" s="23" t="s">
        <v>2091</v>
      </c>
      <c r="F282" s="5"/>
      <c r="G282" s="5"/>
      <c r="H282" s="5"/>
    </row>
    <row r="283">
      <c r="A283" s="23" t="s">
        <v>2092</v>
      </c>
      <c r="B283" s="23" t="s">
        <v>2093</v>
      </c>
      <c r="C283" s="23" t="s">
        <v>2094</v>
      </c>
      <c r="D283" s="23" t="s">
        <v>2095</v>
      </c>
      <c r="E283" s="23" t="s">
        <v>2096</v>
      </c>
      <c r="F283" s="5"/>
      <c r="G283" s="5"/>
      <c r="H283" s="5"/>
    </row>
    <row r="284">
      <c r="A284" s="23" t="s">
        <v>2097</v>
      </c>
      <c r="B284" s="23"/>
      <c r="C284" s="23" t="s">
        <v>2098</v>
      </c>
      <c r="D284" s="23" t="s">
        <v>2099</v>
      </c>
      <c r="E284" s="23" t="s">
        <v>2100</v>
      </c>
      <c r="F284" s="5"/>
      <c r="G284" s="5"/>
      <c r="H284" s="5"/>
    </row>
    <row r="285">
      <c r="A285" s="23" t="s">
        <v>2101</v>
      </c>
      <c r="B285" s="23"/>
      <c r="C285" s="23" t="s">
        <v>2102</v>
      </c>
      <c r="D285" s="23" t="s">
        <v>2103</v>
      </c>
      <c r="E285" s="23" t="s">
        <v>2104</v>
      </c>
      <c r="F285" s="5"/>
      <c r="G285" s="5"/>
      <c r="H285" s="5"/>
    </row>
    <row r="286">
      <c r="A286" s="23" t="s">
        <v>2105</v>
      </c>
      <c r="B286" s="23"/>
      <c r="C286" s="23" t="s">
        <v>2106</v>
      </c>
      <c r="D286" s="23" t="s">
        <v>2107</v>
      </c>
      <c r="E286" s="23" t="s">
        <v>2108</v>
      </c>
      <c r="F286" s="5"/>
      <c r="G286" s="5"/>
      <c r="H286" s="5"/>
    </row>
    <row r="287">
      <c r="A287" s="23" t="s">
        <v>2109</v>
      </c>
      <c r="B287" s="23" t="s">
        <v>2110</v>
      </c>
      <c r="C287" s="23" t="s">
        <v>2111</v>
      </c>
      <c r="D287" s="23" t="s">
        <v>2112</v>
      </c>
      <c r="E287" s="23" t="s">
        <v>2113</v>
      </c>
      <c r="F287" s="5"/>
      <c r="G287" s="5"/>
      <c r="H287" s="5"/>
    </row>
    <row r="288">
      <c r="A288" s="23" t="s">
        <v>2114</v>
      </c>
      <c r="B288" s="23" t="s">
        <v>2115</v>
      </c>
      <c r="C288" s="23" t="s">
        <v>2116</v>
      </c>
      <c r="D288" s="23" t="s">
        <v>2117</v>
      </c>
      <c r="E288" s="23" t="s">
        <v>2118</v>
      </c>
      <c r="F288" s="5"/>
      <c r="G288" s="5"/>
      <c r="H288" s="5"/>
    </row>
    <row r="289">
      <c r="A289" s="23" t="s">
        <v>2119</v>
      </c>
      <c r="B289" s="23" t="s">
        <v>2120</v>
      </c>
      <c r="C289" s="23" t="s">
        <v>2121</v>
      </c>
      <c r="D289" s="23" t="s">
        <v>2122</v>
      </c>
      <c r="E289" s="23" t="s">
        <v>2123</v>
      </c>
      <c r="F289" s="5"/>
      <c r="G289" s="5"/>
      <c r="H289" s="5"/>
    </row>
    <row r="290">
      <c r="A290" s="23" t="s">
        <v>2124</v>
      </c>
      <c r="B290" s="23" t="s">
        <v>2125</v>
      </c>
      <c r="C290" s="23" t="s">
        <v>2126</v>
      </c>
      <c r="D290" s="23" t="s">
        <v>2127</v>
      </c>
      <c r="E290" s="23" t="s">
        <v>2128</v>
      </c>
      <c r="F290" s="5"/>
      <c r="G290" s="5"/>
      <c r="H290" s="5"/>
    </row>
    <row r="291">
      <c r="A291" s="23" t="s">
        <v>2129</v>
      </c>
      <c r="B291" s="23"/>
      <c r="C291" s="23" t="s">
        <v>2130</v>
      </c>
      <c r="D291" s="23" t="s">
        <v>2131</v>
      </c>
      <c r="E291" s="23" t="s">
        <v>2132</v>
      </c>
      <c r="F291" s="5"/>
      <c r="G291" s="5"/>
      <c r="H291" s="5"/>
    </row>
    <row r="292">
      <c r="A292" s="23" t="s">
        <v>2133</v>
      </c>
      <c r="B292" s="23"/>
      <c r="C292" s="23" t="s">
        <v>2134</v>
      </c>
      <c r="D292" s="23" t="s">
        <v>2135</v>
      </c>
      <c r="E292" s="23" t="s">
        <v>2136</v>
      </c>
      <c r="F292" s="5"/>
      <c r="G292" s="5"/>
      <c r="H292" s="5"/>
    </row>
    <row r="293">
      <c r="A293" s="23" t="s">
        <v>2137</v>
      </c>
      <c r="B293" s="23" t="s">
        <v>2138</v>
      </c>
      <c r="C293" s="23" t="s">
        <v>2139</v>
      </c>
      <c r="D293" s="23" t="s">
        <v>2140</v>
      </c>
      <c r="E293" s="23" t="s">
        <v>2141</v>
      </c>
      <c r="F293" s="5"/>
      <c r="G293" s="5"/>
      <c r="H293" s="5"/>
    </row>
    <row r="294">
      <c r="A294" s="23" t="s">
        <v>2142</v>
      </c>
      <c r="B294" s="23" t="s">
        <v>2143</v>
      </c>
      <c r="C294" s="23" t="s">
        <v>2144</v>
      </c>
      <c r="D294" s="23" t="s">
        <v>2145</v>
      </c>
      <c r="E294" s="23" t="s">
        <v>2146</v>
      </c>
      <c r="F294" s="5"/>
      <c r="G294" s="5"/>
      <c r="H294" s="5"/>
    </row>
    <row r="295">
      <c r="A295" s="23" t="s">
        <v>2147</v>
      </c>
      <c r="B295" s="23" t="s">
        <v>2148</v>
      </c>
      <c r="C295" s="23" t="s">
        <v>2149</v>
      </c>
      <c r="D295" s="23" t="s">
        <v>1457</v>
      </c>
      <c r="E295" s="23" t="s">
        <v>1458</v>
      </c>
      <c r="F295" s="5"/>
      <c r="G295" s="5"/>
      <c r="H295" s="5"/>
    </row>
    <row r="296">
      <c r="A296" s="23" t="s">
        <v>2150</v>
      </c>
      <c r="B296" s="23" t="s">
        <v>2151</v>
      </c>
      <c r="C296" s="23" t="s">
        <v>2152</v>
      </c>
      <c r="D296" s="23" t="s">
        <v>2153</v>
      </c>
      <c r="E296" s="23" t="s">
        <v>2154</v>
      </c>
      <c r="F296" s="5"/>
      <c r="G296" s="5"/>
      <c r="H296" s="5"/>
    </row>
    <row r="297">
      <c r="A297" s="23" t="s">
        <v>2155</v>
      </c>
      <c r="B297" s="23"/>
      <c r="C297" s="23" t="s">
        <v>2156</v>
      </c>
      <c r="D297" s="23" t="s">
        <v>2157</v>
      </c>
      <c r="E297" s="23" t="s">
        <v>2158</v>
      </c>
      <c r="F297" s="5"/>
      <c r="G297" s="5"/>
      <c r="H297" s="5"/>
    </row>
    <row r="298">
      <c r="A298" s="23" t="s">
        <v>2159</v>
      </c>
      <c r="B298" s="23" t="s">
        <v>2160</v>
      </c>
      <c r="C298" s="23" t="s">
        <v>2161</v>
      </c>
      <c r="D298" s="23" t="s">
        <v>2162</v>
      </c>
      <c r="E298" s="23" t="s">
        <v>2163</v>
      </c>
      <c r="F298" s="5"/>
      <c r="G298" s="5"/>
      <c r="H298" s="5"/>
    </row>
    <row r="299">
      <c r="A299" s="23" t="s">
        <v>2164</v>
      </c>
      <c r="B299" s="23" t="s">
        <v>2165</v>
      </c>
      <c r="C299" s="23" t="s">
        <v>2166</v>
      </c>
      <c r="D299" s="23" t="s">
        <v>2167</v>
      </c>
      <c r="E299" s="23" t="s">
        <v>2168</v>
      </c>
      <c r="F299" s="5"/>
      <c r="G299" s="5"/>
      <c r="H299" s="5"/>
    </row>
    <row r="300">
      <c r="A300" s="23" t="s">
        <v>2169</v>
      </c>
      <c r="B300" s="23" t="s">
        <v>2170</v>
      </c>
      <c r="C300" s="23" t="s">
        <v>2171</v>
      </c>
      <c r="D300" s="23" t="s">
        <v>2172</v>
      </c>
      <c r="E300" s="23" t="s">
        <v>2173</v>
      </c>
      <c r="F300" s="5"/>
      <c r="G300" s="5"/>
      <c r="H300" s="5"/>
    </row>
    <row r="301">
      <c r="A301" s="23" t="s">
        <v>2174</v>
      </c>
      <c r="B301" s="23" t="s">
        <v>2175</v>
      </c>
      <c r="C301" s="23" t="s">
        <v>2176</v>
      </c>
      <c r="D301" s="23" t="s">
        <v>2177</v>
      </c>
      <c r="E301" s="23" t="s">
        <v>2178</v>
      </c>
      <c r="F301" s="5"/>
      <c r="G301" s="5"/>
      <c r="H301" s="5"/>
    </row>
    <row r="302">
      <c r="A302" s="23" t="s">
        <v>2179</v>
      </c>
      <c r="B302" s="23" t="s">
        <v>2180</v>
      </c>
      <c r="C302" s="23" t="s">
        <v>2181</v>
      </c>
      <c r="D302" s="23" t="s">
        <v>2182</v>
      </c>
      <c r="E302" s="23" t="s">
        <v>2183</v>
      </c>
      <c r="F302" s="5"/>
      <c r="G302" s="5"/>
      <c r="H302" s="5"/>
    </row>
    <row r="303">
      <c r="A303" s="23" t="s">
        <v>2184</v>
      </c>
      <c r="B303" s="23" t="s">
        <v>2185</v>
      </c>
      <c r="C303" s="23"/>
      <c r="D303" s="23" t="s">
        <v>2186</v>
      </c>
      <c r="E303" s="23" t="s">
        <v>2187</v>
      </c>
      <c r="F303" s="5"/>
      <c r="G303" s="5"/>
      <c r="H303" s="5"/>
    </row>
    <row r="304">
      <c r="A304" s="23" t="s">
        <v>2188</v>
      </c>
      <c r="B304" s="23" t="s">
        <v>2189</v>
      </c>
      <c r="C304" s="23" t="s">
        <v>2190</v>
      </c>
      <c r="D304" s="23" t="s">
        <v>2191</v>
      </c>
      <c r="E304" s="23" t="s">
        <v>2192</v>
      </c>
      <c r="F304" s="5"/>
      <c r="G304" s="5"/>
      <c r="H304" s="5"/>
    </row>
    <row r="305">
      <c r="A305" s="23" t="s">
        <v>2193</v>
      </c>
      <c r="B305" s="23" t="s">
        <v>2194</v>
      </c>
      <c r="C305" s="23" t="s">
        <v>2195</v>
      </c>
      <c r="D305" s="23" t="s">
        <v>2196</v>
      </c>
      <c r="E305" s="23" t="s">
        <v>2197</v>
      </c>
      <c r="F305" s="5"/>
      <c r="G305" s="5"/>
      <c r="H305" s="5"/>
    </row>
    <row r="306">
      <c r="A306" s="23" t="s">
        <v>2198</v>
      </c>
      <c r="B306" s="23" t="s">
        <v>2199</v>
      </c>
      <c r="C306" s="23" t="s">
        <v>2200</v>
      </c>
      <c r="D306" s="23" t="s">
        <v>2201</v>
      </c>
      <c r="E306" s="23" t="s">
        <v>2202</v>
      </c>
      <c r="F306" s="5"/>
      <c r="G306" s="5"/>
      <c r="H306" s="5"/>
    </row>
    <row r="307">
      <c r="A307" s="23" t="s">
        <v>2203</v>
      </c>
      <c r="B307" s="23" t="s">
        <v>2204</v>
      </c>
      <c r="C307" s="23" t="s">
        <v>2205</v>
      </c>
      <c r="D307" s="23" t="s">
        <v>2206</v>
      </c>
      <c r="E307" s="23" t="s">
        <v>2207</v>
      </c>
      <c r="F307" s="5"/>
      <c r="G307" s="5"/>
      <c r="H307" s="5"/>
    </row>
    <row r="308">
      <c r="A308" s="23" t="s">
        <v>2208</v>
      </c>
      <c r="B308" s="23" t="s">
        <v>2209</v>
      </c>
      <c r="C308" s="23" t="s">
        <v>2210</v>
      </c>
      <c r="D308" s="23" t="s">
        <v>2211</v>
      </c>
      <c r="E308" s="23" t="s">
        <v>2212</v>
      </c>
      <c r="F308" s="5"/>
      <c r="G308" s="5"/>
      <c r="H308" s="5"/>
    </row>
    <row r="309">
      <c r="A309" s="23" t="s">
        <v>2213</v>
      </c>
      <c r="B309" s="23" t="s">
        <v>2214</v>
      </c>
      <c r="C309" s="23" t="s">
        <v>2215</v>
      </c>
      <c r="D309" s="23" t="s">
        <v>1435</v>
      </c>
      <c r="E309" s="23" t="s">
        <v>1436</v>
      </c>
      <c r="F309" s="5"/>
      <c r="G309" s="5"/>
      <c r="H309" s="5"/>
    </row>
    <row r="310">
      <c r="A310" s="23" t="s">
        <v>2216</v>
      </c>
      <c r="B310" s="23" t="s">
        <v>2217</v>
      </c>
      <c r="C310" s="23" t="s">
        <v>2218</v>
      </c>
      <c r="D310" s="23" t="s">
        <v>2219</v>
      </c>
      <c r="E310" s="23" t="s">
        <v>2220</v>
      </c>
      <c r="F310" s="5"/>
      <c r="G310" s="5"/>
      <c r="H310" s="5"/>
    </row>
    <row r="311">
      <c r="A311" s="23" t="s">
        <v>2221</v>
      </c>
      <c r="B311" s="23" t="s">
        <v>2222</v>
      </c>
      <c r="C311" s="23" t="s">
        <v>2223</v>
      </c>
      <c r="D311" s="23" t="s">
        <v>2224</v>
      </c>
      <c r="E311" s="23" t="s">
        <v>2225</v>
      </c>
      <c r="F311" s="5"/>
      <c r="G311" s="5"/>
      <c r="H311" s="5"/>
    </row>
    <row r="312">
      <c r="A312" s="23" t="s">
        <v>2226</v>
      </c>
      <c r="B312" s="23" t="s">
        <v>2227</v>
      </c>
      <c r="C312" s="23" t="s">
        <v>2228</v>
      </c>
      <c r="D312" s="23" t="s">
        <v>2229</v>
      </c>
      <c r="E312" s="23" t="s">
        <v>2230</v>
      </c>
      <c r="F312" s="5"/>
      <c r="G312" s="5"/>
      <c r="H312" s="5"/>
    </row>
    <row r="313">
      <c r="A313" s="23" t="s">
        <v>2231</v>
      </c>
      <c r="B313" s="23" t="s">
        <v>2232</v>
      </c>
      <c r="C313" s="23" t="s">
        <v>2233</v>
      </c>
      <c r="D313" s="23" t="s">
        <v>2234</v>
      </c>
      <c r="E313" s="23" t="s">
        <v>2235</v>
      </c>
      <c r="F313" s="5"/>
      <c r="G313" s="5"/>
      <c r="H313" s="5"/>
    </row>
    <row r="314">
      <c r="A314" s="23" t="s">
        <v>2236</v>
      </c>
      <c r="B314" s="23" t="s">
        <v>2237</v>
      </c>
      <c r="C314" s="23" t="s">
        <v>2238</v>
      </c>
      <c r="D314" s="23" t="s">
        <v>2239</v>
      </c>
      <c r="E314" s="23" t="s">
        <v>2240</v>
      </c>
      <c r="F314" s="5"/>
      <c r="G314" s="5"/>
      <c r="H314" s="5"/>
    </row>
    <row r="315">
      <c r="A315" s="23" t="s">
        <v>2241</v>
      </c>
      <c r="B315" s="23" t="s">
        <v>2242</v>
      </c>
      <c r="C315" s="23" t="s">
        <v>2243</v>
      </c>
      <c r="D315" s="23" t="s">
        <v>2244</v>
      </c>
      <c r="E315" s="23" t="s">
        <v>2245</v>
      </c>
      <c r="F315" s="5"/>
      <c r="G315" s="5"/>
      <c r="H315" s="5"/>
    </row>
    <row r="316">
      <c r="A316" s="23" t="s">
        <v>2246</v>
      </c>
      <c r="B316" s="23" t="s">
        <v>2247</v>
      </c>
      <c r="C316" s="23" t="s">
        <v>2248</v>
      </c>
      <c r="D316" s="23" t="s">
        <v>1836</v>
      </c>
      <c r="E316" s="23" t="s">
        <v>1837</v>
      </c>
      <c r="F316" s="5"/>
      <c r="G316" s="5"/>
      <c r="H316" s="5"/>
    </row>
    <row r="317">
      <c r="A317" s="23" t="s">
        <v>2249</v>
      </c>
      <c r="B317" s="23" t="s">
        <v>2160</v>
      </c>
      <c r="C317" s="23" t="s">
        <v>2250</v>
      </c>
      <c r="D317" s="23" t="s">
        <v>2251</v>
      </c>
      <c r="E317" s="23" t="s">
        <v>2252</v>
      </c>
      <c r="F317" s="5"/>
      <c r="G317" s="5"/>
      <c r="H317" s="5"/>
    </row>
    <row r="318">
      <c r="A318" s="23" t="s">
        <v>2253</v>
      </c>
      <c r="B318" s="23" t="s">
        <v>2254</v>
      </c>
      <c r="C318" s="23" t="s">
        <v>2255</v>
      </c>
      <c r="D318" s="23" t="s">
        <v>2256</v>
      </c>
      <c r="E318" s="23" t="s">
        <v>2257</v>
      </c>
      <c r="F318" s="5"/>
      <c r="G318" s="5"/>
      <c r="H318" s="5"/>
    </row>
    <row r="319">
      <c r="A319" s="23" t="s">
        <v>2258</v>
      </c>
      <c r="B319" s="23" t="s">
        <v>2259</v>
      </c>
      <c r="C319" s="23" t="s">
        <v>2260</v>
      </c>
      <c r="D319" s="23" t="s">
        <v>2261</v>
      </c>
      <c r="E319" s="23" t="s">
        <v>2262</v>
      </c>
      <c r="F319" s="5"/>
      <c r="G319" s="5"/>
      <c r="H319" s="5"/>
    </row>
    <row r="320">
      <c r="A320" s="23" t="s">
        <v>2263</v>
      </c>
      <c r="B320" s="23" t="s">
        <v>2264</v>
      </c>
      <c r="C320" s="23" t="s">
        <v>2265</v>
      </c>
      <c r="D320" s="23" t="s">
        <v>2266</v>
      </c>
      <c r="E320" s="23" t="s">
        <v>2267</v>
      </c>
      <c r="F320" s="5"/>
      <c r="G320" s="5"/>
      <c r="H320" s="5"/>
    </row>
    <row r="321">
      <c r="A321" s="23" t="s">
        <v>2268</v>
      </c>
      <c r="B321" s="23" t="s">
        <v>2269</v>
      </c>
      <c r="C321" s="23" t="s">
        <v>2270</v>
      </c>
      <c r="D321" s="23" t="s">
        <v>2271</v>
      </c>
      <c r="E321" s="23" t="s">
        <v>2272</v>
      </c>
      <c r="F321" s="5"/>
      <c r="G321" s="5"/>
      <c r="H321" s="5"/>
    </row>
    <row r="322">
      <c r="A322" s="23" t="s">
        <v>2273</v>
      </c>
      <c r="B322" s="23" t="s">
        <v>2274</v>
      </c>
      <c r="C322" s="23" t="s">
        <v>2275</v>
      </c>
      <c r="D322" s="23" t="s">
        <v>2276</v>
      </c>
      <c r="E322" s="23" t="s">
        <v>2277</v>
      </c>
      <c r="F322" s="5"/>
      <c r="G322" s="5"/>
      <c r="H322" s="5"/>
    </row>
    <row r="323">
      <c r="A323" s="23" t="s">
        <v>2278</v>
      </c>
      <c r="B323" s="23" t="s">
        <v>2279</v>
      </c>
      <c r="C323" s="23" t="s">
        <v>2280</v>
      </c>
      <c r="D323" s="23" t="s">
        <v>2281</v>
      </c>
      <c r="E323" s="23" t="s">
        <v>2282</v>
      </c>
      <c r="F323" s="5"/>
      <c r="G323" s="5"/>
      <c r="H323" s="5"/>
    </row>
    <row r="324">
      <c r="A324" s="23" t="s">
        <v>2283</v>
      </c>
      <c r="B324" s="23" t="s">
        <v>2284</v>
      </c>
      <c r="C324" s="23" t="s">
        <v>2285</v>
      </c>
      <c r="D324" s="23" t="s">
        <v>2286</v>
      </c>
      <c r="E324" s="23" t="s">
        <v>2287</v>
      </c>
      <c r="F324" s="5"/>
      <c r="G324" s="5"/>
      <c r="H324" s="5"/>
    </row>
    <row r="325">
      <c r="A325" s="23" t="s">
        <v>2288</v>
      </c>
      <c r="B325" s="23" t="s">
        <v>2289</v>
      </c>
      <c r="C325" s="23" t="s">
        <v>2290</v>
      </c>
      <c r="D325" s="23" t="s">
        <v>2291</v>
      </c>
      <c r="E325" s="23" t="s">
        <v>2292</v>
      </c>
      <c r="F325" s="5"/>
      <c r="G325" s="5"/>
      <c r="H325" s="5"/>
    </row>
    <row r="326">
      <c r="A326" s="23" t="s">
        <v>2293</v>
      </c>
      <c r="B326" s="23" t="s">
        <v>2294</v>
      </c>
      <c r="C326" s="23" t="s">
        <v>2295</v>
      </c>
      <c r="D326" s="23" t="s">
        <v>2296</v>
      </c>
      <c r="E326" s="23" t="s">
        <v>2297</v>
      </c>
      <c r="F326" s="5"/>
      <c r="G326" s="5"/>
      <c r="H326" s="5"/>
    </row>
    <row r="327">
      <c r="A327" s="23" t="s">
        <v>2298</v>
      </c>
      <c r="B327" s="23" t="s">
        <v>2299</v>
      </c>
      <c r="C327" s="23" t="s">
        <v>2300</v>
      </c>
      <c r="D327" s="23" t="s">
        <v>2301</v>
      </c>
      <c r="E327" s="23" t="s">
        <v>2302</v>
      </c>
      <c r="F327" s="5"/>
      <c r="G327" s="5"/>
      <c r="H327" s="5"/>
    </row>
    <row r="328">
      <c r="A328" s="23" t="s">
        <v>2303</v>
      </c>
      <c r="B328" s="23" t="s">
        <v>2304</v>
      </c>
      <c r="C328" s="23" t="s">
        <v>2305</v>
      </c>
      <c r="D328" s="23" t="s">
        <v>2306</v>
      </c>
      <c r="E328" s="23" t="s">
        <v>2307</v>
      </c>
      <c r="F328" s="5"/>
      <c r="G328" s="5"/>
      <c r="H328" s="5"/>
    </row>
    <row r="329">
      <c r="A329" s="23" t="s">
        <v>2308</v>
      </c>
      <c r="B329" s="23" t="s">
        <v>2309</v>
      </c>
      <c r="C329" s="23" t="s">
        <v>2310</v>
      </c>
      <c r="D329" s="23" t="s">
        <v>2311</v>
      </c>
      <c r="E329" s="23" t="s">
        <v>2312</v>
      </c>
      <c r="F329" s="5"/>
      <c r="G329" s="5"/>
      <c r="H329" s="5"/>
    </row>
    <row r="330">
      <c r="A330" s="23" t="s">
        <v>2313</v>
      </c>
      <c r="B330" s="23" t="s">
        <v>2314</v>
      </c>
      <c r="C330" s="23" t="s">
        <v>2315</v>
      </c>
      <c r="D330" s="23" t="s">
        <v>2316</v>
      </c>
      <c r="E330" s="23" t="s">
        <v>2317</v>
      </c>
      <c r="F330" s="5"/>
      <c r="G330" s="5"/>
      <c r="H330" s="5"/>
    </row>
    <row r="331">
      <c r="A331" s="23" t="s">
        <v>2318</v>
      </c>
      <c r="B331" s="23" t="s">
        <v>2319</v>
      </c>
      <c r="C331" s="23" t="s">
        <v>2320</v>
      </c>
      <c r="D331" s="23" t="s">
        <v>2321</v>
      </c>
      <c r="E331" s="23" t="s">
        <v>2322</v>
      </c>
      <c r="F331" s="5"/>
      <c r="G331" s="5"/>
      <c r="H331" s="5"/>
    </row>
    <row r="332">
      <c r="A332" s="23" t="s">
        <v>2323</v>
      </c>
      <c r="B332" s="23" t="s">
        <v>2324</v>
      </c>
      <c r="C332" s="23" t="s">
        <v>2325</v>
      </c>
      <c r="D332" s="23" t="s">
        <v>2326</v>
      </c>
      <c r="E332" s="23" t="s">
        <v>2327</v>
      </c>
      <c r="F332" s="5"/>
      <c r="G332" s="5"/>
      <c r="H332" s="5"/>
    </row>
    <row r="333">
      <c r="A333" s="23" t="s">
        <v>2328</v>
      </c>
      <c r="B333" s="23" t="s">
        <v>2329</v>
      </c>
      <c r="C333" s="23"/>
      <c r="D333" s="23" t="s">
        <v>2330</v>
      </c>
      <c r="E333" s="23" t="s">
        <v>2331</v>
      </c>
      <c r="F333" s="5"/>
      <c r="G333" s="5"/>
      <c r="H333" s="5"/>
    </row>
    <row r="334">
      <c r="A334" s="23" t="s">
        <v>2332</v>
      </c>
      <c r="B334" s="23" t="s">
        <v>2333</v>
      </c>
      <c r="C334" s="23"/>
      <c r="D334" s="23" t="s">
        <v>2334</v>
      </c>
      <c r="E334" s="23" t="s">
        <v>2335</v>
      </c>
      <c r="F334" s="5"/>
      <c r="G334" s="5"/>
      <c r="H334" s="5"/>
    </row>
    <row r="335">
      <c r="A335" s="23" t="s">
        <v>2336</v>
      </c>
      <c r="B335" s="23" t="s">
        <v>2337</v>
      </c>
      <c r="C335" s="23"/>
      <c r="D335" s="23" t="s">
        <v>2338</v>
      </c>
      <c r="E335" s="23" t="s">
        <v>2339</v>
      </c>
      <c r="F335" s="5"/>
      <c r="G335" s="5"/>
      <c r="H335" s="5"/>
    </row>
    <row r="336">
      <c r="A336" s="23" t="s">
        <v>2340</v>
      </c>
      <c r="B336" s="23"/>
      <c r="C336" s="23"/>
      <c r="D336" s="23" t="s">
        <v>2341</v>
      </c>
      <c r="E336" s="23" t="s">
        <v>2342</v>
      </c>
      <c r="F336" s="5"/>
      <c r="G336" s="5"/>
      <c r="H336" s="5"/>
    </row>
    <row r="337">
      <c r="A337" s="23" t="s">
        <v>2343</v>
      </c>
      <c r="B337" s="23"/>
      <c r="C337" s="23"/>
      <c r="D337" s="23" t="s">
        <v>2344</v>
      </c>
      <c r="E337" s="23" t="s">
        <v>2345</v>
      </c>
      <c r="F337" s="5"/>
      <c r="G337" s="5"/>
      <c r="H337" s="5"/>
    </row>
    <row r="338">
      <c r="A338" s="23" t="s">
        <v>2346</v>
      </c>
      <c r="B338" s="23"/>
      <c r="C338" s="23"/>
      <c r="D338" s="23" t="s">
        <v>2347</v>
      </c>
      <c r="E338" s="23" t="s">
        <v>2348</v>
      </c>
      <c r="F338" s="5"/>
      <c r="G338" s="5"/>
      <c r="H338" s="5"/>
    </row>
    <row r="339">
      <c r="A339" s="23" t="s">
        <v>2349</v>
      </c>
      <c r="B339" s="23"/>
      <c r="C339" s="23"/>
      <c r="D339" s="23" t="s">
        <v>2350</v>
      </c>
      <c r="E339" s="23" t="s">
        <v>2351</v>
      </c>
      <c r="F339" s="5"/>
      <c r="G339" s="5"/>
      <c r="H339" s="5"/>
    </row>
    <row r="340">
      <c r="A340" s="23" t="s">
        <v>2352</v>
      </c>
      <c r="B340" s="23"/>
      <c r="C340" s="23"/>
      <c r="D340" s="23" t="s">
        <v>2353</v>
      </c>
      <c r="E340" s="23" t="s">
        <v>2354</v>
      </c>
      <c r="F340" s="5"/>
      <c r="G340" s="5"/>
      <c r="H340" s="5"/>
    </row>
    <row r="341">
      <c r="A341" s="23" t="s">
        <v>2355</v>
      </c>
      <c r="B341" s="23" t="s">
        <v>2356</v>
      </c>
      <c r="C341" s="23" t="s">
        <v>2357</v>
      </c>
      <c r="D341" s="23" t="s">
        <v>2358</v>
      </c>
      <c r="E341" s="23" t="s">
        <v>2359</v>
      </c>
      <c r="F341" s="5"/>
      <c r="G341" s="5"/>
      <c r="H341" s="5"/>
    </row>
    <row r="342">
      <c r="A342" s="23" t="s">
        <v>2360</v>
      </c>
      <c r="B342" s="23" t="s">
        <v>2361</v>
      </c>
      <c r="C342" s="23" t="s">
        <v>2362</v>
      </c>
      <c r="D342" s="23" t="s">
        <v>2363</v>
      </c>
      <c r="E342" s="23" t="s">
        <v>2364</v>
      </c>
      <c r="F342" s="5"/>
      <c r="G342" s="5"/>
      <c r="H342" s="5"/>
    </row>
    <row r="343">
      <c r="A343" s="23" t="s">
        <v>2365</v>
      </c>
      <c r="B343" s="23" t="s">
        <v>2366</v>
      </c>
      <c r="C343" s="23" t="s">
        <v>2367</v>
      </c>
      <c r="D343" s="23"/>
      <c r="E343" s="23"/>
      <c r="F343" s="5"/>
      <c r="G343" s="5"/>
      <c r="H343" s="5"/>
    </row>
    <row r="344">
      <c r="A344" s="23" t="s">
        <v>2368</v>
      </c>
      <c r="B344" s="23" t="s">
        <v>2369</v>
      </c>
      <c r="C344" s="23" t="s">
        <v>2370</v>
      </c>
      <c r="D344" s="23" t="s">
        <v>2371</v>
      </c>
      <c r="E344" s="23" t="s">
        <v>2372</v>
      </c>
      <c r="F344" s="5"/>
      <c r="G344" s="5"/>
      <c r="H344" s="5"/>
    </row>
    <row r="345">
      <c r="A345" s="23" t="s">
        <v>2373</v>
      </c>
      <c r="B345" s="23" t="s">
        <v>2374</v>
      </c>
      <c r="C345" s="23" t="s">
        <v>2375</v>
      </c>
      <c r="D345" s="23" t="s">
        <v>2376</v>
      </c>
      <c r="E345" s="23" t="s">
        <v>2377</v>
      </c>
      <c r="F345" s="5"/>
      <c r="G345" s="5"/>
      <c r="H345" s="5"/>
    </row>
    <row r="346">
      <c r="A346" s="23" t="s">
        <v>2378</v>
      </c>
      <c r="B346" s="23" t="s">
        <v>2379</v>
      </c>
      <c r="C346" s="23" t="s">
        <v>2380</v>
      </c>
      <c r="D346" s="23" t="s">
        <v>2381</v>
      </c>
      <c r="E346" s="23" t="s">
        <v>2382</v>
      </c>
      <c r="F346" s="5"/>
      <c r="G346" s="5"/>
      <c r="H346" s="5"/>
    </row>
    <row r="347">
      <c r="A347" s="23" t="s">
        <v>2383</v>
      </c>
      <c r="B347" s="23" t="s">
        <v>2384</v>
      </c>
      <c r="C347" s="23" t="s">
        <v>2385</v>
      </c>
      <c r="D347" s="23" t="s">
        <v>2386</v>
      </c>
      <c r="E347" s="23" t="s">
        <v>2387</v>
      </c>
      <c r="F347" s="5"/>
      <c r="G347" s="5"/>
      <c r="H347" s="5"/>
    </row>
    <row r="348">
      <c r="A348" s="23" t="s">
        <v>2388</v>
      </c>
      <c r="B348" s="23" t="s">
        <v>2389</v>
      </c>
      <c r="C348" s="23"/>
      <c r="D348" s="23" t="s">
        <v>2390</v>
      </c>
      <c r="E348" s="23" t="s">
        <v>2391</v>
      </c>
      <c r="F348" s="5"/>
      <c r="G348" s="5"/>
      <c r="H348" s="5"/>
    </row>
    <row r="349">
      <c r="A349" s="23" t="s">
        <v>2392</v>
      </c>
      <c r="B349" s="23" t="s">
        <v>2393</v>
      </c>
      <c r="C349" s="23"/>
      <c r="D349" s="23" t="s">
        <v>2394</v>
      </c>
      <c r="E349" s="23" t="s">
        <v>2395</v>
      </c>
      <c r="F349" s="5"/>
      <c r="G349" s="5"/>
      <c r="H349" s="5"/>
    </row>
    <row r="350">
      <c r="A350" s="23" t="s">
        <v>2396</v>
      </c>
      <c r="B350" s="23"/>
      <c r="C350" s="23"/>
      <c r="D350" s="23" t="s">
        <v>2397</v>
      </c>
      <c r="E350" s="23" t="s">
        <v>2398</v>
      </c>
      <c r="F350" s="5"/>
      <c r="G350" s="5"/>
      <c r="H350" s="5"/>
    </row>
    <row r="351">
      <c r="A351" s="23" t="s">
        <v>2399</v>
      </c>
      <c r="B351" s="23" t="s">
        <v>2400</v>
      </c>
      <c r="C351" s="23"/>
      <c r="D351" s="23" t="s">
        <v>2401</v>
      </c>
      <c r="E351" s="23" t="s">
        <v>2402</v>
      </c>
      <c r="F351" s="5"/>
      <c r="G351" s="5"/>
      <c r="H351" s="5"/>
    </row>
    <row r="352">
      <c r="A352" s="23" t="s">
        <v>2403</v>
      </c>
      <c r="B352" s="23"/>
      <c r="C352" s="23"/>
      <c r="D352" s="23" t="s">
        <v>2404</v>
      </c>
      <c r="E352" s="23" t="s">
        <v>2405</v>
      </c>
      <c r="F352" s="5"/>
      <c r="G352" s="5"/>
      <c r="H352" s="5"/>
    </row>
    <row r="353">
      <c r="A353" s="23" t="s">
        <v>2406</v>
      </c>
      <c r="B353" s="23"/>
      <c r="C353" s="23"/>
      <c r="D353" s="23" t="s">
        <v>2407</v>
      </c>
      <c r="E353" s="23" t="s">
        <v>2408</v>
      </c>
      <c r="F353" s="5"/>
      <c r="G353" s="5"/>
      <c r="H353" s="5"/>
    </row>
    <row r="354">
      <c r="A354" s="23" t="s">
        <v>2409</v>
      </c>
      <c r="B354" s="23" t="s">
        <v>2410</v>
      </c>
      <c r="C354" s="23" t="s">
        <v>2411</v>
      </c>
      <c r="D354" s="23" t="s">
        <v>2412</v>
      </c>
      <c r="E354" s="23" t="s">
        <v>2413</v>
      </c>
      <c r="F354" s="5"/>
      <c r="G354" s="5"/>
      <c r="H354" s="5"/>
    </row>
    <row r="355">
      <c r="A355" s="23" t="s">
        <v>2414</v>
      </c>
      <c r="B355" s="23" t="s">
        <v>2415</v>
      </c>
      <c r="C355" s="23" t="s">
        <v>2416</v>
      </c>
      <c r="D355" s="23" t="s">
        <v>2417</v>
      </c>
      <c r="E355" s="23" t="s">
        <v>2418</v>
      </c>
      <c r="F355" s="5"/>
      <c r="G355" s="5"/>
      <c r="H355" s="5"/>
    </row>
    <row r="356">
      <c r="A356" s="23" t="s">
        <v>2419</v>
      </c>
      <c r="B356" s="23" t="s">
        <v>2420</v>
      </c>
      <c r="C356" s="23" t="s">
        <v>2421</v>
      </c>
      <c r="D356" s="23" t="s">
        <v>2422</v>
      </c>
      <c r="E356" s="23" t="s">
        <v>2423</v>
      </c>
      <c r="F356" s="5"/>
      <c r="G356" s="5"/>
      <c r="H356" s="5"/>
    </row>
    <row r="357">
      <c r="A357" s="23" t="s">
        <v>2424</v>
      </c>
      <c r="B357" s="23" t="s">
        <v>2425</v>
      </c>
      <c r="C357" s="23" t="s">
        <v>2426</v>
      </c>
      <c r="D357" s="23" t="s">
        <v>2427</v>
      </c>
      <c r="E357" s="23" t="s">
        <v>2428</v>
      </c>
      <c r="F357" s="5"/>
      <c r="G357" s="5"/>
      <c r="H357" s="5"/>
    </row>
    <row r="358">
      <c r="A358" s="23" t="s">
        <v>2429</v>
      </c>
      <c r="B358" s="23" t="s">
        <v>2430</v>
      </c>
      <c r="C358" s="23" t="s">
        <v>2431</v>
      </c>
      <c r="D358" s="23" t="s">
        <v>2432</v>
      </c>
      <c r="E358" s="23" t="s">
        <v>2433</v>
      </c>
      <c r="F358" s="5"/>
      <c r="G358" s="5"/>
      <c r="H358" s="5"/>
    </row>
    <row r="359">
      <c r="A359" s="23" t="s">
        <v>2434</v>
      </c>
      <c r="B359" s="23" t="s">
        <v>2435</v>
      </c>
      <c r="C359" s="23" t="s">
        <v>2436</v>
      </c>
      <c r="D359" s="23" t="s">
        <v>2437</v>
      </c>
      <c r="E359" s="23" t="s">
        <v>2438</v>
      </c>
      <c r="F359" s="5"/>
      <c r="G359" s="5"/>
      <c r="H359" s="5"/>
    </row>
    <row r="360">
      <c r="A360" s="23" t="s">
        <v>2439</v>
      </c>
      <c r="B360" s="23" t="s">
        <v>2440</v>
      </c>
      <c r="C360" s="23" t="s">
        <v>2441</v>
      </c>
      <c r="D360" s="23" t="s">
        <v>2442</v>
      </c>
      <c r="E360" s="23" t="s">
        <v>2443</v>
      </c>
      <c r="F360" s="5"/>
      <c r="G360" s="5"/>
      <c r="H360" s="5"/>
    </row>
    <row r="361">
      <c r="A361" s="23" t="s">
        <v>2444</v>
      </c>
      <c r="B361" s="23" t="s">
        <v>2445</v>
      </c>
      <c r="C361" s="23" t="s">
        <v>2446</v>
      </c>
      <c r="D361" s="23" t="s">
        <v>2447</v>
      </c>
      <c r="E361" s="23" t="s">
        <v>2448</v>
      </c>
      <c r="F361" s="5"/>
      <c r="G361" s="5"/>
      <c r="H361" s="5"/>
    </row>
    <row r="362">
      <c r="A362" s="23" t="s">
        <v>2449</v>
      </c>
      <c r="B362" s="23" t="s">
        <v>2450</v>
      </c>
      <c r="C362" s="23" t="s">
        <v>2451</v>
      </c>
      <c r="D362" s="23" t="s">
        <v>2452</v>
      </c>
      <c r="E362" s="23" t="s">
        <v>2453</v>
      </c>
      <c r="F362" s="5"/>
      <c r="G362" s="5"/>
      <c r="H362" s="5"/>
    </row>
    <row r="363">
      <c r="A363" s="23" t="s">
        <v>2454</v>
      </c>
      <c r="B363" s="23" t="s">
        <v>2455</v>
      </c>
      <c r="C363" s="23" t="s">
        <v>2456</v>
      </c>
      <c r="D363" s="23" t="s">
        <v>2457</v>
      </c>
      <c r="E363" s="23" t="s">
        <v>2458</v>
      </c>
      <c r="F363" s="5"/>
      <c r="G363" s="5"/>
      <c r="H363" s="5"/>
    </row>
    <row r="364">
      <c r="A364" s="23" t="s">
        <v>2459</v>
      </c>
      <c r="B364" s="23" t="s">
        <v>2460</v>
      </c>
      <c r="C364" s="23"/>
      <c r="D364" s="23" t="s">
        <v>2461</v>
      </c>
      <c r="E364" s="23" t="s">
        <v>2462</v>
      </c>
      <c r="F364" s="5"/>
      <c r="G364" s="5"/>
      <c r="H364" s="5"/>
    </row>
    <row r="365">
      <c r="A365" s="23" t="s">
        <v>2463</v>
      </c>
      <c r="B365" s="23" t="s">
        <v>2464</v>
      </c>
      <c r="C365" s="23" t="s">
        <v>2465</v>
      </c>
      <c r="D365" s="23" t="s">
        <v>2466</v>
      </c>
      <c r="E365" s="23" t="s">
        <v>2467</v>
      </c>
      <c r="F365" s="5"/>
      <c r="G365" s="5"/>
      <c r="H365" s="5"/>
    </row>
    <row r="366">
      <c r="A366" s="23" t="s">
        <v>2468</v>
      </c>
      <c r="B366" s="23" t="s">
        <v>2469</v>
      </c>
      <c r="C366" s="23" t="s">
        <v>2470</v>
      </c>
      <c r="D366" s="23" t="s">
        <v>2471</v>
      </c>
      <c r="E366" s="23" t="s">
        <v>2472</v>
      </c>
      <c r="F366" s="5"/>
      <c r="G366" s="5"/>
      <c r="H366" s="5"/>
    </row>
    <row r="367">
      <c r="A367" s="23" t="s">
        <v>2473</v>
      </c>
      <c r="B367" s="23" t="s">
        <v>2474</v>
      </c>
      <c r="C367" s="23" t="s">
        <v>2475</v>
      </c>
      <c r="D367" s="23" t="s">
        <v>2476</v>
      </c>
      <c r="E367" s="23" t="s">
        <v>2477</v>
      </c>
      <c r="F367" s="5"/>
      <c r="G367" s="5"/>
      <c r="H367" s="5"/>
    </row>
    <row r="368">
      <c r="A368" s="23" t="s">
        <v>2478</v>
      </c>
      <c r="B368" s="23" t="s">
        <v>2479</v>
      </c>
      <c r="C368" s="23" t="s">
        <v>2480</v>
      </c>
      <c r="D368" s="23" t="s">
        <v>2481</v>
      </c>
      <c r="E368" s="23" t="s">
        <v>2482</v>
      </c>
      <c r="F368" s="5"/>
      <c r="G368" s="5"/>
      <c r="H368" s="5"/>
    </row>
    <row r="369">
      <c r="A369" s="23" t="s">
        <v>2483</v>
      </c>
      <c r="B369" s="23" t="s">
        <v>2484</v>
      </c>
      <c r="C369" s="23" t="s">
        <v>2485</v>
      </c>
      <c r="D369" s="23" t="s">
        <v>2486</v>
      </c>
      <c r="E369" s="23" t="s">
        <v>2487</v>
      </c>
      <c r="F369" s="5"/>
      <c r="G369" s="5"/>
      <c r="H369" s="5"/>
    </row>
    <row r="370">
      <c r="A370" s="23" t="s">
        <v>2488</v>
      </c>
      <c r="B370" s="23" t="s">
        <v>2489</v>
      </c>
      <c r="C370" s="23" t="s">
        <v>2490</v>
      </c>
      <c r="D370" s="23" t="s">
        <v>2491</v>
      </c>
      <c r="E370" s="23" t="s">
        <v>2492</v>
      </c>
      <c r="F370" s="5"/>
      <c r="G370" s="5"/>
      <c r="H370" s="5"/>
    </row>
    <row r="371">
      <c r="A371" s="23" t="s">
        <v>2493</v>
      </c>
      <c r="B371" s="23" t="s">
        <v>2494</v>
      </c>
      <c r="C371" s="23" t="s">
        <v>2495</v>
      </c>
      <c r="D371" s="23" t="s">
        <v>2496</v>
      </c>
      <c r="E371" s="23" t="s">
        <v>2497</v>
      </c>
      <c r="F371" s="5"/>
      <c r="G371" s="5"/>
      <c r="H371" s="5"/>
    </row>
    <row r="372">
      <c r="A372" s="23" t="s">
        <v>2498</v>
      </c>
      <c r="B372" s="23" t="s">
        <v>2499</v>
      </c>
      <c r="C372" s="23" t="s">
        <v>2500</v>
      </c>
      <c r="D372" s="23" t="s">
        <v>2501</v>
      </c>
      <c r="E372" s="23" t="s">
        <v>2502</v>
      </c>
      <c r="F372" s="5"/>
      <c r="G372" s="5"/>
      <c r="H372" s="5"/>
    </row>
    <row r="373">
      <c r="A373" s="23" t="s">
        <v>2503</v>
      </c>
      <c r="B373" s="23" t="s">
        <v>2504</v>
      </c>
      <c r="C373" s="23" t="s">
        <v>2505</v>
      </c>
      <c r="D373" s="23" t="s">
        <v>2506</v>
      </c>
      <c r="E373" s="23" t="s">
        <v>2507</v>
      </c>
      <c r="F373" s="5"/>
      <c r="G373" s="5"/>
      <c r="H373" s="5"/>
    </row>
    <row r="374">
      <c r="A374" s="23" t="s">
        <v>2508</v>
      </c>
      <c r="B374" s="23" t="s">
        <v>2509</v>
      </c>
      <c r="C374" s="23" t="s">
        <v>2510</v>
      </c>
      <c r="D374" s="23" t="s">
        <v>2511</v>
      </c>
      <c r="E374" s="23" t="s">
        <v>2512</v>
      </c>
      <c r="F374" s="5"/>
      <c r="G374" s="5"/>
      <c r="H374" s="5"/>
    </row>
    <row r="375">
      <c r="A375" s="23" t="s">
        <v>2513</v>
      </c>
      <c r="B375" s="23" t="s">
        <v>2514</v>
      </c>
      <c r="C375" s="23" t="s">
        <v>2515</v>
      </c>
      <c r="D375" s="23" t="s">
        <v>2516</v>
      </c>
      <c r="E375" s="23" t="s">
        <v>2517</v>
      </c>
      <c r="F375" s="5"/>
      <c r="G375" s="5"/>
      <c r="H375" s="5"/>
    </row>
    <row r="376">
      <c r="A376" s="23" t="s">
        <v>2518</v>
      </c>
      <c r="B376" s="23" t="s">
        <v>2519</v>
      </c>
      <c r="C376" s="23" t="s">
        <v>2520</v>
      </c>
      <c r="D376" s="23" t="s">
        <v>2521</v>
      </c>
      <c r="E376" s="23" t="s">
        <v>2522</v>
      </c>
      <c r="F376" s="5"/>
      <c r="G376" s="5"/>
      <c r="H376" s="5"/>
    </row>
    <row r="377">
      <c r="A377" s="23" t="s">
        <v>2523</v>
      </c>
      <c r="B377" s="23" t="s">
        <v>2524</v>
      </c>
      <c r="C377" s="23" t="s">
        <v>2525</v>
      </c>
      <c r="D377" s="23" t="s">
        <v>2526</v>
      </c>
      <c r="E377" s="23" t="s">
        <v>2527</v>
      </c>
      <c r="F377" s="5"/>
      <c r="G377" s="5"/>
      <c r="H377" s="5"/>
    </row>
    <row r="378">
      <c r="A378" s="23" t="s">
        <v>2528</v>
      </c>
      <c r="B378" s="23" t="s">
        <v>2529</v>
      </c>
      <c r="C378" s="23" t="s">
        <v>2530</v>
      </c>
      <c r="D378" s="23" t="s">
        <v>2531</v>
      </c>
      <c r="E378" s="23" t="s">
        <v>2532</v>
      </c>
      <c r="F378" s="5"/>
      <c r="G378" s="5"/>
      <c r="H378" s="5"/>
    </row>
    <row r="379">
      <c r="A379" s="23" t="s">
        <v>2533</v>
      </c>
      <c r="B379" s="23" t="s">
        <v>2534</v>
      </c>
      <c r="C379" s="23" t="s">
        <v>2535</v>
      </c>
      <c r="D379" s="23" t="s">
        <v>2536</v>
      </c>
      <c r="E379" s="23" t="s">
        <v>2537</v>
      </c>
      <c r="F379" s="5"/>
      <c r="G379" s="5"/>
      <c r="H379" s="5"/>
    </row>
    <row r="380">
      <c r="A380" s="23" t="s">
        <v>2538</v>
      </c>
      <c r="B380" s="23" t="s">
        <v>2539</v>
      </c>
      <c r="C380" s="23" t="s">
        <v>2540</v>
      </c>
      <c r="D380" s="23" t="s">
        <v>2541</v>
      </c>
      <c r="E380" s="23" t="s">
        <v>2542</v>
      </c>
      <c r="F380" s="5"/>
      <c r="G380" s="5"/>
      <c r="H380" s="5"/>
    </row>
    <row r="381">
      <c r="A381" s="23" t="s">
        <v>2543</v>
      </c>
      <c r="B381" s="23" t="s">
        <v>2544</v>
      </c>
      <c r="C381" s="23" t="s">
        <v>2545</v>
      </c>
      <c r="D381" s="23" t="s">
        <v>2546</v>
      </c>
      <c r="E381" s="23" t="s">
        <v>2547</v>
      </c>
      <c r="F381" s="5"/>
      <c r="G381" s="5"/>
      <c r="H381" s="5"/>
    </row>
    <row r="382">
      <c r="A382" s="23" t="s">
        <v>2548</v>
      </c>
      <c r="B382" s="23" t="s">
        <v>2549</v>
      </c>
      <c r="C382" s="23" t="s">
        <v>2550</v>
      </c>
      <c r="D382" s="23" t="s">
        <v>2551</v>
      </c>
      <c r="E382" s="23" t="s">
        <v>2552</v>
      </c>
      <c r="F382" s="5"/>
      <c r="G382" s="5"/>
      <c r="H382" s="5"/>
    </row>
    <row r="383">
      <c r="A383" s="23" t="s">
        <v>2553</v>
      </c>
      <c r="B383" s="23" t="s">
        <v>2554</v>
      </c>
      <c r="C383" s="23" t="s">
        <v>2555</v>
      </c>
      <c r="D383" s="23" t="s">
        <v>2556</v>
      </c>
      <c r="E383" s="23" t="s">
        <v>2557</v>
      </c>
      <c r="F383" s="5"/>
      <c r="G383" s="5"/>
      <c r="H383" s="5"/>
    </row>
    <row r="384">
      <c r="A384" s="23" t="s">
        <v>2558</v>
      </c>
      <c r="B384" s="23" t="s">
        <v>2559</v>
      </c>
      <c r="C384" s="23" t="s">
        <v>2560</v>
      </c>
      <c r="D384" s="23" t="s">
        <v>2561</v>
      </c>
      <c r="E384" s="23" t="s">
        <v>2562</v>
      </c>
      <c r="F384" s="5"/>
      <c r="G384" s="5"/>
      <c r="H384" s="5"/>
    </row>
    <row r="385">
      <c r="A385" s="23" t="s">
        <v>2563</v>
      </c>
      <c r="B385" s="23" t="s">
        <v>2564</v>
      </c>
      <c r="C385" s="23" t="s">
        <v>2565</v>
      </c>
      <c r="D385" s="23" t="s">
        <v>2566</v>
      </c>
      <c r="E385" s="23" t="s">
        <v>2567</v>
      </c>
      <c r="F385" s="5"/>
      <c r="G385" s="5"/>
      <c r="H385" s="5"/>
    </row>
    <row r="386">
      <c r="A386" s="23" t="s">
        <v>2568</v>
      </c>
      <c r="B386" s="23" t="s">
        <v>2569</v>
      </c>
      <c r="C386" s="23" t="s">
        <v>2570</v>
      </c>
      <c r="D386" s="23" t="s">
        <v>2571</v>
      </c>
      <c r="E386" s="23" t="s">
        <v>2572</v>
      </c>
      <c r="F386" s="5"/>
      <c r="G386" s="5"/>
      <c r="H386" s="5"/>
    </row>
    <row r="387">
      <c r="A387" s="23" t="s">
        <v>2573</v>
      </c>
      <c r="B387" s="23" t="s">
        <v>2574</v>
      </c>
      <c r="C387" s="23" t="s">
        <v>2575</v>
      </c>
      <c r="D387" s="23" t="s">
        <v>2576</v>
      </c>
      <c r="E387" s="23" t="s">
        <v>2577</v>
      </c>
      <c r="F387" s="5"/>
      <c r="G387" s="5"/>
      <c r="H387" s="5"/>
    </row>
    <row r="388">
      <c r="A388" s="23" t="s">
        <v>2578</v>
      </c>
      <c r="B388" s="23" t="s">
        <v>2579</v>
      </c>
      <c r="C388" s="23" t="s">
        <v>2580</v>
      </c>
      <c r="D388" s="23" t="s">
        <v>2581</v>
      </c>
      <c r="E388" s="23" t="s">
        <v>2582</v>
      </c>
      <c r="F388" s="5"/>
      <c r="G388" s="5"/>
      <c r="H388" s="5"/>
    </row>
    <row r="389">
      <c r="A389" s="23" t="s">
        <v>2583</v>
      </c>
      <c r="B389" s="23" t="s">
        <v>2584</v>
      </c>
      <c r="C389" s="23" t="s">
        <v>2585</v>
      </c>
      <c r="D389" s="23" t="s">
        <v>2586</v>
      </c>
      <c r="E389" s="23" t="s">
        <v>2587</v>
      </c>
      <c r="F389" s="5"/>
      <c r="G389" s="5"/>
      <c r="H389" s="5"/>
    </row>
    <row r="390">
      <c r="A390" s="23" t="s">
        <v>2588</v>
      </c>
      <c r="B390" s="23" t="s">
        <v>2589</v>
      </c>
      <c r="C390" s="23" t="s">
        <v>2590</v>
      </c>
      <c r="D390" s="23" t="s">
        <v>2591</v>
      </c>
      <c r="E390" s="23" t="s">
        <v>2592</v>
      </c>
      <c r="F390" s="5"/>
      <c r="G390" s="5"/>
      <c r="H390" s="5"/>
    </row>
    <row r="391">
      <c r="A391" s="23" t="s">
        <v>2593</v>
      </c>
      <c r="B391" s="23" t="s">
        <v>2594</v>
      </c>
      <c r="C391" s="23" t="s">
        <v>2595</v>
      </c>
      <c r="D391" s="23" t="s">
        <v>2596</v>
      </c>
      <c r="E391" s="23" t="s">
        <v>2597</v>
      </c>
      <c r="F391" s="5"/>
      <c r="G391" s="5"/>
      <c r="H391" s="5"/>
    </row>
    <row r="392">
      <c r="A392" s="23" t="s">
        <v>2598</v>
      </c>
      <c r="B392" s="23" t="s">
        <v>2599</v>
      </c>
      <c r="C392" s="23" t="s">
        <v>2600</v>
      </c>
      <c r="D392" s="23" t="s">
        <v>2601</v>
      </c>
      <c r="E392" s="23" t="s">
        <v>2602</v>
      </c>
      <c r="F392" s="5"/>
      <c r="G392" s="5"/>
      <c r="H392" s="5"/>
    </row>
    <row r="393">
      <c r="A393" s="23" t="s">
        <v>2603</v>
      </c>
      <c r="B393" s="23" t="s">
        <v>2604</v>
      </c>
      <c r="C393" s="23" t="s">
        <v>2605</v>
      </c>
      <c r="D393" s="23" t="s">
        <v>2606</v>
      </c>
      <c r="E393" s="23" t="s">
        <v>2607</v>
      </c>
      <c r="F393" s="5"/>
      <c r="G393" s="5"/>
      <c r="H393" s="5"/>
    </row>
    <row r="394">
      <c r="A394" s="23" t="s">
        <v>2608</v>
      </c>
      <c r="B394" s="23" t="s">
        <v>2609</v>
      </c>
      <c r="C394" s="23" t="s">
        <v>2610</v>
      </c>
      <c r="D394" s="23" t="s">
        <v>2611</v>
      </c>
      <c r="E394" s="23" t="s">
        <v>2612</v>
      </c>
      <c r="F394" s="5"/>
      <c r="G394" s="5"/>
      <c r="H394" s="5"/>
    </row>
    <row r="395">
      <c r="A395" s="23" t="s">
        <v>2613</v>
      </c>
      <c r="B395" s="23" t="s">
        <v>2614</v>
      </c>
      <c r="C395" s="23" t="s">
        <v>2615</v>
      </c>
      <c r="D395" s="23" t="s">
        <v>2616</v>
      </c>
      <c r="E395" s="23" t="s">
        <v>2617</v>
      </c>
      <c r="F395" s="5"/>
      <c r="G395" s="5"/>
      <c r="H395" s="5"/>
    </row>
    <row r="396">
      <c r="A396" s="23" t="s">
        <v>2618</v>
      </c>
      <c r="B396" s="23" t="s">
        <v>2619</v>
      </c>
      <c r="C396" s="23" t="s">
        <v>2620</v>
      </c>
      <c r="D396" s="23" t="s">
        <v>2621</v>
      </c>
      <c r="E396" s="23" t="s">
        <v>2622</v>
      </c>
      <c r="F396" s="5"/>
      <c r="G396" s="5"/>
      <c r="H396" s="5"/>
    </row>
    <row r="397">
      <c r="A397" s="23" t="s">
        <v>2623</v>
      </c>
      <c r="B397" s="23" t="s">
        <v>2624</v>
      </c>
      <c r="C397" s="23" t="s">
        <v>2625</v>
      </c>
      <c r="D397" s="23" t="s">
        <v>2626</v>
      </c>
      <c r="E397" s="23" t="s">
        <v>2627</v>
      </c>
      <c r="F397" s="5"/>
      <c r="G397" s="5"/>
      <c r="H397" s="5"/>
    </row>
    <row r="398">
      <c r="A398" s="23" t="s">
        <v>2628</v>
      </c>
      <c r="B398" s="23" t="s">
        <v>2629</v>
      </c>
      <c r="C398" s="23" t="s">
        <v>2630</v>
      </c>
      <c r="D398" s="23" t="s">
        <v>2631</v>
      </c>
      <c r="E398" s="23" t="s">
        <v>2632</v>
      </c>
      <c r="F398" s="5"/>
      <c r="G398" s="5"/>
      <c r="H398" s="5"/>
    </row>
    <row r="399">
      <c r="A399" s="23" t="s">
        <v>2633</v>
      </c>
      <c r="B399" s="23" t="s">
        <v>2634</v>
      </c>
      <c r="C399" s="23" t="s">
        <v>2635</v>
      </c>
      <c r="D399" s="23" t="s">
        <v>2636</v>
      </c>
      <c r="E399" s="23" t="s">
        <v>2637</v>
      </c>
      <c r="F399" s="5"/>
      <c r="G399" s="5"/>
      <c r="H399" s="5"/>
    </row>
    <row r="400">
      <c r="A400" s="23" t="s">
        <v>2638</v>
      </c>
      <c r="B400" s="23" t="s">
        <v>2639</v>
      </c>
      <c r="C400" s="23" t="s">
        <v>2640</v>
      </c>
      <c r="D400" s="23" t="s">
        <v>2641</v>
      </c>
      <c r="E400" s="23" t="s">
        <v>2642</v>
      </c>
      <c r="F400" s="5"/>
      <c r="G400" s="5"/>
      <c r="H400" s="5"/>
    </row>
    <row r="401">
      <c r="A401" s="23" t="s">
        <v>2643</v>
      </c>
      <c r="B401" s="23" t="s">
        <v>2644</v>
      </c>
      <c r="C401" s="23" t="s">
        <v>2645</v>
      </c>
      <c r="D401" s="23" t="s">
        <v>2646</v>
      </c>
      <c r="E401" s="23" t="s">
        <v>2647</v>
      </c>
      <c r="F401" s="5"/>
      <c r="G401" s="5"/>
      <c r="H401" s="5"/>
    </row>
    <row r="402">
      <c r="A402" s="23" t="s">
        <v>2648</v>
      </c>
      <c r="B402" s="23" t="s">
        <v>2649</v>
      </c>
      <c r="C402" s="23" t="s">
        <v>2650</v>
      </c>
      <c r="D402" s="23" t="s">
        <v>2651</v>
      </c>
      <c r="E402" s="23" t="s">
        <v>2652</v>
      </c>
      <c r="F402" s="5"/>
      <c r="G402" s="5"/>
      <c r="H402" s="5"/>
    </row>
    <row r="403">
      <c r="A403" s="23" t="s">
        <v>2653</v>
      </c>
      <c r="B403" s="23" t="s">
        <v>2654</v>
      </c>
      <c r="C403" s="23" t="s">
        <v>2655</v>
      </c>
      <c r="D403" s="23" t="s">
        <v>2656</v>
      </c>
      <c r="E403" s="23" t="s">
        <v>2657</v>
      </c>
      <c r="F403" s="5"/>
      <c r="G403" s="5"/>
      <c r="H403" s="5"/>
    </row>
    <row r="404">
      <c r="A404" s="23" t="s">
        <v>2658</v>
      </c>
      <c r="B404" s="23" t="s">
        <v>2659</v>
      </c>
      <c r="C404" s="23"/>
      <c r="D404" s="23" t="s">
        <v>2660</v>
      </c>
      <c r="E404" s="23" t="s">
        <v>2661</v>
      </c>
      <c r="F404" s="5"/>
      <c r="G404" s="5"/>
      <c r="H404" s="5"/>
    </row>
    <row r="405">
      <c r="A405" s="23" t="s">
        <v>2662</v>
      </c>
      <c r="B405" s="23" t="s">
        <v>2663</v>
      </c>
      <c r="C405" s="23"/>
      <c r="D405" s="23" t="s">
        <v>2664</v>
      </c>
      <c r="E405" s="23" t="s">
        <v>2665</v>
      </c>
      <c r="F405" s="5"/>
      <c r="G405" s="5"/>
      <c r="H405" s="5"/>
    </row>
    <row r="406">
      <c r="A406" s="23" t="s">
        <v>2666</v>
      </c>
      <c r="B406" s="23" t="s">
        <v>2667</v>
      </c>
      <c r="C406" s="23"/>
      <c r="D406" s="23" t="s">
        <v>2668</v>
      </c>
      <c r="E406" s="23" t="s">
        <v>2669</v>
      </c>
      <c r="F406" s="5"/>
      <c r="G406" s="5"/>
      <c r="H406" s="5"/>
    </row>
    <row r="407">
      <c r="A407" s="23" t="s">
        <v>2670</v>
      </c>
      <c r="B407" s="23" t="s">
        <v>2671</v>
      </c>
      <c r="C407" s="23"/>
      <c r="D407" s="23" t="s">
        <v>2672</v>
      </c>
      <c r="E407" s="23" t="s">
        <v>2673</v>
      </c>
      <c r="F407" s="5"/>
      <c r="G407" s="5"/>
      <c r="H407" s="5"/>
    </row>
    <row r="408">
      <c r="A408" s="23" t="s">
        <v>2674</v>
      </c>
      <c r="B408" s="23" t="s">
        <v>2675</v>
      </c>
      <c r="C408" s="23"/>
      <c r="D408" s="23" t="s">
        <v>2676</v>
      </c>
      <c r="E408" s="23" t="s">
        <v>2677</v>
      </c>
      <c r="F408" s="5"/>
      <c r="G408" s="5"/>
      <c r="H408" s="5"/>
    </row>
    <row r="409">
      <c r="A409" s="23" t="s">
        <v>2678</v>
      </c>
      <c r="B409" s="23" t="s">
        <v>2679</v>
      </c>
      <c r="C409" s="23"/>
      <c r="D409" s="23" t="s">
        <v>2680</v>
      </c>
      <c r="E409" s="23" t="s">
        <v>2681</v>
      </c>
      <c r="F409" s="5"/>
      <c r="G409" s="5"/>
      <c r="H409" s="5"/>
    </row>
    <row r="410">
      <c r="A410" s="23" t="s">
        <v>2682</v>
      </c>
      <c r="B410" s="23" t="s">
        <v>2683</v>
      </c>
      <c r="C410" s="23"/>
      <c r="D410" s="23" t="s">
        <v>2684</v>
      </c>
      <c r="E410" s="23" t="s">
        <v>2685</v>
      </c>
      <c r="F410" s="5"/>
      <c r="G410" s="5"/>
      <c r="H410" s="5"/>
    </row>
    <row r="411">
      <c r="A411" s="23" t="s">
        <v>2686</v>
      </c>
      <c r="B411" s="23" t="s">
        <v>2687</v>
      </c>
      <c r="C411" s="23" t="s">
        <v>2688</v>
      </c>
      <c r="D411" s="23" t="s">
        <v>2689</v>
      </c>
      <c r="E411" s="23" t="s">
        <v>2690</v>
      </c>
      <c r="F411" s="5"/>
      <c r="G411" s="5"/>
      <c r="H411" s="5"/>
    </row>
    <row r="412">
      <c r="A412" s="23" t="s">
        <v>2691</v>
      </c>
      <c r="B412" s="23" t="s">
        <v>2692</v>
      </c>
      <c r="C412" s="23" t="s">
        <v>2693</v>
      </c>
      <c r="D412" s="23" t="s">
        <v>2694</v>
      </c>
      <c r="E412" s="23" t="s">
        <v>2695</v>
      </c>
      <c r="F412" s="5"/>
      <c r="G412" s="5"/>
      <c r="H412" s="5"/>
    </row>
    <row r="413">
      <c r="A413" s="23" t="s">
        <v>2696</v>
      </c>
      <c r="B413" s="23" t="s">
        <v>2697</v>
      </c>
      <c r="C413" s="23" t="s">
        <v>2698</v>
      </c>
      <c r="D413" s="23" t="s">
        <v>2699</v>
      </c>
      <c r="E413" s="23" t="s">
        <v>2700</v>
      </c>
      <c r="F413" s="5"/>
      <c r="G413" s="5"/>
      <c r="H413" s="5"/>
    </row>
    <row r="414">
      <c r="A414" s="23" t="s">
        <v>2701</v>
      </c>
      <c r="B414" s="23" t="s">
        <v>2702</v>
      </c>
      <c r="C414" s="23" t="s">
        <v>2703</v>
      </c>
      <c r="D414" s="23" t="s">
        <v>2704</v>
      </c>
      <c r="E414" s="23" t="s">
        <v>2705</v>
      </c>
      <c r="F414" s="5"/>
      <c r="G414" s="5"/>
      <c r="H414" s="5"/>
    </row>
    <row r="415">
      <c r="A415" s="23" t="s">
        <v>2706</v>
      </c>
      <c r="B415" s="23" t="s">
        <v>2707</v>
      </c>
      <c r="C415" s="23" t="s">
        <v>2708</v>
      </c>
      <c r="D415" s="23" t="s">
        <v>2709</v>
      </c>
      <c r="E415" s="23" t="s">
        <v>2710</v>
      </c>
      <c r="F415" s="5"/>
      <c r="G415" s="5"/>
      <c r="H415" s="5"/>
    </row>
    <row r="416">
      <c r="A416" s="23" t="s">
        <v>2711</v>
      </c>
      <c r="B416" s="23" t="s">
        <v>2712</v>
      </c>
      <c r="C416" s="23" t="s">
        <v>2713</v>
      </c>
      <c r="D416" s="23" t="s">
        <v>2714</v>
      </c>
      <c r="E416" s="23" t="s">
        <v>2715</v>
      </c>
      <c r="F416" s="5"/>
      <c r="G416" s="5"/>
      <c r="H416" s="5"/>
    </row>
    <row r="417">
      <c r="A417" s="23" t="s">
        <v>2716</v>
      </c>
      <c r="B417" s="23" t="s">
        <v>2717</v>
      </c>
      <c r="C417" s="23" t="s">
        <v>2718</v>
      </c>
      <c r="D417" s="23" t="s">
        <v>2719</v>
      </c>
      <c r="E417" s="23" t="s">
        <v>2720</v>
      </c>
      <c r="F417" s="5"/>
      <c r="G417" s="5"/>
      <c r="H417" s="5"/>
    </row>
    <row r="418">
      <c r="A418" s="23" t="s">
        <v>2721</v>
      </c>
      <c r="B418" s="23" t="s">
        <v>2722</v>
      </c>
      <c r="C418" s="23" t="s">
        <v>2723</v>
      </c>
      <c r="D418" s="23" t="s">
        <v>2724</v>
      </c>
      <c r="E418" s="23" t="s">
        <v>2725</v>
      </c>
      <c r="F418" s="5"/>
      <c r="G418" s="5"/>
      <c r="H418" s="5"/>
    </row>
    <row r="419">
      <c r="A419" s="23" t="s">
        <v>2726</v>
      </c>
      <c r="B419" s="23" t="s">
        <v>2727</v>
      </c>
      <c r="C419" s="23" t="s">
        <v>2728</v>
      </c>
      <c r="D419" s="23" t="s">
        <v>2729</v>
      </c>
      <c r="E419" s="23" t="s">
        <v>2730</v>
      </c>
      <c r="F419" s="5"/>
      <c r="G419" s="5"/>
      <c r="H419" s="5"/>
    </row>
    <row r="420">
      <c r="A420" s="23" t="s">
        <v>2731</v>
      </c>
      <c r="B420" s="23" t="s">
        <v>2732</v>
      </c>
      <c r="C420" s="23" t="s">
        <v>2733</v>
      </c>
      <c r="D420" s="23" t="s">
        <v>2734</v>
      </c>
      <c r="E420" s="23" t="s">
        <v>2735</v>
      </c>
      <c r="F420" s="5"/>
      <c r="G420" s="5"/>
      <c r="H420" s="5"/>
    </row>
    <row r="421">
      <c r="A421" s="23" t="s">
        <v>2736</v>
      </c>
      <c r="B421" s="23" t="s">
        <v>2737</v>
      </c>
      <c r="C421" s="23" t="s">
        <v>2738</v>
      </c>
      <c r="D421" s="23" t="s">
        <v>2739</v>
      </c>
      <c r="E421" s="23" t="s">
        <v>2740</v>
      </c>
      <c r="F421" s="5"/>
      <c r="G421" s="5"/>
      <c r="H421" s="5"/>
    </row>
    <row r="422">
      <c r="A422" s="23" t="s">
        <v>2741</v>
      </c>
      <c r="B422" s="23" t="s">
        <v>2742</v>
      </c>
      <c r="C422" s="23"/>
      <c r="D422" s="23" t="s">
        <v>2743</v>
      </c>
      <c r="E422" s="23" t="s">
        <v>2744</v>
      </c>
      <c r="F422" s="5"/>
      <c r="G422" s="5"/>
      <c r="H422" s="5"/>
    </row>
    <row r="423">
      <c r="A423" s="23" t="s">
        <v>2745</v>
      </c>
      <c r="B423" s="23" t="s">
        <v>2746</v>
      </c>
      <c r="C423" s="23" t="s">
        <v>2747</v>
      </c>
      <c r="D423" s="23" t="s">
        <v>2748</v>
      </c>
      <c r="E423" s="23" t="s">
        <v>2749</v>
      </c>
      <c r="F423" s="5"/>
      <c r="G423" s="5"/>
      <c r="H423" s="5"/>
    </row>
    <row r="424">
      <c r="A424" s="23" t="s">
        <v>2750</v>
      </c>
      <c r="B424" s="23" t="s">
        <v>2751</v>
      </c>
      <c r="C424" s="23" t="s">
        <v>2752</v>
      </c>
      <c r="D424" s="23" t="s">
        <v>2753</v>
      </c>
      <c r="E424" s="23" t="s">
        <v>2754</v>
      </c>
      <c r="F424" s="5"/>
      <c r="G424" s="5"/>
      <c r="H424" s="5"/>
    </row>
    <row r="425">
      <c r="A425" s="23" t="s">
        <v>2755</v>
      </c>
      <c r="B425" s="23" t="s">
        <v>2756</v>
      </c>
      <c r="C425" s="23" t="s">
        <v>2757</v>
      </c>
      <c r="D425" s="23" t="s">
        <v>2758</v>
      </c>
      <c r="E425" s="23" t="s">
        <v>2759</v>
      </c>
      <c r="F425" s="5"/>
      <c r="G425" s="5"/>
      <c r="H425" s="5"/>
    </row>
    <row r="426">
      <c r="A426" s="23" t="s">
        <v>2760</v>
      </c>
      <c r="B426" s="23" t="s">
        <v>2761</v>
      </c>
      <c r="C426" s="23" t="s">
        <v>2762</v>
      </c>
      <c r="D426" s="23" t="s">
        <v>2763</v>
      </c>
      <c r="E426" s="23" t="s">
        <v>2764</v>
      </c>
      <c r="F426" s="5"/>
      <c r="G426" s="5"/>
      <c r="H426" s="5"/>
    </row>
    <row r="427">
      <c r="A427" s="23" t="s">
        <v>2765</v>
      </c>
      <c r="B427" s="23" t="s">
        <v>2766</v>
      </c>
      <c r="C427" s="23" t="s">
        <v>2767</v>
      </c>
      <c r="D427" s="23" t="s">
        <v>2768</v>
      </c>
      <c r="E427" s="23" t="s">
        <v>2769</v>
      </c>
      <c r="F427" s="5"/>
      <c r="G427" s="5"/>
      <c r="H427" s="5"/>
    </row>
    <row r="428">
      <c r="A428" s="23" t="s">
        <v>2770</v>
      </c>
      <c r="B428" s="23" t="s">
        <v>2771</v>
      </c>
      <c r="C428" s="23" t="s">
        <v>2772</v>
      </c>
      <c r="D428" s="23" t="s">
        <v>2773</v>
      </c>
      <c r="E428" s="23" t="s">
        <v>2774</v>
      </c>
      <c r="F428" s="5"/>
      <c r="G428" s="5"/>
      <c r="H428" s="5"/>
    </row>
    <row r="429">
      <c r="A429" s="23" t="s">
        <v>2775</v>
      </c>
      <c r="B429" s="23" t="s">
        <v>2776</v>
      </c>
      <c r="C429" s="23" t="s">
        <v>2777</v>
      </c>
      <c r="D429" s="23" t="s">
        <v>2778</v>
      </c>
      <c r="E429" s="23" t="s">
        <v>2779</v>
      </c>
      <c r="F429" s="5"/>
      <c r="G429" s="5"/>
      <c r="H429" s="5"/>
    </row>
    <row r="430">
      <c r="A430" s="23" t="s">
        <v>2780</v>
      </c>
      <c r="B430" s="23" t="s">
        <v>2781</v>
      </c>
      <c r="C430" s="23" t="s">
        <v>2782</v>
      </c>
      <c r="D430" s="23" t="s">
        <v>2783</v>
      </c>
      <c r="E430" s="23" t="s">
        <v>2784</v>
      </c>
      <c r="F430" s="5"/>
      <c r="G430" s="5"/>
      <c r="H430" s="5"/>
    </row>
    <row r="431">
      <c r="A431" s="23" t="s">
        <v>2785</v>
      </c>
      <c r="B431" s="23" t="s">
        <v>2786</v>
      </c>
      <c r="C431" s="23" t="s">
        <v>2787</v>
      </c>
      <c r="D431" s="23" t="s">
        <v>2788</v>
      </c>
      <c r="E431" s="23" t="s">
        <v>2789</v>
      </c>
      <c r="F431" s="5"/>
      <c r="G431" s="5"/>
      <c r="H431" s="5"/>
    </row>
    <row r="432">
      <c r="A432" s="23" t="s">
        <v>2790</v>
      </c>
      <c r="B432" s="23" t="s">
        <v>2791</v>
      </c>
      <c r="C432" s="23" t="s">
        <v>2792</v>
      </c>
      <c r="D432" s="23" t="s">
        <v>2793</v>
      </c>
      <c r="E432" s="23" t="s">
        <v>2794</v>
      </c>
      <c r="F432" s="5"/>
      <c r="G432" s="5"/>
      <c r="H432" s="5"/>
    </row>
    <row r="433">
      <c r="A433" s="23" t="s">
        <v>2795</v>
      </c>
      <c r="B433" s="23" t="s">
        <v>2796</v>
      </c>
      <c r="C433" s="23" t="s">
        <v>2797</v>
      </c>
      <c r="D433" s="23" t="s">
        <v>2798</v>
      </c>
      <c r="E433" s="23" t="s">
        <v>2799</v>
      </c>
      <c r="F433" s="5"/>
      <c r="G433" s="5"/>
      <c r="H433" s="5"/>
    </row>
    <row r="434">
      <c r="A434" s="23" t="s">
        <v>2800</v>
      </c>
      <c r="B434" s="23" t="s">
        <v>2801</v>
      </c>
      <c r="C434" s="23"/>
      <c r="D434" s="23" t="s">
        <v>2802</v>
      </c>
      <c r="E434" s="23" t="s">
        <v>2803</v>
      </c>
      <c r="F434" s="5"/>
      <c r="G434" s="5"/>
      <c r="H434" s="5"/>
    </row>
    <row r="435">
      <c r="A435" s="23" t="s">
        <v>2804</v>
      </c>
      <c r="B435" s="23" t="s">
        <v>2805</v>
      </c>
      <c r="C435" s="23"/>
      <c r="D435" s="23" t="s">
        <v>2806</v>
      </c>
      <c r="E435" s="23" t="s">
        <v>2807</v>
      </c>
      <c r="F435" s="5"/>
      <c r="G435" s="5"/>
      <c r="H435" s="5"/>
    </row>
    <row r="436">
      <c r="A436" s="23" t="s">
        <v>2808</v>
      </c>
      <c r="B436" s="23" t="s">
        <v>2809</v>
      </c>
      <c r="C436" s="23" t="s">
        <v>2810</v>
      </c>
      <c r="D436" s="23" t="s">
        <v>2811</v>
      </c>
      <c r="E436" s="23" t="s">
        <v>2812</v>
      </c>
      <c r="F436" s="5"/>
      <c r="G436" s="5"/>
      <c r="H436" s="5"/>
    </row>
    <row r="437">
      <c r="A437" s="23" t="s">
        <v>2813</v>
      </c>
      <c r="B437" s="23" t="s">
        <v>2814</v>
      </c>
      <c r="C437" s="23" t="s">
        <v>2815</v>
      </c>
      <c r="D437" s="23" t="s">
        <v>2816</v>
      </c>
      <c r="E437" s="23" t="s">
        <v>2817</v>
      </c>
      <c r="F437" s="5"/>
      <c r="G437" s="5"/>
      <c r="H437" s="5"/>
    </row>
    <row r="438">
      <c r="A438" s="23" t="s">
        <v>2818</v>
      </c>
      <c r="B438" s="23" t="s">
        <v>2819</v>
      </c>
      <c r="C438" s="23" t="s">
        <v>2820</v>
      </c>
      <c r="D438" s="23" t="s">
        <v>2821</v>
      </c>
      <c r="E438" s="23" t="s">
        <v>2822</v>
      </c>
      <c r="F438" s="5"/>
      <c r="G438" s="5"/>
      <c r="H438" s="5"/>
    </row>
    <row r="439">
      <c r="A439" s="23" t="s">
        <v>2823</v>
      </c>
      <c r="B439" s="23" t="s">
        <v>2824</v>
      </c>
      <c r="C439" s="23" t="s">
        <v>2825</v>
      </c>
      <c r="D439" s="23" t="s">
        <v>2826</v>
      </c>
      <c r="E439" s="23" t="s">
        <v>2827</v>
      </c>
      <c r="F439" s="5"/>
      <c r="G439" s="5"/>
      <c r="H439" s="5"/>
    </row>
    <row r="440">
      <c r="A440" s="23" t="s">
        <v>2828</v>
      </c>
      <c r="B440" s="23" t="s">
        <v>2829</v>
      </c>
      <c r="C440" s="23" t="s">
        <v>2830</v>
      </c>
      <c r="D440" s="23" t="s">
        <v>2831</v>
      </c>
      <c r="E440" s="23" t="s">
        <v>2832</v>
      </c>
      <c r="F440" s="5"/>
      <c r="G440" s="5"/>
      <c r="H440" s="5"/>
    </row>
    <row r="441">
      <c r="A441" s="23" t="s">
        <v>2833</v>
      </c>
      <c r="B441" s="23" t="s">
        <v>2834</v>
      </c>
      <c r="C441" s="23" t="s">
        <v>2835</v>
      </c>
      <c r="D441" s="23" t="s">
        <v>2836</v>
      </c>
      <c r="E441" s="23" t="s">
        <v>2837</v>
      </c>
      <c r="F441" s="5"/>
      <c r="G441" s="5"/>
      <c r="H441" s="5"/>
    </row>
    <row r="442">
      <c r="A442" s="23" t="s">
        <v>2838</v>
      </c>
      <c r="B442" s="23" t="s">
        <v>2839</v>
      </c>
      <c r="C442" s="23" t="s">
        <v>2840</v>
      </c>
      <c r="D442" s="23" t="s">
        <v>2841</v>
      </c>
      <c r="E442" s="23" t="s">
        <v>2842</v>
      </c>
      <c r="F442" s="5"/>
      <c r="G442" s="5"/>
      <c r="H442" s="5"/>
    </row>
    <row r="443">
      <c r="A443" s="23" t="s">
        <v>2843</v>
      </c>
      <c r="B443" s="23" t="s">
        <v>2844</v>
      </c>
      <c r="C443" s="23" t="s">
        <v>2845</v>
      </c>
      <c r="D443" s="23" t="s">
        <v>2846</v>
      </c>
      <c r="E443" s="23" t="s">
        <v>2847</v>
      </c>
      <c r="F443" s="5"/>
      <c r="G443" s="5"/>
      <c r="H443" s="5"/>
    </row>
    <row r="444">
      <c r="A444" s="23" t="s">
        <v>2848</v>
      </c>
      <c r="B444" s="23" t="s">
        <v>2849</v>
      </c>
      <c r="C444" s="23" t="s">
        <v>2850</v>
      </c>
      <c r="D444" s="23" t="s">
        <v>2851</v>
      </c>
      <c r="E444" s="23" t="s">
        <v>2852</v>
      </c>
      <c r="F444" s="5"/>
      <c r="G444" s="5"/>
      <c r="H444" s="5"/>
    </row>
    <row r="445">
      <c r="A445" s="23" t="s">
        <v>2853</v>
      </c>
      <c r="B445" s="23" t="s">
        <v>2854</v>
      </c>
      <c r="C445" s="23" t="s">
        <v>2855</v>
      </c>
      <c r="D445" s="23" t="s">
        <v>2856</v>
      </c>
      <c r="E445" s="23" t="s">
        <v>2857</v>
      </c>
      <c r="F445" s="5"/>
      <c r="G445" s="5"/>
      <c r="H445" s="5"/>
    </row>
    <row r="446">
      <c r="A446" s="23" t="s">
        <v>2858</v>
      </c>
      <c r="B446" s="23" t="s">
        <v>2859</v>
      </c>
      <c r="C446" s="23" t="s">
        <v>2860</v>
      </c>
      <c r="D446" s="23" t="s">
        <v>2861</v>
      </c>
      <c r="E446" s="23" t="s">
        <v>2862</v>
      </c>
      <c r="F446" s="5"/>
      <c r="G446" s="5"/>
      <c r="H446" s="5"/>
    </row>
    <row r="447">
      <c r="A447" s="23" t="s">
        <v>2863</v>
      </c>
      <c r="B447" s="23" t="s">
        <v>2864</v>
      </c>
      <c r="C447" s="23" t="s">
        <v>2865</v>
      </c>
      <c r="D447" s="23"/>
      <c r="E447" s="23"/>
      <c r="F447" s="5"/>
      <c r="G447" s="5"/>
      <c r="H447" s="5"/>
    </row>
    <row r="448">
      <c r="A448" s="23" t="s">
        <v>2866</v>
      </c>
      <c r="B448" s="23" t="s">
        <v>2867</v>
      </c>
      <c r="C448" s="23" t="s">
        <v>2868</v>
      </c>
      <c r="D448" s="23" t="s">
        <v>2869</v>
      </c>
      <c r="E448" s="23" t="s">
        <v>2870</v>
      </c>
      <c r="F448" s="5"/>
      <c r="G448" s="5"/>
      <c r="H448" s="5"/>
    </row>
    <row r="449">
      <c r="A449" s="23" t="s">
        <v>2871</v>
      </c>
      <c r="B449" s="23" t="s">
        <v>2872</v>
      </c>
      <c r="C449" s="23" t="s">
        <v>2873</v>
      </c>
      <c r="D449" s="23" t="s">
        <v>2874</v>
      </c>
      <c r="E449" s="23" t="s">
        <v>2875</v>
      </c>
      <c r="F449" s="5"/>
      <c r="G449" s="5"/>
      <c r="H449" s="5"/>
    </row>
    <row r="450">
      <c r="A450" s="23" t="s">
        <v>2876</v>
      </c>
      <c r="B450" s="23" t="s">
        <v>2877</v>
      </c>
      <c r="C450" s="23" t="s">
        <v>2878</v>
      </c>
      <c r="D450" s="23" t="s">
        <v>2879</v>
      </c>
      <c r="E450" s="23" t="s">
        <v>2880</v>
      </c>
      <c r="F450" s="5"/>
      <c r="G450" s="5"/>
      <c r="H450" s="5"/>
    </row>
    <row r="451">
      <c r="A451" s="23" t="s">
        <v>2881</v>
      </c>
      <c r="B451" s="23" t="s">
        <v>2882</v>
      </c>
      <c r="C451" s="23" t="s">
        <v>2883</v>
      </c>
      <c r="D451" s="23" t="s">
        <v>2884</v>
      </c>
      <c r="E451" s="23" t="s">
        <v>2885</v>
      </c>
      <c r="F451" s="5"/>
      <c r="G451" s="5"/>
      <c r="H451" s="5"/>
    </row>
    <row r="452">
      <c r="A452" s="23" t="s">
        <v>2886</v>
      </c>
      <c r="B452" s="23" t="s">
        <v>2887</v>
      </c>
      <c r="C452" s="23" t="s">
        <v>2888</v>
      </c>
      <c r="D452" s="23" t="s">
        <v>2889</v>
      </c>
      <c r="E452" s="23" t="s">
        <v>2890</v>
      </c>
      <c r="F452" s="5"/>
      <c r="G452" s="5"/>
      <c r="H452" s="5"/>
    </row>
    <row r="453">
      <c r="A453" s="23" t="s">
        <v>2891</v>
      </c>
      <c r="B453" s="23" t="s">
        <v>2892</v>
      </c>
      <c r="C453" s="23" t="s">
        <v>2893</v>
      </c>
      <c r="D453" s="23" t="s">
        <v>2894</v>
      </c>
      <c r="E453" s="23" t="s">
        <v>2895</v>
      </c>
      <c r="F453" s="5"/>
      <c r="G453" s="5"/>
      <c r="H453" s="5"/>
    </row>
    <row r="454">
      <c r="A454" s="23" t="s">
        <v>2896</v>
      </c>
      <c r="B454" s="23" t="s">
        <v>2897</v>
      </c>
      <c r="C454" s="23" t="s">
        <v>2898</v>
      </c>
      <c r="D454" s="23" t="s">
        <v>2899</v>
      </c>
      <c r="E454" s="23" t="s">
        <v>2900</v>
      </c>
      <c r="F454" s="5"/>
      <c r="G454" s="5"/>
      <c r="H454" s="5"/>
    </row>
    <row r="455">
      <c r="A455" s="23" t="s">
        <v>2901</v>
      </c>
      <c r="B455" s="23" t="s">
        <v>2902</v>
      </c>
      <c r="C455" s="23" t="s">
        <v>2903</v>
      </c>
      <c r="D455" s="23" t="s">
        <v>2904</v>
      </c>
      <c r="E455" s="23" t="s">
        <v>2905</v>
      </c>
      <c r="F455" s="5"/>
      <c r="G455" s="5"/>
      <c r="H455" s="5"/>
    </row>
    <row r="456">
      <c r="A456" s="23" t="s">
        <v>2906</v>
      </c>
      <c r="B456" s="23" t="s">
        <v>2907</v>
      </c>
      <c r="C456" s="23" t="s">
        <v>2908</v>
      </c>
      <c r="D456" s="23" t="s">
        <v>2909</v>
      </c>
      <c r="E456" s="23" t="s">
        <v>2910</v>
      </c>
      <c r="F456" s="5"/>
      <c r="G456" s="5"/>
      <c r="H456" s="5"/>
    </row>
    <row r="457">
      <c r="A457" s="23" t="s">
        <v>2911</v>
      </c>
      <c r="B457" s="23" t="s">
        <v>2912</v>
      </c>
      <c r="C457" s="23" t="s">
        <v>2913</v>
      </c>
      <c r="D457" s="23" t="s">
        <v>2914</v>
      </c>
      <c r="E457" s="23" t="s">
        <v>2915</v>
      </c>
      <c r="F457" s="5"/>
      <c r="G457" s="5"/>
      <c r="H457" s="5"/>
    </row>
    <row r="458">
      <c r="A458" s="23" t="s">
        <v>2916</v>
      </c>
      <c r="B458" s="23" t="s">
        <v>2917</v>
      </c>
      <c r="C458" s="23" t="s">
        <v>2918</v>
      </c>
      <c r="D458" s="23" t="s">
        <v>2919</v>
      </c>
      <c r="E458" s="23" t="s">
        <v>2920</v>
      </c>
      <c r="F458" s="5"/>
      <c r="G458" s="5"/>
      <c r="H458" s="5"/>
    </row>
    <row r="459">
      <c r="A459" s="23" t="s">
        <v>2921</v>
      </c>
      <c r="B459" s="23" t="s">
        <v>2922</v>
      </c>
      <c r="C459" s="23" t="s">
        <v>2923</v>
      </c>
      <c r="D459" s="23" t="s">
        <v>2924</v>
      </c>
      <c r="E459" s="23" t="s">
        <v>2925</v>
      </c>
      <c r="F459" s="5"/>
      <c r="G459" s="5"/>
      <c r="H459" s="5"/>
    </row>
    <row r="460">
      <c r="A460" s="23" t="s">
        <v>2926</v>
      </c>
      <c r="B460" s="23" t="s">
        <v>2927</v>
      </c>
      <c r="C460" s="23" t="s">
        <v>2928</v>
      </c>
      <c r="D460" s="23" t="s">
        <v>2929</v>
      </c>
      <c r="E460" s="23" t="s">
        <v>2930</v>
      </c>
      <c r="F460" s="5"/>
      <c r="G460" s="5"/>
      <c r="H460" s="5"/>
    </row>
    <row r="461">
      <c r="A461" s="23" t="s">
        <v>2931</v>
      </c>
      <c r="B461" s="23" t="s">
        <v>2932</v>
      </c>
      <c r="C461" s="23" t="s">
        <v>2933</v>
      </c>
      <c r="D461" s="23" t="s">
        <v>2934</v>
      </c>
      <c r="E461" s="23" t="s">
        <v>2935</v>
      </c>
      <c r="F461" s="5"/>
      <c r="G461" s="5"/>
      <c r="H461" s="5"/>
    </row>
    <row r="462">
      <c r="A462" s="23" t="s">
        <v>2936</v>
      </c>
      <c r="B462" s="23" t="s">
        <v>2937</v>
      </c>
      <c r="C462" s="23" t="s">
        <v>2938</v>
      </c>
      <c r="D462" s="23" t="s">
        <v>2802</v>
      </c>
      <c r="E462" s="23" t="s">
        <v>2803</v>
      </c>
      <c r="F462" s="5"/>
      <c r="G462" s="5"/>
      <c r="H462" s="5"/>
    </row>
    <row r="463">
      <c r="A463" s="23" t="s">
        <v>2939</v>
      </c>
      <c r="B463" s="23" t="s">
        <v>2940</v>
      </c>
      <c r="C463" s="23" t="s">
        <v>2941</v>
      </c>
      <c r="D463" s="23" t="s">
        <v>2806</v>
      </c>
      <c r="E463" s="23" t="s">
        <v>2807</v>
      </c>
      <c r="F463" s="5"/>
      <c r="G463" s="5"/>
      <c r="H463" s="5"/>
    </row>
    <row r="464">
      <c r="A464" s="23" t="s">
        <v>2942</v>
      </c>
      <c r="B464" s="23" t="s">
        <v>2943</v>
      </c>
      <c r="C464" s="23" t="s">
        <v>2944</v>
      </c>
      <c r="D464" s="23" t="s">
        <v>2945</v>
      </c>
      <c r="E464" s="23" t="s">
        <v>2946</v>
      </c>
      <c r="F464" s="5"/>
      <c r="G464" s="5"/>
      <c r="H464" s="5"/>
    </row>
    <row r="465">
      <c r="A465" s="23" t="s">
        <v>2947</v>
      </c>
      <c r="B465" s="23" t="s">
        <v>2948</v>
      </c>
      <c r="C465" s="23" t="s">
        <v>2949</v>
      </c>
      <c r="D465" s="23" t="s">
        <v>2950</v>
      </c>
      <c r="E465" s="23" t="s">
        <v>2951</v>
      </c>
      <c r="F465" s="5"/>
      <c r="G465" s="5"/>
      <c r="H465" s="5"/>
    </row>
    <row r="466">
      <c r="A466" s="23" t="s">
        <v>2952</v>
      </c>
      <c r="B466" s="23" t="s">
        <v>2953</v>
      </c>
      <c r="C466" s="23" t="s">
        <v>2954</v>
      </c>
      <c r="D466" s="23" t="s">
        <v>2955</v>
      </c>
      <c r="E466" s="23" t="s">
        <v>2956</v>
      </c>
      <c r="F466" s="5"/>
      <c r="G466" s="5"/>
      <c r="H466" s="5"/>
    </row>
    <row r="467">
      <c r="A467" s="23" t="s">
        <v>2957</v>
      </c>
      <c r="B467" s="23" t="s">
        <v>2958</v>
      </c>
      <c r="C467" s="23" t="s">
        <v>2959</v>
      </c>
      <c r="D467" s="23" t="s">
        <v>2960</v>
      </c>
      <c r="E467" s="23" t="s">
        <v>2961</v>
      </c>
      <c r="F467" s="5"/>
      <c r="G467" s="5"/>
      <c r="H467" s="5"/>
    </row>
    <row r="468">
      <c r="A468" s="23" t="s">
        <v>2962</v>
      </c>
      <c r="B468" s="23" t="s">
        <v>2963</v>
      </c>
      <c r="C468" s="23" t="s">
        <v>2964</v>
      </c>
      <c r="D468" s="23" t="s">
        <v>2965</v>
      </c>
      <c r="E468" s="23" t="s">
        <v>2966</v>
      </c>
      <c r="F468" s="5"/>
      <c r="G468" s="5"/>
      <c r="H468" s="5"/>
    </row>
    <row r="469">
      <c r="A469" s="23" t="s">
        <v>2967</v>
      </c>
      <c r="B469" s="23" t="s">
        <v>2968</v>
      </c>
      <c r="C469" s="23" t="s">
        <v>2969</v>
      </c>
      <c r="D469" s="23" t="s">
        <v>2970</v>
      </c>
      <c r="E469" s="23" t="s">
        <v>2971</v>
      </c>
      <c r="F469" s="5"/>
      <c r="G469" s="5"/>
      <c r="H469" s="5"/>
    </row>
    <row r="470">
      <c r="A470" s="23" t="s">
        <v>2972</v>
      </c>
      <c r="B470" s="23" t="s">
        <v>2973</v>
      </c>
      <c r="C470" s="23" t="s">
        <v>2974</v>
      </c>
      <c r="D470" s="23" t="s">
        <v>2975</v>
      </c>
      <c r="E470" s="23" t="s">
        <v>2976</v>
      </c>
      <c r="F470" s="5"/>
      <c r="G470" s="5"/>
      <c r="H470" s="5"/>
    </row>
    <row r="471">
      <c r="A471" s="23" t="s">
        <v>2977</v>
      </c>
      <c r="B471" s="23" t="s">
        <v>2978</v>
      </c>
      <c r="C471" s="23" t="s">
        <v>2979</v>
      </c>
      <c r="D471" s="23" t="s">
        <v>2980</v>
      </c>
      <c r="E471" s="23" t="s">
        <v>2981</v>
      </c>
      <c r="F471" s="5"/>
      <c r="G471" s="5"/>
      <c r="H471" s="5"/>
    </row>
    <row r="472">
      <c r="A472" s="23" t="s">
        <v>2982</v>
      </c>
      <c r="B472" s="23" t="s">
        <v>2983</v>
      </c>
      <c r="C472" s="23" t="s">
        <v>2984</v>
      </c>
      <c r="D472" s="23" t="s">
        <v>2985</v>
      </c>
      <c r="E472" s="23" t="s">
        <v>2986</v>
      </c>
      <c r="F472" s="5"/>
      <c r="G472" s="5"/>
      <c r="H472" s="5"/>
    </row>
    <row r="473">
      <c r="A473" s="23" t="s">
        <v>2987</v>
      </c>
      <c r="B473" s="23" t="s">
        <v>2988</v>
      </c>
      <c r="C473" s="23" t="s">
        <v>2989</v>
      </c>
      <c r="D473" s="23" t="s">
        <v>2990</v>
      </c>
      <c r="E473" s="23" t="s">
        <v>2991</v>
      </c>
      <c r="F473" s="5"/>
      <c r="G473" s="5"/>
      <c r="H473" s="5"/>
    </row>
    <row r="474">
      <c r="A474" s="23" t="s">
        <v>2992</v>
      </c>
      <c r="B474" s="23" t="s">
        <v>2993</v>
      </c>
      <c r="C474" s="23" t="s">
        <v>2994</v>
      </c>
      <c r="D474" s="23" t="s">
        <v>2995</v>
      </c>
      <c r="E474" s="23" t="s">
        <v>2996</v>
      </c>
      <c r="F474" s="5"/>
      <c r="G474" s="5"/>
      <c r="H474" s="5"/>
    </row>
    <row r="475">
      <c r="A475" s="23" t="s">
        <v>2997</v>
      </c>
      <c r="B475" s="23" t="s">
        <v>2998</v>
      </c>
      <c r="C475" s="23" t="s">
        <v>2999</v>
      </c>
      <c r="D475" s="23" t="s">
        <v>3000</v>
      </c>
      <c r="E475" s="23" t="s">
        <v>3001</v>
      </c>
      <c r="F475" s="5"/>
      <c r="G475" s="5"/>
      <c r="H475" s="5"/>
    </row>
    <row r="476">
      <c r="A476" s="23" t="s">
        <v>3002</v>
      </c>
      <c r="B476" s="23" t="s">
        <v>3003</v>
      </c>
      <c r="C476" s="23" t="s">
        <v>3004</v>
      </c>
      <c r="D476" s="23" t="s">
        <v>3005</v>
      </c>
      <c r="E476" s="23" t="s">
        <v>3006</v>
      </c>
      <c r="F476" s="5"/>
      <c r="G476" s="5"/>
      <c r="H476" s="5"/>
    </row>
    <row r="477">
      <c r="A477" s="23" t="s">
        <v>3007</v>
      </c>
      <c r="B477" s="23" t="s">
        <v>3008</v>
      </c>
      <c r="C477" s="23" t="s">
        <v>3009</v>
      </c>
      <c r="D477" s="23" t="s">
        <v>3010</v>
      </c>
      <c r="E477" s="23" t="s">
        <v>3011</v>
      </c>
      <c r="F477" s="5"/>
      <c r="G477" s="5"/>
      <c r="H477" s="5"/>
    </row>
    <row r="478">
      <c r="A478" s="23" t="s">
        <v>3012</v>
      </c>
      <c r="B478" s="23" t="s">
        <v>3013</v>
      </c>
      <c r="C478" s="23" t="s">
        <v>3014</v>
      </c>
      <c r="D478" s="23" t="s">
        <v>3015</v>
      </c>
      <c r="E478" s="23" t="s">
        <v>3016</v>
      </c>
      <c r="F478" s="5"/>
      <c r="G478" s="5"/>
      <c r="H478" s="5"/>
    </row>
    <row r="479">
      <c r="A479" s="23" t="s">
        <v>3017</v>
      </c>
      <c r="B479" s="23" t="s">
        <v>3018</v>
      </c>
      <c r="C479" s="23" t="s">
        <v>3019</v>
      </c>
      <c r="D479" s="23" t="s">
        <v>3020</v>
      </c>
      <c r="E479" s="23" t="s">
        <v>3021</v>
      </c>
      <c r="F479" s="5"/>
      <c r="G479" s="5"/>
      <c r="H479" s="5"/>
    </row>
    <row r="480">
      <c r="A480" s="23" t="s">
        <v>3022</v>
      </c>
      <c r="B480" s="23" t="s">
        <v>3023</v>
      </c>
      <c r="C480" s="23" t="s">
        <v>3024</v>
      </c>
      <c r="D480" s="23" t="s">
        <v>3025</v>
      </c>
      <c r="E480" s="23" t="s">
        <v>3026</v>
      </c>
      <c r="F480" s="5"/>
      <c r="G480" s="5"/>
      <c r="H480" s="5"/>
    </row>
    <row r="481">
      <c r="A481" s="23" t="s">
        <v>3027</v>
      </c>
      <c r="B481" s="23" t="s">
        <v>3028</v>
      </c>
      <c r="C481" s="23" t="s">
        <v>3029</v>
      </c>
      <c r="D481" s="23" t="s">
        <v>3030</v>
      </c>
      <c r="E481" s="23" t="s">
        <v>3031</v>
      </c>
      <c r="F481" s="5"/>
      <c r="G481" s="5"/>
      <c r="H481" s="5"/>
    </row>
    <row r="482">
      <c r="A482" s="23" t="s">
        <v>3032</v>
      </c>
      <c r="B482" s="23" t="s">
        <v>3033</v>
      </c>
      <c r="C482" s="23"/>
      <c r="D482" s="23" t="s">
        <v>3034</v>
      </c>
      <c r="E482" s="23" t="s">
        <v>3035</v>
      </c>
      <c r="F482" s="5"/>
      <c r="G482" s="5"/>
      <c r="H482" s="5"/>
    </row>
    <row r="483">
      <c r="A483" s="23" t="s">
        <v>3036</v>
      </c>
      <c r="B483" s="23" t="s">
        <v>3037</v>
      </c>
      <c r="C483" s="23" t="s">
        <v>3038</v>
      </c>
      <c r="D483" s="23" t="s">
        <v>3039</v>
      </c>
      <c r="E483" s="23" t="s">
        <v>3040</v>
      </c>
      <c r="F483" s="5"/>
      <c r="G483" s="5"/>
      <c r="H483" s="5"/>
    </row>
    <row r="484">
      <c r="A484" s="23" t="s">
        <v>3041</v>
      </c>
      <c r="B484" s="23" t="s">
        <v>3042</v>
      </c>
      <c r="C484" s="23" t="s">
        <v>3043</v>
      </c>
      <c r="D484" s="23" t="s">
        <v>3044</v>
      </c>
      <c r="E484" s="23" t="s">
        <v>3045</v>
      </c>
      <c r="F484" s="5"/>
      <c r="G484" s="5"/>
      <c r="H484" s="5"/>
    </row>
    <row r="485">
      <c r="A485" s="23" t="s">
        <v>3046</v>
      </c>
      <c r="B485" s="23" t="s">
        <v>3047</v>
      </c>
      <c r="C485" s="23" t="s">
        <v>3048</v>
      </c>
      <c r="D485" s="23" t="s">
        <v>3049</v>
      </c>
      <c r="E485" s="23" t="s">
        <v>3050</v>
      </c>
      <c r="F485" s="5"/>
      <c r="G485" s="5"/>
      <c r="H485" s="5"/>
    </row>
    <row r="486">
      <c r="A486" s="23" t="s">
        <v>3051</v>
      </c>
      <c r="B486" s="23" t="s">
        <v>3052</v>
      </c>
      <c r="C486" s="23" t="s">
        <v>3053</v>
      </c>
      <c r="D486" s="23" t="s">
        <v>3054</v>
      </c>
      <c r="E486" s="23" t="s">
        <v>3055</v>
      </c>
      <c r="F486" s="5"/>
      <c r="G486" s="5"/>
      <c r="H486" s="5"/>
    </row>
    <row r="487">
      <c r="A487" s="23" t="s">
        <v>3056</v>
      </c>
      <c r="B487" s="23" t="s">
        <v>3057</v>
      </c>
      <c r="C487" s="23" t="s">
        <v>3058</v>
      </c>
      <c r="D487" s="23" t="s">
        <v>3059</v>
      </c>
      <c r="E487" s="23" t="s">
        <v>3060</v>
      </c>
      <c r="F487" s="5"/>
      <c r="G487" s="5"/>
      <c r="H487" s="5"/>
    </row>
    <row r="488">
      <c r="A488" s="23" t="s">
        <v>3061</v>
      </c>
      <c r="B488" s="23" t="s">
        <v>3062</v>
      </c>
      <c r="C488" s="23" t="s">
        <v>3063</v>
      </c>
      <c r="D488" s="23" t="s">
        <v>3064</v>
      </c>
      <c r="E488" s="23" t="s">
        <v>3065</v>
      </c>
      <c r="F488" s="5"/>
      <c r="G488" s="5"/>
      <c r="H488" s="5"/>
    </row>
    <row r="489">
      <c r="A489" s="23" t="s">
        <v>3066</v>
      </c>
      <c r="B489" s="23" t="s">
        <v>3067</v>
      </c>
      <c r="C489" s="23" t="s">
        <v>3068</v>
      </c>
      <c r="D489" s="23" t="s">
        <v>3069</v>
      </c>
      <c r="E489" s="23" t="s">
        <v>3070</v>
      </c>
      <c r="F489" s="5"/>
      <c r="G489" s="5"/>
      <c r="H489" s="5"/>
    </row>
    <row r="490">
      <c r="A490" s="23" t="s">
        <v>3071</v>
      </c>
      <c r="B490" s="23" t="s">
        <v>3072</v>
      </c>
      <c r="C490" s="23" t="s">
        <v>3073</v>
      </c>
      <c r="D490" s="23" t="s">
        <v>3074</v>
      </c>
      <c r="E490" s="23" t="s">
        <v>3075</v>
      </c>
      <c r="F490" s="5"/>
      <c r="G490" s="5"/>
      <c r="H490" s="5"/>
    </row>
    <row r="491">
      <c r="A491" s="23" t="s">
        <v>3076</v>
      </c>
      <c r="B491" s="23" t="s">
        <v>3077</v>
      </c>
      <c r="C491" s="23" t="s">
        <v>3078</v>
      </c>
      <c r="D491" s="23" t="s">
        <v>3079</v>
      </c>
      <c r="E491" s="23" t="s">
        <v>3080</v>
      </c>
      <c r="F491" s="5"/>
      <c r="G491" s="5"/>
      <c r="H491" s="5"/>
    </row>
    <row r="492">
      <c r="A492" s="23" t="s">
        <v>3081</v>
      </c>
      <c r="B492" s="23" t="s">
        <v>3082</v>
      </c>
      <c r="C492" s="23" t="s">
        <v>3083</v>
      </c>
      <c r="D492" s="23" t="s">
        <v>3084</v>
      </c>
      <c r="E492" s="23" t="s">
        <v>3085</v>
      </c>
      <c r="F492" s="5"/>
      <c r="G492" s="5"/>
      <c r="H492" s="5"/>
    </row>
    <row r="493">
      <c r="A493" s="23" t="s">
        <v>3086</v>
      </c>
      <c r="B493" s="23" t="s">
        <v>3087</v>
      </c>
      <c r="C493" s="23" t="s">
        <v>3088</v>
      </c>
      <c r="D493" s="23" t="s">
        <v>3089</v>
      </c>
      <c r="E493" s="23" t="s">
        <v>3090</v>
      </c>
      <c r="F493" s="5"/>
      <c r="G493" s="5"/>
      <c r="H493" s="5"/>
    </row>
    <row r="494">
      <c r="A494" s="23" t="s">
        <v>3091</v>
      </c>
      <c r="B494" s="23" t="s">
        <v>3092</v>
      </c>
      <c r="C494" s="23" t="s">
        <v>3093</v>
      </c>
      <c r="D494" s="23" t="s">
        <v>3094</v>
      </c>
      <c r="E494" s="23" t="s">
        <v>3095</v>
      </c>
      <c r="F494" s="5"/>
      <c r="G494" s="5"/>
      <c r="H494" s="5"/>
    </row>
    <row r="495">
      <c r="A495" s="23" t="s">
        <v>3096</v>
      </c>
      <c r="B495" s="23" t="s">
        <v>3097</v>
      </c>
      <c r="C495" s="23" t="s">
        <v>3098</v>
      </c>
      <c r="D495" s="23" t="s">
        <v>3099</v>
      </c>
      <c r="E495" s="23" t="s">
        <v>3100</v>
      </c>
      <c r="F495" s="5"/>
      <c r="G495" s="5"/>
      <c r="H495" s="5"/>
    </row>
    <row r="496">
      <c r="A496" s="23" t="s">
        <v>3101</v>
      </c>
      <c r="B496" s="23" t="s">
        <v>3102</v>
      </c>
      <c r="C496" s="23" t="s">
        <v>3103</v>
      </c>
      <c r="D496" s="23" t="s">
        <v>3104</v>
      </c>
      <c r="E496" s="23" t="s">
        <v>3105</v>
      </c>
      <c r="F496" s="5"/>
      <c r="G496" s="5"/>
      <c r="H496" s="5"/>
    </row>
    <row r="497">
      <c r="A497" s="23" t="s">
        <v>3106</v>
      </c>
      <c r="B497" s="23" t="s">
        <v>3107</v>
      </c>
      <c r="C497" s="23" t="s">
        <v>3108</v>
      </c>
      <c r="D497" s="23" t="s">
        <v>3109</v>
      </c>
      <c r="E497" s="23" t="s">
        <v>3110</v>
      </c>
      <c r="F497" s="5"/>
      <c r="G497" s="5"/>
      <c r="H497" s="5"/>
    </row>
    <row r="498">
      <c r="A498" s="23" t="s">
        <v>3111</v>
      </c>
      <c r="B498" s="23" t="s">
        <v>3112</v>
      </c>
      <c r="C498" s="23" t="s">
        <v>3113</v>
      </c>
      <c r="D498" s="23" t="s">
        <v>3114</v>
      </c>
      <c r="E498" s="23" t="s">
        <v>3115</v>
      </c>
      <c r="F498" s="5"/>
      <c r="G498" s="5"/>
      <c r="H498" s="5"/>
    </row>
    <row r="499">
      <c r="A499" s="23" t="s">
        <v>3116</v>
      </c>
      <c r="B499" s="23" t="s">
        <v>3117</v>
      </c>
      <c r="C499" s="23" t="s">
        <v>3118</v>
      </c>
      <c r="D499" s="23" t="s">
        <v>3119</v>
      </c>
      <c r="E499" s="23" t="s">
        <v>3120</v>
      </c>
      <c r="F499" s="5"/>
      <c r="G499" s="5"/>
      <c r="H499" s="5"/>
    </row>
    <row r="500">
      <c r="A500" s="23" t="s">
        <v>3121</v>
      </c>
      <c r="B500" s="23" t="s">
        <v>3122</v>
      </c>
      <c r="C500" s="23" t="s">
        <v>3123</v>
      </c>
      <c r="D500" s="23" t="s">
        <v>3124</v>
      </c>
      <c r="E500" s="23" t="s">
        <v>3125</v>
      </c>
      <c r="F500" s="5"/>
      <c r="G500" s="5"/>
      <c r="H500" s="5"/>
    </row>
    <row r="501">
      <c r="A501" s="23" t="s">
        <v>3126</v>
      </c>
      <c r="B501" s="23" t="s">
        <v>3127</v>
      </c>
      <c r="C501" s="23" t="s">
        <v>3128</v>
      </c>
      <c r="D501" s="23" t="s">
        <v>3129</v>
      </c>
      <c r="E501" s="23" t="s">
        <v>3130</v>
      </c>
      <c r="F501" s="5"/>
      <c r="G501" s="5"/>
      <c r="H501" s="5"/>
    </row>
    <row r="502">
      <c r="A502" s="23" t="s">
        <v>3131</v>
      </c>
      <c r="B502" s="23" t="s">
        <v>3132</v>
      </c>
      <c r="C502" s="23" t="s">
        <v>3133</v>
      </c>
      <c r="D502" s="23" t="s">
        <v>3134</v>
      </c>
      <c r="E502" s="23" t="s">
        <v>3135</v>
      </c>
      <c r="F502" s="5"/>
      <c r="G502" s="5"/>
      <c r="H502" s="5"/>
    </row>
    <row r="503">
      <c r="A503" s="23" t="s">
        <v>3136</v>
      </c>
      <c r="B503" s="23" t="s">
        <v>3137</v>
      </c>
      <c r="C503" s="23"/>
      <c r="D503" s="23" t="s">
        <v>3138</v>
      </c>
      <c r="E503" s="23" t="s">
        <v>3139</v>
      </c>
      <c r="F503" s="5"/>
      <c r="G503" s="5"/>
      <c r="H503" s="5"/>
    </row>
    <row r="504">
      <c r="A504" s="23" t="s">
        <v>3140</v>
      </c>
      <c r="B504" s="23" t="s">
        <v>3141</v>
      </c>
      <c r="C504" s="23" t="s">
        <v>3142</v>
      </c>
      <c r="D504" s="23" t="s">
        <v>3143</v>
      </c>
      <c r="E504" s="23" t="s">
        <v>3144</v>
      </c>
      <c r="F504" s="5"/>
      <c r="G504" s="5"/>
      <c r="H504" s="5"/>
    </row>
    <row r="505">
      <c r="A505" s="23" t="s">
        <v>3145</v>
      </c>
      <c r="B505" s="23" t="s">
        <v>3146</v>
      </c>
      <c r="C505" s="23" t="s">
        <v>3147</v>
      </c>
      <c r="D505" s="23" t="s">
        <v>3148</v>
      </c>
      <c r="E505" s="23" t="s">
        <v>3149</v>
      </c>
      <c r="F505" s="5"/>
      <c r="G505" s="5"/>
      <c r="H505" s="5"/>
    </row>
    <row r="506">
      <c r="A506" s="23" t="s">
        <v>3150</v>
      </c>
      <c r="B506" s="23" t="s">
        <v>3151</v>
      </c>
      <c r="C506" s="23" t="s">
        <v>3152</v>
      </c>
      <c r="D506" s="23" t="s">
        <v>3153</v>
      </c>
      <c r="E506" s="23" t="s">
        <v>3154</v>
      </c>
      <c r="F506" s="5"/>
      <c r="G506" s="5"/>
      <c r="H506" s="5"/>
    </row>
    <row r="507">
      <c r="A507" s="23" t="s">
        <v>3155</v>
      </c>
      <c r="B507" s="23" t="s">
        <v>3156</v>
      </c>
      <c r="C507" s="23" t="s">
        <v>3157</v>
      </c>
      <c r="D507" s="23" t="s">
        <v>3158</v>
      </c>
      <c r="E507" s="23" t="s">
        <v>3159</v>
      </c>
      <c r="F507" s="5"/>
      <c r="G507" s="5"/>
      <c r="H507" s="5"/>
    </row>
    <row r="508">
      <c r="A508" s="23" t="s">
        <v>3160</v>
      </c>
      <c r="B508" s="23" t="s">
        <v>3161</v>
      </c>
      <c r="C508" s="23" t="s">
        <v>3162</v>
      </c>
      <c r="D508" s="23" t="s">
        <v>3163</v>
      </c>
      <c r="E508" s="23" t="s">
        <v>3164</v>
      </c>
      <c r="F508" s="5"/>
      <c r="G508" s="5"/>
      <c r="H508" s="5"/>
    </row>
    <row r="509">
      <c r="A509" s="23" t="s">
        <v>3165</v>
      </c>
      <c r="B509" s="23"/>
      <c r="C509" s="23" t="s">
        <v>3166</v>
      </c>
      <c r="D509" s="23" t="s">
        <v>3167</v>
      </c>
      <c r="E509" s="23"/>
      <c r="F509" s="5"/>
      <c r="G509" s="5"/>
      <c r="H509" s="5"/>
    </row>
    <row r="510">
      <c r="A510" s="23" t="s">
        <v>3168</v>
      </c>
      <c r="B510" s="23"/>
      <c r="C510" s="23" t="s">
        <v>3169</v>
      </c>
      <c r="D510" s="23" t="s">
        <v>3170</v>
      </c>
      <c r="E510" s="23"/>
      <c r="F510" s="5"/>
      <c r="G510" s="5"/>
      <c r="H510" s="5"/>
    </row>
    <row r="511">
      <c r="A511" s="23" t="s">
        <v>3171</v>
      </c>
      <c r="B511" s="23" t="s">
        <v>3172</v>
      </c>
      <c r="C511" s="23" t="s">
        <v>3173</v>
      </c>
      <c r="D511" s="23" t="s">
        <v>3174</v>
      </c>
      <c r="E511" s="23"/>
      <c r="F511" s="5"/>
      <c r="G511" s="5"/>
      <c r="H511" s="5"/>
    </row>
    <row r="512">
      <c r="A512" s="23" t="s">
        <v>3175</v>
      </c>
      <c r="B512" s="23"/>
      <c r="C512" s="23" t="s">
        <v>3176</v>
      </c>
      <c r="D512" s="23"/>
      <c r="E512" s="23"/>
      <c r="F512" s="5"/>
      <c r="G512" s="5"/>
      <c r="H512" s="5"/>
    </row>
    <row r="513">
      <c r="A513" s="23" t="s">
        <v>3177</v>
      </c>
      <c r="B513" s="23" t="s">
        <v>3178</v>
      </c>
      <c r="C513" s="23" t="s">
        <v>3179</v>
      </c>
      <c r="D513" s="23" t="s">
        <v>3180</v>
      </c>
      <c r="E513" s="23" t="s">
        <v>3181</v>
      </c>
      <c r="F513" s="5"/>
      <c r="G513" s="5"/>
      <c r="H513" s="5"/>
    </row>
    <row r="514">
      <c r="A514" s="23" t="s">
        <v>3182</v>
      </c>
      <c r="B514" s="23" t="s">
        <v>3183</v>
      </c>
      <c r="C514" s="23"/>
      <c r="D514" s="23" t="s">
        <v>3184</v>
      </c>
      <c r="E514" s="23" t="s">
        <v>3185</v>
      </c>
      <c r="F514" s="5"/>
      <c r="G514" s="5"/>
      <c r="H514" s="5"/>
    </row>
    <row r="515">
      <c r="A515" s="23" t="s">
        <v>3186</v>
      </c>
      <c r="B515" s="23" t="s">
        <v>3187</v>
      </c>
      <c r="C515" s="23" t="s">
        <v>3188</v>
      </c>
      <c r="D515" s="23" t="s">
        <v>3189</v>
      </c>
      <c r="E515" s="23" t="s">
        <v>3190</v>
      </c>
      <c r="F515" s="5"/>
      <c r="G515" s="5"/>
      <c r="H515" s="5"/>
    </row>
    <row r="516">
      <c r="A516" s="23" t="s">
        <v>3191</v>
      </c>
      <c r="B516" s="23" t="s">
        <v>3192</v>
      </c>
      <c r="C516" s="23" t="s">
        <v>3193</v>
      </c>
      <c r="D516" s="23" t="s">
        <v>3194</v>
      </c>
      <c r="E516" s="23" t="s">
        <v>3195</v>
      </c>
      <c r="F516" s="5"/>
      <c r="G516" s="5"/>
      <c r="H516" s="5"/>
    </row>
    <row r="517">
      <c r="A517" s="23" t="s">
        <v>3196</v>
      </c>
      <c r="B517" s="23" t="s">
        <v>3197</v>
      </c>
      <c r="C517" s="23" t="s">
        <v>3198</v>
      </c>
      <c r="D517" s="23" t="s">
        <v>3199</v>
      </c>
      <c r="E517" s="23" t="s">
        <v>3200</v>
      </c>
      <c r="F517" s="5"/>
      <c r="G517" s="5"/>
      <c r="H517" s="5"/>
    </row>
    <row r="518">
      <c r="A518" s="23" t="s">
        <v>3201</v>
      </c>
      <c r="B518" s="23" t="s">
        <v>3202</v>
      </c>
      <c r="C518" s="23" t="s">
        <v>3203</v>
      </c>
      <c r="D518" s="23" t="s">
        <v>3204</v>
      </c>
      <c r="E518" s="23" t="s">
        <v>3205</v>
      </c>
      <c r="F518" s="5"/>
      <c r="G518" s="5"/>
      <c r="H518" s="5"/>
    </row>
    <row r="519">
      <c r="A519" s="23" t="s">
        <v>3206</v>
      </c>
      <c r="B519" s="23" t="s">
        <v>3207</v>
      </c>
      <c r="C519" s="23" t="s">
        <v>3208</v>
      </c>
      <c r="D519" s="23" t="s">
        <v>3209</v>
      </c>
      <c r="E519" s="23" t="s">
        <v>3210</v>
      </c>
      <c r="F519" s="5"/>
      <c r="G519" s="5"/>
      <c r="H519" s="5"/>
    </row>
    <row r="520">
      <c r="A520" s="23" t="s">
        <v>3211</v>
      </c>
      <c r="B520" s="23" t="s">
        <v>3212</v>
      </c>
      <c r="C520" s="23" t="s">
        <v>3213</v>
      </c>
      <c r="D520" s="23" t="s">
        <v>3214</v>
      </c>
      <c r="E520" s="23" t="s">
        <v>3215</v>
      </c>
      <c r="F520" s="5"/>
      <c r="G520" s="5"/>
      <c r="H520" s="5"/>
    </row>
    <row r="521">
      <c r="A521" s="23" t="s">
        <v>3216</v>
      </c>
      <c r="B521" s="23" t="s">
        <v>3217</v>
      </c>
      <c r="C521" s="23" t="s">
        <v>3218</v>
      </c>
      <c r="D521" s="23" t="s">
        <v>3219</v>
      </c>
      <c r="E521" s="23" t="s">
        <v>3220</v>
      </c>
      <c r="F521" s="5"/>
      <c r="G521" s="5"/>
      <c r="H521" s="5"/>
    </row>
    <row r="522">
      <c r="A522" s="23" t="s">
        <v>3221</v>
      </c>
      <c r="B522" s="23" t="s">
        <v>3222</v>
      </c>
      <c r="C522" s="23" t="s">
        <v>3223</v>
      </c>
      <c r="D522" s="23" t="s">
        <v>3224</v>
      </c>
      <c r="E522" s="23" t="s">
        <v>3225</v>
      </c>
      <c r="F522" s="5"/>
      <c r="G522" s="5"/>
      <c r="H522" s="5"/>
    </row>
    <row r="523">
      <c r="A523" s="23" t="s">
        <v>3226</v>
      </c>
      <c r="B523" s="23" t="s">
        <v>3227</v>
      </c>
      <c r="C523" s="23" t="s">
        <v>3228</v>
      </c>
      <c r="D523" s="23" t="s">
        <v>3229</v>
      </c>
      <c r="E523" s="23" t="s">
        <v>3230</v>
      </c>
      <c r="F523" s="5"/>
      <c r="G523" s="5"/>
      <c r="H523" s="5"/>
    </row>
    <row r="524">
      <c r="A524" s="23" t="s">
        <v>3231</v>
      </c>
      <c r="B524" s="23" t="s">
        <v>3232</v>
      </c>
      <c r="C524" s="23" t="s">
        <v>3233</v>
      </c>
      <c r="D524" s="23" t="s">
        <v>3234</v>
      </c>
      <c r="E524" s="23" t="s">
        <v>3235</v>
      </c>
      <c r="F524" s="5"/>
      <c r="G524" s="5"/>
      <c r="H524" s="5"/>
    </row>
    <row r="525">
      <c r="A525" s="23" t="s">
        <v>3236</v>
      </c>
      <c r="B525" s="23" t="s">
        <v>3232</v>
      </c>
      <c r="C525" s="23" t="s">
        <v>3237</v>
      </c>
      <c r="D525" s="23" t="s">
        <v>3238</v>
      </c>
      <c r="E525" s="23" t="s">
        <v>3239</v>
      </c>
      <c r="F525" s="5"/>
      <c r="G525" s="5"/>
      <c r="H525" s="5"/>
    </row>
    <row r="526">
      <c r="A526" s="23" t="s">
        <v>3240</v>
      </c>
      <c r="B526" s="23" t="s">
        <v>3241</v>
      </c>
      <c r="C526" s="23" t="s">
        <v>3242</v>
      </c>
      <c r="D526" s="23" t="s">
        <v>3243</v>
      </c>
      <c r="E526" s="23" t="s">
        <v>3244</v>
      </c>
      <c r="F526" s="5"/>
      <c r="G526" s="5"/>
      <c r="H526" s="5"/>
    </row>
    <row r="527">
      <c r="A527" s="23" t="s">
        <v>3245</v>
      </c>
      <c r="B527" s="23" t="s">
        <v>3241</v>
      </c>
      <c r="C527" s="23" t="s">
        <v>3246</v>
      </c>
      <c r="D527" s="23" t="s">
        <v>3247</v>
      </c>
      <c r="E527" s="23" t="s">
        <v>3248</v>
      </c>
      <c r="F527" s="5"/>
      <c r="G527" s="5"/>
      <c r="H527" s="5"/>
    </row>
    <row r="528">
      <c r="A528" s="23" t="s">
        <v>3249</v>
      </c>
      <c r="B528" s="23" t="s">
        <v>3250</v>
      </c>
      <c r="C528" s="23" t="s">
        <v>3251</v>
      </c>
      <c r="D528" s="23" t="s">
        <v>3252</v>
      </c>
      <c r="E528" s="23" t="s">
        <v>3253</v>
      </c>
      <c r="F528" s="5"/>
      <c r="G528" s="5"/>
      <c r="H528" s="5"/>
    </row>
    <row r="529">
      <c r="A529" s="23" t="s">
        <v>3254</v>
      </c>
      <c r="B529" s="23" t="s">
        <v>3255</v>
      </c>
      <c r="C529" s="23" t="s">
        <v>3256</v>
      </c>
      <c r="D529" s="23" t="s">
        <v>3257</v>
      </c>
      <c r="E529" s="23" t="s">
        <v>3258</v>
      </c>
      <c r="F529" s="5"/>
      <c r="G529" s="5"/>
      <c r="H529" s="5"/>
    </row>
    <row r="530">
      <c r="A530" s="23" t="s">
        <v>3259</v>
      </c>
      <c r="B530" s="23" t="s">
        <v>3260</v>
      </c>
      <c r="C530" s="23" t="s">
        <v>3261</v>
      </c>
      <c r="D530" s="23" t="s">
        <v>3262</v>
      </c>
      <c r="E530" s="23" t="s">
        <v>3263</v>
      </c>
      <c r="F530" s="5"/>
      <c r="G530" s="5"/>
      <c r="H530" s="5"/>
    </row>
    <row r="531">
      <c r="A531" s="23" t="s">
        <v>3264</v>
      </c>
      <c r="B531" s="23" t="s">
        <v>3265</v>
      </c>
      <c r="C531" s="23"/>
      <c r="D531" s="23" t="s">
        <v>3266</v>
      </c>
      <c r="E531" s="23" t="s">
        <v>3267</v>
      </c>
      <c r="F531" s="5"/>
      <c r="G531" s="5"/>
      <c r="H531" s="5"/>
    </row>
    <row r="532">
      <c r="A532" s="23" t="s">
        <v>3268</v>
      </c>
      <c r="B532" s="23" t="s">
        <v>3269</v>
      </c>
      <c r="C532" s="23" t="s">
        <v>3270</v>
      </c>
      <c r="D532" s="23" t="s">
        <v>3271</v>
      </c>
      <c r="E532" s="23" t="s">
        <v>3272</v>
      </c>
      <c r="F532" s="5"/>
      <c r="G532" s="5"/>
      <c r="H532" s="5"/>
    </row>
    <row r="533">
      <c r="A533" s="23" t="s">
        <v>3273</v>
      </c>
      <c r="B533" s="23" t="s">
        <v>3274</v>
      </c>
      <c r="C533" s="23"/>
      <c r="D533" s="23" t="s">
        <v>3275</v>
      </c>
      <c r="E533" s="23" t="s">
        <v>3276</v>
      </c>
      <c r="F533" s="5"/>
      <c r="G533" s="5"/>
      <c r="H533" s="5"/>
    </row>
    <row r="534">
      <c r="A534" s="23" t="s">
        <v>3277</v>
      </c>
      <c r="B534" s="23" t="s">
        <v>3278</v>
      </c>
      <c r="C534" s="23" t="s">
        <v>3279</v>
      </c>
      <c r="D534" s="23" t="s">
        <v>3280</v>
      </c>
      <c r="E534" s="23" t="s">
        <v>3281</v>
      </c>
      <c r="F534" s="5"/>
      <c r="G534" s="5"/>
      <c r="H534" s="5"/>
    </row>
    <row r="535">
      <c r="A535" s="23" t="s">
        <v>3282</v>
      </c>
      <c r="B535" s="23" t="s">
        <v>3283</v>
      </c>
      <c r="C535" s="23" t="s">
        <v>3284</v>
      </c>
      <c r="D535" s="23" t="s">
        <v>3285</v>
      </c>
      <c r="E535" s="23" t="s">
        <v>3286</v>
      </c>
      <c r="F535" s="5"/>
      <c r="G535" s="5"/>
      <c r="H535" s="5"/>
    </row>
    <row r="536">
      <c r="A536" s="23" t="s">
        <v>3287</v>
      </c>
      <c r="B536" s="23" t="s">
        <v>3288</v>
      </c>
      <c r="C536" s="23" t="s">
        <v>3289</v>
      </c>
      <c r="D536" s="23" t="s">
        <v>3290</v>
      </c>
      <c r="E536" s="23" t="s">
        <v>3291</v>
      </c>
      <c r="F536" s="5"/>
      <c r="G536" s="5"/>
      <c r="H536" s="5"/>
    </row>
    <row r="537">
      <c r="A537" s="23" t="s">
        <v>3292</v>
      </c>
      <c r="B537" s="23" t="s">
        <v>3293</v>
      </c>
      <c r="C537" s="23"/>
      <c r="D537" s="23" t="s">
        <v>3294</v>
      </c>
      <c r="E537" s="23" t="s">
        <v>3295</v>
      </c>
      <c r="F537" s="5"/>
      <c r="G537" s="5"/>
      <c r="H537" s="5"/>
    </row>
    <row r="538">
      <c r="A538" s="23" t="s">
        <v>3296</v>
      </c>
      <c r="B538" s="23" t="s">
        <v>3297</v>
      </c>
      <c r="C538" s="23"/>
      <c r="D538" s="23" t="s">
        <v>3298</v>
      </c>
      <c r="E538" s="23" t="s">
        <v>3299</v>
      </c>
      <c r="F538" s="5"/>
      <c r="G538" s="5"/>
      <c r="H538" s="5"/>
    </row>
    <row r="539">
      <c r="A539" s="23" t="s">
        <v>3300</v>
      </c>
      <c r="B539" s="23" t="s">
        <v>3301</v>
      </c>
      <c r="C539" s="23" t="s">
        <v>3302</v>
      </c>
      <c r="D539" s="23" t="s">
        <v>3303</v>
      </c>
      <c r="E539" s="23" t="s">
        <v>3304</v>
      </c>
      <c r="F539" s="5"/>
      <c r="G539" s="5"/>
      <c r="H539" s="5"/>
    </row>
    <row r="540">
      <c r="A540" s="23" t="s">
        <v>3305</v>
      </c>
      <c r="B540" s="23" t="s">
        <v>3306</v>
      </c>
      <c r="C540" s="23"/>
      <c r="D540" s="23" t="s">
        <v>3307</v>
      </c>
      <c r="E540" s="23" t="s">
        <v>3308</v>
      </c>
      <c r="F540" s="5"/>
      <c r="G540" s="5"/>
      <c r="H540" s="5"/>
    </row>
    <row r="541">
      <c r="A541" s="23" t="s">
        <v>3309</v>
      </c>
      <c r="B541" s="23" t="s">
        <v>3310</v>
      </c>
      <c r="C541" s="23"/>
      <c r="D541" s="23" t="s">
        <v>3311</v>
      </c>
      <c r="E541" s="23" t="s">
        <v>3312</v>
      </c>
      <c r="F541" s="5"/>
      <c r="G541" s="5"/>
      <c r="H541" s="5"/>
    </row>
    <row r="542">
      <c r="A542" s="23" t="s">
        <v>3313</v>
      </c>
      <c r="B542" s="23" t="s">
        <v>3314</v>
      </c>
      <c r="C542" s="23"/>
      <c r="D542" s="23" t="s">
        <v>3315</v>
      </c>
      <c r="E542" s="23" t="s">
        <v>3316</v>
      </c>
      <c r="F542" s="5"/>
      <c r="G542" s="5"/>
      <c r="H542" s="5"/>
    </row>
    <row r="543">
      <c r="A543" s="23" t="s">
        <v>3317</v>
      </c>
      <c r="B543" s="23" t="s">
        <v>3318</v>
      </c>
      <c r="C543" s="23"/>
      <c r="D543" s="23" t="s">
        <v>3319</v>
      </c>
      <c r="E543" s="23" t="s">
        <v>3320</v>
      </c>
      <c r="F543" s="5"/>
      <c r="G543" s="5"/>
      <c r="H543" s="5"/>
    </row>
    <row r="544">
      <c r="A544" s="23" t="s">
        <v>3321</v>
      </c>
      <c r="B544" s="23" t="s">
        <v>3322</v>
      </c>
      <c r="C544" s="23"/>
      <c r="D544" s="23" t="s">
        <v>3323</v>
      </c>
      <c r="E544" s="23" t="s">
        <v>3324</v>
      </c>
      <c r="F544" s="5"/>
      <c r="G544" s="5"/>
      <c r="H544" s="5"/>
    </row>
    <row r="545">
      <c r="A545" s="23" t="s">
        <v>3325</v>
      </c>
      <c r="B545" s="23" t="s">
        <v>3326</v>
      </c>
      <c r="C545" s="23"/>
      <c r="D545" s="23" t="s">
        <v>3327</v>
      </c>
      <c r="E545" s="23" t="s">
        <v>3328</v>
      </c>
      <c r="F545" s="5"/>
      <c r="G545" s="5"/>
      <c r="H545" s="5"/>
    </row>
    <row r="546">
      <c r="A546" s="23" t="s">
        <v>3329</v>
      </c>
      <c r="B546" s="23" t="s">
        <v>3330</v>
      </c>
      <c r="C546" s="23"/>
      <c r="D546" s="23" t="s">
        <v>3331</v>
      </c>
      <c r="E546" s="23" t="s">
        <v>3332</v>
      </c>
      <c r="F546" s="5"/>
      <c r="G546" s="5"/>
      <c r="H546" s="5"/>
    </row>
    <row r="547">
      <c r="A547" s="23" t="s">
        <v>3333</v>
      </c>
      <c r="B547" s="23" t="s">
        <v>3334</v>
      </c>
      <c r="C547" s="23"/>
      <c r="D547" s="23" t="s">
        <v>3335</v>
      </c>
      <c r="E547" s="23" t="s">
        <v>3336</v>
      </c>
      <c r="F547" s="5"/>
      <c r="G547" s="5"/>
      <c r="H547" s="5"/>
    </row>
    <row r="548">
      <c r="A548" s="23" t="s">
        <v>3337</v>
      </c>
      <c r="B548" s="23" t="s">
        <v>3338</v>
      </c>
      <c r="C548" s="23" t="s">
        <v>3339</v>
      </c>
      <c r="D548" s="23" t="s">
        <v>3340</v>
      </c>
      <c r="E548" s="23" t="s">
        <v>3341</v>
      </c>
      <c r="F548" s="5"/>
      <c r="G548" s="5"/>
      <c r="H548" s="5"/>
    </row>
    <row r="549">
      <c r="A549" s="23" t="s">
        <v>3342</v>
      </c>
      <c r="B549" s="23" t="s">
        <v>3343</v>
      </c>
      <c r="C549" s="23"/>
      <c r="D549" s="23" t="s">
        <v>3344</v>
      </c>
      <c r="E549" s="23" t="s">
        <v>3345</v>
      </c>
      <c r="F549" s="5"/>
      <c r="G549" s="5"/>
      <c r="H549" s="5"/>
    </row>
    <row r="550">
      <c r="A550" s="23" t="s">
        <v>3346</v>
      </c>
      <c r="B550" s="23" t="s">
        <v>3347</v>
      </c>
      <c r="C550" s="23" t="s">
        <v>3348</v>
      </c>
      <c r="D550" s="23" t="s">
        <v>3349</v>
      </c>
      <c r="E550" s="23" t="s">
        <v>3350</v>
      </c>
      <c r="F550" s="5"/>
      <c r="G550" s="5"/>
      <c r="H550" s="5"/>
    </row>
    <row r="551">
      <c r="A551" s="23" t="s">
        <v>3351</v>
      </c>
      <c r="B551" s="23" t="s">
        <v>3352</v>
      </c>
      <c r="C551" s="23" t="s">
        <v>3353</v>
      </c>
      <c r="D551" s="23" t="s">
        <v>3354</v>
      </c>
      <c r="E551" s="23" t="s">
        <v>3355</v>
      </c>
      <c r="F551" s="5"/>
      <c r="G551" s="5"/>
      <c r="H551" s="5"/>
    </row>
    <row r="552">
      <c r="A552" s="23" t="s">
        <v>3356</v>
      </c>
      <c r="B552" s="23" t="s">
        <v>3357</v>
      </c>
      <c r="C552" s="23"/>
      <c r="D552" s="23" t="s">
        <v>1403</v>
      </c>
      <c r="E552" s="23" t="s">
        <v>1404</v>
      </c>
      <c r="F552" s="5"/>
      <c r="G552" s="5"/>
      <c r="H552" s="5"/>
    </row>
    <row r="553">
      <c r="A553" s="23" t="s">
        <v>3358</v>
      </c>
      <c r="B553" s="23" t="s">
        <v>3359</v>
      </c>
      <c r="C553" s="23" t="s">
        <v>3360</v>
      </c>
      <c r="D553" s="23" t="s">
        <v>3361</v>
      </c>
      <c r="E553" s="23" t="s">
        <v>3362</v>
      </c>
      <c r="F553" s="5"/>
      <c r="G553" s="5"/>
      <c r="H553" s="5"/>
    </row>
    <row r="554">
      <c r="A554" s="23" t="s">
        <v>3363</v>
      </c>
      <c r="B554" s="23" t="s">
        <v>3364</v>
      </c>
      <c r="C554" s="23"/>
      <c r="D554" s="23" t="s">
        <v>877</v>
      </c>
      <c r="E554" s="23" t="s">
        <v>878</v>
      </c>
      <c r="F554" s="5"/>
      <c r="G554" s="5"/>
      <c r="H554" s="5"/>
    </row>
    <row r="555">
      <c r="A555" s="23" t="s">
        <v>3365</v>
      </c>
      <c r="B555" s="23" t="s">
        <v>3366</v>
      </c>
      <c r="C555" s="23"/>
      <c r="D555" s="23" t="s">
        <v>3367</v>
      </c>
      <c r="E555" s="23" t="s">
        <v>3368</v>
      </c>
      <c r="F555" s="5"/>
      <c r="G555" s="5"/>
      <c r="H555" s="5"/>
    </row>
    <row r="556">
      <c r="A556" s="23" t="s">
        <v>3369</v>
      </c>
      <c r="B556" s="23" t="s">
        <v>3366</v>
      </c>
      <c r="C556" s="23" t="s">
        <v>3370</v>
      </c>
      <c r="D556" s="23" t="s">
        <v>3371</v>
      </c>
      <c r="E556" s="23" t="s">
        <v>3372</v>
      </c>
      <c r="F556" s="5"/>
      <c r="G556" s="5"/>
      <c r="H556" s="5"/>
    </row>
    <row r="557">
      <c r="A557" s="23" t="s">
        <v>3373</v>
      </c>
      <c r="B557" s="23" t="s">
        <v>3374</v>
      </c>
      <c r="C557" s="23"/>
      <c r="D557" s="23" t="s">
        <v>3375</v>
      </c>
      <c r="E557" s="23" t="s">
        <v>3376</v>
      </c>
      <c r="F557" s="5"/>
      <c r="G557" s="5"/>
      <c r="H557" s="5"/>
    </row>
    <row r="558">
      <c r="A558" s="23" t="s">
        <v>3377</v>
      </c>
      <c r="B558" s="23" t="s">
        <v>3378</v>
      </c>
      <c r="C558" s="23" t="s">
        <v>3379</v>
      </c>
      <c r="D558" s="23" t="s">
        <v>3380</v>
      </c>
      <c r="E558" s="23" t="s">
        <v>3381</v>
      </c>
      <c r="F558" s="5"/>
      <c r="G558" s="5"/>
      <c r="H558" s="5"/>
    </row>
    <row r="559">
      <c r="A559" s="23" t="s">
        <v>3382</v>
      </c>
      <c r="B559" s="23" t="s">
        <v>3383</v>
      </c>
      <c r="C559" s="23"/>
      <c r="D559" s="23" t="s">
        <v>3384</v>
      </c>
      <c r="E559" s="23" t="s">
        <v>3385</v>
      </c>
      <c r="F559" s="5"/>
      <c r="G559" s="5"/>
      <c r="H559" s="5"/>
    </row>
    <row r="560">
      <c r="A560" s="23" t="s">
        <v>3386</v>
      </c>
      <c r="B560" s="23" t="s">
        <v>3378</v>
      </c>
      <c r="C560" s="23"/>
      <c r="D560" s="23" t="s">
        <v>3387</v>
      </c>
      <c r="E560" s="23" t="s">
        <v>3388</v>
      </c>
      <c r="F560" s="5"/>
      <c r="G560" s="5"/>
      <c r="H560" s="5"/>
    </row>
    <row r="561">
      <c r="A561" s="23" t="s">
        <v>3389</v>
      </c>
      <c r="B561" s="23" t="s">
        <v>3390</v>
      </c>
      <c r="C561" s="23"/>
      <c r="D561" s="23" t="s">
        <v>3391</v>
      </c>
      <c r="E561" s="23" t="s">
        <v>3392</v>
      </c>
      <c r="F561" s="5"/>
      <c r="G561" s="5"/>
      <c r="H561" s="5"/>
    </row>
    <row r="562">
      <c r="A562" s="23" t="s">
        <v>3393</v>
      </c>
      <c r="B562" s="23" t="s">
        <v>3394</v>
      </c>
      <c r="C562" s="23"/>
      <c r="D562" s="23" t="s">
        <v>3395</v>
      </c>
      <c r="E562" s="23" t="s">
        <v>3396</v>
      </c>
      <c r="F562" s="5"/>
      <c r="G562" s="5"/>
      <c r="H562" s="5"/>
    </row>
    <row r="563">
      <c r="A563" s="23" t="s">
        <v>3397</v>
      </c>
      <c r="B563" s="23" t="s">
        <v>3398</v>
      </c>
      <c r="C563" s="23"/>
      <c r="D563" s="23" t="s">
        <v>3399</v>
      </c>
      <c r="E563" s="23" t="s">
        <v>3400</v>
      </c>
      <c r="F563" s="5"/>
      <c r="G563" s="5"/>
      <c r="H563" s="5"/>
    </row>
    <row r="564">
      <c r="A564" s="23" t="s">
        <v>3401</v>
      </c>
      <c r="B564" s="23" t="s">
        <v>3402</v>
      </c>
      <c r="C564" s="23"/>
      <c r="D564" s="23" t="s">
        <v>3403</v>
      </c>
      <c r="E564" s="23" t="s">
        <v>3404</v>
      </c>
      <c r="F564" s="5"/>
      <c r="G564" s="5"/>
      <c r="H564" s="5"/>
    </row>
    <row r="565">
      <c r="A565" s="23" t="s">
        <v>3405</v>
      </c>
      <c r="B565" s="23" t="s">
        <v>3406</v>
      </c>
      <c r="C565" s="23" t="s">
        <v>3407</v>
      </c>
      <c r="D565" s="23" t="s">
        <v>3408</v>
      </c>
      <c r="E565" s="23" t="s">
        <v>3409</v>
      </c>
      <c r="F565" s="5"/>
      <c r="G565" s="5"/>
      <c r="H565" s="5"/>
    </row>
    <row r="566">
      <c r="A566" s="23" t="s">
        <v>3410</v>
      </c>
      <c r="B566" s="23" t="s">
        <v>3411</v>
      </c>
      <c r="C566" s="23" t="s">
        <v>3412</v>
      </c>
      <c r="D566" s="23" t="s">
        <v>3413</v>
      </c>
      <c r="E566" s="23" t="s">
        <v>3414</v>
      </c>
      <c r="F566" s="5"/>
      <c r="G566" s="5"/>
      <c r="H566" s="5"/>
    </row>
    <row r="567">
      <c r="A567" s="23" t="s">
        <v>3415</v>
      </c>
      <c r="B567" s="23" t="s">
        <v>3416</v>
      </c>
      <c r="C567" s="23"/>
      <c r="D567" s="23" t="s">
        <v>3417</v>
      </c>
      <c r="E567" s="23" t="s">
        <v>3418</v>
      </c>
      <c r="F567" s="5"/>
      <c r="G567" s="5"/>
      <c r="H567" s="5"/>
    </row>
    <row r="568">
      <c r="A568" s="23" t="s">
        <v>3419</v>
      </c>
      <c r="B568" s="23" t="s">
        <v>3420</v>
      </c>
      <c r="C568" s="23"/>
      <c r="D568" s="23" t="s">
        <v>3421</v>
      </c>
      <c r="E568" s="23" t="s">
        <v>3422</v>
      </c>
      <c r="F568" s="5"/>
      <c r="G568" s="5"/>
      <c r="H568" s="5"/>
    </row>
    <row r="569">
      <c r="A569" s="23" t="s">
        <v>3423</v>
      </c>
      <c r="B569" s="23" t="s">
        <v>3424</v>
      </c>
      <c r="C569" s="23"/>
      <c r="D569" s="23" t="s">
        <v>3425</v>
      </c>
      <c r="E569" s="23" t="s">
        <v>3426</v>
      </c>
      <c r="F569" s="5"/>
      <c r="G569" s="5"/>
      <c r="H569" s="5"/>
    </row>
    <row r="570">
      <c r="A570" s="23" t="s">
        <v>3427</v>
      </c>
      <c r="B570" s="23" t="s">
        <v>3428</v>
      </c>
      <c r="C570" s="23"/>
      <c r="D570" s="23" t="s">
        <v>3429</v>
      </c>
      <c r="E570" s="23" t="s">
        <v>3430</v>
      </c>
      <c r="F570" s="5"/>
      <c r="G570" s="5"/>
      <c r="H570" s="5"/>
    </row>
    <row r="571">
      <c r="A571" s="23" t="s">
        <v>3431</v>
      </c>
      <c r="B571" s="23" t="s">
        <v>3432</v>
      </c>
      <c r="C571" s="23"/>
      <c r="D571" s="23" t="s">
        <v>3433</v>
      </c>
      <c r="E571" s="23" t="s">
        <v>3434</v>
      </c>
      <c r="F571" s="5"/>
      <c r="G571" s="5"/>
      <c r="H571" s="5"/>
    </row>
    <row r="572">
      <c r="A572" s="23" t="s">
        <v>3435</v>
      </c>
      <c r="B572" s="23" t="s">
        <v>3436</v>
      </c>
      <c r="C572" s="23"/>
      <c r="D572" s="23" t="s">
        <v>3437</v>
      </c>
      <c r="E572" s="23" t="s">
        <v>3438</v>
      </c>
      <c r="F572" s="5"/>
      <c r="G572" s="5"/>
      <c r="H572" s="5"/>
    </row>
    <row r="573">
      <c r="A573" s="23" t="s">
        <v>3439</v>
      </c>
      <c r="B573" s="23"/>
      <c r="C573" s="23"/>
      <c r="D573" s="23" t="s">
        <v>3440</v>
      </c>
      <c r="E573" s="23" t="s">
        <v>3441</v>
      </c>
      <c r="F573" s="5"/>
      <c r="G573" s="5"/>
      <c r="H573" s="5"/>
    </row>
    <row r="574">
      <c r="A574" s="23" t="s">
        <v>3442</v>
      </c>
      <c r="B574" s="23"/>
      <c r="C574" s="23"/>
      <c r="D574" s="23" t="s">
        <v>3443</v>
      </c>
      <c r="E574" s="23" t="s">
        <v>3444</v>
      </c>
      <c r="F574" s="5"/>
      <c r="G574" s="5"/>
      <c r="H574" s="5"/>
    </row>
    <row r="575">
      <c r="A575" s="23" t="s">
        <v>3445</v>
      </c>
      <c r="B575" s="23"/>
      <c r="C575" s="23"/>
      <c r="D575" s="23" t="s">
        <v>3446</v>
      </c>
      <c r="E575" s="23" t="s">
        <v>3447</v>
      </c>
      <c r="F575" s="5"/>
      <c r="G575" s="5"/>
      <c r="H575" s="5"/>
    </row>
    <row r="576">
      <c r="A576" s="23" t="s">
        <v>3448</v>
      </c>
      <c r="B576" s="23"/>
      <c r="C576" s="23"/>
      <c r="D576" s="23" t="s">
        <v>3449</v>
      </c>
      <c r="E576" s="23" t="s">
        <v>3450</v>
      </c>
      <c r="F576" s="5"/>
      <c r="G576" s="5"/>
      <c r="H576" s="5"/>
    </row>
    <row r="577">
      <c r="A577" s="23" t="s">
        <v>3451</v>
      </c>
      <c r="B577" s="23"/>
      <c r="C577" s="23"/>
      <c r="D577" s="23" t="s">
        <v>3452</v>
      </c>
      <c r="E577" s="23" t="s">
        <v>3453</v>
      </c>
      <c r="F577" s="5"/>
      <c r="G577" s="5"/>
      <c r="H577" s="5"/>
    </row>
    <row r="578">
      <c r="A578" s="23" t="s">
        <v>3454</v>
      </c>
      <c r="B578" s="23"/>
      <c r="C578" s="23"/>
      <c r="D578" s="23" t="s">
        <v>3455</v>
      </c>
      <c r="E578" s="23" t="s">
        <v>3456</v>
      </c>
      <c r="F578" s="5"/>
      <c r="G578" s="5"/>
      <c r="H578" s="5"/>
    </row>
    <row r="579">
      <c r="A579" s="23" t="s">
        <v>3457</v>
      </c>
      <c r="B579" s="23"/>
      <c r="C579" s="23"/>
      <c r="D579" s="23" t="s">
        <v>3458</v>
      </c>
      <c r="E579" s="23" t="s">
        <v>3459</v>
      </c>
      <c r="F579" s="5"/>
      <c r="G579" s="5"/>
      <c r="H579" s="5"/>
    </row>
    <row r="580">
      <c r="A580" s="23" t="s">
        <v>3460</v>
      </c>
      <c r="B580" s="23"/>
      <c r="C580" s="23"/>
      <c r="D580" s="23" t="s">
        <v>3461</v>
      </c>
      <c r="E580" s="23" t="s">
        <v>3462</v>
      </c>
      <c r="F580" s="5"/>
      <c r="G580" s="5"/>
      <c r="H580" s="5"/>
    </row>
    <row r="581">
      <c r="A581" s="23" t="s">
        <v>3463</v>
      </c>
      <c r="B581" s="23" t="s">
        <v>3464</v>
      </c>
      <c r="C581" s="23"/>
      <c r="D581" s="23" t="s">
        <v>3465</v>
      </c>
      <c r="E581" s="23" t="s">
        <v>3466</v>
      </c>
      <c r="F581" s="5"/>
      <c r="G581" s="5"/>
      <c r="H581" s="5"/>
    </row>
    <row r="582">
      <c r="A582" s="23" t="s">
        <v>3467</v>
      </c>
      <c r="B582" s="23"/>
      <c r="C582" s="23"/>
      <c r="D582" s="23" t="s">
        <v>3468</v>
      </c>
      <c r="E582" s="23" t="s">
        <v>3469</v>
      </c>
      <c r="F582" s="5"/>
      <c r="G582" s="5"/>
      <c r="H582" s="5"/>
    </row>
    <row r="583">
      <c r="A583" s="23" t="s">
        <v>3470</v>
      </c>
      <c r="B583" s="23"/>
      <c r="C583" s="23"/>
      <c r="D583" s="23" t="s">
        <v>3471</v>
      </c>
      <c r="E583" s="23" t="s">
        <v>3472</v>
      </c>
      <c r="F583" s="5"/>
      <c r="G583" s="5"/>
      <c r="H583" s="5"/>
    </row>
    <row r="584">
      <c r="A584" s="23" t="s">
        <v>3473</v>
      </c>
      <c r="B584" s="23" t="s">
        <v>3474</v>
      </c>
      <c r="C584" s="23"/>
      <c r="D584" s="23" t="s">
        <v>3475</v>
      </c>
      <c r="E584" s="23" t="s">
        <v>3476</v>
      </c>
      <c r="F584" s="5"/>
      <c r="G584" s="5"/>
      <c r="H584" s="5"/>
    </row>
    <row r="585">
      <c r="A585" s="23" t="s">
        <v>3477</v>
      </c>
      <c r="B585" s="23"/>
      <c r="C585" s="23"/>
      <c r="D585" s="23" t="s">
        <v>3478</v>
      </c>
      <c r="E585" s="23" t="s">
        <v>3479</v>
      </c>
      <c r="F585" s="5"/>
      <c r="G585" s="5"/>
      <c r="H585" s="5"/>
    </row>
    <row r="586">
      <c r="A586" s="23" t="s">
        <v>3480</v>
      </c>
      <c r="B586" s="23" t="s">
        <v>3481</v>
      </c>
      <c r="C586" s="23"/>
      <c r="D586" s="23" t="s">
        <v>3482</v>
      </c>
      <c r="E586" s="23" t="s">
        <v>3483</v>
      </c>
      <c r="F586" s="5"/>
      <c r="G586" s="5"/>
      <c r="H586" s="5"/>
    </row>
    <row r="587">
      <c r="A587" s="23" t="s">
        <v>3484</v>
      </c>
      <c r="B587" s="23"/>
      <c r="C587" s="23"/>
      <c r="D587" s="23" t="s">
        <v>3485</v>
      </c>
      <c r="E587" s="23" t="s">
        <v>3486</v>
      </c>
      <c r="F587" s="5"/>
      <c r="G587" s="5"/>
      <c r="H587" s="5"/>
    </row>
    <row r="588">
      <c r="A588" s="23" t="s">
        <v>3487</v>
      </c>
      <c r="B588" s="23"/>
      <c r="C588" s="23"/>
      <c r="D588" s="23" t="s">
        <v>3488</v>
      </c>
      <c r="E588" s="23" t="s">
        <v>3489</v>
      </c>
      <c r="F588" s="5"/>
      <c r="G588" s="5"/>
      <c r="H588" s="5"/>
    </row>
    <row r="589">
      <c r="A589" s="23" t="s">
        <v>3490</v>
      </c>
      <c r="B589" s="23"/>
      <c r="C589" s="23"/>
      <c r="D589" s="23" t="s">
        <v>3491</v>
      </c>
      <c r="E589" s="23" t="s">
        <v>3492</v>
      </c>
      <c r="F589" s="5"/>
      <c r="G589" s="5"/>
      <c r="H589" s="5"/>
    </row>
    <row r="590">
      <c r="A590" s="23" t="s">
        <v>3493</v>
      </c>
      <c r="B590" s="23"/>
      <c r="C590" s="23" t="s">
        <v>3494</v>
      </c>
      <c r="D590" s="23" t="s">
        <v>3495</v>
      </c>
      <c r="E590" s="23" t="s">
        <v>3496</v>
      </c>
      <c r="F590" s="5"/>
      <c r="G590" s="5"/>
      <c r="H590" s="5"/>
    </row>
    <row r="591">
      <c r="A591" s="23" t="s">
        <v>3497</v>
      </c>
      <c r="B591" s="23"/>
      <c r="C591" s="23"/>
      <c r="D591" s="23" t="s">
        <v>3498</v>
      </c>
      <c r="E591" s="23" t="s">
        <v>3499</v>
      </c>
      <c r="F591" s="5"/>
      <c r="G591" s="5"/>
      <c r="H591" s="5"/>
    </row>
    <row r="592">
      <c r="A592" s="23" t="s">
        <v>3500</v>
      </c>
      <c r="B592" s="23"/>
      <c r="C592" s="23"/>
      <c r="D592" s="23" t="s">
        <v>3501</v>
      </c>
      <c r="E592" s="23" t="s">
        <v>3502</v>
      </c>
      <c r="F592" s="5"/>
      <c r="G592" s="5"/>
      <c r="H592" s="5"/>
    </row>
    <row r="593">
      <c r="A593" s="23" t="s">
        <v>3503</v>
      </c>
      <c r="B593" s="23"/>
      <c r="C593" s="23"/>
      <c r="D593" s="23" t="s">
        <v>3504</v>
      </c>
      <c r="E593" s="23" t="s">
        <v>3505</v>
      </c>
      <c r="F593" s="5"/>
      <c r="G593" s="5"/>
      <c r="H593" s="5"/>
    </row>
    <row r="594">
      <c r="A594" s="23" t="s">
        <v>3506</v>
      </c>
      <c r="B594" s="23"/>
      <c r="C594" s="23"/>
      <c r="D594" s="23" t="s">
        <v>3507</v>
      </c>
      <c r="E594" s="23" t="s">
        <v>3508</v>
      </c>
      <c r="F594" s="5"/>
      <c r="G594" s="5"/>
      <c r="H594" s="5"/>
    </row>
    <row r="595">
      <c r="A595" s="23" t="s">
        <v>3509</v>
      </c>
      <c r="B595" s="23"/>
      <c r="C595" s="23"/>
      <c r="D595" s="23" t="s">
        <v>3510</v>
      </c>
      <c r="E595" s="23" t="s">
        <v>3511</v>
      </c>
      <c r="F595" s="5"/>
      <c r="G595" s="5"/>
      <c r="H595" s="5"/>
    </row>
    <row r="596">
      <c r="A596" s="23" t="s">
        <v>3512</v>
      </c>
      <c r="B596" s="23"/>
      <c r="C596" s="23"/>
      <c r="D596" s="23" t="s">
        <v>3513</v>
      </c>
      <c r="E596" s="23" t="s">
        <v>3514</v>
      </c>
      <c r="F596" s="5"/>
      <c r="G596" s="5"/>
      <c r="H596" s="5"/>
    </row>
    <row r="597">
      <c r="A597" s="23" t="s">
        <v>3515</v>
      </c>
      <c r="B597" s="23" t="s">
        <v>3516</v>
      </c>
      <c r="C597" s="23"/>
      <c r="D597" s="23" t="s">
        <v>3517</v>
      </c>
      <c r="E597" s="23" t="s">
        <v>3518</v>
      </c>
      <c r="F597" s="5"/>
      <c r="G597" s="5"/>
      <c r="H597" s="5"/>
    </row>
    <row r="598">
      <c r="A598" s="23" t="s">
        <v>3519</v>
      </c>
      <c r="B598" s="23"/>
      <c r="C598" s="23" t="s">
        <v>3520</v>
      </c>
      <c r="D598" s="23" t="s">
        <v>3521</v>
      </c>
      <c r="E598" s="23" t="s">
        <v>3522</v>
      </c>
      <c r="F598" s="5"/>
      <c r="G598" s="5"/>
      <c r="H598" s="5"/>
    </row>
    <row r="599">
      <c r="A599" s="23" t="s">
        <v>3523</v>
      </c>
      <c r="B599" s="23" t="s">
        <v>3524</v>
      </c>
      <c r="C599" s="23"/>
      <c r="D599" s="23" t="s">
        <v>3525</v>
      </c>
      <c r="E599" s="23" t="s">
        <v>3526</v>
      </c>
      <c r="F599" s="5"/>
      <c r="G599" s="5"/>
      <c r="H599" s="5"/>
    </row>
    <row r="600">
      <c r="A600" s="23" t="s">
        <v>3527</v>
      </c>
      <c r="B600" s="23" t="s">
        <v>3528</v>
      </c>
      <c r="C600" s="23"/>
      <c r="D600" s="23" t="s">
        <v>3529</v>
      </c>
      <c r="E600" s="23" t="s">
        <v>3530</v>
      </c>
      <c r="F600" s="5"/>
      <c r="G600" s="5"/>
      <c r="H600" s="5"/>
    </row>
    <row r="601">
      <c r="A601" s="23" t="s">
        <v>3531</v>
      </c>
      <c r="B601" s="23" t="s">
        <v>3532</v>
      </c>
      <c r="C601" s="23"/>
      <c r="D601" s="23" t="s">
        <v>3533</v>
      </c>
      <c r="E601" s="23" t="s">
        <v>3534</v>
      </c>
      <c r="F601" s="5"/>
      <c r="G601" s="5"/>
      <c r="H601" s="5"/>
    </row>
    <row r="602">
      <c r="A602" s="23" t="s">
        <v>3535</v>
      </c>
      <c r="B602" s="23" t="s">
        <v>3536</v>
      </c>
      <c r="C602" s="23"/>
      <c r="D602" s="23" t="s">
        <v>3537</v>
      </c>
      <c r="E602" s="23" t="s">
        <v>3538</v>
      </c>
      <c r="F602" s="5"/>
      <c r="G602" s="5"/>
      <c r="H602" s="5"/>
    </row>
    <row r="603">
      <c r="A603" s="23" t="s">
        <v>3539</v>
      </c>
      <c r="B603" s="23" t="s">
        <v>3540</v>
      </c>
      <c r="C603" s="23"/>
      <c r="D603" s="23" t="s">
        <v>3541</v>
      </c>
      <c r="E603" s="23" t="s">
        <v>3542</v>
      </c>
      <c r="F603" s="5"/>
      <c r="G603" s="5"/>
      <c r="H603" s="5"/>
    </row>
    <row r="604">
      <c r="A604" s="23" t="s">
        <v>3543</v>
      </c>
      <c r="B604" s="23" t="s">
        <v>3544</v>
      </c>
      <c r="C604" s="23"/>
      <c r="D604" s="23" t="s">
        <v>3545</v>
      </c>
      <c r="E604" s="23" t="s">
        <v>3546</v>
      </c>
      <c r="F604" s="5"/>
      <c r="G604" s="5"/>
      <c r="H604" s="5"/>
    </row>
    <row r="605">
      <c r="A605" s="23" t="s">
        <v>3547</v>
      </c>
      <c r="B605" s="23" t="s">
        <v>3548</v>
      </c>
      <c r="C605" s="23"/>
      <c r="D605" s="23" t="s">
        <v>3549</v>
      </c>
      <c r="E605" s="23" t="s">
        <v>3550</v>
      </c>
      <c r="F605" s="5"/>
      <c r="G605" s="5"/>
      <c r="H605" s="5"/>
    </row>
    <row r="606">
      <c r="A606" s="23" t="s">
        <v>3551</v>
      </c>
      <c r="B606" s="23" t="s">
        <v>3552</v>
      </c>
      <c r="C606" s="23"/>
      <c r="D606" s="23" t="s">
        <v>3553</v>
      </c>
      <c r="E606" s="23" t="s">
        <v>3554</v>
      </c>
      <c r="F606" s="5"/>
      <c r="G606" s="5"/>
      <c r="H606" s="5"/>
    </row>
    <row r="607">
      <c r="A607" s="23" t="s">
        <v>3555</v>
      </c>
      <c r="B607" s="23" t="s">
        <v>3556</v>
      </c>
      <c r="C607" s="23"/>
      <c r="D607" s="23" t="s">
        <v>3557</v>
      </c>
      <c r="E607" s="23" t="s">
        <v>3558</v>
      </c>
      <c r="F607" s="5"/>
      <c r="G607" s="5"/>
      <c r="H607" s="5"/>
    </row>
    <row r="608">
      <c r="A608" s="23" t="s">
        <v>3559</v>
      </c>
      <c r="B608" s="23"/>
      <c r="C608" s="23"/>
      <c r="D608" s="23" t="s">
        <v>3560</v>
      </c>
      <c r="E608" s="23" t="s">
        <v>3561</v>
      </c>
      <c r="F608" s="5"/>
      <c r="G608" s="5"/>
      <c r="H608" s="5"/>
    </row>
    <row r="609">
      <c r="A609" s="23" t="s">
        <v>3562</v>
      </c>
      <c r="B609" s="23"/>
      <c r="C609" s="23"/>
      <c r="D609" s="23" t="s">
        <v>3563</v>
      </c>
      <c r="E609" s="23" t="s">
        <v>3564</v>
      </c>
      <c r="F609" s="5"/>
      <c r="G609" s="5"/>
      <c r="H609" s="5"/>
    </row>
    <row r="610">
      <c r="A610" s="23" t="s">
        <v>3565</v>
      </c>
      <c r="B610" s="23"/>
      <c r="C610" s="23"/>
      <c r="D610" s="23" t="s">
        <v>3566</v>
      </c>
      <c r="E610" s="23" t="s">
        <v>3567</v>
      </c>
      <c r="F610" s="5"/>
      <c r="G610" s="5"/>
      <c r="H610" s="5"/>
    </row>
    <row r="611">
      <c r="A611" s="23" t="s">
        <v>3568</v>
      </c>
      <c r="B611" s="23" t="s">
        <v>3569</v>
      </c>
      <c r="C611" s="23"/>
      <c r="D611" s="23" t="s">
        <v>3570</v>
      </c>
      <c r="E611" s="23" t="s">
        <v>3571</v>
      </c>
      <c r="F611" s="5"/>
      <c r="G611" s="5"/>
      <c r="H611" s="5"/>
    </row>
    <row r="612">
      <c r="A612" s="23" t="s">
        <v>3572</v>
      </c>
      <c r="B612" s="23" t="s">
        <v>3573</v>
      </c>
      <c r="C612" s="23"/>
      <c r="D612" s="23" t="s">
        <v>3574</v>
      </c>
      <c r="E612" s="23" t="s">
        <v>3575</v>
      </c>
      <c r="F612" s="5"/>
      <c r="G612" s="5"/>
      <c r="H612" s="5"/>
    </row>
    <row r="613">
      <c r="A613" s="23" t="s">
        <v>3576</v>
      </c>
      <c r="B613" s="23" t="s">
        <v>3577</v>
      </c>
      <c r="C613" s="23"/>
      <c r="D613" s="23" t="s">
        <v>3578</v>
      </c>
      <c r="E613" s="23" t="s">
        <v>3579</v>
      </c>
      <c r="F613" s="5"/>
      <c r="G613" s="5"/>
      <c r="H613" s="5"/>
    </row>
    <row r="614">
      <c r="A614" s="23" t="s">
        <v>3580</v>
      </c>
      <c r="B614" s="23" t="s">
        <v>3581</v>
      </c>
      <c r="C614" s="23"/>
      <c r="D614" s="23" t="s">
        <v>3582</v>
      </c>
      <c r="E614" s="23" t="s">
        <v>3583</v>
      </c>
      <c r="F614" s="5"/>
      <c r="G614" s="5"/>
      <c r="H614" s="5"/>
    </row>
    <row r="615">
      <c r="A615" s="23" t="s">
        <v>3584</v>
      </c>
      <c r="B615" s="23" t="s">
        <v>3585</v>
      </c>
      <c r="C615" s="23"/>
      <c r="D615" s="23" t="s">
        <v>3586</v>
      </c>
      <c r="E615" s="23" t="s">
        <v>3587</v>
      </c>
      <c r="F615" s="5"/>
      <c r="G615" s="5"/>
      <c r="H615" s="5"/>
    </row>
    <row r="616">
      <c r="A616" s="23" t="s">
        <v>3588</v>
      </c>
      <c r="B616" s="23" t="s">
        <v>3589</v>
      </c>
      <c r="C616" s="23"/>
      <c r="D616" s="23" t="s">
        <v>3590</v>
      </c>
      <c r="E616" s="23" t="s">
        <v>3591</v>
      </c>
      <c r="F616" s="5"/>
      <c r="G616" s="5"/>
      <c r="H616" s="5"/>
    </row>
    <row r="617">
      <c r="A617" s="23" t="s">
        <v>3592</v>
      </c>
      <c r="B617" s="23" t="s">
        <v>3593</v>
      </c>
      <c r="C617" s="23"/>
      <c r="D617" s="23" t="s">
        <v>3594</v>
      </c>
      <c r="E617" s="23" t="s">
        <v>3595</v>
      </c>
      <c r="F617" s="5"/>
      <c r="G617" s="5"/>
      <c r="H617" s="5"/>
    </row>
    <row r="618">
      <c r="A618" s="23" t="s">
        <v>3596</v>
      </c>
      <c r="B618" s="23" t="s">
        <v>3597</v>
      </c>
      <c r="C618" s="23"/>
      <c r="D618" s="23" t="s">
        <v>3598</v>
      </c>
      <c r="E618" s="23" t="s">
        <v>3599</v>
      </c>
      <c r="F618" s="5"/>
      <c r="G618" s="5"/>
      <c r="H618" s="5"/>
    </row>
    <row r="619">
      <c r="A619" s="23" t="s">
        <v>3600</v>
      </c>
      <c r="B619" s="23" t="s">
        <v>3601</v>
      </c>
      <c r="C619" s="23"/>
      <c r="D619" s="23" t="s">
        <v>3602</v>
      </c>
      <c r="E619" s="23" t="s">
        <v>3603</v>
      </c>
      <c r="F619" s="5"/>
      <c r="G619" s="5"/>
      <c r="H619" s="5"/>
    </row>
    <row r="620">
      <c r="A620" s="23" t="s">
        <v>3604</v>
      </c>
      <c r="B620" s="23"/>
      <c r="C620" s="23"/>
      <c r="D620" s="23" t="s">
        <v>3605</v>
      </c>
      <c r="E620" s="23" t="s">
        <v>3606</v>
      </c>
      <c r="F620" s="5"/>
      <c r="G620" s="5"/>
      <c r="H620" s="5"/>
    </row>
    <row r="621">
      <c r="A621" s="23" t="s">
        <v>3607</v>
      </c>
      <c r="B621" s="23" t="s">
        <v>3608</v>
      </c>
      <c r="C621" s="23" t="s">
        <v>3609</v>
      </c>
      <c r="D621" s="23" t="s">
        <v>3610</v>
      </c>
      <c r="E621" s="23" t="s">
        <v>3611</v>
      </c>
      <c r="F621" s="5"/>
      <c r="G621" s="5"/>
      <c r="H621" s="5"/>
    </row>
    <row r="622">
      <c r="A622" s="23" t="s">
        <v>3612</v>
      </c>
      <c r="B622" s="23"/>
      <c r="C622" s="23" t="s">
        <v>3613</v>
      </c>
      <c r="D622" s="23"/>
      <c r="E622" s="23"/>
      <c r="F622" s="5"/>
      <c r="G622" s="5"/>
      <c r="H622" s="5"/>
    </row>
    <row r="623">
      <c r="A623" s="23" t="s">
        <v>3614</v>
      </c>
      <c r="B623" s="23"/>
      <c r="C623" s="23" t="s">
        <v>3615</v>
      </c>
      <c r="D623" s="23"/>
      <c r="E623" s="23"/>
      <c r="F623" s="5"/>
      <c r="G623" s="5"/>
      <c r="H623" s="5"/>
    </row>
    <row r="624">
      <c r="A624" s="23" t="s">
        <v>3616</v>
      </c>
      <c r="B624" s="23"/>
      <c r="C624" s="23" t="s">
        <v>3617</v>
      </c>
      <c r="D624" s="23"/>
      <c r="E624" s="23"/>
      <c r="F624" s="5"/>
      <c r="G624" s="5"/>
      <c r="H624" s="5"/>
    </row>
    <row r="625">
      <c r="A625" s="23" t="s">
        <v>3618</v>
      </c>
      <c r="B625" s="23"/>
      <c r="C625" s="23" t="s">
        <v>3619</v>
      </c>
      <c r="D625" s="23"/>
      <c r="E625" s="23"/>
      <c r="F625" s="5"/>
      <c r="G625" s="5"/>
      <c r="H625" s="5"/>
    </row>
    <row r="626">
      <c r="A626" s="23" t="s">
        <v>3620</v>
      </c>
      <c r="B626" s="23"/>
      <c r="C626" s="23" t="s">
        <v>3621</v>
      </c>
      <c r="D626" s="23"/>
      <c r="E626" s="23"/>
      <c r="F626" s="5"/>
      <c r="G626" s="5"/>
      <c r="H626" s="5"/>
    </row>
    <row r="627">
      <c r="A627" s="23" t="s">
        <v>3622</v>
      </c>
      <c r="B627" s="23"/>
      <c r="C627" s="23" t="s">
        <v>3623</v>
      </c>
      <c r="D627" s="23"/>
      <c r="E627" s="23"/>
      <c r="F627" s="5"/>
      <c r="G627" s="5"/>
      <c r="H627" s="5"/>
    </row>
    <row r="628">
      <c r="A628" s="23" t="s">
        <v>3624</v>
      </c>
      <c r="B628" s="23"/>
      <c r="C628" s="23" t="s">
        <v>3625</v>
      </c>
      <c r="D628" s="23"/>
      <c r="E628" s="23"/>
      <c r="F628" s="5"/>
      <c r="G628" s="5"/>
      <c r="H628" s="5"/>
    </row>
    <row r="629">
      <c r="A629" s="23" t="s">
        <v>3626</v>
      </c>
      <c r="B629" s="23"/>
      <c r="C629" s="23" t="s">
        <v>3627</v>
      </c>
      <c r="D629" s="23"/>
      <c r="E629" s="23"/>
      <c r="F629" s="5"/>
      <c r="G629" s="5"/>
      <c r="H629" s="5"/>
    </row>
    <row r="630">
      <c r="A630" s="23" t="s">
        <v>3628</v>
      </c>
      <c r="B630" s="23" t="s">
        <v>3629</v>
      </c>
      <c r="C630" s="23" t="s">
        <v>3630</v>
      </c>
      <c r="D630" s="23"/>
      <c r="E630" s="23"/>
      <c r="F630" s="5"/>
      <c r="G630" s="5"/>
      <c r="H630" s="5"/>
    </row>
    <row r="631">
      <c r="A631" s="23" t="s">
        <v>3631</v>
      </c>
      <c r="B631" s="23"/>
      <c r="C631" s="23"/>
      <c r="D631" s="23" t="s">
        <v>3632</v>
      </c>
      <c r="E631" s="23" t="s">
        <v>3633</v>
      </c>
      <c r="F631" s="5"/>
      <c r="G631" s="5"/>
      <c r="H631" s="5"/>
    </row>
    <row r="632">
      <c r="A632" s="23" t="s">
        <v>3634</v>
      </c>
      <c r="B632" s="23"/>
      <c r="C632" s="23"/>
      <c r="D632" s="23" t="s">
        <v>3635</v>
      </c>
      <c r="E632" s="23" t="s">
        <v>3636</v>
      </c>
      <c r="F632" s="5"/>
      <c r="G632" s="5"/>
      <c r="H632" s="5"/>
    </row>
    <row r="633">
      <c r="A633" s="23" t="s">
        <v>3637</v>
      </c>
      <c r="B633" s="23"/>
      <c r="C633" s="23"/>
      <c r="D633" s="23" t="s">
        <v>3638</v>
      </c>
      <c r="E633" s="23" t="s">
        <v>3639</v>
      </c>
      <c r="F633" s="5"/>
      <c r="G633" s="5"/>
      <c r="H633" s="5"/>
    </row>
    <row r="634">
      <c r="A634" s="23" t="s">
        <v>3640</v>
      </c>
      <c r="B634" s="23" t="s">
        <v>3641</v>
      </c>
      <c r="C634" s="23"/>
      <c r="D634" s="23" t="s">
        <v>3642</v>
      </c>
      <c r="E634" s="23" t="s">
        <v>3643</v>
      </c>
      <c r="F634" s="5"/>
      <c r="G634" s="5"/>
      <c r="H634" s="5"/>
    </row>
    <row r="635">
      <c r="A635" s="23" t="s">
        <v>3644</v>
      </c>
      <c r="B635" s="23"/>
      <c r="C635" s="23"/>
      <c r="D635" s="23" t="s">
        <v>3645</v>
      </c>
      <c r="E635" s="23" t="s">
        <v>3646</v>
      </c>
      <c r="F635" s="5"/>
      <c r="G635" s="5"/>
      <c r="H635" s="5"/>
    </row>
    <row r="636">
      <c r="A636" s="23" t="s">
        <v>3647</v>
      </c>
      <c r="B636" s="23"/>
      <c r="C636" s="23"/>
      <c r="D636" s="23" t="s">
        <v>3648</v>
      </c>
      <c r="E636" s="23" t="s">
        <v>3649</v>
      </c>
      <c r="F636" s="5"/>
      <c r="G636" s="5"/>
      <c r="H636" s="5"/>
    </row>
    <row r="637">
      <c r="A637" s="23" t="s">
        <v>3650</v>
      </c>
      <c r="B637" s="23"/>
      <c r="C637" s="23"/>
      <c r="D637" s="23" t="s">
        <v>3651</v>
      </c>
      <c r="E637" s="23" t="s">
        <v>3652</v>
      </c>
      <c r="F637" s="5"/>
      <c r="G637" s="5"/>
      <c r="H637" s="5"/>
    </row>
    <row r="638">
      <c r="A638" s="23" t="s">
        <v>3653</v>
      </c>
      <c r="B638" s="23"/>
      <c r="C638" s="23"/>
      <c r="D638" s="23" t="s">
        <v>3654</v>
      </c>
      <c r="E638" s="23" t="s">
        <v>3655</v>
      </c>
      <c r="F638" s="5"/>
      <c r="G638" s="5"/>
      <c r="H638" s="5"/>
    </row>
    <row r="639">
      <c r="A639" s="23" t="s">
        <v>3656</v>
      </c>
      <c r="B639" s="23" t="s">
        <v>3657</v>
      </c>
      <c r="C639" s="23"/>
      <c r="D639" s="23" t="s">
        <v>3658</v>
      </c>
      <c r="E639" s="23" t="s">
        <v>3659</v>
      </c>
      <c r="F639" s="5"/>
      <c r="G639" s="5"/>
      <c r="H639" s="5"/>
    </row>
    <row r="640">
      <c r="A640" s="23" t="s">
        <v>3660</v>
      </c>
      <c r="B640" s="23"/>
      <c r="C640" s="23" t="s">
        <v>3661</v>
      </c>
      <c r="D640" s="23" t="s">
        <v>3662</v>
      </c>
      <c r="E640" s="23" t="s">
        <v>3663</v>
      </c>
      <c r="F640" s="5"/>
      <c r="G640" s="5"/>
      <c r="H640" s="5"/>
    </row>
    <row r="641">
      <c r="A641" s="23" t="s">
        <v>3664</v>
      </c>
      <c r="B641" s="23"/>
      <c r="C641" s="23"/>
      <c r="D641" s="23" t="s">
        <v>3665</v>
      </c>
      <c r="E641" s="23" t="s">
        <v>3666</v>
      </c>
      <c r="F641" s="5"/>
      <c r="G641" s="5"/>
      <c r="H641" s="5"/>
    </row>
    <row r="642">
      <c r="A642" s="23" t="s">
        <v>3667</v>
      </c>
      <c r="B642" s="23"/>
      <c r="C642" s="23"/>
      <c r="D642" s="23" t="s">
        <v>3668</v>
      </c>
      <c r="E642" s="23" t="s">
        <v>3669</v>
      </c>
      <c r="F642" s="5"/>
      <c r="G642" s="5"/>
      <c r="H642" s="5"/>
    </row>
    <row r="643">
      <c r="A643" s="23" t="s">
        <v>3670</v>
      </c>
      <c r="B643" s="23"/>
      <c r="C643" s="23"/>
      <c r="D643" s="23" t="s">
        <v>3671</v>
      </c>
      <c r="E643" s="23" t="s">
        <v>3672</v>
      </c>
      <c r="F643" s="5"/>
      <c r="G643" s="5"/>
      <c r="H643" s="5"/>
    </row>
    <row r="644">
      <c r="A644" s="23" t="s">
        <v>3673</v>
      </c>
      <c r="B644" s="23"/>
      <c r="C644" s="23"/>
      <c r="D644" s="23" t="s">
        <v>3674</v>
      </c>
      <c r="E644" s="23" t="s">
        <v>3675</v>
      </c>
      <c r="F644" s="5"/>
      <c r="G644" s="5"/>
      <c r="H644" s="5"/>
    </row>
    <row r="645">
      <c r="A645" s="23" t="s">
        <v>3676</v>
      </c>
      <c r="B645" s="23"/>
      <c r="C645" s="23"/>
      <c r="D645" s="23" t="s">
        <v>3677</v>
      </c>
      <c r="E645" s="23" t="s">
        <v>3678</v>
      </c>
      <c r="F645" s="5"/>
      <c r="G645" s="5"/>
      <c r="H645" s="5"/>
    </row>
    <row r="646">
      <c r="A646" s="23" t="s">
        <v>3679</v>
      </c>
      <c r="B646" s="23"/>
      <c r="C646" s="23"/>
      <c r="D646" s="23" t="s">
        <v>3680</v>
      </c>
      <c r="E646" s="23" t="s">
        <v>3681</v>
      </c>
      <c r="F646" s="5"/>
      <c r="G646" s="5"/>
      <c r="H646" s="5"/>
    </row>
    <row r="647">
      <c r="A647" s="23" t="s">
        <v>3682</v>
      </c>
      <c r="B647" s="23" t="s">
        <v>3683</v>
      </c>
      <c r="C647" s="23" t="s">
        <v>3684</v>
      </c>
      <c r="D647" s="23" t="s">
        <v>3685</v>
      </c>
      <c r="E647" s="23" t="s">
        <v>3686</v>
      </c>
      <c r="F647" s="5"/>
      <c r="G647" s="5"/>
      <c r="H647" s="5"/>
    </row>
    <row r="648">
      <c r="A648" s="23" t="s">
        <v>3687</v>
      </c>
      <c r="B648" s="23"/>
      <c r="C648" s="23"/>
      <c r="D648" s="23" t="s">
        <v>3688</v>
      </c>
      <c r="E648" s="23" t="s">
        <v>3689</v>
      </c>
      <c r="F648" s="5"/>
      <c r="G648" s="5"/>
      <c r="H648" s="5"/>
    </row>
    <row r="649">
      <c r="A649" s="23" t="s">
        <v>3690</v>
      </c>
      <c r="B649" s="23"/>
      <c r="C649" s="23"/>
      <c r="D649" s="23" t="s">
        <v>3691</v>
      </c>
      <c r="E649" s="23" t="s">
        <v>3692</v>
      </c>
      <c r="F649" s="5"/>
      <c r="G649" s="5"/>
      <c r="H649" s="5"/>
    </row>
    <row r="650">
      <c r="A650" s="23" t="s">
        <v>3693</v>
      </c>
      <c r="B650" s="23"/>
      <c r="C650" s="23"/>
      <c r="D650" s="23" t="s">
        <v>3694</v>
      </c>
      <c r="E650" s="23" t="s">
        <v>3695</v>
      </c>
      <c r="F650" s="5"/>
      <c r="G650" s="5"/>
      <c r="H650" s="5"/>
    </row>
    <row r="651">
      <c r="A651" s="23" t="s">
        <v>3696</v>
      </c>
      <c r="B651" s="23"/>
      <c r="C651" s="23"/>
      <c r="D651" s="23" t="s">
        <v>3697</v>
      </c>
      <c r="E651" s="23" t="s">
        <v>3698</v>
      </c>
      <c r="F651" s="5"/>
      <c r="G651" s="5"/>
      <c r="H651" s="5"/>
    </row>
    <row r="652">
      <c r="A652" s="23" t="s">
        <v>3699</v>
      </c>
      <c r="B652" s="23" t="s">
        <v>3683</v>
      </c>
      <c r="C652" s="23"/>
      <c r="D652" s="23" t="s">
        <v>3700</v>
      </c>
      <c r="E652" s="23" t="s">
        <v>3701</v>
      </c>
      <c r="F652" s="5"/>
      <c r="G652" s="5"/>
      <c r="H652" s="5"/>
    </row>
    <row r="653">
      <c r="A653" s="23" t="s">
        <v>3702</v>
      </c>
      <c r="B653" s="23" t="s">
        <v>3703</v>
      </c>
      <c r="C653" s="23"/>
      <c r="D653" s="23" t="s">
        <v>3704</v>
      </c>
      <c r="E653" s="23" t="s">
        <v>3705</v>
      </c>
      <c r="F653" s="5"/>
      <c r="G653" s="5"/>
      <c r="H653" s="5"/>
    </row>
    <row r="654">
      <c r="A654" s="23" t="s">
        <v>3706</v>
      </c>
      <c r="B654" s="23"/>
      <c r="C654" s="23"/>
      <c r="D654" s="23" t="s">
        <v>3707</v>
      </c>
      <c r="E654" s="23" t="s">
        <v>3708</v>
      </c>
      <c r="F654" s="5"/>
      <c r="G654" s="5"/>
      <c r="H654" s="5"/>
    </row>
    <row r="655">
      <c r="A655" s="23" t="s">
        <v>3709</v>
      </c>
      <c r="B655" s="23"/>
      <c r="C655" s="23"/>
      <c r="D655" s="23" t="s">
        <v>3710</v>
      </c>
      <c r="E655" s="23" t="s">
        <v>3711</v>
      </c>
      <c r="F655" s="5"/>
      <c r="G655" s="5"/>
      <c r="H655" s="5"/>
    </row>
    <row r="656">
      <c r="A656" s="23" t="s">
        <v>3712</v>
      </c>
      <c r="B656" s="23" t="s">
        <v>3713</v>
      </c>
      <c r="C656" s="23"/>
      <c r="D656" s="23" t="s">
        <v>3714</v>
      </c>
      <c r="E656" s="23" t="s">
        <v>3715</v>
      </c>
      <c r="F656" s="5"/>
      <c r="G656" s="5"/>
      <c r="H656" s="5"/>
    </row>
    <row r="657">
      <c r="A657" s="23" t="s">
        <v>3716</v>
      </c>
      <c r="B657" s="23" t="s">
        <v>3717</v>
      </c>
      <c r="C657" s="23"/>
      <c r="D657" s="23" t="s">
        <v>3718</v>
      </c>
      <c r="E657" s="23" t="s">
        <v>3719</v>
      </c>
      <c r="F657" s="5"/>
      <c r="G657" s="5"/>
      <c r="H657" s="5"/>
    </row>
    <row r="658">
      <c r="A658" s="23" t="s">
        <v>3720</v>
      </c>
      <c r="B658" s="23" t="s">
        <v>3721</v>
      </c>
      <c r="C658" s="23"/>
      <c r="D658" s="23" t="s">
        <v>3722</v>
      </c>
      <c r="E658" s="23" t="s">
        <v>3723</v>
      </c>
      <c r="F658" s="5"/>
      <c r="G658" s="5"/>
      <c r="H658" s="5"/>
    </row>
    <row r="659">
      <c r="A659" s="23" t="s">
        <v>3724</v>
      </c>
      <c r="B659" s="23" t="s">
        <v>3725</v>
      </c>
      <c r="C659" s="23"/>
      <c r="D659" s="23" t="s">
        <v>3726</v>
      </c>
      <c r="E659" s="23" t="s">
        <v>3727</v>
      </c>
      <c r="F659" s="5"/>
      <c r="G659" s="5"/>
      <c r="H659" s="5"/>
    </row>
    <row r="660">
      <c r="A660" s="23" t="s">
        <v>3728</v>
      </c>
      <c r="B660" s="23" t="s">
        <v>3729</v>
      </c>
      <c r="C660" s="23"/>
      <c r="D660" s="23" t="s">
        <v>3730</v>
      </c>
      <c r="E660" s="23" t="s">
        <v>3731</v>
      </c>
      <c r="F660" s="5"/>
      <c r="G660" s="5"/>
      <c r="H660" s="5"/>
    </row>
    <row r="661">
      <c r="A661" s="23" t="s">
        <v>3732</v>
      </c>
      <c r="B661" s="23" t="s">
        <v>3733</v>
      </c>
      <c r="C661" s="23"/>
      <c r="D661" s="23" t="s">
        <v>3734</v>
      </c>
      <c r="E661" s="23" t="s">
        <v>3735</v>
      </c>
      <c r="F661" s="5"/>
      <c r="G661" s="5"/>
      <c r="H661" s="5"/>
    </row>
    <row r="662">
      <c r="A662" s="23" t="s">
        <v>3736</v>
      </c>
      <c r="B662" s="23" t="s">
        <v>3737</v>
      </c>
      <c r="C662" s="23"/>
      <c r="D662" s="23" t="s">
        <v>3738</v>
      </c>
      <c r="E662" s="23" t="s">
        <v>3739</v>
      </c>
      <c r="F662" s="5"/>
      <c r="G662" s="5"/>
      <c r="H662" s="5"/>
    </row>
    <row r="663">
      <c r="A663" s="23" t="s">
        <v>3740</v>
      </c>
      <c r="B663" s="23" t="s">
        <v>3741</v>
      </c>
      <c r="C663" s="23"/>
      <c r="D663" s="23" t="s">
        <v>3742</v>
      </c>
      <c r="E663" s="23" t="s">
        <v>3743</v>
      </c>
      <c r="F663" s="5"/>
      <c r="G663" s="5"/>
      <c r="H663" s="5"/>
    </row>
    <row r="664">
      <c r="A664" s="23" t="s">
        <v>3744</v>
      </c>
      <c r="B664" s="23" t="s">
        <v>3745</v>
      </c>
      <c r="C664" s="23"/>
      <c r="D664" s="23" t="s">
        <v>3746</v>
      </c>
      <c r="E664" s="23" t="s">
        <v>3747</v>
      </c>
      <c r="F664" s="5"/>
      <c r="G664" s="5"/>
      <c r="H664" s="5"/>
    </row>
    <row r="665">
      <c r="A665" s="23" t="s">
        <v>3748</v>
      </c>
      <c r="B665" s="23" t="s">
        <v>3745</v>
      </c>
      <c r="C665" s="23"/>
      <c r="D665" s="23" t="s">
        <v>3749</v>
      </c>
      <c r="E665" s="23" t="s">
        <v>3750</v>
      </c>
      <c r="F665" s="5"/>
      <c r="G665" s="5"/>
      <c r="H665" s="5"/>
    </row>
    <row r="666">
      <c r="A666" s="23" t="s">
        <v>3751</v>
      </c>
      <c r="B666" s="23" t="s">
        <v>3752</v>
      </c>
      <c r="C666" s="23"/>
      <c r="D666" s="23" t="s">
        <v>3753</v>
      </c>
      <c r="E666" s="23" t="s">
        <v>3754</v>
      </c>
      <c r="F666" s="5"/>
      <c r="G666" s="5"/>
      <c r="H666" s="5"/>
    </row>
    <row r="667">
      <c r="A667" s="23" t="s">
        <v>3755</v>
      </c>
      <c r="B667" s="23" t="s">
        <v>3756</v>
      </c>
      <c r="C667" s="23"/>
      <c r="D667" s="23" t="s">
        <v>3757</v>
      </c>
      <c r="E667" s="23" t="s">
        <v>3758</v>
      </c>
      <c r="F667" s="5"/>
      <c r="G667" s="5"/>
      <c r="H667" s="5"/>
    </row>
    <row r="668">
      <c r="A668" s="23" t="s">
        <v>3759</v>
      </c>
      <c r="B668" s="23" t="s">
        <v>3760</v>
      </c>
      <c r="C668" s="23"/>
      <c r="D668" s="23" t="s">
        <v>3761</v>
      </c>
      <c r="E668" s="23" t="s">
        <v>3762</v>
      </c>
      <c r="F668" s="5"/>
      <c r="G668" s="5"/>
      <c r="H668" s="5"/>
    </row>
    <row r="669">
      <c r="A669" s="23" t="s">
        <v>3763</v>
      </c>
      <c r="B669" s="23" t="s">
        <v>3764</v>
      </c>
      <c r="C669" s="23" t="s">
        <v>3765</v>
      </c>
      <c r="D669" s="23" t="s">
        <v>3766</v>
      </c>
      <c r="E669" s="23" t="s">
        <v>3767</v>
      </c>
      <c r="F669" s="5"/>
      <c r="G669" s="5"/>
      <c r="H669" s="5"/>
    </row>
    <row r="670">
      <c r="A670" s="23" t="s">
        <v>3768</v>
      </c>
      <c r="B670" s="23" t="s">
        <v>3769</v>
      </c>
      <c r="C670" s="23"/>
      <c r="D670" s="23" t="s">
        <v>3770</v>
      </c>
      <c r="E670" s="23" t="s">
        <v>3771</v>
      </c>
      <c r="F670" s="5"/>
      <c r="G670" s="5"/>
      <c r="H670" s="5"/>
    </row>
    <row r="671">
      <c r="A671" s="23" t="s">
        <v>3772</v>
      </c>
      <c r="B671" s="23" t="s">
        <v>3773</v>
      </c>
      <c r="C671" s="23"/>
      <c r="D671" s="23" t="s">
        <v>3774</v>
      </c>
      <c r="E671" s="23" t="s">
        <v>3775</v>
      </c>
      <c r="F671" s="5"/>
      <c r="G671" s="5"/>
      <c r="H671" s="5"/>
    </row>
    <row r="672">
      <c r="A672" s="23" t="s">
        <v>3776</v>
      </c>
      <c r="B672" s="23" t="s">
        <v>3777</v>
      </c>
      <c r="C672" s="23"/>
      <c r="D672" s="23" t="s">
        <v>3778</v>
      </c>
      <c r="E672" s="23" t="s">
        <v>3779</v>
      </c>
      <c r="F672" s="5"/>
      <c r="G672" s="5"/>
      <c r="H672" s="5"/>
    </row>
    <row r="673">
      <c r="A673" s="23" t="s">
        <v>3780</v>
      </c>
      <c r="B673" s="23" t="s">
        <v>3781</v>
      </c>
      <c r="C673" s="23"/>
      <c r="D673" s="23" t="s">
        <v>3782</v>
      </c>
      <c r="E673" s="23" t="s">
        <v>3783</v>
      </c>
      <c r="F673" s="5"/>
      <c r="G673" s="5"/>
      <c r="H673" s="5"/>
    </row>
    <row r="674">
      <c r="A674" s="23" t="s">
        <v>3784</v>
      </c>
      <c r="B674" s="23" t="s">
        <v>3785</v>
      </c>
      <c r="C674" s="23"/>
      <c r="D674" s="23" t="s">
        <v>3786</v>
      </c>
      <c r="E674" s="23" t="s">
        <v>3787</v>
      </c>
      <c r="F674" s="5"/>
      <c r="G674" s="5"/>
      <c r="H674" s="5"/>
    </row>
    <row r="675">
      <c r="A675" s="23" t="s">
        <v>3788</v>
      </c>
      <c r="B675" s="23" t="s">
        <v>3789</v>
      </c>
      <c r="C675" s="23"/>
      <c r="D675" s="23" t="s">
        <v>3790</v>
      </c>
      <c r="E675" s="23" t="s">
        <v>3791</v>
      </c>
      <c r="F675" s="5"/>
      <c r="G675" s="5"/>
      <c r="H675" s="5"/>
    </row>
    <row r="676">
      <c r="A676" s="23" t="s">
        <v>3792</v>
      </c>
      <c r="B676" s="23" t="s">
        <v>3793</v>
      </c>
      <c r="C676" s="23"/>
      <c r="D676" s="23" t="s">
        <v>3794</v>
      </c>
      <c r="E676" s="23" t="s">
        <v>3795</v>
      </c>
      <c r="F676" s="5"/>
      <c r="G676" s="5"/>
      <c r="H676" s="5"/>
    </row>
    <row r="677">
      <c r="A677" s="23" t="s">
        <v>3796</v>
      </c>
      <c r="B677" s="23" t="s">
        <v>3797</v>
      </c>
      <c r="C677" s="23"/>
      <c r="D677" s="23" t="s">
        <v>3798</v>
      </c>
      <c r="E677" s="23" t="s">
        <v>3799</v>
      </c>
      <c r="F677" s="5"/>
      <c r="G677" s="5"/>
      <c r="H677" s="5"/>
    </row>
    <row r="678">
      <c r="A678" s="23" t="s">
        <v>3800</v>
      </c>
      <c r="B678" s="23" t="s">
        <v>3801</v>
      </c>
      <c r="C678" s="23"/>
      <c r="D678" s="23" t="s">
        <v>3802</v>
      </c>
      <c r="E678" s="23" t="s">
        <v>3803</v>
      </c>
      <c r="F678" s="5"/>
      <c r="G678" s="5"/>
      <c r="H678" s="5"/>
    </row>
    <row r="679">
      <c r="A679" s="23" t="s">
        <v>3804</v>
      </c>
      <c r="B679" s="23" t="s">
        <v>3805</v>
      </c>
      <c r="C679" s="23"/>
      <c r="D679" s="23" t="s">
        <v>3806</v>
      </c>
      <c r="E679" s="23" t="s">
        <v>3807</v>
      </c>
      <c r="F679" s="5"/>
      <c r="G679" s="5"/>
      <c r="H679" s="5"/>
    </row>
    <row r="680">
      <c r="A680" s="23" t="s">
        <v>3808</v>
      </c>
      <c r="B680" s="23" t="s">
        <v>3809</v>
      </c>
      <c r="C680" s="23"/>
      <c r="D680" s="23" t="s">
        <v>3810</v>
      </c>
      <c r="E680" s="23" t="s">
        <v>3811</v>
      </c>
      <c r="F680" s="5"/>
      <c r="G680" s="5"/>
      <c r="H680" s="5"/>
    </row>
    <row r="681">
      <c r="A681" s="23" t="s">
        <v>3812</v>
      </c>
      <c r="B681" s="23" t="s">
        <v>3813</v>
      </c>
      <c r="C681" s="23"/>
      <c r="D681" s="23" t="s">
        <v>3814</v>
      </c>
      <c r="E681" s="23" t="s">
        <v>3815</v>
      </c>
      <c r="F681" s="5"/>
      <c r="G681" s="5"/>
      <c r="H681" s="5"/>
    </row>
    <row r="682">
      <c r="A682" s="23" t="s">
        <v>3816</v>
      </c>
      <c r="B682" s="23" t="s">
        <v>3817</v>
      </c>
      <c r="C682" s="23" t="s">
        <v>3818</v>
      </c>
      <c r="D682" s="23" t="s">
        <v>3819</v>
      </c>
      <c r="E682" s="23" t="s">
        <v>3820</v>
      </c>
      <c r="F682" s="5"/>
      <c r="G682" s="5"/>
      <c r="H682" s="5"/>
    </row>
    <row r="683">
      <c r="A683" s="23" t="s">
        <v>3821</v>
      </c>
      <c r="B683" s="23" t="s">
        <v>3822</v>
      </c>
      <c r="C683" s="23"/>
      <c r="D683" s="23" t="s">
        <v>3823</v>
      </c>
      <c r="E683" s="23" t="s">
        <v>3824</v>
      </c>
      <c r="F683" s="5"/>
      <c r="G683" s="5"/>
      <c r="H683" s="5"/>
    </row>
    <row r="684">
      <c r="A684" s="23" t="s">
        <v>3825</v>
      </c>
      <c r="B684" s="23" t="s">
        <v>3826</v>
      </c>
      <c r="C684" s="23"/>
      <c r="D684" s="23" t="s">
        <v>3827</v>
      </c>
      <c r="E684" s="23" t="s">
        <v>3828</v>
      </c>
      <c r="F684" s="5"/>
      <c r="G684" s="5"/>
      <c r="H684" s="5"/>
    </row>
    <row r="685">
      <c r="A685" s="23" t="s">
        <v>3829</v>
      </c>
      <c r="B685" s="23" t="s">
        <v>3830</v>
      </c>
      <c r="C685" s="23"/>
      <c r="D685" s="23" t="s">
        <v>3831</v>
      </c>
      <c r="E685" s="23" t="s">
        <v>3832</v>
      </c>
      <c r="F685" s="5"/>
      <c r="G685" s="5"/>
      <c r="H685" s="5"/>
    </row>
    <row r="686">
      <c r="A686" s="23" t="s">
        <v>3833</v>
      </c>
      <c r="B686" s="23" t="s">
        <v>3834</v>
      </c>
      <c r="C686" s="23"/>
      <c r="D686" s="23" t="s">
        <v>3835</v>
      </c>
      <c r="E686" s="23" t="s">
        <v>3836</v>
      </c>
      <c r="F686" s="5"/>
      <c r="G686" s="5"/>
      <c r="H686" s="5"/>
    </row>
    <row r="687">
      <c r="A687" s="23" t="s">
        <v>3837</v>
      </c>
      <c r="B687" s="23" t="s">
        <v>3838</v>
      </c>
      <c r="C687" s="23"/>
      <c r="D687" s="23" t="s">
        <v>3839</v>
      </c>
      <c r="E687" s="23" t="s">
        <v>3840</v>
      </c>
      <c r="F687" s="5"/>
      <c r="G687" s="5"/>
      <c r="H687" s="5"/>
    </row>
    <row r="688">
      <c r="A688" s="23" t="s">
        <v>3841</v>
      </c>
      <c r="B688" s="23" t="s">
        <v>3842</v>
      </c>
      <c r="C688" s="23"/>
      <c r="D688" s="23" t="s">
        <v>3843</v>
      </c>
      <c r="E688" s="23" t="s">
        <v>3844</v>
      </c>
      <c r="F688" s="5"/>
      <c r="G688" s="5"/>
      <c r="H688" s="5"/>
    </row>
    <row r="689">
      <c r="A689" s="23" t="s">
        <v>3845</v>
      </c>
      <c r="B689" s="23" t="s">
        <v>3846</v>
      </c>
      <c r="C689" s="23"/>
      <c r="D689" s="23" t="s">
        <v>3847</v>
      </c>
      <c r="E689" s="23" t="s">
        <v>3848</v>
      </c>
      <c r="F689" s="5"/>
      <c r="G689" s="5"/>
      <c r="H689" s="5"/>
    </row>
    <row r="690">
      <c r="A690" s="23" t="s">
        <v>3849</v>
      </c>
      <c r="B690" s="23" t="s">
        <v>3850</v>
      </c>
      <c r="C690" s="23"/>
      <c r="D690" s="23" t="s">
        <v>3851</v>
      </c>
      <c r="E690" s="23" t="s">
        <v>3852</v>
      </c>
      <c r="F690" s="5"/>
      <c r="G690" s="5"/>
      <c r="H690" s="5"/>
    </row>
    <row r="691">
      <c r="A691" s="23" t="s">
        <v>3853</v>
      </c>
      <c r="B691" s="23" t="s">
        <v>3854</v>
      </c>
      <c r="C691" s="23"/>
      <c r="D691" s="23" t="s">
        <v>3855</v>
      </c>
      <c r="E691" s="23" t="s">
        <v>3856</v>
      </c>
      <c r="F691" s="5"/>
      <c r="G691" s="5"/>
      <c r="H691" s="5"/>
    </row>
    <row r="692">
      <c r="A692" s="23" t="s">
        <v>3857</v>
      </c>
      <c r="B692" s="23" t="s">
        <v>3858</v>
      </c>
      <c r="C692" s="23"/>
      <c r="D692" s="23" t="s">
        <v>3859</v>
      </c>
      <c r="E692" s="23" t="s">
        <v>3860</v>
      </c>
      <c r="F692" s="5"/>
      <c r="G692" s="5"/>
      <c r="H692" s="5"/>
    </row>
    <row r="693">
      <c r="A693" s="23" t="s">
        <v>3861</v>
      </c>
      <c r="B693" s="23" t="s">
        <v>3862</v>
      </c>
      <c r="C693" s="23"/>
      <c r="D693" s="23" t="s">
        <v>3863</v>
      </c>
      <c r="E693" s="23" t="s">
        <v>3864</v>
      </c>
      <c r="F693" s="5"/>
      <c r="G693" s="5"/>
      <c r="H693" s="5"/>
    </row>
    <row r="694">
      <c r="A694" s="23" t="s">
        <v>3865</v>
      </c>
      <c r="B694" s="23" t="s">
        <v>3866</v>
      </c>
      <c r="C694" s="23"/>
      <c r="D694" s="23" t="s">
        <v>3867</v>
      </c>
      <c r="E694" s="23" t="s">
        <v>3868</v>
      </c>
      <c r="F694" s="5"/>
      <c r="G694" s="5"/>
      <c r="H694" s="5"/>
    </row>
    <row r="695">
      <c r="A695" s="23" t="s">
        <v>3869</v>
      </c>
      <c r="B695" s="23" t="s">
        <v>3870</v>
      </c>
      <c r="C695" s="23"/>
      <c r="D695" s="23" t="s">
        <v>3871</v>
      </c>
      <c r="E695" s="23" t="s">
        <v>3872</v>
      </c>
      <c r="F695" s="5"/>
      <c r="G695" s="5"/>
      <c r="H695" s="5"/>
    </row>
    <row r="696">
      <c r="A696" s="23" t="s">
        <v>3873</v>
      </c>
      <c r="B696" s="23" t="s">
        <v>3874</v>
      </c>
      <c r="C696" s="23"/>
      <c r="D696" s="23" t="s">
        <v>3875</v>
      </c>
      <c r="E696" s="23" t="s">
        <v>3876</v>
      </c>
      <c r="F696" s="5"/>
      <c r="G696" s="5"/>
      <c r="H696" s="5"/>
    </row>
    <row r="697">
      <c r="A697" s="23" t="s">
        <v>3877</v>
      </c>
      <c r="B697" s="23" t="s">
        <v>3878</v>
      </c>
      <c r="C697" s="23"/>
      <c r="D697" s="23" t="s">
        <v>3879</v>
      </c>
      <c r="E697" s="23" t="s">
        <v>3880</v>
      </c>
      <c r="F697" s="5"/>
      <c r="G697" s="5"/>
      <c r="H697" s="5"/>
    </row>
    <row r="698">
      <c r="A698" s="23" t="s">
        <v>3881</v>
      </c>
      <c r="B698" s="23" t="s">
        <v>3882</v>
      </c>
      <c r="C698" s="23"/>
      <c r="D698" s="23" t="s">
        <v>3883</v>
      </c>
      <c r="E698" s="23" t="s">
        <v>3884</v>
      </c>
      <c r="F698" s="5"/>
      <c r="G698" s="5"/>
      <c r="H698" s="5"/>
    </row>
    <row r="699">
      <c r="A699" s="23" t="s">
        <v>3885</v>
      </c>
      <c r="B699" s="23" t="s">
        <v>3886</v>
      </c>
      <c r="C699" s="23"/>
      <c r="D699" s="23" t="s">
        <v>3887</v>
      </c>
      <c r="E699" s="23" t="s">
        <v>3888</v>
      </c>
      <c r="F699" s="5"/>
      <c r="G699" s="5"/>
      <c r="H699" s="5"/>
    </row>
    <row r="700">
      <c r="A700" s="23" t="s">
        <v>3889</v>
      </c>
      <c r="B700" s="23" t="s">
        <v>3890</v>
      </c>
      <c r="C700" s="23"/>
      <c r="D700" s="23" t="s">
        <v>3891</v>
      </c>
      <c r="E700" s="23" t="s">
        <v>3892</v>
      </c>
      <c r="F700" s="5"/>
      <c r="G700" s="5"/>
      <c r="H700" s="5"/>
    </row>
    <row r="701">
      <c r="A701" s="23" t="s">
        <v>3893</v>
      </c>
      <c r="B701" s="23" t="s">
        <v>3894</v>
      </c>
      <c r="C701" s="23"/>
      <c r="D701" s="23" t="s">
        <v>3895</v>
      </c>
      <c r="E701" s="23" t="s">
        <v>3896</v>
      </c>
      <c r="F701" s="5"/>
      <c r="G701" s="5"/>
      <c r="H701" s="5"/>
    </row>
    <row r="702">
      <c r="A702" s="23" t="s">
        <v>3897</v>
      </c>
      <c r="B702" s="23" t="s">
        <v>3898</v>
      </c>
      <c r="C702" s="23"/>
      <c r="D702" s="23" t="s">
        <v>3899</v>
      </c>
      <c r="E702" s="23" t="s">
        <v>3900</v>
      </c>
      <c r="F702" s="5"/>
      <c r="G702" s="5"/>
      <c r="H702" s="5"/>
    </row>
    <row r="703">
      <c r="A703" s="23" t="s">
        <v>3901</v>
      </c>
      <c r="B703" s="23" t="s">
        <v>3902</v>
      </c>
      <c r="C703" s="23"/>
      <c r="D703" s="23" t="s">
        <v>3903</v>
      </c>
      <c r="E703" s="23" t="s">
        <v>3904</v>
      </c>
      <c r="F703" s="5"/>
      <c r="G703" s="5"/>
      <c r="H703" s="5"/>
    </row>
    <row r="704">
      <c r="A704" s="23" t="s">
        <v>3905</v>
      </c>
      <c r="B704" s="23" t="s">
        <v>3906</v>
      </c>
      <c r="C704" s="23"/>
      <c r="D704" s="23" t="s">
        <v>3907</v>
      </c>
      <c r="E704" s="23" t="s">
        <v>3908</v>
      </c>
      <c r="F704" s="5"/>
      <c r="G704" s="5"/>
      <c r="H704" s="5"/>
    </row>
    <row r="705">
      <c r="A705" s="23" t="s">
        <v>3909</v>
      </c>
      <c r="B705" s="23" t="s">
        <v>3910</v>
      </c>
      <c r="C705" s="23" t="s">
        <v>3911</v>
      </c>
      <c r="D705" s="23" t="s">
        <v>3912</v>
      </c>
      <c r="E705" s="23" t="s">
        <v>3913</v>
      </c>
      <c r="F705" s="5"/>
      <c r="G705" s="5"/>
      <c r="H705" s="5"/>
    </row>
    <row r="706">
      <c r="A706" s="23" t="s">
        <v>3914</v>
      </c>
      <c r="B706" s="23" t="s">
        <v>3915</v>
      </c>
      <c r="C706" s="23" t="s">
        <v>3911</v>
      </c>
      <c r="D706" s="23" t="s">
        <v>3916</v>
      </c>
      <c r="E706" s="23" t="s">
        <v>3917</v>
      </c>
      <c r="F706" s="5"/>
      <c r="G706" s="5"/>
      <c r="H706" s="5"/>
    </row>
    <row r="707">
      <c r="A707" s="23" t="s">
        <v>3918</v>
      </c>
      <c r="B707" s="23" t="s">
        <v>3919</v>
      </c>
      <c r="C707" s="23" t="s">
        <v>3911</v>
      </c>
      <c r="D707" s="23" t="s">
        <v>3920</v>
      </c>
      <c r="E707" s="23" t="s">
        <v>3921</v>
      </c>
      <c r="F707" s="5"/>
      <c r="G707" s="5"/>
      <c r="H707" s="5"/>
    </row>
    <row r="708">
      <c r="A708" s="23" t="s">
        <v>3922</v>
      </c>
      <c r="B708" s="23" t="s">
        <v>3923</v>
      </c>
      <c r="C708" s="23"/>
      <c r="D708" s="23" t="s">
        <v>3924</v>
      </c>
      <c r="E708" s="23" t="s">
        <v>3925</v>
      </c>
      <c r="F708" s="5"/>
      <c r="G708" s="5"/>
      <c r="H708" s="5"/>
    </row>
    <row r="709">
      <c r="A709" s="23" t="s">
        <v>3926</v>
      </c>
      <c r="B709" s="23" t="s">
        <v>3927</v>
      </c>
      <c r="C709" s="23"/>
      <c r="D709" s="23" t="s">
        <v>3928</v>
      </c>
      <c r="E709" s="23" t="s">
        <v>3929</v>
      </c>
      <c r="F709" s="5"/>
      <c r="G709" s="5"/>
      <c r="H709" s="5"/>
    </row>
    <row r="710">
      <c r="A710" s="23" t="s">
        <v>3930</v>
      </c>
      <c r="B710" s="23" t="s">
        <v>3931</v>
      </c>
      <c r="C710" s="23"/>
      <c r="D710" s="23" t="s">
        <v>3932</v>
      </c>
      <c r="E710" s="23" t="s">
        <v>3933</v>
      </c>
      <c r="F710" s="5"/>
      <c r="G710" s="5"/>
      <c r="H710" s="5"/>
    </row>
    <row r="711">
      <c r="A711" s="23" t="s">
        <v>3934</v>
      </c>
      <c r="B711" s="23" t="s">
        <v>3935</v>
      </c>
      <c r="C711" s="23"/>
      <c r="D711" s="23" t="s">
        <v>3936</v>
      </c>
      <c r="E711" s="23" t="s">
        <v>3937</v>
      </c>
      <c r="F711" s="5"/>
      <c r="G711" s="5"/>
      <c r="H711" s="5"/>
    </row>
    <row r="712">
      <c r="A712" s="23" t="s">
        <v>3938</v>
      </c>
      <c r="B712" s="23" t="s">
        <v>3939</v>
      </c>
      <c r="C712" s="23"/>
      <c r="D712" s="23" t="s">
        <v>3940</v>
      </c>
      <c r="E712" s="23" t="s">
        <v>3941</v>
      </c>
      <c r="F712" s="5"/>
      <c r="G712" s="5"/>
      <c r="H712" s="5"/>
    </row>
    <row r="713">
      <c r="A713" s="23" t="s">
        <v>3942</v>
      </c>
      <c r="B713" s="23" t="s">
        <v>3943</v>
      </c>
      <c r="C713" s="23"/>
      <c r="D713" s="23" t="s">
        <v>3944</v>
      </c>
      <c r="E713" s="23" t="s">
        <v>3945</v>
      </c>
      <c r="F713" s="5"/>
      <c r="G713" s="5"/>
      <c r="H713" s="5"/>
    </row>
    <row r="714">
      <c r="A714" s="23" t="s">
        <v>3946</v>
      </c>
      <c r="B714" s="23" t="s">
        <v>3947</v>
      </c>
      <c r="C714" s="23"/>
      <c r="D714" s="23" t="s">
        <v>3948</v>
      </c>
      <c r="E714" s="23" t="s">
        <v>3949</v>
      </c>
      <c r="F714" s="5"/>
      <c r="G714" s="5"/>
      <c r="H714" s="5"/>
    </row>
    <row r="715">
      <c r="A715" s="23" t="s">
        <v>3950</v>
      </c>
      <c r="B715" s="23" t="s">
        <v>3951</v>
      </c>
      <c r="C715" s="23"/>
      <c r="D715" s="23" t="s">
        <v>3952</v>
      </c>
      <c r="E715" s="23" t="s">
        <v>3953</v>
      </c>
      <c r="F715" s="5"/>
      <c r="G715" s="5"/>
      <c r="H715" s="5"/>
    </row>
    <row r="716">
      <c r="A716" s="23" t="s">
        <v>3954</v>
      </c>
      <c r="B716" s="23" t="s">
        <v>3955</v>
      </c>
      <c r="C716" s="23"/>
      <c r="D716" s="23" t="s">
        <v>3956</v>
      </c>
      <c r="E716" s="23" t="s">
        <v>3957</v>
      </c>
      <c r="F716" s="5"/>
      <c r="G716" s="5"/>
      <c r="H716" s="5"/>
    </row>
    <row r="717">
      <c r="A717" s="23" t="s">
        <v>3958</v>
      </c>
      <c r="B717" s="23" t="s">
        <v>3959</v>
      </c>
      <c r="C717" s="23"/>
      <c r="D717" s="23" t="s">
        <v>3960</v>
      </c>
      <c r="E717" s="23" t="s">
        <v>3961</v>
      </c>
      <c r="F717" s="5"/>
      <c r="G717" s="5"/>
      <c r="H717" s="5"/>
    </row>
    <row r="718">
      <c r="A718" s="23" t="s">
        <v>3962</v>
      </c>
      <c r="B718" s="23" t="s">
        <v>3963</v>
      </c>
      <c r="C718" s="23"/>
      <c r="D718" s="23" t="s">
        <v>3964</v>
      </c>
      <c r="E718" s="23" t="s">
        <v>3965</v>
      </c>
      <c r="F718" s="5"/>
      <c r="G718" s="5"/>
      <c r="H718" s="5"/>
    </row>
    <row r="719">
      <c r="A719" s="23" t="s">
        <v>3966</v>
      </c>
      <c r="B719" s="23" t="s">
        <v>3967</v>
      </c>
      <c r="C719" s="23"/>
      <c r="D719" s="23" t="s">
        <v>3968</v>
      </c>
      <c r="E719" s="23" t="s">
        <v>3969</v>
      </c>
      <c r="F719" s="5"/>
      <c r="G719" s="5"/>
      <c r="H719" s="5"/>
    </row>
    <row r="720">
      <c r="A720" s="23" t="s">
        <v>3970</v>
      </c>
      <c r="B720" s="23" t="s">
        <v>3971</v>
      </c>
      <c r="C720" s="23"/>
      <c r="D720" s="23" t="s">
        <v>3972</v>
      </c>
      <c r="E720" s="23" t="s">
        <v>3973</v>
      </c>
      <c r="F720" s="5"/>
      <c r="G720" s="5"/>
      <c r="H720" s="5"/>
    </row>
    <row r="721">
      <c r="A721" s="23" t="s">
        <v>3974</v>
      </c>
      <c r="B721" s="23" t="s">
        <v>3975</v>
      </c>
      <c r="C721" s="23"/>
      <c r="D721" s="23" t="s">
        <v>3976</v>
      </c>
      <c r="E721" s="23" t="s">
        <v>3977</v>
      </c>
      <c r="F721" s="5"/>
      <c r="G721" s="5"/>
      <c r="H721" s="5"/>
    </row>
    <row r="722">
      <c r="A722" s="23" t="s">
        <v>3978</v>
      </c>
      <c r="B722" s="23" t="s">
        <v>3979</v>
      </c>
      <c r="C722" s="23"/>
      <c r="D722" s="23" t="s">
        <v>3980</v>
      </c>
      <c r="E722" s="23" t="s">
        <v>3981</v>
      </c>
      <c r="F722" s="5"/>
      <c r="G722" s="5"/>
      <c r="H722" s="5"/>
    </row>
    <row r="723">
      <c r="A723" s="23" t="s">
        <v>3982</v>
      </c>
      <c r="B723" s="23" t="s">
        <v>3983</v>
      </c>
      <c r="C723" s="23"/>
      <c r="D723" s="23" t="s">
        <v>3984</v>
      </c>
      <c r="E723" s="23" t="s">
        <v>3985</v>
      </c>
      <c r="F723" s="5"/>
      <c r="G723" s="5"/>
      <c r="H723" s="5"/>
    </row>
    <row r="724">
      <c r="A724" s="23" t="s">
        <v>3986</v>
      </c>
      <c r="B724" s="23" t="s">
        <v>3987</v>
      </c>
      <c r="C724" s="23"/>
      <c r="D724" s="23" t="s">
        <v>3988</v>
      </c>
      <c r="E724" s="23" t="s">
        <v>3989</v>
      </c>
      <c r="F724" s="5"/>
      <c r="G724" s="5"/>
      <c r="H724" s="5"/>
    </row>
    <row r="725">
      <c r="A725" s="23" t="s">
        <v>3990</v>
      </c>
      <c r="B725" s="23" t="s">
        <v>3991</v>
      </c>
      <c r="C725" s="23" t="s">
        <v>3992</v>
      </c>
      <c r="D725" s="23" t="s">
        <v>3993</v>
      </c>
      <c r="E725" s="23" t="s">
        <v>3994</v>
      </c>
      <c r="F725" s="5"/>
      <c r="G725" s="5"/>
      <c r="H725" s="5"/>
    </row>
    <row r="726">
      <c r="A726" s="23" t="s">
        <v>3995</v>
      </c>
      <c r="B726" s="23" t="s">
        <v>3996</v>
      </c>
      <c r="C726" s="23"/>
      <c r="D726" s="23" t="s">
        <v>3997</v>
      </c>
      <c r="E726" s="23" t="s">
        <v>3998</v>
      </c>
      <c r="F726" s="5"/>
      <c r="G726" s="5"/>
      <c r="H726" s="5"/>
    </row>
    <row r="727">
      <c r="A727" s="23" t="s">
        <v>3999</v>
      </c>
      <c r="B727" s="23" t="s">
        <v>4000</v>
      </c>
      <c r="C727" s="23"/>
      <c r="D727" s="23" t="s">
        <v>4001</v>
      </c>
      <c r="E727" s="23" t="s">
        <v>4002</v>
      </c>
      <c r="F727" s="5"/>
      <c r="G727" s="5"/>
      <c r="H727" s="5"/>
    </row>
    <row r="728">
      <c r="A728" s="23" t="s">
        <v>4003</v>
      </c>
      <c r="B728" s="23" t="s">
        <v>4004</v>
      </c>
      <c r="C728" s="23"/>
      <c r="D728" s="23" t="s">
        <v>4005</v>
      </c>
      <c r="E728" s="23" t="s">
        <v>4006</v>
      </c>
      <c r="F728" s="5"/>
      <c r="G728" s="5"/>
      <c r="H728" s="5"/>
    </row>
    <row r="729">
      <c r="A729" s="23" t="s">
        <v>4007</v>
      </c>
      <c r="B729" s="23" t="s">
        <v>4008</v>
      </c>
      <c r="C729" s="23"/>
      <c r="D729" s="23" t="s">
        <v>4009</v>
      </c>
      <c r="E729" s="23" t="s">
        <v>4010</v>
      </c>
      <c r="F729" s="5"/>
      <c r="G729" s="5"/>
      <c r="H729" s="5"/>
    </row>
    <row r="730">
      <c r="A730" s="23" t="s">
        <v>4011</v>
      </c>
      <c r="B730" s="23" t="s">
        <v>4012</v>
      </c>
      <c r="C730" s="23"/>
      <c r="D730" s="23" t="s">
        <v>4013</v>
      </c>
      <c r="E730" s="23" t="s">
        <v>4014</v>
      </c>
      <c r="F730" s="5"/>
      <c r="G730" s="5"/>
      <c r="H730" s="5"/>
    </row>
    <row r="731">
      <c r="A731" s="23" t="s">
        <v>4015</v>
      </c>
      <c r="B731" s="23" t="s">
        <v>4016</v>
      </c>
      <c r="C731" s="23"/>
      <c r="D731" s="23" t="s">
        <v>4017</v>
      </c>
      <c r="E731" s="23" t="s">
        <v>4018</v>
      </c>
      <c r="F731" s="5"/>
      <c r="G731" s="5"/>
      <c r="H731" s="5"/>
    </row>
    <row r="732">
      <c r="A732" s="23" t="s">
        <v>4019</v>
      </c>
      <c r="B732" s="23" t="s">
        <v>3760</v>
      </c>
      <c r="C732" s="23"/>
      <c r="D732" s="23" t="s">
        <v>4020</v>
      </c>
      <c r="E732" s="23" t="s">
        <v>4021</v>
      </c>
      <c r="F732" s="5"/>
      <c r="G732" s="5"/>
      <c r="H732" s="5"/>
    </row>
    <row r="733">
      <c r="A733" s="23" t="s">
        <v>4022</v>
      </c>
      <c r="B733" s="23" t="s">
        <v>4023</v>
      </c>
      <c r="C733" s="23"/>
      <c r="D733" s="23" t="s">
        <v>4024</v>
      </c>
      <c r="E733" s="23" t="s">
        <v>4025</v>
      </c>
      <c r="F733" s="5"/>
      <c r="G733" s="5"/>
      <c r="H733" s="5"/>
    </row>
    <row r="734">
      <c r="A734" s="23" t="s">
        <v>4026</v>
      </c>
      <c r="B734" s="23" t="s">
        <v>4027</v>
      </c>
      <c r="C734" s="23"/>
      <c r="D734" s="23" t="s">
        <v>4028</v>
      </c>
      <c r="E734" s="23" t="s">
        <v>4029</v>
      </c>
      <c r="F734" s="5"/>
      <c r="G734" s="5"/>
      <c r="H734" s="5"/>
    </row>
    <row r="735">
      <c r="A735" s="23" t="s">
        <v>4030</v>
      </c>
      <c r="B735" s="23" t="s">
        <v>4031</v>
      </c>
      <c r="C735" s="23"/>
      <c r="D735" s="23" t="s">
        <v>4032</v>
      </c>
      <c r="E735" s="23" t="s">
        <v>4033</v>
      </c>
      <c r="F735" s="5"/>
      <c r="G735" s="5"/>
      <c r="H735" s="5"/>
    </row>
    <row r="736">
      <c r="A736" s="23" t="s">
        <v>4034</v>
      </c>
      <c r="B736" s="23" t="s">
        <v>4035</v>
      </c>
      <c r="C736" s="23"/>
      <c r="D736" s="23" t="s">
        <v>4036</v>
      </c>
      <c r="E736" s="23" t="s">
        <v>4037</v>
      </c>
      <c r="F736" s="5"/>
      <c r="G736" s="5"/>
      <c r="H736" s="5"/>
    </row>
    <row r="737">
      <c r="A737" s="23" t="s">
        <v>4038</v>
      </c>
      <c r="B737" s="23" t="s">
        <v>4039</v>
      </c>
      <c r="C737" s="23"/>
      <c r="D737" s="23" t="s">
        <v>4040</v>
      </c>
      <c r="E737" s="23" t="s">
        <v>4041</v>
      </c>
      <c r="F737" s="5"/>
      <c r="G737" s="5"/>
      <c r="H737" s="5"/>
    </row>
    <row r="738">
      <c r="A738" s="23" t="s">
        <v>4042</v>
      </c>
      <c r="B738" s="23" t="s">
        <v>4043</v>
      </c>
      <c r="C738" s="23"/>
      <c r="D738" s="23" t="s">
        <v>4044</v>
      </c>
      <c r="E738" s="23" t="s">
        <v>4045</v>
      </c>
      <c r="F738" s="5"/>
      <c r="G738" s="5"/>
      <c r="H738" s="5"/>
    </row>
    <row r="739">
      <c r="A739" s="23" t="s">
        <v>4046</v>
      </c>
      <c r="B739" s="23" t="s">
        <v>4047</v>
      </c>
      <c r="C739" s="23"/>
      <c r="D739" s="23" t="s">
        <v>4048</v>
      </c>
      <c r="E739" s="23" t="s">
        <v>4049</v>
      </c>
      <c r="F739" s="5"/>
      <c r="G739" s="5"/>
      <c r="H739" s="5"/>
    </row>
    <row r="740">
      <c r="A740" s="23" t="s">
        <v>4050</v>
      </c>
      <c r="B740" s="23" t="s">
        <v>4051</v>
      </c>
      <c r="C740" s="23"/>
      <c r="D740" s="23" t="s">
        <v>4052</v>
      </c>
      <c r="E740" s="23" t="s">
        <v>4053</v>
      </c>
      <c r="F740" s="5"/>
      <c r="G740" s="5"/>
      <c r="H740" s="5"/>
    </row>
    <row r="741">
      <c r="A741" s="23" t="s">
        <v>4054</v>
      </c>
      <c r="B741" s="23" t="s">
        <v>4043</v>
      </c>
      <c r="C741" s="23"/>
      <c r="D741" s="23" t="s">
        <v>4055</v>
      </c>
      <c r="E741" s="23" t="s">
        <v>4056</v>
      </c>
      <c r="F741" s="5"/>
      <c r="G741" s="5"/>
      <c r="H741" s="5"/>
    </row>
    <row r="742">
      <c r="A742" s="23" t="s">
        <v>4057</v>
      </c>
      <c r="B742" s="23" t="s">
        <v>4058</v>
      </c>
      <c r="C742" s="23"/>
      <c r="D742" s="23" t="s">
        <v>4059</v>
      </c>
      <c r="E742" s="23" t="s">
        <v>4060</v>
      </c>
      <c r="F742" s="5"/>
      <c r="G742" s="5"/>
      <c r="H742" s="5"/>
    </row>
    <row r="743">
      <c r="A743" s="23" t="s">
        <v>4061</v>
      </c>
      <c r="B743" s="23" t="s">
        <v>4062</v>
      </c>
      <c r="C743" s="23"/>
      <c r="D743" s="23" t="s">
        <v>4063</v>
      </c>
      <c r="E743" s="23" t="s">
        <v>4064</v>
      </c>
      <c r="F743" s="5"/>
      <c r="G743" s="5"/>
      <c r="H743" s="5"/>
    </row>
    <row r="744">
      <c r="A744" s="23" t="s">
        <v>4065</v>
      </c>
      <c r="B744" s="23" t="s">
        <v>4066</v>
      </c>
      <c r="C744" s="23"/>
      <c r="D744" s="23" t="s">
        <v>4067</v>
      </c>
      <c r="E744" s="23" t="s">
        <v>4068</v>
      </c>
      <c r="F744" s="5"/>
      <c r="G744" s="5"/>
      <c r="H744" s="5"/>
    </row>
    <row r="745">
      <c r="A745" s="23" t="s">
        <v>4069</v>
      </c>
      <c r="B745" s="23" t="s">
        <v>4070</v>
      </c>
      <c r="C745" s="23"/>
      <c r="D745" s="23" t="s">
        <v>4071</v>
      </c>
      <c r="E745" s="23" t="s">
        <v>4072</v>
      </c>
      <c r="F745" s="5"/>
      <c r="G745" s="5"/>
      <c r="H745" s="5"/>
    </row>
    <row r="746">
      <c r="A746" s="23" t="s">
        <v>4073</v>
      </c>
      <c r="B746" s="23" t="s">
        <v>4074</v>
      </c>
      <c r="C746" s="23"/>
      <c r="D746" s="23" t="s">
        <v>4075</v>
      </c>
      <c r="E746" s="23" t="s">
        <v>4076</v>
      </c>
      <c r="F746" s="5"/>
      <c r="G746" s="5"/>
      <c r="H746" s="5"/>
    </row>
    <row r="747">
      <c r="A747" s="23" t="s">
        <v>4077</v>
      </c>
      <c r="B747" s="23" t="s">
        <v>4078</v>
      </c>
      <c r="C747" s="23"/>
      <c r="D747" s="23" t="s">
        <v>4079</v>
      </c>
      <c r="E747" s="23" t="s">
        <v>4080</v>
      </c>
      <c r="F747" s="5"/>
      <c r="G747" s="5"/>
      <c r="H747" s="5"/>
    </row>
    <row r="748">
      <c r="A748" s="23" t="s">
        <v>4081</v>
      </c>
      <c r="B748" s="23" t="s">
        <v>4082</v>
      </c>
      <c r="C748" s="23"/>
      <c r="D748" s="23" t="s">
        <v>4083</v>
      </c>
      <c r="E748" s="23" t="s">
        <v>4084</v>
      </c>
      <c r="F748" s="5"/>
      <c r="G748" s="5"/>
      <c r="H748" s="5"/>
    </row>
    <row r="749">
      <c r="A749" s="23" t="s">
        <v>4085</v>
      </c>
      <c r="B749" s="23" t="s">
        <v>4086</v>
      </c>
      <c r="C749" s="23" t="s">
        <v>4087</v>
      </c>
      <c r="D749" s="23" t="s">
        <v>4088</v>
      </c>
      <c r="E749" s="23" t="s">
        <v>4089</v>
      </c>
      <c r="F749" s="5"/>
      <c r="G749" s="5"/>
      <c r="H749" s="5"/>
    </row>
    <row r="750">
      <c r="A750" s="23" t="s">
        <v>4090</v>
      </c>
      <c r="B750" s="23" t="s">
        <v>4091</v>
      </c>
      <c r="C750" s="23"/>
      <c r="D750" s="23" t="s">
        <v>4092</v>
      </c>
      <c r="E750" s="23" t="s">
        <v>4093</v>
      </c>
      <c r="F750" s="5"/>
      <c r="G750" s="5"/>
      <c r="H750" s="5"/>
    </row>
    <row r="751">
      <c r="A751" s="23" t="s">
        <v>4094</v>
      </c>
      <c r="B751" s="23" t="s">
        <v>4095</v>
      </c>
      <c r="C751" s="23"/>
      <c r="D751" s="23" t="s">
        <v>4096</v>
      </c>
      <c r="E751" s="23" t="s">
        <v>4097</v>
      </c>
      <c r="F751" s="5"/>
      <c r="G751" s="5"/>
      <c r="H751" s="5"/>
    </row>
    <row r="752">
      <c r="A752" s="23" t="s">
        <v>4098</v>
      </c>
      <c r="B752" s="23" t="s">
        <v>4099</v>
      </c>
      <c r="C752" s="23"/>
      <c r="D752" s="23" t="s">
        <v>4100</v>
      </c>
      <c r="E752" s="23" t="s">
        <v>4101</v>
      </c>
      <c r="F752" s="5"/>
      <c r="G752" s="5"/>
      <c r="H752" s="5"/>
    </row>
    <row r="753">
      <c r="A753" s="23" t="s">
        <v>4102</v>
      </c>
      <c r="B753" s="23" t="s">
        <v>4103</v>
      </c>
      <c r="C753" s="23"/>
      <c r="D753" s="23" t="s">
        <v>4104</v>
      </c>
      <c r="E753" s="23" t="s">
        <v>4105</v>
      </c>
      <c r="F753" s="5"/>
      <c r="G753" s="5"/>
      <c r="H753" s="5"/>
    </row>
    <row r="754">
      <c r="A754" s="23" t="s">
        <v>4106</v>
      </c>
      <c r="B754" s="23" t="s">
        <v>4107</v>
      </c>
      <c r="C754" s="23" t="s">
        <v>4108</v>
      </c>
      <c r="D754" s="23" t="s">
        <v>4109</v>
      </c>
      <c r="E754" s="23" t="s">
        <v>4110</v>
      </c>
      <c r="F754" s="5"/>
      <c r="G754" s="5"/>
      <c r="H754" s="5"/>
    </row>
    <row r="755">
      <c r="A755" s="23" t="s">
        <v>4111</v>
      </c>
      <c r="B755" s="23" t="s">
        <v>4112</v>
      </c>
      <c r="C755" s="23" t="s">
        <v>4113</v>
      </c>
      <c r="D755" s="23" t="s">
        <v>4114</v>
      </c>
      <c r="E755" s="23" t="s">
        <v>4115</v>
      </c>
      <c r="F755" s="5"/>
      <c r="G755" s="5"/>
      <c r="H755" s="5"/>
    </row>
    <row r="756">
      <c r="A756" s="23" t="s">
        <v>4116</v>
      </c>
      <c r="B756" s="23" t="s">
        <v>4117</v>
      </c>
      <c r="C756" s="23" t="s">
        <v>4118</v>
      </c>
      <c r="D756" s="23" t="s">
        <v>4119</v>
      </c>
      <c r="E756" s="23" t="s">
        <v>4120</v>
      </c>
      <c r="F756" s="5"/>
      <c r="G756" s="5"/>
      <c r="H756" s="5"/>
    </row>
    <row r="757">
      <c r="A757" s="23" t="s">
        <v>4121</v>
      </c>
      <c r="B757" s="23" t="s">
        <v>4122</v>
      </c>
      <c r="C757" s="23"/>
      <c r="D757" s="23" t="s">
        <v>4123</v>
      </c>
      <c r="E757" s="23" t="s">
        <v>4124</v>
      </c>
      <c r="F757" s="5"/>
      <c r="G757" s="5"/>
      <c r="H757" s="5"/>
    </row>
    <row r="758">
      <c r="A758" s="23" t="s">
        <v>4125</v>
      </c>
      <c r="B758" s="23" t="s">
        <v>4126</v>
      </c>
      <c r="C758" s="23"/>
      <c r="D758" s="23" t="s">
        <v>4127</v>
      </c>
      <c r="E758" s="23" t="s">
        <v>4128</v>
      </c>
      <c r="F758" s="5"/>
      <c r="G758" s="5"/>
      <c r="H758" s="5"/>
    </row>
    <row r="759">
      <c r="A759" s="23" t="s">
        <v>4129</v>
      </c>
      <c r="B759" s="23" t="s">
        <v>4130</v>
      </c>
      <c r="C759" s="23" t="s">
        <v>4131</v>
      </c>
      <c r="D759" s="23" t="s">
        <v>4132</v>
      </c>
      <c r="E759" s="23" t="s">
        <v>4133</v>
      </c>
      <c r="F759" s="5"/>
      <c r="G759" s="5"/>
      <c r="H759" s="5"/>
    </row>
    <row r="760">
      <c r="A760" s="23" t="s">
        <v>4134</v>
      </c>
      <c r="B760" s="23" t="s">
        <v>4135</v>
      </c>
      <c r="C760" s="23"/>
      <c r="D760" s="23" t="s">
        <v>4136</v>
      </c>
      <c r="E760" s="23" t="s">
        <v>4137</v>
      </c>
      <c r="F760" s="5"/>
      <c r="G760" s="5"/>
      <c r="H760" s="5"/>
    </row>
    <row r="761">
      <c r="A761" s="23" t="s">
        <v>4138</v>
      </c>
      <c r="B761" s="23" t="s">
        <v>4130</v>
      </c>
      <c r="C761" s="23"/>
      <c r="D761" s="23" t="s">
        <v>4132</v>
      </c>
      <c r="E761" s="23" t="s">
        <v>4133</v>
      </c>
      <c r="F761" s="5"/>
      <c r="G761" s="5"/>
      <c r="H761" s="5"/>
    </row>
    <row r="762">
      <c r="A762" s="23" t="s">
        <v>4139</v>
      </c>
      <c r="B762" s="23" t="s">
        <v>4140</v>
      </c>
      <c r="C762" s="23"/>
      <c r="D762" s="23" t="s">
        <v>4141</v>
      </c>
      <c r="E762" s="23" t="s">
        <v>4142</v>
      </c>
      <c r="F762" s="5"/>
      <c r="G762" s="5"/>
      <c r="H762" s="5"/>
    </row>
    <row r="763">
      <c r="A763" s="23" t="s">
        <v>4143</v>
      </c>
      <c r="B763" s="23" t="s">
        <v>4144</v>
      </c>
      <c r="C763" s="23" t="s">
        <v>4145</v>
      </c>
      <c r="D763" s="23" t="s">
        <v>4146</v>
      </c>
      <c r="E763" s="23" t="s">
        <v>4147</v>
      </c>
      <c r="F763" s="5"/>
      <c r="G763" s="5"/>
      <c r="H763" s="5"/>
    </row>
    <row r="764">
      <c r="A764" s="23" t="s">
        <v>4148</v>
      </c>
      <c r="B764" s="23" t="s">
        <v>4149</v>
      </c>
      <c r="C764" s="23"/>
      <c r="D764" s="23" t="s">
        <v>4150</v>
      </c>
      <c r="E764" s="23" t="s">
        <v>4151</v>
      </c>
      <c r="F764" s="5"/>
      <c r="G764" s="5"/>
      <c r="H764" s="5"/>
    </row>
    <row r="765">
      <c r="A765" s="23" t="s">
        <v>4152</v>
      </c>
      <c r="B765" s="23" t="s">
        <v>4153</v>
      </c>
      <c r="C765" s="23"/>
      <c r="D765" s="23" t="s">
        <v>4154</v>
      </c>
      <c r="E765" s="23" t="s">
        <v>4155</v>
      </c>
      <c r="F765" s="5"/>
      <c r="G765" s="5"/>
      <c r="H765" s="5"/>
    </row>
    <row r="766">
      <c r="A766" s="23" t="s">
        <v>4156</v>
      </c>
      <c r="B766" s="23" t="s">
        <v>4157</v>
      </c>
      <c r="C766" s="23"/>
      <c r="D766" s="23" t="s">
        <v>4158</v>
      </c>
      <c r="E766" s="23" t="s">
        <v>4159</v>
      </c>
      <c r="F766" s="5"/>
      <c r="G766" s="5"/>
      <c r="H766" s="5"/>
    </row>
    <row r="767">
      <c r="A767" s="23" t="s">
        <v>4160</v>
      </c>
      <c r="B767" s="23" t="s">
        <v>4161</v>
      </c>
      <c r="C767" s="23"/>
      <c r="D767" s="23" t="s">
        <v>4162</v>
      </c>
      <c r="E767" s="23" t="s">
        <v>4163</v>
      </c>
      <c r="F767" s="5"/>
      <c r="G767" s="5"/>
      <c r="H767" s="5"/>
    </row>
    <row r="768">
      <c r="A768" s="23" t="s">
        <v>4164</v>
      </c>
      <c r="B768" s="23" t="s">
        <v>4165</v>
      </c>
      <c r="C768" s="23"/>
      <c r="D768" s="23" t="s">
        <v>4166</v>
      </c>
      <c r="E768" s="23" t="s">
        <v>4167</v>
      </c>
      <c r="F768" s="5"/>
      <c r="G768" s="5"/>
      <c r="H768" s="5"/>
    </row>
    <row r="769">
      <c r="A769" s="23" t="s">
        <v>4168</v>
      </c>
      <c r="B769" s="23" t="s">
        <v>4169</v>
      </c>
      <c r="C769" s="23"/>
      <c r="D769" s="23" t="s">
        <v>4170</v>
      </c>
      <c r="E769" s="23" t="s">
        <v>4171</v>
      </c>
      <c r="F769" s="5"/>
      <c r="G769" s="5"/>
      <c r="H769" s="5"/>
    </row>
    <row r="770">
      <c r="A770" s="23" t="s">
        <v>4172</v>
      </c>
      <c r="B770" s="23" t="s">
        <v>4173</v>
      </c>
      <c r="C770" s="23" t="s">
        <v>4174</v>
      </c>
      <c r="D770" s="23" t="s">
        <v>4175</v>
      </c>
      <c r="E770" s="23" t="s">
        <v>4176</v>
      </c>
      <c r="F770" s="5"/>
      <c r="G770" s="5"/>
      <c r="H770" s="5"/>
    </row>
    <row r="771">
      <c r="A771" s="23" t="s">
        <v>4177</v>
      </c>
      <c r="B771" s="23" t="s">
        <v>4178</v>
      </c>
      <c r="C771" s="23"/>
      <c r="D771" s="23" t="s">
        <v>4179</v>
      </c>
      <c r="E771" s="23" t="s">
        <v>4180</v>
      </c>
      <c r="F771" s="5"/>
      <c r="G771" s="5"/>
      <c r="H771" s="5"/>
    </row>
    <row r="772">
      <c r="A772" s="23" t="s">
        <v>4181</v>
      </c>
      <c r="B772" s="23" t="s">
        <v>4182</v>
      </c>
      <c r="C772" s="23"/>
      <c r="D772" s="23" t="s">
        <v>4183</v>
      </c>
      <c r="E772" s="23" t="s">
        <v>4184</v>
      </c>
      <c r="F772" s="5"/>
      <c r="G772" s="5"/>
      <c r="H772" s="5"/>
    </row>
    <row r="773">
      <c r="A773" s="23" t="s">
        <v>4185</v>
      </c>
      <c r="B773" s="23" t="s">
        <v>4186</v>
      </c>
      <c r="C773" s="23" t="s">
        <v>4187</v>
      </c>
      <c r="D773" s="23" t="s">
        <v>4188</v>
      </c>
      <c r="E773" s="23" t="s">
        <v>4189</v>
      </c>
      <c r="F773" s="5"/>
      <c r="G773" s="5"/>
      <c r="H773" s="5"/>
    </row>
    <row r="774">
      <c r="A774" s="23" t="s">
        <v>4190</v>
      </c>
      <c r="B774" s="23" t="s">
        <v>4191</v>
      </c>
      <c r="C774" s="23" t="s">
        <v>4192</v>
      </c>
      <c r="D774" s="23" t="s">
        <v>2219</v>
      </c>
      <c r="E774" s="23" t="s">
        <v>2220</v>
      </c>
      <c r="F774" s="5"/>
      <c r="G774" s="5"/>
      <c r="H774" s="5"/>
    </row>
    <row r="775">
      <c r="A775" s="23" t="s">
        <v>4193</v>
      </c>
      <c r="B775" s="23" t="s">
        <v>4194</v>
      </c>
      <c r="C775" s="23" t="s">
        <v>4195</v>
      </c>
      <c r="D775" s="23" t="s">
        <v>4196</v>
      </c>
      <c r="E775" s="23" t="s">
        <v>4197</v>
      </c>
      <c r="F775" s="5"/>
      <c r="G775" s="5"/>
      <c r="H775" s="5"/>
    </row>
    <row r="776">
      <c r="A776" s="23" t="s">
        <v>4198</v>
      </c>
      <c r="B776" s="23" t="s">
        <v>4199</v>
      </c>
      <c r="C776" s="23" t="s">
        <v>4200</v>
      </c>
      <c r="D776" s="23" t="s">
        <v>4201</v>
      </c>
      <c r="E776" s="23" t="s">
        <v>4202</v>
      </c>
      <c r="F776" s="5"/>
      <c r="G776" s="5"/>
      <c r="H776" s="5"/>
    </row>
    <row r="777">
      <c r="A777" s="23" t="s">
        <v>4203</v>
      </c>
      <c r="B777" s="23" t="s">
        <v>4204</v>
      </c>
      <c r="C777" s="23" t="s">
        <v>4205</v>
      </c>
      <c r="D777" s="23" t="s">
        <v>4206</v>
      </c>
      <c r="E777" s="23" t="s">
        <v>4207</v>
      </c>
      <c r="F777" s="5"/>
      <c r="G777" s="5"/>
      <c r="H777" s="5"/>
    </row>
    <row r="778">
      <c r="A778" s="23" t="s">
        <v>4208</v>
      </c>
      <c r="B778" s="23" t="s">
        <v>4209</v>
      </c>
      <c r="C778" s="23" t="s">
        <v>4210</v>
      </c>
      <c r="D778" s="23" t="s">
        <v>4211</v>
      </c>
      <c r="E778" s="23" t="s">
        <v>4212</v>
      </c>
      <c r="F778" s="5"/>
      <c r="G778" s="5"/>
      <c r="H778" s="5"/>
    </row>
    <row r="779">
      <c r="A779" s="23" t="s">
        <v>4213</v>
      </c>
      <c r="B779" s="23" t="s">
        <v>4214</v>
      </c>
      <c r="C779" s="23" t="s">
        <v>4215</v>
      </c>
      <c r="D779" s="23" t="s">
        <v>4216</v>
      </c>
      <c r="E779" s="23" t="s">
        <v>4217</v>
      </c>
      <c r="F779" s="5"/>
      <c r="G779" s="5"/>
      <c r="H779" s="5"/>
    </row>
    <row r="780">
      <c r="A780" s="23" t="s">
        <v>4218</v>
      </c>
      <c r="B780" s="23" t="s">
        <v>4219</v>
      </c>
      <c r="C780" s="23" t="s">
        <v>4220</v>
      </c>
      <c r="D780" s="23" t="s">
        <v>4221</v>
      </c>
      <c r="E780" s="23" t="s">
        <v>4222</v>
      </c>
      <c r="F780" s="5"/>
      <c r="G780" s="5"/>
      <c r="H780" s="5"/>
    </row>
    <row r="781">
      <c r="A781" s="23" t="s">
        <v>4223</v>
      </c>
      <c r="B781" s="23" t="s">
        <v>4224</v>
      </c>
      <c r="C781" s="23" t="s">
        <v>4225</v>
      </c>
      <c r="D781" s="23" t="s">
        <v>4226</v>
      </c>
      <c r="E781" s="23" t="s">
        <v>4227</v>
      </c>
      <c r="F781" s="5"/>
      <c r="G781" s="5"/>
      <c r="H781" s="5"/>
    </row>
    <row r="782">
      <c r="A782" s="23" t="s">
        <v>4228</v>
      </c>
      <c r="B782" s="23" t="s">
        <v>4229</v>
      </c>
      <c r="C782" s="23" t="s">
        <v>4230</v>
      </c>
      <c r="D782" s="23" t="s">
        <v>4231</v>
      </c>
      <c r="E782" s="23" t="s">
        <v>4232</v>
      </c>
      <c r="F782" s="5"/>
      <c r="G782" s="5"/>
      <c r="H782" s="5"/>
    </row>
    <row r="783">
      <c r="A783" s="23" t="s">
        <v>4233</v>
      </c>
      <c r="B783" s="23" t="s">
        <v>4234</v>
      </c>
      <c r="C783" s="23" t="s">
        <v>4235</v>
      </c>
      <c r="D783" s="23" t="s">
        <v>4236</v>
      </c>
      <c r="E783" s="23" t="s">
        <v>4237</v>
      </c>
      <c r="F783" s="5"/>
      <c r="G783" s="5"/>
      <c r="H783" s="5"/>
    </row>
    <row r="784">
      <c r="A784" s="23" t="s">
        <v>4238</v>
      </c>
      <c r="B784" s="23"/>
      <c r="C784" s="23"/>
      <c r="D784" s="23" t="s">
        <v>4239</v>
      </c>
      <c r="E784" s="23" t="s">
        <v>4240</v>
      </c>
      <c r="F784" s="5"/>
      <c r="G784" s="5"/>
      <c r="H784" s="5"/>
    </row>
    <row r="785">
      <c r="A785" s="23" t="s">
        <v>4241</v>
      </c>
      <c r="B785" s="23"/>
      <c r="C785" s="23"/>
      <c r="D785" s="23" t="s">
        <v>4242</v>
      </c>
      <c r="E785" s="23" t="s">
        <v>4243</v>
      </c>
      <c r="F785" s="5"/>
      <c r="G785" s="5"/>
      <c r="H785" s="5"/>
    </row>
    <row r="786">
      <c r="A786" s="23" t="s">
        <v>4244</v>
      </c>
      <c r="B786" s="23"/>
      <c r="C786" s="23"/>
      <c r="D786" s="23" t="s">
        <v>4245</v>
      </c>
      <c r="E786" s="23" t="s">
        <v>4246</v>
      </c>
      <c r="F786" s="5"/>
      <c r="G786" s="5"/>
      <c r="H786" s="5"/>
    </row>
    <row r="787">
      <c r="A787" s="23" t="s">
        <v>4247</v>
      </c>
      <c r="B787" s="23"/>
      <c r="C787" s="23"/>
      <c r="D787" s="23" t="s">
        <v>4248</v>
      </c>
      <c r="E787" s="23" t="s">
        <v>4249</v>
      </c>
      <c r="F787" s="5"/>
      <c r="G787" s="5"/>
      <c r="H787" s="5"/>
    </row>
    <row r="788">
      <c r="A788" s="23" t="s">
        <v>4250</v>
      </c>
      <c r="B788" s="23"/>
      <c r="C788" s="23"/>
      <c r="D788" s="23" t="s">
        <v>4251</v>
      </c>
      <c r="E788" s="23" t="s">
        <v>4252</v>
      </c>
      <c r="F788" s="5"/>
      <c r="G788" s="5"/>
      <c r="H788" s="5"/>
    </row>
    <row r="789">
      <c r="A789" s="23" t="s">
        <v>4253</v>
      </c>
      <c r="B789" s="23"/>
      <c r="C789" s="23"/>
      <c r="D789" s="23" t="s">
        <v>4254</v>
      </c>
      <c r="E789" s="23" t="s">
        <v>4255</v>
      </c>
      <c r="F789" s="5"/>
      <c r="G789" s="5"/>
      <c r="H789" s="5"/>
    </row>
    <row r="790">
      <c r="A790" s="23" t="s">
        <v>4256</v>
      </c>
      <c r="B790" s="23"/>
      <c r="C790" s="23"/>
      <c r="D790" s="23" t="s">
        <v>4257</v>
      </c>
      <c r="E790" s="23" t="s">
        <v>4258</v>
      </c>
      <c r="F790" s="5"/>
      <c r="G790" s="5"/>
      <c r="H790" s="5"/>
    </row>
    <row r="791">
      <c r="A791" s="23" t="s">
        <v>4259</v>
      </c>
      <c r="B791" s="23"/>
      <c r="C791" s="23"/>
      <c r="D791" s="23" t="s">
        <v>4260</v>
      </c>
      <c r="E791" s="23" t="s">
        <v>4261</v>
      </c>
      <c r="F791" s="5"/>
      <c r="G791" s="5"/>
      <c r="H791" s="5"/>
    </row>
    <row r="792">
      <c r="A792" s="23" t="s">
        <v>4262</v>
      </c>
      <c r="B792" s="23"/>
      <c r="C792" s="23"/>
      <c r="D792" s="23" t="s">
        <v>4263</v>
      </c>
      <c r="E792" s="23" t="s">
        <v>4264</v>
      </c>
      <c r="F792" s="5"/>
      <c r="G792" s="5"/>
      <c r="H792" s="5"/>
    </row>
    <row r="793">
      <c r="A793" s="23" t="s">
        <v>4265</v>
      </c>
      <c r="B793" s="23"/>
      <c r="C793" s="23"/>
      <c r="D793" s="23" t="s">
        <v>4266</v>
      </c>
      <c r="E793" s="23" t="s">
        <v>4267</v>
      </c>
      <c r="F793" s="5"/>
      <c r="G793" s="5"/>
      <c r="H793" s="5"/>
    </row>
    <row r="794">
      <c r="A794" s="23" t="s">
        <v>4268</v>
      </c>
      <c r="B794" s="23"/>
      <c r="C794" s="23"/>
      <c r="D794" s="23" t="s">
        <v>4269</v>
      </c>
      <c r="E794" s="23" t="s">
        <v>4270</v>
      </c>
      <c r="F794" s="5"/>
      <c r="G794" s="5"/>
      <c r="H794" s="5"/>
    </row>
    <row r="795">
      <c r="A795" s="23" t="s">
        <v>4271</v>
      </c>
      <c r="B795" s="23"/>
      <c r="C795" s="23"/>
      <c r="D795" s="23" t="s">
        <v>4272</v>
      </c>
      <c r="E795" s="23" t="s">
        <v>4273</v>
      </c>
      <c r="F795" s="5"/>
      <c r="G795" s="5"/>
      <c r="H795" s="5"/>
    </row>
    <row r="796">
      <c r="A796" s="23" t="s">
        <v>4274</v>
      </c>
      <c r="B796" s="23"/>
      <c r="C796" s="23"/>
      <c r="D796" s="23" t="s">
        <v>4275</v>
      </c>
      <c r="E796" s="23" t="s">
        <v>4276</v>
      </c>
      <c r="F796" s="5"/>
      <c r="G796" s="5"/>
      <c r="H796" s="5"/>
    </row>
    <row r="797">
      <c r="A797" s="23" t="s">
        <v>4277</v>
      </c>
      <c r="B797" s="23"/>
      <c r="C797" s="23"/>
      <c r="D797" s="23" t="s">
        <v>4278</v>
      </c>
      <c r="E797" s="23" t="s">
        <v>4279</v>
      </c>
      <c r="F797" s="5"/>
      <c r="G797" s="5"/>
      <c r="H797" s="5"/>
    </row>
    <row r="798">
      <c r="A798" s="23" t="s">
        <v>4280</v>
      </c>
      <c r="B798" s="23"/>
      <c r="C798" s="23" t="s">
        <v>4281</v>
      </c>
      <c r="D798" s="23" t="s">
        <v>4282</v>
      </c>
      <c r="E798" s="23" t="s">
        <v>4283</v>
      </c>
      <c r="F798" s="5"/>
      <c r="G798" s="5"/>
      <c r="H798" s="5"/>
    </row>
    <row r="799">
      <c r="A799" s="23" t="s">
        <v>4284</v>
      </c>
      <c r="B799" s="23"/>
      <c r="C799" s="23"/>
      <c r="D799" s="23" t="s">
        <v>4285</v>
      </c>
      <c r="E799" s="23" t="s">
        <v>4286</v>
      </c>
      <c r="F799" s="5"/>
      <c r="G799" s="5"/>
      <c r="H799" s="5"/>
    </row>
    <row r="800">
      <c r="A800" s="23" t="s">
        <v>4287</v>
      </c>
      <c r="B800" s="23"/>
      <c r="C800" s="23" t="s">
        <v>4288</v>
      </c>
      <c r="D800" s="23" t="s">
        <v>4289</v>
      </c>
      <c r="E800" s="23" t="s">
        <v>4290</v>
      </c>
      <c r="F800" s="5"/>
      <c r="G800" s="5"/>
      <c r="H800" s="5"/>
    </row>
    <row r="801">
      <c r="A801" s="23" t="s">
        <v>4291</v>
      </c>
      <c r="B801" s="23"/>
      <c r="C801" s="23"/>
      <c r="D801" s="23" t="s">
        <v>4292</v>
      </c>
      <c r="E801" s="23" t="s">
        <v>4293</v>
      </c>
      <c r="F801" s="5"/>
      <c r="G801" s="5"/>
      <c r="H801" s="5"/>
    </row>
    <row r="802">
      <c r="A802" s="23" t="s">
        <v>4294</v>
      </c>
      <c r="B802" s="23"/>
      <c r="C802" s="23"/>
      <c r="D802" s="23" t="s">
        <v>4295</v>
      </c>
      <c r="E802" s="23" t="s">
        <v>4296</v>
      </c>
      <c r="F802" s="5"/>
      <c r="G802" s="5"/>
      <c r="H802" s="5"/>
    </row>
    <row r="803">
      <c r="A803" s="23" t="s">
        <v>4297</v>
      </c>
      <c r="B803" s="23"/>
      <c r="C803" s="23"/>
      <c r="D803" s="23" t="s">
        <v>4298</v>
      </c>
      <c r="E803" s="23" t="s">
        <v>4299</v>
      </c>
      <c r="F803" s="5"/>
      <c r="G803" s="5"/>
      <c r="H803" s="5"/>
    </row>
    <row r="804">
      <c r="A804" s="23" t="s">
        <v>4300</v>
      </c>
      <c r="B804" s="23" t="s">
        <v>4301</v>
      </c>
      <c r="C804" s="23" t="s">
        <v>4302</v>
      </c>
      <c r="D804" s="23" t="s">
        <v>4303</v>
      </c>
      <c r="E804" s="23" t="s">
        <v>4304</v>
      </c>
      <c r="F804" s="5"/>
      <c r="G804" s="5"/>
      <c r="H804" s="5"/>
    </row>
    <row r="805">
      <c r="A805" s="23" t="s">
        <v>4305</v>
      </c>
      <c r="B805" s="23" t="s">
        <v>4306</v>
      </c>
      <c r="C805" s="23" t="s">
        <v>4307</v>
      </c>
      <c r="D805" s="23" t="s">
        <v>4308</v>
      </c>
      <c r="E805" s="23" t="s">
        <v>4309</v>
      </c>
      <c r="F805" s="5"/>
      <c r="G805" s="5"/>
      <c r="H805" s="5"/>
    </row>
    <row r="806">
      <c r="A806" s="23" t="s">
        <v>4310</v>
      </c>
      <c r="B806" s="23" t="s">
        <v>4311</v>
      </c>
      <c r="C806" s="23" t="s">
        <v>4312</v>
      </c>
      <c r="D806" s="23" t="s">
        <v>4313</v>
      </c>
      <c r="E806" s="23" t="s">
        <v>4314</v>
      </c>
      <c r="F806" s="5"/>
      <c r="G806" s="5"/>
      <c r="H806" s="5"/>
    </row>
    <row r="807">
      <c r="A807" s="23" t="s">
        <v>4315</v>
      </c>
      <c r="B807" s="23" t="s">
        <v>4316</v>
      </c>
      <c r="C807" s="23"/>
      <c r="D807" s="23" t="s">
        <v>4317</v>
      </c>
      <c r="E807" s="23" t="s">
        <v>4318</v>
      </c>
      <c r="F807" s="5"/>
      <c r="G807" s="5"/>
      <c r="H807" s="5"/>
    </row>
    <row r="808">
      <c r="A808" s="23" t="s">
        <v>4319</v>
      </c>
      <c r="B808" s="23" t="s">
        <v>4320</v>
      </c>
      <c r="C808" s="23"/>
      <c r="D808" s="23" t="s">
        <v>4321</v>
      </c>
      <c r="E808" s="23" t="s">
        <v>4322</v>
      </c>
      <c r="F808" s="5"/>
      <c r="G808" s="5"/>
      <c r="H808" s="5"/>
    </row>
    <row r="809">
      <c r="A809" s="23" t="s">
        <v>4323</v>
      </c>
      <c r="B809" s="23" t="s">
        <v>4324</v>
      </c>
      <c r="C809" s="23"/>
      <c r="D809" s="23" t="s">
        <v>4325</v>
      </c>
      <c r="E809" s="23" t="s">
        <v>4326</v>
      </c>
      <c r="F809" s="5"/>
      <c r="G809" s="5"/>
      <c r="H809" s="5"/>
    </row>
    <row r="810">
      <c r="A810" s="23" t="s">
        <v>4327</v>
      </c>
      <c r="B810" s="23" t="s">
        <v>4328</v>
      </c>
      <c r="C810" s="23"/>
      <c r="D810" s="23" t="s">
        <v>4329</v>
      </c>
      <c r="E810" s="23" t="s">
        <v>4330</v>
      </c>
      <c r="F810" s="5"/>
      <c r="G810" s="5"/>
      <c r="H810" s="5"/>
    </row>
    <row r="811">
      <c r="A811" s="23" t="s">
        <v>4331</v>
      </c>
      <c r="B811" s="23" t="s">
        <v>4332</v>
      </c>
      <c r="C811" s="23"/>
      <c r="D811" s="23" t="s">
        <v>4333</v>
      </c>
      <c r="E811" s="23" t="s">
        <v>4334</v>
      </c>
      <c r="F811" s="5"/>
      <c r="G811" s="5"/>
      <c r="H811" s="5"/>
    </row>
    <row r="812">
      <c r="A812" s="23" t="s">
        <v>4335</v>
      </c>
      <c r="B812" s="23" t="s">
        <v>4336</v>
      </c>
      <c r="C812" s="23"/>
      <c r="D812" s="23" t="s">
        <v>4337</v>
      </c>
      <c r="E812" s="23" t="s">
        <v>4338</v>
      </c>
      <c r="F812" s="5"/>
      <c r="G812" s="5"/>
      <c r="H812" s="5"/>
    </row>
    <row r="813">
      <c r="A813" s="23" t="s">
        <v>4339</v>
      </c>
      <c r="B813" s="23" t="s">
        <v>4340</v>
      </c>
      <c r="C813" s="23" t="s">
        <v>4341</v>
      </c>
      <c r="D813" s="23" t="s">
        <v>4342</v>
      </c>
      <c r="E813" s="23" t="s">
        <v>4343</v>
      </c>
      <c r="F813" s="5"/>
      <c r="G813" s="5"/>
      <c r="H813" s="5"/>
    </row>
    <row r="814">
      <c r="A814" s="23" t="s">
        <v>4344</v>
      </c>
      <c r="B814" s="23" t="s">
        <v>2499</v>
      </c>
      <c r="C814" s="23"/>
      <c r="D814" s="23" t="s">
        <v>4345</v>
      </c>
      <c r="E814" s="23" t="s">
        <v>4346</v>
      </c>
      <c r="F814" s="5"/>
      <c r="G814" s="5"/>
      <c r="H814" s="5"/>
    </row>
    <row r="815">
      <c r="A815" s="23" t="s">
        <v>4347</v>
      </c>
      <c r="B815" s="23" t="s">
        <v>4348</v>
      </c>
      <c r="C815" s="23"/>
      <c r="D815" s="23" t="s">
        <v>4349</v>
      </c>
      <c r="E815" s="23" t="s">
        <v>4350</v>
      </c>
      <c r="F815" s="5"/>
      <c r="G815" s="5"/>
      <c r="H815" s="5"/>
    </row>
    <row r="816">
      <c r="A816" s="23" t="s">
        <v>4351</v>
      </c>
      <c r="B816" s="23" t="s">
        <v>4352</v>
      </c>
      <c r="C816" s="23" t="s">
        <v>4353</v>
      </c>
      <c r="D816" s="23" t="s">
        <v>2511</v>
      </c>
      <c r="E816" s="23" t="s">
        <v>2512</v>
      </c>
      <c r="F816" s="5"/>
      <c r="G816" s="5"/>
      <c r="H816" s="5"/>
    </row>
    <row r="817">
      <c r="A817" s="23" t="s">
        <v>4354</v>
      </c>
      <c r="B817" s="23" t="s">
        <v>4355</v>
      </c>
      <c r="C817" s="23"/>
      <c r="D817" s="23" t="s">
        <v>4356</v>
      </c>
      <c r="E817" s="23" t="s">
        <v>4357</v>
      </c>
      <c r="F817" s="5"/>
      <c r="G817" s="5"/>
      <c r="H817" s="5"/>
    </row>
    <row r="818">
      <c r="A818" s="23" t="s">
        <v>4358</v>
      </c>
      <c r="B818" s="23" t="s">
        <v>4359</v>
      </c>
      <c r="C818" s="23"/>
      <c r="D818" s="23" t="s">
        <v>4360</v>
      </c>
      <c r="E818" s="23" t="s">
        <v>4361</v>
      </c>
      <c r="F818" s="5"/>
      <c r="G818" s="5"/>
      <c r="H818" s="5"/>
    </row>
    <row r="819">
      <c r="A819" s="23" t="s">
        <v>4362</v>
      </c>
      <c r="B819" s="23" t="s">
        <v>4363</v>
      </c>
      <c r="C819" s="23"/>
      <c r="D819" s="23" t="s">
        <v>4364</v>
      </c>
      <c r="E819" s="23" t="s">
        <v>4365</v>
      </c>
      <c r="F819" s="5"/>
      <c r="G819" s="5"/>
      <c r="H819" s="5"/>
    </row>
    <row r="820">
      <c r="A820" s="23" t="s">
        <v>4366</v>
      </c>
      <c r="B820" s="23" t="s">
        <v>4367</v>
      </c>
      <c r="C820" s="23"/>
      <c r="D820" s="23" t="s">
        <v>4368</v>
      </c>
      <c r="E820" s="23" t="s">
        <v>4369</v>
      </c>
      <c r="F820" s="5"/>
      <c r="G820" s="5"/>
      <c r="H820" s="5"/>
    </row>
    <row r="821">
      <c r="A821" s="23" t="s">
        <v>4370</v>
      </c>
      <c r="B821" s="23" t="s">
        <v>4371</v>
      </c>
      <c r="C821" s="23"/>
      <c r="D821" s="23" t="s">
        <v>4372</v>
      </c>
      <c r="E821" s="23" t="s">
        <v>4373</v>
      </c>
      <c r="F821" s="5"/>
      <c r="G821" s="5"/>
      <c r="H821" s="5"/>
    </row>
    <row r="822">
      <c r="A822" s="23" t="s">
        <v>4374</v>
      </c>
      <c r="B822" s="23" t="s">
        <v>4375</v>
      </c>
      <c r="C822" s="23"/>
      <c r="D822" s="23" t="s">
        <v>4376</v>
      </c>
      <c r="E822" s="23" t="s">
        <v>4377</v>
      </c>
      <c r="F822" s="5"/>
      <c r="G822" s="5"/>
      <c r="H822" s="5"/>
    </row>
    <row r="823">
      <c r="A823" s="23" t="s">
        <v>4378</v>
      </c>
      <c r="B823" s="23"/>
      <c r="C823" s="23"/>
      <c r="D823" s="23" t="s">
        <v>4379</v>
      </c>
      <c r="E823" s="23" t="s">
        <v>4380</v>
      </c>
      <c r="F823" s="5"/>
      <c r="G823" s="5"/>
      <c r="H823" s="5"/>
    </row>
    <row r="824">
      <c r="A824" s="23" t="s">
        <v>4381</v>
      </c>
      <c r="B824" s="23" t="s">
        <v>4382</v>
      </c>
      <c r="C824" s="23"/>
      <c r="D824" s="23" t="s">
        <v>4383</v>
      </c>
      <c r="E824" s="23" t="s">
        <v>4384</v>
      </c>
      <c r="F824" s="5"/>
      <c r="G824" s="5"/>
      <c r="H824" s="5"/>
    </row>
    <row r="825">
      <c r="A825" s="23" t="s">
        <v>4385</v>
      </c>
      <c r="B825" s="23"/>
      <c r="C825" s="23"/>
      <c r="D825" s="23" t="s">
        <v>4386</v>
      </c>
      <c r="E825" s="23" t="s">
        <v>4387</v>
      </c>
      <c r="F825" s="5"/>
      <c r="G825" s="5"/>
      <c r="H825" s="5"/>
    </row>
    <row r="826">
      <c r="A826" s="23" t="s">
        <v>4388</v>
      </c>
      <c r="B826" s="23"/>
      <c r="C826" s="23"/>
      <c r="D826" s="23" t="s">
        <v>4389</v>
      </c>
      <c r="E826" s="23" t="s">
        <v>4390</v>
      </c>
      <c r="F826" s="5"/>
      <c r="G826" s="5"/>
      <c r="H826" s="5"/>
    </row>
    <row r="827">
      <c r="A827" s="23" t="s">
        <v>4391</v>
      </c>
      <c r="B827" s="23"/>
      <c r="C827" s="23"/>
      <c r="D827" s="23" t="s">
        <v>4392</v>
      </c>
      <c r="E827" s="23" t="s">
        <v>4393</v>
      </c>
      <c r="F827" s="5"/>
      <c r="G827" s="5"/>
      <c r="H827" s="5"/>
    </row>
    <row r="828">
      <c r="A828" s="23" t="s">
        <v>4394</v>
      </c>
      <c r="B828" s="23"/>
      <c r="C828" s="23"/>
      <c r="D828" s="23" t="s">
        <v>4395</v>
      </c>
      <c r="E828" s="23" t="s">
        <v>4396</v>
      </c>
      <c r="F828" s="5"/>
      <c r="G828" s="5"/>
      <c r="H828" s="5"/>
    </row>
    <row r="829">
      <c r="A829" s="23" t="s">
        <v>4397</v>
      </c>
      <c r="B829" s="23"/>
      <c r="C829" s="23"/>
      <c r="D829" s="23" t="s">
        <v>4398</v>
      </c>
      <c r="E829" s="23" t="s">
        <v>4399</v>
      </c>
      <c r="F829" s="5"/>
      <c r="G829" s="5"/>
      <c r="H829" s="5"/>
    </row>
    <row r="830">
      <c r="A830" s="23" t="s">
        <v>4400</v>
      </c>
      <c r="B830" s="23"/>
      <c r="C830" s="23"/>
      <c r="D830" s="23" t="s">
        <v>4401</v>
      </c>
      <c r="E830" s="23" t="s">
        <v>4402</v>
      </c>
      <c r="F830" s="5"/>
      <c r="G830" s="5"/>
      <c r="H830" s="5"/>
    </row>
    <row r="831">
      <c r="A831" s="23" t="s">
        <v>4403</v>
      </c>
      <c r="B831" s="23"/>
      <c r="C831" s="23"/>
      <c r="D831" s="23" t="s">
        <v>4404</v>
      </c>
      <c r="E831" s="23" t="s">
        <v>4405</v>
      </c>
      <c r="F831" s="5"/>
      <c r="G831" s="5"/>
      <c r="H831" s="5"/>
    </row>
    <row r="832">
      <c r="A832" s="23" t="s">
        <v>4406</v>
      </c>
      <c r="B832" s="23"/>
      <c r="C832" s="23"/>
      <c r="D832" s="23" t="s">
        <v>4407</v>
      </c>
      <c r="E832" s="23" t="s">
        <v>4408</v>
      </c>
      <c r="F832" s="5"/>
      <c r="G832" s="5"/>
      <c r="H832" s="5"/>
    </row>
    <row r="833">
      <c r="A833" s="23" t="s">
        <v>4409</v>
      </c>
      <c r="B833" s="23"/>
      <c r="C833" s="23"/>
      <c r="D833" s="23" t="s">
        <v>4410</v>
      </c>
      <c r="E833" s="23" t="s">
        <v>4411</v>
      </c>
      <c r="F833" s="5"/>
      <c r="G833" s="5"/>
      <c r="H833" s="5"/>
    </row>
    <row r="834">
      <c r="A834" s="23" t="s">
        <v>4412</v>
      </c>
      <c r="B834" s="23"/>
      <c r="C834" s="23"/>
      <c r="D834" s="23" t="s">
        <v>4413</v>
      </c>
      <c r="E834" s="23" t="s">
        <v>4414</v>
      </c>
      <c r="F834" s="5"/>
      <c r="G834" s="5"/>
      <c r="H834" s="5"/>
    </row>
    <row r="835">
      <c r="A835" s="23" t="s">
        <v>4415</v>
      </c>
      <c r="B835" s="23"/>
      <c r="C835" s="23"/>
      <c r="D835" s="23" t="s">
        <v>4416</v>
      </c>
      <c r="E835" s="23" t="s">
        <v>4417</v>
      </c>
      <c r="F835" s="5"/>
      <c r="G835" s="5"/>
      <c r="H835" s="5"/>
    </row>
    <row r="836">
      <c r="A836" s="23" t="s">
        <v>4418</v>
      </c>
      <c r="B836" s="23" t="s">
        <v>4419</v>
      </c>
      <c r="C836" s="23"/>
      <c r="D836" s="23" t="s">
        <v>4420</v>
      </c>
      <c r="E836" s="23" t="s">
        <v>4421</v>
      </c>
      <c r="F836" s="5"/>
      <c r="G836" s="5"/>
      <c r="H836" s="5"/>
    </row>
    <row r="837">
      <c r="A837" s="23" t="s">
        <v>4422</v>
      </c>
      <c r="B837" s="23"/>
      <c r="C837" s="23"/>
      <c r="D837" s="23" t="s">
        <v>4423</v>
      </c>
      <c r="E837" s="23" t="s">
        <v>4424</v>
      </c>
      <c r="F837" s="5"/>
      <c r="G837" s="5"/>
      <c r="H837" s="5"/>
    </row>
    <row r="838">
      <c r="A838" s="23" t="s">
        <v>4425</v>
      </c>
      <c r="B838" s="23"/>
      <c r="C838" s="23"/>
      <c r="D838" s="23" t="s">
        <v>4426</v>
      </c>
      <c r="E838" s="23" t="s">
        <v>4427</v>
      </c>
      <c r="F838" s="5"/>
      <c r="G838" s="5"/>
      <c r="H838" s="5"/>
    </row>
    <row r="839">
      <c r="A839" s="23" t="s">
        <v>4428</v>
      </c>
      <c r="B839" s="23"/>
      <c r="C839" s="23"/>
      <c r="D839" s="23" t="s">
        <v>4429</v>
      </c>
      <c r="E839" s="23" t="s">
        <v>4430</v>
      </c>
      <c r="F839" s="5"/>
      <c r="G839" s="5"/>
      <c r="H839" s="5"/>
    </row>
    <row r="840">
      <c r="A840" s="23" t="s">
        <v>4431</v>
      </c>
      <c r="B840" s="23"/>
      <c r="C840" s="23"/>
      <c r="D840" s="23" t="s">
        <v>4432</v>
      </c>
      <c r="E840" s="23" t="s">
        <v>4433</v>
      </c>
      <c r="F840" s="5"/>
      <c r="G840" s="5"/>
      <c r="H840" s="5"/>
    </row>
    <row r="841">
      <c r="A841" s="23" t="s">
        <v>4434</v>
      </c>
      <c r="B841" s="23"/>
      <c r="C841" s="23"/>
      <c r="D841" s="23" t="s">
        <v>4435</v>
      </c>
      <c r="E841" s="23" t="s">
        <v>4436</v>
      </c>
      <c r="F841" s="5"/>
      <c r="G841" s="5"/>
      <c r="H841" s="5"/>
    </row>
    <row r="842">
      <c r="A842" s="23" t="s">
        <v>4437</v>
      </c>
      <c r="B842" s="23"/>
      <c r="C842" s="23"/>
      <c r="D842" s="23" t="s">
        <v>4438</v>
      </c>
      <c r="E842" s="23" t="s">
        <v>4439</v>
      </c>
      <c r="F842" s="5"/>
      <c r="G842" s="5"/>
      <c r="H842" s="5"/>
    </row>
    <row r="843">
      <c r="A843" s="23" t="s">
        <v>4440</v>
      </c>
      <c r="B843" s="23"/>
      <c r="C843" s="23"/>
      <c r="D843" s="23" t="s">
        <v>4441</v>
      </c>
      <c r="E843" s="23" t="s">
        <v>4442</v>
      </c>
      <c r="F843" s="5"/>
      <c r="G843" s="5"/>
      <c r="H843" s="5"/>
    </row>
    <row r="844">
      <c r="A844" s="23" t="s">
        <v>4443</v>
      </c>
      <c r="B844" s="23" t="s">
        <v>4444</v>
      </c>
      <c r="C844" s="23"/>
      <c r="D844" s="23" t="s">
        <v>4445</v>
      </c>
      <c r="E844" s="23" t="s">
        <v>4446</v>
      </c>
      <c r="F844" s="5"/>
      <c r="G844" s="5"/>
      <c r="H844" s="5"/>
    </row>
    <row r="845">
      <c r="A845" s="23" t="s">
        <v>4447</v>
      </c>
      <c r="B845" s="23"/>
      <c r="C845" s="23"/>
      <c r="D845" s="23" t="s">
        <v>4448</v>
      </c>
      <c r="E845" s="23" t="s">
        <v>4449</v>
      </c>
      <c r="F845" s="5"/>
      <c r="G845" s="5"/>
      <c r="H845" s="5"/>
    </row>
    <row r="846">
      <c r="A846" s="23" t="s">
        <v>4450</v>
      </c>
      <c r="B846" s="23"/>
      <c r="C846" s="23"/>
      <c r="D846" s="23" t="s">
        <v>4451</v>
      </c>
      <c r="E846" s="23" t="s">
        <v>4452</v>
      </c>
      <c r="F846" s="5"/>
      <c r="G846" s="5"/>
      <c r="H846" s="5"/>
    </row>
    <row r="847">
      <c r="A847" s="23" t="s">
        <v>4453</v>
      </c>
      <c r="B847" s="23"/>
      <c r="C847" s="23"/>
      <c r="D847" s="23" t="s">
        <v>4454</v>
      </c>
      <c r="E847" s="23" t="s">
        <v>4455</v>
      </c>
      <c r="F847" s="5"/>
      <c r="G847" s="5"/>
      <c r="H847" s="5"/>
    </row>
    <row r="848">
      <c r="A848" s="23" t="s">
        <v>4456</v>
      </c>
      <c r="B848" s="23" t="s">
        <v>4457</v>
      </c>
      <c r="C848" s="23"/>
      <c r="D848" s="23" t="s">
        <v>4458</v>
      </c>
      <c r="E848" s="23" t="s">
        <v>4459</v>
      </c>
      <c r="F848" s="5"/>
      <c r="G848" s="5"/>
      <c r="H848" s="5"/>
    </row>
    <row r="849">
      <c r="A849" s="23" t="s">
        <v>4460</v>
      </c>
      <c r="B849" s="23"/>
      <c r="C849" s="23"/>
      <c r="D849" s="23" t="s">
        <v>4461</v>
      </c>
      <c r="E849" s="23" t="s">
        <v>4462</v>
      </c>
      <c r="F849" s="5"/>
      <c r="G849" s="5"/>
      <c r="H849" s="5"/>
    </row>
    <row r="850">
      <c r="A850" s="23" t="s">
        <v>4463</v>
      </c>
      <c r="B850" s="23" t="s">
        <v>4464</v>
      </c>
      <c r="C850" s="23"/>
      <c r="D850" s="23" t="s">
        <v>4465</v>
      </c>
      <c r="E850" s="23" t="s">
        <v>4466</v>
      </c>
      <c r="F850" s="5"/>
      <c r="G850" s="5"/>
      <c r="H850" s="5"/>
    </row>
    <row r="851">
      <c r="A851" s="23" t="s">
        <v>4467</v>
      </c>
      <c r="B851" s="23"/>
      <c r="C851" s="23"/>
      <c r="D851" s="23" t="s">
        <v>4468</v>
      </c>
      <c r="E851" s="23" t="s">
        <v>4469</v>
      </c>
      <c r="F851" s="5"/>
      <c r="G851" s="5"/>
      <c r="H851" s="5"/>
    </row>
    <row r="852">
      <c r="A852" s="23" t="s">
        <v>4470</v>
      </c>
      <c r="B852" s="23" t="s">
        <v>4471</v>
      </c>
      <c r="C852" s="23"/>
      <c r="D852" s="23" t="s">
        <v>4472</v>
      </c>
      <c r="E852" s="23" t="s">
        <v>4473</v>
      </c>
      <c r="F852" s="5"/>
      <c r="G852" s="5"/>
      <c r="H852" s="5"/>
    </row>
    <row r="853">
      <c r="A853" s="23" t="s">
        <v>4474</v>
      </c>
      <c r="B853" s="23"/>
      <c r="C853" s="23"/>
      <c r="D853" s="23" t="s">
        <v>4475</v>
      </c>
      <c r="E853" s="23" t="s">
        <v>4476</v>
      </c>
      <c r="F853" s="5"/>
      <c r="G853" s="5"/>
      <c r="H853" s="5"/>
    </row>
    <row r="854">
      <c r="A854" s="23" t="s">
        <v>4477</v>
      </c>
      <c r="B854" s="23"/>
      <c r="C854" s="23"/>
      <c r="D854" s="23" t="s">
        <v>4478</v>
      </c>
      <c r="E854" s="23" t="s">
        <v>4479</v>
      </c>
      <c r="F854" s="5"/>
      <c r="G854" s="5"/>
      <c r="H854" s="5"/>
    </row>
    <row r="855">
      <c r="A855" s="23" t="s">
        <v>4480</v>
      </c>
      <c r="B855" s="23"/>
      <c r="C855" s="23"/>
      <c r="D855" s="23" t="s">
        <v>4481</v>
      </c>
      <c r="E855" s="23" t="s">
        <v>4482</v>
      </c>
      <c r="F855" s="5"/>
      <c r="G855" s="5"/>
      <c r="H855" s="5"/>
    </row>
    <row r="856">
      <c r="A856" s="23" t="s">
        <v>4483</v>
      </c>
      <c r="B856" s="23"/>
      <c r="C856" s="23"/>
      <c r="D856" s="23" t="s">
        <v>4484</v>
      </c>
      <c r="E856" s="23" t="s">
        <v>4485</v>
      </c>
      <c r="F856" s="5"/>
      <c r="G856" s="5"/>
      <c r="H856" s="5"/>
    </row>
    <row r="857">
      <c r="A857" s="23" t="s">
        <v>4486</v>
      </c>
      <c r="B857" s="23"/>
      <c r="C857" s="23"/>
      <c r="D857" s="23" t="s">
        <v>4487</v>
      </c>
      <c r="E857" s="23" t="s">
        <v>4488</v>
      </c>
      <c r="F857" s="5"/>
      <c r="G857" s="5"/>
      <c r="H857" s="5"/>
    </row>
    <row r="858">
      <c r="A858" s="23" t="s">
        <v>4489</v>
      </c>
      <c r="B858" s="23"/>
      <c r="C858" s="23"/>
      <c r="D858" s="23" t="s">
        <v>4490</v>
      </c>
      <c r="E858" s="23" t="s">
        <v>4491</v>
      </c>
      <c r="F858" s="5"/>
      <c r="G858" s="5"/>
      <c r="H858" s="5"/>
    </row>
    <row r="859">
      <c r="A859" s="23" t="s">
        <v>4492</v>
      </c>
      <c r="B859" s="23" t="s">
        <v>4493</v>
      </c>
      <c r="C859" s="23"/>
      <c r="D859" s="23" t="s">
        <v>4494</v>
      </c>
      <c r="E859" s="23" t="s">
        <v>4495</v>
      </c>
      <c r="F859" s="5"/>
      <c r="G859" s="5"/>
      <c r="H859" s="5"/>
    </row>
    <row r="860">
      <c r="A860" s="23" t="s">
        <v>4496</v>
      </c>
      <c r="B860" s="23" t="s">
        <v>4497</v>
      </c>
      <c r="C860" s="23"/>
      <c r="D860" s="23" t="s">
        <v>4498</v>
      </c>
      <c r="E860" s="23" t="s">
        <v>4499</v>
      </c>
      <c r="F860" s="5"/>
      <c r="G860" s="5"/>
      <c r="H860" s="5"/>
    </row>
    <row r="861">
      <c r="A861" s="23" t="s">
        <v>4500</v>
      </c>
      <c r="B861" s="23"/>
      <c r="C861" s="23"/>
      <c r="D861" s="23" t="s">
        <v>4501</v>
      </c>
      <c r="E861" s="23" t="s">
        <v>4502</v>
      </c>
      <c r="F861" s="5"/>
      <c r="G861" s="5"/>
      <c r="H861" s="5"/>
    </row>
    <row r="862">
      <c r="A862" s="23" t="s">
        <v>4503</v>
      </c>
      <c r="B862" s="23"/>
      <c r="C862" s="23"/>
      <c r="D862" s="23" t="s">
        <v>4504</v>
      </c>
      <c r="E862" s="23" t="s">
        <v>4505</v>
      </c>
      <c r="F862" s="5"/>
      <c r="G862" s="5"/>
      <c r="H862" s="5"/>
    </row>
    <row r="863">
      <c r="A863" s="23" t="s">
        <v>4506</v>
      </c>
      <c r="B863" s="23"/>
      <c r="C863" s="23"/>
      <c r="D863" s="23" t="s">
        <v>4507</v>
      </c>
      <c r="E863" s="23" t="s">
        <v>4508</v>
      </c>
      <c r="F863" s="5"/>
      <c r="G863" s="5"/>
      <c r="H863" s="5"/>
    </row>
    <row r="864">
      <c r="A864" s="23" t="s">
        <v>4509</v>
      </c>
      <c r="B864" s="23"/>
      <c r="C864" s="23"/>
      <c r="D864" s="23" t="s">
        <v>4510</v>
      </c>
      <c r="E864" s="23" t="s">
        <v>4511</v>
      </c>
      <c r="F864" s="5"/>
      <c r="G864" s="5"/>
      <c r="H864" s="5"/>
    </row>
    <row r="865">
      <c r="A865" s="23" t="s">
        <v>4512</v>
      </c>
      <c r="B865" s="23"/>
      <c r="C865" s="23"/>
      <c r="D865" s="23" t="s">
        <v>4513</v>
      </c>
      <c r="E865" s="23" t="s">
        <v>4514</v>
      </c>
      <c r="F865" s="5"/>
      <c r="G865" s="5"/>
      <c r="H865" s="5"/>
    </row>
    <row r="866">
      <c r="A866" s="23" t="s">
        <v>4515</v>
      </c>
      <c r="B866" s="23" t="s">
        <v>4497</v>
      </c>
      <c r="C866" s="23"/>
      <c r="D866" s="23" t="s">
        <v>4516</v>
      </c>
      <c r="E866" s="23" t="s">
        <v>4517</v>
      </c>
      <c r="F866" s="5"/>
      <c r="G866" s="5"/>
      <c r="H866" s="5"/>
    </row>
    <row r="867">
      <c r="A867" s="23" t="s">
        <v>4518</v>
      </c>
      <c r="B867" s="23"/>
      <c r="C867" s="23"/>
      <c r="D867" s="23" t="s">
        <v>4519</v>
      </c>
      <c r="E867" s="23" t="s">
        <v>4520</v>
      </c>
      <c r="F867" s="5"/>
      <c r="G867" s="5"/>
      <c r="H867" s="5"/>
    </row>
    <row r="868">
      <c r="A868" s="23" t="s">
        <v>4521</v>
      </c>
      <c r="B868" s="23"/>
      <c r="C868" s="23" t="s">
        <v>4522</v>
      </c>
      <c r="D868" s="23" t="s">
        <v>4523</v>
      </c>
      <c r="E868" s="23" t="s">
        <v>4524</v>
      </c>
      <c r="F868" s="5"/>
      <c r="G868" s="5"/>
      <c r="H868" s="5"/>
    </row>
    <row r="869">
      <c r="A869" s="23" t="s">
        <v>4525</v>
      </c>
      <c r="B869" s="23"/>
      <c r="C869" s="23"/>
      <c r="D869" s="23" t="s">
        <v>4526</v>
      </c>
      <c r="E869" s="23" t="s">
        <v>4527</v>
      </c>
      <c r="F869" s="5"/>
      <c r="G869" s="5"/>
      <c r="H869" s="5"/>
    </row>
    <row r="870">
      <c r="A870" s="23" t="s">
        <v>4528</v>
      </c>
      <c r="B870" s="23"/>
      <c r="C870" s="23"/>
      <c r="D870" s="23" t="s">
        <v>4529</v>
      </c>
      <c r="E870" s="23" t="s">
        <v>4530</v>
      </c>
      <c r="F870" s="5"/>
      <c r="G870" s="5"/>
      <c r="H870" s="5"/>
    </row>
    <row r="871">
      <c r="A871" s="23" t="s">
        <v>4531</v>
      </c>
      <c r="B871" s="23"/>
      <c r="C871" s="23"/>
      <c r="D871" s="23" t="s">
        <v>4532</v>
      </c>
      <c r="E871" s="23" t="s">
        <v>4533</v>
      </c>
      <c r="F871" s="5"/>
      <c r="G871" s="5"/>
      <c r="H871" s="5"/>
    </row>
    <row r="872">
      <c r="A872" s="23" t="s">
        <v>4534</v>
      </c>
      <c r="B872" s="23"/>
      <c r="C872" s="23"/>
      <c r="D872" s="23" t="s">
        <v>4535</v>
      </c>
      <c r="E872" s="23" t="s">
        <v>4536</v>
      </c>
      <c r="F872" s="5"/>
      <c r="G872" s="5"/>
      <c r="H872" s="5"/>
    </row>
    <row r="873">
      <c r="A873" s="23" t="s">
        <v>4537</v>
      </c>
      <c r="B873" s="23"/>
      <c r="C873" s="23" t="s">
        <v>4538</v>
      </c>
      <c r="D873" s="23" t="s">
        <v>4539</v>
      </c>
      <c r="E873" s="23" t="s">
        <v>4540</v>
      </c>
      <c r="F873" s="5"/>
      <c r="G873" s="5"/>
      <c r="H873" s="5"/>
    </row>
    <row r="874">
      <c r="A874" s="23" t="s">
        <v>4541</v>
      </c>
      <c r="B874" s="23"/>
      <c r="C874" s="23" t="s">
        <v>4542</v>
      </c>
      <c r="D874" s="23" t="s">
        <v>4543</v>
      </c>
      <c r="E874" s="23" t="s">
        <v>4544</v>
      </c>
      <c r="F874" s="5"/>
      <c r="G874" s="5"/>
      <c r="H874" s="5"/>
    </row>
    <row r="875">
      <c r="A875" s="23" t="s">
        <v>4545</v>
      </c>
      <c r="B875" s="23" t="s">
        <v>4546</v>
      </c>
      <c r="C875" s="23" t="s">
        <v>4547</v>
      </c>
      <c r="D875" s="23" t="s">
        <v>4548</v>
      </c>
      <c r="E875" s="23" t="s">
        <v>4549</v>
      </c>
      <c r="F875" s="5"/>
      <c r="G875" s="5"/>
      <c r="H875" s="5"/>
    </row>
    <row r="876">
      <c r="A876" s="23" t="s">
        <v>4550</v>
      </c>
      <c r="B876" s="23"/>
      <c r="C876" s="23" t="s">
        <v>4551</v>
      </c>
      <c r="D876" s="23" t="s">
        <v>4552</v>
      </c>
      <c r="E876" s="23" t="s">
        <v>4553</v>
      </c>
      <c r="F876" s="5"/>
      <c r="G876" s="5"/>
      <c r="H876" s="5"/>
    </row>
    <row r="877">
      <c r="A877" s="23" t="s">
        <v>4554</v>
      </c>
      <c r="B877" s="23" t="s">
        <v>4555</v>
      </c>
      <c r="C877" s="23" t="s">
        <v>4556</v>
      </c>
      <c r="D877" s="23" t="s">
        <v>4557</v>
      </c>
      <c r="E877" s="23" t="s">
        <v>4558</v>
      </c>
      <c r="F877" s="5"/>
      <c r="G877" s="5"/>
      <c r="H877" s="5"/>
    </row>
    <row r="878">
      <c r="A878" s="23" t="s">
        <v>4559</v>
      </c>
      <c r="B878" s="23"/>
      <c r="C878" s="23"/>
      <c r="D878" s="23" t="s">
        <v>4560</v>
      </c>
      <c r="E878" s="23" t="s">
        <v>4561</v>
      </c>
      <c r="F878" s="5"/>
      <c r="G878" s="5"/>
      <c r="H878" s="5"/>
    </row>
    <row r="879">
      <c r="A879" s="23" t="s">
        <v>4562</v>
      </c>
      <c r="B879" s="23"/>
      <c r="C879" s="23" t="s">
        <v>4563</v>
      </c>
      <c r="D879" s="23" t="s">
        <v>4564</v>
      </c>
      <c r="E879" s="23" t="s">
        <v>4565</v>
      </c>
      <c r="F879" s="5"/>
      <c r="G879" s="5"/>
      <c r="H879" s="5"/>
    </row>
    <row r="880">
      <c r="A880" s="23" t="s">
        <v>4566</v>
      </c>
      <c r="B880" s="23"/>
      <c r="C880" s="23"/>
      <c r="D880" s="23" t="s">
        <v>4567</v>
      </c>
      <c r="E880" s="23" t="s">
        <v>4568</v>
      </c>
      <c r="F880" s="5"/>
      <c r="G880" s="5"/>
      <c r="H880" s="5"/>
    </row>
    <row r="881">
      <c r="A881" s="23" t="s">
        <v>4569</v>
      </c>
      <c r="B881" s="23"/>
      <c r="C881" s="23"/>
      <c r="D881" s="23" t="s">
        <v>4570</v>
      </c>
      <c r="E881" s="23" t="s">
        <v>4571</v>
      </c>
      <c r="F881" s="5"/>
      <c r="G881" s="5"/>
      <c r="H881" s="5"/>
    </row>
    <row r="882">
      <c r="A882" s="23" t="s">
        <v>4572</v>
      </c>
      <c r="B882" s="23"/>
      <c r="C882" s="23"/>
      <c r="D882" s="23" t="s">
        <v>4573</v>
      </c>
      <c r="E882" s="23" t="s">
        <v>4574</v>
      </c>
      <c r="F882" s="5"/>
      <c r="G882" s="5"/>
      <c r="H882" s="5"/>
    </row>
    <row r="883">
      <c r="A883" s="23" t="s">
        <v>4575</v>
      </c>
      <c r="B883" s="23"/>
      <c r="C883" s="23"/>
      <c r="D883" s="23" t="s">
        <v>4576</v>
      </c>
      <c r="E883" s="23" t="s">
        <v>4577</v>
      </c>
      <c r="F883" s="5"/>
      <c r="G883" s="5"/>
      <c r="H883" s="5"/>
    </row>
    <row r="884">
      <c r="A884" s="23" t="s">
        <v>4578</v>
      </c>
      <c r="B884" s="23"/>
      <c r="C884" s="23"/>
      <c r="D884" s="23" t="s">
        <v>4579</v>
      </c>
      <c r="E884" s="23" t="s">
        <v>4580</v>
      </c>
      <c r="F884" s="5"/>
      <c r="G884" s="5"/>
      <c r="H884" s="5"/>
    </row>
    <row r="885">
      <c r="A885" s="23" t="s">
        <v>4581</v>
      </c>
      <c r="B885" s="23" t="s">
        <v>4582</v>
      </c>
      <c r="C885" s="23" t="s">
        <v>4583</v>
      </c>
      <c r="D885" s="23" t="s">
        <v>4584</v>
      </c>
      <c r="E885" s="23" t="s">
        <v>4585</v>
      </c>
      <c r="F885" s="5"/>
      <c r="G885" s="5"/>
      <c r="H885" s="5"/>
    </row>
    <row r="886">
      <c r="A886" s="23" t="s">
        <v>4586</v>
      </c>
      <c r="B886" s="23" t="s">
        <v>4587</v>
      </c>
      <c r="C886" s="23"/>
      <c r="D886" s="23" t="s">
        <v>4588</v>
      </c>
      <c r="E886" s="23" t="s">
        <v>4589</v>
      </c>
      <c r="F886" s="5"/>
      <c r="G886" s="5"/>
      <c r="H886" s="5"/>
    </row>
    <row r="887">
      <c r="A887" s="23" t="s">
        <v>4590</v>
      </c>
      <c r="B887" s="23" t="s">
        <v>4591</v>
      </c>
      <c r="C887" s="23"/>
      <c r="D887" s="23" t="s">
        <v>4592</v>
      </c>
      <c r="E887" s="23" t="s">
        <v>4593</v>
      </c>
      <c r="F887" s="5"/>
      <c r="G887" s="5"/>
      <c r="H887" s="5"/>
    </row>
    <row r="888">
      <c r="A888" s="23" t="s">
        <v>4594</v>
      </c>
      <c r="B888" s="23" t="s">
        <v>4595</v>
      </c>
      <c r="C888" s="23"/>
      <c r="D888" s="23" t="s">
        <v>4596</v>
      </c>
      <c r="E888" s="23" t="s">
        <v>4597</v>
      </c>
      <c r="F888" s="5"/>
      <c r="G888" s="5"/>
      <c r="H888" s="5"/>
    </row>
    <row r="889">
      <c r="A889" s="23" t="s">
        <v>4598</v>
      </c>
      <c r="B889" s="23" t="s">
        <v>4599</v>
      </c>
      <c r="C889" s="23"/>
      <c r="D889" s="23" t="s">
        <v>4600</v>
      </c>
      <c r="E889" s="23" t="s">
        <v>4601</v>
      </c>
      <c r="F889" s="5"/>
      <c r="G889" s="5"/>
      <c r="H889" s="5"/>
    </row>
    <row r="890">
      <c r="A890" s="23" t="s">
        <v>4602</v>
      </c>
      <c r="B890" s="23" t="s">
        <v>4603</v>
      </c>
      <c r="C890" s="23"/>
      <c r="D890" s="23" t="s">
        <v>4604</v>
      </c>
      <c r="E890" s="23" t="s">
        <v>4605</v>
      </c>
      <c r="F890" s="5"/>
      <c r="G890" s="5"/>
      <c r="H890" s="5"/>
    </row>
    <row r="891">
      <c r="A891" s="23" t="s">
        <v>4606</v>
      </c>
      <c r="B891" s="23" t="s">
        <v>4607</v>
      </c>
      <c r="C891" s="23"/>
      <c r="D891" s="23" t="s">
        <v>4608</v>
      </c>
      <c r="E891" s="23" t="s">
        <v>4609</v>
      </c>
      <c r="F891" s="5"/>
      <c r="G891" s="5"/>
      <c r="H891" s="5"/>
    </row>
    <row r="892">
      <c r="A892" s="23" t="s">
        <v>4610</v>
      </c>
      <c r="B892" s="23" t="s">
        <v>4611</v>
      </c>
      <c r="C892" s="23"/>
      <c r="D892" s="23" t="s">
        <v>4612</v>
      </c>
      <c r="E892" s="23" t="s">
        <v>4613</v>
      </c>
      <c r="F892" s="5"/>
      <c r="G892" s="5"/>
      <c r="H892" s="5"/>
    </row>
    <row r="893">
      <c r="A893" s="23" t="s">
        <v>4614</v>
      </c>
      <c r="B893" s="23" t="s">
        <v>4611</v>
      </c>
      <c r="C893" s="23"/>
      <c r="D893" s="23" t="s">
        <v>4615</v>
      </c>
      <c r="E893" s="23" t="s">
        <v>4616</v>
      </c>
      <c r="F893" s="5"/>
      <c r="G893" s="5"/>
      <c r="H893" s="5"/>
    </row>
    <row r="894">
      <c r="A894" s="23" t="s">
        <v>4617</v>
      </c>
      <c r="B894" s="23" t="s">
        <v>4618</v>
      </c>
      <c r="C894" s="23"/>
      <c r="D894" s="23" t="s">
        <v>4619</v>
      </c>
      <c r="E894" s="23" t="s">
        <v>4620</v>
      </c>
      <c r="F894" s="5"/>
      <c r="G894" s="5"/>
      <c r="H894" s="5"/>
    </row>
    <row r="895">
      <c r="A895" s="23" t="s">
        <v>4621</v>
      </c>
      <c r="B895" s="23" t="s">
        <v>4622</v>
      </c>
      <c r="C895" s="23"/>
      <c r="D895" s="23" t="s">
        <v>4623</v>
      </c>
      <c r="E895" s="23" t="s">
        <v>4624</v>
      </c>
      <c r="F895" s="5"/>
      <c r="G895" s="5"/>
      <c r="H895" s="5"/>
    </row>
    <row r="896">
      <c r="A896" s="23" t="s">
        <v>4625</v>
      </c>
      <c r="B896" s="23"/>
      <c r="C896" s="23"/>
      <c r="D896" s="23" t="s">
        <v>4626</v>
      </c>
      <c r="E896" s="23" t="s">
        <v>4627</v>
      </c>
      <c r="F896" s="5"/>
      <c r="G896" s="5"/>
      <c r="H896" s="5"/>
    </row>
    <row r="897">
      <c r="A897" s="23" t="s">
        <v>4628</v>
      </c>
      <c r="B897" s="23"/>
      <c r="C897" s="23"/>
      <c r="D897" s="23" t="s">
        <v>4629</v>
      </c>
      <c r="E897" s="23" t="s">
        <v>4630</v>
      </c>
      <c r="F897" s="5"/>
      <c r="G897" s="5"/>
      <c r="H897" s="5"/>
    </row>
    <row r="898">
      <c r="A898" s="23" t="s">
        <v>4631</v>
      </c>
      <c r="B898" s="23"/>
      <c r="C898" s="23"/>
      <c r="D898" s="23" t="s">
        <v>4632</v>
      </c>
      <c r="E898" s="23" t="s">
        <v>4633</v>
      </c>
      <c r="F898" s="5"/>
      <c r="G898" s="5"/>
      <c r="H898" s="5"/>
    </row>
    <row r="899">
      <c r="A899" s="23" t="s">
        <v>4634</v>
      </c>
      <c r="B899" s="23" t="s">
        <v>4635</v>
      </c>
      <c r="C899" s="23"/>
      <c r="D899" s="23" t="s">
        <v>4636</v>
      </c>
      <c r="E899" s="23" t="s">
        <v>4637</v>
      </c>
      <c r="F899" s="5"/>
      <c r="G899" s="5"/>
      <c r="H899" s="5"/>
    </row>
    <row r="900">
      <c r="A900" s="23" t="s">
        <v>4638</v>
      </c>
      <c r="B900" s="23" t="s">
        <v>4639</v>
      </c>
      <c r="C900" s="23"/>
      <c r="D900" s="23" t="s">
        <v>4640</v>
      </c>
      <c r="E900" s="23" t="s">
        <v>4641</v>
      </c>
      <c r="F900" s="5"/>
      <c r="G900" s="5"/>
      <c r="H900" s="5"/>
    </row>
    <row r="901">
      <c r="A901" s="23" t="s">
        <v>4642</v>
      </c>
      <c r="B901" s="23" t="s">
        <v>4643</v>
      </c>
      <c r="C901" s="23" t="s">
        <v>4644</v>
      </c>
      <c r="D901" s="23" t="s">
        <v>4645</v>
      </c>
      <c r="E901" s="23" t="s">
        <v>4646</v>
      </c>
      <c r="F901" s="5"/>
      <c r="G901" s="5"/>
      <c r="H901" s="5"/>
    </row>
    <row r="902">
      <c r="A902" s="23" t="s">
        <v>4647</v>
      </c>
      <c r="B902" s="23" t="s">
        <v>4648</v>
      </c>
      <c r="C902" s="23"/>
      <c r="D902" s="23" t="s">
        <v>4649</v>
      </c>
      <c r="E902" s="23" t="s">
        <v>4650</v>
      </c>
      <c r="F902" s="5"/>
      <c r="G902" s="5"/>
      <c r="H902" s="5"/>
    </row>
    <row r="903">
      <c r="A903" s="23" t="s">
        <v>4651</v>
      </c>
      <c r="B903" s="23" t="s">
        <v>4652</v>
      </c>
      <c r="C903" s="23"/>
      <c r="D903" s="23" t="s">
        <v>4653</v>
      </c>
      <c r="E903" s="23" t="s">
        <v>4654</v>
      </c>
      <c r="F903" s="5"/>
      <c r="G903" s="5"/>
      <c r="H903" s="5"/>
    </row>
    <row r="904">
      <c r="A904" s="23" t="s">
        <v>4655</v>
      </c>
      <c r="B904" s="23" t="s">
        <v>4656</v>
      </c>
      <c r="C904" s="23"/>
      <c r="D904" s="23" t="s">
        <v>4657</v>
      </c>
      <c r="E904" s="23" t="s">
        <v>4658</v>
      </c>
      <c r="F904" s="5"/>
      <c r="G904" s="5"/>
      <c r="H904" s="5"/>
    </row>
    <row r="905">
      <c r="A905" s="23" t="s">
        <v>4659</v>
      </c>
      <c r="B905" s="23" t="s">
        <v>4660</v>
      </c>
      <c r="C905" s="23"/>
      <c r="D905" s="23" t="s">
        <v>4661</v>
      </c>
      <c r="E905" s="23" t="s">
        <v>4662</v>
      </c>
      <c r="F905" s="5"/>
      <c r="G905" s="5"/>
      <c r="H905" s="5"/>
    </row>
    <row r="906">
      <c r="A906" s="23" t="s">
        <v>4663</v>
      </c>
      <c r="B906" s="23" t="s">
        <v>4664</v>
      </c>
      <c r="C906" s="23"/>
      <c r="D906" s="23" t="s">
        <v>4665</v>
      </c>
      <c r="E906" s="23" t="s">
        <v>4666</v>
      </c>
      <c r="F906" s="5"/>
      <c r="G906" s="5"/>
      <c r="H906" s="5"/>
    </row>
    <row r="907">
      <c r="A907" s="23" t="s">
        <v>4667</v>
      </c>
      <c r="B907" s="23" t="s">
        <v>4668</v>
      </c>
      <c r="C907" s="23" t="s">
        <v>4669</v>
      </c>
      <c r="D907" s="23" t="s">
        <v>4670</v>
      </c>
      <c r="E907" s="23" t="s">
        <v>4671</v>
      </c>
      <c r="F907" s="5"/>
      <c r="G907" s="5"/>
      <c r="H907" s="5"/>
    </row>
    <row r="908">
      <c r="A908" s="23" t="s">
        <v>4672</v>
      </c>
      <c r="B908" s="23" t="s">
        <v>4673</v>
      </c>
      <c r="C908" s="23" t="s">
        <v>4674</v>
      </c>
      <c r="D908" s="23" t="s">
        <v>4675</v>
      </c>
      <c r="E908" s="23" t="s">
        <v>4676</v>
      </c>
      <c r="F908" s="5"/>
      <c r="G908" s="5"/>
      <c r="H908" s="5"/>
    </row>
    <row r="909">
      <c r="A909" s="23" t="s">
        <v>4677</v>
      </c>
      <c r="B909" s="23" t="s">
        <v>4678</v>
      </c>
      <c r="C909" s="23" t="s">
        <v>4679</v>
      </c>
      <c r="D909" s="23" t="s">
        <v>4680</v>
      </c>
      <c r="E909" s="23" t="s">
        <v>4681</v>
      </c>
      <c r="F909" s="5"/>
      <c r="G909" s="5"/>
      <c r="H909" s="5"/>
    </row>
    <row r="910">
      <c r="A910" s="23" t="s">
        <v>4682</v>
      </c>
      <c r="B910" s="23" t="s">
        <v>4683</v>
      </c>
      <c r="C910" s="23" t="s">
        <v>4684</v>
      </c>
      <c r="D910" s="23" t="s">
        <v>4685</v>
      </c>
      <c r="E910" s="23" t="s">
        <v>4686</v>
      </c>
      <c r="F910" s="5"/>
      <c r="G910" s="5"/>
      <c r="H910" s="5"/>
    </row>
    <row r="911">
      <c r="A911" s="23" t="s">
        <v>4687</v>
      </c>
      <c r="B911" s="23" t="s">
        <v>4688</v>
      </c>
      <c r="C911" s="23" t="s">
        <v>4689</v>
      </c>
      <c r="D911" s="23" t="s">
        <v>4690</v>
      </c>
      <c r="E911" s="23" t="s">
        <v>4691</v>
      </c>
      <c r="F911" s="5"/>
      <c r="G911" s="5"/>
      <c r="H911" s="5"/>
    </row>
    <row r="912">
      <c r="A912" s="23" t="s">
        <v>4692</v>
      </c>
      <c r="B912" s="23" t="s">
        <v>4693</v>
      </c>
      <c r="C912" s="23" t="s">
        <v>4694</v>
      </c>
      <c r="D912" s="23" t="s">
        <v>4695</v>
      </c>
      <c r="E912" s="23" t="s">
        <v>4696</v>
      </c>
      <c r="F912" s="5"/>
      <c r="G912" s="5"/>
      <c r="H912" s="5"/>
    </row>
    <row r="913">
      <c r="A913" s="23" t="s">
        <v>4697</v>
      </c>
      <c r="B913" s="23" t="s">
        <v>4698</v>
      </c>
      <c r="C913" s="23" t="s">
        <v>4699</v>
      </c>
      <c r="D913" s="23" t="s">
        <v>4700</v>
      </c>
      <c r="E913" s="23" t="s">
        <v>4701</v>
      </c>
      <c r="F913" s="5"/>
      <c r="G913" s="5"/>
      <c r="H913" s="5"/>
    </row>
    <row r="914">
      <c r="A914" s="23" t="s">
        <v>4702</v>
      </c>
      <c r="B914" s="23" t="s">
        <v>4703</v>
      </c>
      <c r="C914" s="23" t="s">
        <v>4704</v>
      </c>
      <c r="D914" s="23" t="s">
        <v>4705</v>
      </c>
      <c r="E914" s="23" t="s">
        <v>4706</v>
      </c>
      <c r="F914" s="5"/>
      <c r="G914" s="5"/>
      <c r="H914" s="5"/>
    </row>
    <row r="915">
      <c r="A915" s="23" t="s">
        <v>4707</v>
      </c>
      <c r="B915" s="23" t="s">
        <v>4708</v>
      </c>
      <c r="C915" s="23" t="s">
        <v>4709</v>
      </c>
      <c r="D915" s="23" t="s">
        <v>4710</v>
      </c>
      <c r="E915" s="23" t="s">
        <v>4711</v>
      </c>
      <c r="F915" s="5"/>
      <c r="G915" s="5"/>
      <c r="H915" s="5"/>
    </row>
    <row r="916">
      <c r="A916" s="23" t="s">
        <v>4712</v>
      </c>
      <c r="B916" s="23" t="s">
        <v>4713</v>
      </c>
      <c r="C916" s="23" t="s">
        <v>4714</v>
      </c>
      <c r="D916" s="23" t="s">
        <v>4715</v>
      </c>
      <c r="E916" s="23" t="s">
        <v>4716</v>
      </c>
      <c r="F916" s="5"/>
      <c r="G916" s="5"/>
      <c r="H916" s="5"/>
    </row>
    <row r="917">
      <c r="A917" s="23" t="s">
        <v>4717</v>
      </c>
      <c r="B917" s="23" t="s">
        <v>4718</v>
      </c>
      <c r="C917" s="23" t="s">
        <v>4719</v>
      </c>
      <c r="D917" s="23" t="s">
        <v>4720</v>
      </c>
      <c r="E917" s="23" t="s">
        <v>4721</v>
      </c>
      <c r="F917" s="5"/>
      <c r="G917" s="5"/>
      <c r="H917" s="5"/>
    </row>
    <row r="918">
      <c r="A918" s="23" t="s">
        <v>4722</v>
      </c>
      <c r="B918" s="23" t="s">
        <v>4723</v>
      </c>
      <c r="C918" s="23" t="s">
        <v>4724</v>
      </c>
      <c r="D918" s="23" t="s">
        <v>4725</v>
      </c>
      <c r="E918" s="23" t="s">
        <v>4726</v>
      </c>
      <c r="F918" s="5"/>
      <c r="G918" s="5"/>
      <c r="H918" s="5"/>
    </row>
    <row r="919">
      <c r="A919" s="23" t="s">
        <v>4727</v>
      </c>
      <c r="B919" s="23" t="s">
        <v>4728</v>
      </c>
      <c r="C919" s="23" t="s">
        <v>4729</v>
      </c>
      <c r="D919" s="23" t="s">
        <v>4730</v>
      </c>
      <c r="E919" s="23" t="s">
        <v>4731</v>
      </c>
      <c r="F919" s="5"/>
      <c r="G919" s="5"/>
      <c r="H919" s="5"/>
    </row>
    <row r="920">
      <c r="A920" s="23" t="s">
        <v>4732</v>
      </c>
      <c r="B920" s="23" t="s">
        <v>4733</v>
      </c>
      <c r="C920" s="23" t="s">
        <v>4734</v>
      </c>
      <c r="D920" s="23" t="s">
        <v>4735</v>
      </c>
      <c r="E920" s="23" t="s">
        <v>4736</v>
      </c>
      <c r="F920" s="5"/>
      <c r="G920" s="5"/>
      <c r="H920" s="5"/>
    </row>
    <row r="921">
      <c r="A921" s="23" t="s">
        <v>4737</v>
      </c>
      <c r="B921" s="23" t="s">
        <v>4738</v>
      </c>
      <c r="C921" s="23" t="s">
        <v>4739</v>
      </c>
      <c r="D921" s="23" t="s">
        <v>4740</v>
      </c>
      <c r="E921" s="23" t="s">
        <v>4741</v>
      </c>
      <c r="F921" s="5"/>
      <c r="G921" s="5"/>
      <c r="H921" s="5"/>
    </row>
    <row r="922">
      <c r="A922" s="23" t="s">
        <v>4742</v>
      </c>
      <c r="B922" s="23" t="s">
        <v>4743</v>
      </c>
      <c r="C922" s="23" t="s">
        <v>4744</v>
      </c>
      <c r="D922" s="23" t="s">
        <v>4745</v>
      </c>
      <c r="E922" s="23" t="s">
        <v>4746</v>
      </c>
      <c r="F922" s="5"/>
      <c r="G922" s="5"/>
      <c r="H922" s="5"/>
    </row>
    <row r="923">
      <c r="A923" s="23" t="s">
        <v>4747</v>
      </c>
      <c r="B923" s="23" t="s">
        <v>4748</v>
      </c>
      <c r="C923" s="23" t="s">
        <v>4749</v>
      </c>
      <c r="D923" s="23" t="s">
        <v>4750</v>
      </c>
      <c r="E923" s="23" t="s">
        <v>4751</v>
      </c>
      <c r="F923" s="5"/>
      <c r="G923" s="5"/>
      <c r="H923" s="5"/>
    </row>
    <row r="924">
      <c r="A924" s="23" t="s">
        <v>4752</v>
      </c>
      <c r="B924" s="23" t="s">
        <v>4753</v>
      </c>
      <c r="C924" s="23" t="s">
        <v>4754</v>
      </c>
      <c r="D924" s="23" t="s">
        <v>4755</v>
      </c>
      <c r="E924" s="23" t="s">
        <v>4756</v>
      </c>
      <c r="F924" s="5"/>
      <c r="G924" s="5"/>
      <c r="H924" s="5"/>
    </row>
    <row r="925">
      <c r="A925" s="23" t="s">
        <v>4757</v>
      </c>
      <c r="B925" s="23" t="s">
        <v>4758</v>
      </c>
      <c r="C925" s="23" t="s">
        <v>4759</v>
      </c>
      <c r="D925" s="23" t="s">
        <v>4760</v>
      </c>
      <c r="E925" s="23" t="s">
        <v>4761</v>
      </c>
      <c r="F925" s="5"/>
      <c r="G925" s="5"/>
      <c r="H925" s="5"/>
    </row>
    <row r="926">
      <c r="A926" s="23" t="s">
        <v>4762</v>
      </c>
      <c r="B926" s="23" t="s">
        <v>4763</v>
      </c>
      <c r="C926" s="23" t="s">
        <v>4764</v>
      </c>
      <c r="D926" s="23" t="s">
        <v>4765</v>
      </c>
      <c r="E926" s="23" t="s">
        <v>4766</v>
      </c>
      <c r="F926" s="5"/>
      <c r="G926" s="5"/>
      <c r="H926" s="5"/>
    </row>
    <row r="927">
      <c r="A927" s="23" t="s">
        <v>4767</v>
      </c>
      <c r="B927" s="23" t="s">
        <v>4768</v>
      </c>
      <c r="C927" s="23" t="s">
        <v>4769</v>
      </c>
      <c r="D927" s="23" t="s">
        <v>4770</v>
      </c>
      <c r="E927" s="23" t="s">
        <v>4771</v>
      </c>
      <c r="F927" s="5"/>
      <c r="G927" s="5"/>
      <c r="H927" s="5"/>
    </row>
    <row r="928">
      <c r="A928" s="23" t="s">
        <v>4772</v>
      </c>
      <c r="B928" s="23" t="s">
        <v>4773</v>
      </c>
      <c r="C928" s="23" t="s">
        <v>4774</v>
      </c>
      <c r="D928" s="23" t="s">
        <v>4775</v>
      </c>
      <c r="E928" s="23" t="s">
        <v>4776</v>
      </c>
      <c r="F928" s="5"/>
      <c r="G928" s="5"/>
      <c r="H928" s="5"/>
    </row>
    <row r="929">
      <c r="A929" s="23" t="s">
        <v>4777</v>
      </c>
      <c r="B929" s="23" t="s">
        <v>4778</v>
      </c>
      <c r="C929" s="23" t="s">
        <v>4779</v>
      </c>
      <c r="D929" s="23" t="s">
        <v>4780</v>
      </c>
      <c r="E929" s="23" t="s">
        <v>4781</v>
      </c>
      <c r="F929" s="5"/>
      <c r="G929" s="5"/>
      <c r="H929" s="5"/>
    </row>
    <row r="930">
      <c r="A930" s="23" t="s">
        <v>4782</v>
      </c>
      <c r="B930" s="23" t="s">
        <v>4783</v>
      </c>
      <c r="C930" s="23" t="s">
        <v>4784</v>
      </c>
      <c r="D930" s="23" t="s">
        <v>4785</v>
      </c>
      <c r="E930" s="23" t="s">
        <v>4786</v>
      </c>
      <c r="F930" s="5"/>
      <c r="G930" s="5"/>
      <c r="H930" s="5"/>
    </row>
    <row r="931">
      <c r="A931" s="23" t="s">
        <v>4787</v>
      </c>
      <c r="B931" s="23" t="s">
        <v>4788</v>
      </c>
      <c r="C931" s="23" t="s">
        <v>4789</v>
      </c>
      <c r="D931" s="23" t="s">
        <v>4790</v>
      </c>
      <c r="E931" s="23" t="s">
        <v>4791</v>
      </c>
      <c r="F931" s="5"/>
      <c r="G931" s="5"/>
      <c r="H931" s="5"/>
    </row>
    <row r="932">
      <c r="A932" s="23" t="s">
        <v>4792</v>
      </c>
      <c r="B932" s="23" t="s">
        <v>4793</v>
      </c>
      <c r="C932" s="23" t="s">
        <v>4794</v>
      </c>
      <c r="D932" s="23" t="s">
        <v>4795</v>
      </c>
      <c r="E932" s="23" t="s">
        <v>4796</v>
      </c>
      <c r="F932" s="5"/>
      <c r="G932" s="5"/>
      <c r="H932" s="5"/>
    </row>
    <row r="933">
      <c r="A933" s="23" t="s">
        <v>4797</v>
      </c>
      <c r="B933" s="23" t="s">
        <v>4798</v>
      </c>
      <c r="C933" s="23" t="s">
        <v>4799</v>
      </c>
      <c r="D933" s="23" t="s">
        <v>4800</v>
      </c>
      <c r="E933" s="23" t="s">
        <v>4801</v>
      </c>
      <c r="F933" s="5"/>
      <c r="G933" s="5"/>
      <c r="H933" s="5"/>
    </row>
    <row r="934">
      <c r="A934" s="23" t="s">
        <v>4802</v>
      </c>
      <c r="B934" s="23" t="s">
        <v>4803</v>
      </c>
      <c r="C934" s="23" t="s">
        <v>4804</v>
      </c>
      <c r="D934" s="23" t="s">
        <v>4805</v>
      </c>
      <c r="E934" s="23" t="s">
        <v>4806</v>
      </c>
      <c r="F934" s="5"/>
      <c r="G934" s="5"/>
      <c r="H934" s="5"/>
    </row>
    <row r="935">
      <c r="A935" s="23" t="s">
        <v>4807</v>
      </c>
      <c r="B935" s="23" t="s">
        <v>4803</v>
      </c>
      <c r="C935" s="23" t="s">
        <v>4808</v>
      </c>
      <c r="D935" s="23" t="s">
        <v>4809</v>
      </c>
      <c r="E935" s="23" t="s">
        <v>4810</v>
      </c>
      <c r="F935" s="5"/>
      <c r="G935" s="5"/>
      <c r="H935" s="5"/>
    </row>
    <row r="936">
      <c r="A936" s="23" t="s">
        <v>4811</v>
      </c>
      <c r="B936" s="23" t="s">
        <v>4812</v>
      </c>
      <c r="C936" s="23" t="s">
        <v>4813</v>
      </c>
      <c r="D936" s="23" t="s">
        <v>4814</v>
      </c>
      <c r="E936" s="23" t="s">
        <v>4815</v>
      </c>
      <c r="F936" s="5"/>
      <c r="G936" s="5"/>
      <c r="H936" s="5"/>
    </row>
    <row r="937">
      <c r="A937" s="23" t="s">
        <v>4816</v>
      </c>
      <c r="B937" s="23" t="s">
        <v>4817</v>
      </c>
      <c r="C937" s="23" t="s">
        <v>4818</v>
      </c>
      <c r="D937" s="23" t="s">
        <v>4819</v>
      </c>
      <c r="E937" s="23" t="s">
        <v>4820</v>
      </c>
      <c r="F937" s="5"/>
      <c r="G937" s="5"/>
      <c r="H937" s="5"/>
    </row>
    <row r="938">
      <c r="A938" s="23" t="s">
        <v>4821</v>
      </c>
      <c r="B938" s="23" t="s">
        <v>4822</v>
      </c>
      <c r="C938" s="23" t="s">
        <v>4823</v>
      </c>
      <c r="D938" s="23" t="s">
        <v>4824</v>
      </c>
      <c r="E938" s="23" t="s">
        <v>4825</v>
      </c>
      <c r="F938" s="5"/>
      <c r="G938" s="5"/>
      <c r="H938" s="5"/>
    </row>
    <row r="939">
      <c r="A939" s="23" t="s">
        <v>4826</v>
      </c>
      <c r="B939" s="23" t="s">
        <v>4827</v>
      </c>
      <c r="C939" s="23" t="s">
        <v>4828</v>
      </c>
      <c r="D939" s="23" t="s">
        <v>4829</v>
      </c>
      <c r="E939" s="23" t="s">
        <v>4830</v>
      </c>
      <c r="F939" s="5"/>
      <c r="G939" s="5"/>
      <c r="H939" s="5"/>
    </row>
    <row r="940">
      <c r="A940" s="23" t="s">
        <v>4831</v>
      </c>
      <c r="B940" s="23" t="s">
        <v>4832</v>
      </c>
      <c r="C940" s="23" t="s">
        <v>4833</v>
      </c>
      <c r="D940" s="23" t="s">
        <v>4834</v>
      </c>
      <c r="E940" s="23" t="s">
        <v>4835</v>
      </c>
      <c r="F940" s="5"/>
      <c r="G940" s="5"/>
      <c r="H940" s="5"/>
    </row>
    <row r="941">
      <c r="A941" s="23" t="s">
        <v>4836</v>
      </c>
      <c r="B941" s="23" t="s">
        <v>4837</v>
      </c>
      <c r="C941" s="23" t="s">
        <v>4838</v>
      </c>
      <c r="D941" s="23" t="s">
        <v>4839</v>
      </c>
      <c r="E941" s="23" t="s">
        <v>4840</v>
      </c>
      <c r="F941" s="5"/>
      <c r="G941" s="5"/>
      <c r="H941" s="5"/>
    </row>
    <row r="942">
      <c r="A942" s="23" t="s">
        <v>4841</v>
      </c>
      <c r="B942" s="23" t="s">
        <v>4842</v>
      </c>
      <c r="C942" s="23" t="s">
        <v>4843</v>
      </c>
      <c r="D942" s="23" t="s">
        <v>4844</v>
      </c>
      <c r="E942" s="23" t="s">
        <v>4845</v>
      </c>
      <c r="F942" s="5"/>
      <c r="G942" s="5"/>
      <c r="H942" s="5"/>
    </row>
    <row r="943">
      <c r="A943" s="23" t="s">
        <v>4846</v>
      </c>
      <c r="B943" s="23" t="s">
        <v>4847</v>
      </c>
      <c r="C943" s="23" t="s">
        <v>4848</v>
      </c>
      <c r="D943" s="23" t="s">
        <v>4849</v>
      </c>
      <c r="E943" s="23" t="s">
        <v>4850</v>
      </c>
      <c r="F943" s="5"/>
      <c r="G943" s="5"/>
      <c r="H943" s="5"/>
    </row>
    <row r="944">
      <c r="A944" s="23" t="s">
        <v>4851</v>
      </c>
      <c r="B944" s="23" t="s">
        <v>4852</v>
      </c>
      <c r="C944" s="23" t="s">
        <v>4853</v>
      </c>
      <c r="D944" s="23" t="s">
        <v>4854</v>
      </c>
      <c r="E944" s="23" t="s">
        <v>4855</v>
      </c>
      <c r="F944" s="5"/>
      <c r="G944" s="5"/>
      <c r="H944" s="5"/>
    </row>
    <row r="945">
      <c r="A945" s="23" t="s">
        <v>4856</v>
      </c>
      <c r="B945" s="23" t="s">
        <v>4857</v>
      </c>
      <c r="C945" s="23" t="s">
        <v>4858</v>
      </c>
      <c r="D945" s="23" t="s">
        <v>4859</v>
      </c>
      <c r="E945" s="23" t="s">
        <v>4860</v>
      </c>
      <c r="F945" s="5"/>
      <c r="G945" s="5"/>
      <c r="H945" s="5"/>
    </row>
    <row r="946">
      <c r="A946" s="23" t="s">
        <v>4861</v>
      </c>
      <c r="B946" s="23" t="s">
        <v>4862</v>
      </c>
      <c r="C946" s="23" t="s">
        <v>4863</v>
      </c>
      <c r="D946" s="23" t="s">
        <v>4864</v>
      </c>
      <c r="E946" s="23" t="s">
        <v>4865</v>
      </c>
      <c r="F946" s="5"/>
      <c r="G946" s="5"/>
      <c r="H946" s="5"/>
    </row>
    <row r="947">
      <c r="A947" s="23" t="s">
        <v>4866</v>
      </c>
      <c r="B947" s="23" t="s">
        <v>4867</v>
      </c>
      <c r="C947" s="23" t="s">
        <v>4868</v>
      </c>
      <c r="D947" s="23" t="s">
        <v>4869</v>
      </c>
      <c r="E947" s="23" t="s">
        <v>4870</v>
      </c>
      <c r="F947" s="5"/>
      <c r="G947" s="5"/>
      <c r="H947" s="5"/>
    </row>
    <row r="948">
      <c r="A948" s="23" t="s">
        <v>4871</v>
      </c>
      <c r="B948" s="23" t="s">
        <v>4872</v>
      </c>
      <c r="C948" s="23" t="s">
        <v>4873</v>
      </c>
      <c r="D948" s="23" t="s">
        <v>4874</v>
      </c>
      <c r="E948" s="23" t="s">
        <v>4875</v>
      </c>
      <c r="F948" s="5"/>
      <c r="G948" s="5"/>
      <c r="H948" s="5"/>
    </row>
    <row r="949">
      <c r="A949" s="23" t="s">
        <v>4876</v>
      </c>
      <c r="B949" s="23" t="s">
        <v>4877</v>
      </c>
      <c r="C949" s="23" t="s">
        <v>4878</v>
      </c>
      <c r="D949" s="23" t="s">
        <v>4879</v>
      </c>
      <c r="E949" s="23" t="s">
        <v>4880</v>
      </c>
      <c r="F949" s="5"/>
      <c r="G949" s="5"/>
      <c r="H949" s="5"/>
    </row>
    <row r="950">
      <c r="A950" s="23" t="s">
        <v>4881</v>
      </c>
      <c r="B950" s="23" t="s">
        <v>4882</v>
      </c>
      <c r="C950" s="23" t="s">
        <v>4883</v>
      </c>
      <c r="D950" s="23" t="s">
        <v>4884</v>
      </c>
      <c r="E950" s="23" t="s">
        <v>4885</v>
      </c>
      <c r="F950" s="5"/>
      <c r="G950" s="5"/>
      <c r="H950" s="5"/>
    </row>
    <row r="951">
      <c r="A951" s="23" t="s">
        <v>4886</v>
      </c>
      <c r="B951" s="23" t="s">
        <v>4887</v>
      </c>
      <c r="C951" s="23" t="s">
        <v>4888</v>
      </c>
      <c r="D951" s="23" t="s">
        <v>4889</v>
      </c>
      <c r="E951" s="23" t="s">
        <v>4890</v>
      </c>
      <c r="F951" s="5"/>
      <c r="G951" s="5"/>
      <c r="H951" s="5"/>
    </row>
    <row r="952">
      <c r="A952" s="23" t="s">
        <v>4891</v>
      </c>
      <c r="B952" s="23" t="s">
        <v>4892</v>
      </c>
      <c r="C952" s="23" t="s">
        <v>4893</v>
      </c>
      <c r="D952" s="23" t="s">
        <v>4894</v>
      </c>
      <c r="E952" s="23" t="s">
        <v>4895</v>
      </c>
      <c r="F952" s="5"/>
      <c r="G952" s="5"/>
      <c r="H952" s="5"/>
    </row>
    <row r="953">
      <c r="A953" s="23" t="s">
        <v>4896</v>
      </c>
      <c r="B953" s="23" t="s">
        <v>4897</v>
      </c>
      <c r="C953" s="23" t="s">
        <v>4898</v>
      </c>
      <c r="D953" s="23" t="s">
        <v>4899</v>
      </c>
      <c r="E953" s="23" t="s">
        <v>4900</v>
      </c>
      <c r="F953" s="5"/>
      <c r="G953" s="5"/>
      <c r="H953" s="5"/>
    </row>
    <row r="954">
      <c r="A954" s="23" t="s">
        <v>4901</v>
      </c>
      <c r="B954" s="23" t="s">
        <v>4902</v>
      </c>
      <c r="C954" s="23" t="s">
        <v>4903</v>
      </c>
      <c r="D954" s="23" t="s">
        <v>4904</v>
      </c>
      <c r="E954" s="23" t="s">
        <v>4905</v>
      </c>
      <c r="F954" s="5"/>
      <c r="G954" s="5"/>
      <c r="H954" s="5"/>
    </row>
    <row r="955">
      <c r="A955" s="23" t="s">
        <v>4906</v>
      </c>
      <c r="B955" s="23" t="s">
        <v>4907</v>
      </c>
      <c r="C955" s="23" t="s">
        <v>4908</v>
      </c>
      <c r="D955" s="23" t="s">
        <v>4909</v>
      </c>
      <c r="E955" s="23" t="s">
        <v>4910</v>
      </c>
      <c r="F955" s="5"/>
      <c r="G955" s="5"/>
      <c r="H955" s="5"/>
    </row>
    <row r="956">
      <c r="A956" s="23" t="s">
        <v>4911</v>
      </c>
      <c r="B956" s="23" t="s">
        <v>4907</v>
      </c>
      <c r="C956" s="23" t="s">
        <v>4908</v>
      </c>
      <c r="D956" s="23" t="s">
        <v>4912</v>
      </c>
      <c r="E956" s="23" t="s">
        <v>4913</v>
      </c>
      <c r="F956" s="5"/>
      <c r="G956" s="5"/>
      <c r="H956" s="5"/>
    </row>
    <row r="957">
      <c r="A957" s="23" t="s">
        <v>4914</v>
      </c>
      <c r="B957" s="23" t="s">
        <v>4915</v>
      </c>
      <c r="C957" s="23" t="s">
        <v>4916</v>
      </c>
      <c r="D957" s="23" t="s">
        <v>4917</v>
      </c>
      <c r="E957" s="23" t="s">
        <v>4918</v>
      </c>
      <c r="F957" s="5"/>
      <c r="G957" s="5"/>
      <c r="H957" s="5"/>
    </row>
    <row r="958">
      <c r="A958" s="23" t="s">
        <v>4919</v>
      </c>
      <c r="B958" s="23" t="s">
        <v>4920</v>
      </c>
      <c r="C958" s="23" t="s">
        <v>4921</v>
      </c>
      <c r="D958" s="23" t="s">
        <v>4922</v>
      </c>
      <c r="E958" s="23" t="s">
        <v>4923</v>
      </c>
      <c r="F958" s="5"/>
      <c r="G958" s="5"/>
      <c r="H958" s="5"/>
    </row>
    <row r="959">
      <c r="A959" s="23" t="s">
        <v>4924</v>
      </c>
      <c r="B959" s="23" t="s">
        <v>4925</v>
      </c>
      <c r="C959" s="23" t="s">
        <v>4926</v>
      </c>
      <c r="D959" s="23" t="s">
        <v>4927</v>
      </c>
      <c r="E959" s="23" t="s">
        <v>4928</v>
      </c>
      <c r="F959" s="5"/>
      <c r="G959" s="5"/>
      <c r="H959" s="5"/>
    </row>
    <row r="960">
      <c r="A960" s="23" t="s">
        <v>4929</v>
      </c>
      <c r="B960" s="23" t="s">
        <v>4930</v>
      </c>
      <c r="C960" s="23"/>
      <c r="D960" s="23" t="s">
        <v>4931</v>
      </c>
      <c r="E960" s="23" t="s">
        <v>4932</v>
      </c>
      <c r="F960" s="5"/>
      <c r="G960" s="5"/>
      <c r="H960" s="5"/>
    </row>
    <row r="961">
      <c r="A961" s="23" t="s">
        <v>4933</v>
      </c>
      <c r="B961" s="23" t="s">
        <v>4934</v>
      </c>
      <c r="C961" s="23"/>
      <c r="D961" s="23" t="s">
        <v>4935</v>
      </c>
      <c r="E961" s="23" t="s">
        <v>4936</v>
      </c>
      <c r="F961" s="5"/>
      <c r="G961" s="5"/>
      <c r="H961" s="5"/>
    </row>
    <row r="962">
      <c r="A962" s="23" t="s">
        <v>4937</v>
      </c>
      <c r="B962" s="23" t="s">
        <v>4938</v>
      </c>
      <c r="C962" s="23"/>
      <c r="D962" s="23" t="s">
        <v>4939</v>
      </c>
      <c r="E962" s="23" t="s">
        <v>4940</v>
      </c>
      <c r="F962" s="5"/>
      <c r="G962" s="5"/>
      <c r="H962" s="5"/>
    </row>
    <row r="963">
      <c r="A963" s="23" t="s">
        <v>4941</v>
      </c>
      <c r="B963" s="23" t="s">
        <v>4942</v>
      </c>
      <c r="C963" s="23"/>
      <c r="D963" s="23" t="s">
        <v>4943</v>
      </c>
      <c r="E963" s="23" t="s">
        <v>4944</v>
      </c>
      <c r="F963" s="5"/>
      <c r="G963" s="5"/>
      <c r="H963" s="5"/>
    </row>
    <row r="964">
      <c r="A964" s="23" t="s">
        <v>4945</v>
      </c>
      <c r="B964" s="23" t="s">
        <v>4946</v>
      </c>
      <c r="C964" s="23"/>
      <c r="D964" s="23" t="s">
        <v>4947</v>
      </c>
      <c r="E964" s="23" t="s">
        <v>4948</v>
      </c>
      <c r="F964" s="5"/>
      <c r="G964" s="5"/>
      <c r="H964" s="5"/>
    </row>
    <row r="965">
      <c r="A965" s="23" t="s">
        <v>4949</v>
      </c>
      <c r="B965" s="23" t="s">
        <v>4950</v>
      </c>
      <c r="C965" s="23"/>
      <c r="D965" s="23" t="s">
        <v>4951</v>
      </c>
      <c r="E965" s="23" t="s">
        <v>4952</v>
      </c>
      <c r="F965" s="5"/>
      <c r="G965" s="5"/>
      <c r="H965" s="5"/>
    </row>
    <row r="966">
      <c r="A966" s="23" t="s">
        <v>4953</v>
      </c>
      <c r="B966" s="23" t="s">
        <v>4954</v>
      </c>
      <c r="C966" s="23"/>
      <c r="D966" s="23" t="s">
        <v>4955</v>
      </c>
      <c r="E966" s="23" t="s">
        <v>4956</v>
      </c>
      <c r="F966" s="5"/>
      <c r="G966" s="5"/>
      <c r="H966" s="5"/>
    </row>
    <row r="967">
      <c r="A967" s="23" t="s">
        <v>4957</v>
      </c>
      <c r="B967" s="23" t="s">
        <v>4958</v>
      </c>
      <c r="C967" s="23" t="s">
        <v>4959</v>
      </c>
      <c r="D967" s="23" t="s">
        <v>4960</v>
      </c>
      <c r="E967" s="23" t="s">
        <v>4961</v>
      </c>
      <c r="F967" s="5"/>
      <c r="G967" s="5"/>
      <c r="H967" s="5"/>
    </row>
    <row r="968">
      <c r="A968" s="23" t="s">
        <v>4962</v>
      </c>
      <c r="B968" s="23" t="s">
        <v>4963</v>
      </c>
      <c r="C968" s="23"/>
      <c r="D968" s="23" t="s">
        <v>4964</v>
      </c>
      <c r="E968" s="23" t="s">
        <v>4965</v>
      </c>
      <c r="F968" s="5"/>
      <c r="G968" s="5"/>
      <c r="H968" s="5"/>
    </row>
    <row r="969">
      <c r="A969" s="23" t="s">
        <v>4966</v>
      </c>
      <c r="B969" s="23" t="s">
        <v>4967</v>
      </c>
      <c r="C969" s="23"/>
      <c r="D969" s="23" t="s">
        <v>4968</v>
      </c>
      <c r="E969" s="23" t="s">
        <v>4969</v>
      </c>
      <c r="F969" s="5"/>
      <c r="G969" s="5"/>
      <c r="H969" s="5"/>
    </row>
    <row r="970">
      <c r="A970" s="23" t="s">
        <v>4970</v>
      </c>
      <c r="B970" s="23" t="s">
        <v>4971</v>
      </c>
      <c r="C970" s="23" t="s">
        <v>4972</v>
      </c>
      <c r="D970" s="23" t="s">
        <v>4973</v>
      </c>
      <c r="E970" s="23" t="s">
        <v>4974</v>
      </c>
      <c r="F970" s="5"/>
      <c r="G970" s="5"/>
      <c r="H970" s="5"/>
    </row>
    <row r="971">
      <c r="A971" s="23" t="s">
        <v>4975</v>
      </c>
      <c r="B971" s="23" t="s">
        <v>4976</v>
      </c>
      <c r="C971" s="23" t="s">
        <v>4977</v>
      </c>
      <c r="D971" s="23" t="s">
        <v>4978</v>
      </c>
      <c r="E971" s="23" t="s">
        <v>4979</v>
      </c>
      <c r="F971" s="5"/>
      <c r="G971" s="5"/>
      <c r="H971" s="5"/>
    </row>
    <row r="972">
      <c r="A972" s="23" t="s">
        <v>4980</v>
      </c>
      <c r="B972" s="23" t="s">
        <v>4981</v>
      </c>
      <c r="C972" s="23" t="s">
        <v>4982</v>
      </c>
      <c r="D972" s="23" t="s">
        <v>4983</v>
      </c>
      <c r="E972" s="23" t="s">
        <v>4984</v>
      </c>
      <c r="F972" s="5"/>
      <c r="G972" s="5"/>
      <c r="H972" s="5"/>
    </row>
    <row r="973">
      <c r="A973" s="23" t="s">
        <v>4985</v>
      </c>
      <c r="B973" s="23" t="s">
        <v>4986</v>
      </c>
      <c r="C973" s="23" t="s">
        <v>4987</v>
      </c>
      <c r="D973" s="23" t="s">
        <v>4988</v>
      </c>
      <c r="E973" s="23" t="s">
        <v>4989</v>
      </c>
      <c r="F973" s="5"/>
      <c r="G973" s="5"/>
      <c r="H973" s="5"/>
    </row>
    <row r="974">
      <c r="A974" s="23" t="s">
        <v>4990</v>
      </c>
      <c r="B974" s="23" t="s">
        <v>4991</v>
      </c>
      <c r="C974" s="23" t="s">
        <v>4992</v>
      </c>
      <c r="D974" s="23" t="s">
        <v>4993</v>
      </c>
      <c r="E974" s="23" t="s">
        <v>4994</v>
      </c>
      <c r="F974" s="5"/>
      <c r="G974" s="5"/>
      <c r="H974" s="5"/>
    </row>
    <row r="975">
      <c r="A975" s="23" t="s">
        <v>4995</v>
      </c>
      <c r="B975" s="23" t="s">
        <v>4996</v>
      </c>
      <c r="C975" s="23" t="s">
        <v>4997</v>
      </c>
      <c r="D975" s="23" t="s">
        <v>4998</v>
      </c>
      <c r="E975" s="23" t="s">
        <v>4999</v>
      </c>
      <c r="F975" s="5"/>
      <c r="G975" s="5"/>
      <c r="H975" s="5"/>
    </row>
    <row r="976">
      <c r="A976" s="23" t="s">
        <v>5000</v>
      </c>
      <c r="B976" s="23" t="s">
        <v>5001</v>
      </c>
      <c r="C976" s="23" t="s">
        <v>5002</v>
      </c>
      <c r="D976" s="23" t="s">
        <v>5003</v>
      </c>
      <c r="E976" s="23" t="s">
        <v>5004</v>
      </c>
      <c r="F976" s="5"/>
      <c r="G976" s="5"/>
      <c r="H976" s="5"/>
    </row>
    <row r="977">
      <c r="A977" s="23" t="s">
        <v>5005</v>
      </c>
      <c r="B977" s="23" t="s">
        <v>5006</v>
      </c>
      <c r="C977" s="23" t="s">
        <v>5007</v>
      </c>
      <c r="D977" s="23" t="s">
        <v>5008</v>
      </c>
      <c r="E977" s="23" t="s">
        <v>5009</v>
      </c>
      <c r="F977" s="5"/>
      <c r="G977" s="5"/>
      <c r="H977" s="5"/>
    </row>
    <row r="978">
      <c r="A978" s="23" t="s">
        <v>5010</v>
      </c>
      <c r="B978" s="23" t="s">
        <v>5011</v>
      </c>
      <c r="C978" s="23" t="s">
        <v>5012</v>
      </c>
      <c r="D978" s="23" t="s">
        <v>5013</v>
      </c>
      <c r="E978" s="23" t="s">
        <v>5014</v>
      </c>
      <c r="F978" s="5"/>
      <c r="G978" s="5"/>
      <c r="H978" s="5"/>
    </row>
    <row r="979">
      <c r="A979" s="23" t="s">
        <v>5015</v>
      </c>
      <c r="B979" s="23" t="s">
        <v>5016</v>
      </c>
      <c r="C979" s="23" t="s">
        <v>5017</v>
      </c>
      <c r="D979" s="23" t="s">
        <v>5018</v>
      </c>
      <c r="E979" s="23" t="s">
        <v>5019</v>
      </c>
      <c r="F979" s="5"/>
      <c r="G979" s="5"/>
      <c r="H979" s="5"/>
    </row>
    <row r="980">
      <c r="A980" s="23" t="s">
        <v>5020</v>
      </c>
      <c r="B980" s="23" t="s">
        <v>5021</v>
      </c>
      <c r="C980" s="23" t="s">
        <v>5022</v>
      </c>
      <c r="D980" s="23" t="s">
        <v>5023</v>
      </c>
      <c r="E980" s="23" t="s">
        <v>5024</v>
      </c>
      <c r="F980" s="5"/>
      <c r="G980" s="5"/>
      <c r="H980" s="5"/>
    </row>
    <row r="981">
      <c r="A981" s="23" t="s">
        <v>5025</v>
      </c>
      <c r="B981" s="23" t="s">
        <v>5026</v>
      </c>
      <c r="C981" s="23" t="s">
        <v>5027</v>
      </c>
      <c r="D981" s="23" t="s">
        <v>5028</v>
      </c>
      <c r="E981" s="23" t="s">
        <v>5029</v>
      </c>
      <c r="F981" s="5"/>
      <c r="G981" s="5"/>
      <c r="H981" s="5"/>
    </row>
    <row r="982">
      <c r="A982" s="23" t="s">
        <v>5030</v>
      </c>
      <c r="B982" s="23" t="s">
        <v>5031</v>
      </c>
      <c r="C982" s="23" t="s">
        <v>5032</v>
      </c>
      <c r="D982" s="23" t="s">
        <v>5033</v>
      </c>
      <c r="E982" s="23" t="s">
        <v>5034</v>
      </c>
      <c r="F982" s="5"/>
      <c r="G982" s="5"/>
      <c r="H982" s="5"/>
    </row>
    <row r="983">
      <c r="A983" s="23" t="s">
        <v>5035</v>
      </c>
      <c r="B983" s="23" t="s">
        <v>5036</v>
      </c>
      <c r="C983" s="23" t="s">
        <v>5037</v>
      </c>
      <c r="D983" s="23" t="s">
        <v>5038</v>
      </c>
      <c r="E983" s="23" t="s">
        <v>5039</v>
      </c>
      <c r="F983" s="5"/>
      <c r="G983" s="5"/>
      <c r="H983" s="5"/>
    </row>
    <row r="984">
      <c r="A984" s="23" t="s">
        <v>5040</v>
      </c>
      <c r="B984" s="23" t="s">
        <v>5041</v>
      </c>
      <c r="C984" s="23" t="s">
        <v>5042</v>
      </c>
      <c r="D984" s="23" t="s">
        <v>5043</v>
      </c>
      <c r="E984" s="23" t="s">
        <v>5044</v>
      </c>
      <c r="F984" s="5"/>
      <c r="G984" s="5"/>
      <c r="H984" s="5"/>
    </row>
    <row r="985">
      <c r="A985" s="23" t="s">
        <v>5045</v>
      </c>
      <c r="B985" s="23" t="s">
        <v>5046</v>
      </c>
      <c r="C985" s="23" t="s">
        <v>5047</v>
      </c>
      <c r="D985" s="23" t="s">
        <v>5048</v>
      </c>
      <c r="E985" s="23" t="s">
        <v>5049</v>
      </c>
      <c r="F985" s="5"/>
      <c r="G985" s="5"/>
      <c r="H985" s="5"/>
    </row>
    <row r="986">
      <c r="A986" s="23" t="s">
        <v>5050</v>
      </c>
      <c r="B986" s="23" t="s">
        <v>5051</v>
      </c>
      <c r="C986" s="23" t="s">
        <v>5052</v>
      </c>
      <c r="D986" s="23" t="s">
        <v>5053</v>
      </c>
      <c r="E986" s="23" t="s">
        <v>5054</v>
      </c>
      <c r="F986" s="5"/>
      <c r="G986" s="5"/>
      <c r="H986" s="5"/>
    </row>
    <row r="987">
      <c r="A987" s="23" t="s">
        <v>5055</v>
      </c>
      <c r="B987" s="23" t="s">
        <v>5056</v>
      </c>
      <c r="C987" s="23" t="s">
        <v>5057</v>
      </c>
      <c r="D987" s="23" t="s">
        <v>5058</v>
      </c>
      <c r="E987" s="23" t="s">
        <v>5059</v>
      </c>
      <c r="F987" s="5"/>
      <c r="G987" s="5"/>
      <c r="H987" s="5"/>
    </row>
    <row r="988">
      <c r="A988" s="23" t="s">
        <v>5060</v>
      </c>
      <c r="B988" s="23" t="s">
        <v>5061</v>
      </c>
      <c r="C988" s="23" t="s">
        <v>5062</v>
      </c>
      <c r="D988" s="23" t="s">
        <v>5063</v>
      </c>
      <c r="E988" s="23" t="s">
        <v>5064</v>
      </c>
      <c r="F988" s="5"/>
      <c r="G988" s="5"/>
      <c r="H988" s="5"/>
    </row>
    <row r="989">
      <c r="A989" s="23" t="s">
        <v>5065</v>
      </c>
      <c r="B989" s="23" t="s">
        <v>5066</v>
      </c>
      <c r="C989" s="23" t="s">
        <v>5067</v>
      </c>
      <c r="D989" s="23" t="s">
        <v>5068</v>
      </c>
      <c r="E989" s="23" t="s">
        <v>5069</v>
      </c>
      <c r="F989" s="5"/>
      <c r="G989" s="5"/>
      <c r="H989" s="5"/>
    </row>
    <row r="990">
      <c r="A990" s="23" t="s">
        <v>5070</v>
      </c>
      <c r="B990" s="23" t="s">
        <v>5071</v>
      </c>
      <c r="C990" s="23" t="s">
        <v>5072</v>
      </c>
      <c r="D990" s="23" t="s">
        <v>5073</v>
      </c>
      <c r="E990" s="23" t="s">
        <v>5074</v>
      </c>
      <c r="F990" s="5"/>
      <c r="G990" s="5"/>
      <c r="H990" s="5"/>
    </row>
    <row r="991">
      <c r="A991" s="23" t="s">
        <v>5075</v>
      </c>
      <c r="B991" s="23" t="s">
        <v>5076</v>
      </c>
      <c r="C991" s="23" t="s">
        <v>5077</v>
      </c>
      <c r="D991" s="23" t="s">
        <v>5078</v>
      </c>
      <c r="E991" s="23" t="s">
        <v>5079</v>
      </c>
      <c r="F991" s="5"/>
      <c r="G991" s="5"/>
      <c r="H991" s="5"/>
    </row>
    <row r="992">
      <c r="A992" s="23" t="s">
        <v>5080</v>
      </c>
      <c r="B992" s="23" t="s">
        <v>5081</v>
      </c>
      <c r="C992" s="23" t="s">
        <v>5082</v>
      </c>
      <c r="D992" s="23" t="s">
        <v>5083</v>
      </c>
      <c r="E992" s="23" t="s">
        <v>5084</v>
      </c>
      <c r="F992" s="5"/>
      <c r="G992" s="5"/>
      <c r="H992" s="5"/>
    </row>
    <row r="993">
      <c r="A993" s="23" t="s">
        <v>5085</v>
      </c>
      <c r="B993" s="23" t="s">
        <v>5086</v>
      </c>
      <c r="C993" s="23" t="s">
        <v>5087</v>
      </c>
      <c r="D993" s="23" t="s">
        <v>5088</v>
      </c>
      <c r="E993" s="23" t="s">
        <v>5089</v>
      </c>
      <c r="F993" s="5"/>
      <c r="G993" s="5"/>
      <c r="H993" s="5"/>
    </row>
    <row r="994">
      <c r="A994" s="23" t="s">
        <v>5090</v>
      </c>
      <c r="B994" s="23" t="s">
        <v>5091</v>
      </c>
      <c r="C994" s="23" t="s">
        <v>5092</v>
      </c>
      <c r="D994" s="23" t="s">
        <v>5093</v>
      </c>
      <c r="E994" s="23" t="s">
        <v>5094</v>
      </c>
      <c r="F994" s="5"/>
      <c r="G994" s="5"/>
      <c r="H994" s="5"/>
    </row>
    <row r="995">
      <c r="A995" s="23" t="s">
        <v>5095</v>
      </c>
      <c r="B995" s="23" t="s">
        <v>5096</v>
      </c>
      <c r="C995" s="23" t="s">
        <v>5097</v>
      </c>
      <c r="D995" s="23" t="s">
        <v>5098</v>
      </c>
      <c r="E995" s="23" t="s">
        <v>5099</v>
      </c>
      <c r="F995" s="5"/>
      <c r="G995" s="5"/>
      <c r="H995" s="5"/>
    </row>
    <row r="996">
      <c r="A996" s="23" t="s">
        <v>5100</v>
      </c>
      <c r="B996" s="23" t="s">
        <v>5101</v>
      </c>
      <c r="C996" s="23" t="s">
        <v>5102</v>
      </c>
      <c r="D996" s="23" t="s">
        <v>5103</v>
      </c>
      <c r="E996" s="23" t="s">
        <v>5104</v>
      </c>
      <c r="F996" s="5"/>
      <c r="G996" s="5"/>
      <c r="H996" s="5"/>
    </row>
    <row r="997">
      <c r="A997" s="23" t="s">
        <v>5105</v>
      </c>
      <c r="B997" s="23" t="s">
        <v>5106</v>
      </c>
      <c r="C997" s="23" t="s">
        <v>5107</v>
      </c>
      <c r="D997" s="23" t="s">
        <v>5108</v>
      </c>
      <c r="E997" s="23" t="s">
        <v>5109</v>
      </c>
      <c r="F997" s="5"/>
      <c r="G997" s="5"/>
      <c r="H997" s="5"/>
    </row>
    <row r="998">
      <c r="A998" s="23" t="s">
        <v>5110</v>
      </c>
      <c r="B998" s="23" t="s">
        <v>5111</v>
      </c>
      <c r="C998" s="23" t="s">
        <v>5112</v>
      </c>
      <c r="D998" s="23" t="s">
        <v>5113</v>
      </c>
      <c r="E998" s="23" t="s">
        <v>5114</v>
      </c>
      <c r="F998" s="5"/>
      <c r="G998" s="5"/>
      <c r="H998" s="5"/>
    </row>
    <row r="999">
      <c r="A999" s="23" t="s">
        <v>5115</v>
      </c>
      <c r="B999" s="23" t="s">
        <v>5116</v>
      </c>
      <c r="C999" s="23" t="s">
        <v>5117</v>
      </c>
      <c r="D999" s="23" t="s">
        <v>5118</v>
      </c>
      <c r="E999" s="23" t="s">
        <v>5119</v>
      </c>
      <c r="F999" s="5"/>
      <c r="G999" s="5"/>
      <c r="H999" s="5"/>
    </row>
    <row r="1000">
      <c r="A1000" s="23" t="s">
        <v>5120</v>
      </c>
      <c r="B1000" s="23" t="s">
        <v>5121</v>
      </c>
      <c r="C1000" s="23" t="s">
        <v>5122</v>
      </c>
      <c r="D1000" s="23" t="s">
        <v>5123</v>
      </c>
      <c r="E1000" s="23" t="s">
        <v>5124</v>
      </c>
      <c r="F1000" s="5"/>
      <c r="G1000" s="5"/>
      <c r="H1000" s="5"/>
    </row>
    <row r="1001">
      <c r="A1001" s="23" t="s">
        <v>5125</v>
      </c>
      <c r="B1001" s="23" t="s">
        <v>5126</v>
      </c>
      <c r="C1001" s="23"/>
      <c r="D1001" s="23" t="s">
        <v>5127</v>
      </c>
      <c r="E1001" s="23" t="s">
        <v>5128</v>
      </c>
      <c r="F1001" s="5"/>
      <c r="G1001" s="5"/>
      <c r="H1001" s="5"/>
    </row>
    <row r="1002">
      <c r="A1002" s="23" t="s">
        <v>5129</v>
      </c>
      <c r="B1002" s="23" t="s">
        <v>5130</v>
      </c>
      <c r="C1002" s="23" t="s">
        <v>5131</v>
      </c>
      <c r="D1002" s="23" t="s">
        <v>5132</v>
      </c>
      <c r="E1002" s="23" t="s">
        <v>5133</v>
      </c>
      <c r="F1002" s="5"/>
      <c r="G1002" s="5"/>
      <c r="H1002" s="5"/>
    </row>
    <row r="1003">
      <c r="A1003" s="23" t="s">
        <v>5134</v>
      </c>
      <c r="B1003" s="23" t="s">
        <v>5135</v>
      </c>
      <c r="C1003" s="23" t="s">
        <v>5136</v>
      </c>
      <c r="D1003" s="23" t="s">
        <v>5137</v>
      </c>
      <c r="E1003" s="23" t="s">
        <v>5138</v>
      </c>
      <c r="F1003" s="5"/>
      <c r="G1003" s="5"/>
      <c r="H1003" s="5"/>
    </row>
    <row r="1004">
      <c r="A1004" s="23" t="s">
        <v>5139</v>
      </c>
      <c r="B1004" s="23" t="s">
        <v>5140</v>
      </c>
      <c r="C1004" s="23" t="s">
        <v>5141</v>
      </c>
      <c r="D1004" s="23" t="s">
        <v>5142</v>
      </c>
      <c r="E1004" s="23" t="s">
        <v>5143</v>
      </c>
      <c r="F1004" s="5"/>
      <c r="G1004" s="5"/>
      <c r="H1004" s="5"/>
    </row>
    <row r="1005">
      <c r="A1005" s="23" t="s">
        <v>5144</v>
      </c>
      <c r="B1005" s="23" t="s">
        <v>5145</v>
      </c>
      <c r="C1005" s="23" t="s">
        <v>5146</v>
      </c>
      <c r="D1005" s="23" t="s">
        <v>5147</v>
      </c>
      <c r="E1005" s="23" t="s">
        <v>5148</v>
      </c>
      <c r="F1005" s="5"/>
      <c r="G1005" s="5"/>
      <c r="H1005" s="5"/>
    </row>
    <row r="1006">
      <c r="A1006" s="23" t="s">
        <v>5149</v>
      </c>
      <c r="B1006" s="23" t="s">
        <v>5150</v>
      </c>
      <c r="C1006" s="23" t="s">
        <v>5151</v>
      </c>
      <c r="D1006" s="23" t="s">
        <v>5152</v>
      </c>
      <c r="E1006" s="23" t="s">
        <v>5153</v>
      </c>
      <c r="F1006" s="5"/>
      <c r="G1006" s="5"/>
      <c r="H1006" s="5"/>
    </row>
    <row r="1007">
      <c r="A1007" s="23" t="s">
        <v>5154</v>
      </c>
      <c r="B1007" s="23" t="s">
        <v>5155</v>
      </c>
      <c r="C1007" s="23" t="s">
        <v>5156</v>
      </c>
      <c r="D1007" s="23" t="s">
        <v>5157</v>
      </c>
      <c r="E1007" s="23" t="s">
        <v>5158</v>
      </c>
      <c r="F1007" s="5"/>
      <c r="G1007" s="5"/>
      <c r="H1007" s="5"/>
    </row>
    <row r="1008">
      <c r="A1008" s="23" t="s">
        <v>5159</v>
      </c>
      <c r="B1008" s="23" t="s">
        <v>5160</v>
      </c>
      <c r="C1008" s="23" t="s">
        <v>5161</v>
      </c>
      <c r="D1008" s="23" t="s">
        <v>5162</v>
      </c>
      <c r="E1008" s="23" t="s">
        <v>5163</v>
      </c>
      <c r="F1008" s="5"/>
      <c r="G1008" s="5"/>
      <c r="H1008" s="5"/>
    </row>
    <row r="1009">
      <c r="A1009" s="23" t="s">
        <v>5164</v>
      </c>
      <c r="B1009" s="23" t="s">
        <v>5165</v>
      </c>
      <c r="C1009" s="23" t="s">
        <v>5166</v>
      </c>
      <c r="D1009" s="23" t="s">
        <v>5167</v>
      </c>
      <c r="E1009" s="23" t="s">
        <v>5168</v>
      </c>
      <c r="F1009" s="5"/>
      <c r="G1009" s="5"/>
      <c r="H1009" s="5"/>
    </row>
    <row r="1010">
      <c r="A1010" s="23" t="s">
        <v>5169</v>
      </c>
      <c r="B1010" s="23" t="s">
        <v>5170</v>
      </c>
      <c r="C1010" s="23" t="s">
        <v>5171</v>
      </c>
      <c r="D1010" s="23" t="s">
        <v>5172</v>
      </c>
      <c r="E1010" s="23" t="s">
        <v>5173</v>
      </c>
      <c r="F1010" s="5"/>
      <c r="G1010" s="5"/>
      <c r="H1010" s="5"/>
    </row>
    <row r="1011">
      <c r="A1011" s="23" t="s">
        <v>5174</v>
      </c>
      <c r="B1011" s="23" t="s">
        <v>5175</v>
      </c>
      <c r="C1011" s="23" t="s">
        <v>5176</v>
      </c>
      <c r="D1011" s="23" t="s">
        <v>5177</v>
      </c>
      <c r="E1011" s="23" t="s">
        <v>5178</v>
      </c>
      <c r="F1011" s="5"/>
      <c r="G1011" s="5"/>
      <c r="H1011" s="5"/>
    </row>
    <row r="1012">
      <c r="A1012" s="23" t="s">
        <v>5179</v>
      </c>
      <c r="B1012" s="23" t="s">
        <v>5180</v>
      </c>
      <c r="C1012" s="23" t="s">
        <v>5181</v>
      </c>
      <c r="D1012" s="23" t="s">
        <v>5182</v>
      </c>
      <c r="E1012" s="23" t="s">
        <v>5183</v>
      </c>
      <c r="F1012" s="5"/>
      <c r="G1012" s="5"/>
      <c r="H1012" s="5"/>
    </row>
    <row r="1013">
      <c r="A1013" s="23" t="s">
        <v>5184</v>
      </c>
      <c r="B1013" s="23" t="s">
        <v>5185</v>
      </c>
      <c r="C1013" s="23" t="s">
        <v>5186</v>
      </c>
      <c r="D1013" s="23" t="s">
        <v>5187</v>
      </c>
      <c r="E1013" s="23" t="s">
        <v>5188</v>
      </c>
      <c r="F1013" s="5"/>
      <c r="G1013" s="5"/>
      <c r="H1013" s="5"/>
    </row>
    <row r="1014">
      <c r="A1014" s="23" t="s">
        <v>5189</v>
      </c>
      <c r="B1014" s="23" t="s">
        <v>5190</v>
      </c>
      <c r="C1014" s="23" t="s">
        <v>5191</v>
      </c>
      <c r="D1014" s="23" t="s">
        <v>5192</v>
      </c>
      <c r="E1014" s="23" t="s">
        <v>5193</v>
      </c>
      <c r="F1014" s="5"/>
      <c r="G1014" s="5"/>
      <c r="H1014" s="5"/>
    </row>
    <row r="1015">
      <c r="A1015" s="23" t="s">
        <v>5194</v>
      </c>
      <c r="B1015" s="23" t="s">
        <v>5195</v>
      </c>
      <c r="C1015" s="23" t="s">
        <v>5196</v>
      </c>
      <c r="D1015" s="23" t="s">
        <v>5197</v>
      </c>
      <c r="E1015" s="23" t="s">
        <v>5198</v>
      </c>
      <c r="F1015" s="5"/>
      <c r="G1015" s="5"/>
      <c r="H1015" s="5"/>
    </row>
    <row r="1016">
      <c r="A1016" s="23" t="s">
        <v>5199</v>
      </c>
      <c r="B1016" s="23" t="s">
        <v>5200</v>
      </c>
      <c r="C1016" s="23" t="s">
        <v>5201</v>
      </c>
      <c r="D1016" s="23" t="s">
        <v>5202</v>
      </c>
      <c r="E1016" s="23" t="s">
        <v>5203</v>
      </c>
      <c r="F1016" s="5"/>
      <c r="G1016" s="5"/>
      <c r="H1016" s="5"/>
    </row>
    <row r="1017">
      <c r="A1017" s="23" t="s">
        <v>5204</v>
      </c>
      <c r="B1017" s="23" t="s">
        <v>5205</v>
      </c>
      <c r="C1017" s="23" t="s">
        <v>5206</v>
      </c>
      <c r="D1017" s="23" t="s">
        <v>5207</v>
      </c>
      <c r="E1017" s="23" t="s">
        <v>5208</v>
      </c>
      <c r="F1017" s="5"/>
      <c r="G1017" s="5"/>
      <c r="H1017" s="5"/>
    </row>
    <row r="1018">
      <c r="A1018" s="23" t="s">
        <v>5209</v>
      </c>
      <c r="B1018" s="23" t="s">
        <v>5210</v>
      </c>
      <c r="C1018" s="23" t="s">
        <v>5211</v>
      </c>
      <c r="D1018" s="23" t="s">
        <v>5212</v>
      </c>
      <c r="E1018" s="23" t="s">
        <v>5213</v>
      </c>
      <c r="F1018" s="5"/>
      <c r="G1018" s="5"/>
      <c r="H1018" s="5"/>
    </row>
    <row r="1019">
      <c r="A1019" s="23" t="s">
        <v>5214</v>
      </c>
      <c r="B1019" s="23" t="s">
        <v>5215</v>
      </c>
      <c r="C1019" s="23" t="s">
        <v>5216</v>
      </c>
      <c r="D1019" s="23" t="s">
        <v>5217</v>
      </c>
      <c r="E1019" s="23" t="s">
        <v>5218</v>
      </c>
      <c r="F1019" s="5"/>
      <c r="G1019" s="5"/>
      <c r="H1019" s="5"/>
    </row>
    <row r="1020">
      <c r="A1020" s="23" t="s">
        <v>5219</v>
      </c>
      <c r="B1020" s="23" t="s">
        <v>5220</v>
      </c>
      <c r="C1020" s="23" t="s">
        <v>5221</v>
      </c>
      <c r="D1020" s="23" t="s">
        <v>5222</v>
      </c>
      <c r="E1020" s="23" t="s">
        <v>5223</v>
      </c>
      <c r="F1020" s="5"/>
      <c r="G1020" s="5"/>
      <c r="H1020" s="5"/>
    </row>
    <row r="1021">
      <c r="A1021" s="23" t="s">
        <v>5224</v>
      </c>
      <c r="B1021" s="23" t="s">
        <v>5225</v>
      </c>
      <c r="C1021" s="23" t="s">
        <v>5226</v>
      </c>
      <c r="D1021" s="23" t="s">
        <v>5227</v>
      </c>
      <c r="E1021" s="23" t="s">
        <v>5228</v>
      </c>
      <c r="F1021" s="5"/>
      <c r="G1021" s="5"/>
      <c r="H1021" s="5"/>
    </row>
    <row r="1022">
      <c r="A1022" s="23" t="s">
        <v>5229</v>
      </c>
      <c r="B1022" s="23" t="s">
        <v>5230</v>
      </c>
      <c r="C1022" s="23" t="s">
        <v>5231</v>
      </c>
      <c r="D1022" s="23" t="s">
        <v>5232</v>
      </c>
      <c r="E1022" s="23" t="s">
        <v>5233</v>
      </c>
      <c r="F1022" s="5"/>
      <c r="G1022" s="5"/>
      <c r="H1022" s="5"/>
    </row>
    <row r="1023">
      <c r="A1023" s="23" t="s">
        <v>5234</v>
      </c>
      <c r="B1023" s="23" t="s">
        <v>5235</v>
      </c>
      <c r="C1023" s="23" t="s">
        <v>5236</v>
      </c>
      <c r="D1023" s="23" t="s">
        <v>5237</v>
      </c>
      <c r="E1023" s="23" t="s">
        <v>5238</v>
      </c>
      <c r="F1023" s="5"/>
      <c r="G1023" s="5"/>
      <c r="H1023" s="5"/>
    </row>
    <row r="1024">
      <c r="A1024" s="23" t="s">
        <v>5239</v>
      </c>
      <c r="B1024" s="23" t="s">
        <v>5240</v>
      </c>
      <c r="C1024" s="23" t="s">
        <v>5241</v>
      </c>
      <c r="D1024" s="23" t="s">
        <v>5242</v>
      </c>
      <c r="E1024" s="23" t="s">
        <v>5243</v>
      </c>
      <c r="F1024" s="5"/>
      <c r="G1024" s="5"/>
      <c r="H1024" s="5"/>
    </row>
    <row r="1025">
      <c r="A1025" s="23" t="s">
        <v>5244</v>
      </c>
      <c r="B1025" s="23" t="s">
        <v>5245</v>
      </c>
      <c r="C1025" s="23" t="s">
        <v>5246</v>
      </c>
      <c r="D1025" s="23" t="s">
        <v>5247</v>
      </c>
      <c r="E1025" s="23" t="s">
        <v>5248</v>
      </c>
      <c r="F1025" s="5"/>
      <c r="G1025" s="5"/>
      <c r="H1025" s="5"/>
    </row>
    <row r="1026">
      <c r="A1026" s="23" t="s">
        <v>5249</v>
      </c>
      <c r="B1026" s="23" t="s">
        <v>5250</v>
      </c>
      <c r="C1026" s="23" t="s">
        <v>5251</v>
      </c>
      <c r="D1026" s="23" t="s">
        <v>5252</v>
      </c>
      <c r="E1026" s="23" t="s">
        <v>5253</v>
      </c>
      <c r="F1026" s="5"/>
      <c r="G1026" s="5"/>
      <c r="H1026" s="5"/>
    </row>
    <row r="1027">
      <c r="A1027" s="23" t="s">
        <v>5254</v>
      </c>
      <c r="B1027" s="23" t="s">
        <v>5255</v>
      </c>
      <c r="C1027" s="23" t="s">
        <v>5256</v>
      </c>
      <c r="D1027" s="23" t="s">
        <v>5257</v>
      </c>
      <c r="E1027" s="23" t="s">
        <v>5258</v>
      </c>
      <c r="F1027" s="5"/>
      <c r="G1027" s="5"/>
      <c r="H1027" s="5"/>
    </row>
    <row r="1028">
      <c r="A1028" s="23" t="s">
        <v>5259</v>
      </c>
      <c r="B1028" s="23" t="s">
        <v>5260</v>
      </c>
      <c r="C1028" s="23" t="s">
        <v>5261</v>
      </c>
      <c r="D1028" s="23" t="s">
        <v>5262</v>
      </c>
      <c r="E1028" s="23" t="s">
        <v>5263</v>
      </c>
      <c r="F1028" s="5"/>
      <c r="G1028" s="5"/>
      <c r="H1028" s="5"/>
    </row>
    <row r="1029">
      <c r="A1029" s="23" t="s">
        <v>5264</v>
      </c>
      <c r="B1029" s="23" t="s">
        <v>5265</v>
      </c>
      <c r="C1029" s="23" t="s">
        <v>5266</v>
      </c>
      <c r="D1029" s="23" t="s">
        <v>5267</v>
      </c>
      <c r="E1029" s="23" t="s">
        <v>5268</v>
      </c>
      <c r="F1029" s="5"/>
      <c r="G1029" s="5"/>
      <c r="H1029" s="5"/>
    </row>
    <row r="1030">
      <c r="A1030" s="23" t="s">
        <v>5269</v>
      </c>
      <c r="B1030" s="23" t="s">
        <v>5270</v>
      </c>
      <c r="C1030" s="23" t="s">
        <v>5271</v>
      </c>
      <c r="D1030" s="23" t="s">
        <v>5272</v>
      </c>
      <c r="E1030" s="23" t="s">
        <v>5273</v>
      </c>
      <c r="F1030" s="5"/>
      <c r="G1030" s="5"/>
      <c r="H1030" s="5"/>
    </row>
    <row r="1031">
      <c r="A1031" s="23" t="s">
        <v>5274</v>
      </c>
      <c r="B1031" s="23" t="s">
        <v>5275</v>
      </c>
      <c r="C1031" s="23" t="s">
        <v>5276</v>
      </c>
      <c r="D1031" s="23" t="s">
        <v>5277</v>
      </c>
      <c r="E1031" s="23" t="s">
        <v>5278</v>
      </c>
      <c r="F1031" s="5"/>
      <c r="G1031" s="5"/>
      <c r="H1031" s="5"/>
    </row>
    <row r="1032">
      <c r="A1032" s="23" t="s">
        <v>5279</v>
      </c>
      <c r="B1032" s="23" t="s">
        <v>5280</v>
      </c>
      <c r="C1032" s="23" t="s">
        <v>5281</v>
      </c>
      <c r="D1032" s="23" t="s">
        <v>2239</v>
      </c>
      <c r="E1032" s="23" t="s">
        <v>2240</v>
      </c>
      <c r="F1032" s="5"/>
      <c r="G1032" s="5"/>
      <c r="H1032" s="5"/>
    </row>
    <row r="1033">
      <c r="A1033" s="23" t="s">
        <v>5282</v>
      </c>
      <c r="B1033" s="23" t="s">
        <v>5283</v>
      </c>
      <c r="C1033" s="23" t="s">
        <v>5284</v>
      </c>
      <c r="D1033" s="23" t="s">
        <v>5285</v>
      </c>
      <c r="E1033" s="23" t="s">
        <v>5286</v>
      </c>
      <c r="F1033" s="5"/>
      <c r="G1033" s="5"/>
      <c r="H1033" s="5"/>
    </row>
    <row r="1034">
      <c r="A1034" s="23" t="s">
        <v>5287</v>
      </c>
      <c r="B1034" s="23" t="s">
        <v>5288</v>
      </c>
      <c r="C1034" s="23" t="s">
        <v>5289</v>
      </c>
      <c r="D1034" s="23" t="s">
        <v>5262</v>
      </c>
      <c r="E1034" s="23" t="s">
        <v>5263</v>
      </c>
      <c r="F1034" s="5"/>
      <c r="G1034" s="5"/>
      <c r="H1034" s="5"/>
    </row>
    <row r="1035">
      <c r="A1035" s="23" t="s">
        <v>5290</v>
      </c>
      <c r="B1035" s="23" t="s">
        <v>5291</v>
      </c>
      <c r="C1035" s="23" t="s">
        <v>5292</v>
      </c>
      <c r="D1035" s="23" t="s">
        <v>5293</v>
      </c>
      <c r="E1035" s="23" t="s">
        <v>5294</v>
      </c>
      <c r="F1035" s="5"/>
      <c r="G1035" s="5"/>
      <c r="H1035" s="5"/>
    </row>
    <row r="1036">
      <c r="A1036" s="23" t="s">
        <v>5295</v>
      </c>
      <c r="B1036" s="23" t="s">
        <v>5296</v>
      </c>
      <c r="C1036" s="23" t="s">
        <v>5297</v>
      </c>
      <c r="D1036" s="23" t="s">
        <v>5298</v>
      </c>
      <c r="E1036" s="23" t="s">
        <v>5299</v>
      </c>
      <c r="F1036" s="5"/>
      <c r="G1036" s="5"/>
      <c r="H1036" s="5"/>
    </row>
    <row r="1037">
      <c r="A1037" s="23" t="s">
        <v>5300</v>
      </c>
      <c r="B1037" s="23" t="s">
        <v>5301</v>
      </c>
      <c r="C1037" s="23" t="s">
        <v>5302</v>
      </c>
      <c r="D1037" s="23" t="s">
        <v>5303</v>
      </c>
      <c r="E1037" s="23" t="s">
        <v>5304</v>
      </c>
      <c r="F1037" s="5"/>
      <c r="G1037" s="5"/>
      <c r="H1037" s="5"/>
    </row>
    <row r="1038">
      <c r="A1038" s="23" t="s">
        <v>5305</v>
      </c>
      <c r="B1038" s="23" t="s">
        <v>5306</v>
      </c>
      <c r="C1038" s="23" t="s">
        <v>5307</v>
      </c>
      <c r="D1038" s="23" t="s">
        <v>5308</v>
      </c>
      <c r="E1038" s="23" t="s">
        <v>5309</v>
      </c>
      <c r="F1038" s="5"/>
      <c r="G1038" s="5"/>
      <c r="H1038" s="5"/>
    </row>
    <row r="1039">
      <c r="A1039" s="23" t="s">
        <v>5310</v>
      </c>
      <c r="B1039" s="23" t="s">
        <v>5311</v>
      </c>
      <c r="C1039" s="23" t="s">
        <v>5312</v>
      </c>
      <c r="D1039" s="23" t="s">
        <v>5313</v>
      </c>
      <c r="E1039" s="23" t="s">
        <v>5314</v>
      </c>
      <c r="F1039" s="5"/>
      <c r="G1039" s="5"/>
      <c r="H1039" s="5"/>
    </row>
    <row r="1040">
      <c r="A1040" s="23" t="s">
        <v>5315</v>
      </c>
      <c r="B1040" s="23" t="s">
        <v>5316</v>
      </c>
      <c r="C1040" s="23" t="s">
        <v>5317</v>
      </c>
      <c r="D1040" s="23" t="s">
        <v>5318</v>
      </c>
      <c r="E1040" s="23" t="s">
        <v>5319</v>
      </c>
      <c r="F1040" s="5"/>
      <c r="G1040" s="5"/>
      <c r="H1040" s="5"/>
    </row>
    <row r="1041">
      <c r="A1041" s="23" t="s">
        <v>5320</v>
      </c>
      <c r="B1041" s="23" t="s">
        <v>5321</v>
      </c>
      <c r="C1041" s="23" t="s">
        <v>5322</v>
      </c>
      <c r="D1041" s="23" t="s">
        <v>5323</v>
      </c>
      <c r="E1041" s="23" t="s">
        <v>5324</v>
      </c>
      <c r="F1041" s="5"/>
      <c r="G1041" s="5"/>
      <c r="H1041" s="5"/>
    </row>
    <row r="1042">
      <c r="A1042" s="23" t="s">
        <v>5325</v>
      </c>
      <c r="B1042" s="23" t="s">
        <v>5326</v>
      </c>
      <c r="C1042" s="23" t="s">
        <v>5327</v>
      </c>
      <c r="D1042" s="23" t="s">
        <v>5328</v>
      </c>
      <c r="E1042" s="23" t="s">
        <v>5329</v>
      </c>
      <c r="F1042" s="5"/>
      <c r="G1042" s="5"/>
      <c r="H1042" s="5"/>
    </row>
    <row r="1043">
      <c r="A1043" s="23" t="s">
        <v>5330</v>
      </c>
      <c r="B1043" s="23" t="s">
        <v>5331</v>
      </c>
      <c r="C1043" s="23" t="s">
        <v>5332</v>
      </c>
      <c r="D1043" s="23" t="s">
        <v>5333</v>
      </c>
      <c r="E1043" s="23" t="s">
        <v>5334</v>
      </c>
      <c r="F1043" s="5"/>
      <c r="G1043" s="5"/>
      <c r="H1043" s="5"/>
    </row>
    <row r="1044">
      <c r="A1044" s="23" t="s">
        <v>5335</v>
      </c>
      <c r="B1044" s="23" t="s">
        <v>5336</v>
      </c>
      <c r="C1044" s="23" t="s">
        <v>5337</v>
      </c>
      <c r="D1044" s="23" t="s">
        <v>5338</v>
      </c>
      <c r="E1044" s="23" t="s">
        <v>5339</v>
      </c>
      <c r="F1044" s="5"/>
      <c r="G1044" s="5"/>
      <c r="H1044" s="5"/>
    </row>
    <row r="1045">
      <c r="A1045" s="23" t="s">
        <v>5340</v>
      </c>
      <c r="B1045" s="23" t="s">
        <v>5341</v>
      </c>
      <c r="C1045" s="23" t="s">
        <v>5342</v>
      </c>
      <c r="D1045" s="23" t="s">
        <v>5343</v>
      </c>
      <c r="E1045" s="23" t="s">
        <v>5344</v>
      </c>
      <c r="F1045" s="5"/>
      <c r="G1045" s="5"/>
      <c r="H1045" s="5"/>
    </row>
    <row r="1046">
      <c r="A1046" s="23" t="s">
        <v>5345</v>
      </c>
      <c r="B1046" s="23" t="s">
        <v>5346</v>
      </c>
      <c r="C1046" s="23" t="s">
        <v>5347</v>
      </c>
      <c r="D1046" s="23" t="s">
        <v>5348</v>
      </c>
      <c r="E1046" s="23" t="s">
        <v>5349</v>
      </c>
      <c r="F1046" s="5"/>
      <c r="G1046" s="5"/>
      <c r="H1046" s="5"/>
    </row>
    <row r="1047">
      <c r="A1047" s="23" t="s">
        <v>5350</v>
      </c>
      <c r="B1047" s="23" t="s">
        <v>5351</v>
      </c>
      <c r="C1047" s="23" t="s">
        <v>5352</v>
      </c>
      <c r="D1047" s="23" t="s">
        <v>5353</v>
      </c>
      <c r="E1047" s="23" t="s">
        <v>5354</v>
      </c>
      <c r="F1047" s="5"/>
      <c r="G1047" s="5"/>
      <c r="H1047" s="5"/>
    </row>
    <row r="1048">
      <c r="A1048" s="23" t="s">
        <v>5355</v>
      </c>
      <c r="B1048" s="23" t="s">
        <v>5356</v>
      </c>
      <c r="C1048" s="23" t="s">
        <v>5357</v>
      </c>
      <c r="D1048" s="23" t="s">
        <v>5358</v>
      </c>
      <c r="E1048" s="23" t="s">
        <v>5359</v>
      </c>
      <c r="F1048" s="5"/>
      <c r="G1048" s="5"/>
      <c r="H1048" s="5"/>
    </row>
    <row r="1049">
      <c r="A1049" s="23" t="s">
        <v>5360</v>
      </c>
      <c r="B1049" s="23" t="s">
        <v>5361</v>
      </c>
      <c r="C1049" s="23" t="s">
        <v>5362</v>
      </c>
      <c r="D1049" s="23" t="s">
        <v>5363</v>
      </c>
      <c r="E1049" s="23" t="s">
        <v>5364</v>
      </c>
      <c r="F1049" s="5"/>
      <c r="G1049" s="5"/>
      <c r="H1049" s="5"/>
    </row>
    <row r="1050">
      <c r="A1050" s="23" t="s">
        <v>5365</v>
      </c>
      <c r="B1050" s="23" t="s">
        <v>5366</v>
      </c>
      <c r="C1050" s="23" t="s">
        <v>5367</v>
      </c>
      <c r="D1050" s="23" t="s">
        <v>5368</v>
      </c>
      <c r="E1050" s="23" t="s">
        <v>5369</v>
      </c>
      <c r="F1050" s="5"/>
      <c r="G1050" s="5"/>
      <c r="H1050" s="5"/>
    </row>
    <row r="1051">
      <c r="A1051" s="23" t="s">
        <v>5370</v>
      </c>
      <c r="B1051" s="23" t="s">
        <v>5371</v>
      </c>
      <c r="C1051" s="23" t="s">
        <v>5372</v>
      </c>
      <c r="D1051" s="23" t="s">
        <v>5373</v>
      </c>
      <c r="E1051" s="23" t="s">
        <v>5374</v>
      </c>
      <c r="F1051" s="5"/>
      <c r="G1051" s="5"/>
      <c r="H1051" s="5"/>
    </row>
    <row r="1052">
      <c r="A1052" s="23" t="s">
        <v>5375</v>
      </c>
      <c r="B1052" s="23" t="s">
        <v>5376</v>
      </c>
      <c r="C1052" s="23"/>
      <c r="D1052" s="23" t="s">
        <v>5377</v>
      </c>
      <c r="E1052" s="23" t="s">
        <v>5378</v>
      </c>
      <c r="F1052" s="5"/>
      <c r="G1052" s="5"/>
      <c r="H1052" s="5"/>
    </row>
    <row r="1053">
      <c r="A1053" s="23" t="s">
        <v>5379</v>
      </c>
      <c r="B1053" s="23" t="s">
        <v>5380</v>
      </c>
      <c r="C1053" s="23" t="s">
        <v>5381</v>
      </c>
      <c r="D1053" s="23" t="s">
        <v>5382</v>
      </c>
      <c r="E1053" s="23" t="s">
        <v>5383</v>
      </c>
      <c r="F1053" s="5"/>
      <c r="G1053" s="5"/>
      <c r="H1053" s="5"/>
    </row>
    <row r="1054">
      <c r="A1054" s="23" t="s">
        <v>5384</v>
      </c>
      <c r="B1054" s="23" t="s">
        <v>5385</v>
      </c>
      <c r="C1054" s="23" t="s">
        <v>5386</v>
      </c>
      <c r="D1054" s="23" t="s">
        <v>5387</v>
      </c>
      <c r="E1054" s="23" t="s">
        <v>5388</v>
      </c>
      <c r="F1054" s="5"/>
      <c r="G1054" s="5"/>
      <c r="H1054" s="5"/>
    </row>
    <row r="1055">
      <c r="A1055" s="23" t="s">
        <v>5389</v>
      </c>
      <c r="B1055" s="23" t="s">
        <v>5390</v>
      </c>
      <c r="C1055" s="23" t="s">
        <v>5391</v>
      </c>
      <c r="D1055" s="23" t="s">
        <v>5392</v>
      </c>
      <c r="E1055" s="23" t="s">
        <v>5393</v>
      </c>
      <c r="F1055" s="5"/>
      <c r="G1055" s="5"/>
      <c r="H1055" s="5"/>
    </row>
    <row r="1056">
      <c r="A1056" s="23" t="s">
        <v>5394</v>
      </c>
      <c r="B1056" s="23" t="s">
        <v>5395</v>
      </c>
      <c r="C1056" s="23" t="s">
        <v>5396</v>
      </c>
      <c r="D1056" s="23" t="s">
        <v>5397</v>
      </c>
      <c r="E1056" s="23" t="s">
        <v>5398</v>
      </c>
      <c r="F1056" s="5"/>
      <c r="G1056" s="5"/>
      <c r="H1056" s="5"/>
    </row>
    <row r="1057">
      <c r="A1057" s="23" t="s">
        <v>5399</v>
      </c>
      <c r="B1057" s="23" t="s">
        <v>5400</v>
      </c>
      <c r="C1057" s="23" t="s">
        <v>5401</v>
      </c>
      <c r="D1057" s="23" t="s">
        <v>5402</v>
      </c>
      <c r="E1057" s="23" t="s">
        <v>5403</v>
      </c>
      <c r="F1057" s="5"/>
      <c r="G1057" s="5"/>
      <c r="H1057" s="5"/>
    </row>
    <row r="1058">
      <c r="A1058" s="23" t="s">
        <v>5404</v>
      </c>
      <c r="B1058" s="23" t="s">
        <v>5405</v>
      </c>
      <c r="C1058" s="23"/>
      <c r="D1058" s="23" t="s">
        <v>5406</v>
      </c>
      <c r="E1058" s="23" t="s">
        <v>5407</v>
      </c>
      <c r="F1058" s="5"/>
      <c r="G1058" s="5"/>
      <c r="H1058" s="5"/>
    </row>
    <row r="1059">
      <c r="A1059" s="23" t="s">
        <v>5408</v>
      </c>
      <c r="B1059" s="23" t="s">
        <v>5409</v>
      </c>
      <c r="C1059" s="23" t="s">
        <v>5410</v>
      </c>
      <c r="D1059" s="23" t="s">
        <v>5411</v>
      </c>
      <c r="E1059" s="23" t="s">
        <v>5412</v>
      </c>
      <c r="F1059" s="5"/>
      <c r="G1059" s="5"/>
      <c r="H1059" s="5"/>
    </row>
    <row r="1060">
      <c r="A1060" s="23" t="s">
        <v>5413</v>
      </c>
      <c r="B1060" s="23" t="s">
        <v>5414</v>
      </c>
      <c r="C1060" s="23" t="s">
        <v>5415</v>
      </c>
      <c r="D1060" s="23" t="s">
        <v>5416</v>
      </c>
      <c r="E1060" s="23" t="s">
        <v>5417</v>
      </c>
      <c r="F1060" s="5"/>
      <c r="G1060" s="5"/>
      <c r="H1060" s="5"/>
    </row>
    <row r="1061">
      <c r="A1061" s="23" t="s">
        <v>5418</v>
      </c>
      <c r="B1061" s="23" t="s">
        <v>5419</v>
      </c>
      <c r="C1061" s="23" t="s">
        <v>5420</v>
      </c>
      <c r="D1061" s="23" t="s">
        <v>5421</v>
      </c>
      <c r="E1061" s="23" t="s">
        <v>5422</v>
      </c>
      <c r="F1061" s="5"/>
      <c r="G1061" s="5"/>
      <c r="H1061" s="5"/>
    </row>
    <row r="1062">
      <c r="A1062" s="23" t="s">
        <v>5423</v>
      </c>
      <c r="B1062" s="23" t="s">
        <v>5424</v>
      </c>
      <c r="C1062" s="23" t="s">
        <v>5425</v>
      </c>
      <c r="D1062" s="23" t="s">
        <v>5426</v>
      </c>
      <c r="E1062" s="23" t="s">
        <v>5427</v>
      </c>
      <c r="F1062" s="5"/>
      <c r="G1062" s="5"/>
      <c r="H1062" s="5"/>
    </row>
    <row r="1063">
      <c r="A1063" s="23" t="s">
        <v>5428</v>
      </c>
      <c r="B1063" s="23" t="s">
        <v>5429</v>
      </c>
      <c r="C1063" s="23" t="s">
        <v>5430</v>
      </c>
      <c r="D1063" s="23" t="s">
        <v>5431</v>
      </c>
      <c r="E1063" s="23" t="s">
        <v>5432</v>
      </c>
      <c r="F1063" s="5"/>
      <c r="G1063" s="5"/>
      <c r="H1063" s="5"/>
    </row>
    <row r="1064">
      <c r="A1064" s="23" t="s">
        <v>5433</v>
      </c>
      <c r="B1064" s="23" t="s">
        <v>5434</v>
      </c>
      <c r="C1064" s="23" t="s">
        <v>5435</v>
      </c>
      <c r="D1064" s="23" t="s">
        <v>5436</v>
      </c>
      <c r="E1064" s="23" t="s">
        <v>5437</v>
      </c>
      <c r="F1064" s="5"/>
      <c r="G1064" s="5"/>
      <c r="H1064" s="5"/>
    </row>
    <row r="1065">
      <c r="A1065" s="23" t="s">
        <v>5438</v>
      </c>
      <c r="B1065" s="23" t="s">
        <v>5439</v>
      </c>
      <c r="C1065" s="23" t="s">
        <v>5440</v>
      </c>
      <c r="D1065" s="23" t="s">
        <v>5441</v>
      </c>
      <c r="E1065" s="23" t="s">
        <v>5442</v>
      </c>
      <c r="F1065" s="5"/>
      <c r="G1065" s="5"/>
      <c r="H1065" s="5"/>
    </row>
    <row r="1066">
      <c r="A1066" s="23" t="s">
        <v>5443</v>
      </c>
      <c r="B1066" s="23" t="s">
        <v>5444</v>
      </c>
      <c r="C1066" s="23" t="s">
        <v>5445</v>
      </c>
      <c r="D1066" s="23" t="s">
        <v>5446</v>
      </c>
      <c r="E1066" s="23" t="s">
        <v>5447</v>
      </c>
      <c r="F1066" s="5"/>
      <c r="G1066" s="5"/>
      <c r="H1066" s="5"/>
    </row>
    <row r="1067">
      <c r="A1067" s="23" t="s">
        <v>5448</v>
      </c>
      <c r="B1067" s="23" t="s">
        <v>5449</v>
      </c>
      <c r="C1067" s="23" t="s">
        <v>5450</v>
      </c>
      <c r="D1067" s="23" t="s">
        <v>5451</v>
      </c>
      <c r="E1067" s="23" t="s">
        <v>5452</v>
      </c>
      <c r="F1067" s="5"/>
      <c r="G1067" s="5"/>
      <c r="H1067" s="5"/>
    </row>
    <row r="1068">
      <c r="A1068" s="23" t="s">
        <v>5453</v>
      </c>
      <c r="B1068" s="23" t="s">
        <v>5454</v>
      </c>
      <c r="C1068" s="23" t="s">
        <v>5455</v>
      </c>
      <c r="D1068" s="23" t="s">
        <v>5456</v>
      </c>
      <c r="E1068" s="23" t="s">
        <v>5457</v>
      </c>
      <c r="F1068" s="5"/>
      <c r="G1068" s="5"/>
      <c r="H1068" s="5"/>
    </row>
    <row r="1069">
      <c r="A1069" s="23" t="s">
        <v>5458</v>
      </c>
      <c r="B1069" s="23" t="s">
        <v>5459</v>
      </c>
      <c r="C1069" s="23" t="s">
        <v>5460</v>
      </c>
      <c r="D1069" s="23" t="s">
        <v>5461</v>
      </c>
      <c r="E1069" s="23" t="s">
        <v>5462</v>
      </c>
      <c r="F1069" s="5"/>
      <c r="G1069" s="5"/>
      <c r="H1069" s="5"/>
    </row>
    <row r="1070">
      <c r="A1070" s="23" t="s">
        <v>5463</v>
      </c>
      <c r="B1070" s="23" t="s">
        <v>5464</v>
      </c>
      <c r="C1070" s="23" t="s">
        <v>5465</v>
      </c>
      <c r="D1070" s="23" t="s">
        <v>5466</v>
      </c>
      <c r="E1070" s="23" t="s">
        <v>5467</v>
      </c>
      <c r="F1070" s="5"/>
      <c r="G1070" s="5"/>
      <c r="H1070" s="5"/>
    </row>
    <row r="1071">
      <c r="A1071" s="23" t="s">
        <v>5468</v>
      </c>
      <c r="B1071" s="23" t="s">
        <v>5469</v>
      </c>
      <c r="C1071" s="23" t="s">
        <v>5470</v>
      </c>
      <c r="D1071" s="23" t="s">
        <v>5471</v>
      </c>
      <c r="E1071" s="23" t="s">
        <v>5472</v>
      </c>
      <c r="F1071" s="5"/>
      <c r="G1071" s="5"/>
      <c r="H1071" s="5"/>
    </row>
    <row r="1072">
      <c r="A1072" s="23" t="s">
        <v>5473</v>
      </c>
      <c r="B1072" s="23" t="s">
        <v>5474</v>
      </c>
      <c r="C1072" s="23" t="s">
        <v>5475</v>
      </c>
      <c r="D1072" s="23" t="s">
        <v>5476</v>
      </c>
      <c r="E1072" s="23" t="s">
        <v>5477</v>
      </c>
      <c r="F1072" s="5"/>
      <c r="G1072" s="5"/>
      <c r="H1072" s="5"/>
    </row>
    <row r="1073">
      <c r="A1073" s="23" t="s">
        <v>5478</v>
      </c>
      <c r="B1073" s="23" t="s">
        <v>5479</v>
      </c>
      <c r="C1073" s="23" t="s">
        <v>5480</v>
      </c>
      <c r="D1073" s="23" t="s">
        <v>5481</v>
      </c>
      <c r="E1073" s="23" t="s">
        <v>5482</v>
      </c>
      <c r="F1073" s="5"/>
      <c r="G1073" s="5"/>
      <c r="H1073" s="5"/>
    </row>
    <row r="1074">
      <c r="A1074" s="23" t="s">
        <v>5483</v>
      </c>
      <c r="B1074" s="23" t="s">
        <v>5484</v>
      </c>
      <c r="C1074" s="23" t="s">
        <v>5485</v>
      </c>
      <c r="D1074" s="23" t="s">
        <v>5486</v>
      </c>
      <c r="E1074" s="23" t="s">
        <v>5487</v>
      </c>
      <c r="F1074" s="5"/>
      <c r="G1074" s="5"/>
      <c r="H1074" s="5"/>
    </row>
    <row r="1075">
      <c r="A1075" s="23" t="s">
        <v>5488</v>
      </c>
      <c r="B1075" s="23" t="s">
        <v>5489</v>
      </c>
      <c r="C1075" s="23" t="s">
        <v>5490</v>
      </c>
      <c r="D1075" s="23" t="s">
        <v>5491</v>
      </c>
      <c r="E1075" s="23" t="s">
        <v>5492</v>
      </c>
      <c r="F1075" s="5"/>
      <c r="G1075" s="5"/>
      <c r="H1075" s="5"/>
    </row>
    <row r="1076">
      <c r="A1076" s="23" t="s">
        <v>5493</v>
      </c>
      <c r="B1076" s="23" t="s">
        <v>5494</v>
      </c>
      <c r="C1076" s="23" t="s">
        <v>5495</v>
      </c>
      <c r="D1076" s="23" t="s">
        <v>5496</v>
      </c>
      <c r="E1076" s="23" t="s">
        <v>5497</v>
      </c>
      <c r="F1076" s="5"/>
      <c r="G1076" s="5"/>
      <c r="H1076" s="5"/>
    </row>
    <row r="1077">
      <c r="A1077" s="23" t="s">
        <v>5498</v>
      </c>
      <c r="B1077" s="23" t="s">
        <v>5499</v>
      </c>
      <c r="C1077" s="23" t="s">
        <v>5500</v>
      </c>
      <c r="D1077" s="23" t="s">
        <v>5501</v>
      </c>
      <c r="E1077" s="23" t="s">
        <v>5502</v>
      </c>
      <c r="F1077" s="5"/>
      <c r="G1077" s="5"/>
      <c r="H1077" s="5"/>
    </row>
    <row r="1078">
      <c r="A1078" s="23" t="s">
        <v>5503</v>
      </c>
      <c r="B1078" s="23" t="s">
        <v>5504</v>
      </c>
      <c r="C1078" s="23" t="s">
        <v>5505</v>
      </c>
      <c r="D1078" s="23" t="s">
        <v>5506</v>
      </c>
      <c r="E1078" s="23" t="s">
        <v>5507</v>
      </c>
      <c r="F1078" s="5"/>
      <c r="G1078" s="5"/>
      <c r="H1078" s="5"/>
    </row>
    <row r="1079">
      <c r="A1079" s="23" t="s">
        <v>5508</v>
      </c>
      <c r="B1079" s="23" t="s">
        <v>5509</v>
      </c>
      <c r="C1079" s="23" t="s">
        <v>5510</v>
      </c>
      <c r="D1079" s="23" t="s">
        <v>5511</v>
      </c>
      <c r="E1079" s="23" t="s">
        <v>5512</v>
      </c>
      <c r="F1079" s="5"/>
      <c r="G1079" s="5"/>
      <c r="H1079" s="5"/>
    </row>
    <row r="1080">
      <c r="A1080" s="23" t="s">
        <v>5513</v>
      </c>
      <c r="B1080" s="23" t="s">
        <v>5514</v>
      </c>
      <c r="C1080" s="23" t="s">
        <v>5515</v>
      </c>
      <c r="D1080" s="23" t="s">
        <v>5516</v>
      </c>
      <c r="E1080" s="23" t="s">
        <v>5517</v>
      </c>
      <c r="F1080" s="5"/>
      <c r="G1080" s="5"/>
      <c r="H1080" s="5"/>
    </row>
    <row r="1081">
      <c r="A1081" s="23" t="s">
        <v>5518</v>
      </c>
      <c r="B1081" s="23" t="s">
        <v>5519</v>
      </c>
      <c r="C1081" s="23" t="s">
        <v>5520</v>
      </c>
      <c r="D1081" s="23" t="s">
        <v>5521</v>
      </c>
      <c r="E1081" s="23" t="s">
        <v>5522</v>
      </c>
      <c r="F1081" s="5"/>
      <c r="G1081" s="5"/>
      <c r="H1081" s="5"/>
    </row>
    <row r="1082">
      <c r="A1082" s="23" t="s">
        <v>5523</v>
      </c>
      <c r="B1082" s="23" t="s">
        <v>5524</v>
      </c>
      <c r="C1082" s="23" t="s">
        <v>5525</v>
      </c>
      <c r="D1082" s="23" t="s">
        <v>5526</v>
      </c>
      <c r="E1082" s="23" t="s">
        <v>5527</v>
      </c>
      <c r="F1082" s="5"/>
      <c r="G1082" s="5"/>
      <c r="H1082" s="5"/>
    </row>
    <row r="1083">
      <c r="A1083" s="23" t="s">
        <v>5528</v>
      </c>
      <c r="B1083" s="23" t="s">
        <v>5529</v>
      </c>
      <c r="C1083" s="23"/>
      <c r="D1083" s="23" t="s">
        <v>5530</v>
      </c>
      <c r="E1083" s="23" t="s">
        <v>5531</v>
      </c>
      <c r="F1083" s="5"/>
      <c r="G1083" s="5"/>
      <c r="H1083" s="5"/>
    </row>
    <row r="1084">
      <c r="A1084" s="23" t="s">
        <v>5532</v>
      </c>
      <c r="B1084" s="23" t="s">
        <v>5533</v>
      </c>
      <c r="C1084" s="23" t="s">
        <v>5534</v>
      </c>
      <c r="D1084" s="23" t="s">
        <v>5535</v>
      </c>
      <c r="E1084" s="23" t="s">
        <v>5536</v>
      </c>
      <c r="F1084" s="5"/>
      <c r="G1084" s="5"/>
      <c r="H1084" s="5"/>
    </row>
    <row r="1085">
      <c r="A1085" s="23" t="s">
        <v>5537</v>
      </c>
      <c r="B1085" s="23" t="s">
        <v>5538</v>
      </c>
      <c r="C1085" s="23" t="s">
        <v>5539</v>
      </c>
      <c r="D1085" s="23" t="s">
        <v>5540</v>
      </c>
      <c r="E1085" s="23" t="s">
        <v>5541</v>
      </c>
      <c r="F1085" s="5"/>
      <c r="G1085" s="5"/>
      <c r="H1085" s="5"/>
    </row>
    <row r="1086">
      <c r="A1086" s="23" t="s">
        <v>5542</v>
      </c>
      <c r="B1086" s="23" t="s">
        <v>5543</v>
      </c>
      <c r="C1086" s="23" t="s">
        <v>5544</v>
      </c>
      <c r="D1086" s="23" t="s">
        <v>5545</v>
      </c>
      <c r="E1086" s="23" t="s">
        <v>5546</v>
      </c>
      <c r="F1086" s="5"/>
      <c r="G1086" s="5"/>
      <c r="H1086" s="5"/>
    </row>
    <row r="1087">
      <c r="A1087" s="23" t="s">
        <v>5547</v>
      </c>
      <c r="B1087" s="23" t="s">
        <v>5548</v>
      </c>
      <c r="C1087" s="23" t="s">
        <v>5549</v>
      </c>
      <c r="D1087" s="23" t="s">
        <v>5550</v>
      </c>
      <c r="E1087" s="23" t="s">
        <v>5551</v>
      </c>
      <c r="F1087" s="5"/>
      <c r="G1087" s="5"/>
      <c r="H1087" s="5"/>
    </row>
    <row r="1088">
      <c r="A1088" s="23" t="s">
        <v>5552</v>
      </c>
      <c r="B1088" s="23" t="s">
        <v>5553</v>
      </c>
      <c r="C1088" s="23" t="s">
        <v>5554</v>
      </c>
      <c r="D1088" s="23" t="s">
        <v>5555</v>
      </c>
      <c r="E1088" s="23" t="s">
        <v>5556</v>
      </c>
      <c r="F1088" s="5"/>
      <c r="G1088" s="5"/>
      <c r="H1088" s="5"/>
    </row>
    <row r="1089">
      <c r="A1089" s="23" t="s">
        <v>5557</v>
      </c>
      <c r="B1089" s="23" t="s">
        <v>5558</v>
      </c>
      <c r="C1089" s="23" t="s">
        <v>5559</v>
      </c>
      <c r="D1089" s="23" t="s">
        <v>5560</v>
      </c>
      <c r="E1089" s="23" t="s">
        <v>5561</v>
      </c>
      <c r="F1089" s="5"/>
      <c r="G1089" s="5"/>
      <c r="H1089" s="5"/>
    </row>
    <row r="1090">
      <c r="A1090" s="23" t="s">
        <v>5562</v>
      </c>
      <c r="B1090" s="23" t="s">
        <v>5558</v>
      </c>
      <c r="C1090" s="23" t="s">
        <v>5563</v>
      </c>
      <c r="D1090" s="23" t="s">
        <v>5564</v>
      </c>
      <c r="E1090" s="23" t="s">
        <v>5565</v>
      </c>
      <c r="F1090" s="5"/>
      <c r="G1090" s="5"/>
      <c r="H1090" s="5"/>
    </row>
    <row r="1091">
      <c r="A1091" s="23" t="s">
        <v>5566</v>
      </c>
      <c r="B1091" s="23" t="s">
        <v>5567</v>
      </c>
      <c r="C1091" s="23" t="s">
        <v>5568</v>
      </c>
      <c r="D1091" s="23" t="s">
        <v>5569</v>
      </c>
      <c r="E1091" s="23" t="s">
        <v>5570</v>
      </c>
      <c r="F1091" s="5"/>
      <c r="G1091" s="5"/>
      <c r="H1091" s="5"/>
    </row>
    <row r="1092">
      <c r="A1092" s="23" t="s">
        <v>5571</v>
      </c>
      <c r="B1092" s="23" t="s">
        <v>5572</v>
      </c>
      <c r="C1092" s="23" t="s">
        <v>5573</v>
      </c>
      <c r="D1092" s="23" t="s">
        <v>5574</v>
      </c>
      <c r="E1092" s="23" t="s">
        <v>5575</v>
      </c>
      <c r="F1092" s="5"/>
      <c r="G1092" s="5"/>
      <c r="H1092" s="5"/>
    </row>
    <row r="1093">
      <c r="A1093" s="23" t="s">
        <v>5576</v>
      </c>
      <c r="B1093" s="23" t="s">
        <v>5577</v>
      </c>
      <c r="C1093" s="23" t="s">
        <v>5578</v>
      </c>
      <c r="D1093" s="23" t="s">
        <v>5579</v>
      </c>
      <c r="E1093" s="23" t="s">
        <v>5580</v>
      </c>
      <c r="F1093" s="5"/>
      <c r="G1093" s="5"/>
      <c r="H1093" s="5"/>
    </row>
    <row r="1094">
      <c r="A1094" s="23" t="s">
        <v>5581</v>
      </c>
      <c r="B1094" s="23" t="s">
        <v>5582</v>
      </c>
      <c r="C1094" s="23" t="s">
        <v>5583</v>
      </c>
      <c r="D1094" s="23" t="s">
        <v>5584</v>
      </c>
      <c r="E1094" s="23" t="s">
        <v>5585</v>
      </c>
      <c r="F1094" s="5"/>
      <c r="G1094" s="5"/>
      <c r="H1094" s="5"/>
    </row>
    <row r="1095">
      <c r="A1095" s="23" t="s">
        <v>5586</v>
      </c>
      <c r="B1095" s="23" t="s">
        <v>5587</v>
      </c>
      <c r="C1095" s="23" t="s">
        <v>5588</v>
      </c>
      <c r="D1095" s="23" t="s">
        <v>5589</v>
      </c>
      <c r="E1095" s="23" t="s">
        <v>5590</v>
      </c>
      <c r="F1095" s="5"/>
      <c r="G1095" s="5"/>
      <c r="H1095" s="5"/>
    </row>
    <row r="1096">
      <c r="A1096" s="23" t="s">
        <v>5591</v>
      </c>
      <c r="B1096" s="23" t="s">
        <v>5592</v>
      </c>
      <c r="C1096" s="23" t="s">
        <v>5593</v>
      </c>
      <c r="D1096" s="23" t="s">
        <v>5594</v>
      </c>
      <c r="E1096" s="23" t="s">
        <v>5595</v>
      </c>
      <c r="F1096" s="5"/>
      <c r="G1096" s="5"/>
      <c r="H1096" s="5"/>
    </row>
    <row r="1097">
      <c r="A1097" s="23" t="s">
        <v>5596</v>
      </c>
      <c r="B1097" s="23" t="s">
        <v>5597</v>
      </c>
      <c r="C1097" s="23" t="s">
        <v>5598</v>
      </c>
      <c r="D1097" s="23" t="s">
        <v>5599</v>
      </c>
      <c r="E1097" s="23" t="s">
        <v>5600</v>
      </c>
      <c r="F1097" s="5"/>
      <c r="G1097" s="5"/>
      <c r="H1097" s="5"/>
    </row>
    <row r="1098">
      <c r="A1098" s="23" t="s">
        <v>5601</v>
      </c>
      <c r="B1098" s="23" t="s">
        <v>5602</v>
      </c>
      <c r="C1098" s="23" t="s">
        <v>5603</v>
      </c>
      <c r="D1098" s="23" t="s">
        <v>5604</v>
      </c>
      <c r="E1098" s="23" t="s">
        <v>5605</v>
      </c>
      <c r="F1098" s="5"/>
      <c r="G1098" s="5"/>
      <c r="H1098" s="5"/>
    </row>
    <row r="1099">
      <c r="A1099" s="23" t="s">
        <v>5606</v>
      </c>
      <c r="B1099" s="23" t="s">
        <v>5607</v>
      </c>
      <c r="C1099" s="23" t="s">
        <v>5608</v>
      </c>
      <c r="D1099" s="23" t="s">
        <v>5609</v>
      </c>
      <c r="E1099" s="23" t="s">
        <v>5610</v>
      </c>
      <c r="F1099" s="5"/>
      <c r="G1099" s="5"/>
      <c r="H1099" s="5"/>
    </row>
    <row r="1100">
      <c r="A1100" s="23" t="s">
        <v>5611</v>
      </c>
      <c r="B1100" s="23" t="s">
        <v>5612</v>
      </c>
      <c r="C1100" s="23" t="s">
        <v>5613</v>
      </c>
      <c r="D1100" s="23" t="s">
        <v>5614</v>
      </c>
      <c r="E1100" s="23" t="s">
        <v>5615</v>
      </c>
      <c r="F1100" s="5"/>
      <c r="G1100" s="5"/>
      <c r="H1100" s="5"/>
    </row>
    <row r="1101">
      <c r="A1101" s="23" t="s">
        <v>5616</v>
      </c>
      <c r="B1101" s="23" t="s">
        <v>5617</v>
      </c>
      <c r="C1101" s="23" t="s">
        <v>5618</v>
      </c>
      <c r="D1101" s="23" t="s">
        <v>5619</v>
      </c>
      <c r="E1101" s="23" t="s">
        <v>5620</v>
      </c>
      <c r="F1101" s="5"/>
      <c r="G1101" s="5"/>
      <c r="H1101" s="5"/>
    </row>
    <row r="1102">
      <c r="A1102" s="23" t="s">
        <v>5621</v>
      </c>
      <c r="B1102" s="23" t="s">
        <v>5622</v>
      </c>
      <c r="C1102" s="23" t="s">
        <v>5623</v>
      </c>
      <c r="D1102" s="23" t="s">
        <v>5624</v>
      </c>
      <c r="E1102" s="23" t="s">
        <v>5625</v>
      </c>
      <c r="F1102" s="5"/>
      <c r="G1102" s="5"/>
      <c r="H1102" s="5"/>
    </row>
    <row r="1103">
      <c r="A1103" s="23" t="s">
        <v>5626</v>
      </c>
      <c r="B1103" s="23" t="s">
        <v>5627</v>
      </c>
      <c r="C1103" s="23" t="s">
        <v>5628</v>
      </c>
      <c r="D1103" s="23" t="s">
        <v>5629</v>
      </c>
      <c r="E1103" s="23" t="s">
        <v>5630</v>
      </c>
      <c r="F1103" s="5"/>
      <c r="G1103" s="5"/>
      <c r="H1103" s="5"/>
    </row>
    <row r="1104">
      <c r="A1104" s="23" t="s">
        <v>5631</v>
      </c>
      <c r="B1104" s="23" t="s">
        <v>5632</v>
      </c>
      <c r="C1104" s="23" t="s">
        <v>5633</v>
      </c>
      <c r="D1104" s="23" t="s">
        <v>2995</v>
      </c>
      <c r="E1104" s="23" t="s">
        <v>2996</v>
      </c>
      <c r="F1104" s="5"/>
      <c r="G1104" s="5"/>
      <c r="H1104" s="5"/>
    </row>
    <row r="1105">
      <c r="A1105" s="23" t="s">
        <v>5634</v>
      </c>
      <c r="B1105" s="23" t="s">
        <v>5635</v>
      </c>
      <c r="C1105" s="23" t="s">
        <v>5636</v>
      </c>
      <c r="D1105" s="23" t="s">
        <v>5637</v>
      </c>
      <c r="E1105" s="23" t="s">
        <v>5638</v>
      </c>
      <c r="F1105" s="5"/>
      <c r="G1105" s="5"/>
      <c r="H1105" s="5"/>
    </row>
    <row r="1106">
      <c r="A1106" s="23" t="s">
        <v>5639</v>
      </c>
      <c r="B1106" s="23" t="s">
        <v>5640</v>
      </c>
      <c r="C1106" s="23" t="s">
        <v>5641</v>
      </c>
      <c r="D1106" s="23" t="s">
        <v>5642</v>
      </c>
      <c r="E1106" s="23" t="s">
        <v>5643</v>
      </c>
      <c r="F1106" s="5"/>
      <c r="G1106" s="5"/>
      <c r="H1106" s="5"/>
    </row>
    <row r="1107">
      <c r="A1107" s="23" t="s">
        <v>5644</v>
      </c>
      <c r="B1107" s="23" t="s">
        <v>5645</v>
      </c>
      <c r="C1107" s="23" t="s">
        <v>5646</v>
      </c>
      <c r="D1107" s="23" t="s">
        <v>5647</v>
      </c>
      <c r="E1107" s="23" t="s">
        <v>5648</v>
      </c>
      <c r="F1107" s="5"/>
      <c r="G1107" s="5"/>
      <c r="H1107" s="5"/>
    </row>
    <row r="1108">
      <c r="A1108" s="23" t="s">
        <v>5649</v>
      </c>
      <c r="B1108" s="23" t="s">
        <v>5650</v>
      </c>
      <c r="C1108" s="23" t="s">
        <v>5651</v>
      </c>
      <c r="D1108" s="23" t="s">
        <v>5652</v>
      </c>
      <c r="E1108" s="23" t="s">
        <v>5653</v>
      </c>
      <c r="F1108" s="5"/>
      <c r="G1108" s="5"/>
      <c r="H1108" s="5"/>
    </row>
    <row r="1109">
      <c r="A1109" s="23" t="s">
        <v>5654</v>
      </c>
      <c r="B1109" s="23" t="s">
        <v>5655</v>
      </c>
      <c r="C1109" s="23" t="s">
        <v>5656</v>
      </c>
      <c r="D1109" s="23" t="s">
        <v>5657</v>
      </c>
      <c r="E1109" s="23" t="s">
        <v>5658</v>
      </c>
      <c r="F1109" s="5"/>
      <c r="G1109" s="5"/>
      <c r="H1109" s="5"/>
    </row>
    <row r="1110">
      <c r="A1110" s="23" t="s">
        <v>5659</v>
      </c>
      <c r="B1110" s="23" t="s">
        <v>5660</v>
      </c>
      <c r="C1110" s="23" t="s">
        <v>5661</v>
      </c>
      <c r="D1110" s="23" t="s">
        <v>5662</v>
      </c>
      <c r="E1110" s="23" t="s">
        <v>5663</v>
      </c>
      <c r="F1110" s="5"/>
      <c r="G1110" s="5"/>
      <c r="H1110" s="5"/>
    </row>
    <row r="1111">
      <c r="A1111" s="23" t="s">
        <v>5664</v>
      </c>
      <c r="B1111" s="23" t="s">
        <v>5665</v>
      </c>
      <c r="C1111" s="23" t="s">
        <v>5666</v>
      </c>
      <c r="D1111" s="23" t="s">
        <v>5667</v>
      </c>
      <c r="E1111" s="23" t="s">
        <v>5668</v>
      </c>
      <c r="F1111" s="5"/>
      <c r="G1111" s="5"/>
      <c r="H1111" s="5"/>
    </row>
    <row r="1112">
      <c r="A1112" s="23" t="s">
        <v>5669</v>
      </c>
      <c r="B1112" s="23" t="s">
        <v>5670</v>
      </c>
      <c r="C1112" s="23" t="s">
        <v>5671</v>
      </c>
      <c r="D1112" s="23" t="s">
        <v>5672</v>
      </c>
      <c r="E1112" s="23" t="s">
        <v>5673</v>
      </c>
      <c r="F1112" s="5"/>
      <c r="G1112" s="5"/>
      <c r="H1112" s="5"/>
    </row>
    <row r="1113">
      <c r="A1113" s="23" t="s">
        <v>5674</v>
      </c>
      <c r="B1113" s="23" t="s">
        <v>5670</v>
      </c>
      <c r="C1113" s="23" t="s">
        <v>5675</v>
      </c>
      <c r="D1113" s="23" t="s">
        <v>5676</v>
      </c>
      <c r="E1113" s="23" t="s">
        <v>5677</v>
      </c>
      <c r="F1113" s="5"/>
      <c r="G1113" s="5"/>
      <c r="H1113" s="5"/>
    </row>
    <row r="1114">
      <c r="A1114" s="23" t="s">
        <v>5678</v>
      </c>
      <c r="B1114" s="23" t="s">
        <v>5670</v>
      </c>
      <c r="C1114" s="23" t="s">
        <v>5679</v>
      </c>
      <c r="D1114" s="23" t="s">
        <v>5680</v>
      </c>
      <c r="E1114" s="23" t="s">
        <v>5681</v>
      </c>
      <c r="F1114" s="5"/>
      <c r="G1114" s="5"/>
      <c r="H1114" s="5"/>
    </row>
    <row r="1115">
      <c r="A1115" s="23" t="s">
        <v>5682</v>
      </c>
      <c r="B1115" s="23" t="s">
        <v>5683</v>
      </c>
      <c r="C1115" s="23" t="s">
        <v>5684</v>
      </c>
      <c r="D1115" s="23" t="s">
        <v>5685</v>
      </c>
      <c r="E1115" s="23" t="s">
        <v>5686</v>
      </c>
      <c r="F1115" s="5"/>
      <c r="G1115" s="5"/>
      <c r="H1115" s="5"/>
    </row>
    <row r="1116">
      <c r="A1116" s="23" t="s">
        <v>5687</v>
      </c>
      <c r="B1116" s="23" t="s">
        <v>4981</v>
      </c>
      <c r="C1116" s="23" t="s">
        <v>5688</v>
      </c>
      <c r="D1116" s="23" t="s">
        <v>4983</v>
      </c>
      <c r="E1116" s="23" t="s">
        <v>4984</v>
      </c>
      <c r="F1116" s="5"/>
      <c r="G1116" s="5"/>
      <c r="H1116" s="5"/>
    </row>
    <row r="1117">
      <c r="A1117" s="23" t="s">
        <v>5689</v>
      </c>
      <c r="B1117" s="23" t="s">
        <v>5690</v>
      </c>
      <c r="C1117" s="23"/>
      <c r="D1117" s="23" t="s">
        <v>5392</v>
      </c>
      <c r="E1117" s="23" t="s">
        <v>5393</v>
      </c>
      <c r="F1117" s="5"/>
      <c r="G1117" s="5"/>
      <c r="H1117" s="5"/>
    </row>
    <row r="1118">
      <c r="A1118" s="23" t="s">
        <v>5691</v>
      </c>
      <c r="B1118" s="23" t="s">
        <v>5692</v>
      </c>
      <c r="C1118" s="23" t="s">
        <v>5693</v>
      </c>
      <c r="D1118" s="23" t="s">
        <v>5694</v>
      </c>
      <c r="E1118" s="23" t="s">
        <v>5695</v>
      </c>
      <c r="F1118" s="5"/>
      <c r="G1118" s="5"/>
      <c r="H1118" s="5"/>
    </row>
    <row r="1119">
      <c r="A1119" s="23" t="s">
        <v>5696</v>
      </c>
      <c r="B1119" s="23" t="s">
        <v>5697</v>
      </c>
      <c r="C1119" s="23" t="s">
        <v>5698</v>
      </c>
      <c r="D1119" s="23" t="s">
        <v>5699</v>
      </c>
      <c r="E1119" s="23" t="s">
        <v>5700</v>
      </c>
      <c r="F1119" s="5"/>
      <c r="G1119" s="5"/>
      <c r="H1119" s="5"/>
    </row>
    <row r="1120">
      <c r="A1120" s="23" t="s">
        <v>5701</v>
      </c>
      <c r="B1120" s="23" t="s">
        <v>5702</v>
      </c>
      <c r="C1120" s="23" t="s">
        <v>5703</v>
      </c>
      <c r="D1120" s="23" t="s">
        <v>5704</v>
      </c>
      <c r="E1120" s="23" t="s">
        <v>5705</v>
      </c>
      <c r="F1120" s="5"/>
      <c r="G1120" s="5"/>
      <c r="H1120" s="5"/>
    </row>
    <row r="1121">
      <c r="A1121" s="23" t="s">
        <v>5706</v>
      </c>
      <c r="B1121" s="23" t="s">
        <v>5707</v>
      </c>
      <c r="C1121" s="23" t="s">
        <v>5708</v>
      </c>
      <c r="D1121" s="23" t="s">
        <v>5709</v>
      </c>
      <c r="E1121" s="23" t="s">
        <v>5710</v>
      </c>
      <c r="F1121" s="5"/>
      <c r="G1121" s="5"/>
      <c r="H1121" s="5"/>
    </row>
    <row r="1122">
      <c r="A1122" s="23" t="s">
        <v>5711</v>
      </c>
      <c r="B1122" s="23" t="s">
        <v>5712</v>
      </c>
      <c r="C1122" s="23" t="s">
        <v>5713</v>
      </c>
      <c r="D1122" s="23" t="s">
        <v>5714</v>
      </c>
      <c r="E1122" s="23" t="s">
        <v>5715</v>
      </c>
      <c r="F1122" s="5"/>
      <c r="G1122" s="5"/>
      <c r="H1122" s="5"/>
    </row>
    <row r="1123">
      <c r="A1123" s="23" t="s">
        <v>5716</v>
      </c>
      <c r="B1123" s="23" t="s">
        <v>5717</v>
      </c>
      <c r="C1123" s="23" t="s">
        <v>5718</v>
      </c>
      <c r="D1123" s="23" t="s">
        <v>5252</v>
      </c>
      <c r="E1123" s="23" t="s">
        <v>5253</v>
      </c>
      <c r="F1123" s="5"/>
      <c r="G1123" s="5"/>
      <c r="H1123" s="5"/>
    </row>
    <row r="1124">
      <c r="A1124" s="23" t="s">
        <v>5719</v>
      </c>
      <c r="B1124" s="23" t="s">
        <v>5720</v>
      </c>
      <c r="C1124" s="23" t="s">
        <v>5721</v>
      </c>
      <c r="D1124" s="23" t="s">
        <v>5722</v>
      </c>
      <c r="E1124" s="23" t="s">
        <v>5723</v>
      </c>
      <c r="F1124" s="5"/>
      <c r="G1124" s="5"/>
      <c r="H1124" s="5"/>
    </row>
    <row r="1125">
      <c r="A1125" s="23" t="s">
        <v>5724</v>
      </c>
      <c r="B1125" s="23" t="s">
        <v>5725</v>
      </c>
      <c r="C1125" s="23" t="s">
        <v>5726</v>
      </c>
      <c r="D1125" s="23" t="s">
        <v>5727</v>
      </c>
      <c r="E1125" s="23" t="s">
        <v>5728</v>
      </c>
      <c r="F1125" s="5"/>
      <c r="G1125" s="5"/>
      <c r="H1125" s="5"/>
    </row>
    <row r="1126">
      <c r="A1126" s="23" t="s">
        <v>5729</v>
      </c>
      <c r="B1126" s="23" t="s">
        <v>5730</v>
      </c>
      <c r="C1126" s="23" t="s">
        <v>5731</v>
      </c>
      <c r="D1126" s="23" t="s">
        <v>5732</v>
      </c>
      <c r="E1126" s="23" t="s">
        <v>5733</v>
      </c>
      <c r="F1126" s="5"/>
      <c r="G1126" s="5"/>
      <c r="H1126" s="5"/>
    </row>
    <row r="1127">
      <c r="A1127" s="23" t="s">
        <v>5734</v>
      </c>
      <c r="B1127" s="23" t="s">
        <v>5735</v>
      </c>
      <c r="C1127" s="23" t="s">
        <v>5736</v>
      </c>
      <c r="D1127" s="23" t="s">
        <v>5737</v>
      </c>
      <c r="E1127" s="23" t="s">
        <v>5738</v>
      </c>
      <c r="F1127" s="5"/>
      <c r="G1127" s="5"/>
      <c r="H1127" s="5"/>
    </row>
    <row r="1128">
      <c r="A1128" s="23" t="s">
        <v>5739</v>
      </c>
      <c r="B1128" s="23" t="s">
        <v>5740</v>
      </c>
      <c r="C1128" s="23" t="s">
        <v>5741</v>
      </c>
      <c r="D1128" s="23" t="s">
        <v>1657</v>
      </c>
      <c r="E1128" s="23" t="s">
        <v>1658</v>
      </c>
      <c r="F1128" s="5"/>
      <c r="G1128" s="5"/>
      <c r="H1128" s="5"/>
    </row>
    <row r="1129">
      <c r="A1129" s="23" t="s">
        <v>5742</v>
      </c>
      <c r="B1129" s="23" t="s">
        <v>5743</v>
      </c>
      <c r="C1129" s="23" t="s">
        <v>5744</v>
      </c>
      <c r="D1129" s="23" t="s">
        <v>5745</v>
      </c>
      <c r="E1129" s="23" t="s">
        <v>5746</v>
      </c>
      <c r="F1129" s="5"/>
      <c r="G1129" s="5"/>
      <c r="H1129" s="5"/>
    </row>
    <row r="1130">
      <c r="A1130" s="23" t="s">
        <v>5747</v>
      </c>
      <c r="B1130" s="23" t="s">
        <v>5748</v>
      </c>
      <c r="C1130" s="23" t="s">
        <v>5749</v>
      </c>
      <c r="D1130" s="23" t="s">
        <v>5750</v>
      </c>
      <c r="E1130" s="23" t="s">
        <v>5751</v>
      </c>
      <c r="F1130" s="5"/>
      <c r="G1130" s="5"/>
      <c r="H1130" s="5"/>
    </row>
    <row r="1131">
      <c r="A1131" s="23" t="s">
        <v>5752</v>
      </c>
      <c r="B1131" s="23" t="s">
        <v>5753</v>
      </c>
      <c r="C1131" s="23"/>
      <c r="D1131" s="23" t="s">
        <v>5754</v>
      </c>
      <c r="E1131" s="23" t="s">
        <v>5755</v>
      </c>
      <c r="F1131" s="5"/>
      <c r="G1131" s="5"/>
      <c r="H1131" s="5"/>
    </row>
    <row r="1132">
      <c r="A1132" s="23" t="s">
        <v>5756</v>
      </c>
      <c r="B1132" s="23" t="s">
        <v>5757</v>
      </c>
      <c r="C1132" s="23"/>
      <c r="D1132" s="23" t="s">
        <v>5758</v>
      </c>
      <c r="E1132" s="23" t="s">
        <v>5759</v>
      </c>
      <c r="F1132" s="5"/>
      <c r="G1132" s="5"/>
      <c r="H1132" s="5"/>
    </row>
    <row r="1133">
      <c r="A1133" s="23" t="s">
        <v>5760</v>
      </c>
      <c r="B1133" s="23" t="s">
        <v>5761</v>
      </c>
      <c r="C1133" s="23" t="s">
        <v>5762</v>
      </c>
      <c r="D1133" s="23" t="s">
        <v>5763</v>
      </c>
      <c r="E1133" s="23" t="s">
        <v>5764</v>
      </c>
      <c r="F1133" s="5"/>
      <c r="G1133" s="5"/>
      <c r="H1133" s="5"/>
    </row>
    <row r="1134">
      <c r="A1134" s="23" t="s">
        <v>5765</v>
      </c>
      <c r="B1134" s="23" t="s">
        <v>5766</v>
      </c>
      <c r="C1134" s="23" t="s">
        <v>5767</v>
      </c>
      <c r="D1134" s="23" t="s">
        <v>5768</v>
      </c>
      <c r="E1134" s="23" t="s">
        <v>5769</v>
      </c>
      <c r="F1134" s="5"/>
      <c r="G1134" s="5"/>
      <c r="H1134" s="5"/>
    </row>
    <row r="1135">
      <c r="A1135" s="23" t="s">
        <v>5770</v>
      </c>
      <c r="B1135" s="23" t="s">
        <v>5771</v>
      </c>
      <c r="C1135" s="23" t="s">
        <v>5772</v>
      </c>
      <c r="D1135" s="23" t="s">
        <v>5773</v>
      </c>
      <c r="E1135" s="23" t="s">
        <v>5774</v>
      </c>
      <c r="F1135" s="5"/>
      <c r="G1135" s="5"/>
      <c r="H1135" s="5"/>
    </row>
    <row r="1136">
      <c r="A1136" s="23" t="s">
        <v>5775</v>
      </c>
      <c r="B1136" s="23" t="s">
        <v>5776</v>
      </c>
      <c r="C1136" s="23" t="s">
        <v>5777</v>
      </c>
      <c r="D1136" s="23" t="s">
        <v>5778</v>
      </c>
      <c r="E1136" s="23" t="s">
        <v>5779</v>
      </c>
      <c r="F1136" s="5"/>
      <c r="G1136" s="5"/>
      <c r="H1136" s="5"/>
    </row>
    <row r="1137">
      <c r="A1137" s="23" t="s">
        <v>5780</v>
      </c>
      <c r="B1137" s="23" t="s">
        <v>5781</v>
      </c>
      <c r="C1137" s="23" t="s">
        <v>5782</v>
      </c>
      <c r="D1137" s="23" t="s">
        <v>5783</v>
      </c>
      <c r="E1137" s="23" t="s">
        <v>5784</v>
      </c>
      <c r="F1137" s="5"/>
      <c r="G1137" s="5"/>
      <c r="H1137" s="5"/>
    </row>
    <row r="1138">
      <c r="A1138" s="23" t="s">
        <v>5785</v>
      </c>
      <c r="B1138" s="23" t="s">
        <v>5786</v>
      </c>
      <c r="C1138" s="23" t="s">
        <v>5787</v>
      </c>
      <c r="D1138" s="23" t="s">
        <v>5788</v>
      </c>
      <c r="E1138" s="23" t="s">
        <v>5789</v>
      </c>
      <c r="F1138" s="5"/>
      <c r="G1138" s="5"/>
      <c r="H1138" s="5"/>
    </row>
    <row r="1139">
      <c r="A1139" s="23" t="s">
        <v>5790</v>
      </c>
      <c r="B1139" s="23" t="s">
        <v>5791</v>
      </c>
      <c r="C1139" s="23" t="s">
        <v>5792</v>
      </c>
      <c r="D1139" s="23" t="s">
        <v>5793</v>
      </c>
      <c r="E1139" s="23" t="s">
        <v>5794</v>
      </c>
      <c r="F1139" s="5"/>
      <c r="G1139" s="5"/>
      <c r="H1139" s="5"/>
    </row>
    <row r="1140">
      <c r="A1140" s="23" t="s">
        <v>5795</v>
      </c>
      <c r="B1140" s="23" t="s">
        <v>5796</v>
      </c>
      <c r="C1140" s="23" t="s">
        <v>5797</v>
      </c>
      <c r="D1140" s="23" t="s">
        <v>5798</v>
      </c>
      <c r="E1140" s="23" t="s">
        <v>5799</v>
      </c>
      <c r="F1140" s="5"/>
      <c r="G1140" s="5"/>
      <c r="H1140" s="5"/>
    </row>
    <row r="1141">
      <c r="A1141" s="23" t="s">
        <v>5800</v>
      </c>
      <c r="B1141" s="23" t="s">
        <v>5801</v>
      </c>
      <c r="C1141" s="23" t="s">
        <v>5802</v>
      </c>
      <c r="D1141" s="23" t="s">
        <v>5803</v>
      </c>
      <c r="E1141" s="23" t="s">
        <v>5804</v>
      </c>
      <c r="F1141" s="5"/>
      <c r="G1141" s="5"/>
      <c r="H1141" s="5"/>
    </row>
    <row r="1142">
      <c r="A1142" s="23" t="s">
        <v>5805</v>
      </c>
      <c r="B1142" s="23" t="s">
        <v>5806</v>
      </c>
      <c r="C1142" s="23" t="s">
        <v>5807</v>
      </c>
      <c r="D1142" s="23" t="s">
        <v>5808</v>
      </c>
      <c r="E1142" s="23" t="s">
        <v>5809</v>
      </c>
      <c r="F1142" s="5"/>
      <c r="G1142" s="5"/>
      <c r="H1142" s="5"/>
    </row>
    <row r="1143">
      <c r="A1143" s="23" t="s">
        <v>5810</v>
      </c>
      <c r="B1143" s="23" t="s">
        <v>5811</v>
      </c>
      <c r="C1143" s="23" t="s">
        <v>5812</v>
      </c>
      <c r="D1143" s="23" t="s">
        <v>5813</v>
      </c>
      <c r="E1143" s="23" t="s">
        <v>5814</v>
      </c>
      <c r="F1143" s="5"/>
      <c r="G1143" s="5"/>
      <c r="H1143" s="5"/>
    </row>
    <row r="1144">
      <c r="A1144" s="23" t="s">
        <v>5815</v>
      </c>
      <c r="B1144" s="23" t="s">
        <v>5816</v>
      </c>
      <c r="C1144" s="23" t="s">
        <v>5817</v>
      </c>
      <c r="D1144" s="23" t="s">
        <v>5818</v>
      </c>
      <c r="E1144" s="23" t="s">
        <v>5819</v>
      </c>
      <c r="F1144" s="5"/>
      <c r="G1144" s="5"/>
      <c r="H1144" s="5"/>
    </row>
    <row r="1145">
      <c r="A1145" s="23" t="s">
        <v>5820</v>
      </c>
      <c r="B1145" s="23" t="s">
        <v>5821</v>
      </c>
      <c r="C1145" s="23" t="s">
        <v>5822</v>
      </c>
      <c r="D1145" s="23" t="s">
        <v>5823</v>
      </c>
      <c r="E1145" s="23" t="s">
        <v>5824</v>
      </c>
      <c r="F1145" s="5"/>
      <c r="G1145" s="5"/>
      <c r="H1145" s="5"/>
    </row>
    <row r="1146">
      <c r="A1146" s="23" t="s">
        <v>5825</v>
      </c>
      <c r="B1146" s="23" t="s">
        <v>5826</v>
      </c>
      <c r="C1146" s="23" t="s">
        <v>5827</v>
      </c>
      <c r="D1146" s="23" t="s">
        <v>5828</v>
      </c>
      <c r="E1146" s="23" t="s">
        <v>5829</v>
      </c>
      <c r="F1146" s="5"/>
      <c r="G1146" s="5"/>
      <c r="H1146" s="5"/>
    </row>
    <row r="1147">
      <c r="A1147" s="23" t="s">
        <v>5830</v>
      </c>
      <c r="B1147" s="23" t="s">
        <v>5831</v>
      </c>
      <c r="C1147" s="23" t="s">
        <v>5832</v>
      </c>
      <c r="D1147" s="23" t="s">
        <v>5833</v>
      </c>
      <c r="E1147" s="23" t="s">
        <v>5834</v>
      </c>
      <c r="F1147" s="5"/>
      <c r="G1147" s="5"/>
      <c r="H1147" s="5"/>
    </row>
    <row r="1148">
      <c r="A1148" s="23" t="s">
        <v>5835</v>
      </c>
      <c r="B1148" s="23" t="s">
        <v>5836</v>
      </c>
      <c r="C1148" s="23" t="s">
        <v>5837</v>
      </c>
      <c r="D1148" s="23" t="s">
        <v>5838</v>
      </c>
      <c r="E1148" s="23" t="s">
        <v>5839</v>
      </c>
      <c r="F1148" s="5"/>
      <c r="G1148" s="5"/>
      <c r="H1148" s="5"/>
    </row>
    <row r="1149">
      <c r="A1149" s="23" t="s">
        <v>5840</v>
      </c>
      <c r="B1149" s="23" t="s">
        <v>5841</v>
      </c>
      <c r="C1149" s="23" t="s">
        <v>5842</v>
      </c>
      <c r="D1149" s="23" t="s">
        <v>5843</v>
      </c>
      <c r="E1149" s="23" t="s">
        <v>5844</v>
      </c>
      <c r="F1149" s="5"/>
      <c r="G1149" s="5"/>
      <c r="H1149" s="5"/>
    </row>
    <row r="1150">
      <c r="A1150" s="23" t="s">
        <v>5845</v>
      </c>
      <c r="B1150" s="23" t="s">
        <v>5846</v>
      </c>
      <c r="C1150" s="23" t="s">
        <v>5847</v>
      </c>
      <c r="D1150" s="23" t="s">
        <v>5848</v>
      </c>
      <c r="E1150" s="23" t="s">
        <v>5849</v>
      </c>
      <c r="F1150" s="5"/>
      <c r="G1150" s="5"/>
      <c r="H1150" s="5"/>
    </row>
    <row r="1151">
      <c r="A1151" s="23" t="s">
        <v>5850</v>
      </c>
      <c r="B1151" s="23" t="s">
        <v>5851</v>
      </c>
      <c r="C1151" s="23" t="s">
        <v>5852</v>
      </c>
      <c r="D1151" s="23" t="s">
        <v>5853</v>
      </c>
      <c r="E1151" s="23" t="s">
        <v>5854</v>
      </c>
      <c r="F1151" s="5"/>
      <c r="G1151" s="5"/>
      <c r="H1151" s="5"/>
    </row>
    <row r="1152">
      <c r="A1152" s="23" t="s">
        <v>5855</v>
      </c>
      <c r="B1152" s="23" t="s">
        <v>5856</v>
      </c>
      <c r="C1152" s="23" t="s">
        <v>5857</v>
      </c>
      <c r="D1152" s="23" t="s">
        <v>5858</v>
      </c>
      <c r="E1152" s="23" t="s">
        <v>5859</v>
      </c>
      <c r="F1152" s="5"/>
      <c r="G1152" s="5"/>
      <c r="H1152" s="5"/>
    </row>
    <row r="1153">
      <c r="A1153" s="23" t="s">
        <v>5860</v>
      </c>
      <c r="B1153" s="23" t="s">
        <v>5861</v>
      </c>
      <c r="C1153" s="23" t="s">
        <v>5862</v>
      </c>
      <c r="D1153" s="23" t="s">
        <v>5863</v>
      </c>
      <c r="E1153" s="23" t="s">
        <v>5864</v>
      </c>
      <c r="F1153" s="5"/>
      <c r="G1153" s="5"/>
      <c r="H1153" s="5"/>
    </row>
    <row r="1154">
      <c r="A1154" s="23" t="s">
        <v>5865</v>
      </c>
      <c r="B1154" s="23" t="s">
        <v>5866</v>
      </c>
      <c r="C1154" s="23" t="s">
        <v>5867</v>
      </c>
      <c r="D1154" s="23" t="s">
        <v>5868</v>
      </c>
      <c r="E1154" s="23" t="s">
        <v>5869</v>
      </c>
      <c r="F1154" s="5"/>
      <c r="G1154" s="5"/>
      <c r="H1154" s="5"/>
    </row>
    <row r="1155">
      <c r="A1155" s="23" t="s">
        <v>5870</v>
      </c>
      <c r="B1155" s="23" t="s">
        <v>5871</v>
      </c>
      <c r="C1155" s="23" t="s">
        <v>5872</v>
      </c>
      <c r="D1155" s="23" t="s">
        <v>5873</v>
      </c>
      <c r="E1155" s="23" t="s">
        <v>5874</v>
      </c>
      <c r="F1155" s="5"/>
      <c r="G1155" s="5"/>
      <c r="H1155" s="5"/>
    </row>
    <row r="1156">
      <c r="A1156" s="23" t="s">
        <v>5875</v>
      </c>
      <c r="B1156" s="23" t="s">
        <v>5876</v>
      </c>
      <c r="C1156" s="23" t="s">
        <v>5877</v>
      </c>
      <c r="D1156" s="23" t="s">
        <v>5878</v>
      </c>
      <c r="E1156" s="23" t="s">
        <v>5879</v>
      </c>
      <c r="F1156" s="5"/>
      <c r="G1156" s="5"/>
      <c r="H1156" s="5"/>
    </row>
    <row r="1157">
      <c r="A1157" s="23" t="s">
        <v>5880</v>
      </c>
      <c r="B1157" s="23" t="s">
        <v>5881</v>
      </c>
      <c r="C1157" s="23" t="s">
        <v>5882</v>
      </c>
      <c r="D1157" s="23" t="s">
        <v>5883</v>
      </c>
      <c r="E1157" s="23" t="s">
        <v>5884</v>
      </c>
      <c r="F1157" s="5"/>
      <c r="G1157" s="5"/>
      <c r="H1157" s="5"/>
    </row>
    <row r="1158">
      <c r="A1158" s="23" t="s">
        <v>5885</v>
      </c>
      <c r="B1158" s="23" t="s">
        <v>5886</v>
      </c>
      <c r="C1158" s="23"/>
      <c r="D1158" s="23" t="s">
        <v>5887</v>
      </c>
      <c r="E1158" s="23" t="s">
        <v>5888</v>
      </c>
      <c r="F1158" s="5"/>
      <c r="G1158" s="5"/>
      <c r="H1158" s="5"/>
    </row>
    <row r="1159">
      <c r="A1159" s="23" t="s">
        <v>5889</v>
      </c>
      <c r="B1159" s="23" t="s">
        <v>5890</v>
      </c>
      <c r="C1159" s="23" t="s">
        <v>5891</v>
      </c>
      <c r="D1159" s="23" t="s">
        <v>5892</v>
      </c>
      <c r="E1159" s="23" t="s">
        <v>5893</v>
      </c>
      <c r="F1159" s="5"/>
      <c r="G1159" s="5"/>
      <c r="H1159" s="5"/>
    </row>
    <row r="1160">
      <c r="A1160" s="23" t="s">
        <v>5894</v>
      </c>
      <c r="B1160" s="23" t="s">
        <v>5895</v>
      </c>
      <c r="C1160" s="23" t="s">
        <v>5896</v>
      </c>
      <c r="D1160" s="23" t="s">
        <v>5897</v>
      </c>
      <c r="E1160" s="23" t="s">
        <v>5898</v>
      </c>
      <c r="F1160" s="5"/>
      <c r="G1160" s="5"/>
      <c r="H1160" s="5"/>
    </row>
    <row r="1161">
      <c r="A1161" s="23" t="s">
        <v>5899</v>
      </c>
      <c r="B1161" s="23" t="s">
        <v>5900</v>
      </c>
      <c r="C1161" s="23" t="s">
        <v>5901</v>
      </c>
      <c r="D1161" s="23" t="s">
        <v>5902</v>
      </c>
      <c r="E1161" s="23" t="s">
        <v>5903</v>
      </c>
      <c r="F1161" s="5"/>
      <c r="G1161" s="5"/>
      <c r="H1161" s="5"/>
    </row>
    <row r="1162">
      <c r="A1162" s="23" t="s">
        <v>5904</v>
      </c>
      <c r="B1162" s="23" t="s">
        <v>5905</v>
      </c>
      <c r="C1162" s="23" t="s">
        <v>5906</v>
      </c>
      <c r="D1162" s="23" t="s">
        <v>5907</v>
      </c>
      <c r="E1162" s="23" t="s">
        <v>5908</v>
      </c>
      <c r="F1162" s="5"/>
      <c r="G1162" s="5"/>
      <c r="H1162" s="5"/>
    </row>
    <row r="1163">
      <c r="A1163" s="23" t="s">
        <v>5909</v>
      </c>
      <c r="B1163" s="23" t="s">
        <v>5910</v>
      </c>
      <c r="C1163" s="23" t="s">
        <v>5911</v>
      </c>
      <c r="D1163" s="23" t="s">
        <v>5912</v>
      </c>
      <c r="E1163" s="23" t="s">
        <v>5913</v>
      </c>
      <c r="F1163" s="5"/>
      <c r="G1163" s="5"/>
      <c r="H1163" s="5"/>
    </row>
    <row r="1164">
      <c r="A1164" s="23" t="s">
        <v>5914</v>
      </c>
      <c r="B1164" s="23" t="s">
        <v>5915</v>
      </c>
      <c r="C1164" s="23" t="s">
        <v>5916</v>
      </c>
      <c r="D1164" s="23" t="s">
        <v>5917</v>
      </c>
      <c r="E1164" s="23" t="s">
        <v>5918</v>
      </c>
      <c r="F1164" s="5"/>
      <c r="G1164" s="5"/>
      <c r="H1164" s="5"/>
    </row>
    <row r="1165">
      <c r="A1165" s="23" t="s">
        <v>5919</v>
      </c>
      <c r="B1165" s="23" t="s">
        <v>5920</v>
      </c>
      <c r="C1165" s="23" t="s">
        <v>5921</v>
      </c>
      <c r="D1165" s="23" t="s">
        <v>5922</v>
      </c>
      <c r="E1165" s="23" t="s">
        <v>5923</v>
      </c>
      <c r="F1165" s="5"/>
      <c r="G1165" s="5"/>
      <c r="H1165" s="5"/>
    </row>
    <row r="1166">
      <c r="A1166" s="23" t="s">
        <v>5924</v>
      </c>
      <c r="B1166" s="23" t="s">
        <v>5925</v>
      </c>
      <c r="C1166" s="23" t="s">
        <v>5926</v>
      </c>
      <c r="D1166" s="23" t="s">
        <v>5927</v>
      </c>
      <c r="E1166" s="23" t="s">
        <v>5928</v>
      </c>
      <c r="F1166" s="5"/>
      <c r="G1166" s="5"/>
      <c r="H1166" s="5"/>
    </row>
    <row r="1167">
      <c r="A1167" s="23" t="s">
        <v>5929</v>
      </c>
      <c r="B1167" s="23" t="s">
        <v>5930</v>
      </c>
      <c r="C1167" s="23" t="s">
        <v>5931</v>
      </c>
      <c r="D1167" s="23" t="s">
        <v>5932</v>
      </c>
      <c r="E1167" s="23" t="s">
        <v>5933</v>
      </c>
      <c r="F1167" s="5"/>
      <c r="G1167" s="5"/>
      <c r="H1167" s="5"/>
    </row>
    <row r="1168">
      <c r="A1168" s="23" t="s">
        <v>5934</v>
      </c>
      <c r="B1168" s="23" t="s">
        <v>5935</v>
      </c>
      <c r="C1168" s="23" t="s">
        <v>5936</v>
      </c>
      <c r="D1168" s="23" t="s">
        <v>5937</v>
      </c>
      <c r="E1168" s="23" t="s">
        <v>5938</v>
      </c>
      <c r="F1168" s="5"/>
      <c r="G1168" s="5"/>
      <c r="H1168" s="5"/>
    </row>
    <row r="1169">
      <c r="A1169" s="23" t="s">
        <v>5939</v>
      </c>
      <c r="B1169" s="23" t="s">
        <v>5940</v>
      </c>
      <c r="C1169" s="23" t="s">
        <v>5941</v>
      </c>
      <c r="D1169" s="23" t="s">
        <v>5942</v>
      </c>
      <c r="E1169" s="23" t="s">
        <v>5943</v>
      </c>
      <c r="F1169" s="5"/>
      <c r="G1169" s="5"/>
      <c r="H1169" s="5"/>
    </row>
    <row r="1170">
      <c r="A1170" s="23" t="s">
        <v>5944</v>
      </c>
      <c r="B1170" s="23" t="s">
        <v>5945</v>
      </c>
      <c r="C1170" s="23" t="s">
        <v>5946</v>
      </c>
      <c r="D1170" s="23" t="s">
        <v>5947</v>
      </c>
      <c r="E1170" s="23" t="s">
        <v>5948</v>
      </c>
      <c r="F1170" s="5"/>
      <c r="G1170" s="5"/>
      <c r="H1170" s="5"/>
    </row>
    <row r="1171">
      <c r="A1171" s="23" t="s">
        <v>5949</v>
      </c>
      <c r="B1171" s="23" t="s">
        <v>5950</v>
      </c>
      <c r="C1171" s="23" t="s">
        <v>5951</v>
      </c>
      <c r="D1171" s="23" t="s">
        <v>5952</v>
      </c>
      <c r="E1171" s="23" t="s">
        <v>5953</v>
      </c>
      <c r="F1171" s="5"/>
      <c r="G1171" s="5"/>
      <c r="H1171" s="5"/>
    </row>
    <row r="1172">
      <c r="A1172" s="23" t="s">
        <v>5954</v>
      </c>
      <c r="B1172" s="23" t="s">
        <v>5955</v>
      </c>
      <c r="C1172" s="23" t="s">
        <v>5956</v>
      </c>
      <c r="D1172" s="23" t="s">
        <v>5957</v>
      </c>
      <c r="E1172" s="23" t="s">
        <v>5958</v>
      </c>
      <c r="F1172" s="5"/>
      <c r="G1172" s="5"/>
      <c r="H1172" s="5"/>
    </row>
    <row r="1173">
      <c r="A1173" s="23" t="s">
        <v>5959</v>
      </c>
      <c r="B1173" s="23" t="s">
        <v>5960</v>
      </c>
      <c r="C1173" s="23"/>
      <c r="D1173" s="23" t="s">
        <v>5961</v>
      </c>
      <c r="E1173" s="23" t="s">
        <v>5962</v>
      </c>
      <c r="F1173" s="5"/>
      <c r="G1173" s="5"/>
      <c r="H1173" s="5"/>
    </row>
    <row r="1174">
      <c r="A1174" s="23" t="s">
        <v>5963</v>
      </c>
      <c r="B1174" s="23" t="s">
        <v>5964</v>
      </c>
      <c r="C1174" s="23"/>
      <c r="D1174" s="23" t="s">
        <v>5965</v>
      </c>
      <c r="E1174" s="23" t="s">
        <v>5966</v>
      </c>
      <c r="F1174" s="5"/>
      <c r="G1174" s="5"/>
      <c r="H1174" s="5"/>
    </row>
    <row r="1175">
      <c r="A1175" s="23" t="s">
        <v>5967</v>
      </c>
      <c r="B1175" s="23" t="s">
        <v>5968</v>
      </c>
      <c r="C1175" s="23" t="s">
        <v>5969</v>
      </c>
      <c r="D1175" s="23" t="s">
        <v>5970</v>
      </c>
      <c r="E1175" s="23" t="s">
        <v>5971</v>
      </c>
      <c r="F1175" s="5"/>
      <c r="G1175" s="5"/>
      <c r="H1175" s="5"/>
    </row>
    <row r="1176">
      <c r="A1176" s="23" t="s">
        <v>5972</v>
      </c>
      <c r="B1176" s="23" t="s">
        <v>5973</v>
      </c>
      <c r="C1176" s="23"/>
      <c r="D1176" s="23" t="s">
        <v>5974</v>
      </c>
      <c r="E1176" s="23" t="s">
        <v>5975</v>
      </c>
      <c r="F1176" s="5"/>
      <c r="G1176" s="5"/>
      <c r="H1176" s="5"/>
    </row>
    <row r="1177">
      <c r="A1177" s="23" t="s">
        <v>5976</v>
      </c>
      <c r="B1177" s="23" t="s">
        <v>5977</v>
      </c>
      <c r="C1177" s="23" t="s">
        <v>5978</v>
      </c>
      <c r="D1177" s="23" t="s">
        <v>5979</v>
      </c>
      <c r="E1177" s="23" t="s">
        <v>5980</v>
      </c>
      <c r="F1177" s="5"/>
      <c r="G1177" s="5"/>
      <c r="H1177" s="5"/>
    </row>
    <row r="1178">
      <c r="A1178" s="23" t="s">
        <v>5981</v>
      </c>
      <c r="B1178" s="23" t="s">
        <v>5982</v>
      </c>
      <c r="C1178" s="23" t="s">
        <v>5983</v>
      </c>
      <c r="D1178" s="23" t="s">
        <v>5984</v>
      </c>
      <c r="E1178" s="23" t="s">
        <v>5985</v>
      </c>
      <c r="F1178" s="5"/>
      <c r="G1178" s="5"/>
      <c r="H1178" s="5"/>
    </row>
    <row r="1179">
      <c r="A1179" s="23" t="s">
        <v>5986</v>
      </c>
      <c r="B1179" s="23" t="s">
        <v>5987</v>
      </c>
      <c r="C1179" s="23" t="s">
        <v>5988</v>
      </c>
      <c r="D1179" s="23" t="s">
        <v>5989</v>
      </c>
      <c r="E1179" s="23" t="s">
        <v>5990</v>
      </c>
      <c r="F1179" s="5"/>
      <c r="G1179" s="5"/>
      <c r="H1179" s="5"/>
    </row>
    <row r="1180">
      <c r="A1180" s="23" t="s">
        <v>5991</v>
      </c>
      <c r="B1180" s="23" t="s">
        <v>5992</v>
      </c>
      <c r="C1180" s="23" t="s">
        <v>5993</v>
      </c>
      <c r="D1180" s="23" t="s">
        <v>5994</v>
      </c>
      <c r="E1180" s="23" t="s">
        <v>5995</v>
      </c>
      <c r="F1180" s="5"/>
      <c r="G1180" s="5"/>
      <c r="H1180" s="5"/>
    </row>
    <row r="1181">
      <c r="A1181" s="23" t="s">
        <v>5996</v>
      </c>
      <c r="B1181" s="23" t="s">
        <v>5997</v>
      </c>
      <c r="C1181" s="23" t="s">
        <v>5998</v>
      </c>
      <c r="D1181" s="23" t="s">
        <v>5999</v>
      </c>
      <c r="E1181" s="23" t="s">
        <v>6000</v>
      </c>
      <c r="F1181" s="5"/>
      <c r="G1181" s="5"/>
      <c r="H1181" s="5"/>
    </row>
    <row r="1182">
      <c r="A1182" s="23" t="s">
        <v>6001</v>
      </c>
      <c r="B1182" s="23" t="s">
        <v>6002</v>
      </c>
      <c r="C1182" s="23" t="s">
        <v>6003</v>
      </c>
      <c r="D1182" s="23" t="s">
        <v>6004</v>
      </c>
      <c r="E1182" s="23" t="s">
        <v>6005</v>
      </c>
      <c r="F1182" s="5"/>
      <c r="G1182" s="5"/>
      <c r="H1182" s="5"/>
    </row>
    <row r="1183">
      <c r="A1183" s="23" t="s">
        <v>6006</v>
      </c>
      <c r="B1183" s="23" t="s">
        <v>6007</v>
      </c>
      <c r="C1183" s="23" t="s">
        <v>6008</v>
      </c>
      <c r="D1183" s="23" t="s">
        <v>6009</v>
      </c>
      <c r="E1183" s="23" t="s">
        <v>6010</v>
      </c>
      <c r="F1183" s="5"/>
      <c r="G1183" s="5"/>
      <c r="H1183" s="5"/>
    </row>
    <row r="1184">
      <c r="A1184" s="23" t="s">
        <v>6011</v>
      </c>
      <c r="B1184" s="23" t="s">
        <v>6012</v>
      </c>
      <c r="C1184" s="23" t="s">
        <v>6013</v>
      </c>
      <c r="D1184" s="23" t="s">
        <v>6014</v>
      </c>
      <c r="E1184" s="23" t="s">
        <v>6015</v>
      </c>
      <c r="F1184" s="5"/>
      <c r="G1184" s="5"/>
      <c r="H1184" s="5"/>
    </row>
    <row r="1185">
      <c r="A1185" s="23" t="s">
        <v>6016</v>
      </c>
      <c r="B1185" s="23" t="s">
        <v>6017</v>
      </c>
      <c r="C1185" s="23" t="s">
        <v>6018</v>
      </c>
      <c r="D1185" s="23" t="s">
        <v>6019</v>
      </c>
      <c r="E1185" s="23" t="s">
        <v>6020</v>
      </c>
      <c r="F1185" s="5"/>
      <c r="G1185" s="5"/>
      <c r="H1185" s="5"/>
    </row>
    <row r="1186">
      <c r="A1186" s="23" t="s">
        <v>6021</v>
      </c>
      <c r="B1186" s="23" t="s">
        <v>6022</v>
      </c>
      <c r="C1186" s="23" t="s">
        <v>6023</v>
      </c>
      <c r="D1186" s="23" t="s">
        <v>6024</v>
      </c>
      <c r="E1186" s="23" t="s">
        <v>6025</v>
      </c>
      <c r="F1186" s="5"/>
      <c r="G1186" s="5"/>
      <c r="H1186" s="5"/>
    </row>
    <row r="1187">
      <c r="A1187" s="23" t="s">
        <v>6026</v>
      </c>
      <c r="B1187" s="23" t="s">
        <v>6027</v>
      </c>
      <c r="C1187" s="23" t="s">
        <v>6028</v>
      </c>
      <c r="D1187" s="23" t="s">
        <v>6029</v>
      </c>
      <c r="E1187" s="23" t="s">
        <v>6030</v>
      </c>
      <c r="F1187" s="5"/>
      <c r="G1187" s="5"/>
      <c r="H1187" s="5"/>
    </row>
    <row r="1188">
      <c r="A1188" s="23" t="s">
        <v>6031</v>
      </c>
      <c r="B1188" s="23" t="s">
        <v>6032</v>
      </c>
      <c r="C1188" s="23" t="s">
        <v>6033</v>
      </c>
      <c r="D1188" s="23" t="s">
        <v>6034</v>
      </c>
      <c r="E1188" s="23" t="s">
        <v>6035</v>
      </c>
      <c r="F1188" s="5"/>
      <c r="G1188" s="5"/>
      <c r="H1188" s="5"/>
    </row>
    <row r="1189">
      <c r="A1189" s="23" t="s">
        <v>6036</v>
      </c>
      <c r="B1189" s="23" t="s">
        <v>6037</v>
      </c>
      <c r="C1189" s="23" t="s">
        <v>6038</v>
      </c>
      <c r="D1189" s="23" t="s">
        <v>6039</v>
      </c>
      <c r="E1189" s="23" t="s">
        <v>6040</v>
      </c>
      <c r="F1189" s="5"/>
      <c r="G1189" s="5"/>
      <c r="H1189" s="5"/>
    </row>
    <row r="1190">
      <c r="A1190" s="23" t="s">
        <v>6041</v>
      </c>
      <c r="B1190" s="23" t="s">
        <v>6042</v>
      </c>
      <c r="C1190" s="23" t="s">
        <v>6043</v>
      </c>
      <c r="D1190" s="23" t="s">
        <v>6044</v>
      </c>
      <c r="E1190" s="23" t="s">
        <v>6045</v>
      </c>
      <c r="F1190" s="5"/>
      <c r="G1190" s="5"/>
      <c r="H1190" s="5"/>
    </row>
    <row r="1191">
      <c r="A1191" s="23" t="s">
        <v>6046</v>
      </c>
      <c r="B1191" s="23" t="s">
        <v>6047</v>
      </c>
      <c r="C1191" s="23"/>
      <c r="D1191" s="23" t="s">
        <v>6048</v>
      </c>
      <c r="E1191" s="23" t="s">
        <v>6049</v>
      </c>
      <c r="F1191" s="5"/>
      <c r="G1191" s="5"/>
      <c r="H1191" s="5"/>
    </row>
    <row r="1192">
      <c r="A1192" s="23" t="s">
        <v>6050</v>
      </c>
      <c r="B1192" s="23" t="s">
        <v>6051</v>
      </c>
      <c r="C1192" s="23"/>
      <c r="D1192" s="23" t="s">
        <v>6052</v>
      </c>
      <c r="E1192" s="23" t="s">
        <v>6053</v>
      </c>
      <c r="F1192" s="5"/>
      <c r="G1192" s="5"/>
      <c r="H1192" s="5"/>
    </row>
    <row r="1193">
      <c r="A1193" s="23" t="s">
        <v>6054</v>
      </c>
      <c r="B1193" s="23" t="s">
        <v>6055</v>
      </c>
      <c r="C1193" s="23" t="s">
        <v>6056</v>
      </c>
      <c r="D1193" s="23" t="s">
        <v>6057</v>
      </c>
      <c r="E1193" s="23" t="s">
        <v>6058</v>
      </c>
      <c r="F1193" s="5"/>
      <c r="G1193" s="5"/>
      <c r="H1193" s="5"/>
    </row>
    <row r="1194">
      <c r="A1194" s="23" t="s">
        <v>6059</v>
      </c>
      <c r="B1194" s="23" t="s">
        <v>6060</v>
      </c>
      <c r="C1194" s="23" t="s">
        <v>6061</v>
      </c>
      <c r="D1194" s="23" t="s">
        <v>6062</v>
      </c>
      <c r="E1194" s="23" t="s">
        <v>6063</v>
      </c>
      <c r="F1194" s="5"/>
      <c r="G1194" s="5"/>
      <c r="H1194" s="5"/>
    </row>
    <row r="1195">
      <c r="A1195" s="23" t="s">
        <v>6064</v>
      </c>
      <c r="B1195" s="23" t="s">
        <v>6065</v>
      </c>
      <c r="C1195" s="23" t="s">
        <v>6066</v>
      </c>
      <c r="D1195" s="23" t="s">
        <v>6067</v>
      </c>
      <c r="E1195" s="23" t="s">
        <v>6068</v>
      </c>
      <c r="F1195" s="5"/>
      <c r="G1195" s="5"/>
      <c r="H1195" s="5"/>
    </row>
    <row r="1196">
      <c r="A1196" s="23" t="s">
        <v>6069</v>
      </c>
      <c r="B1196" s="23" t="s">
        <v>6070</v>
      </c>
      <c r="C1196" s="23" t="s">
        <v>6071</v>
      </c>
      <c r="D1196" s="23" t="s">
        <v>6072</v>
      </c>
      <c r="E1196" s="23" t="s">
        <v>6073</v>
      </c>
      <c r="F1196" s="5"/>
      <c r="G1196" s="5"/>
      <c r="H1196" s="5"/>
    </row>
    <row r="1197">
      <c r="A1197" s="23" t="s">
        <v>6074</v>
      </c>
      <c r="B1197" s="23" t="s">
        <v>6075</v>
      </c>
      <c r="C1197" s="23"/>
      <c r="D1197" s="23" t="s">
        <v>6076</v>
      </c>
      <c r="E1197" s="23" t="s">
        <v>6077</v>
      </c>
      <c r="F1197" s="5"/>
      <c r="G1197" s="5"/>
      <c r="H1197" s="5"/>
    </row>
    <row r="1198">
      <c r="A1198" s="23" t="s">
        <v>6078</v>
      </c>
      <c r="B1198" s="23" t="s">
        <v>6079</v>
      </c>
      <c r="C1198" s="23" t="s">
        <v>6080</v>
      </c>
      <c r="D1198" s="23" t="s">
        <v>6081</v>
      </c>
      <c r="E1198" s="23" t="s">
        <v>6082</v>
      </c>
      <c r="F1198" s="5"/>
      <c r="G1198" s="5"/>
      <c r="H1198" s="5"/>
    </row>
    <row r="1199">
      <c r="A1199" s="23" t="s">
        <v>6083</v>
      </c>
      <c r="B1199" s="23" t="s">
        <v>6084</v>
      </c>
      <c r="C1199" s="23" t="s">
        <v>6085</v>
      </c>
      <c r="D1199" s="23" t="s">
        <v>6086</v>
      </c>
      <c r="E1199" s="23" t="s">
        <v>6087</v>
      </c>
      <c r="F1199" s="5"/>
      <c r="G1199" s="5"/>
      <c r="H1199" s="5"/>
    </row>
    <row r="1200">
      <c r="A1200" s="23" t="s">
        <v>6088</v>
      </c>
      <c r="B1200" s="23" t="s">
        <v>6089</v>
      </c>
      <c r="C1200" s="23" t="s">
        <v>6090</v>
      </c>
      <c r="D1200" s="23" t="s">
        <v>6091</v>
      </c>
      <c r="E1200" s="23" t="s">
        <v>6092</v>
      </c>
      <c r="F1200" s="5"/>
      <c r="G1200" s="5"/>
      <c r="H1200" s="5"/>
    </row>
    <row r="1201">
      <c r="A1201" s="23" t="s">
        <v>6093</v>
      </c>
      <c r="B1201" s="23" t="s">
        <v>6094</v>
      </c>
      <c r="C1201" s="23" t="s">
        <v>6095</v>
      </c>
      <c r="D1201" s="23" t="s">
        <v>6096</v>
      </c>
      <c r="E1201" s="23" t="s">
        <v>6097</v>
      </c>
      <c r="F1201" s="5"/>
      <c r="G1201" s="5"/>
      <c r="H1201" s="5"/>
    </row>
    <row r="1202">
      <c r="A1202" s="23" t="s">
        <v>6098</v>
      </c>
      <c r="B1202" s="23" t="s">
        <v>6099</v>
      </c>
      <c r="C1202" s="23"/>
      <c r="D1202" s="23" t="s">
        <v>6100</v>
      </c>
      <c r="E1202" s="23" t="s">
        <v>6101</v>
      </c>
      <c r="F1202" s="5"/>
      <c r="G1202" s="5"/>
      <c r="H1202" s="5"/>
    </row>
    <row r="1203">
      <c r="A1203" s="23" t="s">
        <v>6102</v>
      </c>
      <c r="B1203" s="23" t="s">
        <v>6103</v>
      </c>
      <c r="C1203" s="23"/>
      <c r="D1203" s="23" t="s">
        <v>6104</v>
      </c>
      <c r="E1203" s="23" t="s">
        <v>6105</v>
      </c>
      <c r="F1203" s="5"/>
      <c r="G1203" s="5"/>
      <c r="H1203" s="5"/>
    </row>
    <row r="1204">
      <c r="A1204" s="23" t="s">
        <v>6106</v>
      </c>
      <c r="B1204" s="23" t="s">
        <v>6107</v>
      </c>
      <c r="C1204" s="23" t="s">
        <v>6108</v>
      </c>
      <c r="D1204" s="23" t="s">
        <v>6109</v>
      </c>
      <c r="E1204" s="23" t="s">
        <v>6110</v>
      </c>
      <c r="F1204" s="5"/>
      <c r="G1204" s="5"/>
      <c r="H1204" s="5"/>
    </row>
    <row r="1205">
      <c r="A1205" s="23" t="s">
        <v>6111</v>
      </c>
      <c r="B1205" s="23" t="s">
        <v>6112</v>
      </c>
      <c r="C1205" s="23" t="s">
        <v>6113</v>
      </c>
      <c r="D1205" s="23" t="s">
        <v>6114</v>
      </c>
      <c r="E1205" s="23" t="s">
        <v>6115</v>
      </c>
      <c r="F1205" s="5"/>
      <c r="G1205" s="5"/>
      <c r="H1205" s="5"/>
    </row>
    <row r="1206">
      <c r="A1206" s="23" t="s">
        <v>6116</v>
      </c>
      <c r="B1206" s="23" t="s">
        <v>6117</v>
      </c>
      <c r="C1206" s="23" t="s">
        <v>6118</v>
      </c>
      <c r="D1206" s="23" t="s">
        <v>6119</v>
      </c>
      <c r="E1206" s="23" t="s">
        <v>6120</v>
      </c>
      <c r="F1206" s="5"/>
      <c r="G1206" s="5"/>
      <c r="H1206" s="5"/>
    </row>
    <row r="1207">
      <c r="A1207" s="23" t="s">
        <v>6121</v>
      </c>
      <c r="B1207" s="23" t="s">
        <v>6122</v>
      </c>
      <c r="C1207" s="23" t="s">
        <v>6123</v>
      </c>
      <c r="D1207" s="23" t="s">
        <v>6124</v>
      </c>
      <c r="E1207" s="23" t="s">
        <v>6125</v>
      </c>
      <c r="F1207" s="5"/>
      <c r="G1207" s="5"/>
      <c r="H1207" s="5"/>
    </row>
    <row r="1208">
      <c r="A1208" s="23" t="s">
        <v>6126</v>
      </c>
      <c r="B1208" s="23" t="s">
        <v>6127</v>
      </c>
      <c r="C1208" s="23" t="s">
        <v>6128</v>
      </c>
      <c r="D1208" s="23" t="s">
        <v>6129</v>
      </c>
      <c r="E1208" s="23" t="s">
        <v>6130</v>
      </c>
      <c r="F1208" s="5"/>
      <c r="G1208" s="5"/>
      <c r="H1208" s="5"/>
    </row>
    <row r="1209">
      <c r="A1209" s="23" t="s">
        <v>6131</v>
      </c>
      <c r="B1209" s="23" t="s">
        <v>6132</v>
      </c>
      <c r="C1209" s="23" t="s">
        <v>6133</v>
      </c>
      <c r="D1209" s="23" t="s">
        <v>6134</v>
      </c>
      <c r="E1209" s="23" t="s">
        <v>6135</v>
      </c>
      <c r="F1209" s="5"/>
      <c r="G1209" s="5"/>
      <c r="H1209" s="5"/>
    </row>
    <row r="1210">
      <c r="A1210" s="23" t="s">
        <v>6136</v>
      </c>
      <c r="B1210" s="23" t="s">
        <v>6137</v>
      </c>
      <c r="C1210" s="23" t="s">
        <v>6138</v>
      </c>
      <c r="D1210" s="23" t="s">
        <v>6139</v>
      </c>
      <c r="E1210" s="23" t="s">
        <v>6140</v>
      </c>
      <c r="F1210" s="5"/>
      <c r="G1210" s="5"/>
      <c r="H1210" s="5"/>
    </row>
    <row r="1211">
      <c r="A1211" s="23" t="s">
        <v>6141</v>
      </c>
      <c r="B1211" s="23" t="s">
        <v>6142</v>
      </c>
      <c r="C1211" s="23" t="s">
        <v>6143</v>
      </c>
      <c r="D1211" s="23" t="s">
        <v>6144</v>
      </c>
      <c r="E1211" s="23" t="s">
        <v>6145</v>
      </c>
      <c r="F1211" s="5"/>
      <c r="G1211" s="5"/>
      <c r="H1211" s="5"/>
    </row>
    <row r="1212">
      <c r="A1212" s="23" t="s">
        <v>6146</v>
      </c>
      <c r="B1212" s="23" t="s">
        <v>6147</v>
      </c>
      <c r="C1212" s="23" t="s">
        <v>6148</v>
      </c>
      <c r="D1212" s="23" t="s">
        <v>6149</v>
      </c>
      <c r="E1212" s="23" t="s">
        <v>6150</v>
      </c>
      <c r="F1212" s="5"/>
      <c r="G1212" s="5"/>
      <c r="H1212" s="5"/>
    </row>
    <row r="1213">
      <c r="A1213" s="23" t="s">
        <v>6151</v>
      </c>
      <c r="B1213" s="23" t="s">
        <v>6152</v>
      </c>
      <c r="C1213" s="23" t="s">
        <v>6153</v>
      </c>
      <c r="D1213" s="23" t="s">
        <v>6154</v>
      </c>
      <c r="E1213" s="23" t="s">
        <v>6155</v>
      </c>
      <c r="F1213" s="5"/>
      <c r="G1213" s="5"/>
      <c r="H1213" s="5"/>
    </row>
    <row r="1214">
      <c r="A1214" s="23" t="s">
        <v>6156</v>
      </c>
      <c r="B1214" s="23" t="s">
        <v>6157</v>
      </c>
      <c r="C1214" s="23" t="s">
        <v>6158</v>
      </c>
      <c r="D1214" s="23" t="s">
        <v>6159</v>
      </c>
      <c r="E1214" s="23" t="s">
        <v>6160</v>
      </c>
      <c r="F1214" s="5"/>
      <c r="G1214" s="5"/>
      <c r="H1214" s="5"/>
    </row>
    <row r="1215">
      <c r="A1215" s="23" t="s">
        <v>6161</v>
      </c>
      <c r="B1215" s="23" t="s">
        <v>6162</v>
      </c>
      <c r="C1215" s="23" t="s">
        <v>6163</v>
      </c>
      <c r="D1215" s="23" t="s">
        <v>6164</v>
      </c>
      <c r="E1215" s="23" t="s">
        <v>6165</v>
      </c>
      <c r="F1215" s="5"/>
      <c r="G1215" s="5"/>
      <c r="H1215" s="5"/>
    </row>
    <row r="1216">
      <c r="A1216" s="23" t="s">
        <v>6166</v>
      </c>
      <c r="B1216" s="23" t="s">
        <v>6167</v>
      </c>
      <c r="C1216" s="23" t="s">
        <v>6168</v>
      </c>
      <c r="D1216" s="23" t="s">
        <v>6169</v>
      </c>
      <c r="E1216" s="23" t="s">
        <v>6170</v>
      </c>
      <c r="F1216" s="5"/>
      <c r="G1216" s="5"/>
      <c r="H1216" s="5"/>
    </row>
    <row r="1217">
      <c r="A1217" s="23" t="s">
        <v>6171</v>
      </c>
      <c r="B1217" s="23" t="s">
        <v>6172</v>
      </c>
      <c r="C1217" s="23" t="s">
        <v>6173</v>
      </c>
      <c r="D1217" s="23" t="s">
        <v>6174</v>
      </c>
      <c r="E1217" s="23" t="s">
        <v>6175</v>
      </c>
      <c r="F1217" s="5"/>
      <c r="G1217" s="5"/>
      <c r="H1217" s="5"/>
    </row>
    <row r="1218">
      <c r="A1218" s="23" t="s">
        <v>6176</v>
      </c>
      <c r="B1218" s="23" t="s">
        <v>6177</v>
      </c>
      <c r="C1218" s="23" t="s">
        <v>6178</v>
      </c>
      <c r="D1218" s="23" t="s">
        <v>6179</v>
      </c>
      <c r="E1218" s="23" t="s">
        <v>6180</v>
      </c>
      <c r="F1218" s="5"/>
      <c r="G1218" s="5"/>
      <c r="H1218" s="5"/>
    </row>
    <row r="1219">
      <c r="A1219" s="23" t="s">
        <v>6181</v>
      </c>
      <c r="B1219" s="23" t="s">
        <v>6182</v>
      </c>
      <c r="C1219" s="23" t="s">
        <v>6183</v>
      </c>
      <c r="D1219" s="23" t="s">
        <v>6184</v>
      </c>
      <c r="E1219" s="23" t="s">
        <v>6185</v>
      </c>
      <c r="F1219" s="5"/>
      <c r="G1219" s="5"/>
      <c r="H1219" s="5"/>
    </row>
    <row r="1220">
      <c r="A1220" s="23" t="s">
        <v>6186</v>
      </c>
      <c r="B1220" s="23" t="s">
        <v>6187</v>
      </c>
      <c r="C1220" s="23" t="s">
        <v>6188</v>
      </c>
      <c r="D1220" s="23" t="s">
        <v>6189</v>
      </c>
      <c r="E1220" s="23" t="s">
        <v>6190</v>
      </c>
      <c r="F1220" s="5"/>
      <c r="G1220" s="5"/>
      <c r="H1220" s="5"/>
    </row>
    <row r="1221">
      <c r="A1221" s="23" t="s">
        <v>6191</v>
      </c>
      <c r="B1221" s="23" t="s">
        <v>6192</v>
      </c>
      <c r="C1221" s="23" t="s">
        <v>6193</v>
      </c>
      <c r="D1221" s="23" t="s">
        <v>6194</v>
      </c>
      <c r="E1221" s="23" t="s">
        <v>6195</v>
      </c>
      <c r="F1221" s="5"/>
      <c r="G1221" s="5"/>
      <c r="H1221" s="5"/>
    </row>
    <row r="1222">
      <c r="A1222" s="23" t="s">
        <v>6196</v>
      </c>
      <c r="B1222" s="23" t="s">
        <v>6197</v>
      </c>
      <c r="C1222" s="23" t="s">
        <v>6198</v>
      </c>
      <c r="D1222" s="23" t="s">
        <v>6199</v>
      </c>
      <c r="E1222" s="23" t="s">
        <v>6200</v>
      </c>
      <c r="F1222" s="5"/>
      <c r="G1222" s="5"/>
      <c r="H1222" s="5"/>
    </row>
    <row r="1223">
      <c r="A1223" s="23" t="s">
        <v>6201</v>
      </c>
      <c r="B1223" s="23" t="s">
        <v>6202</v>
      </c>
      <c r="C1223" s="23" t="s">
        <v>6203</v>
      </c>
      <c r="D1223" s="23" t="s">
        <v>6204</v>
      </c>
      <c r="E1223" s="23" t="s">
        <v>6205</v>
      </c>
      <c r="F1223" s="5"/>
      <c r="G1223" s="5"/>
      <c r="H1223" s="5"/>
    </row>
    <row r="1224">
      <c r="A1224" s="23" t="s">
        <v>6206</v>
      </c>
      <c r="B1224" s="23" t="s">
        <v>6207</v>
      </c>
      <c r="C1224" s="23" t="s">
        <v>6208</v>
      </c>
      <c r="D1224" s="23" t="s">
        <v>6209</v>
      </c>
      <c r="E1224" s="23" t="s">
        <v>6210</v>
      </c>
      <c r="F1224" s="5"/>
      <c r="G1224" s="5"/>
      <c r="H1224" s="5"/>
    </row>
    <row r="1225">
      <c r="A1225" s="23" t="s">
        <v>6211</v>
      </c>
      <c r="B1225" s="23" t="s">
        <v>6212</v>
      </c>
      <c r="C1225" s="23" t="s">
        <v>6213</v>
      </c>
      <c r="D1225" s="23" t="s">
        <v>6214</v>
      </c>
      <c r="E1225" s="23" t="s">
        <v>6215</v>
      </c>
      <c r="F1225" s="5"/>
      <c r="G1225" s="5"/>
      <c r="H1225" s="5"/>
    </row>
    <row r="1226">
      <c r="A1226" s="23" t="s">
        <v>6216</v>
      </c>
      <c r="B1226" s="23" t="s">
        <v>6217</v>
      </c>
      <c r="C1226" s="23" t="s">
        <v>6218</v>
      </c>
      <c r="D1226" s="23" t="s">
        <v>6219</v>
      </c>
      <c r="E1226" s="23" t="s">
        <v>6220</v>
      </c>
      <c r="F1226" s="5"/>
      <c r="G1226" s="5"/>
      <c r="H1226" s="5"/>
    </row>
    <row r="1227">
      <c r="A1227" s="23" t="s">
        <v>6221</v>
      </c>
      <c r="B1227" s="23" t="s">
        <v>6222</v>
      </c>
      <c r="C1227" s="23" t="s">
        <v>6223</v>
      </c>
      <c r="D1227" s="23" t="s">
        <v>6224</v>
      </c>
      <c r="E1227" s="23" t="s">
        <v>6225</v>
      </c>
      <c r="F1227" s="5"/>
      <c r="G1227" s="5"/>
      <c r="H1227" s="5"/>
    </row>
    <row r="1228">
      <c r="A1228" s="23" t="s">
        <v>6226</v>
      </c>
      <c r="B1228" s="23" t="s">
        <v>6227</v>
      </c>
      <c r="C1228" s="23" t="s">
        <v>6228</v>
      </c>
      <c r="D1228" s="23" t="s">
        <v>6229</v>
      </c>
      <c r="E1228" s="23" t="s">
        <v>6230</v>
      </c>
      <c r="F1228" s="5"/>
      <c r="G1228" s="5"/>
      <c r="H1228" s="5"/>
    </row>
    <row r="1229">
      <c r="A1229" s="23" t="s">
        <v>6231</v>
      </c>
      <c r="B1229" s="23" t="s">
        <v>6232</v>
      </c>
      <c r="C1229" s="23" t="s">
        <v>6233</v>
      </c>
      <c r="D1229" s="23" t="s">
        <v>6234</v>
      </c>
      <c r="E1229" s="23" t="s">
        <v>6235</v>
      </c>
      <c r="F1229" s="5"/>
      <c r="G1229" s="5"/>
      <c r="H1229" s="5"/>
    </row>
    <row r="1230">
      <c r="A1230" s="23" t="s">
        <v>6236</v>
      </c>
      <c r="B1230" s="23" t="s">
        <v>6237</v>
      </c>
      <c r="C1230" s="23" t="s">
        <v>6238</v>
      </c>
      <c r="D1230" s="23" t="s">
        <v>6239</v>
      </c>
      <c r="E1230" s="23" t="s">
        <v>6240</v>
      </c>
      <c r="F1230" s="5"/>
      <c r="G1230" s="5"/>
      <c r="H1230" s="5"/>
    </row>
    <row r="1231">
      <c r="A1231" s="23" t="s">
        <v>6241</v>
      </c>
      <c r="B1231" s="23" t="s">
        <v>6242</v>
      </c>
      <c r="C1231" s="23"/>
      <c r="D1231" s="23" t="s">
        <v>6243</v>
      </c>
      <c r="E1231" s="23" t="s">
        <v>6244</v>
      </c>
      <c r="F1231" s="5"/>
      <c r="G1231" s="5"/>
      <c r="H1231" s="5"/>
    </row>
    <row r="1232">
      <c r="A1232" s="23" t="s">
        <v>6245</v>
      </c>
      <c r="B1232" s="23" t="s">
        <v>6246</v>
      </c>
      <c r="C1232" s="23" t="s">
        <v>6247</v>
      </c>
      <c r="D1232" s="23" t="s">
        <v>6248</v>
      </c>
      <c r="E1232" s="23" t="s">
        <v>6249</v>
      </c>
      <c r="F1232" s="5"/>
      <c r="G1232" s="5"/>
      <c r="H1232" s="5"/>
    </row>
    <row r="1233">
      <c r="A1233" s="23" t="s">
        <v>6250</v>
      </c>
      <c r="B1233" s="23" t="s">
        <v>6251</v>
      </c>
      <c r="C1233" s="23" t="s">
        <v>6252</v>
      </c>
      <c r="D1233" s="23" t="s">
        <v>6253</v>
      </c>
      <c r="E1233" s="23" t="s">
        <v>6254</v>
      </c>
      <c r="F1233" s="5"/>
      <c r="G1233" s="5"/>
      <c r="H1233" s="5"/>
    </row>
    <row r="1234">
      <c r="A1234" s="23" t="s">
        <v>6255</v>
      </c>
      <c r="B1234" s="23" t="s">
        <v>6256</v>
      </c>
      <c r="C1234" s="23"/>
      <c r="D1234" s="23" t="s">
        <v>6257</v>
      </c>
      <c r="E1234" s="23" t="s">
        <v>6258</v>
      </c>
      <c r="F1234" s="5"/>
      <c r="G1234" s="5"/>
      <c r="H1234" s="5"/>
    </row>
    <row r="1235">
      <c r="A1235" s="23" t="s">
        <v>6259</v>
      </c>
      <c r="B1235" s="23" t="s">
        <v>6260</v>
      </c>
      <c r="C1235" s="23" t="s">
        <v>6261</v>
      </c>
      <c r="D1235" s="23" t="s">
        <v>6262</v>
      </c>
      <c r="E1235" s="23" t="s">
        <v>6263</v>
      </c>
      <c r="F1235" s="5"/>
      <c r="G1235" s="5"/>
      <c r="H1235" s="5"/>
    </row>
    <row r="1236">
      <c r="A1236" s="23" t="s">
        <v>6264</v>
      </c>
      <c r="B1236" s="23" t="s">
        <v>6265</v>
      </c>
      <c r="C1236" s="23" t="s">
        <v>6266</v>
      </c>
      <c r="D1236" s="23" t="s">
        <v>6267</v>
      </c>
      <c r="E1236" s="23" t="s">
        <v>6268</v>
      </c>
      <c r="F1236" s="5"/>
      <c r="G1236" s="5"/>
      <c r="H1236" s="5"/>
    </row>
    <row r="1237">
      <c r="A1237" s="23" t="s">
        <v>6269</v>
      </c>
      <c r="B1237" s="23" t="s">
        <v>6270</v>
      </c>
      <c r="C1237" s="23" t="s">
        <v>6271</v>
      </c>
      <c r="D1237" s="23" t="s">
        <v>6272</v>
      </c>
      <c r="E1237" s="23" t="s">
        <v>6273</v>
      </c>
      <c r="F1237" s="5"/>
      <c r="G1237" s="5"/>
      <c r="H1237" s="5"/>
    </row>
    <row r="1238">
      <c r="A1238" s="23" t="s">
        <v>6274</v>
      </c>
      <c r="B1238" s="23" t="s">
        <v>6275</v>
      </c>
      <c r="C1238" s="23"/>
      <c r="D1238" s="23" t="s">
        <v>6276</v>
      </c>
      <c r="E1238" s="23" t="s">
        <v>6277</v>
      </c>
      <c r="F1238" s="5"/>
      <c r="G1238" s="5"/>
      <c r="H1238" s="5"/>
    </row>
    <row r="1239">
      <c r="A1239" s="23" t="s">
        <v>6278</v>
      </c>
      <c r="B1239" s="23" t="s">
        <v>6279</v>
      </c>
      <c r="C1239" s="23"/>
      <c r="D1239" s="23" t="s">
        <v>6280</v>
      </c>
      <c r="E1239" s="23" t="s">
        <v>6281</v>
      </c>
      <c r="F1239" s="5"/>
      <c r="G1239" s="5"/>
      <c r="H1239" s="5"/>
    </row>
    <row r="1240">
      <c r="A1240" s="23" t="s">
        <v>6282</v>
      </c>
      <c r="B1240" s="23" t="s">
        <v>6283</v>
      </c>
      <c r="C1240" s="23"/>
      <c r="D1240" s="23" t="s">
        <v>6284</v>
      </c>
      <c r="E1240" s="23" t="s">
        <v>6285</v>
      </c>
      <c r="F1240" s="5"/>
      <c r="G1240" s="5"/>
      <c r="H1240" s="5"/>
    </row>
    <row r="1241">
      <c r="A1241" s="23" t="s">
        <v>6286</v>
      </c>
      <c r="B1241" s="23" t="s">
        <v>6287</v>
      </c>
      <c r="C1241" s="23" t="s">
        <v>6288</v>
      </c>
      <c r="D1241" s="23" t="s">
        <v>6289</v>
      </c>
      <c r="E1241" s="23" t="s">
        <v>6290</v>
      </c>
      <c r="F1241" s="5"/>
      <c r="G1241" s="5"/>
      <c r="H1241" s="5"/>
    </row>
    <row r="1242">
      <c r="A1242" s="23" t="s">
        <v>6291</v>
      </c>
      <c r="B1242" s="23" t="s">
        <v>6292</v>
      </c>
      <c r="C1242" s="23" t="s">
        <v>6293</v>
      </c>
      <c r="D1242" s="23" t="s">
        <v>6294</v>
      </c>
      <c r="E1242" s="23" t="s">
        <v>6295</v>
      </c>
      <c r="F1242" s="5"/>
      <c r="G1242" s="5"/>
      <c r="H1242" s="5"/>
    </row>
    <row r="1243">
      <c r="A1243" s="23" t="s">
        <v>6296</v>
      </c>
      <c r="B1243" s="23" t="s">
        <v>6297</v>
      </c>
      <c r="C1243" s="23" t="s">
        <v>6298</v>
      </c>
      <c r="D1243" s="23" t="s">
        <v>6299</v>
      </c>
      <c r="E1243" s="23" t="s">
        <v>6300</v>
      </c>
      <c r="F1243" s="5"/>
      <c r="G1243" s="5"/>
      <c r="H1243" s="5"/>
    </row>
    <row r="1244">
      <c r="A1244" s="23" t="s">
        <v>6301</v>
      </c>
      <c r="B1244" s="23" t="s">
        <v>6302</v>
      </c>
      <c r="C1244" s="23" t="s">
        <v>6303</v>
      </c>
      <c r="D1244" s="23" t="s">
        <v>6304</v>
      </c>
      <c r="E1244" s="23" t="s">
        <v>6305</v>
      </c>
      <c r="F1244" s="5"/>
      <c r="G1244" s="5"/>
      <c r="H1244" s="5"/>
    </row>
    <row r="1245">
      <c r="A1245" s="23" t="s">
        <v>6306</v>
      </c>
      <c r="B1245" s="23" t="s">
        <v>6307</v>
      </c>
      <c r="C1245" s="23" t="s">
        <v>6308</v>
      </c>
      <c r="D1245" s="23" t="s">
        <v>6309</v>
      </c>
      <c r="E1245" s="23" t="s">
        <v>6310</v>
      </c>
      <c r="F1245" s="5"/>
      <c r="G1245" s="5"/>
      <c r="H1245" s="5"/>
    </row>
    <row r="1246">
      <c r="A1246" s="23" t="s">
        <v>6311</v>
      </c>
      <c r="B1246" s="23" t="s">
        <v>6312</v>
      </c>
      <c r="C1246" s="23" t="s">
        <v>6313</v>
      </c>
      <c r="D1246" s="23" t="s">
        <v>6314</v>
      </c>
      <c r="E1246" s="23" t="s">
        <v>6315</v>
      </c>
      <c r="F1246" s="5"/>
      <c r="G1246" s="5"/>
      <c r="H1246" s="5"/>
    </row>
    <row r="1247">
      <c r="A1247" s="23" t="s">
        <v>6316</v>
      </c>
      <c r="B1247" s="23" t="s">
        <v>6317</v>
      </c>
      <c r="C1247" s="23"/>
      <c r="D1247" s="23" t="s">
        <v>6318</v>
      </c>
      <c r="E1247" s="23" t="s">
        <v>6319</v>
      </c>
      <c r="F1247" s="5"/>
      <c r="G1247" s="5"/>
      <c r="H1247" s="5"/>
    </row>
    <row r="1248">
      <c r="A1248" s="23" t="s">
        <v>6320</v>
      </c>
      <c r="B1248" s="23" t="s">
        <v>6321</v>
      </c>
      <c r="C1248" s="23" t="s">
        <v>6322</v>
      </c>
      <c r="D1248" s="23" t="s">
        <v>6323</v>
      </c>
      <c r="E1248" s="23" t="s">
        <v>6324</v>
      </c>
      <c r="F1248" s="5"/>
      <c r="G1248" s="5"/>
      <c r="H1248" s="5"/>
    </row>
    <row r="1249">
      <c r="A1249" s="23" t="s">
        <v>6325</v>
      </c>
      <c r="B1249" s="23" t="s">
        <v>6326</v>
      </c>
      <c r="C1249" s="23" t="s">
        <v>6327</v>
      </c>
      <c r="D1249" s="23" t="s">
        <v>6328</v>
      </c>
      <c r="E1249" s="23" t="s">
        <v>6329</v>
      </c>
      <c r="F1249" s="5"/>
      <c r="G1249" s="5"/>
      <c r="H1249" s="5"/>
    </row>
    <row r="1250">
      <c r="A1250" s="23" t="s">
        <v>6330</v>
      </c>
      <c r="B1250" s="23" t="s">
        <v>6331</v>
      </c>
      <c r="C1250" s="23" t="s">
        <v>6332</v>
      </c>
      <c r="D1250" s="23" t="s">
        <v>6333</v>
      </c>
      <c r="E1250" s="23" t="s">
        <v>6334</v>
      </c>
      <c r="F1250" s="5"/>
      <c r="G1250" s="5"/>
      <c r="H1250" s="5"/>
    </row>
    <row r="1251">
      <c r="A1251" s="23" t="s">
        <v>6335</v>
      </c>
      <c r="B1251" s="23" t="s">
        <v>6336</v>
      </c>
      <c r="C1251" s="23" t="s">
        <v>6337</v>
      </c>
      <c r="D1251" s="23" t="s">
        <v>6338</v>
      </c>
      <c r="E1251" s="23" t="s">
        <v>6339</v>
      </c>
      <c r="F1251" s="5"/>
      <c r="G1251" s="5"/>
      <c r="H1251" s="5"/>
    </row>
    <row r="1252">
      <c r="A1252" s="23" t="s">
        <v>6340</v>
      </c>
      <c r="B1252" s="23" t="s">
        <v>6341</v>
      </c>
      <c r="C1252" s="23" t="s">
        <v>6342</v>
      </c>
      <c r="D1252" s="23" t="s">
        <v>6343</v>
      </c>
      <c r="E1252" s="23" t="s">
        <v>6344</v>
      </c>
      <c r="F1252" s="5"/>
      <c r="G1252" s="5"/>
      <c r="H1252" s="5"/>
    </row>
    <row r="1253">
      <c r="A1253" s="23" t="s">
        <v>6345</v>
      </c>
      <c r="B1253" s="23" t="s">
        <v>6346</v>
      </c>
      <c r="C1253" s="23" t="s">
        <v>6347</v>
      </c>
      <c r="D1253" s="23" t="s">
        <v>6348</v>
      </c>
      <c r="E1253" s="23" t="s">
        <v>6349</v>
      </c>
      <c r="F1253" s="5"/>
      <c r="G1253" s="5"/>
      <c r="H1253" s="5"/>
    </row>
    <row r="1254">
      <c r="A1254" s="23" t="s">
        <v>6350</v>
      </c>
      <c r="B1254" s="23" t="s">
        <v>6351</v>
      </c>
      <c r="C1254" s="23" t="s">
        <v>6352</v>
      </c>
      <c r="D1254" s="23" t="s">
        <v>6353</v>
      </c>
      <c r="E1254" s="23" t="s">
        <v>6354</v>
      </c>
      <c r="F1254" s="5"/>
      <c r="G1254" s="5"/>
      <c r="H1254" s="5"/>
    </row>
    <row r="1255">
      <c r="A1255" s="23" t="s">
        <v>6355</v>
      </c>
      <c r="B1255" s="23" t="s">
        <v>6356</v>
      </c>
      <c r="C1255" s="23" t="s">
        <v>6357</v>
      </c>
      <c r="D1255" s="23" t="s">
        <v>6358</v>
      </c>
      <c r="E1255" s="23" t="s">
        <v>6359</v>
      </c>
      <c r="F1255" s="5"/>
      <c r="G1255" s="5"/>
      <c r="H1255" s="5"/>
    </row>
    <row r="1256">
      <c r="A1256" s="23" t="s">
        <v>6360</v>
      </c>
      <c r="B1256" s="23" t="s">
        <v>6361</v>
      </c>
      <c r="C1256" s="23" t="s">
        <v>6362</v>
      </c>
      <c r="D1256" s="23" t="s">
        <v>6363</v>
      </c>
      <c r="E1256" s="23" t="s">
        <v>6364</v>
      </c>
      <c r="F1256" s="5"/>
      <c r="G1256" s="5"/>
      <c r="H1256" s="5"/>
    </row>
    <row r="1257">
      <c r="A1257" s="23" t="s">
        <v>6365</v>
      </c>
      <c r="B1257" s="23" t="s">
        <v>6366</v>
      </c>
      <c r="C1257" s="23" t="s">
        <v>6367</v>
      </c>
      <c r="D1257" s="23" t="s">
        <v>6368</v>
      </c>
      <c r="E1257" s="23" t="s">
        <v>6369</v>
      </c>
      <c r="F1257" s="5"/>
      <c r="G1257" s="5"/>
      <c r="H1257" s="5"/>
    </row>
    <row r="1258">
      <c r="A1258" s="23" t="s">
        <v>6370</v>
      </c>
      <c r="B1258" s="23" t="s">
        <v>6371</v>
      </c>
      <c r="C1258" s="23" t="s">
        <v>6372</v>
      </c>
      <c r="D1258" s="23" t="s">
        <v>6373</v>
      </c>
      <c r="E1258" s="23" t="s">
        <v>6374</v>
      </c>
      <c r="F1258" s="5"/>
      <c r="G1258" s="5"/>
      <c r="H1258" s="5"/>
    </row>
    <row r="1259">
      <c r="A1259" s="23" t="s">
        <v>6375</v>
      </c>
      <c r="B1259" s="23" t="s">
        <v>6376</v>
      </c>
      <c r="C1259" s="23" t="s">
        <v>6377</v>
      </c>
      <c r="D1259" s="23" t="s">
        <v>6378</v>
      </c>
      <c r="E1259" s="23" t="s">
        <v>6379</v>
      </c>
      <c r="F1259" s="5"/>
      <c r="G1259" s="5"/>
      <c r="H1259" s="5"/>
    </row>
    <row r="1260">
      <c r="A1260" s="23" t="s">
        <v>6380</v>
      </c>
      <c r="B1260" s="23" t="s">
        <v>6381</v>
      </c>
      <c r="C1260" s="23" t="s">
        <v>6382</v>
      </c>
      <c r="D1260" s="23" t="s">
        <v>6383</v>
      </c>
      <c r="E1260" s="23" t="s">
        <v>6384</v>
      </c>
      <c r="F1260" s="5"/>
      <c r="G1260" s="5"/>
      <c r="H1260" s="5"/>
    </row>
    <row r="1261">
      <c r="A1261" s="23" t="s">
        <v>6385</v>
      </c>
      <c r="B1261" s="23" t="s">
        <v>6386</v>
      </c>
      <c r="C1261" s="23" t="s">
        <v>6387</v>
      </c>
      <c r="D1261" s="23" t="s">
        <v>6388</v>
      </c>
      <c r="E1261" s="23" t="s">
        <v>6389</v>
      </c>
      <c r="F1261" s="5"/>
      <c r="G1261" s="5"/>
      <c r="H1261" s="5"/>
    </row>
    <row r="1262">
      <c r="A1262" s="23" t="s">
        <v>6390</v>
      </c>
      <c r="B1262" s="23" t="s">
        <v>6391</v>
      </c>
      <c r="C1262" s="23" t="s">
        <v>6392</v>
      </c>
      <c r="D1262" s="23" t="s">
        <v>6393</v>
      </c>
      <c r="E1262" s="23" t="s">
        <v>6394</v>
      </c>
      <c r="F1262" s="5"/>
      <c r="G1262" s="5"/>
      <c r="H1262" s="5"/>
    </row>
    <row r="1263">
      <c r="A1263" s="23" t="s">
        <v>6395</v>
      </c>
      <c r="B1263" s="23" t="s">
        <v>6396</v>
      </c>
      <c r="C1263" s="23" t="s">
        <v>6397</v>
      </c>
      <c r="D1263" s="23" t="s">
        <v>6398</v>
      </c>
      <c r="E1263" s="23" t="s">
        <v>6399</v>
      </c>
      <c r="F1263" s="5"/>
      <c r="G1263" s="5"/>
      <c r="H1263" s="5"/>
    </row>
    <row r="1264">
      <c r="A1264" s="23" t="s">
        <v>6400</v>
      </c>
      <c r="B1264" s="23" t="s">
        <v>6401</v>
      </c>
      <c r="C1264" s="23" t="s">
        <v>6402</v>
      </c>
      <c r="D1264" s="23" t="s">
        <v>6403</v>
      </c>
      <c r="E1264" s="23" t="s">
        <v>6404</v>
      </c>
      <c r="F1264" s="5"/>
      <c r="G1264" s="5"/>
      <c r="H1264" s="5"/>
    </row>
    <row r="1265">
      <c r="A1265" s="23" t="s">
        <v>6405</v>
      </c>
      <c r="B1265" s="23" t="s">
        <v>6406</v>
      </c>
      <c r="C1265" s="23" t="s">
        <v>6407</v>
      </c>
      <c r="D1265" s="23" t="s">
        <v>6408</v>
      </c>
      <c r="E1265" s="23" t="s">
        <v>6409</v>
      </c>
      <c r="F1265" s="5"/>
      <c r="G1265" s="5"/>
      <c r="H1265" s="5"/>
    </row>
    <row r="1266">
      <c r="A1266" s="23" t="s">
        <v>6410</v>
      </c>
      <c r="B1266" s="23" t="s">
        <v>6411</v>
      </c>
      <c r="C1266" s="23" t="s">
        <v>6412</v>
      </c>
      <c r="D1266" s="23" t="s">
        <v>6413</v>
      </c>
      <c r="E1266" s="23" t="s">
        <v>6414</v>
      </c>
      <c r="F1266" s="5"/>
      <c r="G1266" s="5"/>
      <c r="H1266" s="5"/>
    </row>
    <row r="1267">
      <c r="A1267" s="23" t="s">
        <v>6415</v>
      </c>
      <c r="B1267" s="23" t="s">
        <v>6416</v>
      </c>
      <c r="C1267" s="23" t="s">
        <v>6417</v>
      </c>
      <c r="D1267" s="23" t="s">
        <v>6418</v>
      </c>
      <c r="E1267" s="23" t="s">
        <v>6419</v>
      </c>
      <c r="F1267" s="5"/>
      <c r="G1267" s="5"/>
      <c r="H1267" s="5"/>
    </row>
    <row r="1268">
      <c r="A1268" s="23" t="s">
        <v>6420</v>
      </c>
      <c r="B1268" s="23" t="s">
        <v>6421</v>
      </c>
      <c r="C1268" s="23" t="s">
        <v>6422</v>
      </c>
      <c r="D1268" s="23" t="s">
        <v>6423</v>
      </c>
      <c r="E1268" s="23" t="s">
        <v>6424</v>
      </c>
      <c r="F1268" s="5"/>
      <c r="G1268" s="5"/>
      <c r="H1268" s="5"/>
    </row>
    <row r="1269">
      <c r="A1269" s="23" t="s">
        <v>6420</v>
      </c>
      <c r="B1269" s="23" t="s">
        <v>6421</v>
      </c>
      <c r="C1269" s="23" t="s">
        <v>6425</v>
      </c>
      <c r="D1269" s="23" t="s">
        <v>6423</v>
      </c>
      <c r="E1269" s="23" t="s">
        <v>6424</v>
      </c>
      <c r="F1269" s="5"/>
      <c r="G1269" s="5"/>
      <c r="H1269" s="5"/>
    </row>
    <row r="1270">
      <c r="A1270" s="23" t="s">
        <v>6420</v>
      </c>
      <c r="B1270" s="23" t="s">
        <v>6421</v>
      </c>
      <c r="C1270" s="23" t="s">
        <v>6426</v>
      </c>
      <c r="D1270" s="23" t="s">
        <v>6423</v>
      </c>
      <c r="E1270" s="23" t="s">
        <v>6424</v>
      </c>
      <c r="F1270" s="5"/>
      <c r="G1270" s="5"/>
      <c r="H1270" s="5"/>
    </row>
    <row r="1271">
      <c r="A1271" s="23" t="s">
        <v>6427</v>
      </c>
      <c r="B1271" s="23" t="s">
        <v>6428</v>
      </c>
      <c r="C1271" s="23" t="s">
        <v>6429</v>
      </c>
      <c r="D1271" s="23" t="s">
        <v>6430</v>
      </c>
      <c r="E1271" s="23" t="s">
        <v>6431</v>
      </c>
      <c r="F1271" s="5"/>
      <c r="G1271" s="5"/>
      <c r="H1271" s="5"/>
    </row>
    <row r="1272">
      <c r="A1272" s="23" t="s">
        <v>6432</v>
      </c>
      <c r="B1272" s="23" t="s">
        <v>6433</v>
      </c>
      <c r="C1272" s="23" t="s">
        <v>6434</v>
      </c>
      <c r="D1272" s="23" t="s">
        <v>6435</v>
      </c>
      <c r="E1272" s="23" t="s">
        <v>6436</v>
      </c>
      <c r="F1272" s="5"/>
      <c r="G1272" s="5"/>
      <c r="H1272" s="5"/>
    </row>
    <row r="1273">
      <c r="A1273" s="23" t="s">
        <v>6437</v>
      </c>
      <c r="B1273" s="23" t="s">
        <v>6438</v>
      </c>
      <c r="C1273" s="23" t="s">
        <v>6439</v>
      </c>
      <c r="D1273" s="23" t="s">
        <v>6440</v>
      </c>
      <c r="E1273" s="23" t="s">
        <v>6441</v>
      </c>
      <c r="F1273" s="5"/>
      <c r="G1273" s="5"/>
      <c r="H1273" s="5"/>
    </row>
    <row r="1274">
      <c r="A1274" s="23" t="s">
        <v>6442</v>
      </c>
      <c r="B1274" s="23" t="s">
        <v>6443</v>
      </c>
      <c r="C1274" s="23" t="s">
        <v>6444</v>
      </c>
      <c r="D1274" s="23" t="s">
        <v>6445</v>
      </c>
      <c r="E1274" s="23" t="s">
        <v>6446</v>
      </c>
      <c r="F1274" s="5"/>
      <c r="G1274" s="5"/>
      <c r="H1274" s="5"/>
    </row>
    <row r="1275">
      <c r="A1275" s="23" t="s">
        <v>6447</v>
      </c>
      <c r="B1275" s="23" t="s">
        <v>6448</v>
      </c>
      <c r="C1275" s="23" t="s">
        <v>6449</v>
      </c>
      <c r="D1275" s="23" t="s">
        <v>6450</v>
      </c>
      <c r="E1275" s="23" t="s">
        <v>6451</v>
      </c>
      <c r="F1275" s="5"/>
      <c r="G1275" s="5"/>
      <c r="H1275" s="5"/>
    </row>
    <row r="1276">
      <c r="A1276" s="23" t="s">
        <v>6452</v>
      </c>
      <c r="B1276" s="23" t="s">
        <v>6453</v>
      </c>
      <c r="C1276" s="23" t="s">
        <v>6454</v>
      </c>
      <c r="D1276" s="23" t="s">
        <v>6455</v>
      </c>
      <c r="E1276" s="23" t="s">
        <v>6456</v>
      </c>
      <c r="F1276" s="5"/>
      <c r="G1276" s="5"/>
      <c r="H1276" s="5"/>
    </row>
    <row r="1277">
      <c r="A1277" s="23" t="s">
        <v>6457</v>
      </c>
      <c r="B1277" s="23" t="s">
        <v>6458</v>
      </c>
      <c r="C1277" s="23" t="s">
        <v>6459</v>
      </c>
      <c r="D1277" s="23" t="s">
        <v>6460</v>
      </c>
      <c r="E1277" s="23" t="s">
        <v>6461</v>
      </c>
      <c r="F1277" s="5"/>
      <c r="G1277" s="5"/>
      <c r="H1277" s="5"/>
    </row>
    <row r="1278">
      <c r="A1278" s="23" t="s">
        <v>6462</v>
      </c>
      <c r="B1278" s="23" t="s">
        <v>6463</v>
      </c>
      <c r="C1278" s="23" t="s">
        <v>6464</v>
      </c>
      <c r="D1278" s="23" t="s">
        <v>6465</v>
      </c>
      <c r="E1278" s="23" t="s">
        <v>6466</v>
      </c>
      <c r="F1278" s="5"/>
      <c r="G1278" s="5"/>
      <c r="H1278" s="5"/>
    </row>
    <row r="1279">
      <c r="A1279" s="23" t="s">
        <v>6467</v>
      </c>
      <c r="B1279" s="23" t="s">
        <v>6468</v>
      </c>
      <c r="C1279" s="23" t="s">
        <v>6469</v>
      </c>
      <c r="D1279" s="23" t="s">
        <v>6470</v>
      </c>
      <c r="E1279" s="23" t="s">
        <v>6471</v>
      </c>
      <c r="F1279" s="5"/>
      <c r="G1279" s="5"/>
      <c r="H1279" s="5"/>
    </row>
    <row r="1280">
      <c r="A1280" s="23" t="s">
        <v>6472</v>
      </c>
      <c r="B1280" s="23" t="s">
        <v>6473</v>
      </c>
      <c r="C1280" s="23" t="s">
        <v>6474</v>
      </c>
      <c r="D1280" s="23" t="s">
        <v>6475</v>
      </c>
      <c r="E1280" s="23" t="s">
        <v>6476</v>
      </c>
      <c r="F1280" s="5"/>
      <c r="G1280" s="5"/>
      <c r="H1280" s="5"/>
    </row>
    <row r="1281">
      <c r="A1281" s="23" t="s">
        <v>6477</v>
      </c>
      <c r="B1281" s="23" t="s">
        <v>6478</v>
      </c>
      <c r="C1281" s="23" t="s">
        <v>6479</v>
      </c>
      <c r="D1281" s="23" t="s">
        <v>6480</v>
      </c>
      <c r="E1281" s="23" t="s">
        <v>6481</v>
      </c>
      <c r="F1281" s="5"/>
      <c r="G1281" s="5"/>
      <c r="H1281" s="5"/>
    </row>
    <row r="1282">
      <c r="A1282" s="23" t="s">
        <v>6482</v>
      </c>
      <c r="B1282" s="23" t="s">
        <v>6483</v>
      </c>
      <c r="C1282" s="23" t="s">
        <v>6484</v>
      </c>
      <c r="D1282" s="23" t="s">
        <v>6485</v>
      </c>
      <c r="E1282" s="23" t="s">
        <v>6486</v>
      </c>
      <c r="F1282" s="5"/>
      <c r="G1282" s="5"/>
      <c r="H1282" s="5"/>
    </row>
    <row r="1283">
      <c r="A1283" s="23" t="s">
        <v>6487</v>
      </c>
      <c r="B1283" s="23" t="s">
        <v>6488</v>
      </c>
      <c r="C1283" s="23" t="s">
        <v>6489</v>
      </c>
      <c r="D1283" s="23" t="s">
        <v>6490</v>
      </c>
      <c r="E1283" s="23" t="s">
        <v>6491</v>
      </c>
      <c r="F1283" s="5"/>
      <c r="G1283" s="5"/>
      <c r="H1283" s="5"/>
    </row>
    <row r="1284">
      <c r="A1284" s="23" t="s">
        <v>6492</v>
      </c>
      <c r="B1284" s="23" t="s">
        <v>6493</v>
      </c>
      <c r="C1284" s="23" t="s">
        <v>6494</v>
      </c>
      <c r="D1284" s="23" t="s">
        <v>6495</v>
      </c>
      <c r="E1284" s="23" t="s">
        <v>6496</v>
      </c>
      <c r="F1284" s="5"/>
      <c r="G1284" s="5"/>
      <c r="H1284" s="5"/>
    </row>
    <row r="1285">
      <c r="A1285" s="23" t="s">
        <v>6497</v>
      </c>
      <c r="B1285" s="23" t="s">
        <v>6498</v>
      </c>
      <c r="C1285" s="23" t="s">
        <v>6499</v>
      </c>
      <c r="D1285" s="23" t="s">
        <v>6500</v>
      </c>
      <c r="E1285" s="23" t="s">
        <v>6501</v>
      </c>
      <c r="F1285" s="5"/>
      <c r="G1285" s="5"/>
      <c r="H1285" s="5"/>
    </row>
    <row r="1286">
      <c r="A1286" s="23" t="s">
        <v>6502</v>
      </c>
      <c r="B1286" s="23" t="s">
        <v>6503</v>
      </c>
      <c r="C1286" s="23" t="s">
        <v>6504</v>
      </c>
      <c r="D1286" s="23" t="s">
        <v>6505</v>
      </c>
      <c r="E1286" s="23" t="s">
        <v>6506</v>
      </c>
      <c r="F1286" s="5"/>
      <c r="G1286" s="5"/>
      <c r="H1286" s="5"/>
    </row>
    <row r="1287">
      <c r="A1287" s="23" t="s">
        <v>6507</v>
      </c>
      <c r="B1287" s="23" t="s">
        <v>6508</v>
      </c>
      <c r="C1287" s="23" t="s">
        <v>6509</v>
      </c>
      <c r="D1287" s="23" t="s">
        <v>6510</v>
      </c>
      <c r="E1287" s="23" t="s">
        <v>6511</v>
      </c>
      <c r="F1287" s="5"/>
      <c r="G1287" s="5"/>
      <c r="H1287" s="5"/>
    </row>
    <row r="1288">
      <c r="A1288" s="23" t="s">
        <v>6512</v>
      </c>
      <c r="B1288" s="23" t="s">
        <v>6513</v>
      </c>
      <c r="C1288" s="23" t="s">
        <v>6514</v>
      </c>
      <c r="D1288" s="23" t="s">
        <v>6515</v>
      </c>
      <c r="E1288" s="23" t="s">
        <v>6516</v>
      </c>
      <c r="F1288" s="5"/>
      <c r="G1288" s="5"/>
      <c r="H1288" s="5"/>
    </row>
    <row r="1289">
      <c r="A1289" s="23" t="s">
        <v>6517</v>
      </c>
      <c r="B1289" s="23" t="s">
        <v>6518</v>
      </c>
      <c r="C1289" s="23" t="s">
        <v>6519</v>
      </c>
      <c r="D1289" s="23" t="s">
        <v>6520</v>
      </c>
      <c r="E1289" s="23" t="s">
        <v>6521</v>
      </c>
      <c r="F1289" s="5"/>
      <c r="G1289" s="5"/>
      <c r="H1289" s="5"/>
    </row>
    <row r="1290">
      <c r="A1290" s="23" t="s">
        <v>6522</v>
      </c>
      <c r="B1290" s="23" t="s">
        <v>6523</v>
      </c>
      <c r="C1290" s="23" t="s">
        <v>6524</v>
      </c>
      <c r="D1290" s="23" t="s">
        <v>6525</v>
      </c>
      <c r="E1290" s="23" t="s">
        <v>6526</v>
      </c>
      <c r="F1290" s="5"/>
      <c r="G1290" s="5"/>
      <c r="H1290" s="5"/>
    </row>
    <row r="1291">
      <c r="A1291" s="23" t="s">
        <v>6527</v>
      </c>
      <c r="B1291" s="23" t="s">
        <v>6528</v>
      </c>
      <c r="C1291" s="23"/>
      <c r="D1291" s="23" t="s">
        <v>6529</v>
      </c>
      <c r="E1291" s="23" t="s">
        <v>6530</v>
      </c>
      <c r="F1291" s="5"/>
      <c r="G1291" s="5"/>
      <c r="H1291" s="5"/>
    </row>
    <row r="1292">
      <c r="A1292" s="23" t="s">
        <v>6531</v>
      </c>
      <c r="B1292" s="23" t="s">
        <v>6532</v>
      </c>
      <c r="C1292" s="23" t="s">
        <v>6533</v>
      </c>
      <c r="D1292" s="23" t="s">
        <v>6534</v>
      </c>
      <c r="E1292" s="23" t="s">
        <v>6535</v>
      </c>
      <c r="F1292" s="5"/>
      <c r="G1292" s="5"/>
      <c r="H1292" s="5"/>
    </row>
    <row r="1293">
      <c r="A1293" s="23" t="s">
        <v>6536</v>
      </c>
      <c r="B1293" s="23" t="s">
        <v>6537</v>
      </c>
      <c r="C1293" s="23" t="s">
        <v>6538</v>
      </c>
      <c r="D1293" s="23" t="s">
        <v>6539</v>
      </c>
      <c r="E1293" s="23" t="s">
        <v>6540</v>
      </c>
      <c r="F1293" s="5"/>
      <c r="G1293" s="5"/>
      <c r="H1293" s="5"/>
    </row>
    <row r="1294">
      <c r="A1294" s="23" t="s">
        <v>6541</v>
      </c>
      <c r="B1294" s="23" t="s">
        <v>6542</v>
      </c>
      <c r="C1294" s="23" t="s">
        <v>6543</v>
      </c>
      <c r="D1294" s="23" t="s">
        <v>6544</v>
      </c>
      <c r="E1294" s="23" t="s">
        <v>6545</v>
      </c>
      <c r="F1294" s="5"/>
      <c r="G1294" s="5"/>
      <c r="H1294" s="5"/>
    </row>
    <row r="1295">
      <c r="A1295" s="23" t="s">
        <v>6546</v>
      </c>
      <c r="B1295" s="23" t="s">
        <v>6547</v>
      </c>
      <c r="C1295" s="23" t="s">
        <v>6548</v>
      </c>
      <c r="D1295" s="23" t="s">
        <v>6549</v>
      </c>
      <c r="E1295" s="23" t="s">
        <v>6550</v>
      </c>
      <c r="F1295" s="5"/>
      <c r="G1295" s="5"/>
      <c r="H1295" s="5"/>
    </row>
    <row r="1296">
      <c r="A1296" s="23" t="s">
        <v>6551</v>
      </c>
      <c r="B1296" s="23" t="s">
        <v>6552</v>
      </c>
      <c r="C1296" s="23" t="s">
        <v>6553</v>
      </c>
      <c r="D1296" s="23" t="s">
        <v>6554</v>
      </c>
      <c r="E1296" s="23" t="s">
        <v>6555</v>
      </c>
      <c r="F1296" s="5"/>
      <c r="G1296" s="5"/>
      <c r="H1296" s="5"/>
    </row>
    <row r="1297">
      <c r="A1297" s="23" t="s">
        <v>6556</v>
      </c>
      <c r="B1297" s="23" t="s">
        <v>6557</v>
      </c>
      <c r="C1297" s="23" t="s">
        <v>6558</v>
      </c>
      <c r="D1297" s="23" t="s">
        <v>6559</v>
      </c>
      <c r="E1297" s="23" t="s">
        <v>6560</v>
      </c>
      <c r="F1297" s="5"/>
      <c r="G1297" s="5"/>
      <c r="H1297" s="5"/>
    </row>
    <row r="1298">
      <c r="A1298" s="23" t="s">
        <v>6561</v>
      </c>
      <c r="B1298" s="23" t="s">
        <v>6562</v>
      </c>
      <c r="C1298" s="23" t="s">
        <v>6563</v>
      </c>
      <c r="D1298" s="23" t="s">
        <v>6564</v>
      </c>
      <c r="E1298" s="23" t="s">
        <v>6565</v>
      </c>
      <c r="F1298" s="5"/>
      <c r="G1298" s="5"/>
      <c r="H1298" s="5"/>
    </row>
    <row r="1299">
      <c r="A1299" s="23" t="s">
        <v>6566</v>
      </c>
      <c r="B1299" s="23" t="s">
        <v>6567</v>
      </c>
      <c r="C1299" s="23" t="s">
        <v>6568</v>
      </c>
      <c r="D1299" s="23" t="s">
        <v>6569</v>
      </c>
      <c r="E1299" s="23" t="s">
        <v>6570</v>
      </c>
      <c r="F1299" s="5"/>
      <c r="G1299" s="5"/>
      <c r="H1299" s="5"/>
    </row>
    <row r="1300">
      <c r="A1300" s="23" t="s">
        <v>6571</v>
      </c>
      <c r="B1300" s="23" t="s">
        <v>6572</v>
      </c>
      <c r="C1300" s="23" t="s">
        <v>6573</v>
      </c>
      <c r="D1300" s="23" t="s">
        <v>6574</v>
      </c>
      <c r="E1300" s="23" t="s">
        <v>6575</v>
      </c>
      <c r="F1300" s="5"/>
      <c r="G1300" s="5"/>
      <c r="H1300" s="5"/>
    </row>
    <row r="1301">
      <c r="A1301" s="23" t="s">
        <v>6576</v>
      </c>
      <c r="B1301" s="23" t="s">
        <v>6577</v>
      </c>
      <c r="C1301" s="23" t="s">
        <v>6578</v>
      </c>
      <c r="D1301" s="23" t="s">
        <v>6579</v>
      </c>
      <c r="E1301" s="23" t="s">
        <v>6580</v>
      </c>
      <c r="F1301" s="5"/>
      <c r="G1301" s="5"/>
      <c r="H1301" s="5"/>
    </row>
    <row r="1302">
      <c r="A1302" s="23" t="s">
        <v>6581</v>
      </c>
      <c r="B1302" s="23" t="s">
        <v>6582</v>
      </c>
      <c r="C1302" s="23" t="s">
        <v>6583</v>
      </c>
      <c r="D1302" s="23" t="s">
        <v>6584</v>
      </c>
      <c r="E1302" s="23" t="s">
        <v>6585</v>
      </c>
      <c r="F1302" s="5"/>
      <c r="G1302" s="5"/>
      <c r="H1302" s="5"/>
    </row>
    <row r="1303">
      <c r="A1303" s="23" t="s">
        <v>6586</v>
      </c>
      <c r="B1303" s="23" t="s">
        <v>6587</v>
      </c>
      <c r="C1303" s="23" t="s">
        <v>6588</v>
      </c>
      <c r="D1303" s="23" t="s">
        <v>6589</v>
      </c>
      <c r="E1303" s="23" t="s">
        <v>6590</v>
      </c>
      <c r="F1303" s="5"/>
      <c r="G1303" s="5"/>
      <c r="H1303" s="5"/>
    </row>
    <row r="1304">
      <c r="A1304" s="23" t="s">
        <v>6591</v>
      </c>
      <c r="B1304" s="23" t="s">
        <v>6592</v>
      </c>
      <c r="C1304" s="23" t="s">
        <v>6593</v>
      </c>
      <c r="D1304" s="23" t="s">
        <v>6594</v>
      </c>
      <c r="E1304" s="23" t="s">
        <v>6595</v>
      </c>
      <c r="F1304" s="5"/>
      <c r="G1304" s="5"/>
      <c r="H1304" s="5"/>
    </row>
    <row r="1305">
      <c r="A1305" s="23" t="s">
        <v>6596</v>
      </c>
      <c r="B1305" s="23" t="s">
        <v>6597</v>
      </c>
      <c r="C1305" s="23" t="s">
        <v>6598</v>
      </c>
      <c r="D1305" s="23" t="s">
        <v>6599</v>
      </c>
      <c r="E1305" s="23" t="s">
        <v>6600</v>
      </c>
      <c r="F1305" s="5"/>
      <c r="G1305" s="5"/>
      <c r="H1305" s="5"/>
    </row>
    <row r="1306">
      <c r="A1306" s="23" t="s">
        <v>6601</v>
      </c>
      <c r="B1306" s="23" t="s">
        <v>6602</v>
      </c>
      <c r="C1306" s="23" t="s">
        <v>6603</v>
      </c>
      <c r="D1306" s="23" t="s">
        <v>6604</v>
      </c>
      <c r="E1306" s="23" t="s">
        <v>6605</v>
      </c>
      <c r="F1306" s="5"/>
      <c r="G1306" s="5"/>
      <c r="H1306" s="5"/>
    </row>
    <row r="1307">
      <c r="A1307" s="23" t="s">
        <v>6606</v>
      </c>
      <c r="B1307" s="23" t="s">
        <v>188</v>
      </c>
      <c r="C1307" s="23" t="s">
        <v>6607</v>
      </c>
      <c r="D1307" s="23" t="s">
        <v>6608</v>
      </c>
      <c r="E1307" s="23" t="s">
        <v>6609</v>
      </c>
      <c r="F1307" s="5"/>
      <c r="G1307" s="5"/>
      <c r="H1307" s="5"/>
    </row>
    <row r="1308">
      <c r="A1308" s="23" t="s">
        <v>6610</v>
      </c>
      <c r="B1308" s="23" t="s">
        <v>6611</v>
      </c>
      <c r="C1308" s="23" t="s">
        <v>6612</v>
      </c>
      <c r="D1308" s="23" t="s">
        <v>6613</v>
      </c>
      <c r="E1308" s="23" t="s">
        <v>6614</v>
      </c>
      <c r="F1308" s="5"/>
      <c r="G1308" s="5"/>
      <c r="H1308" s="5"/>
    </row>
    <row r="1309">
      <c r="A1309" s="23" t="s">
        <v>6615</v>
      </c>
      <c r="B1309" s="23" t="s">
        <v>6616</v>
      </c>
      <c r="C1309" s="23" t="s">
        <v>6617</v>
      </c>
      <c r="D1309" s="23" t="s">
        <v>6618</v>
      </c>
      <c r="E1309" s="23" t="s">
        <v>6619</v>
      </c>
      <c r="F1309" s="5"/>
      <c r="G1309" s="5"/>
      <c r="H1309" s="5"/>
    </row>
    <row r="1310">
      <c r="A1310" s="23" t="s">
        <v>6620</v>
      </c>
      <c r="B1310" s="23" t="s">
        <v>6621</v>
      </c>
      <c r="C1310" s="23" t="s">
        <v>6622</v>
      </c>
      <c r="D1310" s="23" t="s">
        <v>6623</v>
      </c>
      <c r="E1310" s="23" t="s">
        <v>6624</v>
      </c>
      <c r="F1310" s="5"/>
      <c r="G1310" s="5"/>
      <c r="H1310" s="5"/>
    </row>
    <row r="1311">
      <c r="A1311" s="23" t="s">
        <v>6625</v>
      </c>
      <c r="B1311" s="23" t="s">
        <v>6626</v>
      </c>
      <c r="C1311" s="23" t="s">
        <v>6627</v>
      </c>
      <c r="D1311" s="23" t="s">
        <v>6628</v>
      </c>
      <c r="E1311" s="23" t="s">
        <v>6629</v>
      </c>
      <c r="F1311" s="5"/>
      <c r="G1311" s="5"/>
      <c r="H1311" s="5"/>
    </row>
    <row r="1312">
      <c r="A1312" s="23" t="s">
        <v>6630</v>
      </c>
      <c r="B1312" s="23" t="s">
        <v>6631</v>
      </c>
      <c r="C1312" s="23" t="s">
        <v>6632</v>
      </c>
      <c r="D1312" s="23" t="s">
        <v>6633</v>
      </c>
      <c r="E1312" s="23" t="s">
        <v>6634</v>
      </c>
      <c r="F1312" s="5"/>
      <c r="G1312" s="5"/>
      <c r="H1312" s="5"/>
    </row>
    <row r="1313">
      <c r="A1313" s="23" t="s">
        <v>6635</v>
      </c>
      <c r="B1313" s="23" t="s">
        <v>6636</v>
      </c>
      <c r="C1313" s="23" t="s">
        <v>6637</v>
      </c>
      <c r="D1313" s="23" t="s">
        <v>6638</v>
      </c>
      <c r="E1313" s="23" t="s">
        <v>6639</v>
      </c>
      <c r="F1313" s="5"/>
      <c r="G1313" s="5"/>
      <c r="H1313" s="5"/>
    </row>
    <row r="1314">
      <c r="A1314" s="23" t="s">
        <v>6640</v>
      </c>
      <c r="B1314" s="23" t="s">
        <v>6641</v>
      </c>
      <c r="C1314" s="23" t="s">
        <v>6642</v>
      </c>
      <c r="D1314" s="23" t="s">
        <v>6643</v>
      </c>
      <c r="E1314" s="23" t="s">
        <v>6644</v>
      </c>
      <c r="F1314" s="5"/>
      <c r="G1314" s="5"/>
      <c r="H1314" s="5"/>
    </row>
    <row r="1315">
      <c r="A1315" s="23" t="s">
        <v>6645</v>
      </c>
      <c r="B1315" s="23" t="s">
        <v>6646</v>
      </c>
      <c r="C1315" s="23" t="s">
        <v>6647</v>
      </c>
      <c r="D1315" s="23" t="s">
        <v>6648</v>
      </c>
      <c r="E1315" s="23" t="s">
        <v>6649</v>
      </c>
      <c r="F1315" s="5"/>
      <c r="G1315" s="5"/>
      <c r="H1315" s="5"/>
    </row>
    <row r="1316">
      <c r="A1316" s="23" t="s">
        <v>6650</v>
      </c>
      <c r="B1316" s="23" t="s">
        <v>6651</v>
      </c>
      <c r="C1316" s="23" t="s">
        <v>6652</v>
      </c>
      <c r="D1316" s="23" t="s">
        <v>6653</v>
      </c>
      <c r="E1316" s="23" t="s">
        <v>6654</v>
      </c>
      <c r="F1316" s="5"/>
      <c r="G1316" s="5"/>
      <c r="H1316" s="5"/>
    </row>
    <row r="1317">
      <c r="A1317" s="23" t="s">
        <v>6655</v>
      </c>
      <c r="B1317" s="23" t="s">
        <v>6656</v>
      </c>
      <c r="C1317" s="23" t="s">
        <v>6657</v>
      </c>
      <c r="D1317" s="23" t="s">
        <v>6658</v>
      </c>
      <c r="E1317" s="23" t="s">
        <v>6659</v>
      </c>
      <c r="F1317" s="5"/>
      <c r="G1317" s="5"/>
      <c r="H1317" s="5"/>
    </row>
    <row r="1318">
      <c r="A1318" s="23" t="s">
        <v>6660</v>
      </c>
      <c r="B1318" s="23" t="s">
        <v>6661</v>
      </c>
      <c r="C1318" s="23" t="s">
        <v>6662</v>
      </c>
      <c r="D1318" s="23" t="s">
        <v>6663</v>
      </c>
      <c r="E1318" s="23" t="s">
        <v>6664</v>
      </c>
      <c r="F1318" s="5"/>
      <c r="G1318" s="5"/>
      <c r="H1318" s="5"/>
    </row>
    <row r="1319">
      <c r="A1319" s="23" t="s">
        <v>6665</v>
      </c>
      <c r="B1319" s="23" t="s">
        <v>6666</v>
      </c>
      <c r="C1319" s="23" t="s">
        <v>6667</v>
      </c>
      <c r="D1319" s="23" t="s">
        <v>6668</v>
      </c>
      <c r="E1319" s="23" t="s">
        <v>6669</v>
      </c>
      <c r="F1319" s="5"/>
      <c r="G1319" s="5"/>
      <c r="H1319" s="5"/>
    </row>
    <row r="1320">
      <c r="A1320" s="23" t="s">
        <v>6670</v>
      </c>
      <c r="B1320" s="23" t="s">
        <v>6671</v>
      </c>
      <c r="C1320" s="23" t="s">
        <v>6672</v>
      </c>
      <c r="D1320" s="23" t="s">
        <v>6673</v>
      </c>
      <c r="E1320" s="23" t="s">
        <v>6674</v>
      </c>
      <c r="F1320" s="5"/>
      <c r="G1320" s="5"/>
      <c r="H1320" s="5"/>
    </row>
    <row r="1321">
      <c r="A1321" s="23" t="s">
        <v>6675</v>
      </c>
      <c r="B1321" s="23" t="s">
        <v>6676</v>
      </c>
      <c r="C1321" s="23" t="s">
        <v>6677</v>
      </c>
      <c r="D1321" s="23" t="s">
        <v>6678</v>
      </c>
      <c r="E1321" s="23" t="s">
        <v>6679</v>
      </c>
      <c r="F1321" s="5"/>
      <c r="G1321" s="5"/>
      <c r="H1321" s="5"/>
    </row>
    <row r="1322">
      <c r="A1322" s="23" t="s">
        <v>6680</v>
      </c>
      <c r="B1322" s="23" t="s">
        <v>6681</v>
      </c>
      <c r="C1322" s="23" t="s">
        <v>6682</v>
      </c>
      <c r="D1322" s="23" t="s">
        <v>6683</v>
      </c>
      <c r="E1322" s="23" t="s">
        <v>6684</v>
      </c>
      <c r="F1322" s="5"/>
      <c r="G1322" s="5"/>
      <c r="H1322" s="5"/>
    </row>
    <row r="1323">
      <c r="A1323" s="23" t="s">
        <v>6685</v>
      </c>
      <c r="B1323" s="23" t="s">
        <v>6686</v>
      </c>
      <c r="C1323" s="23" t="s">
        <v>6687</v>
      </c>
      <c r="D1323" s="23" t="s">
        <v>6688</v>
      </c>
      <c r="E1323" s="23" t="s">
        <v>6689</v>
      </c>
      <c r="F1323" s="5"/>
      <c r="G1323" s="5"/>
      <c r="H1323" s="5"/>
    </row>
    <row r="1324">
      <c r="A1324" s="23" t="s">
        <v>6690</v>
      </c>
      <c r="B1324" s="23" t="s">
        <v>6691</v>
      </c>
      <c r="C1324" s="23" t="s">
        <v>6692</v>
      </c>
      <c r="D1324" s="23" t="s">
        <v>6693</v>
      </c>
      <c r="E1324" s="23" t="s">
        <v>6694</v>
      </c>
      <c r="F1324" s="5"/>
      <c r="G1324" s="5"/>
      <c r="H1324" s="5"/>
    </row>
    <row r="1325">
      <c r="A1325" s="23" t="s">
        <v>6695</v>
      </c>
      <c r="B1325" s="23" t="s">
        <v>6696</v>
      </c>
      <c r="C1325" s="23" t="s">
        <v>6697</v>
      </c>
      <c r="D1325" s="23" t="s">
        <v>6698</v>
      </c>
      <c r="E1325" s="23" t="s">
        <v>6699</v>
      </c>
      <c r="F1325" s="5"/>
      <c r="G1325" s="5"/>
      <c r="H1325" s="5"/>
    </row>
    <row r="1326">
      <c r="A1326" s="23" t="s">
        <v>6700</v>
      </c>
      <c r="B1326" s="23" t="s">
        <v>6701</v>
      </c>
      <c r="C1326" s="23" t="s">
        <v>6702</v>
      </c>
      <c r="D1326" s="23" t="s">
        <v>6703</v>
      </c>
      <c r="E1326" s="23" t="s">
        <v>6704</v>
      </c>
      <c r="F1326" s="5"/>
      <c r="G1326" s="5"/>
      <c r="H1326" s="5"/>
    </row>
    <row r="1327">
      <c r="A1327" s="23" t="s">
        <v>6705</v>
      </c>
      <c r="B1327" s="23" t="s">
        <v>6706</v>
      </c>
      <c r="C1327" s="23" t="s">
        <v>6707</v>
      </c>
      <c r="D1327" s="23" t="s">
        <v>6708</v>
      </c>
      <c r="E1327" s="23" t="s">
        <v>6709</v>
      </c>
      <c r="F1327" s="5"/>
      <c r="G1327" s="5"/>
      <c r="H1327" s="5"/>
    </row>
    <row r="1328">
      <c r="A1328" s="23" t="s">
        <v>6710</v>
      </c>
      <c r="B1328" s="23" t="s">
        <v>6711</v>
      </c>
      <c r="C1328" s="23" t="s">
        <v>6712</v>
      </c>
      <c r="D1328" s="23" t="s">
        <v>2836</v>
      </c>
      <c r="E1328" s="23" t="s">
        <v>2837</v>
      </c>
      <c r="F1328" s="5"/>
      <c r="G1328" s="5"/>
      <c r="H1328" s="5"/>
    </row>
    <row r="1329">
      <c r="A1329" s="23" t="s">
        <v>6713</v>
      </c>
      <c r="B1329" s="23" t="s">
        <v>6714</v>
      </c>
      <c r="C1329" s="23" t="s">
        <v>6715</v>
      </c>
      <c r="D1329" s="23" t="s">
        <v>6716</v>
      </c>
      <c r="E1329" s="23" t="s">
        <v>6717</v>
      </c>
      <c r="F1329" s="5"/>
      <c r="G1329" s="5"/>
      <c r="H1329" s="5"/>
    </row>
    <row r="1330">
      <c r="A1330" s="23" t="s">
        <v>6718</v>
      </c>
      <c r="B1330" s="23" t="s">
        <v>6719</v>
      </c>
      <c r="C1330" s="23" t="s">
        <v>6720</v>
      </c>
      <c r="D1330" s="23" t="s">
        <v>2831</v>
      </c>
      <c r="E1330" s="23" t="s">
        <v>2832</v>
      </c>
      <c r="F1330" s="5"/>
      <c r="G1330" s="5"/>
      <c r="H1330" s="5"/>
    </row>
    <row r="1331">
      <c r="A1331" s="23" t="s">
        <v>6721</v>
      </c>
      <c r="B1331" s="23" t="s">
        <v>6722</v>
      </c>
      <c r="C1331" s="23" t="s">
        <v>6723</v>
      </c>
      <c r="D1331" s="23" t="s">
        <v>6724</v>
      </c>
      <c r="E1331" s="23" t="s">
        <v>6725</v>
      </c>
      <c r="F1331" s="5"/>
      <c r="G1331" s="5"/>
      <c r="H1331" s="5"/>
    </row>
    <row r="1332">
      <c r="A1332" s="23" t="s">
        <v>6726</v>
      </c>
      <c r="B1332" s="23" t="s">
        <v>6727</v>
      </c>
      <c r="C1332" s="23" t="s">
        <v>6728</v>
      </c>
      <c r="D1332" s="23" t="s">
        <v>6729</v>
      </c>
      <c r="E1332" s="23" t="s">
        <v>6730</v>
      </c>
      <c r="F1332" s="5"/>
      <c r="G1332" s="5"/>
      <c r="H1332" s="5"/>
    </row>
    <row r="1333">
      <c r="A1333" s="23" t="s">
        <v>6731</v>
      </c>
      <c r="B1333" s="23" t="s">
        <v>6732</v>
      </c>
      <c r="C1333" s="23" t="s">
        <v>6733</v>
      </c>
      <c r="D1333" s="23" t="s">
        <v>6734</v>
      </c>
      <c r="E1333" s="23" t="s">
        <v>6735</v>
      </c>
      <c r="F1333" s="5"/>
      <c r="G1333" s="5"/>
      <c r="H1333" s="5"/>
    </row>
    <row r="1334">
      <c r="A1334" s="23" t="s">
        <v>6736</v>
      </c>
      <c r="B1334" s="23" t="s">
        <v>6737</v>
      </c>
      <c r="C1334" s="23" t="s">
        <v>6738</v>
      </c>
      <c r="D1334" s="23" t="s">
        <v>6739</v>
      </c>
      <c r="E1334" s="23" t="s">
        <v>6740</v>
      </c>
      <c r="F1334" s="5"/>
      <c r="G1334" s="5"/>
      <c r="H1334" s="5"/>
    </row>
    <row r="1335">
      <c r="A1335" s="23" t="s">
        <v>6741</v>
      </c>
      <c r="B1335" s="23" t="s">
        <v>6742</v>
      </c>
      <c r="C1335" s="23" t="s">
        <v>6743</v>
      </c>
      <c r="D1335" s="23" t="s">
        <v>6744</v>
      </c>
      <c r="E1335" s="23" t="s">
        <v>6745</v>
      </c>
      <c r="F1335" s="5"/>
      <c r="G1335" s="5"/>
      <c r="H1335" s="5"/>
    </row>
    <row r="1336">
      <c r="A1336" s="23" t="s">
        <v>6746</v>
      </c>
      <c r="B1336" s="23" t="s">
        <v>6747</v>
      </c>
      <c r="C1336" s="23"/>
      <c r="D1336" s="23" t="s">
        <v>6748</v>
      </c>
      <c r="E1336" s="23" t="s">
        <v>6749</v>
      </c>
      <c r="F1336" s="5"/>
      <c r="G1336" s="5"/>
      <c r="H1336" s="5"/>
    </row>
    <row r="1337">
      <c r="A1337" s="23" t="s">
        <v>6750</v>
      </c>
      <c r="B1337" s="23" t="s">
        <v>6751</v>
      </c>
      <c r="C1337" s="23"/>
      <c r="D1337" s="23" t="s">
        <v>6752</v>
      </c>
      <c r="E1337" s="23" t="s">
        <v>6753</v>
      </c>
      <c r="F1337" s="5"/>
      <c r="G1337" s="5"/>
      <c r="H1337" s="5"/>
    </row>
    <row r="1338">
      <c r="A1338" s="23" t="s">
        <v>6754</v>
      </c>
      <c r="B1338" s="23" t="s">
        <v>6755</v>
      </c>
      <c r="C1338" s="23" t="s">
        <v>6756</v>
      </c>
      <c r="D1338" s="23" t="s">
        <v>6757</v>
      </c>
      <c r="E1338" s="23" t="s">
        <v>6758</v>
      </c>
      <c r="F1338" s="5"/>
      <c r="G1338" s="5"/>
      <c r="H1338" s="5"/>
    </row>
    <row r="1339">
      <c r="A1339" s="23" t="s">
        <v>6759</v>
      </c>
      <c r="B1339" s="23" t="s">
        <v>6760</v>
      </c>
      <c r="C1339" s="23" t="s">
        <v>6761</v>
      </c>
      <c r="D1339" s="23" t="s">
        <v>6762</v>
      </c>
      <c r="E1339" s="23" t="s">
        <v>6763</v>
      </c>
      <c r="F1339" s="5"/>
      <c r="G1339" s="5"/>
      <c r="H1339" s="5"/>
    </row>
    <row r="1340">
      <c r="A1340" s="23" t="s">
        <v>6764</v>
      </c>
      <c r="B1340" s="23" t="s">
        <v>6765</v>
      </c>
      <c r="C1340" s="23" t="s">
        <v>6766</v>
      </c>
      <c r="D1340" s="23" t="s">
        <v>6767</v>
      </c>
      <c r="E1340" s="23" t="s">
        <v>6768</v>
      </c>
      <c r="F1340" s="5"/>
      <c r="G1340" s="5"/>
      <c r="H1340" s="5"/>
    </row>
    <row r="1341">
      <c r="A1341" s="23" t="s">
        <v>6769</v>
      </c>
      <c r="B1341" s="23" t="s">
        <v>6770</v>
      </c>
      <c r="C1341" s="23" t="s">
        <v>6771</v>
      </c>
      <c r="D1341" s="23" t="s">
        <v>6772</v>
      </c>
      <c r="E1341" s="23" t="s">
        <v>6773</v>
      </c>
      <c r="F1341" s="5"/>
      <c r="G1341" s="5"/>
      <c r="H1341" s="5"/>
    </row>
    <row r="1342">
      <c r="A1342" s="23" t="s">
        <v>6774</v>
      </c>
      <c r="B1342" s="23" t="s">
        <v>6775</v>
      </c>
      <c r="C1342" s="23" t="s">
        <v>6771</v>
      </c>
      <c r="D1342" s="23" t="s">
        <v>6776</v>
      </c>
      <c r="E1342" s="23" t="s">
        <v>6777</v>
      </c>
      <c r="F1342" s="5"/>
      <c r="G1342" s="5"/>
      <c r="H1342" s="5"/>
    </row>
    <row r="1343">
      <c r="A1343" s="23" t="s">
        <v>6778</v>
      </c>
      <c r="B1343" s="23" t="s">
        <v>6779</v>
      </c>
      <c r="C1343" s="23" t="s">
        <v>6771</v>
      </c>
      <c r="D1343" s="23" t="s">
        <v>6780</v>
      </c>
      <c r="E1343" s="23" t="s">
        <v>6781</v>
      </c>
      <c r="F1343" s="5"/>
      <c r="G1343" s="5"/>
      <c r="H1343" s="5"/>
    </row>
    <row r="1344">
      <c r="A1344" s="23" t="s">
        <v>6782</v>
      </c>
      <c r="B1344" s="23" t="s">
        <v>6783</v>
      </c>
      <c r="C1344" s="23"/>
      <c r="D1344" s="23" t="s">
        <v>6784</v>
      </c>
      <c r="E1344" s="23" t="s">
        <v>6785</v>
      </c>
      <c r="F1344" s="5"/>
      <c r="G1344" s="5"/>
      <c r="H1344" s="5"/>
    </row>
    <row r="1345">
      <c r="A1345" s="23" t="s">
        <v>6786</v>
      </c>
      <c r="B1345" s="23" t="s">
        <v>6787</v>
      </c>
      <c r="C1345" s="23" t="s">
        <v>6788</v>
      </c>
      <c r="D1345" s="23" t="s">
        <v>6789</v>
      </c>
      <c r="E1345" s="23" t="s">
        <v>6790</v>
      </c>
      <c r="F1345" s="5"/>
      <c r="G1345" s="5"/>
      <c r="H1345" s="5"/>
    </row>
    <row r="1346">
      <c r="A1346" s="23" t="s">
        <v>6791</v>
      </c>
      <c r="B1346" s="23" t="s">
        <v>6792</v>
      </c>
      <c r="C1346" s="23" t="s">
        <v>6793</v>
      </c>
      <c r="D1346" s="23" t="s">
        <v>6794</v>
      </c>
      <c r="E1346" s="23" t="s">
        <v>6795</v>
      </c>
      <c r="F1346" s="5"/>
      <c r="G1346" s="5"/>
      <c r="H1346" s="5"/>
    </row>
    <row r="1347">
      <c r="A1347" s="23" t="s">
        <v>6796</v>
      </c>
      <c r="B1347" s="23" t="s">
        <v>6797</v>
      </c>
      <c r="C1347" s="23" t="s">
        <v>6798</v>
      </c>
      <c r="D1347" s="23" t="s">
        <v>6799</v>
      </c>
      <c r="E1347" s="23" t="s">
        <v>6800</v>
      </c>
      <c r="F1347" s="5"/>
      <c r="G1347" s="5"/>
      <c r="H1347" s="5"/>
    </row>
    <row r="1348">
      <c r="A1348" s="23" t="s">
        <v>6801</v>
      </c>
      <c r="B1348" s="23" t="s">
        <v>6802</v>
      </c>
      <c r="C1348" s="23" t="s">
        <v>6803</v>
      </c>
      <c r="D1348" s="23" t="s">
        <v>6804</v>
      </c>
      <c r="E1348" s="23" t="s">
        <v>6805</v>
      </c>
      <c r="F1348" s="5"/>
      <c r="G1348" s="5"/>
      <c r="H1348" s="5"/>
    </row>
    <row r="1349">
      <c r="A1349" s="23" t="s">
        <v>6806</v>
      </c>
      <c r="B1349" s="23" t="s">
        <v>6807</v>
      </c>
      <c r="C1349" s="23" t="s">
        <v>6808</v>
      </c>
      <c r="D1349" s="23" t="s">
        <v>6809</v>
      </c>
      <c r="E1349" s="23" t="s">
        <v>6810</v>
      </c>
      <c r="F1349" s="5"/>
      <c r="G1349" s="5"/>
      <c r="H1349" s="5"/>
    </row>
    <row r="1350">
      <c r="A1350" s="23" t="s">
        <v>6811</v>
      </c>
      <c r="B1350" s="23" t="s">
        <v>6812</v>
      </c>
      <c r="C1350" s="23" t="s">
        <v>6813</v>
      </c>
      <c r="D1350" s="23" t="s">
        <v>6814</v>
      </c>
      <c r="E1350" s="23" t="s">
        <v>6815</v>
      </c>
      <c r="F1350" s="5"/>
      <c r="G1350" s="5"/>
      <c r="H1350" s="5"/>
    </row>
    <row r="1351">
      <c r="A1351" s="23" t="s">
        <v>6816</v>
      </c>
      <c r="B1351" s="23" t="s">
        <v>6817</v>
      </c>
      <c r="C1351" s="23" t="s">
        <v>6818</v>
      </c>
      <c r="D1351" s="23" t="s">
        <v>6819</v>
      </c>
      <c r="E1351" s="23" t="s">
        <v>6820</v>
      </c>
      <c r="F1351" s="5"/>
      <c r="G1351" s="5"/>
      <c r="H1351" s="5"/>
    </row>
    <row r="1352">
      <c r="A1352" s="23" t="s">
        <v>6821</v>
      </c>
      <c r="B1352" s="23" t="s">
        <v>6822</v>
      </c>
      <c r="C1352" s="23"/>
      <c r="D1352" s="23" t="s">
        <v>6823</v>
      </c>
      <c r="E1352" s="23" t="s">
        <v>6824</v>
      </c>
      <c r="F1352" s="5"/>
      <c r="G1352" s="5"/>
      <c r="H1352" s="5"/>
    </row>
    <row r="1353">
      <c r="A1353" s="23" t="s">
        <v>6825</v>
      </c>
      <c r="B1353" s="23" t="s">
        <v>6826</v>
      </c>
      <c r="C1353" s="23" t="s">
        <v>6827</v>
      </c>
      <c r="D1353" s="23" t="s">
        <v>6828</v>
      </c>
      <c r="E1353" s="23" t="s">
        <v>6829</v>
      </c>
      <c r="F1353" s="5"/>
      <c r="G1353" s="5"/>
      <c r="H1353" s="5"/>
    </row>
    <row r="1354">
      <c r="A1354" s="23" t="s">
        <v>6830</v>
      </c>
      <c r="B1354" s="23" t="s">
        <v>260</v>
      </c>
      <c r="C1354" s="23" t="s">
        <v>6831</v>
      </c>
      <c r="D1354" s="23" t="s">
        <v>6832</v>
      </c>
      <c r="E1354" s="23" t="s">
        <v>6833</v>
      </c>
      <c r="F1354" s="5"/>
      <c r="G1354" s="5"/>
      <c r="H1354" s="5"/>
    </row>
    <row r="1355">
      <c r="A1355" s="23" t="s">
        <v>6834</v>
      </c>
      <c r="B1355" s="23" t="s">
        <v>6835</v>
      </c>
      <c r="C1355" s="23" t="s">
        <v>6836</v>
      </c>
      <c r="D1355" s="23" t="s">
        <v>6837</v>
      </c>
      <c r="E1355" s="23" t="s">
        <v>6838</v>
      </c>
      <c r="F1355" s="5"/>
      <c r="G1355" s="5"/>
      <c r="H1355" s="5"/>
    </row>
    <row r="1356">
      <c r="A1356" s="23" t="s">
        <v>6839</v>
      </c>
      <c r="B1356" s="23" t="s">
        <v>6840</v>
      </c>
      <c r="C1356" s="23" t="s">
        <v>6841</v>
      </c>
      <c r="D1356" s="23" t="s">
        <v>6842</v>
      </c>
      <c r="E1356" s="23" t="s">
        <v>6843</v>
      </c>
      <c r="F1356" s="5"/>
      <c r="G1356" s="5"/>
      <c r="H1356" s="5"/>
    </row>
    <row r="1357">
      <c r="A1357" s="23" t="s">
        <v>6844</v>
      </c>
      <c r="B1357" s="23" t="s">
        <v>6845</v>
      </c>
      <c r="C1357" s="23" t="s">
        <v>6846</v>
      </c>
      <c r="D1357" s="23" t="s">
        <v>6847</v>
      </c>
      <c r="E1357" s="23" t="s">
        <v>6848</v>
      </c>
      <c r="F1357" s="5"/>
      <c r="G1357" s="5"/>
      <c r="H1357" s="5"/>
    </row>
    <row r="1358">
      <c r="A1358" s="23" t="s">
        <v>6849</v>
      </c>
      <c r="B1358" s="23" t="s">
        <v>6850</v>
      </c>
      <c r="C1358" s="23" t="s">
        <v>6851</v>
      </c>
      <c r="D1358" s="23" t="s">
        <v>6852</v>
      </c>
      <c r="E1358" s="23" t="s">
        <v>6853</v>
      </c>
      <c r="F1358" s="5"/>
      <c r="G1358" s="5"/>
      <c r="H1358" s="5"/>
    </row>
    <row r="1359">
      <c r="A1359" s="23" t="s">
        <v>6854</v>
      </c>
      <c r="B1359" s="23" t="s">
        <v>6855</v>
      </c>
      <c r="C1359" s="23" t="s">
        <v>6856</v>
      </c>
      <c r="D1359" s="23" t="s">
        <v>6857</v>
      </c>
      <c r="E1359" s="23" t="s">
        <v>6858</v>
      </c>
      <c r="F1359" s="5"/>
      <c r="G1359" s="5"/>
      <c r="H1359" s="5"/>
    </row>
    <row r="1360">
      <c r="A1360" s="23" t="s">
        <v>6859</v>
      </c>
      <c r="B1360" s="23" t="s">
        <v>6860</v>
      </c>
      <c r="C1360" s="23" t="s">
        <v>6861</v>
      </c>
      <c r="D1360" s="23" t="s">
        <v>6862</v>
      </c>
      <c r="E1360" s="23" t="s">
        <v>6863</v>
      </c>
      <c r="F1360" s="5"/>
      <c r="G1360" s="5"/>
      <c r="H1360" s="5"/>
    </row>
    <row r="1361">
      <c r="A1361" s="23" t="s">
        <v>6864</v>
      </c>
      <c r="B1361" s="23" t="s">
        <v>6865</v>
      </c>
      <c r="C1361" s="23" t="s">
        <v>6866</v>
      </c>
      <c r="D1361" s="23" t="s">
        <v>6867</v>
      </c>
      <c r="E1361" s="23" t="s">
        <v>6868</v>
      </c>
      <c r="F1361" s="5"/>
      <c r="G1361" s="5"/>
      <c r="H1361" s="5"/>
    </row>
    <row r="1362">
      <c r="A1362" s="23" t="s">
        <v>6869</v>
      </c>
      <c r="B1362" s="23" t="s">
        <v>6870</v>
      </c>
      <c r="C1362" s="23" t="s">
        <v>6871</v>
      </c>
      <c r="D1362" s="23" t="s">
        <v>6872</v>
      </c>
      <c r="E1362" s="23" t="s">
        <v>6873</v>
      </c>
      <c r="F1362" s="5"/>
      <c r="G1362" s="5"/>
      <c r="H1362" s="5"/>
    </row>
    <row r="1363">
      <c r="A1363" s="23" t="s">
        <v>6874</v>
      </c>
      <c r="B1363" s="23" t="s">
        <v>6875</v>
      </c>
      <c r="C1363" s="23" t="s">
        <v>6876</v>
      </c>
      <c r="D1363" s="23" t="s">
        <v>6877</v>
      </c>
      <c r="E1363" s="23" t="s">
        <v>6878</v>
      </c>
      <c r="F1363" s="5"/>
      <c r="G1363" s="5"/>
      <c r="H1363" s="5"/>
    </row>
    <row r="1364">
      <c r="A1364" s="23" t="s">
        <v>6879</v>
      </c>
      <c r="B1364" s="23" t="s">
        <v>6880</v>
      </c>
      <c r="C1364" s="23"/>
      <c r="D1364" s="23" t="s">
        <v>6881</v>
      </c>
      <c r="E1364" s="23" t="s">
        <v>6882</v>
      </c>
      <c r="F1364" s="5"/>
      <c r="G1364" s="5"/>
      <c r="H1364" s="5"/>
    </row>
    <row r="1365">
      <c r="A1365" s="23" t="s">
        <v>6883</v>
      </c>
      <c r="B1365" s="23" t="s">
        <v>6884</v>
      </c>
      <c r="C1365" s="23" t="s">
        <v>6885</v>
      </c>
      <c r="D1365" s="23" t="s">
        <v>6886</v>
      </c>
      <c r="E1365" s="23" t="s">
        <v>6887</v>
      </c>
      <c r="F1365" s="5"/>
      <c r="G1365" s="5"/>
      <c r="H1365" s="5"/>
    </row>
    <row r="1366">
      <c r="A1366" s="23" t="s">
        <v>6888</v>
      </c>
      <c r="B1366" s="23" t="s">
        <v>6889</v>
      </c>
      <c r="C1366" s="23" t="s">
        <v>6890</v>
      </c>
      <c r="D1366" s="23" t="s">
        <v>6891</v>
      </c>
      <c r="E1366" s="23" t="s">
        <v>6892</v>
      </c>
      <c r="F1366" s="5"/>
      <c r="G1366" s="5"/>
      <c r="H1366" s="5"/>
    </row>
    <row r="1367">
      <c r="A1367" s="23" t="s">
        <v>6893</v>
      </c>
      <c r="B1367" s="23" t="s">
        <v>6894</v>
      </c>
      <c r="C1367" s="23" t="s">
        <v>6895</v>
      </c>
      <c r="D1367" s="23" t="s">
        <v>6896</v>
      </c>
      <c r="E1367" s="23" t="s">
        <v>6897</v>
      </c>
      <c r="F1367" s="5"/>
      <c r="G1367" s="5"/>
      <c r="H1367" s="5"/>
    </row>
    <row r="1368">
      <c r="A1368" s="23" t="s">
        <v>6898</v>
      </c>
      <c r="B1368" s="23" t="s">
        <v>6899</v>
      </c>
      <c r="C1368" s="23" t="s">
        <v>6900</v>
      </c>
      <c r="D1368" s="23" t="s">
        <v>6901</v>
      </c>
      <c r="E1368" s="23" t="s">
        <v>6902</v>
      </c>
      <c r="F1368" s="5"/>
      <c r="G1368" s="5"/>
      <c r="H1368" s="5"/>
    </row>
    <row r="1369">
      <c r="A1369" s="23" t="s">
        <v>6903</v>
      </c>
      <c r="B1369" s="23" t="s">
        <v>6904</v>
      </c>
      <c r="C1369" s="23" t="s">
        <v>6905</v>
      </c>
      <c r="D1369" s="23" t="s">
        <v>6906</v>
      </c>
      <c r="E1369" s="23" t="s">
        <v>6907</v>
      </c>
      <c r="F1369" s="5"/>
      <c r="G1369" s="5"/>
      <c r="H1369" s="5"/>
    </row>
    <row r="1370">
      <c r="A1370" s="23" t="s">
        <v>6908</v>
      </c>
      <c r="B1370" s="23" t="s">
        <v>6909</v>
      </c>
      <c r="C1370" s="23" t="s">
        <v>6910</v>
      </c>
      <c r="D1370" s="23" t="s">
        <v>6911</v>
      </c>
      <c r="E1370" s="23" t="s">
        <v>6912</v>
      </c>
      <c r="F1370" s="5"/>
      <c r="G1370" s="5"/>
      <c r="H1370" s="5"/>
    </row>
    <row r="1371">
      <c r="A1371" s="23" t="s">
        <v>6913</v>
      </c>
      <c r="B1371" s="23" t="s">
        <v>6914</v>
      </c>
      <c r="C1371" s="23" t="s">
        <v>6915</v>
      </c>
      <c r="D1371" s="23" t="s">
        <v>6916</v>
      </c>
      <c r="E1371" s="23" t="s">
        <v>6917</v>
      </c>
      <c r="F1371" s="5"/>
      <c r="G1371" s="5"/>
      <c r="H1371" s="5"/>
    </row>
    <row r="1372">
      <c r="A1372" s="23" t="s">
        <v>6918</v>
      </c>
      <c r="B1372" s="23" t="s">
        <v>6919</v>
      </c>
      <c r="C1372" s="23" t="s">
        <v>6920</v>
      </c>
      <c r="D1372" s="23" t="s">
        <v>6921</v>
      </c>
      <c r="E1372" s="23" t="s">
        <v>6922</v>
      </c>
      <c r="F1372" s="5"/>
      <c r="G1372" s="5"/>
      <c r="H1372" s="5"/>
    </row>
    <row r="1373">
      <c r="A1373" s="23" t="s">
        <v>6923</v>
      </c>
      <c r="B1373" s="23" t="s">
        <v>6924</v>
      </c>
      <c r="C1373" s="23" t="s">
        <v>6925</v>
      </c>
      <c r="D1373" s="23" t="s">
        <v>6926</v>
      </c>
      <c r="E1373" s="23" t="s">
        <v>6927</v>
      </c>
      <c r="F1373" s="5"/>
      <c r="G1373" s="5"/>
      <c r="H1373" s="5"/>
    </row>
    <row r="1374">
      <c r="A1374" s="23" t="s">
        <v>6928</v>
      </c>
      <c r="B1374" s="23" t="s">
        <v>6929</v>
      </c>
      <c r="C1374" s="23" t="s">
        <v>6930</v>
      </c>
      <c r="D1374" s="23" t="s">
        <v>6931</v>
      </c>
      <c r="E1374" s="23" t="s">
        <v>6932</v>
      </c>
      <c r="F1374" s="5"/>
      <c r="G1374" s="5"/>
      <c r="H1374" s="5"/>
    </row>
    <row r="1375">
      <c r="A1375" s="23" t="s">
        <v>6933</v>
      </c>
      <c r="B1375" s="23" t="s">
        <v>6934</v>
      </c>
      <c r="C1375" s="23"/>
      <c r="D1375" s="23" t="s">
        <v>6935</v>
      </c>
      <c r="E1375" s="23" t="s">
        <v>6936</v>
      </c>
      <c r="F1375" s="5"/>
      <c r="G1375" s="5"/>
      <c r="H1375" s="5"/>
    </row>
    <row r="1376">
      <c r="A1376" s="23" t="s">
        <v>6937</v>
      </c>
      <c r="B1376" s="23" t="s">
        <v>6938</v>
      </c>
      <c r="C1376" s="23" t="s">
        <v>6939</v>
      </c>
      <c r="D1376" s="23" t="s">
        <v>6940</v>
      </c>
      <c r="E1376" s="23" t="s">
        <v>6941</v>
      </c>
      <c r="F1376" s="5"/>
      <c r="G1376" s="5"/>
      <c r="H1376" s="5"/>
    </row>
    <row r="1377">
      <c r="A1377" s="23" t="s">
        <v>6942</v>
      </c>
      <c r="B1377" s="23" t="s">
        <v>6943</v>
      </c>
      <c r="C1377" s="23" t="s">
        <v>6944</v>
      </c>
      <c r="D1377" s="23" t="s">
        <v>6945</v>
      </c>
      <c r="E1377" s="23" t="s">
        <v>6946</v>
      </c>
      <c r="F1377" s="5"/>
      <c r="G1377" s="5"/>
      <c r="H1377" s="5"/>
    </row>
    <row r="1378">
      <c r="A1378" s="23" t="s">
        <v>6947</v>
      </c>
      <c r="B1378" s="23" t="s">
        <v>6948</v>
      </c>
      <c r="C1378" s="23" t="s">
        <v>6949</v>
      </c>
      <c r="D1378" s="23" t="s">
        <v>6950</v>
      </c>
      <c r="E1378" s="23" t="s">
        <v>6951</v>
      </c>
      <c r="F1378" s="5"/>
      <c r="G1378" s="5"/>
      <c r="H1378" s="5"/>
    </row>
    <row r="1379">
      <c r="A1379" s="23" t="s">
        <v>6952</v>
      </c>
      <c r="B1379" s="23" t="s">
        <v>6953</v>
      </c>
      <c r="C1379" s="23" t="s">
        <v>6954</v>
      </c>
      <c r="D1379" s="23" t="s">
        <v>6955</v>
      </c>
      <c r="E1379" s="23" t="s">
        <v>6956</v>
      </c>
      <c r="F1379" s="5"/>
      <c r="G1379" s="5"/>
      <c r="H1379" s="5"/>
    </row>
    <row r="1380">
      <c r="A1380" s="23" t="s">
        <v>6957</v>
      </c>
      <c r="B1380" s="23" t="s">
        <v>6958</v>
      </c>
      <c r="C1380" s="23" t="s">
        <v>6959</v>
      </c>
      <c r="D1380" s="23" t="s">
        <v>6960</v>
      </c>
      <c r="E1380" s="23" t="s">
        <v>6961</v>
      </c>
      <c r="F1380" s="5"/>
      <c r="G1380" s="5"/>
      <c r="H1380" s="5"/>
    </row>
    <row r="1381">
      <c r="A1381" s="23" t="s">
        <v>6962</v>
      </c>
      <c r="B1381" s="23" t="s">
        <v>6963</v>
      </c>
      <c r="C1381" s="23" t="s">
        <v>6964</v>
      </c>
      <c r="D1381" s="23" t="s">
        <v>6965</v>
      </c>
      <c r="E1381" s="23" t="s">
        <v>6966</v>
      </c>
      <c r="F1381" s="5"/>
      <c r="G1381" s="5"/>
      <c r="H1381" s="5"/>
    </row>
    <row r="1382">
      <c r="A1382" s="23" t="s">
        <v>6967</v>
      </c>
      <c r="B1382" s="23" t="s">
        <v>6968</v>
      </c>
      <c r="C1382" s="23" t="s">
        <v>6969</v>
      </c>
      <c r="D1382" s="23" t="s">
        <v>6970</v>
      </c>
      <c r="E1382" s="23" t="s">
        <v>6971</v>
      </c>
      <c r="F1382" s="5"/>
      <c r="G1382" s="5"/>
      <c r="H1382" s="5"/>
    </row>
    <row r="1383">
      <c r="A1383" s="23" t="s">
        <v>6972</v>
      </c>
      <c r="B1383" s="23" t="s">
        <v>6973</v>
      </c>
      <c r="C1383" s="23" t="s">
        <v>6974</v>
      </c>
      <c r="D1383" s="23" t="s">
        <v>6975</v>
      </c>
      <c r="E1383" s="23" t="s">
        <v>6976</v>
      </c>
      <c r="F1383" s="5"/>
      <c r="G1383" s="5"/>
      <c r="H1383" s="5"/>
    </row>
    <row r="1384">
      <c r="A1384" s="23" t="s">
        <v>6977</v>
      </c>
      <c r="B1384" s="23" t="s">
        <v>6978</v>
      </c>
      <c r="C1384" s="23" t="s">
        <v>6979</v>
      </c>
      <c r="D1384" s="23" t="s">
        <v>6980</v>
      </c>
      <c r="E1384" s="23" t="s">
        <v>6981</v>
      </c>
      <c r="F1384" s="5"/>
      <c r="G1384" s="5"/>
      <c r="H1384" s="5"/>
    </row>
    <row r="1385">
      <c r="A1385" s="23" t="s">
        <v>6982</v>
      </c>
      <c r="B1385" s="23" t="s">
        <v>6983</v>
      </c>
      <c r="C1385" s="23" t="s">
        <v>6984</v>
      </c>
      <c r="D1385" s="23" t="s">
        <v>6985</v>
      </c>
      <c r="E1385" s="23" t="s">
        <v>6986</v>
      </c>
      <c r="F1385" s="5"/>
      <c r="G1385" s="5"/>
      <c r="H1385" s="5"/>
    </row>
    <row r="1386">
      <c r="A1386" s="23" t="s">
        <v>6987</v>
      </c>
      <c r="B1386" s="23" t="s">
        <v>6988</v>
      </c>
      <c r="C1386" s="23" t="s">
        <v>6989</v>
      </c>
      <c r="D1386" s="23" t="s">
        <v>6990</v>
      </c>
      <c r="E1386" s="23" t="s">
        <v>6991</v>
      </c>
      <c r="F1386" s="5"/>
      <c r="G1386" s="5"/>
      <c r="H1386" s="5"/>
    </row>
    <row r="1387">
      <c r="A1387" s="23" t="s">
        <v>6992</v>
      </c>
      <c r="B1387" s="23" t="s">
        <v>6993</v>
      </c>
      <c r="C1387" s="23" t="s">
        <v>6994</v>
      </c>
      <c r="D1387" s="23" t="s">
        <v>6995</v>
      </c>
      <c r="E1387" s="23" t="s">
        <v>6996</v>
      </c>
      <c r="F1387" s="5"/>
      <c r="G1387" s="5"/>
      <c r="H1387" s="5"/>
    </row>
    <row r="1388">
      <c r="A1388" s="23" t="s">
        <v>6997</v>
      </c>
      <c r="B1388" s="23" t="s">
        <v>6998</v>
      </c>
      <c r="C1388" s="23" t="s">
        <v>6999</v>
      </c>
      <c r="D1388" s="23" t="s">
        <v>7000</v>
      </c>
      <c r="E1388" s="23" t="s">
        <v>7001</v>
      </c>
      <c r="F1388" s="5"/>
      <c r="G1388" s="5"/>
      <c r="H1388" s="5"/>
    </row>
    <row r="1389">
      <c r="A1389" s="23" t="s">
        <v>7002</v>
      </c>
      <c r="B1389" s="23" t="s">
        <v>7003</v>
      </c>
      <c r="C1389" s="23" t="s">
        <v>7004</v>
      </c>
      <c r="D1389" s="23" t="s">
        <v>7005</v>
      </c>
      <c r="E1389" s="23" t="s">
        <v>7006</v>
      </c>
      <c r="F1389" s="5"/>
      <c r="G1389" s="5"/>
      <c r="H1389" s="5"/>
    </row>
    <row r="1390">
      <c r="A1390" s="23" t="s">
        <v>7007</v>
      </c>
      <c r="B1390" s="23" t="s">
        <v>7008</v>
      </c>
      <c r="C1390" s="23" t="s">
        <v>7009</v>
      </c>
      <c r="D1390" s="23" t="s">
        <v>7010</v>
      </c>
      <c r="E1390" s="23" t="s">
        <v>7011</v>
      </c>
      <c r="F1390" s="5"/>
      <c r="G1390" s="5"/>
      <c r="H1390" s="5"/>
    </row>
    <row r="1391">
      <c r="A1391" s="23" t="s">
        <v>7012</v>
      </c>
      <c r="B1391" s="23" t="s">
        <v>7013</v>
      </c>
      <c r="C1391" s="23" t="s">
        <v>7014</v>
      </c>
      <c r="D1391" s="23" t="s">
        <v>7015</v>
      </c>
      <c r="E1391" s="23" t="s">
        <v>7016</v>
      </c>
      <c r="F1391" s="5"/>
      <c r="G1391" s="5"/>
      <c r="H1391" s="5"/>
    </row>
    <row r="1392">
      <c r="A1392" s="23" t="s">
        <v>7017</v>
      </c>
      <c r="B1392" s="23" t="s">
        <v>7018</v>
      </c>
      <c r="C1392" s="23" t="s">
        <v>7019</v>
      </c>
      <c r="D1392" s="23" t="s">
        <v>7020</v>
      </c>
      <c r="E1392" s="23" t="s">
        <v>7021</v>
      </c>
      <c r="F1392" s="5"/>
      <c r="G1392" s="5"/>
      <c r="H1392" s="5"/>
    </row>
    <row r="1393">
      <c r="A1393" s="23" t="s">
        <v>7022</v>
      </c>
      <c r="B1393" s="23" t="s">
        <v>7023</v>
      </c>
      <c r="C1393" s="23"/>
      <c r="D1393" s="23" t="s">
        <v>7024</v>
      </c>
      <c r="E1393" s="23" t="s">
        <v>7025</v>
      </c>
      <c r="F1393" s="5"/>
      <c r="G1393" s="5"/>
      <c r="H1393" s="5"/>
    </row>
    <row r="1394">
      <c r="A1394" s="23" t="s">
        <v>7026</v>
      </c>
      <c r="B1394" s="23" t="s">
        <v>7027</v>
      </c>
      <c r="C1394" s="23" t="s">
        <v>7028</v>
      </c>
      <c r="D1394" s="23" t="s">
        <v>7029</v>
      </c>
      <c r="E1394" s="23" t="s">
        <v>7030</v>
      </c>
      <c r="F1394" s="5"/>
      <c r="G1394" s="5"/>
      <c r="H1394" s="5"/>
    </row>
    <row r="1395">
      <c r="A1395" s="23" t="s">
        <v>7031</v>
      </c>
      <c r="B1395" s="23" t="s">
        <v>7032</v>
      </c>
      <c r="C1395" s="23" t="s">
        <v>7033</v>
      </c>
      <c r="D1395" s="23" t="s">
        <v>7034</v>
      </c>
      <c r="E1395" s="23" t="s">
        <v>7035</v>
      </c>
      <c r="F1395" s="5"/>
      <c r="G1395" s="5"/>
      <c r="H1395" s="5"/>
    </row>
    <row r="1396">
      <c r="A1396" s="23" t="s">
        <v>7036</v>
      </c>
      <c r="B1396" s="23" t="s">
        <v>7037</v>
      </c>
      <c r="C1396" s="23" t="s">
        <v>7038</v>
      </c>
      <c r="D1396" s="23" t="s">
        <v>7039</v>
      </c>
      <c r="E1396" s="23" t="s">
        <v>7040</v>
      </c>
      <c r="F1396" s="5"/>
      <c r="G1396" s="5"/>
      <c r="H1396" s="5"/>
    </row>
    <row r="1397">
      <c r="A1397" s="23" t="s">
        <v>7041</v>
      </c>
      <c r="B1397" s="23" t="s">
        <v>7042</v>
      </c>
      <c r="C1397" s="23" t="s">
        <v>7043</v>
      </c>
      <c r="D1397" s="23" t="s">
        <v>7044</v>
      </c>
      <c r="E1397" s="23" t="s">
        <v>7045</v>
      </c>
      <c r="F1397" s="5"/>
      <c r="G1397" s="5"/>
      <c r="H1397" s="5"/>
    </row>
    <row r="1398">
      <c r="A1398" s="23" t="s">
        <v>7046</v>
      </c>
      <c r="B1398" s="23" t="s">
        <v>7047</v>
      </c>
      <c r="C1398" s="23" t="s">
        <v>7048</v>
      </c>
      <c r="D1398" s="23" t="s">
        <v>7049</v>
      </c>
      <c r="E1398" s="23" t="s">
        <v>7050</v>
      </c>
      <c r="F1398" s="5"/>
      <c r="G1398" s="5"/>
      <c r="H1398" s="5"/>
    </row>
    <row r="1399">
      <c r="A1399" s="23" t="s">
        <v>7051</v>
      </c>
      <c r="B1399" s="23" t="s">
        <v>7052</v>
      </c>
      <c r="C1399" s="23"/>
      <c r="D1399" s="23" t="s">
        <v>7053</v>
      </c>
      <c r="E1399" s="23" t="s">
        <v>7054</v>
      </c>
      <c r="F1399" s="5"/>
      <c r="G1399" s="5"/>
      <c r="H1399" s="5"/>
    </row>
    <row r="1400">
      <c r="A1400" s="23" t="s">
        <v>7055</v>
      </c>
      <c r="B1400" s="23" t="s">
        <v>7056</v>
      </c>
      <c r="C1400" s="23" t="s">
        <v>7057</v>
      </c>
      <c r="D1400" s="23" t="s">
        <v>7058</v>
      </c>
      <c r="E1400" s="23" t="s">
        <v>7059</v>
      </c>
      <c r="F1400" s="5"/>
      <c r="G1400" s="5"/>
      <c r="H1400" s="5"/>
    </row>
    <row r="1401">
      <c r="A1401" s="23" t="s">
        <v>7060</v>
      </c>
      <c r="B1401" s="23" t="s">
        <v>7061</v>
      </c>
      <c r="C1401" s="23" t="s">
        <v>7062</v>
      </c>
      <c r="D1401" s="23" t="s">
        <v>7063</v>
      </c>
      <c r="E1401" s="23" t="s">
        <v>7064</v>
      </c>
      <c r="F1401" s="5"/>
      <c r="G1401" s="5"/>
      <c r="H1401" s="5"/>
    </row>
    <row r="1402">
      <c r="A1402" s="23" t="s">
        <v>7065</v>
      </c>
      <c r="B1402" s="23" t="s">
        <v>7066</v>
      </c>
      <c r="C1402" s="23" t="s">
        <v>7067</v>
      </c>
      <c r="D1402" s="23" t="s">
        <v>7068</v>
      </c>
      <c r="E1402" s="23" t="s">
        <v>7069</v>
      </c>
      <c r="F1402" s="5"/>
      <c r="G1402" s="5"/>
      <c r="H1402" s="5"/>
    </row>
    <row r="1403">
      <c r="A1403" s="23" t="s">
        <v>7070</v>
      </c>
      <c r="B1403" s="23" t="s">
        <v>7071</v>
      </c>
      <c r="C1403" s="23" t="s">
        <v>7072</v>
      </c>
      <c r="D1403" s="23" t="s">
        <v>7073</v>
      </c>
      <c r="E1403" s="23" t="s">
        <v>7074</v>
      </c>
      <c r="F1403" s="5"/>
      <c r="G1403" s="5"/>
      <c r="H1403" s="5"/>
    </row>
    <row r="1404">
      <c r="A1404" s="23" t="s">
        <v>7075</v>
      </c>
      <c r="B1404" s="23" t="s">
        <v>7076</v>
      </c>
      <c r="C1404" s="23"/>
      <c r="D1404" s="23" t="s">
        <v>7077</v>
      </c>
      <c r="E1404" s="23" t="s">
        <v>7078</v>
      </c>
      <c r="F1404" s="5"/>
      <c r="G1404" s="5"/>
      <c r="H1404" s="5"/>
    </row>
    <row r="1405">
      <c r="A1405" s="23" t="s">
        <v>7079</v>
      </c>
      <c r="B1405" s="23" t="s">
        <v>7080</v>
      </c>
      <c r="C1405" s="23"/>
      <c r="D1405" s="23" t="s">
        <v>7081</v>
      </c>
      <c r="E1405" s="23" t="s">
        <v>7082</v>
      </c>
      <c r="F1405" s="5"/>
      <c r="G1405" s="5"/>
      <c r="H1405" s="5"/>
    </row>
    <row r="1406">
      <c r="A1406" s="23" t="s">
        <v>7083</v>
      </c>
      <c r="B1406" s="23" t="s">
        <v>7084</v>
      </c>
      <c r="C1406" s="23" t="s">
        <v>7085</v>
      </c>
      <c r="D1406" s="23" t="s">
        <v>7086</v>
      </c>
      <c r="E1406" s="23" t="s">
        <v>7087</v>
      </c>
      <c r="F1406" s="5"/>
      <c r="G1406" s="5"/>
      <c r="H1406" s="5"/>
    </row>
    <row r="1407">
      <c r="A1407" s="23" t="s">
        <v>7088</v>
      </c>
      <c r="B1407" s="23" t="s">
        <v>7089</v>
      </c>
      <c r="C1407" s="23" t="s">
        <v>7090</v>
      </c>
      <c r="D1407" s="23" t="s">
        <v>7091</v>
      </c>
      <c r="E1407" s="23" t="s">
        <v>7092</v>
      </c>
      <c r="F1407" s="5"/>
      <c r="G1407" s="5"/>
      <c r="H1407" s="5"/>
    </row>
    <row r="1408">
      <c r="A1408" s="23" t="s">
        <v>7093</v>
      </c>
      <c r="B1408" s="23" t="s">
        <v>7094</v>
      </c>
      <c r="C1408" s="23" t="s">
        <v>7095</v>
      </c>
      <c r="D1408" s="23" t="s">
        <v>7096</v>
      </c>
      <c r="E1408" s="23" t="s">
        <v>7097</v>
      </c>
      <c r="F1408" s="5"/>
      <c r="G1408" s="5"/>
      <c r="H1408" s="5"/>
    </row>
    <row r="1409">
      <c r="A1409" s="23" t="s">
        <v>7098</v>
      </c>
      <c r="B1409" s="23" t="s">
        <v>7099</v>
      </c>
      <c r="C1409" s="23" t="s">
        <v>7100</v>
      </c>
      <c r="D1409" s="23" t="s">
        <v>7101</v>
      </c>
      <c r="E1409" s="23" t="s">
        <v>7102</v>
      </c>
      <c r="F1409" s="5"/>
      <c r="G1409" s="5"/>
      <c r="H1409" s="5"/>
    </row>
    <row r="1410">
      <c r="A1410" s="23" t="s">
        <v>7103</v>
      </c>
      <c r="B1410" s="23" t="s">
        <v>7104</v>
      </c>
      <c r="C1410" s="23"/>
      <c r="D1410" s="23" t="s">
        <v>7105</v>
      </c>
      <c r="E1410" s="23" t="s">
        <v>7106</v>
      </c>
      <c r="F1410" s="5"/>
      <c r="G1410" s="5"/>
      <c r="H1410" s="5"/>
    </row>
    <row r="1411">
      <c r="A1411" s="23" t="s">
        <v>7107</v>
      </c>
      <c r="B1411" s="23" t="s">
        <v>7108</v>
      </c>
      <c r="C1411" s="23"/>
      <c r="D1411" s="23" t="s">
        <v>7109</v>
      </c>
      <c r="E1411" s="23" t="s">
        <v>7110</v>
      </c>
      <c r="F1411" s="5"/>
      <c r="G1411" s="5"/>
      <c r="H1411" s="5"/>
    </row>
    <row r="1412">
      <c r="A1412" s="23" t="s">
        <v>7111</v>
      </c>
      <c r="B1412" s="23" t="s">
        <v>7112</v>
      </c>
      <c r="C1412" s="23" t="s">
        <v>7113</v>
      </c>
      <c r="D1412" s="23" t="s">
        <v>7114</v>
      </c>
      <c r="E1412" s="23" t="s">
        <v>7115</v>
      </c>
      <c r="F1412" s="5"/>
      <c r="G1412" s="5"/>
      <c r="H1412" s="5"/>
    </row>
    <row r="1413">
      <c r="A1413" s="23" t="s">
        <v>7116</v>
      </c>
      <c r="B1413" s="23" t="s">
        <v>7117</v>
      </c>
      <c r="C1413" s="23" t="s">
        <v>7118</v>
      </c>
      <c r="D1413" s="23" t="s">
        <v>7119</v>
      </c>
      <c r="E1413" s="23" t="s">
        <v>7120</v>
      </c>
      <c r="F1413" s="5"/>
      <c r="G1413" s="5"/>
      <c r="H1413" s="5"/>
    </row>
    <row r="1414">
      <c r="A1414" s="23" t="s">
        <v>7121</v>
      </c>
      <c r="B1414" s="23" t="s">
        <v>7122</v>
      </c>
      <c r="C1414" s="23" t="s">
        <v>7123</v>
      </c>
      <c r="D1414" s="23" t="s">
        <v>7124</v>
      </c>
      <c r="E1414" s="23" t="s">
        <v>7125</v>
      </c>
      <c r="F1414" s="5"/>
      <c r="G1414" s="5"/>
      <c r="H1414" s="5"/>
    </row>
    <row r="1415">
      <c r="A1415" s="23" t="s">
        <v>7126</v>
      </c>
      <c r="B1415" s="23" t="s">
        <v>7127</v>
      </c>
      <c r="C1415" s="23" t="s">
        <v>7128</v>
      </c>
      <c r="D1415" s="23" t="s">
        <v>7129</v>
      </c>
      <c r="E1415" s="23" t="s">
        <v>7130</v>
      </c>
      <c r="F1415" s="5"/>
      <c r="G1415" s="5"/>
      <c r="H1415" s="5"/>
    </row>
    <row r="1416">
      <c r="A1416" s="23" t="s">
        <v>7131</v>
      </c>
      <c r="B1416" s="23" t="s">
        <v>7132</v>
      </c>
      <c r="C1416" s="23" t="s">
        <v>7133</v>
      </c>
      <c r="D1416" s="23" t="s">
        <v>7134</v>
      </c>
      <c r="E1416" s="23" t="s">
        <v>7135</v>
      </c>
      <c r="F1416" s="5"/>
      <c r="G1416" s="5"/>
      <c r="H1416" s="5"/>
    </row>
    <row r="1417">
      <c r="A1417" s="23" t="s">
        <v>7136</v>
      </c>
      <c r="B1417" s="23" t="s">
        <v>7137</v>
      </c>
      <c r="C1417" s="23" t="s">
        <v>7138</v>
      </c>
      <c r="D1417" s="23" t="s">
        <v>7139</v>
      </c>
      <c r="E1417" s="23" t="s">
        <v>7140</v>
      </c>
      <c r="F1417" s="5"/>
      <c r="G1417" s="5"/>
      <c r="H1417" s="5"/>
    </row>
    <row r="1418">
      <c r="A1418" s="23" t="s">
        <v>7141</v>
      </c>
      <c r="B1418" s="23" t="s">
        <v>7142</v>
      </c>
      <c r="C1418" s="23" t="s">
        <v>7143</v>
      </c>
      <c r="D1418" s="23" t="s">
        <v>7144</v>
      </c>
      <c r="E1418" s="23" t="s">
        <v>7145</v>
      </c>
      <c r="F1418" s="5"/>
      <c r="G1418" s="5"/>
      <c r="H1418" s="5"/>
    </row>
    <row r="1419">
      <c r="A1419" s="23" t="s">
        <v>7146</v>
      </c>
      <c r="B1419" s="23" t="s">
        <v>7147</v>
      </c>
      <c r="C1419" s="23" t="s">
        <v>7148</v>
      </c>
      <c r="D1419" s="23" t="s">
        <v>7149</v>
      </c>
      <c r="E1419" s="23" t="s">
        <v>7150</v>
      </c>
      <c r="F1419" s="5"/>
      <c r="G1419" s="5"/>
      <c r="H1419" s="5"/>
    </row>
    <row r="1420">
      <c r="A1420" s="23" t="s">
        <v>7151</v>
      </c>
      <c r="B1420" s="23" t="s">
        <v>7152</v>
      </c>
      <c r="C1420" s="23" t="s">
        <v>7153</v>
      </c>
      <c r="D1420" s="23" t="s">
        <v>7154</v>
      </c>
      <c r="E1420" s="23" t="s">
        <v>7155</v>
      </c>
      <c r="F1420" s="5"/>
      <c r="G1420" s="5"/>
      <c r="H1420" s="5"/>
    </row>
    <row r="1421">
      <c r="A1421" s="23" t="s">
        <v>7156</v>
      </c>
      <c r="B1421" s="23" t="s">
        <v>7157</v>
      </c>
      <c r="C1421" s="23" t="s">
        <v>7158</v>
      </c>
      <c r="D1421" s="23" t="s">
        <v>7159</v>
      </c>
      <c r="E1421" s="23" t="s">
        <v>7160</v>
      </c>
      <c r="F1421" s="5"/>
      <c r="G1421" s="5"/>
      <c r="H1421" s="5"/>
    </row>
    <row r="1422">
      <c r="A1422" s="23" t="s">
        <v>7161</v>
      </c>
      <c r="B1422" s="23" t="s">
        <v>7162</v>
      </c>
      <c r="C1422" s="23" t="s">
        <v>7163</v>
      </c>
      <c r="D1422" s="23" t="s">
        <v>7164</v>
      </c>
      <c r="E1422" s="23" t="s">
        <v>7165</v>
      </c>
      <c r="F1422" s="5"/>
      <c r="G1422" s="5"/>
      <c r="H1422" s="5"/>
    </row>
    <row r="1423">
      <c r="A1423" s="23" t="s">
        <v>7166</v>
      </c>
      <c r="B1423" s="23" t="s">
        <v>7167</v>
      </c>
      <c r="C1423" s="23" t="s">
        <v>7168</v>
      </c>
      <c r="D1423" s="23" t="s">
        <v>7169</v>
      </c>
      <c r="E1423" s="23" t="s">
        <v>7170</v>
      </c>
      <c r="F1423" s="5"/>
      <c r="G1423" s="5"/>
      <c r="H1423" s="5"/>
    </row>
    <row r="1424">
      <c r="A1424" s="23" t="s">
        <v>7171</v>
      </c>
      <c r="B1424" s="23" t="s">
        <v>7172</v>
      </c>
      <c r="C1424" s="23" t="s">
        <v>7173</v>
      </c>
      <c r="D1424" s="23" t="s">
        <v>7174</v>
      </c>
      <c r="E1424" s="23" t="s">
        <v>7175</v>
      </c>
      <c r="F1424" s="5"/>
      <c r="G1424" s="5"/>
      <c r="H1424" s="5"/>
    </row>
    <row r="1425">
      <c r="A1425" s="23" t="s">
        <v>7176</v>
      </c>
      <c r="B1425" s="23" t="s">
        <v>7177</v>
      </c>
      <c r="C1425" s="23" t="s">
        <v>7178</v>
      </c>
      <c r="D1425" s="23" t="s">
        <v>7179</v>
      </c>
      <c r="E1425" s="23" t="s">
        <v>7180</v>
      </c>
      <c r="F1425" s="5"/>
      <c r="G1425" s="5"/>
      <c r="H1425" s="5"/>
    </row>
    <row r="1426">
      <c r="A1426" s="23" t="s">
        <v>7181</v>
      </c>
      <c r="B1426" s="23" t="s">
        <v>7182</v>
      </c>
      <c r="C1426" s="23" t="s">
        <v>7183</v>
      </c>
      <c r="D1426" s="23" t="s">
        <v>7184</v>
      </c>
      <c r="E1426" s="23" t="s">
        <v>7185</v>
      </c>
      <c r="F1426" s="5"/>
      <c r="G1426" s="5"/>
      <c r="H1426" s="5"/>
    </row>
    <row r="1427">
      <c r="A1427" s="23" t="s">
        <v>7186</v>
      </c>
      <c r="B1427" s="23" t="s">
        <v>7187</v>
      </c>
      <c r="C1427" s="23" t="s">
        <v>7188</v>
      </c>
      <c r="D1427" s="23" t="s">
        <v>7189</v>
      </c>
      <c r="E1427" s="23" t="s">
        <v>7190</v>
      </c>
      <c r="F1427" s="5"/>
      <c r="G1427" s="5"/>
      <c r="H1427" s="5"/>
    </row>
    <row r="1428">
      <c r="A1428" s="23" t="s">
        <v>7191</v>
      </c>
      <c r="B1428" s="23" t="s">
        <v>7192</v>
      </c>
      <c r="C1428" s="23" t="s">
        <v>7193</v>
      </c>
      <c r="D1428" s="23" t="s">
        <v>7194</v>
      </c>
      <c r="E1428" s="23" t="s">
        <v>7195</v>
      </c>
      <c r="F1428" s="5"/>
      <c r="G1428" s="5"/>
      <c r="H1428" s="5"/>
    </row>
    <row r="1429">
      <c r="A1429" s="23" t="s">
        <v>7196</v>
      </c>
      <c r="B1429" s="23" t="s">
        <v>7197</v>
      </c>
      <c r="C1429" s="23" t="s">
        <v>7198</v>
      </c>
      <c r="D1429" s="23" t="s">
        <v>7199</v>
      </c>
      <c r="E1429" s="23" t="s">
        <v>7200</v>
      </c>
      <c r="F1429" s="5"/>
      <c r="G1429" s="5"/>
      <c r="H1429" s="5"/>
    </row>
    <row r="1430">
      <c r="A1430" s="23" t="s">
        <v>7201</v>
      </c>
      <c r="B1430" s="23"/>
      <c r="C1430" s="23" t="s">
        <v>7202</v>
      </c>
      <c r="D1430" s="23" t="s">
        <v>7203</v>
      </c>
      <c r="E1430" s="23" t="s">
        <v>7204</v>
      </c>
      <c r="F1430" s="5"/>
      <c r="G1430" s="5"/>
      <c r="H1430" s="5"/>
    </row>
    <row r="1431">
      <c r="A1431" s="23" t="s">
        <v>7205</v>
      </c>
      <c r="B1431" s="23"/>
      <c r="C1431" s="23" t="s">
        <v>7206</v>
      </c>
      <c r="D1431" s="23" t="s">
        <v>7207</v>
      </c>
      <c r="E1431" s="23" t="s">
        <v>7208</v>
      </c>
      <c r="F1431" s="5"/>
      <c r="G1431" s="5"/>
      <c r="H1431" s="5"/>
    </row>
    <row r="1432">
      <c r="A1432" s="23" t="s">
        <v>7209</v>
      </c>
      <c r="B1432" s="23" t="s">
        <v>7210</v>
      </c>
      <c r="C1432" s="23" t="s">
        <v>7211</v>
      </c>
      <c r="D1432" s="23" t="s">
        <v>1783</v>
      </c>
      <c r="E1432" s="23" t="s">
        <v>1784</v>
      </c>
      <c r="F1432" s="5"/>
      <c r="G1432" s="5"/>
      <c r="H1432" s="5"/>
    </row>
    <row r="1433">
      <c r="A1433" s="23" t="s">
        <v>7212</v>
      </c>
      <c r="B1433" s="23" t="s">
        <v>7213</v>
      </c>
      <c r="C1433" s="23" t="s">
        <v>7214</v>
      </c>
      <c r="D1433" s="23" t="s">
        <v>7215</v>
      </c>
      <c r="E1433" s="23" t="s">
        <v>7216</v>
      </c>
      <c r="F1433" s="5"/>
      <c r="G1433" s="5"/>
      <c r="H1433" s="5"/>
    </row>
    <row r="1434">
      <c r="A1434" s="23" t="s">
        <v>7217</v>
      </c>
      <c r="B1434" s="23" t="s">
        <v>7218</v>
      </c>
      <c r="C1434" s="23" t="s">
        <v>7219</v>
      </c>
      <c r="D1434" s="23" t="s">
        <v>7220</v>
      </c>
      <c r="E1434" s="23" t="s">
        <v>7221</v>
      </c>
      <c r="F1434" s="5"/>
      <c r="G1434" s="5"/>
      <c r="H1434" s="5"/>
    </row>
    <row r="1435">
      <c r="A1435" s="23" t="s">
        <v>7222</v>
      </c>
      <c r="B1435" s="23" t="s">
        <v>7223</v>
      </c>
      <c r="C1435" s="23" t="s">
        <v>7224</v>
      </c>
      <c r="D1435" s="23" t="s">
        <v>7225</v>
      </c>
      <c r="E1435" s="23" t="s">
        <v>7226</v>
      </c>
      <c r="F1435" s="5"/>
      <c r="G1435" s="5"/>
      <c r="H1435" s="5"/>
    </row>
    <row r="1436">
      <c r="A1436" s="23" t="s">
        <v>7227</v>
      </c>
      <c r="B1436" s="23" t="s">
        <v>7228</v>
      </c>
      <c r="C1436" s="23" t="s">
        <v>7229</v>
      </c>
      <c r="D1436" s="23" t="s">
        <v>7230</v>
      </c>
      <c r="E1436" s="23" t="s">
        <v>7231</v>
      </c>
      <c r="F1436" s="5"/>
      <c r="G1436" s="5"/>
      <c r="H1436" s="5"/>
    </row>
    <row r="1437">
      <c r="A1437" s="23" t="s">
        <v>7232</v>
      </c>
      <c r="B1437" s="23" t="s">
        <v>7233</v>
      </c>
      <c r="C1437" s="23" t="s">
        <v>7234</v>
      </c>
      <c r="D1437" s="23" t="s">
        <v>7235</v>
      </c>
      <c r="E1437" s="23" t="s">
        <v>7236</v>
      </c>
      <c r="F1437" s="5"/>
      <c r="G1437" s="5"/>
      <c r="H1437" s="5"/>
    </row>
    <row r="1438">
      <c r="A1438" s="23" t="s">
        <v>7237</v>
      </c>
      <c r="B1438" s="23" t="s">
        <v>7238</v>
      </c>
      <c r="C1438" s="23" t="s">
        <v>7239</v>
      </c>
      <c r="D1438" s="23" t="s">
        <v>7240</v>
      </c>
      <c r="E1438" s="23" t="s">
        <v>7241</v>
      </c>
      <c r="F1438" s="5"/>
      <c r="G1438" s="5"/>
      <c r="H1438" s="5"/>
    </row>
    <row r="1439">
      <c r="A1439" s="23" t="s">
        <v>7242</v>
      </c>
      <c r="B1439" s="23" t="s">
        <v>7243</v>
      </c>
      <c r="C1439" s="23" t="s">
        <v>7244</v>
      </c>
      <c r="D1439" s="23" t="s">
        <v>7245</v>
      </c>
      <c r="E1439" s="23" t="s">
        <v>7246</v>
      </c>
      <c r="F1439" s="5"/>
      <c r="G1439" s="5"/>
      <c r="H1439" s="5"/>
    </row>
    <row r="1440">
      <c r="A1440" s="23" t="s">
        <v>7247</v>
      </c>
      <c r="B1440" s="23" t="s">
        <v>7248</v>
      </c>
      <c r="C1440" s="23" t="s">
        <v>7249</v>
      </c>
      <c r="D1440" s="23" t="s">
        <v>7250</v>
      </c>
      <c r="E1440" s="23" t="s">
        <v>7251</v>
      </c>
      <c r="F1440" s="5"/>
      <c r="G1440" s="5"/>
      <c r="H1440" s="5"/>
    </row>
    <row r="1441">
      <c r="A1441" s="23" t="s">
        <v>7252</v>
      </c>
      <c r="B1441" s="23" t="s">
        <v>7253</v>
      </c>
      <c r="C1441" s="23" t="s">
        <v>7254</v>
      </c>
      <c r="D1441" s="23" t="s">
        <v>7255</v>
      </c>
      <c r="E1441" s="23" t="s">
        <v>7256</v>
      </c>
      <c r="F1441" s="5"/>
      <c r="G1441" s="5"/>
      <c r="H1441" s="5"/>
    </row>
    <row r="1442">
      <c r="A1442" s="23" t="s">
        <v>7257</v>
      </c>
      <c r="B1442" s="23" t="s">
        <v>7258</v>
      </c>
      <c r="C1442" s="23" t="s">
        <v>7259</v>
      </c>
      <c r="D1442" s="23" t="s">
        <v>7260</v>
      </c>
      <c r="E1442" s="23" t="s">
        <v>7261</v>
      </c>
      <c r="F1442" s="5"/>
      <c r="G1442" s="5"/>
      <c r="H1442" s="5"/>
    </row>
    <row r="1443">
      <c r="A1443" s="23" t="s">
        <v>7262</v>
      </c>
      <c r="B1443" s="23" t="s">
        <v>7263</v>
      </c>
      <c r="C1443" s="23" t="s">
        <v>7264</v>
      </c>
      <c r="D1443" s="23" t="s">
        <v>7265</v>
      </c>
      <c r="E1443" s="23" t="s">
        <v>7266</v>
      </c>
      <c r="F1443" s="5"/>
      <c r="G1443" s="5"/>
      <c r="H1443" s="5"/>
    </row>
    <row r="1444">
      <c r="A1444" s="23" t="s">
        <v>7267</v>
      </c>
      <c r="B1444" s="23" t="s">
        <v>7268</v>
      </c>
      <c r="C1444" s="23" t="s">
        <v>7269</v>
      </c>
      <c r="D1444" s="23" t="s">
        <v>7270</v>
      </c>
      <c r="E1444" s="23" t="s">
        <v>7271</v>
      </c>
      <c r="F1444" s="5"/>
      <c r="G1444" s="5"/>
      <c r="H1444" s="5"/>
    </row>
    <row r="1445">
      <c r="A1445" s="23" t="s">
        <v>7272</v>
      </c>
      <c r="B1445" s="23" t="s">
        <v>7273</v>
      </c>
      <c r="C1445" s="23" t="s">
        <v>7274</v>
      </c>
      <c r="D1445" s="23" t="s">
        <v>7275</v>
      </c>
      <c r="E1445" s="23" t="s">
        <v>7276</v>
      </c>
      <c r="F1445" s="5"/>
      <c r="G1445" s="5"/>
      <c r="H1445" s="5"/>
    </row>
    <row r="1446">
      <c r="A1446" s="23" t="s">
        <v>7277</v>
      </c>
      <c r="B1446" s="23" t="s">
        <v>7278</v>
      </c>
      <c r="C1446" s="23" t="s">
        <v>7279</v>
      </c>
      <c r="D1446" s="23" t="s">
        <v>7280</v>
      </c>
      <c r="E1446" s="23" t="s">
        <v>7281</v>
      </c>
      <c r="F1446" s="5"/>
      <c r="G1446" s="5"/>
      <c r="H1446" s="5"/>
    </row>
    <row r="1447">
      <c r="A1447" s="23" t="s">
        <v>7282</v>
      </c>
      <c r="B1447" s="23" t="s">
        <v>7283</v>
      </c>
      <c r="C1447" s="23" t="s">
        <v>7284</v>
      </c>
      <c r="D1447" s="23" t="s">
        <v>7285</v>
      </c>
      <c r="E1447" s="23" t="s">
        <v>7286</v>
      </c>
      <c r="F1447" s="5"/>
      <c r="G1447" s="5"/>
      <c r="H1447" s="5"/>
    </row>
    <row r="1448">
      <c r="A1448" s="23" t="s">
        <v>7287</v>
      </c>
      <c r="B1448" s="23" t="s">
        <v>7288</v>
      </c>
      <c r="C1448" s="23" t="s">
        <v>7289</v>
      </c>
      <c r="D1448" s="23" t="s">
        <v>7290</v>
      </c>
      <c r="E1448" s="23" t="s">
        <v>7291</v>
      </c>
      <c r="F1448" s="5"/>
      <c r="G1448" s="5"/>
      <c r="H1448" s="5"/>
    </row>
    <row r="1449">
      <c r="A1449" s="23" t="s">
        <v>7292</v>
      </c>
      <c r="B1449" s="23" t="s">
        <v>7293</v>
      </c>
      <c r="C1449" s="23" t="s">
        <v>7294</v>
      </c>
      <c r="D1449" s="23" t="s">
        <v>7295</v>
      </c>
      <c r="E1449" s="23" t="s">
        <v>7296</v>
      </c>
      <c r="F1449" s="5"/>
      <c r="G1449" s="5"/>
      <c r="H1449" s="5"/>
    </row>
    <row r="1450">
      <c r="A1450" s="23" t="s">
        <v>7297</v>
      </c>
      <c r="B1450" s="23" t="s">
        <v>7298</v>
      </c>
      <c r="C1450" s="23" t="s">
        <v>7299</v>
      </c>
      <c r="D1450" s="23" t="s">
        <v>7300</v>
      </c>
      <c r="E1450" s="23" t="s">
        <v>7301</v>
      </c>
      <c r="F1450" s="5"/>
      <c r="G1450" s="5"/>
      <c r="H1450" s="5"/>
    </row>
    <row r="1451">
      <c r="A1451" s="23" t="s">
        <v>7302</v>
      </c>
      <c r="B1451" s="23" t="s">
        <v>7303</v>
      </c>
      <c r="C1451" s="23" t="s">
        <v>7304</v>
      </c>
      <c r="D1451" s="23" t="s">
        <v>7305</v>
      </c>
      <c r="E1451" s="23" t="s">
        <v>7306</v>
      </c>
      <c r="F1451" s="5"/>
      <c r="G1451" s="5"/>
      <c r="H1451" s="5"/>
    </row>
    <row r="1452">
      <c r="A1452" s="23" t="s">
        <v>7307</v>
      </c>
      <c r="B1452" s="23" t="s">
        <v>7308</v>
      </c>
      <c r="C1452" s="23" t="s">
        <v>7309</v>
      </c>
      <c r="D1452" s="23" t="s">
        <v>7310</v>
      </c>
      <c r="E1452" s="23" t="s">
        <v>7311</v>
      </c>
      <c r="F1452" s="5"/>
      <c r="G1452" s="5"/>
      <c r="H1452" s="5"/>
    </row>
    <row r="1453">
      <c r="A1453" s="23" t="s">
        <v>7312</v>
      </c>
      <c r="B1453" s="23" t="s">
        <v>7313</v>
      </c>
      <c r="C1453" s="23" t="s">
        <v>7314</v>
      </c>
      <c r="D1453" s="23" t="s">
        <v>7315</v>
      </c>
      <c r="E1453" s="23" t="s">
        <v>7316</v>
      </c>
      <c r="F1453" s="5"/>
      <c r="G1453" s="5"/>
      <c r="H1453" s="5"/>
    </row>
    <row r="1454">
      <c r="A1454" s="23" t="s">
        <v>7317</v>
      </c>
      <c r="B1454" s="23" t="s">
        <v>7318</v>
      </c>
      <c r="C1454" s="23" t="s">
        <v>7319</v>
      </c>
      <c r="D1454" s="23" t="s">
        <v>7320</v>
      </c>
      <c r="E1454" s="23" t="s">
        <v>7321</v>
      </c>
      <c r="F1454" s="5"/>
      <c r="G1454" s="5"/>
      <c r="H1454" s="5"/>
    </row>
    <row r="1455">
      <c r="A1455" s="23" t="s">
        <v>7322</v>
      </c>
      <c r="B1455" s="23" t="s">
        <v>7323</v>
      </c>
      <c r="C1455" s="23" t="s">
        <v>7324</v>
      </c>
      <c r="D1455" s="23" t="s">
        <v>7325</v>
      </c>
      <c r="E1455" s="23" t="s">
        <v>7326</v>
      </c>
      <c r="F1455" s="5"/>
      <c r="G1455" s="5"/>
      <c r="H1455" s="5"/>
    </row>
    <row r="1456">
      <c r="A1456" s="23" t="s">
        <v>7327</v>
      </c>
      <c r="B1456" s="23" t="s">
        <v>7328</v>
      </c>
      <c r="C1456" s="23" t="s">
        <v>7329</v>
      </c>
      <c r="D1456" s="23" t="s">
        <v>7330</v>
      </c>
      <c r="E1456" s="23" t="s">
        <v>7331</v>
      </c>
      <c r="F1456" s="5"/>
      <c r="G1456" s="5"/>
      <c r="H1456" s="5"/>
    </row>
    <row r="1457">
      <c r="A1457" s="23" t="s">
        <v>7332</v>
      </c>
      <c r="B1457" s="23" t="s">
        <v>7333</v>
      </c>
      <c r="C1457" s="23" t="s">
        <v>7334</v>
      </c>
      <c r="D1457" s="23" t="s">
        <v>7335</v>
      </c>
      <c r="E1457" s="23" t="s">
        <v>7336</v>
      </c>
      <c r="F1457" s="5"/>
      <c r="G1457" s="5"/>
      <c r="H1457" s="5"/>
    </row>
    <row r="1458">
      <c r="A1458" s="23" t="s">
        <v>7337</v>
      </c>
      <c r="B1458" s="23" t="s">
        <v>7338</v>
      </c>
      <c r="C1458" s="23" t="s">
        <v>7339</v>
      </c>
      <c r="D1458" s="23" t="s">
        <v>7340</v>
      </c>
      <c r="E1458" s="23" t="s">
        <v>7341</v>
      </c>
      <c r="F1458" s="5"/>
      <c r="G1458" s="5"/>
      <c r="H1458" s="5"/>
    </row>
    <row r="1459">
      <c r="A1459" s="23" t="s">
        <v>7342</v>
      </c>
      <c r="B1459" s="23" t="s">
        <v>7343</v>
      </c>
      <c r="C1459" s="23" t="s">
        <v>7344</v>
      </c>
      <c r="D1459" s="23" t="s">
        <v>7345</v>
      </c>
      <c r="E1459" s="23" t="s">
        <v>7346</v>
      </c>
      <c r="F1459" s="5"/>
      <c r="G1459" s="5"/>
      <c r="H1459" s="5"/>
    </row>
    <row r="1460">
      <c r="A1460" s="23" t="s">
        <v>7347</v>
      </c>
      <c r="B1460" s="23" t="s">
        <v>197</v>
      </c>
      <c r="C1460" s="23" t="s">
        <v>7348</v>
      </c>
      <c r="D1460" s="23" t="s">
        <v>7349</v>
      </c>
      <c r="E1460" s="23" t="s">
        <v>7350</v>
      </c>
      <c r="F1460" s="5"/>
      <c r="G1460" s="5"/>
      <c r="H1460" s="5"/>
    </row>
    <row r="1461">
      <c r="A1461" s="23" t="s">
        <v>7351</v>
      </c>
      <c r="B1461" s="23" t="s">
        <v>7352</v>
      </c>
      <c r="C1461" s="23" t="s">
        <v>7353</v>
      </c>
      <c r="D1461" s="23" t="s">
        <v>7354</v>
      </c>
      <c r="E1461" s="23" t="s">
        <v>7355</v>
      </c>
      <c r="F1461" s="5"/>
      <c r="G1461" s="5"/>
      <c r="H1461" s="5"/>
    </row>
    <row r="1462">
      <c r="A1462" s="23" t="s">
        <v>7356</v>
      </c>
      <c r="B1462" s="23" t="s">
        <v>7357</v>
      </c>
      <c r="C1462" s="23" t="s">
        <v>7358</v>
      </c>
      <c r="D1462" s="23" t="s">
        <v>7359</v>
      </c>
      <c r="E1462" s="23" t="s">
        <v>7360</v>
      </c>
      <c r="F1462" s="5"/>
      <c r="G1462" s="5"/>
      <c r="H1462" s="5"/>
    </row>
    <row r="1463">
      <c r="A1463" s="23" t="s">
        <v>7361</v>
      </c>
      <c r="B1463" s="23" t="s">
        <v>7362</v>
      </c>
      <c r="C1463" s="23" t="s">
        <v>7363</v>
      </c>
      <c r="D1463" s="23" t="s">
        <v>7364</v>
      </c>
      <c r="E1463" s="23" t="s">
        <v>7365</v>
      </c>
      <c r="F1463" s="5"/>
      <c r="G1463" s="5"/>
      <c r="H1463" s="5"/>
    </row>
    <row r="1464">
      <c r="A1464" s="23" t="s">
        <v>7366</v>
      </c>
      <c r="B1464" s="23" t="s">
        <v>7367</v>
      </c>
      <c r="C1464" s="23" t="s">
        <v>7368</v>
      </c>
      <c r="D1464" s="23" t="s">
        <v>7369</v>
      </c>
      <c r="E1464" s="23" t="s">
        <v>7370</v>
      </c>
      <c r="F1464" s="5"/>
      <c r="G1464" s="5"/>
      <c r="H1464" s="5"/>
    </row>
    <row r="1465">
      <c r="A1465" s="23" t="s">
        <v>7371</v>
      </c>
      <c r="B1465" s="23" t="s">
        <v>7372</v>
      </c>
      <c r="C1465" s="23" t="s">
        <v>7373</v>
      </c>
      <c r="D1465" s="23" t="s">
        <v>7374</v>
      </c>
      <c r="E1465" s="23" t="s">
        <v>7375</v>
      </c>
      <c r="F1465" s="5"/>
      <c r="G1465" s="5"/>
      <c r="H1465" s="5"/>
    </row>
    <row r="1466">
      <c r="A1466" s="23" t="s">
        <v>7376</v>
      </c>
      <c r="B1466" s="23" t="s">
        <v>7377</v>
      </c>
      <c r="C1466" s="23" t="s">
        <v>7378</v>
      </c>
      <c r="D1466" s="23" t="s">
        <v>7379</v>
      </c>
      <c r="E1466" s="23" t="s">
        <v>7380</v>
      </c>
      <c r="F1466" s="5"/>
      <c r="G1466" s="5"/>
      <c r="H1466" s="5"/>
    </row>
    <row r="1467">
      <c r="A1467" s="23" t="s">
        <v>7381</v>
      </c>
      <c r="B1467" s="23" t="s">
        <v>7382</v>
      </c>
      <c r="C1467" s="23" t="s">
        <v>7383</v>
      </c>
      <c r="D1467" s="23" t="s">
        <v>7384</v>
      </c>
      <c r="E1467" s="23" t="s">
        <v>7385</v>
      </c>
      <c r="F1467" s="5"/>
      <c r="G1467" s="5"/>
      <c r="H1467" s="5"/>
    </row>
    <row r="1468">
      <c r="A1468" s="23" t="s">
        <v>7386</v>
      </c>
      <c r="B1468" s="23" t="s">
        <v>7387</v>
      </c>
      <c r="C1468" s="23" t="s">
        <v>7388</v>
      </c>
      <c r="D1468" s="23" t="s">
        <v>7389</v>
      </c>
      <c r="E1468" s="23" t="s">
        <v>7390</v>
      </c>
      <c r="F1468" s="5"/>
      <c r="G1468" s="5"/>
      <c r="H1468" s="5"/>
    </row>
    <row r="1469">
      <c r="A1469" s="23" t="s">
        <v>7391</v>
      </c>
      <c r="B1469" s="23" t="s">
        <v>7392</v>
      </c>
      <c r="C1469" s="23" t="s">
        <v>7393</v>
      </c>
      <c r="D1469" s="23" t="s">
        <v>7394</v>
      </c>
      <c r="E1469" s="23" t="s">
        <v>7395</v>
      </c>
      <c r="F1469" s="5"/>
      <c r="G1469" s="5"/>
      <c r="H1469" s="5"/>
    </row>
    <row r="1470">
      <c r="A1470" s="23" t="s">
        <v>7396</v>
      </c>
      <c r="B1470" s="23" t="s">
        <v>7397</v>
      </c>
      <c r="C1470" s="23" t="s">
        <v>7398</v>
      </c>
      <c r="D1470" s="23" t="s">
        <v>7399</v>
      </c>
      <c r="E1470" s="23" t="s">
        <v>7400</v>
      </c>
      <c r="F1470" s="5"/>
      <c r="G1470" s="5"/>
      <c r="H1470" s="5"/>
    </row>
    <row r="1471">
      <c r="A1471" s="23" t="s">
        <v>7401</v>
      </c>
      <c r="B1471" s="23" t="s">
        <v>7402</v>
      </c>
      <c r="C1471" s="23" t="s">
        <v>7403</v>
      </c>
      <c r="D1471" s="23" t="s">
        <v>7404</v>
      </c>
      <c r="E1471" s="23" t="s">
        <v>7405</v>
      </c>
      <c r="F1471" s="5"/>
      <c r="G1471" s="5"/>
      <c r="H1471" s="5"/>
    </row>
    <row r="1472">
      <c r="A1472" s="23" t="s">
        <v>7406</v>
      </c>
      <c r="B1472" s="23" t="s">
        <v>7407</v>
      </c>
      <c r="C1472" s="23" t="s">
        <v>7408</v>
      </c>
      <c r="D1472" s="23" t="s">
        <v>7409</v>
      </c>
      <c r="E1472" s="23" t="s">
        <v>7410</v>
      </c>
      <c r="F1472" s="5"/>
      <c r="G1472" s="5"/>
      <c r="H1472" s="5"/>
    </row>
    <row r="1473">
      <c r="A1473" s="23" t="s">
        <v>7411</v>
      </c>
      <c r="B1473" s="23" t="s">
        <v>7412</v>
      </c>
      <c r="C1473" s="23" t="s">
        <v>7413</v>
      </c>
      <c r="D1473" s="23" t="s">
        <v>7414</v>
      </c>
      <c r="E1473" s="23" t="s">
        <v>7415</v>
      </c>
      <c r="F1473" s="5"/>
      <c r="G1473" s="5"/>
      <c r="H1473" s="5"/>
    </row>
    <row r="1474">
      <c r="A1474" s="23" t="s">
        <v>7416</v>
      </c>
      <c r="B1474" s="23" t="s">
        <v>7417</v>
      </c>
      <c r="C1474" s="23" t="s">
        <v>7418</v>
      </c>
      <c r="D1474" s="23" t="s">
        <v>7419</v>
      </c>
      <c r="E1474" s="23" t="s">
        <v>7420</v>
      </c>
      <c r="F1474" s="5"/>
      <c r="G1474" s="5"/>
      <c r="H1474" s="5"/>
    </row>
    <row r="1475">
      <c r="A1475" s="23" t="s">
        <v>7421</v>
      </c>
      <c r="B1475" s="23" t="s">
        <v>7422</v>
      </c>
      <c r="C1475" s="23" t="s">
        <v>7423</v>
      </c>
      <c r="D1475" s="23" t="s">
        <v>7424</v>
      </c>
      <c r="E1475" s="23" t="s">
        <v>7425</v>
      </c>
      <c r="F1475" s="5"/>
      <c r="G1475" s="5"/>
      <c r="H1475" s="5"/>
    </row>
    <row r="1476">
      <c r="A1476" s="23" t="s">
        <v>7426</v>
      </c>
      <c r="B1476" s="23" t="s">
        <v>7427</v>
      </c>
      <c r="C1476" s="23" t="s">
        <v>7428</v>
      </c>
      <c r="D1476" s="23" t="s">
        <v>7429</v>
      </c>
      <c r="E1476" s="23" t="s">
        <v>7430</v>
      </c>
      <c r="F1476" s="5"/>
      <c r="G1476" s="5"/>
      <c r="H1476" s="5"/>
    </row>
    <row r="1477">
      <c r="A1477" s="23" t="s">
        <v>7431</v>
      </c>
      <c r="B1477" s="23" t="s">
        <v>7432</v>
      </c>
      <c r="C1477" s="23" t="s">
        <v>7433</v>
      </c>
      <c r="D1477" s="23" t="s">
        <v>7434</v>
      </c>
      <c r="E1477" s="23" t="s">
        <v>7435</v>
      </c>
      <c r="F1477" s="5"/>
      <c r="G1477" s="5"/>
      <c r="H1477" s="5"/>
    </row>
    <row r="1478">
      <c r="A1478" s="23" t="s">
        <v>7436</v>
      </c>
      <c r="B1478" s="23" t="s">
        <v>7437</v>
      </c>
      <c r="C1478" s="23" t="s">
        <v>7438</v>
      </c>
      <c r="D1478" s="23" t="s">
        <v>7439</v>
      </c>
      <c r="E1478" s="23" t="s">
        <v>7440</v>
      </c>
      <c r="F1478" s="5"/>
      <c r="G1478" s="5"/>
      <c r="H1478" s="5"/>
    </row>
    <row r="1479">
      <c r="A1479" s="23" t="s">
        <v>7441</v>
      </c>
      <c r="B1479" s="23" t="s">
        <v>7442</v>
      </c>
      <c r="C1479" s="23" t="s">
        <v>7443</v>
      </c>
      <c r="D1479" s="23" t="s">
        <v>7444</v>
      </c>
      <c r="E1479" s="23" t="s">
        <v>7445</v>
      </c>
      <c r="F1479" s="5"/>
      <c r="G1479" s="5"/>
      <c r="H1479" s="5"/>
    </row>
    <row r="1480">
      <c r="A1480" s="23" t="s">
        <v>7446</v>
      </c>
      <c r="B1480" s="23" t="s">
        <v>7447</v>
      </c>
      <c r="C1480" s="23" t="s">
        <v>7448</v>
      </c>
      <c r="D1480" s="23" t="s">
        <v>7449</v>
      </c>
      <c r="E1480" s="23" t="s">
        <v>7450</v>
      </c>
      <c r="F1480" s="5"/>
      <c r="G1480" s="5"/>
      <c r="H1480" s="5"/>
    </row>
    <row r="1481">
      <c r="A1481" s="23" t="s">
        <v>7451</v>
      </c>
      <c r="B1481" s="23" t="s">
        <v>7452</v>
      </c>
      <c r="C1481" s="23" t="s">
        <v>7453</v>
      </c>
      <c r="D1481" s="23" t="s">
        <v>7454</v>
      </c>
      <c r="E1481" s="23" t="s">
        <v>7455</v>
      </c>
      <c r="F1481" s="5"/>
      <c r="G1481" s="5"/>
      <c r="H1481" s="5"/>
    </row>
    <row r="1482">
      <c r="A1482" s="23" t="s">
        <v>7456</v>
      </c>
      <c r="B1482" s="23" t="s">
        <v>7457</v>
      </c>
      <c r="C1482" s="23" t="s">
        <v>7458</v>
      </c>
      <c r="D1482" s="23" t="s">
        <v>7459</v>
      </c>
      <c r="E1482" s="23" t="s">
        <v>7460</v>
      </c>
      <c r="F1482" s="5"/>
      <c r="G1482" s="5"/>
      <c r="H1482" s="5"/>
    </row>
    <row r="1483">
      <c r="A1483" s="23" t="s">
        <v>7461</v>
      </c>
      <c r="B1483" s="23" t="s">
        <v>7462</v>
      </c>
      <c r="C1483" s="23" t="s">
        <v>7463</v>
      </c>
      <c r="D1483" s="23" t="s">
        <v>7464</v>
      </c>
      <c r="E1483" s="23" t="s">
        <v>7465</v>
      </c>
      <c r="F1483" s="5"/>
      <c r="G1483" s="5"/>
      <c r="H1483" s="5"/>
    </row>
    <row r="1484">
      <c r="A1484" s="23" t="s">
        <v>7466</v>
      </c>
      <c r="B1484" s="23" t="s">
        <v>7467</v>
      </c>
      <c r="C1484" s="23" t="s">
        <v>7468</v>
      </c>
      <c r="D1484" s="23" t="s">
        <v>7469</v>
      </c>
      <c r="E1484" s="23" t="s">
        <v>7470</v>
      </c>
      <c r="F1484" s="5"/>
      <c r="G1484" s="5"/>
      <c r="H1484" s="5"/>
    </row>
    <row r="1485">
      <c r="A1485" s="23" t="s">
        <v>7471</v>
      </c>
      <c r="B1485" s="23" t="s">
        <v>7472</v>
      </c>
      <c r="C1485" s="23"/>
      <c r="D1485" s="23" t="s">
        <v>7473</v>
      </c>
      <c r="E1485" s="23" t="s">
        <v>7474</v>
      </c>
      <c r="F1485" s="5"/>
      <c r="G1485" s="5"/>
      <c r="H1485" s="5"/>
    </row>
    <row r="1486">
      <c r="A1486" s="23" t="s">
        <v>7475</v>
      </c>
      <c r="B1486" s="23" t="s">
        <v>7476</v>
      </c>
      <c r="C1486" s="23" t="s">
        <v>7477</v>
      </c>
      <c r="D1486" s="23" t="s">
        <v>7478</v>
      </c>
      <c r="E1486" s="23" t="s">
        <v>7479</v>
      </c>
      <c r="F1486" s="5"/>
      <c r="G1486" s="5"/>
      <c r="H1486" s="5"/>
    </row>
    <row r="1487">
      <c r="A1487" s="23" t="s">
        <v>7480</v>
      </c>
      <c r="B1487" s="23" t="s">
        <v>7481</v>
      </c>
      <c r="C1487" s="23"/>
      <c r="D1487" s="23" t="s">
        <v>7482</v>
      </c>
      <c r="E1487" s="23" t="s">
        <v>7483</v>
      </c>
      <c r="F1487" s="5"/>
      <c r="G1487" s="5"/>
      <c r="H1487" s="5"/>
    </row>
    <row r="1488">
      <c r="A1488" s="23" t="s">
        <v>7484</v>
      </c>
      <c r="B1488" s="23" t="s">
        <v>7485</v>
      </c>
      <c r="C1488" s="23"/>
      <c r="D1488" s="23" t="s">
        <v>7486</v>
      </c>
      <c r="E1488" s="23" t="s">
        <v>7487</v>
      </c>
      <c r="F1488" s="5"/>
      <c r="G1488" s="5"/>
      <c r="H1488" s="5"/>
    </row>
    <row r="1489">
      <c r="A1489" s="23" t="s">
        <v>7488</v>
      </c>
      <c r="B1489" s="23" t="s">
        <v>7489</v>
      </c>
      <c r="C1489" s="23" t="s">
        <v>7490</v>
      </c>
      <c r="D1489" s="23" t="s">
        <v>7491</v>
      </c>
      <c r="E1489" s="23" t="s">
        <v>7492</v>
      </c>
      <c r="F1489" s="5"/>
      <c r="G1489" s="5"/>
      <c r="H1489" s="5"/>
    </row>
    <row r="1490">
      <c r="A1490" s="23" t="s">
        <v>7493</v>
      </c>
      <c r="B1490" s="23" t="s">
        <v>7494</v>
      </c>
      <c r="C1490" s="23" t="s">
        <v>7495</v>
      </c>
      <c r="D1490" s="23" t="s">
        <v>7496</v>
      </c>
      <c r="E1490" s="23" t="s">
        <v>7497</v>
      </c>
      <c r="F1490" s="5"/>
      <c r="G1490" s="5"/>
      <c r="H1490" s="5"/>
    </row>
    <row r="1491">
      <c r="A1491" s="23" t="s">
        <v>7498</v>
      </c>
      <c r="B1491" s="23" t="s">
        <v>7499</v>
      </c>
      <c r="C1491" s="23" t="s">
        <v>7500</v>
      </c>
      <c r="D1491" s="23" t="s">
        <v>7501</v>
      </c>
      <c r="E1491" s="23" t="s">
        <v>7502</v>
      </c>
      <c r="F1491" s="5"/>
      <c r="G1491" s="5"/>
      <c r="H1491" s="5"/>
    </row>
    <row r="1492">
      <c r="A1492" s="23" t="s">
        <v>7503</v>
      </c>
      <c r="B1492" s="23" t="s">
        <v>7504</v>
      </c>
      <c r="C1492" s="23" t="s">
        <v>7505</v>
      </c>
      <c r="D1492" s="23" t="s">
        <v>7506</v>
      </c>
      <c r="E1492" s="23" t="s">
        <v>7507</v>
      </c>
      <c r="F1492" s="5"/>
      <c r="G1492" s="5"/>
      <c r="H1492" s="5"/>
    </row>
    <row r="1493">
      <c r="A1493" s="23" t="s">
        <v>7508</v>
      </c>
      <c r="B1493" s="23" t="s">
        <v>7509</v>
      </c>
      <c r="C1493" s="23" t="s">
        <v>7510</v>
      </c>
      <c r="D1493" s="23" t="s">
        <v>7511</v>
      </c>
      <c r="E1493" s="23" t="s">
        <v>7512</v>
      </c>
      <c r="F1493" s="5"/>
      <c r="G1493" s="5"/>
      <c r="H1493" s="5"/>
    </row>
    <row r="1494">
      <c r="A1494" s="23" t="s">
        <v>7513</v>
      </c>
      <c r="B1494" s="23" t="s">
        <v>7514</v>
      </c>
      <c r="C1494" s="23" t="s">
        <v>7515</v>
      </c>
      <c r="D1494" s="23" t="s">
        <v>7516</v>
      </c>
      <c r="E1494" s="23" t="s">
        <v>7517</v>
      </c>
      <c r="F1494" s="5"/>
      <c r="G1494" s="5"/>
      <c r="H1494" s="5"/>
    </row>
    <row r="1495">
      <c r="A1495" s="23" t="s">
        <v>7518</v>
      </c>
      <c r="B1495" s="23" t="s">
        <v>7519</v>
      </c>
      <c r="C1495" s="23" t="s">
        <v>7520</v>
      </c>
      <c r="D1495" s="23" t="s">
        <v>7521</v>
      </c>
      <c r="E1495" s="23" t="s">
        <v>7522</v>
      </c>
      <c r="F1495" s="5"/>
      <c r="G1495" s="5"/>
      <c r="H1495" s="5"/>
    </row>
    <row r="1496">
      <c r="A1496" s="23" t="s">
        <v>7523</v>
      </c>
      <c r="B1496" s="23" t="s">
        <v>7524</v>
      </c>
      <c r="C1496" s="23" t="s">
        <v>7525</v>
      </c>
      <c r="D1496" s="23" t="s">
        <v>7526</v>
      </c>
      <c r="E1496" s="23" t="s">
        <v>7527</v>
      </c>
      <c r="F1496" s="5"/>
      <c r="G1496" s="5"/>
      <c r="H1496" s="5"/>
    </row>
    <row r="1497">
      <c r="A1497" s="23" t="s">
        <v>7528</v>
      </c>
      <c r="B1497" s="23" t="s">
        <v>7529</v>
      </c>
      <c r="C1497" s="23" t="s">
        <v>7530</v>
      </c>
      <c r="D1497" s="23" t="s">
        <v>7531</v>
      </c>
      <c r="E1497" s="23" t="s">
        <v>7532</v>
      </c>
      <c r="F1497" s="5"/>
      <c r="G1497" s="5"/>
      <c r="H1497" s="5"/>
    </row>
    <row r="1498">
      <c r="A1498" s="23" t="s">
        <v>7533</v>
      </c>
      <c r="B1498" s="23" t="s">
        <v>7534</v>
      </c>
      <c r="C1498" s="23" t="s">
        <v>7535</v>
      </c>
      <c r="D1498" s="23" t="s">
        <v>7536</v>
      </c>
      <c r="E1498" s="23" t="s">
        <v>7537</v>
      </c>
      <c r="F1498" s="5"/>
      <c r="G1498" s="5"/>
      <c r="H1498" s="5"/>
    </row>
    <row r="1499">
      <c r="A1499" s="23" t="s">
        <v>7538</v>
      </c>
      <c r="B1499" s="23" t="s">
        <v>7539</v>
      </c>
      <c r="C1499" s="23" t="s">
        <v>7540</v>
      </c>
      <c r="D1499" s="23" t="s">
        <v>7541</v>
      </c>
      <c r="E1499" s="23" t="s">
        <v>7542</v>
      </c>
      <c r="F1499" s="5"/>
      <c r="G1499" s="5"/>
      <c r="H1499" s="5"/>
    </row>
    <row r="1500">
      <c r="A1500" s="23" t="s">
        <v>7543</v>
      </c>
      <c r="B1500" s="23" t="s">
        <v>7544</v>
      </c>
      <c r="C1500" s="23" t="s">
        <v>7545</v>
      </c>
      <c r="D1500" s="23" t="s">
        <v>7546</v>
      </c>
      <c r="E1500" s="23" t="s">
        <v>7547</v>
      </c>
      <c r="F1500" s="5"/>
      <c r="G1500" s="5"/>
      <c r="H1500" s="5"/>
    </row>
    <row r="1501">
      <c r="A1501" s="23" t="s">
        <v>7548</v>
      </c>
      <c r="B1501" s="23" t="s">
        <v>7549</v>
      </c>
      <c r="C1501" s="23" t="s">
        <v>7550</v>
      </c>
      <c r="D1501" s="23" t="s">
        <v>7551</v>
      </c>
      <c r="E1501" s="23" t="s">
        <v>7552</v>
      </c>
      <c r="F1501" s="5"/>
      <c r="G1501" s="5"/>
      <c r="H1501" s="5"/>
    </row>
    <row r="1502">
      <c r="A1502" s="23" t="s">
        <v>7553</v>
      </c>
      <c r="B1502" s="23" t="s">
        <v>7554</v>
      </c>
      <c r="C1502" s="23" t="s">
        <v>7555</v>
      </c>
      <c r="D1502" s="23" t="s">
        <v>7556</v>
      </c>
      <c r="E1502" s="23" t="s">
        <v>7557</v>
      </c>
      <c r="F1502" s="5"/>
      <c r="G1502" s="5"/>
      <c r="H1502" s="5"/>
    </row>
    <row r="1503">
      <c r="A1503" s="23" t="s">
        <v>7558</v>
      </c>
      <c r="B1503" s="23" t="s">
        <v>6017</v>
      </c>
      <c r="C1503" s="23" t="s">
        <v>6018</v>
      </c>
      <c r="D1503" s="23" t="s">
        <v>6019</v>
      </c>
      <c r="E1503" s="23" t="s">
        <v>6020</v>
      </c>
      <c r="F1503" s="5"/>
      <c r="G1503" s="5"/>
      <c r="H1503" s="5"/>
    </row>
    <row r="1504">
      <c r="A1504" s="23" t="s">
        <v>7559</v>
      </c>
      <c r="B1504" s="23" t="s">
        <v>7560</v>
      </c>
      <c r="C1504" s="23" t="s">
        <v>7561</v>
      </c>
      <c r="D1504" s="23" t="s">
        <v>7562</v>
      </c>
      <c r="E1504" s="23" t="s">
        <v>7563</v>
      </c>
      <c r="F1504" s="5"/>
      <c r="G1504" s="5"/>
      <c r="H1504" s="5"/>
    </row>
    <row r="1505">
      <c r="A1505" s="23" t="s">
        <v>7564</v>
      </c>
      <c r="B1505" s="23" t="s">
        <v>7565</v>
      </c>
      <c r="C1505" s="23" t="s">
        <v>7566</v>
      </c>
      <c r="D1505" s="23" t="s">
        <v>7567</v>
      </c>
      <c r="E1505" s="23" t="s">
        <v>7568</v>
      </c>
      <c r="F1505" s="5"/>
      <c r="G1505" s="5"/>
      <c r="H1505" s="5"/>
    </row>
    <row r="1506">
      <c r="A1506" s="23" t="s">
        <v>7569</v>
      </c>
      <c r="B1506" s="23" t="s">
        <v>7570</v>
      </c>
      <c r="C1506" s="23" t="s">
        <v>7571</v>
      </c>
      <c r="D1506" s="23" t="s">
        <v>7572</v>
      </c>
      <c r="E1506" s="23" t="s">
        <v>7573</v>
      </c>
      <c r="F1506" s="5"/>
      <c r="G1506" s="5"/>
      <c r="H1506" s="5"/>
    </row>
    <row r="1507">
      <c r="A1507" s="23" t="s">
        <v>7574</v>
      </c>
      <c r="B1507" s="23" t="s">
        <v>7575</v>
      </c>
      <c r="C1507" s="23" t="s">
        <v>7576</v>
      </c>
      <c r="D1507" s="23" t="s">
        <v>7577</v>
      </c>
      <c r="E1507" s="23" t="s">
        <v>7578</v>
      </c>
      <c r="F1507" s="5"/>
      <c r="G1507" s="5"/>
      <c r="H1507" s="5"/>
    </row>
    <row r="1508">
      <c r="A1508" s="23" t="s">
        <v>7579</v>
      </c>
      <c r="B1508" s="23" t="s">
        <v>7580</v>
      </c>
      <c r="C1508" s="23" t="s">
        <v>7581</v>
      </c>
      <c r="D1508" s="23" t="s">
        <v>7582</v>
      </c>
      <c r="E1508" s="23" t="s">
        <v>7583</v>
      </c>
      <c r="F1508" s="5"/>
      <c r="G1508" s="5"/>
      <c r="H1508" s="5"/>
    </row>
    <row r="1509">
      <c r="A1509" s="23" t="s">
        <v>7584</v>
      </c>
      <c r="B1509" s="23" t="s">
        <v>7585</v>
      </c>
      <c r="C1509" s="23" t="s">
        <v>7586</v>
      </c>
      <c r="D1509" s="23" t="s">
        <v>7587</v>
      </c>
      <c r="E1509" s="23" t="s">
        <v>7588</v>
      </c>
      <c r="F1509" s="5"/>
      <c r="G1509" s="5"/>
      <c r="H1509" s="5"/>
    </row>
    <row r="1510">
      <c r="A1510" s="23" t="s">
        <v>7589</v>
      </c>
      <c r="B1510" s="23" t="s">
        <v>7590</v>
      </c>
      <c r="C1510" s="23" t="s">
        <v>7591</v>
      </c>
      <c r="D1510" s="23" t="s">
        <v>7592</v>
      </c>
      <c r="E1510" s="23" t="s">
        <v>7593</v>
      </c>
      <c r="F1510" s="5"/>
      <c r="G1510" s="5"/>
      <c r="H1510" s="5"/>
    </row>
    <row r="1511">
      <c r="A1511" s="23" t="s">
        <v>7594</v>
      </c>
      <c r="B1511" s="23" t="s">
        <v>7595</v>
      </c>
      <c r="C1511" s="23"/>
      <c r="D1511" s="23" t="s">
        <v>7596</v>
      </c>
      <c r="E1511" s="23" t="s">
        <v>7597</v>
      </c>
      <c r="F1511" s="5"/>
      <c r="G1511" s="5"/>
      <c r="H1511" s="5"/>
    </row>
    <row r="1512">
      <c r="A1512" s="23" t="s">
        <v>7598</v>
      </c>
      <c r="B1512" s="23" t="s">
        <v>7599</v>
      </c>
      <c r="C1512" s="23" t="s">
        <v>7600</v>
      </c>
      <c r="D1512" s="23" t="s">
        <v>7601</v>
      </c>
      <c r="E1512" s="23" t="s">
        <v>7602</v>
      </c>
      <c r="F1512" s="5"/>
      <c r="G1512" s="5"/>
      <c r="H1512" s="5"/>
    </row>
    <row r="1513">
      <c r="A1513" s="23" t="s">
        <v>7603</v>
      </c>
      <c r="B1513" s="23" t="s">
        <v>7604</v>
      </c>
      <c r="C1513" s="23" t="s">
        <v>7605</v>
      </c>
      <c r="D1513" s="23" t="s">
        <v>7606</v>
      </c>
      <c r="E1513" s="23" t="s">
        <v>7607</v>
      </c>
      <c r="F1513" s="5"/>
      <c r="G1513" s="5"/>
      <c r="H1513" s="5"/>
    </row>
    <row r="1514">
      <c r="A1514" s="23" t="s">
        <v>7608</v>
      </c>
      <c r="B1514" s="23" t="s">
        <v>7609</v>
      </c>
      <c r="C1514" s="23" t="s">
        <v>7610</v>
      </c>
      <c r="D1514" s="23" t="s">
        <v>7611</v>
      </c>
      <c r="E1514" s="23" t="s">
        <v>7612</v>
      </c>
      <c r="F1514" s="5"/>
      <c r="G1514" s="5"/>
      <c r="H1514" s="5"/>
    </row>
    <row r="1515">
      <c r="A1515" s="23" t="s">
        <v>7613</v>
      </c>
      <c r="B1515" s="23" t="s">
        <v>7614</v>
      </c>
      <c r="C1515" s="23" t="s">
        <v>7615</v>
      </c>
      <c r="D1515" s="23" t="s">
        <v>7616</v>
      </c>
      <c r="E1515" s="23" t="s">
        <v>7617</v>
      </c>
      <c r="F1515" s="5"/>
      <c r="G1515" s="5"/>
      <c r="H1515" s="5"/>
    </row>
    <row r="1516">
      <c r="A1516" s="23" t="s">
        <v>7618</v>
      </c>
      <c r="B1516" s="23" t="s">
        <v>7619</v>
      </c>
      <c r="C1516" s="23" t="s">
        <v>7620</v>
      </c>
      <c r="D1516" s="23" t="s">
        <v>7621</v>
      </c>
      <c r="E1516" s="23" t="s">
        <v>7622</v>
      </c>
      <c r="F1516" s="5"/>
      <c r="G1516" s="5"/>
      <c r="H1516" s="5"/>
    </row>
    <row r="1517">
      <c r="A1517" s="23" t="s">
        <v>7623</v>
      </c>
      <c r="B1517" s="23" t="s">
        <v>7624</v>
      </c>
      <c r="C1517" s="23"/>
      <c r="D1517" s="23" t="s">
        <v>7625</v>
      </c>
      <c r="E1517" s="23" t="s">
        <v>7626</v>
      </c>
      <c r="F1517" s="5"/>
      <c r="G1517" s="5"/>
      <c r="H1517" s="5"/>
    </row>
    <row r="1518">
      <c r="A1518" s="23" t="s">
        <v>7627</v>
      </c>
      <c r="B1518" s="23" t="s">
        <v>7628</v>
      </c>
      <c r="C1518" s="23" t="s">
        <v>7629</v>
      </c>
      <c r="D1518" s="23" t="s">
        <v>7630</v>
      </c>
      <c r="E1518" s="23" t="s">
        <v>7631</v>
      </c>
      <c r="F1518" s="5"/>
      <c r="G1518" s="5"/>
      <c r="H1518" s="5"/>
    </row>
    <row r="1519">
      <c r="A1519" s="23" t="s">
        <v>7632</v>
      </c>
      <c r="B1519" s="23" t="s">
        <v>7633</v>
      </c>
      <c r="C1519" s="23" t="s">
        <v>7634</v>
      </c>
      <c r="D1519" s="23" t="s">
        <v>7635</v>
      </c>
      <c r="E1519" s="23" t="s">
        <v>7636</v>
      </c>
      <c r="F1519" s="5"/>
      <c r="G1519" s="5"/>
      <c r="H1519" s="5"/>
    </row>
    <row r="1520">
      <c r="A1520" s="23" t="s">
        <v>7637</v>
      </c>
      <c r="B1520" s="23" t="s">
        <v>7638</v>
      </c>
      <c r="C1520" s="23" t="s">
        <v>7639</v>
      </c>
      <c r="D1520" s="23" t="s">
        <v>7640</v>
      </c>
      <c r="E1520" s="23" t="s">
        <v>7641</v>
      </c>
      <c r="F1520" s="5"/>
      <c r="G1520" s="5"/>
      <c r="H1520" s="5"/>
    </row>
    <row r="1521">
      <c r="A1521" s="23" t="s">
        <v>7642</v>
      </c>
      <c r="B1521" s="23" t="s">
        <v>7643</v>
      </c>
      <c r="C1521" s="23" t="s">
        <v>7644</v>
      </c>
      <c r="D1521" s="23" t="s">
        <v>7645</v>
      </c>
      <c r="E1521" s="23" t="s">
        <v>7646</v>
      </c>
      <c r="F1521" s="5"/>
      <c r="G1521" s="5"/>
      <c r="H1521" s="5"/>
    </row>
    <row r="1522">
      <c r="A1522" s="23" t="s">
        <v>7647</v>
      </c>
      <c r="B1522" s="23" t="s">
        <v>7648</v>
      </c>
      <c r="C1522" s="23"/>
      <c r="D1522" s="23" t="s">
        <v>7649</v>
      </c>
      <c r="E1522" s="23" t="s">
        <v>7650</v>
      </c>
      <c r="F1522" s="5"/>
      <c r="G1522" s="5"/>
      <c r="H1522" s="5"/>
    </row>
    <row r="1523">
      <c r="A1523" s="23" t="s">
        <v>7651</v>
      </c>
      <c r="B1523" s="23" t="s">
        <v>7652</v>
      </c>
      <c r="C1523" s="23" t="s">
        <v>7653</v>
      </c>
      <c r="D1523" s="23" t="s">
        <v>7654</v>
      </c>
      <c r="E1523" s="23" t="s">
        <v>7655</v>
      </c>
      <c r="F1523" s="5"/>
      <c r="G1523" s="5"/>
      <c r="H1523" s="5"/>
    </row>
    <row r="1524">
      <c r="A1524" s="23" t="s">
        <v>7656</v>
      </c>
      <c r="B1524" s="23" t="s">
        <v>7657</v>
      </c>
      <c r="C1524" s="23" t="s">
        <v>7658</v>
      </c>
      <c r="D1524" s="23" t="s">
        <v>7659</v>
      </c>
      <c r="E1524" s="23" t="s">
        <v>7660</v>
      </c>
      <c r="F1524" s="5"/>
      <c r="G1524" s="5"/>
      <c r="H1524" s="5"/>
    </row>
    <row r="1525">
      <c r="A1525" s="23" t="s">
        <v>7661</v>
      </c>
      <c r="B1525" s="23" t="s">
        <v>7662</v>
      </c>
      <c r="C1525" s="23" t="s">
        <v>7663</v>
      </c>
      <c r="D1525" s="23" t="s">
        <v>7664</v>
      </c>
      <c r="E1525" s="23" t="s">
        <v>7665</v>
      </c>
      <c r="F1525" s="5"/>
      <c r="G1525" s="5"/>
      <c r="H1525" s="5"/>
    </row>
    <row r="1526">
      <c r="A1526" s="23" t="s">
        <v>7666</v>
      </c>
      <c r="B1526" s="23"/>
      <c r="C1526" s="23"/>
      <c r="D1526" s="23" t="s">
        <v>7667</v>
      </c>
      <c r="E1526" s="23" t="s">
        <v>7668</v>
      </c>
      <c r="F1526" s="5"/>
      <c r="G1526" s="5"/>
      <c r="H1526" s="5"/>
    </row>
    <row r="1527">
      <c r="A1527" s="23" t="s">
        <v>7669</v>
      </c>
      <c r="B1527" s="23" t="s">
        <v>7670</v>
      </c>
      <c r="C1527" s="23" t="s">
        <v>7671</v>
      </c>
      <c r="D1527" s="23" t="s">
        <v>7672</v>
      </c>
      <c r="E1527" s="23" t="s">
        <v>7673</v>
      </c>
      <c r="F1527" s="5"/>
      <c r="G1527" s="5"/>
      <c r="H1527" s="5"/>
    </row>
    <row r="1528">
      <c r="A1528" s="23" t="s">
        <v>7674</v>
      </c>
      <c r="B1528" s="23" t="s">
        <v>7675</v>
      </c>
      <c r="C1528" s="23" t="s">
        <v>7676</v>
      </c>
      <c r="D1528" s="23" t="s">
        <v>6029</v>
      </c>
      <c r="E1528" s="23" t="s">
        <v>6030</v>
      </c>
      <c r="F1528" s="5"/>
      <c r="G1528" s="5"/>
      <c r="H1528" s="5"/>
    </row>
    <row r="1529">
      <c r="A1529" s="23" t="s">
        <v>7677</v>
      </c>
      <c r="B1529" s="23" t="s">
        <v>7678</v>
      </c>
      <c r="C1529" s="23" t="s">
        <v>7679</v>
      </c>
      <c r="D1529" s="23" t="s">
        <v>7680</v>
      </c>
      <c r="E1529" s="23" t="s">
        <v>7681</v>
      </c>
      <c r="F1529" s="5"/>
      <c r="G1529" s="5"/>
      <c r="H1529" s="5"/>
    </row>
    <row r="1530">
      <c r="A1530" s="23" t="s">
        <v>7682</v>
      </c>
      <c r="B1530" s="23" t="s">
        <v>7683</v>
      </c>
      <c r="C1530" s="23" t="s">
        <v>7684</v>
      </c>
      <c r="D1530" s="23" t="s">
        <v>7685</v>
      </c>
      <c r="E1530" s="23" t="s">
        <v>7686</v>
      </c>
      <c r="F1530" s="5"/>
      <c r="G1530" s="5"/>
      <c r="H1530" s="5"/>
    </row>
    <row r="1531">
      <c r="A1531" s="23" t="s">
        <v>7687</v>
      </c>
      <c r="B1531" s="23"/>
      <c r="C1531" s="23" t="s">
        <v>7688</v>
      </c>
      <c r="D1531" s="23" t="s">
        <v>7689</v>
      </c>
      <c r="E1531" s="23" t="s">
        <v>7690</v>
      </c>
      <c r="F1531" s="5"/>
      <c r="G1531" s="5"/>
      <c r="H1531" s="5"/>
    </row>
    <row r="1532">
      <c r="A1532" s="23" t="s">
        <v>7691</v>
      </c>
      <c r="B1532" s="23"/>
      <c r="C1532" s="23" t="s">
        <v>7692</v>
      </c>
      <c r="D1532" s="23" t="s">
        <v>6289</v>
      </c>
      <c r="E1532" s="23" t="s">
        <v>6290</v>
      </c>
      <c r="F1532" s="5"/>
      <c r="G1532" s="5"/>
      <c r="H1532" s="5"/>
    </row>
    <row r="1533">
      <c r="A1533" s="23" t="s">
        <v>7693</v>
      </c>
      <c r="B1533" s="23"/>
      <c r="C1533" s="23" t="s">
        <v>7694</v>
      </c>
      <c r="D1533" s="23" t="s">
        <v>7695</v>
      </c>
      <c r="E1533" s="23" t="s">
        <v>7696</v>
      </c>
      <c r="F1533" s="5"/>
      <c r="G1533" s="5"/>
      <c r="H1533" s="5"/>
    </row>
    <row r="1534">
      <c r="A1534" s="23" t="s">
        <v>7697</v>
      </c>
      <c r="B1534" s="23" t="s">
        <v>7698</v>
      </c>
      <c r="C1534" s="23" t="s">
        <v>7699</v>
      </c>
      <c r="D1534" s="23" t="s">
        <v>7700</v>
      </c>
      <c r="E1534" s="23" t="s">
        <v>7701</v>
      </c>
      <c r="F1534" s="5"/>
      <c r="G1534" s="5"/>
      <c r="H1534" s="5"/>
    </row>
    <row r="1535">
      <c r="A1535" s="23" t="s">
        <v>7702</v>
      </c>
      <c r="B1535" s="23"/>
      <c r="C1535" s="23" t="s">
        <v>7703</v>
      </c>
      <c r="D1535" s="23" t="s">
        <v>7704</v>
      </c>
      <c r="E1535" s="23" t="s">
        <v>7705</v>
      </c>
      <c r="F1535" s="5"/>
      <c r="G1535" s="5"/>
      <c r="H1535" s="5"/>
    </row>
    <row r="1536">
      <c r="A1536" s="23" t="s">
        <v>7706</v>
      </c>
      <c r="B1536" s="23" t="s">
        <v>7707</v>
      </c>
      <c r="C1536" s="23" t="s">
        <v>7708</v>
      </c>
      <c r="D1536" s="23" t="s">
        <v>7709</v>
      </c>
      <c r="E1536" s="23" t="s">
        <v>7710</v>
      </c>
      <c r="F1536" s="5"/>
      <c r="G1536" s="5"/>
      <c r="H1536" s="5"/>
    </row>
    <row r="1537">
      <c r="A1537" s="23" t="s">
        <v>7711</v>
      </c>
      <c r="B1537" s="23" t="s">
        <v>7712</v>
      </c>
      <c r="C1537" s="23" t="s">
        <v>7713</v>
      </c>
      <c r="D1537" s="23" t="s">
        <v>7714</v>
      </c>
      <c r="E1537" s="23" t="s">
        <v>7715</v>
      </c>
      <c r="F1537" s="5"/>
      <c r="G1537" s="5"/>
      <c r="H1537" s="5"/>
    </row>
    <row r="1538">
      <c r="A1538" s="23" t="s">
        <v>7716</v>
      </c>
      <c r="B1538" s="23" t="s">
        <v>7717</v>
      </c>
      <c r="C1538" s="23" t="s">
        <v>7718</v>
      </c>
      <c r="D1538" s="23" t="s">
        <v>7719</v>
      </c>
      <c r="E1538" s="23" t="s">
        <v>7720</v>
      </c>
      <c r="F1538" s="5"/>
      <c r="G1538" s="5"/>
      <c r="H1538" s="5"/>
    </row>
    <row r="1539">
      <c r="A1539" s="23" t="s">
        <v>7721</v>
      </c>
      <c r="B1539" s="23" t="s">
        <v>7722</v>
      </c>
      <c r="C1539" s="23" t="s">
        <v>7723</v>
      </c>
      <c r="D1539" s="23" t="s">
        <v>7724</v>
      </c>
      <c r="E1539" s="23" t="s">
        <v>7725</v>
      </c>
      <c r="F1539" s="5"/>
      <c r="G1539" s="5"/>
      <c r="H1539" s="5"/>
    </row>
    <row r="1540">
      <c r="A1540" s="23" t="s">
        <v>7726</v>
      </c>
      <c r="B1540" s="23" t="s">
        <v>7727</v>
      </c>
      <c r="C1540" s="23" t="s">
        <v>7728</v>
      </c>
      <c r="D1540" s="23" t="s">
        <v>7729</v>
      </c>
      <c r="E1540" s="23" t="s">
        <v>7730</v>
      </c>
      <c r="F1540" s="5"/>
      <c r="G1540" s="5"/>
      <c r="H1540" s="5"/>
    </row>
    <row r="1541">
      <c r="A1541" s="23" t="s">
        <v>7731</v>
      </c>
      <c r="B1541" s="23" t="s">
        <v>7732</v>
      </c>
      <c r="C1541" s="23" t="s">
        <v>7733</v>
      </c>
      <c r="D1541" s="23" t="s">
        <v>7734</v>
      </c>
      <c r="E1541" s="23" t="s">
        <v>7735</v>
      </c>
      <c r="F1541" s="5"/>
      <c r="G1541" s="5"/>
      <c r="H1541" s="5"/>
    </row>
    <row r="1542">
      <c r="A1542" s="23" t="s">
        <v>7736</v>
      </c>
      <c r="B1542" s="23" t="s">
        <v>7737</v>
      </c>
      <c r="C1542" s="23" t="s">
        <v>7738</v>
      </c>
      <c r="D1542" s="23" t="s">
        <v>7739</v>
      </c>
      <c r="E1542" s="23" t="s">
        <v>7740</v>
      </c>
      <c r="F1542" s="5"/>
      <c r="G1542" s="5"/>
      <c r="H1542" s="5"/>
    </row>
    <row r="1543">
      <c r="A1543" s="23" t="s">
        <v>7741</v>
      </c>
      <c r="B1543" s="23" t="s">
        <v>7742</v>
      </c>
      <c r="C1543" s="23" t="s">
        <v>7743</v>
      </c>
      <c r="D1543" s="23" t="s">
        <v>7744</v>
      </c>
      <c r="E1543" s="23" t="s">
        <v>7745</v>
      </c>
      <c r="F1543" s="5"/>
      <c r="G1543" s="5"/>
      <c r="H1543" s="5"/>
    </row>
    <row r="1544">
      <c r="A1544" s="23" t="s">
        <v>7746</v>
      </c>
      <c r="B1544" s="23" t="s">
        <v>7747</v>
      </c>
      <c r="C1544" s="23" t="s">
        <v>7748</v>
      </c>
      <c r="D1544" s="23" t="s">
        <v>7749</v>
      </c>
      <c r="E1544" s="23" t="s">
        <v>7750</v>
      </c>
      <c r="F1544" s="5"/>
      <c r="G1544" s="5"/>
      <c r="H1544" s="5"/>
    </row>
    <row r="1545">
      <c r="A1545" s="23" t="s">
        <v>7751</v>
      </c>
      <c r="B1545" s="23" t="s">
        <v>7752</v>
      </c>
      <c r="C1545" s="23" t="s">
        <v>7753</v>
      </c>
      <c r="D1545" s="23" t="s">
        <v>7754</v>
      </c>
      <c r="E1545" s="23" t="s">
        <v>7755</v>
      </c>
      <c r="F1545" s="5"/>
      <c r="G1545" s="5"/>
      <c r="H1545" s="5"/>
    </row>
    <row r="1546">
      <c r="A1546" s="23" t="s">
        <v>7756</v>
      </c>
      <c r="B1546" s="23" t="s">
        <v>7757</v>
      </c>
      <c r="C1546" s="23" t="s">
        <v>7758</v>
      </c>
      <c r="D1546" s="23" t="s">
        <v>7759</v>
      </c>
      <c r="E1546" s="23" t="s">
        <v>7760</v>
      </c>
      <c r="F1546" s="5"/>
      <c r="G1546" s="5"/>
      <c r="H1546" s="5"/>
    </row>
    <row r="1547">
      <c r="A1547" s="23" t="s">
        <v>7761</v>
      </c>
      <c r="B1547" s="23" t="s">
        <v>7762</v>
      </c>
      <c r="C1547" s="23"/>
      <c r="D1547" s="23" t="s">
        <v>7763</v>
      </c>
      <c r="E1547" s="23" t="s">
        <v>7764</v>
      </c>
      <c r="F1547" s="5"/>
      <c r="G1547" s="5"/>
      <c r="H1547" s="5"/>
    </row>
    <row r="1548">
      <c r="A1548" s="23" t="s">
        <v>7765</v>
      </c>
      <c r="B1548" s="23" t="s">
        <v>7766</v>
      </c>
      <c r="C1548" s="23" t="s">
        <v>7767</v>
      </c>
      <c r="D1548" s="23" t="s">
        <v>7768</v>
      </c>
      <c r="E1548" s="23" t="s">
        <v>7769</v>
      </c>
      <c r="F1548" s="5"/>
      <c r="G1548" s="5"/>
      <c r="H1548" s="5"/>
    </row>
    <row r="1549">
      <c r="A1549" s="23" t="s">
        <v>7770</v>
      </c>
      <c r="B1549" s="23" t="s">
        <v>7771</v>
      </c>
      <c r="C1549" s="23" t="s">
        <v>7772</v>
      </c>
      <c r="D1549" s="23" t="s">
        <v>7773</v>
      </c>
      <c r="E1549" s="23" t="s">
        <v>7774</v>
      </c>
      <c r="F1549" s="5"/>
      <c r="G1549" s="5"/>
      <c r="H1549" s="5"/>
    </row>
    <row r="1550">
      <c r="A1550" s="23" t="s">
        <v>7775</v>
      </c>
      <c r="B1550" s="23" t="s">
        <v>7776</v>
      </c>
      <c r="C1550" s="23" t="s">
        <v>7777</v>
      </c>
      <c r="D1550" s="23" t="s">
        <v>7778</v>
      </c>
      <c r="E1550" s="23" t="s">
        <v>7779</v>
      </c>
      <c r="F1550" s="5"/>
      <c r="G1550" s="5"/>
      <c r="H1550" s="5"/>
    </row>
    <row r="1551">
      <c r="A1551" s="23" t="s">
        <v>7780</v>
      </c>
      <c r="B1551" s="23" t="s">
        <v>7781</v>
      </c>
      <c r="C1551" s="23" t="s">
        <v>7782</v>
      </c>
      <c r="D1551" s="23" t="s">
        <v>7783</v>
      </c>
      <c r="E1551" s="23" t="s">
        <v>7784</v>
      </c>
      <c r="F1551" s="5"/>
      <c r="G1551" s="5"/>
      <c r="H1551" s="5"/>
    </row>
    <row r="1552">
      <c r="A1552" s="23" t="s">
        <v>7785</v>
      </c>
      <c r="B1552" s="23" t="s">
        <v>7786</v>
      </c>
      <c r="C1552" s="23" t="s">
        <v>7787</v>
      </c>
      <c r="D1552" s="23" t="s">
        <v>7788</v>
      </c>
      <c r="E1552" s="23" t="s">
        <v>7789</v>
      </c>
      <c r="F1552" s="5"/>
      <c r="G1552" s="5"/>
      <c r="H1552" s="5"/>
    </row>
    <row r="1553">
      <c r="A1553" s="23" t="s">
        <v>7790</v>
      </c>
      <c r="B1553" s="23" t="s">
        <v>7791</v>
      </c>
      <c r="C1553" s="23" t="s">
        <v>7792</v>
      </c>
      <c r="D1553" s="23" t="s">
        <v>7793</v>
      </c>
      <c r="E1553" s="23" t="s">
        <v>7794</v>
      </c>
      <c r="F1553" s="5"/>
      <c r="G1553" s="5"/>
      <c r="H1553" s="5"/>
    </row>
    <row r="1554">
      <c r="A1554" s="23" t="s">
        <v>7795</v>
      </c>
      <c r="B1554" s="23" t="s">
        <v>7796</v>
      </c>
      <c r="C1554" s="23" t="s">
        <v>7797</v>
      </c>
      <c r="D1554" s="23" t="s">
        <v>7798</v>
      </c>
      <c r="E1554" s="23" t="s">
        <v>7799</v>
      </c>
      <c r="F1554" s="5"/>
      <c r="G1554" s="5"/>
      <c r="H1554" s="5"/>
    </row>
    <row r="1555">
      <c r="A1555" s="23" t="s">
        <v>7800</v>
      </c>
      <c r="B1555" s="23" t="s">
        <v>7801</v>
      </c>
      <c r="C1555" s="23" t="s">
        <v>7802</v>
      </c>
      <c r="D1555" s="23" t="s">
        <v>7803</v>
      </c>
      <c r="E1555" s="23" t="s">
        <v>7804</v>
      </c>
      <c r="F1555" s="5"/>
      <c r="G1555" s="5"/>
      <c r="H1555" s="5"/>
    </row>
    <row r="1556">
      <c r="A1556" s="23" t="s">
        <v>7805</v>
      </c>
      <c r="B1556" s="23" t="s">
        <v>7806</v>
      </c>
      <c r="C1556" s="23" t="s">
        <v>7807</v>
      </c>
      <c r="D1556" s="23" t="s">
        <v>7808</v>
      </c>
      <c r="E1556" s="23" t="s">
        <v>7809</v>
      </c>
      <c r="F1556" s="5"/>
      <c r="G1556" s="5"/>
      <c r="H1556" s="5"/>
    </row>
    <row r="1557">
      <c r="A1557" s="23" t="s">
        <v>7810</v>
      </c>
      <c r="B1557" s="23" t="s">
        <v>7811</v>
      </c>
      <c r="C1557" s="23" t="s">
        <v>7812</v>
      </c>
      <c r="D1557" s="23" t="s">
        <v>7813</v>
      </c>
      <c r="E1557" s="23" t="s">
        <v>7814</v>
      </c>
      <c r="F1557" s="5"/>
      <c r="G1557" s="5"/>
      <c r="H1557" s="5"/>
    </row>
    <row r="1558">
      <c r="A1558" s="23" t="s">
        <v>7815</v>
      </c>
      <c r="B1558" s="23" t="s">
        <v>7816</v>
      </c>
      <c r="C1558" s="23" t="s">
        <v>7817</v>
      </c>
      <c r="D1558" s="23" t="s">
        <v>7818</v>
      </c>
      <c r="E1558" s="23" t="s">
        <v>7819</v>
      </c>
      <c r="F1558" s="5"/>
      <c r="G1558" s="5"/>
      <c r="H1558" s="5"/>
    </row>
    <row r="1559">
      <c r="A1559" s="23" t="s">
        <v>7820</v>
      </c>
      <c r="B1559" s="23" t="s">
        <v>7821</v>
      </c>
      <c r="C1559" s="23" t="s">
        <v>7822</v>
      </c>
      <c r="D1559" s="23" t="s">
        <v>7823</v>
      </c>
      <c r="E1559" s="23" t="s">
        <v>7824</v>
      </c>
      <c r="F1559" s="5"/>
      <c r="G1559" s="5"/>
      <c r="H1559" s="5"/>
    </row>
    <row r="1560">
      <c r="A1560" s="23" t="s">
        <v>7825</v>
      </c>
      <c r="B1560" s="23" t="s">
        <v>7826</v>
      </c>
      <c r="C1560" s="23" t="s">
        <v>7827</v>
      </c>
      <c r="D1560" s="23" t="s">
        <v>7828</v>
      </c>
      <c r="E1560" s="23" t="s">
        <v>7829</v>
      </c>
      <c r="F1560" s="5"/>
      <c r="G1560" s="5"/>
      <c r="H1560" s="5"/>
    </row>
    <row r="1561">
      <c r="A1561" s="23" t="s">
        <v>7830</v>
      </c>
      <c r="B1561" s="23" t="s">
        <v>7831</v>
      </c>
      <c r="C1561" s="23" t="s">
        <v>7832</v>
      </c>
      <c r="D1561" s="23" t="s">
        <v>7833</v>
      </c>
      <c r="E1561" s="23" t="s">
        <v>7834</v>
      </c>
      <c r="F1561" s="5"/>
      <c r="G1561" s="5"/>
      <c r="H1561" s="5"/>
    </row>
    <row r="1562">
      <c r="A1562" s="23" t="s">
        <v>7835</v>
      </c>
      <c r="B1562" s="23" t="s">
        <v>7836</v>
      </c>
      <c r="C1562" s="23"/>
      <c r="D1562" s="23" t="s">
        <v>7837</v>
      </c>
      <c r="E1562" s="23" t="s">
        <v>7838</v>
      </c>
      <c r="F1562" s="5"/>
      <c r="G1562" s="5"/>
      <c r="H1562" s="5"/>
    </row>
    <row r="1563">
      <c r="A1563" s="23" t="s">
        <v>7839</v>
      </c>
      <c r="B1563" s="23" t="s">
        <v>7840</v>
      </c>
      <c r="C1563" s="23" t="s">
        <v>7841</v>
      </c>
      <c r="D1563" s="23" t="s">
        <v>7842</v>
      </c>
      <c r="E1563" s="23" t="s">
        <v>7843</v>
      </c>
      <c r="F1563" s="5"/>
      <c r="G1563" s="5"/>
      <c r="H1563" s="5"/>
    </row>
    <row r="1564">
      <c r="A1564" s="23" t="s">
        <v>7844</v>
      </c>
      <c r="B1564" s="23" t="s">
        <v>7845</v>
      </c>
      <c r="C1564" s="23" t="s">
        <v>7846</v>
      </c>
      <c r="D1564" s="23" t="s">
        <v>7847</v>
      </c>
      <c r="E1564" s="23" t="s">
        <v>7848</v>
      </c>
      <c r="F1564" s="5"/>
      <c r="G1564" s="5"/>
      <c r="H1564" s="5"/>
    </row>
    <row r="1565">
      <c r="A1565" s="23" t="s">
        <v>7849</v>
      </c>
      <c r="B1565" s="23" t="s">
        <v>7850</v>
      </c>
      <c r="C1565" s="23" t="s">
        <v>7851</v>
      </c>
      <c r="D1565" s="23" t="s">
        <v>7852</v>
      </c>
      <c r="E1565" s="23" t="s">
        <v>7853</v>
      </c>
      <c r="F1565" s="5"/>
      <c r="G1565" s="5"/>
      <c r="H1565" s="5"/>
    </row>
    <row r="1566">
      <c r="A1566" s="23" t="s">
        <v>7854</v>
      </c>
      <c r="B1566" s="23" t="s">
        <v>7855</v>
      </c>
      <c r="C1566" s="23" t="s">
        <v>7856</v>
      </c>
      <c r="D1566" s="23" t="s">
        <v>7857</v>
      </c>
      <c r="E1566" s="23" t="s">
        <v>7858</v>
      </c>
      <c r="F1566" s="5"/>
      <c r="G1566" s="5"/>
      <c r="H1566" s="5"/>
    </row>
    <row r="1567">
      <c r="A1567" s="23" t="s">
        <v>7859</v>
      </c>
      <c r="B1567" s="23" t="s">
        <v>7860</v>
      </c>
      <c r="C1567" s="23" t="s">
        <v>7861</v>
      </c>
      <c r="D1567" s="23" t="s">
        <v>7862</v>
      </c>
      <c r="E1567" s="23" t="s">
        <v>7863</v>
      </c>
      <c r="F1567" s="5"/>
      <c r="G1567" s="5"/>
      <c r="H1567" s="5"/>
    </row>
    <row r="1568">
      <c r="A1568" s="23" t="s">
        <v>7864</v>
      </c>
      <c r="B1568" s="23" t="s">
        <v>7865</v>
      </c>
      <c r="C1568" s="23" t="s">
        <v>7866</v>
      </c>
      <c r="D1568" s="23" t="s">
        <v>7867</v>
      </c>
      <c r="E1568" s="23" t="s">
        <v>7868</v>
      </c>
      <c r="F1568" s="5"/>
      <c r="G1568" s="5"/>
      <c r="H1568" s="5"/>
    </row>
    <row r="1569">
      <c r="A1569" s="23" t="s">
        <v>7869</v>
      </c>
      <c r="B1569" s="23" t="s">
        <v>7870</v>
      </c>
      <c r="C1569" s="23" t="s">
        <v>7871</v>
      </c>
      <c r="D1569" s="23" t="s">
        <v>7872</v>
      </c>
      <c r="E1569" s="23" t="s">
        <v>7873</v>
      </c>
      <c r="F1569" s="5"/>
      <c r="G1569" s="5"/>
      <c r="H1569" s="5"/>
    </row>
    <row r="1570">
      <c r="A1570" s="23" t="s">
        <v>7874</v>
      </c>
      <c r="B1570" s="23" t="s">
        <v>7875</v>
      </c>
      <c r="C1570" s="23"/>
      <c r="D1570" s="23" t="s">
        <v>7876</v>
      </c>
      <c r="E1570" s="23" t="s">
        <v>7877</v>
      </c>
      <c r="F1570" s="5"/>
      <c r="G1570" s="5"/>
      <c r="H1570" s="5"/>
    </row>
    <row r="1571">
      <c r="A1571" s="23" t="s">
        <v>7878</v>
      </c>
      <c r="B1571" s="23" t="s">
        <v>7879</v>
      </c>
      <c r="C1571" s="23" t="s">
        <v>7880</v>
      </c>
      <c r="D1571" s="23" t="s">
        <v>7881</v>
      </c>
      <c r="E1571" s="23" t="s">
        <v>7882</v>
      </c>
      <c r="F1571" s="5"/>
      <c r="G1571" s="5"/>
      <c r="H1571" s="5"/>
    </row>
    <row r="1572">
      <c r="A1572" s="23" t="s">
        <v>7883</v>
      </c>
      <c r="B1572" s="23" t="s">
        <v>7884</v>
      </c>
      <c r="C1572" s="23" t="s">
        <v>7885</v>
      </c>
      <c r="D1572" s="23" t="s">
        <v>7886</v>
      </c>
      <c r="E1572" s="23" t="s">
        <v>7887</v>
      </c>
      <c r="F1572" s="5"/>
      <c r="G1572" s="5"/>
      <c r="H1572" s="5"/>
    </row>
    <row r="1573">
      <c r="A1573" s="23" t="s">
        <v>7888</v>
      </c>
      <c r="B1573" s="23" t="s">
        <v>7889</v>
      </c>
      <c r="C1573" s="23" t="s">
        <v>7890</v>
      </c>
      <c r="D1573" s="23" t="s">
        <v>7891</v>
      </c>
      <c r="E1573" s="23" t="s">
        <v>7892</v>
      </c>
      <c r="F1573" s="5"/>
      <c r="G1573" s="5"/>
      <c r="H1573" s="5"/>
    </row>
    <row r="1574">
      <c r="A1574" s="23" t="s">
        <v>7893</v>
      </c>
      <c r="B1574" s="23" t="s">
        <v>7894</v>
      </c>
      <c r="C1574" s="23" t="s">
        <v>7895</v>
      </c>
      <c r="D1574" s="23" t="s">
        <v>7896</v>
      </c>
      <c r="E1574" s="23" t="s">
        <v>7897</v>
      </c>
      <c r="F1574" s="5"/>
      <c r="G1574" s="5"/>
      <c r="H1574" s="5"/>
    </row>
    <row r="1575">
      <c r="A1575" s="23" t="s">
        <v>7898</v>
      </c>
      <c r="B1575" s="23" t="s">
        <v>7899</v>
      </c>
      <c r="C1575" s="23"/>
      <c r="D1575" s="23" t="s">
        <v>7900</v>
      </c>
      <c r="E1575" s="23" t="s">
        <v>7901</v>
      </c>
      <c r="F1575" s="5"/>
      <c r="G1575" s="5"/>
      <c r="H1575" s="5"/>
    </row>
    <row r="1576">
      <c r="A1576" s="23" t="s">
        <v>7902</v>
      </c>
      <c r="B1576" s="23" t="s">
        <v>7903</v>
      </c>
      <c r="C1576" s="23" t="s">
        <v>7904</v>
      </c>
      <c r="D1576" s="23" t="s">
        <v>7905</v>
      </c>
      <c r="E1576" s="23" t="s">
        <v>7906</v>
      </c>
      <c r="F1576" s="5"/>
      <c r="G1576" s="5"/>
      <c r="H1576" s="5"/>
    </row>
    <row r="1577">
      <c r="A1577" s="23" t="s">
        <v>7907</v>
      </c>
      <c r="B1577" s="23" t="s">
        <v>7908</v>
      </c>
      <c r="C1577" s="23"/>
      <c r="D1577" s="23" t="s">
        <v>7909</v>
      </c>
      <c r="E1577" s="23" t="s">
        <v>7910</v>
      </c>
      <c r="F1577" s="5"/>
      <c r="G1577" s="5"/>
      <c r="H1577" s="5"/>
    </row>
    <row r="1578">
      <c r="A1578" s="23" t="s">
        <v>7911</v>
      </c>
      <c r="B1578" s="23" t="s">
        <v>7912</v>
      </c>
      <c r="C1578" s="23" t="s">
        <v>7913</v>
      </c>
      <c r="D1578" s="23" t="s">
        <v>7914</v>
      </c>
      <c r="E1578" s="23" t="s">
        <v>7915</v>
      </c>
      <c r="F1578" s="5"/>
      <c r="G1578" s="5"/>
      <c r="H1578" s="5"/>
    </row>
    <row r="1579">
      <c r="A1579" s="23" t="s">
        <v>7916</v>
      </c>
      <c r="B1579" s="23" t="s">
        <v>7917</v>
      </c>
      <c r="C1579" s="23" t="s">
        <v>7918</v>
      </c>
      <c r="D1579" s="23" t="s">
        <v>7919</v>
      </c>
      <c r="E1579" s="23" t="s">
        <v>7920</v>
      </c>
      <c r="F1579" s="5"/>
      <c r="G1579" s="5"/>
      <c r="H1579" s="5"/>
    </row>
    <row r="1580">
      <c r="A1580" s="23" t="s">
        <v>7921</v>
      </c>
      <c r="B1580" s="23" t="s">
        <v>7922</v>
      </c>
      <c r="C1580" s="23" t="s">
        <v>7923</v>
      </c>
      <c r="D1580" s="23" t="s">
        <v>7924</v>
      </c>
      <c r="E1580" s="23" t="s">
        <v>7925</v>
      </c>
      <c r="F1580" s="5"/>
      <c r="G1580" s="5"/>
      <c r="H1580" s="5"/>
    </row>
    <row r="1581">
      <c r="A1581" s="23" t="s">
        <v>7926</v>
      </c>
      <c r="B1581" s="23" t="s">
        <v>7927</v>
      </c>
      <c r="C1581" s="23" t="s">
        <v>7928</v>
      </c>
      <c r="D1581" s="23" t="s">
        <v>7929</v>
      </c>
      <c r="E1581" s="23" t="s">
        <v>7930</v>
      </c>
      <c r="F1581" s="5"/>
      <c r="G1581" s="5"/>
      <c r="H1581" s="5"/>
    </row>
    <row r="1582">
      <c r="A1582" s="23" t="s">
        <v>7931</v>
      </c>
      <c r="B1582" s="23" t="s">
        <v>7932</v>
      </c>
      <c r="C1582" s="23"/>
      <c r="D1582" s="23" t="s">
        <v>7933</v>
      </c>
      <c r="E1582" s="23" t="s">
        <v>7934</v>
      </c>
      <c r="F1582" s="5"/>
      <c r="G1582" s="5"/>
      <c r="H1582" s="5"/>
    </row>
    <row r="1583">
      <c r="A1583" s="23" t="s">
        <v>7935</v>
      </c>
      <c r="B1583" s="23" t="s">
        <v>7936</v>
      </c>
      <c r="C1583" s="23" t="s">
        <v>7937</v>
      </c>
      <c r="D1583" s="23" t="s">
        <v>7938</v>
      </c>
      <c r="E1583" s="23" t="s">
        <v>7939</v>
      </c>
      <c r="F1583" s="5"/>
      <c r="G1583" s="5"/>
      <c r="H1583" s="5"/>
    </row>
    <row r="1584">
      <c r="A1584" s="23" t="s">
        <v>7940</v>
      </c>
      <c r="B1584" s="23" t="s">
        <v>7941</v>
      </c>
      <c r="C1584" s="23" t="s">
        <v>7942</v>
      </c>
      <c r="D1584" s="23" t="s">
        <v>7943</v>
      </c>
      <c r="E1584" s="23" t="s">
        <v>7944</v>
      </c>
      <c r="F1584" s="5"/>
      <c r="G1584" s="5"/>
      <c r="H1584" s="5"/>
    </row>
    <row r="1585">
      <c r="A1585" s="23" t="s">
        <v>7945</v>
      </c>
      <c r="B1585" s="23" t="s">
        <v>7946</v>
      </c>
      <c r="C1585" s="23" t="s">
        <v>7947</v>
      </c>
      <c r="D1585" s="23" t="s">
        <v>7948</v>
      </c>
      <c r="E1585" s="23" t="s">
        <v>7949</v>
      </c>
      <c r="F1585" s="5"/>
      <c r="G1585" s="5"/>
      <c r="H1585" s="5"/>
    </row>
    <row r="1586">
      <c r="A1586" s="23" t="s">
        <v>7950</v>
      </c>
      <c r="B1586" s="23" t="s">
        <v>7951</v>
      </c>
      <c r="C1586" s="23" t="s">
        <v>7952</v>
      </c>
      <c r="D1586" s="23" t="s">
        <v>7953</v>
      </c>
      <c r="E1586" s="23" t="s">
        <v>7954</v>
      </c>
      <c r="F1586" s="5"/>
      <c r="G1586" s="5"/>
      <c r="H1586" s="5"/>
    </row>
    <row r="1587">
      <c r="A1587" s="23" t="s">
        <v>7955</v>
      </c>
      <c r="B1587" s="23" t="s">
        <v>7956</v>
      </c>
      <c r="C1587" s="23" t="s">
        <v>7957</v>
      </c>
      <c r="D1587" s="23" t="s">
        <v>7958</v>
      </c>
      <c r="E1587" s="23" t="s">
        <v>7959</v>
      </c>
      <c r="F1587" s="5"/>
      <c r="G1587" s="5"/>
      <c r="H1587" s="5"/>
    </row>
    <row r="1588">
      <c r="A1588" s="23" t="s">
        <v>7960</v>
      </c>
      <c r="B1588" s="23" t="s">
        <v>7961</v>
      </c>
      <c r="C1588" s="23" t="s">
        <v>7962</v>
      </c>
      <c r="D1588" s="23" t="s">
        <v>7963</v>
      </c>
      <c r="E1588" s="23" t="s">
        <v>7964</v>
      </c>
      <c r="F1588" s="5"/>
      <c r="G1588" s="5"/>
      <c r="H1588" s="5"/>
    </row>
    <row r="1589">
      <c r="A1589" s="23" t="s">
        <v>7965</v>
      </c>
      <c r="B1589" s="23" t="s">
        <v>7966</v>
      </c>
      <c r="C1589" s="23" t="s">
        <v>7967</v>
      </c>
      <c r="D1589" s="23" t="s">
        <v>7968</v>
      </c>
      <c r="E1589" s="23" t="s">
        <v>7969</v>
      </c>
      <c r="F1589" s="5"/>
      <c r="G1589" s="5"/>
      <c r="H1589" s="5"/>
    </row>
    <row r="1590">
      <c r="A1590" s="23" t="s">
        <v>7970</v>
      </c>
      <c r="B1590" s="23" t="s">
        <v>7971</v>
      </c>
      <c r="C1590" s="23" t="s">
        <v>7972</v>
      </c>
      <c r="D1590" s="23" t="s">
        <v>7973</v>
      </c>
      <c r="E1590" s="23" t="s">
        <v>7974</v>
      </c>
      <c r="F1590" s="5"/>
      <c r="G1590" s="5"/>
      <c r="H1590" s="5"/>
    </row>
    <row r="1591">
      <c r="A1591" s="23" t="s">
        <v>7975</v>
      </c>
      <c r="B1591" s="23" t="s">
        <v>7976</v>
      </c>
      <c r="C1591" s="23" t="s">
        <v>7977</v>
      </c>
      <c r="D1591" s="23" t="s">
        <v>7978</v>
      </c>
      <c r="E1591" s="23" t="s">
        <v>7979</v>
      </c>
      <c r="F1591" s="5"/>
      <c r="G1591" s="5"/>
      <c r="H1591" s="5"/>
    </row>
    <row r="1592">
      <c r="A1592" s="23" t="s">
        <v>7980</v>
      </c>
      <c r="B1592" s="23" t="s">
        <v>7981</v>
      </c>
      <c r="C1592" s="23" t="s">
        <v>7982</v>
      </c>
      <c r="D1592" s="23" t="s">
        <v>7983</v>
      </c>
      <c r="E1592" s="23" t="s">
        <v>7984</v>
      </c>
      <c r="F1592" s="5"/>
      <c r="G1592" s="5"/>
      <c r="H1592" s="5"/>
    </row>
    <row r="1593">
      <c r="A1593" s="23" t="s">
        <v>7985</v>
      </c>
      <c r="B1593" s="23" t="s">
        <v>7986</v>
      </c>
      <c r="C1593" s="23" t="s">
        <v>7987</v>
      </c>
      <c r="D1593" s="23" t="s">
        <v>7988</v>
      </c>
      <c r="E1593" s="23" t="s">
        <v>7989</v>
      </c>
      <c r="F1593" s="5"/>
      <c r="G1593" s="5"/>
      <c r="H1593" s="5"/>
    </row>
    <row r="1594">
      <c r="A1594" s="23" t="s">
        <v>7990</v>
      </c>
      <c r="B1594" s="23" t="s">
        <v>7991</v>
      </c>
      <c r="C1594" s="23" t="s">
        <v>7992</v>
      </c>
      <c r="D1594" s="23" t="s">
        <v>7993</v>
      </c>
      <c r="E1594" s="23" t="s">
        <v>7994</v>
      </c>
      <c r="F1594" s="5"/>
      <c r="G1594" s="5"/>
      <c r="H1594" s="5"/>
    </row>
    <row r="1595">
      <c r="A1595" s="23" t="s">
        <v>7995</v>
      </c>
      <c r="B1595" s="23" t="s">
        <v>7996</v>
      </c>
      <c r="C1595" s="23" t="s">
        <v>7997</v>
      </c>
      <c r="D1595" s="23" t="s">
        <v>7998</v>
      </c>
      <c r="E1595" s="23" t="s">
        <v>7999</v>
      </c>
      <c r="F1595" s="5"/>
      <c r="G1595" s="5"/>
      <c r="H1595" s="5"/>
    </row>
    <row r="1596">
      <c r="A1596" s="23" t="s">
        <v>8000</v>
      </c>
      <c r="B1596" s="23" t="s">
        <v>8001</v>
      </c>
      <c r="C1596" s="23" t="s">
        <v>8002</v>
      </c>
      <c r="D1596" s="23" t="s">
        <v>8003</v>
      </c>
      <c r="E1596" s="23" t="s">
        <v>8004</v>
      </c>
      <c r="F1596" s="5"/>
      <c r="G1596" s="5"/>
      <c r="H1596" s="5"/>
    </row>
    <row r="1597">
      <c r="A1597" s="23" t="s">
        <v>8005</v>
      </c>
      <c r="B1597" s="23" t="s">
        <v>8006</v>
      </c>
      <c r="C1597" s="23" t="s">
        <v>8007</v>
      </c>
      <c r="D1597" s="23" t="s">
        <v>8008</v>
      </c>
      <c r="E1597" s="23" t="s">
        <v>8009</v>
      </c>
      <c r="F1597" s="5"/>
      <c r="G1597" s="5"/>
      <c r="H1597" s="5"/>
    </row>
    <row r="1598">
      <c r="A1598" s="23" t="s">
        <v>8010</v>
      </c>
      <c r="B1598" s="23" t="s">
        <v>8011</v>
      </c>
      <c r="C1598" s="23" t="s">
        <v>8012</v>
      </c>
      <c r="D1598" s="23" t="s">
        <v>8013</v>
      </c>
      <c r="E1598" s="23" t="s">
        <v>8014</v>
      </c>
      <c r="F1598" s="5"/>
      <c r="G1598" s="5"/>
      <c r="H1598" s="5"/>
    </row>
    <row r="1599">
      <c r="A1599" s="23" t="s">
        <v>8015</v>
      </c>
      <c r="B1599" s="23" t="s">
        <v>8016</v>
      </c>
      <c r="C1599" s="23"/>
      <c r="D1599" s="23" t="s">
        <v>8017</v>
      </c>
      <c r="E1599" s="23" t="s">
        <v>8018</v>
      </c>
      <c r="F1599" s="5"/>
      <c r="G1599" s="5"/>
      <c r="H1599" s="5"/>
    </row>
    <row r="1600">
      <c r="A1600" s="23" t="s">
        <v>8019</v>
      </c>
      <c r="B1600" s="23" t="s">
        <v>8020</v>
      </c>
      <c r="C1600" s="23" t="s">
        <v>8021</v>
      </c>
      <c r="D1600" s="23" t="s">
        <v>8022</v>
      </c>
      <c r="E1600" s="23" t="s">
        <v>8023</v>
      </c>
      <c r="F1600" s="5"/>
      <c r="G1600" s="5"/>
      <c r="H1600" s="5"/>
    </row>
    <row r="1601">
      <c r="A1601" s="23" t="s">
        <v>8024</v>
      </c>
      <c r="B1601" s="23" t="s">
        <v>8025</v>
      </c>
      <c r="C1601" s="23" t="s">
        <v>8026</v>
      </c>
      <c r="D1601" s="23" t="s">
        <v>8027</v>
      </c>
      <c r="E1601" s="23" t="s">
        <v>8028</v>
      </c>
      <c r="F1601" s="5"/>
      <c r="G1601" s="5"/>
      <c r="H1601" s="5"/>
    </row>
    <row r="1602">
      <c r="A1602" s="23" t="s">
        <v>8029</v>
      </c>
      <c r="B1602" s="23" t="s">
        <v>8030</v>
      </c>
      <c r="C1602" s="23" t="s">
        <v>8031</v>
      </c>
      <c r="D1602" s="23" t="s">
        <v>8032</v>
      </c>
      <c r="E1602" s="23" t="s">
        <v>8033</v>
      </c>
      <c r="F1602" s="5"/>
      <c r="G1602" s="5"/>
      <c r="H1602" s="5"/>
    </row>
    <row r="1603">
      <c r="A1603" s="23" t="s">
        <v>8034</v>
      </c>
      <c r="B1603" s="23" t="s">
        <v>8035</v>
      </c>
      <c r="C1603" s="23" t="s">
        <v>8036</v>
      </c>
      <c r="D1603" s="23" t="s">
        <v>8037</v>
      </c>
      <c r="E1603" s="23" t="s">
        <v>8038</v>
      </c>
      <c r="F1603" s="5"/>
      <c r="G1603" s="5"/>
      <c r="H1603" s="5"/>
    </row>
    <row r="1604">
      <c r="A1604" s="23" t="s">
        <v>8039</v>
      </c>
      <c r="B1604" s="23" t="s">
        <v>8040</v>
      </c>
      <c r="C1604" s="23" t="s">
        <v>8041</v>
      </c>
      <c r="D1604" s="23" t="s">
        <v>8042</v>
      </c>
      <c r="E1604" s="23" t="s">
        <v>8043</v>
      </c>
      <c r="F1604" s="5"/>
      <c r="G1604" s="5"/>
      <c r="H1604" s="5"/>
    </row>
    <row r="1605">
      <c r="A1605" s="23" t="s">
        <v>8044</v>
      </c>
      <c r="B1605" s="23" t="s">
        <v>8045</v>
      </c>
      <c r="C1605" s="23" t="s">
        <v>8046</v>
      </c>
      <c r="D1605" s="23" t="s">
        <v>8047</v>
      </c>
      <c r="E1605" s="23" t="s">
        <v>8048</v>
      </c>
      <c r="F1605" s="5"/>
      <c r="G1605" s="5"/>
      <c r="H1605" s="5"/>
    </row>
    <row r="1606">
      <c r="A1606" s="23" t="s">
        <v>8049</v>
      </c>
      <c r="B1606" s="23" t="s">
        <v>8050</v>
      </c>
      <c r="C1606" s="23" t="s">
        <v>8051</v>
      </c>
      <c r="D1606" s="23" t="s">
        <v>8052</v>
      </c>
      <c r="E1606" s="23" t="s">
        <v>8053</v>
      </c>
      <c r="F1606" s="5"/>
      <c r="G1606" s="5"/>
      <c r="H1606" s="5"/>
    </row>
    <row r="1607">
      <c r="A1607" s="23" t="s">
        <v>8054</v>
      </c>
      <c r="B1607" s="23" t="s">
        <v>8055</v>
      </c>
      <c r="C1607" s="23" t="s">
        <v>8056</v>
      </c>
      <c r="D1607" s="23" t="s">
        <v>8057</v>
      </c>
      <c r="E1607" s="23" t="s">
        <v>8058</v>
      </c>
      <c r="F1607" s="5"/>
      <c r="G1607" s="5"/>
      <c r="H1607" s="5"/>
    </row>
    <row r="1608">
      <c r="A1608" s="23" t="s">
        <v>8059</v>
      </c>
      <c r="B1608" s="23" t="s">
        <v>8060</v>
      </c>
      <c r="C1608" s="23" t="s">
        <v>8061</v>
      </c>
      <c r="D1608" s="23" t="s">
        <v>8062</v>
      </c>
      <c r="E1608" s="23" t="s">
        <v>8063</v>
      </c>
      <c r="F1608" s="5"/>
      <c r="G1608" s="5"/>
      <c r="H1608" s="5"/>
    </row>
    <row r="1609">
      <c r="A1609" s="23" t="s">
        <v>8064</v>
      </c>
      <c r="B1609" s="23" t="s">
        <v>8065</v>
      </c>
      <c r="C1609" s="23" t="s">
        <v>8066</v>
      </c>
      <c r="D1609" s="23" t="s">
        <v>8067</v>
      </c>
      <c r="E1609" s="23" t="s">
        <v>8068</v>
      </c>
      <c r="F1609" s="5"/>
      <c r="G1609" s="5"/>
      <c r="H1609" s="5"/>
    </row>
    <row r="1610">
      <c r="A1610" s="23" t="s">
        <v>8069</v>
      </c>
      <c r="B1610" s="23" t="s">
        <v>8070</v>
      </c>
      <c r="C1610" s="23" t="s">
        <v>8071</v>
      </c>
      <c r="D1610" s="23" t="s">
        <v>8072</v>
      </c>
      <c r="E1610" s="23" t="s">
        <v>8073</v>
      </c>
      <c r="F1610" s="5"/>
      <c r="G1610" s="5"/>
      <c r="H1610" s="5"/>
    </row>
    <row r="1611">
      <c r="A1611" s="23" t="s">
        <v>8074</v>
      </c>
      <c r="B1611" s="23" t="s">
        <v>8075</v>
      </c>
      <c r="C1611" s="23" t="s">
        <v>8076</v>
      </c>
      <c r="D1611" s="23" t="s">
        <v>8077</v>
      </c>
      <c r="E1611" s="23" t="s">
        <v>8078</v>
      </c>
      <c r="F1611" s="5"/>
      <c r="G1611" s="5"/>
      <c r="H1611" s="5"/>
    </row>
    <row r="1612">
      <c r="A1612" s="23" t="s">
        <v>8079</v>
      </c>
      <c r="B1612" s="23" t="s">
        <v>8080</v>
      </c>
      <c r="C1612" s="23" t="s">
        <v>8081</v>
      </c>
      <c r="D1612" s="23" t="s">
        <v>8082</v>
      </c>
      <c r="E1612" s="23" t="s">
        <v>8083</v>
      </c>
      <c r="F1612" s="5"/>
      <c r="G1612" s="5"/>
      <c r="H1612" s="5"/>
    </row>
    <row r="1613">
      <c r="A1613" s="23" t="s">
        <v>8084</v>
      </c>
      <c r="B1613" s="23" t="s">
        <v>8085</v>
      </c>
      <c r="C1613" s="23" t="s">
        <v>8086</v>
      </c>
      <c r="D1613" s="23" t="s">
        <v>8087</v>
      </c>
      <c r="E1613" s="23" t="s">
        <v>8088</v>
      </c>
      <c r="F1613" s="5"/>
      <c r="G1613" s="5"/>
      <c r="H1613" s="5"/>
    </row>
    <row r="1614">
      <c r="A1614" s="23" t="s">
        <v>8089</v>
      </c>
      <c r="B1614" s="23" t="s">
        <v>8090</v>
      </c>
      <c r="C1614" s="23"/>
      <c r="D1614" s="23" t="s">
        <v>8091</v>
      </c>
      <c r="E1614" s="23" t="s">
        <v>8092</v>
      </c>
      <c r="F1614" s="5"/>
      <c r="G1614" s="5"/>
      <c r="H1614" s="5"/>
    </row>
    <row r="1615">
      <c r="A1615" s="23" t="s">
        <v>8093</v>
      </c>
      <c r="B1615" s="23" t="s">
        <v>8094</v>
      </c>
      <c r="C1615" s="23" t="s">
        <v>8095</v>
      </c>
      <c r="D1615" s="23" t="s">
        <v>8096</v>
      </c>
      <c r="E1615" s="23" t="s">
        <v>8097</v>
      </c>
      <c r="F1615" s="5"/>
      <c r="G1615" s="5"/>
      <c r="H1615" s="5"/>
    </row>
    <row r="1616">
      <c r="A1616" s="23" t="s">
        <v>8098</v>
      </c>
      <c r="B1616" s="23" t="s">
        <v>8099</v>
      </c>
      <c r="C1616" s="23" t="s">
        <v>8100</v>
      </c>
      <c r="D1616" s="23" t="s">
        <v>8101</v>
      </c>
      <c r="E1616" s="23" t="s">
        <v>8102</v>
      </c>
      <c r="F1616" s="5"/>
      <c r="G1616" s="5"/>
      <c r="H1616" s="5"/>
    </row>
    <row r="1617">
      <c r="A1617" s="23" t="s">
        <v>8103</v>
      </c>
      <c r="B1617" s="23" t="s">
        <v>8104</v>
      </c>
      <c r="C1617" s="23" t="s">
        <v>8105</v>
      </c>
      <c r="D1617" s="23" t="s">
        <v>8106</v>
      </c>
      <c r="E1617" s="23" t="s">
        <v>8107</v>
      </c>
      <c r="F1617" s="5"/>
      <c r="G1617" s="5"/>
      <c r="H1617" s="5"/>
    </row>
    <row r="1618">
      <c r="A1618" s="23" t="s">
        <v>8108</v>
      </c>
      <c r="B1618" s="23" t="s">
        <v>8109</v>
      </c>
      <c r="C1618" s="23" t="s">
        <v>8110</v>
      </c>
      <c r="D1618" s="23" t="s">
        <v>8111</v>
      </c>
      <c r="E1618" s="23" t="s">
        <v>8112</v>
      </c>
      <c r="F1618" s="5"/>
      <c r="G1618" s="5"/>
      <c r="H1618" s="5"/>
    </row>
    <row r="1619">
      <c r="A1619" s="23" t="s">
        <v>8113</v>
      </c>
      <c r="B1619" s="23" t="s">
        <v>8114</v>
      </c>
      <c r="C1619" s="23" t="s">
        <v>8115</v>
      </c>
      <c r="D1619" s="23" t="s">
        <v>8116</v>
      </c>
      <c r="E1619" s="23" t="s">
        <v>8117</v>
      </c>
      <c r="F1619" s="5"/>
      <c r="G1619" s="5"/>
      <c r="H1619" s="5"/>
    </row>
    <row r="1620">
      <c r="A1620" s="23" t="s">
        <v>8118</v>
      </c>
      <c r="B1620" s="23" t="s">
        <v>8119</v>
      </c>
      <c r="C1620" s="23" t="s">
        <v>8120</v>
      </c>
      <c r="D1620" s="23" t="s">
        <v>8121</v>
      </c>
      <c r="E1620" s="23" t="s">
        <v>8122</v>
      </c>
      <c r="F1620" s="5"/>
      <c r="G1620" s="5"/>
      <c r="H1620" s="5"/>
    </row>
    <row r="1621">
      <c r="A1621" s="23" t="s">
        <v>8123</v>
      </c>
      <c r="B1621" s="23" t="s">
        <v>8124</v>
      </c>
      <c r="C1621" s="23" t="s">
        <v>8125</v>
      </c>
      <c r="D1621" s="23" t="s">
        <v>8126</v>
      </c>
      <c r="E1621" s="23" t="s">
        <v>8127</v>
      </c>
      <c r="F1621" s="5"/>
      <c r="G1621" s="5"/>
      <c r="H1621" s="5"/>
    </row>
    <row r="1622">
      <c r="A1622" s="23" t="s">
        <v>8128</v>
      </c>
      <c r="B1622" s="23" t="s">
        <v>8129</v>
      </c>
      <c r="C1622" s="23" t="s">
        <v>8130</v>
      </c>
      <c r="D1622" s="23" t="s">
        <v>8131</v>
      </c>
      <c r="E1622" s="23" t="s">
        <v>8132</v>
      </c>
      <c r="F1622" s="5"/>
      <c r="G1622" s="5"/>
      <c r="H1622" s="5"/>
    </row>
    <row r="1623">
      <c r="A1623" s="23" t="s">
        <v>8133</v>
      </c>
      <c r="B1623" s="23" t="s">
        <v>8134</v>
      </c>
      <c r="C1623" s="23" t="s">
        <v>8135</v>
      </c>
      <c r="D1623" s="23" t="s">
        <v>8136</v>
      </c>
      <c r="E1623" s="23" t="s">
        <v>8137</v>
      </c>
      <c r="F1623" s="5"/>
      <c r="G1623" s="5"/>
      <c r="H1623" s="5"/>
    </row>
    <row r="1624">
      <c r="A1624" s="23" t="s">
        <v>8138</v>
      </c>
      <c r="B1624" s="23" t="s">
        <v>8139</v>
      </c>
      <c r="C1624" s="23" t="s">
        <v>8140</v>
      </c>
      <c r="D1624" s="23" t="s">
        <v>8141</v>
      </c>
      <c r="E1624" s="23" t="s">
        <v>8142</v>
      </c>
      <c r="F1624" s="5"/>
      <c r="G1624" s="5"/>
      <c r="H1624" s="5"/>
    </row>
    <row r="1625">
      <c r="A1625" s="23" t="s">
        <v>8143</v>
      </c>
      <c r="B1625" s="23" t="s">
        <v>8144</v>
      </c>
      <c r="C1625" s="23" t="s">
        <v>8145</v>
      </c>
      <c r="D1625" s="23" t="s">
        <v>8146</v>
      </c>
      <c r="E1625" s="23" t="s">
        <v>8147</v>
      </c>
      <c r="F1625" s="5"/>
      <c r="G1625" s="5"/>
      <c r="H1625" s="5"/>
    </row>
    <row r="1626">
      <c r="A1626" s="23" t="s">
        <v>8148</v>
      </c>
      <c r="B1626" s="23" t="s">
        <v>8149</v>
      </c>
      <c r="C1626" s="23" t="s">
        <v>8150</v>
      </c>
      <c r="D1626" s="23" t="s">
        <v>8151</v>
      </c>
      <c r="E1626" s="23" t="s">
        <v>8152</v>
      </c>
      <c r="F1626" s="5"/>
      <c r="G1626" s="5"/>
      <c r="H1626" s="5"/>
    </row>
    <row r="1627">
      <c r="A1627" s="23" t="s">
        <v>8153</v>
      </c>
      <c r="B1627" s="23" t="s">
        <v>8154</v>
      </c>
      <c r="C1627" s="23" t="s">
        <v>8155</v>
      </c>
      <c r="D1627" s="23" t="s">
        <v>8156</v>
      </c>
      <c r="E1627" s="23" t="s">
        <v>8157</v>
      </c>
      <c r="F1627" s="5"/>
      <c r="G1627" s="5"/>
      <c r="H1627" s="5"/>
    </row>
    <row r="1628">
      <c r="A1628" s="23" t="s">
        <v>8158</v>
      </c>
      <c r="B1628" s="23" t="s">
        <v>8159</v>
      </c>
      <c r="C1628" s="23" t="s">
        <v>8160</v>
      </c>
      <c r="D1628" s="23" t="s">
        <v>8161</v>
      </c>
      <c r="E1628" s="23" t="s">
        <v>8162</v>
      </c>
      <c r="F1628" s="5"/>
      <c r="G1628" s="5"/>
      <c r="H1628" s="5"/>
    </row>
    <row r="1629">
      <c r="A1629" s="23" t="s">
        <v>8163</v>
      </c>
      <c r="B1629" s="23" t="s">
        <v>8164</v>
      </c>
      <c r="C1629" s="23" t="s">
        <v>8165</v>
      </c>
      <c r="D1629" s="23" t="s">
        <v>8166</v>
      </c>
      <c r="E1629" s="23" t="s">
        <v>8167</v>
      </c>
      <c r="F1629" s="5"/>
      <c r="G1629" s="5"/>
      <c r="H1629" s="5"/>
    </row>
    <row r="1630">
      <c r="A1630" s="23" t="s">
        <v>8168</v>
      </c>
      <c r="B1630" s="23" t="s">
        <v>8169</v>
      </c>
      <c r="C1630" s="23" t="s">
        <v>8170</v>
      </c>
      <c r="D1630" s="23" t="s">
        <v>8171</v>
      </c>
      <c r="E1630" s="23" t="s">
        <v>8172</v>
      </c>
      <c r="F1630" s="5"/>
      <c r="G1630" s="5"/>
      <c r="H1630" s="5"/>
    </row>
    <row r="1631">
      <c r="A1631" s="23" t="s">
        <v>8173</v>
      </c>
      <c r="B1631" s="23" t="s">
        <v>8174</v>
      </c>
      <c r="C1631" s="23" t="s">
        <v>8175</v>
      </c>
      <c r="D1631" s="23" t="s">
        <v>8176</v>
      </c>
      <c r="E1631" s="23" t="s">
        <v>8177</v>
      </c>
      <c r="F1631" s="5"/>
      <c r="G1631" s="5"/>
      <c r="H1631" s="5"/>
    </row>
    <row r="1632">
      <c r="A1632" s="23" t="s">
        <v>8178</v>
      </c>
      <c r="B1632" s="23" t="s">
        <v>8179</v>
      </c>
      <c r="C1632" s="23" t="s">
        <v>8180</v>
      </c>
      <c r="D1632" s="23" t="s">
        <v>8181</v>
      </c>
      <c r="E1632" s="23" t="s">
        <v>8182</v>
      </c>
      <c r="F1632" s="5"/>
      <c r="G1632" s="5"/>
      <c r="H1632" s="5"/>
    </row>
    <row r="1633">
      <c r="A1633" s="23" t="s">
        <v>8183</v>
      </c>
      <c r="B1633" s="23" t="s">
        <v>8184</v>
      </c>
      <c r="C1633" s="23" t="s">
        <v>8185</v>
      </c>
      <c r="D1633" s="23" t="s">
        <v>8186</v>
      </c>
      <c r="E1633" s="23" t="s">
        <v>8187</v>
      </c>
      <c r="F1633" s="5"/>
      <c r="G1633" s="5"/>
      <c r="H1633" s="5"/>
    </row>
    <row r="1634">
      <c r="A1634" s="23" t="s">
        <v>8188</v>
      </c>
      <c r="B1634" s="23" t="s">
        <v>8189</v>
      </c>
      <c r="C1634" s="23" t="s">
        <v>8190</v>
      </c>
      <c r="D1634" s="23" t="s">
        <v>8191</v>
      </c>
      <c r="E1634" s="23" t="s">
        <v>8192</v>
      </c>
      <c r="F1634" s="5"/>
      <c r="G1634" s="5"/>
      <c r="H1634" s="5"/>
    </row>
    <row r="1635">
      <c r="A1635" s="23" t="s">
        <v>8193</v>
      </c>
      <c r="B1635" s="23" t="s">
        <v>8194</v>
      </c>
      <c r="C1635" s="23" t="s">
        <v>8195</v>
      </c>
      <c r="D1635" s="23" t="s">
        <v>8196</v>
      </c>
      <c r="E1635" s="23" t="s">
        <v>8197</v>
      </c>
      <c r="F1635" s="5"/>
      <c r="G1635" s="5"/>
      <c r="H1635" s="5"/>
    </row>
    <row r="1636">
      <c r="A1636" s="23" t="s">
        <v>8198</v>
      </c>
      <c r="B1636" s="23" t="s">
        <v>8199</v>
      </c>
      <c r="C1636" s="23" t="s">
        <v>8200</v>
      </c>
      <c r="D1636" s="23" t="s">
        <v>8201</v>
      </c>
      <c r="E1636" s="23" t="s">
        <v>8202</v>
      </c>
      <c r="F1636" s="5"/>
      <c r="G1636" s="5"/>
      <c r="H1636" s="5"/>
    </row>
    <row r="1637">
      <c r="A1637" s="23" t="s">
        <v>8203</v>
      </c>
      <c r="B1637" s="23" t="s">
        <v>8204</v>
      </c>
      <c r="C1637" s="23" t="s">
        <v>8205</v>
      </c>
      <c r="D1637" s="23" t="s">
        <v>8206</v>
      </c>
      <c r="E1637" s="23" t="s">
        <v>8207</v>
      </c>
      <c r="F1637" s="5"/>
      <c r="G1637" s="5"/>
      <c r="H1637" s="5"/>
    </row>
    <row r="1638">
      <c r="A1638" s="23" t="s">
        <v>8208</v>
      </c>
      <c r="B1638" s="23" t="s">
        <v>8209</v>
      </c>
      <c r="C1638" s="23" t="s">
        <v>8210</v>
      </c>
      <c r="D1638" s="23" t="s">
        <v>8211</v>
      </c>
      <c r="E1638" s="23" t="s">
        <v>8212</v>
      </c>
      <c r="F1638" s="5"/>
      <c r="G1638" s="5"/>
      <c r="H1638" s="5"/>
    </row>
    <row r="1639">
      <c r="A1639" s="23" t="s">
        <v>8213</v>
      </c>
      <c r="B1639" s="23" t="s">
        <v>8214</v>
      </c>
      <c r="C1639" s="23" t="s">
        <v>8215</v>
      </c>
      <c r="D1639" s="23" t="s">
        <v>8216</v>
      </c>
      <c r="E1639" s="23" t="s">
        <v>8217</v>
      </c>
      <c r="F1639" s="5"/>
      <c r="G1639" s="5"/>
      <c r="H1639" s="5"/>
    </row>
    <row r="1640">
      <c r="A1640" s="23" t="s">
        <v>8218</v>
      </c>
      <c r="B1640" s="23" t="s">
        <v>8219</v>
      </c>
      <c r="C1640" s="23" t="s">
        <v>8220</v>
      </c>
      <c r="D1640" s="23" t="s">
        <v>8221</v>
      </c>
      <c r="E1640" s="23" t="s">
        <v>8222</v>
      </c>
      <c r="F1640" s="5"/>
      <c r="G1640" s="5"/>
      <c r="H1640" s="5"/>
    </row>
    <row r="1641">
      <c r="A1641" s="23" t="s">
        <v>8223</v>
      </c>
      <c r="B1641" s="23" t="s">
        <v>8224</v>
      </c>
      <c r="C1641" s="23" t="s">
        <v>8225</v>
      </c>
      <c r="D1641" s="23" t="s">
        <v>8226</v>
      </c>
      <c r="E1641" s="23" t="s">
        <v>8227</v>
      </c>
      <c r="F1641" s="5"/>
      <c r="G1641" s="5"/>
      <c r="H1641" s="5"/>
    </row>
    <row r="1642">
      <c r="A1642" s="23" t="s">
        <v>8228</v>
      </c>
      <c r="B1642" s="23" t="s">
        <v>8229</v>
      </c>
      <c r="C1642" s="23" t="s">
        <v>8230</v>
      </c>
      <c r="D1642" s="23" t="s">
        <v>8231</v>
      </c>
      <c r="E1642" s="23" t="s">
        <v>8232</v>
      </c>
      <c r="F1642" s="5"/>
      <c r="G1642" s="5"/>
      <c r="H1642" s="5"/>
    </row>
    <row r="1643">
      <c r="A1643" s="23" t="s">
        <v>8233</v>
      </c>
      <c r="B1643" s="23" t="s">
        <v>8234</v>
      </c>
      <c r="C1643" s="23" t="s">
        <v>8235</v>
      </c>
      <c r="D1643" s="23" t="s">
        <v>8236</v>
      </c>
      <c r="E1643" s="23" t="s">
        <v>8237</v>
      </c>
      <c r="F1643" s="5"/>
      <c r="G1643" s="5"/>
      <c r="H1643" s="5"/>
    </row>
    <row r="1644">
      <c r="A1644" s="23" t="s">
        <v>8238</v>
      </c>
      <c r="B1644" s="23" t="s">
        <v>8239</v>
      </c>
      <c r="C1644" s="23" t="s">
        <v>8240</v>
      </c>
      <c r="D1644" s="23" t="s">
        <v>8241</v>
      </c>
      <c r="E1644" s="23" t="s">
        <v>8242</v>
      </c>
      <c r="F1644" s="5"/>
      <c r="G1644" s="5"/>
      <c r="H1644" s="5"/>
    </row>
    <row r="1645">
      <c r="A1645" s="23" t="s">
        <v>8243</v>
      </c>
      <c r="B1645" s="23" t="s">
        <v>8244</v>
      </c>
      <c r="C1645" s="23" t="s">
        <v>8245</v>
      </c>
      <c r="D1645" s="23" t="s">
        <v>8246</v>
      </c>
      <c r="E1645" s="23" t="s">
        <v>8247</v>
      </c>
      <c r="F1645" s="5"/>
      <c r="G1645" s="5"/>
      <c r="H1645" s="5"/>
    </row>
    <row r="1646">
      <c r="A1646" s="23" t="s">
        <v>8248</v>
      </c>
      <c r="B1646" s="23" t="s">
        <v>8249</v>
      </c>
      <c r="C1646" s="23" t="s">
        <v>8250</v>
      </c>
      <c r="D1646" s="23" t="s">
        <v>8251</v>
      </c>
      <c r="E1646" s="23" t="s">
        <v>8252</v>
      </c>
      <c r="F1646" s="5"/>
      <c r="G1646" s="5"/>
      <c r="H1646" s="5"/>
    </row>
    <row r="1647">
      <c r="A1647" s="23" t="s">
        <v>8253</v>
      </c>
      <c r="B1647" s="23" t="s">
        <v>8254</v>
      </c>
      <c r="C1647" s="23" t="s">
        <v>8255</v>
      </c>
      <c r="D1647" s="23" t="s">
        <v>8256</v>
      </c>
      <c r="E1647" s="23" t="s">
        <v>8257</v>
      </c>
      <c r="F1647" s="5"/>
      <c r="G1647" s="5"/>
      <c r="H1647" s="5"/>
    </row>
    <row r="1648">
      <c r="A1648" s="23" t="s">
        <v>8258</v>
      </c>
      <c r="B1648" s="23" t="s">
        <v>8259</v>
      </c>
      <c r="C1648" s="23" t="s">
        <v>8260</v>
      </c>
      <c r="D1648" s="23" t="s">
        <v>8261</v>
      </c>
      <c r="E1648" s="23" t="s">
        <v>8262</v>
      </c>
      <c r="F1648" s="5"/>
      <c r="G1648" s="5"/>
      <c r="H1648" s="5"/>
    </row>
    <row r="1649">
      <c r="A1649" s="23" t="s">
        <v>8263</v>
      </c>
      <c r="B1649" s="23" t="s">
        <v>8264</v>
      </c>
      <c r="C1649" s="23" t="s">
        <v>8265</v>
      </c>
      <c r="D1649" s="23" t="s">
        <v>8266</v>
      </c>
      <c r="E1649" s="23" t="s">
        <v>8267</v>
      </c>
      <c r="F1649" s="5"/>
      <c r="G1649" s="5"/>
      <c r="H1649" s="5"/>
    </row>
    <row r="1650">
      <c r="A1650" s="23" t="s">
        <v>8268</v>
      </c>
      <c r="B1650" s="23" t="s">
        <v>8269</v>
      </c>
      <c r="C1650" s="23" t="s">
        <v>8270</v>
      </c>
      <c r="D1650" s="23" t="s">
        <v>8271</v>
      </c>
      <c r="E1650" s="23" t="s">
        <v>8272</v>
      </c>
      <c r="F1650" s="5"/>
      <c r="G1650" s="5"/>
      <c r="H1650" s="5"/>
    </row>
    <row r="1651">
      <c r="A1651" s="23" t="s">
        <v>8273</v>
      </c>
      <c r="B1651" s="23" t="s">
        <v>8274</v>
      </c>
      <c r="C1651" s="23" t="s">
        <v>8275</v>
      </c>
      <c r="D1651" s="23" t="s">
        <v>8276</v>
      </c>
      <c r="E1651" s="23" t="s">
        <v>8277</v>
      </c>
      <c r="F1651" s="5"/>
      <c r="G1651" s="5"/>
      <c r="H1651" s="5"/>
    </row>
    <row r="1652">
      <c r="A1652" s="23" t="s">
        <v>8278</v>
      </c>
      <c r="B1652" s="23" t="s">
        <v>8279</v>
      </c>
      <c r="C1652" s="23" t="s">
        <v>8280</v>
      </c>
      <c r="D1652" s="23" t="s">
        <v>8281</v>
      </c>
      <c r="E1652" s="23" t="s">
        <v>8282</v>
      </c>
      <c r="F1652" s="5"/>
      <c r="G1652" s="5"/>
      <c r="H1652" s="5"/>
    </row>
    <row r="1653">
      <c r="A1653" s="23" t="s">
        <v>8283</v>
      </c>
      <c r="B1653" s="23" t="s">
        <v>8284</v>
      </c>
      <c r="C1653" s="23" t="s">
        <v>8285</v>
      </c>
      <c r="D1653" s="23" t="s">
        <v>8286</v>
      </c>
      <c r="E1653" s="23" t="s">
        <v>8287</v>
      </c>
      <c r="F1653" s="5"/>
      <c r="G1653" s="5"/>
      <c r="H1653" s="5"/>
    </row>
    <row r="1654">
      <c r="A1654" s="23" t="s">
        <v>8288</v>
      </c>
      <c r="B1654" s="23" t="s">
        <v>8289</v>
      </c>
      <c r="C1654" s="23" t="s">
        <v>8290</v>
      </c>
      <c r="D1654" s="23" t="s">
        <v>8291</v>
      </c>
      <c r="E1654" s="23" t="s">
        <v>8292</v>
      </c>
      <c r="F1654" s="5"/>
      <c r="G1654" s="5"/>
      <c r="H1654" s="5"/>
    </row>
    <row r="1655">
      <c r="A1655" s="23" t="s">
        <v>8293</v>
      </c>
      <c r="B1655" s="23"/>
      <c r="C1655" s="23" t="s">
        <v>8294</v>
      </c>
      <c r="D1655" s="23" t="s">
        <v>8295</v>
      </c>
      <c r="E1655" s="23" t="s">
        <v>8296</v>
      </c>
      <c r="F1655" s="5"/>
      <c r="G1655" s="5"/>
      <c r="H1655" s="5"/>
    </row>
    <row r="1656">
      <c r="A1656" s="23" t="s">
        <v>8297</v>
      </c>
      <c r="B1656" s="23"/>
      <c r="C1656" s="23" t="s">
        <v>8298</v>
      </c>
      <c r="D1656" s="23" t="s">
        <v>8299</v>
      </c>
      <c r="E1656" s="23" t="s">
        <v>8300</v>
      </c>
      <c r="F1656" s="5"/>
      <c r="G1656" s="5"/>
      <c r="H1656" s="5"/>
    </row>
    <row r="1657">
      <c r="A1657" s="23" t="s">
        <v>8301</v>
      </c>
      <c r="B1657" s="23" t="s">
        <v>8302</v>
      </c>
      <c r="C1657" s="23" t="s">
        <v>8303</v>
      </c>
      <c r="D1657" s="23" t="s">
        <v>8304</v>
      </c>
      <c r="E1657" s="23" t="s">
        <v>8305</v>
      </c>
      <c r="F1657" s="5"/>
      <c r="G1657" s="5"/>
      <c r="H1657" s="5"/>
    </row>
    <row r="1658">
      <c r="A1658" s="23" t="s">
        <v>8306</v>
      </c>
      <c r="B1658" s="23" t="s">
        <v>8307</v>
      </c>
      <c r="C1658" s="23" t="s">
        <v>8308</v>
      </c>
      <c r="D1658" s="23" t="s">
        <v>8309</v>
      </c>
      <c r="E1658" s="23" t="s">
        <v>8310</v>
      </c>
      <c r="F1658" s="5"/>
      <c r="G1658" s="5"/>
      <c r="H1658" s="5"/>
    </row>
    <row r="1659">
      <c r="A1659" s="23" t="s">
        <v>8311</v>
      </c>
      <c r="B1659" s="23" t="s">
        <v>8312</v>
      </c>
      <c r="C1659" s="23" t="s">
        <v>8313</v>
      </c>
      <c r="D1659" s="23" t="s">
        <v>8314</v>
      </c>
      <c r="E1659" s="23" t="s">
        <v>8315</v>
      </c>
      <c r="F1659" s="5"/>
      <c r="G1659" s="5"/>
      <c r="H1659" s="5"/>
    </row>
    <row r="1660">
      <c r="A1660" s="23" t="s">
        <v>8316</v>
      </c>
      <c r="B1660" s="23" t="s">
        <v>8317</v>
      </c>
      <c r="C1660" s="23" t="s">
        <v>8318</v>
      </c>
      <c r="D1660" s="23" t="s">
        <v>8319</v>
      </c>
      <c r="E1660" s="23" t="s">
        <v>8320</v>
      </c>
      <c r="F1660" s="5"/>
      <c r="G1660" s="5"/>
      <c r="H1660" s="5"/>
    </row>
    <row r="1661">
      <c r="A1661" s="23" t="s">
        <v>8321</v>
      </c>
      <c r="B1661" s="23" t="s">
        <v>8322</v>
      </c>
      <c r="C1661" s="23" t="s">
        <v>8323</v>
      </c>
      <c r="D1661" s="23" t="s">
        <v>8324</v>
      </c>
      <c r="E1661" s="23" t="s">
        <v>8325</v>
      </c>
      <c r="F1661" s="5"/>
      <c r="G1661" s="5"/>
      <c r="H1661" s="5"/>
    </row>
    <row r="1662">
      <c r="A1662" s="23" t="s">
        <v>8326</v>
      </c>
      <c r="B1662" s="23" t="s">
        <v>8327</v>
      </c>
      <c r="C1662" s="23" t="s">
        <v>8328</v>
      </c>
      <c r="D1662" s="23" t="s">
        <v>8329</v>
      </c>
      <c r="E1662" s="23" t="s">
        <v>8330</v>
      </c>
      <c r="F1662" s="5"/>
      <c r="G1662" s="5"/>
      <c r="H1662" s="5"/>
    </row>
    <row r="1663">
      <c r="A1663" s="23" t="s">
        <v>8331</v>
      </c>
      <c r="B1663" s="23" t="s">
        <v>8332</v>
      </c>
      <c r="C1663" s="23" t="s">
        <v>8333</v>
      </c>
      <c r="D1663" s="23" t="s">
        <v>8334</v>
      </c>
      <c r="E1663" s="23" t="s">
        <v>8335</v>
      </c>
      <c r="F1663" s="5"/>
      <c r="G1663" s="5"/>
      <c r="H1663" s="5"/>
    </row>
    <row r="1664">
      <c r="A1664" s="23" t="s">
        <v>8336</v>
      </c>
      <c r="B1664" s="23" t="s">
        <v>8337</v>
      </c>
      <c r="C1664" s="23" t="s">
        <v>8338</v>
      </c>
      <c r="D1664" s="23" t="s">
        <v>8339</v>
      </c>
      <c r="E1664" s="23" t="s">
        <v>8340</v>
      </c>
      <c r="F1664" s="5"/>
      <c r="G1664" s="5"/>
      <c r="H1664" s="5"/>
    </row>
    <row r="1665">
      <c r="A1665" s="23" t="s">
        <v>8341</v>
      </c>
      <c r="B1665" s="23" t="s">
        <v>8342</v>
      </c>
      <c r="C1665" s="23" t="s">
        <v>8343</v>
      </c>
      <c r="D1665" s="23" t="s">
        <v>8344</v>
      </c>
      <c r="E1665" s="23" t="s">
        <v>8345</v>
      </c>
      <c r="F1665" s="5"/>
      <c r="G1665" s="5"/>
      <c r="H1665" s="5"/>
    </row>
    <row r="1666">
      <c r="A1666" s="23" t="s">
        <v>8346</v>
      </c>
      <c r="B1666" s="23" t="s">
        <v>8347</v>
      </c>
      <c r="C1666" s="23" t="s">
        <v>8348</v>
      </c>
      <c r="D1666" s="23" t="s">
        <v>8349</v>
      </c>
      <c r="E1666" s="23" t="s">
        <v>8350</v>
      </c>
      <c r="F1666" s="5"/>
      <c r="G1666" s="5"/>
      <c r="H1666" s="5"/>
    </row>
    <row r="1667">
      <c r="A1667" s="23" t="s">
        <v>8351</v>
      </c>
      <c r="B1667" s="23" t="s">
        <v>8352</v>
      </c>
      <c r="C1667" s="23" t="s">
        <v>8353</v>
      </c>
      <c r="D1667" s="23" t="s">
        <v>8354</v>
      </c>
      <c r="E1667" s="23" t="s">
        <v>8355</v>
      </c>
      <c r="F1667" s="5"/>
      <c r="G1667" s="5"/>
      <c r="H1667" s="5"/>
    </row>
    <row r="1668">
      <c r="A1668" s="23" t="s">
        <v>8356</v>
      </c>
      <c r="B1668" s="23" t="s">
        <v>8357</v>
      </c>
      <c r="C1668" s="23" t="s">
        <v>8358</v>
      </c>
      <c r="D1668" s="23" t="s">
        <v>8359</v>
      </c>
      <c r="E1668" s="23" t="s">
        <v>8360</v>
      </c>
      <c r="F1668" s="5"/>
      <c r="G1668" s="5"/>
      <c r="H1668" s="5"/>
    </row>
    <row r="1669">
      <c r="A1669" s="23" t="s">
        <v>8361</v>
      </c>
      <c r="B1669" s="23" t="s">
        <v>8362</v>
      </c>
      <c r="C1669" s="23" t="s">
        <v>8363</v>
      </c>
      <c r="D1669" s="23" t="s">
        <v>8364</v>
      </c>
      <c r="E1669" s="23" t="s">
        <v>8365</v>
      </c>
      <c r="F1669" s="5"/>
      <c r="G1669" s="5"/>
      <c r="H1669" s="5"/>
    </row>
    <row r="1670">
      <c r="A1670" s="23" t="s">
        <v>8366</v>
      </c>
      <c r="B1670" s="23" t="s">
        <v>8367</v>
      </c>
      <c r="C1670" s="23" t="s">
        <v>8368</v>
      </c>
      <c r="D1670" s="23" t="s">
        <v>8369</v>
      </c>
      <c r="E1670" s="23" t="s">
        <v>8370</v>
      </c>
      <c r="F1670" s="5"/>
      <c r="G1670" s="5"/>
      <c r="H1670" s="5"/>
    </row>
    <row r="1671">
      <c r="A1671" s="23" t="s">
        <v>8371</v>
      </c>
      <c r="B1671" s="23" t="s">
        <v>8372</v>
      </c>
      <c r="C1671" s="23" t="s">
        <v>8373</v>
      </c>
      <c r="D1671" s="23" t="s">
        <v>8374</v>
      </c>
      <c r="E1671" s="23" t="s">
        <v>8375</v>
      </c>
      <c r="F1671" s="5"/>
      <c r="G1671" s="5"/>
      <c r="H1671" s="5"/>
    </row>
    <row r="1672">
      <c r="A1672" s="23" t="s">
        <v>8376</v>
      </c>
      <c r="B1672" s="23" t="s">
        <v>8377</v>
      </c>
      <c r="C1672" s="23" t="s">
        <v>8378</v>
      </c>
      <c r="D1672" s="23" t="s">
        <v>8379</v>
      </c>
      <c r="E1672" s="23" t="s">
        <v>8380</v>
      </c>
      <c r="F1672" s="5"/>
      <c r="G1672" s="5"/>
      <c r="H1672" s="5"/>
    </row>
    <row r="1673">
      <c r="A1673" s="23" t="s">
        <v>8381</v>
      </c>
      <c r="B1673" s="23" t="s">
        <v>8382</v>
      </c>
      <c r="C1673" s="23" t="s">
        <v>8383</v>
      </c>
      <c r="D1673" s="23" t="s">
        <v>8384</v>
      </c>
      <c r="E1673" s="23" t="s">
        <v>8385</v>
      </c>
      <c r="F1673" s="5"/>
      <c r="G1673" s="5"/>
      <c r="H1673" s="5"/>
    </row>
    <row r="1674">
      <c r="A1674" s="23" t="s">
        <v>8386</v>
      </c>
      <c r="B1674" s="23" t="s">
        <v>8387</v>
      </c>
      <c r="C1674" s="23" t="s">
        <v>8388</v>
      </c>
      <c r="D1674" s="23" t="s">
        <v>8389</v>
      </c>
      <c r="E1674" s="23" t="s">
        <v>8390</v>
      </c>
      <c r="F1674" s="5"/>
      <c r="G1674" s="5"/>
      <c r="H1674" s="5"/>
    </row>
    <row r="1675">
      <c r="A1675" s="23" t="s">
        <v>8391</v>
      </c>
      <c r="B1675" s="23" t="s">
        <v>8392</v>
      </c>
      <c r="C1675" s="23" t="s">
        <v>8393</v>
      </c>
      <c r="D1675" s="23" t="s">
        <v>8394</v>
      </c>
      <c r="E1675" s="23" t="s">
        <v>8395</v>
      </c>
      <c r="F1675" s="5"/>
      <c r="G1675" s="5"/>
      <c r="H1675" s="5"/>
    </row>
    <row r="1676">
      <c r="A1676" s="23" t="s">
        <v>8396</v>
      </c>
      <c r="B1676" s="23" t="s">
        <v>8397</v>
      </c>
      <c r="C1676" s="23" t="s">
        <v>8398</v>
      </c>
      <c r="D1676" s="23" t="s">
        <v>8399</v>
      </c>
      <c r="E1676" s="23" t="s">
        <v>8400</v>
      </c>
      <c r="F1676" s="5"/>
      <c r="G1676" s="5"/>
      <c r="H1676" s="5"/>
    </row>
    <row r="1677">
      <c r="A1677" s="23" t="s">
        <v>8401</v>
      </c>
      <c r="B1677" s="23" t="s">
        <v>8402</v>
      </c>
      <c r="C1677" s="23" t="s">
        <v>8403</v>
      </c>
      <c r="D1677" s="23" t="s">
        <v>8404</v>
      </c>
      <c r="E1677" s="23" t="s">
        <v>8405</v>
      </c>
      <c r="F1677" s="5"/>
      <c r="G1677" s="5"/>
      <c r="H1677" s="5"/>
    </row>
    <row r="1678">
      <c r="A1678" s="23" t="s">
        <v>8406</v>
      </c>
      <c r="B1678" s="23" t="s">
        <v>8407</v>
      </c>
      <c r="C1678" s="23" t="s">
        <v>8408</v>
      </c>
      <c r="D1678" s="23" t="s">
        <v>8409</v>
      </c>
      <c r="E1678" s="23" t="s">
        <v>8410</v>
      </c>
      <c r="F1678" s="5"/>
      <c r="G1678" s="5"/>
      <c r="H1678" s="5"/>
    </row>
    <row r="1679">
      <c r="A1679" s="23" t="s">
        <v>8411</v>
      </c>
      <c r="B1679" s="23" t="s">
        <v>8412</v>
      </c>
      <c r="C1679" s="23" t="s">
        <v>8413</v>
      </c>
      <c r="D1679" s="23" t="s">
        <v>8414</v>
      </c>
      <c r="E1679" s="23" t="s">
        <v>8415</v>
      </c>
      <c r="F1679" s="5"/>
      <c r="G1679" s="5"/>
      <c r="H1679" s="5"/>
    </row>
    <row r="1680">
      <c r="A1680" s="23" t="s">
        <v>8416</v>
      </c>
      <c r="B1680" s="23" t="s">
        <v>8417</v>
      </c>
      <c r="C1680" s="23" t="s">
        <v>8418</v>
      </c>
      <c r="D1680" s="23" t="s">
        <v>8419</v>
      </c>
      <c r="E1680" s="23" t="s">
        <v>8420</v>
      </c>
      <c r="F1680" s="5"/>
      <c r="G1680" s="5"/>
      <c r="H1680" s="5"/>
    </row>
    <row r="1681">
      <c r="A1681" s="23" t="s">
        <v>8421</v>
      </c>
      <c r="B1681" s="23" t="s">
        <v>8422</v>
      </c>
      <c r="C1681" s="23" t="s">
        <v>8423</v>
      </c>
      <c r="D1681" s="23" t="s">
        <v>8424</v>
      </c>
      <c r="E1681" s="23" t="s">
        <v>8425</v>
      </c>
      <c r="F1681" s="5"/>
      <c r="G1681" s="5"/>
      <c r="H1681" s="5"/>
    </row>
    <row r="1682">
      <c r="A1682" s="23" t="s">
        <v>8426</v>
      </c>
      <c r="B1682" s="23" t="s">
        <v>8427</v>
      </c>
      <c r="C1682" s="23" t="s">
        <v>8428</v>
      </c>
      <c r="D1682" s="23" t="s">
        <v>8429</v>
      </c>
      <c r="E1682" s="23" t="s">
        <v>8430</v>
      </c>
      <c r="F1682" s="5"/>
      <c r="G1682" s="5"/>
      <c r="H1682" s="5"/>
    </row>
    <row r="1683">
      <c r="A1683" s="23" t="s">
        <v>8431</v>
      </c>
      <c r="B1683" s="23" t="s">
        <v>8432</v>
      </c>
      <c r="C1683" s="23" t="s">
        <v>8433</v>
      </c>
      <c r="D1683" s="23" t="s">
        <v>8434</v>
      </c>
      <c r="E1683" s="23" t="s">
        <v>8435</v>
      </c>
      <c r="F1683" s="5"/>
      <c r="G1683" s="5"/>
      <c r="H1683" s="5"/>
    </row>
    <row r="1684">
      <c r="A1684" s="23" t="s">
        <v>8436</v>
      </c>
      <c r="B1684" s="23" t="s">
        <v>8437</v>
      </c>
      <c r="C1684" s="23" t="s">
        <v>8438</v>
      </c>
      <c r="D1684" s="23" t="s">
        <v>8439</v>
      </c>
      <c r="E1684" s="23" t="s">
        <v>8440</v>
      </c>
      <c r="F1684" s="5"/>
      <c r="G1684" s="5"/>
      <c r="H1684" s="5"/>
    </row>
    <row r="1685">
      <c r="A1685" s="23" t="s">
        <v>8441</v>
      </c>
      <c r="B1685" s="23" t="s">
        <v>8442</v>
      </c>
      <c r="C1685" s="23" t="s">
        <v>8443</v>
      </c>
      <c r="D1685" s="23" t="s">
        <v>8444</v>
      </c>
      <c r="E1685" s="23" t="s">
        <v>8445</v>
      </c>
      <c r="F1685" s="5"/>
      <c r="G1685" s="5"/>
      <c r="H1685" s="5"/>
    </row>
    <row r="1686">
      <c r="A1686" s="23" t="s">
        <v>8446</v>
      </c>
      <c r="B1686" s="23" t="s">
        <v>8447</v>
      </c>
      <c r="C1686" s="23" t="s">
        <v>8448</v>
      </c>
      <c r="D1686" s="23" t="s">
        <v>8449</v>
      </c>
      <c r="E1686" s="23" t="s">
        <v>8450</v>
      </c>
      <c r="F1686" s="5"/>
      <c r="G1686" s="5"/>
      <c r="H1686" s="5"/>
    </row>
    <row r="1687">
      <c r="A1687" s="23" t="s">
        <v>8451</v>
      </c>
      <c r="B1687" s="23" t="s">
        <v>8452</v>
      </c>
      <c r="C1687" s="23" t="s">
        <v>8453</v>
      </c>
      <c r="D1687" s="23" t="s">
        <v>8454</v>
      </c>
      <c r="E1687" s="23" t="s">
        <v>8455</v>
      </c>
      <c r="F1687" s="5"/>
      <c r="G1687" s="5"/>
      <c r="H1687" s="5"/>
    </row>
    <row r="1688">
      <c r="A1688" s="23" t="s">
        <v>8456</v>
      </c>
      <c r="B1688" s="23" t="s">
        <v>8457</v>
      </c>
      <c r="C1688" s="23" t="s">
        <v>8458</v>
      </c>
      <c r="D1688" s="23" t="s">
        <v>8459</v>
      </c>
      <c r="E1688" s="23" t="s">
        <v>8460</v>
      </c>
      <c r="F1688" s="5"/>
      <c r="G1688" s="5"/>
      <c r="H1688" s="5"/>
    </row>
    <row r="1689">
      <c r="A1689" s="23" t="s">
        <v>8461</v>
      </c>
      <c r="B1689" s="23" t="s">
        <v>8462</v>
      </c>
      <c r="C1689" s="23" t="s">
        <v>8463</v>
      </c>
      <c r="D1689" s="23" t="s">
        <v>8464</v>
      </c>
      <c r="E1689" s="23" t="s">
        <v>8465</v>
      </c>
      <c r="F1689" s="5"/>
      <c r="G1689" s="5"/>
      <c r="H1689" s="5"/>
    </row>
    <row r="1690">
      <c r="A1690" s="23" t="s">
        <v>8466</v>
      </c>
      <c r="B1690" s="23" t="s">
        <v>8467</v>
      </c>
      <c r="C1690" s="23" t="s">
        <v>8468</v>
      </c>
      <c r="D1690" s="23" t="s">
        <v>8469</v>
      </c>
      <c r="E1690" s="23" t="s">
        <v>8470</v>
      </c>
      <c r="F1690" s="5"/>
      <c r="G1690" s="5"/>
      <c r="H1690" s="5"/>
    </row>
    <row r="1691">
      <c r="A1691" s="23" t="s">
        <v>8471</v>
      </c>
      <c r="B1691" s="23" t="s">
        <v>8472</v>
      </c>
      <c r="C1691" s="23" t="s">
        <v>8473</v>
      </c>
      <c r="D1691" s="23" t="s">
        <v>8474</v>
      </c>
      <c r="E1691" s="23" t="s">
        <v>8475</v>
      </c>
      <c r="F1691" s="5"/>
      <c r="G1691" s="5"/>
      <c r="H1691" s="5"/>
    </row>
    <row r="1692">
      <c r="A1692" s="23" t="s">
        <v>8476</v>
      </c>
      <c r="B1692" s="23" t="s">
        <v>8477</v>
      </c>
      <c r="C1692" s="23" t="s">
        <v>8478</v>
      </c>
      <c r="D1692" s="23" t="s">
        <v>8479</v>
      </c>
      <c r="E1692" s="23" t="s">
        <v>8480</v>
      </c>
      <c r="F1692" s="5"/>
      <c r="G1692" s="5"/>
      <c r="H1692" s="5"/>
    </row>
    <row r="1693">
      <c r="A1693" s="23" t="s">
        <v>8481</v>
      </c>
      <c r="B1693" s="23" t="s">
        <v>8482</v>
      </c>
      <c r="C1693" s="23" t="s">
        <v>8483</v>
      </c>
      <c r="D1693" s="23" t="s">
        <v>8484</v>
      </c>
      <c r="E1693" s="23" t="s">
        <v>8485</v>
      </c>
      <c r="F1693" s="5"/>
      <c r="G1693" s="5"/>
      <c r="H1693" s="5"/>
    </row>
    <row r="1694">
      <c r="A1694" s="23" t="s">
        <v>8486</v>
      </c>
      <c r="B1694" s="23" t="s">
        <v>8487</v>
      </c>
      <c r="C1694" s="23" t="s">
        <v>8488</v>
      </c>
      <c r="D1694" s="23" t="s">
        <v>8489</v>
      </c>
      <c r="E1694" s="23" t="s">
        <v>8490</v>
      </c>
      <c r="F1694" s="5"/>
      <c r="G1694" s="5"/>
      <c r="H1694" s="5"/>
    </row>
    <row r="1695">
      <c r="A1695" s="23" t="s">
        <v>8491</v>
      </c>
      <c r="B1695" s="23" t="s">
        <v>8492</v>
      </c>
      <c r="C1695" s="23" t="s">
        <v>8493</v>
      </c>
      <c r="D1695" s="23" t="s">
        <v>8494</v>
      </c>
      <c r="E1695" s="23" t="s">
        <v>8495</v>
      </c>
      <c r="F1695" s="5"/>
      <c r="G1695" s="5"/>
      <c r="H1695" s="5"/>
    </row>
    <row r="1696">
      <c r="A1696" s="23" t="s">
        <v>8496</v>
      </c>
      <c r="B1696" s="23"/>
      <c r="C1696" s="23" t="s">
        <v>8497</v>
      </c>
      <c r="D1696" s="23" t="s">
        <v>8498</v>
      </c>
      <c r="E1696" s="23" t="s">
        <v>8499</v>
      </c>
      <c r="F1696" s="5"/>
      <c r="G1696" s="5"/>
      <c r="H1696" s="5"/>
    </row>
    <row r="1697">
      <c r="A1697" s="23" t="s">
        <v>8500</v>
      </c>
      <c r="B1697" s="23" t="s">
        <v>8501</v>
      </c>
      <c r="C1697" s="23" t="s">
        <v>8502</v>
      </c>
      <c r="D1697" s="23" t="s">
        <v>8503</v>
      </c>
      <c r="E1697" s="23" t="s">
        <v>8504</v>
      </c>
      <c r="F1697" s="5"/>
      <c r="G1697" s="5"/>
      <c r="H1697" s="5"/>
    </row>
    <row r="1698">
      <c r="A1698" s="23" t="s">
        <v>8505</v>
      </c>
      <c r="B1698" s="23"/>
      <c r="C1698" s="23"/>
      <c r="D1698" s="23" t="s">
        <v>8506</v>
      </c>
      <c r="E1698" s="23" t="s">
        <v>8507</v>
      </c>
      <c r="F1698" s="5"/>
      <c r="G1698" s="5"/>
      <c r="H1698" s="5"/>
    </row>
    <row r="1699">
      <c r="A1699" s="23" t="s">
        <v>8508</v>
      </c>
      <c r="B1699" s="23" t="s">
        <v>8509</v>
      </c>
      <c r="C1699" s="23" t="s">
        <v>8510</v>
      </c>
      <c r="D1699" s="23" t="s">
        <v>8511</v>
      </c>
      <c r="E1699" s="23" t="s">
        <v>8512</v>
      </c>
      <c r="F1699" s="5"/>
      <c r="G1699" s="5"/>
      <c r="H1699" s="5"/>
    </row>
    <row r="1700">
      <c r="A1700" s="23" t="s">
        <v>8513</v>
      </c>
      <c r="B1700" s="23" t="s">
        <v>8514</v>
      </c>
      <c r="C1700" s="23" t="s">
        <v>8515</v>
      </c>
      <c r="D1700" s="23" t="s">
        <v>8516</v>
      </c>
      <c r="E1700" s="23" t="s">
        <v>8517</v>
      </c>
      <c r="F1700" s="5"/>
      <c r="G1700" s="5"/>
      <c r="H1700" s="5"/>
    </row>
    <row r="1701">
      <c r="A1701" s="23" t="s">
        <v>8518</v>
      </c>
      <c r="B1701" s="23" t="s">
        <v>8519</v>
      </c>
      <c r="C1701" s="23" t="s">
        <v>8520</v>
      </c>
      <c r="D1701" s="23" t="s">
        <v>8521</v>
      </c>
      <c r="E1701" s="23" t="s">
        <v>8522</v>
      </c>
      <c r="F1701" s="5"/>
      <c r="G1701" s="5"/>
      <c r="H1701" s="5"/>
    </row>
    <row r="1702">
      <c r="A1702" s="23" t="s">
        <v>8523</v>
      </c>
      <c r="B1702" s="23" t="s">
        <v>8524</v>
      </c>
      <c r="C1702" s="23" t="s">
        <v>8525</v>
      </c>
      <c r="D1702" s="23" t="s">
        <v>8526</v>
      </c>
      <c r="E1702" s="23" t="s">
        <v>8527</v>
      </c>
      <c r="F1702" s="5"/>
      <c r="G1702" s="5"/>
      <c r="H1702" s="5"/>
    </row>
    <row r="1703">
      <c r="A1703" s="23" t="s">
        <v>8528</v>
      </c>
      <c r="B1703" s="23" t="s">
        <v>8529</v>
      </c>
      <c r="C1703" s="23" t="s">
        <v>8530</v>
      </c>
      <c r="D1703" s="23" t="s">
        <v>8531</v>
      </c>
      <c r="E1703" s="23" t="s">
        <v>8532</v>
      </c>
      <c r="F1703" s="5"/>
      <c r="G1703" s="5"/>
      <c r="H1703" s="5"/>
    </row>
    <row r="1704">
      <c r="A1704" s="23" t="s">
        <v>8533</v>
      </c>
      <c r="B1704" s="23" t="s">
        <v>8534</v>
      </c>
      <c r="C1704" s="23" t="s">
        <v>8535</v>
      </c>
      <c r="D1704" s="23" t="s">
        <v>8536</v>
      </c>
      <c r="E1704" s="23" t="s">
        <v>8537</v>
      </c>
      <c r="F1704" s="5"/>
      <c r="G1704" s="5"/>
      <c r="H1704" s="5"/>
    </row>
    <row r="1705">
      <c r="A1705" s="23" t="s">
        <v>8538</v>
      </c>
      <c r="B1705" s="23" t="s">
        <v>8539</v>
      </c>
      <c r="C1705" s="23"/>
      <c r="D1705" s="23" t="s">
        <v>8540</v>
      </c>
      <c r="E1705" s="23" t="s">
        <v>8541</v>
      </c>
      <c r="F1705" s="5"/>
      <c r="G1705" s="5"/>
      <c r="H1705" s="5"/>
    </row>
    <row r="1706">
      <c r="A1706" s="23" t="s">
        <v>8542</v>
      </c>
      <c r="B1706" s="23" t="s">
        <v>8543</v>
      </c>
      <c r="C1706" s="23" t="s">
        <v>8544</v>
      </c>
      <c r="D1706" s="23" t="s">
        <v>8545</v>
      </c>
      <c r="E1706" s="23" t="s">
        <v>8546</v>
      </c>
      <c r="F1706" s="5"/>
      <c r="G1706" s="5"/>
      <c r="H1706" s="5"/>
    </row>
    <row r="1707">
      <c r="A1707" s="23" t="s">
        <v>8547</v>
      </c>
      <c r="B1707" s="23" t="s">
        <v>8548</v>
      </c>
      <c r="C1707" s="23" t="s">
        <v>8549</v>
      </c>
      <c r="D1707" s="23" t="s">
        <v>8550</v>
      </c>
      <c r="E1707" s="23" t="s">
        <v>8551</v>
      </c>
      <c r="F1707" s="5"/>
      <c r="G1707" s="5"/>
      <c r="H1707" s="5"/>
    </row>
    <row r="1708">
      <c r="A1708" s="23" t="s">
        <v>8552</v>
      </c>
      <c r="B1708" s="23" t="s">
        <v>8553</v>
      </c>
      <c r="C1708" s="23" t="s">
        <v>8554</v>
      </c>
      <c r="D1708" s="23" t="s">
        <v>8555</v>
      </c>
      <c r="E1708" s="23" t="s">
        <v>8556</v>
      </c>
      <c r="F1708" s="5"/>
      <c r="G1708" s="5"/>
      <c r="H1708" s="5"/>
    </row>
    <row r="1709">
      <c r="A1709" s="23" t="s">
        <v>8557</v>
      </c>
      <c r="B1709" s="23" t="s">
        <v>8558</v>
      </c>
      <c r="C1709" s="23" t="s">
        <v>8559</v>
      </c>
      <c r="D1709" s="23" t="s">
        <v>8560</v>
      </c>
      <c r="E1709" s="23" t="s">
        <v>8561</v>
      </c>
      <c r="F1709" s="5"/>
      <c r="G1709" s="5"/>
      <c r="H1709" s="5"/>
    </row>
    <row r="1710">
      <c r="A1710" s="23" t="s">
        <v>8562</v>
      </c>
      <c r="B1710" s="23" t="s">
        <v>8563</v>
      </c>
      <c r="C1710" s="23" t="s">
        <v>8564</v>
      </c>
      <c r="D1710" s="23" t="s">
        <v>8565</v>
      </c>
      <c r="E1710" s="23" t="s">
        <v>8566</v>
      </c>
      <c r="F1710" s="5"/>
      <c r="G1710" s="5"/>
      <c r="H1710" s="5"/>
    </row>
    <row r="1711">
      <c r="A1711" s="23" t="s">
        <v>8567</v>
      </c>
      <c r="B1711" s="23" t="s">
        <v>8568</v>
      </c>
      <c r="C1711" s="23" t="s">
        <v>8569</v>
      </c>
      <c r="D1711" s="23" t="s">
        <v>8570</v>
      </c>
      <c r="E1711" s="23" t="s">
        <v>8571</v>
      </c>
      <c r="F1711" s="5"/>
      <c r="G1711" s="5"/>
      <c r="H1711" s="5"/>
    </row>
    <row r="1712">
      <c r="A1712" s="23" t="s">
        <v>8572</v>
      </c>
      <c r="B1712" s="23" t="s">
        <v>8573</v>
      </c>
      <c r="C1712" s="23" t="s">
        <v>8574</v>
      </c>
      <c r="D1712" s="23" t="s">
        <v>8575</v>
      </c>
      <c r="E1712" s="23" t="s">
        <v>8576</v>
      </c>
      <c r="F1712" s="5"/>
      <c r="G1712" s="5"/>
      <c r="H1712" s="5"/>
    </row>
    <row r="1713">
      <c r="A1713" s="23" t="s">
        <v>8577</v>
      </c>
      <c r="B1713" s="23" t="s">
        <v>8578</v>
      </c>
      <c r="C1713" s="23" t="s">
        <v>8579</v>
      </c>
      <c r="D1713" s="23" t="s">
        <v>8580</v>
      </c>
      <c r="E1713" s="23" t="s">
        <v>8581</v>
      </c>
      <c r="F1713" s="5"/>
      <c r="G1713" s="5"/>
      <c r="H1713" s="5"/>
    </row>
    <row r="1714">
      <c r="A1714" s="23" t="s">
        <v>8582</v>
      </c>
      <c r="B1714" s="23" t="s">
        <v>8583</v>
      </c>
      <c r="C1714" s="23" t="s">
        <v>8584</v>
      </c>
      <c r="D1714" s="23" t="s">
        <v>8585</v>
      </c>
      <c r="E1714" s="23" t="s">
        <v>8586</v>
      </c>
      <c r="F1714" s="5"/>
      <c r="G1714" s="5"/>
      <c r="H1714" s="5"/>
    </row>
    <row r="1715">
      <c r="A1715" s="23" t="s">
        <v>8587</v>
      </c>
      <c r="B1715" s="23" t="s">
        <v>8588</v>
      </c>
      <c r="C1715" s="23" t="s">
        <v>8589</v>
      </c>
      <c r="D1715" s="23" t="s">
        <v>8590</v>
      </c>
      <c r="E1715" s="23" t="s">
        <v>8591</v>
      </c>
      <c r="F1715" s="5"/>
      <c r="G1715" s="5"/>
      <c r="H1715" s="5"/>
    </row>
    <row r="1716">
      <c r="A1716" s="23" t="s">
        <v>8592</v>
      </c>
      <c r="B1716" s="23" t="s">
        <v>8593</v>
      </c>
      <c r="C1716" s="23" t="s">
        <v>8594</v>
      </c>
      <c r="D1716" s="23" t="s">
        <v>8595</v>
      </c>
      <c r="E1716" s="23" t="s">
        <v>8596</v>
      </c>
      <c r="F1716" s="5"/>
      <c r="G1716" s="5"/>
      <c r="H1716" s="5"/>
    </row>
    <row r="1717">
      <c r="A1717" s="23" t="s">
        <v>8597</v>
      </c>
      <c r="B1717" s="23" t="s">
        <v>8598</v>
      </c>
      <c r="C1717" s="23" t="s">
        <v>8599</v>
      </c>
      <c r="D1717" s="23" t="s">
        <v>8600</v>
      </c>
      <c r="E1717" s="23" t="s">
        <v>8601</v>
      </c>
      <c r="F1717" s="5"/>
      <c r="G1717" s="5"/>
      <c r="H1717" s="5"/>
    </row>
    <row r="1718">
      <c r="A1718" s="23" t="s">
        <v>8602</v>
      </c>
      <c r="B1718" s="23" t="s">
        <v>8603</v>
      </c>
      <c r="C1718" s="23" t="s">
        <v>8604</v>
      </c>
      <c r="D1718" s="23" t="s">
        <v>8605</v>
      </c>
      <c r="E1718" s="23" t="s">
        <v>8606</v>
      </c>
      <c r="F1718" s="5"/>
      <c r="G1718" s="5"/>
      <c r="H1718" s="5"/>
    </row>
    <row r="1719">
      <c r="A1719" s="23" t="s">
        <v>8607</v>
      </c>
      <c r="B1719" s="23"/>
      <c r="C1719" s="23" t="s">
        <v>8608</v>
      </c>
      <c r="D1719" s="23" t="s">
        <v>8609</v>
      </c>
      <c r="E1719" s="23" t="s">
        <v>8610</v>
      </c>
      <c r="F1719" s="5"/>
      <c r="G1719" s="5"/>
      <c r="H1719" s="5"/>
    </row>
    <row r="1720">
      <c r="A1720" s="23" t="s">
        <v>8611</v>
      </c>
      <c r="B1720" s="23" t="s">
        <v>8612</v>
      </c>
      <c r="C1720" s="23" t="s">
        <v>8613</v>
      </c>
      <c r="D1720" s="23" t="s">
        <v>8614</v>
      </c>
      <c r="E1720" s="23" t="s">
        <v>8615</v>
      </c>
      <c r="F1720" s="5"/>
      <c r="G1720" s="5"/>
      <c r="H1720" s="5"/>
    </row>
    <row r="1721">
      <c r="A1721" s="23" t="s">
        <v>8616</v>
      </c>
      <c r="B1721" s="23" t="s">
        <v>8617</v>
      </c>
      <c r="C1721" s="23" t="s">
        <v>8618</v>
      </c>
      <c r="D1721" s="23" t="s">
        <v>8619</v>
      </c>
      <c r="E1721" s="23" t="s">
        <v>8620</v>
      </c>
      <c r="F1721" s="5"/>
      <c r="G1721" s="5"/>
      <c r="H1721" s="5"/>
    </row>
    <row r="1722">
      <c r="A1722" s="23" t="s">
        <v>8621</v>
      </c>
      <c r="B1722" s="23" t="s">
        <v>8622</v>
      </c>
      <c r="C1722" s="23" t="s">
        <v>8623</v>
      </c>
      <c r="D1722" s="23" t="s">
        <v>8624</v>
      </c>
      <c r="E1722" s="23" t="s">
        <v>8625</v>
      </c>
      <c r="F1722" s="5"/>
      <c r="G1722" s="5"/>
      <c r="H1722" s="5"/>
    </row>
    <row r="1723">
      <c r="A1723" s="23" t="s">
        <v>8626</v>
      </c>
      <c r="B1723" s="23" t="s">
        <v>8627</v>
      </c>
      <c r="C1723" s="23" t="s">
        <v>8628</v>
      </c>
      <c r="D1723" s="23" t="s">
        <v>8629</v>
      </c>
      <c r="E1723" s="23" t="s">
        <v>8630</v>
      </c>
      <c r="F1723" s="5"/>
      <c r="G1723" s="5"/>
      <c r="H1723" s="5"/>
    </row>
    <row r="1724">
      <c r="A1724" s="23" t="s">
        <v>8631</v>
      </c>
      <c r="B1724" s="23" t="s">
        <v>8632</v>
      </c>
      <c r="C1724" s="23" t="s">
        <v>8633</v>
      </c>
      <c r="D1724" s="23" t="s">
        <v>8634</v>
      </c>
      <c r="E1724" s="23" t="s">
        <v>8635</v>
      </c>
      <c r="F1724" s="5"/>
      <c r="G1724" s="5"/>
      <c r="H1724" s="5"/>
    </row>
    <row r="1725">
      <c r="A1725" s="23" t="s">
        <v>8636</v>
      </c>
      <c r="B1725" s="23" t="s">
        <v>8637</v>
      </c>
      <c r="C1725" s="23" t="s">
        <v>8638</v>
      </c>
      <c r="D1725" s="23" t="s">
        <v>8639</v>
      </c>
      <c r="E1725" s="23" t="s">
        <v>8640</v>
      </c>
      <c r="F1725" s="5"/>
      <c r="G1725" s="5"/>
      <c r="H1725" s="5"/>
    </row>
    <row r="1726">
      <c r="A1726" s="23" t="s">
        <v>8641</v>
      </c>
      <c r="B1726" s="23" t="s">
        <v>8642</v>
      </c>
      <c r="C1726" s="23" t="s">
        <v>8643</v>
      </c>
      <c r="D1726" s="23" t="s">
        <v>8644</v>
      </c>
      <c r="E1726" s="23" t="s">
        <v>8645</v>
      </c>
      <c r="F1726" s="5"/>
      <c r="G1726" s="5"/>
      <c r="H1726" s="5"/>
    </row>
    <row r="1727">
      <c r="A1727" s="23" t="s">
        <v>8646</v>
      </c>
      <c r="B1727" s="23" t="s">
        <v>8642</v>
      </c>
      <c r="C1727" s="23" t="s">
        <v>8647</v>
      </c>
      <c r="D1727" s="23" t="s">
        <v>8648</v>
      </c>
      <c r="E1727" s="23" t="s">
        <v>8649</v>
      </c>
      <c r="F1727" s="5"/>
      <c r="G1727" s="5"/>
      <c r="H1727" s="5"/>
    </row>
    <row r="1728">
      <c r="A1728" s="23" t="s">
        <v>8650</v>
      </c>
      <c r="B1728" s="23" t="s">
        <v>8651</v>
      </c>
      <c r="C1728" s="23" t="s">
        <v>8652</v>
      </c>
      <c r="D1728" s="23" t="s">
        <v>8653</v>
      </c>
      <c r="E1728" s="23" t="s">
        <v>8654</v>
      </c>
      <c r="F1728" s="5"/>
      <c r="G1728" s="5"/>
      <c r="H1728" s="5"/>
    </row>
    <row r="1729">
      <c r="A1729" s="23" t="s">
        <v>8655</v>
      </c>
      <c r="B1729" s="23"/>
      <c r="C1729" s="23" t="s">
        <v>8656</v>
      </c>
      <c r="D1729" s="23" t="s">
        <v>8657</v>
      </c>
      <c r="E1729" s="23" t="s">
        <v>8658</v>
      </c>
      <c r="F1729" s="5"/>
      <c r="G1729" s="5"/>
      <c r="H1729" s="5"/>
    </row>
    <row r="1730">
      <c r="A1730" s="23" t="s">
        <v>8659</v>
      </c>
      <c r="B1730" s="23" t="s">
        <v>8660</v>
      </c>
      <c r="C1730" s="23" t="s">
        <v>8661</v>
      </c>
      <c r="D1730" s="23" t="s">
        <v>8662</v>
      </c>
      <c r="E1730" s="23" t="s">
        <v>8663</v>
      </c>
      <c r="F1730" s="5"/>
      <c r="G1730" s="5"/>
      <c r="H1730" s="5"/>
    </row>
    <row r="1731">
      <c r="A1731" s="23" t="s">
        <v>8664</v>
      </c>
      <c r="B1731" s="23" t="s">
        <v>8665</v>
      </c>
      <c r="C1731" s="23" t="s">
        <v>8666</v>
      </c>
      <c r="D1731" s="23" t="s">
        <v>8667</v>
      </c>
      <c r="E1731" s="23" t="s">
        <v>8668</v>
      </c>
      <c r="F1731" s="5"/>
      <c r="G1731" s="5"/>
      <c r="H1731" s="5"/>
    </row>
    <row r="1732">
      <c r="A1732" s="23" t="s">
        <v>8669</v>
      </c>
      <c r="B1732" s="23" t="s">
        <v>8670</v>
      </c>
      <c r="C1732" s="23" t="s">
        <v>8671</v>
      </c>
      <c r="D1732" s="23" t="s">
        <v>8672</v>
      </c>
      <c r="E1732" s="23" t="s">
        <v>8673</v>
      </c>
      <c r="F1732" s="5"/>
      <c r="G1732" s="5"/>
      <c r="H1732" s="5"/>
    </row>
    <row r="1733">
      <c r="A1733" s="23" t="s">
        <v>8674</v>
      </c>
      <c r="B1733" s="23" t="s">
        <v>8675</v>
      </c>
      <c r="C1733" s="23" t="s">
        <v>8676</v>
      </c>
      <c r="D1733" s="23" t="s">
        <v>8677</v>
      </c>
      <c r="E1733" s="23" t="s">
        <v>8678</v>
      </c>
      <c r="F1733" s="5"/>
      <c r="G1733" s="5"/>
      <c r="H1733" s="5"/>
    </row>
    <row r="1734">
      <c r="A1734" s="23" t="s">
        <v>8679</v>
      </c>
      <c r="B1734" s="23" t="s">
        <v>8680</v>
      </c>
      <c r="C1734" s="23" t="s">
        <v>8681</v>
      </c>
      <c r="D1734" s="23" t="s">
        <v>8682</v>
      </c>
      <c r="E1734" s="23" t="s">
        <v>8683</v>
      </c>
      <c r="F1734" s="5"/>
      <c r="G1734" s="5"/>
      <c r="H1734" s="5"/>
    </row>
    <row r="1735">
      <c r="A1735" s="23" t="s">
        <v>8684</v>
      </c>
      <c r="B1735" s="23" t="s">
        <v>8685</v>
      </c>
      <c r="C1735" s="23" t="s">
        <v>8686</v>
      </c>
      <c r="D1735" s="23" t="s">
        <v>8687</v>
      </c>
      <c r="E1735" s="23" t="s">
        <v>8688</v>
      </c>
      <c r="F1735" s="5"/>
      <c r="G1735" s="5"/>
      <c r="H1735" s="5"/>
    </row>
    <row r="1736">
      <c r="A1736" s="23" t="s">
        <v>8689</v>
      </c>
      <c r="B1736" s="23" t="s">
        <v>8690</v>
      </c>
      <c r="C1736" s="23" t="s">
        <v>8691</v>
      </c>
      <c r="D1736" s="23" t="s">
        <v>8692</v>
      </c>
      <c r="E1736" s="23" t="s">
        <v>8693</v>
      </c>
      <c r="F1736" s="5"/>
      <c r="G1736" s="5"/>
      <c r="H1736" s="5"/>
    </row>
    <row r="1737">
      <c r="A1737" s="23" t="s">
        <v>8694</v>
      </c>
      <c r="B1737" s="23" t="s">
        <v>8695</v>
      </c>
      <c r="C1737" s="23" t="s">
        <v>8696</v>
      </c>
      <c r="D1737" s="23" t="s">
        <v>8697</v>
      </c>
      <c r="E1737" s="23" t="s">
        <v>8698</v>
      </c>
      <c r="F1737" s="5"/>
      <c r="G1737" s="5"/>
      <c r="H1737" s="5"/>
    </row>
    <row r="1738">
      <c r="A1738" s="23" t="s">
        <v>8699</v>
      </c>
      <c r="B1738" s="23" t="s">
        <v>8700</v>
      </c>
      <c r="C1738" s="23" t="s">
        <v>8701</v>
      </c>
      <c r="D1738" s="23" t="s">
        <v>8702</v>
      </c>
      <c r="E1738" s="23" t="s">
        <v>8703</v>
      </c>
      <c r="F1738" s="5"/>
      <c r="G1738" s="5"/>
      <c r="H1738" s="5"/>
    </row>
    <row r="1739">
      <c r="A1739" s="23" t="s">
        <v>8704</v>
      </c>
      <c r="B1739" s="23" t="s">
        <v>8705</v>
      </c>
      <c r="C1739" s="23" t="s">
        <v>8706</v>
      </c>
      <c r="D1739" s="23" t="s">
        <v>8707</v>
      </c>
      <c r="E1739" s="23" t="s">
        <v>8708</v>
      </c>
      <c r="F1739" s="5"/>
      <c r="G1739" s="5"/>
      <c r="H1739" s="5"/>
    </row>
    <row r="1740">
      <c r="A1740" s="23" t="s">
        <v>8709</v>
      </c>
      <c r="B1740" s="23" t="s">
        <v>8710</v>
      </c>
      <c r="C1740" s="23" t="s">
        <v>8711</v>
      </c>
      <c r="D1740" s="23" t="s">
        <v>8712</v>
      </c>
      <c r="E1740" s="23" t="s">
        <v>8713</v>
      </c>
      <c r="F1740" s="5"/>
      <c r="G1740" s="5"/>
      <c r="H1740" s="5"/>
    </row>
    <row r="1741">
      <c r="A1741" s="23" t="s">
        <v>8714</v>
      </c>
      <c r="B1741" s="23" t="s">
        <v>8715</v>
      </c>
      <c r="C1741" s="23" t="s">
        <v>8716</v>
      </c>
      <c r="D1741" s="23" t="s">
        <v>8717</v>
      </c>
      <c r="E1741" s="23" t="s">
        <v>8718</v>
      </c>
      <c r="F1741" s="5"/>
      <c r="G1741" s="5"/>
      <c r="H1741" s="5"/>
    </row>
    <row r="1742">
      <c r="A1742" s="23" t="s">
        <v>8719</v>
      </c>
      <c r="B1742" s="23" t="s">
        <v>8720</v>
      </c>
      <c r="C1742" s="23" t="s">
        <v>8721</v>
      </c>
      <c r="D1742" s="23" t="s">
        <v>8722</v>
      </c>
      <c r="E1742" s="23" t="s">
        <v>8723</v>
      </c>
      <c r="F1742" s="5"/>
      <c r="G1742" s="5"/>
      <c r="H1742" s="5"/>
    </row>
    <row r="1743">
      <c r="A1743" s="23" t="s">
        <v>8724</v>
      </c>
      <c r="B1743" s="23" t="s">
        <v>8725</v>
      </c>
      <c r="C1743" s="23"/>
      <c r="D1743" s="23" t="s">
        <v>8726</v>
      </c>
      <c r="E1743" s="23" t="s">
        <v>8727</v>
      </c>
      <c r="F1743" s="5"/>
      <c r="G1743" s="5"/>
      <c r="H1743" s="5"/>
    </row>
    <row r="1744">
      <c r="A1744" s="23" t="s">
        <v>8728</v>
      </c>
      <c r="B1744" s="23" t="s">
        <v>8729</v>
      </c>
      <c r="C1744" s="23"/>
      <c r="D1744" s="23" t="s">
        <v>8730</v>
      </c>
      <c r="E1744" s="23" t="s">
        <v>8731</v>
      </c>
      <c r="F1744" s="5"/>
      <c r="G1744" s="5"/>
      <c r="H1744" s="5"/>
    </row>
    <row r="1745">
      <c r="A1745" s="23" t="s">
        <v>8732</v>
      </c>
      <c r="B1745" s="23" t="s">
        <v>8733</v>
      </c>
      <c r="C1745" s="23" t="s">
        <v>8734</v>
      </c>
      <c r="D1745" s="23" t="s">
        <v>8735</v>
      </c>
      <c r="E1745" s="23" t="s">
        <v>8736</v>
      </c>
      <c r="F1745" s="5"/>
      <c r="G1745" s="5"/>
      <c r="H1745" s="5"/>
    </row>
    <row r="1746">
      <c r="A1746" s="23" t="s">
        <v>8737</v>
      </c>
      <c r="B1746" s="23" t="s">
        <v>8738</v>
      </c>
      <c r="C1746" s="23" t="s">
        <v>8739</v>
      </c>
      <c r="D1746" s="23" t="s">
        <v>8740</v>
      </c>
      <c r="E1746" s="23" t="s">
        <v>8741</v>
      </c>
      <c r="F1746" s="5"/>
      <c r="G1746" s="5"/>
      <c r="H1746" s="5"/>
    </row>
    <row r="1747">
      <c r="A1747" s="23" t="s">
        <v>8742</v>
      </c>
      <c r="B1747" s="23" t="s">
        <v>8743</v>
      </c>
      <c r="C1747" s="23" t="s">
        <v>8744</v>
      </c>
      <c r="D1747" s="23" t="s">
        <v>8745</v>
      </c>
      <c r="E1747" s="23" t="s">
        <v>8746</v>
      </c>
      <c r="F1747" s="5"/>
      <c r="G1747" s="5"/>
      <c r="H1747" s="5"/>
    </row>
    <row r="1748">
      <c r="A1748" s="23" t="s">
        <v>8747</v>
      </c>
      <c r="B1748" s="23" t="s">
        <v>8748</v>
      </c>
      <c r="C1748" s="23" t="s">
        <v>8749</v>
      </c>
      <c r="D1748" s="23" t="s">
        <v>8750</v>
      </c>
      <c r="E1748" s="23" t="s">
        <v>8751</v>
      </c>
      <c r="F1748" s="5"/>
      <c r="G1748" s="5"/>
      <c r="H1748" s="5"/>
    </row>
    <row r="1749">
      <c r="A1749" s="23" t="s">
        <v>8752</v>
      </c>
      <c r="B1749" s="23" t="s">
        <v>8753</v>
      </c>
      <c r="C1749" s="23" t="s">
        <v>8754</v>
      </c>
      <c r="D1749" s="23" t="s">
        <v>8755</v>
      </c>
      <c r="E1749" s="23" t="s">
        <v>8756</v>
      </c>
      <c r="F1749" s="5"/>
      <c r="G1749" s="5"/>
      <c r="H1749" s="5"/>
    </row>
    <row r="1750">
      <c r="A1750" s="23" t="s">
        <v>8757</v>
      </c>
      <c r="B1750" s="23" t="s">
        <v>8758</v>
      </c>
      <c r="C1750" s="23" t="s">
        <v>8759</v>
      </c>
      <c r="D1750" s="23" t="s">
        <v>8760</v>
      </c>
      <c r="E1750" s="23" t="s">
        <v>8761</v>
      </c>
      <c r="F1750" s="5"/>
      <c r="G1750" s="5"/>
      <c r="H1750" s="5"/>
    </row>
    <row r="1751">
      <c r="A1751" s="23" t="s">
        <v>8762</v>
      </c>
      <c r="B1751" s="23" t="s">
        <v>8763</v>
      </c>
      <c r="C1751" s="23" t="s">
        <v>8764</v>
      </c>
      <c r="D1751" s="23" t="s">
        <v>8765</v>
      </c>
      <c r="E1751" s="23" t="s">
        <v>8766</v>
      </c>
      <c r="F1751" s="5"/>
      <c r="G1751" s="5"/>
      <c r="H1751" s="5"/>
    </row>
    <row r="1752">
      <c r="A1752" s="23" t="s">
        <v>8767</v>
      </c>
      <c r="B1752" s="23" t="s">
        <v>8768</v>
      </c>
      <c r="C1752" s="23" t="s">
        <v>8754</v>
      </c>
      <c r="D1752" s="23" t="s">
        <v>8769</v>
      </c>
      <c r="E1752" s="23" t="s">
        <v>8770</v>
      </c>
      <c r="F1752" s="5"/>
      <c r="G1752" s="5"/>
      <c r="H1752" s="5"/>
    </row>
    <row r="1753">
      <c r="A1753" s="23" t="s">
        <v>8771</v>
      </c>
      <c r="B1753" s="23" t="s">
        <v>8772</v>
      </c>
      <c r="C1753" s="23" t="s">
        <v>8773</v>
      </c>
      <c r="D1753" s="23" t="s">
        <v>8774</v>
      </c>
      <c r="E1753" s="23" t="s">
        <v>8775</v>
      </c>
      <c r="F1753" s="5"/>
      <c r="G1753" s="5"/>
      <c r="H1753" s="5"/>
    </row>
    <row r="1754">
      <c r="A1754" s="23" t="s">
        <v>8776</v>
      </c>
      <c r="B1754" s="23" t="s">
        <v>8777</v>
      </c>
      <c r="C1754" s="23" t="s">
        <v>8778</v>
      </c>
      <c r="D1754" s="23" t="s">
        <v>8779</v>
      </c>
      <c r="E1754" s="23" t="s">
        <v>8780</v>
      </c>
      <c r="F1754" s="5"/>
      <c r="G1754" s="5"/>
      <c r="H1754" s="5"/>
    </row>
    <row r="1755">
      <c r="A1755" s="23" t="s">
        <v>8781</v>
      </c>
      <c r="B1755" s="23" t="s">
        <v>8782</v>
      </c>
      <c r="C1755" s="23" t="s">
        <v>8783</v>
      </c>
      <c r="D1755" s="23" t="s">
        <v>8784</v>
      </c>
      <c r="E1755" s="23" t="s">
        <v>8785</v>
      </c>
      <c r="F1755" s="5"/>
      <c r="G1755" s="5"/>
      <c r="H1755" s="5"/>
    </row>
    <row r="1756">
      <c r="A1756" s="23" t="s">
        <v>8786</v>
      </c>
      <c r="B1756" s="23" t="s">
        <v>8787</v>
      </c>
      <c r="C1756" s="23" t="s">
        <v>8788</v>
      </c>
      <c r="D1756" s="23" t="s">
        <v>8789</v>
      </c>
      <c r="E1756" s="23" t="s">
        <v>8790</v>
      </c>
      <c r="F1756" s="5"/>
      <c r="G1756" s="5"/>
      <c r="H1756" s="5"/>
    </row>
    <row r="1757">
      <c r="A1757" s="23" t="s">
        <v>8791</v>
      </c>
      <c r="B1757" s="23" t="s">
        <v>8792</v>
      </c>
      <c r="C1757" s="23" t="s">
        <v>8793</v>
      </c>
      <c r="D1757" s="23" t="s">
        <v>8794</v>
      </c>
      <c r="E1757" s="23" t="s">
        <v>8795</v>
      </c>
      <c r="F1757" s="5"/>
      <c r="G1757" s="5"/>
      <c r="H1757" s="5"/>
    </row>
    <row r="1758">
      <c r="A1758" s="23" t="s">
        <v>8796</v>
      </c>
      <c r="B1758" s="23" t="s">
        <v>8797</v>
      </c>
      <c r="C1758" s="23" t="s">
        <v>8798</v>
      </c>
      <c r="D1758" s="23" t="s">
        <v>8799</v>
      </c>
      <c r="E1758" s="23" t="s">
        <v>8800</v>
      </c>
      <c r="F1758" s="5"/>
      <c r="G1758" s="5"/>
      <c r="H1758" s="5"/>
    </row>
    <row r="1759">
      <c r="A1759" s="23" t="s">
        <v>8801</v>
      </c>
      <c r="B1759" s="23" t="s">
        <v>8802</v>
      </c>
      <c r="C1759" s="23" t="s">
        <v>8803</v>
      </c>
      <c r="D1759" s="23" t="s">
        <v>8804</v>
      </c>
      <c r="E1759" s="23" t="s">
        <v>8805</v>
      </c>
      <c r="F1759" s="5"/>
      <c r="G1759" s="5"/>
      <c r="H1759" s="5"/>
    </row>
    <row r="1760">
      <c r="A1760" s="23" t="s">
        <v>8806</v>
      </c>
      <c r="B1760" s="23" t="s">
        <v>8807</v>
      </c>
      <c r="C1760" s="23" t="s">
        <v>8808</v>
      </c>
      <c r="D1760" s="23" t="s">
        <v>8809</v>
      </c>
      <c r="E1760" s="23" t="s">
        <v>8810</v>
      </c>
      <c r="F1760" s="5"/>
      <c r="G1760" s="5"/>
      <c r="H1760" s="5"/>
    </row>
    <row r="1761">
      <c r="A1761" s="23" t="s">
        <v>8811</v>
      </c>
      <c r="B1761" s="23" t="s">
        <v>8812</v>
      </c>
      <c r="C1761" s="23" t="s">
        <v>8813</v>
      </c>
      <c r="D1761" s="23" t="s">
        <v>8814</v>
      </c>
      <c r="E1761" s="23" t="s">
        <v>8815</v>
      </c>
      <c r="F1761" s="5"/>
      <c r="G1761" s="5"/>
      <c r="H1761" s="5"/>
    </row>
    <row r="1762">
      <c r="A1762" s="23" t="s">
        <v>8816</v>
      </c>
      <c r="B1762" s="23" t="s">
        <v>8817</v>
      </c>
      <c r="C1762" s="23" t="s">
        <v>8818</v>
      </c>
      <c r="D1762" s="23" t="s">
        <v>8819</v>
      </c>
      <c r="E1762" s="23" t="s">
        <v>8820</v>
      </c>
      <c r="F1762" s="5"/>
      <c r="G1762" s="5"/>
      <c r="H1762" s="5"/>
    </row>
    <row r="1763">
      <c r="A1763" s="23" t="s">
        <v>8821</v>
      </c>
      <c r="B1763" s="23" t="s">
        <v>8822</v>
      </c>
      <c r="C1763" s="23" t="s">
        <v>8823</v>
      </c>
      <c r="D1763" s="23" t="s">
        <v>8824</v>
      </c>
      <c r="E1763" s="23" t="s">
        <v>8825</v>
      </c>
      <c r="F1763" s="5"/>
      <c r="G1763" s="5"/>
      <c r="H1763" s="5"/>
    </row>
    <row r="1764">
      <c r="A1764" s="23" t="s">
        <v>8826</v>
      </c>
      <c r="B1764" s="23" t="s">
        <v>8827</v>
      </c>
      <c r="C1764" s="23" t="s">
        <v>8828</v>
      </c>
      <c r="D1764" s="23" t="s">
        <v>8829</v>
      </c>
      <c r="E1764" s="23" t="s">
        <v>8830</v>
      </c>
      <c r="F1764" s="5"/>
      <c r="G1764" s="5"/>
      <c r="H1764" s="5"/>
    </row>
    <row r="1765">
      <c r="A1765" s="23" t="s">
        <v>8831</v>
      </c>
      <c r="B1765" s="23" t="s">
        <v>8832</v>
      </c>
      <c r="C1765" s="23" t="s">
        <v>8833</v>
      </c>
      <c r="D1765" s="23" t="s">
        <v>8834</v>
      </c>
      <c r="E1765" s="23" t="s">
        <v>8835</v>
      </c>
      <c r="F1765" s="5"/>
      <c r="G1765" s="5"/>
      <c r="H1765" s="5"/>
    </row>
    <row r="1766">
      <c r="A1766" s="23" t="s">
        <v>8836</v>
      </c>
      <c r="B1766" s="23" t="s">
        <v>8837</v>
      </c>
      <c r="C1766" s="23" t="s">
        <v>8838</v>
      </c>
      <c r="D1766" s="23" t="s">
        <v>8839</v>
      </c>
      <c r="E1766" s="23" t="s">
        <v>8840</v>
      </c>
      <c r="F1766" s="5"/>
      <c r="G1766" s="5"/>
      <c r="H1766" s="5"/>
    </row>
    <row r="1767">
      <c r="A1767" s="23" t="s">
        <v>8841</v>
      </c>
      <c r="B1767" s="23" t="s">
        <v>8842</v>
      </c>
      <c r="C1767" s="23" t="s">
        <v>8843</v>
      </c>
      <c r="D1767" s="23" t="s">
        <v>8844</v>
      </c>
      <c r="E1767" s="23" t="s">
        <v>8845</v>
      </c>
      <c r="F1767" s="5"/>
      <c r="G1767" s="5"/>
      <c r="H1767" s="5"/>
    </row>
    <row r="1768">
      <c r="A1768" s="23" t="s">
        <v>8846</v>
      </c>
      <c r="B1768" s="23" t="s">
        <v>8847</v>
      </c>
      <c r="C1768" s="23" t="s">
        <v>8848</v>
      </c>
      <c r="D1768" s="23" t="s">
        <v>8849</v>
      </c>
      <c r="E1768" s="23" t="s">
        <v>8850</v>
      </c>
      <c r="F1768" s="5"/>
      <c r="G1768" s="5"/>
      <c r="H1768" s="5"/>
    </row>
    <row r="1769">
      <c r="A1769" s="23" t="s">
        <v>8851</v>
      </c>
      <c r="B1769" s="23" t="s">
        <v>8852</v>
      </c>
      <c r="C1769" s="23" t="s">
        <v>8853</v>
      </c>
      <c r="D1769" s="23" t="s">
        <v>8854</v>
      </c>
      <c r="E1769" s="23" t="s">
        <v>8855</v>
      </c>
      <c r="F1769" s="5"/>
      <c r="G1769" s="5"/>
      <c r="H1769" s="5"/>
    </row>
    <row r="1770">
      <c r="A1770" s="23" t="s">
        <v>8856</v>
      </c>
      <c r="B1770" s="23" t="s">
        <v>8857</v>
      </c>
      <c r="C1770" s="23" t="s">
        <v>8858</v>
      </c>
      <c r="D1770" s="23" t="s">
        <v>8859</v>
      </c>
      <c r="E1770" s="23" t="s">
        <v>8860</v>
      </c>
      <c r="F1770" s="5"/>
      <c r="G1770" s="5"/>
      <c r="H1770" s="5"/>
    </row>
    <row r="1771">
      <c r="A1771" s="23" t="s">
        <v>8861</v>
      </c>
      <c r="B1771" s="23" t="s">
        <v>8862</v>
      </c>
      <c r="C1771" s="23" t="s">
        <v>8863</v>
      </c>
      <c r="D1771" s="23" t="s">
        <v>8864</v>
      </c>
      <c r="E1771" s="23" t="s">
        <v>8865</v>
      </c>
      <c r="F1771" s="5"/>
      <c r="G1771" s="5"/>
      <c r="H1771" s="5"/>
    </row>
    <row r="1772">
      <c r="A1772" s="23" t="s">
        <v>8866</v>
      </c>
      <c r="B1772" s="23" t="s">
        <v>8867</v>
      </c>
      <c r="C1772" s="23" t="s">
        <v>8868</v>
      </c>
      <c r="D1772" s="23" t="s">
        <v>8869</v>
      </c>
      <c r="E1772" s="23" t="s">
        <v>8870</v>
      </c>
      <c r="F1772" s="5"/>
      <c r="G1772" s="5"/>
      <c r="H1772" s="5"/>
    </row>
    <row r="1773">
      <c r="A1773" s="23" t="s">
        <v>8871</v>
      </c>
      <c r="B1773" s="23" t="s">
        <v>8872</v>
      </c>
      <c r="C1773" s="23" t="s">
        <v>8873</v>
      </c>
      <c r="D1773" s="23" t="s">
        <v>8874</v>
      </c>
      <c r="E1773" s="23" t="s">
        <v>8875</v>
      </c>
      <c r="F1773" s="5"/>
      <c r="G1773" s="5"/>
      <c r="H1773" s="5"/>
    </row>
    <row r="1774">
      <c r="A1774" s="23" t="s">
        <v>8876</v>
      </c>
      <c r="B1774" s="23" t="s">
        <v>8877</v>
      </c>
      <c r="C1774" s="23" t="s">
        <v>8878</v>
      </c>
      <c r="D1774" s="23" t="s">
        <v>8879</v>
      </c>
      <c r="E1774" s="23" t="s">
        <v>8880</v>
      </c>
      <c r="F1774" s="5"/>
      <c r="G1774" s="5"/>
      <c r="H1774" s="5"/>
    </row>
    <row r="1775">
      <c r="A1775" s="23" t="s">
        <v>8881</v>
      </c>
      <c r="B1775" s="23"/>
      <c r="C1775" s="23" t="s">
        <v>8882</v>
      </c>
      <c r="D1775" s="23" t="s">
        <v>8883</v>
      </c>
      <c r="E1775" s="23" t="s">
        <v>8884</v>
      </c>
      <c r="F1775" s="5"/>
      <c r="G1775" s="5"/>
      <c r="H1775" s="5"/>
    </row>
    <row r="1776">
      <c r="A1776" s="23" t="s">
        <v>8885</v>
      </c>
      <c r="B1776" s="23"/>
      <c r="C1776" s="23" t="s">
        <v>8886</v>
      </c>
      <c r="D1776" s="23" t="s">
        <v>8887</v>
      </c>
      <c r="E1776" s="23" t="s">
        <v>8888</v>
      </c>
      <c r="F1776" s="5"/>
      <c r="G1776" s="5"/>
      <c r="H1776" s="5"/>
    </row>
    <row r="1777">
      <c r="A1777" s="23" t="s">
        <v>8889</v>
      </c>
      <c r="B1777" s="23"/>
      <c r="C1777" s="23" t="s">
        <v>8890</v>
      </c>
      <c r="D1777" s="23" t="s">
        <v>8891</v>
      </c>
      <c r="E1777" s="23" t="s">
        <v>8892</v>
      </c>
      <c r="F1777" s="5"/>
      <c r="G1777" s="5"/>
      <c r="H1777" s="5"/>
    </row>
    <row r="1778">
      <c r="A1778" s="23" t="s">
        <v>8893</v>
      </c>
      <c r="B1778" s="23" t="s">
        <v>8894</v>
      </c>
      <c r="C1778" s="23" t="s">
        <v>8895</v>
      </c>
      <c r="D1778" s="23" t="s">
        <v>8896</v>
      </c>
      <c r="E1778" s="23" t="s">
        <v>8897</v>
      </c>
      <c r="F1778" s="5"/>
      <c r="G1778" s="5"/>
      <c r="H1778" s="5"/>
    </row>
    <row r="1779">
      <c r="A1779" s="23" t="s">
        <v>8898</v>
      </c>
      <c r="B1779" s="23" t="s">
        <v>8899</v>
      </c>
      <c r="C1779" s="23" t="s">
        <v>8900</v>
      </c>
      <c r="D1779" s="23" t="s">
        <v>8901</v>
      </c>
      <c r="E1779" s="23" t="s">
        <v>8902</v>
      </c>
      <c r="F1779" s="5"/>
      <c r="G1779" s="5"/>
      <c r="H1779" s="5"/>
    </row>
    <row r="1780">
      <c r="A1780" s="23" t="s">
        <v>8903</v>
      </c>
      <c r="B1780" s="23"/>
      <c r="C1780" s="23" t="s">
        <v>8904</v>
      </c>
      <c r="D1780" s="23" t="s">
        <v>8905</v>
      </c>
      <c r="E1780" s="23" t="s">
        <v>8906</v>
      </c>
      <c r="F1780" s="5"/>
      <c r="G1780" s="5"/>
      <c r="H1780" s="5"/>
    </row>
    <row r="1781">
      <c r="A1781" s="23" t="s">
        <v>8907</v>
      </c>
      <c r="B1781" s="23"/>
      <c r="C1781" s="23" t="s">
        <v>8908</v>
      </c>
      <c r="D1781" s="23" t="s">
        <v>8909</v>
      </c>
      <c r="E1781" s="23" t="s">
        <v>8910</v>
      </c>
      <c r="F1781" s="5"/>
      <c r="G1781" s="5"/>
      <c r="H1781" s="5"/>
    </row>
    <row r="1782">
      <c r="A1782" s="23" t="s">
        <v>8911</v>
      </c>
      <c r="B1782" s="23"/>
      <c r="C1782" s="23" t="s">
        <v>8912</v>
      </c>
      <c r="D1782" s="23" t="s">
        <v>8913</v>
      </c>
      <c r="E1782" s="23" t="s">
        <v>8914</v>
      </c>
      <c r="F1782" s="5"/>
      <c r="G1782" s="5"/>
      <c r="H1782" s="5"/>
    </row>
    <row r="1783">
      <c r="A1783" s="23" t="s">
        <v>8915</v>
      </c>
      <c r="B1783" s="23" t="s">
        <v>8916</v>
      </c>
      <c r="C1783" s="23" t="s">
        <v>8917</v>
      </c>
      <c r="D1783" s="23" t="s">
        <v>8918</v>
      </c>
      <c r="E1783" s="23" t="s">
        <v>8919</v>
      </c>
      <c r="F1783" s="5"/>
      <c r="G1783" s="5"/>
      <c r="H1783" s="5"/>
    </row>
    <row r="1784">
      <c r="A1784" s="23" t="s">
        <v>8920</v>
      </c>
      <c r="B1784" s="23" t="s">
        <v>8921</v>
      </c>
      <c r="C1784" s="23" t="s">
        <v>8922</v>
      </c>
      <c r="D1784" s="23" t="s">
        <v>8923</v>
      </c>
      <c r="E1784" s="23" t="s">
        <v>8924</v>
      </c>
      <c r="F1784" s="5"/>
      <c r="G1784" s="5"/>
      <c r="H1784" s="5"/>
    </row>
    <row r="1785">
      <c r="A1785" s="23" t="s">
        <v>8925</v>
      </c>
      <c r="B1785" s="23"/>
      <c r="C1785" s="23" t="s">
        <v>8926</v>
      </c>
      <c r="D1785" s="23" t="s">
        <v>8927</v>
      </c>
      <c r="E1785" s="23" t="s">
        <v>8928</v>
      </c>
      <c r="F1785" s="5"/>
      <c r="G1785" s="5"/>
      <c r="H1785" s="5"/>
    </row>
    <row r="1786">
      <c r="A1786" s="23" t="s">
        <v>8929</v>
      </c>
      <c r="B1786" s="23"/>
      <c r="C1786" s="23" t="s">
        <v>8930</v>
      </c>
      <c r="D1786" s="23" t="s">
        <v>8931</v>
      </c>
      <c r="E1786" s="23" t="s">
        <v>8932</v>
      </c>
      <c r="F1786" s="5"/>
      <c r="G1786" s="5"/>
      <c r="H1786" s="5"/>
    </row>
    <row r="1787">
      <c r="A1787" s="23" t="s">
        <v>8933</v>
      </c>
      <c r="B1787" s="23"/>
      <c r="C1787" s="23" t="s">
        <v>8934</v>
      </c>
      <c r="D1787" s="23" t="s">
        <v>8935</v>
      </c>
      <c r="E1787" s="23" t="s">
        <v>8936</v>
      </c>
      <c r="F1787" s="5"/>
      <c r="G1787" s="5"/>
      <c r="H1787" s="5"/>
    </row>
    <row r="1788">
      <c r="A1788" s="23" t="s">
        <v>8937</v>
      </c>
      <c r="B1788" s="23"/>
      <c r="C1788" s="23" t="s">
        <v>8938</v>
      </c>
      <c r="D1788" s="23" t="s">
        <v>8939</v>
      </c>
      <c r="E1788" s="23" t="s">
        <v>8940</v>
      </c>
      <c r="F1788" s="5"/>
      <c r="G1788" s="5"/>
      <c r="H1788" s="5"/>
    </row>
    <row r="1789">
      <c r="A1789" s="23" t="s">
        <v>8941</v>
      </c>
      <c r="B1789" s="23" t="s">
        <v>8942</v>
      </c>
      <c r="C1789" s="23" t="s">
        <v>8943</v>
      </c>
      <c r="D1789" s="23" t="s">
        <v>8944</v>
      </c>
      <c r="E1789" s="23" t="s">
        <v>8945</v>
      </c>
      <c r="F1789" s="5"/>
      <c r="G1789" s="5"/>
      <c r="H1789" s="5"/>
    </row>
    <row r="1790">
      <c r="A1790" s="23" t="s">
        <v>8946</v>
      </c>
      <c r="B1790" s="23"/>
      <c r="C1790" s="23" t="s">
        <v>8947</v>
      </c>
      <c r="D1790" s="23" t="s">
        <v>8948</v>
      </c>
      <c r="E1790" s="23" t="s">
        <v>8949</v>
      </c>
      <c r="F1790" s="5"/>
      <c r="G1790" s="5"/>
      <c r="H1790" s="5"/>
    </row>
    <row r="1791">
      <c r="A1791" s="23" t="s">
        <v>8950</v>
      </c>
      <c r="B1791" s="23" t="s">
        <v>8951</v>
      </c>
      <c r="C1791" s="23" t="s">
        <v>8952</v>
      </c>
      <c r="D1791" s="23" t="s">
        <v>8953</v>
      </c>
      <c r="E1791" s="23" t="s">
        <v>8954</v>
      </c>
      <c r="F1791" s="5"/>
      <c r="G1791" s="5"/>
      <c r="H1791" s="5"/>
    </row>
    <row r="1792">
      <c r="A1792" s="23" t="s">
        <v>8955</v>
      </c>
      <c r="B1792" s="23" t="s">
        <v>8956</v>
      </c>
      <c r="C1792" s="23" t="s">
        <v>8957</v>
      </c>
      <c r="D1792" s="23" t="s">
        <v>8484</v>
      </c>
      <c r="E1792" s="23" t="s">
        <v>8485</v>
      </c>
      <c r="F1792" s="5"/>
      <c r="G1792" s="5"/>
      <c r="H1792" s="5"/>
    </row>
    <row r="1793">
      <c r="A1793" s="23" t="s">
        <v>8958</v>
      </c>
      <c r="B1793" s="23" t="s">
        <v>8959</v>
      </c>
      <c r="C1793" s="23" t="s">
        <v>8960</v>
      </c>
      <c r="D1793" s="23" t="s">
        <v>8961</v>
      </c>
      <c r="E1793" s="23" t="s">
        <v>8962</v>
      </c>
      <c r="F1793" s="5"/>
      <c r="G1793" s="5"/>
      <c r="H1793" s="5"/>
    </row>
    <row r="1794">
      <c r="A1794" s="23" t="s">
        <v>8963</v>
      </c>
      <c r="B1794" s="23" t="s">
        <v>8964</v>
      </c>
      <c r="C1794" s="23" t="s">
        <v>8965</v>
      </c>
      <c r="D1794" s="23" t="s">
        <v>8966</v>
      </c>
      <c r="E1794" s="23" t="s">
        <v>8967</v>
      </c>
      <c r="F1794" s="5"/>
      <c r="G1794" s="5"/>
      <c r="H1794" s="5"/>
    </row>
    <row r="1795">
      <c r="A1795" s="23" t="s">
        <v>8968</v>
      </c>
      <c r="B1795" s="23"/>
      <c r="C1795" s="23" t="s">
        <v>8969</v>
      </c>
      <c r="D1795" s="23" t="s">
        <v>8970</v>
      </c>
      <c r="E1795" s="23" t="s">
        <v>8971</v>
      </c>
      <c r="F1795" s="5"/>
      <c r="G1795" s="5"/>
      <c r="H1795" s="5"/>
    </row>
    <row r="1796">
      <c r="A1796" s="23" t="s">
        <v>8972</v>
      </c>
      <c r="B1796" s="23"/>
      <c r="C1796" s="23" t="s">
        <v>8973</v>
      </c>
      <c r="D1796" s="23" t="s">
        <v>8974</v>
      </c>
      <c r="E1796" s="23" t="s">
        <v>8975</v>
      </c>
      <c r="F1796" s="5"/>
      <c r="G1796" s="5"/>
      <c r="H1796" s="5"/>
    </row>
    <row r="1797">
      <c r="A1797" s="23" t="s">
        <v>8976</v>
      </c>
      <c r="B1797" s="23"/>
      <c r="C1797" s="23" t="s">
        <v>8977</v>
      </c>
      <c r="D1797" s="23" t="s">
        <v>8978</v>
      </c>
      <c r="E1797" s="23" t="s">
        <v>8979</v>
      </c>
      <c r="F1797" s="5"/>
      <c r="G1797" s="5"/>
      <c r="H1797" s="5"/>
    </row>
    <row r="1798">
      <c r="A1798" s="23" t="s">
        <v>8980</v>
      </c>
      <c r="B1798" s="23"/>
      <c r="C1798" s="23" t="s">
        <v>8981</v>
      </c>
      <c r="D1798" s="23" t="s">
        <v>8982</v>
      </c>
      <c r="E1798" s="23" t="s">
        <v>8983</v>
      </c>
      <c r="F1798" s="5"/>
      <c r="G1798" s="5"/>
      <c r="H1798" s="5"/>
    </row>
    <row r="1799">
      <c r="A1799" s="23" t="s">
        <v>8984</v>
      </c>
      <c r="B1799" s="23"/>
      <c r="C1799" s="23" t="s">
        <v>8985</v>
      </c>
      <c r="D1799" s="23" t="s">
        <v>8986</v>
      </c>
      <c r="E1799" s="23" t="s">
        <v>8987</v>
      </c>
      <c r="F1799" s="5"/>
      <c r="G1799" s="5"/>
      <c r="H1799" s="5"/>
    </row>
    <row r="1800">
      <c r="A1800" s="23" t="s">
        <v>8988</v>
      </c>
      <c r="B1800" s="23"/>
      <c r="C1800" s="23" t="s">
        <v>8989</v>
      </c>
      <c r="D1800" s="23" t="s">
        <v>8990</v>
      </c>
      <c r="E1800" s="23" t="s">
        <v>8991</v>
      </c>
      <c r="F1800" s="5"/>
      <c r="G1800" s="5"/>
      <c r="H1800" s="5"/>
    </row>
    <row r="1801">
      <c r="A1801" s="23" t="s">
        <v>8992</v>
      </c>
      <c r="B1801" s="23" t="s">
        <v>8993</v>
      </c>
      <c r="C1801" s="23" t="s">
        <v>8994</v>
      </c>
      <c r="D1801" s="23" t="s">
        <v>8995</v>
      </c>
      <c r="E1801" s="23" t="s">
        <v>8996</v>
      </c>
      <c r="F1801" s="5"/>
      <c r="G1801" s="5"/>
      <c r="H1801" s="5"/>
    </row>
    <row r="1802">
      <c r="A1802" s="23" t="s">
        <v>8997</v>
      </c>
      <c r="B1802" s="23" t="s">
        <v>8998</v>
      </c>
      <c r="C1802" s="23"/>
      <c r="D1802" s="23" t="s">
        <v>8999</v>
      </c>
      <c r="E1802" s="23" t="s">
        <v>9000</v>
      </c>
      <c r="F1802" s="5"/>
      <c r="G1802" s="5"/>
      <c r="H1802" s="5"/>
    </row>
    <row r="1803">
      <c r="A1803" s="23" t="s">
        <v>9001</v>
      </c>
      <c r="B1803" s="23" t="s">
        <v>9002</v>
      </c>
      <c r="C1803" s="23"/>
      <c r="D1803" s="23" t="s">
        <v>9003</v>
      </c>
      <c r="E1803" s="23" t="s">
        <v>9004</v>
      </c>
      <c r="F1803" s="5"/>
      <c r="G1803" s="5"/>
      <c r="H1803" s="5"/>
    </row>
    <row r="1804">
      <c r="A1804" s="23" t="s">
        <v>9005</v>
      </c>
      <c r="B1804" s="23" t="s">
        <v>9006</v>
      </c>
      <c r="C1804" s="23" t="s">
        <v>9007</v>
      </c>
      <c r="D1804" s="23" t="s">
        <v>9008</v>
      </c>
      <c r="E1804" s="23" t="s">
        <v>9009</v>
      </c>
      <c r="F1804" s="5"/>
      <c r="G1804" s="5"/>
      <c r="H1804" s="5"/>
    </row>
    <row r="1805">
      <c r="A1805" s="23" t="s">
        <v>9010</v>
      </c>
      <c r="B1805" s="23" t="s">
        <v>9011</v>
      </c>
      <c r="C1805" s="23" t="s">
        <v>9012</v>
      </c>
      <c r="D1805" s="23" t="s">
        <v>9013</v>
      </c>
      <c r="E1805" s="23" t="s">
        <v>9014</v>
      </c>
      <c r="F1805" s="5"/>
      <c r="G1805" s="5"/>
      <c r="H1805" s="5"/>
    </row>
    <row r="1806">
      <c r="A1806" s="23" t="s">
        <v>9015</v>
      </c>
      <c r="B1806" s="23" t="s">
        <v>9016</v>
      </c>
      <c r="C1806" s="23" t="s">
        <v>9017</v>
      </c>
      <c r="D1806" s="23" t="s">
        <v>9018</v>
      </c>
      <c r="E1806" s="23" t="s">
        <v>9019</v>
      </c>
      <c r="F1806" s="5"/>
      <c r="G1806" s="5"/>
      <c r="H1806" s="5"/>
    </row>
    <row r="1807">
      <c r="A1807" s="23" t="s">
        <v>9020</v>
      </c>
      <c r="B1807" s="23" t="s">
        <v>9021</v>
      </c>
      <c r="C1807" s="23" t="s">
        <v>9022</v>
      </c>
      <c r="D1807" s="23" t="s">
        <v>9023</v>
      </c>
      <c r="E1807" s="23" t="s">
        <v>9024</v>
      </c>
      <c r="F1807" s="5"/>
      <c r="G1807" s="5"/>
      <c r="H1807" s="5"/>
    </row>
    <row r="1808">
      <c r="A1808" s="23" t="s">
        <v>9025</v>
      </c>
      <c r="B1808" s="23" t="s">
        <v>9026</v>
      </c>
      <c r="C1808" s="23" t="s">
        <v>9027</v>
      </c>
      <c r="D1808" s="23" t="s">
        <v>9028</v>
      </c>
      <c r="E1808" s="23" t="s">
        <v>9029</v>
      </c>
      <c r="F1808" s="5"/>
      <c r="G1808" s="5"/>
      <c r="H1808" s="5"/>
    </row>
    <row r="1809">
      <c r="A1809" s="23" t="s">
        <v>9030</v>
      </c>
      <c r="B1809" s="23" t="s">
        <v>9031</v>
      </c>
      <c r="C1809" s="23" t="s">
        <v>9032</v>
      </c>
      <c r="D1809" s="23" t="s">
        <v>9033</v>
      </c>
      <c r="E1809" s="23" t="s">
        <v>9034</v>
      </c>
      <c r="F1809" s="5"/>
      <c r="G1809" s="5"/>
      <c r="H1809" s="5"/>
    </row>
    <row r="1810">
      <c r="A1810" s="23" t="s">
        <v>9035</v>
      </c>
      <c r="B1810" s="23" t="s">
        <v>9036</v>
      </c>
      <c r="C1810" s="23" t="s">
        <v>9037</v>
      </c>
      <c r="D1810" s="23" t="s">
        <v>9038</v>
      </c>
      <c r="E1810" s="23" t="s">
        <v>9039</v>
      </c>
      <c r="F1810" s="5"/>
      <c r="G1810" s="5"/>
      <c r="H1810" s="5"/>
    </row>
    <row r="1811">
      <c r="A1811" s="23" t="s">
        <v>9040</v>
      </c>
      <c r="B1811" s="23"/>
      <c r="C1811" s="23" t="s">
        <v>9041</v>
      </c>
      <c r="D1811" s="23" t="s">
        <v>9042</v>
      </c>
      <c r="E1811" s="23" t="s">
        <v>9043</v>
      </c>
      <c r="F1811" s="5"/>
      <c r="G1811" s="5"/>
      <c r="H1811" s="5"/>
    </row>
    <row r="1812">
      <c r="A1812" s="23" t="s">
        <v>9044</v>
      </c>
      <c r="B1812" s="23"/>
      <c r="C1812" s="23" t="s">
        <v>9045</v>
      </c>
      <c r="D1812" s="23" t="s">
        <v>9046</v>
      </c>
      <c r="E1812" s="23" t="s">
        <v>9047</v>
      </c>
      <c r="F1812" s="5"/>
      <c r="G1812" s="5"/>
      <c r="H1812" s="5"/>
    </row>
    <row r="1813">
      <c r="A1813" s="23" t="s">
        <v>9048</v>
      </c>
      <c r="B1813" s="23"/>
      <c r="C1813" s="23" t="s">
        <v>9049</v>
      </c>
      <c r="D1813" s="23" t="s">
        <v>9050</v>
      </c>
      <c r="E1813" s="23" t="s">
        <v>9051</v>
      </c>
      <c r="F1813" s="5"/>
      <c r="G1813" s="5"/>
      <c r="H1813" s="5"/>
    </row>
    <row r="1814">
      <c r="A1814" s="23" t="s">
        <v>9052</v>
      </c>
      <c r="B1814" s="23"/>
      <c r="C1814" s="23" t="s">
        <v>9053</v>
      </c>
      <c r="D1814" s="23" t="s">
        <v>9054</v>
      </c>
      <c r="E1814" s="23" t="s">
        <v>9055</v>
      </c>
      <c r="F1814" s="5"/>
      <c r="G1814" s="5"/>
      <c r="H1814" s="5"/>
    </row>
    <row r="1815">
      <c r="A1815" s="23" t="s">
        <v>9056</v>
      </c>
      <c r="B1815" s="23" t="s">
        <v>9057</v>
      </c>
      <c r="C1815" s="23" t="s">
        <v>9058</v>
      </c>
      <c r="D1815" s="23" t="s">
        <v>9059</v>
      </c>
      <c r="E1815" s="23" t="s">
        <v>9060</v>
      </c>
      <c r="F1815" s="5"/>
      <c r="G1815" s="5"/>
      <c r="H1815" s="5"/>
    </row>
    <row r="1816">
      <c r="A1816" s="23" t="s">
        <v>9061</v>
      </c>
      <c r="B1816" s="23"/>
      <c r="C1816" s="23" t="s">
        <v>9062</v>
      </c>
      <c r="D1816" s="23" t="s">
        <v>9063</v>
      </c>
      <c r="E1816" s="23" t="s">
        <v>9064</v>
      </c>
      <c r="F1816" s="5"/>
      <c r="G1816" s="5"/>
      <c r="H1816" s="5"/>
    </row>
    <row r="1817">
      <c r="A1817" s="23" t="s">
        <v>9065</v>
      </c>
      <c r="B1817" s="23"/>
      <c r="C1817" s="23" t="s">
        <v>9066</v>
      </c>
      <c r="D1817" s="23" t="s">
        <v>9067</v>
      </c>
      <c r="E1817" s="23" t="s">
        <v>9068</v>
      </c>
      <c r="F1817" s="5"/>
      <c r="G1817" s="5"/>
      <c r="H1817" s="5"/>
    </row>
    <row r="1818">
      <c r="A1818" s="23" t="s">
        <v>9069</v>
      </c>
      <c r="B1818" s="23"/>
      <c r="C1818" s="23" t="s">
        <v>9070</v>
      </c>
      <c r="D1818" s="23" t="s">
        <v>9071</v>
      </c>
      <c r="E1818" s="23" t="s">
        <v>9072</v>
      </c>
      <c r="F1818" s="5"/>
      <c r="G1818" s="5"/>
      <c r="H1818" s="5"/>
    </row>
    <row r="1819">
      <c r="A1819" s="23" t="s">
        <v>9073</v>
      </c>
      <c r="B1819" s="23" t="s">
        <v>9074</v>
      </c>
      <c r="C1819" s="23" t="s">
        <v>9075</v>
      </c>
      <c r="D1819" s="23" t="s">
        <v>9076</v>
      </c>
      <c r="E1819" s="23" t="s">
        <v>9077</v>
      </c>
      <c r="F1819" s="5"/>
      <c r="G1819" s="5"/>
      <c r="H1819" s="5"/>
    </row>
    <row r="1820">
      <c r="A1820" s="23" t="s">
        <v>9078</v>
      </c>
      <c r="B1820" s="23"/>
      <c r="C1820" s="23" t="s">
        <v>9079</v>
      </c>
      <c r="D1820" s="23" t="s">
        <v>9080</v>
      </c>
      <c r="E1820" s="23" t="s">
        <v>9081</v>
      </c>
      <c r="F1820" s="5"/>
      <c r="G1820" s="5"/>
      <c r="H1820" s="5"/>
    </row>
    <row r="1821">
      <c r="A1821" s="23" t="s">
        <v>9082</v>
      </c>
      <c r="B1821" s="23" t="s">
        <v>9083</v>
      </c>
      <c r="C1821" s="23" t="s">
        <v>9084</v>
      </c>
      <c r="D1821" s="23" t="s">
        <v>9085</v>
      </c>
      <c r="E1821" s="23" t="s">
        <v>9086</v>
      </c>
      <c r="F1821" s="5"/>
      <c r="G1821" s="5"/>
      <c r="H1821" s="5"/>
    </row>
    <row r="1822">
      <c r="A1822" s="23" t="s">
        <v>9087</v>
      </c>
      <c r="B1822" s="23" t="s">
        <v>9088</v>
      </c>
      <c r="C1822" s="23" t="s">
        <v>9089</v>
      </c>
      <c r="D1822" s="23" t="s">
        <v>9090</v>
      </c>
      <c r="E1822" s="23" t="s">
        <v>9091</v>
      </c>
      <c r="F1822" s="5"/>
      <c r="G1822" s="5"/>
      <c r="H1822" s="5"/>
    </row>
    <row r="1823">
      <c r="A1823" s="23" t="s">
        <v>9092</v>
      </c>
      <c r="B1823" s="23" t="s">
        <v>9093</v>
      </c>
      <c r="C1823" s="23" t="s">
        <v>9094</v>
      </c>
      <c r="D1823" s="23" t="s">
        <v>9095</v>
      </c>
      <c r="E1823" s="23" t="s">
        <v>9096</v>
      </c>
      <c r="F1823" s="5"/>
      <c r="G1823" s="5"/>
      <c r="H1823" s="5"/>
    </row>
    <row r="1824">
      <c r="A1824" s="23" t="s">
        <v>9097</v>
      </c>
      <c r="B1824" s="23" t="s">
        <v>9098</v>
      </c>
      <c r="C1824" s="23" t="s">
        <v>9099</v>
      </c>
      <c r="D1824" s="23" t="s">
        <v>9100</v>
      </c>
      <c r="E1824" s="23" t="s">
        <v>9101</v>
      </c>
      <c r="F1824" s="5"/>
      <c r="G1824" s="5"/>
      <c r="H1824" s="5"/>
    </row>
    <row r="1825">
      <c r="A1825" s="23" t="s">
        <v>9102</v>
      </c>
      <c r="B1825" s="23" t="s">
        <v>9103</v>
      </c>
      <c r="C1825" s="23" t="s">
        <v>9104</v>
      </c>
      <c r="D1825" s="23" t="s">
        <v>9105</v>
      </c>
      <c r="E1825" s="23" t="s">
        <v>9106</v>
      </c>
      <c r="F1825" s="5"/>
      <c r="G1825" s="5"/>
      <c r="H1825" s="5"/>
    </row>
    <row r="1826">
      <c r="A1826" s="23" t="s">
        <v>9107</v>
      </c>
      <c r="B1826" s="23" t="s">
        <v>9108</v>
      </c>
      <c r="C1826" s="23" t="s">
        <v>9109</v>
      </c>
      <c r="D1826" s="23" t="s">
        <v>9110</v>
      </c>
      <c r="E1826" s="23" t="s">
        <v>9111</v>
      </c>
      <c r="F1826" s="5"/>
      <c r="G1826" s="5"/>
      <c r="H1826" s="5"/>
    </row>
    <row r="1827">
      <c r="A1827" s="23" t="s">
        <v>9112</v>
      </c>
      <c r="B1827" s="23" t="s">
        <v>9113</v>
      </c>
      <c r="C1827" s="23" t="s">
        <v>9114</v>
      </c>
      <c r="D1827" s="23" t="s">
        <v>9115</v>
      </c>
      <c r="E1827" s="23" t="s">
        <v>9116</v>
      </c>
      <c r="F1827" s="5"/>
      <c r="G1827" s="5"/>
      <c r="H1827" s="5"/>
    </row>
    <row r="1828">
      <c r="A1828" s="23" t="s">
        <v>9117</v>
      </c>
      <c r="B1828" s="23" t="s">
        <v>9118</v>
      </c>
      <c r="C1828" s="23" t="s">
        <v>9119</v>
      </c>
      <c r="D1828" s="23" t="s">
        <v>9120</v>
      </c>
      <c r="E1828" s="23" t="s">
        <v>9121</v>
      </c>
      <c r="F1828" s="5"/>
      <c r="G1828" s="5"/>
      <c r="H1828" s="5"/>
    </row>
    <row r="1829">
      <c r="A1829" s="23" t="s">
        <v>9122</v>
      </c>
      <c r="B1829" s="23" t="s">
        <v>9123</v>
      </c>
      <c r="C1829" s="23" t="s">
        <v>9124</v>
      </c>
      <c r="D1829" s="23" t="s">
        <v>9125</v>
      </c>
      <c r="E1829" s="23" t="s">
        <v>9126</v>
      </c>
      <c r="F1829" s="5"/>
      <c r="G1829" s="5"/>
      <c r="H1829" s="5"/>
    </row>
    <row r="1830">
      <c r="A1830" s="23" t="s">
        <v>9127</v>
      </c>
      <c r="B1830" s="23" t="s">
        <v>9128</v>
      </c>
      <c r="C1830" s="23" t="s">
        <v>9129</v>
      </c>
      <c r="D1830" s="23" t="s">
        <v>9130</v>
      </c>
      <c r="E1830" s="23" t="s">
        <v>9131</v>
      </c>
      <c r="F1830" s="5"/>
      <c r="G1830" s="5"/>
      <c r="H1830" s="5"/>
    </row>
    <row r="1831">
      <c r="A1831" s="23" t="s">
        <v>9132</v>
      </c>
      <c r="B1831" s="23"/>
      <c r="C1831" s="23" t="s">
        <v>9133</v>
      </c>
      <c r="D1831" s="23" t="s">
        <v>9134</v>
      </c>
      <c r="E1831" s="23" t="s">
        <v>9135</v>
      </c>
      <c r="F1831" s="5"/>
      <c r="G1831" s="5"/>
      <c r="H1831" s="5"/>
    </row>
    <row r="1832">
      <c r="A1832" s="23" t="s">
        <v>9136</v>
      </c>
      <c r="B1832" s="23" t="s">
        <v>9137</v>
      </c>
      <c r="C1832" s="23" t="s">
        <v>9138</v>
      </c>
      <c r="D1832" s="23" t="s">
        <v>9139</v>
      </c>
      <c r="E1832" s="23" t="s">
        <v>9140</v>
      </c>
      <c r="F1832" s="5"/>
      <c r="G1832" s="5"/>
      <c r="H1832" s="5"/>
    </row>
    <row r="1833">
      <c r="A1833" s="23" t="s">
        <v>9141</v>
      </c>
      <c r="B1833" s="23" t="s">
        <v>9142</v>
      </c>
      <c r="C1833" s="23" t="s">
        <v>9143</v>
      </c>
      <c r="D1833" s="23" t="s">
        <v>9144</v>
      </c>
      <c r="E1833" s="23" t="s">
        <v>9145</v>
      </c>
      <c r="F1833" s="5"/>
      <c r="G1833" s="5"/>
      <c r="H1833" s="5"/>
    </row>
    <row r="1834">
      <c r="A1834" s="23" t="s">
        <v>9146</v>
      </c>
      <c r="B1834" s="23"/>
      <c r="C1834" s="23" t="s">
        <v>9147</v>
      </c>
      <c r="D1834" s="23" t="s">
        <v>9148</v>
      </c>
      <c r="E1834" s="23" t="s">
        <v>9149</v>
      </c>
      <c r="F1834" s="5"/>
      <c r="G1834" s="5"/>
      <c r="H1834" s="5"/>
    </row>
    <row r="1835">
      <c r="A1835" s="23" t="s">
        <v>9150</v>
      </c>
      <c r="B1835" s="23" t="s">
        <v>9151</v>
      </c>
      <c r="C1835" s="23" t="s">
        <v>9152</v>
      </c>
      <c r="D1835" s="23" t="s">
        <v>9153</v>
      </c>
      <c r="E1835" s="23" t="s">
        <v>9154</v>
      </c>
      <c r="F1835" s="5"/>
      <c r="G1835" s="5"/>
      <c r="H1835" s="5"/>
    </row>
    <row r="1836">
      <c r="A1836" s="23" t="s">
        <v>9155</v>
      </c>
      <c r="B1836" s="23" t="s">
        <v>9156</v>
      </c>
      <c r="C1836" s="23" t="s">
        <v>9157</v>
      </c>
      <c r="D1836" s="23" t="s">
        <v>3671</v>
      </c>
      <c r="E1836" s="23" t="s">
        <v>3672</v>
      </c>
      <c r="F1836" s="5"/>
      <c r="G1836" s="5"/>
      <c r="H1836" s="5"/>
    </row>
    <row r="1837">
      <c r="A1837" s="23" t="s">
        <v>9158</v>
      </c>
      <c r="B1837" s="23" t="s">
        <v>9159</v>
      </c>
      <c r="C1837" s="23" t="s">
        <v>9160</v>
      </c>
      <c r="D1837" s="23" t="s">
        <v>9161</v>
      </c>
      <c r="E1837" s="23" t="s">
        <v>9162</v>
      </c>
      <c r="F1837" s="5"/>
      <c r="G1837" s="5"/>
      <c r="H1837" s="5"/>
    </row>
    <row r="1838">
      <c r="A1838" s="23" t="s">
        <v>9163</v>
      </c>
      <c r="B1838" s="23"/>
      <c r="C1838" s="23" t="s">
        <v>9164</v>
      </c>
      <c r="D1838" s="23" t="s">
        <v>9165</v>
      </c>
      <c r="E1838" s="23" t="s">
        <v>9166</v>
      </c>
      <c r="F1838" s="5"/>
      <c r="G1838" s="5"/>
      <c r="H1838" s="5"/>
    </row>
    <row r="1839">
      <c r="A1839" s="23" t="s">
        <v>9167</v>
      </c>
      <c r="B1839" s="23" t="s">
        <v>9168</v>
      </c>
      <c r="C1839" s="23" t="s">
        <v>9169</v>
      </c>
      <c r="D1839" s="23" t="s">
        <v>9170</v>
      </c>
      <c r="E1839" s="23" t="s">
        <v>9171</v>
      </c>
      <c r="F1839" s="5"/>
      <c r="G1839" s="5"/>
      <c r="H1839" s="5"/>
    </row>
    <row r="1840">
      <c r="A1840" s="23" t="s">
        <v>9172</v>
      </c>
      <c r="B1840" s="23" t="s">
        <v>9173</v>
      </c>
      <c r="C1840" s="23" t="s">
        <v>9174</v>
      </c>
      <c r="D1840" s="23" t="s">
        <v>9175</v>
      </c>
      <c r="E1840" s="23" t="s">
        <v>9176</v>
      </c>
      <c r="F1840" s="5"/>
      <c r="G1840" s="5"/>
      <c r="H1840" s="5"/>
    </row>
    <row r="1841">
      <c r="A1841" s="23" t="s">
        <v>9177</v>
      </c>
      <c r="B1841" s="23"/>
      <c r="C1841" s="23" t="s">
        <v>9178</v>
      </c>
      <c r="D1841" s="23" t="s">
        <v>9179</v>
      </c>
      <c r="E1841" s="23" t="s">
        <v>9180</v>
      </c>
      <c r="F1841" s="5"/>
      <c r="G1841" s="5"/>
      <c r="H1841" s="5"/>
    </row>
    <row r="1842">
      <c r="A1842" s="23" t="s">
        <v>9181</v>
      </c>
      <c r="B1842" s="23" t="s">
        <v>9182</v>
      </c>
      <c r="C1842" s="23" t="s">
        <v>9183</v>
      </c>
      <c r="D1842" s="23" t="s">
        <v>9184</v>
      </c>
      <c r="E1842" s="23" t="s">
        <v>9185</v>
      </c>
      <c r="F1842" s="5"/>
      <c r="G1842" s="5"/>
      <c r="H1842" s="5"/>
    </row>
    <row r="1843">
      <c r="A1843" s="23" t="s">
        <v>9186</v>
      </c>
      <c r="B1843" s="23" t="s">
        <v>9187</v>
      </c>
      <c r="C1843" s="23" t="s">
        <v>9188</v>
      </c>
      <c r="D1843" s="23" t="s">
        <v>9189</v>
      </c>
      <c r="E1843" s="23" t="s">
        <v>9190</v>
      </c>
      <c r="F1843" s="5"/>
      <c r="G1843" s="5"/>
      <c r="H1843" s="5"/>
    </row>
    <row r="1844">
      <c r="A1844" s="23" t="s">
        <v>9191</v>
      </c>
      <c r="B1844" s="23"/>
      <c r="C1844" s="23" t="s">
        <v>9192</v>
      </c>
      <c r="D1844" s="23" t="s">
        <v>9193</v>
      </c>
      <c r="E1844" s="23" t="s">
        <v>9194</v>
      </c>
      <c r="F1844" s="5"/>
      <c r="G1844" s="5"/>
      <c r="H1844" s="5"/>
    </row>
    <row r="1845">
      <c r="A1845" s="23" t="s">
        <v>9195</v>
      </c>
      <c r="B1845" s="23"/>
      <c r="C1845" s="23" t="s">
        <v>9196</v>
      </c>
      <c r="D1845" s="23" t="s">
        <v>9197</v>
      </c>
      <c r="E1845" s="23" t="s">
        <v>9198</v>
      </c>
      <c r="F1845" s="5"/>
      <c r="G1845" s="5"/>
      <c r="H1845" s="5"/>
    </row>
    <row r="1846">
      <c r="A1846" s="23" t="s">
        <v>9199</v>
      </c>
      <c r="B1846" s="23" t="s">
        <v>9200</v>
      </c>
      <c r="C1846" s="23" t="s">
        <v>9201</v>
      </c>
      <c r="D1846" s="23" t="s">
        <v>9202</v>
      </c>
      <c r="E1846" s="23" t="s">
        <v>9203</v>
      </c>
      <c r="F1846" s="5"/>
      <c r="G1846" s="5"/>
      <c r="H1846" s="5"/>
    </row>
    <row r="1847">
      <c r="A1847" s="23" t="s">
        <v>9204</v>
      </c>
      <c r="B1847" s="23"/>
      <c r="C1847" s="23" t="s">
        <v>9205</v>
      </c>
      <c r="D1847" s="23" t="s">
        <v>9206</v>
      </c>
      <c r="E1847" s="23" t="s">
        <v>9207</v>
      </c>
      <c r="F1847" s="5"/>
      <c r="G1847" s="5"/>
      <c r="H1847" s="5"/>
    </row>
    <row r="1848">
      <c r="A1848" s="23" t="s">
        <v>9208</v>
      </c>
      <c r="B1848" s="23"/>
      <c r="C1848" s="23" t="s">
        <v>9209</v>
      </c>
      <c r="D1848" s="23" t="s">
        <v>9210</v>
      </c>
      <c r="E1848" s="23" t="s">
        <v>9211</v>
      </c>
      <c r="F1848" s="5"/>
      <c r="G1848" s="5"/>
      <c r="H1848" s="5"/>
    </row>
    <row r="1849">
      <c r="A1849" s="23" t="s">
        <v>9212</v>
      </c>
      <c r="B1849" s="23"/>
      <c r="C1849" s="23" t="s">
        <v>9213</v>
      </c>
      <c r="D1849" s="23" t="s">
        <v>9214</v>
      </c>
      <c r="E1849" s="23" t="s">
        <v>9215</v>
      </c>
      <c r="F1849" s="5"/>
      <c r="G1849" s="5"/>
      <c r="H1849" s="5"/>
    </row>
    <row r="1850">
      <c r="A1850" s="23" t="s">
        <v>9216</v>
      </c>
      <c r="B1850" s="23"/>
      <c r="C1850" s="23" t="s">
        <v>9217</v>
      </c>
      <c r="D1850" s="23" t="s">
        <v>9218</v>
      </c>
      <c r="E1850" s="23" t="s">
        <v>9219</v>
      </c>
      <c r="F1850" s="5"/>
      <c r="G1850" s="5"/>
      <c r="H1850" s="5"/>
    </row>
    <row r="1851">
      <c r="A1851" s="23" t="s">
        <v>9220</v>
      </c>
      <c r="B1851" s="23"/>
      <c r="C1851" s="23"/>
      <c r="D1851" s="23" t="s">
        <v>9221</v>
      </c>
      <c r="E1851" s="23" t="s">
        <v>9222</v>
      </c>
      <c r="F1851" s="5"/>
      <c r="G1851" s="5"/>
      <c r="H1851" s="5"/>
    </row>
    <row r="1852">
      <c r="A1852" s="23" t="s">
        <v>9223</v>
      </c>
      <c r="B1852" s="23"/>
      <c r="C1852" s="23" t="s">
        <v>9224</v>
      </c>
      <c r="D1852" s="23" t="s">
        <v>4257</v>
      </c>
      <c r="E1852" s="23" t="s">
        <v>4258</v>
      </c>
      <c r="F1852" s="5"/>
      <c r="G1852" s="5"/>
      <c r="H1852" s="5"/>
    </row>
    <row r="1853">
      <c r="A1853" s="23" t="s">
        <v>9225</v>
      </c>
      <c r="B1853" s="23" t="s">
        <v>9226</v>
      </c>
      <c r="C1853" s="23" t="s">
        <v>9227</v>
      </c>
      <c r="D1853" s="23" t="s">
        <v>9228</v>
      </c>
      <c r="E1853" s="23" t="s">
        <v>9229</v>
      </c>
      <c r="F1853" s="5"/>
      <c r="G1853" s="5"/>
      <c r="H1853" s="5"/>
    </row>
    <row r="1854">
      <c r="A1854" s="23" t="s">
        <v>9230</v>
      </c>
      <c r="B1854" s="23" t="s">
        <v>9231</v>
      </c>
      <c r="C1854" s="23" t="s">
        <v>9232</v>
      </c>
      <c r="D1854" s="23" t="s">
        <v>9233</v>
      </c>
      <c r="E1854" s="23" t="s">
        <v>9234</v>
      </c>
      <c r="F1854" s="5"/>
      <c r="G1854" s="5"/>
      <c r="H1854" s="5"/>
    </row>
    <row r="1855">
      <c r="A1855" s="23" t="s">
        <v>9235</v>
      </c>
      <c r="B1855" s="23" t="s">
        <v>9236</v>
      </c>
      <c r="C1855" s="23" t="s">
        <v>9237</v>
      </c>
      <c r="D1855" s="23" t="s">
        <v>9238</v>
      </c>
      <c r="E1855" s="23" t="s">
        <v>9239</v>
      </c>
      <c r="F1855" s="5"/>
      <c r="G1855" s="5"/>
      <c r="H1855" s="5"/>
    </row>
    <row r="1856">
      <c r="A1856" s="23" t="s">
        <v>9240</v>
      </c>
      <c r="B1856" s="23" t="s">
        <v>9241</v>
      </c>
      <c r="C1856" s="23" t="s">
        <v>9242</v>
      </c>
      <c r="D1856" s="23" t="s">
        <v>9243</v>
      </c>
      <c r="E1856" s="23" t="s">
        <v>9244</v>
      </c>
      <c r="F1856" s="5"/>
      <c r="G1856" s="5"/>
      <c r="H1856" s="5"/>
    </row>
    <row r="1857">
      <c r="A1857" s="23" t="s">
        <v>9245</v>
      </c>
      <c r="B1857" s="23" t="s">
        <v>9246</v>
      </c>
      <c r="C1857" s="23" t="s">
        <v>9247</v>
      </c>
      <c r="D1857" s="23" t="s">
        <v>9248</v>
      </c>
      <c r="E1857" s="23" t="s">
        <v>9249</v>
      </c>
      <c r="F1857" s="5"/>
      <c r="G1857" s="5"/>
      <c r="H1857" s="5"/>
    </row>
    <row r="1858">
      <c r="A1858" s="23" t="s">
        <v>9250</v>
      </c>
      <c r="B1858" s="23" t="s">
        <v>9251</v>
      </c>
      <c r="C1858" s="23"/>
      <c r="D1858" s="23" t="s">
        <v>9252</v>
      </c>
      <c r="E1858" s="23" t="s">
        <v>9253</v>
      </c>
      <c r="F1858" s="5"/>
      <c r="G1858" s="5"/>
      <c r="H1858" s="5"/>
    </row>
    <row r="1859">
      <c r="A1859" s="23" t="s">
        <v>9254</v>
      </c>
      <c r="B1859" s="23"/>
      <c r="C1859" s="23" t="s">
        <v>9255</v>
      </c>
      <c r="D1859" s="23" t="s">
        <v>9256</v>
      </c>
      <c r="E1859" s="23" t="s">
        <v>9257</v>
      </c>
      <c r="F1859" s="5"/>
      <c r="G1859" s="5"/>
      <c r="H1859" s="5"/>
    </row>
    <row r="1860">
      <c r="A1860" s="23" t="s">
        <v>9258</v>
      </c>
      <c r="B1860" s="23" t="s">
        <v>9259</v>
      </c>
      <c r="C1860" s="23" t="s">
        <v>9260</v>
      </c>
      <c r="D1860" s="23" t="s">
        <v>9261</v>
      </c>
      <c r="E1860" s="23" t="s">
        <v>9262</v>
      </c>
      <c r="F1860" s="5"/>
      <c r="G1860" s="5"/>
      <c r="H1860" s="5"/>
    </row>
    <row r="1861">
      <c r="A1861" s="23" t="s">
        <v>9263</v>
      </c>
      <c r="B1861" s="23" t="s">
        <v>9264</v>
      </c>
      <c r="C1861" s="23" t="s">
        <v>9265</v>
      </c>
      <c r="D1861" s="23" t="s">
        <v>9266</v>
      </c>
      <c r="E1861" s="23" t="s">
        <v>9267</v>
      </c>
      <c r="F1861" s="5"/>
      <c r="G1861" s="5"/>
      <c r="H1861" s="5"/>
    </row>
    <row r="1862">
      <c r="A1862" s="23" t="s">
        <v>9268</v>
      </c>
      <c r="B1862" s="23" t="s">
        <v>9269</v>
      </c>
      <c r="C1862" s="23" t="s">
        <v>9270</v>
      </c>
      <c r="D1862" s="23" t="s">
        <v>9271</v>
      </c>
      <c r="E1862" s="23" t="s">
        <v>9272</v>
      </c>
      <c r="F1862" s="5"/>
      <c r="G1862" s="5"/>
      <c r="H1862" s="5"/>
    </row>
    <row r="1863">
      <c r="A1863" s="23" t="s">
        <v>9273</v>
      </c>
      <c r="B1863" s="23"/>
      <c r="C1863" s="23" t="s">
        <v>9274</v>
      </c>
      <c r="D1863" s="23" t="s">
        <v>9275</v>
      </c>
      <c r="E1863" s="23" t="s">
        <v>9276</v>
      </c>
      <c r="F1863" s="5"/>
      <c r="G1863" s="5"/>
      <c r="H1863" s="5"/>
    </row>
    <row r="1864">
      <c r="A1864" s="23" t="s">
        <v>9277</v>
      </c>
      <c r="B1864" s="23" t="s">
        <v>9151</v>
      </c>
      <c r="C1864" s="23" t="s">
        <v>9278</v>
      </c>
      <c r="D1864" s="23" t="s">
        <v>9279</v>
      </c>
      <c r="E1864" s="23" t="s">
        <v>9280</v>
      </c>
      <c r="F1864" s="5"/>
      <c r="G1864" s="5"/>
      <c r="H1864" s="5"/>
    </row>
    <row r="1865">
      <c r="A1865" s="23" t="s">
        <v>9281</v>
      </c>
      <c r="B1865" s="23" t="s">
        <v>9282</v>
      </c>
      <c r="C1865" s="23" t="s">
        <v>9283</v>
      </c>
      <c r="D1865" s="23" t="s">
        <v>9284</v>
      </c>
      <c r="E1865" s="23" t="s">
        <v>9285</v>
      </c>
      <c r="F1865" s="5"/>
      <c r="G1865" s="5"/>
      <c r="H1865" s="5"/>
    </row>
    <row r="1866">
      <c r="A1866" s="23" t="s">
        <v>9286</v>
      </c>
      <c r="B1866" s="23"/>
      <c r="C1866" s="23" t="s">
        <v>9287</v>
      </c>
      <c r="D1866" s="23" t="s">
        <v>9288</v>
      </c>
      <c r="E1866" s="23" t="s">
        <v>9289</v>
      </c>
      <c r="F1866" s="5"/>
      <c r="G1866" s="5"/>
      <c r="H1866" s="5"/>
    </row>
    <row r="1867">
      <c r="A1867" s="23" t="s">
        <v>9290</v>
      </c>
      <c r="B1867" s="23" t="s">
        <v>9291</v>
      </c>
      <c r="C1867" s="23" t="s">
        <v>9292</v>
      </c>
      <c r="D1867" s="23" t="s">
        <v>9293</v>
      </c>
      <c r="E1867" s="23" t="s">
        <v>9294</v>
      </c>
      <c r="F1867" s="5"/>
      <c r="G1867" s="5"/>
      <c r="H1867" s="5"/>
    </row>
    <row r="1868">
      <c r="A1868" s="23" t="s">
        <v>9295</v>
      </c>
      <c r="B1868" s="23" t="s">
        <v>9296</v>
      </c>
      <c r="C1868" s="23" t="s">
        <v>9297</v>
      </c>
      <c r="D1868" s="23" t="s">
        <v>9298</v>
      </c>
      <c r="E1868" s="23" t="s">
        <v>9299</v>
      </c>
      <c r="F1868" s="5"/>
      <c r="G1868" s="5"/>
      <c r="H1868" s="5"/>
    </row>
    <row r="1869">
      <c r="A1869" s="23" t="s">
        <v>9300</v>
      </c>
      <c r="B1869" s="23" t="s">
        <v>9301</v>
      </c>
      <c r="C1869" s="23" t="s">
        <v>9302</v>
      </c>
      <c r="D1869" s="23" t="s">
        <v>9303</v>
      </c>
      <c r="E1869" s="23" t="s">
        <v>9304</v>
      </c>
      <c r="F1869" s="5"/>
      <c r="G1869" s="5"/>
      <c r="H1869" s="5"/>
    </row>
    <row r="1870">
      <c r="A1870" s="23" t="s">
        <v>9305</v>
      </c>
      <c r="B1870" s="23"/>
      <c r="C1870" s="23" t="s">
        <v>9306</v>
      </c>
      <c r="D1870" s="23" t="s">
        <v>9307</v>
      </c>
      <c r="E1870" s="23" t="s">
        <v>9308</v>
      </c>
      <c r="F1870" s="5"/>
      <c r="G1870" s="5"/>
      <c r="H1870" s="5"/>
    </row>
    <row r="1871">
      <c r="A1871" s="23" t="s">
        <v>9309</v>
      </c>
      <c r="B1871" s="23" t="s">
        <v>9310</v>
      </c>
      <c r="C1871" s="23"/>
      <c r="D1871" s="23" t="s">
        <v>9311</v>
      </c>
      <c r="E1871" s="23" t="s">
        <v>9312</v>
      </c>
      <c r="F1871" s="5"/>
      <c r="G1871" s="5"/>
      <c r="H1871" s="5"/>
    </row>
    <row r="1872">
      <c r="A1872" s="23" t="s">
        <v>9313</v>
      </c>
      <c r="B1872" s="23" t="s">
        <v>9314</v>
      </c>
      <c r="C1872" s="23"/>
      <c r="D1872" s="23" t="s">
        <v>9315</v>
      </c>
      <c r="E1872" s="23" t="s">
        <v>9316</v>
      </c>
      <c r="F1872" s="5"/>
      <c r="G1872" s="5"/>
      <c r="H1872" s="5"/>
    </row>
    <row r="1873">
      <c r="A1873" s="23" t="s">
        <v>9317</v>
      </c>
      <c r="B1873" s="23" t="s">
        <v>9318</v>
      </c>
      <c r="C1873" s="23"/>
      <c r="D1873" s="23" t="s">
        <v>9319</v>
      </c>
      <c r="E1873" s="23" t="s">
        <v>9320</v>
      </c>
      <c r="F1873" s="5"/>
      <c r="G1873" s="5"/>
      <c r="H1873" s="5"/>
    </row>
    <row r="1874">
      <c r="A1874" s="23" t="s">
        <v>9321</v>
      </c>
      <c r="B1874" s="23" t="s">
        <v>9322</v>
      </c>
      <c r="C1874" s="23" t="s">
        <v>9323</v>
      </c>
      <c r="D1874" s="23" t="s">
        <v>9324</v>
      </c>
      <c r="E1874" s="23" t="s">
        <v>9325</v>
      </c>
      <c r="F1874" s="5"/>
      <c r="G1874" s="5"/>
      <c r="H1874" s="5"/>
    </row>
    <row r="1875">
      <c r="A1875" s="23" t="s">
        <v>9326</v>
      </c>
      <c r="B1875" s="23" t="s">
        <v>9327</v>
      </c>
      <c r="C1875" s="23" t="s">
        <v>9328</v>
      </c>
      <c r="D1875" s="23" t="s">
        <v>9329</v>
      </c>
      <c r="E1875" s="23" t="s">
        <v>9330</v>
      </c>
      <c r="F1875" s="5"/>
      <c r="G1875" s="5"/>
      <c r="H1875" s="5"/>
    </row>
    <row r="1876">
      <c r="A1876" s="23" t="s">
        <v>9331</v>
      </c>
      <c r="B1876" s="23" t="s">
        <v>9332</v>
      </c>
      <c r="C1876" s="23" t="s">
        <v>9333</v>
      </c>
      <c r="D1876" s="23" t="s">
        <v>9334</v>
      </c>
      <c r="E1876" s="23" t="s">
        <v>9335</v>
      </c>
      <c r="F1876" s="5"/>
      <c r="G1876" s="5"/>
      <c r="H1876" s="5"/>
    </row>
    <row r="1877">
      <c r="A1877" s="23" t="s">
        <v>9336</v>
      </c>
      <c r="B1877" s="23" t="s">
        <v>9337</v>
      </c>
      <c r="C1877" s="23" t="s">
        <v>9338</v>
      </c>
      <c r="D1877" s="23" t="s">
        <v>9339</v>
      </c>
      <c r="E1877" s="23" t="s">
        <v>9340</v>
      </c>
      <c r="F1877" s="5"/>
      <c r="G1877" s="5"/>
      <c r="H1877" s="5"/>
    </row>
    <row r="1878">
      <c r="A1878" s="23" t="s">
        <v>9341</v>
      </c>
      <c r="B1878" s="23" t="s">
        <v>9342</v>
      </c>
      <c r="C1878" s="23" t="s">
        <v>9343</v>
      </c>
      <c r="D1878" s="23" t="s">
        <v>9344</v>
      </c>
      <c r="E1878" s="23" t="s">
        <v>9345</v>
      </c>
      <c r="F1878" s="5"/>
      <c r="G1878" s="5"/>
      <c r="H1878" s="5"/>
    </row>
    <row r="1879">
      <c r="A1879" s="23" t="s">
        <v>9346</v>
      </c>
      <c r="B1879" s="23" t="s">
        <v>9347</v>
      </c>
      <c r="C1879" s="23" t="s">
        <v>9348</v>
      </c>
      <c r="D1879" s="23" t="s">
        <v>9349</v>
      </c>
      <c r="E1879" s="23" t="s">
        <v>9350</v>
      </c>
      <c r="F1879" s="5"/>
      <c r="G1879" s="5"/>
      <c r="H1879" s="5"/>
    </row>
    <row r="1880">
      <c r="A1880" s="23" t="s">
        <v>9351</v>
      </c>
      <c r="B1880" s="23" t="s">
        <v>9352</v>
      </c>
      <c r="C1880" s="23" t="s">
        <v>9353</v>
      </c>
      <c r="D1880" s="23" t="s">
        <v>9354</v>
      </c>
      <c r="E1880" s="23" t="s">
        <v>9355</v>
      </c>
      <c r="F1880" s="5"/>
      <c r="G1880" s="5"/>
      <c r="H1880" s="5"/>
    </row>
    <row r="1881">
      <c r="A1881" s="23" t="s">
        <v>9356</v>
      </c>
      <c r="B1881" s="23"/>
      <c r="C1881" s="23" t="s">
        <v>9357</v>
      </c>
      <c r="D1881" s="23" t="s">
        <v>9358</v>
      </c>
      <c r="E1881" s="23" t="s">
        <v>9359</v>
      </c>
      <c r="F1881" s="5"/>
      <c r="G1881" s="5"/>
      <c r="H1881" s="5"/>
    </row>
    <row r="1882">
      <c r="A1882" s="23" t="s">
        <v>9360</v>
      </c>
      <c r="B1882" s="23"/>
      <c r="C1882" s="23"/>
      <c r="D1882" s="23" t="s">
        <v>9361</v>
      </c>
      <c r="E1882" s="23" t="s">
        <v>9362</v>
      </c>
      <c r="F1882" s="5"/>
      <c r="G1882" s="5"/>
      <c r="H1882" s="5"/>
    </row>
    <row r="1883">
      <c r="A1883" s="23" t="s">
        <v>9363</v>
      </c>
      <c r="B1883" s="23"/>
      <c r="C1883" s="23" t="s">
        <v>9364</v>
      </c>
      <c r="D1883" s="23" t="s">
        <v>9365</v>
      </c>
      <c r="E1883" s="23" t="s">
        <v>9366</v>
      </c>
      <c r="F1883" s="5"/>
      <c r="G1883" s="5"/>
      <c r="H1883" s="5"/>
    </row>
    <row r="1884">
      <c r="A1884" s="23" t="s">
        <v>9367</v>
      </c>
      <c r="B1884" s="23" t="s">
        <v>9368</v>
      </c>
      <c r="C1884" s="23" t="s">
        <v>9369</v>
      </c>
      <c r="D1884" s="23" t="s">
        <v>9370</v>
      </c>
      <c r="E1884" s="23" t="s">
        <v>9371</v>
      </c>
      <c r="F1884" s="5"/>
      <c r="G1884" s="5"/>
      <c r="H1884" s="5"/>
    </row>
    <row r="1885">
      <c r="A1885" s="23" t="s">
        <v>9372</v>
      </c>
      <c r="B1885" s="23"/>
      <c r="C1885" s="23" t="s">
        <v>9373</v>
      </c>
      <c r="D1885" s="23" t="s">
        <v>9374</v>
      </c>
      <c r="E1885" s="23" t="s">
        <v>9375</v>
      </c>
      <c r="F1885" s="5"/>
      <c r="G1885" s="5"/>
      <c r="H1885" s="5"/>
    </row>
    <row r="1886">
      <c r="A1886" s="23" t="s">
        <v>9376</v>
      </c>
      <c r="B1886" s="23"/>
      <c r="C1886" s="23"/>
      <c r="D1886" s="23" t="s">
        <v>9377</v>
      </c>
      <c r="E1886" s="23" t="s">
        <v>9378</v>
      </c>
      <c r="F1886" s="5"/>
      <c r="G1886" s="5"/>
      <c r="H1886" s="5"/>
    </row>
    <row r="1887">
      <c r="A1887" s="23" t="s">
        <v>9379</v>
      </c>
      <c r="B1887" s="23"/>
      <c r="C1887" s="23"/>
      <c r="D1887" s="23" t="s">
        <v>9380</v>
      </c>
      <c r="E1887" s="23" t="s">
        <v>9381</v>
      </c>
      <c r="F1887" s="5"/>
      <c r="G1887" s="5"/>
      <c r="H1887" s="5"/>
    </row>
    <row r="1888">
      <c r="A1888" s="23" t="s">
        <v>9382</v>
      </c>
      <c r="B1888" s="23" t="s">
        <v>9383</v>
      </c>
      <c r="C1888" s="23" t="s">
        <v>9384</v>
      </c>
      <c r="D1888" s="23" t="s">
        <v>9385</v>
      </c>
      <c r="E1888" s="23" t="s">
        <v>9386</v>
      </c>
      <c r="F1888" s="5"/>
      <c r="G1888" s="5"/>
      <c r="H1888" s="5"/>
    </row>
    <row r="1889">
      <c r="A1889" s="23" t="s">
        <v>9387</v>
      </c>
      <c r="B1889" s="23" t="s">
        <v>9388</v>
      </c>
      <c r="C1889" s="23" t="s">
        <v>9389</v>
      </c>
      <c r="D1889" s="23" t="s">
        <v>9390</v>
      </c>
      <c r="E1889" s="23" t="s">
        <v>9391</v>
      </c>
      <c r="F1889" s="5"/>
      <c r="G1889" s="5"/>
      <c r="H1889" s="5"/>
    </row>
    <row r="1890">
      <c r="A1890" s="23" t="s">
        <v>9392</v>
      </c>
      <c r="B1890" s="23" t="s">
        <v>9393</v>
      </c>
      <c r="C1890" s="23" t="s">
        <v>9394</v>
      </c>
      <c r="D1890" s="23" t="s">
        <v>9395</v>
      </c>
      <c r="E1890" s="23" t="s">
        <v>9396</v>
      </c>
      <c r="F1890" s="5"/>
      <c r="G1890" s="5"/>
      <c r="H1890" s="5"/>
    </row>
    <row r="1891">
      <c r="A1891" s="23" t="s">
        <v>9397</v>
      </c>
      <c r="B1891" s="23" t="s">
        <v>9398</v>
      </c>
      <c r="C1891" s="23" t="s">
        <v>9399</v>
      </c>
      <c r="D1891" s="23" t="s">
        <v>9400</v>
      </c>
      <c r="E1891" s="23" t="s">
        <v>9401</v>
      </c>
      <c r="F1891" s="5"/>
      <c r="G1891" s="5"/>
      <c r="H1891" s="5"/>
    </row>
    <row r="1892">
      <c r="A1892" s="23" t="s">
        <v>9402</v>
      </c>
      <c r="B1892" s="23" t="s">
        <v>9403</v>
      </c>
      <c r="C1892" s="23"/>
      <c r="D1892" s="23" t="s">
        <v>9404</v>
      </c>
      <c r="E1892" s="23" t="s">
        <v>9405</v>
      </c>
      <c r="F1892" s="5"/>
      <c r="G1892" s="5"/>
      <c r="H1892" s="5"/>
    </row>
    <row r="1893">
      <c r="A1893" s="23" t="s">
        <v>9406</v>
      </c>
      <c r="B1893" s="23" t="s">
        <v>9407</v>
      </c>
      <c r="C1893" s="23" t="s">
        <v>9408</v>
      </c>
      <c r="D1893" s="23" t="s">
        <v>9409</v>
      </c>
      <c r="E1893" s="23" t="s">
        <v>9410</v>
      </c>
      <c r="F1893" s="5"/>
      <c r="G1893" s="5"/>
      <c r="H1893" s="5"/>
    </row>
    <row r="1894">
      <c r="A1894" s="23" t="s">
        <v>9411</v>
      </c>
      <c r="B1894" s="23" t="s">
        <v>9403</v>
      </c>
      <c r="C1894" s="23" t="s">
        <v>9412</v>
      </c>
      <c r="D1894" s="23" t="s">
        <v>9413</v>
      </c>
      <c r="E1894" s="23" t="s">
        <v>9414</v>
      </c>
      <c r="F1894" s="5"/>
      <c r="G1894" s="5"/>
      <c r="H1894" s="5"/>
    </row>
    <row r="1895">
      <c r="A1895" s="23" t="s">
        <v>9415</v>
      </c>
      <c r="B1895" s="23" t="s">
        <v>9416</v>
      </c>
      <c r="C1895" s="23" t="s">
        <v>9417</v>
      </c>
      <c r="D1895" s="23" t="s">
        <v>9418</v>
      </c>
      <c r="E1895" s="23" t="s">
        <v>9419</v>
      </c>
      <c r="F1895" s="5"/>
      <c r="G1895" s="5"/>
      <c r="H1895" s="5"/>
    </row>
    <row r="1896">
      <c r="A1896" s="23" t="s">
        <v>9420</v>
      </c>
      <c r="B1896" s="23" t="s">
        <v>9421</v>
      </c>
      <c r="C1896" s="23" t="s">
        <v>9422</v>
      </c>
      <c r="D1896" s="23" t="s">
        <v>9423</v>
      </c>
      <c r="E1896" s="23" t="s">
        <v>9424</v>
      </c>
      <c r="F1896" s="5"/>
      <c r="G1896" s="5"/>
      <c r="H1896" s="5"/>
    </row>
    <row r="1897">
      <c r="A1897" s="23" t="s">
        <v>9425</v>
      </c>
      <c r="B1897" s="23" t="s">
        <v>9426</v>
      </c>
      <c r="C1897" s="23" t="s">
        <v>9427</v>
      </c>
      <c r="D1897" s="23" t="s">
        <v>9428</v>
      </c>
      <c r="E1897" s="23" t="s">
        <v>9429</v>
      </c>
      <c r="F1897" s="5"/>
      <c r="G1897" s="5"/>
      <c r="H1897" s="5"/>
    </row>
    <row r="1898">
      <c r="A1898" s="23" t="s">
        <v>9430</v>
      </c>
      <c r="B1898" s="23" t="s">
        <v>9431</v>
      </c>
      <c r="C1898" s="23"/>
      <c r="D1898" s="23" t="s">
        <v>9432</v>
      </c>
      <c r="E1898" s="23" t="s">
        <v>9433</v>
      </c>
      <c r="F1898" s="5"/>
      <c r="G1898" s="5"/>
      <c r="H1898" s="5"/>
    </row>
    <row r="1899">
      <c r="A1899" s="23" t="s">
        <v>9434</v>
      </c>
      <c r="B1899" s="23" t="s">
        <v>9435</v>
      </c>
      <c r="C1899" s="23" t="s">
        <v>9436</v>
      </c>
      <c r="D1899" s="23" t="s">
        <v>9437</v>
      </c>
      <c r="E1899" s="23" t="s">
        <v>9438</v>
      </c>
      <c r="F1899" s="5"/>
      <c r="G1899" s="5"/>
      <c r="H1899" s="5"/>
    </row>
    <row r="1900">
      <c r="A1900" s="23" t="s">
        <v>9439</v>
      </c>
      <c r="B1900" s="23" t="s">
        <v>9440</v>
      </c>
      <c r="C1900" s="23" t="s">
        <v>9441</v>
      </c>
      <c r="D1900" s="23" t="s">
        <v>9442</v>
      </c>
      <c r="E1900" s="23" t="s">
        <v>9443</v>
      </c>
      <c r="F1900" s="5"/>
      <c r="G1900" s="5"/>
      <c r="H1900" s="5"/>
    </row>
    <row r="1901">
      <c r="A1901" s="23" t="s">
        <v>9444</v>
      </c>
      <c r="B1901" s="23" t="s">
        <v>9445</v>
      </c>
      <c r="C1901" s="23" t="s">
        <v>9446</v>
      </c>
      <c r="D1901" s="23" t="s">
        <v>9447</v>
      </c>
      <c r="E1901" s="23" t="s">
        <v>9448</v>
      </c>
      <c r="F1901" s="5"/>
      <c r="G1901" s="5"/>
      <c r="H1901" s="5"/>
    </row>
    <row r="1902">
      <c r="A1902" s="23" t="s">
        <v>9449</v>
      </c>
      <c r="B1902" s="23" t="s">
        <v>9450</v>
      </c>
      <c r="C1902" s="23" t="s">
        <v>9451</v>
      </c>
      <c r="D1902" s="23" t="s">
        <v>9452</v>
      </c>
      <c r="E1902" s="23" t="s">
        <v>9453</v>
      </c>
      <c r="F1902" s="5"/>
      <c r="G1902" s="5"/>
      <c r="H1902" s="5"/>
    </row>
    <row r="1903">
      <c r="A1903" s="23" t="s">
        <v>9454</v>
      </c>
      <c r="B1903" s="23" t="s">
        <v>9455</v>
      </c>
      <c r="C1903" s="23" t="s">
        <v>9456</v>
      </c>
      <c r="D1903" s="23" t="s">
        <v>9457</v>
      </c>
      <c r="E1903" s="23" t="s">
        <v>9458</v>
      </c>
      <c r="F1903" s="5"/>
      <c r="G1903" s="5"/>
      <c r="H1903" s="5"/>
    </row>
    <row r="1904">
      <c r="A1904" s="23" t="s">
        <v>9459</v>
      </c>
      <c r="B1904" s="23" t="s">
        <v>9460</v>
      </c>
      <c r="C1904" s="23"/>
      <c r="D1904" s="23" t="s">
        <v>9461</v>
      </c>
      <c r="E1904" s="23" t="s">
        <v>9462</v>
      </c>
      <c r="F1904" s="5"/>
      <c r="G1904" s="5"/>
      <c r="H1904" s="5"/>
    </row>
    <row r="1905">
      <c r="A1905" s="23" t="s">
        <v>9463</v>
      </c>
      <c r="B1905" s="23" t="s">
        <v>9464</v>
      </c>
      <c r="C1905" s="23" t="s">
        <v>9465</v>
      </c>
      <c r="D1905" s="23" t="s">
        <v>9466</v>
      </c>
      <c r="E1905" s="23" t="s">
        <v>9467</v>
      </c>
      <c r="F1905" s="5"/>
      <c r="G1905" s="5"/>
      <c r="H1905" s="5"/>
    </row>
    <row r="1906">
      <c r="A1906" s="23" t="s">
        <v>9468</v>
      </c>
      <c r="B1906" s="23" t="s">
        <v>9469</v>
      </c>
      <c r="C1906" s="23" t="s">
        <v>9470</v>
      </c>
      <c r="D1906" s="23" t="s">
        <v>9471</v>
      </c>
      <c r="E1906" s="23" t="s">
        <v>9472</v>
      </c>
      <c r="F1906" s="5"/>
      <c r="G1906" s="5"/>
      <c r="H1906" s="5"/>
    </row>
    <row r="1907">
      <c r="A1907" s="23" t="s">
        <v>9473</v>
      </c>
      <c r="B1907" s="23"/>
      <c r="C1907" s="23" t="s">
        <v>9474</v>
      </c>
      <c r="D1907" s="23" t="s">
        <v>9475</v>
      </c>
      <c r="E1907" s="23" t="s">
        <v>9476</v>
      </c>
      <c r="F1907" s="5"/>
      <c r="G1907" s="5"/>
      <c r="H1907" s="5"/>
    </row>
    <row r="1908">
      <c r="A1908" s="23" t="s">
        <v>9477</v>
      </c>
      <c r="B1908" s="23"/>
      <c r="C1908" s="23" t="s">
        <v>9478</v>
      </c>
      <c r="D1908" s="23" t="s">
        <v>9479</v>
      </c>
      <c r="E1908" s="23" t="s">
        <v>9480</v>
      </c>
      <c r="F1908" s="5"/>
      <c r="G1908" s="5"/>
      <c r="H1908" s="5"/>
    </row>
    <row r="1909">
      <c r="A1909" s="23" t="s">
        <v>9481</v>
      </c>
      <c r="B1909" s="23" t="s">
        <v>9482</v>
      </c>
      <c r="C1909" s="23" t="s">
        <v>9483</v>
      </c>
      <c r="D1909" s="23" t="s">
        <v>9484</v>
      </c>
      <c r="E1909" s="23" t="s">
        <v>9485</v>
      </c>
      <c r="F1909" s="5"/>
      <c r="G1909" s="5"/>
      <c r="H1909" s="5"/>
    </row>
    <row r="1910">
      <c r="A1910" s="23" t="s">
        <v>9486</v>
      </c>
      <c r="B1910" s="23"/>
      <c r="C1910" s="23" t="s">
        <v>9487</v>
      </c>
      <c r="D1910" s="23" t="s">
        <v>9488</v>
      </c>
      <c r="E1910" s="23" t="s">
        <v>9489</v>
      </c>
      <c r="F1910" s="5"/>
      <c r="G1910" s="5"/>
      <c r="H1910" s="5"/>
    </row>
    <row r="1911">
      <c r="A1911" s="23" t="s">
        <v>9490</v>
      </c>
      <c r="B1911" s="23" t="s">
        <v>9491</v>
      </c>
      <c r="C1911" s="23" t="s">
        <v>9492</v>
      </c>
      <c r="D1911" s="23" t="s">
        <v>9493</v>
      </c>
      <c r="E1911" s="23" t="s">
        <v>9494</v>
      </c>
      <c r="F1911" s="5"/>
      <c r="G1911" s="5"/>
      <c r="H1911" s="5"/>
    </row>
    <row r="1912">
      <c r="A1912" s="23" t="s">
        <v>9495</v>
      </c>
      <c r="B1912" s="23" t="s">
        <v>9231</v>
      </c>
      <c r="C1912" s="23" t="s">
        <v>9496</v>
      </c>
      <c r="D1912" s="23" t="s">
        <v>9497</v>
      </c>
      <c r="E1912" s="23" t="s">
        <v>9498</v>
      </c>
      <c r="F1912" s="5"/>
      <c r="G1912" s="5"/>
      <c r="H1912" s="5"/>
    </row>
    <row r="1913">
      <c r="A1913" s="23" t="s">
        <v>9499</v>
      </c>
      <c r="B1913" s="23" t="s">
        <v>9236</v>
      </c>
      <c r="C1913" s="23" t="s">
        <v>9500</v>
      </c>
      <c r="D1913" s="23" t="s">
        <v>9501</v>
      </c>
      <c r="E1913" s="23" t="s">
        <v>9502</v>
      </c>
      <c r="F1913" s="5"/>
      <c r="G1913" s="5"/>
      <c r="H1913" s="5"/>
    </row>
    <row r="1914">
      <c r="A1914" s="23" t="s">
        <v>9503</v>
      </c>
      <c r="B1914" s="23" t="s">
        <v>9241</v>
      </c>
      <c r="C1914" s="23" t="s">
        <v>9504</v>
      </c>
      <c r="D1914" s="23" t="s">
        <v>9505</v>
      </c>
      <c r="E1914" s="23" t="s">
        <v>9506</v>
      </c>
      <c r="F1914" s="5"/>
      <c r="G1914" s="5"/>
      <c r="H1914" s="5"/>
    </row>
    <row r="1915">
      <c r="A1915" s="23" t="s">
        <v>9507</v>
      </c>
      <c r="B1915" s="23" t="s">
        <v>9508</v>
      </c>
      <c r="C1915" s="23" t="s">
        <v>9509</v>
      </c>
      <c r="D1915" s="23" t="s">
        <v>9510</v>
      </c>
      <c r="E1915" s="23" t="s">
        <v>9511</v>
      </c>
      <c r="F1915" s="5"/>
      <c r="G1915" s="5"/>
      <c r="H1915" s="5"/>
    </row>
    <row r="1916">
      <c r="A1916" s="23" t="s">
        <v>9512</v>
      </c>
      <c r="B1916" s="23" t="s">
        <v>9246</v>
      </c>
      <c r="C1916" s="23" t="s">
        <v>9513</v>
      </c>
      <c r="D1916" s="23" t="s">
        <v>9514</v>
      </c>
      <c r="E1916" s="23" t="s">
        <v>9515</v>
      </c>
      <c r="F1916" s="5"/>
      <c r="G1916" s="5"/>
      <c r="H1916" s="5"/>
    </row>
    <row r="1917">
      <c r="A1917" s="23" t="s">
        <v>9516</v>
      </c>
      <c r="B1917" s="23"/>
      <c r="C1917" s="23" t="s">
        <v>9517</v>
      </c>
      <c r="D1917" s="23" t="s">
        <v>9518</v>
      </c>
      <c r="E1917" s="23" t="s">
        <v>9519</v>
      </c>
      <c r="F1917" s="5"/>
      <c r="G1917" s="5"/>
      <c r="H1917" s="5"/>
    </row>
    <row r="1918">
      <c r="A1918" s="23" t="s">
        <v>9520</v>
      </c>
      <c r="B1918" s="23"/>
      <c r="C1918" s="23" t="s">
        <v>9521</v>
      </c>
      <c r="D1918" s="23" t="s">
        <v>9522</v>
      </c>
      <c r="E1918" s="23" t="s">
        <v>9523</v>
      </c>
      <c r="F1918" s="5"/>
      <c r="G1918" s="5"/>
      <c r="H1918" s="5"/>
    </row>
    <row r="1919">
      <c r="A1919" s="23" t="s">
        <v>9524</v>
      </c>
      <c r="B1919" s="23" t="s">
        <v>9491</v>
      </c>
      <c r="C1919" s="23" t="s">
        <v>9525</v>
      </c>
      <c r="D1919" s="23" t="s">
        <v>9526</v>
      </c>
      <c r="E1919" s="23" t="s">
        <v>9527</v>
      </c>
      <c r="F1919" s="5"/>
      <c r="G1919" s="5"/>
      <c r="H1919" s="5"/>
    </row>
    <row r="1920">
      <c r="A1920" s="23" t="s">
        <v>9528</v>
      </c>
      <c r="B1920" s="23" t="s">
        <v>9231</v>
      </c>
      <c r="C1920" s="23" t="s">
        <v>9529</v>
      </c>
      <c r="D1920" s="23" t="s">
        <v>9530</v>
      </c>
      <c r="E1920" s="23" t="s">
        <v>9531</v>
      </c>
      <c r="F1920" s="5"/>
      <c r="G1920" s="5"/>
      <c r="H1920" s="5"/>
    </row>
    <row r="1921">
      <c r="A1921" s="23" t="s">
        <v>9532</v>
      </c>
      <c r="B1921" s="23" t="s">
        <v>9236</v>
      </c>
      <c r="C1921" s="23" t="s">
        <v>9533</v>
      </c>
      <c r="D1921" s="23" t="s">
        <v>9534</v>
      </c>
      <c r="E1921" s="23" t="s">
        <v>9535</v>
      </c>
      <c r="F1921" s="5"/>
      <c r="G1921" s="5"/>
      <c r="H1921" s="5"/>
    </row>
    <row r="1922">
      <c r="A1922" s="23" t="s">
        <v>9536</v>
      </c>
      <c r="B1922" s="23" t="s">
        <v>9241</v>
      </c>
      <c r="C1922" s="23"/>
      <c r="D1922" s="23" t="s">
        <v>9537</v>
      </c>
      <c r="E1922" s="23" t="s">
        <v>9538</v>
      </c>
      <c r="F1922" s="5"/>
      <c r="G1922" s="5"/>
      <c r="H1922" s="5"/>
    </row>
    <row r="1923">
      <c r="A1923" s="23" t="s">
        <v>9539</v>
      </c>
      <c r="B1923" s="23" t="s">
        <v>9540</v>
      </c>
      <c r="C1923" s="23"/>
      <c r="D1923" s="23" t="s">
        <v>9541</v>
      </c>
      <c r="E1923" s="23" t="s">
        <v>9542</v>
      </c>
      <c r="F1923" s="5"/>
      <c r="G1923" s="5"/>
      <c r="H1923" s="5"/>
    </row>
    <row r="1924">
      <c r="A1924" s="23" t="s">
        <v>9543</v>
      </c>
      <c r="B1924" s="23" t="s">
        <v>9544</v>
      </c>
      <c r="C1924" s="23"/>
      <c r="D1924" s="23" t="s">
        <v>9545</v>
      </c>
      <c r="E1924" s="23" t="s">
        <v>9546</v>
      </c>
      <c r="F1924" s="5"/>
      <c r="G1924" s="5"/>
      <c r="H1924" s="5"/>
    </row>
    <row r="1925">
      <c r="A1925" s="23" t="s">
        <v>9547</v>
      </c>
      <c r="B1925" s="23" t="s">
        <v>9548</v>
      </c>
      <c r="C1925" s="23" t="s">
        <v>9549</v>
      </c>
      <c r="D1925" s="23" t="s">
        <v>9550</v>
      </c>
      <c r="E1925" s="23" t="s">
        <v>9551</v>
      </c>
      <c r="F1925" s="5"/>
      <c r="G1925" s="5"/>
      <c r="H1925" s="5"/>
    </row>
    <row r="1926">
      <c r="A1926" s="23" t="s">
        <v>9552</v>
      </c>
      <c r="B1926" s="23" t="s">
        <v>9553</v>
      </c>
      <c r="C1926" s="23" t="s">
        <v>9554</v>
      </c>
      <c r="D1926" s="23" t="s">
        <v>9555</v>
      </c>
      <c r="E1926" s="23" t="s">
        <v>9556</v>
      </c>
      <c r="F1926" s="5"/>
      <c r="G1926" s="5"/>
      <c r="H1926" s="5"/>
    </row>
    <row r="1927">
      <c r="A1927" s="23" t="s">
        <v>9557</v>
      </c>
      <c r="B1927" s="23" t="s">
        <v>9558</v>
      </c>
      <c r="C1927" s="23" t="s">
        <v>9559</v>
      </c>
      <c r="D1927" s="23" t="s">
        <v>9560</v>
      </c>
      <c r="E1927" s="23" t="s">
        <v>9561</v>
      </c>
      <c r="F1927" s="5"/>
      <c r="G1927" s="5"/>
      <c r="H1927" s="5"/>
    </row>
    <row r="1928">
      <c r="A1928" s="23" t="s">
        <v>9562</v>
      </c>
      <c r="B1928" s="23" t="s">
        <v>9563</v>
      </c>
      <c r="C1928" s="23" t="s">
        <v>9564</v>
      </c>
      <c r="D1928" s="23" t="s">
        <v>9565</v>
      </c>
      <c r="E1928" s="23" t="s">
        <v>9566</v>
      </c>
      <c r="F1928" s="5"/>
      <c r="G1928" s="5"/>
      <c r="H1928" s="5"/>
    </row>
    <row r="1929">
      <c r="A1929" s="23" t="s">
        <v>9567</v>
      </c>
      <c r="B1929" s="23" t="s">
        <v>9568</v>
      </c>
      <c r="C1929" s="23" t="s">
        <v>9569</v>
      </c>
      <c r="D1929" s="23" t="s">
        <v>9570</v>
      </c>
      <c r="E1929" s="23" t="s">
        <v>9571</v>
      </c>
      <c r="F1929" s="5"/>
      <c r="G1929" s="5"/>
      <c r="H1929" s="5"/>
    </row>
    <row r="1930">
      <c r="A1930" s="23" t="s">
        <v>9572</v>
      </c>
      <c r="B1930" s="23" t="s">
        <v>9573</v>
      </c>
      <c r="C1930" s="23" t="s">
        <v>9574</v>
      </c>
      <c r="D1930" s="23" t="s">
        <v>9575</v>
      </c>
      <c r="E1930" s="23" t="s">
        <v>9576</v>
      </c>
      <c r="F1930" s="5"/>
      <c r="G1930" s="5"/>
      <c r="H1930" s="5"/>
    </row>
    <row r="1931">
      <c r="A1931" s="23" t="s">
        <v>9577</v>
      </c>
      <c r="B1931" s="23" t="s">
        <v>9578</v>
      </c>
      <c r="C1931" s="23" t="s">
        <v>9579</v>
      </c>
      <c r="D1931" s="23" t="s">
        <v>9580</v>
      </c>
      <c r="E1931" s="23" t="s">
        <v>9581</v>
      </c>
      <c r="F1931" s="5"/>
      <c r="G1931" s="5"/>
      <c r="H1931" s="5"/>
    </row>
    <row r="1932">
      <c r="A1932" s="23" t="s">
        <v>9582</v>
      </c>
      <c r="B1932" s="23" t="s">
        <v>9583</v>
      </c>
      <c r="C1932" s="23" t="s">
        <v>9584</v>
      </c>
      <c r="D1932" s="23" t="s">
        <v>9585</v>
      </c>
      <c r="E1932" s="23" t="s">
        <v>9586</v>
      </c>
      <c r="F1932" s="5"/>
      <c r="G1932" s="5"/>
      <c r="H1932" s="5"/>
    </row>
    <row r="1933">
      <c r="A1933" s="23" t="s">
        <v>9587</v>
      </c>
      <c r="B1933" s="23" t="s">
        <v>9588</v>
      </c>
      <c r="C1933" s="23" t="s">
        <v>9589</v>
      </c>
      <c r="D1933" s="23" t="s">
        <v>9590</v>
      </c>
      <c r="E1933" s="23" t="s">
        <v>9591</v>
      </c>
      <c r="F1933" s="5"/>
      <c r="G1933" s="5"/>
      <c r="H1933" s="5"/>
    </row>
    <row r="1934">
      <c r="A1934" s="23" t="s">
        <v>9592</v>
      </c>
      <c r="B1934" s="23"/>
      <c r="C1934" s="23" t="s">
        <v>9593</v>
      </c>
      <c r="D1934" s="23" t="s">
        <v>9594</v>
      </c>
      <c r="E1934" s="23" t="s">
        <v>9595</v>
      </c>
      <c r="F1934" s="5"/>
      <c r="G1934" s="5"/>
      <c r="H1934" s="5"/>
    </row>
    <row r="1935">
      <c r="A1935" s="23" t="s">
        <v>9596</v>
      </c>
      <c r="B1935" s="23" t="s">
        <v>9597</v>
      </c>
      <c r="C1935" s="23" t="s">
        <v>9598</v>
      </c>
      <c r="D1935" s="23" t="s">
        <v>9599</v>
      </c>
      <c r="E1935" s="23" t="s">
        <v>9600</v>
      </c>
      <c r="F1935" s="5"/>
      <c r="G1935" s="5"/>
      <c r="H1935" s="5"/>
    </row>
    <row r="1936">
      <c r="A1936" s="23" t="s">
        <v>9601</v>
      </c>
      <c r="B1936" s="23" t="s">
        <v>9602</v>
      </c>
      <c r="C1936" s="23" t="s">
        <v>9603</v>
      </c>
      <c r="D1936" s="23" t="s">
        <v>9604</v>
      </c>
      <c r="E1936" s="23" t="s">
        <v>9605</v>
      </c>
      <c r="F1936" s="5"/>
      <c r="G1936" s="5"/>
      <c r="H1936" s="5"/>
    </row>
    <row r="1937">
      <c r="A1937" s="23" t="s">
        <v>9606</v>
      </c>
      <c r="B1937" s="23"/>
      <c r="C1937" s="23" t="s">
        <v>9607</v>
      </c>
      <c r="D1937" s="23" t="s">
        <v>9608</v>
      </c>
      <c r="E1937" s="23" t="s">
        <v>9609</v>
      </c>
      <c r="F1937" s="5"/>
      <c r="G1937" s="5"/>
      <c r="H1937" s="5"/>
    </row>
    <row r="1938">
      <c r="A1938" s="23" t="s">
        <v>9610</v>
      </c>
      <c r="B1938" s="23"/>
      <c r="C1938" s="23" t="s">
        <v>9611</v>
      </c>
      <c r="D1938" s="23" t="s">
        <v>9612</v>
      </c>
      <c r="E1938" s="23" t="s">
        <v>9613</v>
      </c>
      <c r="F1938" s="5"/>
      <c r="G1938" s="5"/>
      <c r="H1938" s="5"/>
    </row>
    <row r="1939">
      <c r="A1939" s="23" t="s">
        <v>9614</v>
      </c>
      <c r="B1939" s="23"/>
      <c r="C1939" s="23" t="s">
        <v>9615</v>
      </c>
      <c r="D1939" s="23" t="s">
        <v>9616</v>
      </c>
      <c r="E1939" s="23" t="s">
        <v>9617</v>
      </c>
      <c r="F1939" s="5"/>
      <c r="G1939" s="5"/>
      <c r="H1939" s="5"/>
    </row>
    <row r="1940">
      <c r="A1940" s="23" t="s">
        <v>9618</v>
      </c>
      <c r="B1940" s="23"/>
      <c r="C1940" s="23" t="s">
        <v>9619</v>
      </c>
      <c r="D1940" s="23" t="s">
        <v>9620</v>
      </c>
      <c r="E1940" s="23" t="s">
        <v>9621</v>
      </c>
      <c r="F1940" s="5"/>
      <c r="G1940" s="5"/>
      <c r="H1940" s="5"/>
    </row>
    <row r="1941">
      <c r="A1941" s="23" t="s">
        <v>9622</v>
      </c>
      <c r="B1941" s="23"/>
      <c r="C1941" s="23" t="s">
        <v>9623</v>
      </c>
      <c r="D1941" s="23" t="s">
        <v>9624</v>
      </c>
      <c r="E1941" s="23" t="s">
        <v>9625</v>
      </c>
      <c r="F1941" s="5"/>
      <c r="G1941" s="5"/>
      <c r="H1941" s="5"/>
    </row>
    <row r="1942">
      <c r="A1942" s="23" t="s">
        <v>9626</v>
      </c>
      <c r="B1942" s="23" t="s">
        <v>9627</v>
      </c>
      <c r="C1942" s="23" t="s">
        <v>9628</v>
      </c>
      <c r="D1942" s="23" t="s">
        <v>9629</v>
      </c>
      <c r="E1942" s="23" t="s">
        <v>9630</v>
      </c>
      <c r="F1942" s="5"/>
      <c r="G1942" s="5"/>
      <c r="H1942" s="5"/>
    </row>
    <row r="1943">
      <c r="A1943" s="23" t="s">
        <v>9631</v>
      </c>
      <c r="B1943" s="23"/>
      <c r="C1943" s="23" t="s">
        <v>9632</v>
      </c>
      <c r="D1943" s="23" t="s">
        <v>9633</v>
      </c>
      <c r="E1943" s="23" t="s">
        <v>9634</v>
      </c>
      <c r="F1943" s="5"/>
      <c r="G1943" s="5"/>
      <c r="H1943" s="5"/>
    </row>
    <row r="1944">
      <c r="A1944" s="23" t="s">
        <v>9635</v>
      </c>
      <c r="B1944" s="23" t="s">
        <v>9636</v>
      </c>
      <c r="C1944" s="23" t="s">
        <v>9637</v>
      </c>
      <c r="D1944" s="23" t="s">
        <v>9638</v>
      </c>
      <c r="E1944" s="23" t="s">
        <v>9639</v>
      </c>
      <c r="F1944" s="5"/>
      <c r="G1944" s="5"/>
      <c r="H1944" s="5"/>
    </row>
    <row r="1945">
      <c r="A1945" s="23" t="s">
        <v>9640</v>
      </c>
      <c r="B1945" s="23"/>
      <c r="C1945" s="23" t="s">
        <v>9641</v>
      </c>
      <c r="D1945" s="23" t="s">
        <v>9642</v>
      </c>
      <c r="E1945" s="23" t="s">
        <v>9643</v>
      </c>
      <c r="F1945" s="5"/>
      <c r="G1945" s="5"/>
      <c r="H1945" s="5"/>
    </row>
    <row r="1946">
      <c r="A1946" s="23" t="s">
        <v>9644</v>
      </c>
      <c r="B1946" s="23" t="s">
        <v>9645</v>
      </c>
      <c r="C1946" s="23"/>
      <c r="D1946" s="23" t="s">
        <v>9646</v>
      </c>
      <c r="E1946" s="23" t="s">
        <v>9647</v>
      </c>
      <c r="F1946" s="5"/>
      <c r="G1946" s="5"/>
      <c r="H1946" s="5"/>
    </row>
    <row r="1947">
      <c r="A1947" s="23" t="s">
        <v>9648</v>
      </c>
      <c r="B1947" s="23" t="s">
        <v>9649</v>
      </c>
      <c r="C1947" s="23" t="s">
        <v>9650</v>
      </c>
      <c r="D1947" s="23" t="s">
        <v>9651</v>
      </c>
      <c r="E1947" s="23" t="s">
        <v>9652</v>
      </c>
      <c r="F1947" s="5"/>
      <c r="G1947" s="5"/>
      <c r="H1947" s="5"/>
    </row>
    <row r="1948">
      <c r="A1948" s="23" t="s">
        <v>9653</v>
      </c>
      <c r="B1948" s="23" t="s">
        <v>9654</v>
      </c>
      <c r="C1948" s="23" t="s">
        <v>9655</v>
      </c>
      <c r="D1948" s="23" t="s">
        <v>9656</v>
      </c>
      <c r="E1948" s="23" t="s">
        <v>9657</v>
      </c>
      <c r="F1948" s="5"/>
      <c r="G1948" s="5"/>
      <c r="H1948" s="5"/>
    </row>
    <row r="1949">
      <c r="A1949" s="23" t="s">
        <v>9658</v>
      </c>
      <c r="B1949" s="23" t="s">
        <v>9659</v>
      </c>
      <c r="C1949" s="23" t="s">
        <v>9660</v>
      </c>
      <c r="D1949" s="23" t="s">
        <v>9661</v>
      </c>
      <c r="E1949" s="23" t="s">
        <v>9662</v>
      </c>
      <c r="F1949" s="5"/>
      <c r="G1949" s="5"/>
      <c r="H1949" s="5"/>
    </row>
    <row r="1950">
      <c r="A1950" s="23" t="s">
        <v>9663</v>
      </c>
      <c r="B1950" s="23" t="s">
        <v>9664</v>
      </c>
      <c r="C1950" s="23" t="s">
        <v>9665</v>
      </c>
      <c r="D1950" s="23" t="s">
        <v>9666</v>
      </c>
      <c r="E1950" s="23" t="s">
        <v>9667</v>
      </c>
      <c r="F1950" s="5"/>
      <c r="G1950" s="5"/>
      <c r="H1950" s="5"/>
    </row>
    <row r="1951">
      <c r="A1951" s="23" t="s">
        <v>9668</v>
      </c>
      <c r="B1951" s="23" t="s">
        <v>9669</v>
      </c>
      <c r="C1951" s="23" t="s">
        <v>9670</v>
      </c>
      <c r="D1951" s="23" t="s">
        <v>9671</v>
      </c>
      <c r="E1951" s="23" t="s">
        <v>9672</v>
      </c>
      <c r="F1951" s="5"/>
      <c r="G1951" s="5"/>
      <c r="H1951" s="5"/>
    </row>
    <row r="1952">
      <c r="A1952" s="23" t="s">
        <v>9673</v>
      </c>
      <c r="B1952" s="23"/>
      <c r="C1952" s="23" t="s">
        <v>9674</v>
      </c>
      <c r="D1952" s="23" t="s">
        <v>9675</v>
      </c>
      <c r="E1952" s="23" t="s">
        <v>9676</v>
      </c>
      <c r="F1952" s="5"/>
      <c r="G1952" s="5"/>
      <c r="H1952" s="5"/>
    </row>
    <row r="1953">
      <c r="A1953" s="23" t="s">
        <v>9677</v>
      </c>
      <c r="B1953" s="23" t="s">
        <v>7875</v>
      </c>
      <c r="C1953" s="23" t="s">
        <v>9678</v>
      </c>
      <c r="D1953" s="23" t="s">
        <v>9679</v>
      </c>
      <c r="E1953" s="23" t="s">
        <v>9680</v>
      </c>
      <c r="F1953" s="5"/>
      <c r="G1953" s="5"/>
      <c r="H1953" s="5"/>
    </row>
    <row r="1954">
      <c r="A1954" s="23" t="s">
        <v>9681</v>
      </c>
      <c r="B1954" s="23" t="s">
        <v>9682</v>
      </c>
      <c r="C1954" s="23" t="s">
        <v>9683</v>
      </c>
      <c r="D1954" s="23" t="s">
        <v>9684</v>
      </c>
      <c r="E1954" s="23" t="s">
        <v>9685</v>
      </c>
      <c r="F1954" s="5"/>
      <c r="G1954" s="5"/>
      <c r="H1954" s="5"/>
    </row>
    <row r="1955">
      <c r="A1955" s="23" t="s">
        <v>9686</v>
      </c>
      <c r="B1955" s="23" t="s">
        <v>9687</v>
      </c>
      <c r="C1955" s="23" t="s">
        <v>9688</v>
      </c>
      <c r="D1955" s="23" t="s">
        <v>9689</v>
      </c>
      <c r="E1955" s="23" t="s">
        <v>9690</v>
      </c>
      <c r="F1955" s="5"/>
      <c r="G1955" s="5"/>
      <c r="H1955" s="5"/>
    </row>
    <row r="1956">
      <c r="A1956" s="23" t="s">
        <v>9691</v>
      </c>
      <c r="B1956" s="23" t="s">
        <v>9692</v>
      </c>
      <c r="C1956" s="23" t="s">
        <v>9693</v>
      </c>
      <c r="D1956" s="23" t="s">
        <v>9694</v>
      </c>
      <c r="E1956" s="23" t="s">
        <v>9695</v>
      </c>
      <c r="F1956" s="5"/>
      <c r="G1956" s="5"/>
      <c r="H1956" s="5"/>
    </row>
    <row r="1957">
      <c r="A1957" s="23" t="s">
        <v>9696</v>
      </c>
      <c r="B1957" s="23" t="s">
        <v>9697</v>
      </c>
      <c r="C1957" s="23" t="s">
        <v>9698</v>
      </c>
      <c r="D1957" s="23" t="s">
        <v>9699</v>
      </c>
      <c r="E1957" s="23" t="s">
        <v>9700</v>
      </c>
      <c r="F1957" s="5"/>
      <c r="G1957" s="5"/>
      <c r="H1957" s="5"/>
    </row>
    <row r="1958">
      <c r="A1958" s="23" t="s">
        <v>9701</v>
      </c>
      <c r="B1958" s="23" t="s">
        <v>9702</v>
      </c>
      <c r="C1958" s="23" t="s">
        <v>9703</v>
      </c>
      <c r="D1958" s="23" t="s">
        <v>9704</v>
      </c>
      <c r="E1958" s="23" t="s">
        <v>9705</v>
      </c>
      <c r="F1958" s="5"/>
      <c r="G1958" s="5"/>
      <c r="H1958" s="5"/>
    </row>
    <row r="1959">
      <c r="A1959" s="23" t="s">
        <v>9706</v>
      </c>
      <c r="B1959" s="23" t="s">
        <v>9707</v>
      </c>
      <c r="C1959" s="23" t="s">
        <v>9708</v>
      </c>
      <c r="D1959" s="23" t="s">
        <v>9709</v>
      </c>
      <c r="E1959" s="23" t="s">
        <v>9710</v>
      </c>
      <c r="F1959" s="5"/>
      <c r="G1959" s="5"/>
      <c r="H1959" s="5"/>
    </row>
    <row r="1960">
      <c r="A1960" s="23" t="s">
        <v>9711</v>
      </c>
      <c r="B1960" s="23"/>
      <c r="C1960" s="23" t="s">
        <v>9712</v>
      </c>
      <c r="D1960" s="23" t="s">
        <v>9713</v>
      </c>
      <c r="E1960" s="23" t="s">
        <v>9714</v>
      </c>
      <c r="F1960" s="5"/>
      <c r="G1960" s="5"/>
      <c r="H1960" s="5"/>
    </row>
    <row r="1961">
      <c r="A1961" s="23" t="s">
        <v>9715</v>
      </c>
      <c r="B1961" s="23"/>
      <c r="C1961" s="23" t="s">
        <v>9716</v>
      </c>
      <c r="D1961" s="23" t="s">
        <v>9717</v>
      </c>
      <c r="E1961" s="23" t="s">
        <v>9718</v>
      </c>
      <c r="F1961" s="5"/>
      <c r="G1961" s="5"/>
      <c r="H1961" s="5"/>
    </row>
    <row r="1962">
      <c r="A1962" s="23" t="s">
        <v>9719</v>
      </c>
      <c r="B1962" s="23"/>
      <c r="C1962" s="23" t="s">
        <v>9720</v>
      </c>
      <c r="D1962" s="23" t="s">
        <v>9721</v>
      </c>
      <c r="E1962" s="23" t="s">
        <v>9722</v>
      </c>
      <c r="F1962" s="5"/>
      <c r="G1962" s="5"/>
      <c r="H1962" s="5"/>
    </row>
    <row r="1963">
      <c r="A1963" s="23" t="s">
        <v>9723</v>
      </c>
      <c r="B1963" s="23" t="s">
        <v>9724</v>
      </c>
      <c r="C1963" s="23" t="s">
        <v>9725</v>
      </c>
      <c r="D1963" s="23" t="s">
        <v>9726</v>
      </c>
      <c r="E1963" s="23" t="s">
        <v>9727</v>
      </c>
      <c r="F1963" s="5"/>
      <c r="G1963" s="5"/>
      <c r="H1963" s="5"/>
    </row>
    <row r="1964">
      <c r="A1964" s="23" t="s">
        <v>9728</v>
      </c>
      <c r="B1964" s="23"/>
      <c r="C1964" s="23" t="s">
        <v>9729</v>
      </c>
      <c r="D1964" s="23" t="s">
        <v>9730</v>
      </c>
      <c r="E1964" s="23" t="s">
        <v>9731</v>
      </c>
      <c r="F1964" s="5"/>
      <c r="G1964" s="5"/>
      <c r="H1964" s="5"/>
    </row>
    <row r="1965">
      <c r="A1965" s="23" t="s">
        <v>9732</v>
      </c>
      <c r="B1965" s="23" t="s">
        <v>9733</v>
      </c>
      <c r="C1965" s="23" t="s">
        <v>9734</v>
      </c>
      <c r="D1965" s="23" t="s">
        <v>9735</v>
      </c>
      <c r="E1965" s="23" t="s">
        <v>9736</v>
      </c>
      <c r="F1965" s="5"/>
      <c r="G1965" s="5"/>
      <c r="H1965" s="5"/>
    </row>
    <row r="1966">
      <c r="A1966" s="23" t="s">
        <v>9737</v>
      </c>
      <c r="B1966" s="23" t="s">
        <v>9738</v>
      </c>
      <c r="C1966" s="23" t="s">
        <v>9739</v>
      </c>
      <c r="D1966" s="23" t="s">
        <v>9740</v>
      </c>
      <c r="E1966" s="23" t="s">
        <v>9741</v>
      </c>
      <c r="F1966" s="5"/>
      <c r="G1966" s="5"/>
      <c r="H1966" s="5"/>
    </row>
    <row r="1967">
      <c r="A1967" s="23" t="s">
        <v>9742</v>
      </c>
      <c r="B1967" s="23" t="s">
        <v>9743</v>
      </c>
      <c r="C1967" s="23" t="s">
        <v>9744</v>
      </c>
      <c r="D1967" s="23" t="s">
        <v>9745</v>
      </c>
      <c r="E1967" s="23" t="s">
        <v>9746</v>
      </c>
      <c r="F1967" s="5"/>
      <c r="G1967" s="5"/>
      <c r="H1967" s="5"/>
    </row>
    <row r="1968">
      <c r="A1968" s="23" t="s">
        <v>9747</v>
      </c>
      <c r="B1968" s="23" t="s">
        <v>9748</v>
      </c>
      <c r="C1968" s="23" t="s">
        <v>9749</v>
      </c>
      <c r="D1968" s="23" t="s">
        <v>9750</v>
      </c>
      <c r="E1968" s="23" t="s">
        <v>9751</v>
      </c>
      <c r="F1968" s="5"/>
      <c r="G1968" s="5"/>
      <c r="H1968" s="5"/>
    </row>
    <row r="1969">
      <c r="A1969" s="23" t="s">
        <v>9752</v>
      </c>
      <c r="B1969" s="23"/>
      <c r="C1969" s="23" t="s">
        <v>9753</v>
      </c>
      <c r="D1969" s="23" t="s">
        <v>9754</v>
      </c>
      <c r="E1969" s="23" t="s">
        <v>9755</v>
      </c>
      <c r="F1969" s="5"/>
      <c r="G1969" s="5"/>
      <c r="H1969" s="5"/>
    </row>
    <row r="1970">
      <c r="A1970" s="23" t="s">
        <v>9756</v>
      </c>
      <c r="B1970" s="23"/>
      <c r="C1970" s="23" t="s">
        <v>9757</v>
      </c>
      <c r="D1970" s="23" t="s">
        <v>9758</v>
      </c>
      <c r="E1970" s="23" t="s">
        <v>9759</v>
      </c>
      <c r="F1970" s="5"/>
      <c r="G1970" s="5"/>
      <c r="H1970" s="5"/>
    </row>
    <row r="1971">
      <c r="A1971" s="23" t="s">
        <v>9760</v>
      </c>
      <c r="B1971" s="23" t="s">
        <v>9761</v>
      </c>
      <c r="C1971" s="23" t="s">
        <v>9762</v>
      </c>
      <c r="D1971" s="23" t="s">
        <v>9763</v>
      </c>
      <c r="E1971" s="23" t="s">
        <v>9764</v>
      </c>
      <c r="F1971" s="5"/>
      <c r="G1971" s="5"/>
      <c r="H1971" s="5"/>
    </row>
    <row r="1972">
      <c r="A1972" s="23" t="s">
        <v>9765</v>
      </c>
      <c r="B1972" s="23"/>
      <c r="C1972" s="23" t="s">
        <v>9766</v>
      </c>
      <c r="D1972" s="23" t="s">
        <v>9767</v>
      </c>
      <c r="E1972" s="23" t="s">
        <v>9768</v>
      </c>
      <c r="F1972" s="5"/>
      <c r="G1972" s="5"/>
      <c r="H1972" s="5"/>
    </row>
    <row r="1973">
      <c r="A1973" s="23" t="s">
        <v>9769</v>
      </c>
      <c r="B1973" s="23" t="s">
        <v>9770</v>
      </c>
      <c r="C1973" s="23" t="s">
        <v>9771</v>
      </c>
      <c r="D1973" s="23" t="s">
        <v>9772</v>
      </c>
      <c r="E1973" s="23" t="s">
        <v>9773</v>
      </c>
      <c r="F1973" s="5"/>
      <c r="G1973" s="5"/>
      <c r="H1973" s="5"/>
    </row>
    <row r="1974">
      <c r="A1974" s="23" t="s">
        <v>9774</v>
      </c>
      <c r="B1974" s="23"/>
      <c r="C1974" s="23" t="s">
        <v>9775</v>
      </c>
      <c r="D1974" s="23" t="s">
        <v>9776</v>
      </c>
      <c r="E1974" s="23" t="s">
        <v>9777</v>
      </c>
      <c r="F1974" s="5"/>
      <c r="G1974" s="5"/>
      <c r="H1974" s="5"/>
    </row>
    <row r="1975">
      <c r="A1975" s="23" t="s">
        <v>9778</v>
      </c>
      <c r="B1975" s="23" t="s">
        <v>9779</v>
      </c>
      <c r="C1975" s="23" t="s">
        <v>9780</v>
      </c>
      <c r="D1975" s="23" t="s">
        <v>9781</v>
      </c>
      <c r="E1975" s="23" t="s">
        <v>9782</v>
      </c>
      <c r="F1975" s="5"/>
      <c r="G1975" s="5"/>
      <c r="H1975" s="5"/>
    </row>
    <row r="1976">
      <c r="A1976" s="23" t="s">
        <v>9783</v>
      </c>
      <c r="B1976" s="23"/>
      <c r="C1976" s="23" t="s">
        <v>9784</v>
      </c>
      <c r="D1976" s="23" t="s">
        <v>9785</v>
      </c>
      <c r="E1976" s="23" t="s">
        <v>9786</v>
      </c>
      <c r="F1976" s="5"/>
      <c r="G1976" s="5"/>
      <c r="H1976" s="5"/>
    </row>
    <row r="1977">
      <c r="A1977" s="23" t="s">
        <v>9787</v>
      </c>
      <c r="B1977" s="23"/>
      <c r="C1977" s="23" t="s">
        <v>9788</v>
      </c>
      <c r="D1977" s="23" t="s">
        <v>9789</v>
      </c>
      <c r="E1977" s="23" t="s">
        <v>9790</v>
      </c>
      <c r="F1977" s="5"/>
      <c r="G1977" s="5"/>
      <c r="H1977" s="5"/>
    </row>
    <row r="1978">
      <c r="A1978" s="23" t="s">
        <v>9791</v>
      </c>
      <c r="B1978" s="23" t="s">
        <v>9792</v>
      </c>
      <c r="C1978" s="23" t="s">
        <v>9793</v>
      </c>
      <c r="D1978" s="23" t="s">
        <v>9794</v>
      </c>
      <c r="E1978" s="23" t="s">
        <v>9795</v>
      </c>
      <c r="F1978" s="5"/>
      <c r="G1978" s="5"/>
      <c r="H1978" s="5"/>
    </row>
    <row r="1979">
      <c r="A1979" s="23" t="s">
        <v>9796</v>
      </c>
      <c r="B1979" s="23"/>
      <c r="C1979" s="23" t="s">
        <v>9797</v>
      </c>
      <c r="D1979" s="23" t="s">
        <v>9798</v>
      </c>
      <c r="E1979" s="23" t="s">
        <v>9799</v>
      </c>
      <c r="F1979" s="5"/>
      <c r="G1979" s="5"/>
      <c r="H1979" s="5"/>
    </row>
    <row r="1980">
      <c r="A1980" s="23" t="s">
        <v>9800</v>
      </c>
      <c r="B1980" s="23"/>
      <c r="C1980" s="23" t="s">
        <v>9801</v>
      </c>
      <c r="D1980" s="23" t="s">
        <v>9802</v>
      </c>
      <c r="E1980" s="23" t="s">
        <v>9803</v>
      </c>
      <c r="F1980" s="5"/>
      <c r="G1980" s="5"/>
      <c r="H1980" s="5"/>
    </row>
    <row r="1981">
      <c r="A1981" s="23" t="s">
        <v>9804</v>
      </c>
      <c r="B1981" s="23" t="s">
        <v>9805</v>
      </c>
      <c r="C1981" s="23" t="s">
        <v>9806</v>
      </c>
      <c r="D1981" s="23" t="s">
        <v>9807</v>
      </c>
      <c r="E1981" s="23" t="s">
        <v>9808</v>
      </c>
      <c r="F1981" s="5"/>
      <c r="G1981" s="5"/>
      <c r="H1981" s="5"/>
    </row>
    <row r="1982">
      <c r="A1982" s="23" t="s">
        <v>9809</v>
      </c>
      <c r="B1982" s="23"/>
      <c r="C1982" s="23" t="s">
        <v>9810</v>
      </c>
      <c r="D1982" s="23" t="s">
        <v>9811</v>
      </c>
      <c r="E1982" s="23" t="s">
        <v>9812</v>
      </c>
      <c r="F1982" s="5"/>
      <c r="G1982" s="5"/>
      <c r="H1982" s="5"/>
    </row>
    <row r="1983">
      <c r="A1983" s="23" t="s">
        <v>9813</v>
      </c>
      <c r="B1983" s="23" t="s">
        <v>9814</v>
      </c>
      <c r="C1983" s="23" t="s">
        <v>9815</v>
      </c>
      <c r="D1983" s="23" t="s">
        <v>9816</v>
      </c>
      <c r="E1983" s="23" t="s">
        <v>9817</v>
      </c>
      <c r="F1983" s="5"/>
      <c r="G1983" s="5"/>
      <c r="H1983" s="5"/>
    </row>
    <row r="1984">
      <c r="A1984" s="23" t="s">
        <v>9818</v>
      </c>
      <c r="B1984" s="23" t="s">
        <v>9819</v>
      </c>
      <c r="C1984" s="23" t="s">
        <v>9820</v>
      </c>
      <c r="D1984" s="23" t="s">
        <v>9821</v>
      </c>
      <c r="E1984" s="23" t="s">
        <v>9822</v>
      </c>
      <c r="F1984" s="5"/>
      <c r="G1984" s="5"/>
      <c r="H1984" s="5"/>
    </row>
    <row r="1985">
      <c r="A1985" s="23" t="s">
        <v>9823</v>
      </c>
      <c r="B1985" s="23" t="s">
        <v>9814</v>
      </c>
      <c r="C1985" s="23" t="s">
        <v>9824</v>
      </c>
      <c r="D1985" s="23" t="s">
        <v>9825</v>
      </c>
      <c r="E1985" s="23" t="s">
        <v>9826</v>
      </c>
      <c r="F1985" s="5"/>
      <c r="G1985" s="5"/>
      <c r="H1985" s="5"/>
    </row>
    <row r="1986">
      <c r="A1986" s="23" t="s">
        <v>9827</v>
      </c>
      <c r="B1986" s="23" t="s">
        <v>9828</v>
      </c>
      <c r="C1986" s="23" t="s">
        <v>9829</v>
      </c>
      <c r="D1986" s="23" t="s">
        <v>9830</v>
      </c>
      <c r="E1986" s="23" t="s">
        <v>9831</v>
      </c>
      <c r="F1986" s="5"/>
      <c r="G1986" s="5"/>
      <c r="H1986" s="5"/>
    </row>
    <row r="1987">
      <c r="A1987" s="23" t="s">
        <v>9832</v>
      </c>
      <c r="B1987" s="23" t="s">
        <v>9833</v>
      </c>
      <c r="C1987" s="23" t="s">
        <v>9834</v>
      </c>
      <c r="D1987" s="23" t="s">
        <v>9835</v>
      </c>
      <c r="E1987" s="23" t="s">
        <v>9836</v>
      </c>
      <c r="F1987" s="5"/>
      <c r="G1987" s="5"/>
      <c r="H1987" s="5"/>
    </row>
    <row r="1988">
      <c r="A1988" s="23" t="s">
        <v>9837</v>
      </c>
      <c r="B1988" s="23"/>
      <c r="C1988" s="23" t="s">
        <v>9838</v>
      </c>
      <c r="D1988" s="23" t="s">
        <v>9839</v>
      </c>
      <c r="E1988" s="23" t="s">
        <v>9840</v>
      </c>
      <c r="F1988" s="5"/>
      <c r="G1988" s="5"/>
      <c r="H1988" s="5"/>
    </row>
    <row r="1989">
      <c r="A1989" s="23" t="s">
        <v>9841</v>
      </c>
      <c r="B1989" s="23" t="s">
        <v>9842</v>
      </c>
      <c r="C1989" s="23" t="s">
        <v>9843</v>
      </c>
      <c r="D1989" s="23" t="s">
        <v>9844</v>
      </c>
      <c r="E1989" s="23" t="s">
        <v>9845</v>
      </c>
      <c r="F1989" s="5"/>
      <c r="G1989" s="5"/>
      <c r="H1989" s="5"/>
    </row>
    <row r="1990">
      <c r="A1990" s="23" t="s">
        <v>9846</v>
      </c>
      <c r="B1990" s="23" t="s">
        <v>9847</v>
      </c>
      <c r="C1990" s="23" t="s">
        <v>9848</v>
      </c>
      <c r="D1990" s="23" t="s">
        <v>9849</v>
      </c>
      <c r="E1990" s="23" t="s">
        <v>9850</v>
      </c>
      <c r="F1990" s="5"/>
      <c r="G1990" s="5"/>
      <c r="H1990" s="5"/>
    </row>
    <row r="1991">
      <c r="A1991" s="23" t="s">
        <v>9851</v>
      </c>
      <c r="B1991" s="23"/>
      <c r="C1991" s="23"/>
      <c r="D1991" s="23" t="s">
        <v>9852</v>
      </c>
      <c r="E1991" s="23" t="s">
        <v>9853</v>
      </c>
      <c r="F1991" s="5"/>
      <c r="G1991" s="5"/>
      <c r="H1991" s="5"/>
    </row>
    <row r="1992">
      <c r="A1992" s="23" t="s">
        <v>9854</v>
      </c>
      <c r="B1992" s="23" t="s">
        <v>9855</v>
      </c>
      <c r="C1992" s="23" t="s">
        <v>9856</v>
      </c>
      <c r="D1992" s="23" t="s">
        <v>9857</v>
      </c>
      <c r="E1992" s="23" t="s">
        <v>9858</v>
      </c>
      <c r="F1992" s="5"/>
      <c r="G1992" s="5"/>
      <c r="H1992" s="5"/>
    </row>
    <row r="1993">
      <c r="A1993" s="23" t="s">
        <v>9859</v>
      </c>
      <c r="B1993" s="23"/>
      <c r="C1993" s="23" t="s">
        <v>9860</v>
      </c>
      <c r="D1993" s="23" t="s">
        <v>9861</v>
      </c>
      <c r="E1993" s="23" t="s">
        <v>9862</v>
      </c>
      <c r="F1993" s="5"/>
      <c r="G1993" s="5"/>
      <c r="H1993" s="5"/>
    </row>
    <row r="1994">
      <c r="A1994" s="23" t="s">
        <v>9863</v>
      </c>
      <c r="B1994" s="23"/>
      <c r="C1994" s="23" t="s">
        <v>9864</v>
      </c>
      <c r="D1994" s="23" t="s">
        <v>9865</v>
      </c>
      <c r="E1994" s="23" t="s">
        <v>9866</v>
      </c>
      <c r="F1994" s="5"/>
      <c r="G1994" s="5"/>
      <c r="H1994" s="5"/>
    </row>
    <row r="1995">
      <c r="A1995" s="23" t="s">
        <v>9867</v>
      </c>
      <c r="B1995" s="23" t="s">
        <v>9868</v>
      </c>
      <c r="C1995" s="23" t="s">
        <v>9869</v>
      </c>
      <c r="D1995" s="23" t="s">
        <v>9870</v>
      </c>
      <c r="E1995" s="23" t="s">
        <v>9871</v>
      </c>
      <c r="F1995" s="5"/>
      <c r="G1995" s="5"/>
      <c r="H1995" s="5"/>
    </row>
    <row r="1996">
      <c r="A1996" s="23" t="s">
        <v>9872</v>
      </c>
      <c r="B1996" s="23" t="s">
        <v>9873</v>
      </c>
      <c r="C1996" s="23" t="s">
        <v>9874</v>
      </c>
      <c r="D1996" s="23" t="s">
        <v>9875</v>
      </c>
      <c r="E1996" s="23" t="s">
        <v>9876</v>
      </c>
      <c r="F1996" s="5"/>
      <c r="G1996" s="5"/>
      <c r="H1996" s="5"/>
    </row>
    <row r="1997">
      <c r="A1997" s="23" t="s">
        <v>9877</v>
      </c>
      <c r="B1997" s="23" t="s">
        <v>9878</v>
      </c>
      <c r="C1997" s="23" t="s">
        <v>9879</v>
      </c>
      <c r="D1997" s="23" t="s">
        <v>9880</v>
      </c>
      <c r="E1997" s="23" t="s">
        <v>9881</v>
      </c>
      <c r="F1997" s="5"/>
      <c r="G1997" s="5"/>
      <c r="H1997" s="5"/>
    </row>
    <row r="1998">
      <c r="A1998" s="23" t="s">
        <v>9882</v>
      </c>
      <c r="B1998" s="23"/>
      <c r="C1998" s="23" t="s">
        <v>9883</v>
      </c>
      <c r="D1998" s="23" t="s">
        <v>9884</v>
      </c>
      <c r="E1998" s="23" t="s">
        <v>9885</v>
      </c>
      <c r="F1998" s="5"/>
      <c r="G1998" s="5"/>
      <c r="H1998" s="5"/>
    </row>
    <row r="1999">
      <c r="A1999" s="23" t="s">
        <v>9886</v>
      </c>
      <c r="B1999" s="23" t="s">
        <v>9887</v>
      </c>
      <c r="C1999" s="23" t="s">
        <v>9888</v>
      </c>
      <c r="D1999" s="23" t="s">
        <v>9889</v>
      </c>
      <c r="E1999" s="23" t="s">
        <v>9890</v>
      </c>
      <c r="F1999" s="5"/>
      <c r="G1999" s="5"/>
      <c r="H1999" s="5"/>
    </row>
    <row r="2000">
      <c r="A2000" s="23" t="s">
        <v>9891</v>
      </c>
      <c r="B2000" s="23" t="s">
        <v>9892</v>
      </c>
      <c r="C2000" s="23" t="s">
        <v>9893</v>
      </c>
      <c r="D2000" s="23" t="s">
        <v>9894</v>
      </c>
      <c r="E2000" s="23" t="s">
        <v>9895</v>
      </c>
      <c r="F2000" s="5"/>
      <c r="G2000" s="5"/>
      <c r="H2000" s="5"/>
    </row>
    <row r="2001">
      <c r="A2001" s="23" t="s">
        <v>9896</v>
      </c>
      <c r="B2001" s="23"/>
      <c r="C2001" s="23" t="s">
        <v>9897</v>
      </c>
      <c r="D2001" s="23" t="s">
        <v>9898</v>
      </c>
      <c r="E2001" s="23" t="s">
        <v>9899</v>
      </c>
      <c r="F2001" s="5"/>
      <c r="G2001" s="5"/>
      <c r="H2001" s="5"/>
    </row>
    <row r="2002">
      <c r="A2002" s="23" t="s">
        <v>9900</v>
      </c>
      <c r="B2002" s="23" t="s">
        <v>9901</v>
      </c>
      <c r="C2002" s="23" t="s">
        <v>9902</v>
      </c>
      <c r="D2002" s="23" t="s">
        <v>9903</v>
      </c>
      <c r="E2002" s="23" t="s">
        <v>9904</v>
      </c>
      <c r="F2002" s="5"/>
      <c r="G2002" s="5"/>
      <c r="H2002" s="5"/>
    </row>
    <row r="2003">
      <c r="A2003" s="23" t="s">
        <v>9905</v>
      </c>
      <c r="B2003" s="23" t="s">
        <v>9906</v>
      </c>
      <c r="C2003" s="23" t="s">
        <v>9907</v>
      </c>
      <c r="D2003" s="23" t="s">
        <v>9908</v>
      </c>
      <c r="E2003" s="23" t="s">
        <v>9909</v>
      </c>
      <c r="F2003" s="5"/>
      <c r="G2003" s="5"/>
      <c r="H2003" s="5"/>
    </row>
    <row r="2004">
      <c r="A2004" s="23" t="s">
        <v>9910</v>
      </c>
      <c r="B2004" s="23"/>
      <c r="C2004" s="23" t="s">
        <v>9911</v>
      </c>
      <c r="D2004" s="23" t="s">
        <v>9912</v>
      </c>
      <c r="E2004" s="23" t="s">
        <v>9913</v>
      </c>
      <c r="F2004" s="5"/>
      <c r="G2004" s="5"/>
      <c r="H2004" s="5"/>
    </row>
    <row r="2005">
      <c r="A2005" s="23" t="s">
        <v>9914</v>
      </c>
      <c r="B2005" s="23" t="s">
        <v>9792</v>
      </c>
      <c r="C2005" s="23" t="s">
        <v>9915</v>
      </c>
      <c r="D2005" s="23" t="s">
        <v>9916</v>
      </c>
      <c r="E2005" s="23" t="s">
        <v>9917</v>
      </c>
      <c r="F2005" s="5"/>
      <c r="G2005" s="5"/>
      <c r="H2005" s="5"/>
    </row>
    <row r="2006">
      <c r="A2006" s="23" t="s">
        <v>9918</v>
      </c>
      <c r="B2006" s="23"/>
      <c r="C2006" s="23" t="s">
        <v>9919</v>
      </c>
      <c r="D2006" s="23" t="s">
        <v>9920</v>
      </c>
      <c r="E2006" s="23" t="s">
        <v>9921</v>
      </c>
      <c r="F2006" s="5"/>
      <c r="G2006" s="5"/>
      <c r="H2006" s="5"/>
    </row>
    <row r="2007">
      <c r="A2007" s="23" t="s">
        <v>9922</v>
      </c>
      <c r="B2007" s="23" t="s">
        <v>9923</v>
      </c>
      <c r="C2007" s="23" t="s">
        <v>9924</v>
      </c>
      <c r="D2007" s="23" t="s">
        <v>9925</v>
      </c>
      <c r="E2007" s="23" t="s">
        <v>9926</v>
      </c>
      <c r="F2007" s="5"/>
      <c r="G2007" s="5"/>
      <c r="H2007" s="5"/>
    </row>
    <row r="2008">
      <c r="A2008" s="23" t="s">
        <v>9927</v>
      </c>
      <c r="B2008" s="23"/>
      <c r="C2008" s="23" t="s">
        <v>9928</v>
      </c>
      <c r="D2008" s="23" t="s">
        <v>2350</v>
      </c>
      <c r="E2008" s="23" t="s">
        <v>2351</v>
      </c>
      <c r="F2008" s="5"/>
      <c r="G2008" s="5"/>
      <c r="H2008" s="5"/>
    </row>
    <row r="2009">
      <c r="A2009" s="23" t="s">
        <v>9929</v>
      </c>
      <c r="B2009" s="23"/>
      <c r="C2009" s="23" t="s">
        <v>9930</v>
      </c>
      <c r="D2009" s="23" t="s">
        <v>9931</v>
      </c>
      <c r="E2009" s="23" t="s">
        <v>9932</v>
      </c>
      <c r="F2009" s="5"/>
      <c r="G2009" s="5"/>
      <c r="H2009" s="5"/>
    </row>
    <row r="2010">
      <c r="A2010" s="23" t="s">
        <v>9933</v>
      </c>
      <c r="B2010" s="23"/>
      <c r="C2010" s="23" t="s">
        <v>9934</v>
      </c>
      <c r="D2010" s="23" t="s">
        <v>9935</v>
      </c>
      <c r="E2010" s="23" t="s">
        <v>9936</v>
      </c>
      <c r="F2010" s="5"/>
      <c r="G2010" s="5"/>
      <c r="H2010" s="5"/>
    </row>
    <row r="2011">
      <c r="A2011" s="23" t="s">
        <v>9937</v>
      </c>
      <c r="B2011" s="23" t="s">
        <v>9792</v>
      </c>
      <c r="C2011" s="23" t="s">
        <v>9938</v>
      </c>
      <c r="D2011" s="23" t="s">
        <v>9939</v>
      </c>
      <c r="E2011" s="23" t="s">
        <v>9940</v>
      </c>
      <c r="F2011" s="5"/>
      <c r="G2011" s="5"/>
      <c r="H2011" s="5"/>
    </row>
    <row r="2012">
      <c r="A2012" s="23" t="s">
        <v>9941</v>
      </c>
      <c r="B2012" s="23"/>
      <c r="C2012" s="23"/>
      <c r="D2012" s="23" t="s">
        <v>9942</v>
      </c>
      <c r="E2012" s="23" t="s">
        <v>9943</v>
      </c>
      <c r="F2012" s="5"/>
      <c r="G2012" s="5"/>
      <c r="H2012" s="5"/>
    </row>
    <row r="2013">
      <c r="A2013" s="23" t="s">
        <v>9944</v>
      </c>
      <c r="B2013" s="23" t="s">
        <v>9945</v>
      </c>
      <c r="C2013" s="23" t="s">
        <v>9946</v>
      </c>
      <c r="D2013" s="23" t="s">
        <v>9947</v>
      </c>
      <c r="E2013" s="23" t="s">
        <v>9948</v>
      </c>
      <c r="F2013" s="5"/>
      <c r="G2013" s="5"/>
      <c r="H2013" s="5"/>
    </row>
    <row r="2014">
      <c r="A2014" s="23" t="s">
        <v>9949</v>
      </c>
      <c r="B2014" s="23"/>
      <c r="C2014" s="23" t="s">
        <v>9950</v>
      </c>
      <c r="D2014" s="23" t="s">
        <v>9951</v>
      </c>
      <c r="E2014" s="23"/>
      <c r="F2014" s="5"/>
      <c r="G2014" s="5"/>
      <c r="H2014" s="5"/>
    </row>
    <row r="2015">
      <c r="A2015" s="23" t="s">
        <v>9952</v>
      </c>
      <c r="B2015" s="23" t="s">
        <v>9953</v>
      </c>
      <c r="C2015" s="23" t="s">
        <v>9954</v>
      </c>
      <c r="D2015" s="23" t="s">
        <v>9955</v>
      </c>
      <c r="E2015" s="23" t="s">
        <v>9956</v>
      </c>
      <c r="F2015" s="5"/>
      <c r="G2015" s="5"/>
      <c r="H2015" s="5"/>
    </row>
    <row r="2016">
      <c r="A2016" s="23" t="s">
        <v>9957</v>
      </c>
      <c r="B2016" s="23" t="s">
        <v>9958</v>
      </c>
      <c r="C2016" s="23" t="s">
        <v>9959</v>
      </c>
      <c r="D2016" s="23" t="s">
        <v>9960</v>
      </c>
      <c r="E2016" s="23" t="s">
        <v>9961</v>
      </c>
      <c r="F2016" s="5"/>
      <c r="G2016" s="5"/>
      <c r="H2016" s="5"/>
    </row>
    <row r="2017">
      <c r="A2017" s="23" t="s">
        <v>9962</v>
      </c>
      <c r="B2017" s="23" t="s">
        <v>9963</v>
      </c>
      <c r="C2017" s="23" t="s">
        <v>9964</v>
      </c>
      <c r="D2017" s="23" t="s">
        <v>9965</v>
      </c>
      <c r="E2017" s="23" t="s">
        <v>9966</v>
      </c>
      <c r="F2017" s="5"/>
      <c r="G2017" s="5"/>
      <c r="H2017" s="5"/>
    </row>
    <row r="2018">
      <c r="A2018" s="23" t="s">
        <v>9967</v>
      </c>
      <c r="B2018" s="23" t="s">
        <v>9968</v>
      </c>
      <c r="C2018" s="23" t="s">
        <v>9969</v>
      </c>
      <c r="D2018" s="23" t="s">
        <v>9970</v>
      </c>
      <c r="E2018" s="23" t="s">
        <v>9971</v>
      </c>
      <c r="F2018" s="5"/>
      <c r="G2018" s="5"/>
      <c r="H2018" s="5"/>
    </row>
    <row r="2019">
      <c r="A2019" s="23" t="s">
        <v>9972</v>
      </c>
      <c r="B2019" s="23" t="s">
        <v>9973</v>
      </c>
      <c r="C2019" s="23" t="s">
        <v>9974</v>
      </c>
      <c r="D2019" s="23" t="s">
        <v>9975</v>
      </c>
      <c r="E2019" s="23" t="s">
        <v>9976</v>
      </c>
      <c r="F2019" s="5"/>
      <c r="G2019" s="5"/>
      <c r="H2019" s="5"/>
    </row>
    <row r="2020">
      <c r="A2020" s="23" t="s">
        <v>9977</v>
      </c>
      <c r="B2020" s="23" t="s">
        <v>9978</v>
      </c>
      <c r="C2020" s="23" t="s">
        <v>9979</v>
      </c>
      <c r="D2020" s="23" t="s">
        <v>9980</v>
      </c>
      <c r="E2020" s="23" t="s">
        <v>9981</v>
      </c>
      <c r="F2020" s="5"/>
      <c r="G2020" s="5"/>
      <c r="H2020" s="5"/>
    </row>
    <row r="2021">
      <c r="A2021" s="23" t="s">
        <v>9982</v>
      </c>
      <c r="B2021" s="23" t="s">
        <v>9983</v>
      </c>
      <c r="C2021" s="23" t="s">
        <v>9984</v>
      </c>
      <c r="D2021" s="23" t="s">
        <v>9985</v>
      </c>
      <c r="E2021" s="23" t="s">
        <v>9986</v>
      </c>
      <c r="F2021" s="5"/>
      <c r="G2021" s="5"/>
      <c r="H2021" s="5"/>
    </row>
    <row r="2022">
      <c r="A2022" s="23" t="s">
        <v>9987</v>
      </c>
      <c r="B2022" s="23" t="s">
        <v>9988</v>
      </c>
      <c r="C2022" s="23" t="s">
        <v>9989</v>
      </c>
      <c r="D2022" s="23" t="s">
        <v>9990</v>
      </c>
      <c r="E2022" s="23" t="s">
        <v>9991</v>
      </c>
      <c r="F2022" s="5"/>
      <c r="G2022" s="5"/>
      <c r="H2022" s="5"/>
    </row>
    <row r="2023">
      <c r="A2023" s="23" t="s">
        <v>9992</v>
      </c>
      <c r="B2023" s="23" t="s">
        <v>9993</v>
      </c>
      <c r="C2023" s="23" t="s">
        <v>9994</v>
      </c>
      <c r="D2023" s="23" t="s">
        <v>9995</v>
      </c>
      <c r="E2023" s="23" t="s">
        <v>9996</v>
      </c>
      <c r="F2023" s="5"/>
      <c r="G2023" s="5"/>
      <c r="H2023" s="5"/>
    </row>
    <row r="2024">
      <c r="A2024" s="23" t="s">
        <v>9997</v>
      </c>
      <c r="B2024" s="23" t="s">
        <v>9998</v>
      </c>
      <c r="C2024" s="23"/>
      <c r="D2024" s="23" t="s">
        <v>9999</v>
      </c>
      <c r="E2024" s="23" t="s">
        <v>10000</v>
      </c>
      <c r="F2024" s="5"/>
      <c r="G2024" s="5"/>
      <c r="H2024" s="5"/>
    </row>
    <row r="2025">
      <c r="A2025" s="23" t="s">
        <v>10001</v>
      </c>
      <c r="B2025" s="23" t="s">
        <v>10002</v>
      </c>
      <c r="C2025" s="23" t="s">
        <v>10003</v>
      </c>
      <c r="D2025" s="23" t="s">
        <v>10004</v>
      </c>
      <c r="E2025" s="23" t="s">
        <v>10005</v>
      </c>
      <c r="F2025" s="5"/>
      <c r="G2025" s="5"/>
      <c r="H2025" s="5"/>
    </row>
    <row r="2026">
      <c r="A2026" s="23" t="s">
        <v>10006</v>
      </c>
      <c r="B2026" s="23" t="s">
        <v>10007</v>
      </c>
      <c r="C2026" s="23" t="s">
        <v>10008</v>
      </c>
      <c r="D2026" s="23" t="s">
        <v>10009</v>
      </c>
      <c r="E2026" s="23" t="s">
        <v>10010</v>
      </c>
      <c r="F2026" s="5"/>
      <c r="G2026" s="5"/>
      <c r="H2026" s="5"/>
    </row>
    <row r="2027">
      <c r="A2027" s="23" t="s">
        <v>10011</v>
      </c>
      <c r="B2027" s="23" t="s">
        <v>10012</v>
      </c>
      <c r="C2027" s="23" t="s">
        <v>10013</v>
      </c>
      <c r="D2027" s="23" t="s">
        <v>10014</v>
      </c>
      <c r="E2027" s="23" t="s">
        <v>10015</v>
      </c>
      <c r="F2027" s="5"/>
      <c r="G2027" s="5"/>
      <c r="H2027" s="5"/>
    </row>
    <row r="2028">
      <c r="A2028" s="23" t="s">
        <v>10016</v>
      </c>
      <c r="B2028" s="23" t="s">
        <v>10017</v>
      </c>
      <c r="C2028" s="23" t="s">
        <v>10018</v>
      </c>
      <c r="D2028" s="23" t="s">
        <v>10019</v>
      </c>
      <c r="E2028" s="23" t="s">
        <v>10020</v>
      </c>
      <c r="F2028" s="5"/>
      <c r="G2028" s="5"/>
      <c r="H2028" s="5"/>
    </row>
    <row r="2029">
      <c r="A2029" s="23" t="s">
        <v>10021</v>
      </c>
      <c r="B2029" s="23" t="s">
        <v>10022</v>
      </c>
      <c r="C2029" s="23" t="s">
        <v>10023</v>
      </c>
      <c r="D2029" s="23" t="s">
        <v>10024</v>
      </c>
      <c r="E2029" s="23" t="s">
        <v>10025</v>
      </c>
      <c r="F2029" s="5"/>
      <c r="G2029" s="5"/>
      <c r="H2029" s="5"/>
    </row>
    <row r="2030">
      <c r="A2030" s="23" t="s">
        <v>10026</v>
      </c>
      <c r="B2030" s="23" t="s">
        <v>10027</v>
      </c>
      <c r="C2030" s="23" t="s">
        <v>10028</v>
      </c>
      <c r="D2030" s="23" t="s">
        <v>10029</v>
      </c>
      <c r="E2030" s="23" t="s">
        <v>10030</v>
      </c>
      <c r="F2030" s="5"/>
      <c r="G2030" s="5"/>
      <c r="H2030" s="5"/>
    </row>
    <row r="2031">
      <c r="A2031" s="23" t="s">
        <v>10031</v>
      </c>
      <c r="B2031" s="23" t="s">
        <v>10032</v>
      </c>
      <c r="C2031" s="23" t="s">
        <v>10033</v>
      </c>
      <c r="D2031" s="23" t="s">
        <v>10034</v>
      </c>
      <c r="E2031" s="23" t="s">
        <v>10035</v>
      </c>
      <c r="F2031" s="5"/>
      <c r="G2031" s="5"/>
      <c r="H2031" s="5"/>
    </row>
    <row r="2032">
      <c r="A2032" s="23" t="s">
        <v>10036</v>
      </c>
      <c r="B2032" s="23" t="s">
        <v>10037</v>
      </c>
      <c r="C2032" s="23" t="s">
        <v>10038</v>
      </c>
      <c r="D2032" s="23" t="s">
        <v>10039</v>
      </c>
      <c r="E2032" s="23" t="s">
        <v>10040</v>
      </c>
      <c r="F2032" s="5"/>
      <c r="G2032" s="5"/>
      <c r="H2032" s="5"/>
    </row>
    <row r="2033">
      <c r="A2033" s="23" t="s">
        <v>10041</v>
      </c>
      <c r="B2033" s="23" t="s">
        <v>10042</v>
      </c>
      <c r="C2033" s="23" t="s">
        <v>10043</v>
      </c>
      <c r="D2033" s="23" t="s">
        <v>10044</v>
      </c>
      <c r="E2033" s="23" t="s">
        <v>10045</v>
      </c>
      <c r="F2033" s="5"/>
      <c r="G2033" s="5"/>
      <c r="H2033" s="5"/>
    </row>
    <row r="2034">
      <c r="A2034" s="23" t="s">
        <v>10046</v>
      </c>
      <c r="B2034" s="23" t="s">
        <v>10047</v>
      </c>
      <c r="C2034" s="23" t="s">
        <v>10048</v>
      </c>
      <c r="D2034" s="23" t="s">
        <v>10049</v>
      </c>
      <c r="E2034" s="23" t="s">
        <v>10050</v>
      </c>
      <c r="F2034" s="5"/>
      <c r="G2034" s="5"/>
      <c r="H2034" s="5"/>
    </row>
    <row r="2035">
      <c r="A2035" s="23" t="s">
        <v>10051</v>
      </c>
      <c r="B2035" s="23" t="s">
        <v>10052</v>
      </c>
      <c r="C2035" s="23" t="s">
        <v>10053</v>
      </c>
      <c r="D2035" s="23" t="s">
        <v>10054</v>
      </c>
      <c r="E2035" s="23" t="s">
        <v>10055</v>
      </c>
      <c r="F2035" s="5"/>
      <c r="G2035" s="5"/>
      <c r="H2035" s="5"/>
    </row>
    <row r="2036">
      <c r="A2036" s="23" t="s">
        <v>10056</v>
      </c>
      <c r="B2036" s="23" t="s">
        <v>10057</v>
      </c>
      <c r="C2036" s="23" t="s">
        <v>10058</v>
      </c>
      <c r="D2036" s="23" t="s">
        <v>10059</v>
      </c>
      <c r="E2036" s="23" t="s">
        <v>10060</v>
      </c>
      <c r="F2036" s="5"/>
      <c r="G2036" s="5"/>
      <c r="H2036" s="5"/>
    </row>
    <row r="2037">
      <c r="A2037" s="23" t="s">
        <v>10061</v>
      </c>
      <c r="B2037" s="23" t="s">
        <v>10062</v>
      </c>
      <c r="C2037" s="23" t="s">
        <v>10063</v>
      </c>
      <c r="D2037" s="23" t="s">
        <v>10064</v>
      </c>
      <c r="E2037" s="23" t="s">
        <v>10065</v>
      </c>
      <c r="F2037" s="5"/>
      <c r="G2037" s="5"/>
      <c r="H2037" s="5"/>
    </row>
    <row r="2038">
      <c r="A2038" s="23" t="s">
        <v>10066</v>
      </c>
      <c r="B2038" s="23" t="s">
        <v>10067</v>
      </c>
      <c r="C2038" s="23" t="s">
        <v>10068</v>
      </c>
      <c r="D2038" s="23" t="s">
        <v>10069</v>
      </c>
      <c r="E2038" s="23" t="s">
        <v>10070</v>
      </c>
      <c r="F2038" s="5"/>
      <c r="G2038" s="5"/>
      <c r="H2038" s="5"/>
    </row>
    <row r="2039">
      <c r="A2039" s="23" t="s">
        <v>10071</v>
      </c>
      <c r="B2039" s="23" t="s">
        <v>10072</v>
      </c>
      <c r="C2039" s="23" t="s">
        <v>10073</v>
      </c>
      <c r="D2039" s="23" t="s">
        <v>10074</v>
      </c>
      <c r="E2039" s="23" t="s">
        <v>10075</v>
      </c>
      <c r="F2039" s="5"/>
      <c r="G2039" s="5"/>
      <c r="H2039" s="5"/>
    </row>
    <row r="2040">
      <c r="A2040" s="23" t="s">
        <v>10076</v>
      </c>
      <c r="B2040" s="23" t="s">
        <v>10077</v>
      </c>
      <c r="C2040" s="23" t="s">
        <v>10078</v>
      </c>
      <c r="D2040" s="23" t="s">
        <v>10079</v>
      </c>
      <c r="E2040" s="23" t="s">
        <v>10080</v>
      </c>
      <c r="F2040" s="5"/>
      <c r="G2040" s="5"/>
      <c r="H2040" s="5"/>
    </row>
    <row r="2041">
      <c r="A2041" s="23" t="s">
        <v>10081</v>
      </c>
      <c r="B2041" s="23" t="s">
        <v>10082</v>
      </c>
      <c r="C2041" s="23" t="s">
        <v>10083</v>
      </c>
      <c r="D2041" s="23" t="s">
        <v>10084</v>
      </c>
      <c r="E2041" s="23" t="s">
        <v>10085</v>
      </c>
      <c r="F2041" s="5"/>
      <c r="G2041" s="5"/>
      <c r="H2041" s="5"/>
    </row>
    <row r="2042">
      <c r="A2042" s="23" t="s">
        <v>10086</v>
      </c>
      <c r="B2042" s="23" t="s">
        <v>10087</v>
      </c>
      <c r="C2042" s="23" t="s">
        <v>10088</v>
      </c>
      <c r="D2042" s="23" t="s">
        <v>10089</v>
      </c>
      <c r="E2042" s="23" t="s">
        <v>10090</v>
      </c>
      <c r="F2042" s="5"/>
      <c r="G2042" s="5"/>
      <c r="H2042" s="5"/>
    </row>
    <row r="2043">
      <c r="A2043" s="23" t="s">
        <v>10091</v>
      </c>
      <c r="B2043" s="23" t="s">
        <v>10092</v>
      </c>
      <c r="C2043" s="23" t="s">
        <v>10093</v>
      </c>
      <c r="D2043" s="23" t="s">
        <v>10094</v>
      </c>
      <c r="E2043" s="23" t="s">
        <v>10095</v>
      </c>
      <c r="F2043" s="5"/>
      <c r="G2043" s="5"/>
      <c r="H2043" s="5"/>
    </row>
    <row r="2044">
      <c r="A2044" s="23" t="s">
        <v>10096</v>
      </c>
      <c r="B2044" s="23" t="s">
        <v>10097</v>
      </c>
      <c r="C2044" s="23" t="s">
        <v>10098</v>
      </c>
      <c r="D2044" s="23" t="s">
        <v>10099</v>
      </c>
      <c r="E2044" s="23" t="s">
        <v>10100</v>
      </c>
      <c r="F2044" s="5"/>
      <c r="G2044" s="5"/>
      <c r="H2044" s="5"/>
    </row>
    <row r="2045">
      <c r="A2045" s="23" t="s">
        <v>10101</v>
      </c>
      <c r="B2045" s="23" t="s">
        <v>10102</v>
      </c>
      <c r="C2045" s="23" t="s">
        <v>10103</v>
      </c>
      <c r="D2045" s="23" t="s">
        <v>10104</v>
      </c>
      <c r="E2045" s="23" t="s">
        <v>10105</v>
      </c>
      <c r="F2045" s="5"/>
      <c r="G2045" s="5"/>
      <c r="H2045" s="5"/>
    </row>
    <row r="2046">
      <c r="A2046" s="23" t="s">
        <v>10106</v>
      </c>
      <c r="B2046" s="23" t="s">
        <v>10107</v>
      </c>
      <c r="C2046" s="23" t="s">
        <v>10108</v>
      </c>
      <c r="D2046" s="23" t="s">
        <v>10109</v>
      </c>
      <c r="E2046" s="23" t="s">
        <v>10110</v>
      </c>
      <c r="F2046" s="5"/>
      <c r="G2046" s="5"/>
      <c r="H2046" s="5"/>
    </row>
    <row r="2047">
      <c r="A2047" s="23" t="s">
        <v>10111</v>
      </c>
      <c r="B2047" s="23" t="s">
        <v>10112</v>
      </c>
      <c r="C2047" s="23" t="s">
        <v>10113</v>
      </c>
      <c r="D2047" s="23" t="s">
        <v>10114</v>
      </c>
      <c r="E2047" s="23" t="s">
        <v>10115</v>
      </c>
      <c r="F2047" s="5"/>
      <c r="G2047" s="5"/>
      <c r="H2047" s="5"/>
    </row>
    <row r="2048">
      <c r="A2048" s="23" t="s">
        <v>10116</v>
      </c>
      <c r="B2048" s="23" t="s">
        <v>10117</v>
      </c>
      <c r="C2048" s="23" t="s">
        <v>10118</v>
      </c>
      <c r="D2048" s="23" t="s">
        <v>10119</v>
      </c>
      <c r="E2048" s="23" t="s">
        <v>10120</v>
      </c>
      <c r="F2048" s="5"/>
      <c r="G2048" s="5"/>
      <c r="H2048" s="5"/>
    </row>
    <row r="2049">
      <c r="A2049" s="23" t="s">
        <v>10121</v>
      </c>
      <c r="B2049" s="23" t="s">
        <v>10122</v>
      </c>
      <c r="C2049" s="23" t="s">
        <v>10123</v>
      </c>
      <c r="D2049" s="23" t="s">
        <v>10124</v>
      </c>
      <c r="E2049" s="23" t="s">
        <v>10125</v>
      </c>
      <c r="F2049" s="5"/>
      <c r="G2049" s="5"/>
      <c r="H2049" s="5"/>
    </row>
    <row r="2050">
      <c r="A2050" s="23" t="s">
        <v>10126</v>
      </c>
      <c r="B2050" s="23" t="s">
        <v>10127</v>
      </c>
      <c r="C2050" s="23" t="s">
        <v>10128</v>
      </c>
      <c r="D2050" s="23" t="s">
        <v>10129</v>
      </c>
      <c r="E2050" s="23" t="s">
        <v>10130</v>
      </c>
      <c r="F2050" s="5"/>
      <c r="G2050" s="5"/>
      <c r="H2050" s="5"/>
    </row>
    <row r="2051">
      <c r="A2051" s="23" t="s">
        <v>10131</v>
      </c>
      <c r="B2051" s="23" t="s">
        <v>10132</v>
      </c>
      <c r="C2051" s="23" t="s">
        <v>10133</v>
      </c>
      <c r="D2051" s="23" t="s">
        <v>10134</v>
      </c>
      <c r="E2051" s="23" t="s">
        <v>10135</v>
      </c>
      <c r="F2051" s="5"/>
      <c r="G2051" s="5"/>
      <c r="H2051" s="5"/>
    </row>
    <row r="2052">
      <c r="A2052" s="23" t="s">
        <v>10136</v>
      </c>
      <c r="B2052" s="23" t="s">
        <v>10137</v>
      </c>
      <c r="C2052" s="23"/>
      <c r="D2052" s="23" t="s">
        <v>10138</v>
      </c>
      <c r="E2052" s="23" t="s">
        <v>10139</v>
      </c>
      <c r="F2052" s="5"/>
      <c r="G2052" s="5"/>
      <c r="H2052" s="5"/>
    </row>
    <row r="2053">
      <c r="A2053" s="23" t="s">
        <v>10140</v>
      </c>
      <c r="B2053" s="23" t="s">
        <v>10141</v>
      </c>
      <c r="C2053" s="23" t="s">
        <v>10142</v>
      </c>
      <c r="D2053" s="23" t="s">
        <v>10143</v>
      </c>
      <c r="E2053" s="23" t="s">
        <v>10144</v>
      </c>
      <c r="F2053" s="5"/>
      <c r="G2053" s="5"/>
      <c r="H2053" s="5"/>
    </row>
    <row r="2054">
      <c r="A2054" s="23" t="s">
        <v>10145</v>
      </c>
      <c r="B2054" s="23" t="s">
        <v>10146</v>
      </c>
      <c r="C2054" s="23" t="s">
        <v>10147</v>
      </c>
      <c r="D2054" s="23" t="s">
        <v>10148</v>
      </c>
      <c r="E2054" s="23" t="s">
        <v>10149</v>
      </c>
      <c r="F2054" s="5"/>
      <c r="G2054" s="5"/>
      <c r="H2054" s="5"/>
    </row>
    <row r="2055">
      <c r="A2055" s="23" t="s">
        <v>10150</v>
      </c>
      <c r="B2055" s="23" t="s">
        <v>10151</v>
      </c>
      <c r="C2055" s="23" t="s">
        <v>10152</v>
      </c>
      <c r="D2055" s="23" t="s">
        <v>10153</v>
      </c>
      <c r="E2055" s="23" t="s">
        <v>10154</v>
      </c>
      <c r="F2055" s="5"/>
      <c r="G2055" s="5"/>
      <c r="H2055" s="5"/>
    </row>
    <row r="2056">
      <c r="A2056" s="23" t="s">
        <v>10155</v>
      </c>
      <c r="B2056" s="23" t="s">
        <v>10156</v>
      </c>
      <c r="C2056" s="23" t="s">
        <v>10157</v>
      </c>
      <c r="D2056" s="23" t="s">
        <v>10158</v>
      </c>
      <c r="E2056" s="23" t="s">
        <v>10159</v>
      </c>
      <c r="F2056" s="5"/>
      <c r="G2056" s="5"/>
      <c r="H2056" s="5"/>
    </row>
    <row r="2057">
      <c r="A2057" s="23" t="s">
        <v>10160</v>
      </c>
      <c r="B2057" s="23" t="s">
        <v>10161</v>
      </c>
      <c r="C2057" s="23"/>
      <c r="D2057" s="23" t="s">
        <v>10162</v>
      </c>
      <c r="E2057" s="23" t="s">
        <v>10163</v>
      </c>
      <c r="F2057" s="5"/>
      <c r="G2057" s="5"/>
      <c r="H2057" s="5"/>
    </row>
    <row r="2058">
      <c r="A2058" s="23" t="s">
        <v>10164</v>
      </c>
      <c r="B2058" s="23" t="s">
        <v>10165</v>
      </c>
      <c r="C2058" s="23" t="s">
        <v>10166</v>
      </c>
      <c r="D2058" s="23" t="s">
        <v>8814</v>
      </c>
      <c r="E2058" s="23" t="s">
        <v>8815</v>
      </c>
      <c r="F2058" s="5"/>
      <c r="G2058" s="5"/>
      <c r="H2058" s="5"/>
    </row>
    <row r="2059">
      <c r="A2059" s="23" t="s">
        <v>10167</v>
      </c>
      <c r="B2059" s="23" t="s">
        <v>10168</v>
      </c>
      <c r="C2059" s="23" t="s">
        <v>10169</v>
      </c>
      <c r="D2059" s="23" t="s">
        <v>10170</v>
      </c>
      <c r="E2059" s="23" t="s">
        <v>10171</v>
      </c>
      <c r="F2059" s="5"/>
      <c r="G2059" s="5"/>
      <c r="H2059" s="5"/>
    </row>
    <row r="2060">
      <c r="A2060" s="23" t="s">
        <v>10172</v>
      </c>
      <c r="B2060" s="23" t="s">
        <v>10173</v>
      </c>
      <c r="C2060" s="23" t="s">
        <v>10174</v>
      </c>
      <c r="D2060" s="23" t="s">
        <v>10175</v>
      </c>
      <c r="E2060" s="23" t="s">
        <v>10176</v>
      </c>
      <c r="F2060" s="5"/>
      <c r="G2060" s="5"/>
      <c r="H2060" s="5"/>
    </row>
    <row r="2061">
      <c r="A2061" s="23" t="s">
        <v>10177</v>
      </c>
      <c r="B2061" s="23" t="s">
        <v>10178</v>
      </c>
      <c r="C2061" s="23" t="s">
        <v>10179</v>
      </c>
      <c r="D2061" s="23" t="s">
        <v>10180</v>
      </c>
      <c r="E2061" s="23" t="s">
        <v>10181</v>
      </c>
      <c r="F2061" s="5"/>
      <c r="G2061" s="5"/>
      <c r="H2061" s="5"/>
    </row>
    <row r="2062">
      <c r="A2062" s="23" t="s">
        <v>10182</v>
      </c>
      <c r="B2062" s="23" t="s">
        <v>10183</v>
      </c>
      <c r="C2062" s="23" t="s">
        <v>10184</v>
      </c>
      <c r="D2062" s="23" t="s">
        <v>10185</v>
      </c>
      <c r="E2062" s="23" t="s">
        <v>10186</v>
      </c>
      <c r="F2062" s="5"/>
      <c r="G2062" s="5"/>
      <c r="H2062" s="5"/>
    </row>
    <row r="2063">
      <c r="A2063" s="23" t="s">
        <v>10187</v>
      </c>
      <c r="B2063" s="23" t="s">
        <v>10188</v>
      </c>
      <c r="C2063" s="23" t="s">
        <v>10189</v>
      </c>
      <c r="D2063" s="23" t="s">
        <v>10190</v>
      </c>
      <c r="E2063" s="23" t="s">
        <v>10191</v>
      </c>
      <c r="F2063" s="5"/>
      <c r="G2063" s="5"/>
      <c r="H2063" s="5"/>
    </row>
    <row r="2064">
      <c r="A2064" s="23" t="s">
        <v>10192</v>
      </c>
      <c r="B2064" s="23" t="s">
        <v>10193</v>
      </c>
      <c r="C2064" s="23" t="s">
        <v>10194</v>
      </c>
      <c r="D2064" s="23" t="s">
        <v>10195</v>
      </c>
      <c r="E2064" s="23" t="s">
        <v>10196</v>
      </c>
      <c r="F2064" s="5"/>
      <c r="G2064" s="5"/>
      <c r="H2064" s="5"/>
    </row>
    <row r="2065">
      <c r="A2065" s="23" t="s">
        <v>10197</v>
      </c>
      <c r="B2065" s="23" t="s">
        <v>10198</v>
      </c>
      <c r="C2065" s="23" t="s">
        <v>10199</v>
      </c>
      <c r="D2065" s="23" t="s">
        <v>10200</v>
      </c>
      <c r="E2065" s="23" t="s">
        <v>10201</v>
      </c>
      <c r="F2065" s="5"/>
      <c r="G2065" s="5"/>
      <c r="H2065" s="5"/>
    </row>
    <row r="2066">
      <c r="A2066" s="23" t="s">
        <v>10202</v>
      </c>
      <c r="B2066" s="23" t="s">
        <v>10203</v>
      </c>
      <c r="C2066" s="23" t="s">
        <v>10204</v>
      </c>
      <c r="D2066" s="23" t="s">
        <v>10205</v>
      </c>
      <c r="E2066" s="23" t="s">
        <v>10206</v>
      </c>
      <c r="F2066" s="5"/>
      <c r="G2066" s="5"/>
      <c r="H2066" s="5"/>
    </row>
    <row r="2067">
      <c r="A2067" s="23" t="s">
        <v>10207</v>
      </c>
      <c r="B2067" s="23" t="s">
        <v>10208</v>
      </c>
      <c r="C2067" s="23" t="s">
        <v>10209</v>
      </c>
      <c r="D2067" s="23" t="s">
        <v>10210</v>
      </c>
      <c r="E2067" s="23" t="s">
        <v>10211</v>
      </c>
      <c r="F2067" s="5"/>
      <c r="G2067" s="5"/>
      <c r="H2067" s="5"/>
    </row>
    <row r="2068">
      <c r="A2068" s="23" t="s">
        <v>10212</v>
      </c>
      <c r="B2068" s="23" t="s">
        <v>10213</v>
      </c>
      <c r="C2068" s="23" t="s">
        <v>10214</v>
      </c>
      <c r="D2068" s="23" t="s">
        <v>10215</v>
      </c>
      <c r="E2068" s="23" t="s">
        <v>10216</v>
      </c>
      <c r="F2068" s="5"/>
      <c r="G2068" s="5"/>
      <c r="H2068" s="5"/>
    </row>
    <row r="2069">
      <c r="A2069" s="23" t="s">
        <v>10217</v>
      </c>
      <c r="B2069" s="23" t="s">
        <v>10218</v>
      </c>
      <c r="C2069" s="23"/>
      <c r="D2069" s="23" t="s">
        <v>10219</v>
      </c>
      <c r="E2069" s="23" t="s">
        <v>10220</v>
      </c>
      <c r="F2069" s="5"/>
      <c r="G2069" s="5"/>
      <c r="H2069" s="5"/>
    </row>
    <row r="2070">
      <c r="A2070" s="23" t="s">
        <v>10221</v>
      </c>
      <c r="B2070" s="23" t="s">
        <v>10222</v>
      </c>
      <c r="C2070" s="23" t="s">
        <v>10223</v>
      </c>
      <c r="D2070" s="23" t="s">
        <v>10224</v>
      </c>
      <c r="E2070" s="23" t="s">
        <v>10225</v>
      </c>
      <c r="F2070" s="5"/>
      <c r="G2070" s="5"/>
      <c r="H2070" s="5"/>
    </row>
    <row r="2071">
      <c r="A2071" s="23" t="s">
        <v>10226</v>
      </c>
      <c r="B2071" s="23" t="s">
        <v>10227</v>
      </c>
      <c r="C2071" s="23" t="s">
        <v>10228</v>
      </c>
      <c r="D2071" s="23" t="s">
        <v>10229</v>
      </c>
      <c r="E2071" s="23" t="s">
        <v>10230</v>
      </c>
      <c r="F2071" s="5"/>
      <c r="G2071" s="5"/>
      <c r="H2071" s="5"/>
    </row>
    <row r="2072">
      <c r="A2072" s="23" t="s">
        <v>10231</v>
      </c>
      <c r="B2072" s="23" t="s">
        <v>10232</v>
      </c>
      <c r="C2072" s="23" t="s">
        <v>10233</v>
      </c>
      <c r="D2072" s="23" t="s">
        <v>10234</v>
      </c>
      <c r="E2072" s="23" t="s">
        <v>10235</v>
      </c>
      <c r="F2072" s="5"/>
      <c r="G2072" s="5"/>
      <c r="H2072" s="5"/>
    </row>
    <row r="2073">
      <c r="A2073" s="23" t="s">
        <v>10236</v>
      </c>
      <c r="B2073" s="23" t="s">
        <v>10237</v>
      </c>
      <c r="C2073" s="23" t="s">
        <v>10238</v>
      </c>
      <c r="D2073" s="23" t="s">
        <v>10239</v>
      </c>
      <c r="E2073" s="23" t="s">
        <v>10240</v>
      </c>
      <c r="F2073" s="5"/>
      <c r="G2073" s="5"/>
      <c r="H2073" s="5"/>
    </row>
    <row r="2074">
      <c r="A2074" s="23" t="s">
        <v>10241</v>
      </c>
      <c r="B2074" s="23" t="s">
        <v>10242</v>
      </c>
      <c r="C2074" s="23" t="s">
        <v>10243</v>
      </c>
      <c r="D2074" s="23" t="s">
        <v>10244</v>
      </c>
      <c r="E2074" s="23" t="s">
        <v>10245</v>
      </c>
      <c r="F2074" s="5"/>
      <c r="G2074" s="5"/>
      <c r="H2074" s="5"/>
    </row>
    <row r="2075">
      <c r="A2075" s="23" t="s">
        <v>10246</v>
      </c>
      <c r="B2075" s="23" t="s">
        <v>10247</v>
      </c>
      <c r="C2075" s="23" t="s">
        <v>10248</v>
      </c>
      <c r="D2075" s="23" t="s">
        <v>10249</v>
      </c>
      <c r="E2075" s="23" t="s">
        <v>10250</v>
      </c>
      <c r="F2075" s="5"/>
      <c r="G2075" s="5"/>
      <c r="H2075" s="5"/>
    </row>
    <row r="2076">
      <c r="A2076" s="23" t="s">
        <v>10251</v>
      </c>
      <c r="B2076" s="23" t="s">
        <v>10252</v>
      </c>
      <c r="C2076" s="23" t="s">
        <v>10253</v>
      </c>
      <c r="D2076" s="23" t="s">
        <v>10254</v>
      </c>
      <c r="E2076" s="23" t="s">
        <v>10255</v>
      </c>
      <c r="F2076" s="5"/>
      <c r="G2076" s="5"/>
      <c r="H2076" s="5"/>
    </row>
    <row r="2077">
      <c r="A2077" s="23" t="s">
        <v>10256</v>
      </c>
      <c r="B2077" s="23" t="s">
        <v>10257</v>
      </c>
      <c r="C2077" s="23" t="s">
        <v>10253</v>
      </c>
      <c r="D2077" s="23" t="s">
        <v>10258</v>
      </c>
      <c r="E2077" s="23" t="s">
        <v>10259</v>
      </c>
      <c r="F2077" s="5"/>
      <c r="G2077" s="5"/>
      <c r="H2077" s="5"/>
    </row>
    <row r="2078">
      <c r="A2078" s="23" t="s">
        <v>10260</v>
      </c>
      <c r="B2078" s="23" t="s">
        <v>10261</v>
      </c>
      <c r="C2078" s="23" t="s">
        <v>10253</v>
      </c>
      <c r="D2078" s="23" t="s">
        <v>10262</v>
      </c>
      <c r="E2078" s="23" t="s">
        <v>10263</v>
      </c>
      <c r="F2078" s="5"/>
      <c r="G2078" s="5"/>
      <c r="H2078" s="5"/>
    </row>
    <row r="2079">
      <c r="A2079" s="23" t="s">
        <v>10264</v>
      </c>
      <c r="B2079" s="23"/>
      <c r="C2079" s="23" t="s">
        <v>10265</v>
      </c>
      <c r="D2079" s="23" t="s">
        <v>10266</v>
      </c>
      <c r="E2079" s="23" t="s">
        <v>10267</v>
      </c>
      <c r="F2079" s="5"/>
      <c r="G2079" s="5"/>
      <c r="H2079" s="5"/>
    </row>
    <row r="2080">
      <c r="A2080" s="23" t="s">
        <v>10268</v>
      </c>
      <c r="B2080" s="23"/>
      <c r="C2080" s="23" t="s">
        <v>10269</v>
      </c>
      <c r="D2080" s="23" t="s">
        <v>10270</v>
      </c>
      <c r="E2080" s="23" t="s">
        <v>10271</v>
      </c>
      <c r="F2080" s="5"/>
      <c r="G2080" s="5"/>
      <c r="H2080" s="5"/>
    </row>
    <row r="2081">
      <c r="A2081" s="23" t="s">
        <v>10272</v>
      </c>
      <c r="B2081" s="23" t="s">
        <v>10273</v>
      </c>
      <c r="C2081" s="23" t="s">
        <v>10274</v>
      </c>
      <c r="D2081" s="23" t="s">
        <v>10275</v>
      </c>
      <c r="E2081" s="23" t="s">
        <v>10276</v>
      </c>
      <c r="F2081" s="5"/>
      <c r="G2081" s="5"/>
      <c r="H2081" s="5"/>
    </row>
    <row r="2082">
      <c r="A2082" s="23" t="s">
        <v>10277</v>
      </c>
      <c r="B2082" s="23" t="s">
        <v>10278</v>
      </c>
      <c r="C2082" s="23" t="s">
        <v>10279</v>
      </c>
      <c r="D2082" s="23" t="s">
        <v>10280</v>
      </c>
      <c r="E2082" s="23" t="s">
        <v>10281</v>
      </c>
      <c r="F2082" s="5"/>
      <c r="G2082" s="5"/>
      <c r="H2082" s="5"/>
    </row>
    <row r="2083">
      <c r="A2083" s="23" t="s">
        <v>10282</v>
      </c>
      <c r="B2083" s="23" t="s">
        <v>10283</v>
      </c>
      <c r="C2083" s="23" t="s">
        <v>10284</v>
      </c>
      <c r="D2083" s="23" t="s">
        <v>10285</v>
      </c>
      <c r="E2083" s="23" t="s">
        <v>10286</v>
      </c>
      <c r="F2083" s="5"/>
      <c r="G2083" s="5"/>
      <c r="H2083" s="5"/>
    </row>
    <row r="2084">
      <c r="A2084" s="23" t="s">
        <v>10287</v>
      </c>
      <c r="B2084" s="23" t="s">
        <v>10288</v>
      </c>
      <c r="C2084" s="23"/>
      <c r="D2084" s="23" t="s">
        <v>10289</v>
      </c>
      <c r="E2084" s="23" t="s">
        <v>10290</v>
      </c>
      <c r="F2084" s="5"/>
      <c r="G2084" s="5"/>
      <c r="H2084" s="5"/>
    </row>
    <row r="2085">
      <c r="A2085" s="23" t="s">
        <v>10291</v>
      </c>
      <c r="B2085" s="23" t="s">
        <v>10292</v>
      </c>
      <c r="C2085" s="23" t="s">
        <v>10293</v>
      </c>
      <c r="D2085" s="23" t="s">
        <v>10294</v>
      </c>
      <c r="E2085" s="23" t="s">
        <v>10295</v>
      </c>
      <c r="F2085" s="5"/>
      <c r="G2085" s="5"/>
      <c r="H2085" s="5"/>
    </row>
    <row r="2086">
      <c r="A2086" s="23" t="s">
        <v>10296</v>
      </c>
      <c r="B2086" s="23" t="s">
        <v>10297</v>
      </c>
      <c r="C2086" s="23" t="s">
        <v>10298</v>
      </c>
      <c r="D2086" s="23" t="s">
        <v>10299</v>
      </c>
      <c r="E2086" s="23" t="s">
        <v>10300</v>
      </c>
      <c r="F2086" s="5"/>
      <c r="G2086" s="5"/>
      <c r="H2086" s="5"/>
    </row>
    <row r="2087">
      <c r="A2087" s="23" t="s">
        <v>10301</v>
      </c>
      <c r="B2087" s="23" t="s">
        <v>10302</v>
      </c>
      <c r="C2087" s="23" t="s">
        <v>10303</v>
      </c>
      <c r="D2087" s="23" t="s">
        <v>10304</v>
      </c>
      <c r="E2087" s="23" t="s">
        <v>10305</v>
      </c>
      <c r="F2087" s="5"/>
      <c r="G2087" s="5"/>
      <c r="H2087" s="5"/>
    </row>
    <row r="2088">
      <c r="A2088" s="23" t="s">
        <v>10306</v>
      </c>
      <c r="B2088" s="23" t="s">
        <v>10307</v>
      </c>
      <c r="C2088" s="23" t="s">
        <v>10308</v>
      </c>
      <c r="D2088" s="23" t="s">
        <v>10309</v>
      </c>
      <c r="E2088" s="23" t="s">
        <v>10310</v>
      </c>
      <c r="F2088" s="5"/>
      <c r="G2088" s="5"/>
      <c r="H2088" s="5"/>
    </row>
    <row r="2089">
      <c r="A2089" s="23" t="s">
        <v>10311</v>
      </c>
      <c r="B2089" s="23" t="s">
        <v>10312</v>
      </c>
      <c r="C2089" s="23" t="s">
        <v>10313</v>
      </c>
      <c r="D2089" s="23" t="s">
        <v>10314</v>
      </c>
      <c r="E2089" s="23" t="s">
        <v>10315</v>
      </c>
      <c r="F2089" s="5"/>
      <c r="G2089" s="5"/>
      <c r="H2089" s="5"/>
    </row>
    <row r="2090">
      <c r="A2090" s="23" t="s">
        <v>10316</v>
      </c>
      <c r="B2090" s="23" t="s">
        <v>10317</v>
      </c>
      <c r="C2090" s="23" t="s">
        <v>10318</v>
      </c>
      <c r="D2090" s="23" t="s">
        <v>10319</v>
      </c>
      <c r="E2090" s="23" t="s">
        <v>10320</v>
      </c>
      <c r="F2090" s="5"/>
      <c r="G2090" s="5"/>
      <c r="H2090" s="5"/>
    </row>
    <row r="2091">
      <c r="A2091" s="23" t="s">
        <v>10321</v>
      </c>
      <c r="B2091" s="23" t="s">
        <v>10322</v>
      </c>
      <c r="C2091" s="23" t="s">
        <v>10323</v>
      </c>
      <c r="D2091" s="23" t="s">
        <v>10324</v>
      </c>
      <c r="E2091" s="23" t="s">
        <v>10325</v>
      </c>
      <c r="F2091" s="5"/>
      <c r="G2091" s="5"/>
      <c r="H2091" s="5"/>
    </row>
    <row r="2092">
      <c r="A2092" s="23" t="s">
        <v>10326</v>
      </c>
      <c r="B2092" s="23" t="s">
        <v>10327</v>
      </c>
      <c r="C2092" s="23" t="s">
        <v>10328</v>
      </c>
      <c r="D2092" s="23" t="s">
        <v>10329</v>
      </c>
      <c r="E2092" s="23" t="s">
        <v>10330</v>
      </c>
      <c r="F2092" s="5"/>
      <c r="G2092" s="5"/>
      <c r="H2092" s="5"/>
    </row>
    <row r="2093">
      <c r="A2093" s="23" t="s">
        <v>10331</v>
      </c>
      <c r="B2093" s="23" t="s">
        <v>10332</v>
      </c>
      <c r="C2093" s="23" t="s">
        <v>10333</v>
      </c>
      <c r="D2093" s="23" t="s">
        <v>10334</v>
      </c>
      <c r="E2093" s="23" t="s">
        <v>10335</v>
      </c>
      <c r="F2093" s="5"/>
      <c r="G2093" s="5"/>
      <c r="H2093" s="5"/>
    </row>
    <row r="2094">
      <c r="A2094" s="23" t="s">
        <v>10336</v>
      </c>
      <c r="B2094" s="23"/>
      <c r="C2094" s="23" t="s">
        <v>10337</v>
      </c>
      <c r="D2094" s="23" t="s">
        <v>10338</v>
      </c>
      <c r="E2094" s="23" t="s">
        <v>10339</v>
      </c>
      <c r="F2094" s="5"/>
      <c r="G2094" s="5"/>
      <c r="H2094" s="5"/>
    </row>
    <row r="2095">
      <c r="A2095" s="23" t="s">
        <v>10340</v>
      </c>
      <c r="B2095" s="23" t="s">
        <v>10341</v>
      </c>
      <c r="C2095" s="23" t="s">
        <v>10342</v>
      </c>
      <c r="D2095" s="23" t="s">
        <v>10343</v>
      </c>
      <c r="E2095" s="23" t="s">
        <v>10344</v>
      </c>
      <c r="F2095" s="5"/>
      <c r="G2095" s="5"/>
      <c r="H2095" s="5"/>
    </row>
    <row r="2096">
      <c r="A2096" s="23" t="s">
        <v>10345</v>
      </c>
      <c r="B2096" s="23" t="s">
        <v>10346</v>
      </c>
      <c r="C2096" s="23" t="s">
        <v>10347</v>
      </c>
      <c r="D2096" s="23" t="s">
        <v>10348</v>
      </c>
      <c r="E2096" s="23" t="s">
        <v>10349</v>
      </c>
      <c r="F2096" s="5"/>
      <c r="G2096" s="5"/>
      <c r="H2096" s="5"/>
    </row>
    <row r="2097">
      <c r="A2097" s="23" t="s">
        <v>10350</v>
      </c>
      <c r="B2097" s="23" t="s">
        <v>10351</v>
      </c>
      <c r="C2097" s="23" t="s">
        <v>10352</v>
      </c>
      <c r="D2097" s="23" t="s">
        <v>10353</v>
      </c>
      <c r="E2097" s="23" t="s">
        <v>10354</v>
      </c>
      <c r="F2097" s="5"/>
      <c r="G2097" s="5"/>
      <c r="H2097" s="5"/>
    </row>
    <row r="2098">
      <c r="A2098" s="23" t="s">
        <v>10355</v>
      </c>
      <c r="B2098" s="23" t="s">
        <v>10356</v>
      </c>
      <c r="C2098" s="23" t="s">
        <v>10357</v>
      </c>
      <c r="D2098" s="23" t="s">
        <v>10358</v>
      </c>
      <c r="E2098" s="23" t="s">
        <v>10359</v>
      </c>
      <c r="F2098" s="5"/>
      <c r="G2098" s="5"/>
      <c r="H2098" s="5"/>
    </row>
    <row r="2099">
      <c r="A2099" s="23" t="s">
        <v>10360</v>
      </c>
      <c r="B2099" s="23" t="s">
        <v>10361</v>
      </c>
      <c r="C2099" s="23" t="s">
        <v>10362</v>
      </c>
      <c r="D2099" s="23" t="s">
        <v>10363</v>
      </c>
      <c r="E2099" s="23" t="s">
        <v>10364</v>
      </c>
      <c r="F2099" s="5"/>
      <c r="G2099" s="5"/>
      <c r="H2099" s="5"/>
    </row>
    <row r="2100">
      <c r="A2100" s="23" t="s">
        <v>10365</v>
      </c>
      <c r="B2100" s="23" t="s">
        <v>10366</v>
      </c>
      <c r="C2100" s="23" t="s">
        <v>10367</v>
      </c>
      <c r="D2100" s="23" t="s">
        <v>10368</v>
      </c>
      <c r="E2100" s="23" t="s">
        <v>10369</v>
      </c>
      <c r="F2100" s="5"/>
      <c r="G2100" s="5"/>
      <c r="H2100" s="5"/>
    </row>
    <row r="2101">
      <c r="A2101" s="23" t="s">
        <v>10370</v>
      </c>
      <c r="B2101" s="23" t="s">
        <v>10371</v>
      </c>
      <c r="C2101" s="23" t="s">
        <v>10372</v>
      </c>
      <c r="D2101" s="23" t="s">
        <v>10373</v>
      </c>
      <c r="E2101" s="23" t="s">
        <v>10374</v>
      </c>
      <c r="F2101" s="5"/>
      <c r="G2101" s="5"/>
      <c r="H2101" s="5"/>
    </row>
    <row r="2102">
      <c r="A2102" s="23" t="s">
        <v>10375</v>
      </c>
      <c r="B2102" s="23" t="s">
        <v>10376</v>
      </c>
      <c r="C2102" s="23" t="s">
        <v>10377</v>
      </c>
      <c r="D2102" s="23" t="s">
        <v>10378</v>
      </c>
      <c r="E2102" s="23" t="s">
        <v>10379</v>
      </c>
      <c r="F2102" s="5"/>
      <c r="G2102" s="5"/>
      <c r="H2102" s="5"/>
    </row>
    <row r="2103">
      <c r="A2103" s="23" t="s">
        <v>10380</v>
      </c>
      <c r="B2103" s="23" t="s">
        <v>10381</v>
      </c>
      <c r="C2103" s="23" t="s">
        <v>10382</v>
      </c>
      <c r="D2103" s="23" t="s">
        <v>10383</v>
      </c>
      <c r="E2103" s="23" t="s">
        <v>10384</v>
      </c>
      <c r="F2103" s="5"/>
      <c r="G2103" s="5"/>
      <c r="H2103" s="5"/>
    </row>
    <row r="2104">
      <c r="A2104" s="23" t="s">
        <v>10385</v>
      </c>
      <c r="B2104" s="23" t="s">
        <v>10386</v>
      </c>
      <c r="C2104" s="23" t="s">
        <v>10387</v>
      </c>
      <c r="D2104" s="23" t="s">
        <v>10388</v>
      </c>
      <c r="E2104" s="23" t="s">
        <v>10389</v>
      </c>
      <c r="F2104" s="5"/>
      <c r="G2104" s="5"/>
      <c r="H2104" s="5"/>
    </row>
    <row r="2105">
      <c r="A2105" s="23" t="s">
        <v>10390</v>
      </c>
      <c r="B2105" s="23" t="s">
        <v>10391</v>
      </c>
      <c r="C2105" s="23" t="s">
        <v>10392</v>
      </c>
      <c r="D2105" s="23" t="s">
        <v>10393</v>
      </c>
      <c r="E2105" s="23" t="s">
        <v>10394</v>
      </c>
      <c r="F2105" s="5"/>
      <c r="G2105" s="5"/>
      <c r="H2105" s="5"/>
    </row>
    <row r="2106">
      <c r="A2106" s="23" t="s">
        <v>10395</v>
      </c>
      <c r="B2106" s="23" t="s">
        <v>10396</v>
      </c>
      <c r="C2106" s="23" t="s">
        <v>10397</v>
      </c>
      <c r="D2106" s="23" t="s">
        <v>10398</v>
      </c>
      <c r="E2106" s="23" t="s">
        <v>10399</v>
      </c>
      <c r="F2106" s="5"/>
      <c r="G2106" s="5"/>
      <c r="H2106" s="5"/>
    </row>
    <row r="2107">
      <c r="A2107" s="23" t="s">
        <v>10400</v>
      </c>
      <c r="B2107" s="23" t="s">
        <v>10401</v>
      </c>
      <c r="C2107" s="23" t="s">
        <v>10402</v>
      </c>
      <c r="D2107" s="23" t="s">
        <v>10403</v>
      </c>
      <c r="E2107" s="23" t="s">
        <v>10404</v>
      </c>
      <c r="F2107" s="5"/>
      <c r="G2107" s="5"/>
      <c r="H2107" s="5"/>
    </row>
    <row r="2108">
      <c r="A2108" s="23" t="s">
        <v>10405</v>
      </c>
      <c r="B2108" s="23" t="s">
        <v>10406</v>
      </c>
      <c r="C2108" s="23" t="s">
        <v>10407</v>
      </c>
      <c r="D2108" s="23" t="s">
        <v>10408</v>
      </c>
      <c r="E2108" s="23" t="s">
        <v>10409</v>
      </c>
      <c r="F2108" s="5"/>
      <c r="G2108" s="5"/>
      <c r="H2108" s="5"/>
    </row>
    <row r="2109">
      <c r="A2109" s="23" t="s">
        <v>10410</v>
      </c>
      <c r="B2109" s="23" t="s">
        <v>10411</v>
      </c>
      <c r="C2109" s="23" t="s">
        <v>10412</v>
      </c>
      <c r="D2109" s="23" t="s">
        <v>10413</v>
      </c>
      <c r="E2109" s="23" t="s">
        <v>10414</v>
      </c>
      <c r="F2109" s="5"/>
      <c r="G2109" s="5"/>
      <c r="H2109" s="5"/>
    </row>
    <row r="2110">
      <c r="A2110" s="23" t="s">
        <v>10415</v>
      </c>
      <c r="B2110" s="23" t="s">
        <v>10416</v>
      </c>
      <c r="C2110" s="23" t="s">
        <v>10417</v>
      </c>
      <c r="D2110" s="23" t="s">
        <v>10418</v>
      </c>
      <c r="E2110" s="23" t="s">
        <v>10419</v>
      </c>
      <c r="F2110" s="5"/>
      <c r="G2110" s="5"/>
      <c r="H2110" s="5"/>
    </row>
    <row r="2111">
      <c r="A2111" s="23" t="s">
        <v>10420</v>
      </c>
      <c r="B2111" s="23" t="s">
        <v>10421</v>
      </c>
      <c r="C2111" s="23"/>
      <c r="D2111" s="23" t="s">
        <v>10422</v>
      </c>
      <c r="E2111" s="23" t="s">
        <v>10423</v>
      </c>
      <c r="F2111" s="5"/>
      <c r="G2111" s="5"/>
      <c r="H2111" s="5"/>
    </row>
    <row r="2112">
      <c r="A2112" s="23" t="s">
        <v>10424</v>
      </c>
      <c r="B2112" s="23"/>
      <c r="C2112" s="23"/>
      <c r="D2112" s="23" t="s">
        <v>10425</v>
      </c>
      <c r="E2112" s="23" t="s">
        <v>10426</v>
      </c>
      <c r="F2112" s="5"/>
      <c r="G2112" s="5"/>
      <c r="H2112" s="5"/>
    </row>
    <row r="2113">
      <c r="A2113" s="23" t="s">
        <v>10427</v>
      </c>
      <c r="B2113" s="23" t="s">
        <v>10428</v>
      </c>
      <c r="C2113" s="23" t="s">
        <v>10429</v>
      </c>
      <c r="D2113" s="23" t="s">
        <v>10430</v>
      </c>
      <c r="E2113" s="23" t="s">
        <v>10431</v>
      </c>
      <c r="F2113" s="5"/>
      <c r="G2113" s="5"/>
      <c r="H2113" s="5"/>
    </row>
    <row r="2114">
      <c r="A2114" s="23" t="s">
        <v>10432</v>
      </c>
      <c r="B2114" s="23" t="s">
        <v>10433</v>
      </c>
      <c r="C2114" s="23"/>
      <c r="D2114" s="23" t="s">
        <v>10434</v>
      </c>
      <c r="E2114" s="23" t="s">
        <v>10435</v>
      </c>
      <c r="F2114" s="5"/>
      <c r="G2114" s="5"/>
      <c r="H2114" s="5"/>
    </row>
    <row r="2115">
      <c r="A2115" s="23" t="s">
        <v>10436</v>
      </c>
      <c r="B2115" s="23" t="s">
        <v>10437</v>
      </c>
      <c r="C2115" s="23" t="s">
        <v>10438</v>
      </c>
      <c r="D2115" s="23" t="s">
        <v>10439</v>
      </c>
      <c r="E2115" s="23" t="s">
        <v>10440</v>
      </c>
      <c r="F2115" s="5"/>
      <c r="G2115" s="5"/>
      <c r="H2115" s="5"/>
    </row>
    <row r="2116">
      <c r="A2116" s="23" t="s">
        <v>10441</v>
      </c>
      <c r="B2116" s="23" t="s">
        <v>10442</v>
      </c>
      <c r="C2116" s="23" t="s">
        <v>10443</v>
      </c>
      <c r="D2116" s="23" t="s">
        <v>10444</v>
      </c>
      <c r="E2116" s="23" t="s">
        <v>10445</v>
      </c>
      <c r="F2116" s="5"/>
      <c r="G2116" s="5"/>
      <c r="H2116" s="5"/>
    </row>
    <row r="2117">
      <c r="A2117" s="23" t="s">
        <v>10446</v>
      </c>
      <c r="B2117" s="23" t="s">
        <v>10447</v>
      </c>
      <c r="C2117" s="23" t="s">
        <v>10448</v>
      </c>
      <c r="D2117" s="23" t="s">
        <v>10449</v>
      </c>
      <c r="E2117" s="23" t="s">
        <v>10450</v>
      </c>
      <c r="F2117" s="5"/>
      <c r="G2117" s="5"/>
      <c r="H2117" s="5"/>
    </row>
    <row r="2118">
      <c r="A2118" s="23" t="s">
        <v>10451</v>
      </c>
      <c r="B2118" s="23" t="s">
        <v>10452</v>
      </c>
      <c r="C2118" s="23" t="s">
        <v>10453</v>
      </c>
      <c r="D2118" s="23" t="s">
        <v>10454</v>
      </c>
      <c r="E2118" s="23" t="s">
        <v>10455</v>
      </c>
      <c r="F2118" s="5"/>
      <c r="G2118" s="5"/>
      <c r="H2118" s="5"/>
    </row>
    <row r="2119">
      <c r="A2119" s="23" t="s">
        <v>10456</v>
      </c>
      <c r="B2119" s="23" t="s">
        <v>10457</v>
      </c>
      <c r="C2119" s="23"/>
      <c r="D2119" s="23" t="s">
        <v>10458</v>
      </c>
      <c r="E2119" s="23" t="s">
        <v>10459</v>
      </c>
      <c r="F2119" s="5"/>
      <c r="G2119" s="5"/>
      <c r="H2119" s="5"/>
    </row>
    <row r="2120">
      <c r="A2120" s="23" t="s">
        <v>10460</v>
      </c>
      <c r="B2120" s="23" t="s">
        <v>10461</v>
      </c>
      <c r="C2120" s="23" t="s">
        <v>10462</v>
      </c>
      <c r="D2120" s="23" t="s">
        <v>10463</v>
      </c>
      <c r="E2120" s="23" t="s">
        <v>10464</v>
      </c>
      <c r="F2120" s="5"/>
      <c r="G2120" s="5"/>
      <c r="H2120" s="5"/>
    </row>
    <row r="2121">
      <c r="A2121" s="23" t="s">
        <v>10465</v>
      </c>
      <c r="B2121" s="23" t="s">
        <v>10466</v>
      </c>
      <c r="C2121" s="23"/>
      <c r="D2121" s="23" t="s">
        <v>10467</v>
      </c>
      <c r="E2121" s="23" t="s">
        <v>10468</v>
      </c>
      <c r="F2121" s="5"/>
      <c r="G2121" s="5"/>
      <c r="H2121" s="5"/>
    </row>
    <row r="2122">
      <c r="A2122" s="23" t="s">
        <v>10469</v>
      </c>
      <c r="B2122" s="23" t="s">
        <v>10470</v>
      </c>
      <c r="C2122" s="23"/>
      <c r="D2122" s="23" t="s">
        <v>10471</v>
      </c>
      <c r="E2122" s="23" t="s">
        <v>10472</v>
      </c>
      <c r="F2122" s="5"/>
      <c r="G2122" s="5"/>
      <c r="H2122" s="5"/>
    </row>
    <row r="2123">
      <c r="A2123" s="23" t="s">
        <v>10473</v>
      </c>
      <c r="B2123" s="23" t="s">
        <v>10474</v>
      </c>
      <c r="C2123" s="23" t="s">
        <v>10475</v>
      </c>
      <c r="D2123" s="23" t="s">
        <v>10476</v>
      </c>
      <c r="E2123" s="23" t="s">
        <v>10477</v>
      </c>
      <c r="F2123" s="5"/>
      <c r="G2123" s="5"/>
      <c r="H2123" s="5"/>
    </row>
    <row r="2124">
      <c r="A2124" s="23" t="s">
        <v>10478</v>
      </c>
      <c r="B2124" s="23" t="s">
        <v>10479</v>
      </c>
      <c r="C2124" s="23" t="s">
        <v>10480</v>
      </c>
      <c r="D2124" s="23" t="s">
        <v>10481</v>
      </c>
      <c r="E2124" s="23" t="s">
        <v>10482</v>
      </c>
      <c r="F2124" s="5"/>
      <c r="G2124" s="5"/>
      <c r="H2124" s="5"/>
    </row>
    <row r="2125">
      <c r="A2125" s="23" t="s">
        <v>10483</v>
      </c>
      <c r="B2125" s="23" t="s">
        <v>10484</v>
      </c>
      <c r="C2125" s="23"/>
      <c r="D2125" s="23" t="s">
        <v>10485</v>
      </c>
      <c r="E2125" s="23" t="s">
        <v>10486</v>
      </c>
      <c r="F2125" s="5"/>
      <c r="G2125" s="5"/>
      <c r="H2125" s="5"/>
    </row>
    <row r="2126">
      <c r="A2126" s="23" t="s">
        <v>10487</v>
      </c>
      <c r="B2126" s="23" t="s">
        <v>10488</v>
      </c>
      <c r="C2126" s="23" t="s">
        <v>10489</v>
      </c>
      <c r="D2126" s="23" t="s">
        <v>10490</v>
      </c>
      <c r="E2126" s="23" t="s">
        <v>10491</v>
      </c>
      <c r="F2126" s="5"/>
      <c r="G2126" s="5"/>
      <c r="H2126" s="5"/>
    </row>
    <row r="2127">
      <c r="A2127" s="23" t="s">
        <v>10492</v>
      </c>
      <c r="B2127" s="23" t="s">
        <v>10493</v>
      </c>
      <c r="C2127" s="23" t="s">
        <v>10494</v>
      </c>
      <c r="D2127" s="23" t="s">
        <v>10495</v>
      </c>
      <c r="E2127" s="23" t="s">
        <v>10496</v>
      </c>
      <c r="F2127" s="5"/>
      <c r="G2127" s="5"/>
      <c r="H2127" s="5"/>
    </row>
    <row r="2128">
      <c r="A2128" s="23" t="s">
        <v>10497</v>
      </c>
      <c r="B2128" s="23" t="s">
        <v>10498</v>
      </c>
      <c r="C2128" s="23"/>
      <c r="D2128" s="23" t="s">
        <v>10499</v>
      </c>
      <c r="E2128" s="23" t="s">
        <v>10500</v>
      </c>
      <c r="F2128" s="5"/>
      <c r="G2128" s="5"/>
      <c r="H2128" s="5"/>
    </row>
    <row r="2129">
      <c r="A2129" s="23" t="s">
        <v>10501</v>
      </c>
      <c r="B2129" s="23" t="s">
        <v>10502</v>
      </c>
      <c r="C2129" s="23" t="s">
        <v>10503</v>
      </c>
      <c r="D2129" s="23" t="s">
        <v>10504</v>
      </c>
      <c r="E2129" s="23" t="s">
        <v>10505</v>
      </c>
      <c r="F2129" s="5"/>
      <c r="G2129" s="5"/>
      <c r="H2129" s="5"/>
    </row>
    <row r="2130">
      <c r="A2130" s="23" t="s">
        <v>10506</v>
      </c>
      <c r="B2130" s="23" t="s">
        <v>10507</v>
      </c>
      <c r="C2130" s="23"/>
      <c r="D2130" s="23" t="s">
        <v>10508</v>
      </c>
      <c r="E2130" s="23" t="s">
        <v>10509</v>
      </c>
      <c r="F2130" s="5"/>
      <c r="G2130" s="5"/>
      <c r="H2130" s="5"/>
    </row>
    <row r="2131">
      <c r="A2131" s="23" t="s">
        <v>10510</v>
      </c>
      <c r="B2131" s="23" t="s">
        <v>10511</v>
      </c>
      <c r="C2131" s="23" t="s">
        <v>10512</v>
      </c>
      <c r="D2131" s="23" t="s">
        <v>10513</v>
      </c>
      <c r="E2131" s="23" t="s">
        <v>10514</v>
      </c>
      <c r="F2131" s="5"/>
      <c r="G2131" s="5"/>
      <c r="H2131" s="5"/>
    </row>
    <row r="2132">
      <c r="A2132" s="23" t="s">
        <v>10515</v>
      </c>
      <c r="B2132" s="23" t="s">
        <v>10516</v>
      </c>
      <c r="C2132" s="23" t="s">
        <v>10517</v>
      </c>
      <c r="D2132" s="23" t="s">
        <v>10518</v>
      </c>
      <c r="E2132" s="23" t="s">
        <v>10519</v>
      </c>
      <c r="F2132" s="5"/>
      <c r="G2132" s="5"/>
      <c r="H2132" s="5"/>
    </row>
    <row r="2133">
      <c r="A2133" s="23" t="s">
        <v>10520</v>
      </c>
      <c r="B2133" s="23" t="s">
        <v>10521</v>
      </c>
      <c r="C2133" s="23" t="s">
        <v>10522</v>
      </c>
      <c r="D2133" s="23" t="s">
        <v>10523</v>
      </c>
      <c r="E2133" s="23" t="s">
        <v>10524</v>
      </c>
      <c r="F2133" s="5"/>
      <c r="G2133" s="5"/>
      <c r="H2133" s="5"/>
    </row>
    <row r="2134">
      <c r="A2134" s="23" t="s">
        <v>10525</v>
      </c>
      <c r="B2134" s="23" t="s">
        <v>10526</v>
      </c>
      <c r="C2134" s="23" t="s">
        <v>10527</v>
      </c>
      <c r="D2134" s="23" t="s">
        <v>10528</v>
      </c>
      <c r="E2134" s="23" t="s">
        <v>10529</v>
      </c>
      <c r="F2134" s="5"/>
      <c r="G2134" s="5"/>
      <c r="H2134" s="5"/>
    </row>
    <row r="2135">
      <c r="A2135" s="23" t="s">
        <v>10530</v>
      </c>
      <c r="B2135" s="23"/>
      <c r="C2135" s="23"/>
      <c r="D2135" s="23" t="s">
        <v>10531</v>
      </c>
      <c r="E2135" s="23" t="s">
        <v>10532</v>
      </c>
      <c r="F2135" s="5"/>
      <c r="G2135" s="5"/>
      <c r="H2135" s="5"/>
    </row>
    <row r="2136">
      <c r="A2136" s="23" t="s">
        <v>10533</v>
      </c>
      <c r="B2136" s="23"/>
      <c r="C2136" s="23"/>
      <c r="D2136" s="23" t="s">
        <v>10534</v>
      </c>
      <c r="E2136" s="23" t="s">
        <v>10535</v>
      </c>
      <c r="F2136" s="5"/>
      <c r="G2136" s="5"/>
      <c r="H2136" s="5"/>
    </row>
    <row r="2137">
      <c r="A2137" s="23" t="s">
        <v>10536</v>
      </c>
      <c r="B2137" s="23"/>
      <c r="C2137" s="23" t="s">
        <v>10537</v>
      </c>
      <c r="D2137" s="23" t="s">
        <v>10538</v>
      </c>
      <c r="E2137" s="23" t="s">
        <v>10539</v>
      </c>
      <c r="F2137" s="5"/>
      <c r="G2137" s="5"/>
      <c r="H2137" s="5"/>
    </row>
    <row r="2138">
      <c r="A2138" s="23" t="s">
        <v>10540</v>
      </c>
      <c r="B2138" s="23" t="s">
        <v>10541</v>
      </c>
      <c r="C2138" s="23" t="s">
        <v>10542</v>
      </c>
      <c r="D2138" s="23" t="s">
        <v>10543</v>
      </c>
      <c r="E2138" s="23" t="s">
        <v>10544</v>
      </c>
      <c r="F2138" s="5"/>
      <c r="G2138" s="5"/>
      <c r="H2138" s="5"/>
    </row>
    <row r="2139">
      <c r="A2139" s="23" t="s">
        <v>10545</v>
      </c>
      <c r="B2139" s="23"/>
      <c r="C2139" s="23" t="s">
        <v>10546</v>
      </c>
      <c r="D2139" s="23"/>
      <c r="E2139" s="23"/>
      <c r="F2139" s="5"/>
      <c r="G2139" s="5"/>
      <c r="H2139" s="5"/>
    </row>
    <row r="2140">
      <c r="A2140" s="23" t="s">
        <v>10547</v>
      </c>
      <c r="B2140" s="23"/>
      <c r="C2140" s="23" t="s">
        <v>10548</v>
      </c>
      <c r="D2140" s="23" t="s">
        <v>10549</v>
      </c>
      <c r="E2140" s="23" t="s">
        <v>10550</v>
      </c>
      <c r="F2140" s="5"/>
      <c r="G2140" s="5"/>
      <c r="H2140" s="5"/>
    </row>
    <row r="2141">
      <c r="A2141" s="23" t="s">
        <v>10551</v>
      </c>
      <c r="B2141" s="23"/>
      <c r="C2141" s="23" t="s">
        <v>10552</v>
      </c>
      <c r="D2141" s="23" t="s">
        <v>10553</v>
      </c>
      <c r="E2141" s="23"/>
      <c r="F2141" s="5"/>
      <c r="G2141" s="5"/>
      <c r="H2141" s="5"/>
    </row>
    <row r="2142">
      <c r="A2142" s="23" t="s">
        <v>10554</v>
      </c>
      <c r="B2142" s="23" t="s">
        <v>10555</v>
      </c>
      <c r="C2142" s="23" t="s">
        <v>10556</v>
      </c>
      <c r="D2142" s="23" t="s">
        <v>10557</v>
      </c>
      <c r="E2142" s="23" t="s">
        <v>10558</v>
      </c>
      <c r="F2142" s="5"/>
      <c r="G2142" s="5"/>
      <c r="H2142" s="5"/>
    </row>
    <row r="2143">
      <c r="A2143" s="23" t="s">
        <v>10559</v>
      </c>
      <c r="B2143" s="23" t="s">
        <v>10560</v>
      </c>
      <c r="C2143" s="23" t="s">
        <v>10561</v>
      </c>
      <c r="D2143" s="23" t="s">
        <v>10562</v>
      </c>
      <c r="E2143" s="23" t="s">
        <v>10563</v>
      </c>
      <c r="F2143" s="5"/>
      <c r="G2143" s="5"/>
      <c r="H2143" s="5"/>
    </row>
    <row r="2144">
      <c r="A2144" s="23" t="s">
        <v>10564</v>
      </c>
      <c r="B2144" s="23" t="s">
        <v>10565</v>
      </c>
      <c r="C2144" s="23"/>
      <c r="D2144" s="23" t="s">
        <v>10566</v>
      </c>
      <c r="E2144" s="23" t="s">
        <v>10567</v>
      </c>
      <c r="F2144" s="5"/>
      <c r="G2144" s="5"/>
      <c r="H2144" s="5"/>
    </row>
    <row r="2145">
      <c r="A2145" s="23" t="s">
        <v>10568</v>
      </c>
      <c r="B2145" s="23" t="s">
        <v>10569</v>
      </c>
      <c r="C2145" s="23" t="s">
        <v>10570</v>
      </c>
      <c r="D2145" s="23" t="s">
        <v>10571</v>
      </c>
      <c r="E2145" s="23" t="s">
        <v>10572</v>
      </c>
      <c r="F2145" s="5"/>
      <c r="G2145" s="5"/>
      <c r="H2145" s="5"/>
    </row>
    <row r="2146">
      <c r="A2146" s="23" t="s">
        <v>10573</v>
      </c>
      <c r="B2146" s="23" t="s">
        <v>10574</v>
      </c>
      <c r="C2146" s="23"/>
      <c r="D2146" s="23" t="s">
        <v>10575</v>
      </c>
      <c r="E2146" s="23" t="s">
        <v>10576</v>
      </c>
      <c r="F2146" s="5"/>
      <c r="G2146" s="5"/>
      <c r="H2146" s="5"/>
    </row>
    <row r="2147">
      <c r="A2147" s="23" t="s">
        <v>10577</v>
      </c>
      <c r="B2147" s="23" t="s">
        <v>10578</v>
      </c>
      <c r="C2147" s="23"/>
      <c r="D2147" s="23" t="s">
        <v>10579</v>
      </c>
      <c r="E2147" s="23" t="s">
        <v>10580</v>
      </c>
      <c r="F2147" s="5"/>
      <c r="G2147" s="5"/>
      <c r="H2147" s="5"/>
    </row>
    <row r="2148">
      <c r="A2148" s="23" t="s">
        <v>10581</v>
      </c>
      <c r="B2148" s="23" t="s">
        <v>10582</v>
      </c>
      <c r="C2148" s="23"/>
      <c r="D2148" s="23" t="s">
        <v>10583</v>
      </c>
      <c r="E2148" s="23" t="s">
        <v>10584</v>
      </c>
      <c r="F2148" s="5"/>
      <c r="G2148" s="5"/>
      <c r="H2148" s="5"/>
    </row>
    <row r="2149">
      <c r="A2149" s="23" t="s">
        <v>10585</v>
      </c>
      <c r="B2149" s="23" t="s">
        <v>10586</v>
      </c>
      <c r="C2149" s="23"/>
      <c r="D2149" s="23" t="s">
        <v>10587</v>
      </c>
      <c r="E2149" s="23" t="s">
        <v>10588</v>
      </c>
      <c r="F2149" s="5"/>
      <c r="G2149" s="5"/>
      <c r="H2149" s="5"/>
    </row>
    <row r="2150">
      <c r="A2150" s="23" t="s">
        <v>10589</v>
      </c>
      <c r="B2150" s="23" t="s">
        <v>10590</v>
      </c>
      <c r="C2150" s="23"/>
      <c r="D2150" s="23" t="s">
        <v>10591</v>
      </c>
      <c r="E2150" s="23" t="s">
        <v>10592</v>
      </c>
      <c r="F2150" s="5"/>
      <c r="G2150" s="5"/>
      <c r="H2150" s="5"/>
    </row>
    <row r="2151">
      <c r="A2151" s="23" t="s">
        <v>10593</v>
      </c>
      <c r="B2151" s="23" t="s">
        <v>10594</v>
      </c>
      <c r="C2151" s="23" t="s">
        <v>10595</v>
      </c>
      <c r="D2151" s="23" t="s">
        <v>10596</v>
      </c>
      <c r="E2151" s="23" t="s">
        <v>10597</v>
      </c>
      <c r="F2151" s="5"/>
      <c r="G2151" s="5"/>
      <c r="H2151" s="5"/>
    </row>
    <row r="2152">
      <c r="A2152" s="23" t="s">
        <v>10598</v>
      </c>
      <c r="B2152" s="23" t="s">
        <v>10599</v>
      </c>
      <c r="C2152" s="23"/>
      <c r="D2152" s="23" t="s">
        <v>10600</v>
      </c>
      <c r="E2152" s="23" t="s">
        <v>10601</v>
      </c>
      <c r="F2152" s="5"/>
      <c r="G2152" s="5"/>
      <c r="H2152" s="5"/>
    </row>
    <row r="2153">
      <c r="A2153" s="23" t="s">
        <v>10602</v>
      </c>
      <c r="B2153" s="23" t="s">
        <v>10603</v>
      </c>
      <c r="C2153" s="23" t="s">
        <v>10604</v>
      </c>
      <c r="D2153" s="23" t="s">
        <v>10605</v>
      </c>
      <c r="E2153" s="23" t="s">
        <v>10606</v>
      </c>
      <c r="F2153" s="5"/>
      <c r="G2153" s="5"/>
      <c r="H2153" s="5"/>
    </row>
    <row r="2154">
      <c r="A2154" s="23" t="s">
        <v>10607</v>
      </c>
      <c r="B2154" s="23" t="s">
        <v>10608</v>
      </c>
      <c r="C2154" s="23" t="s">
        <v>10609</v>
      </c>
      <c r="D2154" s="23" t="s">
        <v>10610</v>
      </c>
      <c r="E2154" s="23" t="s">
        <v>10611</v>
      </c>
      <c r="F2154" s="5"/>
      <c r="G2154" s="5"/>
      <c r="H2154" s="5"/>
    </row>
    <row r="2155">
      <c r="A2155" s="23" t="s">
        <v>10612</v>
      </c>
      <c r="B2155" s="23" t="s">
        <v>10613</v>
      </c>
      <c r="C2155" s="23" t="s">
        <v>10614</v>
      </c>
      <c r="D2155" s="23" t="s">
        <v>10615</v>
      </c>
      <c r="E2155" s="23" t="s">
        <v>10616</v>
      </c>
      <c r="F2155" s="5"/>
      <c r="G2155" s="5"/>
      <c r="H2155" s="5"/>
    </row>
    <row r="2156">
      <c r="A2156" s="23" t="s">
        <v>10617</v>
      </c>
      <c r="B2156" s="23" t="s">
        <v>10618</v>
      </c>
      <c r="C2156" s="23" t="s">
        <v>10619</v>
      </c>
      <c r="D2156" s="23" t="s">
        <v>10620</v>
      </c>
      <c r="E2156" s="23" t="s">
        <v>10621</v>
      </c>
      <c r="F2156" s="5"/>
      <c r="G2156" s="5"/>
      <c r="H2156" s="5"/>
    </row>
    <row r="2157">
      <c r="A2157" s="23" t="s">
        <v>10622</v>
      </c>
      <c r="B2157" s="23" t="s">
        <v>10623</v>
      </c>
      <c r="C2157" s="23" t="s">
        <v>10624</v>
      </c>
      <c r="D2157" s="23" t="s">
        <v>10625</v>
      </c>
      <c r="E2157" s="23" t="s">
        <v>10626</v>
      </c>
      <c r="F2157" s="5"/>
      <c r="G2157" s="5"/>
      <c r="H2157" s="5"/>
    </row>
    <row r="2158">
      <c r="A2158" s="23" t="s">
        <v>10627</v>
      </c>
      <c r="B2158" s="23" t="s">
        <v>10628</v>
      </c>
      <c r="C2158" s="23" t="s">
        <v>10629</v>
      </c>
      <c r="D2158" s="23" t="s">
        <v>10630</v>
      </c>
      <c r="E2158" s="23" t="s">
        <v>10631</v>
      </c>
      <c r="F2158" s="5"/>
      <c r="G2158" s="5"/>
      <c r="H2158" s="5"/>
    </row>
    <row r="2159">
      <c r="A2159" s="23" t="s">
        <v>10632</v>
      </c>
      <c r="B2159" s="23" t="s">
        <v>10633</v>
      </c>
      <c r="C2159" s="23"/>
      <c r="D2159" s="23" t="s">
        <v>10634</v>
      </c>
      <c r="E2159" s="23" t="s">
        <v>10635</v>
      </c>
      <c r="F2159" s="5"/>
      <c r="G2159" s="5"/>
      <c r="H2159" s="5"/>
    </row>
    <row r="2160">
      <c r="A2160" s="23" t="s">
        <v>10636</v>
      </c>
      <c r="B2160" s="23" t="s">
        <v>10637</v>
      </c>
      <c r="C2160" s="23"/>
      <c r="D2160" s="23" t="s">
        <v>10638</v>
      </c>
      <c r="E2160" s="23" t="s">
        <v>10639</v>
      </c>
      <c r="F2160" s="5"/>
      <c r="G2160" s="5"/>
      <c r="H2160" s="5"/>
    </row>
    <row r="2161">
      <c r="A2161" s="23" t="s">
        <v>10640</v>
      </c>
      <c r="B2161" s="23" t="s">
        <v>10641</v>
      </c>
      <c r="C2161" s="23"/>
      <c r="D2161" s="23" t="s">
        <v>10642</v>
      </c>
      <c r="E2161" s="23" t="s">
        <v>10643</v>
      </c>
      <c r="F2161" s="5"/>
      <c r="G2161" s="5"/>
      <c r="H2161" s="5"/>
    </row>
    <row r="2162">
      <c r="A2162" s="23" t="s">
        <v>10644</v>
      </c>
      <c r="B2162" s="23" t="s">
        <v>10645</v>
      </c>
      <c r="C2162" s="23" t="s">
        <v>10646</v>
      </c>
      <c r="D2162" s="23" t="s">
        <v>10647</v>
      </c>
      <c r="E2162" s="23" t="s">
        <v>10648</v>
      </c>
      <c r="F2162" s="5"/>
      <c r="G2162" s="5"/>
      <c r="H2162" s="5"/>
    </row>
    <row r="2163">
      <c r="A2163" s="23" t="s">
        <v>10649</v>
      </c>
      <c r="B2163" s="23" t="s">
        <v>10650</v>
      </c>
      <c r="C2163" s="23"/>
      <c r="D2163" s="23" t="s">
        <v>10651</v>
      </c>
      <c r="E2163" s="23" t="s">
        <v>10652</v>
      </c>
      <c r="F2163" s="5"/>
      <c r="G2163" s="5"/>
      <c r="H2163" s="5"/>
    </row>
    <row r="2164">
      <c r="A2164" s="23" t="s">
        <v>10653</v>
      </c>
      <c r="B2164" s="23" t="s">
        <v>10654</v>
      </c>
      <c r="C2164" s="23"/>
      <c r="D2164" s="23" t="s">
        <v>10655</v>
      </c>
      <c r="E2164" s="23" t="s">
        <v>10656</v>
      </c>
      <c r="F2164" s="5"/>
      <c r="G2164" s="5"/>
      <c r="H2164" s="5"/>
    </row>
    <row r="2165">
      <c r="A2165" s="23" t="s">
        <v>10657</v>
      </c>
      <c r="B2165" s="23" t="s">
        <v>10658</v>
      </c>
      <c r="C2165" s="23" t="s">
        <v>10659</v>
      </c>
      <c r="D2165" s="23" t="s">
        <v>10660</v>
      </c>
      <c r="E2165" s="23" t="s">
        <v>10661</v>
      </c>
      <c r="F2165" s="5"/>
      <c r="G2165" s="5"/>
      <c r="H2165" s="5"/>
    </row>
    <row r="2166">
      <c r="A2166" s="23" t="s">
        <v>10662</v>
      </c>
      <c r="B2166" s="23" t="s">
        <v>10663</v>
      </c>
      <c r="C2166" s="23"/>
      <c r="D2166" s="23" t="s">
        <v>10664</v>
      </c>
      <c r="E2166" s="23" t="s">
        <v>10665</v>
      </c>
      <c r="F2166" s="5"/>
      <c r="G2166" s="5"/>
      <c r="H2166" s="5"/>
    </row>
    <row r="2167">
      <c r="A2167" s="23" t="s">
        <v>10666</v>
      </c>
      <c r="B2167" s="23" t="s">
        <v>10667</v>
      </c>
      <c r="C2167" s="23" t="s">
        <v>10668</v>
      </c>
      <c r="D2167" s="23" t="s">
        <v>10669</v>
      </c>
      <c r="E2167" s="23" t="s">
        <v>10670</v>
      </c>
      <c r="F2167" s="5"/>
      <c r="G2167" s="5"/>
      <c r="H2167" s="5"/>
    </row>
    <row r="2168">
      <c r="A2168" s="23" t="s">
        <v>10671</v>
      </c>
      <c r="B2168" s="23" t="s">
        <v>10672</v>
      </c>
      <c r="C2168" s="23" t="s">
        <v>10673</v>
      </c>
      <c r="D2168" s="23" t="s">
        <v>10674</v>
      </c>
      <c r="E2168" s="23" t="s">
        <v>10675</v>
      </c>
      <c r="F2168" s="5"/>
      <c r="G2168" s="5"/>
      <c r="H2168" s="5"/>
    </row>
    <row r="2169">
      <c r="A2169" s="23" t="s">
        <v>10676</v>
      </c>
      <c r="B2169" s="23" t="s">
        <v>10677</v>
      </c>
      <c r="C2169" s="23" t="s">
        <v>10678</v>
      </c>
      <c r="D2169" s="23" t="s">
        <v>10679</v>
      </c>
      <c r="E2169" s="23" t="s">
        <v>10680</v>
      </c>
      <c r="F2169" s="5"/>
      <c r="G2169" s="5"/>
      <c r="H2169" s="5"/>
    </row>
    <row r="2170">
      <c r="A2170" s="23" t="s">
        <v>10681</v>
      </c>
      <c r="B2170" s="23" t="s">
        <v>10682</v>
      </c>
      <c r="C2170" s="23"/>
      <c r="D2170" s="23" t="s">
        <v>10683</v>
      </c>
      <c r="E2170" s="23" t="s">
        <v>10684</v>
      </c>
      <c r="F2170" s="5"/>
      <c r="G2170" s="5"/>
      <c r="H2170" s="5"/>
    </row>
    <row r="2171">
      <c r="A2171" s="23" t="s">
        <v>10685</v>
      </c>
      <c r="B2171" s="23" t="s">
        <v>10686</v>
      </c>
      <c r="C2171" s="23" t="s">
        <v>10687</v>
      </c>
      <c r="D2171" s="23" t="s">
        <v>10688</v>
      </c>
      <c r="E2171" s="23" t="s">
        <v>10689</v>
      </c>
      <c r="F2171" s="5"/>
      <c r="G2171" s="5"/>
      <c r="H2171" s="5"/>
    </row>
    <row r="2172">
      <c r="A2172" s="23" t="s">
        <v>10690</v>
      </c>
      <c r="B2172" s="23" t="s">
        <v>10691</v>
      </c>
      <c r="C2172" s="23" t="s">
        <v>10692</v>
      </c>
      <c r="D2172" s="23" t="s">
        <v>10693</v>
      </c>
      <c r="E2172" s="23" t="s">
        <v>10694</v>
      </c>
      <c r="F2172" s="5"/>
      <c r="G2172" s="5"/>
      <c r="H2172" s="5"/>
    </row>
    <row r="2173">
      <c r="A2173" s="23" t="s">
        <v>10695</v>
      </c>
      <c r="B2173" s="23" t="s">
        <v>10696</v>
      </c>
      <c r="C2173" s="23" t="s">
        <v>10697</v>
      </c>
      <c r="D2173" s="23" t="s">
        <v>10698</v>
      </c>
      <c r="E2173" s="23" t="s">
        <v>10699</v>
      </c>
      <c r="F2173" s="5"/>
      <c r="G2173" s="5"/>
      <c r="H2173" s="5"/>
    </row>
    <row r="2174">
      <c r="A2174" s="23" t="s">
        <v>10700</v>
      </c>
      <c r="B2174" s="23" t="s">
        <v>10701</v>
      </c>
      <c r="C2174" s="23" t="s">
        <v>10702</v>
      </c>
      <c r="D2174" s="23" t="s">
        <v>10703</v>
      </c>
      <c r="E2174" s="23" t="s">
        <v>10704</v>
      </c>
      <c r="F2174" s="5"/>
      <c r="G2174" s="5"/>
      <c r="H2174" s="5"/>
    </row>
    <row r="2175">
      <c r="A2175" s="23" t="s">
        <v>10705</v>
      </c>
      <c r="B2175" s="23" t="s">
        <v>10706</v>
      </c>
      <c r="C2175" s="23" t="s">
        <v>10707</v>
      </c>
      <c r="D2175" s="23" t="s">
        <v>10708</v>
      </c>
      <c r="E2175" s="23" t="s">
        <v>10709</v>
      </c>
      <c r="F2175" s="5"/>
      <c r="G2175" s="5"/>
      <c r="H2175" s="5"/>
    </row>
    <row r="2176">
      <c r="A2176" s="23" t="s">
        <v>10710</v>
      </c>
      <c r="B2176" s="23" t="s">
        <v>10711</v>
      </c>
      <c r="C2176" s="23" t="s">
        <v>10712</v>
      </c>
      <c r="D2176" s="23" t="s">
        <v>10713</v>
      </c>
      <c r="E2176" s="23" t="s">
        <v>10714</v>
      </c>
      <c r="F2176" s="5"/>
      <c r="G2176" s="5"/>
      <c r="H2176" s="5"/>
    </row>
    <row r="2177">
      <c r="A2177" s="23" t="s">
        <v>10715</v>
      </c>
      <c r="B2177" s="23" t="s">
        <v>10716</v>
      </c>
      <c r="C2177" s="23" t="s">
        <v>10717</v>
      </c>
      <c r="D2177" s="23" t="s">
        <v>10718</v>
      </c>
      <c r="E2177" s="23" t="s">
        <v>10719</v>
      </c>
      <c r="F2177" s="5"/>
      <c r="G2177" s="5"/>
      <c r="H2177" s="5"/>
    </row>
    <row r="2178">
      <c r="A2178" s="23" t="s">
        <v>10720</v>
      </c>
      <c r="B2178" s="23" t="s">
        <v>10721</v>
      </c>
      <c r="C2178" s="23" t="s">
        <v>10722</v>
      </c>
      <c r="D2178" s="23" t="s">
        <v>10723</v>
      </c>
      <c r="E2178" s="23" t="s">
        <v>10724</v>
      </c>
      <c r="F2178" s="5"/>
      <c r="G2178" s="5"/>
      <c r="H2178" s="5"/>
    </row>
    <row r="2179">
      <c r="A2179" s="23" t="s">
        <v>10725</v>
      </c>
      <c r="B2179" s="23" t="s">
        <v>10726</v>
      </c>
      <c r="C2179" s="23" t="s">
        <v>10727</v>
      </c>
      <c r="D2179" s="23" t="s">
        <v>10728</v>
      </c>
      <c r="E2179" s="23" t="s">
        <v>10729</v>
      </c>
      <c r="F2179" s="5"/>
      <c r="G2179" s="5"/>
      <c r="H2179" s="5"/>
    </row>
    <row r="2180">
      <c r="A2180" s="23" t="s">
        <v>10730</v>
      </c>
      <c r="B2180" s="23" t="s">
        <v>10731</v>
      </c>
      <c r="C2180" s="23" t="s">
        <v>10732</v>
      </c>
      <c r="D2180" s="23" t="s">
        <v>10733</v>
      </c>
      <c r="E2180" s="23" t="s">
        <v>10734</v>
      </c>
      <c r="F2180" s="5"/>
      <c r="G2180" s="5"/>
      <c r="H2180" s="5"/>
    </row>
    <row r="2181">
      <c r="A2181" s="23" t="s">
        <v>10735</v>
      </c>
      <c r="B2181" s="23" t="s">
        <v>10736</v>
      </c>
      <c r="C2181" s="23"/>
      <c r="D2181" s="23" t="s">
        <v>10737</v>
      </c>
      <c r="E2181" s="23" t="s">
        <v>10738</v>
      </c>
      <c r="F2181" s="5"/>
      <c r="G2181" s="5"/>
      <c r="H2181" s="5"/>
    </row>
    <row r="2182">
      <c r="A2182" s="23" t="s">
        <v>10739</v>
      </c>
      <c r="B2182" s="23" t="s">
        <v>10740</v>
      </c>
      <c r="C2182" s="23"/>
      <c r="D2182" s="23" t="s">
        <v>10741</v>
      </c>
      <c r="E2182" s="23" t="s">
        <v>10742</v>
      </c>
      <c r="F2182" s="5"/>
      <c r="G2182" s="5"/>
      <c r="H2182" s="5"/>
    </row>
    <row r="2183">
      <c r="A2183" s="23" t="s">
        <v>10743</v>
      </c>
      <c r="B2183" s="23" t="s">
        <v>10744</v>
      </c>
      <c r="C2183" s="23"/>
      <c r="D2183" s="23" t="s">
        <v>10745</v>
      </c>
      <c r="E2183" s="23" t="s">
        <v>10746</v>
      </c>
      <c r="F2183" s="5"/>
      <c r="G2183" s="5"/>
      <c r="H2183" s="5"/>
    </row>
    <row r="2184">
      <c r="A2184" s="23" t="s">
        <v>10747</v>
      </c>
      <c r="B2184" s="23" t="s">
        <v>10748</v>
      </c>
      <c r="C2184" s="23"/>
      <c r="D2184" s="23" t="s">
        <v>10749</v>
      </c>
      <c r="E2184" s="23" t="s">
        <v>10750</v>
      </c>
      <c r="F2184" s="5"/>
      <c r="G2184" s="5"/>
      <c r="H2184" s="5"/>
    </row>
    <row r="2185">
      <c r="A2185" s="23" t="s">
        <v>10751</v>
      </c>
      <c r="B2185" s="23" t="s">
        <v>10752</v>
      </c>
      <c r="C2185" s="23" t="s">
        <v>10753</v>
      </c>
      <c r="D2185" s="23" t="s">
        <v>10754</v>
      </c>
      <c r="E2185" s="23" t="s">
        <v>10755</v>
      </c>
      <c r="F2185" s="5"/>
      <c r="G2185" s="5"/>
      <c r="H2185" s="5"/>
    </row>
    <row r="2186">
      <c r="A2186" s="23" t="s">
        <v>10756</v>
      </c>
      <c r="B2186" s="23" t="s">
        <v>10757</v>
      </c>
      <c r="C2186" s="23" t="s">
        <v>10758</v>
      </c>
      <c r="D2186" s="23" t="s">
        <v>10759</v>
      </c>
      <c r="E2186" s="23" t="s">
        <v>10760</v>
      </c>
      <c r="F2186" s="5"/>
      <c r="G2186" s="5"/>
      <c r="H2186" s="5"/>
    </row>
    <row r="2187">
      <c r="A2187" s="23" t="s">
        <v>10761</v>
      </c>
      <c r="B2187" s="23" t="s">
        <v>10762</v>
      </c>
      <c r="C2187" s="23" t="s">
        <v>10763</v>
      </c>
      <c r="D2187" s="23" t="s">
        <v>10764</v>
      </c>
      <c r="E2187" s="23" t="s">
        <v>10765</v>
      </c>
      <c r="F2187" s="5"/>
      <c r="G2187" s="5"/>
      <c r="H2187" s="5"/>
    </row>
    <row r="2188">
      <c r="A2188" s="23" t="s">
        <v>10766</v>
      </c>
      <c r="B2188" s="23" t="s">
        <v>10767</v>
      </c>
      <c r="C2188" s="23"/>
      <c r="D2188" s="23" t="s">
        <v>10768</v>
      </c>
      <c r="E2188" s="23" t="s">
        <v>10769</v>
      </c>
      <c r="F2188" s="5"/>
      <c r="G2188" s="5"/>
      <c r="H2188" s="5"/>
    </row>
    <row r="2189">
      <c r="A2189" s="23" t="s">
        <v>10770</v>
      </c>
      <c r="B2189" s="23" t="s">
        <v>10771</v>
      </c>
      <c r="C2189" s="23" t="s">
        <v>10772</v>
      </c>
      <c r="D2189" s="23" t="s">
        <v>10773</v>
      </c>
      <c r="E2189" s="23" t="s">
        <v>10774</v>
      </c>
      <c r="F2189" s="5"/>
      <c r="G2189" s="5"/>
      <c r="H2189" s="5"/>
    </row>
    <row r="2190">
      <c r="A2190" s="23" t="s">
        <v>10775</v>
      </c>
      <c r="B2190" s="23" t="s">
        <v>10776</v>
      </c>
      <c r="C2190" s="23" t="s">
        <v>10777</v>
      </c>
      <c r="D2190" s="23" t="s">
        <v>10778</v>
      </c>
      <c r="E2190" s="23" t="s">
        <v>10779</v>
      </c>
      <c r="F2190" s="5"/>
      <c r="G2190" s="5"/>
      <c r="H2190" s="5"/>
    </row>
    <row r="2191">
      <c r="A2191" s="23" t="s">
        <v>10780</v>
      </c>
      <c r="B2191" s="23" t="s">
        <v>10781</v>
      </c>
      <c r="C2191" s="23" t="s">
        <v>10782</v>
      </c>
      <c r="D2191" s="23" t="s">
        <v>10783</v>
      </c>
      <c r="E2191" s="23" t="s">
        <v>10784</v>
      </c>
      <c r="F2191" s="5"/>
      <c r="G2191" s="5"/>
      <c r="H2191" s="5"/>
    </row>
    <row r="2192">
      <c r="A2192" s="23" t="s">
        <v>10785</v>
      </c>
      <c r="B2192" s="23" t="s">
        <v>10786</v>
      </c>
      <c r="C2192" s="23" t="s">
        <v>10787</v>
      </c>
      <c r="D2192" s="23" t="s">
        <v>10788</v>
      </c>
      <c r="E2192" s="23" t="s">
        <v>10789</v>
      </c>
      <c r="F2192" s="5"/>
      <c r="G2192" s="5"/>
      <c r="H2192" s="5"/>
    </row>
    <row r="2193">
      <c r="A2193" s="23" t="s">
        <v>10790</v>
      </c>
      <c r="B2193" s="23" t="s">
        <v>10791</v>
      </c>
      <c r="C2193" s="23"/>
      <c r="D2193" s="23" t="s">
        <v>10792</v>
      </c>
      <c r="E2193" s="23" t="s">
        <v>10793</v>
      </c>
      <c r="F2193" s="5"/>
      <c r="G2193" s="5"/>
      <c r="H2193" s="5"/>
    </row>
    <row r="2194">
      <c r="A2194" s="23" t="s">
        <v>10794</v>
      </c>
      <c r="B2194" s="23" t="s">
        <v>10795</v>
      </c>
      <c r="C2194" s="23" t="s">
        <v>10796</v>
      </c>
      <c r="D2194" s="23" t="s">
        <v>10797</v>
      </c>
      <c r="E2194" s="23" t="s">
        <v>10798</v>
      </c>
      <c r="F2194" s="5"/>
      <c r="G2194" s="5"/>
      <c r="H2194" s="5"/>
    </row>
    <row r="2195">
      <c r="A2195" s="23" t="s">
        <v>10799</v>
      </c>
      <c r="B2195" s="23" t="s">
        <v>10800</v>
      </c>
      <c r="C2195" s="23"/>
      <c r="D2195" s="23" t="s">
        <v>10801</v>
      </c>
      <c r="E2195" s="23" t="s">
        <v>10802</v>
      </c>
      <c r="F2195" s="5"/>
      <c r="G2195" s="5"/>
      <c r="H2195" s="5"/>
    </row>
    <row r="2196">
      <c r="A2196" s="23" t="s">
        <v>10803</v>
      </c>
      <c r="B2196" s="23" t="s">
        <v>10804</v>
      </c>
      <c r="C2196" s="23" t="s">
        <v>10805</v>
      </c>
      <c r="D2196" s="23" t="s">
        <v>10806</v>
      </c>
      <c r="E2196" s="23" t="s">
        <v>10807</v>
      </c>
      <c r="F2196" s="5"/>
      <c r="G2196" s="5"/>
      <c r="H2196" s="5"/>
    </row>
    <row r="2197">
      <c r="A2197" s="23" t="s">
        <v>10808</v>
      </c>
      <c r="B2197" s="23" t="s">
        <v>10809</v>
      </c>
      <c r="C2197" s="23"/>
      <c r="D2197" s="23" t="s">
        <v>10810</v>
      </c>
      <c r="E2197" s="23" t="s">
        <v>10811</v>
      </c>
      <c r="F2197" s="5"/>
      <c r="G2197" s="5"/>
      <c r="H2197" s="5"/>
    </row>
    <row r="2198">
      <c r="A2198" s="23" t="s">
        <v>10812</v>
      </c>
      <c r="B2198" s="23" t="s">
        <v>10813</v>
      </c>
      <c r="C2198" s="23" t="s">
        <v>10814</v>
      </c>
      <c r="D2198" s="23" t="s">
        <v>10815</v>
      </c>
      <c r="E2198" s="23" t="s">
        <v>10816</v>
      </c>
      <c r="F2198" s="5"/>
      <c r="G2198" s="5"/>
      <c r="H2198" s="5"/>
    </row>
    <row r="2199">
      <c r="A2199" s="23" t="s">
        <v>10817</v>
      </c>
      <c r="B2199" s="23" t="s">
        <v>10818</v>
      </c>
      <c r="C2199" s="23" t="s">
        <v>10819</v>
      </c>
      <c r="D2199" s="23" t="s">
        <v>10820</v>
      </c>
      <c r="E2199" s="23" t="s">
        <v>10821</v>
      </c>
      <c r="F2199" s="5"/>
      <c r="G2199" s="5"/>
      <c r="H2199" s="5"/>
    </row>
    <row r="2200">
      <c r="A2200" s="23" t="s">
        <v>10822</v>
      </c>
      <c r="B2200" s="23" t="s">
        <v>10823</v>
      </c>
      <c r="C2200" s="23" t="s">
        <v>10824</v>
      </c>
      <c r="D2200" s="23" t="s">
        <v>10825</v>
      </c>
      <c r="E2200" s="23" t="s">
        <v>10826</v>
      </c>
      <c r="F2200" s="5"/>
      <c r="G2200" s="5"/>
      <c r="H2200" s="5"/>
    </row>
    <row r="2201">
      <c r="A2201" s="23" t="s">
        <v>10827</v>
      </c>
      <c r="B2201" s="23" t="s">
        <v>10828</v>
      </c>
      <c r="C2201" s="23"/>
      <c r="D2201" s="23" t="s">
        <v>10829</v>
      </c>
      <c r="E2201" s="23" t="s">
        <v>10830</v>
      </c>
      <c r="F2201" s="5"/>
      <c r="G2201" s="5"/>
      <c r="H2201" s="5"/>
    </row>
    <row r="2202">
      <c r="A2202" s="23" t="s">
        <v>10831</v>
      </c>
      <c r="B2202" s="23" t="s">
        <v>10832</v>
      </c>
      <c r="C2202" s="23"/>
      <c r="D2202" s="23" t="s">
        <v>10833</v>
      </c>
      <c r="E2202" s="23" t="s">
        <v>10834</v>
      </c>
      <c r="F2202" s="5"/>
      <c r="G2202" s="5"/>
      <c r="H2202" s="5"/>
    </row>
    <row r="2203">
      <c r="A2203" s="23" t="s">
        <v>10835</v>
      </c>
      <c r="B2203" s="23" t="s">
        <v>10836</v>
      </c>
      <c r="C2203" s="23"/>
      <c r="D2203" s="23" t="s">
        <v>10837</v>
      </c>
      <c r="E2203" s="23" t="s">
        <v>10838</v>
      </c>
      <c r="F2203" s="5"/>
      <c r="G2203" s="5"/>
      <c r="H2203" s="5"/>
    </row>
    <row r="2204">
      <c r="A2204" s="23" t="s">
        <v>10839</v>
      </c>
      <c r="B2204" s="23" t="s">
        <v>10840</v>
      </c>
      <c r="C2204" s="23"/>
      <c r="D2204" s="23" t="s">
        <v>10841</v>
      </c>
      <c r="E2204" s="23" t="s">
        <v>10842</v>
      </c>
      <c r="F2204" s="5"/>
      <c r="G2204" s="5"/>
      <c r="H2204" s="5"/>
    </row>
    <row r="2205">
      <c r="A2205" s="23" t="s">
        <v>10843</v>
      </c>
      <c r="B2205" s="23" t="s">
        <v>10844</v>
      </c>
      <c r="C2205" s="23"/>
      <c r="D2205" s="23" t="s">
        <v>10845</v>
      </c>
      <c r="E2205" s="23" t="s">
        <v>10846</v>
      </c>
      <c r="F2205" s="5"/>
      <c r="G2205" s="5"/>
      <c r="H2205" s="5"/>
    </row>
    <row r="2206">
      <c r="A2206" s="23" t="s">
        <v>10847</v>
      </c>
      <c r="B2206" s="23" t="s">
        <v>10848</v>
      </c>
      <c r="C2206" s="23"/>
      <c r="D2206" s="23" t="s">
        <v>10849</v>
      </c>
      <c r="E2206" s="23" t="s">
        <v>10850</v>
      </c>
      <c r="F2206" s="5"/>
      <c r="G2206" s="5"/>
      <c r="H2206" s="5"/>
    </row>
    <row r="2207">
      <c r="A2207" s="23" t="s">
        <v>10851</v>
      </c>
      <c r="B2207" s="23" t="s">
        <v>10852</v>
      </c>
      <c r="C2207" s="23"/>
      <c r="D2207" s="23" t="s">
        <v>10853</v>
      </c>
      <c r="E2207" s="23" t="s">
        <v>10854</v>
      </c>
      <c r="F2207" s="5"/>
      <c r="G2207" s="5"/>
      <c r="H2207" s="5"/>
    </row>
    <row r="2208">
      <c r="A2208" s="23" t="s">
        <v>10855</v>
      </c>
      <c r="B2208" s="23" t="s">
        <v>10856</v>
      </c>
      <c r="C2208" s="23"/>
      <c r="D2208" s="23" t="s">
        <v>10857</v>
      </c>
      <c r="E2208" s="23" t="s">
        <v>10858</v>
      </c>
      <c r="F2208" s="5"/>
      <c r="G2208" s="5"/>
      <c r="H2208" s="5"/>
    </row>
    <row r="2209">
      <c r="A2209" s="23" t="s">
        <v>10859</v>
      </c>
      <c r="B2209" s="23" t="s">
        <v>10860</v>
      </c>
      <c r="C2209" s="23"/>
      <c r="D2209" s="23" t="s">
        <v>10861</v>
      </c>
      <c r="E2209" s="23" t="s">
        <v>10862</v>
      </c>
      <c r="F2209" s="5"/>
      <c r="G2209" s="5"/>
      <c r="H2209" s="5"/>
    </row>
    <row r="2210">
      <c r="A2210" s="23" t="s">
        <v>10863</v>
      </c>
      <c r="B2210" s="23" t="s">
        <v>10852</v>
      </c>
      <c r="C2210" s="23"/>
      <c r="D2210" s="23" t="s">
        <v>10864</v>
      </c>
      <c r="E2210" s="23" t="s">
        <v>10865</v>
      </c>
      <c r="F2210" s="5"/>
      <c r="G2210" s="5"/>
      <c r="H2210" s="5"/>
    </row>
    <row r="2211">
      <c r="A2211" s="23" t="s">
        <v>10866</v>
      </c>
      <c r="B2211" s="23" t="s">
        <v>10867</v>
      </c>
      <c r="C2211" s="23" t="s">
        <v>10868</v>
      </c>
      <c r="D2211" s="23" t="s">
        <v>10869</v>
      </c>
      <c r="E2211" s="23" t="s">
        <v>10870</v>
      </c>
      <c r="F2211" s="5"/>
      <c r="G2211" s="5"/>
      <c r="H2211" s="5"/>
    </row>
    <row r="2212">
      <c r="A2212" s="23" t="s">
        <v>10871</v>
      </c>
      <c r="B2212" s="23" t="s">
        <v>10872</v>
      </c>
      <c r="C2212" s="23" t="s">
        <v>10873</v>
      </c>
      <c r="D2212" s="23" t="s">
        <v>10874</v>
      </c>
      <c r="E2212" s="23" t="s">
        <v>10875</v>
      </c>
      <c r="F2212" s="5"/>
      <c r="G2212" s="5"/>
      <c r="H2212" s="5"/>
    </row>
    <row r="2213">
      <c r="A2213" s="23" t="s">
        <v>10876</v>
      </c>
      <c r="B2213" s="23" t="s">
        <v>10877</v>
      </c>
      <c r="C2213" s="23" t="s">
        <v>10878</v>
      </c>
      <c r="D2213" s="23" t="s">
        <v>10879</v>
      </c>
      <c r="E2213" s="23" t="s">
        <v>10880</v>
      </c>
      <c r="F2213" s="5"/>
      <c r="G2213" s="5"/>
      <c r="H2213" s="5"/>
    </row>
    <row r="2214">
      <c r="A2214" s="23" t="s">
        <v>10881</v>
      </c>
      <c r="B2214" s="23" t="s">
        <v>10882</v>
      </c>
      <c r="C2214" s="23" t="s">
        <v>10883</v>
      </c>
      <c r="D2214" s="23" t="s">
        <v>10884</v>
      </c>
      <c r="E2214" s="23" t="s">
        <v>10885</v>
      </c>
      <c r="F2214" s="5"/>
      <c r="G2214" s="5"/>
      <c r="H2214" s="5"/>
    </row>
    <row r="2215">
      <c r="A2215" s="23" t="s">
        <v>10886</v>
      </c>
      <c r="B2215" s="23" t="s">
        <v>10887</v>
      </c>
      <c r="C2215" s="23"/>
      <c r="D2215" s="23" t="s">
        <v>10888</v>
      </c>
      <c r="E2215" s="23" t="s">
        <v>10889</v>
      </c>
      <c r="F2215" s="5"/>
      <c r="G2215" s="5"/>
      <c r="H2215" s="5"/>
    </row>
    <row r="2216">
      <c r="A2216" s="23" t="s">
        <v>10890</v>
      </c>
      <c r="B2216" s="23" t="s">
        <v>10891</v>
      </c>
      <c r="C2216" s="23" t="s">
        <v>10892</v>
      </c>
      <c r="D2216" s="23" t="s">
        <v>10893</v>
      </c>
      <c r="E2216" s="23" t="s">
        <v>10894</v>
      </c>
      <c r="F2216" s="5"/>
      <c r="G2216" s="5"/>
      <c r="H2216" s="5"/>
    </row>
    <row r="2217">
      <c r="A2217" s="23" t="s">
        <v>10895</v>
      </c>
      <c r="B2217" s="23" t="s">
        <v>10896</v>
      </c>
      <c r="C2217" s="23" t="s">
        <v>10897</v>
      </c>
      <c r="D2217" s="23" t="s">
        <v>10898</v>
      </c>
      <c r="E2217" s="23" t="s">
        <v>10899</v>
      </c>
      <c r="F2217" s="5"/>
      <c r="G2217" s="5"/>
      <c r="H2217" s="5"/>
    </row>
    <row r="2218">
      <c r="A2218" s="23" t="s">
        <v>10900</v>
      </c>
      <c r="B2218" s="23" t="s">
        <v>10901</v>
      </c>
      <c r="C2218" s="23"/>
      <c r="D2218" s="23" t="s">
        <v>10902</v>
      </c>
      <c r="E2218" s="23" t="s">
        <v>10903</v>
      </c>
      <c r="F2218" s="5"/>
      <c r="G2218" s="5"/>
      <c r="H2218" s="5"/>
    </row>
    <row r="2219">
      <c r="A2219" s="23" t="s">
        <v>10904</v>
      </c>
      <c r="B2219" s="23" t="s">
        <v>10905</v>
      </c>
      <c r="C2219" s="23" t="s">
        <v>10906</v>
      </c>
      <c r="D2219" s="23" t="s">
        <v>10907</v>
      </c>
      <c r="E2219" s="23" t="s">
        <v>10908</v>
      </c>
      <c r="F2219" s="5"/>
      <c r="G2219" s="5"/>
      <c r="H2219" s="5"/>
    </row>
    <row r="2220">
      <c r="A2220" s="23" t="s">
        <v>10909</v>
      </c>
      <c r="B2220" s="23" t="s">
        <v>10910</v>
      </c>
      <c r="C2220" s="23" t="s">
        <v>10911</v>
      </c>
      <c r="D2220" s="23" t="s">
        <v>10912</v>
      </c>
      <c r="E2220" s="23" t="s">
        <v>10913</v>
      </c>
      <c r="F2220" s="5"/>
      <c r="G2220" s="5"/>
      <c r="H2220" s="5"/>
    </row>
    <row r="2221">
      <c r="A2221" s="23" t="s">
        <v>10914</v>
      </c>
      <c r="B2221" s="23" t="s">
        <v>10915</v>
      </c>
      <c r="C2221" s="23"/>
      <c r="D2221" s="23" t="s">
        <v>10916</v>
      </c>
      <c r="E2221" s="23" t="s">
        <v>10917</v>
      </c>
      <c r="F2221" s="5"/>
      <c r="G2221" s="5"/>
      <c r="H2221" s="5"/>
    </row>
    <row r="2222">
      <c r="A2222" s="23" t="s">
        <v>10918</v>
      </c>
      <c r="B2222" s="23" t="s">
        <v>10919</v>
      </c>
      <c r="C2222" s="23" t="s">
        <v>10920</v>
      </c>
      <c r="D2222" s="23" t="s">
        <v>10921</v>
      </c>
      <c r="E2222" s="23" t="s">
        <v>10922</v>
      </c>
      <c r="F2222" s="5"/>
      <c r="G2222" s="5"/>
      <c r="H2222" s="5"/>
    </row>
    <row r="2223">
      <c r="A2223" s="23" t="s">
        <v>10923</v>
      </c>
      <c r="B2223" s="23" t="s">
        <v>10924</v>
      </c>
      <c r="C2223" s="23"/>
      <c r="D2223" s="23" t="s">
        <v>10925</v>
      </c>
      <c r="E2223" s="23" t="s">
        <v>10926</v>
      </c>
      <c r="F2223" s="5"/>
      <c r="G2223" s="5"/>
      <c r="H2223" s="5"/>
    </row>
    <row r="2224">
      <c r="A2224" s="23" t="s">
        <v>10927</v>
      </c>
      <c r="B2224" s="23" t="s">
        <v>10928</v>
      </c>
      <c r="C2224" s="23" t="s">
        <v>10929</v>
      </c>
      <c r="D2224" s="23" t="s">
        <v>10930</v>
      </c>
      <c r="E2224" s="23" t="s">
        <v>10931</v>
      </c>
      <c r="F2224" s="5"/>
      <c r="G2224" s="5"/>
      <c r="H2224" s="5"/>
    </row>
    <row r="2225">
      <c r="A2225" s="23" t="s">
        <v>10932</v>
      </c>
      <c r="B2225" s="23" t="s">
        <v>10933</v>
      </c>
      <c r="C2225" s="23"/>
      <c r="D2225" s="23" t="s">
        <v>10934</v>
      </c>
      <c r="E2225" s="23" t="s">
        <v>10935</v>
      </c>
      <c r="F2225" s="5"/>
      <c r="G2225" s="5"/>
      <c r="H2225" s="5"/>
    </row>
    <row r="2226">
      <c r="A2226" s="23" t="s">
        <v>10936</v>
      </c>
      <c r="B2226" s="23" t="s">
        <v>10937</v>
      </c>
      <c r="C2226" s="23"/>
      <c r="D2226" s="23" t="s">
        <v>10938</v>
      </c>
      <c r="E2226" s="23" t="s">
        <v>10939</v>
      </c>
      <c r="F2226" s="5"/>
      <c r="G2226" s="5"/>
      <c r="H2226" s="5"/>
    </row>
    <row r="2227">
      <c r="A2227" s="23" t="s">
        <v>10940</v>
      </c>
      <c r="B2227" s="23" t="s">
        <v>10941</v>
      </c>
      <c r="C2227" s="23" t="s">
        <v>10942</v>
      </c>
      <c r="D2227" s="23" t="s">
        <v>10943</v>
      </c>
      <c r="E2227" s="23" t="s">
        <v>10944</v>
      </c>
      <c r="F2227" s="5"/>
      <c r="G2227" s="5"/>
      <c r="H2227" s="5"/>
    </row>
    <row r="2228">
      <c r="A2228" s="23" t="s">
        <v>10945</v>
      </c>
      <c r="B2228" s="23" t="s">
        <v>10946</v>
      </c>
      <c r="C2228" s="23" t="s">
        <v>10947</v>
      </c>
      <c r="D2228" s="23" t="s">
        <v>10948</v>
      </c>
      <c r="E2228" s="23" t="s">
        <v>10949</v>
      </c>
      <c r="F2228" s="5"/>
      <c r="G2228" s="5"/>
      <c r="H2228" s="5"/>
    </row>
    <row r="2229">
      <c r="A2229" s="23" t="s">
        <v>10950</v>
      </c>
      <c r="B2229" s="23" t="s">
        <v>10951</v>
      </c>
      <c r="C2229" s="23" t="s">
        <v>10952</v>
      </c>
      <c r="D2229" s="23" t="s">
        <v>10953</v>
      </c>
      <c r="E2229" s="23" t="s">
        <v>10954</v>
      </c>
      <c r="F2229" s="5"/>
      <c r="G2229" s="5"/>
      <c r="H2229" s="5"/>
    </row>
    <row r="2230">
      <c r="A2230" s="23" t="s">
        <v>10955</v>
      </c>
      <c r="B2230" s="23" t="s">
        <v>10956</v>
      </c>
      <c r="C2230" s="23"/>
      <c r="D2230" s="23" t="s">
        <v>10957</v>
      </c>
      <c r="E2230" s="23" t="s">
        <v>10958</v>
      </c>
      <c r="F2230" s="5"/>
      <c r="G2230" s="5"/>
      <c r="H2230" s="5"/>
    </row>
    <row r="2231">
      <c r="A2231" s="23" t="s">
        <v>10959</v>
      </c>
      <c r="B2231" s="23" t="s">
        <v>10960</v>
      </c>
      <c r="C2231" s="23"/>
      <c r="D2231" s="23" t="s">
        <v>10961</v>
      </c>
      <c r="E2231" s="23" t="s">
        <v>10962</v>
      </c>
      <c r="F2231" s="5"/>
      <c r="G2231" s="5"/>
      <c r="H2231" s="5"/>
    </row>
    <row r="2232">
      <c r="A2232" s="23" t="s">
        <v>10963</v>
      </c>
      <c r="B2232" s="23" t="s">
        <v>10964</v>
      </c>
      <c r="C2232" s="23" t="s">
        <v>10965</v>
      </c>
      <c r="D2232" s="23" t="s">
        <v>10966</v>
      </c>
      <c r="E2232" s="23" t="s">
        <v>10967</v>
      </c>
      <c r="F2232" s="5"/>
      <c r="G2232" s="5"/>
      <c r="H2232" s="5"/>
    </row>
    <row r="2233">
      <c r="A2233" s="23" t="s">
        <v>10968</v>
      </c>
      <c r="B2233" s="23" t="s">
        <v>10969</v>
      </c>
      <c r="C2233" s="23"/>
      <c r="D2233" s="23" t="s">
        <v>10970</v>
      </c>
      <c r="E2233" s="23" t="s">
        <v>10971</v>
      </c>
      <c r="F2233" s="5"/>
      <c r="G2233" s="5"/>
      <c r="H2233" s="5"/>
    </row>
    <row r="2234">
      <c r="A2234" s="23" t="s">
        <v>10972</v>
      </c>
      <c r="B2234" s="23" t="s">
        <v>10973</v>
      </c>
      <c r="C2234" s="23" t="s">
        <v>10974</v>
      </c>
      <c r="D2234" s="23" t="s">
        <v>10975</v>
      </c>
      <c r="E2234" s="23" t="s">
        <v>10976</v>
      </c>
      <c r="F2234" s="5"/>
      <c r="G2234" s="5"/>
      <c r="H2234" s="5"/>
    </row>
    <row r="2235">
      <c r="A2235" s="23" t="s">
        <v>10977</v>
      </c>
      <c r="B2235" s="23" t="s">
        <v>10978</v>
      </c>
      <c r="C2235" s="23" t="s">
        <v>10979</v>
      </c>
      <c r="D2235" s="23" t="s">
        <v>10980</v>
      </c>
      <c r="E2235" s="23" t="s">
        <v>10981</v>
      </c>
      <c r="F2235" s="5"/>
      <c r="G2235" s="5"/>
      <c r="H2235" s="5"/>
    </row>
    <row r="2236">
      <c r="A2236" s="23" t="s">
        <v>10982</v>
      </c>
      <c r="B2236" s="23" t="s">
        <v>10983</v>
      </c>
      <c r="C2236" s="23" t="s">
        <v>10984</v>
      </c>
      <c r="D2236" s="23" t="s">
        <v>10985</v>
      </c>
      <c r="E2236" s="23" t="s">
        <v>10986</v>
      </c>
      <c r="F2236" s="5"/>
      <c r="G2236" s="5"/>
      <c r="H2236" s="5"/>
    </row>
    <row r="2237">
      <c r="A2237" s="23" t="s">
        <v>10987</v>
      </c>
      <c r="B2237" s="23" t="s">
        <v>10988</v>
      </c>
      <c r="C2237" s="23"/>
      <c r="D2237" s="23" t="s">
        <v>10989</v>
      </c>
      <c r="E2237" s="23" t="s">
        <v>10990</v>
      </c>
      <c r="F2237" s="5"/>
      <c r="G2237" s="5"/>
      <c r="H2237" s="5"/>
    </row>
    <row r="2238">
      <c r="A2238" s="23" t="s">
        <v>10991</v>
      </c>
      <c r="B2238" s="23" t="s">
        <v>10992</v>
      </c>
      <c r="C2238" s="23"/>
      <c r="D2238" s="23" t="s">
        <v>10993</v>
      </c>
      <c r="E2238" s="23" t="s">
        <v>10994</v>
      </c>
      <c r="F2238" s="5"/>
      <c r="G2238" s="5"/>
      <c r="H2238" s="5"/>
    </row>
    <row r="2239">
      <c r="A2239" s="23" t="s">
        <v>10995</v>
      </c>
      <c r="B2239" s="23" t="s">
        <v>10996</v>
      </c>
      <c r="C2239" s="23"/>
      <c r="D2239" s="23" t="s">
        <v>10997</v>
      </c>
      <c r="E2239" s="23" t="s">
        <v>10998</v>
      </c>
      <c r="F2239" s="5"/>
      <c r="G2239" s="5"/>
      <c r="H2239" s="5"/>
    </row>
    <row r="2240">
      <c r="A2240" s="23" t="s">
        <v>10999</v>
      </c>
      <c r="B2240" s="23" t="s">
        <v>11000</v>
      </c>
      <c r="C2240" s="23" t="s">
        <v>11001</v>
      </c>
      <c r="D2240" s="23" t="s">
        <v>11002</v>
      </c>
      <c r="E2240" s="23" t="s">
        <v>11003</v>
      </c>
      <c r="F2240" s="5"/>
      <c r="G2240" s="5"/>
      <c r="H2240" s="5"/>
    </row>
    <row r="2241">
      <c r="A2241" s="23" t="s">
        <v>11004</v>
      </c>
      <c r="B2241" s="23" t="s">
        <v>11005</v>
      </c>
      <c r="C2241" s="23" t="s">
        <v>11006</v>
      </c>
      <c r="D2241" s="23" t="s">
        <v>11007</v>
      </c>
      <c r="E2241" s="23" t="s">
        <v>11008</v>
      </c>
      <c r="F2241" s="5"/>
      <c r="G2241" s="5"/>
      <c r="H2241" s="5"/>
    </row>
    <row r="2242">
      <c r="A2242" s="23" t="s">
        <v>11009</v>
      </c>
      <c r="B2242" s="23" t="s">
        <v>11010</v>
      </c>
      <c r="C2242" s="23" t="s">
        <v>11006</v>
      </c>
      <c r="D2242" s="23" t="s">
        <v>11011</v>
      </c>
      <c r="E2242" s="23" t="s">
        <v>11012</v>
      </c>
      <c r="F2242" s="5"/>
      <c r="G2242" s="5"/>
      <c r="H2242" s="5"/>
    </row>
    <row r="2243">
      <c r="A2243" s="23" t="s">
        <v>11013</v>
      </c>
      <c r="B2243" s="23" t="s">
        <v>11014</v>
      </c>
      <c r="C2243" s="23" t="s">
        <v>11015</v>
      </c>
      <c r="D2243" s="23" t="s">
        <v>11016</v>
      </c>
      <c r="E2243" s="23" t="s">
        <v>11017</v>
      </c>
      <c r="F2243" s="5"/>
      <c r="G2243" s="5"/>
      <c r="H2243" s="5"/>
    </row>
    <row r="2244">
      <c r="A2244" s="23" t="s">
        <v>11018</v>
      </c>
      <c r="B2244" s="23" t="s">
        <v>11019</v>
      </c>
      <c r="C2244" s="23" t="s">
        <v>11020</v>
      </c>
      <c r="D2244" s="23" t="s">
        <v>11021</v>
      </c>
      <c r="E2244" s="23" t="s">
        <v>11022</v>
      </c>
      <c r="F2244" s="5"/>
      <c r="G2244" s="5"/>
      <c r="H2244" s="5"/>
    </row>
    <row r="2245">
      <c r="A2245" s="23" t="s">
        <v>11023</v>
      </c>
      <c r="B2245" s="23" t="s">
        <v>11024</v>
      </c>
      <c r="C2245" s="23"/>
      <c r="D2245" s="23" t="s">
        <v>11025</v>
      </c>
      <c r="E2245" s="23" t="s">
        <v>11026</v>
      </c>
      <c r="F2245" s="5"/>
      <c r="G2245" s="5"/>
      <c r="H2245" s="5"/>
    </row>
    <row r="2246">
      <c r="A2246" s="23" t="s">
        <v>11027</v>
      </c>
      <c r="B2246" s="23" t="s">
        <v>11028</v>
      </c>
      <c r="C2246" s="23"/>
      <c r="D2246" s="23" t="s">
        <v>11029</v>
      </c>
      <c r="E2246" s="23" t="s">
        <v>11030</v>
      </c>
      <c r="F2246" s="5"/>
      <c r="G2246" s="5"/>
      <c r="H2246" s="5"/>
    </row>
    <row r="2247">
      <c r="A2247" s="23" t="s">
        <v>11031</v>
      </c>
      <c r="B2247" s="23" t="s">
        <v>11032</v>
      </c>
      <c r="C2247" s="23" t="s">
        <v>11033</v>
      </c>
      <c r="D2247" s="23" t="s">
        <v>11034</v>
      </c>
      <c r="E2247" s="23" t="s">
        <v>11035</v>
      </c>
      <c r="F2247" s="5"/>
      <c r="G2247" s="5"/>
      <c r="H2247" s="5"/>
    </row>
    <row r="2248">
      <c r="A2248" s="23" t="s">
        <v>11036</v>
      </c>
      <c r="B2248" s="23" t="s">
        <v>11037</v>
      </c>
      <c r="C2248" s="23"/>
      <c r="D2248" s="23" t="s">
        <v>11038</v>
      </c>
      <c r="E2248" s="23" t="s">
        <v>11039</v>
      </c>
      <c r="F2248" s="5"/>
      <c r="G2248" s="5"/>
      <c r="H2248" s="5"/>
    </row>
    <row r="2249">
      <c r="A2249" s="23" t="s">
        <v>11040</v>
      </c>
      <c r="B2249" s="23" t="s">
        <v>11041</v>
      </c>
      <c r="C2249" s="23" t="s">
        <v>11042</v>
      </c>
      <c r="D2249" s="23" t="s">
        <v>11043</v>
      </c>
      <c r="E2249" s="23" t="s">
        <v>11044</v>
      </c>
      <c r="F2249" s="5"/>
      <c r="G2249" s="5"/>
      <c r="H2249" s="5"/>
    </row>
    <row r="2250">
      <c r="A2250" s="23" t="s">
        <v>11045</v>
      </c>
      <c r="B2250" s="23" t="s">
        <v>11046</v>
      </c>
      <c r="C2250" s="23" t="s">
        <v>11047</v>
      </c>
      <c r="D2250" s="23" t="s">
        <v>11048</v>
      </c>
      <c r="E2250" s="23" t="s">
        <v>11049</v>
      </c>
      <c r="F2250" s="5"/>
      <c r="G2250" s="5"/>
      <c r="H2250" s="5"/>
    </row>
    <row r="2251">
      <c r="A2251" s="23" t="s">
        <v>11050</v>
      </c>
      <c r="B2251" s="23" t="s">
        <v>11051</v>
      </c>
      <c r="C2251" s="23" t="s">
        <v>11052</v>
      </c>
      <c r="D2251" s="23" t="s">
        <v>11053</v>
      </c>
      <c r="E2251" s="23" t="s">
        <v>11054</v>
      </c>
      <c r="F2251" s="5"/>
      <c r="G2251" s="5"/>
      <c r="H2251" s="5"/>
    </row>
    <row r="2252">
      <c r="A2252" s="23" t="s">
        <v>11055</v>
      </c>
      <c r="B2252" s="23" t="s">
        <v>11056</v>
      </c>
      <c r="C2252" s="23" t="s">
        <v>11057</v>
      </c>
      <c r="D2252" s="23" t="s">
        <v>11058</v>
      </c>
      <c r="E2252" s="23" t="s">
        <v>11059</v>
      </c>
      <c r="F2252" s="5"/>
      <c r="G2252" s="5"/>
      <c r="H2252" s="5"/>
    </row>
    <row r="2253">
      <c r="A2253" s="23" t="s">
        <v>11060</v>
      </c>
      <c r="B2253" s="23" t="s">
        <v>11061</v>
      </c>
      <c r="C2253" s="23" t="s">
        <v>11047</v>
      </c>
      <c r="D2253" s="23" t="s">
        <v>11062</v>
      </c>
      <c r="E2253" s="23" t="s">
        <v>11063</v>
      </c>
      <c r="F2253" s="5"/>
      <c r="G2253" s="5"/>
      <c r="H2253" s="5"/>
    </row>
    <row r="2254">
      <c r="A2254" s="23" t="s">
        <v>11064</v>
      </c>
      <c r="B2254" s="23" t="s">
        <v>11065</v>
      </c>
      <c r="C2254" s="23"/>
      <c r="D2254" s="23" t="s">
        <v>11066</v>
      </c>
      <c r="E2254" s="23" t="s">
        <v>11067</v>
      </c>
      <c r="F2254" s="5"/>
      <c r="G2254" s="5"/>
      <c r="H2254" s="5"/>
    </row>
    <row r="2255">
      <c r="A2255" s="23" t="s">
        <v>11068</v>
      </c>
      <c r="B2255" s="23" t="s">
        <v>11069</v>
      </c>
      <c r="C2255" s="23" t="s">
        <v>11070</v>
      </c>
      <c r="D2255" s="23" t="s">
        <v>11071</v>
      </c>
      <c r="E2255" s="23" t="s">
        <v>11072</v>
      </c>
      <c r="F2255" s="5"/>
      <c r="G2255" s="5"/>
      <c r="H2255" s="5"/>
    </row>
    <row r="2256">
      <c r="A2256" s="23" t="s">
        <v>11073</v>
      </c>
      <c r="B2256" s="23" t="s">
        <v>11074</v>
      </c>
      <c r="C2256" s="23" t="s">
        <v>11075</v>
      </c>
      <c r="D2256" s="23" t="s">
        <v>11076</v>
      </c>
      <c r="E2256" s="23" t="s">
        <v>11077</v>
      </c>
      <c r="F2256" s="5"/>
      <c r="G2256" s="5"/>
      <c r="H2256" s="5"/>
    </row>
    <row r="2257">
      <c r="A2257" s="23" t="s">
        <v>11078</v>
      </c>
      <c r="B2257" s="23" t="s">
        <v>11079</v>
      </c>
      <c r="C2257" s="23"/>
      <c r="D2257" s="23" t="s">
        <v>11080</v>
      </c>
      <c r="E2257" s="23" t="s">
        <v>11081</v>
      </c>
      <c r="F2257" s="5"/>
      <c r="G2257" s="5"/>
      <c r="H2257" s="5"/>
    </row>
    <row r="2258">
      <c r="A2258" s="23" t="s">
        <v>11082</v>
      </c>
      <c r="B2258" s="23" t="s">
        <v>11083</v>
      </c>
      <c r="C2258" s="23" t="s">
        <v>11084</v>
      </c>
      <c r="D2258" s="23" t="s">
        <v>11085</v>
      </c>
      <c r="E2258" s="23" t="s">
        <v>11086</v>
      </c>
      <c r="F2258" s="5"/>
      <c r="G2258" s="5"/>
      <c r="H2258" s="5"/>
    </row>
    <row r="2259">
      <c r="A2259" s="23" t="s">
        <v>11087</v>
      </c>
      <c r="B2259" s="23" t="s">
        <v>11088</v>
      </c>
      <c r="C2259" s="23" t="s">
        <v>11089</v>
      </c>
      <c r="D2259" s="23" t="s">
        <v>11090</v>
      </c>
      <c r="E2259" s="23" t="s">
        <v>11091</v>
      </c>
      <c r="F2259" s="5"/>
      <c r="G2259" s="5"/>
      <c r="H2259" s="5"/>
    </row>
    <row r="2260">
      <c r="A2260" s="23" t="s">
        <v>11092</v>
      </c>
      <c r="B2260" s="23" t="s">
        <v>11093</v>
      </c>
      <c r="C2260" s="23" t="s">
        <v>11094</v>
      </c>
      <c r="D2260" s="23" t="s">
        <v>11095</v>
      </c>
      <c r="E2260" s="23" t="s">
        <v>11096</v>
      </c>
      <c r="F2260" s="5"/>
      <c r="G2260" s="5"/>
      <c r="H2260" s="5"/>
    </row>
    <row r="2261">
      <c r="A2261" s="23" t="s">
        <v>11097</v>
      </c>
      <c r="B2261" s="23" t="s">
        <v>11098</v>
      </c>
      <c r="C2261" s="23"/>
      <c r="D2261" s="23" t="s">
        <v>11099</v>
      </c>
      <c r="E2261" s="23" t="s">
        <v>11100</v>
      </c>
      <c r="F2261" s="5"/>
      <c r="G2261" s="5"/>
      <c r="H2261" s="5"/>
    </row>
    <row r="2262">
      <c r="A2262" s="23" t="s">
        <v>11101</v>
      </c>
      <c r="B2262" s="23" t="s">
        <v>11102</v>
      </c>
      <c r="C2262" s="23" t="s">
        <v>11103</v>
      </c>
      <c r="D2262" s="23" t="s">
        <v>11104</v>
      </c>
      <c r="E2262" s="23" t="s">
        <v>11105</v>
      </c>
      <c r="F2262" s="5"/>
      <c r="G2262" s="5"/>
      <c r="H2262" s="5"/>
    </row>
    <row r="2263">
      <c r="A2263" s="23" t="s">
        <v>11106</v>
      </c>
      <c r="B2263" s="23" t="s">
        <v>11107</v>
      </c>
      <c r="C2263" s="23" t="s">
        <v>10965</v>
      </c>
      <c r="D2263" s="23" t="s">
        <v>11108</v>
      </c>
      <c r="E2263" s="23" t="s">
        <v>11109</v>
      </c>
      <c r="F2263" s="5"/>
      <c r="G2263" s="5"/>
      <c r="H2263" s="5"/>
    </row>
    <row r="2264">
      <c r="A2264" s="23" t="s">
        <v>11110</v>
      </c>
      <c r="B2264" s="23" t="s">
        <v>11111</v>
      </c>
      <c r="C2264" s="23" t="s">
        <v>11112</v>
      </c>
      <c r="D2264" s="23" t="s">
        <v>11113</v>
      </c>
      <c r="E2264" s="23" t="s">
        <v>11114</v>
      </c>
      <c r="F2264" s="5"/>
      <c r="G2264" s="5"/>
      <c r="H2264" s="5"/>
    </row>
    <row r="2265">
      <c r="A2265" s="23" t="s">
        <v>11115</v>
      </c>
      <c r="B2265" s="23" t="s">
        <v>11107</v>
      </c>
      <c r="C2265" s="23" t="s">
        <v>11116</v>
      </c>
      <c r="D2265" s="23" t="s">
        <v>11117</v>
      </c>
      <c r="E2265" s="23" t="s">
        <v>11118</v>
      </c>
      <c r="F2265" s="5"/>
      <c r="G2265" s="5"/>
      <c r="H2265" s="5"/>
    </row>
    <row r="2266">
      <c r="A2266" s="23" t="s">
        <v>11119</v>
      </c>
      <c r="B2266" s="23" t="s">
        <v>11120</v>
      </c>
      <c r="C2266" s="23" t="s">
        <v>11121</v>
      </c>
      <c r="D2266" s="23" t="s">
        <v>11122</v>
      </c>
      <c r="E2266" s="23" t="s">
        <v>11123</v>
      </c>
      <c r="F2266" s="5"/>
      <c r="G2266" s="5"/>
      <c r="H2266" s="5"/>
    </row>
    <row r="2267">
      <c r="A2267" s="23" t="s">
        <v>11124</v>
      </c>
      <c r="B2267" s="23" t="s">
        <v>11125</v>
      </c>
      <c r="C2267" s="23" t="s">
        <v>10979</v>
      </c>
      <c r="D2267" s="23" t="s">
        <v>11126</v>
      </c>
      <c r="E2267" s="23" t="s">
        <v>11127</v>
      </c>
      <c r="F2267" s="5"/>
      <c r="G2267" s="5"/>
      <c r="H2267" s="5"/>
    </row>
    <row r="2268">
      <c r="A2268" s="23" t="s">
        <v>11128</v>
      </c>
      <c r="B2268" s="23" t="s">
        <v>11129</v>
      </c>
      <c r="C2268" s="23" t="s">
        <v>11130</v>
      </c>
      <c r="D2268" s="23" t="s">
        <v>11131</v>
      </c>
      <c r="E2268" s="23" t="s">
        <v>11132</v>
      </c>
      <c r="F2268" s="5"/>
      <c r="G2268" s="5"/>
      <c r="H2268" s="5"/>
    </row>
    <row r="2269">
      <c r="A2269" s="23" t="s">
        <v>11133</v>
      </c>
      <c r="B2269" s="23" t="s">
        <v>11134</v>
      </c>
      <c r="C2269" s="23" t="s">
        <v>11135</v>
      </c>
      <c r="D2269" s="23" t="s">
        <v>11136</v>
      </c>
      <c r="E2269" s="23" t="s">
        <v>11137</v>
      </c>
      <c r="F2269" s="5"/>
      <c r="G2269" s="5"/>
      <c r="H2269" s="5"/>
    </row>
    <row r="2270">
      <c r="A2270" s="23" t="s">
        <v>11138</v>
      </c>
      <c r="B2270" s="23" t="s">
        <v>11139</v>
      </c>
      <c r="C2270" s="23"/>
      <c r="D2270" s="23" t="s">
        <v>11140</v>
      </c>
      <c r="E2270" s="23" t="s">
        <v>11141</v>
      </c>
      <c r="F2270" s="5"/>
      <c r="G2270" s="5"/>
      <c r="H2270" s="5"/>
    </row>
    <row r="2271">
      <c r="A2271" s="23" t="s">
        <v>11142</v>
      </c>
      <c r="B2271" s="23" t="s">
        <v>11143</v>
      </c>
      <c r="C2271" s="23"/>
      <c r="D2271" s="23" t="s">
        <v>11144</v>
      </c>
      <c r="E2271" s="23" t="s">
        <v>11145</v>
      </c>
      <c r="F2271" s="5"/>
      <c r="G2271" s="5"/>
      <c r="H2271" s="5"/>
    </row>
    <row r="2272">
      <c r="A2272" s="23" t="s">
        <v>11146</v>
      </c>
      <c r="B2272" s="23" t="s">
        <v>11147</v>
      </c>
      <c r="C2272" s="23" t="s">
        <v>11148</v>
      </c>
      <c r="D2272" s="23" t="s">
        <v>11149</v>
      </c>
      <c r="E2272" s="23" t="s">
        <v>11150</v>
      </c>
      <c r="F2272" s="5"/>
      <c r="G2272" s="5"/>
      <c r="H2272" s="5"/>
    </row>
    <row r="2273">
      <c r="A2273" s="23" t="s">
        <v>11151</v>
      </c>
      <c r="B2273" s="23" t="s">
        <v>11152</v>
      </c>
      <c r="C2273" s="23" t="s">
        <v>11153</v>
      </c>
      <c r="D2273" s="23" t="s">
        <v>11154</v>
      </c>
      <c r="E2273" s="23" t="s">
        <v>11155</v>
      </c>
      <c r="F2273" s="5"/>
      <c r="G2273" s="5"/>
      <c r="H2273" s="5"/>
    </row>
    <row r="2274">
      <c r="A2274" s="23" t="s">
        <v>11156</v>
      </c>
      <c r="B2274" s="23" t="s">
        <v>11157</v>
      </c>
      <c r="C2274" s="23" t="s">
        <v>11158</v>
      </c>
      <c r="D2274" s="23" t="s">
        <v>11159</v>
      </c>
      <c r="E2274" s="23" t="s">
        <v>11160</v>
      </c>
      <c r="F2274" s="5"/>
      <c r="G2274" s="5"/>
      <c r="H2274" s="5"/>
    </row>
    <row r="2275">
      <c r="A2275" s="23" t="s">
        <v>11161</v>
      </c>
      <c r="B2275" s="23" t="s">
        <v>11162</v>
      </c>
      <c r="C2275" s="23" t="s">
        <v>11163</v>
      </c>
      <c r="D2275" s="23" t="s">
        <v>11164</v>
      </c>
      <c r="E2275" s="23" t="s">
        <v>11165</v>
      </c>
      <c r="F2275" s="5"/>
      <c r="G2275" s="5"/>
      <c r="H2275" s="5"/>
    </row>
    <row r="2276">
      <c r="A2276" s="23" t="s">
        <v>11166</v>
      </c>
      <c r="B2276" s="23" t="s">
        <v>11167</v>
      </c>
      <c r="C2276" s="23" t="s">
        <v>11168</v>
      </c>
      <c r="D2276" s="23" t="s">
        <v>11169</v>
      </c>
      <c r="E2276" s="23" t="s">
        <v>11170</v>
      </c>
      <c r="F2276" s="5"/>
      <c r="G2276" s="5"/>
      <c r="H2276" s="5"/>
    </row>
    <row r="2277">
      <c r="A2277" s="23" t="s">
        <v>11171</v>
      </c>
      <c r="B2277" s="23" t="s">
        <v>11172</v>
      </c>
      <c r="C2277" s="23" t="s">
        <v>11173</v>
      </c>
      <c r="D2277" s="23" t="s">
        <v>11174</v>
      </c>
      <c r="E2277" s="23" t="s">
        <v>11175</v>
      </c>
      <c r="F2277" s="5"/>
      <c r="G2277" s="5"/>
      <c r="H2277" s="5"/>
    </row>
    <row r="2278">
      <c r="A2278" s="23" t="s">
        <v>11176</v>
      </c>
      <c r="B2278" s="23" t="s">
        <v>11177</v>
      </c>
      <c r="C2278" s="23" t="s">
        <v>11173</v>
      </c>
      <c r="D2278" s="23" t="s">
        <v>11178</v>
      </c>
      <c r="E2278" s="23" t="s">
        <v>11179</v>
      </c>
      <c r="F2278" s="5"/>
      <c r="G2278" s="5"/>
      <c r="H2278" s="5"/>
    </row>
    <row r="2279">
      <c r="A2279" s="23" t="s">
        <v>11180</v>
      </c>
      <c r="B2279" s="23" t="s">
        <v>11181</v>
      </c>
      <c r="C2279" s="23" t="s">
        <v>11182</v>
      </c>
      <c r="D2279" s="23" t="s">
        <v>11183</v>
      </c>
      <c r="E2279" s="23" t="s">
        <v>11184</v>
      </c>
      <c r="F2279" s="5"/>
      <c r="G2279" s="5"/>
      <c r="H2279" s="5"/>
    </row>
    <row r="2280">
      <c r="A2280" s="23" t="s">
        <v>11185</v>
      </c>
      <c r="B2280" s="23" t="s">
        <v>11167</v>
      </c>
      <c r="C2280" s="23" t="s">
        <v>11173</v>
      </c>
      <c r="D2280" s="23" t="s">
        <v>11186</v>
      </c>
      <c r="E2280" s="23" t="s">
        <v>11187</v>
      </c>
      <c r="F2280" s="5"/>
      <c r="G2280" s="5"/>
      <c r="H2280" s="5"/>
    </row>
    <row r="2281">
      <c r="A2281" s="23" t="s">
        <v>11188</v>
      </c>
      <c r="B2281" s="23" t="s">
        <v>11189</v>
      </c>
      <c r="C2281" s="23" t="s">
        <v>11190</v>
      </c>
      <c r="D2281" s="23" t="s">
        <v>11191</v>
      </c>
      <c r="E2281" s="23" t="s">
        <v>11192</v>
      </c>
      <c r="F2281" s="5"/>
      <c r="G2281" s="5"/>
      <c r="H2281" s="5"/>
    </row>
    <row r="2282">
      <c r="A2282" s="23" t="s">
        <v>11193</v>
      </c>
      <c r="B2282" s="23" t="s">
        <v>11167</v>
      </c>
      <c r="C2282" s="23" t="s">
        <v>11194</v>
      </c>
      <c r="D2282" s="23" t="s">
        <v>11195</v>
      </c>
      <c r="E2282" s="23" t="s">
        <v>11196</v>
      </c>
      <c r="F2282" s="5"/>
      <c r="G2282" s="5"/>
      <c r="H2282" s="5"/>
    </row>
    <row r="2283">
      <c r="A2283" s="23" t="s">
        <v>11197</v>
      </c>
      <c r="B2283" s="23" t="s">
        <v>11198</v>
      </c>
      <c r="C2283" s="23" t="s">
        <v>11199</v>
      </c>
      <c r="D2283" s="23" t="s">
        <v>11200</v>
      </c>
      <c r="E2283" s="23" t="s">
        <v>11201</v>
      </c>
      <c r="F2283" s="5"/>
      <c r="G2283" s="5"/>
      <c r="H2283" s="5"/>
    </row>
    <row r="2284">
      <c r="A2284" s="23" t="s">
        <v>11202</v>
      </c>
      <c r="B2284" s="23" t="s">
        <v>11203</v>
      </c>
      <c r="C2284" s="23"/>
      <c r="D2284" s="23" t="s">
        <v>11204</v>
      </c>
      <c r="E2284" s="23" t="s">
        <v>11205</v>
      </c>
      <c r="F2284" s="5"/>
      <c r="G2284" s="5"/>
      <c r="H2284" s="5"/>
    </row>
    <row r="2285">
      <c r="A2285" s="23" t="s">
        <v>11206</v>
      </c>
      <c r="B2285" s="23" t="s">
        <v>11207</v>
      </c>
      <c r="C2285" s="23" t="s">
        <v>11208</v>
      </c>
      <c r="D2285" s="23" t="s">
        <v>11209</v>
      </c>
      <c r="E2285" s="23" t="s">
        <v>11210</v>
      </c>
      <c r="F2285" s="5"/>
      <c r="G2285" s="5"/>
      <c r="H2285" s="5"/>
    </row>
    <row r="2286">
      <c r="A2286" s="23" t="s">
        <v>11211</v>
      </c>
      <c r="B2286" s="23" t="s">
        <v>11212</v>
      </c>
      <c r="C2286" s="23" t="s">
        <v>11213</v>
      </c>
      <c r="D2286" s="23" t="s">
        <v>11214</v>
      </c>
      <c r="E2286" s="23" t="s">
        <v>11215</v>
      </c>
      <c r="F2286" s="5"/>
      <c r="G2286" s="5"/>
      <c r="H2286" s="5"/>
    </row>
    <row r="2287">
      <c r="A2287" s="23" t="s">
        <v>11216</v>
      </c>
      <c r="B2287" s="23" t="s">
        <v>11217</v>
      </c>
      <c r="C2287" s="23"/>
      <c r="D2287" s="23" t="s">
        <v>11218</v>
      </c>
      <c r="E2287" s="23" t="s">
        <v>11219</v>
      </c>
      <c r="F2287" s="5"/>
      <c r="G2287" s="5"/>
      <c r="H2287" s="5"/>
    </row>
    <row r="2288">
      <c r="A2288" s="23" t="s">
        <v>11220</v>
      </c>
      <c r="B2288" s="23" t="s">
        <v>11221</v>
      </c>
      <c r="C2288" s="23" t="s">
        <v>11222</v>
      </c>
      <c r="D2288" s="23" t="s">
        <v>11223</v>
      </c>
      <c r="E2288" s="23" t="s">
        <v>11224</v>
      </c>
      <c r="F2288" s="5"/>
      <c r="G2288" s="5"/>
      <c r="H2288" s="5"/>
    </row>
    <row r="2289">
      <c r="A2289" s="23" t="s">
        <v>11225</v>
      </c>
      <c r="B2289" s="23" t="s">
        <v>11226</v>
      </c>
      <c r="C2289" s="23" t="s">
        <v>11227</v>
      </c>
      <c r="D2289" s="23" t="s">
        <v>11228</v>
      </c>
      <c r="E2289" s="23" t="s">
        <v>11229</v>
      </c>
      <c r="F2289" s="5"/>
      <c r="G2289" s="5"/>
      <c r="H2289" s="5"/>
    </row>
    <row r="2290">
      <c r="A2290" s="23" t="s">
        <v>11230</v>
      </c>
      <c r="B2290" s="23" t="s">
        <v>11231</v>
      </c>
      <c r="C2290" s="23" t="s">
        <v>11232</v>
      </c>
      <c r="D2290" s="23" t="s">
        <v>11233</v>
      </c>
      <c r="E2290" s="23" t="s">
        <v>11234</v>
      </c>
      <c r="F2290" s="5"/>
      <c r="G2290" s="5"/>
      <c r="H2290" s="5"/>
    </row>
    <row r="2291">
      <c r="A2291" s="23" t="s">
        <v>11235</v>
      </c>
      <c r="B2291" s="23" t="s">
        <v>11236</v>
      </c>
      <c r="C2291" s="23" t="s">
        <v>11232</v>
      </c>
      <c r="D2291" s="23" t="s">
        <v>11237</v>
      </c>
      <c r="E2291" s="23" t="s">
        <v>11238</v>
      </c>
      <c r="F2291" s="5"/>
      <c r="G2291" s="5"/>
      <c r="H2291" s="5"/>
    </row>
    <row r="2292">
      <c r="A2292" s="23" t="s">
        <v>11239</v>
      </c>
      <c r="B2292" s="23" t="s">
        <v>11240</v>
      </c>
      <c r="C2292" s="23" t="s">
        <v>11241</v>
      </c>
      <c r="D2292" s="23" t="s">
        <v>11242</v>
      </c>
      <c r="E2292" s="23" t="s">
        <v>11243</v>
      </c>
      <c r="F2292" s="5"/>
      <c r="G2292" s="5"/>
      <c r="H2292" s="5"/>
    </row>
    <row r="2293">
      <c r="A2293" s="23" t="s">
        <v>11244</v>
      </c>
      <c r="B2293" s="23" t="s">
        <v>11245</v>
      </c>
      <c r="C2293" s="23" t="s">
        <v>11246</v>
      </c>
      <c r="D2293" s="23" t="s">
        <v>11247</v>
      </c>
      <c r="E2293" s="23" t="s">
        <v>11248</v>
      </c>
      <c r="F2293" s="5"/>
      <c r="G2293" s="5"/>
      <c r="H2293" s="5"/>
    </row>
    <row r="2294">
      <c r="A2294" s="23" t="s">
        <v>11249</v>
      </c>
      <c r="B2294" s="23" t="s">
        <v>11250</v>
      </c>
      <c r="C2294" s="23" t="s">
        <v>11251</v>
      </c>
      <c r="D2294" s="23" t="s">
        <v>11252</v>
      </c>
      <c r="E2294" s="23" t="s">
        <v>11253</v>
      </c>
      <c r="F2294" s="5"/>
      <c r="G2294" s="5"/>
      <c r="H2294" s="5"/>
    </row>
    <row r="2295">
      <c r="A2295" s="23" t="s">
        <v>11254</v>
      </c>
      <c r="B2295" s="23" t="s">
        <v>11255</v>
      </c>
      <c r="C2295" s="23" t="s">
        <v>11256</v>
      </c>
      <c r="D2295" s="23" t="s">
        <v>11257</v>
      </c>
      <c r="E2295" s="23" t="s">
        <v>11258</v>
      </c>
      <c r="F2295" s="5"/>
      <c r="G2295" s="5"/>
      <c r="H2295" s="5"/>
    </row>
    <row r="2296">
      <c r="A2296" s="23" t="s">
        <v>11259</v>
      </c>
      <c r="B2296" s="23" t="s">
        <v>11260</v>
      </c>
      <c r="C2296" s="23"/>
      <c r="D2296" s="23" t="s">
        <v>11261</v>
      </c>
      <c r="E2296" s="23" t="s">
        <v>11262</v>
      </c>
      <c r="F2296" s="5"/>
      <c r="G2296" s="5"/>
      <c r="H2296" s="5"/>
    </row>
    <row r="2297">
      <c r="A2297" s="23" t="s">
        <v>11263</v>
      </c>
      <c r="B2297" s="23" t="s">
        <v>11264</v>
      </c>
      <c r="C2297" s="23" t="s">
        <v>10878</v>
      </c>
      <c r="D2297" s="23" t="s">
        <v>11265</v>
      </c>
      <c r="E2297" s="23" t="s">
        <v>11266</v>
      </c>
      <c r="F2297" s="5"/>
      <c r="G2297" s="5"/>
      <c r="H2297" s="5"/>
    </row>
    <row r="2298">
      <c r="A2298" s="23" t="s">
        <v>11267</v>
      </c>
      <c r="B2298" s="23" t="s">
        <v>11268</v>
      </c>
      <c r="C2298" s="23" t="s">
        <v>11269</v>
      </c>
      <c r="D2298" s="23" t="s">
        <v>11270</v>
      </c>
      <c r="E2298" s="23" t="s">
        <v>11271</v>
      </c>
      <c r="F2298" s="5"/>
      <c r="G2298" s="5"/>
      <c r="H2298" s="5"/>
    </row>
    <row r="2299">
      <c r="A2299" s="23" t="s">
        <v>11272</v>
      </c>
      <c r="B2299" s="23" t="s">
        <v>11273</v>
      </c>
      <c r="C2299" s="23" t="s">
        <v>11274</v>
      </c>
      <c r="D2299" s="23" t="s">
        <v>11275</v>
      </c>
      <c r="E2299" s="23" t="s">
        <v>11276</v>
      </c>
      <c r="F2299" s="5"/>
      <c r="G2299" s="5"/>
      <c r="H2299" s="5"/>
    </row>
    <row r="2300">
      <c r="A2300" s="23" t="s">
        <v>11277</v>
      </c>
      <c r="B2300" s="23" t="s">
        <v>11278</v>
      </c>
      <c r="C2300" s="23" t="s">
        <v>11279</v>
      </c>
      <c r="D2300" s="23" t="s">
        <v>11280</v>
      </c>
      <c r="E2300" s="23" t="s">
        <v>11281</v>
      </c>
      <c r="F2300" s="5"/>
      <c r="G2300" s="5"/>
      <c r="H2300" s="5"/>
    </row>
    <row r="2301">
      <c r="A2301" s="23" t="s">
        <v>11282</v>
      </c>
      <c r="B2301" s="23" t="s">
        <v>11283</v>
      </c>
      <c r="C2301" s="23" t="s">
        <v>11284</v>
      </c>
      <c r="D2301" s="23" t="s">
        <v>11285</v>
      </c>
      <c r="E2301" s="23" t="s">
        <v>11286</v>
      </c>
      <c r="F2301" s="5"/>
      <c r="G2301" s="5"/>
      <c r="H2301" s="5"/>
    </row>
    <row r="2302">
      <c r="A2302" s="23" t="s">
        <v>11287</v>
      </c>
      <c r="B2302" s="23" t="s">
        <v>11288</v>
      </c>
      <c r="C2302" s="23"/>
      <c r="D2302" s="23" t="s">
        <v>11289</v>
      </c>
      <c r="E2302" s="23" t="s">
        <v>11290</v>
      </c>
      <c r="F2302" s="5"/>
      <c r="G2302" s="5"/>
      <c r="H2302" s="5"/>
    </row>
    <row r="2303">
      <c r="A2303" s="23" t="s">
        <v>11291</v>
      </c>
      <c r="B2303" s="23" t="s">
        <v>11292</v>
      </c>
      <c r="C2303" s="23" t="s">
        <v>11293</v>
      </c>
      <c r="D2303" s="23" t="s">
        <v>11294</v>
      </c>
      <c r="E2303" s="23" t="s">
        <v>11295</v>
      </c>
      <c r="F2303" s="5"/>
      <c r="G2303" s="5"/>
      <c r="H2303" s="5"/>
    </row>
    <row r="2304">
      <c r="A2304" s="23" t="s">
        <v>11296</v>
      </c>
      <c r="B2304" s="23" t="s">
        <v>11297</v>
      </c>
      <c r="C2304" s="23"/>
      <c r="D2304" s="23" t="s">
        <v>11298</v>
      </c>
      <c r="E2304" s="23" t="s">
        <v>11299</v>
      </c>
      <c r="F2304" s="5"/>
      <c r="G2304" s="5"/>
      <c r="H2304" s="5"/>
    </row>
    <row r="2305">
      <c r="A2305" s="23" t="s">
        <v>11300</v>
      </c>
      <c r="B2305" s="23" t="s">
        <v>11301</v>
      </c>
      <c r="C2305" s="23"/>
      <c r="D2305" s="23" t="s">
        <v>11302</v>
      </c>
      <c r="E2305" s="23" t="s">
        <v>11303</v>
      </c>
      <c r="F2305" s="5"/>
      <c r="G2305" s="5"/>
      <c r="H2305" s="5"/>
    </row>
    <row r="2306">
      <c r="A2306" s="23" t="s">
        <v>11304</v>
      </c>
      <c r="B2306" s="23" t="s">
        <v>11305</v>
      </c>
      <c r="C2306" s="23" t="s">
        <v>11306</v>
      </c>
      <c r="D2306" s="23" t="s">
        <v>11307</v>
      </c>
      <c r="E2306" s="23" t="s">
        <v>11308</v>
      </c>
      <c r="F2306" s="5"/>
      <c r="G2306" s="5"/>
      <c r="H2306" s="5"/>
    </row>
    <row r="2307">
      <c r="A2307" s="23" t="s">
        <v>11309</v>
      </c>
      <c r="B2307" s="23" t="s">
        <v>11310</v>
      </c>
      <c r="C2307" s="23" t="s">
        <v>11311</v>
      </c>
      <c r="D2307" s="23" t="s">
        <v>11312</v>
      </c>
      <c r="E2307" s="23" t="s">
        <v>11313</v>
      </c>
      <c r="F2307" s="5"/>
      <c r="G2307" s="5"/>
      <c r="H2307" s="5"/>
    </row>
    <row r="2308">
      <c r="A2308" s="23" t="s">
        <v>11314</v>
      </c>
      <c r="B2308" s="23" t="s">
        <v>11315</v>
      </c>
      <c r="C2308" s="23" t="s">
        <v>11316</v>
      </c>
      <c r="D2308" s="23" t="s">
        <v>11317</v>
      </c>
      <c r="E2308" s="23" t="s">
        <v>11318</v>
      </c>
      <c r="F2308" s="5"/>
      <c r="G2308" s="5"/>
      <c r="H2308" s="5"/>
    </row>
    <row r="2309">
      <c r="A2309" s="23" t="s">
        <v>11319</v>
      </c>
      <c r="B2309" s="23" t="s">
        <v>11320</v>
      </c>
      <c r="C2309" s="23" t="s">
        <v>11321</v>
      </c>
      <c r="D2309" s="23" t="s">
        <v>11322</v>
      </c>
      <c r="E2309" s="23" t="s">
        <v>11323</v>
      </c>
      <c r="F2309" s="5"/>
      <c r="G2309" s="5"/>
      <c r="H2309" s="5"/>
    </row>
    <row r="2310">
      <c r="A2310" s="23" t="s">
        <v>11324</v>
      </c>
      <c r="B2310" s="23" t="s">
        <v>11325</v>
      </c>
      <c r="C2310" s="23" t="s">
        <v>11326</v>
      </c>
      <c r="D2310" s="23" t="s">
        <v>11327</v>
      </c>
      <c r="E2310" s="23" t="s">
        <v>11328</v>
      </c>
      <c r="F2310" s="5"/>
      <c r="G2310" s="5"/>
      <c r="H2310" s="5"/>
    </row>
    <row r="2311">
      <c r="A2311" s="23" t="s">
        <v>11329</v>
      </c>
      <c r="B2311" s="23" t="s">
        <v>11330</v>
      </c>
      <c r="C2311" s="23" t="s">
        <v>11331</v>
      </c>
      <c r="D2311" s="23" t="s">
        <v>11332</v>
      </c>
      <c r="E2311" s="23" t="s">
        <v>11333</v>
      </c>
      <c r="F2311" s="5"/>
      <c r="G2311" s="5"/>
      <c r="H2311" s="5"/>
    </row>
    <row r="2312">
      <c r="A2312" s="23" t="s">
        <v>11334</v>
      </c>
      <c r="B2312" s="23" t="s">
        <v>11335</v>
      </c>
      <c r="C2312" s="23" t="s">
        <v>11336</v>
      </c>
      <c r="D2312" s="23" t="s">
        <v>11337</v>
      </c>
      <c r="E2312" s="23" t="s">
        <v>11338</v>
      </c>
      <c r="F2312" s="5"/>
      <c r="G2312" s="5"/>
      <c r="H2312" s="5"/>
    </row>
    <row r="2313">
      <c r="A2313" s="23" t="s">
        <v>11339</v>
      </c>
      <c r="B2313" s="23" t="s">
        <v>11340</v>
      </c>
      <c r="C2313" s="23" t="s">
        <v>11341</v>
      </c>
      <c r="D2313" s="23" t="s">
        <v>11342</v>
      </c>
      <c r="E2313" s="23" t="s">
        <v>11343</v>
      </c>
      <c r="F2313" s="5"/>
      <c r="G2313" s="5"/>
      <c r="H2313" s="5"/>
    </row>
    <row r="2314">
      <c r="A2314" s="23" t="s">
        <v>11344</v>
      </c>
      <c r="B2314" s="23" t="s">
        <v>11345</v>
      </c>
      <c r="C2314" s="23" t="s">
        <v>11346</v>
      </c>
      <c r="D2314" s="23" t="s">
        <v>11347</v>
      </c>
      <c r="E2314" s="23" t="s">
        <v>11348</v>
      </c>
      <c r="F2314" s="5"/>
      <c r="G2314" s="5"/>
      <c r="H2314" s="5"/>
    </row>
    <row r="2315">
      <c r="A2315" s="23" t="s">
        <v>11349</v>
      </c>
      <c r="B2315" s="23" t="s">
        <v>11350</v>
      </c>
      <c r="C2315" s="23" t="s">
        <v>11351</v>
      </c>
      <c r="D2315" s="23" t="s">
        <v>11352</v>
      </c>
      <c r="E2315" s="23" t="s">
        <v>11353</v>
      </c>
      <c r="F2315" s="5"/>
      <c r="G2315" s="5"/>
      <c r="H2315" s="5"/>
    </row>
    <row r="2316">
      <c r="A2316" s="23" t="s">
        <v>11354</v>
      </c>
      <c r="B2316" s="23" t="s">
        <v>11355</v>
      </c>
      <c r="C2316" s="23" t="s">
        <v>11356</v>
      </c>
      <c r="D2316" s="23" t="s">
        <v>11357</v>
      </c>
      <c r="E2316" s="23" t="s">
        <v>11358</v>
      </c>
      <c r="F2316" s="5"/>
      <c r="G2316" s="5"/>
      <c r="H2316" s="5"/>
    </row>
    <row r="2317">
      <c r="A2317" s="23" t="s">
        <v>11359</v>
      </c>
      <c r="B2317" s="23" t="s">
        <v>11360</v>
      </c>
      <c r="C2317" s="23" t="s">
        <v>11361</v>
      </c>
      <c r="D2317" s="23" t="s">
        <v>11362</v>
      </c>
      <c r="E2317" s="23" t="s">
        <v>11363</v>
      </c>
      <c r="F2317" s="5"/>
      <c r="G2317" s="5"/>
      <c r="H2317" s="5"/>
    </row>
    <row r="2318">
      <c r="A2318" s="23" t="s">
        <v>11364</v>
      </c>
      <c r="B2318" s="23" t="s">
        <v>11365</v>
      </c>
      <c r="C2318" s="23"/>
      <c r="D2318" s="23" t="s">
        <v>11366</v>
      </c>
      <c r="E2318" s="23" t="s">
        <v>11367</v>
      </c>
      <c r="F2318" s="5"/>
      <c r="G2318" s="5"/>
      <c r="H2318" s="5"/>
    </row>
    <row r="2319">
      <c r="A2319" s="23" t="s">
        <v>11368</v>
      </c>
      <c r="B2319" s="23" t="s">
        <v>11369</v>
      </c>
      <c r="C2319" s="23"/>
      <c r="D2319" s="23" t="s">
        <v>11370</v>
      </c>
      <c r="E2319" s="23" t="s">
        <v>11371</v>
      </c>
      <c r="F2319" s="5"/>
      <c r="G2319" s="5"/>
      <c r="H2319" s="5"/>
    </row>
    <row r="2320">
      <c r="A2320" s="23" t="s">
        <v>11372</v>
      </c>
      <c r="B2320" s="23" t="s">
        <v>11373</v>
      </c>
      <c r="C2320" s="23" t="s">
        <v>11374</v>
      </c>
      <c r="D2320" s="23" t="s">
        <v>11375</v>
      </c>
      <c r="E2320" s="23" t="s">
        <v>11376</v>
      </c>
      <c r="F2320" s="5"/>
      <c r="G2320" s="5"/>
      <c r="H2320" s="5"/>
    </row>
    <row r="2321">
      <c r="A2321" s="23" t="s">
        <v>11377</v>
      </c>
      <c r="B2321" s="23" t="s">
        <v>11378</v>
      </c>
      <c r="C2321" s="23" t="s">
        <v>11379</v>
      </c>
      <c r="D2321" s="23" t="s">
        <v>11380</v>
      </c>
      <c r="E2321" s="23" t="s">
        <v>11381</v>
      </c>
      <c r="F2321" s="5"/>
      <c r="G2321" s="5"/>
      <c r="H2321" s="5"/>
    </row>
    <row r="2322">
      <c r="A2322" s="23" t="s">
        <v>11382</v>
      </c>
      <c r="B2322" s="23" t="s">
        <v>11369</v>
      </c>
      <c r="C2322" s="23" t="s">
        <v>11383</v>
      </c>
      <c r="D2322" s="23" t="s">
        <v>11384</v>
      </c>
      <c r="E2322" s="23" t="s">
        <v>11385</v>
      </c>
      <c r="F2322" s="5"/>
      <c r="G2322" s="5"/>
      <c r="H2322" s="5"/>
    </row>
    <row r="2323">
      <c r="A2323" s="23" t="s">
        <v>11386</v>
      </c>
      <c r="B2323" s="23" t="s">
        <v>11387</v>
      </c>
      <c r="C2323" s="23" t="s">
        <v>11388</v>
      </c>
      <c r="D2323" s="23" t="s">
        <v>11389</v>
      </c>
      <c r="E2323" s="23" t="s">
        <v>11390</v>
      </c>
      <c r="F2323" s="5"/>
      <c r="G2323" s="5"/>
      <c r="H2323" s="5"/>
    </row>
    <row r="2324">
      <c r="A2324" s="23" t="s">
        <v>11391</v>
      </c>
      <c r="B2324" s="23" t="s">
        <v>11392</v>
      </c>
      <c r="C2324" s="23"/>
      <c r="D2324" s="23" t="s">
        <v>11393</v>
      </c>
      <c r="E2324" s="23" t="s">
        <v>11394</v>
      </c>
      <c r="F2324" s="5"/>
      <c r="G2324" s="5"/>
      <c r="H2324" s="5"/>
    </row>
    <row r="2325">
      <c r="A2325" s="23" t="s">
        <v>11395</v>
      </c>
      <c r="B2325" s="23" t="s">
        <v>11396</v>
      </c>
      <c r="C2325" s="23"/>
      <c r="D2325" s="23" t="s">
        <v>11397</v>
      </c>
      <c r="E2325" s="23" t="s">
        <v>11398</v>
      </c>
      <c r="F2325" s="5"/>
      <c r="G2325" s="5"/>
      <c r="H2325" s="5"/>
    </row>
    <row r="2326">
      <c r="A2326" s="23" t="s">
        <v>11399</v>
      </c>
      <c r="B2326" s="23" t="s">
        <v>11400</v>
      </c>
      <c r="C2326" s="23"/>
      <c r="D2326" s="23" t="s">
        <v>11401</v>
      </c>
      <c r="E2326" s="23" t="s">
        <v>11402</v>
      </c>
      <c r="F2326" s="5"/>
      <c r="G2326" s="5"/>
      <c r="H2326" s="5"/>
    </row>
    <row r="2327">
      <c r="A2327" s="23" t="s">
        <v>11403</v>
      </c>
      <c r="B2327" s="23" t="s">
        <v>11404</v>
      </c>
      <c r="C2327" s="23"/>
      <c r="D2327" s="23" t="s">
        <v>11405</v>
      </c>
      <c r="E2327" s="23" t="s">
        <v>11406</v>
      </c>
      <c r="F2327" s="5"/>
      <c r="G2327" s="5"/>
      <c r="H2327" s="5"/>
    </row>
    <row r="2328">
      <c r="A2328" s="23" t="s">
        <v>11407</v>
      </c>
      <c r="B2328" s="23" t="s">
        <v>11408</v>
      </c>
      <c r="C2328" s="23" t="s">
        <v>11409</v>
      </c>
      <c r="D2328" s="23" t="s">
        <v>11410</v>
      </c>
      <c r="E2328" s="23" t="s">
        <v>11411</v>
      </c>
      <c r="F2328" s="5"/>
      <c r="G2328" s="5"/>
      <c r="H2328" s="5"/>
    </row>
    <row r="2329">
      <c r="A2329" s="23" t="s">
        <v>11412</v>
      </c>
      <c r="B2329" s="23" t="s">
        <v>11413</v>
      </c>
      <c r="C2329" s="23" t="s">
        <v>11414</v>
      </c>
      <c r="D2329" s="23" t="s">
        <v>11415</v>
      </c>
      <c r="E2329" s="23" t="s">
        <v>11416</v>
      </c>
      <c r="F2329" s="5"/>
      <c r="G2329" s="5"/>
      <c r="H2329" s="5"/>
    </row>
    <row r="2330">
      <c r="A2330" s="23" t="s">
        <v>11417</v>
      </c>
      <c r="B2330" s="23" t="s">
        <v>11418</v>
      </c>
      <c r="C2330" s="23" t="s">
        <v>11419</v>
      </c>
      <c r="D2330" s="23" t="s">
        <v>11420</v>
      </c>
      <c r="E2330" s="23" t="s">
        <v>11421</v>
      </c>
      <c r="F2330" s="5"/>
      <c r="G2330" s="5"/>
      <c r="H2330" s="5"/>
    </row>
    <row r="2331">
      <c r="A2331" s="23" t="s">
        <v>11422</v>
      </c>
      <c r="B2331" s="23" t="s">
        <v>11423</v>
      </c>
      <c r="C2331" s="23" t="s">
        <v>11424</v>
      </c>
      <c r="D2331" s="23" t="s">
        <v>11425</v>
      </c>
      <c r="E2331" s="23" t="s">
        <v>11426</v>
      </c>
      <c r="F2331" s="5"/>
      <c r="G2331" s="5"/>
      <c r="H2331" s="5"/>
    </row>
    <row r="2332">
      <c r="A2332" s="23" t="s">
        <v>11427</v>
      </c>
      <c r="B2332" s="23" t="s">
        <v>11428</v>
      </c>
      <c r="C2332" s="23"/>
      <c r="D2332" s="23" t="s">
        <v>11429</v>
      </c>
      <c r="E2332" s="23" t="s">
        <v>11430</v>
      </c>
      <c r="F2332" s="5"/>
      <c r="G2332" s="5"/>
      <c r="H2332" s="5"/>
    </row>
    <row r="2333">
      <c r="A2333" s="23" t="s">
        <v>11431</v>
      </c>
      <c r="B2333" s="23" t="s">
        <v>11432</v>
      </c>
      <c r="C2333" s="23"/>
      <c r="D2333" s="23" t="s">
        <v>11433</v>
      </c>
      <c r="E2333" s="23" t="s">
        <v>11434</v>
      </c>
      <c r="F2333" s="5"/>
      <c r="G2333" s="5"/>
      <c r="H2333" s="5"/>
    </row>
    <row r="2334">
      <c r="A2334" s="23" t="s">
        <v>11435</v>
      </c>
      <c r="B2334" s="23" t="s">
        <v>11436</v>
      </c>
      <c r="C2334" s="23" t="s">
        <v>11437</v>
      </c>
      <c r="D2334" s="23" t="s">
        <v>11438</v>
      </c>
      <c r="E2334" s="23" t="s">
        <v>11439</v>
      </c>
      <c r="F2334" s="5"/>
      <c r="G2334" s="5"/>
      <c r="H2334" s="5"/>
    </row>
    <row r="2335">
      <c r="A2335" s="23" t="s">
        <v>11440</v>
      </c>
      <c r="B2335" s="23" t="s">
        <v>11441</v>
      </c>
      <c r="C2335" s="23" t="s">
        <v>11442</v>
      </c>
      <c r="D2335" s="23" t="s">
        <v>11443</v>
      </c>
      <c r="E2335" s="23" t="s">
        <v>11444</v>
      </c>
      <c r="F2335" s="5"/>
      <c r="G2335" s="5"/>
      <c r="H2335" s="5"/>
    </row>
    <row r="2336">
      <c r="A2336" s="23" t="s">
        <v>11445</v>
      </c>
      <c r="B2336" s="23" t="s">
        <v>11446</v>
      </c>
      <c r="C2336" s="23" t="s">
        <v>11447</v>
      </c>
      <c r="D2336" s="23" t="s">
        <v>11448</v>
      </c>
      <c r="E2336" s="23" t="s">
        <v>11449</v>
      </c>
      <c r="F2336" s="5"/>
      <c r="G2336" s="5"/>
      <c r="H2336" s="5"/>
    </row>
    <row r="2337">
      <c r="A2337" s="23" t="s">
        <v>11450</v>
      </c>
      <c r="B2337" s="23" t="s">
        <v>11451</v>
      </c>
      <c r="C2337" s="23" t="s">
        <v>11452</v>
      </c>
      <c r="D2337" s="23" t="s">
        <v>11453</v>
      </c>
      <c r="E2337" s="23" t="s">
        <v>11454</v>
      </c>
      <c r="F2337" s="5"/>
      <c r="G2337" s="5"/>
      <c r="H2337" s="5"/>
    </row>
    <row r="2338">
      <c r="A2338" s="23" t="s">
        <v>11455</v>
      </c>
      <c r="B2338" s="23" t="s">
        <v>11456</v>
      </c>
      <c r="C2338" s="23" t="s">
        <v>11457</v>
      </c>
      <c r="D2338" s="23" t="s">
        <v>11458</v>
      </c>
      <c r="E2338" s="23" t="s">
        <v>11459</v>
      </c>
      <c r="F2338" s="5"/>
      <c r="G2338" s="5"/>
      <c r="H2338" s="5"/>
    </row>
    <row r="2339">
      <c r="A2339" s="23" t="s">
        <v>11460</v>
      </c>
      <c r="B2339" s="23" t="s">
        <v>11461</v>
      </c>
      <c r="C2339" s="23" t="s">
        <v>11462</v>
      </c>
      <c r="D2339" s="23" t="s">
        <v>11463</v>
      </c>
      <c r="E2339" s="23" t="s">
        <v>11464</v>
      </c>
      <c r="F2339" s="5"/>
      <c r="G2339" s="5"/>
      <c r="H2339" s="5"/>
    </row>
    <row r="2340">
      <c r="A2340" s="23" t="s">
        <v>11465</v>
      </c>
      <c r="B2340" s="23" t="s">
        <v>11466</v>
      </c>
      <c r="C2340" s="23" t="s">
        <v>11467</v>
      </c>
      <c r="D2340" s="23" t="s">
        <v>11468</v>
      </c>
      <c r="E2340" s="23" t="s">
        <v>11469</v>
      </c>
      <c r="F2340" s="5"/>
      <c r="G2340" s="5"/>
      <c r="H2340" s="5"/>
    </row>
    <row r="2341">
      <c r="A2341" s="23" t="s">
        <v>11470</v>
      </c>
      <c r="B2341" s="23" t="s">
        <v>11471</v>
      </c>
      <c r="C2341" s="23"/>
      <c r="D2341" s="23" t="s">
        <v>11472</v>
      </c>
      <c r="E2341" s="23" t="s">
        <v>11473</v>
      </c>
      <c r="F2341" s="5"/>
      <c r="G2341" s="5"/>
      <c r="H2341" s="5"/>
    </row>
    <row r="2342">
      <c r="A2342" s="23" t="s">
        <v>11474</v>
      </c>
      <c r="B2342" s="23" t="s">
        <v>11475</v>
      </c>
      <c r="C2342" s="23"/>
      <c r="D2342" s="23" t="s">
        <v>11476</v>
      </c>
      <c r="E2342" s="23" t="s">
        <v>11477</v>
      </c>
      <c r="F2342" s="5"/>
      <c r="G2342" s="5"/>
      <c r="H2342" s="5"/>
    </row>
    <row r="2343">
      <c r="A2343" s="23" t="s">
        <v>11478</v>
      </c>
      <c r="B2343" s="23" t="s">
        <v>11479</v>
      </c>
      <c r="C2343" s="23" t="s">
        <v>11480</v>
      </c>
      <c r="D2343" s="23" t="s">
        <v>11481</v>
      </c>
      <c r="E2343" s="23" t="s">
        <v>11482</v>
      </c>
      <c r="F2343" s="5"/>
      <c r="G2343" s="5"/>
      <c r="H2343" s="5"/>
    </row>
    <row r="2344">
      <c r="A2344" s="23" t="s">
        <v>11483</v>
      </c>
      <c r="B2344" s="23" t="s">
        <v>11484</v>
      </c>
      <c r="C2344" s="23" t="s">
        <v>11485</v>
      </c>
      <c r="D2344" s="23" t="s">
        <v>11486</v>
      </c>
      <c r="E2344" s="23" t="s">
        <v>11487</v>
      </c>
      <c r="F2344" s="5"/>
      <c r="G2344" s="5"/>
      <c r="H2344" s="5"/>
    </row>
    <row r="2345">
      <c r="A2345" s="23" t="s">
        <v>11488</v>
      </c>
      <c r="B2345" s="23" t="s">
        <v>11489</v>
      </c>
      <c r="C2345" s="23" t="s">
        <v>11490</v>
      </c>
      <c r="D2345" s="23" t="s">
        <v>11491</v>
      </c>
      <c r="E2345" s="23" t="s">
        <v>11492</v>
      </c>
      <c r="F2345" s="5"/>
      <c r="G2345" s="5"/>
      <c r="H2345" s="5"/>
    </row>
    <row r="2346">
      <c r="A2346" s="23" t="s">
        <v>11493</v>
      </c>
      <c r="B2346" s="23" t="s">
        <v>11494</v>
      </c>
      <c r="C2346" s="23"/>
      <c r="D2346" s="23" t="s">
        <v>11495</v>
      </c>
      <c r="E2346" s="23" t="s">
        <v>11496</v>
      </c>
      <c r="F2346" s="5"/>
      <c r="G2346" s="5"/>
      <c r="H2346" s="5"/>
    </row>
    <row r="2347">
      <c r="A2347" s="23" t="s">
        <v>11497</v>
      </c>
      <c r="B2347" s="23" t="s">
        <v>11498</v>
      </c>
      <c r="C2347" s="23" t="s">
        <v>11499</v>
      </c>
      <c r="D2347" s="23" t="s">
        <v>11500</v>
      </c>
      <c r="E2347" s="23" t="s">
        <v>11501</v>
      </c>
      <c r="F2347" s="5"/>
      <c r="G2347" s="5"/>
      <c r="H2347" s="5"/>
    </row>
    <row r="2348">
      <c r="A2348" s="23" t="s">
        <v>11502</v>
      </c>
      <c r="B2348" s="23" t="s">
        <v>11503</v>
      </c>
      <c r="C2348" s="23" t="s">
        <v>11504</v>
      </c>
      <c r="D2348" s="23" t="s">
        <v>11505</v>
      </c>
      <c r="E2348" s="23" t="s">
        <v>11506</v>
      </c>
      <c r="F2348" s="5"/>
      <c r="G2348" s="5"/>
      <c r="H2348" s="5"/>
    </row>
    <row r="2349">
      <c r="A2349" s="23" t="s">
        <v>11507</v>
      </c>
      <c r="B2349" s="23" t="s">
        <v>11508</v>
      </c>
      <c r="C2349" s="23" t="s">
        <v>11509</v>
      </c>
      <c r="D2349" s="23" t="s">
        <v>11510</v>
      </c>
      <c r="E2349" s="23" t="s">
        <v>11511</v>
      </c>
      <c r="F2349" s="5"/>
      <c r="G2349" s="5"/>
      <c r="H2349" s="5"/>
    </row>
    <row r="2350">
      <c r="A2350" s="23" t="s">
        <v>11512</v>
      </c>
      <c r="B2350" s="23" t="s">
        <v>11513</v>
      </c>
      <c r="C2350" s="23" t="s">
        <v>11514</v>
      </c>
      <c r="D2350" s="23" t="s">
        <v>11515</v>
      </c>
      <c r="E2350" s="23" t="s">
        <v>11516</v>
      </c>
      <c r="F2350" s="5"/>
      <c r="G2350" s="5"/>
      <c r="H2350" s="5"/>
    </row>
    <row r="2351">
      <c r="A2351" s="23" t="s">
        <v>11517</v>
      </c>
      <c r="B2351" s="23" t="s">
        <v>11518</v>
      </c>
      <c r="C2351" s="23"/>
      <c r="D2351" s="23" t="s">
        <v>11519</v>
      </c>
      <c r="E2351" s="23" t="s">
        <v>11520</v>
      </c>
      <c r="F2351" s="5"/>
      <c r="G2351" s="5"/>
      <c r="H2351" s="5"/>
    </row>
    <row r="2352">
      <c r="A2352" s="23" t="s">
        <v>11521</v>
      </c>
      <c r="B2352" s="23" t="s">
        <v>11522</v>
      </c>
      <c r="C2352" s="23" t="s">
        <v>11523</v>
      </c>
      <c r="D2352" s="23" t="s">
        <v>11524</v>
      </c>
      <c r="E2352" s="23" t="s">
        <v>11525</v>
      </c>
      <c r="F2352" s="5"/>
      <c r="G2352" s="5"/>
      <c r="H2352" s="5"/>
    </row>
    <row r="2353">
      <c r="A2353" s="23" t="s">
        <v>11526</v>
      </c>
      <c r="B2353" s="23" t="s">
        <v>11527</v>
      </c>
      <c r="C2353" s="23" t="s">
        <v>11528</v>
      </c>
      <c r="D2353" s="23" t="s">
        <v>11529</v>
      </c>
      <c r="E2353" s="23" t="s">
        <v>11530</v>
      </c>
      <c r="F2353" s="5"/>
      <c r="G2353" s="5"/>
      <c r="H2353" s="5"/>
    </row>
    <row r="2354">
      <c r="A2354" s="23" t="s">
        <v>11531</v>
      </c>
      <c r="B2354" s="23" t="s">
        <v>11532</v>
      </c>
      <c r="C2354" s="23"/>
      <c r="D2354" s="23" t="s">
        <v>11533</v>
      </c>
      <c r="E2354" s="23" t="s">
        <v>11534</v>
      </c>
      <c r="F2354" s="5"/>
      <c r="G2354" s="5"/>
      <c r="H2354" s="5"/>
    </row>
    <row r="2355">
      <c r="A2355" s="23" t="s">
        <v>11535</v>
      </c>
      <c r="B2355" s="23" t="s">
        <v>11536</v>
      </c>
      <c r="C2355" s="23" t="s">
        <v>11537</v>
      </c>
      <c r="D2355" s="23" t="s">
        <v>11538</v>
      </c>
      <c r="E2355" s="23" t="s">
        <v>11539</v>
      </c>
      <c r="F2355" s="5"/>
      <c r="G2355" s="5"/>
      <c r="H2355" s="5"/>
    </row>
    <row r="2356">
      <c r="A2356" s="23" t="s">
        <v>11540</v>
      </c>
      <c r="B2356" s="23" t="s">
        <v>11541</v>
      </c>
      <c r="C2356" s="23" t="s">
        <v>11542</v>
      </c>
      <c r="D2356" s="23" t="s">
        <v>11543</v>
      </c>
      <c r="E2356" s="23" t="s">
        <v>11544</v>
      </c>
      <c r="F2356" s="5"/>
      <c r="G2356" s="5"/>
      <c r="H2356" s="5"/>
    </row>
    <row r="2357">
      <c r="A2357" s="23" t="s">
        <v>11545</v>
      </c>
      <c r="B2357" s="23" t="s">
        <v>11546</v>
      </c>
      <c r="C2357" s="23" t="s">
        <v>11547</v>
      </c>
      <c r="D2357" s="23" t="s">
        <v>11548</v>
      </c>
      <c r="E2357" s="23" t="s">
        <v>11549</v>
      </c>
      <c r="F2357" s="5"/>
      <c r="G2357" s="5"/>
      <c r="H2357" s="5"/>
    </row>
    <row r="2358">
      <c r="A2358" s="23" t="s">
        <v>11550</v>
      </c>
      <c r="B2358" s="23" t="s">
        <v>11551</v>
      </c>
      <c r="C2358" s="23" t="s">
        <v>11552</v>
      </c>
      <c r="D2358" s="23" t="s">
        <v>11553</v>
      </c>
      <c r="E2358" s="23" t="s">
        <v>11554</v>
      </c>
      <c r="F2358" s="5"/>
      <c r="G2358" s="5"/>
      <c r="H2358" s="5"/>
    </row>
    <row r="2359">
      <c r="A2359" s="23" t="s">
        <v>11555</v>
      </c>
      <c r="B2359" s="23" t="s">
        <v>11556</v>
      </c>
      <c r="C2359" s="23"/>
      <c r="D2359" s="23" t="s">
        <v>11557</v>
      </c>
      <c r="E2359" s="23" t="s">
        <v>11558</v>
      </c>
      <c r="F2359" s="5"/>
      <c r="G2359" s="5"/>
      <c r="H2359" s="5"/>
    </row>
    <row r="2360">
      <c r="A2360" s="23" t="s">
        <v>11559</v>
      </c>
      <c r="B2360" s="23" t="s">
        <v>11560</v>
      </c>
      <c r="C2360" s="23" t="s">
        <v>11561</v>
      </c>
      <c r="D2360" s="23" t="s">
        <v>11562</v>
      </c>
      <c r="E2360" s="23" t="s">
        <v>11563</v>
      </c>
      <c r="F2360" s="5"/>
      <c r="G2360" s="5"/>
      <c r="H2360" s="5"/>
    </row>
    <row r="2361">
      <c r="A2361" s="23" t="s">
        <v>11564</v>
      </c>
      <c r="B2361" s="23" t="s">
        <v>11560</v>
      </c>
      <c r="C2361" s="23" t="s">
        <v>11565</v>
      </c>
      <c r="D2361" s="23" t="s">
        <v>11566</v>
      </c>
      <c r="E2361" s="23" t="s">
        <v>11567</v>
      </c>
      <c r="F2361" s="5"/>
      <c r="G2361" s="5"/>
      <c r="H2361" s="5"/>
    </row>
    <row r="2362">
      <c r="A2362" s="23" t="s">
        <v>11568</v>
      </c>
      <c r="B2362" s="23" t="s">
        <v>11569</v>
      </c>
      <c r="C2362" s="23"/>
      <c r="D2362" s="23" t="s">
        <v>11570</v>
      </c>
      <c r="E2362" s="23" t="s">
        <v>11571</v>
      </c>
      <c r="F2362" s="5"/>
      <c r="G2362" s="5"/>
      <c r="H2362" s="5"/>
    </row>
    <row r="2363">
      <c r="A2363" s="23" t="s">
        <v>11572</v>
      </c>
      <c r="B2363" s="23" t="s">
        <v>11573</v>
      </c>
      <c r="C2363" s="23"/>
      <c r="D2363" s="23" t="s">
        <v>11574</v>
      </c>
      <c r="E2363" s="23" t="s">
        <v>11575</v>
      </c>
      <c r="F2363" s="5"/>
      <c r="G2363" s="5"/>
      <c r="H2363" s="5"/>
    </row>
    <row r="2364">
      <c r="A2364" s="23" t="s">
        <v>11576</v>
      </c>
      <c r="B2364" s="23" t="s">
        <v>11577</v>
      </c>
      <c r="C2364" s="23" t="s">
        <v>11578</v>
      </c>
      <c r="D2364" s="23" t="s">
        <v>11579</v>
      </c>
      <c r="E2364" s="23" t="s">
        <v>11580</v>
      </c>
      <c r="F2364" s="5"/>
      <c r="G2364" s="5"/>
      <c r="H2364" s="5"/>
    </row>
    <row r="2365">
      <c r="A2365" s="23" t="s">
        <v>11581</v>
      </c>
      <c r="B2365" s="23" t="s">
        <v>11582</v>
      </c>
      <c r="C2365" s="23"/>
      <c r="D2365" s="23" t="s">
        <v>11583</v>
      </c>
      <c r="E2365" s="23" t="s">
        <v>11584</v>
      </c>
      <c r="F2365" s="5"/>
      <c r="G2365" s="5"/>
      <c r="H2365" s="5"/>
    </row>
    <row r="2366">
      <c r="A2366" s="23" t="s">
        <v>11585</v>
      </c>
      <c r="B2366" s="23" t="s">
        <v>11586</v>
      </c>
      <c r="C2366" s="23" t="s">
        <v>11587</v>
      </c>
      <c r="D2366" s="23" t="s">
        <v>11588</v>
      </c>
      <c r="E2366" s="23" t="s">
        <v>11589</v>
      </c>
      <c r="F2366" s="5"/>
      <c r="G2366" s="5"/>
      <c r="H2366" s="5"/>
    </row>
    <row r="2367">
      <c r="A2367" s="23" t="s">
        <v>11590</v>
      </c>
      <c r="B2367" s="23" t="s">
        <v>11591</v>
      </c>
      <c r="C2367" s="23"/>
      <c r="D2367" s="23" t="s">
        <v>11592</v>
      </c>
      <c r="E2367" s="23" t="s">
        <v>11593</v>
      </c>
      <c r="F2367" s="5"/>
      <c r="G2367" s="5"/>
      <c r="H2367" s="5"/>
    </row>
    <row r="2368">
      <c r="A2368" s="23" t="s">
        <v>11594</v>
      </c>
      <c r="B2368" s="23" t="s">
        <v>11595</v>
      </c>
      <c r="C2368" s="23"/>
      <c r="D2368" s="23" t="s">
        <v>11596</v>
      </c>
      <c r="E2368" s="23" t="s">
        <v>11597</v>
      </c>
      <c r="F2368" s="5"/>
      <c r="G2368" s="5"/>
      <c r="H2368" s="5"/>
    </row>
    <row r="2369">
      <c r="A2369" s="23" t="s">
        <v>11598</v>
      </c>
      <c r="B2369" s="23" t="s">
        <v>11599</v>
      </c>
      <c r="C2369" s="23" t="s">
        <v>11600</v>
      </c>
      <c r="D2369" s="23" t="s">
        <v>11601</v>
      </c>
      <c r="E2369" s="23" t="s">
        <v>11602</v>
      </c>
      <c r="F2369" s="5"/>
      <c r="G2369" s="5"/>
      <c r="H2369" s="5"/>
    </row>
    <row r="2370">
      <c r="A2370" s="23" t="s">
        <v>11603</v>
      </c>
      <c r="B2370" s="23" t="s">
        <v>11604</v>
      </c>
      <c r="C2370" s="23"/>
      <c r="D2370" s="23" t="s">
        <v>11605</v>
      </c>
      <c r="E2370" s="23" t="s">
        <v>11606</v>
      </c>
      <c r="F2370" s="5"/>
      <c r="G2370" s="5"/>
      <c r="H2370" s="5"/>
    </row>
    <row r="2371">
      <c r="A2371" s="23" t="s">
        <v>11607</v>
      </c>
      <c r="B2371" s="23" t="s">
        <v>11608</v>
      </c>
      <c r="C2371" s="23"/>
      <c r="D2371" s="23" t="s">
        <v>11609</v>
      </c>
      <c r="E2371" s="23" t="s">
        <v>11610</v>
      </c>
      <c r="F2371" s="5"/>
      <c r="G2371" s="5"/>
      <c r="H2371" s="5"/>
    </row>
    <row r="2372">
      <c r="A2372" s="23" t="s">
        <v>11611</v>
      </c>
      <c r="B2372" s="23" t="s">
        <v>11612</v>
      </c>
      <c r="C2372" s="23" t="s">
        <v>11613</v>
      </c>
      <c r="D2372" s="23" t="s">
        <v>11614</v>
      </c>
      <c r="E2372" s="23" t="s">
        <v>11615</v>
      </c>
      <c r="F2372" s="5"/>
      <c r="G2372" s="5"/>
      <c r="H2372" s="5"/>
    </row>
    <row r="2373">
      <c r="A2373" s="23" t="s">
        <v>11616</v>
      </c>
      <c r="B2373" s="23" t="s">
        <v>11617</v>
      </c>
      <c r="C2373" s="23" t="s">
        <v>11618</v>
      </c>
      <c r="D2373" s="23" t="s">
        <v>11619</v>
      </c>
      <c r="E2373" s="23" t="s">
        <v>11620</v>
      </c>
      <c r="F2373" s="5"/>
      <c r="G2373" s="5"/>
      <c r="H2373" s="5"/>
    </row>
    <row r="2374">
      <c r="A2374" s="23" t="s">
        <v>11621</v>
      </c>
      <c r="B2374" s="23" t="s">
        <v>11622</v>
      </c>
      <c r="C2374" s="23"/>
      <c r="D2374" s="23" t="s">
        <v>11623</v>
      </c>
      <c r="E2374" s="23" t="s">
        <v>11624</v>
      </c>
      <c r="F2374" s="5"/>
      <c r="G2374" s="5"/>
      <c r="H2374" s="5"/>
    </row>
    <row r="2375">
      <c r="A2375" s="23" t="s">
        <v>11625</v>
      </c>
      <c r="B2375" s="23" t="s">
        <v>11626</v>
      </c>
      <c r="C2375" s="23" t="s">
        <v>11627</v>
      </c>
      <c r="D2375" s="23" t="s">
        <v>11628</v>
      </c>
      <c r="E2375" s="23" t="s">
        <v>11629</v>
      </c>
      <c r="F2375" s="5"/>
      <c r="G2375" s="5"/>
      <c r="H2375" s="5"/>
    </row>
    <row r="2376">
      <c r="A2376" s="23" t="s">
        <v>11630</v>
      </c>
      <c r="B2376" s="23" t="s">
        <v>11631</v>
      </c>
      <c r="C2376" s="23" t="s">
        <v>11632</v>
      </c>
      <c r="D2376" s="23" t="s">
        <v>11633</v>
      </c>
      <c r="E2376" s="23" t="s">
        <v>11634</v>
      </c>
      <c r="F2376" s="5"/>
      <c r="G2376" s="5"/>
      <c r="H2376" s="5"/>
    </row>
    <row r="2377">
      <c r="A2377" s="23" t="s">
        <v>11635</v>
      </c>
      <c r="B2377" s="23" t="s">
        <v>11636</v>
      </c>
      <c r="C2377" s="23"/>
      <c r="D2377" s="23" t="s">
        <v>11637</v>
      </c>
      <c r="E2377" s="23" t="s">
        <v>11638</v>
      </c>
      <c r="F2377" s="5"/>
      <c r="G2377" s="5"/>
      <c r="H2377" s="5"/>
    </row>
    <row r="2378">
      <c r="A2378" s="23" t="s">
        <v>11639</v>
      </c>
      <c r="B2378" s="23" t="s">
        <v>11640</v>
      </c>
      <c r="C2378" s="23" t="s">
        <v>11641</v>
      </c>
      <c r="D2378" s="23" t="s">
        <v>11642</v>
      </c>
      <c r="E2378" s="23" t="s">
        <v>11643</v>
      </c>
      <c r="F2378" s="5"/>
      <c r="G2378" s="5"/>
      <c r="H2378" s="5"/>
    </row>
    <row r="2379">
      <c r="A2379" s="23" t="s">
        <v>11644</v>
      </c>
      <c r="B2379" s="23" t="s">
        <v>11645</v>
      </c>
      <c r="C2379" s="23" t="s">
        <v>11646</v>
      </c>
      <c r="D2379" s="23" t="s">
        <v>11647</v>
      </c>
      <c r="E2379" s="23" t="s">
        <v>11648</v>
      </c>
      <c r="F2379" s="5"/>
      <c r="G2379" s="5"/>
      <c r="H2379" s="5"/>
    </row>
    <row r="2380">
      <c r="A2380" s="23" t="s">
        <v>11649</v>
      </c>
      <c r="B2380" s="23" t="s">
        <v>11650</v>
      </c>
      <c r="C2380" s="23" t="s">
        <v>11651</v>
      </c>
      <c r="D2380" s="23" t="s">
        <v>11652</v>
      </c>
      <c r="E2380" s="23" t="s">
        <v>11653</v>
      </c>
      <c r="F2380" s="5"/>
      <c r="G2380" s="5"/>
      <c r="H2380" s="5"/>
    </row>
    <row r="2381">
      <c r="A2381" s="23" t="s">
        <v>11654</v>
      </c>
      <c r="B2381" s="23" t="s">
        <v>11655</v>
      </c>
      <c r="C2381" s="23" t="s">
        <v>11656</v>
      </c>
      <c r="D2381" s="23" t="s">
        <v>11657</v>
      </c>
      <c r="E2381" s="23" t="s">
        <v>11658</v>
      </c>
      <c r="F2381" s="5"/>
      <c r="G2381" s="5"/>
      <c r="H2381" s="5"/>
    </row>
    <row r="2382">
      <c r="A2382" s="23" t="s">
        <v>11659</v>
      </c>
      <c r="B2382" s="23" t="s">
        <v>11660</v>
      </c>
      <c r="C2382" s="23"/>
      <c r="D2382" s="23" t="s">
        <v>11661</v>
      </c>
      <c r="E2382" s="23" t="s">
        <v>11662</v>
      </c>
      <c r="F2382" s="5"/>
      <c r="G2382" s="5"/>
      <c r="H2382" s="5"/>
    </row>
    <row r="2383">
      <c r="A2383" s="23" t="s">
        <v>11663</v>
      </c>
      <c r="B2383" s="23" t="s">
        <v>11664</v>
      </c>
      <c r="C2383" s="23" t="s">
        <v>11665</v>
      </c>
      <c r="D2383" s="23" t="s">
        <v>11666</v>
      </c>
      <c r="E2383" s="23" t="s">
        <v>11667</v>
      </c>
      <c r="F2383" s="5"/>
      <c r="G2383" s="5"/>
      <c r="H2383" s="5"/>
    </row>
    <row r="2384">
      <c r="A2384" s="23" t="s">
        <v>11668</v>
      </c>
      <c r="B2384" s="23" t="s">
        <v>11669</v>
      </c>
      <c r="C2384" s="23" t="s">
        <v>11670</v>
      </c>
      <c r="D2384" s="23" t="s">
        <v>11671</v>
      </c>
      <c r="E2384" s="23" t="s">
        <v>11672</v>
      </c>
      <c r="F2384" s="5"/>
      <c r="G2384" s="5"/>
      <c r="H2384" s="5"/>
    </row>
    <row r="2385">
      <c r="A2385" s="23" t="s">
        <v>11673</v>
      </c>
      <c r="B2385" s="23" t="s">
        <v>11674</v>
      </c>
      <c r="C2385" s="23"/>
      <c r="D2385" s="23" t="s">
        <v>11675</v>
      </c>
      <c r="E2385" s="23" t="s">
        <v>11676</v>
      </c>
      <c r="F2385" s="5"/>
      <c r="G2385" s="5"/>
      <c r="H2385" s="5"/>
    </row>
    <row r="2386">
      <c r="A2386" s="23" t="s">
        <v>11677</v>
      </c>
      <c r="B2386" s="23" t="s">
        <v>11678</v>
      </c>
      <c r="C2386" s="23"/>
      <c r="D2386" s="23" t="s">
        <v>11679</v>
      </c>
      <c r="E2386" s="23" t="s">
        <v>11680</v>
      </c>
      <c r="F2386" s="5"/>
      <c r="G2386" s="5"/>
      <c r="H2386" s="5"/>
    </row>
    <row r="2387">
      <c r="A2387" s="23" t="s">
        <v>11681</v>
      </c>
      <c r="B2387" s="23" t="s">
        <v>11682</v>
      </c>
      <c r="C2387" s="23" t="s">
        <v>11683</v>
      </c>
      <c r="D2387" s="23" t="s">
        <v>11684</v>
      </c>
      <c r="E2387" s="23" t="s">
        <v>11685</v>
      </c>
      <c r="F2387" s="5"/>
      <c r="G2387" s="5"/>
      <c r="H2387" s="5"/>
    </row>
    <row r="2388">
      <c r="A2388" s="23" t="s">
        <v>11686</v>
      </c>
      <c r="B2388" s="23" t="s">
        <v>11687</v>
      </c>
      <c r="C2388" s="23"/>
      <c r="D2388" s="23" t="s">
        <v>11688</v>
      </c>
      <c r="E2388" s="23" t="s">
        <v>11689</v>
      </c>
      <c r="F2388" s="5"/>
      <c r="G2388" s="5"/>
      <c r="H2388" s="5"/>
    </row>
    <row r="2389">
      <c r="A2389" s="23" t="s">
        <v>11690</v>
      </c>
      <c r="B2389" s="23" t="s">
        <v>11691</v>
      </c>
      <c r="C2389" s="23" t="s">
        <v>11692</v>
      </c>
      <c r="D2389" s="23" t="s">
        <v>11693</v>
      </c>
      <c r="E2389" s="23" t="s">
        <v>4613</v>
      </c>
      <c r="F2389" s="5"/>
      <c r="G2389" s="5"/>
      <c r="H2389" s="5"/>
    </row>
    <row r="2390">
      <c r="A2390" s="23" t="s">
        <v>11694</v>
      </c>
      <c r="B2390" s="23" t="s">
        <v>11695</v>
      </c>
      <c r="C2390" s="23" t="s">
        <v>11696</v>
      </c>
      <c r="D2390" s="23" t="s">
        <v>11697</v>
      </c>
      <c r="E2390" s="23" t="s">
        <v>4616</v>
      </c>
      <c r="F2390" s="5"/>
      <c r="G2390" s="5"/>
      <c r="H2390" s="5"/>
    </row>
    <row r="2391">
      <c r="A2391" s="23" t="s">
        <v>11698</v>
      </c>
      <c r="B2391" s="23" t="s">
        <v>11699</v>
      </c>
      <c r="C2391" s="23" t="s">
        <v>11700</v>
      </c>
      <c r="D2391" s="23" t="s">
        <v>11701</v>
      </c>
      <c r="E2391" s="23" t="s">
        <v>11702</v>
      </c>
      <c r="F2391" s="5"/>
      <c r="G2391" s="5"/>
      <c r="H2391" s="5"/>
    </row>
    <row r="2392">
      <c r="A2392" s="23" t="s">
        <v>11703</v>
      </c>
      <c r="B2392" s="23" t="s">
        <v>11704</v>
      </c>
      <c r="C2392" s="23"/>
      <c r="D2392" s="23" t="s">
        <v>11705</v>
      </c>
      <c r="E2392" s="23" t="s">
        <v>11706</v>
      </c>
      <c r="F2392" s="5"/>
      <c r="G2392" s="5"/>
      <c r="H2392" s="5"/>
    </row>
    <row r="2393">
      <c r="A2393" s="23" t="s">
        <v>11707</v>
      </c>
      <c r="B2393" s="23" t="s">
        <v>11708</v>
      </c>
      <c r="C2393" s="23" t="s">
        <v>11709</v>
      </c>
      <c r="D2393" s="23" t="s">
        <v>11710</v>
      </c>
      <c r="E2393" s="23" t="s">
        <v>11711</v>
      </c>
      <c r="F2393" s="5"/>
      <c r="G2393" s="5"/>
      <c r="H2393" s="5"/>
    </row>
    <row r="2394">
      <c r="A2394" s="23" t="s">
        <v>11712</v>
      </c>
      <c r="B2394" s="23" t="s">
        <v>11713</v>
      </c>
      <c r="C2394" s="23" t="s">
        <v>11714</v>
      </c>
      <c r="D2394" s="23" t="s">
        <v>11715</v>
      </c>
      <c r="E2394" s="23" t="s">
        <v>11716</v>
      </c>
      <c r="F2394" s="5"/>
      <c r="G2394" s="5"/>
      <c r="H2394" s="5"/>
    </row>
    <row r="2395">
      <c r="A2395" s="23" t="s">
        <v>11717</v>
      </c>
      <c r="B2395" s="23" t="s">
        <v>11718</v>
      </c>
      <c r="C2395" s="23" t="s">
        <v>11719</v>
      </c>
      <c r="D2395" s="23" t="s">
        <v>11720</v>
      </c>
      <c r="E2395" s="23" t="s">
        <v>11721</v>
      </c>
      <c r="F2395" s="5"/>
      <c r="G2395" s="5"/>
      <c r="H2395" s="5"/>
    </row>
    <row r="2396">
      <c r="A2396" s="23" t="s">
        <v>11722</v>
      </c>
      <c r="B2396" s="23" t="s">
        <v>11723</v>
      </c>
      <c r="C2396" s="23" t="s">
        <v>11724</v>
      </c>
      <c r="D2396" s="23" t="s">
        <v>11725</v>
      </c>
      <c r="E2396" s="23" t="s">
        <v>11726</v>
      </c>
      <c r="F2396" s="5"/>
      <c r="G2396" s="5"/>
      <c r="H2396" s="5"/>
    </row>
    <row r="2397">
      <c r="A2397" s="23" t="s">
        <v>11727</v>
      </c>
      <c r="B2397" s="23" t="s">
        <v>11728</v>
      </c>
      <c r="C2397" s="23"/>
      <c r="D2397" s="23" t="s">
        <v>11729</v>
      </c>
      <c r="E2397" s="23" t="s">
        <v>11730</v>
      </c>
      <c r="F2397" s="5"/>
      <c r="G2397" s="5"/>
      <c r="H2397" s="5"/>
    </row>
    <row r="2398">
      <c r="A2398" s="23" t="s">
        <v>11731</v>
      </c>
      <c r="B2398" s="23" t="s">
        <v>11732</v>
      </c>
      <c r="C2398" s="23" t="s">
        <v>11733</v>
      </c>
      <c r="D2398" s="23" t="s">
        <v>11734</v>
      </c>
      <c r="E2398" s="23" t="s">
        <v>11735</v>
      </c>
      <c r="F2398" s="5"/>
      <c r="G2398" s="5"/>
      <c r="H2398" s="5"/>
    </row>
    <row r="2399">
      <c r="A2399" s="23" t="s">
        <v>11736</v>
      </c>
      <c r="B2399" s="23" t="s">
        <v>11737</v>
      </c>
      <c r="C2399" s="23" t="s">
        <v>11738</v>
      </c>
      <c r="D2399" s="23" t="s">
        <v>11739</v>
      </c>
      <c r="E2399" s="23" t="s">
        <v>11740</v>
      </c>
      <c r="F2399" s="5"/>
      <c r="G2399" s="5"/>
      <c r="H2399" s="5"/>
    </row>
    <row r="2400">
      <c r="A2400" s="23" t="s">
        <v>11741</v>
      </c>
      <c r="B2400" s="23" t="s">
        <v>11742</v>
      </c>
      <c r="C2400" s="23" t="s">
        <v>11743</v>
      </c>
      <c r="D2400" s="23" t="s">
        <v>11744</v>
      </c>
      <c r="E2400" s="23" t="s">
        <v>11745</v>
      </c>
      <c r="F2400" s="5"/>
      <c r="G2400" s="5"/>
      <c r="H2400" s="5"/>
    </row>
    <row r="2401">
      <c r="A2401" s="23" t="s">
        <v>11746</v>
      </c>
      <c r="B2401" s="23" t="s">
        <v>11747</v>
      </c>
      <c r="C2401" s="23"/>
      <c r="D2401" s="23" t="s">
        <v>11748</v>
      </c>
      <c r="E2401" s="23" t="s">
        <v>11749</v>
      </c>
      <c r="F2401" s="5"/>
      <c r="G2401" s="5"/>
      <c r="H2401" s="5"/>
    </row>
    <row r="2402">
      <c r="A2402" s="23" t="s">
        <v>11750</v>
      </c>
      <c r="B2402" s="23" t="s">
        <v>11747</v>
      </c>
      <c r="C2402" s="23" t="s">
        <v>11751</v>
      </c>
      <c r="D2402" s="23" t="s">
        <v>11752</v>
      </c>
      <c r="E2402" s="23" t="s">
        <v>11753</v>
      </c>
      <c r="F2402" s="5"/>
      <c r="G2402" s="5"/>
      <c r="H2402" s="5"/>
    </row>
    <row r="2403">
      <c r="A2403" s="23" t="s">
        <v>11754</v>
      </c>
      <c r="B2403" s="23" t="s">
        <v>11755</v>
      </c>
      <c r="C2403" s="23" t="s">
        <v>11756</v>
      </c>
      <c r="D2403" s="23" t="s">
        <v>11757</v>
      </c>
      <c r="E2403" s="23" t="s">
        <v>11758</v>
      </c>
      <c r="F2403" s="5"/>
      <c r="G2403" s="5"/>
      <c r="H2403" s="5"/>
    </row>
    <row r="2404">
      <c r="A2404" s="23" t="s">
        <v>11759</v>
      </c>
      <c r="B2404" s="23" t="s">
        <v>11760</v>
      </c>
      <c r="C2404" s="23" t="s">
        <v>11761</v>
      </c>
      <c r="D2404" s="23" t="s">
        <v>11762</v>
      </c>
      <c r="E2404" s="23" t="s">
        <v>11763</v>
      </c>
      <c r="F2404" s="5"/>
      <c r="G2404" s="5"/>
      <c r="H2404" s="5"/>
    </row>
    <row r="2405">
      <c r="A2405" s="23" t="s">
        <v>11764</v>
      </c>
      <c r="B2405" s="23" t="s">
        <v>11765</v>
      </c>
      <c r="C2405" s="23" t="s">
        <v>11766</v>
      </c>
      <c r="D2405" s="23" t="s">
        <v>11767</v>
      </c>
      <c r="E2405" s="23" t="s">
        <v>11768</v>
      </c>
      <c r="F2405" s="5"/>
      <c r="G2405" s="5"/>
      <c r="H2405" s="5"/>
    </row>
    <row r="2406">
      <c r="A2406" s="23" t="s">
        <v>11769</v>
      </c>
      <c r="B2406" s="23" t="s">
        <v>11770</v>
      </c>
      <c r="C2406" s="23" t="s">
        <v>11771</v>
      </c>
      <c r="D2406" s="23" t="s">
        <v>11772</v>
      </c>
      <c r="E2406" s="23" t="s">
        <v>11773</v>
      </c>
      <c r="F2406" s="5"/>
      <c r="G2406" s="5"/>
      <c r="H2406" s="5"/>
    </row>
    <row r="2407">
      <c r="A2407" s="23" t="s">
        <v>11774</v>
      </c>
      <c r="B2407" s="23" t="s">
        <v>11775</v>
      </c>
      <c r="C2407" s="23" t="s">
        <v>11776</v>
      </c>
      <c r="D2407" s="23" t="s">
        <v>11777</v>
      </c>
      <c r="E2407" s="23" t="s">
        <v>11778</v>
      </c>
      <c r="F2407" s="5"/>
      <c r="G2407" s="5"/>
      <c r="H2407" s="5"/>
    </row>
    <row r="2408">
      <c r="A2408" s="23" t="s">
        <v>11779</v>
      </c>
      <c r="B2408" s="23" t="s">
        <v>11780</v>
      </c>
      <c r="C2408" s="23" t="s">
        <v>11781</v>
      </c>
      <c r="D2408" s="23" t="s">
        <v>11782</v>
      </c>
      <c r="E2408" s="23" t="s">
        <v>11783</v>
      </c>
      <c r="F2408" s="5"/>
      <c r="G2408" s="5"/>
      <c r="H2408" s="5"/>
    </row>
    <row r="2409">
      <c r="A2409" s="23" t="s">
        <v>11784</v>
      </c>
      <c r="B2409" s="23" t="s">
        <v>11785</v>
      </c>
      <c r="C2409" s="23" t="s">
        <v>11786</v>
      </c>
      <c r="D2409" s="23" t="s">
        <v>11787</v>
      </c>
      <c r="E2409" s="23" t="s">
        <v>11788</v>
      </c>
      <c r="F2409" s="5"/>
      <c r="G2409" s="5"/>
      <c r="H2409" s="5"/>
    </row>
    <row r="2410">
      <c r="A2410" s="23" t="s">
        <v>11789</v>
      </c>
      <c r="B2410" s="23" t="s">
        <v>11790</v>
      </c>
      <c r="C2410" s="23"/>
      <c r="D2410" s="23" t="s">
        <v>11791</v>
      </c>
      <c r="E2410" s="23" t="s">
        <v>11792</v>
      </c>
      <c r="F2410" s="5"/>
      <c r="G2410" s="5"/>
      <c r="H2410" s="5"/>
    </row>
    <row r="2411">
      <c r="A2411" s="23" t="s">
        <v>11793</v>
      </c>
      <c r="B2411" s="23" t="s">
        <v>11790</v>
      </c>
      <c r="C2411" s="23"/>
      <c r="D2411" s="23" t="s">
        <v>11794</v>
      </c>
      <c r="E2411" s="23" t="s">
        <v>11795</v>
      </c>
      <c r="F2411" s="5"/>
      <c r="G2411" s="5"/>
      <c r="H2411" s="5"/>
    </row>
    <row r="2412">
      <c r="A2412" s="23" t="s">
        <v>11796</v>
      </c>
      <c r="B2412" s="23" t="s">
        <v>11797</v>
      </c>
      <c r="C2412" s="23" t="s">
        <v>11798</v>
      </c>
      <c r="D2412" s="23" t="s">
        <v>11799</v>
      </c>
      <c r="E2412" s="23" t="s">
        <v>11800</v>
      </c>
      <c r="F2412" s="5"/>
      <c r="G2412" s="5"/>
      <c r="H2412" s="5"/>
    </row>
    <row r="2413">
      <c r="A2413" s="23" t="s">
        <v>11801</v>
      </c>
      <c r="B2413" s="23" t="s">
        <v>11802</v>
      </c>
      <c r="C2413" s="23"/>
      <c r="D2413" s="23" t="s">
        <v>11803</v>
      </c>
      <c r="E2413" s="23" t="s">
        <v>11804</v>
      </c>
      <c r="F2413" s="5"/>
      <c r="G2413" s="5"/>
      <c r="H2413" s="5"/>
    </row>
    <row r="2414">
      <c r="A2414" s="23" t="s">
        <v>11805</v>
      </c>
      <c r="B2414" s="23" t="s">
        <v>11806</v>
      </c>
      <c r="C2414" s="23"/>
      <c r="D2414" s="23" t="s">
        <v>11807</v>
      </c>
      <c r="E2414" s="23" t="s">
        <v>11808</v>
      </c>
      <c r="F2414" s="5"/>
      <c r="G2414" s="5"/>
      <c r="H2414" s="5"/>
    </row>
    <row r="2415">
      <c r="A2415" s="23" t="s">
        <v>11809</v>
      </c>
      <c r="B2415" s="23" t="s">
        <v>11810</v>
      </c>
      <c r="C2415" s="23" t="s">
        <v>11811</v>
      </c>
      <c r="D2415" s="23" t="s">
        <v>11812</v>
      </c>
      <c r="E2415" s="23" t="s">
        <v>11813</v>
      </c>
      <c r="F2415" s="5"/>
      <c r="G2415" s="5"/>
      <c r="H2415" s="5"/>
    </row>
    <row r="2416">
      <c r="A2416" s="23" t="s">
        <v>11814</v>
      </c>
      <c r="B2416" s="23"/>
      <c r="C2416" s="23" t="s">
        <v>11815</v>
      </c>
      <c r="D2416" s="23" t="s">
        <v>11816</v>
      </c>
      <c r="E2416" s="23" t="s">
        <v>11817</v>
      </c>
      <c r="F2416" s="5"/>
      <c r="G2416" s="5"/>
      <c r="H2416" s="5"/>
    </row>
    <row r="2417">
      <c r="A2417" s="23" t="s">
        <v>11818</v>
      </c>
      <c r="B2417" s="23" t="s">
        <v>11819</v>
      </c>
      <c r="C2417" s="23" t="s">
        <v>11820</v>
      </c>
      <c r="D2417" s="23" t="s">
        <v>11821</v>
      </c>
      <c r="E2417" s="23" t="s">
        <v>11822</v>
      </c>
      <c r="F2417" s="5"/>
      <c r="G2417" s="5"/>
      <c r="H2417" s="5"/>
    </row>
    <row r="2418">
      <c r="A2418" s="23" t="s">
        <v>11823</v>
      </c>
      <c r="B2418" s="23" t="s">
        <v>11824</v>
      </c>
      <c r="C2418" s="23" t="s">
        <v>11825</v>
      </c>
      <c r="D2418" s="23" t="s">
        <v>11826</v>
      </c>
      <c r="E2418" s="23" t="s">
        <v>11827</v>
      </c>
      <c r="F2418" s="5"/>
      <c r="G2418" s="5"/>
      <c r="H2418" s="5"/>
    </row>
    <row r="2419">
      <c r="A2419" s="23" t="s">
        <v>11828</v>
      </c>
      <c r="B2419" s="23" t="s">
        <v>11829</v>
      </c>
      <c r="C2419" s="23"/>
      <c r="D2419" s="23" t="s">
        <v>11830</v>
      </c>
      <c r="E2419" s="23" t="s">
        <v>11831</v>
      </c>
      <c r="F2419" s="5"/>
      <c r="G2419" s="5"/>
      <c r="H2419" s="5"/>
    </row>
    <row r="2420">
      <c r="A2420" s="23" t="s">
        <v>11832</v>
      </c>
      <c r="B2420" s="23"/>
      <c r="C2420" s="23" t="s">
        <v>11833</v>
      </c>
      <c r="D2420" s="23" t="s">
        <v>11834</v>
      </c>
      <c r="E2420" s="23" t="s">
        <v>11835</v>
      </c>
      <c r="F2420" s="5"/>
      <c r="G2420" s="5"/>
      <c r="H2420" s="5"/>
    </row>
    <row r="2421">
      <c r="A2421" s="23" t="s">
        <v>11836</v>
      </c>
      <c r="B2421" s="23" t="s">
        <v>11837</v>
      </c>
      <c r="C2421" s="23"/>
      <c r="D2421" s="23" t="s">
        <v>11838</v>
      </c>
      <c r="E2421" s="23" t="s">
        <v>11839</v>
      </c>
      <c r="F2421" s="5"/>
      <c r="G2421" s="5"/>
      <c r="H2421" s="5"/>
    </row>
    <row r="2422">
      <c r="A2422" s="23" t="s">
        <v>11840</v>
      </c>
      <c r="B2422" s="23" t="s">
        <v>11841</v>
      </c>
      <c r="C2422" s="23" t="s">
        <v>11842</v>
      </c>
      <c r="D2422" s="23" t="s">
        <v>11843</v>
      </c>
      <c r="E2422" s="23" t="s">
        <v>11844</v>
      </c>
      <c r="F2422" s="5"/>
      <c r="G2422" s="5"/>
      <c r="H2422" s="5"/>
    </row>
    <row r="2423">
      <c r="A2423" s="23" t="s">
        <v>11845</v>
      </c>
      <c r="B2423" s="23" t="s">
        <v>11846</v>
      </c>
      <c r="C2423" s="23" t="s">
        <v>11847</v>
      </c>
      <c r="D2423" s="23" t="s">
        <v>11848</v>
      </c>
      <c r="E2423" s="23" t="s">
        <v>11849</v>
      </c>
      <c r="F2423" s="5"/>
      <c r="G2423" s="5"/>
      <c r="H2423" s="5"/>
    </row>
    <row r="2424">
      <c r="A2424" s="23" t="s">
        <v>11850</v>
      </c>
      <c r="B2424" s="23" t="s">
        <v>11851</v>
      </c>
      <c r="C2424" s="23"/>
      <c r="D2424" s="23" t="s">
        <v>11852</v>
      </c>
      <c r="E2424" s="23" t="s">
        <v>11853</v>
      </c>
      <c r="F2424" s="5"/>
      <c r="G2424" s="5"/>
      <c r="H2424" s="5"/>
    </row>
    <row r="2425">
      <c r="A2425" s="23" t="s">
        <v>11854</v>
      </c>
      <c r="B2425" s="23" t="s">
        <v>11855</v>
      </c>
      <c r="C2425" s="23"/>
      <c r="D2425" s="23" t="s">
        <v>11856</v>
      </c>
      <c r="E2425" s="23" t="s">
        <v>11857</v>
      </c>
      <c r="F2425" s="5"/>
      <c r="G2425" s="5"/>
      <c r="H2425" s="5"/>
    </row>
    <row r="2426">
      <c r="A2426" s="23" t="s">
        <v>11858</v>
      </c>
      <c r="B2426" s="23" t="s">
        <v>11859</v>
      </c>
      <c r="C2426" s="23"/>
      <c r="D2426" s="23" t="s">
        <v>11860</v>
      </c>
      <c r="E2426" s="23" t="s">
        <v>11861</v>
      </c>
      <c r="F2426" s="5"/>
      <c r="G2426" s="5"/>
      <c r="H2426" s="5"/>
    </row>
    <row r="2427">
      <c r="A2427" s="23" t="s">
        <v>11862</v>
      </c>
      <c r="B2427" s="23" t="s">
        <v>11863</v>
      </c>
      <c r="C2427" s="23"/>
      <c r="D2427" s="23"/>
      <c r="E2427" s="23"/>
      <c r="F2427" s="5"/>
      <c r="G2427" s="5"/>
      <c r="H2427" s="5"/>
    </row>
    <row r="2428">
      <c r="A2428" s="23" t="s">
        <v>11864</v>
      </c>
      <c r="B2428" s="23" t="s">
        <v>11865</v>
      </c>
      <c r="C2428" s="23"/>
      <c r="D2428" s="23" t="s">
        <v>1522</v>
      </c>
      <c r="E2428" s="23" t="s">
        <v>1523</v>
      </c>
      <c r="F2428" s="5"/>
      <c r="G2428" s="5"/>
      <c r="H2428" s="5"/>
    </row>
    <row r="2429">
      <c r="A2429" s="23" t="s">
        <v>11866</v>
      </c>
      <c r="B2429" s="23" t="s">
        <v>11867</v>
      </c>
      <c r="C2429" s="23" t="s">
        <v>11868</v>
      </c>
      <c r="D2429" s="23" t="s">
        <v>11869</v>
      </c>
      <c r="E2429" s="23" t="s">
        <v>11870</v>
      </c>
      <c r="F2429" s="5"/>
      <c r="G2429" s="5"/>
      <c r="H2429" s="5"/>
    </row>
    <row r="2430">
      <c r="A2430" s="23" t="s">
        <v>11871</v>
      </c>
      <c r="B2430" s="23" t="s">
        <v>11872</v>
      </c>
      <c r="C2430" s="23" t="s">
        <v>11873</v>
      </c>
      <c r="D2430" s="23" t="s">
        <v>11874</v>
      </c>
      <c r="E2430" s="23" t="s">
        <v>11875</v>
      </c>
      <c r="F2430" s="5"/>
      <c r="G2430" s="5"/>
      <c r="H2430" s="5"/>
    </row>
    <row r="2431">
      <c r="A2431" s="23" t="s">
        <v>11876</v>
      </c>
      <c r="B2431" s="23"/>
      <c r="C2431" s="23"/>
      <c r="D2431" s="23" t="s">
        <v>11877</v>
      </c>
      <c r="E2431" s="23" t="s">
        <v>11878</v>
      </c>
      <c r="F2431" s="5"/>
      <c r="G2431" s="5"/>
      <c r="H2431" s="5"/>
    </row>
    <row r="2432">
      <c r="A2432" s="23" t="s">
        <v>11879</v>
      </c>
      <c r="B2432" s="23" t="s">
        <v>11880</v>
      </c>
      <c r="C2432" s="23" t="s">
        <v>11881</v>
      </c>
      <c r="D2432" s="23" t="s">
        <v>11882</v>
      </c>
      <c r="E2432" s="23" t="s">
        <v>11883</v>
      </c>
      <c r="F2432" s="5"/>
      <c r="G2432" s="5"/>
      <c r="H2432" s="5"/>
    </row>
    <row r="2433">
      <c r="A2433" s="23" t="s">
        <v>11884</v>
      </c>
      <c r="B2433" s="23" t="s">
        <v>11885</v>
      </c>
      <c r="C2433" s="23" t="s">
        <v>11886</v>
      </c>
      <c r="D2433" s="23" t="s">
        <v>11887</v>
      </c>
      <c r="E2433" s="23" t="s">
        <v>11888</v>
      </c>
      <c r="F2433" s="5"/>
      <c r="G2433" s="5"/>
      <c r="H2433" s="5"/>
    </row>
    <row r="2434">
      <c r="A2434" s="23" t="s">
        <v>11889</v>
      </c>
      <c r="B2434" s="23" t="s">
        <v>11890</v>
      </c>
      <c r="C2434" s="23" t="s">
        <v>11891</v>
      </c>
      <c r="D2434" s="23"/>
      <c r="E2434" s="23"/>
      <c r="F2434" s="5"/>
      <c r="G2434" s="5"/>
      <c r="H2434" s="5"/>
    </row>
    <row r="2435">
      <c r="A2435" s="23" t="s">
        <v>11892</v>
      </c>
      <c r="B2435" s="23" t="s">
        <v>11893</v>
      </c>
      <c r="C2435" s="23"/>
      <c r="D2435" s="23" t="s">
        <v>11894</v>
      </c>
      <c r="E2435" s="23" t="s">
        <v>11895</v>
      </c>
      <c r="F2435" s="5"/>
      <c r="G2435" s="5"/>
      <c r="H2435" s="5"/>
    </row>
    <row r="2436">
      <c r="A2436" s="23" t="s">
        <v>11896</v>
      </c>
      <c r="B2436" s="23" t="s">
        <v>11897</v>
      </c>
      <c r="C2436" s="23"/>
      <c r="D2436" s="23" t="s">
        <v>11898</v>
      </c>
      <c r="E2436" s="23" t="s">
        <v>11899</v>
      </c>
      <c r="F2436" s="5"/>
      <c r="G2436" s="5"/>
      <c r="H2436" s="5"/>
    </row>
    <row r="2437">
      <c r="A2437" s="23" t="s">
        <v>11900</v>
      </c>
      <c r="B2437" s="23" t="s">
        <v>11901</v>
      </c>
      <c r="C2437" s="23"/>
      <c r="D2437" s="23"/>
      <c r="E2437" s="23"/>
      <c r="F2437" s="5"/>
      <c r="G2437" s="5"/>
      <c r="H2437" s="5"/>
    </row>
    <row r="2438">
      <c r="A2438" s="23" t="s">
        <v>11902</v>
      </c>
      <c r="B2438" s="23" t="s">
        <v>11903</v>
      </c>
      <c r="C2438" s="23" t="s">
        <v>11904</v>
      </c>
      <c r="D2438" s="23" t="s">
        <v>11905</v>
      </c>
      <c r="E2438" s="23" t="s">
        <v>11906</v>
      </c>
      <c r="F2438" s="5"/>
      <c r="G2438" s="5"/>
      <c r="H2438" s="5"/>
    </row>
    <row r="2439">
      <c r="A2439" s="23" t="s">
        <v>11907</v>
      </c>
      <c r="B2439" s="23" t="s">
        <v>11908</v>
      </c>
      <c r="C2439" s="23" t="s">
        <v>11909</v>
      </c>
      <c r="D2439" s="23" t="s">
        <v>11910</v>
      </c>
      <c r="E2439" s="23" t="s">
        <v>11911</v>
      </c>
      <c r="F2439" s="5"/>
      <c r="G2439" s="5"/>
      <c r="H2439" s="5"/>
    </row>
    <row r="2440">
      <c r="A2440" s="23" t="s">
        <v>11912</v>
      </c>
      <c r="B2440" s="23" t="s">
        <v>11913</v>
      </c>
      <c r="C2440" s="23" t="s">
        <v>11914</v>
      </c>
      <c r="D2440" s="23"/>
      <c r="E2440" s="23"/>
      <c r="F2440" s="5"/>
      <c r="G2440" s="5"/>
      <c r="H2440" s="5"/>
    </row>
    <row r="2441">
      <c r="A2441" s="23" t="s">
        <v>11915</v>
      </c>
      <c r="B2441" s="23" t="s">
        <v>11916</v>
      </c>
      <c r="C2441" s="23" t="s">
        <v>11917</v>
      </c>
      <c r="D2441" s="23" t="s">
        <v>1967</v>
      </c>
      <c r="E2441" s="23" t="s">
        <v>1968</v>
      </c>
      <c r="F2441" s="5"/>
      <c r="G2441" s="5"/>
      <c r="H2441" s="5"/>
    </row>
    <row r="2442">
      <c r="A2442" s="23" t="s">
        <v>11918</v>
      </c>
      <c r="B2442" s="23" t="s">
        <v>11919</v>
      </c>
      <c r="C2442" s="23"/>
      <c r="D2442" s="23" t="s">
        <v>11920</v>
      </c>
      <c r="E2442" s="23" t="s">
        <v>11921</v>
      </c>
      <c r="F2442" s="5"/>
      <c r="G2442" s="5"/>
      <c r="H2442" s="5"/>
    </row>
    <row r="2443">
      <c r="A2443" s="23" t="s">
        <v>11922</v>
      </c>
      <c r="B2443" s="23" t="s">
        <v>11923</v>
      </c>
      <c r="C2443" s="23"/>
      <c r="D2443" s="23" t="s">
        <v>11924</v>
      </c>
      <c r="E2443" s="23" t="s">
        <v>11925</v>
      </c>
      <c r="F2443" s="5"/>
      <c r="G2443" s="5"/>
      <c r="H2443" s="5"/>
    </row>
    <row r="2444">
      <c r="A2444" s="23" t="s">
        <v>11926</v>
      </c>
      <c r="B2444" s="23" t="s">
        <v>11927</v>
      </c>
      <c r="C2444" s="23"/>
      <c r="D2444" s="23" t="s">
        <v>11928</v>
      </c>
      <c r="E2444" s="23" t="s">
        <v>11929</v>
      </c>
      <c r="F2444" s="5"/>
      <c r="G2444" s="5"/>
      <c r="H2444" s="5"/>
    </row>
    <row r="2445">
      <c r="A2445" s="23" t="s">
        <v>11930</v>
      </c>
      <c r="B2445" s="23" t="s">
        <v>11931</v>
      </c>
      <c r="C2445" s="23"/>
      <c r="D2445" s="23" t="s">
        <v>11932</v>
      </c>
      <c r="E2445" s="23" t="s">
        <v>11933</v>
      </c>
      <c r="F2445" s="5"/>
      <c r="G2445" s="5"/>
      <c r="H2445" s="5"/>
    </row>
    <row r="2446">
      <c r="A2446" s="23" t="s">
        <v>11934</v>
      </c>
      <c r="B2446" s="23" t="s">
        <v>11935</v>
      </c>
      <c r="C2446" s="23"/>
      <c r="D2446" s="23" t="s">
        <v>11936</v>
      </c>
      <c r="E2446" s="23" t="s">
        <v>11937</v>
      </c>
      <c r="F2446" s="5"/>
      <c r="G2446" s="5"/>
      <c r="H2446" s="5"/>
    </row>
    <row r="2447">
      <c r="A2447" s="23" t="s">
        <v>11938</v>
      </c>
      <c r="B2447" s="23" t="s">
        <v>11939</v>
      </c>
      <c r="C2447" s="23"/>
      <c r="D2447" s="23" t="s">
        <v>11940</v>
      </c>
      <c r="E2447" s="23" t="s">
        <v>11941</v>
      </c>
      <c r="F2447" s="5"/>
      <c r="G2447" s="5"/>
      <c r="H2447" s="5"/>
    </row>
    <row r="2448">
      <c r="A2448" s="23" t="s">
        <v>11942</v>
      </c>
      <c r="B2448" s="23" t="s">
        <v>11943</v>
      </c>
      <c r="C2448" s="23"/>
      <c r="D2448" s="23" t="s">
        <v>11944</v>
      </c>
      <c r="E2448" s="23" t="s">
        <v>11945</v>
      </c>
      <c r="F2448" s="5"/>
      <c r="G2448" s="5"/>
      <c r="H2448" s="5"/>
    </row>
    <row r="2449">
      <c r="A2449" s="23" t="s">
        <v>11946</v>
      </c>
      <c r="B2449" s="23" t="s">
        <v>11947</v>
      </c>
      <c r="C2449" s="23"/>
      <c r="D2449" s="23" t="s">
        <v>11948</v>
      </c>
      <c r="E2449" s="23" t="s">
        <v>11949</v>
      </c>
      <c r="F2449" s="5"/>
      <c r="G2449" s="5"/>
      <c r="H2449" s="5"/>
    </row>
    <row r="2450">
      <c r="A2450" s="23" t="s">
        <v>11950</v>
      </c>
      <c r="B2450" s="23" t="s">
        <v>11951</v>
      </c>
      <c r="C2450" s="23"/>
      <c r="D2450" s="23" t="s">
        <v>11952</v>
      </c>
      <c r="E2450" s="23" t="s">
        <v>11953</v>
      </c>
      <c r="F2450" s="5"/>
      <c r="G2450" s="5"/>
      <c r="H2450" s="5"/>
    </row>
    <row r="2451">
      <c r="A2451" s="23" t="s">
        <v>11954</v>
      </c>
      <c r="B2451" s="23" t="s">
        <v>11955</v>
      </c>
      <c r="C2451" s="23"/>
      <c r="D2451" s="23" t="s">
        <v>11956</v>
      </c>
      <c r="E2451" s="23" t="s">
        <v>11957</v>
      </c>
      <c r="F2451" s="5"/>
      <c r="G2451" s="5"/>
      <c r="H2451" s="5"/>
    </row>
    <row r="2452">
      <c r="A2452" s="23" t="s">
        <v>11958</v>
      </c>
      <c r="B2452" s="23" t="s">
        <v>11959</v>
      </c>
      <c r="C2452" s="23"/>
      <c r="D2452" s="23" t="s">
        <v>11960</v>
      </c>
      <c r="E2452" s="23" t="s">
        <v>11961</v>
      </c>
      <c r="F2452" s="5"/>
      <c r="G2452" s="5"/>
      <c r="H2452" s="5"/>
    </row>
    <row r="2453">
      <c r="A2453" s="23" t="s">
        <v>11962</v>
      </c>
      <c r="B2453" s="23" t="s">
        <v>11963</v>
      </c>
      <c r="C2453" s="23"/>
      <c r="D2453" s="23" t="s">
        <v>11964</v>
      </c>
      <c r="E2453" s="23" t="s">
        <v>11965</v>
      </c>
      <c r="F2453" s="5"/>
      <c r="G2453" s="5"/>
      <c r="H2453" s="5"/>
    </row>
    <row r="2454">
      <c r="A2454" s="23" t="s">
        <v>11966</v>
      </c>
      <c r="B2454" s="23" t="s">
        <v>11967</v>
      </c>
      <c r="C2454" s="23"/>
      <c r="D2454" s="23" t="s">
        <v>11968</v>
      </c>
      <c r="E2454" s="23" t="s">
        <v>11969</v>
      </c>
      <c r="F2454" s="5"/>
      <c r="G2454" s="5"/>
      <c r="H2454" s="5"/>
    </row>
    <row r="2455">
      <c r="A2455" s="23" t="s">
        <v>11970</v>
      </c>
      <c r="B2455" s="23" t="s">
        <v>11971</v>
      </c>
      <c r="C2455" s="23"/>
      <c r="D2455" s="23" t="s">
        <v>11972</v>
      </c>
      <c r="E2455" s="23" t="s">
        <v>11973</v>
      </c>
      <c r="F2455" s="5"/>
      <c r="G2455" s="5"/>
      <c r="H2455" s="5"/>
    </row>
    <row r="2456">
      <c r="A2456" s="23" t="s">
        <v>11974</v>
      </c>
      <c r="B2456" s="23" t="s">
        <v>11975</v>
      </c>
      <c r="C2456" s="23" t="s">
        <v>11976</v>
      </c>
      <c r="D2456" s="23" t="s">
        <v>11977</v>
      </c>
      <c r="E2456" s="23" t="s">
        <v>11978</v>
      </c>
      <c r="F2456" s="5"/>
      <c r="G2456" s="5"/>
      <c r="H2456" s="5"/>
    </row>
    <row r="2457">
      <c r="A2457" s="23" t="s">
        <v>11979</v>
      </c>
      <c r="B2457" s="23" t="s">
        <v>11980</v>
      </c>
      <c r="C2457" s="23" t="s">
        <v>11981</v>
      </c>
      <c r="D2457" s="23" t="s">
        <v>11982</v>
      </c>
      <c r="E2457" s="23" t="s">
        <v>11983</v>
      </c>
      <c r="F2457" s="5"/>
      <c r="G2457" s="5"/>
      <c r="H2457" s="5"/>
    </row>
    <row r="2458">
      <c r="A2458" s="23" t="s">
        <v>11984</v>
      </c>
      <c r="B2458" s="23" t="s">
        <v>11985</v>
      </c>
      <c r="C2458" s="23" t="s">
        <v>11986</v>
      </c>
      <c r="D2458" s="23" t="s">
        <v>2162</v>
      </c>
      <c r="E2458" s="23" t="s">
        <v>2163</v>
      </c>
      <c r="F2458" s="5"/>
      <c r="G2458" s="5"/>
      <c r="H2458" s="5"/>
    </row>
    <row r="2459">
      <c r="A2459" s="23" t="s">
        <v>11987</v>
      </c>
      <c r="B2459" s="23" t="s">
        <v>11988</v>
      </c>
      <c r="C2459" s="23"/>
      <c r="D2459" s="23" t="s">
        <v>11989</v>
      </c>
      <c r="E2459" s="23" t="s">
        <v>11990</v>
      </c>
      <c r="F2459" s="5"/>
      <c r="G2459" s="5"/>
      <c r="H2459" s="5"/>
    </row>
    <row r="2460">
      <c r="A2460" s="23" t="s">
        <v>11991</v>
      </c>
      <c r="B2460" s="23" t="s">
        <v>11992</v>
      </c>
      <c r="C2460" s="23"/>
      <c r="D2460" s="23" t="s">
        <v>11993</v>
      </c>
      <c r="E2460" s="23" t="s">
        <v>11994</v>
      </c>
      <c r="F2460" s="5"/>
      <c r="G2460" s="5"/>
      <c r="H2460" s="5"/>
    </row>
    <row r="2461">
      <c r="A2461" s="23" t="s">
        <v>11995</v>
      </c>
      <c r="B2461" s="23" t="s">
        <v>11996</v>
      </c>
      <c r="C2461" s="23"/>
      <c r="D2461" s="23" t="s">
        <v>11997</v>
      </c>
      <c r="E2461" s="23" t="s">
        <v>11998</v>
      </c>
      <c r="F2461" s="5"/>
      <c r="G2461" s="5"/>
      <c r="H2461" s="5"/>
    </row>
    <row r="2462">
      <c r="A2462" s="23" t="s">
        <v>11999</v>
      </c>
      <c r="B2462" s="23" t="s">
        <v>12000</v>
      </c>
      <c r="C2462" s="23" t="s">
        <v>12001</v>
      </c>
      <c r="D2462" s="23" t="s">
        <v>12002</v>
      </c>
      <c r="E2462" s="23"/>
      <c r="F2462" s="5"/>
      <c r="G2462" s="5"/>
      <c r="H2462" s="5"/>
    </row>
    <row r="2463">
      <c r="A2463" s="23" t="s">
        <v>12003</v>
      </c>
      <c r="B2463" s="23" t="s">
        <v>12004</v>
      </c>
      <c r="C2463" s="23" t="s">
        <v>12005</v>
      </c>
      <c r="D2463" s="23" t="s">
        <v>12006</v>
      </c>
      <c r="E2463" s="23" t="s">
        <v>12007</v>
      </c>
      <c r="F2463" s="5"/>
      <c r="G2463" s="5"/>
      <c r="H2463" s="5"/>
    </row>
    <row r="2464">
      <c r="A2464" s="23" t="s">
        <v>12008</v>
      </c>
      <c r="B2464" s="23" t="s">
        <v>12009</v>
      </c>
      <c r="C2464" s="23" t="s">
        <v>12010</v>
      </c>
      <c r="D2464" s="23" t="s">
        <v>12011</v>
      </c>
      <c r="E2464" s="23" t="s">
        <v>12012</v>
      </c>
      <c r="F2464" s="5"/>
      <c r="G2464" s="5"/>
      <c r="H2464" s="5"/>
    </row>
    <row r="2465">
      <c r="A2465" s="23" t="s">
        <v>12013</v>
      </c>
      <c r="B2465" s="23" t="s">
        <v>12014</v>
      </c>
      <c r="C2465" s="23" t="s">
        <v>12015</v>
      </c>
      <c r="D2465" s="23" t="s">
        <v>2929</v>
      </c>
      <c r="E2465" s="23" t="s">
        <v>2930</v>
      </c>
      <c r="F2465" s="5"/>
      <c r="G2465" s="5"/>
      <c r="H2465" s="5"/>
    </row>
    <row r="2466">
      <c r="A2466" s="23" t="s">
        <v>12016</v>
      </c>
      <c r="B2466" s="23" t="s">
        <v>12017</v>
      </c>
      <c r="C2466" s="23" t="s">
        <v>12018</v>
      </c>
      <c r="D2466" s="23" t="s">
        <v>12019</v>
      </c>
      <c r="E2466" s="23" t="s">
        <v>12020</v>
      </c>
      <c r="F2466" s="5"/>
      <c r="G2466" s="5"/>
      <c r="H2466" s="5"/>
    </row>
    <row r="2467">
      <c r="A2467" s="23" t="s">
        <v>12021</v>
      </c>
      <c r="B2467" s="23"/>
      <c r="C2467" s="23" t="s">
        <v>12022</v>
      </c>
      <c r="D2467" s="23" t="s">
        <v>12023</v>
      </c>
      <c r="E2467" s="23" t="s">
        <v>12024</v>
      </c>
      <c r="F2467" s="5"/>
      <c r="G2467" s="5"/>
      <c r="H2467" s="5"/>
    </row>
    <row r="2468">
      <c r="A2468" s="23" t="s">
        <v>12025</v>
      </c>
      <c r="B2468" s="23" t="s">
        <v>12026</v>
      </c>
      <c r="C2468" s="23" t="s">
        <v>12027</v>
      </c>
      <c r="D2468" s="23" t="s">
        <v>12028</v>
      </c>
      <c r="E2468" s="23" t="s">
        <v>12029</v>
      </c>
      <c r="F2468" s="5"/>
      <c r="G2468" s="5"/>
      <c r="H2468" s="5"/>
    </row>
    <row r="2469">
      <c r="A2469" s="23" t="s">
        <v>12030</v>
      </c>
      <c r="B2469" s="23"/>
      <c r="C2469" s="23" t="s">
        <v>12031</v>
      </c>
      <c r="D2469" s="23" t="s">
        <v>12032</v>
      </c>
      <c r="E2469" s="23" t="s">
        <v>12033</v>
      </c>
      <c r="F2469" s="5"/>
      <c r="G2469" s="5"/>
      <c r="H2469" s="5"/>
    </row>
    <row r="2470">
      <c r="A2470" s="23" t="s">
        <v>12034</v>
      </c>
      <c r="B2470" s="23"/>
      <c r="C2470" s="23" t="s">
        <v>12035</v>
      </c>
      <c r="D2470" s="23" t="s">
        <v>12036</v>
      </c>
      <c r="E2470" s="23" t="s">
        <v>12037</v>
      </c>
      <c r="F2470" s="5"/>
      <c r="G2470" s="5"/>
      <c r="H2470" s="5"/>
    </row>
    <row r="2471">
      <c r="A2471" s="23" t="s">
        <v>12038</v>
      </c>
      <c r="B2471" s="23"/>
      <c r="C2471" s="23" t="s">
        <v>12039</v>
      </c>
      <c r="D2471" s="23" t="s">
        <v>12040</v>
      </c>
      <c r="E2471" s="23" t="s">
        <v>12041</v>
      </c>
      <c r="F2471" s="5"/>
      <c r="G2471" s="5"/>
      <c r="H2471" s="5"/>
    </row>
    <row r="2472">
      <c r="A2472" s="23" t="s">
        <v>12042</v>
      </c>
      <c r="B2472" s="23"/>
      <c r="C2472" s="23" t="s">
        <v>12043</v>
      </c>
      <c r="D2472" s="23" t="s">
        <v>12044</v>
      </c>
      <c r="E2472" s="23" t="s">
        <v>12045</v>
      </c>
      <c r="F2472" s="5"/>
      <c r="G2472" s="5"/>
      <c r="H2472" s="5"/>
    </row>
    <row r="2473">
      <c r="A2473" s="23" t="s">
        <v>12046</v>
      </c>
      <c r="B2473" s="23"/>
      <c r="C2473" s="23" t="s">
        <v>12047</v>
      </c>
      <c r="D2473" s="23" t="s">
        <v>12048</v>
      </c>
      <c r="E2473" s="23" t="s">
        <v>12049</v>
      </c>
      <c r="F2473" s="5"/>
      <c r="G2473" s="5"/>
      <c r="H2473" s="5"/>
    </row>
    <row r="2474">
      <c r="A2474" s="23" t="s">
        <v>12050</v>
      </c>
      <c r="B2474" s="23"/>
      <c r="C2474" s="23" t="s">
        <v>12051</v>
      </c>
      <c r="D2474" s="23" t="s">
        <v>12052</v>
      </c>
      <c r="E2474" s="23" t="s">
        <v>12053</v>
      </c>
      <c r="F2474" s="5"/>
      <c r="G2474" s="5"/>
      <c r="H2474" s="5"/>
    </row>
    <row r="2475">
      <c r="A2475" s="23" t="s">
        <v>12054</v>
      </c>
      <c r="B2475" s="23"/>
      <c r="C2475" s="23" t="s">
        <v>12055</v>
      </c>
      <c r="D2475" s="23" t="s">
        <v>12056</v>
      </c>
      <c r="E2475" s="23" t="s">
        <v>12057</v>
      </c>
      <c r="F2475" s="5"/>
      <c r="G2475" s="5"/>
      <c r="H2475" s="5"/>
    </row>
    <row r="2476">
      <c r="A2476" s="23" t="s">
        <v>12058</v>
      </c>
      <c r="B2476" s="23" t="s">
        <v>12059</v>
      </c>
      <c r="C2476" s="23" t="s">
        <v>12060</v>
      </c>
      <c r="D2476" s="23" t="s">
        <v>12061</v>
      </c>
      <c r="E2476" s="23" t="s">
        <v>12062</v>
      </c>
      <c r="F2476" s="5"/>
      <c r="G2476" s="5"/>
      <c r="H2476" s="5"/>
    </row>
    <row r="2477">
      <c r="A2477" s="23" t="s">
        <v>12063</v>
      </c>
      <c r="B2477" s="23"/>
      <c r="C2477" s="23"/>
      <c r="D2477" s="23" t="s">
        <v>12064</v>
      </c>
      <c r="E2477" s="23" t="s">
        <v>12065</v>
      </c>
      <c r="F2477" s="5"/>
      <c r="G2477" s="5"/>
      <c r="H2477" s="5"/>
    </row>
    <row r="2478">
      <c r="A2478" s="23" t="s">
        <v>12066</v>
      </c>
      <c r="B2478" s="23" t="s">
        <v>12067</v>
      </c>
      <c r="C2478" s="23" t="s">
        <v>12068</v>
      </c>
      <c r="D2478" s="23" t="s">
        <v>12069</v>
      </c>
      <c r="E2478" s="23" t="s">
        <v>12070</v>
      </c>
      <c r="F2478" s="5"/>
      <c r="G2478" s="5"/>
      <c r="H2478" s="5"/>
    </row>
    <row r="2479">
      <c r="A2479" s="23" t="s">
        <v>12071</v>
      </c>
      <c r="B2479" s="23" t="s">
        <v>12072</v>
      </c>
      <c r="C2479" s="23" t="s">
        <v>12073</v>
      </c>
      <c r="D2479" s="23" t="s">
        <v>12074</v>
      </c>
      <c r="E2479" s="23" t="s">
        <v>12075</v>
      </c>
      <c r="F2479" s="5"/>
      <c r="G2479" s="5"/>
      <c r="H2479" s="5"/>
    </row>
    <row r="2480">
      <c r="A2480" s="23" t="s">
        <v>12076</v>
      </c>
      <c r="B2480" s="23" t="s">
        <v>12077</v>
      </c>
      <c r="C2480" s="23"/>
      <c r="D2480" s="23" t="s">
        <v>12078</v>
      </c>
      <c r="E2480" s="23" t="s">
        <v>12079</v>
      </c>
      <c r="F2480" s="5"/>
      <c r="G2480" s="5"/>
      <c r="H2480" s="5"/>
    </row>
    <row r="2481">
      <c r="A2481" s="23" t="s">
        <v>12080</v>
      </c>
      <c r="B2481" s="23" t="s">
        <v>12081</v>
      </c>
      <c r="C2481" s="23"/>
      <c r="D2481" s="23" t="s">
        <v>12082</v>
      </c>
      <c r="E2481" s="23" t="s">
        <v>12083</v>
      </c>
      <c r="F2481" s="5"/>
      <c r="G2481" s="5"/>
      <c r="H2481" s="5"/>
    </row>
    <row r="2482">
      <c r="A2482" s="23" t="s">
        <v>12084</v>
      </c>
      <c r="B2482" s="23" t="s">
        <v>12085</v>
      </c>
      <c r="C2482" s="23"/>
      <c r="D2482" s="23" t="s">
        <v>12086</v>
      </c>
      <c r="E2482" s="23" t="s">
        <v>12087</v>
      </c>
      <c r="F2482" s="5"/>
      <c r="G2482" s="5"/>
      <c r="H2482" s="5"/>
    </row>
    <row r="2483">
      <c r="A2483" s="23" t="s">
        <v>12088</v>
      </c>
      <c r="B2483" s="23" t="s">
        <v>12089</v>
      </c>
      <c r="C2483" s="23" t="s">
        <v>12090</v>
      </c>
      <c r="D2483" s="23" t="s">
        <v>12091</v>
      </c>
      <c r="E2483" s="23" t="s">
        <v>12092</v>
      </c>
      <c r="F2483" s="5"/>
      <c r="G2483" s="5"/>
      <c r="H2483" s="5"/>
    </row>
    <row r="2484">
      <c r="A2484" s="23" t="s">
        <v>12093</v>
      </c>
      <c r="B2484" s="23" t="s">
        <v>12094</v>
      </c>
      <c r="C2484" s="23"/>
      <c r="D2484" s="23" t="s">
        <v>12095</v>
      </c>
      <c r="E2484" s="23" t="s">
        <v>12096</v>
      </c>
      <c r="F2484" s="5"/>
      <c r="G2484" s="5"/>
      <c r="H2484" s="5"/>
    </row>
    <row r="2485">
      <c r="A2485" s="23" t="s">
        <v>12097</v>
      </c>
      <c r="B2485" s="23" t="s">
        <v>12098</v>
      </c>
      <c r="C2485" s="23"/>
      <c r="D2485" s="23" t="s">
        <v>12099</v>
      </c>
      <c r="E2485" s="23" t="s">
        <v>12100</v>
      </c>
      <c r="F2485" s="5"/>
      <c r="G2485" s="5"/>
      <c r="H2485" s="5"/>
    </row>
    <row r="2486">
      <c r="A2486" s="23" t="s">
        <v>12101</v>
      </c>
      <c r="B2486" s="23" t="s">
        <v>12102</v>
      </c>
      <c r="C2486" s="23"/>
      <c r="D2486" s="23" t="s">
        <v>12103</v>
      </c>
      <c r="E2486" s="23" t="s">
        <v>12104</v>
      </c>
      <c r="F2486" s="5"/>
      <c r="G2486" s="5"/>
      <c r="H2486" s="5"/>
    </row>
    <row r="2487">
      <c r="A2487" s="23" t="s">
        <v>12105</v>
      </c>
      <c r="B2487" s="23" t="s">
        <v>12106</v>
      </c>
      <c r="C2487" s="23"/>
      <c r="D2487" s="23" t="s">
        <v>12107</v>
      </c>
      <c r="E2487" s="23" t="s">
        <v>12108</v>
      </c>
      <c r="F2487" s="5"/>
      <c r="G2487" s="5"/>
      <c r="H2487" s="5"/>
    </row>
    <row r="2488">
      <c r="A2488" s="23" t="s">
        <v>12109</v>
      </c>
      <c r="B2488" s="23" t="s">
        <v>12110</v>
      </c>
      <c r="C2488" s="23"/>
      <c r="D2488" s="23" t="s">
        <v>12111</v>
      </c>
      <c r="E2488" s="23" t="s">
        <v>12112</v>
      </c>
      <c r="F2488" s="5"/>
      <c r="G2488" s="5"/>
      <c r="H2488" s="5"/>
    </row>
    <row r="2489">
      <c r="A2489" s="23" t="s">
        <v>12113</v>
      </c>
      <c r="B2489" s="23" t="s">
        <v>12114</v>
      </c>
      <c r="C2489" s="23"/>
      <c r="D2489" s="23" t="s">
        <v>12115</v>
      </c>
      <c r="E2489" s="23" t="s">
        <v>12116</v>
      </c>
      <c r="F2489" s="5"/>
      <c r="G2489" s="5"/>
      <c r="H2489" s="5"/>
    </row>
    <row r="2490">
      <c r="A2490" s="23" t="s">
        <v>12117</v>
      </c>
      <c r="B2490" s="23" t="s">
        <v>12118</v>
      </c>
      <c r="C2490" s="23"/>
      <c r="D2490" s="23" t="s">
        <v>12119</v>
      </c>
      <c r="E2490" s="23" t="s">
        <v>12120</v>
      </c>
      <c r="F2490" s="5"/>
      <c r="G2490" s="5"/>
      <c r="H2490" s="5"/>
    </row>
    <row r="2491">
      <c r="A2491" s="23" t="s">
        <v>12121</v>
      </c>
      <c r="B2491" s="23" t="s">
        <v>12122</v>
      </c>
      <c r="C2491" s="23"/>
      <c r="D2491" s="23" t="s">
        <v>12123</v>
      </c>
      <c r="E2491" s="23" t="s">
        <v>12124</v>
      </c>
      <c r="F2491" s="5"/>
      <c r="G2491" s="5"/>
      <c r="H2491" s="5"/>
    </row>
    <row r="2492">
      <c r="A2492" s="23" t="s">
        <v>12125</v>
      </c>
      <c r="B2492" s="23" t="s">
        <v>12126</v>
      </c>
      <c r="C2492" s="23"/>
      <c r="D2492" s="23" t="s">
        <v>12127</v>
      </c>
      <c r="E2492" s="23" t="s">
        <v>12128</v>
      </c>
      <c r="F2492" s="5"/>
      <c r="G2492" s="5"/>
      <c r="H2492" s="5"/>
    </row>
    <row r="2493">
      <c r="A2493" s="23" t="s">
        <v>12129</v>
      </c>
      <c r="B2493" s="23" t="s">
        <v>12130</v>
      </c>
      <c r="C2493" s="23"/>
      <c r="D2493" s="23" t="s">
        <v>12131</v>
      </c>
      <c r="E2493" s="23" t="s">
        <v>12132</v>
      </c>
      <c r="F2493" s="5"/>
      <c r="G2493" s="5"/>
      <c r="H2493" s="5"/>
    </row>
    <row r="2494">
      <c r="A2494" s="23" t="s">
        <v>12133</v>
      </c>
      <c r="B2494" s="23" t="s">
        <v>12134</v>
      </c>
      <c r="C2494" s="23"/>
      <c r="D2494" s="23" t="s">
        <v>12135</v>
      </c>
      <c r="E2494" s="23" t="s">
        <v>12136</v>
      </c>
      <c r="F2494" s="5"/>
      <c r="G2494" s="5"/>
      <c r="H2494" s="5"/>
    </row>
    <row r="2495">
      <c r="A2495" s="23" t="s">
        <v>12137</v>
      </c>
      <c r="B2495" s="23" t="s">
        <v>12138</v>
      </c>
      <c r="C2495" s="23"/>
      <c r="D2495" s="23" t="s">
        <v>12139</v>
      </c>
      <c r="E2495" s="23" t="s">
        <v>12140</v>
      </c>
      <c r="F2495" s="5"/>
      <c r="G2495" s="5"/>
      <c r="H2495" s="5"/>
    </row>
    <row r="2496">
      <c r="A2496" s="23" t="s">
        <v>12141</v>
      </c>
      <c r="B2496" s="23" t="s">
        <v>12142</v>
      </c>
      <c r="C2496" s="23" t="s">
        <v>12143</v>
      </c>
      <c r="D2496" s="23" t="s">
        <v>12144</v>
      </c>
      <c r="E2496" s="23" t="s">
        <v>12145</v>
      </c>
      <c r="F2496" s="5"/>
      <c r="G2496" s="5"/>
      <c r="H2496" s="5"/>
    </row>
    <row r="2497">
      <c r="A2497" s="23" t="s">
        <v>12146</v>
      </c>
      <c r="B2497" s="23" t="s">
        <v>12147</v>
      </c>
      <c r="C2497" s="23" t="s">
        <v>12148</v>
      </c>
      <c r="D2497" s="23" t="s">
        <v>12149</v>
      </c>
      <c r="E2497" s="23" t="s">
        <v>12150</v>
      </c>
      <c r="F2497" s="5"/>
      <c r="G2497" s="5"/>
      <c r="H2497" s="5"/>
    </row>
    <row r="2498">
      <c r="A2498" s="23" t="s">
        <v>12151</v>
      </c>
      <c r="B2498" s="23" t="s">
        <v>12152</v>
      </c>
      <c r="C2498" s="23" t="s">
        <v>12153</v>
      </c>
      <c r="D2498" s="23" t="s">
        <v>12154</v>
      </c>
      <c r="E2498" s="23" t="s">
        <v>12155</v>
      </c>
      <c r="F2498" s="5"/>
      <c r="G2498" s="5"/>
      <c r="H2498" s="5"/>
    </row>
    <row r="2499">
      <c r="A2499" s="23" t="s">
        <v>12156</v>
      </c>
      <c r="B2499" s="23" t="s">
        <v>12157</v>
      </c>
      <c r="C2499" s="23"/>
      <c r="D2499" s="23" t="s">
        <v>12158</v>
      </c>
      <c r="E2499" s="23" t="s">
        <v>12159</v>
      </c>
      <c r="F2499" s="5"/>
      <c r="G2499" s="5"/>
      <c r="H2499" s="5"/>
    </row>
    <row r="2500">
      <c r="A2500" s="23" t="s">
        <v>12160</v>
      </c>
      <c r="B2500" s="23" t="s">
        <v>12161</v>
      </c>
      <c r="C2500" s="23"/>
      <c r="D2500" s="23" t="s">
        <v>12162</v>
      </c>
      <c r="E2500" s="23" t="s">
        <v>12163</v>
      </c>
      <c r="F2500" s="5"/>
      <c r="G2500" s="5"/>
      <c r="H2500" s="5"/>
    </row>
    <row r="2501">
      <c r="A2501" s="23" t="s">
        <v>12164</v>
      </c>
      <c r="B2501" s="23" t="s">
        <v>12165</v>
      </c>
      <c r="C2501" s="23"/>
      <c r="D2501" s="23" t="s">
        <v>12166</v>
      </c>
      <c r="E2501" s="23" t="s">
        <v>12167</v>
      </c>
      <c r="F2501" s="5"/>
      <c r="G2501" s="5"/>
      <c r="H2501" s="5"/>
    </row>
    <row r="2502">
      <c r="A2502" s="23" t="s">
        <v>12168</v>
      </c>
      <c r="B2502" s="23" t="s">
        <v>12169</v>
      </c>
      <c r="C2502" s="23"/>
      <c r="D2502" s="23" t="s">
        <v>12170</v>
      </c>
      <c r="E2502" s="23" t="s">
        <v>12171</v>
      </c>
      <c r="F2502" s="5"/>
      <c r="G2502" s="5"/>
      <c r="H2502" s="5"/>
    </row>
    <row r="2503">
      <c r="A2503" s="23" t="s">
        <v>12172</v>
      </c>
      <c r="B2503" s="23" t="s">
        <v>12173</v>
      </c>
      <c r="C2503" s="23"/>
      <c r="D2503" s="23" t="s">
        <v>12174</v>
      </c>
      <c r="E2503" s="23" t="s">
        <v>12175</v>
      </c>
      <c r="F2503" s="5"/>
      <c r="G2503" s="5"/>
      <c r="H2503" s="5"/>
    </row>
    <row r="2504">
      <c r="A2504" s="23" t="s">
        <v>12176</v>
      </c>
      <c r="B2504" s="23" t="s">
        <v>12177</v>
      </c>
      <c r="C2504" s="23" t="s">
        <v>12178</v>
      </c>
      <c r="D2504" s="23" t="s">
        <v>12179</v>
      </c>
      <c r="E2504" s="23" t="s">
        <v>12180</v>
      </c>
      <c r="F2504" s="5"/>
      <c r="G2504" s="5"/>
      <c r="H2504" s="5"/>
    </row>
    <row r="2505">
      <c r="A2505" s="23" t="s">
        <v>12181</v>
      </c>
      <c r="B2505" s="23"/>
      <c r="C2505" s="23" t="s">
        <v>12182</v>
      </c>
      <c r="D2505" s="23" t="s">
        <v>12183</v>
      </c>
      <c r="E2505" s="23" t="s">
        <v>12184</v>
      </c>
      <c r="F2505" s="5"/>
      <c r="G2505" s="5"/>
      <c r="H2505" s="5"/>
    </row>
    <row r="2506">
      <c r="A2506" s="23" t="s">
        <v>12185</v>
      </c>
      <c r="B2506" s="23"/>
      <c r="C2506" s="23"/>
      <c r="D2506" s="23" t="s">
        <v>12186</v>
      </c>
      <c r="E2506" s="23" t="s">
        <v>12187</v>
      </c>
      <c r="F2506" s="5"/>
      <c r="G2506" s="5"/>
      <c r="H2506" s="5"/>
    </row>
    <row r="2507">
      <c r="A2507" s="23" t="s">
        <v>12188</v>
      </c>
      <c r="B2507" s="23" t="s">
        <v>12189</v>
      </c>
      <c r="C2507" s="23"/>
      <c r="D2507" s="23" t="s">
        <v>12190</v>
      </c>
      <c r="E2507" s="23" t="s">
        <v>12191</v>
      </c>
      <c r="F2507" s="5"/>
      <c r="G2507" s="5"/>
      <c r="H2507" s="5"/>
    </row>
    <row r="2508">
      <c r="A2508" s="23" t="s">
        <v>12192</v>
      </c>
      <c r="B2508" s="23"/>
      <c r="C2508" s="23"/>
      <c r="D2508" s="23" t="s">
        <v>12193</v>
      </c>
      <c r="E2508" s="23" t="s">
        <v>12194</v>
      </c>
      <c r="F2508" s="5"/>
      <c r="G2508" s="5"/>
      <c r="H2508" s="5"/>
    </row>
    <row r="2509">
      <c r="A2509" s="23" t="s">
        <v>12195</v>
      </c>
      <c r="B2509" s="23" t="s">
        <v>12196</v>
      </c>
      <c r="C2509" s="23"/>
      <c r="D2509" s="23" t="s">
        <v>12197</v>
      </c>
      <c r="E2509" s="23" t="s">
        <v>12198</v>
      </c>
      <c r="F2509" s="5"/>
      <c r="G2509" s="5"/>
      <c r="H2509" s="5"/>
    </row>
    <row r="2510">
      <c r="A2510" s="23" t="s">
        <v>12199</v>
      </c>
      <c r="B2510" s="23" t="s">
        <v>12200</v>
      </c>
      <c r="C2510" s="23"/>
      <c r="D2510" s="23" t="s">
        <v>12201</v>
      </c>
      <c r="E2510" s="23" t="s">
        <v>12202</v>
      </c>
      <c r="F2510" s="5"/>
      <c r="G2510" s="5"/>
      <c r="H2510" s="5"/>
    </row>
    <row r="2511">
      <c r="A2511" s="23" t="s">
        <v>12203</v>
      </c>
      <c r="B2511" s="23" t="s">
        <v>12204</v>
      </c>
      <c r="C2511" s="23" t="s">
        <v>12205</v>
      </c>
      <c r="D2511" s="23" t="s">
        <v>12206</v>
      </c>
      <c r="E2511" s="23" t="s">
        <v>12207</v>
      </c>
      <c r="F2511" s="5"/>
      <c r="G2511" s="5"/>
      <c r="H2511" s="5"/>
    </row>
    <row r="2512">
      <c r="A2512" s="23" t="s">
        <v>12208</v>
      </c>
      <c r="B2512" s="23"/>
      <c r="C2512" s="23"/>
      <c r="D2512" s="23" t="s">
        <v>12209</v>
      </c>
      <c r="E2512" s="23" t="s">
        <v>12210</v>
      </c>
      <c r="F2512" s="5"/>
      <c r="G2512" s="5"/>
      <c r="H2512" s="5"/>
    </row>
    <row r="2513">
      <c r="A2513" s="23" t="s">
        <v>12211</v>
      </c>
      <c r="B2513" s="23" t="s">
        <v>12212</v>
      </c>
      <c r="C2513" s="23"/>
      <c r="D2513" s="23" t="s">
        <v>12213</v>
      </c>
      <c r="E2513" s="23" t="s">
        <v>12214</v>
      </c>
      <c r="F2513" s="5"/>
      <c r="G2513" s="5"/>
      <c r="H2513" s="5"/>
    </row>
    <row r="2514">
      <c r="A2514" s="23" t="s">
        <v>12215</v>
      </c>
      <c r="B2514" s="23" t="s">
        <v>12216</v>
      </c>
      <c r="C2514" s="23"/>
      <c r="D2514" s="23" t="s">
        <v>12217</v>
      </c>
      <c r="E2514" s="23" t="s">
        <v>12218</v>
      </c>
      <c r="F2514" s="5"/>
      <c r="G2514" s="5"/>
      <c r="H2514" s="5"/>
    </row>
    <row r="2515">
      <c r="A2515" s="23" t="s">
        <v>12219</v>
      </c>
      <c r="B2515" s="23" t="s">
        <v>12220</v>
      </c>
      <c r="C2515" s="23"/>
      <c r="D2515" s="23" t="s">
        <v>12221</v>
      </c>
      <c r="E2515" s="23" t="s">
        <v>12222</v>
      </c>
      <c r="F2515" s="5"/>
      <c r="G2515" s="5"/>
      <c r="H2515" s="5"/>
    </row>
    <row r="2516">
      <c r="A2516" s="23" t="s">
        <v>12223</v>
      </c>
      <c r="B2516" s="23"/>
      <c r="C2516" s="23"/>
      <c r="D2516" s="23" t="s">
        <v>12224</v>
      </c>
      <c r="E2516" s="23" t="s">
        <v>12225</v>
      </c>
      <c r="F2516" s="5"/>
      <c r="G2516" s="5"/>
      <c r="H2516" s="5"/>
    </row>
    <row r="2517">
      <c r="A2517" s="23" t="s">
        <v>12226</v>
      </c>
      <c r="B2517" s="23" t="s">
        <v>12227</v>
      </c>
      <c r="C2517" s="23" t="s">
        <v>12228</v>
      </c>
      <c r="D2517" s="23" t="s">
        <v>12229</v>
      </c>
      <c r="E2517" s="23" t="s">
        <v>12230</v>
      </c>
      <c r="F2517" s="5"/>
      <c r="G2517" s="5"/>
      <c r="H2517" s="5"/>
    </row>
    <row r="2518">
      <c r="A2518" s="23" t="s">
        <v>12231</v>
      </c>
      <c r="B2518" s="23" t="s">
        <v>12232</v>
      </c>
      <c r="C2518" s="23" t="s">
        <v>12233</v>
      </c>
      <c r="D2518" s="23" t="s">
        <v>12234</v>
      </c>
      <c r="E2518" s="23" t="s">
        <v>12235</v>
      </c>
      <c r="F2518" s="5"/>
      <c r="G2518" s="5"/>
      <c r="H2518" s="5"/>
    </row>
    <row r="2519">
      <c r="A2519" s="23" t="s">
        <v>12236</v>
      </c>
      <c r="B2519" s="23" t="s">
        <v>12237</v>
      </c>
      <c r="C2519" s="23"/>
      <c r="D2519" s="23" t="s">
        <v>12238</v>
      </c>
      <c r="E2519" s="23" t="s">
        <v>12239</v>
      </c>
      <c r="F2519" s="5"/>
      <c r="G2519" s="5"/>
      <c r="H2519" s="5"/>
    </row>
    <row r="2520">
      <c r="A2520" s="23" t="s">
        <v>12240</v>
      </c>
      <c r="B2520" s="23" t="s">
        <v>12241</v>
      </c>
      <c r="C2520" s="23"/>
      <c r="D2520" s="23" t="s">
        <v>12242</v>
      </c>
      <c r="E2520" s="23" t="s">
        <v>12243</v>
      </c>
      <c r="F2520" s="5"/>
      <c r="G2520" s="5"/>
      <c r="H2520" s="5"/>
    </row>
    <row r="2521">
      <c r="A2521" s="23" t="s">
        <v>12244</v>
      </c>
      <c r="B2521" s="23" t="s">
        <v>12245</v>
      </c>
      <c r="C2521" s="23"/>
      <c r="D2521" s="23" t="s">
        <v>12246</v>
      </c>
      <c r="E2521" s="23" t="s">
        <v>12247</v>
      </c>
      <c r="F2521" s="5"/>
      <c r="G2521" s="5"/>
      <c r="H2521" s="5"/>
    </row>
    <row r="2522">
      <c r="A2522" s="23" t="s">
        <v>12248</v>
      </c>
      <c r="B2522" s="23" t="s">
        <v>12249</v>
      </c>
      <c r="C2522" s="23"/>
      <c r="D2522" s="23" t="s">
        <v>12250</v>
      </c>
      <c r="E2522" s="23" t="s">
        <v>12251</v>
      </c>
      <c r="F2522" s="5"/>
      <c r="G2522" s="5"/>
      <c r="H2522" s="5"/>
    </row>
    <row r="2523">
      <c r="A2523" s="23" t="s">
        <v>12252</v>
      </c>
      <c r="B2523" s="23" t="s">
        <v>12253</v>
      </c>
      <c r="C2523" s="23"/>
      <c r="D2523" s="23" t="s">
        <v>12254</v>
      </c>
      <c r="E2523" s="23" t="s">
        <v>12255</v>
      </c>
      <c r="F2523" s="5"/>
      <c r="G2523" s="5"/>
      <c r="H2523" s="5"/>
    </row>
    <row r="2524">
      <c r="A2524" s="23" t="s">
        <v>12256</v>
      </c>
      <c r="B2524" s="23" t="s">
        <v>12257</v>
      </c>
      <c r="C2524" s="23"/>
      <c r="D2524" s="23" t="s">
        <v>12258</v>
      </c>
      <c r="E2524" s="23" t="s">
        <v>12259</v>
      </c>
      <c r="F2524" s="5"/>
      <c r="G2524" s="5"/>
      <c r="H2524" s="5"/>
    </row>
    <row r="2525">
      <c r="A2525" s="23" t="s">
        <v>12260</v>
      </c>
      <c r="B2525" s="23"/>
      <c r="C2525" s="23"/>
      <c r="D2525" s="23" t="s">
        <v>12261</v>
      </c>
      <c r="E2525" s="23" t="s">
        <v>12262</v>
      </c>
      <c r="F2525" s="5"/>
      <c r="G2525" s="5"/>
      <c r="H2525" s="5"/>
    </row>
    <row r="2526">
      <c r="A2526" s="23" t="s">
        <v>12263</v>
      </c>
      <c r="B2526" s="23"/>
      <c r="C2526" s="23"/>
      <c r="D2526" s="23" t="s">
        <v>12264</v>
      </c>
      <c r="E2526" s="23" t="s">
        <v>12265</v>
      </c>
      <c r="F2526" s="5"/>
      <c r="G2526" s="5"/>
      <c r="H2526" s="5"/>
    </row>
    <row r="2527">
      <c r="A2527" s="23" t="s">
        <v>12266</v>
      </c>
      <c r="B2527" s="23" t="s">
        <v>12267</v>
      </c>
      <c r="C2527" s="23"/>
      <c r="D2527" s="23" t="s">
        <v>12268</v>
      </c>
      <c r="E2527" s="23" t="s">
        <v>12269</v>
      </c>
      <c r="F2527" s="5"/>
      <c r="G2527" s="5"/>
      <c r="H2527" s="5"/>
    </row>
    <row r="2528">
      <c r="A2528" s="23" t="s">
        <v>12270</v>
      </c>
      <c r="B2528" s="23" t="s">
        <v>1660</v>
      </c>
      <c r="C2528" s="23"/>
      <c r="D2528" s="23" t="s">
        <v>12271</v>
      </c>
      <c r="E2528" s="23" t="s">
        <v>12272</v>
      </c>
      <c r="F2528" s="5"/>
      <c r="G2528" s="5"/>
      <c r="H2528" s="5"/>
    </row>
    <row r="2529">
      <c r="A2529" s="23" t="s">
        <v>12273</v>
      </c>
      <c r="B2529" s="23" t="s">
        <v>12274</v>
      </c>
      <c r="C2529" s="23"/>
      <c r="D2529" s="23" t="s">
        <v>12275</v>
      </c>
      <c r="E2529" s="23" t="s">
        <v>12276</v>
      </c>
      <c r="F2529" s="5"/>
      <c r="G2529" s="5"/>
      <c r="H2529" s="5"/>
    </row>
    <row r="2530">
      <c r="A2530" s="23" t="s">
        <v>12277</v>
      </c>
      <c r="B2530" s="23" t="s">
        <v>12274</v>
      </c>
      <c r="C2530" s="23" t="s">
        <v>12278</v>
      </c>
      <c r="D2530" s="23" t="s">
        <v>12279</v>
      </c>
      <c r="E2530" s="23" t="s">
        <v>12280</v>
      </c>
      <c r="F2530" s="5"/>
      <c r="G2530" s="5"/>
      <c r="H2530" s="5"/>
    </row>
    <row r="2531">
      <c r="A2531" s="23" t="s">
        <v>12281</v>
      </c>
      <c r="B2531" s="23" t="s">
        <v>12282</v>
      </c>
      <c r="C2531" s="23"/>
      <c r="D2531" s="23" t="s">
        <v>12283</v>
      </c>
      <c r="E2531" s="23" t="s">
        <v>12284</v>
      </c>
      <c r="F2531" s="5"/>
      <c r="G2531" s="5"/>
      <c r="H2531" s="5"/>
    </row>
    <row r="2532">
      <c r="A2532" s="23" t="s">
        <v>12285</v>
      </c>
      <c r="B2532" s="23" t="s">
        <v>12286</v>
      </c>
      <c r="C2532" s="23" t="s">
        <v>12287</v>
      </c>
      <c r="D2532" s="23" t="s">
        <v>12288</v>
      </c>
      <c r="E2532" s="23" t="s">
        <v>12289</v>
      </c>
      <c r="F2532" s="5"/>
      <c r="G2532" s="5"/>
      <c r="H2532" s="5"/>
    </row>
    <row r="2533">
      <c r="A2533" s="23" t="s">
        <v>12290</v>
      </c>
      <c r="B2533" s="23"/>
      <c r="C2533" s="23" t="s">
        <v>12291</v>
      </c>
      <c r="D2533" s="23" t="s">
        <v>12292</v>
      </c>
      <c r="E2533" s="23" t="s">
        <v>12293</v>
      </c>
      <c r="F2533" s="5"/>
      <c r="G2533" s="5"/>
      <c r="H2533" s="5"/>
    </row>
    <row r="2534">
      <c r="A2534" s="23" t="s">
        <v>12294</v>
      </c>
      <c r="B2534" s="23"/>
      <c r="C2534" s="23" t="s">
        <v>12295</v>
      </c>
      <c r="D2534" s="23" t="s">
        <v>12296</v>
      </c>
      <c r="E2534" s="23" t="s">
        <v>12297</v>
      </c>
      <c r="F2534" s="5"/>
      <c r="G2534" s="5"/>
      <c r="H2534" s="5"/>
    </row>
    <row r="2535">
      <c r="A2535" s="23" t="s">
        <v>12298</v>
      </c>
      <c r="B2535" s="23"/>
      <c r="C2535" s="23"/>
      <c r="D2535" s="23" t="s">
        <v>12299</v>
      </c>
      <c r="E2535" s="23" t="s">
        <v>12300</v>
      </c>
      <c r="F2535" s="5"/>
      <c r="G2535" s="5"/>
      <c r="H2535" s="5"/>
    </row>
    <row r="2536">
      <c r="A2536" s="23" t="s">
        <v>12301</v>
      </c>
      <c r="B2536" s="23" t="s">
        <v>12302</v>
      </c>
      <c r="C2536" s="23"/>
      <c r="D2536" s="23" t="s">
        <v>12303</v>
      </c>
      <c r="E2536" s="23" t="s">
        <v>12304</v>
      </c>
      <c r="F2536" s="5"/>
      <c r="G2536" s="5"/>
      <c r="H2536" s="5"/>
    </row>
    <row r="2537">
      <c r="A2537" s="23" t="s">
        <v>12305</v>
      </c>
      <c r="B2537" s="23"/>
      <c r="C2537" s="23" t="s">
        <v>12306</v>
      </c>
      <c r="D2537" s="23" t="s">
        <v>12307</v>
      </c>
      <c r="E2537" s="23" t="s">
        <v>12308</v>
      </c>
      <c r="F2537" s="5"/>
      <c r="G2537" s="5"/>
      <c r="H2537" s="5"/>
    </row>
    <row r="2538">
      <c r="A2538" s="23" t="s">
        <v>12309</v>
      </c>
      <c r="B2538" s="23" t="s">
        <v>12310</v>
      </c>
      <c r="C2538" s="23"/>
      <c r="D2538" s="23" t="s">
        <v>12311</v>
      </c>
      <c r="E2538" s="23" t="s">
        <v>12312</v>
      </c>
      <c r="F2538" s="5"/>
      <c r="G2538" s="5"/>
      <c r="H2538" s="5"/>
    </row>
    <row r="2539">
      <c r="A2539" s="23" t="s">
        <v>12313</v>
      </c>
      <c r="B2539" s="23"/>
      <c r="C2539" s="23"/>
      <c r="D2539" s="23" t="s">
        <v>12314</v>
      </c>
      <c r="E2539" s="23" t="s">
        <v>12315</v>
      </c>
      <c r="F2539" s="5"/>
      <c r="G2539" s="5"/>
      <c r="H2539" s="5"/>
    </row>
    <row r="2540">
      <c r="A2540" s="23" t="s">
        <v>12316</v>
      </c>
      <c r="B2540" s="23" t="s">
        <v>12317</v>
      </c>
      <c r="C2540" s="23"/>
      <c r="D2540" s="23" t="s">
        <v>12318</v>
      </c>
      <c r="E2540" s="23" t="s">
        <v>12319</v>
      </c>
      <c r="F2540" s="5"/>
      <c r="G2540" s="5"/>
      <c r="H2540" s="5"/>
    </row>
    <row r="2541">
      <c r="A2541" s="23" t="s">
        <v>12320</v>
      </c>
      <c r="B2541" s="23" t="s">
        <v>12321</v>
      </c>
      <c r="C2541" s="23" t="s">
        <v>12322</v>
      </c>
      <c r="D2541" s="23" t="s">
        <v>12323</v>
      </c>
      <c r="E2541" s="23" t="s">
        <v>12324</v>
      </c>
      <c r="F2541" s="5"/>
      <c r="G2541" s="5"/>
      <c r="H2541" s="5"/>
    </row>
    <row r="2542">
      <c r="A2542" s="23" t="s">
        <v>12325</v>
      </c>
      <c r="B2542" s="23" t="s">
        <v>12326</v>
      </c>
      <c r="C2542" s="23"/>
      <c r="D2542" s="23" t="s">
        <v>12327</v>
      </c>
      <c r="E2542" s="23" t="s">
        <v>12328</v>
      </c>
      <c r="F2542" s="5"/>
      <c r="G2542" s="5"/>
      <c r="H2542" s="5"/>
    </row>
    <row r="2543">
      <c r="A2543" s="23" t="s">
        <v>12329</v>
      </c>
      <c r="B2543" s="23" t="s">
        <v>12330</v>
      </c>
      <c r="C2543" s="23"/>
      <c r="D2543" s="23" t="s">
        <v>12331</v>
      </c>
      <c r="E2543" s="23" t="s">
        <v>12332</v>
      </c>
      <c r="F2543" s="5"/>
      <c r="G2543" s="5"/>
      <c r="H2543" s="5"/>
    </row>
    <row r="2544">
      <c r="A2544" s="23" t="s">
        <v>12333</v>
      </c>
      <c r="B2544" s="23" t="s">
        <v>12334</v>
      </c>
      <c r="C2544" s="23"/>
      <c r="D2544" s="23" t="s">
        <v>12335</v>
      </c>
      <c r="E2544" s="23" t="s">
        <v>12336</v>
      </c>
      <c r="F2544" s="5"/>
      <c r="G2544" s="5"/>
      <c r="H2544" s="5"/>
    </row>
    <row r="2545">
      <c r="A2545" s="23" t="s">
        <v>12337</v>
      </c>
      <c r="B2545" s="23" t="s">
        <v>12338</v>
      </c>
      <c r="C2545" s="23"/>
      <c r="D2545" s="23" t="s">
        <v>12339</v>
      </c>
      <c r="E2545" s="23" t="s">
        <v>12340</v>
      </c>
      <c r="F2545" s="5"/>
      <c r="G2545" s="5"/>
      <c r="H2545" s="5"/>
    </row>
    <row r="2546">
      <c r="A2546" s="23" t="s">
        <v>12341</v>
      </c>
      <c r="B2546" s="23" t="s">
        <v>12342</v>
      </c>
      <c r="C2546" s="23"/>
      <c r="D2546" s="23" t="s">
        <v>12343</v>
      </c>
      <c r="E2546" s="23" t="s">
        <v>12344</v>
      </c>
      <c r="F2546" s="5"/>
      <c r="G2546" s="5"/>
      <c r="H2546" s="5"/>
    </row>
    <row r="2547">
      <c r="A2547" s="23" t="s">
        <v>12345</v>
      </c>
      <c r="B2547" s="23" t="s">
        <v>12346</v>
      </c>
      <c r="C2547" s="23"/>
      <c r="D2547" s="23" t="s">
        <v>12347</v>
      </c>
      <c r="E2547" s="23" t="s">
        <v>12348</v>
      </c>
      <c r="F2547" s="5"/>
      <c r="G2547" s="5"/>
      <c r="H2547" s="5"/>
    </row>
    <row r="2548">
      <c r="A2548" s="23" t="s">
        <v>12349</v>
      </c>
      <c r="B2548" s="23" t="s">
        <v>12350</v>
      </c>
      <c r="C2548" s="23"/>
      <c r="D2548" s="23" t="s">
        <v>12351</v>
      </c>
      <c r="E2548" s="23" t="s">
        <v>12352</v>
      </c>
      <c r="F2548" s="5"/>
      <c r="G2548" s="5"/>
      <c r="H2548" s="5"/>
    </row>
    <row r="2549">
      <c r="A2549" s="23" t="s">
        <v>12353</v>
      </c>
      <c r="B2549" s="23" t="s">
        <v>12354</v>
      </c>
      <c r="C2549" s="23"/>
      <c r="D2549" s="23" t="s">
        <v>12355</v>
      </c>
      <c r="E2549" s="23" t="s">
        <v>12356</v>
      </c>
      <c r="F2549" s="5"/>
      <c r="G2549" s="5"/>
      <c r="H2549" s="5"/>
    </row>
    <row r="2550">
      <c r="A2550" s="23" t="s">
        <v>12357</v>
      </c>
      <c r="B2550" s="23" t="s">
        <v>12358</v>
      </c>
      <c r="C2550" s="23"/>
      <c r="D2550" s="23" t="s">
        <v>12359</v>
      </c>
      <c r="E2550" s="23" t="s">
        <v>12360</v>
      </c>
      <c r="F2550" s="5"/>
      <c r="G2550" s="5"/>
      <c r="H2550" s="5"/>
    </row>
    <row r="2551">
      <c r="A2551" s="23" t="s">
        <v>12361</v>
      </c>
      <c r="B2551" s="23" t="s">
        <v>12362</v>
      </c>
      <c r="C2551" s="23"/>
      <c r="D2551" s="23" t="s">
        <v>12363</v>
      </c>
      <c r="E2551" s="23" t="s">
        <v>12364</v>
      </c>
      <c r="F2551" s="5"/>
      <c r="G2551" s="5"/>
      <c r="H2551" s="5"/>
    </row>
    <row r="2552">
      <c r="A2552" s="23" t="s">
        <v>12365</v>
      </c>
      <c r="B2552" s="23" t="s">
        <v>12366</v>
      </c>
      <c r="C2552" s="23"/>
      <c r="D2552" s="23" t="s">
        <v>12367</v>
      </c>
      <c r="E2552" s="23" t="s">
        <v>12368</v>
      </c>
      <c r="F2552" s="5"/>
      <c r="G2552" s="5"/>
      <c r="H2552" s="5"/>
    </row>
    <row r="2553">
      <c r="A2553" s="23" t="s">
        <v>12369</v>
      </c>
      <c r="B2553" s="23" t="s">
        <v>12370</v>
      </c>
      <c r="C2553" s="23"/>
      <c r="D2553" s="23" t="s">
        <v>12371</v>
      </c>
      <c r="E2553" s="23" t="s">
        <v>12372</v>
      </c>
      <c r="F2553" s="5"/>
      <c r="G2553" s="5"/>
      <c r="H2553" s="5"/>
    </row>
    <row r="2554">
      <c r="A2554" s="23" t="s">
        <v>12373</v>
      </c>
      <c r="B2554" s="23" t="s">
        <v>12374</v>
      </c>
      <c r="C2554" s="23"/>
      <c r="D2554" s="23" t="s">
        <v>12375</v>
      </c>
      <c r="E2554" s="23" t="s">
        <v>12376</v>
      </c>
      <c r="F2554" s="5"/>
      <c r="G2554" s="5"/>
      <c r="H2554" s="5"/>
    </row>
    <row r="2555">
      <c r="A2555" s="23" t="s">
        <v>12377</v>
      </c>
      <c r="B2555" s="23" t="s">
        <v>12378</v>
      </c>
      <c r="C2555" s="23"/>
      <c r="D2555" s="23" t="s">
        <v>12379</v>
      </c>
      <c r="E2555" s="23" t="s">
        <v>12380</v>
      </c>
      <c r="F2555" s="5"/>
      <c r="G2555" s="5"/>
      <c r="H2555" s="5"/>
    </row>
    <row r="2556">
      <c r="A2556" s="23" t="s">
        <v>12381</v>
      </c>
      <c r="B2556" s="23" t="s">
        <v>12382</v>
      </c>
      <c r="C2556" s="23"/>
      <c r="D2556" s="23" t="s">
        <v>12383</v>
      </c>
      <c r="E2556" s="23" t="s">
        <v>12384</v>
      </c>
      <c r="F2556" s="5"/>
      <c r="G2556" s="5"/>
      <c r="H2556" s="5"/>
    </row>
    <row r="2557">
      <c r="A2557" s="23" t="s">
        <v>12385</v>
      </c>
      <c r="B2557" s="23" t="s">
        <v>12386</v>
      </c>
      <c r="C2557" s="23"/>
      <c r="D2557" s="23" t="s">
        <v>12387</v>
      </c>
      <c r="E2557" s="23" t="s">
        <v>12388</v>
      </c>
      <c r="F2557" s="5"/>
      <c r="G2557" s="5"/>
      <c r="H2557" s="5"/>
    </row>
    <row r="2558">
      <c r="A2558" s="23" t="s">
        <v>12389</v>
      </c>
      <c r="B2558" s="23" t="s">
        <v>12390</v>
      </c>
      <c r="C2558" s="23"/>
      <c r="D2558" s="23" t="s">
        <v>12391</v>
      </c>
      <c r="E2558" s="23" t="s">
        <v>12392</v>
      </c>
      <c r="F2558" s="5"/>
      <c r="G2558" s="5"/>
      <c r="H2558" s="5"/>
    </row>
    <row r="2559">
      <c r="A2559" s="23" t="s">
        <v>12393</v>
      </c>
      <c r="B2559" s="23" t="s">
        <v>12394</v>
      </c>
      <c r="C2559" s="23"/>
      <c r="D2559" s="23" t="s">
        <v>12395</v>
      </c>
      <c r="E2559" s="23" t="s">
        <v>12396</v>
      </c>
      <c r="F2559" s="5"/>
      <c r="G2559" s="5"/>
      <c r="H2559" s="5"/>
    </row>
    <row r="2560">
      <c r="A2560" s="23" t="s">
        <v>12397</v>
      </c>
      <c r="B2560" s="23" t="s">
        <v>12398</v>
      </c>
      <c r="C2560" s="23"/>
      <c r="D2560" s="23" t="s">
        <v>12399</v>
      </c>
      <c r="E2560" s="23" t="s">
        <v>12400</v>
      </c>
      <c r="F2560" s="5"/>
      <c r="G2560" s="5"/>
      <c r="H2560" s="5"/>
    </row>
    <row r="2561">
      <c r="A2561" s="23" t="s">
        <v>12401</v>
      </c>
      <c r="B2561" s="23" t="s">
        <v>12402</v>
      </c>
      <c r="C2561" s="23"/>
      <c r="D2561" s="23" t="s">
        <v>12403</v>
      </c>
      <c r="E2561" s="23" t="s">
        <v>12404</v>
      </c>
      <c r="F2561" s="5"/>
      <c r="G2561" s="5"/>
      <c r="H2561" s="5"/>
    </row>
    <row r="2562">
      <c r="A2562" s="23" t="s">
        <v>12405</v>
      </c>
      <c r="B2562" s="23" t="s">
        <v>12406</v>
      </c>
      <c r="C2562" s="23"/>
      <c r="D2562" s="23" t="s">
        <v>12407</v>
      </c>
      <c r="E2562" s="23" t="s">
        <v>12408</v>
      </c>
      <c r="F2562" s="5"/>
      <c r="G2562" s="5"/>
      <c r="H2562" s="5"/>
    </row>
    <row r="2563">
      <c r="A2563" s="23" t="s">
        <v>12409</v>
      </c>
      <c r="B2563" s="23" t="s">
        <v>12410</v>
      </c>
      <c r="C2563" s="23" t="s">
        <v>12411</v>
      </c>
      <c r="D2563" s="23" t="s">
        <v>12412</v>
      </c>
      <c r="E2563" s="23" t="s">
        <v>12413</v>
      </c>
      <c r="F2563" s="5"/>
      <c r="G2563" s="5"/>
      <c r="H2563" s="5"/>
    </row>
    <row r="2564">
      <c r="A2564" s="23" t="s">
        <v>12414</v>
      </c>
      <c r="B2564" s="23" t="s">
        <v>12415</v>
      </c>
      <c r="C2564" s="23"/>
      <c r="D2564" s="23" t="s">
        <v>12416</v>
      </c>
      <c r="E2564" s="23" t="s">
        <v>12417</v>
      </c>
      <c r="F2564" s="5"/>
      <c r="G2564" s="5"/>
      <c r="H2564" s="5"/>
    </row>
    <row r="2565">
      <c r="A2565" s="23" t="s">
        <v>12418</v>
      </c>
      <c r="B2565" s="23" t="s">
        <v>12419</v>
      </c>
      <c r="C2565" s="23"/>
      <c r="D2565" s="23" t="s">
        <v>12420</v>
      </c>
      <c r="E2565" s="23" t="s">
        <v>12421</v>
      </c>
      <c r="F2565" s="5"/>
      <c r="G2565" s="5"/>
      <c r="H2565" s="5"/>
    </row>
    <row r="2566">
      <c r="A2566" s="23" t="s">
        <v>12422</v>
      </c>
      <c r="B2566" s="23" t="s">
        <v>12423</v>
      </c>
      <c r="C2566" s="23"/>
      <c r="D2566" s="23" t="s">
        <v>12424</v>
      </c>
      <c r="E2566" s="23" t="s">
        <v>12425</v>
      </c>
      <c r="F2566" s="5"/>
      <c r="G2566" s="5"/>
      <c r="H2566" s="5"/>
    </row>
    <row r="2567">
      <c r="A2567" s="23" t="s">
        <v>12426</v>
      </c>
      <c r="B2567" s="23" t="s">
        <v>12427</v>
      </c>
      <c r="C2567" s="23" t="s">
        <v>12428</v>
      </c>
      <c r="D2567" s="23" t="s">
        <v>12429</v>
      </c>
      <c r="E2567" s="23" t="s">
        <v>12430</v>
      </c>
      <c r="F2567" s="5"/>
      <c r="G2567" s="5"/>
      <c r="H2567" s="5"/>
    </row>
    <row r="2568">
      <c r="A2568" s="23" t="s">
        <v>12431</v>
      </c>
      <c r="B2568" s="23" t="s">
        <v>12432</v>
      </c>
      <c r="C2568" s="23" t="s">
        <v>12433</v>
      </c>
      <c r="D2568" s="23" t="s">
        <v>12434</v>
      </c>
      <c r="E2568" s="23" t="s">
        <v>12435</v>
      </c>
      <c r="F2568" s="5"/>
      <c r="G2568" s="5"/>
      <c r="H2568" s="5"/>
    </row>
    <row r="2569">
      <c r="A2569" s="23" t="s">
        <v>12436</v>
      </c>
      <c r="B2569" s="23" t="s">
        <v>12437</v>
      </c>
      <c r="C2569" s="23"/>
      <c r="D2569" s="23" t="s">
        <v>12438</v>
      </c>
      <c r="E2569" s="23" t="s">
        <v>12439</v>
      </c>
      <c r="F2569" s="5"/>
      <c r="G2569" s="5"/>
      <c r="H2569" s="5"/>
    </row>
    <row r="2570">
      <c r="A2570" s="23" t="s">
        <v>12440</v>
      </c>
      <c r="B2570" s="23" t="s">
        <v>12441</v>
      </c>
      <c r="C2570" s="23"/>
      <c r="D2570" s="23" t="s">
        <v>12442</v>
      </c>
      <c r="E2570" s="23" t="s">
        <v>12443</v>
      </c>
      <c r="F2570" s="5"/>
      <c r="G2570" s="5"/>
      <c r="H2570" s="5"/>
    </row>
    <row r="2571">
      <c r="A2571" s="23" t="s">
        <v>12444</v>
      </c>
      <c r="B2571" s="23" t="s">
        <v>12445</v>
      </c>
      <c r="C2571" s="23"/>
      <c r="D2571" s="23" t="s">
        <v>12446</v>
      </c>
      <c r="E2571" s="23" t="s">
        <v>12447</v>
      </c>
      <c r="F2571" s="5"/>
      <c r="G2571" s="5"/>
      <c r="H2571" s="5"/>
    </row>
    <row r="2572">
      <c r="A2572" s="23" t="s">
        <v>12448</v>
      </c>
      <c r="B2572" s="23" t="s">
        <v>12449</v>
      </c>
      <c r="C2572" s="23" t="s">
        <v>12450</v>
      </c>
      <c r="D2572" s="23" t="s">
        <v>12451</v>
      </c>
      <c r="E2572" s="23" t="s">
        <v>12452</v>
      </c>
      <c r="F2572" s="5"/>
      <c r="G2572" s="5"/>
      <c r="H2572" s="5"/>
    </row>
    <row r="2573">
      <c r="A2573" s="23" t="s">
        <v>12453</v>
      </c>
      <c r="B2573" s="23" t="s">
        <v>12454</v>
      </c>
      <c r="C2573" s="23"/>
      <c r="D2573" s="23" t="s">
        <v>12455</v>
      </c>
      <c r="E2573" s="23" t="s">
        <v>12456</v>
      </c>
      <c r="F2573" s="5"/>
      <c r="G2573" s="5"/>
      <c r="H2573" s="5"/>
    </row>
    <row r="2574">
      <c r="A2574" s="23" t="s">
        <v>12457</v>
      </c>
      <c r="B2574" s="23" t="s">
        <v>12458</v>
      </c>
      <c r="C2574" s="23"/>
      <c r="D2574" s="23" t="s">
        <v>12459</v>
      </c>
      <c r="E2574" s="23" t="s">
        <v>12460</v>
      </c>
      <c r="F2574" s="5"/>
      <c r="G2574" s="5"/>
      <c r="H2574" s="5"/>
    </row>
    <row r="2575">
      <c r="A2575" s="23" t="s">
        <v>12461</v>
      </c>
      <c r="B2575" s="23" t="s">
        <v>12462</v>
      </c>
      <c r="C2575" s="23"/>
      <c r="D2575" s="23" t="s">
        <v>12463</v>
      </c>
      <c r="E2575" s="23" t="s">
        <v>12464</v>
      </c>
      <c r="F2575" s="5"/>
      <c r="G2575" s="5"/>
      <c r="H2575" s="5"/>
    </row>
    <row r="2576">
      <c r="A2576" s="23" t="s">
        <v>12465</v>
      </c>
      <c r="B2576" s="23" t="s">
        <v>12466</v>
      </c>
      <c r="C2576" s="23" t="s">
        <v>12467</v>
      </c>
      <c r="D2576" s="23" t="s">
        <v>12468</v>
      </c>
      <c r="E2576" s="23" t="s">
        <v>12469</v>
      </c>
      <c r="F2576" s="5"/>
      <c r="G2576" s="5"/>
      <c r="H2576" s="5"/>
    </row>
    <row r="2577">
      <c r="A2577" s="23" t="s">
        <v>12470</v>
      </c>
      <c r="B2577" s="23" t="s">
        <v>12471</v>
      </c>
      <c r="C2577" s="23" t="s">
        <v>12472</v>
      </c>
      <c r="D2577" s="23" t="s">
        <v>12473</v>
      </c>
      <c r="E2577" s="23" t="s">
        <v>12474</v>
      </c>
      <c r="F2577" s="5"/>
      <c r="G2577" s="5"/>
      <c r="H2577" s="5"/>
    </row>
    <row r="2578">
      <c r="A2578" s="23" t="s">
        <v>12475</v>
      </c>
      <c r="B2578" s="23" t="s">
        <v>12476</v>
      </c>
      <c r="C2578" s="23" t="s">
        <v>12477</v>
      </c>
      <c r="D2578" s="23" t="s">
        <v>12478</v>
      </c>
      <c r="E2578" s="23" t="s">
        <v>12479</v>
      </c>
      <c r="F2578" s="5"/>
      <c r="G2578" s="5"/>
      <c r="H2578" s="5"/>
    </row>
    <row r="2579">
      <c r="A2579" s="23" t="s">
        <v>12480</v>
      </c>
      <c r="B2579" s="23" t="s">
        <v>12481</v>
      </c>
      <c r="C2579" s="23" t="s">
        <v>12477</v>
      </c>
      <c r="D2579" s="23" t="s">
        <v>12482</v>
      </c>
      <c r="E2579" s="23" t="s">
        <v>12483</v>
      </c>
      <c r="F2579" s="5"/>
      <c r="G2579" s="5"/>
      <c r="H2579" s="5"/>
    </row>
    <row r="2580">
      <c r="A2580" s="23" t="s">
        <v>12484</v>
      </c>
      <c r="B2580" s="23" t="s">
        <v>12485</v>
      </c>
      <c r="C2580" s="23" t="s">
        <v>12486</v>
      </c>
      <c r="D2580" s="23" t="s">
        <v>12487</v>
      </c>
      <c r="E2580" s="23" t="s">
        <v>12488</v>
      </c>
      <c r="F2580" s="5"/>
      <c r="G2580" s="5"/>
      <c r="H2580" s="5"/>
    </row>
    <row r="2581">
      <c r="A2581" s="23" t="s">
        <v>12489</v>
      </c>
      <c r="B2581" s="23" t="s">
        <v>12490</v>
      </c>
      <c r="C2581" s="23"/>
      <c r="D2581" s="23" t="s">
        <v>12491</v>
      </c>
      <c r="E2581" s="23" t="s">
        <v>12492</v>
      </c>
      <c r="F2581" s="5"/>
      <c r="G2581" s="5"/>
      <c r="H2581" s="5"/>
    </row>
    <row r="2582">
      <c r="A2582" s="23" t="s">
        <v>12493</v>
      </c>
      <c r="B2582" s="23" t="s">
        <v>12494</v>
      </c>
      <c r="C2582" s="23" t="s">
        <v>12495</v>
      </c>
      <c r="D2582" s="23" t="s">
        <v>12496</v>
      </c>
      <c r="E2582" s="23" t="s">
        <v>12497</v>
      </c>
      <c r="F2582" s="5"/>
      <c r="G2582" s="5"/>
      <c r="H2582" s="5"/>
    </row>
    <row r="2583">
      <c r="A2583" s="23" t="s">
        <v>12498</v>
      </c>
      <c r="B2583" s="23" t="s">
        <v>12499</v>
      </c>
      <c r="C2583" s="23"/>
      <c r="D2583" s="23" t="s">
        <v>12500</v>
      </c>
      <c r="E2583" s="23" t="s">
        <v>12501</v>
      </c>
      <c r="F2583" s="5"/>
      <c r="G2583" s="5"/>
      <c r="H2583" s="5"/>
    </row>
    <row r="2584">
      <c r="A2584" s="23" t="s">
        <v>12502</v>
      </c>
      <c r="B2584" s="23" t="s">
        <v>12503</v>
      </c>
      <c r="C2584" s="23"/>
      <c r="D2584" s="23" t="s">
        <v>12504</v>
      </c>
      <c r="E2584" s="23" t="s">
        <v>12505</v>
      </c>
      <c r="F2584" s="5"/>
      <c r="G2584" s="5"/>
      <c r="H2584" s="5"/>
    </row>
    <row r="2585">
      <c r="A2585" s="23" t="s">
        <v>12506</v>
      </c>
      <c r="B2585" s="23" t="s">
        <v>12507</v>
      </c>
      <c r="C2585" s="23"/>
      <c r="D2585" s="23" t="s">
        <v>12508</v>
      </c>
      <c r="E2585" s="23" t="s">
        <v>12509</v>
      </c>
      <c r="F2585" s="5"/>
      <c r="G2585" s="5"/>
      <c r="H2585" s="5"/>
    </row>
    <row r="2586">
      <c r="A2586" s="23" t="s">
        <v>12510</v>
      </c>
      <c r="B2586" s="23" t="s">
        <v>12511</v>
      </c>
      <c r="C2586" s="23"/>
      <c r="D2586" s="23" t="s">
        <v>12512</v>
      </c>
      <c r="E2586" s="23" t="s">
        <v>12513</v>
      </c>
      <c r="F2586" s="5"/>
      <c r="G2586" s="5"/>
      <c r="H2586" s="5"/>
    </row>
    <row r="2587">
      <c r="A2587" s="23" t="s">
        <v>12514</v>
      </c>
      <c r="B2587" s="23" t="s">
        <v>12503</v>
      </c>
      <c r="C2587" s="23"/>
      <c r="D2587" s="23" t="s">
        <v>12515</v>
      </c>
      <c r="E2587" s="23" t="s">
        <v>12516</v>
      </c>
      <c r="F2587" s="5"/>
      <c r="G2587" s="5"/>
      <c r="H2587" s="5"/>
    </row>
    <row r="2588">
      <c r="A2588" s="23" t="s">
        <v>12517</v>
      </c>
      <c r="B2588" s="23" t="s">
        <v>12518</v>
      </c>
      <c r="C2588" s="23"/>
      <c r="D2588" s="23" t="s">
        <v>12519</v>
      </c>
      <c r="E2588" s="23" t="s">
        <v>12520</v>
      </c>
      <c r="F2588" s="5"/>
      <c r="G2588" s="5"/>
      <c r="H2588" s="5"/>
    </row>
    <row r="2589">
      <c r="A2589" s="23" t="s">
        <v>12521</v>
      </c>
      <c r="B2589" s="23" t="s">
        <v>12522</v>
      </c>
      <c r="C2589" s="23"/>
      <c r="D2589" s="23" t="s">
        <v>12523</v>
      </c>
      <c r="E2589" s="23" t="s">
        <v>12524</v>
      </c>
      <c r="F2589" s="5"/>
      <c r="G2589" s="5"/>
      <c r="H2589" s="5"/>
    </row>
    <row r="2590">
      <c r="A2590" s="23" t="s">
        <v>12525</v>
      </c>
      <c r="B2590" s="23" t="s">
        <v>12526</v>
      </c>
      <c r="C2590" s="23"/>
      <c r="D2590" s="23" t="s">
        <v>12527</v>
      </c>
      <c r="E2590" s="23" t="s">
        <v>12528</v>
      </c>
      <c r="F2590" s="5"/>
      <c r="G2590" s="5"/>
      <c r="H2590" s="5"/>
    </row>
    <row r="2591">
      <c r="A2591" s="23" t="s">
        <v>12529</v>
      </c>
      <c r="B2591" s="23" t="s">
        <v>12530</v>
      </c>
      <c r="C2591" s="23"/>
      <c r="D2591" s="23" t="s">
        <v>12531</v>
      </c>
      <c r="E2591" s="23" t="s">
        <v>12532</v>
      </c>
      <c r="F2591" s="5"/>
      <c r="G2591" s="5"/>
      <c r="H2591" s="5"/>
    </row>
    <row r="2592">
      <c r="A2592" s="23" t="s">
        <v>12533</v>
      </c>
      <c r="B2592" s="23" t="s">
        <v>12534</v>
      </c>
      <c r="C2592" s="23"/>
      <c r="D2592" s="23" t="s">
        <v>12535</v>
      </c>
      <c r="E2592" s="23" t="s">
        <v>12536</v>
      </c>
      <c r="F2592" s="5"/>
      <c r="G2592" s="5"/>
      <c r="H2592" s="5"/>
    </row>
    <row r="2593">
      <c r="A2593" s="23" t="s">
        <v>12537</v>
      </c>
      <c r="B2593" s="23" t="s">
        <v>12538</v>
      </c>
      <c r="C2593" s="23" t="s">
        <v>12539</v>
      </c>
      <c r="D2593" s="23" t="s">
        <v>12540</v>
      </c>
      <c r="E2593" s="23" t="s">
        <v>12541</v>
      </c>
      <c r="F2593" s="5"/>
      <c r="G2593" s="5"/>
      <c r="H2593" s="5"/>
    </row>
    <row r="2594">
      <c r="A2594" s="23" t="s">
        <v>12542</v>
      </c>
      <c r="B2594" s="23" t="s">
        <v>12543</v>
      </c>
      <c r="C2594" s="23" t="s">
        <v>12544</v>
      </c>
      <c r="D2594" s="23" t="s">
        <v>12545</v>
      </c>
      <c r="E2594" s="23" t="s">
        <v>12546</v>
      </c>
      <c r="F2594" s="5"/>
      <c r="G2594" s="5"/>
      <c r="H2594" s="5"/>
    </row>
    <row r="2595">
      <c r="A2595" s="23" t="s">
        <v>12547</v>
      </c>
      <c r="B2595" s="23" t="s">
        <v>12548</v>
      </c>
      <c r="C2595" s="23" t="s">
        <v>12549</v>
      </c>
      <c r="D2595" s="23" t="s">
        <v>12550</v>
      </c>
      <c r="E2595" s="23" t="s">
        <v>12551</v>
      </c>
      <c r="F2595" s="5"/>
      <c r="G2595" s="5"/>
      <c r="H2595" s="5"/>
    </row>
    <row r="2596">
      <c r="A2596" s="23" t="s">
        <v>12552</v>
      </c>
      <c r="B2596" s="23" t="s">
        <v>12553</v>
      </c>
      <c r="C2596" s="23" t="s">
        <v>12554</v>
      </c>
      <c r="D2596" s="23" t="s">
        <v>12555</v>
      </c>
      <c r="E2596" s="23" t="s">
        <v>12556</v>
      </c>
      <c r="F2596" s="5"/>
      <c r="G2596" s="5"/>
      <c r="H2596" s="5"/>
    </row>
    <row r="2597">
      <c r="A2597" s="23" t="s">
        <v>12557</v>
      </c>
      <c r="B2597" s="23" t="s">
        <v>12558</v>
      </c>
      <c r="C2597" s="23" t="s">
        <v>12559</v>
      </c>
      <c r="D2597" s="23" t="s">
        <v>12560</v>
      </c>
      <c r="E2597" s="23" t="s">
        <v>12561</v>
      </c>
      <c r="F2597" s="5"/>
      <c r="G2597" s="5"/>
      <c r="H2597" s="5"/>
    </row>
    <row r="2598">
      <c r="A2598" s="23" t="s">
        <v>12562</v>
      </c>
      <c r="B2598" s="23" t="s">
        <v>12563</v>
      </c>
      <c r="C2598" s="23" t="s">
        <v>12564</v>
      </c>
      <c r="D2598" s="23" t="s">
        <v>9776</v>
      </c>
      <c r="E2598" s="23" t="s">
        <v>9777</v>
      </c>
      <c r="F2598" s="5"/>
      <c r="G2598" s="5"/>
      <c r="H2598" s="5"/>
    </row>
    <row r="2599">
      <c r="A2599" s="23" t="s">
        <v>12565</v>
      </c>
      <c r="B2599" s="23" t="s">
        <v>12566</v>
      </c>
      <c r="C2599" s="23" t="s">
        <v>12567</v>
      </c>
      <c r="D2599" s="23" t="s">
        <v>12568</v>
      </c>
      <c r="E2599" s="23" t="s">
        <v>12569</v>
      </c>
      <c r="F2599" s="5"/>
      <c r="G2599" s="5"/>
      <c r="H2599" s="5"/>
    </row>
    <row r="2600">
      <c r="A2600" s="23" t="s">
        <v>12570</v>
      </c>
      <c r="B2600" s="23" t="s">
        <v>12571</v>
      </c>
      <c r="C2600" s="23" t="s">
        <v>12572</v>
      </c>
      <c r="D2600" s="23" t="s">
        <v>12573</v>
      </c>
      <c r="E2600" s="23" t="s">
        <v>12574</v>
      </c>
      <c r="F2600" s="5"/>
      <c r="G2600" s="5"/>
      <c r="H2600" s="5"/>
    </row>
    <row r="2601">
      <c r="A2601" s="23" t="s">
        <v>12575</v>
      </c>
      <c r="B2601" s="23" t="s">
        <v>12576</v>
      </c>
      <c r="C2601" s="23" t="s">
        <v>12577</v>
      </c>
      <c r="D2601" s="23" t="s">
        <v>12578</v>
      </c>
      <c r="E2601" s="23" t="s">
        <v>12579</v>
      </c>
      <c r="F2601" s="5"/>
      <c r="G2601" s="5"/>
      <c r="H2601" s="5"/>
    </row>
    <row r="2602">
      <c r="A2602" s="23" t="s">
        <v>12580</v>
      </c>
      <c r="B2602" s="23" t="s">
        <v>12581</v>
      </c>
      <c r="C2602" s="23" t="s">
        <v>12582</v>
      </c>
      <c r="D2602" s="23" t="s">
        <v>12583</v>
      </c>
      <c r="E2602" s="23" t="s">
        <v>12584</v>
      </c>
      <c r="F2602" s="5"/>
      <c r="G2602" s="5"/>
      <c r="H2602" s="5"/>
    </row>
    <row r="2603">
      <c r="A2603" s="23" t="s">
        <v>12585</v>
      </c>
      <c r="B2603" s="23" t="s">
        <v>12586</v>
      </c>
      <c r="C2603" s="23" t="s">
        <v>12587</v>
      </c>
      <c r="D2603" s="23" t="s">
        <v>12588</v>
      </c>
      <c r="E2603" s="23" t="s">
        <v>12589</v>
      </c>
      <c r="F2603" s="5"/>
      <c r="G2603" s="5"/>
      <c r="H2603" s="5"/>
    </row>
    <row r="2604">
      <c r="A2604" s="23" t="s">
        <v>12590</v>
      </c>
      <c r="B2604" s="23" t="s">
        <v>12591</v>
      </c>
      <c r="C2604" s="23" t="s">
        <v>12592</v>
      </c>
      <c r="D2604" s="23" t="s">
        <v>12593</v>
      </c>
      <c r="E2604" s="23" t="s">
        <v>12594</v>
      </c>
      <c r="F2604" s="5"/>
      <c r="G2604" s="5"/>
      <c r="H2604" s="5"/>
    </row>
    <row r="2605">
      <c r="A2605" s="23" t="s">
        <v>12595</v>
      </c>
      <c r="B2605" s="23" t="s">
        <v>12596</v>
      </c>
      <c r="C2605" s="23" t="s">
        <v>12597</v>
      </c>
      <c r="D2605" s="23" t="s">
        <v>12598</v>
      </c>
      <c r="E2605" s="23" t="s">
        <v>12599</v>
      </c>
      <c r="F2605" s="5"/>
      <c r="G2605" s="5"/>
      <c r="H2605" s="5"/>
    </row>
    <row r="2606">
      <c r="A2606" s="23" t="s">
        <v>12600</v>
      </c>
      <c r="B2606" s="23" t="s">
        <v>12601</v>
      </c>
      <c r="C2606" s="23" t="s">
        <v>12602</v>
      </c>
      <c r="D2606" s="23" t="s">
        <v>12603</v>
      </c>
      <c r="E2606" s="23" t="s">
        <v>12604</v>
      </c>
      <c r="F2606" s="5"/>
      <c r="G2606" s="5"/>
      <c r="H2606" s="5"/>
    </row>
    <row r="2607">
      <c r="A2607" s="23" t="s">
        <v>12605</v>
      </c>
      <c r="B2607" s="23" t="s">
        <v>12606</v>
      </c>
      <c r="C2607" s="23" t="s">
        <v>12607</v>
      </c>
      <c r="D2607" s="23" t="s">
        <v>12608</v>
      </c>
      <c r="E2607" s="23" t="s">
        <v>12609</v>
      </c>
      <c r="F2607" s="5"/>
      <c r="G2607" s="5"/>
      <c r="H2607" s="5"/>
    </row>
    <row r="2608">
      <c r="A2608" s="23" t="s">
        <v>12610</v>
      </c>
      <c r="B2608" s="23" t="s">
        <v>12611</v>
      </c>
      <c r="C2608" s="23" t="s">
        <v>12612</v>
      </c>
      <c r="D2608" s="23" t="s">
        <v>12613</v>
      </c>
      <c r="E2608" s="23" t="s">
        <v>12614</v>
      </c>
      <c r="F2608" s="5"/>
      <c r="G2608" s="5"/>
      <c r="H2608" s="5"/>
    </row>
    <row r="2609">
      <c r="A2609" s="23" t="s">
        <v>12615</v>
      </c>
      <c r="B2609" s="23" t="s">
        <v>12616</v>
      </c>
      <c r="C2609" s="23" t="s">
        <v>12617</v>
      </c>
      <c r="D2609" s="23" t="s">
        <v>12618</v>
      </c>
      <c r="E2609" s="23" t="s">
        <v>12619</v>
      </c>
      <c r="F2609" s="5"/>
      <c r="G2609" s="5"/>
      <c r="H2609" s="5"/>
    </row>
    <row r="2610">
      <c r="A2610" s="23" t="s">
        <v>12620</v>
      </c>
      <c r="B2610" s="23" t="s">
        <v>12621</v>
      </c>
      <c r="C2610" s="23" t="s">
        <v>12622</v>
      </c>
      <c r="D2610" s="23" t="s">
        <v>12623</v>
      </c>
      <c r="E2610" s="23" t="s">
        <v>12624</v>
      </c>
      <c r="F2610" s="5"/>
      <c r="G2610" s="5"/>
      <c r="H2610" s="5"/>
    </row>
    <row r="2611">
      <c r="A2611" s="23" t="s">
        <v>12625</v>
      </c>
      <c r="B2611" s="23" t="s">
        <v>12626</v>
      </c>
      <c r="C2611" s="23"/>
      <c r="D2611" s="23" t="s">
        <v>12627</v>
      </c>
      <c r="E2611" s="23" t="s">
        <v>12628</v>
      </c>
      <c r="F2611" s="5"/>
      <c r="G2611" s="5"/>
      <c r="H2611" s="5"/>
    </row>
    <row r="2612">
      <c r="A2612" s="23" t="s">
        <v>12629</v>
      </c>
      <c r="B2612" s="23" t="s">
        <v>12630</v>
      </c>
      <c r="C2612" s="23" t="s">
        <v>12631</v>
      </c>
      <c r="D2612" s="23" t="s">
        <v>12632</v>
      </c>
      <c r="E2612" s="23" t="s">
        <v>12633</v>
      </c>
      <c r="F2612" s="5"/>
      <c r="G2612" s="5"/>
      <c r="H2612" s="5"/>
    </row>
    <row r="2613">
      <c r="A2613" s="23" t="s">
        <v>12634</v>
      </c>
      <c r="B2613" s="23" t="s">
        <v>12635</v>
      </c>
      <c r="C2613" s="23" t="s">
        <v>12636</v>
      </c>
      <c r="D2613" s="23" t="s">
        <v>12637</v>
      </c>
      <c r="E2613" s="23" t="s">
        <v>12638</v>
      </c>
      <c r="F2613" s="5"/>
      <c r="G2613" s="5"/>
      <c r="H2613" s="5"/>
    </row>
    <row r="2614">
      <c r="A2614" s="23" t="s">
        <v>12639</v>
      </c>
      <c r="B2614" s="23" t="s">
        <v>12640</v>
      </c>
      <c r="C2614" s="23" t="s">
        <v>12641</v>
      </c>
      <c r="D2614" s="23" t="s">
        <v>12642</v>
      </c>
      <c r="E2614" s="23" t="s">
        <v>12643</v>
      </c>
      <c r="F2614" s="5"/>
      <c r="G2614" s="5"/>
      <c r="H2614" s="5"/>
    </row>
    <row r="2615">
      <c r="A2615" s="23" t="s">
        <v>12644</v>
      </c>
      <c r="B2615" s="23" t="s">
        <v>12645</v>
      </c>
      <c r="C2615" s="23" t="s">
        <v>12646</v>
      </c>
      <c r="D2615" s="23" t="s">
        <v>12647</v>
      </c>
      <c r="E2615" s="23" t="s">
        <v>12648</v>
      </c>
      <c r="F2615" s="5"/>
      <c r="G2615" s="5"/>
      <c r="H2615" s="5"/>
    </row>
    <row r="2616">
      <c r="A2616" s="23" t="s">
        <v>12649</v>
      </c>
      <c r="B2616" s="23" t="s">
        <v>12650</v>
      </c>
      <c r="C2616" s="23" t="s">
        <v>12651</v>
      </c>
      <c r="D2616" s="23" t="s">
        <v>12652</v>
      </c>
      <c r="E2616" s="23" t="s">
        <v>12653</v>
      </c>
      <c r="F2616" s="5"/>
      <c r="G2616" s="5"/>
      <c r="H2616" s="5"/>
    </row>
    <row r="2617">
      <c r="A2617" s="23" t="s">
        <v>12654</v>
      </c>
      <c r="B2617" s="23"/>
      <c r="C2617" s="23" t="s">
        <v>12655</v>
      </c>
      <c r="D2617" s="23" t="s">
        <v>12656</v>
      </c>
      <c r="E2617" s="23" t="s">
        <v>12657</v>
      </c>
      <c r="F2617" s="5"/>
      <c r="G2617" s="5"/>
      <c r="H2617" s="5"/>
    </row>
    <row r="2618">
      <c r="A2618" s="23" t="s">
        <v>12658</v>
      </c>
      <c r="B2618" s="23" t="s">
        <v>12659</v>
      </c>
      <c r="C2618" s="23" t="s">
        <v>12660</v>
      </c>
      <c r="D2618" s="23" t="s">
        <v>12661</v>
      </c>
      <c r="E2618" s="23" t="s">
        <v>12662</v>
      </c>
      <c r="F2618" s="5"/>
      <c r="G2618" s="5"/>
      <c r="H2618" s="5"/>
    </row>
    <row r="2619">
      <c r="A2619" s="23" t="s">
        <v>12663</v>
      </c>
      <c r="B2619" s="23"/>
      <c r="C2619" s="23"/>
      <c r="D2619" s="23" t="s">
        <v>12664</v>
      </c>
      <c r="E2619" s="23" t="s">
        <v>12665</v>
      </c>
      <c r="F2619" s="5"/>
      <c r="G2619" s="5"/>
      <c r="H2619" s="5"/>
    </row>
    <row r="2620">
      <c r="A2620" s="23" t="s">
        <v>12666</v>
      </c>
      <c r="B2620" s="23" t="s">
        <v>12667</v>
      </c>
      <c r="C2620" s="23" t="s">
        <v>12668</v>
      </c>
      <c r="D2620" s="23" t="s">
        <v>12669</v>
      </c>
      <c r="E2620" s="23" t="s">
        <v>12670</v>
      </c>
      <c r="F2620" s="5"/>
      <c r="G2620" s="5"/>
      <c r="H2620" s="5"/>
    </row>
    <row r="2621">
      <c r="A2621" s="23" t="s">
        <v>12671</v>
      </c>
      <c r="B2621" s="23" t="s">
        <v>12672</v>
      </c>
      <c r="C2621" s="23" t="s">
        <v>12673</v>
      </c>
      <c r="D2621" s="23" t="s">
        <v>12674</v>
      </c>
      <c r="E2621" s="23" t="s">
        <v>12675</v>
      </c>
      <c r="F2621" s="5"/>
      <c r="G2621" s="5"/>
      <c r="H2621" s="5"/>
    </row>
    <row r="2622">
      <c r="A2622" s="23" t="s">
        <v>12676</v>
      </c>
      <c r="B2622" s="23" t="s">
        <v>12677</v>
      </c>
      <c r="C2622" s="23" t="s">
        <v>12678</v>
      </c>
      <c r="D2622" s="23" t="s">
        <v>4308</v>
      </c>
      <c r="E2622" s="23" t="s">
        <v>4309</v>
      </c>
      <c r="F2622" s="5"/>
      <c r="G2622" s="5"/>
      <c r="H2622" s="5"/>
    </row>
    <row r="2623">
      <c r="A2623" s="23" t="s">
        <v>12679</v>
      </c>
      <c r="B2623" s="23" t="s">
        <v>12680</v>
      </c>
      <c r="C2623" s="23" t="s">
        <v>12681</v>
      </c>
      <c r="D2623" s="23" t="s">
        <v>12682</v>
      </c>
      <c r="E2623" s="23" t="s">
        <v>12683</v>
      </c>
      <c r="F2623" s="5"/>
      <c r="G2623" s="5"/>
      <c r="H2623" s="5"/>
    </row>
    <row r="2624">
      <c r="A2624" s="23" t="s">
        <v>12684</v>
      </c>
      <c r="B2624" s="23" t="s">
        <v>12685</v>
      </c>
      <c r="C2624" s="23" t="s">
        <v>12686</v>
      </c>
      <c r="D2624" s="23" t="s">
        <v>12687</v>
      </c>
      <c r="E2624" s="23" t="s">
        <v>12688</v>
      </c>
      <c r="F2624" s="5"/>
      <c r="G2624" s="5"/>
      <c r="H2624" s="5"/>
    </row>
    <row r="2625">
      <c r="A2625" s="23" t="s">
        <v>12689</v>
      </c>
      <c r="B2625" s="23" t="s">
        <v>12690</v>
      </c>
      <c r="C2625" s="23" t="s">
        <v>12691</v>
      </c>
      <c r="D2625" s="23" t="s">
        <v>12692</v>
      </c>
      <c r="E2625" s="23" t="s">
        <v>12693</v>
      </c>
      <c r="F2625" s="5"/>
      <c r="G2625" s="5"/>
      <c r="H2625" s="5"/>
    </row>
    <row r="2626">
      <c r="A2626" s="23" t="s">
        <v>12694</v>
      </c>
      <c r="B2626" s="23" t="s">
        <v>12695</v>
      </c>
      <c r="C2626" s="23" t="s">
        <v>12696</v>
      </c>
      <c r="D2626" s="23" t="s">
        <v>12697</v>
      </c>
      <c r="E2626" s="23" t="s">
        <v>12698</v>
      </c>
      <c r="F2626" s="5"/>
      <c r="G2626" s="5"/>
      <c r="H2626" s="5"/>
    </row>
    <row r="2627">
      <c r="A2627" s="23" t="s">
        <v>12699</v>
      </c>
      <c r="B2627" s="23" t="s">
        <v>12700</v>
      </c>
      <c r="C2627" s="23" t="s">
        <v>12701</v>
      </c>
      <c r="D2627" s="23" t="s">
        <v>1403</v>
      </c>
      <c r="E2627" s="23" t="s">
        <v>1404</v>
      </c>
      <c r="F2627" s="5"/>
      <c r="G2627" s="5"/>
      <c r="H2627" s="5"/>
    </row>
    <row r="2628">
      <c r="A2628" s="23" t="s">
        <v>12702</v>
      </c>
      <c r="B2628" s="23" t="s">
        <v>12703</v>
      </c>
      <c r="C2628" s="23" t="s">
        <v>12704</v>
      </c>
      <c r="D2628" s="23" t="s">
        <v>12705</v>
      </c>
      <c r="E2628" s="23" t="s">
        <v>12706</v>
      </c>
      <c r="F2628" s="5"/>
      <c r="G2628" s="5"/>
      <c r="H2628" s="5"/>
    </row>
    <row r="2629">
      <c r="A2629" s="23" t="s">
        <v>12707</v>
      </c>
      <c r="B2629" s="23" t="s">
        <v>12708</v>
      </c>
      <c r="C2629" s="23" t="s">
        <v>12709</v>
      </c>
      <c r="D2629" s="23" t="s">
        <v>12710</v>
      </c>
      <c r="E2629" s="23" t="s">
        <v>12711</v>
      </c>
      <c r="F2629" s="5"/>
      <c r="G2629" s="5"/>
      <c r="H2629" s="5"/>
    </row>
    <row r="2630">
      <c r="A2630" s="23" t="s">
        <v>12712</v>
      </c>
      <c r="B2630" s="23" t="s">
        <v>12713</v>
      </c>
      <c r="C2630" s="23" t="s">
        <v>12714</v>
      </c>
      <c r="D2630" s="23" t="s">
        <v>12715</v>
      </c>
      <c r="E2630" s="23" t="s">
        <v>12716</v>
      </c>
      <c r="F2630" s="5"/>
      <c r="G2630" s="5"/>
      <c r="H2630" s="5"/>
    </row>
    <row r="2631">
      <c r="A2631" s="23" t="s">
        <v>12717</v>
      </c>
      <c r="B2631" s="23" t="s">
        <v>12718</v>
      </c>
      <c r="C2631" s="23" t="s">
        <v>12719</v>
      </c>
      <c r="D2631" s="23" t="s">
        <v>12720</v>
      </c>
      <c r="E2631" s="23" t="s">
        <v>12721</v>
      </c>
      <c r="F2631" s="5"/>
      <c r="G2631" s="5"/>
      <c r="H2631" s="5"/>
    </row>
    <row r="2632">
      <c r="A2632" s="23" t="s">
        <v>12722</v>
      </c>
      <c r="B2632" s="23" t="s">
        <v>12723</v>
      </c>
      <c r="C2632" s="23" t="s">
        <v>12724</v>
      </c>
      <c r="D2632" s="23" t="s">
        <v>12725</v>
      </c>
      <c r="E2632" s="23" t="s">
        <v>12726</v>
      </c>
      <c r="F2632" s="5"/>
      <c r="G2632" s="5"/>
      <c r="H2632" s="5"/>
    </row>
    <row r="2633">
      <c r="A2633" s="23" t="s">
        <v>12727</v>
      </c>
      <c r="B2633" s="23" t="s">
        <v>12728</v>
      </c>
      <c r="C2633" s="23"/>
      <c r="D2633" s="23" t="s">
        <v>12729</v>
      </c>
      <c r="E2633" s="23" t="s">
        <v>12730</v>
      </c>
      <c r="F2633" s="5"/>
      <c r="G2633" s="5"/>
      <c r="H2633" s="5"/>
    </row>
    <row r="2634">
      <c r="A2634" s="23" t="s">
        <v>12731</v>
      </c>
      <c r="B2634" s="23" t="s">
        <v>12732</v>
      </c>
      <c r="C2634" s="23" t="s">
        <v>12733</v>
      </c>
      <c r="D2634" s="23" t="s">
        <v>12734</v>
      </c>
      <c r="E2634" s="23" t="s">
        <v>12735</v>
      </c>
      <c r="F2634" s="5"/>
      <c r="G2634" s="5"/>
      <c r="H2634" s="5"/>
    </row>
    <row r="2635">
      <c r="A2635" s="23" t="s">
        <v>12736</v>
      </c>
      <c r="B2635" s="23" t="s">
        <v>12737</v>
      </c>
      <c r="C2635" s="23" t="s">
        <v>12738</v>
      </c>
      <c r="D2635" s="23" t="s">
        <v>12739</v>
      </c>
      <c r="E2635" s="23" t="s">
        <v>12740</v>
      </c>
      <c r="F2635" s="5"/>
      <c r="G2635" s="5"/>
      <c r="H2635" s="5"/>
    </row>
    <row r="2636">
      <c r="A2636" s="23" t="s">
        <v>12741</v>
      </c>
      <c r="B2636" s="23" t="s">
        <v>12742</v>
      </c>
      <c r="C2636" s="23"/>
      <c r="D2636" s="23" t="s">
        <v>12743</v>
      </c>
      <c r="E2636" s="23" t="s">
        <v>12744</v>
      </c>
      <c r="F2636" s="5"/>
      <c r="G2636" s="5"/>
      <c r="H2636" s="5"/>
    </row>
    <row r="2637">
      <c r="A2637" s="23" t="s">
        <v>12745</v>
      </c>
      <c r="B2637" s="23" t="s">
        <v>12746</v>
      </c>
      <c r="C2637" s="23"/>
      <c r="D2637" s="23" t="s">
        <v>12468</v>
      </c>
      <c r="E2637" s="23" t="s">
        <v>12469</v>
      </c>
      <c r="F2637" s="5"/>
      <c r="G2637" s="5"/>
      <c r="H2637" s="5"/>
    </row>
    <row r="2638">
      <c r="A2638" s="23" t="s">
        <v>12747</v>
      </c>
      <c r="B2638" s="23" t="s">
        <v>12748</v>
      </c>
      <c r="C2638" s="23"/>
      <c r="D2638" s="23" t="s">
        <v>12473</v>
      </c>
      <c r="E2638" s="23" t="s">
        <v>12474</v>
      </c>
      <c r="F2638" s="5"/>
      <c r="G2638" s="5"/>
      <c r="H2638" s="5"/>
    </row>
    <row r="2639">
      <c r="A2639" s="23" t="s">
        <v>12749</v>
      </c>
      <c r="B2639" s="23" t="s">
        <v>12750</v>
      </c>
      <c r="C2639" s="23"/>
      <c r="D2639" s="23" t="s">
        <v>12751</v>
      </c>
      <c r="E2639" s="23" t="s">
        <v>12752</v>
      </c>
      <c r="F2639" s="5"/>
      <c r="G2639" s="5"/>
      <c r="H2639" s="5"/>
    </row>
    <row r="2640">
      <c r="A2640" s="23" t="s">
        <v>12753</v>
      </c>
      <c r="B2640" s="23" t="s">
        <v>12754</v>
      </c>
      <c r="C2640" s="23"/>
      <c r="D2640" s="23" t="s">
        <v>12755</v>
      </c>
      <c r="E2640" s="23" t="s">
        <v>12756</v>
      </c>
      <c r="F2640" s="5"/>
      <c r="G2640" s="5"/>
      <c r="H2640" s="5"/>
    </row>
    <row r="2641">
      <c r="A2641" s="23" t="s">
        <v>12757</v>
      </c>
      <c r="B2641" s="23" t="s">
        <v>12758</v>
      </c>
      <c r="C2641" s="23"/>
      <c r="D2641" s="23" t="s">
        <v>12759</v>
      </c>
      <c r="E2641" s="23" t="s">
        <v>12760</v>
      </c>
      <c r="F2641" s="5"/>
      <c r="G2641" s="5"/>
      <c r="H2641" s="5"/>
    </row>
    <row r="2642">
      <c r="A2642" s="23" t="s">
        <v>12761</v>
      </c>
      <c r="B2642" s="23" t="s">
        <v>12762</v>
      </c>
      <c r="C2642" s="23"/>
      <c r="D2642" s="23" t="s">
        <v>12763</v>
      </c>
      <c r="E2642" s="23" t="s">
        <v>12764</v>
      </c>
      <c r="F2642" s="5"/>
      <c r="G2642" s="5"/>
      <c r="H2642" s="5"/>
    </row>
    <row r="2643">
      <c r="A2643" s="23" t="s">
        <v>12765</v>
      </c>
      <c r="B2643" s="23" t="s">
        <v>12766</v>
      </c>
      <c r="C2643" s="23"/>
      <c r="D2643" s="23" t="s">
        <v>12767</v>
      </c>
      <c r="E2643" s="23" t="s">
        <v>12768</v>
      </c>
      <c r="F2643" s="5"/>
      <c r="G2643" s="5"/>
      <c r="H2643" s="5"/>
    </row>
    <row r="2644">
      <c r="A2644" s="23" t="s">
        <v>12769</v>
      </c>
      <c r="B2644" s="23" t="s">
        <v>12770</v>
      </c>
      <c r="C2644" s="23"/>
      <c r="D2644" s="23" t="s">
        <v>12771</v>
      </c>
      <c r="E2644" s="23" t="s">
        <v>12772</v>
      </c>
      <c r="F2644" s="5"/>
      <c r="G2644" s="5"/>
      <c r="H2644" s="5"/>
    </row>
    <row r="2645">
      <c r="A2645" s="23" t="s">
        <v>12773</v>
      </c>
      <c r="B2645" s="23" t="s">
        <v>12774</v>
      </c>
      <c r="C2645" s="23"/>
      <c r="D2645" s="23" t="s">
        <v>12775</v>
      </c>
      <c r="E2645" s="23" t="s">
        <v>12776</v>
      </c>
      <c r="F2645" s="5"/>
      <c r="G2645" s="5"/>
      <c r="H2645" s="5"/>
    </row>
    <row r="2646">
      <c r="A2646" s="23" t="s">
        <v>12777</v>
      </c>
      <c r="B2646" s="23" t="s">
        <v>12778</v>
      </c>
      <c r="C2646" s="23"/>
      <c r="D2646" s="23" t="s">
        <v>12779</v>
      </c>
      <c r="E2646" s="23" t="s">
        <v>12012</v>
      </c>
      <c r="F2646" s="5"/>
      <c r="G2646" s="5"/>
      <c r="H2646" s="5"/>
    </row>
    <row r="2647">
      <c r="A2647" s="23" t="s">
        <v>12780</v>
      </c>
      <c r="B2647" s="23" t="s">
        <v>12781</v>
      </c>
      <c r="C2647" s="23"/>
      <c r="D2647" s="23" t="s">
        <v>12782</v>
      </c>
      <c r="E2647" s="23" t="s">
        <v>12783</v>
      </c>
      <c r="F2647" s="5"/>
      <c r="G2647" s="5"/>
      <c r="H2647" s="5"/>
    </row>
    <row r="2648">
      <c r="A2648" s="23" t="s">
        <v>12784</v>
      </c>
      <c r="B2648" s="23" t="s">
        <v>12785</v>
      </c>
      <c r="C2648" s="23" t="s">
        <v>12786</v>
      </c>
      <c r="D2648" s="23" t="s">
        <v>12787</v>
      </c>
      <c r="E2648" s="23" t="s">
        <v>12788</v>
      </c>
      <c r="F2648" s="5"/>
      <c r="G2648" s="5"/>
      <c r="H2648" s="5"/>
    </row>
    <row r="2649">
      <c r="A2649" s="23" t="s">
        <v>12789</v>
      </c>
      <c r="B2649" s="23" t="s">
        <v>12790</v>
      </c>
      <c r="C2649" s="23"/>
      <c r="D2649" s="23" t="s">
        <v>12791</v>
      </c>
      <c r="E2649" s="23" t="s">
        <v>12792</v>
      </c>
      <c r="F2649" s="5"/>
      <c r="G2649" s="5"/>
      <c r="H2649" s="5"/>
    </row>
    <row r="2650">
      <c r="A2650" s="23" t="s">
        <v>12793</v>
      </c>
      <c r="B2650" s="23" t="s">
        <v>12794</v>
      </c>
      <c r="C2650" s="23" t="s">
        <v>12795</v>
      </c>
      <c r="D2650" s="23" t="s">
        <v>12796</v>
      </c>
      <c r="E2650" s="23" t="s">
        <v>12797</v>
      </c>
      <c r="F2650" s="5"/>
      <c r="G2650" s="5"/>
      <c r="H2650" s="5"/>
    </row>
    <row r="2651">
      <c r="A2651" s="23" t="s">
        <v>12798</v>
      </c>
      <c r="B2651" s="23" t="s">
        <v>12799</v>
      </c>
      <c r="C2651" s="23"/>
      <c r="D2651" s="23" t="s">
        <v>12800</v>
      </c>
      <c r="E2651" s="23" t="s">
        <v>12801</v>
      </c>
      <c r="F2651" s="5"/>
      <c r="G2651" s="5"/>
      <c r="H2651" s="5"/>
    </row>
    <row r="2652">
      <c r="A2652" s="23" t="s">
        <v>12802</v>
      </c>
      <c r="B2652" s="23" t="s">
        <v>12803</v>
      </c>
      <c r="C2652" s="23"/>
      <c r="D2652" s="23" t="s">
        <v>12804</v>
      </c>
      <c r="E2652" s="23" t="s">
        <v>12805</v>
      </c>
      <c r="F2652" s="5"/>
      <c r="G2652" s="5"/>
      <c r="H2652" s="5"/>
    </row>
    <row r="2653">
      <c r="A2653" s="23" t="s">
        <v>12806</v>
      </c>
      <c r="B2653" s="23" t="s">
        <v>12807</v>
      </c>
      <c r="C2653" s="23" t="s">
        <v>12808</v>
      </c>
      <c r="D2653" s="23" t="s">
        <v>12809</v>
      </c>
      <c r="E2653" s="23" t="s">
        <v>12810</v>
      </c>
      <c r="F2653" s="5"/>
      <c r="G2653" s="5"/>
      <c r="H2653" s="5"/>
    </row>
    <row r="2654">
      <c r="A2654" s="23" t="s">
        <v>12811</v>
      </c>
      <c r="B2654" s="23" t="s">
        <v>12812</v>
      </c>
      <c r="C2654" s="23" t="s">
        <v>12813</v>
      </c>
      <c r="D2654" s="23" t="s">
        <v>12814</v>
      </c>
      <c r="E2654" s="23" t="s">
        <v>12815</v>
      </c>
      <c r="F2654" s="5"/>
      <c r="G2654" s="5"/>
      <c r="H2654" s="5"/>
    </row>
    <row r="2655">
      <c r="A2655" s="23" t="s">
        <v>12816</v>
      </c>
      <c r="B2655" s="23" t="s">
        <v>12817</v>
      </c>
      <c r="C2655" s="23"/>
      <c r="D2655" s="23" t="s">
        <v>12818</v>
      </c>
      <c r="E2655" s="23" t="s">
        <v>12819</v>
      </c>
      <c r="F2655" s="5"/>
      <c r="G2655" s="5"/>
      <c r="H2655" s="5"/>
    </row>
    <row r="2656">
      <c r="A2656" s="23" t="s">
        <v>12820</v>
      </c>
      <c r="B2656" s="23" t="s">
        <v>12821</v>
      </c>
      <c r="C2656" s="23"/>
      <c r="D2656" s="23" t="s">
        <v>12822</v>
      </c>
      <c r="E2656" s="23" t="s">
        <v>12823</v>
      </c>
      <c r="F2656" s="5"/>
      <c r="G2656" s="5"/>
      <c r="H2656" s="5"/>
    </row>
    <row r="2657">
      <c r="A2657" s="23" t="s">
        <v>12824</v>
      </c>
      <c r="B2657" s="23" t="s">
        <v>12825</v>
      </c>
      <c r="C2657" s="23"/>
      <c r="D2657" s="23" t="s">
        <v>12826</v>
      </c>
      <c r="E2657" s="23" t="s">
        <v>12827</v>
      </c>
      <c r="F2657" s="5"/>
      <c r="G2657" s="5"/>
      <c r="H2657" s="5"/>
    </row>
    <row r="2658">
      <c r="A2658" s="23" t="s">
        <v>12828</v>
      </c>
      <c r="B2658" s="23" t="s">
        <v>12829</v>
      </c>
      <c r="C2658" s="23"/>
      <c r="D2658" s="23" t="s">
        <v>12830</v>
      </c>
      <c r="E2658" s="23" t="s">
        <v>12831</v>
      </c>
      <c r="F2658" s="5"/>
      <c r="G2658" s="5"/>
      <c r="H2658" s="5"/>
    </row>
    <row r="2659">
      <c r="A2659" s="23" t="s">
        <v>12832</v>
      </c>
      <c r="B2659" s="23" t="s">
        <v>12833</v>
      </c>
      <c r="C2659" s="23" t="s">
        <v>12834</v>
      </c>
      <c r="D2659" s="23" t="s">
        <v>12835</v>
      </c>
      <c r="E2659" s="23" t="s">
        <v>12836</v>
      </c>
      <c r="F2659" s="5"/>
      <c r="G2659" s="5"/>
      <c r="H2659" s="5"/>
    </row>
    <row r="2660">
      <c r="A2660" s="23" t="s">
        <v>12837</v>
      </c>
      <c r="B2660" s="23" t="s">
        <v>12838</v>
      </c>
      <c r="C2660" s="23"/>
      <c r="D2660" s="23" t="s">
        <v>12839</v>
      </c>
      <c r="E2660" s="23" t="s">
        <v>12840</v>
      </c>
      <c r="F2660" s="5"/>
      <c r="G2660" s="5"/>
      <c r="H2660" s="5"/>
    </row>
    <row r="2661">
      <c r="A2661" s="23" t="s">
        <v>12841</v>
      </c>
      <c r="B2661" s="23" t="s">
        <v>12842</v>
      </c>
      <c r="C2661" s="23" t="s">
        <v>12843</v>
      </c>
      <c r="D2661" s="23" t="s">
        <v>12844</v>
      </c>
      <c r="E2661" s="23" t="s">
        <v>12845</v>
      </c>
      <c r="F2661" s="5"/>
      <c r="G2661" s="5"/>
      <c r="H2661" s="5"/>
    </row>
    <row r="2662">
      <c r="A2662" s="23" t="s">
        <v>12846</v>
      </c>
      <c r="B2662" s="23" t="s">
        <v>12847</v>
      </c>
      <c r="C2662" s="23" t="s">
        <v>12848</v>
      </c>
      <c r="D2662" s="23" t="s">
        <v>12849</v>
      </c>
      <c r="E2662" s="23" t="s">
        <v>12850</v>
      </c>
      <c r="F2662" s="5"/>
      <c r="G2662" s="5"/>
      <c r="H2662" s="5"/>
    </row>
    <row r="2663">
      <c r="A2663" s="23" t="s">
        <v>12851</v>
      </c>
      <c r="B2663" s="23" t="s">
        <v>12852</v>
      </c>
      <c r="C2663" s="23" t="s">
        <v>12853</v>
      </c>
      <c r="D2663" s="23" t="s">
        <v>12854</v>
      </c>
      <c r="E2663" s="23" t="s">
        <v>12855</v>
      </c>
      <c r="F2663" s="5"/>
      <c r="G2663" s="5"/>
      <c r="H2663" s="5"/>
    </row>
    <row r="2664">
      <c r="A2664" s="23" t="s">
        <v>12856</v>
      </c>
      <c r="B2664" s="23" t="s">
        <v>12857</v>
      </c>
      <c r="C2664" s="23" t="s">
        <v>12858</v>
      </c>
      <c r="D2664" s="23" t="s">
        <v>12859</v>
      </c>
      <c r="E2664" s="23" t="s">
        <v>12860</v>
      </c>
      <c r="F2664" s="5"/>
      <c r="G2664" s="5"/>
      <c r="H2664" s="5"/>
    </row>
    <row r="2665">
      <c r="A2665" s="23" t="s">
        <v>12861</v>
      </c>
      <c r="B2665" s="23" t="s">
        <v>12862</v>
      </c>
      <c r="C2665" s="23" t="s">
        <v>12863</v>
      </c>
      <c r="D2665" s="23" t="s">
        <v>12864</v>
      </c>
      <c r="E2665" s="23" t="s">
        <v>12865</v>
      </c>
      <c r="F2665" s="5"/>
      <c r="G2665" s="5"/>
      <c r="H2665" s="5"/>
    </row>
    <row r="2666">
      <c r="A2666" s="23" t="s">
        <v>12866</v>
      </c>
      <c r="B2666" s="23" t="s">
        <v>12867</v>
      </c>
      <c r="C2666" s="23"/>
      <c r="D2666" s="23" t="s">
        <v>12868</v>
      </c>
      <c r="E2666" s="23" t="s">
        <v>12869</v>
      </c>
      <c r="F2666" s="5"/>
      <c r="G2666" s="5"/>
      <c r="H2666" s="5"/>
    </row>
    <row r="2667">
      <c r="A2667" s="23" t="s">
        <v>12870</v>
      </c>
      <c r="B2667" s="23"/>
      <c r="C2667" s="23" t="s">
        <v>12871</v>
      </c>
      <c r="D2667" s="23" t="s">
        <v>12872</v>
      </c>
      <c r="E2667" s="23" t="s">
        <v>12873</v>
      </c>
      <c r="F2667" s="5"/>
      <c r="G2667" s="5"/>
      <c r="H2667" s="5"/>
    </row>
    <row r="2668">
      <c r="A2668" s="23" t="s">
        <v>12874</v>
      </c>
      <c r="B2668" s="23" t="s">
        <v>12875</v>
      </c>
      <c r="C2668" s="23" t="s">
        <v>12876</v>
      </c>
      <c r="D2668" s="23" t="s">
        <v>12877</v>
      </c>
      <c r="E2668" s="23" t="s">
        <v>12878</v>
      </c>
      <c r="F2668" s="5"/>
      <c r="G2668" s="5"/>
      <c r="H2668" s="5"/>
    </row>
    <row r="2669">
      <c r="A2669" s="23" t="s">
        <v>12879</v>
      </c>
      <c r="B2669" s="23"/>
      <c r="C2669" s="23"/>
      <c r="D2669" s="23" t="s">
        <v>12880</v>
      </c>
      <c r="E2669" s="23" t="s">
        <v>12881</v>
      </c>
      <c r="F2669" s="5"/>
      <c r="G2669" s="5"/>
      <c r="H2669" s="5"/>
    </row>
    <row r="2670">
      <c r="A2670" s="23" t="s">
        <v>12882</v>
      </c>
      <c r="B2670" s="23" t="s">
        <v>12883</v>
      </c>
      <c r="C2670" s="23" t="s">
        <v>12884</v>
      </c>
      <c r="D2670" s="23" t="s">
        <v>12885</v>
      </c>
      <c r="E2670" s="23" t="s">
        <v>12886</v>
      </c>
      <c r="F2670" s="5"/>
      <c r="G2670" s="5"/>
      <c r="H2670" s="5"/>
    </row>
    <row r="2671">
      <c r="A2671" s="23" t="s">
        <v>12887</v>
      </c>
      <c r="B2671" s="23" t="s">
        <v>12888</v>
      </c>
      <c r="C2671" s="23" t="s">
        <v>12889</v>
      </c>
      <c r="D2671" s="23" t="s">
        <v>12890</v>
      </c>
      <c r="E2671" s="23" t="s">
        <v>12891</v>
      </c>
      <c r="F2671" s="5"/>
      <c r="G2671" s="5"/>
      <c r="H2671" s="5"/>
    </row>
    <row r="2672">
      <c r="A2672" s="23" t="s">
        <v>12892</v>
      </c>
      <c r="B2672" s="23" t="s">
        <v>12893</v>
      </c>
      <c r="C2672" s="23" t="s">
        <v>12894</v>
      </c>
      <c r="D2672" s="23" t="s">
        <v>12895</v>
      </c>
      <c r="E2672" s="23" t="s">
        <v>12896</v>
      </c>
      <c r="F2672" s="5"/>
      <c r="G2672" s="5"/>
      <c r="H2672" s="5"/>
    </row>
    <row r="2673">
      <c r="A2673" s="23" t="s">
        <v>12897</v>
      </c>
      <c r="B2673" s="23" t="s">
        <v>12898</v>
      </c>
      <c r="C2673" s="23" t="s">
        <v>12899</v>
      </c>
      <c r="D2673" s="23" t="s">
        <v>12900</v>
      </c>
      <c r="E2673" s="23" t="s">
        <v>12901</v>
      </c>
      <c r="F2673" s="5"/>
      <c r="G2673" s="5"/>
      <c r="H2673" s="5"/>
    </row>
    <row r="2674">
      <c r="A2674" s="23" t="s">
        <v>12902</v>
      </c>
      <c r="B2674" s="23" t="s">
        <v>12903</v>
      </c>
      <c r="C2674" s="23" t="s">
        <v>12904</v>
      </c>
      <c r="D2674" s="23" t="s">
        <v>12905</v>
      </c>
      <c r="E2674" s="23" t="s">
        <v>12906</v>
      </c>
      <c r="F2674" s="5"/>
      <c r="G2674" s="5"/>
      <c r="H2674" s="5"/>
    </row>
    <row r="2675">
      <c r="A2675" s="23" t="s">
        <v>12907</v>
      </c>
      <c r="B2675" s="23" t="s">
        <v>12908</v>
      </c>
      <c r="C2675" s="23" t="s">
        <v>12909</v>
      </c>
      <c r="D2675" s="23" t="s">
        <v>12910</v>
      </c>
      <c r="E2675" s="23" t="s">
        <v>12911</v>
      </c>
      <c r="F2675" s="5"/>
      <c r="G2675" s="5"/>
      <c r="H2675" s="5"/>
    </row>
    <row r="2676">
      <c r="A2676" s="23" t="s">
        <v>12912</v>
      </c>
      <c r="B2676" s="23" t="s">
        <v>12913</v>
      </c>
      <c r="C2676" s="23" t="s">
        <v>12914</v>
      </c>
      <c r="D2676" s="23" t="s">
        <v>12915</v>
      </c>
      <c r="E2676" s="23" t="s">
        <v>12916</v>
      </c>
      <c r="F2676" s="5"/>
      <c r="G2676" s="5"/>
      <c r="H2676" s="5"/>
    </row>
    <row r="2677">
      <c r="A2677" s="23" t="s">
        <v>12917</v>
      </c>
      <c r="B2677" s="23" t="s">
        <v>12918</v>
      </c>
      <c r="C2677" s="23" t="s">
        <v>12919</v>
      </c>
      <c r="D2677" s="23" t="s">
        <v>12920</v>
      </c>
      <c r="E2677" s="23" t="s">
        <v>12921</v>
      </c>
      <c r="F2677" s="5"/>
      <c r="G2677" s="5"/>
      <c r="H2677" s="5"/>
    </row>
    <row r="2678">
      <c r="A2678" s="23" t="s">
        <v>12922</v>
      </c>
      <c r="B2678" s="23" t="s">
        <v>12923</v>
      </c>
      <c r="C2678" s="23" t="s">
        <v>12924</v>
      </c>
      <c r="D2678" s="23" t="s">
        <v>12925</v>
      </c>
      <c r="E2678" s="23" t="s">
        <v>12926</v>
      </c>
      <c r="F2678" s="5"/>
      <c r="G2678" s="5"/>
      <c r="H2678" s="5"/>
    </row>
    <row r="2679">
      <c r="A2679" s="23" t="s">
        <v>12927</v>
      </c>
      <c r="B2679" s="23" t="s">
        <v>12928</v>
      </c>
      <c r="C2679" s="23" t="s">
        <v>12929</v>
      </c>
      <c r="D2679" s="23" t="s">
        <v>12930</v>
      </c>
      <c r="E2679" s="23" t="s">
        <v>12931</v>
      </c>
      <c r="F2679" s="5"/>
      <c r="G2679" s="5"/>
      <c r="H2679" s="5"/>
    </row>
    <row r="2680">
      <c r="A2680" s="23" t="s">
        <v>12932</v>
      </c>
      <c r="B2680" s="23" t="s">
        <v>12933</v>
      </c>
      <c r="C2680" s="23" t="s">
        <v>12934</v>
      </c>
      <c r="D2680" s="23" t="s">
        <v>12935</v>
      </c>
      <c r="E2680" s="23" t="s">
        <v>12936</v>
      </c>
      <c r="F2680" s="5"/>
      <c r="G2680" s="5"/>
      <c r="H2680" s="5"/>
    </row>
    <row r="2681">
      <c r="A2681" s="23" t="s">
        <v>12937</v>
      </c>
      <c r="B2681" s="23" t="s">
        <v>12938</v>
      </c>
      <c r="C2681" s="23" t="s">
        <v>12939</v>
      </c>
      <c r="D2681" s="23" t="s">
        <v>12940</v>
      </c>
      <c r="E2681" s="23" t="s">
        <v>12941</v>
      </c>
      <c r="F2681" s="5"/>
      <c r="G2681" s="5"/>
      <c r="H2681" s="5"/>
    </row>
    <row r="2682">
      <c r="A2682" s="23" t="s">
        <v>12942</v>
      </c>
      <c r="B2682" s="23" t="s">
        <v>12943</v>
      </c>
      <c r="C2682" s="23" t="s">
        <v>12944</v>
      </c>
      <c r="D2682" s="23" t="s">
        <v>12945</v>
      </c>
      <c r="E2682" s="23" t="s">
        <v>12946</v>
      </c>
      <c r="F2682" s="5"/>
      <c r="G2682" s="5"/>
      <c r="H2682" s="5"/>
    </row>
    <row r="2683">
      <c r="A2683" s="23" t="s">
        <v>12947</v>
      </c>
      <c r="B2683" s="23" t="s">
        <v>12948</v>
      </c>
      <c r="C2683" s="23" t="s">
        <v>12949</v>
      </c>
      <c r="D2683" s="23" t="s">
        <v>12950</v>
      </c>
      <c r="E2683" s="23" t="s">
        <v>12951</v>
      </c>
      <c r="F2683" s="5"/>
      <c r="G2683" s="5"/>
      <c r="H2683" s="5"/>
    </row>
    <row r="2684">
      <c r="A2684" s="23" t="s">
        <v>12952</v>
      </c>
      <c r="B2684" s="23" t="s">
        <v>12953</v>
      </c>
      <c r="C2684" s="23" t="s">
        <v>12954</v>
      </c>
      <c r="D2684" s="23" t="s">
        <v>12955</v>
      </c>
      <c r="E2684" s="23" t="s">
        <v>12956</v>
      </c>
      <c r="F2684" s="5"/>
      <c r="G2684" s="5"/>
      <c r="H2684" s="5"/>
    </row>
    <row r="2685">
      <c r="A2685" s="23" t="s">
        <v>12957</v>
      </c>
      <c r="B2685" s="23" t="s">
        <v>12958</v>
      </c>
      <c r="C2685" s="23" t="s">
        <v>12959</v>
      </c>
      <c r="D2685" s="23" t="s">
        <v>12960</v>
      </c>
      <c r="E2685" s="23" t="s">
        <v>12961</v>
      </c>
      <c r="F2685" s="5"/>
      <c r="G2685" s="5"/>
      <c r="H2685" s="5"/>
    </row>
    <row r="2686">
      <c r="A2686" s="23" t="s">
        <v>12962</v>
      </c>
      <c r="B2686" s="23" t="s">
        <v>12963</v>
      </c>
      <c r="C2686" s="23" t="s">
        <v>12964</v>
      </c>
      <c r="D2686" s="23" t="s">
        <v>12965</v>
      </c>
      <c r="E2686" s="23" t="s">
        <v>12966</v>
      </c>
      <c r="F2686" s="5"/>
      <c r="G2686" s="5"/>
      <c r="H2686" s="5"/>
    </row>
    <row r="2687">
      <c r="A2687" s="23" t="s">
        <v>12967</v>
      </c>
      <c r="B2687" s="23" t="s">
        <v>12968</v>
      </c>
      <c r="C2687" s="23" t="s">
        <v>12969</v>
      </c>
      <c r="D2687" s="23" t="s">
        <v>12970</v>
      </c>
      <c r="E2687" s="23" t="s">
        <v>12971</v>
      </c>
      <c r="F2687" s="5"/>
      <c r="G2687" s="5"/>
      <c r="H2687" s="5"/>
    </row>
    <row r="2688">
      <c r="A2688" s="23" t="s">
        <v>12972</v>
      </c>
      <c r="B2688" s="23" t="s">
        <v>12973</v>
      </c>
      <c r="C2688" s="23" t="s">
        <v>12974</v>
      </c>
      <c r="D2688" s="23" t="s">
        <v>12975</v>
      </c>
      <c r="E2688" s="23" t="s">
        <v>12976</v>
      </c>
      <c r="F2688" s="5"/>
      <c r="G2688" s="5"/>
      <c r="H2688" s="5"/>
    </row>
    <row r="2689">
      <c r="A2689" s="23" t="s">
        <v>12977</v>
      </c>
      <c r="B2689" s="23" t="s">
        <v>12978</v>
      </c>
      <c r="C2689" s="23" t="s">
        <v>12979</v>
      </c>
      <c r="D2689" s="23" t="s">
        <v>12980</v>
      </c>
      <c r="E2689" s="23" t="s">
        <v>12981</v>
      </c>
      <c r="F2689" s="5"/>
      <c r="G2689" s="5"/>
      <c r="H2689" s="5"/>
    </row>
    <row r="2690">
      <c r="A2690" s="23" t="s">
        <v>12982</v>
      </c>
      <c r="B2690" s="23" t="s">
        <v>12983</v>
      </c>
      <c r="C2690" s="23" t="s">
        <v>12984</v>
      </c>
      <c r="D2690" s="23" t="s">
        <v>12985</v>
      </c>
      <c r="E2690" s="23" t="s">
        <v>12986</v>
      </c>
      <c r="F2690" s="5"/>
      <c r="G2690" s="5"/>
      <c r="H2690" s="5"/>
    </row>
    <row r="2691">
      <c r="A2691" s="23" t="s">
        <v>12987</v>
      </c>
      <c r="B2691" s="23" t="s">
        <v>12988</v>
      </c>
      <c r="C2691" s="23" t="s">
        <v>12989</v>
      </c>
      <c r="D2691" s="23" t="s">
        <v>12990</v>
      </c>
      <c r="E2691" s="23" t="s">
        <v>12991</v>
      </c>
      <c r="F2691" s="5"/>
      <c r="G2691" s="5"/>
      <c r="H2691" s="5"/>
    </row>
    <row r="2692">
      <c r="A2692" s="23" t="s">
        <v>12992</v>
      </c>
      <c r="B2692" s="23" t="s">
        <v>12993</v>
      </c>
      <c r="C2692" s="23" t="s">
        <v>12994</v>
      </c>
      <c r="D2692" s="23" t="s">
        <v>12995</v>
      </c>
      <c r="E2692" s="23" t="s">
        <v>12996</v>
      </c>
      <c r="F2692" s="5"/>
      <c r="G2692" s="5"/>
      <c r="H2692" s="5"/>
    </row>
    <row r="2693">
      <c r="A2693" s="23" t="s">
        <v>12997</v>
      </c>
      <c r="B2693" s="23" t="s">
        <v>12998</v>
      </c>
      <c r="C2693" s="23" t="s">
        <v>12999</v>
      </c>
      <c r="D2693" s="23" t="s">
        <v>13000</v>
      </c>
      <c r="E2693" s="23" t="s">
        <v>13001</v>
      </c>
      <c r="F2693" s="5"/>
      <c r="G2693" s="5"/>
      <c r="H2693" s="5"/>
    </row>
    <row r="2694">
      <c r="A2694" s="23" t="s">
        <v>13002</v>
      </c>
      <c r="B2694" s="23" t="s">
        <v>13003</v>
      </c>
      <c r="C2694" s="23" t="s">
        <v>13004</v>
      </c>
      <c r="D2694" s="23" t="s">
        <v>13005</v>
      </c>
      <c r="E2694" s="23" t="s">
        <v>13006</v>
      </c>
      <c r="F2694" s="5"/>
      <c r="G2694" s="5"/>
      <c r="H2694" s="5"/>
    </row>
    <row r="2695">
      <c r="A2695" s="23" t="s">
        <v>13007</v>
      </c>
      <c r="B2695" s="23" t="s">
        <v>13008</v>
      </c>
      <c r="C2695" s="23" t="s">
        <v>13009</v>
      </c>
      <c r="D2695" s="23" t="s">
        <v>13010</v>
      </c>
      <c r="E2695" s="23" t="s">
        <v>13011</v>
      </c>
      <c r="F2695" s="5"/>
      <c r="G2695" s="5"/>
      <c r="H2695" s="5"/>
    </row>
    <row r="2696">
      <c r="A2696" s="23" t="s">
        <v>13012</v>
      </c>
      <c r="B2696" s="23" t="s">
        <v>13013</v>
      </c>
      <c r="C2696" s="23" t="s">
        <v>13014</v>
      </c>
      <c r="D2696" s="23" t="s">
        <v>13015</v>
      </c>
      <c r="E2696" s="23" t="s">
        <v>13016</v>
      </c>
      <c r="F2696" s="5"/>
      <c r="G2696" s="5"/>
      <c r="H2696" s="5"/>
    </row>
    <row r="2697">
      <c r="A2697" s="23" t="s">
        <v>13017</v>
      </c>
      <c r="B2697" s="23" t="s">
        <v>13018</v>
      </c>
      <c r="C2697" s="23" t="s">
        <v>13019</v>
      </c>
      <c r="D2697" s="23" t="s">
        <v>2457</v>
      </c>
      <c r="E2697" s="23" t="s">
        <v>2458</v>
      </c>
      <c r="F2697" s="5"/>
      <c r="G2697" s="5"/>
      <c r="H2697" s="5"/>
    </row>
    <row r="2698">
      <c r="A2698" s="23" t="s">
        <v>13020</v>
      </c>
      <c r="B2698" s="23" t="s">
        <v>13021</v>
      </c>
      <c r="C2698" s="23" t="s">
        <v>13022</v>
      </c>
      <c r="D2698" s="23" t="s">
        <v>13023</v>
      </c>
      <c r="E2698" s="23" t="s">
        <v>13024</v>
      </c>
      <c r="F2698" s="5"/>
      <c r="G2698" s="5"/>
      <c r="H2698" s="5"/>
    </row>
    <row r="2699">
      <c r="A2699" s="23" t="s">
        <v>13025</v>
      </c>
      <c r="B2699" s="23" t="s">
        <v>13026</v>
      </c>
      <c r="C2699" s="23" t="s">
        <v>13027</v>
      </c>
      <c r="D2699" s="23" t="s">
        <v>13028</v>
      </c>
      <c r="E2699" s="23" t="s">
        <v>13029</v>
      </c>
      <c r="F2699" s="5"/>
      <c r="G2699" s="5"/>
      <c r="H2699" s="5"/>
    </row>
    <row r="2700">
      <c r="A2700" s="23" t="s">
        <v>13030</v>
      </c>
      <c r="B2700" s="23" t="s">
        <v>13031</v>
      </c>
      <c r="C2700" s="23" t="s">
        <v>13032</v>
      </c>
      <c r="D2700" s="23" t="s">
        <v>13033</v>
      </c>
      <c r="E2700" s="23" t="s">
        <v>13034</v>
      </c>
      <c r="F2700" s="5"/>
      <c r="G2700" s="5"/>
      <c r="H2700" s="5"/>
    </row>
    <row r="2701">
      <c r="A2701" s="23" t="s">
        <v>13035</v>
      </c>
      <c r="B2701" s="23" t="s">
        <v>13036</v>
      </c>
      <c r="C2701" s="23" t="s">
        <v>13037</v>
      </c>
      <c r="D2701" s="23" t="s">
        <v>13038</v>
      </c>
      <c r="E2701" s="23" t="s">
        <v>13039</v>
      </c>
      <c r="F2701" s="5"/>
      <c r="G2701" s="5"/>
      <c r="H2701" s="5"/>
    </row>
    <row r="2702">
      <c r="A2702" s="23" t="s">
        <v>13040</v>
      </c>
      <c r="B2702" s="23" t="s">
        <v>13041</v>
      </c>
      <c r="C2702" s="23" t="s">
        <v>13042</v>
      </c>
      <c r="D2702" s="23" t="s">
        <v>13043</v>
      </c>
      <c r="E2702" s="23" t="s">
        <v>13044</v>
      </c>
      <c r="F2702" s="5"/>
      <c r="G2702" s="5"/>
      <c r="H2702" s="5"/>
    </row>
    <row r="2703">
      <c r="A2703" s="23" t="s">
        <v>13045</v>
      </c>
      <c r="B2703" s="23" t="s">
        <v>13046</v>
      </c>
      <c r="C2703" s="23" t="s">
        <v>13047</v>
      </c>
      <c r="D2703" s="23" t="s">
        <v>13048</v>
      </c>
      <c r="E2703" s="23" t="s">
        <v>13049</v>
      </c>
      <c r="F2703" s="5"/>
      <c r="G2703" s="5"/>
      <c r="H2703" s="5"/>
    </row>
    <row r="2704">
      <c r="A2704" s="23" t="s">
        <v>13050</v>
      </c>
      <c r="B2704" s="23" t="s">
        <v>13051</v>
      </c>
      <c r="C2704" s="23" t="s">
        <v>13052</v>
      </c>
      <c r="D2704" s="23" t="s">
        <v>13053</v>
      </c>
      <c r="E2704" s="23" t="s">
        <v>13054</v>
      </c>
      <c r="F2704" s="5"/>
      <c r="G2704" s="5"/>
      <c r="H2704" s="5"/>
    </row>
    <row r="2705">
      <c r="A2705" s="23" t="s">
        <v>13055</v>
      </c>
      <c r="B2705" s="23" t="s">
        <v>13056</v>
      </c>
      <c r="C2705" s="23" t="s">
        <v>13057</v>
      </c>
      <c r="D2705" s="23" t="s">
        <v>13058</v>
      </c>
      <c r="E2705" s="23" t="s">
        <v>13059</v>
      </c>
      <c r="F2705" s="5"/>
      <c r="G2705" s="5"/>
      <c r="H2705" s="5"/>
    </row>
    <row r="2706">
      <c r="A2706" s="23" t="s">
        <v>13060</v>
      </c>
      <c r="B2706" s="23"/>
      <c r="C2706" s="23" t="s">
        <v>13061</v>
      </c>
      <c r="D2706" s="23" t="s">
        <v>13062</v>
      </c>
      <c r="E2706" s="23" t="s">
        <v>13063</v>
      </c>
      <c r="F2706" s="5"/>
      <c r="G2706" s="5"/>
      <c r="H2706" s="5"/>
    </row>
    <row r="2707">
      <c r="A2707" s="23" t="s">
        <v>13064</v>
      </c>
      <c r="B2707" s="23" t="s">
        <v>13065</v>
      </c>
      <c r="C2707" s="23" t="s">
        <v>13066</v>
      </c>
      <c r="D2707" s="23" t="s">
        <v>13067</v>
      </c>
      <c r="E2707" s="23" t="s">
        <v>13068</v>
      </c>
      <c r="F2707" s="5"/>
      <c r="G2707" s="5"/>
      <c r="H2707" s="5"/>
    </row>
    <row r="2708">
      <c r="A2708" s="23" t="s">
        <v>13069</v>
      </c>
      <c r="B2708" s="23"/>
      <c r="C2708" s="23" t="s">
        <v>13070</v>
      </c>
      <c r="D2708" s="23" t="s">
        <v>13071</v>
      </c>
      <c r="E2708" s="23" t="s">
        <v>13072</v>
      </c>
      <c r="F2708" s="5"/>
      <c r="G2708" s="5"/>
      <c r="H2708" s="5"/>
    </row>
    <row r="2709">
      <c r="A2709" s="23" t="s">
        <v>13073</v>
      </c>
      <c r="B2709" s="23" t="s">
        <v>13074</v>
      </c>
      <c r="C2709" s="23" t="s">
        <v>13075</v>
      </c>
      <c r="D2709" s="23" t="s">
        <v>13076</v>
      </c>
      <c r="E2709" s="23" t="s">
        <v>13077</v>
      </c>
      <c r="F2709" s="5"/>
      <c r="G2709" s="5"/>
      <c r="H2709" s="5"/>
    </row>
    <row r="2710">
      <c r="A2710" s="23" t="s">
        <v>13078</v>
      </c>
      <c r="B2710" s="23" t="s">
        <v>13079</v>
      </c>
      <c r="C2710" s="23" t="s">
        <v>13080</v>
      </c>
      <c r="D2710" s="23" t="s">
        <v>13081</v>
      </c>
      <c r="E2710" s="23" t="s">
        <v>13082</v>
      </c>
      <c r="F2710" s="5"/>
      <c r="G2710" s="5"/>
      <c r="H2710" s="5"/>
    </row>
    <row r="2711">
      <c r="A2711" s="23" t="s">
        <v>13083</v>
      </c>
      <c r="B2711" s="23" t="s">
        <v>13084</v>
      </c>
      <c r="C2711" s="23" t="s">
        <v>13085</v>
      </c>
      <c r="D2711" s="23" t="s">
        <v>13086</v>
      </c>
      <c r="E2711" s="23" t="s">
        <v>13087</v>
      </c>
      <c r="F2711" s="5"/>
      <c r="G2711" s="5"/>
      <c r="H2711" s="5"/>
    </row>
    <row r="2712">
      <c r="A2712" s="23" t="s">
        <v>13088</v>
      </c>
      <c r="B2712" s="23" t="s">
        <v>13089</v>
      </c>
      <c r="C2712" s="23" t="s">
        <v>13090</v>
      </c>
      <c r="D2712" s="23" t="s">
        <v>13091</v>
      </c>
      <c r="E2712" s="23" t="s">
        <v>13092</v>
      </c>
      <c r="F2712" s="5"/>
      <c r="G2712" s="5"/>
      <c r="H2712" s="5"/>
    </row>
    <row r="2713">
      <c r="A2713" s="23" t="s">
        <v>13093</v>
      </c>
      <c r="B2713" s="23" t="s">
        <v>13094</v>
      </c>
      <c r="C2713" s="23" t="s">
        <v>13095</v>
      </c>
      <c r="D2713" s="23" t="s">
        <v>13096</v>
      </c>
      <c r="E2713" s="23" t="s">
        <v>13097</v>
      </c>
      <c r="F2713" s="5"/>
      <c r="G2713" s="5"/>
      <c r="H2713" s="5"/>
    </row>
    <row r="2714">
      <c r="A2714" s="23" t="s">
        <v>13098</v>
      </c>
      <c r="B2714" s="23" t="s">
        <v>13099</v>
      </c>
      <c r="C2714" s="23" t="s">
        <v>13100</v>
      </c>
      <c r="D2714" s="23" t="s">
        <v>13101</v>
      </c>
      <c r="E2714" s="23" t="s">
        <v>13102</v>
      </c>
      <c r="F2714" s="5"/>
      <c r="G2714" s="5"/>
      <c r="H2714" s="5"/>
    </row>
    <row r="2715">
      <c r="A2715" s="23" t="s">
        <v>13103</v>
      </c>
      <c r="B2715" s="23" t="s">
        <v>13104</v>
      </c>
      <c r="C2715" s="23" t="s">
        <v>13105</v>
      </c>
      <c r="D2715" s="23" t="s">
        <v>13106</v>
      </c>
      <c r="E2715" s="23" t="s">
        <v>13107</v>
      </c>
      <c r="F2715" s="5"/>
      <c r="G2715" s="5"/>
      <c r="H2715" s="5"/>
    </row>
    <row r="2716">
      <c r="A2716" s="23" t="s">
        <v>13108</v>
      </c>
      <c r="B2716" s="23" t="s">
        <v>13109</v>
      </c>
      <c r="C2716" s="23" t="s">
        <v>13110</v>
      </c>
      <c r="D2716" s="23" t="s">
        <v>13111</v>
      </c>
      <c r="E2716" s="23" t="s">
        <v>13112</v>
      </c>
      <c r="F2716" s="5"/>
      <c r="G2716" s="5"/>
      <c r="H2716" s="5"/>
    </row>
    <row r="2717">
      <c r="A2717" s="23" t="s">
        <v>13113</v>
      </c>
      <c r="B2717" s="23" t="s">
        <v>13114</v>
      </c>
      <c r="C2717" s="23" t="s">
        <v>13115</v>
      </c>
      <c r="D2717" s="23" t="s">
        <v>13116</v>
      </c>
      <c r="E2717" s="23" t="s">
        <v>13117</v>
      </c>
      <c r="F2717" s="5"/>
      <c r="G2717" s="5"/>
      <c r="H2717" s="5"/>
    </row>
    <row r="2718">
      <c r="A2718" s="23" t="s">
        <v>13118</v>
      </c>
      <c r="B2718" s="23"/>
      <c r="C2718" s="23" t="s">
        <v>13119</v>
      </c>
      <c r="D2718" s="23" t="s">
        <v>13120</v>
      </c>
      <c r="E2718" s="23" t="s">
        <v>13121</v>
      </c>
      <c r="F2718" s="5"/>
      <c r="G2718" s="5"/>
      <c r="H2718" s="5"/>
    </row>
    <row r="2719">
      <c r="A2719" s="23" t="s">
        <v>13122</v>
      </c>
      <c r="B2719" s="23" t="s">
        <v>13123</v>
      </c>
      <c r="C2719" s="23" t="s">
        <v>13124</v>
      </c>
      <c r="D2719" s="23" t="s">
        <v>13125</v>
      </c>
      <c r="E2719" s="23" t="s">
        <v>13126</v>
      </c>
      <c r="F2719" s="5"/>
      <c r="G2719" s="5"/>
      <c r="H2719" s="5"/>
    </row>
    <row r="2720">
      <c r="A2720" s="23" t="s">
        <v>13127</v>
      </c>
      <c r="B2720" s="23" t="s">
        <v>13128</v>
      </c>
      <c r="C2720" s="23" t="s">
        <v>13129</v>
      </c>
      <c r="D2720" s="23" t="s">
        <v>13130</v>
      </c>
      <c r="E2720" s="23" t="s">
        <v>13131</v>
      </c>
      <c r="F2720" s="5"/>
      <c r="G2720" s="5"/>
      <c r="H2720" s="5"/>
    </row>
    <row r="2721">
      <c r="A2721" s="23" t="s">
        <v>13132</v>
      </c>
      <c r="B2721" s="23" t="s">
        <v>13133</v>
      </c>
      <c r="C2721" s="23" t="s">
        <v>13134</v>
      </c>
      <c r="D2721" s="23" t="s">
        <v>13135</v>
      </c>
      <c r="E2721" s="23" t="s">
        <v>13136</v>
      </c>
      <c r="F2721" s="5"/>
      <c r="G2721" s="5"/>
      <c r="H2721" s="5"/>
    </row>
    <row r="2722">
      <c r="A2722" s="23" t="s">
        <v>13137</v>
      </c>
      <c r="B2722" s="23" t="s">
        <v>13138</v>
      </c>
      <c r="C2722" s="23" t="s">
        <v>13139</v>
      </c>
      <c r="D2722" s="23" t="s">
        <v>13140</v>
      </c>
      <c r="E2722" s="23" t="s">
        <v>13141</v>
      </c>
      <c r="F2722" s="5"/>
      <c r="G2722" s="5"/>
      <c r="H2722" s="5"/>
    </row>
    <row r="2723">
      <c r="A2723" s="23" t="s">
        <v>13142</v>
      </c>
      <c r="B2723" s="23" t="s">
        <v>13143</v>
      </c>
      <c r="C2723" s="23" t="s">
        <v>13144</v>
      </c>
      <c r="D2723" s="23" t="s">
        <v>13145</v>
      </c>
      <c r="E2723" s="23" t="s">
        <v>13146</v>
      </c>
      <c r="F2723" s="5"/>
      <c r="G2723" s="5"/>
      <c r="H2723" s="5"/>
    </row>
    <row r="2724">
      <c r="A2724" s="23" t="s">
        <v>13147</v>
      </c>
      <c r="B2724" s="23" t="s">
        <v>13148</v>
      </c>
      <c r="C2724" s="23" t="s">
        <v>13149</v>
      </c>
      <c r="D2724" s="23" t="s">
        <v>13150</v>
      </c>
      <c r="E2724" s="23" t="s">
        <v>13151</v>
      </c>
      <c r="F2724" s="5"/>
      <c r="G2724" s="5"/>
      <c r="H2724" s="5"/>
    </row>
    <row r="2725">
      <c r="A2725" s="23" t="s">
        <v>13152</v>
      </c>
      <c r="B2725" s="23" t="s">
        <v>13153</v>
      </c>
      <c r="C2725" s="23" t="s">
        <v>13154</v>
      </c>
      <c r="D2725" s="23" t="s">
        <v>13155</v>
      </c>
      <c r="E2725" s="23" t="s">
        <v>13156</v>
      </c>
      <c r="F2725" s="5"/>
      <c r="G2725" s="5"/>
      <c r="H2725" s="5"/>
    </row>
    <row r="2726">
      <c r="A2726" s="23" t="s">
        <v>13157</v>
      </c>
      <c r="B2726" s="23" t="s">
        <v>13158</v>
      </c>
      <c r="C2726" s="23" t="s">
        <v>13159</v>
      </c>
      <c r="D2726" s="23" t="s">
        <v>13160</v>
      </c>
      <c r="E2726" s="23" t="s">
        <v>13161</v>
      </c>
      <c r="F2726" s="5"/>
      <c r="G2726" s="5"/>
      <c r="H2726" s="5"/>
    </row>
    <row r="2727">
      <c r="A2727" s="23" t="s">
        <v>13162</v>
      </c>
      <c r="B2727" s="23" t="s">
        <v>13163</v>
      </c>
      <c r="C2727" s="23" t="s">
        <v>13164</v>
      </c>
      <c r="D2727" s="23" t="s">
        <v>13165</v>
      </c>
      <c r="E2727" s="23" t="s">
        <v>13166</v>
      </c>
      <c r="F2727" s="5"/>
      <c r="G2727" s="5"/>
      <c r="H2727" s="5"/>
    </row>
    <row r="2728">
      <c r="A2728" s="23" t="s">
        <v>13167</v>
      </c>
      <c r="B2728" s="23"/>
      <c r="C2728" s="23" t="s">
        <v>13168</v>
      </c>
      <c r="D2728" s="23" t="s">
        <v>13169</v>
      </c>
      <c r="E2728" s="23" t="s">
        <v>13170</v>
      </c>
      <c r="F2728" s="5"/>
      <c r="G2728" s="5"/>
      <c r="H2728" s="5"/>
    </row>
    <row r="2729">
      <c r="A2729" s="23" t="s">
        <v>13171</v>
      </c>
      <c r="B2729" s="23" t="s">
        <v>13172</v>
      </c>
      <c r="C2729" s="23" t="s">
        <v>13173</v>
      </c>
      <c r="D2729" s="23" t="s">
        <v>13174</v>
      </c>
      <c r="E2729" s="23" t="s">
        <v>13175</v>
      </c>
      <c r="F2729" s="5"/>
      <c r="G2729" s="5"/>
      <c r="H2729" s="5"/>
    </row>
    <row r="2730">
      <c r="A2730" s="23" t="s">
        <v>13176</v>
      </c>
      <c r="B2730" s="23" t="s">
        <v>13177</v>
      </c>
      <c r="C2730" s="23" t="s">
        <v>13178</v>
      </c>
      <c r="D2730" s="23" t="s">
        <v>13179</v>
      </c>
      <c r="E2730" s="23" t="s">
        <v>13180</v>
      </c>
      <c r="F2730" s="5"/>
      <c r="G2730" s="5"/>
      <c r="H2730" s="5"/>
    </row>
    <row r="2731">
      <c r="A2731" s="23" t="s">
        <v>13181</v>
      </c>
      <c r="B2731" s="23" t="s">
        <v>13182</v>
      </c>
      <c r="C2731" s="23" t="s">
        <v>13183</v>
      </c>
      <c r="D2731" s="23" t="s">
        <v>13184</v>
      </c>
      <c r="E2731" s="23" t="s">
        <v>13185</v>
      </c>
      <c r="F2731" s="5"/>
      <c r="G2731" s="5"/>
      <c r="H2731" s="5"/>
    </row>
    <row r="2732">
      <c r="A2732" s="23" t="s">
        <v>13186</v>
      </c>
      <c r="B2732" s="23" t="s">
        <v>13187</v>
      </c>
      <c r="C2732" s="23" t="s">
        <v>13188</v>
      </c>
      <c r="D2732" s="23" t="s">
        <v>9776</v>
      </c>
      <c r="E2732" s="23" t="s">
        <v>9777</v>
      </c>
      <c r="F2732" s="5"/>
      <c r="G2732" s="5"/>
      <c r="H2732" s="5"/>
    </row>
    <row r="2733">
      <c r="A2733" s="23" t="s">
        <v>13189</v>
      </c>
      <c r="B2733" s="23" t="s">
        <v>13190</v>
      </c>
      <c r="C2733" s="23" t="s">
        <v>13191</v>
      </c>
      <c r="D2733" s="23" t="s">
        <v>13192</v>
      </c>
      <c r="E2733" s="23" t="s">
        <v>13193</v>
      </c>
      <c r="F2733" s="5"/>
      <c r="G2733" s="5"/>
      <c r="H2733" s="5"/>
    </row>
    <row r="2734">
      <c r="A2734" s="23" t="s">
        <v>13194</v>
      </c>
      <c r="B2734" s="23" t="s">
        <v>13195</v>
      </c>
      <c r="C2734" s="23" t="s">
        <v>13196</v>
      </c>
      <c r="D2734" s="23" t="s">
        <v>13197</v>
      </c>
      <c r="E2734" s="23" t="s">
        <v>13198</v>
      </c>
      <c r="F2734" s="5"/>
      <c r="G2734" s="5"/>
      <c r="H2734" s="5"/>
    </row>
    <row r="2735">
      <c r="A2735" s="23" t="s">
        <v>13199</v>
      </c>
      <c r="B2735" s="23" t="s">
        <v>13200</v>
      </c>
      <c r="C2735" s="23" t="s">
        <v>13201</v>
      </c>
      <c r="D2735" s="23" t="s">
        <v>13202</v>
      </c>
      <c r="E2735" s="23" t="s">
        <v>13203</v>
      </c>
      <c r="F2735" s="5"/>
      <c r="G2735" s="5"/>
      <c r="H2735" s="5"/>
    </row>
    <row r="2736">
      <c r="A2736" s="23" t="s">
        <v>13204</v>
      </c>
      <c r="B2736" s="23" t="s">
        <v>13205</v>
      </c>
      <c r="C2736" s="23" t="s">
        <v>13206</v>
      </c>
      <c r="D2736" s="23" t="s">
        <v>13207</v>
      </c>
      <c r="E2736" s="23" t="s">
        <v>13208</v>
      </c>
      <c r="F2736" s="5"/>
      <c r="G2736" s="5"/>
      <c r="H2736" s="5"/>
    </row>
    <row r="2737">
      <c r="A2737" s="23" t="s">
        <v>13209</v>
      </c>
      <c r="B2737" s="23" t="s">
        <v>13210</v>
      </c>
      <c r="C2737" s="23" t="s">
        <v>13211</v>
      </c>
      <c r="D2737" s="23" t="s">
        <v>13212</v>
      </c>
      <c r="E2737" s="23" t="s">
        <v>13213</v>
      </c>
      <c r="F2737" s="5"/>
      <c r="G2737" s="5"/>
      <c r="H2737" s="5"/>
    </row>
    <row r="2738">
      <c r="A2738" s="23" t="s">
        <v>13214</v>
      </c>
      <c r="B2738" s="23" t="s">
        <v>13215</v>
      </c>
      <c r="C2738" s="23"/>
      <c r="D2738" s="23" t="s">
        <v>13216</v>
      </c>
      <c r="E2738" s="23" t="s">
        <v>13217</v>
      </c>
      <c r="F2738" s="5"/>
      <c r="G2738" s="5"/>
      <c r="H2738" s="5"/>
    </row>
    <row r="2739">
      <c r="A2739" s="23" t="s">
        <v>13218</v>
      </c>
      <c r="B2739" s="23" t="s">
        <v>13219</v>
      </c>
      <c r="C2739" s="23"/>
      <c r="D2739" s="23" t="s">
        <v>13220</v>
      </c>
      <c r="E2739" s="23" t="s">
        <v>13221</v>
      </c>
      <c r="F2739" s="5"/>
      <c r="G2739" s="5"/>
      <c r="H2739" s="5"/>
    </row>
    <row r="2740">
      <c r="A2740" s="23" t="s">
        <v>13222</v>
      </c>
      <c r="B2740" s="23" t="s">
        <v>13223</v>
      </c>
      <c r="C2740" s="23"/>
      <c r="D2740" s="23" t="s">
        <v>13224</v>
      </c>
      <c r="E2740" s="23" t="s">
        <v>13225</v>
      </c>
      <c r="F2740" s="5"/>
      <c r="G2740" s="5"/>
      <c r="H2740" s="5"/>
    </row>
    <row r="2741">
      <c r="A2741" s="23" t="s">
        <v>13226</v>
      </c>
      <c r="B2741" s="23" t="s">
        <v>13227</v>
      </c>
      <c r="C2741" s="23" t="s">
        <v>13228</v>
      </c>
      <c r="D2741" s="23" t="s">
        <v>13229</v>
      </c>
      <c r="E2741" s="23" t="s">
        <v>13230</v>
      </c>
      <c r="F2741" s="5"/>
      <c r="G2741" s="5"/>
      <c r="H2741" s="5"/>
    </row>
    <row r="2742">
      <c r="A2742" s="23" t="s">
        <v>13231</v>
      </c>
      <c r="B2742" s="23" t="s">
        <v>13232</v>
      </c>
      <c r="C2742" s="23"/>
      <c r="D2742" s="23" t="s">
        <v>13233</v>
      </c>
      <c r="E2742" s="23" t="s">
        <v>13234</v>
      </c>
      <c r="F2742" s="5"/>
      <c r="G2742" s="5"/>
      <c r="H2742" s="5"/>
    </row>
    <row r="2743">
      <c r="A2743" s="23" t="s">
        <v>13235</v>
      </c>
      <c r="B2743" s="23" t="s">
        <v>13236</v>
      </c>
      <c r="C2743" s="23"/>
      <c r="D2743" s="23" t="s">
        <v>13237</v>
      </c>
      <c r="E2743" s="23" t="s">
        <v>13238</v>
      </c>
      <c r="F2743" s="5"/>
      <c r="G2743" s="5"/>
      <c r="H2743" s="5"/>
    </row>
    <row r="2744">
      <c r="A2744" s="23" t="s">
        <v>13239</v>
      </c>
      <c r="B2744" s="23"/>
      <c r="C2744" s="23" t="s">
        <v>13240</v>
      </c>
      <c r="D2744" s="23" t="s">
        <v>13241</v>
      </c>
      <c r="E2744" s="23" t="s">
        <v>13242</v>
      </c>
      <c r="F2744" s="5"/>
      <c r="G2744" s="5"/>
      <c r="H2744" s="5"/>
    </row>
    <row r="2745">
      <c r="A2745" s="23" t="s">
        <v>13243</v>
      </c>
      <c r="B2745" s="23"/>
      <c r="C2745" s="23" t="s">
        <v>13244</v>
      </c>
      <c r="D2745" s="23" t="s">
        <v>13245</v>
      </c>
      <c r="E2745" s="23" t="s">
        <v>13246</v>
      </c>
      <c r="F2745" s="5"/>
      <c r="G2745" s="5"/>
      <c r="H2745" s="5"/>
    </row>
    <row r="2746">
      <c r="A2746" s="23" t="s">
        <v>13247</v>
      </c>
      <c r="B2746" s="23" t="s">
        <v>13248</v>
      </c>
      <c r="C2746" s="23"/>
      <c r="D2746" s="23" t="s">
        <v>13249</v>
      </c>
      <c r="E2746" s="23" t="s">
        <v>13250</v>
      </c>
      <c r="F2746" s="5"/>
      <c r="G2746" s="5"/>
      <c r="H2746" s="5"/>
    </row>
    <row r="2747">
      <c r="A2747" s="23" t="s">
        <v>13251</v>
      </c>
      <c r="B2747" s="23" t="s">
        <v>13252</v>
      </c>
      <c r="C2747" s="23"/>
      <c r="D2747" s="23" t="s">
        <v>13253</v>
      </c>
      <c r="E2747" s="23" t="s">
        <v>13254</v>
      </c>
      <c r="F2747" s="5"/>
      <c r="G2747" s="5"/>
      <c r="H2747" s="5"/>
    </row>
    <row r="2748">
      <c r="A2748" s="23" t="s">
        <v>13255</v>
      </c>
      <c r="B2748" s="23"/>
      <c r="C2748" s="23"/>
      <c r="D2748" s="23" t="s">
        <v>13256</v>
      </c>
      <c r="E2748" s="23" t="s">
        <v>13257</v>
      </c>
      <c r="F2748" s="5"/>
      <c r="G2748" s="5"/>
      <c r="H2748" s="5"/>
    </row>
    <row r="2749">
      <c r="A2749" s="23" t="s">
        <v>13258</v>
      </c>
      <c r="B2749" s="23" t="s">
        <v>13259</v>
      </c>
      <c r="C2749" s="23"/>
      <c r="D2749" s="23" t="s">
        <v>13260</v>
      </c>
      <c r="E2749" s="23" t="s">
        <v>13261</v>
      </c>
      <c r="F2749" s="5"/>
      <c r="G2749" s="5"/>
      <c r="H2749" s="5"/>
    </row>
    <row r="2750">
      <c r="A2750" s="23" t="s">
        <v>13262</v>
      </c>
      <c r="B2750" s="23" t="s">
        <v>13263</v>
      </c>
      <c r="C2750" s="23" t="s">
        <v>13264</v>
      </c>
      <c r="D2750" s="23" t="s">
        <v>13265</v>
      </c>
      <c r="E2750" s="23" t="s">
        <v>13266</v>
      </c>
      <c r="F2750" s="5"/>
      <c r="G2750" s="5"/>
      <c r="H2750" s="5"/>
    </row>
    <row r="2751">
      <c r="A2751" s="23" t="s">
        <v>13267</v>
      </c>
      <c r="B2751" s="23" t="s">
        <v>13268</v>
      </c>
      <c r="C2751" s="23" t="s">
        <v>13269</v>
      </c>
      <c r="D2751" s="23" t="s">
        <v>13270</v>
      </c>
      <c r="E2751" s="23" t="s">
        <v>13271</v>
      </c>
      <c r="F2751" s="5"/>
      <c r="G2751" s="5"/>
      <c r="H2751" s="5"/>
    </row>
    <row r="2752">
      <c r="A2752" s="23" t="s">
        <v>13272</v>
      </c>
      <c r="B2752" s="23" t="s">
        <v>13273</v>
      </c>
      <c r="C2752" s="23" t="s">
        <v>13274</v>
      </c>
      <c r="D2752" s="23" t="s">
        <v>13275</v>
      </c>
      <c r="E2752" s="23" t="s">
        <v>13276</v>
      </c>
      <c r="F2752" s="5"/>
      <c r="G2752" s="5"/>
      <c r="H2752" s="5"/>
    </row>
    <row r="2753">
      <c r="A2753" s="23" t="s">
        <v>13277</v>
      </c>
      <c r="B2753" s="23" t="s">
        <v>13278</v>
      </c>
      <c r="C2753" s="23" t="s">
        <v>13279</v>
      </c>
      <c r="D2753" s="23" t="s">
        <v>13280</v>
      </c>
      <c r="E2753" s="23" t="s">
        <v>13281</v>
      </c>
      <c r="F2753" s="5"/>
      <c r="G2753" s="5"/>
      <c r="H2753" s="5"/>
    </row>
    <row r="2754">
      <c r="A2754" s="23" t="s">
        <v>13282</v>
      </c>
      <c r="B2754" s="23" t="s">
        <v>13283</v>
      </c>
      <c r="C2754" s="23" t="s">
        <v>13284</v>
      </c>
      <c r="D2754" s="23" t="s">
        <v>13285</v>
      </c>
      <c r="E2754" s="23" t="s">
        <v>13286</v>
      </c>
      <c r="F2754" s="5"/>
      <c r="G2754" s="5"/>
      <c r="H2754" s="5"/>
    </row>
    <row r="2755">
      <c r="A2755" s="23" t="s">
        <v>13287</v>
      </c>
      <c r="B2755" s="23" t="s">
        <v>13288</v>
      </c>
      <c r="C2755" s="23" t="s">
        <v>13289</v>
      </c>
      <c r="D2755" s="23" t="s">
        <v>13290</v>
      </c>
      <c r="E2755" s="23" t="s">
        <v>13291</v>
      </c>
      <c r="F2755" s="5"/>
      <c r="G2755" s="5"/>
      <c r="H2755" s="5"/>
    </row>
    <row r="2756">
      <c r="A2756" s="23" t="s">
        <v>13292</v>
      </c>
      <c r="B2756" s="23" t="s">
        <v>13293</v>
      </c>
      <c r="C2756" s="23" t="s">
        <v>13294</v>
      </c>
      <c r="D2756" s="23" t="s">
        <v>13295</v>
      </c>
      <c r="E2756" s="23" t="s">
        <v>13296</v>
      </c>
      <c r="F2756" s="5"/>
      <c r="G2756" s="5"/>
      <c r="H2756" s="5"/>
    </row>
    <row r="2757">
      <c r="A2757" s="23" t="s">
        <v>13297</v>
      </c>
      <c r="B2757" s="23" t="s">
        <v>13298</v>
      </c>
      <c r="C2757" s="23" t="s">
        <v>13299</v>
      </c>
      <c r="D2757" s="23" t="s">
        <v>13300</v>
      </c>
      <c r="E2757" s="23" t="s">
        <v>13301</v>
      </c>
      <c r="F2757" s="5"/>
      <c r="G2757" s="5"/>
      <c r="H2757" s="5"/>
    </row>
    <row r="2758">
      <c r="A2758" s="23" t="s">
        <v>13302</v>
      </c>
      <c r="B2758" s="23" t="s">
        <v>13303</v>
      </c>
      <c r="C2758" s="23" t="s">
        <v>13304</v>
      </c>
      <c r="D2758" s="23" t="s">
        <v>13305</v>
      </c>
      <c r="E2758" s="23" t="s">
        <v>13306</v>
      </c>
      <c r="F2758" s="5"/>
      <c r="G2758" s="5"/>
      <c r="H2758" s="5"/>
    </row>
    <row r="2759">
      <c r="A2759" s="23" t="s">
        <v>13307</v>
      </c>
      <c r="B2759" s="23" t="s">
        <v>13308</v>
      </c>
      <c r="C2759" s="23" t="s">
        <v>13309</v>
      </c>
      <c r="D2759" s="23" t="s">
        <v>13310</v>
      </c>
      <c r="E2759" s="23" t="s">
        <v>13311</v>
      </c>
      <c r="F2759" s="5"/>
      <c r="G2759" s="5"/>
      <c r="H2759" s="5"/>
    </row>
    <row r="2760">
      <c r="A2760" s="23" t="s">
        <v>13312</v>
      </c>
      <c r="B2760" s="23" t="s">
        <v>13313</v>
      </c>
      <c r="C2760" s="23" t="s">
        <v>13314</v>
      </c>
      <c r="D2760" s="23" t="s">
        <v>13315</v>
      </c>
      <c r="E2760" s="23" t="s">
        <v>13316</v>
      </c>
      <c r="F2760" s="5"/>
      <c r="G2760" s="5"/>
      <c r="H2760" s="5"/>
    </row>
    <row r="2761">
      <c r="A2761" s="23" t="s">
        <v>13317</v>
      </c>
      <c r="B2761" s="23" t="s">
        <v>13288</v>
      </c>
      <c r="C2761" s="23" t="s">
        <v>13318</v>
      </c>
      <c r="D2761" s="23" t="s">
        <v>13319</v>
      </c>
      <c r="E2761" s="23" t="s">
        <v>13320</v>
      </c>
      <c r="F2761" s="5"/>
      <c r="G2761" s="5"/>
      <c r="H2761" s="5"/>
    </row>
    <row r="2762">
      <c r="A2762" s="23" t="s">
        <v>13321</v>
      </c>
      <c r="B2762" s="23" t="s">
        <v>13322</v>
      </c>
      <c r="C2762" s="23"/>
      <c r="D2762" s="23" t="s">
        <v>13323</v>
      </c>
      <c r="E2762" s="23" t="s">
        <v>13324</v>
      </c>
      <c r="F2762" s="5"/>
      <c r="G2762" s="5"/>
      <c r="H2762" s="5"/>
    </row>
    <row r="2763">
      <c r="A2763" s="23" t="s">
        <v>13325</v>
      </c>
      <c r="B2763" s="23" t="s">
        <v>13326</v>
      </c>
      <c r="C2763" s="23" t="s">
        <v>13327</v>
      </c>
      <c r="D2763" s="23" t="s">
        <v>13328</v>
      </c>
      <c r="E2763" s="23" t="s">
        <v>13329</v>
      </c>
      <c r="F2763" s="5"/>
      <c r="G2763" s="5"/>
      <c r="H2763" s="5"/>
    </row>
    <row r="2764">
      <c r="A2764" s="23" t="s">
        <v>13330</v>
      </c>
      <c r="B2764" s="23" t="s">
        <v>13331</v>
      </c>
      <c r="C2764" s="23" t="s">
        <v>13332</v>
      </c>
      <c r="D2764" s="23" t="s">
        <v>13333</v>
      </c>
      <c r="E2764" s="23" t="s">
        <v>13334</v>
      </c>
      <c r="F2764" s="5"/>
      <c r="G2764" s="5"/>
      <c r="H2764" s="5"/>
    </row>
    <row r="2765">
      <c r="A2765" s="23" t="s">
        <v>13335</v>
      </c>
      <c r="B2765" s="23" t="s">
        <v>13336</v>
      </c>
      <c r="C2765" s="23" t="s">
        <v>13337</v>
      </c>
      <c r="D2765" s="23" t="s">
        <v>13338</v>
      </c>
      <c r="E2765" s="23" t="s">
        <v>13339</v>
      </c>
      <c r="F2765" s="5"/>
      <c r="G2765" s="5"/>
      <c r="H2765" s="5"/>
    </row>
    <row r="2766">
      <c r="A2766" s="23" t="s">
        <v>13340</v>
      </c>
      <c r="B2766" s="23" t="s">
        <v>13341</v>
      </c>
      <c r="C2766" s="23" t="s">
        <v>13342</v>
      </c>
      <c r="D2766" s="23" t="s">
        <v>13343</v>
      </c>
      <c r="E2766" s="23" t="s">
        <v>13344</v>
      </c>
      <c r="F2766" s="5"/>
      <c r="G2766" s="5"/>
      <c r="H2766" s="5"/>
    </row>
    <row r="2767">
      <c r="A2767" s="23" t="s">
        <v>13345</v>
      </c>
      <c r="B2767" s="23" t="s">
        <v>13346</v>
      </c>
      <c r="C2767" s="23" t="s">
        <v>13347</v>
      </c>
      <c r="D2767" s="23" t="s">
        <v>13348</v>
      </c>
      <c r="E2767" s="23" t="s">
        <v>13349</v>
      </c>
      <c r="F2767" s="5"/>
      <c r="G2767" s="5"/>
      <c r="H2767" s="5"/>
    </row>
    <row r="2768">
      <c r="A2768" s="23" t="s">
        <v>13350</v>
      </c>
      <c r="B2768" s="23" t="s">
        <v>13351</v>
      </c>
      <c r="C2768" s="23" t="s">
        <v>13352</v>
      </c>
      <c r="D2768" s="23" t="s">
        <v>13353</v>
      </c>
      <c r="E2768" s="23" t="s">
        <v>13354</v>
      </c>
      <c r="F2768" s="5"/>
      <c r="G2768" s="5"/>
      <c r="H2768" s="5"/>
    </row>
    <row r="2769">
      <c r="A2769" s="23" t="s">
        <v>13355</v>
      </c>
      <c r="B2769" s="23" t="s">
        <v>13356</v>
      </c>
      <c r="C2769" s="23" t="s">
        <v>13357</v>
      </c>
      <c r="D2769" s="23" t="s">
        <v>13358</v>
      </c>
      <c r="E2769" s="23" t="s">
        <v>13359</v>
      </c>
      <c r="F2769" s="5"/>
      <c r="G2769" s="5"/>
      <c r="H2769" s="5"/>
    </row>
    <row r="2770">
      <c r="A2770" s="23" t="s">
        <v>13360</v>
      </c>
      <c r="B2770" s="23" t="s">
        <v>13361</v>
      </c>
      <c r="C2770" s="23" t="s">
        <v>13362</v>
      </c>
      <c r="D2770" s="23" t="s">
        <v>13363</v>
      </c>
      <c r="E2770" s="23" t="s">
        <v>13364</v>
      </c>
      <c r="F2770" s="5"/>
      <c r="G2770" s="5"/>
      <c r="H2770" s="5"/>
    </row>
    <row r="2771">
      <c r="A2771" s="23" t="s">
        <v>13365</v>
      </c>
      <c r="B2771" s="23" t="s">
        <v>13366</v>
      </c>
      <c r="C2771" s="23" t="s">
        <v>13367</v>
      </c>
      <c r="D2771" s="23" t="s">
        <v>13368</v>
      </c>
      <c r="E2771" s="23" t="s">
        <v>13369</v>
      </c>
      <c r="F2771" s="5"/>
      <c r="G2771" s="5"/>
      <c r="H2771" s="5"/>
    </row>
    <row r="2772">
      <c r="A2772" s="23" t="s">
        <v>13370</v>
      </c>
      <c r="B2772" s="23" t="s">
        <v>13371</v>
      </c>
      <c r="C2772" s="23" t="s">
        <v>13372</v>
      </c>
      <c r="D2772" s="23" t="s">
        <v>13373</v>
      </c>
      <c r="E2772" s="23" t="s">
        <v>13374</v>
      </c>
      <c r="F2772" s="5"/>
      <c r="G2772" s="5"/>
      <c r="H2772" s="5"/>
    </row>
    <row r="2773">
      <c r="A2773" s="23" t="s">
        <v>13375</v>
      </c>
      <c r="B2773" s="23" t="s">
        <v>13376</v>
      </c>
      <c r="C2773" s="23" t="s">
        <v>13377</v>
      </c>
      <c r="D2773" s="23" t="s">
        <v>13378</v>
      </c>
      <c r="E2773" s="23" t="s">
        <v>13379</v>
      </c>
      <c r="F2773" s="5"/>
      <c r="G2773" s="5"/>
      <c r="H2773" s="5"/>
    </row>
    <row r="2774">
      <c r="A2774" s="23" t="s">
        <v>13380</v>
      </c>
      <c r="B2774" s="23" t="s">
        <v>13381</v>
      </c>
      <c r="C2774" s="23" t="s">
        <v>13382</v>
      </c>
      <c r="D2774" s="23" t="s">
        <v>13383</v>
      </c>
      <c r="E2774" s="23" t="s">
        <v>13384</v>
      </c>
      <c r="F2774" s="5"/>
      <c r="G2774" s="5"/>
      <c r="H2774" s="5"/>
    </row>
    <row r="2775">
      <c r="A2775" s="23" t="s">
        <v>13385</v>
      </c>
      <c r="B2775" s="23" t="s">
        <v>13386</v>
      </c>
      <c r="C2775" s="23"/>
      <c r="D2775" s="23" t="s">
        <v>13387</v>
      </c>
      <c r="E2775" s="23" t="s">
        <v>13388</v>
      </c>
      <c r="F2775" s="5"/>
      <c r="G2775" s="5"/>
      <c r="H2775" s="5"/>
    </row>
    <row r="2776">
      <c r="A2776" s="23" t="s">
        <v>13389</v>
      </c>
      <c r="B2776" s="23" t="s">
        <v>13390</v>
      </c>
      <c r="C2776" s="23" t="s">
        <v>13391</v>
      </c>
      <c r="D2776" s="23" t="s">
        <v>13392</v>
      </c>
      <c r="E2776" s="23" t="s">
        <v>13393</v>
      </c>
      <c r="F2776" s="5"/>
      <c r="G2776" s="5"/>
      <c r="H2776" s="5"/>
    </row>
    <row r="2777">
      <c r="A2777" s="23" t="s">
        <v>13394</v>
      </c>
      <c r="B2777" s="23" t="s">
        <v>13395</v>
      </c>
      <c r="C2777" s="23" t="s">
        <v>13396</v>
      </c>
      <c r="D2777" s="23" t="s">
        <v>13397</v>
      </c>
      <c r="E2777" s="23" t="s">
        <v>13398</v>
      </c>
      <c r="F2777" s="5"/>
      <c r="G2777" s="5"/>
      <c r="H2777" s="5"/>
    </row>
    <row r="2778">
      <c r="A2778" s="23" t="s">
        <v>13399</v>
      </c>
      <c r="B2778" s="23" t="s">
        <v>13400</v>
      </c>
      <c r="C2778" s="23" t="s">
        <v>13401</v>
      </c>
      <c r="D2778" s="23" t="s">
        <v>13402</v>
      </c>
      <c r="E2778" s="23" t="s">
        <v>13403</v>
      </c>
      <c r="F2778" s="5"/>
      <c r="G2778" s="5"/>
      <c r="H2778" s="5"/>
    </row>
    <row r="2779">
      <c r="A2779" s="23" t="s">
        <v>13404</v>
      </c>
      <c r="B2779" s="23" t="s">
        <v>13405</v>
      </c>
      <c r="C2779" s="23" t="s">
        <v>13406</v>
      </c>
      <c r="D2779" s="23" t="s">
        <v>13407</v>
      </c>
      <c r="E2779" s="23" t="s">
        <v>13408</v>
      </c>
      <c r="F2779" s="5"/>
      <c r="G2779" s="5"/>
      <c r="H2779" s="5"/>
    </row>
    <row r="2780">
      <c r="A2780" s="23" t="s">
        <v>13409</v>
      </c>
      <c r="B2780" s="23" t="s">
        <v>13410</v>
      </c>
      <c r="C2780" s="23" t="s">
        <v>13411</v>
      </c>
      <c r="D2780" s="23" t="s">
        <v>13412</v>
      </c>
      <c r="E2780" s="23" t="s">
        <v>13413</v>
      </c>
      <c r="F2780" s="5"/>
      <c r="G2780" s="5"/>
      <c r="H2780" s="5"/>
    </row>
    <row r="2781">
      <c r="A2781" s="23" t="s">
        <v>13414</v>
      </c>
      <c r="B2781" s="23" t="s">
        <v>13415</v>
      </c>
      <c r="C2781" s="23" t="s">
        <v>13416</v>
      </c>
      <c r="D2781" s="23" t="s">
        <v>13417</v>
      </c>
      <c r="E2781" s="23" t="s">
        <v>13418</v>
      </c>
      <c r="F2781" s="5"/>
      <c r="G2781" s="5"/>
      <c r="H2781" s="5"/>
    </row>
    <row r="2782">
      <c r="A2782" s="23" t="s">
        <v>13419</v>
      </c>
      <c r="B2782" s="23" t="s">
        <v>13420</v>
      </c>
      <c r="C2782" s="23" t="s">
        <v>13421</v>
      </c>
      <c r="D2782" s="23" t="s">
        <v>13422</v>
      </c>
      <c r="E2782" s="23" t="s">
        <v>13423</v>
      </c>
      <c r="F2782" s="5"/>
      <c r="G2782" s="5"/>
      <c r="H2782" s="5"/>
    </row>
    <row r="2783">
      <c r="A2783" s="23" t="s">
        <v>13424</v>
      </c>
      <c r="B2783" s="23" t="s">
        <v>13425</v>
      </c>
      <c r="C2783" s="23" t="s">
        <v>13426</v>
      </c>
      <c r="D2783" s="23" t="s">
        <v>13427</v>
      </c>
      <c r="E2783" s="23" t="s">
        <v>13428</v>
      </c>
      <c r="F2783" s="5"/>
      <c r="G2783" s="5"/>
      <c r="H2783" s="5"/>
    </row>
    <row r="2784">
      <c r="A2784" s="23" t="s">
        <v>13429</v>
      </c>
      <c r="B2784" s="23" t="s">
        <v>13430</v>
      </c>
      <c r="C2784" s="23" t="s">
        <v>13431</v>
      </c>
      <c r="D2784" s="23" t="s">
        <v>13432</v>
      </c>
      <c r="E2784" s="23" t="s">
        <v>13433</v>
      </c>
      <c r="F2784" s="5"/>
      <c r="G2784" s="5"/>
      <c r="H2784" s="5"/>
    </row>
    <row r="2785">
      <c r="A2785" s="23" t="s">
        <v>13434</v>
      </c>
      <c r="B2785" s="23" t="s">
        <v>13435</v>
      </c>
      <c r="C2785" s="23" t="s">
        <v>13436</v>
      </c>
      <c r="D2785" s="23" t="s">
        <v>13437</v>
      </c>
      <c r="E2785" s="23" t="s">
        <v>13438</v>
      </c>
      <c r="F2785" s="5"/>
      <c r="G2785" s="5"/>
      <c r="H2785" s="5"/>
    </row>
    <row r="2786">
      <c r="A2786" s="23" t="s">
        <v>13439</v>
      </c>
      <c r="B2786" s="23" t="s">
        <v>13440</v>
      </c>
      <c r="C2786" s="23" t="s">
        <v>13441</v>
      </c>
      <c r="D2786" s="23" t="s">
        <v>13442</v>
      </c>
      <c r="E2786" s="23" t="s">
        <v>13443</v>
      </c>
      <c r="F2786" s="5"/>
      <c r="G2786" s="5"/>
      <c r="H2786" s="5"/>
    </row>
    <row r="2787">
      <c r="A2787" s="23" t="s">
        <v>13444</v>
      </c>
      <c r="B2787" s="23" t="s">
        <v>13445</v>
      </c>
      <c r="C2787" s="23" t="s">
        <v>13446</v>
      </c>
      <c r="D2787" s="23" t="s">
        <v>13447</v>
      </c>
      <c r="E2787" s="23" t="s">
        <v>13448</v>
      </c>
      <c r="F2787" s="5"/>
      <c r="G2787" s="5"/>
      <c r="H2787" s="5"/>
    </row>
    <row r="2788">
      <c r="A2788" s="23" t="s">
        <v>13449</v>
      </c>
      <c r="B2788" s="23" t="s">
        <v>13450</v>
      </c>
      <c r="C2788" s="23" t="s">
        <v>13451</v>
      </c>
      <c r="D2788" s="23" t="s">
        <v>13452</v>
      </c>
      <c r="E2788" s="23" t="s">
        <v>13453</v>
      </c>
      <c r="F2788" s="5"/>
      <c r="G2788" s="5"/>
      <c r="H2788" s="5"/>
    </row>
    <row r="2789">
      <c r="A2789" s="23" t="s">
        <v>13454</v>
      </c>
      <c r="B2789" s="23" t="s">
        <v>13455</v>
      </c>
      <c r="C2789" s="23" t="s">
        <v>13456</v>
      </c>
      <c r="D2789" s="23" t="s">
        <v>13457</v>
      </c>
      <c r="E2789" s="23" t="s">
        <v>13458</v>
      </c>
      <c r="F2789" s="5"/>
      <c r="G2789" s="5"/>
      <c r="H2789" s="5"/>
    </row>
    <row r="2790">
      <c r="A2790" s="23" t="s">
        <v>13459</v>
      </c>
      <c r="B2790" s="23" t="s">
        <v>13460</v>
      </c>
      <c r="C2790" s="23" t="s">
        <v>13461</v>
      </c>
      <c r="D2790" s="23" t="s">
        <v>13462</v>
      </c>
      <c r="E2790" s="23" t="s">
        <v>13463</v>
      </c>
      <c r="F2790" s="5"/>
      <c r="G2790" s="5"/>
      <c r="H2790" s="5"/>
    </row>
    <row r="2791">
      <c r="A2791" s="23" t="s">
        <v>13464</v>
      </c>
      <c r="B2791" s="23" t="s">
        <v>13465</v>
      </c>
      <c r="C2791" s="23" t="s">
        <v>13466</v>
      </c>
      <c r="D2791" s="23" t="s">
        <v>13467</v>
      </c>
      <c r="E2791" s="23" t="s">
        <v>13468</v>
      </c>
      <c r="F2791" s="5"/>
      <c r="G2791" s="5"/>
      <c r="H2791" s="5"/>
    </row>
    <row r="2792">
      <c r="A2792" s="23" t="s">
        <v>13469</v>
      </c>
      <c r="B2792" s="23" t="s">
        <v>13470</v>
      </c>
      <c r="C2792" s="23" t="s">
        <v>13471</v>
      </c>
      <c r="D2792" s="23" t="s">
        <v>13472</v>
      </c>
      <c r="E2792" s="23" t="s">
        <v>13473</v>
      </c>
      <c r="F2792" s="5"/>
      <c r="G2792" s="5"/>
      <c r="H2792" s="5"/>
    </row>
    <row r="2793">
      <c r="A2793" s="23" t="s">
        <v>13474</v>
      </c>
      <c r="B2793" s="23" t="s">
        <v>13475</v>
      </c>
      <c r="C2793" s="23" t="s">
        <v>13476</v>
      </c>
      <c r="D2793" s="23" t="s">
        <v>13477</v>
      </c>
      <c r="E2793" s="23" t="s">
        <v>13478</v>
      </c>
      <c r="F2793" s="5"/>
      <c r="G2793" s="5"/>
      <c r="H2793" s="5"/>
    </row>
    <row r="2794">
      <c r="A2794" s="23" t="s">
        <v>13479</v>
      </c>
      <c r="B2794" s="23" t="s">
        <v>13480</v>
      </c>
      <c r="C2794" s="23" t="s">
        <v>13481</v>
      </c>
      <c r="D2794" s="23" t="s">
        <v>13482</v>
      </c>
      <c r="E2794" s="23" t="s">
        <v>13483</v>
      </c>
      <c r="F2794" s="5"/>
      <c r="G2794" s="5"/>
      <c r="H2794" s="5"/>
    </row>
    <row r="2795">
      <c r="A2795" s="23" t="s">
        <v>13484</v>
      </c>
      <c r="B2795" s="23" t="s">
        <v>13485</v>
      </c>
      <c r="C2795" s="23" t="s">
        <v>13486</v>
      </c>
      <c r="D2795" s="23" t="s">
        <v>13487</v>
      </c>
      <c r="E2795" s="23" t="s">
        <v>13488</v>
      </c>
      <c r="F2795" s="5"/>
      <c r="G2795" s="5"/>
      <c r="H2795" s="5"/>
    </row>
    <row r="2796">
      <c r="A2796" s="23" t="s">
        <v>13489</v>
      </c>
      <c r="B2796" s="23" t="s">
        <v>13490</v>
      </c>
      <c r="C2796" s="23"/>
      <c r="D2796" s="23" t="s">
        <v>13491</v>
      </c>
      <c r="E2796" s="23" t="s">
        <v>13492</v>
      </c>
      <c r="F2796" s="5"/>
      <c r="G2796" s="5"/>
      <c r="H2796" s="5"/>
    </row>
    <row r="2797">
      <c r="A2797" s="23" t="s">
        <v>13493</v>
      </c>
      <c r="B2797" s="23" t="s">
        <v>13494</v>
      </c>
      <c r="C2797" s="23" t="s">
        <v>13495</v>
      </c>
      <c r="D2797" s="23" t="s">
        <v>13496</v>
      </c>
      <c r="E2797" s="23" t="s">
        <v>13497</v>
      </c>
      <c r="F2797" s="5"/>
      <c r="G2797" s="5"/>
      <c r="H2797" s="5"/>
    </row>
    <row r="2798">
      <c r="A2798" s="23" t="s">
        <v>13498</v>
      </c>
      <c r="B2798" s="23" t="s">
        <v>13499</v>
      </c>
      <c r="C2798" s="23" t="s">
        <v>13500</v>
      </c>
      <c r="D2798" s="23" t="s">
        <v>13501</v>
      </c>
      <c r="E2798" s="23" t="s">
        <v>13502</v>
      </c>
      <c r="F2798" s="5"/>
      <c r="G2798" s="5"/>
      <c r="H2798" s="5"/>
    </row>
    <row r="2799">
      <c r="A2799" s="23" t="s">
        <v>13503</v>
      </c>
      <c r="B2799" s="23" t="s">
        <v>13504</v>
      </c>
      <c r="C2799" s="23" t="s">
        <v>13505</v>
      </c>
      <c r="D2799" s="23" t="s">
        <v>13506</v>
      </c>
      <c r="E2799" s="23" t="s">
        <v>13507</v>
      </c>
      <c r="F2799" s="5"/>
      <c r="G2799" s="5"/>
      <c r="H2799" s="5"/>
    </row>
    <row r="2800">
      <c r="A2800" s="23" t="s">
        <v>13508</v>
      </c>
      <c r="B2800" s="23" t="s">
        <v>13509</v>
      </c>
      <c r="C2800" s="23" t="s">
        <v>13510</v>
      </c>
      <c r="D2800" s="23" t="s">
        <v>13511</v>
      </c>
      <c r="E2800" s="23" t="s">
        <v>13512</v>
      </c>
      <c r="F2800" s="5"/>
      <c r="G2800" s="5"/>
      <c r="H2800" s="5"/>
    </row>
    <row r="2801">
      <c r="A2801" s="23" t="s">
        <v>13513</v>
      </c>
      <c r="B2801" s="23" t="s">
        <v>13514</v>
      </c>
      <c r="C2801" s="23" t="s">
        <v>13515</v>
      </c>
      <c r="D2801" s="23" t="s">
        <v>13516</v>
      </c>
      <c r="E2801" s="23" t="s">
        <v>13517</v>
      </c>
      <c r="F2801" s="5"/>
      <c r="G2801" s="5"/>
      <c r="H2801" s="5"/>
    </row>
    <row r="2802">
      <c r="A2802" s="23" t="s">
        <v>13518</v>
      </c>
      <c r="B2802" s="23" t="s">
        <v>13519</v>
      </c>
      <c r="C2802" s="23" t="s">
        <v>13520</v>
      </c>
      <c r="D2802" s="23" t="s">
        <v>13521</v>
      </c>
      <c r="E2802" s="23" t="s">
        <v>13522</v>
      </c>
      <c r="F2802" s="5"/>
      <c r="G2802" s="5"/>
      <c r="H2802" s="5"/>
    </row>
    <row r="2803">
      <c r="A2803" s="23" t="s">
        <v>13523</v>
      </c>
      <c r="B2803" s="23" t="s">
        <v>13524</v>
      </c>
      <c r="C2803" s="23" t="s">
        <v>13525</v>
      </c>
      <c r="D2803" s="23" t="s">
        <v>13526</v>
      </c>
      <c r="E2803" s="23" t="s">
        <v>13527</v>
      </c>
      <c r="F2803" s="5"/>
      <c r="G2803" s="5"/>
      <c r="H2803" s="5"/>
    </row>
    <row r="2804">
      <c r="A2804" s="23" t="s">
        <v>13528</v>
      </c>
      <c r="B2804" s="23" t="s">
        <v>13529</v>
      </c>
      <c r="C2804" s="23" t="s">
        <v>13530</v>
      </c>
      <c r="D2804" s="23" t="s">
        <v>13531</v>
      </c>
      <c r="E2804" s="23" t="s">
        <v>13532</v>
      </c>
      <c r="F2804" s="5"/>
      <c r="G2804" s="5"/>
      <c r="H2804" s="5"/>
    </row>
    <row r="2805">
      <c r="A2805" s="23" t="s">
        <v>13533</v>
      </c>
      <c r="B2805" s="23" t="s">
        <v>13534</v>
      </c>
      <c r="C2805" s="23" t="s">
        <v>13535</v>
      </c>
      <c r="D2805" s="23" t="s">
        <v>13536</v>
      </c>
      <c r="E2805" s="23" t="s">
        <v>13537</v>
      </c>
      <c r="F2805" s="5"/>
      <c r="G2805" s="5"/>
      <c r="H2805" s="5"/>
    </row>
    <row r="2806">
      <c r="A2806" s="23" t="s">
        <v>13538</v>
      </c>
      <c r="B2806" s="23" t="s">
        <v>13539</v>
      </c>
      <c r="C2806" s="23" t="s">
        <v>13540</v>
      </c>
      <c r="D2806" s="23" t="s">
        <v>13541</v>
      </c>
      <c r="E2806" s="23" t="s">
        <v>13542</v>
      </c>
      <c r="F2806" s="5"/>
      <c r="G2806" s="5"/>
      <c r="H2806" s="5"/>
    </row>
    <row r="2807">
      <c r="A2807" s="23" t="s">
        <v>13543</v>
      </c>
      <c r="B2807" s="23" t="s">
        <v>13544</v>
      </c>
      <c r="C2807" s="23" t="s">
        <v>13545</v>
      </c>
      <c r="D2807" s="23" t="s">
        <v>13546</v>
      </c>
      <c r="E2807" s="23" t="s">
        <v>13547</v>
      </c>
      <c r="F2807" s="5"/>
      <c r="G2807" s="5"/>
      <c r="H2807" s="5"/>
    </row>
    <row r="2808">
      <c r="A2808" s="23" t="s">
        <v>13548</v>
      </c>
      <c r="B2808" s="23" t="s">
        <v>13549</v>
      </c>
      <c r="C2808" s="23" t="s">
        <v>13550</v>
      </c>
      <c r="D2808" s="23" t="s">
        <v>13551</v>
      </c>
      <c r="E2808" s="23" t="s">
        <v>13552</v>
      </c>
      <c r="F2808" s="5"/>
      <c r="G2808" s="5"/>
      <c r="H2808" s="5"/>
    </row>
    <row r="2809">
      <c r="A2809" s="23" t="s">
        <v>13553</v>
      </c>
      <c r="B2809" s="23" t="s">
        <v>13554</v>
      </c>
      <c r="C2809" s="23" t="s">
        <v>13555</v>
      </c>
      <c r="D2809" s="23" t="s">
        <v>13556</v>
      </c>
      <c r="E2809" s="23" t="s">
        <v>13557</v>
      </c>
      <c r="F2809" s="5"/>
      <c r="G2809" s="5"/>
      <c r="H2809" s="5"/>
    </row>
    <row r="2810">
      <c r="A2810" s="23" t="s">
        <v>13558</v>
      </c>
      <c r="B2810" s="23" t="s">
        <v>13559</v>
      </c>
      <c r="C2810" s="23" t="s">
        <v>13560</v>
      </c>
      <c r="D2810" s="23" t="s">
        <v>13561</v>
      </c>
      <c r="E2810" s="23" t="s">
        <v>13562</v>
      </c>
      <c r="F2810" s="5"/>
      <c r="G2810" s="5"/>
      <c r="H2810" s="5"/>
    </row>
    <row r="2811">
      <c r="A2811" s="23" t="s">
        <v>13563</v>
      </c>
      <c r="B2811" s="23" t="s">
        <v>13564</v>
      </c>
      <c r="C2811" s="23" t="s">
        <v>13565</v>
      </c>
      <c r="D2811" s="23" t="s">
        <v>13566</v>
      </c>
      <c r="E2811" s="23" t="s">
        <v>13567</v>
      </c>
      <c r="F2811" s="5"/>
      <c r="G2811" s="5"/>
      <c r="H2811" s="5"/>
    </row>
    <row r="2812">
      <c r="A2812" s="23" t="s">
        <v>13568</v>
      </c>
      <c r="B2812" s="23" t="s">
        <v>13569</v>
      </c>
      <c r="C2812" s="23" t="s">
        <v>13570</v>
      </c>
      <c r="D2812" s="23" t="s">
        <v>13571</v>
      </c>
      <c r="E2812" s="23" t="s">
        <v>13572</v>
      </c>
      <c r="F2812" s="5"/>
      <c r="G2812" s="5"/>
      <c r="H2812" s="5"/>
    </row>
    <row r="2813">
      <c r="A2813" s="23" t="s">
        <v>13573</v>
      </c>
      <c r="B2813" s="23" t="s">
        <v>13574</v>
      </c>
      <c r="C2813" s="23" t="s">
        <v>13575</v>
      </c>
      <c r="D2813" s="23" t="s">
        <v>13576</v>
      </c>
      <c r="E2813" s="23" t="s">
        <v>13577</v>
      </c>
      <c r="F2813" s="5"/>
      <c r="G2813" s="5"/>
      <c r="H2813" s="5"/>
    </row>
    <row r="2814">
      <c r="A2814" s="23" t="s">
        <v>13578</v>
      </c>
      <c r="B2814" s="23" t="s">
        <v>13579</v>
      </c>
      <c r="C2814" s="23" t="s">
        <v>13580</v>
      </c>
      <c r="D2814" s="23" t="s">
        <v>13581</v>
      </c>
      <c r="E2814" s="23" t="s">
        <v>13582</v>
      </c>
      <c r="F2814" s="5"/>
      <c r="G2814" s="5"/>
      <c r="H2814" s="5"/>
    </row>
    <row r="2815">
      <c r="A2815" s="23" t="s">
        <v>13583</v>
      </c>
      <c r="B2815" s="23" t="s">
        <v>13584</v>
      </c>
      <c r="C2815" s="23" t="s">
        <v>13585</v>
      </c>
      <c r="D2815" s="23" t="s">
        <v>13586</v>
      </c>
      <c r="E2815" s="23" t="s">
        <v>13587</v>
      </c>
      <c r="F2815" s="5"/>
      <c r="G2815" s="5"/>
      <c r="H2815" s="5"/>
    </row>
    <row r="2816">
      <c r="A2816" s="23" t="s">
        <v>13588</v>
      </c>
      <c r="B2816" s="23" t="s">
        <v>13589</v>
      </c>
      <c r="C2816" s="23" t="s">
        <v>13590</v>
      </c>
      <c r="D2816" s="23" t="s">
        <v>13591</v>
      </c>
      <c r="E2816" s="23" t="s">
        <v>13592</v>
      </c>
      <c r="F2816" s="5"/>
      <c r="G2816" s="5"/>
      <c r="H2816" s="5"/>
    </row>
    <row r="2817">
      <c r="A2817" s="23" t="s">
        <v>13593</v>
      </c>
      <c r="B2817" s="23" t="s">
        <v>13594</v>
      </c>
      <c r="C2817" s="23" t="s">
        <v>13595</v>
      </c>
      <c r="D2817" s="23" t="s">
        <v>13596</v>
      </c>
      <c r="E2817" s="23" t="s">
        <v>13597</v>
      </c>
      <c r="F2817" s="5"/>
      <c r="G2817" s="5"/>
      <c r="H2817" s="5"/>
    </row>
    <row r="2818">
      <c r="A2818" s="23" t="s">
        <v>13598</v>
      </c>
      <c r="B2818" s="23" t="s">
        <v>13599</v>
      </c>
      <c r="C2818" s="23" t="s">
        <v>13600</v>
      </c>
      <c r="D2818" s="23" t="s">
        <v>13601</v>
      </c>
      <c r="E2818" s="23" t="s">
        <v>13602</v>
      </c>
      <c r="F2818" s="5"/>
      <c r="G2818" s="5"/>
      <c r="H2818" s="5"/>
    </row>
    <row r="2819">
      <c r="A2819" s="23" t="s">
        <v>13603</v>
      </c>
      <c r="B2819" s="23" t="s">
        <v>13604</v>
      </c>
      <c r="C2819" s="23" t="s">
        <v>13605</v>
      </c>
      <c r="D2819" s="23" t="s">
        <v>13606</v>
      </c>
      <c r="E2819" s="23" t="s">
        <v>13607</v>
      </c>
      <c r="F2819" s="5"/>
      <c r="G2819" s="5"/>
      <c r="H2819" s="5"/>
    </row>
    <row r="2820">
      <c r="A2820" s="23" t="s">
        <v>13608</v>
      </c>
      <c r="B2820" s="23" t="s">
        <v>13609</v>
      </c>
      <c r="C2820" s="23" t="s">
        <v>13610</v>
      </c>
      <c r="D2820" s="23" t="s">
        <v>13611</v>
      </c>
      <c r="E2820" s="23" t="s">
        <v>13612</v>
      </c>
      <c r="F2820" s="5"/>
      <c r="G2820" s="5"/>
      <c r="H2820" s="5"/>
    </row>
    <row r="2821">
      <c r="A2821" s="23" t="s">
        <v>13613</v>
      </c>
      <c r="B2821" s="23" t="s">
        <v>13614</v>
      </c>
      <c r="C2821" s="23" t="s">
        <v>13615</v>
      </c>
      <c r="D2821" s="23" t="s">
        <v>13616</v>
      </c>
      <c r="E2821" s="23" t="s">
        <v>13617</v>
      </c>
      <c r="F2821" s="5"/>
      <c r="G2821" s="5"/>
      <c r="H2821" s="5"/>
    </row>
    <row r="2822">
      <c r="A2822" s="23" t="s">
        <v>13618</v>
      </c>
      <c r="B2822" s="23" t="s">
        <v>13619</v>
      </c>
      <c r="C2822" s="23" t="s">
        <v>13620</v>
      </c>
      <c r="D2822" s="23" t="s">
        <v>13621</v>
      </c>
      <c r="E2822" s="23" t="s">
        <v>13622</v>
      </c>
      <c r="F2822" s="5"/>
      <c r="G2822" s="5"/>
      <c r="H2822" s="5"/>
    </row>
    <row r="2823">
      <c r="A2823" s="23" t="s">
        <v>13623</v>
      </c>
      <c r="B2823" s="23" t="s">
        <v>13624</v>
      </c>
      <c r="C2823" s="23" t="s">
        <v>13625</v>
      </c>
      <c r="D2823" s="23" t="s">
        <v>13626</v>
      </c>
      <c r="E2823" s="23" t="s">
        <v>13627</v>
      </c>
      <c r="F2823" s="5"/>
      <c r="G2823" s="5"/>
      <c r="H2823" s="5"/>
    </row>
    <row r="2824">
      <c r="A2824" s="23" t="s">
        <v>13628</v>
      </c>
      <c r="B2824" s="23" t="s">
        <v>13629</v>
      </c>
      <c r="C2824" s="23" t="s">
        <v>13630</v>
      </c>
      <c r="D2824" s="23" t="s">
        <v>13631</v>
      </c>
      <c r="E2824" s="23" t="s">
        <v>13632</v>
      </c>
      <c r="F2824" s="5"/>
      <c r="G2824" s="5"/>
      <c r="H2824" s="5"/>
    </row>
    <row r="2825">
      <c r="A2825" s="23" t="s">
        <v>13633</v>
      </c>
      <c r="B2825" s="23" t="s">
        <v>13634</v>
      </c>
      <c r="C2825" s="23" t="s">
        <v>13635</v>
      </c>
      <c r="D2825" s="23" t="s">
        <v>13636</v>
      </c>
      <c r="E2825" s="23" t="s">
        <v>13637</v>
      </c>
      <c r="F2825" s="5"/>
      <c r="G2825" s="5"/>
      <c r="H2825" s="5"/>
    </row>
    <row r="2826">
      <c r="A2826" s="23" t="s">
        <v>13638</v>
      </c>
      <c r="B2826" s="23" t="s">
        <v>13639</v>
      </c>
      <c r="C2826" s="23" t="s">
        <v>13640</v>
      </c>
      <c r="D2826" s="23" t="s">
        <v>13641</v>
      </c>
      <c r="E2826" s="23" t="s">
        <v>13642</v>
      </c>
      <c r="F2826" s="5"/>
      <c r="G2826" s="5"/>
      <c r="H2826" s="5"/>
    </row>
    <row r="2827">
      <c r="A2827" s="23" t="s">
        <v>13643</v>
      </c>
      <c r="B2827" s="23" t="s">
        <v>13644</v>
      </c>
      <c r="C2827" s="23" t="s">
        <v>13645</v>
      </c>
      <c r="D2827" s="23" t="s">
        <v>13646</v>
      </c>
      <c r="E2827" s="23" t="s">
        <v>13647</v>
      </c>
      <c r="F2827" s="5"/>
      <c r="G2827" s="5"/>
      <c r="H2827" s="5"/>
    </row>
    <row r="2828">
      <c r="A2828" s="23" t="s">
        <v>13648</v>
      </c>
      <c r="B2828" s="23" t="s">
        <v>13649</v>
      </c>
      <c r="C2828" s="23" t="s">
        <v>13650</v>
      </c>
      <c r="D2828" s="23" t="s">
        <v>13651</v>
      </c>
      <c r="E2828" s="23" t="s">
        <v>13652</v>
      </c>
      <c r="F2828" s="5"/>
      <c r="G2828" s="5"/>
      <c r="H2828" s="5"/>
    </row>
    <row r="2829">
      <c r="A2829" s="23" t="s">
        <v>13653</v>
      </c>
      <c r="B2829" s="23" t="s">
        <v>13654</v>
      </c>
      <c r="C2829" s="23" t="s">
        <v>13655</v>
      </c>
      <c r="D2829" s="23" t="s">
        <v>13656</v>
      </c>
      <c r="E2829" s="23" t="s">
        <v>13657</v>
      </c>
      <c r="F2829" s="5"/>
      <c r="G2829" s="5"/>
      <c r="H2829" s="5"/>
    </row>
    <row r="2830">
      <c r="A2830" s="23" t="s">
        <v>13658</v>
      </c>
      <c r="B2830" s="23" t="s">
        <v>13659</v>
      </c>
      <c r="C2830" s="23" t="s">
        <v>13660</v>
      </c>
      <c r="D2830" s="23" t="s">
        <v>13661</v>
      </c>
      <c r="E2830" s="23" t="s">
        <v>13662</v>
      </c>
      <c r="F2830" s="5"/>
      <c r="G2830" s="5"/>
      <c r="H2830" s="5"/>
    </row>
    <row r="2831">
      <c r="A2831" s="23" t="s">
        <v>13663</v>
      </c>
      <c r="B2831" s="23" t="s">
        <v>13664</v>
      </c>
      <c r="C2831" s="23" t="s">
        <v>13665</v>
      </c>
      <c r="D2831" s="23" t="s">
        <v>13666</v>
      </c>
      <c r="E2831" s="23" t="s">
        <v>13667</v>
      </c>
      <c r="F2831" s="5"/>
      <c r="G2831" s="5"/>
      <c r="H2831" s="5"/>
    </row>
    <row r="2832">
      <c r="A2832" s="23" t="s">
        <v>13668</v>
      </c>
      <c r="B2832" s="23" t="s">
        <v>13669</v>
      </c>
      <c r="C2832" s="23" t="s">
        <v>13670</v>
      </c>
      <c r="D2832" s="23" t="s">
        <v>13671</v>
      </c>
      <c r="E2832" s="23" t="s">
        <v>13672</v>
      </c>
      <c r="F2832" s="5"/>
      <c r="G2832" s="5"/>
      <c r="H2832" s="5"/>
    </row>
    <row r="2833">
      <c r="A2833" s="23" t="s">
        <v>13673</v>
      </c>
      <c r="B2833" s="23" t="s">
        <v>13674</v>
      </c>
      <c r="C2833" s="23" t="s">
        <v>13675</v>
      </c>
      <c r="D2833" s="23" t="s">
        <v>13676</v>
      </c>
      <c r="E2833" s="23" t="s">
        <v>13677</v>
      </c>
      <c r="F2833" s="5"/>
      <c r="G2833" s="5"/>
      <c r="H2833" s="5"/>
    </row>
    <row r="2834">
      <c r="A2834" s="23" t="s">
        <v>13678</v>
      </c>
      <c r="B2834" s="23" t="s">
        <v>13679</v>
      </c>
      <c r="C2834" s="23" t="s">
        <v>13680</v>
      </c>
      <c r="D2834" s="23" t="s">
        <v>13681</v>
      </c>
      <c r="E2834" s="23" t="s">
        <v>13682</v>
      </c>
      <c r="F2834" s="5"/>
      <c r="G2834" s="5"/>
      <c r="H2834" s="5"/>
    </row>
    <row r="2835">
      <c r="A2835" s="23" t="s">
        <v>13683</v>
      </c>
      <c r="B2835" s="23" t="s">
        <v>13684</v>
      </c>
      <c r="C2835" s="23" t="s">
        <v>13685</v>
      </c>
      <c r="D2835" s="23" t="s">
        <v>13686</v>
      </c>
      <c r="E2835" s="23" t="s">
        <v>13687</v>
      </c>
      <c r="F2835" s="5"/>
      <c r="G2835" s="5"/>
      <c r="H2835" s="5"/>
    </row>
    <row r="2836">
      <c r="A2836" s="23" t="s">
        <v>13688</v>
      </c>
      <c r="B2836" s="23" t="s">
        <v>13689</v>
      </c>
      <c r="C2836" s="23" t="s">
        <v>13690</v>
      </c>
      <c r="D2836" s="23" t="s">
        <v>13691</v>
      </c>
      <c r="E2836" s="23" t="s">
        <v>13692</v>
      </c>
      <c r="F2836" s="5"/>
      <c r="G2836" s="5"/>
      <c r="H2836" s="5"/>
    </row>
    <row r="2837">
      <c r="A2837" s="23" t="s">
        <v>13693</v>
      </c>
      <c r="B2837" s="23" t="s">
        <v>13694</v>
      </c>
      <c r="C2837" s="23" t="s">
        <v>13695</v>
      </c>
      <c r="D2837" s="23" t="s">
        <v>13696</v>
      </c>
      <c r="E2837" s="23" t="s">
        <v>13697</v>
      </c>
      <c r="F2837" s="5"/>
      <c r="G2837" s="5"/>
      <c r="H2837" s="5"/>
    </row>
    <row r="2838">
      <c r="A2838" s="23" t="s">
        <v>13698</v>
      </c>
      <c r="B2838" s="23" t="s">
        <v>13699</v>
      </c>
      <c r="C2838" s="23" t="s">
        <v>13700</v>
      </c>
      <c r="D2838" s="23" t="s">
        <v>13701</v>
      </c>
      <c r="E2838" s="23" t="s">
        <v>13702</v>
      </c>
      <c r="F2838" s="5"/>
      <c r="G2838" s="5"/>
      <c r="H2838" s="5"/>
    </row>
    <row r="2839">
      <c r="A2839" s="23" t="s">
        <v>13703</v>
      </c>
      <c r="B2839" s="23" t="s">
        <v>13704</v>
      </c>
      <c r="C2839" s="23" t="s">
        <v>13705</v>
      </c>
      <c r="D2839" s="23" t="s">
        <v>13706</v>
      </c>
      <c r="E2839" s="23" t="s">
        <v>13707</v>
      </c>
      <c r="F2839" s="5"/>
      <c r="G2839" s="5"/>
      <c r="H2839" s="5"/>
    </row>
    <row r="2840">
      <c r="A2840" s="23" t="s">
        <v>13708</v>
      </c>
      <c r="B2840" s="23" t="s">
        <v>13709</v>
      </c>
      <c r="C2840" s="23" t="s">
        <v>13710</v>
      </c>
      <c r="D2840" s="23" t="s">
        <v>13711</v>
      </c>
      <c r="E2840" s="23" t="s">
        <v>13712</v>
      </c>
      <c r="F2840" s="5"/>
      <c r="G2840" s="5"/>
      <c r="H2840" s="5"/>
    </row>
    <row r="2841">
      <c r="A2841" s="23" t="s">
        <v>13713</v>
      </c>
      <c r="B2841" s="23" t="s">
        <v>13714</v>
      </c>
      <c r="C2841" s="23" t="s">
        <v>13715</v>
      </c>
      <c r="D2841" s="23" t="s">
        <v>13716</v>
      </c>
      <c r="E2841" s="23" t="s">
        <v>13717</v>
      </c>
      <c r="F2841" s="5"/>
      <c r="G2841" s="5"/>
      <c r="H2841" s="5"/>
    </row>
    <row r="2842">
      <c r="A2842" s="23" t="s">
        <v>13718</v>
      </c>
      <c r="B2842" s="23" t="s">
        <v>13719</v>
      </c>
      <c r="C2842" s="23" t="s">
        <v>13720</v>
      </c>
      <c r="D2842" s="23" t="s">
        <v>13721</v>
      </c>
      <c r="E2842" s="23" t="s">
        <v>13722</v>
      </c>
      <c r="F2842" s="5"/>
      <c r="G2842" s="5"/>
      <c r="H2842" s="5"/>
    </row>
    <row r="2843">
      <c r="A2843" s="23" t="s">
        <v>13723</v>
      </c>
      <c r="B2843" s="23" t="s">
        <v>13724</v>
      </c>
      <c r="C2843" s="23" t="s">
        <v>13725</v>
      </c>
      <c r="D2843" s="23" t="s">
        <v>13726</v>
      </c>
      <c r="E2843" s="23" t="s">
        <v>13727</v>
      </c>
      <c r="F2843" s="5"/>
      <c r="G2843" s="5"/>
      <c r="H2843" s="5"/>
    </row>
    <row r="2844">
      <c r="A2844" s="23" t="s">
        <v>13728</v>
      </c>
      <c r="B2844" s="23" t="s">
        <v>13729</v>
      </c>
      <c r="C2844" s="23" t="s">
        <v>13730</v>
      </c>
      <c r="D2844" s="23" t="s">
        <v>13731</v>
      </c>
      <c r="E2844" s="23" t="s">
        <v>13732</v>
      </c>
      <c r="F2844" s="5"/>
      <c r="G2844" s="5"/>
      <c r="H2844" s="5"/>
    </row>
    <row r="2845">
      <c r="A2845" s="23" t="s">
        <v>13733</v>
      </c>
      <c r="B2845" s="23" t="s">
        <v>13734</v>
      </c>
      <c r="C2845" s="23" t="s">
        <v>13735</v>
      </c>
      <c r="D2845" s="23" t="s">
        <v>13736</v>
      </c>
      <c r="E2845" s="23" t="s">
        <v>13737</v>
      </c>
      <c r="F2845" s="5"/>
      <c r="G2845" s="5"/>
      <c r="H2845" s="5"/>
    </row>
    <row r="2846">
      <c r="A2846" s="23" t="s">
        <v>13738</v>
      </c>
      <c r="B2846" s="23" t="s">
        <v>13739</v>
      </c>
      <c r="C2846" s="23" t="s">
        <v>13740</v>
      </c>
      <c r="D2846" s="23" t="s">
        <v>13741</v>
      </c>
      <c r="E2846" s="23" t="s">
        <v>13742</v>
      </c>
      <c r="F2846" s="5"/>
      <c r="G2846" s="5"/>
      <c r="H2846" s="5"/>
    </row>
    <row r="2847">
      <c r="A2847" s="23" t="s">
        <v>13743</v>
      </c>
      <c r="B2847" s="23" t="s">
        <v>13744</v>
      </c>
      <c r="C2847" s="23" t="s">
        <v>13745</v>
      </c>
      <c r="D2847" s="23" t="s">
        <v>13746</v>
      </c>
      <c r="E2847" s="23" t="s">
        <v>13747</v>
      </c>
      <c r="F2847" s="5"/>
      <c r="G2847" s="5"/>
      <c r="H2847" s="5"/>
    </row>
    <row r="2848">
      <c r="A2848" s="23" t="s">
        <v>13748</v>
      </c>
      <c r="B2848" s="23" t="s">
        <v>13749</v>
      </c>
      <c r="C2848" s="23" t="s">
        <v>13750</v>
      </c>
      <c r="D2848" s="23" t="s">
        <v>13751</v>
      </c>
      <c r="E2848" s="23" t="s">
        <v>13752</v>
      </c>
      <c r="F2848" s="5"/>
      <c r="G2848" s="5"/>
      <c r="H2848" s="5"/>
    </row>
    <row r="2849">
      <c r="A2849" s="23" t="s">
        <v>13753</v>
      </c>
      <c r="B2849" s="23" t="s">
        <v>13754</v>
      </c>
      <c r="C2849" s="23" t="s">
        <v>13755</v>
      </c>
      <c r="D2849" s="23" t="s">
        <v>13756</v>
      </c>
      <c r="E2849" s="23" t="s">
        <v>13757</v>
      </c>
      <c r="F2849" s="5"/>
      <c r="G2849" s="5"/>
      <c r="H2849" s="5"/>
    </row>
    <row r="2850">
      <c r="A2850" s="23" t="s">
        <v>13758</v>
      </c>
      <c r="B2850" s="23" t="s">
        <v>13759</v>
      </c>
      <c r="C2850" s="23" t="s">
        <v>13760</v>
      </c>
      <c r="D2850" s="23" t="s">
        <v>13761</v>
      </c>
      <c r="E2850" s="23" t="s">
        <v>13762</v>
      </c>
      <c r="F2850" s="5"/>
      <c r="G2850" s="5"/>
      <c r="H2850" s="5"/>
    </row>
    <row r="2851">
      <c r="A2851" s="23" t="s">
        <v>13763</v>
      </c>
      <c r="B2851" s="23" t="s">
        <v>13764</v>
      </c>
      <c r="C2851" s="23" t="s">
        <v>13765</v>
      </c>
      <c r="D2851" s="23" t="s">
        <v>13766</v>
      </c>
      <c r="E2851" s="23" t="s">
        <v>13767</v>
      </c>
      <c r="F2851" s="5"/>
      <c r="G2851" s="5"/>
      <c r="H2851" s="5"/>
    </row>
    <row r="2852">
      <c r="A2852" s="23" t="s">
        <v>13768</v>
      </c>
      <c r="B2852" s="23" t="s">
        <v>13769</v>
      </c>
      <c r="C2852" s="23" t="s">
        <v>13770</v>
      </c>
      <c r="D2852" s="23" t="s">
        <v>13771</v>
      </c>
      <c r="E2852" s="23" t="s">
        <v>13772</v>
      </c>
      <c r="F2852" s="5"/>
      <c r="G2852" s="5"/>
      <c r="H2852" s="5"/>
    </row>
    <row r="2853">
      <c r="A2853" s="23" t="s">
        <v>13773</v>
      </c>
      <c r="B2853" s="23" t="s">
        <v>13774</v>
      </c>
      <c r="C2853" s="23" t="s">
        <v>13775</v>
      </c>
      <c r="D2853" s="23" t="s">
        <v>13776</v>
      </c>
      <c r="E2853" s="23" t="s">
        <v>13777</v>
      </c>
      <c r="F2853" s="5"/>
      <c r="G2853" s="5"/>
      <c r="H2853" s="5"/>
    </row>
    <row r="2854">
      <c r="A2854" s="23" t="s">
        <v>13778</v>
      </c>
      <c r="B2854" s="23" t="s">
        <v>13779</v>
      </c>
      <c r="C2854" s="23" t="s">
        <v>13780</v>
      </c>
      <c r="D2854" s="23" t="s">
        <v>13781</v>
      </c>
      <c r="E2854" s="23" t="s">
        <v>13782</v>
      </c>
      <c r="F2854" s="5"/>
      <c r="G2854" s="5"/>
      <c r="H2854" s="5"/>
    </row>
    <row r="2855">
      <c r="A2855" s="23" t="s">
        <v>13783</v>
      </c>
      <c r="B2855" s="23" t="s">
        <v>13784</v>
      </c>
      <c r="C2855" s="23" t="s">
        <v>13785</v>
      </c>
      <c r="D2855" s="23" t="s">
        <v>13786</v>
      </c>
      <c r="E2855" s="23" t="s">
        <v>13787</v>
      </c>
      <c r="F2855" s="5"/>
      <c r="G2855" s="5"/>
      <c r="H2855" s="5"/>
    </row>
    <row r="2856">
      <c r="A2856" s="23" t="s">
        <v>13788</v>
      </c>
      <c r="B2856" s="23" t="s">
        <v>13789</v>
      </c>
      <c r="C2856" s="23" t="s">
        <v>13790</v>
      </c>
      <c r="D2856" s="23" t="s">
        <v>13791</v>
      </c>
      <c r="E2856" s="23" t="s">
        <v>13792</v>
      </c>
      <c r="F2856" s="5"/>
      <c r="G2856" s="5"/>
      <c r="H2856" s="5"/>
    </row>
    <row r="2857">
      <c r="A2857" s="23" t="s">
        <v>13793</v>
      </c>
      <c r="B2857" s="23" t="s">
        <v>13794</v>
      </c>
      <c r="C2857" s="23" t="s">
        <v>13795</v>
      </c>
      <c r="D2857" s="23" t="s">
        <v>13796</v>
      </c>
      <c r="E2857" s="23" t="s">
        <v>13797</v>
      </c>
      <c r="F2857" s="5"/>
      <c r="G2857" s="5"/>
      <c r="H2857" s="5"/>
    </row>
    <row r="2858">
      <c r="A2858" s="23" t="s">
        <v>13798</v>
      </c>
      <c r="B2858" s="23" t="s">
        <v>13799</v>
      </c>
      <c r="C2858" s="23" t="s">
        <v>13800</v>
      </c>
      <c r="D2858" s="23" t="s">
        <v>13801</v>
      </c>
      <c r="E2858" s="23" t="s">
        <v>13802</v>
      </c>
      <c r="F2858" s="5"/>
      <c r="G2858" s="5"/>
      <c r="H2858" s="5"/>
    </row>
    <row r="2859">
      <c r="A2859" s="23" t="s">
        <v>13803</v>
      </c>
      <c r="B2859" s="23" t="s">
        <v>13804</v>
      </c>
      <c r="C2859" s="23" t="s">
        <v>13805</v>
      </c>
      <c r="D2859" s="23" t="s">
        <v>13806</v>
      </c>
      <c r="E2859" s="23" t="s">
        <v>13807</v>
      </c>
      <c r="F2859" s="5"/>
      <c r="G2859" s="5"/>
      <c r="H2859" s="5"/>
    </row>
    <row r="2860">
      <c r="A2860" s="23" t="s">
        <v>13808</v>
      </c>
      <c r="B2860" s="23" t="s">
        <v>13809</v>
      </c>
      <c r="C2860" s="23" t="s">
        <v>13810</v>
      </c>
      <c r="D2860" s="23" t="s">
        <v>13811</v>
      </c>
      <c r="E2860" s="23" t="s">
        <v>13812</v>
      </c>
      <c r="F2860" s="5"/>
      <c r="G2860" s="5"/>
      <c r="H2860" s="5"/>
    </row>
    <row r="2861">
      <c r="A2861" s="23" t="s">
        <v>13813</v>
      </c>
      <c r="B2861" s="23" t="s">
        <v>13814</v>
      </c>
      <c r="C2861" s="23" t="s">
        <v>13815</v>
      </c>
      <c r="D2861" s="23" t="s">
        <v>13816</v>
      </c>
      <c r="E2861" s="23" t="s">
        <v>13817</v>
      </c>
      <c r="F2861" s="5"/>
      <c r="G2861" s="5"/>
      <c r="H2861" s="5"/>
    </row>
    <row r="2862">
      <c r="A2862" s="23" t="s">
        <v>13818</v>
      </c>
      <c r="B2862" s="23" t="s">
        <v>821</v>
      </c>
      <c r="C2862" s="23" t="s">
        <v>13819</v>
      </c>
      <c r="D2862" s="23" t="s">
        <v>823</v>
      </c>
      <c r="E2862" s="23" t="s">
        <v>824</v>
      </c>
      <c r="F2862" s="5"/>
      <c r="G2862" s="5"/>
      <c r="H2862" s="5"/>
    </row>
    <row r="2863">
      <c r="A2863" s="23" t="s">
        <v>13820</v>
      </c>
      <c r="B2863" s="23" t="s">
        <v>13821</v>
      </c>
      <c r="C2863" s="23" t="s">
        <v>13822</v>
      </c>
      <c r="D2863" s="23" t="s">
        <v>13823</v>
      </c>
      <c r="E2863" s="23" t="s">
        <v>13824</v>
      </c>
      <c r="F2863" s="5"/>
      <c r="G2863" s="5"/>
      <c r="H2863" s="5"/>
    </row>
    <row r="2864">
      <c r="A2864" s="23" t="s">
        <v>13825</v>
      </c>
      <c r="B2864" s="23" t="s">
        <v>817</v>
      </c>
      <c r="C2864" s="23" t="s">
        <v>13826</v>
      </c>
      <c r="D2864" s="23" t="s">
        <v>818</v>
      </c>
      <c r="E2864" s="23" t="s">
        <v>819</v>
      </c>
      <c r="F2864" s="5"/>
      <c r="G2864" s="5"/>
      <c r="H2864" s="5"/>
    </row>
    <row r="2865">
      <c r="A2865" s="23" t="s">
        <v>13827</v>
      </c>
      <c r="B2865" s="23" t="s">
        <v>13828</v>
      </c>
      <c r="C2865" s="23" t="s">
        <v>13829</v>
      </c>
      <c r="D2865" s="23" t="s">
        <v>13830</v>
      </c>
      <c r="E2865" s="23" t="s">
        <v>13831</v>
      </c>
      <c r="F2865" s="5"/>
      <c r="G2865" s="5"/>
      <c r="H2865" s="5"/>
    </row>
    <row r="2866">
      <c r="A2866" s="23" t="s">
        <v>13832</v>
      </c>
      <c r="B2866" s="23" t="s">
        <v>13833</v>
      </c>
      <c r="C2866" s="23" t="s">
        <v>13834</v>
      </c>
      <c r="D2866" s="23" t="s">
        <v>13270</v>
      </c>
      <c r="E2866" s="23" t="s">
        <v>13271</v>
      </c>
      <c r="F2866" s="5"/>
      <c r="G2866" s="5"/>
      <c r="H2866" s="5"/>
    </row>
    <row r="2867">
      <c r="A2867" s="23" t="s">
        <v>13835</v>
      </c>
      <c r="B2867" s="23" t="s">
        <v>13836</v>
      </c>
      <c r="C2867" s="23" t="s">
        <v>13837</v>
      </c>
      <c r="D2867" s="23" t="s">
        <v>13838</v>
      </c>
      <c r="E2867" s="23" t="s">
        <v>13839</v>
      </c>
      <c r="F2867" s="5"/>
      <c r="G2867" s="5"/>
      <c r="H2867" s="5"/>
    </row>
    <row r="2868">
      <c r="A2868" s="23" t="s">
        <v>13840</v>
      </c>
      <c r="B2868" s="23" t="s">
        <v>13841</v>
      </c>
      <c r="C2868" s="23" t="s">
        <v>13842</v>
      </c>
      <c r="D2868" s="23" t="s">
        <v>13843</v>
      </c>
      <c r="E2868" s="23" t="s">
        <v>13844</v>
      </c>
      <c r="F2868" s="5"/>
      <c r="G2868" s="5"/>
      <c r="H2868" s="5"/>
    </row>
    <row r="2869">
      <c r="A2869" s="23" t="s">
        <v>13845</v>
      </c>
      <c r="B2869" s="23" t="s">
        <v>2227</v>
      </c>
      <c r="C2869" s="23" t="s">
        <v>13846</v>
      </c>
      <c r="D2869" s="23" t="s">
        <v>13847</v>
      </c>
      <c r="E2869" s="23" t="s">
        <v>13848</v>
      </c>
      <c r="F2869" s="5"/>
      <c r="G2869" s="5"/>
      <c r="H2869" s="5"/>
    </row>
    <row r="2870">
      <c r="A2870" s="23" t="s">
        <v>13849</v>
      </c>
      <c r="B2870" s="23" t="s">
        <v>13850</v>
      </c>
      <c r="C2870" s="23" t="s">
        <v>13851</v>
      </c>
      <c r="D2870" s="23" t="s">
        <v>13852</v>
      </c>
      <c r="E2870" s="23" t="s">
        <v>13853</v>
      </c>
      <c r="F2870" s="5"/>
      <c r="G2870" s="5"/>
      <c r="H2870" s="5"/>
    </row>
    <row r="2871">
      <c r="A2871" s="23" t="s">
        <v>13854</v>
      </c>
      <c r="B2871" s="23" t="s">
        <v>13855</v>
      </c>
      <c r="C2871" s="23" t="s">
        <v>13856</v>
      </c>
      <c r="D2871" s="23" t="s">
        <v>13857</v>
      </c>
      <c r="E2871" s="23" t="s">
        <v>13858</v>
      </c>
      <c r="F2871" s="5"/>
      <c r="G2871" s="5"/>
      <c r="H2871" s="5"/>
    </row>
    <row r="2872">
      <c r="A2872" s="23" t="s">
        <v>13859</v>
      </c>
      <c r="B2872" s="23" t="s">
        <v>13860</v>
      </c>
      <c r="C2872" s="23" t="s">
        <v>13861</v>
      </c>
      <c r="D2872" s="23" t="s">
        <v>13862</v>
      </c>
      <c r="E2872" s="23" t="s">
        <v>13863</v>
      </c>
      <c r="F2872" s="5"/>
      <c r="G2872" s="5"/>
      <c r="H2872" s="5"/>
    </row>
    <row r="2873">
      <c r="A2873" s="23" t="s">
        <v>13864</v>
      </c>
      <c r="B2873" s="23" t="s">
        <v>13865</v>
      </c>
      <c r="C2873" s="23" t="s">
        <v>13866</v>
      </c>
      <c r="D2873" s="23" t="s">
        <v>13867</v>
      </c>
      <c r="E2873" s="23" t="s">
        <v>13868</v>
      </c>
      <c r="F2873" s="5"/>
      <c r="G2873" s="5"/>
      <c r="H2873" s="5"/>
    </row>
    <row r="2874">
      <c r="A2874" s="23" t="s">
        <v>13869</v>
      </c>
      <c r="B2874" s="23" t="s">
        <v>13870</v>
      </c>
      <c r="C2874" s="23" t="s">
        <v>13871</v>
      </c>
      <c r="D2874" s="23" t="s">
        <v>13872</v>
      </c>
      <c r="E2874" s="23" t="s">
        <v>13873</v>
      </c>
      <c r="F2874" s="5"/>
      <c r="G2874" s="5"/>
      <c r="H2874" s="5"/>
    </row>
    <row r="2875">
      <c r="A2875" s="23" t="s">
        <v>13874</v>
      </c>
      <c r="B2875" s="23" t="s">
        <v>13875</v>
      </c>
      <c r="C2875" s="23" t="s">
        <v>13876</v>
      </c>
      <c r="D2875" s="23" t="s">
        <v>13877</v>
      </c>
      <c r="E2875" s="23" t="s">
        <v>13878</v>
      </c>
      <c r="F2875" s="5"/>
      <c r="G2875" s="5"/>
      <c r="H2875" s="5"/>
    </row>
    <row r="2876">
      <c r="A2876" s="23" t="s">
        <v>13879</v>
      </c>
      <c r="B2876" s="23" t="s">
        <v>13880</v>
      </c>
      <c r="C2876" s="23" t="s">
        <v>13881</v>
      </c>
      <c r="D2876" s="23" t="s">
        <v>13882</v>
      </c>
      <c r="E2876" s="23" t="s">
        <v>13883</v>
      </c>
      <c r="F2876" s="5"/>
      <c r="G2876" s="5"/>
      <c r="H2876" s="5"/>
    </row>
    <row r="2877">
      <c r="A2877" s="23" t="s">
        <v>13884</v>
      </c>
      <c r="B2877" s="23" t="s">
        <v>13885</v>
      </c>
      <c r="C2877" s="23" t="s">
        <v>13886</v>
      </c>
      <c r="D2877" s="23" t="s">
        <v>13887</v>
      </c>
      <c r="E2877" s="23" t="s">
        <v>13888</v>
      </c>
      <c r="F2877" s="5"/>
      <c r="G2877" s="5"/>
      <c r="H2877" s="5"/>
    </row>
    <row r="2878">
      <c r="A2878" s="23" t="s">
        <v>13889</v>
      </c>
      <c r="B2878" s="23" t="s">
        <v>13890</v>
      </c>
      <c r="C2878" s="23" t="s">
        <v>13891</v>
      </c>
      <c r="D2878" s="23" t="s">
        <v>13892</v>
      </c>
      <c r="E2878" s="23" t="s">
        <v>13893</v>
      </c>
      <c r="F2878" s="5"/>
      <c r="G2878" s="5"/>
      <c r="H2878" s="5"/>
    </row>
    <row r="2879">
      <c r="A2879" s="23" t="s">
        <v>13894</v>
      </c>
      <c r="B2879" s="23" t="s">
        <v>13895</v>
      </c>
      <c r="C2879" s="23" t="s">
        <v>13896</v>
      </c>
      <c r="D2879" s="23" t="s">
        <v>13897</v>
      </c>
      <c r="E2879" s="23" t="s">
        <v>13898</v>
      </c>
      <c r="F2879" s="5"/>
      <c r="G2879" s="5"/>
      <c r="H2879" s="5"/>
    </row>
    <row r="2880">
      <c r="A2880" s="23" t="s">
        <v>13899</v>
      </c>
      <c r="B2880" s="23" t="s">
        <v>13900</v>
      </c>
      <c r="C2880" s="23" t="s">
        <v>13901</v>
      </c>
      <c r="D2880" s="23" t="s">
        <v>13902</v>
      </c>
      <c r="E2880" s="23" t="s">
        <v>13903</v>
      </c>
      <c r="F2880" s="5"/>
      <c r="G2880" s="5"/>
      <c r="H2880" s="5"/>
    </row>
    <row r="2881">
      <c r="A2881" s="23" t="s">
        <v>13904</v>
      </c>
      <c r="B2881" s="23" t="s">
        <v>13905</v>
      </c>
      <c r="C2881" s="23" t="s">
        <v>13906</v>
      </c>
      <c r="D2881" s="23" t="s">
        <v>13907</v>
      </c>
      <c r="E2881" s="23" t="s">
        <v>13908</v>
      </c>
      <c r="F2881" s="5"/>
      <c r="G2881" s="5"/>
      <c r="H2881" s="5"/>
    </row>
    <row r="2882">
      <c r="A2882" s="23" t="s">
        <v>13909</v>
      </c>
      <c r="B2882" s="23" t="s">
        <v>13910</v>
      </c>
      <c r="C2882" s="23" t="s">
        <v>13911</v>
      </c>
      <c r="D2882" s="23" t="s">
        <v>13912</v>
      </c>
      <c r="E2882" s="23" t="s">
        <v>13913</v>
      </c>
      <c r="F2882" s="5"/>
      <c r="G2882" s="5"/>
      <c r="H2882" s="5"/>
    </row>
    <row r="2883">
      <c r="A2883" s="23" t="s">
        <v>13914</v>
      </c>
      <c r="B2883" s="23" t="s">
        <v>13915</v>
      </c>
      <c r="C2883" s="23" t="s">
        <v>13891</v>
      </c>
      <c r="D2883" s="23" t="s">
        <v>13852</v>
      </c>
      <c r="E2883" s="23" t="s">
        <v>13853</v>
      </c>
      <c r="F2883" s="5"/>
      <c r="G2883" s="5"/>
      <c r="H2883" s="5"/>
    </row>
    <row r="2884">
      <c r="A2884" s="23" t="s">
        <v>13916</v>
      </c>
      <c r="B2884" s="23" t="s">
        <v>13917</v>
      </c>
      <c r="C2884" s="23" t="s">
        <v>13918</v>
      </c>
      <c r="D2884" s="23" t="s">
        <v>13919</v>
      </c>
      <c r="E2884" s="23" t="s">
        <v>13920</v>
      </c>
      <c r="F2884" s="5"/>
      <c r="G2884" s="5"/>
      <c r="H2884" s="5"/>
    </row>
    <row r="2885">
      <c r="A2885" s="23" t="s">
        <v>13921</v>
      </c>
      <c r="B2885" s="23" t="s">
        <v>13922</v>
      </c>
      <c r="C2885" s="23" t="s">
        <v>13923</v>
      </c>
      <c r="D2885" s="23" t="s">
        <v>13924</v>
      </c>
      <c r="E2885" s="23" t="s">
        <v>13925</v>
      </c>
      <c r="F2885" s="5"/>
      <c r="G2885" s="5"/>
      <c r="H2885" s="5"/>
    </row>
    <row r="2886">
      <c r="A2886" s="23" t="s">
        <v>13926</v>
      </c>
      <c r="B2886" s="23" t="s">
        <v>13927</v>
      </c>
      <c r="C2886" s="23" t="s">
        <v>13928</v>
      </c>
      <c r="D2886" s="23" t="s">
        <v>13929</v>
      </c>
      <c r="E2886" s="23" t="s">
        <v>13930</v>
      </c>
      <c r="F2886" s="5"/>
      <c r="G2886" s="5"/>
      <c r="H2886" s="5"/>
    </row>
    <row r="2887">
      <c r="A2887" s="23" t="s">
        <v>13931</v>
      </c>
      <c r="B2887" s="23" t="s">
        <v>13932</v>
      </c>
      <c r="C2887" s="23" t="s">
        <v>13933</v>
      </c>
      <c r="D2887" s="23" t="s">
        <v>13934</v>
      </c>
      <c r="E2887" s="23" t="s">
        <v>13935</v>
      </c>
      <c r="F2887" s="5"/>
      <c r="G2887" s="5"/>
      <c r="H2887" s="5"/>
    </row>
    <row r="2888">
      <c r="A2888" s="23" t="s">
        <v>13936</v>
      </c>
      <c r="B2888" s="23" t="s">
        <v>13937</v>
      </c>
      <c r="C2888" s="23" t="s">
        <v>13938</v>
      </c>
      <c r="D2888" s="23" t="s">
        <v>13939</v>
      </c>
      <c r="E2888" s="23" t="s">
        <v>13940</v>
      </c>
      <c r="F2888" s="5"/>
      <c r="G2888" s="5"/>
      <c r="H2888" s="5"/>
    </row>
    <row r="2889">
      <c r="A2889" s="23" t="s">
        <v>13941</v>
      </c>
      <c r="B2889" s="23" t="s">
        <v>13942</v>
      </c>
      <c r="C2889" s="23" t="s">
        <v>13943</v>
      </c>
      <c r="D2889" s="23" t="s">
        <v>13944</v>
      </c>
      <c r="E2889" s="23" t="s">
        <v>13945</v>
      </c>
      <c r="F2889" s="5"/>
      <c r="G2889" s="5"/>
      <c r="H2889" s="5"/>
    </row>
    <row r="2890">
      <c r="A2890" s="23" t="s">
        <v>13946</v>
      </c>
      <c r="B2890" s="23" t="s">
        <v>13947</v>
      </c>
      <c r="C2890" s="23" t="s">
        <v>13948</v>
      </c>
      <c r="D2890" s="23" t="s">
        <v>13949</v>
      </c>
      <c r="E2890" s="23" t="s">
        <v>13950</v>
      </c>
      <c r="F2890" s="5"/>
      <c r="G2890" s="5"/>
      <c r="H2890" s="5"/>
    </row>
    <row r="2891">
      <c r="A2891" s="23" t="s">
        <v>13951</v>
      </c>
      <c r="B2891" s="23" t="s">
        <v>13952</v>
      </c>
      <c r="C2891" s="23" t="s">
        <v>13953</v>
      </c>
      <c r="D2891" s="23" t="s">
        <v>13954</v>
      </c>
      <c r="E2891" s="23" t="s">
        <v>13955</v>
      </c>
      <c r="F2891" s="5"/>
      <c r="G2891" s="5"/>
      <c r="H2891" s="5"/>
    </row>
    <row r="2892">
      <c r="A2892" s="23" t="s">
        <v>13956</v>
      </c>
      <c r="B2892" s="23" t="s">
        <v>13957</v>
      </c>
      <c r="C2892" s="23" t="s">
        <v>13958</v>
      </c>
      <c r="D2892" s="23" t="s">
        <v>13959</v>
      </c>
      <c r="E2892" s="23" t="s">
        <v>13960</v>
      </c>
      <c r="F2892" s="5"/>
      <c r="G2892" s="5"/>
      <c r="H2892" s="5"/>
    </row>
    <row r="2893">
      <c r="A2893" s="23" t="s">
        <v>13961</v>
      </c>
      <c r="B2893" s="23" t="s">
        <v>13962</v>
      </c>
      <c r="C2893" s="23" t="s">
        <v>13963</v>
      </c>
      <c r="D2893" s="23" t="s">
        <v>13964</v>
      </c>
      <c r="E2893" s="23" t="s">
        <v>13965</v>
      </c>
      <c r="F2893" s="5"/>
      <c r="G2893" s="5"/>
      <c r="H2893" s="5"/>
    </row>
    <row r="2894">
      <c r="A2894" s="23" t="s">
        <v>13966</v>
      </c>
      <c r="B2894" s="23" t="s">
        <v>13967</v>
      </c>
      <c r="C2894" s="23" t="s">
        <v>13968</v>
      </c>
      <c r="D2894" s="23" t="s">
        <v>13969</v>
      </c>
      <c r="E2894" s="23" t="s">
        <v>13970</v>
      </c>
      <c r="F2894" s="5"/>
      <c r="G2894" s="5"/>
      <c r="H2894" s="5"/>
    </row>
    <row r="2895">
      <c r="A2895" s="23" t="s">
        <v>13971</v>
      </c>
      <c r="B2895" s="23" t="s">
        <v>13972</v>
      </c>
      <c r="C2895" s="23" t="s">
        <v>13973</v>
      </c>
      <c r="D2895" s="23" t="s">
        <v>13974</v>
      </c>
      <c r="E2895" s="23" t="s">
        <v>13975</v>
      </c>
      <c r="F2895" s="5"/>
      <c r="G2895" s="5"/>
      <c r="H2895" s="5"/>
    </row>
    <row r="2896">
      <c r="A2896" s="23" t="s">
        <v>13976</v>
      </c>
      <c r="B2896" s="23" t="s">
        <v>13977</v>
      </c>
      <c r="C2896" s="23" t="s">
        <v>13978</v>
      </c>
      <c r="D2896" s="23" t="s">
        <v>13979</v>
      </c>
      <c r="E2896" s="23" t="s">
        <v>13980</v>
      </c>
      <c r="F2896" s="5"/>
      <c r="G2896" s="5"/>
      <c r="H2896" s="5"/>
    </row>
    <row r="2897">
      <c r="A2897" s="23" t="s">
        <v>13981</v>
      </c>
      <c r="B2897" s="23" t="s">
        <v>13982</v>
      </c>
      <c r="C2897" s="23" t="s">
        <v>13983</v>
      </c>
      <c r="D2897" s="23" t="s">
        <v>13984</v>
      </c>
      <c r="E2897" s="23" t="s">
        <v>13985</v>
      </c>
      <c r="F2897" s="5"/>
      <c r="G2897" s="5"/>
      <c r="H2897" s="5"/>
    </row>
    <row r="2898">
      <c r="A2898" s="23" t="s">
        <v>13986</v>
      </c>
      <c r="B2898" s="23" t="s">
        <v>13987</v>
      </c>
      <c r="C2898" s="23" t="s">
        <v>13988</v>
      </c>
      <c r="D2898" s="23" t="s">
        <v>13989</v>
      </c>
      <c r="E2898" s="23" t="s">
        <v>13990</v>
      </c>
      <c r="F2898" s="5"/>
      <c r="G2898" s="5"/>
      <c r="H2898" s="5"/>
    </row>
    <row r="2899">
      <c r="A2899" s="23" t="s">
        <v>13991</v>
      </c>
      <c r="B2899" s="23" t="s">
        <v>13992</v>
      </c>
      <c r="C2899" s="23" t="s">
        <v>13993</v>
      </c>
      <c r="D2899" s="23" t="s">
        <v>13994</v>
      </c>
      <c r="E2899" s="23" t="s">
        <v>13995</v>
      </c>
      <c r="F2899" s="5"/>
      <c r="G2899" s="5"/>
      <c r="H2899" s="5"/>
    </row>
    <row r="2900">
      <c r="A2900" s="23" t="s">
        <v>13996</v>
      </c>
      <c r="B2900" s="23" t="s">
        <v>13997</v>
      </c>
      <c r="C2900" s="23" t="s">
        <v>13998</v>
      </c>
      <c r="D2900" s="23" t="s">
        <v>13999</v>
      </c>
      <c r="E2900" s="23" t="s">
        <v>14000</v>
      </c>
      <c r="F2900" s="5"/>
      <c r="G2900" s="5"/>
      <c r="H2900" s="5"/>
    </row>
    <row r="2901">
      <c r="A2901" s="23" t="s">
        <v>14001</v>
      </c>
      <c r="B2901" s="23" t="s">
        <v>14002</v>
      </c>
      <c r="C2901" s="23" t="s">
        <v>14003</v>
      </c>
      <c r="D2901" s="23" t="s">
        <v>14004</v>
      </c>
      <c r="E2901" s="23" t="s">
        <v>14005</v>
      </c>
      <c r="F2901" s="5"/>
      <c r="G2901" s="5"/>
      <c r="H2901" s="5"/>
    </row>
    <row r="2902">
      <c r="A2902" s="23" t="s">
        <v>14006</v>
      </c>
      <c r="B2902" s="23" t="s">
        <v>14007</v>
      </c>
      <c r="C2902" s="23" t="s">
        <v>14008</v>
      </c>
      <c r="D2902" s="23" t="s">
        <v>14009</v>
      </c>
      <c r="E2902" s="23" t="s">
        <v>14010</v>
      </c>
      <c r="F2902" s="5"/>
      <c r="G2902" s="5"/>
      <c r="H2902" s="5"/>
    </row>
    <row r="2903">
      <c r="A2903" s="23" t="s">
        <v>14011</v>
      </c>
      <c r="B2903" s="23" t="s">
        <v>14012</v>
      </c>
      <c r="C2903" s="23" t="s">
        <v>14013</v>
      </c>
      <c r="D2903" s="23" t="s">
        <v>14014</v>
      </c>
      <c r="E2903" s="23" t="s">
        <v>14015</v>
      </c>
      <c r="F2903" s="5"/>
      <c r="G2903" s="5"/>
      <c r="H2903" s="5"/>
    </row>
    <row r="2904">
      <c r="A2904" s="23" t="s">
        <v>14016</v>
      </c>
      <c r="B2904" s="23" t="s">
        <v>14017</v>
      </c>
      <c r="C2904" s="23" t="s">
        <v>14018</v>
      </c>
      <c r="D2904" s="23" t="s">
        <v>14019</v>
      </c>
      <c r="E2904" s="23" t="s">
        <v>14020</v>
      </c>
      <c r="F2904" s="5"/>
      <c r="G2904" s="5"/>
      <c r="H2904" s="5"/>
    </row>
    <row r="2905">
      <c r="A2905" s="23" t="s">
        <v>14021</v>
      </c>
      <c r="B2905" s="23" t="s">
        <v>14022</v>
      </c>
      <c r="C2905" s="23" t="s">
        <v>14023</v>
      </c>
      <c r="D2905" s="23" t="s">
        <v>14024</v>
      </c>
      <c r="E2905" s="23" t="s">
        <v>14025</v>
      </c>
      <c r="F2905" s="5"/>
      <c r="G2905" s="5"/>
      <c r="H2905" s="5"/>
    </row>
    <row r="2906">
      <c r="A2906" s="23" t="s">
        <v>14026</v>
      </c>
      <c r="B2906" s="23" t="s">
        <v>14027</v>
      </c>
      <c r="C2906" s="23" t="s">
        <v>14028</v>
      </c>
      <c r="D2906" s="23" t="s">
        <v>14029</v>
      </c>
      <c r="E2906" s="23" t="s">
        <v>14030</v>
      </c>
      <c r="F2906" s="5"/>
      <c r="G2906" s="5"/>
      <c r="H2906" s="5"/>
    </row>
    <row r="2907">
      <c r="A2907" s="23" t="s">
        <v>14031</v>
      </c>
      <c r="B2907" s="23" t="s">
        <v>14032</v>
      </c>
      <c r="C2907" s="23" t="s">
        <v>14033</v>
      </c>
      <c r="D2907" s="23" t="s">
        <v>14034</v>
      </c>
      <c r="E2907" s="23" t="s">
        <v>14035</v>
      </c>
      <c r="F2907" s="5"/>
      <c r="G2907" s="5"/>
      <c r="H2907" s="5"/>
    </row>
    <row r="2908">
      <c r="A2908" s="23" t="s">
        <v>14036</v>
      </c>
      <c r="B2908" s="23" t="s">
        <v>14037</v>
      </c>
      <c r="C2908" s="23" t="s">
        <v>14038</v>
      </c>
      <c r="D2908" s="23" t="s">
        <v>2394</v>
      </c>
      <c r="E2908" s="23" t="s">
        <v>2395</v>
      </c>
      <c r="F2908" s="5"/>
      <c r="G2908" s="5"/>
      <c r="H2908" s="5"/>
    </row>
    <row r="2909">
      <c r="A2909" s="23" t="s">
        <v>14039</v>
      </c>
      <c r="B2909" s="23" t="s">
        <v>14040</v>
      </c>
      <c r="C2909" s="23" t="s">
        <v>14041</v>
      </c>
      <c r="D2909" s="23" t="s">
        <v>7114</v>
      </c>
      <c r="E2909" s="23" t="s">
        <v>7115</v>
      </c>
      <c r="F2909" s="5"/>
      <c r="G2909" s="5"/>
      <c r="H2909" s="5"/>
    </row>
    <row r="2910">
      <c r="A2910" s="23" t="s">
        <v>14042</v>
      </c>
      <c r="B2910" s="23" t="s">
        <v>14043</v>
      </c>
      <c r="C2910" s="23" t="s">
        <v>14044</v>
      </c>
      <c r="D2910" s="23" t="s">
        <v>14045</v>
      </c>
      <c r="E2910" s="23" t="s">
        <v>14046</v>
      </c>
      <c r="F2910" s="5"/>
      <c r="G2910" s="5"/>
      <c r="H2910" s="5"/>
    </row>
    <row r="2911">
      <c r="A2911" s="23" t="s">
        <v>14047</v>
      </c>
      <c r="B2911" s="23" t="s">
        <v>14048</v>
      </c>
      <c r="C2911" s="23" t="s">
        <v>14049</v>
      </c>
      <c r="D2911" s="23" t="s">
        <v>14050</v>
      </c>
      <c r="E2911" s="23" t="s">
        <v>14051</v>
      </c>
      <c r="F2911" s="5"/>
      <c r="G2911" s="5"/>
      <c r="H2911" s="5"/>
    </row>
    <row r="2912">
      <c r="A2912" s="23" t="s">
        <v>14052</v>
      </c>
      <c r="B2912" s="23" t="s">
        <v>14053</v>
      </c>
      <c r="C2912" s="23" t="s">
        <v>14054</v>
      </c>
      <c r="D2912" s="23" t="s">
        <v>14055</v>
      </c>
      <c r="E2912" s="23" t="s">
        <v>14056</v>
      </c>
      <c r="F2912" s="5"/>
      <c r="G2912" s="5"/>
      <c r="H2912" s="5"/>
    </row>
    <row r="2913">
      <c r="A2913" s="23" t="s">
        <v>14057</v>
      </c>
      <c r="B2913" s="23" t="s">
        <v>14058</v>
      </c>
      <c r="C2913" s="23" t="s">
        <v>14059</v>
      </c>
      <c r="D2913" s="23" t="s">
        <v>14060</v>
      </c>
      <c r="E2913" s="23" t="s">
        <v>14061</v>
      </c>
      <c r="F2913" s="5"/>
      <c r="G2913" s="5"/>
      <c r="H2913" s="5"/>
    </row>
    <row r="2914">
      <c r="A2914" s="23" t="s">
        <v>14062</v>
      </c>
      <c r="B2914" s="23" t="s">
        <v>14063</v>
      </c>
      <c r="C2914" s="23" t="s">
        <v>14064</v>
      </c>
      <c r="D2914" s="23" t="s">
        <v>14065</v>
      </c>
      <c r="E2914" s="23" t="s">
        <v>14066</v>
      </c>
      <c r="F2914" s="5"/>
      <c r="G2914" s="5"/>
      <c r="H2914" s="5"/>
    </row>
    <row r="2915">
      <c r="A2915" s="23" t="s">
        <v>14067</v>
      </c>
      <c r="B2915" s="23" t="s">
        <v>14068</v>
      </c>
      <c r="C2915" s="23" t="s">
        <v>14069</v>
      </c>
      <c r="D2915" s="23" t="s">
        <v>14070</v>
      </c>
      <c r="E2915" s="23" t="s">
        <v>14071</v>
      </c>
      <c r="F2915" s="5"/>
      <c r="G2915" s="5"/>
      <c r="H2915" s="5"/>
    </row>
    <row r="2916">
      <c r="A2916" s="23" t="s">
        <v>14072</v>
      </c>
      <c r="B2916" s="23" t="s">
        <v>14073</v>
      </c>
      <c r="C2916" s="23" t="s">
        <v>14074</v>
      </c>
      <c r="D2916" s="23" t="s">
        <v>14075</v>
      </c>
      <c r="E2916" s="23" t="s">
        <v>14076</v>
      </c>
      <c r="F2916" s="5"/>
      <c r="G2916" s="5"/>
      <c r="H2916" s="5"/>
    </row>
    <row r="2917">
      <c r="A2917" s="23" t="s">
        <v>14077</v>
      </c>
      <c r="B2917" s="23" t="s">
        <v>14078</v>
      </c>
      <c r="C2917" s="23" t="s">
        <v>14079</v>
      </c>
      <c r="D2917" s="23" t="s">
        <v>14080</v>
      </c>
      <c r="E2917" s="23" t="s">
        <v>14081</v>
      </c>
      <c r="F2917" s="5"/>
      <c r="G2917" s="5"/>
      <c r="H2917" s="5"/>
    </row>
    <row r="2918">
      <c r="A2918" s="23" t="s">
        <v>14082</v>
      </c>
      <c r="B2918" s="23" t="s">
        <v>14083</v>
      </c>
      <c r="C2918" s="23" t="s">
        <v>14084</v>
      </c>
      <c r="D2918" s="23" t="s">
        <v>14085</v>
      </c>
      <c r="E2918" s="23" t="s">
        <v>14086</v>
      </c>
      <c r="F2918" s="5"/>
      <c r="G2918" s="5"/>
      <c r="H2918" s="5"/>
    </row>
    <row r="2919">
      <c r="A2919" s="23" t="s">
        <v>14087</v>
      </c>
      <c r="B2919" s="23" t="s">
        <v>14088</v>
      </c>
      <c r="C2919" s="23" t="s">
        <v>14089</v>
      </c>
      <c r="D2919" s="23" t="s">
        <v>14090</v>
      </c>
      <c r="E2919" s="23" t="s">
        <v>14091</v>
      </c>
      <c r="F2919" s="5"/>
      <c r="G2919" s="5"/>
      <c r="H2919" s="5"/>
    </row>
    <row r="2920">
      <c r="A2920" s="23" t="s">
        <v>14092</v>
      </c>
      <c r="B2920" s="23" t="s">
        <v>14093</v>
      </c>
      <c r="C2920" s="23" t="s">
        <v>14094</v>
      </c>
      <c r="D2920" s="23" t="s">
        <v>14095</v>
      </c>
      <c r="E2920" s="23" t="s">
        <v>14096</v>
      </c>
      <c r="F2920" s="5"/>
      <c r="G2920" s="5"/>
      <c r="H2920" s="5"/>
    </row>
    <row r="2921">
      <c r="A2921" s="23" t="s">
        <v>14097</v>
      </c>
      <c r="B2921" s="23" t="s">
        <v>14098</v>
      </c>
      <c r="C2921" s="23" t="s">
        <v>14099</v>
      </c>
      <c r="D2921" s="23" t="s">
        <v>14100</v>
      </c>
      <c r="E2921" s="23" t="s">
        <v>14101</v>
      </c>
      <c r="F2921" s="5"/>
      <c r="G2921" s="5"/>
      <c r="H2921" s="5"/>
    </row>
    <row r="2922">
      <c r="A2922" s="23" t="s">
        <v>14102</v>
      </c>
      <c r="B2922" s="23" t="s">
        <v>14103</v>
      </c>
      <c r="C2922" s="23" t="s">
        <v>14104</v>
      </c>
      <c r="D2922" s="23" t="s">
        <v>14105</v>
      </c>
      <c r="E2922" s="23" t="s">
        <v>14106</v>
      </c>
      <c r="F2922" s="5"/>
      <c r="G2922" s="5"/>
      <c r="H2922" s="5"/>
    </row>
    <row r="2923">
      <c r="A2923" s="23" t="s">
        <v>14107</v>
      </c>
      <c r="B2923" s="23" t="s">
        <v>14108</v>
      </c>
      <c r="C2923" s="23" t="s">
        <v>14109</v>
      </c>
      <c r="D2923" s="23" t="s">
        <v>14110</v>
      </c>
      <c r="E2923" s="23" t="s">
        <v>14111</v>
      </c>
      <c r="F2923" s="5"/>
      <c r="G2923" s="5"/>
      <c r="H2923" s="5"/>
    </row>
    <row r="2924">
      <c r="A2924" s="23" t="s">
        <v>14112</v>
      </c>
      <c r="B2924" s="23" t="s">
        <v>14113</v>
      </c>
      <c r="C2924" s="23" t="s">
        <v>14114</v>
      </c>
      <c r="D2924" s="23" t="s">
        <v>14115</v>
      </c>
      <c r="E2924" s="23" t="s">
        <v>14116</v>
      </c>
      <c r="F2924" s="5"/>
      <c r="G2924" s="5"/>
      <c r="H2924" s="5"/>
    </row>
    <row r="2925">
      <c r="A2925" s="23" t="s">
        <v>14117</v>
      </c>
      <c r="B2925" s="23" t="s">
        <v>14118</v>
      </c>
      <c r="C2925" s="23" t="s">
        <v>14119</v>
      </c>
      <c r="D2925" s="23" t="s">
        <v>14120</v>
      </c>
      <c r="E2925" s="23" t="s">
        <v>14121</v>
      </c>
      <c r="F2925" s="5"/>
      <c r="G2925" s="5"/>
      <c r="H2925" s="5"/>
    </row>
    <row r="2926">
      <c r="A2926" s="23" t="s">
        <v>14122</v>
      </c>
      <c r="B2926" s="23" t="s">
        <v>14123</v>
      </c>
      <c r="C2926" s="23" t="s">
        <v>14124</v>
      </c>
      <c r="D2926" s="23" t="s">
        <v>14125</v>
      </c>
      <c r="E2926" s="23" t="s">
        <v>14126</v>
      </c>
      <c r="F2926" s="5"/>
      <c r="G2926" s="5"/>
      <c r="H2926" s="5"/>
    </row>
    <row r="2927">
      <c r="A2927" s="23" t="s">
        <v>14127</v>
      </c>
      <c r="B2927" s="23" t="s">
        <v>14128</v>
      </c>
      <c r="C2927" s="23" t="s">
        <v>14129</v>
      </c>
      <c r="D2927" s="23" t="s">
        <v>14130</v>
      </c>
      <c r="E2927" s="23" t="s">
        <v>14131</v>
      </c>
      <c r="F2927" s="5"/>
      <c r="G2927" s="5"/>
      <c r="H2927" s="5"/>
    </row>
    <row r="2928">
      <c r="A2928" s="23" t="s">
        <v>14132</v>
      </c>
      <c r="B2928" s="23" t="s">
        <v>14133</v>
      </c>
      <c r="C2928" s="23" t="s">
        <v>14134</v>
      </c>
      <c r="D2928" s="23" t="s">
        <v>14135</v>
      </c>
      <c r="E2928" s="23" t="s">
        <v>14136</v>
      </c>
      <c r="F2928" s="5"/>
      <c r="G2928" s="5"/>
      <c r="H2928" s="5"/>
    </row>
    <row r="2929">
      <c r="A2929" s="23" t="s">
        <v>14137</v>
      </c>
      <c r="B2929" s="23" t="s">
        <v>14138</v>
      </c>
      <c r="C2929" s="23" t="s">
        <v>14139</v>
      </c>
      <c r="D2929" s="23" t="s">
        <v>14140</v>
      </c>
      <c r="E2929" s="23" t="s">
        <v>14141</v>
      </c>
      <c r="F2929" s="5"/>
      <c r="G2929" s="5"/>
      <c r="H2929" s="5"/>
    </row>
    <row r="2930">
      <c r="A2930" s="23" t="s">
        <v>14142</v>
      </c>
      <c r="B2930" s="23" t="s">
        <v>14143</v>
      </c>
      <c r="C2930" s="23" t="s">
        <v>14144</v>
      </c>
      <c r="D2930" s="23" t="s">
        <v>14145</v>
      </c>
      <c r="E2930" s="23" t="s">
        <v>14146</v>
      </c>
      <c r="F2930" s="5"/>
      <c r="G2930" s="5"/>
      <c r="H2930" s="5"/>
    </row>
    <row r="2931">
      <c r="A2931" s="23" t="s">
        <v>14147</v>
      </c>
      <c r="B2931" s="23" t="s">
        <v>14148</v>
      </c>
      <c r="C2931" s="23" t="s">
        <v>14149</v>
      </c>
      <c r="D2931" s="23" t="s">
        <v>14150</v>
      </c>
      <c r="E2931" s="23" t="s">
        <v>14151</v>
      </c>
      <c r="F2931" s="5"/>
      <c r="G2931" s="5"/>
      <c r="H2931" s="5"/>
    </row>
    <row r="2932">
      <c r="A2932" s="23" t="s">
        <v>14152</v>
      </c>
      <c r="B2932" s="23" t="s">
        <v>14153</v>
      </c>
      <c r="C2932" s="23" t="s">
        <v>14154</v>
      </c>
      <c r="D2932" s="23" t="s">
        <v>14155</v>
      </c>
      <c r="E2932" s="23" t="s">
        <v>14156</v>
      </c>
      <c r="F2932" s="5"/>
      <c r="G2932" s="5"/>
      <c r="H2932" s="5"/>
    </row>
    <row r="2933">
      <c r="A2933" s="23" t="s">
        <v>14157</v>
      </c>
      <c r="B2933" s="23" t="s">
        <v>14158</v>
      </c>
      <c r="C2933" s="23" t="s">
        <v>14159</v>
      </c>
      <c r="D2933" s="23" t="s">
        <v>14160</v>
      </c>
      <c r="E2933" s="23" t="s">
        <v>14161</v>
      </c>
      <c r="F2933" s="5"/>
      <c r="G2933" s="5"/>
      <c r="H2933" s="5"/>
    </row>
    <row r="2934">
      <c r="A2934" s="23" t="s">
        <v>14162</v>
      </c>
      <c r="B2934" s="23" t="s">
        <v>14163</v>
      </c>
      <c r="C2934" s="23" t="s">
        <v>14164</v>
      </c>
      <c r="D2934" s="23" t="s">
        <v>14165</v>
      </c>
      <c r="E2934" s="23" t="s">
        <v>14166</v>
      </c>
      <c r="F2934" s="5"/>
      <c r="G2934" s="5"/>
      <c r="H2934" s="5"/>
    </row>
    <row r="2935">
      <c r="A2935" s="23" t="s">
        <v>14167</v>
      </c>
      <c r="B2935" s="23" t="s">
        <v>14168</v>
      </c>
      <c r="C2935" s="23"/>
      <c r="D2935" s="23" t="s">
        <v>14169</v>
      </c>
      <c r="E2935" s="23" t="s">
        <v>14170</v>
      </c>
      <c r="F2935" s="5"/>
      <c r="G2935" s="5"/>
      <c r="H2935" s="5"/>
    </row>
    <row r="2936">
      <c r="A2936" s="23" t="s">
        <v>14171</v>
      </c>
      <c r="B2936" s="23" t="s">
        <v>14172</v>
      </c>
      <c r="C2936" s="23" t="s">
        <v>14173</v>
      </c>
      <c r="D2936" s="23" t="s">
        <v>14174</v>
      </c>
      <c r="E2936" s="23" t="s">
        <v>14175</v>
      </c>
      <c r="F2936" s="5"/>
      <c r="G2936" s="5"/>
      <c r="H2936" s="5"/>
    </row>
    <row r="2937">
      <c r="A2937" s="23" t="s">
        <v>14176</v>
      </c>
      <c r="B2937" s="23" t="s">
        <v>14177</v>
      </c>
      <c r="C2937" s="23" t="s">
        <v>14178</v>
      </c>
      <c r="D2937" s="23" t="s">
        <v>14179</v>
      </c>
      <c r="E2937" s="23" t="s">
        <v>14180</v>
      </c>
      <c r="F2937" s="5"/>
      <c r="G2937" s="5"/>
      <c r="H2937" s="5"/>
    </row>
    <row r="2938">
      <c r="A2938" s="23" t="s">
        <v>14181</v>
      </c>
      <c r="B2938" s="23" t="s">
        <v>14182</v>
      </c>
      <c r="C2938" s="23" t="s">
        <v>14183</v>
      </c>
      <c r="D2938" s="23" t="s">
        <v>14184</v>
      </c>
      <c r="E2938" s="23" t="s">
        <v>14185</v>
      </c>
      <c r="F2938" s="5"/>
      <c r="G2938" s="5"/>
      <c r="H2938" s="5"/>
    </row>
    <row r="2939">
      <c r="A2939" s="23" t="s">
        <v>14186</v>
      </c>
      <c r="B2939" s="23" t="s">
        <v>14187</v>
      </c>
      <c r="C2939" s="23" t="s">
        <v>14188</v>
      </c>
      <c r="D2939" s="23" t="s">
        <v>14189</v>
      </c>
      <c r="E2939" s="23" t="s">
        <v>14190</v>
      </c>
      <c r="F2939" s="5"/>
      <c r="G2939" s="5"/>
      <c r="H2939" s="5"/>
    </row>
    <row r="2940">
      <c r="A2940" s="23" t="s">
        <v>14191</v>
      </c>
      <c r="B2940" s="23" t="s">
        <v>14192</v>
      </c>
      <c r="C2940" s="23" t="s">
        <v>14193</v>
      </c>
      <c r="D2940" s="23" t="s">
        <v>14194</v>
      </c>
      <c r="E2940" s="23" t="s">
        <v>14195</v>
      </c>
      <c r="F2940" s="5"/>
      <c r="G2940" s="5"/>
      <c r="H2940" s="5"/>
    </row>
    <row r="2941">
      <c r="A2941" s="23" t="s">
        <v>14196</v>
      </c>
      <c r="B2941" s="23" t="s">
        <v>14197</v>
      </c>
      <c r="C2941" s="23" t="s">
        <v>14198</v>
      </c>
      <c r="D2941" s="23" t="s">
        <v>14199</v>
      </c>
      <c r="E2941" s="23" t="s">
        <v>14200</v>
      </c>
      <c r="F2941" s="5"/>
      <c r="G2941" s="5"/>
      <c r="H2941" s="5"/>
    </row>
    <row r="2942">
      <c r="A2942" s="23" t="s">
        <v>14201</v>
      </c>
      <c r="B2942" s="23" t="s">
        <v>14202</v>
      </c>
      <c r="C2942" s="23" t="s">
        <v>14203</v>
      </c>
      <c r="D2942" s="23" t="s">
        <v>14204</v>
      </c>
      <c r="E2942" s="23" t="s">
        <v>14205</v>
      </c>
      <c r="F2942" s="5"/>
      <c r="G2942" s="5"/>
      <c r="H2942" s="5"/>
    </row>
    <row r="2943">
      <c r="A2943" s="23" t="s">
        <v>14206</v>
      </c>
      <c r="B2943" s="23" t="s">
        <v>14207</v>
      </c>
      <c r="C2943" s="23" t="s">
        <v>14208</v>
      </c>
      <c r="D2943" s="23" t="s">
        <v>14209</v>
      </c>
      <c r="E2943" s="23" t="s">
        <v>14210</v>
      </c>
      <c r="F2943" s="5"/>
      <c r="G2943" s="5"/>
      <c r="H2943" s="5"/>
    </row>
    <row r="2944">
      <c r="A2944" s="23" t="s">
        <v>14211</v>
      </c>
      <c r="B2944" s="23" t="s">
        <v>14212</v>
      </c>
      <c r="C2944" s="23" t="s">
        <v>14213</v>
      </c>
      <c r="D2944" s="23" t="s">
        <v>14214</v>
      </c>
      <c r="E2944" s="23" t="s">
        <v>14215</v>
      </c>
      <c r="F2944" s="5"/>
      <c r="G2944" s="5"/>
      <c r="H2944" s="5"/>
    </row>
    <row r="2945">
      <c r="A2945" s="23" t="s">
        <v>14216</v>
      </c>
      <c r="B2945" s="23" t="s">
        <v>14217</v>
      </c>
      <c r="C2945" s="23" t="s">
        <v>14218</v>
      </c>
      <c r="D2945" s="23" t="s">
        <v>14219</v>
      </c>
      <c r="E2945" s="23" t="s">
        <v>14220</v>
      </c>
      <c r="F2945" s="5"/>
      <c r="G2945" s="5"/>
      <c r="H2945" s="5"/>
    </row>
    <row r="2946">
      <c r="A2946" s="23" t="s">
        <v>14221</v>
      </c>
      <c r="B2946" s="23" t="s">
        <v>14222</v>
      </c>
      <c r="C2946" s="23" t="s">
        <v>14223</v>
      </c>
      <c r="D2946" s="23" t="s">
        <v>14224</v>
      </c>
      <c r="E2946" s="23" t="s">
        <v>14225</v>
      </c>
      <c r="F2946" s="5"/>
      <c r="G2946" s="5"/>
      <c r="H2946" s="5"/>
    </row>
    <row r="2947">
      <c r="A2947" s="23" t="s">
        <v>14226</v>
      </c>
      <c r="B2947" s="23" t="s">
        <v>14227</v>
      </c>
      <c r="C2947" s="23" t="s">
        <v>14228</v>
      </c>
      <c r="D2947" s="23" t="s">
        <v>14229</v>
      </c>
      <c r="E2947" s="23" t="s">
        <v>14230</v>
      </c>
      <c r="F2947" s="5"/>
      <c r="G2947" s="5"/>
      <c r="H2947" s="5"/>
    </row>
    <row r="2948">
      <c r="A2948" s="23" t="s">
        <v>14231</v>
      </c>
      <c r="B2948" s="23" t="s">
        <v>14232</v>
      </c>
      <c r="C2948" s="23" t="s">
        <v>14233</v>
      </c>
      <c r="D2948" s="23" t="s">
        <v>14234</v>
      </c>
      <c r="E2948" s="23" t="s">
        <v>14235</v>
      </c>
      <c r="F2948" s="5"/>
      <c r="G2948" s="5"/>
      <c r="H2948" s="5"/>
    </row>
    <row r="2949">
      <c r="A2949" s="23" t="s">
        <v>14236</v>
      </c>
      <c r="B2949" s="23" t="s">
        <v>14237</v>
      </c>
      <c r="C2949" s="23" t="s">
        <v>14238</v>
      </c>
      <c r="D2949" s="23" t="s">
        <v>14239</v>
      </c>
      <c r="E2949" s="23" t="s">
        <v>14240</v>
      </c>
      <c r="F2949" s="5"/>
      <c r="G2949" s="5"/>
      <c r="H2949" s="5"/>
    </row>
    <row r="2950">
      <c r="A2950" s="23" t="s">
        <v>14241</v>
      </c>
      <c r="B2950" s="23" t="s">
        <v>14242</v>
      </c>
      <c r="C2950" s="23" t="s">
        <v>14243</v>
      </c>
      <c r="D2950" s="23" t="s">
        <v>14244</v>
      </c>
      <c r="E2950" s="23" t="s">
        <v>14245</v>
      </c>
      <c r="F2950" s="5"/>
      <c r="G2950" s="5"/>
      <c r="H2950" s="5"/>
    </row>
    <row r="2951">
      <c r="A2951" s="23" t="s">
        <v>14246</v>
      </c>
      <c r="B2951" s="23" t="s">
        <v>14247</v>
      </c>
      <c r="C2951" s="23" t="s">
        <v>14248</v>
      </c>
      <c r="D2951" s="23" t="s">
        <v>14249</v>
      </c>
      <c r="E2951" s="23" t="s">
        <v>14250</v>
      </c>
      <c r="F2951" s="5"/>
      <c r="G2951" s="5"/>
      <c r="H2951" s="5"/>
    </row>
    <row r="2952">
      <c r="A2952" s="23" t="s">
        <v>14251</v>
      </c>
      <c r="B2952" s="23" t="s">
        <v>14252</v>
      </c>
      <c r="C2952" s="23" t="s">
        <v>14253</v>
      </c>
      <c r="D2952" s="23" t="s">
        <v>14254</v>
      </c>
      <c r="E2952" s="23" t="s">
        <v>14255</v>
      </c>
      <c r="F2952" s="5"/>
      <c r="G2952" s="5"/>
      <c r="H2952" s="5"/>
    </row>
    <row r="2953">
      <c r="A2953" s="23" t="s">
        <v>14256</v>
      </c>
      <c r="B2953" s="23" t="s">
        <v>14257</v>
      </c>
      <c r="C2953" s="23" t="s">
        <v>14258</v>
      </c>
      <c r="D2953" s="23" t="s">
        <v>12468</v>
      </c>
      <c r="E2953" s="23" t="s">
        <v>12469</v>
      </c>
      <c r="F2953" s="5"/>
      <c r="G2953" s="5"/>
      <c r="H2953" s="5"/>
    </row>
    <row r="2954">
      <c r="A2954" s="23" t="s">
        <v>14259</v>
      </c>
      <c r="B2954" s="23" t="s">
        <v>14260</v>
      </c>
      <c r="C2954" s="23" t="s">
        <v>14261</v>
      </c>
      <c r="D2954" s="23" t="s">
        <v>14262</v>
      </c>
      <c r="E2954" s="23" t="s">
        <v>14263</v>
      </c>
      <c r="F2954" s="5"/>
      <c r="G2954" s="5"/>
      <c r="H2954" s="5"/>
    </row>
    <row r="2955">
      <c r="A2955" s="23" t="s">
        <v>14264</v>
      </c>
      <c r="B2955" s="23" t="s">
        <v>14265</v>
      </c>
      <c r="C2955" s="23" t="s">
        <v>14266</v>
      </c>
      <c r="D2955" s="23" t="s">
        <v>14267</v>
      </c>
      <c r="E2955" s="23" t="s">
        <v>14268</v>
      </c>
      <c r="F2955" s="5"/>
      <c r="G2955" s="5"/>
      <c r="H2955" s="5"/>
    </row>
    <row r="2956">
      <c r="A2956" s="23" t="s">
        <v>14269</v>
      </c>
      <c r="B2956" s="23" t="s">
        <v>14270</v>
      </c>
      <c r="C2956" s="23" t="s">
        <v>14271</v>
      </c>
      <c r="D2956" s="23" t="s">
        <v>14272</v>
      </c>
      <c r="E2956" s="23" t="s">
        <v>14273</v>
      </c>
      <c r="F2956" s="5"/>
      <c r="G2956" s="5"/>
      <c r="H2956" s="5"/>
    </row>
    <row r="2957">
      <c r="A2957" s="23" t="s">
        <v>14274</v>
      </c>
      <c r="B2957" s="23" t="s">
        <v>14275</v>
      </c>
      <c r="C2957" s="23" t="s">
        <v>14276</v>
      </c>
      <c r="D2957" s="23" t="s">
        <v>14277</v>
      </c>
      <c r="E2957" s="23" t="s">
        <v>14278</v>
      </c>
      <c r="F2957" s="5"/>
      <c r="G2957" s="5"/>
      <c r="H2957" s="5"/>
    </row>
    <row r="2958">
      <c r="A2958" s="23" t="s">
        <v>14279</v>
      </c>
      <c r="B2958" s="23" t="s">
        <v>14280</v>
      </c>
      <c r="C2958" s="23" t="s">
        <v>14281</v>
      </c>
      <c r="D2958" s="23" t="s">
        <v>14282</v>
      </c>
      <c r="E2958" s="23" t="s">
        <v>14283</v>
      </c>
      <c r="F2958" s="5"/>
      <c r="G2958" s="5"/>
      <c r="H2958" s="5"/>
    </row>
    <row r="2959">
      <c r="A2959" s="23" t="s">
        <v>14284</v>
      </c>
      <c r="B2959" s="23" t="s">
        <v>14285</v>
      </c>
      <c r="C2959" s="23" t="s">
        <v>14286</v>
      </c>
      <c r="D2959" s="23" t="s">
        <v>4052</v>
      </c>
      <c r="E2959" s="23" t="s">
        <v>4053</v>
      </c>
      <c r="F2959" s="5"/>
      <c r="G2959" s="5"/>
      <c r="H2959" s="5"/>
    </row>
    <row r="2960">
      <c r="A2960" s="23" t="s">
        <v>14287</v>
      </c>
      <c r="B2960" s="23" t="s">
        <v>14288</v>
      </c>
      <c r="C2960" s="23" t="s">
        <v>14289</v>
      </c>
      <c r="D2960" s="23" t="s">
        <v>14290</v>
      </c>
      <c r="E2960" s="23" t="s">
        <v>14291</v>
      </c>
      <c r="F2960" s="5"/>
      <c r="G2960" s="5"/>
      <c r="H2960" s="5"/>
    </row>
    <row r="2961">
      <c r="A2961" s="23" t="s">
        <v>14292</v>
      </c>
      <c r="B2961" s="23" t="s">
        <v>14293</v>
      </c>
      <c r="C2961" s="23"/>
      <c r="D2961" s="23" t="s">
        <v>14294</v>
      </c>
      <c r="E2961" s="23" t="s">
        <v>14295</v>
      </c>
      <c r="F2961" s="5"/>
      <c r="G2961" s="5"/>
      <c r="H2961" s="5"/>
    </row>
    <row r="2962">
      <c r="A2962" s="23" t="s">
        <v>14296</v>
      </c>
      <c r="B2962" s="23" t="s">
        <v>14297</v>
      </c>
      <c r="C2962" s="23" t="s">
        <v>14298</v>
      </c>
      <c r="D2962" s="23" t="s">
        <v>14299</v>
      </c>
      <c r="E2962" s="23" t="s">
        <v>14300</v>
      </c>
      <c r="F2962" s="5"/>
      <c r="G2962" s="5"/>
      <c r="H2962" s="5"/>
    </row>
    <row r="2963">
      <c r="A2963" s="23" t="s">
        <v>14301</v>
      </c>
      <c r="B2963" s="23" t="s">
        <v>14302</v>
      </c>
      <c r="C2963" s="23" t="s">
        <v>14303</v>
      </c>
      <c r="D2963" s="23" t="s">
        <v>14304</v>
      </c>
      <c r="E2963" s="23" t="s">
        <v>14305</v>
      </c>
      <c r="F2963" s="5"/>
      <c r="G2963" s="5"/>
      <c r="H2963" s="5"/>
    </row>
    <row r="2964">
      <c r="A2964" s="23" t="s">
        <v>14306</v>
      </c>
      <c r="B2964" s="23" t="s">
        <v>14307</v>
      </c>
      <c r="C2964" s="23" t="s">
        <v>14308</v>
      </c>
      <c r="D2964" s="23" t="s">
        <v>14309</v>
      </c>
      <c r="E2964" s="23" t="s">
        <v>14310</v>
      </c>
      <c r="F2964" s="5"/>
      <c r="G2964" s="5"/>
      <c r="H2964" s="5"/>
    </row>
    <row r="2965">
      <c r="A2965" s="23" t="s">
        <v>14311</v>
      </c>
      <c r="B2965" s="23" t="s">
        <v>14312</v>
      </c>
      <c r="C2965" s="23" t="s">
        <v>14313</v>
      </c>
      <c r="D2965" s="23" t="s">
        <v>14314</v>
      </c>
      <c r="E2965" s="23" t="s">
        <v>14315</v>
      </c>
      <c r="F2965" s="5"/>
      <c r="G2965" s="5"/>
      <c r="H2965" s="5"/>
    </row>
    <row r="2966">
      <c r="A2966" s="23" t="s">
        <v>14316</v>
      </c>
      <c r="B2966" s="23" t="s">
        <v>14317</v>
      </c>
      <c r="C2966" s="23" t="s">
        <v>14318</v>
      </c>
      <c r="D2966" s="23" t="s">
        <v>14319</v>
      </c>
      <c r="E2966" s="23" t="s">
        <v>14320</v>
      </c>
      <c r="F2966" s="5"/>
      <c r="G2966" s="5"/>
      <c r="H2966" s="5"/>
    </row>
    <row r="2967">
      <c r="A2967" s="23" t="s">
        <v>14321</v>
      </c>
      <c r="B2967" s="23" t="s">
        <v>14322</v>
      </c>
      <c r="C2967" s="23" t="s">
        <v>14323</v>
      </c>
      <c r="D2967" s="23" t="s">
        <v>14324</v>
      </c>
      <c r="E2967" s="23" t="s">
        <v>14325</v>
      </c>
      <c r="F2967" s="5"/>
      <c r="G2967" s="5"/>
      <c r="H2967" s="5"/>
    </row>
    <row r="2968">
      <c r="A2968" s="23" t="s">
        <v>14326</v>
      </c>
      <c r="B2968" s="23" t="s">
        <v>14327</v>
      </c>
      <c r="C2968" s="23" t="s">
        <v>14328</v>
      </c>
      <c r="D2968" s="23" t="s">
        <v>14329</v>
      </c>
      <c r="E2968" s="23" t="s">
        <v>14330</v>
      </c>
      <c r="F2968" s="5"/>
      <c r="G2968" s="5"/>
      <c r="H2968" s="5"/>
    </row>
    <row r="2969">
      <c r="A2969" s="23" t="s">
        <v>14331</v>
      </c>
      <c r="B2969" s="23" t="s">
        <v>14332</v>
      </c>
      <c r="C2969" s="23" t="s">
        <v>14333</v>
      </c>
      <c r="D2969" s="23" t="s">
        <v>14334</v>
      </c>
      <c r="E2969" s="23" t="s">
        <v>14335</v>
      </c>
      <c r="F2969" s="5"/>
      <c r="G2969" s="5"/>
      <c r="H2969" s="5"/>
    </row>
    <row r="2970">
      <c r="A2970" s="23" t="s">
        <v>14336</v>
      </c>
      <c r="B2970" s="23" t="s">
        <v>14337</v>
      </c>
      <c r="C2970" s="23" t="s">
        <v>14338</v>
      </c>
      <c r="D2970" s="23" t="s">
        <v>14339</v>
      </c>
      <c r="E2970" s="23" t="s">
        <v>14340</v>
      </c>
      <c r="F2970" s="5"/>
      <c r="G2970" s="5"/>
      <c r="H2970" s="5"/>
    </row>
    <row r="2971">
      <c r="A2971" s="23" t="s">
        <v>14341</v>
      </c>
      <c r="B2971" s="23" t="s">
        <v>14342</v>
      </c>
      <c r="C2971" s="23" t="s">
        <v>14343</v>
      </c>
      <c r="D2971" s="23" t="s">
        <v>14344</v>
      </c>
      <c r="E2971" s="23" t="s">
        <v>14345</v>
      </c>
      <c r="F2971" s="5"/>
      <c r="G2971" s="5"/>
      <c r="H2971" s="5"/>
    </row>
    <row r="2972">
      <c r="A2972" s="23" t="s">
        <v>14346</v>
      </c>
      <c r="B2972" s="23" t="s">
        <v>14347</v>
      </c>
      <c r="C2972" s="23" t="s">
        <v>14348</v>
      </c>
      <c r="D2972" s="23" t="s">
        <v>14349</v>
      </c>
      <c r="E2972" s="23" t="s">
        <v>14350</v>
      </c>
      <c r="F2972" s="5"/>
      <c r="G2972" s="5"/>
      <c r="H2972" s="5"/>
    </row>
    <row r="2973">
      <c r="A2973" s="23" t="s">
        <v>14351</v>
      </c>
      <c r="B2973" s="23" t="s">
        <v>14352</v>
      </c>
      <c r="C2973" s="23" t="s">
        <v>14353</v>
      </c>
      <c r="D2973" s="23" t="s">
        <v>14354</v>
      </c>
      <c r="E2973" s="23" t="s">
        <v>14355</v>
      </c>
      <c r="F2973" s="5"/>
      <c r="G2973" s="5"/>
      <c r="H2973" s="5"/>
    </row>
    <row r="2974">
      <c r="A2974" s="23" t="s">
        <v>14356</v>
      </c>
      <c r="B2974" s="23" t="s">
        <v>14357</v>
      </c>
      <c r="C2974" s="23" t="s">
        <v>14358</v>
      </c>
      <c r="D2974" s="23" t="s">
        <v>14359</v>
      </c>
      <c r="E2974" s="23" t="s">
        <v>14360</v>
      </c>
      <c r="F2974" s="5"/>
      <c r="G2974" s="5"/>
      <c r="H2974" s="5"/>
    </row>
    <row r="2975">
      <c r="A2975" s="23" t="s">
        <v>14361</v>
      </c>
      <c r="B2975" s="23" t="s">
        <v>14362</v>
      </c>
      <c r="C2975" s="23" t="s">
        <v>14363</v>
      </c>
      <c r="D2975" s="23" t="s">
        <v>14364</v>
      </c>
      <c r="E2975" s="23" t="s">
        <v>14365</v>
      </c>
      <c r="F2975" s="5"/>
      <c r="G2975" s="5"/>
      <c r="H2975" s="5"/>
    </row>
    <row r="2976">
      <c r="A2976" s="23" t="s">
        <v>14366</v>
      </c>
      <c r="B2976" s="23" t="s">
        <v>14367</v>
      </c>
      <c r="C2976" s="23" t="s">
        <v>14368</v>
      </c>
      <c r="D2976" s="23" t="s">
        <v>14369</v>
      </c>
      <c r="E2976" s="23" t="s">
        <v>14370</v>
      </c>
      <c r="F2976" s="5"/>
      <c r="G2976" s="5"/>
      <c r="H2976" s="5"/>
    </row>
    <row r="2977">
      <c r="A2977" s="23" t="s">
        <v>14371</v>
      </c>
      <c r="B2977" s="23" t="s">
        <v>14372</v>
      </c>
      <c r="C2977" s="23" t="s">
        <v>14373</v>
      </c>
      <c r="D2977" s="23" t="s">
        <v>14374</v>
      </c>
      <c r="E2977" s="23" t="s">
        <v>14375</v>
      </c>
      <c r="F2977" s="5"/>
      <c r="G2977" s="5"/>
      <c r="H2977" s="5"/>
    </row>
    <row r="2978">
      <c r="A2978" s="23" t="s">
        <v>14376</v>
      </c>
      <c r="B2978" s="23" t="s">
        <v>14377</v>
      </c>
      <c r="C2978" s="23" t="s">
        <v>14378</v>
      </c>
      <c r="D2978" s="23" t="s">
        <v>14379</v>
      </c>
      <c r="E2978" s="23" t="s">
        <v>14380</v>
      </c>
      <c r="F2978" s="5"/>
      <c r="G2978" s="5"/>
      <c r="H2978" s="5"/>
    </row>
    <row r="2979">
      <c r="A2979" s="23" t="s">
        <v>14381</v>
      </c>
      <c r="B2979" s="23" t="s">
        <v>14382</v>
      </c>
      <c r="C2979" s="23" t="s">
        <v>14383</v>
      </c>
      <c r="D2979" s="23" t="s">
        <v>14384</v>
      </c>
      <c r="E2979" s="23" t="s">
        <v>14385</v>
      </c>
      <c r="F2979" s="5"/>
      <c r="G2979" s="5"/>
      <c r="H2979" s="5"/>
    </row>
    <row r="2980">
      <c r="A2980" s="23" t="s">
        <v>14386</v>
      </c>
      <c r="B2980" s="23" t="s">
        <v>14387</v>
      </c>
      <c r="C2980" s="23" t="s">
        <v>14388</v>
      </c>
      <c r="D2980" s="23" t="s">
        <v>14389</v>
      </c>
      <c r="E2980" s="23" t="s">
        <v>14390</v>
      </c>
      <c r="F2980" s="5"/>
      <c r="G2980" s="5"/>
      <c r="H2980" s="5"/>
    </row>
    <row r="2981">
      <c r="A2981" s="23" t="s">
        <v>14391</v>
      </c>
      <c r="B2981" s="23" t="s">
        <v>14392</v>
      </c>
      <c r="C2981" s="23" t="s">
        <v>14393</v>
      </c>
      <c r="D2981" s="23" t="s">
        <v>14394</v>
      </c>
      <c r="E2981" s="23" t="s">
        <v>14395</v>
      </c>
      <c r="F2981" s="5"/>
      <c r="G2981" s="5"/>
      <c r="H2981" s="5"/>
    </row>
    <row r="2982">
      <c r="A2982" s="23" t="s">
        <v>14396</v>
      </c>
      <c r="B2982" s="23" t="s">
        <v>14397</v>
      </c>
      <c r="C2982" s="23" t="s">
        <v>14398</v>
      </c>
      <c r="D2982" s="23" t="s">
        <v>14399</v>
      </c>
      <c r="E2982" s="23" t="s">
        <v>14400</v>
      </c>
      <c r="F2982" s="5"/>
      <c r="G2982" s="5"/>
      <c r="H2982" s="5"/>
    </row>
    <row r="2983">
      <c r="A2983" s="23" t="s">
        <v>14401</v>
      </c>
      <c r="B2983" s="23" t="s">
        <v>14402</v>
      </c>
      <c r="C2983" s="23" t="s">
        <v>14403</v>
      </c>
      <c r="D2983" s="23" t="s">
        <v>14055</v>
      </c>
      <c r="E2983" s="23" t="s">
        <v>14056</v>
      </c>
      <c r="F2983" s="5"/>
      <c r="G2983" s="5"/>
      <c r="H2983" s="5"/>
    </row>
    <row r="2984">
      <c r="A2984" s="23" t="s">
        <v>14404</v>
      </c>
      <c r="B2984" s="23" t="s">
        <v>14405</v>
      </c>
      <c r="C2984" s="23" t="s">
        <v>14406</v>
      </c>
      <c r="D2984" s="23" t="s">
        <v>14407</v>
      </c>
      <c r="E2984" s="23" t="s">
        <v>14408</v>
      </c>
      <c r="F2984" s="5"/>
      <c r="G2984" s="5"/>
      <c r="H2984" s="5"/>
    </row>
    <row r="2985">
      <c r="A2985" s="23" t="s">
        <v>14409</v>
      </c>
      <c r="B2985" s="23" t="s">
        <v>14410</v>
      </c>
      <c r="C2985" s="23" t="s">
        <v>14411</v>
      </c>
      <c r="D2985" s="23" t="s">
        <v>14412</v>
      </c>
      <c r="E2985" s="23" t="s">
        <v>14413</v>
      </c>
      <c r="F2985" s="5"/>
      <c r="G2985" s="5"/>
      <c r="H2985" s="5"/>
    </row>
    <row r="2986">
      <c r="A2986" s="23" t="s">
        <v>14414</v>
      </c>
      <c r="B2986" s="23" t="s">
        <v>14415</v>
      </c>
      <c r="C2986" s="23" t="s">
        <v>14416</v>
      </c>
      <c r="D2986" s="23" t="s">
        <v>2394</v>
      </c>
      <c r="E2986" s="23" t="s">
        <v>2395</v>
      </c>
      <c r="F2986" s="5"/>
      <c r="G2986" s="5"/>
      <c r="H2986" s="5"/>
    </row>
    <row r="2987">
      <c r="A2987" s="23" t="s">
        <v>14417</v>
      </c>
      <c r="B2987" s="23" t="s">
        <v>14418</v>
      </c>
      <c r="C2987" s="23" t="s">
        <v>14419</v>
      </c>
      <c r="D2987" s="23" t="s">
        <v>14420</v>
      </c>
      <c r="E2987" s="23" t="s">
        <v>14421</v>
      </c>
      <c r="F2987" s="5"/>
      <c r="G2987" s="5"/>
      <c r="H2987" s="5"/>
    </row>
    <row r="2988">
      <c r="A2988" s="23" t="s">
        <v>14422</v>
      </c>
      <c r="B2988" s="23" t="s">
        <v>14423</v>
      </c>
      <c r="C2988" s="23" t="s">
        <v>14424</v>
      </c>
      <c r="D2988" s="23" t="s">
        <v>14425</v>
      </c>
      <c r="E2988" s="23" t="s">
        <v>14426</v>
      </c>
      <c r="F2988" s="5"/>
      <c r="G2988" s="5"/>
      <c r="H2988" s="5"/>
    </row>
    <row r="2989">
      <c r="A2989" s="23" t="s">
        <v>14427</v>
      </c>
      <c r="B2989" s="23" t="s">
        <v>14428</v>
      </c>
      <c r="C2989" s="23" t="s">
        <v>14429</v>
      </c>
      <c r="D2989" s="23" t="s">
        <v>1771</v>
      </c>
      <c r="E2989" s="23" t="s">
        <v>1772</v>
      </c>
      <c r="F2989" s="5"/>
      <c r="G2989" s="5"/>
      <c r="H2989" s="5"/>
    </row>
    <row r="2990">
      <c r="A2990" s="23" t="s">
        <v>14430</v>
      </c>
      <c r="B2990" s="23" t="s">
        <v>14431</v>
      </c>
      <c r="C2990" s="23" t="s">
        <v>14432</v>
      </c>
      <c r="D2990" s="23" t="s">
        <v>14433</v>
      </c>
      <c r="E2990" s="23" t="s">
        <v>14434</v>
      </c>
      <c r="F2990" s="5"/>
      <c r="G2990" s="5"/>
      <c r="H2990" s="5"/>
    </row>
    <row r="2991">
      <c r="A2991" s="23" t="s">
        <v>14435</v>
      </c>
      <c r="B2991" s="23" t="s">
        <v>14436</v>
      </c>
      <c r="C2991" s="23" t="s">
        <v>14437</v>
      </c>
      <c r="D2991" s="23" t="s">
        <v>14438</v>
      </c>
      <c r="E2991" s="23" t="s">
        <v>14439</v>
      </c>
      <c r="F2991" s="5"/>
      <c r="G2991" s="5"/>
      <c r="H2991" s="5"/>
    </row>
    <row r="2992">
      <c r="A2992" s="23" t="s">
        <v>14440</v>
      </c>
      <c r="B2992" s="23" t="s">
        <v>14441</v>
      </c>
      <c r="C2992" s="23" t="s">
        <v>14442</v>
      </c>
      <c r="D2992" s="23" t="s">
        <v>14050</v>
      </c>
      <c r="E2992" s="23" t="s">
        <v>14051</v>
      </c>
      <c r="F2992" s="5"/>
      <c r="G2992" s="5"/>
      <c r="H2992" s="5"/>
    </row>
    <row r="2993">
      <c r="A2993" s="23" t="s">
        <v>14443</v>
      </c>
      <c r="B2993" s="23" t="s">
        <v>14444</v>
      </c>
      <c r="C2993" s="23" t="s">
        <v>14445</v>
      </c>
      <c r="D2993" s="23" t="s">
        <v>14446</v>
      </c>
      <c r="E2993" s="23" t="s">
        <v>14447</v>
      </c>
      <c r="F2993" s="5"/>
      <c r="G2993" s="5"/>
      <c r="H2993" s="5"/>
    </row>
    <row r="2994">
      <c r="A2994" s="23" t="s">
        <v>14448</v>
      </c>
      <c r="B2994" s="23" t="s">
        <v>14449</v>
      </c>
      <c r="C2994" s="23" t="s">
        <v>14450</v>
      </c>
      <c r="D2994" s="23" t="s">
        <v>14451</v>
      </c>
      <c r="E2994" s="23" t="s">
        <v>14452</v>
      </c>
      <c r="F2994" s="5"/>
      <c r="G2994" s="5"/>
      <c r="H2994" s="5"/>
    </row>
    <row r="2995">
      <c r="A2995" s="23" t="s">
        <v>14453</v>
      </c>
      <c r="B2995" s="23" t="s">
        <v>14454</v>
      </c>
      <c r="C2995" s="23" t="s">
        <v>14455</v>
      </c>
      <c r="D2995" s="23" t="s">
        <v>14456</v>
      </c>
      <c r="E2995" s="23" t="s">
        <v>14457</v>
      </c>
      <c r="F2995" s="5"/>
      <c r="G2995" s="5"/>
      <c r="H2995" s="5"/>
    </row>
    <row r="2996">
      <c r="A2996" s="23" t="s">
        <v>14458</v>
      </c>
      <c r="B2996" s="23" t="s">
        <v>14459</v>
      </c>
      <c r="C2996" s="23" t="s">
        <v>14460</v>
      </c>
      <c r="D2996" s="23" t="s">
        <v>14461</v>
      </c>
      <c r="E2996" s="23" t="s">
        <v>14462</v>
      </c>
      <c r="F2996" s="5"/>
      <c r="G2996" s="5"/>
      <c r="H2996" s="5"/>
    </row>
    <row r="2997">
      <c r="A2997" s="23" t="s">
        <v>14463</v>
      </c>
      <c r="B2997" s="23" t="s">
        <v>14464</v>
      </c>
      <c r="C2997" s="23" t="s">
        <v>14465</v>
      </c>
      <c r="D2997" s="23" t="s">
        <v>14466</v>
      </c>
      <c r="E2997" s="23" t="s">
        <v>14467</v>
      </c>
      <c r="F2997" s="5"/>
      <c r="G2997" s="5"/>
      <c r="H2997" s="5"/>
    </row>
    <row r="2998">
      <c r="A2998" s="23" t="s">
        <v>14468</v>
      </c>
      <c r="B2998" s="23" t="s">
        <v>14469</v>
      </c>
      <c r="C2998" s="23" t="s">
        <v>14470</v>
      </c>
      <c r="D2998" s="23" t="s">
        <v>14471</v>
      </c>
      <c r="E2998" s="23" t="s">
        <v>14472</v>
      </c>
      <c r="F2998" s="5"/>
      <c r="G2998" s="5"/>
      <c r="H2998" s="5"/>
    </row>
    <row r="2999">
      <c r="A2999" s="23" t="s">
        <v>14473</v>
      </c>
      <c r="B2999" s="23" t="s">
        <v>14474</v>
      </c>
      <c r="C2999" s="23" t="s">
        <v>14475</v>
      </c>
      <c r="D2999" s="23" t="s">
        <v>14476</v>
      </c>
      <c r="E2999" s="23" t="s">
        <v>14477</v>
      </c>
      <c r="F2999" s="5"/>
      <c r="G2999" s="5"/>
      <c r="H2999" s="5"/>
    </row>
    <row r="3000">
      <c r="A3000" s="23" t="s">
        <v>14478</v>
      </c>
      <c r="B3000" s="23" t="s">
        <v>14479</v>
      </c>
      <c r="C3000" s="23" t="s">
        <v>14480</v>
      </c>
      <c r="D3000" s="23" t="s">
        <v>14481</v>
      </c>
      <c r="E3000" s="23" t="s">
        <v>14482</v>
      </c>
      <c r="F3000" s="5"/>
      <c r="G3000" s="5"/>
      <c r="H3000" s="5"/>
    </row>
    <row r="3001">
      <c r="A3001" s="23" t="s">
        <v>14483</v>
      </c>
      <c r="B3001" s="23" t="s">
        <v>14484</v>
      </c>
      <c r="C3001" s="23" t="s">
        <v>14485</v>
      </c>
      <c r="D3001" s="23" t="s">
        <v>14486</v>
      </c>
      <c r="E3001" s="23" t="s">
        <v>14487</v>
      </c>
      <c r="F3001" s="5"/>
      <c r="G3001" s="5"/>
      <c r="H3001" s="5"/>
    </row>
    <row r="3002">
      <c r="A3002" s="23" t="s">
        <v>14488</v>
      </c>
      <c r="B3002" s="23" t="s">
        <v>14489</v>
      </c>
      <c r="C3002" s="23" t="s">
        <v>14490</v>
      </c>
      <c r="D3002" s="23" t="s">
        <v>14491</v>
      </c>
      <c r="E3002" s="23" t="s">
        <v>14492</v>
      </c>
      <c r="F3002" s="5"/>
      <c r="G3002" s="5"/>
      <c r="H3002" s="5"/>
    </row>
    <row r="3003">
      <c r="A3003" s="23" t="s">
        <v>14493</v>
      </c>
      <c r="B3003" s="23" t="s">
        <v>14494</v>
      </c>
      <c r="C3003" s="23" t="s">
        <v>14495</v>
      </c>
      <c r="D3003" s="23" t="s">
        <v>14496</v>
      </c>
      <c r="E3003" s="23" t="s">
        <v>14497</v>
      </c>
      <c r="F3003" s="5"/>
      <c r="G3003" s="5"/>
      <c r="H3003" s="5"/>
    </row>
    <row r="3004">
      <c r="A3004" s="23" t="s">
        <v>14498</v>
      </c>
      <c r="B3004" s="23" t="s">
        <v>14499</v>
      </c>
      <c r="C3004" s="23" t="s">
        <v>14500</v>
      </c>
      <c r="D3004" s="23" t="s">
        <v>14501</v>
      </c>
      <c r="E3004" s="23" t="s">
        <v>14502</v>
      </c>
      <c r="F3004" s="5"/>
      <c r="G3004" s="5"/>
      <c r="H3004" s="5"/>
    </row>
    <row r="3005">
      <c r="A3005" s="23" t="s">
        <v>14503</v>
      </c>
      <c r="B3005" s="23" t="s">
        <v>14504</v>
      </c>
      <c r="C3005" s="23" t="s">
        <v>14505</v>
      </c>
      <c r="D3005" s="23" t="s">
        <v>14506</v>
      </c>
      <c r="E3005" s="23" t="s">
        <v>14507</v>
      </c>
      <c r="F3005" s="5"/>
      <c r="G3005" s="5"/>
      <c r="H3005" s="5"/>
    </row>
    <row r="3006">
      <c r="A3006" s="23" t="s">
        <v>14508</v>
      </c>
      <c r="B3006" s="23" t="s">
        <v>14509</v>
      </c>
      <c r="C3006" s="23" t="s">
        <v>14510</v>
      </c>
      <c r="D3006" s="23" t="s">
        <v>14511</v>
      </c>
      <c r="E3006" s="23" t="s">
        <v>14512</v>
      </c>
      <c r="F3006" s="5"/>
      <c r="G3006" s="5"/>
      <c r="H3006" s="5"/>
    </row>
    <row r="3007">
      <c r="A3007" s="23" t="s">
        <v>14513</v>
      </c>
      <c r="B3007" s="23" t="s">
        <v>14514</v>
      </c>
      <c r="C3007" s="23" t="s">
        <v>14515</v>
      </c>
      <c r="D3007" s="23" t="s">
        <v>14516</v>
      </c>
      <c r="E3007" s="23" t="s">
        <v>14517</v>
      </c>
      <c r="F3007" s="5"/>
      <c r="G3007" s="5"/>
      <c r="H3007" s="5"/>
    </row>
    <row r="3008">
      <c r="A3008" s="23" t="s">
        <v>14518</v>
      </c>
      <c r="B3008" s="23" t="s">
        <v>14519</v>
      </c>
      <c r="C3008" s="23" t="s">
        <v>14520</v>
      </c>
      <c r="D3008" s="23" t="s">
        <v>14521</v>
      </c>
      <c r="E3008" s="23" t="s">
        <v>14522</v>
      </c>
      <c r="F3008" s="5"/>
      <c r="G3008" s="5"/>
      <c r="H3008" s="5"/>
    </row>
    <row r="3009">
      <c r="A3009" s="23" t="s">
        <v>14523</v>
      </c>
      <c r="B3009" s="23" t="s">
        <v>14524</v>
      </c>
      <c r="C3009" s="23" t="s">
        <v>14525</v>
      </c>
      <c r="D3009" s="23" t="s">
        <v>14526</v>
      </c>
      <c r="E3009" s="23" t="s">
        <v>14527</v>
      </c>
      <c r="F3009" s="5"/>
      <c r="G3009" s="5"/>
      <c r="H3009" s="5"/>
    </row>
    <row r="3010">
      <c r="A3010" s="23" t="s">
        <v>14528</v>
      </c>
      <c r="B3010" s="23" t="s">
        <v>14529</v>
      </c>
      <c r="C3010" s="23" t="s">
        <v>14530</v>
      </c>
      <c r="D3010" s="23" t="s">
        <v>14531</v>
      </c>
      <c r="E3010" s="23" t="s">
        <v>14532</v>
      </c>
      <c r="F3010" s="5"/>
      <c r="G3010" s="5"/>
      <c r="H3010" s="5"/>
    </row>
    <row r="3011">
      <c r="A3011" s="23" t="s">
        <v>14533</v>
      </c>
      <c r="B3011" s="23" t="s">
        <v>14534</v>
      </c>
      <c r="C3011" s="23" t="s">
        <v>14535</v>
      </c>
      <c r="D3011" s="23" t="s">
        <v>14536</v>
      </c>
      <c r="E3011" s="23" t="s">
        <v>14537</v>
      </c>
      <c r="F3011" s="5"/>
      <c r="G3011" s="5"/>
      <c r="H3011" s="5"/>
    </row>
    <row r="3012">
      <c r="A3012" s="23" t="s">
        <v>14538</v>
      </c>
      <c r="B3012" s="23" t="s">
        <v>14539</v>
      </c>
      <c r="C3012" s="23" t="s">
        <v>14540</v>
      </c>
      <c r="D3012" s="23" t="s">
        <v>14541</v>
      </c>
      <c r="E3012" s="23" t="s">
        <v>14542</v>
      </c>
      <c r="F3012" s="5"/>
      <c r="G3012" s="5"/>
      <c r="H3012" s="5"/>
    </row>
    <row r="3013">
      <c r="A3013" s="23" t="s">
        <v>14543</v>
      </c>
      <c r="B3013" s="23" t="s">
        <v>14544</v>
      </c>
      <c r="C3013" s="23" t="s">
        <v>14545</v>
      </c>
      <c r="D3013" s="23" t="s">
        <v>14546</v>
      </c>
      <c r="E3013" s="23" t="s">
        <v>14547</v>
      </c>
      <c r="F3013" s="5"/>
      <c r="G3013" s="5"/>
      <c r="H3013" s="5"/>
    </row>
    <row r="3014">
      <c r="A3014" s="23" t="s">
        <v>14548</v>
      </c>
      <c r="B3014" s="23" t="s">
        <v>14549</v>
      </c>
      <c r="C3014" s="23" t="s">
        <v>14550</v>
      </c>
      <c r="D3014" s="23" t="s">
        <v>14551</v>
      </c>
      <c r="E3014" s="23" t="s">
        <v>14552</v>
      </c>
      <c r="F3014" s="5"/>
      <c r="G3014" s="5"/>
      <c r="H3014" s="5"/>
    </row>
    <row r="3015">
      <c r="A3015" s="23" t="s">
        <v>14553</v>
      </c>
      <c r="B3015" s="23" t="s">
        <v>14554</v>
      </c>
      <c r="C3015" s="23" t="s">
        <v>14555</v>
      </c>
      <c r="D3015" s="23" t="s">
        <v>14556</v>
      </c>
      <c r="E3015" s="23" t="s">
        <v>14557</v>
      </c>
      <c r="F3015" s="5"/>
      <c r="G3015" s="5"/>
      <c r="H3015" s="5"/>
    </row>
    <row r="3016">
      <c r="A3016" s="23" t="s">
        <v>14558</v>
      </c>
      <c r="B3016" s="23" t="s">
        <v>14559</v>
      </c>
      <c r="C3016" s="23" t="s">
        <v>14560</v>
      </c>
      <c r="D3016" s="23" t="s">
        <v>14561</v>
      </c>
      <c r="E3016" s="23" t="s">
        <v>14562</v>
      </c>
      <c r="F3016" s="5"/>
      <c r="G3016" s="5"/>
      <c r="H3016" s="5"/>
    </row>
    <row r="3017">
      <c r="A3017" s="23" t="s">
        <v>14563</v>
      </c>
      <c r="B3017" s="23" t="s">
        <v>14564</v>
      </c>
      <c r="C3017" s="23" t="s">
        <v>14565</v>
      </c>
      <c r="D3017" s="23" t="s">
        <v>14566</v>
      </c>
      <c r="E3017" s="23" t="s">
        <v>14567</v>
      </c>
      <c r="F3017" s="5"/>
      <c r="G3017" s="5"/>
      <c r="H3017" s="5"/>
    </row>
    <row r="3018">
      <c r="A3018" s="23" t="s">
        <v>14568</v>
      </c>
      <c r="B3018" s="23" t="s">
        <v>14569</v>
      </c>
      <c r="C3018" s="23" t="s">
        <v>14570</v>
      </c>
      <c r="D3018" s="23" t="s">
        <v>14571</v>
      </c>
      <c r="E3018" s="23" t="s">
        <v>14572</v>
      </c>
      <c r="F3018" s="5"/>
      <c r="G3018" s="5"/>
      <c r="H3018" s="5"/>
    </row>
    <row r="3019">
      <c r="A3019" s="23" t="s">
        <v>14573</v>
      </c>
      <c r="B3019" s="23" t="s">
        <v>14574</v>
      </c>
      <c r="C3019" s="23" t="s">
        <v>14575</v>
      </c>
      <c r="D3019" s="23" t="s">
        <v>14576</v>
      </c>
      <c r="E3019" s="23" t="s">
        <v>14577</v>
      </c>
      <c r="F3019" s="5"/>
      <c r="G3019" s="5"/>
      <c r="H3019" s="5"/>
    </row>
    <row r="3020">
      <c r="A3020" s="23" t="s">
        <v>14578</v>
      </c>
      <c r="B3020" s="23" t="s">
        <v>14579</v>
      </c>
      <c r="C3020" s="23" t="s">
        <v>14580</v>
      </c>
      <c r="D3020" s="23" t="s">
        <v>14581</v>
      </c>
      <c r="E3020" s="23" t="s">
        <v>14582</v>
      </c>
      <c r="F3020" s="5"/>
      <c r="G3020" s="5"/>
      <c r="H3020" s="5"/>
    </row>
    <row r="3021">
      <c r="A3021" s="23" t="s">
        <v>14583</v>
      </c>
      <c r="B3021" s="23" t="s">
        <v>14584</v>
      </c>
      <c r="C3021" s="23" t="s">
        <v>14585</v>
      </c>
      <c r="D3021" s="23" t="s">
        <v>14586</v>
      </c>
      <c r="E3021" s="23" t="s">
        <v>14587</v>
      </c>
      <c r="F3021" s="5"/>
      <c r="G3021" s="5"/>
      <c r="H3021" s="5"/>
    </row>
    <row r="3022">
      <c r="A3022" s="23" t="s">
        <v>14588</v>
      </c>
      <c r="B3022" s="23" t="s">
        <v>14589</v>
      </c>
      <c r="C3022" s="23" t="s">
        <v>14590</v>
      </c>
      <c r="D3022" s="23" t="s">
        <v>14591</v>
      </c>
      <c r="E3022" s="23" t="s">
        <v>14592</v>
      </c>
      <c r="F3022" s="5"/>
      <c r="G3022" s="5"/>
      <c r="H3022" s="5"/>
    </row>
    <row r="3023">
      <c r="A3023" s="23" t="s">
        <v>14593</v>
      </c>
      <c r="B3023" s="23" t="s">
        <v>14594</v>
      </c>
      <c r="C3023" s="23" t="s">
        <v>14595</v>
      </c>
      <c r="D3023" s="23" t="s">
        <v>14596</v>
      </c>
      <c r="E3023" s="23" t="s">
        <v>14597</v>
      </c>
      <c r="F3023" s="5"/>
      <c r="G3023" s="5"/>
      <c r="H3023" s="5"/>
    </row>
    <row r="3024">
      <c r="A3024" s="23" t="s">
        <v>14598</v>
      </c>
      <c r="B3024" s="23" t="s">
        <v>14599</v>
      </c>
      <c r="C3024" s="23" t="s">
        <v>14600</v>
      </c>
      <c r="D3024" s="23" t="s">
        <v>14601</v>
      </c>
      <c r="E3024" s="23" t="s">
        <v>14602</v>
      </c>
      <c r="F3024" s="5"/>
      <c r="G3024" s="5"/>
      <c r="H3024" s="5"/>
    </row>
    <row r="3025">
      <c r="A3025" s="23" t="s">
        <v>14603</v>
      </c>
      <c r="B3025" s="23" t="s">
        <v>14604</v>
      </c>
      <c r="C3025" s="23" t="s">
        <v>14605</v>
      </c>
      <c r="D3025" s="23" t="s">
        <v>14606</v>
      </c>
      <c r="E3025" s="23" t="s">
        <v>14607</v>
      </c>
      <c r="F3025" s="5"/>
      <c r="G3025" s="5"/>
      <c r="H3025" s="5"/>
    </row>
    <row r="3026">
      <c r="A3026" s="23" t="s">
        <v>14608</v>
      </c>
      <c r="B3026" s="23" t="s">
        <v>14609</v>
      </c>
      <c r="C3026" s="23" t="s">
        <v>14610</v>
      </c>
      <c r="D3026" s="23" t="s">
        <v>14611</v>
      </c>
      <c r="E3026" s="23" t="s">
        <v>14612</v>
      </c>
      <c r="F3026" s="5"/>
      <c r="G3026" s="5"/>
      <c r="H3026" s="5"/>
    </row>
    <row r="3027">
      <c r="A3027" s="23" t="s">
        <v>14613</v>
      </c>
      <c r="B3027" s="23" t="s">
        <v>14614</v>
      </c>
      <c r="C3027" s="23" t="s">
        <v>14615</v>
      </c>
      <c r="D3027" s="23" t="s">
        <v>14616</v>
      </c>
      <c r="E3027" s="23" t="s">
        <v>14617</v>
      </c>
      <c r="F3027" s="5"/>
      <c r="G3027" s="5"/>
      <c r="H3027" s="5"/>
    </row>
    <row r="3028">
      <c r="A3028" s="23" t="s">
        <v>14618</v>
      </c>
      <c r="B3028" s="23" t="s">
        <v>14619</v>
      </c>
      <c r="C3028" s="23" t="s">
        <v>14620</v>
      </c>
      <c r="D3028" s="23" t="s">
        <v>14621</v>
      </c>
      <c r="E3028" s="23" t="s">
        <v>14622</v>
      </c>
      <c r="F3028" s="5"/>
      <c r="G3028" s="5"/>
      <c r="H3028" s="5"/>
    </row>
    <row r="3029">
      <c r="A3029" s="23" t="s">
        <v>14623</v>
      </c>
      <c r="B3029" s="23" t="s">
        <v>14624</v>
      </c>
      <c r="C3029" s="23" t="s">
        <v>14625</v>
      </c>
      <c r="D3029" s="23" t="s">
        <v>14626</v>
      </c>
      <c r="E3029" s="23" t="s">
        <v>14627</v>
      </c>
      <c r="F3029" s="5"/>
      <c r="G3029" s="5"/>
      <c r="H3029" s="5"/>
    </row>
    <row r="3030">
      <c r="A3030" s="23" t="s">
        <v>14628</v>
      </c>
      <c r="B3030" s="23" t="s">
        <v>14629</v>
      </c>
      <c r="C3030" s="23" t="s">
        <v>14630</v>
      </c>
      <c r="D3030" s="23" t="s">
        <v>14631</v>
      </c>
      <c r="E3030" s="23" t="s">
        <v>14632</v>
      </c>
      <c r="F3030" s="5"/>
      <c r="G3030" s="5"/>
      <c r="H3030" s="5"/>
    </row>
    <row r="3031">
      <c r="A3031" s="23" t="s">
        <v>14633</v>
      </c>
      <c r="B3031" s="23" t="s">
        <v>14634</v>
      </c>
      <c r="C3031" s="23" t="s">
        <v>14635</v>
      </c>
      <c r="D3031" s="23" t="s">
        <v>14636</v>
      </c>
      <c r="E3031" s="23" t="s">
        <v>14637</v>
      </c>
      <c r="F3031" s="5"/>
      <c r="G3031" s="5"/>
      <c r="H3031" s="5"/>
    </row>
    <row r="3032">
      <c r="A3032" s="23" t="s">
        <v>14638</v>
      </c>
      <c r="B3032" s="23" t="s">
        <v>14639</v>
      </c>
      <c r="C3032" s="23" t="s">
        <v>14640</v>
      </c>
      <c r="D3032" s="23" t="s">
        <v>14641</v>
      </c>
      <c r="E3032" s="23" t="s">
        <v>14642</v>
      </c>
      <c r="F3032" s="5"/>
      <c r="G3032" s="5"/>
      <c r="H3032" s="5"/>
    </row>
    <row r="3033">
      <c r="A3033" s="23" t="s">
        <v>14643</v>
      </c>
      <c r="B3033" s="23" t="s">
        <v>14644</v>
      </c>
      <c r="C3033" s="23" t="s">
        <v>14645</v>
      </c>
      <c r="D3033" s="23" t="s">
        <v>14646</v>
      </c>
      <c r="E3033" s="23" t="s">
        <v>14647</v>
      </c>
      <c r="F3033" s="5"/>
      <c r="G3033" s="5"/>
      <c r="H3033" s="5"/>
    </row>
    <row r="3034">
      <c r="A3034" s="23" t="s">
        <v>14648</v>
      </c>
      <c r="B3034" s="23" t="s">
        <v>14649</v>
      </c>
      <c r="C3034" s="23" t="s">
        <v>14650</v>
      </c>
      <c r="D3034" s="23" t="s">
        <v>14651</v>
      </c>
      <c r="E3034" s="23" t="s">
        <v>14652</v>
      </c>
      <c r="F3034" s="5"/>
      <c r="G3034" s="5"/>
      <c r="H3034" s="5"/>
    </row>
    <row r="3035">
      <c r="A3035" s="23" t="s">
        <v>14653</v>
      </c>
      <c r="B3035" s="23" t="s">
        <v>14654</v>
      </c>
      <c r="C3035" s="23" t="s">
        <v>14655</v>
      </c>
      <c r="D3035" s="23" t="s">
        <v>14656</v>
      </c>
      <c r="E3035" s="23" t="s">
        <v>14657</v>
      </c>
      <c r="F3035" s="5"/>
      <c r="G3035" s="5"/>
      <c r="H3035" s="5"/>
    </row>
    <row r="3036">
      <c r="A3036" s="23" t="s">
        <v>14658</v>
      </c>
      <c r="B3036" s="23" t="s">
        <v>14659</v>
      </c>
      <c r="C3036" s="23" t="s">
        <v>14660</v>
      </c>
      <c r="D3036" s="23" t="s">
        <v>14661</v>
      </c>
      <c r="E3036" s="23" t="s">
        <v>14662</v>
      </c>
      <c r="F3036" s="5"/>
      <c r="G3036" s="5"/>
      <c r="H3036" s="5"/>
    </row>
    <row r="3037">
      <c r="A3037" s="23" t="s">
        <v>14663</v>
      </c>
      <c r="B3037" s="23" t="s">
        <v>14664</v>
      </c>
      <c r="C3037" s="23" t="s">
        <v>14665</v>
      </c>
      <c r="D3037" s="23" t="s">
        <v>14666</v>
      </c>
      <c r="E3037" s="23" t="s">
        <v>14667</v>
      </c>
      <c r="F3037" s="5"/>
      <c r="G3037" s="5"/>
      <c r="H3037" s="5"/>
    </row>
    <row r="3038">
      <c r="A3038" s="23" t="s">
        <v>14668</v>
      </c>
      <c r="B3038" s="23" t="s">
        <v>14669</v>
      </c>
      <c r="C3038" s="23" t="s">
        <v>14670</v>
      </c>
      <c r="D3038" s="23" t="s">
        <v>14671</v>
      </c>
      <c r="E3038" s="23" t="s">
        <v>14672</v>
      </c>
      <c r="F3038" s="5"/>
      <c r="G3038" s="5"/>
      <c r="H3038" s="5"/>
    </row>
    <row r="3039">
      <c r="A3039" s="23" t="s">
        <v>14673</v>
      </c>
      <c r="B3039" s="23" t="s">
        <v>14674</v>
      </c>
      <c r="C3039" s="23" t="s">
        <v>14675</v>
      </c>
      <c r="D3039" s="23" t="s">
        <v>14676</v>
      </c>
      <c r="E3039" s="23" t="s">
        <v>14677</v>
      </c>
      <c r="F3039" s="5"/>
      <c r="G3039" s="5"/>
      <c r="H3039" s="5"/>
    </row>
    <row r="3040">
      <c r="A3040" s="23" t="s">
        <v>14678</v>
      </c>
      <c r="B3040" s="23" t="s">
        <v>14679</v>
      </c>
      <c r="C3040" s="23" t="s">
        <v>14680</v>
      </c>
      <c r="D3040" s="23" t="s">
        <v>14681</v>
      </c>
      <c r="E3040" s="23" t="s">
        <v>14682</v>
      </c>
      <c r="F3040" s="5"/>
      <c r="G3040" s="5"/>
      <c r="H3040" s="5"/>
    </row>
    <row r="3041">
      <c r="A3041" s="23" t="s">
        <v>14683</v>
      </c>
      <c r="B3041" s="23" t="s">
        <v>14684</v>
      </c>
      <c r="C3041" s="23" t="s">
        <v>14685</v>
      </c>
      <c r="D3041" s="23" t="s">
        <v>14686</v>
      </c>
      <c r="E3041" s="23" t="s">
        <v>14687</v>
      </c>
      <c r="F3041" s="5"/>
      <c r="G3041" s="5"/>
      <c r="H3041" s="5"/>
    </row>
    <row r="3042">
      <c r="A3042" s="23" t="s">
        <v>14688</v>
      </c>
      <c r="B3042" s="23" t="s">
        <v>14689</v>
      </c>
      <c r="C3042" s="23" t="s">
        <v>14690</v>
      </c>
      <c r="D3042" s="23" t="s">
        <v>14691</v>
      </c>
      <c r="E3042" s="23" t="s">
        <v>14692</v>
      </c>
      <c r="F3042" s="5"/>
      <c r="G3042" s="5"/>
      <c r="H3042" s="5"/>
    </row>
    <row r="3043">
      <c r="A3043" s="23" t="s">
        <v>14693</v>
      </c>
      <c r="B3043" s="23" t="s">
        <v>14694</v>
      </c>
      <c r="C3043" s="23" t="s">
        <v>14695</v>
      </c>
      <c r="D3043" s="23" t="s">
        <v>14696</v>
      </c>
      <c r="E3043" s="23" t="s">
        <v>14697</v>
      </c>
      <c r="F3043" s="5"/>
      <c r="G3043" s="5"/>
      <c r="H3043" s="5"/>
    </row>
    <row r="3044">
      <c r="A3044" s="23" t="s">
        <v>14698</v>
      </c>
      <c r="B3044" s="23" t="s">
        <v>14699</v>
      </c>
      <c r="C3044" s="23" t="s">
        <v>14700</v>
      </c>
      <c r="D3044" s="23" t="s">
        <v>14701</v>
      </c>
      <c r="E3044" s="23" t="s">
        <v>14702</v>
      </c>
      <c r="F3044" s="5"/>
      <c r="G3044" s="5"/>
      <c r="H3044" s="5"/>
    </row>
    <row r="3045">
      <c r="A3045" s="23" t="s">
        <v>14703</v>
      </c>
      <c r="B3045" s="23" t="s">
        <v>14704</v>
      </c>
      <c r="C3045" s="23" t="s">
        <v>14705</v>
      </c>
      <c r="D3045" s="23" t="s">
        <v>14706</v>
      </c>
      <c r="E3045" s="23" t="s">
        <v>14707</v>
      </c>
      <c r="F3045" s="5"/>
      <c r="G3045" s="5"/>
      <c r="H3045" s="5"/>
    </row>
    <row r="3046">
      <c r="A3046" s="23" t="s">
        <v>14708</v>
      </c>
      <c r="B3046" s="23" t="s">
        <v>14709</v>
      </c>
      <c r="C3046" s="23" t="s">
        <v>14710</v>
      </c>
      <c r="D3046" s="23" t="s">
        <v>14711</v>
      </c>
      <c r="E3046" s="23" t="s">
        <v>14712</v>
      </c>
      <c r="F3046" s="5"/>
      <c r="G3046" s="5"/>
      <c r="H3046" s="5"/>
    </row>
    <row r="3047">
      <c r="A3047" s="23" t="s">
        <v>14713</v>
      </c>
      <c r="B3047" s="23" t="s">
        <v>14714</v>
      </c>
      <c r="C3047" s="23" t="s">
        <v>14715</v>
      </c>
      <c r="D3047" s="23" t="s">
        <v>14716</v>
      </c>
      <c r="E3047" s="23" t="s">
        <v>14717</v>
      </c>
      <c r="F3047" s="5"/>
      <c r="G3047" s="5"/>
      <c r="H3047" s="5"/>
    </row>
    <row r="3048">
      <c r="A3048" s="23" t="s">
        <v>14718</v>
      </c>
      <c r="B3048" s="23" t="s">
        <v>14719</v>
      </c>
      <c r="C3048" s="23" t="s">
        <v>14720</v>
      </c>
      <c r="D3048" s="23" t="s">
        <v>14721</v>
      </c>
      <c r="E3048" s="23" t="s">
        <v>14722</v>
      </c>
      <c r="F3048" s="5"/>
      <c r="G3048" s="5"/>
      <c r="H3048" s="5"/>
    </row>
    <row r="3049">
      <c r="A3049" s="23" t="s">
        <v>14723</v>
      </c>
      <c r="B3049" s="23" t="s">
        <v>14724</v>
      </c>
      <c r="C3049" s="23" t="s">
        <v>14725</v>
      </c>
      <c r="D3049" s="23" t="s">
        <v>14726</v>
      </c>
      <c r="E3049" s="23" t="s">
        <v>14727</v>
      </c>
      <c r="F3049" s="5"/>
      <c r="G3049" s="5"/>
      <c r="H3049" s="5"/>
    </row>
    <row r="3050">
      <c r="A3050" s="23" t="s">
        <v>14728</v>
      </c>
      <c r="B3050" s="23" t="s">
        <v>14729</v>
      </c>
      <c r="C3050" s="23" t="s">
        <v>14730</v>
      </c>
      <c r="D3050" s="23" t="s">
        <v>14731</v>
      </c>
      <c r="E3050" s="23" t="s">
        <v>14732</v>
      </c>
      <c r="F3050" s="5"/>
      <c r="G3050" s="5"/>
      <c r="H3050" s="5"/>
    </row>
    <row r="3051">
      <c r="A3051" s="23" t="s">
        <v>14733</v>
      </c>
      <c r="B3051" s="23" t="s">
        <v>14734</v>
      </c>
      <c r="C3051" s="23" t="s">
        <v>14735</v>
      </c>
      <c r="D3051" s="23" t="s">
        <v>14736</v>
      </c>
      <c r="E3051" s="23" t="s">
        <v>14737</v>
      </c>
      <c r="F3051" s="5"/>
      <c r="G3051" s="5"/>
      <c r="H3051" s="5"/>
    </row>
    <row r="3052">
      <c r="A3052" s="23" t="s">
        <v>14738</v>
      </c>
      <c r="B3052" s="23" t="s">
        <v>14739</v>
      </c>
      <c r="C3052" s="23" t="s">
        <v>14740</v>
      </c>
      <c r="D3052" s="23" t="s">
        <v>14741</v>
      </c>
      <c r="E3052" s="23" t="s">
        <v>14742</v>
      </c>
      <c r="F3052" s="5"/>
      <c r="G3052" s="5"/>
      <c r="H3052" s="5"/>
    </row>
    <row r="3053">
      <c r="A3053" s="23" t="s">
        <v>14743</v>
      </c>
      <c r="B3053" s="23" t="s">
        <v>14744</v>
      </c>
      <c r="C3053" s="23" t="s">
        <v>14745</v>
      </c>
      <c r="D3053" s="23" t="s">
        <v>14746</v>
      </c>
      <c r="E3053" s="23" t="s">
        <v>14747</v>
      </c>
      <c r="F3053" s="5"/>
      <c r="G3053" s="5"/>
      <c r="H3053" s="5"/>
    </row>
    <row r="3054">
      <c r="A3054" s="23" t="s">
        <v>14748</v>
      </c>
      <c r="B3054" s="23" t="s">
        <v>14749</v>
      </c>
      <c r="C3054" s="23" t="s">
        <v>14750</v>
      </c>
      <c r="D3054" s="23" t="s">
        <v>14751</v>
      </c>
      <c r="E3054" s="23" t="s">
        <v>14752</v>
      </c>
      <c r="F3054" s="5"/>
      <c r="G3054" s="5"/>
      <c r="H3054" s="5"/>
    </row>
    <row r="3055">
      <c r="A3055" s="23" t="s">
        <v>14753</v>
      </c>
      <c r="B3055" s="23" t="s">
        <v>14754</v>
      </c>
      <c r="C3055" s="23" t="s">
        <v>14755</v>
      </c>
      <c r="D3055" s="23" t="s">
        <v>14756</v>
      </c>
      <c r="E3055" s="23" t="s">
        <v>14757</v>
      </c>
      <c r="F3055" s="5"/>
      <c r="G3055" s="5"/>
      <c r="H3055" s="5"/>
    </row>
    <row r="3056">
      <c r="A3056" s="23" t="s">
        <v>14758</v>
      </c>
      <c r="B3056" s="23" t="s">
        <v>14759</v>
      </c>
      <c r="C3056" s="23" t="s">
        <v>14760</v>
      </c>
      <c r="D3056" s="23" t="s">
        <v>14761</v>
      </c>
      <c r="E3056" s="23" t="s">
        <v>14762</v>
      </c>
      <c r="F3056" s="5"/>
      <c r="G3056" s="5"/>
      <c r="H3056" s="5"/>
    </row>
    <row r="3057">
      <c r="A3057" s="23" t="s">
        <v>14763</v>
      </c>
      <c r="B3057" s="23" t="s">
        <v>14764</v>
      </c>
      <c r="C3057" s="23" t="s">
        <v>14765</v>
      </c>
      <c r="D3057" s="23" t="s">
        <v>14766</v>
      </c>
      <c r="E3057" s="23" t="s">
        <v>14767</v>
      </c>
      <c r="F3057" s="5"/>
      <c r="G3057" s="5"/>
      <c r="H3057" s="5"/>
    </row>
    <row r="3058">
      <c r="A3058" s="23" t="s">
        <v>14768</v>
      </c>
      <c r="B3058" s="23" t="s">
        <v>14769</v>
      </c>
      <c r="C3058" s="23" t="s">
        <v>14770</v>
      </c>
      <c r="D3058" s="23" t="s">
        <v>14771</v>
      </c>
      <c r="E3058" s="23" t="s">
        <v>14772</v>
      </c>
      <c r="F3058" s="5"/>
      <c r="G3058" s="5"/>
      <c r="H3058" s="5"/>
    </row>
    <row r="3059">
      <c r="A3059" s="23" t="s">
        <v>14773</v>
      </c>
      <c r="B3059" s="23" t="s">
        <v>14774</v>
      </c>
      <c r="C3059" s="23" t="s">
        <v>14775</v>
      </c>
      <c r="D3059" s="23" t="s">
        <v>14776</v>
      </c>
      <c r="E3059" s="23" t="s">
        <v>14777</v>
      </c>
      <c r="F3059" s="5"/>
      <c r="G3059" s="5"/>
      <c r="H3059" s="5"/>
    </row>
    <row r="3060">
      <c r="A3060" s="23" t="s">
        <v>14778</v>
      </c>
      <c r="B3060" s="23" t="s">
        <v>14779</v>
      </c>
      <c r="C3060" s="23" t="s">
        <v>14780</v>
      </c>
      <c r="D3060" s="23" t="s">
        <v>14781</v>
      </c>
      <c r="E3060" s="23" t="s">
        <v>14782</v>
      </c>
      <c r="F3060" s="5"/>
      <c r="G3060" s="5"/>
      <c r="H3060" s="5"/>
    </row>
    <row r="3061">
      <c r="A3061" s="23" t="s">
        <v>14783</v>
      </c>
      <c r="B3061" s="23" t="s">
        <v>14784</v>
      </c>
      <c r="C3061" s="23" t="s">
        <v>14785</v>
      </c>
      <c r="D3061" s="23" t="s">
        <v>14786</v>
      </c>
      <c r="E3061" s="23" t="s">
        <v>14787</v>
      </c>
      <c r="F3061" s="5"/>
      <c r="G3061" s="5"/>
      <c r="H3061" s="5"/>
    </row>
    <row r="3062">
      <c r="A3062" s="23" t="s">
        <v>14788</v>
      </c>
      <c r="B3062" s="23" t="s">
        <v>14789</v>
      </c>
      <c r="C3062" s="23" t="s">
        <v>14790</v>
      </c>
      <c r="D3062" s="23" t="s">
        <v>14791</v>
      </c>
      <c r="E3062" s="23" t="s">
        <v>14792</v>
      </c>
      <c r="F3062" s="5"/>
      <c r="G3062" s="5"/>
      <c r="H3062" s="5"/>
    </row>
    <row r="3063">
      <c r="A3063" s="23" t="s">
        <v>14793</v>
      </c>
      <c r="B3063" s="23" t="s">
        <v>14794</v>
      </c>
      <c r="C3063" s="23" t="s">
        <v>14795</v>
      </c>
      <c r="D3063" s="23" t="s">
        <v>14796</v>
      </c>
      <c r="E3063" s="23" t="s">
        <v>14797</v>
      </c>
      <c r="F3063" s="5"/>
      <c r="G3063" s="5"/>
      <c r="H3063" s="5"/>
    </row>
    <row r="3064">
      <c r="A3064" s="23" t="s">
        <v>14798</v>
      </c>
      <c r="B3064" s="23" t="s">
        <v>14799</v>
      </c>
      <c r="C3064" s="23" t="s">
        <v>14800</v>
      </c>
      <c r="D3064" s="23" t="s">
        <v>14801</v>
      </c>
      <c r="E3064" s="23" t="s">
        <v>14802</v>
      </c>
      <c r="F3064" s="5"/>
      <c r="G3064" s="5"/>
      <c r="H3064" s="5"/>
    </row>
    <row r="3065">
      <c r="A3065" s="23" t="s">
        <v>14803</v>
      </c>
      <c r="B3065" s="23" t="s">
        <v>14804</v>
      </c>
      <c r="C3065" s="23" t="s">
        <v>14805</v>
      </c>
      <c r="D3065" s="23" t="s">
        <v>14806</v>
      </c>
      <c r="E3065" s="23" t="s">
        <v>14807</v>
      </c>
      <c r="F3065" s="5"/>
      <c r="G3065" s="5"/>
      <c r="H3065" s="5"/>
    </row>
    <row r="3066">
      <c r="A3066" s="23" t="s">
        <v>14808</v>
      </c>
      <c r="B3066" s="23" t="s">
        <v>14809</v>
      </c>
      <c r="C3066" s="23" t="s">
        <v>14810</v>
      </c>
      <c r="D3066" s="23" t="s">
        <v>14811</v>
      </c>
      <c r="E3066" s="23" t="s">
        <v>14812</v>
      </c>
      <c r="F3066" s="5"/>
      <c r="G3066" s="5"/>
      <c r="H3066" s="5"/>
    </row>
    <row r="3067">
      <c r="A3067" s="23" t="s">
        <v>14813</v>
      </c>
      <c r="B3067" s="23" t="s">
        <v>14814</v>
      </c>
      <c r="C3067" s="23" t="s">
        <v>14815</v>
      </c>
      <c r="D3067" s="23" t="s">
        <v>14816</v>
      </c>
      <c r="E3067" s="23" t="s">
        <v>14817</v>
      </c>
      <c r="F3067" s="5"/>
      <c r="G3067" s="5"/>
      <c r="H3067" s="5"/>
    </row>
    <row r="3068">
      <c r="A3068" s="23" t="s">
        <v>14818</v>
      </c>
      <c r="B3068" s="23" t="s">
        <v>14819</v>
      </c>
      <c r="C3068" s="23" t="s">
        <v>14820</v>
      </c>
      <c r="D3068" s="23" t="s">
        <v>14821</v>
      </c>
      <c r="E3068" s="23" t="s">
        <v>14822</v>
      </c>
      <c r="F3068" s="5"/>
      <c r="G3068" s="5"/>
      <c r="H3068" s="5"/>
    </row>
    <row r="3069">
      <c r="A3069" s="23" t="s">
        <v>14823</v>
      </c>
      <c r="B3069" s="23" t="s">
        <v>14824</v>
      </c>
      <c r="C3069" s="23" t="s">
        <v>14825</v>
      </c>
      <c r="D3069" s="23" t="s">
        <v>14826</v>
      </c>
      <c r="E3069" s="23" t="s">
        <v>14827</v>
      </c>
      <c r="F3069" s="5"/>
      <c r="G3069" s="5"/>
      <c r="H3069" s="5"/>
    </row>
    <row r="3070">
      <c r="A3070" s="23" t="s">
        <v>14828</v>
      </c>
      <c r="B3070" s="23" t="s">
        <v>14829</v>
      </c>
      <c r="C3070" s="23" t="s">
        <v>14830</v>
      </c>
      <c r="D3070" s="23" t="s">
        <v>14831</v>
      </c>
      <c r="E3070" s="23" t="s">
        <v>14832</v>
      </c>
      <c r="F3070" s="5"/>
      <c r="G3070" s="5"/>
      <c r="H3070" s="5"/>
    </row>
    <row r="3071">
      <c r="A3071" s="23" t="s">
        <v>14833</v>
      </c>
      <c r="B3071" s="23" t="s">
        <v>14834</v>
      </c>
      <c r="C3071" s="23" t="s">
        <v>14835</v>
      </c>
      <c r="D3071" s="23" t="s">
        <v>14836</v>
      </c>
      <c r="E3071" s="23" t="s">
        <v>14837</v>
      </c>
      <c r="F3071" s="5"/>
      <c r="G3071" s="5"/>
      <c r="H3071" s="5"/>
    </row>
    <row r="3072">
      <c r="A3072" s="23" t="s">
        <v>14838</v>
      </c>
      <c r="B3072" s="23" t="s">
        <v>14839</v>
      </c>
      <c r="C3072" s="23" t="s">
        <v>14840</v>
      </c>
      <c r="D3072" s="23" t="s">
        <v>14841</v>
      </c>
      <c r="E3072" s="23" t="s">
        <v>14842</v>
      </c>
      <c r="F3072" s="5"/>
      <c r="G3072" s="5"/>
      <c r="H3072" s="5"/>
    </row>
    <row r="3073">
      <c r="A3073" s="23" t="s">
        <v>14843</v>
      </c>
      <c r="B3073" s="23" t="s">
        <v>14844</v>
      </c>
      <c r="C3073" s="23" t="s">
        <v>14845</v>
      </c>
      <c r="D3073" s="23" t="s">
        <v>14846</v>
      </c>
      <c r="E3073" s="23" t="s">
        <v>14847</v>
      </c>
      <c r="F3073" s="5"/>
      <c r="G3073" s="5"/>
      <c r="H3073" s="5"/>
    </row>
    <row r="3074">
      <c r="A3074" s="23" t="s">
        <v>14848</v>
      </c>
      <c r="B3074" s="23" t="s">
        <v>14849</v>
      </c>
      <c r="C3074" s="23" t="s">
        <v>14850</v>
      </c>
      <c r="D3074" s="23" t="s">
        <v>14851</v>
      </c>
      <c r="E3074" s="23" t="s">
        <v>14852</v>
      </c>
      <c r="F3074" s="5"/>
      <c r="G3074" s="5"/>
      <c r="H3074" s="5"/>
    </row>
    <row r="3075">
      <c r="A3075" s="23" t="s">
        <v>14853</v>
      </c>
      <c r="B3075" s="23" t="s">
        <v>14854</v>
      </c>
      <c r="C3075" s="23" t="s">
        <v>14855</v>
      </c>
      <c r="D3075" s="23" t="s">
        <v>14856</v>
      </c>
      <c r="E3075" s="23" t="s">
        <v>14857</v>
      </c>
      <c r="F3075" s="5"/>
      <c r="G3075" s="5"/>
      <c r="H3075" s="5"/>
    </row>
    <row r="3076">
      <c r="A3076" s="23" t="s">
        <v>14858</v>
      </c>
      <c r="B3076" s="23" t="s">
        <v>14859</v>
      </c>
      <c r="C3076" s="23" t="s">
        <v>14860</v>
      </c>
      <c r="D3076" s="23" t="s">
        <v>14861</v>
      </c>
      <c r="E3076" s="23" t="s">
        <v>14862</v>
      </c>
      <c r="F3076" s="5"/>
      <c r="G3076" s="5"/>
      <c r="H3076" s="5"/>
    </row>
    <row r="3077">
      <c r="A3077" s="23" t="s">
        <v>14863</v>
      </c>
      <c r="B3077" s="23" t="s">
        <v>14864</v>
      </c>
      <c r="C3077" s="23" t="s">
        <v>14865</v>
      </c>
      <c r="D3077" s="23" t="s">
        <v>14866</v>
      </c>
      <c r="E3077" s="23" t="s">
        <v>14867</v>
      </c>
      <c r="F3077" s="5"/>
      <c r="G3077" s="5"/>
      <c r="H3077" s="5"/>
    </row>
    <row r="3078">
      <c r="A3078" s="23" t="s">
        <v>14868</v>
      </c>
      <c r="B3078" s="23" t="s">
        <v>14864</v>
      </c>
      <c r="C3078" s="23" t="s">
        <v>14869</v>
      </c>
      <c r="D3078" s="23" t="s">
        <v>14870</v>
      </c>
      <c r="E3078" s="23" t="s">
        <v>14871</v>
      </c>
      <c r="F3078" s="5"/>
      <c r="G3078" s="5"/>
      <c r="H3078" s="5"/>
    </row>
    <row r="3079">
      <c r="A3079" s="23" t="s">
        <v>14872</v>
      </c>
      <c r="B3079" s="23" t="s">
        <v>14864</v>
      </c>
      <c r="C3079" s="23" t="s">
        <v>14873</v>
      </c>
      <c r="D3079" s="23" t="s">
        <v>14874</v>
      </c>
      <c r="E3079" s="23" t="s">
        <v>14875</v>
      </c>
      <c r="F3079" s="5"/>
      <c r="G3079" s="5"/>
      <c r="H3079" s="5"/>
    </row>
    <row r="3080">
      <c r="A3080" s="23" t="s">
        <v>14876</v>
      </c>
      <c r="B3080" s="23" t="s">
        <v>14877</v>
      </c>
      <c r="C3080" s="23" t="s">
        <v>14878</v>
      </c>
      <c r="D3080" s="23" t="s">
        <v>14879</v>
      </c>
      <c r="E3080" s="23" t="s">
        <v>14880</v>
      </c>
      <c r="F3080" s="5"/>
      <c r="G3080" s="5"/>
      <c r="H3080" s="5"/>
    </row>
    <row r="3081">
      <c r="A3081" s="23" t="s">
        <v>14881</v>
      </c>
      <c r="B3081" s="23" t="s">
        <v>14882</v>
      </c>
      <c r="C3081" s="23" t="s">
        <v>14883</v>
      </c>
      <c r="D3081" s="23" t="s">
        <v>14884</v>
      </c>
      <c r="E3081" s="23" t="s">
        <v>14885</v>
      </c>
      <c r="F3081" s="5"/>
      <c r="G3081" s="5"/>
      <c r="H3081" s="5"/>
    </row>
    <row r="3082">
      <c r="A3082" s="23" t="s">
        <v>14886</v>
      </c>
      <c r="B3082" s="23" t="s">
        <v>14887</v>
      </c>
      <c r="C3082" s="23" t="s">
        <v>14888</v>
      </c>
      <c r="D3082" s="23" t="s">
        <v>14889</v>
      </c>
      <c r="E3082" s="23" t="s">
        <v>14890</v>
      </c>
      <c r="F3082" s="5"/>
      <c r="G3082" s="5"/>
      <c r="H3082" s="5"/>
    </row>
    <row r="3083">
      <c r="A3083" s="23" t="s">
        <v>14891</v>
      </c>
      <c r="B3083" s="23" t="s">
        <v>14892</v>
      </c>
      <c r="C3083" s="23" t="s">
        <v>14893</v>
      </c>
      <c r="D3083" s="23" t="s">
        <v>14894</v>
      </c>
      <c r="E3083" s="23" t="s">
        <v>14895</v>
      </c>
      <c r="F3083" s="5"/>
      <c r="G3083" s="5"/>
      <c r="H3083" s="5"/>
    </row>
    <row r="3084">
      <c r="A3084" s="23" t="s">
        <v>14896</v>
      </c>
      <c r="B3084" s="23" t="s">
        <v>14897</v>
      </c>
      <c r="C3084" s="23" t="s">
        <v>14898</v>
      </c>
      <c r="D3084" s="23" t="s">
        <v>14899</v>
      </c>
      <c r="E3084" s="23" t="s">
        <v>14900</v>
      </c>
      <c r="F3084" s="5"/>
      <c r="G3084" s="5"/>
      <c r="H3084" s="5"/>
    </row>
    <row r="3085">
      <c r="A3085" s="23" t="s">
        <v>14901</v>
      </c>
      <c r="B3085" s="23" t="s">
        <v>14902</v>
      </c>
      <c r="C3085" s="23" t="s">
        <v>14903</v>
      </c>
      <c r="D3085" s="23" t="s">
        <v>14904</v>
      </c>
      <c r="E3085" s="23" t="s">
        <v>14905</v>
      </c>
      <c r="F3085" s="5"/>
      <c r="G3085" s="5"/>
      <c r="H3085" s="5"/>
    </row>
    <row r="3086">
      <c r="A3086" s="23" t="s">
        <v>14906</v>
      </c>
      <c r="B3086" s="23" t="s">
        <v>14907</v>
      </c>
      <c r="C3086" s="23" t="s">
        <v>14908</v>
      </c>
      <c r="D3086" s="23" t="s">
        <v>14909</v>
      </c>
      <c r="E3086" s="23" t="s">
        <v>14910</v>
      </c>
      <c r="F3086" s="5"/>
      <c r="G3086" s="5"/>
      <c r="H3086" s="5"/>
    </row>
    <row r="3087">
      <c r="A3087" s="23" t="s">
        <v>14911</v>
      </c>
      <c r="B3087" s="23" t="s">
        <v>14912</v>
      </c>
      <c r="C3087" s="23" t="s">
        <v>14913</v>
      </c>
      <c r="D3087" s="23" t="s">
        <v>14914</v>
      </c>
      <c r="E3087" s="23" t="s">
        <v>14915</v>
      </c>
      <c r="F3087" s="5"/>
      <c r="G3087" s="5"/>
      <c r="H3087" s="5"/>
    </row>
    <row r="3088">
      <c r="A3088" s="23" t="s">
        <v>14916</v>
      </c>
      <c r="B3088" s="23" t="s">
        <v>14917</v>
      </c>
      <c r="C3088" s="23" t="s">
        <v>14918</v>
      </c>
      <c r="D3088" s="23" t="s">
        <v>14919</v>
      </c>
      <c r="E3088" s="23" t="s">
        <v>14920</v>
      </c>
      <c r="F3088" s="5"/>
      <c r="G3088" s="5"/>
      <c r="H3088" s="5"/>
    </row>
    <row r="3089">
      <c r="A3089" s="23" t="s">
        <v>14921</v>
      </c>
      <c r="B3089" s="23" t="s">
        <v>14922</v>
      </c>
      <c r="C3089" s="23" t="s">
        <v>14923</v>
      </c>
      <c r="D3089" s="23" t="s">
        <v>14924</v>
      </c>
      <c r="E3089" s="23" t="s">
        <v>14925</v>
      </c>
      <c r="F3089" s="5"/>
      <c r="G3089" s="5"/>
      <c r="H3089" s="5"/>
    </row>
    <row r="3090">
      <c r="A3090" s="23" t="s">
        <v>14926</v>
      </c>
      <c r="B3090" s="23" t="s">
        <v>14927</v>
      </c>
      <c r="C3090" s="23" t="s">
        <v>14928</v>
      </c>
      <c r="D3090" s="23" t="s">
        <v>14929</v>
      </c>
      <c r="E3090" s="23" t="s">
        <v>14930</v>
      </c>
      <c r="F3090" s="5"/>
      <c r="G3090" s="5"/>
      <c r="H3090" s="5"/>
    </row>
    <row r="3091">
      <c r="A3091" s="23" t="s">
        <v>14931</v>
      </c>
      <c r="B3091" s="23" t="s">
        <v>14932</v>
      </c>
      <c r="C3091" s="23" t="s">
        <v>14933</v>
      </c>
      <c r="D3091" s="23" t="s">
        <v>14934</v>
      </c>
      <c r="E3091" s="23" t="s">
        <v>14935</v>
      </c>
      <c r="F3091" s="5"/>
      <c r="G3091" s="5"/>
      <c r="H3091" s="5"/>
    </row>
    <row r="3092">
      <c r="A3092" s="23" t="s">
        <v>14936</v>
      </c>
      <c r="B3092" s="23" t="s">
        <v>14937</v>
      </c>
      <c r="C3092" s="23" t="s">
        <v>14938</v>
      </c>
      <c r="D3092" s="23" t="s">
        <v>14939</v>
      </c>
      <c r="E3092" s="23" t="s">
        <v>14940</v>
      </c>
      <c r="F3092" s="5"/>
      <c r="G3092" s="5"/>
      <c r="H3092" s="5"/>
    </row>
    <row r="3093">
      <c r="A3093" s="23" t="s">
        <v>14941</v>
      </c>
      <c r="B3093" s="23" t="s">
        <v>14942</v>
      </c>
      <c r="C3093" s="23" t="s">
        <v>14943</v>
      </c>
      <c r="D3093" s="23" t="s">
        <v>14944</v>
      </c>
      <c r="E3093" s="23" t="s">
        <v>14945</v>
      </c>
      <c r="F3093" s="5"/>
      <c r="G3093" s="5"/>
      <c r="H3093" s="5"/>
    </row>
    <row r="3094">
      <c r="A3094" s="23" t="s">
        <v>14946</v>
      </c>
      <c r="B3094" s="23" t="s">
        <v>14947</v>
      </c>
      <c r="C3094" s="23" t="s">
        <v>14948</v>
      </c>
      <c r="D3094" s="23" t="s">
        <v>14949</v>
      </c>
      <c r="E3094" s="23" t="s">
        <v>14950</v>
      </c>
      <c r="F3094" s="5"/>
      <c r="G3094" s="5"/>
      <c r="H3094" s="5"/>
    </row>
    <row r="3095">
      <c r="A3095" s="23" t="s">
        <v>14951</v>
      </c>
      <c r="B3095" s="23" t="s">
        <v>14952</v>
      </c>
      <c r="C3095" s="23" t="s">
        <v>14953</v>
      </c>
      <c r="D3095" s="23" t="s">
        <v>14954</v>
      </c>
      <c r="E3095" s="23" t="s">
        <v>14955</v>
      </c>
      <c r="F3095" s="5"/>
      <c r="G3095" s="5"/>
      <c r="H3095" s="5"/>
    </row>
    <row r="3096">
      <c r="A3096" s="23" t="s">
        <v>14956</v>
      </c>
      <c r="B3096" s="23" t="s">
        <v>14957</v>
      </c>
      <c r="C3096" s="23"/>
      <c r="D3096" s="23" t="s">
        <v>14958</v>
      </c>
      <c r="E3096" s="23" t="s">
        <v>14959</v>
      </c>
      <c r="F3096" s="5"/>
      <c r="G3096" s="5"/>
      <c r="H3096" s="5"/>
    </row>
    <row r="3097">
      <c r="A3097" s="23" t="s">
        <v>14960</v>
      </c>
      <c r="B3097" s="23" t="s">
        <v>14961</v>
      </c>
      <c r="C3097" s="23" t="s">
        <v>14962</v>
      </c>
      <c r="D3097" s="23" t="s">
        <v>14963</v>
      </c>
      <c r="E3097" s="23" t="s">
        <v>14964</v>
      </c>
      <c r="F3097" s="5"/>
      <c r="G3097" s="5"/>
      <c r="H3097" s="5"/>
    </row>
    <row r="3098">
      <c r="A3098" s="23" t="s">
        <v>14965</v>
      </c>
      <c r="B3098" s="23" t="s">
        <v>14966</v>
      </c>
      <c r="C3098" s="23" t="s">
        <v>14967</v>
      </c>
      <c r="D3098" s="23" t="s">
        <v>14968</v>
      </c>
      <c r="E3098" s="23" t="s">
        <v>14969</v>
      </c>
      <c r="F3098" s="5"/>
      <c r="G3098" s="5"/>
      <c r="H3098" s="5"/>
    </row>
    <row r="3099">
      <c r="A3099" s="23" t="s">
        <v>14970</v>
      </c>
      <c r="B3099" s="23" t="s">
        <v>14971</v>
      </c>
      <c r="C3099" s="23" t="s">
        <v>14972</v>
      </c>
      <c r="D3099" s="23" t="s">
        <v>14973</v>
      </c>
      <c r="E3099" s="23" t="s">
        <v>14974</v>
      </c>
      <c r="F3099" s="5"/>
      <c r="G3099" s="5"/>
      <c r="H3099" s="5"/>
    </row>
    <row r="3100">
      <c r="A3100" s="23" t="s">
        <v>14975</v>
      </c>
      <c r="B3100" s="23" t="s">
        <v>14976</v>
      </c>
      <c r="C3100" s="23" t="s">
        <v>14977</v>
      </c>
      <c r="D3100" s="23" t="s">
        <v>14978</v>
      </c>
      <c r="E3100" s="23" t="s">
        <v>14979</v>
      </c>
      <c r="F3100" s="5"/>
      <c r="G3100" s="5"/>
      <c r="H3100" s="5"/>
    </row>
    <row r="3101">
      <c r="A3101" s="23" t="s">
        <v>14980</v>
      </c>
      <c r="B3101" s="23" t="s">
        <v>14981</v>
      </c>
      <c r="C3101" s="23" t="s">
        <v>14982</v>
      </c>
      <c r="D3101" s="23" t="s">
        <v>14983</v>
      </c>
      <c r="E3101" s="23" t="s">
        <v>14984</v>
      </c>
      <c r="F3101" s="5"/>
      <c r="G3101" s="5"/>
      <c r="H3101" s="5"/>
    </row>
    <row r="3102">
      <c r="A3102" s="23" t="s">
        <v>14985</v>
      </c>
      <c r="B3102" s="23" t="s">
        <v>14986</v>
      </c>
      <c r="C3102" s="23" t="s">
        <v>14987</v>
      </c>
      <c r="D3102" s="23" t="s">
        <v>14988</v>
      </c>
      <c r="E3102" s="23" t="s">
        <v>14989</v>
      </c>
      <c r="F3102" s="5"/>
      <c r="G3102" s="5"/>
      <c r="H3102" s="5"/>
    </row>
    <row r="3103">
      <c r="A3103" s="23" t="s">
        <v>14990</v>
      </c>
      <c r="B3103" s="23" t="s">
        <v>14991</v>
      </c>
      <c r="C3103" s="23" t="s">
        <v>14992</v>
      </c>
      <c r="D3103" s="23" t="s">
        <v>14993</v>
      </c>
      <c r="E3103" s="23" t="s">
        <v>14994</v>
      </c>
      <c r="F3103" s="5"/>
      <c r="G3103" s="5"/>
      <c r="H3103" s="5"/>
    </row>
    <row r="3104">
      <c r="A3104" s="23" t="s">
        <v>14995</v>
      </c>
      <c r="B3104" s="23" t="s">
        <v>14996</v>
      </c>
      <c r="C3104" s="23" t="s">
        <v>14997</v>
      </c>
      <c r="D3104" s="23" t="s">
        <v>14998</v>
      </c>
      <c r="E3104" s="23" t="s">
        <v>14999</v>
      </c>
      <c r="F3104" s="5"/>
      <c r="G3104" s="5"/>
      <c r="H3104" s="5"/>
    </row>
    <row r="3105">
      <c r="A3105" s="23" t="s">
        <v>15000</v>
      </c>
      <c r="B3105" s="23" t="s">
        <v>15001</v>
      </c>
      <c r="C3105" s="23" t="s">
        <v>15002</v>
      </c>
      <c r="D3105" s="23" t="s">
        <v>15003</v>
      </c>
      <c r="E3105" s="23" t="s">
        <v>15004</v>
      </c>
      <c r="F3105" s="5"/>
      <c r="G3105" s="5"/>
      <c r="H3105" s="5"/>
    </row>
    <row r="3106">
      <c r="A3106" s="23" t="s">
        <v>15005</v>
      </c>
      <c r="B3106" s="23" t="s">
        <v>15006</v>
      </c>
      <c r="C3106" s="23" t="s">
        <v>15007</v>
      </c>
      <c r="D3106" s="23" t="s">
        <v>15008</v>
      </c>
      <c r="E3106" s="23" t="s">
        <v>15009</v>
      </c>
      <c r="F3106" s="5"/>
      <c r="G3106" s="5"/>
      <c r="H3106" s="5"/>
    </row>
    <row r="3107">
      <c r="A3107" s="23" t="s">
        <v>15010</v>
      </c>
      <c r="B3107" s="23" t="s">
        <v>15011</v>
      </c>
      <c r="C3107" s="23" t="s">
        <v>15012</v>
      </c>
      <c r="D3107" s="23" t="s">
        <v>15013</v>
      </c>
      <c r="E3107" s="23" t="s">
        <v>15014</v>
      </c>
      <c r="F3107" s="5"/>
      <c r="G3107" s="5"/>
      <c r="H3107" s="5"/>
    </row>
    <row r="3108">
      <c r="A3108" s="23" t="s">
        <v>15015</v>
      </c>
      <c r="B3108" s="23" t="s">
        <v>15016</v>
      </c>
      <c r="C3108" s="23" t="s">
        <v>15017</v>
      </c>
      <c r="D3108" s="23" t="s">
        <v>15018</v>
      </c>
      <c r="E3108" s="23" t="s">
        <v>15019</v>
      </c>
      <c r="F3108" s="5"/>
      <c r="G3108" s="5"/>
      <c r="H3108" s="5"/>
    </row>
    <row r="3109">
      <c r="A3109" s="23" t="s">
        <v>15020</v>
      </c>
      <c r="B3109" s="23" t="s">
        <v>15021</v>
      </c>
      <c r="C3109" s="23" t="s">
        <v>15022</v>
      </c>
      <c r="D3109" s="23" t="s">
        <v>15023</v>
      </c>
      <c r="E3109" s="23" t="s">
        <v>15024</v>
      </c>
      <c r="F3109" s="5"/>
      <c r="G3109" s="5"/>
      <c r="H3109" s="5"/>
    </row>
    <row r="3110">
      <c r="A3110" s="23" t="s">
        <v>15025</v>
      </c>
      <c r="B3110" s="23" t="s">
        <v>15026</v>
      </c>
      <c r="C3110" s="23" t="s">
        <v>15027</v>
      </c>
      <c r="D3110" s="23" t="s">
        <v>15028</v>
      </c>
      <c r="E3110" s="23" t="s">
        <v>15029</v>
      </c>
      <c r="F3110" s="5"/>
      <c r="G3110" s="5"/>
      <c r="H3110" s="5"/>
    </row>
    <row r="3111">
      <c r="A3111" s="23" t="s">
        <v>15030</v>
      </c>
      <c r="B3111" s="23" t="s">
        <v>15031</v>
      </c>
      <c r="C3111" s="23" t="s">
        <v>15032</v>
      </c>
      <c r="D3111" s="23" t="s">
        <v>15033</v>
      </c>
      <c r="E3111" s="23" t="s">
        <v>15034</v>
      </c>
      <c r="F3111" s="5"/>
      <c r="G3111" s="5"/>
      <c r="H3111" s="5"/>
    </row>
    <row r="3112">
      <c r="A3112" s="23" t="s">
        <v>15035</v>
      </c>
      <c r="B3112" s="23" t="s">
        <v>15036</v>
      </c>
      <c r="C3112" s="23" t="s">
        <v>15037</v>
      </c>
      <c r="D3112" s="23" t="s">
        <v>12965</v>
      </c>
      <c r="E3112" s="23" t="s">
        <v>12966</v>
      </c>
      <c r="F3112" s="5"/>
      <c r="G3112" s="5"/>
      <c r="H3112" s="5"/>
    </row>
    <row r="3113">
      <c r="A3113" s="23" t="s">
        <v>15038</v>
      </c>
      <c r="B3113" s="23" t="s">
        <v>15039</v>
      </c>
      <c r="C3113" s="23" t="s">
        <v>15040</v>
      </c>
      <c r="D3113" s="23" t="s">
        <v>15041</v>
      </c>
      <c r="E3113" s="23" t="s">
        <v>15042</v>
      </c>
      <c r="F3113" s="5"/>
      <c r="G3113" s="5"/>
      <c r="H3113" s="5"/>
    </row>
    <row r="3114">
      <c r="A3114" s="23" t="s">
        <v>15043</v>
      </c>
      <c r="B3114" s="23" t="s">
        <v>15044</v>
      </c>
      <c r="C3114" s="23" t="s">
        <v>15045</v>
      </c>
      <c r="D3114" s="23" t="s">
        <v>15046</v>
      </c>
      <c r="E3114" s="23" t="s">
        <v>15047</v>
      </c>
      <c r="F3114" s="5"/>
      <c r="G3114" s="5"/>
      <c r="H3114" s="5"/>
    </row>
    <row r="3115">
      <c r="A3115" s="23" t="s">
        <v>15048</v>
      </c>
      <c r="B3115" s="23" t="s">
        <v>15049</v>
      </c>
      <c r="C3115" s="23" t="s">
        <v>15050</v>
      </c>
      <c r="D3115" s="23" t="s">
        <v>15051</v>
      </c>
      <c r="E3115" s="23" t="s">
        <v>15052</v>
      </c>
      <c r="F3115" s="5"/>
      <c r="G3115" s="5"/>
      <c r="H3115" s="5"/>
    </row>
    <row r="3116">
      <c r="A3116" s="23" t="s">
        <v>15053</v>
      </c>
      <c r="B3116" s="23" t="s">
        <v>15054</v>
      </c>
      <c r="C3116" s="23" t="s">
        <v>15055</v>
      </c>
      <c r="D3116" s="23" t="s">
        <v>15056</v>
      </c>
      <c r="E3116" s="23" t="s">
        <v>15057</v>
      </c>
      <c r="F3116" s="5"/>
      <c r="G3116" s="5"/>
      <c r="H3116" s="5"/>
    </row>
    <row r="3117">
      <c r="A3117" s="23" t="s">
        <v>15058</v>
      </c>
      <c r="B3117" s="23" t="s">
        <v>15059</v>
      </c>
      <c r="C3117" s="23" t="s">
        <v>15060</v>
      </c>
      <c r="D3117" s="23" t="s">
        <v>15061</v>
      </c>
      <c r="E3117" s="23" t="s">
        <v>15062</v>
      </c>
      <c r="F3117" s="5"/>
      <c r="G3117" s="5"/>
      <c r="H3117" s="5"/>
    </row>
    <row r="3118">
      <c r="A3118" s="23" t="s">
        <v>15063</v>
      </c>
      <c r="B3118" s="23" t="s">
        <v>15064</v>
      </c>
      <c r="C3118" s="23" t="s">
        <v>15065</v>
      </c>
      <c r="D3118" s="23" t="s">
        <v>15066</v>
      </c>
      <c r="E3118" s="23" t="s">
        <v>15067</v>
      </c>
      <c r="F3118" s="5"/>
      <c r="G3118" s="5"/>
      <c r="H3118" s="5"/>
    </row>
    <row r="3119">
      <c r="A3119" s="23" t="s">
        <v>15068</v>
      </c>
      <c r="B3119" s="23" t="s">
        <v>15069</v>
      </c>
      <c r="C3119" s="23" t="s">
        <v>15070</v>
      </c>
      <c r="D3119" s="23" t="s">
        <v>15071</v>
      </c>
      <c r="E3119" s="23" t="s">
        <v>15072</v>
      </c>
      <c r="F3119" s="5"/>
      <c r="G3119" s="5"/>
      <c r="H3119" s="5"/>
    </row>
    <row r="3120">
      <c r="A3120" s="23" t="s">
        <v>15073</v>
      </c>
      <c r="B3120" s="23" t="s">
        <v>15074</v>
      </c>
      <c r="C3120" s="23" t="s">
        <v>15075</v>
      </c>
      <c r="D3120" s="23" t="s">
        <v>15076</v>
      </c>
      <c r="E3120" s="23" t="s">
        <v>15077</v>
      </c>
      <c r="F3120" s="5"/>
      <c r="G3120" s="5"/>
      <c r="H3120" s="5"/>
    </row>
    <row r="3121">
      <c r="A3121" s="23" t="s">
        <v>15078</v>
      </c>
      <c r="B3121" s="23" t="s">
        <v>15079</v>
      </c>
      <c r="C3121" s="23" t="s">
        <v>15080</v>
      </c>
      <c r="D3121" s="23" t="s">
        <v>15081</v>
      </c>
      <c r="E3121" s="23" t="s">
        <v>15082</v>
      </c>
      <c r="F3121" s="5"/>
      <c r="G3121" s="5"/>
      <c r="H3121" s="5"/>
    </row>
    <row r="3122">
      <c r="A3122" s="23" t="s">
        <v>15083</v>
      </c>
      <c r="B3122" s="23" t="s">
        <v>15084</v>
      </c>
      <c r="C3122" s="23" t="s">
        <v>15085</v>
      </c>
      <c r="D3122" s="23" t="s">
        <v>15086</v>
      </c>
      <c r="E3122" s="23" t="s">
        <v>15087</v>
      </c>
      <c r="F3122" s="5"/>
      <c r="G3122" s="5"/>
      <c r="H3122" s="5"/>
    </row>
    <row r="3123">
      <c r="A3123" s="23" t="s">
        <v>15088</v>
      </c>
      <c r="B3123" s="23" t="s">
        <v>15089</v>
      </c>
      <c r="C3123" s="23" t="s">
        <v>15090</v>
      </c>
      <c r="D3123" s="23" t="s">
        <v>15091</v>
      </c>
      <c r="E3123" s="23" t="s">
        <v>15092</v>
      </c>
      <c r="F3123" s="5"/>
      <c r="G3123" s="5"/>
      <c r="H3123" s="5"/>
    </row>
    <row r="3124">
      <c r="A3124" s="23" t="s">
        <v>15093</v>
      </c>
      <c r="B3124" s="23" t="s">
        <v>15094</v>
      </c>
      <c r="C3124" s="23" t="s">
        <v>15095</v>
      </c>
      <c r="D3124" s="23" t="s">
        <v>15096</v>
      </c>
      <c r="E3124" s="23" t="s">
        <v>15097</v>
      </c>
      <c r="F3124" s="5"/>
      <c r="G3124" s="5"/>
      <c r="H3124" s="5"/>
    </row>
    <row r="3125">
      <c r="A3125" s="23" t="s">
        <v>15098</v>
      </c>
      <c r="B3125" s="23" t="s">
        <v>15099</v>
      </c>
      <c r="C3125" s="23" t="s">
        <v>15100</v>
      </c>
      <c r="D3125" s="23" t="s">
        <v>15101</v>
      </c>
      <c r="E3125" s="23" t="s">
        <v>15102</v>
      </c>
      <c r="F3125" s="5"/>
      <c r="G3125" s="5"/>
      <c r="H3125" s="5"/>
    </row>
    <row r="3126">
      <c r="A3126" s="23" t="s">
        <v>15103</v>
      </c>
      <c r="B3126" s="23" t="s">
        <v>15104</v>
      </c>
      <c r="C3126" s="23" t="s">
        <v>15105</v>
      </c>
      <c r="D3126" s="23" t="s">
        <v>15106</v>
      </c>
      <c r="E3126" s="23" t="s">
        <v>15107</v>
      </c>
      <c r="F3126" s="5"/>
      <c r="G3126" s="5"/>
      <c r="H3126" s="5"/>
    </row>
    <row r="3127">
      <c r="A3127" s="23" t="s">
        <v>15108</v>
      </c>
      <c r="B3127" s="23" t="s">
        <v>15109</v>
      </c>
      <c r="C3127" s="23" t="s">
        <v>15110</v>
      </c>
      <c r="D3127" s="23" t="s">
        <v>15111</v>
      </c>
      <c r="E3127" s="23" t="s">
        <v>15112</v>
      </c>
      <c r="F3127" s="5"/>
      <c r="G3127" s="5"/>
      <c r="H3127" s="5"/>
    </row>
    <row r="3128">
      <c r="A3128" s="23" t="s">
        <v>15113</v>
      </c>
      <c r="B3128" s="23" t="s">
        <v>15114</v>
      </c>
      <c r="C3128" s="23" t="s">
        <v>15115</v>
      </c>
      <c r="D3128" s="23" t="s">
        <v>15116</v>
      </c>
      <c r="E3128" s="23" t="s">
        <v>15117</v>
      </c>
      <c r="F3128" s="5"/>
      <c r="G3128" s="5"/>
      <c r="H3128" s="5"/>
    </row>
    <row r="3129">
      <c r="A3129" s="23" t="s">
        <v>15118</v>
      </c>
      <c r="B3129" s="23" t="s">
        <v>15119</v>
      </c>
      <c r="C3129" s="23" t="s">
        <v>15120</v>
      </c>
      <c r="D3129" s="23" t="s">
        <v>15121</v>
      </c>
      <c r="E3129" s="23" t="s">
        <v>15122</v>
      </c>
      <c r="F3129" s="5"/>
      <c r="G3129" s="5"/>
      <c r="H3129" s="5"/>
    </row>
    <row r="3130">
      <c r="A3130" s="23" t="s">
        <v>15123</v>
      </c>
      <c r="B3130" s="23" t="s">
        <v>15124</v>
      </c>
      <c r="C3130" s="23" t="s">
        <v>15125</v>
      </c>
      <c r="D3130" s="23" t="s">
        <v>15126</v>
      </c>
      <c r="E3130" s="23" t="s">
        <v>15127</v>
      </c>
      <c r="F3130" s="5"/>
      <c r="G3130" s="5"/>
      <c r="H3130" s="5"/>
    </row>
    <row r="3131">
      <c r="A3131" s="23" t="s">
        <v>15128</v>
      </c>
      <c r="B3131" s="23" t="s">
        <v>15129</v>
      </c>
      <c r="C3131" s="23" t="s">
        <v>15130</v>
      </c>
      <c r="D3131" s="23" t="s">
        <v>15131</v>
      </c>
      <c r="E3131" s="23" t="s">
        <v>15132</v>
      </c>
      <c r="F3131" s="5"/>
      <c r="G3131" s="5"/>
      <c r="H3131" s="5"/>
    </row>
    <row r="3132">
      <c r="A3132" s="23" t="s">
        <v>15133</v>
      </c>
      <c r="B3132" s="23" t="s">
        <v>15134</v>
      </c>
      <c r="C3132" s="23" t="s">
        <v>15135</v>
      </c>
      <c r="D3132" s="23" t="s">
        <v>15136</v>
      </c>
      <c r="E3132" s="23" t="s">
        <v>15137</v>
      </c>
      <c r="F3132" s="5"/>
      <c r="G3132" s="5"/>
      <c r="H3132" s="5"/>
    </row>
    <row r="3133">
      <c r="A3133" s="23" t="s">
        <v>15138</v>
      </c>
      <c r="B3133" s="23" t="s">
        <v>15139</v>
      </c>
      <c r="C3133" s="23" t="s">
        <v>15140</v>
      </c>
      <c r="D3133" s="23" t="s">
        <v>15141</v>
      </c>
      <c r="E3133" s="23" t="s">
        <v>15142</v>
      </c>
      <c r="F3133" s="5"/>
      <c r="G3133" s="5"/>
      <c r="H3133" s="5"/>
    </row>
    <row r="3134">
      <c r="A3134" s="23" t="s">
        <v>15143</v>
      </c>
      <c r="B3134" s="23" t="s">
        <v>15144</v>
      </c>
      <c r="C3134" s="23" t="s">
        <v>15145</v>
      </c>
      <c r="D3134" s="23" t="s">
        <v>15146</v>
      </c>
      <c r="E3134" s="23" t="s">
        <v>15147</v>
      </c>
      <c r="F3134" s="5"/>
      <c r="G3134" s="5"/>
      <c r="H3134" s="5"/>
    </row>
    <row r="3135">
      <c r="A3135" s="23" t="s">
        <v>15148</v>
      </c>
      <c r="B3135" s="23" t="s">
        <v>15149</v>
      </c>
      <c r="C3135" s="23" t="s">
        <v>15150</v>
      </c>
      <c r="D3135" s="23" t="s">
        <v>15151</v>
      </c>
      <c r="E3135" s="23" t="s">
        <v>15152</v>
      </c>
      <c r="F3135" s="5"/>
      <c r="G3135" s="5"/>
      <c r="H3135" s="5"/>
    </row>
    <row r="3136">
      <c r="A3136" s="23" t="s">
        <v>15153</v>
      </c>
      <c r="B3136" s="23" t="s">
        <v>15154</v>
      </c>
      <c r="C3136" s="23" t="s">
        <v>15155</v>
      </c>
      <c r="D3136" s="23" t="s">
        <v>15156</v>
      </c>
      <c r="E3136" s="23" t="s">
        <v>15157</v>
      </c>
      <c r="F3136" s="5"/>
      <c r="G3136" s="5"/>
      <c r="H3136" s="5"/>
    </row>
    <row r="3137">
      <c r="A3137" s="23" t="s">
        <v>15158</v>
      </c>
      <c r="B3137" s="23" t="s">
        <v>15159</v>
      </c>
      <c r="C3137" s="23" t="s">
        <v>15160</v>
      </c>
      <c r="D3137" s="23" t="s">
        <v>15161</v>
      </c>
      <c r="E3137" s="23" t="s">
        <v>15162</v>
      </c>
      <c r="F3137" s="5"/>
      <c r="G3137" s="5"/>
      <c r="H3137" s="5"/>
    </row>
    <row r="3138">
      <c r="A3138" s="23" t="s">
        <v>15163</v>
      </c>
      <c r="B3138" s="23" t="s">
        <v>15164</v>
      </c>
      <c r="C3138" s="23" t="s">
        <v>15165</v>
      </c>
      <c r="D3138" s="23" t="s">
        <v>15166</v>
      </c>
      <c r="E3138" s="23" t="s">
        <v>15167</v>
      </c>
      <c r="F3138" s="5"/>
      <c r="G3138" s="5"/>
      <c r="H3138" s="5"/>
    </row>
    <row r="3139">
      <c r="A3139" s="23" t="s">
        <v>15168</v>
      </c>
      <c r="B3139" s="23" t="s">
        <v>15169</v>
      </c>
      <c r="C3139" s="23" t="s">
        <v>15170</v>
      </c>
      <c r="D3139" s="23" t="s">
        <v>15171</v>
      </c>
      <c r="E3139" s="23" t="s">
        <v>15172</v>
      </c>
      <c r="F3139" s="5"/>
      <c r="G3139" s="5"/>
      <c r="H3139" s="5"/>
    </row>
    <row r="3140">
      <c r="A3140" s="23" t="s">
        <v>15173</v>
      </c>
      <c r="B3140" s="23" t="s">
        <v>15174</v>
      </c>
      <c r="C3140" s="23" t="s">
        <v>15175</v>
      </c>
      <c r="D3140" s="23" t="s">
        <v>15176</v>
      </c>
      <c r="E3140" s="23" t="s">
        <v>15177</v>
      </c>
      <c r="F3140" s="5"/>
      <c r="G3140" s="5"/>
      <c r="H3140" s="5"/>
    </row>
    <row r="3141">
      <c r="A3141" s="23" t="s">
        <v>15178</v>
      </c>
      <c r="B3141" s="23" t="s">
        <v>15179</v>
      </c>
      <c r="C3141" s="23" t="s">
        <v>15180</v>
      </c>
      <c r="D3141" s="23" t="s">
        <v>15181</v>
      </c>
      <c r="E3141" s="23" t="s">
        <v>15182</v>
      </c>
      <c r="F3141" s="5"/>
      <c r="G3141" s="5"/>
      <c r="H3141" s="5"/>
    </row>
    <row r="3142">
      <c r="A3142" s="23" t="s">
        <v>15183</v>
      </c>
      <c r="B3142" s="23" t="s">
        <v>15184</v>
      </c>
      <c r="C3142" s="23" t="s">
        <v>15185</v>
      </c>
      <c r="D3142" s="23" t="s">
        <v>15186</v>
      </c>
      <c r="E3142" s="23" t="s">
        <v>15187</v>
      </c>
      <c r="F3142" s="5"/>
      <c r="G3142" s="5"/>
      <c r="H3142" s="5"/>
    </row>
    <row r="3143">
      <c r="A3143" s="23" t="s">
        <v>15188</v>
      </c>
      <c r="B3143" s="23" t="s">
        <v>15189</v>
      </c>
      <c r="C3143" s="23" t="s">
        <v>15190</v>
      </c>
      <c r="D3143" s="23" t="s">
        <v>15191</v>
      </c>
      <c r="E3143" s="23" t="s">
        <v>15192</v>
      </c>
      <c r="F3143" s="5"/>
      <c r="G3143" s="5"/>
      <c r="H3143" s="5"/>
    </row>
    <row r="3144">
      <c r="A3144" s="23" t="s">
        <v>15193</v>
      </c>
      <c r="B3144" s="23" t="s">
        <v>15194</v>
      </c>
      <c r="C3144" s="23" t="s">
        <v>15195</v>
      </c>
      <c r="D3144" s="23" t="s">
        <v>15196</v>
      </c>
      <c r="E3144" s="23" t="s">
        <v>15197</v>
      </c>
      <c r="F3144" s="5"/>
      <c r="G3144" s="5"/>
      <c r="H3144" s="5"/>
    </row>
    <row r="3145">
      <c r="A3145" s="23" t="s">
        <v>15198</v>
      </c>
      <c r="B3145" s="23" t="s">
        <v>15199</v>
      </c>
      <c r="C3145" s="23" t="s">
        <v>15200</v>
      </c>
      <c r="D3145" s="23" t="s">
        <v>15201</v>
      </c>
      <c r="E3145" s="23" t="s">
        <v>15202</v>
      </c>
      <c r="F3145" s="5"/>
      <c r="G3145" s="5"/>
      <c r="H3145" s="5"/>
    </row>
    <row r="3146">
      <c r="A3146" s="23" t="s">
        <v>15203</v>
      </c>
      <c r="B3146" s="23" t="s">
        <v>15204</v>
      </c>
      <c r="C3146" s="23" t="s">
        <v>15205</v>
      </c>
      <c r="D3146" s="23" t="s">
        <v>15206</v>
      </c>
      <c r="E3146" s="23" t="s">
        <v>15207</v>
      </c>
      <c r="F3146" s="5"/>
      <c r="G3146" s="5"/>
      <c r="H3146" s="5"/>
    </row>
    <row r="3147">
      <c r="A3147" s="23" t="s">
        <v>15208</v>
      </c>
      <c r="B3147" s="23" t="s">
        <v>15209</v>
      </c>
      <c r="C3147" s="23" t="s">
        <v>15210</v>
      </c>
      <c r="D3147" s="23" t="s">
        <v>15211</v>
      </c>
      <c r="E3147" s="23" t="s">
        <v>15212</v>
      </c>
      <c r="F3147" s="5"/>
      <c r="G3147" s="5"/>
      <c r="H3147" s="5"/>
    </row>
    <row r="3148">
      <c r="A3148" s="23" t="s">
        <v>15213</v>
      </c>
      <c r="B3148" s="23" t="s">
        <v>15214</v>
      </c>
      <c r="C3148" s="23" t="s">
        <v>15215</v>
      </c>
      <c r="D3148" s="23" t="s">
        <v>15216</v>
      </c>
      <c r="E3148" s="23" t="s">
        <v>15217</v>
      </c>
      <c r="F3148" s="5"/>
      <c r="G3148" s="5"/>
      <c r="H3148" s="5"/>
    </row>
    <row r="3149">
      <c r="A3149" s="23" t="s">
        <v>15218</v>
      </c>
      <c r="B3149" s="23" t="s">
        <v>15219</v>
      </c>
      <c r="C3149" s="23" t="s">
        <v>15220</v>
      </c>
      <c r="D3149" s="23" t="s">
        <v>15221</v>
      </c>
      <c r="E3149" s="23" t="s">
        <v>15222</v>
      </c>
      <c r="F3149" s="5"/>
      <c r="G3149" s="5"/>
      <c r="H3149" s="5"/>
    </row>
    <row r="3150">
      <c r="A3150" s="23" t="s">
        <v>15223</v>
      </c>
      <c r="B3150" s="23" t="s">
        <v>15224</v>
      </c>
      <c r="C3150" s="23" t="s">
        <v>15225</v>
      </c>
      <c r="D3150" s="23" t="s">
        <v>15226</v>
      </c>
      <c r="E3150" s="23" t="s">
        <v>15227</v>
      </c>
      <c r="F3150" s="5"/>
      <c r="G3150" s="5"/>
      <c r="H3150" s="5"/>
    </row>
    <row r="3151">
      <c r="A3151" s="23" t="s">
        <v>15228</v>
      </c>
      <c r="B3151" s="23" t="s">
        <v>15229</v>
      </c>
      <c r="C3151" s="23" t="s">
        <v>15230</v>
      </c>
      <c r="D3151" s="23" t="s">
        <v>15231</v>
      </c>
      <c r="E3151" s="23" t="s">
        <v>15232</v>
      </c>
      <c r="F3151" s="5"/>
      <c r="G3151" s="5"/>
      <c r="H3151" s="5"/>
    </row>
    <row r="3152">
      <c r="A3152" s="23" t="s">
        <v>15233</v>
      </c>
      <c r="B3152" s="23" t="s">
        <v>15234</v>
      </c>
      <c r="C3152" s="23" t="s">
        <v>15235</v>
      </c>
      <c r="D3152" s="23" t="s">
        <v>15236</v>
      </c>
      <c r="E3152" s="23" t="s">
        <v>15237</v>
      </c>
      <c r="F3152" s="5"/>
      <c r="G3152" s="5"/>
      <c r="H3152" s="5"/>
    </row>
    <row r="3153">
      <c r="A3153" s="23" t="s">
        <v>15238</v>
      </c>
      <c r="B3153" s="23" t="s">
        <v>15239</v>
      </c>
      <c r="C3153" s="23" t="s">
        <v>15240</v>
      </c>
      <c r="D3153" s="23" t="s">
        <v>15241</v>
      </c>
      <c r="E3153" s="23" t="s">
        <v>15242</v>
      </c>
      <c r="F3153" s="5"/>
      <c r="G3153" s="5"/>
      <c r="H3153" s="5"/>
    </row>
    <row r="3154">
      <c r="A3154" s="23" t="s">
        <v>15243</v>
      </c>
      <c r="B3154" s="23" t="s">
        <v>15244</v>
      </c>
      <c r="C3154" s="23" t="s">
        <v>15245</v>
      </c>
      <c r="D3154" s="23" t="s">
        <v>15246</v>
      </c>
      <c r="E3154" s="23" t="s">
        <v>15247</v>
      </c>
      <c r="F3154" s="5"/>
      <c r="G3154" s="5"/>
      <c r="H3154" s="5"/>
    </row>
    <row r="3155">
      <c r="A3155" s="23" t="s">
        <v>15248</v>
      </c>
      <c r="B3155" s="23" t="s">
        <v>15249</v>
      </c>
      <c r="C3155" s="23" t="s">
        <v>15250</v>
      </c>
      <c r="D3155" s="23" t="s">
        <v>15251</v>
      </c>
      <c r="E3155" s="23" t="s">
        <v>15252</v>
      </c>
      <c r="F3155" s="5"/>
      <c r="G3155" s="5"/>
      <c r="H3155" s="5"/>
    </row>
    <row r="3156">
      <c r="A3156" s="23" t="s">
        <v>15253</v>
      </c>
      <c r="B3156" s="23" t="s">
        <v>15254</v>
      </c>
      <c r="C3156" s="23" t="s">
        <v>15255</v>
      </c>
      <c r="D3156" s="23" t="s">
        <v>15256</v>
      </c>
      <c r="E3156" s="23" t="s">
        <v>15257</v>
      </c>
      <c r="F3156" s="5"/>
      <c r="G3156" s="5"/>
      <c r="H3156" s="5"/>
    </row>
    <row r="3157">
      <c r="A3157" s="23" t="s">
        <v>15258</v>
      </c>
      <c r="B3157" s="23" t="s">
        <v>15259</v>
      </c>
      <c r="C3157" s="23" t="s">
        <v>15260</v>
      </c>
      <c r="D3157" s="23" t="s">
        <v>15261</v>
      </c>
      <c r="E3157" s="23" t="s">
        <v>15262</v>
      </c>
      <c r="F3157" s="5"/>
      <c r="G3157" s="5"/>
      <c r="H3157" s="5"/>
    </row>
    <row r="3158">
      <c r="A3158" s="23" t="s">
        <v>15263</v>
      </c>
      <c r="B3158" s="23" t="s">
        <v>15264</v>
      </c>
      <c r="C3158" s="23" t="s">
        <v>15265</v>
      </c>
      <c r="D3158" s="23" t="s">
        <v>15266</v>
      </c>
      <c r="E3158" s="23" t="s">
        <v>15267</v>
      </c>
      <c r="F3158" s="5"/>
      <c r="G3158" s="5"/>
      <c r="H3158" s="5"/>
    </row>
    <row r="3159">
      <c r="A3159" s="23" t="s">
        <v>15268</v>
      </c>
      <c r="B3159" s="23" t="s">
        <v>15269</v>
      </c>
      <c r="C3159" s="23" t="s">
        <v>15270</v>
      </c>
      <c r="D3159" s="23" t="s">
        <v>15271</v>
      </c>
      <c r="E3159" s="23" t="s">
        <v>15272</v>
      </c>
      <c r="F3159" s="5"/>
      <c r="G3159" s="5"/>
      <c r="H3159" s="5"/>
    </row>
    <row r="3160">
      <c r="A3160" s="23" t="s">
        <v>15273</v>
      </c>
      <c r="B3160" s="23" t="s">
        <v>15274</v>
      </c>
      <c r="C3160" s="23" t="s">
        <v>15275</v>
      </c>
      <c r="D3160" s="23" t="s">
        <v>15276</v>
      </c>
      <c r="E3160" s="23" t="s">
        <v>15277</v>
      </c>
      <c r="F3160" s="5"/>
      <c r="G3160" s="5"/>
      <c r="H3160" s="5"/>
    </row>
    <row r="3161">
      <c r="A3161" s="23" t="s">
        <v>15278</v>
      </c>
      <c r="B3161" s="23" t="s">
        <v>15279</v>
      </c>
      <c r="C3161" s="23" t="s">
        <v>15280</v>
      </c>
      <c r="D3161" s="23" t="s">
        <v>15281</v>
      </c>
      <c r="E3161" s="23" t="s">
        <v>15282</v>
      </c>
      <c r="F3161" s="5"/>
      <c r="G3161" s="5"/>
      <c r="H3161" s="5"/>
    </row>
    <row r="3162">
      <c r="A3162" s="23" t="s">
        <v>15283</v>
      </c>
      <c r="B3162" s="23" t="s">
        <v>15284</v>
      </c>
      <c r="C3162" s="23" t="s">
        <v>15285</v>
      </c>
      <c r="D3162" s="23" t="s">
        <v>15286</v>
      </c>
      <c r="E3162" s="23" t="s">
        <v>15287</v>
      </c>
      <c r="F3162" s="5"/>
      <c r="G3162" s="5"/>
      <c r="H3162" s="5"/>
    </row>
    <row r="3163">
      <c r="A3163" s="23" t="s">
        <v>15288</v>
      </c>
      <c r="B3163" s="23" t="s">
        <v>15289</v>
      </c>
      <c r="C3163" s="23" t="s">
        <v>15290</v>
      </c>
      <c r="D3163" s="23" t="s">
        <v>15291</v>
      </c>
      <c r="E3163" s="23" t="s">
        <v>15292</v>
      </c>
      <c r="F3163" s="5"/>
      <c r="G3163" s="5"/>
      <c r="H3163" s="5"/>
    </row>
    <row r="3164">
      <c r="A3164" s="23" t="s">
        <v>15293</v>
      </c>
      <c r="B3164" s="23" t="s">
        <v>15294</v>
      </c>
      <c r="C3164" s="23" t="s">
        <v>15295</v>
      </c>
      <c r="D3164" s="23" t="s">
        <v>15296</v>
      </c>
      <c r="E3164" s="23" t="s">
        <v>15297</v>
      </c>
      <c r="F3164" s="5"/>
      <c r="G3164" s="5"/>
      <c r="H3164" s="5"/>
    </row>
    <row r="3165">
      <c r="A3165" s="23" t="s">
        <v>15298</v>
      </c>
      <c r="B3165" s="23" t="s">
        <v>15299</v>
      </c>
      <c r="C3165" s="23" t="s">
        <v>15300</v>
      </c>
      <c r="D3165" s="23" t="s">
        <v>15301</v>
      </c>
      <c r="E3165" s="23" t="s">
        <v>15302</v>
      </c>
      <c r="F3165" s="5"/>
      <c r="G3165" s="5"/>
      <c r="H3165" s="5"/>
    </row>
    <row r="3166">
      <c r="A3166" s="23" t="s">
        <v>15303</v>
      </c>
      <c r="B3166" s="23" t="s">
        <v>15304</v>
      </c>
      <c r="C3166" s="23" t="s">
        <v>15305</v>
      </c>
      <c r="D3166" s="23" t="s">
        <v>15306</v>
      </c>
      <c r="E3166" s="23" t="s">
        <v>15307</v>
      </c>
      <c r="F3166" s="5"/>
      <c r="G3166" s="5"/>
      <c r="H3166" s="5"/>
    </row>
    <row r="3167">
      <c r="A3167" s="23" t="s">
        <v>15308</v>
      </c>
      <c r="B3167" s="23" t="s">
        <v>15309</v>
      </c>
      <c r="C3167" s="23" t="s">
        <v>15310</v>
      </c>
      <c r="D3167" s="23" t="s">
        <v>15311</v>
      </c>
      <c r="E3167" s="23" t="s">
        <v>15312</v>
      </c>
      <c r="F3167" s="5"/>
      <c r="G3167" s="5"/>
      <c r="H3167" s="5"/>
    </row>
    <row r="3168">
      <c r="A3168" s="23" t="s">
        <v>15313</v>
      </c>
      <c r="B3168" s="23" t="s">
        <v>15314</v>
      </c>
      <c r="C3168" s="23" t="s">
        <v>15315</v>
      </c>
      <c r="D3168" s="23" t="s">
        <v>15316</v>
      </c>
      <c r="E3168" s="23" t="s">
        <v>15317</v>
      </c>
      <c r="F3168" s="5"/>
      <c r="G3168" s="5"/>
      <c r="H3168" s="5"/>
    </row>
    <row r="3169">
      <c r="A3169" s="23" t="s">
        <v>15318</v>
      </c>
      <c r="B3169" s="23" t="s">
        <v>15319</v>
      </c>
      <c r="C3169" s="23" t="s">
        <v>15320</v>
      </c>
      <c r="D3169" s="23" t="s">
        <v>15321</v>
      </c>
      <c r="E3169" s="23" t="s">
        <v>15322</v>
      </c>
      <c r="F3169" s="5"/>
      <c r="G3169" s="5"/>
      <c r="H3169" s="5"/>
    </row>
    <row r="3170">
      <c r="A3170" s="23" t="s">
        <v>15323</v>
      </c>
      <c r="B3170" s="23" t="s">
        <v>15324</v>
      </c>
      <c r="C3170" s="23" t="s">
        <v>15325</v>
      </c>
      <c r="D3170" s="23" t="s">
        <v>15326</v>
      </c>
      <c r="E3170" s="23" t="s">
        <v>15327</v>
      </c>
      <c r="F3170" s="5"/>
      <c r="G3170" s="5"/>
      <c r="H3170" s="5"/>
    </row>
    <row r="3171">
      <c r="A3171" s="23" t="s">
        <v>15328</v>
      </c>
      <c r="B3171" s="23" t="s">
        <v>15329</v>
      </c>
      <c r="C3171" s="23" t="s">
        <v>15330</v>
      </c>
      <c r="D3171" s="23" t="s">
        <v>15331</v>
      </c>
      <c r="E3171" s="23" t="s">
        <v>15332</v>
      </c>
      <c r="F3171" s="5"/>
      <c r="G3171" s="5"/>
      <c r="H3171" s="5"/>
    </row>
    <row r="3172">
      <c r="A3172" s="23" t="s">
        <v>15333</v>
      </c>
      <c r="B3172" s="23" t="s">
        <v>15334</v>
      </c>
      <c r="C3172" s="23" t="s">
        <v>15335</v>
      </c>
      <c r="D3172" s="23" t="s">
        <v>15336</v>
      </c>
      <c r="E3172" s="23" t="s">
        <v>15337</v>
      </c>
      <c r="F3172" s="5"/>
      <c r="G3172" s="5"/>
      <c r="H3172" s="5"/>
    </row>
    <row r="3173">
      <c r="A3173" s="23" t="s">
        <v>15338</v>
      </c>
      <c r="B3173" s="23" t="s">
        <v>15339</v>
      </c>
      <c r="C3173" s="23" t="s">
        <v>15340</v>
      </c>
      <c r="D3173" s="23" t="s">
        <v>15341</v>
      </c>
      <c r="E3173" s="23" t="s">
        <v>15342</v>
      </c>
      <c r="F3173" s="5"/>
      <c r="G3173" s="5"/>
      <c r="H3173" s="5"/>
    </row>
    <row r="3174">
      <c r="A3174" s="23" t="s">
        <v>15343</v>
      </c>
      <c r="B3174" s="23" t="s">
        <v>15344</v>
      </c>
      <c r="C3174" s="23" t="s">
        <v>15345</v>
      </c>
      <c r="D3174" s="23" t="s">
        <v>15346</v>
      </c>
      <c r="E3174" s="23" t="s">
        <v>15347</v>
      </c>
      <c r="F3174" s="5"/>
      <c r="G3174" s="5"/>
      <c r="H3174" s="5"/>
    </row>
    <row r="3175">
      <c r="A3175" s="23" t="s">
        <v>15348</v>
      </c>
      <c r="B3175" s="23" t="s">
        <v>15349</v>
      </c>
      <c r="C3175" s="23" t="s">
        <v>15350</v>
      </c>
      <c r="D3175" s="23" t="s">
        <v>15351</v>
      </c>
      <c r="E3175" s="23" t="s">
        <v>15352</v>
      </c>
      <c r="F3175" s="5"/>
      <c r="G3175" s="5"/>
      <c r="H3175" s="5"/>
    </row>
    <row r="3176">
      <c r="A3176" s="23" t="s">
        <v>15353</v>
      </c>
      <c r="B3176" s="23" t="s">
        <v>15354</v>
      </c>
      <c r="C3176" s="23" t="s">
        <v>15355</v>
      </c>
      <c r="D3176" s="23" t="s">
        <v>15356</v>
      </c>
      <c r="E3176" s="23" t="s">
        <v>15357</v>
      </c>
      <c r="F3176" s="5"/>
      <c r="G3176" s="5"/>
      <c r="H3176" s="5"/>
    </row>
    <row r="3177">
      <c r="A3177" s="23" t="s">
        <v>15358</v>
      </c>
      <c r="B3177" s="23" t="s">
        <v>841</v>
      </c>
      <c r="C3177" s="23" t="s">
        <v>15359</v>
      </c>
      <c r="D3177" s="23" t="s">
        <v>15360</v>
      </c>
      <c r="E3177" s="23" t="s">
        <v>15361</v>
      </c>
      <c r="F3177" s="5"/>
      <c r="G3177" s="5"/>
      <c r="H3177" s="5"/>
    </row>
    <row r="3178">
      <c r="A3178" s="23" t="s">
        <v>15362</v>
      </c>
      <c r="B3178" s="23" t="s">
        <v>15363</v>
      </c>
      <c r="C3178" s="23" t="s">
        <v>15364</v>
      </c>
      <c r="D3178" s="23" t="s">
        <v>15365</v>
      </c>
      <c r="E3178" s="23" t="s">
        <v>15366</v>
      </c>
      <c r="F3178" s="5"/>
      <c r="G3178" s="5"/>
      <c r="H3178" s="5"/>
    </row>
    <row r="3179">
      <c r="A3179" s="23" t="s">
        <v>15367</v>
      </c>
      <c r="B3179" s="23" t="s">
        <v>15368</v>
      </c>
      <c r="C3179" s="23" t="s">
        <v>15369</v>
      </c>
      <c r="D3179" s="23" t="s">
        <v>15370</v>
      </c>
      <c r="E3179" s="23" t="s">
        <v>15371</v>
      </c>
      <c r="F3179" s="5"/>
      <c r="G3179" s="5"/>
      <c r="H3179" s="5"/>
    </row>
    <row r="3180">
      <c r="A3180" s="23" t="s">
        <v>15372</v>
      </c>
      <c r="B3180" s="23" t="s">
        <v>15373</v>
      </c>
      <c r="C3180" s="23" t="s">
        <v>15374</v>
      </c>
      <c r="D3180" s="23" t="s">
        <v>15375</v>
      </c>
      <c r="E3180" s="23" t="s">
        <v>15376</v>
      </c>
      <c r="F3180" s="5"/>
      <c r="G3180" s="5"/>
      <c r="H3180" s="5"/>
    </row>
    <row r="3181">
      <c r="A3181" s="23" t="s">
        <v>15377</v>
      </c>
      <c r="B3181" s="23" t="s">
        <v>15378</v>
      </c>
      <c r="C3181" s="23" t="s">
        <v>15379</v>
      </c>
      <c r="D3181" s="23" t="s">
        <v>15380</v>
      </c>
      <c r="E3181" s="23" t="s">
        <v>15381</v>
      </c>
      <c r="F3181" s="5"/>
      <c r="G3181" s="5"/>
      <c r="H3181" s="5"/>
    </row>
    <row r="3182">
      <c r="A3182" s="23" t="s">
        <v>15382</v>
      </c>
      <c r="B3182" s="23" t="s">
        <v>15383</v>
      </c>
      <c r="C3182" s="23" t="s">
        <v>15384</v>
      </c>
      <c r="D3182" s="23" t="s">
        <v>12500</v>
      </c>
      <c r="E3182" s="23" t="s">
        <v>12501</v>
      </c>
      <c r="F3182" s="5"/>
      <c r="G3182" s="5"/>
      <c r="H3182" s="5"/>
    </row>
    <row r="3183">
      <c r="A3183" s="23" t="s">
        <v>15385</v>
      </c>
      <c r="B3183" s="23" t="s">
        <v>15386</v>
      </c>
      <c r="C3183" s="23" t="s">
        <v>15387</v>
      </c>
      <c r="D3183" s="23" t="s">
        <v>15388</v>
      </c>
      <c r="E3183" s="23" t="s">
        <v>15389</v>
      </c>
      <c r="F3183" s="5"/>
      <c r="G3183" s="5"/>
      <c r="H3183" s="5"/>
    </row>
    <row r="3184">
      <c r="A3184" s="23" t="s">
        <v>15390</v>
      </c>
      <c r="B3184" s="23" t="s">
        <v>15391</v>
      </c>
      <c r="C3184" s="23" t="s">
        <v>15392</v>
      </c>
      <c r="D3184" s="23" t="s">
        <v>15393</v>
      </c>
      <c r="E3184" s="23" t="s">
        <v>15394</v>
      </c>
      <c r="F3184" s="5"/>
      <c r="G3184" s="5"/>
      <c r="H3184" s="5"/>
    </row>
    <row r="3185">
      <c r="A3185" s="23" t="s">
        <v>15395</v>
      </c>
      <c r="B3185" s="23" t="s">
        <v>15396</v>
      </c>
      <c r="C3185" s="23" t="s">
        <v>15397</v>
      </c>
      <c r="D3185" s="23" t="s">
        <v>15398</v>
      </c>
      <c r="E3185" s="23" t="s">
        <v>15399</v>
      </c>
      <c r="F3185" s="5"/>
      <c r="G3185" s="5"/>
      <c r="H3185" s="5"/>
    </row>
    <row r="3186">
      <c r="A3186" s="23" t="s">
        <v>15400</v>
      </c>
      <c r="B3186" s="23" t="s">
        <v>15401</v>
      </c>
      <c r="C3186" s="23" t="s">
        <v>15402</v>
      </c>
      <c r="D3186" s="23" t="s">
        <v>15403</v>
      </c>
      <c r="E3186" s="23" t="s">
        <v>15404</v>
      </c>
      <c r="F3186" s="5"/>
      <c r="G3186" s="5"/>
      <c r="H3186" s="5"/>
    </row>
    <row r="3187">
      <c r="A3187" s="23" t="s">
        <v>15405</v>
      </c>
      <c r="B3187" s="23" t="s">
        <v>15406</v>
      </c>
      <c r="C3187" s="23" t="s">
        <v>15407</v>
      </c>
      <c r="D3187" s="23" t="s">
        <v>15408</v>
      </c>
      <c r="E3187" s="23" t="s">
        <v>15409</v>
      </c>
      <c r="F3187" s="5"/>
      <c r="G3187" s="5"/>
      <c r="H3187" s="5"/>
    </row>
    <row r="3188">
      <c r="A3188" s="23" t="s">
        <v>15410</v>
      </c>
      <c r="B3188" s="23" t="s">
        <v>15411</v>
      </c>
      <c r="C3188" s="23" t="s">
        <v>15412</v>
      </c>
      <c r="D3188" s="23" t="s">
        <v>15413</v>
      </c>
      <c r="E3188" s="23" t="s">
        <v>15414</v>
      </c>
      <c r="F3188" s="5"/>
      <c r="G3188" s="5"/>
      <c r="H3188" s="5"/>
    </row>
    <row r="3189">
      <c r="A3189" s="23" t="s">
        <v>15415</v>
      </c>
      <c r="B3189" s="23" t="s">
        <v>15416</v>
      </c>
      <c r="C3189" s="23" t="s">
        <v>15417</v>
      </c>
      <c r="D3189" s="23" t="s">
        <v>15418</v>
      </c>
      <c r="E3189" s="23" t="s">
        <v>15419</v>
      </c>
      <c r="F3189" s="5"/>
      <c r="G3189" s="5"/>
      <c r="H3189" s="5"/>
    </row>
    <row r="3190">
      <c r="A3190" s="23" t="s">
        <v>15420</v>
      </c>
      <c r="B3190" s="23" t="s">
        <v>15421</v>
      </c>
      <c r="C3190" s="23" t="s">
        <v>15422</v>
      </c>
      <c r="D3190" s="23" t="s">
        <v>15423</v>
      </c>
      <c r="E3190" s="23" t="s">
        <v>15424</v>
      </c>
      <c r="F3190" s="5"/>
      <c r="G3190" s="5"/>
      <c r="H3190" s="5"/>
    </row>
    <row r="3191">
      <c r="A3191" s="23" t="s">
        <v>15425</v>
      </c>
      <c r="B3191" s="23" t="s">
        <v>15426</v>
      </c>
      <c r="C3191" s="23" t="s">
        <v>15427</v>
      </c>
      <c r="D3191" s="23" t="s">
        <v>15428</v>
      </c>
      <c r="E3191" s="23" t="s">
        <v>15429</v>
      </c>
      <c r="F3191" s="5"/>
      <c r="G3191" s="5"/>
      <c r="H3191" s="5"/>
    </row>
    <row r="3192">
      <c r="A3192" s="23" t="s">
        <v>15430</v>
      </c>
      <c r="B3192" s="23" t="s">
        <v>15431</v>
      </c>
      <c r="C3192" s="23" t="s">
        <v>15432</v>
      </c>
      <c r="D3192" s="23" t="s">
        <v>15433</v>
      </c>
      <c r="E3192" s="23" t="s">
        <v>15434</v>
      </c>
      <c r="F3192" s="5"/>
      <c r="G3192" s="5"/>
      <c r="H3192" s="5"/>
    </row>
    <row r="3193">
      <c r="A3193" s="23" t="s">
        <v>15435</v>
      </c>
      <c r="B3193" s="23" t="s">
        <v>15436</v>
      </c>
      <c r="C3193" s="23" t="s">
        <v>15437</v>
      </c>
      <c r="D3193" s="23" t="s">
        <v>15438</v>
      </c>
      <c r="E3193" s="23" t="s">
        <v>15439</v>
      </c>
      <c r="F3193" s="5"/>
      <c r="G3193" s="5"/>
      <c r="H3193" s="5"/>
    </row>
    <row r="3194">
      <c r="A3194" s="23" t="s">
        <v>15440</v>
      </c>
      <c r="B3194" s="23" t="s">
        <v>15441</v>
      </c>
      <c r="C3194" s="23" t="s">
        <v>15442</v>
      </c>
      <c r="D3194" s="23" t="s">
        <v>15443</v>
      </c>
      <c r="E3194" s="23" t="s">
        <v>15444</v>
      </c>
      <c r="F3194" s="5"/>
      <c r="G3194" s="5"/>
      <c r="H3194" s="5"/>
    </row>
    <row r="3195">
      <c r="A3195" s="23" t="s">
        <v>15445</v>
      </c>
      <c r="B3195" s="23" t="s">
        <v>15446</v>
      </c>
      <c r="C3195" s="23" t="s">
        <v>15447</v>
      </c>
      <c r="D3195" s="23" t="s">
        <v>15448</v>
      </c>
      <c r="E3195" s="23" t="s">
        <v>15449</v>
      </c>
      <c r="F3195" s="5"/>
      <c r="G3195" s="5"/>
      <c r="H3195" s="5"/>
    </row>
    <row r="3196">
      <c r="A3196" s="23" t="s">
        <v>15450</v>
      </c>
      <c r="B3196" s="23" t="s">
        <v>15451</v>
      </c>
      <c r="C3196" s="23" t="s">
        <v>15452</v>
      </c>
      <c r="D3196" s="23" t="s">
        <v>15453</v>
      </c>
      <c r="E3196" s="23" t="s">
        <v>15454</v>
      </c>
      <c r="F3196" s="5"/>
      <c r="G3196" s="5"/>
      <c r="H3196" s="5"/>
    </row>
    <row r="3197">
      <c r="A3197" s="23" t="s">
        <v>15455</v>
      </c>
      <c r="B3197" s="23" t="s">
        <v>15456</v>
      </c>
      <c r="C3197" s="23" t="s">
        <v>15457</v>
      </c>
      <c r="D3197" s="23" t="s">
        <v>15458</v>
      </c>
      <c r="E3197" s="23" t="s">
        <v>15459</v>
      </c>
      <c r="F3197" s="5"/>
      <c r="G3197" s="5"/>
      <c r="H3197" s="5"/>
    </row>
    <row r="3198">
      <c r="A3198" s="23" t="s">
        <v>15460</v>
      </c>
      <c r="B3198" s="23" t="s">
        <v>15461</v>
      </c>
      <c r="C3198" s="23" t="s">
        <v>15462</v>
      </c>
      <c r="D3198" s="23" t="s">
        <v>15463</v>
      </c>
      <c r="E3198" s="23" t="s">
        <v>15464</v>
      </c>
      <c r="F3198" s="5"/>
      <c r="G3198" s="5"/>
      <c r="H3198" s="5"/>
    </row>
    <row r="3199">
      <c r="A3199" s="23" t="s">
        <v>15465</v>
      </c>
      <c r="B3199" s="23" t="s">
        <v>15466</v>
      </c>
      <c r="C3199" s="23" t="s">
        <v>15467</v>
      </c>
      <c r="D3199" s="23" t="s">
        <v>15468</v>
      </c>
      <c r="E3199" s="23" t="s">
        <v>15469</v>
      </c>
      <c r="F3199" s="5"/>
      <c r="G3199" s="5"/>
      <c r="H3199" s="5"/>
    </row>
    <row r="3200">
      <c r="A3200" s="23" t="s">
        <v>15470</v>
      </c>
      <c r="B3200" s="23" t="s">
        <v>15471</v>
      </c>
      <c r="C3200" s="23" t="s">
        <v>15472</v>
      </c>
      <c r="D3200" s="23" t="s">
        <v>15473</v>
      </c>
      <c r="E3200" s="23" t="s">
        <v>15474</v>
      </c>
      <c r="F3200" s="5"/>
      <c r="G3200" s="5"/>
      <c r="H3200" s="5"/>
    </row>
    <row r="3201">
      <c r="A3201" s="23" t="s">
        <v>15475</v>
      </c>
      <c r="B3201" s="23" t="s">
        <v>15476</v>
      </c>
      <c r="C3201" s="23" t="s">
        <v>15477</v>
      </c>
      <c r="D3201" s="23" t="s">
        <v>15478</v>
      </c>
      <c r="E3201" s="23" t="s">
        <v>15479</v>
      </c>
      <c r="F3201" s="5"/>
      <c r="G3201" s="5"/>
      <c r="H3201" s="5"/>
    </row>
    <row r="3202">
      <c r="A3202" s="23" t="s">
        <v>15480</v>
      </c>
      <c r="B3202" s="23" t="s">
        <v>15481</v>
      </c>
      <c r="C3202" s="23" t="s">
        <v>15482</v>
      </c>
      <c r="D3202" s="23" t="s">
        <v>15483</v>
      </c>
      <c r="E3202" s="23" t="s">
        <v>15484</v>
      </c>
      <c r="F3202" s="5"/>
      <c r="G3202" s="5"/>
      <c r="H3202" s="5"/>
    </row>
    <row r="3203">
      <c r="A3203" s="23" t="s">
        <v>15485</v>
      </c>
      <c r="B3203" s="23" t="s">
        <v>15486</v>
      </c>
      <c r="C3203" s="23" t="s">
        <v>15487</v>
      </c>
      <c r="D3203" s="23" t="s">
        <v>15488</v>
      </c>
      <c r="E3203" s="23" t="s">
        <v>15489</v>
      </c>
      <c r="F3203" s="5"/>
      <c r="G3203" s="5"/>
      <c r="H3203" s="5"/>
    </row>
    <row r="3204">
      <c r="A3204" s="23" t="s">
        <v>15490</v>
      </c>
      <c r="B3204" s="23" t="s">
        <v>15491</v>
      </c>
      <c r="C3204" s="23" t="s">
        <v>15492</v>
      </c>
      <c r="D3204" s="23" t="s">
        <v>15493</v>
      </c>
      <c r="E3204" s="23" t="s">
        <v>15494</v>
      </c>
      <c r="F3204" s="5"/>
      <c r="G3204" s="5"/>
      <c r="H3204" s="5"/>
    </row>
    <row r="3205">
      <c r="A3205" s="23" t="s">
        <v>15495</v>
      </c>
      <c r="B3205" s="23" t="s">
        <v>182</v>
      </c>
      <c r="C3205" s="23" t="s">
        <v>15496</v>
      </c>
      <c r="D3205" s="23" t="s">
        <v>15497</v>
      </c>
      <c r="E3205" s="23" t="s">
        <v>15498</v>
      </c>
      <c r="F3205" s="5"/>
      <c r="G3205" s="5"/>
      <c r="H3205" s="5"/>
    </row>
    <row r="3206">
      <c r="A3206" s="23" t="s">
        <v>15499</v>
      </c>
      <c r="B3206" s="23" t="s">
        <v>15500</v>
      </c>
      <c r="C3206" s="23" t="s">
        <v>15501</v>
      </c>
      <c r="D3206" s="23" t="s">
        <v>15502</v>
      </c>
      <c r="E3206" s="23" t="s">
        <v>15503</v>
      </c>
      <c r="F3206" s="5"/>
      <c r="G3206" s="5"/>
      <c r="H3206" s="5"/>
    </row>
    <row r="3207">
      <c r="A3207" s="23" t="s">
        <v>15504</v>
      </c>
      <c r="B3207" s="23" t="s">
        <v>15505</v>
      </c>
      <c r="C3207" s="23" t="s">
        <v>15506</v>
      </c>
      <c r="D3207" s="23" t="s">
        <v>15507</v>
      </c>
      <c r="E3207" s="23" t="s">
        <v>15508</v>
      </c>
      <c r="F3207" s="5"/>
      <c r="G3207" s="5"/>
      <c r="H3207" s="5"/>
    </row>
    <row r="3208">
      <c r="A3208" s="23" t="s">
        <v>15509</v>
      </c>
      <c r="B3208" s="23" t="s">
        <v>15510</v>
      </c>
      <c r="C3208" s="23" t="s">
        <v>15511</v>
      </c>
      <c r="D3208" s="23" t="s">
        <v>15512</v>
      </c>
      <c r="E3208" s="23" t="s">
        <v>15513</v>
      </c>
      <c r="F3208" s="5"/>
      <c r="G3208" s="5"/>
      <c r="H3208" s="5"/>
    </row>
    <row r="3209">
      <c r="A3209" s="23" t="s">
        <v>15514</v>
      </c>
      <c r="B3209" s="23" t="s">
        <v>15515</v>
      </c>
      <c r="C3209" s="23" t="s">
        <v>15516</v>
      </c>
      <c r="D3209" s="23" t="s">
        <v>15517</v>
      </c>
      <c r="E3209" s="23" t="s">
        <v>15518</v>
      </c>
      <c r="F3209" s="5"/>
      <c r="G3209" s="5"/>
      <c r="H3209" s="5"/>
    </row>
    <row r="3210">
      <c r="A3210" s="23" t="s">
        <v>15519</v>
      </c>
      <c r="B3210" s="23" t="s">
        <v>15520</v>
      </c>
      <c r="C3210" s="23" t="s">
        <v>15521</v>
      </c>
      <c r="D3210" s="23" t="s">
        <v>15522</v>
      </c>
      <c r="E3210" s="23" t="s">
        <v>15523</v>
      </c>
      <c r="F3210" s="5"/>
      <c r="G3210" s="5"/>
      <c r="H3210" s="5"/>
    </row>
    <row r="3211">
      <c r="A3211" s="23" t="s">
        <v>15524</v>
      </c>
      <c r="B3211" s="23" t="s">
        <v>15525</v>
      </c>
      <c r="C3211" s="23" t="s">
        <v>15526</v>
      </c>
      <c r="D3211" s="23" t="s">
        <v>15527</v>
      </c>
      <c r="E3211" s="23" t="s">
        <v>15528</v>
      </c>
      <c r="F3211" s="5"/>
      <c r="G3211" s="5"/>
      <c r="H3211" s="5"/>
    </row>
    <row r="3212">
      <c r="A3212" s="23" t="s">
        <v>15529</v>
      </c>
      <c r="B3212" s="23" t="s">
        <v>15530</v>
      </c>
      <c r="C3212" s="23" t="s">
        <v>15531</v>
      </c>
      <c r="D3212" s="23" t="s">
        <v>15532</v>
      </c>
      <c r="E3212" s="23" t="s">
        <v>15533</v>
      </c>
      <c r="F3212" s="5"/>
      <c r="G3212" s="5"/>
      <c r="H3212" s="5"/>
    </row>
    <row r="3213">
      <c r="A3213" s="23" t="s">
        <v>15534</v>
      </c>
      <c r="B3213" s="23" t="s">
        <v>15535</v>
      </c>
      <c r="C3213" s="23" t="s">
        <v>15536</v>
      </c>
      <c r="D3213" s="23" t="s">
        <v>15537</v>
      </c>
      <c r="E3213" s="23" t="s">
        <v>15538</v>
      </c>
      <c r="F3213" s="5"/>
      <c r="G3213" s="5"/>
      <c r="H3213" s="5"/>
    </row>
    <row r="3214">
      <c r="A3214" s="23" t="s">
        <v>15539</v>
      </c>
      <c r="B3214" s="23" t="s">
        <v>15540</v>
      </c>
      <c r="C3214" s="23" t="s">
        <v>15541</v>
      </c>
      <c r="D3214" s="23" t="s">
        <v>15542</v>
      </c>
      <c r="E3214" s="23" t="s">
        <v>15543</v>
      </c>
      <c r="F3214" s="5"/>
      <c r="G3214" s="5"/>
      <c r="H3214" s="5"/>
    </row>
    <row r="3215">
      <c r="A3215" s="23" t="s">
        <v>15544</v>
      </c>
      <c r="B3215" s="23" t="s">
        <v>15545</v>
      </c>
      <c r="C3215" s="23" t="s">
        <v>15546</v>
      </c>
      <c r="D3215" s="23" t="s">
        <v>15547</v>
      </c>
      <c r="E3215" s="23" t="s">
        <v>15548</v>
      </c>
      <c r="F3215" s="5"/>
      <c r="G3215" s="5"/>
      <c r="H3215" s="5"/>
    </row>
    <row r="3216">
      <c r="A3216" s="23" t="s">
        <v>15549</v>
      </c>
      <c r="B3216" s="23" t="s">
        <v>15550</v>
      </c>
      <c r="C3216" s="23" t="s">
        <v>15551</v>
      </c>
      <c r="D3216" s="23" t="s">
        <v>15552</v>
      </c>
      <c r="E3216" s="23" t="s">
        <v>15553</v>
      </c>
      <c r="F3216" s="5"/>
      <c r="G3216" s="5"/>
      <c r="H3216" s="5"/>
    </row>
    <row r="3217">
      <c r="A3217" s="23" t="s">
        <v>15554</v>
      </c>
      <c r="B3217" s="23" t="s">
        <v>15555</v>
      </c>
      <c r="C3217" s="23" t="s">
        <v>15556</v>
      </c>
      <c r="D3217" s="23" t="s">
        <v>15557</v>
      </c>
      <c r="E3217" s="23" t="s">
        <v>15558</v>
      </c>
      <c r="F3217" s="5"/>
      <c r="G3217" s="5"/>
      <c r="H3217" s="5"/>
    </row>
    <row r="3218">
      <c r="A3218" s="23" t="s">
        <v>15559</v>
      </c>
      <c r="B3218" s="23" t="s">
        <v>15560</v>
      </c>
      <c r="C3218" s="23" t="s">
        <v>15561</v>
      </c>
      <c r="D3218" s="23" t="s">
        <v>15562</v>
      </c>
      <c r="E3218" s="23" t="s">
        <v>15563</v>
      </c>
      <c r="F3218" s="5"/>
      <c r="G3218" s="5"/>
      <c r="H3218" s="5"/>
    </row>
    <row r="3219">
      <c r="A3219" s="23" t="s">
        <v>15564</v>
      </c>
      <c r="B3219" s="23" t="s">
        <v>15565</v>
      </c>
      <c r="C3219" s="23" t="s">
        <v>15566</v>
      </c>
      <c r="D3219" s="23" t="s">
        <v>15567</v>
      </c>
      <c r="E3219" s="23" t="s">
        <v>15568</v>
      </c>
      <c r="F3219" s="5"/>
      <c r="G3219" s="5"/>
      <c r="H3219" s="5"/>
    </row>
    <row r="3220">
      <c r="A3220" s="23" t="s">
        <v>15569</v>
      </c>
      <c r="B3220" s="23" t="s">
        <v>15570</v>
      </c>
      <c r="C3220" s="23" t="s">
        <v>15571</v>
      </c>
      <c r="D3220" s="23" t="s">
        <v>15572</v>
      </c>
      <c r="E3220" s="23" t="s">
        <v>15573</v>
      </c>
      <c r="F3220" s="5"/>
      <c r="G3220" s="5"/>
      <c r="H3220" s="5"/>
    </row>
    <row r="3221">
      <c r="A3221" s="23" t="s">
        <v>15574</v>
      </c>
      <c r="B3221" s="23" t="s">
        <v>15575</v>
      </c>
      <c r="C3221" s="23" t="s">
        <v>15576</v>
      </c>
      <c r="D3221" s="23" t="s">
        <v>15577</v>
      </c>
      <c r="E3221" s="23" t="s">
        <v>15578</v>
      </c>
      <c r="F3221" s="5"/>
      <c r="G3221" s="5"/>
      <c r="H3221" s="5"/>
    </row>
    <row r="3222">
      <c r="A3222" s="23" t="s">
        <v>15579</v>
      </c>
      <c r="B3222" s="23" t="s">
        <v>15580</v>
      </c>
      <c r="C3222" s="23" t="s">
        <v>15581</v>
      </c>
      <c r="D3222" s="23" t="s">
        <v>15582</v>
      </c>
      <c r="E3222" s="23" t="s">
        <v>15583</v>
      </c>
      <c r="F3222" s="5"/>
      <c r="G3222" s="5"/>
      <c r="H3222" s="5"/>
    </row>
    <row r="3223">
      <c r="A3223" s="23" t="s">
        <v>15584</v>
      </c>
      <c r="B3223" s="23" t="s">
        <v>15585</v>
      </c>
      <c r="C3223" s="23" t="s">
        <v>15586</v>
      </c>
      <c r="D3223" s="23" t="s">
        <v>15587</v>
      </c>
      <c r="E3223" s="23" t="s">
        <v>15588</v>
      </c>
      <c r="F3223" s="5"/>
      <c r="G3223" s="5"/>
      <c r="H3223" s="5"/>
    </row>
    <row r="3224">
      <c r="A3224" s="23" t="s">
        <v>15589</v>
      </c>
      <c r="B3224" s="23" t="s">
        <v>15590</v>
      </c>
      <c r="C3224" s="23" t="s">
        <v>15591</v>
      </c>
      <c r="D3224" s="23" t="s">
        <v>15592</v>
      </c>
      <c r="E3224" s="23" t="s">
        <v>15593</v>
      </c>
      <c r="F3224" s="5"/>
      <c r="G3224" s="5"/>
      <c r="H3224" s="5"/>
    </row>
    <row r="3225">
      <c r="A3225" s="23" t="s">
        <v>15594</v>
      </c>
      <c r="B3225" s="23" t="s">
        <v>15595</v>
      </c>
      <c r="C3225" s="23" t="s">
        <v>15596</v>
      </c>
      <c r="D3225" s="23" t="s">
        <v>15597</v>
      </c>
      <c r="E3225" s="23" t="s">
        <v>15598</v>
      </c>
      <c r="F3225" s="5"/>
      <c r="G3225" s="5"/>
      <c r="H3225" s="5"/>
    </row>
    <row r="3226">
      <c r="A3226" s="23" t="s">
        <v>15599</v>
      </c>
      <c r="B3226" s="23" t="s">
        <v>15600</v>
      </c>
      <c r="C3226" s="23" t="s">
        <v>15601</v>
      </c>
      <c r="D3226" s="23" t="s">
        <v>15602</v>
      </c>
      <c r="E3226" s="23" t="s">
        <v>15603</v>
      </c>
      <c r="F3226" s="5"/>
      <c r="G3226" s="5"/>
      <c r="H3226" s="5"/>
    </row>
    <row r="3227">
      <c r="A3227" s="23" t="s">
        <v>15604</v>
      </c>
      <c r="B3227" s="23" t="s">
        <v>15605</v>
      </c>
      <c r="C3227" s="23" t="s">
        <v>15606</v>
      </c>
      <c r="D3227" s="23" t="s">
        <v>15607</v>
      </c>
      <c r="E3227" s="23" t="s">
        <v>15608</v>
      </c>
      <c r="F3227" s="5"/>
      <c r="G3227" s="5"/>
      <c r="H3227" s="5"/>
    </row>
    <row r="3228">
      <c r="A3228" s="23" t="s">
        <v>15609</v>
      </c>
      <c r="B3228" s="23" t="s">
        <v>15610</v>
      </c>
      <c r="C3228" s="23" t="s">
        <v>15611</v>
      </c>
      <c r="D3228" s="23" t="s">
        <v>15612</v>
      </c>
      <c r="E3228" s="23" t="s">
        <v>15613</v>
      </c>
      <c r="F3228" s="5"/>
      <c r="G3228" s="5"/>
      <c r="H3228" s="5"/>
    </row>
    <row r="3229">
      <c r="A3229" s="23" t="s">
        <v>15614</v>
      </c>
      <c r="B3229" s="23" t="s">
        <v>15615</v>
      </c>
      <c r="C3229" s="23" t="s">
        <v>15616</v>
      </c>
      <c r="D3229" s="23" t="s">
        <v>15617</v>
      </c>
      <c r="E3229" s="23" t="s">
        <v>15618</v>
      </c>
      <c r="F3229" s="5"/>
      <c r="G3229" s="5"/>
      <c r="H3229" s="5"/>
    </row>
    <row r="3230">
      <c r="A3230" s="23" t="s">
        <v>15619</v>
      </c>
      <c r="B3230" s="23" t="s">
        <v>15620</v>
      </c>
      <c r="C3230" s="23" t="s">
        <v>15621</v>
      </c>
      <c r="D3230" s="23" t="s">
        <v>15622</v>
      </c>
      <c r="E3230" s="23" t="s">
        <v>15623</v>
      </c>
      <c r="F3230" s="5"/>
      <c r="G3230" s="5"/>
      <c r="H3230" s="5"/>
    </row>
    <row r="3231">
      <c r="A3231" s="23" t="s">
        <v>15624</v>
      </c>
      <c r="B3231" s="23" t="s">
        <v>15625</v>
      </c>
      <c r="C3231" s="23" t="s">
        <v>15626</v>
      </c>
      <c r="D3231" s="23" t="s">
        <v>15627</v>
      </c>
      <c r="E3231" s="23" t="s">
        <v>15628</v>
      </c>
      <c r="F3231" s="5"/>
      <c r="G3231" s="5"/>
      <c r="H3231" s="5"/>
    </row>
    <row r="3232">
      <c r="A3232" s="23" t="s">
        <v>15629</v>
      </c>
      <c r="B3232" s="23" t="s">
        <v>15630</v>
      </c>
      <c r="C3232" s="23" t="s">
        <v>15631</v>
      </c>
      <c r="D3232" s="23" t="s">
        <v>15632</v>
      </c>
      <c r="E3232" s="23" t="s">
        <v>15633</v>
      </c>
      <c r="F3232" s="5"/>
      <c r="G3232" s="5"/>
      <c r="H3232" s="5"/>
    </row>
    <row r="3233">
      <c r="A3233" s="23" t="s">
        <v>15634</v>
      </c>
      <c r="B3233" s="23" t="s">
        <v>15635</v>
      </c>
      <c r="C3233" s="23" t="s">
        <v>15636</v>
      </c>
      <c r="D3233" s="23" t="s">
        <v>15637</v>
      </c>
      <c r="E3233" s="23" t="s">
        <v>15638</v>
      </c>
      <c r="F3233" s="5"/>
      <c r="G3233" s="5"/>
      <c r="H3233" s="5"/>
    </row>
    <row r="3234">
      <c r="A3234" s="23" t="s">
        <v>15639</v>
      </c>
      <c r="B3234" s="23" t="s">
        <v>15640</v>
      </c>
      <c r="C3234" s="23" t="s">
        <v>15641</v>
      </c>
      <c r="D3234" s="23" t="s">
        <v>15642</v>
      </c>
      <c r="E3234" s="23" t="s">
        <v>15643</v>
      </c>
      <c r="F3234" s="5"/>
      <c r="G3234" s="5"/>
      <c r="H3234" s="5"/>
    </row>
    <row r="3235">
      <c r="A3235" s="23" t="s">
        <v>15644</v>
      </c>
      <c r="B3235" s="23" t="s">
        <v>15645</v>
      </c>
      <c r="C3235" s="23" t="s">
        <v>15646</v>
      </c>
      <c r="D3235" s="23" t="s">
        <v>15647</v>
      </c>
      <c r="E3235" s="23" t="s">
        <v>15648</v>
      </c>
      <c r="F3235" s="5"/>
      <c r="G3235" s="5"/>
      <c r="H3235" s="5"/>
    </row>
    <row r="3236">
      <c r="A3236" s="23" t="s">
        <v>15649</v>
      </c>
      <c r="B3236" s="23" t="s">
        <v>15650</v>
      </c>
      <c r="C3236" s="23" t="s">
        <v>15651</v>
      </c>
      <c r="D3236" s="23" t="s">
        <v>15652</v>
      </c>
      <c r="E3236" s="23" t="s">
        <v>15653</v>
      </c>
      <c r="F3236" s="5"/>
      <c r="G3236" s="5"/>
      <c r="H3236" s="5"/>
    </row>
    <row r="3237">
      <c r="A3237" s="23" t="s">
        <v>15654</v>
      </c>
      <c r="B3237" s="23" t="s">
        <v>15655</v>
      </c>
      <c r="C3237" s="23" t="s">
        <v>15656</v>
      </c>
      <c r="D3237" s="23" t="s">
        <v>15657</v>
      </c>
      <c r="E3237" s="23" t="s">
        <v>15658</v>
      </c>
      <c r="F3237" s="5"/>
      <c r="G3237" s="5"/>
      <c r="H3237" s="5"/>
    </row>
    <row r="3238">
      <c r="A3238" s="23" t="s">
        <v>15659</v>
      </c>
      <c r="B3238" s="23" t="s">
        <v>15660</v>
      </c>
      <c r="C3238" s="23" t="s">
        <v>15661</v>
      </c>
      <c r="D3238" s="23" t="s">
        <v>15662</v>
      </c>
      <c r="E3238" s="23" t="s">
        <v>15663</v>
      </c>
      <c r="F3238" s="5"/>
      <c r="G3238" s="5"/>
      <c r="H3238" s="5"/>
    </row>
    <row r="3239">
      <c r="A3239" s="23" t="s">
        <v>15664</v>
      </c>
      <c r="B3239" s="23" t="s">
        <v>15665</v>
      </c>
      <c r="C3239" s="23" t="s">
        <v>15666</v>
      </c>
      <c r="D3239" s="23" t="s">
        <v>15667</v>
      </c>
      <c r="E3239" s="23" t="s">
        <v>15668</v>
      </c>
      <c r="F3239" s="5"/>
      <c r="G3239" s="5"/>
      <c r="H3239" s="5"/>
    </row>
    <row r="3240">
      <c r="A3240" s="23" t="s">
        <v>15669</v>
      </c>
      <c r="B3240" s="23" t="s">
        <v>15670</v>
      </c>
      <c r="C3240" s="23" t="s">
        <v>15671</v>
      </c>
      <c r="D3240" s="23" t="s">
        <v>15672</v>
      </c>
      <c r="E3240" s="23" t="s">
        <v>15673</v>
      </c>
      <c r="F3240" s="5"/>
      <c r="G3240" s="5"/>
      <c r="H3240" s="5"/>
    </row>
    <row r="3241">
      <c r="A3241" s="23" t="s">
        <v>15674</v>
      </c>
      <c r="B3241" s="23" t="s">
        <v>15675</v>
      </c>
      <c r="C3241" s="23" t="s">
        <v>15676</v>
      </c>
      <c r="D3241" s="23" t="s">
        <v>15677</v>
      </c>
      <c r="E3241" s="23" t="s">
        <v>15678</v>
      </c>
      <c r="F3241" s="5"/>
      <c r="G3241" s="5"/>
      <c r="H3241" s="5"/>
    </row>
    <row r="3242">
      <c r="A3242" s="23" t="s">
        <v>15679</v>
      </c>
      <c r="B3242" s="23" t="s">
        <v>15680</v>
      </c>
      <c r="C3242" s="23" t="s">
        <v>15681</v>
      </c>
      <c r="D3242" s="23" t="s">
        <v>15682</v>
      </c>
      <c r="E3242" s="23" t="s">
        <v>15683</v>
      </c>
      <c r="F3242" s="5"/>
      <c r="G3242" s="5"/>
      <c r="H3242" s="5"/>
    </row>
    <row r="3243">
      <c r="A3243" s="23" t="s">
        <v>15684</v>
      </c>
      <c r="B3243" s="23" t="s">
        <v>15685</v>
      </c>
      <c r="C3243" s="23" t="s">
        <v>15686</v>
      </c>
      <c r="D3243" s="23" t="s">
        <v>15687</v>
      </c>
      <c r="E3243" s="23" t="s">
        <v>15688</v>
      </c>
      <c r="F3243" s="5"/>
      <c r="G3243" s="5"/>
      <c r="H3243" s="5"/>
    </row>
    <row r="3244">
      <c r="A3244" s="23" t="s">
        <v>15689</v>
      </c>
      <c r="B3244" s="23" t="s">
        <v>15690</v>
      </c>
      <c r="C3244" s="23" t="s">
        <v>15691</v>
      </c>
      <c r="D3244" s="23" t="s">
        <v>15692</v>
      </c>
      <c r="E3244" s="23" t="s">
        <v>15693</v>
      </c>
      <c r="F3244" s="5"/>
      <c r="G3244" s="5"/>
      <c r="H3244" s="5"/>
    </row>
    <row r="3245">
      <c r="A3245" s="23" t="s">
        <v>15694</v>
      </c>
      <c r="B3245" s="23" t="s">
        <v>15481</v>
      </c>
      <c r="C3245" s="23" t="s">
        <v>15695</v>
      </c>
      <c r="D3245" s="23" t="s">
        <v>15696</v>
      </c>
      <c r="E3245" s="23" t="s">
        <v>15697</v>
      </c>
      <c r="F3245" s="5"/>
      <c r="G3245" s="5"/>
      <c r="H3245" s="5"/>
    </row>
    <row r="3246">
      <c r="A3246" s="23" t="s">
        <v>15698</v>
      </c>
      <c r="B3246" s="23" t="s">
        <v>15515</v>
      </c>
      <c r="C3246" s="23" t="s">
        <v>15699</v>
      </c>
      <c r="D3246" s="23" t="s">
        <v>15517</v>
      </c>
      <c r="E3246" s="23" t="s">
        <v>15518</v>
      </c>
      <c r="F3246" s="5"/>
      <c r="G3246" s="5"/>
      <c r="H3246" s="5"/>
    </row>
    <row r="3247">
      <c r="A3247" s="23" t="s">
        <v>15700</v>
      </c>
      <c r="B3247" s="23" t="s">
        <v>15701</v>
      </c>
      <c r="C3247" s="23" t="s">
        <v>15702</v>
      </c>
      <c r="D3247" s="23" t="s">
        <v>15703</v>
      </c>
      <c r="E3247" s="23" t="s">
        <v>15704</v>
      </c>
      <c r="F3247" s="5"/>
      <c r="G3247" s="5"/>
      <c r="H3247" s="5"/>
    </row>
    <row r="3248">
      <c r="A3248" s="23" t="s">
        <v>15705</v>
      </c>
      <c r="B3248" s="23" t="s">
        <v>15706</v>
      </c>
      <c r="C3248" s="23" t="s">
        <v>15707</v>
      </c>
      <c r="D3248" s="23" t="s">
        <v>15708</v>
      </c>
      <c r="E3248" s="23" t="s">
        <v>15709</v>
      </c>
      <c r="F3248" s="5"/>
      <c r="G3248" s="5"/>
      <c r="H3248" s="5"/>
    </row>
    <row r="3249">
      <c r="A3249" s="23" t="s">
        <v>15710</v>
      </c>
      <c r="B3249" s="23" t="s">
        <v>15711</v>
      </c>
      <c r="C3249" s="23" t="s">
        <v>15712</v>
      </c>
      <c r="D3249" s="23" t="s">
        <v>15713</v>
      </c>
      <c r="E3249" s="23" t="s">
        <v>15714</v>
      </c>
      <c r="F3249" s="5"/>
      <c r="G3249" s="5"/>
      <c r="H3249" s="5"/>
    </row>
    <row r="3250">
      <c r="A3250" s="23" t="s">
        <v>15715</v>
      </c>
      <c r="B3250" s="23" t="s">
        <v>15716</v>
      </c>
      <c r="C3250" s="23" t="s">
        <v>15717</v>
      </c>
      <c r="D3250" s="23" t="s">
        <v>15718</v>
      </c>
      <c r="E3250" s="23" t="s">
        <v>15719</v>
      </c>
      <c r="F3250" s="5"/>
      <c r="G3250" s="5"/>
      <c r="H3250" s="5"/>
    </row>
    <row r="3251">
      <c r="A3251" s="23" t="s">
        <v>15720</v>
      </c>
      <c r="B3251" s="23" t="s">
        <v>15721</v>
      </c>
      <c r="C3251" s="23" t="s">
        <v>15722</v>
      </c>
      <c r="D3251" s="23" t="s">
        <v>15723</v>
      </c>
      <c r="E3251" s="23" t="s">
        <v>4485</v>
      </c>
      <c r="F3251" s="5"/>
      <c r="G3251" s="5"/>
      <c r="H3251" s="5"/>
    </row>
    <row r="3252">
      <c r="A3252" s="23" t="s">
        <v>15724</v>
      </c>
      <c r="B3252" s="23" t="s">
        <v>15725</v>
      </c>
      <c r="C3252" s="23" t="s">
        <v>15726</v>
      </c>
      <c r="D3252" s="23" t="s">
        <v>15727</v>
      </c>
      <c r="E3252" s="23" t="s">
        <v>15728</v>
      </c>
      <c r="F3252" s="5"/>
      <c r="G3252" s="5"/>
      <c r="H3252" s="5"/>
    </row>
    <row r="3253">
      <c r="A3253" s="23" t="s">
        <v>15729</v>
      </c>
      <c r="B3253" s="23" t="s">
        <v>15730</v>
      </c>
      <c r="C3253" s="23" t="s">
        <v>15731</v>
      </c>
      <c r="D3253" s="23" t="s">
        <v>15732</v>
      </c>
      <c r="E3253" s="23" t="s">
        <v>15733</v>
      </c>
      <c r="F3253" s="5"/>
      <c r="G3253" s="5"/>
      <c r="H3253" s="5"/>
    </row>
    <row r="3254">
      <c r="A3254" s="23" t="s">
        <v>15734</v>
      </c>
      <c r="B3254" s="23" t="s">
        <v>15735</v>
      </c>
      <c r="C3254" s="23" t="s">
        <v>15736</v>
      </c>
      <c r="D3254" s="23" t="s">
        <v>15737</v>
      </c>
      <c r="E3254" s="23" t="s">
        <v>15738</v>
      </c>
      <c r="F3254" s="5"/>
      <c r="G3254" s="5"/>
      <c r="H3254" s="5"/>
    </row>
    <row r="3255">
      <c r="A3255" s="23" t="s">
        <v>15739</v>
      </c>
      <c r="B3255" s="23" t="s">
        <v>15740</v>
      </c>
      <c r="C3255" s="23" t="s">
        <v>15741</v>
      </c>
      <c r="D3255" s="23" t="s">
        <v>15742</v>
      </c>
      <c r="E3255" s="23" t="s">
        <v>15743</v>
      </c>
      <c r="F3255" s="5"/>
      <c r="G3255" s="5"/>
      <c r="H3255" s="5"/>
    </row>
    <row r="3256">
      <c r="A3256" s="23" t="s">
        <v>15744</v>
      </c>
      <c r="B3256" s="23" t="s">
        <v>15745</v>
      </c>
      <c r="C3256" s="23" t="s">
        <v>15746</v>
      </c>
      <c r="D3256" s="23" t="s">
        <v>15747</v>
      </c>
      <c r="E3256" s="23" t="s">
        <v>15748</v>
      </c>
      <c r="F3256" s="5"/>
      <c r="G3256" s="5"/>
      <c r="H3256" s="5"/>
    </row>
    <row r="3257">
      <c r="A3257" s="23" t="s">
        <v>15749</v>
      </c>
      <c r="B3257" s="23" t="s">
        <v>15750</v>
      </c>
      <c r="C3257" s="23" t="s">
        <v>15751</v>
      </c>
      <c r="D3257" s="23" t="s">
        <v>15752</v>
      </c>
      <c r="E3257" s="23" t="s">
        <v>15753</v>
      </c>
      <c r="F3257" s="5"/>
      <c r="G3257" s="5"/>
      <c r="H3257" s="5"/>
    </row>
    <row r="3258">
      <c r="A3258" s="23" t="s">
        <v>15754</v>
      </c>
      <c r="B3258" s="23" t="s">
        <v>15755</v>
      </c>
      <c r="C3258" s="23" t="s">
        <v>15756</v>
      </c>
      <c r="D3258" s="23" t="s">
        <v>15757</v>
      </c>
      <c r="E3258" s="23" t="s">
        <v>15758</v>
      </c>
      <c r="F3258" s="5"/>
      <c r="G3258" s="5"/>
      <c r="H3258" s="5"/>
    </row>
    <row r="3259">
      <c r="A3259" s="23" t="s">
        <v>15759</v>
      </c>
      <c r="B3259" s="23" t="s">
        <v>15760</v>
      </c>
      <c r="C3259" s="23" t="s">
        <v>15761</v>
      </c>
      <c r="D3259" s="23" t="s">
        <v>15762</v>
      </c>
      <c r="E3259" s="23" t="s">
        <v>15763</v>
      </c>
      <c r="F3259" s="5"/>
      <c r="G3259" s="5"/>
      <c r="H3259" s="5"/>
    </row>
    <row r="3260">
      <c r="A3260" s="23" t="s">
        <v>15764</v>
      </c>
      <c r="B3260" s="23" t="s">
        <v>15765</v>
      </c>
      <c r="C3260" s="23" t="s">
        <v>15766</v>
      </c>
      <c r="D3260" s="23" t="s">
        <v>15767</v>
      </c>
      <c r="E3260" s="23" t="s">
        <v>15768</v>
      </c>
      <c r="F3260" s="5"/>
      <c r="G3260" s="5"/>
      <c r="H3260" s="5"/>
    </row>
    <row r="3261">
      <c r="A3261" s="23" t="s">
        <v>15769</v>
      </c>
      <c r="B3261" s="23" t="s">
        <v>15770</v>
      </c>
      <c r="C3261" s="23" t="s">
        <v>15771</v>
      </c>
      <c r="D3261" s="23" t="s">
        <v>15772</v>
      </c>
      <c r="E3261" s="23" t="s">
        <v>15773</v>
      </c>
      <c r="F3261" s="5"/>
      <c r="G3261" s="5"/>
      <c r="H3261" s="5"/>
    </row>
    <row r="3262">
      <c r="A3262" s="23" t="s">
        <v>15774</v>
      </c>
      <c r="B3262" s="23" t="s">
        <v>15775</v>
      </c>
      <c r="C3262" s="23" t="s">
        <v>15776</v>
      </c>
      <c r="D3262" s="23" t="s">
        <v>15777</v>
      </c>
      <c r="E3262" s="23" t="s">
        <v>15778</v>
      </c>
      <c r="F3262" s="5"/>
      <c r="G3262" s="5"/>
      <c r="H3262" s="5"/>
    </row>
    <row r="3263">
      <c r="A3263" s="23" t="s">
        <v>15779</v>
      </c>
      <c r="B3263" s="23" t="s">
        <v>15780</v>
      </c>
      <c r="C3263" s="23" t="s">
        <v>15781</v>
      </c>
      <c r="D3263" s="23" t="s">
        <v>15782</v>
      </c>
      <c r="E3263" s="23" t="s">
        <v>15783</v>
      </c>
      <c r="F3263" s="5"/>
      <c r="G3263" s="5"/>
      <c r="H3263" s="5"/>
    </row>
    <row r="3264">
      <c r="A3264" s="23" t="s">
        <v>15784</v>
      </c>
      <c r="B3264" s="23" t="s">
        <v>15785</v>
      </c>
      <c r="C3264" s="23" t="s">
        <v>15786</v>
      </c>
      <c r="D3264" s="23" t="s">
        <v>15787</v>
      </c>
      <c r="E3264" s="23" t="s">
        <v>15788</v>
      </c>
      <c r="F3264" s="5"/>
      <c r="G3264" s="5"/>
      <c r="H3264" s="5"/>
    </row>
    <row r="3265">
      <c r="A3265" s="23" t="s">
        <v>15789</v>
      </c>
      <c r="B3265" s="23" t="s">
        <v>15790</v>
      </c>
      <c r="C3265" s="23" t="s">
        <v>15791</v>
      </c>
      <c r="D3265" s="23" t="s">
        <v>15792</v>
      </c>
      <c r="E3265" s="23" t="s">
        <v>15793</v>
      </c>
      <c r="F3265" s="5"/>
      <c r="G3265" s="5"/>
      <c r="H3265" s="5"/>
    </row>
    <row r="3266">
      <c r="A3266" s="23" t="s">
        <v>15794</v>
      </c>
      <c r="B3266" s="23" t="s">
        <v>15795</v>
      </c>
      <c r="C3266" s="23" t="s">
        <v>15796</v>
      </c>
      <c r="D3266" s="23" t="s">
        <v>15797</v>
      </c>
      <c r="E3266" s="23" t="s">
        <v>15798</v>
      </c>
      <c r="F3266" s="5"/>
      <c r="G3266" s="5"/>
      <c r="H3266" s="5"/>
    </row>
    <row r="3267">
      <c r="A3267" s="23" t="s">
        <v>15799</v>
      </c>
      <c r="B3267" s="23" t="s">
        <v>15800</v>
      </c>
      <c r="C3267" s="23" t="s">
        <v>15796</v>
      </c>
      <c r="D3267" s="23" t="s">
        <v>15801</v>
      </c>
      <c r="E3267" s="23" t="s">
        <v>15802</v>
      </c>
      <c r="F3267" s="5"/>
      <c r="G3267" s="5"/>
      <c r="H3267" s="5"/>
    </row>
    <row r="3268">
      <c r="A3268" s="23" t="s">
        <v>15803</v>
      </c>
      <c r="B3268" s="23" t="s">
        <v>15804</v>
      </c>
      <c r="C3268" s="23" t="s">
        <v>15805</v>
      </c>
      <c r="D3268" s="23" t="s">
        <v>15806</v>
      </c>
      <c r="E3268" s="23" t="s">
        <v>15807</v>
      </c>
      <c r="F3268" s="5"/>
      <c r="G3268" s="5"/>
      <c r="H3268" s="5"/>
    </row>
    <row r="3269">
      <c r="A3269" s="23" t="s">
        <v>15808</v>
      </c>
      <c r="B3269" s="23" t="s">
        <v>15809</v>
      </c>
      <c r="C3269" s="23" t="s">
        <v>15810</v>
      </c>
      <c r="D3269" s="23" t="s">
        <v>15811</v>
      </c>
      <c r="E3269" s="23" t="s">
        <v>15812</v>
      </c>
      <c r="F3269" s="5"/>
      <c r="G3269" s="5"/>
      <c r="H3269" s="5"/>
    </row>
    <row r="3270">
      <c r="A3270" s="23" t="s">
        <v>15813</v>
      </c>
      <c r="B3270" s="23" t="s">
        <v>15814</v>
      </c>
      <c r="C3270" s="23" t="s">
        <v>15815</v>
      </c>
      <c r="D3270" s="23" t="s">
        <v>15816</v>
      </c>
      <c r="E3270" s="23" t="s">
        <v>15817</v>
      </c>
      <c r="F3270" s="5"/>
      <c r="G3270" s="5"/>
      <c r="H3270" s="5"/>
    </row>
    <row r="3271">
      <c r="A3271" s="23" t="s">
        <v>15818</v>
      </c>
      <c r="B3271" s="23" t="s">
        <v>15819</v>
      </c>
      <c r="C3271" s="23" t="s">
        <v>15820</v>
      </c>
      <c r="D3271" s="23" t="s">
        <v>15821</v>
      </c>
      <c r="E3271" s="23" t="s">
        <v>15822</v>
      </c>
      <c r="F3271" s="5"/>
      <c r="G3271" s="5"/>
      <c r="H3271" s="5"/>
    </row>
    <row r="3272">
      <c r="A3272" s="23" t="s">
        <v>15823</v>
      </c>
      <c r="B3272" s="23" t="s">
        <v>15824</v>
      </c>
      <c r="C3272" s="23" t="s">
        <v>15825</v>
      </c>
      <c r="D3272" s="23" t="s">
        <v>15826</v>
      </c>
      <c r="E3272" s="23" t="s">
        <v>15827</v>
      </c>
      <c r="F3272" s="5"/>
      <c r="G3272" s="5"/>
      <c r="H3272" s="5"/>
    </row>
    <row r="3273">
      <c r="A3273" s="23" t="s">
        <v>15828</v>
      </c>
      <c r="B3273" s="23" t="s">
        <v>15829</v>
      </c>
      <c r="C3273" s="23" t="s">
        <v>15830</v>
      </c>
      <c r="D3273" s="23" t="s">
        <v>15831</v>
      </c>
      <c r="E3273" s="23" t="s">
        <v>15832</v>
      </c>
      <c r="F3273" s="5"/>
      <c r="G3273" s="5"/>
      <c r="H3273" s="5"/>
    </row>
    <row r="3274">
      <c r="A3274" s="23" t="s">
        <v>15833</v>
      </c>
      <c r="B3274" s="23" t="s">
        <v>15834</v>
      </c>
      <c r="C3274" s="23" t="s">
        <v>15835</v>
      </c>
      <c r="D3274" s="23" t="s">
        <v>15836</v>
      </c>
      <c r="E3274" s="23" t="s">
        <v>15837</v>
      </c>
      <c r="F3274" s="5"/>
      <c r="G3274" s="5"/>
      <c r="H3274" s="5"/>
    </row>
    <row r="3275">
      <c r="A3275" s="23" t="s">
        <v>15838</v>
      </c>
      <c r="B3275" s="23" t="s">
        <v>15839</v>
      </c>
      <c r="C3275" s="23" t="s">
        <v>15840</v>
      </c>
      <c r="D3275" s="23" t="s">
        <v>15841</v>
      </c>
      <c r="E3275" s="23" t="s">
        <v>15842</v>
      </c>
      <c r="F3275" s="5"/>
      <c r="G3275" s="5"/>
      <c r="H3275" s="5"/>
    </row>
    <row r="3276">
      <c r="A3276" s="23" t="s">
        <v>15843</v>
      </c>
      <c r="B3276" s="23" t="s">
        <v>15844</v>
      </c>
      <c r="C3276" s="23" t="s">
        <v>15845</v>
      </c>
      <c r="D3276" s="23" t="s">
        <v>15846</v>
      </c>
      <c r="E3276" s="23" t="s">
        <v>15847</v>
      </c>
      <c r="F3276" s="5"/>
      <c r="G3276" s="5"/>
      <c r="H3276" s="5"/>
    </row>
    <row r="3277">
      <c r="A3277" s="23" t="s">
        <v>15848</v>
      </c>
      <c r="B3277" s="23" t="s">
        <v>15849</v>
      </c>
      <c r="C3277" s="23" t="s">
        <v>15850</v>
      </c>
      <c r="D3277" s="23" t="s">
        <v>15851</v>
      </c>
      <c r="E3277" s="23" t="s">
        <v>15852</v>
      </c>
      <c r="F3277" s="5"/>
      <c r="G3277" s="5"/>
      <c r="H3277" s="5"/>
    </row>
    <row r="3278">
      <c r="A3278" s="23" t="s">
        <v>15853</v>
      </c>
      <c r="B3278" s="23" t="s">
        <v>15854</v>
      </c>
      <c r="C3278" s="23" t="s">
        <v>15855</v>
      </c>
      <c r="D3278" s="23" t="s">
        <v>15856</v>
      </c>
      <c r="E3278" s="23" t="s">
        <v>15857</v>
      </c>
      <c r="F3278" s="5"/>
      <c r="G3278" s="5"/>
      <c r="H3278" s="5"/>
    </row>
    <row r="3279">
      <c r="A3279" s="23" t="s">
        <v>15858</v>
      </c>
      <c r="B3279" s="23" t="s">
        <v>15859</v>
      </c>
      <c r="C3279" s="23" t="s">
        <v>15860</v>
      </c>
      <c r="D3279" s="23" t="s">
        <v>15861</v>
      </c>
      <c r="E3279" s="23" t="s">
        <v>15862</v>
      </c>
      <c r="F3279" s="5"/>
      <c r="G3279" s="5"/>
      <c r="H3279" s="5"/>
    </row>
    <row r="3280">
      <c r="A3280" s="23" t="s">
        <v>15863</v>
      </c>
      <c r="B3280" s="23" t="s">
        <v>15864</v>
      </c>
      <c r="C3280" s="23" t="s">
        <v>15865</v>
      </c>
      <c r="D3280" s="23" t="s">
        <v>15866</v>
      </c>
      <c r="E3280" s="23" t="s">
        <v>15867</v>
      </c>
      <c r="F3280" s="5"/>
      <c r="G3280" s="5"/>
      <c r="H3280" s="5"/>
    </row>
    <row r="3281">
      <c r="A3281" s="23" t="s">
        <v>15868</v>
      </c>
      <c r="B3281" s="23" t="s">
        <v>15869</v>
      </c>
      <c r="C3281" s="23" t="s">
        <v>15870</v>
      </c>
      <c r="D3281" s="23" t="s">
        <v>15871</v>
      </c>
      <c r="E3281" s="23" t="s">
        <v>15872</v>
      </c>
      <c r="F3281" s="5"/>
      <c r="G3281" s="5"/>
      <c r="H3281" s="5"/>
    </row>
    <row r="3282">
      <c r="A3282" s="23" t="s">
        <v>15873</v>
      </c>
      <c r="B3282" s="23" t="s">
        <v>15874</v>
      </c>
      <c r="C3282" s="23" t="s">
        <v>15875</v>
      </c>
      <c r="D3282" s="23" t="s">
        <v>15876</v>
      </c>
      <c r="E3282" s="23" t="s">
        <v>15877</v>
      </c>
      <c r="F3282" s="5"/>
      <c r="G3282" s="5"/>
      <c r="H3282" s="5"/>
    </row>
    <row r="3283">
      <c r="A3283" s="23" t="s">
        <v>15878</v>
      </c>
      <c r="B3283" s="23" t="s">
        <v>15879</v>
      </c>
      <c r="C3283" s="23" t="s">
        <v>15880</v>
      </c>
      <c r="D3283" s="23" t="s">
        <v>12438</v>
      </c>
      <c r="E3283" s="23" t="s">
        <v>12439</v>
      </c>
      <c r="F3283" s="5"/>
      <c r="G3283" s="5"/>
      <c r="H3283" s="5"/>
    </row>
    <row r="3284">
      <c r="A3284" s="23" t="s">
        <v>15881</v>
      </c>
      <c r="B3284" s="23" t="s">
        <v>15882</v>
      </c>
      <c r="C3284" s="23" t="s">
        <v>15883</v>
      </c>
      <c r="D3284" s="23" t="s">
        <v>15884</v>
      </c>
      <c r="E3284" s="23" t="s">
        <v>15885</v>
      </c>
      <c r="F3284" s="5"/>
      <c r="G3284" s="5"/>
      <c r="H3284" s="5"/>
    </row>
    <row r="3285">
      <c r="A3285" s="23" t="s">
        <v>15886</v>
      </c>
      <c r="B3285" s="23" t="s">
        <v>15887</v>
      </c>
      <c r="C3285" s="23" t="s">
        <v>15888</v>
      </c>
      <c r="D3285" s="23" t="s">
        <v>2929</v>
      </c>
      <c r="E3285" s="23" t="s">
        <v>2930</v>
      </c>
      <c r="F3285" s="5"/>
      <c r="G3285" s="5"/>
      <c r="H3285" s="5"/>
    </row>
    <row r="3286">
      <c r="A3286" s="23" t="s">
        <v>15889</v>
      </c>
      <c r="B3286" s="23" t="s">
        <v>15890</v>
      </c>
      <c r="C3286" s="23" t="s">
        <v>15891</v>
      </c>
      <c r="D3286" s="23" t="s">
        <v>15816</v>
      </c>
      <c r="E3286" s="23" t="s">
        <v>15817</v>
      </c>
      <c r="F3286" s="5"/>
      <c r="G3286" s="5"/>
      <c r="H3286" s="5"/>
    </row>
    <row r="3287">
      <c r="A3287" s="23" t="s">
        <v>15892</v>
      </c>
      <c r="B3287" s="23" t="s">
        <v>15893</v>
      </c>
      <c r="C3287" s="23" t="s">
        <v>15894</v>
      </c>
      <c r="D3287" s="23" t="s">
        <v>15895</v>
      </c>
      <c r="E3287" s="23" t="s">
        <v>15896</v>
      </c>
      <c r="F3287" s="5"/>
      <c r="G3287" s="5"/>
      <c r="H3287" s="5"/>
    </row>
    <row r="3288">
      <c r="A3288" s="23" t="s">
        <v>15897</v>
      </c>
      <c r="B3288" s="23" t="s">
        <v>15898</v>
      </c>
      <c r="C3288" s="23" t="s">
        <v>15899</v>
      </c>
      <c r="D3288" s="23" t="s">
        <v>15900</v>
      </c>
      <c r="E3288" s="23" t="s">
        <v>15901</v>
      </c>
      <c r="F3288" s="5"/>
      <c r="G3288" s="5"/>
      <c r="H3288" s="5"/>
    </row>
    <row r="3289">
      <c r="A3289" s="23" t="s">
        <v>15902</v>
      </c>
      <c r="B3289" s="23" t="s">
        <v>15829</v>
      </c>
      <c r="C3289" s="23" t="s">
        <v>15903</v>
      </c>
      <c r="D3289" s="23" t="s">
        <v>15904</v>
      </c>
      <c r="E3289" s="23" t="s">
        <v>15905</v>
      </c>
      <c r="F3289" s="5"/>
      <c r="G3289" s="5"/>
      <c r="H3289" s="5"/>
    </row>
    <row r="3290">
      <c r="A3290" s="23" t="s">
        <v>15906</v>
      </c>
      <c r="B3290" s="23" t="s">
        <v>15907</v>
      </c>
      <c r="C3290" s="23" t="s">
        <v>15908</v>
      </c>
      <c r="D3290" s="23" t="s">
        <v>15909</v>
      </c>
      <c r="E3290" s="23" t="s">
        <v>15910</v>
      </c>
      <c r="F3290" s="5"/>
      <c r="G3290" s="5"/>
      <c r="H3290" s="5"/>
    </row>
    <row r="3291">
      <c r="A3291" s="23" t="s">
        <v>15911</v>
      </c>
      <c r="B3291" s="23" t="s">
        <v>15912</v>
      </c>
      <c r="C3291" s="23" t="s">
        <v>15913</v>
      </c>
      <c r="D3291" s="23" t="s">
        <v>15914</v>
      </c>
      <c r="E3291" s="23" t="s">
        <v>15915</v>
      </c>
      <c r="F3291" s="5"/>
      <c r="G3291" s="5"/>
      <c r="H3291" s="5"/>
    </row>
    <row r="3292">
      <c r="A3292" s="23" t="s">
        <v>15916</v>
      </c>
      <c r="B3292" s="23" t="s">
        <v>15917</v>
      </c>
      <c r="C3292" s="23" t="s">
        <v>15918</v>
      </c>
      <c r="D3292" s="23" t="s">
        <v>15919</v>
      </c>
      <c r="E3292" s="23" t="s">
        <v>15920</v>
      </c>
      <c r="F3292" s="5"/>
      <c r="G3292" s="5"/>
      <c r="H3292" s="5"/>
    </row>
    <row r="3293">
      <c r="A3293" s="23" t="s">
        <v>15921</v>
      </c>
      <c r="B3293" s="23" t="s">
        <v>15922</v>
      </c>
      <c r="C3293" s="23" t="s">
        <v>15923</v>
      </c>
      <c r="D3293" s="23" t="s">
        <v>15924</v>
      </c>
      <c r="E3293" s="23" t="s">
        <v>15925</v>
      </c>
      <c r="F3293" s="5"/>
      <c r="G3293" s="5"/>
      <c r="H3293" s="5"/>
    </row>
    <row r="3294">
      <c r="A3294" s="23" t="s">
        <v>15926</v>
      </c>
      <c r="B3294" s="23" t="s">
        <v>15927</v>
      </c>
      <c r="C3294" s="23" t="s">
        <v>15928</v>
      </c>
      <c r="D3294" s="23" t="s">
        <v>15929</v>
      </c>
      <c r="E3294" s="23" t="s">
        <v>15930</v>
      </c>
      <c r="F3294" s="5"/>
      <c r="G3294" s="5"/>
      <c r="H3294" s="5"/>
    </row>
    <row r="3295">
      <c r="A3295" s="23" t="s">
        <v>15931</v>
      </c>
      <c r="B3295" s="23" t="s">
        <v>15932</v>
      </c>
      <c r="C3295" s="23" t="s">
        <v>15933</v>
      </c>
      <c r="D3295" s="23" t="s">
        <v>15934</v>
      </c>
      <c r="E3295" s="23" t="s">
        <v>15935</v>
      </c>
      <c r="F3295" s="5"/>
      <c r="G3295" s="5"/>
      <c r="H3295" s="5"/>
    </row>
    <row r="3296">
      <c r="A3296" s="23" t="s">
        <v>15936</v>
      </c>
      <c r="B3296" s="23" t="s">
        <v>15937</v>
      </c>
      <c r="C3296" s="23" t="s">
        <v>15938</v>
      </c>
      <c r="D3296" s="23" t="s">
        <v>15939</v>
      </c>
      <c r="E3296" s="23" t="s">
        <v>15940</v>
      </c>
      <c r="F3296" s="5"/>
      <c r="G3296" s="5"/>
      <c r="H3296" s="5"/>
    </row>
    <row r="3297">
      <c r="A3297" s="23" t="s">
        <v>15941</v>
      </c>
      <c r="B3297" s="23" t="s">
        <v>15942</v>
      </c>
      <c r="C3297" s="23" t="s">
        <v>15943</v>
      </c>
      <c r="D3297" s="23" t="s">
        <v>15944</v>
      </c>
      <c r="E3297" s="23" t="s">
        <v>15945</v>
      </c>
      <c r="F3297" s="5"/>
      <c r="G3297" s="5"/>
      <c r="H3297" s="5"/>
    </row>
    <row r="3298">
      <c r="A3298" s="23" t="s">
        <v>15946</v>
      </c>
      <c r="B3298" s="23" t="s">
        <v>15947</v>
      </c>
      <c r="C3298" s="23" t="s">
        <v>15948</v>
      </c>
      <c r="D3298" s="23" t="s">
        <v>15949</v>
      </c>
      <c r="E3298" s="23" t="s">
        <v>15950</v>
      </c>
      <c r="F3298" s="5"/>
      <c r="G3298" s="5"/>
      <c r="H3298" s="5"/>
    </row>
    <row r="3299">
      <c r="A3299" s="23" t="s">
        <v>15951</v>
      </c>
      <c r="B3299" s="23" t="s">
        <v>15952</v>
      </c>
      <c r="C3299" s="23" t="s">
        <v>15953</v>
      </c>
      <c r="D3299" s="23" t="s">
        <v>15954</v>
      </c>
      <c r="E3299" s="23" t="s">
        <v>15955</v>
      </c>
      <c r="F3299" s="5"/>
      <c r="G3299" s="5"/>
      <c r="H3299" s="5"/>
    </row>
    <row r="3300">
      <c r="A3300" s="23" t="s">
        <v>15956</v>
      </c>
      <c r="B3300" s="23" t="s">
        <v>15957</v>
      </c>
      <c r="C3300" s="23" t="s">
        <v>15958</v>
      </c>
      <c r="D3300" s="23" t="s">
        <v>15959</v>
      </c>
      <c r="E3300" s="23" t="s">
        <v>15960</v>
      </c>
      <c r="F3300" s="5"/>
      <c r="G3300" s="5"/>
      <c r="H3300" s="5"/>
    </row>
    <row r="3301">
      <c r="A3301" s="23" t="s">
        <v>15961</v>
      </c>
      <c r="B3301" s="23" t="s">
        <v>15962</v>
      </c>
      <c r="C3301" s="23" t="s">
        <v>15963</v>
      </c>
      <c r="D3301" s="23" t="s">
        <v>15964</v>
      </c>
      <c r="E3301" s="23" t="s">
        <v>15965</v>
      </c>
      <c r="F3301" s="5"/>
      <c r="G3301" s="5"/>
      <c r="H3301" s="5"/>
    </row>
    <row r="3302">
      <c r="A3302" s="23" t="s">
        <v>15966</v>
      </c>
      <c r="B3302" s="23" t="s">
        <v>15967</v>
      </c>
      <c r="C3302" s="23" t="s">
        <v>15968</v>
      </c>
      <c r="D3302" s="23" t="s">
        <v>15969</v>
      </c>
      <c r="E3302" s="23" t="s">
        <v>15970</v>
      </c>
      <c r="F3302" s="5"/>
      <c r="G3302" s="5"/>
      <c r="H3302" s="5"/>
    </row>
    <row r="3303">
      <c r="A3303" s="23" t="s">
        <v>15971</v>
      </c>
      <c r="B3303" s="23" t="s">
        <v>15972</v>
      </c>
      <c r="C3303" s="23" t="s">
        <v>15973</v>
      </c>
      <c r="D3303" s="23" t="s">
        <v>15974</v>
      </c>
      <c r="E3303" s="23" t="s">
        <v>15975</v>
      </c>
      <c r="F3303" s="5"/>
      <c r="G3303" s="5"/>
      <c r="H3303" s="5"/>
    </row>
    <row r="3304">
      <c r="A3304" s="23" t="s">
        <v>15976</v>
      </c>
      <c r="B3304" s="23" t="s">
        <v>15977</v>
      </c>
      <c r="C3304" s="23" t="s">
        <v>15978</v>
      </c>
      <c r="D3304" s="23" t="s">
        <v>15979</v>
      </c>
      <c r="E3304" s="23" t="s">
        <v>15980</v>
      </c>
      <c r="F3304" s="5"/>
      <c r="G3304" s="5"/>
      <c r="H3304" s="5"/>
    </row>
    <row r="3305">
      <c r="A3305" s="23" t="s">
        <v>15981</v>
      </c>
      <c r="B3305" s="23" t="s">
        <v>15982</v>
      </c>
      <c r="C3305" s="23" t="s">
        <v>15983</v>
      </c>
      <c r="D3305" s="23" t="s">
        <v>15984</v>
      </c>
      <c r="E3305" s="23" t="s">
        <v>15985</v>
      </c>
      <c r="F3305" s="5"/>
      <c r="G3305" s="5"/>
      <c r="H3305" s="5"/>
    </row>
    <row r="3306">
      <c r="A3306" s="23" t="s">
        <v>15986</v>
      </c>
      <c r="B3306" s="23" t="s">
        <v>15987</v>
      </c>
      <c r="C3306" s="23" t="s">
        <v>15988</v>
      </c>
      <c r="D3306" s="23" t="s">
        <v>15989</v>
      </c>
      <c r="E3306" s="23" t="s">
        <v>15990</v>
      </c>
      <c r="F3306" s="5"/>
      <c r="G3306" s="5"/>
      <c r="H3306" s="5"/>
    </row>
    <row r="3307">
      <c r="A3307" s="23" t="s">
        <v>15991</v>
      </c>
      <c r="B3307" s="23" t="s">
        <v>15992</v>
      </c>
      <c r="C3307" s="23" t="s">
        <v>15993</v>
      </c>
      <c r="D3307" s="23" t="s">
        <v>15994</v>
      </c>
      <c r="E3307" s="23" t="s">
        <v>15995</v>
      </c>
      <c r="F3307" s="5"/>
      <c r="G3307" s="5"/>
      <c r="H3307" s="5"/>
    </row>
    <row r="3308">
      <c r="A3308" s="23" t="s">
        <v>15996</v>
      </c>
      <c r="B3308" s="23" t="s">
        <v>15670</v>
      </c>
      <c r="C3308" s="23" t="s">
        <v>15997</v>
      </c>
      <c r="D3308" s="23" t="s">
        <v>15672</v>
      </c>
      <c r="E3308" s="23" t="s">
        <v>15673</v>
      </c>
      <c r="F3308" s="5"/>
      <c r="G3308" s="5"/>
      <c r="H3308" s="5"/>
    </row>
    <row r="3309">
      <c r="A3309" s="23" t="s">
        <v>15998</v>
      </c>
      <c r="B3309" s="23" t="s">
        <v>15999</v>
      </c>
      <c r="C3309" s="23" t="s">
        <v>16000</v>
      </c>
      <c r="D3309" s="23" t="s">
        <v>15677</v>
      </c>
      <c r="E3309" s="23" t="s">
        <v>15678</v>
      </c>
      <c r="F3309" s="5"/>
      <c r="G3309" s="5"/>
      <c r="H3309" s="5"/>
    </row>
    <row r="3310">
      <c r="A3310" s="23" t="s">
        <v>16001</v>
      </c>
      <c r="B3310" s="23" t="s">
        <v>16002</v>
      </c>
      <c r="C3310" s="23" t="s">
        <v>16003</v>
      </c>
      <c r="D3310" s="23" t="s">
        <v>15527</v>
      </c>
      <c r="E3310" s="23" t="s">
        <v>15528</v>
      </c>
      <c r="F3310" s="5"/>
      <c r="G3310" s="5"/>
      <c r="H3310" s="5"/>
    </row>
    <row r="3311">
      <c r="A3311" s="23" t="s">
        <v>16004</v>
      </c>
      <c r="B3311" s="23" t="s">
        <v>16005</v>
      </c>
      <c r="C3311" s="23" t="s">
        <v>16006</v>
      </c>
      <c r="D3311" s="23" t="s">
        <v>15682</v>
      </c>
      <c r="E3311" s="23" t="s">
        <v>15683</v>
      </c>
      <c r="F3311" s="5"/>
      <c r="G3311" s="5"/>
      <c r="H3311" s="5"/>
    </row>
    <row r="3312">
      <c r="A3312" s="23" t="s">
        <v>16007</v>
      </c>
      <c r="B3312" s="23" t="s">
        <v>16008</v>
      </c>
      <c r="C3312" s="23" t="s">
        <v>16009</v>
      </c>
      <c r="D3312" s="23" t="s">
        <v>15517</v>
      </c>
      <c r="E3312" s="23" t="s">
        <v>15518</v>
      </c>
      <c r="F3312" s="5"/>
      <c r="G3312" s="5"/>
      <c r="H3312" s="5"/>
    </row>
    <row r="3313">
      <c r="A3313" s="23" t="s">
        <v>16010</v>
      </c>
      <c r="B3313" s="23" t="s">
        <v>16011</v>
      </c>
      <c r="C3313" s="23" t="s">
        <v>16012</v>
      </c>
      <c r="D3313" s="23" t="s">
        <v>15483</v>
      </c>
      <c r="E3313" s="23" t="s">
        <v>15484</v>
      </c>
      <c r="F3313" s="5"/>
      <c r="G3313" s="5"/>
      <c r="H3313" s="5"/>
    </row>
    <row r="3314">
      <c r="A3314" s="23" t="s">
        <v>16013</v>
      </c>
      <c r="B3314" s="23" t="s">
        <v>16014</v>
      </c>
      <c r="C3314" s="23" t="s">
        <v>16015</v>
      </c>
      <c r="D3314" s="23" t="s">
        <v>16016</v>
      </c>
      <c r="E3314" s="23" t="s">
        <v>16017</v>
      </c>
      <c r="F3314" s="5"/>
      <c r="G3314" s="5"/>
      <c r="H3314" s="5"/>
    </row>
    <row r="3315">
      <c r="A3315" s="23" t="s">
        <v>16018</v>
      </c>
      <c r="B3315" s="23" t="s">
        <v>16019</v>
      </c>
      <c r="C3315" s="23" t="s">
        <v>16020</v>
      </c>
      <c r="D3315" s="23" t="s">
        <v>16021</v>
      </c>
      <c r="E3315" s="23" t="s">
        <v>16022</v>
      </c>
      <c r="F3315" s="5"/>
      <c r="G3315" s="5"/>
      <c r="H3315" s="5"/>
    </row>
    <row r="3316">
      <c r="A3316" s="23" t="s">
        <v>16023</v>
      </c>
      <c r="B3316" s="23" t="s">
        <v>16024</v>
      </c>
      <c r="C3316" s="23" t="s">
        <v>16025</v>
      </c>
      <c r="D3316" s="23" t="s">
        <v>16026</v>
      </c>
      <c r="E3316" s="23" t="s">
        <v>16027</v>
      </c>
      <c r="F3316" s="5"/>
      <c r="G3316" s="5"/>
      <c r="H3316" s="5"/>
    </row>
    <row r="3317">
      <c r="A3317" s="23" t="s">
        <v>16028</v>
      </c>
      <c r="B3317" s="23" t="s">
        <v>15466</v>
      </c>
      <c r="C3317" s="23" t="s">
        <v>16029</v>
      </c>
      <c r="D3317" s="23" t="s">
        <v>16030</v>
      </c>
      <c r="E3317" s="23" t="s">
        <v>16031</v>
      </c>
      <c r="F3317" s="5"/>
      <c r="G3317" s="5"/>
      <c r="H3317" s="5"/>
    </row>
    <row r="3318">
      <c r="A3318" s="23" t="s">
        <v>16032</v>
      </c>
      <c r="B3318" s="23" t="s">
        <v>16033</v>
      </c>
      <c r="C3318" s="23" t="s">
        <v>16034</v>
      </c>
      <c r="D3318" s="23" t="s">
        <v>16035</v>
      </c>
      <c r="E3318" s="23" t="s">
        <v>16036</v>
      </c>
      <c r="F3318" s="5"/>
      <c r="G3318" s="5"/>
      <c r="H3318" s="5"/>
    </row>
    <row r="3319">
      <c r="A3319" s="23" t="s">
        <v>16037</v>
      </c>
      <c r="B3319" s="23" t="s">
        <v>16038</v>
      </c>
      <c r="C3319" s="23" t="s">
        <v>16039</v>
      </c>
      <c r="D3319" s="23" t="s">
        <v>16040</v>
      </c>
      <c r="E3319" s="23" t="s">
        <v>16041</v>
      </c>
      <c r="F3319" s="5"/>
      <c r="G3319" s="5"/>
      <c r="H3319" s="5"/>
    </row>
    <row r="3320">
      <c r="A3320" s="23" t="s">
        <v>16042</v>
      </c>
      <c r="B3320" s="23" t="s">
        <v>16043</v>
      </c>
      <c r="C3320" s="23" t="s">
        <v>16044</v>
      </c>
      <c r="D3320" s="23" t="s">
        <v>16045</v>
      </c>
      <c r="E3320" s="23" t="s">
        <v>16046</v>
      </c>
      <c r="F3320" s="5"/>
      <c r="G3320" s="5"/>
      <c r="H3320" s="5"/>
    </row>
    <row r="3321">
      <c r="A3321" s="23" t="s">
        <v>16047</v>
      </c>
      <c r="B3321" s="23" t="s">
        <v>16048</v>
      </c>
      <c r="C3321" s="23" t="s">
        <v>16049</v>
      </c>
      <c r="D3321" s="23" t="s">
        <v>16050</v>
      </c>
      <c r="E3321" s="23" t="s">
        <v>16051</v>
      </c>
      <c r="F3321" s="5"/>
      <c r="G3321" s="5"/>
      <c r="H3321" s="5"/>
    </row>
    <row r="3322">
      <c r="A3322" s="23" t="s">
        <v>16052</v>
      </c>
      <c r="B3322" s="23" t="s">
        <v>16053</v>
      </c>
      <c r="C3322" s="23" t="s">
        <v>16054</v>
      </c>
      <c r="D3322" s="23" t="s">
        <v>16055</v>
      </c>
      <c r="E3322" s="23" t="s">
        <v>16056</v>
      </c>
      <c r="F3322" s="5"/>
      <c r="G3322" s="5"/>
      <c r="H3322" s="5"/>
    </row>
    <row r="3323">
      <c r="A3323" s="23" t="s">
        <v>16057</v>
      </c>
      <c r="B3323" s="23" t="s">
        <v>16058</v>
      </c>
      <c r="C3323" s="23" t="s">
        <v>16059</v>
      </c>
      <c r="D3323" s="23" t="s">
        <v>16060</v>
      </c>
      <c r="E3323" s="23" t="s">
        <v>16061</v>
      </c>
      <c r="F3323" s="5"/>
      <c r="G3323" s="5"/>
      <c r="H3323" s="5"/>
    </row>
    <row r="3324">
      <c r="A3324" s="23" t="s">
        <v>16062</v>
      </c>
      <c r="B3324" s="23" t="s">
        <v>16063</v>
      </c>
      <c r="C3324" s="23" t="s">
        <v>16064</v>
      </c>
      <c r="D3324" s="23" t="s">
        <v>16065</v>
      </c>
      <c r="E3324" s="23" t="s">
        <v>16066</v>
      </c>
      <c r="F3324" s="5"/>
      <c r="G3324" s="5"/>
      <c r="H3324" s="5"/>
    </row>
    <row r="3325">
      <c r="A3325" s="23" t="s">
        <v>16067</v>
      </c>
      <c r="B3325" s="23" t="s">
        <v>16068</v>
      </c>
      <c r="C3325" s="23" t="s">
        <v>16069</v>
      </c>
      <c r="D3325" s="23" t="s">
        <v>16070</v>
      </c>
      <c r="E3325" s="23" t="s">
        <v>16071</v>
      </c>
      <c r="F3325" s="5"/>
      <c r="G3325" s="5"/>
      <c r="H3325" s="5"/>
    </row>
    <row r="3326">
      <c r="A3326" s="23" t="s">
        <v>16072</v>
      </c>
      <c r="B3326" s="23" t="s">
        <v>16073</v>
      </c>
      <c r="C3326" s="23" t="s">
        <v>16074</v>
      </c>
      <c r="D3326" s="23" t="s">
        <v>16075</v>
      </c>
      <c r="E3326" s="23" t="s">
        <v>16076</v>
      </c>
      <c r="F3326" s="5"/>
      <c r="G3326" s="5"/>
      <c r="H3326" s="5"/>
    </row>
    <row r="3327">
      <c r="A3327" s="23" t="s">
        <v>16077</v>
      </c>
      <c r="B3327" s="23" t="s">
        <v>16078</v>
      </c>
      <c r="C3327" s="23" t="s">
        <v>16079</v>
      </c>
      <c r="D3327" s="23" t="s">
        <v>16080</v>
      </c>
      <c r="E3327" s="23" t="s">
        <v>16081</v>
      </c>
      <c r="F3327" s="5"/>
      <c r="G3327" s="5"/>
      <c r="H3327" s="5"/>
    </row>
    <row r="3328">
      <c r="A3328" s="23" t="s">
        <v>16082</v>
      </c>
      <c r="B3328" s="23" t="s">
        <v>16083</v>
      </c>
      <c r="C3328" s="23" t="s">
        <v>16084</v>
      </c>
      <c r="D3328" s="23" t="s">
        <v>15301</v>
      </c>
      <c r="E3328" s="23" t="s">
        <v>15302</v>
      </c>
      <c r="F3328" s="5"/>
      <c r="G3328" s="5"/>
      <c r="H3328" s="5"/>
    </row>
    <row r="3329">
      <c r="A3329" s="23" t="s">
        <v>16085</v>
      </c>
      <c r="B3329" s="23" t="s">
        <v>16086</v>
      </c>
      <c r="C3329" s="23" t="s">
        <v>16087</v>
      </c>
      <c r="D3329" s="23" t="s">
        <v>16088</v>
      </c>
      <c r="E3329" s="23" t="s">
        <v>16089</v>
      </c>
      <c r="F3329" s="5"/>
      <c r="G3329" s="5"/>
      <c r="H3329" s="5"/>
    </row>
    <row r="3330">
      <c r="A3330" s="23" t="s">
        <v>16090</v>
      </c>
      <c r="B3330" s="23" t="s">
        <v>16091</v>
      </c>
      <c r="C3330" s="23" t="s">
        <v>16092</v>
      </c>
      <c r="D3330" s="23" t="s">
        <v>16093</v>
      </c>
      <c r="E3330" s="23" t="s">
        <v>16094</v>
      </c>
      <c r="F3330" s="5"/>
      <c r="G3330" s="5"/>
      <c r="H3330" s="5"/>
    </row>
    <row r="3331">
      <c r="A3331" s="23" t="s">
        <v>16095</v>
      </c>
      <c r="B3331" s="23" t="s">
        <v>16096</v>
      </c>
      <c r="C3331" s="23" t="s">
        <v>16097</v>
      </c>
      <c r="D3331" s="23" t="s">
        <v>16098</v>
      </c>
      <c r="E3331" s="23" t="s">
        <v>16099</v>
      </c>
      <c r="F3331" s="5"/>
      <c r="G3331" s="5"/>
      <c r="H3331" s="5"/>
    </row>
    <row r="3332">
      <c r="A3332" s="23" t="s">
        <v>16100</v>
      </c>
      <c r="B3332" s="23" t="s">
        <v>16101</v>
      </c>
      <c r="C3332" s="23" t="s">
        <v>16102</v>
      </c>
      <c r="D3332" s="23" t="s">
        <v>16103</v>
      </c>
      <c r="E3332" s="23" t="s">
        <v>16104</v>
      </c>
      <c r="F3332" s="5"/>
      <c r="G3332" s="5"/>
      <c r="H3332" s="5"/>
    </row>
    <row r="3333">
      <c r="A3333" s="23" t="s">
        <v>16105</v>
      </c>
      <c r="B3333" s="23" t="s">
        <v>16106</v>
      </c>
      <c r="C3333" s="23" t="s">
        <v>16107</v>
      </c>
      <c r="D3333" s="23" t="s">
        <v>16108</v>
      </c>
      <c r="E3333" s="23" t="s">
        <v>16109</v>
      </c>
      <c r="F3333" s="5"/>
      <c r="G3333" s="5"/>
      <c r="H3333" s="5"/>
    </row>
    <row r="3334">
      <c r="A3334" s="23" t="s">
        <v>16110</v>
      </c>
      <c r="B3334" s="23" t="s">
        <v>16111</v>
      </c>
      <c r="C3334" s="23" t="s">
        <v>16112</v>
      </c>
      <c r="D3334" s="23" t="s">
        <v>16113</v>
      </c>
      <c r="E3334" s="23" t="s">
        <v>16114</v>
      </c>
      <c r="F3334" s="5"/>
      <c r="G3334" s="5"/>
      <c r="H3334" s="5"/>
    </row>
    <row r="3335">
      <c r="A3335" s="23" t="s">
        <v>16115</v>
      </c>
      <c r="B3335" s="23" t="s">
        <v>16116</v>
      </c>
      <c r="C3335" s="23" t="s">
        <v>16117</v>
      </c>
      <c r="D3335" s="23" t="s">
        <v>16118</v>
      </c>
      <c r="E3335" s="23" t="s">
        <v>16119</v>
      </c>
      <c r="F3335" s="5"/>
      <c r="G3335" s="5"/>
      <c r="H3335" s="5"/>
    </row>
    <row r="3336">
      <c r="A3336" s="23" t="s">
        <v>16120</v>
      </c>
      <c r="B3336" s="23" t="s">
        <v>16121</v>
      </c>
      <c r="C3336" s="23" t="s">
        <v>16122</v>
      </c>
      <c r="D3336" s="23" t="s">
        <v>16123</v>
      </c>
      <c r="E3336" s="23" t="s">
        <v>16124</v>
      </c>
      <c r="F3336" s="5"/>
      <c r="G3336" s="5"/>
      <c r="H3336" s="5"/>
    </row>
    <row r="3337">
      <c r="A3337" s="23" t="s">
        <v>16125</v>
      </c>
      <c r="B3337" s="23" t="s">
        <v>16126</v>
      </c>
      <c r="C3337" s="23" t="s">
        <v>16127</v>
      </c>
      <c r="D3337" s="23" t="s">
        <v>16128</v>
      </c>
      <c r="E3337" s="23" t="s">
        <v>16129</v>
      </c>
      <c r="F3337" s="5"/>
      <c r="G3337" s="5"/>
      <c r="H3337" s="5"/>
    </row>
    <row r="3338">
      <c r="A3338" s="23" t="s">
        <v>16130</v>
      </c>
      <c r="B3338" s="23" t="s">
        <v>16131</v>
      </c>
      <c r="C3338" s="23" t="s">
        <v>16132</v>
      </c>
      <c r="D3338" s="23" t="s">
        <v>16133</v>
      </c>
      <c r="E3338" s="23" t="s">
        <v>16134</v>
      </c>
      <c r="F3338" s="5"/>
      <c r="G3338" s="5"/>
      <c r="H3338" s="5"/>
    </row>
    <row r="3339">
      <c r="A3339" s="23" t="s">
        <v>16135</v>
      </c>
      <c r="B3339" s="23" t="s">
        <v>16136</v>
      </c>
      <c r="C3339" s="23" t="s">
        <v>16137</v>
      </c>
      <c r="D3339" s="23" t="s">
        <v>16138</v>
      </c>
      <c r="E3339" s="23" t="s">
        <v>16139</v>
      </c>
      <c r="F3339" s="5"/>
      <c r="G3339" s="5"/>
      <c r="H3339" s="5"/>
    </row>
    <row r="3340">
      <c r="A3340" s="23" t="s">
        <v>16140</v>
      </c>
      <c r="B3340" s="23" t="s">
        <v>16141</v>
      </c>
      <c r="C3340" s="23" t="s">
        <v>16142</v>
      </c>
      <c r="D3340" s="23" t="s">
        <v>16143</v>
      </c>
      <c r="E3340" s="23" t="s">
        <v>16144</v>
      </c>
      <c r="F3340" s="5"/>
      <c r="G3340" s="5"/>
      <c r="H3340" s="5"/>
    </row>
    <row r="3341">
      <c r="A3341" s="23" t="s">
        <v>16145</v>
      </c>
      <c r="B3341" s="23" t="s">
        <v>16146</v>
      </c>
      <c r="C3341" s="23" t="s">
        <v>16147</v>
      </c>
      <c r="D3341" s="23" t="s">
        <v>16148</v>
      </c>
      <c r="E3341" s="23" t="s">
        <v>16149</v>
      </c>
      <c r="F3341" s="5"/>
      <c r="G3341" s="5"/>
      <c r="H3341" s="5"/>
    </row>
    <row r="3342">
      <c r="A3342" s="23" t="s">
        <v>16150</v>
      </c>
      <c r="B3342" s="23" t="s">
        <v>16151</v>
      </c>
      <c r="C3342" s="23" t="s">
        <v>16152</v>
      </c>
      <c r="D3342" s="23" t="s">
        <v>16153</v>
      </c>
      <c r="E3342" s="23" t="s">
        <v>16154</v>
      </c>
      <c r="F3342" s="5"/>
      <c r="G3342" s="5"/>
      <c r="H3342" s="5"/>
    </row>
    <row r="3343">
      <c r="A3343" s="23" t="s">
        <v>16155</v>
      </c>
      <c r="B3343" s="23" t="s">
        <v>15436</v>
      </c>
      <c r="C3343" s="23" t="s">
        <v>16156</v>
      </c>
      <c r="D3343" s="23" t="s">
        <v>16157</v>
      </c>
      <c r="E3343" s="23" t="s">
        <v>16158</v>
      </c>
      <c r="F3343" s="5"/>
      <c r="G3343" s="5"/>
      <c r="H3343" s="5"/>
    </row>
    <row r="3344">
      <c r="A3344" s="23" t="s">
        <v>16159</v>
      </c>
      <c r="B3344" s="23" t="s">
        <v>16160</v>
      </c>
      <c r="C3344" s="23" t="s">
        <v>16161</v>
      </c>
      <c r="D3344" s="23" t="s">
        <v>16162</v>
      </c>
      <c r="E3344" s="23" t="s">
        <v>16163</v>
      </c>
      <c r="F3344" s="5"/>
      <c r="G3344" s="5"/>
      <c r="H3344" s="5"/>
    </row>
    <row r="3345">
      <c r="A3345" s="23" t="s">
        <v>16164</v>
      </c>
      <c r="B3345" s="23" t="s">
        <v>16165</v>
      </c>
      <c r="C3345" s="23" t="s">
        <v>16166</v>
      </c>
      <c r="D3345" s="23" t="s">
        <v>16167</v>
      </c>
      <c r="E3345" s="23" t="s">
        <v>16168</v>
      </c>
      <c r="F3345" s="5"/>
      <c r="G3345" s="5"/>
      <c r="H3345" s="5"/>
    </row>
    <row r="3346">
      <c r="A3346" s="23" t="s">
        <v>16169</v>
      </c>
      <c r="B3346" s="23" t="s">
        <v>16170</v>
      </c>
      <c r="C3346" s="23" t="s">
        <v>16171</v>
      </c>
      <c r="D3346" s="23" t="s">
        <v>16172</v>
      </c>
      <c r="E3346" s="23" t="s">
        <v>16173</v>
      </c>
      <c r="F3346" s="5"/>
      <c r="G3346" s="5"/>
      <c r="H3346" s="5"/>
    </row>
    <row r="3347">
      <c r="A3347" s="23" t="s">
        <v>16174</v>
      </c>
      <c r="B3347" s="23" t="s">
        <v>16175</v>
      </c>
      <c r="C3347" s="23" t="s">
        <v>16176</v>
      </c>
      <c r="D3347" s="23" t="s">
        <v>16177</v>
      </c>
      <c r="E3347" s="23" t="s">
        <v>16178</v>
      </c>
      <c r="F3347" s="5"/>
      <c r="G3347" s="5"/>
      <c r="H3347" s="5"/>
    </row>
    <row r="3348">
      <c r="A3348" s="23" t="s">
        <v>16179</v>
      </c>
      <c r="B3348" s="23" t="s">
        <v>16180</v>
      </c>
      <c r="C3348" s="23" t="s">
        <v>16181</v>
      </c>
      <c r="D3348" s="23" t="s">
        <v>16182</v>
      </c>
      <c r="E3348" s="23" t="s">
        <v>16183</v>
      </c>
      <c r="F3348" s="5"/>
      <c r="G3348" s="5"/>
      <c r="H3348" s="5"/>
    </row>
    <row r="3349">
      <c r="A3349" s="23" t="s">
        <v>16184</v>
      </c>
      <c r="B3349" s="23" t="s">
        <v>16185</v>
      </c>
      <c r="C3349" s="23" t="s">
        <v>16186</v>
      </c>
      <c r="D3349" s="23" t="s">
        <v>16187</v>
      </c>
      <c r="E3349" s="23" t="s">
        <v>16188</v>
      </c>
      <c r="F3349" s="5"/>
      <c r="G3349" s="5"/>
      <c r="H3349" s="5"/>
    </row>
    <row r="3350">
      <c r="A3350" s="23" t="s">
        <v>16189</v>
      </c>
      <c r="B3350" s="23" t="s">
        <v>16190</v>
      </c>
      <c r="C3350" s="23" t="s">
        <v>16191</v>
      </c>
      <c r="D3350" s="23" t="s">
        <v>16192</v>
      </c>
      <c r="E3350" s="23" t="s">
        <v>16193</v>
      </c>
      <c r="F3350" s="5"/>
      <c r="G3350" s="5"/>
      <c r="H3350" s="5"/>
    </row>
    <row r="3351">
      <c r="A3351" s="23" t="s">
        <v>16194</v>
      </c>
      <c r="B3351" s="23" t="s">
        <v>16195</v>
      </c>
      <c r="C3351" s="23" t="s">
        <v>16196</v>
      </c>
      <c r="D3351" s="23" t="s">
        <v>16197</v>
      </c>
      <c r="E3351" s="23" t="s">
        <v>16198</v>
      </c>
      <c r="F3351" s="5"/>
      <c r="G3351" s="5"/>
      <c r="H3351" s="5"/>
    </row>
    <row r="3352">
      <c r="A3352" s="23" t="s">
        <v>16199</v>
      </c>
      <c r="B3352" s="23" t="s">
        <v>16200</v>
      </c>
      <c r="C3352" s="23" t="s">
        <v>16201</v>
      </c>
      <c r="D3352" s="23" t="s">
        <v>16202</v>
      </c>
      <c r="E3352" s="23" t="s">
        <v>16203</v>
      </c>
      <c r="F3352" s="5"/>
      <c r="G3352" s="5"/>
      <c r="H3352" s="5"/>
    </row>
    <row r="3353">
      <c r="A3353" s="23" t="s">
        <v>16204</v>
      </c>
      <c r="B3353" s="23" t="s">
        <v>16205</v>
      </c>
      <c r="C3353" s="23" t="s">
        <v>16206</v>
      </c>
      <c r="D3353" s="23" t="s">
        <v>16207</v>
      </c>
      <c r="E3353" s="23" t="s">
        <v>16208</v>
      </c>
      <c r="F3353" s="5"/>
      <c r="G3353" s="5"/>
      <c r="H3353" s="5"/>
    </row>
    <row r="3354">
      <c r="A3354" s="23" t="s">
        <v>16209</v>
      </c>
      <c r="B3354" s="23" t="s">
        <v>16210</v>
      </c>
      <c r="C3354" s="23" t="s">
        <v>16211</v>
      </c>
      <c r="D3354" s="23" t="s">
        <v>16212</v>
      </c>
      <c r="E3354" s="23" t="s">
        <v>16213</v>
      </c>
      <c r="F3354" s="5"/>
      <c r="G3354" s="5"/>
      <c r="H3354" s="5"/>
    </row>
    <row r="3355">
      <c r="A3355" s="23" t="s">
        <v>16214</v>
      </c>
      <c r="B3355" s="23" t="s">
        <v>16215</v>
      </c>
      <c r="C3355" s="23" t="s">
        <v>16216</v>
      </c>
      <c r="D3355" s="23" t="s">
        <v>16217</v>
      </c>
      <c r="E3355" s="23" t="s">
        <v>16218</v>
      </c>
      <c r="F3355" s="5"/>
      <c r="G3355" s="5"/>
      <c r="H3355" s="5"/>
    </row>
    <row r="3356">
      <c r="A3356" s="23" t="s">
        <v>16219</v>
      </c>
      <c r="B3356" s="23" t="s">
        <v>15436</v>
      </c>
      <c r="C3356" s="23" t="s">
        <v>16220</v>
      </c>
      <c r="D3356" s="23" t="s">
        <v>15438</v>
      </c>
      <c r="E3356" s="23" t="s">
        <v>15439</v>
      </c>
      <c r="F3356" s="5"/>
      <c r="G3356" s="5"/>
      <c r="H3356" s="5"/>
    </row>
    <row r="3357">
      <c r="A3357" s="23" t="s">
        <v>16221</v>
      </c>
      <c r="B3357" s="23" t="s">
        <v>16222</v>
      </c>
      <c r="C3357" s="23" t="s">
        <v>16223</v>
      </c>
      <c r="D3357" s="23" t="s">
        <v>16224</v>
      </c>
      <c r="E3357" s="23" t="s">
        <v>16225</v>
      </c>
      <c r="F3357" s="5"/>
      <c r="G3357" s="5"/>
      <c r="H3357" s="5"/>
    </row>
    <row r="3358">
      <c r="A3358" s="23" t="s">
        <v>16226</v>
      </c>
      <c r="B3358" s="23" t="s">
        <v>16227</v>
      </c>
      <c r="C3358" s="23" t="s">
        <v>16228</v>
      </c>
      <c r="D3358" s="23" t="s">
        <v>16229</v>
      </c>
      <c r="E3358" s="23" t="s">
        <v>16230</v>
      </c>
      <c r="F3358" s="5"/>
      <c r="G3358" s="5"/>
      <c r="H3358" s="5"/>
    </row>
    <row r="3359">
      <c r="A3359" s="23" t="s">
        <v>16231</v>
      </c>
      <c r="B3359" s="23" t="s">
        <v>16232</v>
      </c>
      <c r="C3359" s="23" t="s">
        <v>16233</v>
      </c>
      <c r="D3359" s="23" t="s">
        <v>16234</v>
      </c>
      <c r="E3359" s="23" t="s">
        <v>16235</v>
      </c>
      <c r="F3359" s="5"/>
      <c r="G3359" s="5"/>
      <c r="H3359" s="5"/>
    </row>
    <row r="3360">
      <c r="A3360" s="23" t="s">
        <v>16236</v>
      </c>
      <c r="B3360" s="23" t="s">
        <v>16237</v>
      </c>
      <c r="C3360" s="23" t="s">
        <v>16238</v>
      </c>
      <c r="D3360" s="23" t="s">
        <v>16239</v>
      </c>
      <c r="E3360" s="23" t="s">
        <v>16240</v>
      </c>
      <c r="F3360" s="5"/>
      <c r="G3360" s="5"/>
      <c r="H3360" s="5"/>
    </row>
    <row r="3361">
      <c r="A3361" s="23" t="s">
        <v>16241</v>
      </c>
      <c r="B3361" s="23" t="s">
        <v>16242</v>
      </c>
      <c r="C3361" s="23" t="s">
        <v>16243</v>
      </c>
      <c r="D3361" s="23" t="s">
        <v>16244</v>
      </c>
      <c r="E3361" s="23" t="s">
        <v>16245</v>
      </c>
      <c r="F3361" s="5"/>
      <c r="G3361" s="5"/>
      <c r="H3361" s="5"/>
    </row>
    <row r="3362">
      <c r="A3362" s="23" t="s">
        <v>16246</v>
      </c>
      <c r="B3362" s="23" t="s">
        <v>16247</v>
      </c>
      <c r="C3362" s="23" t="s">
        <v>16248</v>
      </c>
      <c r="D3362" s="23" t="s">
        <v>16249</v>
      </c>
      <c r="E3362" s="23" t="s">
        <v>16250</v>
      </c>
      <c r="F3362" s="5"/>
      <c r="G3362" s="5"/>
      <c r="H3362" s="5"/>
    </row>
    <row r="3363">
      <c r="A3363" s="23" t="s">
        <v>16251</v>
      </c>
      <c r="B3363" s="23" t="s">
        <v>16252</v>
      </c>
      <c r="C3363" s="23" t="s">
        <v>16253</v>
      </c>
      <c r="D3363" s="23" t="s">
        <v>16254</v>
      </c>
      <c r="E3363" s="23" t="s">
        <v>16255</v>
      </c>
      <c r="F3363" s="5"/>
      <c r="G3363" s="5"/>
      <c r="H3363" s="5"/>
    </row>
    <row r="3364">
      <c r="A3364" s="23" t="s">
        <v>16256</v>
      </c>
      <c r="B3364" s="23" t="s">
        <v>16257</v>
      </c>
      <c r="C3364" s="23" t="s">
        <v>16258</v>
      </c>
      <c r="D3364" s="23" t="s">
        <v>16259</v>
      </c>
      <c r="E3364" s="23" t="s">
        <v>16260</v>
      </c>
      <c r="F3364" s="5"/>
      <c r="G3364" s="5"/>
      <c r="H3364" s="5"/>
    </row>
    <row r="3365">
      <c r="A3365" s="23" t="s">
        <v>16261</v>
      </c>
      <c r="B3365" s="23" t="s">
        <v>16262</v>
      </c>
      <c r="C3365" s="23" t="s">
        <v>16263</v>
      </c>
      <c r="D3365" s="23" t="s">
        <v>16264</v>
      </c>
      <c r="E3365" s="23" t="s">
        <v>16265</v>
      </c>
      <c r="F3365" s="5"/>
      <c r="G3365" s="5"/>
      <c r="H3365" s="5"/>
    </row>
    <row r="3366">
      <c r="A3366" s="23" t="s">
        <v>16266</v>
      </c>
      <c r="B3366" s="23" t="s">
        <v>16267</v>
      </c>
      <c r="C3366" s="23" t="s">
        <v>16268</v>
      </c>
      <c r="D3366" s="23" t="s">
        <v>16269</v>
      </c>
      <c r="E3366" s="23" t="s">
        <v>16270</v>
      </c>
      <c r="F3366" s="5"/>
      <c r="G3366" s="5"/>
      <c r="H3366" s="5"/>
    </row>
    <row r="3367">
      <c r="A3367" s="23" t="s">
        <v>16271</v>
      </c>
      <c r="B3367" s="23" t="s">
        <v>16272</v>
      </c>
      <c r="C3367" s="23" t="s">
        <v>16273</v>
      </c>
      <c r="D3367" s="23" t="s">
        <v>16274</v>
      </c>
      <c r="E3367" s="23" t="s">
        <v>16275</v>
      </c>
      <c r="F3367" s="5"/>
      <c r="G3367" s="5"/>
      <c r="H3367" s="5"/>
    </row>
    <row r="3368">
      <c r="A3368" s="23" t="s">
        <v>16276</v>
      </c>
      <c r="B3368" s="23" t="s">
        <v>16277</v>
      </c>
      <c r="C3368" s="23" t="s">
        <v>16278</v>
      </c>
      <c r="D3368" s="23" t="s">
        <v>16279</v>
      </c>
      <c r="E3368" s="23" t="s">
        <v>16280</v>
      </c>
      <c r="F3368" s="5"/>
      <c r="G3368" s="5"/>
      <c r="H3368" s="5"/>
    </row>
    <row r="3369">
      <c r="A3369" s="23" t="s">
        <v>16281</v>
      </c>
      <c r="B3369" s="23" t="s">
        <v>16282</v>
      </c>
      <c r="C3369" s="23" t="s">
        <v>16283</v>
      </c>
      <c r="D3369" s="23" t="s">
        <v>16284</v>
      </c>
      <c r="E3369" s="23" t="s">
        <v>16285</v>
      </c>
      <c r="F3369" s="5"/>
      <c r="G3369" s="5"/>
      <c r="H3369" s="5"/>
    </row>
    <row r="3370">
      <c r="A3370" s="23" t="s">
        <v>16286</v>
      </c>
      <c r="B3370" s="23" t="s">
        <v>16287</v>
      </c>
      <c r="C3370" s="23" t="s">
        <v>16288</v>
      </c>
      <c r="D3370" s="23" t="s">
        <v>16289</v>
      </c>
      <c r="E3370" s="23" t="s">
        <v>16290</v>
      </c>
      <c r="F3370" s="5"/>
      <c r="G3370" s="5"/>
      <c r="H3370" s="5"/>
    </row>
    <row r="3371">
      <c r="A3371" s="23" t="s">
        <v>16291</v>
      </c>
      <c r="B3371" s="23" t="s">
        <v>16292</v>
      </c>
      <c r="C3371" s="23" t="s">
        <v>16293</v>
      </c>
      <c r="D3371" s="23" t="s">
        <v>16294</v>
      </c>
      <c r="E3371" s="23" t="s">
        <v>16295</v>
      </c>
      <c r="F3371" s="5"/>
      <c r="G3371" s="5"/>
      <c r="H3371" s="5"/>
    </row>
    <row r="3372">
      <c r="A3372" s="23" t="s">
        <v>16296</v>
      </c>
      <c r="B3372" s="23" t="s">
        <v>16297</v>
      </c>
      <c r="C3372" s="23" t="s">
        <v>16298</v>
      </c>
      <c r="D3372" s="23" t="s">
        <v>16299</v>
      </c>
      <c r="E3372" s="23" t="s">
        <v>16300</v>
      </c>
      <c r="F3372" s="5"/>
      <c r="G3372" s="5"/>
      <c r="H3372" s="5"/>
    </row>
    <row r="3373">
      <c r="A3373" s="23" t="s">
        <v>16301</v>
      </c>
      <c r="B3373" s="23" t="s">
        <v>16302</v>
      </c>
      <c r="C3373" s="23" t="s">
        <v>16303</v>
      </c>
      <c r="D3373" s="23" t="s">
        <v>16304</v>
      </c>
      <c r="E3373" s="23" t="s">
        <v>16305</v>
      </c>
      <c r="F3373" s="5"/>
      <c r="G3373" s="5"/>
      <c r="H3373" s="5"/>
    </row>
    <row r="3374">
      <c r="A3374" s="23" t="s">
        <v>16306</v>
      </c>
      <c r="B3374" s="23" t="s">
        <v>16307</v>
      </c>
      <c r="C3374" s="23" t="s">
        <v>16308</v>
      </c>
      <c r="D3374" s="23" t="s">
        <v>16309</v>
      </c>
      <c r="E3374" s="23" t="s">
        <v>16310</v>
      </c>
      <c r="F3374" s="5"/>
      <c r="G3374" s="5"/>
      <c r="H3374" s="5"/>
    </row>
    <row r="3375">
      <c r="A3375" s="23" t="s">
        <v>16311</v>
      </c>
      <c r="B3375" s="23" t="s">
        <v>16312</v>
      </c>
      <c r="C3375" s="23" t="s">
        <v>16313</v>
      </c>
      <c r="D3375" s="23" t="s">
        <v>16314</v>
      </c>
      <c r="E3375" s="23" t="s">
        <v>16315</v>
      </c>
      <c r="F3375" s="5"/>
      <c r="G3375" s="5"/>
      <c r="H3375" s="5"/>
    </row>
    <row r="3376">
      <c r="A3376" s="23" t="s">
        <v>16316</v>
      </c>
      <c r="B3376" s="23" t="s">
        <v>16317</v>
      </c>
      <c r="C3376" s="23" t="s">
        <v>16318</v>
      </c>
      <c r="D3376" s="23" t="s">
        <v>16319</v>
      </c>
      <c r="E3376" s="23" t="s">
        <v>16320</v>
      </c>
      <c r="F3376" s="5"/>
      <c r="G3376" s="5"/>
      <c r="H3376" s="5"/>
    </row>
    <row r="3377">
      <c r="A3377" s="23" t="s">
        <v>16321</v>
      </c>
      <c r="B3377" s="23" t="s">
        <v>16322</v>
      </c>
      <c r="C3377" s="23" t="s">
        <v>16323</v>
      </c>
      <c r="D3377" s="23" t="s">
        <v>16324</v>
      </c>
      <c r="E3377" s="23" t="s">
        <v>16325</v>
      </c>
      <c r="F3377" s="5"/>
      <c r="G3377" s="5"/>
      <c r="H3377" s="5"/>
    </row>
    <row r="3378">
      <c r="A3378" s="23" t="s">
        <v>16326</v>
      </c>
      <c r="B3378" s="23" t="s">
        <v>16327</v>
      </c>
      <c r="C3378" s="23" t="s">
        <v>16328</v>
      </c>
      <c r="D3378" s="23" t="s">
        <v>16329</v>
      </c>
      <c r="E3378" s="23" t="s">
        <v>16330</v>
      </c>
      <c r="F3378" s="5"/>
      <c r="G3378" s="5"/>
      <c r="H3378" s="5"/>
    </row>
    <row r="3379">
      <c r="A3379" s="23" t="s">
        <v>16331</v>
      </c>
      <c r="B3379" s="23" t="s">
        <v>16332</v>
      </c>
      <c r="C3379" s="23" t="s">
        <v>16333</v>
      </c>
      <c r="D3379" s="23" t="s">
        <v>16334</v>
      </c>
      <c r="E3379" s="23" t="s">
        <v>16335</v>
      </c>
      <c r="F3379" s="5"/>
      <c r="G3379" s="5"/>
      <c r="H3379" s="5"/>
    </row>
    <row r="3380">
      <c r="A3380" s="23" t="s">
        <v>16336</v>
      </c>
      <c r="B3380" s="23" t="s">
        <v>16337</v>
      </c>
      <c r="C3380" s="23" t="s">
        <v>16338</v>
      </c>
      <c r="D3380" s="23" t="s">
        <v>16339</v>
      </c>
      <c r="E3380" s="23" t="s">
        <v>16340</v>
      </c>
      <c r="F3380" s="5"/>
      <c r="G3380" s="5"/>
      <c r="H3380" s="5"/>
    </row>
    <row r="3381">
      <c r="A3381" s="23" t="s">
        <v>16341</v>
      </c>
      <c r="B3381" s="23" t="s">
        <v>16342</v>
      </c>
      <c r="C3381" s="23" t="s">
        <v>16343</v>
      </c>
      <c r="D3381" s="23" t="s">
        <v>16344</v>
      </c>
      <c r="E3381" s="23" t="s">
        <v>16345</v>
      </c>
      <c r="F3381" s="5"/>
      <c r="G3381" s="5"/>
      <c r="H3381" s="5"/>
    </row>
    <row r="3382">
      <c r="A3382" s="23" t="s">
        <v>16346</v>
      </c>
      <c r="B3382" s="23" t="s">
        <v>16347</v>
      </c>
      <c r="C3382" s="23" t="s">
        <v>16348</v>
      </c>
      <c r="D3382" s="23" t="s">
        <v>15677</v>
      </c>
      <c r="E3382" s="23" t="s">
        <v>15678</v>
      </c>
      <c r="F3382" s="5"/>
      <c r="G3382" s="5"/>
      <c r="H3382" s="5"/>
    </row>
    <row r="3383">
      <c r="A3383" s="23" t="s">
        <v>16349</v>
      </c>
      <c r="B3383" s="23" t="s">
        <v>16350</v>
      </c>
      <c r="C3383" s="23" t="s">
        <v>16351</v>
      </c>
      <c r="D3383" s="23" t="s">
        <v>15527</v>
      </c>
      <c r="E3383" s="23" t="s">
        <v>15528</v>
      </c>
      <c r="F3383" s="5"/>
      <c r="G3383" s="5"/>
      <c r="H3383" s="5"/>
    </row>
    <row r="3384">
      <c r="A3384" s="23" t="s">
        <v>16352</v>
      </c>
      <c r="B3384" s="23" t="s">
        <v>16353</v>
      </c>
      <c r="C3384" s="23" t="s">
        <v>16354</v>
      </c>
      <c r="D3384" s="23" t="s">
        <v>15468</v>
      </c>
      <c r="E3384" s="23" t="s">
        <v>15469</v>
      </c>
      <c r="F3384" s="5"/>
      <c r="G3384" s="5"/>
      <c r="H3384" s="5"/>
    </row>
    <row r="3385">
      <c r="A3385" s="23" t="s">
        <v>16355</v>
      </c>
      <c r="B3385" s="23" t="s">
        <v>16356</v>
      </c>
      <c r="C3385" s="23" t="s">
        <v>16357</v>
      </c>
      <c r="D3385" s="23" t="s">
        <v>15542</v>
      </c>
      <c r="E3385" s="23" t="s">
        <v>15543</v>
      </c>
      <c r="F3385" s="5"/>
      <c r="G3385" s="5"/>
      <c r="H3385" s="5"/>
    </row>
    <row r="3386">
      <c r="A3386" s="23" t="s">
        <v>16358</v>
      </c>
      <c r="B3386" s="23" t="s">
        <v>16359</v>
      </c>
      <c r="C3386" s="23" t="s">
        <v>16360</v>
      </c>
      <c r="D3386" s="23" t="s">
        <v>16361</v>
      </c>
      <c r="E3386" s="23" t="s">
        <v>16362</v>
      </c>
      <c r="F3386" s="5"/>
      <c r="G3386" s="5"/>
      <c r="H3386" s="5"/>
    </row>
    <row r="3387">
      <c r="A3387" s="23" t="s">
        <v>16363</v>
      </c>
      <c r="B3387" s="23" t="s">
        <v>16364</v>
      </c>
      <c r="C3387" s="23" t="s">
        <v>16365</v>
      </c>
      <c r="D3387" s="23" t="s">
        <v>16366</v>
      </c>
      <c r="E3387" s="23" t="s">
        <v>16367</v>
      </c>
      <c r="F3387" s="5"/>
      <c r="G3387" s="5"/>
      <c r="H3387" s="5"/>
    </row>
    <row r="3388">
      <c r="A3388" s="23" t="s">
        <v>16368</v>
      </c>
      <c r="B3388" s="23" t="s">
        <v>16369</v>
      </c>
      <c r="C3388" s="23" t="s">
        <v>16370</v>
      </c>
      <c r="D3388" s="23" t="s">
        <v>14456</v>
      </c>
      <c r="E3388" s="23" t="s">
        <v>14457</v>
      </c>
      <c r="F3388" s="5"/>
      <c r="G3388" s="5"/>
      <c r="H3388" s="5"/>
    </row>
    <row r="3389">
      <c r="A3389" s="23" t="s">
        <v>16371</v>
      </c>
      <c r="B3389" s="23" t="s">
        <v>16372</v>
      </c>
      <c r="C3389" s="23" t="s">
        <v>16373</v>
      </c>
      <c r="D3389" s="23" t="s">
        <v>15532</v>
      </c>
      <c r="E3389" s="23" t="s">
        <v>15533</v>
      </c>
      <c r="F3389" s="5"/>
      <c r="G3389" s="5"/>
      <c r="H3389" s="5"/>
    </row>
    <row r="3390">
      <c r="A3390" s="23" t="s">
        <v>16374</v>
      </c>
      <c r="B3390" s="23" t="s">
        <v>16375</v>
      </c>
      <c r="C3390" s="23" t="s">
        <v>16376</v>
      </c>
      <c r="D3390" s="23" t="s">
        <v>14556</v>
      </c>
      <c r="E3390" s="23" t="s">
        <v>14557</v>
      </c>
      <c r="F3390" s="5"/>
      <c r="G3390" s="5"/>
      <c r="H3390" s="5"/>
    </row>
    <row r="3391">
      <c r="A3391" s="23" t="s">
        <v>16377</v>
      </c>
      <c r="B3391" s="23" t="s">
        <v>16378</v>
      </c>
      <c r="C3391" s="23" t="s">
        <v>16379</v>
      </c>
      <c r="D3391" s="23" t="s">
        <v>16380</v>
      </c>
      <c r="E3391" s="23" t="s">
        <v>16381</v>
      </c>
      <c r="F3391" s="5"/>
      <c r="G3391" s="5"/>
      <c r="H3391" s="5"/>
    </row>
    <row r="3392">
      <c r="A3392" s="23" t="s">
        <v>16382</v>
      </c>
      <c r="B3392" s="23" t="s">
        <v>16383</v>
      </c>
      <c r="C3392" s="23" t="s">
        <v>16384</v>
      </c>
      <c r="D3392" s="23" t="s">
        <v>15512</v>
      </c>
      <c r="E3392" s="23" t="s">
        <v>15513</v>
      </c>
      <c r="F3392" s="5"/>
      <c r="G3392" s="5"/>
      <c r="H3392" s="5"/>
    </row>
    <row r="3393">
      <c r="A3393" s="23" t="s">
        <v>16385</v>
      </c>
      <c r="B3393" s="23" t="s">
        <v>16386</v>
      </c>
      <c r="C3393" s="23" t="s">
        <v>16387</v>
      </c>
      <c r="D3393" s="23" t="s">
        <v>16388</v>
      </c>
      <c r="E3393" s="23" t="s">
        <v>16389</v>
      </c>
      <c r="F3393" s="5"/>
      <c r="G3393" s="5"/>
      <c r="H3393" s="5"/>
    </row>
    <row r="3394">
      <c r="A3394" s="23" t="s">
        <v>16390</v>
      </c>
      <c r="B3394" s="23" t="s">
        <v>16391</v>
      </c>
      <c r="C3394" s="23" t="s">
        <v>16392</v>
      </c>
      <c r="D3394" s="23" t="s">
        <v>16393</v>
      </c>
      <c r="E3394" s="23" t="s">
        <v>16394</v>
      </c>
      <c r="F3394" s="5"/>
      <c r="G3394" s="5"/>
      <c r="H3394" s="5"/>
    </row>
    <row r="3395">
      <c r="A3395" s="23" t="s">
        <v>16395</v>
      </c>
      <c r="B3395" s="23" t="s">
        <v>16396</v>
      </c>
      <c r="C3395" s="23" t="s">
        <v>16397</v>
      </c>
      <c r="D3395" s="23" t="s">
        <v>16398</v>
      </c>
      <c r="E3395" s="23" t="s">
        <v>16399</v>
      </c>
      <c r="F3395" s="5"/>
      <c r="G3395" s="5"/>
      <c r="H3395" s="5"/>
    </row>
    <row r="3396">
      <c r="A3396" s="23" t="s">
        <v>16400</v>
      </c>
      <c r="B3396" s="23" t="s">
        <v>16401</v>
      </c>
      <c r="C3396" s="23" t="s">
        <v>16402</v>
      </c>
      <c r="D3396" s="23" t="s">
        <v>16403</v>
      </c>
      <c r="E3396" s="23" t="s">
        <v>16404</v>
      </c>
      <c r="F3396" s="5"/>
      <c r="G3396" s="5"/>
      <c r="H3396" s="5"/>
    </row>
    <row r="3397">
      <c r="A3397" s="23" t="s">
        <v>16405</v>
      </c>
      <c r="B3397" s="23" t="s">
        <v>16406</v>
      </c>
      <c r="C3397" s="23" t="s">
        <v>16407</v>
      </c>
      <c r="D3397" s="23" t="s">
        <v>16408</v>
      </c>
      <c r="E3397" s="23" t="s">
        <v>16409</v>
      </c>
      <c r="F3397" s="5"/>
      <c r="G3397" s="5"/>
      <c r="H3397" s="5"/>
    </row>
    <row r="3398">
      <c r="A3398" s="23" t="s">
        <v>16410</v>
      </c>
      <c r="B3398" s="23" t="s">
        <v>16411</v>
      </c>
      <c r="C3398" s="23" t="s">
        <v>16412</v>
      </c>
      <c r="D3398" s="23" t="s">
        <v>16413</v>
      </c>
      <c r="E3398" s="23" t="s">
        <v>16414</v>
      </c>
      <c r="F3398" s="5"/>
      <c r="G3398" s="5"/>
      <c r="H3398" s="5"/>
    </row>
    <row r="3399">
      <c r="A3399" s="23" t="s">
        <v>16415</v>
      </c>
      <c r="B3399" s="23" t="s">
        <v>16416</v>
      </c>
      <c r="C3399" s="23" t="s">
        <v>16417</v>
      </c>
      <c r="D3399" s="23" t="s">
        <v>16418</v>
      </c>
      <c r="E3399" s="23" t="s">
        <v>16419</v>
      </c>
      <c r="F3399" s="5"/>
      <c r="G3399" s="5"/>
      <c r="H3399" s="5"/>
    </row>
    <row r="3400">
      <c r="A3400" s="23" t="s">
        <v>16420</v>
      </c>
      <c r="B3400" s="23" t="s">
        <v>16421</v>
      </c>
      <c r="C3400" s="23" t="s">
        <v>16422</v>
      </c>
      <c r="D3400" s="23" t="s">
        <v>16423</v>
      </c>
      <c r="E3400" s="23" t="s">
        <v>16424</v>
      </c>
      <c r="F3400" s="5"/>
      <c r="G3400" s="5"/>
      <c r="H3400" s="5"/>
    </row>
    <row r="3401">
      <c r="A3401" s="23" t="s">
        <v>16425</v>
      </c>
      <c r="B3401" s="23" t="s">
        <v>16426</v>
      </c>
      <c r="C3401" s="23" t="s">
        <v>16427</v>
      </c>
      <c r="D3401" s="23" t="s">
        <v>16428</v>
      </c>
      <c r="E3401" s="23" t="s">
        <v>16429</v>
      </c>
      <c r="F3401" s="5"/>
      <c r="G3401" s="5"/>
      <c r="H3401" s="5"/>
    </row>
    <row r="3402">
      <c r="A3402" s="23" t="s">
        <v>16430</v>
      </c>
      <c r="B3402" s="23" t="s">
        <v>846</v>
      </c>
      <c r="C3402" s="23" t="s">
        <v>16431</v>
      </c>
      <c r="D3402" s="23" t="s">
        <v>16432</v>
      </c>
      <c r="E3402" s="23" t="s">
        <v>16433</v>
      </c>
      <c r="F3402" s="5"/>
      <c r="G3402" s="5"/>
      <c r="H3402" s="5"/>
    </row>
    <row r="3403">
      <c r="A3403" s="23" t="s">
        <v>16434</v>
      </c>
      <c r="B3403" s="23" t="s">
        <v>16435</v>
      </c>
      <c r="C3403" s="23" t="s">
        <v>16436</v>
      </c>
      <c r="D3403" s="23" t="s">
        <v>16437</v>
      </c>
      <c r="E3403" s="23" t="s">
        <v>16438</v>
      </c>
      <c r="F3403" s="5"/>
      <c r="G3403" s="5"/>
      <c r="H3403" s="5"/>
    </row>
    <row r="3404">
      <c r="A3404" s="23" t="s">
        <v>16439</v>
      </c>
      <c r="B3404" s="23" t="s">
        <v>846</v>
      </c>
      <c r="C3404" s="23" t="s">
        <v>16440</v>
      </c>
      <c r="D3404" s="23" t="s">
        <v>16441</v>
      </c>
      <c r="E3404" s="23" t="s">
        <v>16442</v>
      </c>
      <c r="F3404" s="5"/>
      <c r="G3404" s="5"/>
      <c r="H3404" s="5"/>
    </row>
    <row r="3405">
      <c r="A3405" s="23" t="s">
        <v>16443</v>
      </c>
      <c r="B3405" s="23" t="s">
        <v>16444</v>
      </c>
      <c r="C3405" s="23" t="s">
        <v>16445</v>
      </c>
      <c r="D3405" s="23" t="s">
        <v>16446</v>
      </c>
      <c r="E3405" s="23" t="s">
        <v>16447</v>
      </c>
      <c r="F3405" s="5"/>
      <c r="G3405" s="5"/>
      <c r="H3405" s="5"/>
    </row>
    <row r="3406">
      <c r="A3406" s="23" t="s">
        <v>16448</v>
      </c>
      <c r="B3406" s="23" t="s">
        <v>16449</v>
      </c>
      <c r="C3406" s="23" t="s">
        <v>16450</v>
      </c>
      <c r="D3406" s="23" t="s">
        <v>16451</v>
      </c>
      <c r="E3406" s="23" t="s">
        <v>16452</v>
      </c>
      <c r="F3406" s="5"/>
      <c r="G3406" s="5"/>
      <c r="H3406" s="5"/>
    </row>
    <row r="3407">
      <c r="A3407" s="23" t="s">
        <v>16453</v>
      </c>
      <c r="B3407" s="23" t="s">
        <v>16454</v>
      </c>
      <c r="C3407" s="23" t="s">
        <v>16455</v>
      </c>
      <c r="D3407" s="23" t="s">
        <v>16456</v>
      </c>
      <c r="E3407" s="23" t="s">
        <v>16457</v>
      </c>
      <c r="F3407" s="5"/>
      <c r="G3407" s="5"/>
      <c r="H3407" s="5"/>
    </row>
    <row r="3408">
      <c r="A3408" s="23" t="s">
        <v>16458</v>
      </c>
      <c r="B3408" s="23" t="s">
        <v>16459</v>
      </c>
      <c r="C3408" s="23" t="s">
        <v>16460</v>
      </c>
      <c r="D3408" s="23" t="s">
        <v>16461</v>
      </c>
      <c r="E3408" s="23" t="s">
        <v>16462</v>
      </c>
      <c r="F3408" s="5"/>
      <c r="G3408" s="5"/>
      <c r="H3408" s="5"/>
    </row>
    <row r="3409">
      <c r="A3409" s="23" t="s">
        <v>16463</v>
      </c>
      <c r="B3409" s="23" t="s">
        <v>10227</v>
      </c>
      <c r="C3409" s="23" t="s">
        <v>16464</v>
      </c>
      <c r="D3409" s="23" t="s">
        <v>16465</v>
      </c>
      <c r="E3409" s="23" t="s">
        <v>16466</v>
      </c>
      <c r="F3409" s="5"/>
      <c r="G3409" s="5"/>
      <c r="H3409" s="5"/>
    </row>
    <row r="3410">
      <c r="A3410" s="23" t="s">
        <v>16467</v>
      </c>
      <c r="B3410" s="23" t="s">
        <v>16468</v>
      </c>
      <c r="C3410" s="23" t="s">
        <v>16469</v>
      </c>
      <c r="D3410" s="23" t="s">
        <v>16470</v>
      </c>
      <c r="E3410" s="23" t="s">
        <v>16471</v>
      </c>
      <c r="F3410" s="5"/>
      <c r="G3410" s="5"/>
      <c r="H3410" s="5"/>
    </row>
    <row r="3411">
      <c r="A3411" s="23" t="s">
        <v>16472</v>
      </c>
      <c r="B3411" s="23" t="s">
        <v>16473</v>
      </c>
      <c r="C3411" s="23" t="s">
        <v>16474</v>
      </c>
      <c r="D3411" s="23" t="s">
        <v>16475</v>
      </c>
      <c r="E3411" s="23" t="s">
        <v>16476</v>
      </c>
      <c r="F3411" s="5"/>
      <c r="G3411" s="5"/>
      <c r="H3411" s="5"/>
    </row>
    <row r="3412">
      <c r="A3412" s="23" t="s">
        <v>16477</v>
      </c>
      <c r="B3412" s="23" t="s">
        <v>16478</v>
      </c>
      <c r="C3412" s="23" t="s">
        <v>16479</v>
      </c>
      <c r="D3412" s="23" t="s">
        <v>16480</v>
      </c>
      <c r="E3412" s="23" t="s">
        <v>16481</v>
      </c>
      <c r="F3412" s="5"/>
      <c r="G3412" s="5"/>
      <c r="H3412" s="5"/>
    </row>
    <row r="3413">
      <c r="A3413" s="23" t="s">
        <v>16482</v>
      </c>
      <c r="B3413" s="23" t="s">
        <v>16483</v>
      </c>
      <c r="C3413" s="23" t="s">
        <v>16484</v>
      </c>
      <c r="D3413" s="23" t="s">
        <v>16485</v>
      </c>
      <c r="E3413" s="23" t="s">
        <v>16486</v>
      </c>
      <c r="F3413" s="5"/>
      <c r="G3413" s="5"/>
      <c r="H3413" s="5"/>
    </row>
    <row r="3414">
      <c r="A3414" s="23" t="s">
        <v>16487</v>
      </c>
      <c r="B3414" s="23" t="s">
        <v>16488</v>
      </c>
      <c r="C3414" s="23" t="s">
        <v>16489</v>
      </c>
      <c r="D3414" s="23" t="s">
        <v>16490</v>
      </c>
      <c r="E3414" s="23" t="s">
        <v>16491</v>
      </c>
      <c r="F3414" s="5"/>
      <c r="G3414" s="5"/>
      <c r="H3414" s="5"/>
    </row>
    <row r="3415">
      <c r="A3415" s="23" t="s">
        <v>16492</v>
      </c>
      <c r="B3415" s="23" t="s">
        <v>16493</v>
      </c>
      <c r="C3415" s="23" t="s">
        <v>16494</v>
      </c>
      <c r="D3415" s="23" t="s">
        <v>16495</v>
      </c>
      <c r="E3415" s="23" t="s">
        <v>16496</v>
      </c>
      <c r="F3415" s="5"/>
      <c r="G3415" s="5"/>
      <c r="H3415" s="5"/>
    </row>
    <row r="3416">
      <c r="A3416" s="23" t="s">
        <v>16497</v>
      </c>
      <c r="B3416" s="23" t="s">
        <v>16498</v>
      </c>
      <c r="C3416" s="23" t="s">
        <v>16499</v>
      </c>
      <c r="D3416" s="23" t="s">
        <v>16500</v>
      </c>
      <c r="E3416" s="23" t="s">
        <v>16501</v>
      </c>
      <c r="F3416" s="5"/>
      <c r="G3416" s="5"/>
      <c r="H3416" s="5"/>
    </row>
    <row r="3417">
      <c r="A3417" s="23" t="s">
        <v>16502</v>
      </c>
      <c r="B3417" s="23" t="s">
        <v>16503</v>
      </c>
      <c r="C3417" s="23" t="s">
        <v>16504</v>
      </c>
      <c r="D3417" s="23" t="s">
        <v>16505</v>
      </c>
      <c r="E3417" s="23" t="s">
        <v>16506</v>
      </c>
      <c r="F3417" s="5"/>
      <c r="G3417" s="5"/>
      <c r="H3417" s="5"/>
    </row>
    <row r="3418">
      <c r="A3418" s="23" t="s">
        <v>16507</v>
      </c>
      <c r="B3418" s="23" t="s">
        <v>16508</v>
      </c>
      <c r="C3418" s="23" t="s">
        <v>16509</v>
      </c>
      <c r="D3418" s="23" t="s">
        <v>16510</v>
      </c>
      <c r="E3418" s="23" t="s">
        <v>16511</v>
      </c>
      <c r="F3418" s="5"/>
      <c r="G3418" s="5"/>
      <c r="H3418" s="5"/>
    </row>
    <row r="3419">
      <c r="A3419" s="23" t="s">
        <v>16512</v>
      </c>
      <c r="B3419" s="23" t="s">
        <v>12134</v>
      </c>
      <c r="C3419" s="23" t="s">
        <v>16513</v>
      </c>
      <c r="D3419" s="23" t="s">
        <v>16514</v>
      </c>
      <c r="E3419" s="23" t="s">
        <v>16515</v>
      </c>
      <c r="F3419" s="5"/>
      <c r="G3419" s="5"/>
      <c r="H3419" s="5"/>
    </row>
    <row r="3420">
      <c r="A3420" s="23" t="s">
        <v>16516</v>
      </c>
      <c r="B3420" s="23" t="s">
        <v>16517</v>
      </c>
      <c r="C3420" s="23" t="s">
        <v>16518</v>
      </c>
      <c r="D3420" s="23" t="s">
        <v>16519</v>
      </c>
      <c r="E3420" s="23" t="s">
        <v>16520</v>
      </c>
      <c r="F3420" s="5"/>
      <c r="G3420" s="5"/>
      <c r="H3420" s="5"/>
    </row>
    <row r="3421">
      <c r="A3421" s="23" t="s">
        <v>16521</v>
      </c>
      <c r="B3421" s="23" t="s">
        <v>16522</v>
      </c>
      <c r="C3421" s="23" t="s">
        <v>16523</v>
      </c>
      <c r="D3421" s="23" t="s">
        <v>16524</v>
      </c>
      <c r="E3421" s="23" t="s">
        <v>16525</v>
      </c>
      <c r="F3421" s="5"/>
      <c r="G3421" s="5"/>
      <c r="H3421" s="5"/>
    </row>
    <row r="3422">
      <c r="A3422" s="23" t="s">
        <v>16526</v>
      </c>
      <c r="B3422" s="23" t="s">
        <v>16527</v>
      </c>
      <c r="C3422" s="23" t="s">
        <v>16528</v>
      </c>
      <c r="D3422" s="23" t="s">
        <v>16529</v>
      </c>
      <c r="E3422" s="23" t="s">
        <v>16530</v>
      </c>
      <c r="F3422" s="5"/>
      <c r="G3422" s="5"/>
      <c r="H3422" s="5"/>
    </row>
    <row r="3423">
      <c r="A3423" s="23" t="s">
        <v>16531</v>
      </c>
      <c r="B3423" s="23" t="s">
        <v>16532</v>
      </c>
      <c r="C3423" s="23" t="s">
        <v>16533</v>
      </c>
      <c r="D3423" s="23" t="s">
        <v>16534</v>
      </c>
      <c r="E3423" s="23" t="s">
        <v>16535</v>
      </c>
      <c r="F3423" s="5"/>
      <c r="G3423" s="5"/>
      <c r="H3423" s="5"/>
    </row>
    <row r="3424">
      <c r="A3424" s="23" t="s">
        <v>16536</v>
      </c>
      <c r="B3424" s="23" t="s">
        <v>16537</v>
      </c>
      <c r="C3424" s="23" t="s">
        <v>16538</v>
      </c>
      <c r="D3424" s="23" t="s">
        <v>16539</v>
      </c>
      <c r="E3424" s="23" t="s">
        <v>16540</v>
      </c>
      <c r="F3424" s="5"/>
      <c r="G3424" s="5"/>
      <c r="H3424" s="5"/>
    </row>
    <row r="3425">
      <c r="A3425" s="23" t="s">
        <v>16541</v>
      </c>
      <c r="B3425" s="23" t="s">
        <v>16542</v>
      </c>
      <c r="C3425" s="23" t="s">
        <v>16543</v>
      </c>
      <c r="D3425" s="23" t="s">
        <v>16544</v>
      </c>
      <c r="E3425" s="23" t="s">
        <v>16545</v>
      </c>
      <c r="F3425" s="5"/>
      <c r="G3425" s="5"/>
      <c r="H3425" s="5"/>
    </row>
    <row r="3426">
      <c r="A3426" s="23" t="s">
        <v>16546</v>
      </c>
      <c r="B3426" s="23" t="s">
        <v>16547</v>
      </c>
      <c r="C3426" s="23" t="s">
        <v>16548</v>
      </c>
      <c r="D3426" s="23" t="s">
        <v>16549</v>
      </c>
      <c r="E3426" s="23" t="s">
        <v>16550</v>
      </c>
      <c r="F3426" s="5"/>
      <c r="G3426" s="5"/>
      <c r="H3426" s="5"/>
    </row>
    <row r="3427">
      <c r="A3427" s="23" t="s">
        <v>16551</v>
      </c>
      <c r="B3427" s="23" t="s">
        <v>16552</v>
      </c>
      <c r="C3427" s="23" t="s">
        <v>16553</v>
      </c>
      <c r="D3427" s="23" t="s">
        <v>16554</v>
      </c>
      <c r="E3427" s="23" t="s">
        <v>16555</v>
      </c>
      <c r="F3427" s="5"/>
      <c r="G3427" s="5"/>
      <c r="H3427" s="5"/>
    </row>
    <row r="3428">
      <c r="A3428" s="23" t="s">
        <v>16556</v>
      </c>
      <c r="B3428" s="23" t="s">
        <v>16557</v>
      </c>
      <c r="C3428" s="23" t="s">
        <v>16558</v>
      </c>
      <c r="D3428" s="23" t="s">
        <v>16559</v>
      </c>
      <c r="E3428" s="23" t="s">
        <v>16560</v>
      </c>
      <c r="F3428" s="5"/>
      <c r="G3428" s="5"/>
      <c r="H3428" s="5"/>
    </row>
    <row r="3429">
      <c r="A3429" s="23" t="s">
        <v>16561</v>
      </c>
      <c r="B3429" s="23" t="s">
        <v>16562</v>
      </c>
      <c r="C3429" s="23" t="s">
        <v>16563</v>
      </c>
      <c r="D3429" s="23" t="s">
        <v>16564</v>
      </c>
      <c r="E3429" s="23" t="s">
        <v>16565</v>
      </c>
      <c r="F3429" s="5"/>
      <c r="G3429" s="5"/>
      <c r="H3429" s="5"/>
    </row>
    <row r="3430">
      <c r="A3430" s="23" t="s">
        <v>16566</v>
      </c>
      <c r="B3430" s="23" t="s">
        <v>16567</v>
      </c>
      <c r="C3430" s="23" t="s">
        <v>16568</v>
      </c>
      <c r="D3430" s="23" t="s">
        <v>16569</v>
      </c>
      <c r="E3430" s="23" t="s">
        <v>16570</v>
      </c>
      <c r="F3430" s="5"/>
      <c r="G3430" s="5"/>
      <c r="H3430" s="5"/>
    </row>
    <row r="3431">
      <c r="A3431" s="23" t="s">
        <v>16571</v>
      </c>
      <c r="B3431" s="23" t="s">
        <v>15829</v>
      </c>
      <c r="C3431" s="23" t="s">
        <v>16572</v>
      </c>
      <c r="D3431" s="23" t="s">
        <v>16573</v>
      </c>
      <c r="E3431" s="23" t="s">
        <v>16574</v>
      </c>
      <c r="F3431" s="5"/>
      <c r="G3431" s="5"/>
      <c r="H3431" s="5"/>
    </row>
    <row r="3432">
      <c r="A3432" s="23" t="s">
        <v>16575</v>
      </c>
      <c r="B3432" s="23" t="s">
        <v>16576</v>
      </c>
      <c r="C3432" s="23" t="s">
        <v>16577</v>
      </c>
      <c r="D3432" s="23" t="s">
        <v>16578</v>
      </c>
      <c r="E3432" s="23" t="s">
        <v>16579</v>
      </c>
      <c r="F3432" s="5"/>
      <c r="G3432" s="5"/>
      <c r="H3432" s="5"/>
    </row>
    <row r="3433">
      <c r="A3433" s="23" t="s">
        <v>16580</v>
      </c>
      <c r="B3433" s="23" t="s">
        <v>16581</v>
      </c>
      <c r="C3433" s="23" t="s">
        <v>16582</v>
      </c>
      <c r="D3433" s="23" t="s">
        <v>16583</v>
      </c>
      <c r="E3433" s="23" t="s">
        <v>16584</v>
      </c>
      <c r="F3433" s="5"/>
      <c r="G3433" s="5"/>
      <c r="H3433" s="5"/>
    </row>
    <row r="3434">
      <c r="A3434" s="23" t="s">
        <v>16585</v>
      </c>
      <c r="B3434" s="23" t="s">
        <v>16586</v>
      </c>
      <c r="C3434" s="23" t="s">
        <v>16587</v>
      </c>
      <c r="D3434" s="23" t="s">
        <v>16588</v>
      </c>
      <c r="E3434" s="23" t="s">
        <v>16589</v>
      </c>
      <c r="F3434" s="5"/>
      <c r="G3434" s="5"/>
      <c r="H3434" s="5"/>
    </row>
    <row r="3435">
      <c r="A3435" s="23" t="s">
        <v>16590</v>
      </c>
      <c r="B3435" s="23" t="s">
        <v>16591</v>
      </c>
      <c r="C3435" s="23" t="s">
        <v>16592</v>
      </c>
      <c r="D3435" s="23" t="s">
        <v>16593</v>
      </c>
      <c r="E3435" s="23" t="s">
        <v>16594</v>
      </c>
      <c r="F3435" s="5"/>
      <c r="G3435" s="5"/>
      <c r="H3435" s="5"/>
    </row>
    <row r="3436">
      <c r="A3436" s="23" t="s">
        <v>16595</v>
      </c>
      <c r="B3436" s="23" t="s">
        <v>16596</v>
      </c>
      <c r="C3436" s="23" t="s">
        <v>16597</v>
      </c>
      <c r="D3436" s="23" t="s">
        <v>16598</v>
      </c>
      <c r="E3436" s="23" t="s">
        <v>16599</v>
      </c>
      <c r="F3436" s="5"/>
      <c r="G3436" s="5"/>
      <c r="H3436" s="5"/>
    </row>
    <row r="3437">
      <c r="A3437" s="23" t="s">
        <v>16600</v>
      </c>
      <c r="B3437" s="23" t="s">
        <v>16601</v>
      </c>
      <c r="C3437" s="23" t="s">
        <v>16602</v>
      </c>
      <c r="D3437" s="23" t="s">
        <v>16603</v>
      </c>
      <c r="E3437" s="23" t="s">
        <v>16604</v>
      </c>
      <c r="F3437" s="5"/>
      <c r="G3437" s="5"/>
      <c r="H3437" s="5"/>
    </row>
    <row r="3438">
      <c r="A3438" s="23" t="s">
        <v>16605</v>
      </c>
      <c r="B3438" s="23" t="s">
        <v>16606</v>
      </c>
      <c r="C3438" s="23" t="s">
        <v>16607</v>
      </c>
      <c r="D3438" s="23" t="s">
        <v>16608</v>
      </c>
      <c r="E3438" s="23" t="s">
        <v>16609</v>
      </c>
      <c r="F3438" s="5"/>
      <c r="G3438" s="5"/>
      <c r="H3438" s="5"/>
    </row>
    <row r="3439">
      <c r="A3439" s="23" t="s">
        <v>16610</v>
      </c>
      <c r="B3439" s="23" t="s">
        <v>16611</v>
      </c>
      <c r="C3439" s="23" t="s">
        <v>16612</v>
      </c>
      <c r="D3439" s="23" t="s">
        <v>16613</v>
      </c>
      <c r="E3439" s="23" t="s">
        <v>16614</v>
      </c>
      <c r="F3439" s="5"/>
      <c r="G3439" s="5"/>
      <c r="H3439" s="5"/>
    </row>
    <row r="3440">
      <c r="A3440" s="23" t="s">
        <v>16615</v>
      </c>
      <c r="B3440" s="23" t="s">
        <v>16616</v>
      </c>
      <c r="C3440" s="23" t="s">
        <v>16617</v>
      </c>
      <c r="D3440" s="23" t="s">
        <v>16618</v>
      </c>
      <c r="E3440" s="23" t="s">
        <v>16619</v>
      </c>
      <c r="F3440" s="5"/>
      <c r="G3440" s="5"/>
      <c r="H3440" s="5"/>
    </row>
    <row r="3441">
      <c r="A3441" s="23" t="s">
        <v>16620</v>
      </c>
      <c r="B3441" s="23" t="s">
        <v>16621</v>
      </c>
      <c r="C3441" s="23" t="s">
        <v>16622</v>
      </c>
      <c r="D3441" s="23" t="s">
        <v>16623</v>
      </c>
      <c r="E3441" s="23" t="s">
        <v>16624</v>
      </c>
      <c r="F3441" s="5"/>
      <c r="G3441" s="5"/>
      <c r="H3441" s="5"/>
    </row>
    <row r="3442">
      <c r="A3442" s="23" t="s">
        <v>16625</v>
      </c>
      <c r="B3442" s="23" t="s">
        <v>16626</v>
      </c>
      <c r="C3442" s="23" t="s">
        <v>16627</v>
      </c>
      <c r="D3442" s="23" t="s">
        <v>16628</v>
      </c>
      <c r="E3442" s="23" t="s">
        <v>16629</v>
      </c>
      <c r="F3442" s="5"/>
      <c r="G3442" s="5"/>
      <c r="H3442" s="5"/>
    </row>
    <row r="3443">
      <c r="A3443" s="23" t="s">
        <v>16630</v>
      </c>
      <c r="B3443" s="23" t="s">
        <v>16631</v>
      </c>
      <c r="C3443" s="23" t="s">
        <v>16632</v>
      </c>
      <c r="D3443" s="23" t="s">
        <v>16633</v>
      </c>
      <c r="E3443" s="23" t="s">
        <v>16634</v>
      </c>
      <c r="F3443" s="5"/>
      <c r="G3443" s="5"/>
      <c r="H3443" s="5"/>
    </row>
    <row r="3444">
      <c r="A3444" s="23" t="s">
        <v>16635</v>
      </c>
      <c r="B3444" s="23" t="s">
        <v>16636</v>
      </c>
      <c r="C3444" s="23" t="s">
        <v>16637</v>
      </c>
      <c r="D3444" s="23" t="s">
        <v>16638</v>
      </c>
      <c r="E3444" s="23" t="s">
        <v>16639</v>
      </c>
      <c r="F3444" s="5"/>
      <c r="G3444" s="5"/>
      <c r="H3444" s="5"/>
    </row>
    <row r="3445">
      <c r="A3445" s="23" t="s">
        <v>16640</v>
      </c>
      <c r="B3445" s="23" t="s">
        <v>16641</v>
      </c>
      <c r="C3445" s="23" t="s">
        <v>16642</v>
      </c>
      <c r="D3445" s="23" t="s">
        <v>16643</v>
      </c>
      <c r="E3445" s="23" t="s">
        <v>16644</v>
      </c>
      <c r="F3445" s="5"/>
      <c r="G3445" s="5"/>
      <c r="H3445" s="5"/>
    </row>
    <row r="3446">
      <c r="A3446" s="23" t="s">
        <v>16645</v>
      </c>
      <c r="B3446" s="23" t="s">
        <v>16646</v>
      </c>
      <c r="C3446" s="23" t="s">
        <v>16647</v>
      </c>
      <c r="D3446" s="23" t="s">
        <v>16648</v>
      </c>
      <c r="E3446" s="23" t="s">
        <v>16649</v>
      </c>
      <c r="F3446" s="5"/>
      <c r="G3446" s="5"/>
      <c r="H3446" s="5"/>
    </row>
    <row r="3447">
      <c r="A3447" s="23" t="s">
        <v>16650</v>
      </c>
      <c r="B3447" s="23" t="s">
        <v>16651</v>
      </c>
      <c r="C3447" s="23" t="s">
        <v>16652</v>
      </c>
      <c r="D3447" s="23" t="s">
        <v>16653</v>
      </c>
      <c r="E3447" s="23" t="s">
        <v>16654</v>
      </c>
      <c r="F3447" s="5"/>
      <c r="G3447" s="5"/>
      <c r="H3447" s="5"/>
    </row>
    <row r="3448">
      <c r="A3448" s="23" t="s">
        <v>16655</v>
      </c>
      <c r="B3448" s="23" t="s">
        <v>16656</v>
      </c>
      <c r="C3448" s="23" t="s">
        <v>16657</v>
      </c>
      <c r="D3448" s="23" t="s">
        <v>16658</v>
      </c>
      <c r="E3448" s="23" t="s">
        <v>16659</v>
      </c>
      <c r="F3448" s="5"/>
      <c r="G3448" s="5"/>
      <c r="H3448" s="5"/>
    </row>
    <row r="3449">
      <c r="A3449" s="23" t="s">
        <v>16660</v>
      </c>
      <c r="B3449" s="23" t="s">
        <v>16661</v>
      </c>
      <c r="C3449" s="23" t="s">
        <v>16662</v>
      </c>
      <c r="D3449" s="23" t="s">
        <v>16663</v>
      </c>
      <c r="E3449" s="23" t="s">
        <v>16664</v>
      </c>
      <c r="F3449" s="5"/>
      <c r="G3449" s="5"/>
      <c r="H3449" s="5"/>
    </row>
    <row r="3450">
      <c r="A3450" s="23" t="s">
        <v>16665</v>
      </c>
      <c r="B3450" s="23" t="s">
        <v>16666</v>
      </c>
      <c r="C3450" s="23" t="s">
        <v>16667</v>
      </c>
      <c r="D3450" s="23" t="s">
        <v>16668</v>
      </c>
      <c r="E3450" s="23" t="s">
        <v>16669</v>
      </c>
      <c r="F3450" s="5"/>
      <c r="G3450" s="5"/>
      <c r="H3450" s="5"/>
    </row>
    <row r="3451">
      <c r="A3451" s="23" t="s">
        <v>16670</v>
      </c>
      <c r="B3451" s="23" t="s">
        <v>16671</v>
      </c>
      <c r="C3451" s="23" t="s">
        <v>16672</v>
      </c>
      <c r="D3451" s="23" t="s">
        <v>16673</v>
      </c>
      <c r="E3451" s="23" t="s">
        <v>16674</v>
      </c>
      <c r="F3451" s="5"/>
      <c r="G3451" s="5"/>
      <c r="H3451" s="5"/>
    </row>
    <row r="3452">
      <c r="A3452" s="23" t="s">
        <v>16675</v>
      </c>
      <c r="B3452" s="23" t="s">
        <v>16676</v>
      </c>
      <c r="C3452" s="23" t="s">
        <v>16677</v>
      </c>
      <c r="D3452" s="23" t="s">
        <v>16678</v>
      </c>
      <c r="E3452" s="23" t="s">
        <v>16679</v>
      </c>
      <c r="F3452" s="5"/>
      <c r="G3452" s="5"/>
      <c r="H3452" s="5"/>
    </row>
    <row r="3453">
      <c r="A3453" s="23" t="s">
        <v>16680</v>
      </c>
      <c r="B3453" s="23" t="s">
        <v>16681</v>
      </c>
      <c r="C3453" s="23" t="s">
        <v>16682</v>
      </c>
      <c r="D3453" s="23" t="s">
        <v>16683</v>
      </c>
      <c r="E3453" s="23" t="s">
        <v>16684</v>
      </c>
      <c r="F3453" s="5"/>
      <c r="G3453" s="5"/>
      <c r="H3453" s="5"/>
    </row>
    <row r="3454">
      <c r="A3454" s="23" t="s">
        <v>16685</v>
      </c>
      <c r="B3454" s="23" t="s">
        <v>16686</v>
      </c>
      <c r="C3454" s="23" t="s">
        <v>16687</v>
      </c>
      <c r="D3454" s="23" t="s">
        <v>16688</v>
      </c>
      <c r="E3454" s="23" t="s">
        <v>16689</v>
      </c>
      <c r="F3454" s="5"/>
      <c r="G3454" s="5"/>
      <c r="H3454" s="5"/>
    </row>
    <row r="3455">
      <c r="A3455" s="23" t="s">
        <v>16690</v>
      </c>
      <c r="B3455" s="23" t="s">
        <v>16691</v>
      </c>
      <c r="C3455" s="23" t="s">
        <v>16692</v>
      </c>
      <c r="D3455" s="23" t="s">
        <v>16693</v>
      </c>
      <c r="E3455" s="23" t="s">
        <v>16694</v>
      </c>
      <c r="F3455" s="5"/>
      <c r="G3455" s="5"/>
      <c r="H3455" s="5"/>
    </row>
    <row r="3456">
      <c r="A3456" s="23" t="s">
        <v>16695</v>
      </c>
      <c r="B3456" s="23" t="s">
        <v>16696</v>
      </c>
      <c r="C3456" s="23" t="s">
        <v>16697</v>
      </c>
      <c r="D3456" s="23" t="s">
        <v>16698</v>
      </c>
      <c r="E3456" s="23" t="s">
        <v>16699</v>
      </c>
      <c r="F3456" s="5"/>
      <c r="G3456" s="5"/>
      <c r="H3456" s="5"/>
    </row>
    <row r="3457">
      <c r="A3457" s="23" t="s">
        <v>16700</v>
      </c>
      <c r="B3457" s="23" t="s">
        <v>16701</v>
      </c>
      <c r="C3457" s="23" t="s">
        <v>16702</v>
      </c>
      <c r="D3457" s="23" t="s">
        <v>12162</v>
      </c>
      <c r="E3457" s="23" t="s">
        <v>12163</v>
      </c>
      <c r="F3457" s="5"/>
      <c r="G3457" s="5"/>
      <c r="H3457" s="5"/>
    </row>
    <row r="3458">
      <c r="A3458" s="23" t="s">
        <v>16703</v>
      </c>
      <c r="B3458" s="23" t="s">
        <v>16704</v>
      </c>
      <c r="C3458" s="23" t="s">
        <v>16705</v>
      </c>
      <c r="D3458" s="23" t="s">
        <v>16706</v>
      </c>
      <c r="E3458" s="23" t="s">
        <v>16707</v>
      </c>
      <c r="F3458" s="5"/>
      <c r="G3458" s="5"/>
      <c r="H3458" s="5"/>
    </row>
    <row r="3459">
      <c r="A3459" s="23" t="s">
        <v>16708</v>
      </c>
      <c r="B3459" s="23" t="s">
        <v>16709</v>
      </c>
      <c r="C3459" s="23" t="s">
        <v>16710</v>
      </c>
      <c r="D3459" s="23" t="s">
        <v>16711</v>
      </c>
      <c r="E3459" s="23" t="s">
        <v>16712</v>
      </c>
      <c r="F3459" s="5"/>
      <c r="G3459" s="5"/>
      <c r="H3459" s="5"/>
    </row>
    <row r="3460">
      <c r="A3460" s="23" t="s">
        <v>16713</v>
      </c>
      <c r="B3460" s="23" t="s">
        <v>16714</v>
      </c>
      <c r="C3460" s="23" t="s">
        <v>16715</v>
      </c>
      <c r="D3460" s="23" t="s">
        <v>16716</v>
      </c>
      <c r="E3460" s="23" t="s">
        <v>16717</v>
      </c>
      <c r="F3460" s="5"/>
      <c r="G3460" s="5"/>
      <c r="H3460" s="5"/>
    </row>
    <row r="3461">
      <c r="A3461" s="23" t="s">
        <v>16718</v>
      </c>
      <c r="B3461" s="23" t="s">
        <v>16719</v>
      </c>
      <c r="C3461" s="23" t="s">
        <v>16720</v>
      </c>
      <c r="D3461" s="23" t="s">
        <v>16721</v>
      </c>
      <c r="E3461" s="23" t="s">
        <v>16722</v>
      </c>
      <c r="F3461" s="5"/>
      <c r="G3461" s="5"/>
      <c r="H3461" s="5"/>
    </row>
    <row r="3462">
      <c r="A3462" s="23" t="s">
        <v>16723</v>
      </c>
      <c r="B3462" s="23" t="s">
        <v>16724</v>
      </c>
      <c r="C3462" s="23" t="s">
        <v>16725</v>
      </c>
      <c r="D3462" s="23" t="s">
        <v>16726</v>
      </c>
      <c r="E3462" s="23" t="s">
        <v>16727</v>
      </c>
      <c r="F3462" s="5"/>
      <c r="G3462" s="5"/>
      <c r="H3462" s="5"/>
    </row>
    <row r="3463">
      <c r="A3463" s="23" t="s">
        <v>16728</v>
      </c>
      <c r="B3463" s="23" t="s">
        <v>16729</v>
      </c>
      <c r="C3463" s="23" t="s">
        <v>16730</v>
      </c>
      <c r="D3463" s="23" t="s">
        <v>16731</v>
      </c>
      <c r="E3463" s="23" t="s">
        <v>16732</v>
      </c>
      <c r="F3463" s="5"/>
      <c r="G3463" s="5"/>
      <c r="H3463" s="5"/>
    </row>
    <row r="3464">
      <c r="A3464" s="23" t="s">
        <v>16733</v>
      </c>
      <c r="B3464" s="23" t="s">
        <v>16734</v>
      </c>
      <c r="C3464" s="23" t="s">
        <v>16735</v>
      </c>
      <c r="D3464" s="23" t="s">
        <v>16736</v>
      </c>
      <c r="E3464" s="23" t="s">
        <v>16737</v>
      </c>
      <c r="F3464" s="5"/>
      <c r="G3464" s="5"/>
      <c r="H3464" s="5"/>
    </row>
    <row r="3465">
      <c r="A3465" s="23" t="s">
        <v>16738</v>
      </c>
      <c r="B3465" s="23" t="s">
        <v>16739</v>
      </c>
      <c r="C3465" s="23" t="s">
        <v>16740</v>
      </c>
      <c r="D3465" s="23" t="s">
        <v>16741</v>
      </c>
      <c r="E3465" s="23" t="s">
        <v>16742</v>
      </c>
      <c r="F3465" s="5"/>
      <c r="G3465" s="5"/>
      <c r="H3465" s="5"/>
    </row>
    <row r="3466">
      <c r="A3466" s="23" t="s">
        <v>16743</v>
      </c>
      <c r="B3466" s="23" t="s">
        <v>16744</v>
      </c>
      <c r="C3466" s="23" t="s">
        <v>16745</v>
      </c>
      <c r="D3466" s="23" t="s">
        <v>16746</v>
      </c>
      <c r="E3466" s="23" t="s">
        <v>16747</v>
      </c>
      <c r="F3466" s="5"/>
      <c r="G3466" s="5"/>
      <c r="H3466" s="5"/>
    </row>
    <row r="3467">
      <c r="A3467" s="23" t="s">
        <v>16748</v>
      </c>
      <c r="B3467" s="23" t="s">
        <v>16749</v>
      </c>
      <c r="C3467" s="23" t="s">
        <v>16750</v>
      </c>
      <c r="D3467" s="23" t="s">
        <v>16751</v>
      </c>
      <c r="E3467" s="23" t="s">
        <v>16752</v>
      </c>
      <c r="F3467" s="5"/>
      <c r="G3467" s="5"/>
      <c r="H3467" s="5"/>
    </row>
    <row r="3468">
      <c r="A3468" s="23" t="s">
        <v>16753</v>
      </c>
      <c r="B3468" s="23" t="s">
        <v>16754</v>
      </c>
      <c r="C3468" s="23" t="s">
        <v>16755</v>
      </c>
      <c r="D3468" s="23" t="s">
        <v>16756</v>
      </c>
      <c r="E3468" s="23" t="s">
        <v>16757</v>
      </c>
      <c r="F3468" s="5"/>
      <c r="G3468" s="5"/>
      <c r="H3468" s="5"/>
    </row>
    <row r="3469">
      <c r="A3469" s="23" t="s">
        <v>16758</v>
      </c>
      <c r="B3469" s="23" t="s">
        <v>16759</v>
      </c>
      <c r="C3469" s="23" t="s">
        <v>16760</v>
      </c>
      <c r="D3469" s="23" t="s">
        <v>16761</v>
      </c>
      <c r="E3469" s="23" t="s">
        <v>16762</v>
      </c>
      <c r="F3469" s="5"/>
      <c r="G3469" s="5"/>
      <c r="H3469" s="5"/>
    </row>
    <row r="3470">
      <c r="A3470" s="23" t="s">
        <v>16763</v>
      </c>
      <c r="B3470" s="23" t="s">
        <v>16764</v>
      </c>
      <c r="C3470" s="23" t="s">
        <v>16765</v>
      </c>
      <c r="D3470" s="23" t="s">
        <v>16766</v>
      </c>
      <c r="E3470" s="23" t="s">
        <v>16767</v>
      </c>
      <c r="F3470" s="5"/>
      <c r="G3470" s="5"/>
      <c r="H3470" s="5"/>
    </row>
    <row r="3471">
      <c r="A3471" s="23" t="s">
        <v>16768</v>
      </c>
      <c r="B3471" s="23" t="s">
        <v>16769</v>
      </c>
      <c r="C3471" s="23" t="s">
        <v>16770</v>
      </c>
      <c r="D3471" s="23" t="s">
        <v>12064</v>
      </c>
      <c r="E3471" s="23" t="s">
        <v>12065</v>
      </c>
      <c r="F3471" s="5"/>
      <c r="G3471" s="5"/>
      <c r="H3471" s="5"/>
    </row>
    <row r="3472">
      <c r="A3472" s="23" t="s">
        <v>16771</v>
      </c>
      <c r="B3472" s="23" t="s">
        <v>16772</v>
      </c>
      <c r="C3472" s="23" t="s">
        <v>16773</v>
      </c>
      <c r="D3472" s="23" t="s">
        <v>12074</v>
      </c>
      <c r="E3472" s="23" t="s">
        <v>12075</v>
      </c>
      <c r="F3472" s="5"/>
      <c r="G3472" s="5"/>
      <c r="H3472" s="5"/>
    </row>
    <row r="3473">
      <c r="A3473" s="23" t="s">
        <v>16774</v>
      </c>
      <c r="B3473" s="23" t="s">
        <v>16775</v>
      </c>
      <c r="C3473" s="23" t="s">
        <v>16776</v>
      </c>
      <c r="D3473" s="23" t="s">
        <v>16777</v>
      </c>
      <c r="E3473" s="23" t="s">
        <v>16778</v>
      </c>
      <c r="F3473" s="5"/>
      <c r="G3473" s="5"/>
      <c r="H3473" s="5"/>
    </row>
    <row r="3474">
      <c r="A3474" s="23" t="s">
        <v>16779</v>
      </c>
      <c r="B3474" s="23" t="s">
        <v>16780</v>
      </c>
      <c r="C3474" s="23" t="s">
        <v>16781</v>
      </c>
      <c r="D3474" s="23" t="s">
        <v>16782</v>
      </c>
      <c r="E3474" s="23" t="s">
        <v>16783</v>
      </c>
      <c r="F3474" s="5"/>
      <c r="G3474" s="5"/>
      <c r="H3474" s="5"/>
    </row>
    <row r="3475">
      <c r="A3475" s="23" t="s">
        <v>16784</v>
      </c>
      <c r="B3475" s="23" t="s">
        <v>16785</v>
      </c>
      <c r="C3475" s="23" t="s">
        <v>16786</v>
      </c>
      <c r="D3475" s="23" t="s">
        <v>16787</v>
      </c>
      <c r="E3475" s="23" t="s">
        <v>16788</v>
      </c>
      <c r="F3475" s="5"/>
      <c r="G3475" s="5"/>
      <c r="H3475" s="5"/>
    </row>
    <row r="3476">
      <c r="A3476" s="23" t="s">
        <v>16789</v>
      </c>
      <c r="B3476" s="23" t="s">
        <v>16790</v>
      </c>
      <c r="C3476" s="23" t="s">
        <v>16791</v>
      </c>
      <c r="D3476" s="23" t="s">
        <v>16792</v>
      </c>
      <c r="E3476" s="23" t="s">
        <v>16793</v>
      </c>
      <c r="F3476" s="5"/>
      <c r="G3476" s="5"/>
      <c r="H3476" s="5"/>
    </row>
    <row r="3477">
      <c r="A3477" s="23" t="s">
        <v>16794</v>
      </c>
      <c r="B3477" s="23" t="s">
        <v>16795</v>
      </c>
      <c r="C3477" s="23" t="s">
        <v>16796</v>
      </c>
      <c r="D3477" s="23" t="s">
        <v>16797</v>
      </c>
      <c r="E3477" s="23" t="s">
        <v>16798</v>
      </c>
      <c r="F3477" s="5"/>
      <c r="G3477" s="5"/>
      <c r="H3477" s="5"/>
    </row>
    <row r="3478">
      <c r="A3478" s="23" t="s">
        <v>16799</v>
      </c>
      <c r="B3478" s="23" t="s">
        <v>16800</v>
      </c>
      <c r="C3478" s="23" t="s">
        <v>16801</v>
      </c>
      <c r="D3478" s="23" t="s">
        <v>16802</v>
      </c>
      <c r="E3478" s="23" t="s">
        <v>16803</v>
      </c>
      <c r="F3478" s="5"/>
      <c r="G3478" s="5"/>
      <c r="H3478" s="5"/>
    </row>
    <row r="3479">
      <c r="A3479" s="23" t="s">
        <v>16804</v>
      </c>
      <c r="B3479" s="23" t="s">
        <v>16805</v>
      </c>
      <c r="C3479" s="23" t="s">
        <v>16806</v>
      </c>
      <c r="D3479" s="23" t="s">
        <v>16807</v>
      </c>
      <c r="E3479" s="23" t="s">
        <v>16808</v>
      </c>
      <c r="F3479" s="5"/>
      <c r="G3479" s="5"/>
      <c r="H3479" s="5"/>
    </row>
    <row r="3480">
      <c r="A3480" s="23" t="s">
        <v>16809</v>
      </c>
      <c r="B3480" s="23" t="s">
        <v>16810</v>
      </c>
      <c r="C3480" s="23" t="s">
        <v>16811</v>
      </c>
      <c r="D3480" s="23" t="s">
        <v>16812</v>
      </c>
      <c r="E3480" s="23" t="s">
        <v>16813</v>
      </c>
      <c r="F3480" s="5"/>
      <c r="G3480" s="5"/>
      <c r="H3480" s="5"/>
    </row>
    <row r="3481">
      <c r="A3481" s="23" t="s">
        <v>16814</v>
      </c>
      <c r="B3481" s="23" t="s">
        <v>16815</v>
      </c>
      <c r="C3481" s="23" t="s">
        <v>16816</v>
      </c>
      <c r="D3481" s="23" t="s">
        <v>16817</v>
      </c>
      <c r="E3481" s="23" t="s">
        <v>16818</v>
      </c>
      <c r="F3481" s="5"/>
      <c r="G3481" s="5"/>
      <c r="H3481" s="5"/>
    </row>
    <row r="3482">
      <c r="A3482" s="23" t="s">
        <v>16819</v>
      </c>
      <c r="B3482" s="23" t="s">
        <v>16820</v>
      </c>
      <c r="C3482" s="23" t="s">
        <v>16821</v>
      </c>
      <c r="D3482" s="23" t="s">
        <v>16822</v>
      </c>
      <c r="E3482" s="23" t="s">
        <v>16823</v>
      </c>
      <c r="F3482" s="5"/>
      <c r="G3482" s="5"/>
      <c r="H3482" s="5"/>
    </row>
    <row r="3483">
      <c r="A3483" s="23" t="s">
        <v>16824</v>
      </c>
      <c r="B3483" s="23" t="s">
        <v>16825</v>
      </c>
      <c r="C3483" s="23" t="s">
        <v>16826</v>
      </c>
      <c r="D3483" s="23" t="s">
        <v>16827</v>
      </c>
      <c r="E3483" s="23" t="s">
        <v>16828</v>
      </c>
      <c r="F3483" s="5"/>
      <c r="G3483" s="5"/>
      <c r="H3483" s="5"/>
    </row>
    <row r="3484">
      <c r="A3484" s="23" t="s">
        <v>16829</v>
      </c>
      <c r="B3484" s="23" t="s">
        <v>16830</v>
      </c>
      <c r="C3484" s="23" t="s">
        <v>16831</v>
      </c>
      <c r="D3484" s="23" t="s">
        <v>16832</v>
      </c>
      <c r="E3484" s="23" t="s">
        <v>16833</v>
      </c>
      <c r="F3484" s="5"/>
      <c r="G3484" s="5"/>
      <c r="H3484" s="5"/>
    </row>
    <row r="3485">
      <c r="A3485" s="23" t="s">
        <v>16834</v>
      </c>
      <c r="B3485" s="23" t="s">
        <v>16835</v>
      </c>
      <c r="C3485" s="23" t="s">
        <v>16836</v>
      </c>
      <c r="D3485" s="23" t="s">
        <v>16837</v>
      </c>
      <c r="E3485" s="23" t="s">
        <v>16838</v>
      </c>
      <c r="F3485" s="5"/>
      <c r="G3485" s="5"/>
      <c r="H3485" s="5"/>
    </row>
    <row r="3486">
      <c r="A3486" s="23" t="s">
        <v>16839</v>
      </c>
      <c r="B3486" s="23" t="s">
        <v>16840</v>
      </c>
      <c r="C3486" s="23" t="s">
        <v>16841</v>
      </c>
      <c r="D3486" s="23" t="s">
        <v>16842</v>
      </c>
      <c r="E3486" s="23" t="s">
        <v>16843</v>
      </c>
      <c r="F3486" s="5"/>
      <c r="G3486" s="5"/>
      <c r="H3486" s="5"/>
    </row>
    <row r="3487">
      <c r="A3487" s="23" t="s">
        <v>16844</v>
      </c>
      <c r="B3487" s="23" t="s">
        <v>16845</v>
      </c>
      <c r="C3487" s="23" t="s">
        <v>16846</v>
      </c>
      <c r="D3487" s="23" t="s">
        <v>16847</v>
      </c>
      <c r="E3487" s="23" t="s">
        <v>16848</v>
      </c>
      <c r="F3487" s="5"/>
      <c r="G3487" s="5"/>
      <c r="H3487" s="5"/>
    </row>
    <row r="3488">
      <c r="A3488" s="23" t="s">
        <v>16849</v>
      </c>
      <c r="B3488" s="23" t="s">
        <v>16850</v>
      </c>
      <c r="C3488" s="23" t="s">
        <v>16851</v>
      </c>
      <c r="D3488" s="23" t="s">
        <v>16852</v>
      </c>
      <c r="E3488" s="23" t="s">
        <v>16853</v>
      </c>
      <c r="F3488" s="5"/>
      <c r="G3488" s="5"/>
      <c r="H3488" s="5"/>
    </row>
    <row r="3489">
      <c r="A3489" s="23" t="s">
        <v>16854</v>
      </c>
      <c r="B3489" s="23" t="s">
        <v>16855</v>
      </c>
      <c r="C3489" s="23" t="s">
        <v>16856</v>
      </c>
      <c r="D3489" s="23" t="s">
        <v>16857</v>
      </c>
      <c r="E3489" s="23" t="s">
        <v>16858</v>
      </c>
      <c r="F3489" s="5"/>
      <c r="G3489" s="5"/>
      <c r="H3489" s="5"/>
    </row>
    <row r="3490">
      <c r="A3490" s="23" t="s">
        <v>16859</v>
      </c>
      <c r="B3490" s="23" t="s">
        <v>16860</v>
      </c>
      <c r="C3490" s="23" t="s">
        <v>16861</v>
      </c>
      <c r="D3490" s="23" t="s">
        <v>16862</v>
      </c>
      <c r="E3490" s="23" t="s">
        <v>16863</v>
      </c>
      <c r="F3490" s="5"/>
      <c r="G3490" s="5"/>
      <c r="H3490" s="5"/>
    </row>
    <row r="3491">
      <c r="A3491" s="23" t="s">
        <v>16864</v>
      </c>
      <c r="B3491" s="23" t="s">
        <v>16865</v>
      </c>
      <c r="C3491" s="23" t="s">
        <v>16866</v>
      </c>
      <c r="D3491" s="23" t="s">
        <v>16867</v>
      </c>
      <c r="E3491" s="23" t="s">
        <v>16868</v>
      </c>
      <c r="F3491" s="5"/>
      <c r="G3491" s="5"/>
      <c r="H3491" s="5"/>
    </row>
    <row r="3492">
      <c r="A3492" s="23" t="s">
        <v>16869</v>
      </c>
      <c r="B3492" s="23" t="s">
        <v>16870</v>
      </c>
      <c r="C3492" s="23" t="s">
        <v>16871</v>
      </c>
      <c r="D3492" s="23" t="s">
        <v>16872</v>
      </c>
      <c r="E3492" s="23" t="s">
        <v>16873</v>
      </c>
      <c r="F3492" s="5"/>
      <c r="G3492" s="5"/>
      <c r="H3492" s="5"/>
    </row>
    <row r="3493">
      <c r="A3493" s="23" t="s">
        <v>16874</v>
      </c>
      <c r="B3493" s="23" t="s">
        <v>16875</v>
      </c>
      <c r="C3493" s="23" t="s">
        <v>16876</v>
      </c>
      <c r="D3493" s="23" t="s">
        <v>16877</v>
      </c>
      <c r="E3493" s="23" t="s">
        <v>16878</v>
      </c>
      <c r="F3493" s="5"/>
      <c r="G3493" s="5"/>
      <c r="H3493" s="5"/>
    </row>
    <row r="3494">
      <c r="A3494" s="23" t="s">
        <v>16879</v>
      </c>
      <c r="B3494" s="23" t="s">
        <v>16880</v>
      </c>
      <c r="C3494" s="23" t="s">
        <v>16881</v>
      </c>
      <c r="D3494" s="23" t="s">
        <v>16882</v>
      </c>
      <c r="E3494" s="23" t="s">
        <v>16883</v>
      </c>
      <c r="F3494" s="5"/>
      <c r="G3494" s="5"/>
      <c r="H3494" s="5"/>
    </row>
    <row r="3495">
      <c r="A3495" s="23" t="s">
        <v>16884</v>
      </c>
      <c r="B3495" s="23" t="s">
        <v>16885</v>
      </c>
      <c r="C3495" s="23" t="s">
        <v>16886</v>
      </c>
      <c r="D3495" s="23" t="s">
        <v>16887</v>
      </c>
      <c r="E3495" s="23" t="s">
        <v>16888</v>
      </c>
      <c r="F3495" s="5"/>
      <c r="G3495" s="5"/>
      <c r="H3495" s="5"/>
    </row>
    <row r="3496">
      <c r="A3496" s="23" t="s">
        <v>16889</v>
      </c>
      <c r="B3496" s="23" t="s">
        <v>16880</v>
      </c>
      <c r="C3496" s="23" t="s">
        <v>16890</v>
      </c>
      <c r="D3496" s="23" t="s">
        <v>16891</v>
      </c>
      <c r="E3496" s="23" t="s">
        <v>16892</v>
      </c>
      <c r="F3496" s="5"/>
      <c r="G3496" s="5"/>
      <c r="H3496" s="5"/>
    </row>
    <row r="3497">
      <c r="A3497" s="23" t="s">
        <v>16893</v>
      </c>
      <c r="B3497" s="23" t="s">
        <v>16894</v>
      </c>
      <c r="C3497" s="23" t="s">
        <v>16895</v>
      </c>
      <c r="D3497" s="23" t="s">
        <v>16896</v>
      </c>
      <c r="E3497" s="23" t="s">
        <v>16897</v>
      </c>
      <c r="F3497" s="5"/>
      <c r="G3497" s="5"/>
      <c r="H3497" s="5"/>
    </row>
    <row r="3498">
      <c r="A3498" s="23" t="s">
        <v>16898</v>
      </c>
      <c r="B3498" s="23" t="s">
        <v>16899</v>
      </c>
      <c r="C3498" s="23" t="s">
        <v>16900</v>
      </c>
      <c r="D3498" s="23" t="s">
        <v>16901</v>
      </c>
      <c r="E3498" s="23" t="s">
        <v>16902</v>
      </c>
      <c r="F3498" s="5"/>
      <c r="G3498" s="5"/>
      <c r="H3498" s="5"/>
    </row>
    <row r="3499">
      <c r="A3499" s="23" t="s">
        <v>16903</v>
      </c>
      <c r="B3499" s="23" t="s">
        <v>16904</v>
      </c>
      <c r="C3499" s="23" t="s">
        <v>16905</v>
      </c>
      <c r="D3499" s="23" t="s">
        <v>16906</v>
      </c>
      <c r="E3499" s="23" t="s">
        <v>16907</v>
      </c>
      <c r="F3499" s="5"/>
      <c r="G3499" s="5"/>
      <c r="H3499" s="5"/>
    </row>
    <row r="3500">
      <c r="A3500" s="23" t="s">
        <v>16908</v>
      </c>
      <c r="B3500" s="23" t="s">
        <v>16909</v>
      </c>
      <c r="C3500" s="23" t="s">
        <v>16910</v>
      </c>
      <c r="D3500" s="23" t="s">
        <v>16911</v>
      </c>
      <c r="E3500" s="23" t="s">
        <v>16912</v>
      </c>
      <c r="F3500" s="5"/>
      <c r="G3500" s="5"/>
      <c r="H3500" s="5"/>
    </row>
    <row r="3501">
      <c r="A3501" s="23" t="s">
        <v>16913</v>
      </c>
      <c r="B3501" s="23" t="s">
        <v>16914</v>
      </c>
      <c r="C3501" s="23" t="s">
        <v>16915</v>
      </c>
      <c r="D3501" s="23" t="s">
        <v>16916</v>
      </c>
      <c r="E3501" s="23" t="s">
        <v>16917</v>
      </c>
      <c r="F3501" s="5"/>
      <c r="G3501" s="5"/>
      <c r="H3501" s="5"/>
    </row>
    <row r="3502">
      <c r="A3502" s="23" t="s">
        <v>16918</v>
      </c>
      <c r="B3502" s="23" t="s">
        <v>16919</v>
      </c>
      <c r="C3502" s="23" t="s">
        <v>16920</v>
      </c>
      <c r="D3502" s="23" t="s">
        <v>16921</v>
      </c>
      <c r="E3502" s="23" t="s">
        <v>16922</v>
      </c>
      <c r="F3502" s="5"/>
      <c r="G3502" s="5"/>
      <c r="H3502" s="5"/>
    </row>
    <row r="3503">
      <c r="A3503" s="23" t="s">
        <v>16923</v>
      </c>
      <c r="B3503" s="23" t="s">
        <v>16924</v>
      </c>
      <c r="C3503" s="23" t="s">
        <v>16925</v>
      </c>
      <c r="D3503" s="23" t="s">
        <v>16926</v>
      </c>
      <c r="E3503" s="23" t="s">
        <v>16927</v>
      </c>
      <c r="F3503" s="5"/>
      <c r="G3503" s="5"/>
      <c r="H3503" s="5"/>
    </row>
    <row r="3504">
      <c r="A3504" s="23" t="s">
        <v>16928</v>
      </c>
      <c r="B3504" s="23" t="s">
        <v>16929</v>
      </c>
      <c r="C3504" s="23" t="s">
        <v>16930</v>
      </c>
      <c r="D3504" s="23" t="s">
        <v>16931</v>
      </c>
      <c r="E3504" s="23" t="s">
        <v>16932</v>
      </c>
      <c r="F3504" s="5"/>
      <c r="G3504" s="5"/>
      <c r="H3504" s="5"/>
    </row>
    <row r="3505">
      <c r="A3505" s="23" t="s">
        <v>16933</v>
      </c>
      <c r="B3505" s="23" t="s">
        <v>16934</v>
      </c>
      <c r="C3505" s="23" t="s">
        <v>16935</v>
      </c>
      <c r="D3505" s="23" t="s">
        <v>16936</v>
      </c>
      <c r="E3505" s="23" t="s">
        <v>16937</v>
      </c>
      <c r="F3505" s="5"/>
      <c r="G3505" s="5"/>
      <c r="H3505" s="5"/>
    </row>
    <row r="3506">
      <c r="A3506" s="23" t="s">
        <v>16938</v>
      </c>
      <c r="B3506" s="23" t="s">
        <v>16939</v>
      </c>
      <c r="C3506" s="23" t="s">
        <v>16940</v>
      </c>
      <c r="D3506" s="23" t="s">
        <v>16941</v>
      </c>
      <c r="E3506" s="23" t="s">
        <v>16942</v>
      </c>
      <c r="F3506" s="5"/>
      <c r="G3506" s="5"/>
      <c r="H3506" s="5"/>
    </row>
    <row r="3507">
      <c r="A3507" s="23" t="s">
        <v>16943</v>
      </c>
      <c r="B3507" s="23" t="s">
        <v>16944</v>
      </c>
      <c r="C3507" s="23" t="s">
        <v>16945</v>
      </c>
      <c r="D3507" s="23" t="s">
        <v>16946</v>
      </c>
      <c r="E3507" s="23" t="s">
        <v>16947</v>
      </c>
      <c r="F3507" s="5"/>
      <c r="G3507" s="5"/>
      <c r="H3507" s="5"/>
    </row>
    <row r="3508">
      <c r="A3508" s="23" t="s">
        <v>16948</v>
      </c>
      <c r="B3508" s="23" t="s">
        <v>16949</v>
      </c>
      <c r="C3508" s="23" t="s">
        <v>16950</v>
      </c>
      <c r="D3508" s="23" t="s">
        <v>16951</v>
      </c>
      <c r="E3508" s="23" t="s">
        <v>16952</v>
      </c>
      <c r="F3508" s="5"/>
      <c r="G3508" s="5"/>
      <c r="H3508" s="5"/>
    </row>
    <row r="3509">
      <c r="A3509" s="23" t="s">
        <v>16953</v>
      </c>
      <c r="B3509" s="23" t="s">
        <v>16954</v>
      </c>
      <c r="C3509" s="23" t="s">
        <v>16955</v>
      </c>
      <c r="D3509" s="23" t="s">
        <v>16956</v>
      </c>
      <c r="E3509" s="23" t="s">
        <v>16957</v>
      </c>
      <c r="F3509" s="5"/>
      <c r="G3509" s="5"/>
      <c r="H3509" s="5"/>
    </row>
    <row r="3510">
      <c r="A3510" s="23" t="s">
        <v>16958</v>
      </c>
      <c r="B3510" s="23" t="s">
        <v>16959</v>
      </c>
      <c r="C3510" s="23" t="s">
        <v>16960</v>
      </c>
      <c r="D3510" s="23" t="s">
        <v>16961</v>
      </c>
      <c r="E3510" s="23" t="s">
        <v>16962</v>
      </c>
      <c r="F3510" s="5"/>
      <c r="G3510" s="5"/>
      <c r="H3510" s="5"/>
    </row>
    <row r="3511">
      <c r="A3511" s="23" t="s">
        <v>16963</v>
      </c>
      <c r="B3511" s="23" t="s">
        <v>16934</v>
      </c>
      <c r="C3511" s="23" t="s">
        <v>16964</v>
      </c>
      <c r="D3511" s="23" t="s">
        <v>16965</v>
      </c>
      <c r="E3511" s="23" t="s">
        <v>16966</v>
      </c>
      <c r="F3511" s="5"/>
      <c r="G3511" s="5"/>
      <c r="H3511" s="5"/>
    </row>
    <row r="3512">
      <c r="A3512" s="23" t="s">
        <v>16967</v>
      </c>
      <c r="B3512" s="23" t="s">
        <v>16968</v>
      </c>
      <c r="C3512" s="23" t="s">
        <v>16969</v>
      </c>
      <c r="D3512" s="23" t="s">
        <v>16970</v>
      </c>
      <c r="E3512" s="23" t="s">
        <v>16971</v>
      </c>
      <c r="F3512" s="5"/>
      <c r="G3512" s="5"/>
      <c r="H3512" s="5"/>
    </row>
    <row r="3513">
      <c r="A3513" s="23" t="s">
        <v>16972</v>
      </c>
      <c r="B3513" s="23" t="s">
        <v>16894</v>
      </c>
      <c r="C3513" s="23" t="s">
        <v>16973</v>
      </c>
      <c r="D3513" s="23" t="s">
        <v>16974</v>
      </c>
      <c r="E3513" s="23" t="s">
        <v>16975</v>
      </c>
      <c r="F3513" s="5"/>
      <c r="G3513" s="5"/>
      <c r="H3513" s="5"/>
    </row>
    <row r="3514">
      <c r="A3514" s="23" t="s">
        <v>16976</v>
      </c>
      <c r="B3514" s="23" t="s">
        <v>16977</v>
      </c>
      <c r="C3514" s="23" t="s">
        <v>16978</v>
      </c>
      <c r="D3514" s="23" t="s">
        <v>5863</v>
      </c>
      <c r="E3514" s="23" t="s">
        <v>5864</v>
      </c>
      <c r="F3514" s="5"/>
      <c r="G3514" s="5"/>
      <c r="H3514" s="5"/>
    </row>
    <row r="3515">
      <c r="A3515" s="23" t="s">
        <v>16979</v>
      </c>
      <c r="B3515" s="23" t="s">
        <v>16980</v>
      </c>
      <c r="C3515" s="23" t="s">
        <v>16981</v>
      </c>
      <c r="D3515" s="23" t="s">
        <v>12064</v>
      </c>
      <c r="E3515" s="23" t="s">
        <v>12065</v>
      </c>
      <c r="F3515" s="5"/>
      <c r="G3515" s="5"/>
      <c r="H3515" s="5"/>
    </row>
    <row r="3516">
      <c r="A3516" s="23" t="s">
        <v>16982</v>
      </c>
      <c r="B3516" s="23" t="s">
        <v>16983</v>
      </c>
      <c r="C3516" s="23" t="s">
        <v>16984</v>
      </c>
      <c r="D3516" s="23" t="s">
        <v>16985</v>
      </c>
      <c r="E3516" s="23" t="s">
        <v>16986</v>
      </c>
      <c r="F3516" s="5"/>
      <c r="G3516" s="5"/>
      <c r="H3516" s="5"/>
    </row>
    <row r="3517">
      <c r="A3517" s="23" t="s">
        <v>16987</v>
      </c>
      <c r="B3517" s="23" t="s">
        <v>16988</v>
      </c>
      <c r="C3517" s="23" t="s">
        <v>16989</v>
      </c>
      <c r="D3517" s="23" t="s">
        <v>12069</v>
      </c>
      <c r="E3517" s="23" t="s">
        <v>12070</v>
      </c>
      <c r="F3517" s="5"/>
      <c r="G3517" s="5"/>
      <c r="H3517" s="5"/>
    </row>
    <row r="3518">
      <c r="A3518" s="23" t="s">
        <v>16990</v>
      </c>
      <c r="B3518" s="23" t="s">
        <v>16991</v>
      </c>
      <c r="C3518" s="23" t="s">
        <v>16992</v>
      </c>
      <c r="D3518" s="23" t="s">
        <v>12074</v>
      </c>
      <c r="E3518" s="23" t="s">
        <v>12075</v>
      </c>
      <c r="F3518" s="5"/>
      <c r="G3518" s="5"/>
      <c r="H3518" s="5"/>
    </row>
    <row r="3519">
      <c r="A3519" s="23" t="s">
        <v>16993</v>
      </c>
      <c r="B3519" s="23" t="s">
        <v>16994</v>
      </c>
      <c r="C3519" s="23" t="s">
        <v>16995</v>
      </c>
      <c r="D3519" s="23" t="s">
        <v>16996</v>
      </c>
      <c r="E3519" s="23" t="s">
        <v>16997</v>
      </c>
      <c r="F3519" s="5"/>
      <c r="G3519" s="5"/>
      <c r="H3519" s="5"/>
    </row>
    <row r="3520">
      <c r="A3520" s="23" t="s">
        <v>16998</v>
      </c>
      <c r="B3520" s="23" t="s">
        <v>16999</v>
      </c>
      <c r="C3520" s="23" t="s">
        <v>17000</v>
      </c>
      <c r="D3520" s="23" t="s">
        <v>17001</v>
      </c>
      <c r="E3520" s="23" t="s">
        <v>17002</v>
      </c>
      <c r="F3520" s="5"/>
      <c r="G3520" s="5"/>
      <c r="H3520" s="5"/>
    </row>
    <row r="3521">
      <c r="A3521" s="23" t="s">
        <v>17003</v>
      </c>
      <c r="B3521" s="23" t="s">
        <v>17004</v>
      </c>
      <c r="C3521" s="23" t="s">
        <v>17005</v>
      </c>
      <c r="D3521" s="23" t="s">
        <v>17006</v>
      </c>
      <c r="E3521" s="23" t="s">
        <v>17007</v>
      </c>
      <c r="F3521" s="5"/>
      <c r="G3521" s="5"/>
      <c r="H3521" s="5"/>
    </row>
    <row r="3522">
      <c r="A3522" s="23" t="s">
        <v>17008</v>
      </c>
      <c r="B3522" s="23" t="s">
        <v>17009</v>
      </c>
      <c r="C3522" s="23" t="s">
        <v>17010</v>
      </c>
      <c r="D3522" s="23" t="s">
        <v>17011</v>
      </c>
      <c r="E3522" s="23" t="s">
        <v>17012</v>
      </c>
      <c r="F3522" s="5"/>
      <c r="G3522" s="5"/>
      <c r="H3522" s="5"/>
    </row>
    <row r="3523">
      <c r="A3523" s="23" t="s">
        <v>17013</v>
      </c>
      <c r="B3523" s="23" t="s">
        <v>17014</v>
      </c>
      <c r="C3523" s="23" t="s">
        <v>17015</v>
      </c>
      <c r="D3523" s="23" t="s">
        <v>17016</v>
      </c>
      <c r="E3523" s="23" t="s">
        <v>17017</v>
      </c>
      <c r="F3523" s="5"/>
      <c r="G3523" s="5"/>
      <c r="H3523" s="5"/>
    </row>
    <row r="3524">
      <c r="A3524" s="23" t="s">
        <v>17018</v>
      </c>
      <c r="B3524" s="23" t="s">
        <v>17019</v>
      </c>
      <c r="C3524" s="23" t="s">
        <v>17020</v>
      </c>
      <c r="D3524" s="23" t="s">
        <v>17021</v>
      </c>
      <c r="E3524" s="23" t="s">
        <v>17022</v>
      </c>
      <c r="F3524" s="5"/>
      <c r="G3524" s="5"/>
      <c r="H3524" s="5"/>
    </row>
    <row r="3525">
      <c r="A3525" s="23" t="s">
        <v>17023</v>
      </c>
      <c r="B3525" s="23" t="s">
        <v>17024</v>
      </c>
      <c r="C3525" s="23" t="s">
        <v>17025</v>
      </c>
      <c r="D3525" s="23" t="s">
        <v>17026</v>
      </c>
      <c r="E3525" s="23" t="s">
        <v>17027</v>
      </c>
      <c r="F3525" s="5"/>
      <c r="G3525" s="5"/>
      <c r="H3525" s="5"/>
    </row>
    <row r="3526">
      <c r="A3526" s="23" t="s">
        <v>17028</v>
      </c>
      <c r="B3526" s="23" t="s">
        <v>17029</v>
      </c>
      <c r="C3526" s="23" t="s">
        <v>17030</v>
      </c>
      <c r="D3526" s="23" t="s">
        <v>17031</v>
      </c>
      <c r="E3526" s="23" t="s">
        <v>17032</v>
      </c>
      <c r="F3526" s="5"/>
      <c r="G3526" s="5"/>
      <c r="H3526" s="5"/>
    </row>
    <row r="3527">
      <c r="A3527" s="23" t="s">
        <v>17033</v>
      </c>
      <c r="B3527" s="23" t="s">
        <v>13263</v>
      </c>
      <c r="C3527" s="23" t="s">
        <v>17034</v>
      </c>
      <c r="D3527" s="23" t="s">
        <v>13265</v>
      </c>
      <c r="E3527" s="23" t="s">
        <v>13266</v>
      </c>
      <c r="F3527" s="5"/>
      <c r="G3527" s="5"/>
      <c r="H3527" s="5"/>
    </row>
    <row r="3528">
      <c r="A3528" s="23" t="s">
        <v>17035</v>
      </c>
      <c r="B3528" s="23" t="s">
        <v>17036</v>
      </c>
      <c r="C3528" s="23" t="s">
        <v>17037</v>
      </c>
      <c r="D3528" s="23" t="s">
        <v>17038</v>
      </c>
      <c r="E3528" s="23" t="s">
        <v>17039</v>
      </c>
      <c r="F3528" s="5"/>
      <c r="G3528" s="5"/>
      <c r="H3528" s="5"/>
    </row>
    <row r="3529">
      <c r="A3529" s="23" t="s">
        <v>17040</v>
      </c>
      <c r="B3529" s="23" t="s">
        <v>17041</v>
      </c>
      <c r="C3529" s="23" t="s">
        <v>17042</v>
      </c>
      <c r="D3529" s="23" t="s">
        <v>17043</v>
      </c>
      <c r="E3529" s="23" t="s">
        <v>17044</v>
      </c>
      <c r="F3529" s="5"/>
      <c r="G3529" s="5"/>
      <c r="H3529" s="5"/>
    </row>
    <row r="3530">
      <c r="A3530" s="23" t="s">
        <v>17045</v>
      </c>
      <c r="B3530" s="23" t="s">
        <v>17046</v>
      </c>
      <c r="C3530" s="23" t="s">
        <v>17047</v>
      </c>
      <c r="D3530" s="23" t="s">
        <v>17048</v>
      </c>
      <c r="E3530" s="23" t="s">
        <v>17049</v>
      </c>
      <c r="F3530" s="5"/>
      <c r="G3530" s="5"/>
      <c r="H3530" s="5"/>
    </row>
    <row r="3531">
      <c r="A3531" s="23" t="s">
        <v>17050</v>
      </c>
      <c r="B3531" s="23" t="s">
        <v>17051</v>
      </c>
      <c r="C3531" s="23"/>
      <c r="D3531" s="23" t="s">
        <v>17052</v>
      </c>
      <c r="E3531" s="23" t="s">
        <v>17053</v>
      </c>
      <c r="F3531" s="5"/>
      <c r="G3531" s="5"/>
      <c r="H3531" s="5"/>
    </row>
    <row r="3532">
      <c r="A3532" s="23" t="s">
        <v>17054</v>
      </c>
      <c r="B3532" s="23" t="s">
        <v>17055</v>
      </c>
      <c r="C3532" s="23" t="s">
        <v>17056</v>
      </c>
      <c r="D3532" s="23" t="s">
        <v>17057</v>
      </c>
      <c r="E3532" s="23" t="s">
        <v>17058</v>
      </c>
      <c r="F3532" s="5"/>
      <c r="G3532" s="5"/>
      <c r="H3532" s="5"/>
    </row>
    <row r="3533">
      <c r="A3533" s="23" t="s">
        <v>17059</v>
      </c>
      <c r="B3533" s="23" t="s">
        <v>17060</v>
      </c>
      <c r="C3533" s="23" t="s">
        <v>17061</v>
      </c>
      <c r="D3533" s="23" t="s">
        <v>17062</v>
      </c>
      <c r="E3533" s="23" t="s">
        <v>17063</v>
      </c>
      <c r="F3533" s="5"/>
      <c r="G3533" s="5"/>
      <c r="H3533" s="5"/>
    </row>
    <row r="3534">
      <c r="A3534" s="23" t="s">
        <v>17064</v>
      </c>
      <c r="B3534" s="23" t="s">
        <v>17065</v>
      </c>
      <c r="C3534" s="23" t="s">
        <v>17066</v>
      </c>
      <c r="D3534" s="23" t="s">
        <v>17067</v>
      </c>
      <c r="E3534" s="23" t="s">
        <v>17068</v>
      </c>
      <c r="F3534" s="5"/>
      <c r="G3534" s="5"/>
      <c r="H3534" s="5"/>
    </row>
    <row r="3535">
      <c r="A3535" s="23" t="s">
        <v>17069</v>
      </c>
      <c r="B3535" s="23" t="s">
        <v>17070</v>
      </c>
      <c r="C3535" s="23"/>
      <c r="D3535" s="23" t="s">
        <v>17071</v>
      </c>
      <c r="E3535" s="23" t="s">
        <v>17072</v>
      </c>
      <c r="F3535" s="5"/>
      <c r="G3535" s="5"/>
      <c r="H3535" s="5"/>
    </row>
    <row r="3536">
      <c r="A3536" s="23" t="s">
        <v>17073</v>
      </c>
      <c r="B3536" s="23" t="s">
        <v>17074</v>
      </c>
      <c r="C3536" s="23"/>
      <c r="D3536" s="23" t="s">
        <v>17075</v>
      </c>
      <c r="E3536" s="23" t="s">
        <v>17076</v>
      </c>
      <c r="F3536" s="5"/>
      <c r="G3536" s="5"/>
      <c r="H3536" s="5"/>
    </row>
    <row r="3537">
      <c r="A3537" s="23" t="s">
        <v>17077</v>
      </c>
      <c r="B3537" s="23" t="s">
        <v>17078</v>
      </c>
      <c r="C3537" s="23" t="s">
        <v>17079</v>
      </c>
      <c r="D3537" s="23" t="s">
        <v>17080</v>
      </c>
      <c r="E3537" s="23" t="s">
        <v>17081</v>
      </c>
      <c r="F3537" s="5"/>
      <c r="G3537" s="5"/>
      <c r="H3537" s="5"/>
    </row>
    <row r="3538">
      <c r="A3538" s="23" t="s">
        <v>17082</v>
      </c>
      <c r="B3538" s="23"/>
      <c r="C3538" s="23" t="s">
        <v>17083</v>
      </c>
      <c r="D3538" s="23"/>
      <c r="E3538" s="23"/>
      <c r="F3538" s="5"/>
      <c r="G3538" s="5"/>
      <c r="H3538" s="5"/>
    </row>
    <row r="3539">
      <c r="A3539" s="23" t="s">
        <v>17084</v>
      </c>
      <c r="B3539" s="23" t="s">
        <v>17085</v>
      </c>
      <c r="C3539" s="23" t="s">
        <v>17086</v>
      </c>
      <c r="D3539" s="23" t="s">
        <v>17087</v>
      </c>
      <c r="E3539" s="23" t="s">
        <v>17088</v>
      </c>
      <c r="F3539" s="5"/>
      <c r="G3539" s="5"/>
      <c r="H3539" s="5"/>
    </row>
    <row r="3540">
      <c r="A3540" s="23" t="s">
        <v>17089</v>
      </c>
      <c r="B3540" s="23" t="s">
        <v>17090</v>
      </c>
      <c r="C3540" s="23" t="s">
        <v>17091</v>
      </c>
      <c r="D3540" s="23" t="s">
        <v>17092</v>
      </c>
      <c r="E3540" s="23" t="s">
        <v>17093</v>
      </c>
      <c r="F3540" s="5"/>
      <c r="G3540" s="5"/>
      <c r="H3540" s="5"/>
    </row>
    <row r="3541">
      <c r="A3541" s="23" t="s">
        <v>17094</v>
      </c>
      <c r="B3541" s="23" t="s">
        <v>17095</v>
      </c>
      <c r="C3541" s="23"/>
      <c r="D3541" s="23" t="s">
        <v>17096</v>
      </c>
      <c r="E3541" s="23" t="s">
        <v>17097</v>
      </c>
      <c r="F3541" s="5"/>
      <c r="G3541" s="5"/>
      <c r="H3541" s="5"/>
    </row>
    <row r="3542">
      <c r="A3542" s="23" t="s">
        <v>17098</v>
      </c>
      <c r="B3542" s="23" t="s">
        <v>17099</v>
      </c>
      <c r="C3542" s="23" t="s">
        <v>17100</v>
      </c>
      <c r="D3542" s="23" t="s">
        <v>17101</v>
      </c>
      <c r="E3542" s="23" t="s">
        <v>17102</v>
      </c>
      <c r="F3542" s="5"/>
      <c r="G3542" s="5"/>
      <c r="H3542" s="5"/>
    </row>
    <row r="3543">
      <c r="A3543" s="23" t="s">
        <v>17103</v>
      </c>
      <c r="B3543" s="23" t="s">
        <v>17104</v>
      </c>
      <c r="C3543" s="23" t="s">
        <v>17105</v>
      </c>
      <c r="D3543" s="23" t="s">
        <v>17106</v>
      </c>
      <c r="E3543" s="23" t="s">
        <v>17107</v>
      </c>
      <c r="F3543" s="5"/>
      <c r="G3543" s="5"/>
      <c r="H3543" s="5"/>
    </row>
    <row r="3544">
      <c r="A3544" s="23" t="s">
        <v>17108</v>
      </c>
      <c r="B3544" s="23" t="s">
        <v>17109</v>
      </c>
      <c r="C3544" s="23"/>
      <c r="D3544" s="23" t="s">
        <v>17110</v>
      </c>
      <c r="E3544" s="23" t="s">
        <v>17111</v>
      </c>
      <c r="F3544" s="5"/>
      <c r="G3544" s="5"/>
      <c r="H3544" s="5"/>
    </row>
    <row r="3545">
      <c r="A3545" s="23" t="s">
        <v>17112</v>
      </c>
      <c r="B3545" s="23" t="s">
        <v>17113</v>
      </c>
      <c r="C3545" s="23"/>
      <c r="D3545" s="23" t="s">
        <v>17114</v>
      </c>
      <c r="E3545" s="23" t="s">
        <v>17115</v>
      </c>
      <c r="F3545" s="5"/>
      <c r="G3545" s="5"/>
      <c r="H3545" s="5"/>
    </row>
    <row r="3546">
      <c r="A3546" s="23" t="s">
        <v>17116</v>
      </c>
      <c r="B3546" s="23" t="s">
        <v>17117</v>
      </c>
      <c r="C3546" s="23"/>
      <c r="D3546" s="23" t="s">
        <v>17118</v>
      </c>
      <c r="E3546" s="23" t="s">
        <v>17119</v>
      </c>
      <c r="F3546" s="5"/>
      <c r="G3546" s="5"/>
      <c r="H3546" s="5"/>
    </row>
    <row r="3547">
      <c r="A3547" s="23" t="s">
        <v>17120</v>
      </c>
      <c r="B3547" s="23" t="s">
        <v>17121</v>
      </c>
      <c r="C3547" s="23" t="s">
        <v>17122</v>
      </c>
      <c r="D3547" s="23" t="s">
        <v>16678</v>
      </c>
      <c r="E3547" s="23" t="s">
        <v>16679</v>
      </c>
      <c r="F3547" s="5"/>
      <c r="G3547" s="5"/>
      <c r="H3547" s="5"/>
    </row>
    <row r="3548">
      <c r="A3548" s="23" t="s">
        <v>17123</v>
      </c>
      <c r="B3548" s="23" t="s">
        <v>17124</v>
      </c>
      <c r="C3548" s="23" t="s">
        <v>17125</v>
      </c>
      <c r="D3548" s="23" t="s">
        <v>17126</v>
      </c>
      <c r="E3548" s="23" t="s">
        <v>17127</v>
      </c>
      <c r="F3548" s="5"/>
      <c r="G3548" s="5"/>
      <c r="H3548" s="5"/>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98C00"/>
    <outlinePr summaryBelow="0" summaryRight="0"/>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20.14"/>
    <col customWidth="1" min="3" max="8" width="14.43"/>
  </cols>
  <sheetData>
    <row r="1">
      <c r="A1" s="24" t="s">
        <v>17128</v>
      </c>
      <c r="B1" s="25"/>
      <c r="C1" s="25"/>
      <c r="D1" s="25"/>
      <c r="E1" s="25"/>
      <c r="F1" s="25"/>
      <c r="G1" s="25"/>
      <c r="H1" s="26"/>
    </row>
    <row r="2">
      <c r="A2" s="27"/>
      <c r="B2" s="28"/>
      <c r="C2" s="28"/>
      <c r="D2" s="28"/>
      <c r="E2" s="28"/>
      <c r="F2" s="28"/>
      <c r="G2" s="28"/>
      <c r="H2" s="29"/>
    </row>
    <row r="3">
      <c r="A3" s="30" t="s">
        <v>17129</v>
      </c>
      <c r="B3" s="31"/>
      <c r="C3" s="30"/>
      <c r="D3" s="31"/>
      <c r="E3" s="32" t="s">
        <v>17130</v>
      </c>
      <c r="F3" s="32"/>
      <c r="G3" s="32" t="s">
        <v>17131</v>
      </c>
      <c r="H3" s="32"/>
    </row>
    <row r="4">
      <c r="A4" s="30" t="s">
        <v>17132</v>
      </c>
      <c r="B4" s="31"/>
      <c r="C4" s="30"/>
      <c r="D4" s="31"/>
      <c r="E4" s="32" t="s">
        <v>17133</v>
      </c>
      <c r="F4" s="30"/>
      <c r="G4" s="33" t="s">
        <v>17134</v>
      </c>
      <c r="H4" s="34"/>
    </row>
    <row r="5">
      <c r="A5" s="35"/>
      <c r="B5" s="35"/>
      <c r="C5" s="35"/>
      <c r="D5" s="35"/>
      <c r="E5" s="35"/>
      <c r="F5" s="35"/>
      <c r="G5" s="35"/>
      <c r="H5" s="35"/>
    </row>
    <row r="6">
      <c r="A6" s="36" t="s">
        <v>17135</v>
      </c>
      <c r="B6" s="37"/>
      <c r="C6" s="37"/>
      <c r="D6" s="37"/>
      <c r="E6" s="37"/>
      <c r="F6" s="37"/>
      <c r="G6" s="37"/>
      <c r="H6" s="31"/>
    </row>
    <row r="7">
      <c r="A7" s="36" t="s">
        <v>17136</v>
      </c>
      <c r="B7" s="37"/>
      <c r="C7" s="31"/>
      <c r="D7" s="36" t="s">
        <v>17137</v>
      </c>
      <c r="E7" s="31"/>
      <c r="F7" s="38" t="s">
        <v>17138</v>
      </c>
      <c r="G7" s="36" t="s">
        <v>17139</v>
      </c>
      <c r="H7" s="31"/>
    </row>
    <row r="8">
      <c r="A8" s="30"/>
      <c r="B8" s="37"/>
      <c r="C8" s="31"/>
      <c r="D8" s="39"/>
      <c r="E8" s="31"/>
      <c r="F8" s="40"/>
      <c r="G8" s="30"/>
      <c r="H8" s="31"/>
    </row>
    <row r="9">
      <c r="A9" s="39"/>
      <c r="B9" s="37"/>
      <c r="C9" s="31"/>
      <c r="D9" s="39"/>
      <c r="E9" s="31"/>
      <c r="F9" s="40"/>
      <c r="G9" s="39"/>
      <c r="H9" s="31"/>
    </row>
    <row r="10">
      <c r="A10" s="36" t="s">
        <v>17140</v>
      </c>
      <c r="B10" s="37"/>
      <c r="C10" s="37"/>
      <c r="D10" s="37"/>
      <c r="E10" s="37"/>
      <c r="F10" s="37"/>
      <c r="G10" s="37"/>
      <c r="H10" s="31"/>
    </row>
    <row r="11">
      <c r="A11" s="36" t="s">
        <v>17136</v>
      </c>
      <c r="B11" s="37"/>
      <c r="C11" s="31"/>
      <c r="D11" s="36" t="s">
        <v>17137</v>
      </c>
      <c r="E11" s="31"/>
      <c r="F11" s="38" t="s">
        <v>17138</v>
      </c>
      <c r="G11" s="38" t="s">
        <v>17139</v>
      </c>
      <c r="H11" s="38"/>
    </row>
    <row r="12">
      <c r="A12" s="30"/>
      <c r="B12" s="37"/>
      <c r="C12" s="31"/>
      <c r="D12" s="30"/>
      <c r="E12" s="31"/>
      <c r="F12" s="32"/>
      <c r="G12" s="30"/>
      <c r="H12" s="31"/>
    </row>
    <row r="13">
      <c r="A13" s="41"/>
      <c r="B13" s="37"/>
      <c r="C13" s="31"/>
      <c r="D13" s="41"/>
      <c r="E13" s="31"/>
      <c r="F13" s="42"/>
      <c r="G13" s="41"/>
      <c r="H13" s="31"/>
    </row>
    <row r="14">
      <c r="A14" s="36" t="s">
        <v>17141</v>
      </c>
      <c r="B14" s="37"/>
      <c r="C14" s="37"/>
      <c r="D14" s="37"/>
      <c r="E14" s="37"/>
      <c r="F14" s="37"/>
      <c r="G14" s="37"/>
      <c r="H14" s="31"/>
    </row>
    <row r="15">
      <c r="A15" s="32" t="s">
        <v>17142</v>
      </c>
      <c r="B15" s="32"/>
      <c r="C15" s="32" t="s">
        <v>17143</v>
      </c>
      <c r="D15" s="32"/>
      <c r="E15" s="32" t="s">
        <v>17144</v>
      </c>
      <c r="F15" s="32"/>
      <c r="G15" s="32" t="s">
        <v>17145</v>
      </c>
      <c r="H15" s="32"/>
    </row>
    <row r="16">
      <c r="A16" s="32" t="s">
        <v>17146</v>
      </c>
      <c r="B16" s="42"/>
      <c r="C16" s="32" t="s">
        <v>17147</v>
      </c>
      <c r="D16" s="42"/>
      <c r="E16" s="32" t="s">
        <v>17148</v>
      </c>
      <c r="F16" s="42"/>
      <c r="G16" s="32" t="s">
        <v>17149</v>
      </c>
      <c r="H16" s="42"/>
    </row>
    <row r="17">
      <c r="A17" s="36" t="s">
        <v>17150</v>
      </c>
      <c r="B17" s="37"/>
      <c r="C17" s="37"/>
      <c r="D17" s="31"/>
      <c r="E17" s="36" t="s">
        <v>17151</v>
      </c>
      <c r="F17" s="37"/>
      <c r="G17" s="37"/>
      <c r="H17" s="31"/>
    </row>
    <row r="18">
      <c r="A18" s="30" t="s">
        <v>17152</v>
      </c>
      <c r="B18" s="31"/>
      <c r="C18" s="41"/>
      <c r="D18" s="31"/>
      <c r="E18" s="30" t="s">
        <v>17153</v>
      </c>
      <c r="F18" s="31"/>
      <c r="G18" s="41"/>
      <c r="H18" s="31"/>
    </row>
    <row r="19">
      <c r="A19" s="30" t="s">
        <v>17154</v>
      </c>
      <c r="B19" s="31"/>
      <c r="C19" s="30"/>
      <c r="D19" s="31"/>
      <c r="E19" s="30" t="s">
        <v>17155</v>
      </c>
      <c r="F19" s="31"/>
      <c r="G19" s="30"/>
      <c r="H19" s="31"/>
    </row>
    <row r="20">
      <c r="A20" s="30" t="s">
        <v>17156</v>
      </c>
      <c r="B20" s="31"/>
      <c r="C20" s="30"/>
      <c r="D20" s="31"/>
      <c r="E20" s="30" t="s">
        <v>17157</v>
      </c>
      <c r="F20" s="31"/>
      <c r="G20" s="30"/>
      <c r="H20" s="31"/>
    </row>
    <row r="21">
      <c r="A21" s="30" t="s">
        <v>17158</v>
      </c>
      <c r="B21" s="31"/>
      <c r="C21" s="41"/>
      <c r="D21" s="31"/>
      <c r="E21" s="30" t="s">
        <v>17159</v>
      </c>
      <c r="F21" s="31"/>
      <c r="G21" s="41"/>
      <c r="H21" s="31"/>
    </row>
    <row r="22">
      <c r="A22" s="30" t="s">
        <v>17160</v>
      </c>
      <c r="B22" s="31"/>
      <c r="C22" s="41"/>
      <c r="D22" s="31"/>
      <c r="E22" s="30" t="s">
        <v>17161</v>
      </c>
      <c r="F22" s="31"/>
      <c r="G22" s="41"/>
      <c r="H22" s="31"/>
    </row>
    <row r="23">
      <c r="A23" s="30" t="s">
        <v>17162</v>
      </c>
      <c r="B23" s="31"/>
      <c r="C23" s="41"/>
      <c r="D23" s="31"/>
      <c r="E23" s="30" t="s">
        <v>17163</v>
      </c>
      <c r="F23" s="31"/>
      <c r="G23" s="41"/>
      <c r="H23" s="31"/>
    </row>
    <row r="24">
      <c r="A24" s="30" t="s">
        <v>17164</v>
      </c>
      <c r="B24" s="31"/>
      <c r="C24" s="41"/>
      <c r="D24" s="31"/>
      <c r="E24" s="30" t="s">
        <v>17165</v>
      </c>
      <c r="F24" s="31"/>
      <c r="G24" s="41"/>
      <c r="H24" s="31"/>
    </row>
    <row r="25">
      <c r="A25" s="30" t="s">
        <v>17166</v>
      </c>
      <c r="B25" s="31"/>
      <c r="C25" s="30"/>
      <c r="D25" s="31"/>
      <c r="E25" s="30" t="s">
        <v>17167</v>
      </c>
      <c r="F25" s="31"/>
      <c r="G25" s="30"/>
      <c r="H25" s="31"/>
    </row>
    <row r="26">
      <c r="A26" s="30"/>
      <c r="B26" s="31"/>
      <c r="C26" s="30"/>
      <c r="D26" s="31"/>
      <c r="E26" s="30" t="s">
        <v>17168</v>
      </c>
      <c r="F26" s="31"/>
      <c r="G26" s="30"/>
      <c r="H26" s="31"/>
    </row>
    <row r="27">
      <c r="A27" s="39"/>
      <c r="B27" s="31"/>
      <c r="C27" s="41"/>
      <c r="D27" s="31"/>
      <c r="E27" s="30" t="s">
        <v>17169</v>
      </c>
      <c r="F27" s="31"/>
      <c r="G27" s="41"/>
      <c r="H27" s="31"/>
    </row>
    <row r="28">
      <c r="A28" s="36" t="s">
        <v>17170</v>
      </c>
      <c r="B28" s="37"/>
      <c r="C28" s="37"/>
      <c r="D28" s="37"/>
      <c r="E28" s="37"/>
      <c r="F28" s="37"/>
      <c r="G28" s="37"/>
      <c r="H28" s="31"/>
    </row>
    <row r="29">
      <c r="A29" s="30" t="s">
        <v>17171</v>
      </c>
      <c r="B29" s="37"/>
      <c r="C29" s="31"/>
      <c r="D29" s="41"/>
      <c r="E29" s="37"/>
      <c r="F29" s="37"/>
      <c r="G29" s="37"/>
      <c r="H29" s="31"/>
    </row>
    <row r="30">
      <c r="A30" s="30" t="s">
        <v>17172</v>
      </c>
      <c r="B30" s="37"/>
      <c r="C30" s="31"/>
      <c r="D30" s="30"/>
      <c r="E30" s="37"/>
      <c r="F30" s="37"/>
      <c r="G30" s="37"/>
      <c r="H30" s="31"/>
    </row>
    <row r="31">
      <c r="A31" s="30" t="s">
        <v>17173</v>
      </c>
      <c r="B31" s="37"/>
      <c r="C31" s="31"/>
      <c r="D31" s="30"/>
      <c r="E31" s="37"/>
      <c r="F31" s="37"/>
      <c r="G31" s="37"/>
      <c r="H31" s="31"/>
    </row>
    <row r="32">
      <c r="A32" s="30" t="s">
        <v>17174</v>
      </c>
      <c r="B32" s="37"/>
      <c r="C32" s="31"/>
      <c r="D32" s="41"/>
      <c r="E32" s="37"/>
      <c r="F32" s="37"/>
      <c r="G32" s="37"/>
      <c r="H32" s="31"/>
    </row>
    <row r="33">
      <c r="A33" s="30" t="s">
        <v>17175</v>
      </c>
      <c r="B33" s="37"/>
      <c r="C33" s="31"/>
      <c r="D33" s="41"/>
      <c r="E33" s="37"/>
      <c r="F33" s="37"/>
      <c r="G33" s="37"/>
      <c r="H33" s="31"/>
    </row>
    <row r="34">
      <c r="A34" s="41"/>
      <c r="B34" s="37"/>
      <c r="C34" s="31"/>
      <c r="D34" s="41"/>
      <c r="E34" s="37"/>
      <c r="F34" s="37"/>
      <c r="G34" s="37"/>
      <c r="H34" s="31"/>
    </row>
    <row r="35">
      <c r="A35" s="36" t="s">
        <v>17176</v>
      </c>
      <c r="B35" s="37"/>
      <c r="C35" s="37"/>
      <c r="D35" s="37"/>
      <c r="E35" s="37"/>
      <c r="F35" s="37"/>
      <c r="G35" s="37"/>
      <c r="H35" s="31"/>
    </row>
    <row r="36">
      <c r="A36" s="41"/>
      <c r="B36" s="37"/>
      <c r="C36" s="37"/>
      <c r="D36" s="37"/>
      <c r="E36" s="37"/>
      <c r="F36" s="37"/>
      <c r="G36" s="37"/>
      <c r="H36" s="31"/>
    </row>
    <row r="37">
      <c r="A37" s="30"/>
      <c r="B37" s="37"/>
      <c r="C37" s="37"/>
      <c r="D37" s="37"/>
      <c r="E37" s="37"/>
      <c r="F37" s="37"/>
      <c r="G37" s="37"/>
      <c r="H37" s="31"/>
    </row>
    <row r="38">
      <c r="A38" s="43" t="s">
        <v>17177</v>
      </c>
      <c r="B38" s="37"/>
      <c r="C38" s="37"/>
      <c r="D38" s="37"/>
      <c r="E38" s="37"/>
      <c r="F38" s="37"/>
      <c r="G38" s="37"/>
      <c r="H38" s="31"/>
    </row>
    <row r="39">
      <c r="A39" s="44" t="s">
        <v>17178</v>
      </c>
      <c r="B39" s="43" t="s">
        <v>17179</v>
      </c>
      <c r="C39" s="37"/>
      <c r="D39" s="31"/>
      <c r="E39" s="43" t="s">
        <v>773</v>
      </c>
      <c r="F39" s="37"/>
      <c r="G39" s="37"/>
      <c r="H39" s="31"/>
    </row>
    <row r="40">
      <c r="A40" s="45"/>
      <c r="B40" s="46"/>
      <c r="C40" s="37"/>
      <c r="D40" s="31"/>
      <c r="E40" s="46"/>
      <c r="F40" s="37"/>
      <c r="G40" s="37"/>
      <c r="H40" s="31"/>
    </row>
    <row r="41">
      <c r="A41" s="45"/>
      <c r="B41" s="46"/>
      <c r="C41" s="37"/>
      <c r="D41" s="31"/>
      <c r="E41" s="46"/>
      <c r="F41" s="37"/>
      <c r="G41" s="37"/>
      <c r="H41" s="31"/>
    </row>
    <row r="42">
      <c r="A42" s="43" t="s">
        <v>17180</v>
      </c>
      <c r="B42" s="37"/>
      <c r="C42" s="37"/>
      <c r="D42" s="37"/>
      <c r="E42" s="37"/>
      <c r="F42" s="37"/>
      <c r="G42" s="37"/>
      <c r="H42" s="31"/>
    </row>
    <row r="43">
      <c r="A43" s="44" t="s">
        <v>1</v>
      </c>
      <c r="B43" s="44" t="s">
        <v>17181</v>
      </c>
      <c r="C43" s="44" t="s">
        <v>17182</v>
      </c>
      <c r="D43" s="44" t="s">
        <v>17183</v>
      </c>
      <c r="E43" s="44" t="s">
        <v>17138</v>
      </c>
      <c r="F43" s="43" t="s">
        <v>17139</v>
      </c>
      <c r="G43" s="37"/>
      <c r="H43" s="31"/>
    </row>
    <row r="44">
      <c r="A44" s="45"/>
      <c r="B44" s="45"/>
      <c r="C44" s="45"/>
      <c r="D44" s="45"/>
      <c r="E44" s="45"/>
      <c r="F44" s="46"/>
      <c r="G44" s="37"/>
      <c r="H44" s="31"/>
    </row>
    <row r="45">
      <c r="A45" s="45"/>
      <c r="B45" s="45"/>
      <c r="C45" s="45"/>
      <c r="D45" s="45"/>
      <c r="E45" s="45"/>
      <c r="F45" s="46"/>
      <c r="G45" s="37"/>
      <c r="H45" s="31"/>
    </row>
    <row r="46">
      <c r="A46" s="45"/>
      <c r="B46" s="45"/>
      <c r="C46" s="45"/>
      <c r="D46" s="45"/>
      <c r="E46" s="45"/>
      <c r="F46" s="46"/>
      <c r="G46" s="37"/>
      <c r="H46" s="31"/>
    </row>
    <row r="47">
      <c r="A47" s="43" t="s">
        <v>17184</v>
      </c>
      <c r="B47" s="37"/>
      <c r="C47" s="37"/>
      <c r="D47" s="37"/>
      <c r="E47" s="37"/>
      <c r="F47" s="37"/>
      <c r="G47" s="37"/>
      <c r="H47" s="31"/>
    </row>
    <row r="48">
      <c r="A48" s="44" t="s">
        <v>1</v>
      </c>
      <c r="B48" s="44" t="s">
        <v>2</v>
      </c>
      <c r="C48" s="43" t="s">
        <v>17185</v>
      </c>
      <c r="D48" s="31"/>
      <c r="E48" s="44" t="s">
        <v>17186</v>
      </c>
      <c r="F48" s="43" t="s">
        <v>17139</v>
      </c>
      <c r="G48" s="37"/>
      <c r="H48" s="31"/>
    </row>
    <row r="49">
      <c r="A49" s="45"/>
      <c r="B49" s="45"/>
      <c r="C49" s="46"/>
      <c r="D49" s="31"/>
      <c r="E49" s="45"/>
      <c r="F49" s="46"/>
      <c r="G49" s="37"/>
      <c r="H49" s="31"/>
    </row>
    <row r="50">
      <c r="A50" s="45"/>
      <c r="B50" s="45"/>
      <c r="C50" s="46"/>
      <c r="D50" s="31"/>
      <c r="E50" s="45"/>
      <c r="F50" s="46"/>
      <c r="G50" s="37"/>
      <c r="H50" s="31"/>
    </row>
    <row r="51">
      <c r="A51" s="45"/>
      <c r="B51" s="45"/>
      <c r="C51" s="46"/>
      <c r="D51" s="31"/>
      <c r="E51" s="45"/>
      <c r="F51" s="46"/>
      <c r="G51" s="37"/>
      <c r="H51" s="31"/>
    </row>
    <row r="52">
      <c r="A52" s="45"/>
      <c r="B52" s="45"/>
      <c r="C52" s="46"/>
      <c r="D52" s="31"/>
      <c r="E52" s="45"/>
      <c r="F52" s="46"/>
      <c r="G52" s="37"/>
      <c r="H52" s="31"/>
    </row>
    <row r="53">
      <c r="A53" s="45"/>
      <c r="B53" s="45"/>
      <c r="C53" s="46"/>
      <c r="D53" s="31"/>
      <c r="E53" s="45"/>
      <c r="F53" s="46"/>
      <c r="G53" s="37"/>
      <c r="H53" s="31"/>
    </row>
    <row r="54">
      <c r="A54" s="45"/>
      <c r="B54" s="45"/>
      <c r="C54" s="46"/>
      <c r="D54" s="31"/>
      <c r="E54" s="45"/>
      <c r="F54" s="46"/>
      <c r="G54" s="37"/>
      <c r="H54" s="31"/>
    </row>
    <row r="55">
      <c r="A55" s="43" t="s">
        <v>17187</v>
      </c>
      <c r="B55" s="37"/>
      <c r="C55" s="37"/>
      <c r="D55" s="37"/>
      <c r="E55" s="37"/>
      <c r="F55" s="37"/>
      <c r="G55" s="37"/>
      <c r="H55" s="31"/>
    </row>
    <row r="56">
      <c r="A56" s="44" t="s">
        <v>17178</v>
      </c>
      <c r="B56" s="43" t="s">
        <v>17179</v>
      </c>
      <c r="C56" s="37"/>
      <c r="D56" s="31"/>
      <c r="E56" s="43" t="s">
        <v>773</v>
      </c>
      <c r="F56" s="37"/>
      <c r="G56" s="37"/>
      <c r="H56" s="31"/>
    </row>
    <row r="57">
      <c r="A57" s="45"/>
      <c r="B57" s="46"/>
      <c r="C57" s="37"/>
      <c r="D57" s="31"/>
      <c r="E57" s="46"/>
      <c r="F57" s="37"/>
      <c r="G57" s="37"/>
      <c r="H57" s="31"/>
    </row>
    <row r="58">
      <c r="A58" s="45"/>
      <c r="B58" s="46"/>
      <c r="C58" s="37"/>
      <c r="D58" s="31"/>
      <c r="E58" s="46"/>
      <c r="F58" s="37"/>
      <c r="G58" s="37"/>
      <c r="H58" s="31"/>
    </row>
    <row r="59">
      <c r="A59" s="45"/>
      <c r="B59" s="46"/>
      <c r="C59" s="37"/>
      <c r="D59" s="31"/>
      <c r="E59" s="46"/>
      <c r="F59" s="37"/>
      <c r="G59" s="37"/>
      <c r="H59" s="31"/>
    </row>
    <row r="60">
      <c r="A60" s="45"/>
      <c r="B60" s="46"/>
      <c r="C60" s="37"/>
      <c r="D60" s="31"/>
      <c r="E60" s="46"/>
      <c r="F60" s="37"/>
      <c r="G60" s="37"/>
      <c r="H60" s="31"/>
    </row>
    <row r="61">
      <c r="A61" s="43" t="s">
        <v>17188</v>
      </c>
      <c r="B61" s="37"/>
      <c r="C61" s="37"/>
      <c r="D61" s="31"/>
      <c r="E61" s="43" t="s">
        <v>17189</v>
      </c>
      <c r="F61" s="37"/>
      <c r="G61" s="37"/>
      <c r="H61" s="31"/>
    </row>
    <row r="62">
      <c r="A62" s="44" t="s">
        <v>0</v>
      </c>
      <c r="B62" s="43" t="s">
        <v>17190</v>
      </c>
      <c r="C62" s="31"/>
      <c r="D62" s="44" t="s">
        <v>17191</v>
      </c>
      <c r="E62" s="44" t="s">
        <v>1</v>
      </c>
      <c r="F62" s="43" t="s">
        <v>17192</v>
      </c>
      <c r="G62" s="37"/>
      <c r="H62" s="31"/>
    </row>
    <row r="63">
      <c r="A63" s="45"/>
      <c r="B63" s="46"/>
      <c r="C63" s="31"/>
      <c r="D63" s="45"/>
      <c r="E63" s="45"/>
      <c r="F63" s="46"/>
      <c r="G63" s="37"/>
      <c r="H63" s="31"/>
    </row>
    <row r="64">
      <c r="A64" s="45"/>
      <c r="B64" s="46"/>
      <c r="C64" s="31"/>
      <c r="D64" s="45"/>
      <c r="E64" s="45"/>
      <c r="F64" s="46"/>
      <c r="G64" s="37"/>
      <c r="H64" s="31"/>
    </row>
    <row r="65">
      <c r="A65" s="45"/>
      <c r="B65" s="46"/>
      <c r="C65" s="31"/>
      <c r="D65" s="45"/>
      <c r="E65" s="45"/>
      <c r="F65" s="46"/>
      <c r="G65" s="37"/>
      <c r="H65" s="31"/>
    </row>
    <row r="66">
      <c r="A66" s="45"/>
      <c r="B66" s="46"/>
      <c r="C66" s="31"/>
      <c r="D66" s="45"/>
      <c r="E66" s="45"/>
      <c r="F66" s="46"/>
      <c r="G66" s="37"/>
      <c r="H66" s="31"/>
    </row>
    <row r="67">
      <c r="A67" s="45"/>
      <c r="B67" s="46"/>
      <c r="C67" s="31"/>
      <c r="D67" s="45"/>
      <c r="E67" s="45"/>
      <c r="F67" s="46"/>
      <c r="G67" s="37"/>
      <c r="H67" s="31"/>
    </row>
    <row r="68">
      <c r="A68" s="45"/>
      <c r="B68" s="46"/>
      <c r="C68" s="31"/>
      <c r="D68" s="45"/>
      <c r="E68" s="45"/>
      <c r="F68" s="46"/>
      <c r="G68" s="37"/>
      <c r="H68" s="31"/>
    </row>
    <row r="69">
      <c r="A69" s="44" t="s">
        <v>17193</v>
      </c>
      <c r="B69" s="43"/>
      <c r="C69" s="37"/>
      <c r="D69" s="37"/>
      <c r="E69" s="37"/>
      <c r="F69" s="37"/>
      <c r="G69" s="37"/>
      <c r="H69" s="31"/>
    </row>
    <row r="70">
      <c r="A70" s="47" t="s">
        <v>17194</v>
      </c>
      <c r="B70" s="37"/>
      <c r="C70" s="37"/>
      <c r="D70" s="37"/>
      <c r="E70" s="31"/>
      <c r="F70" s="48" t="s">
        <v>17195</v>
      </c>
      <c r="G70" s="43"/>
      <c r="H70" s="31"/>
    </row>
  </sheetData>
  <mergeCells count="140">
    <mergeCell ref="A18:B18"/>
    <mergeCell ref="A19:B19"/>
    <mergeCell ref="C19:D19"/>
    <mergeCell ref="E19:F19"/>
    <mergeCell ref="G19:H19"/>
    <mergeCell ref="A20:B20"/>
    <mergeCell ref="C20:D20"/>
    <mergeCell ref="A21:B21"/>
    <mergeCell ref="C21:D21"/>
    <mergeCell ref="E21:F21"/>
    <mergeCell ref="G21:H21"/>
    <mergeCell ref="C22:D22"/>
    <mergeCell ref="E22:F22"/>
    <mergeCell ref="G22:H22"/>
    <mergeCell ref="E24:F24"/>
    <mergeCell ref="G24:H24"/>
    <mergeCell ref="A22:B22"/>
    <mergeCell ref="A23:B23"/>
    <mergeCell ref="C23:D23"/>
    <mergeCell ref="E23:F23"/>
    <mergeCell ref="G23:H23"/>
    <mergeCell ref="A24:B24"/>
    <mergeCell ref="C24:D24"/>
    <mergeCell ref="A25:B25"/>
    <mergeCell ref="C25:D25"/>
    <mergeCell ref="E25:F25"/>
    <mergeCell ref="G25:H25"/>
    <mergeCell ref="C26:D26"/>
    <mergeCell ref="E26:F26"/>
    <mergeCell ref="G26:H26"/>
    <mergeCell ref="A26:B26"/>
    <mergeCell ref="A27:B27"/>
    <mergeCell ref="C27:D27"/>
    <mergeCell ref="E27:F27"/>
    <mergeCell ref="G27:H27"/>
    <mergeCell ref="A28:H28"/>
    <mergeCell ref="D29:H29"/>
    <mergeCell ref="D7:E7"/>
    <mergeCell ref="G7:H7"/>
    <mergeCell ref="A1:H2"/>
    <mergeCell ref="A3:B3"/>
    <mergeCell ref="C3:D3"/>
    <mergeCell ref="A4:B4"/>
    <mergeCell ref="C4:D4"/>
    <mergeCell ref="A6:H6"/>
    <mergeCell ref="A7:C7"/>
    <mergeCell ref="A8:C8"/>
    <mergeCell ref="D8:E8"/>
    <mergeCell ref="G8:H8"/>
    <mergeCell ref="A9:C9"/>
    <mergeCell ref="D9:E9"/>
    <mergeCell ref="G9:H9"/>
    <mergeCell ref="A10:H10"/>
    <mergeCell ref="A11:C11"/>
    <mergeCell ref="D11:E11"/>
    <mergeCell ref="A12:C12"/>
    <mergeCell ref="D12:E12"/>
    <mergeCell ref="G12:H12"/>
    <mergeCell ref="D13:E13"/>
    <mergeCell ref="G13:H13"/>
    <mergeCell ref="A13:C13"/>
    <mergeCell ref="A14:H14"/>
    <mergeCell ref="A17:D17"/>
    <mergeCell ref="E17:H17"/>
    <mergeCell ref="C18:D18"/>
    <mergeCell ref="E18:F18"/>
    <mergeCell ref="G18:H18"/>
    <mergeCell ref="E20:F20"/>
    <mergeCell ref="G20:H20"/>
    <mergeCell ref="A29:C29"/>
    <mergeCell ref="A30:C30"/>
    <mergeCell ref="D30:H30"/>
    <mergeCell ref="A31:C31"/>
    <mergeCell ref="D31:H31"/>
    <mergeCell ref="A32:C32"/>
    <mergeCell ref="D32:H32"/>
    <mergeCell ref="B66:C66"/>
    <mergeCell ref="B67:C67"/>
    <mergeCell ref="B68:C68"/>
    <mergeCell ref="B59:D59"/>
    <mergeCell ref="B60:D60"/>
    <mergeCell ref="A61:D61"/>
    <mergeCell ref="B62:C62"/>
    <mergeCell ref="B63:C63"/>
    <mergeCell ref="B64:C64"/>
    <mergeCell ref="B65:C65"/>
    <mergeCell ref="A33:C33"/>
    <mergeCell ref="D33:H33"/>
    <mergeCell ref="A34:C34"/>
    <mergeCell ref="D34:H34"/>
    <mergeCell ref="A35:H35"/>
    <mergeCell ref="A36:H36"/>
    <mergeCell ref="A37:H37"/>
    <mergeCell ref="A38:H38"/>
    <mergeCell ref="B39:D39"/>
    <mergeCell ref="E39:H39"/>
    <mergeCell ref="B40:D40"/>
    <mergeCell ref="E40:H40"/>
    <mergeCell ref="B41:D41"/>
    <mergeCell ref="E41:H41"/>
    <mergeCell ref="C48:D48"/>
    <mergeCell ref="C49:D49"/>
    <mergeCell ref="C50:D50"/>
    <mergeCell ref="C51:D51"/>
    <mergeCell ref="C52:D52"/>
    <mergeCell ref="C53:D53"/>
    <mergeCell ref="C54:D54"/>
    <mergeCell ref="A42:H42"/>
    <mergeCell ref="F43:H43"/>
    <mergeCell ref="F44:H44"/>
    <mergeCell ref="F45:H45"/>
    <mergeCell ref="F46:H46"/>
    <mergeCell ref="A47:H47"/>
    <mergeCell ref="F48:H48"/>
    <mergeCell ref="F49:H49"/>
    <mergeCell ref="F50:H50"/>
    <mergeCell ref="F51:H51"/>
    <mergeCell ref="F52:H52"/>
    <mergeCell ref="F53:H53"/>
    <mergeCell ref="F54:H54"/>
    <mergeCell ref="A55:H55"/>
    <mergeCell ref="B56:D56"/>
    <mergeCell ref="E56:H56"/>
    <mergeCell ref="B57:D57"/>
    <mergeCell ref="E57:H57"/>
    <mergeCell ref="B58:D58"/>
    <mergeCell ref="E58:H58"/>
    <mergeCell ref="E59:H59"/>
    <mergeCell ref="F67:H67"/>
    <mergeCell ref="F68:H68"/>
    <mergeCell ref="B69:H69"/>
    <mergeCell ref="A70:E70"/>
    <mergeCell ref="G70:H70"/>
    <mergeCell ref="E60:H60"/>
    <mergeCell ref="E61:H61"/>
    <mergeCell ref="F62:H62"/>
    <mergeCell ref="F63:H63"/>
    <mergeCell ref="F64:H64"/>
    <mergeCell ref="F65:H65"/>
    <mergeCell ref="F66:H6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6.57"/>
    <col customWidth="1" min="2" max="2" width="10.57"/>
    <col customWidth="1" min="3" max="4" width="15.71"/>
    <col customWidth="1" min="5" max="5" width="9.29"/>
    <col customWidth="1" min="6" max="6" width="15.86"/>
    <col customWidth="1" min="7" max="7" width="14.43"/>
    <col customWidth="1" min="8" max="8" width="17.14"/>
  </cols>
  <sheetData>
    <row r="1">
      <c r="A1" s="49" t="s">
        <v>17196</v>
      </c>
      <c r="B1" s="25"/>
      <c r="C1" s="25"/>
      <c r="D1" s="25"/>
      <c r="E1" s="25"/>
      <c r="F1" s="25"/>
      <c r="G1" s="25"/>
      <c r="H1" s="26"/>
    </row>
    <row r="2">
      <c r="A2" s="27"/>
      <c r="B2" s="28"/>
      <c r="C2" s="28"/>
      <c r="D2" s="28"/>
      <c r="E2" s="28"/>
      <c r="F2" s="28"/>
      <c r="G2" s="28"/>
      <c r="H2" s="29"/>
    </row>
    <row r="3">
      <c r="A3" s="50" t="s">
        <v>17129</v>
      </c>
      <c r="B3" s="31"/>
      <c r="C3" s="50" t="s">
        <v>17197</v>
      </c>
      <c r="D3" s="31"/>
      <c r="E3" s="51" t="s">
        <v>17130</v>
      </c>
      <c r="F3" s="51" t="s">
        <v>17198</v>
      </c>
      <c r="G3" s="51" t="s">
        <v>17131</v>
      </c>
      <c r="H3" s="51" t="s">
        <v>17199</v>
      </c>
    </row>
    <row r="4">
      <c r="A4" s="50" t="s">
        <v>17132</v>
      </c>
      <c r="B4" s="31"/>
      <c r="C4" s="50" t="s">
        <v>17200</v>
      </c>
      <c r="D4" s="31"/>
      <c r="E4" s="51" t="s">
        <v>17133</v>
      </c>
      <c r="F4" s="50">
        <v>9.428896647E9</v>
      </c>
      <c r="G4" s="37"/>
      <c r="H4" s="31"/>
    </row>
    <row r="5">
      <c r="A5" s="52" t="s">
        <v>1</v>
      </c>
      <c r="B5" s="52" t="s">
        <v>17178</v>
      </c>
      <c r="C5" s="52" t="s">
        <v>17201</v>
      </c>
      <c r="D5" s="53" t="s">
        <v>4971</v>
      </c>
      <c r="E5" s="31"/>
      <c r="F5" s="53" t="s">
        <v>17139</v>
      </c>
      <c r="G5" s="31"/>
      <c r="H5" s="52" t="s">
        <v>17202</v>
      </c>
    </row>
    <row r="6">
      <c r="A6" s="54">
        <v>1.0</v>
      </c>
      <c r="B6" s="55">
        <v>46238.0</v>
      </c>
      <c r="C6" s="54" t="s">
        <v>17203</v>
      </c>
      <c r="D6" s="56" t="s">
        <v>17204</v>
      </c>
      <c r="E6" s="31"/>
      <c r="F6" s="56" t="s">
        <v>17205</v>
      </c>
      <c r="G6" s="31"/>
      <c r="H6" s="54" t="s">
        <v>17206</v>
      </c>
    </row>
    <row r="7">
      <c r="A7" s="54">
        <v>2.0</v>
      </c>
      <c r="B7" s="54" t="s">
        <v>17206</v>
      </c>
      <c r="C7" s="54" t="s">
        <v>17203</v>
      </c>
      <c r="D7" s="56" t="s">
        <v>17204</v>
      </c>
      <c r="E7" s="31"/>
      <c r="F7" s="56" t="s">
        <v>17207</v>
      </c>
      <c r="G7" s="31"/>
      <c r="H7" s="54" t="s">
        <v>17208</v>
      </c>
    </row>
    <row r="8">
      <c r="A8" s="54">
        <v>3.0</v>
      </c>
      <c r="B8" s="54" t="s">
        <v>17209</v>
      </c>
      <c r="C8" s="54" t="s">
        <v>17203</v>
      </c>
      <c r="D8" s="56" t="s">
        <v>17210</v>
      </c>
      <c r="E8" s="31"/>
      <c r="F8" s="56" t="s">
        <v>17211</v>
      </c>
      <c r="G8" s="31"/>
      <c r="H8" s="54" t="s">
        <v>17212</v>
      </c>
    </row>
    <row r="9">
      <c r="A9" s="54"/>
      <c r="B9" s="57"/>
      <c r="C9" s="54"/>
      <c r="D9" s="56"/>
      <c r="E9" s="31"/>
      <c r="F9" s="56"/>
      <c r="G9" s="31"/>
      <c r="H9" s="54"/>
    </row>
    <row r="10">
      <c r="A10" s="54"/>
      <c r="B10" s="58"/>
      <c r="C10" s="54"/>
      <c r="D10" s="56"/>
      <c r="E10" s="31"/>
      <c r="F10" s="56"/>
      <c r="G10" s="31"/>
      <c r="H10" s="54"/>
    </row>
    <row r="11">
      <c r="A11" s="54"/>
      <c r="B11" s="58"/>
      <c r="C11" s="54"/>
      <c r="D11" s="56"/>
      <c r="E11" s="31"/>
      <c r="F11" s="56"/>
      <c r="G11" s="31"/>
      <c r="H11" s="54"/>
    </row>
    <row r="12">
      <c r="A12" s="54"/>
      <c r="B12" s="58"/>
      <c r="C12" s="54"/>
      <c r="D12" s="56"/>
      <c r="E12" s="31"/>
      <c r="F12" s="56"/>
      <c r="G12" s="31"/>
      <c r="H12" s="54"/>
    </row>
    <row r="13">
      <c r="A13" s="54"/>
      <c r="B13" s="58"/>
      <c r="C13" s="54"/>
      <c r="D13" s="56"/>
      <c r="E13" s="31"/>
      <c r="F13" s="56"/>
      <c r="G13" s="31"/>
      <c r="H13" s="54"/>
    </row>
    <row r="14">
      <c r="A14" s="54"/>
      <c r="B14" s="58"/>
      <c r="C14" s="54"/>
      <c r="D14" s="56"/>
      <c r="E14" s="31"/>
      <c r="F14" s="56"/>
      <c r="G14" s="31"/>
      <c r="H14" s="54"/>
    </row>
    <row r="15">
      <c r="A15" s="54"/>
      <c r="B15" s="58"/>
      <c r="C15" s="54"/>
      <c r="D15" s="56"/>
      <c r="E15" s="31"/>
      <c r="F15" s="56"/>
      <c r="G15" s="31"/>
      <c r="H15" s="54"/>
    </row>
    <row r="16">
      <c r="A16" s="54"/>
      <c r="B16" s="58"/>
      <c r="C16" s="54"/>
      <c r="D16" s="56"/>
      <c r="E16" s="31"/>
      <c r="F16" s="56"/>
      <c r="G16" s="31"/>
      <c r="H16" s="54"/>
    </row>
    <row r="17">
      <c r="A17" s="54"/>
      <c r="B17" s="59"/>
      <c r="C17" s="59"/>
      <c r="D17" s="60"/>
      <c r="E17" s="31"/>
      <c r="F17" s="60"/>
      <c r="G17" s="31"/>
      <c r="H17" s="59"/>
    </row>
    <row r="18">
      <c r="A18" s="54"/>
      <c r="B18" s="59"/>
      <c r="C18" s="59"/>
      <c r="D18" s="60"/>
      <c r="E18" s="31"/>
      <c r="F18" s="60"/>
      <c r="G18" s="31"/>
      <c r="H18" s="59"/>
    </row>
  </sheetData>
  <mergeCells count="34">
    <mergeCell ref="A1:H2"/>
    <mergeCell ref="A3:B3"/>
    <mergeCell ref="C3:D3"/>
    <mergeCell ref="A4:B4"/>
    <mergeCell ref="C4:D4"/>
    <mergeCell ref="F4:H4"/>
    <mergeCell ref="F5:G5"/>
    <mergeCell ref="D5:E5"/>
    <mergeCell ref="D6:E6"/>
    <mergeCell ref="F6:G6"/>
    <mergeCell ref="D7:E7"/>
    <mergeCell ref="F7:G7"/>
    <mergeCell ref="D8:E8"/>
    <mergeCell ref="F8:G8"/>
    <mergeCell ref="D12:E12"/>
    <mergeCell ref="D13:E13"/>
    <mergeCell ref="D14:E14"/>
    <mergeCell ref="D15:E15"/>
    <mergeCell ref="D16:E16"/>
    <mergeCell ref="D17:E17"/>
    <mergeCell ref="D18:E18"/>
    <mergeCell ref="F13:G13"/>
    <mergeCell ref="F14:G14"/>
    <mergeCell ref="F15:G15"/>
    <mergeCell ref="F16:G16"/>
    <mergeCell ref="F17:G17"/>
    <mergeCell ref="F18:G18"/>
    <mergeCell ref="D9:E9"/>
    <mergeCell ref="F9:G9"/>
    <mergeCell ref="D10:E10"/>
    <mergeCell ref="F10:G10"/>
    <mergeCell ref="D11:E11"/>
    <mergeCell ref="F11:G11"/>
    <mergeCell ref="F12:G12"/>
  </mergeCells>
  <dataValidations>
    <dataValidation type="custom" allowBlank="1" showErrorMessage="1" sqref="B6:B18 H6:H18">
      <formula1>OR(NOT(ISERROR(DATEVALUE(B6))), AND(ISNUMBER(B6), LEFT(CELL("format", B6))="D"))</formula1>
    </dataValidation>
  </dataValidations>
  <printOptions/>
  <pageMargins bottom="1.0" footer="0.0" header="0.0" left="0.3937007874015748" right="0.3937007874015748" top="1.5748031496062993"/>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6.57"/>
    <col customWidth="1" min="2" max="2" width="14.43"/>
    <col customWidth="1" min="3" max="4" width="21.57"/>
    <col customWidth="1" min="5" max="5" width="9.29"/>
    <col customWidth="1" min="6" max="6" width="21.57"/>
    <col customWidth="1" min="7" max="7" width="14.43"/>
    <col customWidth="1" min="8" max="8" width="21.57"/>
  </cols>
  <sheetData>
    <row r="1">
      <c r="A1" s="49" t="s">
        <v>17213</v>
      </c>
      <c r="B1" s="25"/>
      <c r="C1" s="25"/>
      <c r="D1" s="25"/>
      <c r="E1" s="25"/>
      <c r="F1" s="25"/>
      <c r="G1" s="25"/>
      <c r="H1" s="26"/>
    </row>
    <row r="2">
      <c r="A2" s="27"/>
      <c r="B2" s="28"/>
      <c r="C2" s="28"/>
      <c r="D2" s="28"/>
      <c r="E2" s="28"/>
      <c r="F2" s="28"/>
      <c r="G2" s="28"/>
      <c r="H2" s="29"/>
    </row>
    <row r="3">
      <c r="A3" s="50" t="s">
        <v>17129</v>
      </c>
      <c r="B3" s="31"/>
      <c r="C3" s="50" t="s">
        <v>17197</v>
      </c>
      <c r="D3" s="31"/>
      <c r="E3" s="51" t="s">
        <v>17130</v>
      </c>
      <c r="F3" s="51" t="s">
        <v>17198</v>
      </c>
      <c r="G3" s="51" t="s">
        <v>17131</v>
      </c>
      <c r="H3" s="51" t="s">
        <v>17199</v>
      </c>
    </row>
    <row r="4">
      <c r="A4" s="50" t="s">
        <v>17132</v>
      </c>
      <c r="B4" s="31"/>
      <c r="C4" s="50" t="s">
        <v>17200</v>
      </c>
      <c r="D4" s="31"/>
      <c r="E4" s="51" t="s">
        <v>17133</v>
      </c>
      <c r="F4" s="50">
        <v>9.428896647E9</v>
      </c>
      <c r="G4" s="37"/>
      <c r="H4" s="31"/>
    </row>
    <row r="5">
      <c r="A5" s="52"/>
      <c r="B5" s="61"/>
      <c r="C5" s="62"/>
      <c r="D5" s="62"/>
      <c r="E5" s="62"/>
      <c r="F5" s="62"/>
      <c r="G5" s="62"/>
      <c r="H5" s="62"/>
    </row>
    <row r="6">
      <c r="A6" s="63" t="s">
        <v>1</v>
      </c>
      <c r="B6" s="63" t="s">
        <v>17178</v>
      </c>
      <c r="C6" s="63" t="s">
        <v>17201</v>
      </c>
      <c r="D6" s="63" t="s">
        <v>17214</v>
      </c>
      <c r="E6" s="63" t="s">
        <v>17215</v>
      </c>
      <c r="F6" s="63" t="s">
        <v>17216</v>
      </c>
      <c r="G6" s="63" t="s">
        <v>17217</v>
      </c>
      <c r="H6" s="63" t="s">
        <v>17218</v>
      </c>
    </row>
    <row r="7">
      <c r="A7" s="64">
        <v>1.0</v>
      </c>
      <c r="B7" s="64" t="s">
        <v>17206</v>
      </c>
      <c r="C7" s="64" t="s">
        <v>17203</v>
      </c>
      <c r="D7" s="64" t="s">
        <v>17219</v>
      </c>
      <c r="E7" s="64">
        <v>1.0</v>
      </c>
      <c r="F7" s="64" t="s">
        <v>17220</v>
      </c>
      <c r="G7" s="64" t="s">
        <v>17221</v>
      </c>
      <c r="H7" s="64" t="s">
        <v>17222</v>
      </c>
    </row>
    <row r="8">
      <c r="A8" s="64">
        <v>2.0</v>
      </c>
      <c r="B8" s="64" t="s">
        <v>17206</v>
      </c>
      <c r="C8" s="64" t="s">
        <v>17203</v>
      </c>
      <c r="D8" s="64" t="s">
        <v>59</v>
      </c>
      <c r="E8" s="64">
        <v>1.0</v>
      </c>
      <c r="F8" s="64" t="s">
        <v>17220</v>
      </c>
      <c r="G8" s="64" t="s">
        <v>17221</v>
      </c>
      <c r="H8" s="64" t="s">
        <v>17222</v>
      </c>
    </row>
    <row r="9">
      <c r="A9" s="64">
        <v>3.0</v>
      </c>
      <c r="B9" s="64" t="s">
        <v>17206</v>
      </c>
      <c r="C9" s="64" t="s">
        <v>17203</v>
      </c>
      <c r="D9" s="64" t="s">
        <v>17223</v>
      </c>
      <c r="E9" s="64">
        <v>1.0</v>
      </c>
      <c r="F9" s="64" t="s">
        <v>17220</v>
      </c>
      <c r="G9" s="64" t="s">
        <v>85</v>
      </c>
      <c r="H9" s="64" t="s">
        <v>17224</v>
      </c>
    </row>
    <row r="10">
      <c r="A10" s="64">
        <v>4.0</v>
      </c>
      <c r="B10" s="64" t="s">
        <v>17221</v>
      </c>
      <c r="C10" s="64" t="s">
        <v>17203</v>
      </c>
      <c r="D10" s="64" t="s">
        <v>17219</v>
      </c>
      <c r="E10" s="64">
        <v>2.0</v>
      </c>
      <c r="F10" s="64" t="s">
        <v>17220</v>
      </c>
      <c r="G10" s="64" t="s">
        <v>17225</v>
      </c>
      <c r="H10" s="64" t="s">
        <v>17226</v>
      </c>
    </row>
    <row r="11">
      <c r="A11" s="64">
        <v>5.0</v>
      </c>
      <c r="B11" s="64" t="s">
        <v>17221</v>
      </c>
      <c r="C11" s="64" t="s">
        <v>17203</v>
      </c>
      <c r="D11" s="64" t="s">
        <v>59</v>
      </c>
      <c r="E11" s="64">
        <v>2.0</v>
      </c>
      <c r="F11" s="64" t="s">
        <v>17220</v>
      </c>
      <c r="G11" s="64" t="s">
        <v>17225</v>
      </c>
      <c r="H11" s="64" t="s">
        <v>17226</v>
      </c>
    </row>
    <row r="12">
      <c r="A12" s="64">
        <v>6.0</v>
      </c>
      <c r="B12" s="64" t="s">
        <v>17225</v>
      </c>
      <c r="C12" s="64" t="s">
        <v>17203</v>
      </c>
      <c r="D12" s="64" t="s">
        <v>17219</v>
      </c>
      <c r="E12" s="64">
        <v>3.0</v>
      </c>
      <c r="F12" s="64" t="s">
        <v>17220</v>
      </c>
      <c r="G12" s="64" t="s">
        <v>17227</v>
      </c>
      <c r="H12" s="64" t="s">
        <v>17228</v>
      </c>
    </row>
    <row r="13">
      <c r="A13" s="64">
        <v>7.0</v>
      </c>
      <c r="B13" s="64" t="s">
        <v>17225</v>
      </c>
      <c r="C13" s="64" t="s">
        <v>17203</v>
      </c>
      <c r="D13" s="64" t="s">
        <v>59</v>
      </c>
      <c r="E13" s="64">
        <v>3.0</v>
      </c>
      <c r="F13" s="64" t="s">
        <v>17220</v>
      </c>
      <c r="G13" s="64" t="s">
        <v>17227</v>
      </c>
      <c r="H13" s="64" t="s">
        <v>17228</v>
      </c>
    </row>
    <row r="14">
      <c r="A14" s="64">
        <v>8.0</v>
      </c>
      <c r="B14" s="64" t="s">
        <v>17227</v>
      </c>
      <c r="C14" s="64" t="s">
        <v>17203</v>
      </c>
      <c r="D14" s="64" t="s">
        <v>17219</v>
      </c>
      <c r="E14" s="64">
        <v>4.0</v>
      </c>
      <c r="F14" s="64" t="s">
        <v>17220</v>
      </c>
      <c r="G14" s="64" t="s">
        <v>17229</v>
      </c>
      <c r="H14" s="64" t="s">
        <v>17230</v>
      </c>
    </row>
    <row r="15">
      <c r="A15" s="64">
        <v>9.0</v>
      </c>
      <c r="B15" s="64" t="s">
        <v>17227</v>
      </c>
      <c r="C15" s="64" t="s">
        <v>17203</v>
      </c>
      <c r="D15" s="64" t="s">
        <v>59</v>
      </c>
      <c r="E15" s="64">
        <v>4.0</v>
      </c>
      <c r="F15" s="64" t="s">
        <v>17220</v>
      </c>
      <c r="G15" s="64" t="s">
        <v>17229</v>
      </c>
      <c r="H15" s="64" t="s">
        <v>17230</v>
      </c>
    </row>
    <row r="16">
      <c r="A16" s="64">
        <v>10.0</v>
      </c>
      <c r="B16" s="64" t="s">
        <v>17229</v>
      </c>
      <c r="C16" s="64" t="s">
        <v>17203</v>
      </c>
      <c r="D16" s="64" t="s">
        <v>17219</v>
      </c>
      <c r="E16" s="64">
        <v>5.0</v>
      </c>
      <c r="F16" s="64" t="s">
        <v>17220</v>
      </c>
      <c r="G16" s="64" t="s">
        <v>17231</v>
      </c>
      <c r="H16" s="64" t="s">
        <v>17232</v>
      </c>
    </row>
    <row r="17">
      <c r="A17" s="64">
        <v>11.0</v>
      </c>
      <c r="B17" s="64" t="s">
        <v>17229</v>
      </c>
      <c r="C17" s="64" t="s">
        <v>17203</v>
      </c>
      <c r="D17" s="64" t="s">
        <v>59</v>
      </c>
      <c r="E17" s="64">
        <v>5.0</v>
      </c>
      <c r="F17" s="64" t="s">
        <v>17220</v>
      </c>
      <c r="G17" s="64" t="s">
        <v>17231</v>
      </c>
      <c r="H17" s="64" t="s">
        <v>17232</v>
      </c>
    </row>
    <row r="18">
      <c r="A18" s="64">
        <v>12.0</v>
      </c>
      <c r="B18" s="64" t="s">
        <v>17231</v>
      </c>
      <c r="C18" s="64" t="s">
        <v>17203</v>
      </c>
      <c r="D18" s="64" t="s">
        <v>17219</v>
      </c>
      <c r="E18" s="64">
        <v>6.0</v>
      </c>
      <c r="F18" s="64" t="s">
        <v>17220</v>
      </c>
      <c r="G18" s="64" t="s">
        <v>17233</v>
      </c>
      <c r="H18" s="64" t="s">
        <v>17234</v>
      </c>
    </row>
    <row r="19">
      <c r="A19" s="64">
        <v>13.0</v>
      </c>
      <c r="B19" s="64" t="s">
        <v>17231</v>
      </c>
      <c r="C19" s="64" t="s">
        <v>17203</v>
      </c>
      <c r="D19" s="64" t="s">
        <v>59</v>
      </c>
      <c r="E19" s="64">
        <v>6.0</v>
      </c>
      <c r="F19" s="64" t="s">
        <v>17220</v>
      </c>
      <c r="G19" s="64" t="s">
        <v>17233</v>
      </c>
      <c r="H19" s="64" t="s">
        <v>17234</v>
      </c>
    </row>
    <row r="20">
      <c r="A20" s="64">
        <v>14.0</v>
      </c>
      <c r="B20" s="64" t="s">
        <v>17233</v>
      </c>
      <c r="C20" s="64" t="s">
        <v>17203</v>
      </c>
      <c r="D20" s="64" t="s">
        <v>17219</v>
      </c>
      <c r="E20" s="64">
        <v>7.0</v>
      </c>
      <c r="F20" s="64" t="s">
        <v>17220</v>
      </c>
      <c r="G20" s="64" t="s">
        <v>17208</v>
      </c>
      <c r="H20" s="64" t="s">
        <v>17235</v>
      </c>
    </row>
    <row r="21">
      <c r="A21" s="64">
        <v>15.0</v>
      </c>
      <c r="B21" s="64" t="s">
        <v>17233</v>
      </c>
      <c r="C21" s="64" t="s">
        <v>17203</v>
      </c>
      <c r="D21" s="64" t="s">
        <v>59</v>
      </c>
      <c r="E21" s="64">
        <v>7.0</v>
      </c>
      <c r="F21" s="64" t="s">
        <v>17220</v>
      </c>
      <c r="G21" s="64" t="s">
        <v>17208</v>
      </c>
      <c r="H21" s="64" t="s">
        <v>17235</v>
      </c>
    </row>
    <row r="22">
      <c r="A22" s="64">
        <v>16.0</v>
      </c>
      <c r="B22" s="65" t="s">
        <v>17208</v>
      </c>
      <c r="C22" s="66" t="s">
        <v>17203</v>
      </c>
      <c r="D22" s="64" t="s">
        <v>17219</v>
      </c>
      <c r="E22" s="64">
        <v>8.0</v>
      </c>
      <c r="F22" s="66" t="s">
        <v>17220</v>
      </c>
      <c r="G22" s="67" t="s">
        <v>85</v>
      </c>
      <c r="H22" s="66" t="s">
        <v>17236</v>
      </c>
    </row>
    <row r="23">
      <c r="A23" s="64">
        <v>17.0</v>
      </c>
      <c r="B23" s="65" t="s">
        <v>17208</v>
      </c>
      <c r="C23" s="66" t="s">
        <v>17203</v>
      </c>
      <c r="D23" s="64" t="s">
        <v>59</v>
      </c>
      <c r="E23" s="64">
        <v>8.0</v>
      </c>
      <c r="F23" s="66" t="s">
        <v>17220</v>
      </c>
      <c r="G23" s="67" t="s">
        <v>85</v>
      </c>
      <c r="H23" s="66" t="s">
        <v>17236</v>
      </c>
    </row>
    <row r="24">
      <c r="A24" s="64">
        <v>18.0</v>
      </c>
      <c r="B24" s="64" t="s">
        <v>17209</v>
      </c>
      <c r="C24" s="64" t="s">
        <v>17203</v>
      </c>
      <c r="D24" s="64" t="s">
        <v>17223</v>
      </c>
      <c r="E24" s="64">
        <v>1.0</v>
      </c>
      <c r="F24" s="64" t="s">
        <v>17220</v>
      </c>
      <c r="G24" s="64" t="s">
        <v>85</v>
      </c>
      <c r="H24" s="64" t="s">
        <v>17237</v>
      </c>
    </row>
    <row r="25">
      <c r="A25" s="64">
        <v>19.0</v>
      </c>
      <c r="B25" s="65"/>
      <c r="C25" s="66"/>
      <c r="D25" s="64"/>
      <c r="E25" s="64"/>
      <c r="F25" s="68"/>
      <c r="G25" s="69"/>
      <c r="H25" s="68"/>
    </row>
    <row r="26">
      <c r="A26" s="70"/>
      <c r="B26" s="71"/>
      <c r="C26" s="72"/>
      <c r="D26" s="70"/>
      <c r="E26" s="70"/>
      <c r="F26" s="73"/>
      <c r="G26" s="74"/>
      <c r="H26" s="73"/>
    </row>
    <row r="27">
      <c r="A27" s="70"/>
      <c r="B27" s="71"/>
      <c r="C27" s="72"/>
      <c r="D27" s="70"/>
      <c r="E27" s="70"/>
      <c r="F27" s="73"/>
      <c r="G27" s="74"/>
      <c r="H27" s="73"/>
    </row>
    <row r="28">
      <c r="A28" s="70"/>
      <c r="B28" s="71"/>
      <c r="C28" s="72"/>
      <c r="D28" s="70"/>
      <c r="E28" s="70"/>
      <c r="F28" s="73"/>
      <c r="G28" s="74"/>
      <c r="H28" s="73"/>
    </row>
    <row r="29">
      <c r="A29" s="70"/>
      <c r="B29" s="71"/>
      <c r="C29" s="72"/>
      <c r="D29" s="70"/>
      <c r="E29" s="70"/>
      <c r="F29" s="73"/>
      <c r="G29" s="74"/>
      <c r="H29" s="73"/>
    </row>
  </sheetData>
  <mergeCells count="6">
    <mergeCell ref="A1:H2"/>
    <mergeCell ref="A3:B3"/>
    <mergeCell ref="C3:D3"/>
    <mergeCell ref="A4:B4"/>
    <mergeCell ref="C4:D4"/>
    <mergeCell ref="F4:H4"/>
  </mergeCells>
  <dataValidations>
    <dataValidation type="custom" allowBlank="1" showDropDown="1" sqref="B7:B29 G7:G29">
      <formula1>OR(NOT(ISERROR(DATEVALUE(B7))), AND(ISNUMBER(B7), LEFT(CELL("format", B7))="D"))</formula1>
    </dataValidation>
  </dataValidations>
  <printOptions gridLines="1" horizontalCentered="1"/>
  <pageMargins bottom="0.7" footer="0.0" header="0.0" left="0.35" right="0.35" top="1.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6.57"/>
    <col customWidth="1" min="2" max="2" width="21.57"/>
    <col customWidth="1" min="3" max="4" width="17.29"/>
    <col customWidth="1" min="5" max="5" width="9.29"/>
    <col customWidth="1" min="6" max="6" width="15.86"/>
    <col customWidth="1" min="7" max="7" width="14.43"/>
    <col customWidth="1" min="8" max="8" width="17.29"/>
  </cols>
  <sheetData>
    <row r="1">
      <c r="A1" s="75" t="s">
        <v>17238</v>
      </c>
      <c r="B1" s="25"/>
      <c r="C1" s="25"/>
      <c r="D1" s="25"/>
      <c r="E1" s="25"/>
      <c r="F1" s="25"/>
      <c r="G1" s="25"/>
      <c r="H1" s="26"/>
    </row>
    <row r="2">
      <c r="A2" s="27"/>
      <c r="B2" s="28"/>
      <c r="C2" s="28"/>
      <c r="D2" s="28"/>
      <c r="E2" s="28"/>
      <c r="F2" s="28"/>
      <c r="G2" s="28"/>
      <c r="H2" s="29"/>
    </row>
    <row r="3">
      <c r="A3" s="76" t="s">
        <v>17129</v>
      </c>
      <c r="B3" s="31"/>
      <c r="C3" s="76" t="s">
        <v>17197</v>
      </c>
      <c r="D3" s="31"/>
      <c r="E3" s="77" t="s">
        <v>17130</v>
      </c>
      <c r="F3" s="77" t="s">
        <v>17198</v>
      </c>
      <c r="G3" s="77" t="s">
        <v>17131</v>
      </c>
      <c r="H3" s="77" t="s">
        <v>17199</v>
      </c>
    </row>
    <row r="4">
      <c r="A4" s="76" t="s">
        <v>17132</v>
      </c>
      <c r="B4" s="31"/>
      <c r="C4" s="76" t="s">
        <v>17200</v>
      </c>
      <c r="D4" s="31"/>
      <c r="E4" s="77" t="s">
        <v>17133</v>
      </c>
      <c r="F4" s="76">
        <v>9.428896647E9</v>
      </c>
      <c r="G4" s="37"/>
      <c r="H4" s="31"/>
    </row>
    <row r="5">
      <c r="A5" s="78" t="s">
        <v>1</v>
      </c>
      <c r="B5" s="78" t="s">
        <v>17201</v>
      </c>
      <c r="C5" s="78" t="s">
        <v>17239</v>
      </c>
      <c r="D5" s="79" t="s">
        <v>17240</v>
      </c>
      <c r="E5" s="31"/>
      <c r="F5" s="79" t="s">
        <v>4971</v>
      </c>
      <c r="G5" s="31"/>
      <c r="H5" s="78" t="s">
        <v>17202</v>
      </c>
    </row>
    <row r="6">
      <c r="A6" s="80"/>
      <c r="B6" s="80"/>
      <c r="C6" s="81"/>
      <c r="D6" s="81"/>
      <c r="E6" s="80"/>
      <c r="F6" s="80"/>
      <c r="G6" s="80"/>
      <c r="H6" s="81"/>
    </row>
    <row r="7">
      <c r="A7" s="80"/>
      <c r="B7" s="80"/>
      <c r="C7" s="81"/>
      <c r="D7" s="81"/>
      <c r="E7" s="80"/>
      <c r="F7" s="80"/>
      <c r="G7" s="80"/>
      <c r="H7" s="81"/>
    </row>
    <row r="8">
      <c r="A8" s="80"/>
      <c r="B8" s="80"/>
      <c r="C8" s="81"/>
      <c r="D8" s="81"/>
      <c r="E8" s="80"/>
      <c r="F8" s="80"/>
      <c r="G8" s="80"/>
      <c r="H8" s="81"/>
    </row>
    <row r="9">
      <c r="A9" s="82"/>
      <c r="B9" s="82"/>
      <c r="C9" s="83"/>
      <c r="D9" s="83"/>
      <c r="E9" s="82"/>
      <c r="F9" s="82"/>
      <c r="G9" s="82"/>
      <c r="H9" s="83"/>
    </row>
    <row r="10">
      <c r="A10" s="82"/>
      <c r="B10" s="82"/>
      <c r="C10" s="83"/>
      <c r="D10" s="83"/>
      <c r="E10" s="82"/>
      <c r="F10" s="82"/>
      <c r="G10" s="82"/>
      <c r="H10" s="83"/>
    </row>
    <row r="11">
      <c r="A11" s="82"/>
      <c r="B11" s="82"/>
      <c r="C11" s="83"/>
      <c r="D11" s="83"/>
      <c r="E11" s="82"/>
      <c r="F11" s="82"/>
      <c r="G11" s="82"/>
      <c r="H11" s="83"/>
    </row>
    <row r="12">
      <c r="A12" s="82"/>
      <c r="B12" s="82"/>
      <c r="C12" s="83"/>
      <c r="D12" s="83"/>
      <c r="E12" s="82"/>
      <c r="F12" s="82"/>
      <c r="G12" s="82"/>
      <c r="H12" s="83"/>
    </row>
  </sheetData>
  <mergeCells count="8">
    <mergeCell ref="A1:H2"/>
    <mergeCell ref="A3:B3"/>
    <mergeCell ref="C3:D3"/>
    <mergeCell ref="A4:B4"/>
    <mergeCell ref="C4:D4"/>
    <mergeCell ref="F4:H4"/>
    <mergeCell ref="D5:E5"/>
    <mergeCell ref="F5:G5"/>
  </mergeCells>
  <dataValidations>
    <dataValidation type="custom" allowBlank="1" sqref="C6:D12 H6:H12">
      <formula1>OR(NOT(ISERROR(DATEVALUE(C6))), AND(ISNUMBER(C6), LEFT(CELL("format", C6))="D"))</formula1>
    </dataValidation>
  </dataValidations>
  <printOptions gridLines="1" horizontalCentered="1"/>
  <pageMargins bottom="0.7" footer="0.0" header="0.0" left="0.35" right="0.35" top="1.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6.57"/>
    <col customWidth="1" min="2" max="2" width="14.43"/>
    <col customWidth="1" min="3" max="4" width="21.57"/>
    <col customWidth="1" min="5" max="5" width="9.29"/>
    <col customWidth="1" min="6" max="6" width="21.57"/>
    <col customWidth="1" min="7" max="7" width="14.43"/>
    <col customWidth="1" min="8" max="8" width="21.57"/>
  </cols>
  <sheetData>
    <row r="1">
      <c r="A1" s="49" t="s">
        <v>17241</v>
      </c>
      <c r="B1" s="25"/>
      <c r="C1" s="25"/>
      <c r="D1" s="25"/>
      <c r="E1" s="25"/>
      <c r="F1" s="25"/>
      <c r="G1" s="25"/>
      <c r="H1" s="26"/>
    </row>
    <row r="2">
      <c r="A2" s="27"/>
      <c r="B2" s="28"/>
      <c r="C2" s="28"/>
      <c r="D2" s="28"/>
      <c r="E2" s="28"/>
      <c r="F2" s="28"/>
      <c r="G2" s="28"/>
      <c r="H2" s="29"/>
    </row>
    <row r="3">
      <c r="A3" s="50" t="s">
        <v>17129</v>
      </c>
      <c r="B3" s="31"/>
      <c r="C3" s="50" t="s">
        <v>17197</v>
      </c>
      <c r="D3" s="31"/>
      <c r="E3" s="51" t="s">
        <v>17130</v>
      </c>
      <c r="F3" s="51" t="s">
        <v>17198</v>
      </c>
      <c r="G3" s="51" t="s">
        <v>17131</v>
      </c>
      <c r="H3" s="52" t="s">
        <v>17199</v>
      </c>
    </row>
    <row r="4">
      <c r="A4" s="50" t="s">
        <v>17132</v>
      </c>
      <c r="B4" s="31"/>
      <c r="C4" s="50" t="s">
        <v>17200</v>
      </c>
      <c r="D4" s="31"/>
      <c r="E4" s="51" t="s">
        <v>17133</v>
      </c>
      <c r="F4" s="53">
        <v>9.428896647E9</v>
      </c>
      <c r="G4" s="37"/>
      <c r="H4" s="31"/>
    </row>
    <row r="5">
      <c r="A5" s="62"/>
      <c r="B5" s="62"/>
      <c r="C5" s="62"/>
      <c r="D5" s="62"/>
      <c r="E5" s="62"/>
      <c r="F5" s="62"/>
      <c r="G5" s="62"/>
      <c r="H5" s="62"/>
    </row>
    <row r="6">
      <c r="A6" s="84" t="s">
        <v>1</v>
      </c>
      <c r="B6" s="84" t="s">
        <v>17178</v>
      </c>
      <c r="C6" s="84" t="s">
        <v>17201</v>
      </c>
      <c r="D6" s="84" t="s">
        <v>17214</v>
      </c>
      <c r="E6" s="84" t="s">
        <v>17215</v>
      </c>
      <c r="F6" s="85" t="s">
        <v>17216</v>
      </c>
      <c r="G6" s="84" t="s">
        <v>17217</v>
      </c>
      <c r="H6" s="84" t="s">
        <v>17218</v>
      </c>
    </row>
    <row r="7">
      <c r="A7" s="70">
        <v>1.0</v>
      </c>
      <c r="B7" s="86">
        <v>46142.0</v>
      </c>
      <c r="C7" s="87" t="s">
        <v>17203</v>
      </c>
      <c r="D7" s="87" t="s">
        <v>17242</v>
      </c>
      <c r="E7" s="70">
        <v>1.0</v>
      </c>
      <c r="F7" s="87" t="s">
        <v>17220</v>
      </c>
      <c r="G7" s="86">
        <v>46142.0</v>
      </c>
      <c r="H7" s="87" t="s">
        <v>17243</v>
      </c>
    </row>
    <row r="8">
      <c r="A8" s="70">
        <v>2.0</v>
      </c>
      <c r="B8" s="86">
        <v>46142.0</v>
      </c>
      <c r="C8" s="87" t="s">
        <v>17203</v>
      </c>
      <c r="D8" s="87" t="s">
        <v>17244</v>
      </c>
      <c r="E8" s="70">
        <v>1.0</v>
      </c>
      <c r="F8" s="87" t="s">
        <v>17220</v>
      </c>
      <c r="G8" s="86">
        <v>46142.0</v>
      </c>
      <c r="H8" s="87" t="s">
        <v>17243</v>
      </c>
    </row>
    <row r="9">
      <c r="A9" s="70">
        <v>3.0</v>
      </c>
      <c r="B9" s="86">
        <v>46142.0</v>
      </c>
      <c r="C9" s="87" t="s">
        <v>17203</v>
      </c>
      <c r="D9" s="87" t="s">
        <v>17245</v>
      </c>
      <c r="E9" s="70">
        <v>1.0</v>
      </c>
      <c r="F9" s="87" t="s">
        <v>17220</v>
      </c>
      <c r="G9" s="88">
        <v>46144.0</v>
      </c>
      <c r="H9" s="89"/>
    </row>
    <row r="10">
      <c r="A10" s="70">
        <v>4.0</v>
      </c>
      <c r="B10" s="86">
        <v>46142.0</v>
      </c>
      <c r="C10" s="87" t="s">
        <v>17203</v>
      </c>
      <c r="D10" s="87" t="s">
        <v>17242</v>
      </c>
      <c r="E10" s="70">
        <v>2.0</v>
      </c>
      <c r="F10" s="87" t="s">
        <v>17220</v>
      </c>
      <c r="G10" s="88">
        <v>46143.0</v>
      </c>
      <c r="H10" s="87" t="s">
        <v>17246</v>
      </c>
    </row>
    <row r="11">
      <c r="A11" s="70">
        <v>5.0</v>
      </c>
      <c r="B11" s="86">
        <v>46142.0</v>
      </c>
      <c r="C11" s="87" t="s">
        <v>17203</v>
      </c>
      <c r="D11" s="87" t="s">
        <v>17244</v>
      </c>
      <c r="E11" s="70">
        <v>2.0</v>
      </c>
      <c r="F11" s="87" t="s">
        <v>17220</v>
      </c>
      <c r="G11" s="88">
        <v>46143.0</v>
      </c>
      <c r="H11" s="87" t="s">
        <v>17246</v>
      </c>
    </row>
    <row r="12">
      <c r="A12" s="70">
        <v>6.0</v>
      </c>
      <c r="B12" s="86">
        <v>46142.0</v>
      </c>
      <c r="C12" s="87" t="s">
        <v>17203</v>
      </c>
      <c r="D12" s="87" t="s">
        <v>17219</v>
      </c>
      <c r="E12" s="70">
        <v>1.0</v>
      </c>
      <c r="F12" s="87" t="s">
        <v>17220</v>
      </c>
      <c r="G12" s="88">
        <v>46143.0</v>
      </c>
      <c r="H12" s="89"/>
    </row>
    <row r="13">
      <c r="A13" s="70">
        <v>7.0</v>
      </c>
      <c r="B13" s="86">
        <v>46142.0</v>
      </c>
      <c r="C13" s="87" t="s">
        <v>17203</v>
      </c>
      <c r="D13" s="87" t="s">
        <v>59</v>
      </c>
      <c r="E13" s="70">
        <v>1.0</v>
      </c>
      <c r="F13" s="87" t="s">
        <v>17220</v>
      </c>
      <c r="G13" s="88">
        <v>46143.0</v>
      </c>
      <c r="H13" s="89"/>
    </row>
    <row r="14">
      <c r="A14" s="70">
        <v>8.0</v>
      </c>
      <c r="B14" s="88">
        <v>46143.0</v>
      </c>
      <c r="C14" s="87" t="s">
        <v>17203</v>
      </c>
      <c r="D14" s="87" t="s">
        <v>17242</v>
      </c>
      <c r="E14" s="70">
        <v>3.0</v>
      </c>
      <c r="F14" s="87" t="s">
        <v>17220</v>
      </c>
      <c r="G14" s="88">
        <v>46143.0</v>
      </c>
      <c r="H14" s="87" t="s">
        <v>17243</v>
      </c>
    </row>
    <row r="15">
      <c r="A15" s="70">
        <v>9.0</v>
      </c>
      <c r="B15" s="88">
        <v>46143.0</v>
      </c>
      <c r="C15" s="87" t="s">
        <v>17203</v>
      </c>
      <c r="D15" s="87" t="s">
        <v>17244</v>
      </c>
      <c r="E15" s="70">
        <v>3.0</v>
      </c>
      <c r="F15" s="87" t="s">
        <v>17220</v>
      </c>
      <c r="G15" s="88">
        <v>46143.0</v>
      </c>
      <c r="H15" s="87" t="s">
        <v>17243</v>
      </c>
    </row>
    <row r="16">
      <c r="A16" s="70">
        <v>10.0</v>
      </c>
      <c r="B16" s="88">
        <v>46143.0</v>
      </c>
      <c r="C16" s="87" t="s">
        <v>17203</v>
      </c>
      <c r="D16" s="87" t="s">
        <v>17242</v>
      </c>
      <c r="E16" s="70">
        <v>4.0</v>
      </c>
      <c r="F16" s="87" t="s">
        <v>17220</v>
      </c>
      <c r="G16" s="88">
        <v>46144.0</v>
      </c>
      <c r="H16" s="87" t="s">
        <v>17246</v>
      </c>
    </row>
    <row r="17">
      <c r="A17" s="70">
        <v>11.0</v>
      </c>
      <c r="B17" s="88">
        <v>46143.0</v>
      </c>
      <c r="C17" s="87" t="s">
        <v>17203</v>
      </c>
      <c r="D17" s="87" t="s">
        <v>17244</v>
      </c>
      <c r="E17" s="70">
        <v>4.0</v>
      </c>
      <c r="F17" s="87" t="s">
        <v>17220</v>
      </c>
      <c r="G17" s="88">
        <v>46144.0</v>
      </c>
      <c r="H17" s="87" t="s">
        <v>17246</v>
      </c>
    </row>
    <row r="18">
      <c r="A18" s="70">
        <v>12.0</v>
      </c>
      <c r="B18" s="88">
        <v>46143.0</v>
      </c>
      <c r="C18" s="87" t="s">
        <v>17203</v>
      </c>
      <c r="D18" s="87" t="s">
        <v>17219</v>
      </c>
      <c r="E18" s="70">
        <v>2.0</v>
      </c>
      <c r="F18" s="87" t="s">
        <v>17220</v>
      </c>
      <c r="G18" s="88">
        <v>46144.0</v>
      </c>
      <c r="H18" s="89"/>
    </row>
    <row r="19">
      <c r="A19" s="70">
        <v>13.0</v>
      </c>
      <c r="B19" s="88">
        <v>46143.0</v>
      </c>
      <c r="C19" s="87" t="s">
        <v>17203</v>
      </c>
      <c r="D19" s="87" t="s">
        <v>59</v>
      </c>
      <c r="E19" s="70">
        <v>2.0</v>
      </c>
      <c r="F19" s="87" t="s">
        <v>17220</v>
      </c>
      <c r="G19" s="88">
        <v>46144.0</v>
      </c>
      <c r="H19" s="89"/>
    </row>
    <row r="20">
      <c r="A20" s="70">
        <v>14.0</v>
      </c>
      <c r="B20" s="88">
        <v>46144.0</v>
      </c>
      <c r="C20" s="87" t="s">
        <v>17203</v>
      </c>
      <c r="D20" s="87" t="s">
        <v>17242</v>
      </c>
      <c r="E20" s="70">
        <v>5.0</v>
      </c>
      <c r="F20" s="87" t="s">
        <v>17220</v>
      </c>
      <c r="G20" s="88">
        <v>46144.0</v>
      </c>
      <c r="H20" s="87" t="s">
        <v>17243</v>
      </c>
    </row>
    <row r="21">
      <c r="A21" s="70">
        <v>15.0</v>
      </c>
      <c r="B21" s="88">
        <v>46144.0</v>
      </c>
      <c r="C21" s="87" t="s">
        <v>17203</v>
      </c>
      <c r="D21" s="87" t="s">
        <v>17244</v>
      </c>
      <c r="E21" s="70">
        <v>5.0</v>
      </c>
      <c r="F21" s="87" t="s">
        <v>17220</v>
      </c>
      <c r="G21" s="88">
        <v>46144.0</v>
      </c>
      <c r="H21" s="87" t="s">
        <v>17243</v>
      </c>
    </row>
    <row r="22">
      <c r="A22" s="70">
        <v>16.0</v>
      </c>
      <c r="B22" s="88">
        <v>46144.0</v>
      </c>
      <c r="C22" s="87" t="s">
        <v>17203</v>
      </c>
      <c r="D22" s="87" t="s">
        <v>17245</v>
      </c>
      <c r="E22" s="70">
        <v>2.0</v>
      </c>
      <c r="F22" s="87" t="s">
        <v>17220</v>
      </c>
      <c r="G22" s="88">
        <v>46147.0</v>
      </c>
      <c r="H22" s="89"/>
    </row>
    <row r="23">
      <c r="A23" s="70">
        <v>17.0</v>
      </c>
      <c r="B23" s="88">
        <v>46144.0</v>
      </c>
      <c r="C23" s="87" t="s">
        <v>17203</v>
      </c>
      <c r="D23" s="87" t="s">
        <v>17242</v>
      </c>
      <c r="E23" s="70">
        <v>6.0</v>
      </c>
      <c r="F23" s="87" t="s">
        <v>17220</v>
      </c>
      <c r="G23" s="88">
        <v>46145.0</v>
      </c>
      <c r="H23" s="87" t="s">
        <v>17246</v>
      </c>
    </row>
    <row r="24">
      <c r="A24" s="70">
        <v>18.0</v>
      </c>
      <c r="B24" s="88">
        <v>46144.0</v>
      </c>
      <c r="C24" s="87" t="s">
        <v>17203</v>
      </c>
      <c r="D24" s="87" t="s">
        <v>17244</v>
      </c>
      <c r="E24" s="70">
        <v>6.0</v>
      </c>
      <c r="F24" s="87" t="s">
        <v>17220</v>
      </c>
      <c r="G24" s="88">
        <v>46145.0</v>
      </c>
      <c r="H24" s="87" t="s">
        <v>17246</v>
      </c>
    </row>
    <row r="25">
      <c r="A25" s="70">
        <v>19.0</v>
      </c>
      <c r="B25" s="88">
        <v>46144.0</v>
      </c>
      <c r="C25" s="87" t="s">
        <v>17203</v>
      </c>
      <c r="D25" s="87" t="s">
        <v>17219</v>
      </c>
      <c r="E25" s="70">
        <v>3.0</v>
      </c>
      <c r="F25" s="87" t="s">
        <v>17220</v>
      </c>
      <c r="G25" s="88">
        <v>46145.0</v>
      </c>
      <c r="H25" s="89"/>
    </row>
    <row r="26">
      <c r="A26" s="70">
        <v>20.0</v>
      </c>
      <c r="B26" s="88">
        <v>46144.0</v>
      </c>
      <c r="C26" s="87" t="s">
        <v>17203</v>
      </c>
      <c r="D26" s="87" t="s">
        <v>59</v>
      </c>
      <c r="E26" s="70">
        <v>3.0</v>
      </c>
      <c r="F26" s="87" t="s">
        <v>17220</v>
      </c>
      <c r="G26" s="88">
        <v>46145.0</v>
      </c>
      <c r="H26" s="89"/>
    </row>
    <row r="27">
      <c r="A27" s="70">
        <v>21.0</v>
      </c>
      <c r="B27" s="88">
        <v>46145.0</v>
      </c>
      <c r="C27" s="87" t="s">
        <v>17203</v>
      </c>
      <c r="D27" s="87" t="s">
        <v>17242</v>
      </c>
      <c r="E27" s="70">
        <v>7.0</v>
      </c>
      <c r="F27" s="87" t="s">
        <v>17220</v>
      </c>
      <c r="G27" s="88">
        <v>46145.0</v>
      </c>
      <c r="H27" s="87" t="s">
        <v>17243</v>
      </c>
    </row>
    <row r="28">
      <c r="A28" s="70">
        <v>22.0</v>
      </c>
      <c r="B28" s="88">
        <v>46145.0</v>
      </c>
      <c r="C28" s="87" t="s">
        <v>17203</v>
      </c>
      <c r="D28" s="87" t="s">
        <v>17244</v>
      </c>
      <c r="E28" s="70">
        <v>7.0</v>
      </c>
      <c r="F28" s="87" t="s">
        <v>17220</v>
      </c>
      <c r="G28" s="88">
        <v>46145.0</v>
      </c>
      <c r="H28" s="87" t="s">
        <v>17243</v>
      </c>
    </row>
    <row r="29">
      <c r="A29" s="70">
        <v>23.0</v>
      </c>
      <c r="B29" s="88">
        <v>46145.0</v>
      </c>
      <c r="C29" s="87" t="s">
        <v>17203</v>
      </c>
      <c r="D29" s="87" t="s">
        <v>17242</v>
      </c>
      <c r="E29" s="70">
        <v>8.0</v>
      </c>
      <c r="F29" s="87" t="s">
        <v>17220</v>
      </c>
      <c r="G29" s="88">
        <v>46146.0</v>
      </c>
      <c r="H29" s="87" t="s">
        <v>17246</v>
      </c>
    </row>
    <row r="30">
      <c r="A30" s="70">
        <v>24.0</v>
      </c>
      <c r="B30" s="88">
        <v>46145.0</v>
      </c>
      <c r="C30" s="87" t="s">
        <v>17203</v>
      </c>
      <c r="D30" s="87" t="s">
        <v>17244</v>
      </c>
      <c r="E30" s="70">
        <v>8.0</v>
      </c>
      <c r="F30" s="87" t="s">
        <v>17220</v>
      </c>
      <c r="G30" s="88">
        <v>46146.0</v>
      </c>
      <c r="H30" s="87" t="s">
        <v>17246</v>
      </c>
    </row>
    <row r="31">
      <c r="A31" s="70">
        <v>25.0</v>
      </c>
      <c r="B31" s="88">
        <v>46145.0</v>
      </c>
      <c r="C31" s="87" t="s">
        <v>17203</v>
      </c>
      <c r="D31" s="87" t="s">
        <v>17219</v>
      </c>
      <c r="E31" s="70">
        <v>4.0</v>
      </c>
      <c r="F31" s="87" t="s">
        <v>17220</v>
      </c>
      <c r="G31" s="88">
        <v>46146.0</v>
      </c>
      <c r="H31" s="89"/>
    </row>
    <row r="32">
      <c r="A32" s="70">
        <v>26.0</v>
      </c>
      <c r="B32" s="88">
        <v>46145.0</v>
      </c>
      <c r="C32" s="87" t="s">
        <v>17203</v>
      </c>
      <c r="D32" s="87" t="s">
        <v>59</v>
      </c>
      <c r="E32" s="70">
        <v>4.0</v>
      </c>
      <c r="F32" s="87" t="s">
        <v>17220</v>
      </c>
      <c r="G32" s="88">
        <v>46146.0</v>
      </c>
      <c r="H32" s="89"/>
    </row>
    <row r="33">
      <c r="A33" s="70">
        <v>27.0</v>
      </c>
      <c r="B33" s="88">
        <v>46146.0</v>
      </c>
      <c r="C33" s="87" t="s">
        <v>17203</v>
      </c>
      <c r="D33" s="87" t="s">
        <v>17242</v>
      </c>
      <c r="E33" s="70">
        <v>9.0</v>
      </c>
      <c r="F33" s="87" t="s">
        <v>17220</v>
      </c>
      <c r="G33" s="88">
        <v>46146.0</v>
      </c>
      <c r="H33" s="87" t="s">
        <v>17243</v>
      </c>
    </row>
    <row r="34">
      <c r="A34" s="70">
        <v>28.0</v>
      </c>
      <c r="B34" s="88">
        <v>46146.0</v>
      </c>
      <c r="C34" s="87" t="s">
        <v>17203</v>
      </c>
      <c r="D34" s="87" t="s">
        <v>17244</v>
      </c>
      <c r="E34" s="70">
        <v>9.0</v>
      </c>
      <c r="F34" s="87" t="s">
        <v>17220</v>
      </c>
      <c r="G34" s="88">
        <v>46146.0</v>
      </c>
      <c r="H34" s="87" t="s">
        <v>17243</v>
      </c>
    </row>
    <row r="35">
      <c r="A35" s="70">
        <v>29.0</v>
      </c>
      <c r="B35" s="88">
        <v>46146.0</v>
      </c>
      <c r="C35" s="87" t="s">
        <v>17203</v>
      </c>
      <c r="D35" s="87" t="s">
        <v>17242</v>
      </c>
      <c r="E35" s="70">
        <v>10.0</v>
      </c>
      <c r="F35" s="87" t="s">
        <v>17220</v>
      </c>
      <c r="G35" s="88">
        <v>46147.0</v>
      </c>
      <c r="H35" s="87" t="s">
        <v>17246</v>
      </c>
    </row>
    <row r="36">
      <c r="A36" s="70">
        <v>30.0</v>
      </c>
      <c r="B36" s="88">
        <v>46146.0</v>
      </c>
      <c r="C36" s="87" t="s">
        <v>17203</v>
      </c>
      <c r="D36" s="87" t="s">
        <v>17244</v>
      </c>
      <c r="E36" s="70">
        <v>10.0</v>
      </c>
      <c r="F36" s="87" t="s">
        <v>17220</v>
      </c>
      <c r="G36" s="88">
        <v>46147.0</v>
      </c>
      <c r="H36" s="87" t="s">
        <v>17246</v>
      </c>
    </row>
    <row r="37">
      <c r="A37" s="70">
        <v>31.0</v>
      </c>
      <c r="B37" s="88">
        <v>46146.0</v>
      </c>
      <c r="C37" s="87" t="s">
        <v>17203</v>
      </c>
      <c r="D37" s="87" t="s">
        <v>17219</v>
      </c>
      <c r="E37" s="70">
        <v>5.0</v>
      </c>
      <c r="F37" s="87" t="s">
        <v>17220</v>
      </c>
      <c r="G37" s="88">
        <v>46147.0</v>
      </c>
      <c r="H37" s="89"/>
    </row>
    <row r="38">
      <c r="A38" s="70">
        <v>32.0</v>
      </c>
      <c r="B38" s="88">
        <v>46146.0</v>
      </c>
      <c r="C38" s="87" t="s">
        <v>17203</v>
      </c>
      <c r="D38" s="87" t="s">
        <v>59</v>
      </c>
      <c r="E38" s="70">
        <v>5.0</v>
      </c>
      <c r="F38" s="87" t="s">
        <v>17220</v>
      </c>
      <c r="G38" s="88">
        <v>46147.0</v>
      </c>
      <c r="H38" s="89"/>
    </row>
    <row r="39">
      <c r="A39" s="70">
        <v>33.0</v>
      </c>
      <c r="B39" s="88">
        <v>46147.0</v>
      </c>
      <c r="C39" s="87" t="s">
        <v>17203</v>
      </c>
      <c r="D39" s="87" t="s">
        <v>17242</v>
      </c>
      <c r="E39" s="70">
        <v>11.0</v>
      </c>
      <c r="F39" s="87" t="s">
        <v>17220</v>
      </c>
      <c r="G39" s="88">
        <v>46147.0</v>
      </c>
      <c r="H39" s="87" t="s">
        <v>17243</v>
      </c>
    </row>
    <row r="40">
      <c r="A40" s="70">
        <v>34.0</v>
      </c>
      <c r="B40" s="88">
        <v>46147.0</v>
      </c>
      <c r="C40" s="87" t="s">
        <v>17203</v>
      </c>
      <c r="D40" s="87" t="s">
        <v>17244</v>
      </c>
      <c r="E40" s="70">
        <v>11.0</v>
      </c>
      <c r="F40" s="87" t="s">
        <v>17220</v>
      </c>
      <c r="G40" s="88">
        <v>46147.0</v>
      </c>
      <c r="H40" s="87" t="s">
        <v>17243</v>
      </c>
    </row>
    <row r="41">
      <c r="A41" s="70">
        <v>35.0</v>
      </c>
      <c r="B41" s="88">
        <v>46147.0</v>
      </c>
      <c r="C41" s="87" t="s">
        <v>17203</v>
      </c>
      <c r="D41" s="87" t="s">
        <v>17245</v>
      </c>
      <c r="E41" s="70">
        <v>3.0</v>
      </c>
      <c r="F41" s="87" t="s">
        <v>17220</v>
      </c>
      <c r="G41" s="70" t="s">
        <v>85</v>
      </c>
      <c r="H41" s="89"/>
    </row>
    <row r="42">
      <c r="A42" s="70">
        <v>36.0</v>
      </c>
      <c r="B42" s="88">
        <v>46147.0</v>
      </c>
      <c r="C42" s="87" t="s">
        <v>17203</v>
      </c>
      <c r="D42" s="87" t="s">
        <v>17242</v>
      </c>
      <c r="E42" s="70">
        <v>12.0</v>
      </c>
      <c r="F42" s="87" t="s">
        <v>17220</v>
      </c>
      <c r="G42" s="88">
        <v>46148.0</v>
      </c>
      <c r="H42" s="87" t="s">
        <v>17246</v>
      </c>
    </row>
    <row r="43">
      <c r="A43" s="70">
        <v>37.0</v>
      </c>
      <c r="B43" s="88">
        <v>46147.0</v>
      </c>
      <c r="C43" s="87" t="s">
        <v>17203</v>
      </c>
      <c r="D43" s="87" t="s">
        <v>17244</v>
      </c>
      <c r="E43" s="70">
        <v>12.0</v>
      </c>
      <c r="F43" s="87" t="s">
        <v>17220</v>
      </c>
      <c r="G43" s="88">
        <v>46148.0</v>
      </c>
      <c r="H43" s="87" t="s">
        <v>17246</v>
      </c>
    </row>
    <row r="44">
      <c r="A44" s="70">
        <v>38.0</v>
      </c>
      <c r="B44" s="88">
        <v>46147.0</v>
      </c>
      <c r="C44" s="87" t="s">
        <v>17203</v>
      </c>
      <c r="D44" s="87" t="s">
        <v>17219</v>
      </c>
      <c r="E44" s="70">
        <v>6.0</v>
      </c>
      <c r="F44" s="87" t="s">
        <v>17220</v>
      </c>
      <c r="G44" s="88">
        <v>46148.0</v>
      </c>
      <c r="H44" s="89"/>
    </row>
    <row r="45">
      <c r="A45" s="70">
        <v>39.0</v>
      </c>
      <c r="B45" s="88">
        <v>46147.0</v>
      </c>
      <c r="C45" s="87" t="s">
        <v>17203</v>
      </c>
      <c r="D45" s="87" t="s">
        <v>59</v>
      </c>
      <c r="E45" s="70">
        <v>6.0</v>
      </c>
      <c r="F45" s="87" t="s">
        <v>17220</v>
      </c>
      <c r="G45" s="88">
        <v>46148.0</v>
      </c>
      <c r="H45" s="89"/>
    </row>
    <row r="46">
      <c r="A46" s="70">
        <v>40.0</v>
      </c>
      <c r="B46" s="88">
        <v>46148.0</v>
      </c>
      <c r="C46" s="87" t="s">
        <v>17203</v>
      </c>
      <c r="D46" s="87" t="s">
        <v>17242</v>
      </c>
      <c r="E46" s="70">
        <v>13.0</v>
      </c>
      <c r="F46" s="87" t="s">
        <v>17220</v>
      </c>
      <c r="G46" s="88">
        <v>46148.0</v>
      </c>
      <c r="H46" s="87" t="s">
        <v>17243</v>
      </c>
    </row>
    <row r="47">
      <c r="A47" s="70">
        <v>41.0</v>
      </c>
      <c r="B47" s="88">
        <v>46148.0</v>
      </c>
      <c r="C47" s="87" t="s">
        <v>17203</v>
      </c>
      <c r="D47" s="87" t="s">
        <v>17244</v>
      </c>
      <c r="E47" s="70">
        <v>13.0</v>
      </c>
      <c r="F47" s="87" t="s">
        <v>17220</v>
      </c>
      <c r="G47" s="88">
        <v>46148.0</v>
      </c>
      <c r="H47" s="87" t="s">
        <v>17243</v>
      </c>
    </row>
    <row r="48">
      <c r="A48" s="70">
        <v>42.0</v>
      </c>
      <c r="B48" s="88">
        <v>46148.0</v>
      </c>
      <c r="C48" s="87" t="s">
        <v>17203</v>
      </c>
      <c r="D48" s="87" t="s">
        <v>17242</v>
      </c>
      <c r="E48" s="70">
        <v>14.0</v>
      </c>
      <c r="F48" s="87" t="s">
        <v>17220</v>
      </c>
      <c r="G48" s="88">
        <v>46149.0</v>
      </c>
      <c r="H48" s="87" t="s">
        <v>17246</v>
      </c>
    </row>
    <row r="49">
      <c r="A49" s="70">
        <v>43.0</v>
      </c>
      <c r="B49" s="88">
        <v>46148.0</v>
      </c>
      <c r="C49" s="87" t="s">
        <v>17203</v>
      </c>
      <c r="D49" s="87" t="s">
        <v>17244</v>
      </c>
      <c r="E49" s="70">
        <v>14.0</v>
      </c>
      <c r="F49" s="87" t="s">
        <v>17220</v>
      </c>
      <c r="G49" s="88">
        <v>46149.0</v>
      </c>
      <c r="H49" s="87" t="s">
        <v>17246</v>
      </c>
    </row>
    <row r="50">
      <c r="A50" s="70">
        <v>44.0</v>
      </c>
      <c r="B50" s="88">
        <v>46148.0</v>
      </c>
      <c r="C50" s="87" t="s">
        <v>17203</v>
      </c>
      <c r="D50" s="87" t="s">
        <v>17219</v>
      </c>
      <c r="E50" s="70">
        <v>7.0</v>
      </c>
      <c r="F50" s="87" t="s">
        <v>17220</v>
      </c>
      <c r="G50" s="88">
        <v>46149.0</v>
      </c>
      <c r="H50" s="89"/>
    </row>
    <row r="51">
      <c r="A51" s="70">
        <v>45.0</v>
      </c>
      <c r="B51" s="88">
        <v>46148.0</v>
      </c>
      <c r="C51" s="87" t="s">
        <v>17203</v>
      </c>
      <c r="D51" s="87" t="s">
        <v>59</v>
      </c>
      <c r="E51" s="70">
        <v>7.0</v>
      </c>
      <c r="F51" s="87" t="s">
        <v>17220</v>
      </c>
      <c r="G51" s="88">
        <v>46149.0</v>
      </c>
      <c r="H51" s="89"/>
    </row>
    <row r="52">
      <c r="A52" s="70">
        <v>46.0</v>
      </c>
      <c r="B52" s="88">
        <v>46149.0</v>
      </c>
      <c r="C52" s="87" t="s">
        <v>17203</v>
      </c>
      <c r="D52" s="87" t="s">
        <v>17242</v>
      </c>
      <c r="E52" s="70">
        <v>15.0</v>
      </c>
      <c r="F52" s="87" t="s">
        <v>17220</v>
      </c>
      <c r="G52" s="88">
        <v>46149.0</v>
      </c>
      <c r="H52" s="87" t="s">
        <v>17243</v>
      </c>
    </row>
    <row r="53">
      <c r="A53" s="70">
        <v>47.0</v>
      </c>
      <c r="B53" s="88">
        <v>46149.0</v>
      </c>
      <c r="C53" s="87" t="s">
        <v>17203</v>
      </c>
      <c r="D53" s="87" t="s">
        <v>17244</v>
      </c>
      <c r="E53" s="70">
        <v>15.0</v>
      </c>
      <c r="F53" s="87" t="s">
        <v>17220</v>
      </c>
      <c r="G53" s="88">
        <v>46149.0</v>
      </c>
      <c r="H53" s="87" t="s">
        <v>17243</v>
      </c>
    </row>
    <row r="54">
      <c r="A54" s="70">
        <v>48.0</v>
      </c>
      <c r="B54" s="88">
        <v>46149.0</v>
      </c>
      <c r="C54" s="87" t="s">
        <v>17203</v>
      </c>
      <c r="D54" s="87" t="s">
        <v>17242</v>
      </c>
      <c r="E54" s="70">
        <v>16.0</v>
      </c>
      <c r="F54" s="87" t="s">
        <v>17220</v>
      </c>
      <c r="G54" s="70" t="s">
        <v>85</v>
      </c>
      <c r="H54" s="87" t="s">
        <v>17246</v>
      </c>
    </row>
    <row r="55">
      <c r="A55" s="70">
        <v>49.0</v>
      </c>
      <c r="B55" s="88">
        <v>46149.0</v>
      </c>
      <c r="C55" s="87" t="s">
        <v>17203</v>
      </c>
      <c r="D55" s="87" t="s">
        <v>17244</v>
      </c>
      <c r="E55" s="70">
        <v>16.0</v>
      </c>
      <c r="F55" s="87" t="s">
        <v>17220</v>
      </c>
      <c r="G55" s="70" t="s">
        <v>85</v>
      </c>
      <c r="H55" s="87" t="s">
        <v>17246</v>
      </c>
    </row>
    <row r="56">
      <c r="A56" s="70">
        <v>50.0</v>
      </c>
      <c r="B56" s="88">
        <v>46149.0</v>
      </c>
      <c r="C56" s="87" t="s">
        <v>17203</v>
      </c>
      <c r="D56" s="87" t="s">
        <v>17219</v>
      </c>
      <c r="E56" s="70">
        <v>8.0</v>
      </c>
      <c r="F56" s="87" t="s">
        <v>17220</v>
      </c>
      <c r="G56" s="70" t="s">
        <v>85</v>
      </c>
      <c r="H56" s="89"/>
    </row>
    <row r="57">
      <c r="A57" s="70">
        <v>51.0</v>
      </c>
      <c r="B57" s="88">
        <v>46149.0</v>
      </c>
      <c r="C57" s="87" t="s">
        <v>17203</v>
      </c>
      <c r="D57" s="87" t="s">
        <v>59</v>
      </c>
      <c r="E57" s="70">
        <v>8.0</v>
      </c>
      <c r="F57" s="87" t="s">
        <v>17220</v>
      </c>
      <c r="G57" s="70" t="s">
        <v>85</v>
      </c>
      <c r="H57" s="89"/>
    </row>
  </sheetData>
  <mergeCells count="6">
    <mergeCell ref="A1:H2"/>
    <mergeCell ref="A3:B3"/>
    <mergeCell ref="C3:D3"/>
    <mergeCell ref="A4:B4"/>
    <mergeCell ref="C4:D4"/>
    <mergeCell ref="F4:H4"/>
  </mergeCells>
  <dataValidations>
    <dataValidation type="custom" allowBlank="1" showDropDown="1" showErrorMessage="1" sqref="B7:B57 G7:G57">
      <formula1>OR(NOT(ISERROR(DATEVALUE(B7))), AND(ISNUMBER(B7), LEFT(CELL("format", B7))="D"))</formula1>
    </dataValidation>
  </dataValidations>
  <printOptions gridLines="1" horizontalCentered="1"/>
  <pageMargins bottom="0.7" footer="0.0" header="0.0" left="0.35" right="0.35" top="1.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4F4"/>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20.14"/>
    <col customWidth="1" min="3" max="8" width="14.43"/>
  </cols>
  <sheetData>
    <row r="1">
      <c r="A1" s="24" t="s">
        <v>17247</v>
      </c>
      <c r="B1" s="25"/>
      <c r="C1" s="25"/>
      <c r="D1" s="25"/>
      <c r="E1" s="25"/>
      <c r="F1" s="25"/>
      <c r="G1" s="25"/>
      <c r="H1" s="26"/>
    </row>
    <row r="2">
      <c r="A2" s="27"/>
      <c r="B2" s="28"/>
      <c r="C2" s="28"/>
      <c r="D2" s="28"/>
      <c r="E2" s="28"/>
      <c r="F2" s="28"/>
      <c r="G2" s="28"/>
      <c r="H2" s="29"/>
    </row>
    <row r="3">
      <c r="A3" s="30" t="s">
        <v>17129</v>
      </c>
      <c r="B3" s="31"/>
      <c r="C3" s="30" t="s">
        <v>17197</v>
      </c>
      <c r="D3" s="31"/>
      <c r="E3" s="32" t="s">
        <v>17130</v>
      </c>
      <c r="F3" s="32" t="s">
        <v>17198</v>
      </c>
      <c r="G3" s="32" t="s">
        <v>17131</v>
      </c>
      <c r="H3" s="32" t="s">
        <v>17199</v>
      </c>
    </row>
    <row r="4">
      <c r="A4" s="30" t="s">
        <v>17132</v>
      </c>
      <c r="B4" s="31"/>
      <c r="C4" s="30" t="s">
        <v>17200</v>
      </c>
      <c r="D4" s="31"/>
      <c r="E4" s="32" t="s">
        <v>17133</v>
      </c>
      <c r="F4" s="30">
        <v>9.428896647E9</v>
      </c>
      <c r="G4" s="33" t="s">
        <v>17134</v>
      </c>
      <c r="H4" s="90" t="s">
        <v>17248</v>
      </c>
    </row>
    <row r="5">
      <c r="A5" s="35"/>
      <c r="B5" s="35"/>
      <c r="C5" s="35"/>
      <c r="D5" s="35"/>
      <c r="E5" s="35"/>
      <c r="F5" s="35"/>
      <c r="G5" s="35"/>
      <c r="H5" s="35"/>
    </row>
    <row r="6">
      <c r="A6" s="36" t="s">
        <v>17135</v>
      </c>
      <c r="B6" s="37"/>
      <c r="C6" s="37"/>
      <c r="D6" s="37"/>
      <c r="E6" s="37"/>
      <c r="F6" s="37"/>
      <c r="G6" s="37"/>
      <c r="H6" s="31"/>
    </row>
    <row r="7">
      <c r="A7" s="36" t="s">
        <v>17136</v>
      </c>
      <c r="B7" s="37"/>
      <c r="C7" s="31"/>
      <c r="D7" s="36" t="s">
        <v>17137</v>
      </c>
      <c r="E7" s="31"/>
      <c r="F7" s="38" t="s">
        <v>17138</v>
      </c>
      <c r="G7" s="36" t="s">
        <v>17139</v>
      </c>
      <c r="H7" s="31"/>
    </row>
    <row r="8">
      <c r="A8" s="30" t="s">
        <v>17249</v>
      </c>
      <c r="B8" s="37"/>
      <c r="C8" s="31"/>
      <c r="D8" s="30" t="s">
        <v>17250</v>
      </c>
      <c r="E8" s="31"/>
      <c r="F8" s="32" t="s">
        <v>17251</v>
      </c>
      <c r="G8" s="30" t="s">
        <v>17252</v>
      </c>
      <c r="H8" s="31"/>
    </row>
    <row r="9">
      <c r="A9" s="30" t="s">
        <v>17253</v>
      </c>
      <c r="B9" s="37"/>
      <c r="C9" s="31"/>
      <c r="D9" s="30" t="s">
        <v>17254</v>
      </c>
      <c r="E9" s="31"/>
      <c r="F9" s="32" t="s">
        <v>17255</v>
      </c>
      <c r="G9" s="30" t="s">
        <v>17256</v>
      </c>
      <c r="H9" s="31"/>
    </row>
    <row r="10">
      <c r="A10" s="30" t="s">
        <v>17257</v>
      </c>
      <c r="B10" s="37"/>
      <c r="C10" s="31"/>
      <c r="D10" s="30" t="s">
        <v>17258</v>
      </c>
      <c r="E10" s="31"/>
      <c r="F10" s="32" t="s">
        <v>17259</v>
      </c>
      <c r="G10" s="30" t="s">
        <v>17260</v>
      </c>
      <c r="H10" s="31"/>
    </row>
    <row r="11">
      <c r="A11" s="30" t="s">
        <v>17261</v>
      </c>
      <c r="B11" s="37"/>
      <c r="C11" s="31"/>
      <c r="D11" s="30" t="s">
        <v>17262</v>
      </c>
      <c r="E11" s="31"/>
      <c r="F11" s="32" t="s">
        <v>17255</v>
      </c>
      <c r="G11" s="30" t="s">
        <v>17263</v>
      </c>
      <c r="H11" s="31"/>
    </row>
    <row r="12">
      <c r="A12" s="30" t="s">
        <v>17264</v>
      </c>
      <c r="B12" s="37"/>
      <c r="C12" s="31"/>
      <c r="D12" s="30" t="s">
        <v>17265</v>
      </c>
      <c r="E12" s="31"/>
      <c r="F12" s="32" t="s">
        <v>17259</v>
      </c>
      <c r="G12" s="30" t="s">
        <v>17266</v>
      </c>
      <c r="H12" s="31"/>
    </row>
    <row r="13">
      <c r="A13" s="30" t="s">
        <v>17267</v>
      </c>
      <c r="B13" s="37"/>
      <c r="C13" s="31"/>
      <c r="D13" s="30" t="s">
        <v>17268</v>
      </c>
      <c r="E13" s="31"/>
      <c r="G13" s="30" t="s">
        <v>17269</v>
      </c>
      <c r="H13" s="31"/>
    </row>
    <row r="14">
      <c r="A14" s="36" t="s">
        <v>17140</v>
      </c>
      <c r="B14" s="37"/>
      <c r="C14" s="37"/>
      <c r="D14" s="37"/>
      <c r="E14" s="37"/>
      <c r="F14" s="37"/>
      <c r="G14" s="37"/>
      <c r="H14" s="31"/>
    </row>
    <row r="15">
      <c r="A15" s="36" t="s">
        <v>17136</v>
      </c>
      <c r="B15" s="37"/>
      <c r="C15" s="31"/>
      <c r="D15" s="36" t="s">
        <v>17137</v>
      </c>
      <c r="E15" s="31"/>
      <c r="F15" s="38" t="s">
        <v>17138</v>
      </c>
      <c r="G15" s="38" t="s">
        <v>17139</v>
      </c>
      <c r="H15" s="38"/>
    </row>
    <row r="16">
      <c r="A16" s="30" t="s">
        <v>17204</v>
      </c>
      <c r="B16" s="37"/>
      <c r="C16" s="31"/>
      <c r="D16" s="30" t="s">
        <v>17270</v>
      </c>
      <c r="E16" s="31"/>
      <c r="F16" s="32" t="s">
        <v>17271</v>
      </c>
      <c r="G16" s="30" t="s">
        <v>17272</v>
      </c>
      <c r="H16" s="31"/>
    </row>
    <row r="17">
      <c r="A17" s="91" t="s">
        <v>17273</v>
      </c>
      <c r="B17" s="37"/>
      <c r="C17" s="31"/>
      <c r="D17" s="91" t="s">
        <v>17274</v>
      </c>
      <c r="E17" s="31"/>
      <c r="F17" s="92" t="s">
        <v>17275</v>
      </c>
      <c r="G17" s="91" t="s">
        <v>17276</v>
      </c>
      <c r="H17" s="31"/>
    </row>
    <row r="18">
      <c r="A18" s="36" t="s">
        <v>17141</v>
      </c>
      <c r="B18" s="37"/>
      <c r="C18" s="37"/>
      <c r="D18" s="37"/>
      <c r="E18" s="37"/>
      <c r="F18" s="37"/>
      <c r="G18" s="37"/>
      <c r="H18" s="31"/>
    </row>
    <row r="19">
      <c r="A19" s="32" t="s">
        <v>17142</v>
      </c>
      <c r="B19" s="32" t="s">
        <v>17277</v>
      </c>
      <c r="C19" s="32" t="s">
        <v>17143</v>
      </c>
      <c r="D19" s="93">
        <v>0.98</v>
      </c>
      <c r="E19" s="32" t="s">
        <v>17144</v>
      </c>
      <c r="F19" s="32" t="s">
        <v>17278</v>
      </c>
      <c r="G19" s="32" t="s">
        <v>17145</v>
      </c>
      <c r="H19" s="32" t="s">
        <v>17279</v>
      </c>
    </row>
    <row r="20">
      <c r="A20" s="32" t="s">
        <v>17146</v>
      </c>
      <c r="B20" s="92" t="s">
        <v>17280</v>
      </c>
      <c r="C20" s="32" t="s">
        <v>17147</v>
      </c>
      <c r="D20" s="92" t="s">
        <v>17281</v>
      </c>
      <c r="E20" s="32" t="s">
        <v>17148</v>
      </c>
      <c r="F20" s="92" t="s">
        <v>17282</v>
      </c>
      <c r="G20" s="32" t="s">
        <v>17149</v>
      </c>
      <c r="H20" s="92" t="s">
        <v>17283</v>
      </c>
    </row>
    <row r="21">
      <c r="A21" s="36" t="s">
        <v>17150</v>
      </c>
      <c r="B21" s="37"/>
      <c r="C21" s="37"/>
      <c r="D21" s="31"/>
      <c r="E21" s="36" t="s">
        <v>17151</v>
      </c>
      <c r="F21" s="37"/>
      <c r="G21" s="37"/>
      <c r="H21" s="31"/>
    </row>
    <row r="22">
      <c r="A22" s="30" t="s">
        <v>17152</v>
      </c>
      <c r="B22" s="31"/>
      <c r="C22" s="91" t="s">
        <v>17284</v>
      </c>
      <c r="D22" s="31"/>
      <c r="E22" s="30" t="s">
        <v>17153</v>
      </c>
      <c r="F22" s="31"/>
      <c r="G22" s="91" t="s">
        <v>17285</v>
      </c>
      <c r="H22" s="31"/>
    </row>
    <row r="23">
      <c r="A23" s="30" t="s">
        <v>17154</v>
      </c>
      <c r="B23" s="31"/>
      <c r="C23" s="30" t="s">
        <v>17286</v>
      </c>
      <c r="D23" s="31"/>
      <c r="E23" s="30" t="s">
        <v>17155</v>
      </c>
      <c r="F23" s="31"/>
      <c r="G23" s="30" t="s">
        <v>17287</v>
      </c>
      <c r="H23" s="31"/>
    </row>
    <row r="24">
      <c r="A24" s="30" t="s">
        <v>17156</v>
      </c>
      <c r="B24" s="31"/>
      <c r="C24" s="30" t="s">
        <v>17288</v>
      </c>
      <c r="D24" s="31"/>
      <c r="E24" s="30" t="s">
        <v>17157</v>
      </c>
      <c r="F24" s="31"/>
      <c r="G24" s="30" t="s">
        <v>17289</v>
      </c>
      <c r="H24" s="31"/>
    </row>
    <row r="25">
      <c r="A25" s="30" t="s">
        <v>17158</v>
      </c>
      <c r="B25" s="31"/>
      <c r="C25" s="91" t="s">
        <v>17290</v>
      </c>
      <c r="D25" s="31"/>
      <c r="E25" s="30" t="s">
        <v>17159</v>
      </c>
      <c r="F25" s="31"/>
      <c r="G25" s="91" t="s">
        <v>17289</v>
      </c>
      <c r="H25" s="31"/>
    </row>
    <row r="26">
      <c r="A26" s="30" t="s">
        <v>17160</v>
      </c>
      <c r="B26" s="31"/>
      <c r="C26" s="91" t="s">
        <v>17291</v>
      </c>
      <c r="D26" s="31"/>
      <c r="E26" s="30" t="s">
        <v>17161</v>
      </c>
      <c r="F26" s="31"/>
      <c r="G26" s="91" t="s">
        <v>17289</v>
      </c>
      <c r="H26" s="31"/>
    </row>
    <row r="27">
      <c r="A27" s="30" t="s">
        <v>17162</v>
      </c>
      <c r="B27" s="31"/>
      <c r="C27" s="91" t="s">
        <v>17292</v>
      </c>
      <c r="D27" s="31"/>
      <c r="E27" s="30" t="s">
        <v>17163</v>
      </c>
      <c r="F27" s="31"/>
      <c r="G27" s="91" t="s">
        <v>17293</v>
      </c>
      <c r="H27" s="31"/>
    </row>
    <row r="28">
      <c r="A28" s="30" t="s">
        <v>17164</v>
      </c>
      <c r="B28" s="31"/>
      <c r="C28" s="91" t="s">
        <v>17291</v>
      </c>
      <c r="D28" s="31"/>
      <c r="E28" s="30" t="s">
        <v>17165</v>
      </c>
      <c r="F28" s="31"/>
      <c r="G28" s="91" t="s">
        <v>17289</v>
      </c>
      <c r="H28" s="31"/>
    </row>
    <row r="29">
      <c r="A29" s="30" t="s">
        <v>17166</v>
      </c>
      <c r="B29" s="31"/>
      <c r="C29" s="30" t="s">
        <v>17289</v>
      </c>
      <c r="D29" s="31"/>
      <c r="E29" s="30" t="s">
        <v>17167</v>
      </c>
      <c r="F29" s="31"/>
      <c r="G29" s="30" t="s">
        <v>17294</v>
      </c>
      <c r="H29" s="31"/>
    </row>
    <row r="30">
      <c r="A30" s="30"/>
      <c r="B30" s="31"/>
      <c r="C30" s="30"/>
      <c r="D30" s="31"/>
      <c r="E30" s="30" t="s">
        <v>17168</v>
      </c>
      <c r="F30" s="31"/>
      <c r="G30" s="30" t="s">
        <v>17289</v>
      </c>
      <c r="H30" s="31"/>
    </row>
    <row r="31">
      <c r="A31" s="39"/>
      <c r="B31" s="31"/>
      <c r="C31" s="41"/>
      <c r="D31" s="31"/>
      <c r="E31" s="30" t="s">
        <v>17169</v>
      </c>
      <c r="F31" s="31"/>
      <c r="G31" s="91" t="s">
        <v>17289</v>
      </c>
      <c r="H31" s="31"/>
    </row>
    <row r="32">
      <c r="A32" s="36" t="s">
        <v>17170</v>
      </c>
      <c r="B32" s="37"/>
      <c r="C32" s="37"/>
      <c r="D32" s="37"/>
      <c r="E32" s="37"/>
      <c r="F32" s="37"/>
      <c r="G32" s="37"/>
      <c r="H32" s="31"/>
    </row>
    <row r="33">
      <c r="A33" s="30" t="s">
        <v>17171</v>
      </c>
      <c r="B33" s="37"/>
      <c r="C33" s="31"/>
      <c r="D33" s="91" t="s">
        <v>17295</v>
      </c>
      <c r="E33" s="37"/>
      <c r="F33" s="37"/>
      <c r="G33" s="37"/>
      <c r="H33" s="31"/>
    </row>
    <row r="34">
      <c r="A34" s="30" t="s">
        <v>17172</v>
      </c>
      <c r="B34" s="37"/>
      <c r="C34" s="31"/>
      <c r="D34" s="30" t="s">
        <v>17296</v>
      </c>
      <c r="E34" s="37"/>
      <c r="F34" s="37"/>
      <c r="G34" s="37"/>
      <c r="H34" s="31"/>
    </row>
    <row r="35">
      <c r="A35" s="30" t="s">
        <v>17173</v>
      </c>
      <c r="B35" s="37"/>
      <c r="C35" s="31"/>
      <c r="D35" s="30" t="s">
        <v>17297</v>
      </c>
      <c r="E35" s="37"/>
      <c r="F35" s="37"/>
      <c r="G35" s="37"/>
      <c r="H35" s="31"/>
    </row>
    <row r="36">
      <c r="A36" s="30" t="s">
        <v>17174</v>
      </c>
      <c r="B36" s="37"/>
      <c r="C36" s="31"/>
      <c r="D36" s="91" t="s">
        <v>17298</v>
      </c>
      <c r="E36" s="37"/>
      <c r="F36" s="37"/>
      <c r="G36" s="37"/>
      <c r="H36" s="31"/>
    </row>
    <row r="37">
      <c r="A37" s="30" t="s">
        <v>17175</v>
      </c>
      <c r="B37" s="37"/>
      <c r="C37" s="31"/>
      <c r="D37" s="91" t="s">
        <v>17299</v>
      </c>
      <c r="E37" s="37"/>
      <c r="F37" s="37"/>
      <c r="G37" s="37"/>
      <c r="H37" s="31"/>
    </row>
    <row r="38">
      <c r="A38" s="41"/>
      <c r="B38" s="37"/>
      <c r="C38" s="31"/>
      <c r="D38" s="41"/>
      <c r="E38" s="37"/>
      <c r="F38" s="37"/>
      <c r="G38" s="37"/>
      <c r="H38" s="31"/>
    </row>
    <row r="39">
      <c r="A39" s="36" t="s">
        <v>17176</v>
      </c>
      <c r="B39" s="37"/>
      <c r="C39" s="37"/>
      <c r="D39" s="37"/>
      <c r="E39" s="37"/>
      <c r="F39" s="37"/>
      <c r="G39" s="37"/>
      <c r="H39" s="31"/>
    </row>
    <row r="40">
      <c r="A40" s="91" t="s">
        <v>17300</v>
      </c>
      <c r="B40" s="37"/>
      <c r="C40" s="37"/>
      <c r="D40" s="37"/>
      <c r="E40" s="37"/>
      <c r="F40" s="37"/>
      <c r="G40" s="37"/>
      <c r="H40" s="31"/>
    </row>
    <row r="41">
      <c r="A41" s="30"/>
      <c r="B41" s="37"/>
      <c r="C41" s="37"/>
      <c r="D41" s="37"/>
      <c r="E41" s="37"/>
      <c r="F41" s="37"/>
      <c r="G41" s="37"/>
      <c r="H41" s="31"/>
    </row>
    <row r="42">
      <c r="A42" s="43" t="s">
        <v>17177</v>
      </c>
      <c r="B42" s="37"/>
      <c r="C42" s="37"/>
      <c r="D42" s="37"/>
      <c r="E42" s="37"/>
      <c r="F42" s="37"/>
      <c r="G42" s="37"/>
      <c r="H42" s="31"/>
    </row>
    <row r="43">
      <c r="A43" s="44" t="s">
        <v>17178</v>
      </c>
      <c r="B43" s="43" t="s">
        <v>17179</v>
      </c>
      <c r="C43" s="37"/>
      <c r="D43" s="31"/>
      <c r="E43" s="43" t="s">
        <v>773</v>
      </c>
      <c r="F43" s="37"/>
      <c r="G43" s="37"/>
      <c r="H43" s="31"/>
    </row>
    <row r="44">
      <c r="A44" s="45"/>
      <c r="B44" s="46"/>
      <c r="C44" s="37"/>
      <c r="D44" s="31"/>
      <c r="E44" s="46"/>
      <c r="F44" s="37"/>
      <c r="G44" s="37"/>
      <c r="H44" s="31"/>
    </row>
    <row r="45">
      <c r="A45" s="45"/>
      <c r="B45" s="46"/>
      <c r="C45" s="37"/>
      <c r="D45" s="31"/>
      <c r="E45" s="46"/>
      <c r="F45" s="37"/>
      <c r="G45" s="37"/>
      <c r="H45" s="31"/>
    </row>
    <row r="46">
      <c r="A46" s="43" t="s">
        <v>17180</v>
      </c>
      <c r="B46" s="37"/>
      <c r="C46" s="37"/>
      <c r="D46" s="37"/>
      <c r="E46" s="37"/>
      <c r="F46" s="37"/>
      <c r="G46" s="37"/>
      <c r="H46" s="31"/>
    </row>
    <row r="47">
      <c r="A47" s="44" t="s">
        <v>1</v>
      </c>
      <c r="B47" s="44" t="s">
        <v>17181</v>
      </c>
      <c r="C47" s="44" t="s">
        <v>17182</v>
      </c>
      <c r="D47" s="44" t="s">
        <v>17183</v>
      </c>
      <c r="E47" s="44" t="s">
        <v>17138</v>
      </c>
      <c r="F47" s="43" t="s">
        <v>17139</v>
      </c>
      <c r="G47" s="37"/>
      <c r="H47" s="31"/>
    </row>
    <row r="48">
      <c r="A48" s="94">
        <v>1.0</v>
      </c>
      <c r="B48" s="94" t="s">
        <v>17301</v>
      </c>
      <c r="C48" s="95" t="s">
        <v>17302</v>
      </c>
      <c r="D48" s="94" t="s">
        <v>17303</v>
      </c>
      <c r="E48" s="94" t="s">
        <v>17304</v>
      </c>
      <c r="F48" s="96" t="s">
        <v>17305</v>
      </c>
      <c r="G48" s="37"/>
      <c r="H48" s="31"/>
    </row>
    <row r="49">
      <c r="A49" s="94">
        <v>2.0</v>
      </c>
      <c r="B49" s="94" t="s">
        <v>17306</v>
      </c>
      <c r="C49" s="95" t="s">
        <v>17307</v>
      </c>
      <c r="D49" s="94" t="s">
        <v>17303</v>
      </c>
      <c r="E49" s="94" t="s">
        <v>17304</v>
      </c>
      <c r="F49" s="96" t="s">
        <v>17305</v>
      </c>
      <c r="G49" s="37"/>
      <c r="H49" s="31"/>
    </row>
    <row r="50">
      <c r="A50" s="94">
        <v>3.0</v>
      </c>
      <c r="B50" s="94" t="s">
        <v>17308</v>
      </c>
      <c r="C50" s="95" t="s">
        <v>17309</v>
      </c>
      <c r="D50" s="94" t="s">
        <v>17303</v>
      </c>
      <c r="E50" s="94" t="s">
        <v>17304</v>
      </c>
      <c r="F50" s="96" t="s">
        <v>17305</v>
      </c>
      <c r="G50" s="37"/>
      <c r="H50" s="31"/>
    </row>
    <row r="51">
      <c r="A51" s="94">
        <v>4.0</v>
      </c>
      <c r="B51" s="94" t="s">
        <v>17310</v>
      </c>
      <c r="C51" s="95" t="s">
        <v>17311</v>
      </c>
      <c r="D51" s="94" t="s">
        <v>17312</v>
      </c>
      <c r="E51" s="94" t="s">
        <v>17304</v>
      </c>
      <c r="F51" s="96" t="s">
        <v>17313</v>
      </c>
      <c r="G51" s="37"/>
      <c r="H51" s="31"/>
    </row>
    <row r="52">
      <c r="A52" s="94">
        <v>5.0</v>
      </c>
      <c r="B52" s="94" t="s">
        <v>17314</v>
      </c>
      <c r="C52" s="95" t="s">
        <v>17307</v>
      </c>
      <c r="D52" s="94" t="s">
        <v>17315</v>
      </c>
      <c r="E52" s="94" t="s">
        <v>17304</v>
      </c>
      <c r="F52" s="96" t="s">
        <v>17316</v>
      </c>
      <c r="G52" s="37"/>
      <c r="H52" s="31"/>
    </row>
    <row r="53">
      <c r="A53" s="43" t="s">
        <v>17184</v>
      </c>
      <c r="B53" s="37"/>
      <c r="C53" s="37"/>
      <c r="D53" s="37"/>
      <c r="E53" s="37"/>
      <c r="F53" s="37"/>
      <c r="G53" s="37"/>
      <c r="H53" s="31"/>
    </row>
    <row r="54">
      <c r="A54" s="44" t="s">
        <v>1</v>
      </c>
      <c r="B54" s="44" t="s">
        <v>2</v>
      </c>
      <c r="C54" s="43" t="s">
        <v>17185</v>
      </c>
      <c r="D54" s="31"/>
      <c r="E54" s="44" t="s">
        <v>17186</v>
      </c>
      <c r="F54" s="43" t="s">
        <v>17139</v>
      </c>
      <c r="G54" s="37"/>
      <c r="H54" s="31"/>
    </row>
    <row r="55">
      <c r="A55" s="45"/>
      <c r="B55" s="45"/>
      <c r="C55" s="46"/>
      <c r="D55" s="31"/>
      <c r="E55" s="45"/>
      <c r="F55" s="46"/>
      <c r="G55" s="37"/>
      <c r="H55" s="31"/>
    </row>
    <row r="56">
      <c r="A56" s="45"/>
      <c r="B56" s="45"/>
      <c r="C56" s="46"/>
      <c r="D56" s="31"/>
      <c r="E56" s="45"/>
      <c r="F56" s="46"/>
      <c r="G56" s="37"/>
      <c r="H56" s="31"/>
    </row>
    <row r="57">
      <c r="A57" s="45"/>
      <c r="B57" s="45"/>
      <c r="C57" s="46"/>
      <c r="D57" s="31"/>
      <c r="E57" s="45"/>
      <c r="F57" s="46"/>
      <c r="G57" s="37"/>
      <c r="H57" s="31"/>
    </row>
    <row r="58">
      <c r="A58" s="45"/>
      <c r="B58" s="45"/>
      <c r="C58" s="46"/>
      <c r="D58" s="31"/>
      <c r="E58" s="45"/>
      <c r="F58" s="46"/>
      <c r="G58" s="37"/>
      <c r="H58" s="31"/>
    </row>
    <row r="59">
      <c r="A59" s="45"/>
      <c r="B59" s="45"/>
      <c r="C59" s="46"/>
      <c r="D59" s="31"/>
      <c r="E59" s="45"/>
      <c r="F59" s="46"/>
      <c r="G59" s="37"/>
      <c r="H59" s="31"/>
    </row>
    <row r="60">
      <c r="A60" s="45"/>
      <c r="B60" s="45"/>
      <c r="C60" s="46"/>
      <c r="D60" s="31"/>
      <c r="E60" s="45"/>
      <c r="F60" s="46"/>
      <c r="G60" s="37"/>
      <c r="H60" s="31"/>
    </row>
    <row r="61">
      <c r="A61" s="43" t="s">
        <v>17187</v>
      </c>
      <c r="B61" s="37"/>
      <c r="C61" s="37"/>
      <c r="D61" s="37"/>
      <c r="E61" s="37"/>
      <c r="F61" s="37"/>
      <c r="G61" s="37"/>
      <c r="H61" s="31"/>
    </row>
    <row r="62">
      <c r="A62" s="44" t="s">
        <v>17178</v>
      </c>
      <c r="B62" s="43" t="s">
        <v>17179</v>
      </c>
      <c r="C62" s="37"/>
      <c r="D62" s="31"/>
      <c r="E62" s="43" t="s">
        <v>773</v>
      </c>
      <c r="F62" s="37"/>
      <c r="G62" s="37"/>
      <c r="H62" s="31"/>
    </row>
    <row r="63">
      <c r="A63" s="95" t="s">
        <v>17248</v>
      </c>
      <c r="B63" s="96" t="s">
        <v>17317</v>
      </c>
      <c r="C63" s="37"/>
      <c r="D63" s="31"/>
      <c r="E63" s="96" t="s">
        <v>17318</v>
      </c>
      <c r="F63" s="37"/>
      <c r="G63" s="37"/>
      <c r="H63" s="31"/>
    </row>
    <row r="64">
      <c r="A64" s="95" t="s">
        <v>17248</v>
      </c>
      <c r="B64" s="96" t="s">
        <v>17317</v>
      </c>
      <c r="C64" s="37"/>
      <c r="D64" s="31"/>
      <c r="E64" s="96" t="s">
        <v>17319</v>
      </c>
      <c r="F64" s="37"/>
      <c r="G64" s="37"/>
      <c r="H64" s="31"/>
    </row>
    <row r="65">
      <c r="A65" s="95" t="s">
        <v>17248</v>
      </c>
      <c r="B65" s="96" t="s">
        <v>17317</v>
      </c>
      <c r="C65" s="37"/>
      <c r="D65" s="31"/>
      <c r="E65" s="96" t="s">
        <v>17320</v>
      </c>
      <c r="F65" s="37"/>
      <c r="G65" s="37"/>
      <c r="H65" s="31"/>
    </row>
    <row r="66">
      <c r="A66" s="95" t="s">
        <v>17248</v>
      </c>
      <c r="B66" s="96" t="s">
        <v>17317</v>
      </c>
      <c r="C66" s="37"/>
      <c r="D66" s="31"/>
      <c r="E66" s="96" t="s">
        <v>17321</v>
      </c>
      <c r="F66" s="37"/>
      <c r="G66" s="37"/>
      <c r="H66" s="31"/>
    </row>
    <row r="67">
      <c r="A67" s="95" t="s">
        <v>17248</v>
      </c>
      <c r="B67" s="96" t="s">
        <v>17317</v>
      </c>
      <c r="C67" s="37"/>
      <c r="D67" s="31"/>
      <c r="E67" s="96" t="s">
        <v>17322</v>
      </c>
      <c r="F67" s="37"/>
      <c r="G67" s="37"/>
      <c r="H67" s="31"/>
    </row>
    <row r="68">
      <c r="A68" s="43" t="s">
        <v>17188</v>
      </c>
      <c r="B68" s="37"/>
      <c r="C68" s="37"/>
      <c r="D68" s="31"/>
      <c r="E68" s="43" t="s">
        <v>17189</v>
      </c>
      <c r="F68" s="37"/>
      <c r="G68" s="37"/>
      <c r="H68" s="31"/>
    </row>
    <row r="69">
      <c r="A69" s="44" t="s">
        <v>0</v>
      </c>
      <c r="B69" s="43" t="s">
        <v>17190</v>
      </c>
      <c r="C69" s="31"/>
      <c r="D69" s="44" t="s">
        <v>17191</v>
      </c>
      <c r="E69" s="44" t="s">
        <v>1</v>
      </c>
      <c r="F69" s="43" t="s">
        <v>17192</v>
      </c>
      <c r="G69" s="37"/>
      <c r="H69" s="31"/>
    </row>
    <row r="70">
      <c r="A70" s="94" t="s">
        <v>17323</v>
      </c>
      <c r="B70" s="96" t="s">
        <v>17324</v>
      </c>
      <c r="C70" s="31"/>
      <c r="D70" s="94" t="s">
        <v>17325</v>
      </c>
      <c r="E70" s="94">
        <v>1.0</v>
      </c>
      <c r="F70" s="96" t="s">
        <v>17326</v>
      </c>
      <c r="G70" s="37"/>
      <c r="H70" s="31"/>
    </row>
    <row r="71">
      <c r="A71" s="94" t="s">
        <v>17327</v>
      </c>
      <c r="B71" s="96" t="s">
        <v>17328</v>
      </c>
      <c r="C71" s="31"/>
      <c r="D71" s="94" t="s">
        <v>17329</v>
      </c>
      <c r="E71" s="94">
        <v>2.0</v>
      </c>
      <c r="F71" s="96" t="s">
        <v>17330</v>
      </c>
      <c r="G71" s="37"/>
      <c r="H71" s="31"/>
    </row>
    <row r="72">
      <c r="A72" s="94" t="s">
        <v>17331</v>
      </c>
      <c r="B72" s="96" t="s">
        <v>17332</v>
      </c>
      <c r="C72" s="31"/>
      <c r="D72" s="94" t="s">
        <v>17333</v>
      </c>
      <c r="E72" s="94">
        <v>3.0</v>
      </c>
      <c r="F72" s="96" t="s">
        <v>17334</v>
      </c>
      <c r="G72" s="37"/>
      <c r="H72" s="31"/>
    </row>
    <row r="73">
      <c r="A73" s="94" t="s">
        <v>17335</v>
      </c>
      <c r="B73" s="96" t="s">
        <v>17336</v>
      </c>
      <c r="C73" s="31"/>
      <c r="D73" s="94" t="s">
        <v>17337</v>
      </c>
      <c r="E73" s="94">
        <v>4.0</v>
      </c>
      <c r="F73" s="96" t="s">
        <v>17338</v>
      </c>
      <c r="G73" s="37"/>
      <c r="H73" s="31"/>
    </row>
    <row r="74">
      <c r="A74" s="94" t="s">
        <v>17339</v>
      </c>
      <c r="B74" s="96" t="s">
        <v>17340</v>
      </c>
      <c r="C74" s="31"/>
      <c r="D74" s="94" t="s">
        <v>17341</v>
      </c>
      <c r="E74" s="94">
        <v>5.0</v>
      </c>
      <c r="F74" s="96" t="s">
        <v>17342</v>
      </c>
      <c r="G74" s="37"/>
      <c r="H74" s="31"/>
    </row>
    <row r="75">
      <c r="A75" s="45"/>
      <c r="B75" s="46"/>
      <c r="C75" s="31"/>
      <c r="D75" s="45"/>
      <c r="E75" s="45"/>
      <c r="F75" s="46"/>
      <c r="G75" s="37"/>
      <c r="H75" s="31"/>
    </row>
    <row r="76">
      <c r="A76" s="44" t="s">
        <v>17193</v>
      </c>
      <c r="B76" s="97" t="s">
        <v>17206</v>
      </c>
      <c r="C76" s="37"/>
      <c r="D76" s="37"/>
      <c r="E76" s="37"/>
      <c r="F76" s="37"/>
      <c r="G76" s="37"/>
      <c r="H76" s="31"/>
    </row>
    <row r="77">
      <c r="A77" s="47" t="s">
        <v>17194</v>
      </c>
      <c r="B77" s="37"/>
      <c r="C77" s="37"/>
      <c r="D77" s="37"/>
      <c r="E77" s="31"/>
      <c r="F77" s="48" t="s">
        <v>17195</v>
      </c>
      <c r="G77" s="43"/>
      <c r="H77" s="31"/>
    </row>
  </sheetData>
  <mergeCells count="156">
    <mergeCell ref="A17:C17"/>
    <mergeCell ref="A18:H18"/>
    <mergeCell ref="A21:D21"/>
    <mergeCell ref="E21:H21"/>
    <mergeCell ref="C22:D22"/>
    <mergeCell ref="E22:F22"/>
    <mergeCell ref="G22:H22"/>
    <mergeCell ref="A22:B22"/>
    <mergeCell ref="A23:B23"/>
    <mergeCell ref="C23:D23"/>
    <mergeCell ref="E23:F23"/>
    <mergeCell ref="G23:H23"/>
    <mergeCell ref="A24:B24"/>
    <mergeCell ref="C24:D24"/>
    <mergeCell ref="C26:D26"/>
    <mergeCell ref="E26:F26"/>
    <mergeCell ref="E24:F24"/>
    <mergeCell ref="G24:H24"/>
    <mergeCell ref="A25:B25"/>
    <mergeCell ref="C25:D25"/>
    <mergeCell ref="E25:F25"/>
    <mergeCell ref="G25:H25"/>
    <mergeCell ref="G26:H26"/>
    <mergeCell ref="E28:F28"/>
    <mergeCell ref="G28:H28"/>
    <mergeCell ref="A26:B26"/>
    <mergeCell ref="A27:B27"/>
    <mergeCell ref="C27:D27"/>
    <mergeCell ref="E27:F27"/>
    <mergeCell ref="G27:H27"/>
    <mergeCell ref="A28:B28"/>
    <mergeCell ref="C28:D28"/>
    <mergeCell ref="A29:B29"/>
    <mergeCell ref="C29:D29"/>
    <mergeCell ref="E29:F29"/>
    <mergeCell ref="G29:H29"/>
    <mergeCell ref="C30:D30"/>
    <mergeCell ref="E30:F30"/>
    <mergeCell ref="G30:H30"/>
    <mergeCell ref="A30:B30"/>
    <mergeCell ref="A31:B31"/>
    <mergeCell ref="C31:D31"/>
    <mergeCell ref="E31:F31"/>
    <mergeCell ref="G31:H31"/>
    <mergeCell ref="A32:H32"/>
    <mergeCell ref="D33:H33"/>
    <mergeCell ref="D7:E7"/>
    <mergeCell ref="G7:H7"/>
    <mergeCell ref="A1:H2"/>
    <mergeCell ref="A3:B3"/>
    <mergeCell ref="C3:D3"/>
    <mergeCell ref="A4:B4"/>
    <mergeCell ref="C4:D4"/>
    <mergeCell ref="A6:H6"/>
    <mergeCell ref="A7:C7"/>
    <mergeCell ref="G9:H9"/>
    <mergeCell ref="G10:H10"/>
    <mergeCell ref="G11:H11"/>
    <mergeCell ref="G12:H12"/>
    <mergeCell ref="G13:H13"/>
    <mergeCell ref="A8:C8"/>
    <mergeCell ref="D8:E8"/>
    <mergeCell ref="G8:H8"/>
    <mergeCell ref="A9:C9"/>
    <mergeCell ref="D9:E9"/>
    <mergeCell ref="A10:C10"/>
    <mergeCell ref="D10:E10"/>
    <mergeCell ref="A11:C11"/>
    <mergeCell ref="D11:E11"/>
    <mergeCell ref="A12:C12"/>
    <mergeCell ref="D12:E12"/>
    <mergeCell ref="A13:C13"/>
    <mergeCell ref="D13:E13"/>
    <mergeCell ref="A14:H14"/>
    <mergeCell ref="A15:C15"/>
    <mergeCell ref="D15:E15"/>
    <mergeCell ref="A16:C16"/>
    <mergeCell ref="D16:E16"/>
    <mergeCell ref="G16:H16"/>
    <mergeCell ref="D17:E17"/>
    <mergeCell ref="G17:H17"/>
    <mergeCell ref="A33:C33"/>
    <mergeCell ref="A34:C34"/>
    <mergeCell ref="D34:H34"/>
    <mergeCell ref="A35:C35"/>
    <mergeCell ref="D35:H35"/>
    <mergeCell ref="A36:C36"/>
    <mergeCell ref="D36:H36"/>
    <mergeCell ref="C58:D58"/>
    <mergeCell ref="F58:H58"/>
    <mergeCell ref="C59:D59"/>
    <mergeCell ref="F59:H59"/>
    <mergeCell ref="C60:D60"/>
    <mergeCell ref="F60:H60"/>
    <mergeCell ref="A61:H61"/>
    <mergeCell ref="B62:D62"/>
    <mergeCell ref="E62:H62"/>
    <mergeCell ref="B63:D63"/>
    <mergeCell ref="E63:H63"/>
    <mergeCell ref="B64:D64"/>
    <mergeCell ref="E64:H64"/>
    <mergeCell ref="E65:H65"/>
    <mergeCell ref="F73:H73"/>
    <mergeCell ref="F74:H74"/>
    <mergeCell ref="E66:H66"/>
    <mergeCell ref="E67:H67"/>
    <mergeCell ref="E68:H68"/>
    <mergeCell ref="F69:H69"/>
    <mergeCell ref="F70:H70"/>
    <mergeCell ref="F71:H71"/>
    <mergeCell ref="F72:H72"/>
    <mergeCell ref="A37:C37"/>
    <mergeCell ref="D37:H37"/>
    <mergeCell ref="A38:C38"/>
    <mergeCell ref="D38:H38"/>
    <mergeCell ref="A39:H39"/>
    <mergeCell ref="A40:H40"/>
    <mergeCell ref="A41:H41"/>
    <mergeCell ref="A42:H42"/>
    <mergeCell ref="B43:D43"/>
    <mergeCell ref="E43:H43"/>
    <mergeCell ref="B44:D44"/>
    <mergeCell ref="E44:H44"/>
    <mergeCell ref="B45:D45"/>
    <mergeCell ref="E45:H45"/>
    <mergeCell ref="A46:H46"/>
    <mergeCell ref="F47:H47"/>
    <mergeCell ref="F48:H48"/>
    <mergeCell ref="F49:H49"/>
    <mergeCell ref="F50:H50"/>
    <mergeCell ref="F51:H51"/>
    <mergeCell ref="F52:H52"/>
    <mergeCell ref="F56:H56"/>
    <mergeCell ref="F57:H57"/>
    <mergeCell ref="A53:H53"/>
    <mergeCell ref="C54:D54"/>
    <mergeCell ref="F54:H54"/>
    <mergeCell ref="C55:D55"/>
    <mergeCell ref="F55:H55"/>
    <mergeCell ref="C56:D56"/>
    <mergeCell ref="C57:D57"/>
    <mergeCell ref="B72:C72"/>
    <mergeCell ref="B73:C73"/>
    <mergeCell ref="B74:C74"/>
    <mergeCell ref="B75:C75"/>
    <mergeCell ref="F75:H75"/>
    <mergeCell ref="B76:H76"/>
    <mergeCell ref="A77:E77"/>
    <mergeCell ref="G77:H77"/>
    <mergeCell ref="B65:D65"/>
    <mergeCell ref="B66:D66"/>
    <mergeCell ref="B67:D67"/>
    <mergeCell ref="A68:D68"/>
    <mergeCell ref="B69:C69"/>
    <mergeCell ref="B70:C70"/>
    <mergeCell ref="B71:C71"/>
  </mergeCells>
  <printOptions gridLines="1" horizontalCentered="1"/>
  <pageMargins bottom="0.7" footer="0.0" header="0.0" left="0.35" right="0.35" top="1.5"/>
  <pageSetup fitToHeight="0" paperSize="9"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D6F4"/>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21.57"/>
    <col customWidth="1" min="3" max="5" width="14.43"/>
    <col customWidth="1" min="6" max="7" width="11.57"/>
    <col customWidth="1" min="8" max="8" width="14.43"/>
  </cols>
  <sheetData>
    <row r="1">
      <c r="A1" s="98" t="s">
        <v>17343</v>
      </c>
      <c r="B1" s="25"/>
      <c r="C1" s="25"/>
      <c r="D1" s="25"/>
      <c r="E1" s="25"/>
      <c r="F1" s="25"/>
      <c r="G1" s="25"/>
      <c r="H1" s="26"/>
    </row>
    <row r="2">
      <c r="A2" s="27"/>
      <c r="B2" s="28"/>
      <c r="C2" s="28"/>
      <c r="D2" s="28"/>
      <c r="E2" s="28"/>
      <c r="F2" s="28"/>
      <c r="G2" s="28"/>
      <c r="H2" s="29"/>
    </row>
    <row r="3">
      <c r="A3" s="99" t="s">
        <v>17129</v>
      </c>
      <c r="B3" s="31"/>
      <c r="C3" s="100" t="s">
        <v>17197</v>
      </c>
      <c r="D3" s="31"/>
      <c r="E3" s="101" t="s">
        <v>17130</v>
      </c>
      <c r="F3" s="102" t="s">
        <v>17198</v>
      </c>
      <c r="G3" s="103" t="s">
        <v>17131</v>
      </c>
      <c r="H3" s="104" t="s">
        <v>17199</v>
      </c>
    </row>
    <row r="4">
      <c r="A4" s="99" t="s">
        <v>17132</v>
      </c>
      <c r="B4" s="31"/>
      <c r="C4" s="100" t="s">
        <v>17200</v>
      </c>
      <c r="D4" s="31"/>
      <c r="E4" s="101" t="s">
        <v>17133</v>
      </c>
      <c r="F4" s="102">
        <v>9.428896647E9</v>
      </c>
      <c r="G4" s="103" t="s">
        <v>17134</v>
      </c>
      <c r="H4" s="105" t="s">
        <v>17248</v>
      </c>
    </row>
    <row r="5">
      <c r="A5" s="106"/>
      <c r="B5" s="106"/>
      <c r="C5" s="106"/>
      <c r="D5" s="106"/>
      <c r="E5" s="106"/>
      <c r="F5" s="106"/>
      <c r="G5" s="106"/>
      <c r="H5" s="106"/>
    </row>
    <row r="6">
      <c r="A6" s="107" t="s">
        <v>17344</v>
      </c>
      <c r="B6" s="37"/>
      <c r="C6" s="37"/>
      <c r="D6" s="37"/>
      <c r="E6" s="37"/>
      <c r="F6" s="37"/>
      <c r="G6" s="37"/>
      <c r="H6" s="31"/>
    </row>
    <row r="7">
      <c r="A7" s="108" t="s">
        <v>17345</v>
      </c>
      <c r="B7" s="109" t="s">
        <v>17346</v>
      </c>
      <c r="C7" s="28"/>
      <c r="D7" s="29"/>
      <c r="E7" s="106"/>
      <c r="F7" s="106"/>
      <c r="G7" s="106"/>
      <c r="H7" s="106"/>
    </row>
    <row r="8">
      <c r="A8" s="106"/>
      <c r="B8" s="106"/>
      <c r="C8" s="106"/>
      <c r="D8" s="106"/>
      <c r="E8" s="106"/>
      <c r="F8" s="106"/>
      <c r="G8" s="106"/>
      <c r="H8" s="106"/>
    </row>
    <row r="9">
      <c r="A9" s="110" t="s">
        <v>1</v>
      </c>
      <c r="B9" s="111" t="s">
        <v>17347</v>
      </c>
      <c r="C9" s="37"/>
      <c r="D9" s="31"/>
      <c r="E9" s="112" t="s">
        <v>17348</v>
      </c>
      <c r="F9" s="112" t="s">
        <v>17349</v>
      </c>
      <c r="G9" s="112" t="s">
        <v>17350</v>
      </c>
      <c r="H9" s="112" t="s">
        <v>17351</v>
      </c>
    </row>
    <row r="10">
      <c r="A10" s="113">
        <v>1.0</v>
      </c>
      <c r="B10" s="114" t="s">
        <v>89</v>
      </c>
      <c r="C10" s="37"/>
      <c r="D10" s="31"/>
      <c r="E10" s="113">
        <v>500.0</v>
      </c>
      <c r="F10" s="113">
        <v>1.0</v>
      </c>
      <c r="G10" s="115">
        <v>0.0</v>
      </c>
      <c r="H10" s="115">
        <f>E10*F10-G10</f>
        <v>500</v>
      </c>
    </row>
    <row r="11">
      <c r="A11" s="116"/>
      <c r="B11" s="117"/>
      <c r="C11" s="37"/>
      <c r="D11" s="31"/>
      <c r="E11" s="116"/>
      <c r="F11" s="116"/>
      <c r="G11" s="116"/>
      <c r="H11" s="116"/>
    </row>
    <row r="12">
      <c r="A12" s="118" t="s">
        <v>17352</v>
      </c>
      <c r="B12" s="37"/>
      <c r="C12" s="37"/>
      <c r="D12" s="37"/>
      <c r="E12" s="37"/>
      <c r="F12" s="37"/>
      <c r="G12" s="37"/>
      <c r="H12" s="31"/>
    </row>
    <row r="13">
      <c r="A13" s="119" t="s">
        <v>17345</v>
      </c>
      <c r="B13" s="120" t="s">
        <v>17353</v>
      </c>
      <c r="C13" s="28"/>
      <c r="D13" s="29"/>
      <c r="E13" s="121"/>
      <c r="F13" s="121"/>
      <c r="G13" s="121"/>
      <c r="H13" s="121"/>
    </row>
    <row r="14">
      <c r="A14" s="121"/>
      <c r="B14" s="121"/>
      <c r="C14" s="121"/>
      <c r="D14" s="121"/>
      <c r="E14" s="121"/>
      <c r="F14" s="121"/>
      <c r="G14" s="121"/>
      <c r="H14" s="121"/>
    </row>
    <row r="15">
      <c r="A15" s="110" t="s">
        <v>1</v>
      </c>
      <c r="B15" s="111" t="s">
        <v>17347</v>
      </c>
      <c r="C15" s="37"/>
      <c r="D15" s="31"/>
      <c r="E15" s="112" t="s">
        <v>17348</v>
      </c>
      <c r="F15" s="112" t="s">
        <v>17349</v>
      </c>
      <c r="G15" s="112" t="s">
        <v>17350</v>
      </c>
      <c r="H15" s="112" t="s">
        <v>17351</v>
      </c>
    </row>
    <row r="16">
      <c r="A16" s="122">
        <v>1.0</v>
      </c>
      <c r="B16" s="114" t="s">
        <v>17301</v>
      </c>
      <c r="C16" s="37"/>
      <c r="D16" s="31"/>
      <c r="E16" s="122">
        <v>220.0</v>
      </c>
      <c r="F16" s="122">
        <v>1.0</v>
      </c>
      <c r="G16" s="122">
        <v>0.0</v>
      </c>
      <c r="H16" s="116">
        <f t="shared" ref="H16:H20" si="1">E16*F16-G16</f>
        <v>220</v>
      </c>
    </row>
    <row r="17">
      <c r="A17" s="122">
        <v>2.0</v>
      </c>
      <c r="B17" s="114" t="s">
        <v>17306</v>
      </c>
      <c r="C17" s="37"/>
      <c r="D17" s="31"/>
      <c r="E17" s="122">
        <v>400.0</v>
      </c>
      <c r="F17" s="122">
        <v>1.0</v>
      </c>
      <c r="G17" s="122">
        <v>0.0</v>
      </c>
      <c r="H17" s="116">
        <f t="shared" si="1"/>
        <v>400</v>
      </c>
    </row>
    <row r="18">
      <c r="A18" s="122">
        <v>3.0</v>
      </c>
      <c r="B18" s="114" t="s">
        <v>17308</v>
      </c>
      <c r="C18" s="37"/>
      <c r="D18" s="31"/>
      <c r="E18" s="122">
        <v>520.0</v>
      </c>
      <c r="F18" s="122">
        <v>1.0</v>
      </c>
      <c r="G18" s="122">
        <v>0.0</v>
      </c>
      <c r="H18" s="116">
        <f t="shared" si="1"/>
        <v>520</v>
      </c>
    </row>
    <row r="19">
      <c r="A19" s="122">
        <v>4.0</v>
      </c>
      <c r="B19" s="114" t="s">
        <v>17310</v>
      </c>
      <c r="C19" s="37"/>
      <c r="D19" s="31"/>
      <c r="E19" s="122">
        <v>100.0</v>
      </c>
      <c r="F19" s="122">
        <v>1.0</v>
      </c>
      <c r="G19" s="122">
        <v>0.0</v>
      </c>
      <c r="H19" s="116">
        <f t="shared" si="1"/>
        <v>100</v>
      </c>
    </row>
    <row r="20">
      <c r="A20" s="122">
        <v>5.0</v>
      </c>
      <c r="B20" s="114" t="s">
        <v>17314</v>
      </c>
      <c r="C20" s="37"/>
      <c r="D20" s="31"/>
      <c r="E20" s="122">
        <v>250.0</v>
      </c>
      <c r="F20" s="122">
        <v>1.0</v>
      </c>
      <c r="G20" s="122">
        <v>0.0</v>
      </c>
      <c r="H20" s="116">
        <f t="shared" si="1"/>
        <v>250</v>
      </c>
    </row>
    <row r="21">
      <c r="A21" s="118" t="s">
        <v>17354</v>
      </c>
      <c r="B21" s="37"/>
      <c r="C21" s="37"/>
      <c r="D21" s="37"/>
      <c r="E21" s="37"/>
      <c r="F21" s="37"/>
      <c r="G21" s="37"/>
      <c r="H21" s="31"/>
    </row>
    <row r="22">
      <c r="A22" s="119" t="s">
        <v>17345</v>
      </c>
      <c r="B22" s="120" t="s">
        <v>17355</v>
      </c>
      <c r="C22" s="28"/>
      <c r="D22" s="29"/>
      <c r="E22" s="121"/>
      <c r="F22" s="121"/>
      <c r="G22" s="121"/>
      <c r="H22" s="121"/>
    </row>
    <row r="23">
      <c r="A23" s="121"/>
      <c r="B23" s="121"/>
      <c r="C23" s="121"/>
      <c r="D23" s="121"/>
      <c r="E23" s="121"/>
      <c r="F23" s="121"/>
      <c r="G23" s="121"/>
      <c r="H23" s="121"/>
    </row>
    <row r="24">
      <c r="A24" s="110" t="s">
        <v>1</v>
      </c>
      <c r="B24" s="111" t="s">
        <v>17347</v>
      </c>
      <c r="C24" s="37"/>
      <c r="D24" s="31"/>
      <c r="E24" s="112" t="s">
        <v>17348</v>
      </c>
      <c r="F24" s="112" t="s">
        <v>17349</v>
      </c>
      <c r="G24" s="112" t="s">
        <v>17350</v>
      </c>
      <c r="H24" s="112" t="s">
        <v>17351</v>
      </c>
    </row>
    <row r="25">
      <c r="A25" s="122"/>
      <c r="B25" s="123"/>
      <c r="C25" s="37"/>
      <c r="D25" s="31"/>
      <c r="E25" s="122"/>
      <c r="F25" s="122"/>
      <c r="G25" s="122"/>
      <c r="H25" s="122"/>
    </row>
    <row r="26">
      <c r="A26" s="116"/>
      <c r="B26" s="117"/>
      <c r="C26" s="37"/>
      <c r="D26" s="31"/>
      <c r="E26" s="116"/>
      <c r="F26" s="116"/>
      <c r="G26" s="116"/>
      <c r="H26" s="116"/>
    </row>
    <row r="27">
      <c r="A27" s="116"/>
      <c r="B27" s="117"/>
      <c r="C27" s="37"/>
      <c r="D27" s="31"/>
      <c r="E27" s="116"/>
      <c r="F27" s="116"/>
      <c r="G27" s="124" t="s">
        <v>17356</v>
      </c>
      <c r="H27" s="125">
        <f>SUM(H10:H11, H16:H20, H25:H26)</f>
        <v>1990</v>
      </c>
    </row>
    <row r="28">
      <c r="A28" s="126" t="s">
        <v>17357</v>
      </c>
      <c r="B28" s="37"/>
      <c r="C28" s="37"/>
      <c r="D28" s="31"/>
      <c r="E28" s="127" t="s">
        <v>17358</v>
      </c>
      <c r="F28" s="37"/>
      <c r="G28" s="37"/>
      <c r="H28" s="31"/>
    </row>
    <row r="29">
      <c r="A29" s="121"/>
      <c r="B29" s="121"/>
      <c r="C29" s="121"/>
      <c r="D29" s="121"/>
      <c r="E29" s="121"/>
      <c r="F29" s="128" t="s">
        <v>17359</v>
      </c>
      <c r="G29" s="25"/>
      <c r="H29" s="25"/>
    </row>
    <row r="30">
      <c r="A30" s="121"/>
      <c r="B30" s="121"/>
      <c r="C30" s="121"/>
      <c r="D30" s="121"/>
      <c r="E30" s="121"/>
      <c r="F30" s="129"/>
      <c r="G30" s="129"/>
      <c r="H30" s="129"/>
    </row>
    <row r="31">
      <c r="A31" s="121"/>
      <c r="B31" s="121"/>
      <c r="C31" s="121"/>
      <c r="D31" s="121"/>
      <c r="E31" s="121"/>
      <c r="F31" s="129"/>
      <c r="G31" s="129"/>
      <c r="H31" s="129"/>
    </row>
    <row r="32">
      <c r="A32" s="121"/>
      <c r="B32" s="121"/>
      <c r="C32" s="121"/>
      <c r="D32" s="121"/>
      <c r="E32" s="121"/>
      <c r="F32" s="129"/>
      <c r="G32" s="129"/>
      <c r="H32" s="129"/>
    </row>
    <row r="33">
      <c r="A33" s="121"/>
      <c r="B33" s="121"/>
      <c r="C33" s="121"/>
      <c r="D33" s="121"/>
      <c r="E33" s="121"/>
      <c r="F33" s="128" t="s">
        <v>17360</v>
      </c>
      <c r="G33" s="25"/>
      <c r="H33" s="25"/>
    </row>
    <row r="34">
      <c r="A34" s="121"/>
      <c r="B34" s="121"/>
      <c r="C34" s="121"/>
      <c r="D34" s="121"/>
      <c r="E34" s="121"/>
      <c r="F34" s="121"/>
      <c r="G34" s="121"/>
      <c r="H34" s="121"/>
    </row>
    <row r="35">
      <c r="A35" s="121"/>
      <c r="B35" s="121"/>
      <c r="C35" s="121"/>
      <c r="D35" s="121"/>
      <c r="E35" s="121"/>
      <c r="F35" s="121"/>
      <c r="G35" s="121"/>
      <c r="H35" s="121"/>
    </row>
    <row r="36">
      <c r="A36" s="121"/>
      <c r="B36" s="121"/>
      <c r="C36" s="121"/>
      <c r="D36" s="121"/>
      <c r="E36" s="121"/>
      <c r="F36" s="121"/>
      <c r="G36" s="121"/>
      <c r="H36" s="121"/>
    </row>
    <row r="37">
      <c r="A37" s="121"/>
      <c r="B37" s="121"/>
      <c r="C37" s="121"/>
      <c r="D37" s="121"/>
      <c r="E37" s="121"/>
      <c r="F37" s="121"/>
      <c r="G37" s="121"/>
      <c r="H37" s="121"/>
    </row>
    <row r="38">
      <c r="A38" s="121"/>
      <c r="B38" s="121"/>
      <c r="C38" s="121"/>
      <c r="D38" s="121"/>
      <c r="E38" s="121"/>
      <c r="F38" s="121"/>
      <c r="G38" s="121"/>
      <c r="H38" s="121"/>
    </row>
    <row r="39">
      <c r="A39" s="121"/>
      <c r="B39" s="121"/>
      <c r="C39" s="121"/>
      <c r="D39" s="121"/>
      <c r="E39" s="121"/>
      <c r="F39" s="121"/>
      <c r="G39" s="121"/>
      <c r="H39" s="121"/>
    </row>
    <row r="40">
      <c r="A40" s="121"/>
      <c r="B40" s="121"/>
      <c r="C40" s="121"/>
      <c r="D40" s="121"/>
      <c r="E40" s="121"/>
      <c r="F40" s="121"/>
      <c r="G40" s="121"/>
      <c r="H40" s="121"/>
    </row>
    <row r="41">
      <c r="A41" s="121"/>
      <c r="B41" s="121"/>
      <c r="C41" s="121"/>
      <c r="D41" s="121"/>
      <c r="E41" s="121"/>
      <c r="F41" s="121"/>
      <c r="G41" s="121"/>
      <c r="H41" s="121"/>
    </row>
    <row r="42">
      <c r="A42" s="121"/>
      <c r="B42" s="121"/>
      <c r="C42" s="121"/>
      <c r="D42" s="121"/>
      <c r="E42" s="121"/>
      <c r="F42" s="121"/>
      <c r="G42" s="121"/>
      <c r="H42" s="121"/>
    </row>
    <row r="43">
      <c r="A43" s="121"/>
      <c r="B43" s="121"/>
      <c r="C43" s="121"/>
      <c r="D43" s="121"/>
      <c r="E43" s="121"/>
      <c r="F43" s="121"/>
      <c r="G43" s="121"/>
      <c r="H43" s="121"/>
    </row>
    <row r="44">
      <c r="A44" s="121"/>
      <c r="B44" s="121"/>
      <c r="C44" s="121"/>
      <c r="D44" s="121"/>
      <c r="E44" s="121"/>
      <c r="F44" s="121"/>
      <c r="G44" s="121"/>
      <c r="H44" s="121"/>
    </row>
    <row r="45">
      <c r="A45" s="121"/>
      <c r="B45" s="121"/>
      <c r="C45" s="121"/>
      <c r="D45" s="121"/>
      <c r="E45" s="121"/>
      <c r="F45" s="121"/>
      <c r="G45" s="121"/>
      <c r="H45" s="121"/>
    </row>
    <row r="46">
      <c r="A46" s="121"/>
      <c r="B46" s="121"/>
      <c r="C46" s="121"/>
      <c r="D46" s="121"/>
      <c r="E46" s="121"/>
      <c r="F46" s="121"/>
      <c r="G46" s="121"/>
      <c r="H46" s="121"/>
    </row>
    <row r="47">
      <c r="A47" s="121"/>
      <c r="B47" s="121"/>
      <c r="C47" s="121"/>
      <c r="D47" s="121"/>
      <c r="E47" s="121"/>
      <c r="F47" s="121"/>
      <c r="G47" s="121"/>
      <c r="H47" s="121"/>
    </row>
    <row r="48">
      <c r="A48" s="121"/>
      <c r="B48" s="121"/>
      <c r="C48" s="121"/>
      <c r="D48" s="121"/>
      <c r="E48" s="121"/>
      <c r="F48" s="121"/>
      <c r="G48" s="121"/>
      <c r="H48" s="121"/>
    </row>
    <row r="49">
      <c r="A49" s="121"/>
      <c r="B49" s="121"/>
      <c r="C49" s="121"/>
      <c r="D49" s="121"/>
      <c r="E49" s="121"/>
      <c r="F49" s="121"/>
      <c r="G49" s="121"/>
      <c r="H49" s="121"/>
    </row>
    <row r="50">
      <c r="A50" s="121"/>
      <c r="B50" s="121"/>
      <c r="C50" s="121"/>
      <c r="D50" s="121"/>
      <c r="E50" s="121"/>
      <c r="F50" s="121"/>
      <c r="G50" s="121"/>
      <c r="H50" s="121"/>
    </row>
    <row r="51">
      <c r="A51" s="121"/>
      <c r="B51" s="121"/>
      <c r="C51" s="121"/>
      <c r="D51" s="121"/>
      <c r="E51" s="121"/>
      <c r="F51" s="121"/>
      <c r="G51" s="121"/>
      <c r="H51" s="121"/>
    </row>
    <row r="52">
      <c r="A52" s="121"/>
      <c r="B52" s="121"/>
      <c r="C52" s="121"/>
      <c r="D52" s="121"/>
      <c r="E52" s="121"/>
      <c r="F52" s="121"/>
      <c r="G52" s="121"/>
      <c r="H52" s="121"/>
    </row>
    <row r="53">
      <c r="A53" s="121"/>
      <c r="B53" s="121"/>
      <c r="C53" s="121"/>
      <c r="D53" s="121"/>
      <c r="E53" s="121"/>
      <c r="F53" s="121"/>
      <c r="G53" s="121"/>
      <c r="H53" s="121"/>
    </row>
    <row r="54">
      <c r="A54" s="121"/>
      <c r="B54" s="121"/>
      <c r="C54" s="121"/>
      <c r="D54" s="121"/>
      <c r="E54" s="121"/>
      <c r="F54" s="121"/>
      <c r="G54" s="121"/>
      <c r="H54" s="121"/>
    </row>
    <row r="55">
      <c r="A55" s="121"/>
      <c r="B55" s="121"/>
      <c r="C55" s="121"/>
      <c r="D55" s="121"/>
      <c r="E55" s="121"/>
      <c r="F55" s="121"/>
      <c r="G55" s="121"/>
      <c r="H55" s="121"/>
    </row>
    <row r="56">
      <c r="A56" s="121"/>
      <c r="B56" s="121"/>
      <c r="C56" s="121"/>
      <c r="D56" s="121"/>
      <c r="E56" s="121"/>
      <c r="F56" s="121"/>
      <c r="G56" s="121"/>
      <c r="H56" s="121"/>
    </row>
    <row r="57">
      <c r="A57" s="121"/>
      <c r="B57" s="121"/>
      <c r="C57" s="121"/>
      <c r="D57" s="121"/>
      <c r="E57" s="121"/>
      <c r="F57" s="121"/>
      <c r="G57" s="121"/>
      <c r="H57" s="121"/>
    </row>
    <row r="58">
      <c r="A58" s="121"/>
      <c r="B58" s="121"/>
      <c r="C58" s="121"/>
      <c r="D58" s="121"/>
      <c r="E58" s="121"/>
      <c r="F58" s="121"/>
      <c r="G58" s="121"/>
      <c r="H58" s="121"/>
    </row>
    <row r="59">
      <c r="A59" s="121"/>
      <c r="B59" s="121"/>
      <c r="C59" s="121"/>
      <c r="D59" s="121"/>
      <c r="E59" s="121"/>
      <c r="F59" s="121"/>
      <c r="G59" s="121"/>
      <c r="H59" s="121"/>
    </row>
    <row r="60">
      <c r="A60" s="121"/>
      <c r="B60" s="121"/>
      <c r="C60" s="121"/>
      <c r="D60" s="121"/>
      <c r="E60" s="121"/>
      <c r="F60" s="121"/>
      <c r="G60" s="121"/>
      <c r="H60" s="121"/>
    </row>
    <row r="61">
      <c r="A61" s="121"/>
      <c r="B61" s="121"/>
      <c r="C61" s="121"/>
      <c r="D61" s="121"/>
      <c r="E61" s="121"/>
      <c r="F61" s="121"/>
      <c r="G61" s="121"/>
      <c r="H61" s="121"/>
    </row>
    <row r="62">
      <c r="A62" s="121"/>
      <c r="B62" s="121"/>
      <c r="C62" s="121"/>
      <c r="D62" s="121"/>
      <c r="E62" s="121"/>
      <c r="F62" s="121"/>
      <c r="G62" s="121"/>
      <c r="H62" s="121"/>
    </row>
    <row r="63">
      <c r="A63" s="121"/>
      <c r="B63" s="121"/>
      <c r="C63" s="121"/>
      <c r="D63" s="121"/>
      <c r="E63" s="121"/>
      <c r="F63" s="121"/>
      <c r="G63" s="121"/>
      <c r="H63" s="121"/>
    </row>
    <row r="64">
      <c r="A64" s="121"/>
      <c r="B64" s="121"/>
      <c r="C64" s="121"/>
      <c r="D64" s="121"/>
      <c r="E64" s="121"/>
      <c r="F64" s="121"/>
      <c r="G64" s="121"/>
      <c r="H64" s="121"/>
    </row>
    <row r="65">
      <c r="A65" s="121"/>
      <c r="B65" s="121"/>
      <c r="C65" s="121"/>
      <c r="D65" s="121"/>
      <c r="E65" s="121"/>
      <c r="F65" s="121"/>
      <c r="G65" s="121"/>
      <c r="H65" s="121"/>
    </row>
    <row r="66">
      <c r="A66" s="121"/>
      <c r="B66" s="121"/>
      <c r="C66" s="121"/>
      <c r="D66" s="121"/>
      <c r="E66" s="121"/>
      <c r="F66" s="121"/>
      <c r="G66" s="121"/>
      <c r="H66" s="121"/>
    </row>
    <row r="67">
      <c r="A67" s="121"/>
      <c r="B67" s="121"/>
      <c r="C67" s="121"/>
      <c r="D67" s="121"/>
      <c r="E67" s="121"/>
      <c r="F67" s="121"/>
      <c r="G67" s="121"/>
      <c r="H67" s="121"/>
    </row>
    <row r="68">
      <c r="A68" s="121"/>
      <c r="B68" s="121"/>
      <c r="C68" s="121"/>
      <c r="D68" s="121"/>
      <c r="E68" s="121"/>
      <c r="F68" s="121"/>
      <c r="G68" s="121"/>
      <c r="H68" s="121"/>
    </row>
    <row r="69">
      <c r="A69" s="121"/>
      <c r="B69" s="121"/>
      <c r="C69" s="121"/>
      <c r="D69" s="121"/>
      <c r="E69" s="121"/>
      <c r="F69" s="121"/>
      <c r="G69" s="121"/>
      <c r="H69" s="121"/>
    </row>
    <row r="70">
      <c r="A70" s="121"/>
      <c r="B70" s="121"/>
      <c r="C70" s="121"/>
      <c r="D70" s="121"/>
      <c r="E70" s="121"/>
      <c r="F70" s="121"/>
      <c r="G70" s="121"/>
      <c r="H70" s="121"/>
    </row>
    <row r="71">
      <c r="A71" s="121"/>
      <c r="B71" s="121"/>
      <c r="C71" s="121"/>
      <c r="D71" s="121"/>
      <c r="E71" s="121"/>
      <c r="F71" s="121"/>
      <c r="G71" s="121"/>
      <c r="H71" s="121"/>
    </row>
    <row r="72">
      <c r="A72" s="121"/>
      <c r="B72" s="121"/>
      <c r="C72" s="121"/>
      <c r="D72" s="121"/>
      <c r="E72" s="121"/>
      <c r="F72" s="121"/>
      <c r="G72" s="121"/>
      <c r="H72" s="121"/>
    </row>
    <row r="73">
      <c r="A73" s="121"/>
      <c r="B73" s="121"/>
      <c r="C73" s="121"/>
      <c r="D73" s="121"/>
      <c r="E73" s="121"/>
      <c r="F73" s="121"/>
      <c r="G73" s="121"/>
      <c r="H73" s="121"/>
    </row>
    <row r="74">
      <c r="A74" s="121"/>
      <c r="B74" s="121"/>
      <c r="C74" s="121"/>
      <c r="D74" s="121"/>
      <c r="E74" s="121"/>
      <c r="F74" s="121"/>
      <c r="G74" s="121"/>
      <c r="H74" s="121"/>
    </row>
    <row r="75">
      <c r="A75" s="121"/>
      <c r="B75" s="121"/>
      <c r="C75" s="121"/>
      <c r="D75" s="121"/>
      <c r="E75" s="121"/>
      <c r="F75" s="121"/>
      <c r="G75" s="121"/>
      <c r="H75" s="121"/>
    </row>
    <row r="76">
      <c r="A76" s="121"/>
      <c r="B76" s="121"/>
      <c r="C76" s="121"/>
      <c r="D76" s="121"/>
      <c r="E76" s="121"/>
      <c r="F76" s="121"/>
      <c r="G76" s="121"/>
      <c r="H76" s="121"/>
    </row>
    <row r="77">
      <c r="A77" s="121"/>
      <c r="B77" s="121"/>
      <c r="C77" s="121"/>
      <c r="D77" s="121"/>
      <c r="E77" s="121"/>
      <c r="F77" s="121"/>
      <c r="G77" s="121"/>
      <c r="H77" s="121"/>
    </row>
    <row r="78">
      <c r="A78" s="121"/>
      <c r="B78" s="121"/>
      <c r="C78" s="121"/>
      <c r="D78" s="121"/>
      <c r="E78" s="121"/>
      <c r="F78" s="121"/>
      <c r="G78" s="121"/>
      <c r="H78" s="121"/>
    </row>
    <row r="79">
      <c r="A79" s="121"/>
      <c r="B79" s="121"/>
      <c r="C79" s="121"/>
      <c r="D79" s="121"/>
      <c r="E79" s="121"/>
      <c r="F79" s="121"/>
      <c r="G79" s="121"/>
      <c r="H79" s="121"/>
    </row>
    <row r="80">
      <c r="A80" s="121"/>
      <c r="B80" s="121"/>
      <c r="C80" s="121"/>
      <c r="D80" s="121"/>
      <c r="E80" s="121"/>
      <c r="F80" s="121"/>
      <c r="G80" s="121"/>
      <c r="H80" s="121"/>
    </row>
    <row r="81">
      <c r="A81" s="121"/>
      <c r="B81" s="121"/>
      <c r="C81" s="121"/>
      <c r="D81" s="121"/>
      <c r="E81" s="121"/>
      <c r="F81" s="121"/>
      <c r="G81" s="121"/>
      <c r="H81" s="121"/>
    </row>
    <row r="82">
      <c r="A82" s="121"/>
      <c r="B82" s="121"/>
      <c r="C82" s="121"/>
      <c r="D82" s="121"/>
      <c r="E82" s="121"/>
      <c r="F82" s="121"/>
      <c r="G82" s="121"/>
      <c r="H82" s="121"/>
    </row>
    <row r="83">
      <c r="A83" s="121"/>
      <c r="B83" s="121"/>
      <c r="C83" s="121"/>
      <c r="D83" s="121"/>
      <c r="E83" s="121"/>
      <c r="F83" s="121"/>
      <c r="G83" s="121"/>
      <c r="H83" s="121"/>
    </row>
    <row r="84">
      <c r="A84" s="121"/>
      <c r="B84" s="121"/>
      <c r="C84" s="121"/>
      <c r="D84" s="121"/>
      <c r="E84" s="121"/>
      <c r="F84" s="121"/>
      <c r="G84" s="121"/>
      <c r="H84" s="121"/>
    </row>
    <row r="85">
      <c r="A85" s="121"/>
      <c r="B85" s="121"/>
      <c r="C85" s="121"/>
      <c r="D85" s="121"/>
      <c r="E85" s="121"/>
      <c r="F85" s="121"/>
      <c r="G85" s="121"/>
      <c r="H85" s="121"/>
    </row>
    <row r="86">
      <c r="A86" s="121"/>
      <c r="B86" s="121"/>
      <c r="C86" s="121"/>
      <c r="D86" s="121"/>
      <c r="E86" s="121"/>
      <c r="F86" s="121"/>
      <c r="G86" s="121"/>
      <c r="H86" s="121"/>
    </row>
    <row r="87">
      <c r="A87" s="121"/>
      <c r="B87" s="121"/>
      <c r="C87" s="121"/>
      <c r="D87" s="121"/>
      <c r="E87" s="121"/>
      <c r="F87" s="121"/>
      <c r="G87" s="121"/>
      <c r="H87" s="121"/>
    </row>
    <row r="88">
      <c r="A88" s="121"/>
      <c r="B88" s="121"/>
      <c r="C88" s="121"/>
      <c r="D88" s="121"/>
      <c r="E88" s="121"/>
      <c r="F88" s="121"/>
      <c r="G88" s="121"/>
      <c r="H88" s="121"/>
    </row>
    <row r="89">
      <c r="A89" s="121"/>
      <c r="B89" s="121"/>
      <c r="C89" s="121"/>
      <c r="D89" s="121"/>
      <c r="E89" s="121"/>
      <c r="F89" s="121"/>
      <c r="G89" s="121"/>
      <c r="H89" s="121"/>
    </row>
    <row r="90">
      <c r="A90" s="121"/>
      <c r="B90" s="121"/>
      <c r="C90" s="121"/>
      <c r="D90" s="121"/>
      <c r="E90" s="121"/>
      <c r="F90" s="121"/>
      <c r="G90" s="121"/>
      <c r="H90" s="121"/>
    </row>
    <row r="91">
      <c r="A91" s="121"/>
      <c r="B91" s="121"/>
      <c r="C91" s="121"/>
      <c r="D91" s="121"/>
      <c r="E91" s="121"/>
      <c r="F91" s="121"/>
      <c r="G91" s="121"/>
      <c r="H91" s="121"/>
    </row>
    <row r="92">
      <c r="A92" s="121"/>
      <c r="B92" s="121"/>
      <c r="C92" s="121"/>
      <c r="D92" s="121"/>
      <c r="E92" s="121"/>
      <c r="F92" s="121"/>
      <c r="G92" s="121"/>
      <c r="H92" s="121"/>
    </row>
    <row r="93">
      <c r="A93" s="121"/>
      <c r="B93" s="121"/>
      <c r="C93" s="121"/>
      <c r="D93" s="121"/>
      <c r="E93" s="121"/>
      <c r="F93" s="121"/>
      <c r="G93" s="121"/>
      <c r="H93" s="121"/>
    </row>
    <row r="94">
      <c r="A94" s="121"/>
      <c r="B94" s="121"/>
      <c r="C94" s="121"/>
      <c r="D94" s="121"/>
      <c r="E94" s="121"/>
      <c r="F94" s="121"/>
      <c r="G94" s="121"/>
      <c r="H94" s="121"/>
    </row>
    <row r="95">
      <c r="A95" s="121"/>
      <c r="B95" s="121"/>
      <c r="C95" s="121"/>
      <c r="D95" s="121"/>
      <c r="E95" s="121"/>
      <c r="F95" s="121"/>
      <c r="G95" s="121"/>
      <c r="H95" s="121"/>
    </row>
    <row r="96">
      <c r="A96" s="121"/>
      <c r="B96" s="121"/>
      <c r="C96" s="121"/>
      <c r="D96" s="121"/>
      <c r="E96" s="121"/>
      <c r="F96" s="121"/>
      <c r="G96" s="121"/>
      <c r="H96" s="121"/>
    </row>
    <row r="97">
      <c r="A97" s="121"/>
      <c r="B97" s="121"/>
      <c r="C97" s="121"/>
      <c r="D97" s="121"/>
      <c r="E97" s="121"/>
      <c r="F97" s="121"/>
      <c r="G97" s="121"/>
      <c r="H97" s="121"/>
    </row>
    <row r="98">
      <c r="A98" s="121"/>
      <c r="B98" s="121"/>
      <c r="C98" s="121"/>
      <c r="D98" s="121"/>
      <c r="E98" s="121"/>
      <c r="F98" s="121"/>
      <c r="G98" s="121"/>
      <c r="H98" s="121"/>
    </row>
    <row r="99">
      <c r="A99" s="121"/>
      <c r="B99" s="121"/>
      <c r="C99" s="121"/>
      <c r="D99" s="121"/>
      <c r="E99" s="121"/>
      <c r="F99" s="121"/>
      <c r="G99" s="121"/>
      <c r="H99" s="121"/>
    </row>
    <row r="100">
      <c r="A100" s="121"/>
      <c r="B100" s="121"/>
      <c r="C100" s="121"/>
      <c r="D100" s="121"/>
      <c r="E100" s="121"/>
      <c r="F100" s="121"/>
      <c r="G100" s="121"/>
      <c r="H100" s="121"/>
    </row>
    <row r="101">
      <c r="A101" s="121"/>
      <c r="B101" s="121"/>
      <c r="C101" s="121"/>
      <c r="D101" s="121"/>
      <c r="E101" s="121"/>
      <c r="F101" s="121"/>
      <c r="G101" s="121"/>
      <c r="H101" s="121"/>
    </row>
    <row r="102">
      <c r="A102" s="121"/>
      <c r="B102" s="121"/>
      <c r="C102" s="121"/>
      <c r="D102" s="121"/>
      <c r="E102" s="121"/>
      <c r="F102" s="121"/>
      <c r="G102" s="121"/>
      <c r="H102" s="121"/>
    </row>
    <row r="103">
      <c r="A103" s="121"/>
      <c r="B103" s="121"/>
      <c r="C103" s="121"/>
      <c r="D103" s="121"/>
      <c r="E103" s="121"/>
      <c r="F103" s="121"/>
      <c r="G103" s="121"/>
      <c r="H103" s="121"/>
    </row>
    <row r="104">
      <c r="A104" s="121"/>
      <c r="B104" s="121"/>
      <c r="C104" s="121"/>
      <c r="D104" s="121"/>
      <c r="E104" s="121"/>
      <c r="F104" s="121"/>
      <c r="G104" s="121"/>
      <c r="H104" s="121"/>
    </row>
    <row r="105">
      <c r="A105" s="121"/>
      <c r="B105" s="121"/>
      <c r="C105" s="121"/>
      <c r="D105" s="121"/>
      <c r="E105" s="121"/>
      <c r="F105" s="121"/>
      <c r="G105" s="121"/>
      <c r="H105" s="121"/>
    </row>
    <row r="106">
      <c r="A106" s="121"/>
      <c r="B106" s="121"/>
      <c r="C106" s="121"/>
      <c r="D106" s="121"/>
      <c r="E106" s="121"/>
      <c r="F106" s="121"/>
      <c r="G106" s="121"/>
      <c r="H106" s="121"/>
    </row>
    <row r="107">
      <c r="A107" s="121"/>
      <c r="B107" s="121"/>
      <c r="C107" s="121"/>
      <c r="D107" s="121"/>
      <c r="E107" s="121"/>
      <c r="F107" s="121"/>
      <c r="G107" s="121"/>
      <c r="H107" s="121"/>
    </row>
    <row r="108">
      <c r="A108" s="121"/>
      <c r="B108" s="121"/>
      <c r="C108" s="121"/>
      <c r="D108" s="121"/>
      <c r="E108" s="121"/>
      <c r="F108" s="121"/>
      <c r="G108" s="121"/>
      <c r="H108" s="121"/>
    </row>
    <row r="109">
      <c r="A109" s="121"/>
      <c r="B109" s="121"/>
      <c r="C109" s="121"/>
      <c r="D109" s="121"/>
      <c r="E109" s="121"/>
      <c r="F109" s="121"/>
      <c r="G109" s="121"/>
      <c r="H109" s="121"/>
    </row>
    <row r="110">
      <c r="A110" s="121"/>
      <c r="B110" s="121"/>
      <c r="C110" s="121"/>
      <c r="D110" s="121"/>
      <c r="E110" s="121"/>
      <c r="F110" s="121"/>
      <c r="G110" s="121"/>
      <c r="H110" s="121"/>
    </row>
    <row r="111">
      <c r="A111" s="121"/>
      <c r="B111" s="121"/>
      <c r="C111" s="121"/>
      <c r="D111" s="121"/>
      <c r="E111" s="121"/>
      <c r="F111" s="121"/>
      <c r="G111" s="121"/>
      <c r="H111" s="121"/>
    </row>
    <row r="112">
      <c r="A112" s="121"/>
      <c r="B112" s="121"/>
      <c r="C112" s="121"/>
      <c r="D112" s="121"/>
      <c r="E112" s="121"/>
      <c r="F112" s="121"/>
      <c r="G112" s="121"/>
      <c r="H112" s="121"/>
    </row>
    <row r="113">
      <c r="A113" s="121"/>
      <c r="B113" s="121"/>
      <c r="C113" s="121"/>
      <c r="D113" s="121"/>
      <c r="E113" s="121"/>
      <c r="F113" s="121"/>
      <c r="G113" s="121"/>
      <c r="H113" s="121"/>
    </row>
    <row r="114">
      <c r="A114" s="121"/>
      <c r="B114" s="121"/>
      <c r="C114" s="121"/>
      <c r="D114" s="121"/>
      <c r="E114" s="121"/>
      <c r="F114" s="121"/>
      <c r="G114" s="121"/>
      <c r="H114" s="121"/>
    </row>
    <row r="115">
      <c r="A115" s="121"/>
      <c r="B115" s="121"/>
      <c r="C115" s="121"/>
      <c r="D115" s="121"/>
      <c r="E115" s="121"/>
      <c r="F115" s="121"/>
      <c r="G115" s="121"/>
      <c r="H115" s="121"/>
    </row>
    <row r="116">
      <c r="A116" s="121"/>
      <c r="B116" s="121"/>
      <c r="C116" s="121"/>
      <c r="D116" s="121"/>
      <c r="E116" s="121"/>
      <c r="F116" s="121"/>
      <c r="G116" s="121"/>
      <c r="H116" s="121"/>
    </row>
    <row r="117">
      <c r="A117" s="121"/>
      <c r="B117" s="121"/>
      <c r="C117" s="121"/>
      <c r="D117" s="121"/>
      <c r="E117" s="121"/>
      <c r="F117" s="121"/>
      <c r="G117" s="121"/>
      <c r="H117" s="121"/>
    </row>
    <row r="118">
      <c r="A118" s="121"/>
      <c r="B118" s="121"/>
      <c r="C118" s="121"/>
      <c r="D118" s="121"/>
      <c r="E118" s="121"/>
      <c r="F118" s="121"/>
      <c r="G118" s="121"/>
      <c r="H118" s="121"/>
    </row>
    <row r="119">
      <c r="A119" s="121"/>
      <c r="B119" s="121"/>
      <c r="C119" s="121"/>
      <c r="D119" s="121"/>
      <c r="E119" s="121"/>
      <c r="F119" s="121"/>
      <c r="G119" s="121"/>
      <c r="H119" s="121"/>
    </row>
    <row r="120">
      <c r="A120" s="121"/>
      <c r="B120" s="121"/>
      <c r="C120" s="121"/>
      <c r="D120" s="121"/>
      <c r="E120" s="121"/>
      <c r="F120" s="121"/>
      <c r="G120" s="121"/>
      <c r="H120" s="121"/>
    </row>
    <row r="121">
      <c r="A121" s="121"/>
      <c r="B121" s="121"/>
      <c r="C121" s="121"/>
      <c r="D121" s="121"/>
      <c r="E121" s="121"/>
      <c r="F121" s="121"/>
      <c r="G121" s="121"/>
      <c r="H121" s="121"/>
    </row>
    <row r="122">
      <c r="A122" s="121"/>
      <c r="B122" s="121"/>
      <c r="C122" s="121"/>
      <c r="D122" s="121"/>
      <c r="E122" s="121"/>
      <c r="F122" s="121"/>
      <c r="G122" s="121"/>
      <c r="H122" s="121"/>
    </row>
    <row r="123">
      <c r="A123" s="121"/>
      <c r="B123" s="121"/>
      <c r="C123" s="121"/>
      <c r="D123" s="121"/>
      <c r="E123" s="121"/>
      <c r="F123" s="121"/>
      <c r="G123" s="121"/>
      <c r="H123" s="121"/>
    </row>
    <row r="124">
      <c r="A124" s="121"/>
      <c r="B124" s="121"/>
      <c r="C124" s="121"/>
      <c r="D124" s="121"/>
      <c r="E124" s="121"/>
      <c r="F124" s="121"/>
      <c r="G124" s="121"/>
      <c r="H124" s="121"/>
    </row>
    <row r="125">
      <c r="A125" s="121"/>
      <c r="B125" s="121"/>
      <c r="C125" s="121"/>
      <c r="D125" s="121"/>
      <c r="E125" s="121"/>
      <c r="F125" s="121"/>
      <c r="G125" s="121"/>
      <c r="H125" s="121"/>
    </row>
    <row r="126">
      <c r="A126" s="121"/>
      <c r="B126" s="121"/>
      <c r="C126" s="121"/>
      <c r="D126" s="121"/>
      <c r="E126" s="121"/>
      <c r="F126" s="121"/>
      <c r="G126" s="121"/>
      <c r="H126" s="121"/>
    </row>
    <row r="127">
      <c r="A127" s="121"/>
      <c r="B127" s="121"/>
      <c r="C127" s="121"/>
      <c r="D127" s="121"/>
      <c r="E127" s="121"/>
      <c r="F127" s="121"/>
      <c r="G127" s="121"/>
      <c r="H127" s="121"/>
    </row>
    <row r="128">
      <c r="A128" s="121"/>
      <c r="B128" s="121"/>
      <c r="C128" s="121"/>
      <c r="D128" s="121"/>
      <c r="E128" s="121"/>
      <c r="F128" s="121"/>
      <c r="G128" s="121"/>
      <c r="H128" s="121"/>
    </row>
    <row r="129">
      <c r="A129" s="121"/>
      <c r="B129" s="121"/>
      <c r="C129" s="121"/>
      <c r="D129" s="121"/>
      <c r="E129" s="121"/>
      <c r="F129" s="121"/>
      <c r="G129" s="121"/>
      <c r="H129" s="121"/>
    </row>
    <row r="130">
      <c r="A130" s="121"/>
      <c r="B130" s="121"/>
      <c r="C130" s="121"/>
      <c r="D130" s="121"/>
      <c r="E130" s="121"/>
      <c r="F130" s="121"/>
      <c r="G130" s="121"/>
      <c r="H130" s="121"/>
    </row>
    <row r="131">
      <c r="A131" s="121"/>
      <c r="B131" s="121"/>
      <c r="C131" s="121"/>
      <c r="D131" s="121"/>
      <c r="E131" s="121"/>
      <c r="F131" s="121"/>
      <c r="G131" s="121"/>
      <c r="H131" s="121"/>
    </row>
    <row r="132">
      <c r="A132" s="121"/>
      <c r="B132" s="121"/>
      <c r="C132" s="121"/>
      <c r="D132" s="121"/>
      <c r="E132" s="121"/>
      <c r="F132" s="121"/>
      <c r="G132" s="121"/>
      <c r="H132" s="121"/>
    </row>
    <row r="133">
      <c r="A133" s="121"/>
      <c r="B133" s="121"/>
      <c r="C133" s="121"/>
      <c r="D133" s="121"/>
      <c r="E133" s="121"/>
      <c r="F133" s="121"/>
      <c r="G133" s="121"/>
      <c r="H133" s="121"/>
    </row>
    <row r="134">
      <c r="A134" s="121"/>
      <c r="B134" s="121"/>
      <c r="C134" s="121"/>
      <c r="D134" s="121"/>
      <c r="E134" s="121"/>
      <c r="F134" s="121"/>
      <c r="G134" s="121"/>
      <c r="H134" s="121"/>
    </row>
    <row r="135">
      <c r="A135" s="121"/>
      <c r="B135" s="121"/>
      <c r="C135" s="121"/>
      <c r="D135" s="121"/>
      <c r="E135" s="121"/>
      <c r="F135" s="121"/>
      <c r="G135" s="121"/>
      <c r="H135" s="121"/>
    </row>
    <row r="136">
      <c r="A136" s="121"/>
      <c r="B136" s="121"/>
      <c r="C136" s="121"/>
      <c r="D136" s="121"/>
      <c r="E136" s="121"/>
      <c r="F136" s="121"/>
      <c r="G136" s="121"/>
      <c r="H136" s="121"/>
    </row>
    <row r="137">
      <c r="A137" s="121"/>
      <c r="B137" s="121"/>
      <c r="C137" s="121"/>
      <c r="D137" s="121"/>
      <c r="E137" s="121"/>
      <c r="F137" s="121"/>
      <c r="G137" s="121"/>
      <c r="H137" s="121"/>
    </row>
    <row r="138">
      <c r="A138" s="121"/>
      <c r="B138" s="121"/>
      <c r="C138" s="121"/>
      <c r="D138" s="121"/>
      <c r="E138" s="121"/>
      <c r="F138" s="121"/>
      <c r="G138" s="121"/>
      <c r="H138" s="121"/>
    </row>
    <row r="139">
      <c r="A139" s="121"/>
      <c r="B139" s="121"/>
      <c r="C139" s="121"/>
      <c r="D139" s="121"/>
      <c r="E139" s="121"/>
      <c r="F139" s="121"/>
      <c r="G139" s="121"/>
      <c r="H139" s="121"/>
    </row>
    <row r="140">
      <c r="A140" s="121"/>
      <c r="B140" s="121"/>
      <c r="C140" s="121"/>
      <c r="D140" s="121"/>
      <c r="E140" s="121"/>
      <c r="F140" s="121"/>
      <c r="G140" s="121"/>
      <c r="H140" s="121"/>
    </row>
    <row r="141">
      <c r="A141" s="121"/>
      <c r="B141" s="121"/>
      <c r="C141" s="121"/>
      <c r="D141" s="121"/>
      <c r="E141" s="121"/>
      <c r="F141" s="121"/>
      <c r="G141" s="121"/>
      <c r="H141" s="121"/>
    </row>
    <row r="142">
      <c r="A142" s="121"/>
      <c r="B142" s="121"/>
      <c r="C142" s="121"/>
      <c r="D142" s="121"/>
      <c r="E142" s="121"/>
      <c r="F142" s="121"/>
      <c r="G142" s="121"/>
      <c r="H142" s="121"/>
    </row>
    <row r="143">
      <c r="A143" s="121"/>
      <c r="B143" s="121"/>
      <c r="C143" s="121"/>
      <c r="D143" s="121"/>
      <c r="E143" s="121"/>
      <c r="F143" s="121"/>
      <c r="G143" s="121"/>
      <c r="H143" s="121"/>
    </row>
    <row r="144">
      <c r="A144" s="121"/>
      <c r="B144" s="121"/>
      <c r="C144" s="121"/>
      <c r="D144" s="121"/>
      <c r="E144" s="121"/>
      <c r="F144" s="121"/>
      <c r="G144" s="121"/>
      <c r="H144" s="121"/>
    </row>
    <row r="145">
      <c r="A145" s="121"/>
      <c r="B145" s="121"/>
      <c r="C145" s="121"/>
      <c r="D145" s="121"/>
      <c r="E145" s="121"/>
      <c r="F145" s="121"/>
      <c r="G145" s="121"/>
      <c r="H145" s="121"/>
    </row>
    <row r="146">
      <c r="A146" s="121"/>
      <c r="B146" s="121"/>
      <c r="C146" s="121"/>
      <c r="D146" s="121"/>
      <c r="E146" s="121"/>
      <c r="F146" s="121"/>
      <c r="G146" s="121"/>
      <c r="H146" s="121"/>
    </row>
    <row r="147">
      <c r="A147" s="121"/>
      <c r="B147" s="121"/>
      <c r="C147" s="121"/>
      <c r="D147" s="121"/>
      <c r="E147" s="121"/>
      <c r="F147" s="121"/>
      <c r="G147" s="121"/>
      <c r="H147" s="121"/>
    </row>
    <row r="148">
      <c r="A148" s="121"/>
      <c r="B148" s="121"/>
      <c r="C148" s="121"/>
      <c r="D148" s="121"/>
      <c r="E148" s="121"/>
      <c r="F148" s="121"/>
      <c r="G148" s="121"/>
      <c r="H148" s="121"/>
    </row>
    <row r="149">
      <c r="A149" s="121"/>
      <c r="B149" s="121"/>
      <c r="C149" s="121"/>
      <c r="D149" s="121"/>
      <c r="E149" s="121"/>
      <c r="F149" s="121"/>
      <c r="G149" s="121"/>
      <c r="H149" s="121"/>
    </row>
    <row r="150">
      <c r="A150" s="121"/>
      <c r="B150" s="121"/>
      <c r="C150" s="121"/>
      <c r="D150" s="121"/>
      <c r="E150" s="121"/>
      <c r="F150" s="121"/>
      <c r="G150" s="121"/>
      <c r="H150" s="121"/>
    </row>
    <row r="151">
      <c r="A151" s="121"/>
      <c r="B151" s="121"/>
      <c r="C151" s="121"/>
      <c r="D151" s="121"/>
      <c r="E151" s="121"/>
      <c r="F151" s="121"/>
      <c r="G151" s="121"/>
      <c r="H151" s="121"/>
    </row>
    <row r="152">
      <c r="A152" s="121"/>
      <c r="B152" s="121"/>
      <c r="C152" s="121"/>
      <c r="D152" s="121"/>
      <c r="E152" s="121"/>
      <c r="F152" s="121"/>
      <c r="G152" s="121"/>
      <c r="H152" s="121"/>
    </row>
    <row r="153">
      <c r="A153" s="121"/>
      <c r="B153" s="121"/>
      <c r="C153" s="121"/>
      <c r="D153" s="121"/>
      <c r="E153" s="121"/>
      <c r="F153" s="121"/>
      <c r="G153" s="121"/>
      <c r="H153" s="121"/>
    </row>
    <row r="154">
      <c r="A154" s="121"/>
      <c r="B154" s="121"/>
      <c r="C154" s="121"/>
      <c r="D154" s="121"/>
      <c r="E154" s="121"/>
      <c r="F154" s="121"/>
      <c r="G154" s="121"/>
      <c r="H154" s="121"/>
    </row>
    <row r="155">
      <c r="A155" s="121"/>
      <c r="B155" s="121"/>
      <c r="C155" s="121"/>
      <c r="D155" s="121"/>
      <c r="E155" s="121"/>
      <c r="F155" s="121"/>
      <c r="G155" s="121"/>
      <c r="H155" s="121"/>
    </row>
    <row r="156">
      <c r="A156" s="121"/>
      <c r="B156" s="121"/>
      <c r="C156" s="121"/>
      <c r="D156" s="121"/>
      <c r="E156" s="121"/>
      <c r="F156" s="121"/>
      <c r="G156" s="121"/>
      <c r="H156" s="121"/>
    </row>
    <row r="157">
      <c r="A157" s="121"/>
      <c r="B157" s="121"/>
      <c r="C157" s="121"/>
      <c r="D157" s="121"/>
      <c r="E157" s="121"/>
      <c r="F157" s="121"/>
      <c r="G157" s="121"/>
      <c r="H157" s="121"/>
    </row>
    <row r="158">
      <c r="A158" s="121"/>
      <c r="B158" s="121"/>
      <c r="C158" s="121"/>
      <c r="D158" s="121"/>
      <c r="E158" s="121"/>
      <c r="F158" s="121"/>
      <c r="G158" s="121"/>
      <c r="H158" s="121"/>
    </row>
    <row r="159">
      <c r="A159" s="121"/>
      <c r="B159" s="121"/>
      <c r="C159" s="121"/>
      <c r="D159" s="121"/>
      <c r="E159" s="121"/>
      <c r="F159" s="121"/>
      <c r="G159" s="121"/>
      <c r="H159" s="121"/>
    </row>
    <row r="160">
      <c r="A160" s="121"/>
      <c r="B160" s="121"/>
      <c r="C160" s="121"/>
      <c r="D160" s="121"/>
      <c r="E160" s="121"/>
      <c r="F160" s="121"/>
      <c r="G160" s="121"/>
      <c r="H160" s="121"/>
    </row>
    <row r="161">
      <c r="A161" s="121"/>
      <c r="B161" s="121"/>
      <c r="C161" s="121"/>
      <c r="D161" s="121"/>
      <c r="E161" s="121"/>
      <c r="F161" s="121"/>
      <c r="G161" s="121"/>
      <c r="H161" s="121"/>
    </row>
    <row r="162">
      <c r="A162" s="121"/>
      <c r="B162" s="121"/>
      <c r="C162" s="121"/>
      <c r="D162" s="121"/>
      <c r="E162" s="121"/>
      <c r="F162" s="121"/>
      <c r="G162" s="121"/>
      <c r="H162" s="121"/>
    </row>
    <row r="163">
      <c r="A163" s="121"/>
      <c r="B163" s="121"/>
      <c r="C163" s="121"/>
      <c r="D163" s="121"/>
      <c r="E163" s="121"/>
      <c r="F163" s="121"/>
      <c r="G163" s="121"/>
      <c r="H163" s="121"/>
    </row>
    <row r="164">
      <c r="A164" s="121"/>
      <c r="B164" s="121"/>
      <c r="C164" s="121"/>
      <c r="D164" s="121"/>
      <c r="E164" s="121"/>
      <c r="F164" s="121"/>
      <c r="G164" s="121"/>
      <c r="H164" s="121"/>
    </row>
    <row r="165">
      <c r="A165" s="121"/>
      <c r="B165" s="121"/>
      <c r="C165" s="121"/>
      <c r="D165" s="121"/>
      <c r="E165" s="121"/>
      <c r="F165" s="121"/>
      <c r="G165" s="121"/>
      <c r="H165" s="121"/>
    </row>
    <row r="166">
      <c r="A166" s="121"/>
      <c r="B166" s="121"/>
      <c r="C166" s="121"/>
      <c r="D166" s="121"/>
      <c r="E166" s="121"/>
      <c r="F166" s="121"/>
      <c r="G166" s="121"/>
      <c r="H166" s="121"/>
    </row>
    <row r="167">
      <c r="A167" s="121"/>
      <c r="B167" s="121"/>
      <c r="C167" s="121"/>
      <c r="D167" s="121"/>
      <c r="E167" s="121"/>
      <c r="F167" s="121"/>
      <c r="G167" s="121"/>
      <c r="H167" s="121"/>
    </row>
    <row r="168">
      <c r="A168" s="121"/>
      <c r="B168" s="121"/>
      <c r="C168" s="121"/>
      <c r="D168" s="121"/>
      <c r="E168" s="121"/>
      <c r="F168" s="121"/>
      <c r="G168" s="121"/>
      <c r="H168" s="121"/>
    </row>
    <row r="169">
      <c r="A169" s="121"/>
      <c r="B169" s="121"/>
      <c r="C169" s="121"/>
      <c r="D169" s="121"/>
      <c r="E169" s="121"/>
      <c r="F169" s="121"/>
      <c r="G169" s="121"/>
      <c r="H169" s="121"/>
    </row>
    <row r="170">
      <c r="A170" s="121"/>
      <c r="B170" s="121"/>
      <c r="C170" s="121"/>
      <c r="D170" s="121"/>
      <c r="E170" s="121"/>
      <c r="F170" s="121"/>
      <c r="G170" s="121"/>
      <c r="H170" s="121"/>
    </row>
    <row r="171">
      <c r="A171" s="121"/>
      <c r="B171" s="121"/>
      <c r="C171" s="121"/>
      <c r="D171" s="121"/>
      <c r="E171" s="121"/>
      <c r="F171" s="121"/>
      <c r="G171" s="121"/>
      <c r="H171" s="121"/>
    </row>
    <row r="172">
      <c r="A172" s="121"/>
      <c r="B172" s="121"/>
      <c r="C172" s="121"/>
      <c r="D172" s="121"/>
      <c r="E172" s="121"/>
      <c r="F172" s="121"/>
      <c r="G172" s="121"/>
      <c r="H172" s="121"/>
    </row>
    <row r="173">
      <c r="A173" s="121"/>
      <c r="B173" s="121"/>
      <c r="C173" s="121"/>
      <c r="D173" s="121"/>
      <c r="E173" s="121"/>
      <c r="F173" s="121"/>
      <c r="G173" s="121"/>
      <c r="H173" s="121"/>
    </row>
    <row r="174">
      <c r="A174" s="121"/>
      <c r="B174" s="121"/>
      <c r="C174" s="121"/>
      <c r="D174" s="121"/>
      <c r="E174" s="121"/>
      <c r="F174" s="121"/>
      <c r="G174" s="121"/>
      <c r="H174" s="121"/>
    </row>
    <row r="175">
      <c r="A175" s="121"/>
      <c r="B175" s="121"/>
      <c r="C175" s="121"/>
      <c r="D175" s="121"/>
      <c r="E175" s="121"/>
      <c r="F175" s="121"/>
      <c r="G175" s="121"/>
      <c r="H175" s="121"/>
    </row>
    <row r="176">
      <c r="A176" s="121"/>
      <c r="B176" s="121"/>
      <c r="C176" s="121"/>
      <c r="D176" s="121"/>
      <c r="E176" s="121"/>
      <c r="F176" s="121"/>
      <c r="G176" s="121"/>
      <c r="H176" s="121"/>
    </row>
    <row r="177">
      <c r="A177" s="121"/>
      <c r="B177" s="121"/>
      <c r="C177" s="121"/>
      <c r="D177" s="121"/>
      <c r="E177" s="121"/>
      <c r="F177" s="121"/>
      <c r="G177" s="121"/>
      <c r="H177" s="121"/>
    </row>
    <row r="178">
      <c r="A178" s="121"/>
      <c r="B178" s="121"/>
      <c r="C178" s="121"/>
      <c r="D178" s="121"/>
      <c r="E178" s="121"/>
      <c r="F178" s="121"/>
      <c r="G178" s="121"/>
      <c r="H178" s="121"/>
    </row>
    <row r="179">
      <c r="A179" s="121"/>
      <c r="B179" s="121"/>
      <c r="C179" s="121"/>
      <c r="D179" s="121"/>
      <c r="E179" s="121"/>
      <c r="F179" s="121"/>
      <c r="G179" s="121"/>
      <c r="H179" s="121"/>
    </row>
    <row r="180">
      <c r="A180" s="121"/>
      <c r="B180" s="121"/>
      <c r="C180" s="121"/>
      <c r="D180" s="121"/>
      <c r="E180" s="121"/>
      <c r="F180" s="121"/>
      <c r="G180" s="121"/>
      <c r="H180" s="121"/>
    </row>
    <row r="181">
      <c r="A181" s="121"/>
      <c r="B181" s="121"/>
      <c r="C181" s="121"/>
      <c r="D181" s="121"/>
      <c r="E181" s="121"/>
      <c r="F181" s="121"/>
      <c r="G181" s="121"/>
      <c r="H181" s="121"/>
    </row>
    <row r="182">
      <c r="A182" s="121"/>
      <c r="B182" s="121"/>
      <c r="C182" s="121"/>
      <c r="D182" s="121"/>
      <c r="E182" s="121"/>
      <c r="F182" s="121"/>
      <c r="G182" s="121"/>
      <c r="H182" s="121"/>
    </row>
    <row r="183">
      <c r="A183" s="121"/>
      <c r="B183" s="121"/>
      <c r="C183" s="121"/>
      <c r="D183" s="121"/>
      <c r="E183" s="121"/>
      <c r="F183" s="121"/>
      <c r="G183" s="121"/>
      <c r="H183" s="121"/>
    </row>
    <row r="184">
      <c r="A184" s="121"/>
      <c r="B184" s="121"/>
      <c r="C184" s="121"/>
      <c r="D184" s="121"/>
      <c r="E184" s="121"/>
      <c r="F184" s="121"/>
      <c r="G184" s="121"/>
      <c r="H184" s="121"/>
    </row>
    <row r="185">
      <c r="A185" s="121"/>
      <c r="B185" s="121"/>
      <c r="C185" s="121"/>
      <c r="D185" s="121"/>
      <c r="E185" s="121"/>
      <c r="F185" s="121"/>
      <c r="G185" s="121"/>
      <c r="H185" s="121"/>
    </row>
    <row r="186">
      <c r="A186" s="121"/>
      <c r="B186" s="121"/>
      <c r="C186" s="121"/>
      <c r="D186" s="121"/>
      <c r="E186" s="121"/>
      <c r="F186" s="121"/>
      <c r="G186" s="121"/>
      <c r="H186" s="121"/>
    </row>
    <row r="187">
      <c r="A187" s="121"/>
      <c r="B187" s="121"/>
      <c r="C187" s="121"/>
      <c r="D187" s="121"/>
      <c r="E187" s="121"/>
      <c r="F187" s="121"/>
      <c r="G187" s="121"/>
      <c r="H187" s="121"/>
    </row>
    <row r="188">
      <c r="A188" s="121"/>
      <c r="B188" s="121"/>
      <c r="C188" s="121"/>
      <c r="D188" s="121"/>
      <c r="E188" s="121"/>
      <c r="F188" s="121"/>
      <c r="G188" s="121"/>
      <c r="H188" s="121"/>
    </row>
    <row r="189">
      <c r="A189" s="121"/>
      <c r="B189" s="121"/>
      <c r="C189" s="121"/>
      <c r="D189" s="121"/>
      <c r="E189" s="121"/>
      <c r="F189" s="121"/>
      <c r="G189" s="121"/>
      <c r="H189" s="121"/>
    </row>
    <row r="190">
      <c r="A190" s="121"/>
      <c r="B190" s="121"/>
      <c r="C190" s="121"/>
      <c r="D190" s="121"/>
      <c r="E190" s="121"/>
      <c r="F190" s="121"/>
      <c r="G190" s="121"/>
      <c r="H190" s="121"/>
    </row>
    <row r="191">
      <c r="A191" s="121"/>
      <c r="B191" s="121"/>
      <c r="C191" s="121"/>
      <c r="D191" s="121"/>
      <c r="E191" s="121"/>
      <c r="F191" s="121"/>
      <c r="G191" s="121"/>
      <c r="H191" s="121"/>
    </row>
    <row r="192">
      <c r="A192" s="121"/>
      <c r="B192" s="121"/>
      <c r="C192" s="121"/>
      <c r="D192" s="121"/>
      <c r="E192" s="121"/>
      <c r="F192" s="121"/>
      <c r="G192" s="121"/>
      <c r="H192" s="121"/>
    </row>
    <row r="193">
      <c r="A193" s="121"/>
      <c r="B193" s="121"/>
      <c r="C193" s="121"/>
      <c r="D193" s="121"/>
      <c r="E193" s="121"/>
      <c r="F193" s="121"/>
      <c r="G193" s="121"/>
      <c r="H193" s="121"/>
    </row>
    <row r="194">
      <c r="A194" s="121"/>
      <c r="B194" s="121"/>
      <c r="C194" s="121"/>
      <c r="D194" s="121"/>
      <c r="E194" s="121"/>
      <c r="F194" s="121"/>
      <c r="G194" s="121"/>
      <c r="H194" s="121"/>
    </row>
    <row r="195">
      <c r="A195" s="121"/>
      <c r="B195" s="121"/>
      <c r="C195" s="121"/>
      <c r="D195" s="121"/>
      <c r="E195" s="121"/>
      <c r="F195" s="121"/>
      <c r="G195" s="121"/>
      <c r="H195" s="121"/>
    </row>
    <row r="196">
      <c r="A196" s="121"/>
      <c r="B196" s="121"/>
      <c r="C196" s="121"/>
      <c r="D196" s="121"/>
      <c r="E196" s="121"/>
      <c r="F196" s="121"/>
      <c r="G196" s="121"/>
      <c r="H196" s="121"/>
    </row>
    <row r="197">
      <c r="A197" s="121"/>
      <c r="B197" s="121"/>
      <c r="C197" s="121"/>
      <c r="D197" s="121"/>
      <c r="E197" s="121"/>
      <c r="F197" s="121"/>
      <c r="G197" s="121"/>
      <c r="H197" s="121"/>
    </row>
    <row r="198">
      <c r="A198" s="121"/>
      <c r="B198" s="121"/>
      <c r="C198" s="121"/>
      <c r="D198" s="121"/>
      <c r="E198" s="121"/>
      <c r="F198" s="121"/>
      <c r="G198" s="121"/>
      <c r="H198" s="121"/>
    </row>
    <row r="199">
      <c r="A199" s="121"/>
      <c r="B199" s="121"/>
      <c r="C199" s="121"/>
      <c r="D199" s="121"/>
      <c r="E199" s="121"/>
      <c r="F199" s="121"/>
      <c r="G199" s="121"/>
      <c r="H199" s="121"/>
    </row>
    <row r="200">
      <c r="A200" s="121"/>
      <c r="B200" s="121"/>
      <c r="C200" s="121"/>
      <c r="D200" s="121"/>
      <c r="E200" s="121"/>
      <c r="F200" s="121"/>
      <c r="G200" s="121"/>
      <c r="H200" s="121"/>
    </row>
    <row r="201">
      <c r="A201" s="121"/>
      <c r="B201" s="121"/>
      <c r="C201" s="121"/>
      <c r="D201" s="121"/>
      <c r="E201" s="121"/>
      <c r="F201" s="121"/>
      <c r="G201" s="121"/>
      <c r="H201" s="121"/>
    </row>
    <row r="202">
      <c r="A202" s="121"/>
      <c r="B202" s="121"/>
      <c r="C202" s="121"/>
      <c r="D202" s="121"/>
      <c r="E202" s="121"/>
      <c r="F202" s="121"/>
      <c r="G202" s="121"/>
      <c r="H202" s="121"/>
    </row>
    <row r="203">
      <c r="A203" s="121"/>
      <c r="B203" s="121"/>
      <c r="C203" s="121"/>
      <c r="D203" s="121"/>
      <c r="E203" s="121"/>
      <c r="F203" s="121"/>
      <c r="G203" s="121"/>
      <c r="H203" s="121"/>
    </row>
    <row r="204">
      <c r="A204" s="121"/>
      <c r="B204" s="121"/>
      <c r="C204" s="121"/>
      <c r="D204" s="121"/>
      <c r="E204" s="121"/>
      <c r="F204" s="121"/>
      <c r="G204" s="121"/>
      <c r="H204" s="121"/>
    </row>
    <row r="205">
      <c r="A205" s="121"/>
      <c r="B205" s="121"/>
      <c r="C205" s="121"/>
      <c r="D205" s="121"/>
      <c r="E205" s="121"/>
      <c r="F205" s="121"/>
      <c r="G205" s="121"/>
      <c r="H205" s="121"/>
    </row>
    <row r="206">
      <c r="A206" s="121"/>
      <c r="B206" s="121"/>
      <c r="C206" s="121"/>
      <c r="D206" s="121"/>
      <c r="E206" s="121"/>
      <c r="F206" s="121"/>
      <c r="G206" s="121"/>
      <c r="H206" s="121"/>
    </row>
    <row r="207">
      <c r="A207" s="121"/>
      <c r="B207" s="121"/>
      <c r="C207" s="121"/>
      <c r="D207" s="121"/>
      <c r="E207" s="121"/>
      <c r="F207" s="121"/>
      <c r="G207" s="121"/>
      <c r="H207" s="121"/>
    </row>
    <row r="208">
      <c r="A208" s="121"/>
      <c r="B208" s="121"/>
      <c r="C208" s="121"/>
      <c r="D208" s="121"/>
      <c r="E208" s="121"/>
      <c r="F208" s="121"/>
      <c r="G208" s="121"/>
      <c r="H208" s="121"/>
    </row>
    <row r="209">
      <c r="A209" s="121"/>
      <c r="B209" s="121"/>
      <c r="C209" s="121"/>
      <c r="D209" s="121"/>
      <c r="E209" s="121"/>
      <c r="F209" s="121"/>
      <c r="G209" s="121"/>
      <c r="H209" s="121"/>
    </row>
    <row r="210">
      <c r="A210" s="121"/>
      <c r="B210" s="121"/>
      <c r="C210" s="121"/>
      <c r="D210" s="121"/>
      <c r="E210" s="121"/>
      <c r="F210" s="121"/>
      <c r="G210" s="121"/>
      <c r="H210" s="121"/>
    </row>
    <row r="211">
      <c r="A211" s="121"/>
      <c r="B211" s="121"/>
      <c r="C211" s="121"/>
      <c r="D211" s="121"/>
      <c r="E211" s="121"/>
      <c r="F211" s="121"/>
      <c r="G211" s="121"/>
      <c r="H211" s="121"/>
    </row>
    <row r="212">
      <c r="A212" s="121"/>
      <c r="B212" s="121"/>
      <c r="C212" s="121"/>
      <c r="D212" s="121"/>
      <c r="E212" s="121"/>
      <c r="F212" s="121"/>
      <c r="G212" s="121"/>
      <c r="H212" s="121"/>
    </row>
    <row r="213">
      <c r="A213" s="121"/>
      <c r="B213" s="121"/>
      <c r="C213" s="121"/>
      <c r="D213" s="121"/>
      <c r="E213" s="121"/>
      <c r="F213" s="121"/>
      <c r="G213" s="121"/>
      <c r="H213" s="121"/>
    </row>
    <row r="214">
      <c r="A214" s="121"/>
      <c r="B214" s="121"/>
      <c r="C214" s="121"/>
      <c r="D214" s="121"/>
      <c r="E214" s="121"/>
      <c r="F214" s="121"/>
      <c r="G214" s="121"/>
      <c r="H214" s="121"/>
    </row>
    <row r="215">
      <c r="A215" s="121"/>
      <c r="B215" s="121"/>
      <c r="C215" s="121"/>
      <c r="D215" s="121"/>
      <c r="E215" s="121"/>
      <c r="F215" s="121"/>
      <c r="G215" s="121"/>
      <c r="H215" s="121"/>
    </row>
    <row r="216">
      <c r="A216" s="121"/>
      <c r="B216" s="121"/>
      <c r="C216" s="121"/>
      <c r="D216" s="121"/>
      <c r="E216" s="121"/>
      <c r="F216" s="121"/>
      <c r="G216" s="121"/>
      <c r="H216" s="121"/>
    </row>
    <row r="217">
      <c r="A217" s="121"/>
      <c r="B217" s="121"/>
      <c r="C217" s="121"/>
      <c r="D217" s="121"/>
      <c r="E217" s="121"/>
      <c r="F217" s="121"/>
      <c r="G217" s="121"/>
      <c r="H217" s="121"/>
    </row>
    <row r="218">
      <c r="A218" s="121"/>
      <c r="B218" s="121"/>
      <c r="C218" s="121"/>
      <c r="D218" s="121"/>
      <c r="E218" s="121"/>
      <c r="F218" s="121"/>
      <c r="G218" s="121"/>
      <c r="H218" s="121"/>
    </row>
    <row r="219">
      <c r="A219" s="121"/>
      <c r="B219" s="121"/>
      <c r="C219" s="121"/>
      <c r="D219" s="121"/>
      <c r="E219" s="121"/>
      <c r="F219" s="121"/>
      <c r="G219" s="121"/>
      <c r="H219" s="121"/>
    </row>
    <row r="220">
      <c r="A220" s="121"/>
      <c r="B220" s="121"/>
      <c r="C220" s="121"/>
      <c r="D220" s="121"/>
      <c r="E220" s="121"/>
      <c r="F220" s="121"/>
      <c r="G220" s="121"/>
      <c r="H220" s="121"/>
    </row>
    <row r="221">
      <c r="A221" s="121"/>
      <c r="B221" s="121"/>
      <c r="C221" s="121"/>
      <c r="D221" s="121"/>
      <c r="E221" s="121"/>
      <c r="F221" s="121"/>
      <c r="G221" s="121"/>
      <c r="H221" s="121"/>
    </row>
    <row r="222">
      <c r="A222" s="121"/>
      <c r="B222" s="121"/>
      <c r="C222" s="121"/>
      <c r="D222" s="121"/>
      <c r="E222" s="121"/>
      <c r="F222" s="121"/>
      <c r="G222" s="121"/>
      <c r="H222" s="121"/>
    </row>
    <row r="223">
      <c r="A223" s="121"/>
      <c r="B223" s="121"/>
      <c r="C223" s="121"/>
      <c r="D223" s="121"/>
      <c r="E223" s="121"/>
      <c r="F223" s="121"/>
      <c r="G223" s="121"/>
      <c r="H223" s="121"/>
    </row>
    <row r="224">
      <c r="A224" s="121"/>
      <c r="B224" s="121"/>
      <c r="C224" s="121"/>
      <c r="D224" s="121"/>
      <c r="E224" s="121"/>
      <c r="F224" s="121"/>
      <c r="G224" s="121"/>
      <c r="H224" s="121"/>
    </row>
    <row r="225">
      <c r="A225" s="121"/>
      <c r="B225" s="121"/>
      <c r="C225" s="121"/>
      <c r="D225" s="121"/>
      <c r="E225" s="121"/>
      <c r="F225" s="121"/>
      <c r="G225" s="121"/>
      <c r="H225" s="121"/>
    </row>
    <row r="226">
      <c r="A226" s="121"/>
      <c r="B226" s="121"/>
      <c r="C226" s="121"/>
      <c r="D226" s="121"/>
      <c r="E226" s="121"/>
      <c r="F226" s="121"/>
      <c r="G226" s="121"/>
      <c r="H226" s="121"/>
    </row>
    <row r="227">
      <c r="A227" s="121"/>
      <c r="B227" s="121"/>
      <c r="C227" s="121"/>
      <c r="D227" s="121"/>
      <c r="E227" s="121"/>
      <c r="F227" s="121"/>
      <c r="G227" s="121"/>
      <c r="H227" s="121"/>
    </row>
    <row r="228">
      <c r="A228" s="121"/>
      <c r="B228" s="121"/>
      <c r="C228" s="121"/>
      <c r="D228" s="121"/>
      <c r="E228" s="121"/>
      <c r="F228" s="121"/>
      <c r="G228" s="121"/>
      <c r="H228" s="121"/>
    </row>
    <row r="229">
      <c r="A229" s="121"/>
      <c r="B229" s="121"/>
      <c r="C229" s="121"/>
      <c r="D229" s="121"/>
      <c r="E229" s="121"/>
      <c r="F229" s="121"/>
      <c r="G229" s="121"/>
      <c r="H229" s="121"/>
    </row>
    <row r="230">
      <c r="A230" s="121"/>
      <c r="B230" s="121"/>
      <c r="C230" s="121"/>
      <c r="D230" s="121"/>
      <c r="E230" s="121"/>
      <c r="F230" s="121"/>
      <c r="G230" s="121"/>
      <c r="H230" s="121"/>
    </row>
    <row r="231">
      <c r="A231" s="121"/>
      <c r="B231" s="121"/>
      <c r="C231" s="121"/>
      <c r="D231" s="121"/>
      <c r="E231" s="121"/>
      <c r="F231" s="121"/>
      <c r="G231" s="121"/>
      <c r="H231" s="121"/>
    </row>
    <row r="232">
      <c r="A232" s="121"/>
      <c r="B232" s="121"/>
      <c r="C232" s="121"/>
      <c r="D232" s="121"/>
      <c r="E232" s="121"/>
      <c r="F232" s="121"/>
      <c r="G232" s="121"/>
      <c r="H232" s="121"/>
    </row>
    <row r="233">
      <c r="A233" s="121"/>
      <c r="B233" s="121"/>
      <c r="C233" s="121"/>
      <c r="D233" s="121"/>
      <c r="E233" s="121"/>
      <c r="F233" s="121"/>
      <c r="G233" s="121"/>
      <c r="H233" s="121"/>
    </row>
    <row r="234">
      <c r="A234" s="121"/>
      <c r="B234" s="121"/>
      <c r="C234" s="121"/>
      <c r="D234" s="121"/>
      <c r="E234" s="121"/>
      <c r="F234" s="121"/>
      <c r="G234" s="121"/>
      <c r="H234" s="121"/>
    </row>
    <row r="235">
      <c r="A235" s="121"/>
      <c r="B235" s="121"/>
      <c r="C235" s="121"/>
      <c r="D235" s="121"/>
      <c r="E235" s="121"/>
      <c r="F235" s="121"/>
      <c r="G235" s="121"/>
      <c r="H235" s="121"/>
    </row>
    <row r="236">
      <c r="A236" s="121"/>
      <c r="B236" s="121"/>
      <c r="C236" s="121"/>
      <c r="D236" s="121"/>
      <c r="E236" s="121"/>
      <c r="F236" s="121"/>
      <c r="G236" s="121"/>
      <c r="H236" s="121"/>
    </row>
    <row r="237">
      <c r="A237" s="121"/>
      <c r="B237" s="121"/>
      <c r="C237" s="121"/>
      <c r="D237" s="121"/>
      <c r="E237" s="121"/>
      <c r="F237" s="121"/>
      <c r="G237" s="121"/>
      <c r="H237" s="121"/>
    </row>
    <row r="238">
      <c r="A238" s="121"/>
      <c r="B238" s="121"/>
      <c r="C238" s="121"/>
      <c r="D238" s="121"/>
      <c r="E238" s="121"/>
      <c r="F238" s="121"/>
      <c r="G238" s="121"/>
      <c r="H238" s="121"/>
    </row>
    <row r="239">
      <c r="A239" s="121"/>
      <c r="B239" s="121"/>
      <c r="C239" s="121"/>
      <c r="D239" s="121"/>
      <c r="E239" s="121"/>
      <c r="F239" s="121"/>
      <c r="G239" s="121"/>
      <c r="H239" s="121"/>
    </row>
    <row r="240">
      <c r="A240" s="121"/>
      <c r="B240" s="121"/>
      <c r="C240" s="121"/>
      <c r="D240" s="121"/>
      <c r="E240" s="121"/>
      <c r="F240" s="121"/>
      <c r="G240" s="121"/>
      <c r="H240" s="121"/>
    </row>
    <row r="241">
      <c r="A241" s="121"/>
      <c r="B241" s="121"/>
      <c r="C241" s="121"/>
      <c r="D241" s="121"/>
      <c r="E241" s="121"/>
      <c r="F241" s="121"/>
      <c r="G241" s="121"/>
      <c r="H241" s="121"/>
    </row>
    <row r="242">
      <c r="A242" s="121"/>
      <c r="B242" s="121"/>
      <c r="C242" s="121"/>
      <c r="D242" s="121"/>
      <c r="E242" s="121"/>
      <c r="F242" s="121"/>
      <c r="G242" s="121"/>
      <c r="H242" s="121"/>
    </row>
    <row r="243">
      <c r="A243" s="121"/>
      <c r="B243" s="121"/>
      <c r="C243" s="121"/>
      <c r="D243" s="121"/>
      <c r="E243" s="121"/>
      <c r="F243" s="121"/>
      <c r="G243" s="121"/>
      <c r="H243" s="121"/>
    </row>
    <row r="244">
      <c r="A244" s="121"/>
      <c r="B244" s="121"/>
      <c r="C244" s="121"/>
      <c r="D244" s="121"/>
      <c r="E244" s="121"/>
      <c r="F244" s="121"/>
      <c r="G244" s="121"/>
      <c r="H244" s="121"/>
    </row>
    <row r="245">
      <c r="A245" s="121"/>
      <c r="B245" s="121"/>
      <c r="C245" s="121"/>
      <c r="D245" s="121"/>
      <c r="E245" s="121"/>
      <c r="F245" s="121"/>
      <c r="G245" s="121"/>
      <c r="H245" s="121"/>
    </row>
    <row r="246">
      <c r="A246" s="121"/>
      <c r="B246" s="121"/>
      <c r="C246" s="121"/>
      <c r="D246" s="121"/>
      <c r="E246" s="121"/>
      <c r="F246" s="121"/>
      <c r="G246" s="121"/>
      <c r="H246" s="121"/>
    </row>
    <row r="247">
      <c r="A247" s="121"/>
      <c r="B247" s="121"/>
      <c r="C247" s="121"/>
      <c r="D247" s="121"/>
      <c r="E247" s="121"/>
      <c r="F247" s="121"/>
      <c r="G247" s="121"/>
      <c r="H247" s="121"/>
    </row>
    <row r="248">
      <c r="A248" s="121"/>
      <c r="B248" s="121"/>
      <c r="C248" s="121"/>
      <c r="D248" s="121"/>
      <c r="E248" s="121"/>
      <c r="F248" s="121"/>
      <c r="G248" s="121"/>
      <c r="H248" s="121"/>
    </row>
    <row r="249">
      <c r="A249" s="121"/>
      <c r="B249" s="121"/>
      <c r="C249" s="121"/>
      <c r="D249" s="121"/>
      <c r="E249" s="121"/>
      <c r="F249" s="121"/>
      <c r="G249" s="121"/>
      <c r="H249" s="121"/>
    </row>
    <row r="250">
      <c r="A250" s="121"/>
      <c r="B250" s="121"/>
      <c r="C250" s="121"/>
      <c r="D250" s="121"/>
      <c r="E250" s="121"/>
      <c r="F250" s="121"/>
      <c r="G250" s="121"/>
      <c r="H250" s="121"/>
    </row>
    <row r="251">
      <c r="A251" s="121"/>
      <c r="B251" s="121"/>
      <c r="C251" s="121"/>
      <c r="D251" s="121"/>
      <c r="E251" s="121"/>
      <c r="F251" s="121"/>
      <c r="G251" s="121"/>
      <c r="H251" s="121"/>
    </row>
    <row r="252">
      <c r="A252" s="121"/>
      <c r="B252" s="121"/>
      <c r="C252" s="121"/>
      <c r="D252" s="121"/>
      <c r="E252" s="121"/>
      <c r="F252" s="121"/>
      <c r="G252" s="121"/>
      <c r="H252" s="121"/>
    </row>
    <row r="253">
      <c r="A253" s="121"/>
      <c r="B253" s="121"/>
      <c r="C253" s="121"/>
      <c r="D253" s="121"/>
      <c r="E253" s="121"/>
      <c r="F253" s="121"/>
      <c r="G253" s="121"/>
      <c r="H253" s="121"/>
    </row>
    <row r="254">
      <c r="A254" s="121"/>
      <c r="B254" s="121"/>
      <c r="C254" s="121"/>
      <c r="D254" s="121"/>
      <c r="E254" s="121"/>
      <c r="F254" s="121"/>
      <c r="G254" s="121"/>
      <c r="H254" s="121"/>
    </row>
    <row r="255">
      <c r="A255" s="121"/>
      <c r="B255" s="121"/>
      <c r="C255" s="121"/>
      <c r="D255" s="121"/>
      <c r="E255" s="121"/>
      <c r="F255" s="121"/>
      <c r="G255" s="121"/>
      <c r="H255" s="121"/>
    </row>
    <row r="256">
      <c r="A256" s="121"/>
      <c r="B256" s="121"/>
      <c r="C256" s="121"/>
      <c r="D256" s="121"/>
      <c r="E256" s="121"/>
      <c r="F256" s="121"/>
      <c r="G256" s="121"/>
      <c r="H256" s="121"/>
    </row>
    <row r="257">
      <c r="A257" s="121"/>
      <c r="B257" s="121"/>
      <c r="C257" s="121"/>
      <c r="D257" s="121"/>
      <c r="E257" s="121"/>
      <c r="F257" s="121"/>
      <c r="G257" s="121"/>
      <c r="H257" s="121"/>
    </row>
    <row r="258">
      <c r="A258" s="121"/>
      <c r="B258" s="121"/>
      <c r="C258" s="121"/>
      <c r="D258" s="121"/>
      <c r="E258" s="121"/>
      <c r="F258" s="121"/>
      <c r="G258" s="121"/>
      <c r="H258" s="121"/>
    </row>
    <row r="259">
      <c r="A259" s="121"/>
      <c r="B259" s="121"/>
      <c r="C259" s="121"/>
      <c r="D259" s="121"/>
      <c r="E259" s="121"/>
      <c r="F259" s="121"/>
      <c r="G259" s="121"/>
      <c r="H259" s="121"/>
    </row>
    <row r="260">
      <c r="A260" s="121"/>
      <c r="B260" s="121"/>
      <c r="C260" s="121"/>
      <c r="D260" s="121"/>
      <c r="E260" s="121"/>
      <c r="F260" s="121"/>
      <c r="G260" s="121"/>
      <c r="H260" s="121"/>
    </row>
    <row r="261">
      <c r="A261" s="121"/>
      <c r="B261" s="121"/>
      <c r="C261" s="121"/>
      <c r="D261" s="121"/>
      <c r="E261" s="121"/>
      <c r="F261" s="121"/>
      <c r="G261" s="121"/>
      <c r="H261" s="121"/>
    </row>
    <row r="262">
      <c r="A262" s="121"/>
      <c r="B262" s="121"/>
      <c r="C262" s="121"/>
      <c r="D262" s="121"/>
      <c r="E262" s="121"/>
      <c r="F262" s="121"/>
      <c r="G262" s="121"/>
      <c r="H262" s="121"/>
    </row>
    <row r="263">
      <c r="A263" s="121"/>
      <c r="B263" s="121"/>
      <c r="C263" s="121"/>
      <c r="D263" s="121"/>
      <c r="E263" s="121"/>
      <c r="F263" s="121"/>
      <c r="G263" s="121"/>
      <c r="H263" s="121"/>
    </row>
    <row r="264">
      <c r="A264" s="121"/>
      <c r="B264" s="121"/>
      <c r="C264" s="121"/>
      <c r="D264" s="121"/>
      <c r="E264" s="121"/>
      <c r="F264" s="121"/>
      <c r="G264" s="121"/>
      <c r="H264" s="121"/>
    </row>
    <row r="265">
      <c r="A265" s="121"/>
      <c r="B265" s="121"/>
      <c r="C265" s="121"/>
      <c r="D265" s="121"/>
      <c r="E265" s="121"/>
      <c r="F265" s="121"/>
      <c r="G265" s="121"/>
      <c r="H265" s="121"/>
    </row>
    <row r="266">
      <c r="A266" s="121"/>
      <c r="B266" s="121"/>
      <c r="C266" s="121"/>
      <c r="D266" s="121"/>
      <c r="E266" s="121"/>
      <c r="F266" s="121"/>
      <c r="G266" s="121"/>
      <c r="H266" s="121"/>
    </row>
    <row r="267">
      <c r="A267" s="121"/>
      <c r="B267" s="121"/>
      <c r="C267" s="121"/>
      <c r="D267" s="121"/>
      <c r="E267" s="121"/>
      <c r="F267" s="121"/>
      <c r="G267" s="121"/>
      <c r="H267" s="121"/>
    </row>
    <row r="268">
      <c r="A268" s="121"/>
      <c r="B268" s="121"/>
      <c r="C268" s="121"/>
      <c r="D268" s="121"/>
      <c r="E268" s="121"/>
      <c r="F268" s="121"/>
      <c r="G268" s="121"/>
      <c r="H268" s="121"/>
    </row>
    <row r="269">
      <c r="A269" s="121"/>
      <c r="B269" s="121"/>
      <c r="C269" s="121"/>
      <c r="D269" s="121"/>
      <c r="E269" s="121"/>
      <c r="F269" s="121"/>
      <c r="G269" s="121"/>
      <c r="H269" s="121"/>
    </row>
    <row r="270">
      <c r="A270" s="121"/>
      <c r="B270" s="121"/>
      <c r="C270" s="121"/>
      <c r="D270" s="121"/>
      <c r="E270" s="121"/>
      <c r="F270" s="121"/>
      <c r="G270" s="121"/>
      <c r="H270" s="121"/>
    </row>
    <row r="271">
      <c r="A271" s="121"/>
      <c r="B271" s="121"/>
      <c r="C271" s="121"/>
      <c r="D271" s="121"/>
      <c r="E271" s="121"/>
      <c r="F271" s="121"/>
      <c r="G271" s="121"/>
      <c r="H271" s="121"/>
    </row>
    <row r="272">
      <c r="A272" s="121"/>
      <c r="B272" s="121"/>
      <c r="C272" s="121"/>
      <c r="D272" s="121"/>
      <c r="E272" s="121"/>
      <c r="F272" s="121"/>
      <c r="G272" s="121"/>
      <c r="H272" s="121"/>
    </row>
    <row r="273">
      <c r="A273" s="121"/>
      <c r="B273" s="121"/>
      <c r="C273" s="121"/>
      <c r="D273" s="121"/>
      <c r="E273" s="121"/>
      <c r="F273" s="121"/>
      <c r="G273" s="121"/>
      <c r="H273" s="121"/>
    </row>
    <row r="274">
      <c r="A274" s="121"/>
      <c r="B274" s="121"/>
      <c r="C274" s="121"/>
      <c r="D274" s="121"/>
      <c r="E274" s="121"/>
      <c r="F274" s="121"/>
      <c r="G274" s="121"/>
      <c r="H274" s="121"/>
    </row>
    <row r="275">
      <c r="A275" s="121"/>
      <c r="B275" s="121"/>
      <c r="C275" s="121"/>
      <c r="D275" s="121"/>
      <c r="E275" s="121"/>
      <c r="F275" s="121"/>
      <c r="G275" s="121"/>
      <c r="H275" s="121"/>
    </row>
    <row r="276">
      <c r="A276" s="121"/>
      <c r="B276" s="121"/>
      <c r="C276" s="121"/>
      <c r="D276" s="121"/>
      <c r="E276" s="121"/>
      <c r="F276" s="121"/>
      <c r="G276" s="121"/>
      <c r="H276" s="121"/>
    </row>
    <row r="277">
      <c r="A277" s="121"/>
      <c r="B277" s="121"/>
      <c r="C277" s="121"/>
      <c r="D277" s="121"/>
      <c r="E277" s="121"/>
      <c r="F277" s="121"/>
      <c r="G277" s="121"/>
      <c r="H277" s="121"/>
    </row>
    <row r="278">
      <c r="A278" s="121"/>
      <c r="B278" s="121"/>
      <c r="C278" s="121"/>
      <c r="D278" s="121"/>
      <c r="E278" s="121"/>
      <c r="F278" s="121"/>
      <c r="G278" s="121"/>
      <c r="H278" s="121"/>
    </row>
    <row r="279">
      <c r="A279" s="121"/>
      <c r="B279" s="121"/>
      <c r="C279" s="121"/>
      <c r="D279" s="121"/>
      <c r="E279" s="121"/>
      <c r="F279" s="121"/>
      <c r="G279" s="121"/>
      <c r="H279" s="121"/>
    </row>
    <row r="280">
      <c r="A280" s="121"/>
      <c r="B280" s="121"/>
      <c r="C280" s="121"/>
      <c r="D280" s="121"/>
      <c r="E280" s="121"/>
      <c r="F280" s="121"/>
      <c r="G280" s="121"/>
      <c r="H280" s="121"/>
    </row>
    <row r="281">
      <c r="A281" s="121"/>
      <c r="B281" s="121"/>
      <c r="C281" s="121"/>
      <c r="D281" s="121"/>
      <c r="E281" s="121"/>
      <c r="F281" s="121"/>
      <c r="G281" s="121"/>
      <c r="H281" s="121"/>
    </row>
    <row r="282">
      <c r="A282" s="121"/>
      <c r="B282" s="121"/>
      <c r="C282" s="121"/>
      <c r="D282" s="121"/>
      <c r="E282" s="121"/>
      <c r="F282" s="121"/>
      <c r="G282" s="121"/>
      <c r="H282" s="121"/>
    </row>
    <row r="283">
      <c r="A283" s="121"/>
      <c r="B283" s="121"/>
      <c r="C283" s="121"/>
      <c r="D283" s="121"/>
      <c r="E283" s="121"/>
      <c r="F283" s="121"/>
      <c r="G283" s="121"/>
      <c r="H283" s="121"/>
    </row>
    <row r="284">
      <c r="A284" s="121"/>
      <c r="B284" s="121"/>
      <c r="C284" s="121"/>
      <c r="D284" s="121"/>
      <c r="E284" s="121"/>
      <c r="F284" s="121"/>
      <c r="G284" s="121"/>
      <c r="H284" s="121"/>
    </row>
    <row r="285">
      <c r="A285" s="121"/>
      <c r="B285" s="121"/>
      <c r="C285" s="121"/>
      <c r="D285" s="121"/>
      <c r="E285" s="121"/>
      <c r="F285" s="121"/>
      <c r="G285" s="121"/>
      <c r="H285" s="121"/>
    </row>
    <row r="286">
      <c r="A286" s="121"/>
      <c r="B286" s="121"/>
      <c r="C286" s="121"/>
      <c r="D286" s="121"/>
      <c r="E286" s="121"/>
      <c r="F286" s="121"/>
      <c r="G286" s="121"/>
      <c r="H286" s="121"/>
    </row>
    <row r="287">
      <c r="A287" s="121"/>
      <c r="B287" s="121"/>
      <c r="C287" s="121"/>
      <c r="D287" s="121"/>
      <c r="E287" s="121"/>
      <c r="F287" s="121"/>
      <c r="G287" s="121"/>
      <c r="H287" s="121"/>
    </row>
    <row r="288">
      <c r="A288" s="121"/>
      <c r="B288" s="121"/>
      <c r="C288" s="121"/>
      <c r="D288" s="121"/>
      <c r="E288" s="121"/>
      <c r="F288" s="121"/>
      <c r="G288" s="121"/>
      <c r="H288" s="121"/>
    </row>
    <row r="289">
      <c r="A289" s="121"/>
      <c r="B289" s="121"/>
      <c r="C289" s="121"/>
      <c r="D289" s="121"/>
      <c r="E289" s="121"/>
      <c r="F289" s="121"/>
      <c r="G289" s="121"/>
      <c r="H289" s="121"/>
    </row>
    <row r="290">
      <c r="A290" s="121"/>
      <c r="B290" s="121"/>
      <c r="C290" s="121"/>
      <c r="D290" s="121"/>
      <c r="E290" s="121"/>
      <c r="F290" s="121"/>
      <c r="G290" s="121"/>
      <c r="H290" s="121"/>
    </row>
    <row r="291">
      <c r="A291" s="121"/>
      <c r="B291" s="121"/>
      <c r="C291" s="121"/>
      <c r="D291" s="121"/>
      <c r="E291" s="121"/>
      <c r="F291" s="121"/>
      <c r="G291" s="121"/>
      <c r="H291" s="121"/>
    </row>
    <row r="292">
      <c r="A292" s="121"/>
      <c r="B292" s="121"/>
      <c r="C292" s="121"/>
      <c r="D292" s="121"/>
      <c r="E292" s="121"/>
      <c r="F292" s="121"/>
      <c r="G292" s="121"/>
      <c r="H292" s="121"/>
    </row>
    <row r="293">
      <c r="A293" s="121"/>
      <c r="B293" s="121"/>
      <c r="C293" s="121"/>
      <c r="D293" s="121"/>
      <c r="E293" s="121"/>
      <c r="F293" s="121"/>
      <c r="G293" s="121"/>
      <c r="H293" s="121"/>
    </row>
    <row r="294">
      <c r="A294" s="121"/>
      <c r="B294" s="121"/>
      <c r="C294" s="121"/>
      <c r="D294" s="121"/>
      <c r="E294" s="121"/>
      <c r="F294" s="121"/>
      <c r="G294" s="121"/>
      <c r="H294" s="121"/>
    </row>
    <row r="295">
      <c r="A295" s="121"/>
      <c r="B295" s="121"/>
      <c r="C295" s="121"/>
      <c r="D295" s="121"/>
      <c r="E295" s="121"/>
      <c r="F295" s="121"/>
      <c r="G295" s="121"/>
      <c r="H295" s="121"/>
    </row>
    <row r="296">
      <c r="A296" s="121"/>
      <c r="B296" s="121"/>
      <c r="C296" s="121"/>
      <c r="D296" s="121"/>
      <c r="E296" s="121"/>
      <c r="F296" s="121"/>
      <c r="G296" s="121"/>
      <c r="H296" s="121"/>
    </row>
    <row r="297">
      <c r="A297" s="121"/>
      <c r="B297" s="121"/>
      <c r="C297" s="121"/>
      <c r="D297" s="121"/>
      <c r="E297" s="121"/>
      <c r="F297" s="121"/>
      <c r="G297" s="121"/>
      <c r="H297" s="121"/>
    </row>
    <row r="298">
      <c r="A298" s="121"/>
      <c r="B298" s="121"/>
      <c r="C298" s="121"/>
      <c r="D298" s="121"/>
      <c r="E298" s="121"/>
      <c r="F298" s="121"/>
      <c r="G298" s="121"/>
      <c r="H298" s="121"/>
    </row>
    <row r="299">
      <c r="A299" s="121"/>
      <c r="B299" s="121"/>
      <c r="C299" s="121"/>
      <c r="D299" s="121"/>
      <c r="E299" s="121"/>
      <c r="F299" s="121"/>
      <c r="G299" s="121"/>
      <c r="H299" s="121"/>
    </row>
    <row r="300">
      <c r="A300" s="121"/>
      <c r="B300" s="121"/>
      <c r="C300" s="121"/>
      <c r="D300" s="121"/>
      <c r="E300" s="121"/>
      <c r="F300" s="121"/>
      <c r="G300" s="121"/>
      <c r="H300" s="121"/>
    </row>
    <row r="301">
      <c r="A301" s="121"/>
      <c r="B301" s="121"/>
      <c r="C301" s="121"/>
      <c r="D301" s="121"/>
      <c r="E301" s="121"/>
      <c r="F301" s="121"/>
      <c r="G301" s="121"/>
      <c r="H301" s="121"/>
    </row>
    <row r="302">
      <c r="A302" s="121"/>
      <c r="B302" s="121"/>
      <c r="C302" s="121"/>
      <c r="D302" s="121"/>
      <c r="E302" s="121"/>
      <c r="F302" s="121"/>
      <c r="G302" s="121"/>
      <c r="H302" s="121"/>
    </row>
    <row r="303">
      <c r="A303" s="121"/>
      <c r="B303" s="121"/>
      <c r="C303" s="121"/>
      <c r="D303" s="121"/>
      <c r="E303" s="121"/>
      <c r="F303" s="121"/>
      <c r="G303" s="121"/>
      <c r="H303" s="121"/>
    </row>
    <row r="304">
      <c r="A304" s="121"/>
      <c r="B304" s="121"/>
      <c r="C304" s="121"/>
      <c r="D304" s="121"/>
      <c r="E304" s="121"/>
      <c r="F304" s="121"/>
      <c r="G304" s="121"/>
      <c r="H304" s="121"/>
    </row>
    <row r="305">
      <c r="A305" s="121"/>
      <c r="B305" s="121"/>
      <c r="C305" s="121"/>
      <c r="D305" s="121"/>
      <c r="E305" s="121"/>
      <c r="F305" s="121"/>
      <c r="G305" s="121"/>
      <c r="H305" s="121"/>
    </row>
    <row r="306">
      <c r="A306" s="121"/>
      <c r="B306" s="121"/>
      <c r="C306" s="121"/>
      <c r="D306" s="121"/>
      <c r="E306" s="121"/>
      <c r="F306" s="121"/>
      <c r="G306" s="121"/>
      <c r="H306" s="121"/>
    </row>
    <row r="307">
      <c r="A307" s="121"/>
      <c r="B307" s="121"/>
      <c r="C307" s="121"/>
      <c r="D307" s="121"/>
      <c r="E307" s="121"/>
      <c r="F307" s="121"/>
      <c r="G307" s="121"/>
      <c r="H307" s="121"/>
    </row>
    <row r="308">
      <c r="A308" s="121"/>
      <c r="B308" s="121"/>
      <c r="C308" s="121"/>
      <c r="D308" s="121"/>
      <c r="E308" s="121"/>
      <c r="F308" s="121"/>
      <c r="G308" s="121"/>
      <c r="H308" s="121"/>
    </row>
    <row r="309">
      <c r="A309" s="121"/>
      <c r="B309" s="121"/>
      <c r="C309" s="121"/>
      <c r="D309" s="121"/>
      <c r="E309" s="121"/>
      <c r="F309" s="121"/>
      <c r="G309" s="121"/>
      <c r="H309" s="121"/>
    </row>
    <row r="310">
      <c r="A310" s="121"/>
      <c r="B310" s="121"/>
      <c r="C310" s="121"/>
      <c r="D310" s="121"/>
      <c r="E310" s="121"/>
      <c r="F310" s="121"/>
      <c r="G310" s="121"/>
      <c r="H310" s="121"/>
    </row>
    <row r="311">
      <c r="A311" s="121"/>
      <c r="B311" s="121"/>
      <c r="C311" s="121"/>
      <c r="D311" s="121"/>
      <c r="E311" s="121"/>
      <c r="F311" s="121"/>
      <c r="G311" s="121"/>
      <c r="H311" s="121"/>
    </row>
    <row r="312">
      <c r="A312" s="121"/>
      <c r="B312" s="121"/>
      <c r="C312" s="121"/>
      <c r="D312" s="121"/>
      <c r="E312" s="121"/>
      <c r="F312" s="121"/>
      <c r="G312" s="121"/>
      <c r="H312" s="121"/>
    </row>
    <row r="313">
      <c r="A313" s="121"/>
      <c r="B313" s="121"/>
      <c r="C313" s="121"/>
      <c r="D313" s="121"/>
      <c r="E313" s="121"/>
      <c r="F313" s="121"/>
      <c r="G313" s="121"/>
      <c r="H313" s="121"/>
    </row>
    <row r="314">
      <c r="A314" s="121"/>
      <c r="B314" s="121"/>
      <c r="C314" s="121"/>
      <c r="D314" s="121"/>
      <c r="E314" s="121"/>
      <c r="F314" s="121"/>
      <c r="G314" s="121"/>
      <c r="H314" s="121"/>
    </row>
    <row r="315">
      <c r="A315" s="121"/>
      <c r="B315" s="121"/>
      <c r="C315" s="121"/>
      <c r="D315" s="121"/>
      <c r="E315" s="121"/>
      <c r="F315" s="121"/>
      <c r="G315" s="121"/>
      <c r="H315" s="121"/>
    </row>
    <row r="316">
      <c r="A316" s="121"/>
      <c r="B316" s="121"/>
      <c r="C316" s="121"/>
      <c r="D316" s="121"/>
      <c r="E316" s="121"/>
      <c r="F316" s="121"/>
      <c r="G316" s="121"/>
      <c r="H316" s="121"/>
    </row>
    <row r="317">
      <c r="A317" s="121"/>
      <c r="B317" s="121"/>
      <c r="C317" s="121"/>
      <c r="D317" s="121"/>
      <c r="E317" s="121"/>
      <c r="F317" s="121"/>
      <c r="G317" s="121"/>
      <c r="H317" s="121"/>
    </row>
    <row r="318">
      <c r="A318" s="121"/>
      <c r="B318" s="121"/>
      <c r="C318" s="121"/>
      <c r="D318" s="121"/>
      <c r="E318" s="121"/>
      <c r="F318" s="121"/>
      <c r="G318" s="121"/>
      <c r="H318" s="121"/>
    </row>
    <row r="319">
      <c r="A319" s="121"/>
      <c r="B319" s="121"/>
      <c r="C319" s="121"/>
      <c r="D319" s="121"/>
      <c r="E319" s="121"/>
      <c r="F319" s="121"/>
      <c r="G319" s="121"/>
      <c r="H319" s="121"/>
    </row>
    <row r="320">
      <c r="A320" s="121"/>
      <c r="B320" s="121"/>
      <c r="C320" s="121"/>
      <c r="D320" s="121"/>
      <c r="E320" s="121"/>
      <c r="F320" s="121"/>
      <c r="G320" s="121"/>
      <c r="H320" s="121"/>
    </row>
    <row r="321">
      <c r="A321" s="121"/>
      <c r="B321" s="121"/>
      <c r="C321" s="121"/>
      <c r="D321" s="121"/>
      <c r="E321" s="121"/>
      <c r="F321" s="121"/>
      <c r="G321" s="121"/>
      <c r="H321" s="121"/>
    </row>
    <row r="322">
      <c r="A322" s="121"/>
      <c r="B322" s="121"/>
      <c r="C322" s="121"/>
      <c r="D322" s="121"/>
      <c r="E322" s="121"/>
      <c r="F322" s="121"/>
      <c r="G322" s="121"/>
      <c r="H322" s="121"/>
    </row>
    <row r="323">
      <c r="A323" s="121"/>
      <c r="B323" s="121"/>
      <c r="C323" s="121"/>
      <c r="D323" s="121"/>
      <c r="E323" s="121"/>
      <c r="F323" s="121"/>
      <c r="G323" s="121"/>
      <c r="H323" s="121"/>
    </row>
    <row r="324">
      <c r="A324" s="121"/>
      <c r="B324" s="121"/>
      <c r="C324" s="121"/>
      <c r="D324" s="121"/>
      <c r="E324" s="121"/>
      <c r="F324" s="121"/>
      <c r="G324" s="121"/>
      <c r="H324" s="121"/>
    </row>
    <row r="325">
      <c r="A325" s="121"/>
      <c r="B325" s="121"/>
      <c r="C325" s="121"/>
      <c r="D325" s="121"/>
      <c r="E325" s="121"/>
      <c r="F325" s="121"/>
      <c r="G325" s="121"/>
      <c r="H325" s="121"/>
    </row>
    <row r="326">
      <c r="A326" s="121"/>
      <c r="B326" s="121"/>
      <c r="C326" s="121"/>
      <c r="D326" s="121"/>
      <c r="E326" s="121"/>
      <c r="F326" s="121"/>
      <c r="G326" s="121"/>
      <c r="H326" s="121"/>
    </row>
    <row r="327">
      <c r="A327" s="121"/>
      <c r="B327" s="121"/>
      <c r="C327" s="121"/>
      <c r="D327" s="121"/>
      <c r="E327" s="121"/>
      <c r="F327" s="121"/>
      <c r="G327" s="121"/>
      <c r="H327" s="121"/>
    </row>
    <row r="328">
      <c r="A328" s="121"/>
      <c r="B328" s="121"/>
      <c r="C328" s="121"/>
      <c r="D328" s="121"/>
      <c r="E328" s="121"/>
      <c r="F328" s="121"/>
      <c r="G328" s="121"/>
      <c r="H328" s="121"/>
    </row>
    <row r="329">
      <c r="A329" s="121"/>
      <c r="B329" s="121"/>
      <c r="C329" s="121"/>
      <c r="D329" s="121"/>
      <c r="E329" s="121"/>
      <c r="F329" s="121"/>
      <c r="G329" s="121"/>
      <c r="H329" s="121"/>
    </row>
    <row r="330">
      <c r="A330" s="121"/>
      <c r="B330" s="121"/>
      <c r="C330" s="121"/>
      <c r="D330" s="121"/>
      <c r="E330" s="121"/>
      <c r="F330" s="121"/>
      <c r="G330" s="121"/>
      <c r="H330" s="121"/>
    </row>
    <row r="331">
      <c r="A331" s="121"/>
      <c r="B331" s="121"/>
      <c r="C331" s="121"/>
      <c r="D331" s="121"/>
      <c r="E331" s="121"/>
      <c r="F331" s="121"/>
      <c r="G331" s="121"/>
      <c r="H331" s="121"/>
    </row>
    <row r="332">
      <c r="A332" s="121"/>
      <c r="B332" s="121"/>
      <c r="C332" s="121"/>
      <c r="D332" s="121"/>
      <c r="E332" s="121"/>
      <c r="F332" s="121"/>
      <c r="G332" s="121"/>
      <c r="H332" s="121"/>
    </row>
    <row r="333">
      <c r="A333" s="121"/>
      <c r="B333" s="121"/>
      <c r="C333" s="121"/>
      <c r="D333" s="121"/>
      <c r="E333" s="121"/>
      <c r="F333" s="121"/>
      <c r="G333" s="121"/>
      <c r="H333" s="121"/>
    </row>
    <row r="334">
      <c r="A334" s="121"/>
      <c r="B334" s="121"/>
      <c r="C334" s="121"/>
      <c r="D334" s="121"/>
      <c r="E334" s="121"/>
      <c r="F334" s="121"/>
      <c r="G334" s="121"/>
      <c r="H334" s="121"/>
    </row>
    <row r="335">
      <c r="A335" s="121"/>
      <c r="B335" s="121"/>
      <c r="C335" s="121"/>
      <c r="D335" s="121"/>
      <c r="E335" s="121"/>
      <c r="F335" s="121"/>
      <c r="G335" s="121"/>
      <c r="H335" s="121"/>
    </row>
    <row r="336">
      <c r="A336" s="121"/>
      <c r="B336" s="121"/>
      <c r="C336" s="121"/>
      <c r="D336" s="121"/>
      <c r="E336" s="121"/>
      <c r="F336" s="121"/>
      <c r="G336" s="121"/>
      <c r="H336" s="121"/>
    </row>
    <row r="337">
      <c r="A337" s="121"/>
      <c r="B337" s="121"/>
      <c r="C337" s="121"/>
      <c r="D337" s="121"/>
      <c r="E337" s="121"/>
      <c r="F337" s="121"/>
      <c r="G337" s="121"/>
      <c r="H337" s="121"/>
    </row>
    <row r="338">
      <c r="A338" s="121"/>
      <c r="B338" s="121"/>
      <c r="C338" s="121"/>
      <c r="D338" s="121"/>
      <c r="E338" s="121"/>
      <c r="F338" s="121"/>
      <c r="G338" s="121"/>
      <c r="H338" s="121"/>
    </row>
    <row r="339">
      <c r="A339" s="121"/>
      <c r="B339" s="121"/>
      <c r="C339" s="121"/>
      <c r="D339" s="121"/>
      <c r="E339" s="121"/>
      <c r="F339" s="121"/>
      <c r="G339" s="121"/>
      <c r="H339" s="121"/>
    </row>
    <row r="340">
      <c r="A340" s="121"/>
      <c r="B340" s="121"/>
      <c r="C340" s="121"/>
      <c r="D340" s="121"/>
      <c r="E340" s="121"/>
      <c r="F340" s="121"/>
      <c r="G340" s="121"/>
      <c r="H340" s="121"/>
    </row>
    <row r="341">
      <c r="A341" s="121"/>
      <c r="B341" s="121"/>
      <c r="C341" s="121"/>
      <c r="D341" s="121"/>
      <c r="E341" s="121"/>
      <c r="F341" s="121"/>
      <c r="G341" s="121"/>
      <c r="H341" s="121"/>
    </row>
    <row r="342">
      <c r="A342" s="121"/>
      <c r="B342" s="121"/>
      <c r="C342" s="121"/>
      <c r="D342" s="121"/>
      <c r="E342" s="121"/>
      <c r="F342" s="121"/>
      <c r="G342" s="121"/>
      <c r="H342" s="121"/>
    </row>
    <row r="343">
      <c r="A343" s="121"/>
      <c r="B343" s="121"/>
      <c r="C343" s="121"/>
      <c r="D343" s="121"/>
      <c r="E343" s="121"/>
      <c r="F343" s="121"/>
      <c r="G343" s="121"/>
      <c r="H343" s="121"/>
    </row>
    <row r="344">
      <c r="A344" s="121"/>
      <c r="B344" s="121"/>
      <c r="C344" s="121"/>
      <c r="D344" s="121"/>
      <c r="E344" s="121"/>
      <c r="F344" s="121"/>
      <c r="G344" s="121"/>
      <c r="H344" s="121"/>
    </row>
    <row r="345">
      <c r="A345" s="121"/>
      <c r="B345" s="121"/>
      <c r="C345" s="121"/>
      <c r="D345" s="121"/>
      <c r="E345" s="121"/>
      <c r="F345" s="121"/>
      <c r="G345" s="121"/>
      <c r="H345" s="121"/>
    </row>
    <row r="346">
      <c r="A346" s="121"/>
      <c r="B346" s="121"/>
      <c r="C346" s="121"/>
      <c r="D346" s="121"/>
      <c r="E346" s="121"/>
      <c r="F346" s="121"/>
      <c r="G346" s="121"/>
      <c r="H346" s="121"/>
    </row>
    <row r="347">
      <c r="A347" s="121"/>
      <c r="B347" s="121"/>
      <c r="C347" s="121"/>
      <c r="D347" s="121"/>
      <c r="E347" s="121"/>
      <c r="F347" s="121"/>
      <c r="G347" s="121"/>
      <c r="H347" s="121"/>
    </row>
    <row r="348">
      <c r="A348" s="121"/>
      <c r="B348" s="121"/>
      <c r="C348" s="121"/>
      <c r="D348" s="121"/>
      <c r="E348" s="121"/>
      <c r="F348" s="121"/>
      <c r="G348" s="121"/>
      <c r="H348" s="121"/>
    </row>
    <row r="349">
      <c r="A349" s="121"/>
      <c r="B349" s="121"/>
      <c r="C349" s="121"/>
      <c r="D349" s="121"/>
      <c r="E349" s="121"/>
      <c r="F349" s="121"/>
      <c r="G349" s="121"/>
      <c r="H349" s="121"/>
    </row>
    <row r="350">
      <c r="A350" s="121"/>
      <c r="B350" s="121"/>
      <c r="C350" s="121"/>
      <c r="D350" s="121"/>
      <c r="E350" s="121"/>
      <c r="F350" s="121"/>
      <c r="G350" s="121"/>
      <c r="H350" s="121"/>
    </row>
    <row r="351">
      <c r="A351" s="121"/>
      <c r="B351" s="121"/>
      <c r="C351" s="121"/>
      <c r="D351" s="121"/>
      <c r="E351" s="121"/>
      <c r="F351" s="121"/>
      <c r="G351" s="121"/>
      <c r="H351" s="121"/>
    </row>
    <row r="352">
      <c r="A352" s="121"/>
      <c r="B352" s="121"/>
      <c r="C352" s="121"/>
      <c r="D352" s="121"/>
      <c r="E352" s="121"/>
      <c r="F352" s="121"/>
      <c r="G352" s="121"/>
      <c r="H352" s="121"/>
    </row>
    <row r="353">
      <c r="A353" s="121"/>
      <c r="B353" s="121"/>
      <c r="C353" s="121"/>
      <c r="D353" s="121"/>
      <c r="E353" s="121"/>
      <c r="F353" s="121"/>
      <c r="G353" s="121"/>
      <c r="H353" s="121"/>
    </row>
    <row r="354">
      <c r="A354" s="121"/>
      <c r="B354" s="121"/>
      <c r="C354" s="121"/>
      <c r="D354" s="121"/>
      <c r="E354" s="121"/>
      <c r="F354" s="121"/>
      <c r="G354" s="121"/>
      <c r="H354" s="121"/>
    </row>
    <row r="355">
      <c r="A355" s="121"/>
      <c r="B355" s="121"/>
      <c r="C355" s="121"/>
      <c r="D355" s="121"/>
      <c r="E355" s="121"/>
      <c r="F355" s="121"/>
      <c r="G355" s="121"/>
      <c r="H355" s="121"/>
    </row>
    <row r="356">
      <c r="A356" s="121"/>
      <c r="B356" s="121"/>
      <c r="C356" s="121"/>
      <c r="D356" s="121"/>
      <c r="E356" s="121"/>
      <c r="F356" s="121"/>
      <c r="G356" s="121"/>
      <c r="H356" s="121"/>
    </row>
    <row r="357">
      <c r="A357" s="121"/>
      <c r="B357" s="121"/>
      <c r="C357" s="121"/>
      <c r="D357" s="121"/>
      <c r="E357" s="121"/>
      <c r="F357" s="121"/>
      <c r="G357" s="121"/>
      <c r="H357" s="121"/>
    </row>
    <row r="358">
      <c r="A358" s="121"/>
      <c r="B358" s="121"/>
      <c r="C358" s="121"/>
      <c r="D358" s="121"/>
      <c r="E358" s="121"/>
      <c r="F358" s="121"/>
      <c r="G358" s="121"/>
      <c r="H358" s="121"/>
    </row>
    <row r="359">
      <c r="A359" s="121"/>
      <c r="B359" s="121"/>
      <c r="C359" s="121"/>
      <c r="D359" s="121"/>
      <c r="E359" s="121"/>
      <c r="F359" s="121"/>
      <c r="G359" s="121"/>
      <c r="H359" s="121"/>
    </row>
    <row r="360">
      <c r="A360" s="121"/>
      <c r="B360" s="121"/>
      <c r="C360" s="121"/>
      <c r="D360" s="121"/>
      <c r="E360" s="121"/>
      <c r="F360" s="121"/>
      <c r="G360" s="121"/>
      <c r="H360" s="121"/>
    </row>
    <row r="361">
      <c r="A361" s="121"/>
      <c r="B361" s="121"/>
      <c r="C361" s="121"/>
      <c r="D361" s="121"/>
      <c r="E361" s="121"/>
      <c r="F361" s="121"/>
      <c r="G361" s="121"/>
      <c r="H361" s="121"/>
    </row>
    <row r="362">
      <c r="A362" s="121"/>
      <c r="B362" s="121"/>
      <c r="C362" s="121"/>
      <c r="D362" s="121"/>
      <c r="E362" s="121"/>
      <c r="F362" s="121"/>
      <c r="G362" s="121"/>
      <c r="H362" s="121"/>
    </row>
    <row r="363">
      <c r="A363" s="121"/>
      <c r="B363" s="121"/>
      <c r="C363" s="121"/>
      <c r="D363" s="121"/>
      <c r="E363" s="121"/>
      <c r="F363" s="121"/>
      <c r="G363" s="121"/>
      <c r="H363" s="121"/>
    </row>
    <row r="364">
      <c r="A364" s="121"/>
      <c r="B364" s="121"/>
      <c r="C364" s="121"/>
      <c r="D364" s="121"/>
      <c r="E364" s="121"/>
      <c r="F364" s="121"/>
      <c r="G364" s="121"/>
      <c r="H364" s="121"/>
    </row>
    <row r="365">
      <c r="A365" s="121"/>
      <c r="B365" s="121"/>
      <c r="C365" s="121"/>
      <c r="D365" s="121"/>
      <c r="E365" s="121"/>
      <c r="F365" s="121"/>
      <c r="G365" s="121"/>
      <c r="H365" s="121"/>
    </row>
    <row r="366">
      <c r="A366" s="121"/>
      <c r="B366" s="121"/>
      <c r="C366" s="121"/>
      <c r="D366" s="121"/>
      <c r="E366" s="121"/>
      <c r="F366" s="121"/>
      <c r="G366" s="121"/>
      <c r="H366" s="121"/>
    </row>
    <row r="367">
      <c r="A367" s="121"/>
      <c r="B367" s="121"/>
      <c r="C367" s="121"/>
      <c r="D367" s="121"/>
      <c r="E367" s="121"/>
      <c r="F367" s="121"/>
      <c r="G367" s="121"/>
      <c r="H367" s="121"/>
    </row>
    <row r="368">
      <c r="A368" s="121"/>
      <c r="B368" s="121"/>
      <c r="C368" s="121"/>
      <c r="D368" s="121"/>
      <c r="E368" s="121"/>
      <c r="F368" s="121"/>
      <c r="G368" s="121"/>
      <c r="H368" s="121"/>
    </row>
    <row r="369">
      <c r="A369" s="121"/>
      <c r="B369" s="121"/>
      <c r="C369" s="121"/>
      <c r="D369" s="121"/>
      <c r="E369" s="121"/>
      <c r="F369" s="121"/>
      <c r="G369" s="121"/>
      <c r="H369" s="121"/>
    </row>
    <row r="370">
      <c r="A370" s="121"/>
      <c r="B370" s="121"/>
      <c r="C370" s="121"/>
      <c r="D370" s="121"/>
      <c r="E370" s="121"/>
      <c r="F370" s="121"/>
      <c r="G370" s="121"/>
      <c r="H370" s="121"/>
    </row>
    <row r="371">
      <c r="A371" s="121"/>
      <c r="B371" s="121"/>
      <c r="C371" s="121"/>
      <c r="D371" s="121"/>
      <c r="E371" s="121"/>
      <c r="F371" s="121"/>
      <c r="G371" s="121"/>
      <c r="H371" s="121"/>
    </row>
    <row r="372">
      <c r="A372" s="121"/>
      <c r="B372" s="121"/>
      <c r="C372" s="121"/>
      <c r="D372" s="121"/>
      <c r="E372" s="121"/>
      <c r="F372" s="121"/>
      <c r="G372" s="121"/>
      <c r="H372" s="121"/>
    </row>
    <row r="373">
      <c r="A373" s="121"/>
      <c r="B373" s="121"/>
      <c r="C373" s="121"/>
      <c r="D373" s="121"/>
      <c r="E373" s="121"/>
      <c r="F373" s="121"/>
      <c r="G373" s="121"/>
      <c r="H373" s="121"/>
    </row>
    <row r="374">
      <c r="A374" s="121"/>
      <c r="B374" s="121"/>
      <c r="C374" s="121"/>
      <c r="D374" s="121"/>
      <c r="E374" s="121"/>
      <c r="F374" s="121"/>
      <c r="G374" s="121"/>
      <c r="H374" s="121"/>
    </row>
    <row r="375">
      <c r="A375" s="121"/>
      <c r="B375" s="121"/>
      <c r="C375" s="121"/>
      <c r="D375" s="121"/>
      <c r="E375" s="121"/>
      <c r="F375" s="121"/>
      <c r="G375" s="121"/>
      <c r="H375" s="121"/>
    </row>
    <row r="376">
      <c r="A376" s="121"/>
      <c r="B376" s="121"/>
      <c r="C376" s="121"/>
      <c r="D376" s="121"/>
      <c r="E376" s="121"/>
      <c r="F376" s="121"/>
      <c r="G376" s="121"/>
      <c r="H376" s="121"/>
    </row>
    <row r="377">
      <c r="A377" s="121"/>
      <c r="B377" s="121"/>
      <c r="C377" s="121"/>
      <c r="D377" s="121"/>
      <c r="E377" s="121"/>
      <c r="F377" s="121"/>
      <c r="G377" s="121"/>
      <c r="H377" s="121"/>
    </row>
    <row r="378">
      <c r="A378" s="121"/>
      <c r="B378" s="121"/>
      <c r="C378" s="121"/>
      <c r="D378" s="121"/>
      <c r="E378" s="121"/>
      <c r="F378" s="121"/>
      <c r="G378" s="121"/>
      <c r="H378" s="121"/>
    </row>
    <row r="379">
      <c r="A379" s="121"/>
      <c r="B379" s="121"/>
      <c r="C379" s="121"/>
      <c r="D379" s="121"/>
      <c r="E379" s="121"/>
      <c r="F379" s="121"/>
      <c r="G379" s="121"/>
      <c r="H379" s="121"/>
    </row>
    <row r="380">
      <c r="A380" s="121"/>
      <c r="B380" s="121"/>
      <c r="C380" s="121"/>
      <c r="D380" s="121"/>
      <c r="E380" s="121"/>
      <c r="F380" s="121"/>
      <c r="G380" s="121"/>
      <c r="H380" s="121"/>
    </row>
    <row r="381">
      <c r="A381" s="121"/>
      <c r="B381" s="121"/>
      <c r="C381" s="121"/>
      <c r="D381" s="121"/>
      <c r="E381" s="121"/>
      <c r="F381" s="121"/>
      <c r="G381" s="121"/>
      <c r="H381" s="121"/>
    </row>
    <row r="382">
      <c r="A382" s="121"/>
      <c r="B382" s="121"/>
      <c r="C382" s="121"/>
      <c r="D382" s="121"/>
      <c r="E382" s="121"/>
      <c r="F382" s="121"/>
      <c r="G382" s="121"/>
      <c r="H382" s="121"/>
    </row>
    <row r="383">
      <c r="A383" s="121"/>
      <c r="B383" s="121"/>
      <c r="C383" s="121"/>
      <c r="D383" s="121"/>
      <c r="E383" s="121"/>
      <c r="F383" s="121"/>
      <c r="G383" s="121"/>
      <c r="H383" s="121"/>
    </row>
    <row r="384">
      <c r="A384" s="121"/>
      <c r="B384" s="121"/>
      <c r="C384" s="121"/>
      <c r="D384" s="121"/>
      <c r="E384" s="121"/>
      <c r="F384" s="121"/>
      <c r="G384" s="121"/>
      <c r="H384" s="121"/>
    </row>
    <row r="385">
      <c r="A385" s="121"/>
      <c r="B385" s="121"/>
      <c r="C385" s="121"/>
      <c r="D385" s="121"/>
      <c r="E385" s="121"/>
      <c r="F385" s="121"/>
      <c r="G385" s="121"/>
      <c r="H385" s="121"/>
    </row>
    <row r="386">
      <c r="A386" s="121"/>
      <c r="B386" s="121"/>
      <c r="C386" s="121"/>
      <c r="D386" s="121"/>
      <c r="E386" s="121"/>
      <c r="F386" s="121"/>
      <c r="G386" s="121"/>
      <c r="H386" s="121"/>
    </row>
    <row r="387">
      <c r="A387" s="121"/>
      <c r="B387" s="121"/>
      <c r="C387" s="121"/>
      <c r="D387" s="121"/>
      <c r="E387" s="121"/>
      <c r="F387" s="121"/>
      <c r="G387" s="121"/>
      <c r="H387" s="121"/>
    </row>
    <row r="388">
      <c r="A388" s="121"/>
      <c r="B388" s="121"/>
      <c r="C388" s="121"/>
      <c r="D388" s="121"/>
      <c r="E388" s="121"/>
      <c r="F388" s="121"/>
      <c r="G388" s="121"/>
      <c r="H388" s="121"/>
    </row>
    <row r="389">
      <c r="A389" s="121"/>
      <c r="B389" s="121"/>
      <c r="C389" s="121"/>
      <c r="D389" s="121"/>
      <c r="E389" s="121"/>
      <c r="F389" s="121"/>
      <c r="G389" s="121"/>
      <c r="H389" s="121"/>
    </row>
    <row r="390">
      <c r="A390" s="121"/>
      <c r="B390" s="121"/>
      <c r="C390" s="121"/>
      <c r="D390" s="121"/>
      <c r="E390" s="121"/>
      <c r="F390" s="121"/>
      <c r="G390" s="121"/>
      <c r="H390" s="121"/>
    </row>
    <row r="391">
      <c r="A391" s="121"/>
      <c r="B391" s="121"/>
      <c r="C391" s="121"/>
      <c r="D391" s="121"/>
      <c r="E391" s="121"/>
      <c r="F391" s="121"/>
      <c r="G391" s="121"/>
      <c r="H391" s="121"/>
    </row>
    <row r="392">
      <c r="A392" s="121"/>
      <c r="B392" s="121"/>
      <c r="C392" s="121"/>
      <c r="D392" s="121"/>
      <c r="E392" s="121"/>
      <c r="F392" s="121"/>
      <c r="G392" s="121"/>
      <c r="H392" s="121"/>
    </row>
    <row r="393">
      <c r="A393" s="121"/>
      <c r="B393" s="121"/>
      <c r="C393" s="121"/>
      <c r="D393" s="121"/>
      <c r="E393" s="121"/>
      <c r="F393" s="121"/>
      <c r="G393" s="121"/>
      <c r="H393" s="121"/>
    </row>
    <row r="394">
      <c r="A394" s="121"/>
      <c r="B394" s="121"/>
      <c r="C394" s="121"/>
      <c r="D394" s="121"/>
      <c r="E394" s="121"/>
      <c r="F394" s="121"/>
      <c r="G394" s="121"/>
      <c r="H394" s="121"/>
    </row>
    <row r="395">
      <c r="A395" s="121"/>
      <c r="B395" s="121"/>
      <c r="C395" s="121"/>
      <c r="D395" s="121"/>
      <c r="E395" s="121"/>
      <c r="F395" s="121"/>
      <c r="G395" s="121"/>
      <c r="H395" s="121"/>
    </row>
    <row r="396">
      <c r="A396" s="121"/>
      <c r="B396" s="121"/>
      <c r="C396" s="121"/>
      <c r="D396" s="121"/>
      <c r="E396" s="121"/>
      <c r="F396" s="121"/>
      <c r="G396" s="121"/>
      <c r="H396" s="121"/>
    </row>
    <row r="397">
      <c r="A397" s="121"/>
      <c r="B397" s="121"/>
      <c r="C397" s="121"/>
      <c r="D397" s="121"/>
      <c r="E397" s="121"/>
      <c r="F397" s="121"/>
      <c r="G397" s="121"/>
      <c r="H397" s="121"/>
    </row>
    <row r="398">
      <c r="A398" s="121"/>
      <c r="B398" s="121"/>
      <c r="C398" s="121"/>
      <c r="D398" s="121"/>
      <c r="E398" s="121"/>
      <c r="F398" s="121"/>
      <c r="G398" s="121"/>
      <c r="H398" s="121"/>
    </row>
    <row r="399">
      <c r="A399" s="121"/>
      <c r="B399" s="121"/>
      <c r="C399" s="121"/>
      <c r="D399" s="121"/>
      <c r="E399" s="121"/>
      <c r="F399" s="121"/>
      <c r="G399" s="121"/>
      <c r="H399" s="121"/>
    </row>
    <row r="400">
      <c r="A400" s="121"/>
      <c r="B400" s="121"/>
      <c r="C400" s="121"/>
      <c r="D400" s="121"/>
      <c r="E400" s="121"/>
      <c r="F400" s="121"/>
      <c r="G400" s="121"/>
      <c r="H400" s="121"/>
    </row>
    <row r="401">
      <c r="A401" s="121"/>
      <c r="B401" s="121"/>
      <c r="C401" s="121"/>
      <c r="D401" s="121"/>
      <c r="E401" s="121"/>
      <c r="F401" s="121"/>
      <c r="G401" s="121"/>
      <c r="H401" s="121"/>
    </row>
    <row r="402">
      <c r="A402" s="121"/>
      <c r="B402" s="121"/>
      <c r="C402" s="121"/>
      <c r="D402" s="121"/>
      <c r="E402" s="121"/>
      <c r="F402" s="121"/>
      <c r="G402" s="121"/>
      <c r="H402" s="121"/>
    </row>
    <row r="403">
      <c r="A403" s="121"/>
      <c r="B403" s="121"/>
      <c r="C403" s="121"/>
      <c r="D403" s="121"/>
      <c r="E403" s="121"/>
      <c r="F403" s="121"/>
      <c r="G403" s="121"/>
      <c r="H403" s="121"/>
    </row>
    <row r="404">
      <c r="A404" s="121"/>
      <c r="B404" s="121"/>
      <c r="C404" s="121"/>
      <c r="D404" s="121"/>
      <c r="E404" s="121"/>
      <c r="F404" s="121"/>
      <c r="G404" s="121"/>
      <c r="H404" s="121"/>
    </row>
    <row r="405">
      <c r="A405" s="121"/>
      <c r="B405" s="121"/>
      <c r="C405" s="121"/>
      <c r="D405" s="121"/>
      <c r="E405" s="121"/>
      <c r="F405" s="121"/>
      <c r="G405" s="121"/>
      <c r="H405" s="121"/>
    </row>
    <row r="406">
      <c r="A406" s="121"/>
      <c r="B406" s="121"/>
      <c r="C406" s="121"/>
      <c r="D406" s="121"/>
      <c r="E406" s="121"/>
      <c r="F406" s="121"/>
      <c r="G406" s="121"/>
      <c r="H406" s="121"/>
    </row>
    <row r="407">
      <c r="A407" s="121"/>
      <c r="B407" s="121"/>
      <c r="C407" s="121"/>
      <c r="D407" s="121"/>
      <c r="E407" s="121"/>
      <c r="F407" s="121"/>
      <c r="G407" s="121"/>
      <c r="H407" s="121"/>
    </row>
    <row r="408">
      <c r="A408" s="121"/>
      <c r="B408" s="121"/>
      <c r="C408" s="121"/>
      <c r="D408" s="121"/>
      <c r="E408" s="121"/>
      <c r="F408" s="121"/>
      <c r="G408" s="121"/>
      <c r="H408" s="121"/>
    </row>
    <row r="409">
      <c r="A409" s="121"/>
      <c r="B409" s="121"/>
      <c r="C409" s="121"/>
      <c r="D409" s="121"/>
      <c r="E409" s="121"/>
      <c r="F409" s="121"/>
      <c r="G409" s="121"/>
      <c r="H409" s="121"/>
    </row>
    <row r="410">
      <c r="A410" s="121"/>
      <c r="B410" s="121"/>
      <c r="C410" s="121"/>
      <c r="D410" s="121"/>
      <c r="E410" s="121"/>
      <c r="F410" s="121"/>
      <c r="G410" s="121"/>
      <c r="H410" s="121"/>
    </row>
    <row r="411">
      <c r="A411" s="121"/>
      <c r="B411" s="121"/>
      <c r="C411" s="121"/>
      <c r="D411" s="121"/>
      <c r="E411" s="121"/>
      <c r="F411" s="121"/>
      <c r="G411" s="121"/>
      <c r="H411" s="121"/>
    </row>
    <row r="412">
      <c r="A412" s="121"/>
      <c r="B412" s="121"/>
      <c r="C412" s="121"/>
      <c r="D412" s="121"/>
      <c r="E412" s="121"/>
      <c r="F412" s="121"/>
      <c r="G412" s="121"/>
      <c r="H412" s="121"/>
    </row>
    <row r="413">
      <c r="A413" s="121"/>
      <c r="B413" s="121"/>
      <c r="C413" s="121"/>
      <c r="D413" s="121"/>
      <c r="E413" s="121"/>
      <c r="F413" s="121"/>
      <c r="G413" s="121"/>
      <c r="H413" s="121"/>
    </row>
    <row r="414">
      <c r="A414" s="121"/>
      <c r="B414" s="121"/>
      <c r="C414" s="121"/>
      <c r="D414" s="121"/>
      <c r="E414" s="121"/>
      <c r="F414" s="121"/>
      <c r="G414" s="121"/>
      <c r="H414" s="121"/>
    </row>
    <row r="415">
      <c r="A415" s="121"/>
      <c r="B415" s="121"/>
      <c r="C415" s="121"/>
      <c r="D415" s="121"/>
      <c r="E415" s="121"/>
      <c r="F415" s="121"/>
      <c r="G415" s="121"/>
      <c r="H415" s="121"/>
    </row>
    <row r="416">
      <c r="A416" s="121"/>
      <c r="B416" s="121"/>
      <c r="C416" s="121"/>
      <c r="D416" s="121"/>
      <c r="E416" s="121"/>
      <c r="F416" s="121"/>
      <c r="G416" s="121"/>
      <c r="H416" s="121"/>
    </row>
    <row r="417">
      <c r="A417" s="121"/>
      <c r="B417" s="121"/>
      <c r="C417" s="121"/>
      <c r="D417" s="121"/>
      <c r="E417" s="121"/>
      <c r="F417" s="121"/>
      <c r="G417" s="121"/>
      <c r="H417" s="121"/>
    </row>
    <row r="418">
      <c r="A418" s="121"/>
      <c r="B418" s="121"/>
      <c r="C418" s="121"/>
      <c r="D418" s="121"/>
      <c r="E418" s="121"/>
      <c r="F418" s="121"/>
      <c r="G418" s="121"/>
      <c r="H418" s="121"/>
    </row>
    <row r="419">
      <c r="A419" s="121"/>
      <c r="B419" s="121"/>
      <c r="C419" s="121"/>
      <c r="D419" s="121"/>
      <c r="E419" s="121"/>
      <c r="F419" s="121"/>
      <c r="G419" s="121"/>
      <c r="H419" s="121"/>
    </row>
    <row r="420">
      <c r="A420" s="121"/>
      <c r="B420" s="121"/>
      <c r="C420" s="121"/>
      <c r="D420" s="121"/>
      <c r="E420" s="121"/>
      <c r="F420" s="121"/>
      <c r="G420" s="121"/>
      <c r="H420" s="121"/>
    </row>
    <row r="421">
      <c r="A421" s="121"/>
      <c r="B421" s="121"/>
      <c r="C421" s="121"/>
      <c r="D421" s="121"/>
      <c r="E421" s="121"/>
      <c r="F421" s="121"/>
      <c r="G421" s="121"/>
      <c r="H421" s="121"/>
    </row>
    <row r="422">
      <c r="A422" s="121"/>
      <c r="B422" s="121"/>
      <c r="C422" s="121"/>
      <c r="D422" s="121"/>
      <c r="E422" s="121"/>
      <c r="F422" s="121"/>
      <c r="G422" s="121"/>
      <c r="H422" s="121"/>
    </row>
    <row r="423">
      <c r="A423" s="121"/>
      <c r="B423" s="121"/>
      <c r="C423" s="121"/>
      <c r="D423" s="121"/>
      <c r="E423" s="121"/>
      <c r="F423" s="121"/>
      <c r="G423" s="121"/>
      <c r="H423" s="121"/>
    </row>
    <row r="424">
      <c r="A424" s="121"/>
      <c r="B424" s="121"/>
      <c r="C424" s="121"/>
      <c r="D424" s="121"/>
      <c r="E424" s="121"/>
      <c r="F424" s="121"/>
      <c r="G424" s="121"/>
      <c r="H424" s="121"/>
    </row>
    <row r="425">
      <c r="A425" s="121"/>
      <c r="B425" s="121"/>
      <c r="C425" s="121"/>
      <c r="D425" s="121"/>
      <c r="E425" s="121"/>
      <c r="F425" s="121"/>
      <c r="G425" s="121"/>
      <c r="H425" s="121"/>
    </row>
    <row r="426">
      <c r="A426" s="121"/>
      <c r="B426" s="121"/>
      <c r="C426" s="121"/>
      <c r="D426" s="121"/>
      <c r="E426" s="121"/>
      <c r="F426" s="121"/>
      <c r="G426" s="121"/>
      <c r="H426" s="121"/>
    </row>
    <row r="427">
      <c r="A427" s="121"/>
      <c r="B427" s="121"/>
      <c r="C427" s="121"/>
      <c r="D427" s="121"/>
      <c r="E427" s="121"/>
      <c r="F427" s="121"/>
      <c r="G427" s="121"/>
      <c r="H427" s="121"/>
    </row>
    <row r="428">
      <c r="A428" s="121"/>
      <c r="B428" s="121"/>
      <c r="C428" s="121"/>
      <c r="D428" s="121"/>
      <c r="E428" s="121"/>
      <c r="F428" s="121"/>
      <c r="G428" s="121"/>
      <c r="H428" s="121"/>
    </row>
    <row r="429">
      <c r="A429" s="121"/>
      <c r="B429" s="121"/>
      <c r="C429" s="121"/>
      <c r="D429" s="121"/>
      <c r="E429" s="121"/>
      <c r="F429" s="121"/>
      <c r="G429" s="121"/>
      <c r="H429" s="121"/>
    </row>
    <row r="430">
      <c r="A430" s="121"/>
      <c r="B430" s="121"/>
      <c r="C430" s="121"/>
      <c r="D430" s="121"/>
      <c r="E430" s="121"/>
      <c r="F430" s="121"/>
      <c r="G430" s="121"/>
      <c r="H430" s="121"/>
    </row>
    <row r="431">
      <c r="A431" s="121"/>
      <c r="B431" s="121"/>
      <c r="C431" s="121"/>
      <c r="D431" s="121"/>
      <c r="E431" s="121"/>
      <c r="F431" s="121"/>
      <c r="G431" s="121"/>
      <c r="H431" s="121"/>
    </row>
    <row r="432">
      <c r="A432" s="121"/>
      <c r="B432" s="121"/>
      <c r="C432" s="121"/>
      <c r="D432" s="121"/>
      <c r="E432" s="121"/>
      <c r="F432" s="121"/>
      <c r="G432" s="121"/>
      <c r="H432" s="121"/>
    </row>
    <row r="433">
      <c r="A433" s="121"/>
      <c r="B433" s="121"/>
      <c r="C433" s="121"/>
      <c r="D433" s="121"/>
      <c r="E433" s="121"/>
      <c r="F433" s="121"/>
      <c r="G433" s="121"/>
      <c r="H433" s="121"/>
    </row>
    <row r="434">
      <c r="A434" s="121"/>
      <c r="B434" s="121"/>
      <c r="C434" s="121"/>
      <c r="D434" s="121"/>
      <c r="E434" s="121"/>
      <c r="F434" s="121"/>
      <c r="G434" s="121"/>
      <c r="H434" s="121"/>
    </row>
    <row r="435">
      <c r="A435" s="121"/>
      <c r="B435" s="121"/>
      <c r="C435" s="121"/>
      <c r="D435" s="121"/>
      <c r="E435" s="121"/>
      <c r="F435" s="121"/>
      <c r="G435" s="121"/>
      <c r="H435" s="121"/>
    </row>
    <row r="436">
      <c r="A436" s="121"/>
      <c r="B436" s="121"/>
      <c r="C436" s="121"/>
      <c r="D436" s="121"/>
      <c r="E436" s="121"/>
      <c r="F436" s="121"/>
      <c r="G436" s="121"/>
      <c r="H436" s="121"/>
    </row>
    <row r="437">
      <c r="A437" s="121"/>
      <c r="B437" s="121"/>
      <c r="C437" s="121"/>
      <c r="D437" s="121"/>
      <c r="E437" s="121"/>
      <c r="F437" s="121"/>
      <c r="G437" s="121"/>
      <c r="H437" s="121"/>
    </row>
    <row r="438">
      <c r="A438" s="121"/>
      <c r="B438" s="121"/>
      <c r="C438" s="121"/>
      <c r="D438" s="121"/>
      <c r="E438" s="121"/>
      <c r="F438" s="121"/>
      <c r="G438" s="121"/>
      <c r="H438" s="121"/>
    </row>
    <row r="439">
      <c r="A439" s="121"/>
      <c r="B439" s="121"/>
      <c r="C439" s="121"/>
      <c r="D439" s="121"/>
      <c r="E439" s="121"/>
      <c r="F439" s="121"/>
      <c r="G439" s="121"/>
      <c r="H439" s="121"/>
    </row>
    <row r="440">
      <c r="A440" s="121"/>
      <c r="B440" s="121"/>
      <c r="C440" s="121"/>
      <c r="D440" s="121"/>
      <c r="E440" s="121"/>
      <c r="F440" s="121"/>
      <c r="G440" s="121"/>
      <c r="H440" s="121"/>
    </row>
    <row r="441">
      <c r="A441" s="121"/>
      <c r="B441" s="121"/>
      <c r="C441" s="121"/>
      <c r="D441" s="121"/>
      <c r="E441" s="121"/>
      <c r="F441" s="121"/>
      <c r="G441" s="121"/>
      <c r="H441" s="121"/>
    </row>
    <row r="442">
      <c r="A442" s="121"/>
      <c r="B442" s="121"/>
      <c r="C442" s="121"/>
      <c r="D442" s="121"/>
      <c r="E442" s="121"/>
      <c r="F442" s="121"/>
      <c r="G442" s="121"/>
      <c r="H442" s="121"/>
    </row>
    <row r="443">
      <c r="A443" s="121"/>
      <c r="B443" s="121"/>
      <c r="C443" s="121"/>
      <c r="D443" s="121"/>
      <c r="E443" s="121"/>
      <c r="F443" s="121"/>
      <c r="G443" s="121"/>
      <c r="H443" s="121"/>
    </row>
    <row r="444">
      <c r="A444" s="121"/>
      <c r="B444" s="121"/>
      <c r="C444" s="121"/>
      <c r="D444" s="121"/>
      <c r="E444" s="121"/>
      <c r="F444" s="121"/>
      <c r="G444" s="121"/>
      <c r="H444" s="121"/>
    </row>
    <row r="445">
      <c r="A445" s="121"/>
      <c r="B445" s="121"/>
      <c r="C445" s="121"/>
      <c r="D445" s="121"/>
      <c r="E445" s="121"/>
      <c r="F445" s="121"/>
      <c r="G445" s="121"/>
      <c r="H445" s="121"/>
    </row>
    <row r="446">
      <c r="A446" s="121"/>
      <c r="B446" s="121"/>
      <c r="C446" s="121"/>
      <c r="D446" s="121"/>
      <c r="E446" s="121"/>
      <c r="F446" s="121"/>
      <c r="G446" s="121"/>
      <c r="H446" s="121"/>
    </row>
    <row r="447">
      <c r="A447" s="121"/>
      <c r="B447" s="121"/>
      <c r="C447" s="121"/>
      <c r="D447" s="121"/>
      <c r="E447" s="121"/>
      <c r="F447" s="121"/>
      <c r="G447" s="121"/>
      <c r="H447" s="121"/>
    </row>
    <row r="448">
      <c r="A448" s="121"/>
      <c r="B448" s="121"/>
      <c r="C448" s="121"/>
      <c r="D448" s="121"/>
      <c r="E448" s="121"/>
      <c r="F448" s="121"/>
      <c r="G448" s="121"/>
      <c r="H448" s="121"/>
    </row>
    <row r="449">
      <c r="A449" s="121"/>
      <c r="B449" s="121"/>
      <c r="C449" s="121"/>
      <c r="D449" s="121"/>
      <c r="E449" s="121"/>
      <c r="F449" s="121"/>
      <c r="G449" s="121"/>
      <c r="H449" s="121"/>
    </row>
    <row r="450">
      <c r="A450" s="121"/>
      <c r="B450" s="121"/>
      <c r="C450" s="121"/>
      <c r="D450" s="121"/>
      <c r="E450" s="121"/>
      <c r="F450" s="121"/>
      <c r="G450" s="121"/>
      <c r="H450" s="121"/>
    </row>
    <row r="451">
      <c r="A451" s="121"/>
      <c r="B451" s="121"/>
      <c r="C451" s="121"/>
      <c r="D451" s="121"/>
      <c r="E451" s="121"/>
      <c r="F451" s="121"/>
      <c r="G451" s="121"/>
      <c r="H451" s="121"/>
    </row>
    <row r="452">
      <c r="A452" s="121"/>
      <c r="B452" s="121"/>
      <c r="C452" s="121"/>
      <c r="D452" s="121"/>
      <c r="E452" s="121"/>
      <c r="F452" s="121"/>
      <c r="G452" s="121"/>
      <c r="H452" s="121"/>
    </row>
    <row r="453">
      <c r="A453" s="121"/>
      <c r="B453" s="121"/>
      <c r="C453" s="121"/>
      <c r="D453" s="121"/>
      <c r="E453" s="121"/>
      <c r="F453" s="121"/>
      <c r="G453" s="121"/>
      <c r="H453" s="121"/>
    </row>
    <row r="454">
      <c r="A454" s="121"/>
      <c r="B454" s="121"/>
      <c r="C454" s="121"/>
      <c r="D454" s="121"/>
      <c r="E454" s="121"/>
      <c r="F454" s="121"/>
      <c r="G454" s="121"/>
      <c r="H454" s="121"/>
    </row>
    <row r="455">
      <c r="A455" s="121"/>
      <c r="B455" s="121"/>
      <c r="C455" s="121"/>
      <c r="D455" s="121"/>
      <c r="E455" s="121"/>
      <c r="F455" s="121"/>
      <c r="G455" s="121"/>
      <c r="H455" s="121"/>
    </row>
    <row r="456">
      <c r="A456" s="121"/>
      <c r="B456" s="121"/>
      <c r="C456" s="121"/>
      <c r="D456" s="121"/>
      <c r="E456" s="121"/>
      <c r="F456" s="121"/>
      <c r="G456" s="121"/>
      <c r="H456" s="121"/>
    </row>
    <row r="457">
      <c r="A457" s="121"/>
      <c r="B457" s="121"/>
      <c r="C457" s="121"/>
      <c r="D457" s="121"/>
      <c r="E457" s="121"/>
      <c r="F457" s="121"/>
      <c r="G457" s="121"/>
      <c r="H457" s="121"/>
    </row>
    <row r="458">
      <c r="A458" s="121"/>
      <c r="B458" s="121"/>
      <c r="C458" s="121"/>
      <c r="D458" s="121"/>
      <c r="E458" s="121"/>
      <c r="F458" s="121"/>
      <c r="G458" s="121"/>
      <c r="H458" s="121"/>
    </row>
    <row r="459">
      <c r="A459" s="121"/>
      <c r="B459" s="121"/>
      <c r="C459" s="121"/>
      <c r="D459" s="121"/>
      <c r="E459" s="121"/>
      <c r="F459" s="121"/>
      <c r="G459" s="121"/>
      <c r="H459" s="121"/>
    </row>
    <row r="460">
      <c r="A460" s="121"/>
      <c r="B460" s="121"/>
      <c r="C460" s="121"/>
      <c r="D460" s="121"/>
      <c r="E460" s="121"/>
      <c r="F460" s="121"/>
      <c r="G460" s="121"/>
      <c r="H460" s="121"/>
    </row>
    <row r="461">
      <c r="A461" s="121"/>
      <c r="B461" s="121"/>
      <c r="C461" s="121"/>
      <c r="D461" s="121"/>
      <c r="E461" s="121"/>
      <c r="F461" s="121"/>
      <c r="G461" s="121"/>
      <c r="H461" s="121"/>
    </row>
    <row r="462">
      <c r="A462" s="121"/>
      <c r="B462" s="121"/>
      <c r="C462" s="121"/>
      <c r="D462" s="121"/>
      <c r="E462" s="121"/>
      <c r="F462" s="121"/>
      <c r="G462" s="121"/>
      <c r="H462" s="121"/>
    </row>
    <row r="463">
      <c r="A463" s="121"/>
      <c r="B463" s="121"/>
      <c r="C463" s="121"/>
      <c r="D463" s="121"/>
      <c r="E463" s="121"/>
      <c r="F463" s="121"/>
      <c r="G463" s="121"/>
      <c r="H463" s="121"/>
    </row>
    <row r="464">
      <c r="A464" s="121"/>
      <c r="B464" s="121"/>
      <c r="C464" s="121"/>
      <c r="D464" s="121"/>
      <c r="E464" s="121"/>
      <c r="F464" s="121"/>
      <c r="G464" s="121"/>
      <c r="H464" s="121"/>
    </row>
    <row r="465">
      <c r="A465" s="121"/>
      <c r="B465" s="121"/>
      <c r="C465" s="121"/>
      <c r="D465" s="121"/>
      <c r="E465" s="121"/>
      <c r="F465" s="121"/>
      <c r="G465" s="121"/>
      <c r="H465" s="121"/>
    </row>
    <row r="466">
      <c r="A466" s="121"/>
      <c r="B466" s="121"/>
      <c r="C466" s="121"/>
      <c r="D466" s="121"/>
      <c r="E466" s="121"/>
      <c r="F466" s="121"/>
      <c r="G466" s="121"/>
      <c r="H466" s="121"/>
    </row>
    <row r="467">
      <c r="A467" s="121"/>
      <c r="B467" s="121"/>
      <c r="C467" s="121"/>
      <c r="D467" s="121"/>
      <c r="E467" s="121"/>
      <c r="F467" s="121"/>
      <c r="G467" s="121"/>
      <c r="H467" s="121"/>
    </row>
    <row r="468">
      <c r="A468" s="121"/>
      <c r="B468" s="121"/>
      <c r="C468" s="121"/>
      <c r="D468" s="121"/>
      <c r="E468" s="121"/>
      <c r="F468" s="121"/>
      <c r="G468" s="121"/>
      <c r="H468" s="121"/>
    </row>
    <row r="469">
      <c r="A469" s="121"/>
      <c r="B469" s="121"/>
      <c r="C469" s="121"/>
      <c r="D469" s="121"/>
      <c r="E469" s="121"/>
      <c r="F469" s="121"/>
      <c r="G469" s="121"/>
      <c r="H469" s="121"/>
    </row>
    <row r="470">
      <c r="A470" s="121"/>
      <c r="B470" s="121"/>
      <c r="C470" s="121"/>
      <c r="D470" s="121"/>
      <c r="E470" s="121"/>
      <c r="F470" s="121"/>
      <c r="G470" s="121"/>
      <c r="H470" s="121"/>
    </row>
    <row r="471">
      <c r="A471" s="121"/>
      <c r="B471" s="121"/>
      <c r="C471" s="121"/>
      <c r="D471" s="121"/>
      <c r="E471" s="121"/>
      <c r="F471" s="121"/>
      <c r="G471" s="121"/>
      <c r="H471" s="121"/>
    </row>
    <row r="472">
      <c r="A472" s="121"/>
      <c r="B472" s="121"/>
      <c r="C472" s="121"/>
      <c r="D472" s="121"/>
      <c r="E472" s="121"/>
      <c r="F472" s="121"/>
      <c r="G472" s="121"/>
      <c r="H472" s="121"/>
    </row>
    <row r="473">
      <c r="A473" s="121"/>
      <c r="B473" s="121"/>
      <c r="C473" s="121"/>
      <c r="D473" s="121"/>
      <c r="E473" s="121"/>
      <c r="F473" s="121"/>
      <c r="G473" s="121"/>
      <c r="H473" s="121"/>
    </row>
    <row r="474">
      <c r="A474" s="121"/>
      <c r="B474" s="121"/>
      <c r="C474" s="121"/>
      <c r="D474" s="121"/>
      <c r="E474" s="121"/>
      <c r="F474" s="121"/>
      <c r="G474" s="121"/>
      <c r="H474" s="121"/>
    </row>
    <row r="475">
      <c r="A475" s="121"/>
      <c r="B475" s="121"/>
      <c r="C475" s="121"/>
      <c r="D475" s="121"/>
      <c r="E475" s="121"/>
      <c r="F475" s="121"/>
      <c r="G475" s="121"/>
      <c r="H475" s="121"/>
    </row>
    <row r="476">
      <c r="A476" s="121"/>
      <c r="B476" s="121"/>
      <c r="C476" s="121"/>
      <c r="D476" s="121"/>
      <c r="E476" s="121"/>
      <c r="F476" s="121"/>
      <c r="G476" s="121"/>
      <c r="H476" s="121"/>
    </row>
    <row r="477">
      <c r="A477" s="121"/>
      <c r="B477" s="121"/>
      <c r="C477" s="121"/>
      <c r="D477" s="121"/>
      <c r="E477" s="121"/>
      <c r="F477" s="121"/>
      <c r="G477" s="121"/>
      <c r="H477" s="121"/>
    </row>
    <row r="478">
      <c r="A478" s="121"/>
      <c r="B478" s="121"/>
      <c r="C478" s="121"/>
      <c r="D478" s="121"/>
      <c r="E478" s="121"/>
      <c r="F478" s="121"/>
      <c r="G478" s="121"/>
      <c r="H478" s="121"/>
    </row>
    <row r="479">
      <c r="A479" s="121"/>
      <c r="B479" s="121"/>
      <c r="C479" s="121"/>
      <c r="D479" s="121"/>
      <c r="E479" s="121"/>
      <c r="F479" s="121"/>
      <c r="G479" s="121"/>
      <c r="H479" s="121"/>
    </row>
    <row r="480">
      <c r="A480" s="121"/>
      <c r="B480" s="121"/>
      <c r="C480" s="121"/>
      <c r="D480" s="121"/>
      <c r="E480" s="121"/>
      <c r="F480" s="121"/>
      <c r="G480" s="121"/>
      <c r="H480" s="121"/>
    </row>
    <row r="481">
      <c r="A481" s="121"/>
      <c r="B481" s="121"/>
      <c r="C481" s="121"/>
      <c r="D481" s="121"/>
      <c r="E481" s="121"/>
      <c r="F481" s="121"/>
      <c r="G481" s="121"/>
      <c r="H481" s="121"/>
    </row>
    <row r="482">
      <c r="A482" s="121"/>
      <c r="B482" s="121"/>
      <c r="C482" s="121"/>
      <c r="D482" s="121"/>
      <c r="E482" s="121"/>
      <c r="F482" s="121"/>
      <c r="G482" s="121"/>
      <c r="H482" s="121"/>
    </row>
    <row r="483">
      <c r="A483" s="121"/>
      <c r="B483" s="121"/>
      <c r="C483" s="121"/>
      <c r="D483" s="121"/>
      <c r="E483" s="121"/>
      <c r="F483" s="121"/>
      <c r="G483" s="121"/>
      <c r="H483" s="121"/>
    </row>
    <row r="484">
      <c r="A484" s="121"/>
      <c r="B484" s="121"/>
      <c r="C484" s="121"/>
      <c r="D484" s="121"/>
      <c r="E484" s="121"/>
      <c r="F484" s="121"/>
      <c r="G484" s="121"/>
      <c r="H484" s="121"/>
    </row>
    <row r="485">
      <c r="A485" s="121"/>
      <c r="B485" s="121"/>
      <c r="C485" s="121"/>
      <c r="D485" s="121"/>
      <c r="E485" s="121"/>
      <c r="F485" s="121"/>
      <c r="G485" s="121"/>
      <c r="H485" s="121"/>
    </row>
    <row r="486">
      <c r="A486" s="121"/>
      <c r="B486" s="121"/>
      <c r="C486" s="121"/>
      <c r="D486" s="121"/>
      <c r="E486" s="121"/>
      <c r="F486" s="121"/>
      <c r="G486" s="121"/>
      <c r="H486" s="121"/>
    </row>
    <row r="487">
      <c r="A487" s="121"/>
      <c r="B487" s="121"/>
      <c r="C487" s="121"/>
      <c r="D487" s="121"/>
      <c r="E487" s="121"/>
      <c r="F487" s="121"/>
      <c r="G487" s="121"/>
      <c r="H487" s="121"/>
    </row>
    <row r="488">
      <c r="A488" s="121"/>
      <c r="B488" s="121"/>
      <c r="C488" s="121"/>
      <c r="D488" s="121"/>
      <c r="E488" s="121"/>
      <c r="F488" s="121"/>
      <c r="G488" s="121"/>
      <c r="H488" s="121"/>
    </row>
    <row r="489">
      <c r="A489" s="121"/>
      <c r="B489" s="121"/>
      <c r="C489" s="121"/>
      <c r="D489" s="121"/>
      <c r="E489" s="121"/>
      <c r="F489" s="121"/>
      <c r="G489" s="121"/>
      <c r="H489" s="121"/>
    </row>
    <row r="490">
      <c r="A490" s="121"/>
      <c r="B490" s="121"/>
      <c r="C490" s="121"/>
      <c r="D490" s="121"/>
      <c r="E490" s="121"/>
      <c r="F490" s="121"/>
      <c r="G490" s="121"/>
      <c r="H490" s="121"/>
    </row>
    <row r="491">
      <c r="A491" s="121"/>
      <c r="B491" s="121"/>
      <c r="C491" s="121"/>
      <c r="D491" s="121"/>
      <c r="E491" s="121"/>
      <c r="F491" s="121"/>
      <c r="G491" s="121"/>
      <c r="H491" s="121"/>
    </row>
    <row r="492">
      <c r="A492" s="121"/>
      <c r="B492" s="121"/>
      <c r="C492" s="121"/>
      <c r="D492" s="121"/>
      <c r="E492" s="121"/>
      <c r="F492" s="121"/>
      <c r="G492" s="121"/>
      <c r="H492" s="121"/>
    </row>
    <row r="493">
      <c r="A493" s="121"/>
      <c r="B493" s="121"/>
      <c r="C493" s="121"/>
      <c r="D493" s="121"/>
      <c r="E493" s="121"/>
      <c r="F493" s="121"/>
      <c r="G493" s="121"/>
      <c r="H493" s="121"/>
    </row>
    <row r="494">
      <c r="A494" s="121"/>
      <c r="B494" s="121"/>
      <c r="C494" s="121"/>
      <c r="D494" s="121"/>
      <c r="E494" s="121"/>
      <c r="F494" s="121"/>
      <c r="G494" s="121"/>
      <c r="H494" s="121"/>
    </row>
    <row r="495">
      <c r="A495" s="121"/>
      <c r="B495" s="121"/>
      <c r="C495" s="121"/>
      <c r="D495" s="121"/>
      <c r="E495" s="121"/>
      <c r="F495" s="121"/>
      <c r="G495" s="121"/>
      <c r="H495" s="121"/>
    </row>
    <row r="496">
      <c r="A496" s="121"/>
      <c r="B496" s="121"/>
      <c r="C496" s="121"/>
      <c r="D496" s="121"/>
      <c r="E496" s="121"/>
      <c r="F496" s="121"/>
      <c r="G496" s="121"/>
      <c r="H496" s="121"/>
    </row>
    <row r="497">
      <c r="A497" s="121"/>
      <c r="B497" s="121"/>
      <c r="C497" s="121"/>
      <c r="D497" s="121"/>
      <c r="E497" s="121"/>
      <c r="F497" s="121"/>
      <c r="G497" s="121"/>
      <c r="H497" s="121"/>
    </row>
    <row r="498">
      <c r="A498" s="121"/>
      <c r="B498" s="121"/>
      <c r="C498" s="121"/>
      <c r="D498" s="121"/>
      <c r="E498" s="121"/>
      <c r="F498" s="121"/>
      <c r="G498" s="121"/>
      <c r="H498" s="121"/>
    </row>
    <row r="499">
      <c r="A499" s="121"/>
      <c r="B499" s="121"/>
      <c r="C499" s="121"/>
      <c r="D499" s="121"/>
      <c r="E499" s="121"/>
      <c r="F499" s="121"/>
      <c r="G499" s="121"/>
      <c r="H499" s="121"/>
    </row>
    <row r="500">
      <c r="A500" s="121"/>
      <c r="B500" s="121"/>
      <c r="C500" s="121"/>
      <c r="D500" s="121"/>
      <c r="E500" s="121"/>
      <c r="F500" s="121"/>
      <c r="G500" s="121"/>
      <c r="H500" s="121"/>
    </row>
    <row r="501">
      <c r="A501" s="121"/>
      <c r="B501" s="121"/>
      <c r="C501" s="121"/>
      <c r="D501" s="121"/>
      <c r="E501" s="121"/>
      <c r="F501" s="121"/>
      <c r="G501" s="121"/>
      <c r="H501" s="121"/>
    </row>
    <row r="502">
      <c r="A502" s="121"/>
      <c r="B502" s="121"/>
      <c r="C502" s="121"/>
      <c r="D502" s="121"/>
      <c r="E502" s="121"/>
      <c r="F502" s="121"/>
      <c r="G502" s="121"/>
      <c r="H502" s="121"/>
    </row>
    <row r="503">
      <c r="A503" s="121"/>
      <c r="B503" s="121"/>
      <c r="C503" s="121"/>
      <c r="D503" s="121"/>
      <c r="E503" s="121"/>
      <c r="F503" s="121"/>
      <c r="G503" s="121"/>
      <c r="H503" s="121"/>
    </row>
    <row r="504">
      <c r="A504" s="121"/>
      <c r="B504" s="121"/>
      <c r="C504" s="121"/>
      <c r="D504" s="121"/>
      <c r="E504" s="121"/>
      <c r="F504" s="121"/>
      <c r="G504" s="121"/>
      <c r="H504" s="121"/>
    </row>
    <row r="505">
      <c r="A505" s="121"/>
      <c r="B505" s="121"/>
      <c r="C505" s="121"/>
      <c r="D505" s="121"/>
      <c r="E505" s="121"/>
      <c r="F505" s="121"/>
      <c r="G505" s="121"/>
      <c r="H505" s="121"/>
    </row>
    <row r="506">
      <c r="A506" s="121"/>
      <c r="B506" s="121"/>
      <c r="C506" s="121"/>
      <c r="D506" s="121"/>
      <c r="E506" s="121"/>
      <c r="F506" s="121"/>
      <c r="G506" s="121"/>
      <c r="H506" s="121"/>
    </row>
    <row r="507">
      <c r="A507" s="121"/>
      <c r="B507" s="121"/>
      <c r="C507" s="121"/>
      <c r="D507" s="121"/>
      <c r="E507" s="121"/>
      <c r="F507" s="121"/>
      <c r="G507" s="121"/>
      <c r="H507" s="121"/>
    </row>
    <row r="508">
      <c r="A508" s="121"/>
      <c r="B508" s="121"/>
      <c r="C508" s="121"/>
      <c r="D508" s="121"/>
      <c r="E508" s="121"/>
      <c r="F508" s="121"/>
      <c r="G508" s="121"/>
      <c r="H508" s="121"/>
    </row>
    <row r="509">
      <c r="A509" s="121"/>
      <c r="B509" s="121"/>
      <c r="C509" s="121"/>
      <c r="D509" s="121"/>
      <c r="E509" s="121"/>
      <c r="F509" s="121"/>
      <c r="G509" s="121"/>
      <c r="H509" s="121"/>
    </row>
    <row r="510">
      <c r="A510" s="121"/>
      <c r="B510" s="121"/>
      <c r="C510" s="121"/>
      <c r="D510" s="121"/>
      <c r="E510" s="121"/>
      <c r="F510" s="121"/>
      <c r="G510" s="121"/>
      <c r="H510" s="121"/>
    </row>
    <row r="511">
      <c r="A511" s="121"/>
      <c r="B511" s="121"/>
      <c r="C511" s="121"/>
      <c r="D511" s="121"/>
      <c r="E511" s="121"/>
      <c r="F511" s="121"/>
      <c r="G511" s="121"/>
      <c r="H511" s="121"/>
    </row>
    <row r="512">
      <c r="A512" s="121"/>
      <c r="B512" s="121"/>
      <c r="C512" s="121"/>
      <c r="D512" s="121"/>
      <c r="E512" s="121"/>
      <c r="F512" s="121"/>
      <c r="G512" s="121"/>
      <c r="H512" s="121"/>
    </row>
    <row r="513">
      <c r="A513" s="121"/>
      <c r="B513" s="121"/>
      <c r="C513" s="121"/>
      <c r="D513" s="121"/>
      <c r="E513" s="121"/>
      <c r="F513" s="121"/>
      <c r="G513" s="121"/>
      <c r="H513" s="121"/>
    </row>
    <row r="514">
      <c r="A514" s="121"/>
      <c r="B514" s="121"/>
      <c r="C514" s="121"/>
      <c r="D514" s="121"/>
      <c r="E514" s="121"/>
      <c r="F514" s="121"/>
      <c r="G514" s="121"/>
      <c r="H514" s="121"/>
    </row>
    <row r="515">
      <c r="A515" s="121"/>
      <c r="B515" s="121"/>
      <c r="C515" s="121"/>
      <c r="D515" s="121"/>
      <c r="E515" s="121"/>
      <c r="F515" s="121"/>
      <c r="G515" s="121"/>
      <c r="H515" s="121"/>
    </row>
    <row r="516">
      <c r="A516" s="121"/>
      <c r="B516" s="121"/>
      <c r="C516" s="121"/>
      <c r="D516" s="121"/>
      <c r="E516" s="121"/>
      <c r="F516" s="121"/>
      <c r="G516" s="121"/>
      <c r="H516" s="121"/>
    </row>
    <row r="517">
      <c r="A517" s="121"/>
      <c r="B517" s="121"/>
      <c r="C517" s="121"/>
      <c r="D517" s="121"/>
      <c r="E517" s="121"/>
      <c r="F517" s="121"/>
      <c r="G517" s="121"/>
      <c r="H517" s="121"/>
    </row>
    <row r="518">
      <c r="A518" s="121"/>
      <c r="B518" s="121"/>
      <c r="C518" s="121"/>
      <c r="D518" s="121"/>
      <c r="E518" s="121"/>
      <c r="F518" s="121"/>
      <c r="G518" s="121"/>
      <c r="H518" s="121"/>
    </row>
    <row r="519">
      <c r="A519" s="121"/>
      <c r="B519" s="121"/>
      <c r="C519" s="121"/>
      <c r="D519" s="121"/>
      <c r="E519" s="121"/>
      <c r="F519" s="121"/>
      <c r="G519" s="121"/>
      <c r="H519" s="121"/>
    </row>
    <row r="520">
      <c r="A520" s="121"/>
      <c r="B520" s="121"/>
      <c r="C520" s="121"/>
      <c r="D520" s="121"/>
      <c r="E520" s="121"/>
      <c r="F520" s="121"/>
      <c r="G520" s="121"/>
      <c r="H520" s="121"/>
    </row>
    <row r="521">
      <c r="A521" s="121"/>
      <c r="B521" s="121"/>
      <c r="C521" s="121"/>
      <c r="D521" s="121"/>
      <c r="E521" s="121"/>
      <c r="F521" s="121"/>
      <c r="G521" s="121"/>
      <c r="H521" s="121"/>
    </row>
    <row r="522">
      <c r="A522" s="121"/>
      <c r="B522" s="121"/>
      <c r="C522" s="121"/>
      <c r="D522" s="121"/>
      <c r="E522" s="121"/>
      <c r="F522" s="121"/>
      <c r="G522" s="121"/>
      <c r="H522" s="121"/>
    </row>
    <row r="523">
      <c r="A523" s="121"/>
      <c r="B523" s="121"/>
      <c r="C523" s="121"/>
      <c r="D523" s="121"/>
      <c r="E523" s="121"/>
      <c r="F523" s="121"/>
      <c r="G523" s="121"/>
      <c r="H523" s="121"/>
    </row>
    <row r="524">
      <c r="A524" s="121"/>
      <c r="B524" s="121"/>
      <c r="C524" s="121"/>
      <c r="D524" s="121"/>
      <c r="E524" s="121"/>
      <c r="F524" s="121"/>
      <c r="G524" s="121"/>
      <c r="H524" s="121"/>
    </row>
    <row r="525">
      <c r="A525" s="121"/>
      <c r="B525" s="121"/>
      <c r="C525" s="121"/>
      <c r="D525" s="121"/>
      <c r="E525" s="121"/>
      <c r="F525" s="121"/>
      <c r="G525" s="121"/>
      <c r="H525" s="121"/>
    </row>
    <row r="526">
      <c r="A526" s="121"/>
      <c r="B526" s="121"/>
      <c r="C526" s="121"/>
      <c r="D526" s="121"/>
      <c r="E526" s="121"/>
      <c r="F526" s="121"/>
      <c r="G526" s="121"/>
      <c r="H526" s="121"/>
    </row>
    <row r="527">
      <c r="A527" s="121"/>
      <c r="B527" s="121"/>
      <c r="C527" s="121"/>
      <c r="D527" s="121"/>
      <c r="E527" s="121"/>
      <c r="F527" s="121"/>
      <c r="G527" s="121"/>
      <c r="H527" s="121"/>
    </row>
    <row r="528">
      <c r="A528" s="121"/>
      <c r="B528" s="121"/>
      <c r="C528" s="121"/>
      <c r="D528" s="121"/>
      <c r="E528" s="121"/>
      <c r="F528" s="121"/>
      <c r="G528" s="121"/>
      <c r="H528" s="121"/>
    </row>
    <row r="529">
      <c r="A529" s="121"/>
      <c r="B529" s="121"/>
      <c r="C529" s="121"/>
      <c r="D529" s="121"/>
      <c r="E529" s="121"/>
      <c r="F529" s="121"/>
      <c r="G529" s="121"/>
      <c r="H529" s="121"/>
    </row>
    <row r="530">
      <c r="A530" s="121"/>
      <c r="B530" s="121"/>
      <c r="C530" s="121"/>
      <c r="D530" s="121"/>
      <c r="E530" s="121"/>
      <c r="F530" s="121"/>
      <c r="G530" s="121"/>
      <c r="H530" s="121"/>
    </row>
    <row r="531">
      <c r="A531" s="121"/>
      <c r="B531" s="121"/>
      <c r="C531" s="121"/>
      <c r="D531" s="121"/>
      <c r="E531" s="121"/>
      <c r="F531" s="121"/>
      <c r="G531" s="121"/>
      <c r="H531" s="121"/>
    </row>
    <row r="532">
      <c r="A532" s="121"/>
      <c r="B532" s="121"/>
      <c r="C532" s="121"/>
      <c r="D532" s="121"/>
      <c r="E532" s="121"/>
      <c r="F532" s="121"/>
      <c r="G532" s="121"/>
      <c r="H532" s="121"/>
    </row>
    <row r="533">
      <c r="A533" s="121"/>
      <c r="B533" s="121"/>
      <c r="C533" s="121"/>
      <c r="D533" s="121"/>
      <c r="E533" s="121"/>
      <c r="F533" s="121"/>
      <c r="G533" s="121"/>
      <c r="H533" s="121"/>
    </row>
    <row r="534">
      <c r="A534" s="121"/>
      <c r="B534" s="121"/>
      <c r="C534" s="121"/>
      <c r="D534" s="121"/>
      <c r="E534" s="121"/>
      <c r="F534" s="121"/>
      <c r="G534" s="121"/>
      <c r="H534" s="121"/>
    </row>
    <row r="535">
      <c r="A535" s="121"/>
      <c r="B535" s="121"/>
      <c r="C535" s="121"/>
      <c r="D535" s="121"/>
      <c r="E535" s="121"/>
      <c r="F535" s="121"/>
      <c r="G535" s="121"/>
      <c r="H535" s="121"/>
    </row>
    <row r="536">
      <c r="A536" s="121"/>
      <c r="B536" s="121"/>
      <c r="C536" s="121"/>
      <c r="D536" s="121"/>
      <c r="E536" s="121"/>
      <c r="F536" s="121"/>
      <c r="G536" s="121"/>
      <c r="H536" s="121"/>
    </row>
    <row r="537">
      <c r="A537" s="121"/>
      <c r="B537" s="121"/>
      <c r="C537" s="121"/>
      <c r="D537" s="121"/>
      <c r="E537" s="121"/>
      <c r="F537" s="121"/>
      <c r="G537" s="121"/>
      <c r="H537" s="121"/>
    </row>
    <row r="538">
      <c r="A538" s="121"/>
      <c r="B538" s="121"/>
      <c r="C538" s="121"/>
      <c r="D538" s="121"/>
      <c r="E538" s="121"/>
      <c r="F538" s="121"/>
      <c r="G538" s="121"/>
      <c r="H538" s="121"/>
    </row>
    <row r="539">
      <c r="A539" s="121"/>
      <c r="B539" s="121"/>
      <c r="C539" s="121"/>
      <c r="D539" s="121"/>
      <c r="E539" s="121"/>
      <c r="F539" s="121"/>
      <c r="G539" s="121"/>
      <c r="H539" s="121"/>
    </row>
    <row r="540">
      <c r="A540" s="121"/>
      <c r="B540" s="121"/>
      <c r="C540" s="121"/>
      <c r="D540" s="121"/>
      <c r="E540" s="121"/>
      <c r="F540" s="121"/>
      <c r="G540" s="121"/>
      <c r="H540" s="121"/>
    </row>
    <row r="541">
      <c r="A541" s="121"/>
      <c r="B541" s="121"/>
      <c r="C541" s="121"/>
      <c r="D541" s="121"/>
      <c r="E541" s="121"/>
      <c r="F541" s="121"/>
      <c r="G541" s="121"/>
      <c r="H541" s="121"/>
    </row>
    <row r="542">
      <c r="A542" s="121"/>
      <c r="B542" s="121"/>
      <c r="C542" s="121"/>
      <c r="D542" s="121"/>
      <c r="E542" s="121"/>
      <c r="F542" s="121"/>
      <c r="G542" s="121"/>
      <c r="H542" s="121"/>
    </row>
    <row r="543">
      <c r="A543" s="121"/>
      <c r="B543" s="121"/>
      <c r="C543" s="121"/>
      <c r="D543" s="121"/>
      <c r="E543" s="121"/>
      <c r="F543" s="121"/>
      <c r="G543" s="121"/>
      <c r="H543" s="121"/>
    </row>
    <row r="544">
      <c r="A544" s="121"/>
      <c r="B544" s="121"/>
      <c r="C544" s="121"/>
      <c r="D544" s="121"/>
      <c r="E544" s="121"/>
      <c r="F544" s="121"/>
      <c r="G544" s="121"/>
      <c r="H544" s="121"/>
    </row>
    <row r="545">
      <c r="A545" s="121"/>
      <c r="B545" s="121"/>
      <c r="C545" s="121"/>
      <c r="D545" s="121"/>
      <c r="E545" s="121"/>
      <c r="F545" s="121"/>
      <c r="G545" s="121"/>
      <c r="H545" s="121"/>
    </row>
    <row r="546">
      <c r="A546" s="121"/>
      <c r="B546" s="121"/>
      <c r="C546" s="121"/>
      <c r="D546" s="121"/>
      <c r="E546" s="121"/>
      <c r="F546" s="121"/>
      <c r="G546" s="121"/>
      <c r="H546" s="121"/>
    </row>
    <row r="547">
      <c r="A547" s="121"/>
      <c r="B547" s="121"/>
      <c r="C547" s="121"/>
      <c r="D547" s="121"/>
      <c r="E547" s="121"/>
      <c r="F547" s="121"/>
      <c r="G547" s="121"/>
      <c r="H547" s="121"/>
    </row>
    <row r="548">
      <c r="A548" s="121"/>
      <c r="B548" s="121"/>
      <c r="C548" s="121"/>
      <c r="D548" s="121"/>
      <c r="E548" s="121"/>
      <c r="F548" s="121"/>
      <c r="G548" s="121"/>
      <c r="H548" s="121"/>
    </row>
    <row r="549">
      <c r="A549" s="121"/>
      <c r="B549" s="121"/>
      <c r="C549" s="121"/>
      <c r="D549" s="121"/>
      <c r="E549" s="121"/>
      <c r="F549" s="121"/>
      <c r="G549" s="121"/>
      <c r="H549" s="121"/>
    </row>
    <row r="550">
      <c r="A550" s="121"/>
      <c r="B550" s="121"/>
      <c r="C550" s="121"/>
      <c r="D550" s="121"/>
      <c r="E550" s="121"/>
      <c r="F550" s="121"/>
      <c r="G550" s="121"/>
      <c r="H550" s="121"/>
    </row>
    <row r="551">
      <c r="A551" s="121"/>
      <c r="B551" s="121"/>
      <c r="C551" s="121"/>
      <c r="D551" s="121"/>
      <c r="E551" s="121"/>
      <c r="F551" s="121"/>
      <c r="G551" s="121"/>
      <c r="H551" s="121"/>
    </row>
    <row r="552">
      <c r="A552" s="121"/>
      <c r="B552" s="121"/>
      <c r="C552" s="121"/>
      <c r="D552" s="121"/>
      <c r="E552" s="121"/>
      <c r="F552" s="121"/>
      <c r="G552" s="121"/>
      <c r="H552" s="121"/>
    </row>
    <row r="553">
      <c r="A553" s="121"/>
      <c r="B553" s="121"/>
      <c r="C553" s="121"/>
      <c r="D553" s="121"/>
      <c r="E553" s="121"/>
      <c r="F553" s="121"/>
      <c r="G553" s="121"/>
      <c r="H553" s="121"/>
    </row>
    <row r="554">
      <c r="A554" s="121"/>
      <c r="B554" s="121"/>
      <c r="C554" s="121"/>
      <c r="D554" s="121"/>
      <c r="E554" s="121"/>
      <c r="F554" s="121"/>
      <c r="G554" s="121"/>
      <c r="H554" s="121"/>
    </row>
    <row r="555">
      <c r="A555" s="121"/>
      <c r="B555" s="121"/>
      <c r="C555" s="121"/>
      <c r="D555" s="121"/>
      <c r="E555" s="121"/>
      <c r="F555" s="121"/>
      <c r="G555" s="121"/>
      <c r="H555" s="121"/>
    </row>
    <row r="556">
      <c r="A556" s="121"/>
      <c r="B556" s="121"/>
      <c r="C556" s="121"/>
      <c r="D556" s="121"/>
      <c r="E556" s="121"/>
      <c r="F556" s="121"/>
      <c r="G556" s="121"/>
      <c r="H556" s="121"/>
    </row>
    <row r="557">
      <c r="A557" s="121"/>
      <c r="B557" s="121"/>
      <c r="C557" s="121"/>
      <c r="D557" s="121"/>
      <c r="E557" s="121"/>
      <c r="F557" s="121"/>
      <c r="G557" s="121"/>
      <c r="H557" s="121"/>
    </row>
    <row r="558">
      <c r="A558" s="121"/>
      <c r="B558" s="121"/>
      <c r="C558" s="121"/>
      <c r="D558" s="121"/>
      <c r="E558" s="121"/>
      <c r="F558" s="121"/>
      <c r="G558" s="121"/>
      <c r="H558" s="121"/>
    </row>
    <row r="559">
      <c r="A559" s="121"/>
      <c r="B559" s="121"/>
      <c r="C559" s="121"/>
      <c r="D559" s="121"/>
      <c r="E559" s="121"/>
      <c r="F559" s="121"/>
      <c r="G559" s="121"/>
      <c r="H559" s="121"/>
    </row>
    <row r="560">
      <c r="A560" s="121"/>
      <c r="B560" s="121"/>
      <c r="C560" s="121"/>
      <c r="D560" s="121"/>
      <c r="E560" s="121"/>
      <c r="F560" s="121"/>
      <c r="G560" s="121"/>
      <c r="H560" s="121"/>
    </row>
    <row r="561">
      <c r="A561" s="121"/>
      <c r="B561" s="121"/>
      <c r="C561" s="121"/>
      <c r="D561" s="121"/>
      <c r="E561" s="121"/>
      <c r="F561" s="121"/>
      <c r="G561" s="121"/>
      <c r="H561" s="121"/>
    </row>
    <row r="562">
      <c r="A562" s="121"/>
      <c r="B562" s="121"/>
      <c r="C562" s="121"/>
      <c r="D562" s="121"/>
      <c r="E562" s="121"/>
      <c r="F562" s="121"/>
      <c r="G562" s="121"/>
      <c r="H562" s="121"/>
    </row>
    <row r="563">
      <c r="A563" s="121"/>
      <c r="B563" s="121"/>
      <c r="C563" s="121"/>
      <c r="D563" s="121"/>
      <c r="E563" s="121"/>
      <c r="F563" s="121"/>
      <c r="G563" s="121"/>
      <c r="H563" s="121"/>
    </row>
    <row r="564">
      <c r="A564" s="121"/>
      <c r="B564" s="121"/>
      <c r="C564" s="121"/>
      <c r="D564" s="121"/>
      <c r="E564" s="121"/>
      <c r="F564" s="121"/>
      <c r="G564" s="121"/>
      <c r="H564" s="121"/>
    </row>
    <row r="565">
      <c r="A565" s="121"/>
      <c r="B565" s="121"/>
      <c r="C565" s="121"/>
      <c r="D565" s="121"/>
      <c r="E565" s="121"/>
      <c r="F565" s="121"/>
      <c r="G565" s="121"/>
      <c r="H565" s="121"/>
    </row>
    <row r="566">
      <c r="A566" s="121"/>
      <c r="B566" s="121"/>
      <c r="C566" s="121"/>
      <c r="D566" s="121"/>
      <c r="E566" s="121"/>
      <c r="F566" s="121"/>
      <c r="G566" s="121"/>
      <c r="H566" s="121"/>
    </row>
    <row r="567">
      <c r="A567" s="121"/>
      <c r="B567" s="121"/>
      <c r="C567" s="121"/>
      <c r="D567" s="121"/>
      <c r="E567" s="121"/>
      <c r="F567" s="121"/>
      <c r="G567" s="121"/>
      <c r="H567" s="121"/>
    </row>
    <row r="568">
      <c r="A568" s="121"/>
      <c r="B568" s="121"/>
      <c r="C568" s="121"/>
      <c r="D568" s="121"/>
      <c r="E568" s="121"/>
      <c r="F568" s="121"/>
      <c r="G568" s="121"/>
      <c r="H568" s="121"/>
    </row>
    <row r="569">
      <c r="A569" s="121"/>
      <c r="B569" s="121"/>
      <c r="C569" s="121"/>
      <c r="D569" s="121"/>
      <c r="E569" s="121"/>
      <c r="F569" s="121"/>
      <c r="G569" s="121"/>
      <c r="H569" s="121"/>
    </row>
    <row r="570">
      <c r="A570" s="121"/>
      <c r="B570" s="121"/>
      <c r="C570" s="121"/>
      <c r="D570" s="121"/>
      <c r="E570" s="121"/>
      <c r="F570" s="121"/>
      <c r="G570" s="121"/>
      <c r="H570" s="121"/>
    </row>
    <row r="571">
      <c r="A571" s="121"/>
      <c r="B571" s="121"/>
      <c r="C571" s="121"/>
      <c r="D571" s="121"/>
      <c r="E571" s="121"/>
      <c r="F571" s="121"/>
      <c r="G571" s="121"/>
      <c r="H571" s="121"/>
    </row>
    <row r="572">
      <c r="A572" s="121"/>
      <c r="B572" s="121"/>
      <c r="C572" s="121"/>
      <c r="D572" s="121"/>
      <c r="E572" s="121"/>
      <c r="F572" s="121"/>
      <c r="G572" s="121"/>
      <c r="H572" s="121"/>
    </row>
    <row r="573">
      <c r="A573" s="121"/>
      <c r="B573" s="121"/>
      <c r="C573" s="121"/>
      <c r="D573" s="121"/>
      <c r="E573" s="121"/>
      <c r="F573" s="121"/>
      <c r="G573" s="121"/>
      <c r="H573" s="121"/>
    </row>
    <row r="574">
      <c r="A574" s="121"/>
      <c r="B574" s="121"/>
      <c r="C574" s="121"/>
      <c r="D574" s="121"/>
      <c r="E574" s="121"/>
      <c r="F574" s="121"/>
      <c r="G574" s="121"/>
      <c r="H574" s="121"/>
    </row>
    <row r="575">
      <c r="A575" s="121"/>
      <c r="B575" s="121"/>
      <c r="C575" s="121"/>
      <c r="D575" s="121"/>
      <c r="E575" s="121"/>
      <c r="F575" s="121"/>
      <c r="G575" s="121"/>
      <c r="H575" s="121"/>
    </row>
    <row r="576">
      <c r="A576" s="121"/>
      <c r="B576" s="121"/>
      <c r="C576" s="121"/>
      <c r="D576" s="121"/>
      <c r="E576" s="121"/>
      <c r="F576" s="121"/>
      <c r="G576" s="121"/>
      <c r="H576" s="121"/>
    </row>
    <row r="577">
      <c r="A577" s="121"/>
      <c r="B577" s="121"/>
      <c r="C577" s="121"/>
      <c r="D577" s="121"/>
      <c r="E577" s="121"/>
      <c r="F577" s="121"/>
      <c r="G577" s="121"/>
      <c r="H577" s="121"/>
    </row>
    <row r="578">
      <c r="A578" s="121"/>
      <c r="B578" s="121"/>
      <c r="C578" s="121"/>
      <c r="D578" s="121"/>
      <c r="E578" s="121"/>
      <c r="F578" s="121"/>
      <c r="G578" s="121"/>
      <c r="H578" s="121"/>
    </row>
    <row r="579">
      <c r="A579" s="121"/>
      <c r="B579" s="121"/>
      <c r="C579" s="121"/>
      <c r="D579" s="121"/>
      <c r="E579" s="121"/>
      <c r="F579" s="121"/>
      <c r="G579" s="121"/>
      <c r="H579" s="121"/>
    </row>
    <row r="580">
      <c r="A580" s="121"/>
      <c r="B580" s="121"/>
      <c r="C580" s="121"/>
      <c r="D580" s="121"/>
      <c r="E580" s="121"/>
      <c r="F580" s="121"/>
      <c r="G580" s="121"/>
      <c r="H580" s="121"/>
    </row>
    <row r="581">
      <c r="A581" s="121"/>
      <c r="B581" s="121"/>
      <c r="C581" s="121"/>
      <c r="D581" s="121"/>
      <c r="E581" s="121"/>
      <c r="F581" s="121"/>
      <c r="G581" s="121"/>
      <c r="H581" s="121"/>
    </row>
    <row r="582">
      <c r="A582" s="121"/>
      <c r="B582" s="121"/>
      <c r="C582" s="121"/>
      <c r="D582" s="121"/>
      <c r="E582" s="121"/>
      <c r="F582" s="121"/>
      <c r="G582" s="121"/>
      <c r="H582" s="121"/>
    </row>
    <row r="583">
      <c r="A583" s="121"/>
      <c r="B583" s="121"/>
      <c r="C583" s="121"/>
      <c r="D583" s="121"/>
      <c r="E583" s="121"/>
      <c r="F583" s="121"/>
      <c r="G583" s="121"/>
      <c r="H583" s="121"/>
    </row>
    <row r="584">
      <c r="A584" s="121"/>
      <c r="B584" s="121"/>
      <c r="C584" s="121"/>
      <c r="D584" s="121"/>
      <c r="E584" s="121"/>
      <c r="F584" s="121"/>
      <c r="G584" s="121"/>
      <c r="H584" s="121"/>
    </row>
    <row r="585">
      <c r="A585" s="121"/>
      <c r="B585" s="121"/>
      <c r="C585" s="121"/>
      <c r="D585" s="121"/>
      <c r="E585" s="121"/>
      <c r="F585" s="121"/>
      <c r="G585" s="121"/>
      <c r="H585" s="121"/>
    </row>
    <row r="586">
      <c r="A586" s="121"/>
      <c r="B586" s="121"/>
      <c r="C586" s="121"/>
      <c r="D586" s="121"/>
      <c r="E586" s="121"/>
      <c r="F586" s="121"/>
      <c r="G586" s="121"/>
      <c r="H586" s="121"/>
    </row>
    <row r="587">
      <c r="A587" s="121"/>
      <c r="B587" s="121"/>
      <c r="C587" s="121"/>
      <c r="D587" s="121"/>
      <c r="E587" s="121"/>
      <c r="F587" s="121"/>
      <c r="G587" s="121"/>
      <c r="H587" s="121"/>
    </row>
    <row r="588">
      <c r="A588" s="121"/>
      <c r="B588" s="121"/>
      <c r="C588" s="121"/>
      <c r="D588" s="121"/>
      <c r="E588" s="121"/>
      <c r="F588" s="121"/>
      <c r="G588" s="121"/>
      <c r="H588" s="121"/>
    </row>
    <row r="589">
      <c r="A589" s="121"/>
      <c r="B589" s="121"/>
      <c r="C589" s="121"/>
      <c r="D589" s="121"/>
      <c r="E589" s="121"/>
      <c r="F589" s="121"/>
      <c r="G589" s="121"/>
      <c r="H589" s="121"/>
    </row>
    <row r="590">
      <c r="A590" s="121"/>
      <c r="B590" s="121"/>
      <c r="C590" s="121"/>
      <c r="D590" s="121"/>
      <c r="E590" s="121"/>
      <c r="F590" s="121"/>
      <c r="G590" s="121"/>
      <c r="H590" s="121"/>
    </row>
    <row r="591">
      <c r="A591" s="121"/>
      <c r="B591" s="121"/>
      <c r="C591" s="121"/>
      <c r="D591" s="121"/>
      <c r="E591" s="121"/>
      <c r="F591" s="121"/>
      <c r="G591" s="121"/>
      <c r="H591" s="121"/>
    </row>
    <row r="592">
      <c r="A592" s="121"/>
      <c r="B592" s="121"/>
      <c r="C592" s="121"/>
      <c r="D592" s="121"/>
      <c r="E592" s="121"/>
      <c r="F592" s="121"/>
      <c r="G592" s="121"/>
      <c r="H592" s="121"/>
    </row>
    <row r="593">
      <c r="A593" s="121"/>
      <c r="B593" s="121"/>
      <c r="C593" s="121"/>
      <c r="D593" s="121"/>
      <c r="E593" s="121"/>
      <c r="F593" s="121"/>
      <c r="G593" s="121"/>
      <c r="H593" s="121"/>
    </row>
    <row r="594">
      <c r="A594" s="121"/>
      <c r="B594" s="121"/>
      <c r="C594" s="121"/>
      <c r="D594" s="121"/>
      <c r="E594" s="121"/>
      <c r="F594" s="121"/>
      <c r="G594" s="121"/>
      <c r="H594" s="121"/>
    </row>
    <row r="595">
      <c r="A595" s="121"/>
      <c r="B595" s="121"/>
      <c r="C595" s="121"/>
      <c r="D595" s="121"/>
      <c r="E595" s="121"/>
      <c r="F595" s="121"/>
      <c r="G595" s="121"/>
      <c r="H595" s="121"/>
    </row>
    <row r="596">
      <c r="A596" s="121"/>
      <c r="B596" s="121"/>
      <c r="C596" s="121"/>
      <c r="D596" s="121"/>
      <c r="E596" s="121"/>
      <c r="F596" s="121"/>
      <c r="G596" s="121"/>
      <c r="H596" s="121"/>
    </row>
    <row r="597">
      <c r="A597" s="121"/>
      <c r="B597" s="121"/>
      <c r="C597" s="121"/>
      <c r="D597" s="121"/>
      <c r="E597" s="121"/>
      <c r="F597" s="121"/>
      <c r="G597" s="121"/>
      <c r="H597" s="121"/>
    </row>
    <row r="598">
      <c r="A598" s="121"/>
      <c r="B598" s="121"/>
      <c r="C598" s="121"/>
      <c r="D598" s="121"/>
      <c r="E598" s="121"/>
      <c r="F598" s="121"/>
      <c r="G598" s="121"/>
      <c r="H598" s="121"/>
    </row>
    <row r="599">
      <c r="A599" s="121"/>
      <c r="B599" s="121"/>
      <c r="C599" s="121"/>
      <c r="D599" s="121"/>
      <c r="E599" s="121"/>
      <c r="F599" s="121"/>
      <c r="G599" s="121"/>
      <c r="H599" s="121"/>
    </row>
    <row r="600">
      <c r="A600" s="121"/>
      <c r="B600" s="121"/>
      <c r="C600" s="121"/>
      <c r="D600" s="121"/>
      <c r="E600" s="121"/>
      <c r="F600" s="121"/>
      <c r="G600" s="121"/>
      <c r="H600" s="121"/>
    </row>
    <row r="601">
      <c r="A601" s="121"/>
      <c r="B601" s="121"/>
      <c r="C601" s="121"/>
      <c r="D601" s="121"/>
      <c r="E601" s="121"/>
      <c r="F601" s="121"/>
      <c r="G601" s="121"/>
      <c r="H601" s="121"/>
    </row>
    <row r="602">
      <c r="A602" s="121"/>
      <c r="B602" s="121"/>
      <c r="C602" s="121"/>
      <c r="D602" s="121"/>
      <c r="E602" s="121"/>
      <c r="F602" s="121"/>
      <c r="G602" s="121"/>
      <c r="H602" s="121"/>
    </row>
    <row r="603">
      <c r="A603" s="121"/>
      <c r="B603" s="121"/>
      <c r="C603" s="121"/>
      <c r="D603" s="121"/>
      <c r="E603" s="121"/>
      <c r="F603" s="121"/>
      <c r="G603" s="121"/>
      <c r="H603" s="121"/>
    </row>
    <row r="604">
      <c r="A604" s="121"/>
      <c r="B604" s="121"/>
      <c r="C604" s="121"/>
      <c r="D604" s="121"/>
      <c r="E604" s="121"/>
      <c r="F604" s="121"/>
      <c r="G604" s="121"/>
      <c r="H604" s="121"/>
    </row>
    <row r="605">
      <c r="A605" s="121"/>
      <c r="B605" s="121"/>
      <c r="C605" s="121"/>
      <c r="D605" s="121"/>
      <c r="E605" s="121"/>
      <c r="F605" s="121"/>
      <c r="G605" s="121"/>
      <c r="H605" s="121"/>
    </row>
    <row r="606">
      <c r="A606" s="121"/>
      <c r="B606" s="121"/>
      <c r="C606" s="121"/>
      <c r="D606" s="121"/>
      <c r="E606" s="121"/>
      <c r="F606" s="121"/>
      <c r="G606" s="121"/>
      <c r="H606" s="121"/>
    </row>
    <row r="607">
      <c r="A607" s="121"/>
      <c r="B607" s="121"/>
      <c r="C607" s="121"/>
      <c r="D607" s="121"/>
      <c r="E607" s="121"/>
      <c r="F607" s="121"/>
      <c r="G607" s="121"/>
      <c r="H607" s="121"/>
    </row>
    <row r="608">
      <c r="A608" s="121"/>
      <c r="B608" s="121"/>
      <c r="C608" s="121"/>
      <c r="D608" s="121"/>
      <c r="E608" s="121"/>
      <c r="F608" s="121"/>
      <c r="G608" s="121"/>
      <c r="H608" s="121"/>
    </row>
    <row r="609">
      <c r="A609" s="121"/>
      <c r="B609" s="121"/>
      <c r="C609" s="121"/>
      <c r="D609" s="121"/>
      <c r="E609" s="121"/>
      <c r="F609" s="121"/>
      <c r="G609" s="121"/>
      <c r="H609" s="121"/>
    </row>
    <row r="610">
      <c r="A610" s="121"/>
      <c r="B610" s="121"/>
      <c r="C610" s="121"/>
      <c r="D610" s="121"/>
      <c r="E610" s="121"/>
      <c r="F610" s="121"/>
      <c r="G610" s="121"/>
      <c r="H610" s="121"/>
    </row>
    <row r="611">
      <c r="A611" s="121"/>
      <c r="B611" s="121"/>
      <c r="C611" s="121"/>
      <c r="D611" s="121"/>
      <c r="E611" s="121"/>
      <c r="F611" s="121"/>
      <c r="G611" s="121"/>
      <c r="H611" s="121"/>
    </row>
    <row r="612">
      <c r="A612" s="121"/>
      <c r="B612" s="121"/>
      <c r="C612" s="121"/>
      <c r="D612" s="121"/>
      <c r="E612" s="121"/>
      <c r="F612" s="121"/>
      <c r="G612" s="121"/>
      <c r="H612" s="121"/>
    </row>
    <row r="613">
      <c r="A613" s="121"/>
      <c r="B613" s="121"/>
      <c r="C613" s="121"/>
      <c r="D613" s="121"/>
      <c r="E613" s="121"/>
      <c r="F613" s="121"/>
      <c r="G613" s="121"/>
      <c r="H613" s="121"/>
    </row>
    <row r="614">
      <c r="A614" s="121"/>
      <c r="B614" s="121"/>
      <c r="C614" s="121"/>
      <c r="D614" s="121"/>
      <c r="E614" s="121"/>
      <c r="F614" s="121"/>
      <c r="G614" s="121"/>
      <c r="H614" s="121"/>
    </row>
    <row r="615">
      <c r="A615" s="121"/>
      <c r="B615" s="121"/>
      <c r="C615" s="121"/>
      <c r="D615" s="121"/>
      <c r="E615" s="121"/>
      <c r="F615" s="121"/>
      <c r="G615" s="121"/>
      <c r="H615" s="121"/>
    </row>
    <row r="616">
      <c r="A616" s="121"/>
      <c r="B616" s="121"/>
      <c r="C616" s="121"/>
      <c r="D616" s="121"/>
      <c r="E616" s="121"/>
      <c r="F616" s="121"/>
      <c r="G616" s="121"/>
      <c r="H616" s="121"/>
    </row>
    <row r="617">
      <c r="A617" s="121"/>
      <c r="B617" s="121"/>
      <c r="C617" s="121"/>
      <c r="D617" s="121"/>
      <c r="E617" s="121"/>
      <c r="F617" s="121"/>
      <c r="G617" s="121"/>
      <c r="H617" s="121"/>
    </row>
    <row r="618">
      <c r="A618" s="121"/>
      <c r="B618" s="121"/>
      <c r="C618" s="121"/>
      <c r="D618" s="121"/>
      <c r="E618" s="121"/>
      <c r="F618" s="121"/>
      <c r="G618" s="121"/>
      <c r="H618" s="121"/>
    </row>
    <row r="619">
      <c r="A619" s="121"/>
      <c r="B619" s="121"/>
      <c r="C619" s="121"/>
      <c r="D619" s="121"/>
      <c r="E619" s="121"/>
      <c r="F619" s="121"/>
      <c r="G619" s="121"/>
      <c r="H619" s="121"/>
    </row>
    <row r="620">
      <c r="A620" s="121"/>
      <c r="B620" s="121"/>
      <c r="C620" s="121"/>
      <c r="D620" s="121"/>
      <c r="E620" s="121"/>
      <c r="F620" s="121"/>
      <c r="G620" s="121"/>
      <c r="H620" s="121"/>
    </row>
    <row r="621">
      <c r="A621" s="121"/>
      <c r="B621" s="121"/>
      <c r="C621" s="121"/>
      <c r="D621" s="121"/>
      <c r="E621" s="121"/>
      <c r="F621" s="121"/>
      <c r="G621" s="121"/>
      <c r="H621" s="121"/>
    </row>
    <row r="622">
      <c r="A622" s="121"/>
      <c r="B622" s="121"/>
      <c r="C622" s="121"/>
      <c r="D622" s="121"/>
      <c r="E622" s="121"/>
      <c r="F622" s="121"/>
      <c r="G622" s="121"/>
      <c r="H622" s="121"/>
    </row>
    <row r="623">
      <c r="A623" s="121"/>
      <c r="B623" s="121"/>
      <c r="C623" s="121"/>
      <c r="D623" s="121"/>
      <c r="E623" s="121"/>
      <c r="F623" s="121"/>
      <c r="G623" s="121"/>
      <c r="H623" s="121"/>
    </row>
    <row r="624">
      <c r="A624" s="121"/>
      <c r="B624" s="121"/>
      <c r="C624" s="121"/>
      <c r="D624" s="121"/>
      <c r="E624" s="121"/>
      <c r="F624" s="121"/>
      <c r="G624" s="121"/>
      <c r="H624" s="121"/>
    </row>
    <row r="625">
      <c r="A625" s="121"/>
      <c r="B625" s="121"/>
      <c r="C625" s="121"/>
      <c r="D625" s="121"/>
      <c r="E625" s="121"/>
      <c r="F625" s="121"/>
      <c r="G625" s="121"/>
      <c r="H625" s="121"/>
    </row>
    <row r="626">
      <c r="A626" s="121"/>
      <c r="B626" s="121"/>
      <c r="C626" s="121"/>
      <c r="D626" s="121"/>
      <c r="E626" s="121"/>
      <c r="F626" s="121"/>
      <c r="G626" s="121"/>
      <c r="H626" s="121"/>
    </row>
    <row r="627">
      <c r="A627" s="121"/>
      <c r="B627" s="121"/>
      <c r="C627" s="121"/>
      <c r="D627" s="121"/>
      <c r="E627" s="121"/>
      <c r="F627" s="121"/>
      <c r="G627" s="121"/>
      <c r="H627" s="121"/>
    </row>
    <row r="628">
      <c r="A628" s="121"/>
      <c r="B628" s="121"/>
      <c r="C628" s="121"/>
      <c r="D628" s="121"/>
      <c r="E628" s="121"/>
      <c r="F628" s="121"/>
      <c r="G628" s="121"/>
      <c r="H628" s="121"/>
    </row>
    <row r="629">
      <c r="A629" s="121"/>
      <c r="B629" s="121"/>
      <c r="C629" s="121"/>
      <c r="D629" s="121"/>
      <c r="E629" s="121"/>
      <c r="F629" s="121"/>
      <c r="G629" s="121"/>
      <c r="H629" s="121"/>
    </row>
    <row r="630">
      <c r="A630" s="121"/>
      <c r="B630" s="121"/>
      <c r="C630" s="121"/>
      <c r="D630" s="121"/>
      <c r="E630" s="121"/>
      <c r="F630" s="121"/>
      <c r="G630" s="121"/>
      <c r="H630" s="121"/>
    </row>
    <row r="631">
      <c r="A631" s="121"/>
      <c r="B631" s="121"/>
      <c r="C631" s="121"/>
      <c r="D631" s="121"/>
      <c r="E631" s="121"/>
      <c r="F631" s="121"/>
      <c r="G631" s="121"/>
      <c r="H631" s="121"/>
    </row>
    <row r="632">
      <c r="A632" s="121"/>
      <c r="B632" s="121"/>
      <c r="C632" s="121"/>
      <c r="D632" s="121"/>
      <c r="E632" s="121"/>
      <c r="F632" s="121"/>
      <c r="G632" s="121"/>
      <c r="H632" s="121"/>
    </row>
    <row r="633">
      <c r="A633" s="121"/>
      <c r="B633" s="121"/>
      <c r="C633" s="121"/>
      <c r="D633" s="121"/>
      <c r="E633" s="121"/>
      <c r="F633" s="121"/>
      <c r="G633" s="121"/>
      <c r="H633" s="121"/>
    </row>
    <row r="634">
      <c r="A634" s="121"/>
      <c r="B634" s="121"/>
      <c r="C634" s="121"/>
      <c r="D634" s="121"/>
      <c r="E634" s="121"/>
      <c r="F634" s="121"/>
      <c r="G634" s="121"/>
      <c r="H634" s="121"/>
    </row>
    <row r="635">
      <c r="A635" s="121"/>
      <c r="B635" s="121"/>
      <c r="C635" s="121"/>
      <c r="D635" s="121"/>
      <c r="E635" s="121"/>
      <c r="F635" s="121"/>
      <c r="G635" s="121"/>
      <c r="H635" s="121"/>
    </row>
    <row r="636">
      <c r="A636" s="121"/>
      <c r="B636" s="121"/>
      <c r="C636" s="121"/>
      <c r="D636" s="121"/>
      <c r="E636" s="121"/>
      <c r="F636" s="121"/>
      <c r="G636" s="121"/>
      <c r="H636" s="121"/>
    </row>
    <row r="637">
      <c r="A637" s="121"/>
      <c r="B637" s="121"/>
      <c r="C637" s="121"/>
      <c r="D637" s="121"/>
      <c r="E637" s="121"/>
      <c r="F637" s="121"/>
      <c r="G637" s="121"/>
      <c r="H637" s="121"/>
    </row>
    <row r="638">
      <c r="A638" s="121"/>
      <c r="B638" s="121"/>
      <c r="C638" s="121"/>
      <c r="D638" s="121"/>
      <c r="E638" s="121"/>
      <c r="F638" s="121"/>
      <c r="G638" s="121"/>
      <c r="H638" s="121"/>
    </row>
    <row r="639">
      <c r="A639" s="121"/>
      <c r="B639" s="121"/>
      <c r="C639" s="121"/>
      <c r="D639" s="121"/>
      <c r="E639" s="121"/>
      <c r="F639" s="121"/>
      <c r="G639" s="121"/>
      <c r="H639" s="121"/>
    </row>
    <row r="640">
      <c r="A640" s="121"/>
      <c r="B640" s="121"/>
      <c r="C640" s="121"/>
      <c r="D640" s="121"/>
      <c r="E640" s="121"/>
      <c r="F640" s="121"/>
      <c r="G640" s="121"/>
      <c r="H640" s="121"/>
    </row>
    <row r="641">
      <c r="A641" s="121"/>
      <c r="B641" s="121"/>
      <c r="C641" s="121"/>
      <c r="D641" s="121"/>
      <c r="E641" s="121"/>
      <c r="F641" s="121"/>
      <c r="G641" s="121"/>
      <c r="H641" s="121"/>
    </row>
    <row r="642">
      <c r="A642" s="121"/>
      <c r="B642" s="121"/>
      <c r="C642" s="121"/>
      <c r="D642" s="121"/>
      <c r="E642" s="121"/>
      <c r="F642" s="121"/>
      <c r="G642" s="121"/>
      <c r="H642" s="121"/>
    </row>
    <row r="643">
      <c r="A643" s="121"/>
      <c r="B643" s="121"/>
      <c r="C643" s="121"/>
      <c r="D643" s="121"/>
      <c r="E643" s="121"/>
      <c r="F643" s="121"/>
      <c r="G643" s="121"/>
      <c r="H643" s="121"/>
    </row>
    <row r="644">
      <c r="A644" s="121"/>
      <c r="B644" s="121"/>
      <c r="C644" s="121"/>
      <c r="D644" s="121"/>
      <c r="E644" s="121"/>
      <c r="F644" s="121"/>
      <c r="G644" s="121"/>
      <c r="H644" s="121"/>
    </row>
    <row r="645">
      <c r="A645" s="121"/>
      <c r="B645" s="121"/>
      <c r="C645" s="121"/>
      <c r="D645" s="121"/>
      <c r="E645" s="121"/>
      <c r="F645" s="121"/>
      <c r="G645" s="121"/>
      <c r="H645" s="121"/>
    </row>
    <row r="646">
      <c r="A646" s="121"/>
      <c r="B646" s="121"/>
      <c r="C646" s="121"/>
      <c r="D646" s="121"/>
      <c r="E646" s="121"/>
      <c r="F646" s="121"/>
      <c r="G646" s="121"/>
      <c r="H646" s="121"/>
    </row>
    <row r="647">
      <c r="A647" s="121"/>
      <c r="B647" s="121"/>
      <c r="C647" s="121"/>
      <c r="D647" s="121"/>
      <c r="E647" s="121"/>
      <c r="F647" s="121"/>
      <c r="G647" s="121"/>
      <c r="H647" s="121"/>
    </row>
    <row r="648">
      <c r="A648" s="121"/>
      <c r="B648" s="121"/>
      <c r="C648" s="121"/>
      <c r="D648" s="121"/>
      <c r="E648" s="121"/>
      <c r="F648" s="121"/>
      <c r="G648" s="121"/>
      <c r="H648" s="121"/>
    </row>
    <row r="649">
      <c r="A649" s="121"/>
      <c r="B649" s="121"/>
      <c r="C649" s="121"/>
      <c r="D649" s="121"/>
      <c r="E649" s="121"/>
      <c r="F649" s="121"/>
      <c r="G649" s="121"/>
      <c r="H649" s="121"/>
    </row>
    <row r="650">
      <c r="A650" s="121"/>
      <c r="B650" s="121"/>
      <c r="C650" s="121"/>
      <c r="D650" s="121"/>
      <c r="E650" s="121"/>
      <c r="F650" s="121"/>
      <c r="G650" s="121"/>
      <c r="H650" s="121"/>
    </row>
    <row r="651">
      <c r="A651" s="121"/>
      <c r="B651" s="121"/>
      <c r="C651" s="121"/>
      <c r="D651" s="121"/>
      <c r="E651" s="121"/>
      <c r="F651" s="121"/>
      <c r="G651" s="121"/>
      <c r="H651" s="121"/>
    </row>
    <row r="652">
      <c r="A652" s="121"/>
      <c r="B652" s="121"/>
      <c r="C652" s="121"/>
      <c r="D652" s="121"/>
      <c r="E652" s="121"/>
      <c r="F652" s="121"/>
      <c r="G652" s="121"/>
      <c r="H652" s="121"/>
    </row>
    <row r="653">
      <c r="A653" s="121"/>
      <c r="B653" s="121"/>
      <c r="C653" s="121"/>
      <c r="D653" s="121"/>
      <c r="E653" s="121"/>
      <c r="F653" s="121"/>
      <c r="G653" s="121"/>
      <c r="H653" s="121"/>
    </row>
    <row r="654">
      <c r="A654" s="121"/>
      <c r="B654" s="121"/>
      <c r="C654" s="121"/>
      <c r="D654" s="121"/>
      <c r="E654" s="121"/>
      <c r="F654" s="121"/>
      <c r="G654" s="121"/>
      <c r="H654" s="121"/>
    </row>
    <row r="655">
      <c r="A655" s="121"/>
      <c r="B655" s="121"/>
      <c r="C655" s="121"/>
      <c r="D655" s="121"/>
      <c r="E655" s="121"/>
      <c r="F655" s="121"/>
      <c r="G655" s="121"/>
      <c r="H655" s="121"/>
    </row>
    <row r="656">
      <c r="A656" s="121"/>
      <c r="B656" s="121"/>
      <c r="C656" s="121"/>
      <c r="D656" s="121"/>
      <c r="E656" s="121"/>
      <c r="F656" s="121"/>
      <c r="G656" s="121"/>
      <c r="H656" s="121"/>
    </row>
    <row r="657">
      <c r="A657" s="121"/>
      <c r="B657" s="121"/>
      <c r="C657" s="121"/>
      <c r="D657" s="121"/>
      <c r="E657" s="121"/>
      <c r="F657" s="121"/>
      <c r="G657" s="121"/>
      <c r="H657" s="121"/>
    </row>
    <row r="658">
      <c r="A658" s="121"/>
      <c r="B658" s="121"/>
      <c r="C658" s="121"/>
      <c r="D658" s="121"/>
      <c r="E658" s="121"/>
      <c r="F658" s="121"/>
      <c r="G658" s="121"/>
      <c r="H658" s="121"/>
    </row>
    <row r="659">
      <c r="A659" s="121"/>
      <c r="B659" s="121"/>
      <c r="C659" s="121"/>
      <c r="D659" s="121"/>
      <c r="E659" s="121"/>
      <c r="F659" s="121"/>
      <c r="G659" s="121"/>
      <c r="H659" s="121"/>
    </row>
    <row r="660">
      <c r="A660" s="121"/>
      <c r="B660" s="121"/>
      <c r="C660" s="121"/>
      <c r="D660" s="121"/>
      <c r="E660" s="121"/>
      <c r="F660" s="121"/>
      <c r="G660" s="121"/>
      <c r="H660" s="121"/>
    </row>
    <row r="661">
      <c r="A661" s="121"/>
      <c r="B661" s="121"/>
      <c r="C661" s="121"/>
      <c r="D661" s="121"/>
      <c r="E661" s="121"/>
      <c r="F661" s="121"/>
      <c r="G661" s="121"/>
      <c r="H661" s="121"/>
    </row>
    <row r="662">
      <c r="A662" s="121"/>
      <c r="B662" s="121"/>
      <c r="C662" s="121"/>
      <c r="D662" s="121"/>
      <c r="E662" s="121"/>
      <c r="F662" s="121"/>
      <c r="G662" s="121"/>
      <c r="H662" s="121"/>
    </row>
    <row r="663">
      <c r="A663" s="121"/>
      <c r="B663" s="121"/>
      <c r="C663" s="121"/>
      <c r="D663" s="121"/>
      <c r="E663" s="121"/>
      <c r="F663" s="121"/>
      <c r="G663" s="121"/>
      <c r="H663" s="121"/>
    </row>
    <row r="664">
      <c r="A664" s="121"/>
      <c r="B664" s="121"/>
      <c r="C664" s="121"/>
      <c r="D664" s="121"/>
      <c r="E664" s="121"/>
      <c r="F664" s="121"/>
      <c r="G664" s="121"/>
      <c r="H664" s="121"/>
    </row>
    <row r="665">
      <c r="A665" s="121"/>
      <c r="B665" s="121"/>
      <c r="C665" s="121"/>
      <c r="D665" s="121"/>
      <c r="E665" s="121"/>
      <c r="F665" s="121"/>
      <c r="G665" s="121"/>
      <c r="H665" s="121"/>
    </row>
    <row r="666">
      <c r="A666" s="121"/>
      <c r="B666" s="121"/>
      <c r="C666" s="121"/>
      <c r="D666" s="121"/>
      <c r="E666" s="121"/>
      <c r="F666" s="121"/>
      <c r="G666" s="121"/>
      <c r="H666" s="121"/>
    </row>
    <row r="667">
      <c r="A667" s="121"/>
      <c r="B667" s="121"/>
      <c r="C667" s="121"/>
      <c r="D667" s="121"/>
      <c r="E667" s="121"/>
      <c r="F667" s="121"/>
      <c r="G667" s="121"/>
      <c r="H667" s="121"/>
    </row>
    <row r="668">
      <c r="A668" s="121"/>
      <c r="B668" s="121"/>
      <c r="C668" s="121"/>
      <c r="D668" s="121"/>
      <c r="E668" s="121"/>
      <c r="F668" s="121"/>
      <c r="G668" s="121"/>
      <c r="H668" s="121"/>
    </row>
    <row r="669">
      <c r="A669" s="121"/>
      <c r="B669" s="121"/>
      <c r="C669" s="121"/>
      <c r="D669" s="121"/>
      <c r="E669" s="121"/>
      <c r="F669" s="121"/>
      <c r="G669" s="121"/>
      <c r="H669" s="121"/>
    </row>
    <row r="670">
      <c r="A670" s="121"/>
      <c r="B670" s="121"/>
      <c r="C670" s="121"/>
      <c r="D670" s="121"/>
      <c r="E670" s="121"/>
      <c r="F670" s="121"/>
      <c r="G670" s="121"/>
      <c r="H670" s="121"/>
    </row>
    <row r="671">
      <c r="A671" s="121"/>
      <c r="B671" s="121"/>
      <c r="C671" s="121"/>
      <c r="D671" s="121"/>
      <c r="E671" s="121"/>
      <c r="F671" s="121"/>
      <c r="G671" s="121"/>
      <c r="H671" s="121"/>
    </row>
    <row r="672">
      <c r="A672" s="121"/>
      <c r="B672" s="121"/>
      <c r="C672" s="121"/>
      <c r="D672" s="121"/>
      <c r="E672" s="121"/>
      <c r="F672" s="121"/>
      <c r="G672" s="121"/>
      <c r="H672" s="121"/>
    </row>
    <row r="673">
      <c r="A673" s="121"/>
      <c r="B673" s="121"/>
      <c r="C673" s="121"/>
      <c r="D673" s="121"/>
      <c r="E673" s="121"/>
      <c r="F673" s="121"/>
      <c r="G673" s="121"/>
      <c r="H673" s="121"/>
    </row>
    <row r="674">
      <c r="A674" s="121"/>
      <c r="B674" s="121"/>
      <c r="C674" s="121"/>
      <c r="D674" s="121"/>
      <c r="E674" s="121"/>
      <c r="F674" s="121"/>
      <c r="G674" s="121"/>
      <c r="H674" s="121"/>
    </row>
    <row r="675">
      <c r="A675" s="121"/>
      <c r="B675" s="121"/>
      <c r="C675" s="121"/>
      <c r="D675" s="121"/>
      <c r="E675" s="121"/>
      <c r="F675" s="121"/>
      <c r="G675" s="121"/>
      <c r="H675" s="121"/>
    </row>
    <row r="676">
      <c r="A676" s="121"/>
      <c r="B676" s="121"/>
      <c r="C676" s="121"/>
      <c r="D676" s="121"/>
      <c r="E676" s="121"/>
      <c r="F676" s="121"/>
      <c r="G676" s="121"/>
      <c r="H676" s="121"/>
    </row>
    <row r="677">
      <c r="A677" s="121"/>
      <c r="B677" s="121"/>
      <c r="C677" s="121"/>
      <c r="D677" s="121"/>
      <c r="E677" s="121"/>
      <c r="F677" s="121"/>
      <c r="G677" s="121"/>
      <c r="H677" s="121"/>
    </row>
    <row r="678">
      <c r="A678" s="121"/>
      <c r="B678" s="121"/>
      <c r="C678" s="121"/>
      <c r="D678" s="121"/>
      <c r="E678" s="121"/>
      <c r="F678" s="121"/>
      <c r="G678" s="121"/>
      <c r="H678" s="121"/>
    </row>
    <row r="679">
      <c r="A679" s="121"/>
      <c r="B679" s="121"/>
      <c r="C679" s="121"/>
      <c r="D679" s="121"/>
      <c r="E679" s="121"/>
      <c r="F679" s="121"/>
      <c r="G679" s="121"/>
      <c r="H679" s="121"/>
    </row>
    <row r="680">
      <c r="A680" s="121"/>
      <c r="B680" s="121"/>
      <c r="C680" s="121"/>
      <c r="D680" s="121"/>
      <c r="E680" s="121"/>
      <c r="F680" s="121"/>
      <c r="G680" s="121"/>
      <c r="H680" s="121"/>
    </row>
    <row r="681">
      <c r="A681" s="121"/>
      <c r="B681" s="121"/>
      <c r="C681" s="121"/>
      <c r="D681" s="121"/>
      <c r="E681" s="121"/>
      <c r="F681" s="121"/>
      <c r="G681" s="121"/>
      <c r="H681" s="121"/>
    </row>
    <row r="682">
      <c r="A682" s="121"/>
      <c r="B682" s="121"/>
      <c r="C682" s="121"/>
      <c r="D682" s="121"/>
      <c r="E682" s="121"/>
      <c r="F682" s="121"/>
      <c r="G682" s="121"/>
      <c r="H682" s="121"/>
    </row>
    <row r="683">
      <c r="A683" s="121"/>
      <c r="B683" s="121"/>
      <c r="C683" s="121"/>
      <c r="D683" s="121"/>
      <c r="E683" s="121"/>
      <c r="F683" s="121"/>
      <c r="G683" s="121"/>
      <c r="H683" s="121"/>
    </row>
    <row r="684">
      <c r="A684" s="121"/>
      <c r="B684" s="121"/>
      <c r="C684" s="121"/>
      <c r="D684" s="121"/>
      <c r="E684" s="121"/>
      <c r="F684" s="121"/>
      <c r="G684" s="121"/>
      <c r="H684" s="121"/>
    </row>
    <row r="685">
      <c r="A685" s="121"/>
      <c r="B685" s="121"/>
      <c r="C685" s="121"/>
      <c r="D685" s="121"/>
      <c r="E685" s="121"/>
      <c r="F685" s="121"/>
      <c r="G685" s="121"/>
      <c r="H685" s="121"/>
    </row>
    <row r="686">
      <c r="A686" s="121"/>
      <c r="B686" s="121"/>
      <c r="C686" s="121"/>
      <c r="D686" s="121"/>
      <c r="E686" s="121"/>
      <c r="F686" s="121"/>
      <c r="G686" s="121"/>
      <c r="H686" s="121"/>
    </row>
    <row r="687">
      <c r="A687" s="121"/>
      <c r="B687" s="121"/>
      <c r="C687" s="121"/>
      <c r="D687" s="121"/>
      <c r="E687" s="121"/>
      <c r="F687" s="121"/>
      <c r="G687" s="121"/>
      <c r="H687" s="121"/>
    </row>
    <row r="688">
      <c r="A688" s="121"/>
      <c r="B688" s="121"/>
      <c r="C688" s="121"/>
      <c r="D688" s="121"/>
      <c r="E688" s="121"/>
      <c r="F688" s="121"/>
      <c r="G688" s="121"/>
      <c r="H688" s="121"/>
    </row>
    <row r="689">
      <c r="A689" s="121"/>
      <c r="B689" s="121"/>
      <c r="C689" s="121"/>
      <c r="D689" s="121"/>
      <c r="E689" s="121"/>
      <c r="F689" s="121"/>
      <c r="G689" s="121"/>
      <c r="H689" s="121"/>
    </row>
    <row r="690">
      <c r="A690" s="121"/>
      <c r="B690" s="121"/>
      <c r="C690" s="121"/>
      <c r="D690" s="121"/>
      <c r="E690" s="121"/>
      <c r="F690" s="121"/>
      <c r="G690" s="121"/>
      <c r="H690" s="121"/>
    </row>
    <row r="691">
      <c r="A691" s="121"/>
      <c r="B691" s="121"/>
      <c r="C691" s="121"/>
      <c r="D691" s="121"/>
      <c r="E691" s="121"/>
      <c r="F691" s="121"/>
      <c r="G691" s="121"/>
      <c r="H691" s="121"/>
    </row>
    <row r="692">
      <c r="A692" s="121"/>
      <c r="B692" s="121"/>
      <c r="C692" s="121"/>
      <c r="D692" s="121"/>
      <c r="E692" s="121"/>
      <c r="F692" s="121"/>
      <c r="G692" s="121"/>
      <c r="H692" s="121"/>
    </row>
    <row r="693">
      <c r="A693" s="121"/>
      <c r="B693" s="121"/>
      <c r="C693" s="121"/>
      <c r="D693" s="121"/>
      <c r="E693" s="121"/>
      <c r="F693" s="121"/>
      <c r="G693" s="121"/>
      <c r="H693" s="121"/>
    </row>
    <row r="694">
      <c r="A694" s="121"/>
      <c r="B694" s="121"/>
      <c r="C694" s="121"/>
      <c r="D694" s="121"/>
      <c r="E694" s="121"/>
      <c r="F694" s="121"/>
      <c r="G694" s="121"/>
      <c r="H694" s="121"/>
    </row>
    <row r="695">
      <c r="A695" s="121"/>
      <c r="B695" s="121"/>
      <c r="C695" s="121"/>
      <c r="D695" s="121"/>
      <c r="E695" s="121"/>
      <c r="F695" s="121"/>
      <c r="G695" s="121"/>
      <c r="H695" s="121"/>
    </row>
    <row r="696">
      <c r="A696" s="121"/>
      <c r="B696" s="121"/>
      <c r="C696" s="121"/>
      <c r="D696" s="121"/>
      <c r="E696" s="121"/>
      <c r="F696" s="121"/>
      <c r="G696" s="121"/>
      <c r="H696" s="121"/>
    </row>
    <row r="697">
      <c r="A697" s="121"/>
      <c r="B697" s="121"/>
      <c r="C697" s="121"/>
      <c r="D697" s="121"/>
      <c r="E697" s="121"/>
      <c r="F697" s="121"/>
      <c r="G697" s="121"/>
      <c r="H697" s="121"/>
    </row>
    <row r="698">
      <c r="A698" s="121"/>
      <c r="B698" s="121"/>
      <c r="C698" s="121"/>
      <c r="D698" s="121"/>
      <c r="E698" s="121"/>
      <c r="F698" s="121"/>
      <c r="G698" s="121"/>
      <c r="H698" s="121"/>
    </row>
    <row r="699">
      <c r="A699" s="121"/>
      <c r="B699" s="121"/>
      <c r="C699" s="121"/>
      <c r="D699" s="121"/>
      <c r="E699" s="121"/>
      <c r="F699" s="121"/>
      <c r="G699" s="121"/>
      <c r="H699" s="121"/>
    </row>
    <row r="700">
      <c r="A700" s="121"/>
      <c r="B700" s="121"/>
      <c r="C700" s="121"/>
      <c r="D700" s="121"/>
      <c r="E700" s="121"/>
      <c r="F700" s="121"/>
      <c r="G700" s="121"/>
      <c r="H700" s="121"/>
    </row>
    <row r="701">
      <c r="A701" s="121"/>
      <c r="B701" s="121"/>
      <c r="C701" s="121"/>
      <c r="D701" s="121"/>
      <c r="E701" s="121"/>
      <c r="F701" s="121"/>
      <c r="G701" s="121"/>
      <c r="H701" s="121"/>
    </row>
    <row r="702">
      <c r="A702" s="121"/>
      <c r="B702" s="121"/>
      <c r="C702" s="121"/>
      <c r="D702" s="121"/>
      <c r="E702" s="121"/>
      <c r="F702" s="121"/>
      <c r="G702" s="121"/>
      <c r="H702" s="121"/>
    </row>
    <row r="703">
      <c r="A703" s="121"/>
      <c r="B703" s="121"/>
      <c r="C703" s="121"/>
      <c r="D703" s="121"/>
      <c r="E703" s="121"/>
      <c r="F703" s="121"/>
      <c r="G703" s="121"/>
      <c r="H703" s="121"/>
    </row>
    <row r="704">
      <c r="A704" s="121"/>
      <c r="B704" s="121"/>
      <c r="C704" s="121"/>
      <c r="D704" s="121"/>
      <c r="E704" s="121"/>
      <c r="F704" s="121"/>
      <c r="G704" s="121"/>
      <c r="H704" s="121"/>
    </row>
    <row r="705">
      <c r="A705" s="121"/>
      <c r="B705" s="121"/>
      <c r="C705" s="121"/>
      <c r="D705" s="121"/>
      <c r="E705" s="121"/>
      <c r="F705" s="121"/>
      <c r="G705" s="121"/>
      <c r="H705" s="121"/>
    </row>
    <row r="706">
      <c r="A706" s="121"/>
      <c r="B706" s="121"/>
      <c r="C706" s="121"/>
      <c r="D706" s="121"/>
      <c r="E706" s="121"/>
      <c r="F706" s="121"/>
      <c r="G706" s="121"/>
      <c r="H706" s="121"/>
    </row>
    <row r="707">
      <c r="A707" s="121"/>
      <c r="B707" s="121"/>
      <c r="C707" s="121"/>
      <c r="D707" s="121"/>
      <c r="E707" s="121"/>
      <c r="F707" s="121"/>
      <c r="G707" s="121"/>
      <c r="H707" s="121"/>
    </row>
    <row r="708">
      <c r="A708" s="121"/>
      <c r="B708" s="121"/>
      <c r="C708" s="121"/>
      <c r="D708" s="121"/>
      <c r="E708" s="121"/>
      <c r="F708" s="121"/>
      <c r="G708" s="121"/>
      <c r="H708" s="121"/>
    </row>
    <row r="709">
      <c r="A709" s="121"/>
      <c r="B709" s="121"/>
      <c r="C709" s="121"/>
      <c r="D709" s="121"/>
      <c r="E709" s="121"/>
      <c r="F709" s="121"/>
      <c r="G709" s="121"/>
      <c r="H709" s="121"/>
    </row>
    <row r="710">
      <c r="A710" s="121"/>
      <c r="B710" s="121"/>
      <c r="C710" s="121"/>
      <c r="D710" s="121"/>
      <c r="E710" s="121"/>
      <c r="F710" s="121"/>
      <c r="G710" s="121"/>
      <c r="H710" s="121"/>
    </row>
    <row r="711">
      <c r="A711" s="121"/>
      <c r="B711" s="121"/>
      <c r="C711" s="121"/>
      <c r="D711" s="121"/>
      <c r="E711" s="121"/>
      <c r="F711" s="121"/>
      <c r="G711" s="121"/>
      <c r="H711" s="121"/>
    </row>
    <row r="712">
      <c r="A712" s="121"/>
      <c r="B712" s="121"/>
      <c r="C712" s="121"/>
      <c r="D712" s="121"/>
      <c r="E712" s="121"/>
      <c r="F712" s="121"/>
      <c r="G712" s="121"/>
      <c r="H712" s="121"/>
    </row>
    <row r="713">
      <c r="A713" s="121"/>
      <c r="B713" s="121"/>
      <c r="C713" s="121"/>
      <c r="D713" s="121"/>
      <c r="E713" s="121"/>
      <c r="F713" s="121"/>
      <c r="G713" s="121"/>
      <c r="H713" s="121"/>
    </row>
    <row r="714">
      <c r="A714" s="121"/>
      <c r="B714" s="121"/>
      <c r="C714" s="121"/>
      <c r="D714" s="121"/>
      <c r="E714" s="121"/>
      <c r="F714" s="121"/>
      <c r="G714" s="121"/>
      <c r="H714" s="121"/>
    </row>
    <row r="715">
      <c r="A715" s="121"/>
      <c r="B715" s="121"/>
      <c r="C715" s="121"/>
      <c r="D715" s="121"/>
      <c r="E715" s="121"/>
      <c r="F715" s="121"/>
      <c r="G715" s="121"/>
      <c r="H715" s="121"/>
    </row>
    <row r="716">
      <c r="A716" s="121"/>
      <c r="B716" s="121"/>
      <c r="C716" s="121"/>
      <c r="D716" s="121"/>
      <c r="E716" s="121"/>
      <c r="F716" s="121"/>
      <c r="G716" s="121"/>
      <c r="H716" s="121"/>
    </row>
    <row r="717">
      <c r="A717" s="121"/>
      <c r="B717" s="121"/>
      <c r="C717" s="121"/>
      <c r="D717" s="121"/>
      <c r="E717" s="121"/>
      <c r="F717" s="121"/>
      <c r="G717" s="121"/>
      <c r="H717" s="121"/>
    </row>
    <row r="718">
      <c r="A718" s="121"/>
      <c r="B718" s="121"/>
      <c r="C718" s="121"/>
      <c r="D718" s="121"/>
      <c r="E718" s="121"/>
      <c r="F718" s="121"/>
      <c r="G718" s="121"/>
      <c r="H718" s="121"/>
    </row>
    <row r="719">
      <c r="A719" s="121"/>
      <c r="B719" s="121"/>
      <c r="C719" s="121"/>
      <c r="D719" s="121"/>
      <c r="E719" s="121"/>
      <c r="F719" s="121"/>
      <c r="G719" s="121"/>
      <c r="H719" s="121"/>
    </row>
    <row r="720">
      <c r="A720" s="121"/>
      <c r="B720" s="121"/>
      <c r="C720" s="121"/>
      <c r="D720" s="121"/>
      <c r="E720" s="121"/>
      <c r="F720" s="121"/>
      <c r="G720" s="121"/>
      <c r="H720" s="121"/>
    </row>
    <row r="721">
      <c r="A721" s="121"/>
      <c r="B721" s="121"/>
      <c r="C721" s="121"/>
      <c r="D721" s="121"/>
      <c r="E721" s="121"/>
      <c r="F721" s="121"/>
      <c r="G721" s="121"/>
      <c r="H721" s="121"/>
    </row>
    <row r="722">
      <c r="A722" s="121"/>
      <c r="B722" s="121"/>
      <c r="C722" s="121"/>
      <c r="D722" s="121"/>
      <c r="E722" s="121"/>
      <c r="F722" s="121"/>
      <c r="G722" s="121"/>
      <c r="H722" s="121"/>
    </row>
    <row r="723">
      <c r="A723" s="121"/>
      <c r="B723" s="121"/>
      <c r="C723" s="121"/>
      <c r="D723" s="121"/>
      <c r="E723" s="121"/>
      <c r="F723" s="121"/>
      <c r="G723" s="121"/>
      <c r="H723" s="121"/>
    </row>
    <row r="724">
      <c r="A724" s="121"/>
      <c r="B724" s="121"/>
      <c r="C724" s="121"/>
      <c r="D724" s="121"/>
      <c r="E724" s="121"/>
      <c r="F724" s="121"/>
      <c r="G724" s="121"/>
      <c r="H724" s="121"/>
    </row>
    <row r="725">
      <c r="A725" s="121"/>
      <c r="B725" s="121"/>
      <c r="C725" s="121"/>
      <c r="D725" s="121"/>
      <c r="E725" s="121"/>
      <c r="F725" s="121"/>
      <c r="G725" s="121"/>
      <c r="H725" s="121"/>
    </row>
    <row r="726">
      <c r="A726" s="121"/>
      <c r="B726" s="121"/>
      <c r="C726" s="121"/>
      <c r="D726" s="121"/>
      <c r="E726" s="121"/>
      <c r="F726" s="121"/>
      <c r="G726" s="121"/>
      <c r="H726" s="121"/>
    </row>
    <row r="727">
      <c r="A727" s="121"/>
      <c r="B727" s="121"/>
      <c r="C727" s="121"/>
      <c r="D727" s="121"/>
      <c r="E727" s="121"/>
      <c r="F727" s="121"/>
      <c r="G727" s="121"/>
      <c r="H727" s="121"/>
    </row>
    <row r="728">
      <c r="A728" s="121"/>
      <c r="B728" s="121"/>
      <c r="C728" s="121"/>
      <c r="D728" s="121"/>
      <c r="E728" s="121"/>
      <c r="F728" s="121"/>
      <c r="G728" s="121"/>
      <c r="H728" s="121"/>
    </row>
    <row r="729">
      <c r="A729" s="121"/>
      <c r="B729" s="121"/>
      <c r="C729" s="121"/>
      <c r="D729" s="121"/>
      <c r="E729" s="121"/>
      <c r="F729" s="121"/>
      <c r="G729" s="121"/>
      <c r="H729" s="121"/>
    </row>
    <row r="730">
      <c r="A730" s="121"/>
      <c r="B730" s="121"/>
      <c r="C730" s="121"/>
      <c r="D730" s="121"/>
      <c r="E730" s="121"/>
      <c r="F730" s="121"/>
      <c r="G730" s="121"/>
      <c r="H730" s="121"/>
    </row>
    <row r="731">
      <c r="A731" s="121"/>
      <c r="B731" s="121"/>
      <c r="C731" s="121"/>
      <c r="D731" s="121"/>
      <c r="E731" s="121"/>
      <c r="F731" s="121"/>
      <c r="G731" s="121"/>
      <c r="H731" s="121"/>
    </row>
    <row r="732">
      <c r="A732" s="121"/>
      <c r="B732" s="121"/>
      <c r="C732" s="121"/>
      <c r="D732" s="121"/>
      <c r="E732" s="121"/>
      <c r="F732" s="121"/>
      <c r="G732" s="121"/>
      <c r="H732" s="121"/>
    </row>
    <row r="733">
      <c r="A733" s="121"/>
      <c r="B733" s="121"/>
      <c r="C733" s="121"/>
      <c r="D733" s="121"/>
      <c r="E733" s="121"/>
      <c r="F733" s="121"/>
      <c r="G733" s="121"/>
      <c r="H733" s="121"/>
    </row>
    <row r="734">
      <c r="A734" s="121"/>
      <c r="B734" s="121"/>
      <c r="C734" s="121"/>
      <c r="D734" s="121"/>
      <c r="E734" s="121"/>
      <c r="F734" s="121"/>
      <c r="G734" s="121"/>
      <c r="H734" s="121"/>
    </row>
    <row r="735">
      <c r="A735" s="121"/>
      <c r="B735" s="121"/>
      <c r="C735" s="121"/>
      <c r="D735" s="121"/>
      <c r="E735" s="121"/>
      <c r="F735" s="121"/>
      <c r="G735" s="121"/>
      <c r="H735" s="121"/>
    </row>
    <row r="736">
      <c r="A736" s="121"/>
      <c r="B736" s="121"/>
      <c r="C736" s="121"/>
      <c r="D736" s="121"/>
      <c r="E736" s="121"/>
      <c r="F736" s="121"/>
      <c r="G736" s="121"/>
      <c r="H736" s="121"/>
    </row>
    <row r="737">
      <c r="A737" s="121"/>
      <c r="B737" s="121"/>
      <c r="C737" s="121"/>
      <c r="D737" s="121"/>
      <c r="E737" s="121"/>
      <c r="F737" s="121"/>
      <c r="G737" s="121"/>
      <c r="H737" s="121"/>
    </row>
    <row r="738">
      <c r="A738" s="121"/>
      <c r="B738" s="121"/>
      <c r="C738" s="121"/>
      <c r="D738" s="121"/>
      <c r="E738" s="121"/>
      <c r="F738" s="121"/>
      <c r="G738" s="121"/>
      <c r="H738" s="121"/>
    </row>
    <row r="739">
      <c r="A739" s="121"/>
      <c r="B739" s="121"/>
      <c r="C739" s="121"/>
      <c r="D739" s="121"/>
      <c r="E739" s="121"/>
      <c r="F739" s="121"/>
      <c r="G739" s="121"/>
      <c r="H739" s="121"/>
    </row>
    <row r="740">
      <c r="A740" s="121"/>
      <c r="B740" s="121"/>
      <c r="C740" s="121"/>
      <c r="D740" s="121"/>
      <c r="E740" s="121"/>
      <c r="F740" s="121"/>
      <c r="G740" s="121"/>
      <c r="H740" s="121"/>
    </row>
    <row r="741">
      <c r="A741" s="121"/>
      <c r="B741" s="121"/>
      <c r="C741" s="121"/>
      <c r="D741" s="121"/>
      <c r="E741" s="121"/>
      <c r="F741" s="121"/>
      <c r="G741" s="121"/>
      <c r="H741" s="121"/>
    </row>
    <row r="742">
      <c r="A742" s="121"/>
      <c r="B742" s="121"/>
      <c r="C742" s="121"/>
      <c r="D742" s="121"/>
      <c r="E742" s="121"/>
      <c r="F742" s="121"/>
      <c r="G742" s="121"/>
      <c r="H742" s="121"/>
    </row>
    <row r="743">
      <c r="A743" s="121"/>
      <c r="B743" s="121"/>
      <c r="C743" s="121"/>
      <c r="D743" s="121"/>
      <c r="E743" s="121"/>
      <c r="F743" s="121"/>
      <c r="G743" s="121"/>
      <c r="H743" s="121"/>
    </row>
    <row r="744">
      <c r="A744" s="121"/>
      <c r="B744" s="121"/>
      <c r="C744" s="121"/>
      <c r="D744" s="121"/>
      <c r="E744" s="121"/>
      <c r="F744" s="121"/>
      <c r="G744" s="121"/>
      <c r="H744" s="121"/>
    </row>
    <row r="745">
      <c r="A745" s="121"/>
      <c r="B745" s="121"/>
      <c r="C745" s="121"/>
      <c r="D745" s="121"/>
      <c r="E745" s="121"/>
      <c r="F745" s="121"/>
      <c r="G745" s="121"/>
      <c r="H745" s="121"/>
    </row>
    <row r="746">
      <c r="A746" s="121"/>
      <c r="B746" s="121"/>
      <c r="C746" s="121"/>
      <c r="D746" s="121"/>
      <c r="E746" s="121"/>
      <c r="F746" s="121"/>
      <c r="G746" s="121"/>
      <c r="H746" s="121"/>
    </row>
    <row r="747">
      <c r="A747" s="121"/>
      <c r="B747" s="121"/>
      <c r="C747" s="121"/>
      <c r="D747" s="121"/>
      <c r="E747" s="121"/>
      <c r="F747" s="121"/>
      <c r="G747" s="121"/>
      <c r="H747" s="121"/>
    </row>
    <row r="748">
      <c r="A748" s="121"/>
      <c r="B748" s="121"/>
      <c r="C748" s="121"/>
      <c r="D748" s="121"/>
      <c r="E748" s="121"/>
      <c r="F748" s="121"/>
      <c r="G748" s="121"/>
      <c r="H748" s="121"/>
    </row>
    <row r="749">
      <c r="A749" s="121"/>
      <c r="B749" s="121"/>
      <c r="C749" s="121"/>
      <c r="D749" s="121"/>
      <c r="E749" s="121"/>
      <c r="F749" s="121"/>
      <c r="G749" s="121"/>
      <c r="H749" s="121"/>
    </row>
    <row r="750">
      <c r="A750" s="121"/>
      <c r="B750" s="121"/>
      <c r="C750" s="121"/>
      <c r="D750" s="121"/>
      <c r="E750" s="121"/>
      <c r="F750" s="121"/>
      <c r="G750" s="121"/>
      <c r="H750" s="121"/>
    </row>
    <row r="751">
      <c r="A751" s="121"/>
      <c r="B751" s="121"/>
      <c r="C751" s="121"/>
      <c r="D751" s="121"/>
      <c r="E751" s="121"/>
      <c r="F751" s="121"/>
      <c r="G751" s="121"/>
      <c r="H751" s="121"/>
    </row>
    <row r="752">
      <c r="A752" s="121"/>
      <c r="B752" s="121"/>
      <c r="C752" s="121"/>
      <c r="D752" s="121"/>
      <c r="E752" s="121"/>
      <c r="F752" s="121"/>
      <c r="G752" s="121"/>
      <c r="H752" s="121"/>
    </row>
    <row r="753">
      <c r="A753" s="121"/>
      <c r="B753" s="121"/>
      <c r="C753" s="121"/>
      <c r="D753" s="121"/>
      <c r="E753" s="121"/>
      <c r="F753" s="121"/>
      <c r="G753" s="121"/>
      <c r="H753" s="121"/>
    </row>
    <row r="754">
      <c r="A754" s="121"/>
      <c r="B754" s="121"/>
      <c r="C754" s="121"/>
      <c r="D754" s="121"/>
      <c r="E754" s="121"/>
      <c r="F754" s="121"/>
      <c r="G754" s="121"/>
      <c r="H754" s="121"/>
    </row>
    <row r="755">
      <c r="A755" s="121"/>
      <c r="B755" s="121"/>
      <c r="C755" s="121"/>
      <c r="D755" s="121"/>
      <c r="E755" s="121"/>
      <c r="F755" s="121"/>
      <c r="G755" s="121"/>
      <c r="H755" s="121"/>
    </row>
    <row r="756">
      <c r="A756" s="121"/>
      <c r="B756" s="121"/>
      <c r="C756" s="121"/>
      <c r="D756" s="121"/>
      <c r="E756" s="121"/>
      <c r="F756" s="121"/>
      <c r="G756" s="121"/>
      <c r="H756" s="121"/>
    </row>
    <row r="757">
      <c r="A757" s="121"/>
      <c r="B757" s="121"/>
      <c r="C757" s="121"/>
      <c r="D757" s="121"/>
      <c r="E757" s="121"/>
      <c r="F757" s="121"/>
      <c r="G757" s="121"/>
      <c r="H757" s="121"/>
    </row>
    <row r="758">
      <c r="A758" s="121"/>
      <c r="B758" s="121"/>
      <c r="C758" s="121"/>
      <c r="D758" s="121"/>
      <c r="E758" s="121"/>
      <c r="F758" s="121"/>
      <c r="G758" s="121"/>
      <c r="H758" s="121"/>
    </row>
    <row r="759">
      <c r="A759" s="121"/>
      <c r="B759" s="121"/>
      <c r="C759" s="121"/>
      <c r="D759" s="121"/>
      <c r="E759" s="121"/>
      <c r="F759" s="121"/>
      <c r="G759" s="121"/>
      <c r="H759" s="121"/>
    </row>
    <row r="760">
      <c r="A760" s="121"/>
      <c r="B760" s="121"/>
      <c r="C760" s="121"/>
      <c r="D760" s="121"/>
      <c r="E760" s="121"/>
      <c r="F760" s="121"/>
      <c r="G760" s="121"/>
      <c r="H760" s="121"/>
    </row>
    <row r="761">
      <c r="A761" s="121"/>
      <c r="B761" s="121"/>
      <c r="C761" s="121"/>
      <c r="D761" s="121"/>
      <c r="E761" s="121"/>
      <c r="F761" s="121"/>
      <c r="G761" s="121"/>
      <c r="H761" s="121"/>
    </row>
    <row r="762">
      <c r="A762" s="121"/>
      <c r="B762" s="121"/>
      <c r="C762" s="121"/>
      <c r="D762" s="121"/>
      <c r="E762" s="121"/>
      <c r="F762" s="121"/>
      <c r="G762" s="121"/>
      <c r="H762" s="121"/>
    </row>
    <row r="763">
      <c r="A763" s="121"/>
      <c r="B763" s="121"/>
      <c r="C763" s="121"/>
      <c r="D763" s="121"/>
      <c r="E763" s="121"/>
      <c r="F763" s="121"/>
      <c r="G763" s="121"/>
      <c r="H763" s="121"/>
    </row>
    <row r="764">
      <c r="A764" s="121"/>
      <c r="B764" s="121"/>
      <c r="C764" s="121"/>
      <c r="D764" s="121"/>
      <c r="E764" s="121"/>
      <c r="F764" s="121"/>
      <c r="G764" s="121"/>
      <c r="H764" s="121"/>
    </row>
    <row r="765">
      <c r="A765" s="121"/>
      <c r="B765" s="121"/>
      <c r="C765" s="121"/>
      <c r="D765" s="121"/>
      <c r="E765" s="121"/>
      <c r="F765" s="121"/>
      <c r="G765" s="121"/>
      <c r="H765" s="121"/>
    </row>
    <row r="766">
      <c r="A766" s="121"/>
      <c r="B766" s="121"/>
      <c r="C766" s="121"/>
      <c r="D766" s="121"/>
      <c r="E766" s="121"/>
      <c r="F766" s="121"/>
      <c r="G766" s="121"/>
      <c r="H766" s="121"/>
    </row>
    <row r="767">
      <c r="A767" s="121"/>
      <c r="B767" s="121"/>
      <c r="C767" s="121"/>
      <c r="D767" s="121"/>
      <c r="E767" s="121"/>
      <c r="F767" s="121"/>
      <c r="G767" s="121"/>
      <c r="H767" s="121"/>
    </row>
    <row r="768">
      <c r="A768" s="121"/>
      <c r="B768" s="121"/>
      <c r="C768" s="121"/>
      <c r="D768" s="121"/>
      <c r="E768" s="121"/>
      <c r="F768" s="121"/>
      <c r="G768" s="121"/>
      <c r="H768" s="121"/>
    </row>
    <row r="769">
      <c r="A769" s="121"/>
      <c r="B769" s="121"/>
      <c r="C769" s="121"/>
      <c r="D769" s="121"/>
      <c r="E769" s="121"/>
      <c r="F769" s="121"/>
      <c r="G769" s="121"/>
      <c r="H769" s="121"/>
    </row>
    <row r="770">
      <c r="A770" s="121"/>
      <c r="B770" s="121"/>
      <c r="C770" s="121"/>
      <c r="D770" s="121"/>
      <c r="E770" s="121"/>
      <c r="F770" s="121"/>
      <c r="G770" s="121"/>
      <c r="H770" s="121"/>
    </row>
    <row r="771">
      <c r="A771" s="121"/>
      <c r="B771" s="121"/>
      <c r="C771" s="121"/>
      <c r="D771" s="121"/>
      <c r="E771" s="121"/>
      <c r="F771" s="121"/>
      <c r="G771" s="121"/>
      <c r="H771" s="121"/>
    </row>
    <row r="772">
      <c r="A772" s="121"/>
      <c r="B772" s="121"/>
      <c r="C772" s="121"/>
      <c r="D772" s="121"/>
      <c r="E772" s="121"/>
      <c r="F772" s="121"/>
      <c r="G772" s="121"/>
      <c r="H772" s="121"/>
    </row>
    <row r="773">
      <c r="A773" s="121"/>
      <c r="B773" s="121"/>
      <c r="C773" s="121"/>
      <c r="D773" s="121"/>
      <c r="E773" s="121"/>
      <c r="F773" s="121"/>
      <c r="G773" s="121"/>
      <c r="H773" s="121"/>
    </row>
    <row r="774">
      <c r="A774" s="121"/>
      <c r="B774" s="121"/>
      <c r="C774" s="121"/>
      <c r="D774" s="121"/>
      <c r="E774" s="121"/>
      <c r="F774" s="121"/>
      <c r="G774" s="121"/>
      <c r="H774" s="121"/>
    </row>
    <row r="775">
      <c r="A775" s="121"/>
      <c r="B775" s="121"/>
      <c r="C775" s="121"/>
      <c r="D775" s="121"/>
      <c r="E775" s="121"/>
      <c r="F775" s="121"/>
      <c r="G775" s="121"/>
      <c r="H775" s="121"/>
    </row>
    <row r="776">
      <c r="A776" s="121"/>
      <c r="B776" s="121"/>
      <c r="C776" s="121"/>
      <c r="D776" s="121"/>
      <c r="E776" s="121"/>
      <c r="F776" s="121"/>
      <c r="G776" s="121"/>
      <c r="H776" s="121"/>
    </row>
    <row r="777">
      <c r="A777" s="121"/>
      <c r="B777" s="121"/>
      <c r="C777" s="121"/>
      <c r="D777" s="121"/>
      <c r="E777" s="121"/>
      <c r="F777" s="121"/>
      <c r="G777" s="121"/>
      <c r="H777" s="121"/>
    </row>
    <row r="778">
      <c r="A778" s="121"/>
      <c r="B778" s="121"/>
      <c r="C778" s="121"/>
      <c r="D778" s="121"/>
      <c r="E778" s="121"/>
      <c r="F778" s="121"/>
      <c r="G778" s="121"/>
      <c r="H778" s="121"/>
    </row>
    <row r="779">
      <c r="A779" s="121"/>
      <c r="B779" s="121"/>
      <c r="C779" s="121"/>
      <c r="D779" s="121"/>
      <c r="E779" s="121"/>
      <c r="F779" s="121"/>
      <c r="G779" s="121"/>
      <c r="H779" s="121"/>
    </row>
    <row r="780">
      <c r="A780" s="121"/>
      <c r="B780" s="121"/>
      <c r="C780" s="121"/>
      <c r="D780" s="121"/>
      <c r="E780" s="121"/>
      <c r="F780" s="121"/>
      <c r="G780" s="121"/>
      <c r="H780" s="121"/>
    </row>
    <row r="781">
      <c r="A781" s="121"/>
      <c r="B781" s="121"/>
      <c r="C781" s="121"/>
      <c r="D781" s="121"/>
      <c r="E781" s="121"/>
      <c r="F781" s="121"/>
      <c r="G781" s="121"/>
      <c r="H781" s="121"/>
    </row>
    <row r="782">
      <c r="A782" s="121"/>
      <c r="B782" s="121"/>
      <c r="C782" s="121"/>
      <c r="D782" s="121"/>
      <c r="E782" s="121"/>
      <c r="F782" s="121"/>
      <c r="G782" s="121"/>
      <c r="H782" s="121"/>
    </row>
    <row r="783">
      <c r="A783" s="121"/>
      <c r="B783" s="121"/>
      <c r="C783" s="121"/>
      <c r="D783" s="121"/>
      <c r="E783" s="121"/>
      <c r="F783" s="121"/>
      <c r="G783" s="121"/>
      <c r="H783" s="121"/>
    </row>
    <row r="784">
      <c r="A784" s="121"/>
      <c r="B784" s="121"/>
      <c r="C784" s="121"/>
      <c r="D784" s="121"/>
      <c r="E784" s="121"/>
      <c r="F784" s="121"/>
      <c r="G784" s="121"/>
      <c r="H784" s="121"/>
    </row>
    <row r="785">
      <c r="A785" s="121"/>
      <c r="B785" s="121"/>
      <c r="C785" s="121"/>
      <c r="D785" s="121"/>
      <c r="E785" s="121"/>
      <c r="F785" s="121"/>
      <c r="G785" s="121"/>
      <c r="H785" s="121"/>
    </row>
    <row r="786">
      <c r="A786" s="121"/>
      <c r="B786" s="121"/>
      <c r="C786" s="121"/>
      <c r="D786" s="121"/>
      <c r="E786" s="121"/>
      <c r="F786" s="121"/>
      <c r="G786" s="121"/>
      <c r="H786" s="121"/>
    </row>
    <row r="787">
      <c r="A787" s="121"/>
      <c r="B787" s="121"/>
      <c r="C787" s="121"/>
      <c r="D787" s="121"/>
      <c r="E787" s="121"/>
      <c r="F787" s="121"/>
      <c r="G787" s="121"/>
      <c r="H787" s="121"/>
    </row>
    <row r="788">
      <c r="A788" s="121"/>
      <c r="B788" s="121"/>
      <c r="C788" s="121"/>
      <c r="D788" s="121"/>
      <c r="E788" s="121"/>
      <c r="F788" s="121"/>
      <c r="G788" s="121"/>
      <c r="H788" s="121"/>
    </row>
    <row r="789">
      <c r="A789" s="121"/>
      <c r="B789" s="121"/>
      <c r="C789" s="121"/>
      <c r="D789" s="121"/>
      <c r="E789" s="121"/>
      <c r="F789" s="121"/>
      <c r="G789" s="121"/>
      <c r="H789" s="121"/>
    </row>
    <row r="790">
      <c r="A790" s="121"/>
      <c r="B790" s="121"/>
      <c r="C790" s="121"/>
      <c r="D790" s="121"/>
      <c r="E790" s="121"/>
      <c r="F790" s="121"/>
      <c r="G790" s="121"/>
      <c r="H790" s="121"/>
    </row>
    <row r="791">
      <c r="A791" s="121"/>
      <c r="B791" s="121"/>
      <c r="C791" s="121"/>
      <c r="D791" s="121"/>
      <c r="E791" s="121"/>
      <c r="F791" s="121"/>
      <c r="G791" s="121"/>
      <c r="H791" s="121"/>
    </row>
    <row r="792">
      <c r="A792" s="121"/>
      <c r="B792" s="121"/>
      <c r="C792" s="121"/>
      <c r="D792" s="121"/>
      <c r="E792" s="121"/>
      <c r="F792" s="121"/>
      <c r="G792" s="121"/>
      <c r="H792" s="121"/>
    </row>
    <row r="793">
      <c r="A793" s="121"/>
      <c r="B793" s="121"/>
      <c r="C793" s="121"/>
      <c r="D793" s="121"/>
      <c r="E793" s="121"/>
      <c r="F793" s="121"/>
      <c r="G793" s="121"/>
      <c r="H793" s="121"/>
    </row>
    <row r="794">
      <c r="A794" s="121"/>
      <c r="B794" s="121"/>
      <c r="C794" s="121"/>
      <c r="D794" s="121"/>
      <c r="E794" s="121"/>
      <c r="F794" s="121"/>
      <c r="G794" s="121"/>
      <c r="H794" s="121"/>
    </row>
    <row r="795">
      <c r="A795" s="121"/>
      <c r="B795" s="121"/>
      <c r="C795" s="121"/>
      <c r="D795" s="121"/>
      <c r="E795" s="121"/>
      <c r="F795" s="121"/>
      <c r="G795" s="121"/>
      <c r="H795" s="121"/>
    </row>
    <row r="796">
      <c r="A796" s="121"/>
      <c r="B796" s="121"/>
      <c r="C796" s="121"/>
      <c r="D796" s="121"/>
      <c r="E796" s="121"/>
      <c r="F796" s="121"/>
      <c r="G796" s="121"/>
      <c r="H796" s="121"/>
    </row>
    <row r="797">
      <c r="A797" s="121"/>
      <c r="B797" s="121"/>
      <c r="C797" s="121"/>
      <c r="D797" s="121"/>
      <c r="E797" s="121"/>
      <c r="F797" s="121"/>
      <c r="G797" s="121"/>
      <c r="H797" s="121"/>
    </row>
    <row r="798">
      <c r="A798" s="121"/>
      <c r="B798" s="121"/>
      <c r="C798" s="121"/>
      <c r="D798" s="121"/>
      <c r="E798" s="121"/>
      <c r="F798" s="121"/>
      <c r="G798" s="121"/>
      <c r="H798" s="121"/>
    </row>
    <row r="799">
      <c r="A799" s="121"/>
      <c r="B799" s="121"/>
      <c r="C799" s="121"/>
      <c r="D799" s="121"/>
      <c r="E799" s="121"/>
      <c r="F799" s="121"/>
      <c r="G799" s="121"/>
      <c r="H799" s="121"/>
    </row>
    <row r="800">
      <c r="A800" s="121"/>
      <c r="B800" s="121"/>
      <c r="C800" s="121"/>
      <c r="D800" s="121"/>
      <c r="E800" s="121"/>
      <c r="F800" s="121"/>
      <c r="G800" s="121"/>
      <c r="H800" s="121"/>
    </row>
    <row r="801">
      <c r="A801" s="121"/>
      <c r="B801" s="121"/>
      <c r="C801" s="121"/>
      <c r="D801" s="121"/>
      <c r="E801" s="121"/>
      <c r="F801" s="121"/>
      <c r="G801" s="121"/>
      <c r="H801" s="121"/>
    </row>
    <row r="802">
      <c r="A802" s="121"/>
      <c r="B802" s="121"/>
      <c r="C802" s="121"/>
      <c r="D802" s="121"/>
      <c r="E802" s="121"/>
      <c r="F802" s="121"/>
      <c r="G802" s="121"/>
      <c r="H802" s="121"/>
    </row>
    <row r="803">
      <c r="A803" s="121"/>
      <c r="B803" s="121"/>
      <c r="C803" s="121"/>
      <c r="D803" s="121"/>
      <c r="E803" s="121"/>
      <c r="F803" s="121"/>
      <c r="G803" s="121"/>
      <c r="H803" s="121"/>
    </row>
    <row r="804">
      <c r="A804" s="121"/>
      <c r="B804" s="121"/>
      <c r="C804" s="121"/>
      <c r="D804" s="121"/>
      <c r="E804" s="121"/>
      <c r="F804" s="121"/>
      <c r="G804" s="121"/>
      <c r="H804" s="121"/>
    </row>
    <row r="805">
      <c r="A805" s="121"/>
      <c r="B805" s="121"/>
      <c r="C805" s="121"/>
      <c r="D805" s="121"/>
      <c r="E805" s="121"/>
      <c r="F805" s="121"/>
      <c r="G805" s="121"/>
      <c r="H805" s="121"/>
    </row>
    <row r="806">
      <c r="A806" s="121"/>
      <c r="B806" s="121"/>
      <c r="C806" s="121"/>
      <c r="D806" s="121"/>
      <c r="E806" s="121"/>
      <c r="F806" s="121"/>
      <c r="G806" s="121"/>
      <c r="H806" s="121"/>
    </row>
    <row r="807">
      <c r="A807" s="121"/>
      <c r="B807" s="121"/>
      <c r="C807" s="121"/>
      <c r="D807" s="121"/>
      <c r="E807" s="121"/>
      <c r="F807" s="121"/>
      <c r="G807" s="121"/>
      <c r="H807" s="121"/>
    </row>
    <row r="808">
      <c r="A808" s="121"/>
      <c r="B808" s="121"/>
      <c r="C808" s="121"/>
      <c r="D808" s="121"/>
      <c r="E808" s="121"/>
      <c r="F808" s="121"/>
      <c r="G808" s="121"/>
      <c r="H808" s="121"/>
    </row>
    <row r="809">
      <c r="A809" s="121"/>
      <c r="B809" s="121"/>
      <c r="C809" s="121"/>
      <c r="D809" s="121"/>
      <c r="E809" s="121"/>
      <c r="F809" s="121"/>
      <c r="G809" s="121"/>
      <c r="H809" s="121"/>
    </row>
    <row r="810">
      <c r="A810" s="121"/>
      <c r="B810" s="121"/>
      <c r="C810" s="121"/>
      <c r="D810" s="121"/>
      <c r="E810" s="121"/>
      <c r="F810" s="121"/>
      <c r="G810" s="121"/>
      <c r="H810" s="121"/>
    </row>
    <row r="811">
      <c r="A811" s="121"/>
      <c r="B811" s="121"/>
      <c r="C811" s="121"/>
      <c r="D811" s="121"/>
      <c r="E811" s="121"/>
      <c r="F811" s="121"/>
      <c r="G811" s="121"/>
      <c r="H811" s="121"/>
    </row>
    <row r="812">
      <c r="A812" s="121"/>
      <c r="B812" s="121"/>
      <c r="C812" s="121"/>
      <c r="D812" s="121"/>
      <c r="E812" s="121"/>
      <c r="F812" s="121"/>
      <c r="G812" s="121"/>
      <c r="H812" s="121"/>
    </row>
    <row r="813">
      <c r="A813" s="121"/>
      <c r="B813" s="121"/>
      <c r="C813" s="121"/>
      <c r="D813" s="121"/>
      <c r="E813" s="121"/>
      <c r="F813" s="121"/>
      <c r="G813" s="121"/>
      <c r="H813" s="121"/>
    </row>
    <row r="814">
      <c r="A814" s="121"/>
      <c r="B814" s="121"/>
      <c r="C814" s="121"/>
      <c r="D814" s="121"/>
      <c r="E814" s="121"/>
      <c r="F814" s="121"/>
      <c r="G814" s="121"/>
      <c r="H814" s="121"/>
    </row>
    <row r="815">
      <c r="A815" s="121"/>
      <c r="B815" s="121"/>
      <c r="C815" s="121"/>
      <c r="D815" s="121"/>
      <c r="E815" s="121"/>
      <c r="F815" s="121"/>
      <c r="G815" s="121"/>
      <c r="H815" s="121"/>
    </row>
    <row r="816">
      <c r="A816" s="121"/>
      <c r="B816" s="121"/>
      <c r="C816" s="121"/>
      <c r="D816" s="121"/>
      <c r="E816" s="121"/>
      <c r="F816" s="121"/>
      <c r="G816" s="121"/>
      <c r="H816" s="121"/>
    </row>
    <row r="817">
      <c r="A817" s="121"/>
      <c r="B817" s="121"/>
      <c r="C817" s="121"/>
      <c r="D817" s="121"/>
      <c r="E817" s="121"/>
      <c r="F817" s="121"/>
      <c r="G817" s="121"/>
      <c r="H817" s="121"/>
    </row>
    <row r="818">
      <c r="A818" s="121"/>
      <c r="B818" s="121"/>
      <c r="C818" s="121"/>
      <c r="D818" s="121"/>
      <c r="E818" s="121"/>
      <c r="F818" s="121"/>
      <c r="G818" s="121"/>
      <c r="H818" s="121"/>
    </row>
    <row r="819">
      <c r="A819" s="121"/>
      <c r="B819" s="121"/>
      <c r="C819" s="121"/>
      <c r="D819" s="121"/>
      <c r="E819" s="121"/>
      <c r="F819" s="121"/>
      <c r="G819" s="121"/>
      <c r="H819" s="121"/>
    </row>
    <row r="820">
      <c r="A820" s="121"/>
      <c r="B820" s="121"/>
      <c r="C820" s="121"/>
      <c r="D820" s="121"/>
      <c r="E820" s="121"/>
      <c r="F820" s="121"/>
      <c r="G820" s="121"/>
      <c r="H820" s="121"/>
    </row>
    <row r="821">
      <c r="A821" s="121"/>
      <c r="B821" s="121"/>
      <c r="C821" s="121"/>
      <c r="D821" s="121"/>
      <c r="E821" s="121"/>
      <c r="F821" s="121"/>
      <c r="G821" s="121"/>
      <c r="H821" s="121"/>
    </row>
    <row r="822">
      <c r="A822" s="121"/>
      <c r="B822" s="121"/>
      <c r="C822" s="121"/>
      <c r="D822" s="121"/>
      <c r="E822" s="121"/>
      <c r="F822" s="121"/>
      <c r="G822" s="121"/>
      <c r="H822" s="121"/>
    </row>
    <row r="823">
      <c r="A823" s="121"/>
      <c r="B823" s="121"/>
      <c r="C823" s="121"/>
      <c r="D823" s="121"/>
      <c r="E823" s="121"/>
      <c r="F823" s="121"/>
      <c r="G823" s="121"/>
      <c r="H823" s="121"/>
    </row>
    <row r="824">
      <c r="A824" s="121"/>
      <c r="B824" s="121"/>
      <c r="C824" s="121"/>
      <c r="D824" s="121"/>
      <c r="E824" s="121"/>
      <c r="F824" s="121"/>
      <c r="G824" s="121"/>
      <c r="H824" s="121"/>
    </row>
    <row r="825">
      <c r="A825" s="121"/>
      <c r="B825" s="121"/>
      <c r="C825" s="121"/>
      <c r="D825" s="121"/>
      <c r="E825" s="121"/>
      <c r="F825" s="121"/>
      <c r="G825" s="121"/>
      <c r="H825" s="121"/>
    </row>
    <row r="826">
      <c r="A826" s="121"/>
      <c r="B826" s="121"/>
      <c r="C826" s="121"/>
      <c r="D826" s="121"/>
      <c r="E826" s="121"/>
      <c r="F826" s="121"/>
      <c r="G826" s="121"/>
      <c r="H826" s="121"/>
    </row>
    <row r="827">
      <c r="A827" s="121"/>
      <c r="B827" s="121"/>
      <c r="C827" s="121"/>
      <c r="D827" s="121"/>
      <c r="E827" s="121"/>
      <c r="F827" s="121"/>
      <c r="G827" s="121"/>
      <c r="H827" s="121"/>
    </row>
    <row r="828">
      <c r="A828" s="121"/>
      <c r="B828" s="121"/>
      <c r="C828" s="121"/>
      <c r="D828" s="121"/>
      <c r="E828" s="121"/>
      <c r="F828" s="121"/>
      <c r="G828" s="121"/>
      <c r="H828" s="121"/>
    </row>
    <row r="829">
      <c r="A829" s="121"/>
      <c r="B829" s="121"/>
      <c r="C829" s="121"/>
      <c r="D829" s="121"/>
      <c r="E829" s="121"/>
      <c r="F829" s="121"/>
      <c r="G829" s="121"/>
      <c r="H829" s="121"/>
    </row>
    <row r="830">
      <c r="A830" s="121"/>
      <c r="B830" s="121"/>
      <c r="C830" s="121"/>
      <c r="D830" s="121"/>
      <c r="E830" s="121"/>
      <c r="F830" s="121"/>
      <c r="G830" s="121"/>
      <c r="H830" s="121"/>
    </row>
    <row r="831">
      <c r="A831" s="121"/>
      <c r="B831" s="121"/>
      <c r="C831" s="121"/>
      <c r="D831" s="121"/>
      <c r="E831" s="121"/>
      <c r="F831" s="121"/>
      <c r="G831" s="121"/>
      <c r="H831" s="121"/>
    </row>
    <row r="832">
      <c r="A832" s="121"/>
      <c r="B832" s="121"/>
      <c r="C832" s="121"/>
      <c r="D832" s="121"/>
      <c r="E832" s="121"/>
      <c r="F832" s="121"/>
      <c r="G832" s="121"/>
      <c r="H832" s="121"/>
    </row>
    <row r="833">
      <c r="A833" s="121"/>
      <c r="B833" s="121"/>
      <c r="C833" s="121"/>
      <c r="D833" s="121"/>
      <c r="E833" s="121"/>
      <c r="F833" s="121"/>
      <c r="G833" s="121"/>
      <c r="H833" s="121"/>
    </row>
    <row r="834">
      <c r="A834" s="121"/>
      <c r="B834" s="121"/>
      <c r="C834" s="121"/>
      <c r="D834" s="121"/>
      <c r="E834" s="121"/>
      <c r="F834" s="121"/>
      <c r="G834" s="121"/>
      <c r="H834" s="121"/>
    </row>
    <row r="835">
      <c r="A835" s="121"/>
      <c r="B835" s="121"/>
      <c r="C835" s="121"/>
      <c r="D835" s="121"/>
      <c r="E835" s="121"/>
      <c r="F835" s="121"/>
      <c r="G835" s="121"/>
      <c r="H835" s="121"/>
    </row>
    <row r="836">
      <c r="A836" s="121"/>
      <c r="B836" s="121"/>
      <c r="C836" s="121"/>
      <c r="D836" s="121"/>
      <c r="E836" s="121"/>
      <c r="F836" s="121"/>
      <c r="G836" s="121"/>
      <c r="H836" s="121"/>
    </row>
    <row r="837">
      <c r="A837" s="121"/>
      <c r="B837" s="121"/>
      <c r="C837" s="121"/>
      <c r="D837" s="121"/>
      <c r="E837" s="121"/>
      <c r="F837" s="121"/>
      <c r="G837" s="121"/>
      <c r="H837" s="121"/>
    </row>
    <row r="838">
      <c r="A838" s="121"/>
      <c r="B838" s="121"/>
      <c r="C838" s="121"/>
      <c r="D838" s="121"/>
      <c r="E838" s="121"/>
      <c r="F838" s="121"/>
      <c r="G838" s="121"/>
      <c r="H838" s="121"/>
    </row>
    <row r="839">
      <c r="A839" s="121"/>
      <c r="B839" s="121"/>
      <c r="C839" s="121"/>
      <c r="D839" s="121"/>
      <c r="E839" s="121"/>
      <c r="F839" s="121"/>
      <c r="G839" s="121"/>
      <c r="H839" s="121"/>
    </row>
    <row r="840">
      <c r="A840" s="121"/>
      <c r="B840" s="121"/>
      <c r="C840" s="121"/>
      <c r="D840" s="121"/>
      <c r="E840" s="121"/>
      <c r="F840" s="121"/>
      <c r="G840" s="121"/>
      <c r="H840" s="121"/>
    </row>
    <row r="841">
      <c r="A841" s="121"/>
      <c r="B841" s="121"/>
      <c r="C841" s="121"/>
      <c r="D841" s="121"/>
      <c r="E841" s="121"/>
      <c r="F841" s="121"/>
      <c r="G841" s="121"/>
      <c r="H841" s="121"/>
    </row>
    <row r="842">
      <c r="A842" s="121"/>
      <c r="B842" s="121"/>
      <c r="C842" s="121"/>
      <c r="D842" s="121"/>
      <c r="E842" s="121"/>
      <c r="F842" s="121"/>
      <c r="G842" s="121"/>
      <c r="H842" s="121"/>
    </row>
    <row r="843">
      <c r="A843" s="121"/>
      <c r="B843" s="121"/>
      <c r="C843" s="121"/>
      <c r="D843" s="121"/>
      <c r="E843" s="121"/>
      <c r="F843" s="121"/>
      <c r="G843" s="121"/>
      <c r="H843" s="121"/>
    </row>
    <row r="844">
      <c r="A844" s="121"/>
      <c r="B844" s="121"/>
      <c r="C844" s="121"/>
      <c r="D844" s="121"/>
      <c r="E844" s="121"/>
      <c r="F844" s="121"/>
      <c r="G844" s="121"/>
      <c r="H844" s="121"/>
    </row>
    <row r="845">
      <c r="A845" s="121"/>
      <c r="B845" s="121"/>
      <c r="C845" s="121"/>
      <c r="D845" s="121"/>
      <c r="E845" s="121"/>
      <c r="F845" s="121"/>
      <c r="G845" s="121"/>
      <c r="H845" s="121"/>
    </row>
    <row r="846">
      <c r="A846" s="121"/>
      <c r="B846" s="121"/>
      <c r="C846" s="121"/>
      <c r="D846" s="121"/>
      <c r="E846" s="121"/>
      <c r="F846" s="121"/>
      <c r="G846" s="121"/>
      <c r="H846" s="121"/>
    </row>
    <row r="847">
      <c r="A847" s="121"/>
      <c r="B847" s="121"/>
      <c r="C847" s="121"/>
      <c r="D847" s="121"/>
      <c r="E847" s="121"/>
      <c r="F847" s="121"/>
      <c r="G847" s="121"/>
      <c r="H847" s="121"/>
    </row>
    <row r="848">
      <c r="A848" s="121"/>
      <c r="B848" s="121"/>
      <c r="C848" s="121"/>
      <c r="D848" s="121"/>
      <c r="E848" s="121"/>
      <c r="F848" s="121"/>
      <c r="G848" s="121"/>
      <c r="H848" s="121"/>
    </row>
    <row r="849">
      <c r="A849" s="121"/>
      <c r="B849" s="121"/>
      <c r="C849" s="121"/>
      <c r="D849" s="121"/>
      <c r="E849" s="121"/>
      <c r="F849" s="121"/>
      <c r="G849" s="121"/>
      <c r="H849" s="121"/>
    </row>
    <row r="850">
      <c r="A850" s="121"/>
      <c r="B850" s="121"/>
      <c r="C850" s="121"/>
      <c r="D850" s="121"/>
      <c r="E850" s="121"/>
      <c r="F850" s="121"/>
      <c r="G850" s="121"/>
      <c r="H850" s="121"/>
    </row>
    <row r="851">
      <c r="A851" s="121"/>
      <c r="B851" s="121"/>
      <c r="C851" s="121"/>
      <c r="D851" s="121"/>
      <c r="E851" s="121"/>
      <c r="F851" s="121"/>
      <c r="G851" s="121"/>
      <c r="H851" s="121"/>
    </row>
    <row r="852">
      <c r="A852" s="121"/>
      <c r="B852" s="121"/>
      <c r="C852" s="121"/>
      <c r="D852" s="121"/>
      <c r="E852" s="121"/>
      <c r="F852" s="121"/>
      <c r="G852" s="121"/>
      <c r="H852" s="121"/>
    </row>
    <row r="853">
      <c r="A853" s="121"/>
      <c r="B853" s="121"/>
      <c r="C853" s="121"/>
      <c r="D853" s="121"/>
      <c r="E853" s="121"/>
      <c r="F853" s="121"/>
      <c r="G853" s="121"/>
      <c r="H853" s="121"/>
    </row>
    <row r="854">
      <c r="A854" s="121"/>
      <c r="B854" s="121"/>
      <c r="C854" s="121"/>
      <c r="D854" s="121"/>
      <c r="E854" s="121"/>
      <c r="F854" s="121"/>
      <c r="G854" s="121"/>
      <c r="H854" s="121"/>
    </row>
    <row r="855">
      <c r="A855" s="121"/>
      <c r="B855" s="121"/>
      <c r="C855" s="121"/>
      <c r="D855" s="121"/>
      <c r="E855" s="121"/>
      <c r="F855" s="121"/>
      <c r="G855" s="121"/>
      <c r="H855" s="121"/>
    </row>
    <row r="856">
      <c r="A856" s="121"/>
      <c r="B856" s="121"/>
      <c r="C856" s="121"/>
      <c r="D856" s="121"/>
      <c r="E856" s="121"/>
      <c r="F856" s="121"/>
      <c r="G856" s="121"/>
      <c r="H856" s="121"/>
    </row>
    <row r="857">
      <c r="A857" s="121"/>
      <c r="B857" s="121"/>
      <c r="C857" s="121"/>
      <c r="D857" s="121"/>
      <c r="E857" s="121"/>
      <c r="F857" s="121"/>
      <c r="G857" s="121"/>
      <c r="H857" s="121"/>
    </row>
    <row r="858">
      <c r="A858" s="121"/>
      <c r="B858" s="121"/>
      <c r="C858" s="121"/>
      <c r="D858" s="121"/>
      <c r="E858" s="121"/>
      <c r="F858" s="121"/>
      <c r="G858" s="121"/>
      <c r="H858" s="121"/>
    </row>
    <row r="859">
      <c r="A859" s="121"/>
      <c r="B859" s="121"/>
      <c r="C859" s="121"/>
      <c r="D859" s="121"/>
      <c r="E859" s="121"/>
      <c r="F859" s="121"/>
      <c r="G859" s="121"/>
      <c r="H859" s="121"/>
    </row>
    <row r="860">
      <c r="A860" s="121"/>
      <c r="B860" s="121"/>
      <c r="C860" s="121"/>
      <c r="D860" s="121"/>
      <c r="E860" s="121"/>
      <c r="F860" s="121"/>
      <c r="G860" s="121"/>
      <c r="H860" s="121"/>
    </row>
    <row r="861">
      <c r="A861" s="121"/>
      <c r="B861" s="121"/>
      <c r="C861" s="121"/>
      <c r="D861" s="121"/>
      <c r="E861" s="121"/>
      <c r="F861" s="121"/>
      <c r="G861" s="121"/>
      <c r="H861" s="121"/>
    </row>
    <row r="862">
      <c r="A862" s="121"/>
      <c r="B862" s="121"/>
      <c r="C862" s="121"/>
      <c r="D862" s="121"/>
      <c r="E862" s="121"/>
      <c r="F862" s="121"/>
      <c r="G862" s="121"/>
      <c r="H862" s="121"/>
    </row>
    <row r="863">
      <c r="A863" s="121"/>
      <c r="B863" s="121"/>
      <c r="C863" s="121"/>
      <c r="D863" s="121"/>
      <c r="E863" s="121"/>
      <c r="F863" s="121"/>
      <c r="G863" s="121"/>
      <c r="H863" s="121"/>
    </row>
    <row r="864">
      <c r="A864" s="121"/>
      <c r="B864" s="121"/>
      <c r="C864" s="121"/>
      <c r="D864" s="121"/>
      <c r="E864" s="121"/>
      <c r="F864" s="121"/>
      <c r="G864" s="121"/>
      <c r="H864" s="121"/>
    </row>
    <row r="865">
      <c r="A865" s="121"/>
      <c r="B865" s="121"/>
      <c r="C865" s="121"/>
      <c r="D865" s="121"/>
      <c r="E865" s="121"/>
      <c r="F865" s="121"/>
      <c r="G865" s="121"/>
      <c r="H865" s="121"/>
    </row>
    <row r="866">
      <c r="A866" s="121"/>
      <c r="B866" s="121"/>
      <c r="C866" s="121"/>
      <c r="D866" s="121"/>
      <c r="E866" s="121"/>
      <c r="F866" s="121"/>
      <c r="G866" s="121"/>
      <c r="H866" s="121"/>
    </row>
    <row r="867">
      <c r="A867" s="121"/>
      <c r="B867" s="121"/>
      <c r="C867" s="121"/>
      <c r="D867" s="121"/>
      <c r="E867" s="121"/>
      <c r="F867" s="121"/>
      <c r="G867" s="121"/>
      <c r="H867" s="121"/>
    </row>
    <row r="868">
      <c r="A868" s="121"/>
      <c r="B868" s="121"/>
      <c r="C868" s="121"/>
      <c r="D868" s="121"/>
      <c r="E868" s="121"/>
      <c r="F868" s="121"/>
      <c r="G868" s="121"/>
      <c r="H868" s="121"/>
    </row>
    <row r="869">
      <c r="A869" s="121"/>
      <c r="B869" s="121"/>
      <c r="C869" s="121"/>
      <c r="D869" s="121"/>
      <c r="E869" s="121"/>
      <c r="F869" s="121"/>
      <c r="G869" s="121"/>
      <c r="H869" s="121"/>
    </row>
    <row r="870">
      <c r="A870" s="121"/>
      <c r="B870" s="121"/>
      <c r="C870" s="121"/>
      <c r="D870" s="121"/>
      <c r="E870" s="121"/>
      <c r="F870" s="121"/>
      <c r="G870" s="121"/>
      <c r="H870" s="121"/>
    </row>
    <row r="871">
      <c r="A871" s="121"/>
      <c r="B871" s="121"/>
      <c r="C871" s="121"/>
      <c r="D871" s="121"/>
      <c r="E871" s="121"/>
      <c r="F871" s="121"/>
      <c r="G871" s="121"/>
      <c r="H871" s="121"/>
    </row>
    <row r="872">
      <c r="A872" s="121"/>
      <c r="B872" s="121"/>
      <c r="C872" s="121"/>
      <c r="D872" s="121"/>
      <c r="E872" s="121"/>
      <c r="F872" s="121"/>
      <c r="G872" s="121"/>
      <c r="H872" s="121"/>
    </row>
    <row r="873">
      <c r="A873" s="121"/>
      <c r="B873" s="121"/>
      <c r="C873" s="121"/>
      <c r="D873" s="121"/>
      <c r="E873" s="121"/>
      <c r="F873" s="121"/>
      <c r="G873" s="121"/>
      <c r="H873" s="121"/>
    </row>
    <row r="874">
      <c r="A874" s="121"/>
      <c r="B874" s="121"/>
      <c r="C874" s="121"/>
      <c r="D874" s="121"/>
      <c r="E874" s="121"/>
      <c r="F874" s="121"/>
      <c r="G874" s="121"/>
      <c r="H874" s="121"/>
    </row>
    <row r="875">
      <c r="A875" s="121"/>
      <c r="B875" s="121"/>
      <c r="C875" s="121"/>
      <c r="D875" s="121"/>
      <c r="E875" s="121"/>
      <c r="F875" s="121"/>
      <c r="G875" s="121"/>
      <c r="H875" s="121"/>
    </row>
    <row r="876">
      <c r="A876" s="121"/>
      <c r="B876" s="121"/>
      <c r="C876" s="121"/>
      <c r="D876" s="121"/>
      <c r="E876" s="121"/>
      <c r="F876" s="121"/>
      <c r="G876" s="121"/>
      <c r="H876" s="121"/>
    </row>
    <row r="877">
      <c r="A877" s="121"/>
      <c r="B877" s="121"/>
      <c r="C877" s="121"/>
      <c r="D877" s="121"/>
      <c r="E877" s="121"/>
      <c r="F877" s="121"/>
      <c r="G877" s="121"/>
      <c r="H877" s="121"/>
    </row>
    <row r="878">
      <c r="A878" s="121"/>
      <c r="B878" s="121"/>
      <c r="C878" s="121"/>
      <c r="D878" s="121"/>
      <c r="E878" s="121"/>
      <c r="F878" s="121"/>
      <c r="G878" s="121"/>
      <c r="H878" s="121"/>
    </row>
    <row r="879">
      <c r="A879" s="121"/>
      <c r="B879" s="121"/>
      <c r="C879" s="121"/>
      <c r="D879" s="121"/>
      <c r="E879" s="121"/>
      <c r="F879" s="121"/>
      <c r="G879" s="121"/>
      <c r="H879" s="121"/>
    </row>
    <row r="880">
      <c r="A880" s="121"/>
      <c r="B880" s="121"/>
      <c r="C880" s="121"/>
      <c r="D880" s="121"/>
      <c r="E880" s="121"/>
      <c r="F880" s="121"/>
      <c r="G880" s="121"/>
      <c r="H880" s="121"/>
    </row>
    <row r="881">
      <c r="A881" s="121"/>
      <c r="B881" s="121"/>
      <c r="C881" s="121"/>
      <c r="D881" s="121"/>
      <c r="E881" s="121"/>
      <c r="F881" s="121"/>
      <c r="G881" s="121"/>
      <c r="H881" s="121"/>
    </row>
    <row r="882">
      <c r="A882" s="121"/>
      <c r="B882" s="121"/>
      <c r="C882" s="121"/>
      <c r="D882" s="121"/>
      <c r="E882" s="121"/>
      <c r="F882" s="121"/>
      <c r="G882" s="121"/>
      <c r="H882" s="121"/>
    </row>
    <row r="883">
      <c r="A883" s="121"/>
      <c r="B883" s="121"/>
      <c r="C883" s="121"/>
      <c r="D883" s="121"/>
      <c r="E883" s="121"/>
      <c r="F883" s="121"/>
      <c r="G883" s="121"/>
      <c r="H883" s="121"/>
    </row>
    <row r="884">
      <c r="A884" s="121"/>
      <c r="B884" s="121"/>
      <c r="C884" s="121"/>
      <c r="D884" s="121"/>
      <c r="E884" s="121"/>
      <c r="F884" s="121"/>
      <c r="G884" s="121"/>
      <c r="H884" s="121"/>
    </row>
    <row r="885">
      <c r="A885" s="121"/>
      <c r="B885" s="121"/>
      <c r="C885" s="121"/>
      <c r="D885" s="121"/>
      <c r="E885" s="121"/>
      <c r="F885" s="121"/>
      <c r="G885" s="121"/>
      <c r="H885" s="121"/>
    </row>
    <row r="886">
      <c r="A886" s="121"/>
      <c r="B886" s="121"/>
      <c r="C886" s="121"/>
      <c r="D886" s="121"/>
      <c r="E886" s="121"/>
      <c r="F886" s="121"/>
      <c r="G886" s="121"/>
      <c r="H886" s="121"/>
    </row>
    <row r="887">
      <c r="A887" s="121"/>
      <c r="B887" s="121"/>
      <c r="C887" s="121"/>
      <c r="D887" s="121"/>
      <c r="E887" s="121"/>
      <c r="F887" s="121"/>
      <c r="G887" s="121"/>
      <c r="H887" s="121"/>
    </row>
    <row r="888">
      <c r="A888" s="121"/>
      <c r="B888" s="121"/>
      <c r="C888" s="121"/>
      <c r="D888" s="121"/>
      <c r="E888" s="121"/>
      <c r="F888" s="121"/>
      <c r="G888" s="121"/>
      <c r="H888" s="121"/>
    </row>
    <row r="889">
      <c r="A889" s="121"/>
      <c r="B889" s="121"/>
      <c r="C889" s="121"/>
      <c r="D889" s="121"/>
      <c r="E889" s="121"/>
      <c r="F889" s="121"/>
      <c r="G889" s="121"/>
      <c r="H889" s="121"/>
    </row>
    <row r="890">
      <c r="A890" s="121"/>
      <c r="B890" s="121"/>
      <c r="C890" s="121"/>
      <c r="D890" s="121"/>
      <c r="E890" s="121"/>
      <c r="F890" s="121"/>
      <c r="G890" s="121"/>
      <c r="H890" s="121"/>
    </row>
    <row r="891">
      <c r="A891" s="121"/>
      <c r="B891" s="121"/>
      <c r="C891" s="121"/>
      <c r="D891" s="121"/>
      <c r="E891" s="121"/>
      <c r="F891" s="121"/>
      <c r="G891" s="121"/>
      <c r="H891" s="121"/>
    </row>
    <row r="892">
      <c r="A892" s="121"/>
      <c r="B892" s="121"/>
      <c r="C892" s="121"/>
      <c r="D892" s="121"/>
      <c r="E892" s="121"/>
      <c r="F892" s="121"/>
      <c r="G892" s="121"/>
      <c r="H892" s="121"/>
    </row>
    <row r="893">
      <c r="A893" s="121"/>
      <c r="B893" s="121"/>
      <c r="C893" s="121"/>
      <c r="D893" s="121"/>
      <c r="E893" s="121"/>
      <c r="F893" s="121"/>
      <c r="G893" s="121"/>
      <c r="H893" s="121"/>
    </row>
    <row r="894">
      <c r="A894" s="121"/>
      <c r="B894" s="121"/>
      <c r="C894" s="121"/>
      <c r="D894" s="121"/>
      <c r="E894" s="121"/>
      <c r="F894" s="121"/>
      <c r="G894" s="121"/>
      <c r="H894" s="121"/>
    </row>
    <row r="895">
      <c r="A895" s="121"/>
      <c r="B895" s="121"/>
      <c r="C895" s="121"/>
      <c r="D895" s="121"/>
      <c r="E895" s="121"/>
      <c r="F895" s="121"/>
      <c r="G895" s="121"/>
      <c r="H895" s="121"/>
    </row>
    <row r="896">
      <c r="A896" s="121"/>
      <c r="B896" s="121"/>
      <c r="C896" s="121"/>
      <c r="D896" s="121"/>
      <c r="E896" s="121"/>
      <c r="F896" s="121"/>
      <c r="G896" s="121"/>
      <c r="H896" s="121"/>
    </row>
    <row r="897">
      <c r="A897" s="121"/>
      <c r="B897" s="121"/>
      <c r="C897" s="121"/>
      <c r="D897" s="121"/>
      <c r="E897" s="121"/>
      <c r="F897" s="121"/>
      <c r="G897" s="121"/>
      <c r="H897" s="121"/>
    </row>
    <row r="898">
      <c r="A898" s="121"/>
      <c r="B898" s="121"/>
      <c r="C898" s="121"/>
      <c r="D898" s="121"/>
      <c r="E898" s="121"/>
      <c r="F898" s="121"/>
      <c r="G898" s="121"/>
      <c r="H898" s="121"/>
    </row>
    <row r="899">
      <c r="A899" s="121"/>
      <c r="B899" s="121"/>
      <c r="C899" s="121"/>
      <c r="D899" s="121"/>
      <c r="E899" s="121"/>
      <c r="F899" s="121"/>
      <c r="G899" s="121"/>
      <c r="H899" s="121"/>
    </row>
    <row r="900">
      <c r="A900" s="121"/>
      <c r="B900" s="121"/>
      <c r="C900" s="121"/>
      <c r="D900" s="121"/>
      <c r="E900" s="121"/>
      <c r="F900" s="121"/>
      <c r="G900" s="121"/>
      <c r="H900" s="121"/>
    </row>
    <row r="901">
      <c r="A901" s="121"/>
      <c r="B901" s="121"/>
      <c r="C901" s="121"/>
      <c r="D901" s="121"/>
      <c r="E901" s="121"/>
      <c r="F901" s="121"/>
      <c r="G901" s="121"/>
      <c r="H901" s="121"/>
    </row>
    <row r="902">
      <c r="A902" s="121"/>
      <c r="B902" s="121"/>
      <c r="C902" s="121"/>
      <c r="D902" s="121"/>
      <c r="E902" s="121"/>
      <c r="F902" s="121"/>
      <c r="G902" s="121"/>
      <c r="H902" s="121"/>
    </row>
    <row r="903">
      <c r="A903" s="121"/>
      <c r="B903" s="121"/>
      <c r="C903" s="121"/>
      <c r="D903" s="121"/>
      <c r="E903" s="121"/>
      <c r="F903" s="121"/>
      <c r="G903" s="121"/>
      <c r="H903" s="121"/>
    </row>
    <row r="904">
      <c r="A904" s="121"/>
      <c r="B904" s="121"/>
      <c r="C904" s="121"/>
      <c r="D904" s="121"/>
      <c r="E904" s="121"/>
      <c r="F904" s="121"/>
      <c r="G904" s="121"/>
      <c r="H904" s="121"/>
    </row>
    <row r="905">
      <c r="A905" s="121"/>
      <c r="B905" s="121"/>
      <c r="C905" s="121"/>
      <c r="D905" s="121"/>
      <c r="E905" s="121"/>
      <c r="F905" s="121"/>
      <c r="G905" s="121"/>
      <c r="H905" s="121"/>
    </row>
    <row r="906">
      <c r="A906" s="121"/>
      <c r="B906" s="121"/>
      <c r="C906" s="121"/>
      <c r="D906" s="121"/>
      <c r="E906" s="121"/>
      <c r="F906" s="121"/>
      <c r="G906" s="121"/>
      <c r="H906" s="121"/>
    </row>
    <row r="907">
      <c r="A907" s="121"/>
      <c r="B907" s="121"/>
      <c r="C907" s="121"/>
      <c r="D907" s="121"/>
      <c r="E907" s="121"/>
      <c r="F907" s="121"/>
      <c r="G907" s="121"/>
      <c r="H907" s="121"/>
    </row>
    <row r="908">
      <c r="A908" s="121"/>
      <c r="B908" s="121"/>
      <c r="C908" s="121"/>
      <c r="D908" s="121"/>
      <c r="E908" s="121"/>
      <c r="F908" s="121"/>
      <c r="G908" s="121"/>
      <c r="H908" s="121"/>
    </row>
    <row r="909">
      <c r="A909" s="121"/>
      <c r="B909" s="121"/>
      <c r="C909" s="121"/>
      <c r="D909" s="121"/>
      <c r="E909" s="121"/>
      <c r="F909" s="121"/>
      <c r="G909" s="121"/>
      <c r="H909" s="121"/>
    </row>
    <row r="910">
      <c r="A910" s="121"/>
      <c r="B910" s="121"/>
      <c r="C910" s="121"/>
      <c r="D910" s="121"/>
      <c r="E910" s="121"/>
      <c r="F910" s="121"/>
      <c r="G910" s="121"/>
      <c r="H910" s="121"/>
    </row>
    <row r="911">
      <c r="A911" s="121"/>
      <c r="B911" s="121"/>
      <c r="C911" s="121"/>
      <c r="D911" s="121"/>
      <c r="E911" s="121"/>
      <c r="F911" s="121"/>
      <c r="G911" s="121"/>
      <c r="H911" s="121"/>
    </row>
    <row r="912">
      <c r="A912" s="121"/>
      <c r="B912" s="121"/>
      <c r="C912" s="121"/>
      <c r="D912" s="121"/>
      <c r="E912" s="121"/>
      <c r="F912" s="121"/>
      <c r="G912" s="121"/>
      <c r="H912" s="121"/>
    </row>
    <row r="913">
      <c r="A913" s="121"/>
      <c r="B913" s="121"/>
      <c r="C913" s="121"/>
      <c r="D913" s="121"/>
      <c r="E913" s="121"/>
      <c r="F913" s="121"/>
      <c r="G913" s="121"/>
      <c r="H913" s="121"/>
    </row>
    <row r="914">
      <c r="A914" s="121"/>
      <c r="B914" s="121"/>
      <c r="C914" s="121"/>
      <c r="D914" s="121"/>
      <c r="E914" s="121"/>
      <c r="F914" s="121"/>
      <c r="G914" s="121"/>
      <c r="H914" s="121"/>
    </row>
    <row r="915">
      <c r="A915" s="121"/>
      <c r="B915" s="121"/>
      <c r="C915" s="121"/>
      <c r="D915" s="121"/>
      <c r="E915" s="121"/>
      <c r="F915" s="121"/>
      <c r="G915" s="121"/>
      <c r="H915" s="121"/>
    </row>
    <row r="916">
      <c r="A916" s="121"/>
      <c r="B916" s="121"/>
      <c r="C916" s="121"/>
      <c r="D916" s="121"/>
      <c r="E916" s="121"/>
      <c r="F916" s="121"/>
      <c r="G916" s="121"/>
      <c r="H916" s="121"/>
    </row>
    <row r="917">
      <c r="A917" s="121"/>
      <c r="B917" s="121"/>
      <c r="C917" s="121"/>
      <c r="D917" s="121"/>
      <c r="E917" s="121"/>
      <c r="F917" s="121"/>
      <c r="G917" s="121"/>
      <c r="H917" s="121"/>
    </row>
    <row r="918">
      <c r="A918" s="121"/>
      <c r="B918" s="121"/>
      <c r="C918" s="121"/>
      <c r="D918" s="121"/>
      <c r="E918" s="121"/>
      <c r="F918" s="121"/>
      <c r="G918" s="121"/>
      <c r="H918" s="121"/>
    </row>
    <row r="919">
      <c r="A919" s="121"/>
      <c r="B919" s="121"/>
      <c r="C919" s="121"/>
      <c r="D919" s="121"/>
      <c r="E919" s="121"/>
      <c r="F919" s="121"/>
      <c r="G919" s="121"/>
      <c r="H919" s="121"/>
    </row>
    <row r="920">
      <c r="A920" s="121"/>
      <c r="B920" s="121"/>
      <c r="C920" s="121"/>
      <c r="D920" s="121"/>
      <c r="E920" s="121"/>
      <c r="F920" s="121"/>
      <c r="G920" s="121"/>
      <c r="H920" s="121"/>
    </row>
    <row r="921">
      <c r="A921" s="121"/>
      <c r="B921" s="121"/>
      <c r="C921" s="121"/>
      <c r="D921" s="121"/>
      <c r="E921" s="121"/>
      <c r="F921" s="121"/>
      <c r="G921" s="121"/>
      <c r="H921" s="121"/>
    </row>
    <row r="922">
      <c r="A922" s="121"/>
      <c r="B922" s="121"/>
      <c r="C922" s="121"/>
      <c r="D922" s="121"/>
      <c r="E922" s="121"/>
      <c r="F922" s="121"/>
      <c r="G922" s="121"/>
      <c r="H922" s="121"/>
    </row>
    <row r="923">
      <c r="A923" s="121"/>
      <c r="B923" s="121"/>
      <c r="C923" s="121"/>
      <c r="D923" s="121"/>
      <c r="E923" s="121"/>
      <c r="F923" s="121"/>
      <c r="G923" s="121"/>
      <c r="H923" s="121"/>
    </row>
    <row r="924">
      <c r="A924" s="121"/>
      <c r="B924" s="121"/>
      <c r="C924" s="121"/>
      <c r="D924" s="121"/>
      <c r="E924" s="121"/>
      <c r="F924" s="121"/>
      <c r="G924" s="121"/>
      <c r="H924" s="121"/>
    </row>
    <row r="925">
      <c r="A925" s="121"/>
      <c r="B925" s="121"/>
      <c r="C925" s="121"/>
      <c r="D925" s="121"/>
      <c r="E925" s="121"/>
      <c r="F925" s="121"/>
      <c r="G925" s="121"/>
      <c r="H925" s="121"/>
    </row>
    <row r="926">
      <c r="A926" s="121"/>
      <c r="B926" s="121"/>
      <c r="C926" s="121"/>
      <c r="D926" s="121"/>
      <c r="E926" s="121"/>
      <c r="F926" s="121"/>
      <c r="G926" s="121"/>
      <c r="H926" s="121"/>
    </row>
    <row r="927">
      <c r="A927" s="121"/>
      <c r="B927" s="121"/>
      <c r="C927" s="121"/>
      <c r="D927" s="121"/>
      <c r="E927" s="121"/>
      <c r="F927" s="121"/>
      <c r="G927" s="121"/>
      <c r="H927" s="121"/>
    </row>
    <row r="928">
      <c r="A928" s="121"/>
      <c r="B928" s="121"/>
      <c r="C928" s="121"/>
      <c r="D928" s="121"/>
      <c r="E928" s="121"/>
      <c r="F928" s="121"/>
      <c r="G928" s="121"/>
      <c r="H928" s="121"/>
    </row>
    <row r="929">
      <c r="A929" s="121"/>
      <c r="B929" s="121"/>
      <c r="C929" s="121"/>
      <c r="D929" s="121"/>
      <c r="E929" s="121"/>
      <c r="F929" s="121"/>
      <c r="G929" s="121"/>
      <c r="H929" s="121"/>
    </row>
    <row r="930">
      <c r="A930" s="121"/>
      <c r="B930" s="121"/>
      <c r="C930" s="121"/>
      <c r="D930" s="121"/>
      <c r="E930" s="121"/>
      <c r="F930" s="121"/>
      <c r="G930" s="121"/>
      <c r="H930" s="121"/>
    </row>
    <row r="931">
      <c r="A931" s="121"/>
      <c r="B931" s="121"/>
      <c r="C931" s="121"/>
      <c r="D931" s="121"/>
      <c r="E931" s="121"/>
      <c r="F931" s="121"/>
      <c r="G931" s="121"/>
      <c r="H931" s="121"/>
    </row>
    <row r="932">
      <c r="A932" s="121"/>
      <c r="B932" s="121"/>
      <c r="C932" s="121"/>
      <c r="D932" s="121"/>
      <c r="E932" s="121"/>
      <c r="F932" s="121"/>
      <c r="G932" s="121"/>
      <c r="H932" s="121"/>
    </row>
    <row r="933">
      <c r="A933" s="121"/>
      <c r="B933" s="121"/>
      <c r="C933" s="121"/>
      <c r="D933" s="121"/>
      <c r="E933" s="121"/>
      <c r="F933" s="121"/>
      <c r="G933" s="121"/>
      <c r="H933" s="121"/>
    </row>
    <row r="934">
      <c r="A934" s="121"/>
      <c r="B934" s="121"/>
      <c r="C934" s="121"/>
      <c r="D934" s="121"/>
      <c r="E934" s="121"/>
      <c r="F934" s="121"/>
      <c r="G934" s="121"/>
      <c r="H934" s="121"/>
    </row>
    <row r="935">
      <c r="A935" s="121"/>
      <c r="B935" s="121"/>
      <c r="C935" s="121"/>
      <c r="D935" s="121"/>
      <c r="E935" s="121"/>
      <c r="F935" s="121"/>
      <c r="G935" s="121"/>
      <c r="H935" s="121"/>
    </row>
    <row r="936">
      <c r="A936" s="121"/>
      <c r="B936" s="121"/>
      <c r="C936" s="121"/>
      <c r="D936" s="121"/>
      <c r="E936" s="121"/>
      <c r="F936" s="121"/>
      <c r="G936" s="121"/>
      <c r="H936" s="121"/>
    </row>
    <row r="937">
      <c r="A937" s="121"/>
      <c r="B937" s="121"/>
      <c r="C937" s="121"/>
      <c r="D937" s="121"/>
      <c r="E937" s="121"/>
      <c r="F937" s="121"/>
      <c r="G937" s="121"/>
      <c r="H937" s="121"/>
    </row>
    <row r="938">
      <c r="A938" s="121"/>
      <c r="B938" s="121"/>
      <c r="C938" s="121"/>
      <c r="D938" s="121"/>
      <c r="E938" s="121"/>
      <c r="F938" s="121"/>
      <c r="G938" s="121"/>
      <c r="H938" s="121"/>
    </row>
    <row r="939">
      <c r="A939" s="121"/>
      <c r="B939" s="121"/>
      <c r="C939" s="121"/>
      <c r="D939" s="121"/>
      <c r="E939" s="121"/>
      <c r="F939" s="121"/>
      <c r="G939" s="121"/>
      <c r="H939" s="121"/>
    </row>
    <row r="940">
      <c r="A940" s="121"/>
      <c r="B940" s="121"/>
      <c r="C940" s="121"/>
      <c r="D940" s="121"/>
      <c r="E940" s="121"/>
      <c r="F940" s="121"/>
      <c r="G940" s="121"/>
      <c r="H940" s="121"/>
    </row>
    <row r="941">
      <c r="A941" s="121"/>
      <c r="B941" s="121"/>
      <c r="C941" s="121"/>
      <c r="D941" s="121"/>
      <c r="E941" s="121"/>
      <c r="F941" s="121"/>
      <c r="G941" s="121"/>
      <c r="H941" s="121"/>
    </row>
    <row r="942">
      <c r="A942" s="121"/>
      <c r="B942" s="121"/>
      <c r="C942" s="121"/>
      <c r="D942" s="121"/>
      <c r="E942" s="121"/>
      <c r="F942" s="121"/>
      <c r="G942" s="121"/>
      <c r="H942" s="121"/>
    </row>
    <row r="943">
      <c r="A943" s="121"/>
      <c r="B943" s="121"/>
      <c r="C943" s="121"/>
      <c r="D943" s="121"/>
      <c r="E943" s="121"/>
      <c r="F943" s="121"/>
      <c r="G943" s="121"/>
      <c r="H943" s="121"/>
    </row>
    <row r="944">
      <c r="A944" s="121"/>
      <c r="B944" s="121"/>
      <c r="C944" s="121"/>
      <c r="D944" s="121"/>
      <c r="E944" s="121"/>
      <c r="F944" s="121"/>
      <c r="G944" s="121"/>
      <c r="H944" s="121"/>
    </row>
    <row r="945">
      <c r="A945" s="121"/>
      <c r="B945" s="121"/>
      <c r="C945" s="121"/>
      <c r="D945" s="121"/>
      <c r="E945" s="121"/>
      <c r="F945" s="121"/>
      <c r="G945" s="121"/>
      <c r="H945" s="121"/>
    </row>
    <row r="946">
      <c r="A946" s="121"/>
      <c r="B946" s="121"/>
      <c r="C946" s="121"/>
      <c r="D946" s="121"/>
      <c r="E946" s="121"/>
      <c r="F946" s="121"/>
      <c r="G946" s="121"/>
      <c r="H946" s="121"/>
    </row>
    <row r="947">
      <c r="A947" s="121"/>
      <c r="B947" s="121"/>
      <c r="C947" s="121"/>
      <c r="D947" s="121"/>
      <c r="E947" s="121"/>
      <c r="F947" s="121"/>
      <c r="G947" s="121"/>
      <c r="H947" s="121"/>
    </row>
    <row r="948">
      <c r="A948" s="121"/>
      <c r="B948" s="121"/>
      <c r="C948" s="121"/>
      <c r="D948" s="121"/>
      <c r="E948" s="121"/>
      <c r="F948" s="121"/>
      <c r="G948" s="121"/>
      <c r="H948" s="121"/>
    </row>
    <row r="949">
      <c r="A949" s="121"/>
      <c r="B949" s="121"/>
      <c r="C949" s="121"/>
      <c r="D949" s="121"/>
      <c r="E949" s="121"/>
      <c r="F949" s="121"/>
      <c r="G949" s="121"/>
      <c r="H949" s="121"/>
    </row>
    <row r="950">
      <c r="A950" s="121"/>
      <c r="B950" s="121"/>
      <c r="C950" s="121"/>
      <c r="D950" s="121"/>
      <c r="E950" s="121"/>
      <c r="F950" s="121"/>
      <c r="G950" s="121"/>
      <c r="H950" s="121"/>
    </row>
    <row r="951">
      <c r="A951" s="121"/>
      <c r="B951" s="121"/>
      <c r="C951" s="121"/>
      <c r="D951" s="121"/>
      <c r="E951" s="121"/>
      <c r="F951" s="121"/>
      <c r="G951" s="121"/>
      <c r="H951" s="121"/>
    </row>
    <row r="952">
      <c r="A952" s="121"/>
      <c r="B952" s="121"/>
      <c r="C952" s="121"/>
      <c r="D952" s="121"/>
      <c r="E952" s="121"/>
      <c r="F952" s="121"/>
      <c r="G952" s="121"/>
      <c r="H952" s="121"/>
    </row>
    <row r="953">
      <c r="A953" s="121"/>
      <c r="B953" s="121"/>
      <c r="C953" s="121"/>
      <c r="D953" s="121"/>
      <c r="E953" s="121"/>
      <c r="F953" s="121"/>
      <c r="G953" s="121"/>
      <c r="H953" s="121"/>
    </row>
    <row r="954">
      <c r="A954" s="121"/>
      <c r="B954" s="121"/>
      <c r="C954" s="121"/>
      <c r="D954" s="121"/>
      <c r="E954" s="121"/>
      <c r="F954" s="121"/>
      <c r="G954" s="121"/>
      <c r="H954" s="121"/>
    </row>
    <row r="955">
      <c r="A955" s="121"/>
      <c r="B955" s="121"/>
      <c r="C955" s="121"/>
      <c r="D955" s="121"/>
      <c r="E955" s="121"/>
      <c r="F955" s="121"/>
      <c r="G955" s="121"/>
      <c r="H955" s="121"/>
    </row>
    <row r="956">
      <c r="A956" s="121"/>
      <c r="B956" s="121"/>
      <c r="C956" s="121"/>
      <c r="D956" s="121"/>
      <c r="E956" s="121"/>
      <c r="F956" s="121"/>
      <c r="G956" s="121"/>
      <c r="H956" s="121"/>
    </row>
    <row r="957">
      <c r="A957" s="121"/>
      <c r="B957" s="121"/>
      <c r="C957" s="121"/>
      <c r="D957" s="121"/>
      <c r="E957" s="121"/>
      <c r="F957" s="121"/>
      <c r="G957" s="121"/>
      <c r="H957" s="121"/>
    </row>
    <row r="958">
      <c r="A958" s="121"/>
      <c r="B958" s="121"/>
      <c r="C958" s="121"/>
      <c r="D958" s="121"/>
      <c r="E958" s="121"/>
      <c r="F958" s="121"/>
      <c r="G958" s="121"/>
      <c r="H958" s="121"/>
    </row>
    <row r="959">
      <c r="A959" s="121"/>
      <c r="B959" s="121"/>
      <c r="C959" s="121"/>
      <c r="D959" s="121"/>
      <c r="E959" s="121"/>
      <c r="F959" s="121"/>
      <c r="G959" s="121"/>
      <c r="H959" s="121"/>
    </row>
    <row r="960">
      <c r="A960" s="121"/>
      <c r="B960" s="121"/>
      <c r="C960" s="121"/>
      <c r="D960" s="121"/>
      <c r="E960" s="121"/>
      <c r="F960" s="121"/>
      <c r="G960" s="121"/>
      <c r="H960" s="121"/>
    </row>
    <row r="961">
      <c r="A961" s="121"/>
      <c r="B961" s="121"/>
      <c r="C961" s="121"/>
      <c r="D961" s="121"/>
      <c r="E961" s="121"/>
      <c r="F961" s="121"/>
      <c r="G961" s="121"/>
      <c r="H961" s="121"/>
    </row>
    <row r="962">
      <c r="A962" s="121"/>
      <c r="B962" s="121"/>
      <c r="C962" s="121"/>
      <c r="D962" s="121"/>
      <c r="E962" s="121"/>
      <c r="F962" s="121"/>
      <c r="G962" s="121"/>
      <c r="H962" s="121"/>
    </row>
    <row r="963">
      <c r="A963" s="121"/>
      <c r="B963" s="121"/>
      <c r="C963" s="121"/>
      <c r="D963" s="121"/>
      <c r="E963" s="121"/>
      <c r="F963" s="121"/>
      <c r="G963" s="121"/>
      <c r="H963" s="121"/>
    </row>
    <row r="964">
      <c r="A964" s="121"/>
      <c r="B964" s="121"/>
      <c r="C964" s="121"/>
      <c r="D964" s="121"/>
      <c r="E964" s="121"/>
      <c r="F964" s="121"/>
      <c r="G964" s="121"/>
      <c r="H964" s="121"/>
    </row>
    <row r="965">
      <c r="A965" s="121"/>
      <c r="B965" s="121"/>
      <c r="C965" s="121"/>
      <c r="D965" s="121"/>
      <c r="E965" s="121"/>
      <c r="F965" s="121"/>
      <c r="G965" s="121"/>
      <c r="H965" s="121"/>
    </row>
    <row r="966">
      <c r="A966" s="121"/>
      <c r="B966" s="121"/>
      <c r="C966" s="121"/>
      <c r="D966" s="121"/>
      <c r="E966" s="121"/>
      <c r="F966" s="121"/>
      <c r="G966" s="121"/>
      <c r="H966" s="121"/>
    </row>
    <row r="967">
      <c r="A967" s="121"/>
      <c r="B967" s="121"/>
      <c r="C967" s="121"/>
      <c r="D967" s="121"/>
      <c r="E967" s="121"/>
      <c r="F967" s="121"/>
      <c r="G967" s="121"/>
      <c r="H967" s="121"/>
    </row>
    <row r="968">
      <c r="A968" s="121"/>
      <c r="B968" s="121"/>
      <c r="C968" s="121"/>
      <c r="D968" s="121"/>
      <c r="E968" s="121"/>
      <c r="F968" s="121"/>
      <c r="G968" s="121"/>
      <c r="H968" s="121"/>
    </row>
    <row r="969">
      <c r="A969" s="121"/>
      <c r="B969" s="121"/>
      <c r="C969" s="121"/>
      <c r="D969" s="121"/>
      <c r="E969" s="121"/>
      <c r="F969" s="121"/>
      <c r="G969" s="121"/>
      <c r="H969" s="121"/>
    </row>
    <row r="970">
      <c r="A970" s="121"/>
      <c r="B970" s="121"/>
      <c r="C970" s="121"/>
      <c r="D970" s="121"/>
      <c r="E970" s="121"/>
      <c r="F970" s="121"/>
      <c r="G970" s="121"/>
      <c r="H970" s="121"/>
    </row>
    <row r="971">
      <c r="A971" s="121"/>
      <c r="B971" s="121"/>
      <c r="C971" s="121"/>
      <c r="D971" s="121"/>
      <c r="E971" s="121"/>
      <c r="F971" s="121"/>
      <c r="G971" s="121"/>
      <c r="H971" s="121"/>
    </row>
    <row r="972">
      <c r="A972" s="121"/>
      <c r="B972" s="121"/>
      <c r="C972" s="121"/>
      <c r="D972" s="121"/>
      <c r="E972" s="121"/>
      <c r="F972" s="121"/>
      <c r="G972" s="121"/>
      <c r="H972" s="121"/>
    </row>
    <row r="973">
      <c r="A973" s="121"/>
      <c r="B973" s="121"/>
      <c r="C973" s="121"/>
      <c r="D973" s="121"/>
      <c r="E973" s="121"/>
      <c r="F973" s="121"/>
      <c r="G973" s="121"/>
      <c r="H973" s="121"/>
    </row>
    <row r="974">
      <c r="A974" s="121"/>
      <c r="B974" s="121"/>
      <c r="C974" s="121"/>
      <c r="D974" s="121"/>
      <c r="E974" s="121"/>
      <c r="F974" s="121"/>
      <c r="G974" s="121"/>
      <c r="H974" s="121"/>
    </row>
    <row r="975">
      <c r="A975" s="121"/>
      <c r="B975" s="121"/>
      <c r="C975" s="121"/>
      <c r="D975" s="121"/>
      <c r="E975" s="121"/>
      <c r="F975" s="121"/>
      <c r="G975" s="121"/>
      <c r="H975" s="121"/>
    </row>
    <row r="976">
      <c r="A976" s="121"/>
      <c r="B976" s="121"/>
      <c r="C976" s="121"/>
      <c r="D976" s="121"/>
      <c r="E976" s="121"/>
      <c r="F976" s="121"/>
      <c r="G976" s="121"/>
      <c r="H976" s="121"/>
    </row>
    <row r="977">
      <c r="A977" s="121"/>
      <c r="B977" s="121"/>
      <c r="C977" s="121"/>
      <c r="D977" s="121"/>
      <c r="E977" s="121"/>
      <c r="F977" s="121"/>
      <c r="G977" s="121"/>
      <c r="H977" s="121"/>
    </row>
    <row r="978">
      <c r="A978" s="121"/>
      <c r="B978" s="121"/>
      <c r="C978" s="121"/>
      <c r="D978" s="121"/>
      <c r="E978" s="121"/>
      <c r="F978" s="121"/>
      <c r="G978" s="121"/>
      <c r="H978" s="121"/>
    </row>
    <row r="979">
      <c r="A979" s="121"/>
      <c r="B979" s="121"/>
      <c r="C979" s="121"/>
      <c r="D979" s="121"/>
      <c r="E979" s="121"/>
      <c r="F979" s="121"/>
      <c r="G979" s="121"/>
      <c r="H979" s="121"/>
    </row>
    <row r="980">
      <c r="A980" s="121"/>
      <c r="B980" s="121"/>
      <c r="C980" s="121"/>
      <c r="D980" s="121"/>
      <c r="E980" s="121"/>
      <c r="F980" s="121"/>
      <c r="G980" s="121"/>
      <c r="H980" s="121"/>
    </row>
    <row r="981">
      <c r="A981" s="121"/>
      <c r="B981" s="121"/>
      <c r="C981" s="121"/>
      <c r="D981" s="121"/>
      <c r="E981" s="121"/>
      <c r="F981" s="121"/>
      <c r="G981" s="121"/>
      <c r="H981" s="121"/>
    </row>
    <row r="982">
      <c r="A982" s="121"/>
      <c r="B982" s="121"/>
      <c r="C982" s="121"/>
      <c r="D982" s="121"/>
      <c r="E982" s="121"/>
      <c r="F982" s="121"/>
      <c r="G982" s="121"/>
      <c r="H982" s="121"/>
    </row>
    <row r="983">
      <c r="A983" s="121"/>
      <c r="B983" s="121"/>
      <c r="C983" s="121"/>
      <c r="D983" s="121"/>
      <c r="E983" s="121"/>
      <c r="F983" s="121"/>
      <c r="G983" s="121"/>
      <c r="H983" s="121"/>
    </row>
    <row r="984">
      <c r="A984" s="121"/>
      <c r="B984" s="121"/>
      <c r="C984" s="121"/>
      <c r="D984" s="121"/>
      <c r="E984" s="121"/>
      <c r="F984" s="121"/>
      <c r="G984" s="121"/>
      <c r="H984" s="121"/>
    </row>
    <row r="985">
      <c r="A985" s="121"/>
      <c r="B985" s="121"/>
      <c r="C985" s="121"/>
      <c r="D985" s="121"/>
      <c r="E985" s="121"/>
      <c r="F985" s="121"/>
      <c r="G985" s="121"/>
      <c r="H985" s="121"/>
    </row>
    <row r="986">
      <c r="A986" s="121"/>
      <c r="B986" s="121"/>
      <c r="C986" s="121"/>
      <c r="D986" s="121"/>
      <c r="E986" s="121"/>
      <c r="F986" s="121"/>
      <c r="G986" s="121"/>
      <c r="H986" s="121"/>
    </row>
    <row r="987">
      <c r="A987" s="121"/>
      <c r="B987" s="121"/>
      <c r="C987" s="121"/>
      <c r="D987" s="121"/>
      <c r="E987" s="121"/>
      <c r="F987" s="121"/>
      <c r="G987" s="121"/>
      <c r="H987" s="121"/>
    </row>
    <row r="988">
      <c r="A988" s="121"/>
      <c r="B988" s="121"/>
      <c r="C988" s="121"/>
      <c r="D988" s="121"/>
      <c r="E988" s="121"/>
      <c r="F988" s="121"/>
      <c r="G988" s="121"/>
      <c r="H988" s="121"/>
    </row>
    <row r="989">
      <c r="A989" s="121"/>
      <c r="B989" s="121"/>
      <c r="C989" s="121"/>
      <c r="D989" s="121"/>
      <c r="E989" s="121"/>
      <c r="F989" s="121"/>
      <c r="G989" s="121"/>
      <c r="H989" s="121"/>
    </row>
    <row r="990">
      <c r="A990" s="121"/>
      <c r="B990" s="121"/>
      <c r="C990" s="121"/>
      <c r="D990" s="121"/>
      <c r="E990" s="121"/>
      <c r="F990" s="121"/>
      <c r="G990" s="121"/>
      <c r="H990" s="121"/>
    </row>
    <row r="991">
      <c r="A991" s="121"/>
      <c r="B991" s="121"/>
      <c r="C991" s="121"/>
      <c r="D991" s="121"/>
      <c r="E991" s="121"/>
      <c r="F991" s="121"/>
      <c r="G991" s="121"/>
      <c r="H991" s="121"/>
    </row>
    <row r="992">
      <c r="A992" s="121"/>
      <c r="B992" s="121"/>
      <c r="C992" s="121"/>
      <c r="D992" s="121"/>
      <c r="E992" s="121"/>
      <c r="F992" s="121"/>
      <c r="G992" s="121"/>
      <c r="H992" s="121"/>
    </row>
    <row r="993">
      <c r="A993" s="121"/>
      <c r="B993" s="121"/>
      <c r="C993" s="121"/>
      <c r="D993" s="121"/>
      <c r="E993" s="121"/>
      <c r="F993" s="121"/>
      <c r="G993" s="121"/>
      <c r="H993" s="121"/>
    </row>
    <row r="994">
      <c r="A994" s="121"/>
      <c r="B994" s="121"/>
      <c r="C994" s="121"/>
      <c r="D994" s="121"/>
      <c r="E994" s="121"/>
      <c r="F994" s="121"/>
      <c r="G994" s="121"/>
      <c r="H994" s="121"/>
    </row>
    <row r="995">
      <c r="A995" s="121"/>
      <c r="B995" s="121"/>
      <c r="C995" s="121"/>
      <c r="D995" s="121"/>
      <c r="E995" s="121"/>
      <c r="F995" s="121"/>
      <c r="G995" s="121"/>
      <c r="H995" s="121"/>
    </row>
    <row r="996">
      <c r="A996" s="121"/>
      <c r="B996" s="121"/>
      <c r="C996" s="121"/>
      <c r="D996" s="121"/>
      <c r="E996" s="121"/>
      <c r="F996" s="121"/>
      <c r="G996" s="121"/>
      <c r="H996" s="121"/>
    </row>
    <row r="997">
      <c r="A997" s="121"/>
      <c r="B997" s="121"/>
      <c r="C997" s="121"/>
      <c r="D997" s="121"/>
      <c r="E997" s="121"/>
      <c r="F997" s="121"/>
      <c r="G997" s="121"/>
      <c r="H997" s="121"/>
    </row>
    <row r="998">
      <c r="A998" s="121"/>
      <c r="B998" s="121"/>
      <c r="C998" s="121"/>
      <c r="D998" s="121"/>
      <c r="E998" s="121"/>
      <c r="F998" s="121"/>
      <c r="G998" s="121"/>
      <c r="H998" s="121"/>
    </row>
  </sheetData>
  <mergeCells count="28">
    <mergeCell ref="A1:H2"/>
    <mergeCell ref="A3:B3"/>
    <mergeCell ref="C3:D3"/>
    <mergeCell ref="A4:B4"/>
    <mergeCell ref="C4:D4"/>
    <mergeCell ref="A6:H6"/>
    <mergeCell ref="B7:D7"/>
    <mergeCell ref="B9:D9"/>
    <mergeCell ref="B10:D10"/>
    <mergeCell ref="B11:D11"/>
    <mergeCell ref="A12:H12"/>
    <mergeCell ref="B13:D13"/>
    <mergeCell ref="B15:D15"/>
    <mergeCell ref="B16:D16"/>
    <mergeCell ref="B25:D25"/>
    <mergeCell ref="B26:D26"/>
    <mergeCell ref="B27:D27"/>
    <mergeCell ref="A28:D28"/>
    <mergeCell ref="E28:H28"/>
    <mergeCell ref="F29:H29"/>
    <mergeCell ref="F33:H33"/>
    <mergeCell ref="B17:D17"/>
    <mergeCell ref="B18:D18"/>
    <mergeCell ref="B19:D19"/>
    <mergeCell ref="B20:D20"/>
    <mergeCell ref="A21:H21"/>
    <mergeCell ref="B22:D22"/>
    <mergeCell ref="B24:D24"/>
  </mergeCells>
  <printOptions horizontalCentered="1"/>
  <pageMargins bottom="0.9" footer="0.0" header="0.0" left="0.3" right="0.3" top="1.5"/>
  <pageSetup fitToHeight="0" paperSize="9"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4F4"/>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20.14"/>
    <col customWidth="1" min="3" max="8" width="14.43"/>
  </cols>
  <sheetData>
    <row r="1">
      <c r="A1" s="24" t="s">
        <v>17247</v>
      </c>
      <c r="B1" s="25"/>
      <c r="C1" s="25"/>
      <c r="D1" s="25"/>
      <c r="E1" s="25"/>
      <c r="F1" s="25"/>
      <c r="G1" s="25"/>
      <c r="H1" s="26"/>
    </row>
    <row r="2">
      <c r="A2" s="27"/>
      <c r="B2" s="28"/>
      <c r="C2" s="28"/>
      <c r="D2" s="28"/>
      <c r="E2" s="28"/>
      <c r="F2" s="28"/>
      <c r="G2" s="28"/>
      <c r="H2" s="29"/>
    </row>
    <row r="3">
      <c r="A3" s="30" t="s">
        <v>17129</v>
      </c>
      <c r="B3" s="31"/>
      <c r="C3" s="30" t="s">
        <v>17197</v>
      </c>
      <c r="D3" s="31"/>
      <c r="E3" s="32" t="s">
        <v>17130</v>
      </c>
      <c r="F3" s="32" t="s">
        <v>17198</v>
      </c>
      <c r="G3" s="32" t="s">
        <v>17131</v>
      </c>
      <c r="H3" s="32" t="s">
        <v>17199</v>
      </c>
    </row>
    <row r="4">
      <c r="A4" s="30" t="s">
        <v>17132</v>
      </c>
      <c r="B4" s="31"/>
      <c r="C4" s="30" t="s">
        <v>17200</v>
      </c>
      <c r="D4" s="31"/>
      <c r="E4" s="32" t="s">
        <v>17133</v>
      </c>
      <c r="F4" s="30">
        <v>9.428896647E9</v>
      </c>
      <c r="G4" s="33" t="s">
        <v>17134</v>
      </c>
      <c r="H4" s="90" t="s">
        <v>17206</v>
      </c>
    </row>
    <row r="5">
      <c r="A5" s="35"/>
      <c r="B5" s="35"/>
      <c r="C5" s="35"/>
      <c r="D5" s="35"/>
      <c r="E5" s="35"/>
      <c r="F5" s="35"/>
      <c r="G5" s="35"/>
      <c r="H5" s="35"/>
    </row>
    <row r="6">
      <c r="A6" s="36" t="s">
        <v>17135</v>
      </c>
      <c r="B6" s="37"/>
      <c r="C6" s="37"/>
      <c r="D6" s="37"/>
      <c r="E6" s="37"/>
      <c r="F6" s="37"/>
      <c r="G6" s="37"/>
      <c r="H6" s="31"/>
    </row>
    <row r="7">
      <c r="A7" s="36" t="s">
        <v>17136</v>
      </c>
      <c r="B7" s="37"/>
      <c r="C7" s="31"/>
      <c r="D7" s="36" t="s">
        <v>17137</v>
      </c>
      <c r="E7" s="31"/>
      <c r="F7" s="38" t="s">
        <v>17138</v>
      </c>
      <c r="G7" s="36" t="s">
        <v>17139</v>
      </c>
      <c r="H7" s="31"/>
    </row>
    <row r="8">
      <c r="A8" s="30" t="s">
        <v>17249</v>
      </c>
      <c r="B8" s="37"/>
      <c r="C8" s="31"/>
      <c r="D8" s="30" t="s">
        <v>17250</v>
      </c>
      <c r="E8" s="31"/>
      <c r="F8" s="32" t="s">
        <v>17251</v>
      </c>
      <c r="G8" s="30" t="s">
        <v>17361</v>
      </c>
      <c r="H8" s="31"/>
    </row>
    <row r="9">
      <c r="A9" s="30" t="s">
        <v>17253</v>
      </c>
      <c r="B9" s="37"/>
      <c r="C9" s="31"/>
      <c r="D9" s="30" t="s">
        <v>17254</v>
      </c>
      <c r="E9" s="31"/>
      <c r="F9" s="32" t="s">
        <v>17255</v>
      </c>
      <c r="G9" s="30" t="s">
        <v>17256</v>
      </c>
      <c r="H9" s="31"/>
    </row>
    <row r="10">
      <c r="A10" s="30" t="s">
        <v>17257</v>
      </c>
      <c r="B10" s="37"/>
      <c r="C10" s="31"/>
      <c r="D10" s="30" t="s">
        <v>17258</v>
      </c>
      <c r="E10" s="31"/>
      <c r="F10" s="32" t="s">
        <v>17259</v>
      </c>
      <c r="G10" s="30" t="s">
        <v>17260</v>
      </c>
      <c r="H10" s="31"/>
    </row>
    <row r="11">
      <c r="A11" s="30" t="s">
        <v>17261</v>
      </c>
      <c r="B11" s="37"/>
      <c r="C11" s="31"/>
      <c r="D11" s="30" t="s">
        <v>17262</v>
      </c>
      <c r="E11" s="31"/>
      <c r="F11" s="32" t="s">
        <v>17255</v>
      </c>
      <c r="G11" s="30" t="s">
        <v>17263</v>
      </c>
      <c r="H11" s="31"/>
    </row>
    <row r="12">
      <c r="A12" s="30" t="s">
        <v>17264</v>
      </c>
      <c r="B12" s="37"/>
      <c r="C12" s="31"/>
      <c r="D12" s="30" t="s">
        <v>17265</v>
      </c>
      <c r="E12" s="31"/>
      <c r="F12" s="32" t="s">
        <v>17259</v>
      </c>
      <c r="G12" s="30" t="s">
        <v>17266</v>
      </c>
      <c r="H12" s="31"/>
    </row>
    <row r="13">
      <c r="A13" s="30" t="s">
        <v>17267</v>
      </c>
      <c r="B13" s="37"/>
      <c r="C13" s="31"/>
      <c r="D13" s="30" t="s">
        <v>17268</v>
      </c>
      <c r="E13" s="31"/>
      <c r="G13" s="30" t="s">
        <v>17269</v>
      </c>
      <c r="H13" s="31"/>
    </row>
    <row r="14">
      <c r="A14" s="36" t="s">
        <v>17140</v>
      </c>
      <c r="B14" s="37"/>
      <c r="C14" s="37"/>
      <c r="D14" s="37"/>
      <c r="E14" s="37"/>
      <c r="F14" s="37"/>
      <c r="G14" s="37"/>
      <c r="H14" s="31"/>
    </row>
    <row r="15">
      <c r="A15" s="36" t="s">
        <v>17136</v>
      </c>
      <c r="B15" s="37"/>
      <c r="C15" s="31"/>
      <c r="D15" s="36" t="s">
        <v>17137</v>
      </c>
      <c r="E15" s="31"/>
      <c r="F15" s="38" t="s">
        <v>17138</v>
      </c>
      <c r="G15" s="38" t="s">
        <v>17139</v>
      </c>
      <c r="H15" s="38"/>
    </row>
    <row r="16">
      <c r="A16" s="30" t="s">
        <v>17204</v>
      </c>
      <c r="B16" s="37"/>
      <c r="C16" s="31"/>
      <c r="D16" s="30" t="s">
        <v>17270</v>
      </c>
      <c r="E16" s="31"/>
      <c r="F16" s="32" t="s">
        <v>17271</v>
      </c>
      <c r="G16" s="30" t="s">
        <v>17272</v>
      </c>
      <c r="H16" s="31"/>
    </row>
    <row r="17">
      <c r="A17" s="91" t="s">
        <v>17273</v>
      </c>
      <c r="B17" s="37"/>
      <c r="C17" s="31"/>
      <c r="D17" s="91" t="s">
        <v>17274</v>
      </c>
      <c r="E17" s="31"/>
      <c r="F17" s="92" t="s">
        <v>17275</v>
      </c>
      <c r="G17" s="91" t="s">
        <v>17276</v>
      </c>
      <c r="H17" s="31"/>
    </row>
    <row r="18">
      <c r="A18" s="36" t="s">
        <v>17141</v>
      </c>
      <c r="B18" s="37"/>
      <c r="C18" s="37"/>
      <c r="D18" s="37"/>
      <c r="E18" s="37"/>
      <c r="F18" s="37"/>
      <c r="G18" s="37"/>
      <c r="H18" s="31"/>
    </row>
    <row r="19">
      <c r="A19" s="32" t="s">
        <v>17142</v>
      </c>
      <c r="B19" s="32" t="s">
        <v>17362</v>
      </c>
      <c r="C19" s="32" t="s">
        <v>17143</v>
      </c>
      <c r="D19" s="93">
        <v>0.98</v>
      </c>
      <c r="E19" s="32" t="s">
        <v>17144</v>
      </c>
      <c r="F19" s="32" t="s">
        <v>17363</v>
      </c>
      <c r="G19" s="32" t="s">
        <v>17145</v>
      </c>
      <c r="H19" s="32" t="s">
        <v>17279</v>
      </c>
    </row>
    <row r="20">
      <c r="A20" s="32" t="s">
        <v>17146</v>
      </c>
      <c r="B20" s="92" t="s">
        <v>17280</v>
      </c>
      <c r="C20" s="32" t="s">
        <v>17147</v>
      </c>
      <c r="D20" s="92" t="s">
        <v>17281</v>
      </c>
      <c r="E20" s="32" t="s">
        <v>17148</v>
      </c>
      <c r="F20" s="92" t="s">
        <v>17282</v>
      </c>
      <c r="G20" s="32" t="s">
        <v>17149</v>
      </c>
      <c r="H20" s="92" t="s">
        <v>17283</v>
      </c>
    </row>
    <row r="21">
      <c r="A21" s="36" t="s">
        <v>17150</v>
      </c>
      <c r="B21" s="37"/>
      <c r="C21" s="37"/>
      <c r="D21" s="31"/>
      <c r="E21" s="36" t="s">
        <v>17151</v>
      </c>
      <c r="F21" s="37"/>
      <c r="G21" s="37"/>
      <c r="H21" s="31"/>
    </row>
    <row r="22">
      <c r="A22" s="30" t="s">
        <v>17152</v>
      </c>
      <c r="B22" s="31"/>
      <c r="C22" s="91" t="s">
        <v>17284</v>
      </c>
      <c r="D22" s="31"/>
      <c r="E22" s="30" t="s">
        <v>17153</v>
      </c>
      <c r="F22" s="31"/>
      <c r="G22" s="91" t="s">
        <v>17285</v>
      </c>
      <c r="H22" s="31"/>
    </row>
    <row r="23">
      <c r="A23" s="30" t="s">
        <v>17154</v>
      </c>
      <c r="B23" s="31"/>
      <c r="C23" s="30" t="s">
        <v>17286</v>
      </c>
      <c r="D23" s="31"/>
      <c r="E23" s="30" t="s">
        <v>17155</v>
      </c>
      <c r="F23" s="31"/>
      <c r="G23" s="30" t="s">
        <v>17287</v>
      </c>
      <c r="H23" s="31"/>
    </row>
    <row r="24">
      <c r="A24" s="30" t="s">
        <v>17156</v>
      </c>
      <c r="B24" s="31"/>
      <c r="C24" s="30" t="s">
        <v>17288</v>
      </c>
      <c r="D24" s="31"/>
      <c r="E24" s="30" t="s">
        <v>17157</v>
      </c>
      <c r="F24" s="31"/>
      <c r="G24" s="30" t="s">
        <v>17289</v>
      </c>
      <c r="H24" s="31"/>
    </row>
    <row r="25">
      <c r="A25" s="30" t="s">
        <v>17158</v>
      </c>
      <c r="B25" s="31"/>
      <c r="C25" s="91" t="s">
        <v>17290</v>
      </c>
      <c r="D25" s="31"/>
      <c r="E25" s="30" t="s">
        <v>17159</v>
      </c>
      <c r="F25" s="31"/>
      <c r="G25" s="91" t="s">
        <v>17289</v>
      </c>
      <c r="H25" s="31"/>
    </row>
    <row r="26">
      <c r="A26" s="30" t="s">
        <v>17160</v>
      </c>
      <c r="B26" s="31"/>
      <c r="C26" s="91" t="s">
        <v>17291</v>
      </c>
      <c r="D26" s="31"/>
      <c r="E26" s="30" t="s">
        <v>17161</v>
      </c>
      <c r="F26" s="31"/>
      <c r="G26" s="91" t="s">
        <v>17289</v>
      </c>
      <c r="H26" s="31"/>
    </row>
    <row r="27">
      <c r="A27" s="30" t="s">
        <v>17162</v>
      </c>
      <c r="B27" s="31"/>
      <c r="C27" s="91" t="s">
        <v>17292</v>
      </c>
      <c r="D27" s="31"/>
      <c r="E27" s="30" t="s">
        <v>17163</v>
      </c>
      <c r="F27" s="31"/>
      <c r="G27" s="91" t="s">
        <v>17293</v>
      </c>
      <c r="H27" s="31"/>
    </row>
    <row r="28">
      <c r="A28" s="30" t="s">
        <v>17164</v>
      </c>
      <c r="B28" s="31"/>
      <c r="C28" s="91" t="s">
        <v>17291</v>
      </c>
      <c r="D28" s="31"/>
      <c r="E28" s="30" t="s">
        <v>17165</v>
      </c>
      <c r="F28" s="31"/>
      <c r="G28" s="91" t="s">
        <v>17289</v>
      </c>
      <c r="H28" s="31"/>
    </row>
    <row r="29">
      <c r="A29" s="30" t="s">
        <v>17166</v>
      </c>
      <c r="B29" s="31"/>
      <c r="C29" s="30" t="s">
        <v>17289</v>
      </c>
      <c r="D29" s="31"/>
      <c r="E29" s="30" t="s">
        <v>17167</v>
      </c>
      <c r="F29" s="31"/>
      <c r="G29" s="30" t="s">
        <v>17294</v>
      </c>
      <c r="H29" s="31"/>
    </row>
    <row r="30">
      <c r="A30" s="30"/>
      <c r="B30" s="31"/>
      <c r="C30" s="30"/>
      <c r="D30" s="31"/>
      <c r="E30" s="30" t="s">
        <v>17168</v>
      </c>
      <c r="F30" s="31"/>
      <c r="G30" s="30" t="s">
        <v>17289</v>
      </c>
      <c r="H30" s="31"/>
    </row>
    <row r="31">
      <c r="A31" s="39"/>
      <c r="B31" s="31"/>
      <c r="C31" s="41"/>
      <c r="D31" s="31"/>
      <c r="E31" s="30" t="s">
        <v>17169</v>
      </c>
      <c r="F31" s="31"/>
      <c r="G31" s="91" t="s">
        <v>17289</v>
      </c>
      <c r="H31" s="31"/>
    </row>
    <row r="32">
      <c r="A32" s="36" t="s">
        <v>17170</v>
      </c>
      <c r="B32" s="37"/>
      <c r="C32" s="37"/>
      <c r="D32" s="37"/>
      <c r="E32" s="37"/>
      <c r="F32" s="37"/>
      <c r="G32" s="37"/>
      <c r="H32" s="31"/>
    </row>
    <row r="33">
      <c r="A33" s="30" t="s">
        <v>17171</v>
      </c>
      <c r="B33" s="37"/>
      <c r="C33" s="31"/>
      <c r="D33" s="91" t="s">
        <v>17295</v>
      </c>
      <c r="E33" s="37"/>
      <c r="F33" s="37"/>
      <c r="G33" s="37"/>
      <c r="H33" s="31"/>
    </row>
    <row r="34">
      <c r="A34" s="30" t="s">
        <v>17172</v>
      </c>
      <c r="B34" s="37"/>
      <c r="C34" s="31"/>
      <c r="D34" s="30" t="s">
        <v>17296</v>
      </c>
      <c r="E34" s="37"/>
      <c r="F34" s="37"/>
      <c r="G34" s="37"/>
      <c r="H34" s="31"/>
    </row>
    <row r="35">
      <c r="A35" s="30" t="s">
        <v>17173</v>
      </c>
      <c r="B35" s="37"/>
      <c r="C35" s="31"/>
      <c r="D35" s="30" t="s">
        <v>17297</v>
      </c>
      <c r="E35" s="37"/>
      <c r="F35" s="37"/>
      <c r="G35" s="37"/>
      <c r="H35" s="31"/>
    </row>
    <row r="36">
      <c r="A36" s="30" t="s">
        <v>17174</v>
      </c>
      <c r="B36" s="37"/>
      <c r="C36" s="31"/>
      <c r="D36" s="91" t="s">
        <v>17298</v>
      </c>
      <c r="E36" s="37"/>
      <c r="F36" s="37"/>
      <c r="G36" s="37"/>
      <c r="H36" s="31"/>
    </row>
    <row r="37">
      <c r="A37" s="30" t="s">
        <v>17175</v>
      </c>
      <c r="B37" s="37"/>
      <c r="C37" s="31"/>
      <c r="D37" s="91" t="s">
        <v>17299</v>
      </c>
      <c r="E37" s="37"/>
      <c r="F37" s="37"/>
      <c r="G37" s="37"/>
      <c r="H37" s="31"/>
    </row>
    <row r="38">
      <c r="A38" s="41"/>
      <c r="B38" s="37"/>
      <c r="C38" s="31"/>
      <c r="D38" s="41"/>
      <c r="E38" s="37"/>
      <c r="F38" s="37"/>
      <c r="G38" s="37"/>
      <c r="H38" s="31"/>
    </row>
    <row r="39">
      <c r="A39" s="36" t="s">
        <v>17176</v>
      </c>
      <c r="B39" s="37"/>
      <c r="C39" s="37"/>
      <c r="D39" s="37"/>
      <c r="E39" s="37"/>
      <c r="F39" s="37"/>
      <c r="G39" s="37"/>
      <c r="H39" s="31"/>
    </row>
    <row r="40">
      <c r="A40" s="91" t="s">
        <v>17300</v>
      </c>
      <c r="B40" s="37"/>
      <c r="C40" s="37"/>
      <c r="D40" s="37"/>
      <c r="E40" s="37"/>
      <c r="F40" s="37"/>
      <c r="G40" s="37"/>
      <c r="H40" s="31"/>
    </row>
    <row r="41">
      <c r="A41" s="30"/>
      <c r="B41" s="37"/>
      <c r="C41" s="37"/>
      <c r="D41" s="37"/>
      <c r="E41" s="37"/>
      <c r="F41" s="37"/>
      <c r="G41" s="37"/>
      <c r="H41" s="31"/>
    </row>
    <row r="42">
      <c r="A42" s="43" t="s">
        <v>17177</v>
      </c>
      <c r="B42" s="37"/>
      <c r="C42" s="37"/>
      <c r="D42" s="37"/>
      <c r="E42" s="37"/>
      <c r="F42" s="37"/>
      <c r="G42" s="37"/>
      <c r="H42" s="31"/>
    </row>
    <row r="43">
      <c r="A43" s="44" t="s">
        <v>17178</v>
      </c>
      <c r="B43" s="43" t="s">
        <v>17179</v>
      </c>
      <c r="C43" s="37"/>
      <c r="D43" s="31"/>
      <c r="E43" s="43" t="s">
        <v>773</v>
      </c>
      <c r="F43" s="37"/>
      <c r="G43" s="37"/>
      <c r="H43" s="31"/>
    </row>
    <row r="44">
      <c r="A44" s="45"/>
      <c r="B44" s="46"/>
      <c r="C44" s="37"/>
      <c r="D44" s="31"/>
      <c r="E44" s="46"/>
      <c r="F44" s="37"/>
      <c r="G44" s="37"/>
      <c r="H44" s="31"/>
    </row>
    <row r="45">
      <c r="A45" s="45"/>
      <c r="B45" s="46"/>
      <c r="C45" s="37"/>
      <c r="D45" s="31"/>
      <c r="E45" s="46"/>
      <c r="F45" s="37"/>
      <c r="G45" s="37"/>
      <c r="H45" s="31"/>
    </row>
    <row r="46">
      <c r="A46" s="43" t="s">
        <v>17180</v>
      </c>
      <c r="B46" s="37"/>
      <c r="C46" s="37"/>
      <c r="D46" s="37"/>
      <c r="E46" s="37"/>
      <c r="F46" s="37"/>
      <c r="G46" s="37"/>
      <c r="H46" s="31"/>
    </row>
    <row r="47">
      <c r="A47" s="44" t="s">
        <v>1</v>
      </c>
      <c r="B47" s="44" t="s">
        <v>17181</v>
      </c>
      <c r="C47" s="44" t="s">
        <v>17182</v>
      </c>
      <c r="D47" s="44" t="s">
        <v>17183</v>
      </c>
      <c r="E47" s="44" t="s">
        <v>17138</v>
      </c>
      <c r="F47" s="43" t="s">
        <v>17139</v>
      </c>
      <c r="G47" s="37"/>
      <c r="H47" s="31"/>
    </row>
    <row r="48">
      <c r="A48" s="94">
        <v>1.0</v>
      </c>
      <c r="B48" s="94" t="s">
        <v>17301</v>
      </c>
      <c r="C48" s="95" t="s">
        <v>17302</v>
      </c>
      <c r="D48" s="94" t="s">
        <v>17303</v>
      </c>
      <c r="E48" s="94" t="s">
        <v>17304</v>
      </c>
      <c r="F48" s="96" t="s">
        <v>17305</v>
      </c>
      <c r="G48" s="37"/>
      <c r="H48" s="31"/>
    </row>
    <row r="49">
      <c r="A49" s="94">
        <v>2.0</v>
      </c>
      <c r="B49" s="94" t="s">
        <v>17306</v>
      </c>
      <c r="C49" s="95" t="s">
        <v>17307</v>
      </c>
      <c r="D49" s="94" t="s">
        <v>17303</v>
      </c>
      <c r="E49" s="94" t="s">
        <v>17304</v>
      </c>
      <c r="F49" s="96" t="s">
        <v>17305</v>
      </c>
      <c r="G49" s="37"/>
      <c r="H49" s="31"/>
    </row>
    <row r="50">
      <c r="A50" s="94">
        <v>3.0</v>
      </c>
      <c r="B50" s="94" t="s">
        <v>17308</v>
      </c>
      <c r="C50" s="95" t="s">
        <v>17309</v>
      </c>
      <c r="D50" s="94" t="s">
        <v>17303</v>
      </c>
      <c r="E50" s="94" t="s">
        <v>17304</v>
      </c>
      <c r="F50" s="96" t="s">
        <v>17305</v>
      </c>
      <c r="G50" s="37"/>
      <c r="H50" s="31"/>
    </row>
    <row r="51">
      <c r="A51" s="94">
        <v>4.0</v>
      </c>
      <c r="B51" s="94" t="s">
        <v>17310</v>
      </c>
      <c r="C51" s="95" t="s">
        <v>17311</v>
      </c>
      <c r="D51" s="94" t="s">
        <v>17312</v>
      </c>
      <c r="E51" s="94" t="s">
        <v>17304</v>
      </c>
      <c r="F51" s="96" t="s">
        <v>17313</v>
      </c>
      <c r="G51" s="37"/>
      <c r="H51" s="31"/>
    </row>
    <row r="52">
      <c r="A52" s="94">
        <v>5.0</v>
      </c>
      <c r="B52" s="94" t="s">
        <v>17314</v>
      </c>
      <c r="C52" s="95" t="s">
        <v>17307</v>
      </c>
      <c r="D52" s="94" t="s">
        <v>17315</v>
      </c>
      <c r="E52" s="94" t="s">
        <v>17304</v>
      </c>
      <c r="F52" s="96" t="s">
        <v>17316</v>
      </c>
      <c r="G52" s="37"/>
      <c r="H52" s="31"/>
    </row>
    <row r="53">
      <c r="A53" s="94">
        <v>6.0</v>
      </c>
      <c r="B53" s="94" t="s">
        <v>17364</v>
      </c>
      <c r="C53" s="95" t="s">
        <v>17365</v>
      </c>
      <c r="D53" s="94" t="s">
        <v>17303</v>
      </c>
      <c r="E53" s="94" t="s">
        <v>17304</v>
      </c>
      <c r="F53" s="96" t="s">
        <v>17305</v>
      </c>
      <c r="G53" s="37"/>
      <c r="H53" s="31"/>
    </row>
    <row r="54">
      <c r="A54" s="43" t="s">
        <v>17184</v>
      </c>
      <c r="B54" s="37"/>
      <c r="C54" s="37"/>
      <c r="D54" s="37"/>
      <c r="E54" s="37"/>
      <c r="F54" s="37"/>
      <c r="G54" s="37"/>
      <c r="H54" s="31"/>
    </row>
    <row r="55">
      <c r="A55" s="44" t="s">
        <v>1</v>
      </c>
      <c r="B55" s="44" t="s">
        <v>2</v>
      </c>
      <c r="C55" s="43" t="s">
        <v>17185</v>
      </c>
      <c r="D55" s="31"/>
      <c r="E55" s="44" t="s">
        <v>17186</v>
      </c>
      <c r="F55" s="43" t="s">
        <v>17139</v>
      </c>
      <c r="G55" s="37"/>
      <c r="H55" s="31"/>
    </row>
    <row r="56">
      <c r="A56" s="94">
        <v>1.0</v>
      </c>
      <c r="B56" s="94" t="s">
        <v>17219</v>
      </c>
      <c r="C56" s="96" t="s">
        <v>17366</v>
      </c>
      <c r="D56" s="31"/>
      <c r="E56" s="94">
        <v>7.0</v>
      </c>
      <c r="F56" s="96" t="s">
        <v>17367</v>
      </c>
      <c r="G56" s="37"/>
      <c r="H56" s="31"/>
    </row>
    <row r="57">
      <c r="A57" s="94">
        <v>2.0</v>
      </c>
      <c r="B57" s="94" t="s">
        <v>59</v>
      </c>
      <c r="C57" s="96" t="s">
        <v>17368</v>
      </c>
      <c r="D57" s="31"/>
      <c r="E57" s="94">
        <v>7.0</v>
      </c>
      <c r="F57" s="96" t="s">
        <v>17367</v>
      </c>
      <c r="G57" s="37"/>
      <c r="H57" s="31"/>
    </row>
    <row r="58">
      <c r="A58" s="94">
        <v>3.0</v>
      </c>
      <c r="B58" s="94" t="s">
        <v>17223</v>
      </c>
      <c r="C58" s="46"/>
      <c r="D58" s="31"/>
      <c r="E58" s="94">
        <v>1.0</v>
      </c>
      <c r="F58" s="96" t="s">
        <v>17369</v>
      </c>
      <c r="G58" s="37"/>
      <c r="H58" s="31"/>
    </row>
    <row r="59">
      <c r="A59" s="45"/>
      <c r="B59" s="45"/>
      <c r="C59" s="46"/>
      <c r="D59" s="31"/>
      <c r="E59" s="45"/>
      <c r="F59" s="46"/>
      <c r="G59" s="37"/>
      <c r="H59" s="31"/>
    </row>
    <row r="60">
      <c r="A60" s="45"/>
      <c r="B60" s="45"/>
      <c r="C60" s="46"/>
      <c r="D60" s="31"/>
      <c r="E60" s="45"/>
      <c r="F60" s="46"/>
      <c r="G60" s="37"/>
      <c r="H60" s="31"/>
    </row>
    <row r="61">
      <c r="A61" s="45"/>
      <c r="B61" s="45"/>
      <c r="C61" s="46"/>
      <c r="D61" s="31"/>
      <c r="E61" s="45"/>
      <c r="F61" s="46"/>
      <c r="G61" s="37"/>
      <c r="H61" s="31"/>
    </row>
    <row r="62">
      <c r="A62" s="43" t="s">
        <v>17187</v>
      </c>
      <c r="B62" s="37"/>
      <c r="C62" s="37"/>
      <c r="D62" s="37"/>
      <c r="E62" s="37"/>
      <c r="F62" s="37"/>
      <c r="G62" s="37"/>
      <c r="H62" s="31"/>
    </row>
    <row r="63">
      <c r="A63" s="44" t="s">
        <v>17178</v>
      </c>
      <c r="B63" s="43" t="s">
        <v>17179</v>
      </c>
      <c r="C63" s="37"/>
      <c r="D63" s="31"/>
      <c r="E63" s="43" t="s">
        <v>773</v>
      </c>
      <c r="F63" s="37"/>
      <c r="G63" s="37"/>
      <c r="H63" s="31"/>
    </row>
    <row r="64">
      <c r="A64" s="95" t="s">
        <v>17248</v>
      </c>
      <c r="B64" s="96" t="s">
        <v>17317</v>
      </c>
      <c r="C64" s="37"/>
      <c r="D64" s="31"/>
      <c r="E64" s="96" t="s">
        <v>17318</v>
      </c>
      <c r="F64" s="37"/>
      <c r="G64" s="37"/>
      <c r="H64" s="31"/>
    </row>
    <row r="65">
      <c r="A65" s="95" t="s">
        <v>17248</v>
      </c>
      <c r="B65" s="96" t="s">
        <v>17317</v>
      </c>
      <c r="C65" s="37"/>
      <c r="D65" s="31"/>
      <c r="E65" s="96" t="s">
        <v>17319</v>
      </c>
      <c r="F65" s="37"/>
      <c r="G65" s="37"/>
      <c r="H65" s="31"/>
    </row>
    <row r="66">
      <c r="A66" s="95" t="s">
        <v>17248</v>
      </c>
      <c r="B66" s="96" t="s">
        <v>17317</v>
      </c>
      <c r="C66" s="37"/>
      <c r="D66" s="31"/>
      <c r="E66" s="96" t="s">
        <v>17320</v>
      </c>
      <c r="F66" s="37"/>
      <c r="G66" s="37"/>
      <c r="H66" s="31"/>
    </row>
    <row r="67">
      <c r="A67" s="95" t="s">
        <v>17248</v>
      </c>
      <c r="B67" s="96" t="s">
        <v>17317</v>
      </c>
      <c r="C67" s="37"/>
      <c r="D67" s="31"/>
      <c r="E67" s="96" t="s">
        <v>17321</v>
      </c>
      <c r="F67" s="37"/>
      <c r="G67" s="37"/>
      <c r="H67" s="31"/>
    </row>
    <row r="68">
      <c r="A68" s="95" t="s">
        <v>17248</v>
      </c>
      <c r="B68" s="96" t="s">
        <v>17317</v>
      </c>
      <c r="C68" s="37"/>
      <c r="D68" s="31"/>
      <c r="E68" s="96" t="s">
        <v>17322</v>
      </c>
      <c r="F68" s="37"/>
      <c r="G68" s="37"/>
      <c r="H68" s="31"/>
    </row>
    <row r="69">
      <c r="A69" s="43" t="s">
        <v>17188</v>
      </c>
      <c r="B69" s="37"/>
      <c r="C69" s="37"/>
      <c r="D69" s="31"/>
      <c r="E69" s="43" t="s">
        <v>17189</v>
      </c>
      <c r="F69" s="37"/>
      <c r="G69" s="37"/>
      <c r="H69" s="31"/>
    </row>
    <row r="70">
      <c r="A70" s="44" t="s">
        <v>0</v>
      </c>
      <c r="B70" s="43" t="s">
        <v>17190</v>
      </c>
      <c r="C70" s="31"/>
      <c r="D70" s="44" t="s">
        <v>17191</v>
      </c>
      <c r="E70" s="44" t="s">
        <v>1</v>
      </c>
      <c r="F70" s="43" t="s">
        <v>17192</v>
      </c>
      <c r="G70" s="37"/>
      <c r="H70" s="31"/>
    </row>
    <row r="71">
      <c r="A71" s="94" t="s">
        <v>17323</v>
      </c>
      <c r="B71" s="96" t="s">
        <v>17324</v>
      </c>
      <c r="C71" s="31"/>
      <c r="D71" s="94" t="s">
        <v>17325</v>
      </c>
      <c r="E71" s="94">
        <v>1.0</v>
      </c>
      <c r="F71" s="96" t="s">
        <v>17326</v>
      </c>
      <c r="G71" s="37"/>
      <c r="H71" s="31"/>
    </row>
    <row r="72">
      <c r="A72" s="94" t="s">
        <v>17327</v>
      </c>
      <c r="B72" s="96" t="s">
        <v>17328</v>
      </c>
      <c r="C72" s="31"/>
      <c r="D72" s="94" t="s">
        <v>17329</v>
      </c>
      <c r="E72" s="94">
        <v>2.0</v>
      </c>
      <c r="F72" s="96" t="s">
        <v>17330</v>
      </c>
      <c r="G72" s="37"/>
      <c r="H72" s="31"/>
    </row>
    <row r="73">
      <c r="A73" s="94" t="s">
        <v>17331</v>
      </c>
      <c r="B73" s="96" t="s">
        <v>17332</v>
      </c>
      <c r="C73" s="31"/>
      <c r="D73" s="94" t="s">
        <v>17333</v>
      </c>
      <c r="E73" s="94">
        <v>3.0</v>
      </c>
      <c r="F73" s="96" t="s">
        <v>17334</v>
      </c>
      <c r="G73" s="37"/>
      <c r="H73" s="31"/>
    </row>
    <row r="74">
      <c r="A74" s="94" t="s">
        <v>17335</v>
      </c>
      <c r="B74" s="96" t="s">
        <v>17336</v>
      </c>
      <c r="C74" s="31"/>
      <c r="D74" s="94" t="s">
        <v>17337</v>
      </c>
      <c r="E74" s="94">
        <v>4.0</v>
      </c>
      <c r="F74" s="96" t="s">
        <v>17338</v>
      </c>
      <c r="G74" s="37"/>
      <c r="H74" s="31"/>
    </row>
    <row r="75">
      <c r="A75" s="94" t="s">
        <v>17339</v>
      </c>
      <c r="B75" s="96" t="s">
        <v>17340</v>
      </c>
      <c r="C75" s="31"/>
      <c r="D75" s="94" t="s">
        <v>17341</v>
      </c>
      <c r="E75" s="94">
        <v>5.0</v>
      </c>
      <c r="F75" s="96" t="s">
        <v>17342</v>
      </c>
      <c r="G75" s="37"/>
      <c r="H75" s="31"/>
    </row>
    <row r="76">
      <c r="A76" s="45"/>
      <c r="B76" s="46"/>
      <c r="C76" s="31"/>
      <c r="D76" s="45"/>
      <c r="E76" s="45"/>
      <c r="F76" s="46"/>
      <c r="G76" s="37"/>
      <c r="H76" s="31"/>
    </row>
    <row r="77">
      <c r="A77" s="44" t="s">
        <v>17193</v>
      </c>
      <c r="B77" s="97" t="s">
        <v>17208</v>
      </c>
      <c r="C77" s="37"/>
      <c r="D77" s="37"/>
      <c r="E77" s="37"/>
      <c r="F77" s="37"/>
      <c r="G77" s="37"/>
      <c r="H77" s="31"/>
    </row>
    <row r="78">
      <c r="A78" s="47" t="s">
        <v>17194</v>
      </c>
      <c r="B78" s="37"/>
      <c r="C78" s="37"/>
      <c r="D78" s="37"/>
      <c r="E78" s="31"/>
      <c r="F78" s="48" t="s">
        <v>17195</v>
      </c>
      <c r="G78" s="43"/>
      <c r="H78" s="31"/>
    </row>
  </sheetData>
  <mergeCells count="157">
    <mergeCell ref="A17:C17"/>
    <mergeCell ref="A18:H18"/>
    <mergeCell ref="A21:D21"/>
    <mergeCell ref="E21:H21"/>
    <mergeCell ref="C22:D22"/>
    <mergeCell ref="E22:F22"/>
    <mergeCell ref="G22:H22"/>
    <mergeCell ref="A22:B22"/>
    <mergeCell ref="A23:B23"/>
    <mergeCell ref="C23:D23"/>
    <mergeCell ref="E23:F23"/>
    <mergeCell ref="G23:H23"/>
    <mergeCell ref="A24:B24"/>
    <mergeCell ref="C24:D24"/>
    <mergeCell ref="C26:D26"/>
    <mergeCell ref="E26:F26"/>
    <mergeCell ref="E24:F24"/>
    <mergeCell ref="G24:H24"/>
    <mergeCell ref="A25:B25"/>
    <mergeCell ref="C25:D25"/>
    <mergeCell ref="E25:F25"/>
    <mergeCell ref="G25:H25"/>
    <mergeCell ref="G26:H26"/>
    <mergeCell ref="E28:F28"/>
    <mergeCell ref="G28:H28"/>
    <mergeCell ref="A26:B26"/>
    <mergeCell ref="A27:B27"/>
    <mergeCell ref="C27:D27"/>
    <mergeCell ref="E27:F27"/>
    <mergeCell ref="G27:H27"/>
    <mergeCell ref="A28:B28"/>
    <mergeCell ref="C28:D28"/>
    <mergeCell ref="A29:B29"/>
    <mergeCell ref="C29:D29"/>
    <mergeCell ref="E29:F29"/>
    <mergeCell ref="G29:H29"/>
    <mergeCell ref="C30:D30"/>
    <mergeCell ref="E30:F30"/>
    <mergeCell ref="G30:H30"/>
    <mergeCell ref="A30:B30"/>
    <mergeCell ref="A31:B31"/>
    <mergeCell ref="C31:D31"/>
    <mergeCell ref="E31:F31"/>
    <mergeCell ref="G31:H31"/>
    <mergeCell ref="A32:H32"/>
    <mergeCell ref="D33:H33"/>
    <mergeCell ref="D7:E7"/>
    <mergeCell ref="G7:H7"/>
    <mergeCell ref="A1:H2"/>
    <mergeCell ref="A3:B3"/>
    <mergeCell ref="C3:D3"/>
    <mergeCell ref="A4:B4"/>
    <mergeCell ref="C4:D4"/>
    <mergeCell ref="A6:H6"/>
    <mergeCell ref="A7:C7"/>
    <mergeCell ref="G9:H9"/>
    <mergeCell ref="G10:H10"/>
    <mergeCell ref="G11:H11"/>
    <mergeCell ref="G12:H12"/>
    <mergeCell ref="G13:H13"/>
    <mergeCell ref="A8:C8"/>
    <mergeCell ref="D8:E8"/>
    <mergeCell ref="G8:H8"/>
    <mergeCell ref="A9:C9"/>
    <mergeCell ref="D9:E9"/>
    <mergeCell ref="A10:C10"/>
    <mergeCell ref="D10:E10"/>
    <mergeCell ref="A11:C11"/>
    <mergeCell ref="D11:E11"/>
    <mergeCell ref="A12:C12"/>
    <mergeCell ref="D12:E12"/>
    <mergeCell ref="A13:C13"/>
    <mergeCell ref="D13:E13"/>
    <mergeCell ref="A14:H14"/>
    <mergeCell ref="A15:C15"/>
    <mergeCell ref="D15:E15"/>
    <mergeCell ref="A16:C16"/>
    <mergeCell ref="D16:E16"/>
    <mergeCell ref="G16:H16"/>
    <mergeCell ref="D17:E17"/>
    <mergeCell ref="G17:H17"/>
    <mergeCell ref="A33:C33"/>
    <mergeCell ref="A34:C34"/>
    <mergeCell ref="D34:H34"/>
    <mergeCell ref="A35:C35"/>
    <mergeCell ref="D35:H35"/>
    <mergeCell ref="A36:C36"/>
    <mergeCell ref="D36:H36"/>
    <mergeCell ref="F58:H58"/>
    <mergeCell ref="F59:H59"/>
    <mergeCell ref="F60:H60"/>
    <mergeCell ref="F61:H61"/>
    <mergeCell ref="A62:H62"/>
    <mergeCell ref="B63:D63"/>
    <mergeCell ref="E63:H63"/>
    <mergeCell ref="B64:D64"/>
    <mergeCell ref="E64:H64"/>
    <mergeCell ref="B65:D65"/>
    <mergeCell ref="E65:H65"/>
    <mergeCell ref="B66:D66"/>
    <mergeCell ref="E66:H66"/>
    <mergeCell ref="E67:H67"/>
    <mergeCell ref="F75:H75"/>
    <mergeCell ref="F76:H76"/>
    <mergeCell ref="E68:H68"/>
    <mergeCell ref="E69:H69"/>
    <mergeCell ref="F70:H70"/>
    <mergeCell ref="F71:H71"/>
    <mergeCell ref="F72:H72"/>
    <mergeCell ref="F73:H73"/>
    <mergeCell ref="F74:H74"/>
    <mergeCell ref="A37:C37"/>
    <mergeCell ref="D37:H37"/>
    <mergeCell ref="A38:C38"/>
    <mergeCell ref="D38:H38"/>
    <mergeCell ref="A39:H39"/>
    <mergeCell ref="A40:H40"/>
    <mergeCell ref="A41:H41"/>
    <mergeCell ref="A42:H42"/>
    <mergeCell ref="B43:D43"/>
    <mergeCell ref="E43:H43"/>
    <mergeCell ref="B44:D44"/>
    <mergeCell ref="E44:H44"/>
    <mergeCell ref="B45:D45"/>
    <mergeCell ref="E45:H45"/>
    <mergeCell ref="A46:H46"/>
    <mergeCell ref="F47:H47"/>
    <mergeCell ref="F48:H48"/>
    <mergeCell ref="F49:H49"/>
    <mergeCell ref="F50:H50"/>
    <mergeCell ref="F51:H51"/>
    <mergeCell ref="F52:H52"/>
    <mergeCell ref="C57:D57"/>
    <mergeCell ref="C58:D58"/>
    <mergeCell ref="C59:D59"/>
    <mergeCell ref="C60:D60"/>
    <mergeCell ref="C61:D61"/>
    <mergeCell ref="F53:H53"/>
    <mergeCell ref="A54:H54"/>
    <mergeCell ref="C55:D55"/>
    <mergeCell ref="F55:H55"/>
    <mergeCell ref="C56:D56"/>
    <mergeCell ref="F56:H56"/>
    <mergeCell ref="F57:H57"/>
    <mergeCell ref="B74:C74"/>
    <mergeCell ref="B75:C75"/>
    <mergeCell ref="B76:C76"/>
    <mergeCell ref="B77:H77"/>
    <mergeCell ref="A78:E78"/>
    <mergeCell ref="G78:H78"/>
    <mergeCell ref="B67:D67"/>
    <mergeCell ref="B68:D68"/>
    <mergeCell ref="A69:D69"/>
    <mergeCell ref="B70:C70"/>
    <mergeCell ref="B71:C71"/>
    <mergeCell ref="B72:C72"/>
    <mergeCell ref="B73:C73"/>
  </mergeCells>
  <printOptions gridLines="1" horizontalCentered="1"/>
  <pageMargins bottom="0.7" footer="0.0" header="0.0" left="0.35" right="0.35" top="1.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D6F4"/>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21.57"/>
    <col customWidth="1" min="3" max="5" width="14.43"/>
    <col customWidth="1" min="6" max="7" width="11.57"/>
    <col customWidth="1" min="8" max="8" width="14.43"/>
  </cols>
  <sheetData>
    <row r="1">
      <c r="A1" s="98" t="s">
        <v>17343</v>
      </c>
      <c r="B1" s="25"/>
      <c r="C1" s="25"/>
      <c r="D1" s="25"/>
      <c r="E1" s="25"/>
      <c r="F1" s="25"/>
      <c r="G1" s="25"/>
      <c r="H1" s="26"/>
    </row>
    <row r="2">
      <c r="A2" s="27"/>
      <c r="B2" s="28"/>
      <c r="C2" s="28"/>
      <c r="D2" s="28"/>
      <c r="E2" s="28"/>
      <c r="F2" s="28"/>
      <c r="G2" s="28"/>
      <c r="H2" s="29"/>
    </row>
    <row r="3">
      <c r="A3" s="99" t="s">
        <v>17129</v>
      </c>
      <c r="B3" s="31"/>
      <c r="C3" s="100" t="s">
        <v>17197</v>
      </c>
      <c r="D3" s="31"/>
      <c r="E3" s="101" t="s">
        <v>17130</v>
      </c>
      <c r="F3" s="102" t="s">
        <v>17198</v>
      </c>
      <c r="G3" s="103" t="s">
        <v>17131</v>
      </c>
      <c r="H3" s="104" t="s">
        <v>17199</v>
      </c>
    </row>
    <row r="4">
      <c r="A4" s="99" t="s">
        <v>17132</v>
      </c>
      <c r="B4" s="31"/>
      <c r="C4" s="100" t="s">
        <v>17200</v>
      </c>
      <c r="D4" s="31"/>
      <c r="E4" s="101" t="s">
        <v>17133</v>
      </c>
      <c r="F4" s="102">
        <v>9.428896647E9</v>
      </c>
      <c r="G4" s="103" t="s">
        <v>17134</v>
      </c>
      <c r="H4" s="105" t="s">
        <v>17206</v>
      </c>
    </row>
    <row r="5">
      <c r="A5" s="106"/>
      <c r="B5" s="106"/>
      <c r="C5" s="106"/>
      <c r="D5" s="106"/>
      <c r="E5" s="106"/>
      <c r="F5" s="106"/>
      <c r="G5" s="106"/>
      <c r="H5" s="106"/>
    </row>
    <row r="6">
      <c r="A6" s="107" t="s">
        <v>17344</v>
      </c>
      <c r="B6" s="37"/>
      <c r="C6" s="37"/>
      <c r="D6" s="37"/>
      <c r="E6" s="37"/>
      <c r="F6" s="37"/>
      <c r="G6" s="37"/>
      <c r="H6" s="31"/>
    </row>
    <row r="7">
      <c r="A7" s="108" t="s">
        <v>17345</v>
      </c>
      <c r="B7" s="109" t="s">
        <v>17346</v>
      </c>
      <c r="C7" s="28"/>
      <c r="D7" s="29"/>
      <c r="E7" s="106"/>
      <c r="F7" s="106"/>
      <c r="G7" s="106"/>
      <c r="H7" s="106"/>
    </row>
    <row r="8">
      <c r="A8" s="106"/>
      <c r="B8" s="106"/>
      <c r="C8" s="106"/>
      <c r="D8" s="106"/>
      <c r="E8" s="106"/>
      <c r="F8" s="106"/>
      <c r="G8" s="106"/>
      <c r="H8" s="106"/>
    </row>
    <row r="9">
      <c r="A9" s="110" t="s">
        <v>1</v>
      </c>
      <c r="B9" s="111" t="s">
        <v>17347</v>
      </c>
      <c r="C9" s="37"/>
      <c r="D9" s="31"/>
      <c r="E9" s="112" t="s">
        <v>17348</v>
      </c>
      <c r="F9" s="112" t="s">
        <v>17349</v>
      </c>
      <c r="G9" s="112" t="s">
        <v>17350</v>
      </c>
      <c r="H9" s="112" t="s">
        <v>17351</v>
      </c>
    </row>
    <row r="10">
      <c r="A10" s="113">
        <v>1.0</v>
      </c>
      <c r="B10" s="114" t="s">
        <v>17370</v>
      </c>
      <c r="C10" s="37"/>
      <c r="D10" s="31"/>
      <c r="E10" s="113">
        <v>300.0</v>
      </c>
      <c r="F10" s="113">
        <v>1.0</v>
      </c>
      <c r="G10" s="115">
        <v>0.0</v>
      </c>
      <c r="H10" s="115">
        <v>300.0</v>
      </c>
    </row>
    <row r="11">
      <c r="A11" s="116"/>
      <c r="B11" s="117"/>
      <c r="C11" s="37"/>
      <c r="D11" s="31"/>
      <c r="E11" s="116"/>
      <c r="F11" s="116"/>
      <c r="G11" s="116"/>
      <c r="H11" s="116"/>
    </row>
    <row r="12">
      <c r="A12" s="118" t="s">
        <v>17352</v>
      </c>
      <c r="B12" s="37"/>
      <c r="C12" s="37"/>
      <c r="D12" s="37"/>
      <c r="E12" s="37"/>
      <c r="F12" s="37"/>
      <c r="G12" s="37"/>
      <c r="H12" s="31"/>
    </row>
    <row r="13">
      <c r="A13" s="119" t="s">
        <v>17345</v>
      </c>
      <c r="B13" s="120" t="s">
        <v>17353</v>
      </c>
      <c r="C13" s="28"/>
      <c r="D13" s="29"/>
      <c r="E13" s="121"/>
      <c r="F13" s="121"/>
      <c r="G13" s="121"/>
      <c r="H13" s="121"/>
    </row>
    <row r="14">
      <c r="A14" s="121"/>
      <c r="B14" s="121"/>
      <c r="C14" s="121"/>
      <c r="D14" s="121"/>
      <c r="E14" s="121"/>
      <c r="F14" s="121"/>
      <c r="G14" s="121"/>
      <c r="H14" s="121"/>
    </row>
    <row r="15">
      <c r="A15" s="110" t="s">
        <v>1</v>
      </c>
      <c r="B15" s="111" t="s">
        <v>17347</v>
      </c>
      <c r="C15" s="37"/>
      <c r="D15" s="31"/>
      <c r="E15" s="112" t="s">
        <v>17348</v>
      </c>
      <c r="F15" s="112" t="s">
        <v>17349</v>
      </c>
      <c r="G15" s="112" t="s">
        <v>17350</v>
      </c>
      <c r="H15" s="112" t="s">
        <v>17351</v>
      </c>
    </row>
    <row r="16">
      <c r="A16" s="122">
        <v>1.0</v>
      </c>
      <c r="B16" s="114" t="s">
        <v>17301</v>
      </c>
      <c r="C16" s="37"/>
      <c r="D16" s="31"/>
      <c r="E16" s="122">
        <v>220.0</v>
      </c>
      <c r="F16" s="122">
        <v>1.0</v>
      </c>
      <c r="G16" s="122">
        <v>0.0</v>
      </c>
      <c r="H16" s="116">
        <f t="shared" ref="H16:H20" si="1">E16*F16-G16</f>
        <v>220</v>
      </c>
    </row>
    <row r="17">
      <c r="A17" s="122">
        <v>2.0</v>
      </c>
      <c r="B17" s="114" t="s">
        <v>17306</v>
      </c>
      <c r="C17" s="37"/>
      <c r="D17" s="31"/>
      <c r="E17" s="122">
        <v>400.0</v>
      </c>
      <c r="F17" s="122">
        <v>1.0</v>
      </c>
      <c r="G17" s="122">
        <v>0.0</v>
      </c>
      <c r="H17" s="116">
        <f t="shared" si="1"/>
        <v>400</v>
      </c>
    </row>
    <row r="18">
      <c r="A18" s="122">
        <v>3.0</v>
      </c>
      <c r="B18" s="114" t="s">
        <v>17308</v>
      </c>
      <c r="C18" s="37"/>
      <c r="D18" s="31"/>
      <c r="E18" s="122">
        <v>520.0</v>
      </c>
      <c r="F18" s="122">
        <v>1.0</v>
      </c>
      <c r="G18" s="122">
        <v>0.0</v>
      </c>
      <c r="H18" s="116">
        <f t="shared" si="1"/>
        <v>520</v>
      </c>
    </row>
    <row r="19">
      <c r="A19" s="122">
        <v>4.0</v>
      </c>
      <c r="B19" s="114" t="s">
        <v>17310</v>
      </c>
      <c r="C19" s="37"/>
      <c r="D19" s="31"/>
      <c r="E19" s="122">
        <v>100.0</v>
      </c>
      <c r="F19" s="122">
        <v>1.0</v>
      </c>
      <c r="G19" s="122">
        <v>0.0</v>
      </c>
      <c r="H19" s="116">
        <f t="shared" si="1"/>
        <v>100</v>
      </c>
    </row>
    <row r="20">
      <c r="A20" s="122">
        <v>5.0</v>
      </c>
      <c r="B20" s="114" t="s">
        <v>17314</v>
      </c>
      <c r="C20" s="37"/>
      <c r="D20" s="31"/>
      <c r="E20" s="122">
        <v>250.0</v>
      </c>
      <c r="F20" s="122">
        <v>1.0</v>
      </c>
      <c r="G20" s="122">
        <v>0.0</v>
      </c>
      <c r="H20" s="116">
        <f t="shared" si="1"/>
        <v>250</v>
      </c>
    </row>
    <row r="21">
      <c r="A21" s="122">
        <v>6.0</v>
      </c>
      <c r="B21" s="114" t="s">
        <v>17364</v>
      </c>
      <c r="C21" s="37"/>
      <c r="D21" s="31"/>
      <c r="E21" s="130">
        <v>220.0</v>
      </c>
      <c r="F21" s="122">
        <v>1.0</v>
      </c>
      <c r="G21" s="122">
        <v>0.0</v>
      </c>
      <c r="H21" s="130">
        <v>220.0</v>
      </c>
    </row>
    <row r="22">
      <c r="A22" s="118" t="s">
        <v>17354</v>
      </c>
      <c r="B22" s="37"/>
      <c r="C22" s="37"/>
      <c r="D22" s="37"/>
      <c r="E22" s="37"/>
      <c r="F22" s="37"/>
      <c r="G22" s="37"/>
      <c r="H22" s="31"/>
    </row>
    <row r="23">
      <c r="A23" s="119" t="s">
        <v>17345</v>
      </c>
      <c r="B23" s="120" t="s">
        <v>17355</v>
      </c>
      <c r="C23" s="28"/>
      <c r="D23" s="29"/>
      <c r="E23" s="121"/>
      <c r="F23" s="121"/>
      <c r="G23" s="121"/>
      <c r="H23" s="121"/>
    </row>
    <row r="24">
      <c r="A24" s="121"/>
      <c r="B24" s="121"/>
      <c r="C24" s="121"/>
      <c r="D24" s="121"/>
      <c r="E24" s="121"/>
      <c r="F24" s="121"/>
      <c r="G24" s="121"/>
      <c r="H24" s="121"/>
    </row>
    <row r="25">
      <c r="A25" s="110" t="s">
        <v>1</v>
      </c>
      <c r="B25" s="111" t="s">
        <v>17347</v>
      </c>
      <c r="C25" s="37"/>
      <c r="D25" s="31"/>
      <c r="E25" s="112" t="s">
        <v>17348</v>
      </c>
      <c r="F25" s="112" t="s">
        <v>17349</v>
      </c>
      <c r="G25" s="112" t="s">
        <v>17350</v>
      </c>
      <c r="H25" s="112" t="s">
        <v>17351</v>
      </c>
    </row>
    <row r="26">
      <c r="A26" s="122">
        <v>1.0</v>
      </c>
      <c r="B26" s="114" t="s">
        <v>17219</v>
      </c>
      <c r="C26" s="37"/>
      <c r="D26" s="31"/>
      <c r="E26" s="122">
        <v>1500.0</v>
      </c>
      <c r="F26" s="122">
        <v>7.0</v>
      </c>
      <c r="G26" s="122">
        <v>0.0</v>
      </c>
      <c r="H26" s="122">
        <v>10500.0</v>
      </c>
    </row>
    <row r="27">
      <c r="A27" s="122">
        <v>2.0</v>
      </c>
      <c r="B27" s="114" t="s">
        <v>59</v>
      </c>
      <c r="C27" s="37"/>
      <c r="D27" s="31"/>
      <c r="E27" s="122">
        <v>700.0</v>
      </c>
      <c r="F27" s="122">
        <v>7.0</v>
      </c>
      <c r="G27" s="122">
        <v>0.0</v>
      </c>
      <c r="H27" s="122">
        <v>4900.0</v>
      </c>
    </row>
    <row r="28">
      <c r="A28" s="122">
        <v>3.0</v>
      </c>
      <c r="B28" s="114" t="s">
        <v>17223</v>
      </c>
      <c r="C28" s="37"/>
      <c r="D28" s="31"/>
      <c r="E28" s="122">
        <v>1000.0</v>
      </c>
      <c r="F28" s="122">
        <v>1.0</v>
      </c>
      <c r="G28" s="122">
        <v>0.0</v>
      </c>
      <c r="H28" s="122">
        <v>1000.0</v>
      </c>
    </row>
    <row r="29">
      <c r="A29" s="116"/>
      <c r="B29" s="117"/>
      <c r="C29" s="37"/>
      <c r="D29" s="31"/>
      <c r="E29" s="116"/>
      <c r="F29" s="116"/>
      <c r="G29" s="124" t="s">
        <v>17356</v>
      </c>
      <c r="H29" s="131">
        <f>sum(H10:H28)</f>
        <v>18410</v>
      </c>
    </row>
    <row r="30">
      <c r="A30" s="126" t="s">
        <v>17357</v>
      </c>
      <c r="B30" s="37"/>
      <c r="C30" s="37"/>
      <c r="D30" s="31"/>
      <c r="E30" s="127" t="s">
        <v>17371</v>
      </c>
      <c r="F30" s="37"/>
      <c r="G30" s="37"/>
      <c r="H30" s="31"/>
    </row>
    <row r="31">
      <c r="A31" s="121"/>
      <c r="B31" s="121"/>
      <c r="C31" s="121"/>
      <c r="D31" s="121"/>
      <c r="E31" s="121"/>
      <c r="F31" s="128" t="s">
        <v>17359</v>
      </c>
      <c r="G31" s="25"/>
      <c r="H31" s="25"/>
    </row>
    <row r="32">
      <c r="A32" s="121"/>
      <c r="B32" s="121"/>
      <c r="C32" s="121"/>
      <c r="D32" s="121"/>
      <c r="E32" s="121"/>
      <c r="F32" s="129"/>
      <c r="G32" s="129"/>
      <c r="H32" s="129"/>
    </row>
    <row r="33">
      <c r="A33" s="121"/>
      <c r="B33" s="121"/>
      <c r="C33" s="121"/>
      <c r="D33" s="121"/>
      <c r="E33" s="121"/>
      <c r="F33" s="129"/>
      <c r="G33" s="129"/>
      <c r="H33" s="129"/>
    </row>
    <row r="34">
      <c r="A34" s="121"/>
      <c r="B34" s="121"/>
      <c r="C34" s="121"/>
      <c r="D34" s="121"/>
      <c r="E34" s="121"/>
      <c r="F34" s="129"/>
      <c r="G34" s="129"/>
      <c r="H34" s="129"/>
    </row>
    <row r="35">
      <c r="A35" s="121"/>
      <c r="B35" s="121"/>
      <c r="C35" s="121"/>
      <c r="D35" s="121"/>
      <c r="E35" s="121"/>
      <c r="F35" s="128" t="s">
        <v>17360</v>
      </c>
      <c r="G35" s="25"/>
      <c r="H35" s="25"/>
    </row>
    <row r="36">
      <c r="A36" s="121"/>
      <c r="B36" s="121"/>
      <c r="C36" s="121"/>
      <c r="D36" s="121"/>
      <c r="E36" s="121"/>
      <c r="F36" s="121"/>
      <c r="G36" s="121"/>
      <c r="H36" s="121"/>
    </row>
    <row r="37">
      <c r="A37" s="121"/>
      <c r="B37" s="121"/>
      <c r="C37" s="121"/>
      <c r="D37" s="121"/>
      <c r="E37" s="121"/>
      <c r="F37" s="121"/>
      <c r="G37" s="121"/>
      <c r="H37" s="121"/>
    </row>
    <row r="38">
      <c r="A38" s="121"/>
      <c r="B38" s="121"/>
      <c r="C38" s="121"/>
      <c r="D38" s="121"/>
      <c r="E38" s="121"/>
      <c r="F38" s="121"/>
      <c r="G38" s="121"/>
      <c r="H38" s="121"/>
    </row>
    <row r="39">
      <c r="A39" s="121"/>
      <c r="B39" s="121"/>
      <c r="C39" s="121"/>
      <c r="D39" s="121"/>
      <c r="E39" s="121"/>
      <c r="F39" s="121"/>
      <c r="G39" s="121"/>
      <c r="H39" s="121"/>
    </row>
    <row r="40">
      <c r="A40" s="121"/>
      <c r="B40" s="121"/>
      <c r="C40" s="121"/>
      <c r="D40" s="121"/>
      <c r="E40" s="121"/>
      <c r="F40" s="121"/>
      <c r="G40" s="121"/>
      <c r="H40" s="121"/>
    </row>
    <row r="41">
      <c r="A41" s="121"/>
      <c r="B41" s="121"/>
      <c r="C41" s="121"/>
      <c r="D41" s="121"/>
      <c r="E41" s="121"/>
      <c r="F41" s="121"/>
      <c r="G41" s="121"/>
      <c r="H41" s="121"/>
    </row>
    <row r="42">
      <c r="A42" s="121"/>
      <c r="B42" s="121"/>
      <c r="C42" s="121"/>
      <c r="D42" s="121"/>
      <c r="E42" s="121"/>
      <c r="F42" s="121"/>
      <c r="G42" s="121"/>
      <c r="H42" s="121"/>
    </row>
    <row r="43">
      <c r="A43" s="121"/>
      <c r="B43" s="121"/>
      <c r="C43" s="121"/>
      <c r="D43" s="121"/>
      <c r="E43" s="121"/>
      <c r="F43" s="121"/>
      <c r="G43" s="121"/>
      <c r="H43" s="121"/>
    </row>
    <row r="44">
      <c r="A44" s="121"/>
      <c r="B44" s="121"/>
      <c r="C44" s="121"/>
      <c r="D44" s="121"/>
      <c r="E44" s="121"/>
      <c r="F44" s="121"/>
      <c r="G44" s="121"/>
      <c r="H44" s="121"/>
    </row>
    <row r="45">
      <c r="A45" s="121"/>
      <c r="B45" s="121"/>
      <c r="C45" s="121"/>
      <c r="D45" s="121"/>
      <c r="E45" s="121"/>
      <c r="F45" s="121"/>
      <c r="G45" s="121"/>
      <c r="H45" s="121"/>
    </row>
    <row r="46">
      <c r="A46" s="121"/>
      <c r="B46" s="121"/>
      <c r="C46" s="121"/>
      <c r="D46" s="121"/>
      <c r="E46" s="121"/>
      <c r="F46" s="121"/>
      <c r="G46" s="121"/>
      <c r="H46" s="121"/>
    </row>
    <row r="47">
      <c r="A47" s="121"/>
      <c r="B47" s="121"/>
      <c r="C47" s="121"/>
      <c r="D47" s="121"/>
      <c r="E47" s="121"/>
      <c r="F47" s="121"/>
      <c r="G47" s="121"/>
      <c r="H47" s="121"/>
    </row>
    <row r="48">
      <c r="A48" s="121"/>
      <c r="B48" s="121"/>
      <c r="C48" s="121"/>
      <c r="D48" s="121"/>
      <c r="E48" s="121"/>
      <c r="F48" s="121"/>
      <c r="G48" s="121"/>
      <c r="H48" s="121"/>
    </row>
    <row r="49">
      <c r="A49" s="121"/>
      <c r="B49" s="121"/>
      <c r="C49" s="121"/>
      <c r="D49" s="121"/>
      <c r="E49" s="121"/>
      <c r="F49" s="121"/>
      <c r="G49" s="121"/>
      <c r="H49" s="121"/>
    </row>
    <row r="50">
      <c r="A50" s="121"/>
      <c r="B50" s="121"/>
      <c r="C50" s="121"/>
      <c r="D50" s="121"/>
      <c r="E50" s="121"/>
      <c r="F50" s="121"/>
      <c r="G50" s="121"/>
      <c r="H50" s="121"/>
    </row>
    <row r="51">
      <c r="A51" s="121"/>
      <c r="B51" s="121"/>
      <c r="C51" s="121"/>
      <c r="D51" s="121"/>
      <c r="E51" s="121"/>
      <c r="F51" s="121"/>
      <c r="G51" s="121"/>
      <c r="H51" s="121"/>
    </row>
    <row r="52">
      <c r="A52" s="121"/>
      <c r="B52" s="121"/>
      <c r="C52" s="121"/>
      <c r="D52" s="121"/>
      <c r="E52" s="121"/>
      <c r="F52" s="121"/>
      <c r="G52" s="121"/>
      <c r="H52" s="121"/>
    </row>
    <row r="53">
      <c r="A53" s="121"/>
      <c r="B53" s="121"/>
      <c r="C53" s="121"/>
      <c r="D53" s="121"/>
      <c r="E53" s="121"/>
      <c r="F53" s="121"/>
      <c r="G53" s="121"/>
      <c r="H53" s="121"/>
    </row>
    <row r="54">
      <c r="A54" s="121"/>
      <c r="B54" s="121"/>
      <c r="C54" s="121"/>
      <c r="D54" s="121"/>
      <c r="E54" s="121"/>
      <c r="F54" s="121"/>
      <c r="G54" s="121"/>
      <c r="H54" s="121"/>
    </row>
    <row r="55">
      <c r="A55" s="121"/>
      <c r="B55" s="121"/>
      <c r="C55" s="121"/>
      <c r="D55" s="121"/>
      <c r="E55" s="121"/>
      <c r="F55" s="121"/>
      <c r="G55" s="121"/>
      <c r="H55" s="121"/>
    </row>
    <row r="56">
      <c r="A56" s="121"/>
      <c r="B56" s="121"/>
      <c r="C56" s="121"/>
      <c r="D56" s="121"/>
      <c r="E56" s="121"/>
      <c r="F56" s="121"/>
      <c r="G56" s="121"/>
      <c r="H56" s="121"/>
    </row>
    <row r="57">
      <c r="A57" s="121"/>
      <c r="B57" s="121"/>
      <c r="C57" s="121"/>
      <c r="D57" s="121"/>
      <c r="E57" s="121"/>
      <c r="F57" s="121"/>
      <c r="G57" s="121"/>
      <c r="H57" s="121"/>
    </row>
    <row r="58">
      <c r="A58" s="121"/>
      <c r="B58" s="121"/>
      <c r="C58" s="121"/>
      <c r="D58" s="121"/>
      <c r="E58" s="121"/>
      <c r="F58" s="121"/>
      <c r="G58" s="121"/>
      <c r="H58" s="121"/>
    </row>
    <row r="59">
      <c r="A59" s="121"/>
      <c r="B59" s="121"/>
      <c r="C59" s="121"/>
      <c r="D59" s="121"/>
      <c r="E59" s="121"/>
      <c r="F59" s="121"/>
      <c r="G59" s="121"/>
      <c r="H59" s="121"/>
    </row>
    <row r="60">
      <c r="A60" s="121"/>
      <c r="B60" s="121"/>
      <c r="C60" s="121"/>
      <c r="D60" s="121"/>
      <c r="E60" s="121"/>
      <c r="F60" s="121"/>
      <c r="G60" s="121"/>
      <c r="H60" s="121"/>
    </row>
    <row r="61">
      <c r="A61" s="121"/>
      <c r="B61" s="121"/>
      <c r="C61" s="121"/>
      <c r="D61" s="121"/>
      <c r="E61" s="121"/>
      <c r="F61" s="121"/>
      <c r="G61" s="121"/>
      <c r="H61" s="121"/>
    </row>
    <row r="62">
      <c r="A62" s="121"/>
      <c r="B62" s="121"/>
      <c r="C62" s="121"/>
      <c r="D62" s="121"/>
      <c r="E62" s="121"/>
      <c r="F62" s="121"/>
      <c r="G62" s="121"/>
      <c r="H62" s="121"/>
    </row>
    <row r="63">
      <c r="A63" s="121"/>
      <c r="B63" s="121"/>
      <c r="C63" s="121"/>
      <c r="D63" s="121"/>
      <c r="E63" s="121"/>
      <c r="F63" s="121"/>
      <c r="G63" s="121"/>
      <c r="H63" s="121"/>
    </row>
    <row r="64">
      <c r="A64" s="121"/>
      <c r="B64" s="121"/>
      <c r="C64" s="121"/>
      <c r="D64" s="121"/>
      <c r="E64" s="121"/>
      <c r="F64" s="121"/>
      <c r="G64" s="121"/>
      <c r="H64" s="121"/>
    </row>
    <row r="65">
      <c r="A65" s="121"/>
      <c r="B65" s="121"/>
      <c r="C65" s="121"/>
      <c r="D65" s="121"/>
      <c r="E65" s="121"/>
      <c r="F65" s="121"/>
      <c r="G65" s="121"/>
      <c r="H65" s="121"/>
    </row>
    <row r="66">
      <c r="A66" s="121"/>
      <c r="B66" s="121"/>
      <c r="C66" s="121"/>
      <c r="D66" s="121"/>
      <c r="E66" s="121"/>
      <c r="F66" s="121"/>
      <c r="G66" s="121"/>
      <c r="H66" s="121"/>
    </row>
    <row r="67">
      <c r="A67" s="121"/>
      <c r="B67" s="121"/>
      <c r="C67" s="121"/>
      <c r="D67" s="121"/>
      <c r="E67" s="121"/>
      <c r="F67" s="121"/>
      <c r="G67" s="121"/>
      <c r="H67" s="121"/>
    </row>
    <row r="68">
      <c r="A68" s="121"/>
      <c r="B68" s="121"/>
      <c r="C68" s="121"/>
      <c r="D68" s="121"/>
      <c r="E68" s="121"/>
      <c r="F68" s="121"/>
      <c r="G68" s="121"/>
      <c r="H68" s="121"/>
    </row>
    <row r="69">
      <c r="A69" s="121"/>
      <c r="B69" s="121"/>
      <c r="C69" s="121"/>
      <c r="D69" s="121"/>
      <c r="E69" s="121"/>
      <c r="F69" s="121"/>
      <c r="G69" s="121"/>
      <c r="H69" s="121"/>
    </row>
    <row r="70">
      <c r="A70" s="121"/>
      <c r="B70" s="121"/>
      <c r="C70" s="121"/>
      <c r="D70" s="121"/>
      <c r="E70" s="121"/>
      <c r="F70" s="121"/>
      <c r="G70" s="121"/>
      <c r="H70" s="121"/>
    </row>
    <row r="71">
      <c r="A71" s="121"/>
      <c r="B71" s="121"/>
      <c r="C71" s="121"/>
      <c r="D71" s="121"/>
      <c r="E71" s="121"/>
      <c r="F71" s="121"/>
      <c r="G71" s="121"/>
      <c r="H71" s="121"/>
    </row>
    <row r="72">
      <c r="A72" s="121"/>
      <c r="B72" s="121"/>
      <c r="C72" s="121"/>
      <c r="D72" s="121"/>
      <c r="E72" s="121"/>
      <c r="F72" s="121"/>
      <c r="G72" s="121"/>
      <c r="H72" s="121"/>
    </row>
    <row r="73">
      <c r="A73" s="121"/>
      <c r="B73" s="121"/>
      <c r="C73" s="121"/>
      <c r="D73" s="121"/>
      <c r="E73" s="121"/>
      <c r="F73" s="121"/>
      <c r="G73" s="121"/>
      <c r="H73" s="121"/>
    </row>
    <row r="74">
      <c r="A74" s="121"/>
      <c r="B74" s="121"/>
      <c r="C74" s="121"/>
      <c r="D74" s="121"/>
      <c r="E74" s="121"/>
      <c r="F74" s="121"/>
      <c r="G74" s="121"/>
      <c r="H74" s="121"/>
    </row>
    <row r="75">
      <c r="A75" s="121"/>
      <c r="B75" s="121"/>
      <c r="C75" s="121"/>
      <c r="D75" s="121"/>
      <c r="E75" s="121"/>
      <c r="F75" s="121"/>
      <c r="G75" s="121"/>
      <c r="H75" s="121"/>
    </row>
    <row r="76">
      <c r="A76" s="121"/>
      <c r="B76" s="121"/>
      <c r="C76" s="121"/>
      <c r="D76" s="121"/>
      <c r="E76" s="121"/>
      <c r="F76" s="121"/>
      <c r="G76" s="121"/>
      <c r="H76" s="121"/>
    </row>
    <row r="77">
      <c r="A77" s="121"/>
      <c r="B77" s="121"/>
      <c r="C77" s="121"/>
      <c r="D77" s="121"/>
      <c r="E77" s="121"/>
      <c r="F77" s="121"/>
      <c r="G77" s="121"/>
      <c r="H77" s="121"/>
    </row>
    <row r="78">
      <c r="A78" s="121"/>
      <c r="B78" s="121"/>
      <c r="C78" s="121"/>
      <c r="D78" s="121"/>
      <c r="E78" s="121"/>
      <c r="F78" s="121"/>
      <c r="G78" s="121"/>
      <c r="H78" s="121"/>
    </row>
    <row r="79">
      <c r="A79" s="121"/>
      <c r="B79" s="121"/>
      <c r="C79" s="121"/>
      <c r="D79" s="121"/>
      <c r="E79" s="121"/>
      <c r="F79" s="121"/>
      <c r="G79" s="121"/>
      <c r="H79" s="121"/>
    </row>
    <row r="80">
      <c r="A80" s="121"/>
      <c r="B80" s="121"/>
      <c r="C80" s="121"/>
      <c r="D80" s="121"/>
      <c r="E80" s="121"/>
      <c r="F80" s="121"/>
      <c r="G80" s="121"/>
      <c r="H80" s="121"/>
    </row>
    <row r="81">
      <c r="A81" s="121"/>
      <c r="B81" s="121"/>
      <c r="C81" s="121"/>
      <c r="D81" s="121"/>
      <c r="E81" s="121"/>
      <c r="F81" s="121"/>
      <c r="G81" s="121"/>
      <c r="H81" s="121"/>
    </row>
    <row r="82">
      <c r="A82" s="121"/>
      <c r="B82" s="121"/>
      <c r="C82" s="121"/>
      <c r="D82" s="121"/>
      <c r="E82" s="121"/>
      <c r="F82" s="121"/>
      <c r="G82" s="121"/>
      <c r="H82" s="121"/>
    </row>
    <row r="83">
      <c r="A83" s="121"/>
      <c r="B83" s="121"/>
      <c r="C83" s="121"/>
      <c r="D83" s="121"/>
      <c r="E83" s="121"/>
      <c r="F83" s="121"/>
      <c r="G83" s="121"/>
      <c r="H83" s="121"/>
    </row>
    <row r="84">
      <c r="A84" s="121"/>
      <c r="B84" s="121"/>
      <c r="C84" s="121"/>
      <c r="D84" s="121"/>
      <c r="E84" s="121"/>
      <c r="F84" s="121"/>
      <c r="G84" s="121"/>
      <c r="H84" s="121"/>
    </row>
    <row r="85">
      <c r="A85" s="121"/>
      <c r="B85" s="121"/>
      <c r="C85" s="121"/>
      <c r="D85" s="121"/>
      <c r="E85" s="121"/>
      <c r="F85" s="121"/>
      <c r="G85" s="121"/>
      <c r="H85" s="121"/>
    </row>
    <row r="86">
      <c r="A86" s="121"/>
      <c r="B86" s="121"/>
      <c r="C86" s="121"/>
      <c r="D86" s="121"/>
      <c r="E86" s="121"/>
      <c r="F86" s="121"/>
      <c r="G86" s="121"/>
      <c r="H86" s="121"/>
    </row>
    <row r="87">
      <c r="A87" s="121"/>
      <c r="B87" s="121"/>
      <c r="C87" s="121"/>
      <c r="D87" s="121"/>
      <c r="E87" s="121"/>
      <c r="F87" s="121"/>
      <c r="G87" s="121"/>
      <c r="H87" s="121"/>
    </row>
    <row r="88">
      <c r="A88" s="121"/>
      <c r="B88" s="121"/>
      <c r="C88" s="121"/>
      <c r="D88" s="121"/>
      <c r="E88" s="121"/>
      <c r="F88" s="121"/>
      <c r="G88" s="121"/>
      <c r="H88" s="121"/>
    </row>
    <row r="89">
      <c r="A89" s="121"/>
      <c r="B89" s="121"/>
      <c r="C89" s="121"/>
      <c r="D89" s="121"/>
      <c r="E89" s="121"/>
      <c r="F89" s="121"/>
      <c r="G89" s="121"/>
      <c r="H89" s="121"/>
    </row>
    <row r="90">
      <c r="A90" s="121"/>
      <c r="B90" s="121"/>
      <c r="C90" s="121"/>
      <c r="D90" s="121"/>
      <c r="E90" s="121"/>
      <c r="F90" s="121"/>
      <c r="G90" s="121"/>
      <c r="H90" s="121"/>
    </row>
    <row r="91">
      <c r="A91" s="121"/>
      <c r="B91" s="121"/>
      <c r="C91" s="121"/>
      <c r="D91" s="121"/>
      <c r="E91" s="121"/>
      <c r="F91" s="121"/>
      <c r="G91" s="121"/>
      <c r="H91" s="121"/>
    </row>
    <row r="92">
      <c r="A92" s="121"/>
      <c r="B92" s="121"/>
      <c r="C92" s="121"/>
      <c r="D92" s="121"/>
      <c r="E92" s="121"/>
      <c r="F92" s="121"/>
      <c r="G92" s="121"/>
      <c r="H92" s="121"/>
    </row>
    <row r="93">
      <c r="A93" s="121"/>
      <c r="B93" s="121"/>
      <c r="C93" s="121"/>
      <c r="D93" s="121"/>
      <c r="E93" s="121"/>
      <c r="F93" s="121"/>
      <c r="G93" s="121"/>
      <c r="H93" s="121"/>
    </row>
    <row r="94">
      <c r="A94" s="121"/>
      <c r="B94" s="121"/>
      <c r="C94" s="121"/>
      <c r="D94" s="121"/>
      <c r="E94" s="121"/>
      <c r="F94" s="121"/>
      <c r="G94" s="121"/>
      <c r="H94" s="121"/>
    </row>
    <row r="95">
      <c r="A95" s="121"/>
      <c r="B95" s="121"/>
      <c r="C95" s="121"/>
      <c r="D95" s="121"/>
      <c r="E95" s="121"/>
      <c r="F95" s="121"/>
      <c r="G95" s="121"/>
      <c r="H95" s="121"/>
    </row>
    <row r="96">
      <c r="A96" s="121"/>
      <c r="B96" s="121"/>
      <c r="C96" s="121"/>
      <c r="D96" s="121"/>
      <c r="E96" s="121"/>
      <c r="F96" s="121"/>
      <c r="G96" s="121"/>
      <c r="H96" s="121"/>
    </row>
    <row r="97">
      <c r="A97" s="121"/>
      <c r="B97" s="121"/>
      <c r="C97" s="121"/>
      <c r="D97" s="121"/>
      <c r="E97" s="121"/>
      <c r="F97" s="121"/>
      <c r="G97" s="121"/>
      <c r="H97" s="121"/>
    </row>
    <row r="98">
      <c r="A98" s="121"/>
      <c r="B98" s="121"/>
      <c r="C98" s="121"/>
      <c r="D98" s="121"/>
      <c r="E98" s="121"/>
      <c r="F98" s="121"/>
      <c r="G98" s="121"/>
      <c r="H98" s="121"/>
    </row>
    <row r="99">
      <c r="A99" s="121"/>
      <c r="B99" s="121"/>
      <c r="C99" s="121"/>
      <c r="D99" s="121"/>
      <c r="E99" s="121"/>
      <c r="F99" s="121"/>
      <c r="G99" s="121"/>
      <c r="H99" s="121"/>
    </row>
    <row r="100">
      <c r="A100" s="121"/>
      <c r="B100" s="121"/>
      <c r="C100" s="121"/>
      <c r="D100" s="121"/>
      <c r="E100" s="121"/>
      <c r="F100" s="121"/>
      <c r="G100" s="121"/>
      <c r="H100" s="121"/>
    </row>
    <row r="101">
      <c r="A101" s="121"/>
      <c r="B101" s="121"/>
      <c r="C101" s="121"/>
      <c r="D101" s="121"/>
      <c r="E101" s="121"/>
      <c r="F101" s="121"/>
      <c r="G101" s="121"/>
      <c r="H101" s="121"/>
    </row>
    <row r="102">
      <c r="A102" s="121"/>
      <c r="B102" s="121"/>
      <c r="C102" s="121"/>
      <c r="D102" s="121"/>
      <c r="E102" s="121"/>
      <c r="F102" s="121"/>
      <c r="G102" s="121"/>
      <c r="H102" s="121"/>
    </row>
    <row r="103">
      <c r="A103" s="121"/>
      <c r="B103" s="121"/>
      <c r="C103" s="121"/>
      <c r="D103" s="121"/>
      <c r="E103" s="121"/>
      <c r="F103" s="121"/>
      <c r="G103" s="121"/>
      <c r="H103" s="121"/>
    </row>
    <row r="104">
      <c r="A104" s="121"/>
      <c r="B104" s="121"/>
      <c r="C104" s="121"/>
      <c r="D104" s="121"/>
      <c r="E104" s="121"/>
      <c r="F104" s="121"/>
      <c r="G104" s="121"/>
      <c r="H104" s="121"/>
    </row>
    <row r="105">
      <c r="A105" s="121"/>
      <c r="B105" s="121"/>
      <c r="C105" s="121"/>
      <c r="D105" s="121"/>
      <c r="E105" s="121"/>
      <c r="F105" s="121"/>
      <c r="G105" s="121"/>
      <c r="H105" s="121"/>
    </row>
    <row r="106">
      <c r="A106" s="121"/>
      <c r="B106" s="121"/>
      <c r="C106" s="121"/>
      <c r="D106" s="121"/>
      <c r="E106" s="121"/>
      <c r="F106" s="121"/>
      <c r="G106" s="121"/>
      <c r="H106" s="121"/>
    </row>
    <row r="107">
      <c r="A107" s="121"/>
      <c r="B107" s="121"/>
      <c r="C107" s="121"/>
      <c r="D107" s="121"/>
      <c r="E107" s="121"/>
      <c r="F107" s="121"/>
      <c r="G107" s="121"/>
      <c r="H107" s="121"/>
    </row>
    <row r="108">
      <c r="A108" s="121"/>
      <c r="B108" s="121"/>
      <c r="C108" s="121"/>
      <c r="D108" s="121"/>
      <c r="E108" s="121"/>
      <c r="F108" s="121"/>
      <c r="G108" s="121"/>
      <c r="H108" s="121"/>
    </row>
    <row r="109">
      <c r="A109" s="121"/>
      <c r="B109" s="121"/>
      <c r="C109" s="121"/>
      <c r="D109" s="121"/>
      <c r="E109" s="121"/>
      <c r="F109" s="121"/>
      <c r="G109" s="121"/>
      <c r="H109" s="121"/>
    </row>
    <row r="110">
      <c r="A110" s="121"/>
      <c r="B110" s="121"/>
      <c r="C110" s="121"/>
      <c r="D110" s="121"/>
      <c r="E110" s="121"/>
      <c r="F110" s="121"/>
      <c r="G110" s="121"/>
      <c r="H110" s="121"/>
    </row>
    <row r="111">
      <c r="A111" s="121"/>
      <c r="B111" s="121"/>
      <c r="C111" s="121"/>
      <c r="D111" s="121"/>
      <c r="E111" s="121"/>
      <c r="F111" s="121"/>
      <c r="G111" s="121"/>
      <c r="H111" s="121"/>
    </row>
    <row r="112">
      <c r="A112" s="121"/>
      <c r="B112" s="121"/>
      <c r="C112" s="121"/>
      <c r="D112" s="121"/>
      <c r="E112" s="121"/>
      <c r="F112" s="121"/>
      <c r="G112" s="121"/>
      <c r="H112" s="121"/>
    </row>
    <row r="113">
      <c r="A113" s="121"/>
      <c r="B113" s="121"/>
      <c r="C113" s="121"/>
      <c r="D113" s="121"/>
      <c r="E113" s="121"/>
      <c r="F113" s="121"/>
      <c r="G113" s="121"/>
      <c r="H113" s="121"/>
    </row>
    <row r="114">
      <c r="A114" s="121"/>
      <c r="B114" s="121"/>
      <c r="C114" s="121"/>
      <c r="D114" s="121"/>
      <c r="E114" s="121"/>
      <c r="F114" s="121"/>
      <c r="G114" s="121"/>
      <c r="H114" s="121"/>
    </row>
    <row r="115">
      <c r="A115" s="121"/>
      <c r="B115" s="121"/>
      <c r="C115" s="121"/>
      <c r="D115" s="121"/>
      <c r="E115" s="121"/>
      <c r="F115" s="121"/>
      <c r="G115" s="121"/>
      <c r="H115" s="121"/>
    </row>
    <row r="116">
      <c r="A116" s="121"/>
      <c r="B116" s="121"/>
      <c r="C116" s="121"/>
      <c r="D116" s="121"/>
      <c r="E116" s="121"/>
      <c r="F116" s="121"/>
      <c r="G116" s="121"/>
      <c r="H116" s="121"/>
    </row>
    <row r="117">
      <c r="A117" s="121"/>
      <c r="B117" s="121"/>
      <c r="C117" s="121"/>
      <c r="D117" s="121"/>
      <c r="E117" s="121"/>
      <c r="F117" s="121"/>
      <c r="G117" s="121"/>
      <c r="H117" s="121"/>
    </row>
    <row r="118">
      <c r="A118" s="121"/>
      <c r="B118" s="121"/>
      <c r="C118" s="121"/>
      <c r="D118" s="121"/>
      <c r="E118" s="121"/>
      <c r="F118" s="121"/>
      <c r="G118" s="121"/>
      <c r="H118" s="121"/>
    </row>
    <row r="119">
      <c r="A119" s="121"/>
      <c r="B119" s="121"/>
      <c r="C119" s="121"/>
      <c r="D119" s="121"/>
      <c r="E119" s="121"/>
      <c r="F119" s="121"/>
      <c r="G119" s="121"/>
      <c r="H119" s="121"/>
    </row>
    <row r="120">
      <c r="A120" s="121"/>
      <c r="B120" s="121"/>
      <c r="C120" s="121"/>
      <c r="D120" s="121"/>
      <c r="E120" s="121"/>
      <c r="F120" s="121"/>
      <c r="G120" s="121"/>
      <c r="H120" s="121"/>
    </row>
    <row r="121">
      <c r="A121" s="121"/>
      <c r="B121" s="121"/>
      <c r="C121" s="121"/>
      <c r="D121" s="121"/>
      <c r="E121" s="121"/>
      <c r="F121" s="121"/>
      <c r="G121" s="121"/>
      <c r="H121" s="121"/>
    </row>
    <row r="122">
      <c r="A122" s="121"/>
      <c r="B122" s="121"/>
      <c r="C122" s="121"/>
      <c r="D122" s="121"/>
      <c r="E122" s="121"/>
      <c r="F122" s="121"/>
      <c r="G122" s="121"/>
      <c r="H122" s="121"/>
    </row>
    <row r="123">
      <c r="A123" s="121"/>
      <c r="B123" s="121"/>
      <c r="C123" s="121"/>
      <c r="D123" s="121"/>
      <c r="E123" s="121"/>
      <c r="F123" s="121"/>
      <c r="G123" s="121"/>
      <c r="H123" s="121"/>
    </row>
    <row r="124">
      <c r="A124" s="121"/>
      <c r="B124" s="121"/>
      <c r="C124" s="121"/>
      <c r="D124" s="121"/>
      <c r="E124" s="121"/>
      <c r="F124" s="121"/>
      <c r="G124" s="121"/>
      <c r="H124" s="121"/>
    </row>
    <row r="125">
      <c r="A125" s="121"/>
      <c r="B125" s="121"/>
      <c r="C125" s="121"/>
      <c r="D125" s="121"/>
      <c r="E125" s="121"/>
      <c r="F125" s="121"/>
      <c r="G125" s="121"/>
      <c r="H125" s="121"/>
    </row>
    <row r="126">
      <c r="A126" s="121"/>
      <c r="B126" s="121"/>
      <c r="C126" s="121"/>
      <c r="D126" s="121"/>
      <c r="E126" s="121"/>
      <c r="F126" s="121"/>
      <c r="G126" s="121"/>
      <c r="H126" s="121"/>
    </row>
    <row r="127">
      <c r="A127" s="121"/>
      <c r="B127" s="121"/>
      <c r="C127" s="121"/>
      <c r="D127" s="121"/>
      <c r="E127" s="121"/>
      <c r="F127" s="121"/>
      <c r="G127" s="121"/>
      <c r="H127" s="121"/>
    </row>
    <row r="128">
      <c r="A128" s="121"/>
      <c r="B128" s="121"/>
      <c r="C128" s="121"/>
      <c r="D128" s="121"/>
      <c r="E128" s="121"/>
      <c r="F128" s="121"/>
      <c r="G128" s="121"/>
      <c r="H128" s="121"/>
    </row>
    <row r="129">
      <c r="A129" s="121"/>
      <c r="B129" s="121"/>
      <c r="C129" s="121"/>
      <c r="D129" s="121"/>
      <c r="E129" s="121"/>
      <c r="F129" s="121"/>
      <c r="G129" s="121"/>
      <c r="H129" s="121"/>
    </row>
    <row r="130">
      <c r="A130" s="121"/>
      <c r="B130" s="121"/>
      <c r="C130" s="121"/>
      <c r="D130" s="121"/>
      <c r="E130" s="121"/>
      <c r="F130" s="121"/>
      <c r="G130" s="121"/>
      <c r="H130" s="121"/>
    </row>
    <row r="131">
      <c r="A131" s="121"/>
      <c r="B131" s="121"/>
      <c r="C131" s="121"/>
      <c r="D131" s="121"/>
      <c r="E131" s="121"/>
      <c r="F131" s="121"/>
      <c r="G131" s="121"/>
      <c r="H131" s="121"/>
    </row>
    <row r="132">
      <c r="A132" s="121"/>
      <c r="B132" s="121"/>
      <c r="C132" s="121"/>
      <c r="D132" s="121"/>
      <c r="E132" s="121"/>
      <c r="F132" s="121"/>
      <c r="G132" s="121"/>
      <c r="H132" s="121"/>
    </row>
    <row r="133">
      <c r="A133" s="121"/>
      <c r="B133" s="121"/>
      <c r="C133" s="121"/>
      <c r="D133" s="121"/>
      <c r="E133" s="121"/>
      <c r="F133" s="121"/>
      <c r="G133" s="121"/>
      <c r="H133" s="121"/>
    </row>
    <row r="134">
      <c r="A134" s="121"/>
      <c r="B134" s="121"/>
      <c r="C134" s="121"/>
      <c r="D134" s="121"/>
      <c r="E134" s="121"/>
      <c r="F134" s="121"/>
      <c r="G134" s="121"/>
      <c r="H134" s="121"/>
    </row>
    <row r="135">
      <c r="A135" s="121"/>
      <c r="B135" s="121"/>
      <c r="C135" s="121"/>
      <c r="D135" s="121"/>
      <c r="E135" s="121"/>
      <c r="F135" s="121"/>
      <c r="G135" s="121"/>
      <c r="H135" s="121"/>
    </row>
    <row r="136">
      <c r="A136" s="121"/>
      <c r="B136" s="121"/>
      <c r="C136" s="121"/>
      <c r="D136" s="121"/>
      <c r="E136" s="121"/>
      <c r="F136" s="121"/>
      <c r="G136" s="121"/>
      <c r="H136" s="121"/>
    </row>
    <row r="137">
      <c r="A137" s="121"/>
      <c r="B137" s="121"/>
      <c r="C137" s="121"/>
      <c r="D137" s="121"/>
      <c r="E137" s="121"/>
      <c r="F137" s="121"/>
      <c r="G137" s="121"/>
      <c r="H137" s="121"/>
    </row>
    <row r="138">
      <c r="A138" s="121"/>
      <c r="B138" s="121"/>
      <c r="C138" s="121"/>
      <c r="D138" s="121"/>
      <c r="E138" s="121"/>
      <c r="F138" s="121"/>
      <c r="G138" s="121"/>
      <c r="H138" s="121"/>
    </row>
    <row r="139">
      <c r="A139" s="121"/>
      <c r="B139" s="121"/>
      <c r="C139" s="121"/>
      <c r="D139" s="121"/>
      <c r="E139" s="121"/>
      <c r="F139" s="121"/>
      <c r="G139" s="121"/>
      <c r="H139" s="121"/>
    </row>
    <row r="140">
      <c r="A140" s="121"/>
      <c r="B140" s="121"/>
      <c r="C140" s="121"/>
      <c r="D140" s="121"/>
      <c r="E140" s="121"/>
      <c r="F140" s="121"/>
      <c r="G140" s="121"/>
      <c r="H140" s="121"/>
    </row>
    <row r="141">
      <c r="A141" s="121"/>
      <c r="B141" s="121"/>
      <c r="C141" s="121"/>
      <c r="D141" s="121"/>
      <c r="E141" s="121"/>
      <c r="F141" s="121"/>
      <c r="G141" s="121"/>
      <c r="H141" s="121"/>
    </row>
    <row r="142">
      <c r="A142" s="121"/>
      <c r="B142" s="121"/>
      <c r="C142" s="121"/>
      <c r="D142" s="121"/>
      <c r="E142" s="121"/>
      <c r="F142" s="121"/>
      <c r="G142" s="121"/>
      <c r="H142" s="121"/>
    </row>
    <row r="143">
      <c r="A143" s="121"/>
      <c r="B143" s="121"/>
      <c r="C143" s="121"/>
      <c r="D143" s="121"/>
      <c r="E143" s="121"/>
      <c r="F143" s="121"/>
      <c r="G143" s="121"/>
      <c r="H143" s="121"/>
    </row>
    <row r="144">
      <c r="A144" s="121"/>
      <c r="B144" s="121"/>
      <c r="C144" s="121"/>
      <c r="D144" s="121"/>
      <c r="E144" s="121"/>
      <c r="F144" s="121"/>
      <c r="G144" s="121"/>
      <c r="H144" s="121"/>
    </row>
    <row r="145">
      <c r="A145" s="121"/>
      <c r="B145" s="121"/>
      <c r="C145" s="121"/>
      <c r="D145" s="121"/>
      <c r="E145" s="121"/>
      <c r="F145" s="121"/>
      <c r="G145" s="121"/>
      <c r="H145" s="121"/>
    </row>
    <row r="146">
      <c r="A146" s="121"/>
      <c r="B146" s="121"/>
      <c r="C146" s="121"/>
      <c r="D146" s="121"/>
      <c r="E146" s="121"/>
      <c r="F146" s="121"/>
      <c r="G146" s="121"/>
      <c r="H146" s="121"/>
    </row>
    <row r="147">
      <c r="A147" s="121"/>
      <c r="B147" s="121"/>
      <c r="C147" s="121"/>
      <c r="D147" s="121"/>
      <c r="E147" s="121"/>
      <c r="F147" s="121"/>
      <c r="G147" s="121"/>
      <c r="H147" s="121"/>
    </row>
    <row r="148">
      <c r="A148" s="121"/>
      <c r="B148" s="121"/>
      <c r="C148" s="121"/>
      <c r="D148" s="121"/>
      <c r="E148" s="121"/>
      <c r="F148" s="121"/>
      <c r="G148" s="121"/>
      <c r="H148" s="121"/>
    </row>
    <row r="149">
      <c r="A149" s="121"/>
      <c r="B149" s="121"/>
      <c r="C149" s="121"/>
      <c r="D149" s="121"/>
      <c r="E149" s="121"/>
      <c r="F149" s="121"/>
      <c r="G149" s="121"/>
      <c r="H149" s="121"/>
    </row>
    <row r="150">
      <c r="A150" s="121"/>
      <c r="B150" s="121"/>
      <c r="C150" s="121"/>
      <c r="D150" s="121"/>
      <c r="E150" s="121"/>
      <c r="F150" s="121"/>
      <c r="G150" s="121"/>
      <c r="H150" s="121"/>
    </row>
    <row r="151">
      <c r="A151" s="121"/>
      <c r="B151" s="121"/>
      <c r="C151" s="121"/>
      <c r="D151" s="121"/>
      <c r="E151" s="121"/>
      <c r="F151" s="121"/>
      <c r="G151" s="121"/>
      <c r="H151" s="121"/>
    </row>
    <row r="152">
      <c r="A152" s="121"/>
      <c r="B152" s="121"/>
      <c r="C152" s="121"/>
      <c r="D152" s="121"/>
      <c r="E152" s="121"/>
      <c r="F152" s="121"/>
      <c r="G152" s="121"/>
      <c r="H152" s="121"/>
    </row>
    <row r="153">
      <c r="A153" s="121"/>
      <c r="B153" s="121"/>
      <c r="C153" s="121"/>
      <c r="D153" s="121"/>
      <c r="E153" s="121"/>
      <c r="F153" s="121"/>
      <c r="G153" s="121"/>
      <c r="H153" s="121"/>
    </row>
    <row r="154">
      <c r="A154" s="121"/>
      <c r="B154" s="121"/>
      <c r="C154" s="121"/>
      <c r="D154" s="121"/>
      <c r="E154" s="121"/>
      <c r="F154" s="121"/>
      <c r="G154" s="121"/>
      <c r="H154" s="121"/>
    </row>
    <row r="155">
      <c r="A155" s="121"/>
      <c r="B155" s="121"/>
      <c r="C155" s="121"/>
      <c r="D155" s="121"/>
      <c r="E155" s="121"/>
      <c r="F155" s="121"/>
      <c r="G155" s="121"/>
      <c r="H155" s="121"/>
    </row>
    <row r="156">
      <c r="A156" s="121"/>
      <c r="B156" s="121"/>
      <c r="C156" s="121"/>
      <c r="D156" s="121"/>
      <c r="E156" s="121"/>
      <c r="F156" s="121"/>
      <c r="G156" s="121"/>
      <c r="H156" s="121"/>
    </row>
    <row r="157">
      <c r="A157" s="121"/>
      <c r="B157" s="121"/>
      <c r="C157" s="121"/>
      <c r="D157" s="121"/>
      <c r="E157" s="121"/>
      <c r="F157" s="121"/>
      <c r="G157" s="121"/>
      <c r="H157" s="121"/>
    </row>
    <row r="158">
      <c r="A158" s="121"/>
      <c r="B158" s="121"/>
      <c r="C158" s="121"/>
      <c r="D158" s="121"/>
      <c r="E158" s="121"/>
      <c r="F158" s="121"/>
      <c r="G158" s="121"/>
      <c r="H158" s="121"/>
    </row>
    <row r="159">
      <c r="A159" s="121"/>
      <c r="B159" s="121"/>
      <c r="C159" s="121"/>
      <c r="D159" s="121"/>
      <c r="E159" s="121"/>
      <c r="F159" s="121"/>
      <c r="G159" s="121"/>
      <c r="H159" s="121"/>
    </row>
    <row r="160">
      <c r="A160" s="121"/>
      <c r="B160" s="121"/>
      <c r="C160" s="121"/>
      <c r="D160" s="121"/>
      <c r="E160" s="121"/>
      <c r="F160" s="121"/>
      <c r="G160" s="121"/>
      <c r="H160" s="121"/>
    </row>
    <row r="161">
      <c r="A161" s="121"/>
      <c r="B161" s="121"/>
      <c r="C161" s="121"/>
      <c r="D161" s="121"/>
      <c r="E161" s="121"/>
      <c r="F161" s="121"/>
      <c r="G161" s="121"/>
      <c r="H161" s="121"/>
    </row>
    <row r="162">
      <c r="A162" s="121"/>
      <c r="B162" s="121"/>
      <c r="C162" s="121"/>
      <c r="D162" s="121"/>
      <c r="E162" s="121"/>
      <c r="F162" s="121"/>
      <c r="G162" s="121"/>
      <c r="H162" s="121"/>
    </row>
    <row r="163">
      <c r="A163" s="121"/>
      <c r="B163" s="121"/>
      <c r="C163" s="121"/>
      <c r="D163" s="121"/>
      <c r="E163" s="121"/>
      <c r="F163" s="121"/>
      <c r="G163" s="121"/>
      <c r="H163" s="121"/>
    </row>
    <row r="164">
      <c r="A164" s="121"/>
      <c r="B164" s="121"/>
      <c r="C164" s="121"/>
      <c r="D164" s="121"/>
      <c r="E164" s="121"/>
      <c r="F164" s="121"/>
      <c r="G164" s="121"/>
      <c r="H164" s="121"/>
    </row>
    <row r="165">
      <c r="A165" s="121"/>
      <c r="B165" s="121"/>
      <c r="C165" s="121"/>
      <c r="D165" s="121"/>
      <c r="E165" s="121"/>
      <c r="F165" s="121"/>
      <c r="G165" s="121"/>
      <c r="H165" s="121"/>
    </row>
    <row r="166">
      <c r="A166" s="121"/>
      <c r="B166" s="121"/>
      <c r="C166" s="121"/>
      <c r="D166" s="121"/>
      <c r="E166" s="121"/>
      <c r="F166" s="121"/>
      <c r="G166" s="121"/>
      <c r="H166" s="121"/>
    </row>
    <row r="167">
      <c r="A167" s="121"/>
      <c r="B167" s="121"/>
      <c r="C167" s="121"/>
      <c r="D167" s="121"/>
      <c r="E167" s="121"/>
      <c r="F167" s="121"/>
      <c r="G167" s="121"/>
      <c r="H167" s="121"/>
    </row>
    <row r="168">
      <c r="A168" s="121"/>
      <c r="B168" s="121"/>
      <c r="C168" s="121"/>
      <c r="D168" s="121"/>
      <c r="E168" s="121"/>
      <c r="F168" s="121"/>
      <c r="G168" s="121"/>
      <c r="H168" s="121"/>
    </row>
    <row r="169">
      <c r="A169" s="121"/>
      <c r="B169" s="121"/>
      <c r="C169" s="121"/>
      <c r="D169" s="121"/>
      <c r="E169" s="121"/>
      <c r="F169" s="121"/>
      <c r="G169" s="121"/>
      <c r="H169" s="121"/>
    </row>
    <row r="170">
      <c r="A170" s="121"/>
      <c r="B170" s="121"/>
      <c r="C170" s="121"/>
      <c r="D170" s="121"/>
      <c r="E170" s="121"/>
      <c r="F170" s="121"/>
      <c r="G170" s="121"/>
      <c r="H170" s="121"/>
    </row>
    <row r="171">
      <c r="A171" s="121"/>
      <c r="B171" s="121"/>
      <c r="C171" s="121"/>
      <c r="D171" s="121"/>
      <c r="E171" s="121"/>
      <c r="F171" s="121"/>
      <c r="G171" s="121"/>
      <c r="H171" s="121"/>
    </row>
    <row r="172">
      <c r="A172" s="121"/>
      <c r="B172" s="121"/>
      <c r="C172" s="121"/>
      <c r="D172" s="121"/>
      <c r="E172" s="121"/>
      <c r="F172" s="121"/>
      <c r="G172" s="121"/>
      <c r="H172" s="121"/>
    </row>
    <row r="173">
      <c r="A173" s="121"/>
      <c r="B173" s="121"/>
      <c r="C173" s="121"/>
      <c r="D173" s="121"/>
      <c r="E173" s="121"/>
      <c r="F173" s="121"/>
      <c r="G173" s="121"/>
      <c r="H173" s="121"/>
    </row>
    <row r="174">
      <c r="A174" s="121"/>
      <c r="B174" s="121"/>
      <c r="C174" s="121"/>
      <c r="D174" s="121"/>
      <c r="E174" s="121"/>
      <c r="F174" s="121"/>
      <c r="G174" s="121"/>
      <c r="H174" s="121"/>
    </row>
    <row r="175">
      <c r="A175" s="121"/>
      <c r="B175" s="121"/>
      <c r="C175" s="121"/>
      <c r="D175" s="121"/>
      <c r="E175" s="121"/>
      <c r="F175" s="121"/>
      <c r="G175" s="121"/>
      <c r="H175" s="121"/>
    </row>
    <row r="176">
      <c r="A176" s="121"/>
      <c r="B176" s="121"/>
      <c r="C176" s="121"/>
      <c r="D176" s="121"/>
      <c r="E176" s="121"/>
      <c r="F176" s="121"/>
      <c r="G176" s="121"/>
      <c r="H176" s="121"/>
    </row>
    <row r="177">
      <c r="A177" s="121"/>
      <c r="B177" s="121"/>
      <c r="C177" s="121"/>
      <c r="D177" s="121"/>
      <c r="E177" s="121"/>
      <c r="F177" s="121"/>
      <c r="G177" s="121"/>
      <c r="H177" s="121"/>
    </row>
    <row r="178">
      <c r="A178" s="121"/>
      <c r="B178" s="121"/>
      <c r="C178" s="121"/>
      <c r="D178" s="121"/>
      <c r="E178" s="121"/>
      <c r="F178" s="121"/>
      <c r="G178" s="121"/>
      <c r="H178" s="121"/>
    </row>
    <row r="179">
      <c r="A179" s="121"/>
      <c r="B179" s="121"/>
      <c r="C179" s="121"/>
      <c r="D179" s="121"/>
      <c r="E179" s="121"/>
      <c r="F179" s="121"/>
      <c r="G179" s="121"/>
      <c r="H179" s="121"/>
    </row>
    <row r="180">
      <c r="A180" s="121"/>
      <c r="B180" s="121"/>
      <c r="C180" s="121"/>
      <c r="D180" s="121"/>
      <c r="E180" s="121"/>
      <c r="F180" s="121"/>
      <c r="G180" s="121"/>
      <c r="H180" s="121"/>
    </row>
    <row r="181">
      <c r="A181" s="121"/>
      <c r="B181" s="121"/>
      <c r="C181" s="121"/>
      <c r="D181" s="121"/>
      <c r="E181" s="121"/>
      <c r="F181" s="121"/>
      <c r="G181" s="121"/>
      <c r="H181" s="121"/>
    </row>
    <row r="182">
      <c r="A182" s="121"/>
      <c r="B182" s="121"/>
      <c r="C182" s="121"/>
      <c r="D182" s="121"/>
      <c r="E182" s="121"/>
      <c r="F182" s="121"/>
      <c r="G182" s="121"/>
      <c r="H182" s="121"/>
    </row>
    <row r="183">
      <c r="A183" s="121"/>
      <c r="B183" s="121"/>
      <c r="C183" s="121"/>
      <c r="D183" s="121"/>
      <c r="E183" s="121"/>
      <c r="F183" s="121"/>
      <c r="G183" s="121"/>
      <c r="H183" s="121"/>
    </row>
    <row r="184">
      <c r="A184" s="121"/>
      <c r="B184" s="121"/>
      <c r="C184" s="121"/>
      <c r="D184" s="121"/>
      <c r="E184" s="121"/>
      <c r="F184" s="121"/>
      <c r="G184" s="121"/>
      <c r="H184" s="121"/>
    </row>
    <row r="185">
      <c r="A185" s="121"/>
      <c r="B185" s="121"/>
      <c r="C185" s="121"/>
      <c r="D185" s="121"/>
      <c r="E185" s="121"/>
      <c r="F185" s="121"/>
      <c r="G185" s="121"/>
      <c r="H185" s="121"/>
    </row>
    <row r="186">
      <c r="A186" s="121"/>
      <c r="B186" s="121"/>
      <c r="C186" s="121"/>
      <c r="D186" s="121"/>
      <c r="E186" s="121"/>
      <c r="F186" s="121"/>
      <c r="G186" s="121"/>
      <c r="H186" s="121"/>
    </row>
    <row r="187">
      <c r="A187" s="121"/>
      <c r="B187" s="121"/>
      <c r="C187" s="121"/>
      <c r="D187" s="121"/>
      <c r="E187" s="121"/>
      <c r="F187" s="121"/>
      <c r="G187" s="121"/>
      <c r="H187" s="121"/>
    </row>
    <row r="188">
      <c r="A188" s="121"/>
      <c r="B188" s="121"/>
      <c r="C188" s="121"/>
      <c r="D188" s="121"/>
      <c r="E188" s="121"/>
      <c r="F188" s="121"/>
      <c r="G188" s="121"/>
      <c r="H188" s="121"/>
    </row>
    <row r="189">
      <c r="A189" s="121"/>
      <c r="B189" s="121"/>
      <c r="C189" s="121"/>
      <c r="D189" s="121"/>
      <c r="E189" s="121"/>
      <c r="F189" s="121"/>
      <c r="G189" s="121"/>
      <c r="H189" s="121"/>
    </row>
    <row r="190">
      <c r="A190" s="121"/>
      <c r="B190" s="121"/>
      <c r="C190" s="121"/>
      <c r="D190" s="121"/>
      <c r="E190" s="121"/>
      <c r="F190" s="121"/>
      <c r="G190" s="121"/>
      <c r="H190" s="121"/>
    </row>
    <row r="191">
      <c r="A191" s="121"/>
      <c r="B191" s="121"/>
      <c r="C191" s="121"/>
      <c r="D191" s="121"/>
      <c r="E191" s="121"/>
      <c r="F191" s="121"/>
      <c r="G191" s="121"/>
      <c r="H191" s="121"/>
    </row>
    <row r="192">
      <c r="A192" s="121"/>
      <c r="B192" s="121"/>
      <c r="C192" s="121"/>
      <c r="D192" s="121"/>
      <c r="E192" s="121"/>
      <c r="F192" s="121"/>
      <c r="G192" s="121"/>
      <c r="H192" s="121"/>
    </row>
    <row r="193">
      <c r="A193" s="121"/>
      <c r="B193" s="121"/>
      <c r="C193" s="121"/>
      <c r="D193" s="121"/>
      <c r="E193" s="121"/>
      <c r="F193" s="121"/>
      <c r="G193" s="121"/>
      <c r="H193" s="121"/>
    </row>
    <row r="194">
      <c r="A194" s="121"/>
      <c r="B194" s="121"/>
      <c r="C194" s="121"/>
      <c r="D194" s="121"/>
      <c r="E194" s="121"/>
      <c r="F194" s="121"/>
      <c r="G194" s="121"/>
      <c r="H194" s="121"/>
    </row>
    <row r="195">
      <c r="A195" s="121"/>
      <c r="B195" s="121"/>
      <c r="C195" s="121"/>
      <c r="D195" s="121"/>
      <c r="E195" s="121"/>
      <c r="F195" s="121"/>
      <c r="G195" s="121"/>
      <c r="H195" s="121"/>
    </row>
    <row r="196">
      <c r="A196" s="121"/>
      <c r="B196" s="121"/>
      <c r="C196" s="121"/>
      <c r="D196" s="121"/>
      <c r="E196" s="121"/>
      <c r="F196" s="121"/>
      <c r="G196" s="121"/>
      <c r="H196" s="121"/>
    </row>
    <row r="197">
      <c r="A197" s="121"/>
      <c r="B197" s="121"/>
      <c r="C197" s="121"/>
      <c r="D197" s="121"/>
      <c r="E197" s="121"/>
      <c r="F197" s="121"/>
      <c r="G197" s="121"/>
      <c r="H197" s="121"/>
    </row>
    <row r="198">
      <c r="A198" s="121"/>
      <c r="B198" s="121"/>
      <c r="C198" s="121"/>
      <c r="D198" s="121"/>
      <c r="E198" s="121"/>
      <c r="F198" s="121"/>
      <c r="G198" s="121"/>
      <c r="H198" s="121"/>
    </row>
    <row r="199">
      <c r="A199" s="121"/>
      <c r="B199" s="121"/>
      <c r="C199" s="121"/>
      <c r="D199" s="121"/>
      <c r="E199" s="121"/>
      <c r="F199" s="121"/>
      <c r="G199" s="121"/>
      <c r="H199" s="121"/>
    </row>
    <row r="200">
      <c r="A200" s="121"/>
      <c r="B200" s="121"/>
      <c r="C200" s="121"/>
      <c r="D200" s="121"/>
      <c r="E200" s="121"/>
      <c r="F200" s="121"/>
      <c r="G200" s="121"/>
      <c r="H200" s="121"/>
    </row>
    <row r="201">
      <c r="A201" s="121"/>
      <c r="B201" s="121"/>
      <c r="C201" s="121"/>
      <c r="D201" s="121"/>
      <c r="E201" s="121"/>
      <c r="F201" s="121"/>
      <c r="G201" s="121"/>
      <c r="H201" s="121"/>
    </row>
    <row r="202">
      <c r="A202" s="121"/>
      <c r="B202" s="121"/>
      <c r="C202" s="121"/>
      <c r="D202" s="121"/>
      <c r="E202" s="121"/>
      <c r="F202" s="121"/>
      <c r="G202" s="121"/>
      <c r="H202" s="121"/>
    </row>
    <row r="203">
      <c r="A203" s="121"/>
      <c r="B203" s="121"/>
      <c r="C203" s="121"/>
      <c r="D203" s="121"/>
      <c r="E203" s="121"/>
      <c r="F203" s="121"/>
      <c r="G203" s="121"/>
      <c r="H203" s="121"/>
    </row>
    <row r="204">
      <c r="A204" s="121"/>
      <c r="B204" s="121"/>
      <c r="C204" s="121"/>
      <c r="D204" s="121"/>
      <c r="E204" s="121"/>
      <c r="F204" s="121"/>
      <c r="G204" s="121"/>
      <c r="H204" s="121"/>
    </row>
    <row r="205">
      <c r="A205" s="121"/>
      <c r="B205" s="121"/>
      <c r="C205" s="121"/>
      <c r="D205" s="121"/>
      <c r="E205" s="121"/>
      <c r="F205" s="121"/>
      <c r="G205" s="121"/>
      <c r="H205" s="121"/>
    </row>
    <row r="206">
      <c r="A206" s="121"/>
      <c r="B206" s="121"/>
      <c r="C206" s="121"/>
      <c r="D206" s="121"/>
      <c r="E206" s="121"/>
      <c r="F206" s="121"/>
      <c r="G206" s="121"/>
      <c r="H206" s="121"/>
    </row>
    <row r="207">
      <c r="A207" s="121"/>
      <c r="B207" s="121"/>
      <c r="C207" s="121"/>
      <c r="D207" s="121"/>
      <c r="E207" s="121"/>
      <c r="F207" s="121"/>
      <c r="G207" s="121"/>
      <c r="H207" s="121"/>
    </row>
    <row r="208">
      <c r="A208" s="121"/>
      <c r="B208" s="121"/>
      <c r="C208" s="121"/>
      <c r="D208" s="121"/>
      <c r="E208" s="121"/>
      <c r="F208" s="121"/>
      <c r="G208" s="121"/>
      <c r="H208" s="121"/>
    </row>
    <row r="209">
      <c r="A209" s="121"/>
      <c r="B209" s="121"/>
      <c r="C209" s="121"/>
      <c r="D209" s="121"/>
      <c r="E209" s="121"/>
      <c r="F209" s="121"/>
      <c r="G209" s="121"/>
      <c r="H209" s="121"/>
    </row>
    <row r="210">
      <c r="A210" s="121"/>
      <c r="B210" s="121"/>
      <c r="C210" s="121"/>
      <c r="D210" s="121"/>
      <c r="E210" s="121"/>
      <c r="F210" s="121"/>
      <c r="G210" s="121"/>
      <c r="H210" s="121"/>
    </row>
    <row r="211">
      <c r="A211" s="121"/>
      <c r="B211" s="121"/>
      <c r="C211" s="121"/>
      <c r="D211" s="121"/>
      <c r="E211" s="121"/>
      <c r="F211" s="121"/>
      <c r="G211" s="121"/>
      <c r="H211" s="121"/>
    </row>
    <row r="212">
      <c r="A212" s="121"/>
      <c r="B212" s="121"/>
      <c r="C212" s="121"/>
      <c r="D212" s="121"/>
      <c r="E212" s="121"/>
      <c r="F212" s="121"/>
      <c r="G212" s="121"/>
      <c r="H212" s="121"/>
    </row>
    <row r="213">
      <c r="A213" s="121"/>
      <c r="B213" s="121"/>
      <c r="C213" s="121"/>
      <c r="D213" s="121"/>
      <c r="E213" s="121"/>
      <c r="F213" s="121"/>
      <c r="G213" s="121"/>
      <c r="H213" s="121"/>
    </row>
    <row r="214">
      <c r="A214" s="121"/>
      <c r="B214" s="121"/>
      <c r="C214" s="121"/>
      <c r="D214" s="121"/>
      <c r="E214" s="121"/>
      <c r="F214" s="121"/>
      <c r="G214" s="121"/>
      <c r="H214" s="121"/>
    </row>
    <row r="215">
      <c r="A215" s="121"/>
      <c r="B215" s="121"/>
      <c r="C215" s="121"/>
      <c r="D215" s="121"/>
      <c r="E215" s="121"/>
      <c r="F215" s="121"/>
      <c r="G215" s="121"/>
      <c r="H215" s="121"/>
    </row>
    <row r="216">
      <c r="A216" s="121"/>
      <c r="B216" s="121"/>
      <c r="C216" s="121"/>
      <c r="D216" s="121"/>
      <c r="E216" s="121"/>
      <c r="F216" s="121"/>
      <c r="G216" s="121"/>
      <c r="H216" s="121"/>
    </row>
    <row r="217">
      <c r="A217" s="121"/>
      <c r="B217" s="121"/>
      <c r="C217" s="121"/>
      <c r="D217" s="121"/>
      <c r="E217" s="121"/>
      <c r="F217" s="121"/>
      <c r="G217" s="121"/>
      <c r="H217" s="121"/>
    </row>
    <row r="218">
      <c r="A218" s="121"/>
      <c r="B218" s="121"/>
      <c r="C218" s="121"/>
      <c r="D218" s="121"/>
      <c r="E218" s="121"/>
      <c r="F218" s="121"/>
      <c r="G218" s="121"/>
      <c r="H218" s="121"/>
    </row>
    <row r="219">
      <c r="A219" s="121"/>
      <c r="B219" s="121"/>
      <c r="C219" s="121"/>
      <c r="D219" s="121"/>
      <c r="E219" s="121"/>
      <c r="F219" s="121"/>
      <c r="G219" s="121"/>
      <c r="H219" s="121"/>
    </row>
    <row r="220">
      <c r="A220" s="121"/>
      <c r="B220" s="121"/>
      <c r="C220" s="121"/>
      <c r="D220" s="121"/>
      <c r="E220" s="121"/>
      <c r="F220" s="121"/>
      <c r="G220" s="121"/>
      <c r="H220" s="121"/>
    </row>
    <row r="221">
      <c r="A221" s="121"/>
      <c r="B221" s="121"/>
      <c r="C221" s="121"/>
      <c r="D221" s="121"/>
      <c r="E221" s="121"/>
      <c r="F221" s="121"/>
      <c r="G221" s="121"/>
      <c r="H221" s="121"/>
    </row>
    <row r="222">
      <c r="A222" s="121"/>
      <c r="B222" s="121"/>
      <c r="C222" s="121"/>
      <c r="D222" s="121"/>
      <c r="E222" s="121"/>
      <c r="F222" s="121"/>
      <c r="G222" s="121"/>
      <c r="H222" s="121"/>
    </row>
    <row r="223">
      <c r="A223" s="121"/>
      <c r="B223" s="121"/>
      <c r="C223" s="121"/>
      <c r="D223" s="121"/>
      <c r="E223" s="121"/>
      <c r="F223" s="121"/>
      <c r="G223" s="121"/>
      <c r="H223" s="121"/>
    </row>
    <row r="224">
      <c r="A224" s="121"/>
      <c r="B224" s="121"/>
      <c r="C224" s="121"/>
      <c r="D224" s="121"/>
      <c r="E224" s="121"/>
      <c r="F224" s="121"/>
      <c r="G224" s="121"/>
      <c r="H224" s="121"/>
    </row>
    <row r="225">
      <c r="A225" s="121"/>
      <c r="B225" s="121"/>
      <c r="C225" s="121"/>
      <c r="D225" s="121"/>
      <c r="E225" s="121"/>
      <c r="F225" s="121"/>
      <c r="G225" s="121"/>
      <c r="H225" s="121"/>
    </row>
    <row r="226">
      <c r="A226" s="121"/>
      <c r="B226" s="121"/>
      <c r="C226" s="121"/>
      <c r="D226" s="121"/>
      <c r="E226" s="121"/>
      <c r="F226" s="121"/>
      <c r="G226" s="121"/>
      <c r="H226" s="121"/>
    </row>
    <row r="227">
      <c r="A227" s="121"/>
      <c r="B227" s="121"/>
      <c r="C227" s="121"/>
      <c r="D227" s="121"/>
      <c r="E227" s="121"/>
      <c r="F227" s="121"/>
      <c r="G227" s="121"/>
      <c r="H227" s="121"/>
    </row>
    <row r="228">
      <c r="A228" s="121"/>
      <c r="B228" s="121"/>
      <c r="C228" s="121"/>
      <c r="D228" s="121"/>
      <c r="E228" s="121"/>
      <c r="F228" s="121"/>
      <c r="G228" s="121"/>
      <c r="H228" s="121"/>
    </row>
    <row r="229">
      <c r="A229" s="121"/>
      <c r="B229" s="121"/>
      <c r="C229" s="121"/>
      <c r="D229" s="121"/>
      <c r="E229" s="121"/>
      <c r="F229" s="121"/>
      <c r="G229" s="121"/>
      <c r="H229" s="121"/>
    </row>
    <row r="230">
      <c r="A230" s="121"/>
      <c r="B230" s="121"/>
      <c r="C230" s="121"/>
      <c r="D230" s="121"/>
      <c r="E230" s="121"/>
      <c r="F230" s="121"/>
      <c r="G230" s="121"/>
      <c r="H230" s="121"/>
    </row>
    <row r="231">
      <c r="A231" s="121"/>
      <c r="B231" s="121"/>
      <c r="C231" s="121"/>
      <c r="D231" s="121"/>
      <c r="E231" s="121"/>
      <c r="F231" s="121"/>
      <c r="G231" s="121"/>
      <c r="H231" s="121"/>
    </row>
    <row r="232">
      <c r="A232" s="121"/>
      <c r="B232" s="121"/>
      <c r="C232" s="121"/>
      <c r="D232" s="121"/>
      <c r="E232" s="121"/>
      <c r="F232" s="121"/>
      <c r="G232" s="121"/>
      <c r="H232" s="121"/>
    </row>
    <row r="233">
      <c r="A233" s="121"/>
      <c r="B233" s="121"/>
      <c r="C233" s="121"/>
      <c r="D233" s="121"/>
      <c r="E233" s="121"/>
      <c r="F233" s="121"/>
      <c r="G233" s="121"/>
      <c r="H233" s="121"/>
    </row>
    <row r="234">
      <c r="A234" s="121"/>
      <c r="B234" s="121"/>
      <c r="C234" s="121"/>
      <c r="D234" s="121"/>
      <c r="E234" s="121"/>
      <c r="F234" s="121"/>
      <c r="G234" s="121"/>
      <c r="H234" s="121"/>
    </row>
    <row r="235">
      <c r="A235" s="121"/>
      <c r="B235" s="121"/>
      <c r="C235" s="121"/>
      <c r="D235" s="121"/>
      <c r="E235" s="121"/>
      <c r="F235" s="121"/>
      <c r="G235" s="121"/>
      <c r="H235" s="121"/>
    </row>
    <row r="236">
      <c r="A236" s="121"/>
      <c r="B236" s="121"/>
      <c r="C236" s="121"/>
      <c r="D236" s="121"/>
      <c r="E236" s="121"/>
      <c r="F236" s="121"/>
      <c r="G236" s="121"/>
      <c r="H236" s="121"/>
    </row>
    <row r="237">
      <c r="A237" s="121"/>
      <c r="B237" s="121"/>
      <c r="C237" s="121"/>
      <c r="D237" s="121"/>
      <c r="E237" s="121"/>
      <c r="F237" s="121"/>
      <c r="G237" s="121"/>
      <c r="H237" s="121"/>
    </row>
    <row r="238">
      <c r="A238" s="121"/>
      <c r="B238" s="121"/>
      <c r="C238" s="121"/>
      <c r="D238" s="121"/>
      <c r="E238" s="121"/>
      <c r="F238" s="121"/>
      <c r="G238" s="121"/>
      <c r="H238" s="121"/>
    </row>
    <row r="239">
      <c r="A239" s="121"/>
      <c r="B239" s="121"/>
      <c r="C239" s="121"/>
      <c r="D239" s="121"/>
      <c r="E239" s="121"/>
      <c r="F239" s="121"/>
      <c r="G239" s="121"/>
      <c r="H239" s="121"/>
    </row>
    <row r="240">
      <c r="A240" s="121"/>
      <c r="B240" s="121"/>
      <c r="C240" s="121"/>
      <c r="D240" s="121"/>
      <c r="E240" s="121"/>
      <c r="F240" s="121"/>
      <c r="G240" s="121"/>
      <c r="H240" s="121"/>
    </row>
    <row r="241">
      <c r="A241" s="121"/>
      <c r="B241" s="121"/>
      <c r="C241" s="121"/>
      <c r="D241" s="121"/>
      <c r="E241" s="121"/>
      <c r="F241" s="121"/>
      <c r="G241" s="121"/>
      <c r="H241" s="121"/>
    </row>
    <row r="242">
      <c r="A242" s="121"/>
      <c r="B242" s="121"/>
      <c r="C242" s="121"/>
      <c r="D242" s="121"/>
      <c r="E242" s="121"/>
      <c r="F242" s="121"/>
      <c r="G242" s="121"/>
      <c r="H242" s="121"/>
    </row>
    <row r="243">
      <c r="A243" s="121"/>
      <c r="B243" s="121"/>
      <c r="C243" s="121"/>
      <c r="D243" s="121"/>
      <c r="E243" s="121"/>
      <c r="F243" s="121"/>
      <c r="G243" s="121"/>
      <c r="H243" s="121"/>
    </row>
    <row r="244">
      <c r="A244" s="121"/>
      <c r="B244" s="121"/>
      <c r="C244" s="121"/>
      <c r="D244" s="121"/>
      <c r="E244" s="121"/>
      <c r="F244" s="121"/>
      <c r="G244" s="121"/>
      <c r="H244" s="121"/>
    </row>
    <row r="245">
      <c r="A245" s="121"/>
      <c r="B245" s="121"/>
      <c r="C245" s="121"/>
      <c r="D245" s="121"/>
      <c r="E245" s="121"/>
      <c r="F245" s="121"/>
      <c r="G245" s="121"/>
      <c r="H245" s="121"/>
    </row>
    <row r="246">
      <c r="A246" s="121"/>
      <c r="B246" s="121"/>
      <c r="C246" s="121"/>
      <c r="D246" s="121"/>
      <c r="E246" s="121"/>
      <c r="F246" s="121"/>
      <c r="G246" s="121"/>
      <c r="H246" s="121"/>
    </row>
    <row r="247">
      <c r="A247" s="121"/>
      <c r="B247" s="121"/>
      <c r="C247" s="121"/>
      <c r="D247" s="121"/>
      <c r="E247" s="121"/>
      <c r="F247" s="121"/>
      <c r="G247" s="121"/>
      <c r="H247" s="121"/>
    </row>
    <row r="248">
      <c r="A248" s="121"/>
      <c r="B248" s="121"/>
      <c r="C248" s="121"/>
      <c r="D248" s="121"/>
      <c r="E248" s="121"/>
      <c r="F248" s="121"/>
      <c r="G248" s="121"/>
      <c r="H248" s="121"/>
    </row>
    <row r="249">
      <c r="A249" s="121"/>
      <c r="B249" s="121"/>
      <c r="C249" s="121"/>
      <c r="D249" s="121"/>
      <c r="E249" s="121"/>
      <c r="F249" s="121"/>
      <c r="G249" s="121"/>
      <c r="H249" s="121"/>
    </row>
    <row r="250">
      <c r="A250" s="121"/>
      <c r="B250" s="121"/>
      <c r="C250" s="121"/>
      <c r="D250" s="121"/>
      <c r="E250" s="121"/>
      <c r="F250" s="121"/>
      <c r="G250" s="121"/>
      <c r="H250" s="121"/>
    </row>
    <row r="251">
      <c r="A251" s="121"/>
      <c r="B251" s="121"/>
      <c r="C251" s="121"/>
      <c r="D251" s="121"/>
      <c r="E251" s="121"/>
      <c r="F251" s="121"/>
      <c r="G251" s="121"/>
      <c r="H251" s="121"/>
    </row>
    <row r="252">
      <c r="A252" s="121"/>
      <c r="B252" s="121"/>
      <c r="C252" s="121"/>
      <c r="D252" s="121"/>
      <c r="E252" s="121"/>
      <c r="F252" s="121"/>
      <c r="G252" s="121"/>
      <c r="H252" s="121"/>
    </row>
    <row r="253">
      <c r="A253" s="121"/>
      <c r="B253" s="121"/>
      <c r="C253" s="121"/>
      <c r="D253" s="121"/>
      <c r="E253" s="121"/>
      <c r="F253" s="121"/>
      <c r="G253" s="121"/>
      <c r="H253" s="121"/>
    </row>
    <row r="254">
      <c r="A254" s="121"/>
      <c r="B254" s="121"/>
      <c r="C254" s="121"/>
      <c r="D254" s="121"/>
      <c r="E254" s="121"/>
      <c r="F254" s="121"/>
      <c r="G254" s="121"/>
      <c r="H254" s="121"/>
    </row>
    <row r="255">
      <c r="A255" s="121"/>
      <c r="B255" s="121"/>
      <c r="C255" s="121"/>
      <c r="D255" s="121"/>
      <c r="E255" s="121"/>
      <c r="F255" s="121"/>
      <c r="G255" s="121"/>
      <c r="H255" s="121"/>
    </row>
    <row r="256">
      <c r="A256" s="121"/>
      <c r="B256" s="121"/>
      <c r="C256" s="121"/>
      <c r="D256" s="121"/>
      <c r="E256" s="121"/>
      <c r="F256" s="121"/>
      <c r="G256" s="121"/>
      <c r="H256" s="121"/>
    </row>
    <row r="257">
      <c r="A257" s="121"/>
      <c r="B257" s="121"/>
      <c r="C257" s="121"/>
      <c r="D257" s="121"/>
      <c r="E257" s="121"/>
      <c r="F257" s="121"/>
      <c r="G257" s="121"/>
      <c r="H257" s="121"/>
    </row>
    <row r="258">
      <c r="A258" s="121"/>
      <c r="B258" s="121"/>
      <c r="C258" s="121"/>
      <c r="D258" s="121"/>
      <c r="E258" s="121"/>
      <c r="F258" s="121"/>
      <c r="G258" s="121"/>
      <c r="H258" s="121"/>
    </row>
    <row r="259">
      <c r="A259" s="121"/>
      <c r="B259" s="121"/>
      <c r="C259" s="121"/>
      <c r="D259" s="121"/>
      <c r="E259" s="121"/>
      <c r="F259" s="121"/>
      <c r="G259" s="121"/>
      <c r="H259" s="121"/>
    </row>
    <row r="260">
      <c r="A260" s="121"/>
      <c r="B260" s="121"/>
      <c r="C260" s="121"/>
      <c r="D260" s="121"/>
      <c r="E260" s="121"/>
      <c r="F260" s="121"/>
      <c r="G260" s="121"/>
      <c r="H260" s="121"/>
    </row>
    <row r="261">
      <c r="A261" s="121"/>
      <c r="B261" s="121"/>
      <c r="C261" s="121"/>
      <c r="D261" s="121"/>
      <c r="E261" s="121"/>
      <c r="F261" s="121"/>
      <c r="G261" s="121"/>
      <c r="H261" s="121"/>
    </row>
    <row r="262">
      <c r="A262" s="121"/>
      <c r="B262" s="121"/>
      <c r="C262" s="121"/>
      <c r="D262" s="121"/>
      <c r="E262" s="121"/>
      <c r="F262" s="121"/>
      <c r="G262" s="121"/>
      <c r="H262" s="121"/>
    </row>
    <row r="263">
      <c r="A263" s="121"/>
      <c r="B263" s="121"/>
      <c r="C263" s="121"/>
      <c r="D263" s="121"/>
      <c r="E263" s="121"/>
      <c r="F263" s="121"/>
      <c r="G263" s="121"/>
      <c r="H263" s="121"/>
    </row>
    <row r="264">
      <c r="A264" s="121"/>
      <c r="B264" s="121"/>
      <c r="C264" s="121"/>
      <c r="D264" s="121"/>
      <c r="E264" s="121"/>
      <c r="F264" s="121"/>
      <c r="G264" s="121"/>
      <c r="H264" s="121"/>
    </row>
    <row r="265">
      <c r="A265" s="121"/>
      <c r="B265" s="121"/>
      <c r="C265" s="121"/>
      <c r="D265" s="121"/>
      <c r="E265" s="121"/>
      <c r="F265" s="121"/>
      <c r="G265" s="121"/>
      <c r="H265" s="121"/>
    </row>
    <row r="266">
      <c r="A266" s="121"/>
      <c r="B266" s="121"/>
      <c r="C266" s="121"/>
      <c r="D266" s="121"/>
      <c r="E266" s="121"/>
      <c r="F266" s="121"/>
      <c r="G266" s="121"/>
      <c r="H266" s="121"/>
    </row>
    <row r="267">
      <c r="A267" s="121"/>
      <c r="B267" s="121"/>
      <c r="C267" s="121"/>
      <c r="D267" s="121"/>
      <c r="E267" s="121"/>
      <c r="F267" s="121"/>
      <c r="G267" s="121"/>
      <c r="H267" s="121"/>
    </row>
    <row r="268">
      <c r="A268" s="121"/>
      <c r="B268" s="121"/>
      <c r="C268" s="121"/>
      <c r="D268" s="121"/>
      <c r="E268" s="121"/>
      <c r="F268" s="121"/>
      <c r="G268" s="121"/>
      <c r="H268" s="121"/>
    </row>
    <row r="269">
      <c r="A269" s="121"/>
      <c r="B269" s="121"/>
      <c r="C269" s="121"/>
      <c r="D269" s="121"/>
      <c r="E269" s="121"/>
      <c r="F269" s="121"/>
      <c r="G269" s="121"/>
      <c r="H269" s="121"/>
    </row>
    <row r="270">
      <c r="A270" s="121"/>
      <c r="B270" s="121"/>
      <c r="C270" s="121"/>
      <c r="D270" s="121"/>
      <c r="E270" s="121"/>
      <c r="F270" s="121"/>
      <c r="G270" s="121"/>
      <c r="H270" s="121"/>
    </row>
    <row r="271">
      <c r="A271" s="121"/>
      <c r="B271" s="121"/>
      <c r="C271" s="121"/>
      <c r="D271" s="121"/>
      <c r="E271" s="121"/>
      <c r="F271" s="121"/>
      <c r="G271" s="121"/>
      <c r="H271" s="121"/>
    </row>
    <row r="272">
      <c r="A272" s="121"/>
      <c r="B272" s="121"/>
      <c r="C272" s="121"/>
      <c r="D272" s="121"/>
      <c r="E272" s="121"/>
      <c r="F272" s="121"/>
      <c r="G272" s="121"/>
      <c r="H272" s="121"/>
    </row>
    <row r="273">
      <c r="A273" s="121"/>
      <c r="B273" s="121"/>
      <c r="C273" s="121"/>
      <c r="D273" s="121"/>
      <c r="E273" s="121"/>
      <c r="F273" s="121"/>
      <c r="G273" s="121"/>
      <c r="H273" s="121"/>
    </row>
    <row r="274">
      <c r="A274" s="121"/>
      <c r="B274" s="121"/>
      <c r="C274" s="121"/>
      <c r="D274" s="121"/>
      <c r="E274" s="121"/>
      <c r="F274" s="121"/>
      <c r="G274" s="121"/>
      <c r="H274" s="121"/>
    </row>
    <row r="275">
      <c r="A275" s="121"/>
      <c r="B275" s="121"/>
      <c r="C275" s="121"/>
      <c r="D275" s="121"/>
      <c r="E275" s="121"/>
      <c r="F275" s="121"/>
      <c r="G275" s="121"/>
      <c r="H275" s="121"/>
    </row>
    <row r="276">
      <c r="A276" s="121"/>
      <c r="B276" s="121"/>
      <c r="C276" s="121"/>
      <c r="D276" s="121"/>
      <c r="E276" s="121"/>
      <c r="F276" s="121"/>
      <c r="G276" s="121"/>
      <c r="H276" s="121"/>
    </row>
    <row r="277">
      <c r="A277" s="121"/>
      <c r="B277" s="121"/>
      <c r="C277" s="121"/>
      <c r="D277" s="121"/>
      <c r="E277" s="121"/>
      <c r="F277" s="121"/>
      <c r="G277" s="121"/>
      <c r="H277" s="121"/>
    </row>
    <row r="278">
      <c r="A278" s="121"/>
      <c r="B278" s="121"/>
      <c r="C278" s="121"/>
      <c r="D278" s="121"/>
      <c r="E278" s="121"/>
      <c r="F278" s="121"/>
      <c r="G278" s="121"/>
      <c r="H278" s="121"/>
    </row>
    <row r="279">
      <c r="A279" s="121"/>
      <c r="B279" s="121"/>
      <c r="C279" s="121"/>
      <c r="D279" s="121"/>
      <c r="E279" s="121"/>
      <c r="F279" s="121"/>
      <c r="G279" s="121"/>
      <c r="H279" s="121"/>
    </row>
    <row r="280">
      <c r="A280" s="121"/>
      <c r="B280" s="121"/>
      <c r="C280" s="121"/>
      <c r="D280" s="121"/>
      <c r="E280" s="121"/>
      <c r="F280" s="121"/>
      <c r="G280" s="121"/>
      <c r="H280" s="121"/>
    </row>
    <row r="281">
      <c r="A281" s="121"/>
      <c r="B281" s="121"/>
      <c r="C281" s="121"/>
      <c r="D281" s="121"/>
      <c r="E281" s="121"/>
      <c r="F281" s="121"/>
      <c r="G281" s="121"/>
      <c r="H281" s="121"/>
    </row>
    <row r="282">
      <c r="A282" s="121"/>
      <c r="B282" s="121"/>
      <c r="C282" s="121"/>
      <c r="D282" s="121"/>
      <c r="E282" s="121"/>
      <c r="F282" s="121"/>
      <c r="G282" s="121"/>
      <c r="H282" s="121"/>
    </row>
    <row r="283">
      <c r="A283" s="121"/>
      <c r="B283" s="121"/>
      <c r="C283" s="121"/>
      <c r="D283" s="121"/>
      <c r="E283" s="121"/>
      <c r="F283" s="121"/>
      <c r="G283" s="121"/>
      <c r="H283" s="121"/>
    </row>
    <row r="284">
      <c r="A284" s="121"/>
      <c r="B284" s="121"/>
      <c r="C284" s="121"/>
      <c r="D284" s="121"/>
      <c r="E284" s="121"/>
      <c r="F284" s="121"/>
      <c r="G284" s="121"/>
      <c r="H284" s="121"/>
    </row>
    <row r="285">
      <c r="A285" s="121"/>
      <c r="B285" s="121"/>
      <c r="C285" s="121"/>
      <c r="D285" s="121"/>
      <c r="E285" s="121"/>
      <c r="F285" s="121"/>
      <c r="G285" s="121"/>
      <c r="H285" s="121"/>
    </row>
    <row r="286">
      <c r="A286" s="121"/>
      <c r="B286" s="121"/>
      <c r="C286" s="121"/>
      <c r="D286" s="121"/>
      <c r="E286" s="121"/>
      <c r="F286" s="121"/>
      <c r="G286" s="121"/>
      <c r="H286" s="121"/>
    </row>
    <row r="287">
      <c r="A287" s="121"/>
      <c r="B287" s="121"/>
      <c r="C287" s="121"/>
      <c r="D287" s="121"/>
      <c r="E287" s="121"/>
      <c r="F287" s="121"/>
      <c r="G287" s="121"/>
      <c r="H287" s="121"/>
    </row>
    <row r="288">
      <c r="A288" s="121"/>
      <c r="B288" s="121"/>
      <c r="C288" s="121"/>
      <c r="D288" s="121"/>
      <c r="E288" s="121"/>
      <c r="F288" s="121"/>
      <c r="G288" s="121"/>
      <c r="H288" s="121"/>
    </row>
    <row r="289">
      <c r="A289" s="121"/>
      <c r="B289" s="121"/>
      <c r="C289" s="121"/>
      <c r="D289" s="121"/>
      <c r="E289" s="121"/>
      <c r="F289" s="121"/>
      <c r="G289" s="121"/>
      <c r="H289" s="121"/>
    </row>
    <row r="290">
      <c r="A290" s="121"/>
      <c r="B290" s="121"/>
      <c r="C290" s="121"/>
      <c r="D290" s="121"/>
      <c r="E290" s="121"/>
      <c r="F290" s="121"/>
      <c r="G290" s="121"/>
      <c r="H290" s="121"/>
    </row>
    <row r="291">
      <c r="A291" s="121"/>
      <c r="B291" s="121"/>
      <c r="C291" s="121"/>
      <c r="D291" s="121"/>
      <c r="E291" s="121"/>
      <c r="F291" s="121"/>
      <c r="G291" s="121"/>
      <c r="H291" s="121"/>
    </row>
    <row r="292">
      <c r="A292" s="121"/>
      <c r="B292" s="121"/>
      <c r="C292" s="121"/>
      <c r="D292" s="121"/>
      <c r="E292" s="121"/>
      <c r="F292" s="121"/>
      <c r="G292" s="121"/>
      <c r="H292" s="121"/>
    </row>
    <row r="293">
      <c r="A293" s="121"/>
      <c r="B293" s="121"/>
      <c r="C293" s="121"/>
      <c r="D293" s="121"/>
      <c r="E293" s="121"/>
      <c r="F293" s="121"/>
      <c r="G293" s="121"/>
      <c r="H293" s="121"/>
    </row>
    <row r="294">
      <c r="A294" s="121"/>
      <c r="B294" s="121"/>
      <c r="C294" s="121"/>
      <c r="D294" s="121"/>
      <c r="E294" s="121"/>
      <c r="F294" s="121"/>
      <c r="G294" s="121"/>
      <c r="H294" s="121"/>
    </row>
    <row r="295">
      <c r="A295" s="121"/>
      <c r="B295" s="121"/>
      <c r="C295" s="121"/>
      <c r="D295" s="121"/>
      <c r="E295" s="121"/>
      <c r="F295" s="121"/>
      <c r="G295" s="121"/>
      <c r="H295" s="121"/>
    </row>
    <row r="296">
      <c r="A296" s="121"/>
      <c r="B296" s="121"/>
      <c r="C296" s="121"/>
      <c r="D296" s="121"/>
      <c r="E296" s="121"/>
      <c r="F296" s="121"/>
      <c r="G296" s="121"/>
      <c r="H296" s="121"/>
    </row>
    <row r="297">
      <c r="A297" s="121"/>
      <c r="B297" s="121"/>
      <c r="C297" s="121"/>
      <c r="D297" s="121"/>
      <c r="E297" s="121"/>
      <c r="F297" s="121"/>
      <c r="G297" s="121"/>
      <c r="H297" s="121"/>
    </row>
    <row r="298">
      <c r="A298" s="121"/>
      <c r="B298" s="121"/>
      <c r="C298" s="121"/>
      <c r="D298" s="121"/>
      <c r="E298" s="121"/>
      <c r="F298" s="121"/>
      <c r="G298" s="121"/>
      <c r="H298" s="121"/>
    </row>
    <row r="299">
      <c r="A299" s="121"/>
      <c r="B299" s="121"/>
      <c r="C299" s="121"/>
      <c r="D299" s="121"/>
      <c r="E299" s="121"/>
      <c r="F299" s="121"/>
      <c r="G299" s="121"/>
      <c r="H299" s="121"/>
    </row>
    <row r="300">
      <c r="A300" s="121"/>
      <c r="B300" s="121"/>
      <c r="C300" s="121"/>
      <c r="D300" s="121"/>
      <c r="E300" s="121"/>
      <c r="F300" s="121"/>
      <c r="G300" s="121"/>
      <c r="H300" s="121"/>
    </row>
    <row r="301">
      <c r="A301" s="121"/>
      <c r="B301" s="121"/>
      <c r="C301" s="121"/>
      <c r="D301" s="121"/>
      <c r="E301" s="121"/>
      <c r="F301" s="121"/>
      <c r="G301" s="121"/>
      <c r="H301" s="121"/>
    </row>
    <row r="302">
      <c r="A302" s="121"/>
      <c r="B302" s="121"/>
      <c r="C302" s="121"/>
      <c r="D302" s="121"/>
      <c r="E302" s="121"/>
      <c r="F302" s="121"/>
      <c r="G302" s="121"/>
      <c r="H302" s="121"/>
    </row>
    <row r="303">
      <c r="A303" s="121"/>
      <c r="B303" s="121"/>
      <c r="C303" s="121"/>
      <c r="D303" s="121"/>
      <c r="E303" s="121"/>
      <c r="F303" s="121"/>
      <c r="G303" s="121"/>
      <c r="H303" s="121"/>
    </row>
    <row r="304">
      <c r="A304" s="121"/>
      <c r="B304" s="121"/>
      <c r="C304" s="121"/>
      <c r="D304" s="121"/>
      <c r="E304" s="121"/>
      <c r="F304" s="121"/>
      <c r="G304" s="121"/>
      <c r="H304" s="121"/>
    </row>
    <row r="305">
      <c r="A305" s="121"/>
      <c r="B305" s="121"/>
      <c r="C305" s="121"/>
      <c r="D305" s="121"/>
      <c r="E305" s="121"/>
      <c r="F305" s="121"/>
      <c r="G305" s="121"/>
      <c r="H305" s="121"/>
    </row>
    <row r="306">
      <c r="A306" s="121"/>
      <c r="B306" s="121"/>
      <c r="C306" s="121"/>
      <c r="D306" s="121"/>
      <c r="E306" s="121"/>
      <c r="F306" s="121"/>
      <c r="G306" s="121"/>
      <c r="H306" s="121"/>
    </row>
    <row r="307">
      <c r="A307" s="121"/>
      <c r="B307" s="121"/>
      <c r="C307" s="121"/>
      <c r="D307" s="121"/>
      <c r="E307" s="121"/>
      <c r="F307" s="121"/>
      <c r="G307" s="121"/>
      <c r="H307" s="121"/>
    </row>
    <row r="308">
      <c r="A308" s="121"/>
      <c r="B308" s="121"/>
      <c r="C308" s="121"/>
      <c r="D308" s="121"/>
      <c r="E308" s="121"/>
      <c r="F308" s="121"/>
      <c r="G308" s="121"/>
      <c r="H308" s="121"/>
    </row>
    <row r="309">
      <c r="A309" s="121"/>
      <c r="B309" s="121"/>
      <c r="C309" s="121"/>
      <c r="D309" s="121"/>
      <c r="E309" s="121"/>
      <c r="F309" s="121"/>
      <c r="G309" s="121"/>
      <c r="H309" s="121"/>
    </row>
    <row r="310">
      <c r="A310" s="121"/>
      <c r="B310" s="121"/>
      <c r="C310" s="121"/>
      <c r="D310" s="121"/>
      <c r="E310" s="121"/>
      <c r="F310" s="121"/>
      <c r="G310" s="121"/>
      <c r="H310" s="121"/>
    </row>
    <row r="311">
      <c r="A311" s="121"/>
      <c r="B311" s="121"/>
      <c r="C311" s="121"/>
      <c r="D311" s="121"/>
      <c r="E311" s="121"/>
      <c r="F311" s="121"/>
      <c r="G311" s="121"/>
      <c r="H311" s="121"/>
    </row>
    <row r="312">
      <c r="A312" s="121"/>
      <c r="B312" s="121"/>
      <c r="C312" s="121"/>
      <c r="D312" s="121"/>
      <c r="E312" s="121"/>
      <c r="F312" s="121"/>
      <c r="G312" s="121"/>
      <c r="H312" s="121"/>
    </row>
    <row r="313">
      <c r="A313" s="121"/>
      <c r="B313" s="121"/>
      <c r="C313" s="121"/>
      <c r="D313" s="121"/>
      <c r="E313" s="121"/>
      <c r="F313" s="121"/>
      <c r="G313" s="121"/>
      <c r="H313" s="121"/>
    </row>
    <row r="314">
      <c r="A314" s="121"/>
      <c r="B314" s="121"/>
      <c r="C314" s="121"/>
      <c r="D314" s="121"/>
      <c r="E314" s="121"/>
      <c r="F314" s="121"/>
      <c r="G314" s="121"/>
      <c r="H314" s="121"/>
    </row>
    <row r="315">
      <c r="A315" s="121"/>
      <c r="B315" s="121"/>
      <c r="C315" s="121"/>
      <c r="D315" s="121"/>
      <c r="E315" s="121"/>
      <c r="F315" s="121"/>
      <c r="G315" s="121"/>
      <c r="H315" s="121"/>
    </row>
    <row r="316">
      <c r="A316" s="121"/>
      <c r="B316" s="121"/>
      <c r="C316" s="121"/>
      <c r="D316" s="121"/>
      <c r="E316" s="121"/>
      <c r="F316" s="121"/>
      <c r="G316" s="121"/>
      <c r="H316" s="121"/>
    </row>
    <row r="317">
      <c r="A317" s="121"/>
      <c r="B317" s="121"/>
      <c r="C317" s="121"/>
      <c r="D317" s="121"/>
      <c r="E317" s="121"/>
      <c r="F317" s="121"/>
      <c r="G317" s="121"/>
      <c r="H317" s="121"/>
    </row>
    <row r="318">
      <c r="A318" s="121"/>
      <c r="B318" s="121"/>
      <c r="C318" s="121"/>
      <c r="D318" s="121"/>
      <c r="E318" s="121"/>
      <c r="F318" s="121"/>
      <c r="G318" s="121"/>
      <c r="H318" s="121"/>
    </row>
    <row r="319">
      <c r="A319" s="121"/>
      <c r="B319" s="121"/>
      <c r="C319" s="121"/>
      <c r="D319" s="121"/>
      <c r="E319" s="121"/>
      <c r="F319" s="121"/>
      <c r="G319" s="121"/>
      <c r="H319" s="121"/>
    </row>
    <row r="320">
      <c r="A320" s="121"/>
      <c r="B320" s="121"/>
      <c r="C320" s="121"/>
      <c r="D320" s="121"/>
      <c r="E320" s="121"/>
      <c r="F320" s="121"/>
      <c r="G320" s="121"/>
      <c r="H320" s="121"/>
    </row>
    <row r="321">
      <c r="A321" s="121"/>
      <c r="B321" s="121"/>
      <c r="C321" s="121"/>
      <c r="D321" s="121"/>
      <c r="E321" s="121"/>
      <c r="F321" s="121"/>
      <c r="G321" s="121"/>
      <c r="H321" s="121"/>
    </row>
    <row r="322">
      <c r="A322" s="121"/>
      <c r="B322" s="121"/>
      <c r="C322" s="121"/>
      <c r="D322" s="121"/>
      <c r="E322" s="121"/>
      <c r="F322" s="121"/>
      <c r="G322" s="121"/>
      <c r="H322" s="121"/>
    </row>
    <row r="323">
      <c r="A323" s="121"/>
      <c r="B323" s="121"/>
      <c r="C323" s="121"/>
      <c r="D323" s="121"/>
      <c r="E323" s="121"/>
      <c r="F323" s="121"/>
      <c r="G323" s="121"/>
      <c r="H323" s="121"/>
    </row>
    <row r="324">
      <c r="A324" s="121"/>
      <c r="B324" s="121"/>
      <c r="C324" s="121"/>
      <c r="D324" s="121"/>
      <c r="E324" s="121"/>
      <c r="F324" s="121"/>
      <c r="G324" s="121"/>
      <c r="H324" s="121"/>
    </row>
    <row r="325">
      <c r="A325" s="121"/>
      <c r="B325" s="121"/>
      <c r="C325" s="121"/>
      <c r="D325" s="121"/>
      <c r="E325" s="121"/>
      <c r="F325" s="121"/>
      <c r="G325" s="121"/>
      <c r="H325" s="121"/>
    </row>
    <row r="326">
      <c r="A326" s="121"/>
      <c r="B326" s="121"/>
      <c r="C326" s="121"/>
      <c r="D326" s="121"/>
      <c r="E326" s="121"/>
      <c r="F326" s="121"/>
      <c r="G326" s="121"/>
      <c r="H326" s="121"/>
    </row>
    <row r="327">
      <c r="A327" s="121"/>
      <c r="B327" s="121"/>
      <c r="C327" s="121"/>
      <c r="D327" s="121"/>
      <c r="E327" s="121"/>
      <c r="F327" s="121"/>
      <c r="G327" s="121"/>
      <c r="H327" s="121"/>
    </row>
    <row r="328">
      <c r="A328" s="121"/>
      <c r="B328" s="121"/>
      <c r="C328" s="121"/>
      <c r="D328" s="121"/>
      <c r="E328" s="121"/>
      <c r="F328" s="121"/>
      <c r="G328" s="121"/>
      <c r="H328" s="121"/>
    </row>
    <row r="329">
      <c r="A329" s="121"/>
      <c r="B329" s="121"/>
      <c r="C329" s="121"/>
      <c r="D329" s="121"/>
      <c r="E329" s="121"/>
      <c r="F329" s="121"/>
      <c r="G329" s="121"/>
      <c r="H329" s="121"/>
    </row>
    <row r="330">
      <c r="A330" s="121"/>
      <c r="B330" s="121"/>
      <c r="C330" s="121"/>
      <c r="D330" s="121"/>
      <c r="E330" s="121"/>
      <c r="F330" s="121"/>
      <c r="G330" s="121"/>
      <c r="H330" s="121"/>
    </row>
    <row r="331">
      <c r="A331" s="121"/>
      <c r="B331" s="121"/>
      <c r="C331" s="121"/>
      <c r="D331" s="121"/>
      <c r="E331" s="121"/>
      <c r="F331" s="121"/>
      <c r="G331" s="121"/>
      <c r="H331" s="121"/>
    </row>
    <row r="332">
      <c r="A332" s="121"/>
      <c r="B332" s="121"/>
      <c r="C332" s="121"/>
      <c r="D332" s="121"/>
      <c r="E332" s="121"/>
      <c r="F332" s="121"/>
      <c r="G332" s="121"/>
      <c r="H332" s="121"/>
    </row>
    <row r="333">
      <c r="A333" s="121"/>
      <c r="B333" s="121"/>
      <c r="C333" s="121"/>
      <c r="D333" s="121"/>
      <c r="E333" s="121"/>
      <c r="F333" s="121"/>
      <c r="G333" s="121"/>
      <c r="H333" s="121"/>
    </row>
    <row r="334">
      <c r="A334" s="121"/>
      <c r="B334" s="121"/>
      <c r="C334" s="121"/>
      <c r="D334" s="121"/>
      <c r="E334" s="121"/>
      <c r="F334" s="121"/>
      <c r="G334" s="121"/>
      <c r="H334" s="121"/>
    </row>
    <row r="335">
      <c r="A335" s="121"/>
      <c r="B335" s="121"/>
      <c r="C335" s="121"/>
      <c r="D335" s="121"/>
      <c r="E335" s="121"/>
      <c r="F335" s="121"/>
      <c r="G335" s="121"/>
      <c r="H335" s="121"/>
    </row>
    <row r="336">
      <c r="A336" s="121"/>
      <c r="B336" s="121"/>
      <c r="C336" s="121"/>
      <c r="D336" s="121"/>
      <c r="E336" s="121"/>
      <c r="F336" s="121"/>
      <c r="G336" s="121"/>
      <c r="H336" s="121"/>
    </row>
    <row r="337">
      <c r="A337" s="121"/>
      <c r="B337" s="121"/>
      <c r="C337" s="121"/>
      <c r="D337" s="121"/>
      <c r="E337" s="121"/>
      <c r="F337" s="121"/>
      <c r="G337" s="121"/>
      <c r="H337" s="121"/>
    </row>
    <row r="338">
      <c r="A338" s="121"/>
      <c r="B338" s="121"/>
      <c r="C338" s="121"/>
      <c r="D338" s="121"/>
      <c r="E338" s="121"/>
      <c r="F338" s="121"/>
      <c r="G338" s="121"/>
      <c r="H338" s="121"/>
    </row>
    <row r="339">
      <c r="A339" s="121"/>
      <c r="B339" s="121"/>
      <c r="C339" s="121"/>
      <c r="D339" s="121"/>
      <c r="E339" s="121"/>
      <c r="F339" s="121"/>
      <c r="G339" s="121"/>
      <c r="H339" s="121"/>
    </row>
    <row r="340">
      <c r="A340" s="121"/>
      <c r="B340" s="121"/>
      <c r="C340" s="121"/>
      <c r="D340" s="121"/>
      <c r="E340" s="121"/>
      <c r="F340" s="121"/>
      <c r="G340" s="121"/>
      <c r="H340" s="121"/>
    </row>
    <row r="341">
      <c r="A341" s="121"/>
      <c r="B341" s="121"/>
      <c r="C341" s="121"/>
      <c r="D341" s="121"/>
      <c r="E341" s="121"/>
      <c r="F341" s="121"/>
      <c r="G341" s="121"/>
      <c r="H341" s="121"/>
    </row>
    <row r="342">
      <c r="A342" s="121"/>
      <c r="B342" s="121"/>
      <c r="C342" s="121"/>
      <c r="D342" s="121"/>
      <c r="E342" s="121"/>
      <c r="F342" s="121"/>
      <c r="G342" s="121"/>
      <c r="H342" s="121"/>
    </row>
    <row r="343">
      <c r="A343" s="121"/>
      <c r="B343" s="121"/>
      <c r="C343" s="121"/>
      <c r="D343" s="121"/>
      <c r="E343" s="121"/>
      <c r="F343" s="121"/>
      <c r="G343" s="121"/>
      <c r="H343" s="121"/>
    </row>
    <row r="344">
      <c r="A344" s="121"/>
      <c r="B344" s="121"/>
      <c r="C344" s="121"/>
      <c r="D344" s="121"/>
      <c r="E344" s="121"/>
      <c r="F344" s="121"/>
      <c r="G344" s="121"/>
      <c r="H344" s="121"/>
    </row>
    <row r="345">
      <c r="A345" s="121"/>
      <c r="B345" s="121"/>
      <c r="C345" s="121"/>
      <c r="D345" s="121"/>
      <c r="E345" s="121"/>
      <c r="F345" s="121"/>
      <c r="G345" s="121"/>
      <c r="H345" s="121"/>
    </row>
    <row r="346">
      <c r="A346" s="121"/>
      <c r="B346" s="121"/>
      <c r="C346" s="121"/>
      <c r="D346" s="121"/>
      <c r="E346" s="121"/>
      <c r="F346" s="121"/>
      <c r="G346" s="121"/>
      <c r="H346" s="121"/>
    </row>
    <row r="347">
      <c r="A347" s="121"/>
      <c r="B347" s="121"/>
      <c r="C347" s="121"/>
      <c r="D347" s="121"/>
      <c r="E347" s="121"/>
      <c r="F347" s="121"/>
      <c r="G347" s="121"/>
      <c r="H347" s="121"/>
    </row>
    <row r="348">
      <c r="A348" s="121"/>
      <c r="B348" s="121"/>
      <c r="C348" s="121"/>
      <c r="D348" s="121"/>
      <c r="E348" s="121"/>
      <c r="F348" s="121"/>
      <c r="G348" s="121"/>
      <c r="H348" s="121"/>
    </row>
    <row r="349">
      <c r="A349" s="121"/>
      <c r="B349" s="121"/>
      <c r="C349" s="121"/>
      <c r="D349" s="121"/>
      <c r="E349" s="121"/>
      <c r="F349" s="121"/>
      <c r="G349" s="121"/>
      <c r="H349" s="121"/>
    </row>
    <row r="350">
      <c r="A350" s="121"/>
      <c r="B350" s="121"/>
      <c r="C350" s="121"/>
      <c r="D350" s="121"/>
      <c r="E350" s="121"/>
      <c r="F350" s="121"/>
      <c r="G350" s="121"/>
      <c r="H350" s="121"/>
    </row>
    <row r="351">
      <c r="A351" s="121"/>
      <c r="B351" s="121"/>
      <c r="C351" s="121"/>
      <c r="D351" s="121"/>
      <c r="E351" s="121"/>
      <c r="F351" s="121"/>
      <c r="G351" s="121"/>
      <c r="H351" s="121"/>
    </row>
    <row r="352">
      <c r="A352" s="121"/>
      <c r="B352" s="121"/>
      <c r="C352" s="121"/>
      <c r="D352" s="121"/>
      <c r="E352" s="121"/>
      <c r="F352" s="121"/>
      <c r="G352" s="121"/>
      <c r="H352" s="121"/>
    </row>
    <row r="353">
      <c r="A353" s="121"/>
      <c r="B353" s="121"/>
      <c r="C353" s="121"/>
      <c r="D353" s="121"/>
      <c r="E353" s="121"/>
      <c r="F353" s="121"/>
      <c r="G353" s="121"/>
      <c r="H353" s="121"/>
    </row>
    <row r="354">
      <c r="A354" s="121"/>
      <c r="B354" s="121"/>
      <c r="C354" s="121"/>
      <c r="D354" s="121"/>
      <c r="E354" s="121"/>
      <c r="F354" s="121"/>
      <c r="G354" s="121"/>
      <c r="H354" s="121"/>
    </row>
    <row r="355">
      <c r="A355" s="121"/>
      <c r="B355" s="121"/>
      <c r="C355" s="121"/>
      <c r="D355" s="121"/>
      <c r="E355" s="121"/>
      <c r="F355" s="121"/>
      <c r="G355" s="121"/>
      <c r="H355" s="121"/>
    </row>
    <row r="356">
      <c r="A356" s="121"/>
      <c r="B356" s="121"/>
      <c r="C356" s="121"/>
      <c r="D356" s="121"/>
      <c r="E356" s="121"/>
      <c r="F356" s="121"/>
      <c r="G356" s="121"/>
      <c r="H356" s="121"/>
    </row>
    <row r="357">
      <c r="A357" s="121"/>
      <c r="B357" s="121"/>
      <c r="C357" s="121"/>
      <c r="D357" s="121"/>
      <c r="E357" s="121"/>
      <c r="F357" s="121"/>
      <c r="G357" s="121"/>
      <c r="H357" s="121"/>
    </row>
    <row r="358">
      <c r="A358" s="121"/>
      <c r="B358" s="121"/>
      <c r="C358" s="121"/>
      <c r="D358" s="121"/>
      <c r="E358" s="121"/>
      <c r="F358" s="121"/>
      <c r="G358" s="121"/>
      <c r="H358" s="121"/>
    </row>
    <row r="359">
      <c r="A359" s="121"/>
      <c r="B359" s="121"/>
      <c r="C359" s="121"/>
      <c r="D359" s="121"/>
      <c r="E359" s="121"/>
      <c r="F359" s="121"/>
      <c r="G359" s="121"/>
      <c r="H359" s="121"/>
    </row>
    <row r="360">
      <c r="A360" s="121"/>
      <c r="B360" s="121"/>
      <c r="C360" s="121"/>
      <c r="D360" s="121"/>
      <c r="E360" s="121"/>
      <c r="F360" s="121"/>
      <c r="G360" s="121"/>
      <c r="H360" s="121"/>
    </row>
    <row r="361">
      <c r="A361" s="121"/>
      <c r="B361" s="121"/>
      <c r="C361" s="121"/>
      <c r="D361" s="121"/>
      <c r="E361" s="121"/>
      <c r="F361" s="121"/>
      <c r="G361" s="121"/>
      <c r="H361" s="121"/>
    </row>
    <row r="362">
      <c r="A362" s="121"/>
      <c r="B362" s="121"/>
      <c r="C362" s="121"/>
      <c r="D362" s="121"/>
      <c r="E362" s="121"/>
      <c r="F362" s="121"/>
      <c r="G362" s="121"/>
      <c r="H362" s="121"/>
    </row>
    <row r="363">
      <c r="A363" s="121"/>
      <c r="B363" s="121"/>
      <c r="C363" s="121"/>
      <c r="D363" s="121"/>
      <c r="E363" s="121"/>
      <c r="F363" s="121"/>
      <c r="G363" s="121"/>
      <c r="H363" s="121"/>
    </row>
    <row r="364">
      <c r="A364" s="121"/>
      <c r="B364" s="121"/>
      <c r="C364" s="121"/>
      <c r="D364" s="121"/>
      <c r="E364" s="121"/>
      <c r="F364" s="121"/>
      <c r="G364" s="121"/>
      <c r="H364" s="121"/>
    </row>
    <row r="365">
      <c r="A365" s="121"/>
      <c r="B365" s="121"/>
      <c r="C365" s="121"/>
      <c r="D365" s="121"/>
      <c r="E365" s="121"/>
      <c r="F365" s="121"/>
      <c r="G365" s="121"/>
      <c r="H365" s="121"/>
    </row>
    <row r="366">
      <c r="A366" s="121"/>
      <c r="B366" s="121"/>
      <c r="C366" s="121"/>
      <c r="D366" s="121"/>
      <c r="E366" s="121"/>
      <c r="F366" s="121"/>
      <c r="G366" s="121"/>
      <c r="H366" s="121"/>
    </row>
    <row r="367">
      <c r="A367" s="121"/>
      <c r="B367" s="121"/>
      <c r="C367" s="121"/>
      <c r="D367" s="121"/>
      <c r="E367" s="121"/>
      <c r="F367" s="121"/>
      <c r="G367" s="121"/>
      <c r="H367" s="121"/>
    </row>
    <row r="368">
      <c r="A368" s="121"/>
      <c r="B368" s="121"/>
      <c r="C368" s="121"/>
      <c r="D368" s="121"/>
      <c r="E368" s="121"/>
      <c r="F368" s="121"/>
      <c r="G368" s="121"/>
      <c r="H368" s="121"/>
    </row>
    <row r="369">
      <c r="A369" s="121"/>
      <c r="B369" s="121"/>
      <c r="C369" s="121"/>
      <c r="D369" s="121"/>
      <c r="E369" s="121"/>
      <c r="F369" s="121"/>
      <c r="G369" s="121"/>
      <c r="H369" s="121"/>
    </row>
    <row r="370">
      <c r="A370" s="121"/>
      <c r="B370" s="121"/>
      <c r="C370" s="121"/>
      <c r="D370" s="121"/>
      <c r="E370" s="121"/>
      <c r="F370" s="121"/>
      <c r="G370" s="121"/>
      <c r="H370" s="121"/>
    </row>
    <row r="371">
      <c r="A371" s="121"/>
      <c r="B371" s="121"/>
      <c r="C371" s="121"/>
      <c r="D371" s="121"/>
      <c r="E371" s="121"/>
      <c r="F371" s="121"/>
      <c r="G371" s="121"/>
      <c r="H371" s="121"/>
    </row>
    <row r="372">
      <c r="A372" s="121"/>
      <c r="B372" s="121"/>
      <c r="C372" s="121"/>
      <c r="D372" s="121"/>
      <c r="E372" s="121"/>
      <c r="F372" s="121"/>
      <c r="G372" s="121"/>
      <c r="H372" s="121"/>
    </row>
    <row r="373">
      <c r="A373" s="121"/>
      <c r="B373" s="121"/>
      <c r="C373" s="121"/>
      <c r="D373" s="121"/>
      <c r="E373" s="121"/>
      <c r="F373" s="121"/>
      <c r="G373" s="121"/>
      <c r="H373" s="121"/>
    </row>
    <row r="374">
      <c r="A374" s="121"/>
      <c r="B374" s="121"/>
      <c r="C374" s="121"/>
      <c r="D374" s="121"/>
      <c r="E374" s="121"/>
      <c r="F374" s="121"/>
      <c r="G374" s="121"/>
      <c r="H374" s="121"/>
    </row>
    <row r="375">
      <c r="A375" s="121"/>
      <c r="B375" s="121"/>
      <c r="C375" s="121"/>
      <c r="D375" s="121"/>
      <c r="E375" s="121"/>
      <c r="F375" s="121"/>
      <c r="G375" s="121"/>
      <c r="H375" s="121"/>
    </row>
    <row r="376">
      <c r="A376" s="121"/>
      <c r="B376" s="121"/>
      <c r="C376" s="121"/>
      <c r="D376" s="121"/>
      <c r="E376" s="121"/>
      <c r="F376" s="121"/>
      <c r="G376" s="121"/>
      <c r="H376" s="121"/>
    </row>
    <row r="377">
      <c r="A377" s="121"/>
      <c r="B377" s="121"/>
      <c r="C377" s="121"/>
      <c r="D377" s="121"/>
      <c r="E377" s="121"/>
      <c r="F377" s="121"/>
      <c r="G377" s="121"/>
      <c r="H377" s="121"/>
    </row>
    <row r="378">
      <c r="A378" s="121"/>
      <c r="B378" s="121"/>
      <c r="C378" s="121"/>
      <c r="D378" s="121"/>
      <c r="E378" s="121"/>
      <c r="F378" s="121"/>
      <c r="G378" s="121"/>
      <c r="H378" s="121"/>
    </row>
    <row r="379">
      <c r="A379" s="121"/>
      <c r="B379" s="121"/>
      <c r="C379" s="121"/>
      <c r="D379" s="121"/>
      <c r="E379" s="121"/>
      <c r="F379" s="121"/>
      <c r="G379" s="121"/>
      <c r="H379" s="121"/>
    </row>
    <row r="380">
      <c r="A380" s="121"/>
      <c r="B380" s="121"/>
      <c r="C380" s="121"/>
      <c r="D380" s="121"/>
      <c r="E380" s="121"/>
      <c r="F380" s="121"/>
      <c r="G380" s="121"/>
      <c r="H380" s="121"/>
    </row>
    <row r="381">
      <c r="A381" s="121"/>
      <c r="B381" s="121"/>
      <c r="C381" s="121"/>
      <c r="D381" s="121"/>
      <c r="E381" s="121"/>
      <c r="F381" s="121"/>
      <c r="G381" s="121"/>
      <c r="H381" s="121"/>
    </row>
    <row r="382">
      <c r="A382" s="121"/>
      <c r="B382" s="121"/>
      <c r="C382" s="121"/>
      <c r="D382" s="121"/>
      <c r="E382" s="121"/>
      <c r="F382" s="121"/>
      <c r="G382" s="121"/>
      <c r="H382" s="121"/>
    </row>
    <row r="383">
      <c r="A383" s="121"/>
      <c r="B383" s="121"/>
      <c r="C383" s="121"/>
      <c r="D383" s="121"/>
      <c r="E383" s="121"/>
      <c r="F383" s="121"/>
      <c r="G383" s="121"/>
      <c r="H383" s="121"/>
    </row>
    <row r="384">
      <c r="A384" s="121"/>
      <c r="B384" s="121"/>
      <c r="C384" s="121"/>
      <c r="D384" s="121"/>
      <c r="E384" s="121"/>
      <c r="F384" s="121"/>
      <c r="G384" s="121"/>
      <c r="H384" s="121"/>
    </row>
    <row r="385">
      <c r="A385" s="121"/>
      <c r="B385" s="121"/>
      <c r="C385" s="121"/>
      <c r="D385" s="121"/>
      <c r="E385" s="121"/>
      <c r="F385" s="121"/>
      <c r="G385" s="121"/>
      <c r="H385" s="121"/>
    </row>
    <row r="386">
      <c r="A386" s="121"/>
      <c r="B386" s="121"/>
      <c r="C386" s="121"/>
      <c r="D386" s="121"/>
      <c r="E386" s="121"/>
      <c r="F386" s="121"/>
      <c r="G386" s="121"/>
      <c r="H386" s="121"/>
    </row>
    <row r="387">
      <c r="A387" s="121"/>
      <c r="B387" s="121"/>
      <c r="C387" s="121"/>
      <c r="D387" s="121"/>
      <c r="E387" s="121"/>
      <c r="F387" s="121"/>
      <c r="G387" s="121"/>
      <c r="H387" s="121"/>
    </row>
    <row r="388">
      <c r="A388" s="121"/>
      <c r="B388" s="121"/>
      <c r="C388" s="121"/>
      <c r="D388" s="121"/>
      <c r="E388" s="121"/>
      <c r="F388" s="121"/>
      <c r="G388" s="121"/>
      <c r="H388" s="121"/>
    </row>
    <row r="389">
      <c r="A389" s="121"/>
      <c r="B389" s="121"/>
      <c r="C389" s="121"/>
      <c r="D389" s="121"/>
      <c r="E389" s="121"/>
      <c r="F389" s="121"/>
      <c r="G389" s="121"/>
      <c r="H389" s="121"/>
    </row>
    <row r="390">
      <c r="A390" s="121"/>
      <c r="B390" s="121"/>
      <c r="C390" s="121"/>
      <c r="D390" s="121"/>
      <c r="E390" s="121"/>
      <c r="F390" s="121"/>
      <c r="G390" s="121"/>
      <c r="H390" s="121"/>
    </row>
    <row r="391">
      <c r="A391" s="121"/>
      <c r="B391" s="121"/>
      <c r="C391" s="121"/>
      <c r="D391" s="121"/>
      <c r="E391" s="121"/>
      <c r="F391" s="121"/>
      <c r="G391" s="121"/>
      <c r="H391" s="121"/>
    </row>
    <row r="392">
      <c r="A392" s="121"/>
      <c r="B392" s="121"/>
      <c r="C392" s="121"/>
      <c r="D392" s="121"/>
      <c r="E392" s="121"/>
      <c r="F392" s="121"/>
      <c r="G392" s="121"/>
      <c r="H392" s="121"/>
    </row>
    <row r="393">
      <c r="A393" s="121"/>
      <c r="B393" s="121"/>
      <c r="C393" s="121"/>
      <c r="D393" s="121"/>
      <c r="E393" s="121"/>
      <c r="F393" s="121"/>
      <c r="G393" s="121"/>
      <c r="H393" s="121"/>
    </row>
    <row r="394">
      <c r="A394" s="121"/>
      <c r="B394" s="121"/>
      <c r="C394" s="121"/>
      <c r="D394" s="121"/>
      <c r="E394" s="121"/>
      <c r="F394" s="121"/>
      <c r="G394" s="121"/>
      <c r="H394" s="121"/>
    </row>
    <row r="395">
      <c r="A395" s="121"/>
      <c r="B395" s="121"/>
      <c r="C395" s="121"/>
      <c r="D395" s="121"/>
      <c r="E395" s="121"/>
      <c r="F395" s="121"/>
      <c r="G395" s="121"/>
      <c r="H395" s="121"/>
    </row>
    <row r="396">
      <c r="A396" s="121"/>
      <c r="B396" s="121"/>
      <c r="C396" s="121"/>
      <c r="D396" s="121"/>
      <c r="E396" s="121"/>
      <c r="F396" s="121"/>
      <c r="G396" s="121"/>
      <c r="H396" s="121"/>
    </row>
    <row r="397">
      <c r="A397" s="121"/>
      <c r="B397" s="121"/>
      <c r="C397" s="121"/>
      <c r="D397" s="121"/>
      <c r="E397" s="121"/>
      <c r="F397" s="121"/>
      <c r="G397" s="121"/>
      <c r="H397" s="121"/>
    </row>
    <row r="398">
      <c r="A398" s="121"/>
      <c r="B398" s="121"/>
      <c r="C398" s="121"/>
      <c r="D398" s="121"/>
      <c r="E398" s="121"/>
      <c r="F398" s="121"/>
      <c r="G398" s="121"/>
      <c r="H398" s="121"/>
    </row>
    <row r="399">
      <c r="A399" s="121"/>
      <c r="B399" s="121"/>
      <c r="C399" s="121"/>
      <c r="D399" s="121"/>
      <c r="E399" s="121"/>
      <c r="F399" s="121"/>
      <c r="G399" s="121"/>
      <c r="H399" s="121"/>
    </row>
    <row r="400">
      <c r="A400" s="121"/>
      <c r="B400" s="121"/>
      <c r="C400" s="121"/>
      <c r="D400" s="121"/>
      <c r="E400" s="121"/>
      <c r="F400" s="121"/>
      <c r="G400" s="121"/>
      <c r="H400" s="121"/>
    </row>
    <row r="401">
      <c r="A401" s="121"/>
      <c r="B401" s="121"/>
      <c r="C401" s="121"/>
      <c r="D401" s="121"/>
      <c r="E401" s="121"/>
      <c r="F401" s="121"/>
      <c r="G401" s="121"/>
      <c r="H401" s="121"/>
    </row>
    <row r="402">
      <c r="A402" s="121"/>
      <c r="B402" s="121"/>
      <c r="C402" s="121"/>
      <c r="D402" s="121"/>
      <c r="E402" s="121"/>
      <c r="F402" s="121"/>
      <c r="G402" s="121"/>
      <c r="H402" s="121"/>
    </row>
    <row r="403">
      <c r="A403" s="121"/>
      <c r="B403" s="121"/>
      <c r="C403" s="121"/>
      <c r="D403" s="121"/>
      <c r="E403" s="121"/>
      <c r="F403" s="121"/>
      <c r="G403" s="121"/>
      <c r="H403" s="121"/>
    </row>
    <row r="404">
      <c r="A404" s="121"/>
      <c r="B404" s="121"/>
      <c r="C404" s="121"/>
      <c r="D404" s="121"/>
      <c r="E404" s="121"/>
      <c r="F404" s="121"/>
      <c r="G404" s="121"/>
      <c r="H404" s="121"/>
    </row>
    <row r="405">
      <c r="A405" s="121"/>
      <c r="B405" s="121"/>
      <c r="C405" s="121"/>
      <c r="D405" s="121"/>
      <c r="E405" s="121"/>
      <c r="F405" s="121"/>
      <c r="G405" s="121"/>
      <c r="H405" s="121"/>
    </row>
    <row r="406">
      <c r="A406" s="121"/>
      <c r="B406" s="121"/>
      <c r="C406" s="121"/>
      <c r="D406" s="121"/>
      <c r="E406" s="121"/>
      <c r="F406" s="121"/>
      <c r="G406" s="121"/>
      <c r="H406" s="121"/>
    </row>
    <row r="407">
      <c r="A407" s="121"/>
      <c r="B407" s="121"/>
      <c r="C407" s="121"/>
      <c r="D407" s="121"/>
      <c r="E407" s="121"/>
      <c r="F407" s="121"/>
      <c r="G407" s="121"/>
      <c r="H407" s="121"/>
    </row>
    <row r="408">
      <c r="A408" s="121"/>
      <c r="B408" s="121"/>
      <c r="C408" s="121"/>
      <c r="D408" s="121"/>
      <c r="E408" s="121"/>
      <c r="F408" s="121"/>
      <c r="G408" s="121"/>
      <c r="H408" s="121"/>
    </row>
    <row r="409">
      <c r="A409" s="121"/>
      <c r="B409" s="121"/>
      <c r="C409" s="121"/>
      <c r="D409" s="121"/>
      <c r="E409" s="121"/>
      <c r="F409" s="121"/>
      <c r="G409" s="121"/>
      <c r="H409" s="121"/>
    </row>
    <row r="410">
      <c r="A410" s="121"/>
      <c r="B410" s="121"/>
      <c r="C410" s="121"/>
      <c r="D410" s="121"/>
      <c r="E410" s="121"/>
      <c r="F410" s="121"/>
      <c r="G410" s="121"/>
      <c r="H410" s="121"/>
    </row>
    <row r="411">
      <c r="A411" s="121"/>
      <c r="B411" s="121"/>
      <c r="C411" s="121"/>
      <c r="D411" s="121"/>
      <c r="E411" s="121"/>
      <c r="F411" s="121"/>
      <c r="G411" s="121"/>
      <c r="H411" s="121"/>
    </row>
    <row r="412">
      <c r="A412" s="121"/>
      <c r="B412" s="121"/>
      <c r="C412" s="121"/>
      <c r="D412" s="121"/>
      <c r="E412" s="121"/>
      <c r="F412" s="121"/>
      <c r="G412" s="121"/>
      <c r="H412" s="121"/>
    </row>
    <row r="413">
      <c r="A413" s="121"/>
      <c r="B413" s="121"/>
      <c r="C413" s="121"/>
      <c r="D413" s="121"/>
      <c r="E413" s="121"/>
      <c r="F413" s="121"/>
      <c r="G413" s="121"/>
      <c r="H413" s="121"/>
    </row>
    <row r="414">
      <c r="A414" s="121"/>
      <c r="B414" s="121"/>
      <c r="C414" s="121"/>
      <c r="D414" s="121"/>
      <c r="E414" s="121"/>
      <c r="F414" s="121"/>
      <c r="G414" s="121"/>
      <c r="H414" s="121"/>
    </row>
    <row r="415">
      <c r="A415" s="121"/>
      <c r="B415" s="121"/>
      <c r="C415" s="121"/>
      <c r="D415" s="121"/>
      <c r="E415" s="121"/>
      <c r="F415" s="121"/>
      <c r="G415" s="121"/>
      <c r="H415" s="121"/>
    </row>
    <row r="416">
      <c r="A416" s="121"/>
      <c r="B416" s="121"/>
      <c r="C416" s="121"/>
      <c r="D416" s="121"/>
      <c r="E416" s="121"/>
      <c r="F416" s="121"/>
      <c r="G416" s="121"/>
      <c r="H416" s="121"/>
    </row>
    <row r="417">
      <c r="A417" s="121"/>
      <c r="B417" s="121"/>
      <c r="C417" s="121"/>
      <c r="D417" s="121"/>
      <c r="E417" s="121"/>
      <c r="F417" s="121"/>
      <c r="G417" s="121"/>
      <c r="H417" s="121"/>
    </row>
    <row r="418">
      <c r="A418" s="121"/>
      <c r="B418" s="121"/>
      <c r="C418" s="121"/>
      <c r="D418" s="121"/>
      <c r="E418" s="121"/>
      <c r="F418" s="121"/>
      <c r="G418" s="121"/>
      <c r="H418" s="121"/>
    </row>
    <row r="419">
      <c r="A419" s="121"/>
      <c r="B419" s="121"/>
      <c r="C419" s="121"/>
      <c r="D419" s="121"/>
      <c r="E419" s="121"/>
      <c r="F419" s="121"/>
      <c r="G419" s="121"/>
      <c r="H419" s="121"/>
    </row>
    <row r="420">
      <c r="A420" s="121"/>
      <c r="B420" s="121"/>
      <c r="C420" s="121"/>
      <c r="D420" s="121"/>
      <c r="E420" s="121"/>
      <c r="F420" s="121"/>
      <c r="G420" s="121"/>
      <c r="H420" s="121"/>
    </row>
    <row r="421">
      <c r="A421" s="121"/>
      <c r="B421" s="121"/>
      <c r="C421" s="121"/>
      <c r="D421" s="121"/>
      <c r="E421" s="121"/>
      <c r="F421" s="121"/>
      <c r="G421" s="121"/>
      <c r="H421" s="121"/>
    </row>
    <row r="422">
      <c r="A422" s="121"/>
      <c r="B422" s="121"/>
      <c r="C422" s="121"/>
      <c r="D422" s="121"/>
      <c r="E422" s="121"/>
      <c r="F422" s="121"/>
      <c r="G422" s="121"/>
      <c r="H422" s="121"/>
    </row>
    <row r="423">
      <c r="A423" s="121"/>
      <c r="B423" s="121"/>
      <c r="C423" s="121"/>
      <c r="D423" s="121"/>
      <c r="E423" s="121"/>
      <c r="F423" s="121"/>
      <c r="G423" s="121"/>
      <c r="H423" s="121"/>
    </row>
    <row r="424">
      <c r="A424" s="121"/>
      <c r="B424" s="121"/>
      <c r="C424" s="121"/>
      <c r="D424" s="121"/>
      <c r="E424" s="121"/>
      <c r="F424" s="121"/>
      <c r="G424" s="121"/>
      <c r="H424" s="121"/>
    </row>
    <row r="425">
      <c r="A425" s="121"/>
      <c r="B425" s="121"/>
      <c r="C425" s="121"/>
      <c r="D425" s="121"/>
      <c r="E425" s="121"/>
      <c r="F425" s="121"/>
      <c r="G425" s="121"/>
      <c r="H425" s="121"/>
    </row>
    <row r="426">
      <c r="A426" s="121"/>
      <c r="B426" s="121"/>
      <c r="C426" s="121"/>
      <c r="D426" s="121"/>
      <c r="E426" s="121"/>
      <c r="F426" s="121"/>
      <c r="G426" s="121"/>
      <c r="H426" s="121"/>
    </row>
    <row r="427">
      <c r="A427" s="121"/>
      <c r="B427" s="121"/>
      <c r="C427" s="121"/>
      <c r="D427" s="121"/>
      <c r="E427" s="121"/>
      <c r="F427" s="121"/>
      <c r="G427" s="121"/>
      <c r="H427" s="121"/>
    </row>
    <row r="428">
      <c r="A428" s="121"/>
      <c r="B428" s="121"/>
      <c r="C428" s="121"/>
      <c r="D428" s="121"/>
      <c r="E428" s="121"/>
      <c r="F428" s="121"/>
      <c r="G428" s="121"/>
      <c r="H428" s="121"/>
    </row>
    <row r="429">
      <c r="A429" s="121"/>
      <c r="B429" s="121"/>
      <c r="C429" s="121"/>
      <c r="D429" s="121"/>
      <c r="E429" s="121"/>
      <c r="F429" s="121"/>
      <c r="G429" s="121"/>
      <c r="H429" s="121"/>
    </row>
    <row r="430">
      <c r="A430" s="121"/>
      <c r="B430" s="121"/>
      <c r="C430" s="121"/>
      <c r="D430" s="121"/>
      <c r="E430" s="121"/>
      <c r="F430" s="121"/>
      <c r="G430" s="121"/>
      <c r="H430" s="121"/>
    </row>
    <row r="431">
      <c r="A431" s="121"/>
      <c r="B431" s="121"/>
      <c r="C431" s="121"/>
      <c r="D431" s="121"/>
      <c r="E431" s="121"/>
      <c r="F431" s="121"/>
      <c r="G431" s="121"/>
      <c r="H431" s="121"/>
    </row>
    <row r="432">
      <c r="A432" s="121"/>
      <c r="B432" s="121"/>
      <c r="C432" s="121"/>
      <c r="D432" s="121"/>
      <c r="E432" s="121"/>
      <c r="F432" s="121"/>
      <c r="G432" s="121"/>
      <c r="H432" s="121"/>
    </row>
    <row r="433">
      <c r="A433" s="121"/>
      <c r="B433" s="121"/>
      <c r="C433" s="121"/>
      <c r="D433" s="121"/>
      <c r="E433" s="121"/>
      <c r="F433" s="121"/>
      <c r="G433" s="121"/>
      <c r="H433" s="121"/>
    </row>
    <row r="434">
      <c r="A434" s="121"/>
      <c r="B434" s="121"/>
      <c r="C434" s="121"/>
      <c r="D434" s="121"/>
      <c r="E434" s="121"/>
      <c r="F434" s="121"/>
      <c r="G434" s="121"/>
      <c r="H434" s="121"/>
    </row>
    <row r="435">
      <c r="A435" s="121"/>
      <c r="B435" s="121"/>
      <c r="C435" s="121"/>
      <c r="D435" s="121"/>
      <c r="E435" s="121"/>
      <c r="F435" s="121"/>
      <c r="G435" s="121"/>
      <c r="H435" s="121"/>
    </row>
    <row r="436">
      <c r="A436" s="121"/>
      <c r="B436" s="121"/>
      <c r="C436" s="121"/>
      <c r="D436" s="121"/>
      <c r="E436" s="121"/>
      <c r="F436" s="121"/>
      <c r="G436" s="121"/>
      <c r="H436" s="121"/>
    </row>
    <row r="437">
      <c r="A437" s="121"/>
      <c r="B437" s="121"/>
      <c r="C437" s="121"/>
      <c r="D437" s="121"/>
      <c r="E437" s="121"/>
      <c r="F437" s="121"/>
      <c r="G437" s="121"/>
      <c r="H437" s="121"/>
    </row>
    <row r="438">
      <c r="A438" s="121"/>
      <c r="B438" s="121"/>
      <c r="C438" s="121"/>
      <c r="D438" s="121"/>
      <c r="E438" s="121"/>
      <c r="F438" s="121"/>
      <c r="G438" s="121"/>
      <c r="H438" s="121"/>
    </row>
    <row r="439">
      <c r="A439" s="121"/>
      <c r="B439" s="121"/>
      <c r="C439" s="121"/>
      <c r="D439" s="121"/>
      <c r="E439" s="121"/>
      <c r="F439" s="121"/>
      <c r="G439" s="121"/>
      <c r="H439" s="121"/>
    </row>
    <row r="440">
      <c r="A440" s="121"/>
      <c r="B440" s="121"/>
      <c r="C440" s="121"/>
      <c r="D440" s="121"/>
      <c r="E440" s="121"/>
      <c r="F440" s="121"/>
      <c r="G440" s="121"/>
      <c r="H440" s="121"/>
    </row>
    <row r="441">
      <c r="A441" s="121"/>
      <c r="B441" s="121"/>
      <c r="C441" s="121"/>
      <c r="D441" s="121"/>
      <c r="E441" s="121"/>
      <c r="F441" s="121"/>
      <c r="G441" s="121"/>
      <c r="H441" s="121"/>
    </row>
    <row r="442">
      <c r="A442" s="121"/>
      <c r="B442" s="121"/>
      <c r="C442" s="121"/>
      <c r="D442" s="121"/>
      <c r="E442" s="121"/>
      <c r="F442" s="121"/>
      <c r="G442" s="121"/>
      <c r="H442" s="121"/>
    </row>
    <row r="443">
      <c r="A443" s="121"/>
      <c r="B443" s="121"/>
      <c r="C443" s="121"/>
      <c r="D443" s="121"/>
      <c r="E443" s="121"/>
      <c r="F443" s="121"/>
      <c r="G443" s="121"/>
      <c r="H443" s="121"/>
    </row>
    <row r="444">
      <c r="A444" s="121"/>
      <c r="B444" s="121"/>
      <c r="C444" s="121"/>
      <c r="D444" s="121"/>
      <c r="E444" s="121"/>
      <c r="F444" s="121"/>
      <c r="G444" s="121"/>
      <c r="H444" s="121"/>
    </row>
    <row r="445">
      <c r="A445" s="121"/>
      <c r="B445" s="121"/>
      <c r="C445" s="121"/>
      <c r="D445" s="121"/>
      <c r="E445" s="121"/>
      <c r="F445" s="121"/>
      <c r="G445" s="121"/>
      <c r="H445" s="121"/>
    </row>
    <row r="446">
      <c r="A446" s="121"/>
      <c r="B446" s="121"/>
      <c r="C446" s="121"/>
      <c r="D446" s="121"/>
      <c r="E446" s="121"/>
      <c r="F446" s="121"/>
      <c r="G446" s="121"/>
      <c r="H446" s="121"/>
    </row>
    <row r="447">
      <c r="A447" s="121"/>
      <c r="B447" s="121"/>
      <c r="C447" s="121"/>
      <c r="D447" s="121"/>
      <c r="E447" s="121"/>
      <c r="F447" s="121"/>
      <c r="G447" s="121"/>
      <c r="H447" s="121"/>
    </row>
    <row r="448">
      <c r="A448" s="121"/>
      <c r="B448" s="121"/>
      <c r="C448" s="121"/>
      <c r="D448" s="121"/>
      <c r="E448" s="121"/>
      <c r="F448" s="121"/>
      <c r="G448" s="121"/>
      <c r="H448" s="121"/>
    </row>
    <row r="449">
      <c r="A449" s="121"/>
      <c r="B449" s="121"/>
      <c r="C449" s="121"/>
      <c r="D449" s="121"/>
      <c r="E449" s="121"/>
      <c r="F449" s="121"/>
      <c r="G449" s="121"/>
      <c r="H449" s="121"/>
    </row>
    <row r="450">
      <c r="A450" s="121"/>
      <c r="B450" s="121"/>
      <c r="C450" s="121"/>
      <c r="D450" s="121"/>
      <c r="E450" s="121"/>
      <c r="F450" s="121"/>
      <c r="G450" s="121"/>
      <c r="H450" s="121"/>
    </row>
    <row r="451">
      <c r="A451" s="121"/>
      <c r="B451" s="121"/>
      <c r="C451" s="121"/>
      <c r="D451" s="121"/>
      <c r="E451" s="121"/>
      <c r="F451" s="121"/>
      <c r="G451" s="121"/>
      <c r="H451" s="121"/>
    </row>
    <row r="452">
      <c r="A452" s="121"/>
      <c r="B452" s="121"/>
      <c r="C452" s="121"/>
      <c r="D452" s="121"/>
      <c r="E452" s="121"/>
      <c r="F452" s="121"/>
      <c r="G452" s="121"/>
      <c r="H452" s="121"/>
    </row>
    <row r="453">
      <c r="A453" s="121"/>
      <c r="B453" s="121"/>
      <c r="C453" s="121"/>
      <c r="D453" s="121"/>
      <c r="E453" s="121"/>
      <c r="F453" s="121"/>
      <c r="G453" s="121"/>
      <c r="H453" s="121"/>
    </row>
    <row r="454">
      <c r="A454" s="121"/>
      <c r="B454" s="121"/>
      <c r="C454" s="121"/>
      <c r="D454" s="121"/>
      <c r="E454" s="121"/>
      <c r="F454" s="121"/>
      <c r="G454" s="121"/>
      <c r="H454" s="121"/>
    </row>
    <row r="455">
      <c r="A455" s="121"/>
      <c r="B455" s="121"/>
      <c r="C455" s="121"/>
      <c r="D455" s="121"/>
      <c r="E455" s="121"/>
      <c r="F455" s="121"/>
      <c r="G455" s="121"/>
      <c r="H455" s="121"/>
    </row>
    <row r="456">
      <c r="A456" s="121"/>
      <c r="B456" s="121"/>
      <c r="C456" s="121"/>
      <c r="D456" s="121"/>
      <c r="E456" s="121"/>
      <c r="F456" s="121"/>
      <c r="G456" s="121"/>
      <c r="H456" s="121"/>
    </row>
    <row r="457">
      <c r="A457" s="121"/>
      <c r="B457" s="121"/>
      <c r="C457" s="121"/>
      <c r="D457" s="121"/>
      <c r="E457" s="121"/>
      <c r="F457" s="121"/>
      <c r="G457" s="121"/>
      <c r="H457" s="121"/>
    </row>
    <row r="458">
      <c r="A458" s="121"/>
      <c r="B458" s="121"/>
      <c r="C458" s="121"/>
      <c r="D458" s="121"/>
      <c r="E458" s="121"/>
      <c r="F458" s="121"/>
      <c r="G458" s="121"/>
      <c r="H458" s="121"/>
    </row>
    <row r="459">
      <c r="A459" s="121"/>
      <c r="B459" s="121"/>
      <c r="C459" s="121"/>
      <c r="D459" s="121"/>
      <c r="E459" s="121"/>
      <c r="F459" s="121"/>
      <c r="G459" s="121"/>
      <c r="H459" s="121"/>
    </row>
    <row r="460">
      <c r="A460" s="121"/>
      <c r="B460" s="121"/>
      <c r="C460" s="121"/>
      <c r="D460" s="121"/>
      <c r="E460" s="121"/>
      <c r="F460" s="121"/>
      <c r="G460" s="121"/>
      <c r="H460" s="121"/>
    </row>
    <row r="461">
      <c r="A461" s="121"/>
      <c r="B461" s="121"/>
      <c r="C461" s="121"/>
      <c r="D461" s="121"/>
      <c r="E461" s="121"/>
      <c r="F461" s="121"/>
      <c r="G461" s="121"/>
      <c r="H461" s="121"/>
    </row>
    <row r="462">
      <c r="A462" s="121"/>
      <c r="B462" s="121"/>
      <c r="C462" s="121"/>
      <c r="D462" s="121"/>
      <c r="E462" s="121"/>
      <c r="F462" s="121"/>
      <c r="G462" s="121"/>
      <c r="H462" s="121"/>
    </row>
    <row r="463">
      <c r="A463" s="121"/>
      <c r="B463" s="121"/>
      <c r="C463" s="121"/>
      <c r="D463" s="121"/>
      <c r="E463" s="121"/>
      <c r="F463" s="121"/>
      <c r="G463" s="121"/>
      <c r="H463" s="121"/>
    </row>
    <row r="464">
      <c r="A464" s="121"/>
      <c r="B464" s="121"/>
      <c r="C464" s="121"/>
      <c r="D464" s="121"/>
      <c r="E464" s="121"/>
      <c r="F464" s="121"/>
      <c r="G464" s="121"/>
      <c r="H464" s="121"/>
    </row>
    <row r="465">
      <c r="A465" s="121"/>
      <c r="B465" s="121"/>
      <c r="C465" s="121"/>
      <c r="D465" s="121"/>
      <c r="E465" s="121"/>
      <c r="F465" s="121"/>
      <c r="G465" s="121"/>
      <c r="H465" s="121"/>
    </row>
    <row r="466">
      <c r="A466" s="121"/>
      <c r="B466" s="121"/>
      <c r="C466" s="121"/>
      <c r="D466" s="121"/>
      <c r="E466" s="121"/>
      <c r="F466" s="121"/>
      <c r="G466" s="121"/>
      <c r="H466" s="121"/>
    </row>
    <row r="467">
      <c r="A467" s="121"/>
      <c r="B467" s="121"/>
      <c r="C467" s="121"/>
      <c r="D467" s="121"/>
      <c r="E467" s="121"/>
      <c r="F467" s="121"/>
      <c r="G467" s="121"/>
      <c r="H467" s="121"/>
    </row>
    <row r="468">
      <c r="A468" s="121"/>
      <c r="B468" s="121"/>
      <c r="C468" s="121"/>
      <c r="D468" s="121"/>
      <c r="E468" s="121"/>
      <c r="F468" s="121"/>
      <c r="G468" s="121"/>
      <c r="H468" s="121"/>
    </row>
    <row r="469">
      <c r="A469" s="121"/>
      <c r="B469" s="121"/>
      <c r="C469" s="121"/>
      <c r="D469" s="121"/>
      <c r="E469" s="121"/>
      <c r="F469" s="121"/>
      <c r="G469" s="121"/>
      <c r="H469" s="121"/>
    </row>
    <row r="470">
      <c r="A470" s="121"/>
      <c r="B470" s="121"/>
      <c r="C470" s="121"/>
      <c r="D470" s="121"/>
      <c r="E470" s="121"/>
      <c r="F470" s="121"/>
      <c r="G470" s="121"/>
      <c r="H470" s="121"/>
    </row>
    <row r="471">
      <c r="A471" s="121"/>
      <c r="B471" s="121"/>
      <c r="C471" s="121"/>
      <c r="D471" s="121"/>
      <c r="E471" s="121"/>
      <c r="F471" s="121"/>
      <c r="G471" s="121"/>
      <c r="H471" s="121"/>
    </row>
    <row r="472">
      <c r="A472" s="121"/>
      <c r="B472" s="121"/>
      <c r="C472" s="121"/>
      <c r="D472" s="121"/>
      <c r="E472" s="121"/>
      <c r="F472" s="121"/>
      <c r="G472" s="121"/>
      <c r="H472" s="121"/>
    </row>
    <row r="473">
      <c r="A473" s="121"/>
      <c r="B473" s="121"/>
      <c r="C473" s="121"/>
      <c r="D473" s="121"/>
      <c r="E473" s="121"/>
      <c r="F473" s="121"/>
      <c r="G473" s="121"/>
      <c r="H473" s="121"/>
    </row>
    <row r="474">
      <c r="A474" s="121"/>
      <c r="B474" s="121"/>
      <c r="C474" s="121"/>
      <c r="D474" s="121"/>
      <c r="E474" s="121"/>
      <c r="F474" s="121"/>
      <c r="G474" s="121"/>
      <c r="H474" s="121"/>
    </row>
    <row r="475">
      <c r="A475" s="121"/>
      <c r="B475" s="121"/>
      <c r="C475" s="121"/>
      <c r="D475" s="121"/>
      <c r="E475" s="121"/>
      <c r="F475" s="121"/>
      <c r="G475" s="121"/>
      <c r="H475" s="121"/>
    </row>
    <row r="476">
      <c r="A476" s="121"/>
      <c r="B476" s="121"/>
      <c r="C476" s="121"/>
      <c r="D476" s="121"/>
      <c r="E476" s="121"/>
      <c r="F476" s="121"/>
      <c r="G476" s="121"/>
      <c r="H476" s="121"/>
    </row>
    <row r="477">
      <c r="A477" s="121"/>
      <c r="B477" s="121"/>
      <c r="C477" s="121"/>
      <c r="D477" s="121"/>
      <c r="E477" s="121"/>
      <c r="F477" s="121"/>
      <c r="G477" s="121"/>
      <c r="H477" s="121"/>
    </row>
    <row r="478">
      <c r="A478" s="121"/>
      <c r="B478" s="121"/>
      <c r="C478" s="121"/>
      <c r="D478" s="121"/>
      <c r="E478" s="121"/>
      <c r="F478" s="121"/>
      <c r="G478" s="121"/>
      <c r="H478" s="121"/>
    </row>
    <row r="479">
      <c r="A479" s="121"/>
      <c r="B479" s="121"/>
      <c r="C479" s="121"/>
      <c r="D479" s="121"/>
      <c r="E479" s="121"/>
      <c r="F479" s="121"/>
      <c r="G479" s="121"/>
      <c r="H479" s="121"/>
    </row>
    <row r="480">
      <c r="A480" s="121"/>
      <c r="B480" s="121"/>
      <c r="C480" s="121"/>
      <c r="D480" s="121"/>
      <c r="E480" s="121"/>
      <c r="F480" s="121"/>
      <c r="G480" s="121"/>
      <c r="H480" s="121"/>
    </row>
    <row r="481">
      <c r="A481" s="121"/>
      <c r="B481" s="121"/>
      <c r="C481" s="121"/>
      <c r="D481" s="121"/>
      <c r="E481" s="121"/>
      <c r="F481" s="121"/>
      <c r="G481" s="121"/>
      <c r="H481" s="121"/>
    </row>
    <row r="482">
      <c r="A482" s="121"/>
      <c r="B482" s="121"/>
      <c r="C482" s="121"/>
      <c r="D482" s="121"/>
      <c r="E482" s="121"/>
      <c r="F482" s="121"/>
      <c r="G482" s="121"/>
      <c r="H482" s="121"/>
    </row>
    <row r="483">
      <c r="A483" s="121"/>
      <c r="B483" s="121"/>
      <c r="C483" s="121"/>
      <c r="D483" s="121"/>
      <c r="E483" s="121"/>
      <c r="F483" s="121"/>
      <c r="G483" s="121"/>
      <c r="H483" s="121"/>
    </row>
    <row r="484">
      <c r="A484" s="121"/>
      <c r="B484" s="121"/>
      <c r="C484" s="121"/>
      <c r="D484" s="121"/>
      <c r="E484" s="121"/>
      <c r="F484" s="121"/>
      <c r="G484" s="121"/>
      <c r="H484" s="121"/>
    </row>
    <row r="485">
      <c r="A485" s="121"/>
      <c r="B485" s="121"/>
      <c r="C485" s="121"/>
      <c r="D485" s="121"/>
      <c r="E485" s="121"/>
      <c r="F485" s="121"/>
      <c r="G485" s="121"/>
      <c r="H485" s="121"/>
    </row>
    <row r="486">
      <c r="A486" s="121"/>
      <c r="B486" s="121"/>
      <c r="C486" s="121"/>
      <c r="D486" s="121"/>
      <c r="E486" s="121"/>
      <c r="F486" s="121"/>
      <c r="G486" s="121"/>
      <c r="H486" s="121"/>
    </row>
    <row r="487">
      <c r="A487" s="121"/>
      <c r="B487" s="121"/>
      <c r="C487" s="121"/>
      <c r="D487" s="121"/>
      <c r="E487" s="121"/>
      <c r="F487" s="121"/>
      <c r="G487" s="121"/>
      <c r="H487" s="121"/>
    </row>
    <row r="488">
      <c r="A488" s="121"/>
      <c r="B488" s="121"/>
      <c r="C488" s="121"/>
      <c r="D488" s="121"/>
      <c r="E488" s="121"/>
      <c r="F488" s="121"/>
      <c r="G488" s="121"/>
      <c r="H488" s="121"/>
    </row>
    <row r="489">
      <c r="A489" s="121"/>
      <c r="B489" s="121"/>
      <c r="C489" s="121"/>
      <c r="D489" s="121"/>
      <c r="E489" s="121"/>
      <c r="F489" s="121"/>
      <c r="G489" s="121"/>
      <c r="H489" s="121"/>
    </row>
    <row r="490">
      <c r="A490" s="121"/>
      <c r="B490" s="121"/>
      <c r="C490" s="121"/>
      <c r="D490" s="121"/>
      <c r="E490" s="121"/>
      <c r="F490" s="121"/>
      <c r="G490" s="121"/>
      <c r="H490" s="121"/>
    </row>
    <row r="491">
      <c r="A491" s="121"/>
      <c r="B491" s="121"/>
      <c r="C491" s="121"/>
      <c r="D491" s="121"/>
      <c r="E491" s="121"/>
      <c r="F491" s="121"/>
      <c r="G491" s="121"/>
      <c r="H491" s="121"/>
    </row>
    <row r="492">
      <c r="A492" s="121"/>
      <c r="B492" s="121"/>
      <c r="C492" s="121"/>
      <c r="D492" s="121"/>
      <c r="E492" s="121"/>
      <c r="F492" s="121"/>
      <c r="G492" s="121"/>
      <c r="H492" s="121"/>
    </row>
    <row r="493">
      <c r="A493" s="121"/>
      <c r="B493" s="121"/>
      <c r="C493" s="121"/>
      <c r="D493" s="121"/>
      <c r="E493" s="121"/>
      <c r="F493" s="121"/>
      <c r="G493" s="121"/>
      <c r="H493" s="121"/>
    </row>
    <row r="494">
      <c r="A494" s="121"/>
      <c r="B494" s="121"/>
      <c r="C494" s="121"/>
      <c r="D494" s="121"/>
      <c r="E494" s="121"/>
      <c r="F494" s="121"/>
      <c r="G494" s="121"/>
      <c r="H494" s="121"/>
    </row>
    <row r="495">
      <c r="A495" s="121"/>
      <c r="B495" s="121"/>
      <c r="C495" s="121"/>
      <c r="D495" s="121"/>
      <c r="E495" s="121"/>
      <c r="F495" s="121"/>
      <c r="G495" s="121"/>
      <c r="H495" s="121"/>
    </row>
    <row r="496">
      <c r="A496" s="121"/>
      <c r="B496" s="121"/>
      <c r="C496" s="121"/>
      <c r="D496" s="121"/>
      <c r="E496" s="121"/>
      <c r="F496" s="121"/>
      <c r="G496" s="121"/>
      <c r="H496" s="121"/>
    </row>
    <row r="497">
      <c r="A497" s="121"/>
      <c r="B497" s="121"/>
      <c r="C497" s="121"/>
      <c r="D497" s="121"/>
      <c r="E497" s="121"/>
      <c r="F497" s="121"/>
      <c r="G497" s="121"/>
      <c r="H497" s="121"/>
    </row>
    <row r="498">
      <c r="A498" s="121"/>
      <c r="B498" s="121"/>
      <c r="C498" s="121"/>
      <c r="D498" s="121"/>
      <c r="E498" s="121"/>
      <c r="F498" s="121"/>
      <c r="G498" s="121"/>
      <c r="H498" s="121"/>
    </row>
    <row r="499">
      <c r="A499" s="121"/>
      <c r="B499" s="121"/>
      <c r="C499" s="121"/>
      <c r="D499" s="121"/>
      <c r="E499" s="121"/>
      <c r="F499" s="121"/>
      <c r="G499" s="121"/>
      <c r="H499" s="121"/>
    </row>
    <row r="500">
      <c r="A500" s="121"/>
      <c r="B500" s="121"/>
      <c r="C500" s="121"/>
      <c r="D500" s="121"/>
      <c r="E500" s="121"/>
      <c r="F500" s="121"/>
      <c r="G500" s="121"/>
      <c r="H500" s="121"/>
    </row>
    <row r="501">
      <c r="A501" s="121"/>
      <c r="B501" s="121"/>
      <c r="C501" s="121"/>
      <c r="D501" s="121"/>
      <c r="E501" s="121"/>
      <c r="F501" s="121"/>
      <c r="G501" s="121"/>
      <c r="H501" s="121"/>
    </row>
    <row r="502">
      <c r="A502" s="121"/>
      <c r="B502" s="121"/>
      <c r="C502" s="121"/>
      <c r="D502" s="121"/>
      <c r="E502" s="121"/>
      <c r="F502" s="121"/>
      <c r="G502" s="121"/>
      <c r="H502" s="121"/>
    </row>
    <row r="503">
      <c r="A503" s="121"/>
      <c r="B503" s="121"/>
      <c r="C503" s="121"/>
      <c r="D503" s="121"/>
      <c r="E503" s="121"/>
      <c r="F503" s="121"/>
      <c r="G503" s="121"/>
      <c r="H503" s="121"/>
    </row>
    <row r="504">
      <c r="A504" s="121"/>
      <c r="B504" s="121"/>
      <c r="C504" s="121"/>
      <c r="D504" s="121"/>
      <c r="E504" s="121"/>
      <c r="F504" s="121"/>
      <c r="G504" s="121"/>
      <c r="H504" s="121"/>
    </row>
    <row r="505">
      <c r="A505" s="121"/>
      <c r="B505" s="121"/>
      <c r="C505" s="121"/>
      <c r="D505" s="121"/>
      <c r="E505" s="121"/>
      <c r="F505" s="121"/>
      <c r="G505" s="121"/>
      <c r="H505" s="121"/>
    </row>
    <row r="506">
      <c r="A506" s="121"/>
      <c r="B506" s="121"/>
      <c r="C506" s="121"/>
      <c r="D506" s="121"/>
      <c r="E506" s="121"/>
      <c r="F506" s="121"/>
      <c r="G506" s="121"/>
      <c r="H506" s="121"/>
    </row>
    <row r="507">
      <c r="A507" s="121"/>
      <c r="B507" s="121"/>
      <c r="C507" s="121"/>
      <c r="D507" s="121"/>
      <c r="E507" s="121"/>
      <c r="F507" s="121"/>
      <c r="G507" s="121"/>
      <c r="H507" s="121"/>
    </row>
    <row r="508">
      <c r="A508" s="121"/>
      <c r="B508" s="121"/>
      <c r="C508" s="121"/>
      <c r="D508" s="121"/>
      <c r="E508" s="121"/>
      <c r="F508" s="121"/>
      <c r="G508" s="121"/>
      <c r="H508" s="121"/>
    </row>
    <row r="509">
      <c r="A509" s="121"/>
      <c r="B509" s="121"/>
      <c r="C509" s="121"/>
      <c r="D509" s="121"/>
      <c r="E509" s="121"/>
      <c r="F509" s="121"/>
      <c r="G509" s="121"/>
      <c r="H509" s="121"/>
    </row>
    <row r="510">
      <c r="A510" s="121"/>
      <c r="B510" s="121"/>
      <c r="C510" s="121"/>
      <c r="D510" s="121"/>
      <c r="E510" s="121"/>
      <c r="F510" s="121"/>
      <c r="G510" s="121"/>
      <c r="H510" s="121"/>
    </row>
    <row r="511">
      <c r="A511" s="121"/>
      <c r="B511" s="121"/>
      <c r="C511" s="121"/>
      <c r="D511" s="121"/>
      <c r="E511" s="121"/>
      <c r="F511" s="121"/>
      <c r="G511" s="121"/>
      <c r="H511" s="121"/>
    </row>
    <row r="512">
      <c r="A512" s="121"/>
      <c r="B512" s="121"/>
      <c r="C512" s="121"/>
      <c r="D512" s="121"/>
      <c r="E512" s="121"/>
      <c r="F512" s="121"/>
      <c r="G512" s="121"/>
      <c r="H512" s="121"/>
    </row>
    <row r="513">
      <c r="A513" s="121"/>
      <c r="B513" s="121"/>
      <c r="C513" s="121"/>
      <c r="D513" s="121"/>
      <c r="E513" s="121"/>
      <c r="F513" s="121"/>
      <c r="G513" s="121"/>
      <c r="H513" s="121"/>
    </row>
    <row r="514">
      <c r="A514" s="121"/>
      <c r="B514" s="121"/>
      <c r="C514" s="121"/>
      <c r="D514" s="121"/>
      <c r="E514" s="121"/>
      <c r="F514" s="121"/>
      <c r="G514" s="121"/>
      <c r="H514" s="121"/>
    </row>
    <row r="515">
      <c r="A515" s="121"/>
      <c r="B515" s="121"/>
      <c r="C515" s="121"/>
      <c r="D515" s="121"/>
      <c r="E515" s="121"/>
      <c r="F515" s="121"/>
      <c r="G515" s="121"/>
      <c r="H515" s="121"/>
    </row>
    <row r="516">
      <c r="A516" s="121"/>
      <c r="B516" s="121"/>
      <c r="C516" s="121"/>
      <c r="D516" s="121"/>
      <c r="E516" s="121"/>
      <c r="F516" s="121"/>
      <c r="G516" s="121"/>
      <c r="H516" s="121"/>
    </row>
    <row r="517">
      <c r="A517" s="121"/>
      <c r="B517" s="121"/>
      <c r="C517" s="121"/>
      <c r="D517" s="121"/>
      <c r="E517" s="121"/>
      <c r="F517" s="121"/>
      <c r="G517" s="121"/>
      <c r="H517" s="121"/>
    </row>
    <row r="518">
      <c r="A518" s="121"/>
      <c r="B518" s="121"/>
      <c r="C518" s="121"/>
      <c r="D518" s="121"/>
      <c r="E518" s="121"/>
      <c r="F518" s="121"/>
      <c r="G518" s="121"/>
      <c r="H518" s="121"/>
    </row>
    <row r="519">
      <c r="A519" s="121"/>
      <c r="B519" s="121"/>
      <c r="C519" s="121"/>
      <c r="D519" s="121"/>
      <c r="E519" s="121"/>
      <c r="F519" s="121"/>
      <c r="G519" s="121"/>
      <c r="H519" s="121"/>
    </row>
    <row r="520">
      <c r="A520" s="121"/>
      <c r="B520" s="121"/>
      <c r="C520" s="121"/>
      <c r="D520" s="121"/>
      <c r="E520" s="121"/>
      <c r="F520" s="121"/>
      <c r="G520" s="121"/>
      <c r="H520" s="121"/>
    </row>
    <row r="521">
      <c r="A521" s="121"/>
      <c r="B521" s="121"/>
      <c r="C521" s="121"/>
      <c r="D521" s="121"/>
      <c r="E521" s="121"/>
      <c r="F521" s="121"/>
      <c r="G521" s="121"/>
      <c r="H521" s="121"/>
    </row>
    <row r="522">
      <c r="A522" s="121"/>
      <c r="B522" s="121"/>
      <c r="C522" s="121"/>
      <c r="D522" s="121"/>
      <c r="E522" s="121"/>
      <c r="F522" s="121"/>
      <c r="G522" s="121"/>
      <c r="H522" s="121"/>
    </row>
    <row r="523">
      <c r="A523" s="121"/>
      <c r="B523" s="121"/>
      <c r="C523" s="121"/>
      <c r="D523" s="121"/>
      <c r="E523" s="121"/>
      <c r="F523" s="121"/>
      <c r="G523" s="121"/>
      <c r="H523" s="121"/>
    </row>
    <row r="524">
      <c r="A524" s="121"/>
      <c r="B524" s="121"/>
      <c r="C524" s="121"/>
      <c r="D524" s="121"/>
      <c r="E524" s="121"/>
      <c r="F524" s="121"/>
      <c r="G524" s="121"/>
      <c r="H524" s="121"/>
    </row>
    <row r="525">
      <c r="A525" s="121"/>
      <c r="B525" s="121"/>
      <c r="C525" s="121"/>
      <c r="D525" s="121"/>
      <c r="E525" s="121"/>
      <c r="F525" s="121"/>
      <c r="G525" s="121"/>
      <c r="H525" s="121"/>
    </row>
    <row r="526">
      <c r="A526" s="121"/>
      <c r="B526" s="121"/>
      <c r="C526" s="121"/>
      <c r="D526" s="121"/>
      <c r="E526" s="121"/>
      <c r="F526" s="121"/>
      <c r="G526" s="121"/>
      <c r="H526" s="121"/>
    </row>
    <row r="527">
      <c r="A527" s="121"/>
      <c r="B527" s="121"/>
      <c r="C527" s="121"/>
      <c r="D527" s="121"/>
      <c r="E527" s="121"/>
      <c r="F527" s="121"/>
      <c r="G527" s="121"/>
      <c r="H527" s="121"/>
    </row>
    <row r="528">
      <c r="A528" s="121"/>
      <c r="B528" s="121"/>
      <c r="C528" s="121"/>
      <c r="D528" s="121"/>
      <c r="E528" s="121"/>
      <c r="F528" s="121"/>
      <c r="G528" s="121"/>
      <c r="H528" s="121"/>
    </row>
    <row r="529">
      <c r="A529" s="121"/>
      <c r="B529" s="121"/>
      <c r="C529" s="121"/>
      <c r="D529" s="121"/>
      <c r="E529" s="121"/>
      <c r="F529" s="121"/>
      <c r="G529" s="121"/>
      <c r="H529" s="121"/>
    </row>
    <row r="530">
      <c r="A530" s="121"/>
      <c r="B530" s="121"/>
      <c r="C530" s="121"/>
      <c r="D530" s="121"/>
      <c r="E530" s="121"/>
      <c r="F530" s="121"/>
      <c r="G530" s="121"/>
      <c r="H530" s="121"/>
    </row>
    <row r="531">
      <c r="A531" s="121"/>
      <c r="B531" s="121"/>
      <c r="C531" s="121"/>
      <c r="D531" s="121"/>
      <c r="E531" s="121"/>
      <c r="F531" s="121"/>
      <c r="G531" s="121"/>
      <c r="H531" s="121"/>
    </row>
    <row r="532">
      <c r="A532" s="121"/>
      <c r="B532" s="121"/>
      <c r="C532" s="121"/>
      <c r="D532" s="121"/>
      <c r="E532" s="121"/>
      <c r="F532" s="121"/>
      <c r="G532" s="121"/>
      <c r="H532" s="121"/>
    </row>
    <row r="533">
      <c r="A533" s="121"/>
      <c r="B533" s="121"/>
      <c r="C533" s="121"/>
      <c r="D533" s="121"/>
      <c r="E533" s="121"/>
      <c r="F533" s="121"/>
      <c r="G533" s="121"/>
      <c r="H533" s="121"/>
    </row>
    <row r="534">
      <c r="A534" s="121"/>
      <c r="B534" s="121"/>
      <c r="C534" s="121"/>
      <c r="D534" s="121"/>
      <c r="E534" s="121"/>
      <c r="F534" s="121"/>
      <c r="G534" s="121"/>
      <c r="H534" s="121"/>
    </row>
    <row r="535">
      <c r="A535" s="121"/>
      <c r="B535" s="121"/>
      <c r="C535" s="121"/>
      <c r="D535" s="121"/>
      <c r="E535" s="121"/>
      <c r="F535" s="121"/>
      <c r="G535" s="121"/>
      <c r="H535" s="121"/>
    </row>
    <row r="536">
      <c r="A536" s="121"/>
      <c r="B536" s="121"/>
      <c r="C536" s="121"/>
      <c r="D536" s="121"/>
      <c r="E536" s="121"/>
      <c r="F536" s="121"/>
      <c r="G536" s="121"/>
      <c r="H536" s="121"/>
    </row>
    <row r="537">
      <c r="A537" s="121"/>
      <c r="B537" s="121"/>
      <c r="C537" s="121"/>
      <c r="D537" s="121"/>
      <c r="E537" s="121"/>
      <c r="F537" s="121"/>
      <c r="G537" s="121"/>
      <c r="H537" s="121"/>
    </row>
    <row r="538">
      <c r="A538" s="121"/>
      <c r="B538" s="121"/>
      <c r="C538" s="121"/>
      <c r="D538" s="121"/>
      <c r="E538" s="121"/>
      <c r="F538" s="121"/>
      <c r="G538" s="121"/>
      <c r="H538" s="121"/>
    </row>
    <row r="539">
      <c r="A539" s="121"/>
      <c r="B539" s="121"/>
      <c r="C539" s="121"/>
      <c r="D539" s="121"/>
      <c r="E539" s="121"/>
      <c r="F539" s="121"/>
      <c r="G539" s="121"/>
      <c r="H539" s="121"/>
    </row>
    <row r="540">
      <c r="A540" s="121"/>
      <c r="B540" s="121"/>
      <c r="C540" s="121"/>
      <c r="D540" s="121"/>
      <c r="E540" s="121"/>
      <c r="F540" s="121"/>
      <c r="G540" s="121"/>
      <c r="H540" s="121"/>
    </row>
    <row r="541">
      <c r="A541" s="121"/>
      <c r="B541" s="121"/>
      <c r="C541" s="121"/>
      <c r="D541" s="121"/>
      <c r="E541" s="121"/>
      <c r="F541" s="121"/>
      <c r="G541" s="121"/>
      <c r="H541" s="121"/>
    </row>
    <row r="542">
      <c r="A542" s="121"/>
      <c r="B542" s="121"/>
      <c r="C542" s="121"/>
      <c r="D542" s="121"/>
      <c r="E542" s="121"/>
      <c r="F542" s="121"/>
      <c r="G542" s="121"/>
      <c r="H542" s="121"/>
    </row>
    <row r="543">
      <c r="A543" s="121"/>
      <c r="B543" s="121"/>
      <c r="C543" s="121"/>
      <c r="D543" s="121"/>
      <c r="E543" s="121"/>
      <c r="F543" s="121"/>
      <c r="G543" s="121"/>
      <c r="H543" s="121"/>
    </row>
    <row r="544">
      <c r="A544" s="121"/>
      <c r="B544" s="121"/>
      <c r="C544" s="121"/>
      <c r="D544" s="121"/>
      <c r="E544" s="121"/>
      <c r="F544" s="121"/>
      <c r="G544" s="121"/>
      <c r="H544" s="121"/>
    </row>
    <row r="545">
      <c r="A545" s="121"/>
      <c r="B545" s="121"/>
      <c r="C545" s="121"/>
      <c r="D545" s="121"/>
      <c r="E545" s="121"/>
      <c r="F545" s="121"/>
      <c r="G545" s="121"/>
      <c r="H545" s="121"/>
    </row>
    <row r="546">
      <c r="A546" s="121"/>
      <c r="B546" s="121"/>
      <c r="C546" s="121"/>
      <c r="D546" s="121"/>
      <c r="E546" s="121"/>
      <c r="F546" s="121"/>
      <c r="G546" s="121"/>
      <c r="H546" s="121"/>
    </row>
    <row r="547">
      <c r="A547" s="121"/>
      <c r="B547" s="121"/>
      <c r="C547" s="121"/>
      <c r="D547" s="121"/>
      <c r="E547" s="121"/>
      <c r="F547" s="121"/>
      <c r="G547" s="121"/>
      <c r="H547" s="121"/>
    </row>
    <row r="548">
      <c r="A548" s="121"/>
      <c r="B548" s="121"/>
      <c r="C548" s="121"/>
      <c r="D548" s="121"/>
      <c r="E548" s="121"/>
      <c r="F548" s="121"/>
      <c r="G548" s="121"/>
      <c r="H548" s="121"/>
    </row>
    <row r="549">
      <c r="A549" s="121"/>
      <c r="B549" s="121"/>
      <c r="C549" s="121"/>
      <c r="D549" s="121"/>
      <c r="E549" s="121"/>
      <c r="F549" s="121"/>
      <c r="G549" s="121"/>
      <c r="H549" s="121"/>
    </row>
    <row r="550">
      <c r="A550" s="121"/>
      <c r="B550" s="121"/>
      <c r="C550" s="121"/>
      <c r="D550" s="121"/>
      <c r="E550" s="121"/>
      <c r="F550" s="121"/>
      <c r="G550" s="121"/>
      <c r="H550" s="121"/>
    </row>
    <row r="551">
      <c r="A551" s="121"/>
      <c r="B551" s="121"/>
      <c r="C551" s="121"/>
      <c r="D551" s="121"/>
      <c r="E551" s="121"/>
      <c r="F551" s="121"/>
      <c r="G551" s="121"/>
      <c r="H551" s="121"/>
    </row>
    <row r="552">
      <c r="A552" s="121"/>
      <c r="B552" s="121"/>
      <c r="C552" s="121"/>
      <c r="D552" s="121"/>
      <c r="E552" s="121"/>
      <c r="F552" s="121"/>
      <c r="G552" s="121"/>
      <c r="H552" s="121"/>
    </row>
    <row r="553">
      <c r="A553" s="121"/>
      <c r="B553" s="121"/>
      <c r="C553" s="121"/>
      <c r="D553" s="121"/>
      <c r="E553" s="121"/>
      <c r="F553" s="121"/>
      <c r="G553" s="121"/>
      <c r="H553" s="121"/>
    </row>
    <row r="554">
      <c r="A554" s="121"/>
      <c r="B554" s="121"/>
      <c r="C554" s="121"/>
      <c r="D554" s="121"/>
      <c r="E554" s="121"/>
      <c r="F554" s="121"/>
      <c r="G554" s="121"/>
      <c r="H554" s="121"/>
    </row>
    <row r="555">
      <c r="A555" s="121"/>
      <c r="B555" s="121"/>
      <c r="C555" s="121"/>
      <c r="D555" s="121"/>
      <c r="E555" s="121"/>
      <c r="F555" s="121"/>
      <c r="G555" s="121"/>
      <c r="H555" s="121"/>
    </row>
    <row r="556">
      <c r="A556" s="121"/>
      <c r="B556" s="121"/>
      <c r="C556" s="121"/>
      <c r="D556" s="121"/>
      <c r="E556" s="121"/>
      <c r="F556" s="121"/>
      <c r="G556" s="121"/>
      <c r="H556" s="121"/>
    </row>
    <row r="557">
      <c r="A557" s="121"/>
      <c r="B557" s="121"/>
      <c r="C557" s="121"/>
      <c r="D557" s="121"/>
      <c r="E557" s="121"/>
      <c r="F557" s="121"/>
      <c r="G557" s="121"/>
      <c r="H557" s="121"/>
    </row>
    <row r="558">
      <c r="A558" s="121"/>
      <c r="B558" s="121"/>
      <c r="C558" s="121"/>
      <c r="D558" s="121"/>
      <c r="E558" s="121"/>
      <c r="F558" s="121"/>
      <c r="G558" s="121"/>
      <c r="H558" s="121"/>
    </row>
    <row r="559">
      <c r="A559" s="121"/>
      <c r="B559" s="121"/>
      <c r="C559" s="121"/>
      <c r="D559" s="121"/>
      <c r="E559" s="121"/>
      <c r="F559" s="121"/>
      <c r="G559" s="121"/>
      <c r="H559" s="121"/>
    </row>
    <row r="560">
      <c r="A560" s="121"/>
      <c r="B560" s="121"/>
      <c r="C560" s="121"/>
      <c r="D560" s="121"/>
      <c r="E560" s="121"/>
      <c r="F560" s="121"/>
      <c r="G560" s="121"/>
      <c r="H560" s="121"/>
    </row>
    <row r="561">
      <c r="A561" s="121"/>
      <c r="B561" s="121"/>
      <c r="C561" s="121"/>
      <c r="D561" s="121"/>
      <c r="E561" s="121"/>
      <c r="F561" s="121"/>
      <c r="G561" s="121"/>
      <c r="H561" s="121"/>
    </row>
    <row r="562">
      <c r="A562" s="121"/>
      <c r="B562" s="121"/>
      <c r="C562" s="121"/>
      <c r="D562" s="121"/>
      <c r="E562" s="121"/>
      <c r="F562" s="121"/>
      <c r="G562" s="121"/>
      <c r="H562" s="121"/>
    </row>
    <row r="563">
      <c r="A563" s="121"/>
      <c r="B563" s="121"/>
      <c r="C563" s="121"/>
      <c r="D563" s="121"/>
      <c r="E563" s="121"/>
      <c r="F563" s="121"/>
      <c r="G563" s="121"/>
      <c r="H563" s="121"/>
    </row>
    <row r="564">
      <c r="A564" s="121"/>
      <c r="B564" s="121"/>
      <c r="C564" s="121"/>
      <c r="D564" s="121"/>
      <c r="E564" s="121"/>
      <c r="F564" s="121"/>
      <c r="G564" s="121"/>
      <c r="H564" s="121"/>
    </row>
    <row r="565">
      <c r="A565" s="121"/>
      <c r="B565" s="121"/>
      <c r="C565" s="121"/>
      <c r="D565" s="121"/>
      <c r="E565" s="121"/>
      <c r="F565" s="121"/>
      <c r="G565" s="121"/>
      <c r="H565" s="121"/>
    </row>
    <row r="566">
      <c r="A566" s="121"/>
      <c r="B566" s="121"/>
      <c r="C566" s="121"/>
      <c r="D566" s="121"/>
      <c r="E566" s="121"/>
      <c r="F566" s="121"/>
      <c r="G566" s="121"/>
      <c r="H566" s="121"/>
    </row>
    <row r="567">
      <c r="A567" s="121"/>
      <c r="B567" s="121"/>
      <c r="C567" s="121"/>
      <c r="D567" s="121"/>
      <c r="E567" s="121"/>
      <c r="F567" s="121"/>
      <c r="G567" s="121"/>
      <c r="H567" s="121"/>
    </row>
    <row r="568">
      <c r="A568" s="121"/>
      <c r="B568" s="121"/>
      <c r="C568" s="121"/>
      <c r="D568" s="121"/>
      <c r="E568" s="121"/>
      <c r="F568" s="121"/>
      <c r="G568" s="121"/>
      <c r="H568" s="121"/>
    </row>
    <row r="569">
      <c r="A569" s="121"/>
      <c r="B569" s="121"/>
      <c r="C569" s="121"/>
      <c r="D569" s="121"/>
      <c r="E569" s="121"/>
      <c r="F569" s="121"/>
      <c r="G569" s="121"/>
      <c r="H569" s="121"/>
    </row>
    <row r="570">
      <c r="A570" s="121"/>
      <c r="B570" s="121"/>
      <c r="C570" s="121"/>
      <c r="D570" s="121"/>
      <c r="E570" s="121"/>
      <c r="F570" s="121"/>
      <c r="G570" s="121"/>
      <c r="H570" s="121"/>
    </row>
    <row r="571">
      <c r="A571" s="121"/>
      <c r="B571" s="121"/>
      <c r="C571" s="121"/>
      <c r="D571" s="121"/>
      <c r="E571" s="121"/>
      <c r="F571" s="121"/>
      <c r="G571" s="121"/>
      <c r="H571" s="121"/>
    </row>
    <row r="572">
      <c r="A572" s="121"/>
      <c r="B572" s="121"/>
      <c r="C572" s="121"/>
      <c r="D572" s="121"/>
      <c r="E572" s="121"/>
      <c r="F572" s="121"/>
      <c r="G572" s="121"/>
      <c r="H572" s="121"/>
    </row>
    <row r="573">
      <c r="A573" s="121"/>
      <c r="B573" s="121"/>
      <c r="C573" s="121"/>
      <c r="D573" s="121"/>
      <c r="E573" s="121"/>
      <c r="F573" s="121"/>
      <c r="G573" s="121"/>
      <c r="H573" s="121"/>
    </row>
    <row r="574">
      <c r="A574" s="121"/>
      <c r="B574" s="121"/>
      <c r="C574" s="121"/>
      <c r="D574" s="121"/>
      <c r="E574" s="121"/>
      <c r="F574" s="121"/>
      <c r="G574" s="121"/>
      <c r="H574" s="121"/>
    </row>
    <row r="575">
      <c r="A575" s="121"/>
      <c r="B575" s="121"/>
      <c r="C575" s="121"/>
      <c r="D575" s="121"/>
      <c r="E575" s="121"/>
      <c r="F575" s="121"/>
      <c r="G575" s="121"/>
      <c r="H575" s="121"/>
    </row>
    <row r="576">
      <c r="A576" s="121"/>
      <c r="B576" s="121"/>
      <c r="C576" s="121"/>
      <c r="D576" s="121"/>
      <c r="E576" s="121"/>
      <c r="F576" s="121"/>
      <c r="G576" s="121"/>
      <c r="H576" s="121"/>
    </row>
    <row r="577">
      <c r="A577" s="121"/>
      <c r="B577" s="121"/>
      <c r="C577" s="121"/>
      <c r="D577" s="121"/>
      <c r="E577" s="121"/>
      <c r="F577" s="121"/>
      <c r="G577" s="121"/>
      <c r="H577" s="121"/>
    </row>
    <row r="578">
      <c r="A578" s="121"/>
      <c r="B578" s="121"/>
      <c r="C578" s="121"/>
      <c r="D578" s="121"/>
      <c r="E578" s="121"/>
      <c r="F578" s="121"/>
      <c r="G578" s="121"/>
      <c r="H578" s="121"/>
    </row>
    <row r="579">
      <c r="A579" s="121"/>
      <c r="B579" s="121"/>
      <c r="C579" s="121"/>
      <c r="D579" s="121"/>
      <c r="E579" s="121"/>
      <c r="F579" s="121"/>
      <c r="G579" s="121"/>
      <c r="H579" s="121"/>
    </row>
    <row r="580">
      <c r="A580" s="121"/>
      <c r="B580" s="121"/>
      <c r="C580" s="121"/>
      <c r="D580" s="121"/>
      <c r="E580" s="121"/>
      <c r="F580" s="121"/>
      <c r="G580" s="121"/>
      <c r="H580" s="121"/>
    </row>
    <row r="581">
      <c r="A581" s="121"/>
      <c r="B581" s="121"/>
      <c r="C581" s="121"/>
      <c r="D581" s="121"/>
      <c r="E581" s="121"/>
      <c r="F581" s="121"/>
      <c r="G581" s="121"/>
      <c r="H581" s="121"/>
    </row>
    <row r="582">
      <c r="A582" s="121"/>
      <c r="B582" s="121"/>
      <c r="C582" s="121"/>
      <c r="D582" s="121"/>
      <c r="E582" s="121"/>
      <c r="F582" s="121"/>
      <c r="G582" s="121"/>
      <c r="H582" s="121"/>
    </row>
    <row r="583">
      <c r="A583" s="121"/>
      <c r="B583" s="121"/>
      <c r="C583" s="121"/>
      <c r="D583" s="121"/>
      <c r="E583" s="121"/>
      <c r="F583" s="121"/>
      <c r="G583" s="121"/>
      <c r="H583" s="121"/>
    </row>
    <row r="584">
      <c r="A584" s="121"/>
      <c r="B584" s="121"/>
      <c r="C584" s="121"/>
      <c r="D584" s="121"/>
      <c r="E584" s="121"/>
      <c r="F584" s="121"/>
      <c r="G584" s="121"/>
      <c r="H584" s="121"/>
    </row>
    <row r="585">
      <c r="A585" s="121"/>
      <c r="B585" s="121"/>
      <c r="C585" s="121"/>
      <c r="D585" s="121"/>
      <c r="E585" s="121"/>
      <c r="F585" s="121"/>
      <c r="G585" s="121"/>
      <c r="H585" s="121"/>
    </row>
    <row r="586">
      <c r="A586" s="121"/>
      <c r="B586" s="121"/>
      <c r="C586" s="121"/>
      <c r="D586" s="121"/>
      <c r="E586" s="121"/>
      <c r="F586" s="121"/>
      <c r="G586" s="121"/>
      <c r="H586" s="121"/>
    </row>
    <row r="587">
      <c r="A587" s="121"/>
      <c r="B587" s="121"/>
      <c r="C587" s="121"/>
      <c r="D587" s="121"/>
      <c r="E587" s="121"/>
      <c r="F587" s="121"/>
      <c r="G587" s="121"/>
      <c r="H587" s="121"/>
    </row>
    <row r="588">
      <c r="A588" s="121"/>
      <c r="B588" s="121"/>
      <c r="C588" s="121"/>
      <c r="D588" s="121"/>
      <c r="E588" s="121"/>
      <c r="F588" s="121"/>
      <c r="G588" s="121"/>
      <c r="H588" s="121"/>
    </row>
    <row r="589">
      <c r="A589" s="121"/>
      <c r="B589" s="121"/>
      <c r="C589" s="121"/>
      <c r="D589" s="121"/>
      <c r="E589" s="121"/>
      <c r="F589" s="121"/>
      <c r="G589" s="121"/>
      <c r="H589" s="121"/>
    </row>
    <row r="590">
      <c r="A590" s="121"/>
      <c r="B590" s="121"/>
      <c r="C590" s="121"/>
      <c r="D590" s="121"/>
      <c r="E590" s="121"/>
      <c r="F590" s="121"/>
      <c r="G590" s="121"/>
      <c r="H590" s="121"/>
    </row>
    <row r="591">
      <c r="A591" s="121"/>
      <c r="B591" s="121"/>
      <c r="C591" s="121"/>
      <c r="D591" s="121"/>
      <c r="E591" s="121"/>
      <c r="F591" s="121"/>
      <c r="G591" s="121"/>
      <c r="H591" s="121"/>
    </row>
    <row r="592">
      <c r="A592" s="121"/>
      <c r="B592" s="121"/>
      <c r="C592" s="121"/>
      <c r="D592" s="121"/>
      <c r="E592" s="121"/>
      <c r="F592" s="121"/>
      <c r="G592" s="121"/>
      <c r="H592" s="121"/>
    </row>
    <row r="593">
      <c r="A593" s="121"/>
      <c r="B593" s="121"/>
      <c r="C593" s="121"/>
      <c r="D593" s="121"/>
      <c r="E593" s="121"/>
      <c r="F593" s="121"/>
      <c r="G593" s="121"/>
      <c r="H593" s="121"/>
    </row>
    <row r="594">
      <c r="A594" s="121"/>
      <c r="B594" s="121"/>
      <c r="C594" s="121"/>
      <c r="D594" s="121"/>
      <c r="E594" s="121"/>
      <c r="F594" s="121"/>
      <c r="G594" s="121"/>
      <c r="H594" s="121"/>
    </row>
    <row r="595">
      <c r="A595" s="121"/>
      <c r="B595" s="121"/>
      <c r="C595" s="121"/>
      <c r="D595" s="121"/>
      <c r="E595" s="121"/>
      <c r="F595" s="121"/>
      <c r="G595" s="121"/>
      <c r="H595" s="121"/>
    </row>
    <row r="596">
      <c r="A596" s="121"/>
      <c r="B596" s="121"/>
      <c r="C596" s="121"/>
      <c r="D596" s="121"/>
      <c r="E596" s="121"/>
      <c r="F596" s="121"/>
      <c r="G596" s="121"/>
      <c r="H596" s="121"/>
    </row>
    <row r="597">
      <c r="A597" s="121"/>
      <c r="B597" s="121"/>
      <c r="C597" s="121"/>
      <c r="D597" s="121"/>
      <c r="E597" s="121"/>
      <c r="F597" s="121"/>
      <c r="G597" s="121"/>
      <c r="H597" s="121"/>
    </row>
    <row r="598">
      <c r="A598" s="121"/>
      <c r="B598" s="121"/>
      <c r="C598" s="121"/>
      <c r="D598" s="121"/>
      <c r="E598" s="121"/>
      <c r="F598" s="121"/>
      <c r="G598" s="121"/>
      <c r="H598" s="121"/>
    </row>
    <row r="599">
      <c r="A599" s="121"/>
      <c r="B599" s="121"/>
      <c r="C599" s="121"/>
      <c r="D599" s="121"/>
      <c r="E599" s="121"/>
      <c r="F599" s="121"/>
      <c r="G599" s="121"/>
      <c r="H599" s="121"/>
    </row>
    <row r="600">
      <c r="A600" s="121"/>
      <c r="B600" s="121"/>
      <c r="C600" s="121"/>
      <c r="D600" s="121"/>
      <c r="E600" s="121"/>
      <c r="F600" s="121"/>
      <c r="G600" s="121"/>
      <c r="H600" s="121"/>
    </row>
    <row r="601">
      <c r="A601" s="121"/>
      <c r="B601" s="121"/>
      <c r="C601" s="121"/>
      <c r="D601" s="121"/>
      <c r="E601" s="121"/>
      <c r="F601" s="121"/>
      <c r="G601" s="121"/>
      <c r="H601" s="121"/>
    </row>
    <row r="602">
      <c r="A602" s="121"/>
      <c r="B602" s="121"/>
      <c r="C602" s="121"/>
      <c r="D602" s="121"/>
      <c r="E602" s="121"/>
      <c r="F602" s="121"/>
      <c r="G602" s="121"/>
      <c r="H602" s="121"/>
    </row>
    <row r="603">
      <c r="A603" s="121"/>
      <c r="B603" s="121"/>
      <c r="C603" s="121"/>
      <c r="D603" s="121"/>
      <c r="E603" s="121"/>
      <c r="F603" s="121"/>
      <c r="G603" s="121"/>
      <c r="H603" s="121"/>
    </row>
    <row r="604">
      <c r="A604" s="121"/>
      <c r="B604" s="121"/>
      <c r="C604" s="121"/>
      <c r="D604" s="121"/>
      <c r="E604" s="121"/>
      <c r="F604" s="121"/>
      <c r="G604" s="121"/>
      <c r="H604" s="121"/>
    </row>
    <row r="605">
      <c r="A605" s="121"/>
      <c r="B605" s="121"/>
      <c r="C605" s="121"/>
      <c r="D605" s="121"/>
      <c r="E605" s="121"/>
      <c r="F605" s="121"/>
      <c r="G605" s="121"/>
      <c r="H605" s="121"/>
    </row>
    <row r="606">
      <c r="A606" s="121"/>
      <c r="B606" s="121"/>
      <c r="C606" s="121"/>
      <c r="D606" s="121"/>
      <c r="E606" s="121"/>
      <c r="F606" s="121"/>
      <c r="G606" s="121"/>
      <c r="H606" s="121"/>
    </row>
    <row r="607">
      <c r="A607" s="121"/>
      <c r="B607" s="121"/>
      <c r="C607" s="121"/>
      <c r="D607" s="121"/>
      <c r="E607" s="121"/>
      <c r="F607" s="121"/>
      <c r="G607" s="121"/>
      <c r="H607" s="121"/>
    </row>
    <row r="608">
      <c r="A608" s="121"/>
      <c r="B608" s="121"/>
      <c r="C608" s="121"/>
      <c r="D608" s="121"/>
      <c r="E608" s="121"/>
      <c r="F608" s="121"/>
      <c r="G608" s="121"/>
      <c r="H608" s="121"/>
    </row>
    <row r="609">
      <c r="A609" s="121"/>
      <c r="B609" s="121"/>
      <c r="C609" s="121"/>
      <c r="D609" s="121"/>
      <c r="E609" s="121"/>
      <c r="F609" s="121"/>
      <c r="G609" s="121"/>
      <c r="H609" s="121"/>
    </row>
    <row r="610">
      <c r="A610" s="121"/>
      <c r="B610" s="121"/>
      <c r="C610" s="121"/>
      <c r="D610" s="121"/>
      <c r="E610" s="121"/>
      <c r="F610" s="121"/>
      <c r="G610" s="121"/>
      <c r="H610" s="121"/>
    </row>
    <row r="611">
      <c r="A611" s="121"/>
      <c r="B611" s="121"/>
      <c r="C611" s="121"/>
      <c r="D611" s="121"/>
      <c r="E611" s="121"/>
      <c r="F611" s="121"/>
      <c r="G611" s="121"/>
      <c r="H611" s="121"/>
    </row>
    <row r="612">
      <c r="A612" s="121"/>
      <c r="B612" s="121"/>
      <c r="C612" s="121"/>
      <c r="D612" s="121"/>
      <c r="E612" s="121"/>
      <c r="F612" s="121"/>
      <c r="G612" s="121"/>
      <c r="H612" s="121"/>
    </row>
    <row r="613">
      <c r="A613" s="121"/>
      <c r="B613" s="121"/>
      <c r="C613" s="121"/>
      <c r="D613" s="121"/>
      <c r="E613" s="121"/>
      <c r="F613" s="121"/>
      <c r="G613" s="121"/>
      <c r="H613" s="121"/>
    </row>
    <row r="614">
      <c r="A614" s="121"/>
      <c r="B614" s="121"/>
      <c r="C614" s="121"/>
      <c r="D614" s="121"/>
      <c r="E614" s="121"/>
      <c r="F614" s="121"/>
      <c r="G614" s="121"/>
      <c r="H614" s="121"/>
    </row>
    <row r="615">
      <c r="A615" s="121"/>
      <c r="B615" s="121"/>
      <c r="C615" s="121"/>
      <c r="D615" s="121"/>
      <c r="E615" s="121"/>
      <c r="F615" s="121"/>
      <c r="G615" s="121"/>
      <c r="H615" s="121"/>
    </row>
    <row r="616">
      <c r="A616" s="121"/>
      <c r="B616" s="121"/>
      <c r="C616" s="121"/>
      <c r="D616" s="121"/>
      <c r="E616" s="121"/>
      <c r="F616" s="121"/>
      <c r="G616" s="121"/>
      <c r="H616" s="121"/>
    </row>
    <row r="617">
      <c r="A617" s="121"/>
      <c r="B617" s="121"/>
      <c r="C617" s="121"/>
      <c r="D617" s="121"/>
      <c r="E617" s="121"/>
      <c r="F617" s="121"/>
      <c r="G617" s="121"/>
      <c r="H617" s="121"/>
    </row>
    <row r="618">
      <c r="A618" s="121"/>
      <c r="B618" s="121"/>
      <c r="C618" s="121"/>
      <c r="D618" s="121"/>
      <c r="E618" s="121"/>
      <c r="F618" s="121"/>
      <c r="G618" s="121"/>
      <c r="H618" s="121"/>
    </row>
    <row r="619">
      <c r="A619" s="121"/>
      <c r="B619" s="121"/>
      <c r="C619" s="121"/>
      <c r="D619" s="121"/>
      <c r="E619" s="121"/>
      <c r="F619" s="121"/>
      <c r="G619" s="121"/>
      <c r="H619" s="121"/>
    </row>
    <row r="620">
      <c r="A620" s="121"/>
      <c r="B620" s="121"/>
      <c r="C620" s="121"/>
      <c r="D620" s="121"/>
      <c r="E620" s="121"/>
      <c r="F620" s="121"/>
      <c r="G620" s="121"/>
      <c r="H620" s="121"/>
    </row>
    <row r="621">
      <c r="A621" s="121"/>
      <c r="B621" s="121"/>
      <c r="C621" s="121"/>
      <c r="D621" s="121"/>
      <c r="E621" s="121"/>
      <c r="F621" s="121"/>
      <c r="G621" s="121"/>
      <c r="H621" s="121"/>
    </row>
    <row r="622">
      <c r="A622" s="121"/>
      <c r="B622" s="121"/>
      <c r="C622" s="121"/>
      <c r="D622" s="121"/>
      <c r="E622" s="121"/>
      <c r="F622" s="121"/>
      <c r="G622" s="121"/>
      <c r="H622" s="121"/>
    </row>
    <row r="623">
      <c r="A623" s="121"/>
      <c r="B623" s="121"/>
      <c r="C623" s="121"/>
      <c r="D623" s="121"/>
      <c r="E623" s="121"/>
      <c r="F623" s="121"/>
      <c r="G623" s="121"/>
      <c r="H623" s="121"/>
    </row>
    <row r="624">
      <c r="A624" s="121"/>
      <c r="B624" s="121"/>
      <c r="C624" s="121"/>
      <c r="D624" s="121"/>
      <c r="E624" s="121"/>
      <c r="F624" s="121"/>
      <c r="G624" s="121"/>
      <c r="H624" s="121"/>
    </row>
    <row r="625">
      <c r="A625" s="121"/>
      <c r="B625" s="121"/>
      <c r="C625" s="121"/>
      <c r="D625" s="121"/>
      <c r="E625" s="121"/>
      <c r="F625" s="121"/>
      <c r="G625" s="121"/>
      <c r="H625" s="121"/>
    </row>
    <row r="626">
      <c r="A626" s="121"/>
      <c r="B626" s="121"/>
      <c r="C626" s="121"/>
      <c r="D626" s="121"/>
      <c r="E626" s="121"/>
      <c r="F626" s="121"/>
      <c r="G626" s="121"/>
      <c r="H626" s="121"/>
    </row>
    <row r="627">
      <c r="A627" s="121"/>
      <c r="B627" s="121"/>
      <c r="C627" s="121"/>
      <c r="D627" s="121"/>
      <c r="E627" s="121"/>
      <c r="F627" s="121"/>
      <c r="G627" s="121"/>
      <c r="H627" s="121"/>
    </row>
    <row r="628">
      <c r="A628" s="121"/>
      <c r="B628" s="121"/>
      <c r="C628" s="121"/>
      <c r="D628" s="121"/>
      <c r="E628" s="121"/>
      <c r="F628" s="121"/>
      <c r="G628" s="121"/>
      <c r="H628" s="121"/>
    </row>
    <row r="629">
      <c r="A629" s="121"/>
      <c r="B629" s="121"/>
      <c r="C629" s="121"/>
      <c r="D629" s="121"/>
      <c r="E629" s="121"/>
      <c r="F629" s="121"/>
      <c r="G629" s="121"/>
      <c r="H629" s="121"/>
    </row>
    <row r="630">
      <c r="A630" s="121"/>
      <c r="B630" s="121"/>
      <c r="C630" s="121"/>
      <c r="D630" s="121"/>
      <c r="E630" s="121"/>
      <c r="F630" s="121"/>
      <c r="G630" s="121"/>
      <c r="H630" s="121"/>
    </row>
    <row r="631">
      <c r="A631" s="121"/>
      <c r="B631" s="121"/>
      <c r="C631" s="121"/>
      <c r="D631" s="121"/>
      <c r="E631" s="121"/>
      <c r="F631" s="121"/>
      <c r="G631" s="121"/>
      <c r="H631" s="121"/>
    </row>
    <row r="632">
      <c r="A632" s="121"/>
      <c r="B632" s="121"/>
      <c r="C632" s="121"/>
      <c r="D632" s="121"/>
      <c r="E632" s="121"/>
      <c r="F632" s="121"/>
      <c r="G632" s="121"/>
      <c r="H632" s="121"/>
    </row>
    <row r="633">
      <c r="A633" s="121"/>
      <c r="B633" s="121"/>
      <c r="C633" s="121"/>
      <c r="D633" s="121"/>
      <c r="E633" s="121"/>
      <c r="F633" s="121"/>
      <c r="G633" s="121"/>
      <c r="H633" s="121"/>
    </row>
    <row r="634">
      <c r="A634" s="121"/>
      <c r="B634" s="121"/>
      <c r="C634" s="121"/>
      <c r="D634" s="121"/>
      <c r="E634" s="121"/>
      <c r="F634" s="121"/>
      <c r="G634" s="121"/>
      <c r="H634" s="121"/>
    </row>
    <row r="635">
      <c r="A635" s="121"/>
      <c r="B635" s="121"/>
      <c r="C635" s="121"/>
      <c r="D635" s="121"/>
      <c r="E635" s="121"/>
      <c r="F635" s="121"/>
      <c r="G635" s="121"/>
      <c r="H635" s="121"/>
    </row>
    <row r="636">
      <c r="A636" s="121"/>
      <c r="B636" s="121"/>
      <c r="C636" s="121"/>
      <c r="D636" s="121"/>
      <c r="E636" s="121"/>
      <c r="F636" s="121"/>
      <c r="G636" s="121"/>
      <c r="H636" s="121"/>
    </row>
    <row r="637">
      <c r="A637" s="121"/>
      <c r="B637" s="121"/>
      <c r="C637" s="121"/>
      <c r="D637" s="121"/>
      <c r="E637" s="121"/>
      <c r="F637" s="121"/>
      <c r="G637" s="121"/>
      <c r="H637" s="121"/>
    </row>
    <row r="638">
      <c r="A638" s="121"/>
      <c r="B638" s="121"/>
      <c r="C638" s="121"/>
      <c r="D638" s="121"/>
      <c r="E638" s="121"/>
      <c r="F638" s="121"/>
      <c r="G638" s="121"/>
      <c r="H638" s="121"/>
    </row>
    <row r="639">
      <c r="A639" s="121"/>
      <c r="B639" s="121"/>
      <c r="C639" s="121"/>
      <c r="D639" s="121"/>
      <c r="E639" s="121"/>
      <c r="F639" s="121"/>
      <c r="G639" s="121"/>
      <c r="H639" s="121"/>
    </row>
    <row r="640">
      <c r="A640" s="121"/>
      <c r="B640" s="121"/>
      <c r="C640" s="121"/>
      <c r="D640" s="121"/>
      <c r="E640" s="121"/>
      <c r="F640" s="121"/>
      <c r="G640" s="121"/>
      <c r="H640" s="121"/>
    </row>
    <row r="641">
      <c r="A641" s="121"/>
      <c r="B641" s="121"/>
      <c r="C641" s="121"/>
      <c r="D641" s="121"/>
      <c r="E641" s="121"/>
      <c r="F641" s="121"/>
      <c r="G641" s="121"/>
      <c r="H641" s="121"/>
    </row>
    <row r="642">
      <c r="A642" s="121"/>
      <c r="B642" s="121"/>
      <c r="C642" s="121"/>
      <c r="D642" s="121"/>
      <c r="E642" s="121"/>
      <c r="F642" s="121"/>
      <c r="G642" s="121"/>
      <c r="H642" s="121"/>
    </row>
    <row r="643">
      <c r="A643" s="121"/>
      <c r="B643" s="121"/>
      <c r="C643" s="121"/>
      <c r="D643" s="121"/>
      <c r="E643" s="121"/>
      <c r="F643" s="121"/>
      <c r="G643" s="121"/>
      <c r="H643" s="121"/>
    </row>
    <row r="644">
      <c r="A644" s="121"/>
      <c r="B644" s="121"/>
      <c r="C644" s="121"/>
      <c r="D644" s="121"/>
      <c r="E644" s="121"/>
      <c r="F644" s="121"/>
      <c r="G644" s="121"/>
      <c r="H644" s="121"/>
    </row>
    <row r="645">
      <c r="A645" s="121"/>
      <c r="B645" s="121"/>
      <c r="C645" s="121"/>
      <c r="D645" s="121"/>
      <c r="E645" s="121"/>
      <c r="F645" s="121"/>
      <c r="G645" s="121"/>
      <c r="H645" s="121"/>
    </row>
    <row r="646">
      <c r="A646" s="121"/>
      <c r="B646" s="121"/>
      <c r="C646" s="121"/>
      <c r="D646" s="121"/>
      <c r="E646" s="121"/>
      <c r="F646" s="121"/>
      <c r="G646" s="121"/>
      <c r="H646" s="121"/>
    </row>
    <row r="647">
      <c r="A647" s="121"/>
      <c r="B647" s="121"/>
      <c r="C647" s="121"/>
      <c r="D647" s="121"/>
      <c r="E647" s="121"/>
      <c r="F647" s="121"/>
      <c r="G647" s="121"/>
      <c r="H647" s="121"/>
    </row>
    <row r="648">
      <c r="A648" s="121"/>
      <c r="B648" s="121"/>
      <c r="C648" s="121"/>
      <c r="D648" s="121"/>
      <c r="E648" s="121"/>
      <c r="F648" s="121"/>
      <c r="G648" s="121"/>
      <c r="H648" s="121"/>
    </row>
    <row r="649">
      <c r="A649" s="121"/>
      <c r="B649" s="121"/>
      <c r="C649" s="121"/>
      <c r="D649" s="121"/>
      <c r="E649" s="121"/>
      <c r="F649" s="121"/>
      <c r="G649" s="121"/>
      <c r="H649" s="121"/>
    </row>
    <row r="650">
      <c r="A650" s="121"/>
      <c r="B650" s="121"/>
      <c r="C650" s="121"/>
      <c r="D650" s="121"/>
      <c r="E650" s="121"/>
      <c r="F650" s="121"/>
      <c r="G650" s="121"/>
      <c r="H650" s="121"/>
    </row>
    <row r="651">
      <c r="A651" s="121"/>
      <c r="B651" s="121"/>
      <c r="C651" s="121"/>
      <c r="D651" s="121"/>
      <c r="E651" s="121"/>
      <c r="F651" s="121"/>
      <c r="G651" s="121"/>
      <c r="H651" s="121"/>
    </row>
    <row r="652">
      <c r="A652" s="121"/>
      <c r="B652" s="121"/>
      <c r="C652" s="121"/>
      <c r="D652" s="121"/>
      <c r="E652" s="121"/>
      <c r="F652" s="121"/>
      <c r="G652" s="121"/>
      <c r="H652" s="121"/>
    </row>
    <row r="653">
      <c r="A653" s="121"/>
      <c r="B653" s="121"/>
      <c r="C653" s="121"/>
      <c r="D653" s="121"/>
      <c r="E653" s="121"/>
      <c r="F653" s="121"/>
      <c r="G653" s="121"/>
      <c r="H653" s="121"/>
    </row>
    <row r="654">
      <c r="A654" s="121"/>
      <c r="B654" s="121"/>
      <c r="C654" s="121"/>
      <c r="D654" s="121"/>
      <c r="E654" s="121"/>
      <c r="F654" s="121"/>
      <c r="G654" s="121"/>
      <c r="H654" s="121"/>
    </row>
    <row r="655">
      <c r="A655" s="121"/>
      <c r="B655" s="121"/>
      <c r="C655" s="121"/>
      <c r="D655" s="121"/>
      <c r="E655" s="121"/>
      <c r="F655" s="121"/>
      <c r="G655" s="121"/>
      <c r="H655" s="121"/>
    </row>
    <row r="656">
      <c r="A656" s="121"/>
      <c r="B656" s="121"/>
      <c r="C656" s="121"/>
      <c r="D656" s="121"/>
      <c r="E656" s="121"/>
      <c r="F656" s="121"/>
      <c r="G656" s="121"/>
      <c r="H656" s="121"/>
    </row>
    <row r="657">
      <c r="A657" s="121"/>
      <c r="B657" s="121"/>
      <c r="C657" s="121"/>
      <c r="D657" s="121"/>
      <c r="E657" s="121"/>
      <c r="F657" s="121"/>
      <c r="G657" s="121"/>
      <c r="H657" s="121"/>
    </row>
    <row r="658">
      <c r="A658" s="121"/>
      <c r="B658" s="121"/>
      <c r="C658" s="121"/>
      <c r="D658" s="121"/>
      <c r="E658" s="121"/>
      <c r="F658" s="121"/>
      <c r="G658" s="121"/>
      <c r="H658" s="121"/>
    </row>
    <row r="659">
      <c r="A659" s="121"/>
      <c r="B659" s="121"/>
      <c r="C659" s="121"/>
      <c r="D659" s="121"/>
      <c r="E659" s="121"/>
      <c r="F659" s="121"/>
      <c r="G659" s="121"/>
      <c r="H659" s="121"/>
    </row>
    <row r="660">
      <c r="A660" s="121"/>
      <c r="B660" s="121"/>
      <c r="C660" s="121"/>
      <c r="D660" s="121"/>
      <c r="E660" s="121"/>
      <c r="F660" s="121"/>
      <c r="G660" s="121"/>
      <c r="H660" s="121"/>
    </row>
    <row r="661">
      <c r="A661" s="121"/>
      <c r="B661" s="121"/>
      <c r="C661" s="121"/>
      <c r="D661" s="121"/>
      <c r="E661" s="121"/>
      <c r="F661" s="121"/>
      <c r="G661" s="121"/>
      <c r="H661" s="121"/>
    </row>
    <row r="662">
      <c r="A662" s="121"/>
      <c r="B662" s="121"/>
      <c r="C662" s="121"/>
      <c r="D662" s="121"/>
      <c r="E662" s="121"/>
      <c r="F662" s="121"/>
      <c r="G662" s="121"/>
      <c r="H662" s="121"/>
    </row>
    <row r="663">
      <c r="A663" s="121"/>
      <c r="B663" s="121"/>
      <c r="C663" s="121"/>
      <c r="D663" s="121"/>
      <c r="E663" s="121"/>
      <c r="F663" s="121"/>
      <c r="G663" s="121"/>
      <c r="H663" s="121"/>
    </row>
    <row r="664">
      <c r="A664" s="121"/>
      <c r="B664" s="121"/>
      <c r="C664" s="121"/>
      <c r="D664" s="121"/>
      <c r="E664" s="121"/>
      <c r="F664" s="121"/>
      <c r="G664" s="121"/>
      <c r="H664" s="121"/>
    </row>
    <row r="665">
      <c r="A665" s="121"/>
      <c r="B665" s="121"/>
      <c r="C665" s="121"/>
      <c r="D665" s="121"/>
      <c r="E665" s="121"/>
      <c r="F665" s="121"/>
      <c r="G665" s="121"/>
      <c r="H665" s="121"/>
    </row>
    <row r="666">
      <c r="A666" s="121"/>
      <c r="B666" s="121"/>
      <c r="C666" s="121"/>
      <c r="D666" s="121"/>
      <c r="E666" s="121"/>
      <c r="F666" s="121"/>
      <c r="G666" s="121"/>
      <c r="H666" s="121"/>
    </row>
    <row r="667">
      <c r="A667" s="121"/>
      <c r="B667" s="121"/>
      <c r="C667" s="121"/>
      <c r="D667" s="121"/>
      <c r="E667" s="121"/>
      <c r="F667" s="121"/>
      <c r="G667" s="121"/>
      <c r="H667" s="121"/>
    </row>
    <row r="668">
      <c r="A668" s="121"/>
      <c r="B668" s="121"/>
      <c r="C668" s="121"/>
      <c r="D668" s="121"/>
      <c r="E668" s="121"/>
      <c r="F668" s="121"/>
      <c r="G668" s="121"/>
      <c r="H668" s="121"/>
    </row>
    <row r="669">
      <c r="A669" s="121"/>
      <c r="B669" s="121"/>
      <c r="C669" s="121"/>
      <c r="D669" s="121"/>
      <c r="E669" s="121"/>
      <c r="F669" s="121"/>
      <c r="G669" s="121"/>
      <c r="H669" s="121"/>
    </row>
    <row r="670">
      <c r="A670" s="121"/>
      <c r="B670" s="121"/>
      <c r="C670" s="121"/>
      <c r="D670" s="121"/>
      <c r="E670" s="121"/>
      <c r="F670" s="121"/>
      <c r="G670" s="121"/>
      <c r="H670" s="121"/>
    </row>
    <row r="671">
      <c r="A671" s="121"/>
      <c r="B671" s="121"/>
      <c r="C671" s="121"/>
      <c r="D671" s="121"/>
      <c r="E671" s="121"/>
      <c r="F671" s="121"/>
      <c r="G671" s="121"/>
      <c r="H671" s="121"/>
    </row>
    <row r="672">
      <c r="A672" s="121"/>
      <c r="B672" s="121"/>
      <c r="C672" s="121"/>
      <c r="D672" s="121"/>
      <c r="E672" s="121"/>
      <c r="F672" s="121"/>
      <c r="G672" s="121"/>
      <c r="H672" s="121"/>
    </row>
    <row r="673">
      <c r="A673" s="121"/>
      <c r="B673" s="121"/>
      <c r="C673" s="121"/>
      <c r="D673" s="121"/>
      <c r="E673" s="121"/>
      <c r="F673" s="121"/>
      <c r="G673" s="121"/>
      <c r="H673" s="121"/>
    </row>
    <row r="674">
      <c r="A674" s="121"/>
      <c r="B674" s="121"/>
      <c r="C674" s="121"/>
      <c r="D674" s="121"/>
      <c r="E674" s="121"/>
      <c r="F674" s="121"/>
      <c r="G674" s="121"/>
      <c r="H674" s="121"/>
    </row>
    <row r="675">
      <c r="A675" s="121"/>
      <c r="B675" s="121"/>
      <c r="C675" s="121"/>
      <c r="D675" s="121"/>
      <c r="E675" s="121"/>
      <c r="F675" s="121"/>
      <c r="G675" s="121"/>
      <c r="H675" s="121"/>
    </row>
    <row r="676">
      <c r="A676" s="121"/>
      <c r="B676" s="121"/>
      <c r="C676" s="121"/>
      <c r="D676" s="121"/>
      <c r="E676" s="121"/>
      <c r="F676" s="121"/>
      <c r="G676" s="121"/>
      <c r="H676" s="121"/>
    </row>
    <row r="677">
      <c r="A677" s="121"/>
      <c r="B677" s="121"/>
      <c r="C677" s="121"/>
      <c r="D677" s="121"/>
      <c r="E677" s="121"/>
      <c r="F677" s="121"/>
      <c r="G677" s="121"/>
      <c r="H677" s="121"/>
    </row>
    <row r="678">
      <c r="A678" s="121"/>
      <c r="B678" s="121"/>
      <c r="C678" s="121"/>
      <c r="D678" s="121"/>
      <c r="E678" s="121"/>
      <c r="F678" s="121"/>
      <c r="G678" s="121"/>
      <c r="H678" s="121"/>
    </row>
    <row r="679">
      <c r="A679" s="121"/>
      <c r="B679" s="121"/>
      <c r="C679" s="121"/>
      <c r="D679" s="121"/>
      <c r="E679" s="121"/>
      <c r="F679" s="121"/>
      <c r="G679" s="121"/>
      <c r="H679" s="121"/>
    </row>
    <row r="680">
      <c r="A680" s="121"/>
      <c r="B680" s="121"/>
      <c r="C680" s="121"/>
      <c r="D680" s="121"/>
      <c r="E680" s="121"/>
      <c r="F680" s="121"/>
      <c r="G680" s="121"/>
      <c r="H680" s="121"/>
    </row>
    <row r="681">
      <c r="A681" s="121"/>
      <c r="B681" s="121"/>
      <c r="C681" s="121"/>
      <c r="D681" s="121"/>
      <c r="E681" s="121"/>
      <c r="F681" s="121"/>
      <c r="G681" s="121"/>
      <c r="H681" s="121"/>
    </row>
    <row r="682">
      <c r="A682" s="121"/>
      <c r="B682" s="121"/>
      <c r="C682" s="121"/>
      <c r="D682" s="121"/>
      <c r="E682" s="121"/>
      <c r="F682" s="121"/>
      <c r="G682" s="121"/>
      <c r="H682" s="121"/>
    </row>
    <row r="683">
      <c r="A683" s="121"/>
      <c r="B683" s="121"/>
      <c r="C683" s="121"/>
      <c r="D683" s="121"/>
      <c r="E683" s="121"/>
      <c r="F683" s="121"/>
      <c r="G683" s="121"/>
      <c r="H683" s="121"/>
    </row>
    <row r="684">
      <c r="A684" s="121"/>
      <c r="B684" s="121"/>
      <c r="C684" s="121"/>
      <c r="D684" s="121"/>
      <c r="E684" s="121"/>
      <c r="F684" s="121"/>
      <c r="G684" s="121"/>
      <c r="H684" s="121"/>
    </row>
    <row r="685">
      <c r="A685" s="121"/>
      <c r="B685" s="121"/>
      <c r="C685" s="121"/>
      <c r="D685" s="121"/>
      <c r="E685" s="121"/>
      <c r="F685" s="121"/>
      <c r="G685" s="121"/>
      <c r="H685" s="121"/>
    </row>
    <row r="686">
      <c r="A686" s="121"/>
      <c r="B686" s="121"/>
      <c r="C686" s="121"/>
      <c r="D686" s="121"/>
      <c r="E686" s="121"/>
      <c r="F686" s="121"/>
      <c r="G686" s="121"/>
      <c r="H686" s="121"/>
    </row>
    <row r="687">
      <c r="A687" s="121"/>
      <c r="B687" s="121"/>
      <c r="C687" s="121"/>
      <c r="D687" s="121"/>
      <c r="E687" s="121"/>
      <c r="F687" s="121"/>
      <c r="G687" s="121"/>
      <c r="H687" s="121"/>
    </row>
    <row r="688">
      <c r="A688" s="121"/>
      <c r="B688" s="121"/>
      <c r="C688" s="121"/>
      <c r="D688" s="121"/>
      <c r="E688" s="121"/>
      <c r="F688" s="121"/>
      <c r="G688" s="121"/>
      <c r="H688" s="121"/>
    </row>
    <row r="689">
      <c r="A689" s="121"/>
      <c r="B689" s="121"/>
      <c r="C689" s="121"/>
      <c r="D689" s="121"/>
      <c r="E689" s="121"/>
      <c r="F689" s="121"/>
      <c r="G689" s="121"/>
      <c r="H689" s="121"/>
    </row>
    <row r="690">
      <c r="A690" s="121"/>
      <c r="B690" s="121"/>
      <c r="C690" s="121"/>
      <c r="D690" s="121"/>
      <c r="E690" s="121"/>
      <c r="F690" s="121"/>
      <c r="G690" s="121"/>
      <c r="H690" s="121"/>
    </row>
    <row r="691">
      <c r="A691" s="121"/>
      <c r="B691" s="121"/>
      <c r="C691" s="121"/>
      <c r="D691" s="121"/>
      <c r="E691" s="121"/>
      <c r="F691" s="121"/>
      <c r="G691" s="121"/>
      <c r="H691" s="121"/>
    </row>
    <row r="692">
      <c r="A692" s="121"/>
      <c r="B692" s="121"/>
      <c r="C692" s="121"/>
      <c r="D692" s="121"/>
      <c r="E692" s="121"/>
      <c r="F692" s="121"/>
      <c r="G692" s="121"/>
      <c r="H692" s="121"/>
    </row>
    <row r="693">
      <c r="A693" s="121"/>
      <c r="B693" s="121"/>
      <c r="C693" s="121"/>
      <c r="D693" s="121"/>
      <c r="E693" s="121"/>
      <c r="F693" s="121"/>
      <c r="G693" s="121"/>
      <c r="H693" s="121"/>
    </row>
    <row r="694">
      <c r="A694" s="121"/>
      <c r="B694" s="121"/>
      <c r="C694" s="121"/>
      <c r="D694" s="121"/>
      <c r="E694" s="121"/>
      <c r="F694" s="121"/>
      <c r="G694" s="121"/>
      <c r="H694" s="121"/>
    </row>
    <row r="695">
      <c r="A695" s="121"/>
      <c r="B695" s="121"/>
      <c r="C695" s="121"/>
      <c r="D695" s="121"/>
      <c r="E695" s="121"/>
      <c r="F695" s="121"/>
      <c r="G695" s="121"/>
      <c r="H695" s="121"/>
    </row>
    <row r="696">
      <c r="A696" s="121"/>
      <c r="B696" s="121"/>
      <c r="C696" s="121"/>
      <c r="D696" s="121"/>
      <c r="E696" s="121"/>
      <c r="F696" s="121"/>
      <c r="G696" s="121"/>
      <c r="H696" s="121"/>
    </row>
    <row r="697">
      <c r="A697" s="121"/>
      <c r="B697" s="121"/>
      <c r="C697" s="121"/>
      <c r="D697" s="121"/>
      <c r="E697" s="121"/>
      <c r="F697" s="121"/>
      <c r="G697" s="121"/>
      <c r="H697" s="121"/>
    </row>
    <row r="698">
      <c r="A698" s="121"/>
      <c r="B698" s="121"/>
      <c r="C698" s="121"/>
      <c r="D698" s="121"/>
      <c r="E698" s="121"/>
      <c r="F698" s="121"/>
      <c r="G698" s="121"/>
      <c r="H698" s="121"/>
    </row>
    <row r="699">
      <c r="A699" s="121"/>
      <c r="B699" s="121"/>
      <c r="C699" s="121"/>
      <c r="D699" s="121"/>
      <c r="E699" s="121"/>
      <c r="F699" s="121"/>
      <c r="G699" s="121"/>
      <c r="H699" s="121"/>
    </row>
    <row r="700">
      <c r="A700" s="121"/>
      <c r="B700" s="121"/>
      <c r="C700" s="121"/>
      <c r="D700" s="121"/>
      <c r="E700" s="121"/>
      <c r="F700" s="121"/>
      <c r="G700" s="121"/>
      <c r="H700" s="121"/>
    </row>
    <row r="701">
      <c r="A701" s="121"/>
      <c r="B701" s="121"/>
      <c r="C701" s="121"/>
      <c r="D701" s="121"/>
      <c r="E701" s="121"/>
      <c r="F701" s="121"/>
      <c r="G701" s="121"/>
      <c r="H701" s="121"/>
    </row>
    <row r="702">
      <c r="A702" s="121"/>
      <c r="B702" s="121"/>
      <c r="C702" s="121"/>
      <c r="D702" s="121"/>
      <c r="E702" s="121"/>
      <c r="F702" s="121"/>
      <c r="G702" s="121"/>
      <c r="H702" s="121"/>
    </row>
    <row r="703">
      <c r="A703" s="121"/>
      <c r="B703" s="121"/>
      <c r="C703" s="121"/>
      <c r="D703" s="121"/>
      <c r="E703" s="121"/>
      <c r="F703" s="121"/>
      <c r="G703" s="121"/>
      <c r="H703" s="121"/>
    </row>
    <row r="704">
      <c r="A704" s="121"/>
      <c r="B704" s="121"/>
      <c r="C704" s="121"/>
      <c r="D704" s="121"/>
      <c r="E704" s="121"/>
      <c r="F704" s="121"/>
      <c r="G704" s="121"/>
      <c r="H704" s="121"/>
    </row>
    <row r="705">
      <c r="A705" s="121"/>
      <c r="B705" s="121"/>
      <c r="C705" s="121"/>
      <c r="D705" s="121"/>
      <c r="E705" s="121"/>
      <c r="F705" s="121"/>
      <c r="G705" s="121"/>
      <c r="H705" s="121"/>
    </row>
    <row r="706">
      <c r="A706" s="121"/>
      <c r="B706" s="121"/>
      <c r="C706" s="121"/>
      <c r="D706" s="121"/>
      <c r="E706" s="121"/>
      <c r="F706" s="121"/>
      <c r="G706" s="121"/>
      <c r="H706" s="121"/>
    </row>
    <row r="707">
      <c r="A707" s="121"/>
      <c r="B707" s="121"/>
      <c r="C707" s="121"/>
      <c r="D707" s="121"/>
      <c r="E707" s="121"/>
      <c r="F707" s="121"/>
      <c r="G707" s="121"/>
      <c r="H707" s="121"/>
    </row>
    <row r="708">
      <c r="A708" s="121"/>
      <c r="B708" s="121"/>
      <c r="C708" s="121"/>
      <c r="D708" s="121"/>
      <c r="E708" s="121"/>
      <c r="F708" s="121"/>
      <c r="G708" s="121"/>
      <c r="H708" s="121"/>
    </row>
    <row r="709">
      <c r="A709" s="121"/>
      <c r="B709" s="121"/>
      <c r="C709" s="121"/>
      <c r="D709" s="121"/>
      <c r="E709" s="121"/>
      <c r="F709" s="121"/>
      <c r="G709" s="121"/>
      <c r="H709" s="121"/>
    </row>
    <row r="710">
      <c r="A710" s="121"/>
      <c r="B710" s="121"/>
      <c r="C710" s="121"/>
      <c r="D710" s="121"/>
      <c r="E710" s="121"/>
      <c r="F710" s="121"/>
      <c r="G710" s="121"/>
      <c r="H710" s="121"/>
    </row>
    <row r="711">
      <c r="A711" s="121"/>
      <c r="B711" s="121"/>
      <c r="C711" s="121"/>
      <c r="D711" s="121"/>
      <c r="E711" s="121"/>
      <c r="F711" s="121"/>
      <c r="G711" s="121"/>
      <c r="H711" s="121"/>
    </row>
    <row r="712">
      <c r="A712" s="121"/>
      <c r="B712" s="121"/>
      <c r="C712" s="121"/>
      <c r="D712" s="121"/>
      <c r="E712" s="121"/>
      <c r="F712" s="121"/>
      <c r="G712" s="121"/>
      <c r="H712" s="121"/>
    </row>
    <row r="713">
      <c r="A713" s="121"/>
      <c r="B713" s="121"/>
      <c r="C713" s="121"/>
      <c r="D713" s="121"/>
      <c r="E713" s="121"/>
      <c r="F713" s="121"/>
      <c r="G713" s="121"/>
      <c r="H713" s="121"/>
    </row>
    <row r="714">
      <c r="A714" s="121"/>
      <c r="B714" s="121"/>
      <c r="C714" s="121"/>
      <c r="D714" s="121"/>
      <c r="E714" s="121"/>
      <c r="F714" s="121"/>
      <c r="G714" s="121"/>
      <c r="H714" s="121"/>
    </row>
    <row r="715">
      <c r="A715" s="121"/>
      <c r="B715" s="121"/>
      <c r="C715" s="121"/>
      <c r="D715" s="121"/>
      <c r="E715" s="121"/>
      <c r="F715" s="121"/>
      <c r="G715" s="121"/>
      <c r="H715" s="121"/>
    </row>
    <row r="716">
      <c r="A716" s="121"/>
      <c r="B716" s="121"/>
      <c r="C716" s="121"/>
      <c r="D716" s="121"/>
      <c r="E716" s="121"/>
      <c r="F716" s="121"/>
      <c r="G716" s="121"/>
      <c r="H716" s="121"/>
    </row>
    <row r="717">
      <c r="A717" s="121"/>
      <c r="B717" s="121"/>
      <c r="C717" s="121"/>
      <c r="D717" s="121"/>
      <c r="E717" s="121"/>
      <c r="F717" s="121"/>
      <c r="G717" s="121"/>
      <c r="H717" s="121"/>
    </row>
    <row r="718">
      <c r="A718" s="121"/>
      <c r="B718" s="121"/>
      <c r="C718" s="121"/>
      <c r="D718" s="121"/>
      <c r="E718" s="121"/>
      <c r="F718" s="121"/>
      <c r="G718" s="121"/>
      <c r="H718" s="121"/>
    </row>
    <row r="719">
      <c r="A719" s="121"/>
      <c r="B719" s="121"/>
      <c r="C719" s="121"/>
      <c r="D719" s="121"/>
      <c r="E719" s="121"/>
      <c r="F719" s="121"/>
      <c r="G719" s="121"/>
      <c r="H719" s="121"/>
    </row>
    <row r="720">
      <c r="A720" s="121"/>
      <c r="B720" s="121"/>
      <c r="C720" s="121"/>
      <c r="D720" s="121"/>
      <c r="E720" s="121"/>
      <c r="F720" s="121"/>
      <c r="G720" s="121"/>
      <c r="H720" s="121"/>
    </row>
    <row r="721">
      <c r="A721" s="121"/>
      <c r="B721" s="121"/>
      <c r="C721" s="121"/>
      <c r="D721" s="121"/>
      <c r="E721" s="121"/>
      <c r="F721" s="121"/>
      <c r="G721" s="121"/>
      <c r="H721" s="121"/>
    </row>
    <row r="722">
      <c r="A722" s="121"/>
      <c r="B722" s="121"/>
      <c r="C722" s="121"/>
      <c r="D722" s="121"/>
      <c r="E722" s="121"/>
      <c r="F722" s="121"/>
      <c r="G722" s="121"/>
      <c r="H722" s="121"/>
    </row>
    <row r="723">
      <c r="A723" s="121"/>
      <c r="B723" s="121"/>
      <c r="C723" s="121"/>
      <c r="D723" s="121"/>
      <c r="E723" s="121"/>
      <c r="F723" s="121"/>
      <c r="G723" s="121"/>
      <c r="H723" s="121"/>
    </row>
    <row r="724">
      <c r="A724" s="121"/>
      <c r="B724" s="121"/>
      <c r="C724" s="121"/>
      <c r="D724" s="121"/>
      <c r="E724" s="121"/>
      <c r="F724" s="121"/>
      <c r="G724" s="121"/>
      <c r="H724" s="121"/>
    </row>
    <row r="725">
      <c r="A725" s="121"/>
      <c r="B725" s="121"/>
      <c r="C725" s="121"/>
      <c r="D725" s="121"/>
      <c r="E725" s="121"/>
      <c r="F725" s="121"/>
      <c r="G725" s="121"/>
      <c r="H725" s="121"/>
    </row>
    <row r="726">
      <c r="A726" s="121"/>
      <c r="B726" s="121"/>
      <c r="C726" s="121"/>
      <c r="D726" s="121"/>
      <c r="E726" s="121"/>
      <c r="F726" s="121"/>
      <c r="G726" s="121"/>
      <c r="H726" s="121"/>
    </row>
    <row r="727">
      <c r="A727" s="121"/>
      <c r="B727" s="121"/>
      <c r="C727" s="121"/>
      <c r="D727" s="121"/>
      <c r="E727" s="121"/>
      <c r="F727" s="121"/>
      <c r="G727" s="121"/>
      <c r="H727" s="121"/>
    </row>
    <row r="728">
      <c r="A728" s="121"/>
      <c r="B728" s="121"/>
      <c r="C728" s="121"/>
      <c r="D728" s="121"/>
      <c r="E728" s="121"/>
      <c r="F728" s="121"/>
      <c r="G728" s="121"/>
      <c r="H728" s="121"/>
    </row>
    <row r="729">
      <c r="A729" s="121"/>
      <c r="B729" s="121"/>
      <c r="C729" s="121"/>
      <c r="D729" s="121"/>
      <c r="E729" s="121"/>
      <c r="F729" s="121"/>
      <c r="G729" s="121"/>
      <c r="H729" s="121"/>
    </row>
    <row r="730">
      <c r="A730" s="121"/>
      <c r="B730" s="121"/>
      <c r="C730" s="121"/>
      <c r="D730" s="121"/>
      <c r="E730" s="121"/>
      <c r="F730" s="121"/>
      <c r="G730" s="121"/>
      <c r="H730" s="121"/>
    </row>
    <row r="731">
      <c r="A731" s="121"/>
      <c r="B731" s="121"/>
      <c r="C731" s="121"/>
      <c r="D731" s="121"/>
      <c r="E731" s="121"/>
      <c r="F731" s="121"/>
      <c r="G731" s="121"/>
      <c r="H731" s="121"/>
    </row>
    <row r="732">
      <c r="A732" s="121"/>
      <c r="B732" s="121"/>
      <c r="C732" s="121"/>
      <c r="D732" s="121"/>
      <c r="E732" s="121"/>
      <c r="F732" s="121"/>
      <c r="G732" s="121"/>
      <c r="H732" s="121"/>
    </row>
    <row r="733">
      <c r="A733" s="121"/>
      <c r="B733" s="121"/>
      <c r="C733" s="121"/>
      <c r="D733" s="121"/>
      <c r="E733" s="121"/>
      <c r="F733" s="121"/>
      <c r="G733" s="121"/>
      <c r="H733" s="121"/>
    </row>
    <row r="734">
      <c r="A734" s="121"/>
      <c r="B734" s="121"/>
      <c r="C734" s="121"/>
      <c r="D734" s="121"/>
      <c r="E734" s="121"/>
      <c r="F734" s="121"/>
      <c r="G734" s="121"/>
      <c r="H734" s="121"/>
    </row>
    <row r="735">
      <c r="A735" s="121"/>
      <c r="B735" s="121"/>
      <c r="C735" s="121"/>
      <c r="D735" s="121"/>
      <c r="E735" s="121"/>
      <c r="F735" s="121"/>
      <c r="G735" s="121"/>
      <c r="H735" s="121"/>
    </row>
    <row r="736">
      <c r="A736" s="121"/>
      <c r="B736" s="121"/>
      <c r="C736" s="121"/>
      <c r="D736" s="121"/>
      <c r="E736" s="121"/>
      <c r="F736" s="121"/>
      <c r="G736" s="121"/>
      <c r="H736" s="121"/>
    </row>
    <row r="737">
      <c r="A737" s="121"/>
      <c r="B737" s="121"/>
      <c r="C737" s="121"/>
      <c r="D737" s="121"/>
      <c r="E737" s="121"/>
      <c r="F737" s="121"/>
      <c r="G737" s="121"/>
      <c r="H737" s="121"/>
    </row>
    <row r="738">
      <c r="A738" s="121"/>
      <c r="B738" s="121"/>
      <c r="C738" s="121"/>
      <c r="D738" s="121"/>
      <c r="E738" s="121"/>
      <c r="F738" s="121"/>
      <c r="G738" s="121"/>
      <c r="H738" s="121"/>
    </row>
    <row r="739">
      <c r="A739" s="121"/>
      <c r="B739" s="121"/>
      <c r="C739" s="121"/>
      <c r="D739" s="121"/>
      <c r="E739" s="121"/>
      <c r="F739" s="121"/>
      <c r="G739" s="121"/>
      <c r="H739" s="121"/>
    </row>
    <row r="740">
      <c r="A740" s="121"/>
      <c r="B740" s="121"/>
      <c r="C740" s="121"/>
      <c r="D740" s="121"/>
      <c r="E740" s="121"/>
      <c r="F740" s="121"/>
      <c r="G740" s="121"/>
      <c r="H740" s="121"/>
    </row>
    <row r="741">
      <c r="A741" s="121"/>
      <c r="B741" s="121"/>
      <c r="C741" s="121"/>
      <c r="D741" s="121"/>
      <c r="E741" s="121"/>
      <c r="F741" s="121"/>
      <c r="G741" s="121"/>
      <c r="H741" s="121"/>
    </row>
    <row r="742">
      <c r="A742" s="121"/>
      <c r="B742" s="121"/>
      <c r="C742" s="121"/>
      <c r="D742" s="121"/>
      <c r="E742" s="121"/>
      <c r="F742" s="121"/>
      <c r="G742" s="121"/>
      <c r="H742" s="121"/>
    </row>
    <row r="743">
      <c r="A743" s="121"/>
      <c r="B743" s="121"/>
      <c r="C743" s="121"/>
      <c r="D743" s="121"/>
      <c r="E743" s="121"/>
      <c r="F743" s="121"/>
      <c r="G743" s="121"/>
      <c r="H743" s="121"/>
    </row>
    <row r="744">
      <c r="A744" s="121"/>
      <c r="B744" s="121"/>
      <c r="C744" s="121"/>
      <c r="D744" s="121"/>
      <c r="E744" s="121"/>
      <c r="F744" s="121"/>
      <c r="G744" s="121"/>
      <c r="H744" s="121"/>
    </row>
    <row r="745">
      <c r="A745" s="121"/>
      <c r="B745" s="121"/>
      <c r="C745" s="121"/>
      <c r="D745" s="121"/>
      <c r="E745" s="121"/>
      <c r="F745" s="121"/>
      <c r="G745" s="121"/>
      <c r="H745" s="121"/>
    </row>
    <row r="746">
      <c r="A746" s="121"/>
      <c r="B746" s="121"/>
      <c r="C746" s="121"/>
      <c r="D746" s="121"/>
      <c r="E746" s="121"/>
      <c r="F746" s="121"/>
      <c r="G746" s="121"/>
      <c r="H746" s="121"/>
    </row>
    <row r="747">
      <c r="A747" s="121"/>
      <c r="B747" s="121"/>
      <c r="C747" s="121"/>
      <c r="D747" s="121"/>
      <c r="E747" s="121"/>
      <c r="F747" s="121"/>
      <c r="G747" s="121"/>
      <c r="H747" s="121"/>
    </row>
    <row r="748">
      <c r="A748" s="121"/>
      <c r="B748" s="121"/>
      <c r="C748" s="121"/>
      <c r="D748" s="121"/>
      <c r="E748" s="121"/>
      <c r="F748" s="121"/>
      <c r="G748" s="121"/>
      <c r="H748" s="121"/>
    </row>
    <row r="749">
      <c r="A749" s="121"/>
      <c r="B749" s="121"/>
      <c r="C749" s="121"/>
      <c r="D749" s="121"/>
      <c r="E749" s="121"/>
      <c r="F749" s="121"/>
      <c r="G749" s="121"/>
      <c r="H749" s="121"/>
    </row>
    <row r="750">
      <c r="A750" s="121"/>
      <c r="B750" s="121"/>
      <c r="C750" s="121"/>
      <c r="D750" s="121"/>
      <c r="E750" s="121"/>
      <c r="F750" s="121"/>
      <c r="G750" s="121"/>
      <c r="H750" s="121"/>
    </row>
    <row r="751">
      <c r="A751" s="121"/>
      <c r="B751" s="121"/>
      <c r="C751" s="121"/>
      <c r="D751" s="121"/>
      <c r="E751" s="121"/>
      <c r="F751" s="121"/>
      <c r="G751" s="121"/>
      <c r="H751" s="121"/>
    </row>
    <row r="752">
      <c r="A752" s="121"/>
      <c r="B752" s="121"/>
      <c r="C752" s="121"/>
      <c r="D752" s="121"/>
      <c r="E752" s="121"/>
      <c r="F752" s="121"/>
      <c r="G752" s="121"/>
      <c r="H752" s="121"/>
    </row>
    <row r="753">
      <c r="A753" s="121"/>
      <c r="B753" s="121"/>
      <c r="C753" s="121"/>
      <c r="D753" s="121"/>
      <c r="E753" s="121"/>
      <c r="F753" s="121"/>
      <c r="G753" s="121"/>
      <c r="H753" s="121"/>
    </row>
    <row r="754">
      <c r="A754" s="121"/>
      <c r="B754" s="121"/>
      <c r="C754" s="121"/>
      <c r="D754" s="121"/>
      <c r="E754" s="121"/>
      <c r="F754" s="121"/>
      <c r="G754" s="121"/>
      <c r="H754" s="121"/>
    </row>
    <row r="755">
      <c r="A755" s="121"/>
      <c r="B755" s="121"/>
      <c r="C755" s="121"/>
      <c r="D755" s="121"/>
      <c r="E755" s="121"/>
      <c r="F755" s="121"/>
      <c r="G755" s="121"/>
      <c r="H755" s="121"/>
    </row>
    <row r="756">
      <c r="A756" s="121"/>
      <c r="B756" s="121"/>
      <c r="C756" s="121"/>
      <c r="D756" s="121"/>
      <c r="E756" s="121"/>
      <c r="F756" s="121"/>
      <c r="G756" s="121"/>
      <c r="H756" s="121"/>
    </row>
    <row r="757">
      <c r="A757" s="121"/>
      <c r="B757" s="121"/>
      <c r="C757" s="121"/>
      <c r="D757" s="121"/>
      <c r="E757" s="121"/>
      <c r="F757" s="121"/>
      <c r="G757" s="121"/>
      <c r="H757" s="121"/>
    </row>
    <row r="758">
      <c r="A758" s="121"/>
      <c r="B758" s="121"/>
      <c r="C758" s="121"/>
      <c r="D758" s="121"/>
      <c r="E758" s="121"/>
      <c r="F758" s="121"/>
      <c r="G758" s="121"/>
      <c r="H758" s="121"/>
    </row>
    <row r="759">
      <c r="A759" s="121"/>
      <c r="B759" s="121"/>
      <c r="C759" s="121"/>
      <c r="D759" s="121"/>
      <c r="E759" s="121"/>
      <c r="F759" s="121"/>
      <c r="G759" s="121"/>
      <c r="H759" s="121"/>
    </row>
    <row r="760">
      <c r="A760" s="121"/>
      <c r="B760" s="121"/>
      <c r="C760" s="121"/>
      <c r="D760" s="121"/>
      <c r="E760" s="121"/>
      <c r="F760" s="121"/>
      <c r="G760" s="121"/>
      <c r="H760" s="121"/>
    </row>
    <row r="761">
      <c r="A761" s="121"/>
      <c r="B761" s="121"/>
      <c r="C761" s="121"/>
      <c r="D761" s="121"/>
      <c r="E761" s="121"/>
      <c r="F761" s="121"/>
      <c r="G761" s="121"/>
      <c r="H761" s="121"/>
    </row>
    <row r="762">
      <c r="A762" s="121"/>
      <c r="B762" s="121"/>
      <c r="C762" s="121"/>
      <c r="D762" s="121"/>
      <c r="E762" s="121"/>
      <c r="F762" s="121"/>
      <c r="G762" s="121"/>
      <c r="H762" s="121"/>
    </row>
    <row r="763">
      <c r="A763" s="121"/>
      <c r="B763" s="121"/>
      <c r="C763" s="121"/>
      <c r="D763" s="121"/>
      <c r="E763" s="121"/>
      <c r="F763" s="121"/>
      <c r="G763" s="121"/>
      <c r="H763" s="121"/>
    </row>
    <row r="764">
      <c r="A764" s="121"/>
      <c r="B764" s="121"/>
      <c r="C764" s="121"/>
      <c r="D764" s="121"/>
      <c r="E764" s="121"/>
      <c r="F764" s="121"/>
      <c r="G764" s="121"/>
      <c r="H764" s="121"/>
    </row>
    <row r="765">
      <c r="A765" s="121"/>
      <c r="B765" s="121"/>
      <c r="C765" s="121"/>
      <c r="D765" s="121"/>
      <c r="E765" s="121"/>
      <c r="F765" s="121"/>
      <c r="G765" s="121"/>
      <c r="H765" s="121"/>
    </row>
    <row r="766">
      <c r="A766" s="121"/>
      <c r="B766" s="121"/>
      <c r="C766" s="121"/>
      <c r="D766" s="121"/>
      <c r="E766" s="121"/>
      <c r="F766" s="121"/>
      <c r="G766" s="121"/>
      <c r="H766" s="121"/>
    </row>
    <row r="767">
      <c r="A767" s="121"/>
      <c r="B767" s="121"/>
      <c r="C767" s="121"/>
      <c r="D767" s="121"/>
      <c r="E767" s="121"/>
      <c r="F767" s="121"/>
      <c r="G767" s="121"/>
      <c r="H767" s="121"/>
    </row>
    <row r="768">
      <c r="A768" s="121"/>
      <c r="B768" s="121"/>
      <c r="C768" s="121"/>
      <c r="D768" s="121"/>
      <c r="E768" s="121"/>
      <c r="F768" s="121"/>
      <c r="G768" s="121"/>
      <c r="H768" s="121"/>
    </row>
    <row r="769">
      <c r="A769" s="121"/>
      <c r="B769" s="121"/>
      <c r="C769" s="121"/>
      <c r="D769" s="121"/>
      <c r="E769" s="121"/>
      <c r="F769" s="121"/>
      <c r="G769" s="121"/>
      <c r="H769" s="121"/>
    </row>
    <row r="770">
      <c r="A770" s="121"/>
      <c r="B770" s="121"/>
      <c r="C770" s="121"/>
      <c r="D770" s="121"/>
      <c r="E770" s="121"/>
      <c r="F770" s="121"/>
      <c r="G770" s="121"/>
      <c r="H770" s="121"/>
    </row>
    <row r="771">
      <c r="A771" s="121"/>
      <c r="B771" s="121"/>
      <c r="C771" s="121"/>
      <c r="D771" s="121"/>
      <c r="E771" s="121"/>
      <c r="F771" s="121"/>
      <c r="G771" s="121"/>
      <c r="H771" s="121"/>
    </row>
    <row r="772">
      <c r="A772" s="121"/>
      <c r="B772" s="121"/>
      <c r="C772" s="121"/>
      <c r="D772" s="121"/>
      <c r="E772" s="121"/>
      <c r="F772" s="121"/>
      <c r="G772" s="121"/>
      <c r="H772" s="121"/>
    </row>
    <row r="773">
      <c r="A773" s="121"/>
      <c r="B773" s="121"/>
      <c r="C773" s="121"/>
      <c r="D773" s="121"/>
      <c r="E773" s="121"/>
      <c r="F773" s="121"/>
      <c r="G773" s="121"/>
      <c r="H773" s="121"/>
    </row>
    <row r="774">
      <c r="A774" s="121"/>
      <c r="B774" s="121"/>
      <c r="C774" s="121"/>
      <c r="D774" s="121"/>
      <c r="E774" s="121"/>
      <c r="F774" s="121"/>
      <c r="G774" s="121"/>
      <c r="H774" s="121"/>
    </row>
    <row r="775">
      <c r="A775" s="121"/>
      <c r="B775" s="121"/>
      <c r="C775" s="121"/>
      <c r="D775" s="121"/>
      <c r="E775" s="121"/>
      <c r="F775" s="121"/>
      <c r="G775" s="121"/>
      <c r="H775" s="121"/>
    </row>
    <row r="776">
      <c r="A776" s="121"/>
      <c r="B776" s="121"/>
      <c r="C776" s="121"/>
      <c r="D776" s="121"/>
      <c r="E776" s="121"/>
      <c r="F776" s="121"/>
      <c r="G776" s="121"/>
      <c r="H776" s="121"/>
    </row>
    <row r="777">
      <c r="A777" s="121"/>
      <c r="B777" s="121"/>
      <c r="C777" s="121"/>
      <c r="D777" s="121"/>
      <c r="E777" s="121"/>
      <c r="F777" s="121"/>
      <c r="G777" s="121"/>
      <c r="H777" s="121"/>
    </row>
    <row r="778">
      <c r="A778" s="121"/>
      <c r="B778" s="121"/>
      <c r="C778" s="121"/>
      <c r="D778" s="121"/>
      <c r="E778" s="121"/>
      <c r="F778" s="121"/>
      <c r="G778" s="121"/>
      <c r="H778" s="121"/>
    </row>
    <row r="779">
      <c r="A779" s="121"/>
      <c r="B779" s="121"/>
      <c r="C779" s="121"/>
      <c r="D779" s="121"/>
      <c r="E779" s="121"/>
      <c r="F779" s="121"/>
      <c r="G779" s="121"/>
      <c r="H779" s="121"/>
    </row>
    <row r="780">
      <c r="A780" s="121"/>
      <c r="B780" s="121"/>
      <c r="C780" s="121"/>
      <c r="D780" s="121"/>
      <c r="E780" s="121"/>
      <c r="F780" s="121"/>
      <c r="G780" s="121"/>
      <c r="H780" s="121"/>
    </row>
    <row r="781">
      <c r="A781" s="121"/>
      <c r="B781" s="121"/>
      <c r="C781" s="121"/>
      <c r="D781" s="121"/>
      <c r="E781" s="121"/>
      <c r="F781" s="121"/>
      <c r="G781" s="121"/>
      <c r="H781" s="121"/>
    </row>
    <row r="782">
      <c r="A782" s="121"/>
      <c r="B782" s="121"/>
      <c r="C782" s="121"/>
      <c r="D782" s="121"/>
      <c r="E782" s="121"/>
      <c r="F782" s="121"/>
      <c r="G782" s="121"/>
      <c r="H782" s="121"/>
    </row>
    <row r="783">
      <c r="A783" s="121"/>
      <c r="B783" s="121"/>
      <c r="C783" s="121"/>
      <c r="D783" s="121"/>
      <c r="E783" s="121"/>
      <c r="F783" s="121"/>
      <c r="G783" s="121"/>
      <c r="H783" s="121"/>
    </row>
    <row r="784">
      <c r="A784" s="121"/>
      <c r="B784" s="121"/>
      <c r="C784" s="121"/>
      <c r="D784" s="121"/>
      <c r="E784" s="121"/>
      <c r="F784" s="121"/>
      <c r="G784" s="121"/>
      <c r="H784" s="121"/>
    </row>
    <row r="785">
      <c r="A785" s="121"/>
      <c r="B785" s="121"/>
      <c r="C785" s="121"/>
      <c r="D785" s="121"/>
      <c r="E785" s="121"/>
      <c r="F785" s="121"/>
      <c r="G785" s="121"/>
      <c r="H785" s="121"/>
    </row>
    <row r="786">
      <c r="A786" s="121"/>
      <c r="B786" s="121"/>
      <c r="C786" s="121"/>
      <c r="D786" s="121"/>
      <c r="E786" s="121"/>
      <c r="F786" s="121"/>
      <c r="G786" s="121"/>
      <c r="H786" s="121"/>
    </row>
    <row r="787">
      <c r="A787" s="121"/>
      <c r="B787" s="121"/>
      <c r="C787" s="121"/>
      <c r="D787" s="121"/>
      <c r="E787" s="121"/>
      <c r="F787" s="121"/>
      <c r="G787" s="121"/>
      <c r="H787" s="121"/>
    </row>
    <row r="788">
      <c r="A788" s="121"/>
      <c r="B788" s="121"/>
      <c r="C788" s="121"/>
      <c r="D788" s="121"/>
      <c r="E788" s="121"/>
      <c r="F788" s="121"/>
      <c r="G788" s="121"/>
      <c r="H788" s="121"/>
    </row>
    <row r="789">
      <c r="A789" s="121"/>
      <c r="B789" s="121"/>
      <c r="C789" s="121"/>
      <c r="D789" s="121"/>
      <c r="E789" s="121"/>
      <c r="F789" s="121"/>
      <c r="G789" s="121"/>
      <c r="H789" s="121"/>
    </row>
    <row r="790">
      <c r="A790" s="121"/>
      <c r="B790" s="121"/>
      <c r="C790" s="121"/>
      <c r="D790" s="121"/>
      <c r="E790" s="121"/>
      <c r="F790" s="121"/>
      <c r="G790" s="121"/>
      <c r="H790" s="121"/>
    </row>
    <row r="791">
      <c r="A791" s="121"/>
      <c r="B791" s="121"/>
      <c r="C791" s="121"/>
      <c r="D791" s="121"/>
      <c r="E791" s="121"/>
      <c r="F791" s="121"/>
      <c r="G791" s="121"/>
      <c r="H791" s="121"/>
    </row>
    <row r="792">
      <c r="A792" s="121"/>
      <c r="B792" s="121"/>
      <c r="C792" s="121"/>
      <c r="D792" s="121"/>
      <c r="E792" s="121"/>
      <c r="F792" s="121"/>
      <c r="G792" s="121"/>
      <c r="H792" s="121"/>
    </row>
    <row r="793">
      <c r="A793" s="121"/>
      <c r="B793" s="121"/>
      <c r="C793" s="121"/>
      <c r="D793" s="121"/>
      <c r="E793" s="121"/>
      <c r="F793" s="121"/>
      <c r="G793" s="121"/>
      <c r="H793" s="121"/>
    </row>
    <row r="794">
      <c r="A794" s="121"/>
      <c r="B794" s="121"/>
      <c r="C794" s="121"/>
      <c r="D794" s="121"/>
      <c r="E794" s="121"/>
      <c r="F794" s="121"/>
      <c r="G794" s="121"/>
      <c r="H794" s="121"/>
    </row>
    <row r="795">
      <c r="A795" s="121"/>
      <c r="B795" s="121"/>
      <c r="C795" s="121"/>
      <c r="D795" s="121"/>
      <c r="E795" s="121"/>
      <c r="F795" s="121"/>
      <c r="G795" s="121"/>
      <c r="H795" s="121"/>
    </row>
    <row r="796">
      <c r="A796" s="121"/>
      <c r="B796" s="121"/>
      <c r="C796" s="121"/>
      <c r="D796" s="121"/>
      <c r="E796" s="121"/>
      <c r="F796" s="121"/>
      <c r="G796" s="121"/>
      <c r="H796" s="121"/>
    </row>
    <row r="797">
      <c r="A797" s="121"/>
      <c r="B797" s="121"/>
      <c r="C797" s="121"/>
      <c r="D797" s="121"/>
      <c r="E797" s="121"/>
      <c r="F797" s="121"/>
      <c r="G797" s="121"/>
      <c r="H797" s="121"/>
    </row>
    <row r="798">
      <c r="A798" s="121"/>
      <c r="B798" s="121"/>
      <c r="C798" s="121"/>
      <c r="D798" s="121"/>
      <c r="E798" s="121"/>
      <c r="F798" s="121"/>
      <c r="G798" s="121"/>
      <c r="H798" s="121"/>
    </row>
    <row r="799">
      <c r="A799" s="121"/>
      <c r="B799" s="121"/>
      <c r="C799" s="121"/>
      <c r="D799" s="121"/>
      <c r="E799" s="121"/>
      <c r="F799" s="121"/>
      <c r="G799" s="121"/>
      <c r="H799" s="121"/>
    </row>
    <row r="800">
      <c r="A800" s="121"/>
      <c r="B800" s="121"/>
      <c r="C800" s="121"/>
      <c r="D800" s="121"/>
      <c r="E800" s="121"/>
      <c r="F800" s="121"/>
      <c r="G800" s="121"/>
      <c r="H800" s="121"/>
    </row>
    <row r="801">
      <c r="A801" s="121"/>
      <c r="B801" s="121"/>
      <c r="C801" s="121"/>
      <c r="D801" s="121"/>
      <c r="E801" s="121"/>
      <c r="F801" s="121"/>
      <c r="G801" s="121"/>
      <c r="H801" s="121"/>
    </row>
    <row r="802">
      <c r="A802" s="121"/>
      <c r="B802" s="121"/>
      <c r="C802" s="121"/>
      <c r="D802" s="121"/>
      <c r="E802" s="121"/>
      <c r="F802" s="121"/>
      <c r="G802" s="121"/>
      <c r="H802" s="121"/>
    </row>
    <row r="803">
      <c r="A803" s="121"/>
      <c r="B803" s="121"/>
      <c r="C803" s="121"/>
      <c r="D803" s="121"/>
      <c r="E803" s="121"/>
      <c r="F803" s="121"/>
      <c r="G803" s="121"/>
      <c r="H803" s="121"/>
    </row>
    <row r="804">
      <c r="A804" s="121"/>
      <c r="B804" s="121"/>
      <c r="C804" s="121"/>
      <c r="D804" s="121"/>
      <c r="E804" s="121"/>
      <c r="F804" s="121"/>
      <c r="G804" s="121"/>
      <c r="H804" s="121"/>
    </row>
    <row r="805">
      <c r="A805" s="121"/>
      <c r="B805" s="121"/>
      <c r="C805" s="121"/>
      <c r="D805" s="121"/>
      <c r="E805" s="121"/>
      <c r="F805" s="121"/>
      <c r="G805" s="121"/>
      <c r="H805" s="121"/>
    </row>
    <row r="806">
      <c r="A806" s="121"/>
      <c r="B806" s="121"/>
      <c r="C806" s="121"/>
      <c r="D806" s="121"/>
      <c r="E806" s="121"/>
      <c r="F806" s="121"/>
      <c r="G806" s="121"/>
      <c r="H806" s="121"/>
    </row>
    <row r="807">
      <c r="A807" s="121"/>
      <c r="B807" s="121"/>
      <c r="C807" s="121"/>
      <c r="D807" s="121"/>
      <c r="E807" s="121"/>
      <c r="F807" s="121"/>
      <c r="G807" s="121"/>
      <c r="H807" s="121"/>
    </row>
    <row r="808">
      <c r="A808" s="121"/>
      <c r="B808" s="121"/>
      <c r="C808" s="121"/>
      <c r="D808" s="121"/>
      <c r="E808" s="121"/>
      <c r="F808" s="121"/>
      <c r="G808" s="121"/>
      <c r="H808" s="121"/>
    </row>
    <row r="809">
      <c r="A809" s="121"/>
      <c r="B809" s="121"/>
      <c r="C809" s="121"/>
      <c r="D809" s="121"/>
      <c r="E809" s="121"/>
      <c r="F809" s="121"/>
      <c r="G809" s="121"/>
      <c r="H809" s="121"/>
    </row>
    <row r="810">
      <c r="A810" s="121"/>
      <c r="B810" s="121"/>
      <c r="C810" s="121"/>
      <c r="D810" s="121"/>
      <c r="E810" s="121"/>
      <c r="F810" s="121"/>
      <c r="G810" s="121"/>
      <c r="H810" s="121"/>
    </row>
    <row r="811">
      <c r="A811" s="121"/>
      <c r="B811" s="121"/>
      <c r="C811" s="121"/>
      <c r="D811" s="121"/>
      <c r="E811" s="121"/>
      <c r="F811" s="121"/>
      <c r="G811" s="121"/>
      <c r="H811" s="121"/>
    </row>
    <row r="812">
      <c r="A812" s="121"/>
      <c r="B812" s="121"/>
      <c r="C812" s="121"/>
      <c r="D812" s="121"/>
      <c r="E812" s="121"/>
      <c r="F812" s="121"/>
      <c r="G812" s="121"/>
      <c r="H812" s="121"/>
    </row>
    <row r="813">
      <c r="A813" s="121"/>
      <c r="B813" s="121"/>
      <c r="C813" s="121"/>
      <c r="D813" s="121"/>
      <c r="E813" s="121"/>
      <c r="F813" s="121"/>
      <c r="G813" s="121"/>
      <c r="H813" s="121"/>
    </row>
    <row r="814">
      <c r="A814" s="121"/>
      <c r="B814" s="121"/>
      <c r="C814" s="121"/>
      <c r="D814" s="121"/>
      <c r="E814" s="121"/>
      <c r="F814" s="121"/>
      <c r="G814" s="121"/>
      <c r="H814" s="121"/>
    </row>
    <row r="815">
      <c r="A815" s="121"/>
      <c r="B815" s="121"/>
      <c r="C815" s="121"/>
      <c r="D815" s="121"/>
      <c r="E815" s="121"/>
      <c r="F815" s="121"/>
      <c r="G815" s="121"/>
      <c r="H815" s="121"/>
    </row>
    <row r="816">
      <c r="A816" s="121"/>
      <c r="B816" s="121"/>
      <c r="C816" s="121"/>
      <c r="D816" s="121"/>
      <c r="E816" s="121"/>
      <c r="F816" s="121"/>
      <c r="G816" s="121"/>
      <c r="H816" s="121"/>
    </row>
    <row r="817">
      <c r="A817" s="121"/>
      <c r="B817" s="121"/>
      <c r="C817" s="121"/>
      <c r="D817" s="121"/>
      <c r="E817" s="121"/>
      <c r="F817" s="121"/>
      <c r="G817" s="121"/>
      <c r="H817" s="121"/>
    </row>
    <row r="818">
      <c r="A818" s="121"/>
      <c r="B818" s="121"/>
      <c r="C818" s="121"/>
      <c r="D818" s="121"/>
      <c r="E818" s="121"/>
      <c r="F818" s="121"/>
      <c r="G818" s="121"/>
      <c r="H818" s="121"/>
    </row>
    <row r="819">
      <c r="A819" s="121"/>
      <c r="B819" s="121"/>
      <c r="C819" s="121"/>
      <c r="D819" s="121"/>
      <c r="E819" s="121"/>
      <c r="F819" s="121"/>
      <c r="G819" s="121"/>
      <c r="H819" s="121"/>
    </row>
    <row r="820">
      <c r="A820" s="121"/>
      <c r="B820" s="121"/>
      <c r="C820" s="121"/>
      <c r="D820" s="121"/>
      <c r="E820" s="121"/>
      <c r="F820" s="121"/>
      <c r="G820" s="121"/>
      <c r="H820" s="121"/>
    </row>
    <row r="821">
      <c r="A821" s="121"/>
      <c r="B821" s="121"/>
      <c r="C821" s="121"/>
      <c r="D821" s="121"/>
      <c r="E821" s="121"/>
      <c r="F821" s="121"/>
      <c r="G821" s="121"/>
      <c r="H821" s="121"/>
    </row>
    <row r="822">
      <c r="A822" s="121"/>
      <c r="B822" s="121"/>
      <c r="C822" s="121"/>
      <c r="D822" s="121"/>
      <c r="E822" s="121"/>
      <c r="F822" s="121"/>
      <c r="G822" s="121"/>
      <c r="H822" s="121"/>
    </row>
    <row r="823">
      <c r="A823" s="121"/>
      <c r="B823" s="121"/>
      <c r="C823" s="121"/>
      <c r="D823" s="121"/>
      <c r="E823" s="121"/>
      <c r="F823" s="121"/>
      <c r="G823" s="121"/>
      <c r="H823" s="121"/>
    </row>
    <row r="824">
      <c r="A824" s="121"/>
      <c r="B824" s="121"/>
      <c r="C824" s="121"/>
      <c r="D824" s="121"/>
      <c r="E824" s="121"/>
      <c r="F824" s="121"/>
      <c r="G824" s="121"/>
      <c r="H824" s="121"/>
    </row>
    <row r="825">
      <c r="A825" s="121"/>
      <c r="B825" s="121"/>
      <c r="C825" s="121"/>
      <c r="D825" s="121"/>
      <c r="E825" s="121"/>
      <c r="F825" s="121"/>
      <c r="G825" s="121"/>
      <c r="H825" s="121"/>
    </row>
    <row r="826">
      <c r="A826" s="121"/>
      <c r="B826" s="121"/>
      <c r="C826" s="121"/>
      <c r="D826" s="121"/>
      <c r="E826" s="121"/>
      <c r="F826" s="121"/>
      <c r="G826" s="121"/>
      <c r="H826" s="121"/>
    </row>
    <row r="827">
      <c r="A827" s="121"/>
      <c r="B827" s="121"/>
      <c r="C827" s="121"/>
      <c r="D827" s="121"/>
      <c r="E827" s="121"/>
      <c r="F827" s="121"/>
      <c r="G827" s="121"/>
      <c r="H827" s="121"/>
    </row>
    <row r="828">
      <c r="A828" s="121"/>
      <c r="B828" s="121"/>
      <c r="C828" s="121"/>
      <c r="D828" s="121"/>
      <c r="E828" s="121"/>
      <c r="F828" s="121"/>
      <c r="G828" s="121"/>
      <c r="H828" s="121"/>
    </row>
    <row r="829">
      <c r="A829" s="121"/>
      <c r="B829" s="121"/>
      <c r="C829" s="121"/>
      <c r="D829" s="121"/>
      <c r="E829" s="121"/>
      <c r="F829" s="121"/>
      <c r="G829" s="121"/>
      <c r="H829" s="121"/>
    </row>
    <row r="830">
      <c r="A830" s="121"/>
      <c r="B830" s="121"/>
      <c r="C830" s="121"/>
      <c r="D830" s="121"/>
      <c r="E830" s="121"/>
      <c r="F830" s="121"/>
      <c r="G830" s="121"/>
      <c r="H830" s="121"/>
    </row>
    <row r="831">
      <c r="A831" s="121"/>
      <c r="B831" s="121"/>
      <c r="C831" s="121"/>
      <c r="D831" s="121"/>
      <c r="E831" s="121"/>
      <c r="F831" s="121"/>
      <c r="G831" s="121"/>
      <c r="H831" s="121"/>
    </row>
    <row r="832">
      <c r="A832" s="121"/>
      <c r="B832" s="121"/>
      <c r="C832" s="121"/>
      <c r="D832" s="121"/>
      <c r="E832" s="121"/>
      <c r="F832" s="121"/>
      <c r="G832" s="121"/>
      <c r="H832" s="121"/>
    </row>
    <row r="833">
      <c r="A833" s="121"/>
      <c r="B833" s="121"/>
      <c r="C833" s="121"/>
      <c r="D833" s="121"/>
      <c r="E833" s="121"/>
      <c r="F833" s="121"/>
      <c r="G833" s="121"/>
      <c r="H833" s="121"/>
    </row>
    <row r="834">
      <c r="A834" s="121"/>
      <c r="B834" s="121"/>
      <c r="C834" s="121"/>
      <c r="D834" s="121"/>
      <c r="E834" s="121"/>
      <c r="F834" s="121"/>
      <c r="G834" s="121"/>
      <c r="H834" s="121"/>
    </row>
    <row r="835">
      <c r="A835" s="121"/>
      <c r="B835" s="121"/>
      <c r="C835" s="121"/>
      <c r="D835" s="121"/>
      <c r="E835" s="121"/>
      <c r="F835" s="121"/>
      <c r="G835" s="121"/>
      <c r="H835" s="121"/>
    </row>
    <row r="836">
      <c r="A836" s="121"/>
      <c r="B836" s="121"/>
      <c r="C836" s="121"/>
      <c r="D836" s="121"/>
      <c r="E836" s="121"/>
      <c r="F836" s="121"/>
      <c r="G836" s="121"/>
      <c r="H836" s="121"/>
    </row>
    <row r="837">
      <c r="A837" s="121"/>
      <c r="B837" s="121"/>
      <c r="C837" s="121"/>
      <c r="D837" s="121"/>
      <c r="E837" s="121"/>
      <c r="F837" s="121"/>
      <c r="G837" s="121"/>
      <c r="H837" s="121"/>
    </row>
    <row r="838">
      <c r="A838" s="121"/>
      <c r="B838" s="121"/>
      <c r="C838" s="121"/>
      <c r="D838" s="121"/>
      <c r="E838" s="121"/>
      <c r="F838" s="121"/>
      <c r="G838" s="121"/>
      <c r="H838" s="121"/>
    </row>
    <row r="839">
      <c r="A839" s="121"/>
      <c r="B839" s="121"/>
      <c r="C839" s="121"/>
      <c r="D839" s="121"/>
      <c r="E839" s="121"/>
      <c r="F839" s="121"/>
      <c r="G839" s="121"/>
      <c r="H839" s="121"/>
    </row>
    <row r="840">
      <c r="A840" s="121"/>
      <c r="B840" s="121"/>
      <c r="C840" s="121"/>
      <c r="D840" s="121"/>
      <c r="E840" s="121"/>
      <c r="F840" s="121"/>
      <c r="G840" s="121"/>
      <c r="H840" s="121"/>
    </row>
    <row r="841">
      <c r="A841" s="121"/>
      <c r="B841" s="121"/>
      <c r="C841" s="121"/>
      <c r="D841" s="121"/>
      <c r="E841" s="121"/>
      <c r="F841" s="121"/>
      <c r="G841" s="121"/>
      <c r="H841" s="121"/>
    </row>
    <row r="842">
      <c r="A842" s="121"/>
      <c r="B842" s="121"/>
      <c r="C842" s="121"/>
      <c r="D842" s="121"/>
      <c r="E842" s="121"/>
      <c r="F842" s="121"/>
      <c r="G842" s="121"/>
      <c r="H842" s="121"/>
    </row>
    <row r="843">
      <c r="A843" s="121"/>
      <c r="B843" s="121"/>
      <c r="C843" s="121"/>
      <c r="D843" s="121"/>
      <c r="E843" s="121"/>
      <c r="F843" s="121"/>
      <c r="G843" s="121"/>
      <c r="H843" s="121"/>
    </row>
    <row r="844">
      <c r="A844" s="121"/>
      <c r="B844" s="121"/>
      <c r="C844" s="121"/>
      <c r="D844" s="121"/>
      <c r="E844" s="121"/>
      <c r="F844" s="121"/>
      <c r="G844" s="121"/>
      <c r="H844" s="121"/>
    </row>
    <row r="845">
      <c r="A845" s="121"/>
      <c r="B845" s="121"/>
      <c r="C845" s="121"/>
      <c r="D845" s="121"/>
      <c r="E845" s="121"/>
      <c r="F845" s="121"/>
      <c r="G845" s="121"/>
      <c r="H845" s="121"/>
    </row>
    <row r="846">
      <c r="A846" s="121"/>
      <c r="B846" s="121"/>
      <c r="C846" s="121"/>
      <c r="D846" s="121"/>
      <c r="E846" s="121"/>
      <c r="F846" s="121"/>
      <c r="G846" s="121"/>
      <c r="H846" s="121"/>
    </row>
    <row r="847">
      <c r="A847" s="121"/>
      <c r="B847" s="121"/>
      <c r="C847" s="121"/>
      <c r="D847" s="121"/>
      <c r="E847" s="121"/>
      <c r="F847" s="121"/>
      <c r="G847" s="121"/>
      <c r="H847" s="121"/>
    </row>
    <row r="848">
      <c r="A848" s="121"/>
      <c r="B848" s="121"/>
      <c r="C848" s="121"/>
      <c r="D848" s="121"/>
      <c r="E848" s="121"/>
      <c r="F848" s="121"/>
      <c r="G848" s="121"/>
      <c r="H848" s="121"/>
    </row>
    <row r="849">
      <c r="A849" s="121"/>
      <c r="B849" s="121"/>
      <c r="C849" s="121"/>
      <c r="D849" s="121"/>
      <c r="E849" s="121"/>
      <c r="F849" s="121"/>
      <c r="G849" s="121"/>
      <c r="H849" s="121"/>
    </row>
    <row r="850">
      <c r="A850" s="121"/>
      <c r="B850" s="121"/>
      <c r="C850" s="121"/>
      <c r="D850" s="121"/>
      <c r="E850" s="121"/>
      <c r="F850" s="121"/>
      <c r="G850" s="121"/>
      <c r="H850" s="121"/>
    </row>
    <row r="851">
      <c r="A851" s="121"/>
      <c r="B851" s="121"/>
      <c r="C851" s="121"/>
      <c r="D851" s="121"/>
      <c r="E851" s="121"/>
      <c r="F851" s="121"/>
      <c r="G851" s="121"/>
      <c r="H851" s="121"/>
    </row>
    <row r="852">
      <c r="A852" s="121"/>
      <c r="B852" s="121"/>
      <c r="C852" s="121"/>
      <c r="D852" s="121"/>
      <c r="E852" s="121"/>
      <c r="F852" s="121"/>
      <c r="G852" s="121"/>
      <c r="H852" s="121"/>
    </row>
    <row r="853">
      <c r="A853" s="121"/>
      <c r="B853" s="121"/>
      <c r="C853" s="121"/>
      <c r="D853" s="121"/>
      <c r="E853" s="121"/>
      <c r="F853" s="121"/>
      <c r="G853" s="121"/>
      <c r="H853" s="121"/>
    </row>
    <row r="854">
      <c r="A854" s="121"/>
      <c r="B854" s="121"/>
      <c r="C854" s="121"/>
      <c r="D854" s="121"/>
      <c r="E854" s="121"/>
      <c r="F854" s="121"/>
      <c r="G854" s="121"/>
      <c r="H854" s="121"/>
    </row>
    <row r="855">
      <c r="A855" s="121"/>
      <c r="B855" s="121"/>
      <c r="C855" s="121"/>
      <c r="D855" s="121"/>
      <c r="E855" s="121"/>
      <c r="F855" s="121"/>
      <c r="G855" s="121"/>
      <c r="H855" s="121"/>
    </row>
    <row r="856">
      <c r="A856" s="121"/>
      <c r="B856" s="121"/>
      <c r="C856" s="121"/>
      <c r="D856" s="121"/>
      <c r="E856" s="121"/>
      <c r="F856" s="121"/>
      <c r="G856" s="121"/>
      <c r="H856" s="121"/>
    </row>
    <row r="857">
      <c r="A857" s="121"/>
      <c r="B857" s="121"/>
      <c r="C857" s="121"/>
      <c r="D857" s="121"/>
      <c r="E857" s="121"/>
      <c r="F857" s="121"/>
      <c r="G857" s="121"/>
      <c r="H857" s="121"/>
    </row>
    <row r="858">
      <c r="A858" s="121"/>
      <c r="B858" s="121"/>
      <c r="C858" s="121"/>
      <c r="D858" s="121"/>
      <c r="E858" s="121"/>
      <c r="F858" s="121"/>
      <c r="G858" s="121"/>
      <c r="H858" s="121"/>
    </row>
    <row r="859">
      <c r="A859" s="121"/>
      <c r="B859" s="121"/>
      <c r="C859" s="121"/>
      <c r="D859" s="121"/>
      <c r="E859" s="121"/>
      <c r="F859" s="121"/>
      <c r="G859" s="121"/>
      <c r="H859" s="121"/>
    </row>
    <row r="860">
      <c r="A860" s="121"/>
      <c r="B860" s="121"/>
      <c r="C860" s="121"/>
      <c r="D860" s="121"/>
      <c r="E860" s="121"/>
      <c r="F860" s="121"/>
      <c r="G860" s="121"/>
      <c r="H860" s="121"/>
    </row>
    <row r="861">
      <c r="A861" s="121"/>
      <c r="B861" s="121"/>
      <c r="C861" s="121"/>
      <c r="D861" s="121"/>
      <c r="E861" s="121"/>
      <c r="F861" s="121"/>
      <c r="G861" s="121"/>
      <c r="H861" s="121"/>
    </row>
    <row r="862">
      <c r="A862" s="121"/>
      <c r="B862" s="121"/>
      <c r="C862" s="121"/>
      <c r="D862" s="121"/>
      <c r="E862" s="121"/>
      <c r="F862" s="121"/>
      <c r="G862" s="121"/>
      <c r="H862" s="121"/>
    </row>
    <row r="863">
      <c r="A863" s="121"/>
      <c r="B863" s="121"/>
      <c r="C863" s="121"/>
      <c r="D863" s="121"/>
      <c r="E863" s="121"/>
      <c r="F863" s="121"/>
      <c r="G863" s="121"/>
      <c r="H863" s="121"/>
    </row>
    <row r="864">
      <c r="A864" s="121"/>
      <c r="B864" s="121"/>
      <c r="C864" s="121"/>
      <c r="D864" s="121"/>
      <c r="E864" s="121"/>
      <c r="F864" s="121"/>
      <c r="G864" s="121"/>
      <c r="H864" s="121"/>
    </row>
    <row r="865">
      <c r="A865" s="121"/>
      <c r="B865" s="121"/>
      <c r="C865" s="121"/>
      <c r="D865" s="121"/>
      <c r="E865" s="121"/>
      <c r="F865" s="121"/>
      <c r="G865" s="121"/>
      <c r="H865" s="121"/>
    </row>
    <row r="866">
      <c r="A866" s="121"/>
      <c r="B866" s="121"/>
      <c r="C866" s="121"/>
      <c r="D866" s="121"/>
      <c r="E866" s="121"/>
      <c r="F866" s="121"/>
      <c r="G866" s="121"/>
      <c r="H866" s="121"/>
    </row>
    <row r="867">
      <c r="A867" s="121"/>
      <c r="B867" s="121"/>
      <c r="C867" s="121"/>
      <c r="D867" s="121"/>
      <c r="E867" s="121"/>
      <c r="F867" s="121"/>
      <c r="G867" s="121"/>
      <c r="H867" s="121"/>
    </row>
    <row r="868">
      <c r="A868" s="121"/>
      <c r="B868" s="121"/>
      <c r="C868" s="121"/>
      <c r="D868" s="121"/>
      <c r="E868" s="121"/>
      <c r="F868" s="121"/>
      <c r="G868" s="121"/>
      <c r="H868" s="121"/>
    </row>
    <row r="869">
      <c r="A869" s="121"/>
      <c r="B869" s="121"/>
      <c r="C869" s="121"/>
      <c r="D869" s="121"/>
      <c r="E869" s="121"/>
      <c r="F869" s="121"/>
      <c r="G869" s="121"/>
      <c r="H869" s="121"/>
    </row>
    <row r="870">
      <c r="A870" s="121"/>
      <c r="B870" s="121"/>
      <c r="C870" s="121"/>
      <c r="D870" s="121"/>
      <c r="E870" s="121"/>
      <c r="F870" s="121"/>
      <c r="G870" s="121"/>
      <c r="H870" s="121"/>
    </row>
    <row r="871">
      <c r="A871" s="121"/>
      <c r="B871" s="121"/>
      <c r="C871" s="121"/>
      <c r="D871" s="121"/>
      <c r="E871" s="121"/>
      <c r="F871" s="121"/>
      <c r="G871" s="121"/>
      <c r="H871" s="121"/>
    </row>
    <row r="872">
      <c r="A872" s="121"/>
      <c r="B872" s="121"/>
      <c r="C872" s="121"/>
      <c r="D872" s="121"/>
      <c r="E872" s="121"/>
      <c r="F872" s="121"/>
      <c r="G872" s="121"/>
      <c r="H872" s="121"/>
    </row>
    <row r="873">
      <c r="A873" s="121"/>
      <c r="B873" s="121"/>
      <c r="C873" s="121"/>
      <c r="D873" s="121"/>
      <c r="E873" s="121"/>
      <c r="F873" s="121"/>
      <c r="G873" s="121"/>
      <c r="H873" s="121"/>
    </row>
    <row r="874">
      <c r="A874" s="121"/>
      <c r="B874" s="121"/>
      <c r="C874" s="121"/>
      <c r="D874" s="121"/>
      <c r="E874" s="121"/>
      <c r="F874" s="121"/>
      <c r="G874" s="121"/>
      <c r="H874" s="121"/>
    </row>
    <row r="875">
      <c r="A875" s="121"/>
      <c r="B875" s="121"/>
      <c r="C875" s="121"/>
      <c r="D875" s="121"/>
      <c r="E875" s="121"/>
      <c r="F875" s="121"/>
      <c r="G875" s="121"/>
      <c r="H875" s="121"/>
    </row>
    <row r="876">
      <c r="A876" s="121"/>
      <c r="B876" s="121"/>
      <c r="C876" s="121"/>
      <c r="D876" s="121"/>
      <c r="E876" s="121"/>
      <c r="F876" s="121"/>
      <c r="G876" s="121"/>
      <c r="H876" s="121"/>
    </row>
    <row r="877">
      <c r="A877" s="121"/>
      <c r="B877" s="121"/>
      <c r="C877" s="121"/>
      <c r="D877" s="121"/>
      <c r="E877" s="121"/>
      <c r="F877" s="121"/>
      <c r="G877" s="121"/>
      <c r="H877" s="121"/>
    </row>
    <row r="878">
      <c r="A878" s="121"/>
      <c r="B878" s="121"/>
      <c r="C878" s="121"/>
      <c r="D878" s="121"/>
      <c r="E878" s="121"/>
      <c r="F878" s="121"/>
      <c r="G878" s="121"/>
      <c r="H878" s="121"/>
    </row>
    <row r="879">
      <c r="A879" s="121"/>
      <c r="B879" s="121"/>
      <c r="C879" s="121"/>
      <c r="D879" s="121"/>
      <c r="E879" s="121"/>
      <c r="F879" s="121"/>
      <c r="G879" s="121"/>
      <c r="H879" s="121"/>
    </row>
    <row r="880">
      <c r="A880" s="121"/>
      <c r="B880" s="121"/>
      <c r="C880" s="121"/>
      <c r="D880" s="121"/>
      <c r="E880" s="121"/>
      <c r="F880" s="121"/>
      <c r="G880" s="121"/>
      <c r="H880" s="121"/>
    </row>
    <row r="881">
      <c r="A881" s="121"/>
      <c r="B881" s="121"/>
      <c r="C881" s="121"/>
      <c r="D881" s="121"/>
      <c r="E881" s="121"/>
      <c r="F881" s="121"/>
      <c r="G881" s="121"/>
      <c r="H881" s="121"/>
    </row>
    <row r="882">
      <c r="A882" s="121"/>
      <c r="B882" s="121"/>
      <c r="C882" s="121"/>
      <c r="D882" s="121"/>
      <c r="E882" s="121"/>
      <c r="F882" s="121"/>
      <c r="G882" s="121"/>
      <c r="H882" s="121"/>
    </row>
    <row r="883">
      <c r="A883" s="121"/>
      <c r="B883" s="121"/>
      <c r="C883" s="121"/>
      <c r="D883" s="121"/>
      <c r="E883" s="121"/>
      <c r="F883" s="121"/>
      <c r="G883" s="121"/>
      <c r="H883" s="121"/>
    </row>
    <row r="884">
      <c r="A884" s="121"/>
      <c r="B884" s="121"/>
      <c r="C884" s="121"/>
      <c r="D884" s="121"/>
      <c r="E884" s="121"/>
      <c r="F884" s="121"/>
      <c r="G884" s="121"/>
      <c r="H884" s="121"/>
    </row>
    <row r="885">
      <c r="A885" s="121"/>
      <c r="B885" s="121"/>
      <c r="C885" s="121"/>
      <c r="D885" s="121"/>
      <c r="E885" s="121"/>
      <c r="F885" s="121"/>
      <c r="G885" s="121"/>
      <c r="H885" s="121"/>
    </row>
    <row r="886">
      <c r="A886" s="121"/>
      <c r="B886" s="121"/>
      <c r="C886" s="121"/>
      <c r="D886" s="121"/>
      <c r="E886" s="121"/>
      <c r="F886" s="121"/>
      <c r="G886" s="121"/>
      <c r="H886" s="121"/>
    </row>
    <row r="887">
      <c r="A887" s="121"/>
      <c r="B887" s="121"/>
      <c r="C887" s="121"/>
      <c r="D887" s="121"/>
      <c r="E887" s="121"/>
      <c r="F887" s="121"/>
      <c r="G887" s="121"/>
      <c r="H887" s="121"/>
    </row>
    <row r="888">
      <c r="A888" s="121"/>
      <c r="B888" s="121"/>
      <c r="C888" s="121"/>
      <c r="D888" s="121"/>
      <c r="E888" s="121"/>
      <c r="F888" s="121"/>
      <c r="G888" s="121"/>
      <c r="H888" s="121"/>
    </row>
    <row r="889">
      <c r="A889" s="121"/>
      <c r="B889" s="121"/>
      <c r="C889" s="121"/>
      <c r="D889" s="121"/>
      <c r="E889" s="121"/>
      <c r="F889" s="121"/>
      <c r="G889" s="121"/>
      <c r="H889" s="121"/>
    </row>
    <row r="890">
      <c r="A890" s="121"/>
      <c r="B890" s="121"/>
      <c r="C890" s="121"/>
      <c r="D890" s="121"/>
      <c r="E890" s="121"/>
      <c r="F890" s="121"/>
      <c r="G890" s="121"/>
      <c r="H890" s="121"/>
    </row>
    <row r="891">
      <c r="A891" s="121"/>
      <c r="B891" s="121"/>
      <c r="C891" s="121"/>
      <c r="D891" s="121"/>
      <c r="E891" s="121"/>
      <c r="F891" s="121"/>
      <c r="G891" s="121"/>
      <c r="H891" s="121"/>
    </row>
    <row r="892">
      <c r="A892" s="121"/>
      <c r="B892" s="121"/>
      <c r="C892" s="121"/>
      <c r="D892" s="121"/>
      <c r="E892" s="121"/>
      <c r="F892" s="121"/>
      <c r="G892" s="121"/>
      <c r="H892" s="121"/>
    </row>
    <row r="893">
      <c r="A893" s="121"/>
      <c r="B893" s="121"/>
      <c r="C893" s="121"/>
      <c r="D893" s="121"/>
      <c r="E893" s="121"/>
      <c r="F893" s="121"/>
      <c r="G893" s="121"/>
      <c r="H893" s="121"/>
    </row>
    <row r="894">
      <c r="A894" s="121"/>
      <c r="B894" s="121"/>
      <c r="C894" s="121"/>
      <c r="D894" s="121"/>
      <c r="E894" s="121"/>
      <c r="F894" s="121"/>
      <c r="G894" s="121"/>
      <c r="H894" s="121"/>
    </row>
    <row r="895">
      <c r="A895" s="121"/>
      <c r="B895" s="121"/>
      <c r="C895" s="121"/>
      <c r="D895" s="121"/>
      <c r="E895" s="121"/>
      <c r="F895" s="121"/>
      <c r="G895" s="121"/>
      <c r="H895" s="121"/>
    </row>
    <row r="896">
      <c r="A896" s="121"/>
      <c r="B896" s="121"/>
      <c r="C896" s="121"/>
      <c r="D896" s="121"/>
      <c r="E896" s="121"/>
      <c r="F896" s="121"/>
      <c r="G896" s="121"/>
      <c r="H896" s="121"/>
    </row>
    <row r="897">
      <c r="A897" s="121"/>
      <c r="B897" s="121"/>
      <c r="C897" s="121"/>
      <c r="D897" s="121"/>
      <c r="E897" s="121"/>
      <c r="F897" s="121"/>
      <c r="G897" s="121"/>
      <c r="H897" s="121"/>
    </row>
    <row r="898">
      <c r="A898" s="121"/>
      <c r="B898" s="121"/>
      <c r="C898" s="121"/>
      <c r="D898" s="121"/>
      <c r="E898" s="121"/>
      <c r="F898" s="121"/>
      <c r="G898" s="121"/>
      <c r="H898" s="121"/>
    </row>
    <row r="899">
      <c r="A899" s="121"/>
      <c r="B899" s="121"/>
      <c r="C899" s="121"/>
      <c r="D899" s="121"/>
      <c r="E899" s="121"/>
      <c r="F899" s="121"/>
      <c r="G899" s="121"/>
      <c r="H899" s="121"/>
    </row>
    <row r="900">
      <c r="A900" s="121"/>
      <c r="B900" s="121"/>
      <c r="C900" s="121"/>
      <c r="D900" s="121"/>
      <c r="E900" s="121"/>
      <c r="F900" s="121"/>
      <c r="G900" s="121"/>
      <c r="H900" s="121"/>
    </row>
    <row r="901">
      <c r="A901" s="121"/>
      <c r="B901" s="121"/>
      <c r="C901" s="121"/>
      <c r="D901" s="121"/>
      <c r="E901" s="121"/>
      <c r="F901" s="121"/>
      <c r="G901" s="121"/>
      <c r="H901" s="121"/>
    </row>
    <row r="902">
      <c r="A902" s="121"/>
      <c r="B902" s="121"/>
      <c r="C902" s="121"/>
      <c r="D902" s="121"/>
      <c r="E902" s="121"/>
      <c r="F902" s="121"/>
      <c r="G902" s="121"/>
      <c r="H902" s="121"/>
    </row>
    <row r="903">
      <c r="A903" s="121"/>
      <c r="B903" s="121"/>
      <c r="C903" s="121"/>
      <c r="D903" s="121"/>
      <c r="E903" s="121"/>
      <c r="F903" s="121"/>
      <c r="G903" s="121"/>
      <c r="H903" s="121"/>
    </row>
    <row r="904">
      <c r="A904" s="121"/>
      <c r="B904" s="121"/>
      <c r="C904" s="121"/>
      <c r="D904" s="121"/>
      <c r="E904" s="121"/>
      <c r="F904" s="121"/>
      <c r="G904" s="121"/>
      <c r="H904" s="121"/>
    </row>
    <row r="905">
      <c r="A905" s="121"/>
      <c r="B905" s="121"/>
      <c r="C905" s="121"/>
      <c r="D905" s="121"/>
      <c r="E905" s="121"/>
      <c r="F905" s="121"/>
      <c r="G905" s="121"/>
      <c r="H905" s="121"/>
    </row>
    <row r="906">
      <c r="A906" s="121"/>
      <c r="B906" s="121"/>
      <c r="C906" s="121"/>
      <c r="D906" s="121"/>
      <c r="E906" s="121"/>
      <c r="F906" s="121"/>
      <c r="G906" s="121"/>
      <c r="H906" s="121"/>
    </row>
    <row r="907">
      <c r="A907" s="121"/>
      <c r="B907" s="121"/>
      <c r="C907" s="121"/>
      <c r="D907" s="121"/>
      <c r="E907" s="121"/>
      <c r="F907" s="121"/>
      <c r="G907" s="121"/>
      <c r="H907" s="121"/>
    </row>
    <row r="908">
      <c r="A908" s="121"/>
      <c r="B908" s="121"/>
      <c r="C908" s="121"/>
      <c r="D908" s="121"/>
      <c r="E908" s="121"/>
      <c r="F908" s="121"/>
      <c r="G908" s="121"/>
      <c r="H908" s="121"/>
    </row>
    <row r="909">
      <c r="A909" s="121"/>
      <c r="B909" s="121"/>
      <c r="C909" s="121"/>
      <c r="D909" s="121"/>
      <c r="E909" s="121"/>
      <c r="F909" s="121"/>
      <c r="G909" s="121"/>
      <c r="H909" s="121"/>
    </row>
    <row r="910">
      <c r="A910" s="121"/>
      <c r="B910" s="121"/>
      <c r="C910" s="121"/>
      <c r="D910" s="121"/>
      <c r="E910" s="121"/>
      <c r="F910" s="121"/>
      <c r="G910" s="121"/>
      <c r="H910" s="121"/>
    </row>
    <row r="911">
      <c r="A911" s="121"/>
      <c r="B911" s="121"/>
      <c r="C911" s="121"/>
      <c r="D911" s="121"/>
      <c r="E911" s="121"/>
      <c r="F911" s="121"/>
      <c r="G911" s="121"/>
      <c r="H911" s="121"/>
    </row>
    <row r="912">
      <c r="A912" s="121"/>
      <c r="B912" s="121"/>
      <c r="C912" s="121"/>
      <c r="D912" s="121"/>
      <c r="E912" s="121"/>
      <c r="F912" s="121"/>
      <c r="G912" s="121"/>
      <c r="H912" s="121"/>
    </row>
    <row r="913">
      <c r="A913" s="121"/>
      <c r="B913" s="121"/>
      <c r="C913" s="121"/>
      <c r="D913" s="121"/>
      <c r="E913" s="121"/>
      <c r="F913" s="121"/>
      <c r="G913" s="121"/>
      <c r="H913" s="121"/>
    </row>
    <row r="914">
      <c r="A914" s="121"/>
      <c r="B914" s="121"/>
      <c r="C914" s="121"/>
      <c r="D914" s="121"/>
      <c r="E914" s="121"/>
      <c r="F914" s="121"/>
      <c r="G914" s="121"/>
      <c r="H914" s="121"/>
    </row>
    <row r="915">
      <c r="A915" s="121"/>
      <c r="B915" s="121"/>
      <c r="C915" s="121"/>
      <c r="D915" s="121"/>
      <c r="E915" s="121"/>
      <c r="F915" s="121"/>
      <c r="G915" s="121"/>
      <c r="H915" s="121"/>
    </row>
    <row r="916">
      <c r="A916" s="121"/>
      <c r="B916" s="121"/>
      <c r="C916" s="121"/>
      <c r="D916" s="121"/>
      <c r="E916" s="121"/>
      <c r="F916" s="121"/>
      <c r="G916" s="121"/>
      <c r="H916" s="121"/>
    </row>
    <row r="917">
      <c r="A917" s="121"/>
      <c r="B917" s="121"/>
      <c r="C917" s="121"/>
      <c r="D917" s="121"/>
      <c r="E917" s="121"/>
      <c r="F917" s="121"/>
      <c r="G917" s="121"/>
      <c r="H917" s="121"/>
    </row>
    <row r="918">
      <c r="A918" s="121"/>
      <c r="B918" s="121"/>
      <c r="C918" s="121"/>
      <c r="D918" s="121"/>
      <c r="E918" s="121"/>
      <c r="F918" s="121"/>
      <c r="G918" s="121"/>
      <c r="H918" s="121"/>
    </row>
    <row r="919">
      <c r="A919" s="121"/>
      <c r="B919" s="121"/>
      <c r="C919" s="121"/>
      <c r="D919" s="121"/>
      <c r="E919" s="121"/>
      <c r="F919" s="121"/>
      <c r="G919" s="121"/>
      <c r="H919" s="121"/>
    </row>
    <row r="920">
      <c r="A920" s="121"/>
      <c r="B920" s="121"/>
      <c r="C920" s="121"/>
      <c r="D920" s="121"/>
      <c r="E920" s="121"/>
      <c r="F920" s="121"/>
      <c r="G920" s="121"/>
      <c r="H920" s="121"/>
    </row>
    <row r="921">
      <c r="A921" s="121"/>
      <c r="B921" s="121"/>
      <c r="C921" s="121"/>
      <c r="D921" s="121"/>
      <c r="E921" s="121"/>
      <c r="F921" s="121"/>
      <c r="G921" s="121"/>
      <c r="H921" s="121"/>
    </row>
    <row r="922">
      <c r="A922" s="121"/>
      <c r="B922" s="121"/>
      <c r="C922" s="121"/>
      <c r="D922" s="121"/>
      <c r="E922" s="121"/>
      <c r="F922" s="121"/>
      <c r="G922" s="121"/>
      <c r="H922" s="121"/>
    </row>
    <row r="923">
      <c r="A923" s="121"/>
      <c r="B923" s="121"/>
      <c r="C923" s="121"/>
      <c r="D923" s="121"/>
      <c r="E923" s="121"/>
      <c r="F923" s="121"/>
      <c r="G923" s="121"/>
      <c r="H923" s="121"/>
    </row>
    <row r="924">
      <c r="A924" s="121"/>
      <c r="B924" s="121"/>
      <c r="C924" s="121"/>
      <c r="D924" s="121"/>
      <c r="E924" s="121"/>
      <c r="F924" s="121"/>
      <c r="G924" s="121"/>
      <c r="H924" s="121"/>
    </row>
    <row r="925">
      <c r="A925" s="121"/>
      <c r="B925" s="121"/>
      <c r="C925" s="121"/>
      <c r="D925" s="121"/>
      <c r="E925" s="121"/>
      <c r="F925" s="121"/>
      <c r="G925" s="121"/>
      <c r="H925" s="121"/>
    </row>
    <row r="926">
      <c r="A926" s="121"/>
      <c r="B926" s="121"/>
      <c r="C926" s="121"/>
      <c r="D926" s="121"/>
      <c r="E926" s="121"/>
      <c r="F926" s="121"/>
      <c r="G926" s="121"/>
      <c r="H926" s="121"/>
    </row>
    <row r="927">
      <c r="A927" s="121"/>
      <c r="B927" s="121"/>
      <c r="C927" s="121"/>
      <c r="D927" s="121"/>
      <c r="E927" s="121"/>
      <c r="F927" s="121"/>
      <c r="G927" s="121"/>
      <c r="H927" s="121"/>
    </row>
    <row r="928">
      <c r="A928" s="121"/>
      <c r="B928" s="121"/>
      <c r="C928" s="121"/>
      <c r="D928" s="121"/>
      <c r="E928" s="121"/>
      <c r="F928" s="121"/>
      <c r="G928" s="121"/>
      <c r="H928" s="121"/>
    </row>
    <row r="929">
      <c r="A929" s="121"/>
      <c r="B929" s="121"/>
      <c r="C929" s="121"/>
      <c r="D929" s="121"/>
      <c r="E929" s="121"/>
      <c r="F929" s="121"/>
      <c r="G929" s="121"/>
      <c r="H929" s="121"/>
    </row>
    <row r="930">
      <c r="A930" s="121"/>
      <c r="B930" s="121"/>
      <c r="C930" s="121"/>
      <c r="D930" s="121"/>
      <c r="E930" s="121"/>
      <c r="F930" s="121"/>
      <c r="G930" s="121"/>
      <c r="H930" s="121"/>
    </row>
    <row r="931">
      <c r="A931" s="121"/>
      <c r="B931" s="121"/>
      <c r="C931" s="121"/>
      <c r="D931" s="121"/>
      <c r="E931" s="121"/>
      <c r="F931" s="121"/>
      <c r="G931" s="121"/>
      <c r="H931" s="121"/>
    </row>
    <row r="932">
      <c r="A932" s="121"/>
      <c r="B932" s="121"/>
      <c r="C932" s="121"/>
      <c r="D932" s="121"/>
      <c r="E932" s="121"/>
      <c r="F932" s="121"/>
      <c r="G932" s="121"/>
      <c r="H932" s="121"/>
    </row>
    <row r="933">
      <c r="A933" s="121"/>
      <c r="B933" s="121"/>
      <c r="C933" s="121"/>
      <c r="D933" s="121"/>
      <c r="E933" s="121"/>
      <c r="F933" s="121"/>
      <c r="G933" s="121"/>
      <c r="H933" s="121"/>
    </row>
    <row r="934">
      <c r="A934" s="121"/>
      <c r="B934" s="121"/>
      <c r="C934" s="121"/>
      <c r="D934" s="121"/>
      <c r="E934" s="121"/>
      <c r="F934" s="121"/>
      <c r="G934" s="121"/>
      <c r="H934" s="121"/>
    </row>
    <row r="935">
      <c r="A935" s="121"/>
      <c r="B935" s="121"/>
      <c r="C935" s="121"/>
      <c r="D935" s="121"/>
      <c r="E935" s="121"/>
      <c r="F935" s="121"/>
      <c r="G935" s="121"/>
      <c r="H935" s="121"/>
    </row>
    <row r="936">
      <c r="A936" s="121"/>
      <c r="B936" s="121"/>
      <c r="C936" s="121"/>
      <c r="D936" s="121"/>
      <c r="E936" s="121"/>
      <c r="F936" s="121"/>
      <c r="G936" s="121"/>
      <c r="H936" s="121"/>
    </row>
    <row r="937">
      <c r="A937" s="121"/>
      <c r="B937" s="121"/>
      <c r="C937" s="121"/>
      <c r="D937" s="121"/>
      <c r="E937" s="121"/>
      <c r="F937" s="121"/>
      <c r="G937" s="121"/>
      <c r="H937" s="121"/>
    </row>
    <row r="938">
      <c r="A938" s="121"/>
      <c r="B938" s="121"/>
      <c r="C938" s="121"/>
      <c r="D938" s="121"/>
      <c r="E938" s="121"/>
      <c r="F938" s="121"/>
      <c r="G938" s="121"/>
      <c r="H938" s="121"/>
    </row>
    <row r="939">
      <c r="A939" s="121"/>
      <c r="B939" s="121"/>
      <c r="C939" s="121"/>
      <c r="D939" s="121"/>
      <c r="E939" s="121"/>
      <c r="F939" s="121"/>
      <c r="G939" s="121"/>
      <c r="H939" s="121"/>
    </row>
    <row r="940">
      <c r="A940" s="121"/>
      <c r="B940" s="121"/>
      <c r="C940" s="121"/>
      <c r="D940" s="121"/>
      <c r="E940" s="121"/>
      <c r="F940" s="121"/>
      <c r="G940" s="121"/>
      <c r="H940" s="121"/>
    </row>
    <row r="941">
      <c r="A941" s="121"/>
      <c r="B941" s="121"/>
      <c r="C941" s="121"/>
      <c r="D941" s="121"/>
      <c r="E941" s="121"/>
      <c r="F941" s="121"/>
      <c r="G941" s="121"/>
      <c r="H941" s="121"/>
    </row>
    <row r="942">
      <c r="A942" s="121"/>
      <c r="B942" s="121"/>
      <c r="C942" s="121"/>
      <c r="D942" s="121"/>
      <c r="E942" s="121"/>
      <c r="F942" s="121"/>
      <c r="G942" s="121"/>
      <c r="H942" s="121"/>
    </row>
    <row r="943">
      <c r="A943" s="121"/>
      <c r="B943" s="121"/>
      <c r="C943" s="121"/>
      <c r="D943" s="121"/>
      <c r="E943" s="121"/>
      <c r="F943" s="121"/>
      <c r="G943" s="121"/>
      <c r="H943" s="121"/>
    </row>
    <row r="944">
      <c r="A944" s="121"/>
      <c r="B944" s="121"/>
      <c r="C944" s="121"/>
      <c r="D944" s="121"/>
      <c r="E944" s="121"/>
      <c r="F944" s="121"/>
      <c r="G944" s="121"/>
      <c r="H944" s="121"/>
    </row>
    <row r="945">
      <c r="A945" s="121"/>
      <c r="B945" s="121"/>
      <c r="C945" s="121"/>
      <c r="D945" s="121"/>
      <c r="E945" s="121"/>
      <c r="F945" s="121"/>
      <c r="G945" s="121"/>
      <c r="H945" s="121"/>
    </row>
    <row r="946">
      <c r="A946" s="121"/>
      <c r="B946" s="121"/>
      <c r="C946" s="121"/>
      <c r="D946" s="121"/>
      <c r="E946" s="121"/>
      <c r="F946" s="121"/>
      <c r="G946" s="121"/>
      <c r="H946" s="121"/>
    </row>
    <row r="947">
      <c r="A947" s="121"/>
      <c r="B947" s="121"/>
      <c r="C947" s="121"/>
      <c r="D947" s="121"/>
      <c r="E947" s="121"/>
      <c r="F947" s="121"/>
      <c r="G947" s="121"/>
      <c r="H947" s="121"/>
    </row>
    <row r="948">
      <c r="A948" s="121"/>
      <c r="B948" s="121"/>
      <c r="C948" s="121"/>
      <c r="D948" s="121"/>
      <c r="E948" s="121"/>
      <c r="F948" s="121"/>
      <c r="G948" s="121"/>
      <c r="H948" s="121"/>
    </row>
    <row r="949">
      <c r="A949" s="121"/>
      <c r="B949" s="121"/>
      <c r="C949" s="121"/>
      <c r="D949" s="121"/>
      <c r="E949" s="121"/>
      <c r="F949" s="121"/>
      <c r="G949" s="121"/>
      <c r="H949" s="121"/>
    </row>
    <row r="950">
      <c r="A950" s="121"/>
      <c r="B950" s="121"/>
      <c r="C950" s="121"/>
      <c r="D950" s="121"/>
      <c r="E950" s="121"/>
      <c r="F950" s="121"/>
      <c r="G950" s="121"/>
      <c r="H950" s="121"/>
    </row>
    <row r="951">
      <c r="A951" s="121"/>
      <c r="B951" s="121"/>
      <c r="C951" s="121"/>
      <c r="D951" s="121"/>
      <c r="E951" s="121"/>
      <c r="F951" s="121"/>
      <c r="G951" s="121"/>
      <c r="H951" s="121"/>
    </row>
    <row r="952">
      <c r="A952" s="121"/>
      <c r="B952" s="121"/>
      <c r="C952" s="121"/>
      <c r="D952" s="121"/>
      <c r="E952" s="121"/>
      <c r="F952" s="121"/>
      <c r="G952" s="121"/>
      <c r="H952" s="121"/>
    </row>
    <row r="953">
      <c r="A953" s="121"/>
      <c r="B953" s="121"/>
      <c r="C953" s="121"/>
      <c r="D953" s="121"/>
      <c r="E953" s="121"/>
      <c r="F953" s="121"/>
      <c r="G953" s="121"/>
      <c r="H953" s="121"/>
    </row>
    <row r="954">
      <c r="A954" s="121"/>
      <c r="B954" s="121"/>
      <c r="C954" s="121"/>
      <c r="D954" s="121"/>
      <c r="E954" s="121"/>
      <c r="F954" s="121"/>
      <c r="G954" s="121"/>
      <c r="H954" s="121"/>
    </row>
    <row r="955">
      <c r="A955" s="121"/>
      <c r="B955" s="121"/>
      <c r="C955" s="121"/>
      <c r="D955" s="121"/>
      <c r="E955" s="121"/>
      <c r="F955" s="121"/>
      <c r="G955" s="121"/>
      <c r="H955" s="121"/>
    </row>
    <row r="956">
      <c r="A956" s="121"/>
      <c r="B956" s="121"/>
      <c r="C956" s="121"/>
      <c r="D956" s="121"/>
      <c r="E956" s="121"/>
      <c r="F956" s="121"/>
      <c r="G956" s="121"/>
      <c r="H956" s="121"/>
    </row>
    <row r="957">
      <c r="A957" s="121"/>
      <c r="B957" s="121"/>
      <c r="C957" s="121"/>
      <c r="D957" s="121"/>
      <c r="E957" s="121"/>
      <c r="F957" s="121"/>
      <c r="G957" s="121"/>
      <c r="H957" s="121"/>
    </row>
    <row r="958">
      <c r="A958" s="121"/>
      <c r="B958" s="121"/>
      <c r="C958" s="121"/>
      <c r="D958" s="121"/>
      <c r="E958" s="121"/>
      <c r="F958" s="121"/>
      <c r="G958" s="121"/>
      <c r="H958" s="121"/>
    </row>
    <row r="959">
      <c r="A959" s="121"/>
      <c r="B959" s="121"/>
      <c r="C959" s="121"/>
      <c r="D959" s="121"/>
      <c r="E959" s="121"/>
      <c r="F959" s="121"/>
      <c r="G959" s="121"/>
      <c r="H959" s="121"/>
    </row>
    <row r="960">
      <c r="A960" s="121"/>
      <c r="B960" s="121"/>
      <c r="C960" s="121"/>
      <c r="D960" s="121"/>
      <c r="E960" s="121"/>
      <c r="F960" s="121"/>
      <c r="G960" s="121"/>
      <c r="H960" s="121"/>
    </row>
    <row r="961">
      <c r="A961" s="121"/>
      <c r="B961" s="121"/>
      <c r="C961" s="121"/>
      <c r="D961" s="121"/>
      <c r="E961" s="121"/>
      <c r="F961" s="121"/>
      <c r="G961" s="121"/>
      <c r="H961" s="121"/>
    </row>
    <row r="962">
      <c r="A962" s="121"/>
      <c r="B962" s="121"/>
      <c r="C962" s="121"/>
      <c r="D962" s="121"/>
      <c r="E962" s="121"/>
      <c r="F962" s="121"/>
      <c r="G962" s="121"/>
      <c r="H962" s="121"/>
    </row>
    <row r="963">
      <c r="A963" s="121"/>
      <c r="B963" s="121"/>
      <c r="C963" s="121"/>
      <c r="D963" s="121"/>
      <c r="E963" s="121"/>
      <c r="F963" s="121"/>
      <c r="G963" s="121"/>
      <c r="H963" s="121"/>
    </row>
    <row r="964">
      <c r="A964" s="121"/>
      <c r="B964" s="121"/>
      <c r="C964" s="121"/>
      <c r="D964" s="121"/>
      <c r="E964" s="121"/>
      <c r="F964" s="121"/>
      <c r="G964" s="121"/>
      <c r="H964" s="121"/>
    </row>
    <row r="965">
      <c r="A965" s="121"/>
      <c r="B965" s="121"/>
      <c r="C965" s="121"/>
      <c r="D965" s="121"/>
      <c r="E965" s="121"/>
      <c r="F965" s="121"/>
      <c r="G965" s="121"/>
      <c r="H965" s="121"/>
    </row>
    <row r="966">
      <c r="A966" s="121"/>
      <c r="B966" s="121"/>
      <c r="C966" s="121"/>
      <c r="D966" s="121"/>
      <c r="E966" s="121"/>
      <c r="F966" s="121"/>
      <c r="G966" s="121"/>
      <c r="H966" s="121"/>
    </row>
    <row r="967">
      <c r="A967" s="121"/>
      <c r="B967" s="121"/>
      <c r="C967" s="121"/>
      <c r="D967" s="121"/>
      <c r="E967" s="121"/>
      <c r="F967" s="121"/>
      <c r="G967" s="121"/>
      <c r="H967" s="121"/>
    </row>
    <row r="968">
      <c r="A968" s="121"/>
      <c r="B968" s="121"/>
      <c r="C968" s="121"/>
      <c r="D968" s="121"/>
      <c r="E968" s="121"/>
      <c r="F968" s="121"/>
      <c r="G968" s="121"/>
      <c r="H968" s="121"/>
    </row>
    <row r="969">
      <c r="A969" s="121"/>
      <c r="B969" s="121"/>
      <c r="C969" s="121"/>
      <c r="D969" s="121"/>
      <c r="E969" s="121"/>
      <c r="F969" s="121"/>
      <c r="G969" s="121"/>
      <c r="H969" s="121"/>
    </row>
    <row r="970">
      <c r="A970" s="121"/>
      <c r="B970" s="121"/>
      <c r="C970" s="121"/>
      <c r="D970" s="121"/>
      <c r="E970" s="121"/>
      <c r="F970" s="121"/>
      <c r="G970" s="121"/>
      <c r="H970" s="121"/>
    </row>
    <row r="971">
      <c r="A971" s="121"/>
      <c r="B971" s="121"/>
      <c r="C971" s="121"/>
      <c r="D971" s="121"/>
      <c r="E971" s="121"/>
      <c r="F971" s="121"/>
      <c r="G971" s="121"/>
      <c r="H971" s="121"/>
    </row>
    <row r="972">
      <c r="A972" s="121"/>
      <c r="B972" s="121"/>
      <c r="C972" s="121"/>
      <c r="D972" s="121"/>
      <c r="E972" s="121"/>
      <c r="F972" s="121"/>
      <c r="G972" s="121"/>
      <c r="H972" s="121"/>
    </row>
    <row r="973">
      <c r="A973" s="121"/>
      <c r="B973" s="121"/>
      <c r="C973" s="121"/>
      <c r="D973" s="121"/>
      <c r="E973" s="121"/>
      <c r="F973" s="121"/>
      <c r="G973" s="121"/>
      <c r="H973" s="121"/>
    </row>
    <row r="974">
      <c r="A974" s="121"/>
      <c r="B974" s="121"/>
      <c r="C974" s="121"/>
      <c r="D974" s="121"/>
      <c r="E974" s="121"/>
      <c r="F974" s="121"/>
      <c r="G974" s="121"/>
      <c r="H974" s="121"/>
    </row>
    <row r="975">
      <c r="A975" s="121"/>
      <c r="B975" s="121"/>
      <c r="C975" s="121"/>
      <c r="D975" s="121"/>
      <c r="E975" s="121"/>
      <c r="F975" s="121"/>
      <c r="G975" s="121"/>
      <c r="H975" s="121"/>
    </row>
    <row r="976">
      <c r="A976" s="121"/>
      <c r="B976" s="121"/>
      <c r="C976" s="121"/>
      <c r="D976" s="121"/>
      <c r="E976" s="121"/>
      <c r="F976" s="121"/>
      <c r="G976" s="121"/>
      <c r="H976" s="121"/>
    </row>
    <row r="977">
      <c r="A977" s="121"/>
      <c r="B977" s="121"/>
      <c r="C977" s="121"/>
      <c r="D977" s="121"/>
      <c r="E977" s="121"/>
      <c r="F977" s="121"/>
      <c r="G977" s="121"/>
      <c r="H977" s="121"/>
    </row>
    <row r="978">
      <c r="A978" s="121"/>
      <c r="B978" s="121"/>
      <c r="C978" s="121"/>
      <c r="D978" s="121"/>
      <c r="E978" s="121"/>
      <c r="F978" s="121"/>
      <c r="G978" s="121"/>
      <c r="H978" s="121"/>
    </row>
    <row r="979">
      <c r="A979" s="121"/>
      <c r="B979" s="121"/>
      <c r="C979" s="121"/>
      <c r="D979" s="121"/>
      <c r="E979" s="121"/>
      <c r="F979" s="121"/>
      <c r="G979" s="121"/>
      <c r="H979" s="121"/>
    </row>
    <row r="980">
      <c r="A980" s="121"/>
      <c r="B980" s="121"/>
      <c r="C980" s="121"/>
      <c r="D980" s="121"/>
      <c r="E980" s="121"/>
      <c r="F980" s="121"/>
      <c r="G980" s="121"/>
      <c r="H980" s="121"/>
    </row>
    <row r="981">
      <c r="A981" s="121"/>
      <c r="B981" s="121"/>
      <c r="C981" s="121"/>
      <c r="D981" s="121"/>
      <c r="E981" s="121"/>
      <c r="F981" s="121"/>
      <c r="G981" s="121"/>
      <c r="H981" s="121"/>
    </row>
    <row r="982">
      <c r="A982" s="121"/>
      <c r="B982" s="121"/>
      <c r="C982" s="121"/>
      <c r="D982" s="121"/>
      <c r="E982" s="121"/>
      <c r="F982" s="121"/>
      <c r="G982" s="121"/>
      <c r="H982" s="121"/>
    </row>
    <row r="983">
      <c r="A983" s="121"/>
      <c r="B983" s="121"/>
      <c r="C983" s="121"/>
      <c r="D983" s="121"/>
      <c r="E983" s="121"/>
      <c r="F983" s="121"/>
      <c r="G983" s="121"/>
      <c r="H983" s="121"/>
    </row>
    <row r="984">
      <c r="A984" s="121"/>
      <c r="B984" s="121"/>
      <c r="C984" s="121"/>
      <c r="D984" s="121"/>
      <c r="E984" s="121"/>
      <c r="F984" s="121"/>
      <c r="G984" s="121"/>
      <c r="H984" s="121"/>
    </row>
    <row r="985">
      <c r="A985" s="121"/>
      <c r="B985" s="121"/>
      <c r="C985" s="121"/>
      <c r="D985" s="121"/>
      <c r="E985" s="121"/>
      <c r="F985" s="121"/>
      <c r="G985" s="121"/>
      <c r="H985" s="121"/>
    </row>
    <row r="986">
      <c r="A986" s="121"/>
      <c r="B986" s="121"/>
      <c r="C986" s="121"/>
      <c r="D986" s="121"/>
      <c r="E986" s="121"/>
      <c r="F986" s="121"/>
      <c r="G986" s="121"/>
      <c r="H986" s="121"/>
    </row>
    <row r="987">
      <c r="A987" s="121"/>
      <c r="B987" s="121"/>
      <c r="C987" s="121"/>
      <c r="D987" s="121"/>
      <c r="E987" s="121"/>
      <c r="F987" s="121"/>
      <c r="G987" s="121"/>
      <c r="H987" s="121"/>
    </row>
    <row r="988">
      <c r="A988" s="121"/>
      <c r="B988" s="121"/>
      <c r="C988" s="121"/>
      <c r="D988" s="121"/>
      <c r="E988" s="121"/>
      <c r="F988" s="121"/>
      <c r="G988" s="121"/>
      <c r="H988" s="121"/>
    </row>
    <row r="989">
      <c r="A989" s="121"/>
      <c r="B989" s="121"/>
      <c r="C989" s="121"/>
      <c r="D989" s="121"/>
      <c r="E989" s="121"/>
      <c r="F989" s="121"/>
      <c r="G989" s="121"/>
      <c r="H989" s="121"/>
    </row>
    <row r="990">
      <c r="A990" s="121"/>
      <c r="B990" s="121"/>
      <c r="C990" s="121"/>
      <c r="D990" s="121"/>
      <c r="E990" s="121"/>
      <c r="F990" s="121"/>
      <c r="G990" s="121"/>
      <c r="H990" s="121"/>
    </row>
    <row r="991">
      <c r="A991" s="121"/>
      <c r="B991" s="121"/>
      <c r="C991" s="121"/>
      <c r="D991" s="121"/>
      <c r="E991" s="121"/>
      <c r="F991" s="121"/>
      <c r="G991" s="121"/>
      <c r="H991" s="121"/>
    </row>
    <row r="992">
      <c r="A992" s="121"/>
      <c r="B992" s="121"/>
      <c r="C992" s="121"/>
      <c r="D992" s="121"/>
      <c r="E992" s="121"/>
      <c r="F992" s="121"/>
      <c r="G992" s="121"/>
      <c r="H992" s="121"/>
    </row>
    <row r="993">
      <c r="A993" s="121"/>
      <c r="B993" s="121"/>
      <c r="C993" s="121"/>
      <c r="D993" s="121"/>
      <c r="E993" s="121"/>
      <c r="F993" s="121"/>
      <c r="G993" s="121"/>
      <c r="H993" s="121"/>
    </row>
    <row r="994">
      <c r="A994" s="121"/>
      <c r="B994" s="121"/>
      <c r="C994" s="121"/>
      <c r="D994" s="121"/>
      <c r="E994" s="121"/>
      <c r="F994" s="121"/>
      <c r="G994" s="121"/>
      <c r="H994" s="121"/>
    </row>
    <row r="995">
      <c r="A995" s="121"/>
      <c r="B995" s="121"/>
      <c r="C995" s="121"/>
      <c r="D995" s="121"/>
      <c r="E995" s="121"/>
      <c r="F995" s="121"/>
      <c r="G995" s="121"/>
      <c r="H995" s="121"/>
    </row>
    <row r="996">
      <c r="A996" s="121"/>
      <c r="B996" s="121"/>
      <c r="C996" s="121"/>
      <c r="D996" s="121"/>
      <c r="E996" s="121"/>
      <c r="F996" s="121"/>
      <c r="G996" s="121"/>
      <c r="H996" s="121"/>
    </row>
    <row r="997">
      <c r="A997" s="121"/>
      <c r="B997" s="121"/>
      <c r="C997" s="121"/>
      <c r="D997" s="121"/>
      <c r="E997" s="121"/>
      <c r="F997" s="121"/>
      <c r="G997" s="121"/>
      <c r="H997" s="121"/>
    </row>
    <row r="998">
      <c r="A998" s="121"/>
      <c r="B998" s="121"/>
      <c r="C998" s="121"/>
      <c r="D998" s="121"/>
      <c r="E998" s="121"/>
      <c r="F998" s="121"/>
      <c r="G998" s="121"/>
      <c r="H998" s="121"/>
    </row>
    <row r="999">
      <c r="A999" s="121"/>
      <c r="B999" s="121"/>
      <c r="C999" s="121"/>
      <c r="D999" s="121"/>
      <c r="E999" s="121"/>
      <c r="F999" s="121"/>
      <c r="G999" s="121"/>
      <c r="H999" s="121"/>
    </row>
    <row r="1000">
      <c r="A1000" s="121"/>
      <c r="B1000" s="121"/>
      <c r="C1000" s="121"/>
      <c r="D1000" s="121"/>
      <c r="E1000" s="121"/>
      <c r="F1000" s="121"/>
      <c r="G1000" s="121"/>
      <c r="H1000" s="121"/>
    </row>
  </sheetData>
  <mergeCells count="30">
    <mergeCell ref="A1:H2"/>
    <mergeCell ref="A3:B3"/>
    <mergeCell ref="C3:D3"/>
    <mergeCell ref="A4:B4"/>
    <mergeCell ref="C4:D4"/>
    <mergeCell ref="A6:H6"/>
    <mergeCell ref="B7:D7"/>
    <mergeCell ref="B9:D9"/>
    <mergeCell ref="B10:D10"/>
    <mergeCell ref="B11:D11"/>
    <mergeCell ref="A12:H12"/>
    <mergeCell ref="B13:D13"/>
    <mergeCell ref="B15:D15"/>
    <mergeCell ref="B16:D16"/>
    <mergeCell ref="B17:D17"/>
    <mergeCell ref="B18:D18"/>
    <mergeCell ref="B19:D19"/>
    <mergeCell ref="B20:D20"/>
    <mergeCell ref="B21:D21"/>
    <mergeCell ref="A22:H22"/>
    <mergeCell ref="B23:D23"/>
    <mergeCell ref="F31:H31"/>
    <mergeCell ref="F35:H35"/>
    <mergeCell ref="B25:D25"/>
    <mergeCell ref="B26:D26"/>
    <mergeCell ref="B27:D27"/>
    <mergeCell ref="B28:D28"/>
    <mergeCell ref="B29:D29"/>
    <mergeCell ref="A30:D30"/>
    <mergeCell ref="E30:H30"/>
  </mergeCells>
  <printOptions horizontalCentered="1"/>
  <pageMargins bottom="0.9" footer="0.0" header="0.0" left="0.3" right="0.3" top="1.5"/>
  <pageSetup fitToHeight="0" paperSize="9"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284F4"/>
    <outlinePr summaryBelow="0" summaryRight="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71"/>
    <col customWidth="1" min="2" max="2" width="20.14"/>
    <col customWidth="1" min="3" max="8" width="14.43"/>
  </cols>
  <sheetData>
    <row r="1">
      <c r="A1" s="24" t="s">
        <v>17247</v>
      </c>
      <c r="B1" s="25"/>
      <c r="C1" s="25"/>
      <c r="D1" s="25"/>
      <c r="E1" s="25"/>
      <c r="F1" s="25"/>
      <c r="G1" s="25"/>
      <c r="H1" s="26"/>
    </row>
    <row r="2">
      <c r="A2" s="27"/>
      <c r="B2" s="28"/>
      <c r="C2" s="28"/>
      <c r="D2" s="28"/>
      <c r="E2" s="28"/>
      <c r="F2" s="28"/>
      <c r="G2" s="28"/>
      <c r="H2" s="29"/>
    </row>
    <row r="3">
      <c r="A3" s="30" t="s">
        <v>17129</v>
      </c>
      <c r="B3" s="31"/>
      <c r="C3" s="30" t="s">
        <v>17197</v>
      </c>
      <c r="D3" s="31"/>
      <c r="E3" s="32" t="s">
        <v>17130</v>
      </c>
      <c r="F3" s="32" t="s">
        <v>17198</v>
      </c>
      <c r="G3" s="32" t="s">
        <v>17131</v>
      </c>
      <c r="H3" s="32" t="s">
        <v>17199</v>
      </c>
    </row>
    <row r="4">
      <c r="A4" s="30" t="s">
        <v>17132</v>
      </c>
      <c r="B4" s="31"/>
      <c r="C4" s="30" t="s">
        <v>17200</v>
      </c>
      <c r="D4" s="31"/>
      <c r="E4" s="32" t="s">
        <v>17133</v>
      </c>
      <c r="F4" s="30">
        <v>9.428896647E9</v>
      </c>
      <c r="G4" s="33" t="s">
        <v>17134</v>
      </c>
      <c r="H4" s="90" t="s">
        <v>17209</v>
      </c>
    </row>
    <row r="5">
      <c r="A5" s="35"/>
      <c r="B5" s="35"/>
      <c r="C5" s="35"/>
      <c r="D5" s="35"/>
      <c r="E5" s="35"/>
      <c r="F5" s="35"/>
      <c r="G5" s="35"/>
      <c r="H5" s="35"/>
    </row>
    <row r="6">
      <c r="A6" s="36" t="s">
        <v>17135</v>
      </c>
      <c r="B6" s="37"/>
      <c r="C6" s="37"/>
      <c r="D6" s="37"/>
      <c r="E6" s="37"/>
      <c r="F6" s="37"/>
      <c r="G6" s="37"/>
      <c r="H6" s="31"/>
    </row>
    <row r="7">
      <c r="A7" s="36" t="s">
        <v>17136</v>
      </c>
      <c r="B7" s="37"/>
      <c r="C7" s="31"/>
      <c r="D7" s="36" t="s">
        <v>17137</v>
      </c>
      <c r="E7" s="31"/>
      <c r="F7" s="38" t="s">
        <v>17138</v>
      </c>
      <c r="G7" s="36" t="s">
        <v>17139</v>
      </c>
      <c r="H7" s="31"/>
    </row>
    <row r="8">
      <c r="A8" s="30" t="s">
        <v>17249</v>
      </c>
      <c r="B8" s="37"/>
      <c r="C8" s="31"/>
      <c r="D8" s="30" t="s">
        <v>17250</v>
      </c>
      <c r="E8" s="31"/>
      <c r="F8" s="32" t="s">
        <v>17251</v>
      </c>
      <c r="G8" s="30" t="s">
        <v>17372</v>
      </c>
      <c r="H8" s="31"/>
    </row>
    <row r="9">
      <c r="A9" s="30" t="s">
        <v>17253</v>
      </c>
      <c r="B9" s="37"/>
      <c r="C9" s="31"/>
      <c r="D9" s="30" t="s">
        <v>17254</v>
      </c>
      <c r="E9" s="31"/>
      <c r="F9" s="32" t="s">
        <v>17255</v>
      </c>
      <c r="G9" s="30" t="s">
        <v>17372</v>
      </c>
      <c r="H9" s="31"/>
    </row>
    <row r="10">
      <c r="A10" s="30" t="s">
        <v>17257</v>
      </c>
      <c r="B10" s="37"/>
      <c r="C10" s="31"/>
      <c r="D10" s="30" t="s">
        <v>17258</v>
      </c>
      <c r="E10" s="31"/>
      <c r="F10" s="32" t="s">
        <v>17259</v>
      </c>
      <c r="G10" s="30" t="s">
        <v>17372</v>
      </c>
      <c r="H10" s="31"/>
    </row>
    <row r="11">
      <c r="A11" s="30" t="s">
        <v>17261</v>
      </c>
      <c r="B11" s="37"/>
      <c r="C11" s="31"/>
      <c r="D11" s="30" t="s">
        <v>17262</v>
      </c>
      <c r="E11" s="31"/>
      <c r="F11" s="32" t="s">
        <v>17255</v>
      </c>
      <c r="G11" s="30" t="s">
        <v>17372</v>
      </c>
      <c r="H11" s="31"/>
    </row>
    <row r="12">
      <c r="A12" s="30" t="s">
        <v>17264</v>
      </c>
      <c r="B12" s="37"/>
      <c r="C12" s="31"/>
      <c r="D12" s="30" t="s">
        <v>17265</v>
      </c>
      <c r="E12" s="31"/>
      <c r="F12" s="32" t="s">
        <v>17259</v>
      </c>
      <c r="G12" s="30" t="s">
        <v>17372</v>
      </c>
      <c r="H12" s="31"/>
    </row>
    <row r="13">
      <c r="A13" s="30" t="s">
        <v>17373</v>
      </c>
      <c r="B13" s="37"/>
      <c r="C13" s="31"/>
      <c r="D13" s="30" t="s">
        <v>17374</v>
      </c>
      <c r="E13" s="31"/>
      <c r="F13" s="132" t="s">
        <v>17375</v>
      </c>
      <c r="G13" s="30" t="s">
        <v>17376</v>
      </c>
      <c r="H13" s="31"/>
    </row>
    <row r="14">
      <c r="A14" s="30" t="s">
        <v>17267</v>
      </c>
      <c r="B14" s="37"/>
      <c r="C14" s="31"/>
      <c r="D14" s="30" t="s">
        <v>17268</v>
      </c>
      <c r="E14" s="31"/>
      <c r="G14" s="30" t="s">
        <v>17269</v>
      </c>
      <c r="H14" s="31"/>
    </row>
    <row r="15">
      <c r="A15" s="36" t="s">
        <v>17140</v>
      </c>
      <c r="B15" s="37"/>
      <c r="C15" s="37"/>
      <c r="D15" s="37"/>
      <c r="E15" s="37"/>
      <c r="F15" s="37"/>
      <c r="G15" s="37"/>
      <c r="H15" s="31"/>
    </row>
    <row r="16">
      <c r="A16" s="36" t="s">
        <v>17136</v>
      </c>
      <c r="B16" s="37"/>
      <c r="C16" s="31"/>
      <c r="D16" s="36" t="s">
        <v>17137</v>
      </c>
      <c r="E16" s="31"/>
      <c r="F16" s="38" t="s">
        <v>17138</v>
      </c>
      <c r="G16" s="38" t="s">
        <v>17139</v>
      </c>
      <c r="H16" s="38"/>
    </row>
    <row r="17">
      <c r="A17" s="30" t="s">
        <v>17204</v>
      </c>
      <c r="B17" s="37"/>
      <c r="C17" s="31"/>
      <c r="D17" s="30" t="s">
        <v>17270</v>
      </c>
      <c r="E17" s="31"/>
      <c r="F17" s="32" t="s">
        <v>17271</v>
      </c>
      <c r="G17" s="30" t="s">
        <v>17272</v>
      </c>
      <c r="H17" s="31"/>
    </row>
    <row r="18">
      <c r="A18" s="91" t="s">
        <v>17273</v>
      </c>
      <c r="B18" s="37"/>
      <c r="C18" s="31"/>
      <c r="D18" s="91" t="s">
        <v>17274</v>
      </c>
      <c r="E18" s="31"/>
      <c r="F18" s="92" t="s">
        <v>17275</v>
      </c>
      <c r="G18" s="91" t="s">
        <v>17276</v>
      </c>
      <c r="H18" s="31"/>
    </row>
    <row r="19">
      <c r="A19" s="91" t="s">
        <v>17377</v>
      </c>
      <c r="B19" s="37"/>
      <c r="C19" s="31"/>
      <c r="D19" s="91" t="s">
        <v>17378</v>
      </c>
      <c r="E19" s="31"/>
      <c r="F19" s="92" t="s">
        <v>17379</v>
      </c>
      <c r="G19" s="91" t="s">
        <v>17380</v>
      </c>
      <c r="H19" s="31"/>
    </row>
    <row r="20">
      <c r="A20" s="36" t="s">
        <v>17141</v>
      </c>
      <c r="B20" s="37"/>
      <c r="C20" s="37"/>
      <c r="D20" s="37"/>
      <c r="E20" s="37"/>
      <c r="F20" s="37"/>
      <c r="G20" s="37"/>
      <c r="H20" s="31"/>
    </row>
    <row r="21">
      <c r="A21" s="32" t="s">
        <v>17142</v>
      </c>
      <c r="B21" s="32" t="s">
        <v>17381</v>
      </c>
      <c r="C21" s="32" t="s">
        <v>17143</v>
      </c>
      <c r="D21" s="93">
        <v>0.98</v>
      </c>
      <c r="E21" s="32" t="s">
        <v>17144</v>
      </c>
      <c r="F21" s="32" t="s">
        <v>17363</v>
      </c>
      <c r="G21" s="32" t="s">
        <v>17145</v>
      </c>
      <c r="H21" s="32" t="s">
        <v>17279</v>
      </c>
    </row>
    <row r="22">
      <c r="A22" s="32" t="s">
        <v>17146</v>
      </c>
      <c r="B22" s="92" t="s">
        <v>17280</v>
      </c>
      <c r="C22" s="32" t="s">
        <v>17147</v>
      </c>
      <c r="D22" s="92" t="s">
        <v>17382</v>
      </c>
      <c r="E22" s="32" t="s">
        <v>17148</v>
      </c>
      <c r="F22" s="92" t="s">
        <v>17282</v>
      </c>
      <c r="G22" s="32" t="s">
        <v>17149</v>
      </c>
      <c r="H22" s="92" t="s">
        <v>17383</v>
      </c>
    </row>
    <row r="23">
      <c r="A23" s="36" t="s">
        <v>17150</v>
      </c>
      <c r="B23" s="37"/>
      <c r="C23" s="37"/>
      <c r="D23" s="31"/>
      <c r="E23" s="36" t="s">
        <v>17151</v>
      </c>
      <c r="F23" s="37"/>
      <c r="G23" s="37"/>
      <c r="H23" s="31"/>
    </row>
    <row r="24">
      <c r="A24" s="30" t="s">
        <v>17152</v>
      </c>
      <c r="B24" s="31"/>
      <c r="C24" s="91" t="s">
        <v>17284</v>
      </c>
      <c r="D24" s="31"/>
      <c r="E24" s="30" t="s">
        <v>17153</v>
      </c>
      <c r="F24" s="31"/>
      <c r="G24" s="91" t="s">
        <v>17285</v>
      </c>
      <c r="H24" s="31"/>
    </row>
    <row r="25">
      <c r="A25" s="30" t="s">
        <v>17154</v>
      </c>
      <c r="B25" s="31"/>
      <c r="C25" s="30" t="s">
        <v>17286</v>
      </c>
      <c r="D25" s="31"/>
      <c r="E25" s="30" t="s">
        <v>17155</v>
      </c>
      <c r="F25" s="31"/>
      <c r="G25" s="30" t="s">
        <v>17287</v>
      </c>
      <c r="H25" s="31"/>
    </row>
    <row r="26">
      <c r="A26" s="30" t="s">
        <v>17156</v>
      </c>
      <c r="B26" s="31"/>
      <c r="C26" s="30" t="s">
        <v>17288</v>
      </c>
      <c r="D26" s="31"/>
      <c r="E26" s="30" t="s">
        <v>17157</v>
      </c>
      <c r="F26" s="31"/>
      <c r="G26" s="30" t="s">
        <v>17289</v>
      </c>
      <c r="H26" s="31"/>
    </row>
    <row r="27">
      <c r="A27" s="30" t="s">
        <v>17158</v>
      </c>
      <c r="B27" s="31"/>
      <c r="C27" s="91" t="s">
        <v>17290</v>
      </c>
      <c r="D27" s="31"/>
      <c r="E27" s="30" t="s">
        <v>17159</v>
      </c>
      <c r="F27" s="31"/>
      <c r="G27" s="91" t="s">
        <v>17289</v>
      </c>
      <c r="H27" s="31"/>
    </row>
    <row r="28">
      <c r="A28" s="30" t="s">
        <v>17160</v>
      </c>
      <c r="B28" s="31"/>
      <c r="C28" s="91" t="s">
        <v>17291</v>
      </c>
      <c r="D28" s="31"/>
      <c r="E28" s="30" t="s">
        <v>17161</v>
      </c>
      <c r="F28" s="31"/>
      <c r="G28" s="91" t="s">
        <v>17289</v>
      </c>
      <c r="H28" s="31"/>
    </row>
    <row r="29">
      <c r="A29" s="30" t="s">
        <v>17162</v>
      </c>
      <c r="B29" s="31"/>
      <c r="C29" s="91" t="s">
        <v>17292</v>
      </c>
      <c r="D29" s="31"/>
      <c r="E29" s="30" t="s">
        <v>17163</v>
      </c>
      <c r="F29" s="31"/>
      <c r="G29" s="91" t="s">
        <v>17293</v>
      </c>
      <c r="H29" s="31"/>
    </row>
    <row r="30">
      <c r="A30" s="30" t="s">
        <v>17164</v>
      </c>
      <c r="B30" s="31"/>
      <c r="C30" s="91" t="s">
        <v>17291</v>
      </c>
      <c r="D30" s="31"/>
      <c r="E30" s="30" t="s">
        <v>17165</v>
      </c>
      <c r="F30" s="31"/>
      <c r="G30" s="91" t="s">
        <v>17289</v>
      </c>
      <c r="H30" s="31"/>
    </row>
    <row r="31">
      <c r="A31" s="30" t="s">
        <v>17166</v>
      </c>
      <c r="B31" s="31"/>
      <c r="C31" s="30" t="s">
        <v>17289</v>
      </c>
      <c r="D31" s="31"/>
      <c r="E31" s="30" t="s">
        <v>17167</v>
      </c>
      <c r="F31" s="31"/>
      <c r="G31" s="30" t="s">
        <v>17294</v>
      </c>
      <c r="H31" s="31"/>
    </row>
    <row r="32">
      <c r="A32" s="30"/>
      <c r="B32" s="31"/>
      <c r="C32" s="30"/>
      <c r="D32" s="31"/>
      <c r="E32" s="30" t="s">
        <v>17168</v>
      </c>
      <c r="F32" s="31"/>
      <c r="G32" s="30" t="s">
        <v>17289</v>
      </c>
      <c r="H32" s="31"/>
    </row>
    <row r="33">
      <c r="A33" s="39"/>
      <c r="B33" s="31"/>
      <c r="C33" s="41"/>
      <c r="D33" s="31"/>
      <c r="E33" s="30" t="s">
        <v>17169</v>
      </c>
      <c r="F33" s="31"/>
      <c r="G33" s="91" t="s">
        <v>17289</v>
      </c>
      <c r="H33" s="31"/>
    </row>
    <row r="34">
      <c r="A34" s="36" t="s">
        <v>17170</v>
      </c>
      <c r="B34" s="37"/>
      <c r="C34" s="37"/>
      <c r="D34" s="37"/>
      <c r="E34" s="37"/>
      <c r="F34" s="37"/>
      <c r="G34" s="37"/>
      <c r="H34" s="31"/>
    </row>
    <row r="35">
      <c r="A35" s="30" t="s">
        <v>17171</v>
      </c>
      <c r="B35" s="37"/>
      <c r="C35" s="31"/>
      <c r="D35" s="91" t="s">
        <v>17295</v>
      </c>
      <c r="E35" s="37"/>
      <c r="F35" s="37"/>
      <c r="G35" s="37"/>
      <c r="H35" s="31"/>
    </row>
    <row r="36">
      <c r="A36" s="30" t="s">
        <v>17172</v>
      </c>
      <c r="B36" s="37"/>
      <c r="C36" s="31"/>
      <c r="D36" s="30" t="s">
        <v>17296</v>
      </c>
      <c r="E36" s="37"/>
      <c r="F36" s="37"/>
      <c r="G36" s="37"/>
      <c r="H36" s="31"/>
    </row>
    <row r="37">
      <c r="A37" s="30" t="s">
        <v>17173</v>
      </c>
      <c r="B37" s="37"/>
      <c r="C37" s="31"/>
      <c r="D37" s="30" t="s">
        <v>17297</v>
      </c>
      <c r="E37" s="37"/>
      <c r="F37" s="37"/>
      <c r="G37" s="37"/>
      <c r="H37" s="31"/>
    </row>
    <row r="38">
      <c r="A38" s="30" t="s">
        <v>17174</v>
      </c>
      <c r="B38" s="37"/>
      <c r="C38" s="31"/>
      <c r="D38" s="91" t="s">
        <v>17298</v>
      </c>
      <c r="E38" s="37"/>
      <c r="F38" s="37"/>
      <c r="G38" s="37"/>
      <c r="H38" s="31"/>
    </row>
    <row r="39">
      <c r="A39" s="30" t="s">
        <v>17175</v>
      </c>
      <c r="B39" s="37"/>
      <c r="C39" s="31"/>
      <c r="D39" s="91" t="s">
        <v>17299</v>
      </c>
      <c r="E39" s="37"/>
      <c r="F39" s="37"/>
      <c r="G39" s="37"/>
      <c r="H39" s="31"/>
    </row>
    <row r="40">
      <c r="A40" s="41"/>
      <c r="B40" s="37"/>
      <c r="C40" s="31"/>
      <c r="D40" s="41"/>
      <c r="E40" s="37"/>
      <c r="F40" s="37"/>
      <c r="G40" s="37"/>
      <c r="H40" s="31"/>
    </row>
    <row r="41">
      <c r="A41" s="36" t="s">
        <v>17176</v>
      </c>
      <c r="B41" s="37"/>
      <c r="C41" s="37"/>
      <c r="D41" s="37"/>
      <c r="E41" s="37"/>
      <c r="F41" s="37"/>
      <c r="G41" s="37"/>
      <c r="H41" s="31"/>
    </row>
    <row r="42">
      <c r="A42" s="91" t="s">
        <v>17384</v>
      </c>
      <c r="B42" s="37"/>
      <c r="C42" s="37"/>
      <c r="D42" s="37"/>
      <c r="E42" s="37"/>
      <c r="F42" s="37"/>
      <c r="G42" s="37"/>
      <c r="H42" s="31"/>
    </row>
    <row r="43">
      <c r="A43" s="30" t="s">
        <v>17385</v>
      </c>
      <c r="B43" s="37"/>
      <c r="C43" s="31"/>
      <c r="D43" s="30" t="s">
        <v>17386</v>
      </c>
      <c r="E43" s="37"/>
      <c r="F43" s="37"/>
      <c r="G43" s="37"/>
      <c r="H43" s="31"/>
    </row>
    <row r="44">
      <c r="A44" s="30"/>
      <c r="B44" s="37"/>
      <c r="C44" s="37"/>
      <c r="D44" s="37"/>
      <c r="E44" s="37"/>
      <c r="F44" s="37"/>
      <c r="G44" s="37"/>
      <c r="H44" s="31"/>
    </row>
    <row r="45">
      <c r="A45" s="43" t="s">
        <v>17177</v>
      </c>
      <c r="B45" s="37"/>
      <c r="C45" s="37"/>
      <c r="D45" s="37"/>
      <c r="E45" s="37"/>
      <c r="F45" s="37"/>
      <c r="G45" s="37"/>
      <c r="H45" s="31"/>
    </row>
    <row r="46">
      <c r="A46" s="44" t="s">
        <v>17178</v>
      </c>
      <c r="B46" s="43" t="s">
        <v>17179</v>
      </c>
      <c r="C46" s="37"/>
      <c r="D46" s="31"/>
      <c r="E46" s="43" t="s">
        <v>773</v>
      </c>
      <c r="F46" s="37"/>
      <c r="G46" s="37"/>
      <c r="H46" s="31"/>
    </row>
    <row r="47">
      <c r="A47" s="45"/>
      <c r="B47" s="46"/>
      <c r="C47" s="37"/>
      <c r="D47" s="31"/>
      <c r="E47" s="46"/>
      <c r="F47" s="37"/>
      <c r="G47" s="37"/>
      <c r="H47" s="31"/>
    </row>
    <row r="48">
      <c r="A48" s="45"/>
      <c r="B48" s="46"/>
      <c r="C48" s="37"/>
      <c r="D48" s="31"/>
      <c r="E48" s="46"/>
      <c r="F48" s="37"/>
      <c r="G48" s="37"/>
      <c r="H48" s="31"/>
    </row>
    <row r="49">
      <c r="A49" s="43" t="s">
        <v>17180</v>
      </c>
      <c r="B49" s="37"/>
      <c r="C49" s="37"/>
      <c r="D49" s="37"/>
      <c r="E49" s="37"/>
      <c r="F49" s="37"/>
      <c r="G49" s="37"/>
      <c r="H49" s="31"/>
    </row>
    <row r="50">
      <c r="A50" s="44" t="s">
        <v>1</v>
      </c>
      <c r="B50" s="44" t="s">
        <v>17181</v>
      </c>
      <c r="C50" s="44" t="s">
        <v>17182</v>
      </c>
      <c r="D50" s="44" t="s">
        <v>17183</v>
      </c>
      <c r="E50" s="44" t="s">
        <v>17138</v>
      </c>
      <c r="F50" s="43" t="s">
        <v>17139</v>
      </c>
      <c r="G50" s="37"/>
      <c r="H50" s="31"/>
    </row>
    <row r="51">
      <c r="A51" s="94">
        <v>1.0</v>
      </c>
      <c r="B51" s="94" t="s">
        <v>17301</v>
      </c>
      <c r="C51" s="95" t="s">
        <v>17302</v>
      </c>
      <c r="D51" s="94" t="s">
        <v>17303</v>
      </c>
      <c r="E51" s="94" t="s">
        <v>17304</v>
      </c>
      <c r="F51" s="96" t="s">
        <v>17305</v>
      </c>
      <c r="G51" s="37"/>
      <c r="H51" s="31"/>
    </row>
    <row r="52">
      <c r="A52" s="94">
        <v>2.0</v>
      </c>
      <c r="B52" s="94" t="s">
        <v>17306</v>
      </c>
      <c r="C52" s="95" t="s">
        <v>17307</v>
      </c>
      <c r="D52" s="94" t="s">
        <v>17303</v>
      </c>
      <c r="E52" s="94" t="s">
        <v>17304</v>
      </c>
      <c r="F52" s="96" t="s">
        <v>17305</v>
      </c>
      <c r="G52" s="37"/>
      <c r="H52" s="31"/>
    </row>
    <row r="53">
      <c r="A53" s="94">
        <v>3.0</v>
      </c>
      <c r="B53" s="94" t="s">
        <v>17308</v>
      </c>
      <c r="C53" s="95" t="s">
        <v>17309</v>
      </c>
      <c r="D53" s="94" t="s">
        <v>17303</v>
      </c>
      <c r="E53" s="94" t="s">
        <v>17304</v>
      </c>
      <c r="F53" s="96" t="s">
        <v>17305</v>
      </c>
      <c r="G53" s="37"/>
      <c r="H53" s="31"/>
    </row>
    <row r="54">
      <c r="A54" s="94">
        <v>4.0</v>
      </c>
      <c r="B54" s="94" t="s">
        <v>17310</v>
      </c>
      <c r="C54" s="95" t="s">
        <v>17311</v>
      </c>
      <c r="D54" s="94" t="s">
        <v>17312</v>
      </c>
      <c r="E54" s="94" t="s">
        <v>17304</v>
      </c>
      <c r="F54" s="96" t="s">
        <v>17313</v>
      </c>
      <c r="G54" s="37"/>
      <c r="H54" s="31"/>
    </row>
    <row r="55">
      <c r="A55" s="94">
        <v>5.0</v>
      </c>
      <c r="B55" s="94" t="s">
        <v>17314</v>
      </c>
      <c r="C55" s="95" t="s">
        <v>17307</v>
      </c>
      <c r="D55" s="94" t="s">
        <v>17315</v>
      </c>
      <c r="E55" s="94" t="s">
        <v>17304</v>
      </c>
      <c r="F55" s="96" t="s">
        <v>17316</v>
      </c>
      <c r="G55" s="37"/>
      <c r="H55" s="31"/>
    </row>
    <row r="56">
      <c r="A56" s="94">
        <v>6.0</v>
      </c>
      <c r="B56" s="94" t="s">
        <v>17364</v>
      </c>
      <c r="C56" s="95" t="s">
        <v>17365</v>
      </c>
      <c r="D56" s="94" t="s">
        <v>17303</v>
      </c>
      <c r="E56" s="94" t="s">
        <v>17304</v>
      </c>
      <c r="F56" s="96" t="s">
        <v>17305</v>
      </c>
      <c r="G56" s="37"/>
      <c r="H56" s="31"/>
    </row>
    <row r="57">
      <c r="A57" s="43" t="s">
        <v>17184</v>
      </c>
      <c r="B57" s="37"/>
      <c r="C57" s="37"/>
      <c r="D57" s="37"/>
      <c r="E57" s="37"/>
      <c r="F57" s="37"/>
      <c r="G57" s="37"/>
      <c r="H57" s="31"/>
    </row>
    <row r="58">
      <c r="A58" s="44" t="s">
        <v>1</v>
      </c>
      <c r="B58" s="44" t="s">
        <v>2</v>
      </c>
      <c r="C58" s="43" t="s">
        <v>17185</v>
      </c>
      <c r="D58" s="31"/>
      <c r="E58" s="44" t="s">
        <v>17186</v>
      </c>
      <c r="F58" s="43" t="s">
        <v>17139</v>
      </c>
      <c r="G58" s="37"/>
      <c r="H58" s="31"/>
    </row>
    <row r="59">
      <c r="A59" s="94">
        <v>1.0</v>
      </c>
      <c r="B59" s="94" t="s">
        <v>17223</v>
      </c>
      <c r="C59" s="96"/>
      <c r="D59" s="31"/>
      <c r="E59" s="94">
        <v>1.0</v>
      </c>
      <c r="F59" s="96" t="s">
        <v>17387</v>
      </c>
      <c r="G59" s="37"/>
      <c r="H59" s="31"/>
    </row>
    <row r="60">
      <c r="A60" s="94"/>
      <c r="B60" s="94"/>
      <c r="C60" s="96"/>
      <c r="D60" s="31"/>
      <c r="E60" s="94"/>
      <c r="F60" s="96"/>
      <c r="G60" s="37"/>
      <c r="H60" s="31"/>
    </row>
    <row r="61">
      <c r="A61" s="94"/>
      <c r="B61" s="94"/>
      <c r="C61" s="46"/>
      <c r="D61" s="31"/>
      <c r="E61" s="94"/>
      <c r="F61" s="96"/>
      <c r="G61" s="37"/>
      <c r="H61" s="31"/>
    </row>
    <row r="62">
      <c r="A62" s="45"/>
      <c r="B62" s="45"/>
      <c r="C62" s="46"/>
      <c r="D62" s="31"/>
      <c r="E62" s="45"/>
      <c r="F62" s="46"/>
      <c r="G62" s="37"/>
      <c r="H62" s="31"/>
    </row>
    <row r="63">
      <c r="A63" s="45"/>
      <c r="B63" s="45"/>
      <c r="C63" s="46"/>
      <c r="D63" s="31"/>
      <c r="E63" s="45"/>
      <c r="F63" s="46"/>
      <c r="G63" s="37"/>
      <c r="H63" s="31"/>
    </row>
    <row r="64">
      <c r="A64" s="45"/>
      <c r="B64" s="45"/>
      <c r="C64" s="46"/>
      <c r="D64" s="31"/>
      <c r="E64" s="45"/>
      <c r="F64" s="46"/>
      <c r="G64" s="37"/>
      <c r="H64" s="31"/>
    </row>
    <row r="65">
      <c r="A65" s="43" t="s">
        <v>17388</v>
      </c>
      <c r="B65" s="37"/>
      <c r="C65" s="37"/>
      <c r="D65" s="37"/>
      <c r="E65" s="37"/>
      <c r="F65" s="37"/>
      <c r="G65" s="37"/>
      <c r="H65" s="31"/>
    </row>
    <row r="66">
      <c r="A66" s="96" t="s">
        <v>17389</v>
      </c>
      <c r="B66" s="37"/>
      <c r="C66" s="31"/>
      <c r="D66" s="96" t="s">
        <v>17390</v>
      </c>
      <c r="E66" s="37"/>
      <c r="F66" s="37"/>
      <c r="G66" s="37"/>
      <c r="H66" s="31"/>
    </row>
    <row r="67">
      <c r="A67" s="96" t="s">
        <v>17391</v>
      </c>
      <c r="B67" s="37"/>
      <c r="C67" s="31"/>
      <c r="D67" s="96" t="s">
        <v>17392</v>
      </c>
      <c r="E67" s="37"/>
      <c r="F67" s="37"/>
      <c r="G67" s="37"/>
      <c r="H67" s="31"/>
    </row>
    <row r="68">
      <c r="A68" s="44" t="s">
        <v>1</v>
      </c>
      <c r="B68" s="44" t="s">
        <v>2</v>
      </c>
      <c r="C68" s="43" t="s">
        <v>17185</v>
      </c>
      <c r="D68" s="31"/>
      <c r="E68" s="44" t="s">
        <v>17186</v>
      </c>
      <c r="F68" s="43" t="s">
        <v>17139</v>
      </c>
      <c r="G68" s="37"/>
      <c r="H68" s="31"/>
    </row>
    <row r="69">
      <c r="A69" s="94">
        <v>1.0</v>
      </c>
      <c r="B69" s="94" t="s">
        <v>17219</v>
      </c>
      <c r="C69" s="46"/>
      <c r="D69" s="31"/>
      <c r="E69" s="94" t="s">
        <v>17393</v>
      </c>
      <c r="F69" s="46"/>
      <c r="G69" s="37"/>
      <c r="H69" s="31"/>
    </row>
    <row r="70">
      <c r="A70" s="94">
        <v>2.0</v>
      </c>
      <c r="B70" s="94" t="s">
        <v>59</v>
      </c>
      <c r="C70" s="46"/>
      <c r="D70" s="31"/>
      <c r="E70" s="94" t="s">
        <v>17393</v>
      </c>
      <c r="F70" s="46"/>
      <c r="G70" s="37"/>
      <c r="H70" s="31"/>
    </row>
    <row r="71">
      <c r="A71" s="94">
        <v>3.0</v>
      </c>
      <c r="B71" s="94" t="s">
        <v>17244</v>
      </c>
      <c r="C71" s="46"/>
      <c r="D71" s="31"/>
      <c r="E71" s="94" t="s">
        <v>17394</v>
      </c>
      <c r="F71" s="46"/>
      <c r="G71" s="37"/>
      <c r="H71" s="31"/>
    </row>
    <row r="72">
      <c r="A72" s="94">
        <v>4.0</v>
      </c>
      <c r="B72" s="94" t="s">
        <v>17395</v>
      </c>
      <c r="C72" s="46"/>
      <c r="D72" s="31"/>
      <c r="E72" s="94" t="s">
        <v>17396</v>
      </c>
      <c r="F72" s="46"/>
      <c r="G72" s="37"/>
      <c r="H72" s="31"/>
    </row>
    <row r="73">
      <c r="A73" s="94">
        <v>5.0</v>
      </c>
      <c r="B73" s="94" t="s">
        <v>17397</v>
      </c>
      <c r="C73" s="46"/>
      <c r="D73" s="31"/>
      <c r="E73" s="94" t="s">
        <v>17393</v>
      </c>
      <c r="F73" s="46"/>
      <c r="G73" s="37"/>
      <c r="H73" s="31"/>
    </row>
    <row r="74">
      <c r="A74" s="94">
        <v>6.0</v>
      </c>
      <c r="B74" s="94" t="s">
        <v>17398</v>
      </c>
      <c r="C74" s="46"/>
      <c r="D74" s="31"/>
      <c r="E74" s="94" t="s">
        <v>17394</v>
      </c>
      <c r="F74" s="96" t="s">
        <v>17399</v>
      </c>
      <c r="G74" s="37"/>
      <c r="H74" s="31"/>
    </row>
    <row r="75">
      <c r="A75" s="43" t="s">
        <v>17187</v>
      </c>
      <c r="B75" s="37"/>
      <c r="C75" s="37"/>
      <c r="D75" s="37"/>
      <c r="E75" s="37"/>
      <c r="F75" s="37"/>
      <c r="G75" s="37"/>
      <c r="H75" s="31"/>
    </row>
    <row r="76">
      <c r="A76" s="44" t="s">
        <v>17178</v>
      </c>
      <c r="B76" s="43" t="s">
        <v>17179</v>
      </c>
      <c r="C76" s="37"/>
      <c r="D76" s="31"/>
      <c r="E76" s="43" t="s">
        <v>773</v>
      </c>
      <c r="F76" s="37"/>
      <c r="G76" s="37"/>
      <c r="H76" s="31"/>
    </row>
    <row r="77">
      <c r="A77" s="95" t="s">
        <v>17248</v>
      </c>
      <c r="B77" s="96" t="s">
        <v>17317</v>
      </c>
      <c r="C77" s="37"/>
      <c r="D77" s="31"/>
      <c r="E77" s="96" t="s">
        <v>17318</v>
      </c>
      <c r="F77" s="37"/>
      <c r="G77" s="37"/>
      <c r="H77" s="31"/>
    </row>
    <row r="78">
      <c r="A78" s="95" t="s">
        <v>17248</v>
      </c>
      <c r="B78" s="96" t="s">
        <v>17317</v>
      </c>
      <c r="C78" s="37"/>
      <c r="D78" s="31"/>
      <c r="E78" s="96" t="s">
        <v>17319</v>
      </c>
      <c r="F78" s="37"/>
      <c r="G78" s="37"/>
      <c r="H78" s="31"/>
    </row>
    <row r="79">
      <c r="A79" s="95" t="s">
        <v>17248</v>
      </c>
      <c r="B79" s="96" t="s">
        <v>17317</v>
      </c>
      <c r="C79" s="37"/>
      <c r="D79" s="31"/>
      <c r="E79" s="96" t="s">
        <v>17320</v>
      </c>
      <c r="F79" s="37"/>
      <c r="G79" s="37"/>
      <c r="H79" s="31"/>
    </row>
    <row r="80">
      <c r="A80" s="95" t="s">
        <v>17248</v>
      </c>
      <c r="B80" s="96" t="s">
        <v>17317</v>
      </c>
      <c r="C80" s="37"/>
      <c r="D80" s="31"/>
      <c r="E80" s="96" t="s">
        <v>17321</v>
      </c>
      <c r="F80" s="37"/>
      <c r="G80" s="37"/>
      <c r="H80" s="31"/>
    </row>
    <row r="81">
      <c r="A81" s="95" t="s">
        <v>17248</v>
      </c>
      <c r="B81" s="96" t="s">
        <v>17317</v>
      </c>
      <c r="C81" s="37"/>
      <c r="D81" s="31"/>
      <c r="E81" s="96" t="s">
        <v>17322</v>
      </c>
      <c r="F81" s="37"/>
      <c r="G81" s="37"/>
      <c r="H81" s="31"/>
    </row>
    <row r="82">
      <c r="A82" s="43" t="s">
        <v>17188</v>
      </c>
      <c r="B82" s="37"/>
      <c r="C82" s="37"/>
      <c r="D82" s="31"/>
      <c r="E82" s="43" t="s">
        <v>17189</v>
      </c>
      <c r="F82" s="37"/>
      <c r="G82" s="37"/>
      <c r="H82" s="31"/>
    </row>
    <row r="83">
      <c r="A83" s="44" t="s">
        <v>0</v>
      </c>
      <c r="B83" s="43" t="s">
        <v>17190</v>
      </c>
      <c r="C83" s="31"/>
      <c r="D83" s="44" t="s">
        <v>17191</v>
      </c>
      <c r="E83" s="44" t="s">
        <v>1</v>
      </c>
      <c r="F83" s="43" t="s">
        <v>17192</v>
      </c>
      <c r="G83" s="37"/>
      <c r="H83" s="31"/>
    </row>
    <row r="84">
      <c r="A84" s="94" t="s">
        <v>17323</v>
      </c>
      <c r="B84" s="96" t="s">
        <v>17324</v>
      </c>
      <c r="C84" s="31"/>
      <c r="D84" s="94" t="s">
        <v>17325</v>
      </c>
      <c r="E84" s="94">
        <v>1.0</v>
      </c>
      <c r="F84" s="96" t="s">
        <v>17326</v>
      </c>
      <c r="G84" s="37"/>
      <c r="H84" s="31"/>
    </row>
    <row r="85">
      <c r="A85" s="94" t="s">
        <v>17327</v>
      </c>
      <c r="B85" s="96" t="s">
        <v>17328</v>
      </c>
      <c r="C85" s="31"/>
      <c r="D85" s="94" t="s">
        <v>17329</v>
      </c>
      <c r="E85" s="94">
        <v>2.0</v>
      </c>
      <c r="F85" s="96" t="s">
        <v>17330</v>
      </c>
      <c r="G85" s="37"/>
      <c r="H85" s="31"/>
    </row>
    <row r="86">
      <c r="A86" s="94" t="s">
        <v>17331</v>
      </c>
      <c r="B86" s="96" t="s">
        <v>17332</v>
      </c>
      <c r="C86" s="31"/>
      <c r="D86" s="94" t="s">
        <v>17333</v>
      </c>
      <c r="E86" s="94">
        <v>3.0</v>
      </c>
      <c r="F86" s="96" t="s">
        <v>17334</v>
      </c>
      <c r="G86" s="37"/>
      <c r="H86" s="31"/>
    </row>
    <row r="87">
      <c r="A87" s="94" t="s">
        <v>17335</v>
      </c>
      <c r="B87" s="96" t="s">
        <v>17336</v>
      </c>
      <c r="C87" s="31"/>
      <c r="D87" s="94" t="s">
        <v>17337</v>
      </c>
      <c r="E87" s="94">
        <v>4.0</v>
      </c>
      <c r="F87" s="96" t="s">
        <v>17338</v>
      </c>
      <c r="G87" s="37"/>
      <c r="H87" s="31"/>
    </row>
    <row r="88">
      <c r="A88" s="94" t="s">
        <v>17339</v>
      </c>
      <c r="B88" s="96" t="s">
        <v>17340</v>
      </c>
      <c r="C88" s="31"/>
      <c r="D88" s="94" t="s">
        <v>17341</v>
      </c>
      <c r="E88" s="94">
        <v>5.0</v>
      </c>
      <c r="F88" s="96" t="s">
        <v>17342</v>
      </c>
      <c r="G88" s="37"/>
      <c r="H88" s="31"/>
    </row>
    <row r="89">
      <c r="A89" s="45"/>
      <c r="B89" s="46"/>
      <c r="C89" s="31"/>
      <c r="D89" s="45"/>
      <c r="E89" s="45"/>
      <c r="F89" s="46"/>
      <c r="G89" s="37"/>
      <c r="H89" s="31"/>
    </row>
    <row r="90">
      <c r="A90" s="44" t="s">
        <v>17193</v>
      </c>
      <c r="B90" s="97" t="s">
        <v>17400</v>
      </c>
      <c r="C90" s="37"/>
      <c r="D90" s="37"/>
      <c r="E90" s="37"/>
      <c r="F90" s="37"/>
      <c r="G90" s="37"/>
      <c r="H90" s="31"/>
    </row>
    <row r="91">
      <c r="A91" s="47" t="s">
        <v>17194</v>
      </c>
      <c r="B91" s="37"/>
      <c r="C91" s="37"/>
      <c r="D91" s="37"/>
      <c r="E91" s="31"/>
      <c r="F91" s="48" t="s">
        <v>17195</v>
      </c>
      <c r="G91" s="43"/>
      <c r="H91" s="31"/>
    </row>
  </sheetData>
  <mergeCells count="184">
    <mergeCell ref="D7:E7"/>
    <mergeCell ref="G7:H7"/>
    <mergeCell ref="A1:H2"/>
    <mergeCell ref="A3:B3"/>
    <mergeCell ref="C3:D3"/>
    <mergeCell ref="A4:B4"/>
    <mergeCell ref="C4:D4"/>
    <mergeCell ref="A6:H6"/>
    <mergeCell ref="A7:C7"/>
    <mergeCell ref="G9:H9"/>
    <mergeCell ref="G10:H10"/>
    <mergeCell ref="G11:H11"/>
    <mergeCell ref="G12:H12"/>
    <mergeCell ref="G13:H13"/>
    <mergeCell ref="G14:H14"/>
    <mergeCell ref="A8:C8"/>
    <mergeCell ref="D8:E8"/>
    <mergeCell ref="G8:H8"/>
    <mergeCell ref="A9:C9"/>
    <mergeCell ref="D9:E9"/>
    <mergeCell ref="A10:C10"/>
    <mergeCell ref="D10:E10"/>
    <mergeCell ref="A11:C11"/>
    <mergeCell ref="D11:E11"/>
    <mergeCell ref="A12:C12"/>
    <mergeCell ref="D12:E12"/>
    <mergeCell ref="A13:C13"/>
    <mergeCell ref="D13:E13"/>
    <mergeCell ref="D14:E14"/>
    <mergeCell ref="A14:C14"/>
    <mergeCell ref="A15:H15"/>
    <mergeCell ref="A16:C16"/>
    <mergeCell ref="D16:E16"/>
    <mergeCell ref="A17:C17"/>
    <mergeCell ref="D17:E17"/>
    <mergeCell ref="G17:H17"/>
    <mergeCell ref="A18:C18"/>
    <mergeCell ref="D18:E18"/>
    <mergeCell ref="G18:H18"/>
    <mergeCell ref="A19:C19"/>
    <mergeCell ref="D19:E19"/>
    <mergeCell ref="G19:H19"/>
    <mergeCell ref="A20:H20"/>
    <mergeCell ref="C25:D25"/>
    <mergeCell ref="E25:F25"/>
    <mergeCell ref="A23:D23"/>
    <mergeCell ref="E23:H23"/>
    <mergeCell ref="A24:B24"/>
    <mergeCell ref="C24:D24"/>
    <mergeCell ref="E24:F24"/>
    <mergeCell ref="G24:H24"/>
    <mergeCell ref="G25:H25"/>
    <mergeCell ref="E27:F27"/>
    <mergeCell ref="G27:H27"/>
    <mergeCell ref="A25:B25"/>
    <mergeCell ref="A26:B26"/>
    <mergeCell ref="C26:D26"/>
    <mergeCell ref="E26:F26"/>
    <mergeCell ref="G26:H26"/>
    <mergeCell ref="A27:B27"/>
    <mergeCell ref="C27:D27"/>
    <mergeCell ref="A28:B28"/>
    <mergeCell ref="C28:D28"/>
    <mergeCell ref="E28:F28"/>
    <mergeCell ref="G28:H28"/>
    <mergeCell ref="C29:D29"/>
    <mergeCell ref="E29:F29"/>
    <mergeCell ref="G29:H29"/>
    <mergeCell ref="E31:F31"/>
    <mergeCell ref="G31:H31"/>
    <mergeCell ref="A29:B29"/>
    <mergeCell ref="A30:B30"/>
    <mergeCell ref="C30:D30"/>
    <mergeCell ref="E30:F30"/>
    <mergeCell ref="G30:H30"/>
    <mergeCell ref="A31:B31"/>
    <mergeCell ref="C31:D31"/>
    <mergeCell ref="F59:H59"/>
    <mergeCell ref="F60:H60"/>
    <mergeCell ref="F55:H55"/>
    <mergeCell ref="F56:H56"/>
    <mergeCell ref="A57:H57"/>
    <mergeCell ref="C58:D58"/>
    <mergeCell ref="F58:H58"/>
    <mergeCell ref="C59:D59"/>
    <mergeCell ref="C60:D60"/>
    <mergeCell ref="C61:D61"/>
    <mergeCell ref="F61:H61"/>
    <mergeCell ref="C62:D62"/>
    <mergeCell ref="F62:H62"/>
    <mergeCell ref="C63:D63"/>
    <mergeCell ref="F63:H63"/>
    <mergeCell ref="C64:D64"/>
    <mergeCell ref="F64:H64"/>
    <mergeCell ref="A65:H65"/>
    <mergeCell ref="A66:C66"/>
    <mergeCell ref="D66:H66"/>
    <mergeCell ref="A67:C67"/>
    <mergeCell ref="D67:H67"/>
    <mergeCell ref="F68:H68"/>
    <mergeCell ref="F71:H71"/>
    <mergeCell ref="F72:H72"/>
    <mergeCell ref="C68:D68"/>
    <mergeCell ref="C69:D69"/>
    <mergeCell ref="F69:H69"/>
    <mergeCell ref="C70:D70"/>
    <mergeCell ref="F70:H70"/>
    <mergeCell ref="C71:D71"/>
    <mergeCell ref="C72:D72"/>
    <mergeCell ref="B77:D77"/>
    <mergeCell ref="E77:H77"/>
    <mergeCell ref="B78:D78"/>
    <mergeCell ref="E78:H78"/>
    <mergeCell ref="B79:D79"/>
    <mergeCell ref="E79:H79"/>
    <mergeCell ref="E80:H80"/>
    <mergeCell ref="B87:C87"/>
    <mergeCell ref="B88:C88"/>
    <mergeCell ref="B89:C89"/>
    <mergeCell ref="B80:D80"/>
    <mergeCell ref="B81:D81"/>
    <mergeCell ref="A82:D82"/>
    <mergeCell ref="B83:C83"/>
    <mergeCell ref="B84:C84"/>
    <mergeCell ref="B85:C85"/>
    <mergeCell ref="B86:C86"/>
    <mergeCell ref="F88:H88"/>
    <mergeCell ref="F89:H89"/>
    <mergeCell ref="B90:H90"/>
    <mergeCell ref="A91:E91"/>
    <mergeCell ref="G91:H91"/>
    <mergeCell ref="E81:H81"/>
    <mergeCell ref="E82:H82"/>
    <mergeCell ref="F83:H83"/>
    <mergeCell ref="F84:H84"/>
    <mergeCell ref="F85:H85"/>
    <mergeCell ref="F86:H86"/>
    <mergeCell ref="F87:H87"/>
    <mergeCell ref="A32:B32"/>
    <mergeCell ref="C32:D32"/>
    <mergeCell ref="E32:F32"/>
    <mergeCell ref="G32:H32"/>
    <mergeCell ref="A33:B33"/>
    <mergeCell ref="C33:D33"/>
    <mergeCell ref="E33:F33"/>
    <mergeCell ref="A37:C37"/>
    <mergeCell ref="A38:C38"/>
    <mergeCell ref="A39:C39"/>
    <mergeCell ref="A40:C40"/>
    <mergeCell ref="G33:H33"/>
    <mergeCell ref="A34:H34"/>
    <mergeCell ref="A35:C35"/>
    <mergeCell ref="D35:H35"/>
    <mergeCell ref="A36:C36"/>
    <mergeCell ref="D36:H36"/>
    <mergeCell ref="D37:H37"/>
    <mergeCell ref="D38:H38"/>
    <mergeCell ref="D39:H39"/>
    <mergeCell ref="D40:H40"/>
    <mergeCell ref="A41:H41"/>
    <mergeCell ref="A42:H42"/>
    <mergeCell ref="A43:C43"/>
    <mergeCell ref="D43:H43"/>
    <mergeCell ref="A44:H44"/>
    <mergeCell ref="A45:H45"/>
    <mergeCell ref="B46:D46"/>
    <mergeCell ref="E46:H46"/>
    <mergeCell ref="B47:D47"/>
    <mergeCell ref="E47:H47"/>
    <mergeCell ref="B48:D48"/>
    <mergeCell ref="E48:H48"/>
    <mergeCell ref="A49:H49"/>
    <mergeCell ref="F50:H50"/>
    <mergeCell ref="F51:H51"/>
    <mergeCell ref="F52:H52"/>
    <mergeCell ref="F53:H53"/>
    <mergeCell ref="F54:H54"/>
    <mergeCell ref="C73:D73"/>
    <mergeCell ref="F73:H73"/>
    <mergeCell ref="C74:D74"/>
    <mergeCell ref="F74:H74"/>
    <mergeCell ref="A75:H75"/>
    <mergeCell ref="B76:D76"/>
    <mergeCell ref="E76:H76"/>
  </mergeCells>
  <printOptions gridLines="1" horizontalCentered="1"/>
  <pageMargins bottom="0.7" footer="0.0" header="0.0" left="0.35" right="0.35" top="1.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5D6F4"/>
    <outlinePr summaryBelow="0" summaryRight="0"/>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29"/>
    <col customWidth="1" min="2" max="2" width="21.57"/>
    <col customWidth="1" min="3" max="5" width="14.43"/>
    <col customWidth="1" min="6" max="7" width="11.57"/>
    <col customWidth="1" min="8" max="8" width="14.43"/>
  </cols>
  <sheetData>
    <row r="1">
      <c r="A1" s="98" t="s">
        <v>17343</v>
      </c>
      <c r="B1" s="25"/>
      <c r="C1" s="25"/>
      <c r="D1" s="25"/>
      <c r="E1" s="25"/>
      <c r="F1" s="25"/>
      <c r="G1" s="25"/>
      <c r="H1" s="26"/>
    </row>
    <row r="2">
      <c r="A2" s="27"/>
      <c r="B2" s="28"/>
      <c r="C2" s="28"/>
      <c r="D2" s="28"/>
      <c r="E2" s="28"/>
      <c r="F2" s="28"/>
      <c r="G2" s="28"/>
      <c r="H2" s="29"/>
    </row>
    <row r="3">
      <c r="A3" s="99" t="s">
        <v>17129</v>
      </c>
      <c r="B3" s="31"/>
      <c r="C3" s="100" t="s">
        <v>17197</v>
      </c>
      <c r="D3" s="31"/>
      <c r="E3" s="101" t="s">
        <v>17130</v>
      </c>
      <c r="F3" s="102" t="s">
        <v>17198</v>
      </c>
      <c r="G3" s="103" t="s">
        <v>17131</v>
      </c>
      <c r="H3" s="104" t="s">
        <v>17199</v>
      </c>
    </row>
    <row r="4">
      <c r="A4" s="99" t="s">
        <v>17132</v>
      </c>
      <c r="B4" s="31"/>
      <c r="C4" s="100" t="s">
        <v>17200</v>
      </c>
      <c r="D4" s="31"/>
      <c r="E4" s="101" t="s">
        <v>17133</v>
      </c>
      <c r="F4" s="102">
        <v>9.428896647E9</v>
      </c>
      <c r="G4" s="103" t="s">
        <v>17134</v>
      </c>
      <c r="H4" s="105" t="s">
        <v>17209</v>
      </c>
    </row>
    <row r="5">
      <c r="A5" s="106"/>
      <c r="B5" s="106"/>
      <c r="C5" s="106"/>
      <c r="D5" s="106"/>
      <c r="E5" s="106"/>
      <c r="F5" s="106"/>
      <c r="G5" s="106"/>
      <c r="H5" s="106"/>
    </row>
    <row r="6">
      <c r="A6" s="107" t="s">
        <v>17344</v>
      </c>
      <c r="B6" s="37"/>
      <c r="C6" s="37"/>
      <c r="D6" s="37"/>
      <c r="E6" s="37"/>
      <c r="F6" s="37"/>
      <c r="G6" s="37"/>
      <c r="H6" s="31"/>
    </row>
    <row r="7">
      <c r="A7" s="108" t="s">
        <v>17345</v>
      </c>
      <c r="B7" s="109" t="s">
        <v>17346</v>
      </c>
      <c r="C7" s="28"/>
      <c r="D7" s="29"/>
      <c r="E7" s="106"/>
      <c r="F7" s="106"/>
      <c r="G7" s="106"/>
      <c r="H7" s="106"/>
    </row>
    <row r="8">
      <c r="A8" s="106"/>
      <c r="B8" s="106"/>
      <c r="C8" s="106"/>
      <c r="D8" s="106"/>
      <c r="E8" s="106"/>
      <c r="F8" s="106"/>
      <c r="G8" s="106"/>
      <c r="H8" s="106"/>
    </row>
    <row r="9">
      <c r="A9" s="110" t="s">
        <v>1</v>
      </c>
      <c r="B9" s="111" t="s">
        <v>17347</v>
      </c>
      <c r="C9" s="37"/>
      <c r="D9" s="31"/>
      <c r="E9" s="112" t="s">
        <v>17348</v>
      </c>
      <c r="F9" s="112" t="s">
        <v>17349</v>
      </c>
      <c r="G9" s="112" t="s">
        <v>17350</v>
      </c>
      <c r="H9" s="112" t="s">
        <v>17351</v>
      </c>
    </row>
    <row r="10">
      <c r="A10" s="113">
        <v>1.0</v>
      </c>
      <c r="B10" s="114" t="s">
        <v>17370</v>
      </c>
      <c r="C10" s="37"/>
      <c r="D10" s="31"/>
      <c r="E10" s="113">
        <v>300.0</v>
      </c>
      <c r="F10" s="113">
        <v>1.0</v>
      </c>
      <c r="G10" s="115">
        <v>0.0</v>
      </c>
      <c r="H10" s="115">
        <v>300.0</v>
      </c>
    </row>
    <row r="11">
      <c r="A11" s="116"/>
      <c r="B11" s="117"/>
      <c r="C11" s="37"/>
      <c r="D11" s="31"/>
      <c r="E11" s="116"/>
      <c r="F11" s="116"/>
      <c r="G11" s="116"/>
      <c r="H11" s="116"/>
    </row>
    <row r="12">
      <c r="A12" s="118" t="s">
        <v>17352</v>
      </c>
      <c r="B12" s="37"/>
      <c r="C12" s="37"/>
      <c r="D12" s="37"/>
      <c r="E12" s="37"/>
      <c r="F12" s="37"/>
      <c r="G12" s="37"/>
      <c r="H12" s="31"/>
    </row>
    <row r="13">
      <c r="A13" s="119" t="s">
        <v>17345</v>
      </c>
      <c r="B13" s="120" t="s">
        <v>17353</v>
      </c>
      <c r="C13" s="28"/>
      <c r="D13" s="29"/>
      <c r="E13" s="121"/>
      <c r="F13" s="121"/>
      <c r="G13" s="121"/>
      <c r="H13" s="121"/>
    </row>
    <row r="14">
      <c r="A14" s="121"/>
      <c r="B14" s="121"/>
      <c r="C14" s="121"/>
      <c r="D14" s="121"/>
      <c r="E14" s="121"/>
      <c r="F14" s="121"/>
      <c r="G14" s="121"/>
      <c r="H14" s="121"/>
    </row>
    <row r="15">
      <c r="A15" s="110" t="s">
        <v>1</v>
      </c>
      <c r="B15" s="111" t="s">
        <v>17347</v>
      </c>
      <c r="C15" s="37"/>
      <c r="D15" s="31"/>
      <c r="E15" s="112" t="s">
        <v>17348</v>
      </c>
      <c r="F15" s="112" t="s">
        <v>17349</v>
      </c>
      <c r="G15" s="112" t="s">
        <v>17350</v>
      </c>
      <c r="H15" s="112" t="s">
        <v>17351</v>
      </c>
    </row>
    <row r="16">
      <c r="A16" s="122">
        <v>1.0</v>
      </c>
      <c r="B16" s="114" t="s">
        <v>17301</v>
      </c>
      <c r="C16" s="37"/>
      <c r="D16" s="31"/>
      <c r="E16" s="122">
        <v>220.0</v>
      </c>
      <c r="F16" s="122">
        <v>1.0</v>
      </c>
      <c r="G16" s="122">
        <v>0.0</v>
      </c>
      <c r="H16" s="116">
        <f t="shared" ref="H16:H20" si="1">E16*F16-G16</f>
        <v>220</v>
      </c>
    </row>
    <row r="17">
      <c r="A17" s="122">
        <v>2.0</v>
      </c>
      <c r="B17" s="114" t="s">
        <v>17306</v>
      </c>
      <c r="C17" s="37"/>
      <c r="D17" s="31"/>
      <c r="E17" s="122">
        <v>400.0</v>
      </c>
      <c r="F17" s="122">
        <v>1.0</v>
      </c>
      <c r="G17" s="122">
        <v>0.0</v>
      </c>
      <c r="H17" s="116">
        <f t="shared" si="1"/>
        <v>400</v>
      </c>
    </row>
    <row r="18">
      <c r="A18" s="122">
        <v>3.0</v>
      </c>
      <c r="B18" s="114" t="s">
        <v>17308</v>
      </c>
      <c r="C18" s="37"/>
      <c r="D18" s="31"/>
      <c r="E18" s="122">
        <v>520.0</v>
      </c>
      <c r="F18" s="122">
        <v>1.0</v>
      </c>
      <c r="G18" s="122">
        <v>0.0</v>
      </c>
      <c r="H18" s="116">
        <f t="shared" si="1"/>
        <v>520</v>
      </c>
    </row>
    <row r="19">
      <c r="A19" s="122">
        <v>4.0</v>
      </c>
      <c r="B19" s="114" t="s">
        <v>17310</v>
      </c>
      <c r="C19" s="37"/>
      <c r="D19" s="31"/>
      <c r="E19" s="122">
        <v>100.0</v>
      </c>
      <c r="F19" s="122">
        <v>1.0</v>
      </c>
      <c r="G19" s="122">
        <v>0.0</v>
      </c>
      <c r="H19" s="116">
        <f t="shared" si="1"/>
        <v>100</v>
      </c>
    </row>
    <row r="20">
      <c r="A20" s="122">
        <v>5.0</v>
      </c>
      <c r="B20" s="114" t="s">
        <v>17314</v>
      </c>
      <c r="C20" s="37"/>
      <c r="D20" s="31"/>
      <c r="E20" s="122">
        <v>250.0</v>
      </c>
      <c r="F20" s="122">
        <v>1.0</v>
      </c>
      <c r="G20" s="122">
        <v>0.0</v>
      </c>
      <c r="H20" s="116">
        <f t="shared" si="1"/>
        <v>250</v>
      </c>
    </row>
    <row r="21">
      <c r="A21" s="122">
        <v>6.0</v>
      </c>
      <c r="B21" s="114" t="s">
        <v>17364</v>
      </c>
      <c r="C21" s="37"/>
      <c r="D21" s="31"/>
      <c r="E21" s="130">
        <v>220.0</v>
      </c>
      <c r="F21" s="122">
        <v>1.0</v>
      </c>
      <c r="G21" s="122">
        <v>0.0</v>
      </c>
      <c r="H21" s="130">
        <v>220.0</v>
      </c>
    </row>
    <row r="22">
      <c r="A22" s="118" t="s">
        <v>17354</v>
      </c>
      <c r="B22" s="37"/>
      <c r="C22" s="37"/>
      <c r="D22" s="37"/>
      <c r="E22" s="37"/>
      <c r="F22" s="37"/>
      <c r="G22" s="37"/>
      <c r="H22" s="31"/>
    </row>
    <row r="23">
      <c r="A23" s="119" t="s">
        <v>17345</v>
      </c>
      <c r="B23" s="120" t="s">
        <v>17355</v>
      </c>
      <c r="C23" s="28"/>
      <c r="D23" s="29"/>
      <c r="E23" s="121"/>
      <c r="F23" s="121"/>
      <c r="G23" s="121"/>
      <c r="H23" s="121"/>
    </row>
    <row r="24">
      <c r="A24" s="121"/>
      <c r="B24" s="121"/>
      <c r="C24" s="121"/>
      <c r="D24" s="121"/>
      <c r="E24" s="121"/>
      <c r="F24" s="121"/>
      <c r="G24" s="121"/>
      <c r="H24" s="121"/>
    </row>
    <row r="25">
      <c r="A25" s="110" t="s">
        <v>1</v>
      </c>
      <c r="B25" s="111" t="s">
        <v>17347</v>
      </c>
      <c r="C25" s="37"/>
      <c r="D25" s="31"/>
      <c r="E25" s="112" t="s">
        <v>17348</v>
      </c>
      <c r="F25" s="112" t="s">
        <v>17349</v>
      </c>
      <c r="G25" s="112" t="s">
        <v>17350</v>
      </c>
      <c r="H25" s="112" t="s">
        <v>17351</v>
      </c>
    </row>
    <row r="26">
      <c r="A26" s="130">
        <v>1.0</v>
      </c>
      <c r="B26" s="114" t="s">
        <v>17223</v>
      </c>
      <c r="C26" s="37"/>
      <c r="D26" s="31"/>
      <c r="E26" s="130">
        <v>1000.0</v>
      </c>
      <c r="F26" s="130">
        <v>1.0</v>
      </c>
      <c r="G26" s="130">
        <v>0.0</v>
      </c>
      <c r="H26" s="130">
        <v>1000.0</v>
      </c>
    </row>
    <row r="27">
      <c r="A27" s="122"/>
      <c r="B27" s="114"/>
      <c r="C27" s="37"/>
      <c r="D27" s="31"/>
      <c r="E27" s="122"/>
      <c r="F27" s="122"/>
      <c r="G27" s="122"/>
      <c r="H27" s="122"/>
    </row>
    <row r="28">
      <c r="A28" s="122"/>
      <c r="B28" s="114"/>
      <c r="C28" s="37"/>
      <c r="D28" s="31"/>
      <c r="E28" s="122"/>
      <c r="F28" s="122"/>
      <c r="G28" s="122"/>
      <c r="H28" s="122"/>
    </row>
    <row r="29">
      <c r="A29" s="116"/>
      <c r="B29" s="117"/>
      <c r="C29" s="37"/>
      <c r="D29" s="31"/>
      <c r="E29" s="116"/>
      <c r="F29" s="116"/>
      <c r="G29" s="124" t="s">
        <v>17356</v>
      </c>
      <c r="H29" s="124">
        <v>3010.0</v>
      </c>
    </row>
    <row r="30">
      <c r="A30" s="126" t="s">
        <v>17357</v>
      </c>
      <c r="B30" s="37"/>
      <c r="C30" s="37"/>
      <c r="D30" s="31"/>
      <c r="E30" s="127" t="s">
        <v>17401</v>
      </c>
      <c r="F30" s="37"/>
      <c r="G30" s="37"/>
      <c r="H30" s="31"/>
    </row>
    <row r="31">
      <c r="A31" s="121"/>
      <c r="B31" s="121"/>
      <c r="C31" s="121"/>
      <c r="D31" s="121"/>
      <c r="E31" s="121"/>
      <c r="F31" s="128" t="s">
        <v>17359</v>
      </c>
      <c r="G31" s="25"/>
      <c r="H31" s="25"/>
    </row>
    <row r="32">
      <c r="A32" s="121"/>
      <c r="B32" s="121"/>
      <c r="C32" s="121"/>
      <c r="D32" s="121"/>
      <c r="E32" s="121"/>
      <c r="F32" s="129"/>
      <c r="G32" s="129"/>
      <c r="H32" s="129"/>
    </row>
    <row r="33">
      <c r="A33" s="121"/>
      <c r="B33" s="121"/>
      <c r="C33" s="121"/>
      <c r="D33" s="121"/>
      <c r="E33" s="121"/>
      <c r="F33" s="129"/>
      <c r="G33" s="129"/>
      <c r="H33" s="129"/>
    </row>
    <row r="34">
      <c r="A34" s="121"/>
      <c r="B34" s="121"/>
      <c r="C34" s="121"/>
      <c r="D34" s="121"/>
      <c r="E34" s="121"/>
      <c r="F34" s="129"/>
      <c r="G34" s="129"/>
      <c r="H34" s="129"/>
    </row>
    <row r="35">
      <c r="A35" s="121"/>
      <c r="B35" s="121"/>
      <c r="C35" s="121"/>
      <c r="D35" s="121"/>
      <c r="E35" s="121"/>
      <c r="F35" s="128" t="s">
        <v>17360</v>
      </c>
      <c r="G35" s="25"/>
      <c r="H35" s="25"/>
    </row>
    <row r="36">
      <c r="A36" s="121"/>
      <c r="B36" s="121"/>
      <c r="C36" s="121"/>
      <c r="D36" s="121"/>
      <c r="E36" s="121"/>
      <c r="F36" s="121"/>
      <c r="G36" s="121"/>
      <c r="H36" s="121"/>
    </row>
    <row r="37">
      <c r="A37" s="121"/>
      <c r="B37" s="121"/>
      <c r="C37" s="121"/>
      <c r="D37" s="121"/>
      <c r="E37" s="121"/>
      <c r="F37" s="121"/>
      <c r="G37" s="121"/>
      <c r="H37" s="121"/>
    </row>
    <row r="38">
      <c r="A38" s="121"/>
      <c r="B38" s="121"/>
      <c r="C38" s="121"/>
      <c r="D38" s="121"/>
      <c r="E38" s="121"/>
      <c r="F38" s="121"/>
      <c r="G38" s="121"/>
      <c r="H38" s="121"/>
    </row>
    <row r="39">
      <c r="A39" s="121"/>
      <c r="B39" s="121"/>
      <c r="C39" s="121"/>
      <c r="D39" s="121"/>
      <c r="E39" s="121"/>
      <c r="F39" s="121"/>
      <c r="G39" s="121"/>
      <c r="H39" s="121"/>
    </row>
    <row r="40">
      <c r="A40" s="121"/>
      <c r="B40" s="121"/>
      <c r="C40" s="121"/>
      <c r="D40" s="121"/>
      <c r="E40" s="121"/>
      <c r="F40" s="121"/>
      <c r="G40" s="121"/>
      <c r="H40" s="121"/>
    </row>
    <row r="41">
      <c r="A41" s="121"/>
      <c r="B41" s="121"/>
      <c r="C41" s="121"/>
      <c r="D41" s="121"/>
      <c r="E41" s="121"/>
      <c r="F41" s="121"/>
      <c r="G41" s="121"/>
      <c r="H41" s="121"/>
    </row>
    <row r="42">
      <c r="A42" s="121"/>
      <c r="B42" s="121"/>
      <c r="C42" s="121"/>
      <c r="D42" s="121"/>
      <c r="E42" s="121"/>
      <c r="F42" s="121"/>
      <c r="G42" s="121"/>
      <c r="H42" s="121"/>
    </row>
    <row r="43">
      <c r="A43" s="121"/>
      <c r="B43" s="121"/>
      <c r="C43" s="121"/>
      <c r="D43" s="121"/>
      <c r="E43" s="121"/>
      <c r="F43" s="121"/>
      <c r="G43" s="121"/>
      <c r="H43" s="121"/>
    </row>
    <row r="44">
      <c r="A44" s="121"/>
      <c r="B44" s="121"/>
      <c r="C44" s="121"/>
      <c r="D44" s="121"/>
      <c r="E44" s="121"/>
      <c r="F44" s="121"/>
      <c r="G44" s="121"/>
      <c r="H44" s="121"/>
    </row>
    <row r="45">
      <c r="A45" s="121"/>
      <c r="B45" s="121"/>
      <c r="C45" s="121"/>
      <c r="D45" s="121"/>
      <c r="E45" s="121"/>
      <c r="F45" s="121"/>
      <c r="G45" s="121"/>
      <c r="H45" s="121"/>
    </row>
    <row r="46">
      <c r="A46" s="121"/>
      <c r="B46" s="121"/>
      <c r="C46" s="121"/>
      <c r="D46" s="121"/>
      <c r="E46" s="121"/>
      <c r="F46" s="121"/>
      <c r="G46" s="121"/>
      <c r="H46" s="121"/>
    </row>
    <row r="47">
      <c r="A47" s="121"/>
      <c r="B47" s="121"/>
      <c r="C47" s="121"/>
      <c r="D47" s="121"/>
      <c r="E47" s="121"/>
      <c r="F47" s="121"/>
      <c r="G47" s="121"/>
      <c r="H47" s="121"/>
    </row>
    <row r="48">
      <c r="A48" s="121"/>
      <c r="B48" s="121"/>
      <c r="C48" s="121"/>
      <c r="D48" s="121"/>
      <c r="E48" s="121"/>
      <c r="F48" s="121"/>
      <c r="G48" s="121"/>
      <c r="H48" s="121"/>
    </row>
    <row r="49">
      <c r="A49" s="121"/>
      <c r="B49" s="121"/>
      <c r="C49" s="121"/>
      <c r="D49" s="121"/>
      <c r="E49" s="121"/>
      <c r="F49" s="121"/>
      <c r="G49" s="121"/>
      <c r="H49" s="121"/>
    </row>
    <row r="50">
      <c r="A50" s="121"/>
      <c r="B50" s="121"/>
      <c r="C50" s="121"/>
      <c r="D50" s="121"/>
      <c r="E50" s="121"/>
      <c r="F50" s="121"/>
      <c r="G50" s="121"/>
      <c r="H50" s="121"/>
    </row>
    <row r="51">
      <c r="A51" s="121"/>
      <c r="B51" s="121"/>
      <c r="C51" s="121"/>
      <c r="D51" s="121"/>
      <c r="E51" s="121"/>
      <c r="F51" s="121"/>
      <c r="G51" s="121"/>
      <c r="H51" s="121"/>
    </row>
    <row r="52">
      <c r="A52" s="121"/>
      <c r="B52" s="121"/>
      <c r="C52" s="121"/>
      <c r="D52" s="121"/>
      <c r="E52" s="121"/>
      <c r="F52" s="121"/>
      <c r="G52" s="121"/>
      <c r="H52" s="121"/>
    </row>
    <row r="53">
      <c r="A53" s="121"/>
      <c r="B53" s="121"/>
      <c r="C53" s="121"/>
      <c r="D53" s="121"/>
      <c r="E53" s="121"/>
      <c r="F53" s="121"/>
      <c r="G53" s="121"/>
      <c r="H53" s="121"/>
    </row>
    <row r="54">
      <c r="A54" s="121"/>
      <c r="B54" s="121"/>
      <c r="C54" s="121"/>
      <c r="D54" s="121"/>
      <c r="E54" s="121"/>
      <c r="F54" s="121"/>
      <c r="G54" s="121"/>
      <c r="H54" s="121"/>
    </row>
    <row r="55">
      <c r="A55" s="121"/>
      <c r="B55" s="121"/>
      <c r="C55" s="121"/>
      <c r="D55" s="121"/>
      <c r="E55" s="121"/>
      <c r="F55" s="121"/>
      <c r="G55" s="121"/>
      <c r="H55" s="121"/>
    </row>
    <row r="56">
      <c r="A56" s="121"/>
      <c r="B56" s="121"/>
      <c r="C56" s="121"/>
      <c r="D56" s="121"/>
      <c r="E56" s="121"/>
      <c r="F56" s="121"/>
      <c r="G56" s="121"/>
      <c r="H56" s="121"/>
    </row>
    <row r="57">
      <c r="A57" s="121"/>
      <c r="B57" s="121"/>
      <c r="C57" s="121"/>
      <c r="D57" s="121"/>
      <c r="E57" s="121"/>
      <c r="F57" s="121"/>
      <c r="G57" s="121"/>
      <c r="H57" s="121"/>
    </row>
    <row r="58">
      <c r="A58" s="121"/>
      <c r="B58" s="121"/>
      <c r="C58" s="121"/>
      <c r="D58" s="121"/>
      <c r="E58" s="121"/>
      <c r="F58" s="121"/>
      <c r="G58" s="121"/>
      <c r="H58" s="121"/>
    </row>
    <row r="59">
      <c r="A59" s="121"/>
      <c r="B59" s="121"/>
      <c r="C59" s="121"/>
      <c r="D59" s="121"/>
      <c r="E59" s="121"/>
      <c r="F59" s="121"/>
      <c r="G59" s="121"/>
      <c r="H59" s="121"/>
    </row>
    <row r="60">
      <c r="A60" s="121"/>
      <c r="B60" s="121"/>
      <c r="C60" s="121"/>
      <c r="D60" s="121"/>
      <c r="E60" s="121"/>
      <c r="F60" s="121"/>
      <c r="G60" s="121"/>
      <c r="H60" s="121"/>
    </row>
    <row r="61">
      <c r="A61" s="121"/>
      <c r="B61" s="121"/>
      <c r="C61" s="121"/>
      <c r="D61" s="121"/>
      <c r="E61" s="121"/>
      <c r="F61" s="121"/>
      <c r="G61" s="121"/>
      <c r="H61" s="121"/>
    </row>
    <row r="62">
      <c r="A62" s="121"/>
      <c r="B62" s="121"/>
      <c r="C62" s="121"/>
      <c r="D62" s="121"/>
      <c r="E62" s="121"/>
      <c r="F62" s="121"/>
      <c r="G62" s="121"/>
      <c r="H62" s="121"/>
    </row>
    <row r="63">
      <c r="A63" s="121"/>
      <c r="B63" s="121"/>
      <c r="C63" s="121"/>
      <c r="D63" s="121"/>
      <c r="E63" s="121"/>
      <c r="F63" s="121"/>
      <c r="G63" s="121"/>
      <c r="H63" s="121"/>
    </row>
    <row r="64">
      <c r="A64" s="121"/>
      <c r="B64" s="121"/>
      <c r="C64" s="121"/>
      <c r="D64" s="121"/>
      <c r="E64" s="121"/>
      <c r="F64" s="121"/>
      <c r="G64" s="121"/>
      <c r="H64" s="121"/>
    </row>
    <row r="65">
      <c r="A65" s="121"/>
      <c r="B65" s="121"/>
      <c r="C65" s="121"/>
      <c r="D65" s="121"/>
      <c r="E65" s="121"/>
      <c r="F65" s="121"/>
      <c r="G65" s="121"/>
      <c r="H65" s="121"/>
    </row>
    <row r="66">
      <c r="A66" s="121"/>
      <c r="B66" s="121"/>
      <c r="C66" s="121"/>
      <c r="D66" s="121"/>
      <c r="E66" s="121"/>
      <c r="F66" s="121"/>
      <c r="G66" s="121"/>
      <c r="H66" s="121"/>
    </row>
    <row r="67">
      <c r="A67" s="121"/>
      <c r="B67" s="121"/>
      <c r="C67" s="121"/>
      <c r="D67" s="121"/>
      <c r="E67" s="121"/>
      <c r="F67" s="121"/>
      <c r="G67" s="121"/>
      <c r="H67" s="121"/>
    </row>
    <row r="68">
      <c r="A68" s="121"/>
      <c r="B68" s="121"/>
      <c r="C68" s="121"/>
      <c r="D68" s="121"/>
      <c r="E68" s="121"/>
      <c r="F68" s="121"/>
      <c r="G68" s="121"/>
      <c r="H68" s="121"/>
    </row>
    <row r="69">
      <c r="A69" s="121"/>
      <c r="B69" s="121"/>
      <c r="C69" s="121"/>
      <c r="D69" s="121"/>
      <c r="E69" s="121"/>
      <c r="F69" s="121"/>
      <c r="G69" s="121"/>
      <c r="H69" s="121"/>
    </row>
    <row r="70">
      <c r="A70" s="121"/>
      <c r="B70" s="121"/>
      <c r="C70" s="121"/>
      <c r="D70" s="121"/>
      <c r="E70" s="121"/>
      <c r="F70" s="121"/>
      <c r="G70" s="121"/>
      <c r="H70" s="121"/>
    </row>
    <row r="71">
      <c r="A71" s="121"/>
      <c r="B71" s="121"/>
      <c r="C71" s="121"/>
      <c r="D71" s="121"/>
      <c r="E71" s="121"/>
      <c r="F71" s="121"/>
      <c r="G71" s="121"/>
      <c r="H71" s="121"/>
    </row>
    <row r="72">
      <c r="A72" s="121"/>
      <c r="B72" s="121"/>
      <c r="C72" s="121"/>
      <c r="D72" s="121"/>
      <c r="E72" s="121"/>
      <c r="F72" s="121"/>
      <c r="G72" s="121"/>
      <c r="H72" s="121"/>
    </row>
    <row r="73">
      <c r="A73" s="121"/>
      <c r="B73" s="121"/>
      <c r="C73" s="121"/>
      <c r="D73" s="121"/>
      <c r="E73" s="121"/>
      <c r="F73" s="121"/>
      <c r="G73" s="121"/>
      <c r="H73" s="121"/>
    </row>
    <row r="74">
      <c r="A74" s="121"/>
      <c r="B74" s="121"/>
      <c r="C74" s="121"/>
      <c r="D74" s="121"/>
      <c r="E74" s="121"/>
      <c r="F74" s="121"/>
      <c r="G74" s="121"/>
      <c r="H74" s="121"/>
    </row>
    <row r="75">
      <c r="A75" s="121"/>
      <c r="B75" s="121"/>
      <c r="C75" s="121"/>
      <c r="D75" s="121"/>
      <c r="E75" s="121"/>
      <c r="F75" s="121"/>
      <c r="G75" s="121"/>
      <c r="H75" s="121"/>
    </row>
    <row r="76">
      <c r="A76" s="121"/>
      <c r="B76" s="121"/>
      <c r="C76" s="121"/>
      <c r="D76" s="121"/>
      <c r="E76" s="121"/>
      <c r="F76" s="121"/>
      <c r="G76" s="121"/>
      <c r="H76" s="121"/>
    </row>
    <row r="77">
      <c r="A77" s="121"/>
      <c r="B77" s="121"/>
      <c r="C77" s="121"/>
      <c r="D77" s="121"/>
      <c r="E77" s="121"/>
      <c r="F77" s="121"/>
      <c r="G77" s="121"/>
      <c r="H77" s="121"/>
    </row>
    <row r="78">
      <c r="A78" s="121"/>
      <c r="B78" s="121"/>
      <c r="C78" s="121"/>
      <c r="D78" s="121"/>
      <c r="E78" s="121"/>
      <c r="F78" s="121"/>
      <c r="G78" s="121"/>
      <c r="H78" s="121"/>
    </row>
    <row r="79">
      <c r="A79" s="121"/>
      <c r="B79" s="121"/>
      <c r="C79" s="121"/>
      <c r="D79" s="121"/>
      <c r="E79" s="121"/>
      <c r="F79" s="121"/>
      <c r="G79" s="121"/>
      <c r="H79" s="121"/>
    </row>
    <row r="80">
      <c r="A80" s="121"/>
      <c r="B80" s="121"/>
      <c r="C80" s="121"/>
      <c r="D80" s="121"/>
      <c r="E80" s="121"/>
      <c r="F80" s="121"/>
      <c r="G80" s="121"/>
      <c r="H80" s="121"/>
    </row>
    <row r="81">
      <c r="A81" s="121"/>
      <c r="B81" s="121"/>
      <c r="C81" s="121"/>
      <c r="D81" s="121"/>
      <c r="E81" s="121"/>
      <c r="F81" s="121"/>
      <c r="G81" s="121"/>
      <c r="H81" s="121"/>
    </row>
    <row r="82">
      <c r="A82" s="121"/>
      <c r="B82" s="121"/>
      <c r="C82" s="121"/>
      <c r="D82" s="121"/>
      <c r="E82" s="121"/>
      <c r="F82" s="121"/>
      <c r="G82" s="121"/>
      <c r="H82" s="121"/>
    </row>
    <row r="83">
      <c r="A83" s="121"/>
      <c r="B83" s="121"/>
      <c r="C83" s="121"/>
      <c r="D83" s="121"/>
      <c r="E83" s="121"/>
      <c r="F83" s="121"/>
      <c r="G83" s="121"/>
      <c r="H83" s="121"/>
    </row>
    <row r="84">
      <c r="A84" s="121"/>
      <c r="B84" s="121"/>
      <c r="C84" s="121"/>
      <c r="D84" s="121"/>
      <c r="E84" s="121"/>
      <c r="F84" s="121"/>
      <c r="G84" s="121"/>
      <c r="H84" s="121"/>
    </row>
    <row r="85">
      <c r="A85" s="121"/>
      <c r="B85" s="121"/>
      <c r="C85" s="121"/>
      <c r="D85" s="121"/>
      <c r="E85" s="121"/>
      <c r="F85" s="121"/>
      <c r="G85" s="121"/>
      <c r="H85" s="121"/>
    </row>
    <row r="86">
      <c r="A86" s="121"/>
      <c r="B86" s="121"/>
      <c r="C86" s="121"/>
      <c r="D86" s="121"/>
      <c r="E86" s="121"/>
      <c r="F86" s="121"/>
      <c r="G86" s="121"/>
      <c r="H86" s="121"/>
    </row>
    <row r="87">
      <c r="A87" s="121"/>
      <c r="B87" s="121"/>
      <c r="C87" s="121"/>
      <c r="D87" s="121"/>
      <c r="E87" s="121"/>
      <c r="F87" s="121"/>
      <c r="G87" s="121"/>
      <c r="H87" s="121"/>
    </row>
    <row r="88">
      <c r="A88" s="121"/>
      <c r="B88" s="121"/>
      <c r="C88" s="121"/>
      <c r="D88" s="121"/>
      <c r="E88" s="121"/>
      <c r="F88" s="121"/>
      <c r="G88" s="121"/>
      <c r="H88" s="121"/>
    </row>
    <row r="89">
      <c r="A89" s="121"/>
      <c r="B89" s="121"/>
      <c r="C89" s="121"/>
      <c r="D89" s="121"/>
      <c r="E89" s="121"/>
      <c r="F89" s="121"/>
      <c r="G89" s="121"/>
      <c r="H89" s="121"/>
    </row>
    <row r="90">
      <c r="A90" s="121"/>
      <c r="B90" s="121"/>
      <c r="C90" s="121"/>
      <c r="D90" s="121"/>
      <c r="E90" s="121"/>
      <c r="F90" s="121"/>
      <c r="G90" s="121"/>
      <c r="H90" s="121"/>
    </row>
    <row r="91">
      <c r="A91" s="121"/>
      <c r="B91" s="121"/>
      <c r="C91" s="121"/>
      <c r="D91" s="121"/>
      <c r="E91" s="121"/>
      <c r="F91" s="121"/>
      <c r="G91" s="121"/>
      <c r="H91" s="121"/>
    </row>
    <row r="92">
      <c r="A92" s="121"/>
      <c r="B92" s="121"/>
      <c r="C92" s="121"/>
      <c r="D92" s="121"/>
      <c r="E92" s="121"/>
      <c r="F92" s="121"/>
      <c r="G92" s="121"/>
      <c r="H92" s="121"/>
    </row>
    <row r="93">
      <c r="A93" s="121"/>
      <c r="B93" s="121"/>
      <c r="C93" s="121"/>
      <c r="D93" s="121"/>
      <c r="E93" s="121"/>
      <c r="F93" s="121"/>
      <c r="G93" s="121"/>
      <c r="H93" s="121"/>
    </row>
    <row r="94">
      <c r="A94" s="121"/>
      <c r="B94" s="121"/>
      <c r="C94" s="121"/>
      <c r="D94" s="121"/>
      <c r="E94" s="121"/>
      <c r="F94" s="121"/>
      <c r="G94" s="121"/>
      <c r="H94" s="121"/>
    </row>
    <row r="95">
      <c r="A95" s="121"/>
      <c r="B95" s="121"/>
      <c r="C95" s="121"/>
      <c r="D95" s="121"/>
      <c r="E95" s="121"/>
      <c r="F95" s="121"/>
      <c r="G95" s="121"/>
      <c r="H95" s="121"/>
    </row>
    <row r="96">
      <c r="A96" s="121"/>
      <c r="B96" s="121"/>
      <c r="C96" s="121"/>
      <c r="D96" s="121"/>
      <c r="E96" s="121"/>
      <c r="F96" s="121"/>
      <c r="G96" s="121"/>
      <c r="H96" s="121"/>
    </row>
    <row r="97">
      <c r="A97" s="121"/>
      <c r="B97" s="121"/>
      <c r="C97" s="121"/>
      <c r="D97" s="121"/>
      <c r="E97" s="121"/>
      <c r="F97" s="121"/>
      <c r="G97" s="121"/>
      <c r="H97" s="121"/>
    </row>
    <row r="98">
      <c r="A98" s="121"/>
      <c r="B98" s="121"/>
      <c r="C98" s="121"/>
      <c r="D98" s="121"/>
      <c r="E98" s="121"/>
      <c r="F98" s="121"/>
      <c r="G98" s="121"/>
      <c r="H98" s="121"/>
    </row>
    <row r="99">
      <c r="A99" s="121"/>
      <c r="B99" s="121"/>
      <c r="C99" s="121"/>
      <c r="D99" s="121"/>
      <c r="E99" s="121"/>
      <c r="F99" s="121"/>
      <c r="G99" s="121"/>
      <c r="H99" s="121"/>
    </row>
    <row r="100">
      <c r="A100" s="121"/>
      <c r="B100" s="121"/>
      <c r="C100" s="121"/>
      <c r="D100" s="121"/>
      <c r="E100" s="121"/>
      <c r="F100" s="121"/>
      <c r="G100" s="121"/>
      <c r="H100" s="121"/>
    </row>
    <row r="101">
      <c r="A101" s="121"/>
      <c r="B101" s="121"/>
      <c r="C101" s="121"/>
      <c r="D101" s="121"/>
      <c r="E101" s="121"/>
      <c r="F101" s="121"/>
      <c r="G101" s="121"/>
      <c r="H101" s="121"/>
    </row>
    <row r="102">
      <c r="A102" s="121"/>
      <c r="B102" s="121"/>
      <c r="C102" s="121"/>
      <c r="D102" s="121"/>
      <c r="E102" s="121"/>
      <c r="F102" s="121"/>
      <c r="G102" s="121"/>
      <c r="H102" s="121"/>
    </row>
    <row r="103">
      <c r="A103" s="121"/>
      <c r="B103" s="121"/>
      <c r="C103" s="121"/>
      <c r="D103" s="121"/>
      <c r="E103" s="121"/>
      <c r="F103" s="121"/>
      <c r="G103" s="121"/>
      <c r="H103" s="121"/>
    </row>
    <row r="104">
      <c r="A104" s="121"/>
      <c r="B104" s="121"/>
      <c r="C104" s="121"/>
      <c r="D104" s="121"/>
      <c r="E104" s="121"/>
      <c r="F104" s="121"/>
      <c r="G104" s="121"/>
      <c r="H104" s="121"/>
    </row>
    <row r="105">
      <c r="A105" s="121"/>
      <c r="B105" s="121"/>
      <c r="C105" s="121"/>
      <c r="D105" s="121"/>
      <c r="E105" s="121"/>
      <c r="F105" s="121"/>
      <c r="G105" s="121"/>
      <c r="H105" s="121"/>
    </row>
    <row r="106">
      <c r="A106" s="121"/>
      <c r="B106" s="121"/>
      <c r="C106" s="121"/>
      <c r="D106" s="121"/>
      <c r="E106" s="121"/>
      <c r="F106" s="121"/>
      <c r="G106" s="121"/>
      <c r="H106" s="121"/>
    </row>
    <row r="107">
      <c r="A107" s="121"/>
      <c r="B107" s="121"/>
      <c r="C107" s="121"/>
      <c r="D107" s="121"/>
      <c r="E107" s="121"/>
      <c r="F107" s="121"/>
      <c r="G107" s="121"/>
      <c r="H107" s="121"/>
    </row>
    <row r="108">
      <c r="A108" s="121"/>
      <c r="B108" s="121"/>
      <c r="C108" s="121"/>
      <c r="D108" s="121"/>
      <c r="E108" s="121"/>
      <c r="F108" s="121"/>
      <c r="G108" s="121"/>
      <c r="H108" s="121"/>
    </row>
    <row r="109">
      <c r="A109" s="121"/>
      <c r="B109" s="121"/>
      <c r="C109" s="121"/>
      <c r="D109" s="121"/>
      <c r="E109" s="121"/>
      <c r="F109" s="121"/>
      <c r="G109" s="121"/>
      <c r="H109" s="121"/>
    </row>
    <row r="110">
      <c r="A110" s="121"/>
      <c r="B110" s="121"/>
      <c r="C110" s="121"/>
      <c r="D110" s="121"/>
      <c r="E110" s="121"/>
      <c r="F110" s="121"/>
      <c r="G110" s="121"/>
      <c r="H110" s="121"/>
    </row>
    <row r="111">
      <c r="A111" s="121"/>
      <c r="B111" s="121"/>
      <c r="C111" s="121"/>
      <c r="D111" s="121"/>
      <c r="E111" s="121"/>
      <c r="F111" s="121"/>
      <c r="G111" s="121"/>
      <c r="H111" s="121"/>
    </row>
    <row r="112">
      <c r="A112" s="121"/>
      <c r="B112" s="121"/>
      <c r="C112" s="121"/>
      <c r="D112" s="121"/>
      <c r="E112" s="121"/>
      <c r="F112" s="121"/>
      <c r="G112" s="121"/>
      <c r="H112" s="121"/>
    </row>
    <row r="113">
      <c r="A113" s="121"/>
      <c r="B113" s="121"/>
      <c r="C113" s="121"/>
      <c r="D113" s="121"/>
      <c r="E113" s="121"/>
      <c r="F113" s="121"/>
      <c r="G113" s="121"/>
      <c r="H113" s="121"/>
    </row>
    <row r="114">
      <c r="A114" s="121"/>
      <c r="B114" s="121"/>
      <c r="C114" s="121"/>
      <c r="D114" s="121"/>
      <c r="E114" s="121"/>
      <c r="F114" s="121"/>
      <c r="G114" s="121"/>
      <c r="H114" s="121"/>
    </row>
    <row r="115">
      <c r="A115" s="121"/>
      <c r="B115" s="121"/>
      <c r="C115" s="121"/>
      <c r="D115" s="121"/>
      <c r="E115" s="121"/>
      <c r="F115" s="121"/>
      <c r="G115" s="121"/>
      <c r="H115" s="121"/>
    </row>
    <row r="116">
      <c r="A116" s="121"/>
      <c r="B116" s="121"/>
      <c r="C116" s="121"/>
      <c r="D116" s="121"/>
      <c r="E116" s="121"/>
      <c r="F116" s="121"/>
      <c r="G116" s="121"/>
      <c r="H116" s="121"/>
    </row>
    <row r="117">
      <c r="A117" s="121"/>
      <c r="B117" s="121"/>
      <c r="C117" s="121"/>
      <c r="D117" s="121"/>
      <c r="E117" s="121"/>
      <c r="F117" s="121"/>
      <c r="G117" s="121"/>
      <c r="H117" s="121"/>
    </row>
    <row r="118">
      <c r="A118" s="121"/>
      <c r="B118" s="121"/>
      <c r="C118" s="121"/>
      <c r="D118" s="121"/>
      <c r="E118" s="121"/>
      <c r="F118" s="121"/>
      <c r="G118" s="121"/>
      <c r="H118" s="121"/>
    </row>
    <row r="119">
      <c r="A119" s="121"/>
      <c r="B119" s="121"/>
      <c r="C119" s="121"/>
      <c r="D119" s="121"/>
      <c r="E119" s="121"/>
      <c r="F119" s="121"/>
      <c r="G119" s="121"/>
      <c r="H119" s="121"/>
    </row>
    <row r="120">
      <c r="A120" s="121"/>
      <c r="B120" s="121"/>
      <c r="C120" s="121"/>
      <c r="D120" s="121"/>
      <c r="E120" s="121"/>
      <c r="F120" s="121"/>
      <c r="G120" s="121"/>
      <c r="H120" s="121"/>
    </row>
    <row r="121">
      <c r="A121" s="121"/>
      <c r="B121" s="121"/>
      <c r="C121" s="121"/>
      <c r="D121" s="121"/>
      <c r="E121" s="121"/>
      <c r="F121" s="121"/>
      <c r="G121" s="121"/>
      <c r="H121" s="121"/>
    </row>
    <row r="122">
      <c r="A122" s="121"/>
      <c r="B122" s="121"/>
      <c r="C122" s="121"/>
      <c r="D122" s="121"/>
      <c r="E122" s="121"/>
      <c r="F122" s="121"/>
      <c r="G122" s="121"/>
      <c r="H122" s="121"/>
    </row>
    <row r="123">
      <c r="A123" s="121"/>
      <c r="B123" s="121"/>
      <c r="C123" s="121"/>
      <c r="D123" s="121"/>
      <c r="E123" s="121"/>
      <c r="F123" s="121"/>
      <c r="G123" s="121"/>
      <c r="H123" s="121"/>
    </row>
    <row r="124">
      <c r="A124" s="121"/>
      <c r="B124" s="121"/>
      <c r="C124" s="121"/>
      <c r="D124" s="121"/>
      <c r="E124" s="121"/>
      <c r="F124" s="121"/>
      <c r="G124" s="121"/>
      <c r="H124" s="121"/>
    </row>
    <row r="125">
      <c r="A125" s="121"/>
      <c r="B125" s="121"/>
      <c r="C125" s="121"/>
      <c r="D125" s="121"/>
      <c r="E125" s="121"/>
      <c r="F125" s="121"/>
      <c r="G125" s="121"/>
      <c r="H125" s="121"/>
    </row>
    <row r="126">
      <c r="A126" s="121"/>
      <c r="B126" s="121"/>
      <c r="C126" s="121"/>
      <c r="D126" s="121"/>
      <c r="E126" s="121"/>
      <c r="F126" s="121"/>
      <c r="G126" s="121"/>
      <c r="H126" s="121"/>
    </row>
    <row r="127">
      <c r="A127" s="121"/>
      <c r="B127" s="121"/>
      <c r="C127" s="121"/>
      <c r="D127" s="121"/>
      <c r="E127" s="121"/>
      <c r="F127" s="121"/>
      <c r="G127" s="121"/>
      <c r="H127" s="121"/>
    </row>
    <row r="128">
      <c r="A128" s="121"/>
      <c r="B128" s="121"/>
      <c r="C128" s="121"/>
      <c r="D128" s="121"/>
      <c r="E128" s="121"/>
      <c r="F128" s="121"/>
      <c r="G128" s="121"/>
      <c r="H128" s="121"/>
    </row>
    <row r="129">
      <c r="A129" s="121"/>
      <c r="B129" s="121"/>
      <c r="C129" s="121"/>
      <c r="D129" s="121"/>
      <c r="E129" s="121"/>
      <c r="F129" s="121"/>
      <c r="G129" s="121"/>
      <c r="H129" s="121"/>
    </row>
    <row r="130">
      <c r="A130" s="121"/>
      <c r="B130" s="121"/>
      <c r="C130" s="121"/>
      <c r="D130" s="121"/>
      <c r="E130" s="121"/>
      <c r="F130" s="121"/>
      <c r="G130" s="121"/>
      <c r="H130" s="121"/>
    </row>
    <row r="131">
      <c r="A131" s="121"/>
      <c r="B131" s="121"/>
      <c r="C131" s="121"/>
      <c r="D131" s="121"/>
      <c r="E131" s="121"/>
      <c r="F131" s="121"/>
      <c r="G131" s="121"/>
      <c r="H131" s="121"/>
    </row>
    <row r="132">
      <c r="A132" s="121"/>
      <c r="B132" s="121"/>
      <c r="C132" s="121"/>
      <c r="D132" s="121"/>
      <c r="E132" s="121"/>
      <c r="F132" s="121"/>
      <c r="G132" s="121"/>
      <c r="H132" s="121"/>
    </row>
    <row r="133">
      <c r="A133" s="121"/>
      <c r="B133" s="121"/>
      <c r="C133" s="121"/>
      <c r="D133" s="121"/>
      <c r="E133" s="121"/>
      <c r="F133" s="121"/>
      <c r="G133" s="121"/>
      <c r="H133" s="121"/>
    </row>
    <row r="134">
      <c r="A134" s="121"/>
      <c r="B134" s="121"/>
      <c r="C134" s="121"/>
      <c r="D134" s="121"/>
      <c r="E134" s="121"/>
      <c r="F134" s="121"/>
      <c r="G134" s="121"/>
      <c r="H134" s="121"/>
    </row>
    <row r="135">
      <c r="A135" s="121"/>
      <c r="B135" s="121"/>
      <c r="C135" s="121"/>
      <c r="D135" s="121"/>
      <c r="E135" s="121"/>
      <c r="F135" s="121"/>
      <c r="G135" s="121"/>
      <c r="H135" s="121"/>
    </row>
    <row r="136">
      <c r="A136" s="121"/>
      <c r="B136" s="121"/>
      <c r="C136" s="121"/>
      <c r="D136" s="121"/>
      <c r="E136" s="121"/>
      <c r="F136" s="121"/>
      <c r="G136" s="121"/>
      <c r="H136" s="121"/>
    </row>
    <row r="137">
      <c r="A137" s="121"/>
      <c r="B137" s="121"/>
      <c r="C137" s="121"/>
      <c r="D137" s="121"/>
      <c r="E137" s="121"/>
      <c r="F137" s="121"/>
      <c r="G137" s="121"/>
      <c r="H137" s="121"/>
    </row>
    <row r="138">
      <c r="A138" s="121"/>
      <c r="B138" s="121"/>
      <c r="C138" s="121"/>
      <c r="D138" s="121"/>
      <c r="E138" s="121"/>
      <c r="F138" s="121"/>
      <c r="G138" s="121"/>
      <c r="H138" s="121"/>
    </row>
    <row r="139">
      <c r="A139" s="121"/>
      <c r="B139" s="121"/>
      <c r="C139" s="121"/>
      <c r="D139" s="121"/>
      <c r="E139" s="121"/>
      <c r="F139" s="121"/>
      <c r="G139" s="121"/>
      <c r="H139" s="121"/>
    </row>
    <row r="140">
      <c r="A140" s="121"/>
      <c r="B140" s="121"/>
      <c r="C140" s="121"/>
      <c r="D140" s="121"/>
      <c r="E140" s="121"/>
      <c r="F140" s="121"/>
      <c r="G140" s="121"/>
      <c r="H140" s="121"/>
    </row>
    <row r="141">
      <c r="A141" s="121"/>
      <c r="B141" s="121"/>
      <c r="C141" s="121"/>
      <c r="D141" s="121"/>
      <c r="E141" s="121"/>
      <c r="F141" s="121"/>
      <c r="G141" s="121"/>
      <c r="H141" s="121"/>
    </row>
    <row r="142">
      <c r="A142" s="121"/>
      <c r="B142" s="121"/>
      <c r="C142" s="121"/>
      <c r="D142" s="121"/>
      <c r="E142" s="121"/>
      <c r="F142" s="121"/>
      <c r="G142" s="121"/>
      <c r="H142" s="121"/>
    </row>
    <row r="143">
      <c r="A143" s="121"/>
      <c r="B143" s="121"/>
      <c r="C143" s="121"/>
      <c r="D143" s="121"/>
      <c r="E143" s="121"/>
      <c r="F143" s="121"/>
      <c r="G143" s="121"/>
      <c r="H143" s="121"/>
    </row>
    <row r="144">
      <c r="A144" s="121"/>
      <c r="B144" s="121"/>
      <c r="C144" s="121"/>
      <c r="D144" s="121"/>
      <c r="E144" s="121"/>
      <c r="F144" s="121"/>
      <c r="G144" s="121"/>
      <c r="H144" s="121"/>
    </row>
    <row r="145">
      <c r="A145" s="121"/>
      <c r="B145" s="121"/>
      <c r="C145" s="121"/>
      <c r="D145" s="121"/>
      <c r="E145" s="121"/>
      <c r="F145" s="121"/>
      <c r="G145" s="121"/>
      <c r="H145" s="121"/>
    </row>
    <row r="146">
      <c r="A146" s="121"/>
      <c r="B146" s="121"/>
      <c r="C146" s="121"/>
      <c r="D146" s="121"/>
      <c r="E146" s="121"/>
      <c r="F146" s="121"/>
      <c r="G146" s="121"/>
      <c r="H146" s="121"/>
    </row>
    <row r="147">
      <c r="A147" s="121"/>
      <c r="B147" s="121"/>
      <c r="C147" s="121"/>
      <c r="D147" s="121"/>
      <c r="E147" s="121"/>
      <c r="F147" s="121"/>
      <c r="G147" s="121"/>
      <c r="H147" s="121"/>
    </row>
    <row r="148">
      <c r="A148" s="121"/>
      <c r="B148" s="121"/>
      <c r="C148" s="121"/>
      <c r="D148" s="121"/>
      <c r="E148" s="121"/>
      <c r="F148" s="121"/>
      <c r="G148" s="121"/>
      <c r="H148" s="121"/>
    </row>
    <row r="149">
      <c r="A149" s="121"/>
      <c r="B149" s="121"/>
      <c r="C149" s="121"/>
      <c r="D149" s="121"/>
      <c r="E149" s="121"/>
      <c r="F149" s="121"/>
      <c r="G149" s="121"/>
      <c r="H149" s="121"/>
    </row>
    <row r="150">
      <c r="A150" s="121"/>
      <c r="B150" s="121"/>
      <c r="C150" s="121"/>
      <c r="D150" s="121"/>
      <c r="E150" s="121"/>
      <c r="F150" s="121"/>
      <c r="G150" s="121"/>
      <c r="H150" s="121"/>
    </row>
    <row r="151">
      <c r="A151" s="121"/>
      <c r="B151" s="121"/>
      <c r="C151" s="121"/>
      <c r="D151" s="121"/>
      <c r="E151" s="121"/>
      <c r="F151" s="121"/>
      <c r="G151" s="121"/>
      <c r="H151" s="121"/>
    </row>
    <row r="152">
      <c r="A152" s="121"/>
      <c r="B152" s="121"/>
      <c r="C152" s="121"/>
      <c r="D152" s="121"/>
      <c r="E152" s="121"/>
      <c r="F152" s="121"/>
      <c r="G152" s="121"/>
      <c r="H152" s="121"/>
    </row>
    <row r="153">
      <c r="A153" s="121"/>
      <c r="B153" s="121"/>
      <c r="C153" s="121"/>
      <c r="D153" s="121"/>
      <c r="E153" s="121"/>
      <c r="F153" s="121"/>
      <c r="G153" s="121"/>
      <c r="H153" s="121"/>
    </row>
    <row r="154">
      <c r="A154" s="121"/>
      <c r="B154" s="121"/>
      <c r="C154" s="121"/>
      <c r="D154" s="121"/>
      <c r="E154" s="121"/>
      <c r="F154" s="121"/>
      <c r="G154" s="121"/>
      <c r="H154" s="121"/>
    </row>
    <row r="155">
      <c r="A155" s="121"/>
      <c r="B155" s="121"/>
      <c r="C155" s="121"/>
      <c r="D155" s="121"/>
      <c r="E155" s="121"/>
      <c r="F155" s="121"/>
      <c r="G155" s="121"/>
      <c r="H155" s="121"/>
    </row>
    <row r="156">
      <c r="A156" s="121"/>
      <c r="B156" s="121"/>
      <c r="C156" s="121"/>
      <c r="D156" s="121"/>
      <c r="E156" s="121"/>
      <c r="F156" s="121"/>
      <c r="G156" s="121"/>
      <c r="H156" s="121"/>
    </row>
    <row r="157">
      <c r="A157" s="121"/>
      <c r="B157" s="121"/>
      <c r="C157" s="121"/>
      <c r="D157" s="121"/>
      <c r="E157" s="121"/>
      <c r="F157" s="121"/>
      <c r="G157" s="121"/>
      <c r="H157" s="121"/>
    </row>
    <row r="158">
      <c r="A158" s="121"/>
      <c r="B158" s="121"/>
      <c r="C158" s="121"/>
      <c r="D158" s="121"/>
      <c r="E158" s="121"/>
      <c r="F158" s="121"/>
      <c r="G158" s="121"/>
      <c r="H158" s="121"/>
    </row>
    <row r="159">
      <c r="A159" s="121"/>
      <c r="B159" s="121"/>
      <c r="C159" s="121"/>
      <c r="D159" s="121"/>
      <c r="E159" s="121"/>
      <c r="F159" s="121"/>
      <c r="G159" s="121"/>
      <c r="H159" s="121"/>
    </row>
    <row r="160">
      <c r="A160" s="121"/>
      <c r="B160" s="121"/>
      <c r="C160" s="121"/>
      <c r="D160" s="121"/>
      <c r="E160" s="121"/>
      <c r="F160" s="121"/>
      <c r="G160" s="121"/>
      <c r="H160" s="121"/>
    </row>
    <row r="161">
      <c r="A161" s="121"/>
      <c r="B161" s="121"/>
      <c r="C161" s="121"/>
      <c r="D161" s="121"/>
      <c r="E161" s="121"/>
      <c r="F161" s="121"/>
      <c r="G161" s="121"/>
      <c r="H161" s="121"/>
    </row>
    <row r="162">
      <c r="A162" s="121"/>
      <c r="B162" s="121"/>
      <c r="C162" s="121"/>
      <c r="D162" s="121"/>
      <c r="E162" s="121"/>
      <c r="F162" s="121"/>
      <c r="G162" s="121"/>
      <c r="H162" s="121"/>
    </row>
    <row r="163">
      <c r="A163" s="121"/>
      <c r="B163" s="121"/>
      <c r="C163" s="121"/>
      <c r="D163" s="121"/>
      <c r="E163" s="121"/>
      <c r="F163" s="121"/>
      <c r="G163" s="121"/>
      <c r="H163" s="121"/>
    </row>
    <row r="164">
      <c r="A164" s="121"/>
      <c r="B164" s="121"/>
      <c r="C164" s="121"/>
      <c r="D164" s="121"/>
      <c r="E164" s="121"/>
      <c r="F164" s="121"/>
      <c r="G164" s="121"/>
      <c r="H164" s="121"/>
    </row>
    <row r="165">
      <c r="A165" s="121"/>
      <c r="B165" s="121"/>
      <c r="C165" s="121"/>
      <c r="D165" s="121"/>
      <c r="E165" s="121"/>
      <c r="F165" s="121"/>
      <c r="G165" s="121"/>
      <c r="H165" s="121"/>
    </row>
    <row r="166">
      <c r="A166" s="121"/>
      <c r="B166" s="121"/>
      <c r="C166" s="121"/>
      <c r="D166" s="121"/>
      <c r="E166" s="121"/>
      <c r="F166" s="121"/>
      <c r="G166" s="121"/>
      <c r="H166" s="121"/>
    </row>
    <row r="167">
      <c r="A167" s="121"/>
      <c r="B167" s="121"/>
      <c r="C167" s="121"/>
      <c r="D167" s="121"/>
      <c r="E167" s="121"/>
      <c r="F167" s="121"/>
      <c r="G167" s="121"/>
      <c r="H167" s="121"/>
    </row>
    <row r="168">
      <c r="A168" s="121"/>
      <c r="B168" s="121"/>
      <c r="C168" s="121"/>
      <c r="D168" s="121"/>
      <c r="E168" s="121"/>
      <c r="F168" s="121"/>
      <c r="G168" s="121"/>
      <c r="H168" s="121"/>
    </row>
    <row r="169">
      <c r="A169" s="121"/>
      <c r="B169" s="121"/>
      <c r="C169" s="121"/>
      <c r="D169" s="121"/>
      <c r="E169" s="121"/>
      <c r="F169" s="121"/>
      <c r="G169" s="121"/>
      <c r="H169" s="121"/>
    </row>
    <row r="170">
      <c r="A170" s="121"/>
      <c r="B170" s="121"/>
      <c r="C170" s="121"/>
      <c r="D170" s="121"/>
      <c r="E170" s="121"/>
      <c r="F170" s="121"/>
      <c r="G170" s="121"/>
      <c r="H170" s="121"/>
    </row>
    <row r="171">
      <c r="A171" s="121"/>
      <c r="B171" s="121"/>
      <c r="C171" s="121"/>
      <c r="D171" s="121"/>
      <c r="E171" s="121"/>
      <c r="F171" s="121"/>
      <c r="G171" s="121"/>
      <c r="H171" s="121"/>
    </row>
    <row r="172">
      <c r="A172" s="121"/>
      <c r="B172" s="121"/>
      <c r="C172" s="121"/>
      <c r="D172" s="121"/>
      <c r="E172" s="121"/>
      <c r="F172" s="121"/>
      <c r="G172" s="121"/>
      <c r="H172" s="121"/>
    </row>
    <row r="173">
      <c r="A173" s="121"/>
      <c r="B173" s="121"/>
      <c r="C173" s="121"/>
      <c r="D173" s="121"/>
      <c r="E173" s="121"/>
      <c r="F173" s="121"/>
      <c r="G173" s="121"/>
      <c r="H173" s="121"/>
    </row>
    <row r="174">
      <c r="A174" s="121"/>
      <c r="B174" s="121"/>
      <c r="C174" s="121"/>
      <c r="D174" s="121"/>
      <c r="E174" s="121"/>
      <c r="F174" s="121"/>
      <c r="G174" s="121"/>
      <c r="H174" s="121"/>
    </row>
    <row r="175">
      <c r="A175" s="121"/>
      <c r="B175" s="121"/>
      <c r="C175" s="121"/>
      <c r="D175" s="121"/>
      <c r="E175" s="121"/>
      <c r="F175" s="121"/>
      <c r="G175" s="121"/>
      <c r="H175" s="121"/>
    </row>
    <row r="176">
      <c r="A176" s="121"/>
      <c r="B176" s="121"/>
      <c r="C176" s="121"/>
      <c r="D176" s="121"/>
      <c r="E176" s="121"/>
      <c r="F176" s="121"/>
      <c r="G176" s="121"/>
      <c r="H176" s="121"/>
    </row>
    <row r="177">
      <c r="A177" s="121"/>
      <c r="B177" s="121"/>
      <c r="C177" s="121"/>
      <c r="D177" s="121"/>
      <c r="E177" s="121"/>
      <c r="F177" s="121"/>
      <c r="G177" s="121"/>
      <c r="H177" s="121"/>
    </row>
    <row r="178">
      <c r="A178" s="121"/>
      <c r="B178" s="121"/>
      <c r="C178" s="121"/>
      <c r="D178" s="121"/>
      <c r="E178" s="121"/>
      <c r="F178" s="121"/>
      <c r="G178" s="121"/>
      <c r="H178" s="121"/>
    </row>
    <row r="179">
      <c r="A179" s="121"/>
      <c r="B179" s="121"/>
      <c r="C179" s="121"/>
      <c r="D179" s="121"/>
      <c r="E179" s="121"/>
      <c r="F179" s="121"/>
      <c r="G179" s="121"/>
      <c r="H179" s="121"/>
    </row>
    <row r="180">
      <c r="A180" s="121"/>
      <c r="B180" s="121"/>
      <c r="C180" s="121"/>
      <c r="D180" s="121"/>
      <c r="E180" s="121"/>
      <c r="F180" s="121"/>
      <c r="G180" s="121"/>
      <c r="H180" s="121"/>
    </row>
    <row r="181">
      <c r="A181" s="121"/>
      <c r="B181" s="121"/>
      <c r="C181" s="121"/>
      <c r="D181" s="121"/>
      <c r="E181" s="121"/>
      <c r="F181" s="121"/>
      <c r="G181" s="121"/>
      <c r="H181" s="121"/>
    </row>
    <row r="182">
      <c r="A182" s="121"/>
      <c r="B182" s="121"/>
      <c r="C182" s="121"/>
      <c r="D182" s="121"/>
      <c r="E182" s="121"/>
      <c r="F182" s="121"/>
      <c r="G182" s="121"/>
      <c r="H182" s="121"/>
    </row>
    <row r="183">
      <c r="A183" s="121"/>
      <c r="B183" s="121"/>
      <c r="C183" s="121"/>
      <c r="D183" s="121"/>
      <c r="E183" s="121"/>
      <c r="F183" s="121"/>
      <c r="G183" s="121"/>
      <c r="H183" s="121"/>
    </row>
    <row r="184">
      <c r="A184" s="121"/>
      <c r="B184" s="121"/>
      <c r="C184" s="121"/>
      <c r="D184" s="121"/>
      <c r="E184" s="121"/>
      <c r="F184" s="121"/>
      <c r="G184" s="121"/>
      <c r="H184" s="121"/>
    </row>
    <row r="185">
      <c r="A185" s="121"/>
      <c r="B185" s="121"/>
      <c r="C185" s="121"/>
      <c r="D185" s="121"/>
      <c r="E185" s="121"/>
      <c r="F185" s="121"/>
      <c r="G185" s="121"/>
      <c r="H185" s="121"/>
    </row>
    <row r="186">
      <c r="A186" s="121"/>
      <c r="B186" s="121"/>
      <c r="C186" s="121"/>
      <c r="D186" s="121"/>
      <c r="E186" s="121"/>
      <c r="F186" s="121"/>
      <c r="G186" s="121"/>
      <c r="H186" s="121"/>
    </row>
    <row r="187">
      <c r="A187" s="121"/>
      <c r="B187" s="121"/>
      <c r="C187" s="121"/>
      <c r="D187" s="121"/>
      <c r="E187" s="121"/>
      <c r="F187" s="121"/>
      <c r="G187" s="121"/>
      <c r="H187" s="121"/>
    </row>
    <row r="188">
      <c r="A188" s="121"/>
      <c r="B188" s="121"/>
      <c r="C188" s="121"/>
      <c r="D188" s="121"/>
      <c r="E188" s="121"/>
      <c r="F188" s="121"/>
      <c r="G188" s="121"/>
      <c r="H188" s="121"/>
    </row>
    <row r="189">
      <c r="A189" s="121"/>
      <c r="B189" s="121"/>
      <c r="C189" s="121"/>
      <c r="D189" s="121"/>
      <c r="E189" s="121"/>
      <c r="F189" s="121"/>
      <c r="G189" s="121"/>
      <c r="H189" s="121"/>
    </row>
    <row r="190">
      <c r="A190" s="121"/>
      <c r="B190" s="121"/>
      <c r="C190" s="121"/>
      <c r="D190" s="121"/>
      <c r="E190" s="121"/>
      <c r="F190" s="121"/>
      <c r="G190" s="121"/>
      <c r="H190" s="121"/>
    </row>
    <row r="191">
      <c r="A191" s="121"/>
      <c r="B191" s="121"/>
      <c r="C191" s="121"/>
      <c r="D191" s="121"/>
      <c r="E191" s="121"/>
      <c r="F191" s="121"/>
      <c r="G191" s="121"/>
      <c r="H191" s="121"/>
    </row>
    <row r="192">
      <c r="A192" s="121"/>
      <c r="B192" s="121"/>
      <c r="C192" s="121"/>
      <c r="D192" s="121"/>
      <c r="E192" s="121"/>
      <c r="F192" s="121"/>
      <c r="G192" s="121"/>
      <c r="H192" s="121"/>
    </row>
    <row r="193">
      <c r="A193" s="121"/>
      <c r="B193" s="121"/>
      <c r="C193" s="121"/>
      <c r="D193" s="121"/>
      <c r="E193" s="121"/>
      <c r="F193" s="121"/>
      <c r="G193" s="121"/>
      <c r="H193" s="121"/>
    </row>
    <row r="194">
      <c r="A194" s="121"/>
      <c r="B194" s="121"/>
      <c r="C194" s="121"/>
      <c r="D194" s="121"/>
      <c r="E194" s="121"/>
      <c r="F194" s="121"/>
      <c r="G194" s="121"/>
      <c r="H194" s="121"/>
    </row>
    <row r="195">
      <c r="A195" s="121"/>
      <c r="B195" s="121"/>
      <c r="C195" s="121"/>
      <c r="D195" s="121"/>
      <c r="E195" s="121"/>
      <c r="F195" s="121"/>
      <c r="G195" s="121"/>
      <c r="H195" s="121"/>
    </row>
    <row r="196">
      <c r="A196" s="121"/>
      <c r="B196" s="121"/>
      <c r="C196" s="121"/>
      <c r="D196" s="121"/>
      <c r="E196" s="121"/>
      <c r="F196" s="121"/>
      <c r="G196" s="121"/>
      <c r="H196" s="121"/>
    </row>
    <row r="197">
      <c r="A197" s="121"/>
      <c r="B197" s="121"/>
      <c r="C197" s="121"/>
      <c r="D197" s="121"/>
      <c r="E197" s="121"/>
      <c r="F197" s="121"/>
      <c r="G197" s="121"/>
      <c r="H197" s="121"/>
    </row>
    <row r="198">
      <c r="A198" s="121"/>
      <c r="B198" s="121"/>
      <c r="C198" s="121"/>
      <c r="D198" s="121"/>
      <c r="E198" s="121"/>
      <c r="F198" s="121"/>
      <c r="G198" s="121"/>
      <c r="H198" s="121"/>
    </row>
    <row r="199">
      <c r="A199" s="121"/>
      <c r="B199" s="121"/>
      <c r="C199" s="121"/>
      <c r="D199" s="121"/>
      <c r="E199" s="121"/>
      <c r="F199" s="121"/>
      <c r="G199" s="121"/>
      <c r="H199" s="121"/>
    </row>
    <row r="200">
      <c r="A200" s="121"/>
      <c r="B200" s="121"/>
      <c r="C200" s="121"/>
      <c r="D200" s="121"/>
      <c r="E200" s="121"/>
      <c r="F200" s="121"/>
      <c r="G200" s="121"/>
      <c r="H200" s="121"/>
    </row>
    <row r="201">
      <c r="A201" s="121"/>
      <c r="B201" s="121"/>
      <c r="C201" s="121"/>
      <c r="D201" s="121"/>
      <c r="E201" s="121"/>
      <c r="F201" s="121"/>
      <c r="G201" s="121"/>
      <c r="H201" s="121"/>
    </row>
    <row r="202">
      <c r="A202" s="121"/>
      <c r="B202" s="121"/>
      <c r="C202" s="121"/>
      <c r="D202" s="121"/>
      <c r="E202" s="121"/>
      <c r="F202" s="121"/>
      <c r="G202" s="121"/>
      <c r="H202" s="121"/>
    </row>
    <row r="203">
      <c r="A203" s="121"/>
      <c r="B203" s="121"/>
      <c r="C203" s="121"/>
      <c r="D203" s="121"/>
      <c r="E203" s="121"/>
      <c r="F203" s="121"/>
      <c r="G203" s="121"/>
      <c r="H203" s="121"/>
    </row>
    <row r="204">
      <c r="A204" s="121"/>
      <c r="B204" s="121"/>
      <c r="C204" s="121"/>
      <c r="D204" s="121"/>
      <c r="E204" s="121"/>
      <c r="F204" s="121"/>
      <c r="G204" s="121"/>
      <c r="H204" s="121"/>
    </row>
    <row r="205">
      <c r="A205" s="121"/>
      <c r="B205" s="121"/>
      <c r="C205" s="121"/>
      <c r="D205" s="121"/>
      <c r="E205" s="121"/>
      <c r="F205" s="121"/>
      <c r="G205" s="121"/>
      <c r="H205" s="121"/>
    </row>
    <row r="206">
      <c r="A206" s="121"/>
      <c r="B206" s="121"/>
      <c r="C206" s="121"/>
      <c r="D206" s="121"/>
      <c r="E206" s="121"/>
      <c r="F206" s="121"/>
      <c r="G206" s="121"/>
      <c r="H206" s="121"/>
    </row>
    <row r="207">
      <c r="A207" s="121"/>
      <c r="B207" s="121"/>
      <c r="C207" s="121"/>
      <c r="D207" s="121"/>
      <c r="E207" s="121"/>
      <c r="F207" s="121"/>
      <c r="G207" s="121"/>
      <c r="H207" s="121"/>
    </row>
    <row r="208">
      <c r="A208" s="121"/>
      <c r="B208" s="121"/>
      <c r="C208" s="121"/>
      <c r="D208" s="121"/>
      <c r="E208" s="121"/>
      <c r="F208" s="121"/>
      <c r="G208" s="121"/>
      <c r="H208" s="121"/>
    </row>
    <row r="209">
      <c r="A209" s="121"/>
      <c r="B209" s="121"/>
      <c r="C209" s="121"/>
      <c r="D209" s="121"/>
      <c r="E209" s="121"/>
      <c r="F209" s="121"/>
      <c r="G209" s="121"/>
      <c r="H209" s="121"/>
    </row>
    <row r="210">
      <c r="A210" s="121"/>
      <c r="B210" s="121"/>
      <c r="C210" s="121"/>
      <c r="D210" s="121"/>
      <c r="E210" s="121"/>
      <c r="F210" s="121"/>
      <c r="G210" s="121"/>
      <c r="H210" s="121"/>
    </row>
    <row r="211">
      <c r="A211" s="121"/>
      <c r="B211" s="121"/>
      <c r="C211" s="121"/>
      <c r="D211" s="121"/>
      <c r="E211" s="121"/>
      <c r="F211" s="121"/>
      <c r="G211" s="121"/>
      <c r="H211" s="121"/>
    </row>
    <row r="212">
      <c r="A212" s="121"/>
      <c r="B212" s="121"/>
      <c r="C212" s="121"/>
      <c r="D212" s="121"/>
      <c r="E212" s="121"/>
      <c r="F212" s="121"/>
      <c r="G212" s="121"/>
      <c r="H212" s="121"/>
    </row>
    <row r="213">
      <c r="A213" s="121"/>
      <c r="B213" s="121"/>
      <c r="C213" s="121"/>
      <c r="D213" s="121"/>
      <c r="E213" s="121"/>
      <c r="F213" s="121"/>
      <c r="G213" s="121"/>
      <c r="H213" s="121"/>
    </row>
    <row r="214">
      <c r="A214" s="121"/>
      <c r="B214" s="121"/>
      <c r="C214" s="121"/>
      <c r="D214" s="121"/>
      <c r="E214" s="121"/>
      <c r="F214" s="121"/>
      <c r="G214" s="121"/>
      <c r="H214" s="121"/>
    </row>
    <row r="215">
      <c r="A215" s="121"/>
      <c r="B215" s="121"/>
      <c r="C215" s="121"/>
      <c r="D215" s="121"/>
      <c r="E215" s="121"/>
      <c r="F215" s="121"/>
      <c r="G215" s="121"/>
      <c r="H215" s="121"/>
    </row>
    <row r="216">
      <c r="A216" s="121"/>
      <c r="B216" s="121"/>
      <c r="C216" s="121"/>
      <c r="D216" s="121"/>
      <c r="E216" s="121"/>
      <c r="F216" s="121"/>
      <c r="G216" s="121"/>
      <c r="H216" s="121"/>
    </row>
    <row r="217">
      <c r="A217" s="121"/>
      <c r="B217" s="121"/>
      <c r="C217" s="121"/>
      <c r="D217" s="121"/>
      <c r="E217" s="121"/>
      <c r="F217" s="121"/>
      <c r="G217" s="121"/>
      <c r="H217" s="121"/>
    </row>
    <row r="218">
      <c r="A218" s="121"/>
      <c r="B218" s="121"/>
      <c r="C218" s="121"/>
      <c r="D218" s="121"/>
      <c r="E218" s="121"/>
      <c r="F218" s="121"/>
      <c r="G218" s="121"/>
      <c r="H218" s="121"/>
    </row>
    <row r="219">
      <c r="A219" s="121"/>
      <c r="B219" s="121"/>
      <c r="C219" s="121"/>
      <c r="D219" s="121"/>
      <c r="E219" s="121"/>
      <c r="F219" s="121"/>
      <c r="G219" s="121"/>
      <c r="H219" s="121"/>
    </row>
    <row r="220">
      <c r="A220" s="121"/>
      <c r="B220" s="121"/>
      <c r="C220" s="121"/>
      <c r="D220" s="121"/>
      <c r="E220" s="121"/>
      <c r="F220" s="121"/>
      <c r="G220" s="121"/>
      <c r="H220" s="121"/>
    </row>
    <row r="221">
      <c r="A221" s="121"/>
      <c r="B221" s="121"/>
      <c r="C221" s="121"/>
      <c r="D221" s="121"/>
      <c r="E221" s="121"/>
      <c r="F221" s="121"/>
      <c r="G221" s="121"/>
      <c r="H221" s="121"/>
    </row>
    <row r="222">
      <c r="A222" s="121"/>
      <c r="B222" s="121"/>
      <c r="C222" s="121"/>
      <c r="D222" s="121"/>
      <c r="E222" s="121"/>
      <c r="F222" s="121"/>
      <c r="G222" s="121"/>
      <c r="H222" s="121"/>
    </row>
    <row r="223">
      <c r="A223" s="121"/>
      <c r="B223" s="121"/>
      <c r="C223" s="121"/>
      <c r="D223" s="121"/>
      <c r="E223" s="121"/>
      <c r="F223" s="121"/>
      <c r="G223" s="121"/>
      <c r="H223" s="121"/>
    </row>
    <row r="224">
      <c r="A224" s="121"/>
      <c r="B224" s="121"/>
      <c r="C224" s="121"/>
      <c r="D224" s="121"/>
      <c r="E224" s="121"/>
      <c r="F224" s="121"/>
      <c r="G224" s="121"/>
      <c r="H224" s="121"/>
    </row>
    <row r="225">
      <c r="A225" s="121"/>
      <c r="B225" s="121"/>
      <c r="C225" s="121"/>
      <c r="D225" s="121"/>
      <c r="E225" s="121"/>
      <c r="F225" s="121"/>
      <c r="G225" s="121"/>
      <c r="H225" s="121"/>
    </row>
    <row r="226">
      <c r="A226" s="121"/>
      <c r="B226" s="121"/>
      <c r="C226" s="121"/>
      <c r="D226" s="121"/>
      <c r="E226" s="121"/>
      <c r="F226" s="121"/>
      <c r="G226" s="121"/>
      <c r="H226" s="121"/>
    </row>
    <row r="227">
      <c r="A227" s="121"/>
      <c r="B227" s="121"/>
      <c r="C227" s="121"/>
      <c r="D227" s="121"/>
      <c r="E227" s="121"/>
      <c r="F227" s="121"/>
      <c r="G227" s="121"/>
      <c r="H227" s="121"/>
    </row>
    <row r="228">
      <c r="A228" s="121"/>
      <c r="B228" s="121"/>
      <c r="C228" s="121"/>
      <c r="D228" s="121"/>
      <c r="E228" s="121"/>
      <c r="F228" s="121"/>
      <c r="G228" s="121"/>
      <c r="H228" s="121"/>
    </row>
    <row r="229">
      <c r="A229" s="121"/>
      <c r="B229" s="121"/>
      <c r="C229" s="121"/>
      <c r="D229" s="121"/>
      <c r="E229" s="121"/>
      <c r="F229" s="121"/>
      <c r="G229" s="121"/>
      <c r="H229" s="121"/>
    </row>
    <row r="230">
      <c r="A230" s="121"/>
      <c r="B230" s="121"/>
      <c r="C230" s="121"/>
      <c r="D230" s="121"/>
      <c r="E230" s="121"/>
      <c r="F230" s="121"/>
      <c r="G230" s="121"/>
      <c r="H230" s="121"/>
    </row>
    <row r="231">
      <c r="A231" s="121"/>
      <c r="B231" s="121"/>
      <c r="C231" s="121"/>
      <c r="D231" s="121"/>
      <c r="E231" s="121"/>
      <c r="F231" s="121"/>
      <c r="G231" s="121"/>
      <c r="H231" s="121"/>
    </row>
    <row r="232">
      <c r="A232" s="121"/>
      <c r="B232" s="121"/>
      <c r="C232" s="121"/>
      <c r="D232" s="121"/>
      <c r="E232" s="121"/>
      <c r="F232" s="121"/>
      <c r="G232" s="121"/>
      <c r="H232" s="121"/>
    </row>
    <row r="233">
      <c r="A233" s="121"/>
      <c r="B233" s="121"/>
      <c r="C233" s="121"/>
      <c r="D233" s="121"/>
      <c r="E233" s="121"/>
      <c r="F233" s="121"/>
      <c r="G233" s="121"/>
      <c r="H233" s="121"/>
    </row>
    <row r="234">
      <c r="A234" s="121"/>
      <c r="B234" s="121"/>
      <c r="C234" s="121"/>
      <c r="D234" s="121"/>
      <c r="E234" s="121"/>
      <c r="F234" s="121"/>
      <c r="G234" s="121"/>
      <c r="H234" s="121"/>
    </row>
    <row r="235">
      <c r="A235" s="121"/>
      <c r="B235" s="121"/>
      <c r="C235" s="121"/>
      <c r="D235" s="121"/>
      <c r="E235" s="121"/>
      <c r="F235" s="121"/>
      <c r="G235" s="121"/>
      <c r="H235" s="121"/>
    </row>
    <row r="236">
      <c r="A236" s="121"/>
      <c r="B236" s="121"/>
      <c r="C236" s="121"/>
      <c r="D236" s="121"/>
      <c r="E236" s="121"/>
      <c r="F236" s="121"/>
      <c r="G236" s="121"/>
      <c r="H236" s="121"/>
    </row>
    <row r="237">
      <c r="A237" s="121"/>
      <c r="B237" s="121"/>
      <c r="C237" s="121"/>
      <c r="D237" s="121"/>
      <c r="E237" s="121"/>
      <c r="F237" s="121"/>
      <c r="G237" s="121"/>
      <c r="H237" s="121"/>
    </row>
    <row r="238">
      <c r="A238" s="121"/>
      <c r="B238" s="121"/>
      <c r="C238" s="121"/>
      <c r="D238" s="121"/>
      <c r="E238" s="121"/>
      <c r="F238" s="121"/>
      <c r="G238" s="121"/>
      <c r="H238" s="121"/>
    </row>
    <row r="239">
      <c r="A239" s="121"/>
      <c r="B239" s="121"/>
      <c r="C239" s="121"/>
      <c r="D239" s="121"/>
      <c r="E239" s="121"/>
      <c r="F239" s="121"/>
      <c r="G239" s="121"/>
      <c r="H239" s="121"/>
    </row>
    <row r="240">
      <c r="A240" s="121"/>
      <c r="B240" s="121"/>
      <c r="C240" s="121"/>
      <c r="D240" s="121"/>
      <c r="E240" s="121"/>
      <c r="F240" s="121"/>
      <c r="G240" s="121"/>
      <c r="H240" s="121"/>
    </row>
    <row r="241">
      <c r="A241" s="121"/>
      <c r="B241" s="121"/>
      <c r="C241" s="121"/>
      <c r="D241" s="121"/>
      <c r="E241" s="121"/>
      <c r="F241" s="121"/>
      <c r="G241" s="121"/>
      <c r="H241" s="121"/>
    </row>
    <row r="242">
      <c r="A242" s="121"/>
      <c r="B242" s="121"/>
      <c r="C242" s="121"/>
      <c r="D242" s="121"/>
      <c r="E242" s="121"/>
      <c r="F242" s="121"/>
      <c r="G242" s="121"/>
      <c r="H242" s="121"/>
    </row>
    <row r="243">
      <c r="A243" s="121"/>
      <c r="B243" s="121"/>
      <c r="C243" s="121"/>
      <c r="D243" s="121"/>
      <c r="E243" s="121"/>
      <c r="F243" s="121"/>
      <c r="G243" s="121"/>
      <c r="H243" s="121"/>
    </row>
    <row r="244">
      <c r="A244" s="121"/>
      <c r="B244" s="121"/>
      <c r="C244" s="121"/>
      <c r="D244" s="121"/>
      <c r="E244" s="121"/>
      <c r="F244" s="121"/>
      <c r="G244" s="121"/>
      <c r="H244" s="121"/>
    </row>
    <row r="245">
      <c r="A245" s="121"/>
      <c r="B245" s="121"/>
      <c r="C245" s="121"/>
      <c r="D245" s="121"/>
      <c r="E245" s="121"/>
      <c r="F245" s="121"/>
      <c r="G245" s="121"/>
      <c r="H245" s="121"/>
    </row>
    <row r="246">
      <c r="A246" s="121"/>
      <c r="B246" s="121"/>
      <c r="C246" s="121"/>
      <c r="D246" s="121"/>
      <c r="E246" s="121"/>
      <c r="F246" s="121"/>
      <c r="G246" s="121"/>
      <c r="H246" s="121"/>
    </row>
    <row r="247">
      <c r="A247" s="121"/>
      <c r="B247" s="121"/>
      <c r="C247" s="121"/>
      <c r="D247" s="121"/>
      <c r="E247" s="121"/>
      <c r="F247" s="121"/>
      <c r="G247" s="121"/>
      <c r="H247" s="121"/>
    </row>
    <row r="248">
      <c r="A248" s="121"/>
      <c r="B248" s="121"/>
      <c r="C248" s="121"/>
      <c r="D248" s="121"/>
      <c r="E248" s="121"/>
      <c r="F248" s="121"/>
      <c r="G248" s="121"/>
      <c r="H248" s="121"/>
    </row>
    <row r="249">
      <c r="A249" s="121"/>
      <c r="B249" s="121"/>
      <c r="C249" s="121"/>
      <c r="D249" s="121"/>
      <c r="E249" s="121"/>
      <c r="F249" s="121"/>
      <c r="G249" s="121"/>
      <c r="H249" s="121"/>
    </row>
    <row r="250">
      <c r="A250" s="121"/>
      <c r="B250" s="121"/>
      <c r="C250" s="121"/>
      <c r="D250" s="121"/>
      <c r="E250" s="121"/>
      <c r="F250" s="121"/>
      <c r="G250" s="121"/>
      <c r="H250" s="121"/>
    </row>
    <row r="251">
      <c r="A251" s="121"/>
      <c r="B251" s="121"/>
      <c r="C251" s="121"/>
      <c r="D251" s="121"/>
      <c r="E251" s="121"/>
      <c r="F251" s="121"/>
      <c r="G251" s="121"/>
      <c r="H251" s="121"/>
    </row>
    <row r="252">
      <c r="A252" s="121"/>
      <c r="B252" s="121"/>
      <c r="C252" s="121"/>
      <c r="D252" s="121"/>
      <c r="E252" s="121"/>
      <c r="F252" s="121"/>
      <c r="G252" s="121"/>
      <c r="H252" s="121"/>
    </row>
    <row r="253">
      <c r="A253" s="121"/>
      <c r="B253" s="121"/>
      <c r="C253" s="121"/>
      <c r="D253" s="121"/>
      <c r="E253" s="121"/>
      <c r="F253" s="121"/>
      <c r="G253" s="121"/>
      <c r="H253" s="121"/>
    </row>
    <row r="254">
      <c r="A254" s="121"/>
      <c r="B254" s="121"/>
      <c r="C254" s="121"/>
      <c r="D254" s="121"/>
      <c r="E254" s="121"/>
      <c r="F254" s="121"/>
      <c r="G254" s="121"/>
      <c r="H254" s="121"/>
    </row>
    <row r="255">
      <c r="A255" s="121"/>
      <c r="B255" s="121"/>
      <c r="C255" s="121"/>
      <c r="D255" s="121"/>
      <c r="E255" s="121"/>
      <c r="F255" s="121"/>
      <c r="G255" s="121"/>
      <c r="H255" s="121"/>
    </row>
    <row r="256">
      <c r="A256" s="121"/>
      <c r="B256" s="121"/>
      <c r="C256" s="121"/>
      <c r="D256" s="121"/>
      <c r="E256" s="121"/>
      <c r="F256" s="121"/>
      <c r="G256" s="121"/>
      <c r="H256" s="121"/>
    </row>
    <row r="257">
      <c r="A257" s="121"/>
      <c r="B257" s="121"/>
      <c r="C257" s="121"/>
      <c r="D257" s="121"/>
      <c r="E257" s="121"/>
      <c r="F257" s="121"/>
      <c r="G257" s="121"/>
      <c r="H257" s="121"/>
    </row>
    <row r="258">
      <c r="A258" s="121"/>
      <c r="B258" s="121"/>
      <c r="C258" s="121"/>
      <c r="D258" s="121"/>
      <c r="E258" s="121"/>
      <c r="F258" s="121"/>
      <c r="G258" s="121"/>
      <c r="H258" s="121"/>
    </row>
    <row r="259">
      <c r="A259" s="121"/>
      <c r="B259" s="121"/>
      <c r="C259" s="121"/>
      <c r="D259" s="121"/>
      <c r="E259" s="121"/>
      <c r="F259" s="121"/>
      <c r="G259" s="121"/>
      <c r="H259" s="121"/>
    </row>
    <row r="260">
      <c r="A260" s="121"/>
      <c r="B260" s="121"/>
      <c r="C260" s="121"/>
      <c r="D260" s="121"/>
      <c r="E260" s="121"/>
      <c r="F260" s="121"/>
      <c r="G260" s="121"/>
      <c r="H260" s="121"/>
    </row>
    <row r="261">
      <c r="A261" s="121"/>
      <c r="B261" s="121"/>
      <c r="C261" s="121"/>
      <c r="D261" s="121"/>
      <c r="E261" s="121"/>
      <c r="F261" s="121"/>
      <c r="G261" s="121"/>
      <c r="H261" s="121"/>
    </row>
    <row r="262">
      <c r="A262" s="121"/>
      <c r="B262" s="121"/>
      <c r="C262" s="121"/>
      <c r="D262" s="121"/>
      <c r="E262" s="121"/>
      <c r="F262" s="121"/>
      <c r="G262" s="121"/>
      <c r="H262" s="121"/>
    </row>
    <row r="263">
      <c r="A263" s="121"/>
      <c r="B263" s="121"/>
      <c r="C263" s="121"/>
      <c r="D263" s="121"/>
      <c r="E263" s="121"/>
      <c r="F263" s="121"/>
      <c r="G263" s="121"/>
      <c r="H263" s="121"/>
    </row>
    <row r="264">
      <c r="A264" s="121"/>
      <c r="B264" s="121"/>
      <c r="C264" s="121"/>
      <c r="D264" s="121"/>
      <c r="E264" s="121"/>
      <c r="F264" s="121"/>
      <c r="G264" s="121"/>
      <c r="H264" s="121"/>
    </row>
    <row r="265">
      <c r="A265" s="121"/>
      <c r="B265" s="121"/>
      <c r="C265" s="121"/>
      <c r="D265" s="121"/>
      <c r="E265" s="121"/>
      <c r="F265" s="121"/>
      <c r="G265" s="121"/>
      <c r="H265" s="121"/>
    </row>
    <row r="266">
      <c r="A266" s="121"/>
      <c r="B266" s="121"/>
      <c r="C266" s="121"/>
      <c r="D266" s="121"/>
      <c r="E266" s="121"/>
      <c r="F266" s="121"/>
      <c r="G266" s="121"/>
      <c r="H266" s="121"/>
    </row>
    <row r="267">
      <c r="A267" s="121"/>
      <c r="B267" s="121"/>
      <c r="C267" s="121"/>
      <c r="D267" s="121"/>
      <c r="E267" s="121"/>
      <c r="F267" s="121"/>
      <c r="G267" s="121"/>
      <c r="H267" s="121"/>
    </row>
    <row r="268">
      <c r="A268" s="121"/>
      <c r="B268" s="121"/>
      <c r="C268" s="121"/>
      <c r="D268" s="121"/>
      <c r="E268" s="121"/>
      <c r="F268" s="121"/>
      <c r="G268" s="121"/>
      <c r="H268" s="121"/>
    </row>
    <row r="269">
      <c r="A269" s="121"/>
      <c r="B269" s="121"/>
      <c r="C269" s="121"/>
      <c r="D269" s="121"/>
      <c r="E269" s="121"/>
      <c r="F269" s="121"/>
      <c r="G269" s="121"/>
      <c r="H269" s="121"/>
    </row>
    <row r="270">
      <c r="A270" s="121"/>
      <c r="B270" s="121"/>
      <c r="C270" s="121"/>
      <c r="D270" s="121"/>
      <c r="E270" s="121"/>
      <c r="F270" s="121"/>
      <c r="G270" s="121"/>
      <c r="H270" s="121"/>
    </row>
    <row r="271">
      <c r="A271" s="121"/>
      <c r="B271" s="121"/>
      <c r="C271" s="121"/>
      <c r="D271" s="121"/>
      <c r="E271" s="121"/>
      <c r="F271" s="121"/>
      <c r="G271" s="121"/>
      <c r="H271" s="121"/>
    </row>
    <row r="272">
      <c r="A272" s="121"/>
      <c r="B272" s="121"/>
      <c r="C272" s="121"/>
      <c r="D272" s="121"/>
      <c r="E272" s="121"/>
      <c r="F272" s="121"/>
      <c r="G272" s="121"/>
      <c r="H272" s="121"/>
    </row>
    <row r="273">
      <c r="A273" s="121"/>
      <c r="B273" s="121"/>
      <c r="C273" s="121"/>
      <c r="D273" s="121"/>
      <c r="E273" s="121"/>
      <c r="F273" s="121"/>
      <c r="G273" s="121"/>
      <c r="H273" s="121"/>
    </row>
    <row r="274">
      <c r="A274" s="121"/>
      <c r="B274" s="121"/>
      <c r="C274" s="121"/>
      <c r="D274" s="121"/>
      <c r="E274" s="121"/>
      <c r="F274" s="121"/>
      <c r="G274" s="121"/>
      <c r="H274" s="121"/>
    </row>
    <row r="275">
      <c r="A275" s="121"/>
      <c r="B275" s="121"/>
      <c r="C275" s="121"/>
      <c r="D275" s="121"/>
      <c r="E275" s="121"/>
      <c r="F275" s="121"/>
      <c r="G275" s="121"/>
      <c r="H275" s="121"/>
    </row>
    <row r="276">
      <c r="A276" s="121"/>
      <c r="B276" s="121"/>
      <c r="C276" s="121"/>
      <c r="D276" s="121"/>
      <c r="E276" s="121"/>
      <c r="F276" s="121"/>
      <c r="G276" s="121"/>
      <c r="H276" s="121"/>
    </row>
    <row r="277">
      <c r="A277" s="121"/>
      <c r="B277" s="121"/>
      <c r="C277" s="121"/>
      <c r="D277" s="121"/>
      <c r="E277" s="121"/>
      <c r="F277" s="121"/>
      <c r="G277" s="121"/>
      <c r="H277" s="121"/>
    </row>
    <row r="278">
      <c r="A278" s="121"/>
      <c r="B278" s="121"/>
      <c r="C278" s="121"/>
      <c r="D278" s="121"/>
      <c r="E278" s="121"/>
      <c r="F278" s="121"/>
      <c r="G278" s="121"/>
      <c r="H278" s="121"/>
    </row>
    <row r="279">
      <c r="A279" s="121"/>
      <c r="B279" s="121"/>
      <c r="C279" s="121"/>
      <c r="D279" s="121"/>
      <c r="E279" s="121"/>
      <c r="F279" s="121"/>
      <c r="G279" s="121"/>
      <c r="H279" s="121"/>
    </row>
    <row r="280">
      <c r="A280" s="121"/>
      <c r="B280" s="121"/>
      <c r="C280" s="121"/>
      <c r="D280" s="121"/>
      <c r="E280" s="121"/>
      <c r="F280" s="121"/>
      <c r="G280" s="121"/>
      <c r="H280" s="121"/>
    </row>
    <row r="281">
      <c r="A281" s="121"/>
      <c r="B281" s="121"/>
      <c r="C281" s="121"/>
      <c r="D281" s="121"/>
      <c r="E281" s="121"/>
      <c r="F281" s="121"/>
      <c r="G281" s="121"/>
      <c r="H281" s="121"/>
    </row>
    <row r="282">
      <c r="A282" s="121"/>
      <c r="B282" s="121"/>
      <c r="C282" s="121"/>
      <c r="D282" s="121"/>
      <c r="E282" s="121"/>
      <c r="F282" s="121"/>
      <c r="G282" s="121"/>
      <c r="H282" s="121"/>
    </row>
    <row r="283">
      <c r="A283" s="121"/>
      <c r="B283" s="121"/>
      <c r="C283" s="121"/>
      <c r="D283" s="121"/>
      <c r="E283" s="121"/>
      <c r="F283" s="121"/>
      <c r="G283" s="121"/>
      <c r="H283" s="121"/>
    </row>
    <row r="284">
      <c r="A284" s="121"/>
      <c r="B284" s="121"/>
      <c r="C284" s="121"/>
      <c r="D284" s="121"/>
      <c r="E284" s="121"/>
      <c r="F284" s="121"/>
      <c r="G284" s="121"/>
      <c r="H284" s="121"/>
    </row>
    <row r="285">
      <c r="A285" s="121"/>
      <c r="B285" s="121"/>
      <c r="C285" s="121"/>
      <c r="D285" s="121"/>
      <c r="E285" s="121"/>
      <c r="F285" s="121"/>
      <c r="G285" s="121"/>
      <c r="H285" s="121"/>
    </row>
    <row r="286">
      <c r="A286" s="121"/>
      <c r="B286" s="121"/>
      <c r="C286" s="121"/>
      <c r="D286" s="121"/>
      <c r="E286" s="121"/>
      <c r="F286" s="121"/>
      <c r="G286" s="121"/>
      <c r="H286" s="121"/>
    </row>
    <row r="287">
      <c r="A287" s="121"/>
      <c r="B287" s="121"/>
      <c r="C287" s="121"/>
      <c r="D287" s="121"/>
      <c r="E287" s="121"/>
      <c r="F287" s="121"/>
      <c r="G287" s="121"/>
      <c r="H287" s="121"/>
    </row>
    <row r="288">
      <c r="A288" s="121"/>
      <c r="B288" s="121"/>
      <c r="C288" s="121"/>
      <c r="D288" s="121"/>
      <c r="E288" s="121"/>
      <c r="F288" s="121"/>
      <c r="G288" s="121"/>
      <c r="H288" s="121"/>
    </row>
    <row r="289">
      <c r="A289" s="121"/>
      <c r="B289" s="121"/>
      <c r="C289" s="121"/>
      <c r="D289" s="121"/>
      <c r="E289" s="121"/>
      <c r="F289" s="121"/>
      <c r="G289" s="121"/>
      <c r="H289" s="121"/>
    </row>
    <row r="290">
      <c r="A290" s="121"/>
      <c r="B290" s="121"/>
      <c r="C290" s="121"/>
      <c r="D290" s="121"/>
      <c r="E290" s="121"/>
      <c r="F290" s="121"/>
      <c r="G290" s="121"/>
      <c r="H290" s="121"/>
    </row>
    <row r="291">
      <c r="A291" s="121"/>
      <c r="B291" s="121"/>
      <c r="C291" s="121"/>
      <c r="D291" s="121"/>
      <c r="E291" s="121"/>
      <c r="F291" s="121"/>
      <c r="G291" s="121"/>
      <c r="H291" s="121"/>
    </row>
    <row r="292">
      <c r="A292" s="121"/>
      <c r="B292" s="121"/>
      <c r="C292" s="121"/>
      <c r="D292" s="121"/>
      <c r="E292" s="121"/>
      <c r="F292" s="121"/>
      <c r="G292" s="121"/>
      <c r="H292" s="121"/>
    </row>
    <row r="293">
      <c r="A293" s="121"/>
      <c r="B293" s="121"/>
      <c r="C293" s="121"/>
      <c r="D293" s="121"/>
      <c r="E293" s="121"/>
      <c r="F293" s="121"/>
      <c r="G293" s="121"/>
      <c r="H293" s="121"/>
    </row>
    <row r="294">
      <c r="A294" s="121"/>
      <c r="B294" s="121"/>
      <c r="C294" s="121"/>
      <c r="D294" s="121"/>
      <c r="E294" s="121"/>
      <c r="F294" s="121"/>
      <c r="G294" s="121"/>
      <c r="H294" s="121"/>
    </row>
    <row r="295">
      <c r="A295" s="121"/>
      <c r="B295" s="121"/>
      <c r="C295" s="121"/>
      <c r="D295" s="121"/>
      <c r="E295" s="121"/>
      <c r="F295" s="121"/>
      <c r="G295" s="121"/>
      <c r="H295" s="121"/>
    </row>
    <row r="296">
      <c r="A296" s="121"/>
      <c r="B296" s="121"/>
      <c r="C296" s="121"/>
      <c r="D296" s="121"/>
      <c r="E296" s="121"/>
      <c r="F296" s="121"/>
      <c r="G296" s="121"/>
      <c r="H296" s="121"/>
    </row>
    <row r="297">
      <c r="A297" s="121"/>
      <c r="B297" s="121"/>
      <c r="C297" s="121"/>
      <c r="D297" s="121"/>
      <c r="E297" s="121"/>
      <c r="F297" s="121"/>
      <c r="G297" s="121"/>
      <c r="H297" s="121"/>
    </row>
    <row r="298">
      <c r="A298" s="121"/>
      <c r="B298" s="121"/>
      <c r="C298" s="121"/>
      <c r="D298" s="121"/>
      <c r="E298" s="121"/>
      <c r="F298" s="121"/>
      <c r="G298" s="121"/>
      <c r="H298" s="121"/>
    </row>
    <row r="299">
      <c r="A299" s="121"/>
      <c r="B299" s="121"/>
      <c r="C299" s="121"/>
      <c r="D299" s="121"/>
      <c r="E299" s="121"/>
      <c r="F299" s="121"/>
      <c r="G299" s="121"/>
      <c r="H299" s="121"/>
    </row>
    <row r="300">
      <c r="A300" s="121"/>
      <c r="B300" s="121"/>
      <c r="C300" s="121"/>
      <c r="D300" s="121"/>
      <c r="E300" s="121"/>
      <c r="F300" s="121"/>
      <c r="G300" s="121"/>
      <c r="H300" s="121"/>
    </row>
    <row r="301">
      <c r="A301" s="121"/>
      <c r="B301" s="121"/>
      <c r="C301" s="121"/>
      <c r="D301" s="121"/>
      <c r="E301" s="121"/>
      <c r="F301" s="121"/>
      <c r="G301" s="121"/>
      <c r="H301" s="121"/>
    </row>
    <row r="302">
      <c r="A302" s="121"/>
      <c r="B302" s="121"/>
      <c r="C302" s="121"/>
      <c r="D302" s="121"/>
      <c r="E302" s="121"/>
      <c r="F302" s="121"/>
      <c r="G302" s="121"/>
      <c r="H302" s="121"/>
    </row>
    <row r="303">
      <c r="A303" s="121"/>
      <c r="B303" s="121"/>
      <c r="C303" s="121"/>
      <c r="D303" s="121"/>
      <c r="E303" s="121"/>
      <c r="F303" s="121"/>
      <c r="G303" s="121"/>
      <c r="H303" s="121"/>
    </row>
    <row r="304">
      <c r="A304" s="121"/>
      <c r="B304" s="121"/>
      <c r="C304" s="121"/>
      <c r="D304" s="121"/>
      <c r="E304" s="121"/>
      <c r="F304" s="121"/>
      <c r="G304" s="121"/>
      <c r="H304" s="121"/>
    </row>
    <row r="305">
      <c r="A305" s="121"/>
      <c r="B305" s="121"/>
      <c r="C305" s="121"/>
      <c r="D305" s="121"/>
      <c r="E305" s="121"/>
      <c r="F305" s="121"/>
      <c r="G305" s="121"/>
      <c r="H305" s="121"/>
    </row>
    <row r="306">
      <c r="A306" s="121"/>
      <c r="B306" s="121"/>
      <c r="C306" s="121"/>
      <c r="D306" s="121"/>
      <c r="E306" s="121"/>
      <c r="F306" s="121"/>
      <c r="G306" s="121"/>
      <c r="H306" s="121"/>
    </row>
    <row r="307">
      <c r="A307" s="121"/>
      <c r="B307" s="121"/>
      <c r="C307" s="121"/>
      <c r="D307" s="121"/>
      <c r="E307" s="121"/>
      <c r="F307" s="121"/>
      <c r="G307" s="121"/>
      <c r="H307" s="121"/>
    </row>
    <row r="308">
      <c r="A308" s="121"/>
      <c r="B308" s="121"/>
      <c r="C308" s="121"/>
      <c r="D308" s="121"/>
      <c r="E308" s="121"/>
      <c r="F308" s="121"/>
      <c r="G308" s="121"/>
      <c r="H308" s="121"/>
    </row>
    <row r="309">
      <c r="A309" s="121"/>
      <c r="B309" s="121"/>
      <c r="C309" s="121"/>
      <c r="D309" s="121"/>
      <c r="E309" s="121"/>
      <c r="F309" s="121"/>
      <c r="G309" s="121"/>
      <c r="H309" s="121"/>
    </row>
    <row r="310">
      <c r="A310" s="121"/>
      <c r="B310" s="121"/>
      <c r="C310" s="121"/>
      <c r="D310" s="121"/>
      <c r="E310" s="121"/>
      <c r="F310" s="121"/>
      <c r="G310" s="121"/>
      <c r="H310" s="121"/>
    </row>
    <row r="311">
      <c r="A311" s="121"/>
      <c r="B311" s="121"/>
      <c r="C311" s="121"/>
      <c r="D311" s="121"/>
      <c r="E311" s="121"/>
      <c r="F311" s="121"/>
      <c r="G311" s="121"/>
      <c r="H311" s="121"/>
    </row>
    <row r="312">
      <c r="A312" s="121"/>
      <c r="B312" s="121"/>
      <c r="C312" s="121"/>
      <c r="D312" s="121"/>
      <c r="E312" s="121"/>
      <c r="F312" s="121"/>
      <c r="G312" s="121"/>
      <c r="H312" s="121"/>
    </row>
    <row r="313">
      <c r="A313" s="121"/>
      <c r="B313" s="121"/>
      <c r="C313" s="121"/>
      <c r="D313" s="121"/>
      <c r="E313" s="121"/>
      <c r="F313" s="121"/>
      <c r="G313" s="121"/>
      <c r="H313" s="121"/>
    </row>
    <row r="314">
      <c r="A314" s="121"/>
      <c r="B314" s="121"/>
      <c r="C314" s="121"/>
      <c r="D314" s="121"/>
      <c r="E314" s="121"/>
      <c r="F314" s="121"/>
      <c r="G314" s="121"/>
      <c r="H314" s="121"/>
    </row>
    <row r="315">
      <c r="A315" s="121"/>
      <c r="B315" s="121"/>
      <c r="C315" s="121"/>
      <c r="D315" s="121"/>
      <c r="E315" s="121"/>
      <c r="F315" s="121"/>
      <c r="G315" s="121"/>
      <c r="H315" s="121"/>
    </row>
    <row r="316">
      <c r="A316" s="121"/>
      <c r="B316" s="121"/>
      <c r="C316" s="121"/>
      <c r="D316" s="121"/>
      <c r="E316" s="121"/>
      <c r="F316" s="121"/>
      <c r="G316" s="121"/>
      <c r="H316" s="121"/>
    </row>
    <row r="317">
      <c r="A317" s="121"/>
      <c r="B317" s="121"/>
      <c r="C317" s="121"/>
      <c r="D317" s="121"/>
      <c r="E317" s="121"/>
      <c r="F317" s="121"/>
      <c r="G317" s="121"/>
      <c r="H317" s="121"/>
    </row>
    <row r="318">
      <c r="A318" s="121"/>
      <c r="B318" s="121"/>
      <c r="C318" s="121"/>
      <c r="D318" s="121"/>
      <c r="E318" s="121"/>
      <c r="F318" s="121"/>
      <c r="G318" s="121"/>
      <c r="H318" s="121"/>
    </row>
    <row r="319">
      <c r="A319" s="121"/>
      <c r="B319" s="121"/>
      <c r="C319" s="121"/>
      <c r="D319" s="121"/>
      <c r="E319" s="121"/>
      <c r="F319" s="121"/>
      <c r="G319" s="121"/>
      <c r="H319" s="121"/>
    </row>
    <row r="320">
      <c r="A320" s="121"/>
      <c r="B320" s="121"/>
      <c r="C320" s="121"/>
      <c r="D320" s="121"/>
      <c r="E320" s="121"/>
      <c r="F320" s="121"/>
      <c r="G320" s="121"/>
      <c r="H320" s="121"/>
    </row>
    <row r="321">
      <c r="A321" s="121"/>
      <c r="B321" s="121"/>
      <c r="C321" s="121"/>
      <c r="D321" s="121"/>
      <c r="E321" s="121"/>
      <c r="F321" s="121"/>
      <c r="G321" s="121"/>
      <c r="H321" s="121"/>
    </row>
    <row r="322">
      <c r="A322" s="121"/>
      <c r="B322" s="121"/>
      <c r="C322" s="121"/>
      <c r="D322" s="121"/>
      <c r="E322" s="121"/>
      <c r="F322" s="121"/>
      <c r="G322" s="121"/>
      <c r="H322" s="121"/>
    </row>
    <row r="323">
      <c r="A323" s="121"/>
      <c r="B323" s="121"/>
      <c r="C323" s="121"/>
      <c r="D323" s="121"/>
      <c r="E323" s="121"/>
      <c r="F323" s="121"/>
      <c r="G323" s="121"/>
      <c r="H323" s="121"/>
    </row>
    <row r="324">
      <c r="A324" s="121"/>
      <c r="B324" s="121"/>
      <c r="C324" s="121"/>
      <c r="D324" s="121"/>
      <c r="E324" s="121"/>
      <c r="F324" s="121"/>
      <c r="G324" s="121"/>
      <c r="H324" s="121"/>
    </row>
    <row r="325">
      <c r="A325" s="121"/>
      <c r="B325" s="121"/>
      <c r="C325" s="121"/>
      <c r="D325" s="121"/>
      <c r="E325" s="121"/>
      <c r="F325" s="121"/>
      <c r="G325" s="121"/>
      <c r="H325" s="121"/>
    </row>
    <row r="326">
      <c r="A326" s="121"/>
      <c r="B326" s="121"/>
      <c r="C326" s="121"/>
      <c r="D326" s="121"/>
      <c r="E326" s="121"/>
      <c r="F326" s="121"/>
      <c r="G326" s="121"/>
      <c r="H326" s="121"/>
    </row>
    <row r="327">
      <c r="A327" s="121"/>
      <c r="B327" s="121"/>
      <c r="C327" s="121"/>
      <c r="D327" s="121"/>
      <c r="E327" s="121"/>
      <c r="F327" s="121"/>
      <c r="G327" s="121"/>
      <c r="H327" s="121"/>
    </row>
    <row r="328">
      <c r="A328" s="121"/>
      <c r="B328" s="121"/>
      <c r="C328" s="121"/>
      <c r="D328" s="121"/>
      <c r="E328" s="121"/>
      <c r="F328" s="121"/>
      <c r="G328" s="121"/>
      <c r="H328" s="121"/>
    </row>
    <row r="329">
      <c r="A329" s="121"/>
      <c r="B329" s="121"/>
      <c r="C329" s="121"/>
      <c r="D329" s="121"/>
      <c r="E329" s="121"/>
      <c r="F329" s="121"/>
      <c r="G329" s="121"/>
      <c r="H329" s="121"/>
    </row>
    <row r="330">
      <c r="A330" s="121"/>
      <c r="B330" s="121"/>
      <c r="C330" s="121"/>
      <c r="D330" s="121"/>
      <c r="E330" s="121"/>
      <c r="F330" s="121"/>
      <c r="G330" s="121"/>
      <c r="H330" s="121"/>
    </row>
    <row r="331">
      <c r="A331" s="121"/>
      <c r="B331" s="121"/>
      <c r="C331" s="121"/>
      <c r="D331" s="121"/>
      <c r="E331" s="121"/>
      <c r="F331" s="121"/>
      <c r="G331" s="121"/>
      <c r="H331" s="121"/>
    </row>
    <row r="332">
      <c r="A332" s="121"/>
      <c r="B332" s="121"/>
      <c r="C332" s="121"/>
      <c r="D332" s="121"/>
      <c r="E332" s="121"/>
      <c r="F332" s="121"/>
      <c r="G332" s="121"/>
      <c r="H332" s="121"/>
    </row>
    <row r="333">
      <c r="A333" s="121"/>
      <c r="B333" s="121"/>
      <c r="C333" s="121"/>
      <c r="D333" s="121"/>
      <c r="E333" s="121"/>
      <c r="F333" s="121"/>
      <c r="G333" s="121"/>
      <c r="H333" s="121"/>
    </row>
    <row r="334">
      <c r="A334" s="121"/>
      <c r="B334" s="121"/>
      <c r="C334" s="121"/>
      <c r="D334" s="121"/>
      <c r="E334" s="121"/>
      <c r="F334" s="121"/>
      <c r="G334" s="121"/>
      <c r="H334" s="121"/>
    </row>
    <row r="335">
      <c r="A335" s="121"/>
      <c r="B335" s="121"/>
      <c r="C335" s="121"/>
      <c r="D335" s="121"/>
      <c r="E335" s="121"/>
      <c r="F335" s="121"/>
      <c r="G335" s="121"/>
      <c r="H335" s="121"/>
    </row>
    <row r="336">
      <c r="A336" s="121"/>
      <c r="B336" s="121"/>
      <c r="C336" s="121"/>
      <c r="D336" s="121"/>
      <c r="E336" s="121"/>
      <c r="F336" s="121"/>
      <c r="G336" s="121"/>
      <c r="H336" s="121"/>
    </row>
    <row r="337">
      <c r="A337" s="121"/>
      <c r="B337" s="121"/>
      <c r="C337" s="121"/>
      <c r="D337" s="121"/>
      <c r="E337" s="121"/>
      <c r="F337" s="121"/>
      <c r="G337" s="121"/>
      <c r="H337" s="121"/>
    </row>
    <row r="338">
      <c r="A338" s="121"/>
      <c r="B338" s="121"/>
      <c r="C338" s="121"/>
      <c r="D338" s="121"/>
      <c r="E338" s="121"/>
      <c r="F338" s="121"/>
      <c r="G338" s="121"/>
      <c r="H338" s="121"/>
    </row>
    <row r="339">
      <c r="A339" s="121"/>
      <c r="B339" s="121"/>
      <c r="C339" s="121"/>
      <c r="D339" s="121"/>
      <c r="E339" s="121"/>
      <c r="F339" s="121"/>
      <c r="G339" s="121"/>
      <c r="H339" s="121"/>
    </row>
    <row r="340">
      <c r="A340" s="121"/>
      <c r="B340" s="121"/>
      <c r="C340" s="121"/>
      <c r="D340" s="121"/>
      <c r="E340" s="121"/>
      <c r="F340" s="121"/>
      <c r="G340" s="121"/>
      <c r="H340" s="121"/>
    </row>
    <row r="341">
      <c r="A341" s="121"/>
      <c r="B341" s="121"/>
      <c r="C341" s="121"/>
      <c r="D341" s="121"/>
      <c r="E341" s="121"/>
      <c r="F341" s="121"/>
      <c r="G341" s="121"/>
      <c r="H341" s="121"/>
    </row>
    <row r="342">
      <c r="A342" s="121"/>
      <c r="B342" s="121"/>
      <c r="C342" s="121"/>
      <c r="D342" s="121"/>
      <c r="E342" s="121"/>
      <c r="F342" s="121"/>
      <c r="G342" s="121"/>
      <c r="H342" s="121"/>
    </row>
    <row r="343">
      <c r="A343" s="121"/>
      <c r="B343" s="121"/>
      <c r="C343" s="121"/>
      <c r="D343" s="121"/>
      <c r="E343" s="121"/>
      <c r="F343" s="121"/>
      <c r="G343" s="121"/>
      <c r="H343" s="121"/>
    </row>
    <row r="344">
      <c r="A344" s="121"/>
      <c r="B344" s="121"/>
      <c r="C344" s="121"/>
      <c r="D344" s="121"/>
      <c r="E344" s="121"/>
      <c r="F344" s="121"/>
      <c r="G344" s="121"/>
      <c r="H344" s="121"/>
    </row>
    <row r="345">
      <c r="A345" s="121"/>
      <c r="B345" s="121"/>
      <c r="C345" s="121"/>
      <c r="D345" s="121"/>
      <c r="E345" s="121"/>
      <c r="F345" s="121"/>
      <c r="G345" s="121"/>
      <c r="H345" s="121"/>
    </row>
    <row r="346">
      <c r="A346" s="121"/>
      <c r="B346" s="121"/>
      <c r="C346" s="121"/>
      <c r="D346" s="121"/>
      <c r="E346" s="121"/>
      <c r="F346" s="121"/>
      <c r="G346" s="121"/>
      <c r="H346" s="121"/>
    </row>
    <row r="347">
      <c r="A347" s="121"/>
      <c r="B347" s="121"/>
      <c r="C347" s="121"/>
      <c r="D347" s="121"/>
      <c r="E347" s="121"/>
      <c r="F347" s="121"/>
      <c r="G347" s="121"/>
      <c r="H347" s="121"/>
    </row>
    <row r="348">
      <c r="A348" s="121"/>
      <c r="B348" s="121"/>
      <c r="C348" s="121"/>
      <c r="D348" s="121"/>
      <c r="E348" s="121"/>
      <c r="F348" s="121"/>
      <c r="G348" s="121"/>
      <c r="H348" s="121"/>
    </row>
    <row r="349">
      <c r="A349" s="121"/>
      <c r="B349" s="121"/>
      <c r="C349" s="121"/>
      <c r="D349" s="121"/>
      <c r="E349" s="121"/>
      <c r="F349" s="121"/>
      <c r="G349" s="121"/>
      <c r="H349" s="121"/>
    </row>
    <row r="350">
      <c r="A350" s="121"/>
      <c r="B350" s="121"/>
      <c r="C350" s="121"/>
      <c r="D350" s="121"/>
      <c r="E350" s="121"/>
      <c r="F350" s="121"/>
      <c r="G350" s="121"/>
      <c r="H350" s="121"/>
    </row>
    <row r="351">
      <c r="A351" s="121"/>
      <c r="B351" s="121"/>
      <c r="C351" s="121"/>
      <c r="D351" s="121"/>
      <c r="E351" s="121"/>
      <c r="F351" s="121"/>
      <c r="G351" s="121"/>
      <c r="H351" s="121"/>
    </row>
    <row r="352">
      <c r="A352" s="121"/>
      <c r="B352" s="121"/>
      <c r="C352" s="121"/>
      <c r="D352" s="121"/>
      <c r="E352" s="121"/>
      <c r="F352" s="121"/>
      <c r="G352" s="121"/>
      <c r="H352" s="121"/>
    </row>
    <row r="353">
      <c r="A353" s="121"/>
      <c r="B353" s="121"/>
      <c r="C353" s="121"/>
      <c r="D353" s="121"/>
      <c r="E353" s="121"/>
      <c r="F353" s="121"/>
      <c r="G353" s="121"/>
      <c r="H353" s="121"/>
    </row>
    <row r="354">
      <c r="A354" s="121"/>
      <c r="B354" s="121"/>
      <c r="C354" s="121"/>
      <c r="D354" s="121"/>
      <c r="E354" s="121"/>
      <c r="F354" s="121"/>
      <c r="G354" s="121"/>
      <c r="H354" s="121"/>
    </row>
    <row r="355">
      <c r="A355" s="121"/>
      <c r="B355" s="121"/>
      <c r="C355" s="121"/>
      <c r="D355" s="121"/>
      <c r="E355" s="121"/>
      <c r="F355" s="121"/>
      <c r="G355" s="121"/>
      <c r="H355" s="121"/>
    </row>
    <row r="356">
      <c r="A356" s="121"/>
      <c r="B356" s="121"/>
      <c r="C356" s="121"/>
      <c r="D356" s="121"/>
      <c r="E356" s="121"/>
      <c r="F356" s="121"/>
      <c r="G356" s="121"/>
      <c r="H356" s="121"/>
    </row>
    <row r="357">
      <c r="A357" s="121"/>
      <c r="B357" s="121"/>
      <c r="C357" s="121"/>
      <c r="D357" s="121"/>
      <c r="E357" s="121"/>
      <c r="F357" s="121"/>
      <c r="G357" s="121"/>
      <c r="H357" s="121"/>
    </row>
    <row r="358">
      <c r="A358" s="121"/>
      <c r="B358" s="121"/>
      <c r="C358" s="121"/>
      <c r="D358" s="121"/>
      <c r="E358" s="121"/>
      <c r="F358" s="121"/>
      <c r="G358" s="121"/>
      <c r="H358" s="121"/>
    </row>
    <row r="359">
      <c r="A359" s="121"/>
      <c r="B359" s="121"/>
      <c r="C359" s="121"/>
      <c r="D359" s="121"/>
      <c r="E359" s="121"/>
      <c r="F359" s="121"/>
      <c r="G359" s="121"/>
      <c r="H359" s="121"/>
    </row>
    <row r="360">
      <c r="A360" s="121"/>
      <c r="B360" s="121"/>
      <c r="C360" s="121"/>
      <c r="D360" s="121"/>
      <c r="E360" s="121"/>
      <c r="F360" s="121"/>
      <c r="G360" s="121"/>
      <c r="H360" s="121"/>
    </row>
    <row r="361">
      <c r="A361" s="121"/>
      <c r="B361" s="121"/>
      <c r="C361" s="121"/>
      <c r="D361" s="121"/>
      <c r="E361" s="121"/>
      <c r="F361" s="121"/>
      <c r="G361" s="121"/>
      <c r="H361" s="121"/>
    </row>
    <row r="362">
      <c r="A362" s="121"/>
      <c r="B362" s="121"/>
      <c r="C362" s="121"/>
      <c r="D362" s="121"/>
      <c r="E362" s="121"/>
      <c r="F362" s="121"/>
      <c r="G362" s="121"/>
      <c r="H362" s="121"/>
    </row>
    <row r="363">
      <c r="A363" s="121"/>
      <c r="B363" s="121"/>
      <c r="C363" s="121"/>
      <c r="D363" s="121"/>
      <c r="E363" s="121"/>
      <c r="F363" s="121"/>
      <c r="G363" s="121"/>
      <c r="H363" s="121"/>
    </row>
    <row r="364">
      <c r="A364" s="121"/>
      <c r="B364" s="121"/>
      <c r="C364" s="121"/>
      <c r="D364" s="121"/>
      <c r="E364" s="121"/>
      <c r="F364" s="121"/>
      <c r="G364" s="121"/>
      <c r="H364" s="121"/>
    </row>
    <row r="365">
      <c r="A365" s="121"/>
      <c r="B365" s="121"/>
      <c r="C365" s="121"/>
      <c r="D365" s="121"/>
      <c r="E365" s="121"/>
      <c r="F365" s="121"/>
      <c r="G365" s="121"/>
      <c r="H365" s="121"/>
    </row>
    <row r="366">
      <c r="A366" s="121"/>
      <c r="B366" s="121"/>
      <c r="C366" s="121"/>
      <c r="D366" s="121"/>
      <c r="E366" s="121"/>
      <c r="F366" s="121"/>
      <c r="G366" s="121"/>
      <c r="H366" s="121"/>
    </row>
    <row r="367">
      <c r="A367" s="121"/>
      <c r="B367" s="121"/>
      <c r="C367" s="121"/>
      <c r="D367" s="121"/>
      <c r="E367" s="121"/>
      <c r="F367" s="121"/>
      <c r="G367" s="121"/>
      <c r="H367" s="121"/>
    </row>
    <row r="368">
      <c r="A368" s="121"/>
      <c r="B368" s="121"/>
      <c r="C368" s="121"/>
      <c r="D368" s="121"/>
      <c r="E368" s="121"/>
      <c r="F368" s="121"/>
      <c r="G368" s="121"/>
      <c r="H368" s="121"/>
    </row>
    <row r="369">
      <c r="A369" s="121"/>
      <c r="B369" s="121"/>
      <c r="C369" s="121"/>
      <c r="D369" s="121"/>
      <c r="E369" s="121"/>
      <c r="F369" s="121"/>
      <c r="G369" s="121"/>
      <c r="H369" s="121"/>
    </row>
    <row r="370">
      <c r="A370" s="121"/>
      <c r="B370" s="121"/>
      <c r="C370" s="121"/>
      <c r="D370" s="121"/>
      <c r="E370" s="121"/>
      <c r="F370" s="121"/>
      <c r="G370" s="121"/>
      <c r="H370" s="121"/>
    </row>
    <row r="371">
      <c r="A371" s="121"/>
      <c r="B371" s="121"/>
      <c r="C371" s="121"/>
      <c r="D371" s="121"/>
      <c r="E371" s="121"/>
      <c r="F371" s="121"/>
      <c r="G371" s="121"/>
      <c r="H371" s="121"/>
    </row>
    <row r="372">
      <c r="A372" s="121"/>
      <c r="B372" s="121"/>
      <c r="C372" s="121"/>
      <c r="D372" s="121"/>
      <c r="E372" s="121"/>
      <c r="F372" s="121"/>
      <c r="G372" s="121"/>
      <c r="H372" s="121"/>
    </row>
    <row r="373">
      <c r="A373" s="121"/>
      <c r="B373" s="121"/>
      <c r="C373" s="121"/>
      <c r="D373" s="121"/>
      <c r="E373" s="121"/>
      <c r="F373" s="121"/>
      <c r="G373" s="121"/>
      <c r="H373" s="121"/>
    </row>
    <row r="374">
      <c r="A374" s="121"/>
      <c r="B374" s="121"/>
      <c r="C374" s="121"/>
      <c r="D374" s="121"/>
      <c r="E374" s="121"/>
      <c r="F374" s="121"/>
      <c r="G374" s="121"/>
      <c r="H374" s="121"/>
    </row>
    <row r="375">
      <c r="A375" s="121"/>
      <c r="B375" s="121"/>
      <c r="C375" s="121"/>
      <c r="D375" s="121"/>
      <c r="E375" s="121"/>
      <c r="F375" s="121"/>
      <c r="G375" s="121"/>
      <c r="H375" s="121"/>
    </row>
    <row r="376">
      <c r="A376" s="121"/>
      <c r="B376" s="121"/>
      <c r="C376" s="121"/>
      <c r="D376" s="121"/>
      <c r="E376" s="121"/>
      <c r="F376" s="121"/>
      <c r="G376" s="121"/>
      <c r="H376" s="121"/>
    </row>
    <row r="377">
      <c r="A377" s="121"/>
      <c r="B377" s="121"/>
      <c r="C377" s="121"/>
      <c r="D377" s="121"/>
      <c r="E377" s="121"/>
      <c r="F377" s="121"/>
      <c r="G377" s="121"/>
      <c r="H377" s="121"/>
    </row>
    <row r="378">
      <c r="A378" s="121"/>
      <c r="B378" s="121"/>
      <c r="C378" s="121"/>
      <c r="D378" s="121"/>
      <c r="E378" s="121"/>
      <c r="F378" s="121"/>
      <c r="G378" s="121"/>
      <c r="H378" s="121"/>
    </row>
    <row r="379">
      <c r="A379" s="121"/>
      <c r="B379" s="121"/>
      <c r="C379" s="121"/>
      <c r="D379" s="121"/>
      <c r="E379" s="121"/>
      <c r="F379" s="121"/>
      <c r="G379" s="121"/>
      <c r="H379" s="121"/>
    </row>
    <row r="380">
      <c r="A380" s="121"/>
      <c r="B380" s="121"/>
      <c r="C380" s="121"/>
      <c r="D380" s="121"/>
      <c r="E380" s="121"/>
      <c r="F380" s="121"/>
      <c r="G380" s="121"/>
      <c r="H380" s="121"/>
    </row>
    <row r="381">
      <c r="A381" s="121"/>
      <c r="B381" s="121"/>
      <c r="C381" s="121"/>
      <c r="D381" s="121"/>
      <c r="E381" s="121"/>
      <c r="F381" s="121"/>
      <c r="G381" s="121"/>
      <c r="H381" s="121"/>
    </row>
    <row r="382">
      <c r="A382" s="121"/>
      <c r="B382" s="121"/>
      <c r="C382" s="121"/>
      <c r="D382" s="121"/>
      <c r="E382" s="121"/>
      <c r="F382" s="121"/>
      <c r="G382" s="121"/>
      <c r="H382" s="121"/>
    </row>
    <row r="383">
      <c r="A383" s="121"/>
      <c r="B383" s="121"/>
      <c r="C383" s="121"/>
      <c r="D383" s="121"/>
      <c r="E383" s="121"/>
      <c r="F383" s="121"/>
      <c r="G383" s="121"/>
      <c r="H383" s="121"/>
    </row>
    <row r="384">
      <c r="A384" s="121"/>
      <c r="B384" s="121"/>
      <c r="C384" s="121"/>
      <c r="D384" s="121"/>
      <c r="E384" s="121"/>
      <c r="F384" s="121"/>
      <c r="G384" s="121"/>
      <c r="H384" s="121"/>
    </row>
    <row r="385">
      <c r="A385" s="121"/>
      <c r="B385" s="121"/>
      <c r="C385" s="121"/>
      <c r="D385" s="121"/>
      <c r="E385" s="121"/>
      <c r="F385" s="121"/>
      <c r="G385" s="121"/>
      <c r="H385" s="121"/>
    </row>
    <row r="386">
      <c r="A386" s="121"/>
      <c r="B386" s="121"/>
      <c r="C386" s="121"/>
      <c r="D386" s="121"/>
      <c r="E386" s="121"/>
      <c r="F386" s="121"/>
      <c r="G386" s="121"/>
      <c r="H386" s="121"/>
    </row>
    <row r="387">
      <c r="A387" s="121"/>
      <c r="B387" s="121"/>
      <c r="C387" s="121"/>
      <c r="D387" s="121"/>
      <c r="E387" s="121"/>
      <c r="F387" s="121"/>
      <c r="G387" s="121"/>
      <c r="H387" s="121"/>
    </row>
    <row r="388">
      <c r="A388" s="121"/>
      <c r="B388" s="121"/>
      <c r="C388" s="121"/>
      <c r="D388" s="121"/>
      <c r="E388" s="121"/>
      <c r="F388" s="121"/>
      <c r="G388" s="121"/>
      <c r="H388" s="121"/>
    </row>
    <row r="389">
      <c r="A389" s="121"/>
      <c r="B389" s="121"/>
      <c r="C389" s="121"/>
      <c r="D389" s="121"/>
      <c r="E389" s="121"/>
      <c r="F389" s="121"/>
      <c r="G389" s="121"/>
      <c r="H389" s="121"/>
    </row>
    <row r="390">
      <c r="A390" s="121"/>
      <c r="B390" s="121"/>
      <c r="C390" s="121"/>
      <c r="D390" s="121"/>
      <c r="E390" s="121"/>
      <c r="F390" s="121"/>
      <c r="G390" s="121"/>
      <c r="H390" s="121"/>
    </row>
    <row r="391">
      <c r="A391" s="121"/>
      <c r="B391" s="121"/>
      <c r="C391" s="121"/>
      <c r="D391" s="121"/>
      <c r="E391" s="121"/>
      <c r="F391" s="121"/>
      <c r="G391" s="121"/>
      <c r="H391" s="121"/>
    </row>
    <row r="392">
      <c r="A392" s="121"/>
      <c r="B392" s="121"/>
      <c r="C392" s="121"/>
      <c r="D392" s="121"/>
      <c r="E392" s="121"/>
      <c r="F392" s="121"/>
      <c r="G392" s="121"/>
      <c r="H392" s="121"/>
    </row>
    <row r="393">
      <c r="A393" s="121"/>
      <c r="B393" s="121"/>
      <c r="C393" s="121"/>
      <c r="D393" s="121"/>
      <c r="E393" s="121"/>
      <c r="F393" s="121"/>
      <c r="G393" s="121"/>
      <c r="H393" s="121"/>
    </row>
    <row r="394">
      <c r="A394" s="121"/>
      <c r="B394" s="121"/>
      <c r="C394" s="121"/>
      <c r="D394" s="121"/>
      <c r="E394" s="121"/>
      <c r="F394" s="121"/>
      <c r="G394" s="121"/>
      <c r="H394" s="121"/>
    </row>
    <row r="395">
      <c r="A395" s="121"/>
      <c r="B395" s="121"/>
      <c r="C395" s="121"/>
      <c r="D395" s="121"/>
      <c r="E395" s="121"/>
      <c r="F395" s="121"/>
      <c r="G395" s="121"/>
      <c r="H395" s="121"/>
    </row>
    <row r="396">
      <c r="A396" s="121"/>
      <c r="B396" s="121"/>
      <c r="C396" s="121"/>
      <c r="D396" s="121"/>
      <c r="E396" s="121"/>
      <c r="F396" s="121"/>
      <c r="G396" s="121"/>
      <c r="H396" s="121"/>
    </row>
    <row r="397">
      <c r="A397" s="121"/>
      <c r="B397" s="121"/>
      <c r="C397" s="121"/>
      <c r="D397" s="121"/>
      <c r="E397" s="121"/>
      <c r="F397" s="121"/>
      <c r="G397" s="121"/>
      <c r="H397" s="121"/>
    </row>
    <row r="398">
      <c r="A398" s="121"/>
      <c r="B398" s="121"/>
      <c r="C398" s="121"/>
      <c r="D398" s="121"/>
      <c r="E398" s="121"/>
      <c r="F398" s="121"/>
      <c r="G398" s="121"/>
      <c r="H398" s="121"/>
    </row>
    <row r="399">
      <c r="A399" s="121"/>
      <c r="B399" s="121"/>
      <c r="C399" s="121"/>
      <c r="D399" s="121"/>
      <c r="E399" s="121"/>
      <c r="F399" s="121"/>
      <c r="G399" s="121"/>
      <c r="H399" s="121"/>
    </row>
    <row r="400">
      <c r="A400" s="121"/>
      <c r="B400" s="121"/>
      <c r="C400" s="121"/>
      <c r="D400" s="121"/>
      <c r="E400" s="121"/>
      <c r="F400" s="121"/>
      <c r="G400" s="121"/>
      <c r="H400" s="121"/>
    </row>
    <row r="401">
      <c r="A401" s="121"/>
      <c r="B401" s="121"/>
      <c r="C401" s="121"/>
      <c r="D401" s="121"/>
      <c r="E401" s="121"/>
      <c r="F401" s="121"/>
      <c r="G401" s="121"/>
      <c r="H401" s="121"/>
    </row>
    <row r="402">
      <c r="A402" s="121"/>
      <c r="B402" s="121"/>
      <c r="C402" s="121"/>
      <c r="D402" s="121"/>
      <c r="E402" s="121"/>
      <c r="F402" s="121"/>
      <c r="G402" s="121"/>
      <c r="H402" s="121"/>
    </row>
    <row r="403">
      <c r="A403" s="121"/>
      <c r="B403" s="121"/>
      <c r="C403" s="121"/>
      <c r="D403" s="121"/>
      <c r="E403" s="121"/>
      <c r="F403" s="121"/>
      <c r="G403" s="121"/>
      <c r="H403" s="121"/>
    </row>
    <row r="404">
      <c r="A404" s="121"/>
      <c r="B404" s="121"/>
      <c r="C404" s="121"/>
      <c r="D404" s="121"/>
      <c r="E404" s="121"/>
      <c r="F404" s="121"/>
      <c r="G404" s="121"/>
      <c r="H404" s="121"/>
    </row>
    <row r="405">
      <c r="A405" s="121"/>
      <c r="B405" s="121"/>
      <c r="C405" s="121"/>
      <c r="D405" s="121"/>
      <c r="E405" s="121"/>
      <c r="F405" s="121"/>
      <c r="G405" s="121"/>
      <c r="H405" s="121"/>
    </row>
    <row r="406">
      <c r="A406" s="121"/>
      <c r="B406" s="121"/>
      <c r="C406" s="121"/>
      <c r="D406" s="121"/>
      <c r="E406" s="121"/>
      <c r="F406" s="121"/>
      <c r="G406" s="121"/>
      <c r="H406" s="121"/>
    </row>
    <row r="407">
      <c r="A407" s="121"/>
      <c r="B407" s="121"/>
      <c r="C407" s="121"/>
      <c r="D407" s="121"/>
      <c r="E407" s="121"/>
      <c r="F407" s="121"/>
      <c r="G407" s="121"/>
      <c r="H407" s="121"/>
    </row>
    <row r="408">
      <c r="A408" s="121"/>
      <c r="B408" s="121"/>
      <c r="C408" s="121"/>
      <c r="D408" s="121"/>
      <c r="E408" s="121"/>
      <c r="F408" s="121"/>
      <c r="G408" s="121"/>
      <c r="H408" s="121"/>
    </row>
    <row r="409">
      <c r="A409" s="121"/>
      <c r="B409" s="121"/>
      <c r="C409" s="121"/>
      <c r="D409" s="121"/>
      <c r="E409" s="121"/>
      <c r="F409" s="121"/>
      <c r="G409" s="121"/>
      <c r="H409" s="121"/>
    </row>
    <row r="410">
      <c r="A410" s="121"/>
      <c r="B410" s="121"/>
      <c r="C410" s="121"/>
      <c r="D410" s="121"/>
      <c r="E410" s="121"/>
      <c r="F410" s="121"/>
      <c r="G410" s="121"/>
      <c r="H410" s="121"/>
    </row>
    <row r="411">
      <c r="A411" s="121"/>
      <c r="B411" s="121"/>
      <c r="C411" s="121"/>
      <c r="D411" s="121"/>
      <c r="E411" s="121"/>
      <c r="F411" s="121"/>
      <c r="G411" s="121"/>
      <c r="H411" s="121"/>
    </row>
    <row r="412">
      <c r="A412" s="121"/>
      <c r="B412" s="121"/>
      <c r="C412" s="121"/>
      <c r="D412" s="121"/>
      <c r="E412" s="121"/>
      <c r="F412" s="121"/>
      <c r="G412" s="121"/>
      <c r="H412" s="121"/>
    </row>
    <row r="413">
      <c r="A413" s="121"/>
      <c r="B413" s="121"/>
      <c r="C413" s="121"/>
      <c r="D413" s="121"/>
      <c r="E413" s="121"/>
      <c r="F413" s="121"/>
      <c r="G413" s="121"/>
      <c r="H413" s="121"/>
    </row>
    <row r="414">
      <c r="A414" s="121"/>
      <c r="B414" s="121"/>
      <c r="C414" s="121"/>
      <c r="D414" s="121"/>
      <c r="E414" s="121"/>
      <c r="F414" s="121"/>
      <c r="G414" s="121"/>
      <c r="H414" s="121"/>
    </row>
    <row r="415">
      <c r="A415" s="121"/>
      <c r="B415" s="121"/>
      <c r="C415" s="121"/>
      <c r="D415" s="121"/>
      <c r="E415" s="121"/>
      <c r="F415" s="121"/>
      <c r="G415" s="121"/>
      <c r="H415" s="121"/>
    </row>
    <row r="416">
      <c r="A416" s="121"/>
      <c r="B416" s="121"/>
      <c r="C416" s="121"/>
      <c r="D416" s="121"/>
      <c r="E416" s="121"/>
      <c r="F416" s="121"/>
      <c r="G416" s="121"/>
      <c r="H416" s="121"/>
    </row>
    <row r="417">
      <c r="A417" s="121"/>
      <c r="B417" s="121"/>
      <c r="C417" s="121"/>
      <c r="D417" s="121"/>
      <c r="E417" s="121"/>
      <c r="F417" s="121"/>
      <c r="G417" s="121"/>
      <c r="H417" s="121"/>
    </row>
    <row r="418">
      <c r="A418" s="121"/>
      <c r="B418" s="121"/>
      <c r="C418" s="121"/>
      <c r="D418" s="121"/>
      <c r="E418" s="121"/>
      <c r="F418" s="121"/>
      <c r="G418" s="121"/>
      <c r="H418" s="121"/>
    </row>
    <row r="419">
      <c r="A419" s="121"/>
      <c r="B419" s="121"/>
      <c r="C419" s="121"/>
      <c r="D419" s="121"/>
      <c r="E419" s="121"/>
      <c r="F419" s="121"/>
      <c r="G419" s="121"/>
      <c r="H419" s="121"/>
    </row>
    <row r="420">
      <c r="A420" s="121"/>
      <c r="B420" s="121"/>
      <c r="C420" s="121"/>
      <c r="D420" s="121"/>
      <c r="E420" s="121"/>
      <c r="F420" s="121"/>
      <c r="G420" s="121"/>
      <c r="H420" s="121"/>
    </row>
    <row r="421">
      <c r="A421" s="121"/>
      <c r="B421" s="121"/>
      <c r="C421" s="121"/>
      <c r="D421" s="121"/>
      <c r="E421" s="121"/>
      <c r="F421" s="121"/>
      <c r="G421" s="121"/>
      <c r="H421" s="121"/>
    </row>
    <row r="422">
      <c r="A422" s="121"/>
      <c r="B422" s="121"/>
      <c r="C422" s="121"/>
      <c r="D422" s="121"/>
      <c r="E422" s="121"/>
      <c r="F422" s="121"/>
      <c r="G422" s="121"/>
      <c r="H422" s="121"/>
    </row>
    <row r="423">
      <c r="A423" s="121"/>
      <c r="B423" s="121"/>
      <c r="C423" s="121"/>
      <c r="D423" s="121"/>
      <c r="E423" s="121"/>
      <c r="F423" s="121"/>
      <c r="G423" s="121"/>
      <c r="H423" s="121"/>
    </row>
    <row r="424">
      <c r="A424" s="121"/>
      <c r="B424" s="121"/>
      <c r="C424" s="121"/>
      <c r="D424" s="121"/>
      <c r="E424" s="121"/>
      <c r="F424" s="121"/>
      <c r="G424" s="121"/>
      <c r="H424" s="121"/>
    </row>
    <row r="425">
      <c r="A425" s="121"/>
      <c r="B425" s="121"/>
      <c r="C425" s="121"/>
      <c r="D425" s="121"/>
      <c r="E425" s="121"/>
      <c r="F425" s="121"/>
      <c r="G425" s="121"/>
      <c r="H425" s="121"/>
    </row>
    <row r="426">
      <c r="A426" s="121"/>
      <c r="B426" s="121"/>
      <c r="C426" s="121"/>
      <c r="D426" s="121"/>
      <c r="E426" s="121"/>
      <c r="F426" s="121"/>
      <c r="G426" s="121"/>
      <c r="H426" s="121"/>
    </row>
    <row r="427">
      <c r="A427" s="121"/>
      <c r="B427" s="121"/>
      <c r="C427" s="121"/>
      <c r="D427" s="121"/>
      <c r="E427" s="121"/>
      <c r="F427" s="121"/>
      <c r="G427" s="121"/>
      <c r="H427" s="121"/>
    </row>
    <row r="428">
      <c r="A428" s="121"/>
      <c r="B428" s="121"/>
      <c r="C428" s="121"/>
      <c r="D428" s="121"/>
      <c r="E428" s="121"/>
      <c r="F428" s="121"/>
      <c r="G428" s="121"/>
      <c r="H428" s="121"/>
    </row>
    <row r="429">
      <c r="A429" s="121"/>
      <c r="B429" s="121"/>
      <c r="C429" s="121"/>
      <c r="D429" s="121"/>
      <c r="E429" s="121"/>
      <c r="F429" s="121"/>
      <c r="G429" s="121"/>
      <c r="H429" s="121"/>
    </row>
    <row r="430">
      <c r="A430" s="121"/>
      <c r="B430" s="121"/>
      <c r="C430" s="121"/>
      <c r="D430" s="121"/>
      <c r="E430" s="121"/>
      <c r="F430" s="121"/>
      <c r="G430" s="121"/>
      <c r="H430" s="121"/>
    </row>
    <row r="431">
      <c r="A431" s="121"/>
      <c r="B431" s="121"/>
      <c r="C431" s="121"/>
      <c r="D431" s="121"/>
      <c r="E431" s="121"/>
      <c r="F431" s="121"/>
      <c r="G431" s="121"/>
      <c r="H431" s="121"/>
    </row>
    <row r="432">
      <c r="A432" s="121"/>
      <c r="B432" s="121"/>
      <c r="C432" s="121"/>
      <c r="D432" s="121"/>
      <c r="E432" s="121"/>
      <c r="F432" s="121"/>
      <c r="G432" s="121"/>
      <c r="H432" s="121"/>
    </row>
    <row r="433">
      <c r="A433" s="121"/>
      <c r="B433" s="121"/>
      <c r="C433" s="121"/>
      <c r="D433" s="121"/>
      <c r="E433" s="121"/>
      <c r="F433" s="121"/>
      <c r="G433" s="121"/>
      <c r="H433" s="121"/>
    </row>
    <row r="434">
      <c r="A434" s="121"/>
      <c r="B434" s="121"/>
      <c r="C434" s="121"/>
      <c r="D434" s="121"/>
      <c r="E434" s="121"/>
      <c r="F434" s="121"/>
      <c r="G434" s="121"/>
      <c r="H434" s="121"/>
    </row>
    <row r="435">
      <c r="A435" s="121"/>
      <c r="B435" s="121"/>
      <c r="C435" s="121"/>
      <c r="D435" s="121"/>
      <c r="E435" s="121"/>
      <c r="F435" s="121"/>
      <c r="G435" s="121"/>
      <c r="H435" s="121"/>
    </row>
    <row r="436">
      <c r="A436" s="121"/>
      <c r="B436" s="121"/>
      <c r="C436" s="121"/>
      <c r="D436" s="121"/>
      <c r="E436" s="121"/>
      <c r="F436" s="121"/>
      <c r="G436" s="121"/>
      <c r="H436" s="121"/>
    </row>
    <row r="437">
      <c r="A437" s="121"/>
      <c r="B437" s="121"/>
      <c r="C437" s="121"/>
      <c r="D437" s="121"/>
      <c r="E437" s="121"/>
      <c r="F437" s="121"/>
      <c r="G437" s="121"/>
      <c r="H437" s="121"/>
    </row>
    <row r="438">
      <c r="A438" s="121"/>
      <c r="B438" s="121"/>
      <c r="C438" s="121"/>
      <c r="D438" s="121"/>
      <c r="E438" s="121"/>
      <c r="F438" s="121"/>
      <c r="G438" s="121"/>
      <c r="H438" s="121"/>
    </row>
    <row r="439">
      <c r="A439" s="121"/>
      <c r="B439" s="121"/>
      <c r="C439" s="121"/>
      <c r="D439" s="121"/>
      <c r="E439" s="121"/>
      <c r="F439" s="121"/>
      <c r="G439" s="121"/>
      <c r="H439" s="121"/>
    </row>
    <row r="440">
      <c r="A440" s="121"/>
      <c r="B440" s="121"/>
      <c r="C440" s="121"/>
      <c r="D440" s="121"/>
      <c r="E440" s="121"/>
      <c r="F440" s="121"/>
      <c r="G440" s="121"/>
      <c r="H440" s="121"/>
    </row>
    <row r="441">
      <c r="A441" s="121"/>
      <c r="B441" s="121"/>
      <c r="C441" s="121"/>
      <c r="D441" s="121"/>
      <c r="E441" s="121"/>
      <c r="F441" s="121"/>
      <c r="G441" s="121"/>
      <c r="H441" s="121"/>
    </row>
    <row r="442">
      <c r="A442" s="121"/>
      <c r="B442" s="121"/>
      <c r="C442" s="121"/>
      <c r="D442" s="121"/>
      <c r="E442" s="121"/>
      <c r="F442" s="121"/>
      <c r="G442" s="121"/>
      <c r="H442" s="121"/>
    </row>
    <row r="443">
      <c r="A443" s="121"/>
      <c r="B443" s="121"/>
      <c r="C443" s="121"/>
      <c r="D443" s="121"/>
      <c r="E443" s="121"/>
      <c r="F443" s="121"/>
      <c r="G443" s="121"/>
      <c r="H443" s="121"/>
    </row>
    <row r="444">
      <c r="A444" s="121"/>
      <c r="B444" s="121"/>
      <c r="C444" s="121"/>
      <c r="D444" s="121"/>
      <c r="E444" s="121"/>
      <c r="F444" s="121"/>
      <c r="G444" s="121"/>
      <c r="H444" s="121"/>
    </row>
    <row r="445">
      <c r="A445" s="121"/>
      <c r="B445" s="121"/>
      <c r="C445" s="121"/>
      <c r="D445" s="121"/>
      <c r="E445" s="121"/>
      <c r="F445" s="121"/>
      <c r="G445" s="121"/>
      <c r="H445" s="121"/>
    </row>
    <row r="446">
      <c r="A446" s="121"/>
      <c r="B446" s="121"/>
      <c r="C446" s="121"/>
      <c r="D446" s="121"/>
      <c r="E446" s="121"/>
      <c r="F446" s="121"/>
      <c r="G446" s="121"/>
      <c r="H446" s="121"/>
    </row>
    <row r="447">
      <c r="A447" s="121"/>
      <c r="B447" s="121"/>
      <c r="C447" s="121"/>
      <c r="D447" s="121"/>
      <c r="E447" s="121"/>
      <c r="F447" s="121"/>
      <c r="G447" s="121"/>
      <c r="H447" s="121"/>
    </row>
    <row r="448">
      <c r="A448" s="121"/>
      <c r="B448" s="121"/>
      <c r="C448" s="121"/>
      <c r="D448" s="121"/>
      <c r="E448" s="121"/>
      <c r="F448" s="121"/>
      <c r="G448" s="121"/>
      <c r="H448" s="121"/>
    </row>
    <row r="449">
      <c r="A449" s="121"/>
      <c r="B449" s="121"/>
      <c r="C449" s="121"/>
      <c r="D449" s="121"/>
      <c r="E449" s="121"/>
      <c r="F449" s="121"/>
      <c r="G449" s="121"/>
      <c r="H449" s="121"/>
    </row>
    <row r="450">
      <c r="A450" s="121"/>
      <c r="B450" s="121"/>
      <c r="C450" s="121"/>
      <c r="D450" s="121"/>
      <c r="E450" s="121"/>
      <c r="F450" s="121"/>
      <c r="G450" s="121"/>
      <c r="H450" s="121"/>
    </row>
    <row r="451">
      <c r="A451" s="121"/>
      <c r="B451" s="121"/>
      <c r="C451" s="121"/>
      <c r="D451" s="121"/>
      <c r="E451" s="121"/>
      <c r="F451" s="121"/>
      <c r="G451" s="121"/>
      <c r="H451" s="121"/>
    </row>
    <row r="452">
      <c r="A452" s="121"/>
      <c r="B452" s="121"/>
      <c r="C452" s="121"/>
      <c r="D452" s="121"/>
      <c r="E452" s="121"/>
      <c r="F452" s="121"/>
      <c r="G452" s="121"/>
      <c r="H452" s="121"/>
    </row>
    <row r="453">
      <c r="A453" s="121"/>
      <c r="B453" s="121"/>
      <c r="C453" s="121"/>
      <c r="D453" s="121"/>
      <c r="E453" s="121"/>
      <c r="F453" s="121"/>
      <c r="G453" s="121"/>
      <c r="H453" s="121"/>
    </row>
    <row r="454">
      <c r="A454" s="121"/>
      <c r="B454" s="121"/>
      <c r="C454" s="121"/>
      <c r="D454" s="121"/>
      <c r="E454" s="121"/>
      <c r="F454" s="121"/>
      <c r="G454" s="121"/>
      <c r="H454" s="121"/>
    </row>
    <row r="455">
      <c r="A455" s="121"/>
      <c r="B455" s="121"/>
      <c r="C455" s="121"/>
      <c r="D455" s="121"/>
      <c r="E455" s="121"/>
      <c r="F455" s="121"/>
      <c r="G455" s="121"/>
      <c r="H455" s="121"/>
    </row>
    <row r="456">
      <c r="A456" s="121"/>
      <c r="B456" s="121"/>
      <c r="C456" s="121"/>
      <c r="D456" s="121"/>
      <c r="E456" s="121"/>
      <c r="F456" s="121"/>
      <c r="G456" s="121"/>
      <c r="H456" s="121"/>
    </row>
    <row r="457">
      <c r="A457" s="121"/>
      <c r="B457" s="121"/>
      <c r="C457" s="121"/>
      <c r="D457" s="121"/>
      <c r="E457" s="121"/>
      <c r="F457" s="121"/>
      <c r="G457" s="121"/>
      <c r="H457" s="121"/>
    </row>
    <row r="458">
      <c r="A458" s="121"/>
      <c r="B458" s="121"/>
      <c r="C458" s="121"/>
      <c r="D458" s="121"/>
      <c r="E458" s="121"/>
      <c r="F458" s="121"/>
      <c r="G458" s="121"/>
      <c r="H458" s="121"/>
    </row>
    <row r="459">
      <c r="A459" s="121"/>
      <c r="B459" s="121"/>
      <c r="C459" s="121"/>
      <c r="D459" s="121"/>
      <c r="E459" s="121"/>
      <c r="F459" s="121"/>
      <c r="G459" s="121"/>
      <c r="H459" s="121"/>
    </row>
    <row r="460">
      <c r="A460" s="121"/>
      <c r="B460" s="121"/>
      <c r="C460" s="121"/>
      <c r="D460" s="121"/>
      <c r="E460" s="121"/>
      <c r="F460" s="121"/>
      <c r="G460" s="121"/>
      <c r="H460" s="121"/>
    </row>
    <row r="461">
      <c r="A461" s="121"/>
      <c r="B461" s="121"/>
      <c r="C461" s="121"/>
      <c r="D461" s="121"/>
      <c r="E461" s="121"/>
      <c r="F461" s="121"/>
      <c r="G461" s="121"/>
      <c r="H461" s="121"/>
    </row>
    <row r="462">
      <c r="A462" s="121"/>
      <c r="B462" s="121"/>
      <c r="C462" s="121"/>
      <c r="D462" s="121"/>
      <c r="E462" s="121"/>
      <c r="F462" s="121"/>
      <c r="G462" s="121"/>
      <c r="H462" s="121"/>
    </row>
    <row r="463">
      <c r="A463" s="121"/>
      <c r="B463" s="121"/>
      <c r="C463" s="121"/>
      <c r="D463" s="121"/>
      <c r="E463" s="121"/>
      <c r="F463" s="121"/>
      <c r="G463" s="121"/>
      <c r="H463" s="121"/>
    </row>
    <row r="464">
      <c r="A464" s="121"/>
      <c r="B464" s="121"/>
      <c r="C464" s="121"/>
      <c r="D464" s="121"/>
      <c r="E464" s="121"/>
      <c r="F464" s="121"/>
      <c r="G464" s="121"/>
      <c r="H464" s="121"/>
    </row>
    <row r="465">
      <c r="A465" s="121"/>
      <c r="B465" s="121"/>
      <c r="C465" s="121"/>
      <c r="D465" s="121"/>
      <c r="E465" s="121"/>
      <c r="F465" s="121"/>
      <c r="G465" s="121"/>
      <c r="H465" s="121"/>
    </row>
    <row r="466">
      <c r="A466" s="121"/>
      <c r="B466" s="121"/>
      <c r="C466" s="121"/>
      <c r="D466" s="121"/>
      <c r="E466" s="121"/>
      <c r="F466" s="121"/>
      <c r="G466" s="121"/>
      <c r="H466" s="121"/>
    </row>
    <row r="467">
      <c r="A467" s="121"/>
      <c r="B467" s="121"/>
      <c r="C467" s="121"/>
      <c r="D467" s="121"/>
      <c r="E467" s="121"/>
      <c r="F467" s="121"/>
      <c r="G467" s="121"/>
      <c r="H467" s="121"/>
    </row>
    <row r="468">
      <c r="A468" s="121"/>
      <c r="B468" s="121"/>
      <c r="C468" s="121"/>
      <c r="D468" s="121"/>
      <c r="E468" s="121"/>
      <c r="F468" s="121"/>
      <c r="G468" s="121"/>
      <c r="H468" s="121"/>
    </row>
    <row r="469">
      <c r="A469" s="121"/>
      <c r="B469" s="121"/>
      <c r="C469" s="121"/>
      <c r="D469" s="121"/>
      <c r="E469" s="121"/>
      <c r="F469" s="121"/>
      <c r="G469" s="121"/>
      <c r="H469" s="121"/>
    </row>
    <row r="470">
      <c r="A470" s="121"/>
      <c r="B470" s="121"/>
      <c r="C470" s="121"/>
      <c r="D470" s="121"/>
      <c r="E470" s="121"/>
      <c r="F470" s="121"/>
      <c r="G470" s="121"/>
      <c r="H470" s="121"/>
    </row>
    <row r="471">
      <c r="A471" s="121"/>
      <c r="B471" s="121"/>
      <c r="C471" s="121"/>
      <c r="D471" s="121"/>
      <c r="E471" s="121"/>
      <c r="F471" s="121"/>
      <c r="G471" s="121"/>
      <c r="H471" s="121"/>
    </row>
    <row r="472">
      <c r="A472" s="121"/>
      <c r="B472" s="121"/>
      <c r="C472" s="121"/>
      <c r="D472" s="121"/>
      <c r="E472" s="121"/>
      <c r="F472" s="121"/>
      <c r="G472" s="121"/>
      <c r="H472" s="121"/>
    </row>
    <row r="473">
      <c r="A473" s="121"/>
      <c r="B473" s="121"/>
      <c r="C473" s="121"/>
      <c r="D473" s="121"/>
      <c r="E473" s="121"/>
      <c r="F473" s="121"/>
      <c r="G473" s="121"/>
      <c r="H473" s="121"/>
    </row>
    <row r="474">
      <c r="A474" s="121"/>
      <c r="B474" s="121"/>
      <c r="C474" s="121"/>
      <c r="D474" s="121"/>
      <c r="E474" s="121"/>
      <c r="F474" s="121"/>
      <c r="G474" s="121"/>
      <c r="H474" s="121"/>
    </row>
    <row r="475">
      <c r="A475" s="121"/>
      <c r="B475" s="121"/>
      <c r="C475" s="121"/>
      <c r="D475" s="121"/>
      <c r="E475" s="121"/>
      <c r="F475" s="121"/>
      <c r="G475" s="121"/>
      <c r="H475" s="121"/>
    </row>
    <row r="476">
      <c r="A476" s="121"/>
      <c r="B476" s="121"/>
      <c r="C476" s="121"/>
      <c r="D476" s="121"/>
      <c r="E476" s="121"/>
      <c r="F476" s="121"/>
      <c r="G476" s="121"/>
      <c r="H476" s="121"/>
    </row>
    <row r="477">
      <c r="A477" s="121"/>
      <c r="B477" s="121"/>
      <c r="C477" s="121"/>
      <c r="D477" s="121"/>
      <c r="E477" s="121"/>
      <c r="F477" s="121"/>
      <c r="G477" s="121"/>
      <c r="H477" s="121"/>
    </row>
    <row r="478">
      <c r="A478" s="121"/>
      <c r="B478" s="121"/>
      <c r="C478" s="121"/>
      <c r="D478" s="121"/>
      <c r="E478" s="121"/>
      <c r="F478" s="121"/>
      <c r="G478" s="121"/>
      <c r="H478" s="121"/>
    </row>
    <row r="479">
      <c r="A479" s="121"/>
      <c r="B479" s="121"/>
      <c r="C479" s="121"/>
      <c r="D479" s="121"/>
      <c r="E479" s="121"/>
      <c r="F479" s="121"/>
      <c r="G479" s="121"/>
      <c r="H479" s="121"/>
    </row>
    <row r="480">
      <c r="A480" s="121"/>
      <c r="B480" s="121"/>
      <c r="C480" s="121"/>
      <c r="D480" s="121"/>
      <c r="E480" s="121"/>
      <c r="F480" s="121"/>
      <c r="G480" s="121"/>
      <c r="H480" s="121"/>
    </row>
    <row r="481">
      <c r="A481" s="121"/>
      <c r="B481" s="121"/>
      <c r="C481" s="121"/>
      <c r="D481" s="121"/>
      <c r="E481" s="121"/>
      <c r="F481" s="121"/>
      <c r="G481" s="121"/>
      <c r="H481" s="121"/>
    </row>
    <row r="482">
      <c r="A482" s="121"/>
      <c r="B482" s="121"/>
      <c r="C482" s="121"/>
      <c r="D482" s="121"/>
      <c r="E482" s="121"/>
      <c r="F482" s="121"/>
      <c r="G482" s="121"/>
      <c r="H482" s="121"/>
    </row>
    <row r="483">
      <c r="A483" s="121"/>
      <c r="B483" s="121"/>
      <c r="C483" s="121"/>
      <c r="D483" s="121"/>
      <c r="E483" s="121"/>
      <c r="F483" s="121"/>
      <c r="G483" s="121"/>
      <c r="H483" s="121"/>
    </row>
    <row r="484">
      <c r="A484" s="121"/>
      <c r="B484" s="121"/>
      <c r="C484" s="121"/>
      <c r="D484" s="121"/>
      <c r="E484" s="121"/>
      <c r="F484" s="121"/>
      <c r="G484" s="121"/>
      <c r="H484" s="121"/>
    </row>
    <row r="485">
      <c r="A485" s="121"/>
      <c r="B485" s="121"/>
      <c r="C485" s="121"/>
      <c r="D485" s="121"/>
      <c r="E485" s="121"/>
      <c r="F485" s="121"/>
      <c r="G485" s="121"/>
      <c r="H485" s="121"/>
    </row>
    <row r="486">
      <c r="A486" s="121"/>
      <c r="B486" s="121"/>
      <c r="C486" s="121"/>
      <c r="D486" s="121"/>
      <c r="E486" s="121"/>
      <c r="F486" s="121"/>
      <c r="G486" s="121"/>
      <c r="H486" s="121"/>
    </row>
    <row r="487">
      <c r="A487" s="121"/>
      <c r="B487" s="121"/>
      <c r="C487" s="121"/>
      <c r="D487" s="121"/>
      <c r="E487" s="121"/>
      <c r="F487" s="121"/>
      <c r="G487" s="121"/>
      <c r="H487" s="121"/>
    </row>
    <row r="488">
      <c r="A488" s="121"/>
      <c r="B488" s="121"/>
      <c r="C488" s="121"/>
      <c r="D488" s="121"/>
      <c r="E488" s="121"/>
      <c r="F488" s="121"/>
      <c r="G488" s="121"/>
      <c r="H488" s="121"/>
    </row>
    <row r="489">
      <c r="A489" s="121"/>
      <c r="B489" s="121"/>
      <c r="C489" s="121"/>
      <c r="D489" s="121"/>
      <c r="E489" s="121"/>
      <c r="F489" s="121"/>
      <c r="G489" s="121"/>
      <c r="H489" s="121"/>
    </row>
    <row r="490">
      <c r="A490" s="121"/>
      <c r="B490" s="121"/>
      <c r="C490" s="121"/>
      <c r="D490" s="121"/>
      <c r="E490" s="121"/>
      <c r="F490" s="121"/>
      <c r="G490" s="121"/>
      <c r="H490" s="121"/>
    </row>
    <row r="491">
      <c r="A491" s="121"/>
      <c r="B491" s="121"/>
      <c r="C491" s="121"/>
      <c r="D491" s="121"/>
      <c r="E491" s="121"/>
      <c r="F491" s="121"/>
      <c r="G491" s="121"/>
      <c r="H491" s="121"/>
    </row>
    <row r="492">
      <c r="A492" s="121"/>
      <c r="B492" s="121"/>
      <c r="C492" s="121"/>
      <c r="D492" s="121"/>
      <c r="E492" s="121"/>
      <c r="F492" s="121"/>
      <c r="G492" s="121"/>
      <c r="H492" s="121"/>
    </row>
    <row r="493">
      <c r="A493" s="121"/>
      <c r="B493" s="121"/>
      <c r="C493" s="121"/>
      <c r="D493" s="121"/>
      <c r="E493" s="121"/>
      <c r="F493" s="121"/>
      <c r="G493" s="121"/>
      <c r="H493" s="121"/>
    </row>
    <row r="494">
      <c r="A494" s="121"/>
      <c r="B494" s="121"/>
      <c r="C494" s="121"/>
      <c r="D494" s="121"/>
      <c r="E494" s="121"/>
      <c r="F494" s="121"/>
      <c r="G494" s="121"/>
      <c r="H494" s="121"/>
    </row>
    <row r="495">
      <c r="A495" s="121"/>
      <c r="B495" s="121"/>
      <c r="C495" s="121"/>
      <c r="D495" s="121"/>
      <c r="E495" s="121"/>
      <c r="F495" s="121"/>
      <c r="G495" s="121"/>
      <c r="H495" s="121"/>
    </row>
    <row r="496">
      <c r="A496" s="121"/>
      <c r="B496" s="121"/>
      <c r="C496" s="121"/>
      <c r="D496" s="121"/>
      <c r="E496" s="121"/>
      <c r="F496" s="121"/>
      <c r="G496" s="121"/>
      <c r="H496" s="121"/>
    </row>
    <row r="497">
      <c r="A497" s="121"/>
      <c r="B497" s="121"/>
      <c r="C497" s="121"/>
      <c r="D497" s="121"/>
      <c r="E497" s="121"/>
      <c r="F497" s="121"/>
      <c r="G497" s="121"/>
      <c r="H497" s="121"/>
    </row>
    <row r="498">
      <c r="A498" s="121"/>
      <c r="B498" s="121"/>
      <c r="C498" s="121"/>
      <c r="D498" s="121"/>
      <c r="E498" s="121"/>
      <c r="F498" s="121"/>
      <c r="G498" s="121"/>
      <c r="H498" s="121"/>
    </row>
    <row r="499">
      <c r="A499" s="121"/>
      <c r="B499" s="121"/>
      <c r="C499" s="121"/>
      <c r="D499" s="121"/>
      <c r="E499" s="121"/>
      <c r="F499" s="121"/>
      <c r="G499" s="121"/>
      <c r="H499" s="121"/>
    </row>
    <row r="500">
      <c r="A500" s="121"/>
      <c r="B500" s="121"/>
      <c r="C500" s="121"/>
      <c r="D500" s="121"/>
      <c r="E500" s="121"/>
      <c r="F500" s="121"/>
      <c r="G500" s="121"/>
      <c r="H500" s="121"/>
    </row>
    <row r="501">
      <c r="A501" s="121"/>
      <c r="B501" s="121"/>
      <c r="C501" s="121"/>
      <c r="D501" s="121"/>
      <c r="E501" s="121"/>
      <c r="F501" s="121"/>
      <c r="G501" s="121"/>
      <c r="H501" s="121"/>
    </row>
    <row r="502">
      <c r="A502" s="121"/>
      <c r="B502" s="121"/>
      <c r="C502" s="121"/>
      <c r="D502" s="121"/>
      <c r="E502" s="121"/>
      <c r="F502" s="121"/>
      <c r="G502" s="121"/>
      <c r="H502" s="121"/>
    </row>
    <row r="503">
      <c r="A503" s="121"/>
      <c r="B503" s="121"/>
      <c r="C503" s="121"/>
      <c r="D503" s="121"/>
      <c r="E503" s="121"/>
      <c r="F503" s="121"/>
      <c r="G503" s="121"/>
      <c r="H503" s="121"/>
    </row>
    <row r="504">
      <c r="A504" s="121"/>
      <c r="B504" s="121"/>
      <c r="C504" s="121"/>
      <c r="D504" s="121"/>
      <c r="E504" s="121"/>
      <c r="F504" s="121"/>
      <c r="G504" s="121"/>
      <c r="H504" s="121"/>
    </row>
    <row r="505">
      <c r="A505" s="121"/>
      <c r="B505" s="121"/>
      <c r="C505" s="121"/>
      <c r="D505" s="121"/>
      <c r="E505" s="121"/>
      <c r="F505" s="121"/>
      <c r="G505" s="121"/>
      <c r="H505" s="121"/>
    </row>
    <row r="506">
      <c r="A506" s="121"/>
      <c r="B506" s="121"/>
      <c r="C506" s="121"/>
      <c r="D506" s="121"/>
      <c r="E506" s="121"/>
      <c r="F506" s="121"/>
      <c r="G506" s="121"/>
      <c r="H506" s="121"/>
    </row>
    <row r="507">
      <c r="A507" s="121"/>
      <c r="B507" s="121"/>
      <c r="C507" s="121"/>
      <c r="D507" s="121"/>
      <c r="E507" s="121"/>
      <c r="F507" s="121"/>
      <c r="G507" s="121"/>
      <c r="H507" s="121"/>
    </row>
    <row r="508">
      <c r="A508" s="121"/>
      <c r="B508" s="121"/>
      <c r="C508" s="121"/>
      <c r="D508" s="121"/>
      <c r="E508" s="121"/>
      <c r="F508" s="121"/>
      <c r="G508" s="121"/>
      <c r="H508" s="121"/>
    </row>
    <row r="509">
      <c r="A509" s="121"/>
      <c r="B509" s="121"/>
      <c r="C509" s="121"/>
      <c r="D509" s="121"/>
      <c r="E509" s="121"/>
      <c r="F509" s="121"/>
      <c r="G509" s="121"/>
      <c r="H509" s="121"/>
    </row>
    <row r="510">
      <c r="A510" s="121"/>
      <c r="B510" s="121"/>
      <c r="C510" s="121"/>
      <c r="D510" s="121"/>
      <c r="E510" s="121"/>
      <c r="F510" s="121"/>
      <c r="G510" s="121"/>
      <c r="H510" s="121"/>
    </row>
    <row r="511">
      <c r="A511" s="121"/>
      <c r="B511" s="121"/>
      <c r="C511" s="121"/>
      <c r="D511" s="121"/>
      <c r="E511" s="121"/>
      <c r="F511" s="121"/>
      <c r="G511" s="121"/>
      <c r="H511" s="121"/>
    </row>
    <row r="512">
      <c r="A512" s="121"/>
      <c r="B512" s="121"/>
      <c r="C512" s="121"/>
      <c r="D512" s="121"/>
      <c r="E512" s="121"/>
      <c r="F512" s="121"/>
      <c r="G512" s="121"/>
      <c r="H512" s="121"/>
    </row>
    <row r="513">
      <c r="A513" s="121"/>
      <c r="B513" s="121"/>
      <c r="C513" s="121"/>
      <c r="D513" s="121"/>
      <c r="E513" s="121"/>
      <c r="F513" s="121"/>
      <c r="G513" s="121"/>
      <c r="H513" s="121"/>
    </row>
    <row r="514">
      <c r="A514" s="121"/>
      <c r="B514" s="121"/>
      <c r="C514" s="121"/>
      <c r="D514" s="121"/>
      <c r="E514" s="121"/>
      <c r="F514" s="121"/>
      <c r="G514" s="121"/>
      <c r="H514" s="121"/>
    </row>
    <row r="515">
      <c r="A515" s="121"/>
      <c r="B515" s="121"/>
      <c r="C515" s="121"/>
      <c r="D515" s="121"/>
      <c r="E515" s="121"/>
      <c r="F515" s="121"/>
      <c r="G515" s="121"/>
      <c r="H515" s="121"/>
    </row>
    <row r="516">
      <c r="A516" s="121"/>
      <c r="B516" s="121"/>
      <c r="C516" s="121"/>
      <c r="D516" s="121"/>
      <c r="E516" s="121"/>
      <c r="F516" s="121"/>
      <c r="G516" s="121"/>
      <c r="H516" s="121"/>
    </row>
    <row r="517">
      <c r="A517" s="121"/>
      <c r="B517" s="121"/>
      <c r="C517" s="121"/>
      <c r="D517" s="121"/>
      <c r="E517" s="121"/>
      <c r="F517" s="121"/>
      <c r="G517" s="121"/>
      <c r="H517" s="121"/>
    </row>
    <row r="518">
      <c r="A518" s="121"/>
      <c r="B518" s="121"/>
      <c r="C518" s="121"/>
      <c r="D518" s="121"/>
      <c r="E518" s="121"/>
      <c r="F518" s="121"/>
      <c r="G518" s="121"/>
      <c r="H518" s="121"/>
    </row>
    <row r="519">
      <c r="A519" s="121"/>
      <c r="B519" s="121"/>
      <c r="C519" s="121"/>
      <c r="D519" s="121"/>
      <c r="E519" s="121"/>
      <c r="F519" s="121"/>
      <c r="G519" s="121"/>
      <c r="H519" s="121"/>
    </row>
    <row r="520">
      <c r="A520" s="121"/>
      <c r="B520" s="121"/>
      <c r="C520" s="121"/>
      <c r="D520" s="121"/>
      <c r="E520" s="121"/>
      <c r="F520" s="121"/>
      <c r="G520" s="121"/>
      <c r="H520" s="121"/>
    </row>
    <row r="521">
      <c r="A521" s="121"/>
      <c r="B521" s="121"/>
      <c r="C521" s="121"/>
      <c r="D521" s="121"/>
      <c r="E521" s="121"/>
      <c r="F521" s="121"/>
      <c r="G521" s="121"/>
      <c r="H521" s="121"/>
    </row>
    <row r="522">
      <c r="A522" s="121"/>
      <c r="B522" s="121"/>
      <c r="C522" s="121"/>
      <c r="D522" s="121"/>
      <c r="E522" s="121"/>
      <c r="F522" s="121"/>
      <c r="G522" s="121"/>
      <c r="H522" s="121"/>
    </row>
    <row r="523">
      <c r="A523" s="121"/>
      <c r="B523" s="121"/>
      <c r="C523" s="121"/>
      <c r="D523" s="121"/>
      <c r="E523" s="121"/>
      <c r="F523" s="121"/>
      <c r="G523" s="121"/>
      <c r="H523" s="121"/>
    </row>
    <row r="524">
      <c r="A524" s="121"/>
      <c r="B524" s="121"/>
      <c r="C524" s="121"/>
      <c r="D524" s="121"/>
      <c r="E524" s="121"/>
      <c r="F524" s="121"/>
      <c r="G524" s="121"/>
      <c r="H524" s="121"/>
    </row>
    <row r="525">
      <c r="A525" s="121"/>
      <c r="B525" s="121"/>
      <c r="C525" s="121"/>
      <c r="D525" s="121"/>
      <c r="E525" s="121"/>
      <c r="F525" s="121"/>
      <c r="G525" s="121"/>
      <c r="H525" s="121"/>
    </row>
    <row r="526">
      <c r="A526" s="121"/>
      <c r="B526" s="121"/>
      <c r="C526" s="121"/>
      <c r="D526" s="121"/>
      <c r="E526" s="121"/>
      <c r="F526" s="121"/>
      <c r="G526" s="121"/>
      <c r="H526" s="121"/>
    </row>
    <row r="527">
      <c r="A527" s="121"/>
      <c r="B527" s="121"/>
      <c r="C527" s="121"/>
      <c r="D527" s="121"/>
      <c r="E527" s="121"/>
      <c r="F527" s="121"/>
      <c r="G527" s="121"/>
      <c r="H527" s="121"/>
    </row>
    <row r="528">
      <c r="A528" s="121"/>
      <c r="B528" s="121"/>
      <c r="C528" s="121"/>
      <c r="D528" s="121"/>
      <c r="E528" s="121"/>
      <c r="F528" s="121"/>
      <c r="G528" s="121"/>
      <c r="H528" s="121"/>
    </row>
    <row r="529">
      <c r="A529" s="121"/>
      <c r="B529" s="121"/>
      <c r="C529" s="121"/>
      <c r="D529" s="121"/>
      <c r="E529" s="121"/>
      <c r="F529" s="121"/>
      <c r="G529" s="121"/>
      <c r="H529" s="121"/>
    </row>
    <row r="530">
      <c r="A530" s="121"/>
      <c r="B530" s="121"/>
      <c r="C530" s="121"/>
      <c r="D530" s="121"/>
      <c r="E530" s="121"/>
      <c r="F530" s="121"/>
      <c r="G530" s="121"/>
      <c r="H530" s="121"/>
    </row>
    <row r="531">
      <c r="A531" s="121"/>
      <c r="B531" s="121"/>
      <c r="C531" s="121"/>
      <c r="D531" s="121"/>
      <c r="E531" s="121"/>
      <c r="F531" s="121"/>
      <c r="G531" s="121"/>
      <c r="H531" s="121"/>
    </row>
    <row r="532">
      <c r="A532" s="121"/>
      <c r="B532" s="121"/>
      <c r="C532" s="121"/>
      <c r="D532" s="121"/>
      <c r="E532" s="121"/>
      <c r="F532" s="121"/>
      <c r="G532" s="121"/>
      <c r="H532" s="121"/>
    </row>
    <row r="533">
      <c r="A533" s="121"/>
      <c r="B533" s="121"/>
      <c r="C533" s="121"/>
      <c r="D533" s="121"/>
      <c r="E533" s="121"/>
      <c r="F533" s="121"/>
      <c r="G533" s="121"/>
      <c r="H533" s="121"/>
    </row>
    <row r="534">
      <c r="A534" s="121"/>
      <c r="B534" s="121"/>
      <c r="C534" s="121"/>
      <c r="D534" s="121"/>
      <c r="E534" s="121"/>
      <c r="F534" s="121"/>
      <c r="G534" s="121"/>
      <c r="H534" s="121"/>
    </row>
    <row r="535">
      <c r="A535" s="121"/>
      <c r="B535" s="121"/>
      <c r="C535" s="121"/>
      <c r="D535" s="121"/>
      <c r="E535" s="121"/>
      <c r="F535" s="121"/>
      <c r="G535" s="121"/>
      <c r="H535" s="121"/>
    </row>
    <row r="536">
      <c r="A536" s="121"/>
      <c r="B536" s="121"/>
      <c r="C536" s="121"/>
      <c r="D536" s="121"/>
      <c r="E536" s="121"/>
      <c r="F536" s="121"/>
      <c r="G536" s="121"/>
      <c r="H536" s="121"/>
    </row>
    <row r="537">
      <c r="A537" s="121"/>
      <c r="B537" s="121"/>
      <c r="C537" s="121"/>
      <c r="D537" s="121"/>
      <c r="E537" s="121"/>
      <c r="F537" s="121"/>
      <c r="G537" s="121"/>
      <c r="H537" s="121"/>
    </row>
    <row r="538">
      <c r="A538" s="121"/>
      <c r="B538" s="121"/>
      <c r="C538" s="121"/>
      <c r="D538" s="121"/>
      <c r="E538" s="121"/>
      <c r="F538" s="121"/>
      <c r="G538" s="121"/>
      <c r="H538" s="121"/>
    </row>
    <row r="539">
      <c r="A539" s="121"/>
      <c r="B539" s="121"/>
      <c r="C539" s="121"/>
      <c r="D539" s="121"/>
      <c r="E539" s="121"/>
      <c r="F539" s="121"/>
      <c r="G539" s="121"/>
      <c r="H539" s="121"/>
    </row>
    <row r="540">
      <c r="A540" s="121"/>
      <c r="B540" s="121"/>
      <c r="C540" s="121"/>
      <c r="D540" s="121"/>
      <c r="E540" s="121"/>
      <c r="F540" s="121"/>
      <c r="G540" s="121"/>
      <c r="H540" s="121"/>
    </row>
    <row r="541">
      <c r="A541" s="121"/>
      <c r="B541" s="121"/>
      <c r="C541" s="121"/>
      <c r="D541" s="121"/>
      <c r="E541" s="121"/>
      <c r="F541" s="121"/>
      <c r="G541" s="121"/>
      <c r="H541" s="121"/>
    </row>
    <row r="542">
      <c r="A542" s="121"/>
      <c r="B542" s="121"/>
      <c r="C542" s="121"/>
      <c r="D542" s="121"/>
      <c r="E542" s="121"/>
      <c r="F542" s="121"/>
      <c r="G542" s="121"/>
      <c r="H542" s="121"/>
    </row>
    <row r="543">
      <c r="A543" s="121"/>
      <c r="B543" s="121"/>
      <c r="C543" s="121"/>
      <c r="D543" s="121"/>
      <c r="E543" s="121"/>
      <c r="F543" s="121"/>
      <c r="G543" s="121"/>
      <c r="H543" s="121"/>
    </row>
    <row r="544">
      <c r="A544" s="121"/>
      <c r="B544" s="121"/>
      <c r="C544" s="121"/>
      <c r="D544" s="121"/>
      <c r="E544" s="121"/>
      <c r="F544" s="121"/>
      <c r="G544" s="121"/>
      <c r="H544" s="121"/>
    </row>
    <row r="545">
      <c r="A545" s="121"/>
      <c r="B545" s="121"/>
      <c r="C545" s="121"/>
      <c r="D545" s="121"/>
      <c r="E545" s="121"/>
      <c r="F545" s="121"/>
      <c r="G545" s="121"/>
      <c r="H545" s="121"/>
    </row>
    <row r="546">
      <c r="A546" s="121"/>
      <c r="B546" s="121"/>
      <c r="C546" s="121"/>
      <c r="D546" s="121"/>
      <c r="E546" s="121"/>
      <c r="F546" s="121"/>
      <c r="G546" s="121"/>
      <c r="H546" s="121"/>
    </row>
    <row r="547">
      <c r="A547" s="121"/>
      <c r="B547" s="121"/>
      <c r="C547" s="121"/>
      <c r="D547" s="121"/>
      <c r="E547" s="121"/>
      <c r="F547" s="121"/>
      <c r="G547" s="121"/>
      <c r="H547" s="121"/>
    </row>
    <row r="548">
      <c r="A548" s="121"/>
      <c r="B548" s="121"/>
      <c r="C548" s="121"/>
      <c r="D548" s="121"/>
      <c r="E548" s="121"/>
      <c r="F548" s="121"/>
      <c r="G548" s="121"/>
      <c r="H548" s="121"/>
    </row>
    <row r="549">
      <c r="A549" s="121"/>
      <c r="B549" s="121"/>
      <c r="C549" s="121"/>
      <c r="D549" s="121"/>
      <c r="E549" s="121"/>
      <c r="F549" s="121"/>
      <c r="G549" s="121"/>
      <c r="H549" s="121"/>
    </row>
    <row r="550">
      <c r="A550" s="121"/>
      <c r="B550" s="121"/>
      <c r="C550" s="121"/>
      <c r="D550" s="121"/>
      <c r="E550" s="121"/>
      <c r="F550" s="121"/>
      <c r="G550" s="121"/>
      <c r="H550" s="121"/>
    </row>
    <row r="551">
      <c r="A551" s="121"/>
      <c r="B551" s="121"/>
      <c r="C551" s="121"/>
      <c r="D551" s="121"/>
      <c r="E551" s="121"/>
      <c r="F551" s="121"/>
      <c r="G551" s="121"/>
      <c r="H551" s="121"/>
    </row>
    <row r="552">
      <c r="A552" s="121"/>
      <c r="B552" s="121"/>
      <c r="C552" s="121"/>
      <c r="D552" s="121"/>
      <c r="E552" s="121"/>
      <c r="F552" s="121"/>
      <c r="G552" s="121"/>
      <c r="H552" s="121"/>
    </row>
    <row r="553">
      <c r="A553" s="121"/>
      <c r="B553" s="121"/>
      <c r="C553" s="121"/>
      <c r="D553" s="121"/>
      <c r="E553" s="121"/>
      <c r="F553" s="121"/>
      <c r="G553" s="121"/>
      <c r="H553" s="121"/>
    </row>
    <row r="554">
      <c r="A554" s="121"/>
      <c r="B554" s="121"/>
      <c r="C554" s="121"/>
      <c r="D554" s="121"/>
      <c r="E554" s="121"/>
      <c r="F554" s="121"/>
      <c r="G554" s="121"/>
      <c r="H554" s="121"/>
    </row>
    <row r="555">
      <c r="A555" s="121"/>
      <c r="B555" s="121"/>
      <c r="C555" s="121"/>
      <c r="D555" s="121"/>
      <c r="E555" s="121"/>
      <c r="F555" s="121"/>
      <c r="G555" s="121"/>
      <c r="H555" s="121"/>
    </row>
    <row r="556">
      <c r="A556" s="121"/>
      <c r="B556" s="121"/>
      <c r="C556" s="121"/>
      <c r="D556" s="121"/>
      <c r="E556" s="121"/>
      <c r="F556" s="121"/>
      <c r="G556" s="121"/>
      <c r="H556" s="121"/>
    </row>
    <row r="557">
      <c r="A557" s="121"/>
      <c r="B557" s="121"/>
      <c r="C557" s="121"/>
      <c r="D557" s="121"/>
      <c r="E557" s="121"/>
      <c r="F557" s="121"/>
      <c r="G557" s="121"/>
      <c r="H557" s="121"/>
    </row>
    <row r="558">
      <c r="A558" s="121"/>
      <c r="B558" s="121"/>
      <c r="C558" s="121"/>
      <c r="D558" s="121"/>
      <c r="E558" s="121"/>
      <c r="F558" s="121"/>
      <c r="G558" s="121"/>
      <c r="H558" s="121"/>
    </row>
    <row r="559">
      <c r="A559" s="121"/>
      <c r="B559" s="121"/>
      <c r="C559" s="121"/>
      <c r="D559" s="121"/>
      <c r="E559" s="121"/>
      <c r="F559" s="121"/>
      <c r="G559" s="121"/>
      <c r="H559" s="121"/>
    </row>
    <row r="560">
      <c r="A560" s="121"/>
      <c r="B560" s="121"/>
      <c r="C560" s="121"/>
      <c r="D560" s="121"/>
      <c r="E560" s="121"/>
      <c r="F560" s="121"/>
      <c r="G560" s="121"/>
      <c r="H560" s="121"/>
    </row>
    <row r="561">
      <c r="A561" s="121"/>
      <c r="B561" s="121"/>
      <c r="C561" s="121"/>
      <c r="D561" s="121"/>
      <c r="E561" s="121"/>
      <c r="F561" s="121"/>
      <c r="G561" s="121"/>
      <c r="H561" s="121"/>
    </row>
    <row r="562">
      <c r="A562" s="121"/>
      <c r="B562" s="121"/>
      <c r="C562" s="121"/>
      <c r="D562" s="121"/>
      <c r="E562" s="121"/>
      <c r="F562" s="121"/>
      <c r="G562" s="121"/>
      <c r="H562" s="121"/>
    </row>
    <row r="563">
      <c r="A563" s="121"/>
      <c r="B563" s="121"/>
      <c r="C563" s="121"/>
      <c r="D563" s="121"/>
      <c r="E563" s="121"/>
      <c r="F563" s="121"/>
      <c r="G563" s="121"/>
      <c r="H563" s="121"/>
    </row>
    <row r="564">
      <c r="A564" s="121"/>
      <c r="B564" s="121"/>
      <c r="C564" s="121"/>
      <c r="D564" s="121"/>
      <c r="E564" s="121"/>
      <c r="F564" s="121"/>
      <c r="G564" s="121"/>
      <c r="H564" s="121"/>
    </row>
    <row r="565">
      <c r="A565" s="121"/>
      <c r="B565" s="121"/>
      <c r="C565" s="121"/>
      <c r="D565" s="121"/>
      <c r="E565" s="121"/>
      <c r="F565" s="121"/>
      <c r="G565" s="121"/>
      <c r="H565" s="121"/>
    </row>
    <row r="566">
      <c r="A566" s="121"/>
      <c r="B566" s="121"/>
      <c r="C566" s="121"/>
      <c r="D566" s="121"/>
      <c r="E566" s="121"/>
      <c r="F566" s="121"/>
      <c r="G566" s="121"/>
      <c r="H566" s="121"/>
    </row>
    <row r="567">
      <c r="A567" s="121"/>
      <c r="B567" s="121"/>
      <c r="C567" s="121"/>
      <c r="D567" s="121"/>
      <c r="E567" s="121"/>
      <c r="F567" s="121"/>
      <c r="G567" s="121"/>
      <c r="H567" s="121"/>
    </row>
    <row r="568">
      <c r="A568" s="121"/>
      <c r="B568" s="121"/>
      <c r="C568" s="121"/>
      <c r="D568" s="121"/>
      <c r="E568" s="121"/>
      <c r="F568" s="121"/>
      <c r="G568" s="121"/>
      <c r="H568" s="121"/>
    </row>
    <row r="569">
      <c r="A569" s="121"/>
      <c r="B569" s="121"/>
      <c r="C569" s="121"/>
      <c r="D569" s="121"/>
      <c r="E569" s="121"/>
      <c r="F569" s="121"/>
      <c r="G569" s="121"/>
      <c r="H569" s="121"/>
    </row>
    <row r="570">
      <c r="A570" s="121"/>
      <c r="B570" s="121"/>
      <c r="C570" s="121"/>
      <c r="D570" s="121"/>
      <c r="E570" s="121"/>
      <c r="F570" s="121"/>
      <c r="G570" s="121"/>
      <c r="H570" s="121"/>
    </row>
    <row r="571">
      <c r="A571" s="121"/>
      <c r="B571" s="121"/>
      <c r="C571" s="121"/>
      <c r="D571" s="121"/>
      <c r="E571" s="121"/>
      <c r="F571" s="121"/>
      <c r="G571" s="121"/>
      <c r="H571" s="121"/>
    </row>
    <row r="572">
      <c r="A572" s="121"/>
      <c r="B572" s="121"/>
      <c r="C572" s="121"/>
      <c r="D572" s="121"/>
      <c r="E572" s="121"/>
      <c r="F572" s="121"/>
      <c r="G572" s="121"/>
      <c r="H572" s="121"/>
    </row>
    <row r="573">
      <c r="A573" s="121"/>
      <c r="B573" s="121"/>
      <c r="C573" s="121"/>
      <c r="D573" s="121"/>
      <c r="E573" s="121"/>
      <c r="F573" s="121"/>
      <c r="G573" s="121"/>
      <c r="H573" s="121"/>
    </row>
    <row r="574">
      <c r="A574" s="121"/>
      <c r="B574" s="121"/>
      <c r="C574" s="121"/>
      <c r="D574" s="121"/>
      <c r="E574" s="121"/>
      <c r="F574" s="121"/>
      <c r="G574" s="121"/>
      <c r="H574" s="121"/>
    </row>
    <row r="575">
      <c r="A575" s="121"/>
      <c r="B575" s="121"/>
      <c r="C575" s="121"/>
      <c r="D575" s="121"/>
      <c r="E575" s="121"/>
      <c r="F575" s="121"/>
      <c r="G575" s="121"/>
      <c r="H575" s="121"/>
    </row>
    <row r="576">
      <c r="A576" s="121"/>
      <c r="B576" s="121"/>
      <c r="C576" s="121"/>
      <c r="D576" s="121"/>
      <c r="E576" s="121"/>
      <c r="F576" s="121"/>
      <c r="G576" s="121"/>
      <c r="H576" s="121"/>
    </row>
    <row r="577">
      <c r="A577" s="121"/>
      <c r="B577" s="121"/>
      <c r="C577" s="121"/>
      <c r="D577" s="121"/>
      <c r="E577" s="121"/>
      <c r="F577" s="121"/>
      <c r="G577" s="121"/>
      <c r="H577" s="121"/>
    </row>
    <row r="578">
      <c r="A578" s="121"/>
      <c r="B578" s="121"/>
      <c r="C578" s="121"/>
      <c r="D578" s="121"/>
      <c r="E578" s="121"/>
      <c r="F578" s="121"/>
      <c r="G578" s="121"/>
      <c r="H578" s="121"/>
    </row>
    <row r="579">
      <c r="A579" s="121"/>
      <c r="B579" s="121"/>
      <c r="C579" s="121"/>
      <c r="D579" s="121"/>
      <c r="E579" s="121"/>
      <c r="F579" s="121"/>
      <c r="G579" s="121"/>
      <c r="H579" s="121"/>
    </row>
    <row r="580">
      <c r="A580" s="121"/>
      <c r="B580" s="121"/>
      <c r="C580" s="121"/>
      <c r="D580" s="121"/>
      <c r="E580" s="121"/>
      <c r="F580" s="121"/>
      <c r="G580" s="121"/>
      <c r="H580" s="121"/>
    </row>
    <row r="581">
      <c r="A581" s="121"/>
      <c r="B581" s="121"/>
      <c r="C581" s="121"/>
      <c r="D581" s="121"/>
      <c r="E581" s="121"/>
      <c r="F581" s="121"/>
      <c r="G581" s="121"/>
      <c r="H581" s="121"/>
    </row>
    <row r="582">
      <c r="A582" s="121"/>
      <c r="B582" s="121"/>
      <c r="C582" s="121"/>
      <c r="D582" s="121"/>
      <c r="E582" s="121"/>
      <c r="F582" s="121"/>
      <c r="G582" s="121"/>
      <c r="H582" s="121"/>
    </row>
    <row r="583">
      <c r="A583" s="121"/>
      <c r="B583" s="121"/>
      <c r="C583" s="121"/>
      <c r="D583" s="121"/>
      <c r="E583" s="121"/>
      <c r="F583" s="121"/>
      <c r="G583" s="121"/>
      <c r="H583" s="121"/>
    </row>
    <row r="584">
      <c r="A584" s="121"/>
      <c r="B584" s="121"/>
      <c r="C584" s="121"/>
      <c r="D584" s="121"/>
      <c r="E584" s="121"/>
      <c r="F584" s="121"/>
      <c r="G584" s="121"/>
      <c r="H584" s="121"/>
    </row>
    <row r="585">
      <c r="A585" s="121"/>
      <c r="B585" s="121"/>
      <c r="C585" s="121"/>
      <c r="D585" s="121"/>
      <c r="E585" s="121"/>
      <c r="F585" s="121"/>
      <c r="G585" s="121"/>
      <c r="H585" s="121"/>
    </row>
    <row r="586">
      <c r="A586" s="121"/>
      <c r="B586" s="121"/>
      <c r="C586" s="121"/>
      <c r="D586" s="121"/>
      <c r="E586" s="121"/>
      <c r="F586" s="121"/>
      <c r="G586" s="121"/>
      <c r="H586" s="121"/>
    </row>
    <row r="587">
      <c r="A587" s="121"/>
      <c r="B587" s="121"/>
      <c r="C587" s="121"/>
      <c r="D587" s="121"/>
      <c r="E587" s="121"/>
      <c r="F587" s="121"/>
      <c r="G587" s="121"/>
      <c r="H587" s="121"/>
    </row>
    <row r="588">
      <c r="A588" s="121"/>
      <c r="B588" s="121"/>
      <c r="C588" s="121"/>
      <c r="D588" s="121"/>
      <c r="E588" s="121"/>
      <c r="F588" s="121"/>
      <c r="G588" s="121"/>
      <c r="H588" s="121"/>
    </row>
    <row r="589">
      <c r="A589" s="121"/>
      <c r="B589" s="121"/>
      <c r="C589" s="121"/>
      <c r="D589" s="121"/>
      <c r="E589" s="121"/>
      <c r="F589" s="121"/>
      <c r="G589" s="121"/>
      <c r="H589" s="121"/>
    </row>
    <row r="590">
      <c r="A590" s="121"/>
      <c r="B590" s="121"/>
      <c r="C590" s="121"/>
      <c r="D590" s="121"/>
      <c r="E590" s="121"/>
      <c r="F590" s="121"/>
      <c r="G590" s="121"/>
      <c r="H590" s="121"/>
    </row>
    <row r="591">
      <c r="A591" s="121"/>
      <c r="B591" s="121"/>
      <c r="C591" s="121"/>
      <c r="D591" s="121"/>
      <c r="E591" s="121"/>
      <c r="F591" s="121"/>
      <c r="G591" s="121"/>
      <c r="H591" s="121"/>
    </row>
    <row r="592">
      <c r="A592" s="121"/>
      <c r="B592" s="121"/>
      <c r="C592" s="121"/>
      <c r="D592" s="121"/>
      <c r="E592" s="121"/>
      <c r="F592" s="121"/>
      <c r="G592" s="121"/>
      <c r="H592" s="121"/>
    </row>
    <row r="593">
      <c r="A593" s="121"/>
      <c r="B593" s="121"/>
      <c r="C593" s="121"/>
      <c r="D593" s="121"/>
      <c r="E593" s="121"/>
      <c r="F593" s="121"/>
      <c r="G593" s="121"/>
      <c r="H593" s="121"/>
    </row>
    <row r="594">
      <c r="A594" s="121"/>
      <c r="B594" s="121"/>
      <c r="C594" s="121"/>
      <c r="D594" s="121"/>
      <c r="E594" s="121"/>
      <c r="F594" s="121"/>
      <c r="G594" s="121"/>
      <c r="H594" s="121"/>
    </row>
    <row r="595">
      <c r="A595" s="121"/>
      <c r="B595" s="121"/>
      <c r="C595" s="121"/>
      <c r="D595" s="121"/>
      <c r="E595" s="121"/>
      <c r="F595" s="121"/>
      <c r="G595" s="121"/>
      <c r="H595" s="121"/>
    </row>
    <row r="596">
      <c r="A596" s="121"/>
      <c r="B596" s="121"/>
      <c r="C596" s="121"/>
      <c r="D596" s="121"/>
      <c r="E596" s="121"/>
      <c r="F596" s="121"/>
      <c r="G596" s="121"/>
      <c r="H596" s="121"/>
    </row>
    <row r="597">
      <c r="A597" s="121"/>
      <c r="B597" s="121"/>
      <c r="C597" s="121"/>
      <c r="D597" s="121"/>
      <c r="E597" s="121"/>
      <c r="F597" s="121"/>
      <c r="G597" s="121"/>
      <c r="H597" s="121"/>
    </row>
    <row r="598">
      <c r="A598" s="121"/>
      <c r="B598" s="121"/>
      <c r="C598" s="121"/>
      <c r="D598" s="121"/>
      <c r="E598" s="121"/>
      <c r="F598" s="121"/>
      <c r="G598" s="121"/>
      <c r="H598" s="121"/>
    </row>
    <row r="599">
      <c r="A599" s="121"/>
      <c r="B599" s="121"/>
      <c r="C599" s="121"/>
      <c r="D599" s="121"/>
      <c r="E599" s="121"/>
      <c r="F599" s="121"/>
      <c r="G599" s="121"/>
      <c r="H599" s="121"/>
    </row>
    <row r="600">
      <c r="A600" s="121"/>
      <c r="B600" s="121"/>
      <c r="C600" s="121"/>
      <c r="D600" s="121"/>
      <c r="E600" s="121"/>
      <c r="F600" s="121"/>
      <c r="G600" s="121"/>
      <c r="H600" s="121"/>
    </row>
    <row r="601">
      <c r="A601" s="121"/>
      <c r="B601" s="121"/>
      <c r="C601" s="121"/>
      <c r="D601" s="121"/>
      <c r="E601" s="121"/>
      <c r="F601" s="121"/>
      <c r="G601" s="121"/>
      <c r="H601" s="121"/>
    </row>
    <row r="602">
      <c r="A602" s="121"/>
      <c r="B602" s="121"/>
      <c r="C602" s="121"/>
      <c r="D602" s="121"/>
      <c r="E602" s="121"/>
      <c r="F602" s="121"/>
      <c r="G602" s="121"/>
      <c r="H602" s="121"/>
    </row>
    <row r="603">
      <c r="A603" s="121"/>
      <c r="B603" s="121"/>
      <c r="C603" s="121"/>
      <c r="D603" s="121"/>
      <c r="E603" s="121"/>
      <c r="F603" s="121"/>
      <c r="G603" s="121"/>
      <c r="H603" s="121"/>
    </row>
    <row r="604">
      <c r="A604" s="121"/>
      <c r="B604" s="121"/>
      <c r="C604" s="121"/>
      <c r="D604" s="121"/>
      <c r="E604" s="121"/>
      <c r="F604" s="121"/>
      <c r="G604" s="121"/>
      <c r="H604" s="121"/>
    </row>
    <row r="605">
      <c r="A605" s="121"/>
      <c r="B605" s="121"/>
      <c r="C605" s="121"/>
      <c r="D605" s="121"/>
      <c r="E605" s="121"/>
      <c r="F605" s="121"/>
      <c r="G605" s="121"/>
      <c r="H605" s="121"/>
    </row>
    <row r="606">
      <c r="A606" s="121"/>
      <c r="B606" s="121"/>
      <c r="C606" s="121"/>
      <c r="D606" s="121"/>
      <c r="E606" s="121"/>
      <c r="F606" s="121"/>
      <c r="G606" s="121"/>
      <c r="H606" s="121"/>
    </row>
    <row r="607">
      <c r="A607" s="121"/>
      <c r="B607" s="121"/>
      <c r="C607" s="121"/>
      <c r="D607" s="121"/>
      <c r="E607" s="121"/>
      <c r="F607" s="121"/>
      <c r="G607" s="121"/>
      <c r="H607" s="121"/>
    </row>
    <row r="608">
      <c r="A608" s="121"/>
      <c r="B608" s="121"/>
      <c r="C608" s="121"/>
      <c r="D608" s="121"/>
      <c r="E608" s="121"/>
      <c r="F608" s="121"/>
      <c r="G608" s="121"/>
      <c r="H608" s="121"/>
    </row>
    <row r="609">
      <c r="A609" s="121"/>
      <c r="B609" s="121"/>
      <c r="C609" s="121"/>
      <c r="D609" s="121"/>
      <c r="E609" s="121"/>
      <c r="F609" s="121"/>
      <c r="G609" s="121"/>
      <c r="H609" s="121"/>
    </row>
    <row r="610">
      <c r="A610" s="121"/>
      <c r="B610" s="121"/>
      <c r="C610" s="121"/>
      <c r="D610" s="121"/>
      <c r="E610" s="121"/>
      <c r="F610" s="121"/>
      <c r="G610" s="121"/>
      <c r="H610" s="121"/>
    </row>
    <row r="611">
      <c r="A611" s="121"/>
      <c r="B611" s="121"/>
      <c r="C611" s="121"/>
      <c r="D611" s="121"/>
      <c r="E611" s="121"/>
      <c r="F611" s="121"/>
      <c r="G611" s="121"/>
      <c r="H611" s="121"/>
    </row>
    <row r="612">
      <c r="A612" s="121"/>
      <c r="B612" s="121"/>
      <c r="C612" s="121"/>
      <c r="D612" s="121"/>
      <c r="E612" s="121"/>
      <c r="F612" s="121"/>
      <c r="G612" s="121"/>
      <c r="H612" s="121"/>
    </row>
    <row r="613">
      <c r="A613" s="121"/>
      <c r="B613" s="121"/>
      <c r="C613" s="121"/>
      <c r="D613" s="121"/>
      <c r="E613" s="121"/>
      <c r="F613" s="121"/>
      <c r="G613" s="121"/>
      <c r="H613" s="121"/>
    </row>
    <row r="614">
      <c r="A614" s="121"/>
      <c r="B614" s="121"/>
      <c r="C614" s="121"/>
      <c r="D614" s="121"/>
      <c r="E614" s="121"/>
      <c r="F614" s="121"/>
      <c r="G614" s="121"/>
      <c r="H614" s="121"/>
    </row>
    <row r="615">
      <c r="A615" s="121"/>
      <c r="B615" s="121"/>
      <c r="C615" s="121"/>
      <c r="D615" s="121"/>
      <c r="E615" s="121"/>
      <c r="F615" s="121"/>
      <c r="G615" s="121"/>
      <c r="H615" s="121"/>
    </row>
    <row r="616">
      <c r="A616" s="121"/>
      <c r="B616" s="121"/>
      <c r="C616" s="121"/>
      <c r="D616" s="121"/>
      <c r="E616" s="121"/>
      <c r="F616" s="121"/>
      <c r="G616" s="121"/>
      <c r="H616" s="121"/>
    </row>
    <row r="617">
      <c r="A617" s="121"/>
      <c r="B617" s="121"/>
      <c r="C617" s="121"/>
      <c r="D617" s="121"/>
      <c r="E617" s="121"/>
      <c r="F617" s="121"/>
      <c r="G617" s="121"/>
      <c r="H617" s="121"/>
    </row>
    <row r="618">
      <c r="A618" s="121"/>
      <c r="B618" s="121"/>
      <c r="C618" s="121"/>
      <c r="D618" s="121"/>
      <c r="E618" s="121"/>
      <c r="F618" s="121"/>
      <c r="G618" s="121"/>
      <c r="H618" s="121"/>
    </row>
    <row r="619">
      <c r="A619" s="121"/>
      <c r="B619" s="121"/>
      <c r="C619" s="121"/>
      <c r="D619" s="121"/>
      <c r="E619" s="121"/>
      <c r="F619" s="121"/>
      <c r="G619" s="121"/>
      <c r="H619" s="121"/>
    </row>
    <row r="620">
      <c r="A620" s="121"/>
      <c r="B620" s="121"/>
      <c r="C620" s="121"/>
      <c r="D620" s="121"/>
      <c r="E620" s="121"/>
      <c r="F620" s="121"/>
      <c r="G620" s="121"/>
      <c r="H620" s="121"/>
    </row>
    <row r="621">
      <c r="A621" s="121"/>
      <c r="B621" s="121"/>
      <c r="C621" s="121"/>
      <c r="D621" s="121"/>
      <c r="E621" s="121"/>
      <c r="F621" s="121"/>
      <c r="G621" s="121"/>
      <c r="H621" s="121"/>
    </row>
    <row r="622">
      <c r="A622" s="121"/>
      <c r="B622" s="121"/>
      <c r="C622" s="121"/>
      <c r="D622" s="121"/>
      <c r="E622" s="121"/>
      <c r="F622" s="121"/>
      <c r="G622" s="121"/>
      <c r="H622" s="121"/>
    </row>
    <row r="623">
      <c r="A623" s="121"/>
      <c r="B623" s="121"/>
      <c r="C623" s="121"/>
      <c r="D623" s="121"/>
      <c r="E623" s="121"/>
      <c r="F623" s="121"/>
      <c r="G623" s="121"/>
      <c r="H623" s="121"/>
    </row>
    <row r="624">
      <c r="A624" s="121"/>
      <c r="B624" s="121"/>
      <c r="C624" s="121"/>
      <c r="D624" s="121"/>
      <c r="E624" s="121"/>
      <c r="F624" s="121"/>
      <c r="G624" s="121"/>
      <c r="H624" s="121"/>
    </row>
    <row r="625">
      <c r="A625" s="121"/>
      <c r="B625" s="121"/>
      <c r="C625" s="121"/>
      <c r="D625" s="121"/>
      <c r="E625" s="121"/>
      <c r="F625" s="121"/>
      <c r="G625" s="121"/>
      <c r="H625" s="121"/>
    </row>
    <row r="626">
      <c r="A626" s="121"/>
      <c r="B626" s="121"/>
      <c r="C626" s="121"/>
      <c r="D626" s="121"/>
      <c r="E626" s="121"/>
      <c r="F626" s="121"/>
      <c r="G626" s="121"/>
      <c r="H626" s="121"/>
    </row>
    <row r="627">
      <c r="A627" s="121"/>
      <c r="B627" s="121"/>
      <c r="C627" s="121"/>
      <c r="D627" s="121"/>
      <c r="E627" s="121"/>
      <c r="F627" s="121"/>
      <c r="G627" s="121"/>
      <c r="H627" s="121"/>
    </row>
    <row r="628">
      <c r="A628" s="121"/>
      <c r="B628" s="121"/>
      <c r="C628" s="121"/>
      <c r="D628" s="121"/>
      <c r="E628" s="121"/>
      <c r="F628" s="121"/>
      <c r="G628" s="121"/>
      <c r="H628" s="121"/>
    </row>
    <row r="629">
      <c r="A629" s="121"/>
      <c r="B629" s="121"/>
      <c r="C629" s="121"/>
      <c r="D629" s="121"/>
      <c r="E629" s="121"/>
      <c r="F629" s="121"/>
      <c r="G629" s="121"/>
      <c r="H629" s="121"/>
    </row>
    <row r="630">
      <c r="A630" s="121"/>
      <c r="B630" s="121"/>
      <c r="C630" s="121"/>
      <c r="D630" s="121"/>
      <c r="E630" s="121"/>
      <c r="F630" s="121"/>
      <c r="G630" s="121"/>
      <c r="H630" s="121"/>
    </row>
    <row r="631">
      <c r="A631" s="121"/>
      <c r="B631" s="121"/>
      <c r="C631" s="121"/>
      <c r="D631" s="121"/>
      <c r="E631" s="121"/>
      <c r="F631" s="121"/>
      <c r="G631" s="121"/>
      <c r="H631" s="121"/>
    </row>
    <row r="632">
      <c r="A632" s="121"/>
      <c r="B632" s="121"/>
      <c r="C632" s="121"/>
      <c r="D632" s="121"/>
      <c r="E632" s="121"/>
      <c r="F632" s="121"/>
      <c r="G632" s="121"/>
      <c r="H632" s="121"/>
    </row>
    <row r="633">
      <c r="A633" s="121"/>
      <c r="B633" s="121"/>
      <c r="C633" s="121"/>
      <c r="D633" s="121"/>
      <c r="E633" s="121"/>
      <c r="F633" s="121"/>
      <c r="G633" s="121"/>
      <c r="H633" s="121"/>
    </row>
    <row r="634">
      <c r="A634" s="121"/>
      <c r="B634" s="121"/>
      <c r="C634" s="121"/>
      <c r="D634" s="121"/>
      <c r="E634" s="121"/>
      <c r="F634" s="121"/>
      <c r="G634" s="121"/>
      <c r="H634" s="121"/>
    </row>
    <row r="635">
      <c r="A635" s="121"/>
      <c r="B635" s="121"/>
      <c r="C635" s="121"/>
      <c r="D635" s="121"/>
      <c r="E635" s="121"/>
      <c r="F635" s="121"/>
      <c r="G635" s="121"/>
      <c r="H635" s="121"/>
    </row>
    <row r="636">
      <c r="A636" s="121"/>
      <c r="B636" s="121"/>
      <c r="C636" s="121"/>
      <c r="D636" s="121"/>
      <c r="E636" s="121"/>
      <c r="F636" s="121"/>
      <c r="G636" s="121"/>
      <c r="H636" s="121"/>
    </row>
    <row r="637">
      <c r="A637" s="121"/>
      <c r="B637" s="121"/>
      <c r="C637" s="121"/>
      <c r="D637" s="121"/>
      <c r="E637" s="121"/>
      <c r="F637" s="121"/>
      <c r="G637" s="121"/>
      <c r="H637" s="121"/>
    </row>
    <row r="638">
      <c r="A638" s="121"/>
      <c r="B638" s="121"/>
      <c r="C638" s="121"/>
      <c r="D638" s="121"/>
      <c r="E638" s="121"/>
      <c r="F638" s="121"/>
      <c r="G638" s="121"/>
      <c r="H638" s="121"/>
    </row>
    <row r="639">
      <c r="A639" s="121"/>
      <c r="B639" s="121"/>
      <c r="C639" s="121"/>
      <c r="D639" s="121"/>
      <c r="E639" s="121"/>
      <c r="F639" s="121"/>
      <c r="G639" s="121"/>
      <c r="H639" s="121"/>
    </row>
    <row r="640">
      <c r="A640" s="121"/>
      <c r="B640" s="121"/>
      <c r="C640" s="121"/>
      <c r="D640" s="121"/>
      <c r="E640" s="121"/>
      <c r="F640" s="121"/>
      <c r="G640" s="121"/>
      <c r="H640" s="121"/>
    </row>
    <row r="641">
      <c r="A641" s="121"/>
      <c r="B641" s="121"/>
      <c r="C641" s="121"/>
      <c r="D641" s="121"/>
      <c r="E641" s="121"/>
      <c r="F641" s="121"/>
      <c r="G641" s="121"/>
      <c r="H641" s="121"/>
    </row>
    <row r="642">
      <c r="A642" s="121"/>
      <c r="B642" s="121"/>
      <c r="C642" s="121"/>
      <c r="D642" s="121"/>
      <c r="E642" s="121"/>
      <c r="F642" s="121"/>
      <c r="G642" s="121"/>
      <c r="H642" s="121"/>
    </row>
    <row r="643">
      <c r="A643" s="121"/>
      <c r="B643" s="121"/>
      <c r="C643" s="121"/>
      <c r="D643" s="121"/>
      <c r="E643" s="121"/>
      <c r="F643" s="121"/>
      <c r="G643" s="121"/>
      <c r="H643" s="121"/>
    </row>
    <row r="644">
      <c r="A644" s="121"/>
      <c r="B644" s="121"/>
      <c r="C644" s="121"/>
      <c r="D644" s="121"/>
      <c r="E644" s="121"/>
      <c r="F644" s="121"/>
      <c r="G644" s="121"/>
      <c r="H644" s="121"/>
    </row>
    <row r="645">
      <c r="A645" s="121"/>
      <c r="B645" s="121"/>
      <c r="C645" s="121"/>
      <c r="D645" s="121"/>
      <c r="E645" s="121"/>
      <c r="F645" s="121"/>
      <c r="G645" s="121"/>
      <c r="H645" s="121"/>
    </row>
    <row r="646">
      <c r="A646" s="121"/>
      <c r="B646" s="121"/>
      <c r="C646" s="121"/>
      <c r="D646" s="121"/>
      <c r="E646" s="121"/>
      <c r="F646" s="121"/>
      <c r="G646" s="121"/>
      <c r="H646" s="121"/>
    </row>
    <row r="647">
      <c r="A647" s="121"/>
      <c r="B647" s="121"/>
      <c r="C647" s="121"/>
      <c r="D647" s="121"/>
      <c r="E647" s="121"/>
      <c r="F647" s="121"/>
      <c r="G647" s="121"/>
      <c r="H647" s="121"/>
    </row>
    <row r="648">
      <c r="A648" s="121"/>
      <c r="B648" s="121"/>
      <c r="C648" s="121"/>
      <c r="D648" s="121"/>
      <c r="E648" s="121"/>
      <c r="F648" s="121"/>
      <c r="G648" s="121"/>
      <c r="H648" s="121"/>
    </row>
    <row r="649">
      <c r="A649" s="121"/>
      <c r="B649" s="121"/>
      <c r="C649" s="121"/>
      <c r="D649" s="121"/>
      <c r="E649" s="121"/>
      <c r="F649" s="121"/>
      <c r="G649" s="121"/>
      <c r="H649" s="121"/>
    </row>
    <row r="650">
      <c r="A650" s="121"/>
      <c r="B650" s="121"/>
      <c r="C650" s="121"/>
      <c r="D650" s="121"/>
      <c r="E650" s="121"/>
      <c r="F650" s="121"/>
      <c r="G650" s="121"/>
      <c r="H650" s="121"/>
    </row>
    <row r="651">
      <c r="A651" s="121"/>
      <c r="B651" s="121"/>
      <c r="C651" s="121"/>
      <c r="D651" s="121"/>
      <c r="E651" s="121"/>
      <c r="F651" s="121"/>
      <c r="G651" s="121"/>
      <c r="H651" s="121"/>
    </row>
    <row r="652">
      <c r="A652" s="121"/>
      <c r="B652" s="121"/>
      <c r="C652" s="121"/>
      <c r="D652" s="121"/>
      <c r="E652" s="121"/>
      <c r="F652" s="121"/>
      <c r="G652" s="121"/>
      <c r="H652" s="121"/>
    </row>
    <row r="653">
      <c r="A653" s="121"/>
      <c r="B653" s="121"/>
      <c r="C653" s="121"/>
      <c r="D653" s="121"/>
      <c r="E653" s="121"/>
      <c r="F653" s="121"/>
      <c r="G653" s="121"/>
      <c r="H653" s="121"/>
    </row>
    <row r="654">
      <c r="A654" s="121"/>
      <c r="B654" s="121"/>
      <c r="C654" s="121"/>
      <c r="D654" s="121"/>
      <c r="E654" s="121"/>
      <c r="F654" s="121"/>
      <c r="G654" s="121"/>
      <c r="H654" s="121"/>
    </row>
    <row r="655">
      <c r="A655" s="121"/>
      <c r="B655" s="121"/>
      <c r="C655" s="121"/>
      <c r="D655" s="121"/>
      <c r="E655" s="121"/>
      <c r="F655" s="121"/>
      <c r="G655" s="121"/>
      <c r="H655" s="121"/>
    </row>
    <row r="656">
      <c r="A656" s="121"/>
      <c r="B656" s="121"/>
      <c r="C656" s="121"/>
      <c r="D656" s="121"/>
      <c r="E656" s="121"/>
      <c r="F656" s="121"/>
      <c r="G656" s="121"/>
      <c r="H656" s="121"/>
    </row>
    <row r="657">
      <c r="A657" s="121"/>
      <c r="B657" s="121"/>
      <c r="C657" s="121"/>
      <c r="D657" s="121"/>
      <c r="E657" s="121"/>
      <c r="F657" s="121"/>
      <c r="G657" s="121"/>
      <c r="H657" s="121"/>
    </row>
    <row r="658">
      <c r="A658" s="121"/>
      <c r="B658" s="121"/>
      <c r="C658" s="121"/>
      <c r="D658" s="121"/>
      <c r="E658" s="121"/>
      <c r="F658" s="121"/>
      <c r="G658" s="121"/>
      <c r="H658" s="121"/>
    </row>
    <row r="659">
      <c r="A659" s="121"/>
      <c r="B659" s="121"/>
      <c r="C659" s="121"/>
      <c r="D659" s="121"/>
      <c r="E659" s="121"/>
      <c r="F659" s="121"/>
      <c r="G659" s="121"/>
      <c r="H659" s="121"/>
    </row>
    <row r="660">
      <c r="A660" s="121"/>
      <c r="B660" s="121"/>
      <c r="C660" s="121"/>
      <c r="D660" s="121"/>
      <c r="E660" s="121"/>
      <c r="F660" s="121"/>
      <c r="G660" s="121"/>
      <c r="H660" s="121"/>
    </row>
    <row r="661">
      <c r="A661" s="121"/>
      <c r="B661" s="121"/>
      <c r="C661" s="121"/>
      <c r="D661" s="121"/>
      <c r="E661" s="121"/>
      <c r="F661" s="121"/>
      <c r="G661" s="121"/>
      <c r="H661" s="121"/>
    </row>
    <row r="662">
      <c r="A662" s="121"/>
      <c r="B662" s="121"/>
      <c r="C662" s="121"/>
      <c r="D662" s="121"/>
      <c r="E662" s="121"/>
      <c r="F662" s="121"/>
      <c r="G662" s="121"/>
      <c r="H662" s="121"/>
    </row>
    <row r="663">
      <c r="A663" s="121"/>
      <c r="B663" s="121"/>
      <c r="C663" s="121"/>
      <c r="D663" s="121"/>
      <c r="E663" s="121"/>
      <c r="F663" s="121"/>
      <c r="G663" s="121"/>
      <c r="H663" s="121"/>
    </row>
    <row r="664">
      <c r="A664" s="121"/>
      <c r="B664" s="121"/>
      <c r="C664" s="121"/>
      <c r="D664" s="121"/>
      <c r="E664" s="121"/>
      <c r="F664" s="121"/>
      <c r="G664" s="121"/>
      <c r="H664" s="121"/>
    </row>
    <row r="665">
      <c r="A665" s="121"/>
      <c r="B665" s="121"/>
      <c r="C665" s="121"/>
      <c r="D665" s="121"/>
      <c r="E665" s="121"/>
      <c r="F665" s="121"/>
      <c r="G665" s="121"/>
      <c r="H665" s="121"/>
    </row>
    <row r="666">
      <c r="A666" s="121"/>
      <c r="B666" s="121"/>
      <c r="C666" s="121"/>
      <c r="D666" s="121"/>
      <c r="E666" s="121"/>
      <c r="F666" s="121"/>
      <c r="G666" s="121"/>
      <c r="H666" s="121"/>
    </row>
    <row r="667">
      <c r="A667" s="121"/>
      <c r="B667" s="121"/>
      <c r="C667" s="121"/>
      <c r="D667" s="121"/>
      <c r="E667" s="121"/>
      <c r="F667" s="121"/>
      <c r="G667" s="121"/>
      <c r="H667" s="121"/>
    </row>
    <row r="668">
      <c r="A668" s="121"/>
      <c r="B668" s="121"/>
      <c r="C668" s="121"/>
      <c r="D668" s="121"/>
      <c r="E668" s="121"/>
      <c r="F668" s="121"/>
      <c r="G668" s="121"/>
      <c r="H668" s="121"/>
    </row>
    <row r="669">
      <c r="A669" s="121"/>
      <c r="B669" s="121"/>
      <c r="C669" s="121"/>
      <c r="D669" s="121"/>
      <c r="E669" s="121"/>
      <c r="F669" s="121"/>
      <c r="G669" s="121"/>
      <c r="H669" s="121"/>
    </row>
    <row r="670">
      <c r="A670" s="121"/>
      <c r="B670" s="121"/>
      <c r="C670" s="121"/>
      <c r="D670" s="121"/>
      <c r="E670" s="121"/>
      <c r="F670" s="121"/>
      <c r="G670" s="121"/>
      <c r="H670" s="121"/>
    </row>
    <row r="671">
      <c r="A671" s="121"/>
      <c r="B671" s="121"/>
      <c r="C671" s="121"/>
      <c r="D671" s="121"/>
      <c r="E671" s="121"/>
      <c r="F671" s="121"/>
      <c r="G671" s="121"/>
      <c r="H671" s="121"/>
    </row>
    <row r="672">
      <c r="A672" s="121"/>
      <c r="B672" s="121"/>
      <c r="C672" s="121"/>
      <c r="D672" s="121"/>
      <c r="E672" s="121"/>
      <c r="F672" s="121"/>
      <c r="G672" s="121"/>
      <c r="H672" s="121"/>
    </row>
    <row r="673">
      <c r="A673" s="121"/>
      <c r="B673" s="121"/>
      <c r="C673" s="121"/>
      <c r="D673" s="121"/>
      <c r="E673" s="121"/>
      <c r="F673" s="121"/>
      <c r="G673" s="121"/>
      <c r="H673" s="121"/>
    </row>
    <row r="674">
      <c r="A674" s="121"/>
      <c r="B674" s="121"/>
      <c r="C674" s="121"/>
      <c r="D674" s="121"/>
      <c r="E674" s="121"/>
      <c r="F674" s="121"/>
      <c r="G674" s="121"/>
      <c r="H674" s="121"/>
    </row>
    <row r="675">
      <c r="A675" s="121"/>
      <c r="B675" s="121"/>
      <c r="C675" s="121"/>
      <c r="D675" s="121"/>
      <c r="E675" s="121"/>
      <c r="F675" s="121"/>
      <c r="G675" s="121"/>
      <c r="H675" s="121"/>
    </row>
    <row r="676">
      <c r="A676" s="121"/>
      <c r="B676" s="121"/>
      <c r="C676" s="121"/>
      <c r="D676" s="121"/>
      <c r="E676" s="121"/>
      <c r="F676" s="121"/>
      <c r="G676" s="121"/>
      <c r="H676" s="121"/>
    </row>
    <row r="677">
      <c r="A677" s="121"/>
      <c r="B677" s="121"/>
      <c r="C677" s="121"/>
      <c r="D677" s="121"/>
      <c r="E677" s="121"/>
      <c r="F677" s="121"/>
      <c r="G677" s="121"/>
      <c r="H677" s="121"/>
    </row>
    <row r="678">
      <c r="A678" s="121"/>
      <c r="B678" s="121"/>
      <c r="C678" s="121"/>
      <c r="D678" s="121"/>
      <c r="E678" s="121"/>
      <c r="F678" s="121"/>
      <c r="G678" s="121"/>
      <c r="H678" s="121"/>
    </row>
    <row r="679">
      <c r="A679" s="121"/>
      <c r="B679" s="121"/>
      <c r="C679" s="121"/>
      <c r="D679" s="121"/>
      <c r="E679" s="121"/>
      <c r="F679" s="121"/>
      <c r="G679" s="121"/>
      <c r="H679" s="121"/>
    </row>
    <row r="680">
      <c r="A680" s="121"/>
      <c r="B680" s="121"/>
      <c r="C680" s="121"/>
      <c r="D680" s="121"/>
      <c r="E680" s="121"/>
      <c r="F680" s="121"/>
      <c r="G680" s="121"/>
      <c r="H680" s="121"/>
    </row>
    <row r="681">
      <c r="A681" s="121"/>
      <c r="B681" s="121"/>
      <c r="C681" s="121"/>
      <c r="D681" s="121"/>
      <c r="E681" s="121"/>
      <c r="F681" s="121"/>
      <c r="G681" s="121"/>
      <c r="H681" s="121"/>
    </row>
    <row r="682">
      <c r="A682" s="121"/>
      <c r="B682" s="121"/>
      <c r="C682" s="121"/>
      <c r="D682" s="121"/>
      <c r="E682" s="121"/>
      <c r="F682" s="121"/>
      <c r="G682" s="121"/>
      <c r="H682" s="121"/>
    </row>
    <row r="683">
      <c r="A683" s="121"/>
      <c r="B683" s="121"/>
      <c r="C683" s="121"/>
      <c r="D683" s="121"/>
      <c r="E683" s="121"/>
      <c r="F683" s="121"/>
      <c r="G683" s="121"/>
      <c r="H683" s="121"/>
    </row>
    <row r="684">
      <c r="A684" s="121"/>
      <c r="B684" s="121"/>
      <c r="C684" s="121"/>
      <c r="D684" s="121"/>
      <c r="E684" s="121"/>
      <c r="F684" s="121"/>
      <c r="G684" s="121"/>
      <c r="H684" s="121"/>
    </row>
    <row r="685">
      <c r="A685" s="121"/>
      <c r="B685" s="121"/>
      <c r="C685" s="121"/>
      <c r="D685" s="121"/>
      <c r="E685" s="121"/>
      <c r="F685" s="121"/>
      <c r="G685" s="121"/>
      <c r="H685" s="121"/>
    </row>
    <row r="686">
      <c r="A686" s="121"/>
      <c r="B686" s="121"/>
      <c r="C686" s="121"/>
      <c r="D686" s="121"/>
      <c r="E686" s="121"/>
      <c r="F686" s="121"/>
      <c r="G686" s="121"/>
      <c r="H686" s="121"/>
    </row>
    <row r="687">
      <c r="A687" s="121"/>
      <c r="B687" s="121"/>
      <c r="C687" s="121"/>
      <c r="D687" s="121"/>
      <c r="E687" s="121"/>
      <c r="F687" s="121"/>
      <c r="G687" s="121"/>
      <c r="H687" s="121"/>
    </row>
    <row r="688">
      <c r="A688" s="121"/>
      <c r="B688" s="121"/>
      <c r="C688" s="121"/>
      <c r="D688" s="121"/>
      <c r="E688" s="121"/>
      <c r="F688" s="121"/>
      <c r="G688" s="121"/>
      <c r="H688" s="121"/>
    </row>
    <row r="689">
      <c r="A689" s="121"/>
      <c r="B689" s="121"/>
      <c r="C689" s="121"/>
      <c r="D689" s="121"/>
      <c r="E689" s="121"/>
      <c r="F689" s="121"/>
      <c r="G689" s="121"/>
      <c r="H689" s="121"/>
    </row>
    <row r="690">
      <c r="A690" s="121"/>
      <c r="B690" s="121"/>
      <c r="C690" s="121"/>
      <c r="D690" s="121"/>
      <c r="E690" s="121"/>
      <c r="F690" s="121"/>
      <c r="G690" s="121"/>
      <c r="H690" s="121"/>
    </row>
    <row r="691">
      <c r="A691" s="121"/>
      <c r="B691" s="121"/>
      <c r="C691" s="121"/>
      <c r="D691" s="121"/>
      <c r="E691" s="121"/>
      <c r="F691" s="121"/>
      <c r="G691" s="121"/>
      <c r="H691" s="121"/>
    </row>
    <row r="692">
      <c r="A692" s="121"/>
      <c r="B692" s="121"/>
      <c r="C692" s="121"/>
      <c r="D692" s="121"/>
      <c r="E692" s="121"/>
      <c r="F692" s="121"/>
      <c r="G692" s="121"/>
      <c r="H692" s="121"/>
    </row>
    <row r="693">
      <c r="A693" s="121"/>
      <c r="B693" s="121"/>
      <c r="C693" s="121"/>
      <c r="D693" s="121"/>
      <c r="E693" s="121"/>
      <c r="F693" s="121"/>
      <c r="G693" s="121"/>
      <c r="H693" s="121"/>
    </row>
    <row r="694">
      <c r="A694" s="121"/>
      <c r="B694" s="121"/>
      <c r="C694" s="121"/>
      <c r="D694" s="121"/>
      <c r="E694" s="121"/>
      <c r="F694" s="121"/>
      <c r="G694" s="121"/>
      <c r="H694" s="121"/>
    </row>
    <row r="695">
      <c r="A695" s="121"/>
      <c r="B695" s="121"/>
      <c r="C695" s="121"/>
      <c r="D695" s="121"/>
      <c r="E695" s="121"/>
      <c r="F695" s="121"/>
      <c r="G695" s="121"/>
      <c r="H695" s="121"/>
    </row>
    <row r="696">
      <c r="A696" s="121"/>
      <c r="B696" s="121"/>
      <c r="C696" s="121"/>
      <c r="D696" s="121"/>
      <c r="E696" s="121"/>
      <c r="F696" s="121"/>
      <c r="G696" s="121"/>
      <c r="H696" s="121"/>
    </row>
    <row r="697">
      <c r="A697" s="121"/>
      <c r="B697" s="121"/>
      <c r="C697" s="121"/>
      <c r="D697" s="121"/>
      <c r="E697" s="121"/>
      <c r="F697" s="121"/>
      <c r="G697" s="121"/>
      <c r="H697" s="121"/>
    </row>
    <row r="698">
      <c r="A698" s="121"/>
      <c r="B698" s="121"/>
      <c r="C698" s="121"/>
      <c r="D698" s="121"/>
      <c r="E698" s="121"/>
      <c r="F698" s="121"/>
      <c r="G698" s="121"/>
      <c r="H698" s="121"/>
    </row>
    <row r="699">
      <c r="A699" s="121"/>
      <c r="B699" s="121"/>
      <c r="C699" s="121"/>
      <c r="D699" s="121"/>
      <c r="E699" s="121"/>
      <c r="F699" s="121"/>
      <c r="G699" s="121"/>
      <c r="H699" s="121"/>
    </row>
    <row r="700">
      <c r="A700" s="121"/>
      <c r="B700" s="121"/>
      <c r="C700" s="121"/>
      <c r="D700" s="121"/>
      <c r="E700" s="121"/>
      <c r="F700" s="121"/>
      <c r="G700" s="121"/>
      <c r="H700" s="121"/>
    </row>
    <row r="701">
      <c r="A701" s="121"/>
      <c r="B701" s="121"/>
      <c r="C701" s="121"/>
      <c r="D701" s="121"/>
      <c r="E701" s="121"/>
      <c r="F701" s="121"/>
      <c r="G701" s="121"/>
      <c r="H701" s="121"/>
    </row>
    <row r="702">
      <c r="A702" s="121"/>
      <c r="B702" s="121"/>
      <c r="C702" s="121"/>
      <c r="D702" s="121"/>
      <c r="E702" s="121"/>
      <c r="F702" s="121"/>
      <c r="G702" s="121"/>
      <c r="H702" s="121"/>
    </row>
    <row r="703">
      <c r="A703" s="121"/>
      <c r="B703" s="121"/>
      <c r="C703" s="121"/>
      <c r="D703" s="121"/>
      <c r="E703" s="121"/>
      <c r="F703" s="121"/>
      <c r="G703" s="121"/>
      <c r="H703" s="121"/>
    </row>
    <row r="704">
      <c r="A704" s="121"/>
      <c r="B704" s="121"/>
      <c r="C704" s="121"/>
      <c r="D704" s="121"/>
      <c r="E704" s="121"/>
      <c r="F704" s="121"/>
      <c r="G704" s="121"/>
      <c r="H704" s="121"/>
    </row>
    <row r="705">
      <c r="A705" s="121"/>
      <c r="B705" s="121"/>
      <c r="C705" s="121"/>
      <c r="D705" s="121"/>
      <c r="E705" s="121"/>
      <c r="F705" s="121"/>
      <c r="G705" s="121"/>
      <c r="H705" s="121"/>
    </row>
    <row r="706">
      <c r="A706" s="121"/>
      <c r="B706" s="121"/>
      <c r="C706" s="121"/>
      <c r="D706" s="121"/>
      <c r="E706" s="121"/>
      <c r="F706" s="121"/>
      <c r="G706" s="121"/>
      <c r="H706" s="121"/>
    </row>
    <row r="707">
      <c r="A707" s="121"/>
      <c r="B707" s="121"/>
      <c r="C707" s="121"/>
      <c r="D707" s="121"/>
      <c r="E707" s="121"/>
      <c r="F707" s="121"/>
      <c r="G707" s="121"/>
      <c r="H707" s="121"/>
    </row>
    <row r="708">
      <c r="A708" s="121"/>
      <c r="B708" s="121"/>
      <c r="C708" s="121"/>
      <c r="D708" s="121"/>
      <c r="E708" s="121"/>
      <c r="F708" s="121"/>
      <c r="G708" s="121"/>
      <c r="H708" s="121"/>
    </row>
    <row r="709">
      <c r="A709" s="121"/>
      <c r="B709" s="121"/>
      <c r="C709" s="121"/>
      <c r="D709" s="121"/>
      <c r="E709" s="121"/>
      <c r="F709" s="121"/>
      <c r="G709" s="121"/>
      <c r="H709" s="121"/>
    </row>
    <row r="710">
      <c r="A710" s="121"/>
      <c r="B710" s="121"/>
      <c r="C710" s="121"/>
      <c r="D710" s="121"/>
      <c r="E710" s="121"/>
      <c r="F710" s="121"/>
      <c r="G710" s="121"/>
      <c r="H710" s="121"/>
    </row>
    <row r="711">
      <c r="A711" s="121"/>
      <c r="B711" s="121"/>
      <c r="C711" s="121"/>
      <c r="D711" s="121"/>
      <c r="E711" s="121"/>
      <c r="F711" s="121"/>
      <c r="G711" s="121"/>
      <c r="H711" s="121"/>
    </row>
    <row r="712">
      <c r="A712" s="121"/>
      <c r="B712" s="121"/>
      <c r="C712" s="121"/>
      <c r="D712" s="121"/>
      <c r="E712" s="121"/>
      <c r="F712" s="121"/>
      <c r="G712" s="121"/>
      <c r="H712" s="121"/>
    </row>
    <row r="713">
      <c r="A713" s="121"/>
      <c r="B713" s="121"/>
      <c r="C713" s="121"/>
      <c r="D713" s="121"/>
      <c r="E713" s="121"/>
      <c r="F713" s="121"/>
      <c r="G713" s="121"/>
      <c r="H713" s="121"/>
    </row>
    <row r="714">
      <c r="A714" s="121"/>
      <c r="B714" s="121"/>
      <c r="C714" s="121"/>
      <c r="D714" s="121"/>
      <c r="E714" s="121"/>
      <c r="F714" s="121"/>
      <c r="G714" s="121"/>
      <c r="H714" s="121"/>
    </row>
    <row r="715">
      <c r="A715" s="121"/>
      <c r="B715" s="121"/>
      <c r="C715" s="121"/>
      <c r="D715" s="121"/>
      <c r="E715" s="121"/>
      <c r="F715" s="121"/>
      <c r="G715" s="121"/>
      <c r="H715" s="121"/>
    </row>
    <row r="716">
      <c r="A716" s="121"/>
      <c r="B716" s="121"/>
      <c r="C716" s="121"/>
      <c r="D716" s="121"/>
      <c r="E716" s="121"/>
      <c r="F716" s="121"/>
      <c r="G716" s="121"/>
      <c r="H716" s="121"/>
    </row>
    <row r="717">
      <c r="A717" s="121"/>
      <c r="B717" s="121"/>
      <c r="C717" s="121"/>
      <c r="D717" s="121"/>
      <c r="E717" s="121"/>
      <c r="F717" s="121"/>
      <c r="G717" s="121"/>
      <c r="H717" s="121"/>
    </row>
    <row r="718">
      <c r="A718" s="121"/>
      <c r="B718" s="121"/>
      <c r="C718" s="121"/>
      <c r="D718" s="121"/>
      <c r="E718" s="121"/>
      <c r="F718" s="121"/>
      <c r="G718" s="121"/>
      <c r="H718" s="121"/>
    </row>
    <row r="719">
      <c r="A719" s="121"/>
      <c r="B719" s="121"/>
      <c r="C719" s="121"/>
      <c r="D719" s="121"/>
      <c r="E719" s="121"/>
      <c r="F719" s="121"/>
      <c r="G719" s="121"/>
      <c r="H719" s="121"/>
    </row>
    <row r="720">
      <c r="A720" s="121"/>
      <c r="B720" s="121"/>
      <c r="C720" s="121"/>
      <c r="D720" s="121"/>
      <c r="E720" s="121"/>
      <c r="F720" s="121"/>
      <c r="G720" s="121"/>
      <c r="H720" s="121"/>
    </row>
    <row r="721">
      <c r="A721" s="121"/>
      <c r="B721" s="121"/>
      <c r="C721" s="121"/>
      <c r="D721" s="121"/>
      <c r="E721" s="121"/>
      <c r="F721" s="121"/>
      <c r="G721" s="121"/>
      <c r="H721" s="121"/>
    </row>
    <row r="722">
      <c r="A722" s="121"/>
      <c r="B722" s="121"/>
      <c r="C722" s="121"/>
      <c r="D722" s="121"/>
      <c r="E722" s="121"/>
      <c r="F722" s="121"/>
      <c r="G722" s="121"/>
      <c r="H722" s="121"/>
    </row>
    <row r="723">
      <c r="A723" s="121"/>
      <c r="B723" s="121"/>
      <c r="C723" s="121"/>
      <c r="D723" s="121"/>
      <c r="E723" s="121"/>
      <c r="F723" s="121"/>
      <c r="G723" s="121"/>
      <c r="H723" s="121"/>
    </row>
    <row r="724">
      <c r="A724" s="121"/>
      <c r="B724" s="121"/>
      <c r="C724" s="121"/>
      <c r="D724" s="121"/>
      <c r="E724" s="121"/>
      <c r="F724" s="121"/>
      <c r="G724" s="121"/>
      <c r="H724" s="121"/>
    </row>
    <row r="725">
      <c r="A725" s="121"/>
      <c r="B725" s="121"/>
      <c r="C725" s="121"/>
      <c r="D725" s="121"/>
      <c r="E725" s="121"/>
      <c r="F725" s="121"/>
      <c r="G725" s="121"/>
      <c r="H725" s="121"/>
    </row>
    <row r="726">
      <c r="A726" s="121"/>
      <c r="B726" s="121"/>
      <c r="C726" s="121"/>
      <c r="D726" s="121"/>
      <c r="E726" s="121"/>
      <c r="F726" s="121"/>
      <c r="G726" s="121"/>
      <c r="H726" s="121"/>
    </row>
    <row r="727">
      <c r="A727" s="121"/>
      <c r="B727" s="121"/>
      <c r="C727" s="121"/>
      <c r="D727" s="121"/>
      <c r="E727" s="121"/>
      <c r="F727" s="121"/>
      <c r="G727" s="121"/>
      <c r="H727" s="121"/>
    </row>
    <row r="728">
      <c r="A728" s="121"/>
      <c r="B728" s="121"/>
      <c r="C728" s="121"/>
      <c r="D728" s="121"/>
      <c r="E728" s="121"/>
      <c r="F728" s="121"/>
      <c r="G728" s="121"/>
      <c r="H728" s="121"/>
    </row>
    <row r="729">
      <c r="A729" s="121"/>
      <c r="B729" s="121"/>
      <c r="C729" s="121"/>
      <c r="D729" s="121"/>
      <c r="E729" s="121"/>
      <c r="F729" s="121"/>
      <c r="G729" s="121"/>
      <c r="H729" s="121"/>
    </row>
    <row r="730">
      <c r="A730" s="121"/>
      <c r="B730" s="121"/>
      <c r="C730" s="121"/>
      <c r="D730" s="121"/>
      <c r="E730" s="121"/>
      <c r="F730" s="121"/>
      <c r="G730" s="121"/>
      <c r="H730" s="121"/>
    </row>
    <row r="731">
      <c r="A731" s="121"/>
      <c r="B731" s="121"/>
      <c r="C731" s="121"/>
      <c r="D731" s="121"/>
      <c r="E731" s="121"/>
      <c r="F731" s="121"/>
      <c r="G731" s="121"/>
      <c r="H731" s="121"/>
    </row>
    <row r="732">
      <c r="A732" s="121"/>
      <c r="B732" s="121"/>
      <c r="C732" s="121"/>
      <c r="D732" s="121"/>
      <c r="E732" s="121"/>
      <c r="F732" s="121"/>
      <c r="G732" s="121"/>
      <c r="H732" s="121"/>
    </row>
    <row r="733">
      <c r="A733" s="121"/>
      <c r="B733" s="121"/>
      <c r="C733" s="121"/>
      <c r="D733" s="121"/>
      <c r="E733" s="121"/>
      <c r="F733" s="121"/>
      <c r="G733" s="121"/>
      <c r="H733" s="121"/>
    </row>
    <row r="734">
      <c r="A734" s="121"/>
      <c r="B734" s="121"/>
      <c r="C734" s="121"/>
      <c r="D734" s="121"/>
      <c r="E734" s="121"/>
      <c r="F734" s="121"/>
      <c r="G734" s="121"/>
      <c r="H734" s="121"/>
    </row>
    <row r="735">
      <c r="A735" s="121"/>
      <c r="B735" s="121"/>
      <c r="C735" s="121"/>
      <c r="D735" s="121"/>
      <c r="E735" s="121"/>
      <c r="F735" s="121"/>
      <c r="G735" s="121"/>
      <c r="H735" s="121"/>
    </row>
    <row r="736">
      <c r="A736" s="121"/>
      <c r="B736" s="121"/>
      <c r="C736" s="121"/>
      <c r="D736" s="121"/>
      <c r="E736" s="121"/>
      <c r="F736" s="121"/>
      <c r="G736" s="121"/>
      <c r="H736" s="121"/>
    </row>
    <row r="737">
      <c r="A737" s="121"/>
      <c r="B737" s="121"/>
      <c r="C737" s="121"/>
      <c r="D737" s="121"/>
      <c r="E737" s="121"/>
      <c r="F737" s="121"/>
      <c r="G737" s="121"/>
      <c r="H737" s="121"/>
    </row>
    <row r="738">
      <c r="A738" s="121"/>
      <c r="B738" s="121"/>
      <c r="C738" s="121"/>
      <c r="D738" s="121"/>
      <c r="E738" s="121"/>
      <c r="F738" s="121"/>
      <c r="G738" s="121"/>
      <c r="H738" s="121"/>
    </row>
    <row r="739">
      <c r="A739" s="121"/>
      <c r="B739" s="121"/>
      <c r="C739" s="121"/>
      <c r="D739" s="121"/>
      <c r="E739" s="121"/>
      <c r="F739" s="121"/>
      <c r="G739" s="121"/>
      <c r="H739" s="121"/>
    </row>
    <row r="740">
      <c r="A740" s="121"/>
      <c r="B740" s="121"/>
      <c r="C740" s="121"/>
      <c r="D740" s="121"/>
      <c r="E740" s="121"/>
      <c r="F740" s="121"/>
      <c r="G740" s="121"/>
      <c r="H740" s="121"/>
    </row>
    <row r="741">
      <c r="A741" s="121"/>
      <c r="B741" s="121"/>
      <c r="C741" s="121"/>
      <c r="D741" s="121"/>
      <c r="E741" s="121"/>
      <c r="F741" s="121"/>
      <c r="G741" s="121"/>
      <c r="H741" s="121"/>
    </row>
    <row r="742">
      <c r="A742" s="121"/>
      <c r="B742" s="121"/>
      <c r="C742" s="121"/>
      <c r="D742" s="121"/>
      <c r="E742" s="121"/>
      <c r="F742" s="121"/>
      <c r="G742" s="121"/>
      <c r="H742" s="121"/>
    </row>
    <row r="743">
      <c r="A743" s="121"/>
      <c r="B743" s="121"/>
      <c r="C743" s="121"/>
      <c r="D743" s="121"/>
      <c r="E743" s="121"/>
      <c r="F743" s="121"/>
      <c r="G743" s="121"/>
      <c r="H743" s="121"/>
    </row>
    <row r="744">
      <c r="A744" s="121"/>
      <c r="B744" s="121"/>
      <c r="C744" s="121"/>
      <c r="D744" s="121"/>
      <c r="E744" s="121"/>
      <c r="F744" s="121"/>
      <c r="G744" s="121"/>
      <c r="H744" s="121"/>
    </row>
    <row r="745">
      <c r="A745" s="121"/>
      <c r="B745" s="121"/>
      <c r="C745" s="121"/>
      <c r="D745" s="121"/>
      <c r="E745" s="121"/>
      <c r="F745" s="121"/>
      <c r="G745" s="121"/>
      <c r="H745" s="121"/>
    </row>
    <row r="746">
      <c r="A746" s="121"/>
      <c r="B746" s="121"/>
      <c r="C746" s="121"/>
      <c r="D746" s="121"/>
      <c r="E746" s="121"/>
      <c r="F746" s="121"/>
      <c r="G746" s="121"/>
      <c r="H746" s="121"/>
    </row>
    <row r="747">
      <c r="A747" s="121"/>
      <c r="B747" s="121"/>
      <c r="C747" s="121"/>
      <c r="D747" s="121"/>
      <c r="E747" s="121"/>
      <c r="F747" s="121"/>
      <c r="G747" s="121"/>
      <c r="H747" s="121"/>
    </row>
    <row r="748">
      <c r="A748" s="121"/>
      <c r="B748" s="121"/>
      <c r="C748" s="121"/>
      <c r="D748" s="121"/>
      <c r="E748" s="121"/>
      <c r="F748" s="121"/>
      <c r="G748" s="121"/>
      <c r="H748" s="121"/>
    </row>
    <row r="749">
      <c r="A749" s="121"/>
      <c r="B749" s="121"/>
      <c r="C749" s="121"/>
      <c r="D749" s="121"/>
      <c r="E749" s="121"/>
      <c r="F749" s="121"/>
      <c r="G749" s="121"/>
      <c r="H749" s="121"/>
    </row>
    <row r="750">
      <c r="A750" s="121"/>
      <c r="B750" s="121"/>
      <c r="C750" s="121"/>
      <c r="D750" s="121"/>
      <c r="E750" s="121"/>
      <c r="F750" s="121"/>
      <c r="G750" s="121"/>
      <c r="H750" s="121"/>
    </row>
    <row r="751">
      <c r="A751" s="121"/>
      <c r="B751" s="121"/>
      <c r="C751" s="121"/>
      <c r="D751" s="121"/>
      <c r="E751" s="121"/>
      <c r="F751" s="121"/>
      <c r="G751" s="121"/>
      <c r="H751" s="121"/>
    </row>
    <row r="752">
      <c r="A752" s="121"/>
      <c r="B752" s="121"/>
      <c r="C752" s="121"/>
      <c r="D752" s="121"/>
      <c r="E752" s="121"/>
      <c r="F752" s="121"/>
      <c r="G752" s="121"/>
      <c r="H752" s="121"/>
    </row>
    <row r="753">
      <c r="A753" s="121"/>
      <c r="B753" s="121"/>
      <c r="C753" s="121"/>
      <c r="D753" s="121"/>
      <c r="E753" s="121"/>
      <c r="F753" s="121"/>
      <c r="G753" s="121"/>
      <c r="H753" s="121"/>
    </row>
    <row r="754">
      <c r="A754" s="121"/>
      <c r="B754" s="121"/>
      <c r="C754" s="121"/>
      <c r="D754" s="121"/>
      <c r="E754" s="121"/>
      <c r="F754" s="121"/>
      <c r="G754" s="121"/>
      <c r="H754" s="121"/>
    </row>
    <row r="755">
      <c r="A755" s="121"/>
      <c r="B755" s="121"/>
      <c r="C755" s="121"/>
      <c r="D755" s="121"/>
      <c r="E755" s="121"/>
      <c r="F755" s="121"/>
      <c r="G755" s="121"/>
      <c r="H755" s="121"/>
    </row>
    <row r="756">
      <c r="A756" s="121"/>
      <c r="B756" s="121"/>
      <c r="C756" s="121"/>
      <c r="D756" s="121"/>
      <c r="E756" s="121"/>
      <c r="F756" s="121"/>
      <c r="G756" s="121"/>
      <c r="H756" s="121"/>
    </row>
    <row r="757">
      <c r="A757" s="121"/>
      <c r="B757" s="121"/>
      <c r="C757" s="121"/>
      <c r="D757" s="121"/>
      <c r="E757" s="121"/>
      <c r="F757" s="121"/>
      <c r="G757" s="121"/>
      <c r="H757" s="121"/>
    </row>
    <row r="758">
      <c r="A758" s="121"/>
      <c r="B758" s="121"/>
      <c r="C758" s="121"/>
      <c r="D758" s="121"/>
      <c r="E758" s="121"/>
      <c r="F758" s="121"/>
      <c r="G758" s="121"/>
      <c r="H758" s="121"/>
    </row>
    <row r="759">
      <c r="A759" s="121"/>
      <c r="B759" s="121"/>
      <c r="C759" s="121"/>
      <c r="D759" s="121"/>
      <c r="E759" s="121"/>
      <c r="F759" s="121"/>
      <c r="G759" s="121"/>
      <c r="H759" s="121"/>
    </row>
    <row r="760">
      <c r="A760" s="121"/>
      <c r="B760" s="121"/>
      <c r="C760" s="121"/>
      <c r="D760" s="121"/>
      <c r="E760" s="121"/>
      <c r="F760" s="121"/>
      <c r="G760" s="121"/>
      <c r="H760" s="121"/>
    </row>
    <row r="761">
      <c r="A761" s="121"/>
      <c r="B761" s="121"/>
      <c r="C761" s="121"/>
      <c r="D761" s="121"/>
      <c r="E761" s="121"/>
      <c r="F761" s="121"/>
      <c r="G761" s="121"/>
      <c r="H761" s="121"/>
    </row>
    <row r="762">
      <c r="A762" s="121"/>
      <c r="B762" s="121"/>
      <c r="C762" s="121"/>
      <c r="D762" s="121"/>
      <c r="E762" s="121"/>
      <c r="F762" s="121"/>
      <c r="G762" s="121"/>
      <c r="H762" s="121"/>
    </row>
    <row r="763">
      <c r="A763" s="121"/>
      <c r="B763" s="121"/>
      <c r="C763" s="121"/>
      <c r="D763" s="121"/>
      <c r="E763" s="121"/>
      <c r="F763" s="121"/>
      <c r="G763" s="121"/>
      <c r="H763" s="121"/>
    </row>
    <row r="764">
      <c r="A764" s="121"/>
      <c r="B764" s="121"/>
      <c r="C764" s="121"/>
      <c r="D764" s="121"/>
      <c r="E764" s="121"/>
      <c r="F764" s="121"/>
      <c r="G764" s="121"/>
      <c r="H764" s="121"/>
    </row>
    <row r="765">
      <c r="A765" s="121"/>
      <c r="B765" s="121"/>
      <c r="C765" s="121"/>
      <c r="D765" s="121"/>
      <c r="E765" s="121"/>
      <c r="F765" s="121"/>
      <c r="G765" s="121"/>
      <c r="H765" s="121"/>
    </row>
    <row r="766">
      <c r="A766" s="121"/>
      <c r="B766" s="121"/>
      <c r="C766" s="121"/>
      <c r="D766" s="121"/>
      <c r="E766" s="121"/>
      <c r="F766" s="121"/>
      <c r="G766" s="121"/>
      <c r="H766" s="121"/>
    </row>
    <row r="767">
      <c r="A767" s="121"/>
      <c r="B767" s="121"/>
      <c r="C767" s="121"/>
      <c r="D767" s="121"/>
      <c r="E767" s="121"/>
      <c r="F767" s="121"/>
      <c r="G767" s="121"/>
      <c r="H767" s="121"/>
    </row>
    <row r="768">
      <c r="A768" s="121"/>
      <c r="B768" s="121"/>
      <c r="C768" s="121"/>
      <c r="D768" s="121"/>
      <c r="E768" s="121"/>
      <c r="F768" s="121"/>
      <c r="G768" s="121"/>
      <c r="H768" s="121"/>
    </row>
    <row r="769">
      <c r="A769" s="121"/>
      <c r="B769" s="121"/>
      <c r="C769" s="121"/>
      <c r="D769" s="121"/>
      <c r="E769" s="121"/>
      <c r="F769" s="121"/>
      <c r="G769" s="121"/>
      <c r="H769" s="121"/>
    </row>
    <row r="770">
      <c r="A770" s="121"/>
      <c r="B770" s="121"/>
      <c r="C770" s="121"/>
      <c r="D770" s="121"/>
      <c r="E770" s="121"/>
      <c r="F770" s="121"/>
      <c r="G770" s="121"/>
      <c r="H770" s="121"/>
    </row>
    <row r="771">
      <c r="A771" s="121"/>
      <c r="B771" s="121"/>
      <c r="C771" s="121"/>
      <c r="D771" s="121"/>
      <c r="E771" s="121"/>
      <c r="F771" s="121"/>
      <c r="G771" s="121"/>
      <c r="H771" s="121"/>
    </row>
    <row r="772">
      <c r="A772" s="121"/>
      <c r="B772" s="121"/>
      <c r="C772" s="121"/>
      <c r="D772" s="121"/>
      <c r="E772" s="121"/>
      <c r="F772" s="121"/>
      <c r="G772" s="121"/>
      <c r="H772" s="121"/>
    </row>
    <row r="773">
      <c r="A773" s="121"/>
      <c r="B773" s="121"/>
      <c r="C773" s="121"/>
      <c r="D773" s="121"/>
      <c r="E773" s="121"/>
      <c r="F773" s="121"/>
      <c r="G773" s="121"/>
      <c r="H773" s="121"/>
    </row>
    <row r="774">
      <c r="A774" s="121"/>
      <c r="B774" s="121"/>
      <c r="C774" s="121"/>
      <c r="D774" s="121"/>
      <c r="E774" s="121"/>
      <c r="F774" s="121"/>
      <c r="G774" s="121"/>
      <c r="H774" s="121"/>
    </row>
    <row r="775">
      <c r="A775" s="121"/>
      <c r="B775" s="121"/>
      <c r="C775" s="121"/>
      <c r="D775" s="121"/>
      <c r="E775" s="121"/>
      <c r="F775" s="121"/>
      <c r="G775" s="121"/>
      <c r="H775" s="121"/>
    </row>
    <row r="776">
      <c r="A776" s="121"/>
      <c r="B776" s="121"/>
      <c r="C776" s="121"/>
      <c r="D776" s="121"/>
      <c r="E776" s="121"/>
      <c r="F776" s="121"/>
      <c r="G776" s="121"/>
      <c r="H776" s="121"/>
    </row>
    <row r="777">
      <c r="A777" s="121"/>
      <c r="B777" s="121"/>
      <c r="C777" s="121"/>
      <c r="D777" s="121"/>
      <c r="E777" s="121"/>
      <c r="F777" s="121"/>
      <c r="G777" s="121"/>
      <c r="H777" s="121"/>
    </row>
    <row r="778">
      <c r="A778" s="121"/>
      <c r="B778" s="121"/>
      <c r="C778" s="121"/>
      <c r="D778" s="121"/>
      <c r="E778" s="121"/>
      <c r="F778" s="121"/>
      <c r="G778" s="121"/>
      <c r="H778" s="121"/>
    </row>
    <row r="779">
      <c r="A779" s="121"/>
      <c r="B779" s="121"/>
      <c r="C779" s="121"/>
      <c r="D779" s="121"/>
      <c r="E779" s="121"/>
      <c r="F779" s="121"/>
      <c r="G779" s="121"/>
      <c r="H779" s="121"/>
    </row>
    <row r="780">
      <c r="A780" s="121"/>
      <c r="B780" s="121"/>
      <c r="C780" s="121"/>
      <c r="D780" s="121"/>
      <c r="E780" s="121"/>
      <c r="F780" s="121"/>
      <c r="G780" s="121"/>
      <c r="H780" s="121"/>
    </row>
    <row r="781">
      <c r="A781" s="121"/>
      <c r="B781" s="121"/>
      <c r="C781" s="121"/>
      <c r="D781" s="121"/>
      <c r="E781" s="121"/>
      <c r="F781" s="121"/>
      <c r="G781" s="121"/>
      <c r="H781" s="121"/>
    </row>
    <row r="782">
      <c r="A782" s="121"/>
      <c r="B782" s="121"/>
      <c r="C782" s="121"/>
      <c r="D782" s="121"/>
      <c r="E782" s="121"/>
      <c r="F782" s="121"/>
      <c r="G782" s="121"/>
      <c r="H782" s="121"/>
    </row>
    <row r="783">
      <c r="A783" s="121"/>
      <c r="B783" s="121"/>
      <c r="C783" s="121"/>
      <c r="D783" s="121"/>
      <c r="E783" s="121"/>
      <c r="F783" s="121"/>
      <c r="G783" s="121"/>
      <c r="H783" s="121"/>
    </row>
    <row r="784">
      <c r="A784" s="121"/>
      <c r="B784" s="121"/>
      <c r="C784" s="121"/>
      <c r="D784" s="121"/>
      <c r="E784" s="121"/>
      <c r="F784" s="121"/>
      <c r="G784" s="121"/>
      <c r="H784" s="121"/>
    </row>
    <row r="785">
      <c r="A785" s="121"/>
      <c r="B785" s="121"/>
      <c r="C785" s="121"/>
      <c r="D785" s="121"/>
      <c r="E785" s="121"/>
      <c r="F785" s="121"/>
      <c r="G785" s="121"/>
      <c r="H785" s="121"/>
    </row>
    <row r="786">
      <c r="A786" s="121"/>
      <c r="B786" s="121"/>
      <c r="C786" s="121"/>
      <c r="D786" s="121"/>
      <c r="E786" s="121"/>
      <c r="F786" s="121"/>
      <c r="G786" s="121"/>
      <c r="H786" s="121"/>
    </row>
    <row r="787">
      <c r="A787" s="121"/>
      <c r="B787" s="121"/>
      <c r="C787" s="121"/>
      <c r="D787" s="121"/>
      <c r="E787" s="121"/>
      <c r="F787" s="121"/>
      <c r="G787" s="121"/>
      <c r="H787" s="121"/>
    </row>
    <row r="788">
      <c r="A788" s="121"/>
      <c r="B788" s="121"/>
      <c r="C788" s="121"/>
      <c r="D788" s="121"/>
      <c r="E788" s="121"/>
      <c r="F788" s="121"/>
      <c r="G788" s="121"/>
      <c r="H788" s="121"/>
    </row>
    <row r="789">
      <c r="A789" s="121"/>
      <c r="B789" s="121"/>
      <c r="C789" s="121"/>
      <c r="D789" s="121"/>
      <c r="E789" s="121"/>
      <c r="F789" s="121"/>
      <c r="G789" s="121"/>
      <c r="H789" s="121"/>
    </row>
    <row r="790">
      <c r="A790" s="121"/>
      <c r="B790" s="121"/>
      <c r="C790" s="121"/>
      <c r="D790" s="121"/>
      <c r="E790" s="121"/>
      <c r="F790" s="121"/>
      <c r="G790" s="121"/>
      <c r="H790" s="121"/>
    </row>
    <row r="791">
      <c r="A791" s="121"/>
      <c r="B791" s="121"/>
      <c r="C791" s="121"/>
      <c r="D791" s="121"/>
      <c r="E791" s="121"/>
      <c r="F791" s="121"/>
      <c r="G791" s="121"/>
      <c r="H791" s="121"/>
    </row>
    <row r="792">
      <c r="A792" s="121"/>
      <c r="B792" s="121"/>
      <c r="C792" s="121"/>
      <c r="D792" s="121"/>
      <c r="E792" s="121"/>
      <c r="F792" s="121"/>
      <c r="G792" s="121"/>
      <c r="H792" s="121"/>
    </row>
    <row r="793">
      <c r="A793" s="121"/>
      <c r="B793" s="121"/>
      <c r="C793" s="121"/>
      <c r="D793" s="121"/>
      <c r="E793" s="121"/>
      <c r="F793" s="121"/>
      <c r="G793" s="121"/>
      <c r="H793" s="121"/>
    </row>
    <row r="794">
      <c r="A794" s="121"/>
      <c r="B794" s="121"/>
      <c r="C794" s="121"/>
      <c r="D794" s="121"/>
      <c r="E794" s="121"/>
      <c r="F794" s="121"/>
      <c r="G794" s="121"/>
      <c r="H794" s="121"/>
    </row>
    <row r="795">
      <c r="A795" s="121"/>
      <c r="B795" s="121"/>
      <c r="C795" s="121"/>
      <c r="D795" s="121"/>
      <c r="E795" s="121"/>
      <c r="F795" s="121"/>
      <c r="G795" s="121"/>
      <c r="H795" s="121"/>
    </row>
    <row r="796">
      <c r="A796" s="121"/>
      <c r="B796" s="121"/>
      <c r="C796" s="121"/>
      <c r="D796" s="121"/>
      <c r="E796" s="121"/>
      <c r="F796" s="121"/>
      <c r="G796" s="121"/>
      <c r="H796" s="121"/>
    </row>
    <row r="797">
      <c r="A797" s="121"/>
      <c r="B797" s="121"/>
      <c r="C797" s="121"/>
      <c r="D797" s="121"/>
      <c r="E797" s="121"/>
      <c r="F797" s="121"/>
      <c r="G797" s="121"/>
      <c r="H797" s="121"/>
    </row>
    <row r="798">
      <c r="A798" s="121"/>
      <c r="B798" s="121"/>
      <c r="C798" s="121"/>
      <c r="D798" s="121"/>
      <c r="E798" s="121"/>
      <c r="F798" s="121"/>
      <c r="G798" s="121"/>
      <c r="H798" s="121"/>
    </row>
    <row r="799">
      <c r="A799" s="121"/>
      <c r="B799" s="121"/>
      <c r="C799" s="121"/>
      <c r="D799" s="121"/>
      <c r="E799" s="121"/>
      <c r="F799" s="121"/>
      <c r="G799" s="121"/>
      <c r="H799" s="121"/>
    </row>
    <row r="800">
      <c r="A800" s="121"/>
      <c r="B800" s="121"/>
      <c r="C800" s="121"/>
      <c r="D800" s="121"/>
      <c r="E800" s="121"/>
      <c r="F800" s="121"/>
      <c r="G800" s="121"/>
      <c r="H800" s="121"/>
    </row>
    <row r="801">
      <c r="A801" s="121"/>
      <c r="B801" s="121"/>
      <c r="C801" s="121"/>
      <c r="D801" s="121"/>
      <c r="E801" s="121"/>
      <c r="F801" s="121"/>
      <c r="G801" s="121"/>
      <c r="H801" s="121"/>
    </row>
    <row r="802">
      <c r="A802" s="121"/>
      <c r="B802" s="121"/>
      <c r="C802" s="121"/>
      <c r="D802" s="121"/>
      <c r="E802" s="121"/>
      <c r="F802" s="121"/>
      <c r="G802" s="121"/>
      <c r="H802" s="121"/>
    </row>
    <row r="803">
      <c r="A803" s="121"/>
      <c r="B803" s="121"/>
      <c r="C803" s="121"/>
      <c r="D803" s="121"/>
      <c r="E803" s="121"/>
      <c r="F803" s="121"/>
      <c r="G803" s="121"/>
      <c r="H803" s="121"/>
    </row>
    <row r="804">
      <c r="A804" s="121"/>
      <c r="B804" s="121"/>
      <c r="C804" s="121"/>
      <c r="D804" s="121"/>
      <c r="E804" s="121"/>
      <c r="F804" s="121"/>
      <c r="G804" s="121"/>
      <c r="H804" s="121"/>
    </row>
    <row r="805">
      <c r="A805" s="121"/>
      <c r="B805" s="121"/>
      <c r="C805" s="121"/>
      <c r="D805" s="121"/>
      <c r="E805" s="121"/>
      <c r="F805" s="121"/>
      <c r="G805" s="121"/>
      <c r="H805" s="121"/>
    </row>
    <row r="806">
      <c r="A806" s="121"/>
      <c r="B806" s="121"/>
      <c r="C806" s="121"/>
      <c r="D806" s="121"/>
      <c r="E806" s="121"/>
      <c r="F806" s="121"/>
      <c r="G806" s="121"/>
      <c r="H806" s="121"/>
    </row>
    <row r="807">
      <c r="A807" s="121"/>
      <c r="B807" s="121"/>
      <c r="C807" s="121"/>
      <c r="D807" s="121"/>
      <c r="E807" s="121"/>
      <c r="F807" s="121"/>
      <c r="G807" s="121"/>
      <c r="H807" s="121"/>
    </row>
    <row r="808">
      <c r="A808" s="121"/>
      <c r="B808" s="121"/>
      <c r="C808" s="121"/>
      <c r="D808" s="121"/>
      <c r="E808" s="121"/>
      <c r="F808" s="121"/>
      <c r="G808" s="121"/>
      <c r="H808" s="121"/>
    </row>
    <row r="809">
      <c r="A809" s="121"/>
      <c r="B809" s="121"/>
      <c r="C809" s="121"/>
      <c r="D809" s="121"/>
      <c r="E809" s="121"/>
      <c r="F809" s="121"/>
      <c r="G809" s="121"/>
      <c r="H809" s="121"/>
    </row>
    <row r="810">
      <c r="A810" s="121"/>
      <c r="B810" s="121"/>
      <c r="C810" s="121"/>
      <c r="D810" s="121"/>
      <c r="E810" s="121"/>
      <c r="F810" s="121"/>
      <c r="G810" s="121"/>
      <c r="H810" s="121"/>
    </row>
    <row r="811">
      <c r="A811" s="121"/>
      <c r="B811" s="121"/>
      <c r="C811" s="121"/>
      <c r="D811" s="121"/>
      <c r="E811" s="121"/>
      <c r="F811" s="121"/>
      <c r="G811" s="121"/>
      <c r="H811" s="121"/>
    </row>
    <row r="812">
      <c r="A812" s="121"/>
      <c r="B812" s="121"/>
      <c r="C812" s="121"/>
      <c r="D812" s="121"/>
      <c r="E812" s="121"/>
      <c r="F812" s="121"/>
      <c r="G812" s="121"/>
      <c r="H812" s="121"/>
    </row>
    <row r="813">
      <c r="A813" s="121"/>
      <c r="B813" s="121"/>
      <c r="C813" s="121"/>
      <c r="D813" s="121"/>
      <c r="E813" s="121"/>
      <c r="F813" s="121"/>
      <c r="G813" s="121"/>
      <c r="H813" s="121"/>
    </row>
    <row r="814">
      <c r="A814" s="121"/>
      <c r="B814" s="121"/>
      <c r="C814" s="121"/>
      <c r="D814" s="121"/>
      <c r="E814" s="121"/>
      <c r="F814" s="121"/>
      <c r="G814" s="121"/>
      <c r="H814" s="121"/>
    </row>
    <row r="815">
      <c r="A815" s="121"/>
      <c r="B815" s="121"/>
      <c r="C815" s="121"/>
      <c r="D815" s="121"/>
      <c r="E815" s="121"/>
      <c r="F815" s="121"/>
      <c r="G815" s="121"/>
      <c r="H815" s="121"/>
    </row>
    <row r="816">
      <c r="A816" s="121"/>
      <c r="B816" s="121"/>
      <c r="C816" s="121"/>
      <c r="D816" s="121"/>
      <c r="E816" s="121"/>
      <c r="F816" s="121"/>
      <c r="G816" s="121"/>
      <c r="H816" s="121"/>
    </row>
    <row r="817">
      <c r="A817" s="121"/>
      <c r="B817" s="121"/>
      <c r="C817" s="121"/>
      <c r="D817" s="121"/>
      <c r="E817" s="121"/>
      <c r="F817" s="121"/>
      <c r="G817" s="121"/>
      <c r="H817" s="121"/>
    </row>
    <row r="818">
      <c r="A818" s="121"/>
      <c r="B818" s="121"/>
      <c r="C818" s="121"/>
      <c r="D818" s="121"/>
      <c r="E818" s="121"/>
      <c r="F818" s="121"/>
      <c r="G818" s="121"/>
      <c r="H818" s="121"/>
    </row>
    <row r="819">
      <c r="A819" s="121"/>
      <c r="B819" s="121"/>
      <c r="C819" s="121"/>
      <c r="D819" s="121"/>
      <c r="E819" s="121"/>
      <c r="F819" s="121"/>
      <c r="G819" s="121"/>
      <c r="H819" s="121"/>
    </row>
    <row r="820">
      <c r="A820" s="121"/>
      <c r="B820" s="121"/>
      <c r="C820" s="121"/>
      <c r="D820" s="121"/>
      <c r="E820" s="121"/>
      <c r="F820" s="121"/>
      <c r="G820" s="121"/>
      <c r="H820" s="121"/>
    </row>
    <row r="821">
      <c r="A821" s="121"/>
      <c r="B821" s="121"/>
      <c r="C821" s="121"/>
      <c r="D821" s="121"/>
      <c r="E821" s="121"/>
      <c r="F821" s="121"/>
      <c r="G821" s="121"/>
      <c r="H821" s="121"/>
    </row>
    <row r="822">
      <c r="A822" s="121"/>
      <c r="B822" s="121"/>
      <c r="C822" s="121"/>
      <c r="D822" s="121"/>
      <c r="E822" s="121"/>
      <c r="F822" s="121"/>
      <c r="G822" s="121"/>
      <c r="H822" s="121"/>
    </row>
    <row r="823">
      <c r="A823" s="121"/>
      <c r="B823" s="121"/>
      <c r="C823" s="121"/>
      <c r="D823" s="121"/>
      <c r="E823" s="121"/>
      <c r="F823" s="121"/>
      <c r="G823" s="121"/>
      <c r="H823" s="121"/>
    </row>
    <row r="824">
      <c r="A824" s="121"/>
      <c r="B824" s="121"/>
      <c r="C824" s="121"/>
      <c r="D824" s="121"/>
      <c r="E824" s="121"/>
      <c r="F824" s="121"/>
      <c r="G824" s="121"/>
      <c r="H824" s="121"/>
    </row>
    <row r="825">
      <c r="A825" s="121"/>
      <c r="B825" s="121"/>
      <c r="C825" s="121"/>
      <c r="D825" s="121"/>
      <c r="E825" s="121"/>
      <c r="F825" s="121"/>
      <c r="G825" s="121"/>
      <c r="H825" s="121"/>
    </row>
    <row r="826">
      <c r="A826" s="121"/>
      <c r="B826" s="121"/>
      <c r="C826" s="121"/>
      <c r="D826" s="121"/>
      <c r="E826" s="121"/>
      <c r="F826" s="121"/>
      <c r="G826" s="121"/>
      <c r="H826" s="121"/>
    </row>
    <row r="827">
      <c r="A827" s="121"/>
      <c r="B827" s="121"/>
      <c r="C827" s="121"/>
      <c r="D827" s="121"/>
      <c r="E827" s="121"/>
      <c r="F827" s="121"/>
      <c r="G827" s="121"/>
      <c r="H827" s="121"/>
    </row>
    <row r="828">
      <c r="A828" s="121"/>
      <c r="B828" s="121"/>
      <c r="C828" s="121"/>
      <c r="D828" s="121"/>
      <c r="E828" s="121"/>
      <c r="F828" s="121"/>
      <c r="G828" s="121"/>
      <c r="H828" s="121"/>
    </row>
    <row r="829">
      <c r="A829" s="121"/>
      <c r="B829" s="121"/>
      <c r="C829" s="121"/>
      <c r="D829" s="121"/>
      <c r="E829" s="121"/>
      <c r="F829" s="121"/>
      <c r="G829" s="121"/>
      <c r="H829" s="121"/>
    </row>
    <row r="830">
      <c r="A830" s="121"/>
      <c r="B830" s="121"/>
      <c r="C830" s="121"/>
      <c r="D830" s="121"/>
      <c r="E830" s="121"/>
      <c r="F830" s="121"/>
      <c r="G830" s="121"/>
      <c r="H830" s="121"/>
    </row>
    <row r="831">
      <c r="A831" s="121"/>
      <c r="B831" s="121"/>
      <c r="C831" s="121"/>
      <c r="D831" s="121"/>
      <c r="E831" s="121"/>
      <c r="F831" s="121"/>
      <c r="G831" s="121"/>
      <c r="H831" s="121"/>
    </row>
    <row r="832">
      <c r="A832" s="121"/>
      <c r="B832" s="121"/>
      <c r="C832" s="121"/>
      <c r="D832" s="121"/>
      <c r="E832" s="121"/>
      <c r="F832" s="121"/>
      <c r="G832" s="121"/>
      <c r="H832" s="121"/>
    </row>
    <row r="833">
      <c r="A833" s="121"/>
      <c r="B833" s="121"/>
      <c r="C833" s="121"/>
      <c r="D833" s="121"/>
      <c r="E833" s="121"/>
      <c r="F833" s="121"/>
      <c r="G833" s="121"/>
      <c r="H833" s="121"/>
    </row>
    <row r="834">
      <c r="A834" s="121"/>
      <c r="B834" s="121"/>
      <c r="C834" s="121"/>
      <c r="D834" s="121"/>
      <c r="E834" s="121"/>
      <c r="F834" s="121"/>
      <c r="G834" s="121"/>
      <c r="H834" s="121"/>
    </row>
    <row r="835">
      <c r="A835" s="121"/>
      <c r="B835" s="121"/>
      <c r="C835" s="121"/>
      <c r="D835" s="121"/>
      <c r="E835" s="121"/>
      <c r="F835" s="121"/>
      <c r="G835" s="121"/>
      <c r="H835" s="121"/>
    </row>
    <row r="836">
      <c r="A836" s="121"/>
      <c r="B836" s="121"/>
      <c r="C836" s="121"/>
      <c r="D836" s="121"/>
      <c r="E836" s="121"/>
      <c r="F836" s="121"/>
      <c r="G836" s="121"/>
      <c r="H836" s="121"/>
    </row>
    <row r="837">
      <c r="A837" s="121"/>
      <c r="B837" s="121"/>
      <c r="C837" s="121"/>
      <c r="D837" s="121"/>
      <c r="E837" s="121"/>
      <c r="F837" s="121"/>
      <c r="G837" s="121"/>
      <c r="H837" s="121"/>
    </row>
    <row r="838">
      <c r="A838" s="121"/>
      <c r="B838" s="121"/>
      <c r="C838" s="121"/>
      <c r="D838" s="121"/>
      <c r="E838" s="121"/>
      <c r="F838" s="121"/>
      <c r="G838" s="121"/>
      <c r="H838" s="121"/>
    </row>
    <row r="839">
      <c r="A839" s="121"/>
      <c r="B839" s="121"/>
      <c r="C839" s="121"/>
      <c r="D839" s="121"/>
      <c r="E839" s="121"/>
      <c r="F839" s="121"/>
      <c r="G839" s="121"/>
      <c r="H839" s="121"/>
    </row>
    <row r="840">
      <c r="A840" s="121"/>
      <c r="B840" s="121"/>
      <c r="C840" s="121"/>
      <c r="D840" s="121"/>
      <c r="E840" s="121"/>
      <c r="F840" s="121"/>
      <c r="G840" s="121"/>
      <c r="H840" s="121"/>
    </row>
    <row r="841">
      <c r="A841" s="121"/>
      <c r="B841" s="121"/>
      <c r="C841" s="121"/>
      <c r="D841" s="121"/>
      <c r="E841" s="121"/>
      <c r="F841" s="121"/>
      <c r="G841" s="121"/>
      <c r="H841" s="121"/>
    </row>
    <row r="842">
      <c r="A842" s="121"/>
      <c r="B842" s="121"/>
      <c r="C842" s="121"/>
      <c r="D842" s="121"/>
      <c r="E842" s="121"/>
      <c r="F842" s="121"/>
      <c r="G842" s="121"/>
      <c r="H842" s="121"/>
    </row>
    <row r="843">
      <c r="A843" s="121"/>
      <c r="B843" s="121"/>
      <c r="C843" s="121"/>
      <c r="D843" s="121"/>
      <c r="E843" s="121"/>
      <c r="F843" s="121"/>
      <c r="G843" s="121"/>
      <c r="H843" s="121"/>
    </row>
    <row r="844">
      <c r="A844" s="121"/>
      <c r="B844" s="121"/>
      <c r="C844" s="121"/>
      <c r="D844" s="121"/>
      <c r="E844" s="121"/>
      <c r="F844" s="121"/>
      <c r="G844" s="121"/>
      <c r="H844" s="121"/>
    </row>
    <row r="845">
      <c r="A845" s="121"/>
      <c r="B845" s="121"/>
      <c r="C845" s="121"/>
      <c r="D845" s="121"/>
      <c r="E845" s="121"/>
      <c r="F845" s="121"/>
      <c r="G845" s="121"/>
      <c r="H845" s="121"/>
    </row>
    <row r="846">
      <c r="A846" s="121"/>
      <c r="B846" s="121"/>
      <c r="C846" s="121"/>
      <c r="D846" s="121"/>
      <c r="E846" s="121"/>
      <c r="F846" s="121"/>
      <c r="G846" s="121"/>
      <c r="H846" s="121"/>
    </row>
    <row r="847">
      <c r="A847" s="121"/>
      <c r="B847" s="121"/>
      <c r="C847" s="121"/>
      <c r="D847" s="121"/>
      <c r="E847" s="121"/>
      <c r="F847" s="121"/>
      <c r="G847" s="121"/>
      <c r="H847" s="121"/>
    </row>
    <row r="848">
      <c r="A848" s="121"/>
      <c r="B848" s="121"/>
      <c r="C848" s="121"/>
      <c r="D848" s="121"/>
      <c r="E848" s="121"/>
      <c r="F848" s="121"/>
      <c r="G848" s="121"/>
      <c r="H848" s="121"/>
    </row>
    <row r="849">
      <c r="A849" s="121"/>
      <c r="B849" s="121"/>
      <c r="C849" s="121"/>
      <c r="D849" s="121"/>
      <c r="E849" s="121"/>
      <c r="F849" s="121"/>
      <c r="G849" s="121"/>
      <c r="H849" s="121"/>
    </row>
    <row r="850">
      <c r="A850" s="121"/>
      <c r="B850" s="121"/>
      <c r="C850" s="121"/>
      <c r="D850" s="121"/>
      <c r="E850" s="121"/>
      <c r="F850" s="121"/>
      <c r="G850" s="121"/>
      <c r="H850" s="121"/>
    </row>
    <row r="851">
      <c r="A851" s="121"/>
      <c r="B851" s="121"/>
      <c r="C851" s="121"/>
      <c r="D851" s="121"/>
      <c r="E851" s="121"/>
      <c r="F851" s="121"/>
      <c r="G851" s="121"/>
      <c r="H851" s="121"/>
    </row>
    <row r="852">
      <c r="A852" s="121"/>
      <c r="B852" s="121"/>
      <c r="C852" s="121"/>
      <c r="D852" s="121"/>
      <c r="E852" s="121"/>
      <c r="F852" s="121"/>
      <c r="G852" s="121"/>
      <c r="H852" s="121"/>
    </row>
    <row r="853">
      <c r="A853" s="121"/>
      <c r="B853" s="121"/>
      <c r="C853" s="121"/>
      <c r="D853" s="121"/>
      <c r="E853" s="121"/>
      <c r="F853" s="121"/>
      <c r="G853" s="121"/>
      <c r="H853" s="121"/>
    </row>
    <row r="854">
      <c r="A854" s="121"/>
      <c r="B854" s="121"/>
      <c r="C854" s="121"/>
      <c r="D854" s="121"/>
      <c r="E854" s="121"/>
      <c r="F854" s="121"/>
      <c r="G854" s="121"/>
      <c r="H854" s="121"/>
    </row>
    <row r="855">
      <c r="A855" s="121"/>
      <c r="B855" s="121"/>
      <c r="C855" s="121"/>
      <c r="D855" s="121"/>
      <c r="E855" s="121"/>
      <c r="F855" s="121"/>
      <c r="G855" s="121"/>
      <c r="H855" s="121"/>
    </row>
    <row r="856">
      <c r="A856" s="121"/>
      <c r="B856" s="121"/>
      <c r="C856" s="121"/>
      <c r="D856" s="121"/>
      <c r="E856" s="121"/>
      <c r="F856" s="121"/>
      <c r="G856" s="121"/>
      <c r="H856" s="121"/>
    </row>
    <row r="857">
      <c r="A857" s="121"/>
      <c r="B857" s="121"/>
      <c r="C857" s="121"/>
      <c r="D857" s="121"/>
      <c r="E857" s="121"/>
      <c r="F857" s="121"/>
      <c r="G857" s="121"/>
      <c r="H857" s="121"/>
    </row>
    <row r="858">
      <c r="A858" s="121"/>
      <c r="B858" s="121"/>
      <c r="C858" s="121"/>
      <c r="D858" s="121"/>
      <c r="E858" s="121"/>
      <c r="F858" s="121"/>
      <c r="G858" s="121"/>
      <c r="H858" s="121"/>
    </row>
    <row r="859">
      <c r="A859" s="121"/>
      <c r="B859" s="121"/>
      <c r="C859" s="121"/>
      <c r="D859" s="121"/>
      <c r="E859" s="121"/>
      <c r="F859" s="121"/>
      <c r="G859" s="121"/>
      <c r="H859" s="121"/>
    </row>
    <row r="860">
      <c r="A860" s="121"/>
      <c r="B860" s="121"/>
      <c r="C860" s="121"/>
      <c r="D860" s="121"/>
      <c r="E860" s="121"/>
      <c r="F860" s="121"/>
      <c r="G860" s="121"/>
      <c r="H860" s="121"/>
    </row>
    <row r="861">
      <c r="A861" s="121"/>
      <c r="B861" s="121"/>
      <c r="C861" s="121"/>
      <c r="D861" s="121"/>
      <c r="E861" s="121"/>
      <c r="F861" s="121"/>
      <c r="G861" s="121"/>
      <c r="H861" s="121"/>
    </row>
    <row r="862">
      <c r="A862" s="121"/>
      <c r="B862" s="121"/>
      <c r="C862" s="121"/>
      <c r="D862" s="121"/>
      <c r="E862" s="121"/>
      <c r="F862" s="121"/>
      <c r="G862" s="121"/>
      <c r="H862" s="121"/>
    </row>
    <row r="863">
      <c r="A863" s="121"/>
      <c r="B863" s="121"/>
      <c r="C863" s="121"/>
      <c r="D863" s="121"/>
      <c r="E863" s="121"/>
      <c r="F863" s="121"/>
      <c r="G863" s="121"/>
      <c r="H863" s="121"/>
    </row>
    <row r="864">
      <c r="A864" s="121"/>
      <c r="B864" s="121"/>
      <c r="C864" s="121"/>
      <c r="D864" s="121"/>
      <c r="E864" s="121"/>
      <c r="F864" s="121"/>
      <c r="G864" s="121"/>
      <c r="H864" s="121"/>
    </row>
    <row r="865">
      <c r="A865" s="121"/>
      <c r="B865" s="121"/>
      <c r="C865" s="121"/>
      <c r="D865" s="121"/>
      <c r="E865" s="121"/>
      <c r="F865" s="121"/>
      <c r="G865" s="121"/>
      <c r="H865" s="121"/>
    </row>
    <row r="866">
      <c r="A866" s="121"/>
      <c r="B866" s="121"/>
      <c r="C866" s="121"/>
      <c r="D866" s="121"/>
      <c r="E866" s="121"/>
      <c r="F866" s="121"/>
      <c r="G866" s="121"/>
      <c r="H866" s="121"/>
    </row>
    <row r="867">
      <c r="A867" s="121"/>
      <c r="B867" s="121"/>
      <c r="C867" s="121"/>
      <c r="D867" s="121"/>
      <c r="E867" s="121"/>
      <c r="F867" s="121"/>
      <c r="G867" s="121"/>
      <c r="H867" s="121"/>
    </row>
    <row r="868">
      <c r="A868" s="121"/>
      <c r="B868" s="121"/>
      <c r="C868" s="121"/>
      <c r="D868" s="121"/>
      <c r="E868" s="121"/>
      <c r="F868" s="121"/>
      <c r="G868" s="121"/>
      <c r="H868" s="121"/>
    </row>
    <row r="869">
      <c r="A869" s="121"/>
      <c r="B869" s="121"/>
      <c r="C869" s="121"/>
      <c r="D869" s="121"/>
      <c r="E869" s="121"/>
      <c r="F869" s="121"/>
      <c r="G869" s="121"/>
      <c r="H869" s="121"/>
    </row>
    <row r="870">
      <c r="A870" s="121"/>
      <c r="B870" s="121"/>
      <c r="C870" s="121"/>
      <c r="D870" s="121"/>
      <c r="E870" s="121"/>
      <c r="F870" s="121"/>
      <c r="G870" s="121"/>
      <c r="H870" s="121"/>
    </row>
    <row r="871">
      <c r="A871" s="121"/>
      <c r="B871" s="121"/>
      <c r="C871" s="121"/>
      <c r="D871" s="121"/>
      <c r="E871" s="121"/>
      <c r="F871" s="121"/>
      <c r="G871" s="121"/>
      <c r="H871" s="121"/>
    </row>
    <row r="872">
      <c r="A872" s="121"/>
      <c r="B872" s="121"/>
      <c r="C872" s="121"/>
      <c r="D872" s="121"/>
      <c r="E872" s="121"/>
      <c r="F872" s="121"/>
      <c r="G872" s="121"/>
      <c r="H872" s="121"/>
    </row>
    <row r="873">
      <c r="A873" s="121"/>
      <c r="B873" s="121"/>
      <c r="C873" s="121"/>
      <c r="D873" s="121"/>
      <c r="E873" s="121"/>
      <c r="F873" s="121"/>
      <c r="G873" s="121"/>
      <c r="H873" s="121"/>
    </row>
    <row r="874">
      <c r="A874" s="121"/>
      <c r="B874" s="121"/>
      <c r="C874" s="121"/>
      <c r="D874" s="121"/>
      <c r="E874" s="121"/>
      <c r="F874" s="121"/>
      <c r="G874" s="121"/>
      <c r="H874" s="121"/>
    </row>
    <row r="875">
      <c r="A875" s="121"/>
      <c r="B875" s="121"/>
      <c r="C875" s="121"/>
      <c r="D875" s="121"/>
      <c r="E875" s="121"/>
      <c r="F875" s="121"/>
      <c r="G875" s="121"/>
      <c r="H875" s="121"/>
    </row>
    <row r="876">
      <c r="A876" s="121"/>
      <c r="B876" s="121"/>
      <c r="C876" s="121"/>
      <c r="D876" s="121"/>
      <c r="E876" s="121"/>
      <c r="F876" s="121"/>
      <c r="G876" s="121"/>
      <c r="H876" s="121"/>
    </row>
    <row r="877">
      <c r="A877" s="121"/>
      <c r="B877" s="121"/>
      <c r="C877" s="121"/>
      <c r="D877" s="121"/>
      <c r="E877" s="121"/>
      <c r="F877" s="121"/>
      <c r="G877" s="121"/>
      <c r="H877" s="121"/>
    </row>
    <row r="878">
      <c r="A878" s="121"/>
      <c r="B878" s="121"/>
      <c r="C878" s="121"/>
      <c r="D878" s="121"/>
      <c r="E878" s="121"/>
      <c r="F878" s="121"/>
      <c r="G878" s="121"/>
      <c r="H878" s="121"/>
    </row>
    <row r="879">
      <c r="A879" s="121"/>
      <c r="B879" s="121"/>
      <c r="C879" s="121"/>
      <c r="D879" s="121"/>
      <c r="E879" s="121"/>
      <c r="F879" s="121"/>
      <c r="G879" s="121"/>
      <c r="H879" s="121"/>
    </row>
    <row r="880">
      <c r="A880" s="121"/>
      <c r="B880" s="121"/>
      <c r="C880" s="121"/>
      <c r="D880" s="121"/>
      <c r="E880" s="121"/>
      <c r="F880" s="121"/>
      <c r="G880" s="121"/>
      <c r="H880" s="121"/>
    </row>
    <row r="881">
      <c r="A881" s="121"/>
      <c r="B881" s="121"/>
      <c r="C881" s="121"/>
      <c r="D881" s="121"/>
      <c r="E881" s="121"/>
      <c r="F881" s="121"/>
      <c r="G881" s="121"/>
      <c r="H881" s="121"/>
    </row>
    <row r="882">
      <c r="A882" s="121"/>
      <c r="B882" s="121"/>
      <c r="C882" s="121"/>
      <c r="D882" s="121"/>
      <c r="E882" s="121"/>
      <c r="F882" s="121"/>
      <c r="G882" s="121"/>
      <c r="H882" s="121"/>
    </row>
    <row r="883">
      <c r="A883" s="121"/>
      <c r="B883" s="121"/>
      <c r="C883" s="121"/>
      <c r="D883" s="121"/>
      <c r="E883" s="121"/>
      <c r="F883" s="121"/>
      <c r="G883" s="121"/>
      <c r="H883" s="121"/>
    </row>
    <row r="884">
      <c r="A884" s="121"/>
      <c r="B884" s="121"/>
      <c r="C884" s="121"/>
      <c r="D884" s="121"/>
      <c r="E884" s="121"/>
      <c r="F884" s="121"/>
      <c r="G884" s="121"/>
      <c r="H884" s="121"/>
    </row>
    <row r="885">
      <c r="A885" s="121"/>
      <c r="B885" s="121"/>
      <c r="C885" s="121"/>
      <c r="D885" s="121"/>
      <c r="E885" s="121"/>
      <c r="F885" s="121"/>
      <c r="G885" s="121"/>
      <c r="H885" s="121"/>
    </row>
    <row r="886">
      <c r="A886" s="121"/>
      <c r="B886" s="121"/>
      <c r="C886" s="121"/>
      <c r="D886" s="121"/>
      <c r="E886" s="121"/>
      <c r="F886" s="121"/>
      <c r="G886" s="121"/>
      <c r="H886" s="121"/>
    </row>
    <row r="887">
      <c r="A887" s="121"/>
      <c r="B887" s="121"/>
      <c r="C887" s="121"/>
      <c r="D887" s="121"/>
      <c r="E887" s="121"/>
      <c r="F887" s="121"/>
      <c r="G887" s="121"/>
      <c r="H887" s="121"/>
    </row>
    <row r="888">
      <c r="A888" s="121"/>
      <c r="B888" s="121"/>
      <c r="C888" s="121"/>
      <c r="D888" s="121"/>
      <c r="E888" s="121"/>
      <c r="F888" s="121"/>
      <c r="G888" s="121"/>
      <c r="H888" s="121"/>
    </row>
    <row r="889">
      <c r="A889" s="121"/>
      <c r="B889" s="121"/>
      <c r="C889" s="121"/>
      <c r="D889" s="121"/>
      <c r="E889" s="121"/>
      <c r="F889" s="121"/>
      <c r="G889" s="121"/>
      <c r="H889" s="121"/>
    </row>
    <row r="890">
      <c r="A890" s="121"/>
      <c r="B890" s="121"/>
      <c r="C890" s="121"/>
      <c r="D890" s="121"/>
      <c r="E890" s="121"/>
      <c r="F890" s="121"/>
      <c r="G890" s="121"/>
      <c r="H890" s="121"/>
    </row>
    <row r="891">
      <c r="A891" s="121"/>
      <c r="B891" s="121"/>
      <c r="C891" s="121"/>
      <c r="D891" s="121"/>
      <c r="E891" s="121"/>
      <c r="F891" s="121"/>
      <c r="G891" s="121"/>
      <c r="H891" s="121"/>
    </row>
    <row r="892">
      <c r="A892" s="121"/>
      <c r="B892" s="121"/>
      <c r="C892" s="121"/>
      <c r="D892" s="121"/>
      <c r="E892" s="121"/>
      <c r="F892" s="121"/>
      <c r="G892" s="121"/>
      <c r="H892" s="121"/>
    </row>
    <row r="893">
      <c r="A893" s="121"/>
      <c r="B893" s="121"/>
      <c r="C893" s="121"/>
      <c r="D893" s="121"/>
      <c r="E893" s="121"/>
      <c r="F893" s="121"/>
      <c r="G893" s="121"/>
      <c r="H893" s="121"/>
    </row>
    <row r="894">
      <c r="A894" s="121"/>
      <c r="B894" s="121"/>
      <c r="C894" s="121"/>
      <c r="D894" s="121"/>
      <c r="E894" s="121"/>
      <c r="F894" s="121"/>
      <c r="G894" s="121"/>
      <c r="H894" s="121"/>
    </row>
    <row r="895">
      <c r="A895" s="121"/>
      <c r="B895" s="121"/>
      <c r="C895" s="121"/>
      <c r="D895" s="121"/>
      <c r="E895" s="121"/>
      <c r="F895" s="121"/>
      <c r="G895" s="121"/>
      <c r="H895" s="121"/>
    </row>
    <row r="896">
      <c r="A896" s="121"/>
      <c r="B896" s="121"/>
      <c r="C896" s="121"/>
      <c r="D896" s="121"/>
      <c r="E896" s="121"/>
      <c r="F896" s="121"/>
      <c r="G896" s="121"/>
      <c r="H896" s="121"/>
    </row>
    <row r="897">
      <c r="A897" s="121"/>
      <c r="B897" s="121"/>
      <c r="C897" s="121"/>
      <c r="D897" s="121"/>
      <c r="E897" s="121"/>
      <c r="F897" s="121"/>
      <c r="G897" s="121"/>
      <c r="H897" s="121"/>
    </row>
    <row r="898">
      <c r="A898" s="121"/>
      <c r="B898" s="121"/>
      <c r="C898" s="121"/>
      <c r="D898" s="121"/>
      <c r="E898" s="121"/>
      <c r="F898" s="121"/>
      <c r="G898" s="121"/>
      <c r="H898" s="121"/>
    </row>
    <row r="899">
      <c r="A899" s="121"/>
      <c r="B899" s="121"/>
      <c r="C899" s="121"/>
      <c r="D899" s="121"/>
      <c r="E899" s="121"/>
      <c r="F899" s="121"/>
      <c r="G899" s="121"/>
      <c r="H899" s="121"/>
    </row>
    <row r="900">
      <c r="A900" s="121"/>
      <c r="B900" s="121"/>
      <c r="C900" s="121"/>
      <c r="D900" s="121"/>
      <c r="E900" s="121"/>
      <c r="F900" s="121"/>
      <c r="G900" s="121"/>
      <c r="H900" s="121"/>
    </row>
    <row r="901">
      <c r="A901" s="121"/>
      <c r="B901" s="121"/>
      <c r="C901" s="121"/>
      <c r="D901" s="121"/>
      <c r="E901" s="121"/>
      <c r="F901" s="121"/>
      <c r="G901" s="121"/>
      <c r="H901" s="121"/>
    </row>
    <row r="902">
      <c r="A902" s="121"/>
      <c r="B902" s="121"/>
      <c r="C902" s="121"/>
      <c r="D902" s="121"/>
      <c r="E902" s="121"/>
      <c r="F902" s="121"/>
      <c r="G902" s="121"/>
      <c r="H902" s="121"/>
    </row>
    <row r="903">
      <c r="A903" s="121"/>
      <c r="B903" s="121"/>
      <c r="C903" s="121"/>
      <c r="D903" s="121"/>
      <c r="E903" s="121"/>
      <c r="F903" s="121"/>
      <c r="G903" s="121"/>
      <c r="H903" s="121"/>
    </row>
    <row r="904">
      <c r="A904" s="121"/>
      <c r="B904" s="121"/>
      <c r="C904" s="121"/>
      <c r="D904" s="121"/>
      <c r="E904" s="121"/>
      <c r="F904" s="121"/>
      <c r="G904" s="121"/>
      <c r="H904" s="121"/>
    </row>
    <row r="905">
      <c r="A905" s="121"/>
      <c r="B905" s="121"/>
      <c r="C905" s="121"/>
      <c r="D905" s="121"/>
      <c r="E905" s="121"/>
      <c r="F905" s="121"/>
      <c r="G905" s="121"/>
      <c r="H905" s="121"/>
    </row>
    <row r="906">
      <c r="A906" s="121"/>
      <c r="B906" s="121"/>
      <c r="C906" s="121"/>
      <c r="D906" s="121"/>
      <c r="E906" s="121"/>
      <c r="F906" s="121"/>
      <c r="G906" s="121"/>
      <c r="H906" s="121"/>
    </row>
    <row r="907">
      <c r="A907" s="121"/>
      <c r="B907" s="121"/>
      <c r="C907" s="121"/>
      <c r="D907" s="121"/>
      <c r="E907" s="121"/>
      <c r="F907" s="121"/>
      <c r="G907" s="121"/>
      <c r="H907" s="121"/>
    </row>
    <row r="908">
      <c r="A908" s="121"/>
      <c r="B908" s="121"/>
      <c r="C908" s="121"/>
      <c r="D908" s="121"/>
      <c r="E908" s="121"/>
      <c r="F908" s="121"/>
      <c r="G908" s="121"/>
      <c r="H908" s="121"/>
    </row>
    <row r="909">
      <c r="A909" s="121"/>
      <c r="B909" s="121"/>
      <c r="C909" s="121"/>
      <c r="D909" s="121"/>
      <c r="E909" s="121"/>
      <c r="F909" s="121"/>
      <c r="G909" s="121"/>
      <c r="H909" s="121"/>
    </row>
    <row r="910">
      <c r="A910" s="121"/>
      <c r="B910" s="121"/>
      <c r="C910" s="121"/>
      <c r="D910" s="121"/>
      <c r="E910" s="121"/>
      <c r="F910" s="121"/>
      <c r="G910" s="121"/>
      <c r="H910" s="121"/>
    </row>
    <row r="911">
      <c r="A911" s="121"/>
      <c r="B911" s="121"/>
      <c r="C911" s="121"/>
      <c r="D911" s="121"/>
      <c r="E911" s="121"/>
      <c r="F911" s="121"/>
      <c r="G911" s="121"/>
      <c r="H911" s="121"/>
    </row>
    <row r="912">
      <c r="A912" s="121"/>
      <c r="B912" s="121"/>
      <c r="C912" s="121"/>
      <c r="D912" s="121"/>
      <c r="E912" s="121"/>
      <c r="F912" s="121"/>
      <c r="G912" s="121"/>
      <c r="H912" s="121"/>
    </row>
    <row r="913">
      <c r="A913" s="121"/>
      <c r="B913" s="121"/>
      <c r="C913" s="121"/>
      <c r="D913" s="121"/>
      <c r="E913" s="121"/>
      <c r="F913" s="121"/>
      <c r="G913" s="121"/>
      <c r="H913" s="121"/>
    </row>
    <row r="914">
      <c r="A914" s="121"/>
      <c r="B914" s="121"/>
      <c r="C914" s="121"/>
      <c r="D914" s="121"/>
      <c r="E914" s="121"/>
      <c r="F914" s="121"/>
      <c r="G914" s="121"/>
      <c r="H914" s="121"/>
    </row>
    <row r="915">
      <c r="A915" s="121"/>
      <c r="B915" s="121"/>
      <c r="C915" s="121"/>
      <c r="D915" s="121"/>
      <c r="E915" s="121"/>
      <c r="F915" s="121"/>
      <c r="G915" s="121"/>
      <c r="H915" s="121"/>
    </row>
    <row r="916">
      <c r="A916" s="121"/>
      <c r="B916" s="121"/>
      <c r="C916" s="121"/>
      <c r="D916" s="121"/>
      <c r="E916" s="121"/>
      <c r="F916" s="121"/>
      <c r="G916" s="121"/>
      <c r="H916" s="121"/>
    </row>
    <row r="917">
      <c r="A917" s="121"/>
      <c r="B917" s="121"/>
      <c r="C917" s="121"/>
      <c r="D917" s="121"/>
      <c r="E917" s="121"/>
      <c r="F917" s="121"/>
      <c r="G917" s="121"/>
      <c r="H917" s="121"/>
    </row>
    <row r="918">
      <c r="A918" s="121"/>
      <c r="B918" s="121"/>
      <c r="C918" s="121"/>
      <c r="D918" s="121"/>
      <c r="E918" s="121"/>
      <c r="F918" s="121"/>
      <c r="G918" s="121"/>
      <c r="H918" s="121"/>
    </row>
    <row r="919">
      <c r="A919" s="121"/>
      <c r="B919" s="121"/>
      <c r="C919" s="121"/>
      <c r="D919" s="121"/>
      <c r="E919" s="121"/>
      <c r="F919" s="121"/>
      <c r="G919" s="121"/>
      <c r="H919" s="121"/>
    </row>
    <row r="920">
      <c r="A920" s="121"/>
      <c r="B920" s="121"/>
      <c r="C920" s="121"/>
      <c r="D920" s="121"/>
      <c r="E920" s="121"/>
      <c r="F920" s="121"/>
      <c r="G920" s="121"/>
      <c r="H920" s="121"/>
    </row>
    <row r="921">
      <c r="A921" s="121"/>
      <c r="B921" s="121"/>
      <c r="C921" s="121"/>
      <c r="D921" s="121"/>
      <c r="E921" s="121"/>
      <c r="F921" s="121"/>
      <c r="G921" s="121"/>
      <c r="H921" s="121"/>
    </row>
    <row r="922">
      <c r="A922" s="121"/>
      <c r="B922" s="121"/>
      <c r="C922" s="121"/>
      <c r="D922" s="121"/>
      <c r="E922" s="121"/>
      <c r="F922" s="121"/>
      <c r="G922" s="121"/>
      <c r="H922" s="121"/>
    </row>
    <row r="923">
      <c r="A923" s="121"/>
      <c r="B923" s="121"/>
      <c r="C923" s="121"/>
      <c r="D923" s="121"/>
      <c r="E923" s="121"/>
      <c r="F923" s="121"/>
      <c r="G923" s="121"/>
      <c r="H923" s="121"/>
    </row>
    <row r="924">
      <c r="A924" s="121"/>
      <c r="B924" s="121"/>
      <c r="C924" s="121"/>
      <c r="D924" s="121"/>
      <c r="E924" s="121"/>
      <c r="F924" s="121"/>
      <c r="G924" s="121"/>
      <c r="H924" s="121"/>
    </row>
    <row r="925">
      <c r="A925" s="121"/>
      <c r="B925" s="121"/>
      <c r="C925" s="121"/>
      <c r="D925" s="121"/>
      <c r="E925" s="121"/>
      <c r="F925" s="121"/>
      <c r="G925" s="121"/>
      <c r="H925" s="121"/>
    </row>
    <row r="926">
      <c r="A926" s="121"/>
      <c r="B926" s="121"/>
      <c r="C926" s="121"/>
      <c r="D926" s="121"/>
      <c r="E926" s="121"/>
      <c r="F926" s="121"/>
      <c r="G926" s="121"/>
      <c r="H926" s="121"/>
    </row>
    <row r="927">
      <c r="A927" s="121"/>
      <c r="B927" s="121"/>
      <c r="C927" s="121"/>
      <c r="D927" s="121"/>
      <c r="E927" s="121"/>
      <c r="F927" s="121"/>
      <c r="G927" s="121"/>
      <c r="H927" s="121"/>
    </row>
    <row r="928">
      <c r="A928" s="121"/>
      <c r="B928" s="121"/>
      <c r="C928" s="121"/>
      <c r="D928" s="121"/>
      <c r="E928" s="121"/>
      <c r="F928" s="121"/>
      <c r="G928" s="121"/>
      <c r="H928" s="121"/>
    </row>
    <row r="929">
      <c r="A929" s="121"/>
      <c r="B929" s="121"/>
      <c r="C929" s="121"/>
      <c r="D929" s="121"/>
      <c r="E929" s="121"/>
      <c r="F929" s="121"/>
      <c r="G929" s="121"/>
      <c r="H929" s="121"/>
    </row>
    <row r="930">
      <c r="A930" s="121"/>
      <c r="B930" s="121"/>
      <c r="C930" s="121"/>
      <c r="D930" s="121"/>
      <c r="E930" s="121"/>
      <c r="F930" s="121"/>
      <c r="G930" s="121"/>
      <c r="H930" s="121"/>
    </row>
    <row r="931">
      <c r="A931" s="121"/>
      <c r="B931" s="121"/>
      <c r="C931" s="121"/>
      <c r="D931" s="121"/>
      <c r="E931" s="121"/>
      <c r="F931" s="121"/>
      <c r="G931" s="121"/>
      <c r="H931" s="121"/>
    </row>
    <row r="932">
      <c r="A932" s="121"/>
      <c r="B932" s="121"/>
      <c r="C932" s="121"/>
      <c r="D932" s="121"/>
      <c r="E932" s="121"/>
      <c r="F932" s="121"/>
      <c r="G932" s="121"/>
      <c r="H932" s="121"/>
    </row>
    <row r="933">
      <c r="A933" s="121"/>
      <c r="B933" s="121"/>
      <c r="C933" s="121"/>
      <c r="D933" s="121"/>
      <c r="E933" s="121"/>
      <c r="F933" s="121"/>
      <c r="G933" s="121"/>
      <c r="H933" s="121"/>
    </row>
    <row r="934">
      <c r="A934" s="121"/>
      <c r="B934" s="121"/>
      <c r="C934" s="121"/>
      <c r="D934" s="121"/>
      <c r="E934" s="121"/>
      <c r="F934" s="121"/>
      <c r="G934" s="121"/>
      <c r="H934" s="121"/>
    </row>
    <row r="935">
      <c r="A935" s="121"/>
      <c r="B935" s="121"/>
      <c r="C935" s="121"/>
      <c r="D935" s="121"/>
      <c r="E935" s="121"/>
      <c r="F935" s="121"/>
      <c r="G935" s="121"/>
      <c r="H935" s="121"/>
    </row>
    <row r="936">
      <c r="A936" s="121"/>
      <c r="B936" s="121"/>
      <c r="C936" s="121"/>
      <c r="D936" s="121"/>
      <c r="E936" s="121"/>
      <c r="F936" s="121"/>
      <c r="G936" s="121"/>
      <c r="H936" s="121"/>
    </row>
    <row r="937">
      <c r="A937" s="121"/>
      <c r="B937" s="121"/>
      <c r="C937" s="121"/>
      <c r="D937" s="121"/>
      <c r="E937" s="121"/>
      <c r="F937" s="121"/>
      <c r="G937" s="121"/>
      <c r="H937" s="121"/>
    </row>
    <row r="938">
      <c r="A938" s="121"/>
      <c r="B938" s="121"/>
      <c r="C938" s="121"/>
      <c r="D938" s="121"/>
      <c r="E938" s="121"/>
      <c r="F938" s="121"/>
      <c r="G938" s="121"/>
      <c r="H938" s="121"/>
    </row>
    <row r="939">
      <c r="A939" s="121"/>
      <c r="B939" s="121"/>
      <c r="C939" s="121"/>
      <c r="D939" s="121"/>
      <c r="E939" s="121"/>
      <c r="F939" s="121"/>
      <c r="G939" s="121"/>
      <c r="H939" s="121"/>
    </row>
    <row r="940">
      <c r="A940" s="121"/>
      <c r="B940" s="121"/>
      <c r="C940" s="121"/>
      <c r="D940" s="121"/>
      <c r="E940" s="121"/>
      <c r="F940" s="121"/>
      <c r="G940" s="121"/>
      <c r="H940" s="121"/>
    </row>
    <row r="941">
      <c r="A941" s="121"/>
      <c r="B941" s="121"/>
      <c r="C941" s="121"/>
      <c r="D941" s="121"/>
      <c r="E941" s="121"/>
      <c r="F941" s="121"/>
      <c r="G941" s="121"/>
      <c r="H941" s="121"/>
    </row>
    <row r="942">
      <c r="A942" s="121"/>
      <c r="B942" s="121"/>
      <c r="C942" s="121"/>
      <c r="D942" s="121"/>
      <c r="E942" s="121"/>
      <c r="F942" s="121"/>
      <c r="G942" s="121"/>
      <c r="H942" s="121"/>
    </row>
    <row r="943">
      <c r="A943" s="121"/>
      <c r="B943" s="121"/>
      <c r="C943" s="121"/>
      <c r="D943" s="121"/>
      <c r="E943" s="121"/>
      <c r="F943" s="121"/>
      <c r="G943" s="121"/>
      <c r="H943" s="121"/>
    </row>
    <row r="944">
      <c r="A944" s="121"/>
      <c r="B944" s="121"/>
      <c r="C944" s="121"/>
      <c r="D944" s="121"/>
      <c r="E944" s="121"/>
      <c r="F944" s="121"/>
      <c r="G944" s="121"/>
      <c r="H944" s="121"/>
    </row>
    <row r="945">
      <c r="A945" s="121"/>
      <c r="B945" s="121"/>
      <c r="C945" s="121"/>
      <c r="D945" s="121"/>
      <c r="E945" s="121"/>
      <c r="F945" s="121"/>
      <c r="G945" s="121"/>
      <c r="H945" s="121"/>
    </row>
    <row r="946">
      <c r="A946" s="121"/>
      <c r="B946" s="121"/>
      <c r="C946" s="121"/>
      <c r="D946" s="121"/>
      <c r="E946" s="121"/>
      <c r="F946" s="121"/>
      <c r="G946" s="121"/>
      <c r="H946" s="121"/>
    </row>
    <row r="947">
      <c r="A947" s="121"/>
      <c r="B947" s="121"/>
      <c r="C947" s="121"/>
      <c r="D947" s="121"/>
      <c r="E947" s="121"/>
      <c r="F947" s="121"/>
      <c r="G947" s="121"/>
      <c r="H947" s="121"/>
    </row>
    <row r="948">
      <c r="A948" s="121"/>
      <c r="B948" s="121"/>
      <c r="C948" s="121"/>
      <c r="D948" s="121"/>
      <c r="E948" s="121"/>
      <c r="F948" s="121"/>
      <c r="G948" s="121"/>
      <c r="H948" s="121"/>
    </row>
    <row r="949">
      <c r="A949" s="121"/>
      <c r="B949" s="121"/>
      <c r="C949" s="121"/>
      <c r="D949" s="121"/>
      <c r="E949" s="121"/>
      <c r="F949" s="121"/>
      <c r="G949" s="121"/>
      <c r="H949" s="121"/>
    </row>
    <row r="950">
      <c r="A950" s="121"/>
      <c r="B950" s="121"/>
      <c r="C950" s="121"/>
      <c r="D950" s="121"/>
      <c r="E950" s="121"/>
      <c r="F950" s="121"/>
      <c r="G950" s="121"/>
      <c r="H950" s="121"/>
    </row>
    <row r="951">
      <c r="A951" s="121"/>
      <c r="B951" s="121"/>
      <c r="C951" s="121"/>
      <c r="D951" s="121"/>
      <c r="E951" s="121"/>
      <c r="F951" s="121"/>
      <c r="G951" s="121"/>
      <c r="H951" s="121"/>
    </row>
    <row r="952">
      <c r="A952" s="121"/>
      <c r="B952" s="121"/>
      <c r="C952" s="121"/>
      <c r="D952" s="121"/>
      <c r="E952" s="121"/>
      <c r="F952" s="121"/>
      <c r="G952" s="121"/>
      <c r="H952" s="121"/>
    </row>
    <row r="953">
      <c r="A953" s="121"/>
      <c r="B953" s="121"/>
      <c r="C953" s="121"/>
      <c r="D953" s="121"/>
      <c r="E953" s="121"/>
      <c r="F953" s="121"/>
      <c r="G953" s="121"/>
      <c r="H953" s="121"/>
    </row>
    <row r="954">
      <c r="A954" s="121"/>
      <c r="B954" s="121"/>
      <c r="C954" s="121"/>
      <c r="D954" s="121"/>
      <c r="E954" s="121"/>
      <c r="F954" s="121"/>
      <c r="G954" s="121"/>
      <c r="H954" s="121"/>
    </row>
    <row r="955">
      <c r="A955" s="121"/>
      <c r="B955" s="121"/>
      <c r="C955" s="121"/>
      <c r="D955" s="121"/>
      <c r="E955" s="121"/>
      <c r="F955" s="121"/>
      <c r="G955" s="121"/>
      <c r="H955" s="121"/>
    </row>
    <row r="956">
      <c r="A956" s="121"/>
      <c r="B956" s="121"/>
      <c r="C956" s="121"/>
      <c r="D956" s="121"/>
      <c r="E956" s="121"/>
      <c r="F956" s="121"/>
      <c r="G956" s="121"/>
      <c r="H956" s="121"/>
    </row>
    <row r="957">
      <c r="A957" s="121"/>
      <c r="B957" s="121"/>
      <c r="C957" s="121"/>
      <c r="D957" s="121"/>
      <c r="E957" s="121"/>
      <c r="F957" s="121"/>
      <c r="G957" s="121"/>
      <c r="H957" s="121"/>
    </row>
    <row r="958">
      <c r="A958" s="121"/>
      <c r="B958" s="121"/>
      <c r="C958" s="121"/>
      <c r="D958" s="121"/>
      <c r="E958" s="121"/>
      <c r="F958" s="121"/>
      <c r="G958" s="121"/>
      <c r="H958" s="121"/>
    </row>
    <row r="959">
      <c r="A959" s="121"/>
      <c r="B959" s="121"/>
      <c r="C959" s="121"/>
      <c r="D959" s="121"/>
      <c r="E959" s="121"/>
      <c r="F959" s="121"/>
      <c r="G959" s="121"/>
      <c r="H959" s="121"/>
    </row>
    <row r="960">
      <c r="A960" s="121"/>
      <c r="B960" s="121"/>
      <c r="C960" s="121"/>
      <c r="D960" s="121"/>
      <c r="E960" s="121"/>
      <c r="F960" s="121"/>
      <c r="G960" s="121"/>
      <c r="H960" s="121"/>
    </row>
    <row r="961">
      <c r="A961" s="121"/>
      <c r="B961" s="121"/>
      <c r="C961" s="121"/>
      <c r="D961" s="121"/>
      <c r="E961" s="121"/>
      <c r="F961" s="121"/>
      <c r="G961" s="121"/>
      <c r="H961" s="121"/>
    </row>
    <row r="962">
      <c r="A962" s="121"/>
      <c r="B962" s="121"/>
      <c r="C962" s="121"/>
      <c r="D962" s="121"/>
      <c r="E962" s="121"/>
      <c r="F962" s="121"/>
      <c r="G962" s="121"/>
      <c r="H962" s="121"/>
    </row>
    <row r="963">
      <c r="A963" s="121"/>
      <c r="B963" s="121"/>
      <c r="C963" s="121"/>
      <c r="D963" s="121"/>
      <c r="E963" s="121"/>
      <c r="F963" s="121"/>
      <c r="G963" s="121"/>
      <c r="H963" s="121"/>
    </row>
    <row r="964">
      <c r="A964" s="121"/>
      <c r="B964" s="121"/>
      <c r="C964" s="121"/>
      <c r="D964" s="121"/>
      <c r="E964" s="121"/>
      <c r="F964" s="121"/>
      <c r="G964" s="121"/>
      <c r="H964" s="121"/>
    </row>
    <row r="965">
      <c r="A965" s="121"/>
      <c r="B965" s="121"/>
      <c r="C965" s="121"/>
      <c r="D965" s="121"/>
      <c r="E965" s="121"/>
      <c r="F965" s="121"/>
      <c r="G965" s="121"/>
      <c r="H965" s="121"/>
    </row>
    <row r="966">
      <c r="A966" s="121"/>
      <c r="B966" s="121"/>
      <c r="C966" s="121"/>
      <c r="D966" s="121"/>
      <c r="E966" s="121"/>
      <c r="F966" s="121"/>
      <c r="G966" s="121"/>
      <c r="H966" s="121"/>
    </row>
    <row r="967">
      <c r="A967" s="121"/>
      <c r="B967" s="121"/>
      <c r="C967" s="121"/>
      <c r="D967" s="121"/>
      <c r="E967" s="121"/>
      <c r="F967" s="121"/>
      <c r="G967" s="121"/>
      <c r="H967" s="121"/>
    </row>
    <row r="968">
      <c r="A968" s="121"/>
      <c r="B968" s="121"/>
      <c r="C968" s="121"/>
      <c r="D968" s="121"/>
      <c r="E968" s="121"/>
      <c r="F968" s="121"/>
      <c r="G968" s="121"/>
      <c r="H968" s="121"/>
    </row>
    <row r="969">
      <c r="A969" s="121"/>
      <c r="B969" s="121"/>
      <c r="C969" s="121"/>
      <c r="D969" s="121"/>
      <c r="E969" s="121"/>
      <c r="F969" s="121"/>
      <c r="G969" s="121"/>
      <c r="H969" s="121"/>
    </row>
    <row r="970">
      <c r="A970" s="121"/>
      <c r="B970" s="121"/>
      <c r="C970" s="121"/>
      <c r="D970" s="121"/>
      <c r="E970" s="121"/>
      <c r="F970" s="121"/>
      <c r="G970" s="121"/>
      <c r="H970" s="121"/>
    </row>
    <row r="971">
      <c r="A971" s="121"/>
      <c r="B971" s="121"/>
      <c r="C971" s="121"/>
      <c r="D971" s="121"/>
      <c r="E971" s="121"/>
      <c r="F971" s="121"/>
      <c r="G971" s="121"/>
      <c r="H971" s="121"/>
    </row>
    <row r="972">
      <c r="A972" s="121"/>
      <c r="B972" s="121"/>
      <c r="C972" s="121"/>
      <c r="D972" s="121"/>
      <c r="E972" s="121"/>
      <c r="F972" s="121"/>
      <c r="G972" s="121"/>
      <c r="H972" s="121"/>
    </row>
    <row r="973">
      <c r="A973" s="121"/>
      <c r="B973" s="121"/>
      <c r="C973" s="121"/>
      <c r="D973" s="121"/>
      <c r="E973" s="121"/>
      <c r="F973" s="121"/>
      <c r="G973" s="121"/>
      <c r="H973" s="121"/>
    </row>
    <row r="974">
      <c r="A974" s="121"/>
      <c r="B974" s="121"/>
      <c r="C974" s="121"/>
      <c r="D974" s="121"/>
      <c r="E974" s="121"/>
      <c r="F974" s="121"/>
      <c r="G974" s="121"/>
      <c r="H974" s="121"/>
    </row>
    <row r="975">
      <c r="A975" s="121"/>
      <c r="B975" s="121"/>
      <c r="C975" s="121"/>
      <c r="D975" s="121"/>
      <c r="E975" s="121"/>
      <c r="F975" s="121"/>
      <c r="G975" s="121"/>
      <c r="H975" s="121"/>
    </row>
    <row r="976">
      <c r="A976" s="121"/>
      <c r="B976" s="121"/>
      <c r="C976" s="121"/>
      <c r="D976" s="121"/>
      <c r="E976" s="121"/>
      <c r="F976" s="121"/>
      <c r="G976" s="121"/>
      <c r="H976" s="121"/>
    </row>
    <row r="977">
      <c r="A977" s="121"/>
      <c r="B977" s="121"/>
      <c r="C977" s="121"/>
      <c r="D977" s="121"/>
      <c r="E977" s="121"/>
      <c r="F977" s="121"/>
      <c r="G977" s="121"/>
      <c r="H977" s="121"/>
    </row>
    <row r="978">
      <c r="A978" s="121"/>
      <c r="B978" s="121"/>
      <c r="C978" s="121"/>
      <c r="D978" s="121"/>
      <c r="E978" s="121"/>
      <c r="F978" s="121"/>
      <c r="G978" s="121"/>
      <c r="H978" s="121"/>
    </row>
    <row r="979">
      <c r="A979" s="121"/>
      <c r="B979" s="121"/>
      <c r="C979" s="121"/>
      <c r="D979" s="121"/>
      <c r="E979" s="121"/>
      <c r="F979" s="121"/>
      <c r="G979" s="121"/>
      <c r="H979" s="121"/>
    </row>
    <row r="980">
      <c r="A980" s="121"/>
      <c r="B980" s="121"/>
      <c r="C980" s="121"/>
      <c r="D980" s="121"/>
      <c r="E980" s="121"/>
      <c r="F980" s="121"/>
      <c r="G980" s="121"/>
      <c r="H980" s="121"/>
    </row>
    <row r="981">
      <c r="A981" s="121"/>
      <c r="B981" s="121"/>
      <c r="C981" s="121"/>
      <c r="D981" s="121"/>
      <c r="E981" s="121"/>
      <c r="F981" s="121"/>
      <c r="G981" s="121"/>
      <c r="H981" s="121"/>
    </row>
    <row r="982">
      <c r="A982" s="121"/>
      <c r="B982" s="121"/>
      <c r="C982" s="121"/>
      <c r="D982" s="121"/>
      <c r="E982" s="121"/>
      <c r="F982" s="121"/>
      <c r="G982" s="121"/>
      <c r="H982" s="121"/>
    </row>
    <row r="983">
      <c r="A983" s="121"/>
      <c r="B983" s="121"/>
      <c r="C983" s="121"/>
      <c r="D983" s="121"/>
      <c r="E983" s="121"/>
      <c r="F983" s="121"/>
      <c r="G983" s="121"/>
      <c r="H983" s="121"/>
    </row>
    <row r="984">
      <c r="A984" s="121"/>
      <c r="B984" s="121"/>
      <c r="C984" s="121"/>
      <c r="D984" s="121"/>
      <c r="E984" s="121"/>
      <c r="F984" s="121"/>
      <c r="G984" s="121"/>
      <c r="H984" s="121"/>
    </row>
    <row r="985">
      <c r="A985" s="121"/>
      <c r="B985" s="121"/>
      <c r="C985" s="121"/>
      <c r="D985" s="121"/>
      <c r="E985" s="121"/>
      <c r="F985" s="121"/>
      <c r="G985" s="121"/>
      <c r="H985" s="121"/>
    </row>
    <row r="986">
      <c r="A986" s="121"/>
      <c r="B986" s="121"/>
      <c r="C986" s="121"/>
      <c r="D986" s="121"/>
      <c r="E986" s="121"/>
      <c r="F986" s="121"/>
      <c r="G986" s="121"/>
      <c r="H986" s="121"/>
    </row>
    <row r="987">
      <c r="A987" s="121"/>
      <c r="B987" s="121"/>
      <c r="C987" s="121"/>
      <c r="D987" s="121"/>
      <c r="E987" s="121"/>
      <c r="F987" s="121"/>
      <c r="G987" s="121"/>
      <c r="H987" s="121"/>
    </row>
    <row r="988">
      <c r="A988" s="121"/>
      <c r="B988" s="121"/>
      <c r="C988" s="121"/>
      <c r="D988" s="121"/>
      <c r="E988" s="121"/>
      <c r="F988" s="121"/>
      <c r="G988" s="121"/>
      <c r="H988" s="121"/>
    </row>
    <row r="989">
      <c r="A989" s="121"/>
      <c r="B989" s="121"/>
      <c r="C989" s="121"/>
      <c r="D989" s="121"/>
      <c r="E989" s="121"/>
      <c r="F989" s="121"/>
      <c r="G989" s="121"/>
      <c r="H989" s="121"/>
    </row>
    <row r="990">
      <c r="A990" s="121"/>
      <c r="B990" s="121"/>
      <c r="C990" s="121"/>
      <c r="D990" s="121"/>
      <c r="E990" s="121"/>
      <c r="F990" s="121"/>
      <c r="G990" s="121"/>
      <c r="H990" s="121"/>
    </row>
    <row r="991">
      <c r="A991" s="121"/>
      <c r="B991" s="121"/>
      <c r="C991" s="121"/>
      <c r="D991" s="121"/>
      <c r="E991" s="121"/>
      <c r="F991" s="121"/>
      <c r="G991" s="121"/>
      <c r="H991" s="121"/>
    </row>
    <row r="992">
      <c r="A992" s="121"/>
      <c r="B992" s="121"/>
      <c r="C992" s="121"/>
      <c r="D992" s="121"/>
      <c r="E992" s="121"/>
      <c r="F992" s="121"/>
      <c r="G992" s="121"/>
      <c r="H992" s="121"/>
    </row>
    <row r="993">
      <c r="A993" s="121"/>
      <c r="B993" s="121"/>
      <c r="C993" s="121"/>
      <c r="D993" s="121"/>
      <c r="E993" s="121"/>
      <c r="F993" s="121"/>
      <c r="G993" s="121"/>
      <c r="H993" s="121"/>
    </row>
    <row r="994">
      <c r="A994" s="121"/>
      <c r="B994" s="121"/>
      <c r="C994" s="121"/>
      <c r="D994" s="121"/>
      <c r="E994" s="121"/>
      <c r="F994" s="121"/>
      <c r="G994" s="121"/>
      <c r="H994" s="121"/>
    </row>
    <row r="995">
      <c r="A995" s="121"/>
      <c r="B995" s="121"/>
      <c r="C995" s="121"/>
      <c r="D995" s="121"/>
      <c r="E995" s="121"/>
      <c r="F995" s="121"/>
      <c r="G995" s="121"/>
      <c r="H995" s="121"/>
    </row>
    <row r="996">
      <c r="A996" s="121"/>
      <c r="B996" s="121"/>
      <c r="C996" s="121"/>
      <c r="D996" s="121"/>
      <c r="E996" s="121"/>
      <c r="F996" s="121"/>
      <c r="G996" s="121"/>
      <c r="H996" s="121"/>
    </row>
    <row r="997">
      <c r="A997" s="121"/>
      <c r="B997" s="121"/>
      <c r="C997" s="121"/>
      <c r="D997" s="121"/>
      <c r="E997" s="121"/>
      <c r="F997" s="121"/>
      <c r="G997" s="121"/>
      <c r="H997" s="121"/>
    </row>
    <row r="998">
      <c r="A998" s="121"/>
      <c r="B998" s="121"/>
      <c r="C998" s="121"/>
      <c r="D998" s="121"/>
      <c r="E998" s="121"/>
      <c r="F998" s="121"/>
      <c r="G998" s="121"/>
      <c r="H998" s="121"/>
    </row>
    <row r="999">
      <c r="A999" s="121"/>
      <c r="B999" s="121"/>
      <c r="C999" s="121"/>
      <c r="D999" s="121"/>
      <c r="E999" s="121"/>
      <c r="F999" s="121"/>
      <c r="G999" s="121"/>
      <c r="H999" s="121"/>
    </row>
    <row r="1000">
      <c r="A1000" s="121"/>
      <c r="B1000" s="121"/>
      <c r="C1000" s="121"/>
      <c r="D1000" s="121"/>
      <c r="E1000" s="121"/>
      <c r="F1000" s="121"/>
      <c r="G1000" s="121"/>
      <c r="H1000" s="121"/>
    </row>
  </sheetData>
  <mergeCells count="30">
    <mergeCell ref="A1:H2"/>
    <mergeCell ref="A3:B3"/>
    <mergeCell ref="C3:D3"/>
    <mergeCell ref="A4:B4"/>
    <mergeCell ref="C4:D4"/>
    <mergeCell ref="A6:H6"/>
    <mergeCell ref="B7:D7"/>
    <mergeCell ref="B9:D9"/>
    <mergeCell ref="B10:D10"/>
    <mergeCell ref="B11:D11"/>
    <mergeCell ref="A12:H12"/>
    <mergeCell ref="B13:D13"/>
    <mergeCell ref="B15:D15"/>
    <mergeCell ref="B16:D16"/>
    <mergeCell ref="B17:D17"/>
    <mergeCell ref="B18:D18"/>
    <mergeCell ref="B19:D19"/>
    <mergeCell ref="B20:D20"/>
    <mergeCell ref="B21:D21"/>
    <mergeCell ref="A22:H22"/>
    <mergeCell ref="B23:D23"/>
    <mergeCell ref="F31:H31"/>
    <mergeCell ref="F35:H35"/>
    <mergeCell ref="B25:D25"/>
    <mergeCell ref="B26:D26"/>
    <mergeCell ref="B27:D27"/>
    <mergeCell ref="B28:D28"/>
    <mergeCell ref="B29:D29"/>
    <mergeCell ref="A30:D30"/>
    <mergeCell ref="E30:H30"/>
  </mergeCells>
  <printOptions horizontalCentered="1"/>
  <pageMargins bottom="0.9" footer="0.0" header="0.0" left="0.3" right="0.3" top="1.5"/>
  <pageSetup fitToHeight="0" paperSize="9"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235"/>
    <pageSetUpPr/>
  </sheetPr>
  <sheetViews>
    <sheetView workbookViewId="0"/>
  </sheetViews>
  <sheetFormatPr customHeight="1" defaultColWidth="14.43" defaultRowHeight="15.0"/>
  <cols>
    <col customWidth="1" min="1" max="1" width="3.14"/>
    <col customWidth="1" min="2" max="2" width="1.86"/>
    <col customWidth="1" min="3" max="8" width="13.71"/>
  </cols>
  <sheetData>
    <row r="1">
      <c r="A1" s="133"/>
      <c r="B1" s="134" t="s">
        <v>17402</v>
      </c>
      <c r="C1" s="37"/>
      <c r="D1" s="37"/>
      <c r="E1" s="37"/>
      <c r="F1" s="37"/>
      <c r="G1" s="37"/>
      <c r="H1" s="31"/>
    </row>
    <row r="2">
      <c r="A2" s="133"/>
      <c r="B2" s="134" t="s">
        <v>17403</v>
      </c>
      <c r="C2" s="37"/>
      <c r="D2" s="37"/>
      <c r="E2" s="37"/>
      <c r="F2" s="37"/>
      <c r="G2" s="37"/>
      <c r="H2" s="31"/>
    </row>
    <row r="3">
      <c r="A3" s="133"/>
      <c r="B3" s="135" t="s">
        <v>17404</v>
      </c>
      <c r="C3" s="31"/>
      <c r="D3" s="135"/>
      <c r="E3" s="31"/>
      <c r="F3" s="135" t="s">
        <v>17405</v>
      </c>
      <c r="G3" s="31"/>
      <c r="H3" s="136"/>
    </row>
    <row r="4">
      <c r="A4" s="133"/>
      <c r="B4" s="133"/>
      <c r="C4" s="133"/>
      <c r="D4" s="133"/>
      <c r="E4" s="133"/>
      <c r="F4" s="133"/>
      <c r="G4" s="133"/>
      <c r="H4" s="133"/>
    </row>
    <row r="5">
      <c r="A5" s="133"/>
      <c r="B5" s="134" t="s">
        <v>17406</v>
      </c>
      <c r="C5" s="37"/>
      <c r="D5" s="37"/>
      <c r="E5" s="37"/>
      <c r="F5" s="37"/>
      <c r="G5" s="37"/>
      <c r="H5" s="31"/>
    </row>
    <row r="6">
      <c r="A6" s="133"/>
      <c r="B6" s="133"/>
      <c r="C6" s="133"/>
      <c r="D6" s="133"/>
      <c r="E6" s="133"/>
      <c r="F6" s="133"/>
      <c r="G6" s="133"/>
      <c r="H6" s="133"/>
    </row>
    <row r="7">
      <c r="A7" s="133"/>
      <c r="B7" s="137" t="s">
        <v>17407</v>
      </c>
      <c r="C7" s="37"/>
      <c r="D7" s="37"/>
      <c r="E7" s="37"/>
      <c r="F7" s="37"/>
      <c r="G7" s="37"/>
      <c r="H7" s="31"/>
    </row>
    <row r="8">
      <c r="A8" s="133"/>
      <c r="B8" s="135" t="s">
        <v>17408</v>
      </c>
      <c r="C8" s="31"/>
      <c r="D8" s="135"/>
      <c r="E8" s="31"/>
      <c r="F8" s="135" t="s">
        <v>17409</v>
      </c>
      <c r="G8" s="31"/>
      <c r="H8" s="136"/>
    </row>
    <row r="9">
      <c r="A9" s="133"/>
      <c r="B9" s="135" t="s">
        <v>17410</v>
      </c>
      <c r="C9" s="31"/>
      <c r="D9" s="135"/>
      <c r="E9" s="37"/>
      <c r="F9" s="31"/>
      <c r="G9" s="136" t="s">
        <v>17411</v>
      </c>
      <c r="H9" s="136" t="s">
        <v>17412</v>
      </c>
    </row>
    <row r="10">
      <c r="A10" s="133"/>
      <c r="B10" s="135" t="s">
        <v>17413</v>
      </c>
      <c r="C10" s="31"/>
      <c r="D10" s="135"/>
      <c r="E10" s="37"/>
      <c r="F10" s="37"/>
      <c r="G10" s="37"/>
      <c r="H10" s="31"/>
    </row>
    <row r="11">
      <c r="A11" s="133"/>
      <c r="B11" s="135" t="s">
        <v>17414</v>
      </c>
      <c r="C11" s="31"/>
      <c r="D11" s="135"/>
      <c r="E11" s="31"/>
      <c r="F11" s="135" t="s">
        <v>17415</v>
      </c>
      <c r="G11" s="31"/>
      <c r="H11" s="136"/>
    </row>
    <row r="12">
      <c r="A12" s="133"/>
      <c r="B12" s="135" t="s">
        <v>17416</v>
      </c>
      <c r="C12" s="31"/>
      <c r="D12" s="135"/>
      <c r="E12" s="31"/>
      <c r="F12" s="135" t="s">
        <v>17417</v>
      </c>
      <c r="G12" s="31"/>
      <c r="H12" s="136"/>
    </row>
    <row r="13">
      <c r="A13" s="133"/>
      <c r="B13" s="135" t="s">
        <v>17418</v>
      </c>
      <c r="C13" s="31"/>
      <c r="D13" s="135" t="s">
        <v>17419</v>
      </c>
      <c r="E13" s="31"/>
      <c r="F13" s="135" t="s">
        <v>17420</v>
      </c>
      <c r="G13" s="37"/>
      <c r="H13" s="31"/>
    </row>
    <row r="14">
      <c r="A14" s="133"/>
      <c r="B14" s="135" t="s">
        <v>17421</v>
      </c>
      <c r="C14" s="31"/>
      <c r="D14" s="135"/>
      <c r="E14" s="37"/>
      <c r="F14" s="31"/>
      <c r="G14" s="135" t="s">
        <v>17422</v>
      </c>
      <c r="H14" s="31"/>
    </row>
    <row r="15">
      <c r="A15" s="133"/>
      <c r="B15" s="133"/>
      <c r="C15" s="133"/>
      <c r="D15" s="133"/>
      <c r="E15" s="133"/>
      <c r="F15" s="133"/>
      <c r="G15" s="133"/>
      <c r="H15" s="133"/>
    </row>
    <row r="16">
      <c r="A16" s="133"/>
      <c r="B16" s="137" t="s">
        <v>17423</v>
      </c>
      <c r="C16" s="37"/>
      <c r="D16" s="37"/>
      <c r="E16" s="37"/>
      <c r="F16" s="37"/>
      <c r="G16" s="37"/>
      <c r="H16" s="31"/>
    </row>
    <row r="17">
      <c r="A17" s="133"/>
      <c r="B17" s="135" t="s">
        <v>17424</v>
      </c>
      <c r="C17" s="37"/>
      <c r="D17" s="37"/>
      <c r="E17" s="37"/>
      <c r="F17" s="37"/>
      <c r="G17" s="37"/>
      <c r="H17" s="31"/>
    </row>
    <row r="18">
      <c r="A18" s="133"/>
      <c r="B18" s="135" t="s">
        <v>17425</v>
      </c>
      <c r="C18" s="37"/>
      <c r="D18" s="37"/>
      <c r="E18" s="37"/>
      <c r="F18" s="37"/>
      <c r="G18" s="37"/>
      <c r="H18" s="31"/>
    </row>
    <row r="19">
      <c r="A19" s="133"/>
      <c r="B19" s="135" t="s">
        <v>17426</v>
      </c>
      <c r="C19" s="37"/>
      <c r="D19" s="37"/>
      <c r="E19" s="37"/>
      <c r="F19" s="37"/>
      <c r="G19" s="37"/>
      <c r="H19" s="31"/>
    </row>
    <row r="20">
      <c r="A20" s="133"/>
      <c r="B20" s="135" t="s">
        <v>17427</v>
      </c>
      <c r="C20" s="37"/>
      <c r="D20" s="37"/>
      <c r="E20" s="37"/>
      <c r="F20" s="37"/>
      <c r="G20" s="37"/>
      <c r="H20" s="31"/>
    </row>
    <row r="21">
      <c r="A21" s="133"/>
      <c r="B21" s="135" t="s">
        <v>17428</v>
      </c>
      <c r="C21" s="37"/>
      <c r="D21" s="37"/>
      <c r="E21" s="37"/>
      <c r="F21" s="37"/>
      <c r="G21" s="37"/>
      <c r="H21" s="31"/>
    </row>
    <row r="22">
      <c r="A22" s="133"/>
      <c r="B22" s="135" t="s">
        <v>17429</v>
      </c>
      <c r="C22" s="37"/>
      <c r="D22" s="37"/>
      <c r="E22" s="37"/>
      <c r="F22" s="37"/>
      <c r="G22" s="37"/>
      <c r="H22" s="31"/>
    </row>
    <row r="23">
      <c r="A23" s="133"/>
      <c r="B23" s="135" t="s">
        <v>17430</v>
      </c>
      <c r="C23" s="37"/>
      <c r="D23" s="37"/>
      <c r="E23" s="37"/>
      <c r="F23" s="37"/>
      <c r="G23" s="37"/>
      <c r="H23" s="31"/>
    </row>
    <row r="24">
      <c r="A24" s="133"/>
      <c r="B24" s="135" t="s">
        <v>17431</v>
      </c>
      <c r="C24" s="37"/>
      <c r="D24" s="31"/>
      <c r="E24" s="135" t="s">
        <v>17432</v>
      </c>
      <c r="F24" s="37"/>
      <c r="G24" s="31"/>
      <c r="H24" s="138" t="s">
        <v>17433</v>
      </c>
    </row>
    <row r="25">
      <c r="A25" s="133"/>
      <c r="B25" s="133"/>
      <c r="C25" s="133"/>
      <c r="D25" s="133"/>
      <c r="E25" s="133"/>
      <c r="F25" s="133"/>
      <c r="G25" s="133"/>
      <c r="H25" s="133"/>
    </row>
    <row r="26">
      <c r="A26" s="133"/>
      <c r="B26" s="137" t="s">
        <v>17434</v>
      </c>
      <c r="C26" s="37"/>
      <c r="D26" s="37"/>
      <c r="E26" s="37"/>
      <c r="F26" s="37"/>
      <c r="G26" s="37"/>
      <c r="H26" s="31"/>
    </row>
    <row r="27">
      <c r="A27" s="133"/>
      <c r="B27" s="135" t="s">
        <v>17435</v>
      </c>
      <c r="C27" s="37"/>
      <c r="D27" s="31"/>
      <c r="E27" s="139" t="s">
        <v>17436</v>
      </c>
      <c r="F27" s="37"/>
      <c r="G27" s="37"/>
      <c r="H27" s="31"/>
    </row>
    <row r="28">
      <c r="A28" s="133"/>
      <c r="B28" s="136" t="s">
        <v>17437</v>
      </c>
      <c r="C28" s="139" t="s">
        <v>17438</v>
      </c>
      <c r="D28" s="37"/>
      <c r="E28" s="37"/>
      <c r="F28" s="37"/>
      <c r="G28" s="31"/>
      <c r="H28" s="140" t="s">
        <v>17439</v>
      </c>
    </row>
    <row r="29">
      <c r="A29" s="133"/>
      <c r="B29" s="135" t="s">
        <v>17440</v>
      </c>
      <c r="C29" s="31"/>
      <c r="D29" s="139">
        <v>9.426684047E9</v>
      </c>
      <c r="E29" s="31"/>
      <c r="F29" s="135" t="s">
        <v>17441</v>
      </c>
      <c r="G29" s="31"/>
      <c r="H29" s="136"/>
    </row>
    <row r="30">
      <c r="A30" s="133"/>
      <c r="B30" s="135" t="s">
        <v>17442</v>
      </c>
      <c r="C30" s="31"/>
      <c r="D30" s="139">
        <v>9.426684047E9</v>
      </c>
      <c r="E30" s="31"/>
      <c r="F30" s="135" t="s">
        <v>17443</v>
      </c>
      <c r="G30" s="31"/>
      <c r="H30" s="140" t="s">
        <v>17444</v>
      </c>
    </row>
    <row r="31">
      <c r="A31" s="133"/>
      <c r="B31" s="135" t="s">
        <v>17445</v>
      </c>
      <c r="C31" s="31"/>
      <c r="D31" s="135" t="s">
        <v>17446</v>
      </c>
      <c r="E31" s="31"/>
      <c r="F31" s="135" t="s">
        <v>17447</v>
      </c>
      <c r="G31" s="37"/>
      <c r="H31" s="31"/>
    </row>
    <row r="32">
      <c r="A32" s="133"/>
      <c r="B32" s="135" t="s">
        <v>17448</v>
      </c>
      <c r="C32" s="31"/>
      <c r="D32" s="135" t="s">
        <v>17449</v>
      </c>
      <c r="E32" s="37"/>
      <c r="F32" s="31"/>
      <c r="G32" s="135" t="s">
        <v>17450</v>
      </c>
      <c r="H32" s="31"/>
    </row>
    <row r="33">
      <c r="A33" s="133"/>
      <c r="B33" s="135" t="s">
        <v>17451</v>
      </c>
      <c r="C33" s="31"/>
      <c r="D33" s="136" t="s">
        <v>17419</v>
      </c>
      <c r="E33" s="135" t="s">
        <v>17452</v>
      </c>
      <c r="F33" s="31"/>
      <c r="G33" s="135"/>
      <c r="H33" s="31"/>
    </row>
    <row r="34">
      <c r="A34" s="133"/>
      <c r="B34" s="133"/>
      <c r="C34" s="133"/>
      <c r="D34" s="133"/>
      <c r="E34" s="133"/>
      <c r="F34" s="133"/>
      <c r="G34" s="133"/>
      <c r="H34" s="133"/>
    </row>
    <row r="35">
      <c r="A35" s="133"/>
      <c r="B35" s="137" t="s">
        <v>17453</v>
      </c>
      <c r="C35" s="37"/>
      <c r="D35" s="37"/>
      <c r="E35" s="37"/>
      <c r="F35" s="37"/>
      <c r="G35" s="37"/>
      <c r="H35" s="31"/>
    </row>
    <row r="36">
      <c r="A36" s="133"/>
      <c r="B36" s="135" t="s">
        <v>17454</v>
      </c>
      <c r="C36" s="37"/>
      <c r="D36" s="31"/>
      <c r="E36" s="135"/>
      <c r="F36" s="37"/>
      <c r="G36" s="37"/>
      <c r="H36" s="31"/>
    </row>
    <row r="37">
      <c r="A37" s="133"/>
      <c r="B37" s="135" t="s">
        <v>17455</v>
      </c>
      <c r="C37" s="37"/>
      <c r="D37" s="31"/>
      <c r="E37" s="135"/>
      <c r="F37" s="37"/>
      <c r="G37" s="37"/>
      <c r="H37" s="31"/>
    </row>
    <row r="38">
      <c r="A38" s="133"/>
      <c r="B38" s="135" t="s">
        <v>17456</v>
      </c>
      <c r="C38" s="37"/>
      <c r="D38" s="31"/>
      <c r="E38" s="135"/>
      <c r="F38" s="37"/>
      <c r="G38" s="37"/>
      <c r="H38" s="31"/>
    </row>
    <row r="39">
      <c r="A39" s="133"/>
      <c r="B39" s="135" t="s">
        <v>17457</v>
      </c>
      <c r="C39" s="31"/>
      <c r="D39" s="135"/>
      <c r="E39" s="31"/>
      <c r="F39" s="135" t="s">
        <v>17458</v>
      </c>
      <c r="G39" s="31"/>
      <c r="H39" s="136"/>
    </row>
    <row r="40">
      <c r="A40" s="133"/>
      <c r="B40" s="135" t="s">
        <v>17459</v>
      </c>
      <c r="C40" s="37"/>
      <c r="D40" s="31"/>
      <c r="E40" s="135"/>
      <c r="F40" s="37"/>
      <c r="G40" s="37"/>
      <c r="H40" s="31"/>
    </row>
    <row r="41">
      <c r="A41" s="133"/>
      <c r="B41" s="135" t="s">
        <v>17460</v>
      </c>
      <c r="C41" s="37"/>
      <c r="D41" s="31"/>
      <c r="E41" s="135"/>
      <c r="F41" s="37"/>
      <c r="G41" s="37"/>
      <c r="H41" s="31"/>
    </row>
    <row r="42">
      <c r="A42" s="133"/>
      <c r="B42" s="135" t="s">
        <v>17461</v>
      </c>
      <c r="C42" s="31"/>
      <c r="D42" s="136" t="s">
        <v>17462</v>
      </c>
      <c r="E42" s="133"/>
      <c r="F42" s="136" t="s">
        <v>17463</v>
      </c>
      <c r="G42" s="133"/>
      <c r="H42" s="136" t="s">
        <v>17464</v>
      </c>
    </row>
    <row r="43">
      <c r="A43" s="133"/>
      <c r="B43" s="135" t="s">
        <v>17465</v>
      </c>
      <c r="C43" s="31"/>
      <c r="D43" s="136" t="s">
        <v>17419</v>
      </c>
      <c r="E43" s="135" t="s">
        <v>17466</v>
      </c>
      <c r="F43" s="31"/>
      <c r="G43" s="135" t="s">
        <v>17467</v>
      </c>
      <c r="H43" s="31"/>
    </row>
    <row r="44">
      <c r="A44" s="133"/>
      <c r="B44" s="135" t="s">
        <v>17468</v>
      </c>
      <c r="C44" s="37"/>
      <c r="D44" s="31"/>
      <c r="E44" s="136" t="s">
        <v>17419</v>
      </c>
      <c r="F44" s="135" t="s">
        <v>17469</v>
      </c>
      <c r="G44" s="37"/>
      <c r="H44" s="31"/>
    </row>
    <row r="45">
      <c r="A45" s="133"/>
      <c r="B45" s="135" t="s">
        <v>17470</v>
      </c>
      <c r="C45" s="37"/>
      <c r="D45" s="37"/>
      <c r="E45" s="37"/>
      <c r="F45" s="37"/>
      <c r="G45" s="37"/>
      <c r="H45" s="31"/>
    </row>
    <row r="46">
      <c r="A46" s="133"/>
      <c r="B46" s="133"/>
      <c r="C46" s="133"/>
      <c r="D46" s="133"/>
      <c r="E46" s="133"/>
      <c r="F46" s="133"/>
      <c r="G46" s="133"/>
      <c r="H46" s="133"/>
    </row>
    <row r="47">
      <c r="A47" s="133"/>
      <c r="B47" s="141" t="s">
        <v>17471</v>
      </c>
      <c r="C47" s="37"/>
      <c r="D47" s="37"/>
      <c r="E47" s="37"/>
      <c r="F47" s="37"/>
      <c r="G47" s="37"/>
      <c r="H47" s="31"/>
    </row>
    <row r="48">
      <c r="A48" s="133"/>
      <c r="B48" s="142" t="s">
        <v>17472</v>
      </c>
      <c r="C48" s="134" t="s">
        <v>17473</v>
      </c>
      <c r="D48" s="37"/>
      <c r="E48" s="37"/>
      <c r="F48" s="37"/>
      <c r="G48" s="31"/>
      <c r="H48" s="142" t="s">
        <v>17474</v>
      </c>
    </row>
    <row r="49">
      <c r="A49" s="133"/>
      <c r="B49" s="138">
        <v>1.0</v>
      </c>
      <c r="C49" s="135" t="s">
        <v>17475</v>
      </c>
      <c r="D49" s="37"/>
      <c r="E49" s="37"/>
      <c r="F49" s="37"/>
      <c r="G49" s="31"/>
      <c r="H49" s="136"/>
    </row>
    <row r="50">
      <c r="A50" s="133"/>
      <c r="B50" s="138">
        <v>2.0</v>
      </c>
      <c r="C50" s="135" t="s">
        <v>17476</v>
      </c>
      <c r="D50" s="37"/>
      <c r="E50" s="37"/>
      <c r="F50" s="37"/>
      <c r="G50" s="31"/>
      <c r="H50" s="136"/>
    </row>
    <row r="51">
      <c r="A51" s="133"/>
      <c r="B51" s="138">
        <v>3.0</v>
      </c>
      <c r="C51" s="135" t="s">
        <v>17477</v>
      </c>
      <c r="D51" s="37"/>
      <c r="E51" s="37"/>
      <c r="F51" s="37"/>
      <c r="G51" s="31"/>
      <c r="H51" s="136"/>
    </row>
    <row r="52">
      <c r="A52" s="133"/>
      <c r="B52" s="138">
        <v>4.0</v>
      </c>
      <c r="C52" s="135" t="s">
        <v>17478</v>
      </c>
      <c r="D52" s="37"/>
      <c r="E52" s="37"/>
      <c r="F52" s="37"/>
      <c r="G52" s="31"/>
      <c r="H52" s="136"/>
    </row>
    <row r="53">
      <c r="A53" s="133"/>
      <c r="B53" s="138">
        <v>5.0</v>
      </c>
      <c r="C53" s="135" t="s">
        <v>17479</v>
      </c>
      <c r="D53" s="37"/>
      <c r="E53" s="37"/>
      <c r="F53" s="37"/>
      <c r="G53" s="31"/>
      <c r="H53" s="136"/>
    </row>
    <row r="54">
      <c r="A54" s="133"/>
      <c r="B54" s="138">
        <v>6.0</v>
      </c>
      <c r="C54" s="135" t="s">
        <v>17480</v>
      </c>
      <c r="D54" s="37"/>
      <c r="E54" s="37"/>
      <c r="F54" s="37"/>
      <c r="G54" s="31"/>
      <c r="H54" s="136"/>
    </row>
    <row r="55">
      <c r="A55" s="133"/>
      <c r="B55" s="138">
        <v>7.0</v>
      </c>
      <c r="C55" s="135" t="s">
        <v>17481</v>
      </c>
      <c r="D55" s="37"/>
      <c r="E55" s="37"/>
      <c r="F55" s="37"/>
      <c r="G55" s="31"/>
      <c r="H55" s="136"/>
    </row>
    <row r="56">
      <c r="A56" s="133"/>
      <c r="B56" s="138">
        <v>8.0</v>
      </c>
      <c r="C56" s="135" t="s">
        <v>17482</v>
      </c>
      <c r="D56" s="37"/>
      <c r="E56" s="37"/>
      <c r="F56" s="37"/>
      <c r="G56" s="31"/>
      <c r="H56" s="136"/>
    </row>
    <row r="57">
      <c r="A57" s="133"/>
      <c r="B57" s="138">
        <v>9.0</v>
      </c>
      <c r="C57" s="135" t="s">
        <v>17483</v>
      </c>
      <c r="D57" s="37"/>
      <c r="E57" s="37"/>
      <c r="F57" s="37"/>
      <c r="G57" s="31"/>
      <c r="H57" s="136"/>
    </row>
    <row r="58">
      <c r="A58" s="133"/>
      <c r="B58" s="138">
        <v>10.0</v>
      </c>
      <c r="C58" s="135" t="s">
        <v>17484</v>
      </c>
      <c r="D58" s="37"/>
      <c r="E58" s="37"/>
      <c r="F58" s="37"/>
      <c r="G58" s="31"/>
      <c r="H58" s="136"/>
    </row>
    <row r="59">
      <c r="A59" s="133"/>
      <c r="B59" s="143" t="s">
        <v>17485</v>
      </c>
      <c r="C59" s="37"/>
      <c r="D59" s="37"/>
      <c r="E59" s="37"/>
      <c r="F59" s="37"/>
      <c r="G59" s="37"/>
      <c r="H59" s="31"/>
    </row>
    <row r="60">
      <c r="A60" s="133"/>
      <c r="B60" s="135" t="s">
        <v>17486</v>
      </c>
      <c r="C60" s="37"/>
      <c r="D60" s="37"/>
      <c r="E60" s="37"/>
      <c r="F60" s="37"/>
      <c r="G60" s="37"/>
      <c r="H60" s="31"/>
    </row>
    <row r="61">
      <c r="A61" s="133"/>
      <c r="B61" s="133"/>
      <c r="C61" s="133"/>
      <c r="D61" s="133"/>
      <c r="E61" s="133"/>
      <c r="F61" s="133"/>
      <c r="G61" s="133"/>
      <c r="H61" s="133"/>
    </row>
    <row r="62">
      <c r="A62" s="133"/>
      <c r="B62" s="137" t="s">
        <v>17487</v>
      </c>
      <c r="C62" s="37"/>
      <c r="D62" s="37"/>
      <c r="E62" s="37"/>
      <c r="F62" s="37"/>
      <c r="G62" s="37"/>
      <c r="H62" s="31"/>
    </row>
    <row r="63">
      <c r="A63" s="133"/>
      <c r="B63" s="135" t="s">
        <v>17488</v>
      </c>
      <c r="C63" s="31"/>
      <c r="D63" s="139" t="s">
        <v>17489</v>
      </c>
      <c r="E63" s="37"/>
      <c r="F63" s="31"/>
      <c r="G63" s="135" t="s">
        <v>17490</v>
      </c>
      <c r="H63" s="31"/>
    </row>
    <row r="64">
      <c r="A64" s="133"/>
      <c r="B64" s="135" t="s">
        <v>17491</v>
      </c>
      <c r="C64" s="31"/>
      <c r="D64" s="139" t="s">
        <v>17492</v>
      </c>
      <c r="E64" s="37"/>
      <c r="F64" s="31"/>
      <c r="G64" s="135" t="s">
        <v>17493</v>
      </c>
      <c r="H64" s="31"/>
    </row>
    <row r="65">
      <c r="A65" s="133"/>
      <c r="B65" s="135" t="s">
        <v>17494</v>
      </c>
      <c r="C65" s="31"/>
      <c r="D65" s="135"/>
      <c r="E65" s="37"/>
      <c r="F65" s="31"/>
      <c r="G65" s="135" t="s">
        <v>17495</v>
      </c>
      <c r="H65" s="31"/>
    </row>
    <row r="66">
      <c r="A66" s="133"/>
      <c r="B66" s="135" t="s">
        <v>17496</v>
      </c>
      <c r="C66" s="31"/>
      <c r="D66" s="135"/>
      <c r="E66" s="37"/>
      <c r="F66" s="37"/>
      <c r="G66" s="37"/>
      <c r="H66" s="31"/>
    </row>
    <row r="67">
      <c r="A67" s="133"/>
      <c r="B67" s="144" t="s">
        <v>17497</v>
      </c>
      <c r="C67" s="37"/>
      <c r="D67" s="37"/>
      <c r="E67" s="31"/>
      <c r="F67" s="135"/>
      <c r="G67" s="37"/>
      <c r="H67" s="31"/>
    </row>
    <row r="68">
      <c r="A68" s="133"/>
      <c r="B68" s="133"/>
      <c r="C68" s="133"/>
      <c r="D68" s="133"/>
      <c r="E68" s="133"/>
      <c r="F68" s="133"/>
      <c r="G68" s="133"/>
      <c r="H68" s="133"/>
    </row>
    <row r="69">
      <c r="A69" s="133"/>
      <c r="B69" s="144" t="s">
        <v>17498</v>
      </c>
      <c r="C69" s="37"/>
      <c r="D69" s="37"/>
      <c r="E69" s="37"/>
      <c r="F69" s="37"/>
      <c r="G69" s="37"/>
      <c r="H69" s="31"/>
    </row>
    <row r="70">
      <c r="A70" s="133"/>
      <c r="B70" s="145"/>
      <c r="C70" s="145"/>
      <c r="D70" s="145"/>
      <c r="E70" s="145"/>
      <c r="F70" s="145"/>
      <c r="G70" s="145"/>
      <c r="H70" s="145"/>
    </row>
    <row r="71">
      <c r="A71" s="133"/>
      <c r="B71" s="141" t="s">
        <v>17499</v>
      </c>
      <c r="C71" s="37"/>
      <c r="D71" s="37"/>
      <c r="E71" s="37"/>
      <c r="F71" s="37"/>
      <c r="G71" s="37"/>
      <c r="H71" s="31"/>
    </row>
    <row r="72">
      <c r="A72" s="133"/>
      <c r="B72" s="146" t="s">
        <v>17500</v>
      </c>
      <c r="C72" s="37"/>
      <c r="D72" s="37"/>
      <c r="E72" s="37"/>
      <c r="F72" s="37"/>
      <c r="G72" s="37"/>
      <c r="H72" s="31"/>
    </row>
    <row r="73">
      <c r="A73" s="133"/>
      <c r="B73" s="135" t="s">
        <v>17501</v>
      </c>
      <c r="C73" s="37"/>
      <c r="D73" s="37"/>
      <c r="E73" s="37"/>
      <c r="F73" s="37"/>
      <c r="G73" s="37"/>
      <c r="H73" s="31"/>
    </row>
    <row r="74">
      <c r="A74" s="133"/>
      <c r="B74" s="135" t="s">
        <v>17502</v>
      </c>
      <c r="C74" s="37"/>
      <c r="D74" s="37"/>
      <c r="E74" s="37"/>
      <c r="F74" s="37"/>
      <c r="G74" s="37"/>
      <c r="H74" s="31"/>
    </row>
    <row r="75">
      <c r="A75" s="133"/>
      <c r="B75" s="135" t="s">
        <v>17503</v>
      </c>
      <c r="C75" s="37"/>
      <c r="D75" s="37"/>
      <c r="E75" s="37"/>
      <c r="F75" s="37"/>
      <c r="G75" s="37"/>
      <c r="H75" s="31"/>
    </row>
    <row r="76">
      <c r="A76" s="133"/>
      <c r="B76" s="135" t="s">
        <v>17504</v>
      </c>
      <c r="C76" s="37"/>
      <c r="D76" s="37"/>
      <c r="E76" s="37"/>
      <c r="F76" s="37"/>
      <c r="G76" s="37"/>
      <c r="H76" s="31"/>
    </row>
    <row r="77">
      <c r="A77" s="133"/>
      <c r="B77" s="135" t="s">
        <v>17505</v>
      </c>
      <c r="C77" s="37"/>
      <c r="D77" s="37"/>
      <c r="E77" s="37"/>
      <c r="F77" s="37"/>
      <c r="G77" s="37"/>
      <c r="H77" s="31"/>
    </row>
    <row r="78">
      <c r="A78" s="133"/>
      <c r="B78" s="135" t="s">
        <v>17506</v>
      </c>
      <c r="C78" s="37"/>
      <c r="D78" s="37"/>
      <c r="E78" s="37"/>
      <c r="F78" s="37"/>
      <c r="G78" s="37"/>
      <c r="H78" s="31"/>
    </row>
    <row r="79">
      <c r="A79" s="133"/>
      <c r="B79" s="135" t="s">
        <v>17507</v>
      </c>
      <c r="C79" s="37"/>
      <c r="D79" s="37"/>
      <c r="E79" s="37"/>
      <c r="F79" s="37"/>
      <c r="G79" s="37"/>
      <c r="H79" s="31"/>
    </row>
    <row r="80">
      <c r="A80" s="133"/>
      <c r="B80" s="135" t="s">
        <v>17508</v>
      </c>
      <c r="C80" s="31"/>
      <c r="D80" s="135"/>
      <c r="E80" s="37"/>
      <c r="F80" s="31"/>
      <c r="G80" s="135" t="s">
        <v>17509</v>
      </c>
      <c r="H80" s="31"/>
    </row>
    <row r="81">
      <c r="A81" s="133"/>
      <c r="B81" s="144" t="s">
        <v>17510</v>
      </c>
      <c r="C81" s="37"/>
      <c r="D81" s="37"/>
      <c r="E81" s="31"/>
      <c r="F81" s="135"/>
      <c r="G81" s="37"/>
      <c r="H81" s="31"/>
    </row>
    <row r="82">
      <c r="A82" s="133"/>
      <c r="B82" s="133"/>
      <c r="C82" s="133"/>
      <c r="D82" s="133"/>
      <c r="E82" s="133"/>
      <c r="F82" s="133"/>
      <c r="G82" s="133"/>
      <c r="H82" s="133"/>
    </row>
    <row r="83">
      <c r="A83" s="133"/>
      <c r="B83" s="141" t="s">
        <v>17511</v>
      </c>
      <c r="C83" s="37"/>
      <c r="D83" s="37"/>
      <c r="E83" s="37"/>
      <c r="F83" s="37"/>
      <c r="G83" s="37"/>
      <c r="H83" s="31"/>
    </row>
    <row r="84">
      <c r="A84" s="133"/>
      <c r="B84" s="135" t="s">
        <v>17512</v>
      </c>
      <c r="C84" s="31"/>
      <c r="D84" s="135"/>
      <c r="E84" s="37"/>
      <c r="F84" s="31"/>
      <c r="G84" s="135" t="s">
        <v>17513</v>
      </c>
      <c r="H84" s="31"/>
    </row>
    <row r="85">
      <c r="A85" s="133"/>
      <c r="B85" s="146" t="s">
        <v>17514</v>
      </c>
      <c r="C85" s="31"/>
      <c r="D85" s="146"/>
      <c r="E85" s="31"/>
      <c r="F85" s="146" t="s">
        <v>17515</v>
      </c>
      <c r="G85" s="31"/>
      <c r="H85" s="147"/>
    </row>
    <row r="86">
      <c r="A86" s="133"/>
      <c r="B86" s="135" t="s">
        <v>17516</v>
      </c>
      <c r="C86" s="31"/>
      <c r="D86" s="135" t="s">
        <v>17517</v>
      </c>
      <c r="E86" s="31"/>
      <c r="F86" s="135" t="s">
        <v>17518</v>
      </c>
      <c r="G86" s="31"/>
      <c r="H86" s="136" t="s">
        <v>17419</v>
      </c>
    </row>
    <row r="87">
      <c r="A87" s="133"/>
      <c r="B87" s="135" t="s">
        <v>17519</v>
      </c>
      <c r="C87" s="31"/>
      <c r="D87" s="135"/>
      <c r="E87" s="37"/>
      <c r="F87" s="31"/>
      <c r="G87" s="135" t="s">
        <v>17520</v>
      </c>
      <c r="H87" s="31"/>
    </row>
    <row r="88">
      <c r="A88" s="133"/>
      <c r="B88" s="135" t="s">
        <v>17521</v>
      </c>
      <c r="C88" s="31"/>
      <c r="D88" s="135"/>
      <c r="E88" s="37"/>
      <c r="F88" s="31"/>
      <c r="G88" s="135" t="s">
        <v>17522</v>
      </c>
      <c r="H88" s="31"/>
    </row>
    <row r="89">
      <c r="A89" s="133"/>
      <c r="B89" s="144" t="s">
        <v>17523</v>
      </c>
      <c r="C89" s="31"/>
      <c r="D89" s="144" t="s">
        <v>17524</v>
      </c>
      <c r="E89" s="31"/>
      <c r="F89" s="144" t="s">
        <v>17525</v>
      </c>
      <c r="G89" s="31"/>
      <c r="H89" s="138" t="s">
        <v>17526</v>
      </c>
    </row>
    <row r="90">
      <c r="A90" s="133"/>
      <c r="B90" s="146" t="s">
        <v>17527</v>
      </c>
      <c r="C90" s="37"/>
      <c r="D90" s="31"/>
      <c r="E90" s="146"/>
      <c r="F90" s="37"/>
      <c r="G90" s="37"/>
      <c r="H90" s="31"/>
    </row>
    <row r="91">
      <c r="A91" s="133"/>
      <c r="B91" s="135" t="s">
        <v>17528</v>
      </c>
      <c r="C91" s="31"/>
      <c r="D91" s="135"/>
      <c r="E91" s="37"/>
      <c r="F91" s="37"/>
      <c r="G91" s="37"/>
      <c r="H91" s="31"/>
    </row>
    <row r="92">
      <c r="A92" s="133"/>
      <c r="B92" s="135" t="s">
        <v>17529</v>
      </c>
      <c r="C92" s="31"/>
      <c r="D92" s="135"/>
      <c r="E92" s="31"/>
      <c r="F92" s="135" t="s">
        <v>17509</v>
      </c>
      <c r="G92" s="31"/>
      <c r="H92" s="136"/>
    </row>
    <row r="93">
      <c r="A93" s="133"/>
      <c r="B93" s="144" t="s">
        <v>17530</v>
      </c>
      <c r="C93" s="37"/>
      <c r="D93" s="37"/>
      <c r="E93" s="31"/>
      <c r="F93" s="135"/>
      <c r="G93" s="37"/>
      <c r="H93" s="31"/>
    </row>
    <row r="94">
      <c r="A94" s="133"/>
      <c r="B94" s="133"/>
      <c r="C94" s="133"/>
      <c r="D94" s="133"/>
      <c r="E94" s="133"/>
      <c r="F94" s="133"/>
      <c r="G94" s="133"/>
      <c r="H94" s="133"/>
    </row>
    <row r="95">
      <c r="A95" s="133"/>
      <c r="B95" s="135" t="s">
        <v>17531</v>
      </c>
      <c r="C95" s="37"/>
      <c r="D95" s="37"/>
      <c r="E95" s="37"/>
      <c r="F95" s="37"/>
      <c r="G95" s="37"/>
      <c r="H95" s="31"/>
    </row>
    <row r="96">
      <c r="A96" s="133"/>
      <c r="B96" s="146" t="s">
        <v>17532</v>
      </c>
      <c r="C96" s="37"/>
      <c r="D96" s="37"/>
      <c r="E96" s="37"/>
      <c r="F96" s="37"/>
      <c r="G96" s="37"/>
      <c r="H96" s="31"/>
    </row>
    <row r="97">
      <c r="A97" s="133"/>
      <c r="B97" s="135" t="s">
        <v>17533</v>
      </c>
      <c r="C97" s="37"/>
      <c r="D97" s="37"/>
      <c r="E97" s="37"/>
      <c r="F97" s="37"/>
      <c r="G97" s="37"/>
      <c r="H97" s="31"/>
    </row>
    <row r="98">
      <c r="A98" s="133"/>
      <c r="B98" s="135" t="s">
        <v>17534</v>
      </c>
      <c r="C98" s="37"/>
      <c r="D98" s="37"/>
      <c r="E98" s="37"/>
      <c r="F98" s="37"/>
      <c r="G98" s="37"/>
      <c r="H98" s="31"/>
    </row>
    <row r="99">
      <c r="A99" s="133"/>
      <c r="B99" s="144" t="s">
        <v>17535</v>
      </c>
      <c r="C99" s="37"/>
      <c r="D99" s="37"/>
      <c r="E99" s="37"/>
      <c r="F99" s="37"/>
      <c r="G99" s="37"/>
      <c r="H99" s="31"/>
    </row>
    <row r="100">
      <c r="A100" s="133"/>
      <c r="B100" s="133"/>
      <c r="C100" s="133"/>
      <c r="D100" s="133"/>
      <c r="E100" s="133"/>
      <c r="F100" s="133"/>
      <c r="G100" s="133"/>
      <c r="H100" s="133"/>
    </row>
    <row r="101">
      <c r="A101" s="133"/>
      <c r="B101" s="133"/>
      <c r="C101" s="133"/>
      <c r="D101" s="133"/>
      <c r="E101" s="133"/>
      <c r="F101" s="133"/>
      <c r="G101" s="133"/>
      <c r="H101" s="133"/>
    </row>
    <row r="102">
      <c r="A102" s="133"/>
      <c r="B102" s="133"/>
      <c r="C102" s="133"/>
      <c r="D102" s="133"/>
      <c r="E102" s="133"/>
      <c r="F102" s="133"/>
      <c r="G102" s="133"/>
      <c r="H102" s="133"/>
    </row>
    <row r="103">
      <c r="A103" s="133"/>
      <c r="B103" s="145"/>
      <c r="C103" s="145"/>
      <c r="D103" s="145"/>
      <c r="E103" s="145"/>
      <c r="F103" s="145"/>
      <c r="G103" s="145"/>
      <c r="H103" s="145"/>
    </row>
    <row r="104">
      <c r="A104" s="133"/>
      <c r="B104" s="133"/>
      <c r="C104" s="133"/>
      <c r="D104" s="133"/>
      <c r="E104" s="133"/>
      <c r="F104" s="133"/>
      <c r="G104" s="133"/>
      <c r="H104" s="133"/>
    </row>
    <row r="105">
      <c r="A105" s="133"/>
      <c r="B105" s="133"/>
      <c r="C105" s="133"/>
      <c r="D105" s="133"/>
      <c r="E105" s="133"/>
      <c r="F105" s="133"/>
      <c r="G105" s="133"/>
      <c r="H105" s="133"/>
    </row>
    <row r="106">
      <c r="A106" s="133"/>
      <c r="B106" s="133"/>
      <c r="C106" s="133"/>
      <c r="D106" s="133"/>
      <c r="E106" s="133"/>
      <c r="F106" s="133"/>
      <c r="G106" s="133"/>
      <c r="H106" s="133"/>
    </row>
    <row r="107">
      <c r="A107" s="133"/>
      <c r="B107" s="133"/>
      <c r="C107" s="133"/>
      <c r="D107" s="133"/>
      <c r="E107" s="133"/>
      <c r="F107" s="133"/>
      <c r="G107" s="133"/>
      <c r="H107" s="133"/>
    </row>
    <row r="108">
      <c r="A108" s="133"/>
      <c r="B108" s="133"/>
      <c r="C108" s="133"/>
      <c r="D108" s="133"/>
      <c r="E108" s="133"/>
      <c r="F108" s="133"/>
      <c r="G108" s="133"/>
      <c r="H108" s="133"/>
    </row>
    <row r="109">
      <c r="A109" s="133"/>
      <c r="B109" s="133"/>
      <c r="C109" s="133"/>
      <c r="D109" s="133"/>
      <c r="E109" s="133"/>
      <c r="F109" s="133"/>
      <c r="G109" s="133"/>
      <c r="H109" s="133"/>
    </row>
    <row r="110">
      <c r="A110" s="133"/>
      <c r="B110" s="133"/>
      <c r="C110" s="133"/>
      <c r="D110" s="133"/>
      <c r="E110" s="133"/>
      <c r="F110" s="133"/>
      <c r="G110" s="133"/>
      <c r="H110" s="133"/>
    </row>
  </sheetData>
  <mergeCells count="152">
    <mergeCell ref="D30:E30"/>
    <mergeCell ref="F30:G30"/>
    <mergeCell ref="B27:D27"/>
    <mergeCell ref="E27:H27"/>
    <mergeCell ref="C28:G28"/>
    <mergeCell ref="B29:C29"/>
    <mergeCell ref="D29:E29"/>
    <mergeCell ref="F29:G29"/>
    <mergeCell ref="B30:C30"/>
    <mergeCell ref="E33:F33"/>
    <mergeCell ref="G33:H33"/>
    <mergeCell ref="B31:C31"/>
    <mergeCell ref="D31:E31"/>
    <mergeCell ref="F31:H31"/>
    <mergeCell ref="B32:C32"/>
    <mergeCell ref="D32:F32"/>
    <mergeCell ref="G32:H32"/>
    <mergeCell ref="B33:C33"/>
    <mergeCell ref="B35:H35"/>
    <mergeCell ref="B36:D36"/>
    <mergeCell ref="E36:H36"/>
    <mergeCell ref="B37:D37"/>
    <mergeCell ref="E37:H37"/>
    <mergeCell ref="B38:D38"/>
    <mergeCell ref="E38:H38"/>
    <mergeCell ref="B39:C39"/>
    <mergeCell ref="D39:E39"/>
    <mergeCell ref="F39:G39"/>
    <mergeCell ref="B40:D40"/>
    <mergeCell ref="E40:H40"/>
    <mergeCell ref="B41:D41"/>
    <mergeCell ref="E41:H41"/>
    <mergeCell ref="B1:H1"/>
    <mergeCell ref="B2:H2"/>
    <mergeCell ref="B3:C3"/>
    <mergeCell ref="D3:E3"/>
    <mergeCell ref="F3:G3"/>
    <mergeCell ref="B5:H5"/>
    <mergeCell ref="B7:H7"/>
    <mergeCell ref="B8:C8"/>
    <mergeCell ref="D8:E8"/>
    <mergeCell ref="F8:G8"/>
    <mergeCell ref="B9:C9"/>
    <mergeCell ref="D9:F9"/>
    <mergeCell ref="B10:C10"/>
    <mergeCell ref="D10:H10"/>
    <mergeCell ref="D13:E13"/>
    <mergeCell ref="F13:H13"/>
    <mergeCell ref="B11:C11"/>
    <mergeCell ref="D11:E11"/>
    <mergeCell ref="F11:G11"/>
    <mergeCell ref="B12:C12"/>
    <mergeCell ref="D12:E12"/>
    <mergeCell ref="F12:G12"/>
    <mergeCell ref="B13:C13"/>
    <mergeCell ref="B14:C14"/>
    <mergeCell ref="D14:F14"/>
    <mergeCell ref="G14:H14"/>
    <mergeCell ref="B16:H16"/>
    <mergeCell ref="B17:H17"/>
    <mergeCell ref="B18:H18"/>
    <mergeCell ref="B19:H19"/>
    <mergeCell ref="B20:H20"/>
    <mergeCell ref="B21:H21"/>
    <mergeCell ref="B22:H22"/>
    <mergeCell ref="B23:H23"/>
    <mergeCell ref="B24:D24"/>
    <mergeCell ref="E24:G24"/>
    <mergeCell ref="B26:H26"/>
    <mergeCell ref="B42:C42"/>
    <mergeCell ref="B43:C43"/>
    <mergeCell ref="E43:F43"/>
    <mergeCell ref="G43:H43"/>
    <mergeCell ref="B44:D44"/>
    <mergeCell ref="F44:H44"/>
    <mergeCell ref="B45:H45"/>
    <mergeCell ref="B81:E81"/>
    <mergeCell ref="B83:H83"/>
    <mergeCell ref="B84:C84"/>
    <mergeCell ref="D84:F84"/>
    <mergeCell ref="G84:H84"/>
    <mergeCell ref="D85:E85"/>
    <mergeCell ref="F85:G85"/>
    <mergeCell ref="B85:C85"/>
    <mergeCell ref="B86:C86"/>
    <mergeCell ref="D86:E86"/>
    <mergeCell ref="F86:G86"/>
    <mergeCell ref="B87:C87"/>
    <mergeCell ref="D87:F87"/>
    <mergeCell ref="G87:H87"/>
    <mergeCell ref="B88:C88"/>
    <mergeCell ref="D88:F88"/>
    <mergeCell ref="G88:H88"/>
    <mergeCell ref="B89:C89"/>
    <mergeCell ref="D89:E89"/>
    <mergeCell ref="F89:G89"/>
    <mergeCell ref="E90:H90"/>
    <mergeCell ref="D91:H91"/>
    <mergeCell ref="B90:D90"/>
    <mergeCell ref="B91:C91"/>
    <mergeCell ref="B92:C92"/>
    <mergeCell ref="D92:E92"/>
    <mergeCell ref="F92:G92"/>
    <mergeCell ref="B93:E93"/>
    <mergeCell ref="F93:H93"/>
    <mergeCell ref="B47:H47"/>
    <mergeCell ref="C48:G48"/>
    <mergeCell ref="C49:G49"/>
    <mergeCell ref="C50:G50"/>
    <mergeCell ref="C51:G51"/>
    <mergeCell ref="C52:G52"/>
    <mergeCell ref="C53:G53"/>
    <mergeCell ref="C54:G54"/>
    <mergeCell ref="C55:G55"/>
    <mergeCell ref="C56:G56"/>
    <mergeCell ref="C57:G57"/>
    <mergeCell ref="C58:G58"/>
    <mergeCell ref="B59:H59"/>
    <mergeCell ref="B60:H60"/>
    <mergeCell ref="B62:H62"/>
    <mergeCell ref="B63:C63"/>
    <mergeCell ref="D63:F63"/>
    <mergeCell ref="G63:H63"/>
    <mergeCell ref="B64:C64"/>
    <mergeCell ref="D64:F64"/>
    <mergeCell ref="G64:H64"/>
    <mergeCell ref="B65:C65"/>
    <mergeCell ref="D65:F65"/>
    <mergeCell ref="G65:H65"/>
    <mergeCell ref="B66:C66"/>
    <mergeCell ref="D66:H66"/>
    <mergeCell ref="B67:E67"/>
    <mergeCell ref="F67:H67"/>
    <mergeCell ref="B69:H69"/>
    <mergeCell ref="B71:H71"/>
    <mergeCell ref="B72:H72"/>
    <mergeCell ref="B73:H73"/>
    <mergeCell ref="B74:H74"/>
    <mergeCell ref="B75:H75"/>
    <mergeCell ref="B76:H76"/>
    <mergeCell ref="B77:H77"/>
    <mergeCell ref="B78:H78"/>
    <mergeCell ref="B79:H79"/>
    <mergeCell ref="B80:C80"/>
    <mergeCell ref="D80:F80"/>
    <mergeCell ref="G80:H80"/>
    <mergeCell ref="F81:H81"/>
    <mergeCell ref="B95:H95"/>
    <mergeCell ref="B96:H96"/>
    <mergeCell ref="B97:H97"/>
    <mergeCell ref="B98:H98"/>
    <mergeCell ref="B99:H99"/>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A854"/>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8" width="17.29"/>
  </cols>
  <sheetData>
    <row r="1">
      <c r="A1" s="24" t="s">
        <v>17536</v>
      </c>
      <c r="B1" s="25"/>
      <c r="C1" s="25"/>
      <c r="D1" s="25"/>
      <c r="E1" s="25"/>
      <c r="F1" s="25"/>
      <c r="G1" s="25"/>
      <c r="H1" s="26"/>
    </row>
    <row r="2">
      <c r="A2" s="27"/>
      <c r="B2" s="28"/>
      <c r="C2" s="28"/>
      <c r="D2" s="28"/>
      <c r="E2" s="28"/>
      <c r="F2" s="28"/>
      <c r="G2" s="28"/>
      <c r="H2" s="29"/>
    </row>
    <row r="3">
      <c r="A3" s="148" t="s">
        <v>17129</v>
      </c>
      <c r="B3" s="149" t="s">
        <v>17197</v>
      </c>
      <c r="C3" s="31"/>
      <c r="D3" s="148" t="s">
        <v>17130</v>
      </c>
      <c r="E3" s="150" t="s">
        <v>17198</v>
      </c>
      <c r="F3" s="148" t="s">
        <v>17537</v>
      </c>
      <c r="G3" s="151"/>
      <c r="H3" s="31"/>
    </row>
    <row r="4">
      <c r="A4" s="148" t="s">
        <v>17132</v>
      </c>
      <c r="B4" s="149" t="s">
        <v>17200</v>
      </c>
      <c r="C4" s="31"/>
      <c r="D4" s="148" t="s">
        <v>17538</v>
      </c>
      <c r="E4" s="150">
        <v>9.428896647E9</v>
      </c>
      <c r="F4" s="148" t="s">
        <v>17131</v>
      </c>
      <c r="G4" s="149" t="s">
        <v>17199</v>
      </c>
      <c r="H4" s="31"/>
    </row>
    <row r="5">
      <c r="A5" s="148" t="s">
        <v>17539</v>
      </c>
      <c r="B5" s="149" t="s">
        <v>17199</v>
      </c>
      <c r="C5" s="31"/>
      <c r="D5" s="148" t="s">
        <v>17540</v>
      </c>
      <c r="E5" s="150" t="s">
        <v>17541</v>
      </c>
      <c r="F5" s="148" t="s">
        <v>17542</v>
      </c>
      <c r="G5" s="152">
        <v>46208.833333333336</v>
      </c>
      <c r="H5" s="31"/>
    </row>
    <row r="6">
      <c r="A6" s="148" t="s">
        <v>17543</v>
      </c>
      <c r="B6" s="149" t="s">
        <v>17544</v>
      </c>
      <c r="C6" s="31"/>
      <c r="D6" s="148" t="s">
        <v>17545</v>
      </c>
      <c r="E6" s="149" t="s">
        <v>17546</v>
      </c>
      <c r="F6" s="37"/>
      <c r="G6" s="37"/>
      <c r="H6" s="31"/>
    </row>
    <row r="7">
      <c r="A7" s="153"/>
      <c r="B7" s="153"/>
      <c r="C7" s="153"/>
      <c r="D7" s="153"/>
      <c r="E7" s="153"/>
      <c r="F7" s="153"/>
      <c r="G7" s="153"/>
      <c r="H7" s="153"/>
    </row>
    <row r="8">
      <c r="A8" s="43" t="s">
        <v>17547</v>
      </c>
      <c r="B8" s="37"/>
      <c r="C8" s="37"/>
      <c r="D8" s="37"/>
      <c r="E8" s="37"/>
      <c r="F8" s="37"/>
      <c r="G8" s="37"/>
      <c r="H8" s="31"/>
    </row>
    <row r="9">
      <c r="A9" s="43" t="s">
        <v>17136</v>
      </c>
      <c r="B9" s="31"/>
      <c r="C9" s="43" t="s">
        <v>17137</v>
      </c>
      <c r="D9" s="37"/>
      <c r="E9" s="31"/>
      <c r="F9" s="43" t="s">
        <v>17138</v>
      </c>
      <c r="G9" s="31"/>
      <c r="H9" s="44" t="s">
        <v>17139</v>
      </c>
    </row>
    <row r="10">
      <c r="A10" s="149" t="s">
        <v>17249</v>
      </c>
      <c r="B10" s="31"/>
      <c r="C10" s="149" t="s">
        <v>17250</v>
      </c>
      <c r="D10" s="37"/>
      <c r="E10" s="31"/>
      <c r="F10" s="149" t="s">
        <v>17251</v>
      </c>
      <c r="G10" s="31"/>
      <c r="H10" s="150" t="s">
        <v>17548</v>
      </c>
    </row>
    <row r="11">
      <c r="A11" s="149" t="s">
        <v>17253</v>
      </c>
      <c r="B11" s="31"/>
      <c r="C11" s="149" t="s">
        <v>17254</v>
      </c>
      <c r="D11" s="37"/>
      <c r="E11" s="31"/>
      <c r="F11" s="149" t="s">
        <v>17255</v>
      </c>
      <c r="G11" s="31"/>
      <c r="H11" s="150" t="s">
        <v>17549</v>
      </c>
    </row>
    <row r="12">
      <c r="A12" s="149" t="s">
        <v>17257</v>
      </c>
      <c r="B12" s="31"/>
      <c r="C12" s="149" t="s">
        <v>17258</v>
      </c>
      <c r="D12" s="37"/>
      <c r="E12" s="31"/>
      <c r="F12" s="149" t="s">
        <v>17259</v>
      </c>
      <c r="G12" s="31"/>
      <c r="H12" s="150" t="s">
        <v>17260</v>
      </c>
    </row>
    <row r="13">
      <c r="A13" s="149" t="s">
        <v>17550</v>
      </c>
      <c r="B13" s="31"/>
      <c r="C13" s="149" t="s">
        <v>17551</v>
      </c>
      <c r="D13" s="37"/>
      <c r="E13" s="31"/>
      <c r="F13" s="149" t="s">
        <v>17552</v>
      </c>
      <c r="G13" s="31"/>
      <c r="H13" s="150" t="s">
        <v>17553</v>
      </c>
    </row>
    <row r="14">
      <c r="A14" s="149" t="s">
        <v>17554</v>
      </c>
      <c r="B14" s="31"/>
      <c r="C14" s="149" t="s">
        <v>17211</v>
      </c>
      <c r="D14" s="37"/>
      <c r="E14" s="31"/>
      <c r="F14" s="149" t="s">
        <v>17375</v>
      </c>
      <c r="G14" s="31"/>
      <c r="H14" s="150" t="s">
        <v>17555</v>
      </c>
    </row>
    <row r="15">
      <c r="A15" s="153"/>
      <c r="B15" s="153"/>
      <c r="C15" s="153"/>
      <c r="D15" s="153"/>
      <c r="E15" s="153"/>
      <c r="F15" s="153"/>
      <c r="G15" s="153"/>
      <c r="H15" s="153"/>
    </row>
    <row r="16">
      <c r="A16" s="43" t="s">
        <v>17556</v>
      </c>
      <c r="B16" s="37"/>
      <c r="C16" s="37"/>
      <c r="D16" s="37"/>
      <c r="E16" s="37"/>
      <c r="F16" s="37"/>
      <c r="G16" s="37"/>
      <c r="H16" s="31"/>
    </row>
    <row r="17">
      <c r="A17" s="149" t="s">
        <v>17557</v>
      </c>
      <c r="B17" s="37"/>
      <c r="C17" s="37"/>
      <c r="D17" s="37"/>
      <c r="E17" s="37"/>
      <c r="F17" s="37"/>
      <c r="G17" s="37"/>
      <c r="H17" s="31"/>
    </row>
    <row r="18">
      <c r="A18" s="149" t="s">
        <v>17558</v>
      </c>
      <c r="B18" s="37"/>
      <c r="C18" s="37"/>
      <c r="D18" s="37"/>
      <c r="E18" s="37"/>
      <c r="F18" s="37"/>
      <c r="G18" s="37"/>
      <c r="H18" s="31"/>
    </row>
    <row r="19">
      <c r="A19" s="149"/>
      <c r="B19" s="37"/>
      <c r="C19" s="37"/>
      <c r="D19" s="37"/>
      <c r="E19" s="37"/>
      <c r="F19" s="37"/>
      <c r="G19" s="37"/>
      <c r="H19" s="31"/>
    </row>
    <row r="20">
      <c r="A20" s="151"/>
      <c r="B20" s="37"/>
      <c r="C20" s="37"/>
      <c r="D20" s="37"/>
      <c r="E20" s="37"/>
      <c r="F20" s="37"/>
      <c r="G20" s="37"/>
      <c r="H20" s="31"/>
    </row>
    <row r="21">
      <c r="A21" s="153"/>
      <c r="B21" s="153"/>
      <c r="C21" s="153"/>
      <c r="D21" s="153"/>
      <c r="E21" s="153"/>
      <c r="F21" s="153"/>
      <c r="G21" s="153"/>
      <c r="H21" s="153"/>
    </row>
    <row r="22">
      <c r="A22" s="43" t="s">
        <v>17559</v>
      </c>
      <c r="B22" s="37"/>
      <c r="C22" s="37"/>
      <c r="D22" s="37"/>
      <c r="E22" s="37"/>
      <c r="F22" s="37"/>
      <c r="G22" s="37"/>
      <c r="H22" s="31"/>
    </row>
    <row r="23">
      <c r="A23" s="148" t="s">
        <v>17560</v>
      </c>
      <c r="B23" s="150" t="s">
        <v>17381</v>
      </c>
      <c r="C23" s="148" t="s">
        <v>17561</v>
      </c>
      <c r="D23" s="150" t="s">
        <v>17280</v>
      </c>
      <c r="E23" s="148" t="s">
        <v>17562</v>
      </c>
      <c r="F23" s="150" t="s">
        <v>17363</v>
      </c>
      <c r="G23" s="148" t="s">
        <v>17563</v>
      </c>
      <c r="H23" s="150" t="s">
        <v>17382</v>
      </c>
    </row>
    <row r="24">
      <c r="A24" s="148" t="s">
        <v>17564</v>
      </c>
      <c r="B24" s="154">
        <v>0.98</v>
      </c>
      <c r="C24" s="148" t="s">
        <v>17565</v>
      </c>
      <c r="D24" s="150" t="s">
        <v>17282</v>
      </c>
      <c r="E24" s="148" t="s">
        <v>17566</v>
      </c>
      <c r="F24" s="150" t="s">
        <v>17279</v>
      </c>
      <c r="G24" s="148" t="s">
        <v>17567</v>
      </c>
      <c r="H24" s="150" t="s">
        <v>17283</v>
      </c>
    </row>
    <row r="25">
      <c r="A25" s="153"/>
      <c r="B25" s="153"/>
      <c r="C25" s="153"/>
      <c r="D25" s="153"/>
      <c r="E25" s="153"/>
      <c r="F25" s="153"/>
      <c r="G25" s="153"/>
      <c r="H25" s="153"/>
    </row>
    <row r="26">
      <c r="A26" s="43" t="s">
        <v>17150</v>
      </c>
      <c r="B26" s="37"/>
      <c r="C26" s="37"/>
      <c r="D26" s="31"/>
      <c r="E26" s="43" t="s">
        <v>17151</v>
      </c>
      <c r="F26" s="37"/>
      <c r="G26" s="37"/>
      <c r="H26" s="31"/>
    </row>
    <row r="27">
      <c r="A27" s="148" t="s">
        <v>17568</v>
      </c>
      <c r="B27" s="149" t="s">
        <v>17284</v>
      </c>
      <c r="C27" s="37"/>
      <c r="D27" s="31"/>
      <c r="E27" s="148" t="s">
        <v>17569</v>
      </c>
      <c r="F27" s="149" t="s">
        <v>17285</v>
      </c>
      <c r="G27" s="37"/>
      <c r="H27" s="31"/>
    </row>
    <row r="28">
      <c r="A28" s="148" t="s">
        <v>17570</v>
      </c>
      <c r="B28" s="149" t="s">
        <v>17286</v>
      </c>
      <c r="C28" s="37"/>
      <c r="D28" s="31"/>
      <c r="E28" s="148" t="s">
        <v>17571</v>
      </c>
      <c r="F28" s="149" t="s">
        <v>17287</v>
      </c>
      <c r="G28" s="37"/>
      <c r="H28" s="31"/>
    </row>
    <row r="29">
      <c r="A29" s="148" t="s">
        <v>17572</v>
      </c>
      <c r="B29" s="149" t="s">
        <v>17288</v>
      </c>
      <c r="C29" s="37"/>
      <c r="D29" s="31"/>
      <c r="E29" s="148" t="s">
        <v>17573</v>
      </c>
      <c r="F29" s="149" t="s">
        <v>17289</v>
      </c>
      <c r="G29" s="37"/>
      <c r="H29" s="31"/>
    </row>
    <row r="30">
      <c r="A30" s="148" t="s">
        <v>17574</v>
      </c>
      <c r="B30" s="149" t="s">
        <v>17290</v>
      </c>
      <c r="C30" s="37"/>
      <c r="D30" s="31"/>
      <c r="E30" s="148" t="s">
        <v>17575</v>
      </c>
      <c r="F30" s="149" t="s">
        <v>17289</v>
      </c>
      <c r="G30" s="37"/>
      <c r="H30" s="31"/>
    </row>
    <row r="31">
      <c r="A31" s="148" t="s">
        <v>17576</v>
      </c>
      <c r="B31" s="149" t="s">
        <v>17291</v>
      </c>
      <c r="C31" s="37"/>
      <c r="D31" s="31"/>
      <c r="E31" s="148" t="s">
        <v>17577</v>
      </c>
      <c r="F31" s="149" t="s">
        <v>17289</v>
      </c>
      <c r="G31" s="37"/>
      <c r="H31" s="31"/>
    </row>
    <row r="32">
      <c r="A32" s="148" t="s">
        <v>17578</v>
      </c>
      <c r="B32" s="149" t="s">
        <v>17292</v>
      </c>
      <c r="C32" s="37"/>
      <c r="D32" s="31"/>
      <c r="E32" s="148" t="s">
        <v>17579</v>
      </c>
      <c r="F32" s="149" t="s">
        <v>17293</v>
      </c>
      <c r="G32" s="37"/>
      <c r="H32" s="31"/>
    </row>
    <row r="33">
      <c r="A33" s="148" t="s">
        <v>17580</v>
      </c>
      <c r="B33" s="149" t="s">
        <v>17291</v>
      </c>
      <c r="C33" s="37"/>
      <c r="D33" s="31"/>
      <c r="E33" s="148" t="s">
        <v>17581</v>
      </c>
      <c r="F33" s="149" t="s">
        <v>17289</v>
      </c>
      <c r="G33" s="37"/>
      <c r="H33" s="31"/>
    </row>
    <row r="34">
      <c r="A34" s="148" t="s">
        <v>17582</v>
      </c>
      <c r="B34" s="149" t="s">
        <v>17289</v>
      </c>
      <c r="C34" s="37"/>
      <c r="D34" s="31"/>
      <c r="E34" s="148" t="s">
        <v>17583</v>
      </c>
      <c r="F34" s="149" t="s">
        <v>17294</v>
      </c>
      <c r="G34" s="37"/>
      <c r="H34" s="31"/>
    </row>
    <row r="35">
      <c r="A35" s="155"/>
      <c r="B35" s="153"/>
      <c r="C35" s="153"/>
      <c r="D35" s="153"/>
      <c r="E35" s="148" t="s">
        <v>17584</v>
      </c>
      <c r="F35" s="149" t="s">
        <v>17289</v>
      </c>
      <c r="G35" s="37"/>
      <c r="H35" s="31"/>
    </row>
    <row r="36">
      <c r="A36" s="155"/>
      <c r="B36" s="153"/>
      <c r="C36" s="153"/>
      <c r="D36" s="153"/>
      <c r="E36" s="148"/>
      <c r="F36" s="149"/>
      <c r="G36" s="37"/>
      <c r="H36" s="31"/>
    </row>
    <row r="37">
      <c r="A37" s="153"/>
      <c r="B37" s="153"/>
      <c r="C37" s="153"/>
      <c r="D37" s="153"/>
      <c r="E37" s="153"/>
      <c r="F37" s="153"/>
      <c r="G37" s="153"/>
      <c r="H37" s="153"/>
    </row>
    <row r="38">
      <c r="A38" s="43" t="s">
        <v>17170</v>
      </c>
      <c r="B38" s="37"/>
      <c r="C38" s="37"/>
      <c r="D38" s="37"/>
      <c r="E38" s="37"/>
      <c r="F38" s="37"/>
      <c r="G38" s="37"/>
      <c r="H38" s="31"/>
    </row>
    <row r="39">
      <c r="A39" s="156" t="s">
        <v>17585</v>
      </c>
      <c r="B39" s="37"/>
      <c r="C39" s="31"/>
      <c r="D39" s="149" t="s">
        <v>17295</v>
      </c>
      <c r="E39" s="37"/>
      <c r="F39" s="37"/>
      <c r="G39" s="37"/>
      <c r="H39" s="31"/>
    </row>
    <row r="40">
      <c r="A40" s="156" t="s">
        <v>17586</v>
      </c>
      <c r="B40" s="37"/>
      <c r="C40" s="31"/>
      <c r="D40" s="149" t="s">
        <v>17296</v>
      </c>
      <c r="E40" s="37"/>
      <c r="F40" s="37"/>
      <c r="G40" s="37"/>
      <c r="H40" s="31"/>
    </row>
    <row r="41">
      <c r="A41" s="156" t="s">
        <v>17587</v>
      </c>
      <c r="B41" s="37"/>
      <c r="C41" s="31"/>
      <c r="D41" s="149" t="s">
        <v>17588</v>
      </c>
      <c r="E41" s="37"/>
      <c r="F41" s="37"/>
      <c r="G41" s="37"/>
      <c r="H41" s="31"/>
    </row>
    <row r="42">
      <c r="A42" s="156" t="s">
        <v>17589</v>
      </c>
      <c r="B42" s="37"/>
      <c r="C42" s="31"/>
      <c r="D42" s="149" t="s">
        <v>17298</v>
      </c>
      <c r="E42" s="37"/>
      <c r="F42" s="37"/>
      <c r="G42" s="37"/>
      <c r="H42" s="31"/>
    </row>
    <row r="43">
      <c r="A43" s="156"/>
      <c r="B43" s="37"/>
      <c r="C43" s="31"/>
      <c r="D43" s="149"/>
      <c r="E43" s="37"/>
      <c r="F43" s="37"/>
      <c r="G43" s="37"/>
      <c r="H43" s="31"/>
    </row>
    <row r="44">
      <c r="A44" s="153"/>
      <c r="B44" s="153"/>
      <c r="C44" s="153"/>
      <c r="D44" s="153"/>
      <c r="E44" s="153"/>
      <c r="F44" s="153"/>
      <c r="G44" s="153"/>
      <c r="H44" s="153"/>
    </row>
    <row r="45">
      <c r="A45" s="43" t="s">
        <v>17590</v>
      </c>
      <c r="B45" s="37"/>
      <c r="C45" s="37"/>
      <c r="D45" s="37"/>
      <c r="E45" s="37"/>
      <c r="F45" s="37"/>
      <c r="G45" s="37"/>
      <c r="H45" s="31"/>
    </row>
    <row r="46">
      <c r="A46" s="157" t="s">
        <v>17591</v>
      </c>
      <c r="B46" s="25"/>
      <c r="C46" s="25"/>
      <c r="D46" s="25"/>
      <c r="E46" s="25"/>
      <c r="F46" s="25"/>
      <c r="G46" s="25"/>
      <c r="H46" s="26"/>
    </row>
    <row r="47">
      <c r="A47" s="158"/>
      <c r="H47" s="159"/>
    </row>
    <row r="48">
      <c r="A48" s="158"/>
      <c r="H48" s="159"/>
    </row>
    <row r="49">
      <c r="A49" s="158"/>
      <c r="H49" s="159"/>
    </row>
    <row r="50">
      <c r="A50" s="27"/>
      <c r="B50" s="28"/>
      <c r="C50" s="28"/>
      <c r="D50" s="28"/>
      <c r="E50" s="28"/>
      <c r="F50" s="28"/>
      <c r="G50" s="28"/>
      <c r="H50" s="29"/>
    </row>
    <row r="51">
      <c r="A51" s="153"/>
      <c r="B51" s="153"/>
      <c r="C51" s="153"/>
      <c r="D51" s="153"/>
      <c r="E51" s="153"/>
      <c r="F51" s="153"/>
      <c r="G51" s="153"/>
      <c r="H51" s="153"/>
    </row>
    <row r="52">
      <c r="A52" s="43" t="s">
        <v>17592</v>
      </c>
      <c r="B52" s="37"/>
      <c r="C52" s="37"/>
      <c r="D52" s="37"/>
      <c r="E52" s="37"/>
      <c r="F52" s="37"/>
      <c r="G52" s="37"/>
      <c r="H52" s="31"/>
    </row>
    <row r="53">
      <c r="A53" s="43" t="s">
        <v>17178</v>
      </c>
      <c r="B53" s="31"/>
      <c r="C53" s="43" t="s">
        <v>17179</v>
      </c>
      <c r="D53" s="37"/>
      <c r="E53" s="31"/>
      <c r="F53" s="43" t="s">
        <v>773</v>
      </c>
      <c r="G53" s="37"/>
      <c r="H53" s="31"/>
    </row>
    <row r="54">
      <c r="A54" s="149"/>
      <c r="B54" s="31"/>
      <c r="C54" s="149"/>
      <c r="D54" s="37"/>
      <c r="E54" s="31"/>
      <c r="F54" s="149"/>
      <c r="G54" s="37"/>
      <c r="H54" s="31"/>
    </row>
    <row r="55">
      <c r="A55" s="160"/>
      <c r="B55" s="31"/>
      <c r="C55" s="149"/>
      <c r="D55" s="37"/>
      <c r="E55" s="31"/>
      <c r="F55" s="149"/>
      <c r="G55" s="37"/>
      <c r="H55" s="31"/>
    </row>
    <row r="56">
      <c r="A56" s="161"/>
      <c r="B56" s="31"/>
      <c r="C56" s="161"/>
      <c r="D56" s="37"/>
      <c r="E56" s="31"/>
      <c r="F56" s="161"/>
      <c r="G56" s="37"/>
      <c r="H56" s="31"/>
    </row>
    <row r="57">
      <c r="A57" s="151"/>
      <c r="B57" s="31"/>
      <c r="C57" s="151"/>
      <c r="D57" s="37"/>
      <c r="E57" s="31"/>
      <c r="F57" s="151"/>
      <c r="G57" s="37"/>
      <c r="H57" s="31"/>
    </row>
    <row r="58">
      <c r="A58" s="153"/>
      <c r="B58" s="153"/>
      <c r="C58" s="153"/>
      <c r="D58" s="153"/>
      <c r="E58" s="153"/>
      <c r="F58" s="153"/>
      <c r="G58" s="153"/>
      <c r="H58" s="153"/>
    </row>
    <row r="59">
      <c r="A59" s="43" t="s">
        <v>17593</v>
      </c>
      <c r="B59" s="37"/>
      <c r="C59" s="37"/>
      <c r="D59" s="37"/>
      <c r="E59" s="37"/>
      <c r="F59" s="37"/>
      <c r="G59" s="37"/>
      <c r="H59" s="31"/>
    </row>
    <row r="60">
      <c r="A60" s="162" t="s">
        <v>17594</v>
      </c>
      <c r="B60" s="25"/>
      <c r="C60" s="25"/>
      <c r="D60" s="25"/>
      <c r="E60" s="25"/>
      <c r="F60" s="25"/>
      <c r="G60" s="25"/>
      <c r="H60" s="26"/>
    </row>
    <row r="61">
      <c r="A61" s="158"/>
      <c r="H61" s="159"/>
    </row>
    <row r="62">
      <c r="A62" s="158"/>
      <c r="H62" s="159"/>
    </row>
    <row r="63">
      <c r="A63" s="158"/>
      <c r="H63" s="159"/>
    </row>
    <row r="64">
      <c r="A64" s="27"/>
      <c r="B64" s="28"/>
      <c r="C64" s="28"/>
      <c r="D64" s="28"/>
      <c r="E64" s="28"/>
      <c r="F64" s="28"/>
      <c r="G64" s="28"/>
      <c r="H64" s="29"/>
    </row>
    <row r="65">
      <c r="A65" s="153"/>
      <c r="B65" s="153"/>
      <c r="C65" s="153"/>
      <c r="D65" s="153"/>
      <c r="E65" s="153"/>
      <c r="F65" s="153"/>
      <c r="G65" s="153"/>
      <c r="H65" s="153"/>
    </row>
    <row r="66">
      <c r="A66" s="43"/>
      <c r="B66" s="37"/>
      <c r="C66" s="37"/>
      <c r="D66" s="37"/>
      <c r="E66" s="37"/>
      <c r="F66" s="37"/>
      <c r="G66" s="37"/>
      <c r="H66" s="31"/>
    </row>
  </sheetData>
  <mergeCells count="86">
    <mergeCell ref="A14:B14"/>
    <mergeCell ref="C14:E14"/>
    <mergeCell ref="F14:G14"/>
    <mergeCell ref="A16:H16"/>
    <mergeCell ref="A17:H17"/>
    <mergeCell ref="A18:H18"/>
    <mergeCell ref="A19:H19"/>
    <mergeCell ref="A20:H20"/>
    <mergeCell ref="A22:H22"/>
    <mergeCell ref="A26:D26"/>
    <mergeCell ref="E26:H26"/>
    <mergeCell ref="B27:D27"/>
    <mergeCell ref="F27:H27"/>
    <mergeCell ref="F28:H28"/>
    <mergeCell ref="A41:C41"/>
    <mergeCell ref="A42:C42"/>
    <mergeCell ref="A43:C43"/>
    <mergeCell ref="F36:H36"/>
    <mergeCell ref="A38:H38"/>
    <mergeCell ref="A39:C39"/>
    <mergeCell ref="D39:H39"/>
    <mergeCell ref="A40:C40"/>
    <mergeCell ref="D40:H40"/>
    <mergeCell ref="D41:H41"/>
    <mergeCell ref="D42:H42"/>
    <mergeCell ref="D43:H43"/>
    <mergeCell ref="A45:H45"/>
    <mergeCell ref="A46:H50"/>
    <mergeCell ref="A52:H52"/>
    <mergeCell ref="C53:E53"/>
    <mergeCell ref="F53:H53"/>
    <mergeCell ref="A53:B53"/>
    <mergeCell ref="A54:B54"/>
    <mergeCell ref="C54:E54"/>
    <mergeCell ref="F54:H54"/>
    <mergeCell ref="A55:B55"/>
    <mergeCell ref="C55:E55"/>
    <mergeCell ref="F55:H55"/>
    <mergeCell ref="A60:H64"/>
    <mergeCell ref="A66:H66"/>
    <mergeCell ref="A56:B56"/>
    <mergeCell ref="C56:E56"/>
    <mergeCell ref="F56:H56"/>
    <mergeCell ref="A57:B57"/>
    <mergeCell ref="C57:E57"/>
    <mergeCell ref="F57:H57"/>
    <mergeCell ref="A59:H59"/>
    <mergeCell ref="A1:H2"/>
    <mergeCell ref="B3:C3"/>
    <mergeCell ref="G3:H3"/>
    <mergeCell ref="B4:C4"/>
    <mergeCell ref="G4:H4"/>
    <mergeCell ref="B5:C5"/>
    <mergeCell ref="G5:H5"/>
    <mergeCell ref="C10:E10"/>
    <mergeCell ref="F10:G10"/>
    <mergeCell ref="B6:C6"/>
    <mergeCell ref="E6:H6"/>
    <mergeCell ref="A8:H8"/>
    <mergeCell ref="A9:B9"/>
    <mergeCell ref="C9:E9"/>
    <mergeCell ref="F9:G9"/>
    <mergeCell ref="A10:B10"/>
    <mergeCell ref="C13:E13"/>
    <mergeCell ref="F13:G13"/>
    <mergeCell ref="A11:B11"/>
    <mergeCell ref="C11:E11"/>
    <mergeCell ref="F11:G11"/>
    <mergeCell ref="A12:B12"/>
    <mergeCell ref="C12:E12"/>
    <mergeCell ref="F12:G12"/>
    <mergeCell ref="A13:B13"/>
    <mergeCell ref="B28:D28"/>
    <mergeCell ref="B29:D29"/>
    <mergeCell ref="B30:D30"/>
    <mergeCell ref="B31:D31"/>
    <mergeCell ref="B32:D32"/>
    <mergeCell ref="B33:D33"/>
    <mergeCell ref="B34:D34"/>
    <mergeCell ref="F29:H29"/>
    <mergeCell ref="F30:H30"/>
    <mergeCell ref="F31:H31"/>
    <mergeCell ref="F32:H32"/>
    <mergeCell ref="F33:H33"/>
    <mergeCell ref="F34:H34"/>
    <mergeCell ref="F35:H35"/>
  </mergeCells>
  <printOptions/>
  <pageMargins bottom="1.0" footer="0.0" header="0.0" left="0.3937007874015748" right="0.3937007874015748" top="1.5748031496062993"/>
  <pageSetup fitToHeight="0"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13.0"/>
    <col customWidth="1" min="2" max="3" width="18.71"/>
    <col customWidth="1" min="4" max="6" width="14.43"/>
    <col customWidth="1" min="7" max="8" width="18.71"/>
  </cols>
  <sheetData>
    <row r="1" ht="6.75" customHeight="1">
      <c r="A1" s="24" t="s">
        <v>17595</v>
      </c>
      <c r="B1" s="25"/>
      <c r="C1" s="25"/>
      <c r="D1" s="25"/>
      <c r="E1" s="25"/>
      <c r="F1" s="25"/>
      <c r="G1" s="25"/>
      <c r="H1" s="26"/>
      <c r="I1" s="163"/>
      <c r="J1" s="163"/>
    </row>
    <row r="2">
      <c r="A2" s="27"/>
      <c r="B2" s="28"/>
      <c r="C2" s="28"/>
      <c r="D2" s="28"/>
      <c r="E2" s="28"/>
      <c r="F2" s="28"/>
      <c r="G2" s="28"/>
      <c r="H2" s="29"/>
      <c r="I2" s="163"/>
      <c r="J2" s="163"/>
    </row>
    <row r="3">
      <c r="A3" s="148" t="s">
        <v>17129</v>
      </c>
      <c r="B3" s="149" t="s">
        <v>17197</v>
      </c>
      <c r="C3" s="31"/>
      <c r="D3" s="148" t="s">
        <v>17130</v>
      </c>
      <c r="E3" s="150" t="s">
        <v>17198</v>
      </c>
      <c r="F3" s="148" t="s">
        <v>17537</v>
      </c>
      <c r="G3" s="151"/>
      <c r="H3" s="31"/>
      <c r="I3" s="163"/>
      <c r="J3" s="163"/>
    </row>
    <row r="4">
      <c r="A4" s="148" t="s">
        <v>17132</v>
      </c>
      <c r="B4" s="149" t="s">
        <v>17200</v>
      </c>
      <c r="C4" s="31"/>
      <c r="D4" s="148" t="s">
        <v>17538</v>
      </c>
      <c r="E4" s="150">
        <v>9.428896647E9</v>
      </c>
      <c r="F4" s="148" t="s">
        <v>17131</v>
      </c>
      <c r="G4" s="149" t="s">
        <v>17199</v>
      </c>
      <c r="H4" s="31"/>
      <c r="I4" s="163"/>
      <c r="J4" s="163"/>
    </row>
    <row r="5">
      <c r="A5" s="148" t="s">
        <v>17539</v>
      </c>
      <c r="B5" s="149" t="s">
        <v>17199</v>
      </c>
      <c r="C5" s="31"/>
      <c r="D5" s="148" t="s">
        <v>17540</v>
      </c>
      <c r="E5" s="150" t="s">
        <v>17541</v>
      </c>
      <c r="F5" s="148" t="s">
        <v>17542</v>
      </c>
      <c r="G5" s="152">
        <v>46208.833333333336</v>
      </c>
      <c r="H5" s="31"/>
      <c r="I5" s="163"/>
      <c r="J5" s="163"/>
    </row>
    <row r="6">
      <c r="A6" s="148" t="s">
        <v>17543</v>
      </c>
      <c r="B6" s="149" t="s">
        <v>17544</v>
      </c>
      <c r="C6" s="31"/>
      <c r="D6" s="148" t="s">
        <v>17545</v>
      </c>
      <c r="E6" s="149" t="s">
        <v>17546</v>
      </c>
      <c r="F6" s="37"/>
      <c r="G6" s="37"/>
      <c r="H6" s="31"/>
      <c r="I6" s="163"/>
      <c r="J6" s="163"/>
    </row>
    <row r="7">
      <c r="A7" s="164" t="s">
        <v>17596</v>
      </c>
      <c r="B7" s="37"/>
      <c r="C7" s="37"/>
      <c r="D7" s="37"/>
      <c r="E7" s="37"/>
      <c r="F7" s="37"/>
      <c r="G7" s="37"/>
      <c r="H7" s="37"/>
    </row>
    <row r="8">
      <c r="A8" s="165" t="s">
        <v>1</v>
      </c>
      <c r="B8" s="166" t="s">
        <v>2</v>
      </c>
      <c r="C8" s="31"/>
      <c r="D8" s="166" t="s">
        <v>17185</v>
      </c>
      <c r="E8" s="31"/>
      <c r="F8" s="167" t="s">
        <v>17186</v>
      </c>
      <c r="G8" s="166" t="s">
        <v>17139</v>
      </c>
      <c r="H8" s="31"/>
    </row>
    <row r="9">
      <c r="A9" s="167">
        <v>1.0</v>
      </c>
      <c r="B9" s="168" t="s">
        <v>17219</v>
      </c>
      <c r="C9" s="31"/>
      <c r="D9" s="169"/>
      <c r="E9" s="31"/>
      <c r="F9" s="167" t="s">
        <v>17393</v>
      </c>
      <c r="G9" s="169"/>
      <c r="H9" s="31"/>
    </row>
    <row r="10">
      <c r="A10" s="167">
        <v>2.0</v>
      </c>
      <c r="B10" s="168" t="s">
        <v>59</v>
      </c>
      <c r="C10" s="31"/>
      <c r="D10" s="169"/>
      <c r="E10" s="31"/>
      <c r="F10" s="167" t="s">
        <v>17393</v>
      </c>
      <c r="G10" s="169"/>
      <c r="H10" s="31"/>
    </row>
    <row r="11">
      <c r="A11" s="167">
        <v>3.0</v>
      </c>
      <c r="B11" s="168" t="s">
        <v>17244</v>
      </c>
      <c r="C11" s="31"/>
      <c r="D11" s="169"/>
      <c r="E11" s="31"/>
      <c r="F11" s="167" t="s">
        <v>17394</v>
      </c>
      <c r="G11" s="169"/>
      <c r="H11" s="31"/>
    </row>
    <row r="12">
      <c r="A12" s="167">
        <v>4.0</v>
      </c>
      <c r="B12" s="168" t="s">
        <v>17395</v>
      </c>
      <c r="C12" s="31"/>
      <c r="D12" s="169"/>
      <c r="E12" s="31"/>
      <c r="F12" s="167" t="s">
        <v>17396</v>
      </c>
      <c r="G12" s="169"/>
      <c r="H12" s="31"/>
    </row>
    <row r="13">
      <c r="A13" s="168">
        <v>5.0</v>
      </c>
      <c r="B13" s="168" t="s">
        <v>17597</v>
      </c>
      <c r="C13" s="37"/>
      <c r="D13" s="169"/>
      <c r="E13" s="37"/>
      <c r="F13" s="168" t="s">
        <v>17394</v>
      </c>
      <c r="G13" s="168" t="s">
        <v>17399</v>
      </c>
      <c r="H13" s="37"/>
    </row>
    <row r="15">
      <c r="A15" s="164" t="s">
        <v>17598</v>
      </c>
      <c r="B15" s="37"/>
      <c r="C15" s="37"/>
      <c r="D15" s="37"/>
      <c r="E15" s="37"/>
      <c r="F15" s="37"/>
      <c r="G15" s="37"/>
      <c r="H15" s="37"/>
    </row>
    <row r="16">
      <c r="A16" s="165" t="s">
        <v>1</v>
      </c>
      <c r="B16" s="166" t="s">
        <v>17181</v>
      </c>
      <c r="C16" s="31"/>
      <c r="D16" s="165" t="s">
        <v>17182</v>
      </c>
      <c r="E16" s="165" t="s">
        <v>17183</v>
      </c>
      <c r="F16" s="165" t="s">
        <v>17138</v>
      </c>
      <c r="G16" s="166" t="s">
        <v>17139</v>
      </c>
      <c r="H16" s="31"/>
    </row>
    <row r="17">
      <c r="A17" s="167">
        <v>1.0</v>
      </c>
      <c r="B17" s="168" t="s">
        <v>17301</v>
      </c>
      <c r="C17" s="31"/>
      <c r="D17" s="170" t="s">
        <v>17302</v>
      </c>
      <c r="E17" s="167" t="s">
        <v>17303</v>
      </c>
      <c r="F17" s="167" t="s">
        <v>17304</v>
      </c>
      <c r="G17" s="168" t="s">
        <v>17305</v>
      </c>
      <c r="H17" s="31"/>
    </row>
    <row r="18">
      <c r="A18" s="167">
        <v>2.0</v>
      </c>
      <c r="B18" s="168" t="s">
        <v>17306</v>
      </c>
      <c r="C18" s="31"/>
      <c r="D18" s="170" t="s">
        <v>17307</v>
      </c>
      <c r="E18" s="167" t="s">
        <v>17303</v>
      </c>
      <c r="F18" s="167" t="s">
        <v>17304</v>
      </c>
      <c r="G18" s="168" t="s">
        <v>17305</v>
      </c>
      <c r="H18" s="31"/>
    </row>
    <row r="19">
      <c r="A19" s="167">
        <v>3.0</v>
      </c>
      <c r="B19" s="168" t="s">
        <v>17308</v>
      </c>
      <c r="C19" s="31"/>
      <c r="D19" s="170" t="s">
        <v>17309</v>
      </c>
      <c r="E19" s="167" t="s">
        <v>17303</v>
      </c>
      <c r="F19" s="167" t="s">
        <v>17304</v>
      </c>
      <c r="G19" s="168" t="s">
        <v>17305</v>
      </c>
      <c r="H19" s="31"/>
    </row>
    <row r="20">
      <c r="A20" s="167">
        <v>4.0</v>
      </c>
      <c r="B20" s="168" t="s">
        <v>17310</v>
      </c>
      <c r="C20" s="31"/>
      <c r="D20" s="170" t="s">
        <v>17311</v>
      </c>
      <c r="E20" s="167" t="s">
        <v>17312</v>
      </c>
      <c r="F20" s="167" t="s">
        <v>17304</v>
      </c>
      <c r="G20" s="168" t="s">
        <v>17313</v>
      </c>
      <c r="H20" s="31"/>
    </row>
    <row r="21">
      <c r="A21" s="167">
        <v>5.0</v>
      </c>
      <c r="B21" s="168" t="s">
        <v>17314</v>
      </c>
      <c r="C21" s="31"/>
      <c r="D21" s="170" t="s">
        <v>17307</v>
      </c>
      <c r="E21" s="167" t="s">
        <v>17315</v>
      </c>
      <c r="F21" s="167" t="s">
        <v>17304</v>
      </c>
      <c r="G21" s="168" t="s">
        <v>17316</v>
      </c>
      <c r="H21" s="31"/>
    </row>
    <row r="22">
      <c r="A22" s="167">
        <v>6.0</v>
      </c>
      <c r="B22" s="168" t="s">
        <v>17364</v>
      </c>
      <c r="C22" s="31"/>
      <c r="D22" s="170" t="s">
        <v>17365</v>
      </c>
      <c r="E22" s="167" t="s">
        <v>17303</v>
      </c>
      <c r="F22" s="167" t="s">
        <v>17304</v>
      </c>
      <c r="G22" s="168" t="s">
        <v>17305</v>
      </c>
      <c r="H22" s="31"/>
    </row>
  </sheetData>
  <mergeCells count="43">
    <mergeCell ref="A1:H2"/>
    <mergeCell ref="B3:C3"/>
    <mergeCell ref="G3:H3"/>
    <mergeCell ref="B4:C4"/>
    <mergeCell ref="G4:H4"/>
    <mergeCell ref="B5:C5"/>
    <mergeCell ref="G5:H5"/>
    <mergeCell ref="G8:H8"/>
    <mergeCell ref="G9:H9"/>
    <mergeCell ref="G10:H10"/>
    <mergeCell ref="G11:H11"/>
    <mergeCell ref="G12:H12"/>
    <mergeCell ref="G13:H13"/>
    <mergeCell ref="B6:C6"/>
    <mergeCell ref="E6:H6"/>
    <mergeCell ref="A7:H7"/>
    <mergeCell ref="B8:C8"/>
    <mergeCell ref="D8:E8"/>
    <mergeCell ref="B9:C9"/>
    <mergeCell ref="D9:E9"/>
    <mergeCell ref="B10:C10"/>
    <mergeCell ref="D10:E10"/>
    <mergeCell ref="B11:C11"/>
    <mergeCell ref="D11:E11"/>
    <mergeCell ref="B12:C12"/>
    <mergeCell ref="D12:E12"/>
    <mergeCell ref="B13:C13"/>
    <mergeCell ref="B18:C18"/>
    <mergeCell ref="B19:C19"/>
    <mergeCell ref="B20:C20"/>
    <mergeCell ref="B21:C21"/>
    <mergeCell ref="B22:C22"/>
    <mergeCell ref="G19:H19"/>
    <mergeCell ref="G20:H20"/>
    <mergeCell ref="G21:H21"/>
    <mergeCell ref="G22:H22"/>
    <mergeCell ref="D13:E13"/>
    <mergeCell ref="A15:H15"/>
    <mergeCell ref="B16:C16"/>
    <mergeCell ref="G16:H16"/>
    <mergeCell ref="B17:C17"/>
    <mergeCell ref="G17:H17"/>
    <mergeCell ref="G18:H18"/>
  </mergeCells>
  <printOptions/>
  <pageMargins bottom="1.0" footer="0.0" header="0.0" left="0.3937007874015748" right="0.3937007874015748" top="1.5748031496062993"/>
  <pageSetup fitToHeight="0"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sheetData>
    <row r="1">
      <c r="A1" s="24" t="s">
        <v>17599</v>
      </c>
      <c r="B1" s="25"/>
      <c r="C1" s="25"/>
      <c r="D1" s="25"/>
      <c r="E1" s="25"/>
      <c r="F1" s="25"/>
      <c r="G1" s="25"/>
      <c r="H1" s="26"/>
    </row>
    <row r="2">
      <c r="A2" s="27"/>
      <c r="B2" s="28"/>
      <c r="C2" s="28"/>
      <c r="D2" s="28"/>
      <c r="E2" s="28"/>
      <c r="F2" s="28"/>
      <c r="G2" s="28"/>
      <c r="H2" s="29"/>
    </row>
    <row r="3">
      <c r="A3" s="148" t="s">
        <v>17129</v>
      </c>
      <c r="B3" s="149" t="s">
        <v>17197</v>
      </c>
      <c r="C3" s="31"/>
      <c r="D3" s="148" t="s">
        <v>17130</v>
      </c>
      <c r="E3" s="150" t="s">
        <v>17198</v>
      </c>
      <c r="F3" s="148" t="s">
        <v>17537</v>
      </c>
      <c r="G3" s="151"/>
      <c r="H3" s="31"/>
    </row>
    <row r="4">
      <c r="A4" s="148" t="s">
        <v>17132</v>
      </c>
      <c r="B4" s="149" t="s">
        <v>17200</v>
      </c>
      <c r="C4" s="31"/>
      <c r="D4" s="148" t="s">
        <v>17538</v>
      </c>
      <c r="E4" s="150">
        <v>9.428896647E9</v>
      </c>
      <c r="F4" s="148" t="s">
        <v>17131</v>
      </c>
      <c r="G4" s="149" t="s">
        <v>17199</v>
      </c>
      <c r="H4" s="31"/>
    </row>
    <row r="5">
      <c r="A5" s="148" t="s">
        <v>17539</v>
      </c>
      <c r="B5" s="149" t="s">
        <v>17199</v>
      </c>
      <c r="C5" s="31"/>
      <c r="D5" s="148" t="s">
        <v>17540</v>
      </c>
      <c r="E5" s="150" t="s">
        <v>17541</v>
      </c>
      <c r="F5" s="148" t="s">
        <v>17542</v>
      </c>
      <c r="G5" s="152">
        <v>46208.833333333336</v>
      </c>
      <c r="H5" s="31"/>
    </row>
    <row r="6">
      <c r="A6" s="148" t="s">
        <v>17543</v>
      </c>
      <c r="B6" s="149" t="s">
        <v>17544</v>
      </c>
      <c r="C6" s="31"/>
      <c r="D6" s="148" t="s">
        <v>17545</v>
      </c>
      <c r="E6" s="149" t="s">
        <v>17546</v>
      </c>
      <c r="F6" s="37"/>
      <c r="G6" s="37"/>
      <c r="H6" s="31"/>
    </row>
    <row r="7">
      <c r="A7" s="171" t="s">
        <v>17178</v>
      </c>
      <c r="B7" s="172" t="s">
        <v>2247</v>
      </c>
      <c r="C7" s="171" t="s">
        <v>17600</v>
      </c>
      <c r="D7" s="171" t="s">
        <v>17601</v>
      </c>
      <c r="E7" s="173" t="s">
        <v>17602</v>
      </c>
      <c r="F7" s="31"/>
      <c r="G7" s="173" t="s">
        <v>17603</v>
      </c>
      <c r="H7" s="31"/>
    </row>
    <row r="8">
      <c r="A8" s="174" t="s">
        <v>17604</v>
      </c>
      <c r="B8" s="175">
        <v>0.4479166666666667</v>
      </c>
      <c r="C8" s="176" t="s">
        <v>17605</v>
      </c>
      <c r="D8" s="176" t="s">
        <v>17606</v>
      </c>
      <c r="E8" s="177" t="s">
        <v>17607</v>
      </c>
      <c r="F8" s="31"/>
      <c r="G8" s="178" t="s">
        <v>17608</v>
      </c>
      <c r="H8" s="31"/>
    </row>
    <row r="9">
      <c r="A9" s="174" t="s">
        <v>17604</v>
      </c>
      <c r="B9" s="175">
        <v>0.7291666666666666</v>
      </c>
      <c r="C9" s="176" t="s">
        <v>17609</v>
      </c>
      <c r="D9" s="176" t="s">
        <v>17610</v>
      </c>
      <c r="E9" s="177" t="s">
        <v>17284</v>
      </c>
      <c r="F9" s="31"/>
      <c r="G9" s="178" t="s">
        <v>17608</v>
      </c>
      <c r="H9" s="31"/>
    </row>
    <row r="10">
      <c r="A10" s="179">
        <v>46027.0</v>
      </c>
      <c r="B10" s="175">
        <v>0.4652777777777778</v>
      </c>
      <c r="C10" s="176" t="s">
        <v>17611</v>
      </c>
      <c r="D10" s="176" t="s">
        <v>17612</v>
      </c>
      <c r="E10" s="177" t="s">
        <v>17284</v>
      </c>
      <c r="F10" s="31"/>
      <c r="G10" s="178" t="s">
        <v>17608</v>
      </c>
      <c r="H10" s="31"/>
    </row>
    <row r="11">
      <c r="A11" s="179">
        <v>46027.0</v>
      </c>
      <c r="B11" s="175">
        <v>0.75</v>
      </c>
      <c r="C11" s="176" t="s">
        <v>17613</v>
      </c>
      <c r="D11" s="176" t="s">
        <v>17614</v>
      </c>
      <c r="E11" s="177" t="s">
        <v>17284</v>
      </c>
      <c r="F11" s="31"/>
      <c r="G11" s="178" t="s">
        <v>17608</v>
      </c>
      <c r="H11" s="31"/>
    </row>
    <row r="12">
      <c r="A12" s="179">
        <v>46058.0</v>
      </c>
      <c r="B12" s="175">
        <v>0.4791666666666667</v>
      </c>
      <c r="C12" s="176" t="s">
        <v>17615</v>
      </c>
      <c r="D12" s="176" t="s">
        <v>17616</v>
      </c>
      <c r="E12" s="177" t="s">
        <v>17617</v>
      </c>
      <c r="F12" s="31"/>
      <c r="G12" s="178" t="s">
        <v>17618</v>
      </c>
      <c r="H12" s="31"/>
    </row>
    <row r="13">
      <c r="A13" s="179">
        <v>46058.0</v>
      </c>
      <c r="B13" s="175">
        <v>0.7395833333333334</v>
      </c>
      <c r="C13" s="176" t="s">
        <v>17619</v>
      </c>
      <c r="D13" s="176" t="s">
        <v>17620</v>
      </c>
      <c r="E13" s="177" t="s">
        <v>17284</v>
      </c>
      <c r="F13" s="31"/>
      <c r="G13" s="178" t="s">
        <v>17608</v>
      </c>
      <c r="H13" s="31"/>
    </row>
    <row r="14">
      <c r="A14" s="179">
        <v>46086.0</v>
      </c>
      <c r="B14" s="175">
        <v>0.4270833333333333</v>
      </c>
      <c r="C14" s="176" t="s">
        <v>17621</v>
      </c>
      <c r="D14" s="176" t="s">
        <v>17622</v>
      </c>
      <c r="E14" s="177" t="s">
        <v>17284</v>
      </c>
      <c r="F14" s="31"/>
      <c r="G14" s="178" t="s">
        <v>17608</v>
      </c>
      <c r="H14" s="31"/>
    </row>
    <row r="15">
      <c r="A15" s="179">
        <v>46086.0</v>
      </c>
      <c r="B15" s="175">
        <v>0.7916666666666666</v>
      </c>
      <c r="C15" s="176" t="s">
        <v>17623</v>
      </c>
      <c r="D15" s="176" t="s">
        <v>17624</v>
      </c>
      <c r="E15" s="177" t="s">
        <v>17625</v>
      </c>
      <c r="F15" s="31"/>
      <c r="G15" s="178" t="s">
        <v>17626</v>
      </c>
      <c r="H15" s="31"/>
    </row>
    <row r="16">
      <c r="A16" s="179">
        <v>46117.0</v>
      </c>
      <c r="B16" s="175">
        <v>0.4583333333333333</v>
      </c>
      <c r="C16" s="176" t="s">
        <v>17627</v>
      </c>
      <c r="D16" s="176" t="s">
        <v>17628</v>
      </c>
      <c r="E16" s="177" t="s">
        <v>17284</v>
      </c>
      <c r="F16" s="31"/>
      <c r="G16" s="178" t="s">
        <v>17608</v>
      </c>
      <c r="H16" s="31"/>
    </row>
    <row r="17">
      <c r="A17" s="179">
        <v>46117.0</v>
      </c>
      <c r="B17" s="175">
        <v>0.7222222222222222</v>
      </c>
      <c r="C17" s="176" t="s">
        <v>17629</v>
      </c>
      <c r="D17" s="176" t="s">
        <v>17628</v>
      </c>
      <c r="E17" s="177" t="s">
        <v>17284</v>
      </c>
      <c r="F17" s="31"/>
      <c r="G17" s="178" t="s">
        <v>17608</v>
      </c>
      <c r="H17" s="31"/>
    </row>
    <row r="18">
      <c r="A18" s="179">
        <v>46147.0</v>
      </c>
      <c r="B18" s="175">
        <v>0.4513888888888889</v>
      </c>
      <c r="C18" s="176" t="s">
        <v>17630</v>
      </c>
      <c r="D18" s="176" t="s">
        <v>17631</v>
      </c>
      <c r="E18" s="177" t="s">
        <v>17284</v>
      </c>
      <c r="F18" s="31"/>
      <c r="G18" s="178" t="s">
        <v>17608</v>
      </c>
      <c r="H18" s="31"/>
    </row>
    <row r="19">
      <c r="A19" s="179">
        <v>46147.0</v>
      </c>
      <c r="B19" s="175">
        <v>0.7604166666666666</v>
      </c>
      <c r="C19" s="176" t="s">
        <v>17632</v>
      </c>
      <c r="D19" s="176" t="s">
        <v>17633</v>
      </c>
      <c r="E19" s="177" t="s">
        <v>17284</v>
      </c>
      <c r="F19" s="31"/>
      <c r="G19" s="178" t="s">
        <v>17608</v>
      </c>
      <c r="H19" s="31"/>
    </row>
    <row r="20">
      <c r="A20" s="179">
        <v>46178.0</v>
      </c>
      <c r="B20" s="175">
        <v>0.4895833333333333</v>
      </c>
      <c r="C20" s="176" t="s">
        <v>17634</v>
      </c>
      <c r="D20" s="176" t="s">
        <v>17635</v>
      </c>
      <c r="E20" s="177" t="s">
        <v>17636</v>
      </c>
      <c r="F20" s="31"/>
      <c r="G20" s="178" t="s">
        <v>17626</v>
      </c>
      <c r="H20" s="31"/>
    </row>
    <row r="21">
      <c r="A21" s="179">
        <v>46178.0</v>
      </c>
      <c r="B21" s="175">
        <v>0.7430555555555556</v>
      </c>
      <c r="C21" s="176" t="s">
        <v>17637</v>
      </c>
      <c r="D21" s="176" t="s">
        <v>17638</v>
      </c>
      <c r="E21" s="177" t="s">
        <v>17284</v>
      </c>
      <c r="F21" s="31"/>
      <c r="G21" s="178" t="s">
        <v>17608</v>
      </c>
      <c r="H21" s="31"/>
    </row>
    <row r="22">
      <c r="A22" s="179">
        <v>46208.0</v>
      </c>
      <c r="B22" s="175">
        <v>0.4375</v>
      </c>
      <c r="C22" s="176" t="s">
        <v>17639</v>
      </c>
      <c r="D22" s="176" t="s">
        <v>17640</v>
      </c>
      <c r="E22" s="177" t="s">
        <v>17641</v>
      </c>
      <c r="F22" s="31"/>
      <c r="G22" s="178" t="s">
        <v>17642</v>
      </c>
      <c r="H22" s="31"/>
    </row>
    <row r="23">
      <c r="A23" s="179">
        <v>46208.0</v>
      </c>
      <c r="B23" s="175">
        <v>0.7708333333333334</v>
      </c>
      <c r="C23" s="176" t="s">
        <v>17643</v>
      </c>
      <c r="D23" s="176" t="s">
        <v>17644</v>
      </c>
      <c r="E23" s="177" t="s">
        <v>17641</v>
      </c>
      <c r="F23" s="31"/>
      <c r="G23" s="178" t="s">
        <v>17645</v>
      </c>
      <c r="H23" s="31"/>
    </row>
  </sheetData>
  <mergeCells count="43">
    <mergeCell ref="A1:H2"/>
    <mergeCell ref="B3:C3"/>
    <mergeCell ref="G3:H3"/>
    <mergeCell ref="B4:C4"/>
    <mergeCell ref="G4:H4"/>
    <mergeCell ref="B5:C5"/>
    <mergeCell ref="G5:H5"/>
    <mergeCell ref="B6:C6"/>
    <mergeCell ref="E6:H6"/>
    <mergeCell ref="E7:F7"/>
    <mergeCell ref="G7:H7"/>
    <mergeCell ref="E8:F8"/>
    <mergeCell ref="G8:H8"/>
    <mergeCell ref="G9:H9"/>
    <mergeCell ref="E9:F9"/>
    <mergeCell ref="E10:F10"/>
    <mergeCell ref="G10:H10"/>
    <mergeCell ref="E11:F11"/>
    <mergeCell ref="G11:H11"/>
    <mergeCell ref="E12:F12"/>
    <mergeCell ref="G12:H12"/>
    <mergeCell ref="E16:F16"/>
    <mergeCell ref="E17:F17"/>
    <mergeCell ref="E18:F18"/>
    <mergeCell ref="E19:F19"/>
    <mergeCell ref="E20:F20"/>
    <mergeCell ref="E21:F21"/>
    <mergeCell ref="E22:F22"/>
    <mergeCell ref="E23:F23"/>
    <mergeCell ref="G17:H17"/>
    <mergeCell ref="G18:H18"/>
    <mergeCell ref="G19:H19"/>
    <mergeCell ref="G20:H20"/>
    <mergeCell ref="G21:H21"/>
    <mergeCell ref="G22:H22"/>
    <mergeCell ref="G23:H23"/>
    <mergeCell ref="E13:F13"/>
    <mergeCell ref="G13:H13"/>
    <mergeCell ref="E14:F14"/>
    <mergeCell ref="G14:H14"/>
    <mergeCell ref="E15:F15"/>
    <mergeCell ref="G15:H15"/>
    <mergeCell ref="G16:H16"/>
  </mergeCells>
  <printOptions/>
  <pageMargins bottom="1.0" footer="0.0" header="0.0" left="0.3937007874015748" right="0.3937007874015748" top="1.5748031496062993"/>
  <pageSetup fitToHeight="0"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sheetData>
    <row r="1">
      <c r="A1" s="24" t="s">
        <v>17646</v>
      </c>
      <c r="B1" s="25"/>
      <c r="C1" s="25"/>
      <c r="D1" s="25"/>
      <c r="E1" s="25"/>
      <c r="F1" s="25"/>
      <c r="G1" s="25"/>
      <c r="H1" s="26"/>
    </row>
    <row r="2">
      <c r="A2" s="27"/>
      <c r="B2" s="28"/>
      <c r="C2" s="28"/>
      <c r="D2" s="28"/>
      <c r="E2" s="28"/>
      <c r="F2" s="28"/>
      <c r="G2" s="28"/>
      <c r="H2" s="29"/>
    </row>
    <row r="3">
      <c r="A3" s="148" t="s">
        <v>17129</v>
      </c>
      <c r="B3" s="149" t="s">
        <v>17197</v>
      </c>
      <c r="C3" s="31"/>
      <c r="D3" s="148" t="s">
        <v>17130</v>
      </c>
      <c r="E3" s="150" t="s">
        <v>17198</v>
      </c>
      <c r="F3" s="148" t="s">
        <v>17537</v>
      </c>
      <c r="G3" s="151"/>
      <c r="H3" s="31"/>
    </row>
    <row r="4">
      <c r="A4" s="148" t="s">
        <v>17132</v>
      </c>
      <c r="B4" s="149" t="s">
        <v>17200</v>
      </c>
      <c r="C4" s="31"/>
      <c r="D4" s="148" t="s">
        <v>17538</v>
      </c>
      <c r="E4" s="150">
        <v>9.428896647E9</v>
      </c>
      <c r="F4" s="148" t="s">
        <v>17131</v>
      </c>
      <c r="G4" s="149" t="s">
        <v>17199</v>
      </c>
      <c r="H4" s="31"/>
    </row>
    <row r="5">
      <c r="A5" s="148" t="s">
        <v>17539</v>
      </c>
      <c r="B5" s="149" t="s">
        <v>17199</v>
      </c>
      <c r="C5" s="31"/>
      <c r="D5" s="148" t="s">
        <v>17540</v>
      </c>
      <c r="E5" s="150" t="s">
        <v>17541</v>
      </c>
      <c r="F5" s="148" t="s">
        <v>17542</v>
      </c>
      <c r="G5" s="152">
        <v>46208.833333333336</v>
      </c>
      <c r="H5" s="31"/>
    </row>
    <row r="6">
      <c r="A6" s="148" t="s">
        <v>17543</v>
      </c>
      <c r="B6" s="149" t="s">
        <v>17544</v>
      </c>
      <c r="C6" s="31"/>
      <c r="D6" s="148" t="s">
        <v>17545</v>
      </c>
      <c r="E6" s="149" t="s">
        <v>17546</v>
      </c>
      <c r="F6" s="37"/>
      <c r="G6" s="37"/>
      <c r="H6" s="31"/>
    </row>
    <row r="7">
      <c r="A7" s="171" t="s">
        <v>17178</v>
      </c>
      <c r="B7" s="172" t="s">
        <v>2247</v>
      </c>
      <c r="C7" s="171" t="s">
        <v>17600</v>
      </c>
      <c r="D7" s="171" t="s">
        <v>17601</v>
      </c>
      <c r="E7" s="173" t="s">
        <v>17602</v>
      </c>
      <c r="F7" s="31"/>
      <c r="G7" s="173" t="s">
        <v>17603</v>
      </c>
      <c r="H7" s="31"/>
    </row>
    <row r="8">
      <c r="A8" s="180" t="s">
        <v>17604</v>
      </c>
      <c r="B8" s="181">
        <v>0.4791666666666667</v>
      </c>
      <c r="C8" s="182" t="s">
        <v>17647</v>
      </c>
      <c r="D8" s="182" t="s">
        <v>17648</v>
      </c>
      <c r="E8" s="183" t="s">
        <v>17607</v>
      </c>
      <c r="F8" s="31"/>
      <c r="G8" s="183" t="s">
        <v>17649</v>
      </c>
      <c r="H8" s="31"/>
    </row>
    <row r="9">
      <c r="A9" s="180" t="s">
        <v>17604</v>
      </c>
      <c r="B9" s="181">
        <v>0.6770833333333334</v>
      </c>
      <c r="C9" s="182" t="s">
        <v>17650</v>
      </c>
      <c r="D9" s="182" t="s">
        <v>17610</v>
      </c>
      <c r="E9" s="183" t="s">
        <v>17284</v>
      </c>
      <c r="F9" s="31"/>
      <c r="G9" s="183" t="s">
        <v>17608</v>
      </c>
      <c r="H9" s="31"/>
    </row>
    <row r="10">
      <c r="A10" s="180" t="s">
        <v>17604</v>
      </c>
      <c r="B10" s="181">
        <v>0.8645833333333334</v>
      </c>
      <c r="C10" s="182" t="s">
        <v>17651</v>
      </c>
      <c r="D10" s="182" t="s">
        <v>17612</v>
      </c>
      <c r="E10" s="183" t="s">
        <v>17284</v>
      </c>
      <c r="F10" s="31"/>
      <c r="G10" s="183" t="s">
        <v>17608</v>
      </c>
      <c r="H10" s="31"/>
    </row>
    <row r="11">
      <c r="A11" s="184">
        <v>46027.0</v>
      </c>
      <c r="B11" s="181">
        <v>0.40625</v>
      </c>
      <c r="C11" s="182" t="s">
        <v>17652</v>
      </c>
      <c r="D11" s="182" t="s">
        <v>17653</v>
      </c>
      <c r="E11" s="183" t="s">
        <v>17284</v>
      </c>
      <c r="F11" s="31"/>
      <c r="G11" s="183" t="s">
        <v>17608</v>
      </c>
      <c r="H11" s="31"/>
    </row>
    <row r="12">
      <c r="A12" s="184">
        <v>46027.0</v>
      </c>
      <c r="B12" s="181">
        <v>0.6041666666666666</v>
      </c>
      <c r="C12" s="182" t="s">
        <v>17654</v>
      </c>
      <c r="D12" s="182" t="s">
        <v>17655</v>
      </c>
      <c r="E12" s="183" t="s">
        <v>17284</v>
      </c>
      <c r="F12" s="31"/>
      <c r="G12" s="183" t="s">
        <v>17608</v>
      </c>
      <c r="H12" s="31"/>
    </row>
    <row r="13">
      <c r="A13" s="184">
        <v>46027.0</v>
      </c>
      <c r="B13" s="181">
        <v>0.84375</v>
      </c>
      <c r="C13" s="182" t="s">
        <v>17656</v>
      </c>
      <c r="D13" s="182" t="s">
        <v>17657</v>
      </c>
      <c r="E13" s="183" t="s">
        <v>17284</v>
      </c>
      <c r="F13" s="31"/>
      <c r="G13" s="183" t="s">
        <v>17608</v>
      </c>
      <c r="H13" s="31"/>
    </row>
    <row r="14">
      <c r="A14" s="184">
        <v>46058.0</v>
      </c>
      <c r="B14" s="181">
        <v>0.4479166666666667</v>
      </c>
      <c r="C14" s="182" t="s">
        <v>17658</v>
      </c>
      <c r="D14" s="182" t="s">
        <v>17659</v>
      </c>
      <c r="E14" s="183" t="s">
        <v>17617</v>
      </c>
      <c r="F14" s="31"/>
      <c r="G14" s="183" t="s">
        <v>17660</v>
      </c>
      <c r="H14" s="31"/>
    </row>
    <row r="15">
      <c r="A15" s="184">
        <v>46058.0</v>
      </c>
      <c r="B15" s="181">
        <v>0.65625</v>
      </c>
      <c r="C15" s="182" t="s">
        <v>17619</v>
      </c>
      <c r="D15" s="182" t="s">
        <v>17661</v>
      </c>
      <c r="E15" s="183" t="s">
        <v>17284</v>
      </c>
      <c r="F15" s="31"/>
      <c r="G15" s="183" t="s">
        <v>17608</v>
      </c>
      <c r="H15" s="31"/>
    </row>
    <row r="16">
      <c r="A16" s="184">
        <v>46058.0</v>
      </c>
      <c r="B16" s="181">
        <v>0.8541666666666666</v>
      </c>
      <c r="C16" s="182" t="s">
        <v>17629</v>
      </c>
      <c r="D16" s="182" t="s">
        <v>17622</v>
      </c>
      <c r="E16" s="183" t="s">
        <v>17284</v>
      </c>
      <c r="F16" s="31"/>
      <c r="G16" s="183" t="s">
        <v>17608</v>
      </c>
      <c r="H16" s="31"/>
    </row>
    <row r="17">
      <c r="A17" s="184">
        <v>46086.0</v>
      </c>
      <c r="B17" s="181">
        <v>0.46875</v>
      </c>
      <c r="C17" s="182" t="s">
        <v>17629</v>
      </c>
      <c r="D17" s="182" t="s">
        <v>17622</v>
      </c>
      <c r="E17" s="183" t="s">
        <v>17284</v>
      </c>
      <c r="F17" s="31"/>
      <c r="G17" s="183" t="s">
        <v>17608</v>
      </c>
      <c r="H17" s="31"/>
    </row>
    <row r="18">
      <c r="A18" s="184">
        <v>46086.0</v>
      </c>
      <c r="B18" s="181">
        <v>0.6875</v>
      </c>
      <c r="C18" s="182" t="s">
        <v>17662</v>
      </c>
      <c r="D18" s="182" t="s">
        <v>17663</v>
      </c>
      <c r="E18" s="183" t="s">
        <v>17284</v>
      </c>
      <c r="F18" s="31"/>
      <c r="G18" s="183" t="s">
        <v>17608</v>
      </c>
      <c r="H18" s="31"/>
    </row>
    <row r="19">
      <c r="A19" s="184">
        <v>46086.0</v>
      </c>
      <c r="B19" s="181">
        <v>0.8472222222222222</v>
      </c>
      <c r="C19" s="182" t="s">
        <v>17664</v>
      </c>
      <c r="D19" s="182" t="s">
        <v>17624</v>
      </c>
      <c r="E19" s="183" t="s">
        <v>17625</v>
      </c>
      <c r="F19" s="31"/>
      <c r="G19" s="183" t="s">
        <v>17665</v>
      </c>
      <c r="H19" s="31"/>
    </row>
    <row r="20">
      <c r="A20" s="184">
        <v>46117.0</v>
      </c>
      <c r="B20" s="181">
        <v>0.4166666666666667</v>
      </c>
      <c r="C20" s="182" t="s">
        <v>17666</v>
      </c>
      <c r="D20" s="182" t="s">
        <v>17628</v>
      </c>
      <c r="E20" s="183" t="s">
        <v>17284</v>
      </c>
      <c r="F20" s="31"/>
      <c r="G20" s="183" t="s">
        <v>17608</v>
      </c>
      <c r="H20" s="31"/>
    </row>
    <row r="21">
      <c r="A21" s="184">
        <v>46117.0</v>
      </c>
      <c r="B21" s="181">
        <v>0.6319444444444444</v>
      </c>
      <c r="C21" s="182" t="s">
        <v>17629</v>
      </c>
      <c r="D21" s="182" t="s">
        <v>17628</v>
      </c>
      <c r="E21" s="183" t="s">
        <v>17284</v>
      </c>
      <c r="F21" s="31"/>
      <c r="G21" s="183" t="s">
        <v>17608</v>
      </c>
      <c r="H21" s="31"/>
    </row>
    <row r="22">
      <c r="A22" s="184">
        <v>46117.0</v>
      </c>
      <c r="B22" s="181">
        <v>0.8611111111111112</v>
      </c>
      <c r="C22" s="182" t="s">
        <v>17667</v>
      </c>
      <c r="D22" s="182" t="s">
        <v>17668</v>
      </c>
      <c r="E22" s="183" t="s">
        <v>17284</v>
      </c>
      <c r="F22" s="31"/>
      <c r="G22" s="183" t="s">
        <v>17608</v>
      </c>
      <c r="H22" s="31"/>
    </row>
    <row r="23">
      <c r="A23" s="184">
        <v>46147.0</v>
      </c>
      <c r="B23" s="181">
        <v>0.4791666666666667</v>
      </c>
      <c r="C23" s="182" t="s">
        <v>17630</v>
      </c>
      <c r="D23" s="182" t="s">
        <v>17631</v>
      </c>
      <c r="E23" s="183" t="s">
        <v>17284</v>
      </c>
      <c r="F23" s="31"/>
      <c r="G23" s="183" t="s">
        <v>17608</v>
      </c>
      <c r="H23" s="31"/>
    </row>
    <row r="24">
      <c r="A24" s="184">
        <v>46147.0</v>
      </c>
      <c r="B24" s="181">
        <v>0.71875</v>
      </c>
      <c r="C24" s="182" t="s">
        <v>17629</v>
      </c>
      <c r="D24" s="182" t="s">
        <v>17633</v>
      </c>
      <c r="E24" s="183" t="s">
        <v>17284</v>
      </c>
      <c r="F24" s="31"/>
      <c r="G24" s="183" t="s">
        <v>17608</v>
      </c>
      <c r="H24" s="31"/>
    </row>
    <row r="25">
      <c r="A25" s="184">
        <v>46147.0</v>
      </c>
      <c r="B25" s="181">
        <v>0.84375</v>
      </c>
      <c r="C25" s="182" t="s">
        <v>17632</v>
      </c>
      <c r="D25" s="182" t="s">
        <v>17633</v>
      </c>
      <c r="E25" s="183" t="s">
        <v>17284</v>
      </c>
      <c r="F25" s="31"/>
      <c r="G25" s="183" t="s">
        <v>17608</v>
      </c>
      <c r="H25" s="31"/>
    </row>
    <row r="26">
      <c r="A26" s="184">
        <v>46178.0</v>
      </c>
      <c r="B26" s="181">
        <v>0.4479166666666667</v>
      </c>
      <c r="C26" s="182" t="s">
        <v>17662</v>
      </c>
      <c r="D26" s="182" t="s">
        <v>17638</v>
      </c>
      <c r="E26" s="183" t="s">
        <v>17284</v>
      </c>
      <c r="F26" s="31"/>
      <c r="G26" s="183" t="s">
        <v>17608</v>
      </c>
      <c r="H26" s="31"/>
    </row>
    <row r="27">
      <c r="A27" s="184">
        <v>46178.0</v>
      </c>
      <c r="B27" s="181">
        <v>0.6041666666666666</v>
      </c>
      <c r="C27" s="182" t="s">
        <v>17634</v>
      </c>
      <c r="D27" s="182" t="s">
        <v>17635</v>
      </c>
      <c r="E27" s="183" t="s">
        <v>17636</v>
      </c>
      <c r="F27" s="31"/>
      <c r="G27" s="183" t="s">
        <v>17665</v>
      </c>
      <c r="H27" s="31"/>
    </row>
    <row r="28">
      <c r="A28" s="184">
        <v>46178.0</v>
      </c>
      <c r="B28" s="181">
        <v>0.8680555555555556</v>
      </c>
      <c r="C28" s="182" t="s">
        <v>17669</v>
      </c>
      <c r="D28" s="182" t="s">
        <v>17638</v>
      </c>
      <c r="E28" s="183" t="s">
        <v>17284</v>
      </c>
      <c r="F28" s="31"/>
      <c r="G28" s="183" t="s">
        <v>17608</v>
      </c>
      <c r="H28" s="31"/>
    </row>
    <row r="29">
      <c r="A29" s="184">
        <v>46208.0</v>
      </c>
      <c r="B29" s="181">
        <v>0.3958333333333333</v>
      </c>
      <c r="C29" s="182" t="s">
        <v>17639</v>
      </c>
      <c r="D29" s="182" t="s">
        <v>17640</v>
      </c>
      <c r="E29" s="183" t="s">
        <v>17641</v>
      </c>
      <c r="F29" s="31"/>
      <c r="G29" s="183" t="s">
        <v>17642</v>
      </c>
      <c r="H29" s="31"/>
    </row>
    <row r="30">
      <c r="A30" s="184">
        <v>46208.0</v>
      </c>
      <c r="B30" s="181">
        <v>0.5520833333333334</v>
      </c>
      <c r="C30" s="182" t="s">
        <v>17643</v>
      </c>
      <c r="D30" s="182" t="s">
        <v>17644</v>
      </c>
      <c r="E30" s="183" t="s">
        <v>17641</v>
      </c>
      <c r="F30" s="31"/>
      <c r="G30" s="183" t="s">
        <v>17670</v>
      </c>
      <c r="H30" s="31"/>
    </row>
    <row r="31">
      <c r="A31" s="184">
        <v>46208.0</v>
      </c>
      <c r="B31" s="181">
        <v>0.8333333333333334</v>
      </c>
      <c r="C31" s="182" t="s">
        <v>17645</v>
      </c>
      <c r="D31" s="182" t="s">
        <v>17645</v>
      </c>
      <c r="E31" s="183" t="s">
        <v>17645</v>
      </c>
      <c r="F31" s="31"/>
      <c r="G31" s="183" t="s">
        <v>17645</v>
      </c>
      <c r="H31" s="31"/>
    </row>
  </sheetData>
  <mergeCells count="59">
    <mergeCell ref="E30:F30"/>
    <mergeCell ref="E31:F31"/>
    <mergeCell ref="E23:F23"/>
    <mergeCell ref="E24:F24"/>
    <mergeCell ref="E25:F25"/>
    <mergeCell ref="E26:F26"/>
    <mergeCell ref="E27:F27"/>
    <mergeCell ref="E28:F28"/>
    <mergeCell ref="E29:F29"/>
    <mergeCell ref="A1:H2"/>
    <mergeCell ref="B3:C3"/>
    <mergeCell ref="G3:H3"/>
    <mergeCell ref="B4:C4"/>
    <mergeCell ref="G4:H4"/>
    <mergeCell ref="B5:C5"/>
    <mergeCell ref="G5:H5"/>
    <mergeCell ref="B6:C6"/>
    <mergeCell ref="E6:H6"/>
    <mergeCell ref="E7:F7"/>
    <mergeCell ref="G7:H7"/>
    <mergeCell ref="E8:F8"/>
    <mergeCell ref="G8:H8"/>
    <mergeCell ref="G9:H9"/>
    <mergeCell ref="E9:F9"/>
    <mergeCell ref="E10:F10"/>
    <mergeCell ref="G10:H10"/>
    <mergeCell ref="E11:F11"/>
    <mergeCell ref="G11:H11"/>
    <mergeCell ref="E12:F12"/>
    <mergeCell ref="G12:H12"/>
    <mergeCell ref="E13:F13"/>
    <mergeCell ref="G13:H13"/>
    <mergeCell ref="E14:F14"/>
    <mergeCell ref="G14:H14"/>
    <mergeCell ref="E15:F15"/>
    <mergeCell ref="G15:H15"/>
    <mergeCell ref="G16:H16"/>
    <mergeCell ref="E16:F16"/>
    <mergeCell ref="E17:F17"/>
    <mergeCell ref="E18:F18"/>
    <mergeCell ref="E19:F19"/>
    <mergeCell ref="E20:F20"/>
    <mergeCell ref="E21:F21"/>
    <mergeCell ref="E22:F22"/>
    <mergeCell ref="G24:H24"/>
    <mergeCell ref="G25:H25"/>
    <mergeCell ref="G26:H26"/>
    <mergeCell ref="G27:H27"/>
    <mergeCell ref="G28:H28"/>
    <mergeCell ref="G29:H29"/>
    <mergeCell ref="G30:H30"/>
    <mergeCell ref="G31:H31"/>
    <mergeCell ref="G17:H17"/>
    <mergeCell ref="G18:H18"/>
    <mergeCell ref="G19:H19"/>
    <mergeCell ref="G20:H20"/>
    <mergeCell ref="G21:H21"/>
    <mergeCell ref="G22:H22"/>
    <mergeCell ref="G23:H23"/>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sheetData>
    <row r="1">
      <c r="A1" s="24" t="s">
        <v>17671</v>
      </c>
      <c r="B1" s="25"/>
      <c r="C1" s="25"/>
      <c r="D1" s="25"/>
      <c r="E1" s="25"/>
      <c r="F1" s="25"/>
      <c r="G1" s="25"/>
      <c r="H1" s="26"/>
    </row>
    <row r="2">
      <c r="A2" s="27"/>
      <c r="B2" s="28"/>
      <c r="C2" s="28"/>
      <c r="D2" s="28"/>
      <c r="E2" s="28"/>
      <c r="F2" s="28"/>
      <c r="G2" s="28"/>
      <c r="H2" s="29"/>
    </row>
    <row r="3">
      <c r="A3" s="148" t="s">
        <v>17129</v>
      </c>
      <c r="B3" s="149" t="s">
        <v>17197</v>
      </c>
      <c r="C3" s="31"/>
      <c r="D3" s="148" t="s">
        <v>17130</v>
      </c>
      <c r="E3" s="150" t="s">
        <v>17198</v>
      </c>
      <c r="F3" s="148" t="s">
        <v>17537</v>
      </c>
      <c r="G3" s="151"/>
      <c r="H3" s="31"/>
    </row>
    <row r="4">
      <c r="A4" s="148" t="s">
        <v>17132</v>
      </c>
      <c r="B4" s="149" t="s">
        <v>17200</v>
      </c>
      <c r="C4" s="31"/>
      <c r="D4" s="148" t="s">
        <v>17538</v>
      </c>
      <c r="E4" s="150">
        <v>9.428896647E9</v>
      </c>
      <c r="F4" s="148" t="s">
        <v>17131</v>
      </c>
      <c r="G4" s="149" t="s">
        <v>17199</v>
      </c>
      <c r="H4" s="31"/>
    </row>
    <row r="5">
      <c r="A5" s="148" t="s">
        <v>17539</v>
      </c>
      <c r="B5" s="149" t="s">
        <v>17199</v>
      </c>
      <c r="C5" s="31"/>
      <c r="D5" s="148" t="s">
        <v>17540</v>
      </c>
      <c r="E5" s="150" t="s">
        <v>17541</v>
      </c>
      <c r="F5" s="148" t="s">
        <v>17542</v>
      </c>
      <c r="G5" s="152">
        <v>46208.833333333336</v>
      </c>
      <c r="H5" s="31"/>
    </row>
    <row r="6">
      <c r="A6" s="148" t="s">
        <v>17543</v>
      </c>
      <c r="B6" s="149" t="s">
        <v>17544</v>
      </c>
      <c r="C6" s="31"/>
      <c r="D6" s="148" t="s">
        <v>17545</v>
      </c>
      <c r="E6" s="149" t="s">
        <v>17546</v>
      </c>
      <c r="F6" s="37"/>
      <c r="G6" s="37"/>
      <c r="H6" s="31"/>
    </row>
    <row r="7">
      <c r="A7" s="185" t="s">
        <v>17181</v>
      </c>
      <c r="B7" s="185" t="s">
        <v>2247</v>
      </c>
      <c r="C7" s="186" t="s">
        <v>17672</v>
      </c>
      <c r="D7" s="37"/>
      <c r="E7" s="37"/>
      <c r="F7" s="37"/>
      <c r="G7" s="37"/>
      <c r="H7" s="31"/>
    </row>
    <row r="8">
      <c r="A8" s="187"/>
      <c r="B8" s="187"/>
      <c r="C8" s="188">
        <v>46142.0</v>
      </c>
      <c r="D8" s="189">
        <v>46143.0</v>
      </c>
      <c r="E8" s="189">
        <v>46144.0</v>
      </c>
      <c r="F8" s="189">
        <v>46145.0</v>
      </c>
      <c r="G8" s="189">
        <v>46146.0</v>
      </c>
      <c r="H8" s="189">
        <v>46147.0</v>
      </c>
    </row>
    <row r="9">
      <c r="A9" s="190" t="s">
        <v>17301</v>
      </c>
      <c r="B9" s="191">
        <v>0.3333333333333333</v>
      </c>
      <c r="C9" s="192" t="b">
        <v>0</v>
      </c>
      <c r="D9" s="192" t="b">
        <v>1</v>
      </c>
      <c r="E9" s="192" t="b">
        <v>1</v>
      </c>
      <c r="F9" s="192" t="b">
        <v>1</v>
      </c>
      <c r="G9" s="192" t="b">
        <v>1</v>
      </c>
      <c r="H9" s="192" t="b">
        <v>1</v>
      </c>
    </row>
    <row r="10">
      <c r="A10" s="187"/>
      <c r="B10" s="191"/>
      <c r="C10" s="192"/>
      <c r="D10" s="192"/>
      <c r="E10" s="192"/>
      <c r="F10" s="192"/>
      <c r="G10" s="192"/>
      <c r="H10" s="192"/>
    </row>
    <row r="11">
      <c r="A11" s="185" t="s">
        <v>17673</v>
      </c>
      <c r="B11" s="191">
        <v>0.5833333333333334</v>
      </c>
      <c r="C11" s="192" t="b">
        <v>1</v>
      </c>
      <c r="D11" s="192" t="b">
        <v>1</v>
      </c>
      <c r="E11" s="192" t="b">
        <v>1</v>
      </c>
      <c r="F11" s="192" t="b">
        <v>1</v>
      </c>
      <c r="G11" s="192" t="b">
        <v>1</v>
      </c>
      <c r="H11" s="192" t="b">
        <v>1</v>
      </c>
    </row>
    <row r="12">
      <c r="A12" s="187"/>
      <c r="B12" s="193"/>
      <c r="C12" s="194"/>
      <c r="D12" s="194"/>
      <c r="E12" s="194"/>
      <c r="F12" s="194"/>
      <c r="G12" s="194"/>
      <c r="H12" s="194"/>
    </row>
    <row r="13">
      <c r="A13" s="190" t="s">
        <v>17674</v>
      </c>
      <c r="B13" s="193">
        <v>0.8333333333333334</v>
      </c>
      <c r="C13" s="194" t="b">
        <v>1</v>
      </c>
      <c r="D13" s="194" t="b">
        <v>1</v>
      </c>
      <c r="E13" s="194" t="b">
        <v>1</v>
      </c>
      <c r="F13" s="194" t="b">
        <v>1</v>
      </c>
      <c r="G13" s="194" t="b">
        <v>1</v>
      </c>
      <c r="H13" s="194" t="b">
        <v>1</v>
      </c>
    </row>
    <row r="14">
      <c r="A14" s="187"/>
      <c r="B14" s="193"/>
      <c r="C14" s="194"/>
      <c r="D14" s="194"/>
      <c r="E14" s="194"/>
      <c r="F14" s="194"/>
      <c r="G14" s="194"/>
      <c r="H14" s="194"/>
    </row>
    <row r="15">
      <c r="A15" s="195" t="s">
        <v>17181</v>
      </c>
      <c r="B15" s="195" t="s">
        <v>2247</v>
      </c>
      <c r="C15" s="196"/>
      <c r="D15" s="37"/>
      <c r="E15" s="37"/>
      <c r="F15" s="37"/>
      <c r="G15" s="37"/>
      <c r="H15" s="31"/>
    </row>
    <row r="16">
      <c r="A16" s="187"/>
      <c r="B16" s="187"/>
      <c r="C16" s="197"/>
      <c r="D16" s="198"/>
      <c r="E16" s="198"/>
      <c r="F16" s="198"/>
      <c r="G16" s="198"/>
      <c r="H16" s="198"/>
    </row>
    <row r="17">
      <c r="A17" s="199" t="s">
        <v>17306</v>
      </c>
      <c r="B17" s="193">
        <v>0.3333333333333333</v>
      </c>
      <c r="C17" s="194" t="b">
        <v>0</v>
      </c>
      <c r="D17" s="194" t="b">
        <v>1</v>
      </c>
      <c r="E17" s="194" t="b">
        <v>1</v>
      </c>
      <c r="F17" s="194" t="b">
        <v>1</v>
      </c>
      <c r="G17" s="194" t="b">
        <v>1</v>
      </c>
      <c r="H17" s="194" t="b">
        <v>1</v>
      </c>
    </row>
    <row r="18">
      <c r="A18" s="187"/>
      <c r="B18" s="193"/>
      <c r="C18" s="194"/>
      <c r="D18" s="194"/>
      <c r="E18" s="194"/>
      <c r="F18" s="194"/>
      <c r="G18" s="194"/>
      <c r="H18" s="194"/>
    </row>
    <row r="19">
      <c r="A19" s="185" t="s">
        <v>17673</v>
      </c>
      <c r="B19" s="193">
        <v>0.5833333333333334</v>
      </c>
      <c r="C19" s="194" t="b">
        <v>1</v>
      </c>
      <c r="D19" s="194" t="b">
        <v>1</v>
      </c>
      <c r="E19" s="194" t="b">
        <v>1</v>
      </c>
      <c r="F19" s="194" t="b">
        <v>1</v>
      </c>
      <c r="G19" s="194" t="b">
        <v>1</v>
      </c>
      <c r="H19" s="194" t="b">
        <v>1</v>
      </c>
    </row>
    <row r="20">
      <c r="A20" s="187"/>
      <c r="B20" s="193"/>
      <c r="C20" s="194"/>
      <c r="D20" s="194"/>
      <c r="E20" s="194"/>
      <c r="F20" s="194"/>
      <c r="G20" s="194"/>
      <c r="H20" s="194"/>
    </row>
    <row r="21">
      <c r="A21" s="190" t="s">
        <v>17675</v>
      </c>
      <c r="B21" s="193">
        <v>0.8333333333333334</v>
      </c>
      <c r="C21" s="194" t="b">
        <v>1</v>
      </c>
      <c r="D21" s="194" t="b">
        <v>1</v>
      </c>
      <c r="E21" s="194" t="b">
        <v>1</v>
      </c>
      <c r="F21" s="194" t="b">
        <v>1</v>
      </c>
      <c r="G21" s="194" t="b">
        <v>1</v>
      </c>
      <c r="H21" s="194" t="b">
        <v>1</v>
      </c>
    </row>
    <row r="22">
      <c r="A22" s="187"/>
      <c r="B22" s="193"/>
      <c r="C22" s="194"/>
      <c r="D22" s="194"/>
      <c r="E22" s="194"/>
      <c r="F22" s="194"/>
      <c r="G22" s="194"/>
      <c r="H22" s="194"/>
    </row>
    <row r="23">
      <c r="A23" s="195" t="s">
        <v>17181</v>
      </c>
      <c r="B23" s="195" t="s">
        <v>2247</v>
      </c>
      <c r="C23" s="196"/>
      <c r="D23" s="37"/>
      <c r="E23" s="37"/>
      <c r="F23" s="37"/>
      <c r="G23" s="37"/>
      <c r="H23" s="31"/>
    </row>
    <row r="24">
      <c r="A24" s="187"/>
      <c r="B24" s="187"/>
      <c r="C24" s="197"/>
      <c r="D24" s="198"/>
      <c r="E24" s="198"/>
      <c r="F24" s="198"/>
      <c r="G24" s="198"/>
      <c r="H24" s="198"/>
    </row>
    <row r="25">
      <c r="A25" s="199" t="s">
        <v>17308</v>
      </c>
      <c r="B25" s="193">
        <v>0.3333333333333333</v>
      </c>
      <c r="C25" s="194" t="b">
        <v>0</v>
      </c>
      <c r="D25" s="194" t="b">
        <v>1</v>
      </c>
      <c r="E25" s="194" t="b">
        <v>1</v>
      </c>
      <c r="F25" s="194" t="b">
        <v>1</v>
      </c>
      <c r="G25" s="194" t="b">
        <v>1</v>
      </c>
      <c r="H25" s="194" t="b">
        <v>1</v>
      </c>
    </row>
    <row r="26">
      <c r="A26" s="187"/>
      <c r="B26" s="193"/>
      <c r="C26" s="194"/>
      <c r="D26" s="194"/>
      <c r="E26" s="194"/>
      <c r="F26" s="194"/>
      <c r="G26" s="194"/>
      <c r="H26" s="194"/>
    </row>
    <row r="27">
      <c r="A27" s="185" t="s">
        <v>17673</v>
      </c>
      <c r="B27" s="193"/>
      <c r="C27" s="194"/>
      <c r="D27" s="194"/>
      <c r="E27" s="194"/>
      <c r="F27" s="194"/>
      <c r="G27" s="194"/>
      <c r="H27" s="194"/>
    </row>
    <row r="28">
      <c r="A28" s="187"/>
      <c r="B28" s="193"/>
      <c r="C28" s="194"/>
      <c r="D28" s="194"/>
      <c r="E28" s="194"/>
      <c r="F28" s="194"/>
      <c r="G28" s="194"/>
      <c r="H28" s="194"/>
    </row>
    <row r="29">
      <c r="A29" s="190" t="s">
        <v>17676</v>
      </c>
      <c r="B29" s="193">
        <v>0.8333333333333334</v>
      </c>
      <c r="C29" s="194" t="b">
        <v>1</v>
      </c>
      <c r="D29" s="194" t="b">
        <v>1</v>
      </c>
      <c r="E29" s="194" t="b">
        <v>1</v>
      </c>
      <c r="F29" s="194" t="b">
        <v>1</v>
      </c>
      <c r="G29" s="194" t="b">
        <v>1</v>
      </c>
      <c r="H29" s="194" t="b">
        <v>1</v>
      </c>
    </row>
    <row r="30">
      <c r="A30" s="187"/>
      <c r="B30" s="193"/>
      <c r="C30" s="194"/>
      <c r="D30" s="194"/>
      <c r="E30" s="194"/>
      <c r="F30" s="194"/>
      <c r="G30" s="194"/>
      <c r="H30" s="194"/>
    </row>
    <row r="31">
      <c r="A31" s="195" t="s">
        <v>17181</v>
      </c>
      <c r="B31" s="195" t="s">
        <v>2247</v>
      </c>
      <c r="C31" s="196"/>
      <c r="D31" s="37"/>
      <c r="E31" s="37"/>
      <c r="F31" s="37"/>
      <c r="G31" s="37"/>
      <c r="H31" s="31"/>
    </row>
    <row r="32">
      <c r="A32" s="187"/>
      <c r="B32" s="187"/>
      <c r="C32" s="197"/>
      <c r="D32" s="198"/>
      <c r="E32" s="198"/>
      <c r="F32" s="198"/>
      <c r="G32" s="198"/>
      <c r="H32" s="198"/>
    </row>
    <row r="33">
      <c r="A33" s="199" t="s">
        <v>17310</v>
      </c>
      <c r="B33" s="193"/>
      <c r="C33" s="194"/>
      <c r="D33" s="194"/>
      <c r="E33" s="194"/>
      <c r="F33" s="194"/>
      <c r="G33" s="194"/>
      <c r="H33" s="194"/>
    </row>
    <row r="34">
      <c r="A34" s="187"/>
      <c r="B34" s="193"/>
      <c r="C34" s="194"/>
      <c r="D34" s="194"/>
      <c r="E34" s="194"/>
      <c r="F34" s="194"/>
      <c r="G34" s="194"/>
      <c r="H34" s="194"/>
    </row>
    <row r="35">
      <c r="A35" s="185" t="s">
        <v>17673</v>
      </c>
      <c r="B35" s="193"/>
      <c r="C35" s="194"/>
      <c r="D35" s="194"/>
      <c r="E35" s="194"/>
      <c r="F35" s="194"/>
      <c r="G35" s="194"/>
      <c r="H35" s="194"/>
    </row>
    <row r="36">
      <c r="A36" s="187"/>
      <c r="B36" s="193"/>
      <c r="C36" s="194"/>
      <c r="D36" s="194"/>
      <c r="E36" s="194"/>
      <c r="F36" s="194"/>
      <c r="G36" s="194"/>
      <c r="H36" s="194"/>
    </row>
    <row r="37">
      <c r="A37" s="190" t="s">
        <v>17677</v>
      </c>
      <c r="B37" s="193">
        <v>0.9166666666666666</v>
      </c>
      <c r="C37" s="194" t="b">
        <v>1</v>
      </c>
      <c r="D37" s="194" t="b">
        <v>1</v>
      </c>
      <c r="E37" s="194" t="b">
        <v>1</v>
      </c>
      <c r="F37" s="194" t="b">
        <v>1</v>
      </c>
      <c r="G37" s="194" t="b">
        <v>1</v>
      </c>
      <c r="H37" s="194" t="b">
        <v>1</v>
      </c>
    </row>
    <row r="38">
      <c r="A38" s="187"/>
      <c r="B38" s="193"/>
      <c r="C38" s="194"/>
      <c r="D38" s="194"/>
      <c r="E38" s="194"/>
      <c r="F38" s="194"/>
      <c r="G38" s="194"/>
      <c r="H38" s="194"/>
    </row>
    <row r="39">
      <c r="A39" s="195" t="s">
        <v>17181</v>
      </c>
      <c r="B39" s="195" t="s">
        <v>2247</v>
      </c>
      <c r="C39" s="196"/>
      <c r="D39" s="37"/>
      <c r="E39" s="37"/>
      <c r="F39" s="37"/>
      <c r="G39" s="37"/>
      <c r="H39" s="31"/>
    </row>
    <row r="40">
      <c r="A40" s="187"/>
      <c r="B40" s="187"/>
      <c r="C40" s="197"/>
      <c r="D40" s="198"/>
      <c r="E40" s="198"/>
      <c r="F40" s="198"/>
      <c r="G40" s="198"/>
      <c r="H40" s="198"/>
    </row>
    <row r="41">
      <c r="A41" s="199" t="s">
        <v>17314</v>
      </c>
      <c r="B41" s="193">
        <v>0.2916666666666667</v>
      </c>
      <c r="C41" s="194" t="b">
        <v>0</v>
      </c>
      <c r="D41" s="194" t="b">
        <v>1</v>
      </c>
      <c r="E41" s="194" t="b">
        <v>1</v>
      </c>
      <c r="F41" s="194" t="b">
        <v>1</v>
      </c>
      <c r="G41" s="194" t="b">
        <v>1</v>
      </c>
      <c r="H41" s="194" t="b">
        <v>1</v>
      </c>
    </row>
    <row r="42">
      <c r="A42" s="187"/>
      <c r="B42" s="193"/>
      <c r="C42" s="194"/>
      <c r="D42" s="194"/>
      <c r="E42" s="194"/>
      <c r="F42" s="194"/>
      <c r="G42" s="194"/>
      <c r="H42" s="194"/>
    </row>
    <row r="43">
      <c r="A43" s="185" t="s">
        <v>17673</v>
      </c>
      <c r="B43" s="193">
        <v>0.5416666666666666</v>
      </c>
      <c r="C43" s="194" t="b">
        <v>1</v>
      </c>
      <c r="D43" s="194" t="b">
        <v>1</v>
      </c>
      <c r="E43" s="194" t="b">
        <v>1</v>
      </c>
      <c r="F43" s="194" t="b">
        <v>1</v>
      </c>
      <c r="G43" s="194" t="b">
        <v>1</v>
      </c>
      <c r="H43" s="194" t="b">
        <v>1</v>
      </c>
    </row>
    <row r="44">
      <c r="A44" s="187"/>
      <c r="B44" s="193"/>
      <c r="C44" s="194"/>
      <c r="D44" s="194"/>
      <c r="E44" s="194"/>
      <c r="F44" s="194"/>
      <c r="G44" s="194"/>
      <c r="H44" s="194"/>
    </row>
    <row r="45">
      <c r="A45" s="190" t="s">
        <v>17678</v>
      </c>
      <c r="B45" s="193">
        <v>0.7916666666666666</v>
      </c>
      <c r="C45" s="194" t="b">
        <v>1</v>
      </c>
      <c r="D45" s="194" t="b">
        <v>1</v>
      </c>
      <c r="E45" s="194" t="b">
        <v>1</v>
      </c>
      <c r="F45" s="194" t="b">
        <v>1</v>
      </c>
      <c r="G45" s="194" t="b">
        <v>1</v>
      </c>
      <c r="H45" s="194" t="b">
        <v>1</v>
      </c>
    </row>
    <row r="46">
      <c r="A46" s="187"/>
      <c r="B46" s="193"/>
      <c r="C46" s="194"/>
      <c r="D46" s="194"/>
      <c r="E46" s="194"/>
      <c r="F46" s="194"/>
      <c r="G46" s="194"/>
      <c r="H46" s="194"/>
    </row>
    <row r="47">
      <c r="A47" s="195" t="s">
        <v>17181</v>
      </c>
      <c r="B47" s="195" t="s">
        <v>2247</v>
      </c>
      <c r="C47" s="196"/>
      <c r="D47" s="37"/>
      <c r="E47" s="37"/>
      <c r="F47" s="37"/>
      <c r="G47" s="37"/>
      <c r="H47" s="31"/>
    </row>
    <row r="48">
      <c r="A48" s="187"/>
      <c r="B48" s="187"/>
      <c r="C48" s="197"/>
      <c r="D48" s="198"/>
      <c r="E48" s="198"/>
      <c r="F48" s="198"/>
      <c r="G48" s="198"/>
      <c r="H48" s="198"/>
    </row>
    <row r="49">
      <c r="A49" s="199" t="s">
        <v>17364</v>
      </c>
      <c r="B49" s="193">
        <v>0.3333333333333333</v>
      </c>
      <c r="C49" s="194" t="b">
        <v>0</v>
      </c>
      <c r="D49" s="194" t="b">
        <v>1</v>
      </c>
      <c r="E49" s="194" t="b">
        <v>1</v>
      </c>
      <c r="F49" s="194" t="b">
        <v>1</v>
      </c>
      <c r="G49" s="194" t="b">
        <v>1</v>
      </c>
      <c r="H49" s="194" t="b">
        <v>1</v>
      </c>
    </row>
    <row r="50">
      <c r="A50" s="187"/>
      <c r="B50" s="193"/>
      <c r="C50" s="194"/>
      <c r="D50" s="194"/>
      <c r="E50" s="194"/>
      <c r="F50" s="194"/>
      <c r="G50" s="194"/>
      <c r="H50" s="194"/>
    </row>
    <row r="51">
      <c r="A51" s="185" t="s">
        <v>17673</v>
      </c>
      <c r="B51" s="193">
        <v>0.5833333333333334</v>
      </c>
      <c r="C51" s="194" t="b">
        <v>1</v>
      </c>
      <c r="D51" s="194" t="b">
        <v>1</v>
      </c>
      <c r="E51" s="194" t="b">
        <v>1</v>
      </c>
      <c r="F51" s="194" t="b">
        <v>1</v>
      </c>
      <c r="G51" s="194" t="b">
        <v>1</v>
      </c>
      <c r="H51" s="194" t="b">
        <v>1</v>
      </c>
    </row>
    <row r="52">
      <c r="A52" s="187"/>
      <c r="B52" s="193"/>
      <c r="C52" s="194"/>
      <c r="D52" s="194"/>
      <c r="E52" s="194"/>
      <c r="F52" s="194"/>
      <c r="G52" s="194"/>
      <c r="H52" s="194"/>
    </row>
    <row r="53">
      <c r="A53" s="190" t="s">
        <v>17679</v>
      </c>
      <c r="B53" s="193">
        <v>0.8333333333333334</v>
      </c>
      <c r="C53" s="194" t="b">
        <v>1</v>
      </c>
      <c r="D53" s="194" t="b">
        <v>1</v>
      </c>
      <c r="E53" s="194" t="b">
        <v>1</v>
      </c>
      <c r="F53" s="194" t="b">
        <v>1</v>
      </c>
      <c r="G53" s="194" t="b">
        <v>1</v>
      </c>
      <c r="H53" s="194" t="b">
        <v>1</v>
      </c>
    </row>
    <row r="54">
      <c r="A54" s="187"/>
      <c r="B54" s="193"/>
      <c r="C54" s="194"/>
      <c r="D54" s="194"/>
      <c r="E54" s="194"/>
      <c r="F54" s="194"/>
      <c r="G54" s="194"/>
      <c r="H54" s="194"/>
    </row>
    <row r="55">
      <c r="A55" s="185" t="s">
        <v>17181</v>
      </c>
      <c r="B55" s="185" t="s">
        <v>2247</v>
      </c>
      <c r="C55" s="186" t="s">
        <v>17672</v>
      </c>
      <c r="D55" s="37"/>
      <c r="E55" s="37"/>
      <c r="F55" s="37"/>
      <c r="G55" s="37"/>
      <c r="H55" s="31"/>
    </row>
    <row r="56">
      <c r="A56" s="187"/>
      <c r="B56" s="187"/>
      <c r="C56" s="200">
        <v>46148.0</v>
      </c>
      <c r="D56" s="201">
        <v>46149.0</v>
      </c>
      <c r="E56" s="189"/>
      <c r="F56" s="189"/>
      <c r="G56" s="189"/>
      <c r="H56" s="189"/>
    </row>
    <row r="57">
      <c r="A57" s="190" t="s">
        <v>17301</v>
      </c>
      <c r="B57" s="191">
        <v>0.3333333333333333</v>
      </c>
      <c r="C57" s="192" t="b">
        <v>1</v>
      </c>
      <c r="D57" s="192" t="b">
        <v>1</v>
      </c>
      <c r="E57" s="192"/>
      <c r="F57" s="192"/>
      <c r="G57" s="192"/>
      <c r="H57" s="192"/>
    </row>
    <row r="58">
      <c r="A58" s="187"/>
      <c r="B58" s="191"/>
      <c r="C58" s="192"/>
      <c r="D58" s="192"/>
      <c r="E58" s="192"/>
      <c r="F58" s="192"/>
      <c r="G58" s="192"/>
      <c r="H58" s="192"/>
    </row>
    <row r="59">
      <c r="A59" s="185" t="s">
        <v>17673</v>
      </c>
      <c r="B59" s="191">
        <v>0.5833333333333334</v>
      </c>
      <c r="C59" s="192" t="b">
        <v>1</v>
      </c>
      <c r="D59" s="192" t="b">
        <v>1</v>
      </c>
      <c r="E59" s="192"/>
      <c r="F59" s="192"/>
      <c r="G59" s="192"/>
      <c r="H59" s="192"/>
    </row>
    <row r="60">
      <c r="A60" s="187"/>
      <c r="B60" s="193"/>
      <c r="C60" s="194"/>
      <c r="D60" s="194"/>
      <c r="E60" s="194"/>
      <c r="F60" s="194"/>
      <c r="G60" s="194"/>
      <c r="H60" s="194"/>
    </row>
    <row r="61">
      <c r="A61" s="190" t="s">
        <v>17674</v>
      </c>
      <c r="B61" s="193">
        <v>0.8333333333333334</v>
      </c>
      <c r="C61" s="194" t="b">
        <v>1</v>
      </c>
      <c r="D61" s="194" t="b">
        <v>1</v>
      </c>
      <c r="E61" s="194"/>
      <c r="F61" s="194"/>
      <c r="G61" s="194"/>
      <c r="H61" s="194"/>
    </row>
    <row r="62">
      <c r="A62" s="187"/>
      <c r="B62" s="193"/>
      <c r="C62" s="194"/>
      <c r="D62" s="194"/>
      <c r="E62" s="194"/>
      <c r="F62" s="194"/>
      <c r="G62" s="194"/>
      <c r="H62" s="194"/>
    </row>
    <row r="63">
      <c r="A63" s="195" t="s">
        <v>17181</v>
      </c>
      <c r="B63" s="195" t="s">
        <v>2247</v>
      </c>
      <c r="C63" s="196"/>
      <c r="D63" s="37"/>
      <c r="E63" s="37"/>
      <c r="F63" s="37"/>
      <c r="G63" s="37"/>
      <c r="H63" s="31"/>
    </row>
    <row r="64">
      <c r="A64" s="187"/>
      <c r="B64" s="187"/>
      <c r="C64" s="197"/>
      <c r="D64" s="198"/>
      <c r="E64" s="198"/>
      <c r="F64" s="198"/>
      <c r="G64" s="198"/>
      <c r="H64" s="198"/>
    </row>
    <row r="65">
      <c r="A65" s="199" t="s">
        <v>17306</v>
      </c>
      <c r="B65" s="193">
        <v>0.3333333333333333</v>
      </c>
      <c r="C65" s="194" t="b">
        <v>1</v>
      </c>
      <c r="D65" s="194" t="b">
        <v>1</v>
      </c>
      <c r="E65" s="194"/>
      <c r="F65" s="194"/>
      <c r="G65" s="194"/>
      <c r="H65" s="194"/>
    </row>
    <row r="66">
      <c r="A66" s="187"/>
      <c r="B66" s="193"/>
      <c r="C66" s="194"/>
      <c r="D66" s="194"/>
      <c r="E66" s="194"/>
      <c r="F66" s="194"/>
      <c r="G66" s="194"/>
      <c r="H66" s="194"/>
    </row>
    <row r="67">
      <c r="A67" s="185" t="s">
        <v>17673</v>
      </c>
      <c r="B67" s="193">
        <v>0.5833333333333334</v>
      </c>
      <c r="C67" s="194" t="b">
        <v>1</v>
      </c>
      <c r="D67" s="194" t="b">
        <v>1</v>
      </c>
      <c r="E67" s="194"/>
      <c r="F67" s="194"/>
      <c r="G67" s="194"/>
      <c r="H67" s="194"/>
    </row>
    <row r="68">
      <c r="A68" s="187"/>
      <c r="B68" s="193"/>
      <c r="C68" s="194"/>
      <c r="D68" s="194"/>
      <c r="E68" s="194"/>
      <c r="F68" s="194"/>
      <c r="G68" s="194"/>
      <c r="H68" s="194"/>
    </row>
    <row r="69">
      <c r="A69" s="190" t="s">
        <v>17675</v>
      </c>
      <c r="B69" s="193">
        <v>0.8333333333333334</v>
      </c>
      <c r="C69" s="194" t="b">
        <v>1</v>
      </c>
      <c r="D69" s="194" t="b">
        <v>1</v>
      </c>
      <c r="E69" s="194"/>
      <c r="F69" s="194"/>
      <c r="G69" s="194"/>
      <c r="H69" s="194"/>
    </row>
    <row r="70">
      <c r="A70" s="187"/>
      <c r="B70" s="193"/>
      <c r="C70" s="194"/>
      <c r="D70" s="194"/>
      <c r="E70" s="194"/>
      <c r="F70" s="194"/>
      <c r="G70" s="194"/>
      <c r="H70" s="194"/>
    </row>
    <row r="71">
      <c r="A71" s="195" t="s">
        <v>17181</v>
      </c>
      <c r="B71" s="195" t="s">
        <v>2247</v>
      </c>
      <c r="C71" s="196"/>
      <c r="D71" s="37"/>
      <c r="E71" s="37"/>
      <c r="F71" s="37"/>
      <c r="G71" s="37"/>
      <c r="H71" s="31"/>
    </row>
    <row r="72">
      <c r="A72" s="187"/>
      <c r="B72" s="187"/>
      <c r="C72" s="197"/>
      <c r="D72" s="198"/>
      <c r="E72" s="198"/>
      <c r="F72" s="198"/>
      <c r="G72" s="198"/>
      <c r="H72" s="198"/>
    </row>
    <row r="73">
      <c r="A73" s="199" t="s">
        <v>17308</v>
      </c>
      <c r="B73" s="193">
        <v>0.3333333333333333</v>
      </c>
      <c r="C73" s="194" t="b">
        <v>1</v>
      </c>
      <c r="D73" s="194" t="b">
        <v>1</v>
      </c>
      <c r="E73" s="194"/>
      <c r="F73" s="194"/>
      <c r="G73" s="194"/>
      <c r="H73" s="194"/>
    </row>
    <row r="74">
      <c r="A74" s="187"/>
      <c r="B74" s="193"/>
      <c r="C74" s="194"/>
      <c r="D74" s="194"/>
      <c r="E74" s="194"/>
      <c r="F74" s="194"/>
      <c r="G74" s="194"/>
      <c r="H74" s="194"/>
    </row>
    <row r="75">
      <c r="A75" s="185" t="s">
        <v>17673</v>
      </c>
      <c r="B75" s="193"/>
      <c r="C75" s="194"/>
      <c r="D75" s="194"/>
      <c r="E75" s="194"/>
      <c r="F75" s="194"/>
      <c r="G75" s="194"/>
      <c r="H75" s="194"/>
    </row>
    <row r="76">
      <c r="A76" s="187"/>
      <c r="B76" s="193"/>
      <c r="C76" s="194"/>
      <c r="D76" s="194"/>
      <c r="E76" s="194"/>
      <c r="F76" s="194"/>
      <c r="G76" s="194"/>
      <c r="H76" s="194"/>
    </row>
    <row r="77">
      <c r="A77" s="190" t="s">
        <v>17676</v>
      </c>
      <c r="B77" s="193">
        <v>0.8333333333333334</v>
      </c>
      <c r="C77" s="194" t="b">
        <v>1</v>
      </c>
      <c r="D77" s="194" t="b">
        <v>1</v>
      </c>
      <c r="E77" s="194"/>
      <c r="F77" s="194"/>
      <c r="G77" s="194"/>
      <c r="H77" s="194"/>
    </row>
    <row r="78">
      <c r="A78" s="187"/>
      <c r="B78" s="193"/>
      <c r="C78" s="194"/>
      <c r="D78" s="194"/>
      <c r="E78" s="194"/>
      <c r="F78" s="194"/>
      <c r="G78" s="194"/>
      <c r="H78" s="194"/>
    </row>
    <row r="79">
      <c r="A79" s="195" t="s">
        <v>17181</v>
      </c>
      <c r="B79" s="195" t="s">
        <v>2247</v>
      </c>
      <c r="C79" s="196"/>
      <c r="D79" s="37"/>
      <c r="E79" s="37"/>
      <c r="F79" s="37"/>
      <c r="G79" s="37"/>
      <c r="H79" s="31"/>
    </row>
    <row r="80">
      <c r="A80" s="187"/>
      <c r="B80" s="187"/>
      <c r="C80" s="197"/>
      <c r="D80" s="198"/>
      <c r="E80" s="198"/>
      <c r="F80" s="198"/>
      <c r="G80" s="198"/>
      <c r="H80" s="198"/>
    </row>
    <row r="81">
      <c r="A81" s="199" t="s">
        <v>17310</v>
      </c>
      <c r="B81" s="193"/>
      <c r="C81" s="194"/>
      <c r="D81" s="194"/>
      <c r="E81" s="194"/>
      <c r="F81" s="194"/>
      <c r="G81" s="194"/>
      <c r="H81" s="194"/>
    </row>
    <row r="82">
      <c r="A82" s="187"/>
      <c r="B82" s="193"/>
      <c r="C82" s="194"/>
      <c r="D82" s="194"/>
      <c r="E82" s="194"/>
      <c r="F82" s="194"/>
      <c r="G82" s="194"/>
      <c r="H82" s="194"/>
    </row>
    <row r="83">
      <c r="A83" s="185" t="s">
        <v>17673</v>
      </c>
      <c r="B83" s="193"/>
      <c r="C83" s="194"/>
      <c r="D83" s="194"/>
      <c r="E83" s="194"/>
      <c r="F83" s="194"/>
      <c r="G83" s="194"/>
      <c r="H83" s="194"/>
    </row>
    <row r="84">
      <c r="A84" s="187"/>
      <c r="B84" s="193"/>
      <c r="C84" s="194"/>
      <c r="D84" s="194"/>
      <c r="E84" s="194"/>
      <c r="F84" s="194"/>
      <c r="G84" s="194"/>
      <c r="H84" s="194"/>
    </row>
    <row r="85">
      <c r="A85" s="190" t="s">
        <v>17677</v>
      </c>
      <c r="B85" s="193">
        <v>0.9166666666666666</v>
      </c>
      <c r="C85" s="194" t="b">
        <v>1</v>
      </c>
      <c r="D85" s="194" t="b">
        <v>0</v>
      </c>
      <c r="E85" s="194"/>
      <c r="F85" s="194"/>
      <c r="G85" s="194"/>
      <c r="H85" s="194"/>
    </row>
    <row r="86">
      <c r="A86" s="187"/>
      <c r="B86" s="193"/>
      <c r="C86" s="194"/>
      <c r="D86" s="194"/>
      <c r="E86" s="194"/>
      <c r="F86" s="194"/>
      <c r="G86" s="194"/>
      <c r="H86" s="194"/>
    </row>
    <row r="87">
      <c r="A87" s="195" t="s">
        <v>17181</v>
      </c>
      <c r="B87" s="195" t="s">
        <v>2247</v>
      </c>
      <c r="C87" s="196"/>
      <c r="D87" s="37"/>
      <c r="E87" s="37"/>
      <c r="F87" s="37"/>
      <c r="G87" s="37"/>
      <c r="H87" s="31"/>
    </row>
    <row r="88">
      <c r="A88" s="187"/>
      <c r="B88" s="187"/>
      <c r="C88" s="197"/>
      <c r="D88" s="198"/>
      <c r="E88" s="198"/>
      <c r="F88" s="198"/>
      <c r="G88" s="198"/>
      <c r="H88" s="198"/>
    </row>
    <row r="89">
      <c r="A89" s="199" t="s">
        <v>17314</v>
      </c>
      <c r="B89" s="193">
        <v>0.2916666666666667</v>
      </c>
      <c r="C89" s="194" t="b">
        <v>1</v>
      </c>
      <c r="D89" s="194" t="b">
        <v>1</v>
      </c>
      <c r="E89" s="194"/>
      <c r="F89" s="194"/>
      <c r="G89" s="194"/>
      <c r="H89" s="194"/>
    </row>
    <row r="90">
      <c r="A90" s="187"/>
      <c r="B90" s="193"/>
      <c r="C90" s="194"/>
      <c r="D90" s="194"/>
      <c r="E90" s="194"/>
      <c r="F90" s="194"/>
      <c r="G90" s="194"/>
      <c r="H90" s="194"/>
    </row>
    <row r="91">
      <c r="A91" s="185" t="s">
        <v>17673</v>
      </c>
      <c r="B91" s="193">
        <v>0.5416666666666666</v>
      </c>
      <c r="C91" s="194" t="b">
        <v>1</v>
      </c>
      <c r="D91" s="194" t="b">
        <v>1</v>
      </c>
      <c r="E91" s="194"/>
      <c r="F91" s="194"/>
      <c r="G91" s="194"/>
      <c r="H91" s="194"/>
    </row>
    <row r="92">
      <c r="A92" s="187"/>
      <c r="B92" s="193"/>
      <c r="C92" s="194"/>
      <c r="D92" s="194"/>
      <c r="E92" s="194"/>
      <c r="F92" s="194"/>
      <c r="G92" s="194"/>
      <c r="H92" s="194"/>
    </row>
    <row r="93">
      <c r="A93" s="190" t="s">
        <v>17678</v>
      </c>
      <c r="B93" s="193">
        <v>0.7916666666666666</v>
      </c>
      <c r="C93" s="194" t="b">
        <v>1</v>
      </c>
      <c r="D93" s="194" t="b">
        <v>1</v>
      </c>
      <c r="E93" s="194"/>
      <c r="F93" s="194"/>
      <c r="G93" s="194"/>
      <c r="H93" s="194"/>
    </row>
    <row r="94">
      <c r="A94" s="187"/>
      <c r="B94" s="193"/>
      <c r="C94" s="194"/>
      <c r="D94" s="194"/>
      <c r="E94" s="194"/>
      <c r="F94" s="194"/>
      <c r="G94" s="194"/>
      <c r="H94" s="194"/>
    </row>
    <row r="95">
      <c r="A95" s="195" t="s">
        <v>17181</v>
      </c>
      <c r="B95" s="195" t="s">
        <v>2247</v>
      </c>
      <c r="C95" s="196"/>
      <c r="D95" s="37"/>
      <c r="E95" s="37"/>
      <c r="F95" s="37"/>
      <c r="G95" s="37"/>
      <c r="H95" s="31"/>
    </row>
    <row r="96">
      <c r="A96" s="187"/>
      <c r="B96" s="187"/>
      <c r="C96" s="197"/>
      <c r="D96" s="198"/>
      <c r="E96" s="198"/>
      <c r="F96" s="198"/>
      <c r="G96" s="198"/>
      <c r="H96" s="198"/>
    </row>
    <row r="97">
      <c r="A97" s="199" t="s">
        <v>17364</v>
      </c>
      <c r="B97" s="193">
        <v>0.3333333333333333</v>
      </c>
      <c r="C97" s="194" t="b">
        <v>1</v>
      </c>
      <c r="D97" s="194" t="b">
        <v>1</v>
      </c>
      <c r="E97" s="194"/>
      <c r="F97" s="194"/>
      <c r="G97" s="194"/>
      <c r="H97" s="194"/>
    </row>
    <row r="98">
      <c r="A98" s="187"/>
      <c r="B98" s="193"/>
      <c r="C98" s="194"/>
      <c r="D98" s="194"/>
      <c r="E98" s="194"/>
      <c r="F98" s="194"/>
      <c r="G98" s="194"/>
      <c r="H98" s="194"/>
    </row>
    <row r="99">
      <c r="A99" s="185" t="s">
        <v>17673</v>
      </c>
      <c r="B99" s="193">
        <v>0.5833333333333334</v>
      </c>
      <c r="C99" s="194" t="b">
        <v>1</v>
      </c>
      <c r="D99" s="194" t="b">
        <v>1</v>
      </c>
      <c r="E99" s="194"/>
      <c r="F99" s="194"/>
      <c r="G99" s="194"/>
      <c r="H99" s="194"/>
    </row>
    <row r="100">
      <c r="A100" s="187"/>
      <c r="B100" s="193"/>
      <c r="C100" s="194"/>
      <c r="D100" s="194"/>
      <c r="E100" s="194"/>
      <c r="F100" s="194"/>
      <c r="G100" s="194"/>
      <c r="H100" s="194"/>
    </row>
    <row r="101">
      <c r="A101" s="190" t="s">
        <v>17679</v>
      </c>
      <c r="B101" s="193">
        <v>0.8333333333333334</v>
      </c>
      <c r="C101" s="194" t="b">
        <v>1</v>
      </c>
      <c r="D101" s="194" t="b">
        <v>1</v>
      </c>
      <c r="E101" s="194"/>
      <c r="F101" s="194"/>
      <c r="G101" s="194"/>
      <c r="H101" s="194"/>
    </row>
    <row r="102">
      <c r="A102" s="187"/>
      <c r="B102" s="193"/>
      <c r="C102" s="194"/>
      <c r="D102" s="194"/>
      <c r="E102" s="194"/>
      <c r="F102" s="194"/>
      <c r="G102" s="194"/>
      <c r="H102" s="194"/>
    </row>
  </sheetData>
  <mergeCells count="81">
    <mergeCell ref="A41:A42"/>
    <mergeCell ref="A43:A44"/>
    <mergeCell ref="A45:A46"/>
    <mergeCell ref="A47:A48"/>
    <mergeCell ref="B47:B48"/>
    <mergeCell ref="C47:H47"/>
    <mergeCell ref="A49:A50"/>
    <mergeCell ref="A51:A52"/>
    <mergeCell ref="A53:A54"/>
    <mergeCell ref="A55:A56"/>
    <mergeCell ref="B55:B56"/>
    <mergeCell ref="C55:H55"/>
    <mergeCell ref="A57:A58"/>
    <mergeCell ref="A59:A60"/>
    <mergeCell ref="A61:A62"/>
    <mergeCell ref="A63:A64"/>
    <mergeCell ref="B63:B64"/>
    <mergeCell ref="C63:H63"/>
    <mergeCell ref="A65:A66"/>
    <mergeCell ref="A67:A68"/>
    <mergeCell ref="A69:A70"/>
    <mergeCell ref="C71:H71"/>
    <mergeCell ref="A71:A72"/>
    <mergeCell ref="B71:B72"/>
    <mergeCell ref="A73:A74"/>
    <mergeCell ref="A75:A76"/>
    <mergeCell ref="A77:A78"/>
    <mergeCell ref="B79:B80"/>
    <mergeCell ref="C79:H79"/>
    <mergeCell ref="A79:A80"/>
    <mergeCell ref="A81:A82"/>
    <mergeCell ref="A83:A84"/>
    <mergeCell ref="A85:A86"/>
    <mergeCell ref="A87:A88"/>
    <mergeCell ref="B87:B88"/>
    <mergeCell ref="C87:H87"/>
    <mergeCell ref="A89:A90"/>
    <mergeCell ref="A91:A92"/>
    <mergeCell ref="A93:A94"/>
    <mergeCell ref="A95:A96"/>
    <mergeCell ref="B95:B96"/>
    <mergeCell ref="C95:H95"/>
    <mergeCell ref="A97:A98"/>
    <mergeCell ref="A1:H2"/>
    <mergeCell ref="B3:C3"/>
    <mergeCell ref="G3:H3"/>
    <mergeCell ref="B4:C4"/>
    <mergeCell ref="G4:H4"/>
    <mergeCell ref="B5:C5"/>
    <mergeCell ref="G5:H5"/>
    <mergeCell ref="C15:H15"/>
    <mergeCell ref="C23:H23"/>
    <mergeCell ref="C31:H31"/>
    <mergeCell ref="B6:C6"/>
    <mergeCell ref="E6:H6"/>
    <mergeCell ref="A7:A8"/>
    <mergeCell ref="B7:B8"/>
    <mergeCell ref="C7:H7"/>
    <mergeCell ref="A9:A10"/>
    <mergeCell ref="A11:A12"/>
    <mergeCell ref="A13:A14"/>
    <mergeCell ref="A15:A16"/>
    <mergeCell ref="B15:B16"/>
    <mergeCell ref="A17:A18"/>
    <mergeCell ref="A19:A20"/>
    <mergeCell ref="A21:A22"/>
    <mergeCell ref="B23:B24"/>
    <mergeCell ref="A35:A36"/>
    <mergeCell ref="A37:A38"/>
    <mergeCell ref="A39:A40"/>
    <mergeCell ref="B39:B40"/>
    <mergeCell ref="C39:H39"/>
    <mergeCell ref="A23:A24"/>
    <mergeCell ref="A25:A26"/>
    <mergeCell ref="A27:A28"/>
    <mergeCell ref="A29:A30"/>
    <mergeCell ref="A31:A32"/>
    <mergeCell ref="B31:B32"/>
    <mergeCell ref="A33:A34"/>
    <mergeCell ref="A99:A100"/>
    <mergeCell ref="A101:A10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4.43" defaultRowHeight="15.0"/>
  <sheetData>
    <row r="1">
      <c r="A1" s="24" t="s">
        <v>17680</v>
      </c>
      <c r="B1" s="25"/>
      <c r="C1" s="25"/>
      <c r="D1" s="25"/>
      <c r="E1" s="25"/>
      <c r="F1" s="25"/>
      <c r="G1" s="25"/>
      <c r="H1" s="26"/>
    </row>
    <row r="2">
      <c r="A2" s="27"/>
      <c r="B2" s="28"/>
      <c r="C2" s="28"/>
      <c r="D2" s="28"/>
      <c r="E2" s="28"/>
      <c r="F2" s="28"/>
      <c r="G2" s="28"/>
      <c r="H2" s="29"/>
    </row>
    <row r="3">
      <c r="A3" s="148" t="s">
        <v>17129</v>
      </c>
      <c r="B3" s="149" t="s">
        <v>17197</v>
      </c>
      <c r="C3" s="31"/>
      <c r="D3" s="148" t="s">
        <v>17130</v>
      </c>
      <c r="E3" s="150" t="s">
        <v>17198</v>
      </c>
      <c r="F3" s="148" t="s">
        <v>17537</v>
      </c>
      <c r="G3" s="151"/>
      <c r="H3" s="31"/>
    </row>
    <row r="4">
      <c r="A4" s="148" t="s">
        <v>17132</v>
      </c>
      <c r="B4" s="149" t="s">
        <v>17200</v>
      </c>
      <c r="C4" s="31"/>
      <c r="D4" s="148" t="s">
        <v>17538</v>
      </c>
      <c r="E4" s="150">
        <v>9.428896647E9</v>
      </c>
      <c r="F4" s="148" t="s">
        <v>17131</v>
      </c>
      <c r="G4" s="149" t="s">
        <v>17199</v>
      </c>
      <c r="H4" s="31"/>
    </row>
    <row r="5">
      <c r="A5" s="148" t="s">
        <v>17539</v>
      </c>
      <c r="B5" s="149" t="s">
        <v>17199</v>
      </c>
      <c r="C5" s="31"/>
      <c r="D5" s="148" t="s">
        <v>17540</v>
      </c>
      <c r="E5" s="150" t="s">
        <v>17541</v>
      </c>
      <c r="F5" s="148" t="s">
        <v>17542</v>
      </c>
      <c r="G5" s="152">
        <v>46208.833333333336</v>
      </c>
      <c r="H5" s="31"/>
    </row>
    <row r="6">
      <c r="A6" s="148" t="s">
        <v>17543</v>
      </c>
      <c r="B6" s="149" t="s">
        <v>17544</v>
      </c>
      <c r="C6" s="31"/>
      <c r="D6" s="148" t="s">
        <v>17545</v>
      </c>
      <c r="E6" s="149" t="s">
        <v>17546</v>
      </c>
      <c r="F6" s="37"/>
      <c r="G6" s="37"/>
      <c r="H6" s="31"/>
    </row>
    <row r="7">
      <c r="A7" s="167" t="s">
        <v>17681</v>
      </c>
      <c r="B7" s="167" t="s">
        <v>2247</v>
      </c>
      <c r="C7" s="168" t="s">
        <v>17682</v>
      </c>
      <c r="D7" s="31"/>
      <c r="E7" s="167" t="s">
        <v>17683</v>
      </c>
      <c r="F7" s="168" t="s">
        <v>17139</v>
      </c>
      <c r="G7" s="37"/>
      <c r="H7" s="31"/>
    </row>
    <row r="8">
      <c r="A8" s="167" t="s">
        <v>17604</v>
      </c>
      <c r="B8" s="202">
        <v>0.375</v>
      </c>
      <c r="C8" s="203" t="s">
        <v>17597</v>
      </c>
      <c r="D8" s="31"/>
      <c r="E8" s="204">
        <v>1.0</v>
      </c>
      <c r="F8" s="205"/>
      <c r="G8" s="37"/>
      <c r="H8" s="31"/>
    </row>
    <row r="9">
      <c r="A9" s="167" t="s">
        <v>17604</v>
      </c>
      <c r="B9" s="202">
        <v>0.4166666666666667</v>
      </c>
      <c r="C9" s="203" t="s">
        <v>17244</v>
      </c>
      <c r="D9" s="31"/>
      <c r="E9" s="204">
        <v>1.0</v>
      </c>
      <c r="F9" s="203" t="s">
        <v>17684</v>
      </c>
      <c r="G9" s="37"/>
      <c r="H9" s="31"/>
    </row>
    <row r="10">
      <c r="A10" s="167" t="s">
        <v>17604</v>
      </c>
      <c r="B10" s="202">
        <v>0.4583333333333333</v>
      </c>
      <c r="C10" s="203" t="s">
        <v>17245</v>
      </c>
      <c r="D10" s="31"/>
      <c r="E10" s="204">
        <v>1.0</v>
      </c>
      <c r="F10" s="205"/>
      <c r="G10" s="37"/>
      <c r="H10" s="31"/>
    </row>
    <row r="11">
      <c r="A11" s="167" t="s">
        <v>17604</v>
      </c>
      <c r="B11" s="202">
        <v>0.6666666666666666</v>
      </c>
      <c r="C11" s="203" t="s">
        <v>17597</v>
      </c>
      <c r="D11" s="31"/>
      <c r="E11" s="204">
        <v>2.0</v>
      </c>
      <c r="F11" s="205"/>
      <c r="G11" s="37"/>
      <c r="H11" s="31"/>
    </row>
    <row r="12">
      <c r="A12" s="167" t="s">
        <v>17604</v>
      </c>
      <c r="B12" s="202">
        <v>0.7083333333333334</v>
      </c>
      <c r="C12" s="203" t="s">
        <v>17244</v>
      </c>
      <c r="D12" s="31"/>
      <c r="E12" s="204">
        <v>2.0</v>
      </c>
      <c r="F12" s="203" t="s">
        <v>17685</v>
      </c>
      <c r="G12" s="37"/>
      <c r="H12" s="31"/>
    </row>
    <row r="13">
      <c r="A13" s="167" t="s">
        <v>17604</v>
      </c>
      <c r="B13" s="202">
        <v>0.75</v>
      </c>
      <c r="C13" s="203" t="s">
        <v>17219</v>
      </c>
      <c r="D13" s="31"/>
      <c r="E13" s="204">
        <v>1.0</v>
      </c>
      <c r="F13" s="203" t="s">
        <v>17686</v>
      </c>
      <c r="G13" s="37"/>
      <c r="H13" s="31"/>
    </row>
    <row r="14">
      <c r="A14" s="167" t="s">
        <v>17604</v>
      </c>
      <c r="B14" s="202">
        <v>0.7916666666666666</v>
      </c>
      <c r="C14" s="203" t="s">
        <v>59</v>
      </c>
      <c r="D14" s="31"/>
      <c r="E14" s="204">
        <v>1.0</v>
      </c>
      <c r="F14" s="203" t="s">
        <v>17687</v>
      </c>
      <c r="G14" s="37"/>
      <c r="H14" s="31"/>
    </row>
    <row r="15">
      <c r="A15" s="206">
        <v>46027.0</v>
      </c>
      <c r="B15" s="202">
        <v>0.3333333333333333</v>
      </c>
      <c r="C15" s="203" t="s">
        <v>17597</v>
      </c>
      <c r="D15" s="31"/>
      <c r="E15" s="204">
        <v>3.0</v>
      </c>
      <c r="F15" s="205"/>
      <c r="G15" s="37"/>
      <c r="H15" s="31"/>
    </row>
    <row r="16">
      <c r="A16" s="206">
        <v>46027.0</v>
      </c>
      <c r="B16" s="202">
        <v>0.375</v>
      </c>
      <c r="C16" s="203" t="s">
        <v>17244</v>
      </c>
      <c r="D16" s="31"/>
      <c r="E16" s="204">
        <v>3.0</v>
      </c>
      <c r="F16" s="203" t="s">
        <v>17684</v>
      </c>
      <c r="G16" s="37"/>
      <c r="H16" s="31"/>
    </row>
    <row r="17">
      <c r="A17" s="206">
        <v>46027.0</v>
      </c>
      <c r="B17" s="202">
        <v>0.6666666666666666</v>
      </c>
      <c r="C17" s="203" t="s">
        <v>17597</v>
      </c>
      <c r="D17" s="31"/>
      <c r="E17" s="204">
        <v>4.0</v>
      </c>
      <c r="F17" s="205"/>
      <c r="G17" s="37"/>
      <c r="H17" s="31"/>
    </row>
    <row r="18">
      <c r="A18" s="206">
        <v>46027.0</v>
      </c>
      <c r="B18" s="202">
        <v>0.7083333333333334</v>
      </c>
      <c r="C18" s="203" t="s">
        <v>17244</v>
      </c>
      <c r="D18" s="31"/>
      <c r="E18" s="204">
        <v>4.0</v>
      </c>
      <c r="F18" s="203" t="s">
        <v>17685</v>
      </c>
      <c r="G18" s="37"/>
      <c r="H18" s="31"/>
    </row>
    <row r="19">
      <c r="A19" s="206">
        <v>46027.0</v>
      </c>
      <c r="B19" s="202">
        <v>0.75</v>
      </c>
      <c r="C19" s="203" t="s">
        <v>17219</v>
      </c>
      <c r="D19" s="31"/>
      <c r="E19" s="204">
        <v>2.0</v>
      </c>
      <c r="F19" s="203" t="s">
        <v>17686</v>
      </c>
      <c r="G19" s="37"/>
      <c r="H19" s="31"/>
    </row>
    <row r="20">
      <c r="A20" s="206">
        <v>46027.0</v>
      </c>
      <c r="B20" s="202">
        <v>0.7916666666666666</v>
      </c>
      <c r="C20" s="203" t="s">
        <v>59</v>
      </c>
      <c r="D20" s="31"/>
      <c r="E20" s="204">
        <v>2.0</v>
      </c>
      <c r="F20" s="203" t="s">
        <v>17687</v>
      </c>
      <c r="G20" s="37"/>
      <c r="H20" s="31"/>
    </row>
    <row r="21">
      <c r="A21" s="206">
        <v>46058.0</v>
      </c>
      <c r="B21" s="202">
        <v>0.3333333333333333</v>
      </c>
      <c r="C21" s="203" t="s">
        <v>17597</v>
      </c>
      <c r="D21" s="31"/>
      <c r="E21" s="204">
        <v>5.0</v>
      </c>
      <c r="F21" s="205"/>
      <c r="G21" s="37"/>
      <c r="H21" s="31"/>
    </row>
    <row r="22">
      <c r="A22" s="206">
        <v>46058.0</v>
      </c>
      <c r="B22" s="202">
        <v>0.375</v>
      </c>
      <c r="C22" s="203" t="s">
        <v>17244</v>
      </c>
      <c r="D22" s="31"/>
      <c r="E22" s="204">
        <v>5.0</v>
      </c>
      <c r="F22" s="203" t="s">
        <v>17684</v>
      </c>
      <c r="G22" s="37"/>
      <c r="H22" s="31"/>
    </row>
    <row r="23">
      <c r="A23" s="206">
        <v>46058.0</v>
      </c>
      <c r="B23" s="202">
        <v>0.4166666666666667</v>
      </c>
      <c r="C23" s="203" t="s">
        <v>17245</v>
      </c>
      <c r="D23" s="31"/>
      <c r="E23" s="204">
        <v>2.0</v>
      </c>
      <c r="F23" s="205"/>
      <c r="G23" s="37"/>
      <c r="H23" s="31"/>
    </row>
    <row r="24">
      <c r="A24" s="206">
        <v>46058.0</v>
      </c>
      <c r="B24" s="202">
        <v>0.6666666666666666</v>
      </c>
      <c r="C24" s="203" t="s">
        <v>17597</v>
      </c>
      <c r="D24" s="31"/>
      <c r="E24" s="204">
        <v>6.0</v>
      </c>
      <c r="F24" s="205"/>
      <c r="G24" s="37"/>
      <c r="H24" s="31"/>
    </row>
    <row r="25">
      <c r="A25" s="206">
        <v>46058.0</v>
      </c>
      <c r="B25" s="202">
        <v>0.7083333333333334</v>
      </c>
      <c r="C25" s="203" t="s">
        <v>17244</v>
      </c>
      <c r="D25" s="31"/>
      <c r="E25" s="204">
        <v>6.0</v>
      </c>
      <c r="F25" s="203" t="s">
        <v>17685</v>
      </c>
      <c r="G25" s="37"/>
      <c r="H25" s="31"/>
    </row>
    <row r="26">
      <c r="A26" s="206">
        <v>46058.0</v>
      </c>
      <c r="B26" s="202">
        <v>0.75</v>
      </c>
      <c r="C26" s="203" t="s">
        <v>17219</v>
      </c>
      <c r="D26" s="31"/>
      <c r="E26" s="204">
        <v>3.0</v>
      </c>
      <c r="F26" s="203" t="s">
        <v>17686</v>
      </c>
      <c r="G26" s="37"/>
      <c r="H26" s="31"/>
    </row>
    <row r="27">
      <c r="A27" s="206">
        <v>46058.0</v>
      </c>
      <c r="B27" s="202">
        <v>0.7916666666666666</v>
      </c>
      <c r="C27" s="203" t="s">
        <v>59</v>
      </c>
      <c r="D27" s="31"/>
      <c r="E27" s="204">
        <v>3.0</v>
      </c>
      <c r="F27" s="203" t="s">
        <v>17687</v>
      </c>
      <c r="G27" s="37"/>
      <c r="H27" s="31"/>
    </row>
    <row r="28">
      <c r="A28" s="206">
        <v>46086.0</v>
      </c>
      <c r="B28" s="202">
        <v>0.3333333333333333</v>
      </c>
      <c r="C28" s="203" t="s">
        <v>17597</v>
      </c>
      <c r="D28" s="31"/>
      <c r="E28" s="204">
        <v>7.0</v>
      </c>
      <c r="F28" s="205"/>
      <c r="G28" s="37"/>
      <c r="H28" s="31"/>
    </row>
    <row r="29">
      <c r="A29" s="206">
        <v>46086.0</v>
      </c>
      <c r="B29" s="202">
        <v>0.375</v>
      </c>
      <c r="C29" s="203" t="s">
        <v>17244</v>
      </c>
      <c r="D29" s="31"/>
      <c r="E29" s="204">
        <v>7.0</v>
      </c>
      <c r="F29" s="203" t="s">
        <v>17684</v>
      </c>
      <c r="G29" s="37"/>
      <c r="H29" s="31"/>
    </row>
    <row r="30">
      <c r="A30" s="206">
        <v>46086.0</v>
      </c>
      <c r="B30" s="202">
        <v>0.6666666666666666</v>
      </c>
      <c r="C30" s="203" t="s">
        <v>17597</v>
      </c>
      <c r="D30" s="31"/>
      <c r="E30" s="204">
        <v>8.0</v>
      </c>
      <c r="F30" s="205"/>
      <c r="G30" s="37"/>
      <c r="H30" s="31"/>
    </row>
    <row r="31">
      <c r="A31" s="206">
        <v>46086.0</v>
      </c>
      <c r="B31" s="202">
        <v>0.7083333333333334</v>
      </c>
      <c r="C31" s="203" t="s">
        <v>17244</v>
      </c>
      <c r="D31" s="31"/>
      <c r="E31" s="204">
        <v>8.0</v>
      </c>
      <c r="F31" s="203" t="s">
        <v>17685</v>
      </c>
      <c r="G31" s="37"/>
      <c r="H31" s="31"/>
    </row>
    <row r="32">
      <c r="A32" s="206">
        <v>46086.0</v>
      </c>
      <c r="B32" s="202">
        <v>0.75</v>
      </c>
      <c r="C32" s="203" t="s">
        <v>17219</v>
      </c>
      <c r="D32" s="31"/>
      <c r="E32" s="204">
        <v>4.0</v>
      </c>
      <c r="F32" s="203" t="s">
        <v>17686</v>
      </c>
      <c r="G32" s="37"/>
      <c r="H32" s="31"/>
    </row>
    <row r="33">
      <c r="A33" s="206">
        <v>46086.0</v>
      </c>
      <c r="B33" s="202">
        <v>0.7916666666666666</v>
      </c>
      <c r="C33" s="203" t="s">
        <v>59</v>
      </c>
      <c r="D33" s="31"/>
      <c r="E33" s="204">
        <v>4.0</v>
      </c>
      <c r="F33" s="203" t="s">
        <v>17687</v>
      </c>
      <c r="G33" s="37"/>
      <c r="H33" s="31"/>
    </row>
    <row r="34">
      <c r="A34" s="206">
        <v>46117.0</v>
      </c>
      <c r="B34" s="202">
        <v>0.3333333333333333</v>
      </c>
      <c r="C34" s="203" t="s">
        <v>17597</v>
      </c>
      <c r="D34" s="31"/>
      <c r="E34" s="204">
        <v>9.0</v>
      </c>
      <c r="F34" s="205"/>
      <c r="G34" s="37"/>
      <c r="H34" s="31"/>
    </row>
    <row r="35">
      <c r="A35" s="206">
        <v>46117.0</v>
      </c>
      <c r="B35" s="202">
        <v>0.375</v>
      </c>
      <c r="C35" s="203" t="s">
        <v>17244</v>
      </c>
      <c r="D35" s="31"/>
      <c r="E35" s="204">
        <v>9.0</v>
      </c>
      <c r="F35" s="203" t="s">
        <v>17684</v>
      </c>
      <c r="G35" s="37"/>
      <c r="H35" s="31"/>
    </row>
    <row r="36">
      <c r="A36" s="206">
        <v>46117.0</v>
      </c>
      <c r="B36" s="202">
        <v>0.6666666666666666</v>
      </c>
      <c r="C36" s="203" t="s">
        <v>17597</v>
      </c>
      <c r="D36" s="31"/>
      <c r="E36" s="204">
        <v>10.0</v>
      </c>
      <c r="F36" s="205"/>
      <c r="G36" s="37"/>
      <c r="H36" s="31"/>
    </row>
    <row r="37">
      <c r="A37" s="206">
        <v>46117.0</v>
      </c>
      <c r="B37" s="202">
        <v>0.7083333333333334</v>
      </c>
      <c r="C37" s="203" t="s">
        <v>17244</v>
      </c>
      <c r="D37" s="31"/>
      <c r="E37" s="204">
        <v>10.0</v>
      </c>
      <c r="F37" s="203" t="s">
        <v>17685</v>
      </c>
      <c r="G37" s="37"/>
      <c r="H37" s="31"/>
    </row>
    <row r="38">
      <c r="A38" s="206">
        <v>46117.0</v>
      </c>
      <c r="B38" s="202">
        <v>0.75</v>
      </c>
      <c r="C38" s="203" t="s">
        <v>17219</v>
      </c>
      <c r="D38" s="31"/>
      <c r="E38" s="204">
        <v>5.0</v>
      </c>
      <c r="F38" s="203" t="s">
        <v>17686</v>
      </c>
      <c r="G38" s="37"/>
      <c r="H38" s="31"/>
    </row>
    <row r="39">
      <c r="A39" s="206">
        <v>46117.0</v>
      </c>
      <c r="B39" s="202">
        <v>0.7916666666666666</v>
      </c>
      <c r="C39" s="203" t="s">
        <v>59</v>
      </c>
      <c r="D39" s="31"/>
      <c r="E39" s="204">
        <v>5.0</v>
      </c>
      <c r="F39" s="203" t="s">
        <v>17687</v>
      </c>
      <c r="G39" s="37"/>
      <c r="H39" s="31"/>
    </row>
    <row r="40">
      <c r="A40" s="206">
        <v>46147.0</v>
      </c>
      <c r="B40" s="202">
        <v>0.3333333333333333</v>
      </c>
      <c r="C40" s="203" t="s">
        <v>17597</v>
      </c>
      <c r="D40" s="31"/>
      <c r="E40" s="204">
        <v>11.0</v>
      </c>
      <c r="F40" s="205"/>
      <c r="G40" s="37"/>
      <c r="H40" s="31"/>
    </row>
    <row r="41">
      <c r="A41" s="206">
        <v>46147.0</v>
      </c>
      <c r="B41" s="202">
        <v>0.375</v>
      </c>
      <c r="C41" s="203" t="s">
        <v>17244</v>
      </c>
      <c r="D41" s="31"/>
      <c r="E41" s="204">
        <v>11.0</v>
      </c>
      <c r="F41" s="203" t="s">
        <v>17684</v>
      </c>
      <c r="G41" s="37"/>
      <c r="H41" s="31"/>
    </row>
    <row r="42">
      <c r="A42" s="206">
        <v>46147.0</v>
      </c>
      <c r="B42" s="202">
        <v>0.4166666666666667</v>
      </c>
      <c r="C42" s="203" t="s">
        <v>17245</v>
      </c>
      <c r="D42" s="31"/>
      <c r="E42" s="204">
        <v>3.0</v>
      </c>
      <c r="F42" s="205"/>
      <c r="G42" s="37"/>
      <c r="H42" s="31"/>
    </row>
    <row r="43">
      <c r="A43" s="206">
        <v>46147.0</v>
      </c>
      <c r="B43" s="202">
        <v>0.6666666666666666</v>
      </c>
      <c r="C43" s="203" t="s">
        <v>17597</v>
      </c>
      <c r="D43" s="31"/>
      <c r="E43" s="204">
        <v>12.0</v>
      </c>
      <c r="F43" s="205"/>
      <c r="G43" s="37"/>
      <c r="H43" s="31"/>
    </row>
    <row r="44">
      <c r="A44" s="206">
        <v>46147.0</v>
      </c>
      <c r="B44" s="202">
        <v>0.7083333333333334</v>
      </c>
      <c r="C44" s="203" t="s">
        <v>17244</v>
      </c>
      <c r="D44" s="31"/>
      <c r="E44" s="204">
        <v>12.0</v>
      </c>
      <c r="F44" s="203" t="s">
        <v>17685</v>
      </c>
      <c r="G44" s="37"/>
      <c r="H44" s="31"/>
    </row>
    <row r="45">
      <c r="A45" s="206">
        <v>46147.0</v>
      </c>
      <c r="B45" s="202">
        <v>0.75</v>
      </c>
      <c r="C45" s="203" t="s">
        <v>17219</v>
      </c>
      <c r="D45" s="31"/>
      <c r="E45" s="204">
        <v>6.0</v>
      </c>
      <c r="F45" s="203" t="s">
        <v>17686</v>
      </c>
      <c r="G45" s="37"/>
      <c r="H45" s="31"/>
    </row>
    <row r="46">
      <c r="A46" s="206">
        <v>46147.0</v>
      </c>
      <c r="B46" s="202">
        <v>0.7916666666666666</v>
      </c>
      <c r="C46" s="203" t="s">
        <v>59</v>
      </c>
      <c r="D46" s="31"/>
      <c r="E46" s="204">
        <v>6.0</v>
      </c>
      <c r="F46" s="203" t="s">
        <v>17687</v>
      </c>
      <c r="G46" s="37"/>
      <c r="H46" s="31"/>
    </row>
    <row r="47">
      <c r="A47" s="206">
        <v>46178.0</v>
      </c>
      <c r="B47" s="202">
        <v>0.3333333333333333</v>
      </c>
      <c r="C47" s="203" t="s">
        <v>17597</v>
      </c>
      <c r="D47" s="31"/>
      <c r="E47" s="204">
        <v>13.0</v>
      </c>
      <c r="F47" s="205"/>
      <c r="G47" s="37"/>
      <c r="H47" s="31"/>
    </row>
    <row r="48">
      <c r="A48" s="206">
        <v>46178.0</v>
      </c>
      <c r="B48" s="202">
        <v>0.375</v>
      </c>
      <c r="C48" s="203" t="s">
        <v>17244</v>
      </c>
      <c r="D48" s="31"/>
      <c r="E48" s="204">
        <v>13.0</v>
      </c>
      <c r="F48" s="203" t="s">
        <v>17684</v>
      </c>
      <c r="G48" s="37"/>
      <c r="H48" s="31"/>
    </row>
    <row r="49">
      <c r="A49" s="206">
        <v>46178.0</v>
      </c>
      <c r="B49" s="202">
        <v>0.6666666666666666</v>
      </c>
      <c r="C49" s="203" t="s">
        <v>17597</v>
      </c>
      <c r="D49" s="31"/>
      <c r="E49" s="204">
        <v>14.0</v>
      </c>
      <c r="F49" s="205"/>
      <c r="G49" s="37"/>
      <c r="H49" s="31"/>
    </row>
    <row r="50">
      <c r="A50" s="206">
        <v>46178.0</v>
      </c>
      <c r="B50" s="202">
        <v>0.7083333333333334</v>
      </c>
      <c r="C50" s="203" t="s">
        <v>17244</v>
      </c>
      <c r="D50" s="31"/>
      <c r="E50" s="204">
        <v>14.0</v>
      </c>
      <c r="F50" s="203" t="s">
        <v>17685</v>
      </c>
      <c r="G50" s="37"/>
      <c r="H50" s="31"/>
    </row>
    <row r="51">
      <c r="A51" s="206">
        <v>46178.0</v>
      </c>
      <c r="B51" s="202">
        <v>0.75</v>
      </c>
      <c r="C51" s="203" t="s">
        <v>17219</v>
      </c>
      <c r="D51" s="31"/>
      <c r="E51" s="204">
        <v>7.0</v>
      </c>
      <c r="F51" s="203" t="s">
        <v>17686</v>
      </c>
      <c r="G51" s="37"/>
      <c r="H51" s="31"/>
    </row>
    <row r="52">
      <c r="A52" s="206">
        <v>46178.0</v>
      </c>
      <c r="B52" s="202">
        <v>0.7916666666666666</v>
      </c>
      <c r="C52" s="203" t="s">
        <v>59</v>
      </c>
      <c r="D52" s="31"/>
      <c r="E52" s="204">
        <v>7.0</v>
      </c>
      <c r="F52" s="203" t="s">
        <v>17687</v>
      </c>
      <c r="G52" s="37"/>
      <c r="H52" s="31"/>
    </row>
    <row r="53">
      <c r="A53" s="206">
        <v>46208.0</v>
      </c>
      <c r="B53" s="202">
        <v>0.3333333333333333</v>
      </c>
      <c r="C53" s="203" t="s">
        <v>17597</v>
      </c>
      <c r="D53" s="31"/>
      <c r="E53" s="204">
        <v>15.0</v>
      </c>
      <c r="F53" s="205"/>
      <c r="G53" s="37"/>
      <c r="H53" s="31"/>
    </row>
    <row r="54">
      <c r="A54" s="206">
        <v>46208.0</v>
      </c>
      <c r="B54" s="202">
        <v>0.375</v>
      </c>
      <c r="C54" s="203" t="s">
        <v>17244</v>
      </c>
      <c r="D54" s="31"/>
      <c r="E54" s="204">
        <v>15.0</v>
      </c>
      <c r="F54" s="203" t="s">
        <v>17684</v>
      </c>
      <c r="G54" s="37"/>
      <c r="H54" s="31"/>
    </row>
    <row r="55">
      <c r="A55" s="206">
        <v>46208.0</v>
      </c>
      <c r="B55" s="202">
        <v>0.6666666666666666</v>
      </c>
      <c r="C55" s="203" t="s">
        <v>17597</v>
      </c>
      <c r="D55" s="31"/>
      <c r="E55" s="204">
        <v>16.0</v>
      </c>
      <c r="F55" s="205"/>
      <c r="G55" s="37"/>
      <c r="H55" s="31"/>
    </row>
    <row r="56">
      <c r="A56" s="206">
        <v>46208.0</v>
      </c>
      <c r="B56" s="202">
        <v>0.7083333333333334</v>
      </c>
      <c r="C56" s="203" t="s">
        <v>17244</v>
      </c>
      <c r="D56" s="31"/>
      <c r="E56" s="204">
        <v>16.0</v>
      </c>
      <c r="F56" s="203" t="s">
        <v>17685</v>
      </c>
      <c r="G56" s="37"/>
      <c r="H56" s="31"/>
    </row>
    <row r="57">
      <c r="A57" s="206">
        <v>46208.0</v>
      </c>
      <c r="B57" s="202">
        <v>0.75</v>
      </c>
      <c r="C57" s="203" t="s">
        <v>17219</v>
      </c>
      <c r="D57" s="31"/>
      <c r="E57" s="204">
        <v>8.0</v>
      </c>
      <c r="F57" s="203" t="s">
        <v>17686</v>
      </c>
      <c r="G57" s="37"/>
      <c r="H57" s="31"/>
    </row>
    <row r="58">
      <c r="A58" s="206">
        <v>46208.0</v>
      </c>
      <c r="B58" s="202">
        <v>0.7916666666666666</v>
      </c>
      <c r="C58" s="203" t="s">
        <v>59</v>
      </c>
      <c r="D58" s="31"/>
      <c r="E58" s="204">
        <v>8.0</v>
      </c>
      <c r="F58" s="203" t="s">
        <v>17687</v>
      </c>
      <c r="G58" s="37"/>
      <c r="H58" s="31"/>
    </row>
  </sheetData>
  <mergeCells count="113">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51:D51"/>
    <mergeCell ref="C52:D52"/>
    <mergeCell ref="C53:D53"/>
    <mergeCell ref="C54:D54"/>
    <mergeCell ref="C55:D55"/>
    <mergeCell ref="C56:D56"/>
    <mergeCell ref="C57:D57"/>
    <mergeCell ref="C58:D58"/>
    <mergeCell ref="C44:D44"/>
    <mergeCell ref="C45:D45"/>
    <mergeCell ref="C46:D46"/>
    <mergeCell ref="C47:D47"/>
    <mergeCell ref="C48:D48"/>
    <mergeCell ref="C49:D49"/>
    <mergeCell ref="C50:D50"/>
    <mergeCell ref="F31:H31"/>
    <mergeCell ref="F32:H32"/>
    <mergeCell ref="F33:H33"/>
    <mergeCell ref="F34:H34"/>
    <mergeCell ref="F35:H35"/>
    <mergeCell ref="F36:H36"/>
    <mergeCell ref="F37:H37"/>
    <mergeCell ref="F38:H38"/>
    <mergeCell ref="F39:H39"/>
    <mergeCell ref="F40:H40"/>
    <mergeCell ref="F41:H41"/>
    <mergeCell ref="F42:H42"/>
    <mergeCell ref="F43:H43"/>
    <mergeCell ref="F44:H44"/>
    <mergeCell ref="F52:H52"/>
    <mergeCell ref="F53:H53"/>
    <mergeCell ref="F54:H54"/>
    <mergeCell ref="F55:H55"/>
    <mergeCell ref="F56:H56"/>
    <mergeCell ref="F57:H57"/>
    <mergeCell ref="F58:H58"/>
    <mergeCell ref="F45:H45"/>
    <mergeCell ref="F46:H46"/>
    <mergeCell ref="F47:H47"/>
    <mergeCell ref="F48:H48"/>
    <mergeCell ref="F49:H49"/>
    <mergeCell ref="F50:H50"/>
    <mergeCell ref="F51:H51"/>
    <mergeCell ref="A1:H2"/>
    <mergeCell ref="B3:C3"/>
    <mergeCell ref="G3:H3"/>
    <mergeCell ref="B4:C4"/>
    <mergeCell ref="G4:H4"/>
    <mergeCell ref="B5:C5"/>
    <mergeCell ref="G5:H5"/>
    <mergeCell ref="B6:C6"/>
    <mergeCell ref="E6:H6"/>
    <mergeCell ref="C7:D7"/>
    <mergeCell ref="F7:H7"/>
    <mergeCell ref="C8:D8"/>
    <mergeCell ref="F8:H8"/>
    <mergeCell ref="F9:H9"/>
    <mergeCell ref="C9:D9"/>
    <mergeCell ref="C10:D10"/>
    <mergeCell ref="C11:D11"/>
    <mergeCell ref="C12:D12"/>
    <mergeCell ref="C13:D13"/>
    <mergeCell ref="C14:D14"/>
    <mergeCell ref="C15:D15"/>
    <mergeCell ref="F10:H10"/>
    <mergeCell ref="F11:H11"/>
    <mergeCell ref="F12:H12"/>
    <mergeCell ref="F13:H13"/>
    <mergeCell ref="F14:H14"/>
    <mergeCell ref="F15:H15"/>
    <mergeCell ref="F16:H16"/>
    <mergeCell ref="C16:D16"/>
    <mergeCell ref="C17:D17"/>
    <mergeCell ref="C18:D18"/>
    <mergeCell ref="C19:D19"/>
    <mergeCell ref="C20:D20"/>
    <mergeCell ref="C21:D21"/>
    <mergeCell ref="C22:D22"/>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sheetData>
    <row r="1">
      <c r="A1" s="24" t="s">
        <v>17688</v>
      </c>
      <c r="B1" s="25"/>
      <c r="C1" s="25"/>
      <c r="D1" s="25"/>
      <c r="E1" s="25"/>
      <c r="F1" s="25"/>
      <c r="G1" s="25"/>
      <c r="H1" s="26"/>
    </row>
    <row r="2">
      <c r="A2" s="27"/>
      <c r="B2" s="28"/>
      <c r="C2" s="28"/>
      <c r="D2" s="28"/>
      <c r="E2" s="28"/>
      <c r="F2" s="28"/>
      <c r="G2" s="28"/>
      <c r="H2" s="29"/>
    </row>
    <row r="3">
      <c r="A3" s="148" t="s">
        <v>17129</v>
      </c>
      <c r="B3" s="149" t="s">
        <v>17197</v>
      </c>
      <c r="C3" s="31"/>
      <c r="D3" s="148" t="s">
        <v>17130</v>
      </c>
      <c r="E3" s="150" t="s">
        <v>17198</v>
      </c>
      <c r="F3" s="148" t="s">
        <v>17537</v>
      </c>
      <c r="G3" s="151"/>
      <c r="H3" s="31"/>
    </row>
    <row r="4">
      <c r="A4" s="148" t="s">
        <v>17132</v>
      </c>
      <c r="B4" s="149" t="s">
        <v>17200</v>
      </c>
      <c r="C4" s="31"/>
      <c r="D4" s="148" t="s">
        <v>17538</v>
      </c>
      <c r="E4" s="150">
        <v>9.428896647E9</v>
      </c>
      <c r="F4" s="148" t="s">
        <v>17131</v>
      </c>
      <c r="G4" s="149" t="s">
        <v>17199</v>
      </c>
      <c r="H4" s="31"/>
    </row>
    <row r="5">
      <c r="A5" s="148" t="s">
        <v>17539</v>
      </c>
      <c r="B5" s="149" t="s">
        <v>17199</v>
      </c>
      <c r="C5" s="31"/>
      <c r="D5" s="148" t="s">
        <v>17540</v>
      </c>
      <c r="E5" s="150" t="s">
        <v>17541</v>
      </c>
      <c r="F5" s="148" t="s">
        <v>17542</v>
      </c>
      <c r="G5" s="152">
        <v>46208.833333333336</v>
      </c>
      <c r="H5" s="31"/>
    </row>
    <row r="6">
      <c r="A6" s="148" t="s">
        <v>17543</v>
      </c>
      <c r="B6" s="149" t="s">
        <v>17544</v>
      </c>
      <c r="C6" s="31"/>
      <c r="D6" s="148" t="s">
        <v>17545</v>
      </c>
      <c r="E6" s="149" t="s">
        <v>17546</v>
      </c>
      <c r="F6" s="37"/>
      <c r="G6" s="37"/>
      <c r="H6" s="31"/>
    </row>
    <row r="7">
      <c r="A7" s="186" t="s">
        <v>17688</v>
      </c>
      <c r="B7" s="37"/>
      <c r="C7" s="37"/>
      <c r="D7" s="37"/>
      <c r="E7" s="37"/>
      <c r="F7" s="37"/>
      <c r="G7" s="37"/>
      <c r="H7" s="31"/>
    </row>
    <row r="8">
      <c r="A8" s="207" t="s">
        <v>17689</v>
      </c>
      <c r="B8" s="208" t="s">
        <v>17690</v>
      </c>
      <c r="C8" s="37"/>
      <c r="D8" s="37"/>
      <c r="E8" s="37"/>
      <c r="F8" s="37"/>
      <c r="G8" s="37"/>
      <c r="H8" s="31"/>
    </row>
    <row r="9">
      <c r="A9" s="207" t="s">
        <v>17691</v>
      </c>
      <c r="B9" s="208" t="s">
        <v>17692</v>
      </c>
      <c r="C9" s="37"/>
      <c r="D9" s="37"/>
      <c r="E9" s="37"/>
      <c r="F9" s="37"/>
      <c r="G9" s="37"/>
      <c r="H9" s="31"/>
    </row>
    <row r="10">
      <c r="A10" s="209"/>
      <c r="B10" s="209"/>
      <c r="C10" s="209"/>
      <c r="D10" s="209"/>
      <c r="E10" s="209"/>
      <c r="F10" s="209"/>
      <c r="G10" s="209"/>
      <c r="H10" s="209"/>
    </row>
    <row r="11">
      <c r="A11" s="186" t="s">
        <v>17693</v>
      </c>
      <c r="B11" s="37"/>
      <c r="C11" s="37"/>
      <c r="D11" s="37"/>
      <c r="E11" s="37"/>
      <c r="F11" s="37"/>
      <c r="G11" s="37"/>
      <c r="H11" s="31"/>
    </row>
    <row r="12">
      <c r="A12" s="207" t="s">
        <v>17560</v>
      </c>
      <c r="B12" s="210" t="s">
        <v>17694</v>
      </c>
      <c r="C12" s="210" t="s">
        <v>17561</v>
      </c>
      <c r="D12" s="210" t="s">
        <v>17695</v>
      </c>
      <c r="E12" s="210" t="s">
        <v>17562</v>
      </c>
      <c r="F12" s="210" t="s">
        <v>17696</v>
      </c>
      <c r="G12" s="210" t="s">
        <v>17563</v>
      </c>
      <c r="H12" s="210" t="s">
        <v>17697</v>
      </c>
    </row>
    <row r="13">
      <c r="A13" s="207" t="s">
        <v>17564</v>
      </c>
      <c r="B13" s="210" t="s">
        <v>17698</v>
      </c>
      <c r="C13" s="210" t="s">
        <v>17565</v>
      </c>
      <c r="D13" s="210" t="s">
        <v>17699</v>
      </c>
      <c r="E13" s="210" t="s">
        <v>17566</v>
      </c>
      <c r="F13" s="210" t="s">
        <v>17700</v>
      </c>
      <c r="G13" s="210" t="s">
        <v>17567</v>
      </c>
      <c r="H13" s="210" t="s">
        <v>17701</v>
      </c>
    </row>
    <row r="14">
      <c r="A14" s="209"/>
      <c r="B14" s="209"/>
      <c r="C14" s="209"/>
      <c r="D14" s="209"/>
      <c r="E14" s="209"/>
      <c r="F14" s="209"/>
      <c r="G14" s="209"/>
      <c r="H14" s="209"/>
    </row>
    <row r="15">
      <c r="A15" s="186" t="s">
        <v>17150</v>
      </c>
      <c r="B15" s="37"/>
      <c r="C15" s="37"/>
      <c r="D15" s="31"/>
      <c r="E15" s="186" t="s">
        <v>17151</v>
      </c>
      <c r="F15" s="37"/>
      <c r="G15" s="37"/>
      <c r="H15" s="31"/>
    </row>
    <row r="16">
      <c r="A16" s="207" t="s">
        <v>17568</v>
      </c>
      <c r="B16" s="211" t="s">
        <v>17284</v>
      </c>
      <c r="C16" s="37"/>
      <c r="D16" s="31"/>
      <c r="E16" s="207" t="s">
        <v>17569</v>
      </c>
      <c r="F16" s="211" t="s">
        <v>17285</v>
      </c>
      <c r="G16" s="37"/>
      <c r="H16" s="31"/>
    </row>
    <row r="17">
      <c r="A17" s="207" t="s">
        <v>17570</v>
      </c>
      <c r="B17" s="211" t="s">
        <v>17702</v>
      </c>
      <c r="C17" s="37"/>
      <c r="D17" s="31"/>
      <c r="E17" s="207" t="s">
        <v>17571</v>
      </c>
      <c r="F17" s="211" t="s">
        <v>17703</v>
      </c>
      <c r="G17" s="37"/>
      <c r="H17" s="31"/>
    </row>
    <row r="18">
      <c r="A18" s="207" t="s">
        <v>17572</v>
      </c>
      <c r="B18" s="211" t="s">
        <v>17704</v>
      </c>
      <c r="C18" s="37"/>
      <c r="D18" s="31"/>
      <c r="E18" s="207" t="s">
        <v>17573</v>
      </c>
      <c r="F18" s="211" t="s">
        <v>17289</v>
      </c>
      <c r="G18" s="37"/>
      <c r="H18" s="31"/>
    </row>
    <row r="19">
      <c r="A19" s="207" t="s">
        <v>17574</v>
      </c>
      <c r="B19" s="211" t="s">
        <v>17705</v>
      </c>
      <c r="C19" s="37"/>
      <c r="D19" s="31"/>
      <c r="E19" s="207" t="s">
        <v>17575</v>
      </c>
      <c r="F19" s="211" t="s">
        <v>17289</v>
      </c>
      <c r="G19" s="37"/>
      <c r="H19" s="31"/>
    </row>
    <row r="20">
      <c r="A20" s="207" t="s">
        <v>17576</v>
      </c>
      <c r="B20" s="211" t="s">
        <v>17706</v>
      </c>
      <c r="C20" s="37"/>
      <c r="D20" s="31"/>
      <c r="E20" s="207" t="s">
        <v>17577</v>
      </c>
      <c r="F20" s="211" t="s">
        <v>17289</v>
      </c>
      <c r="G20" s="37"/>
      <c r="H20" s="31"/>
    </row>
    <row r="21">
      <c r="A21" s="207" t="s">
        <v>17578</v>
      </c>
      <c r="B21" s="211" t="s">
        <v>17707</v>
      </c>
      <c r="C21" s="37"/>
      <c r="D21" s="31"/>
      <c r="E21" s="207" t="s">
        <v>17579</v>
      </c>
      <c r="F21" s="211" t="s">
        <v>17708</v>
      </c>
      <c r="G21" s="37"/>
      <c r="H21" s="31"/>
    </row>
    <row r="22">
      <c r="A22" s="207" t="s">
        <v>17580</v>
      </c>
      <c r="B22" s="211" t="s">
        <v>17291</v>
      </c>
      <c r="C22" s="37"/>
      <c r="D22" s="31"/>
      <c r="E22" s="207" t="s">
        <v>17581</v>
      </c>
      <c r="F22" s="211" t="s">
        <v>17289</v>
      </c>
      <c r="G22" s="37"/>
      <c r="H22" s="31"/>
    </row>
    <row r="23">
      <c r="A23" s="207" t="s">
        <v>17582</v>
      </c>
      <c r="B23" s="211" t="s">
        <v>17289</v>
      </c>
      <c r="C23" s="37"/>
      <c r="D23" s="31"/>
      <c r="E23" s="207" t="s">
        <v>17583</v>
      </c>
      <c r="F23" s="211" t="s">
        <v>17289</v>
      </c>
      <c r="G23" s="37"/>
      <c r="H23" s="31"/>
    </row>
    <row r="24">
      <c r="A24" s="212"/>
      <c r="B24" s="213"/>
      <c r="C24" s="209"/>
      <c r="D24" s="209"/>
      <c r="E24" s="207" t="s">
        <v>17584</v>
      </c>
      <c r="F24" s="211" t="s">
        <v>17294</v>
      </c>
      <c r="G24" s="37"/>
      <c r="H24" s="31"/>
    </row>
    <row r="25">
      <c r="A25" s="212"/>
      <c r="B25" s="213"/>
      <c r="C25" s="209"/>
      <c r="D25" s="209"/>
      <c r="E25" s="207" t="s">
        <v>17709</v>
      </c>
      <c r="F25" s="211" t="s">
        <v>17710</v>
      </c>
      <c r="G25" s="37"/>
      <c r="H25" s="31"/>
    </row>
    <row r="26">
      <c r="A26" s="209"/>
      <c r="B26" s="209"/>
      <c r="C26" s="209"/>
      <c r="D26" s="209"/>
      <c r="E26" s="209"/>
      <c r="F26" s="209"/>
      <c r="G26" s="209"/>
      <c r="H26" s="209"/>
    </row>
    <row r="27">
      <c r="A27" s="186" t="s">
        <v>17711</v>
      </c>
      <c r="B27" s="37"/>
      <c r="C27" s="37"/>
      <c r="D27" s="37"/>
      <c r="E27" s="37"/>
      <c r="F27" s="37"/>
      <c r="G27" s="37"/>
      <c r="H27" s="31"/>
    </row>
    <row r="28">
      <c r="A28" s="186" t="s">
        <v>17184</v>
      </c>
      <c r="B28" s="37"/>
      <c r="C28" s="37"/>
      <c r="D28" s="37"/>
      <c r="E28" s="37"/>
      <c r="F28" s="37"/>
      <c r="G28" s="37"/>
      <c r="H28" s="31"/>
    </row>
    <row r="29">
      <c r="A29" s="214" t="s">
        <v>1</v>
      </c>
      <c r="B29" s="186" t="s">
        <v>2</v>
      </c>
      <c r="C29" s="31"/>
      <c r="D29" s="186" t="s">
        <v>17185</v>
      </c>
      <c r="E29" s="31"/>
      <c r="F29" s="214" t="s">
        <v>17186</v>
      </c>
      <c r="G29" s="186" t="s">
        <v>17139</v>
      </c>
      <c r="H29" s="31"/>
    </row>
    <row r="30">
      <c r="A30" s="214"/>
      <c r="B30" s="186" t="s">
        <v>17712</v>
      </c>
      <c r="C30" s="31"/>
      <c r="D30" s="186" t="s">
        <v>85</v>
      </c>
      <c r="E30" s="31"/>
      <c r="F30" s="214" t="s">
        <v>85</v>
      </c>
      <c r="G30" s="186" t="s">
        <v>85</v>
      </c>
      <c r="H30" s="31"/>
    </row>
    <row r="31">
      <c r="A31" s="214"/>
      <c r="B31" s="186"/>
      <c r="C31" s="31"/>
      <c r="D31" s="186"/>
      <c r="E31" s="31"/>
      <c r="F31" s="214"/>
      <c r="G31" s="186"/>
      <c r="H31" s="31"/>
    </row>
    <row r="32">
      <c r="A32" s="214"/>
      <c r="B32" s="186"/>
      <c r="C32" s="31"/>
      <c r="D32" s="186"/>
      <c r="E32" s="31"/>
      <c r="F32" s="214"/>
      <c r="G32" s="186"/>
      <c r="H32" s="31"/>
    </row>
    <row r="33">
      <c r="A33" s="186" t="s">
        <v>17598</v>
      </c>
      <c r="B33" s="37"/>
      <c r="C33" s="37"/>
      <c r="D33" s="37"/>
      <c r="E33" s="37"/>
      <c r="F33" s="37"/>
      <c r="G33" s="37"/>
      <c r="H33" s="31"/>
    </row>
    <row r="34">
      <c r="A34" s="214" t="s">
        <v>1</v>
      </c>
      <c r="B34" s="186" t="s">
        <v>17181</v>
      </c>
      <c r="C34" s="31"/>
      <c r="D34" s="214" t="s">
        <v>17182</v>
      </c>
      <c r="E34" s="214" t="s">
        <v>17183</v>
      </c>
      <c r="F34" s="214" t="s">
        <v>17138</v>
      </c>
      <c r="G34" s="186" t="s">
        <v>17139</v>
      </c>
      <c r="H34" s="31"/>
    </row>
    <row r="35">
      <c r="A35" s="215" t="s">
        <v>17713</v>
      </c>
      <c r="B35" s="216" t="s">
        <v>17301</v>
      </c>
      <c r="C35" s="31"/>
      <c r="D35" s="215" t="s">
        <v>17302</v>
      </c>
      <c r="E35" s="87" t="s">
        <v>17303</v>
      </c>
      <c r="F35" s="87" t="s">
        <v>17304</v>
      </c>
      <c r="G35" s="216" t="s">
        <v>17305</v>
      </c>
      <c r="H35" s="31"/>
    </row>
    <row r="36">
      <c r="A36" s="215" t="s">
        <v>17714</v>
      </c>
      <c r="B36" s="216" t="s">
        <v>17306</v>
      </c>
      <c r="C36" s="31"/>
      <c r="D36" s="215" t="s">
        <v>17307</v>
      </c>
      <c r="E36" s="87" t="s">
        <v>17303</v>
      </c>
      <c r="F36" s="87" t="s">
        <v>17304</v>
      </c>
      <c r="G36" s="216" t="s">
        <v>17305</v>
      </c>
      <c r="H36" s="31"/>
    </row>
    <row r="37">
      <c r="A37" s="215" t="s">
        <v>17715</v>
      </c>
      <c r="B37" s="216" t="s">
        <v>17308</v>
      </c>
      <c r="C37" s="31"/>
      <c r="D37" s="70" t="s">
        <v>17309</v>
      </c>
      <c r="E37" s="87" t="s">
        <v>17303</v>
      </c>
      <c r="F37" s="87" t="s">
        <v>17304</v>
      </c>
      <c r="G37" s="216" t="s">
        <v>17305</v>
      </c>
      <c r="H37" s="31"/>
    </row>
    <row r="38">
      <c r="A38" s="215" t="s">
        <v>17716</v>
      </c>
      <c r="B38" s="216" t="s">
        <v>17310</v>
      </c>
      <c r="C38" s="31"/>
      <c r="D38" s="70" t="s">
        <v>17311</v>
      </c>
      <c r="E38" s="87" t="s">
        <v>17312</v>
      </c>
      <c r="F38" s="87" t="s">
        <v>17304</v>
      </c>
      <c r="G38" s="216" t="s">
        <v>17313</v>
      </c>
      <c r="H38" s="31"/>
    </row>
    <row r="39">
      <c r="A39" s="215" t="s">
        <v>17717</v>
      </c>
      <c r="B39" s="216" t="s">
        <v>17314</v>
      </c>
      <c r="C39" s="31"/>
      <c r="D39" s="215" t="s">
        <v>17307</v>
      </c>
      <c r="E39" s="87" t="s">
        <v>17315</v>
      </c>
      <c r="F39" s="87" t="s">
        <v>17304</v>
      </c>
      <c r="G39" s="216" t="s">
        <v>17316</v>
      </c>
      <c r="H39" s="31"/>
    </row>
    <row r="40">
      <c r="A40" s="215" t="s">
        <v>17718</v>
      </c>
      <c r="B40" s="216" t="s">
        <v>17364</v>
      </c>
      <c r="C40" s="31"/>
      <c r="D40" s="215" t="s">
        <v>17365</v>
      </c>
      <c r="E40" s="87" t="s">
        <v>17303</v>
      </c>
      <c r="F40" s="87" t="s">
        <v>17304</v>
      </c>
      <c r="G40" s="216" t="s">
        <v>17305</v>
      </c>
      <c r="H40" s="31"/>
    </row>
    <row r="41">
      <c r="A41" s="209"/>
      <c r="B41" s="209"/>
      <c r="C41" s="209"/>
      <c r="D41" s="209"/>
      <c r="E41" s="209"/>
      <c r="F41" s="209"/>
      <c r="G41" s="209"/>
      <c r="H41" s="209"/>
    </row>
    <row r="42">
      <c r="A42" s="186" t="s">
        <v>17719</v>
      </c>
      <c r="B42" s="37"/>
      <c r="C42" s="37"/>
      <c r="D42" s="37"/>
      <c r="E42" s="37"/>
      <c r="F42" s="37"/>
      <c r="G42" s="37"/>
      <c r="H42" s="31"/>
    </row>
    <row r="43">
      <c r="A43" s="217" t="s">
        <v>0</v>
      </c>
      <c r="B43" s="218" t="s">
        <v>17720</v>
      </c>
      <c r="C43" s="37"/>
      <c r="D43" s="31"/>
      <c r="E43" s="218" t="s">
        <v>17721</v>
      </c>
      <c r="F43" s="37"/>
      <c r="G43" s="37"/>
      <c r="H43" s="31"/>
    </row>
    <row r="44">
      <c r="A44" s="217" t="s">
        <v>17722</v>
      </c>
      <c r="B44" s="211" t="s">
        <v>17723</v>
      </c>
      <c r="C44" s="37"/>
      <c r="D44" s="31"/>
      <c r="E44" s="211" t="s">
        <v>17724</v>
      </c>
      <c r="F44" s="37"/>
      <c r="G44" s="37"/>
      <c r="H44" s="31"/>
    </row>
    <row r="45">
      <c r="A45" s="217" t="s">
        <v>17725</v>
      </c>
      <c r="B45" s="211" t="s">
        <v>17726</v>
      </c>
      <c r="C45" s="37"/>
      <c r="D45" s="31"/>
      <c r="E45" s="211" t="s">
        <v>17727</v>
      </c>
      <c r="F45" s="37"/>
      <c r="G45" s="37"/>
      <c r="H45" s="31"/>
    </row>
    <row r="46">
      <c r="A46" s="217" t="s">
        <v>17193</v>
      </c>
      <c r="B46" s="211" t="s">
        <v>17728</v>
      </c>
      <c r="C46" s="37"/>
      <c r="D46" s="37"/>
      <c r="E46" s="37"/>
      <c r="F46" s="37"/>
      <c r="G46" s="37"/>
      <c r="H46" s="31"/>
    </row>
    <row r="47">
      <c r="A47" s="209"/>
      <c r="B47" s="209"/>
      <c r="C47" s="209"/>
      <c r="D47" s="209"/>
      <c r="E47" s="209"/>
      <c r="F47" s="209"/>
      <c r="G47" s="209"/>
      <c r="H47" s="209"/>
    </row>
    <row r="48">
      <c r="A48" s="219" t="s">
        <v>17729</v>
      </c>
      <c r="B48" s="31"/>
      <c r="C48" s="152">
        <v>46208.833333333336</v>
      </c>
      <c r="D48" s="37"/>
      <c r="E48" s="37"/>
      <c r="F48" s="37"/>
      <c r="G48" s="37"/>
      <c r="H48" s="31"/>
    </row>
    <row r="49">
      <c r="A49" s="209"/>
      <c r="B49" s="209"/>
      <c r="C49" s="209"/>
      <c r="D49" s="209"/>
      <c r="E49" s="209"/>
      <c r="F49" s="209"/>
      <c r="G49" s="209"/>
      <c r="H49" s="209"/>
    </row>
    <row r="50">
      <c r="A50" s="209"/>
      <c r="B50" s="209"/>
      <c r="C50" s="209"/>
      <c r="D50" s="209"/>
      <c r="E50" s="209"/>
      <c r="F50" s="209"/>
      <c r="G50" s="209"/>
      <c r="H50" s="209"/>
    </row>
    <row r="51">
      <c r="A51" s="209"/>
      <c r="B51" s="209"/>
      <c r="C51" s="209"/>
      <c r="D51" s="209"/>
      <c r="E51" s="209"/>
      <c r="F51" s="209"/>
      <c r="G51" s="209"/>
      <c r="H51" s="209"/>
    </row>
    <row r="52">
      <c r="A52" s="209"/>
      <c r="B52" s="209"/>
      <c r="C52" s="209"/>
      <c r="D52" s="209"/>
      <c r="E52" s="209"/>
      <c r="F52" s="209"/>
      <c r="G52" s="209"/>
      <c r="H52" s="209"/>
    </row>
    <row r="53">
      <c r="A53" s="208" t="s">
        <v>17730</v>
      </c>
      <c r="B53" s="37"/>
      <c r="C53" s="31"/>
      <c r="D53" s="220"/>
      <c r="E53" s="220"/>
      <c r="F53" s="208" t="s">
        <v>17195</v>
      </c>
      <c r="G53" s="37"/>
      <c r="H53" s="31"/>
    </row>
  </sheetData>
  <mergeCells count="74">
    <mergeCell ref="B29:C29"/>
    <mergeCell ref="B30:C30"/>
    <mergeCell ref="D30:E30"/>
    <mergeCell ref="G30:H30"/>
    <mergeCell ref="B31:C31"/>
    <mergeCell ref="D31:E31"/>
    <mergeCell ref="G31:H31"/>
    <mergeCell ref="B32:C32"/>
    <mergeCell ref="D32:E32"/>
    <mergeCell ref="G32:H32"/>
    <mergeCell ref="A33:H33"/>
    <mergeCell ref="B34:C34"/>
    <mergeCell ref="G34:H34"/>
    <mergeCell ref="G35:H35"/>
    <mergeCell ref="G38:H38"/>
    <mergeCell ref="G39:H39"/>
    <mergeCell ref="B35:C35"/>
    <mergeCell ref="B36:C36"/>
    <mergeCell ref="G36:H36"/>
    <mergeCell ref="B37:C37"/>
    <mergeCell ref="G37:H37"/>
    <mergeCell ref="B38:C38"/>
    <mergeCell ref="B39:C39"/>
    <mergeCell ref="A1:H2"/>
    <mergeCell ref="B3:C3"/>
    <mergeCell ref="G3:H3"/>
    <mergeCell ref="B4:C4"/>
    <mergeCell ref="G4:H4"/>
    <mergeCell ref="B5:C5"/>
    <mergeCell ref="G5:H5"/>
    <mergeCell ref="B6:C6"/>
    <mergeCell ref="E6:H6"/>
    <mergeCell ref="A7:H7"/>
    <mergeCell ref="B8:H8"/>
    <mergeCell ref="B9:H9"/>
    <mergeCell ref="A11:H11"/>
    <mergeCell ref="E15:H15"/>
    <mergeCell ref="B22:D22"/>
    <mergeCell ref="B23:D23"/>
    <mergeCell ref="A15:D15"/>
    <mergeCell ref="B16:D16"/>
    <mergeCell ref="B17:D17"/>
    <mergeCell ref="B18:D18"/>
    <mergeCell ref="B19:D19"/>
    <mergeCell ref="B20:D20"/>
    <mergeCell ref="B21:D21"/>
    <mergeCell ref="F16:H16"/>
    <mergeCell ref="F17:H17"/>
    <mergeCell ref="F18:H18"/>
    <mergeCell ref="F19:H19"/>
    <mergeCell ref="F20:H20"/>
    <mergeCell ref="F21:H21"/>
    <mergeCell ref="F22:H22"/>
    <mergeCell ref="F23:H23"/>
    <mergeCell ref="F24:H24"/>
    <mergeCell ref="F25:H25"/>
    <mergeCell ref="A27:H27"/>
    <mergeCell ref="A28:H28"/>
    <mergeCell ref="D29:E29"/>
    <mergeCell ref="G29:H29"/>
    <mergeCell ref="B45:D45"/>
    <mergeCell ref="E45:H45"/>
    <mergeCell ref="B46:H46"/>
    <mergeCell ref="A48:B48"/>
    <mergeCell ref="C48:H48"/>
    <mergeCell ref="A53:C53"/>
    <mergeCell ref="F53:H53"/>
    <mergeCell ref="B40:C40"/>
    <mergeCell ref="G40:H40"/>
    <mergeCell ref="A42:H42"/>
    <mergeCell ref="B43:D43"/>
    <mergeCell ref="E43:H43"/>
    <mergeCell ref="B44:D44"/>
    <mergeCell ref="E44:H44"/>
  </mergeCells>
  <printOptions/>
  <pageMargins bottom="1.0" footer="0.0" header="0.0" left="0.3937007874015748" right="0.3937007874015748" top="1.5748031496062993"/>
  <pageSetup fitToHeight="0"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sheetData>
    <row r="1">
      <c r="A1" s="221" t="s">
        <v>17731</v>
      </c>
      <c r="B1" s="25"/>
      <c r="C1" s="25"/>
      <c r="D1" s="25"/>
      <c r="E1" s="25"/>
      <c r="F1" s="25"/>
      <c r="G1" s="25"/>
      <c r="H1" s="26"/>
    </row>
    <row r="2">
      <c r="A2" s="27"/>
      <c r="B2" s="28"/>
      <c r="C2" s="28"/>
      <c r="D2" s="28"/>
      <c r="E2" s="28"/>
      <c r="F2" s="28"/>
      <c r="G2" s="28"/>
      <c r="H2" s="29"/>
    </row>
    <row r="3">
      <c r="A3" s="99" t="s">
        <v>17129</v>
      </c>
      <c r="B3" s="31"/>
      <c r="C3" s="222" t="s">
        <v>17197</v>
      </c>
      <c r="D3" s="31"/>
      <c r="E3" s="101" t="s">
        <v>17130</v>
      </c>
      <c r="F3" s="103" t="s">
        <v>17198</v>
      </c>
      <c r="G3" s="103" t="s">
        <v>17131</v>
      </c>
      <c r="H3" s="101" t="s">
        <v>17199</v>
      </c>
    </row>
    <row r="4">
      <c r="A4" s="99" t="s">
        <v>17132</v>
      </c>
      <c r="B4" s="31"/>
      <c r="C4" s="222" t="s">
        <v>17200</v>
      </c>
      <c r="D4" s="31"/>
      <c r="E4" s="101" t="s">
        <v>17133</v>
      </c>
      <c r="F4" s="103">
        <v>9.428896647E9</v>
      </c>
      <c r="G4" s="103" t="s">
        <v>17539</v>
      </c>
      <c r="H4" s="101" t="s">
        <v>17199</v>
      </c>
    </row>
    <row r="5">
      <c r="A5" s="223" t="s">
        <v>17732</v>
      </c>
      <c r="C5" s="224" t="s">
        <v>17541</v>
      </c>
      <c r="E5" s="223" t="s">
        <v>17733</v>
      </c>
      <c r="F5" s="225">
        <v>46208.833333333336</v>
      </c>
    </row>
    <row r="6">
      <c r="A6" s="223" t="s">
        <v>17543</v>
      </c>
      <c r="C6" s="224" t="s">
        <v>17544</v>
      </c>
      <c r="E6" s="223" t="s">
        <v>17134</v>
      </c>
      <c r="F6" s="226">
        <v>46208.0</v>
      </c>
    </row>
    <row r="8">
      <c r="A8" s="227" t="s">
        <v>17689</v>
      </c>
      <c r="B8" s="228" t="s">
        <v>17734</v>
      </c>
      <c r="C8" s="37"/>
      <c r="D8" s="37"/>
      <c r="E8" s="37"/>
      <c r="F8" s="37"/>
      <c r="G8" s="37"/>
      <c r="H8" s="31"/>
    </row>
    <row r="9">
      <c r="A9" s="229" t="s">
        <v>17547</v>
      </c>
      <c r="B9" s="37"/>
      <c r="C9" s="37"/>
      <c r="D9" s="37"/>
      <c r="E9" s="37"/>
      <c r="F9" s="37"/>
      <c r="G9" s="37"/>
      <c r="H9" s="31"/>
    </row>
    <row r="10">
      <c r="A10" s="229" t="s">
        <v>17136</v>
      </c>
      <c r="B10" s="31"/>
      <c r="C10" s="229" t="s">
        <v>17137</v>
      </c>
      <c r="D10" s="37"/>
      <c r="E10" s="31"/>
      <c r="F10" s="229" t="s">
        <v>17138</v>
      </c>
      <c r="G10" s="31"/>
      <c r="H10" s="230" t="s">
        <v>17139</v>
      </c>
    </row>
    <row r="11">
      <c r="A11" s="231" t="s">
        <v>17249</v>
      </c>
      <c r="B11" s="31"/>
      <c r="C11" s="231" t="s">
        <v>17250</v>
      </c>
      <c r="D11" s="37"/>
      <c r="E11" s="31"/>
      <c r="F11" s="231" t="s">
        <v>17251</v>
      </c>
      <c r="G11" s="31"/>
      <c r="H11" s="232" t="s">
        <v>17548</v>
      </c>
    </row>
    <row r="12">
      <c r="A12" s="231" t="s">
        <v>17253</v>
      </c>
      <c r="B12" s="31"/>
      <c r="C12" s="231" t="s">
        <v>17254</v>
      </c>
      <c r="D12" s="37"/>
      <c r="E12" s="31"/>
      <c r="F12" s="231" t="s">
        <v>17255</v>
      </c>
      <c r="G12" s="31"/>
      <c r="H12" s="232" t="s">
        <v>17549</v>
      </c>
    </row>
    <row r="13">
      <c r="A13" s="231" t="s">
        <v>17257</v>
      </c>
      <c r="B13" s="31"/>
      <c r="C13" s="231" t="s">
        <v>17258</v>
      </c>
      <c r="D13" s="37"/>
      <c r="E13" s="31"/>
      <c r="F13" s="231" t="s">
        <v>17259</v>
      </c>
      <c r="G13" s="31"/>
      <c r="H13" s="232" t="s">
        <v>17260</v>
      </c>
    </row>
    <row r="14">
      <c r="A14" s="231" t="s">
        <v>17550</v>
      </c>
      <c r="B14" s="31"/>
      <c r="C14" s="233" t="s">
        <v>17551</v>
      </c>
      <c r="D14" s="37"/>
      <c r="E14" s="31"/>
      <c r="F14" s="231" t="s">
        <v>17552</v>
      </c>
      <c r="G14" s="31"/>
      <c r="H14" s="234" t="s">
        <v>17553</v>
      </c>
    </row>
    <row r="15">
      <c r="A15" s="233" t="s">
        <v>17554</v>
      </c>
      <c r="B15" s="31"/>
      <c r="C15" s="233" t="s">
        <v>17211</v>
      </c>
      <c r="D15" s="37"/>
      <c r="E15" s="31"/>
      <c r="F15" s="233" t="s">
        <v>17375</v>
      </c>
      <c r="G15" s="31"/>
      <c r="H15" s="232" t="s">
        <v>17555</v>
      </c>
    </row>
    <row r="16">
      <c r="A16" s="235"/>
      <c r="B16" s="235"/>
      <c r="C16" s="235"/>
      <c r="D16" s="235"/>
      <c r="E16" s="235"/>
      <c r="F16" s="235"/>
      <c r="G16" s="235"/>
      <c r="H16" s="235"/>
    </row>
    <row r="17">
      <c r="A17" s="229" t="s">
        <v>17735</v>
      </c>
      <c r="B17" s="37"/>
      <c r="C17" s="37"/>
      <c r="D17" s="37"/>
      <c r="E17" s="37"/>
      <c r="F17" s="37"/>
      <c r="G17" s="37"/>
      <c r="H17" s="31"/>
    </row>
    <row r="18">
      <c r="A18" s="231" t="s">
        <v>17736</v>
      </c>
      <c r="B18" s="37"/>
      <c r="C18" s="37"/>
      <c r="D18" s="37"/>
      <c r="E18" s="37"/>
      <c r="F18" s="37"/>
      <c r="G18" s="37"/>
      <c r="H18" s="31"/>
    </row>
    <row r="19">
      <c r="A19" s="231" t="s">
        <v>17557</v>
      </c>
      <c r="B19" s="37"/>
      <c r="C19" s="37"/>
      <c r="D19" s="37"/>
      <c r="E19" s="37"/>
      <c r="F19" s="37"/>
      <c r="G19" s="37"/>
      <c r="H19" s="31"/>
    </row>
    <row r="20">
      <c r="A20" s="231" t="s">
        <v>17558</v>
      </c>
      <c r="B20" s="37"/>
      <c r="C20" s="37"/>
      <c r="D20" s="37"/>
      <c r="E20" s="37"/>
      <c r="F20" s="37"/>
      <c r="G20" s="37"/>
      <c r="H20" s="31"/>
    </row>
    <row r="21">
      <c r="A21" s="236"/>
      <c r="B21" s="37"/>
      <c r="C21" s="37"/>
      <c r="D21" s="37"/>
      <c r="E21" s="37"/>
      <c r="F21" s="37"/>
      <c r="G21" s="37"/>
      <c r="H21" s="31"/>
    </row>
    <row r="22">
      <c r="A22" s="237"/>
      <c r="B22" s="237"/>
      <c r="C22" s="237"/>
      <c r="D22" s="237"/>
      <c r="E22" s="237"/>
      <c r="F22" s="237"/>
      <c r="G22" s="237"/>
      <c r="H22" s="237"/>
    </row>
    <row r="23">
      <c r="A23" s="229" t="s">
        <v>17559</v>
      </c>
      <c r="B23" s="37"/>
      <c r="C23" s="37"/>
      <c r="D23" s="37"/>
      <c r="E23" s="37"/>
      <c r="F23" s="37"/>
      <c r="G23" s="37"/>
      <c r="H23" s="31"/>
    </row>
    <row r="24">
      <c r="A24" s="238" t="s">
        <v>17560</v>
      </c>
      <c r="B24" s="234" t="s">
        <v>17381</v>
      </c>
      <c r="C24" s="238" t="s">
        <v>17561</v>
      </c>
      <c r="D24" s="234" t="s">
        <v>17280</v>
      </c>
      <c r="E24" s="238" t="s">
        <v>17562</v>
      </c>
      <c r="F24" s="234" t="s">
        <v>17363</v>
      </c>
      <c r="G24" s="238" t="s">
        <v>17563</v>
      </c>
      <c r="H24" s="234" t="s">
        <v>17382</v>
      </c>
    </row>
    <row r="25">
      <c r="A25" s="238" t="s">
        <v>17564</v>
      </c>
      <c r="B25" s="239">
        <v>0.98</v>
      </c>
      <c r="C25" s="238" t="s">
        <v>17565</v>
      </c>
      <c r="D25" s="234" t="s">
        <v>17282</v>
      </c>
      <c r="E25" s="238" t="s">
        <v>17566</v>
      </c>
      <c r="F25" s="234" t="s">
        <v>17279</v>
      </c>
      <c r="G25" s="238" t="s">
        <v>17567</v>
      </c>
      <c r="H25" s="234" t="s">
        <v>17283</v>
      </c>
    </row>
    <row r="26">
      <c r="A26" s="237"/>
      <c r="B26" s="237"/>
      <c r="C26" s="237"/>
      <c r="D26" s="237"/>
      <c r="E26" s="237"/>
      <c r="F26" s="237"/>
      <c r="G26" s="237"/>
      <c r="H26" s="237"/>
    </row>
    <row r="27">
      <c r="A27" s="229" t="s">
        <v>17150</v>
      </c>
      <c r="B27" s="37"/>
      <c r="C27" s="37"/>
      <c r="D27" s="31"/>
      <c r="E27" s="229" t="s">
        <v>17151</v>
      </c>
      <c r="F27" s="37"/>
      <c r="G27" s="37"/>
      <c r="H27" s="31"/>
    </row>
    <row r="28">
      <c r="A28" s="238" t="s">
        <v>17568</v>
      </c>
      <c r="B28" s="231" t="s">
        <v>17284</v>
      </c>
      <c r="C28" s="37"/>
      <c r="D28" s="31"/>
      <c r="E28" s="238" t="s">
        <v>17569</v>
      </c>
      <c r="F28" s="231" t="s">
        <v>17285</v>
      </c>
      <c r="G28" s="37"/>
      <c r="H28" s="31"/>
    </row>
    <row r="29">
      <c r="A29" s="238" t="s">
        <v>17570</v>
      </c>
      <c r="B29" s="231" t="s">
        <v>17286</v>
      </c>
      <c r="C29" s="37"/>
      <c r="D29" s="31"/>
      <c r="E29" s="238" t="s">
        <v>17571</v>
      </c>
      <c r="F29" s="231" t="s">
        <v>17287</v>
      </c>
      <c r="G29" s="37"/>
      <c r="H29" s="31"/>
    </row>
    <row r="30">
      <c r="A30" s="238" t="s">
        <v>17572</v>
      </c>
      <c r="B30" s="231" t="s">
        <v>17288</v>
      </c>
      <c r="C30" s="37"/>
      <c r="D30" s="31"/>
      <c r="E30" s="238" t="s">
        <v>17573</v>
      </c>
      <c r="F30" s="231" t="s">
        <v>17289</v>
      </c>
      <c r="G30" s="37"/>
      <c r="H30" s="31"/>
    </row>
    <row r="31">
      <c r="A31" s="238" t="s">
        <v>17574</v>
      </c>
      <c r="B31" s="231" t="s">
        <v>17290</v>
      </c>
      <c r="C31" s="37"/>
      <c r="D31" s="31"/>
      <c r="E31" s="238" t="s">
        <v>17575</v>
      </c>
      <c r="F31" s="231" t="s">
        <v>17289</v>
      </c>
      <c r="G31" s="37"/>
      <c r="H31" s="31"/>
    </row>
    <row r="32">
      <c r="A32" s="238" t="s">
        <v>17576</v>
      </c>
      <c r="B32" s="231" t="s">
        <v>17291</v>
      </c>
      <c r="C32" s="37"/>
      <c r="D32" s="31"/>
      <c r="E32" s="238" t="s">
        <v>17577</v>
      </c>
      <c r="F32" s="231" t="s">
        <v>17289</v>
      </c>
      <c r="G32" s="37"/>
      <c r="H32" s="31"/>
    </row>
    <row r="33">
      <c r="A33" s="238" t="s">
        <v>17578</v>
      </c>
      <c r="B33" s="231" t="s">
        <v>17292</v>
      </c>
      <c r="C33" s="37"/>
      <c r="D33" s="31"/>
      <c r="E33" s="238" t="s">
        <v>17579</v>
      </c>
      <c r="F33" s="231" t="s">
        <v>17293</v>
      </c>
      <c r="G33" s="37"/>
      <c r="H33" s="31"/>
    </row>
    <row r="34">
      <c r="A34" s="238" t="s">
        <v>17580</v>
      </c>
      <c r="B34" s="231" t="s">
        <v>17291</v>
      </c>
      <c r="C34" s="37"/>
      <c r="D34" s="31"/>
      <c r="E34" s="238" t="s">
        <v>17581</v>
      </c>
      <c r="F34" s="231" t="s">
        <v>17289</v>
      </c>
      <c r="G34" s="37"/>
      <c r="H34" s="31"/>
    </row>
    <row r="35">
      <c r="A35" s="238" t="s">
        <v>17582</v>
      </c>
      <c r="B35" s="231" t="s">
        <v>17289</v>
      </c>
      <c r="C35" s="37"/>
      <c r="D35" s="31"/>
      <c r="E35" s="238" t="s">
        <v>17583</v>
      </c>
      <c r="F35" s="231" t="s">
        <v>17294</v>
      </c>
      <c r="G35" s="37"/>
      <c r="H35" s="31"/>
    </row>
    <row r="36">
      <c r="A36" s="237"/>
      <c r="B36" s="237"/>
      <c r="C36" s="237"/>
      <c r="D36" s="237"/>
      <c r="E36" s="238" t="s">
        <v>17584</v>
      </c>
      <c r="F36" s="231" t="s">
        <v>17289</v>
      </c>
      <c r="G36" s="37"/>
      <c r="H36" s="31"/>
    </row>
    <row r="37">
      <c r="A37" s="237"/>
      <c r="B37" s="237"/>
      <c r="C37" s="237"/>
      <c r="D37" s="237"/>
      <c r="E37" s="238" t="s">
        <v>17709</v>
      </c>
      <c r="F37" s="240" t="s">
        <v>17289</v>
      </c>
      <c r="G37" s="37"/>
      <c r="H37" s="31"/>
    </row>
    <row r="38">
      <c r="A38" s="237"/>
      <c r="B38" s="237"/>
      <c r="C38" s="237"/>
      <c r="D38" s="237"/>
      <c r="E38" s="237"/>
      <c r="F38" s="237"/>
      <c r="G38" s="237"/>
      <c r="H38" s="237"/>
    </row>
    <row r="39">
      <c r="A39" s="229" t="s">
        <v>17170</v>
      </c>
      <c r="B39" s="37"/>
      <c r="C39" s="37"/>
      <c r="D39" s="37"/>
      <c r="E39" s="37"/>
      <c r="F39" s="37"/>
      <c r="G39" s="37"/>
      <c r="H39" s="31"/>
    </row>
    <row r="40">
      <c r="A40" s="241" t="s">
        <v>17585</v>
      </c>
      <c r="B40" s="37"/>
      <c r="C40" s="31"/>
      <c r="D40" s="231" t="s">
        <v>17295</v>
      </c>
      <c r="E40" s="37"/>
      <c r="F40" s="37"/>
      <c r="G40" s="37"/>
      <c r="H40" s="31"/>
    </row>
    <row r="41">
      <c r="A41" s="241" t="s">
        <v>17586</v>
      </c>
      <c r="B41" s="37"/>
      <c r="C41" s="31"/>
      <c r="D41" s="231" t="s">
        <v>17296</v>
      </c>
      <c r="E41" s="37"/>
      <c r="F41" s="37"/>
      <c r="G41" s="37"/>
      <c r="H41" s="31"/>
    </row>
    <row r="42">
      <c r="A42" s="241" t="s">
        <v>17587</v>
      </c>
      <c r="B42" s="37"/>
      <c r="C42" s="31"/>
      <c r="D42" s="231" t="s">
        <v>17588</v>
      </c>
      <c r="E42" s="37"/>
      <c r="F42" s="37"/>
      <c r="G42" s="37"/>
      <c r="H42" s="31"/>
    </row>
    <row r="43">
      <c r="A43" s="241" t="s">
        <v>17589</v>
      </c>
      <c r="B43" s="37"/>
      <c r="C43" s="31"/>
      <c r="D43" s="231" t="s">
        <v>17298</v>
      </c>
      <c r="E43" s="37"/>
      <c r="F43" s="37"/>
      <c r="G43" s="37"/>
      <c r="H43" s="31"/>
    </row>
    <row r="44">
      <c r="A44" s="241" t="s">
        <v>17737</v>
      </c>
      <c r="B44" s="37"/>
      <c r="C44" s="31"/>
      <c r="D44" s="231" t="s">
        <v>17591</v>
      </c>
      <c r="E44" s="37"/>
      <c r="F44" s="37"/>
      <c r="G44" s="37"/>
      <c r="H44" s="31"/>
    </row>
    <row r="45">
      <c r="A45" s="237"/>
      <c r="B45" s="237"/>
      <c r="C45" s="237"/>
      <c r="D45" s="237"/>
      <c r="E45" s="237"/>
      <c r="F45" s="237"/>
      <c r="G45" s="237"/>
      <c r="H45" s="237"/>
    </row>
    <row r="46">
      <c r="A46" s="229" t="s">
        <v>17590</v>
      </c>
      <c r="B46" s="37"/>
      <c r="C46" s="37"/>
      <c r="D46" s="37"/>
      <c r="E46" s="37"/>
      <c r="F46" s="37"/>
      <c r="G46" s="37"/>
      <c r="H46" s="31"/>
    </row>
    <row r="47">
      <c r="A47" s="242" t="s">
        <v>17738</v>
      </c>
      <c r="B47" s="25"/>
      <c r="C47" s="243" t="s">
        <v>17739</v>
      </c>
      <c r="D47" s="25"/>
      <c r="E47" s="243" t="s">
        <v>17607</v>
      </c>
      <c r="F47" s="25"/>
      <c r="G47" s="243" t="s">
        <v>17739</v>
      </c>
      <c r="H47" s="26"/>
    </row>
    <row r="48">
      <c r="A48" s="244" t="s">
        <v>17740</v>
      </c>
      <c r="C48" s="245" t="s">
        <v>17739</v>
      </c>
      <c r="E48" s="245" t="s">
        <v>17741</v>
      </c>
      <c r="G48" s="245" t="s">
        <v>17739</v>
      </c>
      <c r="H48" s="159"/>
    </row>
    <row r="49">
      <c r="A49" s="244" t="s">
        <v>17742</v>
      </c>
      <c r="C49" s="245" t="s">
        <v>17739</v>
      </c>
      <c r="E49" s="245" t="s">
        <v>17204</v>
      </c>
      <c r="G49" s="245"/>
      <c r="H49" s="159"/>
    </row>
    <row r="50">
      <c r="A50" s="244"/>
      <c r="C50" s="245"/>
      <c r="E50" s="245"/>
      <c r="G50" s="245"/>
      <c r="H50" s="159"/>
    </row>
    <row r="51">
      <c r="A51" s="246"/>
      <c r="B51" s="28"/>
      <c r="C51" s="247"/>
      <c r="D51" s="28"/>
      <c r="E51" s="247"/>
      <c r="F51" s="28"/>
      <c r="G51" s="247"/>
      <c r="H51" s="29"/>
    </row>
    <row r="52">
      <c r="A52" s="237"/>
      <c r="B52" s="237"/>
      <c r="C52" s="237"/>
      <c r="D52" s="237"/>
      <c r="E52" s="237"/>
      <c r="F52" s="237"/>
      <c r="G52" s="237"/>
      <c r="H52" s="237"/>
    </row>
    <row r="53">
      <c r="A53" s="229" t="s">
        <v>17592</v>
      </c>
      <c r="B53" s="37"/>
      <c r="C53" s="37"/>
      <c r="D53" s="37"/>
      <c r="E53" s="37"/>
      <c r="F53" s="37"/>
      <c r="G53" s="37"/>
      <c r="H53" s="31"/>
    </row>
    <row r="54">
      <c r="A54" s="229" t="s">
        <v>17178</v>
      </c>
      <c r="B54" s="31"/>
      <c r="C54" s="229" t="s">
        <v>17179</v>
      </c>
      <c r="D54" s="37"/>
      <c r="E54" s="31"/>
      <c r="F54" s="229" t="s">
        <v>773</v>
      </c>
      <c r="G54" s="37"/>
      <c r="H54" s="31"/>
    </row>
    <row r="55">
      <c r="A55" s="231"/>
      <c r="B55" s="31"/>
      <c r="C55" s="231"/>
      <c r="D55" s="37"/>
      <c r="E55" s="31"/>
      <c r="F55" s="231"/>
      <c r="G55" s="37"/>
      <c r="H55" s="31"/>
    </row>
    <row r="56">
      <c r="A56" s="231"/>
      <c r="B56" s="31"/>
      <c r="C56" s="231"/>
      <c r="D56" s="37"/>
      <c r="E56" s="31"/>
      <c r="F56" s="231"/>
      <c r="G56" s="37"/>
      <c r="H56" s="31"/>
    </row>
    <row r="57">
      <c r="A57" s="248"/>
      <c r="B57" s="31"/>
      <c r="C57" s="231"/>
      <c r="D57" s="37"/>
      <c r="E57" s="31"/>
      <c r="F57" s="231"/>
      <c r="G57" s="37"/>
      <c r="H57" s="31"/>
    </row>
    <row r="58">
      <c r="A58" s="249"/>
      <c r="B58" s="31"/>
      <c r="C58" s="233"/>
      <c r="D58" s="37"/>
      <c r="E58" s="31"/>
      <c r="F58" s="233"/>
      <c r="G58" s="37"/>
      <c r="H58" s="31"/>
    </row>
    <row r="59">
      <c r="A59" s="237"/>
      <c r="B59" s="237"/>
      <c r="C59" s="237"/>
      <c r="D59" s="237"/>
      <c r="E59" s="237"/>
      <c r="F59" s="237"/>
      <c r="G59" s="237"/>
      <c r="H59" s="237"/>
    </row>
    <row r="60">
      <c r="A60" s="229" t="s">
        <v>17743</v>
      </c>
      <c r="B60" s="37"/>
      <c r="C60" s="37"/>
      <c r="D60" s="37"/>
      <c r="E60" s="37"/>
      <c r="F60" s="37"/>
      <c r="G60" s="37"/>
      <c r="H60" s="31"/>
    </row>
    <row r="61">
      <c r="A61" s="164" t="s">
        <v>17596</v>
      </c>
      <c r="B61" s="37"/>
      <c r="C61" s="37"/>
      <c r="D61" s="37"/>
      <c r="E61" s="37"/>
      <c r="F61" s="37"/>
      <c r="G61" s="37"/>
      <c r="H61" s="37"/>
    </row>
    <row r="62">
      <c r="A62" s="165" t="s">
        <v>1</v>
      </c>
      <c r="B62" s="166" t="s">
        <v>2</v>
      </c>
      <c r="C62" s="31"/>
      <c r="D62" s="166" t="s">
        <v>17185</v>
      </c>
      <c r="E62" s="31"/>
      <c r="F62" s="167" t="s">
        <v>17186</v>
      </c>
      <c r="G62" s="166" t="s">
        <v>17139</v>
      </c>
      <c r="H62" s="31"/>
    </row>
    <row r="63">
      <c r="A63" s="167">
        <v>1.0</v>
      </c>
      <c r="B63" s="168" t="s">
        <v>17219</v>
      </c>
      <c r="C63" s="31"/>
      <c r="D63" s="169"/>
      <c r="E63" s="31"/>
      <c r="F63" s="167" t="s">
        <v>17393</v>
      </c>
      <c r="G63" s="169"/>
      <c r="H63" s="31"/>
    </row>
    <row r="64">
      <c r="A64" s="167">
        <v>2.0</v>
      </c>
      <c r="B64" s="168" t="s">
        <v>59</v>
      </c>
      <c r="C64" s="31"/>
      <c r="D64" s="169"/>
      <c r="E64" s="31"/>
      <c r="F64" s="167" t="s">
        <v>17393</v>
      </c>
      <c r="G64" s="169"/>
      <c r="H64" s="31"/>
    </row>
    <row r="65">
      <c r="A65" s="167">
        <v>3.0</v>
      </c>
      <c r="B65" s="168" t="s">
        <v>17244</v>
      </c>
      <c r="C65" s="31"/>
      <c r="D65" s="169"/>
      <c r="E65" s="31"/>
      <c r="F65" s="167" t="s">
        <v>17394</v>
      </c>
      <c r="G65" s="169"/>
      <c r="H65" s="31"/>
    </row>
    <row r="66">
      <c r="A66" s="167">
        <v>4.0</v>
      </c>
      <c r="B66" s="168" t="s">
        <v>17395</v>
      </c>
      <c r="C66" s="31"/>
      <c r="D66" s="169"/>
      <c r="E66" s="31"/>
      <c r="F66" s="167" t="s">
        <v>17396</v>
      </c>
      <c r="G66" s="169"/>
      <c r="H66" s="31"/>
    </row>
    <row r="67">
      <c r="A67" s="168">
        <v>5.0</v>
      </c>
      <c r="B67" s="168" t="s">
        <v>17597</v>
      </c>
      <c r="C67" s="37"/>
      <c r="D67" s="169"/>
      <c r="E67" s="37"/>
      <c r="F67" s="168" t="s">
        <v>17394</v>
      </c>
      <c r="G67" s="168" t="s">
        <v>17399</v>
      </c>
      <c r="H67" s="37"/>
    </row>
    <row r="69">
      <c r="A69" s="164" t="s">
        <v>17598</v>
      </c>
      <c r="B69" s="37"/>
      <c r="C69" s="37"/>
      <c r="D69" s="37"/>
      <c r="E69" s="37"/>
      <c r="F69" s="37"/>
      <c r="G69" s="37"/>
      <c r="H69" s="37"/>
    </row>
    <row r="70">
      <c r="A70" s="165" t="s">
        <v>1</v>
      </c>
      <c r="B70" s="166" t="s">
        <v>17181</v>
      </c>
      <c r="C70" s="31"/>
      <c r="D70" s="165" t="s">
        <v>17182</v>
      </c>
      <c r="E70" s="165" t="s">
        <v>17183</v>
      </c>
      <c r="F70" s="165" t="s">
        <v>17138</v>
      </c>
      <c r="G70" s="166" t="s">
        <v>17139</v>
      </c>
      <c r="H70" s="31"/>
    </row>
    <row r="71">
      <c r="A71" s="167">
        <v>1.0</v>
      </c>
      <c r="B71" s="168" t="s">
        <v>17301</v>
      </c>
      <c r="C71" s="31"/>
      <c r="D71" s="170" t="s">
        <v>17302</v>
      </c>
      <c r="E71" s="167" t="s">
        <v>17303</v>
      </c>
      <c r="F71" s="167" t="s">
        <v>17304</v>
      </c>
      <c r="G71" s="168" t="s">
        <v>17305</v>
      </c>
      <c r="H71" s="31"/>
    </row>
    <row r="72">
      <c r="A72" s="167">
        <v>2.0</v>
      </c>
      <c r="B72" s="168" t="s">
        <v>17306</v>
      </c>
      <c r="C72" s="31"/>
      <c r="D72" s="170" t="s">
        <v>17307</v>
      </c>
      <c r="E72" s="167" t="s">
        <v>17303</v>
      </c>
      <c r="F72" s="167" t="s">
        <v>17304</v>
      </c>
      <c r="G72" s="168" t="s">
        <v>17305</v>
      </c>
      <c r="H72" s="31"/>
    </row>
    <row r="73">
      <c r="A73" s="167">
        <v>3.0</v>
      </c>
      <c r="B73" s="168" t="s">
        <v>17308</v>
      </c>
      <c r="C73" s="31"/>
      <c r="D73" s="170" t="s">
        <v>17309</v>
      </c>
      <c r="E73" s="167" t="s">
        <v>17303</v>
      </c>
      <c r="F73" s="167" t="s">
        <v>17304</v>
      </c>
      <c r="G73" s="168" t="s">
        <v>17305</v>
      </c>
      <c r="H73" s="31"/>
    </row>
    <row r="74">
      <c r="A74" s="167">
        <v>4.0</v>
      </c>
      <c r="B74" s="168" t="s">
        <v>17310</v>
      </c>
      <c r="C74" s="31"/>
      <c r="D74" s="170" t="s">
        <v>17311</v>
      </c>
      <c r="E74" s="167" t="s">
        <v>17312</v>
      </c>
      <c r="F74" s="167" t="s">
        <v>17304</v>
      </c>
      <c r="G74" s="168" t="s">
        <v>17313</v>
      </c>
      <c r="H74" s="31"/>
    </row>
    <row r="75">
      <c r="A75" s="167">
        <v>5.0</v>
      </c>
      <c r="B75" s="168" t="s">
        <v>17314</v>
      </c>
      <c r="C75" s="31"/>
      <c r="D75" s="170" t="s">
        <v>17307</v>
      </c>
      <c r="E75" s="167" t="s">
        <v>17315</v>
      </c>
      <c r="F75" s="167" t="s">
        <v>17304</v>
      </c>
      <c r="G75" s="168" t="s">
        <v>17316</v>
      </c>
      <c r="H75" s="31"/>
    </row>
    <row r="76">
      <c r="A76" s="167">
        <v>6.0</v>
      </c>
      <c r="B76" s="168" t="s">
        <v>17364</v>
      </c>
      <c r="C76" s="31"/>
      <c r="D76" s="170" t="s">
        <v>17365</v>
      </c>
      <c r="E76" s="167" t="s">
        <v>17303</v>
      </c>
      <c r="F76" s="167" t="s">
        <v>17304</v>
      </c>
      <c r="G76" s="168" t="s">
        <v>17305</v>
      </c>
      <c r="H76" s="31"/>
    </row>
    <row r="77">
      <c r="A77" s="250" t="s">
        <v>17744</v>
      </c>
      <c r="B77" s="37"/>
      <c r="C77" s="37"/>
      <c r="D77" s="37"/>
      <c r="E77" s="37"/>
      <c r="F77" s="37"/>
      <c r="G77" s="37"/>
      <c r="H77" s="31"/>
    </row>
    <row r="78">
      <c r="A78" s="251" t="s">
        <v>17178</v>
      </c>
      <c r="B78" s="250" t="s">
        <v>773</v>
      </c>
      <c r="C78" s="37"/>
      <c r="D78" s="37"/>
      <c r="E78" s="37"/>
      <c r="F78" s="37"/>
      <c r="G78" s="37"/>
      <c r="H78" s="31"/>
    </row>
    <row r="79">
      <c r="A79" s="252" t="s">
        <v>17745</v>
      </c>
      <c r="B79" s="253" t="s">
        <v>17746</v>
      </c>
      <c r="C79" s="37"/>
      <c r="D79" s="37"/>
      <c r="E79" s="37"/>
      <c r="F79" s="37"/>
      <c r="G79" s="37"/>
      <c r="H79" s="31"/>
    </row>
    <row r="80">
      <c r="A80" s="254">
        <v>46027.0</v>
      </c>
      <c r="B80" s="253" t="s">
        <v>17747</v>
      </c>
      <c r="C80" s="37"/>
      <c r="D80" s="37"/>
      <c r="E80" s="37"/>
      <c r="F80" s="37"/>
      <c r="G80" s="37"/>
      <c r="H80" s="31"/>
    </row>
    <row r="81">
      <c r="A81" s="254">
        <v>46058.0</v>
      </c>
      <c r="B81" s="253" t="s">
        <v>17748</v>
      </c>
      <c r="C81" s="37"/>
      <c r="D81" s="37"/>
      <c r="E81" s="37"/>
      <c r="F81" s="37"/>
      <c r="G81" s="37"/>
      <c r="H81" s="31"/>
    </row>
    <row r="82">
      <c r="A82" s="254">
        <v>46086.0</v>
      </c>
      <c r="B82" s="253" t="s">
        <v>17749</v>
      </c>
      <c r="C82" s="37"/>
      <c r="D82" s="37"/>
      <c r="E82" s="37"/>
      <c r="F82" s="37"/>
      <c r="G82" s="37"/>
      <c r="H82" s="31"/>
    </row>
    <row r="83">
      <c r="A83" s="254">
        <v>46117.0</v>
      </c>
      <c r="B83" s="253" t="s">
        <v>17750</v>
      </c>
      <c r="C83" s="37"/>
      <c r="D83" s="37"/>
      <c r="E83" s="37"/>
      <c r="F83" s="37"/>
      <c r="G83" s="37"/>
      <c r="H83" s="31"/>
    </row>
    <row r="84">
      <c r="A84" s="254">
        <v>46147.0</v>
      </c>
      <c r="B84" s="253" t="s">
        <v>17751</v>
      </c>
      <c r="C84" s="37"/>
      <c r="D84" s="37"/>
      <c r="E84" s="37"/>
      <c r="F84" s="37"/>
      <c r="G84" s="37"/>
      <c r="H84" s="31"/>
    </row>
    <row r="85">
      <c r="A85" s="254">
        <v>46178.0</v>
      </c>
      <c r="B85" s="253" t="s">
        <v>17752</v>
      </c>
      <c r="C85" s="37"/>
      <c r="D85" s="37"/>
      <c r="E85" s="37"/>
      <c r="F85" s="37"/>
      <c r="G85" s="37"/>
      <c r="H85" s="31"/>
    </row>
    <row r="86">
      <c r="A86" s="254">
        <v>46208.0</v>
      </c>
      <c r="B86" s="253" t="s">
        <v>17753</v>
      </c>
      <c r="C86" s="37"/>
      <c r="D86" s="37"/>
      <c r="E86" s="37"/>
      <c r="F86" s="37"/>
      <c r="G86" s="37"/>
      <c r="H86" s="31"/>
    </row>
    <row r="87">
      <c r="A87" s="255"/>
      <c r="B87" s="255"/>
      <c r="C87" s="255"/>
      <c r="D87" s="255"/>
      <c r="E87" s="255"/>
      <c r="F87" s="255"/>
      <c r="G87" s="255"/>
      <c r="H87" s="255"/>
    </row>
    <row r="88">
      <c r="A88" s="256" t="s">
        <v>17688</v>
      </c>
      <c r="B88" s="37"/>
      <c r="C88" s="37"/>
      <c r="D88" s="37"/>
      <c r="E88" s="37"/>
      <c r="F88" s="37"/>
      <c r="G88" s="37"/>
      <c r="H88" s="31"/>
    </row>
    <row r="89">
      <c r="A89" s="227" t="s">
        <v>17691</v>
      </c>
      <c r="B89" s="228" t="s">
        <v>17692</v>
      </c>
      <c r="C89" s="37"/>
      <c r="D89" s="37"/>
      <c r="E89" s="37"/>
      <c r="F89" s="37"/>
      <c r="G89" s="37"/>
      <c r="H89" s="31"/>
    </row>
    <row r="90">
      <c r="A90" s="255"/>
      <c r="B90" s="255"/>
      <c r="C90" s="255"/>
      <c r="D90" s="255"/>
      <c r="E90" s="255"/>
      <c r="F90" s="255"/>
      <c r="G90" s="255"/>
      <c r="H90" s="255"/>
    </row>
    <row r="91">
      <c r="A91" s="256" t="s">
        <v>17693</v>
      </c>
      <c r="B91" s="37"/>
      <c r="C91" s="37"/>
      <c r="D91" s="37"/>
      <c r="E91" s="37"/>
      <c r="F91" s="37"/>
      <c r="G91" s="37"/>
      <c r="H91" s="31"/>
    </row>
    <row r="92">
      <c r="A92" s="227" t="s">
        <v>17560</v>
      </c>
      <c r="B92" s="257" t="s">
        <v>17694</v>
      </c>
      <c r="C92" s="227" t="s">
        <v>17561</v>
      </c>
      <c r="D92" s="257" t="s">
        <v>17695</v>
      </c>
      <c r="E92" s="227" t="s">
        <v>17562</v>
      </c>
      <c r="F92" s="257" t="s">
        <v>17696</v>
      </c>
      <c r="G92" s="227" t="s">
        <v>17563</v>
      </c>
      <c r="H92" s="257" t="s">
        <v>17697</v>
      </c>
    </row>
    <row r="93">
      <c r="A93" s="227" t="s">
        <v>17564</v>
      </c>
      <c r="B93" s="257" t="s">
        <v>17698</v>
      </c>
      <c r="C93" s="227" t="s">
        <v>17565</v>
      </c>
      <c r="D93" s="257" t="s">
        <v>17699</v>
      </c>
      <c r="E93" s="227" t="s">
        <v>17566</v>
      </c>
      <c r="F93" s="257" t="s">
        <v>17700</v>
      </c>
      <c r="G93" s="227" t="s">
        <v>17567</v>
      </c>
      <c r="H93" s="257" t="s">
        <v>17701</v>
      </c>
    </row>
    <row r="94">
      <c r="A94" s="255"/>
      <c r="B94" s="255"/>
      <c r="C94" s="255"/>
      <c r="D94" s="255"/>
      <c r="E94" s="255"/>
      <c r="F94" s="255"/>
      <c r="G94" s="255"/>
      <c r="H94" s="255"/>
    </row>
    <row r="95">
      <c r="A95" s="256" t="s">
        <v>17150</v>
      </c>
      <c r="B95" s="37"/>
      <c r="C95" s="37"/>
      <c r="D95" s="31"/>
      <c r="E95" s="256" t="s">
        <v>17151</v>
      </c>
      <c r="F95" s="37"/>
      <c r="G95" s="37"/>
      <c r="H95" s="31"/>
    </row>
    <row r="96">
      <c r="A96" s="227" t="s">
        <v>17568</v>
      </c>
      <c r="B96" s="228" t="s">
        <v>17284</v>
      </c>
      <c r="C96" s="37"/>
      <c r="D96" s="31"/>
      <c r="E96" s="227" t="s">
        <v>17569</v>
      </c>
      <c r="F96" s="228" t="s">
        <v>17285</v>
      </c>
      <c r="G96" s="37"/>
      <c r="H96" s="31"/>
    </row>
    <row r="97">
      <c r="A97" s="227" t="s">
        <v>17570</v>
      </c>
      <c r="B97" s="228" t="s">
        <v>17702</v>
      </c>
      <c r="C97" s="37"/>
      <c r="D97" s="31"/>
      <c r="E97" s="227" t="s">
        <v>17571</v>
      </c>
      <c r="F97" s="228" t="s">
        <v>17703</v>
      </c>
      <c r="G97" s="37"/>
      <c r="H97" s="31"/>
    </row>
    <row r="98">
      <c r="A98" s="227" t="s">
        <v>17572</v>
      </c>
      <c r="B98" s="228" t="s">
        <v>17704</v>
      </c>
      <c r="C98" s="37"/>
      <c r="D98" s="31"/>
      <c r="E98" s="227" t="s">
        <v>17573</v>
      </c>
      <c r="F98" s="228" t="s">
        <v>17289</v>
      </c>
      <c r="G98" s="37"/>
      <c r="H98" s="31"/>
    </row>
    <row r="99">
      <c r="A99" s="227" t="s">
        <v>17574</v>
      </c>
      <c r="B99" s="228" t="s">
        <v>17705</v>
      </c>
      <c r="C99" s="37"/>
      <c r="D99" s="31"/>
      <c r="E99" s="227" t="s">
        <v>17575</v>
      </c>
      <c r="F99" s="228" t="s">
        <v>17289</v>
      </c>
      <c r="G99" s="37"/>
      <c r="H99" s="31"/>
    </row>
    <row r="100">
      <c r="A100" s="227" t="s">
        <v>17576</v>
      </c>
      <c r="B100" s="228" t="s">
        <v>17706</v>
      </c>
      <c r="C100" s="37"/>
      <c r="D100" s="31"/>
      <c r="E100" s="227" t="s">
        <v>17577</v>
      </c>
      <c r="F100" s="228" t="s">
        <v>17289</v>
      </c>
      <c r="G100" s="37"/>
      <c r="H100" s="31"/>
    </row>
    <row r="101">
      <c r="A101" s="227" t="s">
        <v>17578</v>
      </c>
      <c r="B101" s="228" t="s">
        <v>17707</v>
      </c>
      <c r="C101" s="37"/>
      <c r="D101" s="31"/>
      <c r="E101" s="227" t="s">
        <v>17579</v>
      </c>
      <c r="F101" s="228" t="s">
        <v>17708</v>
      </c>
      <c r="G101" s="37"/>
      <c r="H101" s="31"/>
    </row>
    <row r="102">
      <c r="A102" s="227" t="s">
        <v>17580</v>
      </c>
      <c r="B102" s="258" t="s">
        <v>17754</v>
      </c>
      <c r="C102" s="37"/>
      <c r="D102" s="31"/>
      <c r="E102" s="227" t="s">
        <v>17581</v>
      </c>
      <c r="F102" s="228" t="s">
        <v>17291</v>
      </c>
      <c r="G102" s="37"/>
      <c r="H102" s="31"/>
    </row>
    <row r="103">
      <c r="A103" s="227" t="s">
        <v>17582</v>
      </c>
      <c r="B103" s="258" t="s">
        <v>17289</v>
      </c>
      <c r="C103" s="37"/>
      <c r="D103" s="31"/>
      <c r="E103" s="227" t="s">
        <v>17583</v>
      </c>
      <c r="F103" s="258" t="s">
        <v>17755</v>
      </c>
      <c r="G103" s="37"/>
      <c r="H103" s="31"/>
    </row>
    <row r="104">
      <c r="A104" s="255"/>
      <c r="B104" s="255"/>
      <c r="C104" s="255"/>
      <c r="D104" s="255"/>
      <c r="E104" s="227" t="s">
        <v>17584</v>
      </c>
      <c r="F104" s="228" t="s">
        <v>17294</v>
      </c>
      <c r="G104" s="37"/>
      <c r="H104" s="31"/>
    </row>
    <row r="105">
      <c r="A105" s="255"/>
      <c r="B105" s="255"/>
      <c r="C105" s="255"/>
      <c r="D105" s="255"/>
      <c r="E105" s="227" t="s">
        <v>17709</v>
      </c>
      <c r="F105" s="228" t="s">
        <v>17710</v>
      </c>
      <c r="G105" s="37"/>
      <c r="H105" s="31"/>
    </row>
    <row r="106">
      <c r="A106" s="255"/>
      <c r="B106" s="255"/>
      <c r="C106" s="255"/>
      <c r="D106" s="255"/>
      <c r="E106" s="255"/>
      <c r="F106" s="255"/>
      <c r="G106" s="255"/>
      <c r="H106" s="255"/>
    </row>
    <row r="107">
      <c r="A107" s="256" t="s">
        <v>17711</v>
      </c>
      <c r="B107" s="37"/>
      <c r="C107" s="37"/>
      <c r="D107" s="37"/>
      <c r="E107" s="37"/>
      <c r="F107" s="37"/>
      <c r="G107" s="37"/>
      <c r="H107" s="31"/>
    </row>
    <row r="108">
      <c r="A108" s="256" t="s">
        <v>17184</v>
      </c>
      <c r="B108" s="37"/>
      <c r="C108" s="37"/>
      <c r="D108" s="37"/>
      <c r="E108" s="37"/>
      <c r="F108" s="37"/>
      <c r="G108" s="37"/>
      <c r="H108" s="31"/>
    </row>
    <row r="109">
      <c r="A109" s="259" t="s">
        <v>1</v>
      </c>
      <c r="B109" s="256" t="s">
        <v>2</v>
      </c>
      <c r="C109" s="31"/>
      <c r="D109" s="256" t="s">
        <v>17185</v>
      </c>
      <c r="E109" s="31"/>
      <c r="F109" s="259" t="s">
        <v>17186</v>
      </c>
      <c r="G109" s="256" t="s">
        <v>17139</v>
      </c>
      <c r="H109" s="31"/>
    </row>
    <row r="110">
      <c r="A110" s="260"/>
      <c r="B110" s="261" t="s">
        <v>17712</v>
      </c>
      <c r="C110" s="31"/>
      <c r="D110" s="262"/>
      <c r="E110" s="31"/>
      <c r="F110" s="260"/>
      <c r="G110" s="262"/>
      <c r="H110" s="31"/>
    </row>
    <row r="111">
      <c r="A111" s="260"/>
      <c r="B111" s="262"/>
      <c r="C111" s="31"/>
      <c r="D111" s="262"/>
      <c r="E111" s="31"/>
      <c r="F111" s="260"/>
      <c r="G111" s="262"/>
      <c r="H111" s="31"/>
    </row>
    <row r="112">
      <c r="A112" s="260"/>
      <c r="B112" s="262"/>
      <c r="C112" s="31"/>
      <c r="D112" s="262"/>
      <c r="E112" s="31"/>
      <c r="F112" s="260"/>
      <c r="G112" s="262"/>
      <c r="H112" s="31"/>
    </row>
    <row r="113">
      <c r="A113" s="256" t="s">
        <v>17598</v>
      </c>
      <c r="B113" s="37"/>
      <c r="C113" s="37"/>
      <c r="D113" s="37"/>
      <c r="E113" s="37"/>
      <c r="F113" s="37"/>
      <c r="G113" s="37"/>
      <c r="H113" s="31"/>
    </row>
    <row r="114">
      <c r="A114" s="259" t="s">
        <v>1</v>
      </c>
      <c r="B114" s="256" t="s">
        <v>17181</v>
      </c>
      <c r="C114" s="31"/>
      <c r="D114" s="263" t="s">
        <v>17182</v>
      </c>
      <c r="E114" s="259" t="s">
        <v>17183</v>
      </c>
      <c r="F114" s="259" t="s">
        <v>17138</v>
      </c>
      <c r="G114" s="256" t="s">
        <v>17139</v>
      </c>
      <c r="H114" s="31"/>
    </row>
    <row r="115">
      <c r="A115" s="264">
        <v>1.0</v>
      </c>
      <c r="B115" s="168" t="s">
        <v>17301</v>
      </c>
      <c r="C115" s="31"/>
      <c r="D115" s="170" t="s">
        <v>17302</v>
      </c>
      <c r="E115" s="167" t="s">
        <v>17303</v>
      </c>
      <c r="F115" s="167" t="s">
        <v>17304</v>
      </c>
      <c r="G115" s="265" t="s">
        <v>17756</v>
      </c>
      <c r="H115" s="31"/>
    </row>
    <row r="116">
      <c r="A116" s="264">
        <v>2.0</v>
      </c>
      <c r="B116" s="168" t="s">
        <v>17306</v>
      </c>
      <c r="C116" s="31"/>
      <c r="D116" s="170" t="s">
        <v>17307</v>
      </c>
      <c r="E116" s="167" t="s">
        <v>17303</v>
      </c>
      <c r="F116" s="167" t="s">
        <v>17304</v>
      </c>
      <c r="G116" s="265" t="s">
        <v>17756</v>
      </c>
      <c r="H116" s="31"/>
    </row>
    <row r="117">
      <c r="A117" s="264">
        <v>3.0</v>
      </c>
      <c r="B117" s="168" t="s">
        <v>17308</v>
      </c>
      <c r="C117" s="31"/>
      <c r="D117" s="170" t="s">
        <v>17309</v>
      </c>
      <c r="E117" s="167" t="s">
        <v>17303</v>
      </c>
      <c r="F117" s="167" t="s">
        <v>17304</v>
      </c>
      <c r="G117" s="265" t="s">
        <v>17757</v>
      </c>
      <c r="H117" s="31"/>
    </row>
    <row r="118">
      <c r="A118" s="266">
        <v>4.0</v>
      </c>
      <c r="B118" s="168" t="s">
        <v>17310</v>
      </c>
      <c r="C118" s="31"/>
      <c r="D118" s="170" t="s">
        <v>17311</v>
      </c>
      <c r="E118" s="167" t="s">
        <v>17312</v>
      </c>
      <c r="F118" s="167" t="s">
        <v>17304</v>
      </c>
      <c r="G118" s="228" t="s">
        <v>17756</v>
      </c>
      <c r="H118" s="31"/>
    </row>
    <row r="119">
      <c r="A119" s="266">
        <v>5.0</v>
      </c>
      <c r="B119" s="168" t="s">
        <v>17314</v>
      </c>
      <c r="C119" s="31"/>
      <c r="D119" s="170" t="s">
        <v>17307</v>
      </c>
      <c r="E119" s="167" t="s">
        <v>17315</v>
      </c>
      <c r="F119" s="167" t="s">
        <v>17304</v>
      </c>
      <c r="G119" s="265" t="s">
        <v>17757</v>
      </c>
      <c r="H119" s="31"/>
    </row>
    <row r="120">
      <c r="A120" s="266">
        <v>6.0</v>
      </c>
      <c r="B120" s="168" t="s">
        <v>17364</v>
      </c>
      <c r="C120" s="31"/>
      <c r="D120" s="170" t="s">
        <v>17365</v>
      </c>
      <c r="E120" s="167" t="s">
        <v>17303</v>
      </c>
      <c r="F120" s="167" t="s">
        <v>17304</v>
      </c>
      <c r="G120" s="228" t="s">
        <v>17756</v>
      </c>
      <c r="H120" s="31"/>
    </row>
    <row r="121">
      <c r="A121" s="256" t="s">
        <v>17719</v>
      </c>
      <c r="B121" s="37"/>
      <c r="C121" s="37"/>
      <c r="D121" s="37"/>
      <c r="E121" s="37"/>
      <c r="F121" s="37"/>
      <c r="G121" s="37"/>
      <c r="H121" s="31"/>
    </row>
    <row r="122">
      <c r="A122" s="267" t="s">
        <v>0</v>
      </c>
      <c r="B122" s="268" t="s">
        <v>17720</v>
      </c>
      <c r="C122" s="37"/>
      <c r="D122" s="31"/>
      <c r="E122" s="268" t="s">
        <v>17721</v>
      </c>
      <c r="F122" s="37"/>
      <c r="G122" s="37"/>
      <c r="H122" s="31"/>
    </row>
    <row r="123">
      <c r="A123" s="267" t="s">
        <v>17722</v>
      </c>
      <c r="B123" s="228" t="s">
        <v>17723</v>
      </c>
      <c r="C123" s="37"/>
      <c r="D123" s="31"/>
      <c r="E123" s="228" t="s">
        <v>17724</v>
      </c>
      <c r="F123" s="37"/>
      <c r="G123" s="37"/>
      <c r="H123" s="31"/>
    </row>
    <row r="124">
      <c r="A124" s="267" t="s">
        <v>17725</v>
      </c>
      <c r="B124" s="228" t="s">
        <v>17726</v>
      </c>
      <c r="C124" s="37"/>
      <c r="D124" s="31"/>
      <c r="E124" s="228" t="s">
        <v>17727</v>
      </c>
      <c r="F124" s="37"/>
      <c r="G124" s="37"/>
      <c r="H124" s="31"/>
    </row>
    <row r="125">
      <c r="A125" s="267" t="s">
        <v>17193</v>
      </c>
      <c r="B125" s="228" t="s">
        <v>17728</v>
      </c>
      <c r="C125" s="37"/>
      <c r="D125" s="31"/>
      <c r="E125" s="255"/>
      <c r="F125" s="255"/>
      <c r="G125" s="255"/>
      <c r="H125" s="255"/>
    </row>
    <row r="126">
      <c r="A126" s="255"/>
      <c r="B126" s="255"/>
      <c r="C126" s="255"/>
      <c r="D126" s="255"/>
      <c r="E126" s="255"/>
      <c r="F126" s="255"/>
      <c r="G126" s="255"/>
      <c r="H126" s="255"/>
    </row>
    <row r="127">
      <c r="A127" s="269" t="s">
        <v>17729</v>
      </c>
      <c r="B127" s="31"/>
      <c r="C127" s="270">
        <v>46208.833333333336</v>
      </c>
      <c r="D127" s="37"/>
      <c r="E127" s="37"/>
      <c r="F127" s="37"/>
      <c r="G127" s="37"/>
      <c r="H127" s="31"/>
    </row>
    <row r="128">
      <c r="A128" s="255"/>
      <c r="B128" s="255"/>
      <c r="C128" s="255"/>
      <c r="D128" s="255"/>
      <c r="E128" s="255"/>
      <c r="F128" s="255"/>
      <c r="G128" s="255"/>
      <c r="H128" s="255"/>
    </row>
    <row r="129">
      <c r="A129" s="255"/>
      <c r="B129" s="255"/>
      <c r="C129" s="255"/>
      <c r="D129" s="255"/>
      <c r="E129" s="255"/>
      <c r="F129" s="255"/>
      <c r="G129" s="255"/>
      <c r="H129" s="255"/>
    </row>
    <row r="130">
      <c r="A130" s="255"/>
      <c r="B130" s="255"/>
      <c r="C130" s="255"/>
      <c r="D130" s="255"/>
      <c r="E130" s="255"/>
      <c r="F130" s="255"/>
      <c r="G130" s="255"/>
      <c r="H130" s="255"/>
    </row>
    <row r="131">
      <c r="A131" s="255"/>
      <c r="B131" s="255"/>
      <c r="C131" s="255"/>
      <c r="D131" s="255"/>
      <c r="E131" s="255"/>
      <c r="F131" s="255"/>
      <c r="G131" s="255"/>
      <c r="H131" s="255"/>
    </row>
    <row r="132">
      <c r="A132" s="271" t="s">
        <v>17730</v>
      </c>
      <c r="B132" s="37"/>
      <c r="C132" s="31"/>
      <c r="D132" s="255"/>
      <c r="E132" s="255"/>
      <c r="F132" s="271" t="s">
        <v>17195</v>
      </c>
      <c r="G132" s="37"/>
      <c r="H132" s="31"/>
    </row>
  </sheetData>
  <mergeCells count="214">
    <mergeCell ref="B109:C109"/>
    <mergeCell ref="B110:C110"/>
    <mergeCell ref="D110:E110"/>
    <mergeCell ref="G110:H110"/>
    <mergeCell ref="B111:C111"/>
    <mergeCell ref="D111:E111"/>
    <mergeCell ref="G111:H111"/>
    <mergeCell ref="B112:C112"/>
    <mergeCell ref="D112:E112"/>
    <mergeCell ref="G112:H112"/>
    <mergeCell ref="A113:H113"/>
    <mergeCell ref="B114:C114"/>
    <mergeCell ref="G114:H114"/>
    <mergeCell ref="G115:H115"/>
    <mergeCell ref="G118:H118"/>
    <mergeCell ref="G119:H119"/>
    <mergeCell ref="B115:C115"/>
    <mergeCell ref="B116:C116"/>
    <mergeCell ref="G116:H116"/>
    <mergeCell ref="B117:C117"/>
    <mergeCell ref="G117:H117"/>
    <mergeCell ref="B118:C118"/>
    <mergeCell ref="B119:C119"/>
    <mergeCell ref="A77:H77"/>
    <mergeCell ref="B78:H78"/>
    <mergeCell ref="B79:H79"/>
    <mergeCell ref="B80:H80"/>
    <mergeCell ref="B81:H81"/>
    <mergeCell ref="B82:H82"/>
    <mergeCell ref="B83:H83"/>
    <mergeCell ref="B84:H84"/>
    <mergeCell ref="B85:H85"/>
    <mergeCell ref="B86:H86"/>
    <mergeCell ref="A88:H88"/>
    <mergeCell ref="B89:H89"/>
    <mergeCell ref="A91:H91"/>
    <mergeCell ref="E95:H95"/>
    <mergeCell ref="B102:D102"/>
    <mergeCell ref="B103:D103"/>
    <mergeCell ref="A95:D95"/>
    <mergeCell ref="B96:D96"/>
    <mergeCell ref="B97:D97"/>
    <mergeCell ref="B98:D98"/>
    <mergeCell ref="B99:D99"/>
    <mergeCell ref="B100:D100"/>
    <mergeCell ref="B101:D101"/>
    <mergeCell ref="F96:H96"/>
    <mergeCell ref="F97:H97"/>
    <mergeCell ref="F98:H98"/>
    <mergeCell ref="F99:H99"/>
    <mergeCell ref="F100:H100"/>
    <mergeCell ref="F101:H101"/>
    <mergeCell ref="F102:H102"/>
    <mergeCell ref="F103:H103"/>
    <mergeCell ref="F104:H104"/>
    <mergeCell ref="F105:H105"/>
    <mergeCell ref="A107:H107"/>
    <mergeCell ref="A108:H108"/>
    <mergeCell ref="D109:E109"/>
    <mergeCell ref="G109:H109"/>
    <mergeCell ref="B124:D124"/>
    <mergeCell ref="E124:H124"/>
    <mergeCell ref="B125:D125"/>
    <mergeCell ref="A127:B127"/>
    <mergeCell ref="C127:H127"/>
    <mergeCell ref="A132:C132"/>
    <mergeCell ref="F132:H132"/>
    <mergeCell ref="B120:C120"/>
    <mergeCell ref="G120:H120"/>
    <mergeCell ref="A121:H121"/>
    <mergeCell ref="B122:D122"/>
    <mergeCell ref="E122:H122"/>
    <mergeCell ref="B123:D123"/>
    <mergeCell ref="E123:H123"/>
    <mergeCell ref="A15:B15"/>
    <mergeCell ref="C15:E15"/>
    <mergeCell ref="F15:G15"/>
    <mergeCell ref="A17:H17"/>
    <mergeCell ref="A18:H18"/>
    <mergeCell ref="A19:H19"/>
    <mergeCell ref="A20:H20"/>
    <mergeCell ref="A21:H21"/>
    <mergeCell ref="A23:H23"/>
    <mergeCell ref="A27:D27"/>
    <mergeCell ref="E27:H27"/>
    <mergeCell ref="B28:D28"/>
    <mergeCell ref="F28:H28"/>
    <mergeCell ref="F29:H29"/>
    <mergeCell ref="F32:H32"/>
    <mergeCell ref="F33:H33"/>
    <mergeCell ref="B29:D29"/>
    <mergeCell ref="B30:D30"/>
    <mergeCell ref="F30:H30"/>
    <mergeCell ref="B31:D31"/>
    <mergeCell ref="F31:H31"/>
    <mergeCell ref="B32:D32"/>
    <mergeCell ref="B33:D33"/>
    <mergeCell ref="B34:D34"/>
    <mergeCell ref="F34:H34"/>
    <mergeCell ref="B35:D35"/>
    <mergeCell ref="F35:H35"/>
    <mergeCell ref="F36:H36"/>
    <mergeCell ref="F37:H37"/>
    <mergeCell ref="A39:H39"/>
    <mergeCell ref="A40:C40"/>
    <mergeCell ref="D40:H40"/>
    <mergeCell ref="A41:C41"/>
    <mergeCell ref="D41:H41"/>
    <mergeCell ref="A42:C42"/>
    <mergeCell ref="D42:H42"/>
    <mergeCell ref="D43:H43"/>
    <mergeCell ref="A43:C43"/>
    <mergeCell ref="A44:C44"/>
    <mergeCell ref="D44:H44"/>
    <mergeCell ref="A46:H46"/>
    <mergeCell ref="C47:D47"/>
    <mergeCell ref="E47:F47"/>
    <mergeCell ref="G47:H47"/>
    <mergeCell ref="A47:B47"/>
    <mergeCell ref="A48:B48"/>
    <mergeCell ref="C48:D48"/>
    <mergeCell ref="E48:F48"/>
    <mergeCell ref="G48:H48"/>
    <mergeCell ref="A49:B49"/>
    <mergeCell ref="C49:D49"/>
    <mergeCell ref="A5:B5"/>
    <mergeCell ref="A6:B6"/>
    <mergeCell ref="C6:D6"/>
    <mergeCell ref="A1:H2"/>
    <mergeCell ref="A3:B3"/>
    <mergeCell ref="C3:D3"/>
    <mergeCell ref="A4:B4"/>
    <mergeCell ref="C4:D4"/>
    <mergeCell ref="C5:D5"/>
    <mergeCell ref="F5:H5"/>
    <mergeCell ref="C11:E11"/>
    <mergeCell ref="F11:G11"/>
    <mergeCell ref="F6:H6"/>
    <mergeCell ref="B8:H8"/>
    <mergeCell ref="A9:H9"/>
    <mergeCell ref="A10:B10"/>
    <mergeCell ref="C10:E10"/>
    <mergeCell ref="F10:G10"/>
    <mergeCell ref="A11:B11"/>
    <mergeCell ref="C14:E14"/>
    <mergeCell ref="F14:G14"/>
    <mergeCell ref="A12:B12"/>
    <mergeCell ref="C12:E12"/>
    <mergeCell ref="F12:G12"/>
    <mergeCell ref="A13:B13"/>
    <mergeCell ref="C13:E13"/>
    <mergeCell ref="F13:G13"/>
    <mergeCell ref="A14:B14"/>
    <mergeCell ref="C51:D51"/>
    <mergeCell ref="E51:F51"/>
    <mergeCell ref="G75:H75"/>
    <mergeCell ref="G76:H76"/>
    <mergeCell ref="G66:H66"/>
    <mergeCell ref="G67:H67"/>
    <mergeCell ref="G70:H70"/>
    <mergeCell ref="G71:H71"/>
    <mergeCell ref="G72:H72"/>
    <mergeCell ref="G73:H73"/>
    <mergeCell ref="G74:H74"/>
    <mergeCell ref="E49:F49"/>
    <mergeCell ref="G49:H49"/>
    <mergeCell ref="A50:B50"/>
    <mergeCell ref="C50:D50"/>
    <mergeCell ref="E50:F50"/>
    <mergeCell ref="G50:H50"/>
    <mergeCell ref="A51:B51"/>
    <mergeCell ref="G51:H51"/>
    <mergeCell ref="A53:H53"/>
    <mergeCell ref="A54:B54"/>
    <mergeCell ref="C54:E54"/>
    <mergeCell ref="F54:H54"/>
    <mergeCell ref="C55:E55"/>
    <mergeCell ref="F55:H55"/>
    <mergeCell ref="A55:B55"/>
    <mergeCell ref="A56:B56"/>
    <mergeCell ref="C56:E56"/>
    <mergeCell ref="F56:H56"/>
    <mergeCell ref="A57:B57"/>
    <mergeCell ref="C57:E57"/>
    <mergeCell ref="F57:H57"/>
    <mergeCell ref="A58:B58"/>
    <mergeCell ref="C58:E58"/>
    <mergeCell ref="F58:H58"/>
    <mergeCell ref="A60:H60"/>
    <mergeCell ref="A61:H61"/>
    <mergeCell ref="D62:E62"/>
    <mergeCell ref="G62:H62"/>
    <mergeCell ref="B62:C62"/>
    <mergeCell ref="B63:C63"/>
    <mergeCell ref="D63:E63"/>
    <mergeCell ref="G63:H63"/>
    <mergeCell ref="B64:C64"/>
    <mergeCell ref="D64:E64"/>
    <mergeCell ref="G64:H64"/>
    <mergeCell ref="B67:C67"/>
    <mergeCell ref="B70:C70"/>
    <mergeCell ref="B71:C71"/>
    <mergeCell ref="B72:C72"/>
    <mergeCell ref="B73:C73"/>
    <mergeCell ref="B74:C74"/>
    <mergeCell ref="B75:C75"/>
    <mergeCell ref="B76:C76"/>
    <mergeCell ref="B65:C65"/>
    <mergeCell ref="D65:E65"/>
    <mergeCell ref="G65:H65"/>
    <mergeCell ref="B66:C66"/>
    <mergeCell ref="D66:E66"/>
    <mergeCell ref="D67:E67"/>
    <mergeCell ref="A69:H69"/>
  </mergeCells>
  <printOptions horizontalCentered="1"/>
  <pageMargins bottom="0.9" footer="0.0" header="0.0" left="0.3" right="0.3" top="1.5"/>
  <pageSetup fitToHeight="0" paperSize="9" orientation="portrait"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0CC"/>
    <outlinePr summaryBelow="0" summaryRight="0"/>
    <pageSetUpPr fitToPage="1"/>
  </sheetPr>
  <sheetViews>
    <sheetView workbookViewId="0">
      <pane ySplit="6.0" topLeftCell="A7" activePane="bottomLeft" state="frozen"/>
      <selection activeCell="B8" sqref="B8" pane="bottomLeft"/>
    </sheetView>
  </sheetViews>
  <sheetFormatPr customHeight="1" defaultColWidth="14.43" defaultRowHeight="15.0"/>
  <cols>
    <col customWidth="1" min="1" max="1" width="7.29"/>
    <col customWidth="1" min="2" max="2" width="21.57"/>
    <col customWidth="1" min="3" max="5" width="14.43"/>
    <col customWidth="1" min="6" max="7" width="11.57"/>
    <col customWidth="1" min="8" max="8" width="14.43"/>
  </cols>
  <sheetData>
    <row r="1">
      <c r="A1" s="98" t="s">
        <v>17343</v>
      </c>
      <c r="B1" s="25"/>
      <c r="C1" s="25"/>
      <c r="D1" s="25"/>
      <c r="E1" s="25"/>
      <c r="F1" s="25"/>
      <c r="G1" s="25"/>
      <c r="H1" s="26"/>
    </row>
    <row r="2">
      <c r="A2" s="27"/>
      <c r="B2" s="28"/>
      <c r="C2" s="28"/>
      <c r="D2" s="28"/>
      <c r="E2" s="28"/>
      <c r="F2" s="28"/>
      <c r="G2" s="28"/>
      <c r="H2" s="29"/>
    </row>
    <row r="3">
      <c r="A3" s="99" t="s">
        <v>17129</v>
      </c>
      <c r="B3" s="31"/>
      <c r="C3" s="222" t="s">
        <v>17197</v>
      </c>
      <c r="D3" s="31"/>
      <c r="E3" s="101" t="s">
        <v>17130</v>
      </c>
      <c r="F3" s="103" t="s">
        <v>17198</v>
      </c>
      <c r="G3" s="103" t="s">
        <v>17131</v>
      </c>
      <c r="H3" s="101" t="s">
        <v>17199</v>
      </c>
    </row>
    <row r="4">
      <c r="A4" s="99" t="s">
        <v>17132</v>
      </c>
      <c r="B4" s="31"/>
      <c r="C4" s="222" t="s">
        <v>17200</v>
      </c>
      <c r="D4" s="31"/>
      <c r="E4" s="101" t="s">
        <v>17133</v>
      </c>
      <c r="F4" s="103">
        <v>9.428896647E9</v>
      </c>
      <c r="G4" s="103" t="s">
        <v>17539</v>
      </c>
      <c r="H4" s="101" t="s">
        <v>17199</v>
      </c>
    </row>
    <row r="5">
      <c r="A5" s="223" t="s">
        <v>17732</v>
      </c>
      <c r="C5" s="224" t="s">
        <v>17604</v>
      </c>
      <c r="E5" s="223" t="s">
        <v>17733</v>
      </c>
      <c r="F5" s="272">
        <v>46208.0</v>
      </c>
    </row>
    <row r="6">
      <c r="A6" s="223" t="s">
        <v>17543</v>
      </c>
      <c r="C6" s="224" t="s">
        <v>17544</v>
      </c>
      <c r="E6" s="223" t="s">
        <v>17134</v>
      </c>
      <c r="F6" s="272">
        <v>46208.0</v>
      </c>
    </row>
    <row r="7">
      <c r="A7" s="106"/>
      <c r="B7" s="106"/>
      <c r="C7" s="106"/>
      <c r="D7" s="106"/>
      <c r="E7" s="106"/>
      <c r="F7" s="106"/>
      <c r="G7" s="106"/>
      <c r="H7" s="106"/>
    </row>
    <row r="8">
      <c r="A8" s="107" t="s">
        <v>17344</v>
      </c>
      <c r="B8" s="37"/>
      <c r="C8" s="37"/>
      <c r="D8" s="37"/>
      <c r="E8" s="37"/>
      <c r="F8" s="37"/>
      <c r="G8" s="37"/>
      <c r="H8" s="31"/>
    </row>
    <row r="9">
      <c r="A9" s="108" t="s">
        <v>17345</v>
      </c>
      <c r="B9" s="109" t="s">
        <v>17758</v>
      </c>
      <c r="C9" s="28"/>
      <c r="D9" s="29"/>
      <c r="E9" s="106"/>
      <c r="F9" s="106"/>
      <c r="G9" s="106"/>
      <c r="H9" s="106"/>
    </row>
    <row r="10">
      <c r="A10" s="106"/>
      <c r="B10" s="106"/>
      <c r="C10" s="106"/>
      <c r="D10" s="106"/>
      <c r="E10" s="106"/>
      <c r="F10" s="106"/>
      <c r="G10" s="106"/>
      <c r="H10" s="106"/>
    </row>
    <row r="11">
      <c r="A11" s="110" t="s">
        <v>1</v>
      </c>
      <c r="B11" s="111" t="s">
        <v>17347</v>
      </c>
      <c r="C11" s="37"/>
      <c r="D11" s="31"/>
      <c r="E11" s="112" t="s">
        <v>17348</v>
      </c>
      <c r="F11" s="112" t="s">
        <v>17349</v>
      </c>
      <c r="G11" s="112" t="s">
        <v>17350</v>
      </c>
      <c r="H11" s="112" t="s">
        <v>17351</v>
      </c>
    </row>
    <row r="12">
      <c r="A12" s="122">
        <v>1.0</v>
      </c>
      <c r="B12" s="114" t="s">
        <v>86</v>
      </c>
      <c r="C12" s="37"/>
      <c r="D12" s="31"/>
      <c r="E12" s="122">
        <v>1000.0</v>
      </c>
      <c r="F12" s="122">
        <v>8.0</v>
      </c>
      <c r="G12" s="122">
        <v>0.0</v>
      </c>
      <c r="H12" s="122">
        <f t="shared" ref="H12:H13" si="1">E12*F12-G12</f>
        <v>8000</v>
      </c>
    </row>
    <row r="13">
      <c r="A13" s="122">
        <v>2.0</v>
      </c>
      <c r="B13" s="114" t="s">
        <v>87</v>
      </c>
      <c r="C13" s="37"/>
      <c r="D13" s="31"/>
      <c r="E13" s="122">
        <v>500.0</v>
      </c>
      <c r="F13" s="122">
        <v>8.0</v>
      </c>
      <c r="G13" s="122">
        <v>0.0</v>
      </c>
      <c r="H13" s="122">
        <f t="shared" si="1"/>
        <v>4000</v>
      </c>
    </row>
    <row r="14">
      <c r="A14" s="122"/>
      <c r="B14" s="114"/>
      <c r="C14" s="37"/>
      <c r="D14" s="31"/>
      <c r="E14" s="122"/>
      <c r="F14" s="122"/>
      <c r="G14" s="122"/>
      <c r="H14" s="116"/>
    </row>
    <row r="15">
      <c r="A15" s="121"/>
      <c r="B15" s="121"/>
      <c r="C15" s="121"/>
      <c r="D15" s="121"/>
      <c r="E15" s="121"/>
      <c r="F15" s="121"/>
      <c r="G15" s="121"/>
      <c r="H15" s="121"/>
    </row>
    <row r="16">
      <c r="A16" s="118" t="s">
        <v>17759</v>
      </c>
      <c r="B16" s="37"/>
      <c r="C16" s="37"/>
      <c r="D16" s="37"/>
      <c r="E16" s="37"/>
      <c r="F16" s="37"/>
      <c r="G16" s="37"/>
      <c r="H16" s="31"/>
    </row>
    <row r="17">
      <c r="A17" s="119" t="s">
        <v>17345</v>
      </c>
      <c r="B17" s="120"/>
      <c r="C17" s="28"/>
      <c r="D17" s="29"/>
      <c r="E17" s="121"/>
      <c r="F17" s="121"/>
      <c r="G17" s="121"/>
      <c r="H17" s="121"/>
    </row>
    <row r="18">
      <c r="A18" s="121"/>
      <c r="B18" s="121"/>
      <c r="C18" s="121"/>
      <c r="D18" s="121"/>
      <c r="E18" s="121"/>
      <c r="F18" s="121"/>
      <c r="G18" s="121"/>
      <c r="H18" s="121"/>
    </row>
    <row r="19">
      <c r="A19" s="110" t="s">
        <v>1</v>
      </c>
      <c r="B19" s="111" t="s">
        <v>17347</v>
      </c>
      <c r="C19" s="37"/>
      <c r="D19" s="31"/>
      <c r="E19" s="112" t="s">
        <v>17348</v>
      </c>
      <c r="F19" s="112" t="s">
        <v>17349</v>
      </c>
      <c r="G19" s="112" t="s">
        <v>17350</v>
      </c>
      <c r="H19" s="112" t="s">
        <v>17351</v>
      </c>
    </row>
    <row r="20">
      <c r="A20" s="130">
        <v>1.0</v>
      </c>
      <c r="B20" s="114" t="s">
        <v>17301</v>
      </c>
      <c r="C20" s="37"/>
      <c r="D20" s="31"/>
      <c r="E20" s="130">
        <v>220.0</v>
      </c>
      <c r="F20" s="130">
        <v>2.0</v>
      </c>
      <c r="G20" s="130">
        <v>0.0</v>
      </c>
      <c r="H20" s="122">
        <f t="shared" ref="H20:H25" si="2">E20*F20-G20</f>
        <v>440</v>
      </c>
    </row>
    <row r="21">
      <c r="A21" s="130">
        <v>2.0</v>
      </c>
      <c r="B21" s="114" t="s">
        <v>17306</v>
      </c>
      <c r="C21" s="37"/>
      <c r="D21" s="31"/>
      <c r="E21" s="130">
        <v>300.0</v>
      </c>
      <c r="F21" s="130">
        <v>2.0</v>
      </c>
      <c r="G21" s="130">
        <v>0.0</v>
      </c>
      <c r="H21" s="122">
        <f t="shared" si="2"/>
        <v>600</v>
      </c>
    </row>
    <row r="22">
      <c r="A22" s="130">
        <v>3.0</v>
      </c>
      <c r="B22" s="114" t="s">
        <v>17308</v>
      </c>
      <c r="C22" s="37"/>
      <c r="D22" s="31"/>
      <c r="E22" s="130">
        <v>520.0</v>
      </c>
      <c r="F22" s="130">
        <v>2.0</v>
      </c>
      <c r="G22" s="130">
        <v>0.0</v>
      </c>
      <c r="H22" s="122">
        <f t="shared" si="2"/>
        <v>1040</v>
      </c>
    </row>
    <row r="23">
      <c r="A23" s="130">
        <v>4.0</v>
      </c>
      <c r="B23" s="114" t="s">
        <v>17310</v>
      </c>
      <c r="C23" s="37"/>
      <c r="D23" s="31"/>
      <c r="E23" s="130">
        <v>150.0</v>
      </c>
      <c r="F23" s="130">
        <v>2.0</v>
      </c>
      <c r="G23" s="130">
        <v>0.0</v>
      </c>
      <c r="H23" s="122">
        <f t="shared" si="2"/>
        <v>300</v>
      </c>
    </row>
    <row r="24">
      <c r="A24" s="130">
        <v>5.0</v>
      </c>
      <c r="B24" s="114" t="s">
        <v>17314</v>
      </c>
      <c r="C24" s="37"/>
      <c r="D24" s="31"/>
      <c r="E24" s="130">
        <v>250.0</v>
      </c>
      <c r="F24" s="130">
        <v>2.0</v>
      </c>
      <c r="G24" s="130">
        <v>0.0</v>
      </c>
      <c r="H24" s="122">
        <f t="shared" si="2"/>
        <v>500</v>
      </c>
    </row>
    <row r="25">
      <c r="A25" s="122">
        <v>6.0</v>
      </c>
      <c r="B25" s="114" t="s">
        <v>17364</v>
      </c>
      <c r="C25" s="37"/>
      <c r="D25" s="31"/>
      <c r="E25" s="130">
        <v>220.0</v>
      </c>
      <c r="F25" s="130">
        <v>2.0</v>
      </c>
      <c r="G25" s="122">
        <v>0.0</v>
      </c>
      <c r="H25" s="122">
        <f t="shared" si="2"/>
        <v>440</v>
      </c>
    </row>
    <row r="26">
      <c r="A26" s="116"/>
      <c r="B26" s="117"/>
      <c r="C26" s="37"/>
      <c r="D26" s="31"/>
      <c r="E26" s="116"/>
      <c r="F26" s="116"/>
      <c r="G26" s="116"/>
      <c r="H26" s="116"/>
    </row>
    <row r="27">
      <c r="A27" s="121"/>
      <c r="B27" s="121"/>
      <c r="C27" s="121"/>
      <c r="D27" s="121"/>
      <c r="E27" s="121"/>
      <c r="F27" s="121"/>
      <c r="G27" s="121"/>
      <c r="H27" s="121"/>
    </row>
    <row r="28">
      <c r="A28" s="118" t="s">
        <v>17760</v>
      </c>
      <c r="B28" s="37"/>
      <c r="C28" s="37"/>
      <c r="D28" s="37"/>
      <c r="E28" s="37"/>
      <c r="F28" s="37"/>
      <c r="G28" s="37"/>
      <c r="H28" s="31"/>
    </row>
    <row r="29">
      <c r="A29" s="119" t="s">
        <v>17345</v>
      </c>
      <c r="B29" s="120"/>
      <c r="C29" s="28"/>
      <c r="D29" s="29"/>
      <c r="E29" s="121"/>
      <c r="F29" s="121"/>
      <c r="G29" s="121"/>
      <c r="H29" s="121"/>
    </row>
    <row r="30">
      <c r="A30" s="121"/>
      <c r="B30" s="121"/>
      <c r="C30" s="121"/>
      <c r="D30" s="121"/>
      <c r="E30" s="121"/>
      <c r="F30" s="121"/>
      <c r="G30" s="121"/>
      <c r="H30" s="121"/>
    </row>
    <row r="31">
      <c r="A31" s="110" t="s">
        <v>1</v>
      </c>
      <c r="B31" s="111" t="s">
        <v>17347</v>
      </c>
      <c r="C31" s="37"/>
      <c r="D31" s="31"/>
      <c r="E31" s="112" t="s">
        <v>17348</v>
      </c>
      <c r="F31" s="112" t="s">
        <v>17349</v>
      </c>
      <c r="G31" s="112" t="s">
        <v>17350</v>
      </c>
      <c r="H31" s="112" t="s">
        <v>17351</v>
      </c>
    </row>
    <row r="32">
      <c r="A32" s="130">
        <v>1.0</v>
      </c>
      <c r="B32" s="114" t="s">
        <v>17597</v>
      </c>
      <c r="C32" s="37"/>
      <c r="D32" s="31"/>
      <c r="E32" s="130">
        <v>1200.0</v>
      </c>
      <c r="F32" s="130">
        <v>16.0</v>
      </c>
      <c r="G32" s="130">
        <v>0.0</v>
      </c>
      <c r="H32" s="122">
        <f t="shared" ref="H32:H36" si="3">E32*F32-G32</f>
        <v>19200</v>
      </c>
    </row>
    <row r="33">
      <c r="A33" s="130">
        <v>2.0</v>
      </c>
      <c r="B33" s="114" t="s">
        <v>17244</v>
      </c>
      <c r="C33" s="37"/>
      <c r="D33" s="31"/>
      <c r="E33" s="130">
        <v>1000.0</v>
      </c>
      <c r="F33" s="130">
        <v>16.0</v>
      </c>
      <c r="G33" s="130">
        <v>0.0</v>
      </c>
      <c r="H33" s="122">
        <f t="shared" si="3"/>
        <v>16000</v>
      </c>
    </row>
    <row r="34">
      <c r="A34" s="130">
        <v>3.0</v>
      </c>
      <c r="B34" s="114" t="s">
        <v>17245</v>
      </c>
      <c r="C34" s="37"/>
      <c r="D34" s="31"/>
      <c r="E34" s="130">
        <v>1000.0</v>
      </c>
      <c r="F34" s="130">
        <v>3.0</v>
      </c>
      <c r="G34" s="130">
        <v>0.0</v>
      </c>
      <c r="H34" s="122">
        <f t="shared" si="3"/>
        <v>3000</v>
      </c>
    </row>
    <row r="35">
      <c r="A35" s="130">
        <v>4.0</v>
      </c>
      <c r="B35" s="114" t="s">
        <v>17219</v>
      </c>
      <c r="C35" s="37"/>
      <c r="D35" s="31"/>
      <c r="E35" s="130">
        <v>1500.0</v>
      </c>
      <c r="F35" s="130">
        <v>8.0</v>
      </c>
      <c r="G35" s="130">
        <v>0.0</v>
      </c>
      <c r="H35" s="122">
        <f t="shared" si="3"/>
        <v>12000</v>
      </c>
    </row>
    <row r="36">
      <c r="A36" s="130">
        <v>5.0</v>
      </c>
      <c r="B36" s="114" t="s">
        <v>59</v>
      </c>
      <c r="C36" s="37"/>
      <c r="D36" s="31"/>
      <c r="E36" s="130">
        <v>700.0</v>
      </c>
      <c r="F36" s="130">
        <v>8.0</v>
      </c>
      <c r="G36" s="130">
        <v>0.0</v>
      </c>
      <c r="H36" s="122">
        <f t="shared" si="3"/>
        <v>5600</v>
      </c>
    </row>
    <row r="37">
      <c r="A37" s="130"/>
      <c r="B37" s="114"/>
      <c r="C37" s="37"/>
      <c r="D37" s="31"/>
      <c r="E37" s="130"/>
      <c r="F37" s="130"/>
      <c r="G37" s="130"/>
      <c r="H37" s="122"/>
    </row>
    <row r="38">
      <c r="A38" s="130"/>
      <c r="B38" s="114"/>
      <c r="C38" s="37"/>
      <c r="D38" s="31"/>
      <c r="E38" s="130"/>
      <c r="F38" s="130"/>
      <c r="G38" s="130"/>
      <c r="H38" s="122"/>
    </row>
    <row r="39">
      <c r="A39" s="130"/>
      <c r="B39" s="114"/>
      <c r="C39" s="37"/>
      <c r="D39" s="31"/>
      <c r="E39" s="130"/>
      <c r="F39" s="130"/>
      <c r="G39" s="130"/>
      <c r="H39" s="122"/>
    </row>
    <row r="40">
      <c r="A40" s="121"/>
      <c r="B40" s="121"/>
      <c r="C40" s="121"/>
      <c r="D40" s="121"/>
      <c r="E40" s="121"/>
      <c r="F40" s="121"/>
      <c r="G40" s="121"/>
      <c r="H40" s="121"/>
    </row>
    <row r="41">
      <c r="A41" s="121"/>
      <c r="B41" s="121"/>
      <c r="C41" s="121"/>
      <c r="D41" s="121"/>
      <c r="E41" s="121"/>
      <c r="F41" s="121"/>
      <c r="G41" s="273" t="s">
        <v>17356</v>
      </c>
      <c r="H41" s="274">
        <f>SUM(H12:H14, H20:H26, H32:H39)</f>
        <v>71120</v>
      </c>
    </row>
    <row r="42">
      <c r="A42" s="275" t="s">
        <v>17357</v>
      </c>
      <c r="E42" s="276" t="s">
        <v>17761</v>
      </c>
    </row>
    <row r="43">
      <c r="A43" s="121"/>
      <c r="B43" s="121"/>
      <c r="C43" s="121"/>
      <c r="D43" s="121"/>
      <c r="E43" s="121"/>
      <c r="F43" s="128" t="s">
        <v>17359</v>
      </c>
      <c r="G43" s="25"/>
      <c r="H43" s="25"/>
    </row>
    <row r="44">
      <c r="A44" s="121"/>
      <c r="B44" s="121"/>
      <c r="C44" s="121"/>
      <c r="D44" s="121"/>
      <c r="E44" s="121"/>
      <c r="F44" s="277"/>
      <c r="G44" s="277"/>
      <c r="H44" s="278"/>
    </row>
    <row r="45">
      <c r="A45" s="121"/>
      <c r="B45" s="121"/>
      <c r="C45" s="121"/>
      <c r="D45" s="121"/>
      <c r="E45" s="121"/>
      <c r="F45" s="277"/>
      <c r="G45" s="277"/>
      <c r="H45" s="279"/>
    </row>
    <row r="46">
      <c r="A46" s="121"/>
      <c r="B46" s="121"/>
      <c r="C46" s="121"/>
      <c r="D46" s="121"/>
      <c r="E46" s="121"/>
      <c r="F46" s="277"/>
      <c r="G46" s="277"/>
      <c r="H46" s="280"/>
    </row>
    <row r="47">
      <c r="A47" s="121"/>
      <c r="B47" s="121"/>
      <c r="C47" s="121"/>
      <c r="D47" s="121"/>
      <c r="E47" s="121"/>
      <c r="F47" s="128" t="s">
        <v>17360</v>
      </c>
      <c r="G47" s="25"/>
      <c r="H47" s="25"/>
    </row>
    <row r="48">
      <c r="A48" s="121"/>
      <c r="B48" s="121"/>
      <c r="C48" s="121"/>
      <c r="D48" s="121"/>
      <c r="E48" s="121"/>
      <c r="F48" s="121"/>
      <c r="G48" s="121"/>
      <c r="H48" s="121"/>
    </row>
    <row r="49">
      <c r="A49" s="121"/>
      <c r="B49" s="121"/>
      <c r="C49" s="121"/>
      <c r="D49" s="121"/>
      <c r="E49" s="121"/>
      <c r="F49" s="121"/>
      <c r="G49" s="121"/>
      <c r="H49" s="121"/>
    </row>
    <row r="50">
      <c r="A50" s="121"/>
      <c r="B50" s="121"/>
      <c r="C50" s="121"/>
      <c r="D50" s="121"/>
      <c r="E50" s="121"/>
      <c r="F50" s="121"/>
      <c r="G50" s="121"/>
      <c r="H50" s="121"/>
    </row>
    <row r="51">
      <c r="A51" s="121"/>
      <c r="B51" s="121"/>
      <c r="C51" s="121"/>
      <c r="D51" s="121"/>
      <c r="E51" s="121"/>
      <c r="F51" s="121"/>
      <c r="G51" s="121"/>
      <c r="H51" s="121"/>
    </row>
    <row r="52">
      <c r="A52" s="121"/>
      <c r="B52" s="121"/>
      <c r="C52" s="121"/>
      <c r="D52" s="121"/>
      <c r="E52" s="121"/>
      <c r="F52" s="121"/>
      <c r="G52" s="121"/>
      <c r="H52" s="121"/>
    </row>
    <row r="53">
      <c r="A53" s="121"/>
      <c r="B53" s="121"/>
      <c r="C53" s="121"/>
      <c r="D53" s="121"/>
      <c r="E53" s="121"/>
      <c r="F53" s="121"/>
      <c r="G53" s="121"/>
      <c r="H53" s="121"/>
    </row>
    <row r="54">
      <c r="A54" s="121"/>
      <c r="B54" s="121"/>
      <c r="C54" s="121"/>
      <c r="D54" s="121"/>
      <c r="E54" s="121"/>
      <c r="F54" s="121"/>
      <c r="G54" s="121"/>
      <c r="H54" s="121"/>
    </row>
    <row r="55">
      <c r="A55" s="121"/>
      <c r="B55" s="121"/>
      <c r="C55" s="121"/>
      <c r="D55" s="121"/>
      <c r="E55" s="121"/>
      <c r="F55" s="121"/>
      <c r="G55" s="121"/>
      <c r="H55" s="121"/>
    </row>
    <row r="56">
      <c r="A56" s="121"/>
      <c r="B56" s="121"/>
      <c r="C56" s="121"/>
      <c r="D56" s="121"/>
      <c r="E56" s="121"/>
      <c r="F56" s="121"/>
      <c r="G56" s="121"/>
      <c r="H56" s="121"/>
    </row>
    <row r="57">
      <c r="A57" s="121"/>
      <c r="B57" s="121"/>
      <c r="C57" s="121"/>
      <c r="D57" s="121"/>
      <c r="E57" s="121"/>
      <c r="F57" s="121"/>
      <c r="G57" s="121"/>
      <c r="H57" s="121"/>
    </row>
    <row r="58">
      <c r="A58" s="121"/>
      <c r="B58" s="121"/>
      <c r="C58" s="121"/>
      <c r="D58" s="121"/>
      <c r="E58" s="121"/>
      <c r="F58" s="121"/>
      <c r="G58" s="121"/>
      <c r="H58" s="121"/>
    </row>
    <row r="59">
      <c r="A59" s="121"/>
      <c r="B59" s="121"/>
      <c r="C59" s="121"/>
      <c r="D59" s="121"/>
      <c r="E59" s="121"/>
      <c r="F59" s="121"/>
      <c r="G59" s="121"/>
      <c r="H59" s="121"/>
    </row>
    <row r="60">
      <c r="A60" s="121"/>
      <c r="B60" s="121"/>
      <c r="C60" s="121"/>
      <c r="D60" s="121"/>
      <c r="E60" s="121"/>
      <c r="F60" s="121"/>
      <c r="G60" s="121"/>
      <c r="H60" s="121"/>
    </row>
    <row r="61">
      <c r="A61" s="121"/>
      <c r="B61" s="121"/>
      <c r="C61" s="121"/>
      <c r="D61" s="121"/>
      <c r="E61" s="121"/>
      <c r="F61" s="121"/>
      <c r="G61" s="121"/>
      <c r="H61" s="121"/>
    </row>
    <row r="62">
      <c r="A62" s="121"/>
      <c r="B62" s="121"/>
      <c r="C62" s="121"/>
      <c r="D62" s="121"/>
      <c r="E62" s="121"/>
      <c r="F62" s="121"/>
      <c r="G62" s="121"/>
      <c r="H62" s="121"/>
    </row>
    <row r="63">
      <c r="A63" s="121"/>
      <c r="B63" s="121"/>
      <c r="C63" s="121"/>
      <c r="D63" s="121"/>
      <c r="E63" s="121"/>
      <c r="F63" s="121"/>
      <c r="G63" s="121"/>
      <c r="H63" s="121"/>
    </row>
    <row r="64">
      <c r="A64" s="121"/>
      <c r="B64" s="121"/>
      <c r="C64" s="121"/>
      <c r="D64" s="121"/>
      <c r="E64" s="121"/>
      <c r="F64" s="121"/>
      <c r="G64" s="121"/>
      <c r="H64" s="121"/>
    </row>
    <row r="65">
      <c r="A65" s="121"/>
      <c r="B65" s="121"/>
      <c r="C65" s="121"/>
      <c r="D65" s="121"/>
      <c r="E65" s="121"/>
      <c r="F65" s="121"/>
      <c r="G65" s="121"/>
      <c r="H65" s="121"/>
    </row>
    <row r="66">
      <c r="A66" s="121"/>
      <c r="B66" s="121"/>
      <c r="C66" s="121"/>
      <c r="D66" s="121"/>
      <c r="E66" s="121"/>
      <c r="F66" s="121"/>
      <c r="G66" s="121"/>
      <c r="H66" s="121"/>
    </row>
    <row r="67">
      <c r="A67" s="121"/>
      <c r="B67" s="121"/>
      <c r="C67" s="121"/>
      <c r="D67" s="121"/>
      <c r="E67" s="121"/>
      <c r="F67" s="121"/>
      <c r="G67" s="121"/>
      <c r="H67" s="121"/>
    </row>
    <row r="68">
      <c r="A68" s="121"/>
      <c r="B68" s="121"/>
      <c r="C68" s="121"/>
      <c r="D68" s="121"/>
      <c r="E68" s="121"/>
      <c r="F68" s="121"/>
      <c r="G68" s="121"/>
      <c r="H68" s="121"/>
    </row>
    <row r="69">
      <c r="A69" s="121"/>
      <c r="B69" s="121"/>
      <c r="C69" s="121"/>
      <c r="D69" s="121"/>
      <c r="E69" s="121"/>
      <c r="F69" s="121"/>
      <c r="G69" s="121"/>
      <c r="H69" s="121"/>
    </row>
    <row r="70">
      <c r="A70" s="121"/>
      <c r="B70" s="121"/>
      <c r="C70" s="121"/>
      <c r="D70" s="121"/>
      <c r="E70" s="121"/>
      <c r="F70" s="121"/>
      <c r="G70" s="121"/>
      <c r="H70" s="121"/>
    </row>
    <row r="71">
      <c r="A71" s="121"/>
      <c r="B71" s="121"/>
      <c r="C71" s="121"/>
      <c r="D71" s="121"/>
      <c r="E71" s="121"/>
      <c r="F71" s="121"/>
      <c r="G71" s="121"/>
      <c r="H71" s="121"/>
    </row>
    <row r="72">
      <c r="A72" s="121"/>
      <c r="B72" s="121"/>
      <c r="C72" s="121"/>
      <c r="D72" s="121"/>
      <c r="E72" s="121"/>
      <c r="F72" s="121"/>
      <c r="G72" s="121"/>
      <c r="H72" s="121"/>
    </row>
    <row r="73">
      <c r="A73" s="121"/>
      <c r="B73" s="121"/>
      <c r="C73" s="121"/>
      <c r="D73" s="121"/>
      <c r="E73" s="121"/>
      <c r="F73" s="121"/>
      <c r="G73" s="121"/>
      <c r="H73" s="121"/>
    </row>
    <row r="74">
      <c r="A74" s="121"/>
      <c r="B74" s="121"/>
      <c r="C74" s="121"/>
      <c r="D74" s="121"/>
      <c r="E74" s="121"/>
      <c r="F74" s="121"/>
      <c r="G74" s="121"/>
      <c r="H74" s="121"/>
    </row>
    <row r="75">
      <c r="A75" s="121"/>
      <c r="B75" s="121"/>
      <c r="C75" s="121"/>
      <c r="D75" s="121"/>
      <c r="E75" s="121"/>
      <c r="F75" s="121"/>
      <c r="G75" s="121"/>
      <c r="H75" s="121"/>
    </row>
    <row r="76">
      <c r="A76" s="121"/>
      <c r="B76" s="121"/>
      <c r="C76" s="121"/>
      <c r="D76" s="121"/>
      <c r="E76" s="121"/>
      <c r="F76" s="121"/>
      <c r="G76" s="121"/>
      <c r="H76" s="121"/>
    </row>
    <row r="77">
      <c r="A77" s="121"/>
      <c r="B77" s="121"/>
      <c r="C77" s="121"/>
      <c r="D77" s="121"/>
      <c r="E77" s="121"/>
      <c r="F77" s="121"/>
      <c r="G77" s="121"/>
      <c r="H77" s="121"/>
    </row>
    <row r="78">
      <c r="A78" s="121"/>
      <c r="B78" s="121"/>
      <c r="C78" s="121"/>
      <c r="D78" s="121"/>
      <c r="E78" s="121"/>
      <c r="F78" s="121"/>
      <c r="G78" s="121"/>
      <c r="H78" s="121"/>
    </row>
    <row r="79">
      <c r="A79" s="121"/>
      <c r="B79" s="121"/>
      <c r="C79" s="121"/>
      <c r="D79" s="121"/>
      <c r="E79" s="121"/>
      <c r="F79" s="121"/>
      <c r="G79" s="121"/>
      <c r="H79" s="121"/>
    </row>
    <row r="80">
      <c r="A80" s="121"/>
      <c r="B80" s="121"/>
      <c r="C80" s="121"/>
      <c r="D80" s="121"/>
      <c r="E80" s="121"/>
      <c r="F80" s="121"/>
      <c r="G80" s="121"/>
      <c r="H80" s="121"/>
    </row>
    <row r="81">
      <c r="A81" s="121"/>
      <c r="B81" s="121"/>
      <c r="C81" s="121"/>
      <c r="D81" s="121"/>
      <c r="E81" s="121"/>
      <c r="F81" s="121"/>
      <c r="G81" s="121"/>
      <c r="H81" s="121"/>
    </row>
    <row r="82">
      <c r="A82" s="121"/>
      <c r="B82" s="121"/>
      <c r="C82" s="121"/>
      <c r="D82" s="121"/>
      <c r="E82" s="121"/>
      <c r="F82" s="121"/>
      <c r="G82" s="121"/>
      <c r="H82" s="121"/>
    </row>
    <row r="83">
      <c r="A83" s="121"/>
      <c r="B83" s="121"/>
      <c r="C83" s="121"/>
      <c r="D83" s="121"/>
      <c r="E83" s="121"/>
      <c r="F83" s="121"/>
      <c r="G83" s="121"/>
      <c r="H83" s="121"/>
    </row>
    <row r="84">
      <c r="A84" s="121"/>
      <c r="B84" s="121"/>
      <c r="C84" s="121"/>
      <c r="D84" s="121"/>
      <c r="E84" s="121"/>
      <c r="F84" s="121"/>
      <c r="G84" s="121"/>
      <c r="H84" s="121"/>
    </row>
    <row r="85">
      <c r="A85" s="121"/>
      <c r="B85" s="121"/>
      <c r="C85" s="121"/>
      <c r="D85" s="121"/>
      <c r="E85" s="121"/>
      <c r="F85" s="121"/>
      <c r="G85" s="121"/>
      <c r="H85" s="121"/>
    </row>
    <row r="86">
      <c r="A86" s="121"/>
      <c r="B86" s="121"/>
      <c r="C86" s="121"/>
      <c r="D86" s="121"/>
      <c r="E86" s="121"/>
      <c r="F86" s="121"/>
      <c r="G86" s="121"/>
      <c r="H86" s="121"/>
    </row>
    <row r="87">
      <c r="A87" s="121"/>
      <c r="B87" s="121"/>
      <c r="C87" s="121"/>
      <c r="D87" s="121"/>
      <c r="E87" s="121"/>
      <c r="F87" s="121"/>
      <c r="G87" s="121"/>
      <c r="H87" s="121"/>
    </row>
    <row r="88">
      <c r="A88" s="121"/>
      <c r="B88" s="121"/>
      <c r="C88" s="121"/>
      <c r="D88" s="121"/>
      <c r="E88" s="121"/>
      <c r="F88" s="121"/>
      <c r="G88" s="121"/>
      <c r="H88" s="121"/>
    </row>
    <row r="89">
      <c r="A89" s="121"/>
      <c r="B89" s="121"/>
      <c r="C89" s="121"/>
      <c r="D89" s="121"/>
      <c r="E89" s="121"/>
      <c r="F89" s="121"/>
      <c r="G89" s="121"/>
      <c r="H89" s="121"/>
    </row>
    <row r="90">
      <c r="A90" s="121"/>
      <c r="B90" s="121"/>
      <c r="C90" s="121"/>
      <c r="D90" s="121"/>
      <c r="E90" s="121"/>
      <c r="F90" s="121"/>
      <c r="G90" s="121"/>
      <c r="H90" s="121"/>
    </row>
    <row r="91">
      <c r="A91" s="121"/>
      <c r="B91" s="121"/>
      <c r="C91" s="121"/>
      <c r="D91" s="121"/>
      <c r="E91" s="121"/>
      <c r="F91" s="121"/>
      <c r="G91" s="121"/>
      <c r="H91" s="121"/>
    </row>
    <row r="92">
      <c r="A92" s="121"/>
      <c r="B92" s="121"/>
      <c r="C92" s="121"/>
      <c r="D92" s="121"/>
      <c r="E92" s="121"/>
      <c r="F92" s="121"/>
      <c r="G92" s="121"/>
      <c r="H92" s="121"/>
    </row>
    <row r="93">
      <c r="A93" s="121"/>
      <c r="B93" s="121"/>
      <c r="C93" s="121"/>
      <c r="D93" s="121"/>
      <c r="E93" s="121"/>
      <c r="F93" s="121"/>
      <c r="G93" s="121"/>
      <c r="H93" s="121"/>
    </row>
    <row r="94">
      <c r="A94" s="121"/>
      <c r="B94" s="121"/>
      <c r="C94" s="121"/>
      <c r="D94" s="121"/>
      <c r="E94" s="121"/>
      <c r="F94" s="121"/>
      <c r="G94" s="121"/>
      <c r="H94" s="121"/>
    </row>
    <row r="95">
      <c r="A95" s="121"/>
      <c r="B95" s="121"/>
      <c r="C95" s="121"/>
      <c r="D95" s="121"/>
      <c r="E95" s="121"/>
      <c r="F95" s="121"/>
      <c r="G95" s="121"/>
      <c r="H95" s="121"/>
    </row>
    <row r="96">
      <c r="A96" s="121"/>
      <c r="B96" s="121"/>
      <c r="C96" s="121"/>
      <c r="D96" s="121"/>
      <c r="E96" s="121"/>
      <c r="F96" s="121"/>
      <c r="G96" s="121"/>
      <c r="H96" s="121"/>
    </row>
    <row r="97">
      <c r="A97" s="121"/>
      <c r="B97" s="121"/>
      <c r="C97" s="121"/>
      <c r="D97" s="121"/>
      <c r="E97" s="121"/>
      <c r="F97" s="121"/>
      <c r="G97" s="121"/>
      <c r="H97" s="121"/>
    </row>
    <row r="98">
      <c r="A98" s="121"/>
      <c r="B98" s="121"/>
      <c r="C98" s="121"/>
      <c r="D98" s="121"/>
      <c r="E98" s="121"/>
      <c r="F98" s="121"/>
      <c r="G98" s="121"/>
      <c r="H98" s="121"/>
    </row>
    <row r="99">
      <c r="A99" s="121"/>
      <c r="B99" s="121"/>
      <c r="C99" s="121"/>
      <c r="D99" s="121"/>
      <c r="E99" s="121"/>
      <c r="F99" s="121"/>
      <c r="G99" s="121"/>
      <c r="H99" s="121"/>
    </row>
    <row r="100">
      <c r="A100" s="121"/>
      <c r="B100" s="121"/>
      <c r="C100" s="121"/>
      <c r="D100" s="121"/>
      <c r="E100" s="121"/>
      <c r="F100" s="121"/>
      <c r="G100" s="121"/>
      <c r="H100" s="121"/>
    </row>
    <row r="101">
      <c r="A101" s="121"/>
      <c r="B101" s="121"/>
      <c r="C101" s="121"/>
      <c r="D101" s="121"/>
      <c r="E101" s="121"/>
      <c r="F101" s="121"/>
      <c r="G101" s="121"/>
      <c r="H101" s="121"/>
    </row>
    <row r="102">
      <c r="A102" s="121"/>
      <c r="B102" s="121"/>
      <c r="C102" s="121"/>
      <c r="D102" s="121"/>
      <c r="E102" s="121"/>
      <c r="F102" s="121"/>
      <c r="G102" s="121"/>
      <c r="H102" s="121"/>
    </row>
    <row r="103">
      <c r="A103" s="121"/>
      <c r="B103" s="121"/>
      <c r="C103" s="121"/>
      <c r="D103" s="121"/>
      <c r="E103" s="121"/>
      <c r="F103" s="121"/>
      <c r="G103" s="121"/>
      <c r="H103" s="121"/>
    </row>
    <row r="104">
      <c r="A104" s="121"/>
      <c r="B104" s="121"/>
      <c r="C104" s="121"/>
      <c r="D104" s="121"/>
      <c r="E104" s="121"/>
      <c r="F104" s="121"/>
      <c r="G104" s="121"/>
      <c r="H104" s="121"/>
    </row>
    <row r="105">
      <c r="A105" s="121"/>
      <c r="B105" s="121"/>
      <c r="C105" s="121"/>
      <c r="D105" s="121"/>
      <c r="E105" s="121"/>
      <c r="F105" s="121"/>
      <c r="G105" s="121"/>
      <c r="H105" s="121"/>
    </row>
    <row r="106">
      <c r="A106" s="121"/>
      <c r="B106" s="121"/>
      <c r="C106" s="121"/>
      <c r="D106" s="121"/>
      <c r="E106" s="121"/>
      <c r="F106" s="121"/>
      <c r="G106" s="121"/>
      <c r="H106" s="121"/>
    </row>
    <row r="107">
      <c r="A107" s="121"/>
      <c r="B107" s="121"/>
      <c r="C107" s="121"/>
      <c r="D107" s="121"/>
      <c r="E107" s="121"/>
      <c r="F107" s="121"/>
      <c r="G107" s="121"/>
      <c r="H107" s="121"/>
    </row>
    <row r="108">
      <c r="A108" s="121"/>
      <c r="B108" s="121"/>
      <c r="C108" s="121"/>
      <c r="D108" s="121"/>
      <c r="E108" s="121"/>
      <c r="F108" s="121"/>
      <c r="G108" s="121"/>
      <c r="H108" s="121"/>
    </row>
    <row r="109">
      <c r="A109" s="121"/>
      <c r="B109" s="121"/>
      <c r="C109" s="121"/>
      <c r="D109" s="121"/>
      <c r="E109" s="121"/>
      <c r="F109" s="121"/>
      <c r="G109" s="121"/>
      <c r="H109" s="121"/>
    </row>
    <row r="110">
      <c r="A110" s="121"/>
      <c r="B110" s="121"/>
      <c r="C110" s="121"/>
      <c r="D110" s="121"/>
      <c r="E110" s="121"/>
      <c r="F110" s="121"/>
      <c r="G110" s="121"/>
      <c r="H110" s="121"/>
    </row>
    <row r="111">
      <c r="A111" s="121"/>
      <c r="B111" s="121"/>
      <c r="C111" s="121"/>
      <c r="D111" s="121"/>
      <c r="E111" s="121"/>
      <c r="F111" s="121"/>
      <c r="G111" s="121"/>
      <c r="H111" s="121"/>
    </row>
    <row r="112">
      <c r="A112" s="121"/>
      <c r="B112" s="121"/>
      <c r="C112" s="121"/>
      <c r="D112" s="121"/>
      <c r="E112" s="121"/>
      <c r="F112" s="121"/>
      <c r="G112" s="121"/>
      <c r="H112" s="121"/>
    </row>
    <row r="113">
      <c r="A113" s="121"/>
      <c r="B113" s="121"/>
      <c r="C113" s="121"/>
      <c r="D113" s="121"/>
      <c r="E113" s="121"/>
      <c r="F113" s="121"/>
      <c r="G113" s="121"/>
      <c r="H113" s="121"/>
    </row>
    <row r="114">
      <c r="A114" s="121"/>
      <c r="B114" s="121"/>
      <c r="C114" s="121"/>
      <c r="D114" s="121"/>
      <c r="E114" s="121"/>
      <c r="F114" s="121"/>
      <c r="G114" s="121"/>
      <c r="H114" s="121"/>
    </row>
    <row r="115">
      <c r="A115" s="121"/>
      <c r="B115" s="121"/>
      <c r="C115" s="121"/>
      <c r="D115" s="121"/>
      <c r="E115" s="121"/>
      <c r="F115" s="121"/>
      <c r="G115" s="121"/>
      <c r="H115" s="121"/>
    </row>
    <row r="116">
      <c r="A116" s="121"/>
      <c r="B116" s="121"/>
      <c r="C116" s="121"/>
      <c r="D116" s="121"/>
      <c r="E116" s="121"/>
      <c r="F116" s="121"/>
      <c r="G116" s="121"/>
      <c r="H116" s="121"/>
    </row>
    <row r="117">
      <c r="A117" s="121"/>
      <c r="B117" s="121"/>
      <c r="C117" s="121"/>
      <c r="D117" s="121"/>
      <c r="E117" s="121"/>
      <c r="F117" s="121"/>
      <c r="G117" s="121"/>
      <c r="H117" s="121"/>
    </row>
    <row r="118">
      <c r="A118" s="121"/>
      <c r="B118" s="121"/>
      <c r="C118" s="121"/>
      <c r="D118" s="121"/>
      <c r="E118" s="121"/>
      <c r="F118" s="121"/>
      <c r="G118" s="121"/>
      <c r="H118" s="121"/>
    </row>
    <row r="119">
      <c r="A119" s="121"/>
      <c r="B119" s="121"/>
      <c r="C119" s="121"/>
      <c r="D119" s="121"/>
      <c r="E119" s="121"/>
      <c r="F119" s="121"/>
      <c r="G119" s="121"/>
      <c r="H119" s="121"/>
    </row>
    <row r="120">
      <c r="A120" s="121"/>
      <c r="B120" s="121"/>
      <c r="C120" s="121"/>
      <c r="D120" s="121"/>
      <c r="E120" s="121"/>
      <c r="F120" s="121"/>
      <c r="G120" s="121"/>
      <c r="H120" s="121"/>
    </row>
    <row r="121">
      <c r="A121" s="121"/>
      <c r="B121" s="121"/>
      <c r="C121" s="121"/>
      <c r="D121" s="121"/>
      <c r="E121" s="121"/>
      <c r="F121" s="121"/>
      <c r="G121" s="121"/>
      <c r="H121" s="121"/>
    </row>
    <row r="122">
      <c r="A122" s="121"/>
      <c r="B122" s="121"/>
      <c r="C122" s="121"/>
      <c r="D122" s="121"/>
      <c r="E122" s="121"/>
      <c r="F122" s="121"/>
      <c r="G122" s="121"/>
      <c r="H122" s="121"/>
    </row>
    <row r="123">
      <c r="A123" s="121"/>
      <c r="B123" s="121"/>
      <c r="C123" s="121"/>
      <c r="D123" s="121"/>
      <c r="E123" s="121"/>
      <c r="F123" s="121"/>
      <c r="G123" s="121"/>
      <c r="H123" s="121"/>
    </row>
    <row r="124">
      <c r="A124" s="121"/>
      <c r="B124" s="121"/>
      <c r="C124" s="121"/>
      <c r="D124" s="121"/>
      <c r="E124" s="121"/>
      <c r="F124" s="121"/>
      <c r="G124" s="121"/>
      <c r="H124" s="121"/>
    </row>
    <row r="125">
      <c r="A125" s="121"/>
      <c r="B125" s="121"/>
      <c r="C125" s="121"/>
      <c r="D125" s="121"/>
      <c r="E125" s="121"/>
      <c r="F125" s="121"/>
      <c r="G125" s="121"/>
      <c r="H125" s="121"/>
    </row>
    <row r="126">
      <c r="A126" s="121"/>
      <c r="B126" s="121"/>
      <c r="C126" s="121"/>
      <c r="D126" s="121"/>
      <c r="E126" s="121"/>
      <c r="F126" s="121"/>
      <c r="G126" s="121"/>
      <c r="H126" s="121"/>
    </row>
    <row r="127">
      <c r="A127" s="121"/>
      <c r="B127" s="121"/>
      <c r="C127" s="121"/>
      <c r="D127" s="121"/>
      <c r="E127" s="121"/>
      <c r="F127" s="121"/>
      <c r="G127" s="121"/>
      <c r="H127" s="121"/>
    </row>
    <row r="128">
      <c r="A128" s="121"/>
      <c r="B128" s="121"/>
      <c r="C128" s="121"/>
      <c r="D128" s="121"/>
      <c r="E128" s="121"/>
      <c r="F128" s="121"/>
      <c r="G128" s="121"/>
      <c r="H128" s="121"/>
    </row>
    <row r="129">
      <c r="A129" s="121"/>
      <c r="B129" s="121"/>
      <c r="C129" s="121"/>
      <c r="D129" s="121"/>
      <c r="E129" s="121"/>
      <c r="F129" s="121"/>
      <c r="G129" s="121"/>
      <c r="H129" s="121"/>
    </row>
    <row r="130">
      <c r="A130" s="121"/>
      <c r="B130" s="121"/>
      <c r="C130" s="121"/>
      <c r="D130" s="121"/>
      <c r="E130" s="121"/>
      <c r="F130" s="121"/>
      <c r="G130" s="121"/>
      <c r="H130" s="121"/>
    </row>
    <row r="131">
      <c r="A131" s="121"/>
      <c r="B131" s="121"/>
      <c r="C131" s="121"/>
      <c r="D131" s="121"/>
      <c r="E131" s="121"/>
      <c r="F131" s="121"/>
      <c r="G131" s="121"/>
      <c r="H131" s="121"/>
    </row>
    <row r="132">
      <c r="A132" s="121"/>
      <c r="B132" s="121"/>
      <c r="C132" s="121"/>
      <c r="D132" s="121"/>
      <c r="E132" s="121"/>
      <c r="F132" s="121"/>
      <c r="G132" s="121"/>
      <c r="H132" s="121"/>
    </row>
    <row r="133">
      <c r="A133" s="121"/>
      <c r="B133" s="121"/>
      <c r="C133" s="121"/>
      <c r="D133" s="121"/>
      <c r="E133" s="121"/>
      <c r="F133" s="121"/>
      <c r="G133" s="121"/>
      <c r="H133" s="121"/>
    </row>
    <row r="134">
      <c r="A134" s="121"/>
      <c r="B134" s="121"/>
      <c r="C134" s="121"/>
      <c r="D134" s="121"/>
      <c r="E134" s="121"/>
      <c r="F134" s="121"/>
      <c r="G134" s="121"/>
      <c r="H134" s="121"/>
    </row>
    <row r="135">
      <c r="A135" s="121"/>
      <c r="B135" s="121"/>
      <c r="C135" s="121"/>
      <c r="D135" s="121"/>
      <c r="E135" s="121"/>
      <c r="F135" s="121"/>
      <c r="G135" s="121"/>
      <c r="H135" s="121"/>
    </row>
    <row r="136">
      <c r="A136" s="121"/>
      <c r="B136" s="121"/>
      <c r="C136" s="121"/>
      <c r="D136" s="121"/>
      <c r="E136" s="121"/>
      <c r="F136" s="121"/>
      <c r="G136" s="121"/>
      <c r="H136" s="121"/>
    </row>
    <row r="137">
      <c r="A137" s="121"/>
      <c r="B137" s="121"/>
      <c r="C137" s="121"/>
      <c r="D137" s="121"/>
      <c r="E137" s="121"/>
      <c r="F137" s="121"/>
      <c r="G137" s="121"/>
      <c r="H137" s="121"/>
    </row>
    <row r="138">
      <c r="A138" s="121"/>
      <c r="B138" s="121"/>
      <c r="C138" s="121"/>
      <c r="D138" s="121"/>
      <c r="E138" s="121"/>
      <c r="F138" s="121"/>
      <c r="G138" s="121"/>
      <c r="H138" s="121"/>
    </row>
    <row r="139">
      <c r="A139" s="121"/>
      <c r="B139" s="121"/>
      <c r="C139" s="121"/>
      <c r="D139" s="121"/>
      <c r="E139" s="121"/>
      <c r="F139" s="121"/>
      <c r="G139" s="121"/>
      <c r="H139" s="121"/>
    </row>
    <row r="140">
      <c r="A140" s="121"/>
      <c r="B140" s="121"/>
      <c r="C140" s="121"/>
      <c r="D140" s="121"/>
      <c r="E140" s="121"/>
      <c r="F140" s="121"/>
      <c r="G140" s="121"/>
      <c r="H140" s="121"/>
    </row>
    <row r="141">
      <c r="A141" s="121"/>
      <c r="B141" s="121"/>
      <c r="C141" s="121"/>
      <c r="D141" s="121"/>
      <c r="E141" s="121"/>
      <c r="F141" s="121"/>
      <c r="G141" s="121"/>
      <c r="H141" s="121"/>
    </row>
    <row r="142">
      <c r="A142" s="121"/>
      <c r="B142" s="121"/>
      <c r="C142" s="121"/>
      <c r="D142" s="121"/>
      <c r="E142" s="121"/>
      <c r="F142" s="121"/>
      <c r="G142" s="121"/>
      <c r="H142" s="121"/>
    </row>
    <row r="143">
      <c r="A143" s="121"/>
      <c r="B143" s="121"/>
      <c r="C143" s="121"/>
      <c r="D143" s="121"/>
      <c r="E143" s="121"/>
      <c r="F143" s="121"/>
      <c r="G143" s="121"/>
      <c r="H143" s="121"/>
    </row>
    <row r="144">
      <c r="A144" s="121"/>
      <c r="B144" s="121"/>
      <c r="C144" s="121"/>
      <c r="D144" s="121"/>
      <c r="E144" s="121"/>
      <c r="F144" s="121"/>
      <c r="G144" s="121"/>
      <c r="H144" s="121"/>
    </row>
    <row r="145">
      <c r="A145" s="121"/>
      <c r="B145" s="121"/>
      <c r="C145" s="121"/>
      <c r="D145" s="121"/>
      <c r="E145" s="121"/>
      <c r="F145" s="121"/>
      <c r="G145" s="121"/>
      <c r="H145" s="121"/>
    </row>
    <row r="146">
      <c r="A146" s="121"/>
      <c r="B146" s="121"/>
      <c r="C146" s="121"/>
      <c r="D146" s="121"/>
      <c r="E146" s="121"/>
      <c r="F146" s="121"/>
      <c r="G146" s="121"/>
      <c r="H146" s="121"/>
    </row>
    <row r="147">
      <c r="A147" s="121"/>
      <c r="B147" s="121"/>
      <c r="C147" s="121"/>
      <c r="D147" s="121"/>
      <c r="E147" s="121"/>
      <c r="F147" s="121"/>
      <c r="G147" s="121"/>
      <c r="H147" s="121"/>
    </row>
    <row r="148">
      <c r="A148" s="121"/>
      <c r="B148" s="121"/>
      <c r="C148" s="121"/>
      <c r="D148" s="121"/>
      <c r="E148" s="121"/>
      <c r="F148" s="121"/>
      <c r="G148" s="121"/>
      <c r="H148" s="121"/>
    </row>
    <row r="149">
      <c r="A149" s="121"/>
      <c r="B149" s="121"/>
      <c r="C149" s="121"/>
      <c r="D149" s="121"/>
      <c r="E149" s="121"/>
      <c r="F149" s="121"/>
      <c r="G149" s="121"/>
      <c r="H149" s="121"/>
    </row>
    <row r="150">
      <c r="A150" s="121"/>
      <c r="B150" s="121"/>
      <c r="C150" s="121"/>
      <c r="D150" s="121"/>
      <c r="E150" s="121"/>
      <c r="F150" s="121"/>
      <c r="G150" s="121"/>
      <c r="H150" s="121"/>
    </row>
    <row r="151">
      <c r="A151" s="121"/>
      <c r="B151" s="121"/>
      <c r="C151" s="121"/>
      <c r="D151" s="121"/>
      <c r="E151" s="121"/>
      <c r="F151" s="121"/>
      <c r="G151" s="121"/>
      <c r="H151" s="121"/>
    </row>
    <row r="152">
      <c r="A152" s="121"/>
      <c r="B152" s="121"/>
      <c r="C152" s="121"/>
      <c r="D152" s="121"/>
      <c r="E152" s="121"/>
      <c r="F152" s="121"/>
      <c r="G152" s="121"/>
      <c r="H152" s="121"/>
    </row>
    <row r="153">
      <c r="A153" s="121"/>
      <c r="B153" s="121"/>
      <c r="C153" s="121"/>
      <c r="D153" s="121"/>
      <c r="E153" s="121"/>
      <c r="F153" s="121"/>
      <c r="G153" s="121"/>
      <c r="H153" s="121"/>
    </row>
    <row r="154">
      <c r="A154" s="121"/>
      <c r="B154" s="121"/>
      <c r="C154" s="121"/>
      <c r="D154" s="121"/>
      <c r="E154" s="121"/>
      <c r="F154" s="121"/>
      <c r="G154" s="121"/>
      <c r="H154" s="121"/>
    </row>
    <row r="155">
      <c r="A155" s="121"/>
      <c r="B155" s="121"/>
      <c r="C155" s="121"/>
      <c r="D155" s="121"/>
      <c r="E155" s="121"/>
      <c r="F155" s="121"/>
      <c r="G155" s="121"/>
      <c r="H155" s="121"/>
    </row>
    <row r="156">
      <c r="A156" s="121"/>
      <c r="B156" s="121"/>
      <c r="C156" s="121"/>
      <c r="D156" s="121"/>
      <c r="E156" s="121"/>
      <c r="F156" s="121"/>
      <c r="G156" s="121"/>
      <c r="H156" s="121"/>
    </row>
    <row r="157">
      <c r="A157" s="121"/>
      <c r="B157" s="121"/>
      <c r="C157" s="121"/>
      <c r="D157" s="121"/>
      <c r="E157" s="121"/>
      <c r="F157" s="121"/>
      <c r="G157" s="121"/>
      <c r="H157" s="121"/>
    </row>
    <row r="158">
      <c r="A158" s="121"/>
      <c r="B158" s="121"/>
      <c r="C158" s="121"/>
      <c r="D158" s="121"/>
      <c r="E158" s="121"/>
      <c r="F158" s="121"/>
      <c r="G158" s="121"/>
      <c r="H158" s="121"/>
    </row>
    <row r="159">
      <c r="A159" s="121"/>
      <c r="B159" s="121"/>
      <c r="C159" s="121"/>
      <c r="D159" s="121"/>
      <c r="E159" s="121"/>
      <c r="F159" s="121"/>
      <c r="G159" s="121"/>
      <c r="H159" s="121"/>
    </row>
    <row r="160">
      <c r="A160" s="121"/>
      <c r="B160" s="121"/>
      <c r="C160" s="121"/>
      <c r="D160" s="121"/>
      <c r="E160" s="121"/>
      <c r="F160" s="121"/>
      <c r="G160" s="121"/>
      <c r="H160" s="121"/>
    </row>
    <row r="161">
      <c r="A161" s="121"/>
      <c r="B161" s="121"/>
      <c r="C161" s="121"/>
      <c r="D161" s="121"/>
      <c r="E161" s="121"/>
      <c r="F161" s="121"/>
      <c r="G161" s="121"/>
      <c r="H161" s="121"/>
    </row>
    <row r="162">
      <c r="A162" s="121"/>
      <c r="B162" s="121"/>
      <c r="C162" s="121"/>
      <c r="D162" s="121"/>
      <c r="E162" s="121"/>
      <c r="F162" s="121"/>
      <c r="G162" s="121"/>
      <c r="H162" s="121"/>
    </row>
    <row r="163">
      <c r="A163" s="121"/>
      <c r="B163" s="121"/>
      <c r="C163" s="121"/>
      <c r="D163" s="121"/>
      <c r="E163" s="121"/>
      <c r="F163" s="121"/>
      <c r="G163" s="121"/>
      <c r="H163" s="121"/>
    </row>
    <row r="164">
      <c r="A164" s="121"/>
      <c r="B164" s="121"/>
      <c r="C164" s="121"/>
      <c r="D164" s="121"/>
      <c r="E164" s="121"/>
      <c r="F164" s="121"/>
      <c r="G164" s="121"/>
      <c r="H164" s="121"/>
    </row>
    <row r="165">
      <c r="A165" s="121"/>
      <c r="B165" s="121"/>
      <c r="C165" s="121"/>
      <c r="D165" s="121"/>
      <c r="E165" s="121"/>
      <c r="F165" s="121"/>
      <c r="G165" s="121"/>
      <c r="H165" s="121"/>
    </row>
    <row r="166">
      <c r="A166" s="121"/>
      <c r="B166" s="121"/>
      <c r="C166" s="121"/>
      <c r="D166" s="121"/>
      <c r="E166" s="121"/>
      <c r="F166" s="121"/>
      <c r="G166" s="121"/>
      <c r="H166" s="121"/>
    </row>
    <row r="167">
      <c r="A167" s="121"/>
      <c r="B167" s="121"/>
      <c r="C167" s="121"/>
      <c r="D167" s="121"/>
      <c r="E167" s="121"/>
      <c r="F167" s="121"/>
      <c r="G167" s="121"/>
      <c r="H167" s="121"/>
    </row>
    <row r="168">
      <c r="A168" s="121"/>
      <c r="B168" s="121"/>
      <c r="C168" s="121"/>
      <c r="D168" s="121"/>
      <c r="E168" s="121"/>
      <c r="F168" s="121"/>
      <c r="G168" s="121"/>
      <c r="H168" s="121"/>
    </row>
    <row r="169">
      <c r="A169" s="121"/>
      <c r="B169" s="121"/>
      <c r="C169" s="121"/>
      <c r="D169" s="121"/>
      <c r="E169" s="121"/>
      <c r="F169" s="121"/>
      <c r="G169" s="121"/>
      <c r="H169" s="121"/>
    </row>
    <row r="170">
      <c r="A170" s="121"/>
      <c r="B170" s="121"/>
      <c r="C170" s="121"/>
      <c r="D170" s="121"/>
      <c r="E170" s="121"/>
      <c r="F170" s="121"/>
      <c r="G170" s="121"/>
      <c r="H170" s="121"/>
    </row>
    <row r="171">
      <c r="A171" s="121"/>
      <c r="B171" s="121"/>
      <c r="C171" s="121"/>
      <c r="D171" s="121"/>
      <c r="E171" s="121"/>
      <c r="F171" s="121"/>
      <c r="G171" s="121"/>
      <c r="H171" s="121"/>
    </row>
    <row r="172">
      <c r="A172" s="121"/>
      <c r="B172" s="121"/>
      <c r="C172" s="121"/>
      <c r="D172" s="121"/>
      <c r="E172" s="121"/>
      <c r="F172" s="121"/>
      <c r="G172" s="121"/>
      <c r="H172" s="121"/>
    </row>
    <row r="173">
      <c r="A173" s="121"/>
      <c r="B173" s="121"/>
      <c r="C173" s="121"/>
      <c r="D173" s="121"/>
      <c r="E173" s="121"/>
      <c r="F173" s="121"/>
      <c r="G173" s="121"/>
      <c r="H173" s="121"/>
    </row>
    <row r="174">
      <c r="A174" s="121"/>
      <c r="B174" s="121"/>
      <c r="C174" s="121"/>
      <c r="D174" s="121"/>
      <c r="E174" s="121"/>
      <c r="F174" s="121"/>
      <c r="G174" s="121"/>
      <c r="H174" s="121"/>
    </row>
    <row r="175">
      <c r="A175" s="121"/>
      <c r="B175" s="121"/>
      <c r="C175" s="121"/>
      <c r="D175" s="121"/>
      <c r="E175" s="121"/>
      <c r="F175" s="121"/>
      <c r="G175" s="121"/>
      <c r="H175" s="121"/>
    </row>
    <row r="176">
      <c r="A176" s="121"/>
      <c r="B176" s="121"/>
      <c r="C176" s="121"/>
      <c r="D176" s="121"/>
      <c r="E176" s="121"/>
      <c r="F176" s="121"/>
      <c r="G176" s="121"/>
      <c r="H176" s="121"/>
    </row>
    <row r="177">
      <c r="A177" s="121"/>
      <c r="B177" s="121"/>
      <c r="C177" s="121"/>
      <c r="D177" s="121"/>
      <c r="E177" s="121"/>
      <c r="F177" s="121"/>
      <c r="G177" s="121"/>
      <c r="H177" s="121"/>
    </row>
    <row r="178">
      <c r="A178" s="121"/>
      <c r="B178" s="121"/>
      <c r="C178" s="121"/>
      <c r="D178" s="121"/>
      <c r="E178" s="121"/>
      <c r="F178" s="121"/>
      <c r="G178" s="121"/>
      <c r="H178" s="121"/>
    </row>
    <row r="179">
      <c r="A179" s="121"/>
      <c r="B179" s="121"/>
      <c r="C179" s="121"/>
      <c r="D179" s="121"/>
      <c r="E179" s="121"/>
      <c r="F179" s="121"/>
      <c r="G179" s="121"/>
      <c r="H179" s="121"/>
    </row>
    <row r="180">
      <c r="A180" s="121"/>
      <c r="B180" s="121"/>
      <c r="C180" s="121"/>
      <c r="D180" s="121"/>
      <c r="E180" s="121"/>
      <c r="F180" s="121"/>
      <c r="G180" s="121"/>
      <c r="H180" s="121"/>
    </row>
    <row r="181">
      <c r="A181" s="121"/>
      <c r="B181" s="121"/>
      <c r="C181" s="121"/>
      <c r="D181" s="121"/>
      <c r="E181" s="121"/>
      <c r="F181" s="121"/>
      <c r="G181" s="121"/>
      <c r="H181" s="121"/>
    </row>
    <row r="182">
      <c r="A182" s="121"/>
      <c r="B182" s="121"/>
      <c r="C182" s="121"/>
      <c r="D182" s="121"/>
      <c r="E182" s="121"/>
      <c r="F182" s="121"/>
      <c r="G182" s="121"/>
      <c r="H182" s="121"/>
    </row>
    <row r="183">
      <c r="A183" s="121"/>
      <c r="B183" s="121"/>
      <c r="C183" s="121"/>
      <c r="D183" s="121"/>
      <c r="E183" s="121"/>
      <c r="F183" s="121"/>
      <c r="G183" s="121"/>
      <c r="H183" s="121"/>
    </row>
    <row r="184">
      <c r="A184" s="121"/>
      <c r="B184" s="121"/>
      <c r="C184" s="121"/>
      <c r="D184" s="121"/>
      <c r="E184" s="121"/>
      <c r="F184" s="121"/>
      <c r="G184" s="121"/>
      <c r="H184" s="121"/>
    </row>
    <row r="185">
      <c r="A185" s="121"/>
      <c r="B185" s="121"/>
      <c r="C185" s="121"/>
      <c r="D185" s="121"/>
      <c r="E185" s="121"/>
      <c r="F185" s="121"/>
      <c r="G185" s="121"/>
      <c r="H185" s="121"/>
    </row>
    <row r="186">
      <c r="A186" s="121"/>
      <c r="B186" s="121"/>
      <c r="C186" s="121"/>
      <c r="D186" s="121"/>
      <c r="E186" s="121"/>
      <c r="F186" s="121"/>
      <c r="G186" s="121"/>
      <c r="H186" s="121"/>
    </row>
    <row r="187">
      <c r="A187" s="121"/>
      <c r="B187" s="121"/>
      <c r="C187" s="121"/>
      <c r="D187" s="121"/>
      <c r="E187" s="121"/>
      <c r="F187" s="121"/>
      <c r="G187" s="121"/>
      <c r="H187" s="121"/>
    </row>
    <row r="188">
      <c r="A188" s="121"/>
      <c r="B188" s="121"/>
      <c r="C188" s="121"/>
      <c r="D188" s="121"/>
      <c r="E188" s="121"/>
      <c r="F188" s="121"/>
      <c r="G188" s="121"/>
      <c r="H188" s="121"/>
    </row>
    <row r="189">
      <c r="A189" s="121"/>
      <c r="B189" s="121"/>
      <c r="C189" s="121"/>
      <c r="D189" s="121"/>
      <c r="E189" s="121"/>
      <c r="F189" s="121"/>
      <c r="G189" s="121"/>
      <c r="H189" s="121"/>
    </row>
    <row r="190">
      <c r="A190" s="121"/>
      <c r="B190" s="121"/>
      <c r="C190" s="121"/>
      <c r="D190" s="121"/>
      <c r="E190" s="121"/>
      <c r="F190" s="121"/>
      <c r="G190" s="121"/>
      <c r="H190" s="121"/>
    </row>
    <row r="191">
      <c r="A191" s="121"/>
      <c r="B191" s="121"/>
      <c r="C191" s="121"/>
      <c r="D191" s="121"/>
      <c r="E191" s="121"/>
      <c r="F191" s="121"/>
      <c r="G191" s="121"/>
      <c r="H191" s="121"/>
    </row>
    <row r="192">
      <c r="A192" s="121"/>
      <c r="B192" s="121"/>
      <c r="C192" s="121"/>
      <c r="D192" s="121"/>
      <c r="E192" s="121"/>
      <c r="F192" s="121"/>
      <c r="G192" s="121"/>
      <c r="H192" s="121"/>
    </row>
    <row r="193">
      <c r="A193" s="121"/>
      <c r="B193" s="121"/>
      <c r="C193" s="121"/>
      <c r="D193" s="121"/>
      <c r="E193" s="121"/>
      <c r="F193" s="121"/>
      <c r="G193" s="121"/>
      <c r="H193" s="121"/>
    </row>
    <row r="194">
      <c r="A194" s="121"/>
      <c r="B194" s="121"/>
      <c r="C194" s="121"/>
      <c r="D194" s="121"/>
      <c r="E194" s="121"/>
      <c r="F194" s="121"/>
      <c r="G194" s="121"/>
      <c r="H194" s="121"/>
    </row>
    <row r="195">
      <c r="A195" s="121"/>
      <c r="B195" s="121"/>
      <c r="C195" s="121"/>
      <c r="D195" s="121"/>
      <c r="E195" s="121"/>
      <c r="F195" s="121"/>
      <c r="G195" s="121"/>
      <c r="H195" s="121"/>
    </row>
    <row r="196">
      <c r="A196" s="121"/>
      <c r="B196" s="121"/>
      <c r="C196" s="121"/>
      <c r="D196" s="121"/>
      <c r="E196" s="121"/>
      <c r="F196" s="121"/>
      <c r="G196" s="121"/>
      <c r="H196" s="121"/>
    </row>
    <row r="197">
      <c r="A197" s="121"/>
      <c r="B197" s="121"/>
      <c r="C197" s="121"/>
      <c r="D197" s="121"/>
      <c r="E197" s="121"/>
      <c r="F197" s="121"/>
      <c r="G197" s="121"/>
      <c r="H197" s="121"/>
    </row>
    <row r="198">
      <c r="A198" s="121"/>
      <c r="B198" s="121"/>
      <c r="C198" s="121"/>
      <c r="D198" s="121"/>
      <c r="E198" s="121"/>
      <c r="F198" s="121"/>
      <c r="G198" s="121"/>
      <c r="H198" s="121"/>
    </row>
    <row r="199">
      <c r="A199" s="121"/>
      <c r="B199" s="121"/>
      <c r="C199" s="121"/>
      <c r="D199" s="121"/>
      <c r="E199" s="121"/>
      <c r="F199" s="121"/>
      <c r="G199" s="121"/>
      <c r="H199" s="121"/>
    </row>
    <row r="200">
      <c r="A200" s="121"/>
      <c r="B200" s="121"/>
      <c r="C200" s="121"/>
      <c r="D200" s="121"/>
      <c r="E200" s="121"/>
      <c r="F200" s="121"/>
      <c r="G200" s="121"/>
      <c r="H200" s="121"/>
    </row>
    <row r="201">
      <c r="A201" s="121"/>
      <c r="B201" s="121"/>
      <c r="C201" s="121"/>
      <c r="D201" s="121"/>
      <c r="E201" s="121"/>
      <c r="F201" s="121"/>
      <c r="G201" s="121"/>
      <c r="H201" s="121"/>
    </row>
    <row r="202">
      <c r="A202" s="121"/>
      <c r="B202" s="121"/>
      <c r="C202" s="121"/>
      <c r="D202" s="121"/>
      <c r="E202" s="121"/>
      <c r="F202" s="121"/>
      <c r="G202" s="121"/>
      <c r="H202" s="121"/>
    </row>
    <row r="203">
      <c r="A203" s="121"/>
      <c r="B203" s="121"/>
      <c r="C203" s="121"/>
      <c r="D203" s="121"/>
      <c r="E203" s="121"/>
      <c r="F203" s="121"/>
      <c r="G203" s="121"/>
      <c r="H203" s="121"/>
    </row>
    <row r="204">
      <c r="A204" s="121"/>
      <c r="B204" s="121"/>
      <c r="C204" s="121"/>
      <c r="D204" s="121"/>
      <c r="E204" s="121"/>
      <c r="F204" s="121"/>
      <c r="G204" s="121"/>
      <c r="H204" s="121"/>
    </row>
    <row r="205">
      <c r="A205" s="121"/>
      <c r="B205" s="121"/>
      <c r="C205" s="121"/>
      <c r="D205" s="121"/>
      <c r="E205" s="121"/>
      <c r="F205" s="121"/>
      <c r="G205" s="121"/>
      <c r="H205" s="121"/>
    </row>
    <row r="206">
      <c r="A206" s="121"/>
      <c r="B206" s="121"/>
      <c r="C206" s="121"/>
      <c r="D206" s="121"/>
      <c r="E206" s="121"/>
      <c r="F206" s="121"/>
      <c r="G206" s="121"/>
      <c r="H206" s="121"/>
    </row>
    <row r="207">
      <c r="A207" s="121"/>
      <c r="B207" s="121"/>
      <c r="C207" s="121"/>
      <c r="D207" s="121"/>
      <c r="E207" s="121"/>
      <c r="F207" s="121"/>
      <c r="G207" s="121"/>
      <c r="H207" s="121"/>
    </row>
    <row r="208">
      <c r="A208" s="121"/>
      <c r="B208" s="121"/>
      <c r="C208" s="121"/>
      <c r="D208" s="121"/>
      <c r="E208" s="121"/>
      <c r="F208" s="121"/>
      <c r="G208" s="121"/>
      <c r="H208" s="121"/>
    </row>
    <row r="209">
      <c r="A209" s="121"/>
      <c r="B209" s="121"/>
      <c r="C209" s="121"/>
      <c r="D209" s="121"/>
      <c r="E209" s="121"/>
      <c r="F209" s="121"/>
      <c r="G209" s="121"/>
      <c r="H209" s="121"/>
    </row>
    <row r="210">
      <c r="A210" s="121"/>
      <c r="B210" s="121"/>
      <c r="C210" s="121"/>
      <c r="D210" s="121"/>
      <c r="E210" s="121"/>
      <c r="F210" s="121"/>
      <c r="G210" s="121"/>
      <c r="H210" s="121"/>
    </row>
    <row r="211">
      <c r="A211" s="121"/>
      <c r="B211" s="121"/>
      <c r="C211" s="121"/>
      <c r="D211" s="121"/>
      <c r="E211" s="121"/>
      <c r="F211" s="121"/>
      <c r="G211" s="121"/>
      <c r="H211" s="121"/>
    </row>
    <row r="212">
      <c r="A212" s="121"/>
      <c r="B212" s="121"/>
      <c r="C212" s="121"/>
      <c r="D212" s="121"/>
      <c r="E212" s="121"/>
      <c r="F212" s="121"/>
      <c r="G212" s="121"/>
      <c r="H212" s="121"/>
    </row>
    <row r="213">
      <c r="A213" s="121"/>
      <c r="B213" s="121"/>
      <c r="C213" s="121"/>
      <c r="D213" s="121"/>
      <c r="E213" s="121"/>
      <c r="F213" s="121"/>
      <c r="G213" s="121"/>
      <c r="H213" s="121"/>
    </row>
    <row r="214">
      <c r="A214" s="121"/>
      <c r="B214" s="121"/>
      <c r="C214" s="121"/>
      <c r="D214" s="121"/>
      <c r="E214" s="121"/>
      <c r="F214" s="121"/>
      <c r="G214" s="121"/>
      <c r="H214" s="121"/>
    </row>
    <row r="215">
      <c r="A215" s="121"/>
      <c r="B215" s="121"/>
      <c r="C215" s="121"/>
      <c r="D215" s="121"/>
      <c r="E215" s="121"/>
      <c r="F215" s="121"/>
      <c r="G215" s="121"/>
      <c r="H215" s="121"/>
    </row>
    <row r="216">
      <c r="A216" s="121"/>
      <c r="B216" s="121"/>
      <c r="C216" s="121"/>
      <c r="D216" s="121"/>
      <c r="E216" s="121"/>
      <c r="F216" s="121"/>
      <c r="G216" s="121"/>
      <c r="H216" s="121"/>
    </row>
    <row r="217">
      <c r="A217" s="121"/>
      <c r="B217" s="121"/>
      <c r="C217" s="121"/>
      <c r="D217" s="121"/>
      <c r="E217" s="121"/>
      <c r="F217" s="121"/>
      <c r="G217" s="121"/>
      <c r="H217" s="121"/>
    </row>
    <row r="218">
      <c r="A218" s="121"/>
      <c r="B218" s="121"/>
      <c r="C218" s="121"/>
      <c r="D218" s="121"/>
      <c r="E218" s="121"/>
      <c r="F218" s="121"/>
      <c r="G218" s="121"/>
      <c r="H218" s="121"/>
    </row>
    <row r="219">
      <c r="A219" s="121"/>
      <c r="B219" s="121"/>
      <c r="C219" s="121"/>
      <c r="D219" s="121"/>
      <c r="E219" s="121"/>
      <c r="F219" s="121"/>
      <c r="G219" s="121"/>
      <c r="H219" s="121"/>
    </row>
    <row r="220">
      <c r="A220" s="121"/>
      <c r="B220" s="121"/>
      <c r="C220" s="121"/>
      <c r="D220" s="121"/>
      <c r="E220" s="121"/>
      <c r="F220" s="121"/>
      <c r="G220" s="121"/>
      <c r="H220" s="121"/>
    </row>
    <row r="221">
      <c r="A221" s="121"/>
      <c r="B221" s="121"/>
      <c r="C221" s="121"/>
      <c r="D221" s="121"/>
      <c r="E221" s="121"/>
      <c r="F221" s="121"/>
      <c r="G221" s="121"/>
      <c r="H221" s="121"/>
    </row>
    <row r="222">
      <c r="A222" s="121"/>
      <c r="B222" s="121"/>
      <c r="C222" s="121"/>
      <c r="D222" s="121"/>
      <c r="E222" s="121"/>
      <c r="F222" s="121"/>
      <c r="G222" s="121"/>
      <c r="H222" s="121"/>
    </row>
    <row r="223">
      <c r="A223" s="121"/>
      <c r="B223" s="121"/>
      <c r="C223" s="121"/>
      <c r="D223" s="121"/>
      <c r="E223" s="121"/>
      <c r="F223" s="121"/>
      <c r="G223" s="121"/>
      <c r="H223" s="121"/>
    </row>
    <row r="224">
      <c r="A224" s="121"/>
      <c r="B224" s="121"/>
      <c r="C224" s="121"/>
      <c r="D224" s="121"/>
      <c r="E224" s="121"/>
      <c r="F224" s="121"/>
      <c r="G224" s="121"/>
      <c r="H224" s="121"/>
    </row>
    <row r="225">
      <c r="A225" s="121"/>
      <c r="B225" s="121"/>
      <c r="C225" s="121"/>
      <c r="D225" s="121"/>
      <c r="E225" s="121"/>
      <c r="F225" s="121"/>
      <c r="G225" s="121"/>
      <c r="H225" s="121"/>
    </row>
    <row r="226">
      <c r="A226" s="121"/>
      <c r="B226" s="121"/>
      <c r="C226" s="121"/>
      <c r="D226" s="121"/>
      <c r="E226" s="121"/>
      <c r="F226" s="121"/>
      <c r="G226" s="121"/>
      <c r="H226" s="121"/>
    </row>
    <row r="227">
      <c r="A227" s="121"/>
      <c r="B227" s="121"/>
      <c r="C227" s="121"/>
      <c r="D227" s="121"/>
      <c r="E227" s="121"/>
      <c r="F227" s="121"/>
      <c r="G227" s="121"/>
      <c r="H227" s="121"/>
    </row>
    <row r="228">
      <c r="A228" s="121"/>
      <c r="B228" s="121"/>
      <c r="C228" s="121"/>
      <c r="D228" s="121"/>
      <c r="E228" s="121"/>
      <c r="F228" s="121"/>
      <c r="G228" s="121"/>
      <c r="H228" s="121"/>
    </row>
    <row r="229">
      <c r="A229" s="121"/>
      <c r="B229" s="121"/>
      <c r="C229" s="121"/>
      <c r="D229" s="121"/>
      <c r="E229" s="121"/>
      <c r="F229" s="121"/>
      <c r="G229" s="121"/>
      <c r="H229" s="121"/>
    </row>
    <row r="230">
      <c r="A230" s="121"/>
      <c r="B230" s="121"/>
      <c r="C230" s="121"/>
      <c r="D230" s="121"/>
      <c r="E230" s="121"/>
      <c r="F230" s="121"/>
      <c r="G230" s="121"/>
      <c r="H230" s="121"/>
    </row>
    <row r="231">
      <c r="A231" s="121"/>
      <c r="B231" s="121"/>
      <c r="C231" s="121"/>
      <c r="D231" s="121"/>
      <c r="E231" s="121"/>
      <c r="F231" s="121"/>
      <c r="G231" s="121"/>
      <c r="H231" s="121"/>
    </row>
    <row r="232">
      <c r="A232" s="121"/>
      <c r="B232" s="121"/>
      <c r="C232" s="121"/>
      <c r="D232" s="121"/>
      <c r="E232" s="121"/>
      <c r="F232" s="121"/>
      <c r="G232" s="121"/>
      <c r="H232" s="121"/>
    </row>
    <row r="233">
      <c r="A233" s="121"/>
      <c r="B233" s="121"/>
      <c r="C233" s="121"/>
      <c r="D233" s="121"/>
      <c r="E233" s="121"/>
      <c r="F233" s="121"/>
      <c r="G233" s="121"/>
      <c r="H233" s="121"/>
    </row>
    <row r="234">
      <c r="A234" s="121"/>
      <c r="B234" s="121"/>
      <c r="C234" s="121"/>
      <c r="D234" s="121"/>
      <c r="E234" s="121"/>
      <c r="F234" s="121"/>
      <c r="G234" s="121"/>
      <c r="H234" s="121"/>
    </row>
    <row r="235">
      <c r="A235" s="121"/>
      <c r="B235" s="121"/>
      <c r="C235" s="121"/>
      <c r="D235" s="121"/>
      <c r="E235" s="121"/>
      <c r="F235" s="121"/>
      <c r="G235" s="121"/>
      <c r="H235" s="121"/>
    </row>
    <row r="236">
      <c r="A236" s="121"/>
      <c r="B236" s="121"/>
      <c r="C236" s="121"/>
      <c r="D236" s="121"/>
      <c r="E236" s="121"/>
      <c r="F236" s="121"/>
      <c r="G236" s="121"/>
      <c r="H236" s="121"/>
    </row>
    <row r="237">
      <c r="A237" s="121"/>
      <c r="B237" s="121"/>
      <c r="C237" s="121"/>
      <c r="D237" s="121"/>
      <c r="E237" s="121"/>
      <c r="F237" s="121"/>
      <c r="G237" s="121"/>
      <c r="H237" s="121"/>
    </row>
    <row r="238">
      <c r="A238" s="121"/>
      <c r="B238" s="121"/>
      <c r="C238" s="121"/>
      <c r="D238" s="121"/>
      <c r="E238" s="121"/>
      <c r="F238" s="121"/>
      <c r="G238" s="121"/>
      <c r="H238" s="121"/>
    </row>
    <row r="239">
      <c r="A239" s="121"/>
      <c r="B239" s="121"/>
      <c r="C239" s="121"/>
      <c r="D239" s="121"/>
      <c r="E239" s="121"/>
      <c r="F239" s="121"/>
      <c r="G239" s="121"/>
      <c r="H239" s="121"/>
    </row>
    <row r="240">
      <c r="A240" s="121"/>
      <c r="B240" s="121"/>
      <c r="C240" s="121"/>
      <c r="D240" s="121"/>
      <c r="E240" s="121"/>
      <c r="F240" s="121"/>
      <c r="G240" s="121"/>
      <c r="H240" s="121"/>
    </row>
    <row r="241">
      <c r="A241" s="121"/>
      <c r="B241" s="121"/>
      <c r="C241" s="121"/>
      <c r="D241" s="121"/>
      <c r="E241" s="121"/>
      <c r="F241" s="121"/>
      <c r="G241" s="121"/>
      <c r="H241" s="121"/>
    </row>
    <row r="242">
      <c r="A242" s="121"/>
      <c r="B242" s="121"/>
      <c r="C242" s="121"/>
      <c r="D242" s="121"/>
      <c r="E242" s="121"/>
      <c r="F242" s="121"/>
      <c r="G242" s="121"/>
      <c r="H242" s="121"/>
    </row>
    <row r="243">
      <c r="A243" s="121"/>
      <c r="B243" s="121"/>
      <c r="C243" s="121"/>
      <c r="D243" s="121"/>
      <c r="E243" s="121"/>
      <c r="F243" s="121"/>
      <c r="G243" s="121"/>
      <c r="H243" s="121"/>
    </row>
    <row r="244">
      <c r="A244" s="121"/>
      <c r="B244" s="121"/>
      <c r="C244" s="121"/>
      <c r="D244" s="121"/>
      <c r="E244" s="121"/>
      <c r="F244" s="121"/>
      <c r="G244" s="121"/>
      <c r="H244" s="121"/>
    </row>
    <row r="245">
      <c r="A245" s="121"/>
      <c r="B245" s="121"/>
      <c r="C245" s="121"/>
      <c r="D245" s="121"/>
      <c r="E245" s="121"/>
      <c r="F245" s="121"/>
      <c r="G245" s="121"/>
      <c r="H245" s="121"/>
    </row>
    <row r="246">
      <c r="A246" s="121"/>
      <c r="B246" s="121"/>
      <c r="C246" s="121"/>
      <c r="D246" s="121"/>
      <c r="E246" s="121"/>
      <c r="F246" s="121"/>
      <c r="G246" s="121"/>
      <c r="H246" s="121"/>
    </row>
    <row r="247">
      <c r="A247" s="121"/>
      <c r="B247" s="121"/>
      <c r="C247" s="121"/>
      <c r="D247" s="121"/>
      <c r="E247" s="121"/>
      <c r="F247" s="121"/>
      <c r="G247" s="121"/>
      <c r="H247" s="121"/>
    </row>
    <row r="248">
      <c r="A248" s="121"/>
      <c r="B248" s="121"/>
      <c r="C248" s="121"/>
      <c r="D248" s="121"/>
      <c r="E248" s="121"/>
      <c r="F248" s="121"/>
      <c r="G248" s="121"/>
      <c r="H248" s="121"/>
    </row>
    <row r="249">
      <c r="A249" s="121"/>
      <c r="B249" s="121"/>
      <c r="C249" s="121"/>
      <c r="D249" s="121"/>
      <c r="E249" s="121"/>
      <c r="F249" s="121"/>
      <c r="G249" s="121"/>
      <c r="H249" s="121"/>
    </row>
    <row r="250">
      <c r="A250" s="121"/>
      <c r="B250" s="121"/>
      <c r="C250" s="121"/>
      <c r="D250" s="121"/>
      <c r="E250" s="121"/>
      <c r="F250" s="121"/>
      <c r="G250" s="121"/>
      <c r="H250" s="121"/>
    </row>
    <row r="251">
      <c r="A251" s="121"/>
      <c r="B251" s="121"/>
      <c r="C251" s="121"/>
      <c r="D251" s="121"/>
      <c r="E251" s="121"/>
      <c r="F251" s="121"/>
      <c r="G251" s="121"/>
      <c r="H251" s="121"/>
    </row>
    <row r="252">
      <c r="A252" s="121"/>
      <c r="B252" s="121"/>
      <c r="C252" s="121"/>
      <c r="D252" s="121"/>
      <c r="E252" s="121"/>
      <c r="F252" s="121"/>
      <c r="G252" s="121"/>
      <c r="H252" s="121"/>
    </row>
    <row r="253">
      <c r="A253" s="121"/>
      <c r="B253" s="121"/>
      <c r="C253" s="121"/>
      <c r="D253" s="121"/>
      <c r="E253" s="121"/>
      <c r="F253" s="121"/>
      <c r="G253" s="121"/>
      <c r="H253" s="121"/>
    </row>
    <row r="254">
      <c r="A254" s="121"/>
      <c r="B254" s="121"/>
      <c r="C254" s="121"/>
      <c r="D254" s="121"/>
      <c r="E254" s="121"/>
      <c r="F254" s="121"/>
      <c r="G254" s="121"/>
      <c r="H254" s="121"/>
    </row>
    <row r="255">
      <c r="A255" s="121"/>
      <c r="B255" s="121"/>
      <c r="C255" s="121"/>
      <c r="D255" s="121"/>
      <c r="E255" s="121"/>
      <c r="F255" s="121"/>
      <c r="G255" s="121"/>
      <c r="H255" s="121"/>
    </row>
    <row r="256">
      <c r="A256" s="121"/>
      <c r="B256" s="121"/>
      <c r="C256" s="121"/>
      <c r="D256" s="121"/>
      <c r="E256" s="121"/>
      <c r="F256" s="121"/>
      <c r="G256" s="121"/>
      <c r="H256" s="121"/>
    </row>
    <row r="257">
      <c r="A257" s="121"/>
      <c r="B257" s="121"/>
      <c r="C257" s="121"/>
      <c r="D257" s="121"/>
      <c r="E257" s="121"/>
      <c r="F257" s="121"/>
      <c r="G257" s="121"/>
      <c r="H257" s="121"/>
    </row>
    <row r="258">
      <c r="A258" s="121"/>
      <c r="B258" s="121"/>
      <c r="C258" s="121"/>
      <c r="D258" s="121"/>
      <c r="E258" s="121"/>
      <c r="F258" s="121"/>
      <c r="G258" s="121"/>
      <c r="H258" s="121"/>
    </row>
    <row r="259">
      <c r="A259" s="121"/>
      <c r="B259" s="121"/>
      <c r="C259" s="121"/>
      <c r="D259" s="121"/>
      <c r="E259" s="121"/>
      <c r="F259" s="121"/>
      <c r="G259" s="121"/>
      <c r="H259" s="121"/>
    </row>
    <row r="260">
      <c r="A260" s="121"/>
      <c r="B260" s="121"/>
      <c r="C260" s="121"/>
      <c r="D260" s="121"/>
      <c r="E260" s="121"/>
      <c r="F260" s="121"/>
      <c r="G260" s="121"/>
      <c r="H260" s="121"/>
    </row>
    <row r="261">
      <c r="A261" s="121"/>
      <c r="B261" s="121"/>
      <c r="C261" s="121"/>
      <c r="D261" s="121"/>
      <c r="E261" s="121"/>
      <c r="F261" s="121"/>
      <c r="G261" s="121"/>
      <c r="H261" s="121"/>
    </row>
    <row r="262">
      <c r="A262" s="121"/>
      <c r="B262" s="121"/>
      <c r="C262" s="121"/>
      <c r="D262" s="121"/>
      <c r="E262" s="121"/>
      <c r="F262" s="121"/>
      <c r="G262" s="121"/>
      <c r="H262" s="121"/>
    </row>
    <row r="263">
      <c r="A263" s="121"/>
      <c r="B263" s="121"/>
      <c r="C263" s="121"/>
      <c r="D263" s="121"/>
      <c r="E263" s="121"/>
      <c r="F263" s="121"/>
      <c r="G263" s="121"/>
      <c r="H263" s="121"/>
    </row>
    <row r="264">
      <c r="A264" s="121"/>
      <c r="B264" s="121"/>
      <c r="C264" s="121"/>
      <c r="D264" s="121"/>
      <c r="E264" s="121"/>
      <c r="F264" s="121"/>
      <c r="G264" s="121"/>
      <c r="H264" s="121"/>
    </row>
    <row r="265">
      <c r="A265" s="121"/>
      <c r="B265" s="121"/>
      <c r="C265" s="121"/>
      <c r="D265" s="121"/>
      <c r="E265" s="121"/>
      <c r="F265" s="121"/>
      <c r="G265" s="121"/>
      <c r="H265" s="121"/>
    </row>
    <row r="266">
      <c r="A266" s="121"/>
      <c r="B266" s="121"/>
      <c r="C266" s="121"/>
      <c r="D266" s="121"/>
      <c r="E266" s="121"/>
      <c r="F266" s="121"/>
      <c r="G266" s="121"/>
      <c r="H266" s="121"/>
    </row>
    <row r="267">
      <c r="A267" s="121"/>
      <c r="B267" s="121"/>
      <c r="C267" s="121"/>
      <c r="D267" s="121"/>
      <c r="E267" s="121"/>
      <c r="F267" s="121"/>
      <c r="G267" s="121"/>
      <c r="H267" s="121"/>
    </row>
    <row r="268">
      <c r="A268" s="121"/>
      <c r="B268" s="121"/>
      <c r="C268" s="121"/>
      <c r="D268" s="121"/>
      <c r="E268" s="121"/>
      <c r="F268" s="121"/>
      <c r="G268" s="121"/>
      <c r="H268" s="121"/>
    </row>
    <row r="269">
      <c r="A269" s="121"/>
      <c r="B269" s="121"/>
      <c r="C269" s="121"/>
      <c r="D269" s="121"/>
      <c r="E269" s="121"/>
      <c r="F269" s="121"/>
      <c r="G269" s="121"/>
      <c r="H269" s="121"/>
    </row>
    <row r="270">
      <c r="A270" s="121"/>
      <c r="B270" s="121"/>
      <c r="C270" s="121"/>
      <c r="D270" s="121"/>
      <c r="E270" s="121"/>
      <c r="F270" s="121"/>
      <c r="G270" s="121"/>
      <c r="H270" s="121"/>
    </row>
    <row r="271">
      <c r="A271" s="121"/>
      <c r="B271" s="121"/>
      <c r="C271" s="121"/>
      <c r="D271" s="121"/>
      <c r="E271" s="121"/>
      <c r="F271" s="121"/>
      <c r="G271" s="121"/>
      <c r="H271" s="121"/>
    </row>
    <row r="272">
      <c r="A272" s="121"/>
      <c r="B272" s="121"/>
      <c r="C272" s="121"/>
      <c r="D272" s="121"/>
      <c r="E272" s="121"/>
      <c r="F272" s="121"/>
      <c r="G272" s="121"/>
      <c r="H272" s="121"/>
    </row>
    <row r="273">
      <c r="A273" s="121"/>
      <c r="B273" s="121"/>
      <c r="C273" s="121"/>
      <c r="D273" s="121"/>
      <c r="E273" s="121"/>
      <c r="F273" s="121"/>
      <c r="G273" s="121"/>
      <c r="H273" s="121"/>
    </row>
    <row r="274">
      <c r="A274" s="121"/>
      <c r="B274" s="121"/>
      <c r="C274" s="121"/>
      <c r="D274" s="121"/>
      <c r="E274" s="121"/>
      <c r="F274" s="121"/>
      <c r="G274" s="121"/>
      <c r="H274" s="121"/>
    </row>
    <row r="275">
      <c r="A275" s="121"/>
      <c r="B275" s="121"/>
      <c r="C275" s="121"/>
      <c r="D275" s="121"/>
      <c r="E275" s="121"/>
      <c r="F275" s="121"/>
      <c r="G275" s="121"/>
      <c r="H275" s="121"/>
    </row>
    <row r="276">
      <c r="A276" s="121"/>
      <c r="B276" s="121"/>
      <c r="C276" s="121"/>
      <c r="D276" s="121"/>
      <c r="E276" s="121"/>
      <c r="F276" s="121"/>
      <c r="G276" s="121"/>
      <c r="H276" s="121"/>
    </row>
    <row r="277">
      <c r="A277" s="121"/>
      <c r="B277" s="121"/>
      <c r="C277" s="121"/>
      <c r="D277" s="121"/>
      <c r="E277" s="121"/>
      <c r="F277" s="121"/>
      <c r="G277" s="121"/>
      <c r="H277" s="121"/>
    </row>
    <row r="278">
      <c r="A278" s="121"/>
      <c r="B278" s="121"/>
      <c r="C278" s="121"/>
      <c r="D278" s="121"/>
      <c r="E278" s="121"/>
      <c r="F278" s="121"/>
      <c r="G278" s="121"/>
      <c r="H278" s="121"/>
    </row>
    <row r="279">
      <c r="A279" s="121"/>
      <c r="B279" s="121"/>
      <c r="C279" s="121"/>
      <c r="D279" s="121"/>
      <c r="E279" s="121"/>
      <c r="F279" s="121"/>
      <c r="G279" s="121"/>
      <c r="H279" s="121"/>
    </row>
    <row r="280">
      <c r="A280" s="121"/>
      <c r="B280" s="121"/>
      <c r="C280" s="121"/>
      <c r="D280" s="121"/>
      <c r="E280" s="121"/>
      <c r="F280" s="121"/>
      <c r="G280" s="121"/>
      <c r="H280" s="121"/>
    </row>
    <row r="281">
      <c r="A281" s="121"/>
      <c r="B281" s="121"/>
      <c r="C281" s="121"/>
      <c r="D281" s="121"/>
      <c r="E281" s="121"/>
      <c r="F281" s="121"/>
      <c r="G281" s="121"/>
      <c r="H281" s="121"/>
    </row>
    <row r="282">
      <c r="A282" s="121"/>
      <c r="B282" s="121"/>
      <c r="C282" s="121"/>
      <c r="D282" s="121"/>
      <c r="E282" s="121"/>
      <c r="F282" s="121"/>
      <c r="G282" s="121"/>
      <c r="H282" s="121"/>
    </row>
    <row r="283">
      <c r="A283" s="121"/>
      <c r="B283" s="121"/>
      <c r="C283" s="121"/>
      <c r="D283" s="121"/>
      <c r="E283" s="121"/>
      <c r="F283" s="121"/>
      <c r="G283" s="121"/>
      <c r="H283" s="121"/>
    </row>
    <row r="284">
      <c r="A284" s="121"/>
      <c r="B284" s="121"/>
      <c r="C284" s="121"/>
      <c r="D284" s="121"/>
      <c r="E284" s="121"/>
      <c r="F284" s="121"/>
      <c r="G284" s="121"/>
      <c r="H284" s="121"/>
    </row>
    <row r="285">
      <c r="A285" s="121"/>
      <c r="B285" s="121"/>
      <c r="C285" s="121"/>
      <c r="D285" s="121"/>
      <c r="E285" s="121"/>
      <c r="F285" s="121"/>
      <c r="G285" s="121"/>
      <c r="H285" s="121"/>
    </row>
    <row r="286">
      <c r="A286" s="121"/>
      <c r="B286" s="121"/>
      <c r="C286" s="121"/>
      <c r="D286" s="121"/>
      <c r="E286" s="121"/>
      <c r="F286" s="121"/>
      <c r="G286" s="121"/>
      <c r="H286" s="121"/>
    </row>
    <row r="287">
      <c r="A287" s="121"/>
      <c r="B287" s="121"/>
      <c r="C287" s="121"/>
      <c r="D287" s="121"/>
      <c r="E287" s="121"/>
      <c r="F287" s="121"/>
      <c r="G287" s="121"/>
      <c r="H287" s="121"/>
    </row>
    <row r="288">
      <c r="A288" s="121"/>
      <c r="B288" s="121"/>
      <c r="C288" s="121"/>
      <c r="D288" s="121"/>
      <c r="E288" s="121"/>
      <c r="F288" s="121"/>
      <c r="G288" s="121"/>
      <c r="H288" s="121"/>
    </row>
    <row r="289">
      <c r="A289" s="121"/>
      <c r="B289" s="121"/>
      <c r="C289" s="121"/>
      <c r="D289" s="121"/>
      <c r="E289" s="121"/>
      <c r="F289" s="121"/>
      <c r="G289" s="121"/>
      <c r="H289" s="121"/>
    </row>
    <row r="290">
      <c r="A290" s="121"/>
      <c r="B290" s="121"/>
      <c r="C290" s="121"/>
      <c r="D290" s="121"/>
      <c r="E290" s="121"/>
      <c r="F290" s="121"/>
      <c r="G290" s="121"/>
      <c r="H290" s="121"/>
    </row>
    <row r="291">
      <c r="A291" s="121"/>
      <c r="B291" s="121"/>
      <c r="C291" s="121"/>
      <c r="D291" s="121"/>
      <c r="E291" s="121"/>
      <c r="F291" s="121"/>
      <c r="G291" s="121"/>
      <c r="H291" s="121"/>
    </row>
    <row r="292">
      <c r="A292" s="121"/>
      <c r="B292" s="121"/>
      <c r="C292" s="121"/>
      <c r="D292" s="121"/>
      <c r="E292" s="121"/>
      <c r="F292" s="121"/>
      <c r="G292" s="121"/>
      <c r="H292" s="121"/>
    </row>
    <row r="293">
      <c r="A293" s="121"/>
      <c r="B293" s="121"/>
      <c r="C293" s="121"/>
      <c r="D293" s="121"/>
      <c r="E293" s="121"/>
      <c r="F293" s="121"/>
      <c r="G293" s="121"/>
      <c r="H293" s="121"/>
    </row>
    <row r="294">
      <c r="A294" s="121"/>
      <c r="B294" s="121"/>
      <c r="C294" s="121"/>
      <c r="D294" s="121"/>
      <c r="E294" s="121"/>
      <c r="F294" s="121"/>
      <c r="G294" s="121"/>
      <c r="H294" s="121"/>
    </row>
    <row r="295">
      <c r="A295" s="121"/>
      <c r="B295" s="121"/>
      <c r="C295" s="121"/>
      <c r="D295" s="121"/>
      <c r="E295" s="121"/>
      <c r="F295" s="121"/>
      <c r="G295" s="121"/>
      <c r="H295" s="121"/>
    </row>
    <row r="296">
      <c r="A296" s="121"/>
      <c r="B296" s="121"/>
      <c r="C296" s="121"/>
      <c r="D296" s="121"/>
      <c r="E296" s="121"/>
      <c r="F296" s="121"/>
      <c r="G296" s="121"/>
      <c r="H296" s="121"/>
    </row>
    <row r="297">
      <c r="A297" s="121"/>
      <c r="B297" s="121"/>
      <c r="C297" s="121"/>
      <c r="D297" s="121"/>
      <c r="E297" s="121"/>
      <c r="F297" s="121"/>
      <c r="G297" s="121"/>
      <c r="H297" s="121"/>
    </row>
    <row r="298">
      <c r="A298" s="121"/>
      <c r="B298" s="121"/>
      <c r="C298" s="121"/>
      <c r="D298" s="121"/>
      <c r="E298" s="121"/>
      <c r="F298" s="121"/>
      <c r="G298" s="121"/>
      <c r="H298" s="121"/>
    </row>
    <row r="299">
      <c r="A299" s="121"/>
      <c r="B299" s="121"/>
      <c r="C299" s="121"/>
      <c r="D299" s="121"/>
      <c r="E299" s="121"/>
      <c r="F299" s="121"/>
      <c r="G299" s="121"/>
      <c r="H299" s="121"/>
    </row>
    <row r="300">
      <c r="A300" s="121"/>
      <c r="B300" s="121"/>
      <c r="C300" s="121"/>
      <c r="D300" s="121"/>
      <c r="E300" s="121"/>
      <c r="F300" s="121"/>
      <c r="G300" s="121"/>
      <c r="H300" s="121"/>
    </row>
    <row r="301">
      <c r="A301" s="121"/>
      <c r="B301" s="121"/>
      <c r="C301" s="121"/>
      <c r="D301" s="121"/>
      <c r="E301" s="121"/>
      <c r="F301" s="121"/>
      <c r="G301" s="121"/>
      <c r="H301" s="121"/>
    </row>
    <row r="302">
      <c r="A302" s="121"/>
      <c r="B302" s="121"/>
      <c r="C302" s="121"/>
      <c r="D302" s="121"/>
      <c r="E302" s="121"/>
      <c r="F302" s="121"/>
      <c r="G302" s="121"/>
      <c r="H302" s="121"/>
    </row>
    <row r="303">
      <c r="A303" s="121"/>
      <c r="B303" s="121"/>
      <c r="C303" s="121"/>
      <c r="D303" s="121"/>
      <c r="E303" s="121"/>
      <c r="F303" s="121"/>
      <c r="G303" s="121"/>
      <c r="H303" s="121"/>
    </row>
    <row r="304">
      <c r="A304" s="121"/>
      <c r="B304" s="121"/>
      <c r="C304" s="121"/>
      <c r="D304" s="121"/>
      <c r="E304" s="121"/>
      <c r="F304" s="121"/>
      <c r="G304" s="121"/>
      <c r="H304" s="121"/>
    </row>
    <row r="305">
      <c r="A305" s="121"/>
      <c r="B305" s="121"/>
      <c r="C305" s="121"/>
      <c r="D305" s="121"/>
      <c r="E305" s="121"/>
      <c r="F305" s="121"/>
      <c r="G305" s="121"/>
      <c r="H305" s="121"/>
    </row>
    <row r="306">
      <c r="A306" s="121"/>
      <c r="B306" s="121"/>
      <c r="C306" s="121"/>
      <c r="D306" s="121"/>
      <c r="E306" s="121"/>
      <c r="F306" s="121"/>
      <c r="G306" s="121"/>
      <c r="H306" s="121"/>
    </row>
    <row r="307">
      <c r="A307" s="121"/>
      <c r="B307" s="121"/>
      <c r="C307" s="121"/>
      <c r="D307" s="121"/>
      <c r="E307" s="121"/>
      <c r="F307" s="121"/>
      <c r="G307" s="121"/>
      <c r="H307" s="121"/>
    </row>
    <row r="308">
      <c r="A308" s="121"/>
      <c r="B308" s="121"/>
      <c r="C308" s="121"/>
      <c r="D308" s="121"/>
      <c r="E308" s="121"/>
      <c r="F308" s="121"/>
      <c r="G308" s="121"/>
      <c r="H308" s="121"/>
    </row>
    <row r="309">
      <c r="A309" s="121"/>
      <c r="B309" s="121"/>
      <c r="C309" s="121"/>
      <c r="D309" s="121"/>
      <c r="E309" s="121"/>
      <c r="F309" s="121"/>
      <c r="G309" s="121"/>
      <c r="H309" s="121"/>
    </row>
    <row r="310">
      <c r="A310" s="121"/>
      <c r="B310" s="121"/>
      <c r="C310" s="121"/>
      <c r="D310" s="121"/>
      <c r="E310" s="121"/>
      <c r="F310" s="121"/>
      <c r="G310" s="121"/>
      <c r="H310" s="121"/>
    </row>
    <row r="311">
      <c r="A311" s="121"/>
      <c r="B311" s="121"/>
      <c r="C311" s="121"/>
      <c r="D311" s="121"/>
      <c r="E311" s="121"/>
      <c r="F311" s="121"/>
      <c r="G311" s="121"/>
      <c r="H311" s="121"/>
    </row>
    <row r="312">
      <c r="A312" s="121"/>
      <c r="B312" s="121"/>
      <c r="C312" s="121"/>
      <c r="D312" s="121"/>
      <c r="E312" s="121"/>
      <c r="F312" s="121"/>
      <c r="G312" s="121"/>
      <c r="H312" s="121"/>
    </row>
    <row r="313">
      <c r="A313" s="121"/>
      <c r="B313" s="121"/>
      <c r="C313" s="121"/>
      <c r="D313" s="121"/>
      <c r="E313" s="121"/>
      <c r="F313" s="121"/>
      <c r="G313" s="121"/>
      <c r="H313" s="121"/>
    </row>
    <row r="314">
      <c r="A314" s="121"/>
      <c r="B314" s="121"/>
      <c r="C314" s="121"/>
      <c r="D314" s="121"/>
      <c r="E314" s="121"/>
      <c r="F314" s="121"/>
      <c r="G314" s="121"/>
      <c r="H314" s="121"/>
    </row>
    <row r="315">
      <c r="A315" s="121"/>
      <c r="B315" s="121"/>
      <c r="C315" s="121"/>
      <c r="D315" s="121"/>
      <c r="E315" s="121"/>
      <c r="F315" s="121"/>
      <c r="G315" s="121"/>
      <c r="H315" s="121"/>
    </row>
    <row r="316">
      <c r="A316" s="121"/>
      <c r="B316" s="121"/>
      <c r="C316" s="121"/>
      <c r="D316" s="121"/>
      <c r="E316" s="121"/>
      <c r="F316" s="121"/>
      <c r="G316" s="121"/>
      <c r="H316" s="121"/>
    </row>
    <row r="317">
      <c r="A317" s="121"/>
      <c r="B317" s="121"/>
      <c r="C317" s="121"/>
      <c r="D317" s="121"/>
      <c r="E317" s="121"/>
      <c r="F317" s="121"/>
      <c r="G317" s="121"/>
      <c r="H317" s="121"/>
    </row>
    <row r="318">
      <c r="A318" s="121"/>
      <c r="B318" s="121"/>
      <c r="C318" s="121"/>
      <c r="D318" s="121"/>
      <c r="E318" s="121"/>
      <c r="F318" s="121"/>
      <c r="G318" s="121"/>
      <c r="H318" s="121"/>
    </row>
    <row r="319">
      <c r="A319" s="121"/>
      <c r="B319" s="121"/>
      <c r="C319" s="121"/>
      <c r="D319" s="121"/>
      <c r="E319" s="121"/>
      <c r="F319" s="121"/>
      <c r="G319" s="121"/>
      <c r="H319" s="121"/>
    </row>
    <row r="320">
      <c r="A320" s="121"/>
      <c r="B320" s="121"/>
      <c r="C320" s="121"/>
      <c r="D320" s="121"/>
      <c r="E320" s="121"/>
      <c r="F320" s="121"/>
      <c r="G320" s="121"/>
      <c r="H320" s="121"/>
    </row>
    <row r="321">
      <c r="A321" s="121"/>
      <c r="B321" s="121"/>
      <c r="C321" s="121"/>
      <c r="D321" s="121"/>
      <c r="E321" s="121"/>
      <c r="F321" s="121"/>
      <c r="G321" s="121"/>
      <c r="H321" s="121"/>
    </row>
    <row r="322">
      <c r="A322" s="121"/>
      <c r="B322" s="121"/>
      <c r="C322" s="121"/>
      <c r="D322" s="121"/>
      <c r="E322" s="121"/>
      <c r="F322" s="121"/>
      <c r="G322" s="121"/>
      <c r="H322" s="121"/>
    </row>
    <row r="323">
      <c r="A323" s="121"/>
      <c r="B323" s="121"/>
      <c r="C323" s="121"/>
      <c r="D323" s="121"/>
      <c r="E323" s="121"/>
      <c r="F323" s="121"/>
      <c r="G323" s="121"/>
      <c r="H323" s="121"/>
    </row>
    <row r="324">
      <c r="A324" s="121"/>
      <c r="B324" s="121"/>
      <c r="C324" s="121"/>
      <c r="D324" s="121"/>
      <c r="E324" s="121"/>
      <c r="F324" s="121"/>
      <c r="G324" s="121"/>
      <c r="H324" s="121"/>
    </row>
    <row r="325">
      <c r="A325" s="121"/>
      <c r="B325" s="121"/>
      <c r="C325" s="121"/>
      <c r="D325" s="121"/>
      <c r="E325" s="121"/>
      <c r="F325" s="121"/>
      <c r="G325" s="121"/>
      <c r="H325" s="121"/>
    </row>
    <row r="326">
      <c r="A326" s="121"/>
      <c r="B326" s="121"/>
      <c r="C326" s="121"/>
      <c r="D326" s="121"/>
      <c r="E326" s="121"/>
      <c r="F326" s="121"/>
      <c r="G326" s="121"/>
      <c r="H326" s="121"/>
    </row>
    <row r="327">
      <c r="A327" s="121"/>
      <c r="B327" s="121"/>
      <c r="C327" s="121"/>
      <c r="D327" s="121"/>
      <c r="E327" s="121"/>
      <c r="F327" s="121"/>
      <c r="G327" s="121"/>
      <c r="H327" s="121"/>
    </row>
    <row r="328">
      <c r="A328" s="121"/>
      <c r="B328" s="121"/>
      <c r="C328" s="121"/>
      <c r="D328" s="121"/>
      <c r="E328" s="121"/>
      <c r="F328" s="121"/>
      <c r="G328" s="121"/>
      <c r="H328" s="121"/>
    </row>
    <row r="329">
      <c r="A329" s="121"/>
      <c r="B329" s="121"/>
      <c r="C329" s="121"/>
      <c r="D329" s="121"/>
      <c r="E329" s="121"/>
      <c r="F329" s="121"/>
      <c r="G329" s="121"/>
      <c r="H329" s="121"/>
    </row>
    <row r="330">
      <c r="A330" s="121"/>
      <c r="B330" s="121"/>
      <c r="C330" s="121"/>
      <c r="D330" s="121"/>
      <c r="E330" s="121"/>
      <c r="F330" s="121"/>
      <c r="G330" s="121"/>
      <c r="H330" s="121"/>
    </row>
    <row r="331">
      <c r="A331" s="121"/>
      <c r="B331" s="121"/>
      <c r="C331" s="121"/>
      <c r="D331" s="121"/>
      <c r="E331" s="121"/>
      <c r="F331" s="121"/>
      <c r="G331" s="121"/>
      <c r="H331" s="121"/>
    </row>
    <row r="332">
      <c r="A332" s="121"/>
      <c r="B332" s="121"/>
      <c r="C332" s="121"/>
      <c r="D332" s="121"/>
      <c r="E332" s="121"/>
      <c r="F332" s="121"/>
      <c r="G332" s="121"/>
      <c r="H332" s="121"/>
    </row>
    <row r="333">
      <c r="A333" s="121"/>
      <c r="B333" s="121"/>
      <c r="C333" s="121"/>
      <c r="D333" s="121"/>
      <c r="E333" s="121"/>
      <c r="F333" s="121"/>
      <c r="G333" s="121"/>
      <c r="H333" s="121"/>
    </row>
    <row r="334">
      <c r="A334" s="121"/>
      <c r="B334" s="121"/>
      <c r="C334" s="121"/>
      <c r="D334" s="121"/>
      <c r="E334" s="121"/>
      <c r="F334" s="121"/>
      <c r="G334" s="121"/>
      <c r="H334" s="121"/>
    </row>
    <row r="335">
      <c r="A335" s="121"/>
      <c r="B335" s="121"/>
      <c r="C335" s="121"/>
      <c r="D335" s="121"/>
      <c r="E335" s="121"/>
      <c r="F335" s="121"/>
      <c r="G335" s="121"/>
      <c r="H335" s="121"/>
    </row>
    <row r="336">
      <c r="A336" s="121"/>
      <c r="B336" s="121"/>
      <c r="C336" s="121"/>
      <c r="D336" s="121"/>
      <c r="E336" s="121"/>
      <c r="F336" s="121"/>
      <c r="G336" s="121"/>
      <c r="H336" s="121"/>
    </row>
    <row r="337">
      <c r="A337" s="121"/>
      <c r="B337" s="121"/>
      <c r="C337" s="121"/>
      <c r="D337" s="121"/>
      <c r="E337" s="121"/>
      <c r="F337" s="121"/>
      <c r="G337" s="121"/>
      <c r="H337" s="121"/>
    </row>
    <row r="338">
      <c r="A338" s="121"/>
      <c r="B338" s="121"/>
      <c r="C338" s="121"/>
      <c r="D338" s="121"/>
      <c r="E338" s="121"/>
      <c r="F338" s="121"/>
      <c r="G338" s="121"/>
      <c r="H338" s="121"/>
    </row>
    <row r="339">
      <c r="A339" s="121"/>
      <c r="B339" s="121"/>
      <c r="C339" s="121"/>
      <c r="D339" s="121"/>
      <c r="E339" s="121"/>
      <c r="F339" s="121"/>
      <c r="G339" s="121"/>
      <c r="H339" s="121"/>
    </row>
    <row r="340">
      <c r="A340" s="121"/>
      <c r="B340" s="121"/>
      <c r="C340" s="121"/>
      <c r="D340" s="121"/>
      <c r="E340" s="121"/>
      <c r="F340" s="121"/>
      <c r="G340" s="121"/>
      <c r="H340" s="121"/>
    </row>
    <row r="341">
      <c r="A341" s="121"/>
      <c r="B341" s="121"/>
      <c r="C341" s="121"/>
      <c r="D341" s="121"/>
      <c r="E341" s="121"/>
      <c r="F341" s="121"/>
      <c r="G341" s="121"/>
      <c r="H341" s="121"/>
    </row>
    <row r="342">
      <c r="A342" s="121"/>
      <c r="B342" s="121"/>
      <c r="C342" s="121"/>
      <c r="D342" s="121"/>
      <c r="E342" s="121"/>
      <c r="F342" s="121"/>
      <c r="G342" s="121"/>
      <c r="H342" s="121"/>
    </row>
    <row r="343">
      <c r="A343" s="121"/>
      <c r="B343" s="121"/>
      <c r="C343" s="121"/>
      <c r="D343" s="121"/>
      <c r="E343" s="121"/>
      <c r="F343" s="121"/>
      <c r="G343" s="121"/>
      <c r="H343" s="121"/>
    </row>
    <row r="344">
      <c r="A344" s="121"/>
      <c r="B344" s="121"/>
      <c r="C344" s="121"/>
      <c r="D344" s="121"/>
      <c r="E344" s="121"/>
      <c r="F344" s="121"/>
      <c r="G344" s="121"/>
      <c r="H344" s="121"/>
    </row>
    <row r="345">
      <c r="A345" s="121"/>
      <c r="B345" s="121"/>
      <c r="C345" s="121"/>
      <c r="D345" s="121"/>
      <c r="E345" s="121"/>
      <c r="F345" s="121"/>
      <c r="G345" s="121"/>
      <c r="H345" s="121"/>
    </row>
    <row r="346">
      <c r="A346" s="121"/>
      <c r="B346" s="121"/>
      <c r="C346" s="121"/>
      <c r="D346" s="121"/>
      <c r="E346" s="121"/>
      <c r="F346" s="121"/>
      <c r="G346" s="121"/>
      <c r="H346" s="121"/>
    </row>
    <row r="347">
      <c r="A347" s="121"/>
      <c r="B347" s="121"/>
      <c r="C347" s="121"/>
      <c r="D347" s="121"/>
      <c r="E347" s="121"/>
      <c r="F347" s="121"/>
      <c r="G347" s="121"/>
      <c r="H347" s="121"/>
    </row>
    <row r="348">
      <c r="A348" s="121"/>
      <c r="B348" s="121"/>
      <c r="C348" s="121"/>
      <c r="D348" s="121"/>
      <c r="E348" s="121"/>
      <c r="F348" s="121"/>
      <c r="G348" s="121"/>
      <c r="H348" s="121"/>
    </row>
    <row r="349">
      <c r="A349" s="121"/>
      <c r="B349" s="121"/>
      <c r="C349" s="121"/>
      <c r="D349" s="121"/>
      <c r="E349" s="121"/>
      <c r="F349" s="121"/>
      <c r="G349" s="121"/>
      <c r="H349" s="121"/>
    </row>
    <row r="350">
      <c r="A350" s="121"/>
      <c r="B350" s="121"/>
      <c r="C350" s="121"/>
      <c r="D350" s="121"/>
      <c r="E350" s="121"/>
      <c r="F350" s="121"/>
      <c r="G350" s="121"/>
      <c r="H350" s="121"/>
    </row>
    <row r="351">
      <c r="A351" s="121"/>
      <c r="B351" s="121"/>
      <c r="C351" s="121"/>
      <c r="D351" s="121"/>
      <c r="E351" s="121"/>
      <c r="F351" s="121"/>
      <c r="G351" s="121"/>
      <c r="H351" s="121"/>
    </row>
    <row r="352">
      <c r="A352" s="121"/>
      <c r="B352" s="121"/>
      <c r="C352" s="121"/>
      <c r="D352" s="121"/>
      <c r="E352" s="121"/>
      <c r="F352" s="121"/>
      <c r="G352" s="121"/>
      <c r="H352" s="121"/>
    </row>
    <row r="353">
      <c r="A353" s="121"/>
      <c r="B353" s="121"/>
      <c r="C353" s="121"/>
      <c r="D353" s="121"/>
      <c r="E353" s="121"/>
      <c r="F353" s="121"/>
      <c r="G353" s="121"/>
      <c r="H353" s="121"/>
    </row>
    <row r="354">
      <c r="A354" s="121"/>
      <c r="B354" s="121"/>
      <c r="C354" s="121"/>
      <c r="D354" s="121"/>
      <c r="E354" s="121"/>
      <c r="F354" s="121"/>
      <c r="G354" s="121"/>
      <c r="H354" s="121"/>
    </row>
    <row r="355">
      <c r="A355" s="121"/>
      <c r="B355" s="121"/>
      <c r="C355" s="121"/>
      <c r="D355" s="121"/>
      <c r="E355" s="121"/>
      <c r="F355" s="121"/>
      <c r="G355" s="121"/>
      <c r="H355" s="121"/>
    </row>
    <row r="356">
      <c r="A356" s="121"/>
      <c r="B356" s="121"/>
      <c r="C356" s="121"/>
      <c r="D356" s="121"/>
      <c r="E356" s="121"/>
      <c r="F356" s="121"/>
      <c r="G356" s="121"/>
      <c r="H356" s="121"/>
    </row>
    <row r="357">
      <c r="A357" s="121"/>
      <c r="B357" s="121"/>
      <c r="C357" s="121"/>
      <c r="D357" s="121"/>
      <c r="E357" s="121"/>
      <c r="F357" s="121"/>
      <c r="G357" s="121"/>
      <c r="H357" s="121"/>
    </row>
    <row r="358">
      <c r="A358" s="121"/>
      <c r="B358" s="121"/>
      <c r="C358" s="121"/>
      <c r="D358" s="121"/>
      <c r="E358" s="121"/>
      <c r="F358" s="121"/>
      <c r="G358" s="121"/>
      <c r="H358" s="121"/>
    </row>
    <row r="359">
      <c r="A359" s="121"/>
      <c r="B359" s="121"/>
      <c r="C359" s="121"/>
      <c r="D359" s="121"/>
      <c r="E359" s="121"/>
      <c r="F359" s="121"/>
      <c r="G359" s="121"/>
      <c r="H359" s="121"/>
    </row>
    <row r="360">
      <c r="A360" s="121"/>
      <c r="B360" s="121"/>
      <c r="C360" s="121"/>
      <c r="D360" s="121"/>
      <c r="E360" s="121"/>
      <c r="F360" s="121"/>
      <c r="G360" s="121"/>
      <c r="H360" s="121"/>
    </row>
    <row r="361">
      <c r="A361" s="121"/>
      <c r="B361" s="121"/>
      <c r="C361" s="121"/>
      <c r="D361" s="121"/>
      <c r="E361" s="121"/>
      <c r="F361" s="121"/>
      <c r="G361" s="121"/>
      <c r="H361" s="121"/>
    </row>
    <row r="362">
      <c r="A362" s="121"/>
      <c r="B362" s="121"/>
      <c r="C362" s="121"/>
      <c r="D362" s="121"/>
      <c r="E362" s="121"/>
      <c r="F362" s="121"/>
      <c r="G362" s="121"/>
      <c r="H362" s="121"/>
    </row>
    <row r="363">
      <c r="A363" s="121"/>
      <c r="B363" s="121"/>
      <c r="C363" s="121"/>
      <c r="D363" s="121"/>
      <c r="E363" s="121"/>
      <c r="F363" s="121"/>
      <c r="G363" s="121"/>
      <c r="H363" s="121"/>
    </row>
    <row r="364">
      <c r="A364" s="121"/>
      <c r="B364" s="121"/>
      <c r="C364" s="121"/>
      <c r="D364" s="121"/>
      <c r="E364" s="121"/>
      <c r="F364" s="121"/>
      <c r="G364" s="121"/>
      <c r="H364" s="121"/>
    </row>
    <row r="365">
      <c r="A365" s="121"/>
      <c r="B365" s="121"/>
      <c r="C365" s="121"/>
      <c r="D365" s="121"/>
      <c r="E365" s="121"/>
      <c r="F365" s="121"/>
      <c r="G365" s="121"/>
      <c r="H365" s="121"/>
    </row>
    <row r="366">
      <c r="A366" s="121"/>
      <c r="B366" s="121"/>
      <c r="C366" s="121"/>
      <c r="D366" s="121"/>
      <c r="E366" s="121"/>
      <c r="F366" s="121"/>
      <c r="G366" s="121"/>
      <c r="H366" s="121"/>
    </row>
    <row r="367">
      <c r="A367" s="121"/>
      <c r="B367" s="121"/>
      <c r="C367" s="121"/>
      <c r="D367" s="121"/>
      <c r="E367" s="121"/>
      <c r="F367" s="121"/>
      <c r="G367" s="121"/>
      <c r="H367" s="121"/>
    </row>
    <row r="368">
      <c r="A368" s="121"/>
      <c r="B368" s="121"/>
      <c r="C368" s="121"/>
      <c r="D368" s="121"/>
      <c r="E368" s="121"/>
      <c r="F368" s="121"/>
      <c r="G368" s="121"/>
      <c r="H368" s="121"/>
    </row>
    <row r="369">
      <c r="A369" s="121"/>
      <c r="B369" s="121"/>
      <c r="C369" s="121"/>
      <c r="D369" s="121"/>
      <c r="E369" s="121"/>
      <c r="F369" s="121"/>
      <c r="G369" s="121"/>
      <c r="H369" s="121"/>
    </row>
    <row r="370">
      <c r="A370" s="121"/>
      <c r="B370" s="121"/>
      <c r="C370" s="121"/>
      <c r="D370" s="121"/>
      <c r="E370" s="121"/>
      <c r="F370" s="121"/>
      <c r="G370" s="121"/>
      <c r="H370" s="121"/>
    </row>
    <row r="371">
      <c r="A371" s="121"/>
      <c r="B371" s="121"/>
      <c r="C371" s="121"/>
      <c r="D371" s="121"/>
      <c r="E371" s="121"/>
      <c r="F371" s="121"/>
      <c r="G371" s="121"/>
      <c r="H371" s="121"/>
    </row>
    <row r="372">
      <c r="A372" s="121"/>
      <c r="B372" s="121"/>
      <c r="C372" s="121"/>
      <c r="D372" s="121"/>
      <c r="E372" s="121"/>
      <c r="F372" s="121"/>
      <c r="G372" s="121"/>
      <c r="H372" s="121"/>
    </row>
    <row r="373">
      <c r="A373" s="121"/>
      <c r="B373" s="121"/>
      <c r="C373" s="121"/>
      <c r="D373" s="121"/>
      <c r="E373" s="121"/>
      <c r="F373" s="121"/>
      <c r="G373" s="121"/>
      <c r="H373" s="121"/>
    </row>
    <row r="374">
      <c r="A374" s="121"/>
      <c r="B374" s="121"/>
      <c r="C374" s="121"/>
      <c r="D374" s="121"/>
      <c r="E374" s="121"/>
      <c r="F374" s="121"/>
      <c r="G374" s="121"/>
      <c r="H374" s="121"/>
    </row>
    <row r="375">
      <c r="A375" s="121"/>
      <c r="B375" s="121"/>
      <c r="C375" s="121"/>
      <c r="D375" s="121"/>
      <c r="E375" s="121"/>
      <c r="F375" s="121"/>
      <c r="G375" s="121"/>
      <c r="H375" s="121"/>
    </row>
    <row r="376">
      <c r="A376" s="121"/>
      <c r="B376" s="121"/>
      <c r="C376" s="121"/>
      <c r="D376" s="121"/>
      <c r="E376" s="121"/>
      <c r="F376" s="121"/>
      <c r="G376" s="121"/>
      <c r="H376" s="121"/>
    </row>
    <row r="377">
      <c r="A377" s="121"/>
      <c r="B377" s="121"/>
      <c r="C377" s="121"/>
      <c r="D377" s="121"/>
      <c r="E377" s="121"/>
      <c r="F377" s="121"/>
      <c r="G377" s="121"/>
      <c r="H377" s="121"/>
    </row>
    <row r="378">
      <c r="A378" s="121"/>
      <c r="B378" s="121"/>
      <c r="C378" s="121"/>
      <c r="D378" s="121"/>
      <c r="E378" s="121"/>
      <c r="F378" s="121"/>
      <c r="G378" s="121"/>
      <c r="H378" s="121"/>
    </row>
    <row r="379">
      <c r="A379" s="121"/>
      <c r="B379" s="121"/>
      <c r="C379" s="121"/>
      <c r="D379" s="121"/>
      <c r="E379" s="121"/>
      <c r="F379" s="121"/>
      <c r="G379" s="121"/>
      <c r="H379" s="121"/>
    </row>
    <row r="380">
      <c r="A380" s="121"/>
      <c r="B380" s="121"/>
      <c r="C380" s="121"/>
      <c r="D380" s="121"/>
      <c r="E380" s="121"/>
      <c r="F380" s="121"/>
      <c r="G380" s="121"/>
      <c r="H380" s="121"/>
    </row>
    <row r="381">
      <c r="A381" s="121"/>
      <c r="B381" s="121"/>
      <c r="C381" s="121"/>
      <c r="D381" s="121"/>
      <c r="E381" s="121"/>
      <c r="F381" s="121"/>
      <c r="G381" s="121"/>
      <c r="H381" s="121"/>
    </row>
    <row r="382">
      <c r="A382" s="121"/>
      <c r="B382" s="121"/>
      <c r="C382" s="121"/>
      <c r="D382" s="121"/>
      <c r="E382" s="121"/>
      <c r="F382" s="121"/>
      <c r="G382" s="121"/>
      <c r="H382" s="121"/>
    </row>
    <row r="383">
      <c r="A383" s="121"/>
      <c r="B383" s="121"/>
      <c r="C383" s="121"/>
      <c r="D383" s="121"/>
      <c r="E383" s="121"/>
      <c r="F383" s="121"/>
      <c r="G383" s="121"/>
      <c r="H383" s="121"/>
    </row>
    <row r="384">
      <c r="A384" s="121"/>
      <c r="B384" s="121"/>
      <c r="C384" s="121"/>
      <c r="D384" s="121"/>
      <c r="E384" s="121"/>
      <c r="F384" s="121"/>
      <c r="G384" s="121"/>
      <c r="H384" s="121"/>
    </row>
    <row r="385">
      <c r="A385" s="121"/>
      <c r="B385" s="121"/>
      <c r="C385" s="121"/>
      <c r="D385" s="121"/>
      <c r="E385" s="121"/>
      <c r="F385" s="121"/>
      <c r="G385" s="121"/>
      <c r="H385" s="121"/>
    </row>
    <row r="386">
      <c r="A386" s="121"/>
      <c r="B386" s="121"/>
      <c r="C386" s="121"/>
      <c r="D386" s="121"/>
      <c r="E386" s="121"/>
      <c r="F386" s="121"/>
      <c r="G386" s="121"/>
      <c r="H386" s="121"/>
    </row>
    <row r="387">
      <c r="A387" s="121"/>
      <c r="B387" s="121"/>
      <c r="C387" s="121"/>
      <c r="D387" s="121"/>
      <c r="E387" s="121"/>
      <c r="F387" s="121"/>
      <c r="G387" s="121"/>
      <c r="H387" s="121"/>
    </row>
    <row r="388">
      <c r="A388" s="121"/>
      <c r="B388" s="121"/>
      <c r="C388" s="121"/>
      <c r="D388" s="121"/>
      <c r="E388" s="121"/>
      <c r="F388" s="121"/>
      <c r="G388" s="121"/>
      <c r="H388" s="121"/>
    </row>
    <row r="389">
      <c r="A389" s="121"/>
      <c r="B389" s="121"/>
      <c r="C389" s="121"/>
      <c r="D389" s="121"/>
      <c r="E389" s="121"/>
      <c r="F389" s="121"/>
      <c r="G389" s="121"/>
      <c r="H389" s="121"/>
    </row>
    <row r="390">
      <c r="A390" s="121"/>
      <c r="B390" s="121"/>
      <c r="C390" s="121"/>
      <c r="D390" s="121"/>
      <c r="E390" s="121"/>
      <c r="F390" s="121"/>
      <c r="G390" s="121"/>
      <c r="H390" s="121"/>
    </row>
    <row r="391">
      <c r="A391" s="121"/>
      <c r="B391" s="121"/>
      <c r="C391" s="121"/>
      <c r="D391" s="121"/>
      <c r="E391" s="121"/>
      <c r="F391" s="121"/>
      <c r="G391" s="121"/>
      <c r="H391" s="121"/>
    </row>
    <row r="392">
      <c r="A392" s="121"/>
      <c r="B392" s="121"/>
      <c r="C392" s="121"/>
      <c r="D392" s="121"/>
      <c r="E392" s="121"/>
      <c r="F392" s="121"/>
      <c r="G392" s="121"/>
      <c r="H392" s="121"/>
    </row>
    <row r="393">
      <c r="A393" s="121"/>
      <c r="B393" s="121"/>
      <c r="C393" s="121"/>
      <c r="D393" s="121"/>
      <c r="E393" s="121"/>
      <c r="F393" s="121"/>
      <c r="G393" s="121"/>
      <c r="H393" s="121"/>
    </row>
    <row r="394">
      <c r="A394" s="121"/>
      <c r="B394" s="121"/>
      <c r="C394" s="121"/>
      <c r="D394" s="121"/>
      <c r="E394" s="121"/>
      <c r="F394" s="121"/>
      <c r="G394" s="121"/>
      <c r="H394" s="121"/>
    </row>
    <row r="395">
      <c r="A395" s="121"/>
      <c r="B395" s="121"/>
      <c r="C395" s="121"/>
      <c r="D395" s="121"/>
      <c r="E395" s="121"/>
      <c r="F395" s="121"/>
      <c r="G395" s="121"/>
      <c r="H395" s="121"/>
    </row>
    <row r="396">
      <c r="A396" s="121"/>
      <c r="B396" s="121"/>
      <c r="C396" s="121"/>
      <c r="D396" s="121"/>
      <c r="E396" s="121"/>
      <c r="F396" s="121"/>
      <c r="G396" s="121"/>
      <c r="H396" s="121"/>
    </row>
    <row r="397">
      <c r="A397" s="121"/>
      <c r="B397" s="121"/>
      <c r="C397" s="121"/>
      <c r="D397" s="121"/>
      <c r="E397" s="121"/>
      <c r="F397" s="121"/>
      <c r="G397" s="121"/>
      <c r="H397" s="121"/>
    </row>
    <row r="398">
      <c r="A398" s="121"/>
      <c r="B398" s="121"/>
      <c r="C398" s="121"/>
      <c r="D398" s="121"/>
      <c r="E398" s="121"/>
      <c r="F398" s="121"/>
      <c r="G398" s="121"/>
      <c r="H398" s="121"/>
    </row>
    <row r="399">
      <c r="A399" s="121"/>
      <c r="B399" s="121"/>
      <c r="C399" s="121"/>
      <c r="D399" s="121"/>
      <c r="E399" s="121"/>
      <c r="F399" s="121"/>
      <c r="G399" s="121"/>
      <c r="H399" s="121"/>
    </row>
    <row r="400">
      <c r="A400" s="121"/>
      <c r="B400" s="121"/>
      <c r="C400" s="121"/>
      <c r="D400" s="121"/>
      <c r="E400" s="121"/>
      <c r="F400" s="121"/>
      <c r="G400" s="121"/>
      <c r="H400" s="121"/>
    </row>
    <row r="401">
      <c r="A401" s="121"/>
      <c r="B401" s="121"/>
      <c r="C401" s="121"/>
      <c r="D401" s="121"/>
      <c r="E401" s="121"/>
      <c r="F401" s="121"/>
      <c r="G401" s="121"/>
      <c r="H401" s="121"/>
    </row>
    <row r="402">
      <c r="A402" s="121"/>
      <c r="B402" s="121"/>
      <c r="C402" s="121"/>
      <c r="D402" s="121"/>
      <c r="E402" s="121"/>
      <c r="F402" s="121"/>
      <c r="G402" s="121"/>
      <c r="H402" s="121"/>
    </row>
    <row r="403">
      <c r="A403" s="121"/>
      <c r="B403" s="121"/>
      <c r="C403" s="121"/>
      <c r="D403" s="121"/>
      <c r="E403" s="121"/>
      <c r="F403" s="121"/>
      <c r="G403" s="121"/>
      <c r="H403" s="121"/>
    </row>
    <row r="404">
      <c r="A404" s="121"/>
      <c r="B404" s="121"/>
      <c r="C404" s="121"/>
      <c r="D404" s="121"/>
      <c r="E404" s="121"/>
      <c r="F404" s="121"/>
      <c r="G404" s="121"/>
      <c r="H404" s="121"/>
    </row>
    <row r="405">
      <c r="A405" s="121"/>
      <c r="B405" s="121"/>
      <c r="C405" s="121"/>
      <c r="D405" s="121"/>
      <c r="E405" s="121"/>
      <c r="F405" s="121"/>
      <c r="G405" s="121"/>
      <c r="H405" s="121"/>
    </row>
    <row r="406">
      <c r="A406" s="121"/>
      <c r="B406" s="121"/>
      <c r="C406" s="121"/>
      <c r="D406" s="121"/>
      <c r="E406" s="121"/>
      <c r="F406" s="121"/>
      <c r="G406" s="121"/>
      <c r="H406" s="121"/>
    </row>
    <row r="407">
      <c r="A407" s="121"/>
      <c r="B407" s="121"/>
      <c r="C407" s="121"/>
      <c r="D407" s="121"/>
      <c r="E407" s="121"/>
      <c r="F407" s="121"/>
      <c r="G407" s="121"/>
      <c r="H407" s="121"/>
    </row>
    <row r="408">
      <c r="A408" s="121"/>
      <c r="B408" s="121"/>
      <c r="C408" s="121"/>
      <c r="D408" s="121"/>
      <c r="E408" s="121"/>
      <c r="F408" s="121"/>
      <c r="G408" s="121"/>
      <c r="H408" s="121"/>
    </row>
    <row r="409">
      <c r="A409" s="121"/>
      <c r="B409" s="121"/>
      <c r="C409" s="121"/>
      <c r="D409" s="121"/>
      <c r="E409" s="121"/>
      <c r="F409" s="121"/>
      <c r="G409" s="121"/>
      <c r="H409" s="121"/>
    </row>
    <row r="410">
      <c r="A410" s="121"/>
      <c r="B410" s="121"/>
      <c r="C410" s="121"/>
      <c r="D410" s="121"/>
      <c r="E410" s="121"/>
      <c r="F410" s="121"/>
      <c r="G410" s="121"/>
      <c r="H410" s="121"/>
    </row>
    <row r="411">
      <c r="A411" s="121"/>
      <c r="B411" s="121"/>
      <c r="C411" s="121"/>
      <c r="D411" s="121"/>
      <c r="E411" s="121"/>
      <c r="F411" s="121"/>
      <c r="G411" s="121"/>
      <c r="H411" s="121"/>
    </row>
    <row r="412">
      <c r="A412" s="121"/>
      <c r="B412" s="121"/>
      <c r="C412" s="121"/>
      <c r="D412" s="121"/>
      <c r="E412" s="121"/>
      <c r="F412" s="121"/>
      <c r="G412" s="121"/>
      <c r="H412" s="121"/>
    </row>
    <row r="413">
      <c r="A413" s="121"/>
      <c r="B413" s="121"/>
      <c r="C413" s="121"/>
      <c r="D413" s="121"/>
      <c r="E413" s="121"/>
      <c r="F413" s="121"/>
      <c r="G413" s="121"/>
      <c r="H413" s="121"/>
    </row>
    <row r="414">
      <c r="A414" s="121"/>
      <c r="B414" s="121"/>
      <c r="C414" s="121"/>
      <c r="D414" s="121"/>
      <c r="E414" s="121"/>
      <c r="F414" s="121"/>
      <c r="G414" s="121"/>
      <c r="H414" s="121"/>
    </row>
    <row r="415">
      <c r="A415" s="121"/>
      <c r="B415" s="121"/>
      <c r="C415" s="121"/>
      <c r="D415" s="121"/>
      <c r="E415" s="121"/>
      <c r="F415" s="121"/>
      <c r="G415" s="121"/>
      <c r="H415" s="121"/>
    </row>
    <row r="416">
      <c r="A416" s="121"/>
      <c r="B416" s="121"/>
      <c r="C416" s="121"/>
      <c r="D416" s="121"/>
      <c r="E416" s="121"/>
      <c r="F416" s="121"/>
      <c r="G416" s="121"/>
      <c r="H416" s="121"/>
    </row>
    <row r="417">
      <c r="A417" s="121"/>
      <c r="B417" s="121"/>
      <c r="C417" s="121"/>
      <c r="D417" s="121"/>
      <c r="E417" s="121"/>
      <c r="F417" s="121"/>
      <c r="G417" s="121"/>
      <c r="H417" s="121"/>
    </row>
    <row r="418">
      <c r="A418" s="121"/>
      <c r="B418" s="121"/>
      <c r="C418" s="121"/>
      <c r="D418" s="121"/>
      <c r="E418" s="121"/>
      <c r="F418" s="121"/>
      <c r="G418" s="121"/>
      <c r="H418" s="121"/>
    </row>
    <row r="419">
      <c r="A419" s="121"/>
      <c r="B419" s="121"/>
      <c r="C419" s="121"/>
      <c r="D419" s="121"/>
      <c r="E419" s="121"/>
      <c r="F419" s="121"/>
      <c r="G419" s="121"/>
      <c r="H419" s="121"/>
    </row>
    <row r="420">
      <c r="A420" s="121"/>
      <c r="B420" s="121"/>
      <c r="C420" s="121"/>
      <c r="D420" s="121"/>
      <c r="E420" s="121"/>
      <c r="F420" s="121"/>
      <c r="G420" s="121"/>
      <c r="H420" s="121"/>
    </row>
    <row r="421">
      <c r="A421" s="121"/>
      <c r="B421" s="121"/>
      <c r="C421" s="121"/>
      <c r="D421" s="121"/>
      <c r="E421" s="121"/>
      <c r="F421" s="121"/>
      <c r="G421" s="121"/>
      <c r="H421" s="121"/>
    </row>
    <row r="422">
      <c r="A422" s="121"/>
      <c r="B422" s="121"/>
      <c r="C422" s="121"/>
      <c r="D422" s="121"/>
      <c r="E422" s="121"/>
      <c r="F422" s="121"/>
      <c r="G422" s="121"/>
      <c r="H422" s="121"/>
    </row>
    <row r="423">
      <c r="A423" s="121"/>
      <c r="B423" s="121"/>
      <c r="C423" s="121"/>
      <c r="D423" s="121"/>
      <c r="E423" s="121"/>
      <c r="F423" s="121"/>
      <c r="G423" s="121"/>
      <c r="H423" s="121"/>
    </row>
    <row r="424">
      <c r="A424" s="121"/>
      <c r="B424" s="121"/>
      <c r="C424" s="121"/>
      <c r="D424" s="121"/>
      <c r="E424" s="121"/>
      <c r="F424" s="121"/>
      <c r="G424" s="121"/>
      <c r="H424" s="121"/>
    </row>
    <row r="425">
      <c r="A425" s="121"/>
      <c r="B425" s="121"/>
      <c r="C425" s="121"/>
      <c r="D425" s="121"/>
      <c r="E425" s="121"/>
      <c r="F425" s="121"/>
      <c r="G425" s="121"/>
      <c r="H425" s="121"/>
    </row>
    <row r="426">
      <c r="A426" s="121"/>
      <c r="B426" s="121"/>
      <c r="C426" s="121"/>
      <c r="D426" s="121"/>
      <c r="E426" s="121"/>
      <c r="F426" s="121"/>
      <c r="G426" s="121"/>
      <c r="H426" s="121"/>
    </row>
    <row r="427">
      <c r="A427" s="121"/>
      <c r="B427" s="121"/>
      <c r="C427" s="121"/>
      <c r="D427" s="121"/>
      <c r="E427" s="121"/>
      <c r="F427" s="121"/>
      <c r="G427" s="121"/>
      <c r="H427" s="121"/>
    </row>
    <row r="428">
      <c r="A428" s="121"/>
      <c r="B428" s="121"/>
      <c r="C428" s="121"/>
      <c r="D428" s="121"/>
      <c r="E428" s="121"/>
      <c r="F428" s="121"/>
      <c r="G428" s="121"/>
      <c r="H428" s="121"/>
    </row>
    <row r="429">
      <c r="A429" s="121"/>
      <c r="B429" s="121"/>
      <c r="C429" s="121"/>
      <c r="D429" s="121"/>
      <c r="E429" s="121"/>
      <c r="F429" s="121"/>
      <c r="G429" s="121"/>
      <c r="H429" s="121"/>
    </row>
    <row r="430">
      <c r="A430" s="121"/>
      <c r="B430" s="121"/>
      <c r="C430" s="121"/>
      <c r="D430" s="121"/>
      <c r="E430" s="121"/>
      <c r="F430" s="121"/>
      <c r="G430" s="121"/>
      <c r="H430" s="121"/>
    </row>
    <row r="431">
      <c r="A431" s="121"/>
      <c r="B431" s="121"/>
      <c r="C431" s="121"/>
      <c r="D431" s="121"/>
      <c r="E431" s="121"/>
      <c r="F431" s="121"/>
      <c r="G431" s="121"/>
      <c r="H431" s="121"/>
    </row>
    <row r="432">
      <c r="A432" s="121"/>
      <c r="B432" s="121"/>
      <c r="C432" s="121"/>
      <c r="D432" s="121"/>
      <c r="E432" s="121"/>
      <c r="F432" s="121"/>
      <c r="G432" s="121"/>
      <c r="H432" s="121"/>
    </row>
    <row r="433">
      <c r="A433" s="121"/>
      <c r="B433" s="121"/>
      <c r="C433" s="121"/>
      <c r="D433" s="121"/>
      <c r="E433" s="121"/>
      <c r="F433" s="121"/>
      <c r="G433" s="121"/>
      <c r="H433" s="121"/>
    </row>
    <row r="434">
      <c r="A434" s="121"/>
      <c r="B434" s="121"/>
      <c r="C434" s="121"/>
      <c r="D434" s="121"/>
      <c r="E434" s="121"/>
      <c r="F434" s="121"/>
      <c r="G434" s="121"/>
      <c r="H434" s="121"/>
    </row>
    <row r="435">
      <c r="A435" s="121"/>
      <c r="B435" s="121"/>
      <c r="C435" s="121"/>
      <c r="D435" s="121"/>
      <c r="E435" s="121"/>
      <c r="F435" s="121"/>
      <c r="G435" s="121"/>
      <c r="H435" s="121"/>
    </row>
    <row r="436">
      <c r="A436" s="121"/>
      <c r="B436" s="121"/>
      <c r="C436" s="121"/>
      <c r="D436" s="121"/>
      <c r="E436" s="121"/>
      <c r="F436" s="121"/>
      <c r="G436" s="121"/>
      <c r="H436" s="121"/>
    </row>
    <row r="437">
      <c r="A437" s="121"/>
      <c r="B437" s="121"/>
      <c r="C437" s="121"/>
      <c r="D437" s="121"/>
      <c r="E437" s="121"/>
      <c r="F437" s="121"/>
      <c r="G437" s="121"/>
      <c r="H437" s="121"/>
    </row>
    <row r="438">
      <c r="A438" s="121"/>
      <c r="B438" s="121"/>
      <c r="C438" s="121"/>
      <c r="D438" s="121"/>
      <c r="E438" s="121"/>
      <c r="F438" s="121"/>
      <c r="G438" s="121"/>
      <c r="H438" s="121"/>
    </row>
    <row r="439">
      <c r="A439" s="121"/>
      <c r="B439" s="121"/>
      <c r="C439" s="121"/>
      <c r="D439" s="121"/>
      <c r="E439" s="121"/>
      <c r="F439" s="121"/>
      <c r="G439" s="121"/>
      <c r="H439" s="121"/>
    </row>
    <row r="440">
      <c r="A440" s="121"/>
      <c r="B440" s="121"/>
      <c r="C440" s="121"/>
      <c r="D440" s="121"/>
      <c r="E440" s="121"/>
      <c r="F440" s="121"/>
      <c r="G440" s="121"/>
      <c r="H440" s="121"/>
    </row>
    <row r="441">
      <c r="A441" s="121"/>
      <c r="B441" s="121"/>
      <c r="C441" s="121"/>
      <c r="D441" s="121"/>
      <c r="E441" s="121"/>
      <c r="F441" s="121"/>
      <c r="G441" s="121"/>
      <c r="H441" s="121"/>
    </row>
    <row r="442">
      <c r="A442" s="121"/>
      <c r="B442" s="121"/>
      <c r="C442" s="121"/>
      <c r="D442" s="121"/>
      <c r="E442" s="121"/>
      <c r="F442" s="121"/>
      <c r="G442" s="121"/>
      <c r="H442" s="121"/>
    </row>
    <row r="443">
      <c r="A443" s="121"/>
      <c r="B443" s="121"/>
      <c r="C443" s="121"/>
      <c r="D443" s="121"/>
      <c r="E443" s="121"/>
      <c r="F443" s="121"/>
      <c r="G443" s="121"/>
      <c r="H443" s="121"/>
    </row>
    <row r="444">
      <c r="A444" s="121"/>
      <c r="B444" s="121"/>
      <c r="C444" s="121"/>
      <c r="D444" s="121"/>
      <c r="E444" s="121"/>
      <c r="F444" s="121"/>
      <c r="G444" s="121"/>
      <c r="H444" s="121"/>
    </row>
    <row r="445">
      <c r="A445" s="121"/>
      <c r="B445" s="121"/>
      <c r="C445" s="121"/>
      <c r="D445" s="121"/>
      <c r="E445" s="121"/>
      <c r="F445" s="121"/>
      <c r="G445" s="121"/>
      <c r="H445" s="121"/>
    </row>
    <row r="446">
      <c r="A446" s="121"/>
      <c r="B446" s="121"/>
      <c r="C446" s="121"/>
      <c r="D446" s="121"/>
      <c r="E446" s="121"/>
      <c r="F446" s="121"/>
      <c r="G446" s="121"/>
      <c r="H446" s="121"/>
    </row>
    <row r="447">
      <c r="A447" s="121"/>
      <c r="B447" s="121"/>
      <c r="C447" s="121"/>
      <c r="D447" s="121"/>
      <c r="E447" s="121"/>
      <c r="F447" s="121"/>
      <c r="G447" s="121"/>
      <c r="H447" s="121"/>
    </row>
    <row r="448">
      <c r="A448" s="121"/>
      <c r="B448" s="121"/>
      <c r="C448" s="121"/>
      <c r="D448" s="121"/>
      <c r="E448" s="121"/>
      <c r="F448" s="121"/>
      <c r="G448" s="121"/>
      <c r="H448" s="121"/>
    </row>
    <row r="449">
      <c r="A449" s="121"/>
      <c r="B449" s="121"/>
      <c r="C449" s="121"/>
      <c r="D449" s="121"/>
      <c r="E449" s="121"/>
      <c r="F449" s="121"/>
      <c r="G449" s="121"/>
      <c r="H449" s="121"/>
    </row>
    <row r="450">
      <c r="A450" s="121"/>
      <c r="B450" s="121"/>
      <c r="C450" s="121"/>
      <c r="D450" s="121"/>
      <c r="E450" s="121"/>
      <c r="F450" s="121"/>
      <c r="G450" s="121"/>
      <c r="H450" s="121"/>
    </row>
    <row r="451">
      <c r="A451" s="121"/>
      <c r="B451" s="121"/>
      <c r="C451" s="121"/>
      <c r="D451" s="121"/>
      <c r="E451" s="121"/>
      <c r="F451" s="121"/>
      <c r="G451" s="121"/>
      <c r="H451" s="121"/>
    </row>
    <row r="452">
      <c r="A452" s="121"/>
      <c r="B452" s="121"/>
      <c r="C452" s="121"/>
      <c r="D452" s="121"/>
      <c r="E452" s="121"/>
      <c r="F452" s="121"/>
      <c r="G452" s="121"/>
      <c r="H452" s="121"/>
    </row>
    <row r="453">
      <c r="A453" s="121"/>
      <c r="B453" s="121"/>
      <c r="C453" s="121"/>
      <c r="D453" s="121"/>
      <c r="E453" s="121"/>
      <c r="F453" s="121"/>
      <c r="G453" s="121"/>
      <c r="H453" s="121"/>
    </row>
    <row r="454">
      <c r="A454" s="121"/>
      <c r="B454" s="121"/>
      <c r="C454" s="121"/>
      <c r="D454" s="121"/>
      <c r="E454" s="121"/>
      <c r="F454" s="121"/>
      <c r="G454" s="121"/>
      <c r="H454" s="121"/>
    </row>
    <row r="455">
      <c r="A455" s="121"/>
      <c r="B455" s="121"/>
      <c r="C455" s="121"/>
      <c r="D455" s="121"/>
      <c r="E455" s="121"/>
      <c r="F455" s="121"/>
      <c r="G455" s="121"/>
      <c r="H455" s="121"/>
    </row>
    <row r="456">
      <c r="A456" s="121"/>
      <c r="B456" s="121"/>
      <c r="C456" s="121"/>
      <c r="D456" s="121"/>
      <c r="E456" s="121"/>
      <c r="F456" s="121"/>
      <c r="G456" s="121"/>
      <c r="H456" s="121"/>
    </row>
    <row r="457">
      <c r="A457" s="121"/>
      <c r="B457" s="121"/>
      <c r="C457" s="121"/>
      <c r="D457" s="121"/>
      <c r="E457" s="121"/>
      <c r="F457" s="121"/>
      <c r="G457" s="121"/>
      <c r="H457" s="121"/>
    </row>
    <row r="458">
      <c r="A458" s="121"/>
      <c r="B458" s="121"/>
      <c r="C458" s="121"/>
      <c r="D458" s="121"/>
      <c r="E458" s="121"/>
      <c r="F458" s="121"/>
      <c r="G458" s="121"/>
      <c r="H458" s="121"/>
    </row>
    <row r="459">
      <c r="A459" s="121"/>
      <c r="B459" s="121"/>
      <c r="C459" s="121"/>
      <c r="D459" s="121"/>
      <c r="E459" s="121"/>
      <c r="F459" s="121"/>
      <c r="G459" s="121"/>
      <c r="H459" s="121"/>
    </row>
    <row r="460">
      <c r="A460" s="121"/>
      <c r="B460" s="121"/>
      <c r="C460" s="121"/>
      <c r="D460" s="121"/>
      <c r="E460" s="121"/>
      <c r="F460" s="121"/>
      <c r="G460" s="121"/>
      <c r="H460" s="121"/>
    </row>
    <row r="461">
      <c r="A461" s="121"/>
      <c r="B461" s="121"/>
      <c r="C461" s="121"/>
      <c r="D461" s="121"/>
      <c r="E461" s="121"/>
      <c r="F461" s="121"/>
      <c r="G461" s="121"/>
      <c r="H461" s="121"/>
    </row>
    <row r="462">
      <c r="A462" s="121"/>
      <c r="B462" s="121"/>
      <c r="C462" s="121"/>
      <c r="D462" s="121"/>
      <c r="E462" s="121"/>
      <c r="F462" s="121"/>
      <c r="G462" s="121"/>
      <c r="H462" s="121"/>
    </row>
    <row r="463">
      <c r="A463" s="121"/>
      <c r="B463" s="121"/>
      <c r="C463" s="121"/>
      <c r="D463" s="121"/>
      <c r="E463" s="121"/>
      <c r="F463" s="121"/>
      <c r="G463" s="121"/>
      <c r="H463" s="121"/>
    </row>
    <row r="464">
      <c r="A464" s="121"/>
      <c r="B464" s="121"/>
      <c r="C464" s="121"/>
      <c r="D464" s="121"/>
      <c r="E464" s="121"/>
      <c r="F464" s="121"/>
      <c r="G464" s="121"/>
      <c r="H464" s="121"/>
    </row>
    <row r="465">
      <c r="A465" s="121"/>
      <c r="B465" s="121"/>
      <c r="C465" s="121"/>
      <c r="D465" s="121"/>
      <c r="E465" s="121"/>
      <c r="F465" s="121"/>
      <c r="G465" s="121"/>
      <c r="H465" s="121"/>
    </row>
    <row r="466">
      <c r="A466" s="121"/>
      <c r="B466" s="121"/>
      <c r="C466" s="121"/>
      <c r="D466" s="121"/>
      <c r="E466" s="121"/>
      <c r="F466" s="121"/>
      <c r="G466" s="121"/>
      <c r="H466" s="121"/>
    </row>
    <row r="467">
      <c r="A467" s="121"/>
      <c r="B467" s="121"/>
      <c r="C467" s="121"/>
      <c r="D467" s="121"/>
      <c r="E467" s="121"/>
      <c r="F467" s="121"/>
      <c r="G467" s="121"/>
      <c r="H467" s="121"/>
    </row>
    <row r="468">
      <c r="A468" s="121"/>
      <c r="B468" s="121"/>
      <c r="C468" s="121"/>
      <c r="D468" s="121"/>
      <c r="E468" s="121"/>
      <c r="F468" s="121"/>
      <c r="G468" s="121"/>
      <c r="H468" s="121"/>
    </row>
    <row r="469">
      <c r="A469" s="121"/>
      <c r="B469" s="121"/>
      <c r="C469" s="121"/>
      <c r="D469" s="121"/>
      <c r="E469" s="121"/>
      <c r="F469" s="121"/>
      <c r="G469" s="121"/>
      <c r="H469" s="121"/>
    </row>
    <row r="470">
      <c r="A470" s="121"/>
      <c r="B470" s="121"/>
      <c r="C470" s="121"/>
      <c r="D470" s="121"/>
      <c r="E470" s="121"/>
      <c r="F470" s="121"/>
      <c r="G470" s="121"/>
      <c r="H470" s="121"/>
    </row>
    <row r="471">
      <c r="A471" s="121"/>
      <c r="B471" s="121"/>
      <c r="C471" s="121"/>
      <c r="D471" s="121"/>
      <c r="E471" s="121"/>
      <c r="F471" s="121"/>
      <c r="G471" s="121"/>
      <c r="H471" s="121"/>
    </row>
    <row r="472">
      <c r="A472" s="121"/>
      <c r="B472" s="121"/>
      <c r="C472" s="121"/>
      <c r="D472" s="121"/>
      <c r="E472" s="121"/>
      <c r="F472" s="121"/>
      <c r="G472" s="121"/>
      <c r="H472" s="121"/>
    </row>
    <row r="473">
      <c r="A473" s="121"/>
      <c r="B473" s="121"/>
      <c r="C473" s="121"/>
      <c r="D473" s="121"/>
      <c r="E473" s="121"/>
      <c r="F473" s="121"/>
      <c r="G473" s="121"/>
      <c r="H473" s="121"/>
    </row>
    <row r="474">
      <c r="A474" s="121"/>
      <c r="B474" s="121"/>
      <c r="C474" s="121"/>
      <c r="D474" s="121"/>
      <c r="E474" s="121"/>
      <c r="F474" s="121"/>
      <c r="G474" s="121"/>
      <c r="H474" s="121"/>
    </row>
    <row r="475">
      <c r="A475" s="121"/>
      <c r="B475" s="121"/>
      <c r="C475" s="121"/>
      <c r="D475" s="121"/>
      <c r="E475" s="121"/>
      <c r="F475" s="121"/>
      <c r="G475" s="121"/>
      <c r="H475" s="121"/>
    </row>
    <row r="476">
      <c r="A476" s="121"/>
      <c r="B476" s="121"/>
      <c r="C476" s="121"/>
      <c r="D476" s="121"/>
      <c r="E476" s="121"/>
      <c r="F476" s="121"/>
      <c r="G476" s="121"/>
      <c r="H476" s="121"/>
    </row>
    <row r="477">
      <c r="A477" s="121"/>
      <c r="B477" s="121"/>
      <c r="C477" s="121"/>
      <c r="D477" s="121"/>
      <c r="E477" s="121"/>
      <c r="F477" s="121"/>
      <c r="G477" s="121"/>
      <c r="H477" s="121"/>
    </row>
    <row r="478">
      <c r="A478" s="121"/>
      <c r="B478" s="121"/>
      <c r="C478" s="121"/>
      <c r="D478" s="121"/>
      <c r="E478" s="121"/>
      <c r="F478" s="121"/>
      <c r="G478" s="121"/>
      <c r="H478" s="121"/>
    </row>
    <row r="479">
      <c r="A479" s="121"/>
      <c r="B479" s="121"/>
      <c r="C479" s="121"/>
      <c r="D479" s="121"/>
      <c r="E479" s="121"/>
      <c r="F479" s="121"/>
      <c r="G479" s="121"/>
      <c r="H479" s="121"/>
    </row>
    <row r="480">
      <c r="A480" s="121"/>
      <c r="B480" s="121"/>
      <c r="C480" s="121"/>
      <c r="D480" s="121"/>
      <c r="E480" s="121"/>
      <c r="F480" s="121"/>
      <c r="G480" s="121"/>
      <c r="H480" s="121"/>
    </row>
    <row r="481">
      <c r="A481" s="121"/>
      <c r="B481" s="121"/>
      <c r="C481" s="121"/>
      <c r="D481" s="121"/>
      <c r="E481" s="121"/>
      <c r="F481" s="121"/>
      <c r="G481" s="121"/>
      <c r="H481" s="121"/>
    </row>
    <row r="482">
      <c r="A482" s="121"/>
      <c r="B482" s="121"/>
      <c r="C482" s="121"/>
      <c r="D482" s="121"/>
      <c r="E482" s="121"/>
      <c r="F482" s="121"/>
      <c r="G482" s="121"/>
      <c r="H482" s="121"/>
    </row>
    <row r="483">
      <c r="A483" s="121"/>
      <c r="B483" s="121"/>
      <c r="C483" s="121"/>
      <c r="D483" s="121"/>
      <c r="E483" s="121"/>
      <c r="F483" s="121"/>
      <c r="G483" s="121"/>
      <c r="H483" s="121"/>
    </row>
    <row r="484">
      <c r="A484" s="121"/>
      <c r="B484" s="121"/>
      <c r="C484" s="121"/>
      <c r="D484" s="121"/>
      <c r="E484" s="121"/>
      <c r="F484" s="121"/>
      <c r="G484" s="121"/>
      <c r="H484" s="121"/>
    </row>
    <row r="485">
      <c r="A485" s="121"/>
      <c r="B485" s="121"/>
      <c r="C485" s="121"/>
      <c r="D485" s="121"/>
      <c r="E485" s="121"/>
      <c r="F485" s="121"/>
      <c r="G485" s="121"/>
      <c r="H485" s="121"/>
    </row>
    <row r="486">
      <c r="A486" s="121"/>
      <c r="B486" s="121"/>
      <c r="C486" s="121"/>
      <c r="D486" s="121"/>
      <c r="E486" s="121"/>
      <c r="F486" s="121"/>
      <c r="G486" s="121"/>
      <c r="H486" s="121"/>
    </row>
    <row r="487">
      <c r="A487" s="121"/>
      <c r="B487" s="121"/>
      <c r="C487" s="121"/>
      <c r="D487" s="121"/>
      <c r="E487" s="121"/>
      <c r="F487" s="121"/>
      <c r="G487" s="121"/>
      <c r="H487" s="121"/>
    </row>
    <row r="488">
      <c r="A488" s="121"/>
      <c r="B488" s="121"/>
      <c r="C488" s="121"/>
      <c r="D488" s="121"/>
      <c r="E488" s="121"/>
      <c r="F488" s="121"/>
      <c r="G488" s="121"/>
      <c r="H488" s="121"/>
    </row>
    <row r="489">
      <c r="A489" s="121"/>
      <c r="B489" s="121"/>
      <c r="C489" s="121"/>
      <c r="D489" s="121"/>
      <c r="E489" s="121"/>
      <c r="F489" s="121"/>
      <c r="G489" s="121"/>
      <c r="H489" s="121"/>
    </row>
    <row r="490">
      <c r="A490" s="121"/>
      <c r="B490" s="121"/>
      <c r="C490" s="121"/>
      <c r="D490" s="121"/>
      <c r="E490" s="121"/>
      <c r="F490" s="121"/>
      <c r="G490" s="121"/>
      <c r="H490" s="121"/>
    </row>
    <row r="491">
      <c r="A491" s="121"/>
      <c r="B491" s="121"/>
      <c r="C491" s="121"/>
      <c r="D491" s="121"/>
      <c r="E491" s="121"/>
      <c r="F491" s="121"/>
      <c r="G491" s="121"/>
      <c r="H491" s="121"/>
    </row>
    <row r="492">
      <c r="A492" s="121"/>
      <c r="B492" s="121"/>
      <c r="C492" s="121"/>
      <c r="D492" s="121"/>
      <c r="E492" s="121"/>
      <c r="F492" s="121"/>
      <c r="G492" s="121"/>
      <c r="H492" s="121"/>
    </row>
    <row r="493">
      <c r="A493" s="121"/>
      <c r="B493" s="121"/>
      <c r="C493" s="121"/>
      <c r="D493" s="121"/>
      <c r="E493" s="121"/>
      <c r="F493" s="121"/>
      <c r="G493" s="121"/>
      <c r="H493" s="121"/>
    </row>
    <row r="494">
      <c r="A494" s="121"/>
      <c r="B494" s="121"/>
      <c r="C494" s="121"/>
      <c r="D494" s="121"/>
      <c r="E494" s="121"/>
      <c r="F494" s="121"/>
      <c r="G494" s="121"/>
      <c r="H494" s="121"/>
    </row>
    <row r="495">
      <c r="A495" s="121"/>
      <c r="B495" s="121"/>
      <c r="C495" s="121"/>
      <c r="D495" s="121"/>
      <c r="E495" s="121"/>
      <c r="F495" s="121"/>
      <c r="G495" s="121"/>
      <c r="H495" s="121"/>
    </row>
    <row r="496">
      <c r="A496" s="121"/>
      <c r="B496" s="121"/>
      <c r="C496" s="121"/>
      <c r="D496" s="121"/>
      <c r="E496" s="121"/>
      <c r="F496" s="121"/>
      <c r="G496" s="121"/>
      <c r="H496" s="121"/>
    </row>
    <row r="497">
      <c r="A497" s="121"/>
      <c r="B497" s="121"/>
      <c r="C497" s="121"/>
      <c r="D497" s="121"/>
      <c r="E497" s="121"/>
      <c r="F497" s="121"/>
      <c r="G497" s="121"/>
      <c r="H497" s="121"/>
    </row>
    <row r="498">
      <c r="A498" s="121"/>
      <c r="B498" s="121"/>
      <c r="C498" s="121"/>
      <c r="D498" s="121"/>
      <c r="E498" s="121"/>
      <c r="F498" s="121"/>
      <c r="G498" s="121"/>
      <c r="H498" s="121"/>
    </row>
    <row r="499">
      <c r="A499" s="121"/>
      <c r="B499" s="121"/>
      <c r="C499" s="121"/>
      <c r="D499" s="121"/>
      <c r="E499" s="121"/>
      <c r="F499" s="121"/>
      <c r="G499" s="121"/>
      <c r="H499" s="121"/>
    </row>
    <row r="500">
      <c r="A500" s="121"/>
      <c r="B500" s="121"/>
      <c r="C500" s="121"/>
      <c r="D500" s="121"/>
      <c r="E500" s="121"/>
      <c r="F500" s="121"/>
      <c r="G500" s="121"/>
      <c r="H500" s="121"/>
    </row>
    <row r="501">
      <c r="A501" s="121"/>
      <c r="B501" s="121"/>
      <c r="C501" s="121"/>
      <c r="D501" s="121"/>
      <c r="E501" s="121"/>
      <c r="F501" s="121"/>
      <c r="G501" s="121"/>
      <c r="H501" s="121"/>
    </row>
    <row r="502">
      <c r="A502" s="121"/>
      <c r="B502" s="121"/>
      <c r="C502" s="121"/>
      <c r="D502" s="121"/>
      <c r="E502" s="121"/>
      <c r="F502" s="121"/>
      <c r="G502" s="121"/>
      <c r="H502" s="121"/>
    </row>
    <row r="503">
      <c r="A503" s="121"/>
      <c r="B503" s="121"/>
      <c r="C503" s="121"/>
      <c r="D503" s="121"/>
      <c r="E503" s="121"/>
      <c r="F503" s="121"/>
      <c r="G503" s="121"/>
      <c r="H503" s="121"/>
    </row>
    <row r="504">
      <c r="A504" s="121"/>
      <c r="B504" s="121"/>
      <c r="C504" s="121"/>
      <c r="D504" s="121"/>
      <c r="E504" s="121"/>
      <c r="F504" s="121"/>
      <c r="G504" s="121"/>
      <c r="H504" s="121"/>
    </row>
    <row r="505">
      <c r="A505" s="121"/>
      <c r="B505" s="121"/>
      <c r="C505" s="121"/>
      <c r="D505" s="121"/>
      <c r="E505" s="121"/>
      <c r="F505" s="121"/>
      <c r="G505" s="121"/>
      <c r="H505" s="121"/>
    </row>
    <row r="506">
      <c r="A506" s="121"/>
      <c r="B506" s="121"/>
      <c r="C506" s="121"/>
      <c r="D506" s="121"/>
      <c r="E506" s="121"/>
      <c r="F506" s="121"/>
      <c r="G506" s="121"/>
      <c r="H506" s="121"/>
    </row>
    <row r="507">
      <c r="A507" s="121"/>
      <c r="B507" s="121"/>
      <c r="C507" s="121"/>
      <c r="D507" s="121"/>
      <c r="E507" s="121"/>
      <c r="F507" s="121"/>
      <c r="G507" s="121"/>
      <c r="H507" s="121"/>
    </row>
    <row r="508">
      <c r="A508" s="121"/>
      <c r="B508" s="121"/>
      <c r="C508" s="121"/>
      <c r="D508" s="121"/>
      <c r="E508" s="121"/>
      <c r="F508" s="121"/>
      <c r="G508" s="121"/>
      <c r="H508" s="121"/>
    </row>
    <row r="509">
      <c r="A509" s="121"/>
      <c r="B509" s="121"/>
      <c r="C509" s="121"/>
      <c r="D509" s="121"/>
      <c r="E509" s="121"/>
      <c r="F509" s="121"/>
      <c r="G509" s="121"/>
      <c r="H509" s="121"/>
    </row>
    <row r="510">
      <c r="A510" s="121"/>
      <c r="B510" s="121"/>
      <c r="C510" s="121"/>
      <c r="D510" s="121"/>
      <c r="E510" s="121"/>
      <c r="F510" s="121"/>
      <c r="G510" s="121"/>
      <c r="H510" s="121"/>
    </row>
    <row r="511">
      <c r="A511" s="121"/>
      <c r="B511" s="121"/>
      <c r="C511" s="121"/>
      <c r="D511" s="121"/>
      <c r="E511" s="121"/>
      <c r="F511" s="121"/>
      <c r="G511" s="121"/>
      <c r="H511" s="121"/>
    </row>
    <row r="512">
      <c r="A512" s="121"/>
      <c r="B512" s="121"/>
      <c r="C512" s="121"/>
      <c r="D512" s="121"/>
      <c r="E512" s="121"/>
      <c r="F512" s="121"/>
      <c r="G512" s="121"/>
      <c r="H512" s="121"/>
    </row>
    <row r="513">
      <c r="A513" s="121"/>
      <c r="B513" s="121"/>
      <c r="C513" s="121"/>
      <c r="D513" s="121"/>
      <c r="E513" s="121"/>
      <c r="F513" s="121"/>
      <c r="G513" s="121"/>
      <c r="H513" s="121"/>
    </row>
    <row r="514">
      <c r="A514" s="121"/>
      <c r="B514" s="121"/>
      <c r="C514" s="121"/>
      <c r="D514" s="121"/>
      <c r="E514" s="121"/>
      <c r="F514" s="121"/>
      <c r="G514" s="121"/>
      <c r="H514" s="121"/>
    </row>
    <row r="515">
      <c r="A515" s="121"/>
      <c r="B515" s="121"/>
      <c r="C515" s="121"/>
      <c r="D515" s="121"/>
      <c r="E515" s="121"/>
      <c r="F515" s="121"/>
      <c r="G515" s="121"/>
      <c r="H515" s="121"/>
    </row>
    <row r="516">
      <c r="A516" s="121"/>
      <c r="B516" s="121"/>
      <c r="C516" s="121"/>
      <c r="D516" s="121"/>
      <c r="E516" s="121"/>
      <c r="F516" s="121"/>
      <c r="G516" s="121"/>
      <c r="H516" s="121"/>
    </row>
    <row r="517">
      <c r="A517" s="121"/>
      <c r="B517" s="121"/>
      <c r="C517" s="121"/>
      <c r="D517" s="121"/>
      <c r="E517" s="121"/>
      <c r="F517" s="121"/>
      <c r="G517" s="121"/>
      <c r="H517" s="121"/>
    </row>
    <row r="518">
      <c r="A518" s="121"/>
      <c r="B518" s="121"/>
      <c r="C518" s="121"/>
      <c r="D518" s="121"/>
      <c r="E518" s="121"/>
      <c r="F518" s="121"/>
      <c r="G518" s="121"/>
      <c r="H518" s="121"/>
    </row>
    <row r="519">
      <c r="A519" s="121"/>
      <c r="B519" s="121"/>
      <c r="C519" s="121"/>
      <c r="D519" s="121"/>
      <c r="E519" s="121"/>
      <c r="F519" s="121"/>
      <c r="G519" s="121"/>
      <c r="H519" s="121"/>
    </row>
    <row r="520">
      <c r="A520" s="121"/>
      <c r="B520" s="121"/>
      <c r="C520" s="121"/>
      <c r="D520" s="121"/>
      <c r="E520" s="121"/>
      <c r="F520" s="121"/>
      <c r="G520" s="121"/>
      <c r="H520" s="121"/>
    </row>
    <row r="521">
      <c r="A521" s="121"/>
      <c r="B521" s="121"/>
      <c r="C521" s="121"/>
      <c r="D521" s="121"/>
      <c r="E521" s="121"/>
      <c r="F521" s="121"/>
      <c r="G521" s="121"/>
      <c r="H521" s="121"/>
    </row>
    <row r="522">
      <c r="A522" s="121"/>
      <c r="B522" s="121"/>
      <c r="C522" s="121"/>
      <c r="D522" s="121"/>
      <c r="E522" s="121"/>
      <c r="F522" s="121"/>
      <c r="G522" s="121"/>
      <c r="H522" s="121"/>
    </row>
    <row r="523">
      <c r="A523" s="121"/>
      <c r="B523" s="121"/>
      <c r="C523" s="121"/>
      <c r="D523" s="121"/>
      <c r="E523" s="121"/>
      <c r="F523" s="121"/>
      <c r="G523" s="121"/>
      <c r="H523" s="121"/>
    </row>
    <row r="524">
      <c r="A524" s="121"/>
      <c r="B524" s="121"/>
      <c r="C524" s="121"/>
      <c r="D524" s="121"/>
      <c r="E524" s="121"/>
      <c r="F524" s="121"/>
      <c r="G524" s="121"/>
      <c r="H524" s="121"/>
    </row>
    <row r="525">
      <c r="A525" s="121"/>
      <c r="B525" s="121"/>
      <c r="C525" s="121"/>
      <c r="D525" s="121"/>
      <c r="E525" s="121"/>
      <c r="F525" s="121"/>
      <c r="G525" s="121"/>
      <c r="H525" s="121"/>
    </row>
    <row r="526">
      <c r="A526" s="121"/>
      <c r="B526" s="121"/>
      <c r="C526" s="121"/>
      <c r="D526" s="121"/>
      <c r="E526" s="121"/>
      <c r="F526" s="121"/>
      <c r="G526" s="121"/>
      <c r="H526" s="121"/>
    </row>
    <row r="527">
      <c r="A527" s="121"/>
      <c r="B527" s="121"/>
      <c r="C527" s="121"/>
      <c r="D527" s="121"/>
      <c r="E527" s="121"/>
      <c r="F527" s="121"/>
      <c r="G527" s="121"/>
      <c r="H527" s="121"/>
    </row>
    <row r="528">
      <c r="A528" s="121"/>
      <c r="B528" s="121"/>
      <c r="C528" s="121"/>
      <c r="D528" s="121"/>
      <c r="E528" s="121"/>
      <c r="F528" s="121"/>
      <c r="G528" s="121"/>
      <c r="H528" s="121"/>
    </row>
    <row r="529">
      <c r="A529" s="121"/>
      <c r="B529" s="121"/>
      <c r="C529" s="121"/>
      <c r="D529" s="121"/>
      <c r="E529" s="121"/>
      <c r="F529" s="121"/>
      <c r="G529" s="121"/>
      <c r="H529" s="121"/>
    </row>
    <row r="530">
      <c r="A530" s="121"/>
      <c r="B530" s="121"/>
      <c r="C530" s="121"/>
      <c r="D530" s="121"/>
      <c r="E530" s="121"/>
      <c r="F530" s="121"/>
      <c r="G530" s="121"/>
      <c r="H530" s="121"/>
    </row>
    <row r="531">
      <c r="A531" s="121"/>
      <c r="B531" s="121"/>
      <c r="C531" s="121"/>
      <c r="D531" s="121"/>
      <c r="E531" s="121"/>
      <c r="F531" s="121"/>
      <c r="G531" s="121"/>
      <c r="H531" s="121"/>
    </row>
    <row r="532">
      <c r="A532" s="121"/>
      <c r="B532" s="121"/>
      <c r="C532" s="121"/>
      <c r="D532" s="121"/>
      <c r="E532" s="121"/>
      <c r="F532" s="121"/>
      <c r="G532" s="121"/>
      <c r="H532" s="121"/>
    </row>
    <row r="533">
      <c r="A533" s="121"/>
      <c r="B533" s="121"/>
      <c r="C533" s="121"/>
      <c r="D533" s="121"/>
      <c r="E533" s="121"/>
      <c r="F533" s="121"/>
      <c r="G533" s="121"/>
      <c r="H533" s="121"/>
    </row>
    <row r="534">
      <c r="A534" s="121"/>
      <c r="B534" s="121"/>
      <c r="C534" s="121"/>
      <c r="D534" s="121"/>
      <c r="E534" s="121"/>
      <c r="F534" s="121"/>
      <c r="G534" s="121"/>
      <c r="H534" s="121"/>
    </row>
    <row r="535">
      <c r="A535" s="121"/>
      <c r="B535" s="121"/>
      <c r="C535" s="121"/>
      <c r="D535" s="121"/>
      <c r="E535" s="121"/>
      <c r="F535" s="121"/>
      <c r="G535" s="121"/>
      <c r="H535" s="121"/>
    </row>
    <row r="536">
      <c r="A536" s="121"/>
      <c r="B536" s="121"/>
      <c r="C536" s="121"/>
      <c r="D536" s="121"/>
      <c r="E536" s="121"/>
      <c r="F536" s="121"/>
      <c r="G536" s="121"/>
      <c r="H536" s="121"/>
    </row>
    <row r="537">
      <c r="A537" s="121"/>
      <c r="B537" s="121"/>
      <c r="C537" s="121"/>
      <c r="D537" s="121"/>
      <c r="E537" s="121"/>
      <c r="F537" s="121"/>
      <c r="G537" s="121"/>
      <c r="H537" s="121"/>
    </row>
    <row r="538">
      <c r="A538" s="121"/>
      <c r="B538" s="121"/>
      <c r="C538" s="121"/>
      <c r="D538" s="121"/>
      <c r="E538" s="121"/>
      <c r="F538" s="121"/>
      <c r="G538" s="121"/>
      <c r="H538" s="121"/>
    </row>
    <row r="539">
      <c r="A539" s="121"/>
      <c r="B539" s="121"/>
      <c r="C539" s="121"/>
      <c r="D539" s="121"/>
      <c r="E539" s="121"/>
      <c r="F539" s="121"/>
      <c r="G539" s="121"/>
      <c r="H539" s="121"/>
    </row>
    <row r="540">
      <c r="A540" s="121"/>
      <c r="B540" s="121"/>
      <c r="C540" s="121"/>
      <c r="D540" s="121"/>
      <c r="E540" s="121"/>
      <c r="F540" s="121"/>
      <c r="G540" s="121"/>
      <c r="H540" s="121"/>
    </row>
    <row r="541">
      <c r="A541" s="121"/>
      <c r="B541" s="121"/>
      <c r="C541" s="121"/>
      <c r="D541" s="121"/>
      <c r="E541" s="121"/>
      <c r="F541" s="121"/>
      <c r="G541" s="121"/>
      <c r="H541" s="121"/>
    </row>
    <row r="542">
      <c r="A542" s="121"/>
      <c r="B542" s="121"/>
      <c r="C542" s="121"/>
      <c r="D542" s="121"/>
      <c r="E542" s="121"/>
      <c r="F542" s="121"/>
      <c r="G542" s="121"/>
      <c r="H542" s="121"/>
    </row>
    <row r="543">
      <c r="A543" s="121"/>
      <c r="B543" s="121"/>
      <c r="C543" s="121"/>
      <c r="D543" s="121"/>
      <c r="E543" s="121"/>
      <c r="F543" s="121"/>
      <c r="G543" s="121"/>
      <c r="H543" s="121"/>
    </row>
    <row r="544">
      <c r="A544" s="121"/>
      <c r="B544" s="121"/>
      <c r="C544" s="121"/>
      <c r="D544" s="121"/>
      <c r="E544" s="121"/>
      <c r="F544" s="121"/>
      <c r="G544" s="121"/>
      <c r="H544" s="121"/>
    </row>
    <row r="545">
      <c r="A545" s="121"/>
      <c r="B545" s="121"/>
      <c r="C545" s="121"/>
      <c r="D545" s="121"/>
      <c r="E545" s="121"/>
      <c r="F545" s="121"/>
      <c r="G545" s="121"/>
      <c r="H545" s="121"/>
    </row>
    <row r="546">
      <c r="A546" s="121"/>
      <c r="B546" s="121"/>
      <c r="C546" s="121"/>
      <c r="D546" s="121"/>
      <c r="E546" s="121"/>
      <c r="F546" s="121"/>
      <c r="G546" s="121"/>
      <c r="H546" s="121"/>
    </row>
    <row r="547">
      <c r="A547" s="121"/>
      <c r="B547" s="121"/>
      <c r="C547" s="121"/>
      <c r="D547" s="121"/>
      <c r="E547" s="121"/>
      <c r="F547" s="121"/>
      <c r="G547" s="121"/>
      <c r="H547" s="121"/>
    </row>
    <row r="548">
      <c r="A548" s="121"/>
      <c r="B548" s="121"/>
      <c r="C548" s="121"/>
      <c r="D548" s="121"/>
      <c r="E548" s="121"/>
      <c r="F548" s="121"/>
      <c r="G548" s="121"/>
      <c r="H548" s="121"/>
    </row>
    <row r="549">
      <c r="A549" s="121"/>
      <c r="B549" s="121"/>
      <c r="C549" s="121"/>
      <c r="D549" s="121"/>
      <c r="E549" s="121"/>
      <c r="F549" s="121"/>
      <c r="G549" s="121"/>
      <c r="H549" s="121"/>
    </row>
    <row r="550">
      <c r="A550" s="121"/>
      <c r="B550" s="121"/>
      <c r="C550" s="121"/>
      <c r="D550" s="121"/>
      <c r="E550" s="121"/>
      <c r="F550" s="121"/>
      <c r="G550" s="121"/>
      <c r="H550" s="121"/>
    </row>
    <row r="551">
      <c r="A551" s="121"/>
      <c r="B551" s="121"/>
      <c r="C551" s="121"/>
      <c r="D551" s="121"/>
      <c r="E551" s="121"/>
      <c r="F551" s="121"/>
      <c r="G551" s="121"/>
      <c r="H551" s="121"/>
    </row>
    <row r="552">
      <c r="A552" s="121"/>
      <c r="B552" s="121"/>
      <c r="C552" s="121"/>
      <c r="D552" s="121"/>
      <c r="E552" s="121"/>
      <c r="F552" s="121"/>
      <c r="G552" s="121"/>
      <c r="H552" s="121"/>
    </row>
    <row r="553">
      <c r="A553" s="121"/>
      <c r="B553" s="121"/>
      <c r="C553" s="121"/>
      <c r="D553" s="121"/>
      <c r="E553" s="121"/>
      <c r="F553" s="121"/>
      <c r="G553" s="121"/>
      <c r="H553" s="121"/>
    </row>
    <row r="554">
      <c r="A554" s="121"/>
      <c r="B554" s="121"/>
      <c r="C554" s="121"/>
      <c r="D554" s="121"/>
      <c r="E554" s="121"/>
      <c r="F554" s="121"/>
      <c r="G554" s="121"/>
      <c r="H554" s="121"/>
    </row>
    <row r="555">
      <c r="A555" s="121"/>
      <c r="B555" s="121"/>
      <c r="C555" s="121"/>
      <c r="D555" s="121"/>
      <c r="E555" s="121"/>
      <c r="F555" s="121"/>
      <c r="G555" s="121"/>
      <c r="H555" s="121"/>
    </row>
    <row r="556">
      <c r="A556" s="121"/>
      <c r="B556" s="121"/>
      <c r="C556" s="121"/>
      <c r="D556" s="121"/>
      <c r="E556" s="121"/>
      <c r="F556" s="121"/>
      <c r="G556" s="121"/>
      <c r="H556" s="121"/>
    </row>
    <row r="557">
      <c r="A557" s="121"/>
      <c r="B557" s="121"/>
      <c r="C557" s="121"/>
      <c r="D557" s="121"/>
      <c r="E557" s="121"/>
      <c r="F557" s="121"/>
      <c r="G557" s="121"/>
      <c r="H557" s="121"/>
    </row>
    <row r="558">
      <c r="A558" s="121"/>
      <c r="B558" s="121"/>
      <c r="C558" s="121"/>
      <c r="D558" s="121"/>
      <c r="E558" s="121"/>
      <c r="F558" s="121"/>
      <c r="G558" s="121"/>
      <c r="H558" s="121"/>
    </row>
    <row r="559">
      <c r="A559" s="121"/>
      <c r="B559" s="121"/>
      <c r="C559" s="121"/>
      <c r="D559" s="121"/>
      <c r="E559" s="121"/>
      <c r="F559" s="121"/>
      <c r="G559" s="121"/>
      <c r="H559" s="121"/>
    </row>
    <row r="560">
      <c r="A560" s="121"/>
      <c r="B560" s="121"/>
      <c r="C560" s="121"/>
      <c r="D560" s="121"/>
      <c r="E560" s="121"/>
      <c r="F560" s="121"/>
      <c r="G560" s="121"/>
      <c r="H560" s="121"/>
    </row>
    <row r="561">
      <c r="A561" s="121"/>
      <c r="B561" s="121"/>
      <c r="C561" s="121"/>
      <c r="D561" s="121"/>
      <c r="E561" s="121"/>
      <c r="F561" s="121"/>
      <c r="G561" s="121"/>
      <c r="H561" s="121"/>
    </row>
    <row r="562">
      <c r="A562" s="121"/>
      <c r="B562" s="121"/>
      <c r="C562" s="121"/>
      <c r="D562" s="121"/>
      <c r="E562" s="121"/>
      <c r="F562" s="121"/>
      <c r="G562" s="121"/>
      <c r="H562" s="121"/>
    </row>
    <row r="563">
      <c r="A563" s="121"/>
      <c r="B563" s="121"/>
      <c r="C563" s="121"/>
      <c r="D563" s="121"/>
      <c r="E563" s="121"/>
      <c r="F563" s="121"/>
      <c r="G563" s="121"/>
      <c r="H563" s="121"/>
    </row>
    <row r="564">
      <c r="A564" s="121"/>
      <c r="B564" s="121"/>
      <c r="C564" s="121"/>
      <c r="D564" s="121"/>
      <c r="E564" s="121"/>
      <c r="F564" s="121"/>
      <c r="G564" s="121"/>
      <c r="H564" s="121"/>
    </row>
    <row r="565">
      <c r="A565" s="121"/>
      <c r="B565" s="121"/>
      <c r="C565" s="121"/>
      <c r="D565" s="121"/>
      <c r="E565" s="121"/>
      <c r="F565" s="121"/>
      <c r="G565" s="121"/>
      <c r="H565" s="121"/>
    </row>
    <row r="566">
      <c r="A566" s="121"/>
      <c r="B566" s="121"/>
      <c r="C566" s="121"/>
      <c r="D566" s="121"/>
      <c r="E566" s="121"/>
      <c r="F566" s="121"/>
      <c r="G566" s="121"/>
      <c r="H566" s="121"/>
    </row>
    <row r="567">
      <c r="A567" s="121"/>
      <c r="B567" s="121"/>
      <c r="C567" s="121"/>
      <c r="D567" s="121"/>
      <c r="E567" s="121"/>
      <c r="F567" s="121"/>
      <c r="G567" s="121"/>
      <c r="H567" s="121"/>
    </row>
    <row r="568">
      <c r="A568" s="121"/>
      <c r="B568" s="121"/>
      <c r="C568" s="121"/>
      <c r="D568" s="121"/>
      <c r="E568" s="121"/>
      <c r="F568" s="121"/>
      <c r="G568" s="121"/>
      <c r="H568" s="121"/>
    </row>
    <row r="569">
      <c r="A569" s="121"/>
      <c r="B569" s="121"/>
      <c r="C569" s="121"/>
      <c r="D569" s="121"/>
      <c r="E569" s="121"/>
      <c r="F569" s="121"/>
      <c r="G569" s="121"/>
      <c r="H569" s="121"/>
    </row>
    <row r="570">
      <c r="A570" s="121"/>
      <c r="B570" s="121"/>
      <c r="C570" s="121"/>
      <c r="D570" s="121"/>
      <c r="E570" s="121"/>
      <c r="F570" s="121"/>
      <c r="G570" s="121"/>
      <c r="H570" s="121"/>
    </row>
    <row r="571">
      <c r="A571" s="121"/>
      <c r="B571" s="121"/>
      <c r="C571" s="121"/>
      <c r="D571" s="121"/>
      <c r="E571" s="121"/>
      <c r="F571" s="121"/>
      <c r="G571" s="121"/>
      <c r="H571" s="121"/>
    </row>
    <row r="572">
      <c r="A572" s="121"/>
      <c r="B572" s="121"/>
      <c r="C572" s="121"/>
      <c r="D572" s="121"/>
      <c r="E572" s="121"/>
      <c r="F572" s="121"/>
      <c r="G572" s="121"/>
      <c r="H572" s="121"/>
    </row>
    <row r="573">
      <c r="A573" s="121"/>
      <c r="B573" s="121"/>
      <c r="C573" s="121"/>
      <c r="D573" s="121"/>
      <c r="E573" s="121"/>
      <c r="F573" s="121"/>
      <c r="G573" s="121"/>
      <c r="H573" s="121"/>
    </row>
    <row r="574">
      <c r="A574" s="121"/>
      <c r="B574" s="121"/>
      <c r="C574" s="121"/>
      <c r="D574" s="121"/>
      <c r="E574" s="121"/>
      <c r="F574" s="121"/>
      <c r="G574" s="121"/>
      <c r="H574" s="121"/>
    </row>
    <row r="575">
      <c r="A575" s="121"/>
      <c r="B575" s="121"/>
      <c r="C575" s="121"/>
      <c r="D575" s="121"/>
      <c r="E575" s="121"/>
      <c r="F575" s="121"/>
      <c r="G575" s="121"/>
      <c r="H575" s="121"/>
    </row>
    <row r="576">
      <c r="A576" s="121"/>
      <c r="B576" s="121"/>
      <c r="C576" s="121"/>
      <c r="D576" s="121"/>
      <c r="E576" s="121"/>
      <c r="F576" s="121"/>
      <c r="G576" s="121"/>
      <c r="H576" s="121"/>
    </row>
    <row r="577">
      <c r="A577" s="121"/>
      <c r="B577" s="121"/>
      <c r="C577" s="121"/>
      <c r="D577" s="121"/>
      <c r="E577" s="121"/>
      <c r="F577" s="121"/>
      <c r="G577" s="121"/>
      <c r="H577" s="121"/>
    </row>
    <row r="578">
      <c r="A578" s="121"/>
      <c r="B578" s="121"/>
      <c r="C578" s="121"/>
      <c r="D578" s="121"/>
      <c r="E578" s="121"/>
      <c r="F578" s="121"/>
      <c r="G578" s="121"/>
      <c r="H578" s="121"/>
    </row>
    <row r="579">
      <c r="A579" s="121"/>
      <c r="B579" s="121"/>
      <c r="C579" s="121"/>
      <c r="D579" s="121"/>
      <c r="E579" s="121"/>
      <c r="F579" s="121"/>
      <c r="G579" s="121"/>
      <c r="H579" s="121"/>
    </row>
    <row r="580">
      <c r="A580" s="121"/>
      <c r="B580" s="121"/>
      <c r="C580" s="121"/>
      <c r="D580" s="121"/>
      <c r="E580" s="121"/>
      <c r="F580" s="121"/>
      <c r="G580" s="121"/>
      <c r="H580" s="121"/>
    </row>
    <row r="581">
      <c r="A581" s="121"/>
      <c r="B581" s="121"/>
      <c r="C581" s="121"/>
      <c r="D581" s="121"/>
      <c r="E581" s="121"/>
      <c r="F581" s="121"/>
      <c r="G581" s="121"/>
      <c r="H581" s="121"/>
    </row>
    <row r="582">
      <c r="A582" s="121"/>
      <c r="B582" s="121"/>
      <c r="C582" s="121"/>
      <c r="D582" s="121"/>
      <c r="E582" s="121"/>
      <c r="F582" s="121"/>
      <c r="G582" s="121"/>
      <c r="H582" s="121"/>
    </row>
    <row r="583">
      <c r="A583" s="121"/>
      <c r="B583" s="121"/>
      <c r="C583" s="121"/>
      <c r="D583" s="121"/>
      <c r="E583" s="121"/>
      <c r="F583" s="121"/>
      <c r="G583" s="121"/>
      <c r="H583" s="121"/>
    </row>
    <row r="584">
      <c r="A584" s="121"/>
      <c r="B584" s="121"/>
      <c r="C584" s="121"/>
      <c r="D584" s="121"/>
      <c r="E584" s="121"/>
      <c r="F584" s="121"/>
      <c r="G584" s="121"/>
      <c r="H584" s="121"/>
    </row>
    <row r="585">
      <c r="A585" s="121"/>
      <c r="B585" s="121"/>
      <c r="C585" s="121"/>
      <c r="D585" s="121"/>
      <c r="E585" s="121"/>
      <c r="F585" s="121"/>
      <c r="G585" s="121"/>
      <c r="H585" s="121"/>
    </row>
    <row r="586">
      <c r="A586" s="121"/>
      <c r="B586" s="121"/>
      <c r="C586" s="121"/>
      <c r="D586" s="121"/>
      <c r="E586" s="121"/>
      <c r="F586" s="121"/>
      <c r="G586" s="121"/>
      <c r="H586" s="121"/>
    </row>
    <row r="587">
      <c r="A587" s="121"/>
      <c r="B587" s="121"/>
      <c r="C587" s="121"/>
      <c r="D587" s="121"/>
      <c r="E587" s="121"/>
      <c r="F587" s="121"/>
      <c r="G587" s="121"/>
      <c r="H587" s="121"/>
    </row>
    <row r="588">
      <c r="A588" s="121"/>
      <c r="B588" s="121"/>
      <c r="C588" s="121"/>
      <c r="D588" s="121"/>
      <c r="E588" s="121"/>
      <c r="F588" s="121"/>
      <c r="G588" s="121"/>
      <c r="H588" s="121"/>
    </row>
    <row r="589">
      <c r="A589" s="121"/>
      <c r="B589" s="121"/>
      <c r="C589" s="121"/>
      <c r="D589" s="121"/>
      <c r="E589" s="121"/>
      <c r="F589" s="121"/>
      <c r="G589" s="121"/>
      <c r="H589" s="121"/>
    </row>
    <row r="590">
      <c r="A590" s="121"/>
      <c r="B590" s="121"/>
      <c r="C590" s="121"/>
      <c r="D590" s="121"/>
      <c r="E590" s="121"/>
      <c r="F590" s="121"/>
      <c r="G590" s="121"/>
      <c r="H590" s="121"/>
    </row>
    <row r="591">
      <c r="A591" s="121"/>
      <c r="B591" s="121"/>
      <c r="C591" s="121"/>
      <c r="D591" s="121"/>
      <c r="E591" s="121"/>
      <c r="F591" s="121"/>
      <c r="G591" s="121"/>
      <c r="H591" s="121"/>
    </row>
    <row r="592">
      <c r="A592" s="121"/>
      <c r="B592" s="121"/>
      <c r="C592" s="121"/>
      <c r="D592" s="121"/>
      <c r="E592" s="121"/>
      <c r="F592" s="121"/>
      <c r="G592" s="121"/>
      <c r="H592" s="121"/>
    </row>
    <row r="593">
      <c r="A593" s="121"/>
      <c r="B593" s="121"/>
      <c r="C593" s="121"/>
      <c r="D593" s="121"/>
      <c r="E593" s="121"/>
      <c r="F593" s="121"/>
      <c r="G593" s="121"/>
      <c r="H593" s="121"/>
    </row>
    <row r="594">
      <c r="A594" s="121"/>
      <c r="B594" s="121"/>
      <c r="C594" s="121"/>
      <c r="D594" s="121"/>
      <c r="E594" s="121"/>
      <c r="F594" s="121"/>
      <c r="G594" s="121"/>
      <c r="H594" s="121"/>
    </row>
    <row r="595">
      <c r="A595" s="121"/>
      <c r="B595" s="121"/>
      <c r="C595" s="121"/>
      <c r="D595" s="121"/>
      <c r="E595" s="121"/>
      <c r="F595" s="121"/>
      <c r="G595" s="121"/>
      <c r="H595" s="121"/>
    </row>
    <row r="596">
      <c r="A596" s="121"/>
      <c r="B596" s="121"/>
      <c r="C596" s="121"/>
      <c r="D596" s="121"/>
      <c r="E596" s="121"/>
      <c r="F596" s="121"/>
      <c r="G596" s="121"/>
      <c r="H596" s="121"/>
    </row>
    <row r="597">
      <c r="A597" s="121"/>
      <c r="B597" s="121"/>
      <c r="C597" s="121"/>
      <c r="D597" s="121"/>
      <c r="E597" s="121"/>
      <c r="F597" s="121"/>
      <c r="G597" s="121"/>
      <c r="H597" s="121"/>
    </row>
    <row r="598">
      <c r="A598" s="121"/>
      <c r="B598" s="121"/>
      <c r="C598" s="121"/>
      <c r="D598" s="121"/>
      <c r="E598" s="121"/>
      <c r="F598" s="121"/>
      <c r="G598" s="121"/>
      <c r="H598" s="121"/>
    </row>
    <row r="599">
      <c r="A599" s="121"/>
      <c r="B599" s="121"/>
      <c r="C599" s="121"/>
      <c r="D599" s="121"/>
      <c r="E599" s="121"/>
      <c r="F599" s="121"/>
      <c r="G599" s="121"/>
      <c r="H599" s="121"/>
    </row>
    <row r="600">
      <c r="A600" s="121"/>
      <c r="B600" s="121"/>
      <c r="C600" s="121"/>
      <c r="D600" s="121"/>
      <c r="E600" s="121"/>
      <c r="F600" s="121"/>
      <c r="G600" s="121"/>
      <c r="H600" s="121"/>
    </row>
    <row r="601">
      <c r="A601" s="121"/>
      <c r="B601" s="121"/>
      <c r="C601" s="121"/>
      <c r="D601" s="121"/>
      <c r="E601" s="121"/>
      <c r="F601" s="121"/>
      <c r="G601" s="121"/>
      <c r="H601" s="121"/>
    </row>
    <row r="602">
      <c r="A602" s="121"/>
      <c r="B602" s="121"/>
      <c r="C602" s="121"/>
      <c r="D602" s="121"/>
      <c r="E602" s="121"/>
      <c r="F602" s="121"/>
      <c r="G602" s="121"/>
      <c r="H602" s="121"/>
    </row>
    <row r="603">
      <c r="A603" s="121"/>
      <c r="B603" s="121"/>
      <c r="C603" s="121"/>
      <c r="D603" s="121"/>
      <c r="E603" s="121"/>
      <c r="F603" s="121"/>
      <c r="G603" s="121"/>
      <c r="H603" s="121"/>
    </row>
    <row r="604">
      <c r="A604" s="121"/>
      <c r="B604" s="121"/>
      <c r="C604" s="121"/>
      <c r="D604" s="121"/>
      <c r="E604" s="121"/>
      <c r="F604" s="121"/>
      <c r="G604" s="121"/>
      <c r="H604" s="121"/>
    </row>
    <row r="605">
      <c r="A605" s="121"/>
      <c r="B605" s="121"/>
      <c r="C605" s="121"/>
      <c r="D605" s="121"/>
      <c r="E605" s="121"/>
      <c r="F605" s="121"/>
      <c r="G605" s="121"/>
      <c r="H605" s="121"/>
    </row>
    <row r="606">
      <c r="A606" s="121"/>
      <c r="B606" s="121"/>
      <c r="C606" s="121"/>
      <c r="D606" s="121"/>
      <c r="E606" s="121"/>
      <c r="F606" s="121"/>
      <c r="G606" s="121"/>
      <c r="H606" s="121"/>
    </row>
    <row r="607">
      <c r="A607" s="121"/>
      <c r="B607" s="121"/>
      <c r="C607" s="121"/>
      <c r="D607" s="121"/>
      <c r="E607" s="121"/>
      <c r="F607" s="121"/>
      <c r="G607" s="121"/>
      <c r="H607" s="121"/>
    </row>
    <row r="608">
      <c r="A608" s="121"/>
      <c r="B608" s="121"/>
      <c r="C608" s="121"/>
      <c r="D608" s="121"/>
      <c r="E608" s="121"/>
      <c r="F608" s="121"/>
      <c r="G608" s="121"/>
      <c r="H608" s="121"/>
    </row>
    <row r="609">
      <c r="A609" s="121"/>
      <c r="B609" s="121"/>
      <c r="C609" s="121"/>
      <c r="D609" s="121"/>
      <c r="E609" s="121"/>
      <c r="F609" s="121"/>
      <c r="G609" s="121"/>
      <c r="H609" s="121"/>
    </row>
    <row r="610">
      <c r="A610" s="121"/>
      <c r="B610" s="121"/>
      <c r="C610" s="121"/>
      <c r="D610" s="121"/>
      <c r="E610" s="121"/>
      <c r="F610" s="121"/>
      <c r="G610" s="121"/>
      <c r="H610" s="121"/>
    </row>
    <row r="611">
      <c r="A611" s="121"/>
      <c r="B611" s="121"/>
      <c r="C611" s="121"/>
      <c r="D611" s="121"/>
      <c r="E611" s="121"/>
      <c r="F611" s="121"/>
      <c r="G611" s="121"/>
      <c r="H611" s="121"/>
    </row>
    <row r="612">
      <c r="A612" s="121"/>
      <c r="B612" s="121"/>
      <c r="C612" s="121"/>
      <c r="D612" s="121"/>
      <c r="E612" s="121"/>
      <c r="F612" s="121"/>
      <c r="G612" s="121"/>
      <c r="H612" s="121"/>
    </row>
    <row r="613">
      <c r="A613" s="121"/>
      <c r="B613" s="121"/>
      <c r="C613" s="121"/>
      <c r="D613" s="121"/>
      <c r="E613" s="121"/>
      <c r="F613" s="121"/>
      <c r="G613" s="121"/>
      <c r="H613" s="121"/>
    </row>
    <row r="614">
      <c r="A614" s="121"/>
      <c r="B614" s="121"/>
      <c r="C614" s="121"/>
      <c r="D614" s="121"/>
      <c r="E614" s="121"/>
      <c r="F614" s="121"/>
      <c r="G614" s="121"/>
      <c r="H614" s="121"/>
    </row>
    <row r="615">
      <c r="A615" s="121"/>
      <c r="B615" s="121"/>
      <c r="C615" s="121"/>
      <c r="D615" s="121"/>
      <c r="E615" s="121"/>
      <c r="F615" s="121"/>
      <c r="G615" s="121"/>
      <c r="H615" s="121"/>
    </row>
    <row r="616">
      <c r="A616" s="121"/>
      <c r="B616" s="121"/>
      <c r="C616" s="121"/>
      <c r="D616" s="121"/>
      <c r="E616" s="121"/>
      <c r="F616" s="121"/>
      <c r="G616" s="121"/>
      <c r="H616" s="121"/>
    </row>
    <row r="617">
      <c r="A617" s="121"/>
      <c r="B617" s="121"/>
      <c r="C617" s="121"/>
      <c r="D617" s="121"/>
      <c r="E617" s="121"/>
      <c r="F617" s="121"/>
      <c r="G617" s="121"/>
      <c r="H617" s="121"/>
    </row>
    <row r="618">
      <c r="A618" s="121"/>
      <c r="B618" s="121"/>
      <c r="C618" s="121"/>
      <c r="D618" s="121"/>
      <c r="E618" s="121"/>
      <c r="F618" s="121"/>
      <c r="G618" s="121"/>
      <c r="H618" s="121"/>
    </row>
    <row r="619">
      <c r="A619" s="121"/>
      <c r="B619" s="121"/>
      <c r="C619" s="121"/>
      <c r="D619" s="121"/>
      <c r="E619" s="121"/>
      <c r="F619" s="121"/>
      <c r="G619" s="121"/>
      <c r="H619" s="121"/>
    </row>
    <row r="620">
      <c r="A620" s="121"/>
      <c r="B620" s="121"/>
      <c r="C620" s="121"/>
      <c r="D620" s="121"/>
      <c r="E620" s="121"/>
      <c r="F620" s="121"/>
      <c r="G620" s="121"/>
      <c r="H620" s="121"/>
    </row>
    <row r="621">
      <c r="A621" s="121"/>
      <c r="B621" s="121"/>
      <c r="C621" s="121"/>
      <c r="D621" s="121"/>
      <c r="E621" s="121"/>
      <c r="F621" s="121"/>
      <c r="G621" s="121"/>
      <c r="H621" s="121"/>
    </row>
    <row r="622">
      <c r="A622" s="121"/>
      <c r="B622" s="121"/>
      <c r="C622" s="121"/>
      <c r="D622" s="121"/>
      <c r="E622" s="121"/>
      <c r="F622" s="121"/>
      <c r="G622" s="121"/>
      <c r="H622" s="121"/>
    </row>
    <row r="623">
      <c r="A623" s="121"/>
      <c r="B623" s="121"/>
      <c r="C623" s="121"/>
      <c r="D623" s="121"/>
      <c r="E623" s="121"/>
      <c r="F623" s="121"/>
      <c r="G623" s="121"/>
      <c r="H623" s="121"/>
    </row>
    <row r="624">
      <c r="A624" s="121"/>
      <c r="B624" s="121"/>
      <c r="C624" s="121"/>
      <c r="D624" s="121"/>
      <c r="E624" s="121"/>
      <c r="F624" s="121"/>
      <c r="G624" s="121"/>
      <c r="H624" s="121"/>
    </row>
    <row r="625">
      <c r="A625" s="121"/>
      <c r="B625" s="121"/>
      <c r="C625" s="121"/>
      <c r="D625" s="121"/>
      <c r="E625" s="121"/>
      <c r="F625" s="121"/>
      <c r="G625" s="121"/>
      <c r="H625" s="121"/>
    </row>
    <row r="626">
      <c r="A626" s="121"/>
      <c r="B626" s="121"/>
      <c r="C626" s="121"/>
      <c r="D626" s="121"/>
      <c r="E626" s="121"/>
      <c r="F626" s="121"/>
      <c r="G626" s="121"/>
      <c r="H626" s="121"/>
    </row>
    <row r="627">
      <c r="A627" s="121"/>
      <c r="B627" s="121"/>
      <c r="C627" s="121"/>
      <c r="D627" s="121"/>
      <c r="E627" s="121"/>
      <c r="F627" s="121"/>
      <c r="G627" s="121"/>
      <c r="H627" s="121"/>
    </row>
    <row r="628">
      <c r="A628" s="121"/>
      <c r="B628" s="121"/>
      <c r="C628" s="121"/>
      <c r="D628" s="121"/>
      <c r="E628" s="121"/>
      <c r="F628" s="121"/>
      <c r="G628" s="121"/>
      <c r="H628" s="121"/>
    </row>
    <row r="629">
      <c r="A629" s="121"/>
      <c r="B629" s="121"/>
      <c r="C629" s="121"/>
      <c r="D629" s="121"/>
      <c r="E629" s="121"/>
      <c r="F629" s="121"/>
      <c r="G629" s="121"/>
      <c r="H629" s="121"/>
    </row>
    <row r="630">
      <c r="A630" s="121"/>
      <c r="B630" s="121"/>
      <c r="C630" s="121"/>
      <c r="D630" s="121"/>
      <c r="E630" s="121"/>
      <c r="F630" s="121"/>
      <c r="G630" s="121"/>
      <c r="H630" s="121"/>
    </row>
    <row r="631">
      <c r="A631" s="121"/>
      <c r="B631" s="121"/>
      <c r="C631" s="121"/>
      <c r="D631" s="121"/>
      <c r="E631" s="121"/>
      <c r="F631" s="121"/>
      <c r="G631" s="121"/>
      <c r="H631" s="121"/>
    </row>
    <row r="632">
      <c r="A632" s="121"/>
      <c r="B632" s="121"/>
      <c r="C632" s="121"/>
      <c r="D632" s="121"/>
      <c r="E632" s="121"/>
      <c r="F632" s="121"/>
      <c r="G632" s="121"/>
      <c r="H632" s="121"/>
    </row>
    <row r="633">
      <c r="A633" s="121"/>
      <c r="B633" s="121"/>
      <c r="C633" s="121"/>
      <c r="D633" s="121"/>
      <c r="E633" s="121"/>
      <c r="F633" s="121"/>
      <c r="G633" s="121"/>
      <c r="H633" s="121"/>
    </row>
    <row r="634">
      <c r="A634" s="121"/>
      <c r="B634" s="121"/>
      <c r="C634" s="121"/>
      <c r="D634" s="121"/>
      <c r="E634" s="121"/>
      <c r="F634" s="121"/>
      <c r="G634" s="121"/>
      <c r="H634" s="121"/>
    </row>
    <row r="635">
      <c r="A635" s="121"/>
      <c r="B635" s="121"/>
      <c r="C635" s="121"/>
      <c r="D635" s="121"/>
      <c r="E635" s="121"/>
      <c r="F635" s="121"/>
      <c r="G635" s="121"/>
      <c r="H635" s="121"/>
    </row>
    <row r="636">
      <c r="A636" s="121"/>
      <c r="B636" s="121"/>
      <c r="C636" s="121"/>
      <c r="D636" s="121"/>
      <c r="E636" s="121"/>
      <c r="F636" s="121"/>
      <c r="G636" s="121"/>
      <c r="H636" s="121"/>
    </row>
    <row r="637">
      <c r="A637" s="121"/>
      <c r="B637" s="121"/>
      <c r="C637" s="121"/>
      <c r="D637" s="121"/>
      <c r="E637" s="121"/>
      <c r="F637" s="121"/>
      <c r="G637" s="121"/>
      <c r="H637" s="121"/>
    </row>
    <row r="638">
      <c r="A638" s="121"/>
      <c r="B638" s="121"/>
      <c r="C638" s="121"/>
      <c r="D638" s="121"/>
      <c r="E638" s="121"/>
      <c r="F638" s="121"/>
      <c r="G638" s="121"/>
      <c r="H638" s="121"/>
    </row>
    <row r="639">
      <c r="A639" s="121"/>
      <c r="B639" s="121"/>
      <c r="C639" s="121"/>
      <c r="D639" s="121"/>
      <c r="E639" s="121"/>
      <c r="F639" s="121"/>
      <c r="G639" s="121"/>
      <c r="H639" s="121"/>
    </row>
    <row r="640">
      <c r="A640" s="121"/>
      <c r="B640" s="121"/>
      <c r="C640" s="121"/>
      <c r="D640" s="121"/>
      <c r="E640" s="121"/>
      <c r="F640" s="121"/>
      <c r="G640" s="121"/>
      <c r="H640" s="121"/>
    </row>
    <row r="641">
      <c r="A641" s="121"/>
      <c r="B641" s="121"/>
      <c r="C641" s="121"/>
      <c r="D641" s="121"/>
      <c r="E641" s="121"/>
      <c r="F641" s="121"/>
      <c r="G641" s="121"/>
      <c r="H641" s="121"/>
    </row>
    <row r="642">
      <c r="A642" s="121"/>
      <c r="B642" s="121"/>
      <c r="C642" s="121"/>
      <c r="D642" s="121"/>
      <c r="E642" s="121"/>
      <c r="F642" s="121"/>
      <c r="G642" s="121"/>
      <c r="H642" s="121"/>
    </row>
    <row r="643">
      <c r="A643" s="121"/>
      <c r="B643" s="121"/>
      <c r="C643" s="121"/>
      <c r="D643" s="121"/>
      <c r="E643" s="121"/>
      <c r="F643" s="121"/>
      <c r="G643" s="121"/>
      <c r="H643" s="121"/>
    </row>
    <row r="644">
      <c r="A644" s="121"/>
      <c r="B644" s="121"/>
      <c r="C644" s="121"/>
      <c r="D644" s="121"/>
      <c r="E644" s="121"/>
      <c r="F644" s="121"/>
      <c r="G644" s="121"/>
      <c r="H644" s="121"/>
    </row>
    <row r="645">
      <c r="A645" s="121"/>
      <c r="B645" s="121"/>
      <c r="C645" s="121"/>
      <c r="D645" s="121"/>
      <c r="E645" s="121"/>
      <c r="F645" s="121"/>
      <c r="G645" s="121"/>
      <c r="H645" s="121"/>
    </row>
    <row r="646">
      <c r="A646" s="121"/>
      <c r="B646" s="121"/>
      <c r="C646" s="121"/>
      <c r="D646" s="121"/>
      <c r="E646" s="121"/>
      <c r="F646" s="121"/>
      <c r="G646" s="121"/>
      <c r="H646" s="121"/>
    </row>
    <row r="647">
      <c r="A647" s="121"/>
      <c r="B647" s="121"/>
      <c r="C647" s="121"/>
      <c r="D647" s="121"/>
      <c r="E647" s="121"/>
      <c r="F647" s="121"/>
      <c r="G647" s="121"/>
      <c r="H647" s="121"/>
    </row>
    <row r="648">
      <c r="A648" s="121"/>
      <c r="B648" s="121"/>
      <c r="C648" s="121"/>
      <c r="D648" s="121"/>
      <c r="E648" s="121"/>
      <c r="F648" s="121"/>
      <c r="G648" s="121"/>
      <c r="H648" s="121"/>
    </row>
    <row r="649">
      <c r="A649" s="121"/>
      <c r="B649" s="121"/>
      <c r="C649" s="121"/>
      <c r="D649" s="121"/>
      <c r="E649" s="121"/>
      <c r="F649" s="121"/>
      <c r="G649" s="121"/>
      <c r="H649" s="121"/>
    </row>
    <row r="650">
      <c r="A650" s="121"/>
      <c r="B650" s="121"/>
      <c r="C650" s="121"/>
      <c r="D650" s="121"/>
      <c r="E650" s="121"/>
      <c r="F650" s="121"/>
      <c r="G650" s="121"/>
      <c r="H650" s="121"/>
    </row>
    <row r="651">
      <c r="A651" s="121"/>
      <c r="B651" s="121"/>
      <c r="C651" s="121"/>
      <c r="D651" s="121"/>
      <c r="E651" s="121"/>
      <c r="F651" s="121"/>
      <c r="G651" s="121"/>
      <c r="H651" s="121"/>
    </row>
    <row r="652">
      <c r="A652" s="121"/>
      <c r="B652" s="121"/>
      <c r="C652" s="121"/>
      <c r="D652" s="121"/>
      <c r="E652" s="121"/>
      <c r="F652" s="121"/>
      <c r="G652" s="121"/>
      <c r="H652" s="121"/>
    </row>
    <row r="653">
      <c r="A653" s="121"/>
      <c r="B653" s="121"/>
      <c r="C653" s="121"/>
      <c r="D653" s="121"/>
      <c r="E653" s="121"/>
      <c r="F653" s="121"/>
      <c r="G653" s="121"/>
      <c r="H653" s="121"/>
    </row>
    <row r="654">
      <c r="A654" s="121"/>
      <c r="B654" s="121"/>
      <c r="C654" s="121"/>
      <c r="D654" s="121"/>
      <c r="E654" s="121"/>
      <c r="F654" s="121"/>
      <c r="G654" s="121"/>
      <c r="H654" s="121"/>
    </row>
    <row r="655">
      <c r="A655" s="121"/>
      <c r="B655" s="121"/>
      <c r="C655" s="121"/>
      <c r="D655" s="121"/>
      <c r="E655" s="121"/>
      <c r="F655" s="121"/>
      <c r="G655" s="121"/>
      <c r="H655" s="121"/>
    </row>
    <row r="656">
      <c r="A656" s="121"/>
      <c r="B656" s="121"/>
      <c r="C656" s="121"/>
      <c r="D656" s="121"/>
      <c r="E656" s="121"/>
      <c r="F656" s="121"/>
      <c r="G656" s="121"/>
      <c r="H656" s="121"/>
    </row>
    <row r="657">
      <c r="A657" s="121"/>
      <c r="B657" s="121"/>
      <c r="C657" s="121"/>
      <c r="D657" s="121"/>
      <c r="E657" s="121"/>
      <c r="F657" s="121"/>
      <c r="G657" s="121"/>
      <c r="H657" s="121"/>
    </row>
    <row r="658">
      <c r="A658" s="121"/>
      <c r="B658" s="121"/>
      <c r="C658" s="121"/>
      <c r="D658" s="121"/>
      <c r="E658" s="121"/>
      <c r="F658" s="121"/>
      <c r="G658" s="121"/>
      <c r="H658" s="121"/>
    </row>
    <row r="659">
      <c r="A659" s="121"/>
      <c r="B659" s="121"/>
      <c r="C659" s="121"/>
      <c r="D659" s="121"/>
      <c r="E659" s="121"/>
      <c r="F659" s="121"/>
      <c r="G659" s="121"/>
      <c r="H659" s="121"/>
    </row>
    <row r="660">
      <c r="A660" s="121"/>
      <c r="B660" s="121"/>
      <c r="C660" s="121"/>
      <c r="D660" s="121"/>
      <c r="E660" s="121"/>
      <c r="F660" s="121"/>
      <c r="G660" s="121"/>
      <c r="H660" s="121"/>
    </row>
    <row r="661">
      <c r="A661" s="121"/>
      <c r="B661" s="121"/>
      <c r="C661" s="121"/>
      <c r="D661" s="121"/>
      <c r="E661" s="121"/>
      <c r="F661" s="121"/>
      <c r="G661" s="121"/>
      <c r="H661" s="121"/>
    </row>
    <row r="662">
      <c r="A662" s="121"/>
      <c r="B662" s="121"/>
      <c r="C662" s="121"/>
      <c r="D662" s="121"/>
      <c r="E662" s="121"/>
      <c r="F662" s="121"/>
      <c r="G662" s="121"/>
      <c r="H662" s="121"/>
    </row>
    <row r="663">
      <c r="A663" s="121"/>
      <c r="B663" s="121"/>
      <c r="C663" s="121"/>
      <c r="D663" s="121"/>
      <c r="E663" s="121"/>
      <c r="F663" s="121"/>
      <c r="G663" s="121"/>
      <c r="H663" s="121"/>
    </row>
    <row r="664">
      <c r="A664" s="121"/>
      <c r="B664" s="121"/>
      <c r="C664" s="121"/>
      <c r="D664" s="121"/>
      <c r="E664" s="121"/>
      <c r="F664" s="121"/>
      <c r="G664" s="121"/>
      <c r="H664" s="121"/>
    </row>
    <row r="665">
      <c r="A665" s="121"/>
      <c r="B665" s="121"/>
      <c r="C665" s="121"/>
      <c r="D665" s="121"/>
      <c r="E665" s="121"/>
      <c r="F665" s="121"/>
      <c r="G665" s="121"/>
      <c r="H665" s="121"/>
    </row>
    <row r="666">
      <c r="A666" s="121"/>
      <c r="B666" s="121"/>
      <c r="C666" s="121"/>
      <c r="D666" s="121"/>
      <c r="E666" s="121"/>
      <c r="F666" s="121"/>
      <c r="G666" s="121"/>
      <c r="H666" s="121"/>
    </row>
    <row r="667">
      <c r="A667" s="121"/>
      <c r="B667" s="121"/>
      <c r="C667" s="121"/>
      <c r="D667" s="121"/>
      <c r="E667" s="121"/>
      <c r="F667" s="121"/>
      <c r="G667" s="121"/>
      <c r="H667" s="121"/>
    </row>
    <row r="668">
      <c r="A668" s="121"/>
      <c r="B668" s="121"/>
      <c r="C668" s="121"/>
      <c r="D668" s="121"/>
      <c r="E668" s="121"/>
      <c r="F668" s="121"/>
      <c r="G668" s="121"/>
      <c r="H668" s="121"/>
    </row>
    <row r="669">
      <c r="A669" s="121"/>
      <c r="B669" s="121"/>
      <c r="C669" s="121"/>
      <c r="D669" s="121"/>
      <c r="E669" s="121"/>
      <c r="F669" s="121"/>
      <c r="G669" s="121"/>
      <c r="H669" s="121"/>
    </row>
    <row r="670">
      <c r="A670" s="121"/>
      <c r="B670" s="121"/>
      <c r="C670" s="121"/>
      <c r="D670" s="121"/>
      <c r="E670" s="121"/>
      <c r="F670" s="121"/>
      <c r="G670" s="121"/>
      <c r="H670" s="121"/>
    </row>
    <row r="671">
      <c r="A671" s="121"/>
      <c r="B671" s="121"/>
      <c r="C671" s="121"/>
      <c r="D671" s="121"/>
      <c r="E671" s="121"/>
      <c r="F671" s="121"/>
      <c r="G671" s="121"/>
      <c r="H671" s="121"/>
    </row>
    <row r="672">
      <c r="A672" s="121"/>
      <c r="B672" s="121"/>
      <c r="C672" s="121"/>
      <c r="D672" s="121"/>
      <c r="E672" s="121"/>
      <c r="F672" s="121"/>
      <c r="G672" s="121"/>
      <c r="H672" s="121"/>
    </row>
    <row r="673">
      <c r="A673" s="121"/>
      <c r="B673" s="121"/>
      <c r="C673" s="121"/>
      <c r="D673" s="121"/>
      <c r="E673" s="121"/>
      <c r="F673" s="121"/>
      <c r="G673" s="121"/>
      <c r="H673" s="121"/>
    </row>
    <row r="674">
      <c r="A674" s="121"/>
      <c r="B674" s="121"/>
      <c r="C674" s="121"/>
      <c r="D674" s="121"/>
      <c r="E674" s="121"/>
      <c r="F674" s="121"/>
      <c r="G674" s="121"/>
      <c r="H674" s="121"/>
    </row>
    <row r="675">
      <c r="A675" s="121"/>
      <c r="B675" s="121"/>
      <c r="C675" s="121"/>
      <c r="D675" s="121"/>
      <c r="E675" s="121"/>
      <c r="F675" s="121"/>
      <c r="G675" s="121"/>
      <c r="H675" s="121"/>
    </row>
    <row r="676">
      <c r="A676" s="121"/>
      <c r="B676" s="121"/>
      <c r="C676" s="121"/>
      <c r="D676" s="121"/>
      <c r="E676" s="121"/>
      <c r="F676" s="121"/>
      <c r="G676" s="121"/>
      <c r="H676" s="121"/>
    </row>
    <row r="677">
      <c r="A677" s="121"/>
      <c r="B677" s="121"/>
      <c r="C677" s="121"/>
      <c r="D677" s="121"/>
      <c r="E677" s="121"/>
      <c r="F677" s="121"/>
      <c r="G677" s="121"/>
      <c r="H677" s="121"/>
    </row>
    <row r="678">
      <c r="A678" s="121"/>
      <c r="B678" s="121"/>
      <c r="C678" s="121"/>
      <c r="D678" s="121"/>
      <c r="E678" s="121"/>
      <c r="F678" s="121"/>
      <c r="G678" s="121"/>
      <c r="H678" s="121"/>
    </row>
    <row r="679">
      <c r="A679" s="121"/>
      <c r="B679" s="121"/>
      <c r="C679" s="121"/>
      <c r="D679" s="121"/>
      <c r="E679" s="121"/>
      <c r="F679" s="121"/>
      <c r="G679" s="121"/>
      <c r="H679" s="121"/>
    </row>
    <row r="680">
      <c r="A680" s="121"/>
      <c r="B680" s="121"/>
      <c r="C680" s="121"/>
      <c r="D680" s="121"/>
      <c r="E680" s="121"/>
      <c r="F680" s="121"/>
      <c r="G680" s="121"/>
      <c r="H680" s="121"/>
    </row>
    <row r="681">
      <c r="A681" s="121"/>
      <c r="B681" s="121"/>
      <c r="C681" s="121"/>
      <c r="D681" s="121"/>
      <c r="E681" s="121"/>
      <c r="F681" s="121"/>
      <c r="G681" s="121"/>
      <c r="H681" s="121"/>
    </row>
    <row r="682">
      <c r="A682" s="121"/>
      <c r="B682" s="121"/>
      <c r="C682" s="121"/>
      <c r="D682" s="121"/>
      <c r="E682" s="121"/>
      <c r="F682" s="121"/>
      <c r="G682" s="121"/>
      <c r="H682" s="121"/>
    </row>
    <row r="683">
      <c r="A683" s="121"/>
      <c r="B683" s="121"/>
      <c r="C683" s="121"/>
      <c r="D683" s="121"/>
      <c r="E683" s="121"/>
      <c r="F683" s="121"/>
      <c r="G683" s="121"/>
      <c r="H683" s="121"/>
    </row>
    <row r="684">
      <c r="A684" s="121"/>
      <c r="B684" s="121"/>
      <c r="C684" s="121"/>
      <c r="D684" s="121"/>
      <c r="E684" s="121"/>
      <c r="F684" s="121"/>
      <c r="G684" s="121"/>
      <c r="H684" s="121"/>
    </row>
    <row r="685">
      <c r="A685" s="121"/>
      <c r="B685" s="121"/>
      <c r="C685" s="121"/>
      <c r="D685" s="121"/>
      <c r="E685" s="121"/>
      <c r="F685" s="121"/>
      <c r="G685" s="121"/>
      <c r="H685" s="121"/>
    </row>
    <row r="686">
      <c r="A686" s="121"/>
      <c r="B686" s="121"/>
      <c r="C686" s="121"/>
      <c r="D686" s="121"/>
      <c r="E686" s="121"/>
      <c r="F686" s="121"/>
      <c r="G686" s="121"/>
      <c r="H686" s="121"/>
    </row>
    <row r="687">
      <c r="A687" s="121"/>
      <c r="B687" s="121"/>
      <c r="C687" s="121"/>
      <c r="D687" s="121"/>
      <c r="E687" s="121"/>
      <c r="F687" s="121"/>
      <c r="G687" s="121"/>
      <c r="H687" s="121"/>
    </row>
    <row r="688">
      <c r="A688" s="121"/>
      <c r="B688" s="121"/>
      <c r="C688" s="121"/>
      <c r="D688" s="121"/>
      <c r="E688" s="121"/>
      <c r="F688" s="121"/>
      <c r="G688" s="121"/>
      <c r="H688" s="121"/>
    </row>
    <row r="689">
      <c r="A689" s="121"/>
      <c r="B689" s="121"/>
      <c r="C689" s="121"/>
      <c r="D689" s="121"/>
      <c r="E689" s="121"/>
      <c r="F689" s="121"/>
      <c r="G689" s="121"/>
      <c r="H689" s="121"/>
    </row>
    <row r="690">
      <c r="A690" s="121"/>
      <c r="B690" s="121"/>
      <c r="C690" s="121"/>
      <c r="D690" s="121"/>
      <c r="E690" s="121"/>
      <c r="F690" s="121"/>
      <c r="G690" s="121"/>
      <c r="H690" s="121"/>
    </row>
    <row r="691">
      <c r="A691" s="121"/>
      <c r="B691" s="121"/>
      <c r="C691" s="121"/>
      <c r="D691" s="121"/>
      <c r="E691" s="121"/>
      <c r="F691" s="121"/>
      <c r="G691" s="121"/>
      <c r="H691" s="121"/>
    </row>
    <row r="692">
      <c r="A692" s="121"/>
      <c r="B692" s="121"/>
      <c r="C692" s="121"/>
      <c r="D692" s="121"/>
      <c r="E692" s="121"/>
      <c r="F692" s="121"/>
      <c r="G692" s="121"/>
      <c r="H692" s="121"/>
    </row>
    <row r="693">
      <c r="A693" s="121"/>
      <c r="B693" s="121"/>
      <c r="C693" s="121"/>
      <c r="D693" s="121"/>
      <c r="E693" s="121"/>
      <c r="F693" s="121"/>
      <c r="G693" s="121"/>
      <c r="H693" s="121"/>
    </row>
    <row r="694">
      <c r="A694" s="121"/>
      <c r="B694" s="121"/>
      <c r="C694" s="121"/>
      <c r="D694" s="121"/>
      <c r="E694" s="121"/>
      <c r="F694" s="121"/>
      <c r="G694" s="121"/>
      <c r="H694" s="121"/>
    </row>
    <row r="695">
      <c r="A695" s="121"/>
      <c r="B695" s="121"/>
      <c r="C695" s="121"/>
      <c r="D695" s="121"/>
      <c r="E695" s="121"/>
      <c r="F695" s="121"/>
      <c r="G695" s="121"/>
      <c r="H695" s="121"/>
    </row>
    <row r="696">
      <c r="A696" s="121"/>
      <c r="B696" s="121"/>
      <c r="C696" s="121"/>
      <c r="D696" s="121"/>
      <c r="E696" s="121"/>
      <c r="F696" s="121"/>
      <c r="G696" s="121"/>
      <c r="H696" s="121"/>
    </row>
    <row r="697">
      <c r="A697" s="121"/>
      <c r="B697" s="121"/>
      <c r="C697" s="121"/>
      <c r="D697" s="121"/>
      <c r="E697" s="121"/>
      <c r="F697" s="121"/>
      <c r="G697" s="121"/>
      <c r="H697" s="121"/>
    </row>
    <row r="698">
      <c r="A698" s="121"/>
      <c r="B698" s="121"/>
      <c r="C698" s="121"/>
      <c r="D698" s="121"/>
      <c r="E698" s="121"/>
      <c r="F698" s="121"/>
      <c r="G698" s="121"/>
      <c r="H698" s="121"/>
    </row>
    <row r="699">
      <c r="A699" s="121"/>
      <c r="B699" s="121"/>
      <c r="C699" s="121"/>
      <c r="D699" s="121"/>
      <c r="E699" s="121"/>
      <c r="F699" s="121"/>
      <c r="G699" s="121"/>
      <c r="H699" s="121"/>
    </row>
    <row r="700">
      <c r="A700" s="121"/>
      <c r="B700" s="121"/>
      <c r="C700" s="121"/>
      <c r="D700" s="121"/>
      <c r="E700" s="121"/>
      <c r="F700" s="121"/>
      <c r="G700" s="121"/>
      <c r="H700" s="121"/>
    </row>
    <row r="701">
      <c r="A701" s="121"/>
      <c r="B701" s="121"/>
      <c r="C701" s="121"/>
      <c r="D701" s="121"/>
      <c r="E701" s="121"/>
      <c r="F701" s="121"/>
      <c r="G701" s="121"/>
      <c r="H701" s="121"/>
    </row>
    <row r="702">
      <c r="A702" s="121"/>
      <c r="B702" s="121"/>
      <c r="C702" s="121"/>
      <c r="D702" s="121"/>
      <c r="E702" s="121"/>
      <c r="F702" s="121"/>
      <c r="G702" s="121"/>
      <c r="H702" s="121"/>
    </row>
    <row r="703">
      <c r="A703" s="121"/>
      <c r="B703" s="121"/>
      <c r="C703" s="121"/>
      <c r="D703" s="121"/>
      <c r="E703" s="121"/>
      <c r="F703" s="121"/>
      <c r="G703" s="121"/>
      <c r="H703" s="121"/>
    </row>
    <row r="704">
      <c r="A704" s="121"/>
      <c r="B704" s="121"/>
      <c r="C704" s="121"/>
      <c r="D704" s="121"/>
      <c r="E704" s="121"/>
      <c r="F704" s="121"/>
      <c r="G704" s="121"/>
      <c r="H704" s="121"/>
    </row>
    <row r="705">
      <c r="A705" s="121"/>
      <c r="B705" s="121"/>
      <c r="C705" s="121"/>
      <c r="D705" s="121"/>
      <c r="E705" s="121"/>
      <c r="F705" s="121"/>
      <c r="G705" s="121"/>
      <c r="H705" s="121"/>
    </row>
    <row r="706">
      <c r="A706" s="121"/>
      <c r="B706" s="121"/>
      <c r="C706" s="121"/>
      <c r="D706" s="121"/>
      <c r="E706" s="121"/>
      <c r="F706" s="121"/>
      <c r="G706" s="121"/>
      <c r="H706" s="121"/>
    </row>
    <row r="707">
      <c r="A707" s="121"/>
      <c r="B707" s="121"/>
      <c r="C707" s="121"/>
      <c r="D707" s="121"/>
      <c r="E707" s="121"/>
      <c r="F707" s="121"/>
      <c r="G707" s="121"/>
      <c r="H707" s="121"/>
    </row>
    <row r="708">
      <c r="A708" s="121"/>
      <c r="B708" s="121"/>
      <c r="C708" s="121"/>
      <c r="D708" s="121"/>
      <c r="E708" s="121"/>
      <c r="F708" s="121"/>
      <c r="G708" s="121"/>
      <c r="H708" s="121"/>
    </row>
    <row r="709">
      <c r="A709" s="121"/>
      <c r="B709" s="121"/>
      <c r="C709" s="121"/>
      <c r="D709" s="121"/>
      <c r="E709" s="121"/>
      <c r="F709" s="121"/>
      <c r="G709" s="121"/>
      <c r="H709" s="121"/>
    </row>
    <row r="710">
      <c r="A710" s="121"/>
      <c r="B710" s="121"/>
      <c r="C710" s="121"/>
      <c r="D710" s="121"/>
      <c r="E710" s="121"/>
      <c r="F710" s="121"/>
      <c r="G710" s="121"/>
      <c r="H710" s="121"/>
    </row>
    <row r="711">
      <c r="A711" s="121"/>
      <c r="B711" s="121"/>
      <c r="C711" s="121"/>
      <c r="D711" s="121"/>
      <c r="E711" s="121"/>
      <c r="F711" s="121"/>
      <c r="G711" s="121"/>
      <c r="H711" s="121"/>
    </row>
    <row r="712">
      <c r="A712" s="121"/>
      <c r="B712" s="121"/>
      <c r="C712" s="121"/>
      <c r="D712" s="121"/>
      <c r="E712" s="121"/>
      <c r="F712" s="121"/>
      <c r="G712" s="121"/>
      <c r="H712" s="121"/>
    </row>
    <row r="713">
      <c r="A713" s="121"/>
      <c r="B713" s="121"/>
      <c r="C713" s="121"/>
      <c r="D713" s="121"/>
      <c r="E713" s="121"/>
      <c r="F713" s="121"/>
      <c r="G713" s="121"/>
      <c r="H713" s="121"/>
    </row>
    <row r="714">
      <c r="A714" s="121"/>
      <c r="B714" s="121"/>
      <c r="C714" s="121"/>
      <c r="D714" s="121"/>
      <c r="E714" s="121"/>
      <c r="F714" s="121"/>
      <c r="G714" s="121"/>
      <c r="H714" s="121"/>
    </row>
    <row r="715">
      <c r="A715" s="121"/>
      <c r="B715" s="121"/>
      <c r="C715" s="121"/>
      <c r="D715" s="121"/>
      <c r="E715" s="121"/>
      <c r="F715" s="121"/>
      <c r="G715" s="121"/>
      <c r="H715" s="121"/>
    </row>
    <row r="716">
      <c r="A716" s="121"/>
      <c r="B716" s="121"/>
      <c r="C716" s="121"/>
      <c r="D716" s="121"/>
      <c r="E716" s="121"/>
      <c r="F716" s="121"/>
      <c r="G716" s="121"/>
      <c r="H716" s="121"/>
    </row>
    <row r="717">
      <c r="A717" s="121"/>
      <c r="B717" s="121"/>
      <c r="C717" s="121"/>
      <c r="D717" s="121"/>
      <c r="E717" s="121"/>
      <c r="F717" s="121"/>
      <c r="G717" s="121"/>
      <c r="H717" s="121"/>
    </row>
    <row r="718">
      <c r="A718" s="121"/>
      <c r="B718" s="121"/>
      <c r="C718" s="121"/>
      <c r="D718" s="121"/>
      <c r="E718" s="121"/>
      <c r="F718" s="121"/>
      <c r="G718" s="121"/>
      <c r="H718" s="121"/>
    </row>
    <row r="719">
      <c r="A719" s="121"/>
      <c r="B719" s="121"/>
      <c r="C719" s="121"/>
      <c r="D719" s="121"/>
      <c r="E719" s="121"/>
      <c r="F719" s="121"/>
      <c r="G719" s="121"/>
      <c r="H719" s="121"/>
    </row>
    <row r="720">
      <c r="A720" s="121"/>
      <c r="B720" s="121"/>
      <c r="C720" s="121"/>
      <c r="D720" s="121"/>
      <c r="E720" s="121"/>
      <c r="F720" s="121"/>
      <c r="G720" s="121"/>
      <c r="H720" s="121"/>
    </row>
    <row r="721">
      <c r="A721" s="121"/>
      <c r="B721" s="121"/>
      <c r="C721" s="121"/>
      <c r="D721" s="121"/>
      <c r="E721" s="121"/>
      <c r="F721" s="121"/>
      <c r="G721" s="121"/>
      <c r="H721" s="121"/>
    </row>
    <row r="722">
      <c r="A722" s="121"/>
      <c r="B722" s="121"/>
      <c r="C722" s="121"/>
      <c r="D722" s="121"/>
      <c r="E722" s="121"/>
      <c r="F722" s="121"/>
      <c r="G722" s="121"/>
      <c r="H722" s="121"/>
    </row>
    <row r="723">
      <c r="A723" s="121"/>
      <c r="B723" s="121"/>
      <c r="C723" s="121"/>
      <c r="D723" s="121"/>
      <c r="E723" s="121"/>
      <c r="F723" s="121"/>
      <c r="G723" s="121"/>
      <c r="H723" s="121"/>
    </row>
    <row r="724">
      <c r="A724" s="121"/>
      <c r="B724" s="121"/>
      <c r="C724" s="121"/>
      <c r="D724" s="121"/>
      <c r="E724" s="121"/>
      <c r="F724" s="121"/>
      <c r="G724" s="121"/>
      <c r="H724" s="121"/>
    </row>
    <row r="725">
      <c r="A725" s="121"/>
      <c r="B725" s="121"/>
      <c r="C725" s="121"/>
      <c r="D725" s="121"/>
      <c r="E725" s="121"/>
      <c r="F725" s="121"/>
      <c r="G725" s="121"/>
      <c r="H725" s="121"/>
    </row>
    <row r="726">
      <c r="A726" s="121"/>
      <c r="B726" s="121"/>
      <c r="C726" s="121"/>
      <c r="D726" s="121"/>
      <c r="E726" s="121"/>
      <c r="F726" s="121"/>
      <c r="G726" s="121"/>
      <c r="H726" s="121"/>
    </row>
    <row r="727">
      <c r="A727" s="121"/>
      <c r="B727" s="121"/>
      <c r="C727" s="121"/>
      <c r="D727" s="121"/>
      <c r="E727" s="121"/>
      <c r="F727" s="121"/>
      <c r="G727" s="121"/>
      <c r="H727" s="121"/>
    </row>
    <row r="728">
      <c r="A728" s="121"/>
      <c r="B728" s="121"/>
      <c r="C728" s="121"/>
      <c r="D728" s="121"/>
      <c r="E728" s="121"/>
      <c r="F728" s="121"/>
      <c r="G728" s="121"/>
      <c r="H728" s="121"/>
    </row>
    <row r="729">
      <c r="A729" s="121"/>
      <c r="B729" s="121"/>
      <c r="C729" s="121"/>
      <c r="D729" s="121"/>
      <c r="E729" s="121"/>
      <c r="F729" s="121"/>
      <c r="G729" s="121"/>
      <c r="H729" s="121"/>
    </row>
    <row r="730">
      <c r="A730" s="121"/>
      <c r="B730" s="121"/>
      <c r="C730" s="121"/>
      <c r="D730" s="121"/>
      <c r="E730" s="121"/>
      <c r="F730" s="121"/>
      <c r="G730" s="121"/>
      <c r="H730" s="121"/>
    </row>
    <row r="731">
      <c r="A731" s="121"/>
      <c r="B731" s="121"/>
      <c r="C731" s="121"/>
      <c r="D731" s="121"/>
      <c r="E731" s="121"/>
      <c r="F731" s="121"/>
      <c r="G731" s="121"/>
      <c r="H731" s="121"/>
    </row>
    <row r="732">
      <c r="A732" s="121"/>
      <c r="B732" s="121"/>
      <c r="C732" s="121"/>
      <c r="D732" s="121"/>
      <c r="E732" s="121"/>
      <c r="F732" s="121"/>
      <c r="G732" s="121"/>
      <c r="H732" s="121"/>
    </row>
    <row r="733">
      <c r="A733" s="121"/>
      <c r="B733" s="121"/>
      <c r="C733" s="121"/>
      <c r="D733" s="121"/>
      <c r="E733" s="121"/>
      <c r="F733" s="121"/>
      <c r="G733" s="121"/>
      <c r="H733" s="121"/>
    </row>
    <row r="734">
      <c r="A734" s="121"/>
      <c r="B734" s="121"/>
      <c r="C734" s="121"/>
      <c r="D734" s="121"/>
      <c r="E734" s="121"/>
      <c r="F734" s="121"/>
      <c r="G734" s="121"/>
      <c r="H734" s="121"/>
    </row>
    <row r="735">
      <c r="A735" s="121"/>
      <c r="B735" s="121"/>
      <c r="C735" s="121"/>
      <c r="D735" s="121"/>
      <c r="E735" s="121"/>
      <c r="F735" s="121"/>
      <c r="G735" s="121"/>
      <c r="H735" s="121"/>
    </row>
    <row r="736">
      <c r="A736" s="121"/>
      <c r="B736" s="121"/>
      <c r="C736" s="121"/>
      <c r="D736" s="121"/>
      <c r="E736" s="121"/>
      <c r="F736" s="121"/>
      <c r="G736" s="121"/>
      <c r="H736" s="121"/>
    </row>
    <row r="737">
      <c r="A737" s="121"/>
      <c r="B737" s="121"/>
      <c r="C737" s="121"/>
      <c r="D737" s="121"/>
      <c r="E737" s="121"/>
      <c r="F737" s="121"/>
      <c r="G737" s="121"/>
      <c r="H737" s="121"/>
    </row>
    <row r="738">
      <c r="A738" s="121"/>
      <c r="B738" s="121"/>
      <c r="C738" s="121"/>
      <c r="D738" s="121"/>
      <c r="E738" s="121"/>
      <c r="F738" s="121"/>
      <c r="G738" s="121"/>
      <c r="H738" s="121"/>
    </row>
    <row r="739">
      <c r="A739" s="121"/>
      <c r="B739" s="121"/>
      <c r="C739" s="121"/>
      <c r="D739" s="121"/>
      <c r="E739" s="121"/>
      <c r="F739" s="121"/>
      <c r="G739" s="121"/>
      <c r="H739" s="121"/>
    </row>
    <row r="740">
      <c r="A740" s="121"/>
      <c r="B740" s="121"/>
      <c r="C740" s="121"/>
      <c r="D740" s="121"/>
      <c r="E740" s="121"/>
      <c r="F740" s="121"/>
      <c r="G740" s="121"/>
      <c r="H740" s="121"/>
    </row>
    <row r="741">
      <c r="A741" s="121"/>
      <c r="B741" s="121"/>
      <c r="C741" s="121"/>
      <c r="D741" s="121"/>
      <c r="E741" s="121"/>
      <c r="F741" s="121"/>
      <c r="G741" s="121"/>
      <c r="H741" s="121"/>
    </row>
    <row r="742">
      <c r="A742" s="121"/>
      <c r="B742" s="121"/>
      <c r="C742" s="121"/>
      <c r="D742" s="121"/>
      <c r="E742" s="121"/>
      <c r="F742" s="121"/>
      <c r="G742" s="121"/>
      <c r="H742" s="121"/>
    </row>
    <row r="743">
      <c r="A743" s="121"/>
      <c r="B743" s="121"/>
      <c r="C743" s="121"/>
      <c r="D743" s="121"/>
      <c r="E743" s="121"/>
      <c r="F743" s="121"/>
      <c r="G743" s="121"/>
      <c r="H743" s="121"/>
    </row>
    <row r="744">
      <c r="A744" s="121"/>
      <c r="B744" s="121"/>
      <c r="C744" s="121"/>
      <c r="D744" s="121"/>
      <c r="E744" s="121"/>
      <c r="F744" s="121"/>
      <c r="G744" s="121"/>
      <c r="H744" s="121"/>
    </row>
    <row r="745">
      <c r="A745" s="121"/>
      <c r="B745" s="121"/>
      <c r="C745" s="121"/>
      <c r="D745" s="121"/>
      <c r="E745" s="121"/>
      <c r="F745" s="121"/>
      <c r="G745" s="121"/>
      <c r="H745" s="121"/>
    </row>
    <row r="746">
      <c r="A746" s="121"/>
      <c r="B746" s="121"/>
      <c r="C746" s="121"/>
      <c r="D746" s="121"/>
      <c r="E746" s="121"/>
      <c r="F746" s="121"/>
      <c r="G746" s="121"/>
      <c r="H746" s="121"/>
    </row>
    <row r="747">
      <c r="A747" s="121"/>
      <c r="B747" s="121"/>
      <c r="C747" s="121"/>
      <c r="D747" s="121"/>
      <c r="E747" s="121"/>
      <c r="F747" s="121"/>
      <c r="G747" s="121"/>
      <c r="H747" s="121"/>
    </row>
    <row r="748">
      <c r="A748" s="121"/>
      <c r="B748" s="121"/>
      <c r="C748" s="121"/>
      <c r="D748" s="121"/>
      <c r="E748" s="121"/>
      <c r="F748" s="121"/>
      <c r="G748" s="121"/>
      <c r="H748" s="121"/>
    </row>
    <row r="749">
      <c r="A749" s="121"/>
      <c r="B749" s="121"/>
      <c r="C749" s="121"/>
      <c r="D749" s="121"/>
      <c r="E749" s="121"/>
      <c r="F749" s="121"/>
      <c r="G749" s="121"/>
      <c r="H749" s="121"/>
    </row>
    <row r="750">
      <c r="A750" s="121"/>
      <c r="B750" s="121"/>
      <c r="C750" s="121"/>
      <c r="D750" s="121"/>
      <c r="E750" s="121"/>
      <c r="F750" s="121"/>
      <c r="G750" s="121"/>
      <c r="H750" s="121"/>
    </row>
    <row r="751">
      <c r="A751" s="121"/>
      <c r="B751" s="121"/>
      <c r="C751" s="121"/>
      <c r="D751" s="121"/>
      <c r="E751" s="121"/>
      <c r="F751" s="121"/>
      <c r="G751" s="121"/>
      <c r="H751" s="121"/>
    </row>
    <row r="752">
      <c r="A752" s="121"/>
      <c r="B752" s="121"/>
      <c r="C752" s="121"/>
      <c r="D752" s="121"/>
      <c r="E752" s="121"/>
      <c r="F752" s="121"/>
      <c r="G752" s="121"/>
      <c r="H752" s="121"/>
    </row>
    <row r="753">
      <c r="A753" s="121"/>
      <c r="B753" s="121"/>
      <c r="C753" s="121"/>
      <c r="D753" s="121"/>
      <c r="E753" s="121"/>
      <c r="F753" s="121"/>
      <c r="G753" s="121"/>
      <c r="H753" s="121"/>
    </row>
    <row r="754">
      <c r="A754" s="121"/>
      <c r="B754" s="121"/>
      <c r="C754" s="121"/>
      <c r="D754" s="121"/>
      <c r="E754" s="121"/>
      <c r="F754" s="121"/>
      <c r="G754" s="121"/>
      <c r="H754" s="121"/>
    </row>
    <row r="755">
      <c r="A755" s="121"/>
      <c r="B755" s="121"/>
      <c r="C755" s="121"/>
      <c r="D755" s="121"/>
      <c r="E755" s="121"/>
      <c r="F755" s="121"/>
      <c r="G755" s="121"/>
      <c r="H755" s="121"/>
    </row>
    <row r="756">
      <c r="A756" s="121"/>
      <c r="B756" s="121"/>
      <c r="C756" s="121"/>
      <c r="D756" s="121"/>
      <c r="E756" s="121"/>
      <c r="F756" s="121"/>
      <c r="G756" s="121"/>
      <c r="H756" s="121"/>
    </row>
    <row r="757">
      <c r="A757" s="121"/>
      <c r="B757" s="121"/>
      <c r="C757" s="121"/>
      <c r="D757" s="121"/>
      <c r="E757" s="121"/>
      <c r="F757" s="121"/>
      <c r="G757" s="121"/>
      <c r="H757" s="121"/>
    </row>
    <row r="758">
      <c r="A758" s="121"/>
      <c r="B758" s="121"/>
      <c r="C758" s="121"/>
      <c r="D758" s="121"/>
      <c r="E758" s="121"/>
      <c r="F758" s="121"/>
      <c r="G758" s="121"/>
      <c r="H758" s="121"/>
    </row>
    <row r="759">
      <c r="A759" s="121"/>
      <c r="B759" s="121"/>
      <c r="C759" s="121"/>
      <c r="D759" s="121"/>
      <c r="E759" s="121"/>
      <c r="F759" s="121"/>
      <c r="G759" s="121"/>
      <c r="H759" s="121"/>
    </row>
    <row r="760">
      <c r="A760" s="121"/>
      <c r="B760" s="121"/>
      <c r="C760" s="121"/>
      <c r="D760" s="121"/>
      <c r="E760" s="121"/>
      <c r="F760" s="121"/>
      <c r="G760" s="121"/>
      <c r="H760" s="121"/>
    </row>
    <row r="761">
      <c r="A761" s="121"/>
      <c r="B761" s="121"/>
      <c r="C761" s="121"/>
      <c r="D761" s="121"/>
      <c r="E761" s="121"/>
      <c r="F761" s="121"/>
      <c r="G761" s="121"/>
      <c r="H761" s="121"/>
    </row>
    <row r="762">
      <c r="A762" s="121"/>
      <c r="B762" s="121"/>
      <c r="C762" s="121"/>
      <c r="D762" s="121"/>
      <c r="E762" s="121"/>
      <c r="F762" s="121"/>
      <c r="G762" s="121"/>
      <c r="H762" s="121"/>
    </row>
    <row r="763">
      <c r="A763" s="121"/>
      <c r="B763" s="121"/>
      <c r="C763" s="121"/>
      <c r="D763" s="121"/>
      <c r="E763" s="121"/>
      <c r="F763" s="121"/>
      <c r="G763" s="121"/>
      <c r="H763" s="121"/>
    </row>
    <row r="764">
      <c r="A764" s="121"/>
      <c r="B764" s="121"/>
      <c r="C764" s="121"/>
      <c r="D764" s="121"/>
      <c r="E764" s="121"/>
      <c r="F764" s="121"/>
      <c r="G764" s="121"/>
      <c r="H764" s="121"/>
    </row>
    <row r="765">
      <c r="A765" s="121"/>
      <c r="B765" s="121"/>
      <c r="C765" s="121"/>
      <c r="D765" s="121"/>
      <c r="E765" s="121"/>
      <c r="F765" s="121"/>
      <c r="G765" s="121"/>
      <c r="H765" s="121"/>
    </row>
    <row r="766">
      <c r="A766" s="121"/>
      <c r="B766" s="121"/>
      <c r="C766" s="121"/>
      <c r="D766" s="121"/>
      <c r="E766" s="121"/>
      <c r="F766" s="121"/>
      <c r="G766" s="121"/>
      <c r="H766" s="121"/>
    </row>
    <row r="767">
      <c r="A767" s="121"/>
      <c r="B767" s="121"/>
      <c r="C767" s="121"/>
      <c r="D767" s="121"/>
      <c r="E767" s="121"/>
      <c r="F767" s="121"/>
      <c r="G767" s="121"/>
      <c r="H767" s="121"/>
    </row>
    <row r="768">
      <c r="A768" s="121"/>
      <c r="B768" s="121"/>
      <c r="C768" s="121"/>
      <c r="D768" s="121"/>
      <c r="E768" s="121"/>
      <c r="F768" s="121"/>
      <c r="G768" s="121"/>
      <c r="H768" s="121"/>
    </row>
    <row r="769">
      <c r="A769" s="121"/>
      <c r="B769" s="121"/>
      <c r="C769" s="121"/>
      <c r="D769" s="121"/>
      <c r="E769" s="121"/>
      <c r="F769" s="121"/>
      <c r="G769" s="121"/>
      <c r="H769" s="121"/>
    </row>
    <row r="770">
      <c r="A770" s="121"/>
      <c r="B770" s="121"/>
      <c r="C770" s="121"/>
      <c r="D770" s="121"/>
      <c r="E770" s="121"/>
      <c r="F770" s="121"/>
      <c r="G770" s="121"/>
      <c r="H770" s="121"/>
    </row>
    <row r="771">
      <c r="A771" s="121"/>
      <c r="B771" s="121"/>
      <c r="C771" s="121"/>
      <c r="D771" s="121"/>
      <c r="E771" s="121"/>
      <c r="F771" s="121"/>
      <c r="G771" s="121"/>
      <c r="H771" s="121"/>
    </row>
    <row r="772">
      <c r="A772" s="121"/>
      <c r="B772" s="121"/>
      <c r="C772" s="121"/>
      <c r="D772" s="121"/>
      <c r="E772" s="121"/>
      <c r="F772" s="121"/>
      <c r="G772" s="121"/>
      <c r="H772" s="121"/>
    </row>
    <row r="773">
      <c r="A773" s="121"/>
      <c r="B773" s="121"/>
      <c r="C773" s="121"/>
      <c r="D773" s="121"/>
      <c r="E773" s="121"/>
      <c r="F773" s="121"/>
      <c r="G773" s="121"/>
      <c r="H773" s="121"/>
    </row>
    <row r="774">
      <c r="A774" s="121"/>
      <c r="B774" s="121"/>
      <c r="C774" s="121"/>
      <c r="D774" s="121"/>
      <c r="E774" s="121"/>
      <c r="F774" s="121"/>
      <c r="G774" s="121"/>
      <c r="H774" s="121"/>
    </row>
    <row r="775">
      <c r="A775" s="121"/>
      <c r="B775" s="121"/>
      <c r="C775" s="121"/>
      <c r="D775" s="121"/>
      <c r="E775" s="121"/>
      <c r="F775" s="121"/>
      <c r="G775" s="121"/>
      <c r="H775" s="121"/>
    </row>
    <row r="776">
      <c r="A776" s="121"/>
      <c r="B776" s="121"/>
      <c r="C776" s="121"/>
      <c r="D776" s="121"/>
      <c r="E776" s="121"/>
      <c r="F776" s="121"/>
      <c r="G776" s="121"/>
      <c r="H776" s="121"/>
    </row>
    <row r="777">
      <c r="A777" s="121"/>
      <c r="B777" s="121"/>
      <c r="C777" s="121"/>
      <c r="D777" s="121"/>
      <c r="E777" s="121"/>
      <c r="F777" s="121"/>
      <c r="G777" s="121"/>
      <c r="H777" s="121"/>
    </row>
    <row r="778">
      <c r="A778" s="121"/>
      <c r="B778" s="121"/>
      <c r="C778" s="121"/>
      <c r="D778" s="121"/>
      <c r="E778" s="121"/>
      <c r="F778" s="121"/>
      <c r="G778" s="121"/>
      <c r="H778" s="121"/>
    </row>
    <row r="779">
      <c r="A779" s="121"/>
      <c r="B779" s="121"/>
      <c r="C779" s="121"/>
      <c r="D779" s="121"/>
      <c r="E779" s="121"/>
      <c r="F779" s="121"/>
      <c r="G779" s="121"/>
      <c r="H779" s="121"/>
    </row>
    <row r="780">
      <c r="A780" s="121"/>
      <c r="B780" s="121"/>
      <c r="C780" s="121"/>
      <c r="D780" s="121"/>
      <c r="E780" s="121"/>
      <c r="F780" s="121"/>
      <c r="G780" s="121"/>
      <c r="H780" s="121"/>
    </row>
    <row r="781">
      <c r="A781" s="121"/>
      <c r="B781" s="121"/>
      <c r="C781" s="121"/>
      <c r="D781" s="121"/>
      <c r="E781" s="121"/>
      <c r="F781" s="121"/>
      <c r="G781" s="121"/>
      <c r="H781" s="121"/>
    </row>
    <row r="782">
      <c r="A782" s="121"/>
      <c r="B782" s="121"/>
      <c r="C782" s="121"/>
      <c r="D782" s="121"/>
      <c r="E782" s="121"/>
      <c r="F782" s="121"/>
      <c r="G782" s="121"/>
      <c r="H782" s="121"/>
    </row>
    <row r="783">
      <c r="A783" s="121"/>
      <c r="B783" s="121"/>
      <c r="C783" s="121"/>
      <c r="D783" s="121"/>
      <c r="E783" s="121"/>
      <c r="F783" s="121"/>
      <c r="G783" s="121"/>
      <c r="H783" s="121"/>
    </row>
    <row r="784">
      <c r="A784" s="121"/>
      <c r="B784" s="121"/>
      <c r="C784" s="121"/>
      <c r="D784" s="121"/>
      <c r="E784" s="121"/>
      <c r="F784" s="121"/>
      <c r="G784" s="121"/>
      <c r="H784" s="121"/>
    </row>
    <row r="785">
      <c r="A785" s="121"/>
      <c r="B785" s="121"/>
      <c r="C785" s="121"/>
      <c r="D785" s="121"/>
      <c r="E785" s="121"/>
      <c r="F785" s="121"/>
      <c r="G785" s="121"/>
      <c r="H785" s="121"/>
    </row>
    <row r="786">
      <c r="A786" s="121"/>
      <c r="B786" s="121"/>
      <c r="C786" s="121"/>
      <c r="D786" s="121"/>
      <c r="E786" s="121"/>
      <c r="F786" s="121"/>
      <c r="G786" s="121"/>
      <c r="H786" s="121"/>
    </row>
    <row r="787">
      <c r="A787" s="121"/>
      <c r="B787" s="121"/>
      <c r="C787" s="121"/>
      <c r="D787" s="121"/>
      <c r="E787" s="121"/>
      <c r="F787" s="121"/>
      <c r="G787" s="121"/>
      <c r="H787" s="121"/>
    </row>
    <row r="788">
      <c r="A788" s="121"/>
      <c r="B788" s="121"/>
      <c r="C788" s="121"/>
      <c r="D788" s="121"/>
      <c r="E788" s="121"/>
      <c r="F788" s="121"/>
      <c r="G788" s="121"/>
      <c r="H788" s="121"/>
    </row>
    <row r="789">
      <c r="A789" s="121"/>
      <c r="B789" s="121"/>
      <c r="C789" s="121"/>
      <c r="D789" s="121"/>
      <c r="E789" s="121"/>
      <c r="F789" s="121"/>
      <c r="G789" s="121"/>
      <c r="H789" s="121"/>
    </row>
    <row r="790">
      <c r="A790" s="121"/>
      <c r="B790" s="121"/>
      <c r="C790" s="121"/>
      <c r="D790" s="121"/>
      <c r="E790" s="121"/>
      <c r="F790" s="121"/>
      <c r="G790" s="121"/>
      <c r="H790" s="121"/>
    </row>
    <row r="791">
      <c r="A791" s="121"/>
      <c r="B791" s="121"/>
      <c r="C791" s="121"/>
      <c r="D791" s="121"/>
      <c r="E791" s="121"/>
      <c r="F791" s="121"/>
      <c r="G791" s="121"/>
      <c r="H791" s="121"/>
    </row>
    <row r="792">
      <c r="A792" s="121"/>
      <c r="B792" s="121"/>
      <c r="C792" s="121"/>
      <c r="D792" s="121"/>
      <c r="E792" s="121"/>
      <c r="F792" s="121"/>
      <c r="G792" s="121"/>
      <c r="H792" s="121"/>
    </row>
    <row r="793">
      <c r="A793" s="121"/>
      <c r="B793" s="121"/>
      <c r="C793" s="121"/>
      <c r="D793" s="121"/>
      <c r="E793" s="121"/>
      <c r="F793" s="121"/>
      <c r="G793" s="121"/>
      <c r="H793" s="121"/>
    </row>
    <row r="794">
      <c r="A794" s="121"/>
      <c r="B794" s="121"/>
      <c r="C794" s="121"/>
      <c r="D794" s="121"/>
      <c r="E794" s="121"/>
      <c r="F794" s="121"/>
      <c r="G794" s="121"/>
      <c r="H794" s="121"/>
    </row>
    <row r="795">
      <c r="A795" s="121"/>
      <c r="B795" s="121"/>
      <c r="C795" s="121"/>
      <c r="D795" s="121"/>
      <c r="E795" s="121"/>
      <c r="F795" s="121"/>
      <c r="G795" s="121"/>
      <c r="H795" s="121"/>
    </row>
    <row r="796">
      <c r="A796" s="121"/>
      <c r="B796" s="121"/>
      <c r="C796" s="121"/>
      <c r="D796" s="121"/>
      <c r="E796" s="121"/>
      <c r="F796" s="121"/>
      <c r="G796" s="121"/>
      <c r="H796" s="121"/>
    </row>
    <row r="797">
      <c r="A797" s="121"/>
      <c r="B797" s="121"/>
      <c r="C797" s="121"/>
      <c r="D797" s="121"/>
      <c r="E797" s="121"/>
      <c r="F797" s="121"/>
      <c r="G797" s="121"/>
      <c r="H797" s="121"/>
    </row>
    <row r="798">
      <c r="A798" s="121"/>
      <c r="B798" s="121"/>
      <c r="C798" s="121"/>
      <c r="D798" s="121"/>
      <c r="E798" s="121"/>
      <c r="F798" s="121"/>
      <c r="G798" s="121"/>
      <c r="H798" s="121"/>
    </row>
    <row r="799">
      <c r="A799" s="121"/>
      <c r="B799" s="121"/>
      <c r="C799" s="121"/>
      <c r="D799" s="121"/>
      <c r="E799" s="121"/>
      <c r="F799" s="121"/>
      <c r="G799" s="121"/>
      <c r="H799" s="121"/>
    </row>
    <row r="800">
      <c r="A800" s="121"/>
      <c r="B800" s="121"/>
      <c r="C800" s="121"/>
      <c r="D800" s="121"/>
      <c r="E800" s="121"/>
      <c r="F800" s="121"/>
      <c r="G800" s="121"/>
      <c r="H800" s="121"/>
    </row>
    <row r="801">
      <c r="A801" s="121"/>
      <c r="B801" s="121"/>
      <c r="C801" s="121"/>
      <c r="D801" s="121"/>
      <c r="E801" s="121"/>
      <c r="F801" s="121"/>
      <c r="G801" s="121"/>
      <c r="H801" s="121"/>
    </row>
    <row r="802">
      <c r="A802" s="121"/>
      <c r="B802" s="121"/>
      <c r="C802" s="121"/>
      <c r="D802" s="121"/>
      <c r="E802" s="121"/>
      <c r="F802" s="121"/>
      <c r="G802" s="121"/>
      <c r="H802" s="121"/>
    </row>
    <row r="803">
      <c r="A803" s="121"/>
      <c r="B803" s="121"/>
      <c r="C803" s="121"/>
      <c r="D803" s="121"/>
      <c r="E803" s="121"/>
      <c r="F803" s="121"/>
      <c r="G803" s="121"/>
      <c r="H803" s="121"/>
    </row>
    <row r="804">
      <c r="A804" s="121"/>
      <c r="B804" s="121"/>
      <c r="C804" s="121"/>
      <c r="D804" s="121"/>
      <c r="E804" s="121"/>
      <c r="F804" s="121"/>
      <c r="G804" s="121"/>
      <c r="H804" s="121"/>
    </row>
    <row r="805">
      <c r="A805" s="121"/>
      <c r="B805" s="121"/>
      <c r="C805" s="121"/>
      <c r="D805" s="121"/>
      <c r="E805" s="121"/>
      <c r="F805" s="121"/>
      <c r="G805" s="121"/>
      <c r="H805" s="121"/>
    </row>
    <row r="806">
      <c r="A806" s="121"/>
      <c r="B806" s="121"/>
      <c r="C806" s="121"/>
      <c r="D806" s="121"/>
      <c r="E806" s="121"/>
      <c r="F806" s="121"/>
      <c r="G806" s="121"/>
      <c r="H806" s="121"/>
    </row>
    <row r="807">
      <c r="A807" s="121"/>
      <c r="B807" s="121"/>
      <c r="C807" s="121"/>
      <c r="D807" s="121"/>
      <c r="E807" s="121"/>
      <c r="F807" s="121"/>
      <c r="G807" s="121"/>
      <c r="H807" s="121"/>
    </row>
    <row r="808">
      <c r="A808" s="121"/>
      <c r="B808" s="121"/>
      <c r="C808" s="121"/>
      <c r="D808" s="121"/>
      <c r="E808" s="121"/>
      <c r="F808" s="121"/>
      <c r="G808" s="121"/>
      <c r="H808" s="121"/>
    </row>
    <row r="809">
      <c r="A809" s="121"/>
      <c r="B809" s="121"/>
      <c r="C809" s="121"/>
      <c r="D809" s="121"/>
      <c r="E809" s="121"/>
      <c r="F809" s="121"/>
      <c r="G809" s="121"/>
      <c r="H809" s="121"/>
    </row>
    <row r="810">
      <c r="A810" s="121"/>
      <c r="B810" s="121"/>
      <c r="C810" s="121"/>
      <c r="D810" s="121"/>
      <c r="E810" s="121"/>
      <c r="F810" s="121"/>
      <c r="G810" s="121"/>
      <c r="H810" s="121"/>
    </row>
    <row r="811">
      <c r="A811" s="121"/>
      <c r="B811" s="121"/>
      <c r="C811" s="121"/>
      <c r="D811" s="121"/>
      <c r="E811" s="121"/>
      <c r="F811" s="121"/>
      <c r="G811" s="121"/>
      <c r="H811" s="121"/>
    </row>
    <row r="812">
      <c r="A812" s="121"/>
      <c r="B812" s="121"/>
      <c r="C812" s="121"/>
      <c r="D812" s="121"/>
      <c r="E812" s="121"/>
      <c r="F812" s="121"/>
      <c r="G812" s="121"/>
      <c r="H812" s="121"/>
    </row>
    <row r="813">
      <c r="A813" s="121"/>
      <c r="B813" s="121"/>
      <c r="C813" s="121"/>
      <c r="D813" s="121"/>
      <c r="E813" s="121"/>
      <c r="F813" s="121"/>
      <c r="G813" s="121"/>
      <c r="H813" s="121"/>
    </row>
    <row r="814">
      <c r="A814" s="121"/>
      <c r="B814" s="121"/>
      <c r="C814" s="121"/>
      <c r="D814" s="121"/>
      <c r="E814" s="121"/>
      <c r="F814" s="121"/>
      <c r="G814" s="121"/>
      <c r="H814" s="121"/>
    </row>
    <row r="815">
      <c r="A815" s="121"/>
      <c r="B815" s="121"/>
      <c r="C815" s="121"/>
      <c r="D815" s="121"/>
      <c r="E815" s="121"/>
      <c r="F815" s="121"/>
      <c r="G815" s="121"/>
      <c r="H815" s="121"/>
    </row>
    <row r="816">
      <c r="A816" s="121"/>
      <c r="B816" s="121"/>
      <c r="C816" s="121"/>
      <c r="D816" s="121"/>
      <c r="E816" s="121"/>
      <c r="F816" s="121"/>
      <c r="G816" s="121"/>
      <c r="H816" s="121"/>
    </row>
    <row r="817">
      <c r="A817" s="121"/>
      <c r="B817" s="121"/>
      <c r="C817" s="121"/>
      <c r="D817" s="121"/>
      <c r="E817" s="121"/>
      <c r="F817" s="121"/>
      <c r="G817" s="121"/>
      <c r="H817" s="121"/>
    </row>
    <row r="818">
      <c r="A818" s="121"/>
      <c r="B818" s="121"/>
      <c r="C818" s="121"/>
      <c r="D818" s="121"/>
      <c r="E818" s="121"/>
      <c r="F818" s="121"/>
      <c r="G818" s="121"/>
      <c r="H818" s="121"/>
    </row>
    <row r="819">
      <c r="A819" s="121"/>
      <c r="B819" s="121"/>
      <c r="C819" s="121"/>
      <c r="D819" s="121"/>
      <c r="E819" s="121"/>
      <c r="F819" s="121"/>
      <c r="G819" s="121"/>
      <c r="H819" s="121"/>
    </row>
    <row r="820">
      <c r="A820" s="121"/>
      <c r="B820" s="121"/>
      <c r="C820" s="121"/>
      <c r="D820" s="121"/>
      <c r="E820" s="121"/>
      <c r="F820" s="121"/>
      <c r="G820" s="121"/>
      <c r="H820" s="121"/>
    </row>
    <row r="821">
      <c r="A821" s="121"/>
      <c r="B821" s="121"/>
      <c r="C821" s="121"/>
      <c r="D821" s="121"/>
      <c r="E821" s="121"/>
      <c r="F821" s="121"/>
      <c r="G821" s="121"/>
      <c r="H821" s="121"/>
    </row>
    <row r="822">
      <c r="A822" s="121"/>
      <c r="B822" s="121"/>
      <c r="C822" s="121"/>
      <c r="D822" s="121"/>
      <c r="E822" s="121"/>
      <c r="F822" s="121"/>
      <c r="G822" s="121"/>
      <c r="H822" s="121"/>
    </row>
    <row r="823">
      <c r="A823" s="121"/>
      <c r="B823" s="121"/>
      <c r="C823" s="121"/>
      <c r="D823" s="121"/>
      <c r="E823" s="121"/>
      <c r="F823" s="121"/>
      <c r="G823" s="121"/>
      <c r="H823" s="121"/>
    </row>
    <row r="824">
      <c r="A824" s="121"/>
      <c r="B824" s="121"/>
      <c r="C824" s="121"/>
      <c r="D824" s="121"/>
      <c r="E824" s="121"/>
      <c r="F824" s="121"/>
      <c r="G824" s="121"/>
      <c r="H824" s="121"/>
    </row>
    <row r="825">
      <c r="A825" s="121"/>
      <c r="B825" s="121"/>
      <c r="C825" s="121"/>
      <c r="D825" s="121"/>
      <c r="E825" s="121"/>
      <c r="F825" s="121"/>
      <c r="G825" s="121"/>
      <c r="H825" s="121"/>
    </row>
    <row r="826">
      <c r="A826" s="121"/>
      <c r="B826" s="121"/>
      <c r="C826" s="121"/>
      <c r="D826" s="121"/>
      <c r="E826" s="121"/>
      <c r="F826" s="121"/>
      <c r="G826" s="121"/>
      <c r="H826" s="121"/>
    </row>
    <row r="827">
      <c r="A827" s="121"/>
      <c r="B827" s="121"/>
      <c r="C827" s="121"/>
      <c r="D827" s="121"/>
      <c r="E827" s="121"/>
      <c r="F827" s="121"/>
      <c r="G827" s="121"/>
      <c r="H827" s="121"/>
    </row>
    <row r="828">
      <c r="A828" s="121"/>
      <c r="B828" s="121"/>
      <c r="C828" s="121"/>
      <c r="D828" s="121"/>
      <c r="E828" s="121"/>
      <c r="F828" s="121"/>
      <c r="G828" s="121"/>
      <c r="H828" s="121"/>
    </row>
    <row r="829">
      <c r="A829" s="121"/>
      <c r="B829" s="121"/>
      <c r="C829" s="121"/>
      <c r="D829" s="121"/>
      <c r="E829" s="121"/>
      <c r="F829" s="121"/>
      <c r="G829" s="121"/>
      <c r="H829" s="121"/>
    </row>
    <row r="830">
      <c r="A830" s="121"/>
      <c r="B830" s="121"/>
      <c r="C830" s="121"/>
      <c r="D830" s="121"/>
      <c r="E830" s="121"/>
      <c r="F830" s="121"/>
      <c r="G830" s="121"/>
      <c r="H830" s="121"/>
    </row>
    <row r="831">
      <c r="A831" s="121"/>
      <c r="B831" s="121"/>
      <c r="C831" s="121"/>
      <c r="D831" s="121"/>
      <c r="E831" s="121"/>
      <c r="F831" s="121"/>
      <c r="G831" s="121"/>
      <c r="H831" s="121"/>
    </row>
    <row r="832">
      <c r="A832" s="121"/>
      <c r="B832" s="121"/>
      <c r="C832" s="121"/>
      <c r="D832" s="121"/>
      <c r="E832" s="121"/>
      <c r="F832" s="121"/>
      <c r="G832" s="121"/>
      <c r="H832" s="121"/>
    </row>
    <row r="833">
      <c r="A833" s="121"/>
      <c r="B833" s="121"/>
      <c r="C833" s="121"/>
      <c r="D833" s="121"/>
      <c r="E833" s="121"/>
      <c r="F833" s="121"/>
      <c r="G833" s="121"/>
      <c r="H833" s="121"/>
    </row>
    <row r="834">
      <c r="A834" s="121"/>
      <c r="B834" s="121"/>
      <c r="C834" s="121"/>
      <c r="D834" s="121"/>
      <c r="E834" s="121"/>
      <c r="F834" s="121"/>
      <c r="G834" s="121"/>
      <c r="H834" s="121"/>
    </row>
    <row r="835">
      <c r="A835" s="121"/>
      <c r="B835" s="121"/>
      <c r="C835" s="121"/>
      <c r="D835" s="121"/>
      <c r="E835" s="121"/>
      <c r="F835" s="121"/>
      <c r="G835" s="121"/>
      <c r="H835" s="121"/>
    </row>
    <row r="836">
      <c r="A836" s="121"/>
      <c r="B836" s="121"/>
      <c r="C836" s="121"/>
      <c r="D836" s="121"/>
      <c r="E836" s="121"/>
      <c r="F836" s="121"/>
      <c r="G836" s="121"/>
      <c r="H836" s="121"/>
    </row>
    <row r="837">
      <c r="A837" s="121"/>
      <c r="B837" s="121"/>
      <c r="C837" s="121"/>
      <c r="D837" s="121"/>
      <c r="E837" s="121"/>
      <c r="F837" s="121"/>
      <c r="G837" s="121"/>
      <c r="H837" s="121"/>
    </row>
    <row r="838">
      <c r="A838" s="121"/>
      <c r="B838" s="121"/>
      <c r="C838" s="121"/>
      <c r="D838" s="121"/>
      <c r="E838" s="121"/>
      <c r="F838" s="121"/>
      <c r="G838" s="121"/>
      <c r="H838" s="121"/>
    </row>
    <row r="839">
      <c r="A839" s="121"/>
      <c r="B839" s="121"/>
      <c r="C839" s="121"/>
      <c r="D839" s="121"/>
      <c r="E839" s="121"/>
      <c r="F839" s="121"/>
      <c r="G839" s="121"/>
      <c r="H839" s="121"/>
    </row>
    <row r="840">
      <c r="A840" s="121"/>
      <c r="B840" s="121"/>
      <c r="C840" s="121"/>
      <c r="D840" s="121"/>
      <c r="E840" s="121"/>
      <c r="F840" s="121"/>
      <c r="G840" s="121"/>
      <c r="H840" s="121"/>
    </row>
    <row r="841">
      <c r="A841" s="121"/>
      <c r="B841" s="121"/>
      <c r="C841" s="121"/>
      <c r="D841" s="121"/>
      <c r="E841" s="121"/>
      <c r="F841" s="121"/>
      <c r="G841" s="121"/>
      <c r="H841" s="121"/>
    </row>
    <row r="842">
      <c r="A842" s="121"/>
      <c r="B842" s="121"/>
      <c r="C842" s="121"/>
      <c r="D842" s="121"/>
      <c r="E842" s="121"/>
      <c r="F842" s="121"/>
      <c r="G842" s="121"/>
      <c r="H842" s="121"/>
    </row>
    <row r="843">
      <c r="A843" s="121"/>
      <c r="B843" s="121"/>
      <c r="C843" s="121"/>
      <c r="D843" s="121"/>
      <c r="E843" s="121"/>
      <c r="F843" s="121"/>
      <c r="G843" s="121"/>
      <c r="H843" s="121"/>
    </row>
    <row r="844">
      <c r="A844" s="121"/>
      <c r="B844" s="121"/>
      <c r="C844" s="121"/>
      <c r="D844" s="121"/>
      <c r="E844" s="121"/>
      <c r="F844" s="121"/>
      <c r="G844" s="121"/>
      <c r="H844" s="121"/>
    </row>
    <row r="845">
      <c r="A845" s="121"/>
      <c r="B845" s="121"/>
      <c r="C845" s="121"/>
      <c r="D845" s="121"/>
      <c r="E845" s="121"/>
      <c r="F845" s="121"/>
      <c r="G845" s="121"/>
      <c r="H845" s="121"/>
    </row>
    <row r="846">
      <c r="A846" s="121"/>
      <c r="B846" s="121"/>
      <c r="C846" s="121"/>
      <c r="D846" s="121"/>
      <c r="E846" s="121"/>
      <c r="F846" s="121"/>
      <c r="G846" s="121"/>
      <c r="H846" s="121"/>
    </row>
    <row r="847">
      <c r="A847" s="121"/>
      <c r="B847" s="121"/>
      <c r="C847" s="121"/>
      <c r="D847" s="121"/>
      <c r="E847" s="121"/>
      <c r="F847" s="121"/>
      <c r="G847" s="121"/>
      <c r="H847" s="121"/>
    </row>
    <row r="848">
      <c r="A848" s="121"/>
      <c r="B848" s="121"/>
      <c r="C848" s="121"/>
      <c r="D848" s="121"/>
      <c r="E848" s="121"/>
      <c r="F848" s="121"/>
      <c r="G848" s="121"/>
      <c r="H848" s="121"/>
    </row>
    <row r="849">
      <c r="A849" s="121"/>
      <c r="B849" s="121"/>
      <c r="C849" s="121"/>
      <c r="D849" s="121"/>
      <c r="E849" s="121"/>
      <c r="F849" s="121"/>
      <c r="G849" s="121"/>
      <c r="H849" s="121"/>
    </row>
    <row r="850">
      <c r="A850" s="121"/>
      <c r="B850" s="121"/>
      <c r="C850" s="121"/>
      <c r="D850" s="121"/>
      <c r="E850" s="121"/>
      <c r="F850" s="121"/>
      <c r="G850" s="121"/>
      <c r="H850" s="121"/>
    </row>
    <row r="851">
      <c r="A851" s="121"/>
      <c r="B851" s="121"/>
      <c r="C851" s="121"/>
      <c r="D851" s="121"/>
      <c r="E851" s="121"/>
      <c r="F851" s="121"/>
      <c r="G851" s="121"/>
      <c r="H851" s="121"/>
    </row>
    <row r="852">
      <c r="A852" s="121"/>
      <c r="B852" s="121"/>
      <c r="C852" s="121"/>
      <c r="D852" s="121"/>
      <c r="E852" s="121"/>
      <c r="F852" s="121"/>
      <c r="G852" s="121"/>
      <c r="H852" s="121"/>
    </row>
    <row r="853">
      <c r="A853" s="121"/>
      <c r="B853" s="121"/>
      <c r="C853" s="121"/>
      <c r="D853" s="121"/>
      <c r="E853" s="121"/>
      <c r="F853" s="121"/>
      <c r="G853" s="121"/>
      <c r="H853" s="121"/>
    </row>
    <row r="854">
      <c r="A854" s="121"/>
      <c r="B854" s="121"/>
      <c r="C854" s="121"/>
      <c r="D854" s="121"/>
      <c r="E854" s="121"/>
      <c r="F854" s="121"/>
      <c r="G854" s="121"/>
      <c r="H854" s="121"/>
    </row>
    <row r="855">
      <c r="A855" s="121"/>
      <c r="B855" s="121"/>
      <c r="C855" s="121"/>
      <c r="D855" s="121"/>
      <c r="E855" s="121"/>
      <c r="F855" s="121"/>
      <c r="G855" s="121"/>
      <c r="H855" s="121"/>
    </row>
    <row r="856">
      <c r="A856" s="121"/>
      <c r="B856" s="121"/>
      <c r="C856" s="121"/>
      <c r="D856" s="121"/>
      <c r="E856" s="121"/>
      <c r="F856" s="121"/>
      <c r="G856" s="121"/>
      <c r="H856" s="121"/>
    </row>
    <row r="857">
      <c r="A857" s="121"/>
      <c r="B857" s="121"/>
      <c r="C857" s="121"/>
      <c r="D857" s="121"/>
      <c r="E857" s="121"/>
      <c r="F857" s="121"/>
      <c r="G857" s="121"/>
      <c r="H857" s="121"/>
    </row>
    <row r="858">
      <c r="A858" s="121"/>
      <c r="B858" s="121"/>
      <c r="C858" s="121"/>
      <c r="D858" s="121"/>
      <c r="E858" s="121"/>
      <c r="F858" s="121"/>
      <c r="G858" s="121"/>
      <c r="H858" s="121"/>
    </row>
    <row r="859">
      <c r="A859" s="121"/>
      <c r="B859" s="121"/>
      <c r="C859" s="121"/>
      <c r="D859" s="121"/>
      <c r="E859" s="121"/>
      <c r="F859" s="121"/>
      <c r="G859" s="121"/>
      <c r="H859" s="121"/>
    </row>
    <row r="860">
      <c r="A860" s="121"/>
      <c r="B860" s="121"/>
      <c r="C860" s="121"/>
      <c r="D860" s="121"/>
      <c r="E860" s="121"/>
      <c r="F860" s="121"/>
      <c r="G860" s="121"/>
      <c r="H860" s="121"/>
    </row>
    <row r="861">
      <c r="A861" s="121"/>
      <c r="B861" s="121"/>
      <c r="C861" s="121"/>
      <c r="D861" s="121"/>
      <c r="E861" s="121"/>
      <c r="F861" s="121"/>
      <c r="G861" s="121"/>
      <c r="H861" s="121"/>
    </row>
    <row r="862">
      <c r="A862" s="121"/>
      <c r="B862" s="121"/>
      <c r="C862" s="121"/>
      <c r="D862" s="121"/>
      <c r="E862" s="121"/>
      <c r="F862" s="121"/>
      <c r="G862" s="121"/>
      <c r="H862" s="121"/>
    </row>
    <row r="863">
      <c r="A863" s="121"/>
      <c r="B863" s="121"/>
      <c r="C863" s="121"/>
      <c r="D863" s="121"/>
      <c r="E863" s="121"/>
      <c r="F863" s="121"/>
      <c r="G863" s="121"/>
      <c r="H863" s="121"/>
    </row>
    <row r="864">
      <c r="A864" s="121"/>
      <c r="B864" s="121"/>
      <c r="C864" s="121"/>
      <c r="D864" s="121"/>
      <c r="E864" s="121"/>
      <c r="F864" s="121"/>
      <c r="G864" s="121"/>
      <c r="H864" s="121"/>
    </row>
    <row r="865">
      <c r="A865" s="121"/>
      <c r="B865" s="121"/>
      <c r="C865" s="121"/>
      <c r="D865" s="121"/>
      <c r="E865" s="121"/>
      <c r="F865" s="121"/>
      <c r="G865" s="121"/>
      <c r="H865" s="121"/>
    </row>
    <row r="866">
      <c r="A866" s="121"/>
      <c r="B866" s="121"/>
      <c r="C866" s="121"/>
      <c r="D866" s="121"/>
      <c r="E866" s="121"/>
      <c r="F866" s="121"/>
      <c r="G866" s="121"/>
      <c r="H866" s="121"/>
    </row>
    <row r="867">
      <c r="A867" s="121"/>
      <c r="B867" s="121"/>
      <c r="C867" s="121"/>
      <c r="D867" s="121"/>
      <c r="E867" s="121"/>
      <c r="F867" s="121"/>
      <c r="G867" s="121"/>
      <c r="H867" s="121"/>
    </row>
    <row r="868">
      <c r="A868" s="121"/>
      <c r="B868" s="121"/>
      <c r="C868" s="121"/>
      <c r="D868" s="121"/>
      <c r="E868" s="121"/>
      <c r="F868" s="121"/>
      <c r="G868" s="121"/>
      <c r="H868" s="121"/>
    </row>
    <row r="869">
      <c r="A869" s="121"/>
      <c r="B869" s="121"/>
      <c r="C869" s="121"/>
      <c r="D869" s="121"/>
      <c r="E869" s="121"/>
      <c r="F869" s="121"/>
      <c r="G869" s="121"/>
      <c r="H869" s="121"/>
    </row>
    <row r="870">
      <c r="A870" s="121"/>
      <c r="B870" s="121"/>
      <c r="C870" s="121"/>
      <c r="D870" s="121"/>
      <c r="E870" s="121"/>
      <c r="F870" s="121"/>
      <c r="G870" s="121"/>
      <c r="H870" s="121"/>
    </row>
    <row r="871">
      <c r="A871" s="121"/>
      <c r="B871" s="121"/>
      <c r="C871" s="121"/>
      <c r="D871" s="121"/>
      <c r="E871" s="121"/>
      <c r="F871" s="121"/>
      <c r="G871" s="121"/>
      <c r="H871" s="121"/>
    </row>
    <row r="872">
      <c r="A872" s="121"/>
      <c r="B872" s="121"/>
      <c r="C872" s="121"/>
      <c r="D872" s="121"/>
      <c r="E872" s="121"/>
      <c r="F872" s="121"/>
      <c r="G872" s="121"/>
      <c r="H872" s="121"/>
    </row>
    <row r="873">
      <c r="A873" s="121"/>
      <c r="B873" s="121"/>
      <c r="C873" s="121"/>
      <c r="D873" s="121"/>
      <c r="E873" s="121"/>
      <c r="F873" s="121"/>
      <c r="G873" s="121"/>
      <c r="H873" s="121"/>
    </row>
    <row r="874">
      <c r="A874" s="121"/>
      <c r="B874" s="121"/>
      <c r="C874" s="121"/>
      <c r="D874" s="121"/>
      <c r="E874" s="121"/>
      <c r="F874" s="121"/>
      <c r="G874" s="121"/>
      <c r="H874" s="121"/>
    </row>
    <row r="875">
      <c r="A875" s="121"/>
      <c r="B875" s="121"/>
      <c r="C875" s="121"/>
      <c r="D875" s="121"/>
      <c r="E875" s="121"/>
      <c r="F875" s="121"/>
      <c r="G875" s="121"/>
      <c r="H875" s="121"/>
    </row>
    <row r="876">
      <c r="A876" s="121"/>
      <c r="B876" s="121"/>
      <c r="C876" s="121"/>
      <c r="D876" s="121"/>
      <c r="E876" s="121"/>
      <c r="F876" s="121"/>
      <c r="G876" s="121"/>
      <c r="H876" s="121"/>
    </row>
    <row r="877">
      <c r="A877" s="121"/>
      <c r="B877" s="121"/>
      <c r="C877" s="121"/>
      <c r="D877" s="121"/>
      <c r="E877" s="121"/>
      <c r="F877" s="121"/>
      <c r="G877" s="121"/>
      <c r="H877" s="121"/>
    </row>
    <row r="878">
      <c r="A878" s="121"/>
      <c r="B878" s="121"/>
      <c r="C878" s="121"/>
      <c r="D878" s="121"/>
      <c r="E878" s="121"/>
      <c r="F878" s="121"/>
      <c r="G878" s="121"/>
      <c r="H878" s="121"/>
    </row>
    <row r="879">
      <c r="A879" s="121"/>
      <c r="B879" s="121"/>
      <c r="C879" s="121"/>
      <c r="D879" s="121"/>
      <c r="E879" s="121"/>
      <c r="F879" s="121"/>
      <c r="G879" s="121"/>
      <c r="H879" s="121"/>
    </row>
    <row r="880">
      <c r="A880" s="121"/>
      <c r="B880" s="121"/>
      <c r="C880" s="121"/>
      <c r="D880" s="121"/>
      <c r="E880" s="121"/>
      <c r="F880" s="121"/>
      <c r="G880" s="121"/>
      <c r="H880" s="121"/>
    </row>
    <row r="881">
      <c r="A881" s="121"/>
      <c r="B881" s="121"/>
      <c r="C881" s="121"/>
      <c r="D881" s="121"/>
      <c r="E881" s="121"/>
      <c r="F881" s="121"/>
      <c r="G881" s="121"/>
      <c r="H881" s="121"/>
    </row>
    <row r="882">
      <c r="A882" s="121"/>
      <c r="B882" s="121"/>
      <c r="C882" s="121"/>
      <c r="D882" s="121"/>
      <c r="E882" s="121"/>
      <c r="F882" s="121"/>
      <c r="G882" s="121"/>
      <c r="H882" s="121"/>
    </row>
    <row r="883">
      <c r="A883" s="121"/>
      <c r="B883" s="121"/>
      <c r="C883" s="121"/>
      <c r="D883" s="121"/>
      <c r="E883" s="121"/>
      <c r="F883" s="121"/>
      <c r="G883" s="121"/>
      <c r="H883" s="121"/>
    </row>
    <row r="884">
      <c r="A884" s="121"/>
      <c r="B884" s="121"/>
      <c r="C884" s="121"/>
      <c r="D884" s="121"/>
      <c r="E884" s="121"/>
      <c r="F884" s="121"/>
      <c r="G884" s="121"/>
      <c r="H884" s="121"/>
    </row>
    <row r="885">
      <c r="A885" s="121"/>
      <c r="B885" s="121"/>
      <c r="C885" s="121"/>
      <c r="D885" s="121"/>
      <c r="E885" s="121"/>
      <c r="F885" s="121"/>
      <c r="G885" s="121"/>
      <c r="H885" s="121"/>
    </row>
    <row r="886">
      <c r="A886" s="121"/>
      <c r="B886" s="121"/>
      <c r="C886" s="121"/>
      <c r="D886" s="121"/>
      <c r="E886" s="121"/>
      <c r="F886" s="121"/>
      <c r="G886" s="121"/>
      <c r="H886" s="121"/>
    </row>
    <row r="887">
      <c r="A887" s="121"/>
      <c r="B887" s="121"/>
      <c r="C887" s="121"/>
      <c r="D887" s="121"/>
      <c r="E887" s="121"/>
      <c r="F887" s="121"/>
      <c r="G887" s="121"/>
      <c r="H887" s="121"/>
    </row>
    <row r="888">
      <c r="A888" s="121"/>
      <c r="B888" s="121"/>
      <c r="C888" s="121"/>
      <c r="D888" s="121"/>
      <c r="E888" s="121"/>
      <c r="F888" s="121"/>
      <c r="G888" s="121"/>
      <c r="H888" s="121"/>
    </row>
    <row r="889">
      <c r="A889" s="121"/>
      <c r="B889" s="121"/>
      <c r="C889" s="121"/>
      <c r="D889" s="121"/>
      <c r="E889" s="121"/>
      <c r="F889" s="121"/>
      <c r="G889" s="121"/>
      <c r="H889" s="121"/>
    </row>
    <row r="890">
      <c r="A890" s="121"/>
      <c r="B890" s="121"/>
      <c r="C890" s="121"/>
      <c r="D890" s="121"/>
      <c r="E890" s="121"/>
      <c r="F890" s="121"/>
      <c r="G890" s="121"/>
      <c r="H890" s="121"/>
    </row>
    <row r="891">
      <c r="A891" s="121"/>
      <c r="B891" s="121"/>
      <c r="C891" s="121"/>
      <c r="D891" s="121"/>
      <c r="E891" s="121"/>
      <c r="F891" s="121"/>
      <c r="G891" s="121"/>
      <c r="H891" s="121"/>
    </row>
    <row r="892">
      <c r="A892" s="121"/>
      <c r="B892" s="121"/>
      <c r="C892" s="121"/>
      <c r="D892" s="121"/>
      <c r="E892" s="121"/>
      <c r="F892" s="121"/>
      <c r="G892" s="121"/>
      <c r="H892" s="121"/>
    </row>
    <row r="893">
      <c r="A893" s="121"/>
      <c r="B893" s="121"/>
      <c r="C893" s="121"/>
      <c r="D893" s="121"/>
      <c r="E893" s="121"/>
      <c r="F893" s="121"/>
      <c r="G893" s="121"/>
      <c r="H893" s="121"/>
    </row>
    <row r="894">
      <c r="A894" s="121"/>
      <c r="B894" s="121"/>
      <c r="C894" s="121"/>
      <c r="D894" s="121"/>
      <c r="E894" s="121"/>
      <c r="F894" s="121"/>
      <c r="G894" s="121"/>
      <c r="H894" s="121"/>
    </row>
    <row r="895">
      <c r="A895" s="121"/>
      <c r="B895" s="121"/>
      <c r="C895" s="121"/>
      <c r="D895" s="121"/>
      <c r="E895" s="121"/>
      <c r="F895" s="121"/>
      <c r="G895" s="121"/>
      <c r="H895" s="121"/>
    </row>
    <row r="896">
      <c r="A896" s="121"/>
      <c r="B896" s="121"/>
      <c r="C896" s="121"/>
      <c r="D896" s="121"/>
      <c r="E896" s="121"/>
      <c r="F896" s="121"/>
      <c r="G896" s="121"/>
      <c r="H896" s="121"/>
    </row>
    <row r="897">
      <c r="A897" s="121"/>
      <c r="B897" s="121"/>
      <c r="C897" s="121"/>
      <c r="D897" s="121"/>
      <c r="E897" s="121"/>
      <c r="F897" s="121"/>
      <c r="G897" s="121"/>
      <c r="H897" s="121"/>
    </row>
    <row r="898">
      <c r="A898" s="121"/>
      <c r="B898" s="121"/>
      <c r="C898" s="121"/>
      <c r="D898" s="121"/>
      <c r="E898" s="121"/>
      <c r="F898" s="121"/>
      <c r="G898" s="121"/>
      <c r="H898" s="121"/>
    </row>
    <row r="899">
      <c r="A899" s="121"/>
      <c r="B899" s="121"/>
      <c r="C899" s="121"/>
      <c r="D899" s="121"/>
      <c r="E899" s="121"/>
      <c r="F899" s="121"/>
      <c r="G899" s="121"/>
      <c r="H899" s="121"/>
    </row>
    <row r="900">
      <c r="A900" s="121"/>
      <c r="B900" s="121"/>
      <c r="C900" s="121"/>
      <c r="D900" s="121"/>
      <c r="E900" s="121"/>
      <c r="F900" s="121"/>
      <c r="G900" s="121"/>
      <c r="H900" s="121"/>
    </row>
    <row r="901">
      <c r="A901" s="121"/>
      <c r="B901" s="121"/>
      <c r="C901" s="121"/>
      <c r="D901" s="121"/>
      <c r="E901" s="121"/>
      <c r="F901" s="121"/>
      <c r="G901" s="121"/>
      <c r="H901" s="121"/>
    </row>
    <row r="902">
      <c r="A902" s="121"/>
      <c r="B902" s="121"/>
      <c r="C902" s="121"/>
      <c r="D902" s="121"/>
      <c r="E902" s="121"/>
      <c r="F902" s="121"/>
      <c r="G902" s="121"/>
      <c r="H902" s="121"/>
    </row>
    <row r="903">
      <c r="A903" s="121"/>
      <c r="B903" s="121"/>
      <c r="C903" s="121"/>
      <c r="D903" s="121"/>
      <c r="E903" s="121"/>
      <c r="F903" s="121"/>
      <c r="G903" s="121"/>
      <c r="H903" s="121"/>
    </row>
    <row r="904">
      <c r="A904" s="121"/>
      <c r="B904" s="121"/>
      <c r="C904" s="121"/>
      <c r="D904" s="121"/>
      <c r="E904" s="121"/>
      <c r="F904" s="121"/>
      <c r="G904" s="121"/>
      <c r="H904" s="121"/>
    </row>
    <row r="905">
      <c r="A905" s="121"/>
      <c r="B905" s="121"/>
      <c r="C905" s="121"/>
      <c r="D905" s="121"/>
      <c r="E905" s="121"/>
      <c r="F905" s="121"/>
      <c r="G905" s="121"/>
      <c r="H905" s="121"/>
    </row>
    <row r="906">
      <c r="A906" s="121"/>
      <c r="B906" s="121"/>
      <c r="C906" s="121"/>
      <c r="D906" s="121"/>
      <c r="E906" s="121"/>
      <c r="F906" s="121"/>
      <c r="G906" s="121"/>
      <c r="H906" s="121"/>
    </row>
    <row r="907">
      <c r="A907" s="121"/>
      <c r="B907" s="121"/>
      <c r="C907" s="121"/>
      <c r="D907" s="121"/>
      <c r="E907" s="121"/>
      <c r="F907" s="121"/>
      <c r="G907" s="121"/>
      <c r="H907" s="121"/>
    </row>
    <row r="908">
      <c r="A908" s="121"/>
      <c r="B908" s="121"/>
      <c r="C908" s="121"/>
      <c r="D908" s="121"/>
      <c r="E908" s="121"/>
      <c r="F908" s="121"/>
      <c r="G908" s="121"/>
      <c r="H908" s="121"/>
    </row>
    <row r="909">
      <c r="A909" s="121"/>
      <c r="B909" s="121"/>
      <c r="C909" s="121"/>
      <c r="D909" s="121"/>
      <c r="E909" s="121"/>
      <c r="F909" s="121"/>
      <c r="G909" s="121"/>
      <c r="H909" s="121"/>
    </row>
    <row r="910">
      <c r="A910" s="121"/>
      <c r="B910" s="121"/>
      <c r="C910" s="121"/>
      <c r="D910" s="121"/>
      <c r="E910" s="121"/>
      <c r="F910" s="121"/>
      <c r="G910" s="121"/>
      <c r="H910" s="121"/>
    </row>
    <row r="911">
      <c r="A911" s="121"/>
      <c r="B911" s="121"/>
      <c r="C911" s="121"/>
      <c r="D911" s="121"/>
      <c r="E911" s="121"/>
      <c r="F911" s="121"/>
      <c r="G911" s="121"/>
      <c r="H911" s="121"/>
    </row>
    <row r="912">
      <c r="A912" s="121"/>
      <c r="B912" s="121"/>
      <c r="C912" s="121"/>
      <c r="D912" s="121"/>
      <c r="E912" s="121"/>
      <c r="F912" s="121"/>
      <c r="G912" s="121"/>
      <c r="H912" s="121"/>
    </row>
    <row r="913">
      <c r="A913" s="121"/>
      <c r="B913" s="121"/>
      <c r="C913" s="121"/>
      <c r="D913" s="121"/>
      <c r="E913" s="121"/>
      <c r="F913" s="121"/>
      <c r="G913" s="121"/>
      <c r="H913" s="121"/>
    </row>
    <row r="914">
      <c r="A914" s="121"/>
      <c r="B914" s="121"/>
      <c r="C914" s="121"/>
      <c r="D914" s="121"/>
      <c r="E914" s="121"/>
      <c r="F914" s="121"/>
      <c r="G914" s="121"/>
      <c r="H914" s="121"/>
    </row>
    <row r="915">
      <c r="A915" s="121"/>
      <c r="B915" s="121"/>
      <c r="C915" s="121"/>
      <c r="D915" s="121"/>
      <c r="E915" s="121"/>
      <c r="F915" s="121"/>
      <c r="G915" s="121"/>
      <c r="H915" s="121"/>
    </row>
    <row r="916">
      <c r="A916" s="121"/>
      <c r="B916" s="121"/>
      <c r="C916" s="121"/>
      <c r="D916" s="121"/>
      <c r="E916" s="121"/>
      <c r="F916" s="121"/>
      <c r="G916" s="121"/>
      <c r="H916" s="121"/>
    </row>
    <row r="917">
      <c r="A917" s="121"/>
      <c r="B917" s="121"/>
      <c r="C917" s="121"/>
      <c r="D917" s="121"/>
      <c r="E917" s="121"/>
      <c r="F917" s="121"/>
      <c r="G917" s="121"/>
      <c r="H917" s="121"/>
    </row>
    <row r="918">
      <c r="A918" s="121"/>
      <c r="B918" s="121"/>
      <c r="C918" s="121"/>
      <c r="D918" s="121"/>
      <c r="E918" s="121"/>
      <c r="F918" s="121"/>
      <c r="G918" s="121"/>
      <c r="H918" s="121"/>
    </row>
    <row r="919">
      <c r="A919" s="121"/>
      <c r="B919" s="121"/>
      <c r="C919" s="121"/>
      <c r="D919" s="121"/>
      <c r="E919" s="121"/>
      <c r="F919" s="121"/>
      <c r="G919" s="121"/>
      <c r="H919" s="121"/>
    </row>
    <row r="920">
      <c r="A920" s="121"/>
      <c r="B920" s="121"/>
      <c r="C920" s="121"/>
      <c r="D920" s="121"/>
      <c r="E920" s="121"/>
      <c r="F920" s="121"/>
      <c r="G920" s="121"/>
      <c r="H920" s="121"/>
    </row>
    <row r="921">
      <c r="A921" s="121"/>
      <c r="B921" s="121"/>
      <c r="C921" s="121"/>
      <c r="D921" s="121"/>
      <c r="E921" s="121"/>
      <c r="F921" s="121"/>
      <c r="G921" s="121"/>
      <c r="H921" s="121"/>
    </row>
    <row r="922">
      <c r="A922" s="121"/>
      <c r="B922" s="121"/>
      <c r="C922" s="121"/>
      <c r="D922" s="121"/>
      <c r="E922" s="121"/>
      <c r="F922" s="121"/>
      <c r="G922" s="121"/>
      <c r="H922" s="121"/>
    </row>
    <row r="923">
      <c r="A923" s="121"/>
      <c r="B923" s="121"/>
      <c r="C923" s="121"/>
      <c r="D923" s="121"/>
      <c r="E923" s="121"/>
      <c r="F923" s="121"/>
      <c r="G923" s="121"/>
      <c r="H923" s="121"/>
    </row>
    <row r="924">
      <c r="A924" s="121"/>
      <c r="B924" s="121"/>
      <c r="C924" s="121"/>
      <c r="D924" s="121"/>
      <c r="E924" s="121"/>
      <c r="F924" s="121"/>
      <c r="G924" s="121"/>
      <c r="H924" s="121"/>
    </row>
    <row r="925">
      <c r="A925" s="121"/>
      <c r="B925" s="121"/>
      <c r="C925" s="121"/>
      <c r="D925" s="121"/>
      <c r="E925" s="121"/>
      <c r="F925" s="121"/>
      <c r="G925" s="121"/>
      <c r="H925" s="121"/>
    </row>
    <row r="926">
      <c r="A926" s="121"/>
      <c r="B926" s="121"/>
      <c r="C926" s="121"/>
      <c r="D926" s="121"/>
      <c r="E926" s="121"/>
      <c r="F926" s="121"/>
      <c r="G926" s="121"/>
      <c r="H926" s="121"/>
    </row>
    <row r="927">
      <c r="A927" s="121"/>
      <c r="B927" s="121"/>
      <c r="C927" s="121"/>
      <c r="D927" s="121"/>
      <c r="E927" s="121"/>
      <c r="F927" s="121"/>
      <c r="G927" s="121"/>
      <c r="H927" s="121"/>
    </row>
    <row r="928">
      <c r="A928" s="121"/>
      <c r="B928" s="121"/>
      <c r="C928" s="121"/>
      <c r="D928" s="121"/>
      <c r="E928" s="121"/>
      <c r="F928" s="121"/>
      <c r="G928" s="121"/>
      <c r="H928" s="121"/>
    </row>
    <row r="929">
      <c r="A929" s="121"/>
      <c r="B929" s="121"/>
      <c r="C929" s="121"/>
      <c r="D929" s="121"/>
      <c r="E929" s="121"/>
      <c r="F929" s="121"/>
      <c r="G929" s="121"/>
      <c r="H929" s="121"/>
    </row>
    <row r="930">
      <c r="A930" s="121"/>
      <c r="B930" s="121"/>
      <c r="C930" s="121"/>
      <c r="D930" s="121"/>
      <c r="E930" s="121"/>
      <c r="F930" s="121"/>
      <c r="G930" s="121"/>
      <c r="H930" s="121"/>
    </row>
    <row r="931">
      <c r="A931" s="121"/>
      <c r="B931" s="121"/>
      <c r="C931" s="121"/>
      <c r="D931" s="121"/>
      <c r="E931" s="121"/>
      <c r="F931" s="121"/>
      <c r="G931" s="121"/>
      <c r="H931" s="121"/>
    </row>
    <row r="932">
      <c r="A932" s="121"/>
      <c r="B932" s="121"/>
      <c r="C932" s="121"/>
      <c r="D932" s="121"/>
      <c r="E932" s="121"/>
      <c r="F932" s="121"/>
      <c r="G932" s="121"/>
      <c r="H932" s="121"/>
    </row>
    <row r="933">
      <c r="A933" s="121"/>
      <c r="B933" s="121"/>
      <c r="C933" s="121"/>
      <c r="D933" s="121"/>
      <c r="E933" s="121"/>
      <c r="F933" s="121"/>
      <c r="G933" s="121"/>
      <c r="H933" s="121"/>
    </row>
    <row r="934">
      <c r="A934" s="121"/>
      <c r="B934" s="121"/>
      <c r="C934" s="121"/>
      <c r="D934" s="121"/>
      <c r="E934" s="121"/>
      <c r="F934" s="121"/>
      <c r="G934" s="121"/>
      <c r="H934" s="121"/>
    </row>
    <row r="935">
      <c r="A935" s="121"/>
      <c r="B935" s="121"/>
      <c r="C935" s="121"/>
      <c r="D935" s="121"/>
      <c r="E935" s="121"/>
      <c r="F935" s="121"/>
      <c r="G935" s="121"/>
      <c r="H935" s="121"/>
    </row>
    <row r="936">
      <c r="A936" s="121"/>
      <c r="B936" s="121"/>
      <c r="C936" s="121"/>
      <c r="D936" s="121"/>
      <c r="E936" s="121"/>
      <c r="F936" s="121"/>
      <c r="G936" s="121"/>
      <c r="H936" s="121"/>
    </row>
    <row r="937">
      <c r="A937" s="121"/>
      <c r="B937" s="121"/>
      <c r="C937" s="121"/>
      <c r="D937" s="121"/>
      <c r="E937" s="121"/>
      <c r="F937" s="121"/>
      <c r="G937" s="121"/>
      <c r="H937" s="121"/>
    </row>
    <row r="938">
      <c r="A938" s="121"/>
      <c r="B938" s="121"/>
      <c r="C938" s="121"/>
      <c r="D938" s="121"/>
      <c r="E938" s="121"/>
      <c r="F938" s="121"/>
      <c r="G938" s="121"/>
      <c r="H938" s="121"/>
    </row>
    <row r="939">
      <c r="A939" s="121"/>
      <c r="B939" s="121"/>
      <c r="C939" s="121"/>
      <c r="D939" s="121"/>
      <c r="E939" s="121"/>
      <c r="F939" s="121"/>
      <c r="G939" s="121"/>
      <c r="H939" s="121"/>
    </row>
    <row r="940">
      <c r="A940" s="121"/>
      <c r="B940" s="121"/>
      <c r="C940" s="121"/>
      <c r="D940" s="121"/>
      <c r="E940" s="121"/>
      <c r="F940" s="121"/>
      <c r="G940" s="121"/>
      <c r="H940" s="121"/>
    </row>
    <row r="941">
      <c r="A941" s="121"/>
      <c r="B941" s="121"/>
      <c r="C941" s="121"/>
      <c r="D941" s="121"/>
      <c r="E941" s="121"/>
      <c r="F941" s="121"/>
      <c r="G941" s="121"/>
      <c r="H941" s="121"/>
    </row>
    <row r="942">
      <c r="A942" s="121"/>
      <c r="B942" s="121"/>
      <c r="C942" s="121"/>
      <c r="D942" s="121"/>
      <c r="E942" s="121"/>
      <c r="F942" s="121"/>
      <c r="G942" s="121"/>
      <c r="H942" s="121"/>
    </row>
    <row r="943">
      <c r="A943" s="121"/>
      <c r="B943" s="121"/>
      <c r="C943" s="121"/>
      <c r="D943" s="121"/>
      <c r="E943" s="121"/>
      <c r="F943" s="121"/>
      <c r="G943" s="121"/>
      <c r="H943" s="121"/>
    </row>
    <row r="944">
      <c r="A944" s="121"/>
      <c r="B944" s="121"/>
      <c r="C944" s="121"/>
      <c r="D944" s="121"/>
      <c r="E944" s="121"/>
      <c r="F944" s="121"/>
      <c r="G944" s="121"/>
      <c r="H944" s="121"/>
    </row>
    <row r="945">
      <c r="A945" s="121"/>
      <c r="B945" s="121"/>
      <c r="C945" s="121"/>
      <c r="D945" s="121"/>
      <c r="E945" s="121"/>
      <c r="F945" s="121"/>
      <c r="G945" s="121"/>
      <c r="H945" s="121"/>
    </row>
    <row r="946">
      <c r="A946" s="121"/>
      <c r="B946" s="121"/>
      <c r="C946" s="121"/>
      <c r="D946" s="121"/>
      <c r="E946" s="121"/>
      <c r="F946" s="121"/>
      <c r="G946" s="121"/>
      <c r="H946" s="121"/>
    </row>
    <row r="947">
      <c r="A947" s="121"/>
      <c r="B947" s="121"/>
      <c r="C947" s="121"/>
      <c r="D947" s="121"/>
      <c r="E947" s="121"/>
      <c r="F947" s="121"/>
      <c r="G947" s="121"/>
      <c r="H947" s="121"/>
    </row>
    <row r="948">
      <c r="A948" s="121"/>
      <c r="B948" s="121"/>
      <c r="C948" s="121"/>
      <c r="D948" s="121"/>
      <c r="E948" s="121"/>
      <c r="F948" s="121"/>
      <c r="G948" s="121"/>
      <c r="H948" s="121"/>
    </row>
    <row r="949">
      <c r="A949" s="121"/>
      <c r="B949" s="121"/>
      <c r="C949" s="121"/>
      <c r="D949" s="121"/>
      <c r="E949" s="121"/>
      <c r="F949" s="121"/>
      <c r="G949" s="121"/>
      <c r="H949" s="121"/>
    </row>
    <row r="950">
      <c r="A950" s="121"/>
      <c r="B950" s="121"/>
      <c r="C950" s="121"/>
      <c r="D950" s="121"/>
      <c r="E950" s="121"/>
      <c r="F950" s="121"/>
      <c r="G950" s="121"/>
      <c r="H950" s="121"/>
    </row>
    <row r="951">
      <c r="A951" s="121"/>
      <c r="B951" s="121"/>
      <c r="C951" s="121"/>
      <c r="D951" s="121"/>
      <c r="E951" s="121"/>
      <c r="F951" s="121"/>
      <c r="G951" s="121"/>
      <c r="H951" s="121"/>
    </row>
    <row r="952">
      <c r="A952" s="121"/>
      <c r="B952" s="121"/>
      <c r="C952" s="121"/>
      <c r="D952" s="121"/>
      <c r="E952" s="121"/>
      <c r="F952" s="121"/>
      <c r="G952" s="121"/>
      <c r="H952" s="121"/>
    </row>
    <row r="953">
      <c r="A953" s="121"/>
      <c r="B953" s="121"/>
      <c r="C953" s="121"/>
      <c r="D953" s="121"/>
      <c r="E953" s="121"/>
      <c r="F953" s="121"/>
      <c r="G953" s="121"/>
      <c r="H953" s="121"/>
    </row>
    <row r="954">
      <c r="A954" s="121"/>
      <c r="B954" s="121"/>
      <c r="C954" s="121"/>
      <c r="D954" s="121"/>
      <c r="E954" s="121"/>
      <c r="F954" s="121"/>
      <c r="G954" s="121"/>
      <c r="H954" s="121"/>
    </row>
    <row r="955">
      <c r="A955" s="121"/>
      <c r="B955" s="121"/>
      <c r="C955" s="121"/>
      <c r="D955" s="121"/>
      <c r="E955" s="121"/>
      <c r="F955" s="121"/>
      <c r="G955" s="121"/>
      <c r="H955" s="121"/>
    </row>
    <row r="956">
      <c r="A956" s="121"/>
      <c r="B956" s="121"/>
      <c r="C956" s="121"/>
      <c r="D956" s="121"/>
      <c r="E956" s="121"/>
      <c r="F956" s="121"/>
      <c r="G956" s="121"/>
      <c r="H956" s="121"/>
    </row>
    <row r="957">
      <c r="A957" s="121"/>
      <c r="B957" s="121"/>
      <c r="C957" s="121"/>
      <c r="D957" s="121"/>
      <c r="E957" s="121"/>
      <c r="F957" s="121"/>
      <c r="G957" s="121"/>
      <c r="H957" s="121"/>
    </row>
    <row r="958">
      <c r="A958" s="121"/>
      <c r="B958" s="121"/>
      <c r="C958" s="121"/>
      <c r="D958" s="121"/>
      <c r="E958" s="121"/>
      <c r="F958" s="121"/>
      <c r="G958" s="121"/>
      <c r="H958" s="121"/>
    </row>
    <row r="959">
      <c r="A959" s="121"/>
      <c r="B959" s="121"/>
      <c r="C959" s="121"/>
      <c r="D959" s="121"/>
      <c r="E959" s="121"/>
      <c r="F959" s="121"/>
      <c r="G959" s="121"/>
      <c r="H959" s="121"/>
    </row>
    <row r="960">
      <c r="A960" s="121"/>
      <c r="B960" s="121"/>
      <c r="C960" s="121"/>
      <c r="D960" s="121"/>
      <c r="E960" s="121"/>
      <c r="F960" s="121"/>
      <c r="G960" s="121"/>
      <c r="H960" s="121"/>
    </row>
    <row r="961">
      <c r="A961" s="121"/>
      <c r="B961" s="121"/>
      <c r="C961" s="121"/>
      <c r="D961" s="121"/>
      <c r="E961" s="121"/>
      <c r="F961" s="121"/>
      <c r="G961" s="121"/>
      <c r="H961" s="121"/>
    </row>
    <row r="962">
      <c r="A962" s="121"/>
      <c r="B962" s="121"/>
      <c r="C962" s="121"/>
      <c r="D962" s="121"/>
      <c r="E962" s="121"/>
      <c r="F962" s="121"/>
      <c r="G962" s="121"/>
      <c r="H962" s="121"/>
    </row>
    <row r="963">
      <c r="A963" s="121"/>
      <c r="B963" s="121"/>
      <c r="C963" s="121"/>
      <c r="D963" s="121"/>
      <c r="E963" s="121"/>
      <c r="F963" s="121"/>
      <c r="G963" s="121"/>
      <c r="H963" s="121"/>
    </row>
    <row r="964">
      <c r="A964" s="121"/>
      <c r="B964" s="121"/>
      <c r="C964" s="121"/>
      <c r="D964" s="121"/>
      <c r="E964" s="121"/>
      <c r="F964" s="121"/>
      <c r="G964" s="121"/>
      <c r="H964" s="121"/>
    </row>
    <row r="965">
      <c r="A965" s="121"/>
      <c r="B965" s="121"/>
      <c r="C965" s="121"/>
      <c r="D965" s="121"/>
      <c r="E965" s="121"/>
      <c r="F965" s="121"/>
      <c r="G965" s="121"/>
      <c r="H965" s="121"/>
    </row>
    <row r="966">
      <c r="A966" s="121"/>
      <c r="B966" s="121"/>
      <c r="C966" s="121"/>
      <c r="D966" s="121"/>
      <c r="E966" s="121"/>
      <c r="F966" s="121"/>
      <c r="G966" s="121"/>
      <c r="H966" s="121"/>
    </row>
    <row r="967">
      <c r="A967" s="121"/>
      <c r="B967" s="121"/>
      <c r="C967" s="121"/>
      <c r="D967" s="121"/>
      <c r="E967" s="121"/>
      <c r="F967" s="121"/>
      <c r="G967" s="121"/>
      <c r="H967" s="121"/>
    </row>
    <row r="968">
      <c r="A968" s="121"/>
      <c r="B968" s="121"/>
      <c r="C968" s="121"/>
      <c r="D968" s="121"/>
      <c r="E968" s="121"/>
      <c r="F968" s="121"/>
      <c r="G968" s="121"/>
      <c r="H968" s="121"/>
    </row>
    <row r="969">
      <c r="A969" s="121"/>
      <c r="B969" s="121"/>
      <c r="C969" s="121"/>
      <c r="D969" s="121"/>
      <c r="E969" s="121"/>
      <c r="F969" s="121"/>
      <c r="G969" s="121"/>
      <c r="H969" s="121"/>
    </row>
    <row r="970">
      <c r="A970" s="121"/>
      <c r="B970" s="121"/>
      <c r="C970" s="121"/>
      <c r="D970" s="121"/>
      <c r="E970" s="121"/>
      <c r="F970" s="121"/>
      <c r="G970" s="121"/>
      <c r="H970" s="121"/>
    </row>
    <row r="971">
      <c r="A971" s="121"/>
      <c r="B971" s="121"/>
      <c r="C971" s="121"/>
      <c r="D971" s="121"/>
      <c r="E971" s="121"/>
      <c r="F971" s="121"/>
      <c r="G971" s="121"/>
      <c r="H971" s="121"/>
    </row>
    <row r="972">
      <c r="A972" s="121"/>
      <c r="B972" s="121"/>
      <c r="C972" s="121"/>
      <c r="D972" s="121"/>
      <c r="E972" s="121"/>
      <c r="F972" s="121"/>
      <c r="G972" s="121"/>
      <c r="H972" s="121"/>
    </row>
    <row r="973">
      <c r="A973" s="121"/>
      <c r="B973" s="121"/>
      <c r="C973" s="121"/>
      <c r="D973" s="121"/>
      <c r="E973" s="121"/>
      <c r="F973" s="121"/>
      <c r="G973" s="121"/>
      <c r="H973" s="121"/>
    </row>
    <row r="974">
      <c r="A974" s="121"/>
      <c r="B974" s="121"/>
      <c r="C974" s="121"/>
      <c r="D974" s="121"/>
      <c r="E974" s="121"/>
      <c r="F974" s="121"/>
      <c r="G974" s="121"/>
      <c r="H974" s="121"/>
    </row>
    <row r="975">
      <c r="A975" s="121"/>
      <c r="B975" s="121"/>
      <c r="C975" s="121"/>
      <c r="D975" s="121"/>
      <c r="E975" s="121"/>
      <c r="F975" s="121"/>
      <c r="G975" s="121"/>
      <c r="H975" s="121"/>
    </row>
    <row r="976">
      <c r="A976" s="121"/>
      <c r="B976" s="121"/>
      <c r="C976" s="121"/>
      <c r="D976" s="121"/>
      <c r="E976" s="121"/>
      <c r="F976" s="121"/>
      <c r="G976" s="121"/>
      <c r="H976" s="121"/>
    </row>
    <row r="977">
      <c r="A977" s="121"/>
      <c r="B977" s="121"/>
      <c r="C977" s="121"/>
      <c r="D977" s="121"/>
      <c r="E977" s="121"/>
      <c r="F977" s="121"/>
      <c r="G977" s="121"/>
      <c r="H977" s="121"/>
    </row>
    <row r="978">
      <c r="A978" s="121"/>
      <c r="B978" s="121"/>
      <c r="C978" s="121"/>
      <c r="D978" s="121"/>
      <c r="E978" s="121"/>
      <c r="F978" s="121"/>
      <c r="G978" s="121"/>
      <c r="H978" s="121"/>
    </row>
    <row r="979">
      <c r="A979" s="121"/>
      <c r="B979" s="121"/>
      <c r="C979" s="121"/>
      <c r="D979" s="121"/>
      <c r="E979" s="121"/>
      <c r="F979" s="121"/>
      <c r="G979" s="121"/>
      <c r="H979" s="121"/>
    </row>
    <row r="980">
      <c r="A980" s="121"/>
      <c r="B980" s="121"/>
      <c r="C980" s="121"/>
      <c r="D980" s="121"/>
      <c r="E980" s="121"/>
      <c r="F980" s="121"/>
      <c r="G980" s="121"/>
      <c r="H980" s="121"/>
    </row>
    <row r="981">
      <c r="A981" s="121"/>
      <c r="B981" s="121"/>
      <c r="C981" s="121"/>
      <c r="D981" s="121"/>
      <c r="E981" s="121"/>
      <c r="F981" s="121"/>
      <c r="G981" s="121"/>
      <c r="H981" s="121"/>
    </row>
    <row r="982">
      <c r="A982" s="121"/>
      <c r="B982" s="121"/>
      <c r="C982" s="121"/>
      <c r="D982" s="121"/>
      <c r="E982" s="121"/>
      <c r="F982" s="121"/>
      <c r="G982" s="121"/>
      <c r="H982" s="121"/>
    </row>
    <row r="983">
      <c r="A983" s="121"/>
      <c r="B983" s="121"/>
      <c r="C983" s="121"/>
      <c r="D983" s="121"/>
      <c r="E983" s="121"/>
      <c r="F983" s="121"/>
      <c r="G983" s="121"/>
      <c r="H983" s="121"/>
    </row>
    <row r="984">
      <c r="A984" s="121"/>
      <c r="B984" s="121"/>
      <c r="C984" s="121"/>
      <c r="D984" s="121"/>
      <c r="E984" s="121"/>
      <c r="F984" s="121"/>
      <c r="G984" s="121"/>
      <c r="H984" s="121"/>
    </row>
    <row r="985">
      <c r="A985" s="121"/>
      <c r="B985" s="121"/>
      <c r="C985" s="121"/>
      <c r="D985" s="121"/>
      <c r="E985" s="121"/>
      <c r="F985" s="121"/>
      <c r="G985" s="121"/>
      <c r="H985" s="121"/>
    </row>
    <row r="986">
      <c r="A986" s="121"/>
      <c r="B986" s="121"/>
      <c r="C986" s="121"/>
      <c r="D986" s="121"/>
      <c r="E986" s="121"/>
      <c r="F986" s="121"/>
      <c r="G986" s="121"/>
      <c r="H986" s="121"/>
    </row>
    <row r="987">
      <c r="A987" s="121"/>
      <c r="B987" s="121"/>
      <c r="C987" s="121"/>
      <c r="D987" s="121"/>
      <c r="E987" s="121"/>
      <c r="F987" s="121"/>
      <c r="G987" s="121"/>
      <c r="H987" s="121"/>
    </row>
    <row r="988">
      <c r="A988" s="121"/>
      <c r="B988" s="121"/>
      <c r="C988" s="121"/>
      <c r="D988" s="121"/>
      <c r="E988" s="121"/>
      <c r="F988" s="121"/>
      <c r="G988" s="121"/>
      <c r="H988" s="121"/>
    </row>
    <row r="989">
      <c r="A989" s="121"/>
      <c r="B989" s="121"/>
      <c r="C989" s="121"/>
      <c r="D989" s="121"/>
      <c r="E989" s="121"/>
      <c r="F989" s="121"/>
      <c r="G989" s="121"/>
      <c r="H989" s="121"/>
    </row>
    <row r="990">
      <c r="A990" s="121"/>
      <c r="B990" s="121"/>
      <c r="C990" s="121"/>
      <c r="D990" s="121"/>
      <c r="E990" s="121"/>
      <c r="F990" s="121"/>
      <c r="G990" s="121"/>
      <c r="H990" s="121"/>
    </row>
    <row r="991">
      <c r="A991" s="121"/>
      <c r="B991" s="121"/>
      <c r="C991" s="121"/>
      <c r="D991" s="121"/>
      <c r="E991" s="121"/>
      <c r="F991" s="121"/>
      <c r="G991" s="121"/>
      <c r="H991" s="121"/>
    </row>
    <row r="992">
      <c r="A992" s="121"/>
      <c r="B992" s="121"/>
      <c r="C992" s="121"/>
      <c r="D992" s="121"/>
      <c r="E992" s="121"/>
      <c r="F992" s="121"/>
      <c r="G992" s="121"/>
      <c r="H992" s="121"/>
    </row>
    <row r="993">
      <c r="A993" s="121"/>
      <c r="B993" s="121"/>
      <c r="C993" s="121"/>
      <c r="D993" s="121"/>
      <c r="E993" s="121"/>
      <c r="F993" s="121"/>
      <c r="G993" s="121"/>
      <c r="H993" s="121"/>
    </row>
    <row r="994">
      <c r="A994" s="121"/>
      <c r="B994" s="121"/>
      <c r="C994" s="121"/>
      <c r="D994" s="121"/>
      <c r="E994" s="121"/>
      <c r="F994" s="121"/>
      <c r="G994" s="121"/>
      <c r="H994" s="121"/>
    </row>
    <row r="995">
      <c r="A995" s="121"/>
      <c r="B995" s="121"/>
      <c r="C995" s="121"/>
      <c r="D995" s="121"/>
      <c r="E995" s="121"/>
      <c r="F995" s="121"/>
      <c r="G995" s="121"/>
      <c r="H995" s="121"/>
    </row>
    <row r="996">
      <c r="A996" s="121"/>
      <c r="B996" s="121"/>
      <c r="C996" s="121"/>
      <c r="D996" s="121"/>
      <c r="E996" s="121"/>
      <c r="F996" s="121"/>
      <c r="G996" s="121"/>
      <c r="H996" s="121"/>
    </row>
    <row r="997">
      <c r="A997" s="121"/>
      <c r="B997" s="121"/>
      <c r="C997" s="121"/>
      <c r="D997" s="121"/>
      <c r="E997" s="121"/>
      <c r="F997" s="121"/>
      <c r="G997" s="121"/>
      <c r="H997" s="121"/>
    </row>
    <row r="998">
      <c r="A998" s="121"/>
      <c r="B998" s="121"/>
      <c r="C998" s="121"/>
      <c r="D998" s="121"/>
      <c r="E998" s="121"/>
      <c r="F998" s="121"/>
      <c r="G998" s="121"/>
      <c r="H998" s="121"/>
    </row>
    <row r="999">
      <c r="A999" s="121"/>
      <c r="B999" s="121"/>
      <c r="C999" s="121"/>
      <c r="D999" s="121"/>
      <c r="E999" s="121"/>
      <c r="F999" s="121"/>
      <c r="G999" s="121"/>
      <c r="H999" s="121"/>
    </row>
    <row r="1000">
      <c r="A1000" s="121"/>
      <c r="B1000" s="121"/>
      <c r="C1000" s="121"/>
      <c r="D1000" s="121"/>
      <c r="E1000" s="121"/>
      <c r="F1000" s="121"/>
      <c r="G1000" s="121"/>
      <c r="H1000" s="121"/>
    </row>
    <row r="1001">
      <c r="A1001" s="121"/>
      <c r="B1001" s="121"/>
      <c r="C1001" s="121"/>
      <c r="D1001" s="121"/>
      <c r="E1001" s="121"/>
      <c r="F1001" s="121"/>
      <c r="G1001" s="121"/>
      <c r="H1001" s="121"/>
    </row>
    <row r="1002">
      <c r="A1002" s="121"/>
      <c r="B1002" s="121"/>
      <c r="C1002" s="121"/>
      <c r="D1002" s="121"/>
      <c r="E1002" s="121"/>
      <c r="F1002" s="121"/>
      <c r="G1002" s="121"/>
      <c r="H1002" s="121"/>
    </row>
    <row r="1003">
      <c r="A1003" s="121"/>
      <c r="B1003" s="121"/>
      <c r="C1003" s="121"/>
      <c r="D1003" s="121"/>
      <c r="E1003" s="121"/>
      <c r="F1003" s="121"/>
      <c r="G1003" s="121"/>
      <c r="H1003" s="121"/>
    </row>
    <row r="1004">
      <c r="A1004" s="121"/>
      <c r="B1004" s="121"/>
      <c r="C1004" s="121"/>
      <c r="D1004" s="121"/>
      <c r="E1004" s="121"/>
      <c r="F1004" s="121"/>
      <c r="G1004" s="121"/>
      <c r="H1004" s="121"/>
    </row>
    <row r="1005">
      <c r="A1005" s="121"/>
      <c r="B1005" s="121"/>
      <c r="C1005" s="121"/>
      <c r="D1005" s="121"/>
      <c r="E1005" s="121"/>
      <c r="F1005" s="121"/>
      <c r="G1005" s="121"/>
      <c r="H1005" s="121"/>
    </row>
  </sheetData>
  <mergeCells count="42">
    <mergeCell ref="A5:B5"/>
    <mergeCell ref="A6:B6"/>
    <mergeCell ref="C6:D6"/>
    <mergeCell ref="A1:H2"/>
    <mergeCell ref="A3:B3"/>
    <mergeCell ref="C3:D3"/>
    <mergeCell ref="A4:B4"/>
    <mergeCell ref="C4:D4"/>
    <mergeCell ref="C5:D5"/>
    <mergeCell ref="F5:H5"/>
    <mergeCell ref="F6:H6"/>
    <mergeCell ref="A8:H8"/>
    <mergeCell ref="B9:D9"/>
    <mergeCell ref="B11:D11"/>
    <mergeCell ref="B12:D12"/>
    <mergeCell ref="B13:D13"/>
    <mergeCell ref="B14:D14"/>
    <mergeCell ref="A16:H16"/>
    <mergeCell ref="B17:D17"/>
    <mergeCell ref="B19:D19"/>
    <mergeCell ref="B20:D20"/>
    <mergeCell ref="B21:D21"/>
    <mergeCell ref="B22:D22"/>
    <mergeCell ref="B23:D23"/>
    <mergeCell ref="B24:D24"/>
    <mergeCell ref="B25:D25"/>
    <mergeCell ref="B26:D26"/>
    <mergeCell ref="A28:H28"/>
    <mergeCell ref="B29:D29"/>
    <mergeCell ref="B31:D31"/>
    <mergeCell ref="B32:D32"/>
    <mergeCell ref="A42:D42"/>
    <mergeCell ref="E42:H42"/>
    <mergeCell ref="F43:H43"/>
    <mergeCell ref="F47:H47"/>
    <mergeCell ref="B33:D33"/>
    <mergeCell ref="B34:D34"/>
    <mergeCell ref="B35:D35"/>
    <mergeCell ref="B36:D36"/>
    <mergeCell ref="B37:D37"/>
    <mergeCell ref="B38:D38"/>
    <mergeCell ref="B39:D39"/>
  </mergeCells>
  <printOptions horizontalCentered="1"/>
  <pageMargins bottom="0.9" footer="0.0" header="0.0" left="0.3" right="0.3" top="1.5"/>
  <pageSetup fitToHeight="0" paperSize="9" orientation="portrait"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4235"/>
    <pageSetUpPr fitToPage="1"/>
  </sheetPr>
  <sheetViews>
    <sheetView workbookViewId="0"/>
  </sheetViews>
  <sheetFormatPr customHeight="1" defaultColWidth="14.43" defaultRowHeight="15.0"/>
  <cols>
    <col customWidth="1" min="1" max="1" width="3.14"/>
    <col customWidth="1" min="2" max="2" width="2.29"/>
    <col customWidth="1" min="3" max="8" width="13.71"/>
  </cols>
  <sheetData>
    <row r="1">
      <c r="A1" s="281"/>
      <c r="B1" s="281"/>
      <c r="C1" s="281"/>
      <c r="D1" s="281"/>
      <c r="E1" s="281"/>
      <c r="F1" s="281"/>
      <c r="G1" s="281"/>
      <c r="H1" s="281"/>
    </row>
    <row r="2">
      <c r="A2" s="281"/>
      <c r="B2" s="282" t="s">
        <v>17762</v>
      </c>
      <c r="C2" s="37"/>
      <c r="D2" s="37"/>
      <c r="E2" s="37"/>
      <c r="F2" s="37"/>
      <c r="G2" s="37"/>
      <c r="H2" s="31"/>
    </row>
    <row r="3">
      <c r="A3" s="281"/>
      <c r="B3" s="282" t="s">
        <v>17763</v>
      </c>
      <c r="C3" s="37"/>
      <c r="D3" s="37"/>
      <c r="E3" s="37"/>
      <c r="F3" s="37"/>
      <c r="G3" s="37"/>
      <c r="H3" s="31"/>
    </row>
    <row r="4">
      <c r="A4" s="281"/>
      <c r="B4" s="283" t="s">
        <v>17764</v>
      </c>
      <c r="C4" s="31"/>
      <c r="D4" s="283"/>
      <c r="E4" s="31"/>
      <c r="F4" s="283" t="s">
        <v>17765</v>
      </c>
      <c r="G4" s="31"/>
      <c r="H4" s="284"/>
    </row>
    <row r="5">
      <c r="A5" s="281"/>
      <c r="B5" s="282" t="s">
        <v>17766</v>
      </c>
      <c r="C5" s="37"/>
      <c r="D5" s="37"/>
      <c r="E5" s="37"/>
      <c r="F5" s="37"/>
      <c r="G5" s="37"/>
      <c r="H5" s="31"/>
    </row>
    <row r="6">
      <c r="A6" s="281"/>
      <c r="B6" s="281"/>
      <c r="C6" s="281"/>
      <c r="D6" s="281"/>
      <c r="E6" s="281"/>
      <c r="F6" s="281"/>
      <c r="G6" s="281"/>
      <c r="H6" s="281"/>
    </row>
    <row r="7">
      <c r="A7" s="281"/>
      <c r="B7" s="282" t="s">
        <v>17767</v>
      </c>
      <c r="C7" s="37"/>
      <c r="D7" s="37"/>
      <c r="E7" s="37"/>
      <c r="F7" s="37"/>
      <c r="G7" s="37"/>
      <c r="H7" s="31"/>
    </row>
    <row r="8">
      <c r="A8" s="281"/>
      <c r="B8" s="283" t="s">
        <v>17768</v>
      </c>
      <c r="C8" s="31"/>
      <c r="D8" s="285"/>
      <c r="E8" s="31"/>
      <c r="F8" s="283" t="s">
        <v>17769</v>
      </c>
      <c r="G8" s="31"/>
      <c r="H8" s="286"/>
    </row>
    <row r="9">
      <c r="A9" s="281"/>
      <c r="B9" s="283" t="s">
        <v>17770</v>
      </c>
      <c r="C9" s="31"/>
      <c r="D9" s="285"/>
      <c r="E9" s="37"/>
      <c r="F9" s="37"/>
      <c r="G9" s="31"/>
      <c r="H9" s="284"/>
    </row>
    <row r="10">
      <c r="A10" s="281"/>
      <c r="B10" s="283" t="s">
        <v>17771</v>
      </c>
      <c r="C10" s="31"/>
      <c r="D10" s="285"/>
      <c r="E10" s="37"/>
      <c r="F10" s="37"/>
      <c r="G10" s="31"/>
      <c r="H10" s="284"/>
    </row>
    <row r="11">
      <c r="A11" s="281"/>
      <c r="B11" s="283" t="s">
        <v>17538</v>
      </c>
      <c r="C11" s="31"/>
      <c r="D11" s="285"/>
      <c r="E11" s="31"/>
      <c r="F11" s="283" t="s">
        <v>17772</v>
      </c>
      <c r="G11" s="31"/>
      <c r="H11" s="284"/>
    </row>
    <row r="12">
      <c r="A12" s="281"/>
      <c r="B12" s="283" t="s">
        <v>17773</v>
      </c>
      <c r="C12" s="31"/>
      <c r="D12" s="283"/>
      <c r="E12" s="31"/>
      <c r="F12" s="283" t="s">
        <v>17774</v>
      </c>
      <c r="G12" s="31"/>
      <c r="H12" s="284"/>
    </row>
    <row r="13">
      <c r="A13" s="281"/>
      <c r="B13" s="283" t="s">
        <v>17775</v>
      </c>
      <c r="C13" s="31"/>
      <c r="D13" s="285"/>
      <c r="E13" s="31"/>
      <c r="F13" s="283" t="s">
        <v>17776</v>
      </c>
      <c r="G13" s="31"/>
      <c r="H13" s="284"/>
    </row>
    <row r="14">
      <c r="A14" s="281"/>
      <c r="B14" s="281"/>
      <c r="C14" s="281"/>
      <c r="D14" s="281"/>
      <c r="E14" s="281"/>
      <c r="F14" s="281"/>
      <c r="G14" s="281"/>
      <c r="H14" s="281"/>
    </row>
    <row r="15">
      <c r="A15" s="281"/>
      <c r="B15" s="282" t="s">
        <v>17777</v>
      </c>
      <c r="C15" s="37"/>
      <c r="D15" s="37"/>
      <c r="E15" s="37"/>
      <c r="F15" s="37"/>
      <c r="G15" s="37"/>
      <c r="H15" s="31"/>
    </row>
    <row r="16">
      <c r="A16" s="281"/>
      <c r="B16" s="283" t="s">
        <v>17778</v>
      </c>
      <c r="C16" s="31"/>
      <c r="D16" s="285"/>
      <c r="E16" s="37"/>
      <c r="F16" s="37"/>
      <c r="G16" s="31"/>
      <c r="H16" s="284"/>
    </row>
    <row r="17">
      <c r="A17" s="281"/>
      <c r="B17" s="283" t="s">
        <v>17779</v>
      </c>
      <c r="C17" s="31"/>
      <c r="D17" s="287"/>
      <c r="E17" s="31"/>
      <c r="F17" s="283" t="s">
        <v>17780</v>
      </c>
      <c r="G17" s="31"/>
      <c r="H17" s="286"/>
    </row>
    <row r="18">
      <c r="A18" s="281"/>
      <c r="B18" s="283" t="s">
        <v>17781</v>
      </c>
      <c r="C18" s="31"/>
      <c r="D18" s="285"/>
      <c r="E18" s="37"/>
      <c r="F18" s="37"/>
      <c r="G18" s="31"/>
      <c r="H18" s="284"/>
    </row>
    <row r="19">
      <c r="A19" s="281"/>
      <c r="B19" s="281"/>
      <c r="C19" s="281"/>
      <c r="D19" s="281"/>
      <c r="E19" s="281"/>
      <c r="F19" s="281"/>
      <c r="G19" s="281"/>
      <c r="H19" s="281"/>
    </row>
    <row r="20">
      <c r="A20" s="281"/>
      <c r="B20" s="282" t="s">
        <v>17782</v>
      </c>
      <c r="C20" s="37"/>
      <c r="D20" s="37"/>
      <c r="E20" s="37"/>
      <c r="F20" s="37"/>
      <c r="G20" s="37"/>
      <c r="H20" s="31"/>
    </row>
    <row r="21">
      <c r="A21" s="281"/>
      <c r="B21" s="283" t="s">
        <v>17783</v>
      </c>
      <c r="C21" s="31"/>
      <c r="D21" s="285" t="s">
        <v>17436</v>
      </c>
      <c r="E21" s="37"/>
      <c r="F21" s="37"/>
      <c r="G21" s="31"/>
      <c r="H21" s="284"/>
    </row>
    <row r="22">
      <c r="A22" s="281"/>
      <c r="B22" s="283" t="s">
        <v>17784</v>
      </c>
      <c r="C22" s="31"/>
      <c r="D22" s="285" t="s">
        <v>17785</v>
      </c>
      <c r="E22" s="37"/>
      <c r="F22" s="37"/>
      <c r="G22" s="31"/>
      <c r="H22" s="284"/>
    </row>
    <row r="23">
      <c r="A23" s="281"/>
      <c r="B23" s="283" t="s">
        <v>17786</v>
      </c>
      <c r="C23" s="31"/>
      <c r="D23" s="285"/>
      <c r="E23" s="31"/>
      <c r="F23" s="283" t="s">
        <v>17787</v>
      </c>
      <c r="G23" s="31"/>
      <c r="H23" s="286"/>
    </row>
    <row r="24">
      <c r="A24" s="281"/>
      <c r="B24" s="283" t="s">
        <v>17788</v>
      </c>
      <c r="C24" s="31"/>
      <c r="D24" s="285"/>
      <c r="E24" s="31"/>
      <c r="F24" s="283" t="s">
        <v>17789</v>
      </c>
      <c r="G24" s="31"/>
      <c r="H24" s="286"/>
    </row>
    <row r="25">
      <c r="A25" s="281"/>
      <c r="B25" s="283" t="s">
        <v>17790</v>
      </c>
      <c r="C25" s="31"/>
      <c r="D25" s="285"/>
      <c r="E25" s="31"/>
      <c r="F25" s="283" t="s">
        <v>17791</v>
      </c>
      <c r="G25" s="31"/>
      <c r="H25" s="286"/>
    </row>
    <row r="26">
      <c r="A26" s="281"/>
      <c r="B26" s="283" t="s">
        <v>17792</v>
      </c>
      <c r="C26" s="31"/>
      <c r="D26" s="285"/>
      <c r="E26" s="31"/>
      <c r="F26" s="283" t="s">
        <v>17793</v>
      </c>
      <c r="G26" s="31"/>
      <c r="H26" s="284"/>
    </row>
    <row r="27">
      <c r="A27" s="281"/>
      <c r="B27" s="281"/>
      <c r="C27" s="281"/>
      <c r="D27" s="281"/>
      <c r="E27" s="281"/>
      <c r="F27" s="281"/>
      <c r="G27" s="281"/>
      <c r="H27" s="281"/>
    </row>
    <row r="28">
      <c r="A28" s="281"/>
      <c r="B28" s="282" t="s">
        <v>17794</v>
      </c>
      <c r="C28" s="37"/>
      <c r="D28" s="37"/>
      <c r="E28" s="37"/>
      <c r="F28" s="37"/>
      <c r="G28" s="37"/>
      <c r="H28" s="31"/>
    </row>
    <row r="29">
      <c r="A29" s="281"/>
      <c r="B29" s="288" t="s">
        <v>17795</v>
      </c>
      <c r="C29" s="37"/>
      <c r="D29" s="37"/>
      <c r="E29" s="37"/>
      <c r="F29" s="37"/>
      <c r="G29" s="31"/>
      <c r="H29" s="289" t="s">
        <v>17796</v>
      </c>
    </row>
    <row r="30">
      <c r="A30" s="281"/>
      <c r="B30" s="283" t="s">
        <v>17797</v>
      </c>
      <c r="C30" s="37"/>
      <c r="D30" s="37"/>
      <c r="E30" s="37"/>
      <c r="F30" s="37"/>
      <c r="G30" s="31"/>
      <c r="H30" s="286"/>
    </row>
    <row r="31">
      <c r="A31" s="281"/>
      <c r="B31" s="283" t="s">
        <v>17798</v>
      </c>
      <c r="C31" s="37"/>
      <c r="D31" s="37"/>
      <c r="E31" s="37"/>
      <c r="F31" s="37"/>
      <c r="G31" s="31"/>
      <c r="H31" s="290"/>
    </row>
    <row r="32">
      <c r="A32" s="281"/>
      <c r="B32" s="283" t="s">
        <v>17799</v>
      </c>
      <c r="C32" s="37"/>
      <c r="D32" s="37"/>
      <c r="E32" s="37"/>
      <c r="F32" s="37"/>
      <c r="G32" s="31"/>
      <c r="H32" s="284"/>
    </row>
    <row r="33">
      <c r="A33" s="281"/>
      <c r="B33" s="283" t="s">
        <v>17800</v>
      </c>
      <c r="C33" s="37"/>
      <c r="D33" s="37"/>
      <c r="E33" s="37"/>
      <c r="F33" s="37"/>
      <c r="G33" s="31"/>
      <c r="H33" s="284"/>
    </row>
    <row r="34">
      <c r="A34" s="281"/>
      <c r="B34" s="283" t="s">
        <v>17801</v>
      </c>
      <c r="C34" s="37"/>
      <c r="D34" s="37"/>
      <c r="E34" s="37"/>
      <c r="F34" s="37"/>
      <c r="G34" s="31"/>
      <c r="H34" s="284"/>
    </row>
    <row r="35">
      <c r="A35" s="281"/>
      <c r="B35" s="283" t="s">
        <v>17802</v>
      </c>
      <c r="C35" s="37"/>
      <c r="D35" s="37"/>
      <c r="E35" s="37"/>
      <c r="F35" s="37"/>
      <c r="G35" s="31"/>
      <c r="H35" s="284"/>
    </row>
    <row r="36">
      <c r="A36" s="281"/>
      <c r="B36" s="283" t="s">
        <v>17803</v>
      </c>
      <c r="C36" s="37"/>
      <c r="D36" s="37"/>
      <c r="E36" s="37"/>
      <c r="F36" s="37"/>
      <c r="G36" s="31"/>
      <c r="H36" s="284"/>
    </row>
    <row r="37">
      <c r="A37" s="281"/>
      <c r="B37" s="283" t="s">
        <v>17804</v>
      </c>
      <c r="C37" s="37"/>
      <c r="D37" s="37"/>
      <c r="E37" s="37"/>
      <c r="F37" s="37"/>
      <c r="G37" s="31"/>
      <c r="H37" s="284"/>
    </row>
    <row r="38">
      <c r="A38" s="281"/>
      <c r="B38" s="283" t="s">
        <v>17805</v>
      </c>
      <c r="C38" s="37"/>
      <c r="D38" s="37"/>
      <c r="E38" s="37"/>
      <c r="F38" s="37"/>
      <c r="G38" s="31"/>
      <c r="H38" s="284"/>
    </row>
    <row r="39">
      <c r="A39" s="281"/>
      <c r="B39" s="283" t="s">
        <v>17806</v>
      </c>
      <c r="C39" s="37"/>
      <c r="D39" s="37"/>
      <c r="E39" s="37"/>
      <c r="F39" s="37"/>
      <c r="G39" s="31"/>
      <c r="H39" s="286"/>
    </row>
    <row r="40">
      <c r="A40" s="281"/>
      <c r="B40" s="281"/>
      <c r="C40" s="281"/>
      <c r="D40" s="281"/>
      <c r="E40" s="281"/>
      <c r="F40" s="281"/>
      <c r="G40" s="281"/>
      <c r="H40" s="281"/>
    </row>
    <row r="41">
      <c r="A41" s="281"/>
      <c r="B41" s="282" t="s">
        <v>17807</v>
      </c>
      <c r="C41" s="37"/>
      <c r="D41" s="37"/>
      <c r="E41" s="37"/>
      <c r="F41" s="37"/>
      <c r="G41" s="37"/>
      <c r="H41" s="31"/>
    </row>
    <row r="42">
      <c r="A42" s="281"/>
      <c r="B42" s="289" t="s">
        <v>17472</v>
      </c>
      <c r="C42" s="288" t="s">
        <v>17808</v>
      </c>
      <c r="D42" s="31"/>
      <c r="E42" s="288" t="s">
        <v>17178</v>
      </c>
      <c r="F42" s="31"/>
      <c r="G42" s="288" t="s">
        <v>17809</v>
      </c>
      <c r="H42" s="31"/>
    </row>
    <row r="43">
      <c r="A43" s="281"/>
      <c r="B43" s="289">
        <v>1.0</v>
      </c>
      <c r="C43" s="285"/>
      <c r="D43" s="31"/>
      <c r="E43" s="285"/>
      <c r="F43" s="31"/>
      <c r="G43" s="283" t="s">
        <v>17810</v>
      </c>
      <c r="H43" s="31"/>
    </row>
    <row r="44">
      <c r="A44" s="281"/>
      <c r="B44" s="289">
        <v>2.0</v>
      </c>
      <c r="C44" s="285"/>
      <c r="D44" s="31"/>
      <c r="E44" s="285"/>
      <c r="F44" s="31"/>
      <c r="G44" s="285" t="s">
        <v>17811</v>
      </c>
      <c r="H44" s="31"/>
    </row>
    <row r="45">
      <c r="A45" s="281"/>
      <c r="B45" s="289">
        <v>3.0</v>
      </c>
      <c r="C45" s="285"/>
      <c r="D45" s="31"/>
      <c r="E45" s="285"/>
      <c r="F45" s="31"/>
      <c r="G45" s="285" t="s">
        <v>17812</v>
      </c>
      <c r="H45" s="31"/>
    </row>
    <row r="46">
      <c r="A46" s="281"/>
      <c r="B46" s="289">
        <v>4.0</v>
      </c>
      <c r="C46" s="285"/>
      <c r="D46" s="31"/>
      <c r="E46" s="285"/>
      <c r="F46" s="31"/>
      <c r="G46" s="285" t="s">
        <v>17813</v>
      </c>
      <c r="H46" s="31"/>
    </row>
    <row r="47">
      <c r="A47" s="281"/>
      <c r="B47" s="289">
        <v>5.0</v>
      </c>
      <c r="C47" s="283"/>
      <c r="D47" s="31"/>
      <c r="E47" s="283"/>
      <c r="F47" s="31"/>
      <c r="G47" s="283" t="s">
        <v>17814</v>
      </c>
      <c r="H47" s="31"/>
    </row>
    <row r="48">
      <c r="A48" s="281"/>
      <c r="B48" s="289">
        <v>6.0</v>
      </c>
      <c r="C48" s="283"/>
      <c r="D48" s="31"/>
      <c r="E48" s="283"/>
      <c r="F48" s="31"/>
      <c r="G48" s="283" t="s">
        <v>17815</v>
      </c>
      <c r="H48" s="31"/>
    </row>
    <row r="49">
      <c r="A49" s="281"/>
      <c r="B49" s="289">
        <v>7.0</v>
      </c>
      <c r="C49" s="283"/>
      <c r="D49" s="31"/>
      <c r="E49" s="283"/>
      <c r="F49" s="31"/>
      <c r="G49" s="283" t="s">
        <v>17816</v>
      </c>
      <c r="H49" s="31"/>
    </row>
    <row r="50">
      <c r="A50" s="281"/>
      <c r="B50" s="289">
        <v>8.0</v>
      </c>
      <c r="C50" s="283"/>
      <c r="D50" s="31"/>
      <c r="E50" s="283"/>
      <c r="F50" s="31"/>
      <c r="G50" s="283" t="s">
        <v>17817</v>
      </c>
      <c r="H50" s="31"/>
    </row>
    <row r="51">
      <c r="A51" s="281"/>
      <c r="B51" s="289">
        <v>9.0</v>
      </c>
      <c r="C51" s="283"/>
      <c r="D51" s="31"/>
      <c r="E51" s="283"/>
      <c r="F51" s="31"/>
      <c r="G51" s="283" t="s">
        <v>17818</v>
      </c>
      <c r="H51" s="31"/>
    </row>
    <row r="52">
      <c r="A52" s="281"/>
      <c r="B52" s="283" t="s">
        <v>17819</v>
      </c>
      <c r="C52" s="37"/>
      <c r="D52" s="37"/>
      <c r="E52" s="37"/>
      <c r="F52" s="37"/>
      <c r="G52" s="37"/>
      <c r="H52" s="31"/>
    </row>
    <row r="53">
      <c r="A53" s="281"/>
      <c r="B53" s="281"/>
      <c r="C53" s="281"/>
      <c r="D53" s="281"/>
      <c r="E53" s="281"/>
      <c r="F53" s="281"/>
      <c r="G53" s="281"/>
      <c r="H53" s="281"/>
    </row>
    <row r="54">
      <c r="A54" s="281"/>
      <c r="B54" s="282" t="s">
        <v>17820</v>
      </c>
      <c r="C54" s="37"/>
      <c r="D54" s="37"/>
      <c r="E54" s="37"/>
      <c r="F54" s="37"/>
      <c r="G54" s="37"/>
      <c r="H54" s="31"/>
    </row>
    <row r="55">
      <c r="A55" s="281"/>
      <c r="B55" s="283" t="s">
        <v>17821</v>
      </c>
      <c r="C55" s="31"/>
      <c r="D55" s="283"/>
      <c r="E55" s="37"/>
      <c r="F55" s="37"/>
      <c r="G55" s="31"/>
      <c r="H55" s="284"/>
    </row>
    <row r="56">
      <c r="A56" s="281"/>
      <c r="B56" s="283" t="s">
        <v>17822</v>
      </c>
      <c r="C56" s="31"/>
      <c r="D56" s="283"/>
      <c r="E56" s="37"/>
      <c r="F56" s="37"/>
      <c r="G56" s="31"/>
      <c r="H56" s="284"/>
    </row>
    <row r="57">
      <c r="A57" s="281"/>
      <c r="B57" s="283" t="s">
        <v>17823</v>
      </c>
      <c r="C57" s="31"/>
      <c r="D57" s="283"/>
      <c r="E57" s="37"/>
      <c r="F57" s="37"/>
      <c r="G57" s="31"/>
      <c r="H57" s="284"/>
    </row>
    <row r="58">
      <c r="A58" s="281"/>
      <c r="B58" s="283" t="s">
        <v>17824</v>
      </c>
      <c r="C58" s="31"/>
      <c r="D58" s="283"/>
      <c r="E58" s="37"/>
      <c r="F58" s="31"/>
      <c r="G58" s="284" t="s">
        <v>17134</v>
      </c>
      <c r="H58" s="284"/>
    </row>
    <row r="59">
      <c r="A59" s="281"/>
      <c r="B59" s="281"/>
      <c r="C59" s="281"/>
      <c r="D59" s="281"/>
      <c r="E59" s="281"/>
      <c r="F59" s="281"/>
      <c r="G59" s="281"/>
      <c r="H59" s="281"/>
    </row>
    <row r="60">
      <c r="A60" s="281"/>
      <c r="B60" s="282" t="s">
        <v>17825</v>
      </c>
      <c r="C60" s="37"/>
      <c r="D60" s="37"/>
      <c r="E60" s="37"/>
      <c r="F60" s="37"/>
      <c r="G60" s="37"/>
      <c r="H60" s="31"/>
    </row>
    <row r="61">
      <c r="A61" s="281"/>
      <c r="B61" s="283" t="s">
        <v>17826</v>
      </c>
      <c r="C61" s="37"/>
      <c r="D61" s="37"/>
      <c r="E61" s="37"/>
      <c r="F61" s="37"/>
      <c r="G61" s="37"/>
      <c r="H61" s="31"/>
    </row>
    <row r="62">
      <c r="A62" s="281"/>
      <c r="B62" s="283" t="s">
        <v>17827</v>
      </c>
      <c r="C62" s="37"/>
      <c r="D62" s="37"/>
      <c r="E62" s="37"/>
      <c r="F62" s="37"/>
      <c r="G62" s="37"/>
      <c r="H62" s="31"/>
    </row>
    <row r="63">
      <c r="A63" s="281"/>
      <c r="B63" s="283" t="s">
        <v>17828</v>
      </c>
      <c r="C63" s="37"/>
      <c r="D63" s="37"/>
      <c r="E63" s="37"/>
      <c r="F63" s="37"/>
      <c r="G63" s="37"/>
      <c r="H63" s="31"/>
    </row>
    <row r="64">
      <c r="A64" s="281"/>
      <c r="B64" s="283" t="s">
        <v>17829</v>
      </c>
      <c r="C64" s="37"/>
      <c r="D64" s="37"/>
      <c r="E64" s="37"/>
      <c r="F64" s="37"/>
      <c r="G64" s="37"/>
      <c r="H64" s="31"/>
    </row>
    <row r="65">
      <c r="A65" s="281"/>
      <c r="B65" s="283" t="s">
        <v>17830</v>
      </c>
      <c r="C65" s="37"/>
      <c r="D65" s="37"/>
      <c r="E65" s="37"/>
      <c r="F65" s="37"/>
      <c r="G65" s="37"/>
      <c r="H65" s="31"/>
    </row>
    <row r="66">
      <c r="A66" s="281"/>
      <c r="B66" s="283" t="s">
        <v>17831</v>
      </c>
      <c r="C66" s="37"/>
      <c r="D66" s="37"/>
      <c r="E66" s="37"/>
      <c r="F66" s="37"/>
      <c r="G66" s="37"/>
      <c r="H66" s="31"/>
    </row>
    <row r="67">
      <c r="A67" s="281"/>
      <c r="B67" s="283" t="s">
        <v>17832</v>
      </c>
      <c r="C67" s="37"/>
      <c r="D67" s="37"/>
      <c r="E67" s="37"/>
      <c r="F67" s="37"/>
      <c r="G67" s="37"/>
      <c r="H67" s="31"/>
    </row>
    <row r="68">
      <c r="A68" s="281"/>
      <c r="B68" s="283" t="s">
        <v>17833</v>
      </c>
      <c r="C68" s="37"/>
      <c r="D68" s="37"/>
      <c r="E68" s="37"/>
      <c r="F68" s="37"/>
      <c r="G68" s="37"/>
      <c r="H68" s="31"/>
    </row>
    <row r="69">
      <c r="A69" s="281"/>
      <c r="B69" s="283" t="s">
        <v>17834</v>
      </c>
      <c r="C69" s="37"/>
      <c r="D69" s="37"/>
      <c r="E69" s="31"/>
      <c r="F69" s="283"/>
      <c r="G69" s="37"/>
      <c r="H69" s="31"/>
    </row>
    <row r="70">
      <c r="A70" s="291"/>
      <c r="B70" s="284"/>
      <c r="C70" s="284"/>
      <c r="D70" s="284"/>
      <c r="E70" s="284"/>
      <c r="F70" s="284"/>
      <c r="G70" s="284"/>
      <c r="H70" s="284"/>
    </row>
    <row r="71">
      <c r="A71" s="281"/>
      <c r="B71" s="282" t="s">
        <v>17835</v>
      </c>
      <c r="C71" s="37"/>
      <c r="D71" s="37"/>
      <c r="E71" s="37"/>
      <c r="F71" s="37"/>
      <c r="G71" s="37"/>
      <c r="H71" s="31"/>
    </row>
    <row r="72">
      <c r="A72" s="281"/>
      <c r="B72" s="281"/>
      <c r="C72" s="281"/>
      <c r="D72" s="281"/>
      <c r="E72" s="281"/>
      <c r="F72" s="281"/>
      <c r="G72" s="281"/>
      <c r="H72" s="281"/>
    </row>
    <row r="73">
      <c r="A73" s="281"/>
      <c r="B73" s="292" t="s">
        <v>17836</v>
      </c>
      <c r="C73" s="37"/>
      <c r="D73" s="37"/>
      <c r="E73" s="37"/>
      <c r="F73" s="37"/>
      <c r="G73" s="37"/>
      <c r="H73" s="31"/>
    </row>
    <row r="74">
      <c r="A74" s="281"/>
      <c r="B74" s="283" t="s">
        <v>17837</v>
      </c>
      <c r="C74" s="37"/>
      <c r="D74" s="31"/>
      <c r="E74" s="285" t="s">
        <v>17436</v>
      </c>
      <c r="F74" s="37"/>
      <c r="G74" s="31"/>
      <c r="H74" s="284" t="s">
        <v>17838</v>
      </c>
    </row>
    <row r="75">
      <c r="A75" s="281"/>
      <c r="B75" s="284" t="s">
        <v>17437</v>
      </c>
      <c r="C75" s="285" t="s">
        <v>17839</v>
      </c>
      <c r="D75" s="37"/>
      <c r="E75" s="37"/>
      <c r="F75" s="37"/>
      <c r="G75" s="31"/>
      <c r="H75" s="284" t="s">
        <v>17439</v>
      </c>
    </row>
    <row r="76">
      <c r="A76" s="281"/>
      <c r="B76" s="283" t="s">
        <v>17840</v>
      </c>
      <c r="C76" s="31"/>
      <c r="D76" s="285">
        <v>9.426684047E9</v>
      </c>
      <c r="E76" s="37"/>
      <c r="F76" s="31"/>
      <c r="G76" s="283" t="s">
        <v>17841</v>
      </c>
      <c r="H76" s="31"/>
    </row>
    <row r="77">
      <c r="A77" s="281"/>
      <c r="B77" s="283" t="s">
        <v>17842</v>
      </c>
      <c r="C77" s="31"/>
      <c r="D77" s="285" t="s">
        <v>17489</v>
      </c>
      <c r="E77" s="37"/>
      <c r="F77" s="31"/>
      <c r="G77" s="283" t="s">
        <v>17843</v>
      </c>
      <c r="H77" s="31"/>
    </row>
    <row r="78">
      <c r="A78" s="281"/>
      <c r="B78" s="283" t="s">
        <v>17844</v>
      </c>
      <c r="C78" s="31"/>
      <c r="D78" s="285" t="s">
        <v>777</v>
      </c>
      <c r="E78" s="37"/>
      <c r="F78" s="31"/>
      <c r="G78" s="283" t="s">
        <v>17845</v>
      </c>
      <c r="H78" s="31"/>
    </row>
    <row r="79">
      <c r="A79" s="281"/>
      <c r="B79" s="281"/>
      <c r="C79" s="281"/>
      <c r="D79" s="281"/>
      <c r="E79" s="281"/>
      <c r="F79" s="281"/>
      <c r="G79" s="281"/>
      <c r="H79" s="281"/>
    </row>
    <row r="80">
      <c r="A80" s="281"/>
      <c r="B80" s="293" t="s">
        <v>17846</v>
      </c>
      <c r="C80" s="37"/>
      <c r="D80" s="37"/>
      <c r="E80" s="37"/>
      <c r="F80" s="37"/>
      <c r="G80" s="37"/>
      <c r="H80" s="31"/>
    </row>
    <row r="81">
      <c r="A81" s="281"/>
      <c r="B81" s="283" t="s">
        <v>17847</v>
      </c>
      <c r="C81" s="31"/>
      <c r="D81" s="285" t="s">
        <v>17848</v>
      </c>
      <c r="E81" s="31"/>
      <c r="F81" s="284" t="s">
        <v>17411</v>
      </c>
      <c r="G81" s="286" t="s">
        <v>17849</v>
      </c>
      <c r="H81" s="284" t="s">
        <v>17850</v>
      </c>
    </row>
    <row r="82">
      <c r="A82" s="281"/>
      <c r="B82" s="283" t="s">
        <v>17851</v>
      </c>
      <c r="C82" s="31"/>
      <c r="D82" s="285" t="s">
        <v>17852</v>
      </c>
      <c r="E82" s="31"/>
      <c r="F82" s="283" t="s">
        <v>17853</v>
      </c>
      <c r="G82" s="31"/>
      <c r="H82" s="286" t="s">
        <v>17854</v>
      </c>
    </row>
    <row r="83">
      <c r="A83" s="281"/>
      <c r="B83" s="283" t="s">
        <v>17855</v>
      </c>
      <c r="C83" s="31"/>
      <c r="D83" s="285" t="s">
        <v>17856</v>
      </c>
      <c r="E83" s="31"/>
      <c r="F83" s="283" t="s">
        <v>17857</v>
      </c>
      <c r="G83" s="31"/>
      <c r="H83" s="286">
        <v>0.0</v>
      </c>
    </row>
    <row r="84">
      <c r="A84" s="281"/>
      <c r="B84" s="283" t="s">
        <v>17858</v>
      </c>
      <c r="C84" s="37"/>
      <c r="D84" s="31"/>
      <c r="E84" s="283"/>
      <c r="F84" s="37"/>
      <c r="G84" s="37"/>
      <c r="H84" s="31"/>
    </row>
    <row r="85">
      <c r="A85" s="281"/>
      <c r="B85" s="283" t="s">
        <v>17859</v>
      </c>
      <c r="C85" s="37"/>
      <c r="D85" s="31"/>
      <c r="E85" s="283"/>
      <c r="F85" s="37"/>
      <c r="G85" s="37"/>
      <c r="H85" s="31"/>
    </row>
    <row r="86">
      <c r="A86" s="281"/>
      <c r="B86" s="283" t="s">
        <v>17860</v>
      </c>
      <c r="C86" s="37"/>
      <c r="D86" s="31"/>
      <c r="E86" s="283"/>
      <c r="F86" s="37"/>
      <c r="G86" s="37"/>
      <c r="H86" s="31"/>
    </row>
    <row r="87">
      <c r="A87" s="281"/>
      <c r="B87" s="283" t="s">
        <v>17861</v>
      </c>
      <c r="C87" s="31"/>
      <c r="D87" s="285" t="s">
        <v>17862</v>
      </c>
      <c r="E87" s="37"/>
      <c r="F87" s="31"/>
      <c r="G87" s="283" t="s">
        <v>17863</v>
      </c>
      <c r="H87" s="31"/>
    </row>
    <row r="88">
      <c r="A88" s="281"/>
      <c r="B88" s="281"/>
      <c r="C88" s="281"/>
      <c r="D88" s="281"/>
      <c r="E88" s="281"/>
      <c r="F88" s="281"/>
      <c r="G88" s="281"/>
      <c r="H88" s="281"/>
    </row>
    <row r="89">
      <c r="A89" s="281"/>
      <c r="B89" s="292" t="s">
        <v>17864</v>
      </c>
      <c r="C89" s="37"/>
      <c r="D89" s="37"/>
      <c r="E89" s="37"/>
      <c r="F89" s="37"/>
      <c r="G89" s="37"/>
      <c r="H89" s="31"/>
    </row>
    <row r="90">
      <c r="A90" s="281"/>
      <c r="B90" s="283" t="s">
        <v>17865</v>
      </c>
      <c r="C90" s="31"/>
      <c r="D90" s="285" t="s">
        <v>17866</v>
      </c>
      <c r="E90" s="37"/>
      <c r="F90" s="31"/>
      <c r="G90" s="283" t="s">
        <v>17867</v>
      </c>
      <c r="H90" s="31"/>
    </row>
    <row r="91">
      <c r="A91" s="281"/>
      <c r="B91" s="283" t="s">
        <v>17868</v>
      </c>
      <c r="C91" s="37"/>
      <c r="D91" s="31"/>
      <c r="E91" s="283"/>
      <c r="F91" s="37"/>
      <c r="G91" s="37"/>
      <c r="H91" s="31"/>
    </row>
    <row r="92">
      <c r="A92" s="281"/>
      <c r="B92" s="283" t="s">
        <v>17869</v>
      </c>
      <c r="C92" s="31"/>
      <c r="D92" s="285" t="s">
        <v>17870</v>
      </c>
      <c r="E92" s="31"/>
      <c r="F92" s="283" t="s">
        <v>17871</v>
      </c>
      <c r="G92" s="31"/>
      <c r="H92" s="284"/>
    </row>
    <row r="93">
      <c r="A93" s="281"/>
      <c r="B93" s="283" t="s">
        <v>17872</v>
      </c>
      <c r="C93" s="31"/>
      <c r="D93" s="285" t="s">
        <v>17862</v>
      </c>
      <c r="E93" s="37"/>
      <c r="F93" s="31"/>
      <c r="G93" s="283" t="s">
        <v>17873</v>
      </c>
      <c r="H93" s="31"/>
    </row>
    <row r="94">
      <c r="A94" s="281"/>
      <c r="B94" s="283" t="s">
        <v>17874</v>
      </c>
      <c r="C94" s="37"/>
      <c r="D94" s="31"/>
      <c r="E94" s="288" t="s">
        <v>17875</v>
      </c>
      <c r="F94" s="37"/>
      <c r="G94" s="37"/>
      <c r="H94" s="31"/>
    </row>
    <row r="95">
      <c r="A95" s="281"/>
      <c r="B95" s="283" t="s">
        <v>17876</v>
      </c>
      <c r="C95" s="37"/>
      <c r="D95" s="31"/>
      <c r="E95" s="283"/>
      <c r="F95" s="37"/>
      <c r="G95" s="31"/>
      <c r="H95" s="284" t="s">
        <v>17877</v>
      </c>
    </row>
    <row r="96">
      <c r="A96" s="281"/>
      <c r="B96" s="281"/>
      <c r="C96" s="281"/>
      <c r="D96" s="281"/>
      <c r="E96" s="281"/>
      <c r="F96" s="281"/>
      <c r="G96" s="281"/>
      <c r="H96" s="281"/>
    </row>
    <row r="97">
      <c r="A97" s="281"/>
      <c r="B97" s="292" t="s">
        <v>17878</v>
      </c>
      <c r="C97" s="37"/>
      <c r="D97" s="37"/>
      <c r="E97" s="37"/>
      <c r="F97" s="37"/>
      <c r="G97" s="37"/>
      <c r="H97" s="31"/>
    </row>
    <row r="98">
      <c r="A98" s="281"/>
      <c r="B98" s="283" t="s">
        <v>17879</v>
      </c>
      <c r="C98" s="37"/>
      <c r="D98" s="37"/>
      <c r="E98" s="37"/>
      <c r="F98" s="37"/>
      <c r="G98" s="37"/>
      <c r="H98" s="31"/>
    </row>
    <row r="99">
      <c r="A99" s="281"/>
      <c r="B99" s="283" t="s">
        <v>17880</v>
      </c>
      <c r="C99" s="37"/>
      <c r="D99" s="37"/>
      <c r="E99" s="37"/>
      <c r="F99" s="37"/>
      <c r="G99" s="37"/>
      <c r="H99" s="31"/>
    </row>
    <row r="100">
      <c r="A100" s="281"/>
      <c r="B100" s="283" t="s">
        <v>17881</v>
      </c>
      <c r="C100" s="37"/>
      <c r="D100" s="37"/>
      <c r="E100" s="37"/>
      <c r="F100" s="37"/>
      <c r="G100" s="37"/>
      <c r="H100" s="31"/>
    </row>
    <row r="101">
      <c r="A101" s="281"/>
      <c r="B101" s="283" t="s">
        <v>17882</v>
      </c>
      <c r="C101" s="37"/>
      <c r="D101" s="37"/>
      <c r="E101" s="37"/>
      <c r="F101" s="37"/>
      <c r="G101" s="37"/>
      <c r="H101" s="31"/>
    </row>
    <row r="102">
      <c r="A102" s="281"/>
      <c r="B102" s="283" t="s">
        <v>17883</v>
      </c>
      <c r="C102" s="37"/>
      <c r="D102" s="37"/>
      <c r="E102" s="37"/>
      <c r="F102" s="37"/>
      <c r="G102" s="37"/>
      <c r="H102" s="31"/>
    </row>
    <row r="103">
      <c r="A103" s="281"/>
      <c r="B103" s="283" t="s">
        <v>17884</v>
      </c>
      <c r="C103" s="37"/>
      <c r="D103" s="37"/>
      <c r="E103" s="37"/>
      <c r="F103" s="37"/>
      <c r="G103" s="37"/>
      <c r="H103" s="31"/>
    </row>
    <row r="104">
      <c r="A104" s="281"/>
      <c r="B104" s="283" t="s">
        <v>17885</v>
      </c>
      <c r="C104" s="37"/>
      <c r="D104" s="37"/>
      <c r="E104" s="37"/>
      <c r="F104" s="37"/>
      <c r="G104" s="37"/>
      <c r="H104" s="31"/>
    </row>
    <row r="105">
      <c r="A105" s="281"/>
      <c r="B105" s="284" t="s">
        <v>17886</v>
      </c>
      <c r="C105" s="283"/>
      <c r="D105" s="37"/>
      <c r="E105" s="31"/>
      <c r="F105" s="283" t="s">
        <v>17887</v>
      </c>
      <c r="G105" s="31"/>
      <c r="H105" s="286" t="s">
        <v>17489</v>
      </c>
    </row>
    <row r="106">
      <c r="A106" s="281"/>
      <c r="B106" s="288" t="s">
        <v>17888</v>
      </c>
      <c r="C106" s="37"/>
      <c r="D106" s="37"/>
      <c r="E106" s="31"/>
      <c r="F106" s="283"/>
      <c r="G106" s="37"/>
      <c r="H106" s="31"/>
    </row>
    <row r="107">
      <c r="A107" s="281"/>
      <c r="B107" s="281"/>
      <c r="C107" s="281"/>
      <c r="D107" s="281"/>
      <c r="E107" s="281"/>
      <c r="F107" s="281"/>
      <c r="G107" s="281"/>
      <c r="H107" s="281"/>
    </row>
    <row r="108">
      <c r="A108" s="281"/>
      <c r="B108" s="292" t="s">
        <v>17889</v>
      </c>
      <c r="C108" s="37"/>
      <c r="D108" s="37"/>
      <c r="E108" s="37"/>
      <c r="F108" s="37"/>
      <c r="G108" s="37"/>
      <c r="H108" s="31"/>
    </row>
    <row r="109">
      <c r="A109" s="281"/>
      <c r="B109" s="288" t="s">
        <v>17890</v>
      </c>
      <c r="C109" s="31"/>
      <c r="D109" s="283" t="s">
        <v>17891</v>
      </c>
      <c r="E109" s="37"/>
      <c r="F109" s="37"/>
      <c r="G109" s="37"/>
      <c r="H109" s="31"/>
    </row>
    <row r="110">
      <c r="A110" s="281"/>
      <c r="B110" s="288">
        <v>1.0</v>
      </c>
      <c r="C110" s="31"/>
      <c r="D110" s="283" t="s">
        <v>17892</v>
      </c>
      <c r="E110" s="37"/>
      <c r="F110" s="37"/>
      <c r="G110" s="37"/>
      <c r="H110" s="31"/>
    </row>
    <row r="111">
      <c r="A111" s="281"/>
      <c r="B111" s="288">
        <v>2.0</v>
      </c>
      <c r="C111" s="31"/>
      <c r="D111" s="283" t="s">
        <v>17893</v>
      </c>
      <c r="E111" s="37"/>
      <c r="F111" s="37"/>
      <c r="G111" s="37"/>
      <c r="H111" s="31"/>
    </row>
    <row r="112">
      <c r="A112" s="281"/>
      <c r="B112" s="288">
        <v>3.0</v>
      </c>
      <c r="C112" s="31"/>
      <c r="D112" s="283" t="s">
        <v>17894</v>
      </c>
      <c r="E112" s="37"/>
      <c r="F112" s="37"/>
      <c r="G112" s="37"/>
      <c r="H112" s="31"/>
    </row>
    <row r="113">
      <c r="A113" s="281"/>
      <c r="B113" s="288">
        <v>4.0</v>
      </c>
      <c r="C113" s="31"/>
      <c r="D113" s="283" t="s">
        <v>17895</v>
      </c>
      <c r="E113" s="37"/>
      <c r="F113" s="37"/>
      <c r="G113" s="37"/>
      <c r="H113" s="31"/>
    </row>
    <row r="114">
      <c r="A114" s="281"/>
      <c r="B114" s="288">
        <v>5.0</v>
      </c>
      <c r="C114" s="31"/>
      <c r="D114" s="283" t="s">
        <v>17896</v>
      </c>
      <c r="E114" s="37"/>
      <c r="F114" s="37"/>
      <c r="G114" s="37"/>
      <c r="H114" s="31"/>
    </row>
    <row r="115">
      <c r="A115" s="281"/>
      <c r="B115" s="288">
        <v>6.0</v>
      </c>
      <c r="C115" s="31"/>
      <c r="D115" s="283" t="s">
        <v>17897</v>
      </c>
      <c r="E115" s="37"/>
      <c r="F115" s="37"/>
      <c r="G115" s="37"/>
      <c r="H115" s="31"/>
    </row>
    <row r="116">
      <c r="A116" s="281"/>
      <c r="B116" s="288">
        <v>7.0</v>
      </c>
      <c r="C116" s="31"/>
      <c r="D116" s="283" t="s">
        <v>17898</v>
      </c>
      <c r="E116" s="37"/>
      <c r="F116" s="37"/>
      <c r="G116" s="37"/>
      <c r="H116" s="31"/>
    </row>
    <row r="117">
      <c r="A117" s="281"/>
      <c r="B117" s="288">
        <v>8.0</v>
      </c>
      <c r="C117" s="31"/>
      <c r="D117" s="283" t="s">
        <v>17899</v>
      </c>
      <c r="E117" s="37"/>
      <c r="F117" s="37"/>
      <c r="G117" s="37"/>
      <c r="H117" s="31"/>
    </row>
    <row r="118">
      <c r="A118" s="281"/>
      <c r="B118" s="288">
        <v>9.0</v>
      </c>
      <c r="C118" s="31"/>
      <c r="D118" s="283" t="s">
        <v>17900</v>
      </c>
      <c r="E118" s="37"/>
      <c r="F118" s="37"/>
      <c r="G118" s="37"/>
      <c r="H118" s="31"/>
    </row>
    <row r="119">
      <c r="A119" s="281"/>
      <c r="B119" s="288">
        <v>10.0</v>
      </c>
      <c r="C119" s="31"/>
      <c r="D119" s="283" t="s">
        <v>17901</v>
      </c>
      <c r="E119" s="37"/>
      <c r="F119" s="37"/>
      <c r="G119" s="37"/>
      <c r="H119" s="31"/>
    </row>
    <row r="120">
      <c r="A120" s="281"/>
      <c r="B120" s="288">
        <v>11.0</v>
      </c>
      <c r="C120" s="31"/>
      <c r="D120" s="283" t="s">
        <v>17902</v>
      </c>
      <c r="E120" s="37"/>
      <c r="F120" s="37"/>
      <c r="G120" s="37"/>
      <c r="H120" s="31"/>
    </row>
    <row r="121">
      <c r="A121" s="281"/>
      <c r="B121" s="283" t="s">
        <v>17903</v>
      </c>
      <c r="C121" s="37"/>
      <c r="D121" s="37"/>
      <c r="E121" s="37"/>
      <c r="F121" s="37"/>
      <c r="G121" s="37"/>
      <c r="H121" s="31"/>
    </row>
    <row r="122">
      <c r="A122" s="281"/>
      <c r="B122" s="281"/>
      <c r="C122" s="281"/>
      <c r="D122" s="281"/>
      <c r="E122" s="281"/>
      <c r="F122" s="281"/>
      <c r="G122" s="281"/>
      <c r="H122" s="281"/>
    </row>
    <row r="123">
      <c r="A123" s="281"/>
      <c r="B123" s="292" t="s">
        <v>17904</v>
      </c>
      <c r="C123" s="37"/>
      <c r="D123" s="37"/>
      <c r="E123" s="37"/>
      <c r="F123" s="37"/>
      <c r="G123" s="37"/>
      <c r="H123" s="31"/>
    </row>
    <row r="124">
      <c r="A124" s="281"/>
      <c r="B124" s="283" t="s">
        <v>17905</v>
      </c>
      <c r="C124" s="31"/>
      <c r="D124" s="283"/>
      <c r="E124" s="37"/>
      <c r="F124" s="31"/>
      <c r="G124" s="283" t="s">
        <v>17906</v>
      </c>
      <c r="H124" s="31"/>
    </row>
    <row r="125">
      <c r="A125" s="281"/>
      <c r="B125" s="284" t="s">
        <v>17907</v>
      </c>
      <c r="C125" s="283"/>
      <c r="D125" s="37"/>
      <c r="E125" s="31"/>
      <c r="F125" s="283" t="s">
        <v>17416</v>
      </c>
      <c r="G125" s="31"/>
      <c r="H125" s="284"/>
    </row>
    <row r="126">
      <c r="A126" s="281"/>
      <c r="B126" s="283" t="s">
        <v>17908</v>
      </c>
      <c r="C126" s="31"/>
      <c r="D126" s="283"/>
      <c r="E126" s="31"/>
      <c r="F126" s="283" t="s">
        <v>17909</v>
      </c>
      <c r="G126" s="31"/>
      <c r="H126" s="284"/>
    </row>
    <row r="127">
      <c r="A127" s="281"/>
      <c r="B127" s="288" t="s">
        <v>17910</v>
      </c>
      <c r="C127" s="31"/>
      <c r="D127" s="288" t="s">
        <v>17911</v>
      </c>
      <c r="E127" s="31"/>
      <c r="F127" s="288" t="s">
        <v>17912</v>
      </c>
      <c r="G127" s="31"/>
      <c r="H127" s="289" t="s">
        <v>17913</v>
      </c>
    </row>
    <row r="128">
      <c r="A128" s="281"/>
      <c r="B128" s="283" t="s">
        <v>17914</v>
      </c>
      <c r="C128" s="37"/>
      <c r="D128" s="31"/>
      <c r="E128" s="283"/>
      <c r="F128" s="37"/>
      <c r="G128" s="37"/>
      <c r="H128" s="31"/>
    </row>
    <row r="129">
      <c r="A129" s="281"/>
      <c r="B129" s="288" t="s">
        <v>17915</v>
      </c>
      <c r="C129" s="37"/>
      <c r="D129" s="37"/>
      <c r="E129" s="31"/>
      <c r="F129" s="283"/>
      <c r="G129" s="37"/>
      <c r="H129" s="31"/>
    </row>
    <row r="130">
      <c r="A130" s="281"/>
      <c r="B130" s="281"/>
      <c r="C130" s="281"/>
      <c r="D130" s="281"/>
      <c r="E130" s="281"/>
      <c r="F130" s="281"/>
      <c r="G130" s="281"/>
      <c r="H130" s="281"/>
    </row>
    <row r="131">
      <c r="A131" s="281"/>
      <c r="B131" s="282" t="s">
        <v>17916</v>
      </c>
      <c r="C131" s="37"/>
      <c r="D131" s="37"/>
      <c r="E131" s="37"/>
      <c r="F131" s="37"/>
      <c r="G131" s="37"/>
      <c r="H131" s="31"/>
    </row>
    <row r="132">
      <c r="A132" s="281"/>
      <c r="B132" s="282" t="s">
        <v>17917</v>
      </c>
      <c r="C132" s="37"/>
      <c r="D132" s="37"/>
      <c r="E132" s="37"/>
      <c r="F132" s="37"/>
      <c r="G132" s="37"/>
      <c r="H132" s="31"/>
    </row>
    <row r="133">
      <c r="A133" s="281"/>
      <c r="B133" s="288" t="s">
        <v>17918</v>
      </c>
      <c r="C133" s="37"/>
      <c r="D133" s="37"/>
      <c r="E133" s="37"/>
      <c r="F133" s="37"/>
      <c r="G133" s="37"/>
      <c r="H133" s="31"/>
    </row>
  </sheetData>
  <mergeCells count="217">
    <mergeCell ref="D23:E23"/>
    <mergeCell ref="F23:G23"/>
    <mergeCell ref="D24:E24"/>
    <mergeCell ref="F24:G24"/>
    <mergeCell ref="B24:C24"/>
    <mergeCell ref="B25:C25"/>
    <mergeCell ref="D25:E25"/>
    <mergeCell ref="F25:G25"/>
    <mergeCell ref="D26:E26"/>
    <mergeCell ref="F26:G26"/>
    <mergeCell ref="B28:H28"/>
    <mergeCell ref="B2:H2"/>
    <mergeCell ref="B3:H3"/>
    <mergeCell ref="B4:C4"/>
    <mergeCell ref="D4:E4"/>
    <mergeCell ref="F4:G4"/>
    <mergeCell ref="B5:H5"/>
    <mergeCell ref="B7:H7"/>
    <mergeCell ref="B8:C8"/>
    <mergeCell ref="D8:E8"/>
    <mergeCell ref="F8:G8"/>
    <mergeCell ref="B9:C9"/>
    <mergeCell ref="D9:G9"/>
    <mergeCell ref="B10:C10"/>
    <mergeCell ref="D10:G10"/>
    <mergeCell ref="D13:E13"/>
    <mergeCell ref="F13:G13"/>
    <mergeCell ref="B11:C11"/>
    <mergeCell ref="D11:E11"/>
    <mergeCell ref="F11:G11"/>
    <mergeCell ref="B12:C12"/>
    <mergeCell ref="D12:E12"/>
    <mergeCell ref="F12:G12"/>
    <mergeCell ref="B15:H15"/>
    <mergeCell ref="D16:G16"/>
    <mergeCell ref="D17:E17"/>
    <mergeCell ref="F17:G17"/>
    <mergeCell ref="D18:G18"/>
    <mergeCell ref="B20:H20"/>
    <mergeCell ref="D21:G21"/>
    <mergeCell ref="D22:G22"/>
    <mergeCell ref="B13:C13"/>
    <mergeCell ref="B16:C16"/>
    <mergeCell ref="B17:C17"/>
    <mergeCell ref="B18:C18"/>
    <mergeCell ref="B21:C21"/>
    <mergeCell ref="B22:C22"/>
    <mergeCell ref="B23:C23"/>
    <mergeCell ref="B26:C26"/>
    <mergeCell ref="B29:G29"/>
    <mergeCell ref="B30:G30"/>
    <mergeCell ref="B31:G31"/>
    <mergeCell ref="B32:G32"/>
    <mergeCell ref="B33:G33"/>
    <mergeCell ref="B34:G34"/>
    <mergeCell ref="B35:G35"/>
    <mergeCell ref="B36:G36"/>
    <mergeCell ref="B37:G37"/>
    <mergeCell ref="B38:G38"/>
    <mergeCell ref="B39:G39"/>
    <mergeCell ref="B41:H41"/>
    <mergeCell ref="E42:F42"/>
    <mergeCell ref="G42:H42"/>
    <mergeCell ref="C42:D42"/>
    <mergeCell ref="C43:D43"/>
    <mergeCell ref="E43:F43"/>
    <mergeCell ref="G43:H43"/>
    <mergeCell ref="C44:D44"/>
    <mergeCell ref="E44:F44"/>
    <mergeCell ref="G44:H44"/>
    <mergeCell ref="E47:F47"/>
    <mergeCell ref="G47:H47"/>
    <mergeCell ref="C45:D45"/>
    <mergeCell ref="E45:F45"/>
    <mergeCell ref="G45:H45"/>
    <mergeCell ref="C46:D46"/>
    <mergeCell ref="E46:F46"/>
    <mergeCell ref="G46:H46"/>
    <mergeCell ref="C47:D47"/>
    <mergeCell ref="E50:F50"/>
    <mergeCell ref="G50:H50"/>
    <mergeCell ref="C48:D48"/>
    <mergeCell ref="E48:F48"/>
    <mergeCell ref="G48:H48"/>
    <mergeCell ref="C49:D49"/>
    <mergeCell ref="E49:F49"/>
    <mergeCell ref="G49:H49"/>
    <mergeCell ref="C50:D50"/>
    <mergeCell ref="C51:D51"/>
    <mergeCell ref="E51:F51"/>
    <mergeCell ref="G51:H51"/>
    <mergeCell ref="B52:H52"/>
    <mergeCell ref="B54:H54"/>
    <mergeCell ref="B55:C55"/>
    <mergeCell ref="D55:G55"/>
    <mergeCell ref="B56:C56"/>
    <mergeCell ref="D56:G56"/>
    <mergeCell ref="B57:C57"/>
    <mergeCell ref="D57:G57"/>
    <mergeCell ref="B58:C58"/>
    <mergeCell ref="D58:F58"/>
    <mergeCell ref="B60:H60"/>
    <mergeCell ref="B61:H61"/>
    <mergeCell ref="B62:H62"/>
    <mergeCell ref="B63:H63"/>
    <mergeCell ref="B64:H64"/>
    <mergeCell ref="B65:H65"/>
    <mergeCell ref="B66:H66"/>
    <mergeCell ref="B67:H67"/>
    <mergeCell ref="B68:H68"/>
    <mergeCell ref="B69:E69"/>
    <mergeCell ref="F69:H69"/>
    <mergeCell ref="B71:H71"/>
    <mergeCell ref="B73:H73"/>
    <mergeCell ref="E74:G74"/>
    <mergeCell ref="C75:G75"/>
    <mergeCell ref="B74:D74"/>
    <mergeCell ref="B76:C76"/>
    <mergeCell ref="D76:F76"/>
    <mergeCell ref="G76:H76"/>
    <mergeCell ref="B77:C77"/>
    <mergeCell ref="D77:F77"/>
    <mergeCell ref="G77:H77"/>
    <mergeCell ref="D82:E82"/>
    <mergeCell ref="F82:G82"/>
    <mergeCell ref="B78:C78"/>
    <mergeCell ref="D78:F78"/>
    <mergeCell ref="G78:H78"/>
    <mergeCell ref="B80:H80"/>
    <mergeCell ref="B81:C81"/>
    <mergeCell ref="D81:E81"/>
    <mergeCell ref="B82:C82"/>
    <mergeCell ref="B83:C83"/>
    <mergeCell ref="D83:E83"/>
    <mergeCell ref="F83:G83"/>
    <mergeCell ref="B84:D84"/>
    <mergeCell ref="E84:H84"/>
    <mergeCell ref="B85:D85"/>
    <mergeCell ref="E85:H85"/>
    <mergeCell ref="B108:H108"/>
    <mergeCell ref="B109:C109"/>
    <mergeCell ref="D109:H109"/>
    <mergeCell ref="B110:C110"/>
    <mergeCell ref="D110:H110"/>
    <mergeCell ref="B111:C111"/>
    <mergeCell ref="D111:H111"/>
    <mergeCell ref="B112:C112"/>
    <mergeCell ref="D112:H112"/>
    <mergeCell ref="B113:C113"/>
    <mergeCell ref="D113:H113"/>
    <mergeCell ref="B114:C114"/>
    <mergeCell ref="D114:H114"/>
    <mergeCell ref="D115:H115"/>
    <mergeCell ref="D124:F124"/>
    <mergeCell ref="G124:H124"/>
    <mergeCell ref="B119:C119"/>
    <mergeCell ref="D119:H119"/>
    <mergeCell ref="B120:C120"/>
    <mergeCell ref="D120:H120"/>
    <mergeCell ref="B121:H121"/>
    <mergeCell ref="B123:H123"/>
    <mergeCell ref="B124:C124"/>
    <mergeCell ref="B127:C127"/>
    <mergeCell ref="B128:D128"/>
    <mergeCell ref="E128:H128"/>
    <mergeCell ref="B129:E129"/>
    <mergeCell ref="F129:H129"/>
    <mergeCell ref="B131:H131"/>
    <mergeCell ref="B132:H132"/>
    <mergeCell ref="B133:H133"/>
    <mergeCell ref="C125:E125"/>
    <mergeCell ref="F125:G125"/>
    <mergeCell ref="B126:C126"/>
    <mergeCell ref="D126:E126"/>
    <mergeCell ref="F126:G126"/>
    <mergeCell ref="D127:E127"/>
    <mergeCell ref="F127:G127"/>
    <mergeCell ref="D90:F90"/>
    <mergeCell ref="G90:H90"/>
    <mergeCell ref="B86:D86"/>
    <mergeCell ref="E86:H86"/>
    <mergeCell ref="B87:C87"/>
    <mergeCell ref="D87:F87"/>
    <mergeCell ref="G87:H87"/>
    <mergeCell ref="B89:H89"/>
    <mergeCell ref="B90:C90"/>
    <mergeCell ref="B93:C93"/>
    <mergeCell ref="B94:D94"/>
    <mergeCell ref="B95:D95"/>
    <mergeCell ref="B91:D91"/>
    <mergeCell ref="E91:H91"/>
    <mergeCell ref="B92:C92"/>
    <mergeCell ref="D92:E92"/>
    <mergeCell ref="F92:G92"/>
    <mergeCell ref="D93:F93"/>
    <mergeCell ref="G93:H93"/>
    <mergeCell ref="E94:H94"/>
    <mergeCell ref="E95:G95"/>
    <mergeCell ref="B97:H97"/>
    <mergeCell ref="B98:H98"/>
    <mergeCell ref="B99:H99"/>
    <mergeCell ref="B100:H100"/>
    <mergeCell ref="B101:H101"/>
    <mergeCell ref="B102:H102"/>
    <mergeCell ref="B103:H103"/>
    <mergeCell ref="B104:H104"/>
    <mergeCell ref="C105:E105"/>
    <mergeCell ref="F105:G105"/>
    <mergeCell ref="B106:E106"/>
    <mergeCell ref="F106:H106"/>
    <mergeCell ref="B115:C115"/>
    <mergeCell ref="B116:C116"/>
    <mergeCell ref="D116:H116"/>
    <mergeCell ref="B117:C117"/>
    <mergeCell ref="D117:H117"/>
    <mergeCell ref="B118:C118"/>
    <mergeCell ref="D118:H118"/>
  </mergeCells>
  <printOptions/>
  <pageMargins bottom="0.75" footer="0.0" header="0.0" left="0.7" right="0.7" top="0.75"/>
  <pageSetup fitToHeight="0"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2BE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43"/>
    <col customWidth="1" min="2" max="2" width="7.57"/>
    <col customWidth="1" min="3" max="4" width="30.43"/>
    <col customWidth="1" min="5" max="5" width="34.29"/>
    <col customWidth="1" min="6" max="6" width="76.14"/>
    <col customWidth="1" min="7" max="8" width="8.71"/>
  </cols>
  <sheetData>
    <row r="1">
      <c r="A1" s="294"/>
      <c r="B1" s="294"/>
      <c r="C1" s="294"/>
      <c r="D1" s="295" t="s">
        <v>17919</v>
      </c>
      <c r="E1" s="295" t="s">
        <v>17920</v>
      </c>
      <c r="F1" s="295" t="s">
        <v>17921</v>
      </c>
      <c r="G1" s="294"/>
      <c r="H1" s="294"/>
    </row>
    <row r="2">
      <c r="A2" s="294"/>
      <c r="B2" s="294"/>
      <c r="C2" s="294"/>
      <c r="D2" s="296"/>
      <c r="E2" s="296" t="s">
        <v>17922</v>
      </c>
      <c r="F2" s="296" t="s">
        <v>17923</v>
      </c>
      <c r="G2" s="294"/>
      <c r="H2" s="294"/>
    </row>
    <row r="3">
      <c r="A3" s="294"/>
      <c r="B3" s="294"/>
      <c r="C3" s="294"/>
      <c r="D3" s="296"/>
      <c r="E3" s="296" t="s">
        <v>17924</v>
      </c>
      <c r="F3" s="296" t="s">
        <v>17925</v>
      </c>
      <c r="G3" s="294"/>
      <c r="H3" s="294"/>
    </row>
    <row r="4">
      <c r="A4" s="296">
        <v>138.0</v>
      </c>
      <c r="B4" s="296">
        <v>1.0</v>
      </c>
      <c r="C4" s="296" t="s">
        <v>17926</v>
      </c>
      <c r="D4" s="296"/>
      <c r="E4" s="296" t="s">
        <v>17927</v>
      </c>
      <c r="F4" s="296" t="s">
        <v>17928</v>
      </c>
      <c r="G4" s="294"/>
      <c r="H4" s="294"/>
    </row>
    <row r="5">
      <c r="A5" s="296">
        <v>138.0</v>
      </c>
      <c r="B5" s="296">
        <v>1.0</v>
      </c>
      <c r="C5" s="296" t="s">
        <v>17926</v>
      </c>
      <c r="D5" s="296"/>
      <c r="E5" s="296" t="s">
        <v>17929</v>
      </c>
      <c r="F5" s="296" t="s">
        <v>17930</v>
      </c>
      <c r="G5" s="294"/>
      <c r="H5" s="294"/>
    </row>
    <row r="6">
      <c r="A6" s="296">
        <v>138.0</v>
      </c>
      <c r="B6" s="296">
        <v>1.0</v>
      </c>
      <c r="C6" s="296" t="s">
        <v>17926</v>
      </c>
      <c r="D6" s="296"/>
      <c r="E6" s="296" t="s">
        <v>17931</v>
      </c>
      <c r="F6" s="296" t="s">
        <v>17932</v>
      </c>
      <c r="G6" s="294"/>
      <c r="H6" s="294"/>
    </row>
    <row r="7">
      <c r="A7" s="296">
        <v>138.0</v>
      </c>
      <c r="B7" s="296">
        <v>1.0</v>
      </c>
      <c r="C7" s="296" t="s">
        <v>17926</v>
      </c>
      <c r="D7" s="296"/>
      <c r="E7" s="296" t="s">
        <v>17933</v>
      </c>
      <c r="F7" s="296" t="s">
        <v>17934</v>
      </c>
      <c r="G7" s="294"/>
      <c r="H7" s="294"/>
    </row>
    <row r="8">
      <c r="A8" s="296">
        <v>138.0</v>
      </c>
      <c r="B8" s="296">
        <v>2.0</v>
      </c>
      <c r="C8" s="296" t="s">
        <v>17926</v>
      </c>
      <c r="D8" s="296"/>
      <c r="E8" s="296" t="s">
        <v>17385</v>
      </c>
      <c r="F8" s="296" t="s">
        <v>17935</v>
      </c>
      <c r="G8" s="294"/>
      <c r="H8" s="294"/>
    </row>
    <row r="9">
      <c r="A9" s="296">
        <v>138.0</v>
      </c>
      <c r="B9" s="296">
        <v>2.0</v>
      </c>
      <c r="C9" s="296" t="s">
        <v>17926</v>
      </c>
      <c r="D9" s="296"/>
      <c r="E9" s="296" t="s">
        <v>17175</v>
      </c>
      <c r="F9" s="296" t="s">
        <v>17936</v>
      </c>
      <c r="G9" s="294"/>
      <c r="H9" s="294"/>
    </row>
    <row r="10">
      <c r="A10" s="296">
        <v>138.0</v>
      </c>
      <c r="B10" s="296">
        <v>2.0</v>
      </c>
      <c r="C10" s="296" t="s">
        <v>17926</v>
      </c>
      <c r="D10" s="296"/>
      <c r="E10" s="296" t="s">
        <v>17937</v>
      </c>
      <c r="F10" s="296" t="s">
        <v>17938</v>
      </c>
      <c r="G10" s="294"/>
      <c r="H10" s="294"/>
    </row>
    <row r="11">
      <c r="A11" s="296">
        <v>138.0</v>
      </c>
      <c r="B11" s="296">
        <v>2.0</v>
      </c>
      <c r="C11" s="296" t="s">
        <v>17926</v>
      </c>
      <c r="D11" s="296"/>
      <c r="E11" s="296" t="s">
        <v>17939</v>
      </c>
      <c r="F11" s="296" t="s">
        <v>17940</v>
      </c>
      <c r="G11" s="294"/>
      <c r="H11" s="294"/>
    </row>
    <row r="12">
      <c r="A12" s="296">
        <v>138.0</v>
      </c>
      <c r="B12" s="296">
        <v>2.0</v>
      </c>
      <c r="C12" s="296" t="s">
        <v>17926</v>
      </c>
      <c r="D12" s="296"/>
      <c r="E12" s="296" t="s">
        <v>17941</v>
      </c>
      <c r="F12" s="296" t="s">
        <v>17942</v>
      </c>
      <c r="G12" s="294"/>
      <c r="H12" s="294"/>
    </row>
    <row r="13">
      <c r="A13" s="296">
        <v>138.0</v>
      </c>
      <c r="B13" s="296">
        <v>2.0</v>
      </c>
      <c r="C13" s="296" t="s">
        <v>17926</v>
      </c>
      <c r="D13" s="296"/>
      <c r="E13" s="296" t="s">
        <v>17943</v>
      </c>
      <c r="F13" s="296" t="s">
        <v>17944</v>
      </c>
      <c r="G13" s="294"/>
      <c r="H13" s="294"/>
    </row>
    <row r="14">
      <c r="A14" s="296">
        <v>139.0</v>
      </c>
      <c r="B14" s="296">
        <v>1.0</v>
      </c>
      <c r="C14" s="296" t="s">
        <v>17945</v>
      </c>
      <c r="D14" s="296"/>
      <c r="E14" s="296" t="s">
        <v>17922</v>
      </c>
      <c r="F14" s="296" t="s">
        <v>17946</v>
      </c>
      <c r="G14" s="294"/>
      <c r="H14" s="294"/>
    </row>
    <row r="15">
      <c r="A15" s="296">
        <v>139.0</v>
      </c>
      <c r="B15" s="296">
        <v>1.0</v>
      </c>
      <c r="C15" s="296" t="s">
        <v>17945</v>
      </c>
      <c r="D15" s="296"/>
      <c r="E15" s="296" t="s">
        <v>17924</v>
      </c>
      <c r="F15" s="296" t="s">
        <v>17947</v>
      </c>
      <c r="G15" s="294"/>
      <c r="H15" s="294"/>
    </row>
    <row r="16">
      <c r="A16" s="296">
        <v>139.0</v>
      </c>
      <c r="B16" s="296">
        <v>1.0</v>
      </c>
      <c r="C16" s="296" t="s">
        <v>17945</v>
      </c>
      <c r="D16" s="296"/>
      <c r="E16" s="296" t="s">
        <v>17927</v>
      </c>
      <c r="F16" s="296" t="s">
        <v>17948</v>
      </c>
      <c r="G16" s="294"/>
      <c r="H16" s="294"/>
    </row>
    <row r="17">
      <c r="A17" s="296">
        <v>139.0</v>
      </c>
      <c r="B17" s="296">
        <v>1.0</v>
      </c>
      <c r="C17" s="296" t="s">
        <v>17945</v>
      </c>
      <c r="D17" s="296"/>
      <c r="E17" s="296" t="s">
        <v>17929</v>
      </c>
      <c r="F17" s="296" t="s">
        <v>17949</v>
      </c>
      <c r="G17" s="294"/>
      <c r="H17" s="294"/>
    </row>
    <row r="18">
      <c r="A18" s="296">
        <v>139.0</v>
      </c>
      <c r="B18" s="296">
        <v>1.0</v>
      </c>
      <c r="C18" s="296" t="s">
        <v>17945</v>
      </c>
      <c r="D18" s="296"/>
      <c r="E18" s="296" t="s">
        <v>17931</v>
      </c>
      <c r="F18" s="296" t="s">
        <v>17950</v>
      </c>
      <c r="G18" s="294"/>
      <c r="H18" s="294"/>
    </row>
    <row r="19">
      <c r="A19" s="296">
        <v>139.0</v>
      </c>
      <c r="B19" s="296">
        <v>1.0</v>
      </c>
      <c r="C19" s="296" t="s">
        <v>17945</v>
      </c>
      <c r="D19" s="296"/>
      <c r="E19" s="296" t="s">
        <v>17933</v>
      </c>
      <c r="F19" s="296" t="s">
        <v>17951</v>
      </c>
      <c r="G19" s="294"/>
      <c r="H19" s="294"/>
    </row>
    <row r="20">
      <c r="A20" s="296">
        <v>139.0</v>
      </c>
      <c r="B20" s="296">
        <v>2.0</v>
      </c>
      <c r="C20" s="296" t="s">
        <v>17945</v>
      </c>
      <c r="D20" s="296"/>
      <c r="E20" s="296" t="s">
        <v>17385</v>
      </c>
      <c r="F20" s="296" t="s">
        <v>17952</v>
      </c>
      <c r="G20" s="294"/>
      <c r="H20" s="294"/>
    </row>
    <row r="21">
      <c r="A21" s="296">
        <v>139.0</v>
      </c>
      <c r="B21" s="296">
        <v>2.0</v>
      </c>
      <c r="C21" s="296" t="s">
        <v>17945</v>
      </c>
      <c r="D21" s="296"/>
      <c r="E21" s="296" t="s">
        <v>17175</v>
      </c>
      <c r="F21" s="296" t="s">
        <v>17953</v>
      </c>
      <c r="G21" s="294"/>
      <c r="H21" s="294"/>
    </row>
    <row r="22">
      <c r="A22" s="296">
        <v>139.0</v>
      </c>
      <c r="B22" s="296">
        <v>2.0</v>
      </c>
      <c r="C22" s="296" t="s">
        <v>17945</v>
      </c>
      <c r="D22" s="296"/>
      <c r="E22" s="296" t="s">
        <v>17937</v>
      </c>
      <c r="F22" s="296" t="s">
        <v>17954</v>
      </c>
      <c r="G22" s="294"/>
      <c r="H22" s="294"/>
    </row>
    <row r="23">
      <c r="A23" s="296">
        <v>139.0</v>
      </c>
      <c r="B23" s="296">
        <v>2.0</v>
      </c>
      <c r="C23" s="296" t="s">
        <v>17945</v>
      </c>
      <c r="D23" s="296"/>
      <c r="E23" s="296" t="s">
        <v>17939</v>
      </c>
      <c r="F23" s="296" t="s">
        <v>17955</v>
      </c>
      <c r="G23" s="294"/>
      <c r="H23" s="294"/>
    </row>
    <row r="24">
      <c r="A24" s="296">
        <v>139.0</v>
      </c>
      <c r="B24" s="296">
        <v>2.0</v>
      </c>
      <c r="C24" s="296" t="s">
        <v>17945</v>
      </c>
      <c r="D24" s="296"/>
      <c r="E24" s="296" t="s">
        <v>17941</v>
      </c>
      <c r="F24" s="296" t="s">
        <v>17956</v>
      </c>
      <c r="G24" s="294"/>
      <c r="H24" s="294"/>
    </row>
    <row r="25">
      <c r="A25" s="296">
        <v>139.0</v>
      </c>
      <c r="B25" s="296">
        <v>2.0</v>
      </c>
      <c r="C25" s="296" t="s">
        <v>17945</v>
      </c>
      <c r="D25" s="296"/>
      <c r="E25" s="296" t="s">
        <v>17943</v>
      </c>
      <c r="F25" s="296" t="s">
        <v>17957</v>
      </c>
      <c r="G25" s="294"/>
      <c r="H25" s="294"/>
    </row>
    <row r="26">
      <c r="A26" s="296">
        <v>140.0</v>
      </c>
      <c r="B26" s="296"/>
      <c r="C26" s="296"/>
      <c r="D26" s="296" t="s">
        <v>17958</v>
      </c>
      <c r="E26" s="296" t="s">
        <v>17929</v>
      </c>
      <c r="F26" s="296" t="s">
        <v>17959</v>
      </c>
      <c r="G26" s="294"/>
      <c r="H26" s="294"/>
    </row>
    <row r="27">
      <c r="A27" s="296">
        <v>140.0</v>
      </c>
      <c r="B27" s="296"/>
      <c r="C27" s="296"/>
      <c r="D27" s="296" t="s">
        <v>17958</v>
      </c>
      <c r="E27" s="296" t="s">
        <v>17931</v>
      </c>
      <c r="F27" s="296" t="s">
        <v>17960</v>
      </c>
      <c r="G27" s="294"/>
      <c r="H27" s="294"/>
    </row>
    <row r="28">
      <c r="A28" s="296">
        <v>140.0</v>
      </c>
      <c r="B28" s="296"/>
      <c r="C28" s="296"/>
      <c r="D28" s="296" t="s">
        <v>17958</v>
      </c>
      <c r="E28" s="296" t="s">
        <v>17933</v>
      </c>
      <c r="F28" s="296" t="s">
        <v>17961</v>
      </c>
      <c r="G28" s="294"/>
      <c r="H28" s="294"/>
    </row>
    <row r="29">
      <c r="A29" s="296">
        <v>140.0</v>
      </c>
      <c r="B29" s="296"/>
      <c r="C29" s="296"/>
      <c r="D29" s="296" t="s">
        <v>17962</v>
      </c>
      <c r="E29" s="296" t="s">
        <v>17385</v>
      </c>
      <c r="F29" s="296" t="s">
        <v>17963</v>
      </c>
      <c r="G29" s="294"/>
      <c r="H29" s="294"/>
    </row>
    <row r="30">
      <c r="A30" s="296">
        <v>140.0</v>
      </c>
      <c r="B30" s="296"/>
      <c r="C30" s="296"/>
      <c r="D30" s="296" t="s">
        <v>17964</v>
      </c>
      <c r="E30" s="296" t="s">
        <v>17939</v>
      </c>
      <c r="F30" s="296" t="s">
        <v>17965</v>
      </c>
      <c r="G30" s="294"/>
      <c r="H30" s="294"/>
    </row>
    <row r="31">
      <c r="A31" s="296">
        <v>141.0</v>
      </c>
      <c r="B31" s="296">
        <v>1.0</v>
      </c>
      <c r="C31" s="296" t="s">
        <v>17966</v>
      </c>
      <c r="D31" s="296"/>
      <c r="E31" s="296" t="s">
        <v>17922</v>
      </c>
      <c r="F31" s="296" t="s">
        <v>17967</v>
      </c>
      <c r="G31" s="294"/>
      <c r="H31" s="294"/>
    </row>
    <row r="32">
      <c r="A32" s="296">
        <v>141.0</v>
      </c>
      <c r="B32" s="296">
        <v>1.0</v>
      </c>
      <c r="C32" s="296" t="s">
        <v>17966</v>
      </c>
      <c r="D32" s="296"/>
      <c r="E32" s="296" t="s">
        <v>17924</v>
      </c>
      <c r="F32" s="296" t="s">
        <v>17968</v>
      </c>
      <c r="G32" s="294"/>
      <c r="H32" s="294"/>
    </row>
    <row r="33">
      <c r="A33" s="296">
        <v>141.0</v>
      </c>
      <c r="B33" s="296">
        <v>1.0</v>
      </c>
      <c r="C33" s="296" t="s">
        <v>17966</v>
      </c>
      <c r="D33" s="296"/>
      <c r="E33" s="296" t="s">
        <v>17927</v>
      </c>
      <c r="F33" s="296" t="s">
        <v>17969</v>
      </c>
      <c r="G33" s="294"/>
      <c r="H33" s="294"/>
    </row>
    <row r="34">
      <c r="A34" s="296">
        <v>141.0</v>
      </c>
      <c r="B34" s="296">
        <v>1.0</v>
      </c>
      <c r="C34" s="296" t="s">
        <v>17966</v>
      </c>
      <c r="D34" s="296"/>
      <c r="E34" s="296" t="s">
        <v>17929</v>
      </c>
      <c r="F34" s="296" t="s">
        <v>17970</v>
      </c>
      <c r="G34" s="294"/>
      <c r="H34" s="294"/>
    </row>
    <row r="35">
      <c r="A35" s="296">
        <v>141.0</v>
      </c>
      <c r="B35" s="296">
        <v>1.0</v>
      </c>
      <c r="C35" s="296" t="s">
        <v>17966</v>
      </c>
      <c r="D35" s="296"/>
      <c r="E35" s="296" t="s">
        <v>17931</v>
      </c>
      <c r="F35" s="296" t="s">
        <v>17971</v>
      </c>
      <c r="G35" s="294"/>
      <c r="H35" s="294"/>
    </row>
    <row r="36">
      <c r="A36" s="296">
        <v>141.0</v>
      </c>
      <c r="B36" s="296">
        <v>1.0</v>
      </c>
      <c r="C36" s="296" t="s">
        <v>17966</v>
      </c>
      <c r="D36" s="296"/>
      <c r="E36" s="296" t="s">
        <v>17933</v>
      </c>
      <c r="F36" s="296" t="s">
        <v>17972</v>
      </c>
      <c r="G36" s="294"/>
      <c r="H36" s="294"/>
    </row>
    <row r="37">
      <c r="A37" s="296">
        <v>141.0</v>
      </c>
      <c r="B37" s="296">
        <v>2.0</v>
      </c>
      <c r="C37" s="296" t="s">
        <v>17966</v>
      </c>
      <c r="D37" s="296"/>
      <c r="E37" s="296" t="s">
        <v>17385</v>
      </c>
      <c r="F37" s="296" t="s">
        <v>17973</v>
      </c>
      <c r="G37" s="294"/>
      <c r="H37" s="294"/>
    </row>
    <row r="38">
      <c r="A38" s="296">
        <v>141.0</v>
      </c>
      <c r="B38" s="296">
        <v>2.0</v>
      </c>
      <c r="C38" s="296" t="s">
        <v>17966</v>
      </c>
      <c r="D38" s="296"/>
      <c r="E38" s="296" t="s">
        <v>17175</v>
      </c>
      <c r="F38" s="296" t="s">
        <v>17974</v>
      </c>
      <c r="G38" s="294"/>
      <c r="H38" s="294"/>
    </row>
    <row r="39">
      <c r="A39" s="296">
        <v>141.0</v>
      </c>
      <c r="B39" s="296">
        <v>2.0</v>
      </c>
      <c r="C39" s="296" t="s">
        <v>17966</v>
      </c>
      <c r="D39" s="296"/>
      <c r="E39" s="296" t="s">
        <v>17937</v>
      </c>
      <c r="F39" s="296" t="s">
        <v>17975</v>
      </c>
      <c r="G39" s="294"/>
      <c r="H39" s="294"/>
    </row>
    <row r="40">
      <c r="A40" s="296">
        <v>141.0</v>
      </c>
      <c r="B40" s="296">
        <v>2.0</v>
      </c>
      <c r="C40" s="296" t="s">
        <v>17966</v>
      </c>
      <c r="D40" s="296"/>
      <c r="E40" s="296" t="s">
        <v>17939</v>
      </c>
      <c r="F40" s="296" t="s">
        <v>17976</v>
      </c>
      <c r="G40" s="294"/>
      <c r="H40" s="294"/>
    </row>
    <row r="41">
      <c r="A41" s="296">
        <v>141.0</v>
      </c>
      <c r="B41" s="296">
        <v>2.0</v>
      </c>
      <c r="C41" s="296" t="s">
        <v>17966</v>
      </c>
      <c r="D41" s="296"/>
      <c r="E41" s="296" t="s">
        <v>17941</v>
      </c>
      <c r="F41" s="296" t="s">
        <v>17977</v>
      </c>
      <c r="G41" s="294"/>
      <c r="H41" s="294"/>
    </row>
    <row r="42">
      <c r="A42" s="296">
        <v>141.0</v>
      </c>
      <c r="B42" s="296">
        <v>2.0</v>
      </c>
      <c r="C42" s="296" t="s">
        <v>17966</v>
      </c>
      <c r="D42" s="296"/>
      <c r="E42" s="296" t="s">
        <v>17943</v>
      </c>
      <c r="F42" s="296" t="s">
        <v>17978</v>
      </c>
      <c r="G42" s="294"/>
      <c r="H42" s="294"/>
    </row>
    <row r="43">
      <c r="A43" s="296">
        <v>142.0</v>
      </c>
      <c r="B43" s="296">
        <v>1.0</v>
      </c>
      <c r="C43" s="296"/>
      <c r="D43" s="296" t="s">
        <v>17979</v>
      </c>
      <c r="E43" s="296" t="s">
        <v>17929</v>
      </c>
      <c r="F43" s="296" t="s">
        <v>17980</v>
      </c>
      <c r="G43" s="294"/>
      <c r="H43" s="294"/>
    </row>
    <row r="44">
      <c r="A44" s="296">
        <v>142.0</v>
      </c>
      <c r="B44" s="296">
        <v>1.0</v>
      </c>
      <c r="C44" s="296"/>
      <c r="D44" s="296" t="s">
        <v>17979</v>
      </c>
      <c r="E44" s="296" t="s">
        <v>17931</v>
      </c>
      <c r="F44" s="296" t="s">
        <v>17981</v>
      </c>
      <c r="G44" s="294"/>
      <c r="H44" s="294"/>
    </row>
    <row r="45">
      <c r="A45" s="296">
        <v>142.0</v>
      </c>
      <c r="B45" s="296">
        <v>1.0</v>
      </c>
      <c r="C45" s="296"/>
      <c r="D45" s="296" t="s">
        <v>17979</v>
      </c>
      <c r="E45" s="296" t="s">
        <v>17933</v>
      </c>
      <c r="F45" s="296" t="s">
        <v>17982</v>
      </c>
      <c r="G45" s="294"/>
      <c r="H45" s="294"/>
    </row>
    <row r="46">
      <c r="A46" s="296">
        <v>142.0</v>
      </c>
      <c r="B46" s="296">
        <v>2.0</v>
      </c>
      <c r="C46" s="296"/>
      <c r="D46" s="296" t="s">
        <v>17983</v>
      </c>
      <c r="E46" s="296" t="s">
        <v>17385</v>
      </c>
      <c r="F46" s="296" t="s">
        <v>17984</v>
      </c>
      <c r="G46" s="294"/>
      <c r="H46" s="294"/>
    </row>
    <row r="47">
      <c r="A47" s="296">
        <v>142.0</v>
      </c>
      <c r="B47" s="296">
        <v>2.0</v>
      </c>
      <c r="C47" s="296"/>
      <c r="D47" s="296" t="s">
        <v>17983</v>
      </c>
      <c r="E47" s="296" t="s">
        <v>17985</v>
      </c>
      <c r="F47" s="296" t="s">
        <v>17986</v>
      </c>
      <c r="G47" s="294"/>
      <c r="H47" s="294"/>
    </row>
    <row r="48">
      <c r="A48" s="296">
        <v>143.0</v>
      </c>
      <c r="B48" s="296">
        <v>1.0</v>
      </c>
      <c r="C48" s="296" t="s">
        <v>17987</v>
      </c>
      <c r="D48" s="296"/>
      <c r="E48" s="296" t="s">
        <v>17922</v>
      </c>
      <c r="F48" s="296" t="s">
        <v>17988</v>
      </c>
      <c r="G48" s="294"/>
      <c r="H48" s="294"/>
    </row>
    <row r="49">
      <c r="A49" s="296">
        <v>143.0</v>
      </c>
      <c r="B49" s="296">
        <v>1.0</v>
      </c>
      <c r="C49" s="296" t="s">
        <v>17987</v>
      </c>
      <c r="D49" s="296"/>
      <c r="E49" s="296" t="s">
        <v>17924</v>
      </c>
      <c r="F49" s="296" t="s">
        <v>17989</v>
      </c>
      <c r="G49" s="294"/>
      <c r="H49" s="294"/>
    </row>
    <row r="50">
      <c r="A50" s="296">
        <v>143.0</v>
      </c>
      <c r="B50" s="296">
        <v>1.0</v>
      </c>
      <c r="C50" s="296" t="s">
        <v>17987</v>
      </c>
      <c r="D50" s="296"/>
      <c r="E50" s="296" t="s">
        <v>17927</v>
      </c>
      <c r="F50" s="296" t="s">
        <v>17990</v>
      </c>
      <c r="G50" s="294"/>
      <c r="H50" s="294"/>
    </row>
    <row r="51">
      <c r="A51" s="296">
        <v>143.0</v>
      </c>
      <c r="B51" s="296">
        <v>1.0</v>
      </c>
      <c r="C51" s="296" t="s">
        <v>17987</v>
      </c>
      <c r="D51" s="296"/>
      <c r="E51" s="296" t="s">
        <v>17929</v>
      </c>
      <c r="F51" s="296" t="s">
        <v>17991</v>
      </c>
      <c r="G51" s="294"/>
      <c r="H51" s="294"/>
    </row>
    <row r="52">
      <c r="A52" s="296">
        <v>143.0</v>
      </c>
      <c r="B52" s="296">
        <v>1.0</v>
      </c>
      <c r="C52" s="296" t="s">
        <v>17987</v>
      </c>
      <c r="D52" s="296"/>
      <c r="E52" s="296" t="s">
        <v>17931</v>
      </c>
      <c r="F52" s="296" t="s">
        <v>17992</v>
      </c>
      <c r="G52" s="294"/>
      <c r="H52" s="294"/>
    </row>
    <row r="53">
      <c r="A53" s="296">
        <v>143.0</v>
      </c>
      <c r="B53" s="296">
        <v>1.0</v>
      </c>
      <c r="C53" s="296" t="s">
        <v>17987</v>
      </c>
      <c r="D53" s="296"/>
      <c r="E53" s="296" t="s">
        <v>17933</v>
      </c>
      <c r="F53" s="296" t="s">
        <v>17993</v>
      </c>
      <c r="G53" s="294"/>
      <c r="H53" s="294"/>
    </row>
    <row r="54">
      <c r="A54" s="296">
        <v>143.0</v>
      </c>
      <c r="B54" s="296">
        <v>2.0</v>
      </c>
      <c r="C54" s="296" t="s">
        <v>17994</v>
      </c>
      <c r="D54" s="296"/>
      <c r="E54" s="296" t="s">
        <v>17385</v>
      </c>
      <c r="F54" s="296" t="s">
        <v>17995</v>
      </c>
      <c r="G54" s="294"/>
      <c r="H54" s="294"/>
    </row>
    <row r="55">
      <c r="A55" s="296">
        <v>143.0</v>
      </c>
      <c r="B55" s="296">
        <v>2.0</v>
      </c>
      <c r="C55" s="296" t="s">
        <v>17994</v>
      </c>
      <c r="D55" s="296"/>
      <c r="E55" s="296" t="s">
        <v>17175</v>
      </c>
      <c r="F55" s="296" t="s">
        <v>17996</v>
      </c>
      <c r="G55" s="294"/>
      <c r="H55" s="294"/>
    </row>
    <row r="56">
      <c r="A56" s="296">
        <v>143.0</v>
      </c>
      <c r="B56" s="296">
        <v>2.0</v>
      </c>
      <c r="C56" s="296" t="s">
        <v>17994</v>
      </c>
      <c r="D56" s="296"/>
      <c r="E56" s="296" t="s">
        <v>17937</v>
      </c>
      <c r="F56" s="296" t="s">
        <v>17997</v>
      </c>
      <c r="G56" s="294"/>
      <c r="H56" s="294"/>
    </row>
    <row r="57">
      <c r="A57" s="296">
        <v>143.0</v>
      </c>
      <c r="B57" s="296">
        <v>2.0</v>
      </c>
      <c r="C57" s="296" t="s">
        <v>17994</v>
      </c>
      <c r="D57" s="296"/>
      <c r="E57" s="296" t="s">
        <v>17939</v>
      </c>
      <c r="F57" s="296" t="s">
        <v>17998</v>
      </c>
      <c r="G57" s="294"/>
      <c r="H57" s="294"/>
    </row>
    <row r="58">
      <c r="A58" s="296">
        <v>143.0</v>
      </c>
      <c r="B58" s="296">
        <v>2.0</v>
      </c>
      <c r="C58" s="296" t="s">
        <v>17994</v>
      </c>
      <c r="D58" s="296"/>
      <c r="E58" s="296" t="s">
        <v>17941</v>
      </c>
      <c r="F58" s="296" t="s">
        <v>17999</v>
      </c>
      <c r="G58" s="294"/>
      <c r="H58" s="294"/>
    </row>
    <row r="59">
      <c r="A59" s="296">
        <v>143.0</v>
      </c>
      <c r="B59" s="296">
        <v>2.0</v>
      </c>
      <c r="C59" s="296" t="s">
        <v>17994</v>
      </c>
      <c r="D59" s="296"/>
      <c r="E59" s="296" t="s">
        <v>17943</v>
      </c>
      <c r="F59" s="296" t="s">
        <v>18000</v>
      </c>
      <c r="G59" s="294"/>
      <c r="H59" s="294"/>
    </row>
    <row r="60">
      <c r="A60" s="296">
        <v>144.0</v>
      </c>
      <c r="B60" s="296">
        <v>1.0</v>
      </c>
      <c r="C60" s="296" t="s">
        <v>18001</v>
      </c>
      <c r="D60" s="296"/>
      <c r="E60" s="296" t="s">
        <v>17922</v>
      </c>
      <c r="F60" s="296" t="s">
        <v>18002</v>
      </c>
      <c r="G60" s="294"/>
      <c r="H60" s="294"/>
    </row>
    <row r="61">
      <c r="A61" s="296">
        <v>144.0</v>
      </c>
      <c r="B61" s="296">
        <v>1.0</v>
      </c>
      <c r="C61" s="296" t="s">
        <v>18001</v>
      </c>
      <c r="D61" s="296"/>
      <c r="E61" s="296" t="s">
        <v>17924</v>
      </c>
      <c r="F61" s="296" t="s">
        <v>18003</v>
      </c>
      <c r="G61" s="294"/>
      <c r="H61" s="294"/>
    </row>
    <row r="62">
      <c r="A62" s="296">
        <v>144.0</v>
      </c>
      <c r="B62" s="296">
        <v>1.0</v>
      </c>
      <c r="C62" s="296" t="s">
        <v>18001</v>
      </c>
      <c r="D62" s="296"/>
      <c r="E62" s="296" t="s">
        <v>17927</v>
      </c>
      <c r="F62" s="296" t="s">
        <v>18004</v>
      </c>
      <c r="G62" s="294"/>
      <c r="H62" s="294"/>
    </row>
    <row r="63">
      <c r="A63" s="296">
        <v>144.0</v>
      </c>
      <c r="B63" s="296">
        <v>1.0</v>
      </c>
      <c r="C63" s="296" t="s">
        <v>18001</v>
      </c>
      <c r="D63" s="296"/>
      <c r="E63" s="296" t="s">
        <v>17929</v>
      </c>
      <c r="F63" s="296" t="s">
        <v>18005</v>
      </c>
      <c r="G63" s="294"/>
      <c r="H63" s="294"/>
    </row>
    <row r="64">
      <c r="A64" s="296">
        <v>144.0</v>
      </c>
      <c r="B64" s="296">
        <v>1.0</v>
      </c>
      <c r="C64" s="296" t="s">
        <v>18001</v>
      </c>
      <c r="D64" s="296"/>
      <c r="E64" s="296" t="s">
        <v>17931</v>
      </c>
      <c r="F64" s="296" t="s">
        <v>18006</v>
      </c>
      <c r="G64" s="294"/>
      <c r="H64" s="294"/>
    </row>
    <row r="65">
      <c r="A65" s="296">
        <v>144.0</v>
      </c>
      <c r="B65" s="296">
        <v>1.0</v>
      </c>
      <c r="C65" s="296" t="s">
        <v>18001</v>
      </c>
      <c r="D65" s="296"/>
      <c r="E65" s="296" t="s">
        <v>17933</v>
      </c>
      <c r="F65" s="296" t="s">
        <v>18007</v>
      </c>
      <c r="G65" s="294"/>
      <c r="H65" s="294"/>
    </row>
    <row r="66">
      <c r="A66" s="296">
        <v>144.0</v>
      </c>
      <c r="B66" s="296">
        <v>2.0</v>
      </c>
      <c r="C66" s="296" t="s">
        <v>18001</v>
      </c>
      <c r="D66" s="296"/>
      <c r="E66" s="296" t="s">
        <v>17385</v>
      </c>
      <c r="F66" s="296" t="s">
        <v>18008</v>
      </c>
      <c r="G66" s="294"/>
      <c r="H66" s="294"/>
    </row>
    <row r="67">
      <c r="A67" s="296">
        <v>144.0</v>
      </c>
      <c r="B67" s="296">
        <v>2.0</v>
      </c>
      <c r="C67" s="296" t="s">
        <v>18001</v>
      </c>
      <c r="D67" s="296"/>
      <c r="E67" s="296" t="s">
        <v>17175</v>
      </c>
      <c r="F67" s="296" t="s">
        <v>18009</v>
      </c>
      <c r="G67" s="294"/>
      <c r="H67" s="294"/>
    </row>
    <row r="68">
      <c r="A68" s="296">
        <v>144.0</v>
      </c>
      <c r="B68" s="296">
        <v>2.0</v>
      </c>
      <c r="C68" s="296" t="s">
        <v>18001</v>
      </c>
      <c r="D68" s="296"/>
      <c r="E68" s="296" t="s">
        <v>17937</v>
      </c>
      <c r="F68" s="296" t="s">
        <v>18010</v>
      </c>
      <c r="G68" s="294"/>
      <c r="H68" s="294"/>
    </row>
    <row r="69">
      <c r="A69" s="296">
        <v>144.0</v>
      </c>
      <c r="B69" s="296">
        <v>2.0</v>
      </c>
      <c r="C69" s="296" t="s">
        <v>18001</v>
      </c>
      <c r="D69" s="296"/>
      <c r="E69" s="296" t="s">
        <v>17939</v>
      </c>
      <c r="F69" s="296" t="s">
        <v>18011</v>
      </c>
      <c r="G69" s="294"/>
      <c r="H69" s="294"/>
    </row>
    <row r="70">
      <c r="A70" s="296">
        <v>144.0</v>
      </c>
      <c r="B70" s="296">
        <v>2.0</v>
      </c>
      <c r="C70" s="296" t="s">
        <v>18001</v>
      </c>
      <c r="D70" s="296"/>
      <c r="E70" s="296" t="s">
        <v>17941</v>
      </c>
      <c r="F70" s="296" t="s">
        <v>18012</v>
      </c>
      <c r="G70" s="294"/>
      <c r="H70" s="294"/>
    </row>
    <row r="71">
      <c r="A71" s="296">
        <v>144.0</v>
      </c>
      <c r="B71" s="296">
        <v>2.0</v>
      </c>
      <c r="C71" s="296" t="s">
        <v>18001</v>
      </c>
      <c r="D71" s="296"/>
      <c r="E71" s="296" t="s">
        <v>17943</v>
      </c>
      <c r="F71" s="296" t="s">
        <v>18013</v>
      </c>
      <c r="G71" s="294"/>
      <c r="H71" s="294"/>
    </row>
    <row r="72">
      <c r="A72" s="296">
        <v>145.0</v>
      </c>
      <c r="B72" s="296">
        <v>1.0</v>
      </c>
      <c r="C72" s="296" t="s">
        <v>18014</v>
      </c>
      <c r="D72" s="296"/>
      <c r="E72" s="296" t="s">
        <v>17922</v>
      </c>
      <c r="F72" s="296" t="s">
        <v>18015</v>
      </c>
      <c r="G72" s="294"/>
      <c r="H72" s="294"/>
    </row>
    <row r="73">
      <c r="A73" s="296">
        <v>145.0</v>
      </c>
      <c r="B73" s="296">
        <v>1.0</v>
      </c>
      <c r="C73" s="296" t="s">
        <v>18014</v>
      </c>
      <c r="D73" s="296"/>
      <c r="E73" s="296" t="s">
        <v>17924</v>
      </c>
      <c r="F73" s="296" t="s">
        <v>18016</v>
      </c>
      <c r="G73" s="294"/>
      <c r="H73" s="294"/>
    </row>
    <row r="74">
      <c r="A74" s="296">
        <v>145.0</v>
      </c>
      <c r="B74" s="296">
        <v>1.0</v>
      </c>
      <c r="C74" s="296" t="s">
        <v>18014</v>
      </c>
      <c r="D74" s="296"/>
      <c r="E74" s="296" t="s">
        <v>17927</v>
      </c>
      <c r="F74" s="296" t="s">
        <v>18017</v>
      </c>
      <c r="G74" s="294"/>
      <c r="H74" s="294"/>
    </row>
    <row r="75">
      <c r="A75" s="296">
        <v>145.0</v>
      </c>
      <c r="B75" s="296">
        <v>1.0</v>
      </c>
      <c r="C75" s="296" t="s">
        <v>18014</v>
      </c>
      <c r="D75" s="296"/>
      <c r="E75" s="296" t="s">
        <v>17929</v>
      </c>
      <c r="F75" s="296" t="s">
        <v>18018</v>
      </c>
      <c r="G75" s="294"/>
      <c r="H75" s="294"/>
    </row>
    <row r="76">
      <c r="A76" s="296">
        <v>145.0</v>
      </c>
      <c r="B76" s="296">
        <v>1.0</v>
      </c>
      <c r="C76" s="296" t="s">
        <v>18014</v>
      </c>
      <c r="D76" s="296"/>
      <c r="E76" s="296" t="s">
        <v>17931</v>
      </c>
      <c r="F76" s="296" t="s">
        <v>18019</v>
      </c>
      <c r="G76" s="294"/>
      <c r="H76" s="294"/>
    </row>
    <row r="77">
      <c r="A77" s="296">
        <v>145.0</v>
      </c>
      <c r="B77" s="296">
        <v>1.0</v>
      </c>
      <c r="C77" s="296" t="s">
        <v>18014</v>
      </c>
      <c r="D77" s="296"/>
      <c r="E77" s="296" t="s">
        <v>17933</v>
      </c>
      <c r="F77" s="296" t="s">
        <v>18020</v>
      </c>
      <c r="G77" s="294"/>
      <c r="H77" s="294"/>
    </row>
    <row r="78">
      <c r="A78" s="296">
        <v>145.0</v>
      </c>
      <c r="B78" s="296">
        <v>2.0</v>
      </c>
      <c r="C78" s="296" t="s">
        <v>18014</v>
      </c>
      <c r="D78" s="296"/>
      <c r="E78" s="296" t="s">
        <v>17385</v>
      </c>
      <c r="F78" s="296" t="s">
        <v>18021</v>
      </c>
      <c r="G78" s="294"/>
      <c r="H78" s="294"/>
    </row>
    <row r="79">
      <c r="A79" s="296">
        <v>145.0</v>
      </c>
      <c r="B79" s="296">
        <v>2.0</v>
      </c>
      <c r="C79" s="296" t="s">
        <v>18014</v>
      </c>
      <c r="D79" s="296"/>
      <c r="E79" s="296" t="s">
        <v>17175</v>
      </c>
      <c r="F79" s="296" t="s">
        <v>18022</v>
      </c>
      <c r="G79" s="294"/>
      <c r="H79" s="294"/>
    </row>
    <row r="80">
      <c r="A80" s="296">
        <v>145.0</v>
      </c>
      <c r="B80" s="296">
        <v>2.0</v>
      </c>
      <c r="C80" s="296" t="s">
        <v>18014</v>
      </c>
      <c r="D80" s="296"/>
      <c r="E80" s="296" t="s">
        <v>17937</v>
      </c>
      <c r="F80" s="296" t="s">
        <v>18023</v>
      </c>
      <c r="G80" s="294"/>
      <c r="H80" s="294"/>
    </row>
    <row r="81">
      <c r="A81" s="296">
        <v>145.0</v>
      </c>
      <c r="B81" s="296">
        <v>2.0</v>
      </c>
      <c r="C81" s="296" t="s">
        <v>18014</v>
      </c>
      <c r="D81" s="296"/>
      <c r="E81" s="296" t="s">
        <v>17939</v>
      </c>
      <c r="F81" s="296" t="s">
        <v>18024</v>
      </c>
      <c r="G81" s="294"/>
      <c r="H81" s="294"/>
    </row>
    <row r="82">
      <c r="A82" s="296">
        <v>145.0</v>
      </c>
      <c r="B82" s="296">
        <v>2.0</v>
      </c>
      <c r="C82" s="296" t="s">
        <v>18014</v>
      </c>
      <c r="D82" s="296"/>
      <c r="E82" s="296" t="s">
        <v>17941</v>
      </c>
      <c r="F82" s="296" t="s">
        <v>18025</v>
      </c>
      <c r="G82" s="294"/>
      <c r="H82" s="294"/>
    </row>
    <row r="83">
      <c r="A83" s="296">
        <v>145.0</v>
      </c>
      <c r="B83" s="296">
        <v>2.0</v>
      </c>
      <c r="C83" s="296" t="s">
        <v>18014</v>
      </c>
      <c r="D83" s="296"/>
      <c r="E83" s="296" t="s">
        <v>17943</v>
      </c>
      <c r="F83" s="296" t="s">
        <v>18026</v>
      </c>
      <c r="G83" s="294"/>
      <c r="H83" s="294"/>
    </row>
    <row r="84">
      <c r="A84" s="296">
        <v>146.0</v>
      </c>
      <c r="B84" s="296">
        <v>1.0</v>
      </c>
      <c r="C84" s="296" t="s">
        <v>18027</v>
      </c>
      <c r="D84" s="296"/>
      <c r="E84" s="296" t="s">
        <v>17922</v>
      </c>
      <c r="F84" s="296" t="s">
        <v>18028</v>
      </c>
      <c r="G84" s="294"/>
      <c r="H84" s="294"/>
    </row>
    <row r="85">
      <c r="A85" s="296">
        <v>146.0</v>
      </c>
      <c r="B85" s="296">
        <v>1.0</v>
      </c>
      <c r="C85" s="296" t="s">
        <v>18027</v>
      </c>
      <c r="D85" s="296"/>
      <c r="E85" s="296" t="s">
        <v>17924</v>
      </c>
      <c r="F85" s="296" t="s">
        <v>18029</v>
      </c>
      <c r="G85" s="294"/>
      <c r="H85" s="294"/>
    </row>
    <row r="86">
      <c r="A86" s="296">
        <v>146.0</v>
      </c>
      <c r="B86" s="296">
        <v>1.0</v>
      </c>
      <c r="C86" s="296" t="s">
        <v>18027</v>
      </c>
      <c r="D86" s="296"/>
      <c r="E86" s="296" t="s">
        <v>17927</v>
      </c>
      <c r="F86" s="296" t="s">
        <v>18030</v>
      </c>
      <c r="G86" s="294"/>
      <c r="H86" s="294"/>
    </row>
    <row r="87">
      <c r="A87" s="296">
        <v>146.0</v>
      </c>
      <c r="B87" s="296">
        <v>1.0</v>
      </c>
      <c r="C87" s="296" t="s">
        <v>18027</v>
      </c>
      <c r="D87" s="296"/>
      <c r="E87" s="296" t="s">
        <v>17929</v>
      </c>
      <c r="F87" s="296" t="s">
        <v>18031</v>
      </c>
      <c r="G87" s="294"/>
      <c r="H87" s="294"/>
    </row>
    <row r="88">
      <c r="A88" s="296">
        <v>146.0</v>
      </c>
      <c r="B88" s="296">
        <v>1.0</v>
      </c>
      <c r="C88" s="296" t="s">
        <v>18027</v>
      </c>
      <c r="D88" s="296"/>
      <c r="E88" s="296" t="s">
        <v>17931</v>
      </c>
      <c r="F88" s="296" t="s">
        <v>18032</v>
      </c>
      <c r="G88" s="294"/>
      <c r="H88" s="294"/>
    </row>
    <row r="89">
      <c r="A89" s="296">
        <v>146.0</v>
      </c>
      <c r="B89" s="296">
        <v>1.0</v>
      </c>
      <c r="C89" s="296" t="s">
        <v>18027</v>
      </c>
      <c r="D89" s="296"/>
      <c r="E89" s="296" t="s">
        <v>17933</v>
      </c>
      <c r="F89" s="296" t="s">
        <v>18033</v>
      </c>
      <c r="G89" s="294"/>
      <c r="H89" s="294"/>
    </row>
    <row r="90">
      <c r="A90" s="296">
        <v>146.0</v>
      </c>
      <c r="B90" s="296">
        <v>2.0</v>
      </c>
      <c r="C90" s="296" t="s">
        <v>18034</v>
      </c>
      <c r="D90" s="296"/>
      <c r="E90" s="296" t="s">
        <v>17385</v>
      </c>
      <c r="F90" s="296" t="s">
        <v>18035</v>
      </c>
      <c r="G90" s="294"/>
      <c r="H90" s="294"/>
    </row>
    <row r="91">
      <c r="A91" s="296">
        <v>146.0</v>
      </c>
      <c r="B91" s="296">
        <v>2.0</v>
      </c>
      <c r="C91" s="296" t="s">
        <v>18034</v>
      </c>
      <c r="D91" s="296"/>
      <c r="E91" s="296" t="s">
        <v>17175</v>
      </c>
      <c r="F91" s="296" t="s">
        <v>18036</v>
      </c>
      <c r="G91" s="294"/>
      <c r="H91" s="294"/>
    </row>
    <row r="92">
      <c r="A92" s="296">
        <v>146.0</v>
      </c>
      <c r="B92" s="296">
        <v>2.0</v>
      </c>
      <c r="C92" s="296" t="s">
        <v>18034</v>
      </c>
      <c r="D92" s="296"/>
      <c r="E92" s="296" t="s">
        <v>17937</v>
      </c>
      <c r="F92" s="296" t="s">
        <v>18037</v>
      </c>
      <c r="G92" s="294"/>
      <c r="H92" s="294"/>
    </row>
    <row r="93">
      <c r="A93" s="296">
        <v>146.0</v>
      </c>
      <c r="B93" s="296">
        <v>2.0</v>
      </c>
      <c r="C93" s="296" t="s">
        <v>18034</v>
      </c>
      <c r="D93" s="296"/>
      <c r="E93" s="296" t="s">
        <v>17939</v>
      </c>
      <c r="F93" s="296" t="s">
        <v>18038</v>
      </c>
      <c r="G93" s="294"/>
      <c r="H93" s="294"/>
    </row>
    <row r="94">
      <c r="A94" s="296">
        <v>146.0</v>
      </c>
      <c r="B94" s="296">
        <v>2.0</v>
      </c>
      <c r="C94" s="296" t="s">
        <v>18034</v>
      </c>
      <c r="D94" s="296"/>
      <c r="E94" s="296" t="s">
        <v>17941</v>
      </c>
      <c r="F94" s="296" t="s">
        <v>18039</v>
      </c>
      <c r="G94" s="294"/>
      <c r="H94" s="294"/>
    </row>
    <row r="95">
      <c r="A95" s="296">
        <v>146.0</v>
      </c>
      <c r="B95" s="296">
        <v>2.0</v>
      </c>
      <c r="C95" s="296" t="s">
        <v>18034</v>
      </c>
      <c r="D95" s="296"/>
      <c r="E95" s="296" t="s">
        <v>17943</v>
      </c>
      <c r="F95" s="296" t="s">
        <v>18040</v>
      </c>
      <c r="G95" s="294"/>
      <c r="H95" s="294"/>
    </row>
    <row r="96">
      <c r="A96" s="296">
        <v>147.0</v>
      </c>
      <c r="B96" s="296">
        <v>1.0</v>
      </c>
      <c r="C96" s="296" t="s">
        <v>18041</v>
      </c>
      <c r="D96" s="296"/>
      <c r="E96" s="296" t="s">
        <v>17922</v>
      </c>
      <c r="F96" s="296" t="s">
        <v>18042</v>
      </c>
      <c r="G96" s="294"/>
      <c r="H96" s="294"/>
    </row>
    <row r="97">
      <c r="A97" s="296">
        <v>147.0</v>
      </c>
      <c r="B97" s="296">
        <v>1.0</v>
      </c>
      <c r="C97" s="296" t="s">
        <v>18041</v>
      </c>
      <c r="D97" s="296"/>
      <c r="E97" s="296" t="s">
        <v>17924</v>
      </c>
      <c r="F97" s="296" t="s">
        <v>18043</v>
      </c>
      <c r="G97" s="294"/>
      <c r="H97" s="294"/>
    </row>
    <row r="98">
      <c r="A98" s="296">
        <v>147.0</v>
      </c>
      <c r="B98" s="296">
        <v>1.0</v>
      </c>
      <c r="C98" s="296" t="s">
        <v>18041</v>
      </c>
      <c r="D98" s="296"/>
      <c r="E98" s="296" t="s">
        <v>17927</v>
      </c>
      <c r="F98" s="296" t="s">
        <v>18044</v>
      </c>
      <c r="G98" s="294"/>
      <c r="H98" s="294"/>
    </row>
    <row r="99">
      <c r="A99" s="296">
        <v>147.0</v>
      </c>
      <c r="B99" s="296">
        <v>1.0</v>
      </c>
      <c r="C99" s="296" t="s">
        <v>18041</v>
      </c>
      <c r="D99" s="296"/>
      <c r="E99" s="296" t="s">
        <v>17929</v>
      </c>
      <c r="F99" s="296" t="s">
        <v>18045</v>
      </c>
      <c r="G99" s="294"/>
      <c r="H99" s="294"/>
    </row>
    <row r="100">
      <c r="A100" s="296">
        <v>147.0</v>
      </c>
      <c r="B100" s="296">
        <v>1.0</v>
      </c>
      <c r="C100" s="296" t="s">
        <v>18041</v>
      </c>
      <c r="D100" s="296"/>
      <c r="E100" s="296" t="s">
        <v>17931</v>
      </c>
      <c r="F100" s="296" t="s">
        <v>18046</v>
      </c>
      <c r="G100" s="294"/>
      <c r="H100" s="294"/>
    </row>
    <row r="101">
      <c r="A101" s="296">
        <v>147.0</v>
      </c>
      <c r="B101" s="296">
        <v>1.0</v>
      </c>
      <c r="C101" s="296" t="s">
        <v>18041</v>
      </c>
      <c r="D101" s="296"/>
      <c r="E101" s="296" t="s">
        <v>17933</v>
      </c>
      <c r="F101" s="296" t="s">
        <v>18047</v>
      </c>
      <c r="G101" s="294"/>
      <c r="H101" s="294"/>
    </row>
    <row r="102">
      <c r="A102" s="296">
        <v>147.0</v>
      </c>
      <c r="B102" s="296">
        <v>2.0</v>
      </c>
      <c r="C102" s="296" t="s">
        <v>18048</v>
      </c>
      <c r="D102" s="296"/>
      <c r="E102" s="296" t="s">
        <v>17175</v>
      </c>
      <c r="F102" s="296" t="s">
        <v>18049</v>
      </c>
      <c r="G102" s="294"/>
      <c r="H102" s="294"/>
    </row>
    <row r="103">
      <c r="A103" s="296">
        <v>147.0</v>
      </c>
      <c r="B103" s="296">
        <v>2.0</v>
      </c>
      <c r="C103" s="296" t="s">
        <v>18048</v>
      </c>
      <c r="D103" s="296"/>
      <c r="E103" s="296" t="s">
        <v>17937</v>
      </c>
      <c r="F103" s="296" t="s">
        <v>18050</v>
      </c>
      <c r="G103" s="294"/>
      <c r="H103" s="294"/>
    </row>
    <row r="104">
      <c r="A104" s="296">
        <v>147.0</v>
      </c>
      <c r="B104" s="296">
        <v>2.0</v>
      </c>
      <c r="C104" s="296" t="s">
        <v>18048</v>
      </c>
      <c r="D104" s="296"/>
      <c r="E104" s="296" t="s">
        <v>17939</v>
      </c>
      <c r="F104" s="296" t="s">
        <v>18051</v>
      </c>
      <c r="G104" s="294"/>
      <c r="H104" s="294"/>
    </row>
    <row r="105">
      <c r="A105" s="296">
        <v>147.0</v>
      </c>
      <c r="B105" s="296">
        <v>2.0</v>
      </c>
      <c r="C105" s="296" t="s">
        <v>18048</v>
      </c>
      <c r="D105" s="296"/>
      <c r="E105" s="296" t="s">
        <v>17941</v>
      </c>
      <c r="F105" s="296" t="s">
        <v>18052</v>
      </c>
      <c r="G105" s="294"/>
      <c r="H105" s="294"/>
    </row>
    <row r="106">
      <c r="A106" s="296">
        <v>147.0</v>
      </c>
      <c r="B106" s="296">
        <v>2.0</v>
      </c>
      <c r="C106" s="296" t="s">
        <v>18053</v>
      </c>
      <c r="D106" s="296"/>
      <c r="E106" s="296" t="s">
        <v>17943</v>
      </c>
      <c r="F106" s="296" t="s">
        <v>18054</v>
      </c>
      <c r="G106" s="294"/>
      <c r="H106" s="294"/>
    </row>
    <row r="107">
      <c r="A107" s="296">
        <v>148.0</v>
      </c>
      <c r="B107" s="296">
        <v>1.0</v>
      </c>
      <c r="C107" s="296" t="s">
        <v>18055</v>
      </c>
      <c r="D107" s="296"/>
      <c r="E107" s="296" t="s">
        <v>17922</v>
      </c>
      <c r="F107" s="296" t="s">
        <v>18056</v>
      </c>
      <c r="G107" s="294"/>
      <c r="H107" s="294"/>
    </row>
    <row r="108">
      <c r="A108" s="296">
        <v>148.0</v>
      </c>
      <c r="B108" s="296">
        <v>1.0</v>
      </c>
      <c r="C108" s="296" t="s">
        <v>18057</v>
      </c>
      <c r="D108" s="296"/>
      <c r="E108" s="296" t="s">
        <v>17924</v>
      </c>
      <c r="F108" s="296" t="s">
        <v>18058</v>
      </c>
      <c r="G108" s="294"/>
      <c r="H108" s="294"/>
    </row>
    <row r="109">
      <c r="A109" s="296">
        <v>148.0</v>
      </c>
      <c r="B109" s="296">
        <v>1.0</v>
      </c>
      <c r="C109" s="296" t="s">
        <v>18057</v>
      </c>
      <c r="D109" s="296"/>
      <c r="E109" s="296" t="s">
        <v>17929</v>
      </c>
      <c r="F109" s="296" t="s">
        <v>18059</v>
      </c>
      <c r="G109" s="294"/>
      <c r="H109" s="294"/>
    </row>
    <row r="110">
      <c r="A110" s="296">
        <v>148.0</v>
      </c>
      <c r="B110" s="296">
        <v>1.0</v>
      </c>
      <c r="C110" s="296" t="s">
        <v>18057</v>
      </c>
      <c r="D110" s="296"/>
      <c r="E110" s="296" t="s">
        <v>17931</v>
      </c>
      <c r="F110" s="296" t="s">
        <v>18060</v>
      </c>
      <c r="G110" s="294"/>
      <c r="H110" s="294"/>
    </row>
    <row r="111">
      <c r="A111" s="296">
        <v>148.0</v>
      </c>
      <c r="B111" s="296">
        <v>1.0</v>
      </c>
      <c r="C111" s="296" t="s">
        <v>18057</v>
      </c>
      <c r="D111" s="296"/>
      <c r="E111" s="296" t="s">
        <v>17933</v>
      </c>
      <c r="F111" s="296" t="s">
        <v>18061</v>
      </c>
      <c r="G111" s="294"/>
      <c r="H111" s="294"/>
    </row>
    <row r="112">
      <c r="A112" s="296">
        <v>148.0</v>
      </c>
      <c r="B112" s="296">
        <v>2.0</v>
      </c>
      <c r="C112" s="296" t="s">
        <v>18055</v>
      </c>
      <c r="D112" s="296"/>
      <c r="E112" s="296" t="s">
        <v>17385</v>
      </c>
      <c r="F112" s="296" t="s">
        <v>18062</v>
      </c>
      <c r="G112" s="294"/>
      <c r="H112" s="294"/>
    </row>
    <row r="113">
      <c r="A113" s="296">
        <v>148.0</v>
      </c>
      <c r="B113" s="296">
        <v>2.0</v>
      </c>
      <c r="C113" s="296" t="s">
        <v>18055</v>
      </c>
      <c r="D113" s="296"/>
      <c r="E113" s="296" t="s">
        <v>17175</v>
      </c>
      <c r="F113" s="296" t="s">
        <v>18063</v>
      </c>
      <c r="G113" s="294"/>
      <c r="H113" s="294"/>
    </row>
    <row r="114">
      <c r="A114" s="296">
        <v>148.0</v>
      </c>
      <c r="B114" s="296">
        <v>2.0</v>
      </c>
      <c r="C114" s="296" t="s">
        <v>18055</v>
      </c>
      <c r="D114" s="296"/>
      <c r="E114" s="296" t="s">
        <v>17937</v>
      </c>
      <c r="F114" s="296" t="s">
        <v>18064</v>
      </c>
      <c r="G114" s="294"/>
      <c r="H114" s="294"/>
    </row>
    <row r="115">
      <c r="A115" s="296">
        <v>148.0</v>
      </c>
      <c r="B115" s="296">
        <v>2.0</v>
      </c>
      <c r="C115" s="296" t="s">
        <v>18055</v>
      </c>
      <c r="D115" s="296"/>
      <c r="E115" s="296" t="s">
        <v>17939</v>
      </c>
      <c r="F115" s="296" t="s">
        <v>18065</v>
      </c>
      <c r="G115" s="294"/>
      <c r="H115" s="294"/>
    </row>
    <row r="116">
      <c r="A116" s="296">
        <v>148.0</v>
      </c>
      <c r="B116" s="296">
        <v>2.0</v>
      </c>
      <c r="C116" s="296" t="s">
        <v>18055</v>
      </c>
      <c r="D116" s="296"/>
      <c r="E116" s="296" t="s">
        <v>17941</v>
      </c>
      <c r="F116" s="296" t="s">
        <v>18066</v>
      </c>
      <c r="G116" s="294"/>
      <c r="H116" s="294"/>
    </row>
    <row r="117">
      <c r="A117" s="296">
        <v>148.0</v>
      </c>
      <c r="B117" s="296">
        <v>2.0</v>
      </c>
      <c r="C117" s="296" t="s">
        <v>18055</v>
      </c>
      <c r="D117" s="296"/>
      <c r="E117" s="296" t="s">
        <v>17943</v>
      </c>
      <c r="F117" s="296" t="s">
        <v>18067</v>
      </c>
      <c r="G117" s="294"/>
      <c r="H117" s="294"/>
    </row>
    <row r="118">
      <c r="A118" s="296">
        <v>149.0</v>
      </c>
      <c r="B118" s="296">
        <v>1.0</v>
      </c>
      <c r="C118" s="296" t="s">
        <v>18068</v>
      </c>
      <c r="D118" s="296"/>
      <c r="E118" s="296" t="s">
        <v>17922</v>
      </c>
      <c r="F118" s="296" t="s">
        <v>18069</v>
      </c>
      <c r="G118" s="294"/>
      <c r="H118" s="294"/>
    </row>
    <row r="119">
      <c r="A119" s="296">
        <v>149.0</v>
      </c>
      <c r="B119" s="296">
        <v>1.0</v>
      </c>
      <c r="C119" s="296" t="s">
        <v>18068</v>
      </c>
      <c r="D119" s="296"/>
      <c r="E119" s="296" t="s">
        <v>17924</v>
      </c>
      <c r="F119" s="296" t="s">
        <v>18070</v>
      </c>
      <c r="G119" s="294"/>
      <c r="H119" s="294"/>
    </row>
    <row r="120">
      <c r="A120" s="296">
        <v>149.0</v>
      </c>
      <c r="B120" s="296">
        <v>1.0</v>
      </c>
      <c r="C120" s="296" t="s">
        <v>18068</v>
      </c>
      <c r="D120" s="296"/>
      <c r="E120" s="296" t="s">
        <v>17927</v>
      </c>
      <c r="F120" s="296" t="s">
        <v>18071</v>
      </c>
      <c r="G120" s="294"/>
      <c r="H120" s="294"/>
    </row>
    <row r="121">
      <c r="A121" s="296">
        <v>149.0</v>
      </c>
      <c r="B121" s="296">
        <v>1.0</v>
      </c>
      <c r="C121" s="296" t="s">
        <v>18068</v>
      </c>
      <c r="D121" s="296"/>
      <c r="E121" s="296" t="s">
        <v>17931</v>
      </c>
      <c r="F121" s="296" t="s">
        <v>18072</v>
      </c>
      <c r="G121" s="294"/>
      <c r="H121" s="294"/>
    </row>
    <row r="122">
      <c r="A122" s="296">
        <v>149.0</v>
      </c>
      <c r="B122" s="296">
        <v>1.0</v>
      </c>
      <c r="C122" s="296" t="s">
        <v>18068</v>
      </c>
      <c r="D122" s="296"/>
      <c r="E122" s="296" t="s">
        <v>17929</v>
      </c>
      <c r="F122" s="296" t="s">
        <v>18073</v>
      </c>
      <c r="G122" s="294"/>
      <c r="H122" s="294"/>
    </row>
    <row r="123">
      <c r="A123" s="296">
        <v>149.0</v>
      </c>
      <c r="B123" s="296">
        <v>1.0</v>
      </c>
      <c r="C123" s="296" t="s">
        <v>18068</v>
      </c>
      <c r="D123" s="296"/>
      <c r="E123" s="296" t="s">
        <v>17931</v>
      </c>
      <c r="F123" s="296" t="s">
        <v>18074</v>
      </c>
      <c r="G123" s="294"/>
      <c r="H123" s="294"/>
    </row>
    <row r="124">
      <c r="A124" s="296">
        <v>149.0</v>
      </c>
      <c r="B124" s="296">
        <v>1.0</v>
      </c>
      <c r="C124" s="296" t="s">
        <v>18068</v>
      </c>
      <c r="D124" s="296"/>
      <c r="E124" s="296" t="s">
        <v>17933</v>
      </c>
      <c r="F124" s="296" t="s">
        <v>18075</v>
      </c>
      <c r="G124" s="294"/>
      <c r="H124" s="294"/>
    </row>
    <row r="125">
      <c r="A125" s="296">
        <v>149.0</v>
      </c>
      <c r="B125" s="296">
        <v>2.0</v>
      </c>
      <c r="C125" s="296" t="s">
        <v>18068</v>
      </c>
      <c r="D125" s="296"/>
      <c r="E125" s="296" t="s">
        <v>17385</v>
      </c>
      <c r="F125" s="296" t="s">
        <v>18076</v>
      </c>
      <c r="G125" s="294"/>
      <c r="H125" s="294"/>
    </row>
    <row r="126">
      <c r="A126" s="296">
        <v>149.0</v>
      </c>
      <c r="B126" s="296">
        <v>2.0</v>
      </c>
      <c r="C126" s="296" t="s">
        <v>18068</v>
      </c>
      <c r="D126" s="296"/>
      <c r="E126" s="296" t="s">
        <v>17175</v>
      </c>
      <c r="F126" s="296" t="s">
        <v>18077</v>
      </c>
      <c r="G126" s="294"/>
      <c r="H126" s="294"/>
    </row>
    <row r="127">
      <c r="A127" s="296">
        <v>149.0</v>
      </c>
      <c r="B127" s="296">
        <v>2.0</v>
      </c>
      <c r="C127" s="296" t="s">
        <v>18068</v>
      </c>
      <c r="D127" s="296"/>
      <c r="E127" s="296" t="s">
        <v>17937</v>
      </c>
      <c r="F127" s="296" t="s">
        <v>18078</v>
      </c>
      <c r="G127" s="294"/>
      <c r="H127" s="294"/>
    </row>
    <row r="128">
      <c r="A128" s="296">
        <v>149.0</v>
      </c>
      <c r="B128" s="296">
        <v>2.0</v>
      </c>
      <c r="C128" s="296" t="s">
        <v>18068</v>
      </c>
      <c r="D128" s="296"/>
      <c r="E128" s="296" t="s">
        <v>17939</v>
      </c>
      <c r="F128" s="296" t="s">
        <v>18079</v>
      </c>
      <c r="G128" s="294"/>
      <c r="H128" s="294"/>
    </row>
    <row r="129">
      <c r="A129" s="296">
        <v>149.0</v>
      </c>
      <c r="B129" s="296">
        <v>2.0</v>
      </c>
      <c r="C129" s="296" t="s">
        <v>18068</v>
      </c>
      <c r="D129" s="296"/>
      <c r="E129" s="296" t="s">
        <v>17941</v>
      </c>
      <c r="F129" s="296" t="s">
        <v>18080</v>
      </c>
      <c r="G129" s="294"/>
      <c r="H129" s="294"/>
    </row>
    <row r="130">
      <c r="A130" s="296">
        <v>149.0</v>
      </c>
      <c r="B130" s="296">
        <v>2.0</v>
      </c>
      <c r="C130" s="296" t="s">
        <v>18068</v>
      </c>
      <c r="D130" s="296"/>
      <c r="E130" s="296" t="s">
        <v>17943</v>
      </c>
      <c r="F130" s="296" t="s">
        <v>18081</v>
      </c>
      <c r="G130" s="294"/>
      <c r="H130" s="294"/>
    </row>
    <row r="131">
      <c r="A131" s="296">
        <v>150.0</v>
      </c>
      <c r="B131" s="296">
        <v>1.0</v>
      </c>
      <c r="C131" s="296" t="s">
        <v>18082</v>
      </c>
      <c r="D131" s="296"/>
      <c r="E131" s="296" t="s">
        <v>17922</v>
      </c>
      <c r="F131" s="296" t="s">
        <v>18083</v>
      </c>
      <c r="G131" s="294"/>
      <c r="H131" s="294"/>
    </row>
    <row r="132">
      <c r="A132" s="296">
        <v>150.0</v>
      </c>
      <c r="B132" s="296">
        <v>1.0</v>
      </c>
      <c r="C132" s="296" t="s">
        <v>18082</v>
      </c>
      <c r="D132" s="296"/>
      <c r="E132" s="296" t="s">
        <v>17924</v>
      </c>
      <c r="F132" s="296" t="s">
        <v>18084</v>
      </c>
      <c r="G132" s="294"/>
      <c r="H132" s="294"/>
    </row>
    <row r="133">
      <c r="A133" s="296">
        <v>150.0</v>
      </c>
      <c r="B133" s="296">
        <v>1.0</v>
      </c>
      <c r="C133" s="296" t="s">
        <v>18082</v>
      </c>
      <c r="D133" s="296"/>
      <c r="E133" s="296" t="s">
        <v>17927</v>
      </c>
      <c r="F133" s="296" t="s">
        <v>18085</v>
      </c>
      <c r="G133" s="294"/>
      <c r="H133" s="294"/>
    </row>
    <row r="134">
      <c r="A134" s="296">
        <v>150.0</v>
      </c>
      <c r="B134" s="296">
        <v>1.0</v>
      </c>
      <c r="C134" s="296" t="s">
        <v>18082</v>
      </c>
      <c r="D134" s="296"/>
      <c r="E134" s="296" t="s">
        <v>17929</v>
      </c>
      <c r="F134" s="296" t="s">
        <v>18086</v>
      </c>
      <c r="G134" s="294"/>
      <c r="H134" s="294"/>
    </row>
    <row r="135">
      <c r="A135" s="296">
        <v>150.0</v>
      </c>
      <c r="B135" s="296">
        <v>1.0</v>
      </c>
      <c r="C135" s="296" t="s">
        <v>18082</v>
      </c>
      <c r="D135" s="296"/>
      <c r="E135" s="296" t="s">
        <v>17931</v>
      </c>
      <c r="F135" s="296" t="s">
        <v>18087</v>
      </c>
      <c r="G135" s="294"/>
      <c r="H135" s="294"/>
    </row>
    <row r="136">
      <c r="A136" s="296">
        <v>150.0</v>
      </c>
      <c r="B136" s="296">
        <v>1.0</v>
      </c>
      <c r="C136" s="296" t="s">
        <v>18082</v>
      </c>
      <c r="D136" s="296"/>
      <c r="E136" s="296" t="s">
        <v>17933</v>
      </c>
      <c r="F136" s="296" t="s">
        <v>18088</v>
      </c>
      <c r="G136" s="294"/>
      <c r="H136" s="294"/>
    </row>
    <row r="137">
      <c r="A137" s="296">
        <v>150.0</v>
      </c>
      <c r="B137" s="296">
        <v>2.0</v>
      </c>
      <c r="C137" s="296" t="s">
        <v>18082</v>
      </c>
      <c r="D137" s="296"/>
      <c r="E137" s="296" t="s">
        <v>17385</v>
      </c>
      <c r="F137" s="296" t="s">
        <v>18089</v>
      </c>
      <c r="G137" s="294"/>
      <c r="H137" s="294"/>
    </row>
    <row r="138">
      <c r="A138" s="296">
        <v>150.0</v>
      </c>
      <c r="B138" s="296">
        <v>2.0</v>
      </c>
      <c r="C138" s="296" t="s">
        <v>18082</v>
      </c>
      <c r="D138" s="296"/>
      <c r="E138" s="296" t="s">
        <v>17175</v>
      </c>
      <c r="F138" s="296" t="s">
        <v>18090</v>
      </c>
      <c r="G138" s="294"/>
      <c r="H138" s="294"/>
    </row>
    <row r="139">
      <c r="A139" s="296">
        <v>150.0</v>
      </c>
      <c r="B139" s="296">
        <v>2.0</v>
      </c>
      <c r="C139" s="296" t="s">
        <v>18082</v>
      </c>
      <c r="D139" s="296"/>
      <c r="E139" s="296" t="s">
        <v>17937</v>
      </c>
      <c r="F139" s="296" t="s">
        <v>18091</v>
      </c>
      <c r="G139" s="294"/>
      <c r="H139" s="294"/>
    </row>
    <row r="140">
      <c r="A140" s="296">
        <v>150.0</v>
      </c>
      <c r="B140" s="296">
        <v>2.0</v>
      </c>
      <c r="C140" s="296" t="s">
        <v>18082</v>
      </c>
      <c r="D140" s="296"/>
      <c r="E140" s="296" t="s">
        <v>17939</v>
      </c>
      <c r="F140" s="296" t="s">
        <v>18092</v>
      </c>
      <c r="G140" s="294"/>
      <c r="H140" s="294"/>
    </row>
    <row r="141">
      <c r="A141" s="296">
        <v>150.0</v>
      </c>
      <c r="B141" s="296">
        <v>2.0</v>
      </c>
      <c r="C141" s="296" t="s">
        <v>18082</v>
      </c>
      <c r="D141" s="296"/>
      <c r="E141" s="296" t="s">
        <v>17941</v>
      </c>
      <c r="F141" s="296" t="s">
        <v>18093</v>
      </c>
      <c r="G141" s="294"/>
      <c r="H141" s="294"/>
    </row>
    <row r="142">
      <c r="A142" s="296">
        <v>150.0</v>
      </c>
      <c r="B142" s="296">
        <v>2.0</v>
      </c>
      <c r="C142" s="296" t="s">
        <v>18082</v>
      </c>
      <c r="D142" s="296"/>
      <c r="E142" s="296" t="s">
        <v>17943</v>
      </c>
      <c r="F142" s="296" t="s">
        <v>18094</v>
      </c>
      <c r="G142" s="294"/>
      <c r="H142" s="294"/>
    </row>
    <row r="143">
      <c r="A143" s="296">
        <v>151.0</v>
      </c>
      <c r="B143" s="296">
        <v>1.0</v>
      </c>
      <c r="C143" s="296" t="s">
        <v>18095</v>
      </c>
      <c r="D143" s="296"/>
      <c r="E143" s="296" t="s">
        <v>17922</v>
      </c>
      <c r="F143" s="296" t="s">
        <v>18096</v>
      </c>
      <c r="G143" s="294"/>
      <c r="H143" s="294"/>
    </row>
    <row r="144">
      <c r="A144" s="296">
        <v>151.0</v>
      </c>
      <c r="B144" s="296">
        <v>1.0</v>
      </c>
      <c r="C144" s="296" t="s">
        <v>18095</v>
      </c>
      <c r="D144" s="296"/>
      <c r="E144" s="296" t="s">
        <v>17924</v>
      </c>
      <c r="F144" s="296" t="s">
        <v>18097</v>
      </c>
      <c r="G144" s="294"/>
      <c r="H144" s="294"/>
    </row>
    <row r="145">
      <c r="A145" s="296">
        <v>151.0</v>
      </c>
      <c r="B145" s="296">
        <v>1.0</v>
      </c>
      <c r="C145" s="296" t="s">
        <v>18095</v>
      </c>
      <c r="D145" s="296"/>
      <c r="E145" s="296" t="s">
        <v>17927</v>
      </c>
      <c r="F145" s="296" t="s">
        <v>18098</v>
      </c>
      <c r="G145" s="294"/>
      <c r="H145" s="294"/>
    </row>
    <row r="146">
      <c r="A146" s="296">
        <v>151.0</v>
      </c>
      <c r="B146" s="296">
        <v>1.0</v>
      </c>
      <c r="C146" s="296" t="s">
        <v>18095</v>
      </c>
      <c r="D146" s="296"/>
      <c r="E146" s="296" t="s">
        <v>17929</v>
      </c>
      <c r="F146" s="296" t="s">
        <v>18099</v>
      </c>
      <c r="G146" s="294"/>
      <c r="H146" s="294"/>
    </row>
    <row r="147">
      <c r="A147" s="296">
        <v>151.0</v>
      </c>
      <c r="B147" s="296">
        <v>1.0</v>
      </c>
      <c r="C147" s="296" t="s">
        <v>18095</v>
      </c>
      <c r="D147" s="296"/>
      <c r="E147" s="296" t="s">
        <v>17931</v>
      </c>
      <c r="F147" s="296" t="s">
        <v>18100</v>
      </c>
      <c r="G147" s="294"/>
      <c r="H147" s="294"/>
    </row>
    <row r="148">
      <c r="A148" s="296">
        <v>151.0</v>
      </c>
      <c r="B148" s="296">
        <v>1.0</v>
      </c>
      <c r="C148" s="296" t="s">
        <v>18095</v>
      </c>
      <c r="D148" s="296"/>
      <c r="E148" s="296" t="s">
        <v>17933</v>
      </c>
      <c r="F148" s="296" t="s">
        <v>18101</v>
      </c>
      <c r="G148" s="294"/>
      <c r="H148" s="294"/>
    </row>
    <row r="149">
      <c r="A149" s="296">
        <v>151.0</v>
      </c>
      <c r="B149" s="296">
        <v>2.0</v>
      </c>
      <c r="C149" s="296" t="s">
        <v>18095</v>
      </c>
      <c r="D149" s="296"/>
      <c r="E149" s="296" t="s">
        <v>17385</v>
      </c>
      <c r="F149" s="296" t="s">
        <v>18102</v>
      </c>
      <c r="G149" s="294"/>
      <c r="H149" s="294"/>
    </row>
    <row r="150">
      <c r="A150" s="296">
        <v>151.0</v>
      </c>
      <c r="B150" s="296">
        <v>2.0</v>
      </c>
      <c r="C150" s="296" t="s">
        <v>18095</v>
      </c>
      <c r="D150" s="296"/>
      <c r="E150" s="296" t="s">
        <v>17175</v>
      </c>
      <c r="F150" s="296" t="s">
        <v>18103</v>
      </c>
      <c r="G150" s="294"/>
      <c r="H150" s="294"/>
    </row>
    <row r="151">
      <c r="A151" s="296">
        <v>151.0</v>
      </c>
      <c r="B151" s="296">
        <v>2.0</v>
      </c>
      <c r="C151" s="296" t="s">
        <v>18095</v>
      </c>
      <c r="D151" s="296"/>
      <c r="E151" s="296" t="s">
        <v>17937</v>
      </c>
      <c r="F151" s="296" t="s">
        <v>18104</v>
      </c>
      <c r="G151" s="294"/>
      <c r="H151" s="294"/>
    </row>
    <row r="152">
      <c r="A152" s="296">
        <v>151.0</v>
      </c>
      <c r="B152" s="296">
        <v>2.0</v>
      </c>
      <c r="C152" s="296" t="s">
        <v>18095</v>
      </c>
      <c r="D152" s="296"/>
      <c r="E152" s="296" t="s">
        <v>17939</v>
      </c>
      <c r="F152" s="296" t="s">
        <v>18105</v>
      </c>
      <c r="G152" s="294"/>
      <c r="H152" s="294"/>
    </row>
    <row r="153">
      <c r="A153" s="296">
        <v>151.0</v>
      </c>
      <c r="B153" s="296">
        <v>2.0</v>
      </c>
      <c r="C153" s="296" t="s">
        <v>18095</v>
      </c>
      <c r="D153" s="296"/>
      <c r="E153" s="296" t="s">
        <v>17941</v>
      </c>
      <c r="F153" s="296" t="s">
        <v>18106</v>
      </c>
      <c r="G153" s="294"/>
      <c r="H153" s="294"/>
    </row>
    <row r="154">
      <c r="A154" s="296">
        <v>151.0</v>
      </c>
      <c r="B154" s="296">
        <v>2.0</v>
      </c>
      <c r="C154" s="296" t="s">
        <v>18095</v>
      </c>
      <c r="D154" s="296"/>
      <c r="E154" s="296" t="s">
        <v>17943</v>
      </c>
      <c r="F154" s="296" t="s">
        <v>18107</v>
      </c>
      <c r="G154" s="294"/>
      <c r="H154" s="294"/>
    </row>
    <row r="155">
      <c r="A155" s="296">
        <v>152.0</v>
      </c>
      <c r="B155" s="296">
        <v>1.0</v>
      </c>
      <c r="C155" s="296"/>
      <c r="D155" s="296" t="s">
        <v>18108</v>
      </c>
      <c r="E155" s="296" t="s">
        <v>17922</v>
      </c>
      <c r="F155" s="296" t="s">
        <v>18109</v>
      </c>
      <c r="G155" s="294"/>
      <c r="H155" s="294"/>
    </row>
    <row r="156">
      <c r="A156" s="296">
        <v>152.0</v>
      </c>
      <c r="B156" s="296">
        <v>1.0</v>
      </c>
      <c r="C156" s="296"/>
      <c r="D156" s="296" t="s">
        <v>18108</v>
      </c>
      <c r="E156" s="296" t="s">
        <v>17929</v>
      </c>
      <c r="F156" s="296" t="s">
        <v>18110</v>
      </c>
      <c r="G156" s="294"/>
      <c r="H156" s="294"/>
    </row>
    <row r="157">
      <c r="A157" s="296">
        <v>152.0</v>
      </c>
      <c r="B157" s="296">
        <v>1.0</v>
      </c>
      <c r="C157" s="296"/>
      <c r="D157" s="296" t="s">
        <v>18108</v>
      </c>
      <c r="E157" s="296" t="s">
        <v>17931</v>
      </c>
      <c r="F157" s="296" t="s">
        <v>18111</v>
      </c>
      <c r="G157" s="294"/>
      <c r="H157" s="294"/>
    </row>
    <row r="158">
      <c r="A158" s="296">
        <v>152.0</v>
      </c>
      <c r="B158" s="296">
        <v>1.0</v>
      </c>
      <c r="C158" s="296"/>
      <c r="D158" s="296" t="s">
        <v>18108</v>
      </c>
      <c r="E158" s="296" t="s">
        <v>17933</v>
      </c>
      <c r="F158" s="296" t="s">
        <v>18112</v>
      </c>
      <c r="G158" s="294"/>
      <c r="H158" s="294"/>
    </row>
    <row r="159">
      <c r="A159" s="296">
        <v>152.0</v>
      </c>
      <c r="B159" s="296"/>
      <c r="C159" s="296" t="s">
        <v>18113</v>
      </c>
      <c r="D159" s="296" t="s">
        <v>18114</v>
      </c>
      <c r="E159" s="296" t="s">
        <v>17385</v>
      </c>
      <c r="F159" s="296" t="s">
        <v>18115</v>
      </c>
      <c r="G159" s="294"/>
      <c r="H159" s="294"/>
    </row>
    <row r="160">
      <c r="A160" s="296">
        <v>153.0</v>
      </c>
      <c r="B160" s="296">
        <v>1.0</v>
      </c>
      <c r="C160" s="296" t="s">
        <v>18116</v>
      </c>
      <c r="D160" s="296"/>
      <c r="E160" s="296" t="s">
        <v>17922</v>
      </c>
      <c r="F160" s="296" t="s">
        <v>18117</v>
      </c>
      <c r="G160" s="294"/>
      <c r="H160" s="294"/>
    </row>
    <row r="161">
      <c r="A161" s="296">
        <v>153.0</v>
      </c>
      <c r="B161" s="296">
        <v>1.0</v>
      </c>
      <c r="C161" s="296" t="s">
        <v>18116</v>
      </c>
      <c r="D161" s="296"/>
      <c r="E161" s="296" t="s">
        <v>17924</v>
      </c>
      <c r="F161" s="296" t="s">
        <v>18118</v>
      </c>
      <c r="G161" s="294"/>
      <c r="H161" s="294"/>
    </row>
    <row r="162">
      <c r="A162" s="296">
        <v>153.0</v>
      </c>
      <c r="B162" s="296">
        <v>1.0</v>
      </c>
      <c r="C162" s="296" t="s">
        <v>18116</v>
      </c>
      <c r="D162" s="296"/>
      <c r="E162" s="296" t="s">
        <v>17927</v>
      </c>
      <c r="F162" s="296" t="s">
        <v>18119</v>
      </c>
      <c r="G162" s="294"/>
      <c r="H162" s="294"/>
    </row>
    <row r="163">
      <c r="A163" s="296">
        <v>153.0</v>
      </c>
      <c r="B163" s="296">
        <v>1.0</v>
      </c>
      <c r="C163" s="296" t="s">
        <v>18116</v>
      </c>
      <c r="D163" s="296"/>
      <c r="E163" s="296" t="s">
        <v>17929</v>
      </c>
      <c r="F163" s="296" t="s">
        <v>18120</v>
      </c>
      <c r="G163" s="294"/>
      <c r="H163" s="294"/>
    </row>
    <row r="164">
      <c r="A164" s="296">
        <v>153.0</v>
      </c>
      <c r="B164" s="296">
        <v>1.0</v>
      </c>
      <c r="C164" s="296" t="s">
        <v>18116</v>
      </c>
      <c r="D164" s="296"/>
      <c r="E164" s="296" t="s">
        <v>17931</v>
      </c>
      <c r="F164" s="296" t="s">
        <v>18121</v>
      </c>
      <c r="G164" s="294"/>
      <c r="H164" s="294"/>
    </row>
    <row r="165">
      <c r="A165" s="296">
        <v>153.0</v>
      </c>
      <c r="B165" s="296">
        <v>1.0</v>
      </c>
      <c r="C165" s="296" t="s">
        <v>18116</v>
      </c>
      <c r="D165" s="296"/>
      <c r="E165" s="296" t="s">
        <v>17933</v>
      </c>
      <c r="F165" s="296" t="s">
        <v>18122</v>
      </c>
      <c r="G165" s="294"/>
      <c r="H165" s="294"/>
    </row>
    <row r="166">
      <c r="A166" s="296">
        <v>153.0</v>
      </c>
      <c r="B166" s="296">
        <v>2.0</v>
      </c>
      <c r="C166" s="296" t="s">
        <v>18116</v>
      </c>
      <c r="D166" s="296"/>
      <c r="E166" s="296" t="s">
        <v>17385</v>
      </c>
      <c r="F166" s="296" t="s">
        <v>18123</v>
      </c>
      <c r="G166" s="294"/>
      <c r="H166" s="294"/>
    </row>
    <row r="167">
      <c r="A167" s="296">
        <v>153.0</v>
      </c>
      <c r="B167" s="296">
        <v>2.0</v>
      </c>
      <c r="C167" s="296" t="s">
        <v>18116</v>
      </c>
      <c r="D167" s="296"/>
      <c r="E167" s="296" t="s">
        <v>17175</v>
      </c>
      <c r="F167" s="296" t="s">
        <v>18124</v>
      </c>
      <c r="G167" s="294"/>
      <c r="H167" s="294"/>
    </row>
    <row r="168">
      <c r="A168" s="296">
        <v>153.0</v>
      </c>
      <c r="B168" s="296">
        <v>2.0</v>
      </c>
      <c r="C168" s="296" t="s">
        <v>18116</v>
      </c>
      <c r="D168" s="296"/>
      <c r="E168" s="296" t="s">
        <v>17937</v>
      </c>
      <c r="F168" s="296" t="s">
        <v>18125</v>
      </c>
      <c r="G168" s="294"/>
      <c r="H168" s="294"/>
    </row>
    <row r="169">
      <c r="A169" s="296">
        <v>153.0</v>
      </c>
      <c r="B169" s="296">
        <v>2.0</v>
      </c>
      <c r="C169" s="296" t="s">
        <v>18116</v>
      </c>
      <c r="D169" s="296"/>
      <c r="E169" s="296" t="s">
        <v>17939</v>
      </c>
      <c r="F169" s="296" t="s">
        <v>18126</v>
      </c>
      <c r="G169" s="294"/>
      <c r="H169" s="294"/>
    </row>
    <row r="170">
      <c r="A170" s="296">
        <v>153.0</v>
      </c>
      <c r="B170" s="296">
        <v>2.0</v>
      </c>
      <c r="C170" s="296" t="s">
        <v>18116</v>
      </c>
      <c r="D170" s="296"/>
      <c r="E170" s="296" t="s">
        <v>17941</v>
      </c>
      <c r="F170" s="296" t="s">
        <v>18127</v>
      </c>
      <c r="G170" s="294"/>
      <c r="H170" s="294"/>
    </row>
    <row r="171">
      <c r="A171" s="296">
        <v>153.0</v>
      </c>
      <c r="B171" s="296">
        <v>2.0</v>
      </c>
      <c r="C171" s="296" t="s">
        <v>18116</v>
      </c>
      <c r="D171" s="296"/>
      <c r="E171" s="296" t="s">
        <v>17943</v>
      </c>
      <c r="F171" s="296" t="s">
        <v>18128</v>
      </c>
      <c r="G171" s="294"/>
      <c r="H171" s="294"/>
    </row>
    <row r="172">
      <c r="A172" s="296">
        <v>154.0</v>
      </c>
      <c r="B172" s="296">
        <v>1.0</v>
      </c>
      <c r="C172" s="296" t="s">
        <v>18129</v>
      </c>
      <c r="D172" s="296"/>
      <c r="E172" s="296" t="s">
        <v>17922</v>
      </c>
      <c r="F172" s="296" t="s">
        <v>18130</v>
      </c>
      <c r="G172" s="294"/>
      <c r="H172" s="294"/>
    </row>
    <row r="173">
      <c r="A173" s="296">
        <v>154.0</v>
      </c>
      <c r="B173" s="296">
        <v>1.0</v>
      </c>
      <c r="C173" s="296" t="s">
        <v>18129</v>
      </c>
      <c r="D173" s="296"/>
      <c r="E173" s="296" t="s">
        <v>17924</v>
      </c>
      <c r="F173" s="296" t="s">
        <v>18131</v>
      </c>
      <c r="G173" s="294"/>
      <c r="H173" s="294"/>
    </row>
    <row r="174">
      <c r="A174" s="296">
        <v>154.0</v>
      </c>
      <c r="B174" s="296">
        <v>1.0</v>
      </c>
      <c r="C174" s="296" t="s">
        <v>18129</v>
      </c>
      <c r="D174" s="296"/>
      <c r="E174" s="296" t="s">
        <v>17927</v>
      </c>
      <c r="F174" s="296" t="s">
        <v>18132</v>
      </c>
      <c r="G174" s="294"/>
      <c r="H174" s="294"/>
    </row>
    <row r="175">
      <c r="A175" s="296">
        <v>154.0</v>
      </c>
      <c r="B175" s="296">
        <v>1.0</v>
      </c>
      <c r="C175" s="296" t="s">
        <v>18133</v>
      </c>
      <c r="D175" s="296"/>
      <c r="E175" s="296" t="s">
        <v>17929</v>
      </c>
      <c r="F175" s="296" t="s">
        <v>18134</v>
      </c>
      <c r="G175" s="294"/>
      <c r="H175" s="294"/>
    </row>
    <row r="176">
      <c r="A176" s="296">
        <v>154.0</v>
      </c>
      <c r="B176" s="296">
        <v>1.0</v>
      </c>
      <c r="C176" s="296" t="s">
        <v>18133</v>
      </c>
      <c r="D176" s="296"/>
      <c r="E176" s="296" t="s">
        <v>17933</v>
      </c>
      <c r="F176" s="296" t="s">
        <v>18135</v>
      </c>
      <c r="G176" s="294"/>
      <c r="H176" s="294"/>
    </row>
    <row r="177">
      <c r="A177" s="296">
        <v>154.0</v>
      </c>
      <c r="B177" s="296">
        <v>2.0</v>
      </c>
      <c r="C177" s="296" t="s">
        <v>18129</v>
      </c>
      <c r="D177" s="296"/>
      <c r="E177" s="296" t="s">
        <v>17385</v>
      </c>
      <c r="F177" s="296" t="s">
        <v>18136</v>
      </c>
      <c r="G177" s="294"/>
      <c r="H177" s="294"/>
    </row>
    <row r="178">
      <c r="A178" s="296">
        <v>154.0</v>
      </c>
      <c r="B178" s="296">
        <v>2.0</v>
      </c>
      <c r="C178" s="296" t="s">
        <v>18129</v>
      </c>
      <c r="D178" s="296"/>
      <c r="E178" s="296" t="s">
        <v>17175</v>
      </c>
      <c r="F178" s="296" t="s">
        <v>18137</v>
      </c>
      <c r="G178" s="294"/>
      <c r="H178" s="294"/>
    </row>
    <row r="179">
      <c r="A179" s="296">
        <v>154.0</v>
      </c>
      <c r="B179" s="296">
        <v>2.0</v>
      </c>
      <c r="C179" s="296" t="s">
        <v>18129</v>
      </c>
      <c r="D179" s="296"/>
      <c r="E179" s="296" t="s">
        <v>17937</v>
      </c>
      <c r="F179" s="296" t="s">
        <v>18138</v>
      </c>
      <c r="G179" s="294"/>
      <c r="H179" s="294"/>
    </row>
    <row r="180">
      <c r="A180" s="296">
        <v>154.0</v>
      </c>
      <c r="B180" s="296">
        <v>2.0</v>
      </c>
      <c r="C180" s="296" t="s">
        <v>18129</v>
      </c>
      <c r="D180" s="296"/>
      <c r="E180" s="296" t="s">
        <v>17939</v>
      </c>
      <c r="F180" s="296" t="s">
        <v>18139</v>
      </c>
      <c r="G180" s="294"/>
      <c r="H180" s="294"/>
    </row>
    <row r="181">
      <c r="A181" s="296">
        <v>154.0</v>
      </c>
      <c r="B181" s="296">
        <v>2.0</v>
      </c>
      <c r="C181" s="296" t="s">
        <v>18129</v>
      </c>
      <c r="D181" s="296"/>
      <c r="E181" s="296" t="s">
        <v>17941</v>
      </c>
      <c r="F181" s="296" t="s">
        <v>18140</v>
      </c>
      <c r="G181" s="294"/>
      <c r="H181" s="294"/>
    </row>
    <row r="182">
      <c r="A182" s="296">
        <v>154.0</v>
      </c>
      <c r="B182" s="296">
        <v>2.0</v>
      </c>
      <c r="C182" s="296" t="s">
        <v>18129</v>
      </c>
      <c r="D182" s="296"/>
      <c r="E182" s="296" t="s">
        <v>17943</v>
      </c>
      <c r="F182" s="296" t="s">
        <v>18141</v>
      </c>
      <c r="G182" s="294"/>
      <c r="H182" s="294"/>
    </row>
    <row r="183">
      <c r="A183" s="296">
        <v>155.0</v>
      </c>
      <c r="B183" s="296">
        <v>1.0</v>
      </c>
      <c r="C183" s="296" t="s">
        <v>18142</v>
      </c>
      <c r="D183" s="296"/>
      <c r="E183" s="296" t="s">
        <v>17922</v>
      </c>
      <c r="F183" s="296" t="s">
        <v>18143</v>
      </c>
      <c r="G183" s="294"/>
      <c r="H183" s="294"/>
    </row>
    <row r="184">
      <c r="A184" s="296">
        <v>155.0</v>
      </c>
      <c r="B184" s="296">
        <v>1.0</v>
      </c>
      <c r="C184" s="296" t="s">
        <v>18142</v>
      </c>
      <c r="D184" s="296"/>
      <c r="E184" s="296" t="s">
        <v>17924</v>
      </c>
      <c r="F184" s="296" t="s">
        <v>18144</v>
      </c>
      <c r="G184" s="294"/>
      <c r="H184" s="294"/>
    </row>
    <row r="185">
      <c r="A185" s="296">
        <v>155.0</v>
      </c>
      <c r="B185" s="296">
        <v>1.0</v>
      </c>
      <c r="C185" s="296" t="s">
        <v>18142</v>
      </c>
      <c r="D185" s="296"/>
      <c r="E185" s="296" t="s">
        <v>17927</v>
      </c>
      <c r="F185" s="296" t="s">
        <v>18145</v>
      </c>
      <c r="G185" s="294"/>
      <c r="H185" s="294"/>
    </row>
    <row r="186">
      <c r="A186" s="296">
        <v>155.0</v>
      </c>
      <c r="B186" s="296">
        <v>1.0</v>
      </c>
      <c r="C186" s="296" t="s">
        <v>18142</v>
      </c>
      <c r="D186" s="296"/>
      <c r="E186" s="296" t="s">
        <v>17929</v>
      </c>
      <c r="F186" s="296" t="s">
        <v>18146</v>
      </c>
      <c r="G186" s="294"/>
      <c r="H186" s="294"/>
    </row>
    <row r="187">
      <c r="A187" s="296">
        <v>155.0</v>
      </c>
      <c r="B187" s="296">
        <v>1.0</v>
      </c>
      <c r="C187" s="296" t="s">
        <v>18142</v>
      </c>
      <c r="D187" s="296"/>
      <c r="E187" s="296" t="s">
        <v>17931</v>
      </c>
      <c r="F187" s="296" t="s">
        <v>18147</v>
      </c>
      <c r="G187" s="294"/>
      <c r="H187" s="294"/>
    </row>
    <row r="188">
      <c r="A188" s="296">
        <v>155.0</v>
      </c>
      <c r="B188" s="296">
        <v>1.0</v>
      </c>
      <c r="C188" s="296" t="s">
        <v>18142</v>
      </c>
      <c r="D188" s="296"/>
      <c r="E188" s="296" t="s">
        <v>17933</v>
      </c>
      <c r="F188" s="296" t="s">
        <v>18148</v>
      </c>
      <c r="G188" s="294"/>
      <c r="H188" s="294"/>
    </row>
    <row r="189">
      <c r="A189" s="296">
        <v>155.0</v>
      </c>
      <c r="B189" s="296">
        <v>2.0</v>
      </c>
      <c r="C189" s="296" t="s">
        <v>18142</v>
      </c>
      <c r="D189" s="296"/>
      <c r="E189" s="296" t="s">
        <v>17385</v>
      </c>
      <c r="F189" s="296" t="s">
        <v>18149</v>
      </c>
      <c r="G189" s="294"/>
      <c r="H189" s="294"/>
    </row>
    <row r="190">
      <c r="A190" s="296">
        <v>155.0</v>
      </c>
      <c r="B190" s="296">
        <v>2.0</v>
      </c>
      <c r="C190" s="296" t="s">
        <v>18142</v>
      </c>
      <c r="D190" s="296"/>
      <c r="E190" s="296" t="s">
        <v>17175</v>
      </c>
      <c r="F190" s="296" t="s">
        <v>18150</v>
      </c>
      <c r="G190" s="294"/>
      <c r="H190" s="294"/>
    </row>
    <row r="191">
      <c r="A191" s="296">
        <v>155.0</v>
      </c>
      <c r="B191" s="296">
        <v>2.0</v>
      </c>
      <c r="C191" s="296" t="s">
        <v>18142</v>
      </c>
      <c r="D191" s="296"/>
      <c r="E191" s="296" t="s">
        <v>17937</v>
      </c>
      <c r="F191" s="296" t="s">
        <v>18151</v>
      </c>
      <c r="G191" s="294"/>
      <c r="H191" s="294"/>
    </row>
    <row r="192">
      <c r="A192" s="296">
        <v>155.0</v>
      </c>
      <c r="B192" s="296">
        <v>2.0</v>
      </c>
      <c r="C192" s="296" t="s">
        <v>18142</v>
      </c>
      <c r="D192" s="296"/>
      <c r="E192" s="296" t="s">
        <v>17939</v>
      </c>
      <c r="F192" s="296" t="s">
        <v>18152</v>
      </c>
      <c r="G192" s="294"/>
      <c r="H192" s="294"/>
    </row>
    <row r="193">
      <c r="A193" s="296">
        <v>155.0</v>
      </c>
      <c r="B193" s="296">
        <v>2.0</v>
      </c>
      <c r="C193" s="296" t="s">
        <v>18142</v>
      </c>
      <c r="D193" s="296"/>
      <c r="E193" s="296" t="s">
        <v>17941</v>
      </c>
      <c r="F193" s="296" t="s">
        <v>18153</v>
      </c>
      <c r="G193" s="294"/>
      <c r="H193" s="294"/>
    </row>
    <row r="194">
      <c r="A194" s="296">
        <v>155.0</v>
      </c>
      <c r="B194" s="296">
        <v>2.0</v>
      </c>
      <c r="C194" s="296" t="s">
        <v>18142</v>
      </c>
      <c r="D194" s="296"/>
      <c r="E194" s="296" t="s">
        <v>17943</v>
      </c>
      <c r="F194" s="296" t="s">
        <v>18154</v>
      </c>
      <c r="G194" s="294"/>
      <c r="H194" s="294"/>
    </row>
    <row r="195">
      <c r="A195" s="296">
        <v>156.0</v>
      </c>
      <c r="B195" s="296">
        <v>1.0</v>
      </c>
      <c r="C195" s="296" t="s">
        <v>18155</v>
      </c>
      <c r="D195" s="296"/>
      <c r="E195" s="296" t="s">
        <v>17922</v>
      </c>
      <c r="F195" s="296" t="s">
        <v>18156</v>
      </c>
      <c r="G195" s="294"/>
      <c r="H195" s="294"/>
    </row>
    <row r="196">
      <c r="A196" s="296">
        <v>156.0</v>
      </c>
      <c r="B196" s="296">
        <v>1.0</v>
      </c>
      <c r="C196" s="296" t="s">
        <v>18155</v>
      </c>
      <c r="D196" s="296"/>
      <c r="E196" s="296" t="s">
        <v>17924</v>
      </c>
      <c r="F196" s="296" t="s">
        <v>18157</v>
      </c>
      <c r="G196" s="294"/>
      <c r="H196" s="294"/>
    </row>
    <row r="197">
      <c r="A197" s="296">
        <v>156.0</v>
      </c>
      <c r="B197" s="296">
        <v>1.0</v>
      </c>
      <c r="C197" s="296" t="s">
        <v>18155</v>
      </c>
      <c r="D197" s="296"/>
      <c r="E197" s="296" t="s">
        <v>17927</v>
      </c>
      <c r="F197" s="296" t="s">
        <v>18158</v>
      </c>
      <c r="G197" s="294"/>
      <c r="H197" s="294"/>
    </row>
    <row r="198">
      <c r="A198" s="296">
        <v>156.0</v>
      </c>
      <c r="B198" s="296">
        <v>1.0</v>
      </c>
      <c r="C198" s="296" t="s">
        <v>18155</v>
      </c>
      <c r="D198" s="296"/>
      <c r="E198" s="296" t="s">
        <v>17929</v>
      </c>
      <c r="F198" s="296" t="s">
        <v>18159</v>
      </c>
      <c r="G198" s="294"/>
      <c r="H198" s="294"/>
    </row>
    <row r="199">
      <c r="A199" s="296">
        <v>156.0</v>
      </c>
      <c r="B199" s="296">
        <v>1.0</v>
      </c>
      <c r="C199" s="296" t="s">
        <v>18155</v>
      </c>
      <c r="D199" s="296"/>
      <c r="E199" s="296" t="s">
        <v>17931</v>
      </c>
      <c r="F199" s="296" t="s">
        <v>18160</v>
      </c>
      <c r="G199" s="294"/>
      <c r="H199" s="294"/>
    </row>
    <row r="200">
      <c r="A200" s="296">
        <v>156.0</v>
      </c>
      <c r="B200" s="296">
        <v>1.0</v>
      </c>
      <c r="C200" s="296" t="s">
        <v>18155</v>
      </c>
      <c r="D200" s="296"/>
      <c r="E200" s="296" t="s">
        <v>17933</v>
      </c>
      <c r="F200" s="296" t="s">
        <v>18161</v>
      </c>
      <c r="G200" s="294"/>
      <c r="H200" s="294"/>
    </row>
    <row r="201">
      <c r="A201" s="296">
        <v>156.0</v>
      </c>
      <c r="B201" s="296">
        <v>2.0</v>
      </c>
      <c r="C201" s="296" t="s">
        <v>18155</v>
      </c>
      <c r="D201" s="296"/>
      <c r="E201" s="296" t="s">
        <v>17385</v>
      </c>
      <c r="F201" s="296" t="s">
        <v>18162</v>
      </c>
      <c r="G201" s="294"/>
      <c r="H201" s="294"/>
    </row>
    <row r="202">
      <c r="A202" s="296">
        <v>156.0</v>
      </c>
      <c r="B202" s="296">
        <v>2.0</v>
      </c>
      <c r="C202" s="296" t="s">
        <v>18155</v>
      </c>
      <c r="D202" s="296"/>
      <c r="E202" s="296" t="s">
        <v>17175</v>
      </c>
      <c r="F202" s="296" t="s">
        <v>18163</v>
      </c>
      <c r="G202" s="294"/>
      <c r="H202" s="294"/>
    </row>
    <row r="203">
      <c r="A203" s="296">
        <v>156.0</v>
      </c>
      <c r="B203" s="296">
        <v>2.0</v>
      </c>
      <c r="C203" s="296" t="s">
        <v>18155</v>
      </c>
      <c r="D203" s="296"/>
      <c r="E203" s="296" t="s">
        <v>17939</v>
      </c>
      <c r="F203" s="296" t="s">
        <v>18164</v>
      </c>
      <c r="G203" s="294"/>
      <c r="H203" s="294"/>
    </row>
    <row r="204">
      <c r="A204" s="296">
        <v>156.0</v>
      </c>
      <c r="B204" s="296">
        <v>2.0</v>
      </c>
      <c r="C204" s="296" t="s">
        <v>18155</v>
      </c>
      <c r="D204" s="296"/>
      <c r="E204" s="296" t="s">
        <v>17941</v>
      </c>
      <c r="F204" s="296" t="s">
        <v>18165</v>
      </c>
      <c r="G204" s="294"/>
      <c r="H204" s="294"/>
    </row>
    <row r="205">
      <c r="A205" s="296">
        <v>156.0</v>
      </c>
      <c r="B205" s="296">
        <v>2.0</v>
      </c>
      <c r="C205" s="296" t="s">
        <v>18155</v>
      </c>
      <c r="D205" s="296"/>
      <c r="E205" s="296" t="s">
        <v>17937</v>
      </c>
      <c r="F205" s="296" t="s">
        <v>18166</v>
      </c>
      <c r="G205" s="294"/>
      <c r="H205" s="294"/>
    </row>
    <row r="206">
      <c r="A206" s="296">
        <v>156.0</v>
      </c>
      <c r="B206" s="296">
        <v>2.0</v>
      </c>
      <c r="C206" s="296" t="s">
        <v>18155</v>
      </c>
      <c r="D206" s="296"/>
      <c r="E206" s="296" t="s">
        <v>17943</v>
      </c>
      <c r="F206" s="296" t="s">
        <v>18167</v>
      </c>
      <c r="G206" s="294"/>
      <c r="H206" s="294"/>
    </row>
    <row r="207">
      <c r="A207" s="296">
        <v>157.0</v>
      </c>
      <c r="B207" s="296">
        <v>1.0</v>
      </c>
      <c r="C207" s="296" t="s">
        <v>18168</v>
      </c>
      <c r="D207" s="296"/>
      <c r="E207" s="296" t="s">
        <v>17922</v>
      </c>
      <c r="F207" s="296" t="s">
        <v>18169</v>
      </c>
      <c r="G207" s="294"/>
      <c r="H207" s="294"/>
    </row>
    <row r="208">
      <c r="A208" s="296">
        <v>157.0</v>
      </c>
      <c r="B208" s="296">
        <v>1.0</v>
      </c>
      <c r="C208" s="296" t="s">
        <v>18168</v>
      </c>
      <c r="D208" s="296"/>
      <c r="E208" s="296" t="s">
        <v>17924</v>
      </c>
      <c r="F208" s="296" t="s">
        <v>18170</v>
      </c>
      <c r="G208" s="294"/>
      <c r="H208" s="294"/>
    </row>
    <row r="209">
      <c r="A209" s="296">
        <v>157.0</v>
      </c>
      <c r="B209" s="296">
        <v>1.0</v>
      </c>
      <c r="C209" s="296" t="s">
        <v>18168</v>
      </c>
      <c r="D209" s="296"/>
      <c r="E209" s="296" t="s">
        <v>17927</v>
      </c>
      <c r="F209" s="296" t="s">
        <v>18171</v>
      </c>
      <c r="G209" s="294"/>
      <c r="H209" s="294"/>
    </row>
    <row r="210">
      <c r="A210" s="296">
        <v>157.0</v>
      </c>
      <c r="B210" s="296">
        <v>1.0</v>
      </c>
      <c r="C210" s="296" t="s">
        <v>18168</v>
      </c>
      <c r="D210" s="296"/>
      <c r="E210" s="296" t="s">
        <v>17929</v>
      </c>
      <c r="F210" s="296" t="s">
        <v>18172</v>
      </c>
      <c r="G210" s="294"/>
      <c r="H210" s="294"/>
    </row>
    <row r="211">
      <c r="A211" s="296">
        <v>157.0</v>
      </c>
      <c r="B211" s="296">
        <v>1.0</v>
      </c>
      <c r="C211" s="296" t="s">
        <v>18168</v>
      </c>
      <c r="D211" s="296"/>
      <c r="E211" s="296" t="s">
        <v>17931</v>
      </c>
      <c r="F211" s="296" t="s">
        <v>18173</v>
      </c>
      <c r="G211" s="294"/>
      <c r="H211" s="294"/>
    </row>
    <row r="212">
      <c r="A212" s="296">
        <v>157.0</v>
      </c>
      <c r="B212" s="296">
        <v>1.0</v>
      </c>
      <c r="C212" s="296" t="s">
        <v>18168</v>
      </c>
      <c r="D212" s="296"/>
      <c r="E212" s="296" t="s">
        <v>17933</v>
      </c>
      <c r="F212" s="296" t="s">
        <v>18174</v>
      </c>
      <c r="G212" s="294"/>
      <c r="H212" s="294"/>
    </row>
    <row r="213">
      <c r="A213" s="296">
        <v>157.0</v>
      </c>
      <c r="B213" s="296">
        <v>2.0</v>
      </c>
      <c r="C213" s="296" t="s">
        <v>18168</v>
      </c>
      <c r="D213" s="296"/>
      <c r="E213" s="296" t="s">
        <v>17385</v>
      </c>
      <c r="F213" s="296" t="s">
        <v>18175</v>
      </c>
      <c r="G213" s="294"/>
      <c r="H213" s="294"/>
    </row>
    <row r="214">
      <c r="A214" s="296">
        <v>157.0</v>
      </c>
      <c r="B214" s="296">
        <v>2.0</v>
      </c>
      <c r="C214" s="296" t="s">
        <v>18168</v>
      </c>
      <c r="D214" s="296"/>
      <c r="E214" s="296" t="s">
        <v>17175</v>
      </c>
      <c r="F214" s="296" t="s">
        <v>18176</v>
      </c>
      <c r="G214" s="294"/>
      <c r="H214" s="294"/>
    </row>
    <row r="215">
      <c r="A215" s="296">
        <v>157.0</v>
      </c>
      <c r="B215" s="296">
        <v>2.0</v>
      </c>
      <c r="C215" s="296" t="s">
        <v>18168</v>
      </c>
      <c r="D215" s="296"/>
      <c r="E215" s="296" t="s">
        <v>17937</v>
      </c>
      <c r="F215" s="296" t="s">
        <v>18177</v>
      </c>
      <c r="G215" s="294"/>
      <c r="H215" s="294"/>
    </row>
    <row r="216">
      <c r="A216" s="296">
        <v>157.0</v>
      </c>
      <c r="B216" s="296">
        <v>2.0</v>
      </c>
      <c r="C216" s="296" t="s">
        <v>18168</v>
      </c>
      <c r="D216" s="296"/>
      <c r="E216" s="296" t="s">
        <v>17939</v>
      </c>
      <c r="F216" s="296" t="s">
        <v>18178</v>
      </c>
      <c r="G216" s="294"/>
      <c r="H216" s="294"/>
    </row>
    <row r="217">
      <c r="A217" s="296">
        <v>157.0</v>
      </c>
      <c r="B217" s="296">
        <v>2.0</v>
      </c>
      <c r="C217" s="296" t="s">
        <v>18168</v>
      </c>
      <c r="D217" s="296"/>
      <c r="E217" s="296" t="s">
        <v>17941</v>
      </c>
      <c r="F217" s="296" t="s">
        <v>18179</v>
      </c>
      <c r="G217" s="294"/>
      <c r="H217" s="294"/>
    </row>
    <row r="218">
      <c r="A218" s="296">
        <v>157.0</v>
      </c>
      <c r="B218" s="296">
        <v>2.0</v>
      </c>
      <c r="C218" s="296" t="s">
        <v>18168</v>
      </c>
      <c r="D218" s="296"/>
      <c r="E218" s="296" t="s">
        <v>17943</v>
      </c>
      <c r="F218" s="296" t="s">
        <v>18180</v>
      </c>
      <c r="G218" s="294"/>
      <c r="H218" s="294"/>
    </row>
    <row r="219">
      <c r="A219" s="296">
        <v>158.0</v>
      </c>
      <c r="B219" s="296">
        <v>1.0</v>
      </c>
      <c r="C219" s="296" t="s">
        <v>18181</v>
      </c>
      <c r="D219" s="296"/>
      <c r="E219" s="296" t="s">
        <v>17922</v>
      </c>
      <c r="F219" s="296" t="s">
        <v>18182</v>
      </c>
      <c r="G219" s="294"/>
      <c r="H219" s="294"/>
    </row>
    <row r="220">
      <c r="A220" s="296">
        <v>158.0</v>
      </c>
      <c r="B220" s="296">
        <v>1.0</v>
      </c>
      <c r="C220" s="296" t="s">
        <v>18181</v>
      </c>
      <c r="D220" s="296"/>
      <c r="E220" s="296" t="s">
        <v>17924</v>
      </c>
      <c r="F220" s="296" t="s">
        <v>18183</v>
      </c>
      <c r="G220" s="294"/>
      <c r="H220" s="294"/>
    </row>
    <row r="221">
      <c r="A221" s="296">
        <v>158.0</v>
      </c>
      <c r="B221" s="296">
        <v>1.0</v>
      </c>
      <c r="C221" s="296" t="s">
        <v>18181</v>
      </c>
      <c r="D221" s="296"/>
      <c r="E221" s="296" t="s">
        <v>17927</v>
      </c>
      <c r="F221" s="296" t="s">
        <v>18184</v>
      </c>
      <c r="G221" s="294"/>
      <c r="H221" s="294"/>
    </row>
    <row r="222">
      <c r="A222" s="296">
        <v>158.0</v>
      </c>
      <c r="B222" s="296">
        <v>1.0</v>
      </c>
      <c r="C222" s="296" t="s">
        <v>18181</v>
      </c>
      <c r="D222" s="296"/>
      <c r="E222" s="296" t="s">
        <v>17929</v>
      </c>
      <c r="F222" s="296" t="s">
        <v>18185</v>
      </c>
      <c r="G222" s="294"/>
      <c r="H222" s="294"/>
    </row>
    <row r="223">
      <c r="A223" s="296">
        <v>158.0</v>
      </c>
      <c r="B223" s="296">
        <v>1.0</v>
      </c>
      <c r="C223" s="296" t="s">
        <v>18181</v>
      </c>
      <c r="D223" s="296"/>
      <c r="E223" s="296" t="s">
        <v>17931</v>
      </c>
      <c r="F223" s="296" t="s">
        <v>18186</v>
      </c>
      <c r="G223" s="294"/>
      <c r="H223" s="294"/>
    </row>
    <row r="224">
      <c r="A224" s="296">
        <v>158.0</v>
      </c>
      <c r="B224" s="296">
        <v>1.0</v>
      </c>
      <c r="C224" s="296" t="s">
        <v>18181</v>
      </c>
      <c r="D224" s="296"/>
      <c r="E224" s="296" t="s">
        <v>17933</v>
      </c>
      <c r="F224" s="296" t="s">
        <v>18187</v>
      </c>
      <c r="G224" s="294"/>
      <c r="H224" s="294"/>
    </row>
    <row r="225">
      <c r="A225" s="296">
        <v>158.0</v>
      </c>
      <c r="B225" s="296">
        <v>2.0</v>
      </c>
      <c r="C225" s="296" t="s">
        <v>18181</v>
      </c>
      <c r="D225" s="296"/>
      <c r="E225" s="296" t="s">
        <v>17385</v>
      </c>
      <c r="F225" s="296" t="s">
        <v>18188</v>
      </c>
      <c r="G225" s="294"/>
      <c r="H225" s="294"/>
    </row>
    <row r="226">
      <c r="A226" s="296">
        <v>158.0</v>
      </c>
      <c r="B226" s="296">
        <v>2.0</v>
      </c>
      <c r="C226" s="296" t="s">
        <v>18181</v>
      </c>
      <c r="D226" s="296"/>
      <c r="E226" s="296" t="s">
        <v>17175</v>
      </c>
      <c r="F226" s="296" t="s">
        <v>18189</v>
      </c>
      <c r="G226" s="294"/>
      <c r="H226" s="294"/>
    </row>
    <row r="227">
      <c r="A227" s="296">
        <v>158.0</v>
      </c>
      <c r="B227" s="296">
        <v>2.0</v>
      </c>
      <c r="C227" s="296" t="s">
        <v>18181</v>
      </c>
      <c r="D227" s="296"/>
      <c r="E227" s="296" t="s">
        <v>17939</v>
      </c>
      <c r="F227" s="296" t="s">
        <v>18190</v>
      </c>
      <c r="G227" s="294"/>
      <c r="H227" s="294"/>
    </row>
    <row r="228">
      <c r="A228" s="296">
        <v>158.0</v>
      </c>
      <c r="B228" s="296">
        <v>2.0</v>
      </c>
      <c r="C228" s="296" t="s">
        <v>18181</v>
      </c>
      <c r="D228" s="296"/>
      <c r="E228" s="296" t="s">
        <v>17941</v>
      </c>
      <c r="F228" s="296" t="s">
        <v>18191</v>
      </c>
      <c r="G228" s="294"/>
      <c r="H228" s="294"/>
    </row>
    <row r="229">
      <c r="A229" s="296">
        <v>158.0</v>
      </c>
      <c r="B229" s="296">
        <v>2.0</v>
      </c>
      <c r="C229" s="296" t="s">
        <v>18181</v>
      </c>
      <c r="D229" s="296"/>
      <c r="E229" s="296" t="s">
        <v>17937</v>
      </c>
      <c r="F229" s="296" t="s">
        <v>18192</v>
      </c>
      <c r="G229" s="294"/>
      <c r="H229" s="294"/>
    </row>
    <row r="230">
      <c r="A230" s="296">
        <v>158.0</v>
      </c>
      <c r="B230" s="296">
        <v>2.0</v>
      </c>
      <c r="C230" s="296" t="s">
        <v>18181</v>
      </c>
      <c r="D230" s="296"/>
      <c r="E230" s="296" t="s">
        <v>17943</v>
      </c>
      <c r="F230" s="296" t="s">
        <v>18193</v>
      </c>
      <c r="G230" s="294"/>
      <c r="H230" s="294"/>
    </row>
    <row r="231">
      <c r="A231" s="296">
        <v>159.0</v>
      </c>
      <c r="B231" s="296"/>
      <c r="C231" s="296" t="s">
        <v>18194</v>
      </c>
      <c r="D231" s="296"/>
      <c r="E231" s="296" t="s">
        <v>17922</v>
      </c>
      <c r="F231" s="296" t="s">
        <v>18195</v>
      </c>
      <c r="G231" s="294"/>
      <c r="H231" s="294"/>
    </row>
    <row r="232">
      <c r="A232" s="296">
        <v>159.0</v>
      </c>
      <c r="B232" s="296"/>
      <c r="C232" s="296" t="s">
        <v>18194</v>
      </c>
      <c r="D232" s="296"/>
      <c r="E232" s="296" t="s">
        <v>17924</v>
      </c>
      <c r="F232" s="296" t="s">
        <v>18196</v>
      </c>
      <c r="G232" s="294"/>
      <c r="H232" s="294"/>
    </row>
    <row r="233">
      <c r="A233" s="296">
        <v>159.0</v>
      </c>
      <c r="B233" s="296"/>
      <c r="C233" s="296" t="s">
        <v>18194</v>
      </c>
      <c r="D233" s="296"/>
      <c r="E233" s="296" t="s">
        <v>17927</v>
      </c>
      <c r="F233" s="296" t="s">
        <v>18197</v>
      </c>
      <c r="G233" s="294"/>
      <c r="H233" s="294"/>
    </row>
    <row r="234">
      <c r="A234" s="296">
        <v>159.0</v>
      </c>
      <c r="B234" s="296"/>
      <c r="C234" s="296" t="s">
        <v>18194</v>
      </c>
      <c r="D234" s="296"/>
      <c r="E234" s="296" t="s">
        <v>17929</v>
      </c>
      <c r="F234" s="296" t="s">
        <v>18198</v>
      </c>
      <c r="G234" s="294"/>
      <c r="H234" s="294"/>
    </row>
    <row r="235">
      <c r="A235" s="296">
        <v>159.0</v>
      </c>
      <c r="B235" s="296"/>
      <c r="C235" s="296" t="s">
        <v>18194</v>
      </c>
      <c r="D235" s="296"/>
      <c r="E235" s="296" t="s">
        <v>17931</v>
      </c>
      <c r="F235" s="296" t="s">
        <v>18199</v>
      </c>
      <c r="G235" s="294"/>
      <c r="H235" s="294"/>
    </row>
    <row r="236">
      <c r="A236" s="296">
        <v>159.0</v>
      </c>
      <c r="B236" s="296"/>
      <c r="C236" s="296" t="s">
        <v>18194</v>
      </c>
      <c r="D236" s="296"/>
      <c r="E236" s="296" t="s">
        <v>17933</v>
      </c>
      <c r="F236" s="296" t="s">
        <v>18200</v>
      </c>
      <c r="G236" s="294"/>
      <c r="H236" s="294"/>
    </row>
    <row r="237">
      <c r="A237" s="296">
        <v>159.0</v>
      </c>
      <c r="B237" s="296">
        <v>2.0</v>
      </c>
      <c r="C237" s="296" t="s">
        <v>18194</v>
      </c>
      <c r="D237" s="296"/>
      <c r="E237" s="296" t="s">
        <v>17385</v>
      </c>
      <c r="F237" s="296" t="s">
        <v>18201</v>
      </c>
      <c r="G237" s="294"/>
      <c r="H237" s="294"/>
    </row>
    <row r="238">
      <c r="A238" s="296">
        <v>159.0</v>
      </c>
      <c r="B238" s="296">
        <v>2.0</v>
      </c>
      <c r="C238" s="296" t="s">
        <v>18194</v>
      </c>
      <c r="D238" s="296"/>
      <c r="E238" s="296" t="s">
        <v>17175</v>
      </c>
      <c r="F238" s="296" t="s">
        <v>18202</v>
      </c>
      <c r="G238" s="294"/>
      <c r="H238" s="294"/>
    </row>
    <row r="239">
      <c r="A239" s="296">
        <v>159.0</v>
      </c>
      <c r="B239" s="296">
        <v>2.0</v>
      </c>
      <c r="C239" s="296" t="s">
        <v>18194</v>
      </c>
      <c r="D239" s="296"/>
      <c r="E239" s="296" t="s">
        <v>17937</v>
      </c>
      <c r="F239" s="296" t="s">
        <v>18203</v>
      </c>
      <c r="G239" s="294"/>
      <c r="H239" s="294"/>
    </row>
    <row r="240">
      <c r="A240" s="296">
        <v>159.0</v>
      </c>
      <c r="B240" s="296">
        <v>2.0</v>
      </c>
      <c r="C240" s="296" t="s">
        <v>18194</v>
      </c>
      <c r="D240" s="296"/>
      <c r="E240" s="296" t="s">
        <v>17939</v>
      </c>
      <c r="F240" s="296" t="s">
        <v>18204</v>
      </c>
      <c r="G240" s="294"/>
      <c r="H240" s="294"/>
    </row>
    <row r="241">
      <c r="A241" s="296">
        <v>159.0</v>
      </c>
      <c r="B241" s="296">
        <v>2.0</v>
      </c>
      <c r="C241" s="296" t="s">
        <v>18194</v>
      </c>
      <c r="D241" s="296"/>
      <c r="E241" s="296" t="s">
        <v>17941</v>
      </c>
      <c r="F241" s="296" t="s">
        <v>18205</v>
      </c>
      <c r="G241" s="294"/>
      <c r="H241" s="294"/>
    </row>
    <row r="242">
      <c r="A242" s="296">
        <v>159.0</v>
      </c>
      <c r="B242" s="296">
        <v>2.0</v>
      </c>
      <c r="C242" s="296" t="s">
        <v>18194</v>
      </c>
      <c r="D242" s="296"/>
      <c r="E242" s="296" t="s">
        <v>17943</v>
      </c>
      <c r="F242" s="296" t="s">
        <v>18206</v>
      </c>
      <c r="G242" s="294"/>
      <c r="H242" s="294"/>
    </row>
    <row r="243">
      <c r="A243" s="296">
        <v>160.0</v>
      </c>
      <c r="B243" s="296">
        <v>1.0</v>
      </c>
      <c r="C243" s="296" t="s">
        <v>18207</v>
      </c>
      <c r="D243" s="296"/>
      <c r="E243" s="296" t="s">
        <v>17922</v>
      </c>
      <c r="F243" s="296" t="s">
        <v>18208</v>
      </c>
      <c r="G243" s="294"/>
      <c r="H243" s="294"/>
    </row>
    <row r="244">
      <c r="A244" s="296">
        <v>160.0</v>
      </c>
      <c r="B244" s="296">
        <v>1.0</v>
      </c>
      <c r="C244" s="296" t="s">
        <v>18207</v>
      </c>
      <c r="D244" s="296"/>
      <c r="E244" s="296" t="s">
        <v>17924</v>
      </c>
      <c r="F244" s="296" t="s">
        <v>18209</v>
      </c>
      <c r="G244" s="294"/>
      <c r="H244" s="294"/>
    </row>
    <row r="245">
      <c r="A245" s="296">
        <v>160.0</v>
      </c>
      <c r="B245" s="296">
        <v>1.0</v>
      </c>
      <c r="C245" s="296" t="s">
        <v>18207</v>
      </c>
      <c r="D245" s="296"/>
      <c r="E245" s="296" t="s">
        <v>17927</v>
      </c>
      <c r="F245" s="296" t="s">
        <v>18210</v>
      </c>
      <c r="G245" s="294"/>
      <c r="H245" s="294"/>
    </row>
    <row r="246">
      <c r="A246" s="296">
        <v>160.0</v>
      </c>
      <c r="B246" s="296">
        <v>1.0</v>
      </c>
      <c r="C246" s="296" t="s">
        <v>18207</v>
      </c>
      <c r="D246" s="296"/>
      <c r="E246" s="296" t="s">
        <v>17929</v>
      </c>
      <c r="F246" s="296" t="s">
        <v>18211</v>
      </c>
      <c r="G246" s="294"/>
      <c r="H246" s="294"/>
    </row>
    <row r="247">
      <c r="A247" s="296">
        <v>160.0</v>
      </c>
      <c r="B247" s="296">
        <v>1.0</v>
      </c>
      <c r="C247" s="296" t="s">
        <v>18207</v>
      </c>
      <c r="D247" s="296"/>
      <c r="E247" s="296" t="s">
        <v>17931</v>
      </c>
      <c r="F247" s="296" t="s">
        <v>18212</v>
      </c>
      <c r="G247" s="294"/>
      <c r="H247" s="294"/>
    </row>
    <row r="248">
      <c r="A248" s="296">
        <v>160.0</v>
      </c>
      <c r="B248" s="296">
        <v>1.0</v>
      </c>
      <c r="C248" s="296" t="s">
        <v>18207</v>
      </c>
      <c r="D248" s="296"/>
      <c r="E248" s="296" t="s">
        <v>17933</v>
      </c>
      <c r="F248" s="296" t="s">
        <v>18213</v>
      </c>
      <c r="G248" s="294"/>
      <c r="H248" s="294"/>
    </row>
    <row r="249">
      <c r="A249" s="296">
        <v>160.0</v>
      </c>
      <c r="B249" s="296">
        <v>2.0</v>
      </c>
      <c r="C249" s="296" t="s">
        <v>18207</v>
      </c>
      <c r="D249" s="296"/>
      <c r="E249" s="296" t="s">
        <v>17385</v>
      </c>
      <c r="F249" s="296" t="s">
        <v>18214</v>
      </c>
      <c r="G249" s="294"/>
      <c r="H249" s="294"/>
    </row>
    <row r="250">
      <c r="A250" s="296">
        <v>160.0</v>
      </c>
      <c r="B250" s="296">
        <v>2.0</v>
      </c>
      <c r="C250" s="296" t="s">
        <v>18207</v>
      </c>
      <c r="D250" s="296"/>
      <c r="E250" s="296" t="s">
        <v>17175</v>
      </c>
      <c r="F250" s="296" t="s">
        <v>18215</v>
      </c>
      <c r="G250" s="294"/>
      <c r="H250" s="294"/>
    </row>
    <row r="251">
      <c r="A251" s="296">
        <v>160.0</v>
      </c>
      <c r="B251" s="296">
        <v>2.0</v>
      </c>
      <c r="C251" s="296" t="s">
        <v>18207</v>
      </c>
      <c r="D251" s="296"/>
      <c r="E251" s="296" t="s">
        <v>17937</v>
      </c>
      <c r="F251" s="296" t="s">
        <v>18216</v>
      </c>
      <c r="G251" s="294"/>
      <c r="H251" s="294"/>
    </row>
    <row r="252">
      <c r="A252" s="296">
        <v>160.0</v>
      </c>
      <c r="B252" s="296">
        <v>2.0</v>
      </c>
      <c r="C252" s="296" t="s">
        <v>18207</v>
      </c>
      <c r="D252" s="296"/>
      <c r="E252" s="296" t="s">
        <v>17939</v>
      </c>
      <c r="F252" s="296" t="s">
        <v>18217</v>
      </c>
      <c r="G252" s="294"/>
      <c r="H252" s="294"/>
    </row>
    <row r="253">
      <c r="A253" s="296">
        <v>160.0</v>
      </c>
      <c r="B253" s="296">
        <v>2.0</v>
      </c>
      <c r="C253" s="296" t="s">
        <v>18207</v>
      </c>
      <c r="D253" s="296"/>
      <c r="E253" s="296" t="s">
        <v>17941</v>
      </c>
      <c r="F253" s="296" t="s">
        <v>18218</v>
      </c>
      <c r="G253" s="294"/>
      <c r="H253" s="294"/>
    </row>
    <row r="254">
      <c r="A254" s="296">
        <v>160.0</v>
      </c>
      <c r="B254" s="296">
        <v>2.0</v>
      </c>
      <c r="C254" s="296" t="s">
        <v>18207</v>
      </c>
      <c r="D254" s="296"/>
      <c r="E254" s="296" t="s">
        <v>17943</v>
      </c>
      <c r="F254" s="296" t="s">
        <v>18219</v>
      </c>
      <c r="G254" s="294"/>
      <c r="H254" s="294"/>
    </row>
    <row r="255">
      <c r="A255" s="296">
        <v>161.0</v>
      </c>
      <c r="B255" s="296">
        <v>1.0</v>
      </c>
      <c r="C255" s="296" t="s">
        <v>18220</v>
      </c>
      <c r="D255" s="296"/>
      <c r="E255" s="296" t="s">
        <v>17922</v>
      </c>
      <c r="F255" s="296" t="s">
        <v>18221</v>
      </c>
      <c r="G255" s="294"/>
      <c r="H255" s="294"/>
    </row>
    <row r="256">
      <c r="A256" s="296">
        <v>161.0</v>
      </c>
      <c r="B256" s="296">
        <v>1.0</v>
      </c>
      <c r="C256" s="296" t="s">
        <v>18220</v>
      </c>
      <c r="D256" s="296"/>
      <c r="E256" s="296" t="s">
        <v>17924</v>
      </c>
      <c r="F256" s="296" t="s">
        <v>18222</v>
      </c>
      <c r="G256" s="294"/>
      <c r="H256" s="294"/>
    </row>
    <row r="257">
      <c r="A257" s="296">
        <v>161.0</v>
      </c>
      <c r="B257" s="296">
        <v>1.0</v>
      </c>
      <c r="C257" s="296" t="s">
        <v>18220</v>
      </c>
      <c r="D257" s="296"/>
      <c r="E257" s="296" t="s">
        <v>17927</v>
      </c>
      <c r="F257" s="296" t="s">
        <v>18223</v>
      </c>
      <c r="G257" s="294"/>
      <c r="H257" s="294"/>
    </row>
    <row r="258">
      <c r="A258" s="296">
        <v>161.0</v>
      </c>
      <c r="B258" s="296">
        <v>1.0</v>
      </c>
      <c r="C258" s="296" t="s">
        <v>18220</v>
      </c>
      <c r="D258" s="296"/>
      <c r="E258" s="296" t="s">
        <v>17929</v>
      </c>
      <c r="F258" s="296" t="s">
        <v>18224</v>
      </c>
      <c r="G258" s="294"/>
      <c r="H258" s="294"/>
    </row>
    <row r="259">
      <c r="A259" s="296">
        <v>161.0</v>
      </c>
      <c r="B259" s="296">
        <v>1.0</v>
      </c>
      <c r="C259" s="296" t="s">
        <v>18220</v>
      </c>
      <c r="D259" s="296"/>
      <c r="E259" s="296" t="s">
        <v>17931</v>
      </c>
      <c r="F259" s="296" t="s">
        <v>18225</v>
      </c>
      <c r="G259" s="294"/>
      <c r="H259" s="294"/>
    </row>
    <row r="260">
      <c r="A260" s="296">
        <v>161.0</v>
      </c>
      <c r="B260" s="296">
        <v>1.0</v>
      </c>
      <c r="C260" s="296" t="s">
        <v>18220</v>
      </c>
      <c r="D260" s="296"/>
      <c r="E260" s="296" t="s">
        <v>17933</v>
      </c>
      <c r="F260" s="296" t="s">
        <v>18226</v>
      </c>
      <c r="G260" s="294"/>
      <c r="H260" s="294"/>
    </row>
    <row r="261">
      <c r="A261" s="296">
        <v>161.0</v>
      </c>
      <c r="B261" s="296">
        <v>2.0</v>
      </c>
      <c r="C261" s="296" t="s">
        <v>18220</v>
      </c>
      <c r="D261" s="296"/>
      <c r="E261" s="296" t="s">
        <v>17385</v>
      </c>
      <c r="F261" s="296" t="s">
        <v>18227</v>
      </c>
      <c r="G261" s="294"/>
      <c r="H261" s="294"/>
    </row>
    <row r="262">
      <c r="A262" s="296">
        <v>161.0</v>
      </c>
      <c r="B262" s="296">
        <v>2.0</v>
      </c>
      <c r="C262" s="296" t="s">
        <v>18220</v>
      </c>
      <c r="D262" s="296"/>
      <c r="E262" s="296" t="s">
        <v>17175</v>
      </c>
      <c r="F262" s="296" t="s">
        <v>18228</v>
      </c>
      <c r="G262" s="294"/>
      <c r="H262" s="294"/>
    </row>
    <row r="263">
      <c r="A263" s="296">
        <v>161.0</v>
      </c>
      <c r="B263" s="296">
        <v>2.0</v>
      </c>
      <c r="C263" s="296" t="s">
        <v>18220</v>
      </c>
      <c r="D263" s="296"/>
      <c r="E263" s="296" t="s">
        <v>17937</v>
      </c>
      <c r="F263" s="296" t="s">
        <v>18229</v>
      </c>
      <c r="G263" s="294"/>
      <c r="H263" s="294"/>
    </row>
    <row r="264">
      <c r="A264" s="296">
        <v>161.0</v>
      </c>
      <c r="B264" s="296">
        <v>2.0</v>
      </c>
      <c r="C264" s="296" t="s">
        <v>18220</v>
      </c>
      <c r="D264" s="296"/>
      <c r="E264" s="296" t="s">
        <v>17939</v>
      </c>
      <c r="F264" s="296" t="s">
        <v>18230</v>
      </c>
      <c r="G264" s="294"/>
      <c r="H264" s="294"/>
    </row>
    <row r="265">
      <c r="A265" s="296">
        <v>161.0</v>
      </c>
      <c r="B265" s="296">
        <v>2.0</v>
      </c>
      <c r="C265" s="296" t="s">
        <v>18220</v>
      </c>
      <c r="D265" s="296"/>
      <c r="E265" s="296" t="s">
        <v>17941</v>
      </c>
      <c r="F265" s="296" t="s">
        <v>18231</v>
      </c>
      <c r="G265" s="294"/>
      <c r="H265" s="294"/>
    </row>
    <row r="266">
      <c r="A266" s="296">
        <v>161.0</v>
      </c>
      <c r="B266" s="296">
        <v>2.0</v>
      </c>
      <c r="C266" s="296" t="s">
        <v>18220</v>
      </c>
      <c r="D266" s="296"/>
      <c r="E266" s="296" t="s">
        <v>17943</v>
      </c>
      <c r="F266" s="296" t="s">
        <v>18232</v>
      </c>
      <c r="G266" s="294"/>
      <c r="H266" s="294"/>
    </row>
    <row r="267">
      <c r="A267" s="296">
        <v>162.0</v>
      </c>
      <c r="B267" s="296"/>
      <c r="C267" s="296" t="s">
        <v>18233</v>
      </c>
      <c r="D267" s="296"/>
      <c r="E267" s="296" t="s">
        <v>17922</v>
      </c>
      <c r="F267" s="296" t="s">
        <v>18234</v>
      </c>
      <c r="G267" s="294"/>
      <c r="H267" s="294"/>
    </row>
    <row r="268">
      <c r="A268" s="296">
        <v>162.0</v>
      </c>
      <c r="B268" s="296"/>
      <c r="C268" s="296" t="s">
        <v>18233</v>
      </c>
      <c r="D268" s="296"/>
      <c r="E268" s="296" t="s">
        <v>17924</v>
      </c>
      <c r="F268" s="296" t="s">
        <v>18235</v>
      </c>
      <c r="G268" s="294"/>
      <c r="H268" s="294"/>
    </row>
    <row r="269">
      <c r="A269" s="296">
        <v>162.0</v>
      </c>
      <c r="B269" s="296"/>
      <c r="C269" s="296" t="s">
        <v>18233</v>
      </c>
      <c r="D269" s="296"/>
      <c r="E269" s="296" t="s">
        <v>17927</v>
      </c>
      <c r="F269" s="296" t="s">
        <v>18236</v>
      </c>
      <c r="G269" s="294"/>
      <c r="H269" s="294"/>
    </row>
    <row r="270">
      <c r="A270" s="296">
        <v>162.0</v>
      </c>
      <c r="B270" s="296"/>
      <c r="C270" s="296" t="s">
        <v>18233</v>
      </c>
      <c r="D270" s="296"/>
      <c r="E270" s="296" t="s">
        <v>17929</v>
      </c>
      <c r="F270" s="296" t="s">
        <v>18237</v>
      </c>
      <c r="G270" s="294"/>
      <c r="H270" s="294"/>
    </row>
    <row r="271">
      <c r="A271" s="296">
        <v>162.0</v>
      </c>
      <c r="B271" s="296"/>
      <c r="C271" s="296" t="s">
        <v>18233</v>
      </c>
      <c r="D271" s="296"/>
      <c r="E271" s="296" t="s">
        <v>17931</v>
      </c>
      <c r="F271" s="296" t="s">
        <v>18238</v>
      </c>
      <c r="G271" s="294"/>
      <c r="H271" s="294"/>
    </row>
    <row r="272">
      <c r="A272" s="296">
        <v>162.0</v>
      </c>
      <c r="B272" s="296"/>
      <c r="C272" s="296" t="s">
        <v>18233</v>
      </c>
      <c r="D272" s="296"/>
      <c r="E272" s="296" t="s">
        <v>17933</v>
      </c>
      <c r="F272" s="296" t="s">
        <v>18239</v>
      </c>
      <c r="G272" s="294"/>
      <c r="H272" s="294"/>
    </row>
    <row r="273">
      <c r="A273" s="296">
        <v>162.0</v>
      </c>
      <c r="B273" s="296"/>
      <c r="C273" s="296" t="s">
        <v>18233</v>
      </c>
      <c r="D273" s="296"/>
      <c r="E273" s="296" t="s">
        <v>17385</v>
      </c>
      <c r="F273" s="296" t="s">
        <v>18240</v>
      </c>
      <c r="G273" s="294"/>
      <c r="H273" s="294"/>
    </row>
    <row r="274">
      <c r="A274" s="296">
        <v>162.0</v>
      </c>
      <c r="B274" s="296"/>
      <c r="C274" s="296" t="s">
        <v>18233</v>
      </c>
      <c r="D274" s="296"/>
      <c r="E274" s="296" t="s">
        <v>17175</v>
      </c>
      <c r="F274" s="296" t="s">
        <v>18241</v>
      </c>
      <c r="G274" s="294"/>
      <c r="H274" s="294"/>
    </row>
    <row r="275">
      <c r="A275" s="296">
        <v>162.0</v>
      </c>
      <c r="B275" s="296"/>
      <c r="C275" s="296" t="s">
        <v>18233</v>
      </c>
      <c r="D275" s="296"/>
      <c r="E275" s="296" t="s">
        <v>17937</v>
      </c>
      <c r="F275" s="296" t="s">
        <v>18242</v>
      </c>
      <c r="G275" s="294"/>
      <c r="H275" s="294"/>
    </row>
    <row r="276">
      <c r="A276" s="296">
        <v>162.0</v>
      </c>
      <c r="B276" s="296"/>
      <c r="C276" s="296" t="s">
        <v>18233</v>
      </c>
      <c r="D276" s="296"/>
      <c r="E276" s="296" t="s">
        <v>17939</v>
      </c>
      <c r="F276" s="296" t="s">
        <v>18243</v>
      </c>
      <c r="G276" s="294"/>
      <c r="H276" s="294"/>
    </row>
    <row r="277">
      <c r="A277" s="296">
        <v>162.0</v>
      </c>
      <c r="B277" s="296"/>
      <c r="C277" s="296" t="s">
        <v>18233</v>
      </c>
      <c r="D277" s="296"/>
      <c r="E277" s="296" t="s">
        <v>17941</v>
      </c>
      <c r="F277" s="296" t="s">
        <v>18244</v>
      </c>
      <c r="G277" s="294"/>
      <c r="H277" s="294"/>
    </row>
    <row r="278">
      <c r="A278" s="296">
        <v>162.0</v>
      </c>
      <c r="B278" s="296"/>
      <c r="C278" s="296" t="s">
        <v>18233</v>
      </c>
      <c r="D278" s="296"/>
      <c r="E278" s="296" t="s">
        <v>17943</v>
      </c>
      <c r="F278" s="296" t="s">
        <v>18245</v>
      </c>
      <c r="G278" s="294"/>
      <c r="H278" s="294"/>
    </row>
    <row r="279">
      <c r="A279" s="296">
        <v>163.0</v>
      </c>
      <c r="B279" s="296">
        <v>1.0</v>
      </c>
      <c r="C279" s="296" t="s">
        <v>18246</v>
      </c>
      <c r="D279" s="296"/>
      <c r="E279" s="296" t="s">
        <v>17922</v>
      </c>
      <c r="F279" s="296" t="s">
        <v>18247</v>
      </c>
      <c r="G279" s="294"/>
      <c r="H279" s="294"/>
    </row>
    <row r="280">
      <c r="A280" s="296">
        <v>163.0</v>
      </c>
      <c r="B280" s="296">
        <v>1.0</v>
      </c>
      <c r="C280" s="296" t="s">
        <v>18246</v>
      </c>
      <c r="D280" s="296"/>
      <c r="E280" s="296" t="s">
        <v>17924</v>
      </c>
      <c r="F280" s="296" t="s">
        <v>18248</v>
      </c>
      <c r="G280" s="294"/>
      <c r="H280" s="294"/>
    </row>
    <row r="281">
      <c r="A281" s="296">
        <v>163.0</v>
      </c>
      <c r="B281" s="296">
        <v>1.0</v>
      </c>
      <c r="C281" s="296" t="s">
        <v>18246</v>
      </c>
      <c r="D281" s="296"/>
      <c r="E281" s="296" t="s">
        <v>17927</v>
      </c>
      <c r="F281" s="296" t="s">
        <v>18249</v>
      </c>
      <c r="G281" s="294"/>
      <c r="H281" s="294"/>
    </row>
    <row r="282">
      <c r="A282" s="296">
        <v>163.0</v>
      </c>
      <c r="B282" s="296">
        <v>1.0</v>
      </c>
      <c r="C282" s="296" t="s">
        <v>18246</v>
      </c>
      <c r="D282" s="296"/>
      <c r="E282" s="296" t="s">
        <v>17929</v>
      </c>
      <c r="F282" s="296" t="s">
        <v>18250</v>
      </c>
      <c r="G282" s="294"/>
      <c r="H282" s="294"/>
    </row>
    <row r="283">
      <c r="A283" s="296">
        <v>163.0</v>
      </c>
      <c r="B283" s="296">
        <v>1.0</v>
      </c>
      <c r="C283" s="296" t="s">
        <v>18246</v>
      </c>
      <c r="D283" s="296"/>
      <c r="E283" s="296" t="s">
        <v>17931</v>
      </c>
      <c r="F283" s="296" t="s">
        <v>18251</v>
      </c>
      <c r="G283" s="294"/>
      <c r="H283" s="294"/>
    </row>
    <row r="284">
      <c r="A284" s="296">
        <v>163.0</v>
      </c>
      <c r="B284" s="296">
        <v>1.0</v>
      </c>
      <c r="C284" s="296" t="s">
        <v>18246</v>
      </c>
      <c r="D284" s="296"/>
      <c r="E284" s="296" t="s">
        <v>17933</v>
      </c>
      <c r="F284" s="296" t="s">
        <v>18252</v>
      </c>
      <c r="G284" s="294"/>
      <c r="H284" s="294"/>
    </row>
    <row r="285">
      <c r="A285" s="296">
        <v>163.0</v>
      </c>
      <c r="B285" s="296">
        <v>2.0</v>
      </c>
      <c r="C285" s="296" t="s">
        <v>18246</v>
      </c>
      <c r="D285" s="296"/>
      <c r="E285" s="296" t="s">
        <v>17385</v>
      </c>
      <c r="F285" s="296" t="s">
        <v>18253</v>
      </c>
      <c r="G285" s="294"/>
      <c r="H285" s="294"/>
    </row>
    <row r="286">
      <c r="A286" s="296">
        <v>163.0</v>
      </c>
      <c r="B286" s="296">
        <v>2.0</v>
      </c>
      <c r="C286" s="296" t="s">
        <v>18246</v>
      </c>
      <c r="D286" s="296"/>
      <c r="E286" s="296" t="s">
        <v>17175</v>
      </c>
      <c r="F286" s="296" t="s">
        <v>18254</v>
      </c>
      <c r="G286" s="294"/>
      <c r="H286" s="294"/>
    </row>
    <row r="287">
      <c r="A287" s="296">
        <v>163.0</v>
      </c>
      <c r="B287" s="296">
        <v>2.0</v>
      </c>
      <c r="C287" s="296" t="s">
        <v>18246</v>
      </c>
      <c r="D287" s="296"/>
      <c r="E287" s="296" t="s">
        <v>17937</v>
      </c>
      <c r="F287" s="296" t="s">
        <v>18255</v>
      </c>
      <c r="G287" s="294"/>
      <c r="H287" s="294"/>
    </row>
    <row r="288">
      <c r="A288" s="296">
        <v>163.0</v>
      </c>
      <c r="B288" s="296">
        <v>2.0</v>
      </c>
      <c r="C288" s="296" t="s">
        <v>18246</v>
      </c>
      <c r="D288" s="296"/>
      <c r="E288" s="296" t="s">
        <v>17939</v>
      </c>
      <c r="F288" s="296" t="s">
        <v>18256</v>
      </c>
      <c r="G288" s="294"/>
      <c r="H288" s="294"/>
    </row>
    <row r="289">
      <c r="A289" s="296">
        <v>163.0</v>
      </c>
      <c r="B289" s="296">
        <v>2.0</v>
      </c>
      <c r="C289" s="296" t="s">
        <v>18246</v>
      </c>
      <c r="D289" s="296"/>
      <c r="E289" s="296" t="s">
        <v>17941</v>
      </c>
      <c r="F289" s="296" t="s">
        <v>18257</v>
      </c>
      <c r="G289" s="294"/>
      <c r="H289" s="294"/>
    </row>
    <row r="290">
      <c r="A290" s="296">
        <v>163.0</v>
      </c>
      <c r="B290" s="296">
        <v>2.0</v>
      </c>
      <c r="C290" s="296" t="s">
        <v>18246</v>
      </c>
      <c r="D290" s="296"/>
      <c r="E290" s="296" t="s">
        <v>17943</v>
      </c>
      <c r="F290" s="296" t="s">
        <v>18258</v>
      </c>
      <c r="G290" s="294"/>
      <c r="H290" s="294"/>
    </row>
    <row r="291">
      <c r="A291" s="296">
        <v>164.0</v>
      </c>
      <c r="B291" s="296">
        <v>1.0</v>
      </c>
      <c r="C291" s="296" t="s">
        <v>18259</v>
      </c>
      <c r="D291" s="296"/>
      <c r="E291" s="296" t="s">
        <v>17922</v>
      </c>
      <c r="F291" s="296" t="s">
        <v>18260</v>
      </c>
      <c r="G291" s="294"/>
      <c r="H291" s="294"/>
    </row>
    <row r="292">
      <c r="A292" s="296">
        <v>164.0</v>
      </c>
      <c r="B292" s="296">
        <v>1.0</v>
      </c>
      <c r="C292" s="296" t="s">
        <v>18259</v>
      </c>
      <c r="D292" s="296"/>
      <c r="E292" s="296" t="s">
        <v>17924</v>
      </c>
      <c r="F292" s="296" t="s">
        <v>18261</v>
      </c>
      <c r="G292" s="294"/>
      <c r="H292" s="294"/>
    </row>
    <row r="293">
      <c r="A293" s="296">
        <v>164.0</v>
      </c>
      <c r="B293" s="296">
        <v>1.0</v>
      </c>
      <c r="C293" s="296" t="s">
        <v>18259</v>
      </c>
      <c r="D293" s="296"/>
      <c r="E293" s="296" t="s">
        <v>17927</v>
      </c>
      <c r="F293" s="296" t="s">
        <v>18262</v>
      </c>
      <c r="G293" s="294"/>
      <c r="H293" s="294"/>
    </row>
    <row r="294">
      <c r="A294" s="296">
        <v>164.0</v>
      </c>
      <c r="B294" s="296">
        <v>1.0</v>
      </c>
      <c r="C294" s="296" t="s">
        <v>18259</v>
      </c>
      <c r="D294" s="296"/>
      <c r="E294" s="296" t="s">
        <v>17929</v>
      </c>
      <c r="F294" s="296" t="s">
        <v>18263</v>
      </c>
      <c r="G294" s="294"/>
      <c r="H294" s="294"/>
    </row>
    <row r="295">
      <c r="A295" s="296">
        <v>164.0</v>
      </c>
      <c r="B295" s="296">
        <v>1.0</v>
      </c>
      <c r="C295" s="296" t="s">
        <v>18259</v>
      </c>
      <c r="D295" s="296"/>
      <c r="E295" s="296" t="s">
        <v>17931</v>
      </c>
      <c r="F295" s="296" t="s">
        <v>18264</v>
      </c>
      <c r="G295" s="294"/>
      <c r="H295" s="294"/>
    </row>
    <row r="296">
      <c r="A296" s="296">
        <v>164.0</v>
      </c>
      <c r="B296" s="296">
        <v>1.0</v>
      </c>
      <c r="C296" s="296" t="s">
        <v>18259</v>
      </c>
      <c r="D296" s="296"/>
      <c r="E296" s="296" t="s">
        <v>17933</v>
      </c>
      <c r="F296" s="296" t="s">
        <v>18265</v>
      </c>
      <c r="G296" s="294"/>
      <c r="H296" s="294"/>
    </row>
    <row r="297">
      <c r="A297" s="296">
        <v>164.0</v>
      </c>
      <c r="B297" s="296">
        <v>2.0</v>
      </c>
      <c r="C297" s="296" t="s">
        <v>18259</v>
      </c>
      <c r="D297" s="296"/>
      <c r="E297" s="296" t="s">
        <v>17385</v>
      </c>
      <c r="F297" s="296" t="s">
        <v>18266</v>
      </c>
      <c r="G297" s="294"/>
      <c r="H297" s="294"/>
    </row>
    <row r="298">
      <c r="A298" s="296">
        <v>164.0</v>
      </c>
      <c r="B298" s="296">
        <v>2.0</v>
      </c>
      <c r="C298" s="296" t="s">
        <v>18259</v>
      </c>
      <c r="D298" s="296"/>
      <c r="E298" s="296" t="s">
        <v>17175</v>
      </c>
      <c r="F298" s="296" t="s">
        <v>18267</v>
      </c>
      <c r="G298" s="294"/>
      <c r="H298" s="294"/>
    </row>
    <row r="299">
      <c r="A299" s="296">
        <v>164.0</v>
      </c>
      <c r="B299" s="296">
        <v>2.0</v>
      </c>
      <c r="C299" s="296" t="s">
        <v>18259</v>
      </c>
      <c r="D299" s="296"/>
      <c r="E299" s="296" t="s">
        <v>17937</v>
      </c>
      <c r="F299" s="296" t="s">
        <v>18268</v>
      </c>
      <c r="G299" s="294"/>
      <c r="H299" s="294"/>
    </row>
    <row r="300">
      <c r="A300" s="296">
        <v>164.0</v>
      </c>
      <c r="B300" s="296">
        <v>2.0</v>
      </c>
      <c r="C300" s="296" t="s">
        <v>18259</v>
      </c>
      <c r="D300" s="296"/>
      <c r="E300" s="296" t="s">
        <v>17939</v>
      </c>
      <c r="F300" s="296" t="s">
        <v>18269</v>
      </c>
      <c r="G300" s="294"/>
      <c r="H300" s="294"/>
    </row>
    <row r="301">
      <c r="A301" s="296">
        <v>164.0</v>
      </c>
      <c r="B301" s="296">
        <v>2.0</v>
      </c>
      <c r="C301" s="296" t="s">
        <v>18259</v>
      </c>
      <c r="D301" s="296"/>
      <c r="E301" s="296" t="s">
        <v>17941</v>
      </c>
      <c r="F301" s="296" t="s">
        <v>18270</v>
      </c>
      <c r="G301" s="294"/>
      <c r="H301" s="294"/>
    </row>
    <row r="302">
      <c r="A302" s="296">
        <v>164.0</v>
      </c>
      <c r="B302" s="296">
        <v>2.0</v>
      </c>
      <c r="C302" s="296" t="s">
        <v>18259</v>
      </c>
      <c r="D302" s="296"/>
      <c r="E302" s="296" t="s">
        <v>17943</v>
      </c>
      <c r="F302" s="296" t="s">
        <v>18271</v>
      </c>
      <c r="G302" s="294"/>
      <c r="H302" s="294"/>
    </row>
    <row r="303">
      <c r="A303" s="296">
        <v>165.0</v>
      </c>
      <c r="B303" s="296">
        <v>1.0</v>
      </c>
      <c r="C303" s="296" t="s">
        <v>18272</v>
      </c>
      <c r="D303" s="296"/>
      <c r="E303" s="296" t="s">
        <v>17922</v>
      </c>
      <c r="F303" s="296" t="s">
        <v>18273</v>
      </c>
      <c r="G303" s="294"/>
      <c r="H303" s="294"/>
    </row>
    <row r="304">
      <c r="A304" s="296">
        <v>165.0</v>
      </c>
      <c r="B304" s="296">
        <v>1.0</v>
      </c>
      <c r="C304" s="296" t="s">
        <v>18272</v>
      </c>
      <c r="D304" s="296"/>
      <c r="E304" s="296" t="s">
        <v>17924</v>
      </c>
      <c r="F304" s="296" t="s">
        <v>18274</v>
      </c>
      <c r="G304" s="294"/>
      <c r="H304" s="294"/>
    </row>
    <row r="305">
      <c r="A305" s="296">
        <v>165.0</v>
      </c>
      <c r="B305" s="296">
        <v>1.0</v>
      </c>
      <c r="C305" s="296" t="s">
        <v>18272</v>
      </c>
      <c r="D305" s="296"/>
      <c r="E305" s="296" t="s">
        <v>17927</v>
      </c>
      <c r="F305" s="296" t="s">
        <v>18275</v>
      </c>
      <c r="G305" s="294"/>
      <c r="H305" s="294"/>
    </row>
    <row r="306">
      <c r="A306" s="296">
        <v>165.0</v>
      </c>
      <c r="B306" s="296">
        <v>1.0</v>
      </c>
      <c r="C306" s="296" t="s">
        <v>18272</v>
      </c>
      <c r="D306" s="296"/>
      <c r="E306" s="296" t="s">
        <v>17929</v>
      </c>
      <c r="F306" s="296" t="s">
        <v>18276</v>
      </c>
      <c r="G306" s="294"/>
      <c r="H306" s="294"/>
    </row>
    <row r="307">
      <c r="A307" s="296">
        <v>165.0</v>
      </c>
      <c r="B307" s="296">
        <v>1.0</v>
      </c>
      <c r="C307" s="296" t="s">
        <v>18272</v>
      </c>
      <c r="D307" s="296"/>
      <c r="E307" s="296" t="s">
        <v>17931</v>
      </c>
      <c r="F307" s="296" t="s">
        <v>18277</v>
      </c>
      <c r="G307" s="294"/>
      <c r="H307" s="294"/>
    </row>
    <row r="308">
      <c r="A308" s="296">
        <v>165.0</v>
      </c>
      <c r="B308" s="296">
        <v>1.0</v>
      </c>
      <c r="C308" s="296" t="s">
        <v>18272</v>
      </c>
      <c r="D308" s="296"/>
      <c r="E308" s="296" t="s">
        <v>17933</v>
      </c>
      <c r="F308" s="296" t="s">
        <v>18278</v>
      </c>
      <c r="G308" s="294"/>
      <c r="H308" s="294"/>
    </row>
    <row r="309">
      <c r="A309" s="296">
        <v>165.0</v>
      </c>
      <c r="B309" s="296">
        <v>2.0</v>
      </c>
      <c r="C309" s="296" t="s">
        <v>18272</v>
      </c>
      <c r="D309" s="296"/>
      <c r="E309" s="296" t="s">
        <v>17385</v>
      </c>
      <c r="F309" s="296" t="s">
        <v>18279</v>
      </c>
      <c r="G309" s="294"/>
      <c r="H309" s="294"/>
    </row>
    <row r="310">
      <c r="A310" s="296">
        <v>165.0</v>
      </c>
      <c r="B310" s="296">
        <v>2.0</v>
      </c>
      <c r="C310" s="296" t="s">
        <v>18272</v>
      </c>
      <c r="D310" s="296"/>
      <c r="E310" s="296" t="s">
        <v>17175</v>
      </c>
      <c r="F310" s="296" t="s">
        <v>18280</v>
      </c>
      <c r="G310" s="294"/>
      <c r="H310" s="294"/>
    </row>
    <row r="311">
      <c r="A311" s="296">
        <v>165.0</v>
      </c>
      <c r="B311" s="296">
        <v>2.0</v>
      </c>
      <c r="C311" s="296" t="s">
        <v>18272</v>
      </c>
      <c r="D311" s="296"/>
      <c r="E311" s="296" t="s">
        <v>17937</v>
      </c>
      <c r="F311" s="296" t="s">
        <v>18281</v>
      </c>
      <c r="G311" s="294"/>
      <c r="H311" s="294"/>
    </row>
    <row r="312">
      <c r="A312" s="296">
        <v>165.0</v>
      </c>
      <c r="B312" s="296">
        <v>2.0</v>
      </c>
      <c r="C312" s="296" t="s">
        <v>18272</v>
      </c>
      <c r="D312" s="296"/>
      <c r="E312" s="296" t="s">
        <v>17939</v>
      </c>
      <c r="F312" s="296" t="s">
        <v>18282</v>
      </c>
      <c r="G312" s="294"/>
      <c r="H312" s="294"/>
    </row>
    <row r="313">
      <c r="A313" s="296">
        <v>165.0</v>
      </c>
      <c r="B313" s="296">
        <v>2.0</v>
      </c>
      <c r="C313" s="296" t="s">
        <v>18272</v>
      </c>
      <c r="D313" s="296"/>
      <c r="E313" s="296" t="s">
        <v>17941</v>
      </c>
      <c r="F313" s="296" t="s">
        <v>18283</v>
      </c>
      <c r="G313" s="294"/>
      <c r="H313" s="294"/>
    </row>
    <row r="314">
      <c r="A314" s="296">
        <v>165.0</v>
      </c>
      <c r="B314" s="296">
        <v>2.0</v>
      </c>
      <c r="C314" s="296" t="s">
        <v>18272</v>
      </c>
      <c r="D314" s="296"/>
      <c r="E314" s="296" t="s">
        <v>17943</v>
      </c>
      <c r="F314" s="296" t="s">
        <v>18284</v>
      </c>
      <c r="G314" s="294"/>
      <c r="H314" s="294"/>
    </row>
    <row r="315">
      <c r="A315" s="296">
        <v>166.0</v>
      </c>
      <c r="B315" s="296">
        <v>1.0</v>
      </c>
      <c r="C315" s="296" t="s">
        <v>18285</v>
      </c>
      <c r="D315" s="296"/>
      <c r="E315" s="296" t="s">
        <v>17922</v>
      </c>
      <c r="F315" s="296" t="s">
        <v>18286</v>
      </c>
      <c r="G315" s="294"/>
      <c r="H315" s="294"/>
    </row>
    <row r="316">
      <c r="A316" s="296">
        <v>166.0</v>
      </c>
      <c r="B316" s="296">
        <v>1.0</v>
      </c>
      <c r="C316" s="296" t="s">
        <v>18285</v>
      </c>
      <c r="D316" s="296"/>
      <c r="E316" s="296" t="s">
        <v>17924</v>
      </c>
      <c r="F316" s="296" t="s">
        <v>18287</v>
      </c>
      <c r="G316" s="294"/>
      <c r="H316" s="294"/>
    </row>
    <row r="317">
      <c r="A317" s="296">
        <v>166.0</v>
      </c>
      <c r="B317" s="296">
        <v>1.0</v>
      </c>
      <c r="C317" s="296" t="s">
        <v>18285</v>
      </c>
      <c r="D317" s="296"/>
      <c r="E317" s="296" t="s">
        <v>17927</v>
      </c>
      <c r="F317" s="296" t="s">
        <v>18288</v>
      </c>
      <c r="G317" s="294"/>
      <c r="H317" s="294"/>
    </row>
    <row r="318">
      <c r="A318" s="296">
        <v>166.0</v>
      </c>
      <c r="B318" s="296">
        <v>1.0</v>
      </c>
      <c r="C318" s="296" t="s">
        <v>18285</v>
      </c>
      <c r="D318" s="296"/>
      <c r="E318" s="296" t="s">
        <v>17929</v>
      </c>
      <c r="F318" s="296" t="s">
        <v>18289</v>
      </c>
      <c r="G318" s="294"/>
      <c r="H318" s="294"/>
    </row>
    <row r="319">
      <c r="A319" s="296">
        <v>166.0</v>
      </c>
      <c r="B319" s="296">
        <v>1.0</v>
      </c>
      <c r="C319" s="296" t="s">
        <v>18285</v>
      </c>
      <c r="D319" s="296"/>
      <c r="E319" s="296" t="s">
        <v>17931</v>
      </c>
      <c r="F319" s="296" t="s">
        <v>18290</v>
      </c>
      <c r="G319" s="294"/>
      <c r="H319" s="294"/>
    </row>
    <row r="320">
      <c r="A320" s="296">
        <v>166.0</v>
      </c>
      <c r="B320" s="296">
        <v>1.0</v>
      </c>
      <c r="C320" s="296" t="s">
        <v>18285</v>
      </c>
      <c r="D320" s="296"/>
      <c r="E320" s="296" t="s">
        <v>17933</v>
      </c>
      <c r="F320" s="296" t="s">
        <v>18291</v>
      </c>
      <c r="G320" s="294"/>
      <c r="H320" s="294"/>
    </row>
    <row r="321">
      <c r="A321" s="296">
        <v>166.0</v>
      </c>
      <c r="B321" s="296">
        <v>2.0</v>
      </c>
      <c r="C321" s="296" t="s">
        <v>18285</v>
      </c>
      <c r="D321" s="296"/>
      <c r="E321" s="296" t="s">
        <v>17385</v>
      </c>
      <c r="F321" s="296" t="s">
        <v>18292</v>
      </c>
      <c r="G321" s="294"/>
      <c r="H321" s="294"/>
    </row>
    <row r="322">
      <c r="A322" s="296">
        <v>166.0</v>
      </c>
      <c r="B322" s="296">
        <v>2.0</v>
      </c>
      <c r="C322" s="296" t="s">
        <v>18285</v>
      </c>
      <c r="D322" s="296"/>
      <c r="E322" s="296" t="s">
        <v>17175</v>
      </c>
      <c r="F322" s="296" t="s">
        <v>18293</v>
      </c>
      <c r="G322" s="294"/>
      <c r="H322" s="294"/>
    </row>
    <row r="323">
      <c r="A323" s="296">
        <v>166.0</v>
      </c>
      <c r="B323" s="296">
        <v>2.0</v>
      </c>
      <c r="C323" s="296" t="s">
        <v>18285</v>
      </c>
      <c r="D323" s="296"/>
      <c r="E323" s="296" t="s">
        <v>17937</v>
      </c>
      <c r="F323" s="296" t="s">
        <v>18294</v>
      </c>
      <c r="G323" s="294"/>
      <c r="H323" s="294"/>
    </row>
    <row r="324">
      <c r="A324" s="296">
        <v>166.0</v>
      </c>
      <c r="B324" s="296">
        <v>2.0</v>
      </c>
      <c r="C324" s="296" t="s">
        <v>18285</v>
      </c>
      <c r="D324" s="296"/>
      <c r="E324" s="296" t="s">
        <v>17939</v>
      </c>
      <c r="F324" s="296" t="s">
        <v>18295</v>
      </c>
      <c r="G324" s="294"/>
      <c r="H324" s="294"/>
    </row>
    <row r="325">
      <c r="A325" s="296">
        <v>166.0</v>
      </c>
      <c r="B325" s="296">
        <v>2.0</v>
      </c>
      <c r="C325" s="296" t="s">
        <v>18285</v>
      </c>
      <c r="D325" s="296"/>
      <c r="E325" s="296" t="s">
        <v>17941</v>
      </c>
      <c r="F325" s="296" t="s">
        <v>18296</v>
      </c>
      <c r="G325" s="294"/>
      <c r="H325" s="294"/>
    </row>
    <row r="326">
      <c r="A326" s="296">
        <v>166.0</v>
      </c>
      <c r="B326" s="296">
        <v>2.0</v>
      </c>
      <c r="C326" s="296" t="s">
        <v>18285</v>
      </c>
      <c r="D326" s="296"/>
      <c r="E326" s="296" t="s">
        <v>17943</v>
      </c>
      <c r="F326" s="296" t="s">
        <v>18297</v>
      </c>
      <c r="G326" s="294"/>
      <c r="H326" s="294"/>
    </row>
    <row r="327">
      <c r="A327" s="296">
        <v>167.0</v>
      </c>
      <c r="B327" s="296">
        <v>1.0</v>
      </c>
      <c r="C327" s="296" t="s">
        <v>18298</v>
      </c>
      <c r="D327" s="296"/>
      <c r="E327" s="296" t="s">
        <v>17922</v>
      </c>
      <c r="F327" s="296" t="s">
        <v>18299</v>
      </c>
      <c r="G327" s="294"/>
      <c r="H327" s="294"/>
    </row>
    <row r="328">
      <c r="A328" s="296">
        <v>167.0</v>
      </c>
      <c r="B328" s="296">
        <v>1.0</v>
      </c>
      <c r="C328" s="296" t="s">
        <v>18298</v>
      </c>
      <c r="D328" s="296"/>
      <c r="E328" s="296" t="s">
        <v>17924</v>
      </c>
      <c r="F328" s="296" t="s">
        <v>18300</v>
      </c>
      <c r="G328" s="294"/>
      <c r="H328" s="294"/>
    </row>
    <row r="329">
      <c r="A329" s="296">
        <v>167.0</v>
      </c>
      <c r="B329" s="296">
        <v>1.0</v>
      </c>
      <c r="C329" s="296" t="s">
        <v>18298</v>
      </c>
      <c r="D329" s="296"/>
      <c r="E329" s="296" t="s">
        <v>17927</v>
      </c>
      <c r="F329" s="296" t="s">
        <v>18301</v>
      </c>
      <c r="G329" s="294"/>
      <c r="H329" s="294"/>
    </row>
    <row r="330">
      <c r="A330" s="296">
        <v>167.0</v>
      </c>
      <c r="B330" s="296">
        <v>1.0</v>
      </c>
      <c r="C330" s="296" t="s">
        <v>18298</v>
      </c>
      <c r="D330" s="296"/>
      <c r="E330" s="296" t="s">
        <v>17929</v>
      </c>
      <c r="F330" s="296" t="s">
        <v>18302</v>
      </c>
      <c r="G330" s="294"/>
      <c r="H330" s="294"/>
    </row>
    <row r="331">
      <c r="A331" s="296">
        <v>167.0</v>
      </c>
      <c r="B331" s="296">
        <v>1.0</v>
      </c>
      <c r="C331" s="296" t="s">
        <v>18298</v>
      </c>
      <c r="D331" s="296"/>
      <c r="E331" s="296" t="s">
        <v>17931</v>
      </c>
      <c r="F331" s="296" t="s">
        <v>18303</v>
      </c>
      <c r="G331" s="294"/>
      <c r="H331" s="294"/>
    </row>
    <row r="332">
      <c r="A332" s="296">
        <v>167.0</v>
      </c>
      <c r="B332" s="296">
        <v>1.0</v>
      </c>
      <c r="C332" s="296" t="s">
        <v>18298</v>
      </c>
      <c r="D332" s="296"/>
      <c r="E332" s="296" t="s">
        <v>17933</v>
      </c>
      <c r="F332" s="296" t="s">
        <v>18304</v>
      </c>
      <c r="G332" s="294"/>
      <c r="H332" s="294"/>
    </row>
    <row r="333">
      <c r="A333" s="296">
        <v>167.0</v>
      </c>
      <c r="B333" s="296">
        <v>2.0</v>
      </c>
      <c r="C333" s="296" t="s">
        <v>18298</v>
      </c>
      <c r="D333" s="296"/>
      <c r="E333" s="296" t="s">
        <v>17385</v>
      </c>
      <c r="F333" s="296" t="s">
        <v>18305</v>
      </c>
      <c r="G333" s="294"/>
      <c r="H333" s="294"/>
    </row>
    <row r="334">
      <c r="A334" s="296">
        <v>167.0</v>
      </c>
      <c r="B334" s="296">
        <v>2.0</v>
      </c>
      <c r="C334" s="296" t="s">
        <v>18298</v>
      </c>
      <c r="D334" s="296"/>
      <c r="E334" s="296" t="s">
        <v>17175</v>
      </c>
      <c r="F334" s="296" t="s">
        <v>18306</v>
      </c>
      <c r="G334" s="294"/>
      <c r="H334" s="294"/>
    </row>
    <row r="335">
      <c r="A335" s="296">
        <v>167.0</v>
      </c>
      <c r="B335" s="296">
        <v>2.0</v>
      </c>
      <c r="C335" s="296" t="s">
        <v>18298</v>
      </c>
      <c r="D335" s="296"/>
      <c r="E335" s="296" t="s">
        <v>17939</v>
      </c>
      <c r="F335" s="296" t="s">
        <v>18307</v>
      </c>
      <c r="G335" s="294"/>
      <c r="H335" s="294"/>
    </row>
    <row r="336">
      <c r="A336" s="296">
        <v>167.0</v>
      </c>
      <c r="B336" s="296">
        <v>2.0</v>
      </c>
      <c r="C336" s="296" t="s">
        <v>18298</v>
      </c>
      <c r="D336" s="296"/>
      <c r="E336" s="296" t="s">
        <v>17941</v>
      </c>
      <c r="F336" s="296" t="s">
        <v>18308</v>
      </c>
      <c r="G336" s="294"/>
      <c r="H336" s="294"/>
    </row>
    <row r="337">
      <c r="A337" s="296">
        <v>167.0</v>
      </c>
      <c r="B337" s="296">
        <v>2.0</v>
      </c>
      <c r="C337" s="296" t="s">
        <v>18298</v>
      </c>
      <c r="D337" s="296"/>
      <c r="E337" s="296" t="s">
        <v>17937</v>
      </c>
      <c r="F337" s="296" t="s">
        <v>18309</v>
      </c>
      <c r="G337" s="294"/>
      <c r="H337" s="294"/>
    </row>
    <row r="338">
      <c r="A338" s="296">
        <v>167.0</v>
      </c>
      <c r="B338" s="296">
        <v>2.0</v>
      </c>
      <c r="C338" s="296" t="s">
        <v>18298</v>
      </c>
      <c r="D338" s="296"/>
      <c r="E338" s="296" t="s">
        <v>17943</v>
      </c>
      <c r="F338" s="296" t="s">
        <v>18310</v>
      </c>
      <c r="G338" s="294"/>
      <c r="H338" s="294"/>
    </row>
    <row r="339">
      <c r="A339" s="296">
        <v>168.0</v>
      </c>
      <c r="B339" s="296">
        <v>1.0</v>
      </c>
      <c r="C339" s="296"/>
      <c r="D339" s="296" t="s">
        <v>18311</v>
      </c>
      <c r="E339" s="296" t="s">
        <v>17922</v>
      </c>
      <c r="F339" s="296" t="s">
        <v>18312</v>
      </c>
      <c r="G339" s="294"/>
      <c r="H339" s="294"/>
    </row>
    <row r="340">
      <c r="A340" s="296">
        <v>168.0</v>
      </c>
      <c r="B340" s="296">
        <v>1.0</v>
      </c>
      <c r="C340" s="296"/>
      <c r="D340" s="296" t="s">
        <v>18311</v>
      </c>
      <c r="E340" s="296" t="s">
        <v>17924</v>
      </c>
      <c r="F340" s="296" t="s">
        <v>18313</v>
      </c>
      <c r="G340" s="294"/>
      <c r="H340" s="294"/>
    </row>
    <row r="341">
      <c r="A341" s="296">
        <v>168.0</v>
      </c>
      <c r="B341" s="296">
        <v>1.0</v>
      </c>
      <c r="C341" s="296"/>
      <c r="D341" s="296" t="s">
        <v>18311</v>
      </c>
      <c r="E341" s="296" t="s">
        <v>17927</v>
      </c>
      <c r="F341" s="296" t="s">
        <v>18314</v>
      </c>
      <c r="G341" s="294"/>
      <c r="H341" s="294"/>
    </row>
    <row r="342">
      <c r="A342" s="296">
        <v>168.0</v>
      </c>
      <c r="B342" s="296">
        <v>1.0</v>
      </c>
      <c r="C342" s="296"/>
      <c r="D342" s="296" t="s">
        <v>18311</v>
      </c>
      <c r="E342" s="296" t="s">
        <v>17929</v>
      </c>
      <c r="F342" s="296" t="s">
        <v>18315</v>
      </c>
      <c r="G342" s="294"/>
      <c r="H342" s="294"/>
    </row>
    <row r="343">
      <c r="A343" s="296">
        <v>168.0</v>
      </c>
      <c r="B343" s="296">
        <v>1.0</v>
      </c>
      <c r="C343" s="296"/>
      <c r="D343" s="296" t="s">
        <v>18311</v>
      </c>
      <c r="E343" s="296" t="s">
        <v>17933</v>
      </c>
      <c r="F343" s="296" t="s">
        <v>18316</v>
      </c>
      <c r="G343" s="294"/>
      <c r="H343" s="294"/>
    </row>
    <row r="344">
      <c r="A344" s="296">
        <v>168.0</v>
      </c>
      <c r="B344" s="296">
        <v>2.0</v>
      </c>
      <c r="C344" s="296"/>
      <c r="D344" s="296" t="s">
        <v>18311</v>
      </c>
      <c r="E344" s="296" t="s">
        <v>17385</v>
      </c>
      <c r="F344" s="296" t="s">
        <v>18317</v>
      </c>
      <c r="G344" s="294"/>
      <c r="H344" s="294"/>
    </row>
    <row r="345">
      <c r="A345" s="296">
        <v>168.0</v>
      </c>
      <c r="B345" s="296">
        <v>2.0</v>
      </c>
      <c r="C345" s="296"/>
      <c r="D345" s="296" t="s">
        <v>18311</v>
      </c>
      <c r="E345" s="296" t="s">
        <v>17175</v>
      </c>
      <c r="F345" s="296" t="s">
        <v>18318</v>
      </c>
      <c r="G345" s="294"/>
      <c r="H345" s="294"/>
    </row>
    <row r="346">
      <c r="A346" s="296">
        <v>168.0</v>
      </c>
      <c r="B346" s="296">
        <v>2.0</v>
      </c>
      <c r="C346" s="296"/>
      <c r="D346" s="296" t="s">
        <v>18311</v>
      </c>
      <c r="E346" s="296" t="s">
        <v>17937</v>
      </c>
      <c r="F346" s="296" t="s">
        <v>18319</v>
      </c>
      <c r="G346" s="294"/>
      <c r="H346" s="294"/>
    </row>
    <row r="347">
      <c r="A347" s="296">
        <v>168.0</v>
      </c>
      <c r="B347" s="296">
        <v>2.0</v>
      </c>
      <c r="C347" s="296"/>
      <c r="D347" s="296" t="s">
        <v>18311</v>
      </c>
      <c r="E347" s="296" t="s">
        <v>17939</v>
      </c>
      <c r="F347" s="296" t="s">
        <v>18320</v>
      </c>
      <c r="G347" s="294"/>
      <c r="H347" s="294"/>
    </row>
    <row r="348">
      <c r="A348" s="296">
        <v>168.0</v>
      </c>
      <c r="B348" s="296">
        <v>2.0</v>
      </c>
      <c r="C348" s="296"/>
      <c r="D348" s="296" t="s">
        <v>18311</v>
      </c>
      <c r="E348" s="296" t="s">
        <v>17941</v>
      </c>
      <c r="F348" s="296" t="s">
        <v>18321</v>
      </c>
      <c r="G348" s="294"/>
      <c r="H348" s="294"/>
    </row>
    <row r="349">
      <c r="A349" s="296">
        <v>168.0</v>
      </c>
      <c r="B349" s="296">
        <v>2.0</v>
      </c>
      <c r="C349" s="296"/>
      <c r="D349" s="296" t="s">
        <v>18311</v>
      </c>
      <c r="E349" s="296" t="s">
        <v>17943</v>
      </c>
      <c r="F349" s="296" t="s">
        <v>18322</v>
      </c>
      <c r="G349" s="294"/>
      <c r="H349" s="294"/>
    </row>
    <row r="350">
      <c r="A350" s="296">
        <v>179.0</v>
      </c>
      <c r="B350" s="296">
        <v>1.0</v>
      </c>
      <c r="C350" s="296" t="s">
        <v>18323</v>
      </c>
      <c r="D350" s="296"/>
      <c r="E350" s="296" t="s">
        <v>17922</v>
      </c>
      <c r="F350" s="296" t="s">
        <v>18324</v>
      </c>
      <c r="G350" s="294"/>
      <c r="H350" s="294"/>
    </row>
    <row r="351">
      <c r="A351" s="296">
        <v>179.0</v>
      </c>
      <c r="B351" s="296">
        <v>1.0</v>
      </c>
      <c r="C351" s="296" t="s">
        <v>18325</v>
      </c>
      <c r="D351" s="296"/>
      <c r="E351" s="296" t="s">
        <v>17924</v>
      </c>
      <c r="F351" s="296" t="s">
        <v>18326</v>
      </c>
      <c r="G351" s="294"/>
      <c r="H351" s="294"/>
    </row>
    <row r="352">
      <c r="A352" s="296">
        <v>179.0</v>
      </c>
      <c r="B352" s="296">
        <v>1.0</v>
      </c>
      <c r="C352" s="296" t="s">
        <v>18325</v>
      </c>
      <c r="D352" s="296"/>
      <c r="E352" s="296" t="s">
        <v>17929</v>
      </c>
      <c r="F352" s="296" t="s">
        <v>18327</v>
      </c>
      <c r="G352" s="294"/>
      <c r="H352" s="294"/>
    </row>
    <row r="353">
      <c r="A353" s="296">
        <v>179.0</v>
      </c>
      <c r="B353" s="296">
        <v>1.0</v>
      </c>
      <c r="C353" s="296" t="s">
        <v>18325</v>
      </c>
      <c r="D353" s="296"/>
      <c r="E353" s="296" t="s">
        <v>17931</v>
      </c>
      <c r="F353" s="296" t="s">
        <v>18328</v>
      </c>
      <c r="G353" s="294"/>
      <c r="H353" s="294"/>
    </row>
    <row r="354">
      <c r="A354" s="296">
        <v>179.0</v>
      </c>
      <c r="B354" s="296">
        <v>1.0</v>
      </c>
      <c r="C354" s="296" t="s">
        <v>18329</v>
      </c>
      <c r="D354" s="296"/>
      <c r="E354" s="296" t="s">
        <v>17933</v>
      </c>
      <c r="F354" s="296" t="s">
        <v>18330</v>
      </c>
      <c r="G354" s="294"/>
      <c r="H354" s="294"/>
    </row>
    <row r="355">
      <c r="A355" s="296">
        <v>179.0</v>
      </c>
      <c r="B355" s="296">
        <v>2.0</v>
      </c>
      <c r="C355" s="296" t="s">
        <v>18323</v>
      </c>
      <c r="D355" s="296"/>
      <c r="E355" s="296" t="s">
        <v>17385</v>
      </c>
      <c r="F355" s="296" t="s">
        <v>18331</v>
      </c>
      <c r="G355" s="294"/>
      <c r="H355" s="294"/>
    </row>
    <row r="356">
      <c r="A356" s="296">
        <v>179.0</v>
      </c>
      <c r="B356" s="296">
        <v>2.0</v>
      </c>
      <c r="C356" s="296" t="s">
        <v>18323</v>
      </c>
      <c r="D356" s="296"/>
      <c r="E356" s="296" t="s">
        <v>17175</v>
      </c>
      <c r="F356" s="296" t="s">
        <v>18332</v>
      </c>
      <c r="G356" s="294"/>
      <c r="H356" s="294"/>
    </row>
    <row r="357">
      <c r="A357" s="296">
        <v>179.0</v>
      </c>
      <c r="B357" s="296">
        <v>2.0</v>
      </c>
      <c r="C357" s="296" t="s">
        <v>18323</v>
      </c>
      <c r="D357" s="296"/>
      <c r="E357" s="296" t="s">
        <v>17937</v>
      </c>
      <c r="F357" s="296" t="s">
        <v>18333</v>
      </c>
      <c r="G357" s="294"/>
      <c r="H357" s="294"/>
    </row>
    <row r="358">
      <c r="A358" s="296">
        <v>179.0</v>
      </c>
      <c r="B358" s="296">
        <v>2.0</v>
      </c>
      <c r="C358" s="296" t="s">
        <v>18323</v>
      </c>
      <c r="D358" s="296"/>
      <c r="E358" s="296" t="s">
        <v>17939</v>
      </c>
      <c r="F358" s="296" t="s">
        <v>18334</v>
      </c>
      <c r="G358" s="294"/>
      <c r="H358" s="294"/>
    </row>
    <row r="359">
      <c r="A359" s="296">
        <v>179.0</v>
      </c>
      <c r="B359" s="296">
        <v>2.0</v>
      </c>
      <c r="C359" s="296" t="s">
        <v>18323</v>
      </c>
      <c r="D359" s="296"/>
      <c r="E359" s="296" t="s">
        <v>17941</v>
      </c>
      <c r="F359" s="296" t="s">
        <v>18335</v>
      </c>
      <c r="G359" s="294"/>
      <c r="H359" s="294"/>
    </row>
    <row r="360">
      <c r="A360" s="296">
        <v>179.0</v>
      </c>
      <c r="B360" s="296">
        <v>2.0</v>
      </c>
      <c r="C360" s="296" t="s">
        <v>18323</v>
      </c>
      <c r="D360" s="296"/>
      <c r="E360" s="296" t="s">
        <v>17943</v>
      </c>
      <c r="F360" s="296" t="s">
        <v>18336</v>
      </c>
      <c r="G360" s="294"/>
      <c r="H360" s="294"/>
    </row>
    <row r="361">
      <c r="A361" s="296">
        <v>170.0</v>
      </c>
      <c r="B361" s="296">
        <v>1.0</v>
      </c>
      <c r="C361" s="296" t="s">
        <v>18337</v>
      </c>
      <c r="D361" s="296"/>
      <c r="E361" s="296" t="s">
        <v>17922</v>
      </c>
      <c r="F361" s="296" t="s">
        <v>18338</v>
      </c>
      <c r="G361" s="294"/>
      <c r="H361" s="294"/>
    </row>
    <row r="362">
      <c r="A362" s="296">
        <v>170.0</v>
      </c>
      <c r="B362" s="296">
        <v>1.0</v>
      </c>
      <c r="C362" s="296" t="s">
        <v>18337</v>
      </c>
      <c r="D362" s="296"/>
      <c r="E362" s="296" t="s">
        <v>17924</v>
      </c>
      <c r="F362" s="296" t="s">
        <v>18339</v>
      </c>
      <c r="G362" s="294"/>
      <c r="H362" s="294"/>
    </row>
    <row r="363">
      <c r="A363" s="296">
        <v>170.0</v>
      </c>
      <c r="B363" s="296">
        <v>1.0</v>
      </c>
      <c r="C363" s="296" t="s">
        <v>18337</v>
      </c>
      <c r="D363" s="296"/>
      <c r="E363" s="296" t="s">
        <v>17927</v>
      </c>
      <c r="F363" s="296" t="s">
        <v>18340</v>
      </c>
      <c r="G363" s="294"/>
      <c r="H363" s="294"/>
    </row>
    <row r="364">
      <c r="A364" s="296">
        <v>170.0</v>
      </c>
      <c r="B364" s="296">
        <v>1.0</v>
      </c>
      <c r="C364" s="296" t="s">
        <v>18337</v>
      </c>
      <c r="D364" s="296"/>
      <c r="E364" s="296" t="s">
        <v>17929</v>
      </c>
      <c r="F364" s="296" t="s">
        <v>18341</v>
      </c>
      <c r="G364" s="294"/>
      <c r="H364" s="294"/>
    </row>
    <row r="365">
      <c r="A365" s="296">
        <v>170.0</v>
      </c>
      <c r="B365" s="296">
        <v>1.0</v>
      </c>
      <c r="C365" s="296" t="s">
        <v>18337</v>
      </c>
      <c r="D365" s="296"/>
      <c r="E365" s="296" t="s">
        <v>17931</v>
      </c>
      <c r="F365" s="296" t="s">
        <v>18342</v>
      </c>
      <c r="G365" s="294"/>
      <c r="H365" s="294"/>
    </row>
    <row r="366">
      <c r="A366" s="296">
        <v>170.0</v>
      </c>
      <c r="B366" s="296">
        <v>1.0</v>
      </c>
      <c r="C366" s="296" t="s">
        <v>18337</v>
      </c>
      <c r="D366" s="296"/>
      <c r="E366" s="296" t="s">
        <v>17933</v>
      </c>
      <c r="F366" s="296" t="s">
        <v>18343</v>
      </c>
      <c r="G366" s="294"/>
      <c r="H366" s="294"/>
    </row>
    <row r="367">
      <c r="A367" s="296">
        <v>170.0</v>
      </c>
      <c r="B367" s="296">
        <v>2.0</v>
      </c>
      <c r="C367" s="296" t="s">
        <v>18344</v>
      </c>
      <c r="D367" s="296"/>
      <c r="E367" s="296" t="s">
        <v>17385</v>
      </c>
      <c r="F367" s="296" t="s">
        <v>18345</v>
      </c>
      <c r="G367" s="294"/>
      <c r="H367" s="294"/>
    </row>
    <row r="368">
      <c r="A368" s="296">
        <v>170.0</v>
      </c>
      <c r="B368" s="296">
        <v>2.0</v>
      </c>
      <c r="C368" s="296" t="s">
        <v>18344</v>
      </c>
      <c r="D368" s="296"/>
      <c r="E368" s="296" t="s">
        <v>17175</v>
      </c>
      <c r="F368" s="296" t="s">
        <v>18346</v>
      </c>
      <c r="G368" s="294"/>
      <c r="H368" s="294"/>
    </row>
    <row r="369">
      <c r="A369" s="296">
        <v>170.0</v>
      </c>
      <c r="B369" s="296">
        <v>2.0</v>
      </c>
      <c r="C369" s="296" t="s">
        <v>18344</v>
      </c>
      <c r="D369" s="296"/>
      <c r="E369" s="296" t="s">
        <v>17937</v>
      </c>
      <c r="F369" s="296" t="s">
        <v>18347</v>
      </c>
      <c r="G369" s="294"/>
      <c r="H369" s="294"/>
    </row>
    <row r="370">
      <c r="A370" s="296">
        <v>170.0</v>
      </c>
      <c r="B370" s="296">
        <v>2.0</v>
      </c>
      <c r="C370" s="296" t="s">
        <v>18344</v>
      </c>
      <c r="D370" s="296"/>
      <c r="E370" s="296" t="s">
        <v>17939</v>
      </c>
      <c r="F370" s="296" t="s">
        <v>18348</v>
      </c>
      <c r="G370" s="294"/>
      <c r="H370" s="294"/>
    </row>
    <row r="371">
      <c r="A371" s="296">
        <v>170.0</v>
      </c>
      <c r="B371" s="296">
        <v>2.0</v>
      </c>
      <c r="C371" s="296" t="s">
        <v>18344</v>
      </c>
      <c r="D371" s="296"/>
      <c r="E371" s="296" t="s">
        <v>17941</v>
      </c>
      <c r="F371" s="296" t="s">
        <v>18349</v>
      </c>
      <c r="G371" s="294"/>
      <c r="H371" s="294"/>
    </row>
    <row r="372">
      <c r="A372" s="296">
        <v>170.0</v>
      </c>
      <c r="B372" s="296">
        <v>2.0</v>
      </c>
      <c r="C372" s="296" t="s">
        <v>18344</v>
      </c>
      <c r="D372" s="296"/>
      <c r="E372" s="296" t="s">
        <v>17943</v>
      </c>
      <c r="F372" s="296" t="s">
        <v>18350</v>
      </c>
      <c r="G372" s="294"/>
      <c r="H372" s="294"/>
    </row>
    <row r="373">
      <c r="A373" s="296">
        <v>171.0</v>
      </c>
      <c r="B373" s="296">
        <v>1.0</v>
      </c>
      <c r="C373" s="296" t="s">
        <v>18351</v>
      </c>
      <c r="D373" s="296" t="s">
        <v>18352</v>
      </c>
      <c r="E373" s="296" t="s">
        <v>17929</v>
      </c>
      <c r="F373" s="296" t="s">
        <v>18353</v>
      </c>
      <c r="G373" s="294"/>
      <c r="H373" s="294"/>
    </row>
    <row r="374">
      <c r="A374" s="296">
        <v>171.0</v>
      </c>
      <c r="B374" s="296">
        <v>1.0</v>
      </c>
      <c r="C374" s="296" t="s">
        <v>18351</v>
      </c>
      <c r="D374" s="296" t="s">
        <v>18352</v>
      </c>
      <c r="E374" s="296" t="s">
        <v>17931</v>
      </c>
      <c r="F374" s="296" t="s">
        <v>18354</v>
      </c>
      <c r="G374" s="294"/>
      <c r="H374" s="294"/>
    </row>
    <row r="375">
      <c r="A375" s="296">
        <v>171.0</v>
      </c>
      <c r="B375" s="296">
        <v>1.0</v>
      </c>
      <c r="C375" s="296" t="s">
        <v>18351</v>
      </c>
      <c r="D375" s="296" t="s">
        <v>18352</v>
      </c>
      <c r="E375" s="296" t="s">
        <v>17933</v>
      </c>
      <c r="F375" s="296" t="s">
        <v>18355</v>
      </c>
      <c r="G375" s="294"/>
      <c r="H375" s="294"/>
    </row>
    <row r="376">
      <c r="A376" s="296">
        <v>171.0</v>
      </c>
      <c r="B376" s="296">
        <v>2.0</v>
      </c>
      <c r="C376" s="296" t="s">
        <v>18356</v>
      </c>
      <c r="D376" s="296" t="s">
        <v>18357</v>
      </c>
      <c r="E376" s="296" t="s">
        <v>17385</v>
      </c>
      <c r="F376" s="296" t="s">
        <v>18358</v>
      </c>
      <c r="G376" s="294"/>
      <c r="H376" s="294"/>
    </row>
    <row r="377">
      <c r="A377" s="296">
        <v>172.0</v>
      </c>
      <c r="B377" s="296">
        <v>1.0</v>
      </c>
      <c r="C377" s="296" t="s">
        <v>18359</v>
      </c>
      <c r="D377" s="296"/>
      <c r="E377" s="296" t="s">
        <v>17922</v>
      </c>
      <c r="F377" s="296" t="s">
        <v>18360</v>
      </c>
      <c r="G377" s="294"/>
      <c r="H377" s="294"/>
    </row>
    <row r="378">
      <c r="A378" s="296">
        <v>172.0</v>
      </c>
      <c r="B378" s="296">
        <v>1.0</v>
      </c>
      <c r="C378" s="296" t="s">
        <v>18359</v>
      </c>
      <c r="D378" s="296"/>
      <c r="E378" s="296" t="s">
        <v>17924</v>
      </c>
      <c r="F378" s="296" t="s">
        <v>18361</v>
      </c>
      <c r="G378" s="294"/>
      <c r="H378" s="294"/>
    </row>
    <row r="379">
      <c r="A379" s="296">
        <v>172.0</v>
      </c>
      <c r="B379" s="296">
        <v>1.0</v>
      </c>
      <c r="C379" s="296" t="s">
        <v>18359</v>
      </c>
      <c r="D379" s="296"/>
      <c r="E379" s="296" t="s">
        <v>17927</v>
      </c>
      <c r="F379" s="296" t="s">
        <v>18362</v>
      </c>
      <c r="G379" s="294"/>
      <c r="H379" s="294"/>
    </row>
    <row r="380">
      <c r="A380" s="296">
        <v>172.0</v>
      </c>
      <c r="B380" s="296">
        <v>1.0</v>
      </c>
      <c r="C380" s="296" t="s">
        <v>18359</v>
      </c>
      <c r="D380" s="296"/>
      <c r="E380" s="296" t="s">
        <v>17929</v>
      </c>
      <c r="F380" s="296" t="s">
        <v>18363</v>
      </c>
      <c r="G380" s="294"/>
      <c r="H380" s="294"/>
    </row>
    <row r="381">
      <c r="A381" s="296">
        <v>172.0</v>
      </c>
      <c r="B381" s="296">
        <v>1.0</v>
      </c>
      <c r="C381" s="296" t="s">
        <v>18359</v>
      </c>
      <c r="D381" s="296"/>
      <c r="E381" s="296" t="s">
        <v>17931</v>
      </c>
      <c r="F381" s="296" t="s">
        <v>18364</v>
      </c>
      <c r="G381" s="294"/>
      <c r="H381" s="294"/>
    </row>
    <row r="382">
      <c r="A382" s="296">
        <v>172.0</v>
      </c>
      <c r="B382" s="296">
        <v>1.0</v>
      </c>
      <c r="C382" s="296" t="s">
        <v>18359</v>
      </c>
      <c r="D382" s="296"/>
      <c r="E382" s="296" t="s">
        <v>17933</v>
      </c>
      <c r="F382" s="296" t="s">
        <v>18365</v>
      </c>
      <c r="G382" s="294"/>
      <c r="H382" s="294"/>
    </row>
    <row r="383">
      <c r="A383" s="296">
        <v>172.0</v>
      </c>
      <c r="B383" s="296">
        <v>1.0</v>
      </c>
      <c r="C383" s="296" t="s">
        <v>18359</v>
      </c>
      <c r="D383" s="296"/>
      <c r="E383" s="296" t="s">
        <v>17385</v>
      </c>
      <c r="F383" s="296" t="s">
        <v>18366</v>
      </c>
      <c r="G383" s="294"/>
      <c r="H383" s="294"/>
    </row>
    <row r="384">
      <c r="A384" s="296">
        <v>172.0</v>
      </c>
      <c r="B384" s="296">
        <v>1.0</v>
      </c>
      <c r="C384" s="296" t="s">
        <v>18359</v>
      </c>
      <c r="D384" s="296"/>
      <c r="E384" s="296" t="s">
        <v>17175</v>
      </c>
      <c r="F384" s="296" t="s">
        <v>18367</v>
      </c>
      <c r="G384" s="294"/>
      <c r="H384" s="294"/>
    </row>
    <row r="385">
      <c r="A385" s="296">
        <v>172.0</v>
      </c>
      <c r="B385" s="296">
        <v>1.0</v>
      </c>
      <c r="C385" s="296" t="s">
        <v>18359</v>
      </c>
      <c r="D385" s="296"/>
      <c r="E385" s="296" t="s">
        <v>17937</v>
      </c>
      <c r="F385" s="296" t="s">
        <v>18368</v>
      </c>
      <c r="G385" s="294"/>
      <c r="H385" s="294"/>
    </row>
    <row r="386">
      <c r="A386" s="296">
        <v>172.0</v>
      </c>
      <c r="B386" s="296">
        <v>1.0</v>
      </c>
      <c r="C386" s="296" t="s">
        <v>18359</v>
      </c>
      <c r="D386" s="296"/>
      <c r="E386" s="296" t="s">
        <v>17939</v>
      </c>
      <c r="F386" s="296" t="s">
        <v>18369</v>
      </c>
      <c r="G386" s="294"/>
      <c r="H386" s="294"/>
    </row>
    <row r="387">
      <c r="A387" s="296">
        <v>172.0</v>
      </c>
      <c r="B387" s="296">
        <v>1.0</v>
      </c>
      <c r="C387" s="296" t="s">
        <v>18359</v>
      </c>
      <c r="D387" s="296"/>
      <c r="E387" s="296" t="s">
        <v>17941</v>
      </c>
      <c r="F387" s="296" t="s">
        <v>18370</v>
      </c>
      <c r="G387" s="294"/>
      <c r="H387" s="294"/>
    </row>
    <row r="388">
      <c r="A388" s="296">
        <v>172.0</v>
      </c>
      <c r="B388" s="296">
        <v>1.0</v>
      </c>
      <c r="C388" s="296" t="s">
        <v>18359</v>
      </c>
      <c r="D388" s="296"/>
      <c r="E388" s="296" t="s">
        <v>17943</v>
      </c>
      <c r="F388" s="296" t="s">
        <v>18371</v>
      </c>
      <c r="G388" s="294"/>
      <c r="H388" s="294"/>
    </row>
    <row r="389">
      <c r="A389" s="296">
        <v>173.0</v>
      </c>
      <c r="B389" s="296">
        <v>1.0</v>
      </c>
      <c r="C389" s="296" t="s">
        <v>18372</v>
      </c>
      <c r="D389" s="296"/>
      <c r="E389" s="296" t="s">
        <v>17922</v>
      </c>
      <c r="F389" s="296" t="s">
        <v>18373</v>
      </c>
      <c r="G389" s="294"/>
      <c r="H389" s="294"/>
    </row>
    <row r="390">
      <c r="A390" s="296">
        <v>173.0</v>
      </c>
      <c r="B390" s="296">
        <v>1.0</v>
      </c>
      <c r="C390" s="296" t="s">
        <v>18372</v>
      </c>
      <c r="D390" s="296"/>
      <c r="E390" s="296" t="s">
        <v>17924</v>
      </c>
      <c r="F390" s="296" t="s">
        <v>18374</v>
      </c>
      <c r="G390" s="294"/>
      <c r="H390" s="294"/>
    </row>
    <row r="391">
      <c r="A391" s="296">
        <v>173.0</v>
      </c>
      <c r="B391" s="296">
        <v>1.0</v>
      </c>
      <c r="C391" s="296" t="s">
        <v>18372</v>
      </c>
      <c r="D391" s="296"/>
      <c r="E391" s="296" t="s">
        <v>17927</v>
      </c>
      <c r="F391" s="296" t="s">
        <v>18375</v>
      </c>
      <c r="G391" s="294"/>
      <c r="H391" s="294"/>
    </row>
    <row r="392">
      <c r="A392" s="296">
        <v>173.0</v>
      </c>
      <c r="B392" s="296">
        <v>1.0</v>
      </c>
      <c r="C392" s="296" t="s">
        <v>18372</v>
      </c>
      <c r="D392" s="296"/>
      <c r="E392" s="296" t="s">
        <v>17929</v>
      </c>
      <c r="F392" s="296" t="s">
        <v>18376</v>
      </c>
      <c r="G392" s="294"/>
      <c r="H392" s="294"/>
    </row>
    <row r="393">
      <c r="A393" s="296">
        <v>173.0</v>
      </c>
      <c r="B393" s="296">
        <v>1.0</v>
      </c>
      <c r="C393" s="296" t="s">
        <v>18372</v>
      </c>
      <c r="D393" s="296"/>
      <c r="E393" s="296" t="s">
        <v>17931</v>
      </c>
      <c r="F393" s="296" t="s">
        <v>18377</v>
      </c>
      <c r="G393" s="294"/>
      <c r="H393" s="294"/>
    </row>
    <row r="394">
      <c r="A394" s="296">
        <v>173.0</v>
      </c>
      <c r="B394" s="296">
        <v>1.0</v>
      </c>
      <c r="C394" s="296" t="s">
        <v>18372</v>
      </c>
      <c r="D394" s="296"/>
      <c r="E394" s="296" t="s">
        <v>17933</v>
      </c>
      <c r="F394" s="296" t="s">
        <v>18378</v>
      </c>
      <c r="G394" s="294"/>
      <c r="H394" s="294"/>
    </row>
    <row r="395">
      <c r="A395" s="296">
        <v>173.0</v>
      </c>
      <c r="B395" s="296">
        <v>2.0</v>
      </c>
      <c r="C395" s="296" t="s">
        <v>18372</v>
      </c>
      <c r="D395" s="296"/>
      <c r="E395" s="296" t="s">
        <v>17385</v>
      </c>
      <c r="F395" s="296" t="s">
        <v>18379</v>
      </c>
      <c r="G395" s="294"/>
      <c r="H395" s="294"/>
    </row>
    <row r="396">
      <c r="A396" s="296">
        <v>173.0</v>
      </c>
      <c r="B396" s="296">
        <v>2.0</v>
      </c>
      <c r="C396" s="296" t="s">
        <v>18372</v>
      </c>
      <c r="D396" s="296"/>
      <c r="E396" s="296" t="s">
        <v>17175</v>
      </c>
      <c r="F396" s="296" t="s">
        <v>18380</v>
      </c>
      <c r="G396" s="294"/>
      <c r="H396" s="294"/>
    </row>
    <row r="397">
      <c r="A397" s="296">
        <v>173.0</v>
      </c>
      <c r="B397" s="296">
        <v>2.0</v>
      </c>
      <c r="C397" s="296" t="s">
        <v>18372</v>
      </c>
      <c r="D397" s="296"/>
      <c r="E397" s="296" t="s">
        <v>17937</v>
      </c>
      <c r="F397" s="296" t="s">
        <v>18381</v>
      </c>
      <c r="G397" s="294"/>
      <c r="H397" s="294"/>
    </row>
    <row r="398">
      <c r="A398" s="296">
        <v>173.0</v>
      </c>
      <c r="B398" s="296">
        <v>2.0</v>
      </c>
      <c r="C398" s="296" t="s">
        <v>18372</v>
      </c>
      <c r="D398" s="296"/>
      <c r="E398" s="296" t="s">
        <v>17939</v>
      </c>
      <c r="F398" s="296" t="s">
        <v>18382</v>
      </c>
      <c r="G398" s="294"/>
      <c r="H398" s="294"/>
    </row>
    <row r="399">
      <c r="A399" s="296">
        <v>173.0</v>
      </c>
      <c r="B399" s="296">
        <v>2.0</v>
      </c>
      <c r="C399" s="296" t="s">
        <v>18372</v>
      </c>
      <c r="D399" s="296"/>
      <c r="E399" s="296" t="s">
        <v>17941</v>
      </c>
      <c r="F399" s="296" t="s">
        <v>18383</v>
      </c>
      <c r="G399" s="294"/>
      <c r="H399" s="294"/>
    </row>
    <row r="400">
      <c r="A400" s="296">
        <v>173.0</v>
      </c>
      <c r="B400" s="296">
        <v>2.0</v>
      </c>
      <c r="C400" s="296" t="s">
        <v>18372</v>
      </c>
      <c r="D400" s="296"/>
      <c r="E400" s="296" t="s">
        <v>17943</v>
      </c>
      <c r="F400" s="296" t="s">
        <v>18384</v>
      </c>
      <c r="G400" s="294"/>
      <c r="H400" s="294"/>
    </row>
    <row r="401">
      <c r="A401" s="296">
        <v>174.0</v>
      </c>
      <c r="B401" s="296">
        <v>1.0</v>
      </c>
      <c r="C401" s="296"/>
      <c r="D401" s="296" t="s">
        <v>18385</v>
      </c>
      <c r="E401" s="296" t="s">
        <v>17922</v>
      </c>
      <c r="F401" s="296" t="s">
        <v>18386</v>
      </c>
      <c r="G401" s="294"/>
      <c r="H401" s="294"/>
    </row>
    <row r="402">
      <c r="A402" s="296">
        <v>174.0</v>
      </c>
      <c r="B402" s="296">
        <v>1.0</v>
      </c>
      <c r="C402" s="296"/>
      <c r="D402" s="296" t="s">
        <v>18385</v>
      </c>
      <c r="E402" s="296" t="s">
        <v>17924</v>
      </c>
      <c r="F402" s="296" t="s">
        <v>18387</v>
      </c>
      <c r="G402" s="294"/>
      <c r="H402" s="294"/>
    </row>
    <row r="403">
      <c r="A403" s="296">
        <v>174.0</v>
      </c>
      <c r="B403" s="296">
        <v>1.0</v>
      </c>
      <c r="C403" s="296"/>
      <c r="D403" s="296" t="s">
        <v>18385</v>
      </c>
      <c r="E403" s="296" t="s">
        <v>17927</v>
      </c>
      <c r="F403" s="296" t="s">
        <v>18388</v>
      </c>
      <c r="G403" s="294"/>
      <c r="H403" s="294"/>
    </row>
    <row r="404">
      <c r="A404" s="296">
        <v>174.0</v>
      </c>
      <c r="B404" s="296">
        <v>1.0</v>
      </c>
      <c r="C404" s="296"/>
      <c r="D404" s="296" t="s">
        <v>18385</v>
      </c>
      <c r="E404" s="296" t="s">
        <v>17929</v>
      </c>
      <c r="F404" s="296" t="s">
        <v>18389</v>
      </c>
      <c r="G404" s="294"/>
      <c r="H404" s="294"/>
    </row>
    <row r="405">
      <c r="A405" s="296">
        <v>174.0</v>
      </c>
      <c r="B405" s="296">
        <v>1.0</v>
      </c>
      <c r="C405" s="296"/>
      <c r="D405" s="296" t="s">
        <v>18385</v>
      </c>
      <c r="E405" s="296" t="s">
        <v>17931</v>
      </c>
      <c r="F405" s="296" t="s">
        <v>18390</v>
      </c>
      <c r="G405" s="294"/>
      <c r="H405" s="294"/>
    </row>
    <row r="406">
      <c r="A406" s="296">
        <v>174.0</v>
      </c>
      <c r="B406" s="296">
        <v>1.0</v>
      </c>
      <c r="C406" s="296"/>
      <c r="D406" s="296" t="s">
        <v>18385</v>
      </c>
      <c r="E406" s="296" t="s">
        <v>17933</v>
      </c>
      <c r="F406" s="296" t="s">
        <v>18391</v>
      </c>
      <c r="G406" s="294"/>
      <c r="H406" s="294"/>
    </row>
    <row r="407">
      <c r="A407" s="296">
        <v>174.0</v>
      </c>
      <c r="B407" s="296">
        <v>2.0</v>
      </c>
      <c r="C407" s="296"/>
      <c r="D407" s="296" t="s">
        <v>18385</v>
      </c>
      <c r="E407" s="296" t="s">
        <v>17385</v>
      </c>
      <c r="F407" s="296" t="s">
        <v>18392</v>
      </c>
      <c r="G407" s="294"/>
      <c r="H407" s="294"/>
    </row>
    <row r="408">
      <c r="A408" s="296">
        <v>174.0</v>
      </c>
      <c r="B408" s="296">
        <v>2.0</v>
      </c>
      <c r="C408" s="296"/>
      <c r="D408" s="296" t="s">
        <v>18385</v>
      </c>
      <c r="E408" s="296" t="s">
        <v>17175</v>
      </c>
      <c r="F408" s="296" t="s">
        <v>18393</v>
      </c>
      <c r="G408" s="294"/>
      <c r="H408" s="294"/>
    </row>
    <row r="409">
      <c r="A409" s="296">
        <v>174.0</v>
      </c>
      <c r="B409" s="296">
        <v>2.0</v>
      </c>
      <c r="C409" s="296"/>
      <c r="D409" s="296" t="s">
        <v>18385</v>
      </c>
      <c r="E409" s="296" t="s">
        <v>17937</v>
      </c>
      <c r="F409" s="296" t="s">
        <v>18394</v>
      </c>
      <c r="G409" s="294"/>
      <c r="H409" s="294"/>
    </row>
    <row r="410">
      <c r="A410" s="296">
        <v>174.0</v>
      </c>
      <c r="B410" s="296">
        <v>2.0</v>
      </c>
      <c r="C410" s="296"/>
      <c r="D410" s="296" t="s">
        <v>18385</v>
      </c>
      <c r="E410" s="296" t="s">
        <v>17939</v>
      </c>
      <c r="F410" s="296" t="s">
        <v>18395</v>
      </c>
      <c r="G410" s="294"/>
      <c r="H410" s="294"/>
    </row>
    <row r="411">
      <c r="A411" s="296">
        <v>174.0</v>
      </c>
      <c r="B411" s="296">
        <v>2.0</v>
      </c>
      <c r="C411" s="296"/>
      <c r="D411" s="296" t="s">
        <v>18385</v>
      </c>
      <c r="E411" s="296" t="s">
        <v>17941</v>
      </c>
      <c r="F411" s="296" t="s">
        <v>18396</v>
      </c>
      <c r="G411" s="294"/>
      <c r="H411" s="294"/>
    </row>
    <row r="412">
      <c r="A412" s="296">
        <v>174.0</v>
      </c>
      <c r="B412" s="296">
        <v>2.0</v>
      </c>
      <c r="C412" s="296"/>
      <c r="D412" s="296" t="s">
        <v>18385</v>
      </c>
      <c r="E412" s="296" t="s">
        <v>17937</v>
      </c>
      <c r="F412" s="296" t="s">
        <v>18397</v>
      </c>
      <c r="G412" s="294"/>
      <c r="H412" s="294"/>
    </row>
    <row r="413">
      <c r="A413" s="296">
        <v>174.0</v>
      </c>
      <c r="B413" s="296">
        <v>2.0</v>
      </c>
      <c r="C413" s="296" t="s">
        <v>18398</v>
      </c>
      <c r="D413" s="296" t="s">
        <v>18385</v>
      </c>
      <c r="E413" s="296" t="s">
        <v>17943</v>
      </c>
      <c r="F413" s="296" t="s">
        <v>18399</v>
      </c>
      <c r="G413" s="294"/>
      <c r="H413" s="294"/>
    </row>
    <row r="414">
      <c r="A414" s="296">
        <v>174.0</v>
      </c>
      <c r="B414" s="296">
        <v>1.0</v>
      </c>
      <c r="C414" s="296" t="s">
        <v>18400</v>
      </c>
      <c r="D414" s="296" t="s">
        <v>18385</v>
      </c>
      <c r="E414" s="296" t="s">
        <v>17922</v>
      </c>
      <c r="F414" s="296" t="s">
        <v>18401</v>
      </c>
      <c r="G414" s="294"/>
      <c r="H414" s="294"/>
    </row>
    <row r="415">
      <c r="A415" s="296">
        <v>174.0</v>
      </c>
      <c r="B415" s="296">
        <v>1.0</v>
      </c>
      <c r="C415" s="296" t="s">
        <v>18400</v>
      </c>
      <c r="D415" s="296" t="s">
        <v>18385</v>
      </c>
      <c r="E415" s="296" t="s">
        <v>17924</v>
      </c>
      <c r="F415" s="296" t="s">
        <v>18402</v>
      </c>
      <c r="G415" s="294"/>
      <c r="H415" s="294"/>
    </row>
    <row r="416">
      <c r="A416" s="296">
        <v>174.0</v>
      </c>
      <c r="B416" s="296">
        <v>1.0</v>
      </c>
      <c r="C416" s="296" t="s">
        <v>18400</v>
      </c>
      <c r="D416" s="296" t="s">
        <v>18385</v>
      </c>
      <c r="E416" s="296" t="s">
        <v>17927</v>
      </c>
      <c r="F416" s="296" t="s">
        <v>18403</v>
      </c>
      <c r="G416" s="294"/>
      <c r="H416" s="294"/>
    </row>
    <row r="417">
      <c r="A417" s="296">
        <v>175.0</v>
      </c>
      <c r="B417" s="296">
        <v>2.0</v>
      </c>
      <c r="C417" s="296" t="s">
        <v>18400</v>
      </c>
      <c r="D417" s="296"/>
      <c r="E417" s="296" t="s">
        <v>17385</v>
      </c>
      <c r="F417" s="296" t="s">
        <v>18404</v>
      </c>
      <c r="G417" s="294"/>
      <c r="H417" s="294"/>
    </row>
    <row r="418">
      <c r="A418" s="296">
        <v>175.0</v>
      </c>
      <c r="B418" s="296">
        <v>2.0</v>
      </c>
      <c r="C418" s="296" t="s">
        <v>18400</v>
      </c>
      <c r="D418" s="296"/>
      <c r="E418" s="296" t="s">
        <v>17175</v>
      </c>
      <c r="F418" s="296" t="s">
        <v>18405</v>
      </c>
      <c r="G418" s="294"/>
      <c r="H418" s="294"/>
    </row>
    <row r="419">
      <c r="A419" s="296">
        <v>175.0</v>
      </c>
      <c r="B419" s="296">
        <v>2.0</v>
      </c>
      <c r="C419" s="296" t="s">
        <v>18400</v>
      </c>
      <c r="D419" s="296"/>
      <c r="E419" s="296" t="s">
        <v>17937</v>
      </c>
      <c r="F419" s="296" t="s">
        <v>18406</v>
      </c>
      <c r="G419" s="294"/>
      <c r="H419" s="294"/>
    </row>
    <row r="420">
      <c r="A420" s="296">
        <v>175.0</v>
      </c>
      <c r="B420" s="296">
        <v>2.0</v>
      </c>
      <c r="C420" s="296" t="s">
        <v>18400</v>
      </c>
      <c r="D420" s="296"/>
      <c r="E420" s="296" t="s">
        <v>17939</v>
      </c>
      <c r="F420" s="296" t="s">
        <v>18407</v>
      </c>
      <c r="G420" s="294"/>
      <c r="H420" s="294"/>
    </row>
    <row r="421">
      <c r="A421" s="296">
        <v>175.0</v>
      </c>
      <c r="B421" s="296">
        <v>2.0</v>
      </c>
      <c r="C421" s="296" t="s">
        <v>18400</v>
      </c>
      <c r="D421" s="296"/>
      <c r="E421" s="296" t="s">
        <v>17941</v>
      </c>
      <c r="F421" s="296" t="s">
        <v>18408</v>
      </c>
      <c r="G421" s="294"/>
      <c r="H421" s="294"/>
    </row>
    <row r="422">
      <c r="A422" s="296">
        <v>175.0</v>
      </c>
      <c r="B422" s="296">
        <v>2.0</v>
      </c>
      <c r="C422" s="296" t="s">
        <v>18409</v>
      </c>
      <c r="D422" s="296"/>
      <c r="E422" s="296" t="s">
        <v>17943</v>
      </c>
      <c r="F422" s="296" t="s">
        <v>18410</v>
      </c>
      <c r="G422" s="294"/>
      <c r="H422" s="294"/>
    </row>
    <row r="423">
      <c r="A423" s="296">
        <v>175.0</v>
      </c>
      <c r="B423" s="296">
        <v>1.0</v>
      </c>
      <c r="C423" s="296" t="s">
        <v>18411</v>
      </c>
      <c r="D423" s="296"/>
      <c r="E423" s="296" t="s">
        <v>17922</v>
      </c>
      <c r="F423" s="296" t="s">
        <v>18412</v>
      </c>
      <c r="G423" s="294"/>
      <c r="H423" s="294"/>
    </row>
    <row r="424">
      <c r="A424" s="296">
        <v>175.0</v>
      </c>
      <c r="B424" s="296">
        <v>1.0</v>
      </c>
      <c r="C424" s="296" t="s">
        <v>18411</v>
      </c>
      <c r="D424" s="296"/>
      <c r="E424" s="296" t="s">
        <v>17924</v>
      </c>
      <c r="F424" s="296" t="s">
        <v>18413</v>
      </c>
      <c r="G424" s="294"/>
      <c r="H424" s="294"/>
    </row>
    <row r="425">
      <c r="A425" s="296">
        <v>175.0</v>
      </c>
      <c r="B425" s="296">
        <v>1.0</v>
      </c>
      <c r="C425" s="296" t="s">
        <v>18411</v>
      </c>
      <c r="D425" s="296"/>
      <c r="E425" s="296" t="s">
        <v>17927</v>
      </c>
      <c r="F425" s="296" t="s">
        <v>18414</v>
      </c>
      <c r="G425" s="294"/>
      <c r="H425" s="294"/>
    </row>
    <row r="426">
      <c r="A426" s="296">
        <v>175.0</v>
      </c>
      <c r="B426" s="296">
        <v>1.0</v>
      </c>
      <c r="C426" s="296" t="s">
        <v>18411</v>
      </c>
      <c r="D426" s="296"/>
      <c r="E426" s="296" t="s">
        <v>17929</v>
      </c>
      <c r="F426" s="296" t="s">
        <v>18415</v>
      </c>
      <c r="G426" s="294"/>
      <c r="H426" s="294"/>
    </row>
    <row r="427">
      <c r="A427" s="296">
        <v>175.0</v>
      </c>
      <c r="B427" s="296">
        <v>1.0</v>
      </c>
      <c r="C427" s="296" t="s">
        <v>18411</v>
      </c>
      <c r="D427" s="296"/>
      <c r="E427" s="296" t="s">
        <v>17931</v>
      </c>
      <c r="F427" s="296" t="s">
        <v>18416</v>
      </c>
      <c r="G427" s="294"/>
      <c r="H427" s="294"/>
    </row>
    <row r="428">
      <c r="A428" s="296">
        <v>175.0</v>
      </c>
      <c r="B428" s="296">
        <v>1.0</v>
      </c>
      <c r="C428" s="296" t="s">
        <v>18411</v>
      </c>
      <c r="D428" s="296"/>
      <c r="E428" s="296" t="s">
        <v>17933</v>
      </c>
      <c r="F428" s="296" t="s">
        <v>18417</v>
      </c>
      <c r="G428" s="294"/>
      <c r="H428" s="294"/>
    </row>
    <row r="429">
      <c r="A429" s="296">
        <v>176.0</v>
      </c>
      <c r="B429" s="296">
        <v>2.0</v>
      </c>
      <c r="C429" s="296" t="s">
        <v>18418</v>
      </c>
      <c r="D429" s="296"/>
      <c r="E429" s="296" t="s">
        <v>17175</v>
      </c>
      <c r="F429" s="296" t="s">
        <v>18419</v>
      </c>
      <c r="G429" s="294"/>
      <c r="H429" s="294"/>
    </row>
    <row r="430">
      <c r="A430" s="296">
        <v>176.0</v>
      </c>
      <c r="B430" s="296">
        <v>2.0</v>
      </c>
      <c r="C430" s="296" t="s">
        <v>18418</v>
      </c>
      <c r="D430" s="296"/>
      <c r="E430" s="296" t="s">
        <v>17937</v>
      </c>
      <c r="F430" s="296" t="s">
        <v>18420</v>
      </c>
      <c r="G430" s="294"/>
      <c r="H430" s="294"/>
    </row>
    <row r="431">
      <c r="A431" s="296">
        <v>176.0</v>
      </c>
      <c r="B431" s="296">
        <v>2.0</v>
      </c>
      <c r="C431" s="296" t="s">
        <v>18418</v>
      </c>
      <c r="D431" s="296"/>
      <c r="E431" s="296" t="s">
        <v>17939</v>
      </c>
      <c r="F431" s="296" t="s">
        <v>18421</v>
      </c>
      <c r="G431" s="294"/>
      <c r="H431" s="294"/>
    </row>
    <row r="432">
      <c r="A432" s="296">
        <v>176.0</v>
      </c>
      <c r="B432" s="296">
        <v>2.0</v>
      </c>
      <c r="C432" s="296" t="s">
        <v>18418</v>
      </c>
      <c r="D432" s="296"/>
      <c r="E432" s="296" t="s">
        <v>17941</v>
      </c>
      <c r="F432" s="296" t="s">
        <v>18422</v>
      </c>
      <c r="G432" s="294"/>
      <c r="H432" s="294"/>
    </row>
    <row r="433">
      <c r="A433" s="296">
        <v>176.0</v>
      </c>
      <c r="B433" s="296">
        <v>2.0</v>
      </c>
      <c r="C433" s="296" t="s">
        <v>18418</v>
      </c>
      <c r="D433" s="296"/>
      <c r="E433" s="296" t="s">
        <v>17943</v>
      </c>
      <c r="F433" s="296" t="s">
        <v>18423</v>
      </c>
      <c r="G433" s="294"/>
      <c r="H433" s="294"/>
    </row>
    <row r="434">
      <c r="A434" s="296">
        <v>177.0</v>
      </c>
      <c r="B434" s="296">
        <v>1.0</v>
      </c>
      <c r="C434" s="296" t="s">
        <v>18424</v>
      </c>
      <c r="D434" s="296"/>
      <c r="E434" s="296" t="s">
        <v>17922</v>
      </c>
      <c r="F434" s="296" t="s">
        <v>18425</v>
      </c>
      <c r="G434" s="294"/>
      <c r="H434" s="294"/>
    </row>
    <row r="435">
      <c r="A435" s="296">
        <v>177.0</v>
      </c>
      <c r="B435" s="296">
        <v>1.0</v>
      </c>
      <c r="C435" s="296" t="s">
        <v>18424</v>
      </c>
      <c r="D435" s="296"/>
      <c r="E435" s="296" t="s">
        <v>17924</v>
      </c>
      <c r="F435" s="296" t="s">
        <v>18426</v>
      </c>
      <c r="G435" s="294"/>
      <c r="H435" s="294"/>
    </row>
    <row r="436">
      <c r="A436" s="296">
        <v>177.0</v>
      </c>
      <c r="B436" s="296">
        <v>1.0</v>
      </c>
      <c r="C436" s="296" t="s">
        <v>18424</v>
      </c>
      <c r="D436" s="296"/>
      <c r="E436" s="296" t="s">
        <v>17927</v>
      </c>
      <c r="F436" s="296" t="s">
        <v>18427</v>
      </c>
      <c r="G436" s="294"/>
      <c r="H436" s="294"/>
    </row>
    <row r="437">
      <c r="A437" s="296">
        <v>177.0</v>
      </c>
      <c r="B437" s="296">
        <v>1.0</v>
      </c>
      <c r="C437" s="296" t="s">
        <v>18424</v>
      </c>
      <c r="D437" s="296"/>
      <c r="E437" s="296" t="s">
        <v>17929</v>
      </c>
      <c r="F437" s="296" t="s">
        <v>18428</v>
      </c>
      <c r="G437" s="294"/>
      <c r="H437" s="294"/>
    </row>
    <row r="438">
      <c r="A438" s="296">
        <v>177.0</v>
      </c>
      <c r="B438" s="296">
        <v>1.0</v>
      </c>
      <c r="C438" s="296" t="s">
        <v>18424</v>
      </c>
      <c r="D438" s="296"/>
      <c r="E438" s="296" t="s">
        <v>17931</v>
      </c>
      <c r="F438" s="296" t="s">
        <v>18429</v>
      </c>
      <c r="G438" s="294"/>
      <c r="H438" s="294"/>
    </row>
    <row r="439">
      <c r="A439" s="296">
        <v>177.0</v>
      </c>
      <c r="B439" s="296">
        <v>1.0</v>
      </c>
      <c r="C439" s="296" t="s">
        <v>18424</v>
      </c>
      <c r="D439" s="296"/>
      <c r="E439" s="296" t="s">
        <v>17933</v>
      </c>
      <c r="F439" s="296" t="s">
        <v>18430</v>
      </c>
      <c r="G439" s="294"/>
      <c r="H439" s="294"/>
    </row>
    <row r="440">
      <c r="A440" s="296">
        <v>177.0</v>
      </c>
      <c r="B440" s="296">
        <v>2.0</v>
      </c>
      <c r="C440" s="296" t="s">
        <v>18431</v>
      </c>
      <c r="D440" s="296"/>
      <c r="E440" s="296" t="s">
        <v>17385</v>
      </c>
      <c r="F440" s="296" t="s">
        <v>18432</v>
      </c>
      <c r="G440" s="294"/>
      <c r="H440" s="294"/>
    </row>
    <row r="441">
      <c r="A441" s="296">
        <v>177.0</v>
      </c>
      <c r="B441" s="296">
        <v>2.0</v>
      </c>
      <c r="C441" s="296" t="s">
        <v>18431</v>
      </c>
      <c r="D441" s="296"/>
      <c r="E441" s="296" t="s">
        <v>17175</v>
      </c>
      <c r="F441" s="296" t="s">
        <v>18433</v>
      </c>
      <c r="G441" s="294"/>
      <c r="H441" s="294"/>
    </row>
    <row r="442">
      <c r="A442" s="296">
        <v>177.0</v>
      </c>
      <c r="B442" s="296">
        <v>2.0</v>
      </c>
      <c r="C442" s="296" t="s">
        <v>18431</v>
      </c>
      <c r="D442" s="296"/>
      <c r="E442" s="296" t="s">
        <v>17937</v>
      </c>
      <c r="F442" s="296" t="s">
        <v>18434</v>
      </c>
      <c r="G442" s="294"/>
      <c r="H442" s="294"/>
    </row>
    <row r="443">
      <c r="A443" s="296">
        <v>177.0</v>
      </c>
      <c r="B443" s="296">
        <v>2.0</v>
      </c>
      <c r="C443" s="296" t="s">
        <v>18431</v>
      </c>
      <c r="D443" s="296"/>
      <c r="E443" s="296" t="s">
        <v>17939</v>
      </c>
      <c r="F443" s="296" t="s">
        <v>18435</v>
      </c>
      <c r="G443" s="294"/>
      <c r="H443" s="294"/>
    </row>
    <row r="444">
      <c r="A444" s="296">
        <v>177.0</v>
      </c>
      <c r="B444" s="296">
        <v>2.0</v>
      </c>
      <c r="C444" s="296" t="s">
        <v>18431</v>
      </c>
      <c r="D444" s="296"/>
      <c r="E444" s="296" t="s">
        <v>17941</v>
      </c>
      <c r="F444" s="296" t="s">
        <v>18436</v>
      </c>
      <c r="G444" s="294"/>
      <c r="H444" s="294"/>
    </row>
    <row r="445">
      <c r="A445" s="296">
        <v>177.0</v>
      </c>
      <c r="B445" s="296">
        <v>2.0</v>
      </c>
      <c r="C445" s="296" t="s">
        <v>18431</v>
      </c>
      <c r="D445" s="296"/>
      <c r="E445" s="296" t="s">
        <v>17943</v>
      </c>
      <c r="F445" s="296" t="s">
        <v>18437</v>
      </c>
      <c r="G445" s="294"/>
      <c r="H445" s="294"/>
    </row>
    <row r="446">
      <c r="A446" s="296">
        <v>178.0</v>
      </c>
      <c r="B446" s="296">
        <v>1.0</v>
      </c>
      <c r="C446" s="296" t="s">
        <v>18438</v>
      </c>
      <c r="D446" s="296"/>
      <c r="E446" s="296" t="s">
        <v>17922</v>
      </c>
      <c r="F446" s="296" t="s">
        <v>18439</v>
      </c>
      <c r="G446" s="294"/>
      <c r="H446" s="294"/>
    </row>
    <row r="447">
      <c r="A447" s="296">
        <v>178.0</v>
      </c>
      <c r="B447" s="296">
        <v>1.0</v>
      </c>
      <c r="C447" s="296" t="s">
        <v>18438</v>
      </c>
      <c r="D447" s="296"/>
      <c r="E447" s="296" t="s">
        <v>17927</v>
      </c>
      <c r="F447" s="296" t="s">
        <v>18440</v>
      </c>
      <c r="G447" s="294"/>
      <c r="H447" s="294"/>
    </row>
    <row r="448">
      <c r="A448" s="296">
        <v>178.0</v>
      </c>
      <c r="B448" s="296">
        <v>1.0</v>
      </c>
      <c r="C448" s="296" t="s">
        <v>18438</v>
      </c>
      <c r="D448" s="296"/>
      <c r="E448" s="296" t="s">
        <v>17929</v>
      </c>
      <c r="F448" s="296" t="s">
        <v>18441</v>
      </c>
      <c r="G448" s="294"/>
      <c r="H448" s="294"/>
    </row>
    <row r="449">
      <c r="A449" s="296">
        <v>178.0</v>
      </c>
      <c r="B449" s="296">
        <v>1.0</v>
      </c>
      <c r="C449" s="296" t="s">
        <v>18438</v>
      </c>
      <c r="D449" s="296"/>
      <c r="E449" s="296" t="s">
        <v>17931</v>
      </c>
      <c r="F449" s="296" t="s">
        <v>18442</v>
      </c>
      <c r="G449" s="294"/>
      <c r="H449" s="294"/>
    </row>
    <row r="450">
      <c r="A450" s="296">
        <v>178.0</v>
      </c>
      <c r="B450" s="296">
        <v>1.0</v>
      </c>
      <c r="C450" s="296" t="s">
        <v>18438</v>
      </c>
      <c r="D450" s="296"/>
      <c r="E450" s="296" t="s">
        <v>17933</v>
      </c>
      <c r="F450" s="296" t="s">
        <v>18443</v>
      </c>
      <c r="G450" s="294"/>
      <c r="H450" s="294"/>
    </row>
    <row r="451">
      <c r="A451" s="296">
        <v>178.0</v>
      </c>
      <c r="B451" s="296">
        <v>2.0</v>
      </c>
      <c r="C451" s="296" t="s">
        <v>18444</v>
      </c>
      <c r="D451" s="296"/>
      <c r="E451" s="296" t="s">
        <v>17385</v>
      </c>
      <c r="F451" s="296" t="s">
        <v>18445</v>
      </c>
      <c r="G451" s="294"/>
      <c r="H451" s="294"/>
    </row>
    <row r="452">
      <c r="A452" s="296">
        <v>178.0</v>
      </c>
      <c r="B452" s="296">
        <v>2.0</v>
      </c>
      <c r="C452" s="296" t="s">
        <v>18444</v>
      </c>
      <c r="D452" s="296"/>
      <c r="E452" s="296" t="s">
        <v>17175</v>
      </c>
      <c r="F452" s="296" t="s">
        <v>18446</v>
      </c>
      <c r="G452" s="294"/>
      <c r="H452" s="294"/>
    </row>
    <row r="453">
      <c r="A453" s="296">
        <v>178.0</v>
      </c>
      <c r="B453" s="296">
        <v>2.0</v>
      </c>
      <c r="C453" s="296" t="s">
        <v>18444</v>
      </c>
      <c r="D453" s="296"/>
      <c r="E453" s="296" t="s">
        <v>17937</v>
      </c>
      <c r="F453" s="296" t="s">
        <v>18447</v>
      </c>
      <c r="G453" s="294"/>
      <c r="H453" s="294"/>
    </row>
    <row r="454">
      <c r="A454" s="296">
        <v>178.0</v>
      </c>
      <c r="B454" s="296">
        <v>2.0</v>
      </c>
      <c r="C454" s="296" t="s">
        <v>18444</v>
      </c>
      <c r="D454" s="296"/>
      <c r="E454" s="296" t="s">
        <v>17939</v>
      </c>
      <c r="F454" s="296" t="s">
        <v>18448</v>
      </c>
      <c r="G454" s="294"/>
      <c r="H454" s="294"/>
    </row>
    <row r="455">
      <c r="A455" s="296">
        <v>178.0</v>
      </c>
      <c r="B455" s="296">
        <v>2.0</v>
      </c>
      <c r="C455" s="296" t="s">
        <v>18449</v>
      </c>
      <c r="D455" s="296"/>
      <c r="E455" s="296" t="s">
        <v>17941</v>
      </c>
      <c r="F455" s="296" t="s">
        <v>18450</v>
      </c>
      <c r="G455" s="294"/>
      <c r="H455" s="294"/>
    </row>
    <row r="456">
      <c r="A456" s="296">
        <v>179.0</v>
      </c>
      <c r="B456" s="296">
        <v>1.0</v>
      </c>
      <c r="C456" s="296" t="s">
        <v>18451</v>
      </c>
      <c r="D456" s="296"/>
      <c r="E456" s="296" t="s">
        <v>17922</v>
      </c>
      <c r="F456" s="296" t="s">
        <v>18452</v>
      </c>
      <c r="G456" s="294"/>
      <c r="H456" s="294"/>
    </row>
    <row r="457">
      <c r="A457" s="296">
        <v>179.0</v>
      </c>
      <c r="B457" s="296">
        <v>1.0</v>
      </c>
      <c r="C457" s="296" t="s">
        <v>18451</v>
      </c>
      <c r="D457" s="296"/>
      <c r="E457" s="296" t="s">
        <v>17924</v>
      </c>
      <c r="F457" s="296" t="s">
        <v>18453</v>
      </c>
      <c r="G457" s="294"/>
      <c r="H457" s="294"/>
    </row>
    <row r="458">
      <c r="A458" s="296">
        <v>179.0</v>
      </c>
      <c r="B458" s="296">
        <v>1.0</v>
      </c>
      <c r="C458" s="296" t="s">
        <v>18451</v>
      </c>
      <c r="D458" s="296"/>
      <c r="E458" s="296" t="s">
        <v>17927</v>
      </c>
      <c r="F458" s="296" t="s">
        <v>18454</v>
      </c>
      <c r="G458" s="294"/>
      <c r="H458" s="294"/>
    </row>
    <row r="459">
      <c r="A459" s="296">
        <v>179.0</v>
      </c>
      <c r="B459" s="296">
        <v>1.0</v>
      </c>
      <c r="C459" s="296" t="s">
        <v>18451</v>
      </c>
      <c r="D459" s="296"/>
      <c r="E459" s="296" t="s">
        <v>17929</v>
      </c>
      <c r="F459" s="296" t="s">
        <v>18455</v>
      </c>
      <c r="G459" s="294"/>
      <c r="H459" s="294"/>
    </row>
    <row r="460">
      <c r="A460" s="296">
        <v>179.0</v>
      </c>
      <c r="B460" s="296">
        <v>1.0</v>
      </c>
      <c r="C460" s="296" t="s">
        <v>18451</v>
      </c>
      <c r="D460" s="296"/>
      <c r="E460" s="296" t="s">
        <v>17931</v>
      </c>
      <c r="F460" s="296" t="s">
        <v>18456</v>
      </c>
      <c r="G460" s="294"/>
      <c r="H460" s="294"/>
    </row>
    <row r="461">
      <c r="A461" s="296">
        <v>179.0</v>
      </c>
      <c r="B461" s="296">
        <v>1.0</v>
      </c>
      <c r="C461" s="296" t="s">
        <v>18451</v>
      </c>
      <c r="D461" s="296"/>
      <c r="E461" s="296" t="s">
        <v>17933</v>
      </c>
      <c r="F461" s="296" t="s">
        <v>18457</v>
      </c>
      <c r="G461" s="294"/>
      <c r="H461" s="294"/>
    </row>
    <row r="462">
      <c r="A462" s="296">
        <v>179.0</v>
      </c>
      <c r="B462" s="296">
        <v>2.0</v>
      </c>
      <c r="C462" s="296" t="s">
        <v>18451</v>
      </c>
      <c r="D462" s="296"/>
      <c r="E462" s="296" t="s">
        <v>17385</v>
      </c>
      <c r="F462" s="296" t="s">
        <v>18458</v>
      </c>
      <c r="G462" s="294"/>
      <c r="H462" s="294"/>
    </row>
    <row r="463">
      <c r="A463" s="296">
        <v>179.0</v>
      </c>
      <c r="B463" s="296">
        <v>2.0</v>
      </c>
      <c r="C463" s="296" t="s">
        <v>18451</v>
      </c>
      <c r="D463" s="296"/>
      <c r="E463" s="296" t="s">
        <v>17175</v>
      </c>
      <c r="F463" s="296" t="s">
        <v>18459</v>
      </c>
      <c r="G463" s="294"/>
      <c r="H463" s="294"/>
    </row>
    <row r="464">
      <c r="A464" s="296">
        <v>179.0</v>
      </c>
      <c r="B464" s="296">
        <v>2.0</v>
      </c>
      <c r="C464" s="296" t="s">
        <v>18451</v>
      </c>
      <c r="D464" s="296"/>
      <c r="E464" s="296" t="s">
        <v>17937</v>
      </c>
      <c r="F464" s="296" t="s">
        <v>18460</v>
      </c>
      <c r="G464" s="294"/>
      <c r="H464" s="294"/>
    </row>
    <row r="465">
      <c r="A465" s="296">
        <v>179.0</v>
      </c>
      <c r="B465" s="296">
        <v>2.0</v>
      </c>
      <c r="C465" s="296" t="s">
        <v>18451</v>
      </c>
      <c r="D465" s="296"/>
      <c r="E465" s="296" t="s">
        <v>17939</v>
      </c>
      <c r="F465" s="296" t="s">
        <v>18461</v>
      </c>
      <c r="G465" s="294"/>
      <c r="H465" s="294"/>
    </row>
    <row r="466">
      <c r="A466" s="296">
        <v>179.0</v>
      </c>
      <c r="B466" s="296">
        <v>2.0</v>
      </c>
      <c r="C466" s="296" t="s">
        <v>18462</v>
      </c>
      <c r="D466" s="296"/>
      <c r="E466" s="296" t="s">
        <v>17941</v>
      </c>
      <c r="F466" s="296" t="s">
        <v>18463</v>
      </c>
      <c r="G466" s="294"/>
      <c r="H466" s="294"/>
    </row>
    <row r="467">
      <c r="A467" s="296">
        <v>180.0</v>
      </c>
      <c r="B467" s="296">
        <v>1.0</v>
      </c>
      <c r="C467" s="296" t="s">
        <v>18464</v>
      </c>
      <c r="D467" s="296"/>
      <c r="E467" s="296" t="s">
        <v>17922</v>
      </c>
      <c r="F467" s="296" t="s">
        <v>18465</v>
      </c>
      <c r="G467" s="294"/>
      <c r="H467" s="294"/>
    </row>
    <row r="468">
      <c r="A468" s="296">
        <v>180.0</v>
      </c>
      <c r="B468" s="296">
        <v>1.0</v>
      </c>
      <c r="C468" s="296" t="s">
        <v>18464</v>
      </c>
      <c r="D468" s="296"/>
      <c r="E468" s="296" t="s">
        <v>17924</v>
      </c>
      <c r="F468" s="296" t="s">
        <v>18466</v>
      </c>
      <c r="G468" s="294"/>
      <c r="H468" s="294"/>
    </row>
    <row r="469">
      <c r="A469" s="296">
        <v>180.0</v>
      </c>
      <c r="B469" s="296">
        <v>1.0</v>
      </c>
      <c r="C469" s="296" t="s">
        <v>18464</v>
      </c>
      <c r="D469" s="296"/>
      <c r="E469" s="296" t="s">
        <v>17927</v>
      </c>
      <c r="F469" s="296" t="s">
        <v>18467</v>
      </c>
      <c r="G469" s="294"/>
      <c r="H469" s="294"/>
    </row>
    <row r="470">
      <c r="A470" s="296">
        <v>180.0</v>
      </c>
      <c r="B470" s="296">
        <v>1.0</v>
      </c>
      <c r="C470" s="296" t="s">
        <v>18464</v>
      </c>
      <c r="D470" s="296"/>
      <c r="E470" s="296" t="s">
        <v>17929</v>
      </c>
      <c r="F470" s="296" t="s">
        <v>18468</v>
      </c>
      <c r="G470" s="294"/>
      <c r="H470" s="294"/>
    </row>
    <row r="471">
      <c r="A471" s="296">
        <v>180.0</v>
      </c>
      <c r="B471" s="296">
        <v>1.0</v>
      </c>
      <c r="C471" s="296" t="s">
        <v>18464</v>
      </c>
      <c r="D471" s="296"/>
      <c r="E471" s="296" t="s">
        <v>17931</v>
      </c>
      <c r="F471" s="296" t="s">
        <v>18469</v>
      </c>
      <c r="G471" s="294"/>
      <c r="H471" s="294"/>
    </row>
    <row r="472">
      <c r="A472" s="296">
        <v>180.0</v>
      </c>
      <c r="B472" s="296">
        <v>1.0</v>
      </c>
      <c r="C472" s="296" t="s">
        <v>18464</v>
      </c>
      <c r="D472" s="296"/>
      <c r="E472" s="296" t="s">
        <v>17933</v>
      </c>
      <c r="F472" s="296" t="s">
        <v>18470</v>
      </c>
      <c r="G472" s="294"/>
      <c r="H472" s="294"/>
    </row>
    <row r="473">
      <c r="A473" s="296">
        <v>180.0</v>
      </c>
      <c r="B473" s="296">
        <v>2.0</v>
      </c>
      <c r="C473" s="296" t="s">
        <v>18464</v>
      </c>
      <c r="D473" s="296"/>
      <c r="E473" s="296" t="s">
        <v>17385</v>
      </c>
      <c r="F473" s="296" t="s">
        <v>18471</v>
      </c>
      <c r="G473" s="294"/>
      <c r="H473" s="294"/>
    </row>
    <row r="474">
      <c r="A474" s="296">
        <v>180.0</v>
      </c>
      <c r="B474" s="296">
        <v>2.0</v>
      </c>
      <c r="C474" s="296" t="s">
        <v>18464</v>
      </c>
      <c r="D474" s="296"/>
      <c r="E474" s="296" t="s">
        <v>17175</v>
      </c>
      <c r="F474" s="296" t="s">
        <v>18472</v>
      </c>
      <c r="G474" s="294"/>
      <c r="H474" s="294"/>
    </row>
    <row r="475">
      <c r="A475" s="296">
        <v>180.0</v>
      </c>
      <c r="B475" s="296">
        <v>2.0</v>
      </c>
      <c r="C475" s="296" t="s">
        <v>18464</v>
      </c>
      <c r="D475" s="296"/>
      <c r="E475" s="296" t="s">
        <v>17937</v>
      </c>
      <c r="F475" s="296" t="s">
        <v>18473</v>
      </c>
      <c r="G475" s="294"/>
      <c r="H475" s="294"/>
    </row>
    <row r="476">
      <c r="A476" s="296">
        <v>180.0</v>
      </c>
      <c r="B476" s="296">
        <v>2.0</v>
      </c>
      <c r="C476" s="296" t="s">
        <v>18464</v>
      </c>
      <c r="D476" s="296"/>
      <c r="E476" s="296" t="s">
        <v>17939</v>
      </c>
      <c r="F476" s="296" t="s">
        <v>18474</v>
      </c>
      <c r="G476" s="294"/>
      <c r="H476" s="294"/>
    </row>
    <row r="477">
      <c r="A477" s="296">
        <v>180.0</v>
      </c>
      <c r="B477" s="296">
        <v>2.0</v>
      </c>
      <c r="C477" s="296" t="s">
        <v>18464</v>
      </c>
      <c r="D477" s="296"/>
      <c r="E477" s="296" t="s">
        <v>17941</v>
      </c>
      <c r="F477" s="296" t="s">
        <v>18475</v>
      </c>
      <c r="G477" s="294"/>
      <c r="H477" s="294"/>
    </row>
    <row r="478">
      <c r="A478" s="296">
        <v>180.0</v>
      </c>
      <c r="B478" s="296">
        <v>2.0</v>
      </c>
      <c r="C478" s="296" t="s">
        <v>18464</v>
      </c>
      <c r="D478" s="296"/>
      <c r="E478" s="296" t="s">
        <v>17943</v>
      </c>
      <c r="F478" s="296" t="s">
        <v>18476</v>
      </c>
      <c r="G478" s="294"/>
      <c r="H478" s="294"/>
    </row>
    <row r="479">
      <c r="A479" s="296">
        <v>181.0</v>
      </c>
      <c r="B479" s="296">
        <v>1.0</v>
      </c>
      <c r="C479" s="296" t="s">
        <v>18477</v>
      </c>
      <c r="D479" s="296"/>
      <c r="E479" s="296" t="s">
        <v>17922</v>
      </c>
      <c r="F479" s="296" t="s">
        <v>18478</v>
      </c>
      <c r="G479" s="294"/>
      <c r="H479" s="294"/>
    </row>
    <row r="480">
      <c r="A480" s="296">
        <v>181.0</v>
      </c>
      <c r="B480" s="296">
        <v>1.0</v>
      </c>
      <c r="C480" s="296" t="s">
        <v>18477</v>
      </c>
      <c r="D480" s="296"/>
      <c r="E480" s="296" t="s">
        <v>17924</v>
      </c>
      <c r="F480" s="296" t="s">
        <v>18479</v>
      </c>
      <c r="G480" s="294"/>
      <c r="H480" s="294"/>
    </row>
    <row r="481">
      <c r="A481" s="296">
        <v>181.0</v>
      </c>
      <c r="B481" s="296">
        <v>1.0</v>
      </c>
      <c r="C481" s="296" t="s">
        <v>18477</v>
      </c>
      <c r="D481" s="296"/>
      <c r="E481" s="296" t="s">
        <v>17927</v>
      </c>
      <c r="F481" s="296" t="s">
        <v>18480</v>
      </c>
      <c r="G481" s="294"/>
      <c r="H481" s="294"/>
    </row>
    <row r="482">
      <c r="A482" s="296">
        <v>181.0</v>
      </c>
      <c r="B482" s="296">
        <v>1.0</v>
      </c>
      <c r="C482" s="296" t="s">
        <v>18477</v>
      </c>
      <c r="D482" s="296"/>
      <c r="E482" s="296" t="s">
        <v>17929</v>
      </c>
      <c r="F482" s="296" t="s">
        <v>18481</v>
      </c>
      <c r="G482" s="294"/>
      <c r="H482" s="294"/>
    </row>
    <row r="483">
      <c r="A483" s="296">
        <v>181.0</v>
      </c>
      <c r="B483" s="296">
        <v>1.0</v>
      </c>
      <c r="C483" s="296" t="s">
        <v>18482</v>
      </c>
      <c r="D483" s="296"/>
      <c r="E483" s="296" t="s">
        <v>17931</v>
      </c>
      <c r="F483" s="296" t="s">
        <v>18483</v>
      </c>
      <c r="G483" s="294"/>
      <c r="H483" s="294"/>
    </row>
    <row r="484">
      <c r="A484" s="296">
        <v>181.0</v>
      </c>
      <c r="B484" s="296">
        <v>2.0</v>
      </c>
      <c r="C484" s="296" t="s">
        <v>18477</v>
      </c>
      <c r="D484" s="296"/>
      <c r="E484" s="296" t="s">
        <v>17385</v>
      </c>
      <c r="F484" s="296" t="s">
        <v>18484</v>
      </c>
      <c r="G484" s="294"/>
      <c r="H484" s="294"/>
    </row>
    <row r="485">
      <c r="A485" s="296">
        <v>181.0</v>
      </c>
      <c r="B485" s="296">
        <v>2.0</v>
      </c>
      <c r="C485" s="296" t="s">
        <v>18477</v>
      </c>
      <c r="D485" s="296"/>
      <c r="E485" s="296" t="s">
        <v>17175</v>
      </c>
      <c r="F485" s="296" t="s">
        <v>18485</v>
      </c>
      <c r="G485" s="294"/>
      <c r="H485" s="294"/>
    </row>
    <row r="486">
      <c r="A486" s="296">
        <v>181.0</v>
      </c>
      <c r="B486" s="296">
        <v>2.0</v>
      </c>
      <c r="C486" s="296" t="s">
        <v>18477</v>
      </c>
      <c r="D486" s="296"/>
      <c r="E486" s="296" t="s">
        <v>17937</v>
      </c>
      <c r="F486" s="296" t="s">
        <v>18486</v>
      </c>
      <c r="G486" s="294"/>
      <c r="H486" s="294"/>
    </row>
    <row r="487">
      <c r="A487" s="296">
        <v>181.0</v>
      </c>
      <c r="B487" s="296">
        <v>2.0</v>
      </c>
      <c r="C487" s="296" t="s">
        <v>18477</v>
      </c>
      <c r="D487" s="296"/>
      <c r="E487" s="296" t="s">
        <v>17939</v>
      </c>
      <c r="F487" s="296" t="s">
        <v>18487</v>
      </c>
      <c r="G487" s="294"/>
      <c r="H487" s="294"/>
    </row>
    <row r="488">
      <c r="A488" s="296">
        <v>181.0</v>
      </c>
      <c r="B488" s="296">
        <v>2.0</v>
      </c>
      <c r="C488" s="296" t="s">
        <v>18477</v>
      </c>
      <c r="D488" s="296"/>
      <c r="E488" s="296" t="s">
        <v>17941</v>
      </c>
      <c r="F488" s="296" t="s">
        <v>18488</v>
      </c>
      <c r="G488" s="294"/>
      <c r="H488" s="294"/>
    </row>
    <row r="489">
      <c r="A489" s="296">
        <v>181.0</v>
      </c>
      <c r="B489" s="296">
        <v>2.0</v>
      </c>
      <c r="C489" s="296" t="s">
        <v>18477</v>
      </c>
      <c r="D489" s="296"/>
      <c r="E489" s="296" t="s">
        <v>17943</v>
      </c>
      <c r="F489" s="296" t="s">
        <v>18489</v>
      </c>
      <c r="G489" s="294"/>
      <c r="H489" s="294"/>
    </row>
    <row r="490">
      <c r="A490" s="296">
        <v>182.0</v>
      </c>
      <c r="B490" s="296">
        <v>1.0</v>
      </c>
      <c r="C490" s="296" t="s">
        <v>18490</v>
      </c>
      <c r="D490" s="296"/>
      <c r="E490" s="296" t="s">
        <v>17922</v>
      </c>
      <c r="F490" s="296" t="s">
        <v>18491</v>
      </c>
      <c r="G490" s="294"/>
      <c r="H490" s="294"/>
    </row>
    <row r="491">
      <c r="A491" s="296">
        <v>182.0</v>
      </c>
      <c r="B491" s="296">
        <v>1.0</v>
      </c>
      <c r="C491" s="296" t="s">
        <v>18490</v>
      </c>
      <c r="D491" s="296"/>
      <c r="E491" s="296" t="s">
        <v>17924</v>
      </c>
      <c r="F491" s="296" t="s">
        <v>18492</v>
      </c>
      <c r="G491" s="294"/>
      <c r="H491" s="294"/>
    </row>
    <row r="492">
      <c r="A492" s="296">
        <v>182.0</v>
      </c>
      <c r="B492" s="296">
        <v>1.0</v>
      </c>
      <c r="C492" s="296" t="s">
        <v>18493</v>
      </c>
      <c r="D492" s="296"/>
      <c r="E492" s="296" t="s">
        <v>17927</v>
      </c>
      <c r="F492" s="296" t="s">
        <v>18494</v>
      </c>
      <c r="G492" s="294"/>
      <c r="H492" s="294"/>
    </row>
    <row r="493">
      <c r="A493" s="296">
        <v>182.0</v>
      </c>
      <c r="B493" s="296">
        <v>1.0</v>
      </c>
      <c r="C493" s="296" t="s">
        <v>18493</v>
      </c>
      <c r="D493" s="296"/>
      <c r="E493" s="296" t="s">
        <v>17385</v>
      </c>
      <c r="F493" s="296" t="s">
        <v>18495</v>
      </c>
      <c r="G493" s="294"/>
      <c r="H493" s="294"/>
    </row>
    <row r="494">
      <c r="A494" s="296">
        <v>182.0</v>
      </c>
      <c r="B494" s="296">
        <v>1.0</v>
      </c>
      <c r="C494" s="296" t="s">
        <v>18493</v>
      </c>
      <c r="D494" s="296"/>
      <c r="E494" s="296" t="s">
        <v>17175</v>
      </c>
      <c r="F494" s="296" t="s">
        <v>18496</v>
      </c>
      <c r="G494" s="294"/>
      <c r="H494" s="294"/>
    </row>
    <row r="495">
      <c r="A495" s="296">
        <v>182.0</v>
      </c>
      <c r="B495" s="296">
        <v>1.0</v>
      </c>
      <c r="C495" s="296" t="s">
        <v>18493</v>
      </c>
      <c r="D495" s="296"/>
      <c r="E495" s="296" t="s">
        <v>17937</v>
      </c>
      <c r="F495" s="296" t="s">
        <v>18497</v>
      </c>
      <c r="G495" s="294"/>
      <c r="H495" s="294"/>
    </row>
    <row r="496">
      <c r="A496" s="296">
        <v>182.0</v>
      </c>
      <c r="B496" s="296">
        <v>1.0</v>
      </c>
      <c r="C496" s="296" t="s">
        <v>18493</v>
      </c>
      <c r="D496" s="296"/>
      <c r="E496" s="296" t="s">
        <v>17939</v>
      </c>
      <c r="F496" s="296" t="s">
        <v>18498</v>
      </c>
      <c r="G496" s="294"/>
      <c r="H496" s="294"/>
    </row>
    <row r="497">
      <c r="A497" s="296">
        <v>182.0</v>
      </c>
      <c r="B497" s="296">
        <v>1.0</v>
      </c>
      <c r="C497" s="296" t="s">
        <v>18493</v>
      </c>
      <c r="D497" s="296"/>
      <c r="E497" s="296" t="s">
        <v>17941</v>
      </c>
      <c r="F497" s="296" t="s">
        <v>18499</v>
      </c>
      <c r="G497" s="294"/>
      <c r="H497" s="294"/>
    </row>
    <row r="498">
      <c r="A498" s="296">
        <v>182.0</v>
      </c>
      <c r="B498" s="296">
        <v>1.0</v>
      </c>
      <c r="C498" s="296" t="s">
        <v>18500</v>
      </c>
      <c r="D498" s="296"/>
      <c r="E498" s="296" t="s">
        <v>17943</v>
      </c>
      <c r="F498" s="296" t="s">
        <v>18501</v>
      </c>
      <c r="G498" s="294"/>
      <c r="H498" s="294"/>
    </row>
    <row r="499">
      <c r="A499" s="296">
        <v>183.0</v>
      </c>
      <c r="B499" s="296">
        <v>1.0</v>
      </c>
      <c r="C499" s="296" t="s">
        <v>18502</v>
      </c>
      <c r="D499" s="296"/>
      <c r="E499" s="296" t="s">
        <v>17922</v>
      </c>
      <c r="F499" s="296" t="s">
        <v>18503</v>
      </c>
      <c r="G499" s="294"/>
      <c r="H499" s="294"/>
    </row>
    <row r="500">
      <c r="A500" s="296">
        <v>183.0</v>
      </c>
      <c r="B500" s="296">
        <v>1.0</v>
      </c>
      <c r="C500" s="296" t="s">
        <v>18502</v>
      </c>
      <c r="D500" s="296"/>
      <c r="E500" s="296" t="s">
        <v>17924</v>
      </c>
      <c r="F500" s="296" t="s">
        <v>18504</v>
      </c>
      <c r="G500" s="294"/>
      <c r="H500" s="294"/>
    </row>
    <row r="501">
      <c r="A501" s="296">
        <v>183.0</v>
      </c>
      <c r="B501" s="296">
        <v>1.0</v>
      </c>
      <c r="C501" s="296" t="s">
        <v>18502</v>
      </c>
      <c r="D501" s="296"/>
      <c r="E501" s="296" t="s">
        <v>17927</v>
      </c>
      <c r="F501" s="296" t="s">
        <v>18505</v>
      </c>
      <c r="G501" s="294"/>
      <c r="H501" s="294"/>
    </row>
    <row r="502">
      <c r="A502" s="296">
        <v>183.0</v>
      </c>
      <c r="B502" s="296">
        <v>1.0</v>
      </c>
      <c r="C502" s="296" t="s">
        <v>18502</v>
      </c>
      <c r="D502" s="296"/>
      <c r="E502" s="296" t="s">
        <v>17929</v>
      </c>
      <c r="F502" s="296" t="s">
        <v>18506</v>
      </c>
      <c r="G502" s="294"/>
      <c r="H502" s="294"/>
    </row>
    <row r="503">
      <c r="A503" s="296">
        <v>183.0</v>
      </c>
      <c r="B503" s="296">
        <v>1.0</v>
      </c>
      <c r="C503" s="296" t="s">
        <v>18502</v>
      </c>
      <c r="D503" s="296"/>
      <c r="E503" s="296" t="s">
        <v>17931</v>
      </c>
      <c r="F503" s="296" t="s">
        <v>18507</v>
      </c>
      <c r="G503" s="294"/>
      <c r="H503" s="294"/>
    </row>
    <row r="504">
      <c r="A504" s="296">
        <v>183.0</v>
      </c>
      <c r="B504" s="296">
        <v>1.0</v>
      </c>
      <c r="C504" s="296" t="s">
        <v>18502</v>
      </c>
      <c r="D504" s="296"/>
      <c r="E504" s="296" t="s">
        <v>17933</v>
      </c>
      <c r="F504" s="296" t="s">
        <v>18508</v>
      </c>
      <c r="G504" s="294"/>
      <c r="H504" s="294"/>
    </row>
    <row r="505">
      <c r="A505" s="296">
        <v>183.0</v>
      </c>
      <c r="B505" s="296">
        <v>2.0</v>
      </c>
      <c r="C505" s="296" t="s">
        <v>18502</v>
      </c>
      <c r="D505" s="296"/>
      <c r="E505" s="296" t="s">
        <v>17385</v>
      </c>
      <c r="F505" s="296" t="s">
        <v>18509</v>
      </c>
      <c r="G505" s="294"/>
      <c r="H505" s="294"/>
    </row>
    <row r="506">
      <c r="A506" s="296">
        <v>183.0</v>
      </c>
      <c r="B506" s="296">
        <v>2.0</v>
      </c>
      <c r="C506" s="296" t="s">
        <v>18502</v>
      </c>
      <c r="D506" s="296"/>
      <c r="E506" s="296" t="s">
        <v>17175</v>
      </c>
      <c r="F506" s="296" t="s">
        <v>18510</v>
      </c>
      <c r="G506" s="294"/>
      <c r="H506" s="294"/>
    </row>
    <row r="507">
      <c r="A507" s="296">
        <v>183.0</v>
      </c>
      <c r="B507" s="296">
        <v>2.0</v>
      </c>
      <c r="C507" s="296" t="s">
        <v>18502</v>
      </c>
      <c r="D507" s="296"/>
      <c r="E507" s="296" t="s">
        <v>17937</v>
      </c>
      <c r="F507" s="296" t="s">
        <v>18511</v>
      </c>
      <c r="G507" s="294"/>
      <c r="H507" s="294"/>
    </row>
    <row r="508">
      <c r="A508" s="296">
        <v>183.0</v>
      </c>
      <c r="B508" s="296">
        <v>2.0</v>
      </c>
      <c r="C508" s="296" t="s">
        <v>18502</v>
      </c>
      <c r="D508" s="296"/>
      <c r="E508" s="296" t="s">
        <v>17939</v>
      </c>
      <c r="F508" s="296" t="s">
        <v>18512</v>
      </c>
      <c r="G508" s="294"/>
      <c r="H508" s="294"/>
    </row>
    <row r="509">
      <c r="A509" s="296">
        <v>183.0</v>
      </c>
      <c r="B509" s="296">
        <v>2.0</v>
      </c>
      <c r="C509" s="296" t="s">
        <v>18513</v>
      </c>
      <c r="D509" s="296"/>
      <c r="E509" s="296" t="s">
        <v>17941</v>
      </c>
      <c r="F509" s="296" t="s">
        <v>18514</v>
      </c>
      <c r="G509" s="294"/>
      <c r="H509" s="294"/>
    </row>
    <row r="510">
      <c r="A510" s="296">
        <v>184.0</v>
      </c>
      <c r="B510" s="296">
        <v>1.0</v>
      </c>
      <c r="C510" s="296" t="s">
        <v>18515</v>
      </c>
      <c r="D510" s="296"/>
      <c r="E510" s="296" t="s">
        <v>17922</v>
      </c>
      <c r="F510" s="296" t="s">
        <v>18516</v>
      </c>
      <c r="G510" s="294"/>
      <c r="H510" s="294"/>
    </row>
    <row r="511">
      <c r="A511" s="296">
        <v>184.0</v>
      </c>
      <c r="B511" s="296">
        <v>1.0</v>
      </c>
      <c r="C511" s="296" t="s">
        <v>18515</v>
      </c>
      <c r="D511" s="296"/>
      <c r="E511" s="296" t="s">
        <v>17924</v>
      </c>
      <c r="F511" s="296" t="s">
        <v>18517</v>
      </c>
      <c r="G511" s="294"/>
      <c r="H511" s="294"/>
    </row>
    <row r="512">
      <c r="A512" s="296">
        <v>184.0</v>
      </c>
      <c r="B512" s="296">
        <v>1.0</v>
      </c>
      <c r="C512" s="296" t="s">
        <v>18515</v>
      </c>
      <c r="D512" s="296"/>
      <c r="E512" s="296" t="s">
        <v>17927</v>
      </c>
      <c r="F512" s="296" t="s">
        <v>18518</v>
      </c>
      <c r="G512" s="294"/>
      <c r="H512" s="294"/>
    </row>
    <row r="513">
      <c r="A513" s="296">
        <v>184.0</v>
      </c>
      <c r="B513" s="296">
        <v>1.0</v>
      </c>
      <c r="C513" s="296" t="s">
        <v>18515</v>
      </c>
      <c r="D513" s="296"/>
      <c r="E513" s="296" t="s">
        <v>17929</v>
      </c>
      <c r="F513" s="296" t="s">
        <v>18519</v>
      </c>
      <c r="G513" s="294"/>
      <c r="H513" s="294"/>
    </row>
    <row r="514">
      <c r="A514" s="296">
        <v>184.0</v>
      </c>
      <c r="B514" s="296">
        <v>1.0</v>
      </c>
      <c r="C514" s="296" t="s">
        <v>18515</v>
      </c>
      <c r="D514" s="296"/>
      <c r="E514" s="296" t="s">
        <v>17931</v>
      </c>
      <c r="F514" s="296" t="s">
        <v>18520</v>
      </c>
      <c r="G514" s="294"/>
      <c r="H514" s="294"/>
    </row>
    <row r="515">
      <c r="A515" s="296">
        <v>184.0</v>
      </c>
      <c r="B515" s="296">
        <v>1.0</v>
      </c>
      <c r="C515" s="296" t="s">
        <v>18515</v>
      </c>
      <c r="D515" s="296"/>
      <c r="E515" s="296" t="s">
        <v>17933</v>
      </c>
      <c r="F515" s="296" t="s">
        <v>18521</v>
      </c>
      <c r="G515" s="294"/>
      <c r="H515" s="294"/>
    </row>
    <row r="516">
      <c r="A516" s="296">
        <v>184.0</v>
      </c>
      <c r="B516" s="296">
        <v>2.0</v>
      </c>
      <c r="C516" s="296" t="s">
        <v>18522</v>
      </c>
      <c r="D516" s="296"/>
      <c r="E516" s="296" t="s">
        <v>17385</v>
      </c>
      <c r="F516" s="296" t="s">
        <v>18523</v>
      </c>
      <c r="G516" s="294"/>
      <c r="H516" s="294"/>
    </row>
    <row r="517">
      <c r="A517" s="296">
        <v>184.0</v>
      </c>
      <c r="B517" s="296">
        <v>2.0</v>
      </c>
      <c r="C517" s="296" t="s">
        <v>18522</v>
      </c>
      <c r="D517" s="296"/>
      <c r="E517" s="296" t="s">
        <v>17175</v>
      </c>
      <c r="F517" s="296" t="s">
        <v>18524</v>
      </c>
      <c r="G517" s="294"/>
      <c r="H517" s="294"/>
    </row>
    <row r="518">
      <c r="A518" s="296">
        <v>184.0</v>
      </c>
      <c r="B518" s="296">
        <v>2.0</v>
      </c>
      <c r="C518" s="296" t="s">
        <v>18522</v>
      </c>
      <c r="D518" s="296"/>
      <c r="E518" s="296" t="s">
        <v>17937</v>
      </c>
      <c r="F518" s="296" t="s">
        <v>18525</v>
      </c>
      <c r="G518" s="294"/>
      <c r="H518" s="294"/>
    </row>
    <row r="519">
      <c r="A519" s="296">
        <v>184.0</v>
      </c>
      <c r="B519" s="296">
        <v>2.0</v>
      </c>
      <c r="C519" s="296" t="s">
        <v>18522</v>
      </c>
      <c r="D519" s="296"/>
      <c r="E519" s="296" t="s">
        <v>17939</v>
      </c>
      <c r="F519" s="296" t="s">
        <v>18526</v>
      </c>
      <c r="G519" s="294"/>
      <c r="H519" s="294"/>
    </row>
    <row r="520">
      <c r="A520" s="296">
        <v>184.0</v>
      </c>
      <c r="B520" s="296">
        <v>2.0</v>
      </c>
      <c r="C520" s="296" t="s">
        <v>18527</v>
      </c>
      <c r="D520" s="296"/>
      <c r="E520" s="296" t="s">
        <v>17941</v>
      </c>
      <c r="F520" s="296" t="s">
        <v>18528</v>
      </c>
      <c r="G520" s="294"/>
      <c r="H520" s="294"/>
    </row>
    <row r="521">
      <c r="A521" s="296">
        <v>185.0</v>
      </c>
      <c r="B521" s="296">
        <v>1.0</v>
      </c>
      <c r="C521" s="296" t="s">
        <v>18529</v>
      </c>
      <c r="D521" s="296"/>
      <c r="E521" s="296" t="s">
        <v>17922</v>
      </c>
      <c r="F521" s="296" t="s">
        <v>18530</v>
      </c>
      <c r="G521" s="294"/>
      <c r="H521" s="294"/>
    </row>
    <row r="522">
      <c r="A522" s="296">
        <v>185.0</v>
      </c>
      <c r="B522" s="296">
        <v>1.0</v>
      </c>
      <c r="C522" s="296" t="s">
        <v>18529</v>
      </c>
      <c r="D522" s="296"/>
      <c r="E522" s="296" t="s">
        <v>17924</v>
      </c>
      <c r="F522" s="296" t="s">
        <v>18531</v>
      </c>
      <c r="G522" s="294"/>
      <c r="H522" s="294"/>
    </row>
    <row r="523">
      <c r="A523" s="296">
        <v>185.0</v>
      </c>
      <c r="B523" s="296">
        <v>1.0</v>
      </c>
      <c r="C523" s="296" t="s">
        <v>18529</v>
      </c>
      <c r="D523" s="296"/>
      <c r="E523" s="296" t="s">
        <v>17927</v>
      </c>
      <c r="F523" s="296" t="s">
        <v>18532</v>
      </c>
      <c r="G523" s="294"/>
      <c r="H523" s="294"/>
    </row>
    <row r="524">
      <c r="A524" s="296">
        <v>185.0</v>
      </c>
      <c r="B524" s="296">
        <v>1.0</v>
      </c>
      <c r="C524" s="296" t="s">
        <v>18529</v>
      </c>
      <c r="D524" s="296"/>
      <c r="E524" s="296" t="s">
        <v>17929</v>
      </c>
      <c r="F524" s="296" t="s">
        <v>18533</v>
      </c>
      <c r="G524" s="294"/>
      <c r="H524" s="294"/>
    </row>
    <row r="525">
      <c r="A525" s="296">
        <v>185.0</v>
      </c>
      <c r="B525" s="296">
        <v>1.0</v>
      </c>
      <c r="C525" s="296" t="s">
        <v>18529</v>
      </c>
      <c r="D525" s="296"/>
      <c r="E525" s="296" t="s">
        <v>17931</v>
      </c>
      <c r="F525" s="296" t="s">
        <v>18534</v>
      </c>
      <c r="G525" s="294"/>
      <c r="H525" s="294"/>
    </row>
    <row r="526">
      <c r="A526" s="296">
        <v>185.0</v>
      </c>
      <c r="B526" s="296">
        <v>1.0</v>
      </c>
      <c r="C526" s="296" t="s">
        <v>18529</v>
      </c>
      <c r="D526" s="296"/>
      <c r="E526" s="296" t="s">
        <v>17933</v>
      </c>
      <c r="F526" s="296" t="s">
        <v>18535</v>
      </c>
      <c r="G526" s="294"/>
      <c r="H526" s="294"/>
    </row>
    <row r="527">
      <c r="A527" s="296">
        <v>185.0</v>
      </c>
      <c r="B527" s="296">
        <v>2.0</v>
      </c>
      <c r="C527" s="296" t="s">
        <v>18536</v>
      </c>
      <c r="D527" s="296"/>
      <c r="E527" s="296" t="s">
        <v>17385</v>
      </c>
      <c r="F527" s="296" t="s">
        <v>18537</v>
      </c>
      <c r="G527" s="294"/>
      <c r="H527" s="294"/>
    </row>
    <row r="528">
      <c r="A528" s="296">
        <v>185.0</v>
      </c>
      <c r="B528" s="296">
        <v>2.0</v>
      </c>
      <c r="C528" s="296" t="s">
        <v>18536</v>
      </c>
      <c r="D528" s="296"/>
      <c r="E528" s="296" t="s">
        <v>17175</v>
      </c>
      <c r="F528" s="296" t="s">
        <v>18538</v>
      </c>
      <c r="G528" s="294"/>
      <c r="H528" s="294"/>
    </row>
    <row r="529">
      <c r="A529" s="296">
        <v>185.0</v>
      </c>
      <c r="B529" s="296">
        <v>2.0</v>
      </c>
      <c r="C529" s="296" t="s">
        <v>18536</v>
      </c>
      <c r="D529" s="296"/>
      <c r="E529" s="296" t="s">
        <v>17937</v>
      </c>
      <c r="F529" s="296" t="s">
        <v>18539</v>
      </c>
      <c r="G529" s="294"/>
      <c r="H529" s="294"/>
    </row>
    <row r="530">
      <c r="A530" s="296">
        <v>185.0</v>
      </c>
      <c r="B530" s="296">
        <v>2.0</v>
      </c>
      <c r="C530" s="296" t="s">
        <v>18536</v>
      </c>
      <c r="D530" s="296"/>
      <c r="E530" s="296" t="s">
        <v>17939</v>
      </c>
      <c r="F530" s="296" t="s">
        <v>18540</v>
      </c>
      <c r="G530" s="294"/>
      <c r="H530" s="294"/>
    </row>
    <row r="531">
      <c r="A531" s="296">
        <v>185.0</v>
      </c>
      <c r="B531" s="296">
        <v>2.0</v>
      </c>
      <c r="C531" s="296" t="s">
        <v>18536</v>
      </c>
      <c r="D531" s="296"/>
      <c r="E531" s="296" t="s">
        <v>17941</v>
      </c>
      <c r="F531" s="296" t="s">
        <v>18541</v>
      </c>
      <c r="G531" s="294"/>
      <c r="H531" s="294"/>
    </row>
    <row r="532">
      <c r="A532" s="296">
        <v>185.0</v>
      </c>
      <c r="B532" s="296">
        <v>2.0</v>
      </c>
      <c r="C532" s="296" t="s">
        <v>18542</v>
      </c>
      <c r="D532" s="296"/>
      <c r="E532" s="296" t="s">
        <v>17937</v>
      </c>
      <c r="F532" s="296" t="s">
        <v>18543</v>
      </c>
      <c r="G532" s="294"/>
      <c r="H532" s="294"/>
    </row>
    <row r="533">
      <c r="A533" s="296">
        <v>186.0</v>
      </c>
      <c r="B533" s="296">
        <v>1.0</v>
      </c>
      <c r="C533" s="296" t="s">
        <v>18544</v>
      </c>
      <c r="D533" s="296"/>
      <c r="E533" s="296" t="s">
        <v>17922</v>
      </c>
      <c r="F533" s="296" t="s">
        <v>18545</v>
      </c>
      <c r="G533" s="294"/>
      <c r="H533" s="294"/>
    </row>
    <row r="534">
      <c r="A534" s="296">
        <v>186.0</v>
      </c>
      <c r="B534" s="296">
        <v>1.0</v>
      </c>
      <c r="C534" s="296" t="s">
        <v>18544</v>
      </c>
      <c r="D534" s="296"/>
      <c r="E534" s="296" t="s">
        <v>17924</v>
      </c>
      <c r="F534" s="296" t="s">
        <v>18546</v>
      </c>
      <c r="G534" s="294"/>
      <c r="H534" s="294"/>
    </row>
    <row r="535">
      <c r="A535" s="296">
        <v>186.0</v>
      </c>
      <c r="B535" s="296">
        <v>1.0</v>
      </c>
      <c r="C535" s="296" t="s">
        <v>18544</v>
      </c>
      <c r="D535" s="296"/>
      <c r="E535" s="296" t="s">
        <v>17927</v>
      </c>
      <c r="F535" s="296" t="s">
        <v>18547</v>
      </c>
      <c r="G535" s="294"/>
      <c r="H535" s="294"/>
    </row>
    <row r="536">
      <c r="A536" s="296">
        <v>186.0</v>
      </c>
      <c r="B536" s="296">
        <v>1.0</v>
      </c>
      <c r="C536" s="296" t="s">
        <v>18544</v>
      </c>
      <c r="D536" s="296"/>
      <c r="E536" s="296" t="s">
        <v>17929</v>
      </c>
      <c r="F536" s="296" t="s">
        <v>18548</v>
      </c>
      <c r="G536" s="294"/>
      <c r="H536" s="294"/>
    </row>
    <row r="537">
      <c r="A537" s="296">
        <v>186.0</v>
      </c>
      <c r="B537" s="296">
        <v>1.0</v>
      </c>
      <c r="C537" s="296" t="s">
        <v>18544</v>
      </c>
      <c r="D537" s="296"/>
      <c r="E537" s="296" t="s">
        <v>17931</v>
      </c>
      <c r="F537" s="296" t="s">
        <v>18549</v>
      </c>
      <c r="G537" s="294"/>
      <c r="H537" s="294"/>
    </row>
    <row r="538">
      <c r="A538" s="296">
        <v>186.0</v>
      </c>
      <c r="B538" s="296">
        <v>1.0</v>
      </c>
      <c r="C538" s="296" t="s">
        <v>18544</v>
      </c>
      <c r="D538" s="296"/>
      <c r="E538" s="296" t="s">
        <v>17933</v>
      </c>
      <c r="F538" s="296" t="s">
        <v>18550</v>
      </c>
      <c r="G538" s="294"/>
      <c r="H538" s="294"/>
    </row>
    <row r="539">
      <c r="A539" s="296">
        <v>186.0</v>
      </c>
      <c r="B539" s="296">
        <v>2.0</v>
      </c>
      <c r="C539" s="296" t="s">
        <v>18544</v>
      </c>
      <c r="D539" s="296"/>
      <c r="E539" s="296" t="s">
        <v>17385</v>
      </c>
      <c r="F539" s="296" t="s">
        <v>18551</v>
      </c>
      <c r="G539" s="294"/>
      <c r="H539" s="294"/>
    </row>
    <row r="540">
      <c r="A540" s="296">
        <v>186.0</v>
      </c>
      <c r="B540" s="296">
        <v>2.0</v>
      </c>
      <c r="C540" s="296" t="s">
        <v>18544</v>
      </c>
      <c r="D540" s="296"/>
      <c r="E540" s="296" t="s">
        <v>17175</v>
      </c>
      <c r="F540" s="296" t="s">
        <v>18552</v>
      </c>
      <c r="G540" s="294"/>
      <c r="H540" s="294"/>
    </row>
    <row r="541">
      <c r="A541" s="296">
        <v>186.0</v>
      </c>
      <c r="B541" s="296">
        <v>2.0</v>
      </c>
      <c r="C541" s="296" t="s">
        <v>18544</v>
      </c>
      <c r="D541" s="296"/>
      <c r="E541" s="296" t="s">
        <v>17937</v>
      </c>
      <c r="F541" s="296" t="s">
        <v>18553</v>
      </c>
      <c r="G541" s="294"/>
      <c r="H541" s="294"/>
    </row>
    <row r="542">
      <c r="A542" s="296">
        <v>186.0</v>
      </c>
      <c r="B542" s="296">
        <v>2.0</v>
      </c>
      <c r="C542" s="296" t="s">
        <v>18544</v>
      </c>
      <c r="D542" s="296"/>
      <c r="E542" s="296" t="s">
        <v>17939</v>
      </c>
      <c r="F542" s="296" t="s">
        <v>18554</v>
      </c>
      <c r="G542" s="294"/>
      <c r="H542" s="294"/>
    </row>
    <row r="543">
      <c r="A543" s="296">
        <v>186.0</v>
      </c>
      <c r="B543" s="296">
        <v>2.0</v>
      </c>
      <c r="C543" s="296" t="s">
        <v>18555</v>
      </c>
      <c r="D543" s="296"/>
      <c r="E543" s="296" t="s">
        <v>17941</v>
      </c>
      <c r="F543" s="296" t="s">
        <v>18556</v>
      </c>
      <c r="G543" s="294"/>
      <c r="H543" s="294"/>
    </row>
    <row r="544">
      <c r="A544" s="296">
        <v>187.0</v>
      </c>
      <c r="B544" s="296">
        <v>1.0</v>
      </c>
      <c r="C544" s="296" t="s">
        <v>18557</v>
      </c>
      <c r="D544" s="296"/>
      <c r="E544" s="296" t="s">
        <v>17922</v>
      </c>
      <c r="F544" s="296" t="s">
        <v>18558</v>
      </c>
      <c r="G544" s="294"/>
      <c r="H544" s="294"/>
    </row>
    <row r="545">
      <c r="A545" s="296">
        <v>187.0</v>
      </c>
      <c r="B545" s="296">
        <v>1.0</v>
      </c>
      <c r="C545" s="296" t="s">
        <v>18557</v>
      </c>
      <c r="D545" s="296"/>
      <c r="E545" s="296" t="s">
        <v>17924</v>
      </c>
      <c r="F545" s="296" t="s">
        <v>18559</v>
      </c>
      <c r="G545" s="294"/>
      <c r="H545" s="294"/>
    </row>
    <row r="546">
      <c r="A546" s="296">
        <v>187.0</v>
      </c>
      <c r="B546" s="296">
        <v>1.0</v>
      </c>
      <c r="C546" s="296" t="s">
        <v>18557</v>
      </c>
      <c r="D546" s="296"/>
      <c r="E546" s="296" t="s">
        <v>17927</v>
      </c>
      <c r="F546" s="296" t="s">
        <v>18560</v>
      </c>
      <c r="G546" s="294"/>
      <c r="H546" s="294"/>
    </row>
    <row r="547">
      <c r="A547" s="296">
        <v>187.0</v>
      </c>
      <c r="B547" s="296">
        <v>1.0</v>
      </c>
      <c r="C547" s="296" t="s">
        <v>18557</v>
      </c>
      <c r="D547" s="296"/>
      <c r="E547" s="296" t="s">
        <v>17929</v>
      </c>
      <c r="F547" s="296" t="s">
        <v>18561</v>
      </c>
      <c r="G547" s="294"/>
      <c r="H547" s="294"/>
    </row>
    <row r="548">
      <c r="A548" s="296">
        <v>187.0</v>
      </c>
      <c r="B548" s="296">
        <v>1.0</v>
      </c>
      <c r="C548" s="296" t="s">
        <v>18557</v>
      </c>
      <c r="D548" s="296"/>
      <c r="E548" s="296" t="s">
        <v>17931</v>
      </c>
      <c r="F548" s="296" t="s">
        <v>18562</v>
      </c>
      <c r="G548" s="294"/>
      <c r="H548" s="294"/>
    </row>
    <row r="549">
      <c r="A549" s="296">
        <v>187.0</v>
      </c>
      <c r="B549" s="296">
        <v>1.0</v>
      </c>
      <c r="C549" s="296" t="s">
        <v>18557</v>
      </c>
      <c r="D549" s="296"/>
      <c r="E549" s="296" t="s">
        <v>17933</v>
      </c>
      <c r="F549" s="296" t="s">
        <v>18563</v>
      </c>
      <c r="G549" s="294"/>
      <c r="H549" s="294"/>
    </row>
    <row r="550">
      <c r="A550" s="296">
        <v>187.0</v>
      </c>
      <c r="B550" s="296">
        <v>2.0</v>
      </c>
      <c r="C550" s="296" t="s">
        <v>18557</v>
      </c>
      <c r="D550" s="296"/>
      <c r="E550" s="296" t="s">
        <v>17385</v>
      </c>
      <c r="F550" s="296" t="s">
        <v>18564</v>
      </c>
      <c r="G550" s="294"/>
      <c r="H550" s="294"/>
    </row>
    <row r="551">
      <c r="A551" s="296">
        <v>187.0</v>
      </c>
      <c r="B551" s="296">
        <v>2.0</v>
      </c>
      <c r="C551" s="296" t="s">
        <v>18557</v>
      </c>
      <c r="D551" s="296"/>
      <c r="E551" s="296" t="s">
        <v>17175</v>
      </c>
      <c r="F551" s="296" t="s">
        <v>18565</v>
      </c>
      <c r="G551" s="294"/>
      <c r="H551" s="294"/>
    </row>
    <row r="552">
      <c r="A552" s="296">
        <v>187.0</v>
      </c>
      <c r="B552" s="296">
        <v>2.0</v>
      </c>
      <c r="C552" s="296" t="s">
        <v>18557</v>
      </c>
      <c r="D552" s="296"/>
      <c r="E552" s="296" t="s">
        <v>17937</v>
      </c>
      <c r="F552" s="296" t="s">
        <v>18566</v>
      </c>
      <c r="G552" s="294"/>
      <c r="H552" s="294"/>
    </row>
    <row r="553">
      <c r="A553" s="296">
        <v>187.0</v>
      </c>
      <c r="B553" s="296">
        <v>2.0</v>
      </c>
      <c r="C553" s="296" t="s">
        <v>18557</v>
      </c>
      <c r="D553" s="296"/>
      <c r="E553" s="296" t="s">
        <v>17939</v>
      </c>
      <c r="F553" s="296" t="s">
        <v>18567</v>
      </c>
      <c r="G553" s="294"/>
      <c r="H553" s="294"/>
    </row>
    <row r="554">
      <c r="A554" s="296">
        <v>187.0</v>
      </c>
      <c r="B554" s="296">
        <v>2.0</v>
      </c>
      <c r="C554" s="296" t="s">
        <v>18557</v>
      </c>
      <c r="D554" s="296"/>
      <c r="E554" s="296" t="s">
        <v>17941</v>
      </c>
      <c r="F554" s="296" t="s">
        <v>18568</v>
      </c>
      <c r="G554" s="294"/>
      <c r="H554" s="294"/>
    </row>
    <row r="555">
      <c r="A555" s="296">
        <v>187.0</v>
      </c>
      <c r="B555" s="296">
        <v>2.0</v>
      </c>
      <c r="C555" s="296" t="s">
        <v>18557</v>
      </c>
      <c r="D555" s="296"/>
      <c r="E555" s="296" t="s">
        <v>17943</v>
      </c>
      <c r="F555" s="296" t="s">
        <v>18569</v>
      </c>
      <c r="G555" s="294"/>
      <c r="H555" s="294"/>
    </row>
    <row r="556">
      <c r="A556" s="296">
        <v>188.0</v>
      </c>
      <c r="B556" s="296">
        <v>1.0</v>
      </c>
      <c r="C556" s="296" t="s">
        <v>18570</v>
      </c>
      <c r="D556" s="296"/>
      <c r="E556" s="296" t="s">
        <v>17922</v>
      </c>
      <c r="F556" s="296" t="s">
        <v>18571</v>
      </c>
      <c r="G556" s="294"/>
      <c r="H556" s="294"/>
    </row>
    <row r="557">
      <c r="A557" s="296">
        <v>188.0</v>
      </c>
      <c r="B557" s="296">
        <v>1.0</v>
      </c>
      <c r="C557" s="296" t="s">
        <v>18570</v>
      </c>
      <c r="D557" s="296"/>
      <c r="E557" s="296" t="s">
        <v>17924</v>
      </c>
      <c r="F557" s="296" t="s">
        <v>18572</v>
      </c>
      <c r="G557" s="294"/>
      <c r="H557" s="294"/>
    </row>
    <row r="558">
      <c r="A558" s="296">
        <v>188.0</v>
      </c>
      <c r="B558" s="296">
        <v>1.0</v>
      </c>
      <c r="C558" s="296" t="s">
        <v>18570</v>
      </c>
      <c r="D558" s="296"/>
      <c r="E558" s="296" t="s">
        <v>17927</v>
      </c>
      <c r="F558" s="296" t="s">
        <v>18573</v>
      </c>
      <c r="G558" s="294"/>
      <c r="H558" s="294"/>
    </row>
    <row r="559">
      <c r="A559" s="296">
        <v>188.0</v>
      </c>
      <c r="B559" s="296">
        <v>1.0</v>
      </c>
      <c r="C559" s="296" t="s">
        <v>18570</v>
      </c>
      <c r="D559" s="296"/>
      <c r="E559" s="296" t="s">
        <v>17929</v>
      </c>
      <c r="F559" s="296" t="s">
        <v>18574</v>
      </c>
      <c r="G559" s="294"/>
      <c r="H559" s="294"/>
    </row>
    <row r="560">
      <c r="A560" s="296">
        <v>188.0</v>
      </c>
      <c r="B560" s="296">
        <v>1.0</v>
      </c>
      <c r="C560" s="296" t="s">
        <v>18570</v>
      </c>
      <c r="D560" s="296"/>
      <c r="E560" s="296" t="s">
        <v>17931</v>
      </c>
      <c r="F560" s="296" t="s">
        <v>18575</v>
      </c>
      <c r="G560" s="294"/>
      <c r="H560" s="294"/>
    </row>
    <row r="561">
      <c r="A561" s="296">
        <v>188.0</v>
      </c>
      <c r="B561" s="296">
        <v>1.0</v>
      </c>
      <c r="C561" s="296" t="s">
        <v>18570</v>
      </c>
      <c r="D561" s="296"/>
      <c r="E561" s="296" t="s">
        <v>17933</v>
      </c>
      <c r="F561" s="296" t="s">
        <v>18576</v>
      </c>
      <c r="G561" s="294"/>
      <c r="H561" s="294"/>
    </row>
    <row r="562">
      <c r="A562" s="296">
        <v>188.0</v>
      </c>
      <c r="B562" s="296">
        <v>2.0</v>
      </c>
      <c r="C562" s="296" t="s">
        <v>18570</v>
      </c>
      <c r="D562" s="296"/>
      <c r="E562" s="296" t="s">
        <v>17385</v>
      </c>
      <c r="F562" s="296" t="s">
        <v>18577</v>
      </c>
      <c r="G562" s="294"/>
      <c r="H562" s="294"/>
    </row>
    <row r="563">
      <c r="A563" s="296">
        <v>188.0</v>
      </c>
      <c r="B563" s="296">
        <v>2.0</v>
      </c>
      <c r="C563" s="296" t="s">
        <v>18578</v>
      </c>
      <c r="D563" s="296"/>
      <c r="E563" s="296" t="s">
        <v>17175</v>
      </c>
      <c r="F563" s="296" t="s">
        <v>18579</v>
      </c>
      <c r="G563" s="294"/>
      <c r="H563" s="294"/>
    </row>
    <row r="564">
      <c r="A564" s="296">
        <v>188.0</v>
      </c>
      <c r="B564" s="296">
        <v>2.0</v>
      </c>
      <c r="C564" s="296" t="s">
        <v>18578</v>
      </c>
      <c r="D564" s="296"/>
      <c r="E564" s="296" t="s">
        <v>17939</v>
      </c>
      <c r="F564" s="296" t="s">
        <v>18580</v>
      </c>
      <c r="G564" s="294"/>
      <c r="H564" s="294"/>
    </row>
    <row r="565">
      <c r="A565" s="296">
        <v>188.0</v>
      </c>
      <c r="B565" s="296">
        <v>2.0</v>
      </c>
      <c r="C565" s="296" t="s">
        <v>18578</v>
      </c>
      <c r="D565" s="296"/>
      <c r="E565" s="296" t="s">
        <v>17941</v>
      </c>
      <c r="F565" s="296" t="s">
        <v>18581</v>
      </c>
      <c r="G565" s="294"/>
      <c r="H565" s="294"/>
    </row>
    <row r="566">
      <c r="A566" s="296">
        <v>188.0</v>
      </c>
      <c r="B566" s="296">
        <v>2.0</v>
      </c>
      <c r="C566" s="296" t="s">
        <v>18578</v>
      </c>
      <c r="D566" s="296"/>
      <c r="E566" s="296" t="s">
        <v>17943</v>
      </c>
      <c r="F566" s="296" t="s">
        <v>18582</v>
      </c>
      <c r="G566" s="294"/>
      <c r="H566" s="294"/>
    </row>
    <row r="567">
      <c r="A567" s="296">
        <v>189.0</v>
      </c>
      <c r="B567" s="296">
        <v>1.0</v>
      </c>
      <c r="C567" s="296" t="s">
        <v>18583</v>
      </c>
      <c r="D567" s="296"/>
      <c r="E567" s="296" t="s">
        <v>17922</v>
      </c>
      <c r="F567" s="296" t="s">
        <v>18584</v>
      </c>
      <c r="G567" s="294"/>
      <c r="H567" s="294"/>
    </row>
    <row r="568">
      <c r="A568" s="296">
        <v>189.0</v>
      </c>
      <c r="B568" s="296">
        <v>1.0</v>
      </c>
      <c r="C568" s="296" t="s">
        <v>18583</v>
      </c>
      <c r="D568" s="296"/>
      <c r="E568" s="296" t="s">
        <v>17924</v>
      </c>
      <c r="F568" s="296" t="s">
        <v>18585</v>
      </c>
      <c r="G568" s="294"/>
      <c r="H568" s="294"/>
    </row>
    <row r="569">
      <c r="A569" s="296">
        <v>189.0</v>
      </c>
      <c r="B569" s="296">
        <v>1.0</v>
      </c>
      <c r="C569" s="296" t="s">
        <v>18583</v>
      </c>
      <c r="D569" s="296"/>
      <c r="E569" s="296" t="s">
        <v>17927</v>
      </c>
      <c r="F569" s="296" t="s">
        <v>18586</v>
      </c>
      <c r="G569" s="294"/>
      <c r="H569" s="294"/>
    </row>
    <row r="570">
      <c r="A570" s="296">
        <v>189.0</v>
      </c>
      <c r="B570" s="296">
        <v>1.0</v>
      </c>
      <c r="C570" s="296" t="s">
        <v>18583</v>
      </c>
      <c r="D570" s="296"/>
      <c r="E570" s="296" t="s">
        <v>17929</v>
      </c>
      <c r="F570" s="296" t="s">
        <v>18587</v>
      </c>
      <c r="G570" s="294"/>
      <c r="H570" s="294"/>
    </row>
    <row r="571">
      <c r="A571" s="296">
        <v>189.0</v>
      </c>
      <c r="B571" s="296">
        <v>1.0</v>
      </c>
      <c r="C571" s="296" t="s">
        <v>18583</v>
      </c>
      <c r="D571" s="296"/>
      <c r="E571" s="296" t="s">
        <v>17931</v>
      </c>
      <c r="F571" s="296" t="s">
        <v>18588</v>
      </c>
      <c r="G571" s="294"/>
      <c r="H571" s="294"/>
    </row>
    <row r="572">
      <c r="A572" s="296">
        <v>189.0</v>
      </c>
      <c r="B572" s="296">
        <v>1.0</v>
      </c>
      <c r="C572" s="296" t="s">
        <v>18589</v>
      </c>
      <c r="D572" s="296"/>
      <c r="E572" s="296" t="s">
        <v>17933</v>
      </c>
      <c r="F572" s="296" t="s">
        <v>18590</v>
      </c>
      <c r="G572" s="294"/>
      <c r="H572" s="294"/>
    </row>
    <row r="573">
      <c r="A573" s="296">
        <v>189.0</v>
      </c>
      <c r="B573" s="296">
        <v>2.0</v>
      </c>
      <c r="C573" s="296" t="s">
        <v>18591</v>
      </c>
      <c r="D573" s="296"/>
      <c r="E573" s="296" t="s">
        <v>17385</v>
      </c>
      <c r="F573" s="296" t="s">
        <v>18592</v>
      </c>
      <c r="G573" s="294"/>
      <c r="H573" s="294"/>
    </row>
    <row r="574">
      <c r="A574" s="296">
        <v>189.0</v>
      </c>
      <c r="B574" s="296">
        <v>2.0</v>
      </c>
      <c r="C574" s="296" t="s">
        <v>18578</v>
      </c>
      <c r="D574" s="296"/>
      <c r="E574" s="296" t="s">
        <v>17175</v>
      </c>
      <c r="F574" s="296" t="s">
        <v>18593</v>
      </c>
      <c r="G574" s="294"/>
      <c r="H574" s="294"/>
    </row>
    <row r="575">
      <c r="A575" s="296">
        <v>189.0</v>
      </c>
      <c r="B575" s="296">
        <v>2.0</v>
      </c>
      <c r="C575" s="296" t="s">
        <v>18578</v>
      </c>
      <c r="D575" s="296"/>
      <c r="E575" s="296" t="s">
        <v>17939</v>
      </c>
      <c r="F575" s="296" t="s">
        <v>18594</v>
      </c>
      <c r="G575" s="294"/>
      <c r="H575" s="294"/>
    </row>
    <row r="576">
      <c r="A576" s="296">
        <v>189.0</v>
      </c>
      <c r="B576" s="296">
        <v>2.0</v>
      </c>
      <c r="C576" s="296" t="s">
        <v>18595</v>
      </c>
      <c r="D576" s="296"/>
      <c r="E576" s="296" t="s">
        <v>17941</v>
      </c>
      <c r="F576" s="296" t="s">
        <v>18596</v>
      </c>
      <c r="G576" s="294"/>
      <c r="H576" s="294"/>
    </row>
    <row r="577">
      <c r="A577" s="296">
        <v>190.0</v>
      </c>
      <c r="B577" s="296">
        <v>1.0</v>
      </c>
      <c r="C577" s="296" t="s">
        <v>18597</v>
      </c>
      <c r="D577" s="296"/>
      <c r="E577" s="296" t="s">
        <v>17922</v>
      </c>
      <c r="F577" s="296" t="s">
        <v>18598</v>
      </c>
      <c r="G577" s="294"/>
      <c r="H577" s="294"/>
    </row>
    <row r="578">
      <c r="A578" s="296">
        <v>190.0</v>
      </c>
      <c r="B578" s="296">
        <v>1.0</v>
      </c>
      <c r="C578" s="296" t="s">
        <v>18597</v>
      </c>
      <c r="D578" s="296"/>
      <c r="E578" s="296" t="s">
        <v>17924</v>
      </c>
      <c r="F578" s="296" t="s">
        <v>18599</v>
      </c>
      <c r="G578" s="294"/>
      <c r="H578" s="294"/>
    </row>
    <row r="579">
      <c r="A579" s="296">
        <v>190.0</v>
      </c>
      <c r="B579" s="296">
        <v>1.0</v>
      </c>
      <c r="C579" s="296" t="s">
        <v>18597</v>
      </c>
      <c r="D579" s="296"/>
      <c r="E579" s="296" t="s">
        <v>17927</v>
      </c>
      <c r="F579" s="296" t="s">
        <v>18600</v>
      </c>
      <c r="G579" s="294"/>
      <c r="H579" s="294"/>
    </row>
    <row r="580">
      <c r="A580" s="296">
        <v>190.0</v>
      </c>
      <c r="B580" s="296">
        <v>1.0</v>
      </c>
      <c r="C580" s="296" t="s">
        <v>18597</v>
      </c>
      <c r="D580" s="296"/>
      <c r="E580" s="296" t="s">
        <v>17929</v>
      </c>
      <c r="F580" s="296" t="s">
        <v>18601</v>
      </c>
      <c r="G580" s="294"/>
      <c r="H580" s="294"/>
    </row>
    <row r="581">
      <c r="A581" s="296">
        <v>190.0</v>
      </c>
      <c r="B581" s="296">
        <v>1.0</v>
      </c>
      <c r="C581" s="296" t="s">
        <v>18597</v>
      </c>
      <c r="D581" s="296"/>
      <c r="E581" s="296" t="s">
        <v>17931</v>
      </c>
      <c r="F581" s="296" t="s">
        <v>18602</v>
      </c>
      <c r="G581" s="294"/>
      <c r="H581" s="294"/>
    </row>
    <row r="582">
      <c r="A582" s="296">
        <v>190.0</v>
      </c>
      <c r="B582" s="296">
        <v>1.0</v>
      </c>
      <c r="C582" s="296" t="s">
        <v>18597</v>
      </c>
      <c r="D582" s="296"/>
      <c r="E582" s="296" t="s">
        <v>17933</v>
      </c>
      <c r="F582" s="296" t="s">
        <v>18603</v>
      </c>
      <c r="G582" s="294"/>
      <c r="H582" s="294"/>
    </row>
    <row r="583">
      <c r="A583" s="296">
        <v>190.0</v>
      </c>
      <c r="B583" s="296">
        <v>2.0</v>
      </c>
      <c r="C583" s="296" t="s">
        <v>18597</v>
      </c>
      <c r="D583" s="296"/>
      <c r="E583" s="296" t="s">
        <v>17385</v>
      </c>
      <c r="F583" s="296" t="s">
        <v>18604</v>
      </c>
      <c r="G583" s="294"/>
      <c r="H583" s="294"/>
    </row>
    <row r="584">
      <c r="A584" s="296">
        <v>190.0</v>
      </c>
      <c r="B584" s="296">
        <v>2.0</v>
      </c>
      <c r="C584" s="296" t="s">
        <v>18597</v>
      </c>
      <c r="D584" s="296"/>
      <c r="E584" s="296" t="s">
        <v>17175</v>
      </c>
      <c r="F584" s="296" t="s">
        <v>18605</v>
      </c>
      <c r="G584" s="294"/>
      <c r="H584" s="294"/>
    </row>
    <row r="585">
      <c r="A585" s="296">
        <v>190.0</v>
      </c>
      <c r="B585" s="296">
        <v>2.0</v>
      </c>
      <c r="C585" s="296" t="s">
        <v>18597</v>
      </c>
      <c r="D585" s="296"/>
      <c r="E585" s="296" t="s">
        <v>17937</v>
      </c>
      <c r="F585" s="296" t="s">
        <v>18606</v>
      </c>
      <c r="G585" s="294"/>
      <c r="H585" s="294"/>
    </row>
    <row r="586">
      <c r="A586" s="296">
        <v>190.0</v>
      </c>
      <c r="B586" s="296">
        <v>2.0</v>
      </c>
      <c r="C586" s="296" t="s">
        <v>18597</v>
      </c>
      <c r="D586" s="296"/>
      <c r="E586" s="296" t="s">
        <v>17939</v>
      </c>
      <c r="F586" s="296" t="s">
        <v>18607</v>
      </c>
      <c r="G586" s="294"/>
      <c r="H586" s="294"/>
    </row>
    <row r="587">
      <c r="A587" s="296">
        <v>190.0</v>
      </c>
      <c r="B587" s="296">
        <v>2.0</v>
      </c>
      <c r="C587" s="296" t="s">
        <v>18597</v>
      </c>
      <c r="D587" s="296"/>
      <c r="E587" s="296" t="s">
        <v>17941</v>
      </c>
      <c r="F587" s="296" t="s">
        <v>18608</v>
      </c>
      <c r="G587" s="294"/>
      <c r="H587" s="294"/>
    </row>
    <row r="588">
      <c r="A588" s="296">
        <v>190.0</v>
      </c>
      <c r="B588" s="296">
        <v>2.0</v>
      </c>
      <c r="C588" s="296" t="s">
        <v>18597</v>
      </c>
      <c r="D588" s="296"/>
      <c r="E588" s="296" t="s">
        <v>17943</v>
      </c>
      <c r="F588" s="296" t="s">
        <v>18609</v>
      </c>
      <c r="G588" s="294"/>
      <c r="H588" s="294"/>
    </row>
    <row r="589">
      <c r="A589" s="296">
        <v>191.0</v>
      </c>
      <c r="B589" s="296">
        <v>1.0</v>
      </c>
      <c r="C589" s="296" t="s">
        <v>18610</v>
      </c>
      <c r="D589" s="296"/>
      <c r="E589" s="296" t="s">
        <v>17922</v>
      </c>
      <c r="F589" s="296" t="s">
        <v>18611</v>
      </c>
      <c r="G589" s="294"/>
      <c r="H589" s="294"/>
    </row>
    <row r="590">
      <c r="A590" s="296">
        <v>191.0</v>
      </c>
      <c r="B590" s="296">
        <v>1.0</v>
      </c>
      <c r="C590" s="296" t="s">
        <v>18610</v>
      </c>
      <c r="D590" s="296"/>
      <c r="E590" s="296" t="s">
        <v>17924</v>
      </c>
      <c r="F590" s="296" t="s">
        <v>18612</v>
      </c>
      <c r="G590" s="294"/>
      <c r="H590" s="294"/>
    </row>
    <row r="591">
      <c r="A591" s="296">
        <v>191.0</v>
      </c>
      <c r="B591" s="296">
        <v>1.0</v>
      </c>
      <c r="C591" s="296" t="s">
        <v>18610</v>
      </c>
      <c r="D591" s="296"/>
      <c r="E591" s="296" t="s">
        <v>17927</v>
      </c>
      <c r="F591" s="296" t="s">
        <v>18613</v>
      </c>
      <c r="G591" s="294"/>
      <c r="H591" s="294"/>
    </row>
    <row r="592">
      <c r="A592" s="296">
        <v>191.0</v>
      </c>
      <c r="B592" s="296">
        <v>1.0</v>
      </c>
      <c r="C592" s="296" t="s">
        <v>18610</v>
      </c>
      <c r="D592" s="296"/>
      <c r="E592" s="296" t="s">
        <v>17929</v>
      </c>
      <c r="F592" s="296" t="s">
        <v>18614</v>
      </c>
      <c r="G592" s="294"/>
      <c r="H592" s="294"/>
    </row>
    <row r="593">
      <c r="A593" s="296">
        <v>191.0</v>
      </c>
      <c r="B593" s="296">
        <v>1.0</v>
      </c>
      <c r="C593" s="296" t="s">
        <v>18610</v>
      </c>
      <c r="D593" s="296"/>
      <c r="E593" s="296" t="s">
        <v>17931</v>
      </c>
      <c r="F593" s="296" t="s">
        <v>18615</v>
      </c>
      <c r="G593" s="294"/>
      <c r="H593" s="294"/>
    </row>
    <row r="594">
      <c r="A594" s="296">
        <v>191.0</v>
      </c>
      <c r="B594" s="296">
        <v>1.0</v>
      </c>
      <c r="C594" s="296" t="s">
        <v>18610</v>
      </c>
      <c r="D594" s="296"/>
      <c r="E594" s="296" t="s">
        <v>17933</v>
      </c>
      <c r="F594" s="296" t="s">
        <v>18616</v>
      </c>
      <c r="G594" s="294"/>
      <c r="H594" s="294"/>
    </row>
    <row r="595">
      <c r="A595" s="296">
        <v>191.0</v>
      </c>
      <c r="B595" s="296">
        <v>2.0</v>
      </c>
      <c r="C595" s="296" t="s">
        <v>18610</v>
      </c>
      <c r="D595" s="296"/>
      <c r="E595" s="296" t="s">
        <v>17385</v>
      </c>
      <c r="F595" s="296" t="s">
        <v>18617</v>
      </c>
      <c r="G595" s="294"/>
      <c r="H595" s="294"/>
    </row>
    <row r="596">
      <c r="A596" s="296">
        <v>191.0</v>
      </c>
      <c r="B596" s="296">
        <v>2.0</v>
      </c>
      <c r="C596" s="296" t="s">
        <v>18610</v>
      </c>
      <c r="D596" s="296"/>
      <c r="E596" s="296" t="s">
        <v>17175</v>
      </c>
      <c r="F596" s="296" t="s">
        <v>18618</v>
      </c>
      <c r="G596" s="294"/>
      <c r="H596" s="294"/>
    </row>
    <row r="597">
      <c r="A597" s="296">
        <v>191.0</v>
      </c>
      <c r="B597" s="296">
        <v>2.0</v>
      </c>
      <c r="C597" s="296" t="s">
        <v>18610</v>
      </c>
      <c r="D597" s="296"/>
      <c r="E597" s="296" t="s">
        <v>17937</v>
      </c>
      <c r="F597" s="296" t="s">
        <v>18619</v>
      </c>
      <c r="G597" s="294"/>
      <c r="H597" s="294"/>
    </row>
    <row r="598">
      <c r="A598" s="296">
        <v>191.0</v>
      </c>
      <c r="B598" s="296">
        <v>2.0</v>
      </c>
      <c r="C598" s="296" t="s">
        <v>18610</v>
      </c>
      <c r="D598" s="296"/>
      <c r="E598" s="296" t="s">
        <v>17939</v>
      </c>
      <c r="F598" s="296" t="s">
        <v>18620</v>
      </c>
      <c r="G598" s="294"/>
      <c r="H598" s="294"/>
    </row>
    <row r="599">
      <c r="A599" s="296">
        <v>191.0</v>
      </c>
      <c r="B599" s="296">
        <v>2.0</v>
      </c>
      <c r="C599" s="296" t="s">
        <v>18621</v>
      </c>
      <c r="D599" s="296"/>
      <c r="E599" s="296" t="s">
        <v>17941</v>
      </c>
      <c r="F599" s="296" t="s">
        <v>18622</v>
      </c>
      <c r="G599" s="294"/>
      <c r="H599" s="294"/>
    </row>
    <row r="600">
      <c r="A600" s="296">
        <v>192.0</v>
      </c>
      <c r="B600" s="296">
        <v>1.0</v>
      </c>
      <c r="C600" s="296" t="s">
        <v>18623</v>
      </c>
      <c r="D600" s="296"/>
      <c r="E600" s="296" t="s">
        <v>17922</v>
      </c>
      <c r="F600" s="296" t="s">
        <v>18624</v>
      </c>
      <c r="G600" s="294"/>
      <c r="H600" s="294"/>
    </row>
    <row r="601">
      <c r="A601" s="296">
        <v>192.0</v>
      </c>
      <c r="B601" s="296">
        <v>1.0</v>
      </c>
      <c r="C601" s="296" t="s">
        <v>18623</v>
      </c>
      <c r="D601" s="296"/>
      <c r="E601" s="296" t="s">
        <v>17924</v>
      </c>
      <c r="F601" s="296" t="s">
        <v>18625</v>
      </c>
      <c r="G601" s="294"/>
      <c r="H601" s="294"/>
    </row>
    <row r="602">
      <c r="A602" s="296">
        <v>192.0</v>
      </c>
      <c r="B602" s="296">
        <v>1.0</v>
      </c>
      <c r="C602" s="296" t="s">
        <v>18623</v>
      </c>
      <c r="D602" s="296"/>
      <c r="E602" s="296" t="s">
        <v>17927</v>
      </c>
      <c r="F602" s="296" t="s">
        <v>18626</v>
      </c>
      <c r="G602" s="294"/>
      <c r="H602" s="294"/>
    </row>
    <row r="603">
      <c r="A603" s="296">
        <v>192.0</v>
      </c>
      <c r="B603" s="296">
        <v>1.0</v>
      </c>
      <c r="C603" s="296" t="s">
        <v>18623</v>
      </c>
      <c r="D603" s="296"/>
      <c r="E603" s="296" t="s">
        <v>17929</v>
      </c>
      <c r="F603" s="296" t="s">
        <v>18627</v>
      </c>
      <c r="G603" s="294"/>
      <c r="H603" s="294"/>
    </row>
    <row r="604">
      <c r="A604" s="296">
        <v>192.0</v>
      </c>
      <c r="B604" s="296">
        <v>1.0</v>
      </c>
      <c r="C604" s="296" t="s">
        <v>18623</v>
      </c>
      <c r="D604" s="296"/>
      <c r="E604" s="296" t="s">
        <v>17931</v>
      </c>
      <c r="F604" s="296" t="s">
        <v>18628</v>
      </c>
      <c r="G604" s="294"/>
      <c r="H604" s="294"/>
    </row>
    <row r="605">
      <c r="A605" s="296">
        <v>192.0</v>
      </c>
      <c r="B605" s="296">
        <v>1.0</v>
      </c>
      <c r="C605" s="296" t="s">
        <v>18623</v>
      </c>
      <c r="D605" s="296"/>
      <c r="E605" s="296" t="s">
        <v>17933</v>
      </c>
      <c r="F605" s="296" t="s">
        <v>18629</v>
      </c>
      <c r="G605" s="294"/>
      <c r="H605" s="294"/>
    </row>
    <row r="606">
      <c r="A606" s="296">
        <v>192.0</v>
      </c>
      <c r="B606" s="296">
        <v>2.0</v>
      </c>
      <c r="C606" s="296" t="s">
        <v>18623</v>
      </c>
      <c r="D606" s="296"/>
      <c r="E606" s="296" t="s">
        <v>17385</v>
      </c>
      <c r="F606" s="296" t="s">
        <v>18630</v>
      </c>
      <c r="G606" s="294"/>
      <c r="H606" s="294"/>
    </row>
    <row r="607">
      <c r="A607" s="296">
        <v>192.0</v>
      </c>
      <c r="B607" s="296">
        <v>2.0</v>
      </c>
      <c r="C607" s="296" t="s">
        <v>18623</v>
      </c>
      <c r="D607" s="296"/>
      <c r="E607" s="296" t="s">
        <v>17175</v>
      </c>
      <c r="F607" s="296" t="s">
        <v>18631</v>
      </c>
      <c r="G607" s="294"/>
      <c r="H607" s="294"/>
    </row>
    <row r="608">
      <c r="A608" s="296">
        <v>192.0</v>
      </c>
      <c r="B608" s="296">
        <v>2.0</v>
      </c>
      <c r="C608" s="296" t="s">
        <v>18623</v>
      </c>
      <c r="D608" s="296"/>
      <c r="E608" s="296" t="s">
        <v>17937</v>
      </c>
      <c r="F608" s="296" t="s">
        <v>18632</v>
      </c>
      <c r="G608" s="294"/>
      <c r="H608" s="294"/>
    </row>
    <row r="609">
      <c r="A609" s="296">
        <v>192.0</v>
      </c>
      <c r="B609" s="296">
        <v>2.0</v>
      </c>
      <c r="C609" s="296" t="s">
        <v>18623</v>
      </c>
      <c r="D609" s="296"/>
      <c r="E609" s="296" t="s">
        <v>17939</v>
      </c>
      <c r="F609" s="296" t="s">
        <v>18633</v>
      </c>
      <c r="G609" s="294"/>
      <c r="H609" s="294"/>
    </row>
    <row r="610">
      <c r="A610" s="296">
        <v>192.0</v>
      </c>
      <c r="B610" s="296">
        <v>2.0</v>
      </c>
      <c r="C610" s="296" t="s">
        <v>18623</v>
      </c>
      <c r="D610" s="296"/>
      <c r="E610" s="296" t="s">
        <v>17941</v>
      </c>
      <c r="F610" s="296" t="s">
        <v>18634</v>
      </c>
      <c r="G610" s="294"/>
      <c r="H610" s="294"/>
    </row>
    <row r="611">
      <c r="A611" s="296">
        <v>192.0</v>
      </c>
      <c r="B611" s="296">
        <v>2.0</v>
      </c>
      <c r="C611" s="296" t="s">
        <v>18623</v>
      </c>
      <c r="D611" s="296"/>
      <c r="E611" s="296" t="s">
        <v>17943</v>
      </c>
      <c r="F611" s="296" t="s">
        <v>18635</v>
      </c>
      <c r="G611" s="294"/>
      <c r="H611" s="294"/>
    </row>
    <row r="612">
      <c r="A612" s="296">
        <v>193.0</v>
      </c>
      <c r="B612" s="296">
        <v>1.0</v>
      </c>
      <c r="C612" s="296" t="s">
        <v>18636</v>
      </c>
      <c r="D612" s="296"/>
      <c r="E612" s="296" t="s">
        <v>17922</v>
      </c>
      <c r="F612" s="296" t="s">
        <v>18637</v>
      </c>
      <c r="G612" s="294"/>
      <c r="H612" s="294"/>
    </row>
    <row r="613">
      <c r="A613" s="296">
        <v>193.0</v>
      </c>
      <c r="B613" s="296">
        <v>1.0</v>
      </c>
      <c r="C613" s="296" t="s">
        <v>18636</v>
      </c>
      <c r="D613" s="296"/>
      <c r="E613" s="296" t="s">
        <v>17924</v>
      </c>
      <c r="F613" s="296" t="s">
        <v>18638</v>
      </c>
      <c r="G613" s="294"/>
      <c r="H613" s="294"/>
    </row>
    <row r="614">
      <c r="A614" s="296">
        <v>193.0</v>
      </c>
      <c r="B614" s="296">
        <v>1.0</v>
      </c>
      <c r="C614" s="296" t="s">
        <v>18636</v>
      </c>
      <c r="D614" s="296"/>
      <c r="E614" s="296" t="s">
        <v>17927</v>
      </c>
      <c r="F614" s="296" t="s">
        <v>18639</v>
      </c>
      <c r="G614" s="294"/>
      <c r="H614" s="294"/>
    </row>
    <row r="615">
      <c r="A615" s="296">
        <v>193.0</v>
      </c>
      <c r="B615" s="296">
        <v>1.0</v>
      </c>
      <c r="C615" s="296" t="s">
        <v>18636</v>
      </c>
      <c r="D615" s="296"/>
      <c r="E615" s="296" t="s">
        <v>17929</v>
      </c>
      <c r="F615" s="296" t="s">
        <v>18640</v>
      </c>
      <c r="G615" s="294"/>
      <c r="H615" s="294"/>
    </row>
    <row r="616">
      <c r="A616" s="296">
        <v>193.0</v>
      </c>
      <c r="B616" s="296">
        <v>1.0</v>
      </c>
      <c r="C616" s="296" t="s">
        <v>18636</v>
      </c>
      <c r="D616" s="296"/>
      <c r="E616" s="296" t="s">
        <v>17931</v>
      </c>
      <c r="F616" s="296" t="s">
        <v>18641</v>
      </c>
      <c r="G616" s="294"/>
      <c r="H616" s="294"/>
    </row>
    <row r="617">
      <c r="A617" s="296">
        <v>193.0</v>
      </c>
      <c r="B617" s="296">
        <v>1.0</v>
      </c>
      <c r="C617" s="296" t="s">
        <v>18636</v>
      </c>
      <c r="D617" s="296"/>
      <c r="E617" s="296" t="s">
        <v>17933</v>
      </c>
      <c r="F617" s="296" t="s">
        <v>18642</v>
      </c>
      <c r="G617" s="294"/>
      <c r="H617" s="294"/>
    </row>
    <row r="618">
      <c r="A618" s="296">
        <v>193.0</v>
      </c>
      <c r="B618" s="296">
        <v>2.0</v>
      </c>
      <c r="C618" s="296" t="s">
        <v>18636</v>
      </c>
      <c r="D618" s="296"/>
      <c r="E618" s="296" t="s">
        <v>17385</v>
      </c>
      <c r="F618" s="296" t="s">
        <v>18643</v>
      </c>
      <c r="G618" s="294"/>
      <c r="H618" s="294"/>
    </row>
    <row r="619">
      <c r="A619" s="296">
        <v>193.0</v>
      </c>
      <c r="B619" s="296">
        <v>2.0</v>
      </c>
      <c r="C619" s="296" t="s">
        <v>18636</v>
      </c>
      <c r="D619" s="296"/>
      <c r="E619" s="296" t="s">
        <v>17175</v>
      </c>
      <c r="F619" s="296" t="s">
        <v>18644</v>
      </c>
      <c r="G619" s="294"/>
      <c r="H619" s="294"/>
    </row>
    <row r="620">
      <c r="A620" s="296">
        <v>193.0</v>
      </c>
      <c r="B620" s="296">
        <v>2.0</v>
      </c>
      <c r="C620" s="296" t="s">
        <v>18636</v>
      </c>
      <c r="D620" s="296"/>
      <c r="E620" s="296" t="s">
        <v>17937</v>
      </c>
      <c r="F620" s="296" t="s">
        <v>18645</v>
      </c>
      <c r="G620" s="294"/>
      <c r="H620" s="294"/>
    </row>
    <row r="621">
      <c r="A621" s="296">
        <v>193.0</v>
      </c>
      <c r="B621" s="296">
        <v>2.0</v>
      </c>
      <c r="C621" s="296" t="s">
        <v>18636</v>
      </c>
      <c r="D621" s="296"/>
      <c r="E621" s="296" t="s">
        <v>17939</v>
      </c>
      <c r="F621" s="296" t="s">
        <v>18646</v>
      </c>
      <c r="G621" s="294"/>
      <c r="H621" s="294"/>
    </row>
    <row r="622">
      <c r="A622" s="296">
        <v>193.0</v>
      </c>
      <c r="B622" s="296">
        <v>2.0</v>
      </c>
      <c r="C622" s="296" t="s">
        <v>18636</v>
      </c>
      <c r="D622" s="296"/>
      <c r="E622" s="296" t="s">
        <v>17941</v>
      </c>
      <c r="F622" s="296" t="s">
        <v>18647</v>
      </c>
      <c r="G622" s="294"/>
      <c r="H622" s="294"/>
    </row>
    <row r="623">
      <c r="A623" s="296">
        <v>193.0</v>
      </c>
      <c r="B623" s="296">
        <v>2.0</v>
      </c>
      <c r="C623" s="296" t="s">
        <v>18636</v>
      </c>
      <c r="D623" s="296"/>
      <c r="E623" s="296" t="s">
        <v>17943</v>
      </c>
      <c r="F623" s="296" t="s">
        <v>18648</v>
      </c>
      <c r="G623" s="294"/>
      <c r="H623" s="294"/>
    </row>
    <row r="624">
      <c r="A624" s="296">
        <v>194.0</v>
      </c>
      <c r="B624" s="296"/>
      <c r="C624" s="296" t="s">
        <v>18649</v>
      </c>
      <c r="D624" s="296"/>
      <c r="E624" s="296" t="s">
        <v>17922</v>
      </c>
      <c r="F624" s="296" t="s">
        <v>18650</v>
      </c>
      <c r="G624" s="294"/>
      <c r="H624" s="294"/>
    </row>
    <row r="625">
      <c r="A625" s="296">
        <v>194.0</v>
      </c>
      <c r="B625" s="296"/>
      <c r="C625" s="296" t="s">
        <v>18649</v>
      </c>
      <c r="D625" s="296"/>
      <c r="E625" s="296" t="s">
        <v>17924</v>
      </c>
      <c r="F625" s="296" t="s">
        <v>18651</v>
      </c>
      <c r="G625" s="294"/>
      <c r="H625" s="294"/>
    </row>
    <row r="626">
      <c r="A626" s="296">
        <v>194.0</v>
      </c>
      <c r="B626" s="296"/>
      <c r="C626" s="296" t="s">
        <v>18649</v>
      </c>
      <c r="D626" s="296"/>
      <c r="E626" s="296" t="s">
        <v>17927</v>
      </c>
      <c r="F626" s="296" t="s">
        <v>18652</v>
      </c>
      <c r="G626" s="294"/>
      <c r="H626" s="294"/>
    </row>
    <row r="627">
      <c r="A627" s="296">
        <v>194.0</v>
      </c>
      <c r="B627" s="296"/>
      <c r="C627" s="296" t="s">
        <v>18649</v>
      </c>
      <c r="D627" s="296"/>
      <c r="E627" s="296" t="s">
        <v>17929</v>
      </c>
      <c r="F627" s="296" t="s">
        <v>18653</v>
      </c>
      <c r="G627" s="294"/>
      <c r="H627" s="294"/>
    </row>
    <row r="628">
      <c r="A628" s="296">
        <v>194.0</v>
      </c>
      <c r="B628" s="296"/>
      <c r="C628" s="296" t="s">
        <v>18649</v>
      </c>
      <c r="D628" s="296"/>
      <c r="E628" s="296" t="s">
        <v>17931</v>
      </c>
      <c r="F628" s="296" t="s">
        <v>18654</v>
      </c>
      <c r="G628" s="294"/>
      <c r="H628" s="294"/>
    </row>
    <row r="629">
      <c r="A629" s="296">
        <v>194.0</v>
      </c>
      <c r="B629" s="296"/>
      <c r="C629" s="296" t="s">
        <v>18649</v>
      </c>
      <c r="D629" s="296"/>
      <c r="E629" s="296" t="s">
        <v>17933</v>
      </c>
      <c r="F629" s="296" t="s">
        <v>18655</v>
      </c>
      <c r="G629" s="294"/>
      <c r="H629" s="294"/>
    </row>
    <row r="630">
      <c r="A630" s="296">
        <v>194.0</v>
      </c>
      <c r="B630" s="296">
        <v>2.0</v>
      </c>
      <c r="C630" s="296" t="s">
        <v>18649</v>
      </c>
      <c r="D630" s="296"/>
      <c r="E630" s="296" t="s">
        <v>17385</v>
      </c>
      <c r="F630" s="296" t="s">
        <v>18656</v>
      </c>
      <c r="G630" s="294"/>
      <c r="H630" s="294"/>
    </row>
    <row r="631">
      <c r="A631" s="296">
        <v>194.0</v>
      </c>
      <c r="B631" s="296">
        <v>2.0</v>
      </c>
      <c r="C631" s="296" t="s">
        <v>18657</v>
      </c>
      <c r="D631" s="296"/>
      <c r="E631" s="296" t="s">
        <v>17175</v>
      </c>
      <c r="F631" s="296" t="s">
        <v>18658</v>
      </c>
      <c r="G631" s="294"/>
      <c r="H631" s="294"/>
    </row>
    <row r="632">
      <c r="A632" s="296">
        <v>194.0</v>
      </c>
      <c r="B632" s="296">
        <v>2.0</v>
      </c>
      <c r="C632" s="296" t="s">
        <v>18657</v>
      </c>
      <c r="D632" s="296"/>
      <c r="E632" s="296" t="s">
        <v>17939</v>
      </c>
      <c r="F632" s="296" t="s">
        <v>18659</v>
      </c>
      <c r="G632" s="294"/>
      <c r="H632" s="294"/>
    </row>
    <row r="633">
      <c r="A633" s="296">
        <v>194.0</v>
      </c>
      <c r="B633" s="296">
        <v>2.0</v>
      </c>
      <c r="C633" s="296" t="s">
        <v>18657</v>
      </c>
      <c r="D633" s="296"/>
      <c r="E633" s="296" t="s">
        <v>17941</v>
      </c>
      <c r="F633" s="296" t="s">
        <v>18660</v>
      </c>
      <c r="G633" s="294"/>
      <c r="H633" s="294"/>
    </row>
    <row r="634">
      <c r="A634" s="296">
        <v>194.0</v>
      </c>
      <c r="B634" s="296">
        <v>2.0</v>
      </c>
      <c r="C634" s="296" t="s">
        <v>18657</v>
      </c>
      <c r="D634" s="296"/>
      <c r="E634" s="296" t="s">
        <v>17943</v>
      </c>
      <c r="F634" s="296" t="s">
        <v>18661</v>
      </c>
      <c r="G634" s="294"/>
      <c r="H634" s="294"/>
    </row>
    <row r="635">
      <c r="A635" s="296">
        <v>194.0</v>
      </c>
      <c r="B635" s="296">
        <v>2.0</v>
      </c>
      <c r="C635" s="296" t="s">
        <v>18649</v>
      </c>
      <c r="D635" s="296"/>
      <c r="E635" s="296" t="s">
        <v>17385</v>
      </c>
      <c r="F635" s="296" t="s">
        <v>18656</v>
      </c>
      <c r="G635" s="294"/>
      <c r="H635" s="294"/>
    </row>
    <row r="636">
      <c r="A636" s="296">
        <v>194.0</v>
      </c>
      <c r="B636" s="296">
        <v>2.0</v>
      </c>
      <c r="C636" s="296" t="s">
        <v>18657</v>
      </c>
      <c r="D636" s="296"/>
      <c r="E636" s="296" t="s">
        <v>17175</v>
      </c>
      <c r="F636" s="296" t="s">
        <v>18658</v>
      </c>
      <c r="G636" s="294"/>
      <c r="H636" s="294"/>
    </row>
    <row r="637">
      <c r="A637" s="296">
        <v>194.0</v>
      </c>
      <c r="B637" s="296">
        <v>2.0</v>
      </c>
      <c r="C637" s="296" t="s">
        <v>18657</v>
      </c>
      <c r="D637" s="296"/>
      <c r="E637" s="296" t="s">
        <v>17939</v>
      </c>
      <c r="F637" s="296" t="s">
        <v>18659</v>
      </c>
      <c r="G637" s="294"/>
      <c r="H637" s="294"/>
    </row>
    <row r="638">
      <c r="A638" s="296">
        <v>194.0</v>
      </c>
      <c r="B638" s="296">
        <v>2.0</v>
      </c>
      <c r="C638" s="296" t="s">
        <v>18657</v>
      </c>
      <c r="D638" s="296"/>
      <c r="E638" s="296" t="s">
        <v>17941</v>
      </c>
      <c r="F638" s="296" t="s">
        <v>18660</v>
      </c>
      <c r="G638" s="294"/>
      <c r="H638" s="294"/>
    </row>
    <row r="639">
      <c r="A639" s="296">
        <v>194.0</v>
      </c>
      <c r="B639" s="296">
        <v>2.0</v>
      </c>
      <c r="C639" s="296" t="s">
        <v>18657</v>
      </c>
      <c r="D639" s="296"/>
      <c r="E639" s="296" t="s">
        <v>17943</v>
      </c>
      <c r="F639" s="296" t="s">
        <v>18661</v>
      </c>
      <c r="G639" s="294"/>
      <c r="H639" s="294"/>
    </row>
    <row r="640">
      <c r="A640" s="296">
        <v>195.0</v>
      </c>
      <c r="B640" s="296">
        <v>2.0</v>
      </c>
      <c r="C640" s="296" t="s">
        <v>18662</v>
      </c>
      <c r="D640" s="296"/>
      <c r="E640" s="296" t="s">
        <v>17385</v>
      </c>
      <c r="F640" s="296" t="s">
        <v>18663</v>
      </c>
      <c r="G640" s="294"/>
      <c r="H640" s="294"/>
    </row>
    <row r="641">
      <c r="A641" s="296">
        <v>195.0</v>
      </c>
      <c r="B641" s="296">
        <v>2.0</v>
      </c>
      <c r="C641" s="296" t="s">
        <v>18664</v>
      </c>
      <c r="D641" s="296"/>
      <c r="E641" s="296" t="s">
        <v>17175</v>
      </c>
      <c r="F641" s="296" t="s">
        <v>18665</v>
      </c>
      <c r="G641" s="294"/>
      <c r="H641" s="294"/>
    </row>
    <row r="642">
      <c r="A642" s="296">
        <v>195.0</v>
      </c>
      <c r="B642" s="296">
        <v>2.0</v>
      </c>
      <c r="C642" s="296" t="s">
        <v>18664</v>
      </c>
      <c r="D642" s="296"/>
      <c r="E642" s="296" t="s">
        <v>17939</v>
      </c>
      <c r="F642" s="296" t="s">
        <v>18666</v>
      </c>
      <c r="G642" s="294"/>
      <c r="H642" s="294"/>
    </row>
    <row r="643">
      <c r="A643" s="296">
        <v>195.0</v>
      </c>
      <c r="B643" s="296">
        <v>2.0</v>
      </c>
      <c r="C643" s="296" t="s">
        <v>18664</v>
      </c>
      <c r="D643" s="296"/>
      <c r="E643" s="296" t="s">
        <v>17941</v>
      </c>
      <c r="F643" s="296" t="s">
        <v>18667</v>
      </c>
      <c r="G643" s="294"/>
      <c r="H643" s="294"/>
    </row>
    <row r="644">
      <c r="A644" s="296">
        <v>195.0</v>
      </c>
      <c r="B644" s="296">
        <v>2.0</v>
      </c>
      <c r="C644" s="296" t="s">
        <v>18668</v>
      </c>
      <c r="D644" s="296"/>
      <c r="E644" s="296" t="s">
        <v>17943</v>
      </c>
      <c r="F644" s="296" t="s">
        <v>18669</v>
      </c>
      <c r="G644" s="294"/>
      <c r="H644" s="294"/>
    </row>
    <row r="645">
      <c r="A645" s="296">
        <v>196.0</v>
      </c>
      <c r="B645" s="296">
        <v>1.0</v>
      </c>
      <c r="C645" s="296" t="s">
        <v>18670</v>
      </c>
      <c r="D645" s="296"/>
      <c r="E645" s="296" t="s">
        <v>17922</v>
      </c>
      <c r="F645" s="296" t="s">
        <v>18671</v>
      </c>
      <c r="G645" s="294"/>
      <c r="H645" s="294"/>
    </row>
    <row r="646">
      <c r="A646" s="296">
        <v>196.0</v>
      </c>
      <c r="B646" s="296">
        <v>1.0</v>
      </c>
      <c r="C646" s="296" t="s">
        <v>18670</v>
      </c>
      <c r="D646" s="296"/>
      <c r="E646" s="296" t="s">
        <v>17924</v>
      </c>
      <c r="F646" s="296" t="s">
        <v>18672</v>
      </c>
      <c r="G646" s="294"/>
      <c r="H646" s="294"/>
    </row>
    <row r="647">
      <c r="A647" s="296">
        <v>196.0</v>
      </c>
      <c r="B647" s="296">
        <v>1.0</v>
      </c>
      <c r="C647" s="296" t="s">
        <v>18670</v>
      </c>
      <c r="D647" s="296"/>
      <c r="E647" s="296" t="s">
        <v>17927</v>
      </c>
      <c r="F647" s="296" t="s">
        <v>18673</v>
      </c>
      <c r="G647" s="294"/>
      <c r="H647" s="294"/>
    </row>
    <row r="648">
      <c r="A648" s="296">
        <v>196.0</v>
      </c>
      <c r="B648" s="296">
        <v>1.0</v>
      </c>
      <c r="C648" s="296" t="s">
        <v>18670</v>
      </c>
      <c r="D648" s="296"/>
      <c r="E648" s="296" t="s">
        <v>17929</v>
      </c>
      <c r="F648" s="296" t="s">
        <v>18674</v>
      </c>
      <c r="G648" s="294"/>
      <c r="H648" s="294"/>
    </row>
    <row r="649">
      <c r="A649" s="296">
        <v>196.0</v>
      </c>
      <c r="B649" s="296">
        <v>1.0</v>
      </c>
      <c r="C649" s="296" t="s">
        <v>18670</v>
      </c>
      <c r="D649" s="296"/>
      <c r="E649" s="296" t="s">
        <v>17931</v>
      </c>
      <c r="F649" s="296" t="s">
        <v>18675</v>
      </c>
      <c r="G649" s="294"/>
      <c r="H649" s="294"/>
    </row>
    <row r="650">
      <c r="A650" s="296">
        <v>196.0</v>
      </c>
      <c r="B650" s="296">
        <v>1.0</v>
      </c>
      <c r="C650" s="296" t="s">
        <v>18670</v>
      </c>
      <c r="D650" s="296"/>
      <c r="E650" s="296" t="s">
        <v>17933</v>
      </c>
      <c r="F650" s="296" t="s">
        <v>18676</v>
      </c>
      <c r="G650" s="294"/>
      <c r="H650" s="294"/>
    </row>
    <row r="651">
      <c r="A651" s="296">
        <v>196.0</v>
      </c>
      <c r="B651" s="296">
        <v>2.0</v>
      </c>
      <c r="C651" s="296" t="s">
        <v>18670</v>
      </c>
      <c r="D651" s="296"/>
      <c r="E651" s="296" t="s">
        <v>17385</v>
      </c>
      <c r="F651" s="296" t="s">
        <v>18677</v>
      </c>
      <c r="G651" s="294"/>
      <c r="H651" s="294"/>
    </row>
    <row r="652">
      <c r="A652" s="296">
        <v>196.0</v>
      </c>
      <c r="B652" s="296">
        <v>2.0</v>
      </c>
      <c r="C652" s="296" t="s">
        <v>18670</v>
      </c>
      <c r="D652" s="296"/>
      <c r="E652" s="296" t="s">
        <v>17175</v>
      </c>
      <c r="F652" s="296" t="s">
        <v>18678</v>
      </c>
      <c r="G652" s="294"/>
      <c r="H652" s="294"/>
    </row>
    <row r="653">
      <c r="A653" s="296">
        <v>196.0</v>
      </c>
      <c r="B653" s="296">
        <v>2.0</v>
      </c>
      <c r="C653" s="296" t="s">
        <v>18670</v>
      </c>
      <c r="D653" s="296"/>
      <c r="E653" s="296" t="s">
        <v>17937</v>
      </c>
      <c r="F653" s="296" t="s">
        <v>18679</v>
      </c>
      <c r="G653" s="294"/>
      <c r="H653" s="294"/>
    </row>
    <row r="654">
      <c r="A654" s="296">
        <v>196.0</v>
      </c>
      <c r="B654" s="296">
        <v>2.0</v>
      </c>
      <c r="C654" s="296" t="s">
        <v>18670</v>
      </c>
      <c r="D654" s="296"/>
      <c r="E654" s="296" t="s">
        <v>17939</v>
      </c>
      <c r="F654" s="296" t="s">
        <v>18680</v>
      </c>
      <c r="G654" s="294"/>
      <c r="H654" s="294"/>
    </row>
    <row r="655">
      <c r="A655" s="296">
        <v>196.0</v>
      </c>
      <c r="B655" s="296">
        <v>2.0</v>
      </c>
      <c r="C655" s="296" t="s">
        <v>18670</v>
      </c>
      <c r="D655" s="296"/>
      <c r="E655" s="296" t="s">
        <v>17941</v>
      </c>
      <c r="F655" s="296" t="s">
        <v>18681</v>
      </c>
      <c r="G655" s="294"/>
      <c r="H655" s="294"/>
    </row>
    <row r="656">
      <c r="A656" s="296">
        <v>196.0</v>
      </c>
      <c r="B656" s="296">
        <v>2.0</v>
      </c>
      <c r="C656" s="296" t="s">
        <v>18670</v>
      </c>
      <c r="D656" s="296"/>
      <c r="E656" s="296" t="s">
        <v>17943</v>
      </c>
      <c r="F656" s="296" t="s">
        <v>18682</v>
      </c>
      <c r="G656" s="294"/>
      <c r="H656" s="294"/>
    </row>
    <row r="657">
      <c r="A657" s="296">
        <v>197.0</v>
      </c>
      <c r="B657" s="296">
        <v>1.0</v>
      </c>
      <c r="C657" s="296" t="s">
        <v>18683</v>
      </c>
      <c r="D657" s="296"/>
      <c r="E657" s="296" t="s">
        <v>17922</v>
      </c>
      <c r="F657" s="296" t="s">
        <v>18684</v>
      </c>
      <c r="G657" s="294"/>
      <c r="H657" s="294"/>
    </row>
    <row r="658">
      <c r="A658" s="296">
        <v>197.0</v>
      </c>
      <c r="B658" s="296">
        <v>1.0</v>
      </c>
      <c r="C658" s="296" t="s">
        <v>18683</v>
      </c>
      <c r="D658" s="296"/>
      <c r="E658" s="296" t="s">
        <v>17924</v>
      </c>
      <c r="F658" s="296" t="s">
        <v>18685</v>
      </c>
      <c r="G658" s="294"/>
      <c r="H658" s="294"/>
    </row>
    <row r="659">
      <c r="A659" s="296">
        <v>197.0</v>
      </c>
      <c r="B659" s="296">
        <v>1.0</v>
      </c>
      <c r="C659" s="296" t="s">
        <v>18683</v>
      </c>
      <c r="D659" s="296"/>
      <c r="E659" s="296" t="s">
        <v>17927</v>
      </c>
      <c r="F659" s="296" t="s">
        <v>18686</v>
      </c>
      <c r="G659" s="294"/>
      <c r="H659" s="294"/>
    </row>
    <row r="660">
      <c r="A660" s="296">
        <v>197.0</v>
      </c>
      <c r="B660" s="296">
        <v>1.0</v>
      </c>
      <c r="C660" s="296" t="s">
        <v>18683</v>
      </c>
      <c r="D660" s="296"/>
      <c r="E660" s="296" t="s">
        <v>17929</v>
      </c>
      <c r="F660" s="296" t="s">
        <v>18687</v>
      </c>
      <c r="G660" s="294"/>
      <c r="H660" s="294"/>
    </row>
    <row r="661">
      <c r="A661" s="296">
        <v>197.0</v>
      </c>
      <c r="B661" s="296">
        <v>1.0</v>
      </c>
      <c r="C661" s="296" t="s">
        <v>18683</v>
      </c>
      <c r="D661" s="296"/>
      <c r="E661" s="296" t="s">
        <v>17931</v>
      </c>
      <c r="F661" s="296" t="s">
        <v>18688</v>
      </c>
      <c r="G661" s="294"/>
      <c r="H661" s="294"/>
    </row>
    <row r="662">
      <c r="A662" s="296">
        <v>197.0</v>
      </c>
      <c r="B662" s="296">
        <v>1.0</v>
      </c>
      <c r="C662" s="296" t="s">
        <v>18683</v>
      </c>
      <c r="D662" s="296"/>
      <c r="E662" s="296" t="s">
        <v>17933</v>
      </c>
      <c r="F662" s="296" t="s">
        <v>18689</v>
      </c>
      <c r="G662" s="294"/>
      <c r="H662" s="294"/>
    </row>
    <row r="663">
      <c r="A663" s="296">
        <v>197.0</v>
      </c>
      <c r="B663" s="296">
        <v>2.0</v>
      </c>
      <c r="C663" s="296" t="s">
        <v>18683</v>
      </c>
      <c r="D663" s="296"/>
      <c r="E663" s="296" t="s">
        <v>17385</v>
      </c>
      <c r="F663" s="296" t="s">
        <v>18690</v>
      </c>
      <c r="G663" s="294"/>
      <c r="H663" s="294"/>
    </row>
    <row r="664">
      <c r="A664" s="296">
        <v>197.0</v>
      </c>
      <c r="B664" s="296">
        <v>2.0</v>
      </c>
      <c r="C664" s="296" t="s">
        <v>18683</v>
      </c>
      <c r="D664" s="296"/>
      <c r="E664" s="296" t="s">
        <v>17175</v>
      </c>
      <c r="F664" s="296" t="s">
        <v>18691</v>
      </c>
      <c r="G664" s="294"/>
      <c r="H664" s="294"/>
    </row>
    <row r="665">
      <c r="A665" s="296">
        <v>197.0</v>
      </c>
      <c r="B665" s="296">
        <v>2.0</v>
      </c>
      <c r="C665" s="296" t="s">
        <v>18683</v>
      </c>
      <c r="D665" s="296"/>
      <c r="E665" s="296" t="s">
        <v>17937</v>
      </c>
      <c r="F665" s="296" t="s">
        <v>18692</v>
      </c>
      <c r="G665" s="294"/>
      <c r="H665" s="294"/>
    </row>
    <row r="666">
      <c r="A666" s="296">
        <v>197.0</v>
      </c>
      <c r="B666" s="296">
        <v>2.0</v>
      </c>
      <c r="C666" s="296" t="s">
        <v>18683</v>
      </c>
      <c r="D666" s="296"/>
      <c r="E666" s="296" t="s">
        <v>17939</v>
      </c>
      <c r="F666" s="296" t="s">
        <v>18693</v>
      </c>
      <c r="G666" s="294"/>
      <c r="H666" s="294"/>
    </row>
    <row r="667">
      <c r="A667" s="296">
        <v>197.0</v>
      </c>
      <c r="B667" s="296">
        <v>2.0</v>
      </c>
      <c r="C667" s="296" t="s">
        <v>18683</v>
      </c>
      <c r="D667" s="296"/>
      <c r="E667" s="296" t="s">
        <v>17941</v>
      </c>
      <c r="F667" s="296" t="s">
        <v>18694</v>
      </c>
      <c r="G667" s="294"/>
      <c r="H667" s="294"/>
    </row>
    <row r="668">
      <c r="A668" s="296">
        <v>197.0</v>
      </c>
      <c r="B668" s="296">
        <v>2.0</v>
      </c>
      <c r="C668" s="296" t="s">
        <v>18683</v>
      </c>
      <c r="D668" s="296"/>
      <c r="E668" s="296" t="s">
        <v>17943</v>
      </c>
      <c r="F668" s="296" t="s">
        <v>18695</v>
      </c>
      <c r="G668" s="294"/>
      <c r="H668" s="294"/>
    </row>
    <row r="669">
      <c r="A669" s="296">
        <v>198.0</v>
      </c>
      <c r="B669" s="296">
        <v>1.0</v>
      </c>
      <c r="C669" s="296" t="s">
        <v>18696</v>
      </c>
      <c r="D669" s="296"/>
      <c r="E669" s="296" t="s">
        <v>17922</v>
      </c>
      <c r="F669" s="296" t="s">
        <v>18697</v>
      </c>
      <c r="G669" s="294"/>
      <c r="H669" s="294"/>
    </row>
    <row r="670">
      <c r="A670" s="296">
        <v>198.0</v>
      </c>
      <c r="B670" s="296">
        <v>1.0</v>
      </c>
      <c r="C670" s="296" t="s">
        <v>18696</v>
      </c>
      <c r="D670" s="296"/>
      <c r="E670" s="296" t="s">
        <v>17924</v>
      </c>
      <c r="F670" s="296" t="s">
        <v>18698</v>
      </c>
      <c r="G670" s="294"/>
      <c r="H670" s="294"/>
    </row>
    <row r="671">
      <c r="A671" s="296">
        <v>198.0</v>
      </c>
      <c r="B671" s="296">
        <v>1.0</v>
      </c>
      <c r="C671" s="296" t="s">
        <v>18696</v>
      </c>
      <c r="D671" s="296"/>
      <c r="E671" s="296" t="s">
        <v>17927</v>
      </c>
      <c r="F671" s="296" t="s">
        <v>18699</v>
      </c>
      <c r="G671" s="294"/>
      <c r="H671" s="294"/>
    </row>
    <row r="672">
      <c r="A672" s="296">
        <v>198.0</v>
      </c>
      <c r="B672" s="296">
        <v>1.0</v>
      </c>
      <c r="C672" s="296" t="s">
        <v>18696</v>
      </c>
      <c r="D672" s="296"/>
      <c r="E672" s="296" t="s">
        <v>17929</v>
      </c>
      <c r="F672" s="296" t="s">
        <v>18700</v>
      </c>
      <c r="G672" s="294"/>
      <c r="H672" s="294"/>
    </row>
    <row r="673">
      <c r="A673" s="296">
        <v>198.0</v>
      </c>
      <c r="B673" s="296">
        <v>1.0</v>
      </c>
      <c r="C673" s="296" t="s">
        <v>18696</v>
      </c>
      <c r="D673" s="296"/>
      <c r="E673" s="296" t="s">
        <v>17931</v>
      </c>
      <c r="F673" s="296" t="s">
        <v>18701</v>
      </c>
      <c r="G673" s="294"/>
      <c r="H673" s="294"/>
    </row>
    <row r="674">
      <c r="A674" s="296">
        <v>198.0</v>
      </c>
      <c r="B674" s="296">
        <v>1.0</v>
      </c>
      <c r="C674" s="296" t="s">
        <v>18696</v>
      </c>
      <c r="D674" s="296"/>
      <c r="E674" s="296" t="s">
        <v>17933</v>
      </c>
      <c r="F674" s="296" t="s">
        <v>18702</v>
      </c>
      <c r="G674" s="294"/>
      <c r="H674" s="294"/>
    </row>
    <row r="675">
      <c r="A675" s="296">
        <v>198.0</v>
      </c>
      <c r="B675" s="296">
        <v>2.0</v>
      </c>
      <c r="C675" s="296" t="s">
        <v>18696</v>
      </c>
      <c r="D675" s="296"/>
      <c r="E675" s="296" t="s">
        <v>17385</v>
      </c>
      <c r="F675" s="296" t="s">
        <v>18703</v>
      </c>
      <c r="G675" s="294"/>
      <c r="H675" s="294"/>
    </row>
    <row r="676">
      <c r="A676" s="296">
        <v>198.0</v>
      </c>
      <c r="B676" s="296">
        <v>2.0</v>
      </c>
      <c r="C676" s="296" t="s">
        <v>18696</v>
      </c>
      <c r="D676" s="296"/>
      <c r="E676" s="296" t="s">
        <v>17175</v>
      </c>
      <c r="F676" s="296" t="s">
        <v>18704</v>
      </c>
      <c r="G676" s="294"/>
      <c r="H676" s="294"/>
    </row>
    <row r="677">
      <c r="A677" s="296">
        <v>198.0</v>
      </c>
      <c r="B677" s="296">
        <v>2.0</v>
      </c>
      <c r="C677" s="296" t="s">
        <v>18696</v>
      </c>
      <c r="D677" s="296"/>
      <c r="E677" s="296" t="s">
        <v>17937</v>
      </c>
      <c r="F677" s="296" t="s">
        <v>18705</v>
      </c>
      <c r="G677" s="294"/>
      <c r="H677" s="294"/>
    </row>
    <row r="678">
      <c r="A678" s="296">
        <v>198.0</v>
      </c>
      <c r="B678" s="296">
        <v>2.0</v>
      </c>
      <c r="C678" s="296" t="s">
        <v>18696</v>
      </c>
      <c r="D678" s="296"/>
      <c r="E678" s="296" t="s">
        <v>17939</v>
      </c>
      <c r="F678" s="296" t="s">
        <v>18706</v>
      </c>
      <c r="G678" s="294"/>
      <c r="H678" s="294"/>
    </row>
    <row r="679">
      <c r="A679" s="296">
        <v>198.0</v>
      </c>
      <c r="B679" s="296">
        <v>2.0</v>
      </c>
      <c r="C679" s="296" t="s">
        <v>18696</v>
      </c>
      <c r="D679" s="296"/>
      <c r="E679" s="296" t="s">
        <v>17941</v>
      </c>
      <c r="F679" s="296" t="s">
        <v>18707</v>
      </c>
      <c r="G679" s="294"/>
      <c r="H679" s="294"/>
    </row>
    <row r="680">
      <c r="A680" s="296">
        <v>198.0</v>
      </c>
      <c r="B680" s="296">
        <v>2.0</v>
      </c>
      <c r="C680" s="296" t="s">
        <v>18696</v>
      </c>
      <c r="D680" s="296"/>
      <c r="E680" s="296" t="s">
        <v>17943</v>
      </c>
      <c r="F680" s="296" t="s">
        <v>18708</v>
      </c>
      <c r="G680" s="294"/>
      <c r="H680" s="294"/>
    </row>
    <row r="681">
      <c r="A681" s="296">
        <v>199.0</v>
      </c>
      <c r="B681" s="296">
        <v>1.0</v>
      </c>
      <c r="C681" s="296" t="s">
        <v>18709</v>
      </c>
      <c r="D681" s="296"/>
      <c r="E681" s="296" t="s">
        <v>17922</v>
      </c>
      <c r="F681" s="296" t="s">
        <v>18710</v>
      </c>
      <c r="G681" s="294"/>
      <c r="H681" s="294"/>
    </row>
    <row r="682">
      <c r="A682" s="296">
        <v>199.0</v>
      </c>
      <c r="B682" s="296">
        <v>1.0</v>
      </c>
      <c r="C682" s="296" t="s">
        <v>18709</v>
      </c>
      <c r="D682" s="296"/>
      <c r="E682" s="296" t="s">
        <v>17924</v>
      </c>
      <c r="F682" s="296" t="s">
        <v>18711</v>
      </c>
      <c r="G682" s="294"/>
      <c r="H682" s="294"/>
    </row>
    <row r="683">
      <c r="A683" s="296">
        <v>199.0</v>
      </c>
      <c r="B683" s="296">
        <v>1.0</v>
      </c>
      <c r="C683" s="296" t="s">
        <v>18709</v>
      </c>
      <c r="D683" s="296"/>
      <c r="E683" s="296" t="s">
        <v>17927</v>
      </c>
      <c r="F683" s="296" t="s">
        <v>18712</v>
      </c>
      <c r="G683" s="294"/>
      <c r="H683" s="294"/>
    </row>
    <row r="684">
      <c r="A684" s="296">
        <v>199.0</v>
      </c>
      <c r="B684" s="296">
        <v>1.0</v>
      </c>
      <c r="C684" s="296" t="s">
        <v>18709</v>
      </c>
      <c r="D684" s="296"/>
      <c r="E684" s="296" t="s">
        <v>17929</v>
      </c>
      <c r="F684" s="296" t="s">
        <v>18713</v>
      </c>
      <c r="G684" s="294"/>
      <c r="H684" s="294"/>
    </row>
    <row r="685">
      <c r="A685" s="296">
        <v>199.0</v>
      </c>
      <c r="B685" s="296">
        <v>1.0</v>
      </c>
      <c r="C685" s="296" t="s">
        <v>18709</v>
      </c>
      <c r="D685" s="296"/>
      <c r="E685" s="296" t="s">
        <v>17933</v>
      </c>
      <c r="F685" s="296" t="s">
        <v>18714</v>
      </c>
      <c r="G685" s="294"/>
      <c r="H685" s="294"/>
    </row>
    <row r="686">
      <c r="A686" s="296">
        <v>199.0</v>
      </c>
      <c r="B686" s="296">
        <v>2.0</v>
      </c>
      <c r="C686" s="296" t="s">
        <v>18709</v>
      </c>
      <c r="D686" s="296"/>
      <c r="E686" s="296" t="s">
        <v>17385</v>
      </c>
      <c r="F686" s="296" t="s">
        <v>18715</v>
      </c>
      <c r="G686" s="294"/>
      <c r="H686" s="294"/>
    </row>
    <row r="687">
      <c r="A687" s="296">
        <v>199.0</v>
      </c>
      <c r="B687" s="296">
        <v>2.0</v>
      </c>
      <c r="C687" s="296" t="s">
        <v>18709</v>
      </c>
      <c r="D687" s="296"/>
      <c r="E687" s="296" t="s">
        <v>17175</v>
      </c>
      <c r="F687" s="296" t="s">
        <v>18716</v>
      </c>
      <c r="G687" s="294"/>
      <c r="H687" s="294"/>
    </row>
    <row r="688">
      <c r="A688" s="296">
        <v>199.0</v>
      </c>
      <c r="B688" s="296">
        <v>2.0</v>
      </c>
      <c r="C688" s="296" t="s">
        <v>18709</v>
      </c>
      <c r="D688" s="296"/>
      <c r="E688" s="296" t="s">
        <v>17937</v>
      </c>
      <c r="F688" s="296" t="s">
        <v>18717</v>
      </c>
      <c r="G688" s="294"/>
      <c r="H688" s="294"/>
    </row>
    <row r="689">
      <c r="A689" s="296">
        <v>199.0</v>
      </c>
      <c r="B689" s="296">
        <v>2.0</v>
      </c>
      <c r="C689" s="296" t="s">
        <v>18709</v>
      </c>
      <c r="D689" s="296"/>
      <c r="E689" s="296" t="s">
        <v>17939</v>
      </c>
      <c r="F689" s="296" t="s">
        <v>18718</v>
      </c>
      <c r="G689" s="294"/>
      <c r="H689" s="294"/>
    </row>
    <row r="690">
      <c r="A690" s="296">
        <v>199.0</v>
      </c>
      <c r="B690" s="296">
        <v>2.0</v>
      </c>
      <c r="C690" s="296" t="s">
        <v>18709</v>
      </c>
      <c r="D690" s="296"/>
      <c r="E690" s="296" t="s">
        <v>17941</v>
      </c>
      <c r="F690" s="296" t="s">
        <v>18719</v>
      </c>
      <c r="G690" s="294"/>
      <c r="H690" s="294"/>
    </row>
    <row r="691">
      <c r="A691" s="296">
        <v>199.0</v>
      </c>
      <c r="B691" s="296">
        <v>2.0</v>
      </c>
      <c r="C691" s="296" t="s">
        <v>18709</v>
      </c>
      <c r="D691" s="296"/>
      <c r="E691" s="296" t="s">
        <v>17943</v>
      </c>
      <c r="F691" s="296" t="s">
        <v>18720</v>
      </c>
      <c r="G691" s="294"/>
      <c r="H691" s="294"/>
    </row>
    <row r="692">
      <c r="A692" s="296">
        <v>200.0</v>
      </c>
      <c r="B692" s="296">
        <v>1.0</v>
      </c>
      <c r="C692" s="296" t="s">
        <v>18721</v>
      </c>
      <c r="D692" s="296"/>
      <c r="E692" s="296" t="s">
        <v>17922</v>
      </c>
      <c r="F692" s="296" t="s">
        <v>18722</v>
      </c>
      <c r="G692" s="294"/>
      <c r="H692" s="294"/>
    </row>
    <row r="693">
      <c r="A693" s="296">
        <v>200.0</v>
      </c>
      <c r="B693" s="296">
        <v>1.0</v>
      </c>
      <c r="C693" s="296" t="s">
        <v>18721</v>
      </c>
      <c r="D693" s="296"/>
      <c r="E693" s="296" t="s">
        <v>17924</v>
      </c>
      <c r="F693" s="296" t="s">
        <v>18723</v>
      </c>
      <c r="G693" s="294"/>
      <c r="H693" s="294"/>
    </row>
    <row r="694">
      <c r="A694" s="296">
        <v>200.0</v>
      </c>
      <c r="B694" s="296">
        <v>1.0</v>
      </c>
      <c r="C694" s="296" t="s">
        <v>18721</v>
      </c>
      <c r="D694" s="296"/>
      <c r="E694" s="296" t="s">
        <v>17927</v>
      </c>
      <c r="F694" s="296" t="s">
        <v>18724</v>
      </c>
      <c r="G694" s="294"/>
      <c r="H694" s="294"/>
    </row>
    <row r="695">
      <c r="A695" s="296">
        <v>200.0</v>
      </c>
      <c r="B695" s="296">
        <v>1.0</v>
      </c>
      <c r="C695" s="296" t="s">
        <v>18721</v>
      </c>
      <c r="D695" s="296"/>
      <c r="E695" s="296" t="s">
        <v>17929</v>
      </c>
      <c r="F695" s="296" t="s">
        <v>18725</v>
      </c>
      <c r="G695" s="294"/>
      <c r="H695" s="294"/>
    </row>
    <row r="696">
      <c r="A696" s="296">
        <v>200.0</v>
      </c>
      <c r="B696" s="296">
        <v>1.0</v>
      </c>
      <c r="C696" s="296" t="s">
        <v>18721</v>
      </c>
      <c r="D696" s="296"/>
      <c r="E696" s="296" t="s">
        <v>17931</v>
      </c>
      <c r="F696" s="296" t="s">
        <v>18726</v>
      </c>
      <c r="G696" s="294"/>
      <c r="H696" s="294"/>
    </row>
    <row r="697">
      <c r="A697" s="296">
        <v>200.0</v>
      </c>
      <c r="B697" s="296">
        <v>1.0</v>
      </c>
      <c r="C697" s="296" t="s">
        <v>18721</v>
      </c>
      <c r="D697" s="296"/>
      <c r="E697" s="296" t="s">
        <v>17933</v>
      </c>
      <c r="F697" s="296" t="s">
        <v>18727</v>
      </c>
      <c r="G697" s="294"/>
      <c r="H697" s="294"/>
    </row>
    <row r="698">
      <c r="A698" s="296">
        <v>200.0</v>
      </c>
      <c r="B698" s="296">
        <v>2.0</v>
      </c>
      <c r="C698" s="296" t="s">
        <v>18721</v>
      </c>
      <c r="D698" s="296"/>
      <c r="E698" s="296" t="s">
        <v>17385</v>
      </c>
      <c r="F698" s="296" t="s">
        <v>18728</v>
      </c>
      <c r="G698" s="294"/>
      <c r="H698" s="294"/>
    </row>
    <row r="699">
      <c r="A699" s="296">
        <v>200.0</v>
      </c>
      <c r="B699" s="296">
        <v>2.0</v>
      </c>
      <c r="C699" s="296" t="s">
        <v>18721</v>
      </c>
      <c r="D699" s="296"/>
      <c r="E699" s="296" t="s">
        <v>17175</v>
      </c>
      <c r="F699" s="296" t="s">
        <v>18729</v>
      </c>
      <c r="G699" s="294"/>
      <c r="H699" s="294"/>
    </row>
    <row r="700">
      <c r="A700" s="296">
        <v>200.0</v>
      </c>
      <c r="B700" s="296">
        <v>2.0</v>
      </c>
      <c r="C700" s="296" t="s">
        <v>18721</v>
      </c>
      <c r="D700" s="296"/>
      <c r="E700" s="296" t="s">
        <v>17937</v>
      </c>
      <c r="F700" s="296" t="s">
        <v>18730</v>
      </c>
      <c r="G700" s="294"/>
      <c r="H700" s="294"/>
    </row>
    <row r="701">
      <c r="A701" s="296">
        <v>200.0</v>
      </c>
      <c r="B701" s="296">
        <v>2.0</v>
      </c>
      <c r="C701" s="296" t="s">
        <v>18721</v>
      </c>
      <c r="D701" s="296"/>
      <c r="E701" s="296" t="s">
        <v>17939</v>
      </c>
      <c r="F701" s="296" t="s">
        <v>18731</v>
      </c>
      <c r="G701" s="294"/>
      <c r="H701" s="294"/>
    </row>
    <row r="702">
      <c r="A702" s="296">
        <v>200.0</v>
      </c>
      <c r="B702" s="296">
        <v>2.0</v>
      </c>
      <c r="C702" s="296" t="s">
        <v>18732</v>
      </c>
      <c r="D702" s="296"/>
      <c r="E702" s="296" t="s">
        <v>17941</v>
      </c>
      <c r="F702" s="296" t="s">
        <v>18733</v>
      </c>
      <c r="G702" s="294"/>
      <c r="H702" s="294"/>
    </row>
    <row r="703">
      <c r="A703" s="296">
        <v>200.0</v>
      </c>
      <c r="B703" s="296">
        <v>2.0</v>
      </c>
      <c r="C703" s="296" t="s">
        <v>18732</v>
      </c>
      <c r="D703" s="296"/>
      <c r="E703" s="296" t="s">
        <v>17927</v>
      </c>
      <c r="F703" s="296" t="s">
        <v>18734</v>
      </c>
      <c r="G703" s="294"/>
      <c r="H703" s="294"/>
    </row>
    <row r="704">
      <c r="A704" s="296">
        <v>201.0</v>
      </c>
      <c r="B704" s="296">
        <v>1.0</v>
      </c>
      <c r="C704" s="296" t="s">
        <v>18735</v>
      </c>
      <c r="D704" s="296"/>
      <c r="E704" s="296" t="s">
        <v>17922</v>
      </c>
      <c r="F704" s="296" t="s">
        <v>18736</v>
      </c>
      <c r="G704" s="294"/>
      <c r="H704" s="294"/>
    </row>
    <row r="705">
      <c r="A705" s="296">
        <v>201.0</v>
      </c>
      <c r="B705" s="296">
        <v>1.0</v>
      </c>
      <c r="C705" s="296" t="s">
        <v>18735</v>
      </c>
      <c r="D705" s="296"/>
      <c r="E705" s="296" t="s">
        <v>17924</v>
      </c>
      <c r="F705" s="296" t="s">
        <v>18737</v>
      </c>
      <c r="G705" s="294"/>
      <c r="H705" s="294"/>
    </row>
    <row r="706">
      <c r="A706" s="296">
        <v>201.0</v>
      </c>
      <c r="B706" s="296">
        <v>1.0</v>
      </c>
      <c r="C706" s="296" t="s">
        <v>18735</v>
      </c>
      <c r="D706" s="296"/>
      <c r="E706" s="296" t="s">
        <v>17927</v>
      </c>
      <c r="F706" s="296" t="s">
        <v>18738</v>
      </c>
      <c r="G706" s="294"/>
      <c r="H706" s="294"/>
    </row>
    <row r="707">
      <c r="A707" s="296">
        <v>201.0</v>
      </c>
      <c r="B707" s="296">
        <v>1.0</v>
      </c>
      <c r="C707" s="296" t="s">
        <v>18735</v>
      </c>
      <c r="D707" s="296"/>
      <c r="E707" s="296" t="s">
        <v>17929</v>
      </c>
      <c r="F707" s="296" t="s">
        <v>18739</v>
      </c>
      <c r="G707" s="294"/>
      <c r="H707" s="294"/>
    </row>
    <row r="708">
      <c r="A708" s="296">
        <v>201.0</v>
      </c>
      <c r="B708" s="296">
        <v>1.0</v>
      </c>
      <c r="C708" s="296" t="s">
        <v>18735</v>
      </c>
      <c r="D708" s="296"/>
      <c r="E708" s="296" t="s">
        <v>17931</v>
      </c>
      <c r="F708" s="296" t="s">
        <v>18740</v>
      </c>
      <c r="G708" s="294"/>
      <c r="H708" s="294"/>
    </row>
    <row r="709">
      <c r="A709" s="296">
        <v>201.0</v>
      </c>
      <c r="B709" s="296">
        <v>1.0</v>
      </c>
      <c r="C709" s="296" t="s">
        <v>18735</v>
      </c>
      <c r="D709" s="296"/>
      <c r="E709" s="296" t="s">
        <v>17933</v>
      </c>
      <c r="F709" s="296" t="s">
        <v>18741</v>
      </c>
      <c r="G709" s="294"/>
      <c r="H709" s="294"/>
    </row>
    <row r="710">
      <c r="A710" s="296">
        <v>201.0</v>
      </c>
      <c r="B710" s="296">
        <v>2.0</v>
      </c>
      <c r="C710" s="296" t="s">
        <v>18735</v>
      </c>
      <c r="D710" s="296"/>
      <c r="E710" s="296" t="s">
        <v>17385</v>
      </c>
      <c r="F710" s="296" t="s">
        <v>18742</v>
      </c>
      <c r="G710" s="294"/>
      <c r="H710" s="294"/>
    </row>
    <row r="711">
      <c r="A711" s="296">
        <v>201.0</v>
      </c>
      <c r="B711" s="296">
        <v>2.0</v>
      </c>
      <c r="C711" s="296" t="s">
        <v>18735</v>
      </c>
      <c r="D711" s="296"/>
      <c r="E711" s="296" t="s">
        <v>17175</v>
      </c>
      <c r="F711" s="296" t="s">
        <v>18743</v>
      </c>
      <c r="G711" s="294"/>
      <c r="H711" s="294"/>
    </row>
    <row r="712">
      <c r="A712" s="296">
        <v>201.0</v>
      </c>
      <c r="B712" s="296">
        <v>2.0</v>
      </c>
      <c r="C712" s="296" t="s">
        <v>18735</v>
      </c>
      <c r="D712" s="296"/>
      <c r="E712" s="296" t="s">
        <v>17937</v>
      </c>
      <c r="F712" s="296" t="s">
        <v>18744</v>
      </c>
      <c r="G712" s="294"/>
      <c r="H712" s="294"/>
    </row>
    <row r="713">
      <c r="A713" s="296">
        <v>201.0</v>
      </c>
      <c r="B713" s="296">
        <v>2.0</v>
      </c>
      <c r="C713" s="296" t="s">
        <v>18735</v>
      </c>
      <c r="D713" s="296"/>
      <c r="E713" s="296" t="s">
        <v>17939</v>
      </c>
      <c r="F713" s="296" t="s">
        <v>18745</v>
      </c>
      <c r="G713" s="294"/>
      <c r="H713" s="294"/>
    </row>
    <row r="714">
      <c r="A714" s="296">
        <v>201.0</v>
      </c>
      <c r="B714" s="296">
        <v>2.0</v>
      </c>
      <c r="C714" s="296" t="s">
        <v>18735</v>
      </c>
      <c r="D714" s="296"/>
      <c r="E714" s="296" t="s">
        <v>17941</v>
      </c>
      <c r="F714" s="296" t="s">
        <v>18746</v>
      </c>
      <c r="G714" s="294"/>
      <c r="H714" s="294"/>
    </row>
    <row r="715">
      <c r="A715" s="296">
        <v>201.0</v>
      </c>
      <c r="B715" s="296">
        <v>2.0</v>
      </c>
      <c r="C715" s="296" t="s">
        <v>18735</v>
      </c>
      <c r="D715" s="296"/>
      <c r="E715" s="296" t="s">
        <v>17943</v>
      </c>
      <c r="F715" s="296" t="s">
        <v>18747</v>
      </c>
      <c r="G715" s="294"/>
      <c r="H715" s="294"/>
    </row>
    <row r="716">
      <c r="A716" s="296">
        <v>202.0</v>
      </c>
      <c r="B716" s="296">
        <v>1.0</v>
      </c>
      <c r="C716" s="296" t="s">
        <v>18748</v>
      </c>
      <c r="D716" s="296"/>
      <c r="E716" s="296" t="s">
        <v>17922</v>
      </c>
      <c r="F716" s="296" t="s">
        <v>18749</v>
      </c>
      <c r="G716" s="294"/>
      <c r="H716" s="294"/>
    </row>
    <row r="717">
      <c r="A717" s="296">
        <v>202.0</v>
      </c>
      <c r="B717" s="296">
        <v>1.0</v>
      </c>
      <c r="C717" s="296" t="s">
        <v>18748</v>
      </c>
      <c r="D717" s="296"/>
      <c r="E717" s="296" t="s">
        <v>17924</v>
      </c>
      <c r="F717" s="296" t="s">
        <v>18750</v>
      </c>
      <c r="G717" s="294"/>
      <c r="H717" s="294"/>
    </row>
    <row r="718">
      <c r="A718" s="296">
        <v>202.0</v>
      </c>
      <c r="B718" s="296">
        <v>1.0</v>
      </c>
      <c r="C718" s="296" t="s">
        <v>18748</v>
      </c>
      <c r="D718" s="296"/>
      <c r="E718" s="296" t="s">
        <v>17927</v>
      </c>
      <c r="F718" s="296" t="s">
        <v>18751</v>
      </c>
      <c r="G718" s="294"/>
      <c r="H718" s="294"/>
    </row>
    <row r="719">
      <c r="A719" s="296">
        <v>202.0</v>
      </c>
      <c r="B719" s="296">
        <v>1.0</v>
      </c>
      <c r="C719" s="296" t="s">
        <v>18748</v>
      </c>
      <c r="D719" s="296"/>
      <c r="E719" s="296" t="s">
        <v>17929</v>
      </c>
      <c r="F719" s="296" t="s">
        <v>18752</v>
      </c>
      <c r="G719" s="294"/>
      <c r="H719" s="294"/>
    </row>
    <row r="720">
      <c r="A720" s="296">
        <v>202.0</v>
      </c>
      <c r="B720" s="296">
        <v>1.0</v>
      </c>
      <c r="C720" s="296" t="s">
        <v>18748</v>
      </c>
      <c r="D720" s="296"/>
      <c r="E720" s="296" t="s">
        <v>17931</v>
      </c>
      <c r="F720" s="296" t="s">
        <v>18753</v>
      </c>
      <c r="G720" s="294"/>
      <c r="H720" s="294"/>
    </row>
    <row r="721">
      <c r="A721" s="296">
        <v>202.0</v>
      </c>
      <c r="B721" s="296">
        <v>1.0</v>
      </c>
      <c r="C721" s="296" t="s">
        <v>18748</v>
      </c>
      <c r="D721" s="296"/>
      <c r="E721" s="296" t="s">
        <v>17933</v>
      </c>
      <c r="F721" s="296" t="s">
        <v>18754</v>
      </c>
      <c r="G721" s="294"/>
      <c r="H721" s="294"/>
    </row>
    <row r="722">
      <c r="A722" s="296">
        <v>202.0</v>
      </c>
      <c r="B722" s="296">
        <v>2.0</v>
      </c>
      <c r="C722" s="296" t="s">
        <v>18755</v>
      </c>
      <c r="D722" s="296"/>
      <c r="E722" s="296" t="s">
        <v>17385</v>
      </c>
      <c r="F722" s="296" t="s">
        <v>18756</v>
      </c>
      <c r="G722" s="294"/>
      <c r="H722" s="294"/>
    </row>
    <row r="723">
      <c r="A723" s="296">
        <v>202.0</v>
      </c>
      <c r="B723" s="296">
        <v>2.0</v>
      </c>
      <c r="C723" s="296" t="s">
        <v>18755</v>
      </c>
      <c r="D723" s="296"/>
      <c r="E723" s="296" t="s">
        <v>17175</v>
      </c>
      <c r="F723" s="296" t="s">
        <v>18757</v>
      </c>
      <c r="G723" s="294"/>
      <c r="H723" s="294"/>
    </row>
    <row r="724">
      <c r="A724" s="296">
        <v>202.0</v>
      </c>
      <c r="B724" s="296">
        <v>2.0</v>
      </c>
      <c r="C724" s="296" t="s">
        <v>18755</v>
      </c>
      <c r="D724" s="296"/>
      <c r="E724" s="296" t="s">
        <v>17937</v>
      </c>
      <c r="F724" s="296" t="s">
        <v>18758</v>
      </c>
      <c r="G724" s="294"/>
      <c r="H724" s="294"/>
    </row>
    <row r="725">
      <c r="A725" s="296">
        <v>202.0</v>
      </c>
      <c r="B725" s="296">
        <v>2.0</v>
      </c>
      <c r="C725" s="296" t="s">
        <v>18755</v>
      </c>
      <c r="D725" s="296"/>
      <c r="E725" s="296" t="s">
        <v>17939</v>
      </c>
      <c r="F725" s="296" t="s">
        <v>18759</v>
      </c>
      <c r="G725" s="294"/>
      <c r="H725" s="294"/>
    </row>
    <row r="726">
      <c r="A726" s="296">
        <v>202.0</v>
      </c>
      <c r="B726" s="296">
        <v>2.0</v>
      </c>
      <c r="C726" s="296" t="s">
        <v>18755</v>
      </c>
      <c r="D726" s="296"/>
      <c r="E726" s="296" t="s">
        <v>17941</v>
      </c>
      <c r="F726" s="296" t="s">
        <v>18760</v>
      </c>
      <c r="G726" s="294"/>
      <c r="H726" s="294"/>
    </row>
    <row r="727">
      <c r="A727" s="296">
        <v>202.0</v>
      </c>
      <c r="B727" s="296">
        <v>2.0</v>
      </c>
      <c r="C727" s="296" t="s">
        <v>18755</v>
      </c>
      <c r="D727" s="296"/>
      <c r="E727" s="296" t="s">
        <v>17943</v>
      </c>
      <c r="F727" s="296" t="s">
        <v>18761</v>
      </c>
      <c r="G727" s="294"/>
      <c r="H727" s="294"/>
    </row>
    <row r="728">
      <c r="A728" s="296">
        <v>203.0</v>
      </c>
      <c r="B728" s="296">
        <v>1.0</v>
      </c>
      <c r="C728" s="296" t="s">
        <v>18762</v>
      </c>
      <c r="D728" s="296"/>
      <c r="E728" s="296" t="s">
        <v>17922</v>
      </c>
      <c r="F728" s="296" t="s">
        <v>18763</v>
      </c>
      <c r="G728" s="294"/>
      <c r="H728" s="294"/>
    </row>
    <row r="729">
      <c r="A729" s="296">
        <v>203.0</v>
      </c>
      <c r="B729" s="296">
        <v>1.0</v>
      </c>
      <c r="C729" s="296" t="s">
        <v>18762</v>
      </c>
      <c r="D729" s="296"/>
      <c r="E729" s="296" t="s">
        <v>17924</v>
      </c>
      <c r="F729" s="296" t="s">
        <v>18764</v>
      </c>
      <c r="G729" s="294"/>
      <c r="H729" s="294"/>
    </row>
    <row r="730">
      <c r="A730" s="296">
        <v>203.0</v>
      </c>
      <c r="B730" s="296">
        <v>1.0</v>
      </c>
      <c r="C730" s="296" t="s">
        <v>18762</v>
      </c>
      <c r="D730" s="296"/>
      <c r="E730" s="296" t="s">
        <v>17927</v>
      </c>
      <c r="F730" s="296" t="s">
        <v>18765</v>
      </c>
      <c r="G730" s="294"/>
      <c r="H730" s="294"/>
    </row>
    <row r="731">
      <c r="A731" s="296">
        <v>203.0</v>
      </c>
      <c r="B731" s="296">
        <v>1.0</v>
      </c>
      <c r="C731" s="296" t="s">
        <v>18762</v>
      </c>
      <c r="D731" s="296"/>
      <c r="E731" s="296" t="s">
        <v>17929</v>
      </c>
      <c r="F731" s="296" t="s">
        <v>18766</v>
      </c>
      <c r="G731" s="294"/>
      <c r="H731" s="294"/>
    </row>
    <row r="732">
      <c r="A732" s="296">
        <v>203.0</v>
      </c>
      <c r="B732" s="296">
        <v>1.0</v>
      </c>
      <c r="C732" s="296" t="s">
        <v>18762</v>
      </c>
      <c r="D732" s="296"/>
      <c r="E732" s="296" t="s">
        <v>17931</v>
      </c>
      <c r="F732" s="296" t="s">
        <v>18767</v>
      </c>
      <c r="G732" s="294"/>
      <c r="H732" s="294"/>
    </row>
    <row r="733">
      <c r="A733" s="296">
        <v>203.0</v>
      </c>
      <c r="B733" s="296">
        <v>1.0</v>
      </c>
      <c r="C733" s="296" t="s">
        <v>18762</v>
      </c>
      <c r="D733" s="296"/>
      <c r="E733" s="296" t="s">
        <v>17933</v>
      </c>
      <c r="F733" s="296" t="s">
        <v>18768</v>
      </c>
      <c r="G733" s="294"/>
      <c r="H733" s="294"/>
    </row>
    <row r="734">
      <c r="A734" s="296">
        <v>203.0</v>
      </c>
      <c r="B734" s="296">
        <v>2.0</v>
      </c>
      <c r="C734" s="296" t="s">
        <v>18769</v>
      </c>
      <c r="D734" s="296"/>
      <c r="E734" s="296" t="s">
        <v>17385</v>
      </c>
      <c r="F734" s="296" t="s">
        <v>18770</v>
      </c>
      <c r="G734" s="294"/>
      <c r="H734" s="294"/>
    </row>
    <row r="735">
      <c r="A735" s="296">
        <v>203.0</v>
      </c>
      <c r="B735" s="296">
        <v>2.0</v>
      </c>
      <c r="C735" s="296" t="s">
        <v>18769</v>
      </c>
      <c r="D735" s="296"/>
      <c r="E735" s="296" t="s">
        <v>17175</v>
      </c>
      <c r="F735" s="296" t="s">
        <v>18771</v>
      </c>
      <c r="G735" s="294"/>
      <c r="H735" s="294"/>
    </row>
    <row r="736">
      <c r="A736" s="296">
        <v>203.0</v>
      </c>
      <c r="B736" s="296">
        <v>2.0</v>
      </c>
      <c r="C736" s="296" t="s">
        <v>18769</v>
      </c>
      <c r="D736" s="296"/>
      <c r="E736" s="296" t="s">
        <v>17937</v>
      </c>
      <c r="F736" s="296" t="s">
        <v>18772</v>
      </c>
      <c r="G736" s="294"/>
      <c r="H736" s="294"/>
    </row>
    <row r="737">
      <c r="A737" s="296">
        <v>203.0</v>
      </c>
      <c r="B737" s="296">
        <v>2.0</v>
      </c>
      <c r="C737" s="296" t="s">
        <v>18769</v>
      </c>
      <c r="D737" s="296"/>
      <c r="E737" s="296" t="s">
        <v>17939</v>
      </c>
      <c r="F737" s="296" t="s">
        <v>18773</v>
      </c>
      <c r="G737" s="294"/>
      <c r="H737" s="294"/>
    </row>
    <row r="738">
      <c r="A738" s="296">
        <v>203.0</v>
      </c>
      <c r="B738" s="296">
        <v>2.0</v>
      </c>
      <c r="C738" s="296" t="s">
        <v>18769</v>
      </c>
      <c r="D738" s="296"/>
      <c r="E738" s="296" t="s">
        <v>17941</v>
      </c>
      <c r="F738" s="296" t="s">
        <v>18774</v>
      </c>
      <c r="G738" s="294"/>
      <c r="H738" s="294"/>
    </row>
    <row r="739">
      <c r="A739" s="296">
        <v>203.0</v>
      </c>
      <c r="B739" s="296">
        <v>2.0</v>
      </c>
      <c r="C739" s="296" t="s">
        <v>18769</v>
      </c>
      <c r="D739" s="296"/>
      <c r="E739" s="296" t="s">
        <v>17943</v>
      </c>
      <c r="F739" s="296" t="s">
        <v>18775</v>
      </c>
      <c r="G739" s="294"/>
      <c r="H739" s="294"/>
    </row>
    <row r="740">
      <c r="A740" s="296">
        <v>204.0</v>
      </c>
      <c r="B740" s="296">
        <v>1.0</v>
      </c>
      <c r="C740" s="296" t="s">
        <v>18776</v>
      </c>
      <c r="D740" s="296"/>
      <c r="E740" s="296" t="s">
        <v>17922</v>
      </c>
      <c r="F740" s="296" t="s">
        <v>18777</v>
      </c>
      <c r="G740" s="294"/>
      <c r="H740" s="294"/>
    </row>
    <row r="741">
      <c r="A741" s="296">
        <v>204.0</v>
      </c>
      <c r="B741" s="296">
        <v>1.0</v>
      </c>
      <c r="C741" s="296" t="s">
        <v>18776</v>
      </c>
      <c r="D741" s="296"/>
      <c r="E741" s="296" t="s">
        <v>17924</v>
      </c>
      <c r="F741" s="296" t="s">
        <v>18778</v>
      </c>
      <c r="G741" s="294"/>
      <c r="H741" s="294"/>
    </row>
    <row r="742">
      <c r="A742" s="296">
        <v>204.0</v>
      </c>
      <c r="B742" s="296">
        <v>1.0</v>
      </c>
      <c r="C742" s="296" t="s">
        <v>18776</v>
      </c>
      <c r="D742" s="296"/>
      <c r="E742" s="296" t="s">
        <v>17927</v>
      </c>
      <c r="F742" s="296" t="s">
        <v>18779</v>
      </c>
      <c r="G742" s="294"/>
      <c r="H742" s="294"/>
    </row>
    <row r="743">
      <c r="A743" s="296">
        <v>204.0</v>
      </c>
      <c r="B743" s="296">
        <v>1.0</v>
      </c>
      <c r="C743" s="296" t="s">
        <v>18776</v>
      </c>
      <c r="D743" s="296"/>
      <c r="E743" s="296" t="s">
        <v>17929</v>
      </c>
      <c r="F743" s="296" t="s">
        <v>18780</v>
      </c>
      <c r="G743" s="294"/>
      <c r="H743" s="294"/>
    </row>
    <row r="744">
      <c r="A744" s="296">
        <v>204.0</v>
      </c>
      <c r="B744" s="296">
        <v>1.0</v>
      </c>
      <c r="C744" s="296" t="s">
        <v>18776</v>
      </c>
      <c r="D744" s="296"/>
      <c r="E744" s="296" t="s">
        <v>17931</v>
      </c>
      <c r="F744" s="296" t="s">
        <v>18781</v>
      </c>
      <c r="G744" s="294"/>
      <c r="H744" s="294"/>
    </row>
    <row r="745">
      <c r="A745" s="296">
        <v>204.0</v>
      </c>
      <c r="B745" s="296">
        <v>1.0</v>
      </c>
      <c r="C745" s="296" t="s">
        <v>18776</v>
      </c>
      <c r="D745" s="296"/>
      <c r="E745" s="296" t="s">
        <v>17933</v>
      </c>
      <c r="F745" s="296" t="s">
        <v>18782</v>
      </c>
      <c r="G745" s="294"/>
      <c r="H745" s="294"/>
    </row>
    <row r="746">
      <c r="A746" s="296">
        <v>204.0</v>
      </c>
      <c r="B746" s="296">
        <v>2.0</v>
      </c>
      <c r="C746" s="296" t="s">
        <v>18776</v>
      </c>
      <c r="D746" s="296"/>
      <c r="E746" s="296" t="s">
        <v>17385</v>
      </c>
      <c r="F746" s="296" t="s">
        <v>18783</v>
      </c>
      <c r="G746" s="294"/>
      <c r="H746" s="294"/>
    </row>
    <row r="747">
      <c r="A747" s="296">
        <v>204.0</v>
      </c>
      <c r="B747" s="296">
        <v>2.0</v>
      </c>
      <c r="C747" s="296" t="s">
        <v>18784</v>
      </c>
      <c r="D747" s="296"/>
      <c r="E747" s="296" t="s">
        <v>17175</v>
      </c>
      <c r="F747" s="296" t="s">
        <v>18785</v>
      </c>
      <c r="G747" s="294"/>
      <c r="H747" s="294"/>
    </row>
    <row r="748">
      <c r="A748" s="296">
        <v>204.0</v>
      </c>
      <c r="B748" s="296">
        <v>2.0</v>
      </c>
      <c r="C748" s="296" t="s">
        <v>18784</v>
      </c>
      <c r="D748" s="296"/>
      <c r="E748" s="296" t="s">
        <v>17939</v>
      </c>
      <c r="F748" s="296" t="s">
        <v>18786</v>
      </c>
      <c r="G748" s="294"/>
      <c r="H748" s="294"/>
    </row>
    <row r="749">
      <c r="A749" s="296">
        <v>204.0</v>
      </c>
      <c r="B749" s="296">
        <v>2.0</v>
      </c>
      <c r="C749" s="296" t="s">
        <v>18784</v>
      </c>
      <c r="D749" s="296"/>
      <c r="E749" s="296" t="s">
        <v>17941</v>
      </c>
      <c r="F749" s="296" t="s">
        <v>18787</v>
      </c>
      <c r="G749" s="294"/>
      <c r="H749" s="294"/>
    </row>
    <row r="750">
      <c r="A750" s="296">
        <v>204.0</v>
      </c>
      <c r="B750" s="296">
        <v>2.0</v>
      </c>
      <c r="C750" s="296" t="s">
        <v>18784</v>
      </c>
      <c r="D750" s="296"/>
      <c r="E750" s="296" t="s">
        <v>17943</v>
      </c>
      <c r="F750" s="296" t="s">
        <v>18788</v>
      </c>
      <c r="G750" s="294"/>
      <c r="H750" s="294"/>
    </row>
    <row r="751">
      <c r="A751" s="296">
        <v>205.0</v>
      </c>
      <c r="B751" s="296">
        <v>1.0</v>
      </c>
      <c r="C751" s="296" t="s">
        <v>18789</v>
      </c>
      <c r="D751" s="296"/>
      <c r="E751" s="296" t="s">
        <v>17922</v>
      </c>
      <c r="F751" s="296" t="s">
        <v>18790</v>
      </c>
      <c r="G751" s="294"/>
      <c r="H751" s="294"/>
    </row>
    <row r="752">
      <c r="A752" s="296">
        <v>205.0</v>
      </c>
      <c r="B752" s="296">
        <v>1.0</v>
      </c>
      <c r="C752" s="296" t="s">
        <v>18789</v>
      </c>
      <c r="D752" s="296"/>
      <c r="E752" s="296" t="s">
        <v>17924</v>
      </c>
      <c r="F752" s="296" t="s">
        <v>18791</v>
      </c>
      <c r="G752" s="294"/>
      <c r="H752" s="294"/>
    </row>
    <row r="753">
      <c r="A753" s="296">
        <v>205.0</v>
      </c>
      <c r="B753" s="296">
        <v>1.0</v>
      </c>
      <c r="C753" s="296" t="s">
        <v>18789</v>
      </c>
      <c r="D753" s="296"/>
      <c r="E753" s="296" t="s">
        <v>17927</v>
      </c>
      <c r="F753" s="296" t="s">
        <v>18792</v>
      </c>
      <c r="G753" s="294"/>
      <c r="H753" s="294"/>
    </row>
    <row r="754">
      <c r="A754" s="296">
        <v>205.0</v>
      </c>
      <c r="B754" s="296">
        <v>1.0</v>
      </c>
      <c r="C754" s="296" t="s">
        <v>18789</v>
      </c>
      <c r="D754" s="296"/>
      <c r="E754" s="296" t="s">
        <v>17929</v>
      </c>
      <c r="F754" s="296" t="s">
        <v>18793</v>
      </c>
      <c r="G754" s="294"/>
      <c r="H754" s="294"/>
    </row>
    <row r="755">
      <c r="A755" s="296">
        <v>205.0</v>
      </c>
      <c r="B755" s="296">
        <v>1.0</v>
      </c>
      <c r="C755" s="296" t="s">
        <v>18789</v>
      </c>
      <c r="D755" s="296"/>
      <c r="E755" s="296" t="s">
        <v>17931</v>
      </c>
      <c r="F755" s="296" t="s">
        <v>18794</v>
      </c>
      <c r="G755" s="294"/>
      <c r="H755" s="294"/>
    </row>
    <row r="756">
      <c r="A756" s="296">
        <v>205.0</v>
      </c>
      <c r="B756" s="296">
        <v>1.0</v>
      </c>
      <c r="C756" s="296" t="s">
        <v>18789</v>
      </c>
      <c r="D756" s="296"/>
      <c r="E756" s="296" t="s">
        <v>17933</v>
      </c>
      <c r="F756" s="296" t="s">
        <v>18795</v>
      </c>
      <c r="G756" s="294"/>
      <c r="H756" s="294"/>
    </row>
    <row r="757">
      <c r="A757" s="296">
        <v>205.0</v>
      </c>
      <c r="B757" s="296">
        <v>2.0</v>
      </c>
      <c r="C757" s="296" t="s">
        <v>18789</v>
      </c>
      <c r="D757" s="296"/>
      <c r="E757" s="296" t="s">
        <v>17385</v>
      </c>
      <c r="F757" s="296" t="s">
        <v>18796</v>
      </c>
      <c r="G757" s="294"/>
      <c r="H757" s="294"/>
    </row>
    <row r="758">
      <c r="A758" s="296">
        <v>205.0</v>
      </c>
      <c r="B758" s="296">
        <v>2.0</v>
      </c>
      <c r="C758" s="296" t="s">
        <v>18789</v>
      </c>
      <c r="D758" s="296"/>
      <c r="E758" s="296" t="s">
        <v>17175</v>
      </c>
      <c r="F758" s="296" t="s">
        <v>18797</v>
      </c>
      <c r="G758" s="294"/>
      <c r="H758" s="294"/>
    </row>
    <row r="759">
      <c r="A759" s="296">
        <v>205.0</v>
      </c>
      <c r="B759" s="296">
        <v>2.0</v>
      </c>
      <c r="C759" s="296" t="s">
        <v>18789</v>
      </c>
      <c r="D759" s="296"/>
      <c r="E759" s="296" t="s">
        <v>17937</v>
      </c>
      <c r="F759" s="296" t="s">
        <v>18798</v>
      </c>
      <c r="G759" s="294"/>
      <c r="H759" s="294"/>
    </row>
    <row r="760">
      <c r="A760" s="296">
        <v>205.0</v>
      </c>
      <c r="B760" s="296">
        <v>2.0</v>
      </c>
      <c r="C760" s="296" t="s">
        <v>18789</v>
      </c>
      <c r="D760" s="296"/>
      <c r="E760" s="296" t="s">
        <v>17939</v>
      </c>
      <c r="F760" s="296" t="s">
        <v>18799</v>
      </c>
      <c r="G760" s="294"/>
      <c r="H760" s="294"/>
    </row>
    <row r="761">
      <c r="A761" s="296">
        <v>205.0</v>
      </c>
      <c r="B761" s="296">
        <v>2.0</v>
      </c>
      <c r="C761" s="296" t="s">
        <v>18789</v>
      </c>
      <c r="D761" s="296"/>
      <c r="E761" s="296" t="s">
        <v>17941</v>
      </c>
      <c r="F761" s="296" t="s">
        <v>18800</v>
      </c>
      <c r="G761" s="294"/>
      <c r="H761" s="294"/>
    </row>
    <row r="762">
      <c r="A762" s="296">
        <v>205.0</v>
      </c>
      <c r="B762" s="296">
        <v>2.0</v>
      </c>
      <c r="C762" s="296" t="s">
        <v>18789</v>
      </c>
      <c r="D762" s="296"/>
      <c r="E762" s="296" t="s">
        <v>17943</v>
      </c>
      <c r="F762" s="296" t="s">
        <v>18801</v>
      </c>
      <c r="G762" s="294"/>
      <c r="H762" s="294"/>
    </row>
    <row r="763">
      <c r="A763" s="296">
        <v>206.0</v>
      </c>
      <c r="B763" s="296">
        <v>1.0</v>
      </c>
      <c r="C763" s="296"/>
      <c r="D763" s="296" t="s">
        <v>18802</v>
      </c>
      <c r="E763" s="296" t="s">
        <v>17922</v>
      </c>
      <c r="F763" s="296" t="s">
        <v>18803</v>
      </c>
      <c r="G763" s="294"/>
      <c r="H763" s="294"/>
    </row>
    <row r="764">
      <c r="A764" s="296">
        <v>206.0</v>
      </c>
      <c r="B764" s="296">
        <v>1.0</v>
      </c>
      <c r="C764" s="296"/>
      <c r="D764" s="296" t="s">
        <v>18802</v>
      </c>
      <c r="E764" s="296" t="s">
        <v>17924</v>
      </c>
      <c r="F764" s="296" t="s">
        <v>18804</v>
      </c>
      <c r="G764" s="294"/>
      <c r="H764" s="294"/>
    </row>
    <row r="765">
      <c r="A765" s="296">
        <v>206.0</v>
      </c>
      <c r="B765" s="296">
        <v>1.0</v>
      </c>
      <c r="C765" s="296"/>
      <c r="D765" s="296" t="s">
        <v>18802</v>
      </c>
      <c r="E765" s="296" t="s">
        <v>17927</v>
      </c>
      <c r="F765" s="296" t="s">
        <v>18805</v>
      </c>
      <c r="G765" s="294"/>
      <c r="H765" s="294"/>
    </row>
    <row r="766">
      <c r="A766" s="296">
        <v>206.0</v>
      </c>
      <c r="B766" s="296">
        <v>1.0</v>
      </c>
      <c r="C766" s="296"/>
      <c r="D766" s="296" t="s">
        <v>18802</v>
      </c>
      <c r="E766" s="296" t="s">
        <v>17929</v>
      </c>
      <c r="F766" s="296" t="s">
        <v>18806</v>
      </c>
      <c r="G766" s="294"/>
      <c r="H766" s="294"/>
    </row>
    <row r="767">
      <c r="A767" s="296">
        <v>206.0</v>
      </c>
      <c r="B767" s="296">
        <v>1.0</v>
      </c>
      <c r="C767" s="296"/>
      <c r="D767" s="296" t="s">
        <v>18802</v>
      </c>
      <c r="E767" s="296" t="s">
        <v>17931</v>
      </c>
      <c r="F767" s="296" t="s">
        <v>18807</v>
      </c>
      <c r="G767" s="294"/>
      <c r="H767" s="294"/>
    </row>
    <row r="768">
      <c r="A768" s="296">
        <v>206.0</v>
      </c>
      <c r="B768" s="296">
        <v>1.0</v>
      </c>
      <c r="C768" s="296"/>
      <c r="D768" s="296" t="s">
        <v>18802</v>
      </c>
      <c r="E768" s="296" t="s">
        <v>17933</v>
      </c>
      <c r="F768" s="296" t="s">
        <v>18808</v>
      </c>
      <c r="G768" s="294"/>
      <c r="H768" s="294"/>
    </row>
    <row r="769">
      <c r="A769" s="296">
        <v>206.0</v>
      </c>
      <c r="B769" s="296">
        <v>2.0</v>
      </c>
      <c r="C769" s="296"/>
      <c r="D769" s="296" t="s">
        <v>18802</v>
      </c>
      <c r="E769" s="296" t="s">
        <v>17385</v>
      </c>
      <c r="F769" s="296" t="s">
        <v>18809</v>
      </c>
      <c r="G769" s="294"/>
      <c r="H769" s="294"/>
    </row>
    <row r="770">
      <c r="A770" s="296">
        <v>206.0</v>
      </c>
      <c r="B770" s="296">
        <v>2.0</v>
      </c>
      <c r="C770" s="296"/>
      <c r="D770" s="296" t="s">
        <v>18802</v>
      </c>
      <c r="E770" s="296" t="s">
        <v>17175</v>
      </c>
      <c r="F770" s="296" t="s">
        <v>18810</v>
      </c>
      <c r="G770" s="294"/>
      <c r="H770" s="294"/>
    </row>
    <row r="771">
      <c r="A771" s="296">
        <v>206.0</v>
      </c>
      <c r="B771" s="296">
        <v>2.0</v>
      </c>
      <c r="C771" s="296"/>
      <c r="D771" s="296" t="s">
        <v>18802</v>
      </c>
      <c r="E771" s="296" t="s">
        <v>17937</v>
      </c>
      <c r="F771" s="296" t="s">
        <v>18811</v>
      </c>
      <c r="G771" s="294"/>
      <c r="H771" s="294"/>
    </row>
    <row r="772">
      <c r="A772" s="296">
        <v>206.0</v>
      </c>
      <c r="B772" s="296">
        <v>2.0</v>
      </c>
      <c r="C772" s="296"/>
      <c r="D772" s="296" t="s">
        <v>18802</v>
      </c>
      <c r="E772" s="296" t="s">
        <v>17939</v>
      </c>
      <c r="F772" s="296" t="s">
        <v>18812</v>
      </c>
      <c r="G772" s="294"/>
      <c r="H772" s="294"/>
    </row>
    <row r="773">
      <c r="A773" s="296">
        <v>206.0</v>
      </c>
      <c r="B773" s="296">
        <v>2.0</v>
      </c>
      <c r="C773" s="296" t="s">
        <v>18813</v>
      </c>
      <c r="D773" s="296" t="s">
        <v>18802</v>
      </c>
      <c r="E773" s="296" t="s">
        <v>17941</v>
      </c>
      <c r="F773" s="296" t="s">
        <v>18814</v>
      </c>
      <c r="G773" s="294"/>
      <c r="H773" s="294"/>
    </row>
    <row r="774">
      <c r="A774" s="296">
        <v>207.0</v>
      </c>
      <c r="B774" s="296">
        <v>1.0</v>
      </c>
      <c r="C774" s="296"/>
      <c r="D774" s="296" t="s">
        <v>18815</v>
      </c>
      <c r="E774" s="296" t="s">
        <v>17922</v>
      </c>
      <c r="F774" s="296" t="s">
        <v>18816</v>
      </c>
      <c r="G774" s="294"/>
      <c r="H774" s="294"/>
    </row>
    <row r="775">
      <c r="A775" s="296">
        <v>207.0</v>
      </c>
      <c r="B775" s="296">
        <v>1.0</v>
      </c>
      <c r="C775" s="296"/>
      <c r="D775" s="296" t="s">
        <v>18815</v>
      </c>
      <c r="E775" s="296" t="s">
        <v>17924</v>
      </c>
      <c r="F775" s="296" t="s">
        <v>18817</v>
      </c>
      <c r="G775" s="294"/>
      <c r="H775" s="294"/>
    </row>
    <row r="776">
      <c r="A776" s="296">
        <v>207.0</v>
      </c>
      <c r="B776" s="296">
        <v>1.0</v>
      </c>
      <c r="C776" s="296"/>
      <c r="D776" s="296" t="s">
        <v>18815</v>
      </c>
      <c r="E776" s="296" t="s">
        <v>17927</v>
      </c>
      <c r="F776" s="296" t="s">
        <v>18818</v>
      </c>
      <c r="G776" s="294"/>
      <c r="H776" s="294"/>
    </row>
    <row r="777">
      <c r="A777" s="296">
        <v>207.0</v>
      </c>
      <c r="B777" s="296">
        <v>1.0</v>
      </c>
      <c r="C777" s="296"/>
      <c r="D777" s="296" t="s">
        <v>18815</v>
      </c>
      <c r="E777" s="296" t="s">
        <v>17929</v>
      </c>
      <c r="F777" s="296" t="s">
        <v>18819</v>
      </c>
      <c r="G777" s="294"/>
      <c r="H777" s="294"/>
    </row>
    <row r="778">
      <c r="A778" s="296">
        <v>207.0</v>
      </c>
      <c r="B778" s="296">
        <v>1.0</v>
      </c>
      <c r="C778" s="296"/>
      <c r="D778" s="296" t="s">
        <v>18815</v>
      </c>
      <c r="E778" s="296" t="s">
        <v>17931</v>
      </c>
      <c r="F778" s="296" t="s">
        <v>18820</v>
      </c>
      <c r="G778" s="294"/>
      <c r="H778" s="294"/>
    </row>
    <row r="779">
      <c r="A779" s="296">
        <v>207.0</v>
      </c>
      <c r="B779" s="296">
        <v>1.0</v>
      </c>
      <c r="C779" s="296"/>
      <c r="D779" s="296" t="s">
        <v>18815</v>
      </c>
      <c r="E779" s="296" t="s">
        <v>17933</v>
      </c>
      <c r="F779" s="296" t="s">
        <v>18821</v>
      </c>
      <c r="G779" s="294"/>
      <c r="H779" s="294"/>
    </row>
    <row r="780">
      <c r="A780" s="296">
        <v>207.0</v>
      </c>
      <c r="B780" s="296">
        <v>2.0</v>
      </c>
      <c r="C780" s="296"/>
      <c r="D780" s="296" t="s">
        <v>18815</v>
      </c>
      <c r="E780" s="296" t="s">
        <v>17385</v>
      </c>
      <c r="F780" s="296" t="s">
        <v>18822</v>
      </c>
      <c r="G780" s="294"/>
      <c r="H780" s="294"/>
    </row>
    <row r="781">
      <c r="A781" s="296">
        <v>207.0</v>
      </c>
      <c r="B781" s="296">
        <v>2.0</v>
      </c>
      <c r="C781" s="296"/>
      <c r="D781" s="296" t="s">
        <v>18815</v>
      </c>
      <c r="E781" s="296" t="s">
        <v>17175</v>
      </c>
      <c r="F781" s="296" t="s">
        <v>18823</v>
      </c>
      <c r="G781" s="294"/>
      <c r="H781" s="294"/>
    </row>
    <row r="782">
      <c r="A782" s="296">
        <v>207.0</v>
      </c>
      <c r="B782" s="296">
        <v>2.0</v>
      </c>
      <c r="C782" s="296"/>
      <c r="D782" s="296" t="s">
        <v>18815</v>
      </c>
      <c r="E782" s="296" t="s">
        <v>17937</v>
      </c>
      <c r="F782" s="296" t="s">
        <v>18824</v>
      </c>
      <c r="G782" s="294"/>
      <c r="H782" s="294"/>
    </row>
    <row r="783">
      <c r="A783" s="296">
        <v>207.0</v>
      </c>
      <c r="B783" s="296">
        <v>2.0</v>
      </c>
      <c r="C783" s="296"/>
      <c r="D783" s="296" t="s">
        <v>18815</v>
      </c>
      <c r="E783" s="296" t="s">
        <v>17939</v>
      </c>
      <c r="F783" s="296" t="s">
        <v>18825</v>
      </c>
      <c r="G783" s="294"/>
      <c r="H783" s="294"/>
    </row>
    <row r="784">
      <c r="A784" s="296">
        <v>207.0</v>
      </c>
      <c r="B784" s="296">
        <v>2.0</v>
      </c>
      <c r="C784" s="296" t="s">
        <v>18826</v>
      </c>
      <c r="D784" s="296" t="s">
        <v>18815</v>
      </c>
      <c r="E784" s="296" t="s">
        <v>17941</v>
      </c>
      <c r="F784" s="296" t="s">
        <v>18827</v>
      </c>
      <c r="G784" s="294"/>
      <c r="H784" s="294"/>
    </row>
    <row r="785">
      <c r="A785" s="296">
        <v>208.0</v>
      </c>
      <c r="B785" s="296">
        <v>1.0</v>
      </c>
      <c r="C785" s="296"/>
      <c r="D785" s="296" t="s">
        <v>18828</v>
      </c>
      <c r="E785" s="296" t="s">
        <v>17922</v>
      </c>
      <c r="F785" s="296" t="s">
        <v>18829</v>
      </c>
      <c r="G785" s="294"/>
      <c r="H785" s="294"/>
    </row>
    <row r="786">
      <c r="A786" s="296">
        <v>208.0</v>
      </c>
      <c r="B786" s="296">
        <v>1.0</v>
      </c>
      <c r="C786" s="296"/>
      <c r="D786" s="296" t="s">
        <v>18828</v>
      </c>
      <c r="E786" s="296" t="s">
        <v>17924</v>
      </c>
      <c r="F786" s="296" t="s">
        <v>18830</v>
      </c>
      <c r="G786" s="294"/>
      <c r="H786" s="294"/>
    </row>
    <row r="787">
      <c r="A787" s="296">
        <v>208.0</v>
      </c>
      <c r="B787" s="296">
        <v>1.0</v>
      </c>
      <c r="C787" s="296"/>
      <c r="D787" s="296" t="s">
        <v>18828</v>
      </c>
      <c r="E787" s="296" t="s">
        <v>17927</v>
      </c>
      <c r="F787" s="296" t="s">
        <v>18831</v>
      </c>
      <c r="G787" s="294"/>
      <c r="H787" s="294"/>
    </row>
    <row r="788">
      <c r="A788" s="296">
        <v>208.0</v>
      </c>
      <c r="B788" s="296">
        <v>1.0</v>
      </c>
      <c r="C788" s="296"/>
      <c r="D788" s="296" t="s">
        <v>18828</v>
      </c>
      <c r="E788" s="296" t="s">
        <v>17929</v>
      </c>
      <c r="F788" s="296" t="s">
        <v>18832</v>
      </c>
      <c r="G788" s="294"/>
      <c r="H788" s="294"/>
    </row>
    <row r="789">
      <c r="A789" s="296">
        <v>208.0</v>
      </c>
      <c r="B789" s="296">
        <v>1.0</v>
      </c>
      <c r="C789" s="296"/>
      <c r="D789" s="296" t="s">
        <v>18828</v>
      </c>
      <c r="E789" s="296" t="s">
        <v>17931</v>
      </c>
      <c r="F789" s="296" t="s">
        <v>18833</v>
      </c>
      <c r="G789" s="294"/>
      <c r="H789" s="294"/>
    </row>
    <row r="790">
      <c r="A790" s="296">
        <v>208.0</v>
      </c>
      <c r="B790" s="296">
        <v>1.0</v>
      </c>
      <c r="C790" s="296"/>
      <c r="D790" s="296" t="s">
        <v>18828</v>
      </c>
      <c r="E790" s="296" t="s">
        <v>17933</v>
      </c>
      <c r="F790" s="296" t="s">
        <v>18834</v>
      </c>
      <c r="G790" s="294"/>
      <c r="H790" s="294"/>
    </row>
    <row r="791">
      <c r="A791" s="296">
        <v>208.0</v>
      </c>
      <c r="B791" s="296">
        <v>2.0</v>
      </c>
      <c r="C791" s="296"/>
      <c r="D791" s="296" t="s">
        <v>18828</v>
      </c>
      <c r="E791" s="296" t="s">
        <v>17385</v>
      </c>
      <c r="F791" s="296" t="s">
        <v>18835</v>
      </c>
      <c r="G791" s="294"/>
      <c r="H791" s="294"/>
    </row>
    <row r="792">
      <c r="A792" s="296">
        <v>208.0</v>
      </c>
      <c r="B792" s="296">
        <v>2.0</v>
      </c>
      <c r="C792" s="296"/>
      <c r="D792" s="296" t="s">
        <v>18828</v>
      </c>
      <c r="E792" s="296" t="s">
        <v>17175</v>
      </c>
      <c r="F792" s="296" t="s">
        <v>18836</v>
      </c>
      <c r="G792" s="294"/>
      <c r="H792" s="294"/>
    </row>
    <row r="793">
      <c r="A793" s="296">
        <v>208.0</v>
      </c>
      <c r="B793" s="296">
        <v>2.0</v>
      </c>
      <c r="C793" s="296"/>
      <c r="D793" s="296" t="s">
        <v>18828</v>
      </c>
      <c r="E793" s="296" t="s">
        <v>17937</v>
      </c>
      <c r="F793" s="296" t="s">
        <v>18837</v>
      </c>
      <c r="G793" s="294"/>
      <c r="H793" s="294"/>
    </row>
    <row r="794">
      <c r="A794" s="296">
        <v>208.0</v>
      </c>
      <c r="B794" s="296">
        <v>2.0</v>
      </c>
      <c r="C794" s="296"/>
      <c r="D794" s="296" t="s">
        <v>18828</v>
      </c>
      <c r="E794" s="296" t="s">
        <v>17939</v>
      </c>
      <c r="F794" s="296" t="s">
        <v>18838</v>
      </c>
      <c r="G794" s="294"/>
      <c r="H794" s="294"/>
    </row>
    <row r="795">
      <c r="A795" s="296">
        <v>208.0</v>
      </c>
      <c r="B795" s="296">
        <v>2.0</v>
      </c>
      <c r="C795" s="296"/>
      <c r="D795" s="296" t="s">
        <v>18839</v>
      </c>
      <c r="E795" s="296" t="s">
        <v>17941</v>
      </c>
      <c r="F795" s="296" t="s">
        <v>18840</v>
      </c>
      <c r="G795" s="294"/>
      <c r="H795" s="294"/>
    </row>
    <row r="796">
      <c r="A796" s="296">
        <v>209.0</v>
      </c>
      <c r="B796" s="296">
        <v>1.0</v>
      </c>
      <c r="C796" s="296"/>
      <c r="D796" s="296" t="s">
        <v>18841</v>
      </c>
      <c r="E796" s="296" t="s">
        <v>17922</v>
      </c>
      <c r="F796" s="296" t="s">
        <v>18842</v>
      </c>
      <c r="G796" s="294"/>
      <c r="H796" s="294"/>
    </row>
    <row r="797">
      <c r="A797" s="296">
        <v>209.0</v>
      </c>
      <c r="B797" s="296">
        <v>1.0</v>
      </c>
      <c r="C797" s="296"/>
      <c r="D797" s="296" t="s">
        <v>18841</v>
      </c>
      <c r="E797" s="296" t="s">
        <v>17924</v>
      </c>
      <c r="F797" s="296" t="s">
        <v>18843</v>
      </c>
      <c r="G797" s="294"/>
      <c r="H797" s="294"/>
    </row>
    <row r="798">
      <c r="A798" s="296">
        <v>209.0</v>
      </c>
      <c r="B798" s="296">
        <v>1.0</v>
      </c>
      <c r="C798" s="296"/>
      <c r="D798" s="296" t="s">
        <v>18841</v>
      </c>
      <c r="E798" s="296" t="s">
        <v>17927</v>
      </c>
      <c r="F798" s="296" t="s">
        <v>18844</v>
      </c>
      <c r="G798" s="294"/>
      <c r="H798" s="294"/>
    </row>
    <row r="799">
      <c r="A799" s="296">
        <v>209.0</v>
      </c>
      <c r="B799" s="296">
        <v>1.0</v>
      </c>
      <c r="C799" s="296"/>
      <c r="D799" s="296" t="s">
        <v>18841</v>
      </c>
      <c r="E799" s="296" t="s">
        <v>17929</v>
      </c>
      <c r="F799" s="296" t="s">
        <v>18845</v>
      </c>
      <c r="G799" s="294"/>
      <c r="H799" s="294"/>
    </row>
    <row r="800">
      <c r="A800" s="296">
        <v>209.0</v>
      </c>
      <c r="B800" s="296">
        <v>1.0</v>
      </c>
      <c r="C800" s="296"/>
      <c r="D800" s="296" t="s">
        <v>18841</v>
      </c>
      <c r="E800" s="296" t="s">
        <v>17931</v>
      </c>
      <c r="F800" s="296" t="s">
        <v>18846</v>
      </c>
      <c r="G800" s="294"/>
      <c r="H800" s="294"/>
    </row>
    <row r="801">
      <c r="A801" s="296">
        <v>209.0</v>
      </c>
      <c r="B801" s="296">
        <v>1.0</v>
      </c>
      <c r="C801" s="296"/>
      <c r="D801" s="296" t="s">
        <v>18841</v>
      </c>
      <c r="E801" s="296" t="s">
        <v>17933</v>
      </c>
      <c r="F801" s="296" t="s">
        <v>18847</v>
      </c>
      <c r="G801" s="294"/>
      <c r="H801" s="294"/>
    </row>
    <row r="802">
      <c r="A802" s="296">
        <v>209.0</v>
      </c>
      <c r="B802" s="296">
        <v>2.0</v>
      </c>
      <c r="C802" s="296"/>
      <c r="D802" s="296" t="s">
        <v>18841</v>
      </c>
      <c r="E802" s="296" t="s">
        <v>17385</v>
      </c>
      <c r="F802" s="296" t="s">
        <v>18848</v>
      </c>
      <c r="G802" s="294"/>
      <c r="H802" s="294"/>
    </row>
    <row r="803">
      <c r="A803" s="296">
        <v>209.0</v>
      </c>
      <c r="B803" s="296">
        <v>2.0</v>
      </c>
      <c r="C803" s="296"/>
      <c r="D803" s="296" t="s">
        <v>18849</v>
      </c>
      <c r="E803" s="296" t="s">
        <v>17175</v>
      </c>
      <c r="F803" s="296" t="s">
        <v>18850</v>
      </c>
      <c r="G803" s="294"/>
      <c r="H803" s="294"/>
    </row>
    <row r="804">
      <c r="A804" s="296">
        <v>209.0</v>
      </c>
      <c r="B804" s="296">
        <v>2.0</v>
      </c>
      <c r="C804" s="296"/>
      <c r="D804" s="296" t="s">
        <v>18849</v>
      </c>
      <c r="E804" s="296" t="s">
        <v>17939</v>
      </c>
      <c r="F804" s="296" t="s">
        <v>18851</v>
      </c>
      <c r="G804" s="294"/>
      <c r="H804" s="294"/>
    </row>
    <row r="805">
      <c r="A805" s="296">
        <v>209.0</v>
      </c>
      <c r="B805" s="296">
        <v>2.0</v>
      </c>
      <c r="C805" s="296" t="s">
        <v>18852</v>
      </c>
      <c r="D805" s="296" t="s">
        <v>18849</v>
      </c>
      <c r="E805" s="296" t="s">
        <v>17941</v>
      </c>
      <c r="F805" s="296" t="s">
        <v>18853</v>
      </c>
      <c r="G805" s="294"/>
      <c r="H805" s="294"/>
    </row>
    <row r="806">
      <c r="A806" s="296">
        <v>210.0</v>
      </c>
      <c r="B806" s="296">
        <v>1.0</v>
      </c>
      <c r="C806" s="296"/>
      <c r="D806" s="296" t="s">
        <v>18854</v>
      </c>
      <c r="E806" s="296" t="s">
        <v>17922</v>
      </c>
      <c r="F806" s="296" t="s">
        <v>18855</v>
      </c>
      <c r="G806" s="294"/>
      <c r="H806" s="294"/>
    </row>
    <row r="807">
      <c r="A807" s="296">
        <v>210.0</v>
      </c>
      <c r="B807" s="296">
        <v>1.0</v>
      </c>
      <c r="C807" s="296"/>
      <c r="D807" s="296" t="s">
        <v>18854</v>
      </c>
      <c r="E807" s="296" t="s">
        <v>17924</v>
      </c>
      <c r="F807" s="296" t="s">
        <v>18856</v>
      </c>
      <c r="G807" s="294"/>
      <c r="H807" s="294"/>
    </row>
    <row r="808">
      <c r="A808" s="296">
        <v>210.0</v>
      </c>
      <c r="B808" s="296">
        <v>1.0</v>
      </c>
      <c r="C808" s="296"/>
      <c r="D808" s="296" t="s">
        <v>18854</v>
      </c>
      <c r="E808" s="296" t="s">
        <v>17927</v>
      </c>
      <c r="F808" s="296" t="s">
        <v>18857</v>
      </c>
      <c r="G808" s="294"/>
      <c r="H808" s="294"/>
    </row>
    <row r="809">
      <c r="A809" s="296">
        <v>210.0</v>
      </c>
      <c r="B809" s="296">
        <v>1.0</v>
      </c>
      <c r="C809" s="296"/>
      <c r="D809" s="296" t="s">
        <v>18854</v>
      </c>
      <c r="E809" s="296" t="s">
        <v>17929</v>
      </c>
      <c r="F809" s="296" t="s">
        <v>18858</v>
      </c>
      <c r="G809" s="294"/>
      <c r="H809" s="294"/>
    </row>
    <row r="810">
      <c r="A810" s="296">
        <v>210.0</v>
      </c>
      <c r="B810" s="296">
        <v>1.0</v>
      </c>
      <c r="C810" s="296"/>
      <c r="D810" s="296" t="s">
        <v>18854</v>
      </c>
      <c r="E810" s="296" t="s">
        <v>17931</v>
      </c>
      <c r="F810" s="296" t="s">
        <v>18859</v>
      </c>
      <c r="G810" s="294"/>
      <c r="H810" s="294"/>
    </row>
    <row r="811">
      <c r="A811" s="296">
        <v>210.0</v>
      </c>
      <c r="B811" s="296">
        <v>1.0</v>
      </c>
      <c r="C811" s="296"/>
      <c r="D811" s="296" t="s">
        <v>18854</v>
      </c>
      <c r="E811" s="296" t="s">
        <v>17933</v>
      </c>
      <c r="F811" s="296" t="s">
        <v>18860</v>
      </c>
      <c r="G811" s="294"/>
      <c r="H811" s="294"/>
    </row>
    <row r="812">
      <c r="A812" s="296">
        <v>210.0</v>
      </c>
      <c r="B812" s="296">
        <v>2.0</v>
      </c>
      <c r="C812" s="296"/>
      <c r="D812" s="296" t="s">
        <v>18854</v>
      </c>
      <c r="E812" s="296" t="s">
        <v>17385</v>
      </c>
      <c r="F812" s="296" t="s">
        <v>18861</v>
      </c>
      <c r="G812" s="294"/>
      <c r="H812" s="294"/>
    </row>
    <row r="813">
      <c r="A813" s="296">
        <v>210.0</v>
      </c>
      <c r="B813" s="296">
        <v>2.0</v>
      </c>
      <c r="C813" s="296"/>
      <c r="D813" s="296" t="s">
        <v>18854</v>
      </c>
      <c r="E813" s="296" t="s">
        <v>17175</v>
      </c>
      <c r="F813" s="296" t="s">
        <v>18862</v>
      </c>
      <c r="G813" s="294"/>
      <c r="H813" s="294"/>
    </row>
    <row r="814">
      <c r="A814" s="296">
        <v>210.0</v>
      </c>
      <c r="B814" s="296">
        <v>2.0</v>
      </c>
      <c r="C814" s="296"/>
      <c r="D814" s="296" t="s">
        <v>18854</v>
      </c>
      <c r="E814" s="296" t="s">
        <v>17937</v>
      </c>
      <c r="F814" s="296" t="s">
        <v>18863</v>
      </c>
      <c r="G814" s="294"/>
      <c r="H814" s="294"/>
    </row>
    <row r="815">
      <c r="A815" s="296">
        <v>210.0</v>
      </c>
      <c r="B815" s="296">
        <v>2.0</v>
      </c>
      <c r="C815" s="296"/>
      <c r="D815" s="296" t="s">
        <v>18854</v>
      </c>
      <c r="E815" s="296" t="s">
        <v>17939</v>
      </c>
      <c r="F815" s="296" t="s">
        <v>18864</v>
      </c>
      <c r="G815" s="294"/>
      <c r="H815" s="294"/>
    </row>
    <row r="816">
      <c r="A816" s="296">
        <v>210.0</v>
      </c>
      <c r="B816" s="296">
        <v>2.0</v>
      </c>
      <c r="C816" s="296"/>
      <c r="D816" s="296" t="s">
        <v>18854</v>
      </c>
      <c r="E816" s="296" t="s">
        <v>17941</v>
      </c>
      <c r="F816" s="296" t="s">
        <v>18865</v>
      </c>
      <c r="G816" s="294"/>
      <c r="H816" s="294"/>
    </row>
    <row r="817">
      <c r="A817" s="296">
        <v>210.0</v>
      </c>
      <c r="B817" s="296">
        <v>2.0</v>
      </c>
      <c r="C817" s="296" t="s">
        <v>18866</v>
      </c>
      <c r="D817" s="296" t="s">
        <v>18854</v>
      </c>
      <c r="E817" s="296" t="s">
        <v>17943</v>
      </c>
      <c r="F817" s="296" t="s">
        <v>18867</v>
      </c>
      <c r="G817" s="294"/>
      <c r="H817" s="294"/>
    </row>
    <row r="818">
      <c r="A818" s="296">
        <v>210.0</v>
      </c>
      <c r="B818" s="296">
        <v>2.0</v>
      </c>
      <c r="C818" s="296" t="s">
        <v>18866</v>
      </c>
      <c r="D818" s="296" t="s">
        <v>18854</v>
      </c>
      <c r="E818" s="296" t="s">
        <v>17927</v>
      </c>
      <c r="F818" s="296" t="s">
        <v>18868</v>
      </c>
      <c r="G818" s="294"/>
      <c r="H818" s="294"/>
    </row>
    <row r="819">
      <c r="A819" s="296">
        <v>211.0</v>
      </c>
      <c r="B819" s="296">
        <v>1.0</v>
      </c>
      <c r="C819" s="296"/>
      <c r="D819" s="296" t="s">
        <v>18869</v>
      </c>
      <c r="E819" s="296" t="s">
        <v>17922</v>
      </c>
      <c r="F819" s="296" t="s">
        <v>18870</v>
      </c>
      <c r="G819" s="294"/>
      <c r="H819" s="294"/>
    </row>
    <row r="820">
      <c r="A820" s="296">
        <v>211.0</v>
      </c>
      <c r="B820" s="296">
        <v>1.0</v>
      </c>
      <c r="C820" s="296"/>
      <c r="D820" s="296" t="s">
        <v>18869</v>
      </c>
      <c r="E820" s="296" t="s">
        <v>17924</v>
      </c>
      <c r="F820" s="296" t="s">
        <v>18871</v>
      </c>
      <c r="G820" s="294"/>
      <c r="H820" s="294"/>
    </row>
    <row r="821">
      <c r="A821" s="296">
        <v>211.0</v>
      </c>
      <c r="B821" s="296">
        <v>1.0</v>
      </c>
      <c r="C821" s="296"/>
      <c r="D821" s="296" t="s">
        <v>18869</v>
      </c>
      <c r="E821" s="296" t="s">
        <v>17927</v>
      </c>
      <c r="F821" s="296" t="s">
        <v>18872</v>
      </c>
      <c r="G821" s="294"/>
      <c r="H821" s="294"/>
    </row>
    <row r="822">
      <c r="A822" s="296">
        <v>211.0</v>
      </c>
      <c r="B822" s="296">
        <v>1.0</v>
      </c>
      <c r="C822" s="296"/>
      <c r="D822" s="296" t="s">
        <v>18869</v>
      </c>
      <c r="E822" s="296" t="s">
        <v>17929</v>
      </c>
      <c r="F822" s="296" t="s">
        <v>18873</v>
      </c>
      <c r="G822" s="294"/>
      <c r="H822" s="294"/>
    </row>
    <row r="823">
      <c r="A823" s="296">
        <v>211.0</v>
      </c>
      <c r="B823" s="296">
        <v>1.0</v>
      </c>
      <c r="C823" s="296"/>
      <c r="D823" s="296" t="s">
        <v>18869</v>
      </c>
      <c r="E823" s="296" t="s">
        <v>17931</v>
      </c>
      <c r="F823" s="296" t="s">
        <v>18874</v>
      </c>
      <c r="G823" s="294"/>
      <c r="H823" s="294"/>
    </row>
    <row r="824">
      <c r="A824" s="296">
        <v>211.0</v>
      </c>
      <c r="B824" s="296">
        <v>1.0</v>
      </c>
      <c r="C824" s="296"/>
      <c r="D824" s="296" t="s">
        <v>18869</v>
      </c>
      <c r="E824" s="296" t="s">
        <v>17933</v>
      </c>
      <c r="F824" s="296" t="s">
        <v>18875</v>
      </c>
      <c r="G824" s="294"/>
      <c r="H824" s="294"/>
    </row>
    <row r="825">
      <c r="A825" s="296">
        <v>211.0</v>
      </c>
      <c r="B825" s="296">
        <v>2.0</v>
      </c>
      <c r="C825" s="296"/>
      <c r="D825" s="296" t="s">
        <v>18869</v>
      </c>
      <c r="E825" s="296" t="s">
        <v>17385</v>
      </c>
      <c r="F825" s="296" t="s">
        <v>18876</v>
      </c>
      <c r="G825" s="294"/>
      <c r="H825" s="294"/>
    </row>
    <row r="826">
      <c r="A826" s="296">
        <v>211.0</v>
      </c>
      <c r="B826" s="296">
        <v>2.0</v>
      </c>
      <c r="C826" s="296" t="s">
        <v>18578</v>
      </c>
      <c r="D826" s="296" t="s">
        <v>18869</v>
      </c>
      <c r="E826" s="296" t="s">
        <v>17175</v>
      </c>
      <c r="F826" s="296" t="s">
        <v>18877</v>
      </c>
      <c r="G826" s="294"/>
      <c r="H826" s="294"/>
    </row>
    <row r="827">
      <c r="A827" s="296">
        <v>211.0</v>
      </c>
      <c r="B827" s="296">
        <v>2.0</v>
      </c>
      <c r="C827" s="296" t="s">
        <v>18578</v>
      </c>
      <c r="D827" s="296" t="s">
        <v>18869</v>
      </c>
      <c r="E827" s="296" t="s">
        <v>17939</v>
      </c>
      <c r="F827" s="296" t="s">
        <v>18878</v>
      </c>
      <c r="G827" s="294"/>
      <c r="H827" s="294"/>
    </row>
    <row r="828">
      <c r="A828" s="296">
        <v>211.0</v>
      </c>
      <c r="B828" s="296">
        <v>2.0</v>
      </c>
      <c r="C828" s="296" t="s">
        <v>18852</v>
      </c>
      <c r="D828" s="296" t="s">
        <v>18869</v>
      </c>
      <c r="E828" s="296" t="s">
        <v>17941</v>
      </c>
      <c r="F828" s="296" t="s">
        <v>18879</v>
      </c>
      <c r="G828" s="294"/>
      <c r="H828" s="294"/>
    </row>
    <row r="829">
      <c r="A829" s="296">
        <v>212.0</v>
      </c>
      <c r="B829" s="296">
        <v>2.0</v>
      </c>
      <c r="C829" s="296" t="s">
        <v>18142</v>
      </c>
      <c r="D829" s="296"/>
      <c r="E829" s="296" t="s">
        <v>17175</v>
      </c>
      <c r="F829" s="296" t="s">
        <v>18880</v>
      </c>
      <c r="G829" s="294"/>
      <c r="H829" s="294"/>
    </row>
    <row r="830">
      <c r="A830" s="296">
        <v>212.0</v>
      </c>
      <c r="B830" s="296">
        <v>2.0</v>
      </c>
      <c r="C830" s="296" t="s">
        <v>18142</v>
      </c>
      <c r="D830" s="296"/>
      <c r="E830" s="296" t="s">
        <v>17937</v>
      </c>
      <c r="F830" s="296" t="s">
        <v>18881</v>
      </c>
      <c r="G830" s="294"/>
      <c r="H830" s="294"/>
    </row>
    <row r="831">
      <c r="A831" s="296">
        <v>212.0</v>
      </c>
      <c r="B831" s="296">
        <v>2.0</v>
      </c>
      <c r="C831" s="296" t="s">
        <v>18142</v>
      </c>
      <c r="D831" s="296"/>
      <c r="E831" s="296" t="s">
        <v>17939</v>
      </c>
      <c r="F831" s="296" t="s">
        <v>18882</v>
      </c>
      <c r="G831" s="294"/>
      <c r="H831" s="294"/>
    </row>
    <row r="832">
      <c r="A832" s="296">
        <v>212.0</v>
      </c>
      <c r="B832" s="296">
        <v>2.0</v>
      </c>
      <c r="C832" s="296" t="s">
        <v>18883</v>
      </c>
      <c r="D832" s="296"/>
      <c r="E832" s="296" t="s">
        <v>17941</v>
      </c>
      <c r="F832" s="296" t="s">
        <v>18884</v>
      </c>
      <c r="G832" s="294"/>
      <c r="H832" s="294"/>
    </row>
    <row r="833">
      <c r="A833" s="296">
        <v>212.0</v>
      </c>
      <c r="B833" s="296">
        <v>2.0</v>
      </c>
      <c r="C833" s="296" t="s">
        <v>18883</v>
      </c>
      <c r="D833" s="296"/>
      <c r="E833" s="296" t="s">
        <v>17175</v>
      </c>
      <c r="F833" s="296" t="s">
        <v>18880</v>
      </c>
      <c r="G833" s="294"/>
      <c r="H833" s="294"/>
    </row>
    <row r="834">
      <c r="A834" s="296">
        <v>212.0</v>
      </c>
      <c r="B834" s="296">
        <v>2.0</v>
      </c>
      <c r="C834" s="296" t="s">
        <v>18883</v>
      </c>
      <c r="D834" s="296"/>
      <c r="E834" s="296" t="s">
        <v>17937</v>
      </c>
      <c r="F834" s="296" t="s">
        <v>18881</v>
      </c>
      <c r="G834" s="294"/>
      <c r="H834" s="294"/>
    </row>
    <row r="835">
      <c r="A835" s="296">
        <v>212.0</v>
      </c>
      <c r="B835" s="296">
        <v>2.0</v>
      </c>
      <c r="C835" s="296" t="s">
        <v>18883</v>
      </c>
      <c r="D835" s="296"/>
      <c r="E835" s="296" t="s">
        <v>17939</v>
      </c>
      <c r="F835" s="296" t="s">
        <v>18882</v>
      </c>
      <c r="G835" s="294"/>
      <c r="H835" s="294"/>
    </row>
    <row r="836">
      <c r="A836" s="296">
        <v>212.0</v>
      </c>
      <c r="B836" s="296">
        <v>2.0</v>
      </c>
      <c r="C836" s="296" t="s">
        <v>18883</v>
      </c>
      <c r="D836" s="296"/>
      <c r="E836" s="296" t="s">
        <v>17941</v>
      </c>
      <c r="F836" s="296" t="s">
        <v>18885</v>
      </c>
      <c r="G836" s="294"/>
      <c r="H836" s="294"/>
    </row>
    <row r="837">
      <c r="A837" s="296">
        <v>212.0</v>
      </c>
      <c r="B837" s="296">
        <v>1.0</v>
      </c>
      <c r="C837" s="296" t="s">
        <v>18142</v>
      </c>
      <c r="D837" s="296"/>
      <c r="E837" s="296" t="s">
        <v>17922</v>
      </c>
      <c r="F837" s="296" t="s">
        <v>18886</v>
      </c>
      <c r="G837" s="294"/>
      <c r="H837" s="294"/>
    </row>
    <row r="838">
      <c r="A838" s="296">
        <v>212.0</v>
      </c>
      <c r="B838" s="296">
        <v>1.0</v>
      </c>
      <c r="C838" s="296" t="s">
        <v>18142</v>
      </c>
      <c r="D838" s="296"/>
      <c r="E838" s="296" t="s">
        <v>17924</v>
      </c>
      <c r="F838" s="296" t="s">
        <v>18887</v>
      </c>
      <c r="G838" s="294"/>
      <c r="H838" s="294"/>
    </row>
    <row r="839">
      <c r="A839" s="296">
        <v>212.0</v>
      </c>
      <c r="B839" s="296">
        <v>1.0</v>
      </c>
      <c r="C839" s="296" t="s">
        <v>18142</v>
      </c>
      <c r="D839" s="296"/>
      <c r="E839" s="296" t="s">
        <v>17927</v>
      </c>
      <c r="F839" s="296" t="s">
        <v>18888</v>
      </c>
      <c r="G839" s="294"/>
      <c r="H839" s="294"/>
    </row>
    <row r="840">
      <c r="A840" s="296">
        <v>212.0</v>
      </c>
      <c r="B840" s="296">
        <v>1.0</v>
      </c>
      <c r="C840" s="296" t="s">
        <v>18142</v>
      </c>
      <c r="D840" s="296"/>
      <c r="E840" s="296" t="s">
        <v>17929</v>
      </c>
      <c r="F840" s="296" t="s">
        <v>18889</v>
      </c>
      <c r="G840" s="294"/>
      <c r="H840" s="294"/>
    </row>
    <row r="841">
      <c r="A841" s="296">
        <v>212.0</v>
      </c>
      <c r="B841" s="296">
        <v>1.0</v>
      </c>
      <c r="C841" s="296" t="s">
        <v>18142</v>
      </c>
      <c r="D841" s="296"/>
      <c r="E841" s="296" t="s">
        <v>17931</v>
      </c>
      <c r="F841" s="296" t="s">
        <v>18890</v>
      </c>
      <c r="G841" s="294"/>
      <c r="H841" s="294"/>
    </row>
    <row r="842">
      <c r="A842" s="296">
        <v>212.0</v>
      </c>
      <c r="B842" s="296">
        <v>1.0</v>
      </c>
      <c r="C842" s="296" t="s">
        <v>18891</v>
      </c>
      <c r="D842" s="296"/>
      <c r="E842" s="296" t="s">
        <v>17933</v>
      </c>
      <c r="F842" s="296" t="s">
        <v>18892</v>
      </c>
      <c r="G842" s="294"/>
      <c r="H842" s="294"/>
    </row>
    <row r="843">
      <c r="A843" s="296">
        <v>212.0</v>
      </c>
      <c r="B843" s="296">
        <v>1.0</v>
      </c>
      <c r="C843" s="296" t="s">
        <v>18891</v>
      </c>
      <c r="D843" s="296"/>
      <c r="E843" s="296" t="s">
        <v>17985</v>
      </c>
      <c r="F843" s="296" t="s">
        <v>18893</v>
      </c>
      <c r="G843" s="294"/>
      <c r="H843" s="294"/>
    </row>
    <row r="844">
      <c r="A844" s="296">
        <v>212.0</v>
      </c>
      <c r="B844" s="296">
        <v>1.0</v>
      </c>
      <c r="C844" s="296"/>
      <c r="D844" s="296" t="s">
        <v>18894</v>
      </c>
      <c r="E844" s="296" t="s">
        <v>17922</v>
      </c>
      <c r="F844" s="296" t="s">
        <v>18895</v>
      </c>
      <c r="G844" s="294"/>
      <c r="H844" s="294"/>
    </row>
    <row r="845">
      <c r="A845" s="296">
        <v>212.0</v>
      </c>
      <c r="B845" s="296">
        <v>1.0</v>
      </c>
      <c r="C845" s="296"/>
      <c r="D845" s="296" t="s">
        <v>18894</v>
      </c>
      <c r="E845" s="296" t="s">
        <v>17924</v>
      </c>
      <c r="F845" s="296" t="s">
        <v>18896</v>
      </c>
      <c r="G845" s="294"/>
      <c r="H845" s="294"/>
    </row>
    <row r="846">
      <c r="A846" s="296">
        <v>212.0</v>
      </c>
      <c r="B846" s="296">
        <v>1.0</v>
      </c>
      <c r="C846" s="296"/>
      <c r="D846" s="296" t="s">
        <v>18894</v>
      </c>
      <c r="E846" s="296" t="s">
        <v>17927</v>
      </c>
      <c r="F846" s="296" t="s">
        <v>18897</v>
      </c>
      <c r="G846" s="294"/>
      <c r="H846" s="294"/>
    </row>
    <row r="847">
      <c r="A847" s="296">
        <v>212.0</v>
      </c>
      <c r="B847" s="296">
        <v>1.0</v>
      </c>
      <c r="C847" s="296"/>
      <c r="D847" s="296" t="s">
        <v>18894</v>
      </c>
      <c r="E847" s="296" t="s">
        <v>17929</v>
      </c>
      <c r="F847" s="296" t="s">
        <v>18898</v>
      </c>
      <c r="G847" s="294"/>
      <c r="H847" s="294"/>
    </row>
    <row r="848">
      <c r="A848" s="296">
        <v>212.0</v>
      </c>
      <c r="B848" s="296">
        <v>1.0</v>
      </c>
      <c r="C848" s="296"/>
      <c r="D848" s="296" t="s">
        <v>18894</v>
      </c>
      <c r="E848" s="296" t="s">
        <v>17931</v>
      </c>
      <c r="F848" s="296" t="s">
        <v>18899</v>
      </c>
      <c r="G848" s="294"/>
      <c r="H848" s="294"/>
    </row>
    <row r="849">
      <c r="A849" s="296">
        <v>212.0</v>
      </c>
      <c r="B849" s="296">
        <v>1.0</v>
      </c>
      <c r="C849" s="296"/>
      <c r="D849" s="296" t="s">
        <v>18894</v>
      </c>
      <c r="E849" s="296" t="s">
        <v>17933</v>
      </c>
      <c r="F849" s="296" t="s">
        <v>18900</v>
      </c>
      <c r="G849" s="294"/>
      <c r="H849" s="294"/>
    </row>
    <row r="850">
      <c r="A850" s="296">
        <v>212.0</v>
      </c>
      <c r="B850" s="296">
        <v>2.0</v>
      </c>
      <c r="C850" s="296"/>
      <c r="D850" s="296" t="s">
        <v>18894</v>
      </c>
      <c r="E850" s="296" t="s">
        <v>17385</v>
      </c>
      <c r="F850" s="296" t="s">
        <v>18901</v>
      </c>
      <c r="G850" s="294"/>
      <c r="H850" s="294"/>
    </row>
    <row r="851">
      <c r="A851" s="296">
        <v>212.0</v>
      </c>
      <c r="B851" s="296">
        <v>2.0</v>
      </c>
      <c r="C851" s="296"/>
      <c r="D851" s="296" t="s">
        <v>18894</v>
      </c>
      <c r="E851" s="296" t="s">
        <v>17175</v>
      </c>
      <c r="F851" s="296" t="s">
        <v>18902</v>
      </c>
      <c r="G851" s="294"/>
      <c r="H851" s="294"/>
    </row>
    <row r="852">
      <c r="A852" s="296">
        <v>212.0</v>
      </c>
      <c r="B852" s="296">
        <v>2.0</v>
      </c>
      <c r="C852" s="296"/>
      <c r="D852" s="296" t="s">
        <v>18894</v>
      </c>
      <c r="E852" s="296" t="s">
        <v>17937</v>
      </c>
      <c r="F852" s="296" t="s">
        <v>18903</v>
      </c>
      <c r="G852" s="294"/>
      <c r="H852" s="294"/>
    </row>
    <row r="853">
      <c r="A853" s="296">
        <v>212.0</v>
      </c>
      <c r="B853" s="296">
        <v>2.0</v>
      </c>
      <c r="C853" s="296"/>
      <c r="D853" s="296" t="s">
        <v>18894</v>
      </c>
      <c r="E853" s="296" t="s">
        <v>17939</v>
      </c>
      <c r="F853" s="296" t="s">
        <v>18904</v>
      </c>
      <c r="G853" s="294"/>
      <c r="H853" s="294"/>
    </row>
    <row r="854">
      <c r="A854" s="296">
        <v>212.0</v>
      </c>
      <c r="B854" s="296">
        <v>2.0</v>
      </c>
      <c r="C854" s="296"/>
      <c r="D854" s="296" t="s">
        <v>18894</v>
      </c>
      <c r="E854" s="296" t="s">
        <v>17941</v>
      </c>
      <c r="F854" s="296" t="s">
        <v>18905</v>
      </c>
      <c r="G854" s="294"/>
      <c r="H854" s="294"/>
    </row>
    <row r="855">
      <c r="A855" s="296">
        <v>212.0</v>
      </c>
      <c r="B855" s="296">
        <v>2.0</v>
      </c>
      <c r="C855" s="296" t="s">
        <v>18906</v>
      </c>
      <c r="D855" s="296" t="s">
        <v>18894</v>
      </c>
      <c r="E855" s="296" t="s">
        <v>17943</v>
      </c>
      <c r="F855" s="296" t="s">
        <v>18907</v>
      </c>
      <c r="G855" s="294"/>
      <c r="H855" s="294"/>
    </row>
    <row r="856">
      <c r="A856" s="296">
        <v>212.0</v>
      </c>
      <c r="B856" s="296">
        <v>2.0</v>
      </c>
      <c r="C856" s="296" t="s">
        <v>18908</v>
      </c>
      <c r="D856" s="296" t="s">
        <v>18894</v>
      </c>
      <c r="E856" s="296" t="s">
        <v>17385</v>
      </c>
      <c r="F856" s="296" t="s">
        <v>18909</v>
      </c>
      <c r="G856" s="294"/>
      <c r="H856" s="294"/>
    </row>
    <row r="857">
      <c r="A857" s="296">
        <v>212.0</v>
      </c>
      <c r="B857" s="296">
        <v>2.0</v>
      </c>
      <c r="C857" s="296" t="s">
        <v>18908</v>
      </c>
      <c r="D857" s="296" t="s">
        <v>18894</v>
      </c>
      <c r="E857" s="296" t="s">
        <v>17175</v>
      </c>
      <c r="F857" s="296" t="s">
        <v>18910</v>
      </c>
      <c r="G857" s="294"/>
      <c r="H857" s="294"/>
    </row>
    <row r="858">
      <c r="A858" s="296">
        <v>212.0</v>
      </c>
      <c r="B858" s="296">
        <v>2.0</v>
      </c>
      <c r="C858" s="296" t="s">
        <v>18908</v>
      </c>
      <c r="D858" s="296" t="s">
        <v>18894</v>
      </c>
      <c r="E858" s="296" t="s">
        <v>17937</v>
      </c>
      <c r="F858" s="296" t="s">
        <v>18911</v>
      </c>
      <c r="G858" s="294"/>
      <c r="H858" s="294"/>
    </row>
    <row r="859">
      <c r="A859" s="296">
        <v>212.0</v>
      </c>
      <c r="B859" s="296">
        <v>2.0</v>
      </c>
      <c r="C859" s="296" t="s">
        <v>18908</v>
      </c>
      <c r="D859" s="296" t="s">
        <v>18894</v>
      </c>
      <c r="E859" s="296" t="s">
        <v>17939</v>
      </c>
      <c r="F859" s="296" t="s">
        <v>18912</v>
      </c>
      <c r="G859" s="294"/>
      <c r="H859" s="294"/>
    </row>
    <row r="860">
      <c r="A860" s="296">
        <v>212.0</v>
      </c>
      <c r="B860" s="296">
        <v>2.0</v>
      </c>
      <c r="C860" s="296" t="s">
        <v>18906</v>
      </c>
      <c r="D860" s="296" t="s">
        <v>18894</v>
      </c>
      <c r="E860" s="296" t="s">
        <v>17941</v>
      </c>
      <c r="F860" s="296" t="s">
        <v>18913</v>
      </c>
      <c r="G860" s="294"/>
      <c r="H860" s="294"/>
    </row>
    <row r="861">
      <c r="A861" s="296">
        <v>212.0</v>
      </c>
      <c r="B861" s="296">
        <v>1.0</v>
      </c>
      <c r="C861" s="296" t="s">
        <v>18908</v>
      </c>
      <c r="D861" s="296" t="s">
        <v>18894</v>
      </c>
      <c r="E861" s="296" t="s">
        <v>17922</v>
      </c>
      <c r="F861" s="296" t="s">
        <v>18914</v>
      </c>
      <c r="G861" s="294"/>
      <c r="H861" s="294"/>
    </row>
    <row r="862">
      <c r="A862" s="296">
        <v>212.0</v>
      </c>
      <c r="B862" s="296">
        <v>1.0</v>
      </c>
      <c r="C862" s="296" t="s">
        <v>18908</v>
      </c>
      <c r="D862" s="296" t="s">
        <v>18894</v>
      </c>
      <c r="E862" s="296" t="s">
        <v>17924</v>
      </c>
      <c r="F862" s="296" t="s">
        <v>18915</v>
      </c>
      <c r="G862" s="294"/>
      <c r="H862" s="294"/>
    </row>
    <row r="863">
      <c r="A863" s="296">
        <v>212.0</v>
      </c>
      <c r="B863" s="296">
        <v>1.0</v>
      </c>
      <c r="C863" s="296" t="s">
        <v>18908</v>
      </c>
      <c r="D863" s="296" t="s">
        <v>18894</v>
      </c>
      <c r="E863" s="296" t="s">
        <v>17927</v>
      </c>
      <c r="F863" s="296" t="s">
        <v>18916</v>
      </c>
      <c r="G863" s="294"/>
      <c r="H863" s="294"/>
    </row>
    <row r="864">
      <c r="A864" s="296">
        <v>212.0</v>
      </c>
      <c r="B864" s="296">
        <v>1.0</v>
      </c>
      <c r="C864" s="296" t="s">
        <v>18908</v>
      </c>
      <c r="D864" s="296" t="s">
        <v>18894</v>
      </c>
      <c r="E864" s="296" t="s">
        <v>17929</v>
      </c>
      <c r="F864" s="296" t="s">
        <v>18917</v>
      </c>
      <c r="G864" s="294"/>
      <c r="H864" s="294"/>
    </row>
    <row r="865">
      <c r="A865" s="296">
        <v>212.0</v>
      </c>
      <c r="B865" s="296">
        <v>1.0</v>
      </c>
      <c r="C865" s="296" t="s">
        <v>18908</v>
      </c>
      <c r="D865" s="296" t="s">
        <v>18894</v>
      </c>
      <c r="E865" s="296" t="s">
        <v>17931</v>
      </c>
      <c r="F865" s="296" t="s">
        <v>18918</v>
      </c>
      <c r="G865" s="294"/>
      <c r="H865" s="294"/>
    </row>
    <row r="866">
      <c r="A866" s="296">
        <v>212.0</v>
      </c>
      <c r="B866" s="296">
        <v>1.0</v>
      </c>
      <c r="C866" s="296" t="s">
        <v>18919</v>
      </c>
      <c r="D866" s="296" t="s">
        <v>18894</v>
      </c>
      <c r="E866" s="296" t="s">
        <v>17933</v>
      </c>
      <c r="F866" s="296" t="s">
        <v>18920</v>
      </c>
      <c r="G866" s="294"/>
      <c r="H866" s="294"/>
    </row>
    <row r="867">
      <c r="A867" s="296">
        <v>214.0</v>
      </c>
      <c r="B867" s="296">
        <v>2.0</v>
      </c>
      <c r="C867" s="296" t="s">
        <v>18921</v>
      </c>
      <c r="D867" s="296"/>
      <c r="E867" s="296" t="s">
        <v>17385</v>
      </c>
      <c r="F867" s="296" t="s">
        <v>18922</v>
      </c>
      <c r="G867" s="294"/>
      <c r="H867" s="294"/>
    </row>
    <row r="868">
      <c r="A868" s="296">
        <v>214.0</v>
      </c>
      <c r="B868" s="296">
        <v>2.0</v>
      </c>
      <c r="C868" s="296" t="s">
        <v>18921</v>
      </c>
      <c r="D868" s="296"/>
      <c r="E868" s="296" t="s">
        <v>17175</v>
      </c>
      <c r="F868" s="296" t="s">
        <v>18923</v>
      </c>
      <c r="G868" s="294"/>
      <c r="H868" s="294"/>
    </row>
    <row r="869">
      <c r="A869" s="296">
        <v>214.0</v>
      </c>
      <c r="B869" s="296">
        <v>2.0</v>
      </c>
      <c r="C869" s="296" t="s">
        <v>18921</v>
      </c>
      <c r="D869" s="296"/>
      <c r="E869" s="296" t="s">
        <v>17937</v>
      </c>
      <c r="F869" s="296" t="s">
        <v>18924</v>
      </c>
      <c r="G869" s="294"/>
      <c r="H869" s="294"/>
    </row>
    <row r="870">
      <c r="A870" s="296">
        <v>214.0</v>
      </c>
      <c r="B870" s="296">
        <v>2.0</v>
      </c>
      <c r="C870" s="296" t="s">
        <v>18921</v>
      </c>
      <c r="D870" s="296"/>
      <c r="E870" s="296" t="s">
        <v>17939</v>
      </c>
      <c r="F870" s="296" t="s">
        <v>18925</v>
      </c>
      <c r="G870" s="294"/>
      <c r="H870" s="294"/>
    </row>
    <row r="871">
      <c r="A871" s="296">
        <v>214.0</v>
      </c>
      <c r="B871" s="296">
        <v>2.0</v>
      </c>
      <c r="C871" s="296" t="s">
        <v>18921</v>
      </c>
      <c r="D871" s="296"/>
      <c r="E871" s="296" t="s">
        <v>17941</v>
      </c>
      <c r="F871" s="296" t="s">
        <v>18926</v>
      </c>
      <c r="G871" s="294"/>
      <c r="H871" s="294"/>
    </row>
    <row r="872">
      <c r="A872" s="296">
        <v>214.0</v>
      </c>
      <c r="B872" s="296">
        <v>2.0</v>
      </c>
      <c r="C872" s="296" t="s">
        <v>18921</v>
      </c>
      <c r="D872" s="296"/>
      <c r="E872" s="296" t="s">
        <v>17943</v>
      </c>
      <c r="F872" s="296" t="s">
        <v>18927</v>
      </c>
      <c r="G872" s="294"/>
      <c r="H872" s="294"/>
    </row>
    <row r="873">
      <c r="A873" s="296">
        <v>215.0</v>
      </c>
      <c r="B873" s="296">
        <v>1.0</v>
      </c>
      <c r="C873" s="296" t="s">
        <v>18928</v>
      </c>
      <c r="D873" s="296"/>
      <c r="E873" s="296" t="s">
        <v>17922</v>
      </c>
      <c r="F873" s="296" t="s">
        <v>18929</v>
      </c>
      <c r="G873" s="294"/>
      <c r="H873" s="294"/>
    </row>
    <row r="874">
      <c r="A874" s="296">
        <v>215.0</v>
      </c>
      <c r="B874" s="296">
        <v>1.0</v>
      </c>
      <c r="C874" s="296" t="s">
        <v>18930</v>
      </c>
      <c r="D874" s="296"/>
      <c r="E874" s="296" t="s">
        <v>17924</v>
      </c>
      <c r="F874" s="296" t="s">
        <v>18931</v>
      </c>
      <c r="G874" s="294"/>
      <c r="H874" s="294"/>
    </row>
    <row r="875">
      <c r="A875" s="296">
        <v>215.0</v>
      </c>
      <c r="B875" s="296">
        <v>1.0</v>
      </c>
      <c r="C875" s="296" t="s">
        <v>18930</v>
      </c>
      <c r="D875" s="296"/>
      <c r="E875" s="296" t="s">
        <v>17929</v>
      </c>
      <c r="F875" s="296" t="s">
        <v>18932</v>
      </c>
      <c r="G875" s="294"/>
      <c r="H875" s="294"/>
    </row>
    <row r="876">
      <c r="A876" s="296">
        <v>215.0</v>
      </c>
      <c r="B876" s="296">
        <v>1.0</v>
      </c>
      <c r="C876" s="296" t="s">
        <v>18930</v>
      </c>
      <c r="D876" s="296"/>
      <c r="E876" s="296" t="s">
        <v>17931</v>
      </c>
      <c r="F876" s="296" t="s">
        <v>18933</v>
      </c>
      <c r="G876" s="294"/>
      <c r="H876" s="294"/>
    </row>
    <row r="877">
      <c r="A877" s="296">
        <v>215.0</v>
      </c>
      <c r="B877" s="296">
        <v>1.0</v>
      </c>
      <c r="C877" s="296" t="s">
        <v>18930</v>
      </c>
      <c r="D877" s="296"/>
      <c r="E877" s="296" t="s">
        <v>17933</v>
      </c>
      <c r="F877" s="296" t="s">
        <v>18934</v>
      </c>
      <c r="G877" s="294"/>
      <c r="H877" s="294"/>
    </row>
    <row r="878">
      <c r="A878" s="296">
        <v>215.0</v>
      </c>
      <c r="B878" s="296">
        <v>2.0</v>
      </c>
      <c r="C878" s="296" t="s">
        <v>18928</v>
      </c>
      <c r="D878" s="296"/>
      <c r="E878" s="296" t="s">
        <v>17385</v>
      </c>
      <c r="F878" s="296" t="s">
        <v>18935</v>
      </c>
      <c r="G878" s="294"/>
      <c r="H878" s="294"/>
    </row>
    <row r="879">
      <c r="A879" s="296">
        <v>215.0</v>
      </c>
      <c r="B879" s="296">
        <v>2.0</v>
      </c>
      <c r="C879" s="296" t="s">
        <v>18928</v>
      </c>
      <c r="D879" s="296"/>
      <c r="E879" s="296" t="s">
        <v>17175</v>
      </c>
      <c r="F879" s="296" t="s">
        <v>18936</v>
      </c>
      <c r="G879" s="294"/>
      <c r="H879" s="294"/>
    </row>
    <row r="880">
      <c r="A880" s="296">
        <v>215.0</v>
      </c>
      <c r="B880" s="296">
        <v>2.0</v>
      </c>
      <c r="C880" s="296" t="s">
        <v>18928</v>
      </c>
      <c r="D880" s="296"/>
      <c r="E880" s="296" t="s">
        <v>17937</v>
      </c>
      <c r="F880" s="296" t="s">
        <v>18937</v>
      </c>
      <c r="G880" s="294"/>
      <c r="H880" s="294"/>
    </row>
    <row r="881">
      <c r="A881" s="296">
        <v>215.0</v>
      </c>
      <c r="B881" s="296">
        <v>2.0</v>
      </c>
      <c r="C881" s="296" t="s">
        <v>18928</v>
      </c>
      <c r="D881" s="296"/>
      <c r="E881" s="296" t="s">
        <v>17939</v>
      </c>
      <c r="F881" s="296" t="s">
        <v>18938</v>
      </c>
      <c r="G881" s="294"/>
      <c r="H881" s="294"/>
    </row>
    <row r="882">
      <c r="A882" s="296">
        <v>215.0</v>
      </c>
      <c r="B882" s="296">
        <v>2.0</v>
      </c>
      <c r="C882" s="296" t="s">
        <v>18928</v>
      </c>
      <c r="D882" s="296"/>
      <c r="E882" s="296" t="s">
        <v>17941</v>
      </c>
      <c r="F882" s="296" t="s">
        <v>18939</v>
      </c>
      <c r="G882" s="294"/>
      <c r="H882" s="294"/>
    </row>
    <row r="883">
      <c r="A883" s="296">
        <v>215.0</v>
      </c>
      <c r="B883" s="296">
        <v>2.0</v>
      </c>
      <c r="C883" s="296" t="s">
        <v>18928</v>
      </c>
      <c r="D883" s="296"/>
      <c r="E883" s="296" t="s">
        <v>17943</v>
      </c>
      <c r="F883" s="296" t="s">
        <v>18940</v>
      </c>
      <c r="G883" s="294"/>
      <c r="H883" s="294"/>
    </row>
    <row r="884">
      <c r="A884" s="296">
        <v>216.0</v>
      </c>
      <c r="B884" s="296">
        <v>1.0</v>
      </c>
      <c r="C884" s="296" t="s">
        <v>18941</v>
      </c>
      <c r="D884" s="296"/>
      <c r="E884" s="296" t="s">
        <v>17922</v>
      </c>
      <c r="F884" s="296" t="s">
        <v>18942</v>
      </c>
      <c r="G884" s="294"/>
      <c r="H884" s="294"/>
    </row>
    <row r="885">
      <c r="A885" s="296">
        <v>216.0</v>
      </c>
      <c r="B885" s="296">
        <v>1.0</v>
      </c>
      <c r="C885" s="296" t="s">
        <v>18941</v>
      </c>
      <c r="D885" s="296"/>
      <c r="E885" s="296" t="s">
        <v>17924</v>
      </c>
      <c r="F885" s="296" t="s">
        <v>18943</v>
      </c>
      <c r="G885" s="294"/>
      <c r="H885" s="294"/>
    </row>
    <row r="886">
      <c r="A886" s="296">
        <v>216.0</v>
      </c>
      <c r="B886" s="296">
        <v>1.0</v>
      </c>
      <c r="C886" s="296" t="s">
        <v>18941</v>
      </c>
      <c r="D886" s="296"/>
      <c r="E886" s="296" t="s">
        <v>17927</v>
      </c>
      <c r="F886" s="296" t="s">
        <v>18944</v>
      </c>
      <c r="G886" s="294"/>
      <c r="H886" s="294"/>
    </row>
    <row r="887">
      <c r="A887" s="296">
        <v>216.0</v>
      </c>
      <c r="B887" s="296">
        <v>1.0</v>
      </c>
      <c r="C887" s="296" t="s">
        <v>18941</v>
      </c>
      <c r="D887" s="296"/>
      <c r="E887" s="296" t="s">
        <v>17929</v>
      </c>
      <c r="F887" s="296" t="s">
        <v>18945</v>
      </c>
      <c r="G887" s="294"/>
      <c r="H887" s="294"/>
    </row>
    <row r="888">
      <c r="A888" s="296">
        <v>216.0</v>
      </c>
      <c r="B888" s="296">
        <v>1.0</v>
      </c>
      <c r="C888" s="296" t="s">
        <v>18941</v>
      </c>
      <c r="D888" s="296"/>
      <c r="E888" s="296" t="s">
        <v>17931</v>
      </c>
      <c r="F888" s="296" t="s">
        <v>18946</v>
      </c>
      <c r="G888" s="294"/>
      <c r="H888" s="294"/>
    </row>
    <row r="889">
      <c r="A889" s="296">
        <v>216.0</v>
      </c>
      <c r="B889" s="296">
        <v>1.0</v>
      </c>
      <c r="C889" s="296" t="s">
        <v>18941</v>
      </c>
      <c r="D889" s="296"/>
      <c r="E889" s="296" t="s">
        <v>17933</v>
      </c>
      <c r="F889" s="296" t="s">
        <v>18947</v>
      </c>
      <c r="G889" s="294"/>
      <c r="H889" s="294"/>
    </row>
    <row r="890">
      <c r="A890" s="296">
        <v>216.0</v>
      </c>
      <c r="B890" s="296">
        <v>2.0</v>
      </c>
      <c r="C890" s="296" t="s">
        <v>18941</v>
      </c>
      <c r="D890" s="296"/>
      <c r="E890" s="296" t="s">
        <v>17385</v>
      </c>
      <c r="F890" s="296" t="s">
        <v>18948</v>
      </c>
      <c r="G890" s="294"/>
      <c r="H890" s="294"/>
    </row>
    <row r="891">
      <c r="A891" s="296">
        <v>216.0</v>
      </c>
      <c r="B891" s="296">
        <v>2.0</v>
      </c>
      <c r="C891" s="296" t="s">
        <v>18949</v>
      </c>
      <c r="D891" s="296"/>
      <c r="E891" s="296" t="s">
        <v>17175</v>
      </c>
      <c r="F891" s="296" t="s">
        <v>18950</v>
      </c>
      <c r="G891" s="294"/>
      <c r="H891" s="294"/>
    </row>
    <row r="892">
      <c r="A892" s="296">
        <v>216.0</v>
      </c>
      <c r="B892" s="296">
        <v>2.0</v>
      </c>
      <c r="C892" s="296" t="s">
        <v>18949</v>
      </c>
      <c r="D892" s="296"/>
      <c r="E892" s="296" t="s">
        <v>17939</v>
      </c>
      <c r="F892" s="296" t="s">
        <v>18951</v>
      </c>
      <c r="G892" s="294"/>
      <c r="H892" s="294"/>
    </row>
    <row r="893">
      <c r="A893" s="296">
        <v>216.0</v>
      </c>
      <c r="B893" s="296">
        <v>2.0</v>
      </c>
      <c r="C893" s="296" t="s">
        <v>18952</v>
      </c>
      <c r="D893" s="296"/>
      <c r="E893" s="296" t="s">
        <v>17941</v>
      </c>
      <c r="F893" s="296" t="s">
        <v>18953</v>
      </c>
      <c r="G893" s="294"/>
      <c r="H893" s="294"/>
    </row>
    <row r="894">
      <c r="A894" s="296">
        <v>217.0</v>
      </c>
      <c r="B894" s="296"/>
      <c r="C894" s="296" t="s">
        <v>18954</v>
      </c>
      <c r="D894" s="296"/>
      <c r="E894" s="296" t="s">
        <v>17922</v>
      </c>
      <c r="F894" s="296" t="s">
        <v>18955</v>
      </c>
      <c r="G894" s="294"/>
      <c r="H894" s="294"/>
    </row>
    <row r="895">
      <c r="A895" s="296">
        <v>217.0</v>
      </c>
      <c r="B895" s="296"/>
      <c r="C895" s="296" t="s">
        <v>18954</v>
      </c>
      <c r="D895" s="296"/>
      <c r="E895" s="296" t="s">
        <v>17927</v>
      </c>
      <c r="F895" s="296" t="s">
        <v>18956</v>
      </c>
      <c r="G895" s="294"/>
      <c r="H895" s="294"/>
    </row>
    <row r="896">
      <c r="A896" s="296">
        <v>217.0</v>
      </c>
      <c r="B896" s="296"/>
      <c r="C896" s="296" t="s">
        <v>18954</v>
      </c>
      <c r="D896" s="296"/>
      <c r="E896" s="296" t="s">
        <v>17929</v>
      </c>
      <c r="F896" s="296" t="s">
        <v>18957</v>
      </c>
      <c r="G896" s="294"/>
      <c r="H896" s="294"/>
    </row>
    <row r="897">
      <c r="A897" s="296">
        <v>217.0</v>
      </c>
      <c r="B897" s="296"/>
      <c r="C897" s="296" t="s">
        <v>18954</v>
      </c>
      <c r="D897" s="296"/>
      <c r="E897" s="296" t="s">
        <v>17931</v>
      </c>
      <c r="F897" s="296" t="s">
        <v>18958</v>
      </c>
      <c r="G897" s="294"/>
      <c r="H897" s="294"/>
    </row>
    <row r="898">
      <c r="A898" s="296">
        <v>217.0</v>
      </c>
      <c r="B898" s="296"/>
      <c r="C898" s="296" t="s">
        <v>18954</v>
      </c>
      <c r="D898" s="296"/>
      <c r="E898" s="296" t="s">
        <v>17933</v>
      </c>
      <c r="F898" s="296" t="s">
        <v>18959</v>
      </c>
      <c r="G898" s="294"/>
      <c r="H898" s="294"/>
    </row>
    <row r="899">
      <c r="A899" s="296">
        <v>217.0</v>
      </c>
      <c r="B899" s="296"/>
      <c r="C899" s="296" t="s">
        <v>18960</v>
      </c>
      <c r="D899" s="296"/>
      <c r="E899" s="296" t="s">
        <v>17385</v>
      </c>
      <c r="F899" s="296" t="s">
        <v>18961</v>
      </c>
      <c r="G899" s="294"/>
      <c r="H899" s="294"/>
    </row>
    <row r="900">
      <c r="A900" s="296">
        <v>217.0</v>
      </c>
      <c r="B900" s="296"/>
      <c r="C900" s="296" t="s">
        <v>18960</v>
      </c>
      <c r="D900" s="296"/>
      <c r="E900" s="296" t="s">
        <v>17175</v>
      </c>
      <c r="F900" s="296" t="s">
        <v>18962</v>
      </c>
      <c r="G900" s="294"/>
      <c r="H900" s="294"/>
    </row>
    <row r="901">
      <c r="A901" s="296">
        <v>217.0</v>
      </c>
      <c r="B901" s="296"/>
      <c r="C901" s="296" t="s">
        <v>18960</v>
      </c>
      <c r="D901" s="296"/>
      <c r="E901" s="296" t="s">
        <v>17937</v>
      </c>
      <c r="F901" s="296" t="s">
        <v>18963</v>
      </c>
      <c r="G901" s="294"/>
      <c r="H901" s="294"/>
    </row>
    <row r="902">
      <c r="A902" s="296">
        <v>217.0</v>
      </c>
      <c r="B902" s="296"/>
      <c r="C902" s="296" t="s">
        <v>18960</v>
      </c>
      <c r="D902" s="296"/>
      <c r="E902" s="296" t="s">
        <v>17939</v>
      </c>
      <c r="F902" s="296" t="s">
        <v>18964</v>
      </c>
      <c r="G902" s="294"/>
      <c r="H902" s="294"/>
    </row>
    <row r="903">
      <c r="A903" s="296">
        <v>217.0</v>
      </c>
      <c r="B903" s="296"/>
      <c r="C903" s="296" t="s">
        <v>18960</v>
      </c>
      <c r="D903" s="296"/>
      <c r="E903" s="296" t="s">
        <v>17941</v>
      </c>
      <c r="F903" s="296" t="s">
        <v>18965</v>
      </c>
      <c r="G903" s="294"/>
      <c r="H903" s="294"/>
    </row>
    <row r="904">
      <c r="A904" s="296">
        <v>217.0</v>
      </c>
      <c r="B904" s="296"/>
      <c r="C904" s="296" t="s">
        <v>18960</v>
      </c>
      <c r="D904" s="296"/>
      <c r="E904" s="296" t="s">
        <v>17943</v>
      </c>
      <c r="F904" s="296" t="s">
        <v>18966</v>
      </c>
      <c r="G904" s="294"/>
      <c r="H904" s="294"/>
    </row>
    <row r="905">
      <c r="A905" s="296">
        <v>218.0</v>
      </c>
      <c r="B905" s="296">
        <v>1.0</v>
      </c>
      <c r="C905" s="296" t="s">
        <v>18967</v>
      </c>
      <c r="D905" s="296"/>
      <c r="E905" s="296" t="s">
        <v>17922</v>
      </c>
      <c r="F905" s="296" t="s">
        <v>18968</v>
      </c>
      <c r="G905" s="294"/>
      <c r="H905" s="294"/>
    </row>
    <row r="906">
      <c r="A906" s="296">
        <v>218.0</v>
      </c>
      <c r="B906" s="296">
        <v>1.0</v>
      </c>
      <c r="C906" s="296" t="s">
        <v>18967</v>
      </c>
      <c r="D906" s="296"/>
      <c r="E906" s="296" t="s">
        <v>17924</v>
      </c>
      <c r="F906" s="296" t="s">
        <v>18969</v>
      </c>
      <c r="G906" s="294"/>
      <c r="H906" s="294"/>
    </row>
    <row r="907">
      <c r="A907" s="296">
        <v>218.0</v>
      </c>
      <c r="B907" s="296">
        <v>1.0</v>
      </c>
      <c r="C907" s="296" t="s">
        <v>18967</v>
      </c>
      <c r="D907" s="296"/>
      <c r="E907" s="296" t="s">
        <v>17927</v>
      </c>
      <c r="F907" s="296" t="s">
        <v>18970</v>
      </c>
      <c r="G907" s="294"/>
      <c r="H907" s="294"/>
    </row>
    <row r="908">
      <c r="A908" s="296">
        <v>218.0</v>
      </c>
      <c r="B908" s="296">
        <v>1.0</v>
      </c>
      <c r="C908" s="296" t="s">
        <v>18967</v>
      </c>
      <c r="D908" s="296"/>
      <c r="E908" s="296" t="s">
        <v>17929</v>
      </c>
      <c r="F908" s="296" t="s">
        <v>18971</v>
      </c>
      <c r="G908" s="294"/>
      <c r="H908" s="294"/>
    </row>
    <row r="909">
      <c r="A909" s="296">
        <v>218.0</v>
      </c>
      <c r="B909" s="296">
        <v>1.0</v>
      </c>
      <c r="C909" s="296" t="s">
        <v>18967</v>
      </c>
      <c r="D909" s="296"/>
      <c r="E909" s="296" t="s">
        <v>17931</v>
      </c>
      <c r="F909" s="296" t="s">
        <v>18972</v>
      </c>
      <c r="G909" s="294"/>
      <c r="H909" s="294"/>
    </row>
    <row r="910">
      <c r="A910" s="296">
        <v>218.0</v>
      </c>
      <c r="B910" s="296">
        <v>1.0</v>
      </c>
      <c r="C910" s="296" t="s">
        <v>18967</v>
      </c>
      <c r="D910" s="296"/>
      <c r="E910" s="296" t="s">
        <v>17933</v>
      </c>
      <c r="F910" s="296" t="s">
        <v>18973</v>
      </c>
      <c r="G910" s="294"/>
      <c r="H910" s="294"/>
    </row>
    <row r="911">
      <c r="A911" s="296">
        <v>218.0</v>
      </c>
      <c r="B911" s="296">
        <v>2.0</v>
      </c>
      <c r="C911" s="296" t="s">
        <v>18967</v>
      </c>
      <c r="D911" s="296"/>
      <c r="E911" s="296" t="s">
        <v>17385</v>
      </c>
      <c r="F911" s="296" t="s">
        <v>18974</v>
      </c>
      <c r="G911" s="294"/>
      <c r="H911" s="294"/>
    </row>
    <row r="912">
      <c r="A912" s="296">
        <v>218.0</v>
      </c>
      <c r="B912" s="296">
        <v>2.0</v>
      </c>
      <c r="C912" s="296" t="s">
        <v>18967</v>
      </c>
      <c r="D912" s="296"/>
      <c r="E912" s="296" t="s">
        <v>17175</v>
      </c>
      <c r="F912" s="296" t="s">
        <v>18975</v>
      </c>
      <c r="G912" s="294"/>
      <c r="H912" s="294"/>
    </row>
    <row r="913">
      <c r="A913" s="296">
        <v>218.0</v>
      </c>
      <c r="B913" s="296">
        <v>2.0</v>
      </c>
      <c r="C913" s="296" t="s">
        <v>18967</v>
      </c>
      <c r="D913" s="296"/>
      <c r="E913" s="296" t="s">
        <v>17937</v>
      </c>
      <c r="F913" s="296" t="s">
        <v>18976</v>
      </c>
      <c r="G913" s="294"/>
      <c r="H913" s="294"/>
    </row>
    <row r="914">
      <c r="A914" s="296">
        <v>218.0</v>
      </c>
      <c r="B914" s="296">
        <v>2.0</v>
      </c>
      <c r="C914" s="296" t="s">
        <v>18967</v>
      </c>
      <c r="D914" s="296"/>
      <c r="E914" s="296" t="s">
        <v>17939</v>
      </c>
      <c r="F914" s="296" t="s">
        <v>18977</v>
      </c>
      <c r="G914" s="294"/>
      <c r="H914" s="294"/>
    </row>
    <row r="915">
      <c r="A915" s="296">
        <v>218.0</v>
      </c>
      <c r="B915" s="296">
        <v>2.0</v>
      </c>
      <c r="C915" s="296" t="s">
        <v>18967</v>
      </c>
      <c r="D915" s="296"/>
      <c r="E915" s="296" t="s">
        <v>17941</v>
      </c>
      <c r="F915" s="296" t="s">
        <v>18978</v>
      </c>
      <c r="G915" s="294"/>
      <c r="H915" s="294"/>
    </row>
    <row r="916">
      <c r="A916" s="296">
        <v>218.0</v>
      </c>
      <c r="B916" s="296">
        <v>2.0</v>
      </c>
      <c r="C916" s="296" t="s">
        <v>18967</v>
      </c>
      <c r="D916" s="296"/>
      <c r="E916" s="296" t="s">
        <v>17943</v>
      </c>
      <c r="F916" s="296" t="s">
        <v>18979</v>
      </c>
      <c r="G916" s="294"/>
      <c r="H916" s="294"/>
    </row>
    <row r="917">
      <c r="A917" s="296">
        <v>219.0</v>
      </c>
      <c r="B917" s="296">
        <v>1.0</v>
      </c>
      <c r="C917" s="296" t="s">
        <v>18980</v>
      </c>
      <c r="D917" s="296"/>
      <c r="E917" s="296" t="s">
        <v>17922</v>
      </c>
      <c r="F917" s="296" t="s">
        <v>18981</v>
      </c>
      <c r="G917" s="294"/>
      <c r="H917" s="294"/>
    </row>
    <row r="918">
      <c r="A918" s="296">
        <v>219.0</v>
      </c>
      <c r="B918" s="296">
        <v>1.0</v>
      </c>
      <c r="C918" s="296" t="s">
        <v>18980</v>
      </c>
      <c r="D918" s="296"/>
      <c r="E918" s="296" t="s">
        <v>17924</v>
      </c>
      <c r="F918" s="296" t="s">
        <v>18982</v>
      </c>
      <c r="G918" s="294"/>
      <c r="H918" s="294"/>
    </row>
    <row r="919">
      <c r="A919" s="296">
        <v>219.0</v>
      </c>
      <c r="B919" s="296">
        <v>1.0</v>
      </c>
      <c r="C919" s="296" t="s">
        <v>18980</v>
      </c>
      <c r="D919" s="296"/>
      <c r="E919" s="296" t="s">
        <v>17927</v>
      </c>
      <c r="F919" s="296" t="s">
        <v>18983</v>
      </c>
      <c r="G919" s="294"/>
      <c r="H919" s="294"/>
    </row>
    <row r="920">
      <c r="A920" s="296">
        <v>219.0</v>
      </c>
      <c r="B920" s="296">
        <v>1.0</v>
      </c>
      <c r="C920" s="296" t="s">
        <v>18980</v>
      </c>
      <c r="D920" s="296"/>
      <c r="E920" s="296" t="s">
        <v>17929</v>
      </c>
      <c r="F920" s="296" t="s">
        <v>18984</v>
      </c>
      <c r="G920" s="294"/>
      <c r="H920" s="294"/>
    </row>
    <row r="921">
      <c r="A921" s="296">
        <v>219.0</v>
      </c>
      <c r="B921" s="296">
        <v>1.0</v>
      </c>
      <c r="C921" s="296" t="s">
        <v>18980</v>
      </c>
      <c r="D921" s="296"/>
      <c r="E921" s="296" t="s">
        <v>17931</v>
      </c>
      <c r="F921" s="296" t="s">
        <v>18985</v>
      </c>
      <c r="G921" s="294"/>
      <c r="H921" s="294"/>
    </row>
    <row r="922">
      <c r="A922" s="296">
        <v>219.0</v>
      </c>
      <c r="B922" s="296">
        <v>1.0</v>
      </c>
      <c r="C922" s="296" t="s">
        <v>18980</v>
      </c>
      <c r="D922" s="296"/>
      <c r="E922" s="296" t="s">
        <v>17933</v>
      </c>
      <c r="F922" s="296" t="s">
        <v>18986</v>
      </c>
      <c r="G922" s="294"/>
      <c r="H922" s="294"/>
    </row>
    <row r="923">
      <c r="A923" s="296">
        <v>219.0</v>
      </c>
      <c r="B923" s="296">
        <v>2.0</v>
      </c>
      <c r="C923" s="296" t="s">
        <v>18980</v>
      </c>
      <c r="D923" s="296"/>
      <c r="E923" s="296" t="s">
        <v>17385</v>
      </c>
      <c r="F923" s="296" t="s">
        <v>18987</v>
      </c>
      <c r="G923" s="294"/>
      <c r="H923" s="294"/>
    </row>
    <row r="924">
      <c r="A924" s="296">
        <v>219.0</v>
      </c>
      <c r="B924" s="296">
        <v>2.0</v>
      </c>
      <c r="C924" s="296" t="s">
        <v>18980</v>
      </c>
      <c r="D924" s="296"/>
      <c r="E924" s="296" t="s">
        <v>17175</v>
      </c>
      <c r="F924" s="296" t="s">
        <v>18988</v>
      </c>
      <c r="G924" s="294"/>
      <c r="H924" s="294"/>
    </row>
    <row r="925">
      <c r="A925" s="296">
        <v>219.0</v>
      </c>
      <c r="B925" s="296">
        <v>2.0</v>
      </c>
      <c r="C925" s="296" t="s">
        <v>18980</v>
      </c>
      <c r="D925" s="296"/>
      <c r="E925" s="296" t="s">
        <v>17937</v>
      </c>
      <c r="F925" s="296" t="s">
        <v>18989</v>
      </c>
      <c r="G925" s="294"/>
      <c r="H925" s="294"/>
    </row>
    <row r="926">
      <c r="A926" s="296">
        <v>219.0</v>
      </c>
      <c r="B926" s="296">
        <v>2.0</v>
      </c>
      <c r="C926" s="296" t="s">
        <v>18980</v>
      </c>
      <c r="D926" s="296"/>
      <c r="E926" s="296" t="s">
        <v>17939</v>
      </c>
      <c r="F926" s="296" t="s">
        <v>18990</v>
      </c>
      <c r="G926" s="294"/>
      <c r="H926" s="294"/>
    </row>
    <row r="927">
      <c r="A927" s="296">
        <v>219.0</v>
      </c>
      <c r="B927" s="296">
        <v>2.0</v>
      </c>
      <c r="C927" s="296" t="s">
        <v>18980</v>
      </c>
      <c r="D927" s="296"/>
      <c r="E927" s="296" t="s">
        <v>17941</v>
      </c>
      <c r="F927" s="296" t="s">
        <v>18991</v>
      </c>
      <c r="G927" s="294"/>
      <c r="H927" s="294"/>
    </row>
    <row r="928">
      <c r="A928" s="296">
        <v>219.0</v>
      </c>
      <c r="B928" s="296">
        <v>2.0</v>
      </c>
      <c r="C928" s="296" t="s">
        <v>18992</v>
      </c>
      <c r="D928" s="296"/>
      <c r="E928" s="296" t="s">
        <v>17943</v>
      </c>
      <c r="F928" s="296" t="s">
        <v>18993</v>
      </c>
      <c r="G928" s="294"/>
      <c r="H928" s="294"/>
    </row>
    <row r="929">
      <c r="A929" s="296">
        <v>220.0</v>
      </c>
      <c r="B929" s="296"/>
      <c r="C929" s="296" t="s">
        <v>18994</v>
      </c>
      <c r="D929" s="296"/>
      <c r="E929" s="296" t="s">
        <v>17922</v>
      </c>
      <c r="F929" s="296" t="s">
        <v>18995</v>
      </c>
      <c r="G929" s="294"/>
      <c r="H929" s="294"/>
    </row>
    <row r="930">
      <c r="A930" s="296">
        <v>220.0</v>
      </c>
      <c r="B930" s="296"/>
      <c r="C930" s="296" t="s">
        <v>18994</v>
      </c>
      <c r="D930" s="296"/>
      <c r="E930" s="296" t="s">
        <v>17924</v>
      </c>
      <c r="F930" s="296" t="s">
        <v>18996</v>
      </c>
      <c r="G930" s="294"/>
      <c r="H930" s="294"/>
    </row>
    <row r="931">
      <c r="A931" s="296">
        <v>220.0</v>
      </c>
      <c r="B931" s="296"/>
      <c r="C931" s="296" t="s">
        <v>18994</v>
      </c>
      <c r="D931" s="296"/>
      <c r="E931" s="296" t="s">
        <v>17927</v>
      </c>
      <c r="F931" s="296" t="s">
        <v>18997</v>
      </c>
      <c r="G931" s="294"/>
      <c r="H931" s="294"/>
    </row>
    <row r="932">
      <c r="A932" s="296">
        <v>220.0</v>
      </c>
      <c r="B932" s="296"/>
      <c r="C932" s="296" t="s">
        <v>18994</v>
      </c>
      <c r="D932" s="296"/>
      <c r="E932" s="296" t="s">
        <v>17929</v>
      </c>
      <c r="F932" s="296" t="s">
        <v>18998</v>
      </c>
      <c r="G932" s="294"/>
      <c r="H932" s="294"/>
    </row>
    <row r="933">
      <c r="A933" s="296">
        <v>220.0</v>
      </c>
      <c r="B933" s="296"/>
      <c r="C933" s="296" t="s">
        <v>18994</v>
      </c>
      <c r="D933" s="296"/>
      <c r="E933" s="296" t="s">
        <v>17931</v>
      </c>
      <c r="F933" s="296" t="s">
        <v>18999</v>
      </c>
      <c r="G933" s="294"/>
      <c r="H933" s="294"/>
    </row>
    <row r="934">
      <c r="A934" s="296">
        <v>220.0</v>
      </c>
      <c r="B934" s="296"/>
      <c r="C934" s="296" t="s">
        <v>18994</v>
      </c>
      <c r="D934" s="296"/>
      <c r="E934" s="296" t="s">
        <v>17933</v>
      </c>
      <c r="F934" s="296" t="s">
        <v>19000</v>
      </c>
      <c r="G934" s="294"/>
      <c r="H934" s="294"/>
    </row>
    <row r="935">
      <c r="A935" s="296">
        <v>220.0</v>
      </c>
      <c r="B935" s="296">
        <v>2.0</v>
      </c>
      <c r="C935" s="296" t="s">
        <v>18994</v>
      </c>
      <c r="D935" s="296"/>
      <c r="E935" s="296" t="s">
        <v>17385</v>
      </c>
      <c r="F935" s="296" t="s">
        <v>19001</v>
      </c>
      <c r="G935" s="294"/>
      <c r="H935" s="294"/>
    </row>
    <row r="936">
      <c r="A936" s="296">
        <v>220.0</v>
      </c>
      <c r="B936" s="296">
        <v>2.0</v>
      </c>
      <c r="C936" s="296" t="s">
        <v>18994</v>
      </c>
      <c r="D936" s="296"/>
      <c r="E936" s="296" t="s">
        <v>17175</v>
      </c>
      <c r="F936" s="296" t="s">
        <v>19002</v>
      </c>
      <c r="G936" s="294"/>
      <c r="H936" s="294"/>
    </row>
    <row r="937">
      <c r="A937" s="296">
        <v>220.0</v>
      </c>
      <c r="B937" s="296">
        <v>2.0</v>
      </c>
      <c r="C937" s="296" t="s">
        <v>18994</v>
      </c>
      <c r="D937" s="296"/>
      <c r="E937" s="296" t="s">
        <v>17937</v>
      </c>
      <c r="F937" s="296" t="s">
        <v>19003</v>
      </c>
      <c r="G937" s="294"/>
      <c r="H937" s="294"/>
    </row>
    <row r="938">
      <c r="A938" s="296">
        <v>220.0</v>
      </c>
      <c r="B938" s="296">
        <v>2.0</v>
      </c>
      <c r="C938" s="296" t="s">
        <v>18994</v>
      </c>
      <c r="D938" s="296"/>
      <c r="E938" s="296" t="s">
        <v>17939</v>
      </c>
      <c r="F938" s="296" t="s">
        <v>19004</v>
      </c>
      <c r="G938" s="294"/>
      <c r="H938" s="294"/>
    </row>
    <row r="939">
      <c r="A939" s="296">
        <v>220.0</v>
      </c>
      <c r="B939" s="296">
        <v>2.0</v>
      </c>
      <c r="C939" s="296" t="s">
        <v>18994</v>
      </c>
      <c r="D939" s="296"/>
      <c r="E939" s="296" t="s">
        <v>17941</v>
      </c>
      <c r="F939" s="296" t="s">
        <v>19005</v>
      </c>
      <c r="G939" s="294"/>
      <c r="H939" s="294"/>
    </row>
    <row r="940">
      <c r="A940" s="296">
        <v>220.0</v>
      </c>
      <c r="B940" s="296">
        <v>2.0</v>
      </c>
      <c r="C940" s="296" t="s">
        <v>18994</v>
      </c>
      <c r="D940" s="296"/>
      <c r="E940" s="296" t="s">
        <v>17943</v>
      </c>
      <c r="F940" s="296" t="s">
        <v>19006</v>
      </c>
      <c r="G940" s="294"/>
      <c r="H940" s="294"/>
    </row>
    <row r="941">
      <c r="A941" s="296">
        <v>221.0</v>
      </c>
      <c r="B941" s="296">
        <v>1.0</v>
      </c>
      <c r="C941" s="296" t="s">
        <v>19007</v>
      </c>
      <c r="D941" s="296"/>
      <c r="E941" s="296" t="s">
        <v>17922</v>
      </c>
      <c r="F941" s="296" t="s">
        <v>19008</v>
      </c>
      <c r="G941" s="294"/>
      <c r="H941" s="294"/>
    </row>
    <row r="942">
      <c r="A942" s="296">
        <v>221.0</v>
      </c>
      <c r="B942" s="296">
        <v>1.0</v>
      </c>
      <c r="C942" s="296" t="s">
        <v>19007</v>
      </c>
      <c r="D942" s="296"/>
      <c r="E942" s="296" t="s">
        <v>17924</v>
      </c>
      <c r="F942" s="296" t="s">
        <v>19009</v>
      </c>
      <c r="G942" s="294"/>
      <c r="H942" s="294"/>
    </row>
    <row r="943">
      <c r="A943" s="296">
        <v>221.0</v>
      </c>
      <c r="B943" s="296">
        <v>1.0</v>
      </c>
      <c r="C943" s="296" t="s">
        <v>19007</v>
      </c>
      <c r="D943" s="296"/>
      <c r="E943" s="296" t="s">
        <v>17927</v>
      </c>
      <c r="F943" s="296" t="s">
        <v>19010</v>
      </c>
      <c r="G943" s="294"/>
      <c r="H943" s="294"/>
    </row>
    <row r="944">
      <c r="A944" s="296">
        <v>221.0</v>
      </c>
      <c r="B944" s="296">
        <v>1.0</v>
      </c>
      <c r="C944" s="296" t="s">
        <v>19007</v>
      </c>
      <c r="D944" s="296"/>
      <c r="E944" s="296" t="s">
        <v>17929</v>
      </c>
      <c r="F944" s="296" t="s">
        <v>19011</v>
      </c>
      <c r="G944" s="294"/>
      <c r="H944" s="294"/>
    </row>
    <row r="945">
      <c r="A945" s="296">
        <v>221.0</v>
      </c>
      <c r="B945" s="296">
        <v>1.0</v>
      </c>
      <c r="C945" s="296" t="s">
        <v>19007</v>
      </c>
      <c r="D945" s="296"/>
      <c r="E945" s="296" t="s">
        <v>17931</v>
      </c>
      <c r="F945" s="296" t="s">
        <v>19012</v>
      </c>
      <c r="G945" s="294"/>
      <c r="H945" s="294"/>
    </row>
    <row r="946">
      <c r="A946" s="296">
        <v>221.0</v>
      </c>
      <c r="B946" s="296">
        <v>1.0</v>
      </c>
      <c r="C946" s="296" t="s">
        <v>19007</v>
      </c>
      <c r="D946" s="296"/>
      <c r="E946" s="296" t="s">
        <v>17933</v>
      </c>
      <c r="F946" s="296" t="s">
        <v>19013</v>
      </c>
      <c r="G946" s="294"/>
      <c r="H946" s="294"/>
    </row>
    <row r="947">
      <c r="A947" s="296">
        <v>221.0</v>
      </c>
      <c r="B947" s="296">
        <v>2.0</v>
      </c>
      <c r="C947" s="296" t="s">
        <v>19007</v>
      </c>
      <c r="D947" s="296"/>
      <c r="E947" s="296" t="s">
        <v>17385</v>
      </c>
      <c r="F947" s="296" t="s">
        <v>19014</v>
      </c>
      <c r="G947" s="294"/>
      <c r="H947" s="294"/>
    </row>
    <row r="948">
      <c r="A948" s="296">
        <v>221.0</v>
      </c>
      <c r="B948" s="296">
        <v>2.0</v>
      </c>
      <c r="C948" s="296" t="s">
        <v>19007</v>
      </c>
      <c r="D948" s="296" t="s">
        <v>19015</v>
      </c>
      <c r="E948" s="296" t="s">
        <v>17175</v>
      </c>
      <c r="F948" s="296" t="s">
        <v>19016</v>
      </c>
      <c r="G948" s="294"/>
      <c r="H948" s="294"/>
    </row>
    <row r="949">
      <c r="A949" s="296">
        <v>221.0</v>
      </c>
      <c r="B949" s="296">
        <v>2.0</v>
      </c>
      <c r="C949" s="296" t="s">
        <v>19007</v>
      </c>
      <c r="D949" s="296" t="s">
        <v>19015</v>
      </c>
      <c r="E949" s="296" t="s">
        <v>17939</v>
      </c>
      <c r="F949" s="296" t="s">
        <v>19017</v>
      </c>
      <c r="G949" s="294"/>
      <c r="H949" s="294"/>
    </row>
    <row r="950">
      <c r="A950" s="296">
        <v>221.0</v>
      </c>
      <c r="B950" s="296">
        <v>2.0</v>
      </c>
      <c r="C950" s="296" t="s">
        <v>19007</v>
      </c>
      <c r="D950" s="296" t="s">
        <v>19015</v>
      </c>
      <c r="E950" s="296" t="s">
        <v>17941</v>
      </c>
      <c r="F950" s="296" t="s">
        <v>19018</v>
      </c>
      <c r="G950" s="294"/>
      <c r="H950" s="294"/>
    </row>
    <row r="951">
      <c r="A951" s="296">
        <v>221.0</v>
      </c>
      <c r="B951" s="296">
        <v>2.0</v>
      </c>
      <c r="C951" s="296" t="s">
        <v>19019</v>
      </c>
      <c r="D951" s="296" t="s">
        <v>19015</v>
      </c>
      <c r="E951" s="296" t="s">
        <v>17943</v>
      </c>
      <c r="F951" s="296" t="s">
        <v>19020</v>
      </c>
      <c r="G951" s="294"/>
      <c r="H951" s="294"/>
    </row>
    <row r="952">
      <c r="A952" s="296">
        <v>222.0</v>
      </c>
      <c r="B952" s="296">
        <v>1.0</v>
      </c>
      <c r="C952" s="296" t="s">
        <v>19021</v>
      </c>
      <c r="D952" s="296"/>
      <c r="E952" s="296" t="s">
        <v>17922</v>
      </c>
      <c r="F952" s="296" t="s">
        <v>19022</v>
      </c>
      <c r="G952" s="294"/>
      <c r="H952" s="294"/>
    </row>
    <row r="953">
      <c r="A953" s="296">
        <v>222.0</v>
      </c>
      <c r="B953" s="296">
        <v>1.0</v>
      </c>
      <c r="C953" s="296" t="s">
        <v>19021</v>
      </c>
      <c r="D953" s="296"/>
      <c r="E953" s="296" t="s">
        <v>17924</v>
      </c>
      <c r="F953" s="296" t="s">
        <v>19023</v>
      </c>
      <c r="G953" s="294"/>
      <c r="H953" s="294"/>
    </row>
    <row r="954">
      <c r="A954" s="296">
        <v>222.0</v>
      </c>
      <c r="B954" s="296">
        <v>1.0</v>
      </c>
      <c r="C954" s="296" t="s">
        <v>19021</v>
      </c>
      <c r="D954" s="296"/>
      <c r="E954" s="296" t="s">
        <v>17927</v>
      </c>
      <c r="F954" s="296" t="s">
        <v>19024</v>
      </c>
      <c r="G954" s="294"/>
      <c r="H954" s="294"/>
    </row>
    <row r="955">
      <c r="A955" s="296">
        <v>222.0</v>
      </c>
      <c r="B955" s="296">
        <v>1.0</v>
      </c>
      <c r="C955" s="296" t="s">
        <v>19021</v>
      </c>
      <c r="D955" s="296"/>
      <c r="E955" s="296" t="s">
        <v>17929</v>
      </c>
      <c r="F955" s="296" t="s">
        <v>19025</v>
      </c>
      <c r="G955" s="294"/>
      <c r="H955" s="294"/>
    </row>
    <row r="956">
      <c r="A956" s="296">
        <v>222.0</v>
      </c>
      <c r="B956" s="296">
        <v>1.0</v>
      </c>
      <c r="C956" s="296" t="s">
        <v>19021</v>
      </c>
      <c r="D956" s="296"/>
      <c r="E956" s="296" t="s">
        <v>17931</v>
      </c>
      <c r="F956" s="296" t="s">
        <v>19026</v>
      </c>
      <c r="G956" s="294"/>
      <c r="H956" s="294"/>
    </row>
    <row r="957">
      <c r="A957" s="296">
        <v>222.0</v>
      </c>
      <c r="B957" s="296">
        <v>1.0</v>
      </c>
      <c r="C957" s="296" t="s">
        <v>19021</v>
      </c>
      <c r="D957" s="296"/>
      <c r="E957" s="296" t="s">
        <v>17933</v>
      </c>
      <c r="F957" s="296" t="s">
        <v>19027</v>
      </c>
      <c r="G957" s="294"/>
      <c r="H957" s="294"/>
    </row>
    <row r="958">
      <c r="A958" s="296">
        <v>222.0</v>
      </c>
      <c r="B958" s="296">
        <v>2.0</v>
      </c>
      <c r="C958" s="296" t="s">
        <v>19028</v>
      </c>
      <c r="D958" s="296"/>
      <c r="E958" s="296" t="s">
        <v>17385</v>
      </c>
      <c r="F958" s="296" t="s">
        <v>19029</v>
      </c>
      <c r="G958" s="294"/>
      <c r="H958" s="294"/>
    </row>
    <row r="959">
      <c r="A959" s="296">
        <v>222.0</v>
      </c>
      <c r="B959" s="296">
        <v>2.0</v>
      </c>
      <c r="C959" s="296" t="s">
        <v>19030</v>
      </c>
      <c r="D959" s="296"/>
      <c r="E959" s="296" t="s">
        <v>17175</v>
      </c>
      <c r="F959" s="296" t="s">
        <v>19031</v>
      </c>
      <c r="G959" s="294"/>
      <c r="H959" s="294"/>
    </row>
    <row r="960">
      <c r="A960" s="296">
        <v>222.0</v>
      </c>
      <c r="B960" s="296">
        <v>2.0</v>
      </c>
      <c r="C960" s="296" t="s">
        <v>19030</v>
      </c>
      <c r="D960" s="296"/>
      <c r="E960" s="296" t="s">
        <v>17939</v>
      </c>
      <c r="F960" s="296" t="s">
        <v>19032</v>
      </c>
      <c r="G960" s="294"/>
      <c r="H960" s="294"/>
    </row>
    <row r="961">
      <c r="A961" s="296">
        <v>222.0</v>
      </c>
      <c r="B961" s="296">
        <v>2.0</v>
      </c>
      <c r="C961" s="296" t="s">
        <v>19033</v>
      </c>
      <c r="D961" s="296"/>
      <c r="E961" s="296" t="s">
        <v>17941</v>
      </c>
      <c r="F961" s="296" t="s">
        <v>19034</v>
      </c>
      <c r="G961" s="294"/>
      <c r="H961" s="294"/>
    </row>
    <row r="962">
      <c r="A962" s="296">
        <v>223.0</v>
      </c>
      <c r="B962" s="296">
        <v>1.0</v>
      </c>
      <c r="C962" s="296" t="s">
        <v>19035</v>
      </c>
      <c r="D962" s="296"/>
      <c r="E962" s="296" t="s">
        <v>17922</v>
      </c>
      <c r="F962" s="296" t="s">
        <v>19036</v>
      </c>
      <c r="G962" s="294"/>
      <c r="H962" s="294"/>
    </row>
    <row r="963">
      <c r="A963" s="296">
        <v>223.0</v>
      </c>
      <c r="B963" s="296">
        <v>1.0</v>
      </c>
      <c r="C963" s="296" t="s">
        <v>19035</v>
      </c>
      <c r="D963" s="296"/>
      <c r="E963" s="296" t="s">
        <v>17924</v>
      </c>
      <c r="F963" s="296" t="s">
        <v>19037</v>
      </c>
      <c r="G963" s="294"/>
      <c r="H963" s="294"/>
    </row>
    <row r="964">
      <c r="A964" s="296">
        <v>223.0</v>
      </c>
      <c r="B964" s="296">
        <v>1.0</v>
      </c>
      <c r="C964" s="296" t="s">
        <v>19035</v>
      </c>
      <c r="D964" s="296"/>
      <c r="E964" s="296" t="s">
        <v>17927</v>
      </c>
      <c r="F964" s="296" t="s">
        <v>19038</v>
      </c>
      <c r="G964" s="294"/>
      <c r="H964" s="294"/>
    </row>
    <row r="965">
      <c r="A965" s="296">
        <v>223.0</v>
      </c>
      <c r="B965" s="296">
        <v>1.0</v>
      </c>
      <c r="C965" s="296" t="s">
        <v>19035</v>
      </c>
      <c r="D965" s="296"/>
      <c r="E965" s="296" t="s">
        <v>17929</v>
      </c>
      <c r="F965" s="296" t="s">
        <v>19039</v>
      </c>
      <c r="G965" s="294"/>
      <c r="H965" s="294"/>
    </row>
    <row r="966">
      <c r="A966" s="296">
        <v>223.0</v>
      </c>
      <c r="B966" s="296">
        <v>1.0</v>
      </c>
      <c r="C966" s="296" t="s">
        <v>19035</v>
      </c>
      <c r="D966" s="296"/>
      <c r="E966" s="296" t="s">
        <v>17931</v>
      </c>
      <c r="F966" s="296" t="s">
        <v>19040</v>
      </c>
      <c r="G966" s="294"/>
      <c r="H966" s="294"/>
    </row>
    <row r="967">
      <c r="A967" s="296">
        <v>223.0</v>
      </c>
      <c r="B967" s="296">
        <v>1.0</v>
      </c>
      <c r="C967" s="296" t="s">
        <v>19035</v>
      </c>
      <c r="D967" s="296"/>
      <c r="E967" s="296" t="s">
        <v>17933</v>
      </c>
      <c r="F967" s="296" t="s">
        <v>19041</v>
      </c>
      <c r="G967" s="294"/>
      <c r="H967" s="294"/>
    </row>
    <row r="968">
      <c r="A968" s="296">
        <v>223.0</v>
      </c>
      <c r="B968" s="296">
        <v>2.0</v>
      </c>
      <c r="C968" s="296" t="s">
        <v>19035</v>
      </c>
      <c r="D968" s="296"/>
      <c r="E968" s="296" t="s">
        <v>17385</v>
      </c>
      <c r="F968" s="296" t="s">
        <v>19042</v>
      </c>
      <c r="G968" s="294"/>
      <c r="H968" s="294"/>
    </row>
    <row r="969">
      <c r="A969" s="296">
        <v>223.0</v>
      </c>
      <c r="B969" s="296">
        <v>2.0</v>
      </c>
      <c r="C969" s="296" t="s">
        <v>19035</v>
      </c>
      <c r="D969" s="296"/>
      <c r="E969" s="296" t="s">
        <v>17175</v>
      </c>
      <c r="F969" s="296" t="s">
        <v>19043</v>
      </c>
      <c r="G969" s="294"/>
      <c r="H969" s="294"/>
    </row>
    <row r="970">
      <c r="A970" s="296">
        <v>223.0</v>
      </c>
      <c r="B970" s="296">
        <v>2.0</v>
      </c>
      <c r="C970" s="296" t="s">
        <v>19035</v>
      </c>
      <c r="D970" s="296"/>
      <c r="E970" s="296" t="s">
        <v>17937</v>
      </c>
      <c r="F970" s="296" t="s">
        <v>19044</v>
      </c>
      <c r="G970" s="294"/>
      <c r="H970" s="294"/>
    </row>
    <row r="971">
      <c r="A971" s="296">
        <v>223.0</v>
      </c>
      <c r="B971" s="296">
        <v>2.0</v>
      </c>
      <c r="C971" s="296" t="s">
        <v>19035</v>
      </c>
      <c r="D971" s="296"/>
      <c r="E971" s="296" t="s">
        <v>17939</v>
      </c>
      <c r="F971" s="296" t="s">
        <v>19045</v>
      </c>
      <c r="G971" s="294"/>
      <c r="H971" s="294"/>
    </row>
    <row r="972">
      <c r="A972" s="296">
        <v>223.0</v>
      </c>
      <c r="B972" s="296">
        <v>2.0</v>
      </c>
      <c r="C972" s="296" t="s">
        <v>19035</v>
      </c>
      <c r="D972" s="296"/>
      <c r="E972" s="296" t="s">
        <v>17941</v>
      </c>
      <c r="F972" s="296" t="s">
        <v>19046</v>
      </c>
      <c r="G972" s="294"/>
      <c r="H972" s="294"/>
    </row>
    <row r="973">
      <c r="A973" s="296">
        <v>223.0</v>
      </c>
      <c r="B973" s="296">
        <v>2.0</v>
      </c>
      <c r="C973" s="296" t="s">
        <v>19035</v>
      </c>
      <c r="D973" s="296"/>
      <c r="E973" s="296" t="s">
        <v>17937</v>
      </c>
      <c r="F973" s="296" t="s">
        <v>19047</v>
      </c>
      <c r="G973" s="294"/>
      <c r="H973" s="294"/>
    </row>
    <row r="974">
      <c r="A974" s="296">
        <v>223.0</v>
      </c>
      <c r="B974" s="296">
        <v>2.0</v>
      </c>
      <c r="C974" s="296" t="s">
        <v>19035</v>
      </c>
      <c r="D974" s="296"/>
      <c r="E974" s="296" t="s">
        <v>17943</v>
      </c>
      <c r="F974" s="296" t="s">
        <v>19048</v>
      </c>
      <c r="G974" s="294"/>
      <c r="H974" s="294"/>
    </row>
    <row r="975">
      <c r="A975" s="296">
        <v>224.0</v>
      </c>
      <c r="B975" s="296"/>
      <c r="C975" s="296" t="s">
        <v>19049</v>
      </c>
      <c r="D975" s="296"/>
      <c r="E975" s="296" t="s">
        <v>17922</v>
      </c>
      <c r="F975" s="296" t="s">
        <v>19050</v>
      </c>
      <c r="G975" s="294"/>
      <c r="H975" s="294"/>
    </row>
    <row r="976">
      <c r="A976" s="296">
        <v>224.0</v>
      </c>
      <c r="B976" s="296"/>
      <c r="C976" s="296" t="s">
        <v>19049</v>
      </c>
      <c r="D976" s="296"/>
      <c r="E976" s="296" t="s">
        <v>17924</v>
      </c>
      <c r="F976" s="296" t="s">
        <v>19051</v>
      </c>
      <c r="G976" s="294"/>
      <c r="H976" s="294"/>
    </row>
    <row r="977">
      <c r="A977" s="296">
        <v>224.0</v>
      </c>
      <c r="B977" s="296"/>
      <c r="C977" s="296" t="s">
        <v>19049</v>
      </c>
      <c r="D977" s="296"/>
      <c r="E977" s="296" t="s">
        <v>17927</v>
      </c>
      <c r="F977" s="296" t="s">
        <v>19052</v>
      </c>
      <c r="G977" s="294"/>
      <c r="H977" s="294"/>
    </row>
    <row r="978">
      <c r="A978" s="296">
        <v>224.0</v>
      </c>
      <c r="B978" s="296"/>
      <c r="C978" s="296" t="s">
        <v>19049</v>
      </c>
      <c r="D978" s="296"/>
      <c r="E978" s="296" t="s">
        <v>17929</v>
      </c>
      <c r="F978" s="296" t="s">
        <v>19053</v>
      </c>
      <c r="G978" s="294"/>
      <c r="H978" s="294"/>
    </row>
    <row r="979">
      <c r="A979" s="296">
        <v>224.0</v>
      </c>
      <c r="B979" s="296"/>
      <c r="C979" s="296" t="s">
        <v>19049</v>
      </c>
      <c r="D979" s="296"/>
      <c r="E979" s="296" t="s">
        <v>17931</v>
      </c>
      <c r="F979" s="296" t="s">
        <v>19054</v>
      </c>
      <c r="G979" s="294"/>
      <c r="H979" s="294"/>
    </row>
    <row r="980">
      <c r="A980" s="296">
        <v>224.0</v>
      </c>
      <c r="B980" s="296"/>
      <c r="C980" s="296" t="s">
        <v>19049</v>
      </c>
      <c r="D980" s="296"/>
      <c r="E980" s="296" t="s">
        <v>17933</v>
      </c>
      <c r="F980" s="296" t="s">
        <v>19055</v>
      </c>
      <c r="G980" s="294"/>
      <c r="H980" s="294"/>
    </row>
    <row r="981">
      <c r="A981" s="296">
        <v>224.0</v>
      </c>
      <c r="B981" s="296"/>
      <c r="C981" s="296" t="s">
        <v>19049</v>
      </c>
      <c r="D981" s="296"/>
      <c r="E981" s="296" t="s">
        <v>17385</v>
      </c>
      <c r="F981" s="296" t="s">
        <v>19056</v>
      </c>
      <c r="G981" s="294"/>
      <c r="H981" s="294"/>
    </row>
    <row r="982">
      <c r="A982" s="296">
        <v>224.0</v>
      </c>
      <c r="B982" s="296"/>
      <c r="C982" s="296" t="s">
        <v>19049</v>
      </c>
      <c r="D982" s="296"/>
      <c r="E982" s="296" t="s">
        <v>17175</v>
      </c>
      <c r="F982" s="296" t="s">
        <v>19057</v>
      </c>
      <c r="G982" s="294"/>
      <c r="H982" s="294"/>
    </row>
    <row r="983">
      <c r="A983" s="296">
        <v>224.0</v>
      </c>
      <c r="B983" s="296"/>
      <c r="C983" s="296" t="s">
        <v>19049</v>
      </c>
      <c r="D983" s="296"/>
      <c r="E983" s="296" t="s">
        <v>17937</v>
      </c>
      <c r="F983" s="296" t="s">
        <v>19058</v>
      </c>
      <c r="G983" s="294"/>
      <c r="H983" s="294"/>
    </row>
    <row r="984">
      <c r="A984" s="296">
        <v>224.0</v>
      </c>
      <c r="B984" s="296"/>
      <c r="C984" s="296" t="s">
        <v>19049</v>
      </c>
      <c r="D984" s="296"/>
      <c r="E984" s="296" t="s">
        <v>17939</v>
      </c>
      <c r="F984" s="296" t="s">
        <v>19059</v>
      </c>
      <c r="G984" s="294"/>
      <c r="H984" s="294"/>
    </row>
    <row r="985">
      <c r="A985" s="296">
        <v>224.0</v>
      </c>
      <c r="B985" s="296"/>
      <c r="C985" s="296" t="s">
        <v>19049</v>
      </c>
      <c r="D985" s="296"/>
      <c r="E985" s="296" t="s">
        <v>17941</v>
      </c>
      <c r="F985" s="296" t="s">
        <v>19060</v>
      </c>
      <c r="G985" s="294"/>
      <c r="H985" s="294"/>
    </row>
    <row r="986">
      <c r="A986" s="296">
        <v>224.0</v>
      </c>
      <c r="B986" s="296"/>
      <c r="C986" s="296" t="s">
        <v>19061</v>
      </c>
      <c r="D986" s="296"/>
      <c r="E986" s="296" t="s">
        <v>17943</v>
      </c>
      <c r="F986" s="296" t="s">
        <v>19062</v>
      </c>
      <c r="G986" s="294"/>
      <c r="H986" s="294"/>
    </row>
    <row r="987">
      <c r="A987" s="296">
        <v>225.0</v>
      </c>
      <c r="B987" s="296">
        <v>1.0</v>
      </c>
      <c r="C987" s="296"/>
      <c r="D987" s="296" t="s">
        <v>19063</v>
      </c>
      <c r="E987" s="296" t="s">
        <v>17922</v>
      </c>
      <c r="F987" s="296" t="s">
        <v>19064</v>
      </c>
      <c r="G987" s="294"/>
      <c r="H987" s="294"/>
    </row>
    <row r="988">
      <c r="A988" s="296">
        <v>225.0</v>
      </c>
      <c r="B988" s="296">
        <v>1.0</v>
      </c>
      <c r="C988" s="296"/>
      <c r="D988" s="296" t="s">
        <v>19063</v>
      </c>
      <c r="E988" s="296" t="s">
        <v>17924</v>
      </c>
      <c r="F988" s="296" t="s">
        <v>19065</v>
      </c>
      <c r="G988" s="294"/>
      <c r="H988" s="294"/>
    </row>
    <row r="989">
      <c r="A989" s="296">
        <v>225.0</v>
      </c>
      <c r="B989" s="296">
        <v>1.0</v>
      </c>
      <c r="C989" s="296"/>
      <c r="D989" s="296" t="s">
        <v>19063</v>
      </c>
      <c r="E989" s="296" t="s">
        <v>17927</v>
      </c>
      <c r="F989" s="296" t="s">
        <v>19066</v>
      </c>
      <c r="G989" s="294"/>
      <c r="H989" s="294"/>
    </row>
    <row r="990">
      <c r="A990" s="296">
        <v>225.0</v>
      </c>
      <c r="B990" s="296">
        <v>1.0</v>
      </c>
      <c r="C990" s="296"/>
      <c r="D990" s="296" t="s">
        <v>19063</v>
      </c>
      <c r="E990" s="296" t="s">
        <v>17929</v>
      </c>
      <c r="F990" s="296" t="s">
        <v>19067</v>
      </c>
      <c r="G990" s="294"/>
      <c r="H990" s="294"/>
    </row>
    <row r="991">
      <c r="A991" s="296">
        <v>225.0</v>
      </c>
      <c r="B991" s="296">
        <v>1.0</v>
      </c>
      <c r="C991" s="296"/>
      <c r="D991" s="296" t="s">
        <v>19063</v>
      </c>
      <c r="E991" s="296" t="s">
        <v>17931</v>
      </c>
      <c r="F991" s="296" t="s">
        <v>19068</v>
      </c>
      <c r="G991" s="294"/>
      <c r="H991" s="294"/>
    </row>
    <row r="992">
      <c r="A992" s="296">
        <v>225.0</v>
      </c>
      <c r="B992" s="296">
        <v>1.0</v>
      </c>
      <c r="C992" s="296"/>
      <c r="D992" s="296" t="s">
        <v>19063</v>
      </c>
      <c r="E992" s="296" t="s">
        <v>17933</v>
      </c>
      <c r="F992" s="296" t="s">
        <v>19069</v>
      </c>
      <c r="G992" s="294"/>
      <c r="H992" s="294"/>
    </row>
    <row r="993">
      <c r="A993" s="296">
        <v>225.0</v>
      </c>
      <c r="B993" s="296">
        <v>2.0</v>
      </c>
      <c r="C993" s="296"/>
      <c r="D993" s="296" t="s">
        <v>19063</v>
      </c>
      <c r="E993" s="296" t="s">
        <v>17385</v>
      </c>
      <c r="F993" s="296" t="s">
        <v>19070</v>
      </c>
      <c r="G993" s="294"/>
      <c r="H993" s="294"/>
    </row>
    <row r="994">
      <c r="A994" s="296">
        <v>225.0</v>
      </c>
      <c r="B994" s="296">
        <v>2.0</v>
      </c>
      <c r="C994" s="296"/>
      <c r="D994" s="296" t="s">
        <v>19063</v>
      </c>
      <c r="E994" s="296" t="s">
        <v>17175</v>
      </c>
      <c r="F994" s="296" t="s">
        <v>19071</v>
      </c>
      <c r="G994" s="294"/>
      <c r="H994" s="294"/>
    </row>
    <row r="995">
      <c r="A995" s="296">
        <v>225.0</v>
      </c>
      <c r="B995" s="296">
        <v>2.0</v>
      </c>
      <c r="C995" s="296"/>
      <c r="D995" s="296" t="s">
        <v>19063</v>
      </c>
      <c r="E995" s="296" t="s">
        <v>17937</v>
      </c>
      <c r="F995" s="296" t="s">
        <v>19072</v>
      </c>
      <c r="G995" s="294"/>
      <c r="H995" s="294"/>
    </row>
    <row r="996">
      <c r="A996" s="296">
        <v>225.0</v>
      </c>
      <c r="B996" s="296">
        <v>2.0</v>
      </c>
      <c r="C996" s="296"/>
      <c r="D996" s="296" t="s">
        <v>19063</v>
      </c>
      <c r="E996" s="296" t="s">
        <v>17939</v>
      </c>
      <c r="F996" s="296" t="s">
        <v>19073</v>
      </c>
      <c r="G996" s="294"/>
      <c r="H996" s="294"/>
    </row>
    <row r="997">
      <c r="A997" s="296">
        <v>225.0</v>
      </c>
      <c r="B997" s="296">
        <v>2.0</v>
      </c>
      <c r="C997" s="296"/>
      <c r="D997" s="296" t="s">
        <v>19063</v>
      </c>
      <c r="E997" s="296" t="s">
        <v>17941</v>
      </c>
      <c r="F997" s="296" t="s">
        <v>19074</v>
      </c>
      <c r="G997" s="294"/>
      <c r="H997" s="294"/>
    </row>
    <row r="998">
      <c r="A998" s="296">
        <v>225.0</v>
      </c>
      <c r="B998" s="296">
        <v>2.0</v>
      </c>
      <c r="C998" s="296"/>
      <c r="D998" s="296" t="s">
        <v>19063</v>
      </c>
      <c r="E998" s="296" t="s">
        <v>17943</v>
      </c>
      <c r="F998" s="296" t="s">
        <v>19075</v>
      </c>
      <c r="G998" s="294"/>
      <c r="H998" s="294"/>
    </row>
    <row r="999">
      <c r="A999" s="296">
        <v>225.0</v>
      </c>
      <c r="B999" s="296">
        <v>1.0</v>
      </c>
      <c r="C999" s="296" t="s">
        <v>19076</v>
      </c>
      <c r="D999" s="296"/>
      <c r="E999" s="296" t="s">
        <v>17922</v>
      </c>
      <c r="F999" s="296" t="s">
        <v>19077</v>
      </c>
      <c r="G999" s="294"/>
      <c r="H999" s="294"/>
    </row>
    <row r="1000">
      <c r="A1000" s="296">
        <v>225.0</v>
      </c>
      <c r="B1000" s="296">
        <v>1.0</v>
      </c>
      <c r="C1000" s="296" t="s">
        <v>18057</v>
      </c>
      <c r="D1000" s="296"/>
      <c r="E1000" s="296" t="s">
        <v>17924</v>
      </c>
      <c r="F1000" s="296" t="s">
        <v>19078</v>
      </c>
      <c r="G1000" s="294"/>
      <c r="H1000" s="294"/>
    </row>
    <row r="1001">
      <c r="A1001" s="296">
        <v>225.0</v>
      </c>
      <c r="B1001" s="296">
        <v>1.0</v>
      </c>
      <c r="C1001" s="296" t="s">
        <v>18057</v>
      </c>
      <c r="D1001" s="296"/>
      <c r="E1001" s="296" t="s">
        <v>17929</v>
      </c>
      <c r="F1001" s="296" t="s">
        <v>19079</v>
      </c>
      <c r="G1001" s="294"/>
      <c r="H1001" s="294"/>
    </row>
    <row r="1002">
      <c r="A1002" s="296">
        <v>225.0</v>
      </c>
      <c r="B1002" s="296">
        <v>1.0</v>
      </c>
      <c r="C1002" s="296" t="s">
        <v>18057</v>
      </c>
      <c r="D1002" s="296"/>
      <c r="E1002" s="296" t="s">
        <v>17931</v>
      </c>
      <c r="F1002" s="296" t="s">
        <v>19080</v>
      </c>
      <c r="G1002" s="294"/>
      <c r="H1002" s="294"/>
    </row>
    <row r="1003">
      <c r="A1003" s="296">
        <v>225.0</v>
      </c>
      <c r="B1003" s="296">
        <v>1.0</v>
      </c>
      <c r="C1003" s="296" t="s">
        <v>18057</v>
      </c>
      <c r="D1003" s="296"/>
      <c r="E1003" s="296" t="s">
        <v>17933</v>
      </c>
      <c r="F1003" s="296" t="s">
        <v>19081</v>
      </c>
      <c r="G1003" s="294"/>
      <c r="H1003" s="294"/>
    </row>
    <row r="1004">
      <c r="A1004" s="296">
        <v>225.0</v>
      </c>
      <c r="B1004" s="296">
        <v>2.0</v>
      </c>
      <c r="C1004" s="296" t="s">
        <v>19076</v>
      </c>
      <c r="D1004" s="296"/>
      <c r="E1004" s="296" t="s">
        <v>17385</v>
      </c>
      <c r="F1004" s="296" t="s">
        <v>19082</v>
      </c>
      <c r="G1004" s="294"/>
      <c r="H1004" s="294"/>
    </row>
    <row r="1005">
      <c r="A1005" s="296">
        <v>225.0</v>
      </c>
      <c r="B1005" s="296">
        <v>2.0</v>
      </c>
      <c r="C1005" s="296" t="s">
        <v>19076</v>
      </c>
      <c r="D1005" s="296"/>
      <c r="E1005" s="296" t="s">
        <v>17175</v>
      </c>
      <c r="F1005" s="296" t="s">
        <v>19083</v>
      </c>
      <c r="G1005" s="294"/>
      <c r="H1005" s="294"/>
    </row>
    <row r="1006">
      <c r="A1006" s="296">
        <v>225.0</v>
      </c>
      <c r="B1006" s="296">
        <v>2.0</v>
      </c>
      <c r="C1006" s="296" t="s">
        <v>19076</v>
      </c>
      <c r="D1006" s="296"/>
      <c r="E1006" s="296" t="s">
        <v>17937</v>
      </c>
      <c r="F1006" s="296" t="s">
        <v>19084</v>
      </c>
      <c r="G1006" s="294"/>
      <c r="H1006" s="294"/>
    </row>
    <row r="1007">
      <c r="A1007" s="296">
        <v>225.0</v>
      </c>
      <c r="B1007" s="296">
        <v>2.0</v>
      </c>
      <c r="C1007" s="296" t="s">
        <v>19076</v>
      </c>
      <c r="D1007" s="296"/>
      <c r="E1007" s="296" t="s">
        <v>17939</v>
      </c>
      <c r="F1007" s="296" t="s">
        <v>19085</v>
      </c>
      <c r="G1007" s="294"/>
      <c r="H1007" s="294"/>
    </row>
    <row r="1008">
      <c r="A1008" s="296">
        <v>225.0</v>
      </c>
      <c r="B1008" s="296">
        <v>2.0</v>
      </c>
      <c r="C1008" s="296" t="s">
        <v>19076</v>
      </c>
      <c r="D1008" s="296"/>
      <c r="E1008" s="296" t="s">
        <v>17941</v>
      </c>
      <c r="F1008" s="296" t="s">
        <v>19086</v>
      </c>
      <c r="G1008" s="294"/>
      <c r="H1008" s="294"/>
    </row>
    <row r="1009">
      <c r="A1009" s="296">
        <v>225.0</v>
      </c>
      <c r="B1009" s="296">
        <v>2.0</v>
      </c>
      <c r="C1009" s="296" t="s">
        <v>19076</v>
      </c>
      <c r="D1009" s="296"/>
      <c r="E1009" s="296" t="s">
        <v>17943</v>
      </c>
      <c r="F1009" s="296" t="s">
        <v>19087</v>
      </c>
      <c r="G1009" s="294"/>
      <c r="H1009" s="294"/>
    </row>
    <row r="1010">
      <c r="A1010" s="296">
        <v>226.0</v>
      </c>
      <c r="B1010" s="296">
        <v>1.0</v>
      </c>
      <c r="C1010" s="296" t="s">
        <v>19088</v>
      </c>
      <c r="D1010" s="296"/>
      <c r="E1010" s="296" t="s">
        <v>17922</v>
      </c>
      <c r="F1010" s="296" t="s">
        <v>19089</v>
      </c>
      <c r="G1010" s="294"/>
      <c r="H1010" s="294"/>
    </row>
    <row r="1011">
      <c r="A1011" s="296">
        <v>226.0</v>
      </c>
      <c r="B1011" s="296">
        <v>1.0</v>
      </c>
      <c r="C1011" s="296" t="s">
        <v>19088</v>
      </c>
      <c r="D1011" s="296"/>
      <c r="E1011" s="296" t="s">
        <v>17924</v>
      </c>
      <c r="F1011" s="296" t="s">
        <v>19090</v>
      </c>
      <c r="G1011" s="294"/>
      <c r="H1011" s="294"/>
    </row>
    <row r="1012">
      <c r="A1012" s="296">
        <v>226.0</v>
      </c>
      <c r="B1012" s="296">
        <v>1.0</v>
      </c>
      <c r="C1012" s="296" t="s">
        <v>19088</v>
      </c>
      <c r="D1012" s="296"/>
      <c r="E1012" s="296" t="s">
        <v>17927</v>
      </c>
      <c r="F1012" s="296" t="s">
        <v>19091</v>
      </c>
      <c r="G1012" s="294"/>
      <c r="H1012" s="294"/>
    </row>
    <row r="1013">
      <c r="A1013" s="296">
        <v>226.0</v>
      </c>
      <c r="B1013" s="296">
        <v>1.0</v>
      </c>
      <c r="C1013" s="296" t="s">
        <v>19088</v>
      </c>
      <c r="D1013" s="296"/>
      <c r="E1013" s="296" t="s">
        <v>17929</v>
      </c>
      <c r="F1013" s="296" t="s">
        <v>19092</v>
      </c>
      <c r="G1013" s="294"/>
      <c r="H1013" s="294"/>
    </row>
    <row r="1014">
      <c r="A1014" s="296">
        <v>226.0</v>
      </c>
      <c r="B1014" s="296">
        <v>1.0</v>
      </c>
      <c r="C1014" s="296" t="s">
        <v>19088</v>
      </c>
      <c r="D1014" s="296"/>
      <c r="E1014" s="296" t="s">
        <v>17931</v>
      </c>
      <c r="F1014" s="296" t="s">
        <v>19093</v>
      </c>
      <c r="G1014" s="294"/>
      <c r="H1014" s="294"/>
    </row>
    <row r="1015">
      <c r="A1015" s="296">
        <v>226.0</v>
      </c>
      <c r="B1015" s="296">
        <v>1.0</v>
      </c>
      <c r="C1015" s="296" t="s">
        <v>19088</v>
      </c>
      <c r="D1015" s="296"/>
      <c r="E1015" s="296" t="s">
        <v>17933</v>
      </c>
      <c r="F1015" s="296" t="s">
        <v>19094</v>
      </c>
      <c r="G1015" s="294"/>
      <c r="H1015" s="294"/>
    </row>
    <row r="1016">
      <c r="A1016" s="296">
        <v>226.0</v>
      </c>
      <c r="B1016" s="296">
        <v>2.0</v>
      </c>
      <c r="C1016" s="296" t="s">
        <v>19088</v>
      </c>
      <c r="D1016" s="296"/>
      <c r="E1016" s="296" t="s">
        <v>17385</v>
      </c>
      <c r="F1016" s="296" t="s">
        <v>19095</v>
      </c>
      <c r="G1016" s="294"/>
      <c r="H1016" s="294"/>
    </row>
    <row r="1017">
      <c r="A1017" s="296">
        <v>226.0</v>
      </c>
      <c r="B1017" s="296">
        <v>2.0</v>
      </c>
      <c r="C1017" s="296" t="s">
        <v>19088</v>
      </c>
      <c r="D1017" s="296"/>
      <c r="E1017" s="296" t="s">
        <v>17175</v>
      </c>
      <c r="F1017" s="296" t="s">
        <v>19096</v>
      </c>
      <c r="G1017" s="294"/>
      <c r="H1017" s="294"/>
    </row>
    <row r="1018">
      <c r="A1018" s="296">
        <v>226.0</v>
      </c>
      <c r="B1018" s="296">
        <v>2.0</v>
      </c>
      <c r="C1018" s="296" t="s">
        <v>19088</v>
      </c>
      <c r="D1018" s="296"/>
      <c r="E1018" s="296" t="s">
        <v>17937</v>
      </c>
      <c r="F1018" s="296" t="s">
        <v>19097</v>
      </c>
      <c r="G1018" s="294"/>
      <c r="H1018" s="294"/>
    </row>
    <row r="1019">
      <c r="A1019" s="296">
        <v>226.0</v>
      </c>
      <c r="B1019" s="296">
        <v>2.0</v>
      </c>
      <c r="C1019" s="296" t="s">
        <v>19088</v>
      </c>
      <c r="D1019" s="296"/>
      <c r="E1019" s="296" t="s">
        <v>17939</v>
      </c>
      <c r="F1019" s="296" t="s">
        <v>19098</v>
      </c>
      <c r="G1019" s="294"/>
      <c r="H1019" s="294"/>
    </row>
    <row r="1020">
      <c r="A1020" s="296">
        <v>226.0</v>
      </c>
      <c r="B1020" s="296">
        <v>2.0</v>
      </c>
      <c r="C1020" s="296" t="s">
        <v>19088</v>
      </c>
      <c r="D1020" s="296"/>
      <c r="E1020" s="296" t="s">
        <v>17941</v>
      </c>
      <c r="F1020" s="296" t="s">
        <v>19099</v>
      </c>
      <c r="G1020" s="294"/>
      <c r="H1020" s="294"/>
    </row>
    <row r="1021">
      <c r="A1021" s="296">
        <v>226.0</v>
      </c>
      <c r="B1021" s="296">
        <v>2.0</v>
      </c>
      <c r="C1021" s="296" t="s">
        <v>19088</v>
      </c>
      <c r="D1021" s="296"/>
      <c r="E1021" s="296" t="s">
        <v>17943</v>
      </c>
      <c r="F1021" s="296" t="s">
        <v>19100</v>
      </c>
      <c r="G1021" s="294"/>
      <c r="H1021" s="294"/>
    </row>
    <row r="1022">
      <c r="A1022" s="296">
        <v>227.0</v>
      </c>
      <c r="B1022" s="296">
        <v>1.0</v>
      </c>
      <c r="C1022" s="296" t="s">
        <v>19101</v>
      </c>
      <c r="D1022" s="296"/>
      <c r="E1022" s="296" t="s">
        <v>17922</v>
      </c>
      <c r="F1022" s="296" t="s">
        <v>19102</v>
      </c>
      <c r="G1022" s="294"/>
      <c r="H1022" s="294"/>
    </row>
    <row r="1023">
      <c r="A1023" s="296">
        <v>227.0</v>
      </c>
      <c r="B1023" s="296">
        <v>1.0</v>
      </c>
      <c r="C1023" s="296" t="s">
        <v>19103</v>
      </c>
      <c r="D1023" s="296"/>
      <c r="E1023" s="296" t="s">
        <v>17924</v>
      </c>
      <c r="F1023" s="296" t="s">
        <v>19104</v>
      </c>
      <c r="G1023" s="294"/>
      <c r="H1023" s="294"/>
    </row>
    <row r="1024">
      <c r="A1024" s="296">
        <v>227.0</v>
      </c>
      <c r="B1024" s="296">
        <v>1.0</v>
      </c>
      <c r="C1024" s="296" t="s">
        <v>19103</v>
      </c>
      <c r="D1024" s="296"/>
      <c r="E1024" s="296" t="s">
        <v>17929</v>
      </c>
      <c r="F1024" s="296" t="s">
        <v>19105</v>
      </c>
      <c r="G1024" s="294"/>
      <c r="H1024" s="294"/>
    </row>
    <row r="1025">
      <c r="A1025" s="296">
        <v>227.0</v>
      </c>
      <c r="B1025" s="296">
        <v>1.0</v>
      </c>
      <c r="C1025" s="296" t="s">
        <v>19103</v>
      </c>
      <c r="D1025" s="296"/>
      <c r="E1025" s="296" t="s">
        <v>17931</v>
      </c>
      <c r="F1025" s="296" t="s">
        <v>19106</v>
      </c>
      <c r="G1025" s="294"/>
      <c r="H1025" s="294"/>
    </row>
    <row r="1026">
      <c r="A1026" s="296">
        <v>227.0</v>
      </c>
      <c r="B1026" s="296">
        <v>1.0</v>
      </c>
      <c r="C1026" s="296" t="s">
        <v>19103</v>
      </c>
      <c r="D1026" s="296"/>
      <c r="E1026" s="296" t="s">
        <v>17933</v>
      </c>
      <c r="F1026" s="296" t="s">
        <v>19107</v>
      </c>
      <c r="G1026" s="294"/>
      <c r="H1026" s="294"/>
    </row>
    <row r="1027">
      <c r="A1027" s="296">
        <v>227.0</v>
      </c>
      <c r="B1027" s="296">
        <v>2.0</v>
      </c>
      <c r="C1027" s="296" t="s">
        <v>19101</v>
      </c>
      <c r="D1027" s="296"/>
      <c r="E1027" s="296" t="s">
        <v>17385</v>
      </c>
      <c r="F1027" s="296" t="s">
        <v>19108</v>
      </c>
      <c r="G1027" s="294"/>
      <c r="H1027" s="294"/>
    </row>
    <row r="1028">
      <c r="A1028" s="296">
        <v>227.0</v>
      </c>
      <c r="B1028" s="296">
        <v>2.0</v>
      </c>
      <c r="C1028" s="296" t="s">
        <v>19101</v>
      </c>
      <c r="D1028" s="296"/>
      <c r="E1028" s="296" t="s">
        <v>17175</v>
      </c>
      <c r="F1028" s="296" t="s">
        <v>19109</v>
      </c>
      <c r="G1028" s="294"/>
      <c r="H1028" s="294"/>
    </row>
    <row r="1029">
      <c r="A1029" s="296">
        <v>227.0</v>
      </c>
      <c r="B1029" s="296">
        <v>2.0</v>
      </c>
      <c r="C1029" s="296" t="s">
        <v>19101</v>
      </c>
      <c r="D1029" s="296"/>
      <c r="E1029" s="296" t="s">
        <v>17937</v>
      </c>
      <c r="F1029" s="296" t="s">
        <v>19110</v>
      </c>
      <c r="G1029" s="294"/>
      <c r="H1029" s="294"/>
    </row>
    <row r="1030">
      <c r="A1030" s="296">
        <v>227.0</v>
      </c>
      <c r="B1030" s="296">
        <v>2.0</v>
      </c>
      <c r="C1030" s="296" t="s">
        <v>19101</v>
      </c>
      <c r="D1030" s="296"/>
      <c r="E1030" s="296" t="s">
        <v>17939</v>
      </c>
      <c r="F1030" s="296" t="s">
        <v>19111</v>
      </c>
      <c r="G1030" s="294"/>
      <c r="H1030" s="294"/>
    </row>
    <row r="1031">
      <c r="A1031" s="296">
        <v>227.0</v>
      </c>
      <c r="B1031" s="296">
        <v>2.0</v>
      </c>
      <c r="C1031" s="296" t="s">
        <v>19112</v>
      </c>
      <c r="D1031" s="296"/>
      <c r="E1031" s="296" t="s">
        <v>17941</v>
      </c>
      <c r="F1031" s="296" t="s">
        <v>19113</v>
      </c>
      <c r="G1031" s="294"/>
      <c r="H1031" s="294"/>
    </row>
    <row r="1032">
      <c r="A1032" s="296">
        <v>227.0</v>
      </c>
      <c r="B1032" s="296">
        <v>2.0</v>
      </c>
      <c r="C1032" s="296" t="s">
        <v>19112</v>
      </c>
      <c r="D1032" s="296"/>
      <c r="E1032" s="296" t="s">
        <v>17985</v>
      </c>
      <c r="F1032" s="296" t="s">
        <v>19114</v>
      </c>
      <c r="G1032" s="294"/>
      <c r="H1032" s="294"/>
    </row>
    <row r="1033">
      <c r="A1033" s="296">
        <v>228.0</v>
      </c>
      <c r="B1033" s="296">
        <v>1.0</v>
      </c>
      <c r="C1033" s="296" t="s">
        <v>19115</v>
      </c>
      <c r="D1033" s="296"/>
      <c r="E1033" s="296" t="s">
        <v>17922</v>
      </c>
      <c r="F1033" s="296" t="s">
        <v>19116</v>
      </c>
      <c r="G1033" s="294"/>
      <c r="H1033" s="294"/>
    </row>
    <row r="1034">
      <c r="A1034" s="296">
        <v>228.0</v>
      </c>
      <c r="B1034" s="296">
        <v>1.0</v>
      </c>
      <c r="C1034" s="296" t="s">
        <v>19115</v>
      </c>
      <c r="D1034" s="296"/>
      <c r="E1034" s="296" t="s">
        <v>17924</v>
      </c>
      <c r="F1034" s="296" t="s">
        <v>19117</v>
      </c>
      <c r="G1034" s="294"/>
      <c r="H1034" s="294"/>
    </row>
    <row r="1035">
      <c r="A1035" s="296">
        <v>228.0</v>
      </c>
      <c r="B1035" s="296">
        <v>1.0</v>
      </c>
      <c r="C1035" s="296" t="s">
        <v>19115</v>
      </c>
      <c r="D1035" s="296"/>
      <c r="E1035" s="296" t="s">
        <v>17927</v>
      </c>
      <c r="F1035" s="296" t="s">
        <v>19118</v>
      </c>
      <c r="G1035" s="294"/>
      <c r="H1035" s="294"/>
    </row>
    <row r="1036">
      <c r="A1036" s="296">
        <v>228.0</v>
      </c>
      <c r="B1036" s="296">
        <v>1.0</v>
      </c>
      <c r="C1036" s="296" t="s">
        <v>19115</v>
      </c>
      <c r="D1036" s="296"/>
      <c r="E1036" s="296" t="s">
        <v>17929</v>
      </c>
      <c r="F1036" s="296" t="s">
        <v>19119</v>
      </c>
      <c r="G1036" s="294"/>
      <c r="H1036" s="294"/>
    </row>
    <row r="1037">
      <c r="A1037" s="296">
        <v>228.0</v>
      </c>
      <c r="B1037" s="296">
        <v>1.0</v>
      </c>
      <c r="C1037" s="296" t="s">
        <v>19115</v>
      </c>
      <c r="D1037" s="296"/>
      <c r="E1037" s="296" t="s">
        <v>17931</v>
      </c>
      <c r="F1037" s="296" t="s">
        <v>19120</v>
      </c>
      <c r="G1037" s="294"/>
      <c r="H1037" s="294"/>
    </row>
    <row r="1038">
      <c r="A1038" s="296">
        <v>228.0</v>
      </c>
      <c r="B1038" s="296">
        <v>1.0</v>
      </c>
      <c r="C1038" s="296" t="s">
        <v>19115</v>
      </c>
      <c r="D1038" s="296"/>
      <c r="E1038" s="296" t="s">
        <v>17933</v>
      </c>
      <c r="F1038" s="296" t="s">
        <v>19121</v>
      </c>
      <c r="G1038" s="294"/>
      <c r="H1038" s="294"/>
    </row>
    <row r="1039">
      <c r="A1039" s="296">
        <v>228.0</v>
      </c>
      <c r="B1039" s="296">
        <v>2.0</v>
      </c>
      <c r="C1039" s="296" t="s">
        <v>19115</v>
      </c>
      <c r="D1039" s="296"/>
      <c r="E1039" s="296" t="s">
        <v>17385</v>
      </c>
      <c r="F1039" s="296" t="s">
        <v>19122</v>
      </c>
      <c r="G1039" s="294"/>
      <c r="H1039" s="294"/>
    </row>
    <row r="1040">
      <c r="A1040" s="296">
        <v>228.0</v>
      </c>
      <c r="B1040" s="296">
        <v>2.0</v>
      </c>
      <c r="C1040" s="296" t="s">
        <v>18578</v>
      </c>
      <c r="D1040" s="296"/>
      <c r="E1040" s="296" t="s">
        <v>17175</v>
      </c>
      <c r="F1040" s="296" t="s">
        <v>19123</v>
      </c>
      <c r="G1040" s="294"/>
      <c r="H1040" s="294"/>
    </row>
    <row r="1041">
      <c r="A1041" s="296">
        <v>228.0</v>
      </c>
      <c r="B1041" s="296">
        <v>2.0</v>
      </c>
      <c r="C1041" s="296" t="s">
        <v>18578</v>
      </c>
      <c r="D1041" s="296"/>
      <c r="E1041" s="296" t="s">
        <v>17939</v>
      </c>
      <c r="F1041" s="296" t="s">
        <v>19124</v>
      </c>
      <c r="G1041" s="294"/>
      <c r="H1041" s="294"/>
    </row>
    <row r="1042">
      <c r="A1042" s="296">
        <v>228.0</v>
      </c>
      <c r="B1042" s="296">
        <v>2.0</v>
      </c>
      <c r="C1042" s="296" t="s">
        <v>18852</v>
      </c>
      <c r="D1042" s="296"/>
      <c r="E1042" s="296" t="s">
        <v>17941</v>
      </c>
      <c r="F1042" s="296" t="s">
        <v>19125</v>
      </c>
      <c r="G1042" s="294"/>
      <c r="H1042" s="294"/>
    </row>
    <row r="1043">
      <c r="A1043" s="296">
        <v>229.0</v>
      </c>
      <c r="B1043" s="296">
        <v>1.0</v>
      </c>
      <c r="C1043" s="296" t="s">
        <v>19126</v>
      </c>
      <c r="D1043" s="296"/>
      <c r="E1043" s="296" t="s">
        <v>17922</v>
      </c>
      <c r="F1043" s="296" t="s">
        <v>19127</v>
      </c>
      <c r="G1043" s="294"/>
      <c r="H1043" s="294"/>
    </row>
    <row r="1044">
      <c r="A1044" s="296">
        <v>229.0</v>
      </c>
      <c r="B1044" s="296">
        <v>1.0</v>
      </c>
      <c r="C1044" s="296" t="s">
        <v>19126</v>
      </c>
      <c r="D1044" s="296"/>
      <c r="E1044" s="296" t="s">
        <v>17924</v>
      </c>
      <c r="F1044" s="296" t="s">
        <v>19128</v>
      </c>
      <c r="G1044" s="294"/>
      <c r="H1044" s="294"/>
    </row>
    <row r="1045">
      <c r="A1045" s="296">
        <v>229.0</v>
      </c>
      <c r="B1045" s="296">
        <v>1.0</v>
      </c>
      <c r="C1045" s="296" t="s">
        <v>19126</v>
      </c>
      <c r="D1045" s="296"/>
      <c r="E1045" s="296" t="s">
        <v>17927</v>
      </c>
      <c r="F1045" s="296" t="s">
        <v>19129</v>
      </c>
      <c r="G1045" s="294"/>
      <c r="H1045" s="294"/>
    </row>
    <row r="1046">
      <c r="A1046" s="296">
        <v>229.0</v>
      </c>
      <c r="B1046" s="296">
        <v>1.0</v>
      </c>
      <c r="C1046" s="296" t="s">
        <v>19130</v>
      </c>
      <c r="D1046" s="296"/>
      <c r="E1046" s="296" t="s">
        <v>17929</v>
      </c>
      <c r="F1046" s="296" t="s">
        <v>19131</v>
      </c>
      <c r="G1046" s="294"/>
      <c r="H1046" s="294"/>
    </row>
    <row r="1047">
      <c r="A1047" s="296">
        <v>229.0</v>
      </c>
      <c r="B1047" s="296">
        <v>1.0</v>
      </c>
      <c r="C1047" s="296" t="s">
        <v>19130</v>
      </c>
      <c r="D1047" s="296"/>
      <c r="E1047" s="296" t="s">
        <v>17933</v>
      </c>
      <c r="F1047" s="296" t="s">
        <v>19132</v>
      </c>
      <c r="G1047" s="294"/>
      <c r="H1047" s="294"/>
    </row>
    <row r="1048">
      <c r="A1048" s="296">
        <v>229.0</v>
      </c>
      <c r="B1048" s="296">
        <v>2.0</v>
      </c>
      <c r="C1048" s="296" t="s">
        <v>19126</v>
      </c>
      <c r="D1048" s="296"/>
      <c r="E1048" s="296" t="s">
        <v>17385</v>
      </c>
      <c r="F1048" s="296" t="s">
        <v>19133</v>
      </c>
      <c r="G1048" s="294"/>
      <c r="H1048" s="294"/>
    </row>
    <row r="1049">
      <c r="A1049" s="296">
        <v>229.0</v>
      </c>
      <c r="B1049" s="296">
        <v>2.0</v>
      </c>
      <c r="C1049" s="296" t="s">
        <v>19126</v>
      </c>
      <c r="D1049" s="296"/>
      <c r="E1049" s="296" t="s">
        <v>17175</v>
      </c>
      <c r="F1049" s="296" t="s">
        <v>19134</v>
      </c>
      <c r="G1049" s="294"/>
      <c r="H1049" s="294"/>
    </row>
    <row r="1050">
      <c r="A1050" s="296">
        <v>229.0</v>
      </c>
      <c r="B1050" s="296">
        <v>2.0</v>
      </c>
      <c r="C1050" s="296" t="s">
        <v>19126</v>
      </c>
      <c r="D1050" s="296"/>
      <c r="E1050" s="296" t="s">
        <v>17937</v>
      </c>
      <c r="F1050" s="296" t="s">
        <v>19135</v>
      </c>
      <c r="G1050" s="294"/>
      <c r="H1050" s="294"/>
    </row>
    <row r="1051">
      <c r="A1051" s="296">
        <v>229.0</v>
      </c>
      <c r="B1051" s="296">
        <v>2.0</v>
      </c>
      <c r="C1051" s="296" t="s">
        <v>19126</v>
      </c>
      <c r="D1051" s="296"/>
      <c r="E1051" s="296" t="s">
        <v>17939</v>
      </c>
      <c r="F1051" s="296" t="s">
        <v>19136</v>
      </c>
      <c r="G1051" s="294"/>
      <c r="H1051" s="294"/>
    </row>
    <row r="1052">
      <c r="A1052" s="296">
        <v>229.0</v>
      </c>
      <c r="B1052" s="296">
        <v>2.0</v>
      </c>
      <c r="C1052" s="296" t="s">
        <v>18500</v>
      </c>
      <c r="D1052" s="296"/>
      <c r="E1052" s="296" t="s">
        <v>17941</v>
      </c>
      <c r="F1052" s="296" t="s">
        <v>19137</v>
      </c>
      <c r="G1052" s="294"/>
      <c r="H1052" s="294"/>
    </row>
    <row r="1053">
      <c r="A1053" s="296">
        <v>230.0</v>
      </c>
      <c r="B1053" s="296">
        <v>2.0</v>
      </c>
      <c r="C1053" s="296" t="s">
        <v>19138</v>
      </c>
      <c r="D1053" s="296"/>
      <c r="E1053" s="296" t="s">
        <v>17385</v>
      </c>
      <c r="F1053" s="296" t="s">
        <v>19139</v>
      </c>
      <c r="G1053" s="294"/>
      <c r="H1053" s="294"/>
    </row>
    <row r="1054">
      <c r="A1054" s="296">
        <v>230.0</v>
      </c>
      <c r="B1054" s="296">
        <v>2.0</v>
      </c>
      <c r="C1054" s="296" t="s">
        <v>19138</v>
      </c>
      <c r="D1054" s="296"/>
      <c r="E1054" s="296" t="s">
        <v>17175</v>
      </c>
      <c r="F1054" s="296" t="s">
        <v>19140</v>
      </c>
      <c r="G1054" s="294"/>
      <c r="H1054" s="294"/>
    </row>
    <row r="1055">
      <c r="A1055" s="296">
        <v>230.0</v>
      </c>
      <c r="B1055" s="296">
        <v>2.0</v>
      </c>
      <c r="C1055" s="296" t="s">
        <v>19138</v>
      </c>
      <c r="D1055" s="296"/>
      <c r="E1055" s="296" t="s">
        <v>17937</v>
      </c>
      <c r="F1055" s="296" t="s">
        <v>19141</v>
      </c>
      <c r="G1055" s="294"/>
      <c r="H1055" s="294"/>
    </row>
    <row r="1056">
      <c r="A1056" s="296">
        <v>230.0</v>
      </c>
      <c r="B1056" s="296">
        <v>2.0</v>
      </c>
      <c r="C1056" s="296" t="s">
        <v>19138</v>
      </c>
      <c r="D1056" s="296"/>
      <c r="E1056" s="296" t="s">
        <v>17939</v>
      </c>
      <c r="F1056" s="296" t="s">
        <v>19142</v>
      </c>
      <c r="G1056" s="294"/>
      <c r="H1056" s="294"/>
    </row>
    <row r="1057">
      <c r="A1057" s="296">
        <v>230.0</v>
      </c>
      <c r="B1057" s="296">
        <v>2.0</v>
      </c>
      <c r="C1057" s="296" t="s">
        <v>19138</v>
      </c>
      <c r="D1057" s="296"/>
      <c r="E1057" s="296" t="s">
        <v>17941</v>
      </c>
      <c r="F1057" s="296" t="s">
        <v>19143</v>
      </c>
      <c r="G1057" s="294"/>
      <c r="H1057" s="294"/>
    </row>
    <row r="1058">
      <c r="A1058" s="296">
        <v>230.0</v>
      </c>
      <c r="B1058" s="296">
        <v>2.0</v>
      </c>
      <c r="C1058" s="296" t="s">
        <v>19138</v>
      </c>
      <c r="D1058" s="296"/>
      <c r="E1058" s="296" t="s">
        <v>17943</v>
      </c>
      <c r="F1058" s="296" t="s">
        <v>19144</v>
      </c>
      <c r="G1058" s="294"/>
      <c r="H1058" s="294"/>
    </row>
    <row r="1059">
      <c r="A1059" s="296">
        <v>230.0</v>
      </c>
      <c r="B1059" s="296">
        <v>1.0</v>
      </c>
      <c r="C1059" s="296" t="s">
        <v>19138</v>
      </c>
      <c r="D1059" s="296"/>
      <c r="E1059" s="296" t="s">
        <v>17922</v>
      </c>
      <c r="F1059" s="296" t="s">
        <v>19145</v>
      </c>
      <c r="G1059" s="294"/>
      <c r="H1059" s="294"/>
    </row>
    <row r="1060">
      <c r="A1060" s="296">
        <v>230.0</v>
      </c>
      <c r="B1060" s="296">
        <v>1.0</v>
      </c>
      <c r="C1060" s="296" t="s">
        <v>19138</v>
      </c>
      <c r="D1060" s="296"/>
      <c r="E1060" s="296" t="s">
        <v>17924</v>
      </c>
      <c r="F1060" s="296" t="s">
        <v>19146</v>
      </c>
      <c r="G1060" s="294"/>
      <c r="H1060" s="294"/>
    </row>
    <row r="1061">
      <c r="A1061" s="296">
        <v>230.0</v>
      </c>
      <c r="B1061" s="296">
        <v>1.0</v>
      </c>
      <c r="C1061" s="296" t="s">
        <v>19138</v>
      </c>
      <c r="D1061" s="296"/>
      <c r="E1061" s="296" t="s">
        <v>17927</v>
      </c>
      <c r="F1061" s="296" t="s">
        <v>19147</v>
      </c>
      <c r="G1061" s="294"/>
      <c r="H1061" s="294"/>
    </row>
    <row r="1062">
      <c r="A1062" s="296">
        <v>230.0</v>
      </c>
      <c r="B1062" s="296">
        <v>1.0</v>
      </c>
      <c r="C1062" s="296" t="s">
        <v>19138</v>
      </c>
      <c r="D1062" s="296"/>
      <c r="E1062" s="296" t="s">
        <v>17929</v>
      </c>
      <c r="F1062" s="296" t="s">
        <v>19148</v>
      </c>
      <c r="G1062" s="294"/>
      <c r="H1062" s="294"/>
    </row>
    <row r="1063">
      <c r="A1063" s="296">
        <v>230.0</v>
      </c>
      <c r="B1063" s="296">
        <v>1.0</v>
      </c>
      <c r="C1063" s="296" t="s">
        <v>19138</v>
      </c>
      <c r="D1063" s="296"/>
      <c r="E1063" s="296" t="s">
        <v>17931</v>
      </c>
      <c r="F1063" s="296" t="s">
        <v>19149</v>
      </c>
      <c r="G1063" s="294"/>
      <c r="H1063" s="294"/>
    </row>
    <row r="1064">
      <c r="A1064" s="296">
        <v>230.0</v>
      </c>
      <c r="B1064" s="296">
        <v>1.0</v>
      </c>
      <c r="C1064" s="296" t="s">
        <v>19138</v>
      </c>
      <c r="D1064" s="296"/>
      <c r="E1064" s="296" t="s">
        <v>17933</v>
      </c>
      <c r="F1064" s="296" t="s">
        <v>19150</v>
      </c>
      <c r="G1064" s="294"/>
      <c r="H1064" s="294"/>
    </row>
    <row r="1065">
      <c r="A1065" s="296">
        <v>231.0</v>
      </c>
      <c r="B1065" s="296">
        <v>1.0</v>
      </c>
      <c r="C1065" s="296" t="s">
        <v>19151</v>
      </c>
      <c r="D1065" s="296"/>
      <c r="E1065" s="296" t="s">
        <v>17922</v>
      </c>
      <c r="F1065" s="296" t="s">
        <v>19152</v>
      </c>
      <c r="G1065" s="294"/>
      <c r="H1065" s="294"/>
    </row>
    <row r="1066">
      <c r="A1066" s="296">
        <v>231.0</v>
      </c>
      <c r="B1066" s="296">
        <v>1.0</v>
      </c>
      <c r="C1066" s="296" t="s">
        <v>19151</v>
      </c>
      <c r="D1066" s="296"/>
      <c r="E1066" s="296" t="s">
        <v>17924</v>
      </c>
      <c r="F1066" s="296" t="s">
        <v>19153</v>
      </c>
      <c r="G1066" s="294"/>
      <c r="H1066" s="294"/>
    </row>
    <row r="1067">
      <c r="A1067" s="296">
        <v>231.0</v>
      </c>
      <c r="B1067" s="296">
        <v>1.0</v>
      </c>
      <c r="C1067" s="296" t="s">
        <v>19151</v>
      </c>
      <c r="D1067" s="296"/>
      <c r="E1067" s="296" t="s">
        <v>17927</v>
      </c>
      <c r="F1067" s="296" t="s">
        <v>19154</v>
      </c>
      <c r="G1067" s="294"/>
      <c r="H1067" s="294"/>
    </row>
    <row r="1068">
      <c r="A1068" s="296">
        <v>231.0</v>
      </c>
      <c r="B1068" s="296">
        <v>1.0</v>
      </c>
      <c r="C1068" s="296" t="s">
        <v>19151</v>
      </c>
      <c r="D1068" s="296"/>
      <c r="E1068" s="296" t="s">
        <v>17929</v>
      </c>
      <c r="F1068" s="296" t="s">
        <v>19155</v>
      </c>
      <c r="G1068" s="294"/>
      <c r="H1068" s="294"/>
    </row>
    <row r="1069">
      <c r="A1069" s="296">
        <v>231.0</v>
      </c>
      <c r="B1069" s="296">
        <v>1.0</v>
      </c>
      <c r="C1069" s="296" t="s">
        <v>19151</v>
      </c>
      <c r="D1069" s="296"/>
      <c r="E1069" s="296" t="s">
        <v>17931</v>
      </c>
      <c r="F1069" s="296" t="s">
        <v>19156</v>
      </c>
      <c r="G1069" s="294"/>
      <c r="H1069" s="294"/>
    </row>
    <row r="1070">
      <c r="A1070" s="296">
        <v>231.0</v>
      </c>
      <c r="B1070" s="296">
        <v>1.0</v>
      </c>
      <c r="C1070" s="296" t="s">
        <v>19151</v>
      </c>
      <c r="D1070" s="296"/>
      <c r="E1070" s="296" t="s">
        <v>17933</v>
      </c>
      <c r="F1070" s="296" t="s">
        <v>19157</v>
      </c>
      <c r="G1070" s="294"/>
      <c r="H1070" s="294"/>
    </row>
    <row r="1071">
      <c r="A1071" s="296">
        <v>231.0</v>
      </c>
      <c r="B1071" s="296">
        <v>2.0</v>
      </c>
      <c r="C1071" s="296" t="s">
        <v>19151</v>
      </c>
      <c r="D1071" s="296"/>
      <c r="E1071" s="296" t="s">
        <v>17385</v>
      </c>
      <c r="F1071" s="296" t="s">
        <v>19158</v>
      </c>
      <c r="G1071" s="294"/>
      <c r="H1071" s="294"/>
    </row>
    <row r="1072">
      <c r="A1072" s="296">
        <v>231.0</v>
      </c>
      <c r="B1072" s="296">
        <v>2.0</v>
      </c>
      <c r="C1072" s="296" t="s">
        <v>18949</v>
      </c>
      <c r="D1072" s="296"/>
      <c r="E1072" s="296" t="s">
        <v>17175</v>
      </c>
      <c r="F1072" s="296" t="s">
        <v>19159</v>
      </c>
      <c r="G1072" s="294"/>
      <c r="H1072" s="294"/>
    </row>
    <row r="1073">
      <c r="A1073" s="296">
        <v>231.0</v>
      </c>
      <c r="B1073" s="296">
        <v>2.0</v>
      </c>
      <c r="C1073" s="296" t="s">
        <v>18949</v>
      </c>
      <c r="D1073" s="296"/>
      <c r="E1073" s="296" t="s">
        <v>17939</v>
      </c>
      <c r="F1073" s="296" t="s">
        <v>19160</v>
      </c>
      <c r="G1073" s="294"/>
      <c r="H1073" s="294"/>
    </row>
    <row r="1074">
      <c r="A1074" s="296">
        <v>231.0</v>
      </c>
      <c r="B1074" s="296">
        <v>2.0</v>
      </c>
      <c r="C1074" s="296" t="s">
        <v>19161</v>
      </c>
      <c r="D1074" s="296"/>
      <c r="E1074" s="296" t="s">
        <v>17941</v>
      </c>
      <c r="F1074" s="296" t="s">
        <v>19162</v>
      </c>
      <c r="G1074" s="294"/>
      <c r="H1074" s="294"/>
    </row>
    <row r="1075">
      <c r="A1075" s="296">
        <v>232.0</v>
      </c>
      <c r="B1075" s="296">
        <v>1.0</v>
      </c>
      <c r="C1075" s="296" t="s">
        <v>19163</v>
      </c>
      <c r="D1075" s="296"/>
      <c r="E1075" s="296" t="s">
        <v>17922</v>
      </c>
      <c r="F1075" s="296" t="s">
        <v>19164</v>
      </c>
      <c r="G1075" s="294"/>
      <c r="H1075" s="294"/>
    </row>
    <row r="1076">
      <c r="A1076" s="296">
        <v>232.0</v>
      </c>
      <c r="B1076" s="296">
        <v>1.0</v>
      </c>
      <c r="C1076" s="296" t="s">
        <v>19163</v>
      </c>
      <c r="D1076" s="296"/>
      <c r="E1076" s="296" t="s">
        <v>17924</v>
      </c>
      <c r="F1076" s="296" t="s">
        <v>19165</v>
      </c>
      <c r="G1076" s="294"/>
      <c r="H1076" s="294"/>
    </row>
    <row r="1077">
      <c r="A1077" s="296">
        <v>232.0</v>
      </c>
      <c r="B1077" s="296">
        <v>1.0</v>
      </c>
      <c r="C1077" s="296" t="s">
        <v>19163</v>
      </c>
      <c r="D1077" s="296"/>
      <c r="E1077" s="296" t="s">
        <v>17927</v>
      </c>
      <c r="F1077" s="296" t="s">
        <v>19166</v>
      </c>
      <c r="G1077" s="294"/>
      <c r="H1077" s="294"/>
    </row>
    <row r="1078">
      <c r="A1078" s="296">
        <v>232.0</v>
      </c>
      <c r="B1078" s="296">
        <v>1.0</v>
      </c>
      <c r="C1078" s="296" t="s">
        <v>19163</v>
      </c>
      <c r="D1078" s="296"/>
      <c r="E1078" s="296" t="s">
        <v>17929</v>
      </c>
      <c r="F1078" s="296" t="s">
        <v>19167</v>
      </c>
      <c r="G1078" s="294"/>
      <c r="H1078" s="294"/>
    </row>
    <row r="1079">
      <c r="A1079" s="296">
        <v>232.0</v>
      </c>
      <c r="B1079" s="296">
        <v>1.0</v>
      </c>
      <c r="C1079" s="296" t="s">
        <v>19163</v>
      </c>
      <c r="D1079" s="296"/>
      <c r="E1079" s="296" t="s">
        <v>17931</v>
      </c>
      <c r="F1079" s="296" t="s">
        <v>19168</v>
      </c>
      <c r="G1079" s="294"/>
      <c r="H1079" s="294"/>
    </row>
    <row r="1080">
      <c r="A1080" s="296">
        <v>232.0</v>
      </c>
      <c r="B1080" s="296">
        <v>1.0</v>
      </c>
      <c r="C1080" s="296" t="s">
        <v>19163</v>
      </c>
      <c r="D1080" s="296"/>
      <c r="E1080" s="296" t="s">
        <v>17933</v>
      </c>
      <c r="F1080" s="296" t="s">
        <v>19169</v>
      </c>
      <c r="G1080" s="294"/>
      <c r="H1080" s="294"/>
    </row>
    <row r="1081">
      <c r="A1081" s="296">
        <v>232.0</v>
      </c>
      <c r="B1081" s="296">
        <v>2.0</v>
      </c>
      <c r="C1081" s="296" t="s">
        <v>19163</v>
      </c>
      <c r="D1081" s="296"/>
      <c r="E1081" s="296" t="s">
        <v>17385</v>
      </c>
      <c r="F1081" s="296" t="s">
        <v>19170</v>
      </c>
      <c r="G1081" s="294"/>
      <c r="H1081" s="294"/>
    </row>
    <row r="1082">
      <c r="A1082" s="296">
        <v>232.0</v>
      </c>
      <c r="B1082" s="296">
        <v>2.0</v>
      </c>
      <c r="C1082" s="296" t="s">
        <v>18578</v>
      </c>
      <c r="D1082" s="296"/>
      <c r="E1082" s="296" t="s">
        <v>17175</v>
      </c>
      <c r="F1082" s="296" t="s">
        <v>19171</v>
      </c>
      <c r="G1082" s="294"/>
      <c r="H1082" s="294"/>
    </row>
    <row r="1083">
      <c r="A1083" s="296">
        <v>232.0</v>
      </c>
      <c r="B1083" s="296">
        <v>2.0</v>
      </c>
      <c r="C1083" s="296" t="s">
        <v>18578</v>
      </c>
      <c r="D1083" s="296"/>
      <c r="E1083" s="296" t="s">
        <v>17939</v>
      </c>
      <c r="F1083" s="296" t="s">
        <v>19172</v>
      </c>
      <c r="G1083" s="294"/>
      <c r="H1083" s="294"/>
    </row>
    <row r="1084">
      <c r="A1084" s="296">
        <v>232.0</v>
      </c>
      <c r="B1084" s="296">
        <v>2.0</v>
      </c>
      <c r="C1084" s="296" t="s">
        <v>18852</v>
      </c>
      <c r="D1084" s="296"/>
      <c r="E1084" s="296" t="s">
        <v>17941</v>
      </c>
      <c r="F1084" s="296" t="s">
        <v>19173</v>
      </c>
      <c r="G1084" s="294"/>
      <c r="H1084" s="294"/>
    </row>
    <row r="1085">
      <c r="A1085" s="296">
        <v>233.0</v>
      </c>
      <c r="B1085" s="296">
        <v>1.0</v>
      </c>
      <c r="C1085" s="296" t="s">
        <v>19174</v>
      </c>
      <c r="D1085" s="296"/>
      <c r="E1085" s="296" t="s">
        <v>17922</v>
      </c>
      <c r="F1085" s="296" t="s">
        <v>19175</v>
      </c>
      <c r="G1085" s="294"/>
      <c r="H1085" s="294"/>
    </row>
    <row r="1086">
      <c r="A1086" s="296">
        <v>233.0</v>
      </c>
      <c r="B1086" s="296">
        <v>1.0</v>
      </c>
      <c r="C1086" s="296" t="s">
        <v>19174</v>
      </c>
      <c r="D1086" s="296"/>
      <c r="E1086" s="296" t="s">
        <v>17924</v>
      </c>
      <c r="F1086" s="296" t="s">
        <v>19176</v>
      </c>
      <c r="G1086" s="294"/>
      <c r="H1086" s="294"/>
    </row>
    <row r="1087">
      <c r="A1087" s="296">
        <v>233.0</v>
      </c>
      <c r="B1087" s="296">
        <v>1.0</v>
      </c>
      <c r="C1087" s="296" t="s">
        <v>19174</v>
      </c>
      <c r="D1087" s="296"/>
      <c r="E1087" s="296" t="s">
        <v>17927</v>
      </c>
      <c r="F1087" s="296" t="s">
        <v>19177</v>
      </c>
      <c r="G1087" s="294"/>
      <c r="H1087" s="294"/>
    </row>
    <row r="1088">
      <c r="A1088" s="296">
        <v>233.0</v>
      </c>
      <c r="B1088" s="296">
        <v>1.0</v>
      </c>
      <c r="C1088" s="296" t="s">
        <v>19174</v>
      </c>
      <c r="D1088" s="296"/>
      <c r="E1088" s="296" t="s">
        <v>17929</v>
      </c>
      <c r="F1088" s="296" t="s">
        <v>19178</v>
      </c>
      <c r="G1088" s="294"/>
      <c r="H1088" s="294"/>
    </row>
    <row r="1089">
      <c r="A1089" s="296">
        <v>233.0</v>
      </c>
      <c r="B1089" s="296">
        <v>1.0</v>
      </c>
      <c r="C1089" s="296" t="s">
        <v>19174</v>
      </c>
      <c r="D1089" s="296"/>
      <c r="E1089" s="296" t="s">
        <v>17931</v>
      </c>
      <c r="F1089" s="296" t="s">
        <v>19179</v>
      </c>
      <c r="G1089" s="294"/>
      <c r="H1089" s="294"/>
    </row>
    <row r="1090">
      <c r="A1090" s="296">
        <v>233.0</v>
      </c>
      <c r="B1090" s="296">
        <v>1.0</v>
      </c>
      <c r="C1090" s="296" t="s">
        <v>19174</v>
      </c>
      <c r="D1090" s="296"/>
      <c r="E1090" s="296" t="s">
        <v>17933</v>
      </c>
      <c r="F1090" s="296" t="s">
        <v>19180</v>
      </c>
      <c r="G1090" s="294"/>
      <c r="H1090" s="294"/>
    </row>
    <row r="1091">
      <c r="A1091" s="296">
        <v>233.0</v>
      </c>
      <c r="B1091" s="296">
        <v>2.0</v>
      </c>
      <c r="C1091" s="296" t="s">
        <v>19181</v>
      </c>
      <c r="D1091" s="296"/>
      <c r="E1091" s="296" t="s">
        <v>17385</v>
      </c>
      <c r="F1091" s="296" t="s">
        <v>19182</v>
      </c>
      <c r="G1091" s="294"/>
      <c r="H1091" s="294"/>
    </row>
    <row r="1092">
      <c r="A1092" s="296">
        <v>233.0</v>
      </c>
      <c r="B1092" s="296">
        <v>2.0</v>
      </c>
      <c r="C1092" s="296" t="s">
        <v>19181</v>
      </c>
      <c r="D1092" s="296"/>
      <c r="E1092" s="296" t="s">
        <v>17175</v>
      </c>
      <c r="F1092" s="296" t="s">
        <v>19183</v>
      </c>
      <c r="G1092" s="294"/>
      <c r="H1092" s="294"/>
    </row>
    <row r="1093">
      <c r="A1093" s="296">
        <v>233.0</v>
      </c>
      <c r="B1093" s="296">
        <v>2.0</v>
      </c>
      <c r="C1093" s="296" t="s">
        <v>19181</v>
      </c>
      <c r="D1093" s="296"/>
      <c r="E1093" s="296" t="s">
        <v>17937</v>
      </c>
      <c r="F1093" s="296" t="s">
        <v>19184</v>
      </c>
      <c r="G1093" s="294"/>
      <c r="H1093" s="294"/>
    </row>
    <row r="1094">
      <c r="A1094" s="296">
        <v>233.0</v>
      </c>
      <c r="B1094" s="296">
        <v>2.0</v>
      </c>
      <c r="C1094" s="296" t="s">
        <v>19181</v>
      </c>
      <c r="D1094" s="296"/>
      <c r="E1094" s="296" t="s">
        <v>17939</v>
      </c>
      <c r="F1094" s="296" t="s">
        <v>19185</v>
      </c>
      <c r="G1094" s="294"/>
      <c r="H1094" s="294"/>
    </row>
    <row r="1095">
      <c r="A1095" s="296">
        <v>233.0</v>
      </c>
      <c r="B1095" s="296">
        <v>2.0</v>
      </c>
      <c r="C1095" s="296" t="s">
        <v>19181</v>
      </c>
      <c r="D1095" s="296"/>
      <c r="E1095" s="296" t="s">
        <v>17941</v>
      </c>
      <c r="F1095" s="296" t="s">
        <v>19186</v>
      </c>
      <c r="G1095" s="294"/>
      <c r="H1095" s="294"/>
    </row>
    <row r="1096">
      <c r="A1096" s="296">
        <v>233.0</v>
      </c>
      <c r="B1096" s="296">
        <v>2.0</v>
      </c>
      <c r="C1096" s="296" t="s">
        <v>19181</v>
      </c>
      <c r="D1096" s="296"/>
      <c r="E1096" s="296" t="s">
        <v>17943</v>
      </c>
      <c r="F1096" s="296" t="s">
        <v>19187</v>
      </c>
      <c r="G1096" s="294"/>
      <c r="H1096" s="294"/>
    </row>
    <row r="1097">
      <c r="A1097" s="296">
        <v>234.0</v>
      </c>
      <c r="B1097" s="296">
        <v>1.0</v>
      </c>
      <c r="C1097" s="296" t="s">
        <v>19188</v>
      </c>
      <c r="D1097" s="296"/>
      <c r="E1097" s="296" t="s">
        <v>17922</v>
      </c>
      <c r="F1097" s="296" t="s">
        <v>19189</v>
      </c>
      <c r="G1097" s="294"/>
      <c r="H1097" s="294"/>
    </row>
    <row r="1098">
      <c r="A1098" s="296">
        <v>234.0</v>
      </c>
      <c r="B1098" s="296">
        <v>1.0</v>
      </c>
      <c r="C1098" s="296" t="s">
        <v>19188</v>
      </c>
      <c r="D1098" s="296"/>
      <c r="E1098" s="296" t="s">
        <v>17924</v>
      </c>
      <c r="F1098" s="296" t="s">
        <v>19190</v>
      </c>
      <c r="G1098" s="294"/>
      <c r="H1098" s="294"/>
    </row>
    <row r="1099">
      <c r="A1099" s="296">
        <v>234.0</v>
      </c>
      <c r="B1099" s="296">
        <v>1.0</v>
      </c>
      <c r="C1099" s="296" t="s">
        <v>19188</v>
      </c>
      <c r="D1099" s="296"/>
      <c r="E1099" s="296" t="s">
        <v>17927</v>
      </c>
      <c r="F1099" s="296" t="s">
        <v>19191</v>
      </c>
      <c r="G1099" s="294"/>
      <c r="H1099" s="294"/>
    </row>
    <row r="1100">
      <c r="A1100" s="296">
        <v>234.0</v>
      </c>
      <c r="B1100" s="296">
        <v>1.0</v>
      </c>
      <c r="C1100" s="296" t="s">
        <v>19188</v>
      </c>
      <c r="D1100" s="296"/>
      <c r="E1100" s="296" t="s">
        <v>17929</v>
      </c>
      <c r="F1100" s="296" t="s">
        <v>19192</v>
      </c>
      <c r="G1100" s="294"/>
      <c r="H1100" s="294"/>
    </row>
    <row r="1101">
      <c r="A1101" s="296">
        <v>234.0</v>
      </c>
      <c r="B1101" s="296">
        <v>1.0</v>
      </c>
      <c r="C1101" s="296" t="s">
        <v>19188</v>
      </c>
      <c r="D1101" s="296"/>
      <c r="E1101" s="296" t="s">
        <v>17931</v>
      </c>
      <c r="F1101" s="296" t="s">
        <v>19193</v>
      </c>
      <c r="G1101" s="294"/>
      <c r="H1101" s="294"/>
    </row>
    <row r="1102">
      <c r="A1102" s="296">
        <v>234.0</v>
      </c>
      <c r="B1102" s="296">
        <v>1.0</v>
      </c>
      <c r="C1102" s="296" t="s">
        <v>19188</v>
      </c>
      <c r="D1102" s="296"/>
      <c r="E1102" s="296" t="s">
        <v>17933</v>
      </c>
      <c r="F1102" s="296" t="s">
        <v>19194</v>
      </c>
      <c r="G1102" s="294"/>
      <c r="H1102" s="294"/>
    </row>
    <row r="1103">
      <c r="A1103" s="296">
        <v>234.0</v>
      </c>
      <c r="B1103" s="296">
        <v>2.0</v>
      </c>
      <c r="C1103" s="296" t="s">
        <v>19188</v>
      </c>
      <c r="D1103" s="296"/>
      <c r="E1103" s="296" t="s">
        <v>17385</v>
      </c>
      <c r="F1103" s="296" t="s">
        <v>19195</v>
      </c>
      <c r="G1103" s="294"/>
      <c r="H1103" s="294"/>
    </row>
    <row r="1104">
      <c r="A1104" s="296">
        <v>234.0</v>
      </c>
      <c r="B1104" s="296">
        <v>2.0</v>
      </c>
      <c r="C1104" s="296" t="s">
        <v>19188</v>
      </c>
      <c r="D1104" s="296"/>
      <c r="E1104" s="296" t="s">
        <v>17175</v>
      </c>
      <c r="F1104" s="296" t="s">
        <v>19196</v>
      </c>
      <c r="G1104" s="294"/>
      <c r="H1104" s="294"/>
    </row>
    <row r="1105">
      <c r="A1105" s="296">
        <v>234.0</v>
      </c>
      <c r="B1105" s="296">
        <v>2.0</v>
      </c>
      <c r="C1105" s="296" t="s">
        <v>19188</v>
      </c>
      <c r="D1105" s="296"/>
      <c r="E1105" s="296" t="s">
        <v>17937</v>
      </c>
      <c r="F1105" s="296" t="s">
        <v>19197</v>
      </c>
      <c r="G1105" s="294"/>
      <c r="H1105" s="294"/>
    </row>
    <row r="1106">
      <c r="A1106" s="296">
        <v>234.0</v>
      </c>
      <c r="B1106" s="296">
        <v>2.0</v>
      </c>
      <c r="C1106" s="296" t="s">
        <v>19188</v>
      </c>
      <c r="D1106" s="296"/>
      <c r="E1106" s="296" t="s">
        <v>17939</v>
      </c>
      <c r="F1106" s="296" t="s">
        <v>19198</v>
      </c>
      <c r="G1106" s="294"/>
      <c r="H1106" s="294"/>
    </row>
    <row r="1107">
      <c r="A1107" s="296">
        <v>234.0</v>
      </c>
      <c r="B1107" s="296">
        <v>2.0</v>
      </c>
      <c r="C1107" s="296" t="s">
        <v>19188</v>
      </c>
      <c r="D1107" s="296"/>
      <c r="E1107" s="296" t="s">
        <v>17941</v>
      </c>
      <c r="F1107" s="296" t="s">
        <v>19199</v>
      </c>
      <c r="G1107" s="294"/>
      <c r="H1107" s="294"/>
    </row>
    <row r="1108">
      <c r="A1108" s="296">
        <v>234.0</v>
      </c>
      <c r="B1108" s="296">
        <v>2.0</v>
      </c>
      <c r="C1108" s="296" t="s">
        <v>19188</v>
      </c>
      <c r="D1108" s="296"/>
      <c r="E1108" s="296" t="s">
        <v>17943</v>
      </c>
      <c r="F1108" s="296" t="s">
        <v>19200</v>
      </c>
      <c r="G1108" s="294"/>
      <c r="H1108" s="294"/>
    </row>
    <row r="1109">
      <c r="A1109" s="296">
        <v>235.0</v>
      </c>
      <c r="B1109" s="296">
        <v>1.0</v>
      </c>
      <c r="C1109" s="296" t="s">
        <v>19201</v>
      </c>
      <c r="D1109" s="296"/>
      <c r="E1109" s="296" t="s">
        <v>17922</v>
      </c>
      <c r="F1109" s="296" t="s">
        <v>19202</v>
      </c>
      <c r="G1109" s="294"/>
      <c r="H1109" s="294"/>
    </row>
    <row r="1110">
      <c r="A1110" s="296">
        <v>235.0</v>
      </c>
      <c r="B1110" s="296">
        <v>1.0</v>
      </c>
      <c r="C1110" s="296" t="s">
        <v>19201</v>
      </c>
      <c r="D1110" s="296"/>
      <c r="E1110" s="296" t="s">
        <v>17924</v>
      </c>
      <c r="F1110" s="296" t="s">
        <v>19203</v>
      </c>
      <c r="G1110" s="294"/>
      <c r="H1110" s="294"/>
    </row>
    <row r="1111">
      <c r="A1111" s="296">
        <v>235.0</v>
      </c>
      <c r="B1111" s="296">
        <v>1.0</v>
      </c>
      <c r="C1111" s="296" t="s">
        <v>19201</v>
      </c>
      <c r="D1111" s="296"/>
      <c r="E1111" s="296" t="s">
        <v>17927</v>
      </c>
      <c r="F1111" s="296" t="s">
        <v>19204</v>
      </c>
      <c r="G1111" s="294"/>
      <c r="H1111" s="294"/>
    </row>
    <row r="1112">
      <c r="A1112" s="296">
        <v>235.0</v>
      </c>
      <c r="B1112" s="296">
        <v>1.0</v>
      </c>
      <c r="C1112" s="296" t="s">
        <v>19201</v>
      </c>
      <c r="D1112" s="296"/>
      <c r="E1112" s="296" t="s">
        <v>17929</v>
      </c>
      <c r="F1112" s="296" t="s">
        <v>19205</v>
      </c>
      <c r="G1112" s="294"/>
      <c r="H1112" s="294"/>
    </row>
    <row r="1113">
      <c r="A1113" s="296">
        <v>235.0</v>
      </c>
      <c r="B1113" s="296">
        <v>1.0</v>
      </c>
      <c r="C1113" s="296" t="s">
        <v>19201</v>
      </c>
      <c r="D1113" s="296"/>
      <c r="E1113" s="296" t="s">
        <v>17931</v>
      </c>
      <c r="F1113" s="296" t="s">
        <v>19206</v>
      </c>
      <c r="G1113" s="294"/>
      <c r="H1113" s="294"/>
    </row>
    <row r="1114">
      <c r="A1114" s="296">
        <v>235.0</v>
      </c>
      <c r="B1114" s="296">
        <v>1.0</v>
      </c>
      <c r="C1114" s="296" t="s">
        <v>19201</v>
      </c>
      <c r="D1114" s="296"/>
      <c r="E1114" s="296" t="s">
        <v>17933</v>
      </c>
      <c r="F1114" s="296" t="s">
        <v>19207</v>
      </c>
      <c r="G1114" s="294"/>
      <c r="H1114" s="294"/>
    </row>
    <row r="1115">
      <c r="A1115" s="296">
        <v>235.0</v>
      </c>
      <c r="B1115" s="296">
        <v>2.0</v>
      </c>
      <c r="C1115" s="296" t="s">
        <v>19201</v>
      </c>
      <c r="D1115" s="296"/>
      <c r="E1115" s="296" t="s">
        <v>17385</v>
      </c>
      <c r="F1115" s="296" t="s">
        <v>19208</v>
      </c>
      <c r="G1115" s="294"/>
      <c r="H1115" s="294"/>
    </row>
    <row r="1116">
      <c r="A1116" s="296">
        <v>235.0</v>
      </c>
      <c r="B1116" s="296">
        <v>2.0</v>
      </c>
      <c r="C1116" s="296" t="s">
        <v>19201</v>
      </c>
      <c r="D1116" s="296"/>
      <c r="E1116" s="296" t="s">
        <v>17175</v>
      </c>
      <c r="F1116" s="296" t="s">
        <v>19209</v>
      </c>
      <c r="G1116" s="294"/>
      <c r="H1116" s="294"/>
    </row>
    <row r="1117">
      <c r="A1117" s="296">
        <v>235.0</v>
      </c>
      <c r="B1117" s="296">
        <v>2.0</v>
      </c>
      <c r="C1117" s="296" t="s">
        <v>19201</v>
      </c>
      <c r="D1117" s="296"/>
      <c r="E1117" s="296" t="s">
        <v>17937</v>
      </c>
      <c r="F1117" s="296" t="s">
        <v>19210</v>
      </c>
      <c r="G1117" s="294"/>
      <c r="H1117" s="294"/>
    </row>
    <row r="1118">
      <c r="A1118" s="296">
        <v>235.0</v>
      </c>
      <c r="B1118" s="296">
        <v>2.0</v>
      </c>
      <c r="C1118" s="296" t="s">
        <v>19201</v>
      </c>
      <c r="D1118" s="296"/>
      <c r="E1118" s="296" t="s">
        <v>17939</v>
      </c>
      <c r="F1118" s="296" t="s">
        <v>19211</v>
      </c>
      <c r="G1118" s="294"/>
      <c r="H1118" s="294"/>
    </row>
    <row r="1119">
      <c r="A1119" s="296">
        <v>235.0</v>
      </c>
      <c r="B1119" s="296">
        <v>2.0</v>
      </c>
      <c r="C1119" s="296" t="s">
        <v>19201</v>
      </c>
      <c r="D1119" s="296"/>
      <c r="E1119" s="296" t="s">
        <v>17941</v>
      </c>
      <c r="F1119" s="296" t="s">
        <v>19212</v>
      </c>
      <c r="G1119" s="294"/>
      <c r="H1119" s="294"/>
    </row>
    <row r="1120">
      <c r="A1120" s="296">
        <v>235.0</v>
      </c>
      <c r="B1120" s="296">
        <v>2.0</v>
      </c>
      <c r="C1120" s="296" t="s">
        <v>19213</v>
      </c>
      <c r="D1120" s="296"/>
      <c r="E1120" s="296" t="s">
        <v>17943</v>
      </c>
      <c r="F1120" s="296" t="s">
        <v>19214</v>
      </c>
      <c r="G1120" s="294"/>
      <c r="H1120" s="294"/>
    </row>
    <row r="1121">
      <c r="A1121" s="296">
        <v>235.0</v>
      </c>
      <c r="B1121" s="296">
        <v>1.0</v>
      </c>
      <c r="C1121" s="296" t="s">
        <v>19215</v>
      </c>
      <c r="D1121" s="296"/>
      <c r="E1121" s="296" t="s">
        <v>17922</v>
      </c>
      <c r="F1121" s="296" t="s">
        <v>19216</v>
      </c>
      <c r="G1121" s="294"/>
      <c r="H1121" s="294"/>
    </row>
    <row r="1122">
      <c r="A1122" s="296">
        <v>235.0</v>
      </c>
      <c r="B1122" s="296">
        <v>1.0</v>
      </c>
      <c r="C1122" s="296" t="s">
        <v>19215</v>
      </c>
      <c r="D1122" s="296"/>
      <c r="E1122" s="296" t="s">
        <v>17924</v>
      </c>
      <c r="F1122" s="296" t="s">
        <v>19217</v>
      </c>
      <c r="G1122" s="294"/>
      <c r="H1122" s="294"/>
    </row>
    <row r="1123">
      <c r="A1123" s="296">
        <v>235.0</v>
      </c>
      <c r="B1123" s="296">
        <v>1.0</v>
      </c>
      <c r="C1123" s="296" t="s">
        <v>19215</v>
      </c>
      <c r="D1123" s="296"/>
      <c r="E1123" s="296" t="s">
        <v>17927</v>
      </c>
      <c r="F1123" s="296" t="s">
        <v>19218</v>
      </c>
      <c r="G1123" s="294"/>
      <c r="H1123" s="294"/>
    </row>
    <row r="1124">
      <c r="A1124" s="296">
        <v>235.0</v>
      </c>
      <c r="B1124" s="296">
        <v>1.0</v>
      </c>
      <c r="C1124" s="296" t="s">
        <v>19215</v>
      </c>
      <c r="D1124" s="296"/>
      <c r="E1124" s="296" t="s">
        <v>17929</v>
      </c>
      <c r="F1124" s="296" t="s">
        <v>19219</v>
      </c>
      <c r="G1124" s="294"/>
      <c r="H1124" s="294"/>
    </row>
    <row r="1125">
      <c r="A1125" s="296">
        <v>235.0</v>
      </c>
      <c r="B1125" s="296">
        <v>1.0</v>
      </c>
      <c r="C1125" s="296" t="s">
        <v>19215</v>
      </c>
      <c r="D1125" s="296"/>
      <c r="E1125" s="296" t="s">
        <v>17931</v>
      </c>
      <c r="F1125" s="296" t="s">
        <v>19220</v>
      </c>
      <c r="G1125" s="294"/>
      <c r="H1125" s="294"/>
    </row>
    <row r="1126">
      <c r="A1126" s="296">
        <v>235.0</v>
      </c>
      <c r="B1126" s="296">
        <v>1.0</v>
      </c>
      <c r="C1126" s="296" t="s">
        <v>19213</v>
      </c>
      <c r="D1126" s="296"/>
      <c r="E1126" s="296" t="s">
        <v>17933</v>
      </c>
      <c r="F1126" s="296" t="s">
        <v>19221</v>
      </c>
      <c r="G1126" s="294"/>
      <c r="H1126" s="294"/>
    </row>
    <row r="1127">
      <c r="A1127" s="296">
        <v>235.0</v>
      </c>
      <c r="B1127" s="296">
        <v>2.0</v>
      </c>
      <c r="C1127" s="296" t="s">
        <v>19215</v>
      </c>
      <c r="D1127" s="296"/>
      <c r="E1127" s="296" t="s">
        <v>17385</v>
      </c>
      <c r="F1127" s="296" t="s">
        <v>19222</v>
      </c>
      <c r="G1127" s="294"/>
      <c r="H1127" s="294"/>
    </row>
    <row r="1128">
      <c r="A1128" s="296">
        <v>235.0</v>
      </c>
      <c r="B1128" s="296">
        <v>2.0</v>
      </c>
      <c r="C1128" s="296" t="s">
        <v>19215</v>
      </c>
      <c r="D1128" s="296"/>
      <c r="E1128" s="296" t="s">
        <v>17175</v>
      </c>
      <c r="F1128" s="296" t="s">
        <v>19223</v>
      </c>
      <c r="G1128" s="294"/>
      <c r="H1128" s="294"/>
    </row>
    <row r="1129">
      <c r="A1129" s="296">
        <v>235.0</v>
      </c>
      <c r="B1129" s="296">
        <v>2.0</v>
      </c>
      <c r="C1129" s="296" t="s">
        <v>19215</v>
      </c>
      <c r="D1129" s="296"/>
      <c r="E1129" s="296" t="s">
        <v>17937</v>
      </c>
      <c r="F1129" s="296" t="s">
        <v>19224</v>
      </c>
      <c r="G1129" s="294"/>
      <c r="H1129" s="294"/>
    </row>
    <row r="1130">
      <c r="A1130" s="296">
        <v>235.0</v>
      </c>
      <c r="B1130" s="296">
        <v>2.0</v>
      </c>
      <c r="C1130" s="296" t="s">
        <v>19215</v>
      </c>
      <c r="D1130" s="296"/>
      <c r="E1130" s="296" t="s">
        <v>17939</v>
      </c>
      <c r="F1130" s="296" t="s">
        <v>19225</v>
      </c>
      <c r="G1130" s="294"/>
      <c r="H1130" s="294"/>
    </row>
    <row r="1131">
      <c r="A1131" s="296">
        <v>235.0</v>
      </c>
      <c r="B1131" s="296">
        <v>2.0</v>
      </c>
      <c r="C1131" s="296" t="s">
        <v>19215</v>
      </c>
      <c r="D1131" s="296"/>
      <c r="E1131" s="296" t="s">
        <v>17941</v>
      </c>
      <c r="F1131" s="296" t="s">
        <v>19226</v>
      </c>
      <c r="G1131" s="294"/>
      <c r="H1131" s="294"/>
    </row>
    <row r="1132">
      <c r="A1132" s="296">
        <v>235.0</v>
      </c>
      <c r="B1132" s="296">
        <v>2.0</v>
      </c>
      <c r="C1132" s="296" t="s">
        <v>19215</v>
      </c>
      <c r="D1132" s="296"/>
      <c r="E1132" s="296" t="s">
        <v>17943</v>
      </c>
      <c r="F1132" s="296" t="s">
        <v>19227</v>
      </c>
      <c r="G1132" s="294"/>
      <c r="H1132" s="294"/>
    </row>
    <row r="1133">
      <c r="A1133" s="296">
        <v>237.0</v>
      </c>
      <c r="B1133" s="296">
        <v>1.0</v>
      </c>
      <c r="C1133" s="296" t="s">
        <v>19228</v>
      </c>
      <c r="D1133" s="296"/>
      <c r="E1133" s="296" t="s">
        <v>17922</v>
      </c>
      <c r="F1133" s="296" t="s">
        <v>19229</v>
      </c>
      <c r="G1133" s="294"/>
      <c r="H1133" s="294"/>
    </row>
    <row r="1134">
      <c r="A1134" s="296">
        <v>237.0</v>
      </c>
      <c r="B1134" s="296">
        <v>1.0</v>
      </c>
      <c r="C1134" s="296" t="s">
        <v>19228</v>
      </c>
      <c r="D1134" s="296"/>
      <c r="E1134" s="296" t="s">
        <v>17924</v>
      </c>
      <c r="F1134" s="296" t="s">
        <v>19230</v>
      </c>
      <c r="G1134" s="294"/>
      <c r="H1134" s="294"/>
    </row>
    <row r="1135">
      <c r="A1135" s="296">
        <v>237.0</v>
      </c>
      <c r="B1135" s="296">
        <v>1.0</v>
      </c>
      <c r="C1135" s="296" t="s">
        <v>19228</v>
      </c>
      <c r="D1135" s="296"/>
      <c r="E1135" s="296" t="s">
        <v>17927</v>
      </c>
      <c r="F1135" s="296" t="s">
        <v>19231</v>
      </c>
      <c r="G1135" s="294"/>
      <c r="H1135" s="294"/>
    </row>
    <row r="1136">
      <c r="A1136" s="296">
        <v>237.0</v>
      </c>
      <c r="B1136" s="296">
        <v>1.0</v>
      </c>
      <c r="C1136" s="296" t="s">
        <v>19228</v>
      </c>
      <c r="D1136" s="296"/>
      <c r="E1136" s="296" t="s">
        <v>17929</v>
      </c>
      <c r="F1136" s="296" t="s">
        <v>19232</v>
      </c>
      <c r="G1136" s="294"/>
      <c r="H1136" s="294"/>
    </row>
    <row r="1137">
      <c r="A1137" s="296">
        <v>237.0</v>
      </c>
      <c r="B1137" s="296">
        <v>1.0</v>
      </c>
      <c r="C1137" s="296" t="s">
        <v>19228</v>
      </c>
      <c r="D1137" s="296"/>
      <c r="E1137" s="296" t="s">
        <v>17931</v>
      </c>
      <c r="F1137" s="296" t="s">
        <v>19233</v>
      </c>
      <c r="G1137" s="294"/>
      <c r="H1137" s="294"/>
    </row>
    <row r="1138">
      <c r="A1138" s="296">
        <v>237.0</v>
      </c>
      <c r="B1138" s="296">
        <v>1.0</v>
      </c>
      <c r="C1138" s="296" t="s">
        <v>19228</v>
      </c>
      <c r="D1138" s="296"/>
      <c r="E1138" s="296" t="s">
        <v>17933</v>
      </c>
      <c r="F1138" s="296" t="s">
        <v>19234</v>
      </c>
      <c r="G1138" s="294"/>
      <c r="H1138" s="294"/>
    </row>
    <row r="1139">
      <c r="A1139" s="296">
        <v>237.0</v>
      </c>
      <c r="B1139" s="296">
        <v>2.0</v>
      </c>
      <c r="C1139" s="296" t="s">
        <v>19228</v>
      </c>
      <c r="D1139" s="296"/>
      <c r="E1139" s="296" t="s">
        <v>17385</v>
      </c>
      <c r="F1139" s="296" t="s">
        <v>19235</v>
      </c>
      <c r="G1139" s="294"/>
      <c r="H1139" s="294"/>
    </row>
    <row r="1140">
      <c r="A1140" s="296">
        <v>237.0</v>
      </c>
      <c r="B1140" s="296">
        <v>2.0</v>
      </c>
      <c r="C1140" s="296" t="s">
        <v>19228</v>
      </c>
      <c r="D1140" s="296"/>
      <c r="E1140" s="296" t="s">
        <v>17175</v>
      </c>
      <c r="F1140" s="296" t="s">
        <v>19236</v>
      </c>
      <c r="G1140" s="294"/>
      <c r="H1140" s="294"/>
    </row>
    <row r="1141">
      <c r="A1141" s="296">
        <v>237.0</v>
      </c>
      <c r="B1141" s="296">
        <v>2.0</v>
      </c>
      <c r="C1141" s="296" t="s">
        <v>19228</v>
      </c>
      <c r="D1141" s="296"/>
      <c r="E1141" s="296" t="s">
        <v>17937</v>
      </c>
      <c r="F1141" s="296" t="s">
        <v>19237</v>
      </c>
      <c r="G1141" s="294"/>
      <c r="H1141" s="294"/>
    </row>
    <row r="1142">
      <c r="A1142" s="296">
        <v>237.0</v>
      </c>
      <c r="B1142" s="296">
        <v>2.0</v>
      </c>
      <c r="C1142" s="296" t="s">
        <v>19228</v>
      </c>
      <c r="D1142" s="296"/>
      <c r="E1142" s="296" t="s">
        <v>17939</v>
      </c>
      <c r="F1142" s="296" t="s">
        <v>19238</v>
      </c>
      <c r="G1142" s="294"/>
      <c r="H1142" s="294"/>
    </row>
    <row r="1143">
      <c r="A1143" s="296">
        <v>237.0</v>
      </c>
      <c r="B1143" s="296">
        <v>2.0</v>
      </c>
      <c r="C1143" s="296" t="s">
        <v>19228</v>
      </c>
      <c r="D1143" s="296"/>
      <c r="E1143" s="296" t="s">
        <v>17941</v>
      </c>
      <c r="F1143" s="296" t="s">
        <v>19239</v>
      </c>
      <c r="G1143" s="294"/>
      <c r="H1143" s="294"/>
    </row>
    <row r="1144">
      <c r="A1144" s="296">
        <v>237.0</v>
      </c>
      <c r="B1144" s="296">
        <v>2.0</v>
      </c>
      <c r="C1144" s="296" t="s">
        <v>19240</v>
      </c>
      <c r="D1144" s="296"/>
      <c r="E1144" s="296" t="s">
        <v>17943</v>
      </c>
      <c r="F1144" s="296" t="s">
        <v>19241</v>
      </c>
      <c r="G1144" s="294"/>
      <c r="H1144" s="294"/>
    </row>
    <row r="1145">
      <c r="A1145" s="296">
        <v>238.0</v>
      </c>
      <c r="B1145" s="296">
        <v>1.0</v>
      </c>
      <c r="C1145" s="296" t="s">
        <v>19242</v>
      </c>
      <c r="D1145" s="296"/>
      <c r="E1145" s="296" t="s">
        <v>17922</v>
      </c>
      <c r="F1145" s="296" t="s">
        <v>19243</v>
      </c>
      <c r="G1145" s="294"/>
      <c r="H1145" s="294"/>
    </row>
    <row r="1146">
      <c r="A1146" s="296">
        <v>238.0</v>
      </c>
      <c r="B1146" s="296">
        <v>1.0</v>
      </c>
      <c r="C1146" s="296" t="s">
        <v>19242</v>
      </c>
      <c r="D1146" s="296"/>
      <c r="E1146" s="296" t="s">
        <v>17924</v>
      </c>
      <c r="F1146" s="296" t="s">
        <v>19244</v>
      </c>
      <c r="G1146" s="294"/>
      <c r="H1146" s="294"/>
    </row>
    <row r="1147">
      <c r="A1147" s="296">
        <v>238.0</v>
      </c>
      <c r="B1147" s="296">
        <v>1.0</v>
      </c>
      <c r="C1147" s="296" t="s">
        <v>19242</v>
      </c>
      <c r="D1147" s="296"/>
      <c r="E1147" s="296" t="s">
        <v>17927</v>
      </c>
      <c r="F1147" s="296" t="s">
        <v>19245</v>
      </c>
      <c r="G1147" s="294"/>
      <c r="H1147" s="294"/>
    </row>
    <row r="1148">
      <c r="A1148" s="296">
        <v>238.0</v>
      </c>
      <c r="B1148" s="296">
        <v>1.0</v>
      </c>
      <c r="C1148" s="296" t="s">
        <v>19242</v>
      </c>
      <c r="D1148" s="296"/>
      <c r="E1148" s="296" t="s">
        <v>17929</v>
      </c>
      <c r="F1148" s="296" t="s">
        <v>19246</v>
      </c>
      <c r="G1148" s="294"/>
      <c r="H1148" s="294"/>
    </row>
    <row r="1149">
      <c r="A1149" s="296">
        <v>238.0</v>
      </c>
      <c r="B1149" s="296">
        <v>1.0</v>
      </c>
      <c r="C1149" s="296" t="s">
        <v>19242</v>
      </c>
      <c r="D1149" s="296"/>
      <c r="E1149" s="296" t="s">
        <v>17931</v>
      </c>
      <c r="F1149" s="296" t="s">
        <v>19247</v>
      </c>
      <c r="G1149" s="294"/>
      <c r="H1149" s="294"/>
    </row>
    <row r="1150">
      <c r="A1150" s="296">
        <v>238.0</v>
      </c>
      <c r="B1150" s="296">
        <v>1.0</v>
      </c>
      <c r="C1150" s="296" t="s">
        <v>19242</v>
      </c>
      <c r="D1150" s="296"/>
      <c r="E1150" s="296" t="s">
        <v>17933</v>
      </c>
      <c r="F1150" s="296" t="s">
        <v>19248</v>
      </c>
      <c r="G1150" s="294"/>
      <c r="H1150" s="294"/>
    </row>
    <row r="1151">
      <c r="A1151" s="296">
        <v>238.0</v>
      </c>
      <c r="B1151" s="296">
        <v>2.0</v>
      </c>
      <c r="C1151" s="296" t="s">
        <v>19242</v>
      </c>
      <c r="D1151" s="296"/>
      <c r="E1151" s="296" t="s">
        <v>17385</v>
      </c>
      <c r="F1151" s="296" t="s">
        <v>19249</v>
      </c>
      <c r="G1151" s="294"/>
      <c r="H1151" s="294"/>
    </row>
    <row r="1152">
      <c r="A1152" s="296">
        <v>238.0</v>
      </c>
      <c r="B1152" s="296">
        <v>2.0</v>
      </c>
      <c r="C1152" s="296" t="s">
        <v>19242</v>
      </c>
      <c r="D1152" s="296"/>
      <c r="E1152" s="296" t="s">
        <v>17175</v>
      </c>
      <c r="F1152" s="296" t="s">
        <v>19250</v>
      </c>
      <c r="G1152" s="294"/>
      <c r="H1152" s="294"/>
    </row>
    <row r="1153">
      <c r="A1153" s="296">
        <v>238.0</v>
      </c>
      <c r="B1153" s="296">
        <v>2.0</v>
      </c>
      <c r="C1153" s="296" t="s">
        <v>19242</v>
      </c>
      <c r="D1153" s="296"/>
      <c r="E1153" s="296" t="s">
        <v>17937</v>
      </c>
      <c r="F1153" s="296" t="s">
        <v>19251</v>
      </c>
      <c r="G1153" s="294"/>
      <c r="H1153" s="294"/>
    </row>
    <row r="1154">
      <c r="A1154" s="296">
        <v>238.0</v>
      </c>
      <c r="B1154" s="296">
        <v>2.0</v>
      </c>
      <c r="C1154" s="296" t="s">
        <v>19242</v>
      </c>
      <c r="D1154" s="296"/>
      <c r="E1154" s="296" t="s">
        <v>17939</v>
      </c>
      <c r="F1154" s="296" t="s">
        <v>19252</v>
      </c>
      <c r="G1154" s="294"/>
      <c r="H1154" s="294"/>
    </row>
    <row r="1155">
      <c r="A1155" s="296">
        <v>238.0</v>
      </c>
      <c r="B1155" s="296">
        <v>2.0</v>
      </c>
      <c r="C1155" s="296" t="s">
        <v>19242</v>
      </c>
      <c r="D1155" s="296" t="s">
        <v>19253</v>
      </c>
      <c r="E1155" s="296" t="s">
        <v>17941</v>
      </c>
      <c r="F1155" s="296" t="s">
        <v>19254</v>
      </c>
      <c r="G1155" s="294"/>
      <c r="H1155" s="294"/>
    </row>
    <row r="1156">
      <c r="A1156" s="296">
        <v>239.0</v>
      </c>
      <c r="B1156" s="296">
        <v>1.0</v>
      </c>
      <c r="C1156" s="296" t="s">
        <v>19255</v>
      </c>
      <c r="D1156" s="296"/>
      <c r="E1156" s="296" t="s">
        <v>17922</v>
      </c>
      <c r="F1156" s="296" t="s">
        <v>19256</v>
      </c>
      <c r="G1156" s="294"/>
      <c r="H1156" s="294"/>
    </row>
    <row r="1157">
      <c r="A1157" s="296">
        <v>239.0</v>
      </c>
      <c r="B1157" s="296">
        <v>1.0</v>
      </c>
      <c r="C1157" s="296" t="s">
        <v>19255</v>
      </c>
      <c r="D1157" s="296"/>
      <c r="E1157" s="296" t="s">
        <v>17924</v>
      </c>
      <c r="F1157" s="296" t="s">
        <v>19257</v>
      </c>
      <c r="G1157" s="294"/>
      <c r="H1157" s="294"/>
    </row>
    <row r="1158">
      <c r="A1158" s="296">
        <v>239.0</v>
      </c>
      <c r="B1158" s="296">
        <v>1.0</v>
      </c>
      <c r="C1158" s="296" t="s">
        <v>19255</v>
      </c>
      <c r="D1158" s="296"/>
      <c r="E1158" s="296" t="s">
        <v>17927</v>
      </c>
      <c r="F1158" s="296" t="s">
        <v>19258</v>
      </c>
      <c r="G1158" s="294"/>
      <c r="H1158" s="294"/>
    </row>
    <row r="1159">
      <c r="A1159" s="296">
        <v>239.0</v>
      </c>
      <c r="B1159" s="296">
        <v>1.0</v>
      </c>
      <c r="C1159" s="296" t="s">
        <v>19255</v>
      </c>
      <c r="D1159" s="296"/>
      <c r="E1159" s="296" t="s">
        <v>17929</v>
      </c>
      <c r="F1159" s="296" t="s">
        <v>19259</v>
      </c>
      <c r="G1159" s="294"/>
      <c r="H1159" s="294"/>
    </row>
    <row r="1160">
      <c r="A1160" s="296">
        <v>239.0</v>
      </c>
      <c r="B1160" s="296">
        <v>1.0</v>
      </c>
      <c r="C1160" s="296" t="s">
        <v>19255</v>
      </c>
      <c r="D1160" s="296"/>
      <c r="E1160" s="296" t="s">
        <v>17931</v>
      </c>
      <c r="F1160" s="296" t="s">
        <v>19260</v>
      </c>
      <c r="G1160" s="294"/>
      <c r="H1160" s="294"/>
    </row>
    <row r="1161">
      <c r="A1161" s="296">
        <v>239.0</v>
      </c>
      <c r="B1161" s="296">
        <v>1.0</v>
      </c>
      <c r="C1161" s="296" t="s">
        <v>19255</v>
      </c>
      <c r="D1161" s="296"/>
      <c r="E1161" s="296" t="s">
        <v>17933</v>
      </c>
      <c r="F1161" s="296" t="s">
        <v>19261</v>
      </c>
      <c r="G1161" s="294"/>
      <c r="H1161" s="294"/>
    </row>
    <row r="1162">
      <c r="A1162" s="296">
        <v>239.0</v>
      </c>
      <c r="B1162" s="296">
        <v>2.0</v>
      </c>
      <c r="C1162" s="296" t="s">
        <v>19255</v>
      </c>
      <c r="D1162" s="296"/>
      <c r="E1162" s="296" t="s">
        <v>17385</v>
      </c>
      <c r="F1162" s="296" t="s">
        <v>19262</v>
      </c>
      <c r="G1162" s="294"/>
      <c r="H1162" s="294"/>
    </row>
    <row r="1163">
      <c r="A1163" s="296">
        <v>239.0</v>
      </c>
      <c r="B1163" s="296">
        <v>2.0</v>
      </c>
      <c r="C1163" s="296" t="s">
        <v>19255</v>
      </c>
      <c r="D1163" s="296"/>
      <c r="E1163" s="296" t="s">
        <v>17175</v>
      </c>
      <c r="F1163" s="296" t="s">
        <v>19263</v>
      </c>
      <c r="G1163" s="294"/>
      <c r="H1163" s="294"/>
    </row>
    <row r="1164">
      <c r="A1164" s="296">
        <v>239.0</v>
      </c>
      <c r="B1164" s="296">
        <v>2.0</v>
      </c>
      <c r="C1164" s="296" t="s">
        <v>19255</v>
      </c>
      <c r="D1164" s="296"/>
      <c r="E1164" s="296" t="s">
        <v>17937</v>
      </c>
      <c r="F1164" s="296" t="s">
        <v>19264</v>
      </c>
      <c r="G1164" s="294"/>
      <c r="H1164" s="294"/>
    </row>
    <row r="1165">
      <c r="A1165" s="296">
        <v>239.0</v>
      </c>
      <c r="B1165" s="296">
        <v>2.0</v>
      </c>
      <c r="C1165" s="296" t="s">
        <v>19255</v>
      </c>
      <c r="D1165" s="296"/>
      <c r="E1165" s="296" t="s">
        <v>17939</v>
      </c>
      <c r="F1165" s="296" t="s">
        <v>19265</v>
      </c>
      <c r="G1165" s="294"/>
      <c r="H1165" s="294"/>
    </row>
    <row r="1166">
      <c r="A1166" s="296">
        <v>239.0</v>
      </c>
      <c r="B1166" s="296">
        <v>2.0</v>
      </c>
      <c r="C1166" s="296" t="s">
        <v>19266</v>
      </c>
      <c r="D1166" s="296"/>
      <c r="E1166" s="296" t="s">
        <v>17941</v>
      </c>
      <c r="F1166" s="296" t="s">
        <v>19267</v>
      </c>
      <c r="G1166" s="294"/>
      <c r="H1166" s="294"/>
    </row>
    <row r="1167">
      <c r="A1167" s="296">
        <v>240.0</v>
      </c>
      <c r="B1167" s="296">
        <v>1.0</v>
      </c>
      <c r="C1167" s="296" t="s">
        <v>19268</v>
      </c>
      <c r="D1167" s="296"/>
      <c r="E1167" s="296" t="s">
        <v>17922</v>
      </c>
      <c r="F1167" s="296" t="s">
        <v>19269</v>
      </c>
      <c r="G1167" s="294"/>
      <c r="H1167" s="294"/>
    </row>
    <row r="1168">
      <c r="A1168" s="296">
        <v>240.0</v>
      </c>
      <c r="B1168" s="296">
        <v>1.0</v>
      </c>
      <c r="C1168" s="296" t="s">
        <v>19268</v>
      </c>
      <c r="D1168" s="296"/>
      <c r="E1168" s="296" t="s">
        <v>17924</v>
      </c>
      <c r="F1168" s="296" t="s">
        <v>19270</v>
      </c>
      <c r="G1168" s="294"/>
      <c r="H1168" s="294"/>
    </row>
    <row r="1169">
      <c r="A1169" s="296">
        <v>240.0</v>
      </c>
      <c r="B1169" s="296">
        <v>1.0</v>
      </c>
      <c r="C1169" s="296" t="s">
        <v>19268</v>
      </c>
      <c r="D1169" s="296"/>
      <c r="E1169" s="296" t="s">
        <v>17927</v>
      </c>
      <c r="F1169" s="296" t="s">
        <v>19271</v>
      </c>
      <c r="G1169" s="294"/>
      <c r="H1169" s="294"/>
    </row>
    <row r="1170">
      <c r="A1170" s="296">
        <v>240.0</v>
      </c>
      <c r="B1170" s="296">
        <v>1.0</v>
      </c>
      <c r="C1170" s="296" t="s">
        <v>19268</v>
      </c>
      <c r="D1170" s="296"/>
      <c r="E1170" s="296" t="s">
        <v>17929</v>
      </c>
      <c r="F1170" s="296" t="s">
        <v>19272</v>
      </c>
      <c r="G1170" s="294"/>
      <c r="H1170" s="294"/>
    </row>
    <row r="1171">
      <c r="A1171" s="296">
        <v>240.0</v>
      </c>
      <c r="B1171" s="296">
        <v>1.0</v>
      </c>
      <c r="C1171" s="296" t="s">
        <v>19268</v>
      </c>
      <c r="D1171" s="296"/>
      <c r="E1171" s="296" t="s">
        <v>17931</v>
      </c>
      <c r="F1171" s="296" t="s">
        <v>19273</v>
      </c>
      <c r="G1171" s="294"/>
      <c r="H1171" s="294"/>
    </row>
    <row r="1172">
      <c r="A1172" s="296">
        <v>240.0</v>
      </c>
      <c r="B1172" s="296">
        <v>1.0</v>
      </c>
      <c r="C1172" s="296" t="s">
        <v>19268</v>
      </c>
      <c r="D1172" s="296"/>
      <c r="E1172" s="296" t="s">
        <v>17933</v>
      </c>
      <c r="F1172" s="296" t="s">
        <v>19274</v>
      </c>
      <c r="G1172" s="294"/>
      <c r="H1172" s="294"/>
    </row>
    <row r="1173">
      <c r="A1173" s="296">
        <v>240.0</v>
      </c>
      <c r="B1173" s="296">
        <v>2.0</v>
      </c>
      <c r="C1173" s="296" t="s">
        <v>19268</v>
      </c>
      <c r="D1173" s="296"/>
      <c r="E1173" s="296" t="s">
        <v>17385</v>
      </c>
      <c r="F1173" s="296" t="s">
        <v>19275</v>
      </c>
      <c r="G1173" s="294"/>
      <c r="H1173" s="294"/>
    </row>
    <row r="1174">
      <c r="A1174" s="296">
        <v>240.0</v>
      </c>
      <c r="B1174" s="296">
        <v>2.0</v>
      </c>
      <c r="C1174" s="296" t="s">
        <v>19268</v>
      </c>
      <c r="D1174" s="296"/>
      <c r="E1174" s="296" t="s">
        <v>17175</v>
      </c>
      <c r="F1174" s="296" t="s">
        <v>19276</v>
      </c>
      <c r="G1174" s="294"/>
      <c r="H1174" s="294"/>
    </row>
    <row r="1175">
      <c r="A1175" s="296">
        <v>240.0</v>
      </c>
      <c r="B1175" s="296">
        <v>2.0</v>
      </c>
      <c r="C1175" s="296" t="s">
        <v>19268</v>
      </c>
      <c r="D1175" s="296"/>
      <c r="E1175" s="296" t="s">
        <v>17937</v>
      </c>
      <c r="F1175" s="296" t="s">
        <v>19277</v>
      </c>
      <c r="G1175" s="294"/>
      <c r="H1175" s="294"/>
    </row>
    <row r="1176">
      <c r="A1176" s="296">
        <v>240.0</v>
      </c>
      <c r="B1176" s="296">
        <v>2.0</v>
      </c>
      <c r="C1176" s="296" t="s">
        <v>19268</v>
      </c>
      <c r="D1176" s="296"/>
      <c r="E1176" s="296" t="s">
        <v>17939</v>
      </c>
      <c r="F1176" s="296" t="s">
        <v>19278</v>
      </c>
      <c r="G1176" s="294"/>
      <c r="H1176" s="294"/>
    </row>
    <row r="1177">
      <c r="A1177" s="296">
        <v>240.0</v>
      </c>
      <c r="B1177" s="296">
        <v>2.0</v>
      </c>
      <c r="C1177" s="296" t="s">
        <v>19268</v>
      </c>
      <c r="D1177" s="296"/>
      <c r="E1177" s="296" t="s">
        <v>17941</v>
      </c>
      <c r="F1177" s="296" t="s">
        <v>19279</v>
      </c>
      <c r="G1177" s="294"/>
      <c r="H1177" s="294"/>
    </row>
    <row r="1178">
      <c r="A1178" s="296">
        <v>240.0</v>
      </c>
      <c r="B1178" s="296">
        <v>2.0</v>
      </c>
      <c r="C1178" s="296" t="s">
        <v>19268</v>
      </c>
      <c r="D1178" s="296"/>
      <c r="E1178" s="296" t="s">
        <v>17943</v>
      </c>
      <c r="F1178" s="296" t="s">
        <v>19280</v>
      </c>
      <c r="G1178" s="294"/>
      <c r="H1178" s="294"/>
    </row>
    <row r="1179">
      <c r="A1179" s="296">
        <v>241.0</v>
      </c>
      <c r="B1179" s="296">
        <v>1.0</v>
      </c>
      <c r="C1179" s="296" t="s">
        <v>19281</v>
      </c>
      <c r="D1179" s="296" t="s">
        <v>19282</v>
      </c>
      <c r="E1179" s="296" t="s">
        <v>17922</v>
      </c>
      <c r="F1179" s="296" t="s">
        <v>19283</v>
      </c>
      <c r="G1179" s="294"/>
      <c r="H1179" s="294"/>
    </row>
    <row r="1180">
      <c r="A1180" s="296">
        <v>241.0</v>
      </c>
      <c r="B1180" s="296">
        <v>1.0</v>
      </c>
      <c r="C1180" s="296" t="s">
        <v>19281</v>
      </c>
      <c r="D1180" s="296" t="s">
        <v>19282</v>
      </c>
      <c r="E1180" s="296" t="s">
        <v>17927</v>
      </c>
      <c r="F1180" s="296" t="s">
        <v>19284</v>
      </c>
      <c r="G1180" s="294"/>
      <c r="H1180" s="294"/>
    </row>
    <row r="1181">
      <c r="A1181" s="296">
        <v>241.0</v>
      </c>
      <c r="B1181" s="296">
        <v>1.0</v>
      </c>
      <c r="C1181" s="296" t="s">
        <v>19281</v>
      </c>
      <c r="D1181" s="296" t="s">
        <v>19282</v>
      </c>
      <c r="E1181" s="296" t="s">
        <v>17929</v>
      </c>
      <c r="F1181" s="296" t="s">
        <v>19285</v>
      </c>
      <c r="G1181" s="294"/>
      <c r="H1181" s="294"/>
    </row>
    <row r="1182">
      <c r="A1182" s="296">
        <v>241.0</v>
      </c>
      <c r="B1182" s="296">
        <v>1.0</v>
      </c>
      <c r="C1182" s="296" t="s">
        <v>19281</v>
      </c>
      <c r="D1182" s="296" t="s">
        <v>19282</v>
      </c>
      <c r="E1182" s="296" t="s">
        <v>17931</v>
      </c>
      <c r="F1182" s="296" t="s">
        <v>19286</v>
      </c>
      <c r="G1182" s="294"/>
      <c r="H1182" s="294"/>
    </row>
    <row r="1183">
      <c r="A1183" s="296">
        <v>241.0</v>
      </c>
      <c r="B1183" s="296">
        <v>1.0</v>
      </c>
      <c r="C1183" s="296" t="s">
        <v>19281</v>
      </c>
      <c r="D1183" s="296" t="s">
        <v>19282</v>
      </c>
      <c r="E1183" s="296" t="s">
        <v>17933</v>
      </c>
      <c r="F1183" s="296" t="s">
        <v>19287</v>
      </c>
      <c r="G1183" s="294"/>
      <c r="H1183" s="294"/>
    </row>
    <row r="1184">
      <c r="A1184" s="296">
        <v>241.0</v>
      </c>
      <c r="B1184" s="296">
        <v>2.0</v>
      </c>
      <c r="C1184" s="296"/>
      <c r="D1184" s="296" t="s">
        <v>19282</v>
      </c>
      <c r="E1184" s="296" t="s">
        <v>17385</v>
      </c>
      <c r="F1184" s="296" t="s">
        <v>19288</v>
      </c>
      <c r="G1184" s="294"/>
      <c r="H1184" s="294"/>
    </row>
    <row r="1185">
      <c r="A1185" s="296">
        <v>241.0</v>
      </c>
      <c r="B1185" s="296">
        <v>2.0</v>
      </c>
      <c r="C1185" s="296"/>
      <c r="D1185" s="296" t="s">
        <v>19282</v>
      </c>
      <c r="E1185" s="296" t="s">
        <v>17175</v>
      </c>
      <c r="F1185" s="296" t="s">
        <v>19289</v>
      </c>
      <c r="G1185" s="294"/>
      <c r="H1185" s="294"/>
    </row>
    <row r="1186">
      <c r="A1186" s="296">
        <v>241.0</v>
      </c>
      <c r="B1186" s="296">
        <v>2.0</v>
      </c>
      <c r="C1186" s="296"/>
      <c r="D1186" s="296" t="s">
        <v>19282</v>
      </c>
      <c r="E1186" s="296" t="s">
        <v>17937</v>
      </c>
      <c r="F1186" s="296" t="s">
        <v>19290</v>
      </c>
      <c r="G1186" s="294"/>
      <c r="H1186" s="294"/>
    </row>
    <row r="1187">
      <c r="A1187" s="296">
        <v>241.0</v>
      </c>
      <c r="B1187" s="296">
        <v>2.0</v>
      </c>
      <c r="C1187" s="296"/>
      <c r="D1187" s="296" t="s">
        <v>19282</v>
      </c>
      <c r="E1187" s="296" t="s">
        <v>17939</v>
      </c>
      <c r="F1187" s="296" t="s">
        <v>19291</v>
      </c>
      <c r="G1187" s="294"/>
      <c r="H1187" s="294"/>
    </row>
    <row r="1188">
      <c r="A1188" s="296">
        <v>241.0</v>
      </c>
      <c r="B1188" s="296">
        <v>2.0</v>
      </c>
      <c r="C1188" s="296"/>
      <c r="D1188" s="296" t="s">
        <v>19282</v>
      </c>
      <c r="E1188" s="296" t="s">
        <v>17941</v>
      </c>
      <c r="F1188" s="296" t="s">
        <v>19292</v>
      </c>
      <c r="G1188" s="294"/>
      <c r="H1188" s="294"/>
    </row>
    <row r="1189">
      <c r="A1189" s="296">
        <v>241.0</v>
      </c>
      <c r="B1189" s="296">
        <v>2.0</v>
      </c>
      <c r="C1189" s="296"/>
      <c r="D1189" s="296" t="s">
        <v>19282</v>
      </c>
      <c r="E1189" s="296" t="s">
        <v>17943</v>
      </c>
      <c r="F1189" s="296" t="s">
        <v>19293</v>
      </c>
      <c r="G1189" s="294"/>
      <c r="H1189" s="294"/>
    </row>
    <row r="1190">
      <c r="A1190" s="296">
        <v>242.0</v>
      </c>
      <c r="B1190" s="296">
        <v>1.0</v>
      </c>
      <c r="C1190" s="296" t="s">
        <v>19294</v>
      </c>
      <c r="D1190" s="296"/>
      <c r="E1190" s="296" t="s">
        <v>17922</v>
      </c>
      <c r="F1190" s="296" t="s">
        <v>19295</v>
      </c>
      <c r="G1190" s="294"/>
      <c r="H1190" s="294"/>
    </row>
    <row r="1191">
      <c r="A1191" s="296">
        <v>242.0</v>
      </c>
      <c r="B1191" s="296">
        <v>1.0</v>
      </c>
      <c r="C1191" s="296" t="s">
        <v>19294</v>
      </c>
      <c r="D1191" s="296"/>
      <c r="E1191" s="296" t="s">
        <v>17924</v>
      </c>
      <c r="F1191" s="296" t="s">
        <v>19296</v>
      </c>
      <c r="G1191" s="294"/>
      <c r="H1191" s="294"/>
    </row>
    <row r="1192">
      <c r="A1192" s="296">
        <v>242.0</v>
      </c>
      <c r="B1192" s="296">
        <v>1.0</v>
      </c>
      <c r="C1192" s="296" t="s">
        <v>19294</v>
      </c>
      <c r="D1192" s="296"/>
      <c r="E1192" s="296" t="s">
        <v>17927</v>
      </c>
      <c r="F1192" s="296" t="s">
        <v>19297</v>
      </c>
      <c r="G1192" s="294"/>
      <c r="H1192" s="294"/>
    </row>
    <row r="1193">
      <c r="A1193" s="296">
        <v>242.0</v>
      </c>
      <c r="B1193" s="296">
        <v>1.0</v>
      </c>
      <c r="C1193" s="296" t="s">
        <v>19294</v>
      </c>
      <c r="D1193" s="296"/>
      <c r="E1193" s="296" t="s">
        <v>17929</v>
      </c>
      <c r="F1193" s="296" t="s">
        <v>19298</v>
      </c>
      <c r="G1193" s="294"/>
      <c r="H1193" s="294"/>
    </row>
    <row r="1194">
      <c r="A1194" s="296">
        <v>242.0</v>
      </c>
      <c r="B1194" s="296">
        <v>1.0</v>
      </c>
      <c r="C1194" s="296" t="s">
        <v>19294</v>
      </c>
      <c r="D1194" s="296"/>
      <c r="E1194" s="296" t="s">
        <v>17931</v>
      </c>
      <c r="F1194" s="296" t="s">
        <v>19299</v>
      </c>
      <c r="G1194" s="294"/>
      <c r="H1194" s="294"/>
    </row>
    <row r="1195">
      <c r="A1195" s="296">
        <v>242.0</v>
      </c>
      <c r="B1195" s="296">
        <v>1.0</v>
      </c>
      <c r="C1195" s="296" t="s">
        <v>19294</v>
      </c>
      <c r="D1195" s="296"/>
      <c r="E1195" s="296" t="s">
        <v>17933</v>
      </c>
      <c r="F1195" s="296" t="s">
        <v>19300</v>
      </c>
      <c r="G1195" s="294"/>
      <c r="H1195" s="294"/>
    </row>
    <row r="1196">
      <c r="A1196" s="296">
        <v>242.0</v>
      </c>
      <c r="B1196" s="296">
        <v>2.0</v>
      </c>
      <c r="C1196" s="296" t="s">
        <v>19294</v>
      </c>
      <c r="D1196" s="296"/>
      <c r="E1196" s="296" t="s">
        <v>17385</v>
      </c>
      <c r="F1196" s="296" t="s">
        <v>19301</v>
      </c>
      <c r="G1196" s="294"/>
      <c r="H1196" s="294"/>
    </row>
    <row r="1197">
      <c r="A1197" s="296">
        <v>242.0</v>
      </c>
      <c r="B1197" s="296">
        <v>2.0</v>
      </c>
      <c r="C1197" s="296" t="s">
        <v>19294</v>
      </c>
      <c r="D1197" s="296"/>
      <c r="E1197" s="296" t="s">
        <v>17175</v>
      </c>
      <c r="F1197" s="296" t="s">
        <v>19302</v>
      </c>
      <c r="G1197" s="294"/>
      <c r="H1197" s="294"/>
    </row>
    <row r="1198">
      <c r="A1198" s="296">
        <v>242.0</v>
      </c>
      <c r="B1198" s="296">
        <v>2.0</v>
      </c>
      <c r="C1198" s="296" t="s">
        <v>19294</v>
      </c>
      <c r="D1198" s="296"/>
      <c r="E1198" s="296" t="s">
        <v>17937</v>
      </c>
      <c r="F1198" s="296" t="s">
        <v>19303</v>
      </c>
      <c r="G1198" s="294"/>
      <c r="H1198" s="294"/>
    </row>
    <row r="1199">
      <c r="A1199" s="296">
        <v>242.0</v>
      </c>
      <c r="B1199" s="296">
        <v>2.0</v>
      </c>
      <c r="C1199" s="296" t="s">
        <v>19294</v>
      </c>
      <c r="D1199" s="296"/>
      <c r="E1199" s="296" t="s">
        <v>17939</v>
      </c>
      <c r="F1199" s="296" t="s">
        <v>19304</v>
      </c>
      <c r="G1199" s="294"/>
      <c r="H1199" s="294"/>
    </row>
    <row r="1200">
      <c r="A1200" s="296">
        <v>242.0</v>
      </c>
      <c r="B1200" s="296">
        <v>2.0</v>
      </c>
      <c r="C1200" s="296" t="s">
        <v>19294</v>
      </c>
      <c r="D1200" s="296"/>
      <c r="E1200" s="296" t="s">
        <v>17941</v>
      </c>
      <c r="F1200" s="296" t="s">
        <v>19305</v>
      </c>
      <c r="G1200" s="294"/>
      <c r="H1200" s="294"/>
    </row>
    <row r="1201">
      <c r="A1201" s="296">
        <v>242.0</v>
      </c>
      <c r="B1201" s="296">
        <v>2.0</v>
      </c>
      <c r="C1201" s="296" t="s">
        <v>19306</v>
      </c>
      <c r="D1201" s="296"/>
      <c r="E1201" s="296" t="s">
        <v>17943</v>
      </c>
      <c r="F1201" s="296" t="s">
        <v>19307</v>
      </c>
      <c r="G1201" s="294"/>
      <c r="H1201" s="294"/>
    </row>
    <row r="1202">
      <c r="A1202" s="296">
        <v>242.0</v>
      </c>
      <c r="B1202" s="296">
        <v>1.0</v>
      </c>
      <c r="C1202" s="296" t="s">
        <v>19308</v>
      </c>
      <c r="D1202" s="296"/>
      <c r="E1202" s="296" t="s">
        <v>17922</v>
      </c>
      <c r="F1202" s="296" t="s">
        <v>19309</v>
      </c>
      <c r="G1202" s="294"/>
      <c r="H1202" s="294"/>
    </row>
    <row r="1203">
      <c r="A1203" s="296">
        <v>242.0</v>
      </c>
      <c r="B1203" s="296">
        <v>1.0</v>
      </c>
      <c r="C1203" s="296" t="s">
        <v>19308</v>
      </c>
      <c r="D1203" s="296"/>
      <c r="E1203" s="296" t="s">
        <v>17924</v>
      </c>
      <c r="F1203" s="296" t="s">
        <v>19310</v>
      </c>
      <c r="G1203" s="294"/>
      <c r="H1203" s="294"/>
    </row>
    <row r="1204">
      <c r="A1204" s="296">
        <v>242.0</v>
      </c>
      <c r="B1204" s="296">
        <v>1.0</v>
      </c>
      <c r="C1204" s="296" t="s">
        <v>19308</v>
      </c>
      <c r="D1204" s="296"/>
      <c r="E1204" s="296" t="s">
        <v>17927</v>
      </c>
      <c r="F1204" s="296" t="s">
        <v>19311</v>
      </c>
      <c r="G1204" s="294"/>
      <c r="H1204" s="294"/>
    </row>
    <row r="1205">
      <c r="A1205" s="296">
        <v>242.0</v>
      </c>
      <c r="B1205" s="296">
        <v>1.0</v>
      </c>
      <c r="C1205" s="296" t="s">
        <v>19308</v>
      </c>
      <c r="D1205" s="296"/>
      <c r="E1205" s="296" t="s">
        <v>17929</v>
      </c>
      <c r="F1205" s="296" t="s">
        <v>19312</v>
      </c>
      <c r="G1205" s="294"/>
      <c r="H1205" s="294"/>
    </row>
    <row r="1206">
      <c r="A1206" s="296">
        <v>242.0</v>
      </c>
      <c r="B1206" s="296">
        <v>1.0</v>
      </c>
      <c r="C1206" s="296" t="s">
        <v>19313</v>
      </c>
      <c r="D1206" s="296"/>
      <c r="E1206" s="296" t="s">
        <v>17933</v>
      </c>
      <c r="F1206" s="296" t="s">
        <v>19314</v>
      </c>
      <c r="G1206" s="294"/>
      <c r="H1206" s="294"/>
    </row>
    <row r="1207">
      <c r="A1207" s="296">
        <v>242.0</v>
      </c>
      <c r="B1207" s="296">
        <v>2.0</v>
      </c>
      <c r="C1207" s="296" t="s">
        <v>19308</v>
      </c>
      <c r="D1207" s="296"/>
      <c r="E1207" s="296" t="s">
        <v>17385</v>
      </c>
      <c r="F1207" s="296" t="s">
        <v>19315</v>
      </c>
      <c r="G1207" s="294"/>
      <c r="H1207" s="294"/>
    </row>
    <row r="1208">
      <c r="A1208" s="296">
        <v>242.0</v>
      </c>
      <c r="B1208" s="296">
        <v>2.0</v>
      </c>
      <c r="C1208" s="296" t="s">
        <v>19308</v>
      </c>
      <c r="D1208" s="296"/>
      <c r="E1208" s="296" t="s">
        <v>17175</v>
      </c>
      <c r="F1208" s="296" t="s">
        <v>19316</v>
      </c>
      <c r="G1208" s="294"/>
      <c r="H1208" s="294"/>
    </row>
    <row r="1209">
      <c r="A1209" s="296">
        <v>242.0</v>
      </c>
      <c r="B1209" s="296">
        <v>2.0</v>
      </c>
      <c r="C1209" s="296" t="s">
        <v>19308</v>
      </c>
      <c r="D1209" s="296"/>
      <c r="E1209" s="296" t="s">
        <v>17937</v>
      </c>
      <c r="F1209" s="296" t="s">
        <v>19317</v>
      </c>
      <c r="G1209" s="294"/>
      <c r="H1209" s="294"/>
    </row>
    <row r="1210">
      <c r="A1210" s="296">
        <v>242.0</v>
      </c>
      <c r="B1210" s="296">
        <v>2.0</v>
      </c>
      <c r="C1210" s="296" t="s">
        <v>19308</v>
      </c>
      <c r="D1210" s="296"/>
      <c r="E1210" s="296" t="s">
        <v>17939</v>
      </c>
      <c r="F1210" s="296" t="s">
        <v>19318</v>
      </c>
      <c r="G1210" s="294"/>
      <c r="H1210" s="294"/>
    </row>
    <row r="1211">
      <c r="A1211" s="296">
        <v>242.0</v>
      </c>
      <c r="B1211" s="296">
        <v>2.0</v>
      </c>
      <c r="C1211" s="296" t="s">
        <v>19319</v>
      </c>
      <c r="D1211" s="296"/>
      <c r="E1211" s="296" t="s">
        <v>17941</v>
      </c>
      <c r="F1211" s="296" t="s">
        <v>19320</v>
      </c>
      <c r="G1211" s="294"/>
      <c r="H1211" s="294"/>
    </row>
    <row r="1212">
      <c r="A1212" s="296">
        <v>245.0</v>
      </c>
      <c r="B1212" s="296">
        <v>1.0</v>
      </c>
      <c r="C1212" s="296" t="s">
        <v>19321</v>
      </c>
      <c r="D1212" s="296"/>
      <c r="E1212" s="296" t="s">
        <v>17922</v>
      </c>
      <c r="F1212" s="296" t="s">
        <v>19322</v>
      </c>
      <c r="G1212" s="294"/>
      <c r="H1212" s="294"/>
    </row>
    <row r="1213">
      <c r="A1213" s="296">
        <v>245.0</v>
      </c>
      <c r="B1213" s="296">
        <v>1.0</v>
      </c>
      <c r="C1213" s="296" t="s">
        <v>19321</v>
      </c>
      <c r="D1213" s="296"/>
      <c r="E1213" s="296" t="s">
        <v>17924</v>
      </c>
      <c r="F1213" s="296" t="s">
        <v>19323</v>
      </c>
      <c r="G1213" s="294"/>
      <c r="H1213" s="294"/>
    </row>
    <row r="1214">
      <c r="A1214" s="296">
        <v>245.0</v>
      </c>
      <c r="B1214" s="296">
        <v>1.0</v>
      </c>
      <c r="C1214" s="296" t="s">
        <v>19321</v>
      </c>
      <c r="D1214" s="296"/>
      <c r="E1214" s="296" t="s">
        <v>17927</v>
      </c>
      <c r="F1214" s="296" t="s">
        <v>19324</v>
      </c>
      <c r="G1214" s="294"/>
      <c r="H1214" s="294"/>
    </row>
    <row r="1215">
      <c r="A1215" s="296">
        <v>245.0</v>
      </c>
      <c r="B1215" s="296">
        <v>1.0</v>
      </c>
      <c r="C1215" s="296" t="s">
        <v>19321</v>
      </c>
      <c r="D1215" s="296"/>
      <c r="E1215" s="296" t="s">
        <v>17929</v>
      </c>
      <c r="F1215" s="296" t="s">
        <v>19325</v>
      </c>
      <c r="G1215" s="294"/>
      <c r="H1215" s="294"/>
    </row>
    <row r="1216">
      <c r="A1216" s="296">
        <v>245.0</v>
      </c>
      <c r="B1216" s="296">
        <v>1.0</v>
      </c>
      <c r="C1216" s="296" t="s">
        <v>19326</v>
      </c>
      <c r="D1216" s="296"/>
      <c r="E1216" s="296" t="s">
        <v>17931</v>
      </c>
      <c r="F1216" s="296" t="s">
        <v>19327</v>
      </c>
      <c r="G1216" s="294"/>
      <c r="H1216" s="294"/>
    </row>
    <row r="1217">
      <c r="A1217" s="296">
        <v>245.0</v>
      </c>
      <c r="B1217" s="296">
        <v>1.0</v>
      </c>
      <c r="C1217" s="296" t="s">
        <v>19326</v>
      </c>
      <c r="D1217" s="296"/>
      <c r="E1217" s="296" t="s">
        <v>17933</v>
      </c>
      <c r="F1217" s="296" t="s">
        <v>19328</v>
      </c>
      <c r="G1217" s="294"/>
      <c r="H1217" s="294"/>
    </row>
    <row r="1218">
      <c r="A1218" s="296">
        <v>245.0</v>
      </c>
      <c r="B1218" s="296">
        <v>2.0</v>
      </c>
      <c r="C1218" s="296" t="s">
        <v>19321</v>
      </c>
      <c r="D1218" s="296"/>
      <c r="E1218" s="296" t="s">
        <v>17385</v>
      </c>
      <c r="F1218" s="296" t="s">
        <v>19329</v>
      </c>
      <c r="G1218" s="294"/>
      <c r="H1218" s="294"/>
    </row>
    <row r="1219">
      <c r="A1219" s="296">
        <v>245.0</v>
      </c>
      <c r="B1219" s="296">
        <v>2.0</v>
      </c>
      <c r="C1219" s="296" t="s">
        <v>19321</v>
      </c>
      <c r="D1219" s="296"/>
      <c r="E1219" s="296" t="s">
        <v>17175</v>
      </c>
      <c r="F1219" s="296" t="s">
        <v>19330</v>
      </c>
      <c r="G1219" s="294"/>
      <c r="H1219" s="294"/>
    </row>
    <row r="1220">
      <c r="A1220" s="296">
        <v>245.0</v>
      </c>
      <c r="B1220" s="296">
        <v>2.0</v>
      </c>
      <c r="C1220" s="296" t="s">
        <v>19321</v>
      </c>
      <c r="D1220" s="296"/>
      <c r="E1220" s="296" t="s">
        <v>17937</v>
      </c>
      <c r="F1220" s="296" t="s">
        <v>19331</v>
      </c>
      <c r="G1220" s="294"/>
      <c r="H1220" s="294"/>
    </row>
    <row r="1221">
      <c r="A1221" s="296">
        <v>245.0</v>
      </c>
      <c r="B1221" s="296">
        <v>2.0</v>
      </c>
      <c r="C1221" s="296" t="s">
        <v>19321</v>
      </c>
      <c r="D1221" s="296"/>
      <c r="E1221" s="296" t="s">
        <v>17939</v>
      </c>
      <c r="F1221" s="296" t="s">
        <v>19332</v>
      </c>
      <c r="G1221" s="294"/>
      <c r="H1221" s="294"/>
    </row>
    <row r="1222">
      <c r="A1222" s="296">
        <v>245.0</v>
      </c>
      <c r="B1222" s="296">
        <v>2.0</v>
      </c>
      <c r="C1222" s="296" t="s">
        <v>19321</v>
      </c>
      <c r="D1222" s="296"/>
      <c r="E1222" s="296" t="s">
        <v>17941</v>
      </c>
      <c r="F1222" s="296" t="s">
        <v>19333</v>
      </c>
      <c r="G1222" s="294"/>
      <c r="H1222" s="294"/>
    </row>
    <row r="1223">
      <c r="A1223" s="296">
        <v>245.0</v>
      </c>
      <c r="B1223" s="296">
        <v>2.0</v>
      </c>
      <c r="C1223" s="296" t="s">
        <v>19321</v>
      </c>
      <c r="D1223" s="296"/>
      <c r="E1223" s="296" t="s">
        <v>17943</v>
      </c>
      <c r="F1223" s="296" t="s">
        <v>19334</v>
      </c>
      <c r="G1223" s="294"/>
      <c r="H1223" s="294"/>
    </row>
    <row r="1224">
      <c r="A1224" s="296">
        <v>246.0</v>
      </c>
      <c r="B1224" s="296">
        <v>1.0</v>
      </c>
      <c r="C1224" s="296" t="s">
        <v>19335</v>
      </c>
      <c r="D1224" s="296"/>
      <c r="E1224" s="296" t="s">
        <v>17922</v>
      </c>
      <c r="F1224" s="296" t="s">
        <v>19336</v>
      </c>
      <c r="G1224" s="294"/>
      <c r="H1224" s="294"/>
    </row>
    <row r="1225">
      <c r="A1225" s="296">
        <v>246.0</v>
      </c>
      <c r="B1225" s="296">
        <v>1.0</v>
      </c>
      <c r="C1225" s="296" t="s">
        <v>19335</v>
      </c>
      <c r="D1225" s="296"/>
      <c r="E1225" s="296" t="s">
        <v>17924</v>
      </c>
      <c r="F1225" s="296" t="s">
        <v>19337</v>
      </c>
      <c r="G1225" s="294"/>
      <c r="H1225" s="294"/>
    </row>
    <row r="1226">
      <c r="A1226" s="296">
        <v>246.0</v>
      </c>
      <c r="B1226" s="296">
        <v>1.0</v>
      </c>
      <c r="C1226" s="296" t="s">
        <v>19335</v>
      </c>
      <c r="D1226" s="296"/>
      <c r="E1226" s="296" t="s">
        <v>17927</v>
      </c>
      <c r="F1226" s="296" t="s">
        <v>19338</v>
      </c>
      <c r="G1226" s="294"/>
      <c r="H1226" s="294"/>
    </row>
    <row r="1227">
      <c r="A1227" s="296">
        <v>246.0</v>
      </c>
      <c r="B1227" s="296">
        <v>1.0</v>
      </c>
      <c r="C1227" s="296" t="s">
        <v>19335</v>
      </c>
      <c r="D1227" s="296"/>
      <c r="E1227" s="296" t="s">
        <v>17175</v>
      </c>
      <c r="F1227" s="296" t="s">
        <v>19339</v>
      </c>
      <c r="G1227" s="294"/>
      <c r="H1227" s="294"/>
    </row>
    <row r="1228">
      <c r="A1228" s="296">
        <v>246.0</v>
      </c>
      <c r="B1228" s="296">
        <v>1.0</v>
      </c>
      <c r="C1228" s="296" t="s">
        <v>19335</v>
      </c>
      <c r="D1228" s="296"/>
      <c r="E1228" s="296" t="s">
        <v>17937</v>
      </c>
      <c r="F1228" s="296" t="s">
        <v>19340</v>
      </c>
      <c r="G1228" s="294"/>
      <c r="H1228" s="294"/>
    </row>
    <row r="1229">
      <c r="A1229" s="296">
        <v>246.0</v>
      </c>
      <c r="B1229" s="296">
        <v>1.0</v>
      </c>
      <c r="C1229" s="296" t="s">
        <v>19335</v>
      </c>
      <c r="D1229" s="296"/>
      <c r="E1229" s="296" t="s">
        <v>17939</v>
      </c>
      <c r="F1229" s="296" t="s">
        <v>19341</v>
      </c>
      <c r="G1229" s="294"/>
      <c r="H1229" s="294"/>
    </row>
    <row r="1230">
      <c r="A1230" s="296">
        <v>246.0</v>
      </c>
      <c r="B1230" s="296">
        <v>1.0</v>
      </c>
      <c r="C1230" s="296" t="s">
        <v>19335</v>
      </c>
      <c r="D1230" s="296"/>
      <c r="E1230" s="296" t="s">
        <v>17941</v>
      </c>
      <c r="F1230" s="296" t="s">
        <v>19342</v>
      </c>
      <c r="G1230" s="294"/>
      <c r="H1230" s="294"/>
    </row>
    <row r="1231">
      <c r="A1231" s="296">
        <v>246.0</v>
      </c>
      <c r="B1231" s="296">
        <v>1.0</v>
      </c>
      <c r="C1231" s="296" t="s">
        <v>19335</v>
      </c>
      <c r="D1231" s="296"/>
      <c r="E1231" s="296" t="s">
        <v>17943</v>
      </c>
      <c r="F1231" s="296" t="s">
        <v>19343</v>
      </c>
      <c r="G1231" s="294"/>
      <c r="H1231" s="294"/>
    </row>
    <row r="1232">
      <c r="A1232" s="296">
        <v>246.0</v>
      </c>
      <c r="B1232" s="296">
        <v>1.0</v>
      </c>
      <c r="C1232" s="296" t="s">
        <v>19335</v>
      </c>
      <c r="D1232" s="296"/>
      <c r="E1232" s="296" t="s">
        <v>17929</v>
      </c>
      <c r="F1232" s="296" t="s">
        <v>19344</v>
      </c>
      <c r="G1232" s="294"/>
      <c r="H1232" s="294"/>
    </row>
    <row r="1233">
      <c r="A1233" s="296">
        <v>246.0</v>
      </c>
      <c r="B1233" s="296">
        <v>1.0</v>
      </c>
      <c r="C1233" s="296" t="s">
        <v>19335</v>
      </c>
      <c r="D1233" s="296"/>
      <c r="E1233" s="296" t="s">
        <v>17931</v>
      </c>
      <c r="F1233" s="296" t="s">
        <v>19345</v>
      </c>
      <c r="G1233" s="294"/>
      <c r="H1233" s="294"/>
    </row>
    <row r="1234">
      <c r="A1234" s="296">
        <v>246.0</v>
      </c>
      <c r="B1234" s="296">
        <v>1.0</v>
      </c>
      <c r="C1234" s="296" t="s">
        <v>19335</v>
      </c>
      <c r="D1234" s="296"/>
      <c r="E1234" s="296" t="s">
        <v>17933</v>
      </c>
      <c r="F1234" s="296" t="s">
        <v>19346</v>
      </c>
      <c r="G1234" s="294"/>
      <c r="H1234" s="294"/>
    </row>
    <row r="1235">
      <c r="A1235" s="296">
        <v>246.0</v>
      </c>
      <c r="B1235" s="296">
        <v>2.0</v>
      </c>
      <c r="C1235" s="296"/>
      <c r="D1235" s="296"/>
      <c r="E1235" s="296" t="s">
        <v>17385</v>
      </c>
      <c r="F1235" s="296" t="s">
        <v>19347</v>
      </c>
      <c r="G1235" s="294"/>
      <c r="H1235" s="294"/>
    </row>
    <row r="1236">
      <c r="A1236" s="296">
        <v>246.0</v>
      </c>
      <c r="B1236" s="296">
        <v>2.0</v>
      </c>
      <c r="C1236" s="296"/>
      <c r="D1236" s="296"/>
      <c r="E1236" s="296" t="s">
        <v>17175</v>
      </c>
      <c r="F1236" s="296" t="s">
        <v>19339</v>
      </c>
      <c r="G1236" s="294"/>
      <c r="H1236" s="294"/>
    </row>
    <row r="1237">
      <c r="A1237" s="296">
        <v>246.0</v>
      </c>
      <c r="B1237" s="296">
        <v>2.0</v>
      </c>
      <c r="C1237" s="296"/>
      <c r="D1237" s="296"/>
      <c r="E1237" s="296" t="s">
        <v>17937</v>
      </c>
      <c r="F1237" s="296" t="s">
        <v>19340</v>
      </c>
      <c r="G1237" s="294"/>
      <c r="H1237" s="294"/>
    </row>
    <row r="1238">
      <c r="A1238" s="296">
        <v>246.0</v>
      </c>
      <c r="B1238" s="296">
        <v>2.0</v>
      </c>
      <c r="C1238" s="296"/>
      <c r="D1238" s="296"/>
      <c r="E1238" s="296" t="s">
        <v>17939</v>
      </c>
      <c r="F1238" s="296" t="s">
        <v>19341</v>
      </c>
      <c r="G1238" s="294"/>
      <c r="H1238" s="294"/>
    </row>
    <row r="1239">
      <c r="A1239" s="296">
        <v>246.0</v>
      </c>
      <c r="B1239" s="296">
        <v>2.0</v>
      </c>
      <c r="C1239" s="296"/>
      <c r="D1239" s="296"/>
      <c r="E1239" s="296" t="s">
        <v>17941</v>
      </c>
      <c r="F1239" s="296" t="s">
        <v>19342</v>
      </c>
      <c r="G1239" s="294"/>
      <c r="H1239" s="294"/>
    </row>
    <row r="1240">
      <c r="A1240" s="296">
        <v>246.0</v>
      </c>
      <c r="B1240" s="296">
        <v>2.0</v>
      </c>
      <c r="C1240" s="296"/>
      <c r="D1240" s="296"/>
      <c r="E1240" s="296" t="s">
        <v>17943</v>
      </c>
      <c r="F1240" s="296" t="s">
        <v>19348</v>
      </c>
      <c r="G1240" s="294"/>
      <c r="H1240" s="294"/>
    </row>
    <row r="1241">
      <c r="A1241" s="296">
        <v>247.0</v>
      </c>
      <c r="B1241" s="296">
        <v>1.0</v>
      </c>
      <c r="C1241" s="296" t="s">
        <v>19349</v>
      </c>
      <c r="D1241" s="296"/>
      <c r="E1241" s="296" t="s">
        <v>17922</v>
      </c>
      <c r="F1241" s="296" t="s">
        <v>19350</v>
      </c>
      <c r="G1241" s="294"/>
      <c r="H1241" s="294"/>
    </row>
    <row r="1242">
      <c r="A1242" s="296">
        <v>247.0</v>
      </c>
      <c r="B1242" s="296">
        <v>1.0</v>
      </c>
      <c r="C1242" s="296" t="s">
        <v>19349</v>
      </c>
      <c r="D1242" s="296"/>
      <c r="E1242" s="296" t="s">
        <v>17924</v>
      </c>
      <c r="F1242" s="296" t="s">
        <v>19351</v>
      </c>
      <c r="G1242" s="294"/>
      <c r="H1242" s="294"/>
    </row>
    <row r="1243">
      <c r="A1243" s="296">
        <v>247.0</v>
      </c>
      <c r="B1243" s="296">
        <v>1.0</v>
      </c>
      <c r="C1243" s="296" t="s">
        <v>19349</v>
      </c>
      <c r="D1243" s="296"/>
      <c r="E1243" s="296" t="s">
        <v>17927</v>
      </c>
      <c r="F1243" s="296" t="s">
        <v>19352</v>
      </c>
      <c r="G1243" s="294"/>
      <c r="H1243" s="294"/>
    </row>
    <row r="1244">
      <c r="A1244" s="296">
        <v>247.0</v>
      </c>
      <c r="B1244" s="296">
        <v>1.0</v>
      </c>
      <c r="C1244" s="296" t="s">
        <v>19349</v>
      </c>
      <c r="D1244" s="296"/>
      <c r="E1244" s="296" t="s">
        <v>17929</v>
      </c>
      <c r="F1244" s="296" t="s">
        <v>19353</v>
      </c>
      <c r="G1244" s="294"/>
      <c r="H1244" s="294"/>
    </row>
    <row r="1245">
      <c r="A1245" s="296">
        <v>247.0</v>
      </c>
      <c r="B1245" s="296">
        <v>1.0</v>
      </c>
      <c r="C1245" s="296" t="s">
        <v>19349</v>
      </c>
      <c r="D1245" s="296"/>
      <c r="E1245" s="296" t="s">
        <v>17931</v>
      </c>
      <c r="F1245" s="296" t="s">
        <v>19354</v>
      </c>
      <c r="G1245" s="294"/>
      <c r="H1245" s="294"/>
    </row>
    <row r="1246">
      <c r="A1246" s="296">
        <v>247.0</v>
      </c>
      <c r="B1246" s="296">
        <v>1.0</v>
      </c>
      <c r="C1246" s="296" t="s">
        <v>19349</v>
      </c>
      <c r="D1246" s="296"/>
      <c r="E1246" s="296" t="s">
        <v>17933</v>
      </c>
      <c r="F1246" s="296" t="s">
        <v>19355</v>
      </c>
      <c r="G1246" s="294"/>
      <c r="H1246" s="294"/>
    </row>
    <row r="1247">
      <c r="A1247" s="296">
        <v>247.0</v>
      </c>
      <c r="B1247" s="296">
        <v>2.0</v>
      </c>
      <c r="C1247" s="296" t="s">
        <v>19349</v>
      </c>
      <c r="D1247" s="296"/>
      <c r="E1247" s="296" t="s">
        <v>17385</v>
      </c>
      <c r="F1247" s="296" t="s">
        <v>19356</v>
      </c>
      <c r="G1247" s="294"/>
      <c r="H1247" s="294"/>
    </row>
    <row r="1248">
      <c r="A1248" s="296">
        <v>247.0</v>
      </c>
      <c r="B1248" s="296">
        <v>2.0</v>
      </c>
      <c r="C1248" s="296" t="s">
        <v>19349</v>
      </c>
      <c r="D1248" s="296"/>
      <c r="E1248" s="296" t="s">
        <v>17175</v>
      </c>
      <c r="F1248" s="296" t="s">
        <v>19357</v>
      </c>
      <c r="G1248" s="294"/>
      <c r="H1248" s="294"/>
    </row>
    <row r="1249">
      <c r="A1249" s="296">
        <v>247.0</v>
      </c>
      <c r="B1249" s="296">
        <v>2.0</v>
      </c>
      <c r="C1249" s="296" t="s">
        <v>19349</v>
      </c>
      <c r="D1249" s="296"/>
      <c r="E1249" s="296" t="s">
        <v>17937</v>
      </c>
      <c r="F1249" s="296" t="s">
        <v>19358</v>
      </c>
      <c r="G1249" s="294"/>
      <c r="H1249" s="294"/>
    </row>
    <row r="1250">
      <c r="A1250" s="296">
        <v>247.0</v>
      </c>
      <c r="B1250" s="296">
        <v>2.0</v>
      </c>
      <c r="C1250" s="296" t="s">
        <v>19349</v>
      </c>
      <c r="D1250" s="296"/>
      <c r="E1250" s="296" t="s">
        <v>17939</v>
      </c>
      <c r="F1250" s="296" t="s">
        <v>19359</v>
      </c>
      <c r="G1250" s="294"/>
      <c r="H1250" s="294"/>
    </row>
    <row r="1251">
      <c r="A1251" s="296">
        <v>247.0</v>
      </c>
      <c r="B1251" s="296">
        <v>2.0</v>
      </c>
      <c r="C1251" s="296" t="s">
        <v>19360</v>
      </c>
      <c r="D1251" s="296"/>
      <c r="E1251" s="296" t="s">
        <v>17941</v>
      </c>
      <c r="F1251" s="296" t="s">
        <v>19361</v>
      </c>
      <c r="G1251" s="294"/>
      <c r="H1251" s="294"/>
    </row>
    <row r="1252">
      <c r="A1252" s="296">
        <v>248.0</v>
      </c>
      <c r="B1252" s="296">
        <v>1.0</v>
      </c>
      <c r="C1252" s="296"/>
      <c r="D1252" s="296" t="s">
        <v>19362</v>
      </c>
      <c r="E1252" s="296" t="s">
        <v>17922</v>
      </c>
      <c r="F1252" s="296" t="s">
        <v>19363</v>
      </c>
      <c r="G1252" s="294"/>
      <c r="H1252" s="294"/>
    </row>
    <row r="1253">
      <c r="A1253" s="296">
        <v>248.0</v>
      </c>
      <c r="B1253" s="296">
        <v>1.0</v>
      </c>
      <c r="C1253" s="296"/>
      <c r="D1253" s="296" t="s">
        <v>19362</v>
      </c>
      <c r="E1253" s="296" t="s">
        <v>17924</v>
      </c>
      <c r="F1253" s="296" t="s">
        <v>19364</v>
      </c>
      <c r="G1253" s="294"/>
      <c r="H1253" s="294"/>
    </row>
    <row r="1254">
      <c r="A1254" s="296">
        <v>248.0</v>
      </c>
      <c r="B1254" s="296">
        <v>1.0</v>
      </c>
      <c r="C1254" s="296"/>
      <c r="D1254" s="296" t="s">
        <v>19362</v>
      </c>
      <c r="E1254" s="296" t="s">
        <v>17927</v>
      </c>
      <c r="F1254" s="296" t="s">
        <v>19365</v>
      </c>
      <c r="G1254" s="294"/>
      <c r="H1254" s="294"/>
    </row>
    <row r="1255">
      <c r="A1255" s="296">
        <v>248.0</v>
      </c>
      <c r="B1255" s="296">
        <v>1.0</v>
      </c>
      <c r="C1255" s="296"/>
      <c r="D1255" s="296" t="s">
        <v>19362</v>
      </c>
      <c r="E1255" s="296" t="s">
        <v>17929</v>
      </c>
      <c r="F1255" s="296" t="s">
        <v>19366</v>
      </c>
      <c r="G1255" s="294"/>
      <c r="H1255" s="294"/>
    </row>
    <row r="1256">
      <c r="A1256" s="296">
        <v>248.0</v>
      </c>
      <c r="B1256" s="296">
        <v>1.0</v>
      </c>
      <c r="C1256" s="296"/>
      <c r="D1256" s="296" t="s">
        <v>19362</v>
      </c>
      <c r="E1256" s="296" t="s">
        <v>17931</v>
      </c>
      <c r="F1256" s="296" t="s">
        <v>19367</v>
      </c>
      <c r="G1256" s="294"/>
      <c r="H1256" s="294"/>
    </row>
    <row r="1257">
      <c r="A1257" s="296">
        <v>248.0</v>
      </c>
      <c r="B1257" s="296">
        <v>1.0</v>
      </c>
      <c r="C1257" s="296"/>
      <c r="D1257" s="296" t="s">
        <v>19362</v>
      </c>
      <c r="E1257" s="296" t="s">
        <v>17933</v>
      </c>
      <c r="F1257" s="296" t="s">
        <v>19368</v>
      </c>
      <c r="G1257" s="294"/>
      <c r="H1257" s="294"/>
    </row>
    <row r="1258">
      <c r="A1258" s="296">
        <v>248.0</v>
      </c>
      <c r="B1258" s="296">
        <v>2.0</v>
      </c>
      <c r="C1258" s="296"/>
      <c r="D1258" s="296" t="s">
        <v>19362</v>
      </c>
      <c r="E1258" s="296" t="s">
        <v>17385</v>
      </c>
      <c r="F1258" s="296" t="s">
        <v>19369</v>
      </c>
      <c r="G1258" s="294"/>
      <c r="H1258" s="294"/>
    </row>
    <row r="1259">
      <c r="A1259" s="296">
        <v>248.0</v>
      </c>
      <c r="B1259" s="296">
        <v>2.0</v>
      </c>
      <c r="C1259" s="296"/>
      <c r="D1259" s="296" t="s">
        <v>19362</v>
      </c>
      <c r="E1259" s="296" t="s">
        <v>17175</v>
      </c>
      <c r="F1259" s="296" t="s">
        <v>19370</v>
      </c>
      <c r="G1259" s="294"/>
      <c r="H1259" s="294"/>
    </row>
    <row r="1260">
      <c r="A1260" s="296">
        <v>248.0</v>
      </c>
      <c r="B1260" s="296">
        <v>2.0</v>
      </c>
      <c r="C1260" s="296"/>
      <c r="D1260" s="296" t="s">
        <v>19362</v>
      </c>
      <c r="E1260" s="296" t="s">
        <v>17937</v>
      </c>
      <c r="F1260" s="296" t="s">
        <v>19371</v>
      </c>
      <c r="G1260" s="294"/>
      <c r="H1260" s="294"/>
    </row>
    <row r="1261">
      <c r="A1261" s="296">
        <v>248.0</v>
      </c>
      <c r="B1261" s="296">
        <v>2.0</v>
      </c>
      <c r="C1261" s="296"/>
      <c r="D1261" s="296" t="s">
        <v>19362</v>
      </c>
      <c r="E1261" s="296" t="s">
        <v>17939</v>
      </c>
      <c r="F1261" s="296" t="s">
        <v>19372</v>
      </c>
      <c r="G1261" s="294"/>
      <c r="H1261" s="294"/>
    </row>
    <row r="1262">
      <c r="A1262" s="296">
        <v>248.0</v>
      </c>
      <c r="B1262" s="296">
        <v>2.0</v>
      </c>
      <c r="C1262" s="296" t="s">
        <v>19373</v>
      </c>
      <c r="D1262" s="296" t="s">
        <v>19362</v>
      </c>
      <c r="E1262" s="296" t="s">
        <v>17941</v>
      </c>
      <c r="F1262" s="296" t="s">
        <v>19374</v>
      </c>
      <c r="G1262" s="294"/>
      <c r="H1262" s="294"/>
    </row>
    <row r="1263">
      <c r="A1263" s="296">
        <v>249.0</v>
      </c>
      <c r="B1263" s="296">
        <v>1.0</v>
      </c>
      <c r="C1263" s="296" t="s">
        <v>19375</v>
      </c>
      <c r="D1263" s="296"/>
      <c r="E1263" s="296" t="s">
        <v>17922</v>
      </c>
      <c r="F1263" s="296" t="s">
        <v>19376</v>
      </c>
      <c r="G1263" s="294"/>
      <c r="H1263" s="294"/>
    </row>
    <row r="1264">
      <c r="A1264" s="296">
        <v>249.0</v>
      </c>
      <c r="B1264" s="296">
        <v>1.0</v>
      </c>
      <c r="C1264" s="296" t="s">
        <v>19375</v>
      </c>
      <c r="D1264" s="296"/>
      <c r="E1264" s="296" t="s">
        <v>17924</v>
      </c>
      <c r="F1264" s="296" t="s">
        <v>19377</v>
      </c>
      <c r="G1264" s="294"/>
      <c r="H1264" s="294"/>
    </row>
    <row r="1265">
      <c r="A1265" s="296">
        <v>249.0</v>
      </c>
      <c r="B1265" s="296">
        <v>1.0</v>
      </c>
      <c r="C1265" s="296" t="s">
        <v>19375</v>
      </c>
      <c r="D1265" s="296"/>
      <c r="E1265" s="296" t="s">
        <v>17927</v>
      </c>
      <c r="F1265" s="296" t="s">
        <v>19378</v>
      </c>
      <c r="G1265" s="294"/>
      <c r="H1265" s="294"/>
    </row>
    <row r="1266">
      <c r="A1266" s="296">
        <v>249.0</v>
      </c>
      <c r="B1266" s="296">
        <v>1.0</v>
      </c>
      <c r="C1266" s="296" t="s">
        <v>19375</v>
      </c>
      <c r="D1266" s="296"/>
      <c r="E1266" s="296" t="s">
        <v>17929</v>
      </c>
      <c r="F1266" s="296" t="s">
        <v>19379</v>
      </c>
      <c r="G1266" s="294"/>
      <c r="H1266" s="294"/>
    </row>
    <row r="1267">
      <c r="A1267" s="296">
        <v>249.0</v>
      </c>
      <c r="B1267" s="296">
        <v>1.0</v>
      </c>
      <c r="C1267" s="296" t="s">
        <v>19375</v>
      </c>
      <c r="D1267" s="296"/>
      <c r="E1267" s="296" t="s">
        <v>17931</v>
      </c>
      <c r="F1267" s="296" t="s">
        <v>19380</v>
      </c>
      <c r="G1267" s="294"/>
      <c r="H1267" s="294"/>
    </row>
    <row r="1268">
      <c r="A1268" s="296">
        <v>249.0</v>
      </c>
      <c r="B1268" s="296">
        <v>1.0</v>
      </c>
      <c r="C1268" s="296" t="s">
        <v>19375</v>
      </c>
      <c r="D1268" s="296"/>
      <c r="E1268" s="296" t="s">
        <v>17933</v>
      </c>
      <c r="F1268" s="296" t="s">
        <v>19381</v>
      </c>
      <c r="G1268" s="294"/>
      <c r="H1268" s="294"/>
    </row>
    <row r="1269">
      <c r="A1269" s="296">
        <v>249.0</v>
      </c>
      <c r="B1269" s="296">
        <v>1.0</v>
      </c>
      <c r="C1269" s="296" t="s">
        <v>19375</v>
      </c>
      <c r="D1269" s="296"/>
      <c r="E1269" s="296" t="s">
        <v>17385</v>
      </c>
      <c r="F1269" s="296" t="s">
        <v>19382</v>
      </c>
      <c r="G1269" s="294"/>
      <c r="H1269" s="294"/>
    </row>
    <row r="1270">
      <c r="A1270" s="296">
        <v>249.0</v>
      </c>
      <c r="B1270" s="296">
        <v>2.0</v>
      </c>
      <c r="C1270" s="296" t="s">
        <v>19375</v>
      </c>
      <c r="D1270" s="296"/>
      <c r="E1270" s="296" t="s">
        <v>17385</v>
      </c>
      <c r="F1270" s="296" t="s">
        <v>19383</v>
      </c>
      <c r="G1270" s="294"/>
      <c r="H1270" s="294"/>
    </row>
    <row r="1271">
      <c r="A1271" s="296">
        <v>249.0</v>
      </c>
      <c r="B1271" s="296">
        <v>2.0</v>
      </c>
      <c r="C1271" s="296" t="s">
        <v>19375</v>
      </c>
      <c r="D1271" s="296"/>
      <c r="E1271" s="296" t="s">
        <v>17175</v>
      </c>
      <c r="F1271" s="296" t="s">
        <v>19384</v>
      </c>
      <c r="G1271" s="294"/>
      <c r="H1271" s="294"/>
    </row>
    <row r="1272">
      <c r="A1272" s="296">
        <v>249.0</v>
      </c>
      <c r="B1272" s="296">
        <v>2.0</v>
      </c>
      <c r="C1272" s="296" t="s">
        <v>19375</v>
      </c>
      <c r="D1272" s="296"/>
      <c r="E1272" s="296" t="s">
        <v>17937</v>
      </c>
      <c r="F1272" s="296" t="s">
        <v>19385</v>
      </c>
      <c r="G1272" s="294"/>
      <c r="H1272" s="294"/>
    </row>
    <row r="1273">
      <c r="A1273" s="296">
        <v>249.0</v>
      </c>
      <c r="B1273" s="296">
        <v>2.0</v>
      </c>
      <c r="C1273" s="296" t="s">
        <v>19375</v>
      </c>
      <c r="D1273" s="296"/>
      <c r="E1273" s="296" t="s">
        <v>17939</v>
      </c>
      <c r="F1273" s="296" t="s">
        <v>19386</v>
      </c>
      <c r="G1273" s="294"/>
      <c r="H1273" s="294"/>
    </row>
    <row r="1274">
      <c r="A1274" s="296">
        <v>249.0</v>
      </c>
      <c r="B1274" s="296">
        <v>2.0</v>
      </c>
      <c r="C1274" s="296" t="s">
        <v>19387</v>
      </c>
      <c r="D1274" s="296"/>
      <c r="E1274" s="296" t="s">
        <v>17941</v>
      </c>
      <c r="F1274" s="296" t="s">
        <v>19388</v>
      </c>
      <c r="G1274" s="294"/>
      <c r="H1274" s="294"/>
    </row>
    <row r="1275">
      <c r="A1275" s="296">
        <v>250.0</v>
      </c>
      <c r="B1275" s="296">
        <v>1.0</v>
      </c>
      <c r="C1275" s="296" t="s">
        <v>19389</v>
      </c>
      <c r="D1275" s="296"/>
      <c r="E1275" s="296" t="s">
        <v>17922</v>
      </c>
      <c r="F1275" s="296" t="s">
        <v>19390</v>
      </c>
      <c r="G1275" s="294"/>
      <c r="H1275" s="294"/>
    </row>
    <row r="1276">
      <c r="A1276" s="296">
        <v>250.0</v>
      </c>
      <c r="B1276" s="296">
        <v>1.0</v>
      </c>
      <c r="C1276" s="296" t="s">
        <v>19389</v>
      </c>
      <c r="D1276" s="296"/>
      <c r="E1276" s="296" t="s">
        <v>17924</v>
      </c>
      <c r="F1276" s="296" t="s">
        <v>19391</v>
      </c>
      <c r="G1276" s="294"/>
      <c r="H1276" s="294"/>
    </row>
    <row r="1277">
      <c r="A1277" s="296">
        <v>250.0</v>
      </c>
      <c r="B1277" s="296">
        <v>1.0</v>
      </c>
      <c r="C1277" s="296" t="s">
        <v>19389</v>
      </c>
      <c r="D1277" s="296"/>
      <c r="E1277" s="296" t="s">
        <v>17927</v>
      </c>
      <c r="F1277" s="296" t="s">
        <v>19392</v>
      </c>
      <c r="G1277" s="294"/>
      <c r="H1277" s="294"/>
    </row>
    <row r="1278">
      <c r="A1278" s="296">
        <v>250.0</v>
      </c>
      <c r="B1278" s="296">
        <v>1.0</v>
      </c>
      <c r="C1278" s="296" t="s">
        <v>19389</v>
      </c>
      <c r="D1278" s="296"/>
      <c r="E1278" s="296" t="s">
        <v>17929</v>
      </c>
      <c r="F1278" s="296" t="s">
        <v>19393</v>
      </c>
      <c r="G1278" s="294"/>
      <c r="H1278" s="294"/>
    </row>
    <row r="1279">
      <c r="A1279" s="296">
        <v>250.0</v>
      </c>
      <c r="B1279" s="296">
        <v>1.0</v>
      </c>
      <c r="C1279" s="296" t="s">
        <v>19389</v>
      </c>
      <c r="D1279" s="296"/>
      <c r="E1279" s="296" t="s">
        <v>17931</v>
      </c>
      <c r="F1279" s="296" t="s">
        <v>19394</v>
      </c>
      <c r="G1279" s="294"/>
      <c r="H1279" s="294"/>
    </row>
    <row r="1280">
      <c r="A1280" s="296">
        <v>250.0</v>
      </c>
      <c r="B1280" s="296">
        <v>1.0</v>
      </c>
      <c r="C1280" s="296" t="s">
        <v>19389</v>
      </c>
      <c r="D1280" s="296"/>
      <c r="E1280" s="296" t="s">
        <v>17933</v>
      </c>
      <c r="F1280" s="296" t="s">
        <v>19395</v>
      </c>
      <c r="G1280" s="294"/>
      <c r="H1280" s="294"/>
    </row>
    <row r="1281">
      <c r="A1281" s="296">
        <v>250.0</v>
      </c>
      <c r="B1281" s="296">
        <v>2.0</v>
      </c>
      <c r="C1281" s="296" t="s">
        <v>19389</v>
      </c>
      <c r="D1281" s="296"/>
      <c r="E1281" s="296" t="s">
        <v>17385</v>
      </c>
      <c r="F1281" s="296" t="s">
        <v>19396</v>
      </c>
      <c r="G1281" s="294"/>
      <c r="H1281" s="294"/>
    </row>
    <row r="1282">
      <c r="A1282" s="296">
        <v>250.0</v>
      </c>
      <c r="B1282" s="296">
        <v>2.0</v>
      </c>
      <c r="C1282" s="296" t="s">
        <v>19389</v>
      </c>
      <c r="D1282" s="296"/>
      <c r="E1282" s="296" t="s">
        <v>17175</v>
      </c>
      <c r="F1282" s="296" t="s">
        <v>19397</v>
      </c>
      <c r="G1282" s="294"/>
      <c r="H1282" s="294"/>
    </row>
    <row r="1283">
      <c r="A1283" s="296">
        <v>250.0</v>
      </c>
      <c r="B1283" s="296">
        <v>2.0</v>
      </c>
      <c r="C1283" s="296" t="s">
        <v>19389</v>
      </c>
      <c r="D1283" s="296"/>
      <c r="E1283" s="296" t="s">
        <v>17937</v>
      </c>
      <c r="F1283" s="296" t="s">
        <v>19398</v>
      </c>
      <c r="G1283" s="294"/>
      <c r="H1283" s="294"/>
    </row>
    <row r="1284">
      <c r="A1284" s="296">
        <v>250.0</v>
      </c>
      <c r="B1284" s="296">
        <v>2.0</v>
      </c>
      <c r="C1284" s="296" t="s">
        <v>19389</v>
      </c>
      <c r="D1284" s="296"/>
      <c r="E1284" s="296" t="s">
        <v>17939</v>
      </c>
      <c r="F1284" s="296" t="s">
        <v>19399</v>
      </c>
      <c r="G1284" s="294"/>
      <c r="H1284" s="294"/>
    </row>
    <row r="1285">
      <c r="A1285" s="296">
        <v>250.0</v>
      </c>
      <c r="B1285" s="296">
        <v>2.0</v>
      </c>
      <c r="C1285" s="296" t="s">
        <v>19389</v>
      </c>
      <c r="D1285" s="296"/>
      <c r="E1285" s="296" t="s">
        <v>17941</v>
      </c>
      <c r="F1285" s="296" t="s">
        <v>19400</v>
      </c>
      <c r="G1285" s="294"/>
      <c r="H1285" s="294"/>
    </row>
    <row r="1286">
      <c r="A1286" s="296">
        <v>250.0</v>
      </c>
      <c r="B1286" s="296">
        <v>2.0</v>
      </c>
      <c r="C1286" s="296" t="s">
        <v>19401</v>
      </c>
      <c r="D1286" s="296"/>
      <c r="E1286" s="296" t="s">
        <v>17943</v>
      </c>
      <c r="F1286" s="296" t="s">
        <v>19402</v>
      </c>
      <c r="G1286" s="294"/>
      <c r="H1286" s="294"/>
    </row>
    <row r="1287">
      <c r="A1287" s="296">
        <v>251.0</v>
      </c>
      <c r="B1287" s="296">
        <v>1.0</v>
      </c>
      <c r="C1287" s="296" t="s">
        <v>19403</v>
      </c>
      <c r="D1287" s="296"/>
      <c r="E1287" s="296" t="s">
        <v>17922</v>
      </c>
      <c r="F1287" s="296" t="s">
        <v>19404</v>
      </c>
      <c r="G1287" s="294"/>
      <c r="H1287" s="294"/>
    </row>
    <row r="1288">
      <c r="A1288" s="296">
        <v>251.0</v>
      </c>
      <c r="B1288" s="296">
        <v>1.0</v>
      </c>
      <c r="C1288" s="296" t="s">
        <v>19403</v>
      </c>
      <c r="D1288" s="296"/>
      <c r="E1288" s="296" t="s">
        <v>17924</v>
      </c>
      <c r="F1288" s="296" t="s">
        <v>19405</v>
      </c>
      <c r="G1288" s="294"/>
      <c r="H1288" s="294"/>
    </row>
    <row r="1289">
      <c r="A1289" s="296">
        <v>251.0</v>
      </c>
      <c r="B1289" s="296">
        <v>1.0</v>
      </c>
      <c r="C1289" s="296" t="s">
        <v>19403</v>
      </c>
      <c r="D1289" s="296"/>
      <c r="E1289" s="296" t="s">
        <v>17927</v>
      </c>
      <c r="F1289" s="296" t="s">
        <v>19406</v>
      </c>
      <c r="G1289" s="294"/>
      <c r="H1289" s="294"/>
    </row>
    <row r="1290">
      <c r="A1290" s="296">
        <v>251.0</v>
      </c>
      <c r="B1290" s="296">
        <v>1.0</v>
      </c>
      <c r="C1290" s="296" t="s">
        <v>19403</v>
      </c>
      <c r="D1290" s="296"/>
      <c r="E1290" s="296" t="s">
        <v>17929</v>
      </c>
      <c r="F1290" s="296" t="s">
        <v>19407</v>
      </c>
      <c r="G1290" s="294"/>
      <c r="H1290" s="294"/>
    </row>
    <row r="1291">
      <c r="A1291" s="296">
        <v>251.0</v>
      </c>
      <c r="B1291" s="296">
        <v>1.0</v>
      </c>
      <c r="C1291" s="296" t="s">
        <v>19403</v>
      </c>
      <c r="D1291" s="296"/>
      <c r="E1291" s="296" t="s">
        <v>17931</v>
      </c>
      <c r="F1291" s="296" t="s">
        <v>19408</v>
      </c>
      <c r="G1291" s="294"/>
      <c r="H1291" s="294"/>
    </row>
    <row r="1292">
      <c r="A1292" s="296">
        <v>251.0</v>
      </c>
      <c r="B1292" s="296">
        <v>1.0</v>
      </c>
      <c r="C1292" s="296" t="s">
        <v>19403</v>
      </c>
      <c r="D1292" s="296"/>
      <c r="E1292" s="296" t="s">
        <v>17933</v>
      </c>
      <c r="F1292" s="296" t="s">
        <v>19409</v>
      </c>
      <c r="G1292" s="294"/>
      <c r="H1292" s="294"/>
    </row>
    <row r="1293">
      <c r="A1293" s="296">
        <v>251.0</v>
      </c>
      <c r="B1293" s="296">
        <v>2.0</v>
      </c>
      <c r="C1293" s="296" t="s">
        <v>19403</v>
      </c>
      <c r="D1293" s="296"/>
      <c r="E1293" s="296" t="s">
        <v>17385</v>
      </c>
      <c r="F1293" s="296" t="s">
        <v>19410</v>
      </c>
      <c r="G1293" s="294"/>
      <c r="H1293" s="294"/>
    </row>
    <row r="1294">
      <c r="A1294" s="296">
        <v>251.0</v>
      </c>
      <c r="B1294" s="296">
        <v>2.0</v>
      </c>
      <c r="C1294" s="296" t="s">
        <v>19403</v>
      </c>
      <c r="D1294" s="296"/>
      <c r="E1294" s="296" t="s">
        <v>17175</v>
      </c>
      <c r="F1294" s="296" t="s">
        <v>19411</v>
      </c>
      <c r="G1294" s="294"/>
      <c r="H1294" s="294"/>
    </row>
    <row r="1295">
      <c r="A1295" s="296">
        <v>251.0</v>
      </c>
      <c r="B1295" s="296">
        <v>2.0</v>
      </c>
      <c r="C1295" s="296" t="s">
        <v>19403</v>
      </c>
      <c r="D1295" s="296"/>
      <c r="E1295" s="296" t="s">
        <v>17937</v>
      </c>
      <c r="F1295" s="296" t="s">
        <v>19412</v>
      </c>
      <c r="G1295" s="294"/>
      <c r="H1295" s="294"/>
    </row>
    <row r="1296">
      <c r="A1296" s="296">
        <v>251.0</v>
      </c>
      <c r="B1296" s="296">
        <v>2.0</v>
      </c>
      <c r="C1296" s="296" t="s">
        <v>19403</v>
      </c>
      <c r="D1296" s="296"/>
      <c r="E1296" s="296" t="s">
        <v>17939</v>
      </c>
      <c r="F1296" s="296" t="s">
        <v>19413</v>
      </c>
      <c r="G1296" s="294"/>
      <c r="H1296" s="294"/>
    </row>
    <row r="1297">
      <c r="A1297" s="296">
        <v>251.0</v>
      </c>
      <c r="B1297" s="296">
        <v>2.0</v>
      </c>
      <c r="C1297" s="296" t="s">
        <v>19403</v>
      </c>
      <c r="D1297" s="296"/>
      <c r="E1297" s="296" t="s">
        <v>17941</v>
      </c>
      <c r="F1297" s="296" t="s">
        <v>19414</v>
      </c>
      <c r="G1297" s="294"/>
      <c r="H1297" s="294"/>
    </row>
    <row r="1298">
      <c r="A1298" s="296">
        <v>251.0</v>
      </c>
      <c r="B1298" s="296">
        <v>2.0</v>
      </c>
      <c r="C1298" s="296" t="s">
        <v>19403</v>
      </c>
      <c r="D1298" s="296"/>
      <c r="E1298" s="296" t="s">
        <v>17943</v>
      </c>
      <c r="F1298" s="296" t="s">
        <v>19415</v>
      </c>
      <c r="G1298" s="294"/>
      <c r="H1298" s="294"/>
    </row>
    <row r="1299">
      <c r="A1299" s="296">
        <v>252.0</v>
      </c>
      <c r="B1299" s="296">
        <v>1.0</v>
      </c>
      <c r="C1299" s="296" t="s">
        <v>19416</v>
      </c>
      <c r="D1299" s="296"/>
      <c r="E1299" s="296" t="s">
        <v>17922</v>
      </c>
      <c r="F1299" s="296" t="s">
        <v>19417</v>
      </c>
      <c r="G1299" s="294"/>
      <c r="H1299" s="294"/>
    </row>
    <row r="1300">
      <c r="A1300" s="296">
        <v>252.0</v>
      </c>
      <c r="B1300" s="296">
        <v>1.0</v>
      </c>
      <c r="C1300" s="296" t="s">
        <v>19416</v>
      </c>
      <c r="D1300" s="296"/>
      <c r="E1300" s="296" t="s">
        <v>17924</v>
      </c>
      <c r="F1300" s="296" t="s">
        <v>19418</v>
      </c>
      <c r="G1300" s="294"/>
      <c r="H1300" s="294"/>
    </row>
    <row r="1301">
      <c r="A1301" s="296">
        <v>252.0</v>
      </c>
      <c r="B1301" s="296">
        <v>1.0</v>
      </c>
      <c r="C1301" s="296" t="s">
        <v>19416</v>
      </c>
      <c r="D1301" s="296"/>
      <c r="E1301" s="296" t="s">
        <v>17927</v>
      </c>
      <c r="F1301" s="296" t="s">
        <v>19419</v>
      </c>
      <c r="G1301" s="294"/>
      <c r="H1301" s="294"/>
    </row>
    <row r="1302">
      <c r="A1302" s="296">
        <v>252.0</v>
      </c>
      <c r="B1302" s="296">
        <v>1.0</v>
      </c>
      <c r="C1302" s="296" t="s">
        <v>19416</v>
      </c>
      <c r="D1302" s="296"/>
      <c r="E1302" s="296" t="s">
        <v>17175</v>
      </c>
      <c r="F1302" s="296" t="s">
        <v>19420</v>
      </c>
      <c r="G1302" s="294"/>
      <c r="H1302" s="294"/>
    </row>
    <row r="1303">
      <c r="A1303" s="296">
        <v>252.0</v>
      </c>
      <c r="B1303" s="296">
        <v>1.0</v>
      </c>
      <c r="C1303" s="296" t="s">
        <v>19416</v>
      </c>
      <c r="D1303" s="296"/>
      <c r="E1303" s="296" t="s">
        <v>17929</v>
      </c>
      <c r="F1303" s="296" t="s">
        <v>19421</v>
      </c>
      <c r="G1303" s="294"/>
      <c r="H1303" s="294"/>
    </row>
    <row r="1304">
      <c r="A1304" s="296">
        <v>252.0</v>
      </c>
      <c r="B1304" s="296">
        <v>1.0</v>
      </c>
      <c r="C1304" s="296" t="s">
        <v>19416</v>
      </c>
      <c r="D1304" s="296"/>
      <c r="E1304" s="296" t="s">
        <v>17931</v>
      </c>
      <c r="F1304" s="296" t="s">
        <v>19422</v>
      </c>
      <c r="G1304" s="294"/>
      <c r="H1304" s="294"/>
    </row>
    <row r="1305">
      <c r="A1305" s="296">
        <v>252.0</v>
      </c>
      <c r="B1305" s="296">
        <v>1.0</v>
      </c>
      <c r="C1305" s="296" t="s">
        <v>19416</v>
      </c>
      <c r="D1305" s="296"/>
      <c r="E1305" s="296" t="s">
        <v>17933</v>
      </c>
      <c r="F1305" s="296" t="s">
        <v>19423</v>
      </c>
      <c r="G1305" s="294"/>
      <c r="H1305" s="294"/>
    </row>
    <row r="1306">
      <c r="A1306" s="296">
        <v>252.0</v>
      </c>
      <c r="B1306" s="296">
        <v>2.0</v>
      </c>
      <c r="C1306" s="296" t="s">
        <v>19416</v>
      </c>
      <c r="D1306" s="296"/>
      <c r="E1306" s="296" t="s">
        <v>17385</v>
      </c>
      <c r="F1306" s="296" t="s">
        <v>19424</v>
      </c>
      <c r="G1306" s="294"/>
      <c r="H1306" s="294"/>
    </row>
    <row r="1307">
      <c r="A1307" s="296">
        <v>252.0</v>
      </c>
      <c r="B1307" s="296">
        <v>2.0</v>
      </c>
      <c r="C1307" s="296" t="s">
        <v>19416</v>
      </c>
      <c r="D1307" s="296"/>
      <c r="E1307" s="296" t="s">
        <v>17937</v>
      </c>
      <c r="F1307" s="296" t="s">
        <v>19425</v>
      </c>
      <c r="G1307" s="294"/>
      <c r="H1307" s="294"/>
    </row>
    <row r="1308">
      <c r="A1308" s="296">
        <v>252.0</v>
      </c>
      <c r="B1308" s="296">
        <v>2.0</v>
      </c>
      <c r="C1308" s="296" t="s">
        <v>19416</v>
      </c>
      <c r="D1308" s="296"/>
      <c r="E1308" s="296" t="s">
        <v>17939</v>
      </c>
      <c r="F1308" s="296" t="s">
        <v>19426</v>
      </c>
      <c r="G1308" s="294"/>
      <c r="H1308" s="294"/>
    </row>
    <row r="1309">
      <c r="A1309" s="296">
        <v>252.0</v>
      </c>
      <c r="B1309" s="296">
        <v>2.0</v>
      </c>
      <c r="C1309" s="296" t="s">
        <v>19416</v>
      </c>
      <c r="D1309" s="296"/>
      <c r="E1309" s="296" t="s">
        <v>17941</v>
      </c>
      <c r="F1309" s="296" t="s">
        <v>19427</v>
      </c>
      <c r="G1309" s="294"/>
      <c r="H1309" s="294"/>
    </row>
    <row r="1310">
      <c r="A1310" s="296">
        <v>252.0</v>
      </c>
      <c r="B1310" s="296">
        <v>2.0</v>
      </c>
      <c r="C1310" s="296" t="s">
        <v>19428</v>
      </c>
      <c r="D1310" s="296"/>
      <c r="E1310" s="296" t="s">
        <v>17943</v>
      </c>
      <c r="F1310" s="296" t="s">
        <v>19429</v>
      </c>
      <c r="G1310" s="294"/>
      <c r="H1310" s="294"/>
    </row>
    <row r="1311">
      <c r="A1311" s="296">
        <v>253.0</v>
      </c>
      <c r="B1311" s="296">
        <v>1.0</v>
      </c>
      <c r="C1311" s="296" t="s">
        <v>19430</v>
      </c>
      <c r="D1311" s="296"/>
      <c r="E1311" s="296" t="s">
        <v>17922</v>
      </c>
      <c r="F1311" s="296" t="s">
        <v>19431</v>
      </c>
      <c r="G1311" s="294"/>
      <c r="H1311" s="294"/>
    </row>
    <row r="1312">
      <c r="A1312" s="296">
        <v>253.0</v>
      </c>
      <c r="B1312" s="296">
        <v>1.0</v>
      </c>
      <c r="C1312" s="296" t="s">
        <v>19430</v>
      </c>
      <c r="D1312" s="296"/>
      <c r="E1312" s="296" t="s">
        <v>17924</v>
      </c>
      <c r="F1312" s="296" t="s">
        <v>19432</v>
      </c>
      <c r="G1312" s="294"/>
      <c r="H1312" s="294"/>
    </row>
    <row r="1313">
      <c r="A1313" s="296">
        <v>253.0</v>
      </c>
      <c r="B1313" s="296">
        <v>1.0</v>
      </c>
      <c r="C1313" s="296" t="s">
        <v>19430</v>
      </c>
      <c r="D1313" s="296"/>
      <c r="E1313" s="296" t="s">
        <v>17927</v>
      </c>
      <c r="F1313" s="296" t="s">
        <v>19433</v>
      </c>
      <c r="G1313" s="294"/>
      <c r="H1313" s="294"/>
    </row>
    <row r="1314">
      <c r="A1314" s="296">
        <v>253.0</v>
      </c>
      <c r="B1314" s="296">
        <v>1.0</v>
      </c>
      <c r="C1314" s="296" t="s">
        <v>19430</v>
      </c>
      <c r="D1314" s="296"/>
      <c r="E1314" s="296" t="s">
        <v>17929</v>
      </c>
      <c r="F1314" s="296" t="s">
        <v>19434</v>
      </c>
      <c r="G1314" s="294"/>
      <c r="H1314" s="294"/>
    </row>
    <row r="1315">
      <c r="A1315" s="296">
        <v>253.0</v>
      </c>
      <c r="B1315" s="296">
        <v>1.0</v>
      </c>
      <c r="C1315" s="296" t="s">
        <v>19430</v>
      </c>
      <c r="D1315" s="296"/>
      <c r="E1315" s="296" t="s">
        <v>17931</v>
      </c>
      <c r="F1315" s="296" t="s">
        <v>19435</v>
      </c>
      <c r="G1315" s="294"/>
      <c r="H1315" s="294"/>
    </row>
    <row r="1316">
      <c r="A1316" s="296">
        <v>253.0</v>
      </c>
      <c r="B1316" s="296">
        <v>1.0</v>
      </c>
      <c r="C1316" s="296" t="s">
        <v>19430</v>
      </c>
      <c r="D1316" s="296"/>
      <c r="E1316" s="296" t="s">
        <v>17933</v>
      </c>
      <c r="F1316" s="296" t="s">
        <v>19436</v>
      </c>
      <c r="G1316" s="294"/>
      <c r="H1316" s="294"/>
    </row>
    <row r="1317">
      <c r="A1317" s="296">
        <v>253.0</v>
      </c>
      <c r="B1317" s="296">
        <v>2.0</v>
      </c>
      <c r="C1317" s="296" t="s">
        <v>19430</v>
      </c>
      <c r="D1317" s="296"/>
      <c r="E1317" s="296" t="s">
        <v>17385</v>
      </c>
      <c r="F1317" s="296" t="s">
        <v>19437</v>
      </c>
      <c r="G1317" s="294"/>
      <c r="H1317" s="294"/>
    </row>
    <row r="1318">
      <c r="A1318" s="296">
        <v>253.0</v>
      </c>
      <c r="B1318" s="296">
        <v>2.0</v>
      </c>
      <c r="C1318" s="296" t="s">
        <v>19430</v>
      </c>
      <c r="D1318" s="296"/>
      <c r="E1318" s="296" t="s">
        <v>17175</v>
      </c>
      <c r="F1318" s="296" t="s">
        <v>19438</v>
      </c>
      <c r="G1318" s="294"/>
      <c r="H1318" s="294"/>
    </row>
    <row r="1319">
      <c r="A1319" s="296">
        <v>253.0</v>
      </c>
      <c r="B1319" s="296">
        <v>2.0</v>
      </c>
      <c r="C1319" s="296" t="s">
        <v>19430</v>
      </c>
      <c r="D1319" s="296"/>
      <c r="E1319" s="296" t="s">
        <v>17937</v>
      </c>
      <c r="F1319" s="296" t="s">
        <v>19439</v>
      </c>
      <c r="G1319" s="294"/>
      <c r="H1319" s="294"/>
    </row>
    <row r="1320">
      <c r="A1320" s="296">
        <v>253.0</v>
      </c>
      <c r="B1320" s="296">
        <v>2.0</v>
      </c>
      <c r="C1320" s="296" t="s">
        <v>19430</v>
      </c>
      <c r="D1320" s="296"/>
      <c r="E1320" s="296" t="s">
        <v>17939</v>
      </c>
      <c r="F1320" s="296" t="s">
        <v>19440</v>
      </c>
      <c r="G1320" s="294"/>
      <c r="H1320" s="294"/>
    </row>
    <row r="1321">
      <c r="A1321" s="296">
        <v>253.0</v>
      </c>
      <c r="B1321" s="296">
        <v>2.0</v>
      </c>
      <c r="C1321" s="296" t="s">
        <v>19441</v>
      </c>
      <c r="D1321" s="296"/>
      <c r="E1321" s="296" t="s">
        <v>17941</v>
      </c>
      <c r="F1321" s="296" t="s">
        <v>19442</v>
      </c>
      <c r="G1321" s="294"/>
      <c r="H1321" s="294"/>
    </row>
    <row r="1322">
      <c r="A1322" s="296">
        <v>253.0</v>
      </c>
      <c r="B1322" s="296">
        <v>1.0</v>
      </c>
      <c r="C1322" s="296" t="s">
        <v>19443</v>
      </c>
      <c r="D1322" s="296"/>
      <c r="E1322" s="296" t="s">
        <v>17922</v>
      </c>
      <c r="F1322" s="296" t="s">
        <v>19444</v>
      </c>
      <c r="G1322" s="294"/>
      <c r="H1322" s="294"/>
    </row>
    <row r="1323">
      <c r="A1323" s="296">
        <v>253.0</v>
      </c>
      <c r="B1323" s="296">
        <v>1.0</v>
      </c>
      <c r="C1323" s="296" t="s">
        <v>19443</v>
      </c>
      <c r="D1323" s="296"/>
      <c r="E1323" s="296" t="s">
        <v>17924</v>
      </c>
      <c r="F1323" s="296" t="s">
        <v>19445</v>
      </c>
      <c r="G1323" s="294"/>
      <c r="H1323" s="294"/>
    </row>
    <row r="1324">
      <c r="A1324" s="296">
        <v>253.0</v>
      </c>
      <c r="B1324" s="296">
        <v>1.0</v>
      </c>
      <c r="C1324" s="296" t="s">
        <v>19443</v>
      </c>
      <c r="D1324" s="296"/>
      <c r="E1324" s="296" t="s">
        <v>17927</v>
      </c>
      <c r="F1324" s="296" t="s">
        <v>19446</v>
      </c>
      <c r="G1324" s="294"/>
      <c r="H1324" s="294"/>
    </row>
    <row r="1325">
      <c r="A1325" s="296">
        <v>253.0</v>
      </c>
      <c r="B1325" s="296">
        <v>1.0</v>
      </c>
      <c r="C1325" s="296" t="s">
        <v>19443</v>
      </c>
      <c r="D1325" s="296"/>
      <c r="E1325" s="296" t="s">
        <v>17929</v>
      </c>
      <c r="F1325" s="296" t="s">
        <v>19447</v>
      </c>
      <c r="G1325" s="294"/>
      <c r="H1325" s="294"/>
    </row>
    <row r="1326">
      <c r="A1326" s="296">
        <v>253.0</v>
      </c>
      <c r="B1326" s="296">
        <v>1.0</v>
      </c>
      <c r="C1326" s="296" t="s">
        <v>19443</v>
      </c>
      <c r="D1326" s="296"/>
      <c r="E1326" s="296" t="s">
        <v>17931</v>
      </c>
      <c r="F1326" s="296" t="s">
        <v>19448</v>
      </c>
      <c r="G1326" s="294"/>
      <c r="H1326" s="294"/>
    </row>
    <row r="1327">
      <c r="A1327" s="296">
        <v>253.0</v>
      </c>
      <c r="B1327" s="296">
        <v>1.0</v>
      </c>
      <c r="C1327" s="296" t="s">
        <v>19449</v>
      </c>
      <c r="D1327" s="296"/>
      <c r="E1327" s="296" t="s">
        <v>17933</v>
      </c>
      <c r="F1327" s="296" t="s">
        <v>19450</v>
      </c>
      <c r="G1327" s="294"/>
      <c r="H1327" s="294"/>
    </row>
    <row r="1328">
      <c r="A1328" s="296">
        <v>253.0</v>
      </c>
      <c r="B1328" s="296">
        <v>2.0</v>
      </c>
      <c r="C1328" s="296" t="s">
        <v>19443</v>
      </c>
      <c r="D1328" s="296"/>
      <c r="E1328" s="296" t="s">
        <v>17385</v>
      </c>
      <c r="F1328" s="296" t="s">
        <v>19451</v>
      </c>
      <c r="G1328" s="294"/>
      <c r="H1328" s="294"/>
    </row>
    <row r="1329">
      <c r="A1329" s="296">
        <v>253.0</v>
      </c>
      <c r="B1329" s="296">
        <v>2.0</v>
      </c>
      <c r="C1329" s="296" t="s">
        <v>19443</v>
      </c>
      <c r="D1329" s="296"/>
      <c r="E1329" s="296" t="s">
        <v>17175</v>
      </c>
      <c r="F1329" s="296" t="s">
        <v>19452</v>
      </c>
      <c r="G1329" s="294"/>
      <c r="H1329" s="294"/>
    </row>
    <row r="1330">
      <c r="A1330" s="296">
        <v>253.0</v>
      </c>
      <c r="B1330" s="296">
        <v>2.0</v>
      </c>
      <c r="C1330" s="296" t="s">
        <v>19443</v>
      </c>
      <c r="D1330" s="296"/>
      <c r="E1330" s="296" t="s">
        <v>17937</v>
      </c>
      <c r="F1330" s="296" t="s">
        <v>19453</v>
      </c>
      <c r="G1330" s="294"/>
      <c r="H1330" s="294"/>
    </row>
    <row r="1331">
      <c r="A1331" s="296">
        <v>253.0</v>
      </c>
      <c r="B1331" s="296">
        <v>2.0</v>
      </c>
      <c r="C1331" s="296" t="s">
        <v>19443</v>
      </c>
      <c r="D1331" s="296"/>
      <c r="E1331" s="296" t="s">
        <v>17939</v>
      </c>
      <c r="F1331" s="296" t="s">
        <v>19454</v>
      </c>
      <c r="G1331" s="294"/>
      <c r="H1331" s="294"/>
    </row>
    <row r="1332">
      <c r="A1332" s="296">
        <v>253.0</v>
      </c>
      <c r="B1332" s="296">
        <v>2.0</v>
      </c>
      <c r="C1332" s="296" t="s">
        <v>19455</v>
      </c>
      <c r="D1332" s="296"/>
      <c r="E1332" s="296" t="s">
        <v>17941</v>
      </c>
      <c r="F1332" s="296" t="s">
        <v>19456</v>
      </c>
      <c r="G1332" s="294"/>
      <c r="H1332" s="294"/>
    </row>
    <row r="1333">
      <c r="A1333" s="296">
        <v>255.0</v>
      </c>
      <c r="B1333" s="296">
        <v>1.0</v>
      </c>
      <c r="C1333" s="296" t="s">
        <v>19457</v>
      </c>
      <c r="D1333" s="296"/>
      <c r="E1333" s="296" t="s">
        <v>17922</v>
      </c>
      <c r="F1333" s="296" t="s">
        <v>19458</v>
      </c>
      <c r="G1333" s="294"/>
      <c r="H1333" s="294"/>
    </row>
    <row r="1334">
      <c r="A1334" s="296">
        <v>255.0</v>
      </c>
      <c r="B1334" s="296">
        <v>1.0</v>
      </c>
      <c r="C1334" s="296" t="s">
        <v>19457</v>
      </c>
      <c r="D1334" s="296"/>
      <c r="E1334" s="296" t="s">
        <v>17924</v>
      </c>
      <c r="F1334" s="296" t="s">
        <v>19459</v>
      </c>
      <c r="G1334" s="294"/>
      <c r="H1334" s="294"/>
    </row>
    <row r="1335">
      <c r="A1335" s="296">
        <v>255.0</v>
      </c>
      <c r="B1335" s="296">
        <v>1.0</v>
      </c>
      <c r="C1335" s="296" t="s">
        <v>19457</v>
      </c>
      <c r="D1335" s="296"/>
      <c r="E1335" s="296" t="s">
        <v>17927</v>
      </c>
      <c r="F1335" s="296" t="s">
        <v>19460</v>
      </c>
      <c r="G1335" s="294"/>
      <c r="H1335" s="294"/>
    </row>
    <row r="1336">
      <c r="A1336" s="296">
        <v>255.0</v>
      </c>
      <c r="B1336" s="296">
        <v>1.0</v>
      </c>
      <c r="C1336" s="296" t="s">
        <v>19457</v>
      </c>
      <c r="D1336" s="296"/>
      <c r="E1336" s="296" t="s">
        <v>17929</v>
      </c>
      <c r="F1336" s="296" t="s">
        <v>19461</v>
      </c>
      <c r="G1336" s="294"/>
      <c r="H1336" s="294"/>
    </row>
    <row r="1337">
      <c r="A1337" s="296">
        <v>255.0</v>
      </c>
      <c r="B1337" s="296">
        <v>1.0</v>
      </c>
      <c r="C1337" s="296" t="s">
        <v>19457</v>
      </c>
      <c r="D1337" s="296"/>
      <c r="E1337" s="296" t="s">
        <v>17931</v>
      </c>
      <c r="F1337" s="296" t="s">
        <v>19462</v>
      </c>
      <c r="G1337" s="294"/>
      <c r="H1337" s="294"/>
    </row>
    <row r="1338">
      <c r="A1338" s="296">
        <v>255.0</v>
      </c>
      <c r="B1338" s="296">
        <v>1.0</v>
      </c>
      <c r="C1338" s="296" t="s">
        <v>19457</v>
      </c>
      <c r="D1338" s="296"/>
      <c r="E1338" s="296" t="s">
        <v>17933</v>
      </c>
      <c r="F1338" s="296" t="s">
        <v>19463</v>
      </c>
      <c r="G1338" s="294"/>
      <c r="H1338" s="294"/>
    </row>
    <row r="1339">
      <c r="A1339" s="296">
        <v>255.0</v>
      </c>
      <c r="B1339" s="296">
        <v>2.0</v>
      </c>
      <c r="C1339" s="296" t="s">
        <v>19457</v>
      </c>
      <c r="D1339" s="296"/>
      <c r="E1339" s="296" t="s">
        <v>17385</v>
      </c>
      <c r="F1339" s="296" t="s">
        <v>19464</v>
      </c>
      <c r="G1339" s="294"/>
      <c r="H1339" s="294"/>
    </row>
    <row r="1340">
      <c r="A1340" s="296">
        <v>255.0</v>
      </c>
      <c r="B1340" s="296">
        <v>2.0</v>
      </c>
      <c r="C1340" s="296" t="s">
        <v>19457</v>
      </c>
      <c r="D1340" s="296"/>
      <c r="E1340" s="296" t="s">
        <v>17175</v>
      </c>
      <c r="F1340" s="296" t="s">
        <v>19465</v>
      </c>
      <c r="G1340" s="294"/>
      <c r="H1340" s="294"/>
    </row>
    <row r="1341">
      <c r="A1341" s="296">
        <v>255.0</v>
      </c>
      <c r="B1341" s="296">
        <v>2.0</v>
      </c>
      <c r="C1341" s="296" t="s">
        <v>19466</v>
      </c>
      <c r="D1341" s="296"/>
      <c r="E1341" s="296" t="s">
        <v>17937</v>
      </c>
      <c r="F1341" s="296" t="s">
        <v>19467</v>
      </c>
      <c r="G1341" s="294"/>
      <c r="H1341" s="294"/>
    </row>
    <row r="1342">
      <c r="A1342" s="296">
        <v>255.0</v>
      </c>
      <c r="B1342" s="296">
        <v>2.0</v>
      </c>
      <c r="C1342" s="296" t="s">
        <v>19466</v>
      </c>
      <c r="D1342" s="296"/>
      <c r="E1342" s="296" t="s">
        <v>17939</v>
      </c>
      <c r="F1342" s="296" t="s">
        <v>19468</v>
      </c>
      <c r="G1342" s="294"/>
      <c r="H1342" s="294"/>
    </row>
    <row r="1343">
      <c r="A1343" s="296">
        <v>255.0</v>
      </c>
      <c r="B1343" s="296">
        <v>2.0</v>
      </c>
      <c r="C1343" s="296" t="s">
        <v>19466</v>
      </c>
      <c r="D1343" s="296"/>
      <c r="E1343" s="296" t="s">
        <v>17941</v>
      </c>
      <c r="F1343" s="296" t="s">
        <v>19469</v>
      </c>
      <c r="G1343" s="294"/>
      <c r="H1343" s="294"/>
    </row>
    <row r="1344">
      <c r="A1344" s="296">
        <v>255.0</v>
      </c>
      <c r="B1344" s="296">
        <v>2.0</v>
      </c>
      <c r="C1344" s="296" t="s">
        <v>19470</v>
      </c>
      <c r="D1344" s="296"/>
      <c r="E1344" s="296" t="s">
        <v>17943</v>
      </c>
      <c r="F1344" s="296" t="s">
        <v>19471</v>
      </c>
      <c r="G1344" s="294"/>
      <c r="H1344" s="294"/>
    </row>
    <row r="1345">
      <c r="A1345" s="296">
        <v>255.0</v>
      </c>
      <c r="B1345" s="296">
        <v>2.0</v>
      </c>
      <c r="C1345" s="296" t="s">
        <v>19470</v>
      </c>
      <c r="D1345" s="296"/>
      <c r="E1345" s="296" t="s">
        <v>17985</v>
      </c>
      <c r="F1345" s="296" t="s">
        <v>19472</v>
      </c>
      <c r="G1345" s="294"/>
      <c r="H1345" s="294"/>
    </row>
    <row r="1346">
      <c r="A1346" s="296">
        <v>256.0</v>
      </c>
      <c r="B1346" s="296">
        <v>1.0</v>
      </c>
      <c r="C1346" s="296" t="s">
        <v>19473</v>
      </c>
      <c r="D1346" s="296"/>
      <c r="E1346" s="296" t="s">
        <v>17922</v>
      </c>
      <c r="F1346" s="296" t="s">
        <v>19474</v>
      </c>
      <c r="G1346" s="294"/>
      <c r="H1346" s="294"/>
    </row>
    <row r="1347">
      <c r="A1347" s="296">
        <v>256.0</v>
      </c>
      <c r="B1347" s="296">
        <v>1.0</v>
      </c>
      <c r="C1347" s="296" t="s">
        <v>19473</v>
      </c>
      <c r="D1347" s="296"/>
      <c r="E1347" s="296" t="s">
        <v>17924</v>
      </c>
      <c r="F1347" s="296" t="s">
        <v>19475</v>
      </c>
      <c r="G1347" s="294"/>
      <c r="H1347" s="294"/>
    </row>
    <row r="1348">
      <c r="A1348" s="296">
        <v>256.0</v>
      </c>
      <c r="B1348" s="296">
        <v>1.0</v>
      </c>
      <c r="C1348" s="296" t="s">
        <v>19473</v>
      </c>
      <c r="D1348" s="296"/>
      <c r="E1348" s="296" t="s">
        <v>17927</v>
      </c>
      <c r="F1348" s="296" t="s">
        <v>19476</v>
      </c>
      <c r="G1348" s="294"/>
      <c r="H1348" s="294"/>
    </row>
    <row r="1349">
      <c r="A1349" s="296">
        <v>256.0</v>
      </c>
      <c r="B1349" s="296">
        <v>1.0</v>
      </c>
      <c r="C1349" s="296" t="s">
        <v>19473</v>
      </c>
      <c r="D1349" s="296"/>
      <c r="E1349" s="296" t="s">
        <v>17929</v>
      </c>
      <c r="F1349" s="296" t="s">
        <v>19477</v>
      </c>
      <c r="G1349" s="294"/>
      <c r="H1349" s="294"/>
    </row>
    <row r="1350">
      <c r="A1350" s="296">
        <v>256.0</v>
      </c>
      <c r="B1350" s="296">
        <v>1.0</v>
      </c>
      <c r="C1350" s="296" t="s">
        <v>19473</v>
      </c>
      <c r="D1350" s="296"/>
      <c r="E1350" s="296" t="s">
        <v>17931</v>
      </c>
      <c r="F1350" s="296" t="s">
        <v>19478</v>
      </c>
      <c r="G1350" s="294"/>
      <c r="H1350" s="294"/>
    </row>
    <row r="1351">
      <c r="A1351" s="296">
        <v>256.0</v>
      </c>
      <c r="B1351" s="296">
        <v>1.0</v>
      </c>
      <c r="C1351" s="296" t="s">
        <v>19473</v>
      </c>
      <c r="D1351" s="296"/>
      <c r="E1351" s="296" t="s">
        <v>17933</v>
      </c>
      <c r="F1351" s="296" t="s">
        <v>19479</v>
      </c>
      <c r="G1351" s="294"/>
      <c r="H1351" s="294"/>
    </row>
    <row r="1352">
      <c r="A1352" s="296">
        <v>256.0</v>
      </c>
      <c r="B1352" s="296">
        <v>2.0</v>
      </c>
      <c r="C1352" s="296" t="s">
        <v>19473</v>
      </c>
      <c r="D1352" s="296"/>
      <c r="E1352" s="296" t="s">
        <v>17385</v>
      </c>
      <c r="F1352" s="296" t="s">
        <v>19480</v>
      </c>
      <c r="G1352" s="294"/>
      <c r="H1352" s="294"/>
    </row>
    <row r="1353">
      <c r="A1353" s="296">
        <v>256.0</v>
      </c>
      <c r="B1353" s="296">
        <v>2.0</v>
      </c>
      <c r="C1353" s="296" t="s">
        <v>19473</v>
      </c>
      <c r="D1353" s="296"/>
      <c r="E1353" s="296" t="s">
        <v>17175</v>
      </c>
      <c r="F1353" s="296" t="s">
        <v>19481</v>
      </c>
      <c r="G1353" s="294"/>
      <c r="H1353" s="294"/>
    </row>
    <row r="1354">
      <c r="A1354" s="296">
        <v>256.0</v>
      </c>
      <c r="B1354" s="296">
        <v>2.0</v>
      </c>
      <c r="C1354" s="296" t="s">
        <v>19473</v>
      </c>
      <c r="D1354" s="296"/>
      <c r="E1354" s="296" t="s">
        <v>17937</v>
      </c>
      <c r="F1354" s="296" t="s">
        <v>19482</v>
      </c>
      <c r="G1354" s="294"/>
      <c r="H1354" s="294"/>
    </row>
    <row r="1355">
      <c r="A1355" s="296">
        <v>256.0</v>
      </c>
      <c r="B1355" s="296">
        <v>2.0</v>
      </c>
      <c r="C1355" s="296" t="s">
        <v>19473</v>
      </c>
      <c r="D1355" s="296"/>
      <c r="E1355" s="296" t="s">
        <v>17939</v>
      </c>
      <c r="F1355" s="296" t="s">
        <v>19483</v>
      </c>
      <c r="G1355" s="294"/>
      <c r="H1355" s="294"/>
    </row>
    <row r="1356">
      <c r="A1356" s="296">
        <v>256.0</v>
      </c>
      <c r="B1356" s="296">
        <v>2.0</v>
      </c>
      <c r="C1356" s="296" t="s">
        <v>19473</v>
      </c>
      <c r="D1356" s="296"/>
      <c r="E1356" s="296" t="s">
        <v>17941</v>
      </c>
      <c r="F1356" s="296" t="s">
        <v>19484</v>
      </c>
      <c r="G1356" s="294"/>
      <c r="H1356" s="294"/>
    </row>
    <row r="1357">
      <c r="A1357" s="296">
        <v>256.0</v>
      </c>
      <c r="B1357" s="296">
        <v>2.0</v>
      </c>
      <c r="C1357" s="296" t="s">
        <v>19473</v>
      </c>
      <c r="D1357" s="296"/>
      <c r="E1357" s="296" t="s">
        <v>17943</v>
      </c>
      <c r="F1357" s="296" t="s">
        <v>19485</v>
      </c>
      <c r="G1357" s="294"/>
      <c r="H1357" s="294"/>
    </row>
    <row r="1358">
      <c r="A1358" s="296">
        <v>257.0</v>
      </c>
      <c r="B1358" s="296">
        <v>1.0</v>
      </c>
      <c r="C1358" s="296" t="s">
        <v>19486</v>
      </c>
      <c r="D1358" s="296"/>
      <c r="E1358" s="296" t="s">
        <v>17922</v>
      </c>
      <c r="F1358" s="296" t="s">
        <v>19487</v>
      </c>
      <c r="G1358" s="294"/>
      <c r="H1358" s="294"/>
    </row>
    <row r="1359">
      <c r="A1359" s="296">
        <v>257.0</v>
      </c>
      <c r="B1359" s="296">
        <v>1.0</v>
      </c>
      <c r="C1359" s="296" t="s">
        <v>19486</v>
      </c>
      <c r="D1359" s="296"/>
      <c r="E1359" s="296" t="s">
        <v>17924</v>
      </c>
      <c r="F1359" s="296" t="s">
        <v>19488</v>
      </c>
      <c r="G1359" s="294"/>
      <c r="H1359" s="294"/>
    </row>
    <row r="1360">
      <c r="A1360" s="296">
        <v>257.0</v>
      </c>
      <c r="B1360" s="296">
        <v>1.0</v>
      </c>
      <c r="C1360" s="296" t="s">
        <v>19486</v>
      </c>
      <c r="D1360" s="296"/>
      <c r="E1360" s="296" t="s">
        <v>17927</v>
      </c>
      <c r="F1360" s="296" t="s">
        <v>19489</v>
      </c>
      <c r="G1360" s="294"/>
      <c r="H1360" s="294"/>
    </row>
    <row r="1361">
      <c r="A1361" s="296">
        <v>257.0</v>
      </c>
      <c r="B1361" s="296">
        <v>1.0</v>
      </c>
      <c r="C1361" s="296" t="s">
        <v>19486</v>
      </c>
      <c r="D1361" s="296"/>
      <c r="E1361" s="296" t="s">
        <v>17929</v>
      </c>
      <c r="F1361" s="296" t="s">
        <v>19490</v>
      </c>
      <c r="G1361" s="294"/>
      <c r="H1361" s="294"/>
    </row>
    <row r="1362">
      <c r="A1362" s="296">
        <v>257.0</v>
      </c>
      <c r="B1362" s="296">
        <v>1.0</v>
      </c>
      <c r="C1362" s="296" t="s">
        <v>19486</v>
      </c>
      <c r="D1362" s="296"/>
      <c r="E1362" s="296" t="s">
        <v>17931</v>
      </c>
      <c r="F1362" s="296" t="s">
        <v>19491</v>
      </c>
      <c r="G1362" s="294"/>
      <c r="H1362" s="294"/>
    </row>
    <row r="1363">
      <c r="A1363" s="296">
        <v>257.0</v>
      </c>
      <c r="B1363" s="296">
        <v>1.0</v>
      </c>
      <c r="C1363" s="296" t="s">
        <v>19486</v>
      </c>
      <c r="D1363" s="296"/>
      <c r="E1363" s="296" t="s">
        <v>17933</v>
      </c>
      <c r="F1363" s="296" t="s">
        <v>19492</v>
      </c>
      <c r="G1363" s="294"/>
      <c r="H1363" s="294"/>
    </row>
    <row r="1364">
      <c r="A1364" s="296">
        <v>257.0</v>
      </c>
      <c r="B1364" s="296">
        <v>2.0</v>
      </c>
      <c r="C1364" s="296" t="s">
        <v>19486</v>
      </c>
      <c r="D1364" s="296"/>
      <c r="E1364" s="296" t="s">
        <v>17385</v>
      </c>
      <c r="F1364" s="296" t="s">
        <v>19493</v>
      </c>
      <c r="G1364" s="294"/>
      <c r="H1364" s="294"/>
    </row>
    <row r="1365">
      <c r="A1365" s="296">
        <v>257.0</v>
      </c>
      <c r="B1365" s="296">
        <v>2.0</v>
      </c>
      <c r="C1365" s="296" t="s">
        <v>19486</v>
      </c>
      <c r="D1365" s="296"/>
      <c r="E1365" s="296" t="s">
        <v>17175</v>
      </c>
      <c r="F1365" s="296" t="s">
        <v>19494</v>
      </c>
      <c r="G1365" s="294"/>
      <c r="H1365" s="294"/>
    </row>
    <row r="1366">
      <c r="A1366" s="296">
        <v>257.0</v>
      </c>
      <c r="B1366" s="296">
        <v>2.0</v>
      </c>
      <c r="C1366" s="296" t="s">
        <v>19486</v>
      </c>
      <c r="D1366" s="296"/>
      <c r="E1366" s="296" t="s">
        <v>17937</v>
      </c>
      <c r="F1366" s="296" t="s">
        <v>19495</v>
      </c>
      <c r="G1366" s="294"/>
      <c r="H1366" s="294"/>
    </row>
    <row r="1367">
      <c r="A1367" s="296">
        <v>257.0</v>
      </c>
      <c r="B1367" s="296">
        <v>2.0</v>
      </c>
      <c r="C1367" s="296" t="s">
        <v>19486</v>
      </c>
      <c r="D1367" s="296"/>
      <c r="E1367" s="296" t="s">
        <v>17939</v>
      </c>
      <c r="F1367" s="296" t="s">
        <v>19496</v>
      </c>
      <c r="G1367" s="294"/>
      <c r="H1367" s="294"/>
    </row>
    <row r="1368">
      <c r="A1368" s="296">
        <v>257.0</v>
      </c>
      <c r="B1368" s="296">
        <v>2.0</v>
      </c>
      <c r="C1368" s="296" t="s">
        <v>19497</v>
      </c>
      <c r="D1368" s="296"/>
      <c r="E1368" s="296" t="s">
        <v>17941</v>
      </c>
      <c r="F1368" s="296" t="s">
        <v>19498</v>
      </c>
      <c r="G1368" s="294"/>
      <c r="H1368" s="294"/>
    </row>
    <row r="1369">
      <c r="A1369" s="296">
        <v>257.0</v>
      </c>
      <c r="B1369" s="296">
        <v>1.0</v>
      </c>
      <c r="C1369" s="296" t="s">
        <v>19499</v>
      </c>
      <c r="D1369" s="296"/>
      <c r="E1369" s="296" t="s">
        <v>17922</v>
      </c>
      <c r="F1369" s="296" t="s">
        <v>19500</v>
      </c>
      <c r="G1369" s="294"/>
      <c r="H1369" s="294"/>
    </row>
    <row r="1370">
      <c r="A1370" s="296">
        <v>257.0</v>
      </c>
      <c r="B1370" s="296">
        <v>1.0</v>
      </c>
      <c r="C1370" s="296" t="s">
        <v>19499</v>
      </c>
      <c r="D1370" s="296"/>
      <c r="E1370" s="296" t="s">
        <v>17924</v>
      </c>
      <c r="F1370" s="296" t="s">
        <v>19501</v>
      </c>
      <c r="G1370" s="294"/>
      <c r="H1370" s="294"/>
    </row>
    <row r="1371">
      <c r="A1371" s="296">
        <v>257.0</v>
      </c>
      <c r="B1371" s="296">
        <v>1.0</v>
      </c>
      <c r="C1371" s="296" t="s">
        <v>19499</v>
      </c>
      <c r="D1371" s="296"/>
      <c r="E1371" s="296" t="s">
        <v>17927</v>
      </c>
      <c r="F1371" s="296" t="s">
        <v>19502</v>
      </c>
      <c r="G1371" s="294"/>
      <c r="H1371" s="294"/>
    </row>
    <row r="1372">
      <c r="A1372" s="296">
        <v>257.0</v>
      </c>
      <c r="B1372" s="296">
        <v>1.0</v>
      </c>
      <c r="C1372" s="296" t="s">
        <v>19499</v>
      </c>
      <c r="D1372" s="296"/>
      <c r="E1372" s="296" t="s">
        <v>17929</v>
      </c>
      <c r="F1372" s="296" t="s">
        <v>19503</v>
      </c>
      <c r="G1372" s="294"/>
      <c r="H1372" s="294"/>
    </row>
    <row r="1373">
      <c r="A1373" s="296">
        <v>257.0</v>
      </c>
      <c r="B1373" s="296">
        <v>1.0</v>
      </c>
      <c r="C1373" s="296" t="s">
        <v>19499</v>
      </c>
      <c r="D1373" s="296"/>
      <c r="E1373" s="296" t="s">
        <v>17931</v>
      </c>
      <c r="F1373" s="296" t="s">
        <v>19504</v>
      </c>
      <c r="G1373" s="294"/>
      <c r="H1373" s="294"/>
    </row>
    <row r="1374">
      <c r="A1374" s="296">
        <v>257.0</v>
      </c>
      <c r="B1374" s="296">
        <v>1.0</v>
      </c>
      <c r="C1374" s="296" t="s">
        <v>19505</v>
      </c>
      <c r="D1374" s="296"/>
      <c r="E1374" s="296" t="s">
        <v>17933</v>
      </c>
      <c r="F1374" s="296" t="s">
        <v>19506</v>
      </c>
      <c r="G1374" s="294"/>
      <c r="H1374" s="294"/>
    </row>
    <row r="1375">
      <c r="A1375" s="296">
        <v>257.0</v>
      </c>
      <c r="B1375" s="296">
        <v>2.0</v>
      </c>
      <c r="C1375" s="296" t="s">
        <v>19499</v>
      </c>
      <c r="D1375" s="296"/>
      <c r="E1375" s="296" t="s">
        <v>17385</v>
      </c>
      <c r="F1375" s="296" t="s">
        <v>19507</v>
      </c>
      <c r="G1375" s="294"/>
      <c r="H1375" s="294"/>
    </row>
    <row r="1376">
      <c r="A1376" s="296">
        <v>257.0</v>
      </c>
      <c r="B1376" s="296">
        <v>2.0</v>
      </c>
      <c r="C1376" s="296" t="s">
        <v>19499</v>
      </c>
      <c r="D1376" s="296"/>
      <c r="E1376" s="296" t="s">
        <v>17175</v>
      </c>
      <c r="F1376" s="296" t="s">
        <v>19508</v>
      </c>
      <c r="G1376" s="294"/>
      <c r="H1376" s="294"/>
    </row>
    <row r="1377">
      <c r="A1377" s="296">
        <v>257.0</v>
      </c>
      <c r="B1377" s="296">
        <v>2.0</v>
      </c>
      <c r="C1377" s="296" t="s">
        <v>19499</v>
      </c>
      <c r="D1377" s="296"/>
      <c r="E1377" s="296" t="s">
        <v>17937</v>
      </c>
      <c r="F1377" s="296" t="s">
        <v>19509</v>
      </c>
      <c r="G1377" s="294"/>
      <c r="H1377" s="294"/>
    </row>
    <row r="1378">
      <c r="A1378" s="296">
        <v>257.0</v>
      </c>
      <c r="B1378" s="296">
        <v>2.0</v>
      </c>
      <c r="C1378" s="296" t="s">
        <v>19499</v>
      </c>
      <c r="D1378" s="296"/>
      <c r="E1378" s="296" t="s">
        <v>17939</v>
      </c>
      <c r="F1378" s="296" t="s">
        <v>19510</v>
      </c>
      <c r="G1378" s="294"/>
      <c r="H1378" s="294"/>
    </row>
    <row r="1379">
      <c r="A1379" s="296">
        <v>257.0</v>
      </c>
      <c r="B1379" s="296">
        <v>2.0</v>
      </c>
      <c r="C1379" s="296" t="s">
        <v>19499</v>
      </c>
      <c r="D1379" s="296"/>
      <c r="E1379" s="296" t="s">
        <v>17941</v>
      </c>
      <c r="F1379" s="296" t="s">
        <v>19511</v>
      </c>
      <c r="G1379" s="294"/>
      <c r="H1379" s="294"/>
    </row>
    <row r="1380">
      <c r="A1380" s="296">
        <v>257.0</v>
      </c>
      <c r="B1380" s="296">
        <v>2.0</v>
      </c>
      <c r="C1380" s="296" t="s">
        <v>19499</v>
      </c>
      <c r="D1380" s="296"/>
      <c r="E1380" s="296" t="s">
        <v>17943</v>
      </c>
      <c r="F1380" s="296" t="s">
        <v>19512</v>
      </c>
      <c r="G1380" s="294"/>
      <c r="H1380" s="294"/>
    </row>
    <row r="1381">
      <c r="A1381" s="296">
        <v>259.0</v>
      </c>
      <c r="B1381" s="296">
        <v>1.0</v>
      </c>
      <c r="C1381" s="296" t="s">
        <v>19513</v>
      </c>
      <c r="D1381" s="296"/>
      <c r="E1381" s="296" t="s">
        <v>17922</v>
      </c>
      <c r="F1381" s="296" t="s">
        <v>19514</v>
      </c>
      <c r="G1381" s="294"/>
      <c r="H1381" s="294"/>
    </row>
    <row r="1382">
      <c r="A1382" s="296">
        <v>259.0</v>
      </c>
      <c r="B1382" s="296">
        <v>1.0</v>
      </c>
      <c r="C1382" s="296" t="s">
        <v>19513</v>
      </c>
      <c r="D1382" s="296"/>
      <c r="E1382" s="296" t="s">
        <v>17924</v>
      </c>
      <c r="F1382" s="296" t="s">
        <v>19515</v>
      </c>
      <c r="G1382" s="294"/>
      <c r="H1382" s="294"/>
    </row>
    <row r="1383">
      <c r="A1383" s="296">
        <v>259.0</v>
      </c>
      <c r="B1383" s="296">
        <v>1.0</v>
      </c>
      <c r="C1383" s="296" t="s">
        <v>19513</v>
      </c>
      <c r="D1383" s="296"/>
      <c r="E1383" s="296" t="s">
        <v>17927</v>
      </c>
      <c r="F1383" s="296" t="s">
        <v>19516</v>
      </c>
      <c r="G1383" s="294"/>
      <c r="H1383" s="294"/>
    </row>
    <row r="1384">
      <c r="A1384" s="296">
        <v>259.0</v>
      </c>
      <c r="B1384" s="296">
        <v>1.0</v>
      </c>
      <c r="C1384" s="296" t="s">
        <v>19513</v>
      </c>
      <c r="D1384" s="296"/>
      <c r="E1384" s="296" t="s">
        <v>17929</v>
      </c>
      <c r="F1384" s="296" t="s">
        <v>19517</v>
      </c>
      <c r="G1384" s="294"/>
      <c r="H1384" s="294"/>
    </row>
    <row r="1385">
      <c r="A1385" s="296">
        <v>259.0</v>
      </c>
      <c r="B1385" s="296">
        <v>1.0</v>
      </c>
      <c r="C1385" s="296" t="s">
        <v>19513</v>
      </c>
      <c r="D1385" s="296"/>
      <c r="E1385" s="296" t="s">
        <v>17931</v>
      </c>
      <c r="F1385" s="296" t="s">
        <v>19518</v>
      </c>
      <c r="G1385" s="294"/>
      <c r="H1385" s="294"/>
    </row>
    <row r="1386">
      <c r="A1386" s="296">
        <v>259.0</v>
      </c>
      <c r="B1386" s="296">
        <v>1.0</v>
      </c>
      <c r="C1386" s="296" t="s">
        <v>19513</v>
      </c>
      <c r="D1386" s="296"/>
      <c r="E1386" s="296" t="s">
        <v>17933</v>
      </c>
      <c r="F1386" s="296" t="s">
        <v>19519</v>
      </c>
      <c r="G1386" s="294"/>
      <c r="H1386" s="294"/>
    </row>
    <row r="1387">
      <c r="A1387" s="296">
        <v>259.0</v>
      </c>
      <c r="B1387" s="296">
        <v>2.0</v>
      </c>
      <c r="C1387" s="296" t="s">
        <v>19513</v>
      </c>
      <c r="D1387" s="296"/>
      <c r="E1387" s="296" t="s">
        <v>17385</v>
      </c>
      <c r="F1387" s="296" t="s">
        <v>19520</v>
      </c>
      <c r="G1387" s="294"/>
      <c r="H1387" s="294"/>
    </row>
    <row r="1388">
      <c r="A1388" s="296">
        <v>259.0</v>
      </c>
      <c r="B1388" s="296">
        <v>2.0</v>
      </c>
      <c r="C1388" s="296" t="s">
        <v>19513</v>
      </c>
      <c r="D1388" s="296"/>
      <c r="E1388" s="296" t="s">
        <v>17175</v>
      </c>
      <c r="F1388" s="296" t="s">
        <v>19521</v>
      </c>
      <c r="G1388" s="294"/>
      <c r="H1388" s="294"/>
    </row>
    <row r="1389">
      <c r="A1389" s="296">
        <v>259.0</v>
      </c>
      <c r="B1389" s="296">
        <v>2.0</v>
      </c>
      <c r="C1389" s="296" t="s">
        <v>19513</v>
      </c>
      <c r="D1389" s="296"/>
      <c r="E1389" s="296" t="s">
        <v>17937</v>
      </c>
      <c r="F1389" s="296" t="s">
        <v>19522</v>
      </c>
      <c r="G1389" s="294"/>
      <c r="H1389" s="294"/>
    </row>
    <row r="1390">
      <c r="A1390" s="296">
        <v>259.0</v>
      </c>
      <c r="B1390" s="296">
        <v>2.0</v>
      </c>
      <c r="C1390" s="296" t="s">
        <v>19513</v>
      </c>
      <c r="D1390" s="296"/>
      <c r="E1390" s="296" t="s">
        <v>17939</v>
      </c>
      <c r="F1390" s="296" t="s">
        <v>19523</v>
      </c>
      <c r="G1390" s="294"/>
      <c r="H1390" s="294"/>
    </row>
    <row r="1391">
      <c r="A1391" s="296">
        <v>259.0</v>
      </c>
      <c r="B1391" s="296">
        <v>2.0</v>
      </c>
      <c r="C1391" s="296" t="s">
        <v>19524</v>
      </c>
      <c r="D1391" s="296"/>
      <c r="E1391" s="296" t="s">
        <v>17941</v>
      </c>
      <c r="F1391" s="296" t="s">
        <v>19525</v>
      </c>
      <c r="G1391" s="294"/>
      <c r="H1391" s="294"/>
    </row>
    <row r="1392">
      <c r="A1392" s="296">
        <v>259.0</v>
      </c>
      <c r="B1392" s="296">
        <v>1.0</v>
      </c>
      <c r="C1392" s="296" t="s">
        <v>19524</v>
      </c>
      <c r="D1392" s="296" t="s">
        <v>19526</v>
      </c>
      <c r="E1392" s="296" t="s">
        <v>17922</v>
      </c>
      <c r="F1392" s="296" t="s">
        <v>19527</v>
      </c>
      <c r="G1392" s="294"/>
      <c r="H1392" s="294"/>
    </row>
    <row r="1393">
      <c r="A1393" s="296">
        <v>259.0</v>
      </c>
      <c r="B1393" s="296">
        <v>1.0</v>
      </c>
      <c r="C1393" s="296" t="s">
        <v>19524</v>
      </c>
      <c r="D1393" s="296" t="s">
        <v>19526</v>
      </c>
      <c r="E1393" s="296" t="s">
        <v>17924</v>
      </c>
      <c r="F1393" s="296" t="s">
        <v>19528</v>
      </c>
      <c r="G1393" s="294"/>
      <c r="H1393" s="294"/>
    </row>
    <row r="1394">
      <c r="A1394" s="296">
        <v>259.0</v>
      </c>
      <c r="B1394" s="296">
        <v>1.0</v>
      </c>
      <c r="C1394" s="296" t="s">
        <v>19524</v>
      </c>
      <c r="D1394" s="296" t="s">
        <v>19526</v>
      </c>
      <c r="E1394" s="296" t="s">
        <v>17927</v>
      </c>
      <c r="F1394" s="296" t="s">
        <v>19529</v>
      </c>
      <c r="G1394" s="294"/>
      <c r="H1394" s="294"/>
    </row>
    <row r="1395">
      <c r="A1395" s="296">
        <v>259.0</v>
      </c>
      <c r="B1395" s="296">
        <v>1.0</v>
      </c>
      <c r="C1395" s="296" t="s">
        <v>19524</v>
      </c>
      <c r="D1395" s="296" t="s">
        <v>19526</v>
      </c>
      <c r="E1395" s="296" t="s">
        <v>17929</v>
      </c>
      <c r="F1395" s="296" t="s">
        <v>19530</v>
      </c>
      <c r="G1395" s="294"/>
      <c r="H1395" s="294"/>
    </row>
    <row r="1396">
      <c r="A1396" s="296">
        <v>259.0</v>
      </c>
      <c r="B1396" s="296">
        <v>1.0</v>
      </c>
      <c r="C1396" s="296" t="s">
        <v>19524</v>
      </c>
      <c r="D1396" s="296" t="s">
        <v>19526</v>
      </c>
      <c r="E1396" s="296" t="s">
        <v>17931</v>
      </c>
      <c r="F1396" s="296" t="s">
        <v>19531</v>
      </c>
      <c r="G1396" s="294"/>
      <c r="H1396" s="294"/>
    </row>
    <row r="1397">
      <c r="A1397" s="296">
        <v>259.0</v>
      </c>
      <c r="B1397" s="296">
        <v>1.0</v>
      </c>
      <c r="C1397" s="296" t="s">
        <v>19532</v>
      </c>
      <c r="D1397" s="296" t="s">
        <v>19526</v>
      </c>
      <c r="E1397" s="296" t="s">
        <v>17933</v>
      </c>
      <c r="F1397" s="296" t="s">
        <v>19533</v>
      </c>
      <c r="G1397" s="294"/>
      <c r="H1397" s="294"/>
    </row>
    <row r="1398">
      <c r="A1398" s="296">
        <v>259.0</v>
      </c>
      <c r="B1398" s="296">
        <v>2.0</v>
      </c>
      <c r="C1398" s="296" t="s">
        <v>19534</v>
      </c>
      <c r="D1398" s="296" t="s">
        <v>19526</v>
      </c>
      <c r="E1398" s="296" t="s">
        <v>17385</v>
      </c>
      <c r="F1398" s="296" t="s">
        <v>19535</v>
      </c>
      <c r="G1398" s="294"/>
      <c r="H1398" s="294"/>
    </row>
    <row r="1399">
      <c r="A1399" s="296">
        <v>259.0</v>
      </c>
      <c r="B1399" s="296">
        <v>2.0</v>
      </c>
      <c r="C1399" s="296" t="s">
        <v>19534</v>
      </c>
      <c r="D1399" s="296" t="s">
        <v>19526</v>
      </c>
      <c r="E1399" s="296" t="s">
        <v>17175</v>
      </c>
      <c r="F1399" s="296" t="s">
        <v>19536</v>
      </c>
      <c r="G1399" s="294"/>
      <c r="H1399" s="294"/>
    </row>
    <row r="1400">
      <c r="A1400" s="296">
        <v>259.0</v>
      </c>
      <c r="B1400" s="296">
        <v>2.0</v>
      </c>
      <c r="C1400" s="296" t="s">
        <v>19534</v>
      </c>
      <c r="D1400" s="296" t="s">
        <v>19526</v>
      </c>
      <c r="E1400" s="296" t="s">
        <v>17937</v>
      </c>
      <c r="F1400" s="296" t="s">
        <v>19537</v>
      </c>
      <c r="G1400" s="294"/>
      <c r="H1400" s="294"/>
    </row>
    <row r="1401">
      <c r="A1401" s="296">
        <v>259.0</v>
      </c>
      <c r="B1401" s="296">
        <v>2.0</v>
      </c>
      <c r="C1401" s="296" t="s">
        <v>19534</v>
      </c>
      <c r="D1401" s="296" t="s">
        <v>19526</v>
      </c>
      <c r="E1401" s="296" t="s">
        <v>17939</v>
      </c>
      <c r="F1401" s="296" t="s">
        <v>19538</v>
      </c>
      <c r="G1401" s="294"/>
      <c r="H1401" s="294"/>
    </row>
    <row r="1402">
      <c r="A1402" s="296">
        <v>259.0</v>
      </c>
      <c r="B1402" s="296">
        <v>2.0</v>
      </c>
      <c r="C1402" s="296" t="s">
        <v>19534</v>
      </c>
      <c r="D1402" s="296" t="s">
        <v>19526</v>
      </c>
      <c r="E1402" s="296" t="s">
        <v>17941</v>
      </c>
      <c r="F1402" s="296" t="s">
        <v>19539</v>
      </c>
      <c r="G1402" s="294"/>
      <c r="H1402" s="294"/>
    </row>
    <row r="1403">
      <c r="A1403" s="296">
        <v>259.0</v>
      </c>
      <c r="B1403" s="296">
        <v>2.0</v>
      </c>
      <c r="C1403" s="296" t="s">
        <v>19540</v>
      </c>
      <c r="D1403" s="296" t="s">
        <v>19526</v>
      </c>
      <c r="E1403" s="296" t="s">
        <v>17943</v>
      </c>
      <c r="F1403" s="296" t="s">
        <v>19541</v>
      </c>
      <c r="G1403" s="294"/>
      <c r="H1403" s="294"/>
    </row>
    <row r="1404">
      <c r="A1404" s="296">
        <v>259.0</v>
      </c>
      <c r="B1404" s="296">
        <v>1.0</v>
      </c>
      <c r="C1404" s="296" t="s">
        <v>19542</v>
      </c>
      <c r="D1404" s="296" t="s">
        <v>19526</v>
      </c>
      <c r="E1404" s="296" t="s">
        <v>17922</v>
      </c>
      <c r="F1404" s="296" t="s">
        <v>19543</v>
      </c>
      <c r="G1404" s="294"/>
      <c r="H1404" s="294"/>
    </row>
    <row r="1405">
      <c r="A1405" s="296">
        <v>259.0</v>
      </c>
      <c r="B1405" s="296">
        <v>1.0</v>
      </c>
      <c r="C1405" s="296" t="s">
        <v>19542</v>
      </c>
      <c r="D1405" s="296" t="s">
        <v>19526</v>
      </c>
      <c r="E1405" s="296" t="s">
        <v>17924</v>
      </c>
      <c r="F1405" s="296" t="s">
        <v>19544</v>
      </c>
      <c r="G1405" s="294"/>
      <c r="H1405" s="294"/>
    </row>
    <row r="1406">
      <c r="A1406" s="296">
        <v>259.0</v>
      </c>
      <c r="B1406" s="296">
        <v>1.0</v>
      </c>
      <c r="C1406" s="296" t="s">
        <v>19542</v>
      </c>
      <c r="D1406" s="296" t="s">
        <v>19526</v>
      </c>
      <c r="E1406" s="296" t="s">
        <v>17927</v>
      </c>
      <c r="F1406" s="296" t="s">
        <v>19545</v>
      </c>
      <c r="G1406" s="294"/>
      <c r="H1406" s="294"/>
    </row>
    <row r="1407">
      <c r="A1407" s="296">
        <v>259.0</v>
      </c>
      <c r="B1407" s="296">
        <v>1.0</v>
      </c>
      <c r="C1407" s="296" t="s">
        <v>19542</v>
      </c>
      <c r="D1407" s="296" t="s">
        <v>19526</v>
      </c>
      <c r="E1407" s="296" t="s">
        <v>17929</v>
      </c>
      <c r="F1407" s="296" t="s">
        <v>19546</v>
      </c>
      <c r="G1407" s="294"/>
      <c r="H1407" s="294"/>
    </row>
    <row r="1408">
      <c r="A1408" s="296">
        <v>259.0</v>
      </c>
      <c r="B1408" s="296">
        <v>1.0</v>
      </c>
      <c r="C1408" s="296" t="s">
        <v>19542</v>
      </c>
      <c r="D1408" s="296" t="s">
        <v>19526</v>
      </c>
      <c r="E1408" s="296" t="s">
        <v>17931</v>
      </c>
      <c r="F1408" s="296" t="s">
        <v>19547</v>
      </c>
      <c r="G1408" s="294"/>
      <c r="H1408" s="294"/>
    </row>
    <row r="1409">
      <c r="A1409" s="296">
        <v>259.0</v>
      </c>
      <c r="B1409" s="296">
        <v>1.0</v>
      </c>
      <c r="C1409" s="296" t="s">
        <v>19548</v>
      </c>
      <c r="D1409" s="296" t="s">
        <v>19526</v>
      </c>
      <c r="E1409" s="296" t="s">
        <v>17933</v>
      </c>
      <c r="F1409" s="296" t="s">
        <v>19549</v>
      </c>
      <c r="G1409" s="294"/>
      <c r="H1409" s="294"/>
    </row>
    <row r="1410">
      <c r="A1410" s="296">
        <v>259.0</v>
      </c>
      <c r="B1410" s="296">
        <v>2.0</v>
      </c>
      <c r="C1410" s="296" t="s">
        <v>19542</v>
      </c>
      <c r="D1410" s="296" t="s">
        <v>19526</v>
      </c>
      <c r="E1410" s="296" t="s">
        <v>17385</v>
      </c>
      <c r="F1410" s="296" t="s">
        <v>19550</v>
      </c>
      <c r="G1410" s="294"/>
      <c r="H1410" s="294"/>
    </row>
    <row r="1411">
      <c r="A1411" s="296">
        <v>259.0</v>
      </c>
      <c r="B1411" s="296">
        <v>2.0</v>
      </c>
      <c r="C1411" s="296" t="s">
        <v>19542</v>
      </c>
      <c r="D1411" s="296" t="s">
        <v>19526</v>
      </c>
      <c r="E1411" s="296" t="s">
        <v>17175</v>
      </c>
      <c r="F1411" s="296" t="s">
        <v>19551</v>
      </c>
      <c r="G1411" s="294"/>
      <c r="H1411" s="294"/>
    </row>
    <row r="1412">
      <c r="A1412" s="296">
        <v>259.0</v>
      </c>
      <c r="B1412" s="296">
        <v>2.0</v>
      </c>
      <c r="C1412" s="296" t="s">
        <v>19542</v>
      </c>
      <c r="D1412" s="296" t="s">
        <v>19526</v>
      </c>
      <c r="E1412" s="296" t="s">
        <v>17937</v>
      </c>
      <c r="F1412" s="296" t="s">
        <v>19552</v>
      </c>
      <c r="G1412" s="294"/>
      <c r="H1412" s="294"/>
    </row>
    <row r="1413">
      <c r="A1413" s="296">
        <v>259.0</v>
      </c>
      <c r="B1413" s="296">
        <v>2.0</v>
      </c>
      <c r="C1413" s="296" t="s">
        <v>19542</v>
      </c>
      <c r="D1413" s="296" t="s">
        <v>19526</v>
      </c>
      <c r="E1413" s="296" t="s">
        <v>17939</v>
      </c>
      <c r="F1413" s="296" t="s">
        <v>19553</v>
      </c>
      <c r="G1413" s="294"/>
      <c r="H1413" s="294"/>
    </row>
    <row r="1414">
      <c r="A1414" s="296">
        <v>259.0</v>
      </c>
      <c r="B1414" s="296">
        <v>2.0</v>
      </c>
      <c r="C1414" s="296" t="s">
        <v>19542</v>
      </c>
      <c r="D1414" s="296" t="s">
        <v>19526</v>
      </c>
      <c r="E1414" s="296" t="s">
        <v>17941</v>
      </c>
      <c r="F1414" s="296" t="s">
        <v>19554</v>
      </c>
      <c r="G1414" s="294"/>
      <c r="H1414" s="294"/>
    </row>
    <row r="1415">
      <c r="A1415" s="296">
        <v>259.0</v>
      </c>
      <c r="B1415" s="296">
        <v>2.0</v>
      </c>
      <c r="C1415" s="296" t="s">
        <v>19555</v>
      </c>
      <c r="D1415" s="296" t="s">
        <v>19526</v>
      </c>
      <c r="E1415" s="296" t="s">
        <v>17943</v>
      </c>
      <c r="F1415" s="296" t="s">
        <v>19556</v>
      </c>
      <c r="G1415" s="294"/>
      <c r="H1415" s="294"/>
    </row>
    <row r="1416">
      <c r="A1416" s="296">
        <v>262.0</v>
      </c>
      <c r="B1416" s="296">
        <v>1.0</v>
      </c>
      <c r="C1416" s="296" t="s">
        <v>19557</v>
      </c>
      <c r="D1416" s="296"/>
      <c r="E1416" s="296" t="s">
        <v>17922</v>
      </c>
      <c r="F1416" s="296" t="s">
        <v>19558</v>
      </c>
      <c r="G1416" s="294"/>
      <c r="H1416" s="294"/>
    </row>
    <row r="1417">
      <c r="A1417" s="296">
        <v>262.0</v>
      </c>
      <c r="B1417" s="296">
        <v>1.0</v>
      </c>
      <c r="C1417" s="296" t="s">
        <v>19557</v>
      </c>
      <c r="D1417" s="296"/>
      <c r="E1417" s="296" t="s">
        <v>17924</v>
      </c>
      <c r="F1417" s="296" t="s">
        <v>19559</v>
      </c>
      <c r="G1417" s="294"/>
      <c r="H1417" s="294"/>
    </row>
    <row r="1418">
      <c r="A1418" s="296">
        <v>262.0</v>
      </c>
      <c r="B1418" s="296">
        <v>1.0</v>
      </c>
      <c r="C1418" s="296" t="s">
        <v>19557</v>
      </c>
      <c r="D1418" s="296"/>
      <c r="E1418" s="296" t="s">
        <v>17927</v>
      </c>
      <c r="F1418" s="296" t="s">
        <v>19560</v>
      </c>
      <c r="G1418" s="294"/>
      <c r="H1418" s="294"/>
    </row>
    <row r="1419">
      <c r="A1419" s="296">
        <v>262.0</v>
      </c>
      <c r="B1419" s="296">
        <v>1.0</v>
      </c>
      <c r="C1419" s="296" t="s">
        <v>19557</v>
      </c>
      <c r="D1419" s="296"/>
      <c r="E1419" s="296" t="s">
        <v>17929</v>
      </c>
      <c r="F1419" s="296" t="s">
        <v>19561</v>
      </c>
      <c r="G1419" s="294"/>
      <c r="H1419" s="294"/>
    </row>
    <row r="1420">
      <c r="A1420" s="296">
        <v>262.0</v>
      </c>
      <c r="B1420" s="296">
        <v>1.0</v>
      </c>
      <c r="C1420" s="296" t="s">
        <v>19557</v>
      </c>
      <c r="D1420" s="296"/>
      <c r="E1420" s="296" t="s">
        <v>17931</v>
      </c>
      <c r="F1420" s="296" t="s">
        <v>19562</v>
      </c>
      <c r="G1420" s="294"/>
      <c r="H1420" s="294"/>
    </row>
    <row r="1421">
      <c r="A1421" s="296">
        <v>262.0</v>
      </c>
      <c r="B1421" s="296">
        <v>1.0</v>
      </c>
      <c r="C1421" s="296" t="s">
        <v>19557</v>
      </c>
      <c r="D1421" s="296"/>
      <c r="E1421" s="296" t="s">
        <v>17933</v>
      </c>
      <c r="F1421" s="296" t="s">
        <v>19563</v>
      </c>
      <c r="G1421" s="294"/>
      <c r="H1421" s="294"/>
    </row>
    <row r="1422">
      <c r="A1422" s="296">
        <v>262.0</v>
      </c>
      <c r="B1422" s="296">
        <v>2.0</v>
      </c>
      <c r="C1422" s="296" t="s">
        <v>19557</v>
      </c>
      <c r="D1422" s="296"/>
      <c r="E1422" s="296" t="s">
        <v>17385</v>
      </c>
      <c r="F1422" s="296" t="s">
        <v>19564</v>
      </c>
      <c r="G1422" s="294"/>
      <c r="H1422" s="294"/>
    </row>
    <row r="1423">
      <c r="A1423" s="296">
        <v>262.0</v>
      </c>
      <c r="B1423" s="296">
        <v>2.0</v>
      </c>
      <c r="C1423" s="296" t="s">
        <v>19557</v>
      </c>
      <c r="D1423" s="296"/>
      <c r="E1423" s="296" t="s">
        <v>17175</v>
      </c>
      <c r="F1423" s="296" t="s">
        <v>19565</v>
      </c>
      <c r="G1423" s="294"/>
      <c r="H1423" s="294"/>
    </row>
    <row r="1424">
      <c r="A1424" s="296">
        <v>262.0</v>
      </c>
      <c r="B1424" s="296">
        <v>2.0</v>
      </c>
      <c r="C1424" s="296" t="s">
        <v>19557</v>
      </c>
      <c r="D1424" s="296"/>
      <c r="E1424" s="296" t="s">
        <v>17937</v>
      </c>
      <c r="F1424" s="296" t="s">
        <v>19566</v>
      </c>
      <c r="G1424" s="294"/>
      <c r="H1424" s="294"/>
    </row>
    <row r="1425">
      <c r="A1425" s="296">
        <v>262.0</v>
      </c>
      <c r="B1425" s="296">
        <v>2.0</v>
      </c>
      <c r="C1425" s="296" t="s">
        <v>19557</v>
      </c>
      <c r="D1425" s="296"/>
      <c r="E1425" s="296" t="s">
        <v>17939</v>
      </c>
      <c r="F1425" s="296" t="s">
        <v>19567</v>
      </c>
      <c r="G1425" s="294"/>
      <c r="H1425" s="294"/>
    </row>
    <row r="1426">
      <c r="A1426" s="296">
        <v>262.0</v>
      </c>
      <c r="B1426" s="296">
        <v>2.0</v>
      </c>
      <c r="C1426" s="296" t="s">
        <v>19557</v>
      </c>
      <c r="D1426" s="296"/>
      <c r="E1426" s="296" t="s">
        <v>17941</v>
      </c>
      <c r="F1426" s="296" t="s">
        <v>19568</v>
      </c>
      <c r="G1426" s="294"/>
      <c r="H1426" s="294"/>
    </row>
    <row r="1427">
      <c r="A1427" s="296">
        <v>262.0</v>
      </c>
      <c r="B1427" s="296">
        <v>2.0</v>
      </c>
      <c r="C1427" s="296" t="s">
        <v>19569</v>
      </c>
      <c r="D1427" s="296"/>
      <c r="E1427" s="296" t="s">
        <v>17943</v>
      </c>
      <c r="F1427" s="296" t="s">
        <v>19570</v>
      </c>
      <c r="G1427" s="294"/>
      <c r="H1427" s="294"/>
    </row>
    <row r="1428">
      <c r="A1428" s="296">
        <v>263.0</v>
      </c>
      <c r="B1428" s="296">
        <v>1.0</v>
      </c>
      <c r="C1428" s="296" t="s">
        <v>19571</v>
      </c>
      <c r="D1428" s="296"/>
      <c r="E1428" s="296" t="s">
        <v>17922</v>
      </c>
      <c r="F1428" s="296" t="s">
        <v>19572</v>
      </c>
      <c r="G1428" s="294"/>
      <c r="H1428" s="294"/>
    </row>
    <row r="1429">
      <c r="A1429" s="296">
        <v>263.0</v>
      </c>
      <c r="B1429" s="296">
        <v>1.0</v>
      </c>
      <c r="C1429" s="296" t="s">
        <v>19571</v>
      </c>
      <c r="D1429" s="296"/>
      <c r="E1429" s="296" t="s">
        <v>17924</v>
      </c>
      <c r="F1429" s="296" t="s">
        <v>19573</v>
      </c>
      <c r="G1429" s="294"/>
      <c r="H1429" s="294"/>
    </row>
    <row r="1430">
      <c r="A1430" s="296">
        <v>263.0</v>
      </c>
      <c r="B1430" s="296">
        <v>1.0</v>
      </c>
      <c r="C1430" s="296" t="s">
        <v>19571</v>
      </c>
      <c r="D1430" s="296"/>
      <c r="E1430" s="296" t="s">
        <v>17927</v>
      </c>
      <c r="F1430" s="296" t="s">
        <v>19574</v>
      </c>
      <c r="G1430" s="294"/>
      <c r="H1430" s="294"/>
    </row>
    <row r="1431">
      <c r="A1431" s="296">
        <v>263.0</v>
      </c>
      <c r="B1431" s="296">
        <v>1.0</v>
      </c>
      <c r="C1431" s="296" t="s">
        <v>19571</v>
      </c>
      <c r="D1431" s="296"/>
      <c r="E1431" s="296" t="s">
        <v>17929</v>
      </c>
      <c r="F1431" s="296" t="s">
        <v>19575</v>
      </c>
      <c r="G1431" s="294"/>
      <c r="H1431" s="294"/>
    </row>
    <row r="1432">
      <c r="A1432" s="296">
        <v>263.0</v>
      </c>
      <c r="B1432" s="296">
        <v>1.0</v>
      </c>
      <c r="C1432" s="296" t="s">
        <v>19571</v>
      </c>
      <c r="D1432" s="296"/>
      <c r="E1432" s="296" t="s">
        <v>17931</v>
      </c>
      <c r="F1432" s="296" t="s">
        <v>19576</v>
      </c>
      <c r="G1432" s="294"/>
      <c r="H1432" s="294"/>
    </row>
    <row r="1433">
      <c r="A1433" s="296">
        <v>263.0</v>
      </c>
      <c r="B1433" s="296">
        <v>1.0</v>
      </c>
      <c r="C1433" s="296" t="s">
        <v>19571</v>
      </c>
      <c r="D1433" s="296"/>
      <c r="E1433" s="296" t="s">
        <v>17933</v>
      </c>
      <c r="F1433" s="296" t="s">
        <v>19577</v>
      </c>
      <c r="G1433" s="294"/>
      <c r="H1433" s="294"/>
    </row>
    <row r="1434">
      <c r="A1434" s="296">
        <v>263.0</v>
      </c>
      <c r="B1434" s="296">
        <v>2.0</v>
      </c>
      <c r="C1434" s="296" t="s">
        <v>19571</v>
      </c>
      <c r="D1434" s="296"/>
      <c r="E1434" s="296" t="s">
        <v>17385</v>
      </c>
      <c r="F1434" s="296" t="s">
        <v>19578</v>
      </c>
      <c r="G1434" s="294"/>
      <c r="H1434" s="294"/>
    </row>
    <row r="1435">
      <c r="A1435" s="296">
        <v>263.0</v>
      </c>
      <c r="B1435" s="296">
        <v>2.0</v>
      </c>
      <c r="C1435" s="296" t="s">
        <v>19571</v>
      </c>
      <c r="D1435" s="296"/>
      <c r="E1435" s="296" t="s">
        <v>17175</v>
      </c>
      <c r="F1435" s="296" t="s">
        <v>19579</v>
      </c>
      <c r="G1435" s="294"/>
      <c r="H1435" s="294"/>
    </row>
    <row r="1436">
      <c r="A1436" s="296">
        <v>263.0</v>
      </c>
      <c r="B1436" s="296">
        <v>2.0</v>
      </c>
      <c r="C1436" s="296" t="s">
        <v>19571</v>
      </c>
      <c r="D1436" s="296"/>
      <c r="E1436" s="296" t="s">
        <v>17937</v>
      </c>
      <c r="F1436" s="296" t="s">
        <v>19580</v>
      </c>
      <c r="G1436" s="294"/>
      <c r="H1436" s="294"/>
    </row>
    <row r="1437">
      <c r="A1437" s="296">
        <v>263.0</v>
      </c>
      <c r="B1437" s="296">
        <v>2.0</v>
      </c>
      <c r="C1437" s="296" t="s">
        <v>19571</v>
      </c>
      <c r="D1437" s="296"/>
      <c r="E1437" s="296" t="s">
        <v>17939</v>
      </c>
      <c r="F1437" s="296" t="s">
        <v>19581</v>
      </c>
      <c r="G1437" s="294"/>
      <c r="H1437" s="294"/>
    </row>
    <row r="1438">
      <c r="A1438" s="296">
        <v>263.0</v>
      </c>
      <c r="B1438" s="296">
        <v>2.0</v>
      </c>
      <c r="C1438" s="296" t="s">
        <v>19571</v>
      </c>
      <c r="D1438" s="296"/>
      <c r="E1438" s="296" t="s">
        <v>17941</v>
      </c>
      <c r="F1438" s="296" t="s">
        <v>19582</v>
      </c>
      <c r="G1438" s="294"/>
      <c r="H1438" s="294"/>
    </row>
    <row r="1439">
      <c r="A1439" s="296">
        <v>263.0</v>
      </c>
      <c r="B1439" s="296">
        <v>2.0</v>
      </c>
      <c r="C1439" s="296" t="s">
        <v>19583</v>
      </c>
      <c r="D1439" s="296"/>
      <c r="E1439" s="296" t="s">
        <v>17943</v>
      </c>
      <c r="F1439" s="296" t="s">
        <v>19584</v>
      </c>
      <c r="G1439" s="294"/>
      <c r="H1439" s="294"/>
    </row>
    <row r="1440">
      <c r="A1440" s="296">
        <v>264.0</v>
      </c>
      <c r="B1440" s="296">
        <v>1.0</v>
      </c>
      <c r="C1440" s="296" t="s">
        <v>19585</v>
      </c>
      <c r="D1440" s="296"/>
      <c r="E1440" s="296" t="s">
        <v>17922</v>
      </c>
      <c r="F1440" s="296" t="s">
        <v>19586</v>
      </c>
      <c r="G1440" s="294"/>
      <c r="H1440" s="294"/>
    </row>
    <row r="1441">
      <c r="A1441" s="296">
        <v>264.0</v>
      </c>
      <c r="B1441" s="296">
        <v>1.0</v>
      </c>
      <c r="C1441" s="296" t="s">
        <v>19585</v>
      </c>
      <c r="D1441" s="296"/>
      <c r="E1441" s="296" t="s">
        <v>17924</v>
      </c>
      <c r="F1441" s="296" t="s">
        <v>19587</v>
      </c>
      <c r="G1441" s="294"/>
      <c r="H1441" s="294"/>
    </row>
    <row r="1442">
      <c r="A1442" s="296">
        <v>264.0</v>
      </c>
      <c r="B1442" s="296">
        <v>1.0</v>
      </c>
      <c r="C1442" s="296" t="s">
        <v>19585</v>
      </c>
      <c r="D1442" s="296"/>
      <c r="E1442" s="296" t="s">
        <v>17927</v>
      </c>
      <c r="F1442" s="296" t="s">
        <v>19588</v>
      </c>
      <c r="G1442" s="294"/>
      <c r="H1442" s="294"/>
    </row>
    <row r="1443">
      <c r="A1443" s="296">
        <v>264.0</v>
      </c>
      <c r="B1443" s="296">
        <v>1.0</v>
      </c>
      <c r="C1443" s="296" t="s">
        <v>19585</v>
      </c>
      <c r="D1443" s="296"/>
      <c r="E1443" s="296" t="s">
        <v>17929</v>
      </c>
      <c r="F1443" s="296" t="s">
        <v>19589</v>
      </c>
      <c r="G1443" s="294"/>
      <c r="H1443" s="294"/>
    </row>
    <row r="1444">
      <c r="A1444" s="296">
        <v>264.0</v>
      </c>
      <c r="B1444" s="296">
        <v>1.0</v>
      </c>
      <c r="C1444" s="296" t="s">
        <v>19585</v>
      </c>
      <c r="D1444" s="296"/>
      <c r="E1444" s="296" t="s">
        <v>17931</v>
      </c>
      <c r="F1444" s="296" t="s">
        <v>19590</v>
      </c>
      <c r="G1444" s="294"/>
      <c r="H1444" s="294"/>
    </row>
    <row r="1445">
      <c r="A1445" s="296">
        <v>264.0</v>
      </c>
      <c r="B1445" s="296">
        <v>1.0</v>
      </c>
      <c r="C1445" s="296" t="s">
        <v>19585</v>
      </c>
      <c r="D1445" s="296"/>
      <c r="E1445" s="296" t="s">
        <v>17933</v>
      </c>
      <c r="F1445" s="296" t="s">
        <v>19591</v>
      </c>
      <c r="G1445" s="294"/>
      <c r="H1445" s="294"/>
    </row>
    <row r="1446">
      <c r="A1446" s="296">
        <v>264.0</v>
      </c>
      <c r="B1446" s="296">
        <v>2.0</v>
      </c>
      <c r="C1446" s="296" t="s">
        <v>19585</v>
      </c>
      <c r="D1446" s="296"/>
      <c r="E1446" s="296" t="s">
        <v>17385</v>
      </c>
      <c r="F1446" s="296" t="s">
        <v>19592</v>
      </c>
      <c r="G1446" s="294"/>
      <c r="H1446" s="294"/>
    </row>
    <row r="1447">
      <c r="A1447" s="296">
        <v>264.0</v>
      </c>
      <c r="B1447" s="296">
        <v>2.0</v>
      </c>
      <c r="C1447" s="296" t="s">
        <v>19585</v>
      </c>
      <c r="D1447" s="296"/>
      <c r="E1447" s="296" t="s">
        <v>17175</v>
      </c>
      <c r="F1447" s="296" t="s">
        <v>19593</v>
      </c>
      <c r="G1447" s="294"/>
      <c r="H1447" s="294"/>
    </row>
    <row r="1448">
      <c r="A1448" s="296">
        <v>264.0</v>
      </c>
      <c r="B1448" s="296">
        <v>2.0</v>
      </c>
      <c r="C1448" s="296" t="s">
        <v>19585</v>
      </c>
      <c r="D1448" s="296"/>
      <c r="E1448" s="296" t="s">
        <v>17937</v>
      </c>
      <c r="F1448" s="296" t="s">
        <v>19594</v>
      </c>
      <c r="G1448" s="294"/>
      <c r="H1448" s="294"/>
    </row>
    <row r="1449">
      <c r="A1449" s="296">
        <v>264.0</v>
      </c>
      <c r="B1449" s="296">
        <v>2.0</v>
      </c>
      <c r="C1449" s="296" t="s">
        <v>19585</v>
      </c>
      <c r="D1449" s="296"/>
      <c r="E1449" s="296" t="s">
        <v>17939</v>
      </c>
      <c r="F1449" s="296" t="s">
        <v>19595</v>
      </c>
      <c r="G1449" s="294"/>
      <c r="H1449" s="294"/>
    </row>
    <row r="1450">
      <c r="A1450" s="296">
        <v>264.0</v>
      </c>
      <c r="B1450" s="296">
        <v>2.0</v>
      </c>
      <c r="C1450" s="296" t="s">
        <v>19585</v>
      </c>
      <c r="D1450" s="296"/>
      <c r="E1450" s="296" t="s">
        <v>17941</v>
      </c>
      <c r="F1450" s="296" t="s">
        <v>19596</v>
      </c>
      <c r="G1450" s="294"/>
      <c r="H1450" s="294"/>
    </row>
    <row r="1451">
      <c r="A1451" s="296">
        <v>264.0</v>
      </c>
      <c r="B1451" s="296">
        <v>2.0</v>
      </c>
      <c r="C1451" s="296" t="s">
        <v>19585</v>
      </c>
      <c r="D1451" s="296"/>
      <c r="E1451" s="296" t="s">
        <v>17937</v>
      </c>
      <c r="F1451" s="296" t="s">
        <v>19597</v>
      </c>
      <c r="G1451" s="294"/>
      <c r="H1451" s="294"/>
    </row>
    <row r="1452">
      <c r="A1452" s="296">
        <v>264.0</v>
      </c>
      <c r="B1452" s="296">
        <v>2.0</v>
      </c>
      <c r="C1452" s="296" t="s">
        <v>19585</v>
      </c>
      <c r="D1452" s="296"/>
      <c r="E1452" s="296" t="s">
        <v>17943</v>
      </c>
      <c r="F1452" s="296" t="s">
        <v>19598</v>
      </c>
      <c r="G1452" s="294"/>
      <c r="H1452" s="294"/>
    </row>
    <row r="1453">
      <c r="A1453" s="296">
        <v>265.0</v>
      </c>
      <c r="B1453" s="296">
        <v>1.0</v>
      </c>
      <c r="C1453" s="296" t="s">
        <v>19599</v>
      </c>
      <c r="D1453" s="296"/>
      <c r="E1453" s="296" t="s">
        <v>17922</v>
      </c>
      <c r="F1453" s="296" t="s">
        <v>19600</v>
      </c>
      <c r="G1453" s="294"/>
      <c r="H1453" s="294"/>
    </row>
    <row r="1454">
      <c r="A1454" s="296">
        <v>265.0</v>
      </c>
      <c r="B1454" s="296">
        <v>1.0</v>
      </c>
      <c r="C1454" s="296" t="s">
        <v>19599</v>
      </c>
      <c r="D1454" s="296"/>
      <c r="E1454" s="296" t="s">
        <v>17924</v>
      </c>
      <c r="F1454" s="296" t="s">
        <v>19601</v>
      </c>
      <c r="G1454" s="294"/>
      <c r="H1454" s="294"/>
    </row>
    <row r="1455">
      <c r="A1455" s="296">
        <v>265.0</v>
      </c>
      <c r="B1455" s="296">
        <v>1.0</v>
      </c>
      <c r="C1455" s="296" t="s">
        <v>19599</v>
      </c>
      <c r="D1455" s="296"/>
      <c r="E1455" s="296" t="s">
        <v>17927</v>
      </c>
      <c r="F1455" s="296" t="s">
        <v>19602</v>
      </c>
      <c r="G1455" s="294"/>
      <c r="H1455" s="294"/>
    </row>
    <row r="1456">
      <c r="A1456" s="296">
        <v>265.0</v>
      </c>
      <c r="B1456" s="296">
        <v>1.0</v>
      </c>
      <c r="C1456" s="296" t="s">
        <v>19599</v>
      </c>
      <c r="D1456" s="296"/>
      <c r="E1456" s="296" t="s">
        <v>17929</v>
      </c>
      <c r="F1456" s="296" t="s">
        <v>19603</v>
      </c>
      <c r="G1456" s="294"/>
      <c r="H1456" s="294"/>
    </row>
    <row r="1457">
      <c r="A1457" s="296">
        <v>265.0</v>
      </c>
      <c r="B1457" s="296">
        <v>1.0</v>
      </c>
      <c r="C1457" s="296" t="s">
        <v>19599</v>
      </c>
      <c r="D1457" s="296"/>
      <c r="E1457" s="296" t="s">
        <v>17931</v>
      </c>
      <c r="F1457" s="296" t="s">
        <v>19604</v>
      </c>
      <c r="G1457" s="294"/>
      <c r="H1457" s="294"/>
    </row>
    <row r="1458">
      <c r="A1458" s="296">
        <v>265.0</v>
      </c>
      <c r="B1458" s="296">
        <v>1.0</v>
      </c>
      <c r="C1458" s="296" t="s">
        <v>19599</v>
      </c>
      <c r="D1458" s="296"/>
      <c r="E1458" s="296" t="s">
        <v>17933</v>
      </c>
      <c r="F1458" s="296" t="s">
        <v>19605</v>
      </c>
      <c r="G1458" s="294"/>
      <c r="H1458" s="294"/>
    </row>
    <row r="1459">
      <c r="A1459" s="296">
        <v>265.0</v>
      </c>
      <c r="B1459" s="296">
        <v>2.0</v>
      </c>
      <c r="C1459" s="296" t="s">
        <v>19599</v>
      </c>
      <c r="D1459" s="296"/>
      <c r="E1459" s="296" t="s">
        <v>17385</v>
      </c>
      <c r="F1459" s="296" t="s">
        <v>19606</v>
      </c>
      <c r="G1459" s="294"/>
      <c r="H1459" s="294"/>
    </row>
    <row r="1460">
      <c r="A1460" s="296">
        <v>265.0</v>
      </c>
      <c r="B1460" s="296">
        <v>2.0</v>
      </c>
      <c r="C1460" s="296" t="s">
        <v>19599</v>
      </c>
      <c r="D1460" s="296"/>
      <c r="E1460" s="296" t="s">
        <v>17175</v>
      </c>
      <c r="F1460" s="296" t="s">
        <v>19607</v>
      </c>
      <c r="G1460" s="294"/>
      <c r="H1460" s="294"/>
    </row>
    <row r="1461">
      <c r="A1461" s="296">
        <v>265.0</v>
      </c>
      <c r="B1461" s="296">
        <v>2.0</v>
      </c>
      <c r="C1461" s="296" t="s">
        <v>19599</v>
      </c>
      <c r="D1461" s="296"/>
      <c r="E1461" s="296" t="s">
        <v>17937</v>
      </c>
      <c r="F1461" s="296" t="s">
        <v>19608</v>
      </c>
      <c r="G1461" s="294"/>
      <c r="H1461" s="294"/>
    </row>
    <row r="1462">
      <c r="A1462" s="296">
        <v>265.0</v>
      </c>
      <c r="B1462" s="296">
        <v>2.0</v>
      </c>
      <c r="C1462" s="296" t="s">
        <v>19599</v>
      </c>
      <c r="D1462" s="296"/>
      <c r="E1462" s="296" t="s">
        <v>17939</v>
      </c>
      <c r="F1462" s="296" t="s">
        <v>19609</v>
      </c>
      <c r="G1462" s="294"/>
      <c r="H1462" s="294"/>
    </row>
    <row r="1463">
      <c r="A1463" s="296">
        <v>265.0</v>
      </c>
      <c r="B1463" s="296">
        <v>2.0</v>
      </c>
      <c r="C1463" s="296" t="s">
        <v>19599</v>
      </c>
      <c r="D1463" s="296"/>
      <c r="E1463" s="296" t="s">
        <v>17941</v>
      </c>
      <c r="F1463" s="296" t="s">
        <v>19610</v>
      </c>
      <c r="G1463" s="294"/>
      <c r="H1463" s="294"/>
    </row>
    <row r="1464">
      <c r="A1464" s="296">
        <v>265.0</v>
      </c>
      <c r="B1464" s="296">
        <v>2.0</v>
      </c>
      <c r="C1464" s="296" t="s">
        <v>19611</v>
      </c>
      <c r="D1464" s="296"/>
      <c r="E1464" s="296" t="s">
        <v>17943</v>
      </c>
      <c r="F1464" s="296" t="s">
        <v>19612</v>
      </c>
      <c r="G1464" s="294"/>
      <c r="H1464" s="294"/>
    </row>
    <row r="1465">
      <c r="A1465" s="296">
        <v>265.0</v>
      </c>
      <c r="B1465" s="296">
        <v>1.0</v>
      </c>
      <c r="C1465" s="296" t="s">
        <v>19613</v>
      </c>
      <c r="D1465" s="296"/>
      <c r="E1465" s="296" t="s">
        <v>17922</v>
      </c>
      <c r="F1465" s="296" t="s">
        <v>19614</v>
      </c>
      <c r="G1465" s="294"/>
      <c r="H1465" s="294"/>
    </row>
    <row r="1466">
      <c r="A1466" s="296">
        <v>265.0</v>
      </c>
      <c r="B1466" s="296">
        <v>1.0</v>
      </c>
      <c r="C1466" s="296" t="s">
        <v>19615</v>
      </c>
      <c r="D1466" s="296"/>
      <c r="E1466" s="296" t="s">
        <v>17927</v>
      </c>
      <c r="F1466" s="296" t="s">
        <v>19616</v>
      </c>
      <c r="G1466" s="294"/>
      <c r="H1466" s="294"/>
    </row>
    <row r="1467">
      <c r="A1467" s="296">
        <v>265.0</v>
      </c>
      <c r="B1467" s="296">
        <v>1.0</v>
      </c>
      <c r="C1467" s="296" t="s">
        <v>19615</v>
      </c>
      <c r="D1467" s="296"/>
      <c r="E1467" s="296" t="s">
        <v>17931</v>
      </c>
      <c r="F1467" s="296" t="s">
        <v>19617</v>
      </c>
      <c r="G1467" s="294"/>
      <c r="H1467" s="294"/>
    </row>
    <row r="1468">
      <c r="A1468" s="296">
        <v>265.0</v>
      </c>
      <c r="B1468" s="296">
        <v>1.0</v>
      </c>
      <c r="C1468" s="296" t="s">
        <v>19618</v>
      </c>
      <c r="D1468" s="296"/>
      <c r="E1468" s="296" t="s">
        <v>17933</v>
      </c>
      <c r="F1468" s="296" t="s">
        <v>19619</v>
      </c>
      <c r="G1468" s="294"/>
      <c r="H1468" s="294"/>
    </row>
    <row r="1469">
      <c r="A1469" s="296">
        <v>265.0</v>
      </c>
      <c r="B1469" s="296">
        <v>2.0</v>
      </c>
      <c r="C1469" s="296" t="s">
        <v>19620</v>
      </c>
      <c r="D1469" s="296"/>
      <c r="E1469" s="296" t="s">
        <v>17175</v>
      </c>
      <c r="F1469" s="296" t="s">
        <v>19621</v>
      </c>
      <c r="G1469" s="294"/>
      <c r="H1469" s="294"/>
    </row>
    <row r="1470">
      <c r="A1470" s="296">
        <v>265.0</v>
      </c>
      <c r="B1470" s="296">
        <v>2.0</v>
      </c>
      <c r="C1470" s="296" t="s">
        <v>19620</v>
      </c>
      <c r="D1470" s="296"/>
      <c r="E1470" s="296" t="s">
        <v>17937</v>
      </c>
      <c r="F1470" s="296" t="s">
        <v>19622</v>
      </c>
      <c r="G1470" s="294"/>
      <c r="H1470" s="294"/>
    </row>
    <row r="1471">
      <c r="A1471" s="296">
        <v>265.0</v>
      </c>
      <c r="B1471" s="296">
        <v>2.0</v>
      </c>
      <c r="C1471" s="296" t="s">
        <v>19620</v>
      </c>
      <c r="D1471" s="296"/>
      <c r="E1471" s="296" t="s">
        <v>17939</v>
      </c>
      <c r="F1471" s="296" t="s">
        <v>19623</v>
      </c>
      <c r="G1471" s="294"/>
      <c r="H1471" s="294"/>
    </row>
    <row r="1472">
      <c r="A1472" s="296">
        <v>265.0</v>
      </c>
      <c r="B1472" s="296">
        <v>2.0</v>
      </c>
      <c r="C1472" s="296" t="s">
        <v>19620</v>
      </c>
      <c r="D1472" s="296"/>
      <c r="E1472" s="296" t="s">
        <v>17941</v>
      </c>
      <c r="F1472" s="296" t="s">
        <v>19624</v>
      </c>
      <c r="G1472" s="294"/>
      <c r="H1472" s="294"/>
    </row>
    <row r="1473">
      <c r="A1473" s="296">
        <v>265.0</v>
      </c>
      <c r="B1473" s="296">
        <v>2.0</v>
      </c>
      <c r="C1473" s="296" t="s">
        <v>19620</v>
      </c>
      <c r="D1473" s="296"/>
      <c r="E1473" s="296" t="s">
        <v>17943</v>
      </c>
      <c r="F1473" s="296" t="s">
        <v>19625</v>
      </c>
      <c r="G1473" s="294"/>
      <c r="H1473" s="294"/>
    </row>
    <row r="1474">
      <c r="A1474" s="296">
        <v>265.0</v>
      </c>
      <c r="B1474" s="296">
        <v>2.0</v>
      </c>
      <c r="C1474" s="296" t="s">
        <v>19620</v>
      </c>
      <c r="D1474" s="296"/>
      <c r="E1474" s="296" t="s">
        <v>17385</v>
      </c>
      <c r="F1474" s="296" t="s">
        <v>19626</v>
      </c>
      <c r="G1474" s="294"/>
      <c r="H1474" s="294"/>
    </row>
    <row r="1475">
      <c r="A1475" s="296">
        <v>267.0</v>
      </c>
      <c r="B1475" s="296">
        <v>1.0</v>
      </c>
      <c r="C1475" s="296" t="s">
        <v>19627</v>
      </c>
      <c r="D1475" s="296"/>
      <c r="E1475" s="296" t="s">
        <v>17922</v>
      </c>
      <c r="F1475" s="296" t="s">
        <v>19628</v>
      </c>
      <c r="G1475" s="294"/>
      <c r="H1475" s="294"/>
    </row>
    <row r="1476">
      <c r="A1476" s="296">
        <v>267.0</v>
      </c>
      <c r="B1476" s="296">
        <v>1.0</v>
      </c>
      <c r="C1476" s="296" t="s">
        <v>19627</v>
      </c>
      <c r="D1476" s="296"/>
      <c r="E1476" s="296" t="s">
        <v>17924</v>
      </c>
      <c r="F1476" s="296" t="s">
        <v>19629</v>
      </c>
      <c r="G1476" s="294"/>
      <c r="H1476" s="294"/>
    </row>
    <row r="1477">
      <c r="A1477" s="296">
        <v>267.0</v>
      </c>
      <c r="B1477" s="296">
        <v>1.0</v>
      </c>
      <c r="C1477" s="296" t="s">
        <v>19627</v>
      </c>
      <c r="D1477" s="296"/>
      <c r="E1477" s="296" t="s">
        <v>17927</v>
      </c>
      <c r="F1477" s="296" t="s">
        <v>19630</v>
      </c>
      <c r="G1477" s="294"/>
      <c r="H1477" s="294"/>
    </row>
    <row r="1478">
      <c r="A1478" s="296">
        <v>267.0</v>
      </c>
      <c r="B1478" s="296">
        <v>1.0</v>
      </c>
      <c r="C1478" s="296" t="s">
        <v>19627</v>
      </c>
      <c r="D1478" s="296"/>
      <c r="E1478" s="296" t="s">
        <v>17929</v>
      </c>
      <c r="F1478" s="296" t="s">
        <v>19631</v>
      </c>
      <c r="G1478" s="294"/>
      <c r="H1478" s="294"/>
    </row>
    <row r="1479">
      <c r="A1479" s="296">
        <v>267.0</v>
      </c>
      <c r="B1479" s="296">
        <v>1.0</v>
      </c>
      <c r="C1479" s="296" t="s">
        <v>19627</v>
      </c>
      <c r="D1479" s="296"/>
      <c r="E1479" s="296" t="s">
        <v>17931</v>
      </c>
      <c r="F1479" s="296" t="s">
        <v>19632</v>
      </c>
      <c r="G1479" s="294"/>
      <c r="H1479" s="294"/>
    </row>
    <row r="1480">
      <c r="A1480" s="296">
        <v>267.0</v>
      </c>
      <c r="B1480" s="296">
        <v>1.0</v>
      </c>
      <c r="C1480" s="296" t="s">
        <v>19627</v>
      </c>
      <c r="D1480" s="296"/>
      <c r="E1480" s="296" t="s">
        <v>17933</v>
      </c>
      <c r="F1480" s="296" t="s">
        <v>19633</v>
      </c>
      <c r="G1480" s="294"/>
      <c r="H1480" s="294"/>
    </row>
    <row r="1481">
      <c r="A1481" s="296">
        <v>267.0</v>
      </c>
      <c r="B1481" s="296">
        <v>2.0</v>
      </c>
      <c r="C1481" s="296" t="s">
        <v>19627</v>
      </c>
      <c r="D1481" s="296"/>
      <c r="E1481" s="296" t="s">
        <v>17385</v>
      </c>
      <c r="F1481" s="296" t="s">
        <v>19634</v>
      </c>
      <c r="G1481" s="294"/>
      <c r="H1481" s="294"/>
    </row>
    <row r="1482">
      <c r="A1482" s="296">
        <v>267.0</v>
      </c>
      <c r="B1482" s="296">
        <v>2.0</v>
      </c>
      <c r="C1482" s="296" t="s">
        <v>19627</v>
      </c>
      <c r="D1482" s="296"/>
      <c r="E1482" s="296" t="s">
        <v>17175</v>
      </c>
      <c r="F1482" s="296" t="s">
        <v>19635</v>
      </c>
      <c r="G1482" s="294"/>
      <c r="H1482" s="294"/>
    </row>
    <row r="1483">
      <c r="A1483" s="296">
        <v>267.0</v>
      </c>
      <c r="B1483" s="296">
        <v>2.0</v>
      </c>
      <c r="C1483" s="296" t="s">
        <v>19627</v>
      </c>
      <c r="D1483" s="296"/>
      <c r="E1483" s="296" t="s">
        <v>17937</v>
      </c>
      <c r="F1483" s="296" t="s">
        <v>19636</v>
      </c>
      <c r="G1483" s="294"/>
      <c r="H1483" s="294"/>
    </row>
    <row r="1484">
      <c r="A1484" s="296">
        <v>267.0</v>
      </c>
      <c r="B1484" s="296">
        <v>2.0</v>
      </c>
      <c r="C1484" s="296" t="s">
        <v>19627</v>
      </c>
      <c r="D1484" s="296"/>
      <c r="E1484" s="296" t="s">
        <v>17939</v>
      </c>
      <c r="F1484" s="296" t="s">
        <v>19637</v>
      </c>
      <c r="G1484" s="294"/>
      <c r="H1484" s="294"/>
    </row>
    <row r="1485">
      <c r="A1485" s="296">
        <v>267.0</v>
      </c>
      <c r="B1485" s="296">
        <v>2.0</v>
      </c>
      <c r="C1485" s="296" t="s">
        <v>19627</v>
      </c>
      <c r="D1485" s="296"/>
      <c r="E1485" s="296" t="s">
        <v>17941</v>
      </c>
      <c r="F1485" s="296" t="s">
        <v>19638</v>
      </c>
      <c r="G1485" s="294"/>
      <c r="H1485" s="294"/>
    </row>
    <row r="1486">
      <c r="A1486" s="296">
        <v>267.0</v>
      </c>
      <c r="B1486" s="296">
        <v>2.0</v>
      </c>
      <c r="C1486" s="296" t="s">
        <v>19627</v>
      </c>
      <c r="D1486" s="296"/>
      <c r="E1486" s="296" t="s">
        <v>17943</v>
      </c>
      <c r="F1486" s="296" t="s">
        <v>19639</v>
      </c>
      <c r="G1486" s="294"/>
      <c r="H1486" s="294"/>
    </row>
    <row r="1487">
      <c r="A1487" s="296">
        <v>268.0</v>
      </c>
      <c r="B1487" s="296">
        <v>1.0</v>
      </c>
      <c r="C1487" s="296" t="s">
        <v>19640</v>
      </c>
      <c r="D1487" s="296"/>
      <c r="E1487" s="296" t="s">
        <v>17922</v>
      </c>
      <c r="F1487" s="296" t="s">
        <v>19641</v>
      </c>
      <c r="G1487" s="294"/>
      <c r="H1487" s="294"/>
    </row>
    <row r="1488">
      <c r="A1488" s="296">
        <v>268.0</v>
      </c>
      <c r="B1488" s="296">
        <v>1.0</v>
      </c>
      <c r="C1488" s="296" t="s">
        <v>19642</v>
      </c>
      <c r="D1488" s="296"/>
      <c r="E1488" s="296" t="s">
        <v>17924</v>
      </c>
      <c r="F1488" s="296" t="s">
        <v>19643</v>
      </c>
      <c r="G1488" s="294"/>
      <c r="H1488" s="294"/>
    </row>
    <row r="1489">
      <c r="A1489" s="296">
        <v>268.0</v>
      </c>
      <c r="B1489" s="296">
        <v>1.0</v>
      </c>
      <c r="C1489" s="296" t="s">
        <v>19642</v>
      </c>
      <c r="D1489" s="296"/>
      <c r="E1489" s="296" t="s">
        <v>17929</v>
      </c>
      <c r="F1489" s="296" t="s">
        <v>19644</v>
      </c>
      <c r="G1489" s="294"/>
      <c r="H1489" s="294"/>
    </row>
    <row r="1490">
      <c r="A1490" s="296">
        <v>268.0</v>
      </c>
      <c r="B1490" s="296">
        <v>1.0</v>
      </c>
      <c r="C1490" s="296" t="s">
        <v>19642</v>
      </c>
      <c r="D1490" s="296"/>
      <c r="E1490" s="296" t="s">
        <v>17931</v>
      </c>
      <c r="F1490" s="296" t="s">
        <v>19645</v>
      </c>
      <c r="G1490" s="294"/>
      <c r="H1490" s="294"/>
    </row>
    <row r="1491">
      <c r="A1491" s="296">
        <v>268.0</v>
      </c>
      <c r="B1491" s="296">
        <v>1.0</v>
      </c>
      <c r="C1491" s="296" t="s">
        <v>19642</v>
      </c>
      <c r="D1491" s="296"/>
      <c r="E1491" s="296" t="s">
        <v>17933</v>
      </c>
      <c r="F1491" s="296" t="s">
        <v>19646</v>
      </c>
      <c r="G1491" s="294"/>
      <c r="H1491" s="294"/>
    </row>
    <row r="1492">
      <c r="A1492" s="296">
        <v>268.0</v>
      </c>
      <c r="B1492" s="296">
        <v>2.0</v>
      </c>
      <c r="C1492" s="296" t="s">
        <v>19640</v>
      </c>
      <c r="D1492" s="296"/>
      <c r="E1492" s="296" t="s">
        <v>17385</v>
      </c>
      <c r="F1492" s="296" t="s">
        <v>19647</v>
      </c>
      <c r="G1492" s="294"/>
      <c r="H1492" s="294"/>
    </row>
    <row r="1493">
      <c r="A1493" s="296">
        <v>268.0</v>
      </c>
      <c r="B1493" s="296">
        <v>2.0</v>
      </c>
      <c r="C1493" s="296" t="s">
        <v>19640</v>
      </c>
      <c r="D1493" s="296"/>
      <c r="E1493" s="296" t="s">
        <v>17175</v>
      </c>
      <c r="F1493" s="296" t="s">
        <v>19648</v>
      </c>
      <c r="G1493" s="294"/>
      <c r="H1493" s="294"/>
    </row>
    <row r="1494">
      <c r="A1494" s="296">
        <v>268.0</v>
      </c>
      <c r="B1494" s="296">
        <v>2.0</v>
      </c>
      <c r="C1494" s="296" t="s">
        <v>19640</v>
      </c>
      <c r="D1494" s="296"/>
      <c r="E1494" s="296" t="s">
        <v>17937</v>
      </c>
      <c r="F1494" s="296" t="s">
        <v>19649</v>
      </c>
      <c r="G1494" s="294"/>
      <c r="H1494" s="294"/>
    </row>
    <row r="1495">
      <c r="A1495" s="296">
        <v>268.0</v>
      </c>
      <c r="B1495" s="296">
        <v>2.0</v>
      </c>
      <c r="C1495" s="296" t="s">
        <v>19640</v>
      </c>
      <c r="D1495" s="296"/>
      <c r="E1495" s="296" t="s">
        <v>17939</v>
      </c>
      <c r="F1495" s="296" t="s">
        <v>19650</v>
      </c>
      <c r="G1495" s="294"/>
      <c r="H1495" s="294"/>
    </row>
    <row r="1496">
      <c r="A1496" s="296">
        <v>268.0</v>
      </c>
      <c r="B1496" s="296">
        <v>2.0</v>
      </c>
      <c r="C1496" s="296" t="s">
        <v>19640</v>
      </c>
      <c r="D1496" s="296"/>
      <c r="E1496" s="296" t="s">
        <v>17941</v>
      </c>
      <c r="F1496" s="296" t="s">
        <v>19651</v>
      </c>
      <c r="G1496" s="294"/>
      <c r="H1496" s="294"/>
    </row>
    <row r="1497">
      <c r="A1497" s="296">
        <v>268.0</v>
      </c>
      <c r="B1497" s="296">
        <v>2.0</v>
      </c>
      <c r="C1497" s="296" t="s">
        <v>19640</v>
      </c>
      <c r="D1497" s="296"/>
      <c r="E1497" s="296" t="s">
        <v>17943</v>
      </c>
      <c r="F1497" s="296" t="s">
        <v>19652</v>
      </c>
      <c r="G1497" s="294"/>
      <c r="H1497" s="294"/>
    </row>
    <row r="1498">
      <c r="A1498" s="296">
        <v>269.0</v>
      </c>
      <c r="B1498" s="296">
        <v>1.0</v>
      </c>
      <c r="C1498" s="296" t="s">
        <v>19653</v>
      </c>
      <c r="D1498" s="296"/>
      <c r="E1498" s="296" t="s">
        <v>17922</v>
      </c>
      <c r="F1498" s="296" t="s">
        <v>19654</v>
      </c>
      <c r="G1498" s="294"/>
      <c r="H1498" s="294"/>
    </row>
    <row r="1499">
      <c r="A1499" s="296">
        <v>269.0</v>
      </c>
      <c r="B1499" s="296">
        <v>1.0</v>
      </c>
      <c r="C1499" s="296" t="s">
        <v>19653</v>
      </c>
      <c r="D1499" s="296"/>
      <c r="E1499" s="296" t="s">
        <v>17924</v>
      </c>
      <c r="F1499" s="296" t="s">
        <v>19655</v>
      </c>
      <c r="G1499" s="294"/>
      <c r="H1499" s="294"/>
    </row>
    <row r="1500">
      <c r="A1500" s="296">
        <v>269.0</v>
      </c>
      <c r="B1500" s="296">
        <v>1.0</v>
      </c>
      <c r="C1500" s="296" t="s">
        <v>19653</v>
      </c>
      <c r="D1500" s="296"/>
      <c r="E1500" s="296" t="s">
        <v>17927</v>
      </c>
      <c r="F1500" s="296" t="s">
        <v>19656</v>
      </c>
      <c r="G1500" s="294"/>
      <c r="H1500" s="294"/>
    </row>
    <row r="1501">
      <c r="A1501" s="296">
        <v>269.0</v>
      </c>
      <c r="B1501" s="296">
        <v>1.0</v>
      </c>
      <c r="C1501" s="296" t="s">
        <v>19653</v>
      </c>
      <c r="D1501" s="296"/>
      <c r="E1501" s="296" t="s">
        <v>17929</v>
      </c>
      <c r="F1501" s="296" t="s">
        <v>19657</v>
      </c>
      <c r="G1501" s="294"/>
      <c r="H1501" s="294"/>
    </row>
    <row r="1502">
      <c r="A1502" s="296">
        <v>269.0</v>
      </c>
      <c r="B1502" s="296">
        <v>1.0</v>
      </c>
      <c r="C1502" s="296" t="s">
        <v>19653</v>
      </c>
      <c r="D1502" s="296"/>
      <c r="E1502" s="296" t="s">
        <v>17931</v>
      </c>
      <c r="F1502" s="296" t="s">
        <v>19658</v>
      </c>
      <c r="G1502" s="294"/>
      <c r="H1502" s="294"/>
    </row>
    <row r="1503">
      <c r="A1503" s="296">
        <v>269.0</v>
      </c>
      <c r="B1503" s="296">
        <v>1.0</v>
      </c>
      <c r="C1503" s="296" t="s">
        <v>19653</v>
      </c>
      <c r="D1503" s="296"/>
      <c r="E1503" s="296" t="s">
        <v>17933</v>
      </c>
      <c r="F1503" s="296" t="s">
        <v>19659</v>
      </c>
      <c r="G1503" s="294"/>
      <c r="H1503" s="294"/>
    </row>
    <row r="1504">
      <c r="A1504" s="296">
        <v>269.0</v>
      </c>
      <c r="B1504" s="296">
        <v>2.0</v>
      </c>
      <c r="C1504" s="296" t="s">
        <v>19653</v>
      </c>
      <c r="D1504" s="296"/>
      <c r="E1504" s="296" t="s">
        <v>17385</v>
      </c>
      <c r="F1504" s="296" t="s">
        <v>19660</v>
      </c>
      <c r="G1504" s="294"/>
      <c r="H1504" s="294"/>
    </row>
    <row r="1505">
      <c r="A1505" s="296">
        <v>269.0</v>
      </c>
      <c r="B1505" s="296">
        <v>2.0</v>
      </c>
      <c r="C1505" s="296" t="s">
        <v>19653</v>
      </c>
      <c r="D1505" s="296"/>
      <c r="E1505" s="296" t="s">
        <v>17175</v>
      </c>
      <c r="F1505" s="296" t="s">
        <v>19661</v>
      </c>
      <c r="G1505" s="294"/>
      <c r="H1505" s="294"/>
    </row>
    <row r="1506">
      <c r="A1506" s="296">
        <v>269.0</v>
      </c>
      <c r="B1506" s="296">
        <v>2.0</v>
      </c>
      <c r="C1506" s="296" t="s">
        <v>19653</v>
      </c>
      <c r="D1506" s="296"/>
      <c r="E1506" s="296" t="s">
        <v>17937</v>
      </c>
      <c r="F1506" s="296" t="s">
        <v>19662</v>
      </c>
      <c r="G1506" s="294"/>
      <c r="H1506" s="294"/>
    </row>
    <row r="1507">
      <c r="A1507" s="296">
        <v>269.0</v>
      </c>
      <c r="B1507" s="296">
        <v>2.0</v>
      </c>
      <c r="C1507" s="296" t="s">
        <v>19653</v>
      </c>
      <c r="D1507" s="296"/>
      <c r="E1507" s="296" t="s">
        <v>17939</v>
      </c>
      <c r="F1507" s="296" t="s">
        <v>19663</v>
      </c>
      <c r="G1507" s="294"/>
      <c r="H1507" s="294"/>
    </row>
    <row r="1508">
      <c r="A1508" s="296">
        <v>269.0</v>
      </c>
      <c r="B1508" s="296">
        <v>2.0</v>
      </c>
      <c r="C1508" s="296" t="s">
        <v>19653</v>
      </c>
      <c r="D1508" s="296"/>
      <c r="E1508" s="296" t="s">
        <v>17941</v>
      </c>
      <c r="F1508" s="296" t="s">
        <v>19664</v>
      </c>
      <c r="G1508" s="294"/>
      <c r="H1508" s="294"/>
    </row>
    <row r="1509">
      <c r="A1509" s="296">
        <v>269.0</v>
      </c>
      <c r="B1509" s="296">
        <v>2.0</v>
      </c>
      <c r="C1509" s="296" t="s">
        <v>19653</v>
      </c>
      <c r="D1509" s="296"/>
      <c r="E1509" s="296" t="s">
        <v>17943</v>
      </c>
      <c r="F1509" s="296" t="s">
        <v>19665</v>
      </c>
      <c r="G1509" s="294"/>
      <c r="H1509" s="294"/>
    </row>
    <row r="1510">
      <c r="A1510" s="296">
        <v>270.0</v>
      </c>
      <c r="B1510" s="296">
        <v>1.0</v>
      </c>
      <c r="C1510" s="296" t="s">
        <v>19666</v>
      </c>
      <c r="D1510" s="296"/>
      <c r="E1510" s="296" t="s">
        <v>17922</v>
      </c>
      <c r="F1510" s="296" t="s">
        <v>19667</v>
      </c>
      <c r="G1510" s="294"/>
      <c r="H1510" s="294"/>
    </row>
    <row r="1511">
      <c r="A1511" s="296">
        <v>270.0</v>
      </c>
      <c r="B1511" s="296">
        <v>1.0</v>
      </c>
      <c r="C1511" s="296" t="s">
        <v>19666</v>
      </c>
      <c r="D1511" s="296"/>
      <c r="E1511" s="296" t="s">
        <v>17924</v>
      </c>
      <c r="F1511" s="296" t="s">
        <v>19668</v>
      </c>
      <c r="G1511" s="294"/>
      <c r="H1511" s="294"/>
    </row>
    <row r="1512">
      <c r="A1512" s="296">
        <v>270.0</v>
      </c>
      <c r="B1512" s="296">
        <v>1.0</v>
      </c>
      <c r="C1512" s="296" t="s">
        <v>19666</v>
      </c>
      <c r="D1512" s="296"/>
      <c r="E1512" s="296" t="s">
        <v>17927</v>
      </c>
      <c r="F1512" s="296" t="s">
        <v>19669</v>
      </c>
      <c r="G1512" s="294"/>
      <c r="H1512" s="294"/>
    </row>
    <row r="1513">
      <c r="A1513" s="296">
        <v>270.0</v>
      </c>
      <c r="B1513" s="296">
        <v>1.0</v>
      </c>
      <c r="C1513" s="296" t="s">
        <v>19670</v>
      </c>
      <c r="D1513" s="296"/>
      <c r="E1513" s="296" t="s">
        <v>17929</v>
      </c>
      <c r="F1513" s="296" t="s">
        <v>19671</v>
      </c>
      <c r="G1513" s="294"/>
      <c r="H1513" s="294"/>
    </row>
    <row r="1514">
      <c r="A1514" s="296">
        <v>270.0</v>
      </c>
      <c r="B1514" s="296">
        <v>1.0</v>
      </c>
      <c r="C1514" s="296" t="s">
        <v>19670</v>
      </c>
      <c r="D1514" s="296"/>
      <c r="E1514" s="296" t="s">
        <v>17931</v>
      </c>
      <c r="F1514" s="296" t="s">
        <v>19672</v>
      </c>
      <c r="G1514" s="294"/>
      <c r="H1514" s="294"/>
    </row>
    <row r="1515">
      <c r="A1515" s="296">
        <v>270.0</v>
      </c>
      <c r="B1515" s="296">
        <v>1.0</v>
      </c>
      <c r="C1515" s="296" t="s">
        <v>19670</v>
      </c>
      <c r="D1515" s="296"/>
      <c r="E1515" s="296" t="s">
        <v>17933</v>
      </c>
      <c r="F1515" s="296" t="s">
        <v>19673</v>
      </c>
      <c r="G1515" s="294"/>
      <c r="H1515" s="294"/>
    </row>
    <row r="1516">
      <c r="A1516" s="296">
        <v>270.0</v>
      </c>
      <c r="B1516" s="296">
        <v>2.0</v>
      </c>
      <c r="C1516" s="296" t="s">
        <v>19666</v>
      </c>
      <c r="D1516" s="296"/>
      <c r="E1516" s="296" t="s">
        <v>17385</v>
      </c>
      <c r="F1516" s="296" t="s">
        <v>19674</v>
      </c>
      <c r="G1516" s="294"/>
      <c r="H1516" s="294"/>
    </row>
    <row r="1517">
      <c r="A1517" s="296">
        <v>270.0</v>
      </c>
      <c r="B1517" s="296">
        <v>2.0</v>
      </c>
      <c r="C1517" s="296" t="s">
        <v>19666</v>
      </c>
      <c r="D1517" s="296"/>
      <c r="E1517" s="296" t="s">
        <v>17175</v>
      </c>
      <c r="F1517" s="296" t="s">
        <v>19675</v>
      </c>
      <c r="G1517" s="294"/>
      <c r="H1517" s="294"/>
    </row>
    <row r="1518">
      <c r="A1518" s="296">
        <v>270.0</v>
      </c>
      <c r="B1518" s="296">
        <v>2.0</v>
      </c>
      <c r="C1518" s="296" t="s">
        <v>19666</v>
      </c>
      <c r="D1518" s="296"/>
      <c r="E1518" s="296" t="s">
        <v>17937</v>
      </c>
      <c r="F1518" s="296" t="s">
        <v>19676</v>
      </c>
      <c r="G1518" s="294"/>
      <c r="H1518" s="294"/>
    </row>
    <row r="1519">
      <c r="A1519" s="296">
        <v>270.0</v>
      </c>
      <c r="B1519" s="296">
        <v>2.0</v>
      </c>
      <c r="C1519" s="296" t="s">
        <v>19666</v>
      </c>
      <c r="D1519" s="296"/>
      <c r="E1519" s="296" t="s">
        <v>17939</v>
      </c>
      <c r="F1519" s="296" t="s">
        <v>19677</v>
      </c>
      <c r="G1519" s="294"/>
      <c r="H1519" s="294"/>
    </row>
    <row r="1520">
      <c r="A1520" s="296">
        <v>270.0</v>
      </c>
      <c r="B1520" s="296">
        <v>2.0</v>
      </c>
      <c r="C1520" s="296" t="s">
        <v>19666</v>
      </c>
      <c r="D1520" s="296"/>
      <c r="E1520" s="296" t="s">
        <v>17941</v>
      </c>
      <c r="F1520" s="296" t="s">
        <v>19678</v>
      </c>
      <c r="G1520" s="294"/>
      <c r="H1520" s="294"/>
    </row>
    <row r="1521">
      <c r="A1521" s="296">
        <v>270.0</v>
      </c>
      <c r="B1521" s="296">
        <v>2.0</v>
      </c>
      <c r="C1521" s="296" t="s">
        <v>19666</v>
      </c>
      <c r="D1521" s="296"/>
      <c r="E1521" s="296" t="s">
        <v>17943</v>
      </c>
      <c r="F1521" s="296" t="s">
        <v>19679</v>
      </c>
      <c r="G1521" s="294"/>
      <c r="H1521" s="294"/>
    </row>
    <row r="1522">
      <c r="A1522" s="296">
        <v>271.0</v>
      </c>
      <c r="B1522" s="296">
        <v>1.0</v>
      </c>
      <c r="C1522" s="296" t="s">
        <v>19680</v>
      </c>
      <c r="D1522" s="296"/>
      <c r="E1522" s="296" t="s">
        <v>17922</v>
      </c>
      <c r="F1522" s="296" t="s">
        <v>19681</v>
      </c>
      <c r="G1522" s="294"/>
      <c r="H1522" s="294"/>
    </row>
    <row r="1523">
      <c r="A1523" s="296">
        <v>271.0</v>
      </c>
      <c r="B1523" s="296">
        <v>1.0</v>
      </c>
      <c r="C1523" s="296" t="s">
        <v>19680</v>
      </c>
      <c r="D1523" s="296"/>
      <c r="E1523" s="296" t="s">
        <v>17924</v>
      </c>
      <c r="F1523" s="296" t="s">
        <v>19682</v>
      </c>
      <c r="G1523" s="294"/>
      <c r="H1523" s="294"/>
    </row>
    <row r="1524">
      <c r="A1524" s="296">
        <v>271.0</v>
      </c>
      <c r="B1524" s="296">
        <v>1.0</v>
      </c>
      <c r="C1524" s="296" t="s">
        <v>19680</v>
      </c>
      <c r="D1524" s="296"/>
      <c r="E1524" s="296" t="s">
        <v>17927</v>
      </c>
      <c r="F1524" s="296" t="s">
        <v>19683</v>
      </c>
      <c r="G1524" s="294"/>
      <c r="H1524" s="294"/>
    </row>
    <row r="1525">
      <c r="A1525" s="296">
        <v>271.0</v>
      </c>
      <c r="B1525" s="296">
        <v>1.0</v>
      </c>
      <c r="C1525" s="296" t="s">
        <v>19680</v>
      </c>
      <c r="D1525" s="296"/>
      <c r="E1525" s="296" t="s">
        <v>17929</v>
      </c>
      <c r="F1525" s="296" t="s">
        <v>19684</v>
      </c>
      <c r="G1525" s="294"/>
      <c r="H1525" s="294"/>
    </row>
    <row r="1526">
      <c r="A1526" s="296">
        <v>271.0</v>
      </c>
      <c r="B1526" s="296">
        <v>1.0</v>
      </c>
      <c r="C1526" s="296" t="s">
        <v>19680</v>
      </c>
      <c r="D1526" s="296"/>
      <c r="E1526" s="296" t="s">
        <v>17931</v>
      </c>
      <c r="F1526" s="296" t="s">
        <v>19685</v>
      </c>
      <c r="G1526" s="294"/>
      <c r="H1526" s="294"/>
    </row>
    <row r="1527">
      <c r="A1527" s="296">
        <v>271.0</v>
      </c>
      <c r="B1527" s="296">
        <v>1.0</v>
      </c>
      <c r="C1527" s="296" t="s">
        <v>19680</v>
      </c>
      <c r="D1527" s="296"/>
      <c r="E1527" s="296" t="s">
        <v>17933</v>
      </c>
      <c r="F1527" s="296" t="s">
        <v>19686</v>
      </c>
      <c r="G1527" s="294"/>
      <c r="H1527" s="294"/>
    </row>
    <row r="1528">
      <c r="A1528" s="296">
        <v>271.0</v>
      </c>
      <c r="B1528" s="296">
        <v>2.0</v>
      </c>
      <c r="C1528" s="296" t="s">
        <v>19680</v>
      </c>
      <c r="D1528" s="296"/>
      <c r="E1528" s="296" t="s">
        <v>17385</v>
      </c>
      <c r="F1528" s="296" t="s">
        <v>19687</v>
      </c>
      <c r="G1528" s="294"/>
      <c r="H1528" s="294"/>
    </row>
    <row r="1529">
      <c r="A1529" s="296">
        <v>271.0</v>
      </c>
      <c r="B1529" s="296">
        <v>2.0</v>
      </c>
      <c r="C1529" s="296" t="s">
        <v>19680</v>
      </c>
      <c r="D1529" s="296"/>
      <c r="E1529" s="296" t="s">
        <v>17175</v>
      </c>
      <c r="F1529" s="296" t="s">
        <v>19688</v>
      </c>
      <c r="G1529" s="294"/>
      <c r="H1529" s="294"/>
    </row>
    <row r="1530">
      <c r="A1530" s="296">
        <v>271.0</v>
      </c>
      <c r="B1530" s="296">
        <v>2.0</v>
      </c>
      <c r="C1530" s="296" t="s">
        <v>19680</v>
      </c>
      <c r="D1530" s="296"/>
      <c r="E1530" s="296" t="s">
        <v>17937</v>
      </c>
      <c r="F1530" s="296" t="s">
        <v>19689</v>
      </c>
      <c r="G1530" s="294"/>
      <c r="H1530" s="294"/>
    </row>
    <row r="1531">
      <c r="A1531" s="296">
        <v>271.0</v>
      </c>
      <c r="B1531" s="296">
        <v>2.0</v>
      </c>
      <c r="C1531" s="296" t="s">
        <v>19680</v>
      </c>
      <c r="D1531" s="296"/>
      <c r="E1531" s="296" t="s">
        <v>17939</v>
      </c>
      <c r="F1531" s="296" t="s">
        <v>19690</v>
      </c>
      <c r="G1531" s="294"/>
      <c r="H1531" s="294"/>
    </row>
    <row r="1532">
      <c r="A1532" s="296">
        <v>271.0</v>
      </c>
      <c r="B1532" s="296">
        <v>2.0</v>
      </c>
      <c r="C1532" s="296" t="s">
        <v>19680</v>
      </c>
      <c r="D1532" s="296"/>
      <c r="E1532" s="296" t="s">
        <v>17941</v>
      </c>
      <c r="F1532" s="296" t="s">
        <v>19691</v>
      </c>
      <c r="G1532" s="294"/>
      <c r="H1532" s="294"/>
    </row>
    <row r="1533">
      <c r="A1533" s="296">
        <v>271.0</v>
      </c>
      <c r="B1533" s="296">
        <v>2.0</v>
      </c>
      <c r="C1533" s="296" t="s">
        <v>19680</v>
      </c>
      <c r="D1533" s="296"/>
      <c r="E1533" s="296" t="s">
        <v>17943</v>
      </c>
      <c r="F1533" s="296" t="s">
        <v>19692</v>
      </c>
      <c r="G1533" s="294"/>
      <c r="H1533" s="294"/>
    </row>
    <row r="1534">
      <c r="A1534" s="296">
        <v>272.0</v>
      </c>
      <c r="B1534" s="296">
        <v>1.0</v>
      </c>
      <c r="C1534" s="296" t="s">
        <v>19693</v>
      </c>
      <c r="D1534" s="296"/>
      <c r="E1534" s="296" t="s">
        <v>17922</v>
      </c>
      <c r="F1534" s="296" t="s">
        <v>19694</v>
      </c>
      <c r="G1534" s="294"/>
      <c r="H1534" s="294"/>
    </row>
    <row r="1535">
      <c r="A1535" s="296">
        <v>272.0</v>
      </c>
      <c r="B1535" s="296">
        <v>1.0</v>
      </c>
      <c r="C1535" s="296" t="s">
        <v>19693</v>
      </c>
      <c r="D1535" s="296"/>
      <c r="E1535" s="296" t="s">
        <v>17924</v>
      </c>
      <c r="F1535" s="296" t="s">
        <v>19695</v>
      </c>
      <c r="G1535" s="294"/>
      <c r="H1535" s="294"/>
    </row>
    <row r="1536">
      <c r="A1536" s="296">
        <v>272.0</v>
      </c>
      <c r="B1536" s="296">
        <v>1.0</v>
      </c>
      <c r="C1536" s="296" t="s">
        <v>19693</v>
      </c>
      <c r="D1536" s="296"/>
      <c r="E1536" s="296" t="s">
        <v>17927</v>
      </c>
      <c r="F1536" s="296" t="s">
        <v>19696</v>
      </c>
      <c r="G1536" s="294"/>
      <c r="H1536" s="294"/>
    </row>
    <row r="1537">
      <c r="A1537" s="296">
        <v>272.0</v>
      </c>
      <c r="B1537" s="296">
        <v>1.0</v>
      </c>
      <c r="C1537" s="296" t="s">
        <v>19693</v>
      </c>
      <c r="D1537" s="296"/>
      <c r="E1537" s="296" t="s">
        <v>17929</v>
      </c>
      <c r="F1537" s="296" t="s">
        <v>19697</v>
      </c>
      <c r="G1537" s="294"/>
      <c r="H1537" s="294"/>
    </row>
    <row r="1538">
      <c r="A1538" s="296">
        <v>272.0</v>
      </c>
      <c r="B1538" s="296">
        <v>1.0</v>
      </c>
      <c r="C1538" s="296" t="s">
        <v>19693</v>
      </c>
      <c r="D1538" s="296"/>
      <c r="E1538" s="296" t="s">
        <v>17931</v>
      </c>
      <c r="F1538" s="296" t="s">
        <v>19698</v>
      </c>
      <c r="G1538" s="294"/>
      <c r="H1538" s="294"/>
    </row>
    <row r="1539">
      <c r="A1539" s="296">
        <v>272.0</v>
      </c>
      <c r="B1539" s="296">
        <v>1.0</v>
      </c>
      <c r="C1539" s="296" t="s">
        <v>19693</v>
      </c>
      <c r="D1539" s="296"/>
      <c r="E1539" s="296" t="s">
        <v>17933</v>
      </c>
      <c r="F1539" s="296" t="s">
        <v>19699</v>
      </c>
      <c r="G1539" s="294"/>
      <c r="H1539" s="294"/>
    </row>
    <row r="1540">
      <c r="A1540" s="296">
        <v>272.0</v>
      </c>
      <c r="B1540" s="296">
        <v>2.0</v>
      </c>
      <c r="C1540" s="296" t="s">
        <v>19693</v>
      </c>
      <c r="D1540" s="296"/>
      <c r="E1540" s="296" t="s">
        <v>17385</v>
      </c>
      <c r="F1540" s="296" t="s">
        <v>19700</v>
      </c>
      <c r="G1540" s="294"/>
      <c r="H1540" s="294"/>
    </row>
    <row r="1541">
      <c r="A1541" s="296">
        <v>272.0</v>
      </c>
      <c r="B1541" s="296">
        <v>2.0</v>
      </c>
      <c r="C1541" s="296" t="s">
        <v>19693</v>
      </c>
      <c r="D1541" s="296"/>
      <c r="E1541" s="296" t="s">
        <v>17175</v>
      </c>
      <c r="F1541" s="296" t="s">
        <v>19701</v>
      </c>
      <c r="G1541" s="294"/>
      <c r="H1541" s="294"/>
    </row>
    <row r="1542">
      <c r="A1542" s="296">
        <v>272.0</v>
      </c>
      <c r="B1542" s="296">
        <v>2.0</v>
      </c>
      <c r="C1542" s="296" t="s">
        <v>19693</v>
      </c>
      <c r="D1542" s="296"/>
      <c r="E1542" s="296" t="s">
        <v>17937</v>
      </c>
      <c r="F1542" s="296" t="s">
        <v>19702</v>
      </c>
      <c r="G1542" s="294"/>
      <c r="H1542" s="294"/>
    </row>
    <row r="1543">
      <c r="A1543" s="296">
        <v>272.0</v>
      </c>
      <c r="B1543" s="296">
        <v>2.0</v>
      </c>
      <c r="C1543" s="296" t="s">
        <v>19693</v>
      </c>
      <c r="D1543" s="296"/>
      <c r="E1543" s="296" t="s">
        <v>17939</v>
      </c>
      <c r="F1543" s="296" t="s">
        <v>19703</v>
      </c>
      <c r="G1543" s="294"/>
      <c r="H1543" s="294"/>
    </row>
    <row r="1544">
      <c r="A1544" s="296">
        <v>272.0</v>
      </c>
      <c r="B1544" s="296">
        <v>2.0</v>
      </c>
      <c r="C1544" s="296" t="s">
        <v>19693</v>
      </c>
      <c r="D1544" s="296"/>
      <c r="E1544" s="296" t="s">
        <v>17941</v>
      </c>
      <c r="F1544" s="296" t="s">
        <v>19704</v>
      </c>
      <c r="G1544" s="294"/>
      <c r="H1544" s="294"/>
    </row>
    <row r="1545">
      <c r="A1545" s="296">
        <v>272.0</v>
      </c>
      <c r="B1545" s="296">
        <v>2.0</v>
      </c>
      <c r="C1545" s="296" t="s">
        <v>19693</v>
      </c>
      <c r="D1545" s="296"/>
      <c r="E1545" s="296" t="s">
        <v>17943</v>
      </c>
      <c r="F1545" s="296" t="s">
        <v>19705</v>
      </c>
      <c r="G1545" s="294"/>
      <c r="H1545" s="294"/>
    </row>
    <row r="1546">
      <c r="A1546" s="296">
        <v>272.0</v>
      </c>
      <c r="B1546" s="296">
        <v>2.0</v>
      </c>
      <c r="C1546" s="296" t="s">
        <v>19693</v>
      </c>
      <c r="D1546" s="296"/>
      <c r="E1546" s="296" t="s">
        <v>17385</v>
      </c>
      <c r="F1546" s="296" t="s">
        <v>19700</v>
      </c>
      <c r="G1546" s="294"/>
      <c r="H1546" s="294"/>
    </row>
    <row r="1547">
      <c r="A1547" s="296">
        <v>272.0</v>
      </c>
      <c r="B1547" s="296">
        <v>2.0</v>
      </c>
      <c r="C1547" s="296" t="s">
        <v>19693</v>
      </c>
      <c r="D1547" s="296"/>
      <c r="E1547" s="296" t="s">
        <v>17175</v>
      </c>
      <c r="F1547" s="296" t="s">
        <v>19701</v>
      </c>
      <c r="G1547" s="294"/>
      <c r="H1547" s="294"/>
    </row>
    <row r="1548">
      <c r="A1548" s="296">
        <v>272.0</v>
      </c>
      <c r="B1548" s="296">
        <v>2.0</v>
      </c>
      <c r="C1548" s="296" t="s">
        <v>19693</v>
      </c>
      <c r="D1548" s="296"/>
      <c r="E1548" s="296" t="s">
        <v>17937</v>
      </c>
      <c r="F1548" s="296" t="s">
        <v>19702</v>
      </c>
      <c r="G1548" s="294"/>
      <c r="H1548" s="294"/>
    </row>
    <row r="1549">
      <c r="A1549" s="296">
        <v>272.0</v>
      </c>
      <c r="B1549" s="296">
        <v>2.0</v>
      </c>
      <c r="C1549" s="296" t="s">
        <v>19693</v>
      </c>
      <c r="D1549" s="296"/>
      <c r="E1549" s="296" t="s">
        <v>17939</v>
      </c>
      <c r="F1549" s="296" t="s">
        <v>19703</v>
      </c>
      <c r="G1549" s="294"/>
      <c r="H1549" s="294"/>
    </row>
    <row r="1550">
      <c r="A1550" s="296">
        <v>272.0</v>
      </c>
      <c r="B1550" s="296">
        <v>2.0</v>
      </c>
      <c r="C1550" s="296" t="s">
        <v>19693</v>
      </c>
      <c r="D1550" s="296"/>
      <c r="E1550" s="296" t="s">
        <v>17941</v>
      </c>
      <c r="F1550" s="296" t="s">
        <v>19704</v>
      </c>
      <c r="G1550" s="294"/>
      <c r="H1550" s="294"/>
    </row>
    <row r="1551">
      <c r="A1551" s="296">
        <v>272.0</v>
      </c>
      <c r="B1551" s="296">
        <v>2.0</v>
      </c>
      <c r="C1551" s="296" t="s">
        <v>19706</v>
      </c>
      <c r="D1551" s="296"/>
      <c r="E1551" s="296" t="s">
        <v>17943</v>
      </c>
      <c r="F1551" s="296" t="s">
        <v>19705</v>
      </c>
      <c r="G1551" s="294"/>
      <c r="H1551" s="294"/>
    </row>
    <row r="1552">
      <c r="A1552" s="296">
        <v>272.0</v>
      </c>
      <c r="B1552" s="296">
        <v>1.0</v>
      </c>
      <c r="C1552" s="296" t="s">
        <v>19706</v>
      </c>
      <c r="D1552" s="296"/>
      <c r="E1552" s="296" t="s">
        <v>17922</v>
      </c>
      <c r="F1552" s="296" t="s">
        <v>19707</v>
      </c>
      <c r="G1552" s="294"/>
      <c r="H1552" s="294"/>
    </row>
    <row r="1553">
      <c r="A1553" s="296">
        <v>272.0</v>
      </c>
      <c r="B1553" s="296">
        <v>1.0</v>
      </c>
      <c r="C1553" s="296" t="s">
        <v>19706</v>
      </c>
      <c r="D1553" s="296"/>
      <c r="E1553" s="296" t="s">
        <v>17924</v>
      </c>
      <c r="F1553" s="296" t="s">
        <v>19708</v>
      </c>
      <c r="G1553" s="294"/>
      <c r="H1553" s="294"/>
    </row>
    <row r="1554">
      <c r="A1554" s="296">
        <v>272.0</v>
      </c>
      <c r="B1554" s="296">
        <v>1.0</v>
      </c>
      <c r="C1554" s="296" t="s">
        <v>19706</v>
      </c>
      <c r="D1554" s="296"/>
      <c r="E1554" s="296" t="s">
        <v>17927</v>
      </c>
      <c r="F1554" s="296" t="s">
        <v>19709</v>
      </c>
      <c r="G1554" s="294"/>
      <c r="H1554" s="294"/>
    </row>
    <row r="1555">
      <c r="A1555" s="296">
        <v>273.0</v>
      </c>
      <c r="B1555" s="296">
        <v>2.0</v>
      </c>
      <c r="C1555" s="296" t="s">
        <v>19706</v>
      </c>
      <c r="D1555" s="296"/>
      <c r="E1555" s="296" t="s">
        <v>17385</v>
      </c>
      <c r="F1555" s="296" t="s">
        <v>19700</v>
      </c>
      <c r="G1555" s="294"/>
      <c r="H1555" s="294"/>
    </row>
    <row r="1556">
      <c r="A1556" s="296">
        <v>273.0</v>
      </c>
      <c r="B1556" s="296">
        <v>2.0</v>
      </c>
      <c r="C1556" s="296" t="s">
        <v>19706</v>
      </c>
      <c r="D1556" s="296"/>
      <c r="E1556" s="296" t="s">
        <v>17175</v>
      </c>
      <c r="F1556" s="296" t="s">
        <v>19701</v>
      </c>
      <c r="G1556" s="294"/>
      <c r="H1556" s="294"/>
    </row>
    <row r="1557">
      <c r="A1557" s="296">
        <v>273.0</v>
      </c>
      <c r="B1557" s="296">
        <v>2.0</v>
      </c>
      <c r="C1557" s="296" t="s">
        <v>19706</v>
      </c>
      <c r="D1557" s="296"/>
      <c r="E1557" s="296" t="s">
        <v>17937</v>
      </c>
      <c r="F1557" s="296" t="s">
        <v>19702</v>
      </c>
      <c r="G1557" s="294"/>
      <c r="H1557" s="294"/>
    </row>
    <row r="1558">
      <c r="A1558" s="296">
        <v>273.0</v>
      </c>
      <c r="B1558" s="296">
        <v>2.0</v>
      </c>
      <c r="C1558" s="296" t="s">
        <v>19706</v>
      </c>
      <c r="D1558" s="296"/>
      <c r="E1558" s="296" t="s">
        <v>17939</v>
      </c>
      <c r="F1558" s="296" t="s">
        <v>19703</v>
      </c>
      <c r="G1558" s="294"/>
      <c r="H1558" s="294"/>
    </row>
    <row r="1559">
      <c r="A1559" s="296">
        <v>273.0</v>
      </c>
      <c r="B1559" s="296">
        <v>2.0</v>
      </c>
      <c r="C1559" s="296" t="s">
        <v>19706</v>
      </c>
      <c r="D1559" s="296"/>
      <c r="E1559" s="296" t="s">
        <v>17941</v>
      </c>
      <c r="F1559" s="296" t="s">
        <v>19704</v>
      </c>
      <c r="G1559" s="294"/>
      <c r="H1559" s="294"/>
    </row>
    <row r="1560">
      <c r="A1560" s="296">
        <v>273.0</v>
      </c>
      <c r="B1560" s="296">
        <v>2.0</v>
      </c>
      <c r="C1560" s="296" t="s">
        <v>19706</v>
      </c>
      <c r="D1560" s="296"/>
      <c r="E1560" s="296" t="s">
        <v>17943</v>
      </c>
      <c r="F1560" s="296" t="s">
        <v>19705</v>
      </c>
      <c r="G1560" s="294"/>
      <c r="H1560" s="294"/>
    </row>
    <row r="1561">
      <c r="A1561" s="296">
        <v>274.0</v>
      </c>
      <c r="B1561" s="296">
        <v>1.0</v>
      </c>
      <c r="C1561" s="296" t="s">
        <v>19710</v>
      </c>
      <c r="D1561" s="296"/>
      <c r="E1561" s="296" t="s">
        <v>17922</v>
      </c>
      <c r="F1561" s="296" t="s">
        <v>19711</v>
      </c>
      <c r="G1561" s="294"/>
      <c r="H1561" s="294"/>
    </row>
    <row r="1562">
      <c r="A1562" s="296">
        <v>274.0</v>
      </c>
      <c r="B1562" s="296">
        <v>1.0</v>
      </c>
      <c r="C1562" s="296" t="s">
        <v>19710</v>
      </c>
      <c r="D1562" s="296"/>
      <c r="E1562" s="296" t="s">
        <v>17924</v>
      </c>
      <c r="F1562" s="296" t="s">
        <v>19712</v>
      </c>
      <c r="G1562" s="294"/>
      <c r="H1562" s="294"/>
    </row>
    <row r="1563">
      <c r="A1563" s="296">
        <v>274.0</v>
      </c>
      <c r="B1563" s="296">
        <v>1.0</v>
      </c>
      <c r="C1563" s="296" t="s">
        <v>19710</v>
      </c>
      <c r="D1563" s="296"/>
      <c r="E1563" s="296" t="s">
        <v>17927</v>
      </c>
      <c r="F1563" s="296" t="s">
        <v>19713</v>
      </c>
      <c r="G1563" s="294"/>
      <c r="H1563" s="294"/>
    </row>
    <row r="1564">
      <c r="A1564" s="296">
        <v>274.0</v>
      </c>
      <c r="B1564" s="296">
        <v>1.0</v>
      </c>
      <c r="C1564" s="296" t="s">
        <v>19710</v>
      </c>
      <c r="D1564" s="296"/>
      <c r="E1564" s="296" t="s">
        <v>17929</v>
      </c>
      <c r="F1564" s="296" t="s">
        <v>19714</v>
      </c>
      <c r="G1564" s="294"/>
      <c r="H1564" s="294"/>
    </row>
    <row r="1565">
      <c r="A1565" s="296">
        <v>274.0</v>
      </c>
      <c r="B1565" s="296">
        <v>1.0</v>
      </c>
      <c r="C1565" s="296" t="s">
        <v>19710</v>
      </c>
      <c r="D1565" s="296"/>
      <c r="E1565" s="296" t="s">
        <v>17931</v>
      </c>
      <c r="F1565" s="296" t="s">
        <v>19715</v>
      </c>
      <c r="G1565" s="294"/>
      <c r="H1565" s="294"/>
    </row>
    <row r="1566">
      <c r="A1566" s="296">
        <v>274.0</v>
      </c>
      <c r="B1566" s="296">
        <v>1.0</v>
      </c>
      <c r="C1566" s="296" t="s">
        <v>19710</v>
      </c>
      <c r="D1566" s="296"/>
      <c r="E1566" s="296" t="s">
        <v>17933</v>
      </c>
      <c r="F1566" s="296" t="s">
        <v>19716</v>
      </c>
      <c r="G1566" s="294"/>
      <c r="H1566" s="294"/>
    </row>
    <row r="1567">
      <c r="A1567" s="296">
        <v>274.0</v>
      </c>
      <c r="B1567" s="296">
        <v>2.0</v>
      </c>
      <c r="C1567" s="296" t="s">
        <v>19710</v>
      </c>
      <c r="D1567" s="296"/>
      <c r="E1567" s="296" t="s">
        <v>17385</v>
      </c>
      <c r="F1567" s="296" t="s">
        <v>19717</v>
      </c>
      <c r="G1567" s="294"/>
      <c r="H1567" s="294"/>
    </row>
    <row r="1568">
      <c r="A1568" s="296">
        <v>274.0</v>
      </c>
      <c r="B1568" s="296">
        <v>2.0</v>
      </c>
      <c r="C1568" s="296" t="s">
        <v>19710</v>
      </c>
      <c r="D1568" s="296"/>
      <c r="E1568" s="296" t="s">
        <v>17175</v>
      </c>
      <c r="F1568" s="296" t="s">
        <v>19718</v>
      </c>
      <c r="G1568" s="294"/>
      <c r="H1568" s="294"/>
    </row>
    <row r="1569">
      <c r="A1569" s="296">
        <v>274.0</v>
      </c>
      <c r="B1569" s="296">
        <v>2.0</v>
      </c>
      <c r="C1569" s="296" t="s">
        <v>19710</v>
      </c>
      <c r="D1569" s="296"/>
      <c r="E1569" s="296" t="s">
        <v>17937</v>
      </c>
      <c r="F1569" s="296" t="s">
        <v>19719</v>
      </c>
      <c r="G1569" s="294"/>
      <c r="H1569" s="294"/>
    </row>
    <row r="1570">
      <c r="A1570" s="296">
        <v>274.0</v>
      </c>
      <c r="B1570" s="296">
        <v>2.0</v>
      </c>
      <c r="C1570" s="296" t="s">
        <v>19710</v>
      </c>
      <c r="D1570" s="296"/>
      <c r="E1570" s="296" t="s">
        <v>17939</v>
      </c>
      <c r="F1570" s="296" t="s">
        <v>19720</v>
      </c>
      <c r="G1570" s="294"/>
      <c r="H1570" s="294"/>
    </row>
    <row r="1571">
      <c r="A1571" s="296">
        <v>274.0</v>
      </c>
      <c r="B1571" s="296">
        <v>2.0</v>
      </c>
      <c r="C1571" s="296" t="s">
        <v>19721</v>
      </c>
      <c r="D1571" s="296"/>
      <c r="E1571" s="296" t="s">
        <v>17941</v>
      </c>
      <c r="F1571" s="296" t="s">
        <v>19722</v>
      </c>
      <c r="G1571" s="294"/>
      <c r="H1571" s="294"/>
    </row>
    <row r="1572">
      <c r="A1572" s="296">
        <v>275.0</v>
      </c>
      <c r="B1572" s="296">
        <v>1.0</v>
      </c>
      <c r="C1572" s="296"/>
      <c r="D1572" s="296" t="s">
        <v>17979</v>
      </c>
      <c r="E1572" s="296" t="s">
        <v>17929</v>
      </c>
      <c r="F1572" s="296" t="s">
        <v>19723</v>
      </c>
      <c r="G1572" s="294"/>
      <c r="H1572" s="294"/>
    </row>
    <row r="1573">
      <c r="A1573" s="296">
        <v>275.0</v>
      </c>
      <c r="B1573" s="296">
        <v>1.0</v>
      </c>
      <c r="C1573" s="296"/>
      <c r="D1573" s="296" t="s">
        <v>17979</v>
      </c>
      <c r="E1573" s="296" t="s">
        <v>17931</v>
      </c>
      <c r="F1573" s="296" t="s">
        <v>19724</v>
      </c>
      <c r="G1573" s="294"/>
      <c r="H1573" s="294"/>
    </row>
    <row r="1574">
      <c r="A1574" s="296">
        <v>275.0</v>
      </c>
      <c r="B1574" s="296">
        <v>1.0</v>
      </c>
      <c r="C1574" s="296"/>
      <c r="D1574" s="296" t="s">
        <v>17979</v>
      </c>
      <c r="E1574" s="296" t="s">
        <v>17933</v>
      </c>
      <c r="F1574" s="296" t="s">
        <v>19725</v>
      </c>
      <c r="G1574" s="294"/>
      <c r="H1574" s="294"/>
    </row>
    <row r="1575">
      <c r="A1575" s="296">
        <v>275.0</v>
      </c>
      <c r="B1575" s="296">
        <v>2.0</v>
      </c>
      <c r="C1575" s="296"/>
      <c r="D1575" s="296" t="s">
        <v>18357</v>
      </c>
      <c r="E1575" s="296" t="s">
        <v>17385</v>
      </c>
      <c r="F1575" s="296" t="s">
        <v>19726</v>
      </c>
      <c r="G1575" s="294"/>
      <c r="H1575" s="294"/>
    </row>
    <row r="1576">
      <c r="A1576" s="296">
        <v>276.0</v>
      </c>
      <c r="B1576" s="296">
        <v>1.0</v>
      </c>
      <c r="C1576" s="296" t="s">
        <v>19727</v>
      </c>
      <c r="D1576" s="296"/>
      <c r="E1576" s="296" t="s">
        <v>17922</v>
      </c>
      <c r="F1576" s="296" t="s">
        <v>19728</v>
      </c>
      <c r="G1576" s="294"/>
      <c r="H1576" s="294"/>
    </row>
    <row r="1577">
      <c r="A1577" s="296">
        <v>276.0</v>
      </c>
      <c r="B1577" s="296">
        <v>1.0</v>
      </c>
      <c r="C1577" s="296" t="s">
        <v>19727</v>
      </c>
      <c r="D1577" s="296"/>
      <c r="E1577" s="296" t="s">
        <v>17924</v>
      </c>
      <c r="F1577" s="296" t="s">
        <v>19729</v>
      </c>
      <c r="G1577" s="294"/>
      <c r="H1577" s="294"/>
    </row>
    <row r="1578">
      <c r="A1578" s="296">
        <v>276.0</v>
      </c>
      <c r="B1578" s="296">
        <v>1.0</v>
      </c>
      <c r="C1578" s="296" t="s">
        <v>19727</v>
      </c>
      <c r="D1578" s="296"/>
      <c r="E1578" s="296" t="s">
        <v>17927</v>
      </c>
      <c r="F1578" s="296" t="s">
        <v>19730</v>
      </c>
      <c r="G1578" s="294"/>
      <c r="H1578" s="294"/>
    </row>
    <row r="1579">
      <c r="A1579" s="296">
        <v>276.0</v>
      </c>
      <c r="B1579" s="296">
        <v>1.0</v>
      </c>
      <c r="C1579" s="296" t="s">
        <v>19727</v>
      </c>
      <c r="D1579" s="296"/>
      <c r="E1579" s="296" t="s">
        <v>17929</v>
      </c>
      <c r="F1579" s="296" t="s">
        <v>19731</v>
      </c>
      <c r="G1579" s="294"/>
      <c r="H1579" s="294"/>
    </row>
    <row r="1580">
      <c r="A1580" s="296">
        <v>276.0</v>
      </c>
      <c r="B1580" s="296">
        <v>1.0</v>
      </c>
      <c r="C1580" s="296" t="s">
        <v>19727</v>
      </c>
      <c r="D1580" s="296"/>
      <c r="E1580" s="296" t="s">
        <v>17931</v>
      </c>
      <c r="F1580" s="296" t="s">
        <v>19732</v>
      </c>
      <c r="G1580" s="294"/>
      <c r="H1580" s="294"/>
    </row>
    <row r="1581">
      <c r="A1581" s="296">
        <v>276.0</v>
      </c>
      <c r="B1581" s="296">
        <v>1.0</v>
      </c>
      <c r="C1581" s="296" t="s">
        <v>19727</v>
      </c>
      <c r="D1581" s="296"/>
      <c r="E1581" s="296" t="s">
        <v>17933</v>
      </c>
      <c r="F1581" s="296" t="s">
        <v>19733</v>
      </c>
      <c r="G1581" s="294"/>
      <c r="H1581" s="294"/>
    </row>
    <row r="1582">
      <c r="A1582" s="296">
        <v>276.0</v>
      </c>
      <c r="B1582" s="296">
        <v>2.0</v>
      </c>
      <c r="C1582" s="296" t="s">
        <v>19727</v>
      </c>
      <c r="D1582" s="296"/>
      <c r="E1582" s="296" t="s">
        <v>17175</v>
      </c>
      <c r="F1582" s="296" t="s">
        <v>19734</v>
      </c>
      <c r="G1582" s="294"/>
      <c r="H1582" s="294"/>
    </row>
    <row r="1583">
      <c r="A1583" s="296">
        <v>276.0</v>
      </c>
      <c r="B1583" s="296">
        <v>2.0</v>
      </c>
      <c r="C1583" s="296" t="s">
        <v>19727</v>
      </c>
      <c r="D1583" s="296"/>
      <c r="E1583" s="296" t="s">
        <v>17937</v>
      </c>
      <c r="F1583" s="296" t="s">
        <v>19735</v>
      </c>
      <c r="G1583" s="294"/>
      <c r="H1583" s="294"/>
    </row>
    <row r="1584">
      <c r="A1584" s="296">
        <v>276.0</v>
      </c>
      <c r="B1584" s="296">
        <v>2.0</v>
      </c>
      <c r="C1584" s="296" t="s">
        <v>19727</v>
      </c>
      <c r="D1584" s="296"/>
      <c r="E1584" s="296" t="s">
        <v>17939</v>
      </c>
      <c r="F1584" s="296" t="s">
        <v>19736</v>
      </c>
      <c r="G1584" s="294"/>
      <c r="H1584" s="294"/>
    </row>
    <row r="1585">
      <c r="A1585" s="296">
        <v>276.0</v>
      </c>
      <c r="B1585" s="296">
        <v>2.0</v>
      </c>
      <c r="C1585" s="296" t="s">
        <v>19727</v>
      </c>
      <c r="D1585" s="296"/>
      <c r="E1585" s="296" t="s">
        <v>17941</v>
      </c>
      <c r="F1585" s="296" t="s">
        <v>19737</v>
      </c>
      <c r="G1585" s="294"/>
      <c r="H1585" s="294"/>
    </row>
    <row r="1586">
      <c r="A1586" s="296">
        <v>276.0</v>
      </c>
      <c r="B1586" s="296">
        <v>2.0</v>
      </c>
      <c r="C1586" s="296" t="s">
        <v>19727</v>
      </c>
      <c r="D1586" s="296"/>
      <c r="E1586" s="296" t="s">
        <v>17943</v>
      </c>
      <c r="F1586" s="296" t="s">
        <v>19738</v>
      </c>
      <c r="G1586" s="294"/>
      <c r="H1586" s="294"/>
    </row>
    <row r="1587">
      <c r="A1587" s="296">
        <v>276.0</v>
      </c>
      <c r="B1587" s="296">
        <v>2.0</v>
      </c>
      <c r="C1587" s="296" t="s">
        <v>19727</v>
      </c>
      <c r="D1587" s="296"/>
      <c r="E1587" s="296" t="s">
        <v>17385</v>
      </c>
      <c r="F1587" s="296" t="s">
        <v>19739</v>
      </c>
      <c r="G1587" s="294"/>
      <c r="H1587" s="294"/>
    </row>
    <row r="1588">
      <c r="A1588" s="296">
        <v>277.0</v>
      </c>
      <c r="B1588" s="296">
        <v>1.0</v>
      </c>
      <c r="C1588" s="296" t="s">
        <v>19740</v>
      </c>
      <c r="D1588" s="296"/>
      <c r="E1588" s="296" t="s">
        <v>17922</v>
      </c>
      <c r="F1588" s="296" t="s">
        <v>19741</v>
      </c>
      <c r="G1588" s="294"/>
      <c r="H1588" s="294"/>
    </row>
    <row r="1589">
      <c r="A1589" s="296">
        <v>277.0</v>
      </c>
      <c r="B1589" s="296">
        <v>1.0</v>
      </c>
      <c r="C1589" s="296" t="s">
        <v>18057</v>
      </c>
      <c r="D1589" s="296"/>
      <c r="E1589" s="296" t="s">
        <v>17924</v>
      </c>
      <c r="F1589" s="296" t="s">
        <v>19742</v>
      </c>
      <c r="G1589" s="294"/>
      <c r="H1589" s="294"/>
    </row>
    <row r="1590">
      <c r="A1590" s="296">
        <v>277.0</v>
      </c>
      <c r="B1590" s="296">
        <v>1.0</v>
      </c>
      <c r="C1590" s="296" t="s">
        <v>18057</v>
      </c>
      <c r="D1590" s="296"/>
      <c r="E1590" s="296" t="s">
        <v>17929</v>
      </c>
      <c r="F1590" s="296" t="s">
        <v>19743</v>
      </c>
      <c r="G1590" s="294"/>
      <c r="H1590" s="294"/>
    </row>
    <row r="1591">
      <c r="A1591" s="296">
        <v>277.0</v>
      </c>
      <c r="B1591" s="296">
        <v>1.0</v>
      </c>
      <c r="C1591" s="296" t="s">
        <v>18057</v>
      </c>
      <c r="D1591" s="296"/>
      <c r="E1591" s="296" t="s">
        <v>17931</v>
      </c>
      <c r="F1591" s="296" t="s">
        <v>19744</v>
      </c>
      <c r="G1591" s="294"/>
      <c r="H1591" s="294"/>
    </row>
    <row r="1592">
      <c r="A1592" s="296">
        <v>277.0</v>
      </c>
      <c r="B1592" s="296">
        <v>1.0</v>
      </c>
      <c r="C1592" s="296" t="s">
        <v>19745</v>
      </c>
      <c r="D1592" s="296"/>
      <c r="E1592" s="296" t="s">
        <v>17933</v>
      </c>
      <c r="F1592" s="296" t="s">
        <v>19746</v>
      </c>
      <c r="G1592" s="294"/>
      <c r="H1592" s="294"/>
    </row>
    <row r="1593">
      <c r="A1593" s="296">
        <v>277.0</v>
      </c>
      <c r="B1593" s="296">
        <v>2.0</v>
      </c>
      <c r="C1593" s="296" t="s">
        <v>19740</v>
      </c>
      <c r="D1593" s="296"/>
      <c r="E1593" s="296" t="s">
        <v>17385</v>
      </c>
      <c r="F1593" s="296" t="s">
        <v>19747</v>
      </c>
      <c r="G1593" s="294"/>
      <c r="H1593" s="294"/>
    </row>
    <row r="1594">
      <c r="A1594" s="296">
        <v>277.0</v>
      </c>
      <c r="B1594" s="296">
        <v>2.0</v>
      </c>
      <c r="C1594" s="296" t="s">
        <v>19740</v>
      </c>
      <c r="D1594" s="296"/>
      <c r="E1594" s="296" t="s">
        <v>17175</v>
      </c>
      <c r="F1594" s="296" t="s">
        <v>19748</v>
      </c>
      <c r="G1594" s="294"/>
      <c r="H1594" s="294"/>
    </row>
    <row r="1595">
      <c r="A1595" s="296">
        <v>277.0</v>
      </c>
      <c r="B1595" s="296">
        <v>2.0</v>
      </c>
      <c r="C1595" s="296" t="s">
        <v>19740</v>
      </c>
      <c r="D1595" s="296"/>
      <c r="E1595" s="296" t="s">
        <v>17937</v>
      </c>
      <c r="F1595" s="296" t="s">
        <v>19749</v>
      </c>
      <c r="G1595" s="294"/>
      <c r="H1595" s="294"/>
    </row>
    <row r="1596">
      <c r="A1596" s="296">
        <v>277.0</v>
      </c>
      <c r="B1596" s="296">
        <v>2.0</v>
      </c>
      <c r="C1596" s="296" t="s">
        <v>19740</v>
      </c>
      <c r="D1596" s="296"/>
      <c r="E1596" s="296" t="s">
        <v>17939</v>
      </c>
      <c r="F1596" s="296" t="s">
        <v>19750</v>
      </c>
      <c r="G1596" s="294"/>
      <c r="H1596" s="294"/>
    </row>
    <row r="1597">
      <c r="A1597" s="296">
        <v>277.0</v>
      </c>
      <c r="B1597" s="296">
        <v>2.0</v>
      </c>
      <c r="C1597" s="296" t="s">
        <v>19319</v>
      </c>
      <c r="D1597" s="296"/>
      <c r="E1597" s="296" t="s">
        <v>17941</v>
      </c>
      <c r="F1597" s="296" t="s">
        <v>19751</v>
      </c>
      <c r="G1597" s="294"/>
      <c r="H1597" s="294"/>
    </row>
    <row r="1598">
      <c r="A1598" s="296">
        <v>278.0</v>
      </c>
      <c r="B1598" s="296">
        <v>1.0</v>
      </c>
      <c r="C1598" s="296" t="s">
        <v>19752</v>
      </c>
      <c r="D1598" s="296"/>
      <c r="E1598" s="296" t="s">
        <v>17922</v>
      </c>
      <c r="F1598" s="296" t="s">
        <v>19753</v>
      </c>
      <c r="G1598" s="294"/>
      <c r="H1598" s="294"/>
    </row>
    <row r="1599">
      <c r="A1599" s="296">
        <v>278.0</v>
      </c>
      <c r="B1599" s="296">
        <v>1.0</v>
      </c>
      <c r="C1599" s="296" t="s">
        <v>19752</v>
      </c>
      <c r="D1599" s="296"/>
      <c r="E1599" s="296" t="s">
        <v>17924</v>
      </c>
      <c r="F1599" s="296" t="s">
        <v>19754</v>
      </c>
      <c r="G1599" s="294"/>
      <c r="H1599" s="294"/>
    </row>
    <row r="1600">
      <c r="A1600" s="296">
        <v>278.0</v>
      </c>
      <c r="B1600" s="296">
        <v>1.0</v>
      </c>
      <c r="C1600" s="296" t="s">
        <v>19752</v>
      </c>
      <c r="D1600" s="296"/>
      <c r="E1600" s="296" t="s">
        <v>17927</v>
      </c>
      <c r="F1600" s="296" t="s">
        <v>19755</v>
      </c>
      <c r="G1600" s="294"/>
      <c r="H1600" s="294"/>
    </row>
    <row r="1601">
      <c r="A1601" s="296">
        <v>278.0</v>
      </c>
      <c r="B1601" s="296">
        <v>1.0</v>
      </c>
      <c r="C1601" s="296" t="s">
        <v>19752</v>
      </c>
      <c r="D1601" s="296"/>
      <c r="E1601" s="296" t="s">
        <v>17929</v>
      </c>
      <c r="F1601" s="296" t="s">
        <v>19756</v>
      </c>
      <c r="G1601" s="294"/>
      <c r="H1601" s="294"/>
    </row>
    <row r="1602">
      <c r="A1602" s="296">
        <v>278.0</v>
      </c>
      <c r="B1602" s="296">
        <v>1.0</v>
      </c>
      <c r="C1602" s="296" t="s">
        <v>19752</v>
      </c>
      <c r="D1602" s="296"/>
      <c r="E1602" s="296" t="s">
        <v>17931</v>
      </c>
      <c r="F1602" s="296" t="s">
        <v>19757</v>
      </c>
      <c r="G1602" s="294"/>
      <c r="H1602" s="294"/>
    </row>
    <row r="1603">
      <c r="A1603" s="296">
        <v>278.0</v>
      </c>
      <c r="B1603" s="296">
        <v>1.0</v>
      </c>
      <c r="C1603" s="296" t="s">
        <v>19752</v>
      </c>
      <c r="D1603" s="296"/>
      <c r="E1603" s="296" t="s">
        <v>17933</v>
      </c>
      <c r="F1603" s="296" t="s">
        <v>19758</v>
      </c>
      <c r="G1603" s="294"/>
      <c r="H1603" s="294"/>
    </row>
    <row r="1604">
      <c r="A1604" s="296">
        <v>278.0</v>
      </c>
      <c r="B1604" s="296">
        <v>2.0</v>
      </c>
      <c r="C1604" s="296" t="s">
        <v>19759</v>
      </c>
      <c r="D1604" s="296"/>
      <c r="E1604" s="296" t="s">
        <v>17385</v>
      </c>
      <c r="F1604" s="296" t="s">
        <v>19760</v>
      </c>
      <c r="G1604" s="294"/>
      <c r="H1604" s="294"/>
    </row>
    <row r="1605">
      <c r="A1605" s="296">
        <v>278.0</v>
      </c>
      <c r="B1605" s="296">
        <v>2.0</v>
      </c>
      <c r="C1605" s="296" t="s">
        <v>19761</v>
      </c>
      <c r="D1605" s="296"/>
      <c r="E1605" s="296" t="s">
        <v>17943</v>
      </c>
      <c r="F1605" s="296" t="s">
        <v>19762</v>
      </c>
      <c r="G1605" s="294"/>
      <c r="H1605" s="294"/>
    </row>
    <row r="1606">
      <c r="A1606" s="296">
        <v>278.0</v>
      </c>
      <c r="B1606" s="296">
        <v>1.0</v>
      </c>
      <c r="C1606" s="296" t="s">
        <v>19763</v>
      </c>
      <c r="D1606" s="296"/>
      <c r="E1606" s="296" t="s">
        <v>17922</v>
      </c>
      <c r="F1606" s="296" t="s">
        <v>19764</v>
      </c>
      <c r="G1606" s="294"/>
      <c r="H1606" s="294"/>
    </row>
    <row r="1607">
      <c r="A1607" s="296">
        <v>278.0</v>
      </c>
      <c r="B1607" s="296">
        <v>1.0</v>
      </c>
      <c r="C1607" s="296" t="s">
        <v>19763</v>
      </c>
      <c r="D1607" s="296"/>
      <c r="E1607" s="296" t="s">
        <v>17924</v>
      </c>
      <c r="F1607" s="296" t="s">
        <v>19765</v>
      </c>
      <c r="G1607" s="294"/>
      <c r="H1607" s="294"/>
    </row>
    <row r="1608">
      <c r="A1608" s="296">
        <v>278.0</v>
      </c>
      <c r="B1608" s="296">
        <v>1.0</v>
      </c>
      <c r="C1608" s="296" t="s">
        <v>19763</v>
      </c>
      <c r="D1608" s="296"/>
      <c r="E1608" s="296" t="s">
        <v>17927</v>
      </c>
      <c r="F1608" s="296" t="s">
        <v>19766</v>
      </c>
      <c r="G1608" s="294"/>
      <c r="H1608" s="294"/>
    </row>
    <row r="1609">
      <c r="A1609" s="296">
        <v>278.0</v>
      </c>
      <c r="B1609" s="296">
        <v>1.0</v>
      </c>
      <c r="C1609" s="296" t="s">
        <v>19763</v>
      </c>
      <c r="D1609" s="296"/>
      <c r="E1609" s="296" t="s">
        <v>17929</v>
      </c>
      <c r="F1609" s="296" t="s">
        <v>19767</v>
      </c>
      <c r="G1609" s="294"/>
      <c r="H1609" s="294"/>
    </row>
    <row r="1610">
      <c r="A1610" s="296">
        <v>278.0</v>
      </c>
      <c r="B1610" s="296">
        <v>1.0</v>
      </c>
      <c r="C1610" s="296" t="s">
        <v>19763</v>
      </c>
      <c r="D1610" s="296"/>
      <c r="E1610" s="296" t="s">
        <v>17931</v>
      </c>
      <c r="F1610" s="296" t="s">
        <v>19768</v>
      </c>
      <c r="G1610" s="294"/>
      <c r="H1610" s="294"/>
    </row>
    <row r="1611">
      <c r="A1611" s="296">
        <v>278.0</v>
      </c>
      <c r="B1611" s="296">
        <v>1.0</v>
      </c>
      <c r="C1611" s="296" t="s">
        <v>19761</v>
      </c>
      <c r="D1611" s="296"/>
      <c r="E1611" s="296" t="s">
        <v>17933</v>
      </c>
      <c r="F1611" s="296" t="s">
        <v>19769</v>
      </c>
      <c r="G1611" s="294"/>
      <c r="H1611" s="294"/>
    </row>
    <row r="1612">
      <c r="A1612" s="296">
        <v>278.0</v>
      </c>
      <c r="B1612" s="296">
        <v>2.0</v>
      </c>
      <c r="C1612" s="296" t="s">
        <v>19763</v>
      </c>
      <c r="D1612" s="296"/>
      <c r="E1612" s="296" t="s">
        <v>17385</v>
      </c>
      <c r="F1612" s="296" t="s">
        <v>19770</v>
      </c>
      <c r="G1612" s="294"/>
      <c r="H1612" s="294"/>
    </row>
    <row r="1613">
      <c r="A1613" s="296">
        <v>278.0</v>
      </c>
      <c r="B1613" s="296">
        <v>2.0</v>
      </c>
      <c r="C1613" s="296" t="s">
        <v>19763</v>
      </c>
      <c r="D1613" s="296"/>
      <c r="E1613" s="296" t="s">
        <v>17175</v>
      </c>
      <c r="F1613" s="296" t="s">
        <v>19771</v>
      </c>
      <c r="G1613" s="294"/>
      <c r="H1613" s="294"/>
    </row>
    <row r="1614">
      <c r="A1614" s="296">
        <v>278.0</v>
      </c>
      <c r="B1614" s="296">
        <v>2.0</v>
      </c>
      <c r="C1614" s="296" t="s">
        <v>19763</v>
      </c>
      <c r="D1614" s="296"/>
      <c r="E1614" s="296" t="s">
        <v>17937</v>
      </c>
      <c r="F1614" s="296" t="s">
        <v>19772</v>
      </c>
      <c r="G1614" s="294"/>
      <c r="H1614" s="294"/>
    </row>
    <row r="1615">
      <c r="A1615" s="296">
        <v>278.0</v>
      </c>
      <c r="B1615" s="296">
        <v>2.0</v>
      </c>
      <c r="C1615" s="296" t="s">
        <v>19763</v>
      </c>
      <c r="D1615" s="296"/>
      <c r="E1615" s="296" t="s">
        <v>17939</v>
      </c>
      <c r="F1615" s="296" t="s">
        <v>19773</v>
      </c>
      <c r="G1615" s="294"/>
      <c r="H1615" s="294"/>
    </row>
    <row r="1616">
      <c r="A1616" s="296">
        <v>278.0</v>
      </c>
      <c r="B1616" s="296">
        <v>2.0</v>
      </c>
      <c r="C1616" s="296" t="s">
        <v>19763</v>
      </c>
      <c r="D1616" s="296"/>
      <c r="E1616" s="296" t="s">
        <v>17941</v>
      </c>
      <c r="F1616" s="296" t="s">
        <v>19774</v>
      </c>
      <c r="G1616" s="294"/>
      <c r="H1616" s="294"/>
    </row>
    <row r="1617">
      <c r="A1617" s="296">
        <v>278.0</v>
      </c>
      <c r="B1617" s="296">
        <v>2.0</v>
      </c>
      <c r="C1617" s="296" t="s">
        <v>19763</v>
      </c>
      <c r="D1617" s="296"/>
      <c r="E1617" s="296" t="s">
        <v>17937</v>
      </c>
      <c r="F1617" s="296" t="s">
        <v>19775</v>
      </c>
      <c r="G1617" s="294"/>
      <c r="H1617" s="294"/>
    </row>
    <row r="1618">
      <c r="A1618" s="296">
        <v>278.0</v>
      </c>
      <c r="B1618" s="296">
        <v>2.0</v>
      </c>
      <c r="C1618" s="296" t="s">
        <v>19763</v>
      </c>
      <c r="D1618" s="296"/>
      <c r="E1618" s="296" t="s">
        <v>17943</v>
      </c>
      <c r="F1618" s="296" t="s">
        <v>19776</v>
      </c>
      <c r="G1618" s="294"/>
      <c r="H1618" s="294"/>
    </row>
    <row r="1619">
      <c r="A1619" s="296">
        <v>280.0</v>
      </c>
      <c r="B1619" s="296">
        <v>1.0</v>
      </c>
      <c r="C1619" s="296" t="s">
        <v>19777</v>
      </c>
      <c r="D1619" s="296"/>
      <c r="E1619" s="296" t="s">
        <v>17922</v>
      </c>
      <c r="F1619" s="296" t="s">
        <v>19778</v>
      </c>
      <c r="G1619" s="294"/>
      <c r="H1619" s="294"/>
    </row>
    <row r="1620">
      <c r="A1620" s="296">
        <v>280.0</v>
      </c>
      <c r="B1620" s="296">
        <v>1.0</v>
      </c>
      <c r="C1620" s="296" t="s">
        <v>19777</v>
      </c>
      <c r="D1620" s="296"/>
      <c r="E1620" s="296" t="s">
        <v>17924</v>
      </c>
      <c r="F1620" s="296" t="s">
        <v>19779</v>
      </c>
      <c r="G1620" s="294"/>
      <c r="H1620" s="294"/>
    </row>
    <row r="1621">
      <c r="A1621" s="296">
        <v>280.0</v>
      </c>
      <c r="B1621" s="296">
        <v>1.0</v>
      </c>
      <c r="C1621" s="296" t="s">
        <v>19777</v>
      </c>
      <c r="D1621" s="296"/>
      <c r="E1621" s="296" t="s">
        <v>17927</v>
      </c>
      <c r="F1621" s="296" t="s">
        <v>19780</v>
      </c>
      <c r="G1621" s="294"/>
      <c r="H1621" s="294"/>
    </row>
    <row r="1622">
      <c r="A1622" s="296">
        <v>280.0</v>
      </c>
      <c r="B1622" s="296">
        <v>1.0</v>
      </c>
      <c r="C1622" s="296" t="s">
        <v>19777</v>
      </c>
      <c r="D1622" s="296"/>
      <c r="E1622" s="296" t="s">
        <v>17929</v>
      </c>
      <c r="F1622" s="296" t="s">
        <v>19781</v>
      </c>
      <c r="G1622" s="294"/>
      <c r="H1622" s="294"/>
    </row>
    <row r="1623">
      <c r="A1623" s="296">
        <v>280.0</v>
      </c>
      <c r="B1623" s="296">
        <v>1.0</v>
      </c>
      <c r="C1623" s="296" t="s">
        <v>19777</v>
      </c>
      <c r="D1623" s="296"/>
      <c r="E1623" s="296" t="s">
        <v>17931</v>
      </c>
      <c r="F1623" s="296" t="s">
        <v>19782</v>
      </c>
      <c r="G1623" s="294"/>
      <c r="H1623" s="294"/>
    </row>
    <row r="1624">
      <c r="A1624" s="296">
        <v>280.0</v>
      </c>
      <c r="B1624" s="296">
        <v>1.0</v>
      </c>
      <c r="C1624" s="296" t="s">
        <v>19777</v>
      </c>
      <c r="D1624" s="296"/>
      <c r="E1624" s="296" t="s">
        <v>17933</v>
      </c>
      <c r="F1624" s="296" t="s">
        <v>19783</v>
      </c>
      <c r="G1624" s="294"/>
      <c r="H1624" s="294"/>
    </row>
    <row r="1625">
      <c r="A1625" s="296">
        <v>281.0</v>
      </c>
      <c r="B1625" s="296">
        <v>1.0</v>
      </c>
      <c r="C1625" s="296"/>
      <c r="D1625" s="296" t="s">
        <v>19784</v>
      </c>
      <c r="E1625" s="296" t="s">
        <v>17922</v>
      </c>
      <c r="F1625" s="296" t="s">
        <v>19785</v>
      </c>
      <c r="G1625" s="294"/>
      <c r="H1625" s="294"/>
    </row>
    <row r="1626">
      <c r="A1626" s="296">
        <v>281.0</v>
      </c>
      <c r="B1626" s="296">
        <v>1.0</v>
      </c>
      <c r="C1626" s="296"/>
      <c r="D1626" s="296" t="s">
        <v>19784</v>
      </c>
      <c r="E1626" s="296" t="s">
        <v>17924</v>
      </c>
      <c r="F1626" s="296" t="s">
        <v>19786</v>
      </c>
      <c r="G1626" s="294"/>
      <c r="H1626" s="294"/>
    </row>
    <row r="1627">
      <c r="A1627" s="296">
        <v>281.0</v>
      </c>
      <c r="B1627" s="296">
        <v>1.0</v>
      </c>
      <c r="C1627" s="296"/>
      <c r="D1627" s="296" t="s">
        <v>19784</v>
      </c>
      <c r="E1627" s="296" t="s">
        <v>17927</v>
      </c>
      <c r="F1627" s="296" t="s">
        <v>19787</v>
      </c>
      <c r="G1627" s="294"/>
      <c r="H1627" s="294"/>
    </row>
    <row r="1628">
      <c r="A1628" s="296">
        <v>281.0</v>
      </c>
      <c r="B1628" s="296">
        <v>1.0</v>
      </c>
      <c r="C1628" s="296"/>
      <c r="D1628" s="296" t="s">
        <v>19784</v>
      </c>
      <c r="E1628" s="296" t="s">
        <v>17929</v>
      </c>
      <c r="F1628" s="296" t="s">
        <v>19788</v>
      </c>
      <c r="G1628" s="294"/>
      <c r="H1628" s="294"/>
    </row>
    <row r="1629">
      <c r="A1629" s="296">
        <v>281.0</v>
      </c>
      <c r="B1629" s="296">
        <v>1.0</v>
      </c>
      <c r="C1629" s="296"/>
      <c r="D1629" s="296" t="s">
        <v>19784</v>
      </c>
      <c r="E1629" s="296" t="s">
        <v>17931</v>
      </c>
      <c r="F1629" s="296" t="s">
        <v>19789</v>
      </c>
      <c r="G1629" s="294"/>
      <c r="H1629" s="294"/>
    </row>
    <row r="1630">
      <c r="A1630" s="296">
        <v>281.0</v>
      </c>
      <c r="B1630" s="296">
        <v>1.0</v>
      </c>
      <c r="C1630" s="296"/>
      <c r="D1630" s="296" t="s">
        <v>19784</v>
      </c>
      <c r="E1630" s="296" t="s">
        <v>17933</v>
      </c>
      <c r="F1630" s="296" t="s">
        <v>19790</v>
      </c>
      <c r="G1630" s="294"/>
      <c r="H1630" s="294"/>
    </row>
    <row r="1631">
      <c r="A1631" s="296">
        <v>281.0</v>
      </c>
      <c r="B1631" s="296">
        <v>2.0</v>
      </c>
      <c r="C1631" s="296"/>
      <c r="D1631" s="296" t="s">
        <v>19784</v>
      </c>
      <c r="E1631" s="296" t="s">
        <v>17385</v>
      </c>
      <c r="F1631" s="296" t="s">
        <v>19791</v>
      </c>
      <c r="G1631" s="294"/>
      <c r="H1631" s="294"/>
    </row>
    <row r="1632">
      <c r="A1632" s="296">
        <v>281.0</v>
      </c>
      <c r="B1632" s="296">
        <v>2.0</v>
      </c>
      <c r="C1632" s="296"/>
      <c r="D1632" s="296" t="s">
        <v>19784</v>
      </c>
      <c r="E1632" s="296" t="s">
        <v>17175</v>
      </c>
      <c r="F1632" s="296" t="s">
        <v>19792</v>
      </c>
      <c r="G1632" s="294"/>
      <c r="H1632" s="294"/>
    </row>
    <row r="1633">
      <c r="A1633" s="296">
        <v>281.0</v>
      </c>
      <c r="B1633" s="296">
        <v>2.0</v>
      </c>
      <c r="C1633" s="296"/>
      <c r="D1633" s="296" t="s">
        <v>19784</v>
      </c>
      <c r="E1633" s="296" t="s">
        <v>17937</v>
      </c>
      <c r="F1633" s="296" t="s">
        <v>19793</v>
      </c>
      <c r="G1633" s="294"/>
      <c r="H1633" s="294"/>
    </row>
    <row r="1634">
      <c r="A1634" s="296">
        <v>281.0</v>
      </c>
      <c r="B1634" s="296">
        <v>2.0</v>
      </c>
      <c r="C1634" s="296"/>
      <c r="D1634" s="296" t="s">
        <v>19784</v>
      </c>
      <c r="E1634" s="296" t="s">
        <v>17939</v>
      </c>
      <c r="F1634" s="296" t="s">
        <v>19794</v>
      </c>
      <c r="G1634" s="294"/>
      <c r="H1634" s="294"/>
    </row>
    <row r="1635">
      <c r="A1635" s="296">
        <v>281.0</v>
      </c>
      <c r="B1635" s="296">
        <v>2.0</v>
      </c>
      <c r="C1635" s="296"/>
      <c r="D1635" s="296" t="s">
        <v>19784</v>
      </c>
      <c r="E1635" s="296" t="s">
        <v>17941</v>
      </c>
      <c r="F1635" s="296" t="s">
        <v>19795</v>
      </c>
      <c r="G1635" s="294"/>
      <c r="H1635" s="294"/>
    </row>
    <row r="1636">
      <c r="A1636" s="296">
        <v>281.0</v>
      </c>
      <c r="B1636" s="296">
        <v>2.0</v>
      </c>
      <c r="C1636" s="296"/>
      <c r="D1636" s="296" t="s">
        <v>19784</v>
      </c>
      <c r="E1636" s="296" t="s">
        <v>17943</v>
      </c>
      <c r="F1636" s="296" t="s">
        <v>19796</v>
      </c>
      <c r="G1636" s="294"/>
      <c r="H1636" s="294"/>
    </row>
    <row r="1637">
      <c r="A1637" s="296">
        <v>283.0</v>
      </c>
      <c r="B1637" s="296">
        <v>1.0</v>
      </c>
      <c r="C1637" s="296" t="s">
        <v>19797</v>
      </c>
      <c r="D1637" s="296"/>
      <c r="E1637" s="296" t="s">
        <v>17922</v>
      </c>
      <c r="F1637" s="296" t="s">
        <v>19798</v>
      </c>
      <c r="G1637" s="294"/>
      <c r="H1637" s="294"/>
    </row>
    <row r="1638">
      <c r="A1638" s="296">
        <v>283.0</v>
      </c>
      <c r="B1638" s="296">
        <v>1.0</v>
      </c>
      <c r="C1638" s="296" t="s">
        <v>19797</v>
      </c>
      <c r="D1638" s="296"/>
      <c r="E1638" s="296" t="s">
        <v>17924</v>
      </c>
      <c r="F1638" s="296" t="s">
        <v>19799</v>
      </c>
      <c r="G1638" s="294"/>
      <c r="H1638" s="294"/>
    </row>
    <row r="1639">
      <c r="A1639" s="296">
        <v>283.0</v>
      </c>
      <c r="B1639" s="296">
        <v>1.0</v>
      </c>
      <c r="C1639" s="296" t="s">
        <v>19797</v>
      </c>
      <c r="D1639" s="296"/>
      <c r="E1639" s="296" t="s">
        <v>17927</v>
      </c>
      <c r="F1639" s="296" t="s">
        <v>19800</v>
      </c>
      <c r="G1639" s="294"/>
      <c r="H1639" s="294"/>
    </row>
    <row r="1640">
      <c r="A1640" s="296">
        <v>283.0</v>
      </c>
      <c r="B1640" s="296">
        <v>1.0</v>
      </c>
      <c r="C1640" s="296" t="s">
        <v>19797</v>
      </c>
      <c r="D1640" s="296"/>
      <c r="E1640" s="296" t="s">
        <v>17937</v>
      </c>
      <c r="F1640" s="296" t="s">
        <v>19801</v>
      </c>
      <c r="G1640" s="294"/>
      <c r="H1640" s="294"/>
    </row>
    <row r="1641">
      <c r="A1641" s="296">
        <v>283.0</v>
      </c>
      <c r="B1641" s="296">
        <v>1.0</v>
      </c>
      <c r="C1641" s="296" t="s">
        <v>19797</v>
      </c>
      <c r="D1641" s="296"/>
      <c r="E1641" s="296" t="s">
        <v>17939</v>
      </c>
      <c r="F1641" s="296" t="s">
        <v>19802</v>
      </c>
      <c r="G1641" s="294"/>
      <c r="H1641" s="294"/>
    </row>
    <row r="1642">
      <c r="A1642" s="296">
        <v>283.0</v>
      </c>
      <c r="B1642" s="296">
        <v>1.0</v>
      </c>
      <c r="C1642" s="296" t="s">
        <v>19797</v>
      </c>
      <c r="D1642" s="296"/>
      <c r="E1642" s="296" t="s">
        <v>17941</v>
      </c>
      <c r="F1642" s="296" t="s">
        <v>19803</v>
      </c>
      <c r="G1642" s="294"/>
      <c r="H1642" s="294"/>
    </row>
    <row r="1643">
      <c r="A1643" s="296">
        <v>283.0</v>
      </c>
      <c r="B1643" s="296">
        <v>1.0</v>
      </c>
      <c r="C1643" s="296" t="s">
        <v>19797</v>
      </c>
      <c r="D1643" s="296"/>
      <c r="E1643" s="296" t="s">
        <v>17929</v>
      </c>
      <c r="F1643" s="296" t="s">
        <v>19804</v>
      </c>
      <c r="G1643" s="294"/>
      <c r="H1643" s="294"/>
    </row>
    <row r="1644">
      <c r="A1644" s="296">
        <v>283.0</v>
      </c>
      <c r="B1644" s="296">
        <v>1.0</v>
      </c>
      <c r="C1644" s="296" t="s">
        <v>19797</v>
      </c>
      <c r="D1644" s="296"/>
      <c r="E1644" s="296" t="s">
        <v>17933</v>
      </c>
      <c r="F1644" s="296" t="s">
        <v>19805</v>
      </c>
      <c r="G1644" s="294"/>
      <c r="H1644" s="294"/>
    </row>
    <row r="1645">
      <c r="A1645" s="296">
        <v>283.0</v>
      </c>
      <c r="B1645" s="296">
        <v>2.0</v>
      </c>
      <c r="C1645" s="296" t="s">
        <v>19797</v>
      </c>
      <c r="D1645" s="296"/>
      <c r="E1645" s="296" t="s">
        <v>17937</v>
      </c>
      <c r="F1645" s="296" t="s">
        <v>19801</v>
      </c>
      <c r="G1645" s="294"/>
      <c r="H1645" s="294"/>
    </row>
    <row r="1646">
      <c r="A1646" s="296">
        <v>283.0</v>
      </c>
      <c r="B1646" s="296">
        <v>2.0</v>
      </c>
      <c r="C1646" s="296" t="s">
        <v>19797</v>
      </c>
      <c r="D1646" s="296"/>
      <c r="E1646" s="296" t="s">
        <v>17939</v>
      </c>
      <c r="F1646" s="296" t="s">
        <v>19802</v>
      </c>
      <c r="G1646" s="294"/>
      <c r="H1646" s="294"/>
    </row>
    <row r="1647">
      <c r="A1647" s="296">
        <v>283.0</v>
      </c>
      <c r="B1647" s="296">
        <v>2.0</v>
      </c>
      <c r="C1647" s="296" t="s">
        <v>19797</v>
      </c>
      <c r="D1647" s="296"/>
      <c r="E1647" s="296" t="s">
        <v>17941</v>
      </c>
      <c r="F1647" s="296" t="s">
        <v>19806</v>
      </c>
      <c r="G1647" s="294"/>
      <c r="H1647" s="294"/>
    </row>
    <row r="1648">
      <c r="A1648" s="296">
        <v>285.0</v>
      </c>
      <c r="B1648" s="296">
        <v>1.0</v>
      </c>
      <c r="C1648" s="296" t="s">
        <v>19807</v>
      </c>
      <c r="D1648" s="296"/>
      <c r="E1648" s="296" t="s">
        <v>17922</v>
      </c>
      <c r="F1648" s="296" t="s">
        <v>19808</v>
      </c>
      <c r="G1648" s="294"/>
      <c r="H1648" s="294"/>
    </row>
    <row r="1649">
      <c r="A1649" s="296">
        <v>285.0</v>
      </c>
      <c r="B1649" s="296">
        <v>1.0</v>
      </c>
      <c r="C1649" s="296" t="s">
        <v>19807</v>
      </c>
      <c r="D1649" s="296"/>
      <c r="E1649" s="296" t="s">
        <v>17924</v>
      </c>
      <c r="F1649" s="296" t="s">
        <v>19809</v>
      </c>
      <c r="G1649" s="294"/>
      <c r="H1649" s="294"/>
    </row>
    <row r="1650">
      <c r="A1650" s="296">
        <v>285.0</v>
      </c>
      <c r="B1650" s="296">
        <v>1.0</v>
      </c>
      <c r="C1650" s="296" t="s">
        <v>19807</v>
      </c>
      <c r="D1650" s="296"/>
      <c r="E1650" s="296" t="s">
        <v>17927</v>
      </c>
      <c r="F1650" s="296" t="s">
        <v>19810</v>
      </c>
      <c r="G1650" s="294"/>
      <c r="H1650" s="294"/>
    </row>
    <row r="1651">
      <c r="A1651" s="296">
        <v>285.0</v>
      </c>
      <c r="B1651" s="296">
        <v>1.0</v>
      </c>
      <c r="C1651" s="296" t="s">
        <v>19807</v>
      </c>
      <c r="D1651" s="296"/>
      <c r="E1651" s="296" t="s">
        <v>17929</v>
      </c>
      <c r="F1651" s="296" t="s">
        <v>19811</v>
      </c>
      <c r="G1651" s="294"/>
      <c r="H1651" s="294"/>
    </row>
    <row r="1652">
      <c r="A1652" s="296">
        <v>285.0</v>
      </c>
      <c r="B1652" s="296">
        <v>1.0</v>
      </c>
      <c r="C1652" s="296" t="s">
        <v>19807</v>
      </c>
      <c r="D1652" s="296"/>
      <c r="E1652" s="296" t="s">
        <v>17931</v>
      </c>
      <c r="F1652" s="296" t="s">
        <v>19812</v>
      </c>
      <c r="G1652" s="294"/>
      <c r="H1652" s="294"/>
    </row>
    <row r="1653">
      <c r="A1653" s="296">
        <v>285.0</v>
      </c>
      <c r="B1653" s="296">
        <v>1.0</v>
      </c>
      <c r="C1653" s="296" t="s">
        <v>19807</v>
      </c>
      <c r="D1653" s="296"/>
      <c r="E1653" s="296" t="s">
        <v>17933</v>
      </c>
      <c r="F1653" s="296" t="s">
        <v>19813</v>
      </c>
      <c r="G1653" s="294"/>
      <c r="H1653" s="294"/>
    </row>
    <row r="1654">
      <c r="A1654" s="296">
        <v>285.0</v>
      </c>
      <c r="B1654" s="296">
        <v>2.0</v>
      </c>
      <c r="C1654" s="296" t="s">
        <v>19807</v>
      </c>
      <c r="D1654" s="296"/>
      <c r="E1654" s="296" t="s">
        <v>17385</v>
      </c>
      <c r="F1654" s="296" t="s">
        <v>19814</v>
      </c>
      <c r="G1654" s="294"/>
      <c r="H1654" s="294"/>
    </row>
    <row r="1655">
      <c r="A1655" s="296">
        <v>285.0</v>
      </c>
      <c r="B1655" s="296">
        <v>2.0</v>
      </c>
      <c r="C1655" s="296" t="s">
        <v>19807</v>
      </c>
      <c r="D1655" s="296"/>
      <c r="E1655" s="296" t="s">
        <v>17175</v>
      </c>
      <c r="F1655" s="296" t="s">
        <v>19815</v>
      </c>
      <c r="G1655" s="294"/>
      <c r="H1655" s="294"/>
    </row>
    <row r="1656">
      <c r="A1656" s="296">
        <v>285.0</v>
      </c>
      <c r="B1656" s="296">
        <v>2.0</v>
      </c>
      <c r="C1656" s="296" t="s">
        <v>19387</v>
      </c>
      <c r="D1656" s="296"/>
      <c r="E1656" s="296" t="s">
        <v>17937</v>
      </c>
      <c r="F1656" s="296" t="s">
        <v>19816</v>
      </c>
      <c r="G1656" s="294"/>
      <c r="H1656" s="294"/>
    </row>
    <row r="1657">
      <c r="A1657" s="296">
        <v>285.0</v>
      </c>
      <c r="B1657" s="296">
        <v>2.0</v>
      </c>
      <c r="C1657" s="296" t="s">
        <v>19387</v>
      </c>
      <c r="D1657" s="296"/>
      <c r="E1657" s="296" t="s">
        <v>17939</v>
      </c>
      <c r="F1657" s="296" t="s">
        <v>19817</v>
      </c>
      <c r="G1657" s="294"/>
      <c r="H1657" s="294"/>
    </row>
    <row r="1658">
      <c r="A1658" s="296">
        <v>285.0</v>
      </c>
      <c r="B1658" s="296">
        <v>2.0</v>
      </c>
      <c r="C1658" s="296" t="s">
        <v>19387</v>
      </c>
      <c r="D1658" s="296"/>
      <c r="E1658" s="296" t="s">
        <v>17941</v>
      </c>
      <c r="F1658" s="296" t="s">
        <v>19818</v>
      </c>
      <c r="G1658" s="294"/>
      <c r="H1658" s="294"/>
    </row>
    <row r="1659">
      <c r="A1659" s="296">
        <v>286.0</v>
      </c>
      <c r="B1659" s="296">
        <v>1.0</v>
      </c>
      <c r="C1659" s="296" t="s">
        <v>19819</v>
      </c>
      <c r="D1659" s="296"/>
      <c r="E1659" s="296" t="s">
        <v>17922</v>
      </c>
      <c r="F1659" s="296" t="s">
        <v>19820</v>
      </c>
      <c r="G1659" s="294"/>
      <c r="H1659" s="294"/>
    </row>
    <row r="1660">
      <c r="A1660" s="296">
        <v>286.0</v>
      </c>
      <c r="B1660" s="296">
        <v>1.0</v>
      </c>
      <c r="C1660" s="296" t="s">
        <v>19819</v>
      </c>
      <c r="D1660" s="296"/>
      <c r="E1660" s="296" t="s">
        <v>17924</v>
      </c>
      <c r="F1660" s="296" t="s">
        <v>19821</v>
      </c>
      <c r="G1660" s="294"/>
      <c r="H1660" s="294"/>
    </row>
    <row r="1661">
      <c r="A1661" s="296">
        <v>286.0</v>
      </c>
      <c r="B1661" s="296">
        <v>1.0</v>
      </c>
      <c r="C1661" s="296" t="s">
        <v>19819</v>
      </c>
      <c r="D1661" s="296"/>
      <c r="E1661" s="296" t="s">
        <v>17927</v>
      </c>
      <c r="F1661" s="296" t="s">
        <v>19822</v>
      </c>
      <c r="G1661" s="294"/>
      <c r="H1661" s="294"/>
    </row>
    <row r="1662">
      <c r="A1662" s="296">
        <v>286.0</v>
      </c>
      <c r="B1662" s="296">
        <v>1.0</v>
      </c>
      <c r="C1662" s="296" t="s">
        <v>19819</v>
      </c>
      <c r="D1662" s="296"/>
      <c r="E1662" s="296" t="s">
        <v>17929</v>
      </c>
      <c r="F1662" s="296" t="s">
        <v>19823</v>
      </c>
      <c r="G1662" s="294"/>
      <c r="H1662" s="294"/>
    </row>
    <row r="1663">
      <c r="A1663" s="296">
        <v>286.0</v>
      </c>
      <c r="B1663" s="296">
        <v>1.0</v>
      </c>
      <c r="C1663" s="296" t="s">
        <v>19819</v>
      </c>
      <c r="D1663" s="296"/>
      <c r="E1663" s="296" t="s">
        <v>17931</v>
      </c>
      <c r="F1663" s="296" t="s">
        <v>19824</v>
      </c>
      <c r="G1663" s="294"/>
      <c r="H1663" s="294"/>
    </row>
    <row r="1664">
      <c r="A1664" s="296">
        <v>286.0</v>
      </c>
      <c r="B1664" s="296">
        <v>1.0</v>
      </c>
      <c r="C1664" s="296" t="s">
        <v>19819</v>
      </c>
      <c r="D1664" s="296"/>
      <c r="E1664" s="296" t="s">
        <v>17933</v>
      </c>
      <c r="F1664" s="296" t="s">
        <v>19825</v>
      </c>
      <c r="G1664" s="294"/>
      <c r="H1664" s="294"/>
    </row>
    <row r="1665">
      <c r="A1665" s="296">
        <v>286.0</v>
      </c>
      <c r="B1665" s="296">
        <v>2.0</v>
      </c>
      <c r="C1665" s="296" t="s">
        <v>19819</v>
      </c>
      <c r="D1665" s="296"/>
      <c r="E1665" s="296" t="s">
        <v>17385</v>
      </c>
      <c r="F1665" s="296" t="s">
        <v>19826</v>
      </c>
      <c r="G1665" s="294"/>
      <c r="H1665" s="294"/>
    </row>
    <row r="1666">
      <c r="A1666" s="296">
        <v>286.0</v>
      </c>
      <c r="B1666" s="296">
        <v>2.0</v>
      </c>
      <c r="C1666" s="296" t="s">
        <v>19819</v>
      </c>
      <c r="D1666" s="296"/>
      <c r="E1666" s="296" t="s">
        <v>17175</v>
      </c>
      <c r="F1666" s="296" t="s">
        <v>19827</v>
      </c>
      <c r="G1666" s="294"/>
      <c r="H1666" s="294"/>
    </row>
    <row r="1667">
      <c r="A1667" s="296">
        <v>286.0</v>
      </c>
      <c r="B1667" s="296">
        <v>2.0</v>
      </c>
      <c r="C1667" s="296" t="s">
        <v>19819</v>
      </c>
      <c r="D1667" s="296"/>
      <c r="E1667" s="296" t="s">
        <v>17937</v>
      </c>
      <c r="F1667" s="296" t="s">
        <v>19828</v>
      </c>
      <c r="G1667" s="294"/>
      <c r="H1667" s="294"/>
    </row>
    <row r="1668">
      <c r="A1668" s="296">
        <v>286.0</v>
      </c>
      <c r="B1668" s="296">
        <v>2.0</v>
      </c>
      <c r="C1668" s="296" t="s">
        <v>19819</v>
      </c>
      <c r="D1668" s="296"/>
      <c r="E1668" s="296" t="s">
        <v>17939</v>
      </c>
      <c r="F1668" s="296" t="s">
        <v>19829</v>
      </c>
      <c r="G1668" s="294"/>
      <c r="H1668" s="294"/>
    </row>
    <row r="1669">
      <c r="A1669" s="296">
        <v>286.0</v>
      </c>
      <c r="B1669" s="296">
        <v>2.0</v>
      </c>
      <c r="C1669" s="296" t="s">
        <v>19819</v>
      </c>
      <c r="D1669" s="296"/>
      <c r="E1669" s="296" t="s">
        <v>17941</v>
      </c>
      <c r="F1669" s="296" t="s">
        <v>19830</v>
      </c>
      <c r="G1669" s="294"/>
      <c r="H1669" s="294"/>
    </row>
    <row r="1670">
      <c r="A1670" s="296">
        <v>286.0</v>
      </c>
      <c r="B1670" s="296">
        <v>2.0</v>
      </c>
      <c r="C1670" s="296" t="s">
        <v>19819</v>
      </c>
      <c r="D1670" s="296"/>
      <c r="E1670" s="296" t="s">
        <v>17943</v>
      </c>
      <c r="F1670" s="296" t="s">
        <v>19831</v>
      </c>
      <c r="G1670" s="294"/>
      <c r="H1670" s="294"/>
    </row>
    <row r="1671">
      <c r="A1671" s="296">
        <v>287.0</v>
      </c>
      <c r="B1671" s="296">
        <v>1.0</v>
      </c>
      <c r="C1671" s="296"/>
      <c r="D1671" s="296" t="s">
        <v>19832</v>
      </c>
      <c r="E1671" s="296" t="s">
        <v>17922</v>
      </c>
      <c r="F1671" s="296" t="s">
        <v>19833</v>
      </c>
      <c r="G1671" s="294"/>
      <c r="H1671" s="294"/>
    </row>
    <row r="1672">
      <c r="A1672" s="296">
        <v>287.0</v>
      </c>
      <c r="B1672" s="296">
        <v>1.0</v>
      </c>
      <c r="C1672" s="296"/>
      <c r="D1672" s="296" t="s">
        <v>19832</v>
      </c>
      <c r="E1672" s="296" t="s">
        <v>17924</v>
      </c>
      <c r="F1672" s="296" t="s">
        <v>19834</v>
      </c>
      <c r="G1672" s="294"/>
      <c r="H1672" s="294"/>
    </row>
    <row r="1673">
      <c r="A1673" s="296">
        <v>287.0</v>
      </c>
      <c r="B1673" s="296">
        <v>1.0</v>
      </c>
      <c r="C1673" s="296"/>
      <c r="D1673" s="296" t="s">
        <v>19832</v>
      </c>
      <c r="E1673" s="296" t="s">
        <v>17927</v>
      </c>
      <c r="F1673" s="296" t="s">
        <v>19835</v>
      </c>
      <c r="G1673" s="294"/>
      <c r="H1673" s="294"/>
    </row>
    <row r="1674">
      <c r="A1674" s="296">
        <v>287.0</v>
      </c>
      <c r="B1674" s="296">
        <v>1.0</v>
      </c>
      <c r="C1674" s="296"/>
      <c r="D1674" s="296" t="s">
        <v>19832</v>
      </c>
      <c r="E1674" s="296" t="s">
        <v>17929</v>
      </c>
      <c r="F1674" s="296" t="s">
        <v>19836</v>
      </c>
      <c r="G1674" s="294"/>
      <c r="H1674" s="294"/>
    </row>
    <row r="1675">
      <c r="A1675" s="296">
        <v>287.0</v>
      </c>
      <c r="B1675" s="296">
        <v>1.0</v>
      </c>
      <c r="C1675" s="296"/>
      <c r="D1675" s="296" t="s">
        <v>19832</v>
      </c>
      <c r="E1675" s="296" t="s">
        <v>17931</v>
      </c>
      <c r="F1675" s="296" t="s">
        <v>19837</v>
      </c>
      <c r="G1675" s="294"/>
      <c r="H1675" s="294"/>
    </row>
    <row r="1676">
      <c r="A1676" s="296">
        <v>287.0</v>
      </c>
      <c r="B1676" s="296">
        <v>1.0</v>
      </c>
      <c r="C1676" s="296"/>
      <c r="D1676" s="296" t="s">
        <v>19832</v>
      </c>
      <c r="E1676" s="296" t="s">
        <v>17933</v>
      </c>
      <c r="F1676" s="296" t="s">
        <v>19838</v>
      </c>
      <c r="G1676" s="294"/>
      <c r="H1676" s="294"/>
    </row>
    <row r="1677">
      <c r="A1677" s="296">
        <v>287.0</v>
      </c>
      <c r="B1677" s="296">
        <v>2.0</v>
      </c>
      <c r="C1677" s="296"/>
      <c r="D1677" s="296" t="s">
        <v>19832</v>
      </c>
      <c r="E1677" s="296" t="s">
        <v>17385</v>
      </c>
      <c r="F1677" s="296" t="s">
        <v>19839</v>
      </c>
      <c r="G1677" s="294"/>
      <c r="H1677" s="294"/>
    </row>
    <row r="1678">
      <c r="A1678" s="296">
        <v>287.0</v>
      </c>
      <c r="B1678" s="296">
        <v>2.0</v>
      </c>
      <c r="C1678" s="296"/>
      <c r="D1678" s="296" t="s">
        <v>19832</v>
      </c>
      <c r="E1678" s="296" t="s">
        <v>17175</v>
      </c>
      <c r="F1678" s="296" t="s">
        <v>19840</v>
      </c>
      <c r="G1678" s="294"/>
      <c r="H1678" s="294"/>
    </row>
    <row r="1679">
      <c r="A1679" s="296">
        <v>287.0</v>
      </c>
      <c r="B1679" s="296">
        <v>2.0</v>
      </c>
      <c r="C1679" s="296"/>
      <c r="D1679" s="296" t="s">
        <v>19832</v>
      </c>
      <c r="E1679" s="296" t="s">
        <v>17937</v>
      </c>
      <c r="F1679" s="296" t="s">
        <v>19841</v>
      </c>
      <c r="G1679" s="294"/>
      <c r="H1679" s="294"/>
    </row>
    <row r="1680">
      <c r="A1680" s="296">
        <v>287.0</v>
      </c>
      <c r="B1680" s="296">
        <v>2.0</v>
      </c>
      <c r="C1680" s="296"/>
      <c r="D1680" s="296" t="s">
        <v>19832</v>
      </c>
      <c r="E1680" s="296" t="s">
        <v>17939</v>
      </c>
      <c r="F1680" s="296" t="s">
        <v>19842</v>
      </c>
      <c r="G1680" s="294"/>
      <c r="H1680" s="294"/>
    </row>
    <row r="1681">
      <c r="A1681" s="296">
        <v>287.0</v>
      </c>
      <c r="B1681" s="296">
        <v>2.0</v>
      </c>
      <c r="C1681" s="296"/>
      <c r="D1681" s="296" t="s">
        <v>19832</v>
      </c>
      <c r="E1681" s="296" t="s">
        <v>17941</v>
      </c>
      <c r="F1681" s="296" t="s">
        <v>19843</v>
      </c>
      <c r="G1681" s="294"/>
      <c r="H1681" s="294"/>
    </row>
    <row r="1682">
      <c r="A1682" s="296">
        <v>287.0</v>
      </c>
      <c r="B1682" s="296">
        <v>2.0</v>
      </c>
      <c r="C1682" s="296"/>
      <c r="D1682" s="296" t="s">
        <v>19832</v>
      </c>
      <c r="E1682" s="296" t="s">
        <v>17943</v>
      </c>
      <c r="F1682" s="296" t="s">
        <v>19844</v>
      </c>
      <c r="G1682" s="294"/>
      <c r="H1682" s="294"/>
    </row>
    <row r="1683">
      <c r="A1683" s="296">
        <v>287.0</v>
      </c>
      <c r="B1683" s="296">
        <v>2.0</v>
      </c>
      <c r="C1683" s="296"/>
      <c r="D1683" s="296" t="s">
        <v>19832</v>
      </c>
      <c r="E1683" s="296" t="s">
        <v>17922</v>
      </c>
      <c r="F1683" s="296" t="s">
        <v>19845</v>
      </c>
      <c r="G1683" s="294"/>
      <c r="H1683" s="294"/>
    </row>
    <row r="1684">
      <c r="A1684" s="296">
        <v>288.0</v>
      </c>
      <c r="B1684" s="296">
        <v>1.0</v>
      </c>
      <c r="C1684" s="296" t="s">
        <v>19846</v>
      </c>
      <c r="D1684" s="296"/>
      <c r="E1684" s="296" t="s">
        <v>17922</v>
      </c>
      <c r="F1684" s="296" t="s">
        <v>19847</v>
      </c>
      <c r="G1684" s="294"/>
      <c r="H1684" s="294"/>
    </row>
    <row r="1685">
      <c r="A1685" s="296">
        <v>288.0</v>
      </c>
      <c r="B1685" s="296">
        <v>1.0</v>
      </c>
      <c r="C1685" s="296" t="s">
        <v>19846</v>
      </c>
      <c r="D1685" s="296"/>
      <c r="E1685" s="296" t="s">
        <v>17924</v>
      </c>
      <c r="F1685" s="296" t="s">
        <v>19848</v>
      </c>
      <c r="G1685" s="294"/>
      <c r="H1685" s="294"/>
    </row>
    <row r="1686">
      <c r="A1686" s="296">
        <v>288.0</v>
      </c>
      <c r="B1686" s="296">
        <v>1.0</v>
      </c>
      <c r="C1686" s="296" t="s">
        <v>19846</v>
      </c>
      <c r="D1686" s="296"/>
      <c r="E1686" s="296" t="s">
        <v>17927</v>
      </c>
      <c r="F1686" s="296" t="s">
        <v>19849</v>
      </c>
      <c r="G1686" s="294"/>
      <c r="H1686" s="294"/>
    </row>
    <row r="1687">
      <c r="A1687" s="296">
        <v>288.0</v>
      </c>
      <c r="B1687" s="296">
        <v>1.0</v>
      </c>
      <c r="C1687" s="296" t="s">
        <v>19846</v>
      </c>
      <c r="D1687" s="296"/>
      <c r="E1687" s="296" t="s">
        <v>17929</v>
      </c>
      <c r="F1687" s="296" t="s">
        <v>19850</v>
      </c>
      <c r="G1687" s="294"/>
      <c r="H1687" s="294"/>
    </row>
    <row r="1688">
      <c r="A1688" s="296">
        <v>288.0</v>
      </c>
      <c r="B1688" s="296">
        <v>1.0</v>
      </c>
      <c r="C1688" s="296" t="s">
        <v>19846</v>
      </c>
      <c r="D1688" s="296"/>
      <c r="E1688" s="296" t="s">
        <v>17931</v>
      </c>
      <c r="F1688" s="296" t="s">
        <v>19851</v>
      </c>
      <c r="G1688" s="294"/>
      <c r="H1688" s="294"/>
    </row>
    <row r="1689">
      <c r="A1689" s="296">
        <v>288.0</v>
      </c>
      <c r="B1689" s="296">
        <v>1.0</v>
      </c>
      <c r="C1689" s="296" t="s">
        <v>19846</v>
      </c>
      <c r="D1689" s="296"/>
      <c r="E1689" s="296" t="s">
        <v>17933</v>
      </c>
      <c r="F1689" s="296" t="s">
        <v>19852</v>
      </c>
      <c r="G1689" s="294"/>
      <c r="H1689" s="294"/>
    </row>
    <row r="1690">
      <c r="A1690" s="296">
        <v>288.0</v>
      </c>
      <c r="B1690" s="296">
        <v>2.0</v>
      </c>
      <c r="C1690" s="296" t="s">
        <v>19846</v>
      </c>
      <c r="D1690" s="296"/>
      <c r="E1690" s="296" t="s">
        <v>17385</v>
      </c>
      <c r="F1690" s="296" t="s">
        <v>19853</v>
      </c>
      <c r="G1690" s="294"/>
      <c r="H1690" s="294"/>
    </row>
    <row r="1691">
      <c r="A1691" s="296">
        <v>288.0</v>
      </c>
      <c r="B1691" s="296">
        <v>2.0</v>
      </c>
      <c r="C1691" s="296" t="s">
        <v>19846</v>
      </c>
      <c r="D1691" s="296"/>
      <c r="E1691" s="296" t="s">
        <v>17175</v>
      </c>
      <c r="F1691" s="296" t="s">
        <v>19854</v>
      </c>
      <c r="G1691" s="294"/>
      <c r="H1691" s="294"/>
    </row>
    <row r="1692">
      <c r="A1692" s="296">
        <v>288.0</v>
      </c>
      <c r="B1692" s="296">
        <v>2.0</v>
      </c>
      <c r="C1692" s="296" t="s">
        <v>19846</v>
      </c>
      <c r="D1692" s="296"/>
      <c r="E1692" s="296" t="s">
        <v>17937</v>
      </c>
      <c r="F1692" s="296" t="s">
        <v>19855</v>
      </c>
      <c r="G1692" s="294"/>
      <c r="H1692" s="294"/>
    </row>
    <row r="1693">
      <c r="A1693" s="296">
        <v>288.0</v>
      </c>
      <c r="B1693" s="296">
        <v>2.0</v>
      </c>
      <c r="C1693" s="296" t="s">
        <v>19846</v>
      </c>
      <c r="D1693" s="296"/>
      <c r="E1693" s="296" t="s">
        <v>17939</v>
      </c>
      <c r="F1693" s="296" t="s">
        <v>19856</v>
      </c>
      <c r="G1693" s="294"/>
      <c r="H1693" s="294"/>
    </row>
    <row r="1694">
      <c r="A1694" s="296">
        <v>288.0</v>
      </c>
      <c r="B1694" s="296">
        <v>2.0</v>
      </c>
      <c r="C1694" s="296" t="s">
        <v>19846</v>
      </c>
      <c r="D1694" s="296"/>
      <c r="E1694" s="296" t="s">
        <v>17941</v>
      </c>
      <c r="F1694" s="296" t="s">
        <v>19857</v>
      </c>
      <c r="G1694" s="294"/>
      <c r="H1694" s="294"/>
    </row>
    <row r="1695">
      <c r="A1695" s="296">
        <v>288.0</v>
      </c>
      <c r="B1695" s="296">
        <v>2.0</v>
      </c>
      <c r="C1695" s="296" t="s">
        <v>19846</v>
      </c>
      <c r="D1695" s="296"/>
      <c r="E1695" s="296" t="s">
        <v>17943</v>
      </c>
      <c r="F1695" s="296" t="s">
        <v>19858</v>
      </c>
      <c r="G1695" s="294"/>
      <c r="H1695" s="294"/>
    </row>
    <row r="1696">
      <c r="A1696" s="296">
        <v>289.0</v>
      </c>
      <c r="B1696" s="296">
        <v>1.0</v>
      </c>
      <c r="C1696" s="296" t="s">
        <v>19859</v>
      </c>
      <c r="D1696" s="296"/>
      <c r="E1696" s="296" t="s">
        <v>17922</v>
      </c>
      <c r="F1696" s="296" t="s">
        <v>19860</v>
      </c>
      <c r="G1696" s="294"/>
      <c r="H1696" s="294"/>
    </row>
    <row r="1697">
      <c r="A1697" s="296">
        <v>289.0</v>
      </c>
      <c r="B1697" s="296">
        <v>1.0</v>
      </c>
      <c r="C1697" s="296" t="s">
        <v>19859</v>
      </c>
      <c r="D1697" s="296"/>
      <c r="E1697" s="296" t="s">
        <v>17924</v>
      </c>
      <c r="F1697" s="296" t="s">
        <v>19861</v>
      </c>
      <c r="G1697" s="294"/>
      <c r="H1697" s="294"/>
    </row>
    <row r="1698">
      <c r="A1698" s="296">
        <v>289.0</v>
      </c>
      <c r="B1698" s="296">
        <v>1.0</v>
      </c>
      <c r="C1698" s="296" t="s">
        <v>19859</v>
      </c>
      <c r="D1698" s="296"/>
      <c r="E1698" s="296" t="s">
        <v>17927</v>
      </c>
      <c r="F1698" s="296" t="s">
        <v>19862</v>
      </c>
      <c r="G1698" s="294"/>
      <c r="H1698" s="294"/>
    </row>
    <row r="1699">
      <c r="A1699" s="296">
        <v>289.0</v>
      </c>
      <c r="B1699" s="296">
        <v>1.0</v>
      </c>
      <c r="C1699" s="296" t="s">
        <v>19859</v>
      </c>
      <c r="D1699" s="296"/>
      <c r="E1699" s="296" t="s">
        <v>17929</v>
      </c>
      <c r="F1699" s="296" t="s">
        <v>19863</v>
      </c>
      <c r="G1699" s="294"/>
      <c r="H1699" s="294"/>
    </row>
    <row r="1700">
      <c r="A1700" s="296">
        <v>289.0</v>
      </c>
      <c r="B1700" s="296">
        <v>1.0</v>
      </c>
      <c r="C1700" s="296" t="s">
        <v>19859</v>
      </c>
      <c r="D1700" s="296"/>
      <c r="E1700" s="296" t="s">
        <v>17931</v>
      </c>
      <c r="F1700" s="296" t="s">
        <v>19864</v>
      </c>
      <c r="G1700" s="294"/>
      <c r="H1700" s="294"/>
    </row>
    <row r="1701">
      <c r="A1701" s="296">
        <v>289.0</v>
      </c>
      <c r="B1701" s="296">
        <v>1.0</v>
      </c>
      <c r="C1701" s="296" t="s">
        <v>19859</v>
      </c>
      <c r="D1701" s="296"/>
      <c r="E1701" s="296" t="s">
        <v>17933</v>
      </c>
      <c r="F1701" s="296" t="s">
        <v>19865</v>
      </c>
      <c r="G1701" s="294"/>
      <c r="H1701" s="294"/>
    </row>
    <row r="1702">
      <c r="A1702" s="296">
        <v>289.0</v>
      </c>
      <c r="B1702" s="296">
        <v>2.0</v>
      </c>
      <c r="C1702" s="296" t="s">
        <v>19859</v>
      </c>
      <c r="D1702" s="296"/>
      <c r="E1702" s="296" t="s">
        <v>17385</v>
      </c>
      <c r="F1702" s="296" t="s">
        <v>19866</v>
      </c>
      <c r="G1702" s="294"/>
      <c r="H1702" s="294"/>
    </row>
    <row r="1703">
      <c r="A1703" s="296">
        <v>289.0</v>
      </c>
      <c r="B1703" s="296">
        <v>2.0</v>
      </c>
      <c r="C1703" s="296" t="s">
        <v>19859</v>
      </c>
      <c r="D1703" s="296"/>
      <c r="E1703" s="296" t="s">
        <v>17175</v>
      </c>
      <c r="F1703" s="296" t="s">
        <v>19867</v>
      </c>
      <c r="G1703" s="294"/>
      <c r="H1703" s="294"/>
    </row>
    <row r="1704">
      <c r="A1704" s="296">
        <v>289.0</v>
      </c>
      <c r="B1704" s="296">
        <v>2.0</v>
      </c>
      <c r="C1704" s="296" t="s">
        <v>19859</v>
      </c>
      <c r="D1704" s="296"/>
      <c r="E1704" s="296" t="s">
        <v>17937</v>
      </c>
      <c r="F1704" s="296" t="s">
        <v>19868</v>
      </c>
      <c r="G1704" s="294"/>
      <c r="H1704" s="294"/>
    </row>
    <row r="1705">
      <c r="A1705" s="296">
        <v>289.0</v>
      </c>
      <c r="B1705" s="296">
        <v>2.0</v>
      </c>
      <c r="C1705" s="296" t="s">
        <v>19859</v>
      </c>
      <c r="D1705" s="296"/>
      <c r="E1705" s="296" t="s">
        <v>17939</v>
      </c>
      <c r="F1705" s="296" t="s">
        <v>19869</v>
      </c>
      <c r="G1705" s="294"/>
      <c r="H1705" s="294"/>
    </row>
    <row r="1706">
      <c r="A1706" s="296">
        <v>289.0</v>
      </c>
      <c r="B1706" s="296">
        <v>2.0</v>
      </c>
      <c r="C1706" s="296" t="s">
        <v>19859</v>
      </c>
      <c r="D1706" s="296"/>
      <c r="E1706" s="296" t="s">
        <v>17941</v>
      </c>
      <c r="F1706" s="296" t="s">
        <v>19870</v>
      </c>
      <c r="G1706" s="294"/>
      <c r="H1706" s="294"/>
    </row>
    <row r="1707">
      <c r="A1707" s="296">
        <v>289.0</v>
      </c>
      <c r="B1707" s="296">
        <v>2.0</v>
      </c>
      <c r="C1707" s="296" t="s">
        <v>19859</v>
      </c>
      <c r="D1707" s="296"/>
      <c r="E1707" s="296" t="s">
        <v>17943</v>
      </c>
      <c r="F1707" s="296" t="s">
        <v>19871</v>
      </c>
      <c r="G1707" s="294"/>
      <c r="H1707" s="294"/>
    </row>
    <row r="1708">
      <c r="A1708" s="296">
        <v>290.0</v>
      </c>
      <c r="B1708" s="296">
        <v>1.0</v>
      </c>
      <c r="C1708" s="296" t="s">
        <v>19872</v>
      </c>
      <c r="D1708" s="296"/>
      <c r="E1708" s="296" t="s">
        <v>17922</v>
      </c>
      <c r="F1708" s="296" t="s">
        <v>19873</v>
      </c>
      <c r="G1708" s="294"/>
      <c r="H1708" s="294"/>
    </row>
    <row r="1709">
      <c r="A1709" s="296">
        <v>290.0</v>
      </c>
      <c r="B1709" s="296">
        <v>1.0</v>
      </c>
      <c r="C1709" s="296" t="s">
        <v>19872</v>
      </c>
      <c r="D1709" s="296"/>
      <c r="E1709" s="296" t="s">
        <v>17924</v>
      </c>
      <c r="F1709" s="296" t="s">
        <v>19874</v>
      </c>
      <c r="G1709" s="294"/>
      <c r="H1709" s="294"/>
    </row>
    <row r="1710">
      <c r="A1710" s="296">
        <v>290.0</v>
      </c>
      <c r="B1710" s="296">
        <v>1.0</v>
      </c>
      <c r="C1710" s="296" t="s">
        <v>19872</v>
      </c>
      <c r="D1710" s="296"/>
      <c r="E1710" s="296" t="s">
        <v>17927</v>
      </c>
      <c r="F1710" s="296" t="s">
        <v>19875</v>
      </c>
      <c r="G1710" s="294"/>
      <c r="H1710" s="294"/>
    </row>
    <row r="1711">
      <c r="A1711" s="296">
        <v>290.0</v>
      </c>
      <c r="B1711" s="296">
        <v>1.0</v>
      </c>
      <c r="C1711" s="296" t="s">
        <v>19872</v>
      </c>
      <c r="D1711" s="296"/>
      <c r="E1711" s="296" t="s">
        <v>17929</v>
      </c>
      <c r="F1711" s="296" t="s">
        <v>19876</v>
      </c>
      <c r="G1711" s="294"/>
      <c r="H1711" s="294"/>
    </row>
    <row r="1712">
      <c r="A1712" s="296">
        <v>290.0</v>
      </c>
      <c r="B1712" s="296">
        <v>1.0</v>
      </c>
      <c r="C1712" s="296" t="s">
        <v>19872</v>
      </c>
      <c r="D1712" s="296"/>
      <c r="E1712" s="296" t="s">
        <v>17931</v>
      </c>
      <c r="F1712" s="296" t="s">
        <v>19877</v>
      </c>
      <c r="G1712" s="294"/>
      <c r="H1712" s="294"/>
    </row>
    <row r="1713">
      <c r="A1713" s="296">
        <v>290.0</v>
      </c>
      <c r="B1713" s="296">
        <v>1.0</v>
      </c>
      <c r="C1713" s="296" t="s">
        <v>19872</v>
      </c>
      <c r="D1713" s="296"/>
      <c r="E1713" s="296" t="s">
        <v>17933</v>
      </c>
      <c r="F1713" s="296" t="s">
        <v>19878</v>
      </c>
      <c r="G1713" s="294"/>
      <c r="H1713" s="294"/>
    </row>
    <row r="1714">
      <c r="A1714" s="296">
        <v>290.0</v>
      </c>
      <c r="B1714" s="296">
        <v>2.0</v>
      </c>
      <c r="C1714" s="296" t="s">
        <v>19872</v>
      </c>
      <c r="D1714" s="296"/>
      <c r="E1714" s="296" t="s">
        <v>17922</v>
      </c>
      <c r="F1714" s="296" t="s">
        <v>19879</v>
      </c>
      <c r="G1714" s="294"/>
      <c r="H1714" s="294"/>
    </row>
    <row r="1715">
      <c r="A1715" s="296">
        <v>290.0</v>
      </c>
      <c r="B1715" s="296">
        <v>2.0</v>
      </c>
      <c r="C1715" s="296" t="s">
        <v>19872</v>
      </c>
      <c r="D1715" s="296"/>
      <c r="E1715" s="296" t="s">
        <v>17922</v>
      </c>
      <c r="F1715" s="296" t="s">
        <v>19880</v>
      </c>
      <c r="G1715" s="294"/>
      <c r="H1715" s="294"/>
    </row>
    <row r="1716">
      <c r="A1716" s="296">
        <v>290.0</v>
      </c>
      <c r="B1716" s="296">
        <v>2.0</v>
      </c>
      <c r="C1716" s="296" t="s">
        <v>19872</v>
      </c>
      <c r="D1716" s="296"/>
      <c r="E1716" s="296" t="s">
        <v>17939</v>
      </c>
      <c r="F1716" s="296" t="s">
        <v>19881</v>
      </c>
      <c r="G1716" s="294"/>
      <c r="H1716" s="294"/>
    </row>
    <row r="1717">
      <c r="A1717" s="296">
        <v>290.0</v>
      </c>
      <c r="B1717" s="296">
        <v>2.0</v>
      </c>
      <c r="C1717" s="296" t="s">
        <v>19872</v>
      </c>
      <c r="D1717" s="296"/>
      <c r="E1717" s="296" t="s">
        <v>17941</v>
      </c>
      <c r="F1717" s="296" t="s">
        <v>19882</v>
      </c>
      <c r="G1717" s="294"/>
      <c r="H1717" s="294"/>
    </row>
    <row r="1718">
      <c r="A1718" s="296">
        <v>290.0</v>
      </c>
      <c r="B1718" s="296">
        <v>2.0</v>
      </c>
      <c r="C1718" s="296" t="s">
        <v>19872</v>
      </c>
      <c r="D1718" s="296"/>
      <c r="E1718" s="296" t="s">
        <v>17937</v>
      </c>
      <c r="F1718" s="296" t="s">
        <v>19883</v>
      </c>
      <c r="G1718" s="294"/>
      <c r="H1718" s="294"/>
    </row>
    <row r="1719">
      <c r="A1719" s="296">
        <v>290.0</v>
      </c>
      <c r="B1719" s="296">
        <v>2.0</v>
      </c>
      <c r="C1719" s="296" t="s">
        <v>19872</v>
      </c>
      <c r="D1719" s="296"/>
      <c r="E1719" s="296" t="s">
        <v>17943</v>
      </c>
      <c r="F1719" s="296" t="s">
        <v>19884</v>
      </c>
      <c r="G1719" s="294"/>
      <c r="H1719" s="294"/>
    </row>
    <row r="1720">
      <c r="A1720" s="296">
        <v>291.0</v>
      </c>
      <c r="B1720" s="296">
        <v>1.0</v>
      </c>
      <c r="C1720" s="296" t="s">
        <v>19885</v>
      </c>
      <c r="D1720" s="296"/>
      <c r="E1720" s="296" t="s">
        <v>17922</v>
      </c>
      <c r="F1720" s="296" t="s">
        <v>19886</v>
      </c>
      <c r="G1720" s="294"/>
      <c r="H1720" s="294"/>
    </row>
    <row r="1721">
      <c r="A1721" s="296">
        <v>291.0</v>
      </c>
      <c r="B1721" s="296">
        <v>1.0</v>
      </c>
      <c r="C1721" s="296" t="s">
        <v>19885</v>
      </c>
      <c r="D1721" s="296"/>
      <c r="E1721" s="296" t="s">
        <v>17924</v>
      </c>
      <c r="F1721" s="296" t="s">
        <v>19887</v>
      </c>
      <c r="G1721" s="294"/>
      <c r="H1721" s="294"/>
    </row>
    <row r="1722">
      <c r="A1722" s="296">
        <v>291.0</v>
      </c>
      <c r="B1722" s="296">
        <v>1.0</v>
      </c>
      <c r="C1722" s="296" t="s">
        <v>19885</v>
      </c>
      <c r="D1722" s="296"/>
      <c r="E1722" s="296" t="s">
        <v>17927</v>
      </c>
      <c r="F1722" s="296" t="s">
        <v>19888</v>
      </c>
      <c r="G1722" s="294"/>
      <c r="H1722" s="294"/>
    </row>
    <row r="1723">
      <c r="A1723" s="296">
        <v>291.0</v>
      </c>
      <c r="B1723" s="296">
        <v>1.0</v>
      </c>
      <c r="C1723" s="296" t="s">
        <v>19885</v>
      </c>
      <c r="D1723" s="296"/>
      <c r="E1723" s="296" t="s">
        <v>17929</v>
      </c>
      <c r="F1723" s="296" t="s">
        <v>19889</v>
      </c>
      <c r="G1723" s="294"/>
      <c r="H1723" s="294"/>
    </row>
    <row r="1724">
      <c r="A1724" s="296">
        <v>291.0</v>
      </c>
      <c r="B1724" s="296">
        <v>1.0</v>
      </c>
      <c r="C1724" s="296" t="s">
        <v>19885</v>
      </c>
      <c r="D1724" s="296"/>
      <c r="E1724" s="296" t="s">
        <v>17931</v>
      </c>
      <c r="F1724" s="296" t="s">
        <v>19890</v>
      </c>
      <c r="G1724" s="294"/>
      <c r="H1724" s="294"/>
    </row>
    <row r="1725">
      <c r="A1725" s="296">
        <v>291.0</v>
      </c>
      <c r="B1725" s="296">
        <v>1.0</v>
      </c>
      <c r="C1725" s="296" t="s">
        <v>19885</v>
      </c>
      <c r="D1725" s="296"/>
      <c r="E1725" s="296" t="s">
        <v>17933</v>
      </c>
      <c r="F1725" s="296" t="s">
        <v>19891</v>
      </c>
      <c r="G1725" s="294"/>
      <c r="H1725" s="294"/>
    </row>
    <row r="1726">
      <c r="A1726" s="296">
        <v>291.0</v>
      </c>
      <c r="B1726" s="296">
        <v>2.0</v>
      </c>
      <c r="C1726" s="296" t="s">
        <v>19885</v>
      </c>
      <c r="D1726" s="296"/>
      <c r="E1726" s="296" t="s">
        <v>17385</v>
      </c>
      <c r="F1726" s="296" t="s">
        <v>19892</v>
      </c>
      <c r="G1726" s="294"/>
      <c r="H1726" s="294"/>
    </row>
    <row r="1727">
      <c r="A1727" s="296">
        <v>291.0</v>
      </c>
      <c r="B1727" s="296">
        <v>2.0</v>
      </c>
      <c r="C1727" s="296" t="s">
        <v>19885</v>
      </c>
      <c r="D1727" s="296"/>
      <c r="E1727" s="296" t="s">
        <v>17175</v>
      </c>
      <c r="F1727" s="296" t="s">
        <v>19893</v>
      </c>
      <c r="G1727" s="294"/>
      <c r="H1727" s="294"/>
    </row>
    <row r="1728">
      <c r="A1728" s="296">
        <v>291.0</v>
      </c>
      <c r="B1728" s="296">
        <v>2.0</v>
      </c>
      <c r="C1728" s="296" t="s">
        <v>19885</v>
      </c>
      <c r="D1728" s="296"/>
      <c r="E1728" s="296" t="s">
        <v>17937</v>
      </c>
      <c r="F1728" s="296" t="s">
        <v>19894</v>
      </c>
      <c r="G1728" s="294"/>
      <c r="H1728" s="294"/>
    </row>
    <row r="1729">
      <c r="A1729" s="296">
        <v>291.0</v>
      </c>
      <c r="B1729" s="296">
        <v>2.0</v>
      </c>
      <c r="C1729" s="296" t="s">
        <v>19885</v>
      </c>
      <c r="D1729" s="296"/>
      <c r="E1729" s="296" t="s">
        <v>17943</v>
      </c>
      <c r="F1729" s="296" t="s">
        <v>19895</v>
      </c>
      <c r="G1729" s="294"/>
      <c r="H1729" s="294"/>
    </row>
    <row r="1730">
      <c r="A1730" s="296">
        <v>291.0</v>
      </c>
      <c r="B1730" s="296">
        <v>2.0</v>
      </c>
      <c r="C1730" s="296" t="s">
        <v>19885</v>
      </c>
      <c r="D1730" s="296"/>
      <c r="E1730" s="296" t="s">
        <v>17939</v>
      </c>
      <c r="F1730" s="296" t="s">
        <v>19896</v>
      </c>
      <c r="G1730" s="294"/>
      <c r="H1730" s="294"/>
    </row>
    <row r="1731">
      <c r="A1731" s="296">
        <v>291.0</v>
      </c>
      <c r="B1731" s="296">
        <v>2.0</v>
      </c>
      <c r="C1731" s="296" t="s">
        <v>19885</v>
      </c>
      <c r="D1731" s="296"/>
      <c r="E1731" s="296" t="s">
        <v>17941</v>
      </c>
      <c r="F1731" s="296" t="s">
        <v>19897</v>
      </c>
      <c r="G1731" s="294"/>
      <c r="H1731" s="294"/>
    </row>
    <row r="1732">
      <c r="A1732" s="296">
        <v>292.0</v>
      </c>
      <c r="B1732" s="296">
        <v>1.0</v>
      </c>
      <c r="C1732" s="296" t="s">
        <v>19898</v>
      </c>
      <c r="D1732" s="296"/>
      <c r="E1732" s="296" t="s">
        <v>17922</v>
      </c>
      <c r="F1732" s="296" t="s">
        <v>19899</v>
      </c>
      <c r="G1732" s="294"/>
      <c r="H1732" s="294"/>
    </row>
    <row r="1733">
      <c r="A1733" s="296">
        <v>292.0</v>
      </c>
      <c r="B1733" s="296">
        <v>1.0</v>
      </c>
      <c r="C1733" s="296" t="s">
        <v>19898</v>
      </c>
      <c r="D1733" s="296"/>
      <c r="E1733" s="296" t="s">
        <v>17924</v>
      </c>
      <c r="F1733" s="296" t="s">
        <v>19900</v>
      </c>
      <c r="G1733" s="294"/>
      <c r="H1733" s="294"/>
    </row>
    <row r="1734">
      <c r="A1734" s="296">
        <v>292.0</v>
      </c>
      <c r="B1734" s="296">
        <v>1.0</v>
      </c>
      <c r="C1734" s="296" t="s">
        <v>19898</v>
      </c>
      <c r="D1734" s="296"/>
      <c r="E1734" s="296" t="s">
        <v>17927</v>
      </c>
      <c r="F1734" s="296" t="s">
        <v>19901</v>
      </c>
      <c r="G1734" s="294"/>
      <c r="H1734" s="294"/>
    </row>
    <row r="1735">
      <c r="A1735" s="296">
        <v>292.0</v>
      </c>
      <c r="B1735" s="296">
        <v>1.0</v>
      </c>
      <c r="C1735" s="296" t="s">
        <v>19898</v>
      </c>
      <c r="D1735" s="296"/>
      <c r="E1735" s="296" t="s">
        <v>17929</v>
      </c>
      <c r="F1735" s="296" t="s">
        <v>19902</v>
      </c>
      <c r="G1735" s="294"/>
      <c r="H1735" s="294"/>
    </row>
    <row r="1736">
      <c r="A1736" s="296">
        <v>292.0</v>
      </c>
      <c r="B1736" s="296">
        <v>1.0</v>
      </c>
      <c r="C1736" s="296" t="s">
        <v>19898</v>
      </c>
      <c r="D1736" s="296"/>
      <c r="E1736" s="296" t="s">
        <v>17931</v>
      </c>
      <c r="F1736" s="296" t="s">
        <v>19903</v>
      </c>
      <c r="G1736" s="294"/>
      <c r="H1736" s="294"/>
    </row>
    <row r="1737">
      <c r="A1737" s="296">
        <v>292.0</v>
      </c>
      <c r="B1737" s="296">
        <v>1.0</v>
      </c>
      <c r="C1737" s="296" t="s">
        <v>19898</v>
      </c>
      <c r="D1737" s="296"/>
      <c r="E1737" s="296" t="s">
        <v>17933</v>
      </c>
      <c r="F1737" s="296" t="s">
        <v>19904</v>
      </c>
      <c r="G1737" s="294"/>
      <c r="H1737" s="294"/>
    </row>
    <row r="1738">
      <c r="A1738" s="296">
        <v>292.0</v>
      </c>
      <c r="B1738" s="296">
        <v>2.0</v>
      </c>
      <c r="C1738" s="296" t="s">
        <v>19898</v>
      </c>
      <c r="D1738" s="296"/>
      <c r="E1738" s="296" t="s">
        <v>17385</v>
      </c>
      <c r="F1738" s="296" t="s">
        <v>19905</v>
      </c>
      <c r="G1738" s="294"/>
      <c r="H1738" s="294"/>
    </row>
    <row r="1739">
      <c r="A1739" s="296">
        <v>292.0</v>
      </c>
      <c r="B1739" s="296">
        <v>2.0</v>
      </c>
      <c r="C1739" s="296" t="s">
        <v>19898</v>
      </c>
      <c r="D1739" s="296"/>
      <c r="E1739" s="296" t="s">
        <v>17175</v>
      </c>
      <c r="F1739" s="296" t="s">
        <v>19906</v>
      </c>
      <c r="G1739" s="294"/>
      <c r="H1739" s="294"/>
    </row>
    <row r="1740">
      <c r="A1740" s="296">
        <v>292.0</v>
      </c>
      <c r="B1740" s="296">
        <v>2.0</v>
      </c>
      <c r="C1740" s="296" t="s">
        <v>19898</v>
      </c>
      <c r="D1740" s="296"/>
      <c r="E1740" s="296" t="s">
        <v>17937</v>
      </c>
      <c r="F1740" s="296" t="s">
        <v>19907</v>
      </c>
      <c r="G1740" s="294"/>
      <c r="H1740" s="294"/>
    </row>
    <row r="1741">
      <c r="A1741" s="296">
        <v>292.0</v>
      </c>
      <c r="B1741" s="296">
        <v>2.0</v>
      </c>
      <c r="C1741" s="296" t="s">
        <v>19898</v>
      </c>
      <c r="D1741" s="296"/>
      <c r="E1741" s="296" t="s">
        <v>17939</v>
      </c>
      <c r="F1741" s="296" t="s">
        <v>19908</v>
      </c>
      <c r="G1741" s="294"/>
      <c r="H1741" s="294"/>
    </row>
    <row r="1742">
      <c r="A1742" s="296">
        <v>292.0</v>
      </c>
      <c r="B1742" s="296">
        <v>2.0</v>
      </c>
      <c r="C1742" s="296" t="s">
        <v>19898</v>
      </c>
      <c r="D1742" s="296"/>
      <c r="E1742" s="296" t="s">
        <v>17941</v>
      </c>
      <c r="F1742" s="296" t="s">
        <v>19909</v>
      </c>
      <c r="G1742" s="294"/>
      <c r="H1742" s="294"/>
    </row>
    <row r="1743">
      <c r="A1743" s="296">
        <v>292.0</v>
      </c>
      <c r="B1743" s="296">
        <v>2.0</v>
      </c>
      <c r="C1743" s="296" t="s">
        <v>19898</v>
      </c>
      <c r="D1743" s="296"/>
      <c r="E1743" s="296" t="s">
        <v>17943</v>
      </c>
      <c r="F1743" s="296" t="s">
        <v>19910</v>
      </c>
      <c r="G1743" s="294"/>
      <c r="H1743" s="294"/>
    </row>
    <row r="1744">
      <c r="A1744" s="296">
        <v>293.0</v>
      </c>
      <c r="B1744" s="296">
        <v>1.0</v>
      </c>
      <c r="C1744" s="296" t="s">
        <v>19911</v>
      </c>
      <c r="D1744" s="296"/>
      <c r="E1744" s="296" t="s">
        <v>17922</v>
      </c>
      <c r="F1744" s="296" t="s">
        <v>19912</v>
      </c>
      <c r="G1744" s="294"/>
      <c r="H1744" s="294"/>
    </row>
    <row r="1745">
      <c r="A1745" s="296">
        <v>293.0</v>
      </c>
      <c r="B1745" s="296">
        <v>1.0</v>
      </c>
      <c r="C1745" s="296" t="s">
        <v>19911</v>
      </c>
      <c r="D1745" s="296"/>
      <c r="E1745" s="296" t="s">
        <v>17924</v>
      </c>
      <c r="F1745" s="296" t="s">
        <v>19913</v>
      </c>
      <c r="G1745" s="294"/>
      <c r="H1745" s="294"/>
    </row>
    <row r="1746">
      <c r="A1746" s="296">
        <v>293.0</v>
      </c>
      <c r="B1746" s="296">
        <v>1.0</v>
      </c>
      <c r="C1746" s="296" t="s">
        <v>19911</v>
      </c>
      <c r="D1746" s="296"/>
      <c r="E1746" s="296" t="s">
        <v>17927</v>
      </c>
      <c r="F1746" s="296" t="s">
        <v>19914</v>
      </c>
      <c r="G1746" s="294"/>
      <c r="H1746" s="294"/>
    </row>
    <row r="1747">
      <c r="A1747" s="296">
        <v>293.0</v>
      </c>
      <c r="B1747" s="296">
        <v>1.0</v>
      </c>
      <c r="C1747" s="296" t="s">
        <v>19911</v>
      </c>
      <c r="D1747" s="296"/>
      <c r="E1747" s="296" t="s">
        <v>17929</v>
      </c>
      <c r="F1747" s="296" t="s">
        <v>19915</v>
      </c>
      <c r="G1747" s="294"/>
      <c r="H1747" s="294"/>
    </row>
    <row r="1748">
      <c r="A1748" s="296">
        <v>293.0</v>
      </c>
      <c r="B1748" s="296">
        <v>1.0</v>
      </c>
      <c r="C1748" s="296" t="s">
        <v>19916</v>
      </c>
      <c r="D1748" s="296"/>
      <c r="E1748" s="296" t="s">
        <v>17931</v>
      </c>
      <c r="F1748" s="296" t="s">
        <v>19917</v>
      </c>
      <c r="G1748" s="294"/>
      <c r="H1748" s="294"/>
    </row>
    <row r="1749">
      <c r="A1749" s="296">
        <v>293.0</v>
      </c>
      <c r="B1749" s="296">
        <v>2.0</v>
      </c>
      <c r="C1749" s="296" t="s">
        <v>19911</v>
      </c>
      <c r="D1749" s="296"/>
      <c r="E1749" s="296" t="s">
        <v>17385</v>
      </c>
      <c r="F1749" s="296" t="s">
        <v>19918</v>
      </c>
      <c r="G1749" s="294"/>
      <c r="H1749" s="294"/>
    </row>
    <row r="1750">
      <c r="A1750" s="296">
        <v>293.0</v>
      </c>
      <c r="B1750" s="296">
        <v>2.0</v>
      </c>
      <c r="C1750" s="296" t="s">
        <v>19911</v>
      </c>
      <c r="D1750" s="296"/>
      <c r="E1750" s="296" t="s">
        <v>17175</v>
      </c>
      <c r="F1750" s="296" t="s">
        <v>19919</v>
      </c>
      <c r="G1750" s="294"/>
      <c r="H1750" s="294"/>
    </row>
    <row r="1751">
      <c r="A1751" s="296">
        <v>293.0</v>
      </c>
      <c r="B1751" s="296">
        <v>2.0</v>
      </c>
      <c r="C1751" s="296" t="s">
        <v>19911</v>
      </c>
      <c r="D1751" s="296"/>
      <c r="E1751" s="296" t="s">
        <v>17937</v>
      </c>
      <c r="F1751" s="296" t="s">
        <v>19920</v>
      </c>
      <c r="G1751" s="294"/>
      <c r="H1751" s="294"/>
    </row>
    <row r="1752">
      <c r="A1752" s="296">
        <v>293.0</v>
      </c>
      <c r="B1752" s="296">
        <v>2.0</v>
      </c>
      <c r="C1752" s="296" t="s">
        <v>19911</v>
      </c>
      <c r="D1752" s="296"/>
      <c r="E1752" s="296" t="s">
        <v>17939</v>
      </c>
      <c r="F1752" s="296" t="s">
        <v>19921</v>
      </c>
      <c r="G1752" s="294"/>
      <c r="H1752" s="294"/>
    </row>
    <row r="1753">
      <c r="A1753" s="296">
        <v>293.0</v>
      </c>
      <c r="B1753" s="296">
        <v>2.0</v>
      </c>
      <c r="C1753" s="296" t="s">
        <v>19911</v>
      </c>
      <c r="D1753" s="296"/>
      <c r="E1753" s="296" t="s">
        <v>17941</v>
      </c>
      <c r="F1753" s="296" t="s">
        <v>19922</v>
      </c>
      <c r="G1753" s="294"/>
      <c r="H1753" s="294"/>
    </row>
    <row r="1754">
      <c r="A1754" s="296">
        <v>293.0</v>
      </c>
      <c r="B1754" s="296">
        <v>2.0</v>
      </c>
      <c r="C1754" s="296" t="s">
        <v>19911</v>
      </c>
      <c r="D1754" s="296"/>
      <c r="E1754" s="296" t="s">
        <v>17943</v>
      </c>
      <c r="F1754" s="296" t="s">
        <v>19923</v>
      </c>
      <c r="G1754" s="294"/>
      <c r="H1754" s="294"/>
    </row>
    <row r="1755">
      <c r="A1755" s="296">
        <v>294.0</v>
      </c>
      <c r="B1755" s="296">
        <v>1.0</v>
      </c>
      <c r="C1755" s="296" t="s">
        <v>19924</v>
      </c>
      <c r="D1755" s="296"/>
      <c r="E1755" s="296" t="s">
        <v>17922</v>
      </c>
      <c r="F1755" s="296" t="s">
        <v>19925</v>
      </c>
      <c r="G1755" s="294"/>
      <c r="H1755" s="294"/>
    </row>
    <row r="1756">
      <c r="A1756" s="296">
        <v>294.0</v>
      </c>
      <c r="B1756" s="296">
        <v>1.0</v>
      </c>
      <c r="C1756" s="296" t="s">
        <v>19924</v>
      </c>
      <c r="D1756" s="296"/>
      <c r="E1756" s="296" t="s">
        <v>17924</v>
      </c>
      <c r="F1756" s="296" t="s">
        <v>19926</v>
      </c>
      <c r="G1756" s="294"/>
      <c r="H1756" s="294"/>
    </row>
    <row r="1757">
      <c r="A1757" s="296">
        <v>294.0</v>
      </c>
      <c r="B1757" s="296">
        <v>1.0</v>
      </c>
      <c r="C1757" s="296" t="s">
        <v>19924</v>
      </c>
      <c r="D1757" s="296"/>
      <c r="E1757" s="296" t="s">
        <v>17927</v>
      </c>
      <c r="F1757" s="296" t="s">
        <v>19927</v>
      </c>
      <c r="G1757" s="294"/>
      <c r="H1757" s="294"/>
    </row>
    <row r="1758">
      <c r="A1758" s="296">
        <v>294.0</v>
      </c>
      <c r="B1758" s="296">
        <v>1.0</v>
      </c>
      <c r="C1758" s="296" t="s">
        <v>19924</v>
      </c>
      <c r="D1758" s="296"/>
      <c r="E1758" s="296" t="s">
        <v>17929</v>
      </c>
      <c r="F1758" s="296" t="s">
        <v>19928</v>
      </c>
      <c r="G1758" s="294"/>
      <c r="H1758" s="294"/>
    </row>
    <row r="1759">
      <c r="A1759" s="296">
        <v>294.0</v>
      </c>
      <c r="B1759" s="296">
        <v>1.0</v>
      </c>
      <c r="C1759" s="296" t="s">
        <v>19924</v>
      </c>
      <c r="D1759" s="296"/>
      <c r="E1759" s="296" t="s">
        <v>17931</v>
      </c>
      <c r="F1759" s="296" t="s">
        <v>19929</v>
      </c>
      <c r="G1759" s="294"/>
      <c r="H1759" s="294"/>
    </row>
    <row r="1760">
      <c r="A1760" s="296">
        <v>294.0</v>
      </c>
      <c r="B1760" s="296">
        <v>1.0</v>
      </c>
      <c r="C1760" s="296" t="s">
        <v>19924</v>
      </c>
      <c r="D1760" s="296"/>
      <c r="E1760" s="296" t="s">
        <v>17933</v>
      </c>
      <c r="F1760" s="296" t="s">
        <v>19930</v>
      </c>
      <c r="G1760" s="294"/>
      <c r="H1760" s="294"/>
    </row>
    <row r="1761">
      <c r="A1761" s="296">
        <v>294.0</v>
      </c>
      <c r="B1761" s="296">
        <v>2.0</v>
      </c>
      <c r="C1761" s="296" t="s">
        <v>19924</v>
      </c>
      <c r="D1761" s="296"/>
      <c r="E1761" s="296" t="s">
        <v>17385</v>
      </c>
      <c r="F1761" s="296" t="s">
        <v>19931</v>
      </c>
      <c r="G1761" s="294"/>
      <c r="H1761" s="294"/>
    </row>
    <row r="1762">
      <c r="A1762" s="296">
        <v>294.0</v>
      </c>
      <c r="B1762" s="296">
        <v>2.0</v>
      </c>
      <c r="C1762" s="296" t="s">
        <v>19924</v>
      </c>
      <c r="D1762" s="296"/>
      <c r="E1762" s="296" t="s">
        <v>17175</v>
      </c>
      <c r="F1762" s="296" t="s">
        <v>19932</v>
      </c>
      <c r="G1762" s="294"/>
      <c r="H1762" s="294"/>
    </row>
    <row r="1763">
      <c r="A1763" s="296">
        <v>294.0</v>
      </c>
      <c r="B1763" s="296">
        <v>2.0</v>
      </c>
      <c r="C1763" s="296" t="s">
        <v>19924</v>
      </c>
      <c r="D1763" s="296"/>
      <c r="E1763" s="296" t="s">
        <v>17937</v>
      </c>
      <c r="F1763" s="296" t="s">
        <v>19933</v>
      </c>
      <c r="G1763" s="294"/>
      <c r="H1763" s="294"/>
    </row>
    <row r="1764">
      <c r="A1764" s="296">
        <v>294.0</v>
      </c>
      <c r="B1764" s="296">
        <v>2.0</v>
      </c>
      <c r="C1764" s="296" t="s">
        <v>19924</v>
      </c>
      <c r="D1764" s="296"/>
      <c r="E1764" s="296" t="s">
        <v>17939</v>
      </c>
      <c r="F1764" s="296" t="s">
        <v>19934</v>
      </c>
      <c r="G1764" s="294"/>
      <c r="H1764" s="294"/>
    </row>
    <row r="1765">
      <c r="A1765" s="296">
        <v>294.0</v>
      </c>
      <c r="B1765" s="296">
        <v>2.0</v>
      </c>
      <c r="C1765" s="296" t="s">
        <v>19924</v>
      </c>
      <c r="D1765" s="296"/>
      <c r="E1765" s="296" t="s">
        <v>17941</v>
      </c>
      <c r="F1765" s="296" t="s">
        <v>19935</v>
      </c>
      <c r="G1765" s="294"/>
      <c r="H1765" s="294"/>
    </row>
    <row r="1766">
      <c r="A1766" s="296">
        <v>294.0</v>
      </c>
      <c r="B1766" s="296">
        <v>2.0</v>
      </c>
      <c r="C1766" s="296" t="s">
        <v>19924</v>
      </c>
      <c r="D1766" s="296"/>
      <c r="E1766" s="296" t="s">
        <v>17943</v>
      </c>
      <c r="F1766" s="296" t="s">
        <v>19936</v>
      </c>
      <c r="G1766" s="294"/>
      <c r="H1766" s="294"/>
    </row>
    <row r="1767">
      <c r="A1767" s="296">
        <v>295.0</v>
      </c>
      <c r="B1767" s="296">
        <v>1.0</v>
      </c>
      <c r="C1767" s="296" t="s">
        <v>19937</v>
      </c>
      <c r="D1767" s="296"/>
      <c r="E1767" s="296" t="s">
        <v>17922</v>
      </c>
      <c r="F1767" s="296" t="s">
        <v>19938</v>
      </c>
      <c r="G1767" s="294"/>
      <c r="H1767" s="294"/>
    </row>
    <row r="1768">
      <c r="A1768" s="296">
        <v>295.0</v>
      </c>
      <c r="B1768" s="296">
        <v>1.0</v>
      </c>
      <c r="C1768" s="296" t="s">
        <v>19937</v>
      </c>
      <c r="D1768" s="296"/>
      <c r="E1768" s="296" t="s">
        <v>17924</v>
      </c>
      <c r="F1768" s="296" t="s">
        <v>19939</v>
      </c>
      <c r="G1768" s="294"/>
      <c r="H1768" s="294"/>
    </row>
    <row r="1769">
      <c r="A1769" s="296">
        <v>295.0</v>
      </c>
      <c r="B1769" s="296">
        <v>1.0</v>
      </c>
      <c r="C1769" s="296" t="s">
        <v>19937</v>
      </c>
      <c r="D1769" s="296"/>
      <c r="E1769" s="296" t="s">
        <v>17927</v>
      </c>
      <c r="F1769" s="296" t="s">
        <v>19940</v>
      </c>
      <c r="G1769" s="294"/>
      <c r="H1769" s="294"/>
    </row>
    <row r="1770">
      <c r="A1770" s="296">
        <v>295.0</v>
      </c>
      <c r="B1770" s="296">
        <v>1.0</v>
      </c>
      <c r="C1770" s="296" t="s">
        <v>19937</v>
      </c>
      <c r="D1770" s="296"/>
      <c r="E1770" s="296" t="s">
        <v>17929</v>
      </c>
      <c r="F1770" s="296" t="s">
        <v>19941</v>
      </c>
      <c r="G1770" s="294"/>
      <c r="H1770" s="294"/>
    </row>
    <row r="1771">
      <c r="A1771" s="296">
        <v>295.0</v>
      </c>
      <c r="B1771" s="296">
        <v>1.0</v>
      </c>
      <c r="C1771" s="296" t="s">
        <v>19937</v>
      </c>
      <c r="D1771" s="296"/>
      <c r="E1771" s="296" t="s">
        <v>17931</v>
      </c>
      <c r="F1771" s="296" t="s">
        <v>19942</v>
      </c>
      <c r="G1771" s="294"/>
      <c r="H1771" s="294"/>
    </row>
    <row r="1772">
      <c r="A1772" s="296">
        <v>295.0</v>
      </c>
      <c r="B1772" s="296">
        <v>1.0</v>
      </c>
      <c r="C1772" s="296" t="s">
        <v>19937</v>
      </c>
      <c r="D1772" s="296"/>
      <c r="E1772" s="296" t="s">
        <v>17933</v>
      </c>
      <c r="F1772" s="296" t="s">
        <v>19943</v>
      </c>
      <c r="G1772" s="294"/>
      <c r="H1772" s="294"/>
    </row>
    <row r="1773">
      <c r="A1773" s="296">
        <v>295.0</v>
      </c>
      <c r="B1773" s="296">
        <v>2.0</v>
      </c>
      <c r="C1773" s="296" t="s">
        <v>19937</v>
      </c>
      <c r="D1773" s="296"/>
      <c r="E1773" s="296" t="s">
        <v>17385</v>
      </c>
      <c r="F1773" s="296" t="s">
        <v>19944</v>
      </c>
      <c r="G1773" s="294"/>
      <c r="H1773" s="294"/>
    </row>
    <row r="1774">
      <c r="A1774" s="296">
        <v>295.0</v>
      </c>
      <c r="B1774" s="296">
        <v>2.0</v>
      </c>
      <c r="C1774" s="296" t="s">
        <v>19937</v>
      </c>
      <c r="D1774" s="296"/>
      <c r="E1774" s="296" t="s">
        <v>17175</v>
      </c>
      <c r="F1774" s="296" t="s">
        <v>19945</v>
      </c>
      <c r="G1774" s="294"/>
      <c r="H1774" s="294"/>
    </row>
    <row r="1775">
      <c r="A1775" s="296">
        <v>295.0</v>
      </c>
      <c r="B1775" s="296">
        <v>2.0</v>
      </c>
      <c r="C1775" s="296" t="s">
        <v>19937</v>
      </c>
      <c r="D1775" s="296"/>
      <c r="E1775" s="296" t="s">
        <v>17937</v>
      </c>
      <c r="F1775" s="296" t="s">
        <v>19946</v>
      </c>
      <c r="G1775" s="294"/>
      <c r="H1775" s="294"/>
    </row>
    <row r="1776">
      <c r="A1776" s="296">
        <v>295.0</v>
      </c>
      <c r="B1776" s="296">
        <v>2.0</v>
      </c>
      <c r="C1776" s="296" t="s">
        <v>19937</v>
      </c>
      <c r="D1776" s="296"/>
      <c r="E1776" s="296" t="s">
        <v>17939</v>
      </c>
      <c r="F1776" s="296" t="s">
        <v>19947</v>
      </c>
      <c r="G1776" s="294"/>
      <c r="H1776" s="294"/>
    </row>
    <row r="1777">
      <c r="A1777" s="296">
        <v>295.0</v>
      </c>
      <c r="B1777" s="296">
        <v>2.0</v>
      </c>
      <c r="C1777" s="296" t="s">
        <v>19937</v>
      </c>
      <c r="D1777" s="296"/>
      <c r="E1777" s="296" t="s">
        <v>17941</v>
      </c>
      <c r="F1777" s="296" t="s">
        <v>19948</v>
      </c>
      <c r="G1777" s="294"/>
      <c r="H1777" s="294"/>
    </row>
    <row r="1778">
      <c r="A1778" s="296">
        <v>295.0</v>
      </c>
      <c r="B1778" s="296">
        <v>2.0</v>
      </c>
      <c r="C1778" s="296" t="s">
        <v>19319</v>
      </c>
      <c r="D1778" s="296"/>
      <c r="E1778" s="296" t="s">
        <v>17937</v>
      </c>
      <c r="F1778" s="296" t="s">
        <v>19949</v>
      </c>
      <c r="G1778" s="294"/>
      <c r="H1778" s="294"/>
    </row>
    <row r="1779">
      <c r="A1779" s="296">
        <v>296.0</v>
      </c>
      <c r="B1779" s="296">
        <v>1.0</v>
      </c>
      <c r="C1779" s="296"/>
      <c r="D1779" s="296" t="s">
        <v>19950</v>
      </c>
      <c r="E1779" s="296" t="s">
        <v>17922</v>
      </c>
      <c r="F1779" s="296" t="s">
        <v>19951</v>
      </c>
      <c r="G1779" s="294"/>
      <c r="H1779" s="294"/>
    </row>
    <row r="1780">
      <c r="A1780" s="296">
        <v>296.0</v>
      </c>
      <c r="B1780" s="296">
        <v>1.0</v>
      </c>
      <c r="C1780" s="296" t="s">
        <v>18930</v>
      </c>
      <c r="D1780" s="296" t="s">
        <v>19950</v>
      </c>
      <c r="E1780" s="296" t="s">
        <v>17924</v>
      </c>
      <c r="F1780" s="296" t="s">
        <v>19952</v>
      </c>
      <c r="G1780" s="294"/>
      <c r="H1780" s="294"/>
    </row>
    <row r="1781">
      <c r="A1781" s="296">
        <v>296.0</v>
      </c>
      <c r="B1781" s="296">
        <v>1.0</v>
      </c>
      <c r="C1781" s="296" t="s">
        <v>18930</v>
      </c>
      <c r="D1781" s="296" t="s">
        <v>19950</v>
      </c>
      <c r="E1781" s="296" t="s">
        <v>17929</v>
      </c>
      <c r="F1781" s="296" t="s">
        <v>19953</v>
      </c>
      <c r="G1781" s="294"/>
      <c r="H1781" s="294"/>
    </row>
    <row r="1782">
      <c r="A1782" s="296">
        <v>296.0</v>
      </c>
      <c r="B1782" s="296">
        <v>1.0</v>
      </c>
      <c r="C1782" s="296" t="s">
        <v>18930</v>
      </c>
      <c r="D1782" s="296" t="s">
        <v>19950</v>
      </c>
      <c r="E1782" s="296" t="s">
        <v>17931</v>
      </c>
      <c r="F1782" s="296" t="s">
        <v>19954</v>
      </c>
      <c r="G1782" s="294"/>
      <c r="H1782" s="294"/>
    </row>
    <row r="1783">
      <c r="A1783" s="296">
        <v>296.0</v>
      </c>
      <c r="B1783" s="296">
        <v>1.0</v>
      </c>
      <c r="C1783" s="296" t="s">
        <v>18930</v>
      </c>
      <c r="D1783" s="296" t="s">
        <v>19950</v>
      </c>
      <c r="E1783" s="296" t="s">
        <v>17933</v>
      </c>
      <c r="F1783" s="296" t="s">
        <v>19955</v>
      </c>
      <c r="G1783" s="294"/>
      <c r="H1783" s="294"/>
    </row>
    <row r="1784">
      <c r="A1784" s="296">
        <v>296.0</v>
      </c>
      <c r="B1784" s="296">
        <v>2.0</v>
      </c>
      <c r="C1784" s="296"/>
      <c r="D1784" s="296" t="s">
        <v>19950</v>
      </c>
      <c r="E1784" s="296" t="s">
        <v>17175</v>
      </c>
      <c r="F1784" s="296" t="s">
        <v>19956</v>
      </c>
      <c r="G1784" s="294"/>
      <c r="H1784" s="294"/>
    </row>
    <row r="1785">
      <c r="A1785" s="296">
        <v>296.0</v>
      </c>
      <c r="B1785" s="296">
        <v>2.0</v>
      </c>
      <c r="C1785" s="296"/>
      <c r="D1785" s="296" t="s">
        <v>19950</v>
      </c>
      <c r="E1785" s="296" t="s">
        <v>17937</v>
      </c>
      <c r="F1785" s="296" t="s">
        <v>19957</v>
      </c>
      <c r="G1785" s="294"/>
      <c r="H1785" s="294"/>
    </row>
    <row r="1786">
      <c r="A1786" s="296">
        <v>296.0</v>
      </c>
      <c r="B1786" s="296">
        <v>2.0</v>
      </c>
      <c r="C1786" s="296"/>
      <c r="D1786" s="296" t="s">
        <v>19950</v>
      </c>
      <c r="E1786" s="296" t="s">
        <v>17939</v>
      </c>
      <c r="F1786" s="296" t="s">
        <v>19958</v>
      </c>
      <c r="G1786" s="294"/>
      <c r="H1786" s="294"/>
    </row>
    <row r="1787">
      <c r="A1787" s="296">
        <v>296.0</v>
      </c>
      <c r="B1787" s="296">
        <v>2.0</v>
      </c>
      <c r="C1787" s="296" t="s">
        <v>19319</v>
      </c>
      <c r="D1787" s="296" t="s">
        <v>19950</v>
      </c>
      <c r="E1787" s="296" t="s">
        <v>17941</v>
      </c>
      <c r="F1787" s="296" t="s">
        <v>19959</v>
      </c>
      <c r="G1787" s="294"/>
      <c r="H1787" s="294"/>
    </row>
    <row r="1788">
      <c r="A1788" s="296">
        <v>297.0</v>
      </c>
      <c r="B1788" s="296">
        <v>1.0</v>
      </c>
      <c r="C1788" s="296" t="s">
        <v>19960</v>
      </c>
      <c r="D1788" s="296"/>
      <c r="E1788" s="296" t="s">
        <v>17922</v>
      </c>
      <c r="F1788" s="296" t="s">
        <v>19961</v>
      </c>
      <c r="G1788" s="294"/>
      <c r="H1788" s="294"/>
    </row>
    <row r="1789">
      <c r="A1789" s="296">
        <v>297.0</v>
      </c>
      <c r="B1789" s="296">
        <v>1.0</v>
      </c>
      <c r="C1789" s="296" t="s">
        <v>19960</v>
      </c>
      <c r="D1789" s="296"/>
      <c r="E1789" s="296" t="s">
        <v>17924</v>
      </c>
      <c r="F1789" s="296" t="s">
        <v>19962</v>
      </c>
      <c r="G1789" s="294"/>
      <c r="H1789" s="294"/>
    </row>
    <row r="1790">
      <c r="A1790" s="296">
        <v>297.0</v>
      </c>
      <c r="B1790" s="296">
        <v>1.0</v>
      </c>
      <c r="C1790" s="296" t="s">
        <v>19960</v>
      </c>
      <c r="D1790" s="296"/>
      <c r="E1790" s="296" t="s">
        <v>17927</v>
      </c>
      <c r="F1790" s="296" t="s">
        <v>19963</v>
      </c>
      <c r="G1790" s="294"/>
      <c r="H1790" s="294"/>
    </row>
    <row r="1791">
      <c r="A1791" s="296">
        <v>297.0</v>
      </c>
      <c r="B1791" s="296">
        <v>1.0</v>
      </c>
      <c r="C1791" s="296" t="s">
        <v>19960</v>
      </c>
      <c r="D1791" s="296"/>
      <c r="E1791" s="296" t="s">
        <v>17929</v>
      </c>
      <c r="F1791" s="296" t="s">
        <v>19964</v>
      </c>
      <c r="G1791" s="294"/>
      <c r="H1791" s="294"/>
    </row>
    <row r="1792">
      <c r="A1792" s="296">
        <v>297.0</v>
      </c>
      <c r="B1792" s="296">
        <v>1.0</v>
      </c>
      <c r="C1792" s="296" t="s">
        <v>19960</v>
      </c>
      <c r="D1792" s="296"/>
      <c r="E1792" s="296" t="s">
        <v>17931</v>
      </c>
      <c r="F1792" s="296" t="s">
        <v>19965</v>
      </c>
      <c r="G1792" s="294"/>
      <c r="H1792" s="294"/>
    </row>
    <row r="1793">
      <c r="A1793" s="296">
        <v>297.0</v>
      </c>
      <c r="B1793" s="296">
        <v>1.0</v>
      </c>
      <c r="C1793" s="296" t="s">
        <v>19960</v>
      </c>
      <c r="D1793" s="296"/>
      <c r="E1793" s="296" t="s">
        <v>17933</v>
      </c>
      <c r="F1793" s="296" t="s">
        <v>19966</v>
      </c>
      <c r="G1793" s="294"/>
      <c r="H1793" s="294"/>
    </row>
    <row r="1794">
      <c r="A1794" s="296">
        <v>297.0</v>
      </c>
      <c r="B1794" s="296">
        <v>2.0</v>
      </c>
      <c r="C1794" s="296" t="s">
        <v>19960</v>
      </c>
      <c r="D1794" s="296"/>
      <c r="E1794" s="296" t="s">
        <v>17385</v>
      </c>
      <c r="F1794" s="296" t="s">
        <v>19967</v>
      </c>
      <c r="G1794" s="294"/>
      <c r="H1794" s="294"/>
    </row>
    <row r="1795">
      <c r="A1795" s="296">
        <v>297.0</v>
      </c>
      <c r="B1795" s="296">
        <v>2.0</v>
      </c>
      <c r="C1795" s="296" t="s">
        <v>19960</v>
      </c>
      <c r="D1795" s="296"/>
      <c r="E1795" s="296" t="s">
        <v>17175</v>
      </c>
      <c r="F1795" s="296" t="s">
        <v>19968</v>
      </c>
      <c r="G1795" s="294"/>
      <c r="H1795" s="294"/>
    </row>
    <row r="1796">
      <c r="A1796" s="296">
        <v>297.0</v>
      </c>
      <c r="B1796" s="296">
        <v>2.0</v>
      </c>
      <c r="C1796" s="296" t="s">
        <v>19960</v>
      </c>
      <c r="D1796" s="296"/>
      <c r="E1796" s="296" t="s">
        <v>17937</v>
      </c>
      <c r="F1796" s="296" t="s">
        <v>19969</v>
      </c>
      <c r="G1796" s="294"/>
      <c r="H1796" s="294"/>
    </row>
    <row r="1797">
      <c r="A1797" s="296">
        <v>297.0</v>
      </c>
      <c r="B1797" s="296">
        <v>2.0</v>
      </c>
      <c r="C1797" s="296" t="s">
        <v>19960</v>
      </c>
      <c r="D1797" s="296"/>
      <c r="E1797" s="296" t="s">
        <v>17939</v>
      </c>
      <c r="F1797" s="296" t="s">
        <v>19970</v>
      </c>
      <c r="G1797" s="294"/>
      <c r="H1797" s="294"/>
    </row>
    <row r="1798">
      <c r="A1798" s="296">
        <v>297.0</v>
      </c>
      <c r="B1798" s="296">
        <v>2.0</v>
      </c>
      <c r="C1798" s="296" t="s">
        <v>19960</v>
      </c>
      <c r="D1798" s="296"/>
      <c r="E1798" s="296" t="s">
        <v>17941</v>
      </c>
      <c r="F1798" s="296" t="s">
        <v>19971</v>
      </c>
      <c r="G1798" s="294"/>
      <c r="H1798" s="294"/>
    </row>
    <row r="1799">
      <c r="A1799" s="296">
        <v>297.0</v>
      </c>
      <c r="B1799" s="296">
        <v>2.0</v>
      </c>
      <c r="C1799" s="296" t="s">
        <v>19960</v>
      </c>
      <c r="D1799" s="296"/>
      <c r="E1799" s="296" t="s">
        <v>17943</v>
      </c>
      <c r="F1799" s="296" t="s">
        <v>19972</v>
      </c>
      <c r="G1799" s="294"/>
      <c r="H1799" s="294"/>
    </row>
    <row r="1800">
      <c r="A1800" s="296">
        <v>298.0</v>
      </c>
      <c r="B1800" s="296">
        <v>1.0</v>
      </c>
      <c r="C1800" s="296" t="s">
        <v>19973</v>
      </c>
      <c r="D1800" s="296"/>
      <c r="E1800" s="296" t="s">
        <v>17922</v>
      </c>
      <c r="F1800" s="296" t="s">
        <v>19974</v>
      </c>
      <c r="G1800" s="294"/>
      <c r="H1800" s="294"/>
    </row>
    <row r="1801">
      <c r="A1801" s="296">
        <v>298.0</v>
      </c>
      <c r="B1801" s="296">
        <v>1.0</v>
      </c>
      <c r="C1801" s="296" t="s">
        <v>19973</v>
      </c>
      <c r="D1801" s="296" t="s">
        <v>19975</v>
      </c>
      <c r="E1801" s="296" t="s">
        <v>17924</v>
      </c>
      <c r="F1801" s="296" t="s">
        <v>19976</v>
      </c>
      <c r="G1801" s="294"/>
      <c r="H1801" s="294"/>
    </row>
    <row r="1802">
      <c r="A1802" s="296">
        <v>298.0</v>
      </c>
      <c r="B1802" s="296">
        <v>1.0</v>
      </c>
      <c r="C1802" s="296" t="s">
        <v>19973</v>
      </c>
      <c r="D1802" s="296" t="s">
        <v>19975</v>
      </c>
      <c r="E1802" s="296" t="s">
        <v>17929</v>
      </c>
      <c r="F1802" s="296" t="s">
        <v>19977</v>
      </c>
      <c r="G1802" s="294"/>
      <c r="H1802" s="294"/>
    </row>
    <row r="1803">
      <c r="A1803" s="296">
        <v>298.0</v>
      </c>
      <c r="B1803" s="296">
        <v>1.0</v>
      </c>
      <c r="C1803" s="296" t="s">
        <v>19973</v>
      </c>
      <c r="D1803" s="296" t="s">
        <v>19975</v>
      </c>
      <c r="E1803" s="296" t="s">
        <v>17931</v>
      </c>
      <c r="F1803" s="296" t="s">
        <v>19978</v>
      </c>
      <c r="G1803" s="294"/>
      <c r="H1803" s="294"/>
    </row>
    <row r="1804">
      <c r="A1804" s="296">
        <v>298.0</v>
      </c>
      <c r="B1804" s="296">
        <v>1.0</v>
      </c>
      <c r="C1804" s="296" t="s">
        <v>19973</v>
      </c>
      <c r="D1804" s="296" t="s">
        <v>19975</v>
      </c>
      <c r="E1804" s="296" t="s">
        <v>17933</v>
      </c>
      <c r="F1804" s="296" t="s">
        <v>19979</v>
      </c>
      <c r="G1804" s="294"/>
      <c r="H1804" s="294"/>
    </row>
    <row r="1805">
      <c r="A1805" s="296">
        <v>298.0</v>
      </c>
      <c r="B1805" s="296">
        <v>2.0</v>
      </c>
      <c r="C1805" s="296" t="s">
        <v>19973</v>
      </c>
      <c r="D1805" s="296"/>
      <c r="E1805" s="296" t="s">
        <v>17175</v>
      </c>
      <c r="F1805" s="296" t="s">
        <v>19980</v>
      </c>
      <c r="G1805" s="294"/>
      <c r="H1805" s="294"/>
    </row>
    <row r="1806">
      <c r="A1806" s="296">
        <v>298.0</v>
      </c>
      <c r="B1806" s="296">
        <v>2.0</v>
      </c>
      <c r="C1806" s="296" t="s">
        <v>19973</v>
      </c>
      <c r="D1806" s="296"/>
      <c r="E1806" s="296" t="s">
        <v>17937</v>
      </c>
      <c r="F1806" s="296" t="s">
        <v>19981</v>
      </c>
      <c r="G1806" s="294"/>
      <c r="H1806" s="294"/>
    </row>
    <row r="1807">
      <c r="A1807" s="296">
        <v>298.0</v>
      </c>
      <c r="B1807" s="296">
        <v>2.0</v>
      </c>
      <c r="C1807" s="296" t="s">
        <v>19973</v>
      </c>
      <c r="D1807" s="296"/>
      <c r="E1807" s="296" t="s">
        <v>17939</v>
      </c>
      <c r="F1807" s="296" t="s">
        <v>19982</v>
      </c>
      <c r="G1807" s="294"/>
      <c r="H1807" s="294"/>
    </row>
    <row r="1808">
      <c r="A1808" s="296">
        <v>298.0</v>
      </c>
      <c r="B1808" s="296">
        <v>2.0</v>
      </c>
      <c r="C1808" s="296" t="s">
        <v>19973</v>
      </c>
      <c r="D1808" s="296"/>
      <c r="E1808" s="296" t="s">
        <v>17941</v>
      </c>
      <c r="F1808" s="296" t="s">
        <v>19983</v>
      </c>
      <c r="G1808" s="294"/>
      <c r="H1808" s="294"/>
    </row>
    <row r="1809">
      <c r="A1809" s="296">
        <v>298.0</v>
      </c>
      <c r="B1809" s="296">
        <v>2.0</v>
      </c>
      <c r="C1809" s="296" t="s">
        <v>19973</v>
      </c>
      <c r="D1809" s="296"/>
      <c r="E1809" s="296" t="s">
        <v>17943</v>
      </c>
      <c r="F1809" s="296" t="s">
        <v>19984</v>
      </c>
      <c r="G1809" s="294"/>
      <c r="H1809" s="294"/>
    </row>
    <row r="1810">
      <c r="A1810" s="296">
        <v>299.0</v>
      </c>
      <c r="B1810" s="296">
        <v>1.0</v>
      </c>
      <c r="C1810" s="296" t="s">
        <v>19985</v>
      </c>
      <c r="D1810" s="296"/>
      <c r="E1810" s="296" t="s">
        <v>17922</v>
      </c>
      <c r="F1810" s="296" t="s">
        <v>19986</v>
      </c>
      <c r="G1810" s="294"/>
      <c r="H1810" s="294"/>
    </row>
    <row r="1811">
      <c r="A1811" s="296">
        <v>299.0</v>
      </c>
      <c r="B1811" s="296">
        <v>1.0</v>
      </c>
      <c r="C1811" s="296" t="s">
        <v>19985</v>
      </c>
      <c r="D1811" s="296"/>
      <c r="E1811" s="296" t="s">
        <v>17924</v>
      </c>
      <c r="F1811" s="296" t="s">
        <v>19987</v>
      </c>
      <c r="G1811" s="294"/>
      <c r="H1811" s="294"/>
    </row>
    <row r="1812">
      <c r="A1812" s="296">
        <v>299.0</v>
      </c>
      <c r="B1812" s="296">
        <v>1.0</v>
      </c>
      <c r="C1812" s="296" t="s">
        <v>19985</v>
      </c>
      <c r="D1812" s="296"/>
      <c r="E1812" s="296" t="s">
        <v>17927</v>
      </c>
      <c r="F1812" s="296" t="s">
        <v>19988</v>
      </c>
      <c r="G1812" s="294"/>
      <c r="H1812" s="294"/>
    </row>
    <row r="1813">
      <c r="A1813" s="296">
        <v>299.0</v>
      </c>
      <c r="B1813" s="296">
        <v>1.0</v>
      </c>
      <c r="C1813" s="296" t="s">
        <v>19985</v>
      </c>
      <c r="D1813" s="296"/>
      <c r="E1813" s="296" t="s">
        <v>17929</v>
      </c>
      <c r="F1813" s="296" t="s">
        <v>19989</v>
      </c>
      <c r="G1813" s="294"/>
      <c r="H1813" s="294"/>
    </row>
    <row r="1814">
      <c r="A1814" s="296">
        <v>299.0</v>
      </c>
      <c r="B1814" s="296">
        <v>1.0</v>
      </c>
      <c r="C1814" s="296" t="s">
        <v>19985</v>
      </c>
      <c r="D1814" s="296"/>
      <c r="E1814" s="296" t="s">
        <v>17931</v>
      </c>
      <c r="F1814" s="296" t="s">
        <v>19990</v>
      </c>
      <c r="G1814" s="294"/>
      <c r="H1814" s="294"/>
    </row>
    <row r="1815">
      <c r="A1815" s="296">
        <v>299.0</v>
      </c>
      <c r="B1815" s="296">
        <v>1.0</v>
      </c>
      <c r="C1815" s="296" t="s">
        <v>19985</v>
      </c>
      <c r="D1815" s="296"/>
      <c r="E1815" s="296" t="s">
        <v>17933</v>
      </c>
      <c r="F1815" s="296" t="s">
        <v>19991</v>
      </c>
      <c r="G1815" s="294"/>
      <c r="H1815" s="294"/>
    </row>
    <row r="1816">
      <c r="A1816" s="296">
        <v>299.0</v>
      </c>
      <c r="B1816" s="296">
        <v>2.0</v>
      </c>
      <c r="C1816" s="296" t="s">
        <v>19985</v>
      </c>
      <c r="D1816" s="296"/>
      <c r="E1816" s="296" t="s">
        <v>17385</v>
      </c>
      <c r="F1816" s="296" t="s">
        <v>19992</v>
      </c>
      <c r="G1816" s="294"/>
      <c r="H1816" s="294"/>
    </row>
    <row r="1817">
      <c r="A1817" s="296">
        <v>299.0</v>
      </c>
      <c r="B1817" s="296">
        <v>2.0</v>
      </c>
      <c r="C1817" s="296" t="s">
        <v>19985</v>
      </c>
      <c r="D1817" s="296"/>
      <c r="E1817" s="296" t="s">
        <v>17175</v>
      </c>
      <c r="F1817" s="296" t="s">
        <v>19993</v>
      </c>
      <c r="G1817" s="294"/>
      <c r="H1817" s="294"/>
    </row>
    <row r="1818">
      <c r="A1818" s="296">
        <v>299.0</v>
      </c>
      <c r="B1818" s="296">
        <v>2.0</v>
      </c>
      <c r="C1818" s="296" t="s">
        <v>19985</v>
      </c>
      <c r="D1818" s="296"/>
      <c r="E1818" s="296" t="s">
        <v>17937</v>
      </c>
      <c r="F1818" s="296" t="s">
        <v>19994</v>
      </c>
      <c r="G1818" s="294"/>
      <c r="H1818" s="294"/>
    </row>
    <row r="1819">
      <c r="A1819" s="296">
        <v>299.0</v>
      </c>
      <c r="B1819" s="296">
        <v>2.0</v>
      </c>
      <c r="C1819" s="296" t="s">
        <v>19985</v>
      </c>
      <c r="D1819" s="296"/>
      <c r="E1819" s="296" t="s">
        <v>17939</v>
      </c>
      <c r="F1819" s="296" t="s">
        <v>19995</v>
      </c>
      <c r="G1819" s="294"/>
      <c r="H1819" s="294"/>
    </row>
    <row r="1820">
      <c r="A1820" s="296">
        <v>299.0</v>
      </c>
      <c r="B1820" s="296">
        <v>2.0</v>
      </c>
      <c r="C1820" s="296" t="s">
        <v>19985</v>
      </c>
      <c r="D1820" s="296"/>
      <c r="E1820" s="296" t="s">
        <v>17941</v>
      </c>
      <c r="F1820" s="296" t="s">
        <v>19996</v>
      </c>
      <c r="G1820" s="294"/>
      <c r="H1820" s="294"/>
    </row>
    <row r="1821">
      <c r="A1821" s="296">
        <v>299.0</v>
      </c>
      <c r="B1821" s="296">
        <v>2.0</v>
      </c>
      <c r="C1821" s="296" t="s">
        <v>19985</v>
      </c>
      <c r="D1821" s="296"/>
      <c r="E1821" s="296" t="s">
        <v>17943</v>
      </c>
      <c r="F1821" s="296" t="s">
        <v>19997</v>
      </c>
      <c r="G1821" s="294"/>
      <c r="H1821" s="294"/>
    </row>
    <row r="1822">
      <c r="A1822" s="296">
        <v>300.0</v>
      </c>
      <c r="B1822" s="296">
        <v>1.0</v>
      </c>
      <c r="C1822" s="296" t="s">
        <v>19998</v>
      </c>
      <c r="D1822" s="296"/>
      <c r="E1822" s="296" t="s">
        <v>17922</v>
      </c>
      <c r="F1822" s="296" t="s">
        <v>19999</v>
      </c>
      <c r="G1822" s="294"/>
      <c r="H1822" s="294"/>
    </row>
    <row r="1823">
      <c r="A1823" s="296">
        <v>300.0</v>
      </c>
      <c r="B1823" s="296">
        <v>1.0</v>
      </c>
      <c r="C1823" s="296" t="s">
        <v>19998</v>
      </c>
      <c r="D1823" s="296"/>
      <c r="E1823" s="296" t="s">
        <v>17924</v>
      </c>
      <c r="F1823" s="296" t="s">
        <v>20000</v>
      </c>
      <c r="G1823" s="294"/>
      <c r="H1823" s="294"/>
    </row>
    <row r="1824">
      <c r="A1824" s="296">
        <v>300.0</v>
      </c>
      <c r="B1824" s="296">
        <v>1.0</v>
      </c>
      <c r="C1824" s="296" t="s">
        <v>19998</v>
      </c>
      <c r="D1824" s="296"/>
      <c r="E1824" s="296" t="s">
        <v>17927</v>
      </c>
      <c r="F1824" s="296" t="s">
        <v>20001</v>
      </c>
      <c r="G1824" s="294"/>
      <c r="H1824" s="294"/>
    </row>
    <row r="1825">
      <c r="A1825" s="296">
        <v>300.0</v>
      </c>
      <c r="B1825" s="296">
        <v>1.0</v>
      </c>
      <c r="C1825" s="296" t="s">
        <v>19998</v>
      </c>
      <c r="D1825" s="296"/>
      <c r="E1825" s="296" t="s">
        <v>17929</v>
      </c>
      <c r="F1825" s="296" t="s">
        <v>20002</v>
      </c>
      <c r="G1825" s="294"/>
      <c r="H1825" s="294"/>
    </row>
    <row r="1826">
      <c r="A1826" s="296">
        <v>300.0</v>
      </c>
      <c r="B1826" s="296">
        <v>1.0</v>
      </c>
      <c r="C1826" s="296" t="s">
        <v>19998</v>
      </c>
      <c r="D1826" s="296"/>
      <c r="E1826" s="296" t="s">
        <v>17931</v>
      </c>
      <c r="F1826" s="296" t="s">
        <v>20003</v>
      </c>
      <c r="G1826" s="294"/>
      <c r="H1826" s="294"/>
    </row>
    <row r="1827">
      <c r="A1827" s="296">
        <v>300.0</v>
      </c>
      <c r="B1827" s="296">
        <v>1.0</v>
      </c>
      <c r="C1827" s="296" t="s">
        <v>19998</v>
      </c>
      <c r="D1827" s="296"/>
      <c r="E1827" s="296" t="s">
        <v>17933</v>
      </c>
      <c r="F1827" s="296" t="s">
        <v>20004</v>
      </c>
      <c r="G1827" s="294"/>
      <c r="H1827" s="294"/>
    </row>
    <row r="1828">
      <c r="A1828" s="296">
        <v>300.0</v>
      </c>
      <c r="B1828" s="296">
        <v>2.0</v>
      </c>
      <c r="C1828" s="296" t="s">
        <v>19998</v>
      </c>
      <c r="D1828" s="296"/>
      <c r="E1828" s="296" t="s">
        <v>17385</v>
      </c>
      <c r="F1828" s="296" t="s">
        <v>20005</v>
      </c>
      <c r="G1828" s="294"/>
      <c r="H1828" s="294"/>
    </row>
    <row r="1829">
      <c r="A1829" s="296">
        <v>300.0</v>
      </c>
      <c r="B1829" s="296">
        <v>2.0</v>
      </c>
      <c r="C1829" s="296" t="s">
        <v>19998</v>
      </c>
      <c r="D1829" s="296"/>
      <c r="E1829" s="296" t="s">
        <v>17175</v>
      </c>
      <c r="F1829" s="296" t="s">
        <v>20006</v>
      </c>
      <c r="G1829" s="294"/>
      <c r="H1829" s="294"/>
    </row>
    <row r="1830">
      <c r="A1830" s="296">
        <v>300.0</v>
      </c>
      <c r="B1830" s="296">
        <v>2.0</v>
      </c>
      <c r="C1830" s="296" t="s">
        <v>19998</v>
      </c>
      <c r="D1830" s="296"/>
      <c r="E1830" s="296" t="s">
        <v>17937</v>
      </c>
      <c r="F1830" s="296" t="s">
        <v>20007</v>
      </c>
      <c r="G1830" s="294"/>
      <c r="H1830" s="294"/>
    </row>
    <row r="1831">
      <c r="A1831" s="296">
        <v>300.0</v>
      </c>
      <c r="B1831" s="296">
        <v>2.0</v>
      </c>
      <c r="C1831" s="296" t="s">
        <v>19998</v>
      </c>
      <c r="D1831" s="296"/>
      <c r="E1831" s="296" t="s">
        <v>17939</v>
      </c>
      <c r="F1831" s="296" t="s">
        <v>20008</v>
      </c>
      <c r="G1831" s="294"/>
      <c r="H1831" s="294"/>
    </row>
    <row r="1832">
      <c r="A1832" s="296">
        <v>300.0</v>
      </c>
      <c r="B1832" s="296">
        <v>2.0</v>
      </c>
      <c r="C1832" s="296" t="s">
        <v>19998</v>
      </c>
      <c r="D1832" s="296"/>
      <c r="E1832" s="296" t="s">
        <v>17941</v>
      </c>
      <c r="F1832" s="296" t="s">
        <v>20009</v>
      </c>
      <c r="G1832" s="294"/>
      <c r="H1832" s="294"/>
    </row>
    <row r="1833">
      <c r="A1833" s="296">
        <v>300.0</v>
      </c>
      <c r="B1833" s="296">
        <v>2.0</v>
      </c>
      <c r="C1833" s="296" t="s">
        <v>19319</v>
      </c>
      <c r="D1833" s="296"/>
      <c r="E1833" s="296" t="s">
        <v>17937</v>
      </c>
      <c r="F1833" s="296" t="s">
        <v>20010</v>
      </c>
      <c r="G1833" s="294"/>
      <c r="H1833" s="294"/>
    </row>
    <row r="1834">
      <c r="A1834" s="296">
        <v>301.0</v>
      </c>
      <c r="B1834" s="296">
        <v>1.0</v>
      </c>
      <c r="C1834" s="296" t="s">
        <v>20011</v>
      </c>
      <c r="D1834" s="296"/>
      <c r="E1834" s="296" t="s">
        <v>17922</v>
      </c>
      <c r="F1834" s="296" t="s">
        <v>20012</v>
      </c>
      <c r="G1834" s="294"/>
      <c r="H1834" s="294"/>
    </row>
    <row r="1835">
      <c r="A1835" s="296">
        <v>301.0</v>
      </c>
      <c r="B1835" s="296">
        <v>1.0</v>
      </c>
      <c r="C1835" s="296" t="s">
        <v>20011</v>
      </c>
      <c r="D1835" s="296"/>
      <c r="E1835" s="296" t="s">
        <v>17924</v>
      </c>
      <c r="F1835" s="296" t="s">
        <v>20013</v>
      </c>
      <c r="G1835" s="294"/>
      <c r="H1835" s="294"/>
    </row>
    <row r="1836">
      <c r="A1836" s="296">
        <v>301.0</v>
      </c>
      <c r="B1836" s="296">
        <v>1.0</v>
      </c>
      <c r="C1836" s="296" t="s">
        <v>20011</v>
      </c>
      <c r="D1836" s="296"/>
      <c r="E1836" s="296" t="s">
        <v>17927</v>
      </c>
      <c r="F1836" s="296" t="s">
        <v>20014</v>
      </c>
      <c r="G1836" s="294"/>
      <c r="H1836" s="294"/>
    </row>
    <row r="1837">
      <c r="A1837" s="296">
        <v>301.0</v>
      </c>
      <c r="B1837" s="296">
        <v>1.0</v>
      </c>
      <c r="C1837" s="296" t="s">
        <v>20011</v>
      </c>
      <c r="D1837" s="296"/>
      <c r="E1837" s="296" t="s">
        <v>17929</v>
      </c>
      <c r="F1837" s="296" t="s">
        <v>20015</v>
      </c>
      <c r="G1837" s="294"/>
      <c r="H1837" s="294"/>
    </row>
    <row r="1838">
      <c r="A1838" s="296">
        <v>301.0</v>
      </c>
      <c r="B1838" s="296">
        <v>1.0</v>
      </c>
      <c r="C1838" s="296" t="s">
        <v>20011</v>
      </c>
      <c r="D1838" s="296"/>
      <c r="E1838" s="296" t="s">
        <v>17931</v>
      </c>
      <c r="F1838" s="296" t="s">
        <v>20016</v>
      </c>
      <c r="G1838" s="294"/>
      <c r="H1838" s="294"/>
    </row>
    <row r="1839">
      <c r="A1839" s="296">
        <v>301.0</v>
      </c>
      <c r="B1839" s="296">
        <v>1.0</v>
      </c>
      <c r="C1839" s="296" t="s">
        <v>20017</v>
      </c>
      <c r="D1839" s="296"/>
      <c r="E1839" s="296" t="s">
        <v>17933</v>
      </c>
      <c r="F1839" s="296" t="s">
        <v>20018</v>
      </c>
      <c r="G1839" s="294"/>
      <c r="H1839" s="294"/>
    </row>
    <row r="1840">
      <c r="A1840" s="296">
        <v>301.0</v>
      </c>
      <c r="B1840" s="296">
        <v>2.0</v>
      </c>
      <c r="C1840" s="296" t="s">
        <v>20019</v>
      </c>
      <c r="D1840" s="296"/>
      <c r="E1840" s="296" t="s">
        <v>17385</v>
      </c>
      <c r="F1840" s="296" t="s">
        <v>20020</v>
      </c>
      <c r="G1840" s="294"/>
      <c r="H1840" s="294"/>
    </row>
    <row r="1841">
      <c r="A1841" s="296">
        <v>301.0</v>
      </c>
      <c r="B1841" s="296">
        <v>2.0</v>
      </c>
      <c r="C1841" s="296" t="s">
        <v>20019</v>
      </c>
      <c r="D1841" s="296"/>
      <c r="E1841" s="296" t="s">
        <v>17175</v>
      </c>
      <c r="F1841" s="296" t="s">
        <v>20021</v>
      </c>
      <c r="G1841" s="294"/>
      <c r="H1841" s="294"/>
    </row>
    <row r="1842">
      <c r="A1842" s="296">
        <v>301.0</v>
      </c>
      <c r="B1842" s="296">
        <v>2.0</v>
      </c>
      <c r="C1842" s="296" t="s">
        <v>20019</v>
      </c>
      <c r="D1842" s="296"/>
      <c r="E1842" s="296" t="s">
        <v>17937</v>
      </c>
      <c r="F1842" s="296" t="s">
        <v>20022</v>
      </c>
      <c r="G1842" s="294"/>
      <c r="H1842" s="294"/>
    </row>
    <row r="1843">
      <c r="A1843" s="296">
        <v>301.0</v>
      </c>
      <c r="B1843" s="296">
        <v>2.0</v>
      </c>
      <c r="C1843" s="296" t="s">
        <v>20019</v>
      </c>
      <c r="D1843" s="296"/>
      <c r="E1843" s="296" t="s">
        <v>17939</v>
      </c>
      <c r="F1843" s="296" t="s">
        <v>20023</v>
      </c>
      <c r="G1843" s="294"/>
      <c r="H1843" s="294"/>
    </row>
    <row r="1844">
      <c r="A1844" s="296">
        <v>301.0</v>
      </c>
      <c r="B1844" s="296">
        <v>2.0</v>
      </c>
      <c r="C1844" s="296" t="s">
        <v>20019</v>
      </c>
      <c r="D1844" s="296"/>
      <c r="E1844" s="296" t="s">
        <v>17941</v>
      </c>
      <c r="F1844" s="296" t="s">
        <v>20024</v>
      </c>
      <c r="G1844" s="294"/>
      <c r="H1844" s="294"/>
    </row>
    <row r="1845">
      <c r="A1845" s="296">
        <v>301.0</v>
      </c>
      <c r="B1845" s="296">
        <v>2.0</v>
      </c>
      <c r="C1845" s="296" t="s">
        <v>20019</v>
      </c>
      <c r="D1845" s="296"/>
      <c r="E1845" s="296" t="s">
        <v>17937</v>
      </c>
      <c r="F1845" s="296" t="s">
        <v>20025</v>
      </c>
      <c r="G1845" s="294"/>
      <c r="H1845" s="294"/>
    </row>
    <row r="1846">
      <c r="A1846" s="296">
        <v>301.0</v>
      </c>
      <c r="B1846" s="296">
        <v>2.0</v>
      </c>
      <c r="C1846" s="296" t="s">
        <v>20026</v>
      </c>
      <c r="D1846" s="296"/>
      <c r="E1846" s="296" t="s">
        <v>17943</v>
      </c>
      <c r="F1846" s="296" t="s">
        <v>20027</v>
      </c>
      <c r="G1846" s="294"/>
      <c r="H1846" s="294"/>
    </row>
    <row r="1847">
      <c r="A1847" s="296">
        <v>301.0</v>
      </c>
      <c r="B1847" s="296">
        <v>1.0</v>
      </c>
      <c r="C1847" s="296" t="s">
        <v>20028</v>
      </c>
      <c r="D1847" s="296"/>
      <c r="E1847" s="296" t="s">
        <v>17922</v>
      </c>
      <c r="F1847" s="296" t="s">
        <v>20029</v>
      </c>
      <c r="G1847" s="294"/>
      <c r="H1847" s="294"/>
    </row>
    <row r="1848">
      <c r="A1848" s="296">
        <v>301.0</v>
      </c>
      <c r="B1848" s="296">
        <v>1.0</v>
      </c>
      <c r="C1848" s="296" t="s">
        <v>20028</v>
      </c>
      <c r="D1848" s="296"/>
      <c r="E1848" s="296" t="s">
        <v>17924</v>
      </c>
      <c r="F1848" s="296" t="s">
        <v>20030</v>
      </c>
      <c r="G1848" s="294"/>
      <c r="H1848" s="294"/>
    </row>
    <row r="1849">
      <c r="A1849" s="296">
        <v>301.0</v>
      </c>
      <c r="B1849" s="296">
        <v>1.0</v>
      </c>
      <c r="C1849" s="296" t="s">
        <v>20028</v>
      </c>
      <c r="D1849" s="296"/>
      <c r="E1849" s="296" t="s">
        <v>17927</v>
      </c>
      <c r="F1849" s="296" t="s">
        <v>20031</v>
      </c>
      <c r="G1849" s="294"/>
      <c r="H1849" s="294"/>
    </row>
    <row r="1850">
      <c r="A1850" s="296">
        <v>301.0</v>
      </c>
      <c r="B1850" s="296">
        <v>1.0</v>
      </c>
      <c r="C1850" s="296" t="s">
        <v>19670</v>
      </c>
      <c r="D1850" s="296"/>
      <c r="E1850" s="296" t="s">
        <v>17929</v>
      </c>
      <c r="F1850" s="296" t="s">
        <v>20032</v>
      </c>
      <c r="G1850" s="294"/>
      <c r="H1850" s="294"/>
    </row>
    <row r="1851">
      <c r="A1851" s="296">
        <v>301.0</v>
      </c>
      <c r="B1851" s="296">
        <v>1.0</v>
      </c>
      <c r="C1851" s="296" t="s">
        <v>19670</v>
      </c>
      <c r="D1851" s="296"/>
      <c r="E1851" s="296" t="s">
        <v>17931</v>
      </c>
      <c r="F1851" s="296" t="s">
        <v>20033</v>
      </c>
      <c r="G1851" s="294"/>
      <c r="H1851" s="294"/>
    </row>
    <row r="1852">
      <c r="A1852" s="296">
        <v>301.0</v>
      </c>
      <c r="B1852" s="296">
        <v>1.0</v>
      </c>
      <c r="C1852" s="296" t="s">
        <v>20034</v>
      </c>
      <c r="D1852" s="296"/>
      <c r="E1852" s="296" t="s">
        <v>17933</v>
      </c>
      <c r="F1852" s="296" t="s">
        <v>20035</v>
      </c>
      <c r="G1852" s="294"/>
      <c r="H1852" s="294"/>
    </row>
    <row r="1853">
      <c r="A1853" s="296">
        <v>301.0</v>
      </c>
      <c r="B1853" s="296">
        <v>2.0</v>
      </c>
      <c r="C1853" s="296" t="s">
        <v>20028</v>
      </c>
      <c r="D1853" s="296"/>
      <c r="E1853" s="296" t="s">
        <v>17385</v>
      </c>
      <c r="F1853" s="296" t="s">
        <v>20036</v>
      </c>
      <c r="G1853" s="294"/>
      <c r="H1853" s="294"/>
    </row>
    <row r="1854">
      <c r="A1854" s="296">
        <v>301.0</v>
      </c>
      <c r="B1854" s="296">
        <v>2.0</v>
      </c>
      <c r="C1854" s="296" t="s">
        <v>20028</v>
      </c>
      <c r="D1854" s="296"/>
      <c r="E1854" s="296" t="s">
        <v>17175</v>
      </c>
      <c r="F1854" s="296" t="s">
        <v>20037</v>
      </c>
      <c r="G1854" s="294"/>
      <c r="H1854" s="294"/>
    </row>
    <row r="1855">
      <c r="A1855" s="296">
        <v>301.0</v>
      </c>
      <c r="B1855" s="296">
        <v>2.0</v>
      </c>
      <c r="C1855" s="296" t="s">
        <v>20028</v>
      </c>
      <c r="D1855" s="296"/>
      <c r="E1855" s="296" t="s">
        <v>17937</v>
      </c>
      <c r="F1855" s="296" t="s">
        <v>20038</v>
      </c>
      <c r="G1855" s="294"/>
      <c r="H1855" s="294"/>
    </row>
    <row r="1856">
      <c r="A1856" s="296">
        <v>301.0</v>
      </c>
      <c r="B1856" s="296">
        <v>2.0</v>
      </c>
      <c r="C1856" s="296" t="s">
        <v>20028</v>
      </c>
      <c r="D1856" s="296"/>
      <c r="E1856" s="296" t="s">
        <v>17939</v>
      </c>
      <c r="F1856" s="296" t="s">
        <v>20039</v>
      </c>
      <c r="G1856" s="294"/>
      <c r="H1856" s="294"/>
    </row>
    <row r="1857">
      <c r="A1857" s="296">
        <v>301.0</v>
      </c>
      <c r="B1857" s="296">
        <v>2.0</v>
      </c>
      <c r="C1857" s="296" t="s">
        <v>20028</v>
      </c>
      <c r="D1857" s="296"/>
      <c r="E1857" s="296" t="s">
        <v>17941</v>
      </c>
      <c r="F1857" s="296" t="s">
        <v>20040</v>
      </c>
      <c r="G1857" s="294"/>
      <c r="H1857" s="294"/>
    </row>
    <row r="1858">
      <c r="A1858" s="296">
        <v>301.0</v>
      </c>
      <c r="B1858" s="296">
        <v>2.0</v>
      </c>
      <c r="C1858" s="296" t="s">
        <v>20028</v>
      </c>
      <c r="D1858" s="296"/>
      <c r="E1858" s="296" t="s">
        <v>17937</v>
      </c>
      <c r="F1858" s="296" t="s">
        <v>20041</v>
      </c>
      <c r="G1858" s="294"/>
      <c r="H1858" s="294"/>
    </row>
    <row r="1859">
      <c r="A1859" s="296">
        <v>301.0</v>
      </c>
      <c r="B1859" s="296">
        <v>2.0</v>
      </c>
      <c r="C1859" s="296" t="s">
        <v>20028</v>
      </c>
      <c r="D1859" s="296"/>
      <c r="E1859" s="296" t="s">
        <v>17943</v>
      </c>
      <c r="F1859" s="296" t="s">
        <v>20042</v>
      </c>
      <c r="G1859" s="294"/>
      <c r="H1859" s="294"/>
    </row>
    <row r="1860">
      <c r="A1860" s="296">
        <v>303.0</v>
      </c>
      <c r="B1860" s="296">
        <v>1.0</v>
      </c>
      <c r="C1860" s="296" t="s">
        <v>20043</v>
      </c>
      <c r="D1860" s="296"/>
      <c r="E1860" s="296" t="s">
        <v>17922</v>
      </c>
      <c r="F1860" s="296" t="s">
        <v>20044</v>
      </c>
      <c r="G1860" s="294"/>
      <c r="H1860" s="294"/>
    </row>
    <row r="1861">
      <c r="A1861" s="296">
        <v>303.0</v>
      </c>
      <c r="B1861" s="296">
        <v>1.0</v>
      </c>
      <c r="C1861" s="296" t="s">
        <v>20043</v>
      </c>
      <c r="D1861" s="296"/>
      <c r="E1861" s="296" t="s">
        <v>17924</v>
      </c>
      <c r="F1861" s="296" t="s">
        <v>20045</v>
      </c>
      <c r="G1861" s="294"/>
      <c r="H1861" s="294"/>
    </row>
    <row r="1862">
      <c r="A1862" s="296">
        <v>303.0</v>
      </c>
      <c r="B1862" s="296">
        <v>1.0</v>
      </c>
      <c r="C1862" s="296" t="s">
        <v>20043</v>
      </c>
      <c r="D1862" s="296"/>
      <c r="E1862" s="296" t="s">
        <v>17927</v>
      </c>
      <c r="F1862" s="296" t="s">
        <v>20046</v>
      </c>
      <c r="G1862" s="294"/>
      <c r="H1862" s="294"/>
    </row>
    <row r="1863">
      <c r="A1863" s="296">
        <v>303.0</v>
      </c>
      <c r="B1863" s="296">
        <v>1.0</v>
      </c>
      <c r="C1863" s="296" t="s">
        <v>20043</v>
      </c>
      <c r="D1863" s="296"/>
      <c r="E1863" s="296" t="s">
        <v>17929</v>
      </c>
      <c r="F1863" s="296" t="s">
        <v>20047</v>
      </c>
      <c r="G1863" s="294"/>
      <c r="H1863" s="294"/>
    </row>
    <row r="1864">
      <c r="A1864" s="296">
        <v>303.0</v>
      </c>
      <c r="B1864" s="296">
        <v>1.0</v>
      </c>
      <c r="C1864" s="296" t="s">
        <v>20043</v>
      </c>
      <c r="D1864" s="296"/>
      <c r="E1864" s="296" t="s">
        <v>17931</v>
      </c>
      <c r="F1864" s="296" t="s">
        <v>20048</v>
      </c>
      <c r="G1864" s="294"/>
      <c r="H1864" s="294"/>
    </row>
    <row r="1865">
      <c r="A1865" s="296">
        <v>303.0</v>
      </c>
      <c r="B1865" s="296">
        <v>1.0</v>
      </c>
      <c r="C1865" s="296" t="s">
        <v>20043</v>
      </c>
      <c r="D1865" s="296"/>
      <c r="E1865" s="296" t="s">
        <v>17933</v>
      </c>
      <c r="F1865" s="296" t="s">
        <v>20049</v>
      </c>
      <c r="G1865" s="294"/>
      <c r="H1865" s="294"/>
    </row>
    <row r="1866">
      <c r="A1866" s="296">
        <v>303.0</v>
      </c>
      <c r="B1866" s="296">
        <v>2.0</v>
      </c>
      <c r="C1866" s="296" t="s">
        <v>20043</v>
      </c>
      <c r="D1866" s="296"/>
      <c r="E1866" s="296" t="s">
        <v>17385</v>
      </c>
      <c r="F1866" s="296" t="s">
        <v>20050</v>
      </c>
      <c r="G1866" s="294"/>
      <c r="H1866" s="294"/>
    </row>
    <row r="1867">
      <c r="A1867" s="296">
        <v>303.0</v>
      </c>
      <c r="B1867" s="296">
        <v>2.0</v>
      </c>
      <c r="C1867" s="296" t="s">
        <v>20043</v>
      </c>
      <c r="D1867" s="296"/>
      <c r="E1867" s="296" t="s">
        <v>17175</v>
      </c>
      <c r="F1867" s="296" t="s">
        <v>20051</v>
      </c>
      <c r="G1867" s="294"/>
      <c r="H1867" s="294"/>
    </row>
    <row r="1868">
      <c r="A1868" s="296">
        <v>303.0</v>
      </c>
      <c r="B1868" s="296">
        <v>2.0</v>
      </c>
      <c r="C1868" s="296" t="s">
        <v>20052</v>
      </c>
      <c r="D1868" s="296"/>
      <c r="E1868" s="296" t="s">
        <v>17937</v>
      </c>
      <c r="F1868" s="296" t="s">
        <v>20053</v>
      </c>
      <c r="G1868" s="294"/>
      <c r="H1868" s="294"/>
    </row>
    <row r="1869">
      <c r="A1869" s="296">
        <v>303.0</v>
      </c>
      <c r="B1869" s="296">
        <v>2.0</v>
      </c>
      <c r="C1869" s="296" t="s">
        <v>20052</v>
      </c>
      <c r="D1869" s="296"/>
      <c r="E1869" s="296" t="s">
        <v>17939</v>
      </c>
      <c r="F1869" s="296" t="s">
        <v>20054</v>
      </c>
      <c r="G1869" s="294"/>
      <c r="H1869" s="294"/>
    </row>
    <row r="1870">
      <c r="A1870" s="296">
        <v>303.0</v>
      </c>
      <c r="B1870" s="296">
        <v>2.0</v>
      </c>
      <c r="C1870" s="296" t="s">
        <v>20055</v>
      </c>
      <c r="D1870" s="296"/>
      <c r="E1870" s="296" t="s">
        <v>17941</v>
      </c>
      <c r="F1870" s="296" t="s">
        <v>20056</v>
      </c>
      <c r="G1870" s="294"/>
      <c r="H1870" s="294"/>
    </row>
    <row r="1871">
      <c r="A1871" s="296">
        <v>304.0</v>
      </c>
      <c r="B1871" s="296">
        <v>1.0</v>
      </c>
      <c r="C1871" s="296" t="s">
        <v>20057</v>
      </c>
      <c r="D1871" s="296"/>
      <c r="E1871" s="296" t="s">
        <v>17922</v>
      </c>
      <c r="F1871" s="296" t="s">
        <v>20058</v>
      </c>
      <c r="G1871" s="294"/>
      <c r="H1871" s="294"/>
    </row>
    <row r="1872">
      <c r="A1872" s="296">
        <v>304.0</v>
      </c>
      <c r="B1872" s="296">
        <v>1.0</v>
      </c>
      <c r="C1872" s="296" t="s">
        <v>20057</v>
      </c>
      <c r="D1872" s="296"/>
      <c r="E1872" s="296" t="s">
        <v>17924</v>
      </c>
      <c r="F1872" s="296" t="s">
        <v>20059</v>
      </c>
      <c r="G1872" s="294"/>
      <c r="H1872" s="294"/>
    </row>
    <row r="1873">
      <c r="A1873" s="296">
        <v>304.0</v>
      </c>
      <c r="B1873" s="296">
        <v>1.0</v>
      </c>
      <c r="C1873" s="296" t="s">
        <v>20057</v>
      </c>
      <c r="D1873" s="296"/>
      <c r="E1873" s="296" t="s">
        <v>17927</v>
      </c>
      <c r="F1873" s="296" t="s">
        <v>20060</v>
      </c>
      <c r="G1873" s="294"/>
      <c r="H1873" s="294"/>
    </row>
    <row r="1874">
      <c r="A1874" s="296">
        <v>304.0</v>
      </c>
      <c r="B1874" s="296">
        <v>1.0</v>
      </c>
      <c r="C1874" s="296" t="s">
        <v>20057</v>
      </c>
      <c r="D1874" s="296"/>
      <c r="E1874" s="296" t="s">
        <v>17929</v>
      </c>
      <c r="F1874" s="296" t="s">
        <v>20061</v>
      </c>
      <c r="G1874" s="294"/>
      <c r="H1874" s="294"/>
    </row>
    <row r="1875">
      <c r="A1875" s="296">
        <v>304.0</v>
      </c>
      <c r="B1875" s="296">
        <v>1.0</v>
      </c>
      <c r="C1875" s="296" t="s">
        <v>20057</v>
      </c>
      <c r="D1875" s="296"/>
      <c r="E1875" s="296" t="s">
        <v>17931</v>
      </c>
      <c r="F1875" s="296" t="s">
        <v>20062</v>
      </c>
      <c r="G1875" s="294"/>
      <c r="H1875" s="294"/>
    </row>
    <row r="1876">
      <c r="A1876" s="296">
        <v>304.0</v>
      </c>
      <c r="B1876" s="296">
        <v>1.0</v>
      </c>
      <c r="C1876" s="296" t="s">
        <v>20057</v>
      </c>
      <c r="D1876" s="296"/>
      <c r="E1876" s="296" t="s">
        <v>17933</v>
      </c>
      <c r="F1876" s="296" t="s">
        <v>20063</v>
      </c>
      <c r="G1876" s="294"/>
      <c r="H1876" s="294"/>
    </row>
    <row r="1877">
      <c r="A1877" s="296">
        <v>304.0</v>
      </c>
      <c r="B1877" s="296">
        <v>2.0</v>
      </c>
      <c r="C1877" s="296" t="s">
        <v>20064</v>
      </c>
      <c r="D1877" s="296"/>
      <c r="E1877" s="296" t="s">
        <v>17385</v>
      </c>
      <c r="F1877" s="296" t="s">
        <v>20065</v>
      </c>
      <c r="G1877" s="294"/>
      <c r="H1877" s="294"/>
    </row>
    <row r="1878">
      <c r="A1878" s="296">
        <v>304.0</v>
      </c>
      <c r="B1878" s="296">
        <v>2.0</v>
      </c>
      <c r="C1878" s="296" t="s">
        <v>20064</v>
      </c>
      <c r="D1878" s="296"/>
      <c r="E1878" s="296" t="s">
        <v>17175</v>
      </c>
      <c r="F1878" s="296" t="s">
        <v>20066</v>
      </c>
      <c r="G1878" s="294"/>
      <c r="H1878" s="294"/>
    </row>
    <row r="1879">
      <c r="A1879" s="296">
        <v>304.0</v>
      </c>
      <c r="B1879" s="296">
        <v>2.0</v>
      </c>
      <c r="C1879" s="296" t="s">
        <v>20064</v>
      </c>
      <c r="D1879" s="296"/>
      <c r="E1879" s="296" t="s">
        <v>17937</v>
      </c>
      <c r="F1879" s="296" t="s">
        <v>20067</v>
      </c>
      <c r="G1879" s="294"/>
      <c r="H1879" s="294"/>
    </row>
    <row r="1880">
      <c r="A1880" s="296">
        <v>304.0</v>
      </c>
      <c r="B1880" s="296">
        <v>2.0</v>
      </c>
      <c r="C1880" s="296" t="s">
        <v>20064</v>
      </c>
      <c r="D1880" s="296"/>
      <c r="E1880" s="296" t="s">
        <v>17939</v>
      </c>
      <c r="F1880" s="296" t="s">
        <v>20068</v>
      </c>
      <c r="G1880" s="294"/>
      <c r="H1880" s="294"/>
    </row>
    <row r="1881">
      <c r="A1881" s="296">
        <v>304.0</v>
      </c>
      <c r="B1881" s="296">
        <v>2.0</v>
      </c>
      <c r="C1881" s="296" t="s">
        <v>20069</v>
      </c>
      <c r="D1881" s="296"/>
      <c r="E1881" s="296" t="s">
        <v>17941</v>
      </c>
      <c r="F1881" s="296" t="s">
        <v>20070</v>
      </c>
      <c r="G1881" s="294"/>
      <c r="H1881" s="294"/>
    </row>
    <row r="1882">
      <c r="A1882" s="296">
        <v>304.0</v>
      </c>
      <c r="B1882" s="296">
        <v>1.0</v>
      </c>
      <c r="C1882" s="296" t="s">
        <v>19740</v>
      </c>
      <c r="D1882" s="296"/>
      <c r="E1882" s="296" t="s">
        <v>17922</v>
      </c>
      <c r="F1882" s="296" t="s">
        <v>20071</v>
      </c>
      <c r="G1882" s="294"/>
      <c r="H1882" s="294"/>
    </row>
    <row r="1883">
      <c r="A1883" s="296">
        <v>304.0</v>
      </c>
      <c r="B1883" s="296">
        <v>1.0</v>
      </c>
      <c r="C1883" s="296" t="s">
        <v>19740</v>
      </c>
      <c r="D1883" s="296"/>
      <c r="E1883" s="296" t="s">
        <v>17924</v>
      </c>
      <c r="F1883" s="296" t="s">
        <v>20072</v>
      </c>
      <c r="G1883" s="294"/>
      <c r="H1883" s="294"/>
    </row>
    <row r="1884">
      <c r="A1884" s="296">
        <v>304.0</v>
      </c>
      <c r="B1884" s="296">
        <v>1.0</v>
      </c>
      <c r="C1884" s="296" t="s">
        <v>19740</v>
      </c>
      <c r="D1884" s="296"/>
      <c r="E1884" s="296" t="s">
        <v>17927</v>
      </c>
      <c r="F1884" s="296" t="s">
        <v>20073</v>
      </c>
      <c r="G1884" s="294"/>
      <c r="H1884" s="294"/>
    </row>
    <row r="1885">
      <c r="A1885" s="296">
        <v>304.0</v>
      </c>
      <c r="B1885" s="296">
        <v>1.0</v>
      </c>
      <c r="C1885" s="296" t="s">
        <v>19740</v>
      </c>
      <c r="D1885" s="296"/>
      <c r="E1885" s="296" t="s">
        <v>17929</v>
      </c>
      <c r="F1885" s="296" t="s">
        <v>20074</v>
      </c>
      <c r="G1885" s="294"/>
      <c r="H1885" s="294"/>
    </row>
    <row r="1886">
      <c r="A1886" s="296">
        <v>304.0</v>
      </c>
      <c r="B1886" s="296">
        <v>1.0</v>
      </c>
      <c r="C1886" s="296" t="s">
        <v>19740</v>
      </c>
      <c r="D1886" s="296"/>
      <c r="E1886" s="296" t="s">
        <v>17931</v>
      </c>
      <c r="F1886" s="296" t="s">
        <v>20075</v>
      </c>
      <c r="G1886" s="294"/>
      <c r="H1886" s="294"/>
    </row>
    <row r="1887">
      <c r="A1887" s="296">
        <v>304.0</v>
      </c>
      <c r="B1887" s="296">
        <v>1.0</v>
      </c>
      <c r="C1887" s="296" t="s">
        <v>20076</v>
      </c>
      <c r="D1887" s="296"/>
      <c r="E1887" s="296" t="s">
        <v>17933</v>
      </c>
      <c r="F1887" s="296" t="s">
        <v>20077</v>
      </c>
      <c r="G1887" s="294"/>
      <c r="H1887" s="294"/>
    </row>
    <row r="1888">
      <c r="A1888" s="296">
        <v>304.0</v>
      </c>
      <c r="B1888" s="296">
        <v>2.0</v>
      </c>
      <c r="C1888" s="296" t="s">
        <v>20078</v>
      </c>
      <c r="D1888" s="296"/>
      <c r="E1888" s="296" t="s">
        <v>17385</v>
      </c>
      <c r="F1888" s="296" t="s">
        <v>20079</v>
      </c>
      <c r="G1888" s="294"/>
      <c r="H1888" s="294"/>
    </row>
    <row r="1889">
      <c r="A1889" s="296">
        <v>304.0</v>
      </c>
      <c r="B1889" s="296">
        <v>2.0</v>
      </c>
      <c r="C1889" s="296" t="s">
        <v>20078</v>
      </c>
      <c r="D1889" s="296"/>
      <c r="E1889" s="296" t="s">
        <v>17937</v>
      </c>
      <c r="F1889" s="296" t="s">
        <v>20080</v>
      </c>
      <c r="G1889" s="294"/>
      <c r="H1889" s="294"/>
    </row>
    <row r="1890">
      <c r="A1890" s="296">
        <v>304.0</v>
      </c>
      <c r="B1890" s="296">
        <v>2.0</v>
      </c>
      <c r="C1890" s="296" t="s">
        <v>20078</v>
      </c>
      <c r="D1890" s="296"/>
      <c r="E1890" s="296" t="s">
        <v>17939</v>
      </c>
      <c r="F1890" s="296" t="s">
        <v>20081</v>
      </c>
      <c r="G1890" s="294"/>
      <c r="H1890" s="294"/>
    </row>
    <row r="1891">
      <c r="A1891" s="296">
        <v>304.0</v>
      </c>
      <c r="B1891" s="296">
        <v>2.0</v>
      </c>
      <c r="C1891" s="296" t="s">
        <v>20078</v>
      </c>
      <c r="D1891" s="296"/>
      <c r="E1891" s="296" t="s">
        <v>17941</v>
      </c>
      <c r="F1891" s="296" t="s">
        <v>20082</v>
      </c>
      <c r="G1891" s="294"/>
      <c r="H1891" s="294"/>
    </row>
    <row r="1892">
      <c r="A1892" s="296">
        <v>304.0</v>
      </c>
      <c r="B1892" s="296">
        <v>2.0</v>
      </c>
      <c r="C1892" s="296" t="s">
        <v>20078</v>
      </c>
      <c r="D1892" s="296"/>
      <c r="E1892" s="296" t="s">
        <v>17943</v>
      </c>
      <c r="F1892" s="296" t="s">
        <v>20083</v>
      </c>
      <c r="G1892" s="294"/>
      <c r="H1892" s="294"/>
    </row>
    <row r="1893">
      <c r="A1893" s="296">
        <v>306.0</v>
      </c>
      <c r="B1893" s="296">
        <v>1.0</v>
      </c>
      <c r="C1893" s="296" t="s">
        <v>20084</v>
      </c>
      <c r="D1893" s="296"/>
      <c r="E1893" s="296" t="s">
        <v>17929</v>
      </c>
      <c r="F1893" s="296" t="s">
        <v>20085</v>
      </c>
      <c r="G1893" s="294"/>
      <c r="H1893" s="294"/>
    </row>
    <row r="1894">
      <c r="A1894" s="296">
        <v>306.0</v>
      </c>
      <c r="B1894" s="296">
        <v>1.0</v>
      </c>
      <c r="C1894" s="296" t="s">
        <v>20084</v>
      </c>
      <c r="D1894" s="296"/>
      <c r="E1894" s="296" t="s">
        <v>17931</v>
      </c>
      <c r="F1894" s="296" t="s">
        <v>20086</v>
      </c>
      <c r="G1894" s="294"/>
      <c r="H1894" s="294"/>
    </row>
    <row r="1895">
      <c r="A1895" s="296">
        <v>306.0</v>
      </c>
      <c r="B1895" s="296">
        <v>2.0</v>
      </c>
      <c r="C1895" s="296" t="s">
        <v>20084</v>
      </c>
      <c r="D1895" s="296"/>
      <c r="E1895" s="296" t="s">
        <v>17385</v>
      </c>
      <c r="F1895" s="296" t="s">
        <v>20087</v>
      </c>
      <c r="G1895" s="294"/>
      <c r="H1895" s="294"/>
    </row>
    <row r="1896">
      <c r="A1896" s="296">
        <v>306.0</v>
      </c>
      <c r="B1896" s="296">
        <v>2.0</v>
      </c>
      <c r="C1896" s="296" t="s">
        <v>20084</v>
      </c>
      <c r="D1896" s="296"/>
      <c r="E1896" s="296" t="s">
        <v>17175</v>
      </c>
      <c r="F1896" s="296" t="s">
        <v>20088</v>
      </c>
      <c r="G1896" s="294"/>
      <c r="H1896" s="294"/>
    </row>
    <row r="1897">
      <c r="A1897" s="296">
        <v>307.0</v>
      </c>
      <c r="B1897" s="296">
        <v>1.0</v>
      </c>
      <c r="C1897" s="296" t="s">
        <v>20089</v>
      </c>
      <c r="D1897" s="296"/>
      <c r="E1897" s="296" t="s">
        <v>17922</v>
      </c>
      <c r="F1897" s="296" t="s">
        <v>20090</v>
      </c>
      <c r="G1897" s="294"/>
      <c r="H1897" s="294"/>
    </row>
    <row r="1898">
      <c r="A1898" s="296">
        <v>307.0</v>
      </c>
      <c r="B1898" s="296">
        <v>1.0</v>
      </c>
      <c r="C1898" s="296" t="s">
        <v>20089</v>
      </c>
      <c r="D1898" s="296"/>
      <c r="E1898" s="296" t="s">
        <v>17924</v>
      </c>
      <c r="F1898" s="296" t="s">
        <v>20091</v>
      </c>
      <c r="G1898" s="294"/>
      <c r="H1898" s="294"/>
    </row>
    <row r="1899">
      <c r="A1899" s="296">
        <v>307.0</v>
      </c>
      <c r="B1899" s="296">
        <v>1.0</v>
      </c>
      <c r="C1899" s="296" t="s">
        <v>20089</v>
      </c>
      <c r="D1899" s="296"/>
      <c r="E1899" s="296" t="s">
        <v>17927</v>
      </c>
      <c r="F1899" s="296" t="s">
        <v>20092</v>
      </c>
      <c r="G1899" s="294"/>
      <c r="H1899" s="294"/>
    </row>
    <row r="1900">
      <c r="A1900" s="296">
        <v>307.0</v>
      </c>
      <c r="B1900" s="296">
        <v>1.0</v>
      </c>
      <c r="C1900" s="296" t="s">
        <v>20089</v>
      </c>
      <c r="D1900" s="296"/>
      <c r="E1900" s="296" t="s">
        <v>17929</v>
      </c>
      <c r="F1900" s="296" t="s">
        <v>20093</v>
      </c>
      <c r="G1900" s="294"/>
      <c r="H1900" s="294"/>
    </row>
    <row r="1901">
      <c r="A1901" s="296">
        <v>307.0</v>
      </c>
      <c r="B1901" s="296">
        <v>1.0</v>
      </c>
      <c r="C1901" s="296" t="s">
        <v>20089</v>
      </c>
      <c r="D1901" s="296"/>
      <c r="E1901" s="296" t="s">
        <v>17931</v>
      </c>
      <c r="F1901" s="296" t="s">
        <v>20094</v>
      </c>
      <c r="G1901" s="294"/>
      <c r="H1901" s="294"/>
    </row>
    <row r="1902">
      <c r="A1902" s="296">
        <v>307.0</v>
      </c>
      <c r="B1902" s="296">
        <v>1.0</v>
      </c>
      <c r="C1902" s="296" t="s">
        <v>20089</v>
      </c>
      <c r="D1902" s="296"/>
      <c r="E1902" s="296" t="s">
        <v>17933</v>
      </c>
      <c r="F1902" s="296" t="s">
        <v>20095</v>
      </c>
      <c r="G1902" s="294"/>
      <c r="H1902" s="294"/>
    </row>
    <row r="1903">
      <c r="A1903" s="296">
        <v>307.0</v>
      </c>
      <c r="B1903" s="296">
        <v>2.0</v>
      </c>
      <c r="C1903" s="296" t="s">
        <v>20096</v>
      </c>
      <c r="D1903" s="296"/>
      <c r="E1903" s="296" t="s">
        <v>17385</v>
      </c>
      <c r="F1903" s="296" t="s">
        <v>20097</v>
      </c>
      <c r="G1903" s="294"/>
      <c r="H1903" s="294"/>
    </row>
    <row r="1904">
      <c r="A1904" s="296">
        <v>307.0</v>
      </c>
      <c r="B1904" s="296">
        <v>2.0</v>
      </c>
      <c r="C1904" s="296" t="s">
        <v>18578</v>
      </c>
      <c r="D1904" s="296"/>
      <c r="E1904" s="296" t="s">
        <v>17175</v>
      </c>
      <c r="F1904" s="296" t="s">
        <v>20098</v>
      </c>
      <c r="G1904" s="294"/>
      <c r="H1904" s="294"/>
    </row>
    <row r="1905">
      <c r="A1905" s="296">
        <v>307.0</v>
      </c>
      <c r="B1905" s="296">
        <v>2.0</v>
      </c>
      <c r="C1905" s="296" t="s">
        <v>18578</v>
      </c>
      <c r="D1905" s="296"/>
      <c r="E1905" s="296" t="s">
        <v>17939</v>
      </c>
      <c r="F1905" s="296" t="s">
        <v>20099</v>
      </c>
      <c r="G1905" s="294"/>
      <c r="H1905" s="294"/>
    </row>
    <row r="1906">
      <c r="A1906" s="296">
        <v>307.0</v>
      </c>
      <c r="B1906" s="296">
        <v>2.0</v>
      </c>
      <c r="C1906" s="296" t="s">
        <v>18852</v>
      </c>
      <c r="D1906" s="296"/>
      <c r="E1906" s="296" t="s">
        <v>17941</v>
      </c>
      <c r="F1906" s="296" t="s">
        <v>20100</v>
      </c>
      <c r="G1906" s="294"/>
      <c r="H1906" s="294"/>
    </row>
    <row r="1907">
      <c r="A1907" s="296">
        <v>308.0</v>
      </c>
      <c r="B1907" s="296">
        <v>1.0</v>
      </c>
      <c r="C1907" s="296" t="s">
        <v>20101</v>
      </c>
      <c r="D1907" s="296"/>
      <c r="E1907" s="296" t="s">
        <v>17922</v>
      </c>
      <c r="F1907" s="296" t="s">
        <v>20102</v>
      </c>
      <c r="G1907" s="294"/>
      <c r="H1907" s="294"/>
    </row>
    <row r="1908">
      <c r="A1908" s="296">
        <v>308.0</v>
      </c>
      <c r="B1908" s="296">
        <v>1.0</v>
      </c>
      <c r="C1908" s="296" t="s">
        <v>20101</v>
      </c>
      <c r="D1908" s="296"/>
      <c r="E1908" s="296" t="s">
        <v>17924</v>
      </c>
      <c r="F1908" s="296" t="s">
        <v>20103</v>
      </c>
      <c r="G1908" s="294"/>
      <c r="H1908" s="294"/>
    </row>
    <row r="1909">
      <c r="A1909" s="296">
        <v>308.0</v>
      </c>
      <c r="B1909" s="296">
        <v>1.0</v>
      </c>
      <c r="C1909" s="296" t="s">
        <v>20101</v>
      </c>
      <c r="D1909" s="296"/>
      <c r="E1909" s="296" t="s">
        <v>17927</v>
      </c>
      <c r="F1909" s="296" t="s">
        <v>20104</v>
      </c>
      <c r="G1909" s="294"/>
      <c r="H1909" s="294"/>
    </row>
    <row r="1910">
      <c r="A1910" s="296">
        <v>308.0</v>
      </c>
      <c r="B1910" s="296">
        <v>1.0</v>
      </c>
      <c r="C1910" s="296" t="s">
        <v>20101</v>
      </c>
      <c r="D1910" s="296"/>
      <c r="E1910" s="296" t="s">
        <v>17929</v>
      </c>
      <c r="F1910" s="296" t="s">
        <v>20105</v>
      </c>
      <c r="G1910" s="294"/>
      <c r="H1910" s="294"/>
    </row>
    <row r="1911">
      <c r="A1911" s="296">
        <v>308.0</v>
      </c>
      <c r="B1911" s="296">
        <v>1.0</v>
      </c>
      <c r="C1911" s="296" t="s">
        <v>20106</v>
      </c>
      <c r="D1911" s="296"/>
      <c r="E1911" s="296" t="s">
        <v>17931</v>
      </c>
      <c r="F1911" s="296" t="s">
        <v>20107</v>
      </c>
      <c r="G1911" s="294"/>
      <c r="H1911" s="294"/>
    </row>
    <row r="1912">
      <c r="A1912" s="296">
        <v>308.0</v>
      </c>
      <c r="B1912" s="296">
        <v>2.0</v>
      </c>
      <c r="C1912" s="296" t="s">
        <v>20101</v>
      </c>
      <c r="D1912" s="296"/>
      <c r="E1912" s="296" t="s">
        <v>17385</v>
      </c>
      <c r="F1912" s="296" t="s">
        <v>20108</v>
      </c>
      <c r="G1912" s="294"/>
      <c r="H1912" s="294"/>
    </row>
    <row r="1913">
      <c r="A1913" s="296">
        <v>308.0</v>
      </c>
      <c r="B1913" s="296">
        <v>2.0</v>
      </c>
      <c r="C1913" s="296" t="s">
        <v>20101</v>
      </c>
      <c r="D1913" s="296"/>
      <c r="E1913" s="296" t="s">
        <v>17175</v>
      </c>
      <c r="F1913" s="296" t="s">
        <v>20109</v>
      </c>
      <c r="G1913" s="294"/>
      <c r="H1913" s="294"/>
    </row>
    <row r="1914">
      <c r="A1914" s="296">
        <v>308.0</v>
      </c>
      <c r="B1914" s="296">
        <v>2.0</v>
      </c>
      <c r="C1914" s="296" t="s">
        <v>20101</v>
      </c>
      <c r="D1914" s="296"/>
      <c r="E1914" s="296" t="s">
        <v>17937</v>
      </c>
      <c r="F1914" s="296" t="s">
        <v>20110</v>
      </c>
      <c r="G1914" s="294"/>
      <c r="H1914" s="294"/>
    </row>
    <row r="1915">
      <c r="A1915" s="296">
        <v>308.0</v>
      </c>
      <c r="B1915" s="296">
        <v>2.0</v>
      </c>
      <c r="C1915" s="296" t="s">
        <v>20101</v>
      </c>
      <c r="D1915" s="296"/>
      <c r="E1915" s="296" t="s">
        <v>17939</v>
      </c>
      <c r="F1915" s="296" t="s">
        <v>20111</v>
      </c>
      <c r="G1915" s="294"/>
      <c r="H1915" s="294"/>
    </row>
    <row r="1916">
      <c r="A1916" s="296">
        <v>308.0</v>
      </c>
      <c r="B1916" s="296">
        <v>2.0</v>
      </c>
      <c r="C1916" s="296" t="s">
        <v>20101</v>
      </c>
      <c r="D1916" s="296"/>
      <c r="E1916" s="296" t="s">
        <v>17941</v>
      </c>
      <c r="F1916" s="296" t="s">
        <v>20112</v>
      </c>
      <c r="G1916" s="294"/>
      <c r="H1916" s="294"/>
    </row>
    <row r="1917">
      <c r="A1917" s="296">
        <v>308.0</v>
      </c>
      <c r="B1917" s="296">
        <v>2.0</v>
      </c>
      <c r="C1917" s="296" t="s">
        <v>20101</v>
      </c>
      <c r="D1917" s="296"/>
      <c r="E1917" s="296" t="s">
        <v>17943</v>
      </c>
      <c r="F1917" s="296" t="s">
        <v>20113</v>
      </c>
      <c r="G1917" s="294"/>
      <c r="H1917" s="294"/>
    </row>
    <row r="1918">
      <c r="A1918" s="296">
        <v>309.0</v>
      </c>
      <c r="B1918" s="296">
        <v>1.0</v>
      </c>
      <c r="C1918" s="296" t="s">
        <v>20114</v>
      </c>
      <c r="D1918" s="296"/>
      <c r="E1918" s="296" t="s">
        <v>17922</v>
      </c>
      <c r="F1918" s="296" t="s">
        <v>20115</v>
      </c>
      <c r="G1918" s="294"/>
      <c r="H1918" s="294"/>
    </row>
    <row r="1919">
      <c r="A1919" s="296">
        <v>309.0</v>
      </c>
      <c r="B1919" s="296">
        <v>1.0</v>
      </c>
      <c r="C1919" s="296" t="s">
        <v>20114</v>
      </c>
      <c r="D1919" s="296"/>
      <c r="E1919" s="296" t="s">
        <v>17924</v>
      </c>
      <c r="F1919" s="296" t="s">
        <v>20116</v>
      </c>
      <c r="G1919" s="294"/>
      <c r="H1919" s="294"/>
    </row>
    <row r="1920">
      <c r="A1920" s="296">
        <v>309.0</v>
      </c>
      <c r="B1920" s="296">
        <v>1.0</v>
      </c>
      <c r="C1920" s="296" t="s">
        <v>20114</v>
      </c>
      <c r="D1920" s="296"/>
      <c r="E1920" s="296" t="s">
        <v>17927</v>
      </c>
      <c r="F1920" s="296" t="s">
        <v>20117</v>
      </c>
      <c r="G1920" s="294"/>
      <c r="H1920" s="294"/>
    </row>
    <row r="1921">
      <c r="A1921" s="296">
        <v>309.0</v>
      </c>
      <c r="B1921" s="296">
        <v>1.0</v>
      </c>
      <c r="C1921" s="296" t="s">
        <v>20114</v>
      </c>
      <c r="D1921" s="296"/>
      <c r="E1921" s="296" t="s">
        <v>17929</v>
      </c>
      <c r="F1921" s="296" t="s">
        <v>20118</v>
      </c>
      <c r="G1921" s="294"/>
      <c r="H1921" s="294"/>
    </row>
    <row r="1922">
      <c r="A1922" s="296">
        <v>309.0</v>
      </c>
      <c r="B1922" s="296">
        <v>1.0</v>
      </c>
      <c r="C1922" s="296" t="s">
        <v>20114</v>
      </c>
      <c r="D1922" s="296"/>
      <c r="E1922" s="296" t="s">
        <v>17931</v>
      </c>
      <c r="F1922" s="296" t="s">
        <v>20119</v>
      </c>
      <c r="G1922" s="294"/>
      <c r="H1922" s="294"/>
    </row>
    <row r="1923">
      <c r="A1923" s="296">
        <v>309.0</v>
      </c>
      <c r="B1923" s="296">
        <v>1.0</v>
      </c>
      <c r="C1923" s="296" t="s">
        <v>20114</v>
      </c>
      <c r="D1923" s="296"/>
      <c r="E1923" s="296" t="s">
        <v>17933</v>
      </c>
      <c r="F1923" s="296" t="s">
        <v>20120</v>
      </c>
      <c r="G1923" s="294"/>
      <c r="H1923" s="294"/>
    </row>
    <row r="1924">
      <c r="A1924" s="296">
        <v>309.0</v>
      </c>
      <c r="B1924" s="296">
        <v>2.0</v>
      </c>
      <c r="C1924" s="296" t="s">
        <v>20114</v>
      </c>
      <c r="D1924" s="296"/>
      <c r="E1924" s="296" t="s">
        <v>17385</v>
      </c>
      <c r="F1924" s="296" t="s">
        <v>20121</v>
      </c>
      <c r="G1924" s="294"/>
      <c r="H1924" s="294"/>
    </row>
    <row r="1925">
      <c r="A1925" s="296">
        <v>309.0</v>
      </c>
      <c r="B1925" s="296">
        <v>2.0</v>
      </c>
      <c r="C1925" s="296" t="s">
        <v>20114</v>
      </c>
      <c r="D1925" s="296"/>
      <c r="E1925" s="296" t="s">
        <v>17175</v>
      </c>
      <c r="F1925" s="296" t="s">
        <v>20122</v>
      </c>
      <c r="G1925" s="294"/>
      <c r="H1925" s="294"/>
    </row>
    <row r="1926">
      <c r="A1926" s="296">
        <v>309.0</v>
      </c>
      <c r="B1926" s="296">
        <v>2.0</v>
      </c>
      <c r="C1926" s="296" t="s">
        <v>20114</v>
      </c>
      <c r="D1926" s="296"/>
      <c r="E1926" s="296" t="s">
        <v>17937</v>
      </c>
      <c r="F1926" s="296" t="s">
        <v>20123</v>
      </c>
      <c r="G1926" s="294"/>
      <c r="H1926" s="294"/>
    </row>
    <row r="1927">
      <c r="A1927" s="296">
        <v>309.0</v>
      </c>
      <c r="B1927" s="296">
        <v>2.0</v>
      </c>
      <c r="C1927" s="296" t="s">
        <v>20114</v>
      </c>
      <c r="D1927" s="296"/>
      <c r="E1927" s="296" t="s">
        <v>17939</v>
      </c>
      <c r="F1927" s="296" t="s">
        <v>20124</v>
      </c>
      <c r="G1927" s="294"/>
      <c r="H1927" s="294"/>
    </row>
    <row r="1928">
      <c r="A1928" s="296">
        <v>309.0</v>
      </c>
      <c r="B1928" s="296">
        <v>2.0</v>
      </c>
      <c r="C1928" s="296" t="s">
        <v>19319</v>
      </c>
      <c r="D1928" s="296"/>
      <c r="E1928" s="296" t="s">
        <v>17941</v>
      </c>
      <c r="F1928" s="296" t="s">
        <v>20125</v>
      </c>
      <c r="G1928" s="294"/>
      <c r="H1928" s="294"/>
    </row>
    <row r="1929">
      <c r="A1929" s="296">
        <v>310.0</v>
      </c>
      <c r="B1929" s="296">
        <v>1.0</v>
      </c>
      <c r="C1929" s="296" t="s">
        <v>20126</v>
      </c>
      <c r="D1929" s="296"/>
      <c r="E1929" s="296" t="s">
        <v>17922</v>
      </c>
      <c r="F1929" s="296" t="s">
        <v>20127</v>
      </c>
      <c r="G1929" s="294"/>
      <c r="H1929" s="294"/>
    </row>
    <row r="1930">
      <c r="A1930" s="296">
        <v>310.0</v>
      </c>
      <c r="B1930" s="296">
        <v>1.0</v>
      </c>
      <c r="C1930" s="296" t="s">
        <v>20126</v>
      </c>
      <c r="D1930" s="296"/>
      <c r="E1930" s="296" t="s">
        <v>17924</v>
      </c>
      <c r="F1930" s="296" t="s">
        <v>20128</v>
      </c>
      <c r="G1930" s="294"/>
      <c r="H1930" s="294"/>
    </row>
    <row r="1931">
      <c r="A1931" s="296">
        <v>310.0</v>
      </c>
      <c r="B1931" s="296">
        <v>1.0</v>
      </c>
      <c r="C1931" s="296" t="s">
        <v>19615</v>
      </c>
      <c r="D1931" s="296"/>
      <c r="E1931" s="296" t="s">
        <v>17927</v>
      </c>
      <c r="F1931" s="296" t="s">
        <v>20129</v>
      </c>
      <c r="G1931" s="294"/>
      <c r="H1931" s="294"/>
    </row>
    <row r="1932">
      <c r="A1932" s="296">
        <v>310.0</v>
      </c>
      <c r="B1932" s="296">
        <v>1.0</v>
      </c>
      <c r="C1932" s="296" t="s">
        <v>19615</v>
      </c>
      <c r="D1932" s="296"/>
      <c r="E1932" s="296" t="s">
        <v>17931</v>
      </c>
      <c r="F1932" s="296" t="s">
        <v>20130</v>
      </c>
      <c r="G1932" s="294"/>
      <c r="H1932" s="294"/>
    </row>
    <row r="1933">
      <c r="A1933" s="296">
        <v>310.0</v>
      </c>
      <c r="B1933" s="296">
        <v>1.0</v>
      </c>
      <c r="C1933" s="296" t="s">
        <v>19615</v>
      </c>
      <c r="D1933" s="296"/>
      <c r="E1933" s="296" t="s">
        <v>17933</v>
      </c>
      <c r="F1933" s="296" t="s">
        <v>20131</v>
      </c>
      <c r="G1933" s="294"/>
      <c r="H1933" s="294"/>
    </row>
    <row r="1934">
      <c r="A1934" s="296">
        <v>310.0</v>
      </c>
      <c r="B1934" s="296">
        <v>2.0</v>
      </c>
      <c r="C1934" s="296" t="s">
        <v>19759</v>
      </c>
      <c r="D1934" s="296"/>
      <c r="E1934" s="296" t="s">
        <v>17385</v>
      </c>
      <c r="F1934" s="296" t="s">
        <v>20132</v>
      </c>
      <c r="G1934" s="294"/>
      <c r="H1934" s="294"/>
    </row>
    <row r="1935">
      <c r="A1935" s="296">
        <v>310.0</v>
      </c>
      <c r="B1935" s="296">
        <v>2.0</v>
      </c>
      <c r="C1935" s="296" t="s">
        <v>19759</v>
      </c>
      <c r="D1935" s="296"/>
      <c r="E1935" s="296" t="s">
        <v>17937</v>
      </c>
      <c r="F1935" s="296" t="s">
        <v>20133</v>
      </c>
      <c r="G1935" s="294"/>
      <c r="H1935" s="294"/>
    </row>
    <row r="1936">
      <c r="A1936" s="296">
        <v>310.0</v>
      </c>
      <c r="B1936" s="296">
        <v>2.0</v>
      </c>
      <c r="C1936" s="296" t="s">
        <v>19759</v>
      </c>
      <c r="D1936" s="296"/>
      <c r="E1936" s="296" t="s">
        <v>17939</v>
      </c>
      <c r="F1936" s="296" t="s">
        <v>20134</v>
      </c>
      <c r="G1936" s="294"/>
      <c r="H1936" s="294"/>
    </row>
    <row r="1937">
      <c r="A1937" s="296">
        <v>310.0</v>
      </c>
      <c r="B1937" s="296">
        <v>2.0</v>
      </c>
      <c r="C1937" s="296" t="s">
        <v>19759</v>
      </c>
      <c r="D1937" s="296"/>
      <c r="E1937" s="296" t="s">
        <v>17941</v>
      </c>
      <c r="F1937" s="296" t="s">
        <v>20135</v>
      </c>
      <c r="G1937" s="294"/>
      <c r="H1937" s="294"/>
    </row>
    <row r="1938">
      <c r="A1938" s="296">
        <v>310.0</v>
      </c>
      <c r="B1938" s="296">
        <v>2.0</v>
      </c>
      <c r="C1938" s="296" t="s">
        <v>19759</v>
      </c>
      <c r="D1938" s="296"/>
      <c r="E1938" s="296" t="s">
        <v>17943</v>
      </c>
      <c r="F1938" s="296" t="s">
        <v>20136</v>
      </c>
      <c r="G1938" s="294"/>
      <c r="H1938" s="294"/>
    </row>
    <row r="1939">
      <c r="A1939" s="296">
        <v>311.0</v>
      </c>
      <c r="B1939" s="296">
        <v>1.0</v>
      </c>
      <c r="C1939" s="296" t="s">
        <v>20137</v>
      </c>
      <c r="D1939" s="296"/>
      <c r="E1939" s="296" t="s">
        <v>17922</v>
      </c>
      <c r="F1939" s="296" t="s">
        <v>20138</v>
      </c>
      <c r="G1939" s="294"/>
      <c r="H1939" s="294"/>
    </row>
    <row r="1940">
      <c r="A1940" s="296">
        <v>311.0</v>
      </c>
      <c r="B1940" s="296">
        <v>1.0</v>
      </c>
      <c r="C1940" s="296" t="s">
        <v>20137</v>
      </c>
      <c r="D1940" s="296"/>
      <c r="E1940" s="296" t="s">
        <v>17924</v>
      </c>
      <c r="F1940" s="296" t="s">
        <v>20139</v>
      </c>
      <c r="G1940" s="294"/>
      <c r="H1940" s="294"/>
    </row>
    <row r="1941">
      <c r="A1941" s="296">
        <v>311.0</v>
      </c>
      <c r="B1941" s="296">
        <v>1.0</v>
      </c>
      <c r="C1941" s="296" t="s">
        <v>20137</v>
      </c>
      <c r="D1941" s="296"/>
      <c r="E1941" s="296" t="s">
        <v>17927</v>
      </c>
      <c r="F1941" s="296" t="s">
        <v>20140</v>
      </c>
      <c r="G1941" s="294"/>
      <c r="H1941" s="294"/>
    </row>
    <row r="1942">
      <c r="A1942" s="296">
        <v>311.0</v>
      </c>
      <c r="B1942" s="296">
        <v>1.0</v>
      </c>
      <c r="C1942" s="296" t="s">
        <v>20137</v>
      </c>
      <c r="D1942" s="296"/>
      <c r="E1942" s="296" t="s">
        <v>17929</v>
      </c>
      <c r="F1942" s="296" t="s">
        <v>20141</v>
      </c>
      <c r="G1942" s="294"/>
      <c r="H1942" s="294"/>
    </row>
    <row r="1943">
      <c r="A1943" s="296">
        <v>311.0</v>
      </c>
      <c r="B1943" s="296">
        <v>1.0</v>
      </c>
      <c r="C1943" s="296" t="s">
        <v>20137</v>
      </c>
      <c r="D1943" s="296"/>
      <c r="E1943" s="296" t="s">
        <v>17931</v>
      </c>
      <c r="F1943" s="296" t="s">
        <v>20142</v>
      </c>
      <c r="G1943" s="294"/>
      <c r="H1943" s="294"/>
    </row>
    <row r="1944">
      <c r="A1944" s="296">
        <v>311.0</v>
      </c>
      <c r="B1944" s="296">
        <v>1.0</v>
      </c>
      <c r="C1944" s="296" t="s">
        <v>20137</v>
      </c>
      <c r="D1944" s="296"/>
      <c r="E1944" s="296" t="s">
        <v>17933</v>
      </c>
      <c r="F1944" s="296" t="s">
        <v>20143</v>
      </c>
      <c r="G1944" s="294"/>
      <c r="H1944" s="294"/>
    </row>
    <row r="1945">
      <c r="A1945" s="296">
        <v>311.0</v>
      </c>
      <c r="B1945" s="296">
        <v>2.0</v>
      </c>
      <c r="C1945" s="296" t="s">
        <v>20137</v>
      </c>
      <c r="D1945" s="296"/>
      <c r="E1945" s="296" t="s">
        <v>17385</v>
      </c>
      <c r="F1945" s="296" t="s">
        <v>20144</v>
      </c>
      <c r="G1945" s="294"/>
      <c r="H1945" s="294"/>
    </row>
    <row r="1946">
      <c r="A1946" s="296">
        <v>311.0</v>
      </c>
      <c r="B1946" s="296">
        <v>2.0</v>
      </c>
      <c r="C1946" s="296" t="s">
        <v>20145</v>
      </c>
      <c r="D1946" s="296"/>
      <c r="E1946" s="296" t="s">
        <v>17175</v>
      </c>
      <c r="F1946" s="296" t="s">
        <v>20146</v>
      </c>
      <c r="G1946" s="294"/>
      <c r="H1946" s="294"/>
    </row>
    <row r="1947">
      <c r="A1947" s="296">
        <v>311.0</v>
      </c>
      <c r="B1947" s="296">
        <v>2.0</v>
      </c>
      <c r="C1947" s="296" t="s">
        <v>20145</v>
      </c>
      <c r="D1947" s="296"/>
      <c r="E1947" s="296" t="s">
        <v>17939</v>
      </c>
      <c r="F1947" s="296" t="s">
        <v>20147</v>
      </c>
      <c r="G1947" s="294"/>
      <c r="H1947" s="294"/>
    </row>
    <row r="1948">
      <c r="A1948" s="296">
        <v>311.0</v>
      </c>
      <c r="B1948" s="296">
        <v>2.0</v>
      </c>
      <c r="C1948" s="296" t="s">
        <v>20148</v>
      </c>
      <c r="D1948" s="296"/>
      <c r="E1948" s="296" t="s">
        <v>17941</v>
      </c>
      <c r="F1948" s="296" t="s">
        <v>20149</v>
      </c>
      <c r="G1948" s="294"/>
      <c r="H1948" s="294"/>
    </row>
    <row r="1949">
      <c r="A1949" s="296">
        <v>312.0</v>
      </c>
      <c r="B1949" s="296">
        <v>1.0</v>
      </c>
      <c r="C1949" s="296" t="s">
        <v>20150</v>
      </c>
      <c r="D1949" s="296"/>
      <c r="E1949" s="296" t="s">
        <v>17922</v>
      </c>
      <c r="F1949" s="296" t="s">
        <v>20151</v>
      </c>
      <c r="G1949" s="294"/>
      <c r="H1949" s="294"/>
    </row>
    <row r="1950">
      <c r="A1950" s="296">
        <v>312.0</v>
      </c>
      <c r="B1950" s="296">
        <v>1.0</v>
      </c>
      <c r="C1950" s="296" t="s">
        <v>20150</v>
      </c>
      <c r="D1950" s="296"/>
      <c r="E1950" s="296" t="s">
        <v>17924</v>
      </c>
      <c r="F1950" s="296" t="s">
        <v>20152</v>
      </c>
      <c r="G1950" s="294"/>
      <c r="H1950" s="294"/>
    </row>
    <row r="1951">
      <c r="A1951" s="296">
        <v>312.0</v>
      </c>
      <c r="B1951" s="296">
        <v>1.0</v>
      </c>
      <c r="C1951" s="296" t="s">
        <v>20150</v>
      </c>
      <c r="D1951" s="296"/>
      <c r="E1951" s="296" t="s">
        <v>17927</v>
      </c>
      <c r="F1951" s="296" t="s">
        <v>20153</v>
      </c>
      <c r="G1951" s="294"/>
      <c r="H1951" s="294"/>
    </row>
    <row r="1952">
      <c r="A1952" s="296">
        <v>312.0</v>
      </c>
      <c r="B1952" s="296">
        <v>1.0</v>
      </c>
      <c r="C1952" s="296" t="s">
        <v>20150</v>
      </c>
      <c r="D1952" s="296"/>
      <c r="E1952" s="296" t="s">
        <v>17929</v>
      </c>
      <c r="F1952" s="296" t="s">
        <v>20154</v>
      </c>
      <c r="G1952" s="294"/>
      <c r="H1952" s="294"/>
    </row>
    <row r="1953">
      <c r="A1953" s="296">
        <v>312.0</v>
      </c>
      <c r="B1953" s="296">
        <v>1.0</v>
      </c>
      <c r="C1953" s="296" t="s">
        <v>20106</v>
      </c>
      <c r="D1953" s="296"/>
      <c r="E1953" s="296" t="s">
        <v>17931</v>
      </c>
      <c r="F1953" s="296" t="s">
        <v>20155</v>
      </c>
      <c r="G1953" s="294"/>
      <c r="H1953" s="294"/>
    </row>
    <row r="1954">
      <c r="A1954" s="296">
        <v>312.0</v>
      </c>
      <c r="B1954" s="296">
        <v>2.0</v>
      </c>
      <c r="C1954" s="296" t="s">
        <v>20150</v>
      </c>
      <c r="D1954" s="296"/>
      <c r="E1954" s="296" t="s">
        <v>17385</v>
      </c>
      <c r="F1954" s="296" t="s">
        <v>20156</v>
      </c>
      <c r="G1954" s="294"/>
      <c r="H1954" s="294"/>
    </row>
    <row r="1955">
      <c r="A1955" s="296">
        <v>312.0</v>
      </c>
      <c r="B1955" s="296">
        <v>2.0</v>
      </c>
      <c r="C1955" s="296" t="s">
        <v>20150</v>
      </c>
      <c r="D1955" s="296"/>
      <c r="E1955" s="296" t="s">
        <v>17175</v>
      </c>
      <c r="F1955" s="296" t="s">
        <v>20157</v>
      </c>
      <c r="G1955" s="294"/>
      <c r="H1955" s="294"/>
    </row>
    <row r="1956">
      <c r="A1956" s="296">
        <v>312.0</v>
      </c>
      <c r="B1956" s="296">
        <v>2.0</v>
      </c>
      <c r="C1956" s="296" t="s">
        <v>20150</v>
      </c>
      <c r="D1956" s="296"/>
      <c r="E1956" s="296" t="s">
        <v>17937</v>
      </c>
      <c r="F1956" s="296" t="s">
        <v>20158</v>
      </c>
      <c r="G1956" s="294"/>
      <c r="H1956" s="294"/>
    </row>
    <row r="1957">
      <c r="A1957" s="296">
        <v>312.0</v>
      </c>
      <c r="B1957" s="296">
        <v>2.0</v>
      </c>
      <c r="C1957" s="296" t="s">
        <v>20150</v>
      </c>
      <c r="D1957" s="296"/>
      <c r="E1957" s="296" t="s">
        <v>17939</v>
      </c>
      <c r="F1957" s="296" t="s">
        <v>20159</v>
      </c>
      <c r="G1957" s="294"/>
      <c r="H1957" s="294"/>
    </row>
    <row r="1958">
      <c r="A1958" s="296">
        <v>312.0</v>
      </c>
      <c r="B1958" s="296">
        <v>2.0</v>
      </c>
      <c r="C1958" s="296" t="s">
        <v>20150</v>
      </c>
      <c r="D1958" s="296"/>
      <c r="E1958" s="296" t="s">
        <v>17941</v>
      </c>
      <c r="F1958" s="296" t="s">
        <v>20160</v>
      </c>
      <c r="G1958" s="294"/>
      <c r="H1958" s="294"/>
    </row>
    <row r="1959">
      <c r="A1959" s="296">
        <v>312.0</v>
      </c>
      <c r="B1959" s="296">
        <v>2.0</v>
      </c>
      <c r="C1959" s="296" t="s">
        <v>20150</v>
      </c>
      <c r="D1959" s="296"/>
      <c r="E1959" s="296" t="s">
        <v>17943</v>
      </c>
      <c r="F1959" s="296" t="s">
        <v>20161</v>
      </c>
      <c r="G1959" s="294"/>
      <c r="H1959" s="294"/>
    </row>
    <row r="1960">
      <c r="A1960" s="296">
        <v>313.0</v>
      </c>
      <c r="B1960" s="296">
        <v>1.0</v>
      </c>
      <c r="C1960" s="296" t="s">
        <v>20162</v>
      </c>
      <c r="D1960" s="296"/>
      <c r="E1960" s="296" t="s">
        <v>17922</v>
      </c>
      <c r="F1960" s="296" t="s">
        <v>20163</v>
      </c>
      <c r="G1960" s="294"/>
      <c r="H1960" s="294"/>
    </row>
    <row r="1961">
      <c r="A1961" s="296">
        <v>313.0</v>
      </c>
      <c r="B1961" s="296">
        <v>1.0</v>
      </c>
      <c r="C1961" s="296" t="s">
        <v>20162</v>
      </c>
      <c r="D1961" s="296"/>
      <c r="E1961" s="296" t="s">
        <v>17924</v>
      </c>
      <c r="F1961" s="296" t="s">
        <v>20164</v>
      </c>
      <c r="G1961" s="294"/>
      <c r="H1961" s="294"/>
    </row>
    <row r="1962">
      <c r="A1962" s="296">
        <v>313.0</v>
      </c>
      <c r="B1962" s="296">
        <v>1.0</v>
      </c>
      <c r="C1962" s="296" t="s">
        <v>20162</v>
      </c>
      <c r="D1962" s="296"/>
      <c r="E1962" s="296" t="s">
        <v>17927</v>
      </c>
      <c r="F1962" s="296" t="s">
        <v>20165</v>
      </c>
      <c r="G1962" s="294"/>
      <c r="H1962" s="294"/>
    </row>
    <row r="1963">
      <c r="A1963" s="296">
        <v>313.0</v>
      </c>
      <c r="B1963" s="296">
        <v>1.0</v>
      </c>
      <c r="C1963" s="296" t="s">
        <v>20162</v>
      </c>
      <c r="D1963" s="296"/>
      <c r="E1963" s="296" t="s">
        <v>17929</v>
      </c>
      <c r="F1963" s="296" t="s">
        <v>20166</v>
      </c>
      <c r="G1963" s="294"/>
      <c r="H1963" s="294"/>
    </row>
    <row r="1964">
      <c r="A1964" s="296">
        <v>313.0</v>
      </c>
      <c r="B1964" s="296">
        <v>1.0</v>
      </c>
      <c r="C1964" s="296" t="s">
        <v>20167</v>
      </c>
      <c r="D1964" s="296"/>
      <c r="E1964" s="296" t="s">
        <v>17931</v>
      </c>
      <c r="F1964" s="296" t="s">
        <v>20168</v>
      </c>
      <c r="G1964" s="294"/>
      <c r="H1964" s="294"/>
    </row>
    <row r="1965">
      <c r="A1965" s="296">
        <v>313.0</v>
      </c>
      <c r="B1965" s="296">
        <v>1.0</v>
      </c>
      <c r="C1965" s="296" t="s">
        <v>20167</v>
      </c>
      <c r="D1965" s="296"/>
      <c r="E1965" s="296" t="s">
        <v>17933</v>
      </c>
      <c r="F1965" s="296" t="s">
        <v>20169</v>
      </c>
      <c r="G1965" s="294"/>
      <c r="H1965" s="294"/>
    </row>
    <row r="1966">
      <c r="A1966" s="296">
        <v>313.0</v>
      </c>
      <c r="B1966" s="296">
        <v>2.0</v>
      </c>
      <c r="C1966" s="296" t="s">
        <v>20162</v>
      </c>
      <c r="D1966" s="296"/>
      <c r="E1966" s="296" t="s">
        <v>17385</v>
      </c>
      <c r="F1966" s="296" t="s">
        <v>20170</v>
      </c>
      <c r="G1966" s="294"/>
      <c r="H1966" s="294"/>
    </row>
    <row r="1967">
      <c r="A1967" s="296">
        <v>313.0</v>
      </c>
      <c r="B1967" s="296">
        <v>2.0</v>
      </c>
      <c r="C1967" s="296" t="s">
        <v>20162</v>
      </c>
      <c r="D1967" s="296"/>
      <c r="E1967" s="296" t="s">
        <v>17175</v>
      </c>
      <c r="F1967" s="296" t="s">
        <v>20171</v>
      </c>
      <c r="G1967" s="294"/>
      <c r="H1967" s="294"/>
    </row>
    <row r="1968">
      <c r="A1968" s="296">
        <v>313.0</v>
      </c>
      <c r="B1968" s="296">
        <v>2.0</v>
      </c>
      <c r="C1968" s="296" t="s">
        <v>20162</v>
      </c>
      <c r="D1968" s="296"/>
      <c r="E1968" s="296" t="s">
        <v>17937</v>
      </c>
      <c r="F1968" s="296" t="s">
        <v>20172</v>
      </c>
      <c r="G1968" s="294"/>
      <c r="H1968" s="294"/>
    </row>
    <row r="1969">
      <c r="A1969" s="296">
        <v>313.0</v>
      </c>
      <c r="B1969" s="296">
        <v>2.0</v>
      </c>
      <c r="C1969" s="296" t="s">
        <v>20162</v>
      </c>
      <c r="D1969" s="296"/>
      <c r="E1969" s="296" t="s">
        <v>17939</v>
      </c>
      <c r="F1969" s="296" t="s">
        <v>20173</v>
      </c>
      <c r="G1969" s="294"/>
      <c r="H1969" s="294"/>
    </row>
    <row r="1970">
      <c r="A1970" s="296">
        <v>313.0</v>
      </c>
      <c r="B1970" s="296">
        <v>2.0</v>
      </c>
      <c r="C1970" s="296" t="s">
        <v>20174</v>
      </c>
      <c r="D1970" s="296"/>
      <c r="E1970" s="296" t="s">
        <v>17941</v>
      </c>
      <c r="F1970" s="296" t="s">
        <v>20175</v>
      </c>
      <c r="G1970" s="294"/>
      <c r="H1970" s="294"/>
    </row>
    <row r="1971">
      <c r="A1971" s="296">
        <v>313.0</v>
      </c>
      <c r="B1971" s="296">
        <v>1.0</v>
      </c>
      <c r="C1971" s="296" t="s">
        <v>20176</v>
      </c>
      <c r="D1971" s="296"/>
      <c r="E1971" s="296" t="s">
        <v>17922</v>
      </c>
      <c r="F1971" s="296" t="s">
        <v>20177</v>
      </c>
      <c r="G1971" s="294"/>
      <c r="H1971" s="294"/>
    </row>
    <row r="1972">
      <c r="A1972" s="296">
        <v>313.0</v>
      </c>
      <c r="B1972" s="296">
        <v>1.0</v>
      </c>
      <c r="C1972" s="296" t="s">
        <v>20176</v>
      </c>
      <c r="D1972" s="296"/>
      <c r="E1972" s="296" t="s">
        <v>17924</v>
      </c>
      <c r="F1972" s="296" t="s">
        <v>20178</v>
      </c>
      <c r="G1972" s="294"/>
      <c r="H1972" s="294"/>
    </row>
    <row r="1973">
      <c r="A1973" s="296">
        <v>313.0</v>
      </c>
      <c r="B1973" s="296">
        <v>1.0</v>
      </c>
      <c r="C1973" s="296" t="s">
        <v>20176</v>
      </c>
      <c r="D1973" s="296"/>
      <c r="E1973" s="296" t="s">
        <v>17927</v>
      </c>
      <c r="F1973" s="296" t="s">
        <v>20179</v>
      </c>
      <c r="G1973" s="294"/>
      <c r="H1973" s="294"/>
    </row>
    <row r="1974">
      <c r="A1974" s="296">
        <v>313.0</v>
      </c>
      <c r="B1974" s="296">
        <v>1.0</v>
      </c>
      <c r="C1974" s="296" t="s">
        <v>20176</v>
      </c>
      <c r="D1974" s="296"/>
      <c r="E1974" s="296" t="s">
        <v>17929</v>
      </c>
      <c r="F1974" s="296" t="s">
        <v>20180</v>
      </c>
      <c r="G1974" s="294"/>
      <c r="H1974" s="294"/>
    </row>
    <row r="1975">
      <c r="A1975" s="296">
        <v>313.0</v>
      </c>
      <c r="B1975" s="296">
        <v>1.0</v>
      </c>
      <c r="C1975" s="296" t="s">
        <v>20176</v>
      </c>
      <c r="D1975" s="296"/>
      <c r="E1975" s="296" t="s">
        <v>17931</v>
      </c>
      <c r="F1975" s="296" t="s">
        <v>20181</v>
      </c>
      <c r="G1975" s="294"/>
      <c r="H1975" s="294"/>
    </row>
    <row r="1976">
      <c r="A1976" s="296">
        <v>313.0</v>
      </c>
      <c r="B1976" s="296">
        <v>1.0</v>
      </c>
      <c r="C1976" s="296" t="s">
        <v>20182</v>
      </c>
      <c r="D1976" s="296"/>
      <c r="E1976" s="296" t="s">
        <v>17933</v>
      </c>
      <c r="F1976" s="296" t="s">
        <v>20183</v>
      </c>
      <c r="G1976" s="294"/>
      <c r="H1976" s="294"/>
    </row>
    <row r="1977">
      <c r="A1977" s="296">
        <v>313.0</v>
      </c>
      <c r="B1977" s="296">
        <v>2.0</v>
      </c>
      <c r="C1977" s="296" t="s">
        <v>20176</v>
      </c>
      <c r="D1977" s="296"/>
      <c r="E1977" s="296" t="s">
        <v>17385</v>
      </c>
      <c r="F1977" s="296" t="s">
        <v>20184</v>
      </c>
      <c r="G1977" s="294"/>
      <c r="H1977" s="294"/>
    </row>
    <row r="1978">
      <c r="A1978" s="296">
        <v>313.0</v>
      </c>
      <c r="B1978" s="296">
        <v>2.0</v>
      </c>
      <c r="C1978" s="296" t="s">
        <v>20176</v>
      </c>
      <c r="D1978" s="296"/>
      <c r="E1978" s="296" t="s">
        <v>17175</v>
      </c>
      <c r="F1978" s="296" t="s">
        <v>20185</v>
      </c>
      <c r="G1978" s="294"/>
      <c r="H1978" s="294"/>
    </row>
    <row r="1979">
      <c r="A1979" s="296">
        <v>313.0</v>
      </c>
      <c r="B1979" s="296">
        <v>2.0</v>
      </c>
      <c r="C1979" s="296" t="s">
        <v>20176</v>
      </c>
      <c r="D1979" s="296"/>
      <c r="E1979" s="296" t="s">
        <v>17937</v>
      </c>
      <c r="F1979" s="296" t="s">
        <v>20186</v>
      </c>
      <c r="G1979" s="294"/>
      <c r="H1979" s="294"/>
    </row>
    <row r="1980">
      <c r="A1980" s="296">
        <v>313.0</v>
      </c>
      <c r="B1980" s="296">
        <v>2.0</v>
      </c>
      <c r="C1980" s="296" t="s">
        <v>20176</v>
      </c>
      <c r="D1980" s="296"/>
      <c r="E1980" s="296" t="s">
        <v>17939</v>
      </c>
      <c r="F1980" s="296" t="s">
        <v>20187</v>
      </c>
      <c r="G1980" s="294"/>
      <c r="H1980" s="294"/>
    </row>
    <row r="1981">
      <c r="A1981" s="296">
        <v>313.0</v>
      </c>
      <c r="B1981" s="296">
        <v>2.0</v>
      </c>
      <c r="C1981" s="296" t="s">
        <v>20176</v>
      </c>
      <c r="D1981" s="296"/>
      <c r="E1981" s="296" t="s">
        <v>17941</v>
      </c>
      <c r="F1981" s="296" t="s">
        <v>20188</v>
      </c>
      <c r="G1981" s="294"/>
      <c r="H1981" s="294"/>
    </row>
    <row r="1982">
      <c r="A1982" s="296">
        <v>313.0</v>
      </c>
      <c r="B1982" s="296">
        <v>2.0</v>
      </c>
      <c r="C1982" s="296" t="s">
        <v>20176</v>
      </c>
      <c r="D1982" s="296"/>
      <c r="E1982" s="296" t="s">
        <v>17943</v>
      </c>
      <c r="F1982" s="296" t="s">
        <v>20189</v>
      </c>
      <c r="G1982" s="294"/>
      <c r="H1982" s="294"/>
    </row>
    <row r="1983">
      <c r="A1983" s="296">
        <v>315.0</v>
      </c>
      <c r="B1983" s="296">
        <v>1.0</v>
      </c>
      <c r="C1983" s="296" t="s">
        <v>20190</v>
      </c>
      <c r="D1983" s="296"/>
      <c r="E1983" s="296" t="s">
        <v>17922</v>
      </c>
      <c r="F1983" s="296" t="s">
        <v>20191</v>
      </c>
      <c r="G1983" s="294"/>
      <c r="H1983" s="294"/>
    </row>
    <row r="1984">
      <c r="A1984" s="296">
        <v>315.0</v>
      </c>
      <c r="B1984" s="296">
        <v>1.0</v>
      </c>
      <c r="C1984" s="296" t="s">
        <v>20190</v>
      </c>
      <c r="D1984" s="296"/>
      <c r="E1984" s="296" t="s">
        <v>17924</v>
      </c>
      <c r="F1984" s="296" t="s">
        <v>20192</v>
      </c>
      <c r="G1984" s="294"/>
      <c r="H1984" s="294"/>
    </row>
    <row r="1985">
      <c r="A1985" s="296">
        <v>315.0</v>
      </c>
      <c r="B1985" s="296">
        <v>1.0</v>
      </c>
      <c r="C1985" s="296" t="s">
        <v>20190</v>
      </c>
      <c r="D1985" s="296"/>
      <c r="E1985" s="296" t="s">
        <v>17927</v>
      </c>
      <c r="F1985" s="296" t="s">
        <v>20193</v>
      </c>
      <c r="G1985" s="294"/>
      <c r="H1985" s="294"/>
    </row>
    <row r="1986">
      <c r="A1986" s="296">
        <v>315.0</v>
      </c>
      <c r="B1986" s="296">
        <v>1.0</v>
      </c>
      <c r="C1986" s="296" t="s">
        <v>20190</v>
      </c>
      <c r="D1986" s="296"/>
      <c r="E1986" s="296" t="s">
        <v>17929</v>
      </c>
      <c r="F1986" s="296" t="s">
        <v>20194</v>
      </c>
      <c r="G1986" s="294"/>
      <c r="H1986" s="294"/>
    </row>
    <row r="1987">
      <c r="A1987" s="296">
        <v>315.0</v>
      </c>
      <c r="B1987" s="296">
        <v>1.0</v>
      </c>
      <c r="C1987" s="296" t="s">
        <v>20190</v>
      </c>
      <c r="D1987" s="296"/>
      <c r="E1987" s="296" t="s">
        <v>17931</v>
      </c>
      <c r="F1987" s="296" t="s">
        <v>20195</v>
      </c>
      <c r="G1987" s="294"/>
      <c r="H1987" s="294"/>
    </row>
    <row r="1988">
      <c r="A1988" s="296">
        <v>315.0</v>
      </c>
      <c r="B1988" s="296">
        <v>1.0</v>
      </c>
      <c r="C1988" s="296" t="s">
        <v>20190</v>
      </c>
      <c r="D1988" s="296"/>
      <c r="E1988" s="296" t="s">
        <v>17933</v>
      </c>
      <c r="F1988" s="296" t="s">
        <v>20196</v>
      </c>
      <c r="G1988" s="294"/>
      <c r="H1988" s="294"/>
    </row>
    <row r="1989">
      <c r="A1989" s="296">
        <v>315.0</v>
      </c>
      <c r="B1989" s="296">
        <v>2.0</v>
      </c>
      <c r="C1989" s="296" t="s">
        <v>20190</v>
      </c>
      <c r="D1989" s="296"/>
      <c r="E1989" s="296" t="s">
        <v>17385</v>
      </c>
      <c r="F1989" s="296" t="s">
        <v>20197</v>
      </c>
      <c r="G1989" s="294"/>
      <c r="H1989" s="294"/>
    </row>
    <row r="1990">
      <c r="A1990" s="296">
        <v>315.0</v>
      </c>
      <c r="B1990" s="296">
        <v>2.0</v>
      </c>
      <c r="C1990" s="296" t="s">
        <v>20190</v>
      </c>
      <c r="D1990" s="296"/>
      <c r="E1990" s="296" t="s">
        <v>17175</v>
      </c>
      <c r="F1990" s="296" t="s">
        <v>20198</v>
      </c>
      <c r="G1990" s="294"/>
      <c r="H1990" s="294"/>
    </row>
    <row r="1991">
      <c r="A1991" s="296">
        <v>315.0</v>
      </c>
      <c r="B1991" s="296">
        <v>2.0</v>
      </c>
      <c r="C1991" s="296" t="s">
        <v>20190</v>
      </c>
      <c r="D1991" s="296"/>
      <c r="E1991" s="296" t="s">
        <v>17937</v>
      </c>
      <c r="F1991" s="296" t="s">
        <v>20199</v>
      </c>
      <c r="G1991" s="294"/>
      <c r="H1991" s="294"/>
    </row>
    <row r="1992">
      <c r="A1992" s="296">
        <v>315.0</v>
      </c>
      <c r="B1992" s="296">
        <v>2.0</v>
      </c>
      <c r="C1992" s="296" t="s">
        <v>20190</v>
      </c>
      <c r="D1992" s="296"/>
      <c r="E1992" s="296" t="s">
        <v>17939</v>
      </c>
      <c r="F1992" s="296" t="s">
        <v>20200</v>
      </c>
      <c r="G1992" s="294"/>
      <c r="H1992" s="294"/>
    </row>
    <row r="1993">
      <c r="A1993" s="296">
        <v>315.0</v>
      </c>
      <c r="B1993" s="296">
        <v>2.0</v>
      </c>
      <c r="C1993" s="296" t="s">
        <v>20190</v>
      </c>
      <c r="D1993" s="296"/>
      <c r="E1993" s="296" t="s">
        <v>17941</v>
      </c>
      <c r="F1993" s="296" t="s">
        <v>20201</v>
      </c>
      <c r="G1993" s="294"/>
      <c r="H1993" s="294"/>
    </row>
    <row r="1994">
      <c r="A1994" s="296">
        <v>315.0</v>
      </c>
      <c r="B1994" s="296">
        <v>2.0</v>
      </c>
      <c r="C1994" s="296" t="s">
        <v>20190</v>
      </c>
      <c r="D1994" s="296"/>
      <c r="E1994" s="296" t="s">
        <v>17943</v>
      </c>
      <c r="F1994" s="296" t="s">
        <v>20202</v>
      </c>
      <c r="G1994" s="294"/>
      <c r="H1994" s="294"/>
    </row>
    <row r="1995">
      <c r="A1995" s="296">
        <v>316.0</v>
      </c>
      <c r="B1995" s="296">
        <v>1.0</v>
      </c>
      <c r="C1995" s="296" t="s">
        <v>20203</v>
      </c>
      <c r="D1995" s="296"/>
      <c r="E1995" s="296" t="s">
        <v>17922</v>
      </c>
      <c r="F1995" s="296" t="s">
        <v>20204</v>
      </c>
      <c r="G1995" s="294"/>
      <c r="H1995" s="294"/>
    </row>
    <row r="1996">
      <c r="A1996" s="296">
        <v>316.0</v>
      </c>
      <c r="B1996" s="296">
        <v>1.0</v>
      </c>
      <c r="C1996" s="296" t="s">
        <v>20203</v>
      </c>
      <c r="D1996" s="296"/>
      <c r="E1996" s="296" t="s">
        <v>17924</v>
      </c>
      <c r="F1996" s="296" t="s">
        <v>20205</v>
      </c>
      <c r="G1996" s="294"/>
      <c r="H1996" s="294"/>
    </row>
    <row r="1997">
      <c r="A1997" s="296">
        <v>316.0</v>
      </c>
      <c r="B1997" s="296">
        <v>1.0</v>
      </c>
      <c r="C1997" s="296" t="s">
        <v>20203</v>
      </c>
      <c r="D1997" s="296"/>
      <c r="E1997" s="296" t="s">
        <v>17927</v>
      </c>
      <c r="F1997" s="296" t="s">
        <v>20206</v>
      </c>
      <c r="G1997" s="294"/>
      <c r="H1997" s="294"/>
    </row>
    <row r="1998">
      <c r="A1998" s="296">
        <v>316.0</v>
      </c>
      <c r="B1998" s="296">
        <v>1.0</v>
      </c>
      <c r="C1998" s="296" t="s">
        <v>20203</v>
      </c>
      <c r="D1998" s="296"/>
      <c r="E1998" s="296" t="s">
        <v>17929</v>
      </c>
      <c r="F1998" s="296" t="s">
        <v>20207</v>
      </c>
      <c r="G1998" s="294"/>
      <c r="H1998" s="294"/>
    </row>
    <row r="1999">
      <c r="A1999" s="296">
        <v>316.0</v>
      </c>
      <c r="B1999" s="296">
        <v>1.0</v>
      </c>
      <c r="C1999" s="296" t="s">
        <v>20203</v>
      </c>
      <c r="D1999" s="296"/>
      <c r="E1999" s="296" t="s">
        <v>17931</v>
      </c>
      <c r="F1999" s="296" t="s">
        <v>20208</v>
      </c>
      <c r="G1999" s="294"/>
      <c r="H1999" s="294"/>
    </row>
    <row r="2000">
      <c r="A2000" s="296">
        <v>316.0</v>
      </c>
      <c r="B2000" s="296">
        <v>1.0</v>
      </c>
      <c r="C2000" s="296" t="s">
        <v>20203</v>
      </c>
      <c r="D2000" s="296"/>
      <c r="E2000" s="296" t="s">
        <v>17933</v>
      </c>
      <c r="F2000" s="296" t="s">
        <v>20209</v>
      </c>
      <c r="G2000" s="294"/>
      <c r="H2000" s="294"/>
    </row>
    <row r="2001">
      <c r="A2001" s="296">
        <v>316.0</v>
      </c>
      <c r="B2001" s="296">
        <v>2.0</v>
      </c>
      <c r="C2001" s="296" t="s">
        <v>20203</v>
      </c>
      <c r="D2001" s="296"/>
      <c r="E2001" s="296" t="s">
        <v>17385</v>
      </c>
      <c r="F2001" s="296" t="s">
        <v>20210</v>
      </c>
      <c r="G2001" s="294"/>
      <c r="H2001" s="294"/>
    </row>
    <row r="2002">
      <c r="A2002" s="296">
        <v>316.0</v>
      </c>
      <c r="B2002" s="296">
        <v>2.0</v>
      </c>
      <c r="C2002" s="296" t="s">
        <v>20203</v>
      </c>
      <c r="D2002" s="296"/>
      <c r="E2002" s="296" t="s">
        <v>17175</v>
      </c>
      <c r="F2002" s="296" t="s">
        <v>20211</v>
      </c>
      <c r="G2002" s="294"/>
      <c r="H2002" s="294"/>
    </row>
    <row r="2003">
      <c r="A2003" s="296">
        <v>316.0</v>
      </c>
      <c r="B2003" s="296">
        <v>2.0</v>
      </c>
      <c r="C2003" s="296" t="s">
        <v>20203</v>
      </c>
      <c r="D2003" s="296"/>
      <c r="E2003" s="296" t="s">
        <v>17937</v>
      </c>
      <c r="F2003" s="296" t="s">
        <v>20212</v>
      </c>
      <c r="G2003" s="294"/>
      <c r="H2003" s="294"/>
    </row>
    <row r="2004">
      <c r="A2004" s="296">
        <v>316.0</v>
      </c>
      <c r="B2004" s="296">
        <v>2.0</v>
      </c>
      <c r="C2004" s="296" t="s">
        <v>20203</v>
      </c>
      <c r="D2004" s="296"/>
      <c r="E2004" s="296" t="s">
        <v>17939</v>
      </c>
      <c r="F2004" s="296" t="s">
        <v>20213</v>
      </c>
      <c r="G2004" s="294"/>
      <c r="H2004" s="294"/>
    </row>
    <row r="2005">
      <c r="A2005" s="296">
        <v>316.0</v>
      </c>
      <c r="B2005" s="296">
        <v>2.0</v>
      </c>
      <c r="C2005" s="296" t="s">
        <v>20203</v>
      </c>
      <c r="D2005" s="296"/>
      <c r="E2005" s="296" t="s">
        <v>17941</v>
      </c>
      <c r="F2005" s="296" t="s">
        <v>20214</v>
      </c>
      <c r="G2005" s="294"/>
      <c r="H2005" s="294"/>
    </row>
    <row r="2006">
      <c r="A2006" s="296">
        <v>316.0</v>
      </c>
      <c r="B2006" s="296">
        <v>2.0</v>
      </c>
      <c r="C2006" s="296" t="s">
        <v>20203</v>
      </c>
      <c r="D2006" s="296"/>
      <c r="E2006" s="296" t="s">
        <v>17937</v>
      </c>
      <c r="F2006" s="296" t="s">
        <v>20215</v>
      </c>
      <c r="G2006" s="294"/>
      <c r="H2006" s="294"/>
    </row>
    <row r="2007">
      <c r="A2007" s="296">
        <v>316.0</v>
      </c>
      <c r="B2007" s="296">
        <v>2.0</v>
      </c>
      <c r="C2007" s="296" t="s">
        <v>20203</v>
      </c>
      <c r="D2007" s="296"/>
      <c r="E2007" s="296" t="s">
        <v>17943</v>
      </c>
      <c r="F2007" s="296" t="s">
        <v>20216</v>
      </c>
      <c r="G2007" s="294"/>
      <c r="H2007" s="294"/>
    </row>
    <row r="2008">
      <c r="A2008" s="296">
        <v>317.0</v>
      </c>
      <c r="B2008" s="296">
        <v>1.0</v>
      </c>
      <c r="C2008" s="296" t="s">
        <v>20217</v>
      </c>
      <c r="D2008" s="296"/>
      <c r="E2008" s="296" t="s">
        <v>17922</v>
      </c>
      <c r="F2008" s="296" t="s">
        <v>20218</v>
      </c>
      <c r="G2008" s="294"/>
      <c r="H2008" s="294"/>
    </row>
    <row r="2009">
      <c r="A2009" s="296">
        <v>317.0</v>
      </c>
      <c r="B2009" s="296">
        <v>1.0</v>
      </c>
      <c r="C2009" s="296" t="s">
        <v>20217</v>
      </c>
      <c r="D2009" s="296"/>
      <c r="E2009" s="296" t="s">
        <v>17924</v>
      </c>
      <c r="F2009" s="296" t="s">
        <v>20219</v>
      </c>
      <c r="G2009" s="294"/>
      <c r="H2009" s="294"/>
    </row>
    <row r="2010">
      <c r="A2010" s="296">
        <v>317.0</v>
      </c>
      <c r="B2010" s="296">
        <v>1.0</v>
      </c>
      <c r="C2010" s="296" t="s">
        <v>20217</v>
      </c>
      <c r="D2010" s="296"/>
      <c r="E2010" s="296" t="s">
        <v>17927</v>
      </c>
      <c r="F2010" s="296" t="s">
        <v>20220</v>
      </c>
      <c r="G2010" s="294"/>
      <c r="H2010" s="294"/>
    </row>
    <row r="2011">
      <c r="A2011" s="296">
        <v>317.0</v>
      </c>
      <c r="B2011" s="296">
        <v>1.0</v>
      </c>
      <c r="C2011" s="296" t="s">
        <v>20217</v>
      </c>
      <c r="D2011" s="296"/>
      <c r="E2011" s="296" t="s">
        <v>17929</v>
      </c>
      <c r="F2011" s="296" t="s">
        <v>20221</v>
      </c>
      <c r="G2011" s="294"/>
      <c r="H2011" s="294"/>
    </row>
    <row r="2012">
      <c r="A2012" s="296">
        <v>317.0</v>
      </c>
      <c r="B2012" s="296">
        <v>1.0</v>
      </c>
      <c r="C2012" s="296" t="s">
        <v>20217</v>
      </c>
      <c r="D2012" s="296"/>
      <c r="E2012" s="296" t="s">
        <v>17931</v>
      </c>
      <c r="F2012" s="296" t="s">
        <v>20222</v>
      </c>
      <c r="G2012" s="294"/>
      <c r="H2012" s="294"/>
    </row>
    <row r="2013">
      <c r="A2013" s="296">
        <v>317.0</v>
      </c>
      <c r="B2013" s="296">
        <v>1.0</v>
      </c>
      <c r="C2013" s="296" t="s">
        <v>20217</v>
      </c>
      <c r="D2013" s="296"/>
      <c r="E2013" s="296" t="s">
        <v>17933</v>
      </c>
      <c r="F2013" s="296" t="s">
        <v>20223</v>
      </c>
      <c r="G2013" s="294"/>
      <c r="H2013" s="294"/>
    </row>
    <row r="2014">
      <c r="A2014" s="296">
        <v>317.0</v>
      </c>
      <c r="B2014" s="296">
        <v>2.0</v>
      </c>
      <c r="C2014" s="296" t="s">
        <v>20217</v>
      </c>
      <c r="D2014" s="296"/>
      <c r="E2014" s="296" t="s">
        <v>17385</v>
      </c>
      <c r="F2014" s="296" t="s">
        <v>20224</v>
      </c>
      <c r="G2014" s="294"/>
      <c r="H2014" s="294"/>
    </row>
    <row r="2015">
      <c r="A2015" s="296">
        <v>317.0</v>
      </c>
      <c r="B2015" s="296">
        <v>2.0</v>
      </c>
      <c r="C2015" s="296" t="s">
        <v>20217</v>
      </c>
      <c r="D2015" s="296"/>
      <c r="E2015" s="296" t="s">
        <v>17175</v>
      </c>
      <c r="F2015" s="296" t="s">
        <v>20225</v>
      </c>
      <c r="G2015" s="294"/>
      <c r="H2015" s="294"/>
    </row>
    <row r="2016">
      <c r="A2016" s="296">
        <v>317.0</v>
      </c>
      <c r="B2016" s="296">
        <v>2.0</v>
      </c>
      <c r="C2016" s="296" t="s">
        <v>20217</v>
      </c>
      <c r="D2016" s="296"/>
      <c r="E2016" s="296" t="s">
        <v>17937</v>
      </c>
      <c r="F2016" s="296" t="s">
        <v>20226</v>
      </c>
      <c r="G2016" s="294"/>
      <c r="H2016" s="294"/>
    </row>
    <row r="2017">
      <c r="A2017" s="296">
        <v>317.0</v>
      </c>
      <c r="B2017" s="296">
        <v>2.0</v>
      </c>
      <c r="C2017" s="296" t="s">
        <v>20217</v>
      </c>
      <c r="D2017" s="296"/>
      <c r="E2017" s="296" t="s">
        <v>17939</v>
      </c>
      <c r="F2017" s="296" t="s">
        <v>20227</v>
      </c>
      <c r="G2017" s="294"/>
      <c r="H2017" s="294"/>
    </row>
    <row r="2018">
      <c r="A2018" s="296">
        <v>317.0</v>
      </c>
      <c r="B2018" s="296">
        <v>2.0</v>
      </c>
      <c r="C2018" s="296" t="s">
        <v>19319</v>
      </c>
      <c r="D2018" s="296"/>
      <c r="E2018" s="296" t="s">
        <v>17941</v>
      </c>
      <c r="F2018" s="296" t="s">
        <v>20228</v>
      </c>
      <c r="G2018" s="294"/>
      <c r="H2018" s="294"/>
    </row>
    <row r="2019">
      <c r="A2019" s="296">
        <v>318.0</v>
      </c>
      <c r="B2019" s="296">
        <v>1.0</v>
      </c>
      <c r="C2019" s="296" t="s">
        <v>20229</v>
      </c>
      <c r="D2019" s="296"/>
      <c r="E2019" s="296" t="s">
        <v>17929</v>
      </c>
      <c r="F2019" s="296" t="s">
        <v>20230</v>
      </c>
      <c r="G2019" s="294"/>
      <c r="H2019" s="294"/>
    </row>
    <row r="2020">
      <c r="A2020" s="296">
        <v>318.0</v>
      </c>
      <c r="B2020" s="296">
        <v>1.0</v>
      </c>
      <c r="C2020" s="296" t="s">
        <v>20229</v>
      </c>
      <c r="D2020" s="296"/>
      <c r="E2020" s="296" t="s">
        <v>17931</v>
      </c>
      <c r="F2020" s="296" t="s">
        <v>20231</v>
      </c>
      <c r="G2020" s="294"/>
      <c r="H2020" s="294"/>
    </row>
    <row r="2021">
      <c r="A2021" s="296">
        <v>318.0</v>
      </c>
      <c r="B2021" s="296">
        <v>1.0</v>
      </c>
      <c r="C2021" s="296" t="s">
        <v>20229</v>
      </c>
      <c r="D2021" s="296"/>
      <c r="E2021" s="296" t="s">
        <v>17933</v>
      </c>
      <c r="F2021" s="296" t="s">
        <v>20232</v>
      </c>
      <c r="G2021" s="294"/>
      <c r="H2021" s="294"/>
    </row>
    <row r="2022">
      <c r="A2022" s="296">
        <v>318.0</v>
      </c>
      <c r="B2022" s="296">
        <v>2.0</v>
      </c>
      <c r="C2022" s="296" t="s">
        <v>20229</v>
      </c>
      <c r="D2022" s="296"/>
      <c r="E2022" s="296" t="s">
        <v>17385</v>
      </c>
      <c r="F2022" s="296" t="s">
        <v>20233</v>
      </c>
      <c r="G2022" s="294"/>
      <c r="H2022" s="294"/>
    </row>
    <row r="2023">
      <c r="A2023" s="296">
        <v>318.0</v>
      </c>
      <c r="B2023" s="296">
        <v>2.0</v>
      </c>
      <c r="C2023" s="296" t="s">
        <v>20229</v>
      </c>
      <c r="D2023" s="296"/>
      <c r="E2023" s="296" t="s">
        <v>17937</v>
      </c>
      <c r="F2023" s="296" t="s">
        <v>20234</v>
      </c>
      <c r="G2023" s="294"/>
      <c r="H2023" s="294"/>
    </row>
    <row r="2024">
      <c r="A2024" s="296">
        <v>318.0</v>
      </c>
      <c r="B2024" s="296">
        <v>2.0</v>
      </c>
      <c r="C2024" s="296" t="s">
        <v>20229</v>
      </c>
      <c r="D2024" s="296"/>
      <c r="E2024" s="296" t="s">
        <v>17943</v>
      </c>
      <c r="F2024" s="296" t="s">
        <v>20235</v>
      </c>
      <c r="G2024" s="294"/>
      <c r="H2024" s="294"/>
    </row>
    <row r="2025">
      <c r="A2025" s="296">
        <v>319.0</v>
      </c>
      <c r="B2025" s="296">
        <v>1.0</v>
      </c>
      <c r="C2025" s="296" t="s">
        <v>20236</v>
      </c>
      <c r="D2025" s="296"/>
      <c r="E2025" s="296" t="s">
        <v>17922</v>
      </c>
      <c r="F2025" s="296" t="s">
        <v>20237</v>
      </c>
      <c r="G2025" s="294"/>
      <c r="H2025" s="294"/>
    </row>
    <row r="2026">
      <c r="A2026" s="296">
        <v>319.0</v>
      </c>
      <c r="B2026" s="296">
        <v>1.0</v>
      </c>
      <c r="C2026" s="296" t="s">
        <v>20236</v>
      </c>
      <c r="D2026" s="296"/>
      <c r="E2026" s="296" t="s">
        <v>17924</v>
      </c>
      <c r="F2026" s="296" t="s">
        <v>20238</v>
      </c>
      <c r="G2026" s="294"/>
      <c r="H2026" s="294"/>
    </row>
    <row r="2027">
      <c r="A2027" s="296">
        <v>319.0</v>
      </c>
      <c r="B2027" s="296">
        <v>1.0</v>
      </c>
      <c r="C2027" s="296" t="s">
        <v>20236</v>
      </c>
      <c r="D2027" s="296"/>
      <c r="E2027" s="296" t="s">
        <v>17927</v>
      </c>
      <c r="F2027" s="296" t="s">
        <v>20239</v>
      </c>
      <c r="G2027" s="294"/>
      <c r="H2027" s="294"/>
    </row>
    <row r="2028">
      <c r="A2028" s="296">
        <v>319.0</v>
      </c>
      <c r="B2028" s="296">
        <v>1.0</v>
      </c>
      <c r="C2028" s="296" t="s">
        <v>20236</v>
      </c>
      <c r="D2028" s="296"/>
      <c r="E2028" s="296" t="s">
        <v>17929</v>
      </c>
      <c r="F2028" s="296" t="s">
        <v>20240</v>
      </c>
      <c r="G2028" s="294"/>
      <c r="H2028" s="294"/>
    </row>
    <row r="2029">
      <c r="A2029" s="296">
        <v>319.0</v>
      </c>
      <c r="B2029" s="296">
        <v>1.0</v>
      </c>
      <c r="C2029" s="296" t="s">
        <v>20236</v>
      </c>
      <c r="D2029" s="296"/>
      <c r="E2029" s="296" t="s">
        <v>17931</v>
      </c>
      <c r="F2029" s="296" t="s">
        <v>20241</v>
      </c>
      <c r="G2029" s="294"/>
      <c r="H2029" s="294"/>
    </row>
    <row r="2030">
      <c r="A2030" s="296">
        <v>319.0</v>
      </c>
      <c r="B2030" s="296">
        <v>1.0</v>
      </c>
      <c r="C2030" s="296" t="s">
        <v>20236</v>
      </c>
      <c r="D2030" s="296"/>
      <c r="E2030" s="296" t="s">
        <v>17933</v>
      </c>
      <c r="F2030" s="296" t="s">
        <v>20242</v>
      </c>
      <c r="G2030" s="294"/>
      <c r="H2030" s="294"/>
    </row>
    <row r="2031">
      <c r="A2031" s="296">
        <v>319.0</v>
      </c>
      <c r="B2031" s="296">
        <v>2.0</v>
      </c>
      <c r="C2031" s="296" t="s">
        <v>20236</v>
      </c>
      <c r="D2031" s="296"/>
      <c r="E2031" s="296" t="s">
        <v>17385</v>
      </c>
      <c r="F2031" s="296" t="s">
        <v>20243</v>
      </c>
      <c r="G2031" s="294"/>
      <c r="H2031" s="294"/>
    </row>
    <row r="2032">
      <c r="A2032" s="296">
        <v>319.0</v>
      </c>
      <c r="B2032" s="296">
        <v>2.0</v>
      </c>
      <c r="C2032" s="296" t="s">
        <v>20236</v>
      </c>
      <c r="D2032" s="296"/>
      <c r="E2032" s="296" t="s">
        <v>17175</v>
      </c>
      <c r="F2032" s="296" t="s">
        <v>20244</v>
      </c>
      <c r="G2032" s="294"/>
      <c r="H2032" s="294"/>
    </row>
    <row r="2033">
      <c r="A2033" s="296">
        <v>319.0</v>
      </c>
      <c r="B2033" s="296">
        <v>2.0</v>
      </c>
      <c r="C2033" s="296" t="s">
        <v>20236</v>
      </c>
      <c r="D2033" s="296"/>
      <c r="E2033" s="296" t="s">
        <v>17937</v>
      </c>
      <c r="F2033" s="296" t="s">
        <v>20245</v>
      </c>
      <c r="G2033" s="294"/>
      <c r="H2033" s="294"/>
    </row>
    <row r="2034">
      <c r="A2034" s="296">
        <v>319.0</v>
      </c>
      <c r="B2034" s="296">
        <v>2.0</v>
      </c>
      <c r="C2034" s="296" t="s">
        <v>20236</v>
      </c>
      <c r="D2034" s="296"/>
      <c r="E2034" s="296" t="s">
        <v>17939</v>
      </c>
      <c r="F2034" s="296" t="s">
        <v>20246</v>
      </c>
      <c r="G2034" s="294"/>
      <c r="H2034" s="294"/>
    </row>
    <row r="2035">
      <c r="A2035" s="296">
        <v>319.0</v>
      </c>
      <c r="B2035" s="296">
        <v>2.0</v>
      </c>
      <c r="C2035" s="296" t="s">
        <v>20247</v>
      </c>
      <c r="D2035" s="296"/>
      <c r="E2035" s="296" t="s">
        <v>17941</v>
      </c>
      <c r="F2035" s="296" t="s">
        <v>20248</v>
      </c>
      <c r="G2035" s="294"/>
      <c r="H2035" s="294"/>
    </row>
    <row r="2036">
      <c r="A2036" s="296">
        <v>319.0</v>
      </c>
      <c r="B2036" s="296">
        <v>2.0</v>
      </c>
      <c r="C2036" s="296" t="s">
        <v>20247</v>
      </c>
      <c r="D2036" s="296"/>
      <c r="E2036" s="296" t="s">
        <v>17922</v>
      </c>
      <c r="F2036" s="296" t="s">
        <v>20249</v>
      </c>
      <c r="G2036" s="294"/>
      <c r="H2036" s="294"/>
    </row>
    <row r="2037">
      <c r="A2037" s="296">
        <v>319.0</v>
      </c>
      <c r="B2037" s="296">
        <v>2.0</v>
      </c>
      <c r="C2037" s="296" t="s">
        <v>20247</v>
      </c>
      <c r="D2037" s="296"/>
      <c r="E2037" s="296" t="s">
        <v>17924</v>
      </c>
      <c r="F2037" s="296" t="s">
        <v>20250</v>
      </c>
      <c r="G2037" s="294"/>
      <c r="H2037" s="294"/>
    </row>
    <row r="2038">
      <c r="A2038" s="296">
        <v>319.0</v>
      </c>
      <c r="B2038" s="296">
        <v>2.0</v>
      </c>
      <c r="C2038" s="296" t="s">
        <v>20247</v>
      </c>
      <c r="D2038" s="296"/>
      <c r="E2038" s="296" t="s">
        <v>17927</v>
      </c>
      <c r="F2038" s="296" t="s">
        <v>20251</v>
      </c>
      <c r="G2038" s="294"/>
      <c r="H2038" s="294"/>
    </row>
    <row r="2039">
      <c r="A2039" s="296">
        <v>319.0</v>
      </c>
      <c r="B2039" s="296">
        <v>2.0</v>
      </c>
      <c r="C2039" s="296" t="s">
        <v>20247</v>
      </c>
      <c r="D2039" s="296"/>
      <c r="E2039" s="296" t="s">
        <v>17929</v>
      </c>
      <c r="F2039" s="296" t="s">
        <v>20252</v>
      </c>
      <c r="G2039" s="294"/>
      <c r="H2039" s="294"/>
    </row>
    <row r="2040">
      <c r="A2040" s="296">
        <v>319.0</v>
      </c>
      <c r="B2040" s="296">
        <v>2.0</v>
      </c>
      <c r="C2040" s="296" t="s">
        <v>20247</v>
      </c>
      <c r="D2040" s="296"/>
      <c r="E2040" s="296" t="s">
        <v>17931</v>
      </c>
      <c r="F2040" s="296" t="s">
        <v>20253</v>
      </c>
      <c r="G2040" s="294"/>
      <c r="H2040" s="294"/>
    </row>
    <row r="2041">
      <c r="A2041" s="296">
        <v>319.0</v>
      </c>
      <c r="B2041" s="296">
        <v>2.0</v>
      </c>
      <c r="C2041" s="296" t="s">
        <v>20247</v>
      </c>
      <c r="D2041" s="296"/>
      <c r="E2041" s="296" t="s">
        <v>17933</v>
      </c>
      <c r="F2041" s="296" t="s">
        <v>20254</v>
      </c>
      <c r="G2041" s="294"/>
      <c r="H2041" s="294"/>
    </row>
    <row r="2042">
      <c r="A2042" s="296">
        <v>319.0</v>
      </c>
      <c r="B2042" s="296">
        <v>2.0</v>
      </c>
      <c r="C2042" s="296" t="s">
        <v>20247</v>
      </c>
      <c r="D2042" s="296"/>
      <c r="E2042" s="296" t="s">
        <v>17385</v>
      </c>
      <c r="F2042" s="296" t="s">
        <v>20255</v>
      </c>
      <c r="G2042" s="294"/>
      <c r="H2042" s="294"/>
    </row>
    <row r="2043">
      <c r="A2043" s="296">
        <v>319.0</v>
      </c>
      <c r="B2043" s="296">
        <v>2.0</v>
      </c>
      <c r="C2043" s="296" t="s">
        <v>20247</v>
      </c>
      <c r="D2043" s="296"/>
      <c r="E2043" s="296" t="s">
        <v>17175</v>
      </c>
      <c r="F2043" s="296" t="s">
        <v>20256</v>
      </c>
      <c r="G2043" s="294"/>
      <c r="H2043" s="294"/>
    </row>
    <row r="2044">
      <c r="A2044" s="296">
        <v>319.0</v>
      </c>
      <c r="B2044" s="296">
        <v>2.0</v>
      </c>
      <c r="C2044" s="296" t="s">
        <v>20247</v>
      </c>
      <c r="D2044" s="296"/>
      <c r="E2044" s="296" t="s">
        <v>17937</v>
      </c>
      <c r="F2044" s="296" t="s">
        <v>20257</v>
      </c>
      <c r="G2044" s="294"/>
      <c r="H2044" s="294"/>
    </row>
    <row r="2045">
      <c r="A2045" s="296">
        <v>319.0</v>
      </c>
      <c r="B2045" s="296">
        <v>2.0</v>
      </c>
      <c r="C2045" s="296" t="s">
        <v>20247</v>
      </c>
      <c r="D2045" s="296"/>
      <c r="E2045" s="296" t="s">
        <v>17939</v>
      </c>
      <c r="F2045" s="296" t="s">
        <v>20258</v>
      </c>
      <c r="G2045" s="294"/>
      <c r="H2045" s="294"/>
    </row>
    <row r="2046">
      <c r="A2046" s="296">
        <v>319.0</v>
      </c>
      <c r="B2046" s="296">
        <v>2.0</v>
      </c>
      <c r="C2046" s="296" t="s">
        <v>20247</v>
      </c>
      <c r="D2046" s="296"/>
      <c r="E2046" s="296" t="s">
        <v>17941</v>
      </c>
      <c r="F2046" s="296" t="s">
        <v>20259</v>
      </c>
      <c r="G2046" s="294"/>
      <c r="H2046" s="294"/>
    </row>
    <row r="2047">
      <c r="A2047" s="296">
        <v>319.0</v>
      </c>
      <c r="B2047" s="296">
        <v>2.0</v>
      </c>
      <c r="C2047" s="296" t="s">
        <v>20247</v>
      </c>
      <c r="D2047" s="296"/>
      <c r="E2047" s="296" t="s">
        <v>17937</v>
      </c>
      <c r="F2047" s="296" t="s">
        <v>20260</v>
      </c>
      <c r="G2047" s="294"/>
      <c r="H2047" s="294"/>
    </row>
    <row r="2048">
      <c r="A2048" s="296">
        <v>319.0</v>
      </c>
      <c r="B2048" s="296">
        <v>2.0</v>
      </c>
      <c r="C2048" s="296" t="s">
        <v>20247</v>
      </c>
      <c r="D2048" s="296"/>
      <c r="E2048" s="296" t="s">
        <v>17943</v>
      </c>
      <c r="F2048" s="296" t="s">
        <v>20261</v>
      </c>
      <c r="G2048" s="294"/>
      <c r="H2048" s="294"/>
    </row>
    <row r="2049">
      <c r="A2049" s="296">
        <v>321.0</v>
      </c>
      <c r="B2049" s="296">
        <v>1.0</v>
      </c>
      <c r="C2049" s="296" t="s">
        <v>20262</v>
      </c>
      <c r="D2049" s="296"/>
      <c r="E2049" s="296" t="s">
        <v>17922</v>
      </c>
      <c r="F2049" s="296" t="s">
        <v>20263</v>
      </c>
      <c r="G2049" s="294"/>
      <c r="H2049" s="294"/>
    </row>
    <row r="2050">
      <c r="A2050" s="296">
        <v>321.0</v>
      </c>
      <c r="B2050" s="296">
        <v>1.0</v>
      </c>
      <c r="C2050" s="296" t="s">
        <v>19642</v>
      </c>
      <c r="D2050" s="296"/>
      <c r="E2050" s="296" t="s">
        <v>17924</v>
      </c>
      <c r="F2050" s="296" t="s">
        <v>20264</v>
      </c>
      <c r="G2050" s="294"/>
      <c r="H2050" s="294"/>
    </row>
    <row r="2051">
      <c r="A2051" s="296">
        <v>321.0</v>
      </c>
      <c r="B2051" s="296">
        <v>1.0</v>
      </c>
      <c r="C2051" s="296" t="s">
        <v>19642</v>
      </c>
      <c r="D2051" s="296"/>
      <c r="E2051" s="296" t="s">
        <v>17929</v>
      </c>
      <c r="F2051" s="296" t="s">
        <v>20265</v>
      </c>
      <c r="G2051" s="294"/>
      <c r="H2051" s="294"/>
    </row>
    <row r="2052">
      <c r="A2052" s="296">
        <v>321.0</v>
      </c>
      <c r="B2052" s="296">
        <v>1.0</v>
      </c>
      <c r="C2052" s="296" t="s">
        <v>19642</v>
      </c>
      <c r="D2052" s="296"/>
      <c r="E2052" s="296" t="s">
        <v>17933</v>
      </c>
      <c r="F2052" s="296" t="s">
        <v>20266</v>
      </c>
      <c r="G2052" s="294"/>
      <c r="H2052" s="294"/>
    </row>
    <row r="2053">
      <c r="A2053" s="296">
        <v>321.0</v>
      </c>
      <c r="B2053" s="296">
        <v>2.0</v>
      </c>
      <c r="C2053" s="296" t="s">
        <v>20262</v>
      </c>
      <c r="D2053" s="296"/>
      <c r="E2053" s="296" t="s">
        <v>17385</v>
      </c>
      <c r="F2053" s="296" t="s">
        <v>20267</v>
      </c>
      <c r="G2053" s="294"/>
      <c r="H2053" s="294"/>
    </row>
    <row r="2054">
      <c r="A2054" s="296">
        <v>321.0</v>
      </c>
      <c r="B2054" s="296">
        <v>2.0</v>
      </c>
      <c r="C2054" s="296" t="s">
        <v>20262</v>
      </c>
      <c r="D2054" s="296"/>
      <c r="E2054" s="296" t="s">
        <v>17175</v>
      </c>
      <c r="F2054" s="296" t="s">
        <v>20268</v>
      </c>
      <c r="G2054" s="294"/>
      <c r="H2054" s="294"/>
    </row>
    <row r="2055">
      <c r="A2055" s="296">
        <v>321.0</v>
      </c>
      <c r="B2055" s="296">
        <v>2.0</v>
      </c>
      <c r="C2055" s="296" t="s">
        <v>20262</v>
      </c>
      <c r="D2055" s="296"/>
      <c r="E2055" s="296" t="s">
        <v>17937</v>
      </c>
      <c r="F2055" s="296" t="s">
        <v>20269</v>
      </c>
      <c r="G2055" s="294"/>
      <c r="H2055" s="294"/>
    </row>
    <row r="2056">
      <c r="A2056" s="296">
        <v>321.0</v>
      </c>
      <c r="B2056" s="296">
        <v>2.0</v>
      </c>
      <c r="C2056" s="296" t="s">
        <v>20262</v>
      </c>
      <c r="D2056" s="296"/>
      <c r="E2056" s="296" t="s">
        <v>17939</v>
      </c>
      <c r="F2056" s="296" t="s">
        <v>20270</v>
      </c>
      <c r="G2056" s="294"/>
      <c r="H2056" s="294"/>
    </row>
    <row r="2057">
      <c r="A2057" s="296">
        <v>321.0</v>
      </c>
      <c r="B2057" s="296">
        <v>2.0</v>
      </c>
      <c r="C2057" s="296" t="s">
        <v>20262</v>
      </c>
      <c r="D2057" s="296"/>
      <c r="E2057" s="296" t="s">
        <v>17941</v>
      </c>
      <c r="F2057" s="296" t="s">
        <v>20271</v>
      </c>
      <c r="G2057" s="294"/>
      <c r="H2057" s="294"/>
    </row>
    <row r="2058">
      <c r="A2058" s="296">
        <v>321.0</v>
      </c>
      <c r="B2058" s="296">
        <v>2.0</v>
      </c>
      <c r="C2058" s="296" t="s">
        <v>20052</v>
      </c>
      <c r="D2058" s="296"/>
      <c r="E2058" s="296" t="s">
        <v>17937</v>
      </c>
      <c r="F2058" s="296" t="s">
        <v>20272</v>
      </c>
      <c r="G2058" s="294"/>
      <c r="H2058" s="294"/>
    </row>
    <row r="2059">
      <c r="A2059" s="296">
        <v>322.0</v>
      </c>
      <c r="B2059" s="296">
        <v>1.0</v>
      </c>
      <c r="C2059" s="296" t="s">
        <v>20273</v>
      </c>
      <c r="D2059" s="296"/>
      <c r="E2059" s="296" t="s">
        <v>17922</v>
      </c>
      <c r="F2059" s="296" t="s">
        <v>20274</v>
      </c>
      <c r="G2059" s="294"/>
      <c r="H2059" s="294"/>
    </row>
    <row r="2060">
      <c r="A2060" s="296">
        <v>322.0</v>
      </c>
      <c r="B2060" s="296">
        <v>1.0</v>
      </c>
      <c r="C2060" s="296" t="s">
        <v>20273</v>
      </c>
      <c r="D2060" s="296"/>
      <c r="E2060" s="296" t="s">
        <v>17924</v>
      </c>
      <c r="F2060" s="296" t="s">
        <v>20275</v>
      </c>
      <c r="G2060" s="294"/>
      <c r="H2060" s="294"/>
    </row>
    <row r="2061">
      <c r="A2061" s="296">
        <v>322.0</v>
      </c>
      <c r="B2061" s="296">
        <v>1.0</v>
      </c>
      <c r="C2061" s="296" t="s">
        <v>20273</v>
      </c>
      <c r="D2061" s="296"/>
      <c r="E2061" s="296" t="s">
        <v>17927</v>
      </c>
      <c r="F2061" s="296" t="s">
        <v>20276</v>
      </c>
      <c r="G2061" s="294"/>
      <c r="H2061" s="294"/>
    </row>
    <row r="2062">
      <c r="A2062" s="296">
        <v>322.0</v>
      </c>
      <c r="B2062" s="296">
        <v>1.0</v>
      </c>
      <c r="C2062" s="296" t="s">
        <v>20273</v>
      </c>
      <c r="D2062" s="296"/>
      <c r="E2062" s="296" t="s">
        <v>17929</v>
      </c>
      <c r="F2062" s="296" t="s">
        <v>20277</v>
      </c>
      <c r="G2062" s="294"/>
      <c r="H2062" s="294"/>
    </row>
    <row r="2063">
      <c r="A2063" s="296">
        <v>322.0</v>
      </c>
      <c r="B2063" s="296">
        <v>1.0</v>
      </c>
      <c r="C2063" s="296" t="s">
        <v>20273</v>
      </c>
      <c r="D2063" s="296"/>
      <c r="E2063" s="296" t="s">
        <v>17931</v>
      </c>
      <c r="F2063" s="296" t="s">
        <v>20278</v>
      </c>
      <c r="G2063" s="294"/>
      <c r="H2063" s="294"/>
    </row>
    <row r="2064">
      <c r="A2064" s="296">
        <v>322.0</v>
      </c>
      <c r="B2064" s="296">
        <v>1.0</v>
      </c>
      <c r="C2064" s="296" t="s">
        <v>20273</v>
      </c>
      <c r="D2064" s="296"/>
      <c r="E2064" s="296" t="s">
        <v>17933</v>
      </c>
      <c r="F2064" s="296" t="s">
        <v>20279</v>
      </c>
      <c r="G2064" s="294"/>
      <c r="H2064" s="294"/>
    </row>
    <row r="2065">
      <c r="A2065" s="296">
        <v>322.0</v>
      </c>
      <c r="B2065" s="296">
        <v>2.0</v>
      </c>
      <c r="C2065" s="296" t="s">
        <v>20273</v>
      </c>
      <c r="D2065" s="296"/>
      <c r="E2065" s="296" t="s">
        <v>17385</v>
      </c>
      <c r="F2065" s="296" t="s">
        <v>20280</v>
      </c>
      <c r="G2065" s="294"/>
      <c r="H2065" s="294"/>
    </row>
    <row r="2066">
      <c r="A2066" s="296">
        <v>322.0</v>
      </c>
      <c r="B2066" s="296">
        <v>2.0</v>
      </c>
      <c r="C2066" s="296" t="s">
        <v>20273</v>
      </c>
      <c r="D2066" s="296"/>
      <c r="E2066" s="296" t="s">
        <v>17175</v>
      </c>
      <c r="F2066" s="296" t="s">
        <v>20281</v>
      </c>
      <c r="G2066" s="294"/>
      <c r="H2066" s="294"/>
    </row>
    <row r="2067">
      <c r="A2067" s="296">
        <v>322.0</v>
      </c>
      <c r="B2067" s="296">
        <v>2.0</v>
      </c>
      <c r="C2067" s="296" t="s">
        <v>20273</v>
      </c>
      <c r="D2067" s="296"/>
      <c r="E2067" s="296" t="s">
        <v>17937</v>
      </c>
      <c r="F2067" s="296" t="s">
        <v>20282</v>
      </c>
      <c r="G2067" s="294"/>
      <c r="H2067" s="294"/>
    </row>
    <row r="2068">
      <c r="A2068" s="296">
        <v>322.0</v>
      </c>
      <c r="B2068" s="296">
        <v>2.0</v>
      </c>
      <c r="C2068" s="296" t="s">
        <v>20273</v>
      </c>
      <c r="D2068" s="296"/>
      <c r="E2068" s="296" t="s">
        <v>17939</v>
      </c>
      <c r="F2068" s="296" t="s">
        <v>20283</v>
      </c>
      <c r="G2068" s="294"/>
      <c r="H2068" s="294"/>
    </row>
    <row r="2069">
      <c r="A2069" s="296">
        <v>322.0</v>
      </c>
      <c r="B2069" s="296">
        <v>2.0</v>
      </c>
      <c r="C2069" s="296" t="s">
        <v>20273</v>
      </c>
      <c r="D2069" s="296"/>
      <c r="E2069" s="296" t="s">
        <v>17941</v>
      </c>
      <c r="F2069" s="296" t="s">
        <v>20284</v>
      </c>
      <c r="G2069" s="294"/>
      <c r="H2069" s="294"/>
    </row>
    <row r="2070">
      <c r="A2070" s="296">
        <v>322.0</v>
      </c>
      <c r="B2070" s="296">
        <v>2.0</v>
      </c>
      <c r="C2070" s="296" t="s">
        <v>20273</v>
      </c>
      <c r="D2070" s="296"/>
      <c r="E2070" s="296" t="s">
        <v>17943</v>
      </c>
      <c r="F2070" s="296" t="s">
        <v>20285</v>
      </c>
      <c r="G2070" s="294"/>
      <c r="H2070" s="294"/>
    </row>
    <row r="2071">
      <c r="A2071" s="296">
        <v>323.0</v>
      </c>
      <c r="B2071" s="296">
        <v>1.0</v>
      </c>
      <c r="C2071" s="296" t="s">
        <v>20286</v>
      </c>
      <c r="D2071" s="296"/>
      <c r="E2071" s="296" t="s">
        <v>17922</v>
      </c>
      <c r="F2071" s="296" t="s">
        <v>20287</v>
      </c>
      <c r="G2071" s="294"/>
      <c r="H2071" s="294"/>
    </row>
    <row r="2072">
      <c r="A2072" s="296">
        <v>323.0</v>
      </c>
      <c r="B2072" s="296">
        <v>1.0</v>
      </c>
      <c r="C2072" s="296" t="s">
        <v>20286</v>
      </c>
      <c r="D2072" s="296"/>
      <c r="E2072" s="296" t="s">
        <v>17924</v>
      </c>
      <c r="F2072" s="296" t="s">
        <v>20288</v>
      </c>
      <c r="G2072" s="294"/>
      <c r="H2072" s="294"/>
    </row>
    <row r="2073">
      <c r="A2073" s="296">
        <v>323.0</v>
      </c>
      <c r="B2073" s="296">
        <v>1.0</v>
      </c>
      <c r="C2073" s="296" t="s">
        <v>20286</v>
      </c>
      <c r="D2073" s="296"/>
      <c r="E2073" s="296" t="s">
        <v>17927</v>
      </c>
      <c r="F2073" s="296" t="s">
        <v>20289</v>
      </c>
      <c r="G2073" s="294"/>
      <c r="H2073" s="294"/>
    </row>
    <row r="2074">
      <c r="A2074" s="296">
        <v>323.0</v>
      </c>
      <c r="B2074" s="296">
        <v>1.0</v>
      </c>
      <c r="C2074" s="296" t="s">
        <v>20286</v>
      </c>
      <c r="D2074" s="296"/>
      <c r="E2074" s="296" t="s">
        <v>17929</v>
      </c>
      <c r="F2074" s="296" t="s">
        <v>20290</v>
      </c>
      <c r="G2074" s="294"/>
      <c r="H2074" s="294"/>
    </row>
    <row r="2075">
      <c r="A2075" s="296">
        <v>323.0</v>
      </c>
      <c r="B2075" s="296">
        <v>1.0</v>
      </c>
      <c r="C2075" s="296" t="s">
        <v>20286</v>
      </c>
      <c r="D2075" s="296"/>
      <c r="E2075" s="296" t="s">
        <v>17931</v>
      </c>
      <c r="F2075" s="296" t="s">
        <v>20291</v>
      </c>
      <c r="G2075" s="294"/>
      <c r="H2075" s="294"/>
    </row>
    <row r="2076">
      <c r="A2076" s="296">
        <v>323.0</v>
      </c>
      <c r="B2076" s="296">
        <v>1.0</v>
      </c>
      <c r="C2076" s="296" t="s">
        <v>20286</v>
      </c>
      <c r="D2076" s="296"/>
      <c r="E2076" s="296" t="s">
        <v>17933</v>
      </c>
      <c r="F2076" s="296" t="s">
        <v>20292</v>
      </c>
      <c r="G2076" s="294"/>
      <c r="H2076" s="294"/>
    </row>
    <row r="2077">
      <c r="A2077" s="296">
        <v>323.0</v>
      </c>
      <c r="B2077" s="296">
        <v>2.0</v>
      </c>
      <c r="C2077" s="296" t="s">
        <v>20286</v>
      </c>
      <c r="D2077" s="296"/>
      <c r="E2077" s="296" t="s">
        <v>17385</v>
      </c>
      <c r="F2077" s="296" t="s">
        <v>20293</v>
      </c>
      <c r="G2077" s="294"/>
      <c r="H2077" s="294"/>
    </row>
    <row r="2078">
      <c r="A2078" s="296">
        <v>323.0</v>
      </c>
      <c r="B2078" s="296">
        <v>2.0</v>
      </c>
      <c r="C2078" s="296" t="s">
        <v>20286</v>
      </c>
      <c r="D2078" s="296"/>
      <c r="E2078" s="296" t="s">
        <v>17175</v>
      </c>
      <c r="F2078" s="296" t="s">
        <v>20294</v>
      </c>
      <c r="G2078" s="294"/>
      <c r="H2078" s="294"/>
    </row>
    <row r="2079">
      <c r="A2079" s="296">
        <v>323.0</v>
      </c>
      <c r="B2079" s="296">
        <v>2.0</v>
      </c>
      <c r="C2079" s="296" t="s">
        <v>20286</v>
      </c>
      <c r="D2079" s="296"/>
      <c r="E2079" s="296" t="s">
        <v>17937</v>
      </c>
      <c r="F2079" s="296" t="s">
        <v>20295</v>
      </c>
      <c r="G2079" s="294"/>
      <c r="H2079" s="294"/>
    </row>
    <row r="2080">
      <c r="A2080" s="296">
        <v>323.0</v>
      </c>
      <c r="B2080" s="296">
        <v>2.0</v>
      </c>
      <c r="C2080" s="296" t="s">
        <v>20286</v>
      </c>
      <c r="D2080" s="296"/>
      <c r="E2080" s="296" t="s">
        <v>17939</v>
      </c>
      <c r="F2080" s="296" t="s">
        <v>20296</v>
      </c>
      <c r="G2080" s="294"/>
      <c r="H2080" s="294"/>
    </row>
    <row r="2081">
      <c r="A2081" s="296">
        <v>323.0</v>
      </c>
      <c r="B2081" s="296">
        <v>2.0</v>
      </c>
      <c r="C2081" s="296" t="s">
        <v>19721</v>
      </c>
      <c r="D2081" s="296"/>
      <c r="E2081" s="296" t="s">
        <v>17941</v>
      </c>
      <c r="F2081" s="296" t="s">
        <v>20297</v>
      </c>
      <c r="G2081" s="294"/>
      <c r="H2081" s="294"/>
    </row>
    <row r="2082">
      <c r="A2082" s="296">
        <v>324.0</v>
      </c>
      <c r="B2082" s="296">
        <v>1.0</v>
      </c>
      <c r="C2082" s="296" t="s">
        <v>20298</v>
      </c>
      <c r="D2082" s="296"/>
      <c r="E2082" s="296" t="s">
        <v>17922</v>
      </c>
      <c r="F2082" s="296" t="s">
        <v>20299</v>
      </c>
      <c r="G2082" s="294"/>
      <c r="H2082" s="294"/>
    </row>
    <row r="2083">
      <c r="A2083" s="296">
        <v>324.0</v>
      </c>
      <c r="B2083" s="296">
        <v>1.0</v>
      </c>
      <c r="C2083" s="296" t="s">
        <v>20298</v>
      </c>
      <c r="D2083" s="296"/>
      <c r="E2083" s="296" t="s">
        <v>17924</v>
      </c>
      <c r="F2083" s="296" t="s">
        <v>20300</v>
      </c>
      <c r="G2083" s="294"/>
      <c r="H2083" s="294"/>
    </row>
    <row r="2084">
      <c r="A2084" s="296">
        <v>324.0</v>
      </c>
      <c r="B2084" s="296">
        <v>1.0</v>
      </c>
      <c r="C2084" s="296" t="s">
        <v>20298</v>
      </c>
      <c r="D2084" s="296"/>
      <c r="E2084" s="296" t="s">
        <v>17927</v>
      </c>
      <c r="F2084" s="296" t="s">
        <v>20301</v>
      </c>
      <c r="G2084" s="294"/>
      <c r="H2084" s="294"/>
    </row>
    <row r="2085">
      <c r="A2085" s="296">
        <v>324.0</v>
      </c>
      <c r="B2085" s="296">
        <v>1.0</v>
      </c>
      <c r="C2085" s="296" t="s">
        <v>20298</v>
      </c>
      <c r="D2085" s="296"/>
      <c r="E2085" s="296" t="s">
        <v>17929</v>
      </c>
      <c r="F2085" s="296" t="s">
        <v>20302</v>
      </c>
      <c r="G2085" s="294"/>
      <c r="H2085" s="294"/>
    </row>
    <row r="2086">
      <c r="A2086" s="296">
        <v>324.0</v>
      </c>
      <c r="B2086" s="296">
        <v>1.0</v>
      </c>
      <c r="C2086" s="296" t="s">
        <v>20298</v>
      </c>
      <c r="D2086" s="296"/>
      <c r="E2086" s="296" t="s">
        <v>17931</v>
      </c>
      <c r="F2086" s="296" t="s">
        <v>20303</v>
      </c>
      <c r="G2086" s="294"/>
      <c r="H2086" s="294"/>
    </row>
    <row r="2087">
      <c r="A2087" s="296">
        <v>324.0</v>
      </c>
      <c r="B2087" s="296">
        <v>1.0</v>
      </c>
      <c r="C2087" s="296" t="s">
        <v>20298</v>
      </c>
      <c r="D2087" s="296"/>
      <c r="E2087" s="296" t="s">
        <v>17933</v>
      </c>
      <c r="F2087" s="296" t="s">
        <v>20304</v>
      </c>
      <c r="G2087" s="294"/>
      <c r="H2087" s="294"/>
    </row>
    <row r="2088">
      <c r="A2088" s="296">
        <v>324.0</v>
      </c>
      <c r="B2088" s="296">
        <v>2.0</v>
      </c>
      <c r="C2088" s="296" t="s">
        <v>20298</v>
      </c>
      <c r="D2088" s="296"/>
      <c r="E2088" s="296" t="s">
        <v>17385</v>
      </c>
      <c r="F2088" s="296" t="s">
        <v>20305</v>
      </c>
      <c r="G2088" s="294"/>
      <c r="H2088" s="294"/>
    </row>
    <row r="2089">
      <c r="A2089" s="296">
        <v>324.0</v>
      </c>
      <c r="B2089" s="296">
        <v>2.0</v>
      </c>
      <c r="C2089" s="296" t="s">
        <v>20298</v>
      </c>
      <c r="D2089" s="296"/>
      <c r="E2089" s="296" t="s">
        <v>17175</v>
      </c>
      <c r="F2089" s="296" t="s">
        <v>20306</v>
      </c>
      <c r="G2089" s="294"/>
      <c r="H2089" s="294"/>
    </row>
    <row r="2090">
      <c r="A2090" s="296">
        <v>324.0</v>
      </c>
      <c r="B2090" s="296">
        <v>2.0</v>
      </c>
      <c r="C2090" s="296" t="s">
        <v>20298</v>
      </c>
      <c r="D2090" s="296"/>
      <c r="E2090" s="296" t="s">
        <v>17937</v>
      </c>
      <c r="F2090" s="296" t="s">
        <v>20307</v>
      </c>
      <c r="G2090" s="294"/>
      <c r="H2090" s="294"/>
    </row>
    <row r="2091">
      <c r="A2091" s="296">
        <v>324.0</v>
      </c>
      <c r="B2091" s="296">
        <v>2.0</v>
      </c>
      <c r="C2091" s="296" t="s">
        <v>20298</v>
      </c>
      <c r="D2091" s="296"/>
      <c r="E2091" s="296" t="s">
        <v>17939</v>
      </c>
      <c r="F2091" s="296" t="s">
        <v>20308</v>
      </c>
      <c r="G2091" s="294"/>
      <c r="H2091" s="294"/>
    </row>
    <row r="2092">
      <c r="A2092" s="296">
        <v>324.0</v>
      </c>
      <c r="B2092" s="296">
        <v>2.0</v>
      </c>
      <c r="C2092" s="296" t="s">
        <v>20298</v>
      </c>
      <c r="D2092" s="296"/>
      <c r="E2092" s="296" t="s">
        <v>17941</v>
      </c>
      <c r="F2092" s="296" t="s">
        <v>20309</v>
      </c>
      <c r="G2092" s="294"/>
      <c r="H2092" s="294"/>
    </row>
    <row r="2093">
      <c r="A2093" s="296">
        <v>324.0</v>
      </c>
      <c r="B2093" s="296">
        <v>2.0</v>
      </c>
      <c r="C2093" s="296" t="s">
        <v>19319</v>
      </c>
      <c r="D2093" s="296"/>
      <c r="E2093" s="296" t="s">
        <v>17937</v>
      </c>
      <c r="F2093" s="296" t="s">
        <v>20310</v>
      </c>
      <c r="G2093" s="294"/>
      <c r="H2093" s="294"/>
    </row>
    <row r="2094">
      <c r="A2094" s="296">
        <v>325.0</v>
      </c>
      <c r="B2094" s="296">
        <v>1.0</v>
      </c>
      <c r="C2094" s="296" t="s">
        <v>20311</v>
      </c>
      <c r="D2094" s="296"/>
      <c r="E2094" s="296" t="s">
        <v>17922</v>
      </c>
      <c r="F2094" s="296" t="s">
        <v>20312</v>
      </c>
      <c r="G2094" s="294"/>
      <c r="H2094" s="294"/>
    </row>
    <row r="2095">
      <c r="A2095" s="296">
        <v>325.0</v>
      </c>
      <c r="B2095" s="296">
        <v>1.0</v>
      </c>
      <c r="C2095" s="296" t="s">
        <v>20311</v>
      </c>
      <c r="D2095" s="296"/>
      <c r="E2095" s="296" t="s">
        <v>17924</v>
      </c>
      <c r="F2095" s="296" t="s">
        <v>20313</v>
      </c>
      <c r="G2095" s="294"/>
      <c r="H2095" s="294"/>
    </row>
    <row r="2096">
      <c r="A2096" s="296">
        <v>325.0</v>
      </c>
      <c r="B2096" s="296">
        <v>1.0</v>
      </c>
      <c r="C2096" s="296" t="s">
        <v>20311</v>
      </c>
      <c r="D2096" s="296"/>
      <c r="E2096" s="296" t="s">
        <v>17927</v>
      </c>
      <c r="F2096" s="296" t="s">
        <v>20314</v>
      </c>
      <c r="G2096" s="294"/>
      <c r="H2096" s="294"/>
    </row>
    <row r="2097">
      <c r="A2097" s="296">
        <v>325.0</v>
      </c>
      <c r="B2097" s="296">
        <v>1.0</v>
      </c>
      <c r="C2097" s="296" t="s">
        <v>20311</v>
      </c>
      <c r="D2097" s="296"/>
      <c r="E2097" s="296" t="s">
        <v>17929</v>
      </c>
      <c r="F2097" s="296" t="s">
        <v>20315</v>
      </c>
      <c r="G2097" s="294"/>
      <c r="H2097" s="294"/>
    </row>
    <row r="2098">
      <c r="A2098" s="296">
        <v>325.0</v>
      </c>
      <c r="B2098" s="296">
        <v>1.0</v>
      </c>
      <c r="C2098" s="296" t="s">
        <v>20311</v>
      </c>
      <c r="D2098" s="296"/>
      <c r="E2098" s="296" t="s">
        <v>17931</v>
      </c>
      <c r="F2098" s="296" t="s">
        <v>20316</v>
      </c>
      <c r="G2098" s="294"/>
      <c r="H2098" s="294"/>
    </row>
    <row r="2099">
      <c r="A2099" s="296">
        <v>325.0</v>
      </c>
      <c r="B2099" s="296">
        <v>1.0</v>
      </c>
      <c r="C2099" s="296" t="s">
        <v>20311</v>
      </c>
      <c r="D2099" s="296"/>
      <c r="E2099" s="296" t="s">
        <v>17933</v>
      </c>
      <c r="F2099" s="296" t="s">
        <v>20317</v>
      </c>
      <c r="G2099" s="294"/>
      <c r="H2099" s="294"/>
    </row>
    <row r="2100">
      <c r="A2100" s="296">
        <v>325.0</v>
      </c>
      <c r="B2100" s="296">
        <v>2.0</v>
      </c>
      <c r="C2100" s="296" t="s">
        <v>20311</v>
      </c>
      <c r="D2100" s="296"/>
      <c r="E2100" s="296" t="s">
        <v>17385</v>
      </c>
      <c r="F2100" s="296" t="s">
        <v>20318</v>
      </c>
      <c r="G2100" s="294"/>
      <c r="H2100" s="294"/>
    </row>
    <row r="2101">
      <c r="A2101" s="296">
        <v>325.0</v>
      </c>
      <c r="B2101" s="296">
        <v>2.0</v>
      </c>
      <c r="C2101" s="296" t="s">
        <v>20311</v>
      </c>
      <c r="D2101" s="296"/>
      <c r="E2101" s="296" t="s">
        <v>17175</v>
      </c>
      <c r="F2101" s="296" t="s">
        <v>20319</v>
      </c>
      <c r="G2101" s="294"/>
      <c r="H2101" s="294"/>
    </row>
    <row r="2102">
      <c r="A2102" s="296">
        <v>325.0</v>
      </c>
      <c r="B2102" s="296">
        <v>2.0</v>
      </c>
      <c r="C2102" s="296" t="s">
        <v>20311</v>
      </c>
      <c r="D2102" s="296"/>
      <c r="E2102" s="296" t="s">
        <v>17937</v>
      </c>
      <c r="F2102" s="296" t="s">
        <v>20320</v>
      </c>
      <c r="G2102" s="294"/>
      <c r="H2102" s="294"/>
    </row>
    <row r="2103">
      <c r="A2103" s="296">
        <v>325.0</v>
      </c>
      <c r="B2103" s="296">
        <v>2.0</v>
      </c>
      <c r="C2103" s="296" t="s">
        <v>20311</v>
      </c>
      <c r="D2103" s="296"/>
      <c r="E2103" s="296" t="s">
        <v>17939</v>
      </c>
      <c r="F2103" s="296" t="s">
        <v>20321</v>
      </c>
      <c r="G2103" s="294"/>
      <c r="H2103" s="294"/>
    </row>
    <row r="2104">
      <c r="A2104" s="296">
        <v>325.0</v>
      </c>
      <c r="B2104" s="296">
        <v>2.0</v>
      </c>
      <c r="C2104" s="296" t="s">
        <v>19387</v>
      </c>
      <c r="D2104" s="296"/>
      <c r="E2104" s="296" t="s">
        <v>17941</v>
      </c>
      <c r="F2104" s="296" t="s">
        <v>20322</v>
      </c>
      <c r="G2104" s="294"/>
      <c r="H2104" s="294"/>
    </row>
    <row r="2105">
      <c r="A2105" s="296">
        <v>326.0</v>
      </c>
      <c r="B2105" s="296">
        <v>1.0</v>
      </c>
      <c r="C2105" s="296" t="s">
        <v>20323</v>
      </c>
      <c r="D2105" s="296"/>
      <c r="E2105" s="296" t="s">
        <v>17922</v>
      </c>
      <c r="F2105" s="296" t="s">
        <v>20324</v>
      </c>
      <c r="G2105" s="294"/>
      <c r="H2105" s="294"/>
    </row>
    <row r="2106">
      <c r="A2106" s="296">
        <v>326.0</v>
      </c>
      <c r="B2106" s="296">
        <v>1.0</v>
      </c>
      <c r="C2106" s="296" t="s">
        <v>20323</v>
      </c>
      <c r="D2106" s="296"/>
      <c r="E2106" s="296" t="s">
        <v>17924</v>
      </c>
      <c r="F2106" s="296" t="s">
        <v>20325</v>
      </c>
      <c r="G2106" s="294"/>
      <c r="H2106" s="294"/>
    </row>
    <row r="2107">
      <c r="A2107" s="296">
        <v>326.0</v>
      </c>
      <c r="B2107" s="296">
        <v>1.0</v>
      </c>
      <c r="C2107" s="296" t="s">
        <v>20323</v>
      </c>
      <c r="D2107" s="296"/>
      <c r="E2107" s="296" t="s">
        <v>17927</v>
      </c>
      <c r="F2107" s="296" t="s">
        <v>20326</v>
      </c>
      <c r="G2107" s="294"/>
      <c r="H2107" s="294"/>
    </row>
    <row r="2108">
      <c r="A2108" s="296">
        <v>326.0</v>
      </c>
      <c r="B2108" s="296">
        <v>1.0</v>
      </c>
      <c r="C2108" s="296" t="s">
        <v>20323</v>
      </c>
      <c r="D2108" s="296"/>
      <c r="E2108" s="296" t="s">
        <v>17929</v>
      </c>
      <c r="F2108" s="296" t="s">
        <v>20327</v>
      </c>
      <c r="G2108" s="294"/>
      <c r="H2108" s="294"/>
    </row>
    <row r="2109">
      <c r="A2109" s="296">
        <v>326.0</v>
      </c>
      <c r="B2109" s="296">
        <v>1.0</v>
      </c>
      <c r="C2109" s="296" t="s">
        <v>20323</v>
      </c>
      <c r="D2109" s="296"/>
      <c r="E2109" s="296" t="s">
        <v>17931</v>
      </c>
      <c r="F2109" s="296" t="s">
        <v>20328</v>
      </c>
      <c r="G2109" s="294"/>
      <c r="H2109" s="294"/>
    </row>
    <row r="2110">
      <c r="A2110" s="296">
        <v>326.0</v>
      </c>
      <c r="B2110" s="296">
        <v>1.0</v>
      </c>
      <c r="C2110" s="296" t="s">
        <v>20323</v>
      </c>
      <c r="D2110" s="296"/>
      <c r="E2110" s="296" t="s">
        <v>17933</v>
      </c>
      <c r="F2110" s="296" t="s">
        <v>20329</v>
      </c>
      <c r="G2110" s="294"/>
      <c r="H2110" s="294"/>
    </row>
    <row r="2111">
      <c r="A2111" s="296">
        <v>326.0</v>
      </c>
      <c r="B2111" s="296">
        <v>2.0</v>
      </c>
      <c r="C2111" s="296" t="s">
        <v>20323</v>
      </c>
      <c r="D2111" s="296"/>
      <c r="E2111" s="296" t="s">
        <v>17385</v>
      </c>
      <c r="F2111" s="296" t="s">
        <v>20330</v>
      </c>
      <c r="G2111" s="294"/>
      <c r="H2111" s="294"/>
    </row>
    <row r="2112">
      <c r="A2112" s="296">
        <v>326.0</v>
      </c>
      <c r="B2112" s="296">
        <v>2.0</v>
      </c>
      <c r="C2112" s="296" t="s">
        <v>20323</v>
      </c>
      <c r="D2112" s="296"/>
      <c r="E2112" s="296" t="s">
        <v>17175</v>
      </c>
      <c r="F2112" s="296" t="s">
        <v>20331</v>
      </c>
      <c r="G2112" s="294"/>
      <c r="H2112" s="294"/>
    </row>
    <row r="2113">
      <c r="A2113" s="296">
        <v>326.0</v>
      </c>
      <c r="B2113" s="296">
        <v>2.0</v>
      </c>
      <c r="C2113" s="296" t="s">
        <v>20323</v>
      </c>
      <c r="D2113" s="296"/>
      <c r="E2113" s="296" t="s">
        <v>17937</v>
      </c>
      <c r="F2113" s="296" t="s">
        <v>20332</v>
      </c>
      <c r="G2113" s="294"/>
      <c r="H2113" s="294"/>
    </row>
    <row r="2114">
      <c r="A2114" s="296">
        <v>326.0</v>
      </c>
      <c r="B2114" s="296">
        <v>2.0</v>
      </c>
      <c r="C2114" s="296" t="s">
        <v>20323</v>
      </c>
      <c r="D2114" s="296"/>
      <c r="E2114" s="296" t="s">
        <v>17939</v>
      </c>
      <c r="F2114" s="296" t="s">
        <v>20333</v>
      </c>
      <c r="G2114" s="294"/>
      <c r="H2114" s="294"/>
    </row>
    <row r="2115">
      <c r="A2115" s="296">
        <v>326.0</v>
      </c>
      <c r="B2115" s="296">
        <v>2.0</v>
      </c>
      <c r="C2115" s="296" t="s">
        <v>20323</v>
      </c>
      <c r="D2115" s="296"/>
      <c r="E2115" s="296" t="s">
        <v>17941</v>
      </c>
      <c r="F2115" s="296" t="s">
        <v>20334</v>
      </c>
      <c r="G2115" s="294"/>
      <c r="H2115" s="294"/>
    </row>
    <row r="2116">
      <c r="A2116" s="296">
        <v>326.0</v>
      </c>
      <c r="B2116" s="296">
        <v>2.0</v>
      </c>
      <c r="C2116" s="296" t="s">
        <v>20323</v>
      </c>
      <c r="D2116" s="296"/>
      <c r="E2116" s="296" t="s">
        <v>17937</v>
      </c>
      <c r="F2116" s="296" t="s">
        <v>20335</v>
      </c>
      <c r="G2116" s="294"/>
      <c r="H2116" s="294"/>
    </row>
    <row r="2117">
      <c r="A2117" s="296">
        <v>326.0</v>
      </c>
      <c r="B2117" s="296">
        <v>2.0</v>
      </c>
      <c r="C2117" s="296" t="s">
        <v>20323</v>
      </c>
      <c r="D2117" s="296"/>
      <c r="E2117" s="296" t="s">
        <v>17943</v>
      </c>
      <c r="F2117" s="296" t="s">
        <v>20336</v>
      </c>
      <c r="G2117" s="294"/>
      <c r="H2117" s="294"/>
    </row>
    <row r="2118">
      <c r="A2118" s="296">
        <v>237.0</v>
      </c>
      <c r="B2118" s="296">
        <v>1.0</v>
      </c>
      <c r="C2118" s="296" t="s">
        <v>20337</v>
      </c>
      <c r="D2118" s="296"/>
      <c r="E2118" s="296" t="s">
        <v>17924</v>
      </c>
      <c r="F2118" s="296" t="s">
        <v>20338</v>
      </c>
      <c r="G2118" s="294"/>
      <c r="H2118" s="294"/>
    </row>
    <row r="2119">
      <c r="A2119" s="296">
        <v>237.0</v>
      </c>
      <c r="B2119" s="296">
        <v>1.0</v>
      </c>
      <c r="C2119" s="296" t="s">
        <v>20337</v>
      </c>
      <c r="D2119" s="296"/>
      <c r="E2119" s="296" t="s">
        <v>17927</v>
      </c>
      <c r="F2119" s="296" t="s">
        <v>20339</v>
      </c>
      <c r="G2119" s="294"/>
      <c r="H2119" s="294"/>
    </row>
    <row r="2120">
      <c r="A2120" s="296">
        <v>237.0</v>
      </c>
      <c r="B2120" s="296">
        <v>1.0</v>
      </c>
      <c r="C2120" s="296" t="s">
        <v>20337</v>
      </c>
      <c r="D2120" s="296"/>
      <c r="E2120" s="296" t="s">
        <v>17929</v>
      </c>
      <c r="F2120" s="296" t="s">
        <v>20340</v>
      </c>
      <c r="G2120" s="294"/>
      <c r="H2120" s="294"/>
    </row>
    <row r="2121">
      <c r="A2121" s="296">
        <v>237.0</v>
      </c>
      <c r="B2121" s="296">
        <v>1.0</v>
      </c>
      <c r="C2121" s="296" t="s">
        <v>20337</v>
      </c>
      <c r="D2121" s="296"/>
      <c r="E2121" s="296" t="s">
        <v>17931</v>
      </c>
      <c r="F2121" s="296" t="s">
        <v>20341</v>
      </c>
      <c r="G2121" s="294"/>
      <c r="H2121" s="294"/>
    </row>
    <row r="2122">
      <c r="A2122" s="296">
        <v>237.0</v>
      </c>
      <c r="B2122" s="296">
        <v>1.0</v>
      </c>
      <c r="C2122" s="296" t="s">
        <v>20337</v>
      </c>
      <c r="D2122" s="296"/>
      <c r="E2122" s="296" t="s">
        <v>17933</v>
      </c>
      <c r="F2122" s="296" t="s">
        <v>20342</v>
      </c>
      <c r="G2122" s="294"/>
      <c r="H2122" s="294"/>
    </row>
    <row r="2123">
      <c r="A2123" s="296">
        <v>237.0</v>
      </c>
      <c r="B2123" s="296">
        <v>2.0</v>
      </c>
      <c r="C2123" s="296" t="s">
        <v>20337</v>
      </c>
      <c r="D2123" s="296"/>
      <c r="E2123" s="296" t="s">
        <v>17385</v>
      </c>
      <c r="F2123" s="296" t="s">
        <v>20343</v>
      </c>
      <c r="G2123" s="294"/>
      <c r="H2123" s="294"/>
    </row>
    <row r="2124">
      <c r="A2124" s="296">
        <v>237.0</v>
      </c>
      <c r="B2124" s="296">
        <v>2.0</v>
      </c>
      <c r="C2124" s="296" t="s">
        <v>20337</v>
      </c>
      <c r="D2124" s="296"/>
      <c r="E2124" s="296" t="s">
        <v>17175</v>
      </c>
      <c r="F2124" s="296" t="s">
        <v>20344</v>
      </c>
      <c r="G2124" s="294"/>
      <c r="H2124" s="294"/>
    </row>
    <row r="2125">
      <c r="A2125" s="296">
        <v>237.0</v>
      </c>
      <c r="B2125" s="296">
        <v>2.0</v>
      </c>
      <c r="C2125" s="296" t="s">
        <v>20337</v>
      </c>
      <c r="D2125" s="296"/>
      <c r="E2125" s="296" t="s">
        <v>17939</v>
      </c>
      <c r="F2125" s="296" t="s">
        <v>20345</v>
      </c>
      <c r="G2125" s="294"/>
      <c r="H2125" s="294"/>
    </row>
    <row r="2126">
      <c r="A2126" s="296">
        <v>237.0</v>
      </c>
      <c r="B2126" s="296">
        <v>2.0</v>
      </c>
      <c r="C2126" s="296" t="s">
        <v>18852</v>
      </c>
      <c r="D2126" s="296"/>
      <c r="E2126" s="296" t="s">
        <v>17941</v>
      </c>
      <c r="F2126" s="296" t="s">
        <v>20346</v>
      </c>
      <c r="G2126" s="294"/>
      <c r="H2126" s="294"/>
    </row>
    <row r="2127">
      <c r="A2127" s="296">
        <v>238.0</v>
      </c>
      <c r="B2127" s="296">
        <v>1.0</v>
      </c>
      <c r="C2127" s="296" t="s">
        <v>20347</v>
      </c>
      <c r="D2127" s="296"/>
      <c r="E2127" s="296" t="s">
        <v>17922</v>
      </c>
      <c r="F2127" s="296" t="s">
        <v>20348</v>
      </c>
      <c r="G2127" s="294"/>
      <c r="H2127" s="294"/>
    </row>
    <row r="2128">
      <c r="A2128" s="296">
        <v>238.0</v>
      </c>
      <c r="B2128" s="296">
        <v>1.0</v>
      </c>
      <c r="C2128" s="296" t="s">
        <v>20347</v>
      </c>
      <c r="D2128" s="296"/>
      <c r="E2128" s="296" t="s">
        <v>17924</v>
      </c>
      <c r="F2128" s="296" t="s">
        <v>20349</v>
      </c>
      <c r="G2128" s="294"/>
      <c r="H2128" s="294"/>
    </row>
    <row r="2129">
      <c r="A2129" s="296">
        <v>238.0</v>
      </c>
      <c r="B2129" s="296">
        <v>1.0</v>
      </c>
      <c r="C2129" s="296" t="s">
        <v>20347</v>
      </c>
      <c r="D2129" s="296"/>
      <c r="E2129" s="296" t="s">
        <v>17927</v>
      </c>
      <c r="F2129" s="296" t="s">
        <v>20350</v>
      </c>
      <c r="G2129" s="294"/>
      <c r="H2129" s="294"/>
    </row>
    <row r="2130">
      <c r="A2130" s="296">
        <v>238.0</v>
      </c>
      <c r="B2130" s="296">
        <v>1.0</v>
      </c>
      <c r="C2130" s="296" t="s">
        <v>20347</v>
      </c>
      <c r="D2130" s="296"/>
      <c r="E2130" s="296" t="s">
        <v>17931</v>
      </c>
      <c r="F2130" s="296" t="s">
        <v>20351</v>
      </c>
      <c r="G2130" s="294"/>
      <c r="H2130" s="294"/>
    </row>
    <row r="2131">
      <c r="A2131" s="296">
        <v>238.0</v>
      </c>
      <c r="B2131" s="296">
        <v>1.0</v>
      </c>
      <c r="C2131" s="296" t="s">
        <v>20352</v>
      </c>
      <c r="D2131" s="296"/>
      <c r="E2131" s="296" t="s">
        <v>17933</v>
      </c>
      <c r="F2131" s="296" t="s">
        <v>20353</v>
      </c>
      <c r="G2131" s="294"/>
      <c r="H2131" s="294"/>
    </row>
    <row r="2132">
      <c r="A2132" s="296">
        <v>238.0</v>
      </c>
      <c r="B2132" s="296">
        <v>2.0</v>
      </c>
      <c r="C2132" s="296" t="s">
        <v>20347</v>
      </c>
      <c r="D2132" s="296"/>
      <c r="E2132" s="296" t="s">
        <v>17385</v>
      </c>
      <c r="F2132" s="296" t="s">
        <v>20354</v>
      </c>
      <c r="G2132" s="294"/>
      <c r="H2132" s="294"/>
    </row>
    <row r="2133">
      <c r="A2133" s="296">
        <v>238.0</v>
      </c>
      <c r="B2133" s="296">
        <v>2.0</v>
      </c>
      <c r="C2133" s="296" t="s">
        <v>20347</v>
      </c>
      <c r="D2133" s="296"/>
      <c r="E2133" s="296" t="s">
        <v>17175</v>
      </c>
      <c r="F2133" s="296" t="s">
        <v>20355</v>
      </c>
      <c r="G2133" s="294"/>
      <c r="H2133" s="294"/>
    </row>
    <row r="2134">
      <c r="A2134" s="296">
        <v>238.0</v>
      </c>
      <c r="B2134" s="296">
        <v>2.0</v>
      </c>
      <c r="C2134" s="296" t="s">
        <v>20347</v>
      </c>
      <c r="D2134" s="296"/>
      <c r="E2134" s="296" t="s">
        <v>17939</v>
      </c>
      <c r="F2134" s="296" t="s">
        <v>20356</v>
      </c>
      <c r="G2134" s="294"/>
      <c r="H2134" s="294"/>
    </row>
    <row r="2135">
      <c r="A2135" s="296">
        <v>238.0</v>
      </c>
      <c r="B2135" s="296">
        <v>2.0</v>
      </c>
      <c r="C2135" s="296" t="s">
        <v>20347</v>
      </c>
      <c r="D2135" s="296"/>
      <c r="E2135" s="296" t="s">
        <v>17941</v>
      </c>
      <c r="F2135" s="296" t="s">
        <v>20357</v>
      </c>
      <c r="G2135" s="294"/>
      <c r="H2135" s="294"/>
    </row>
    <row r="2136">
      <c r="A2136" s="296">
        <v>238.0</v>
      </c>
      <c r="B2136" s="296">
        <v>2.0</v>
      </c>
      <c r="C2136" s="296" t="s">
        <v>20347</v>
      </c>
      <c r="D2136" s="296"/>
      <c r="E2136" s="296" t="s">
        <v>17937</v>
      </c>
      <c r="F2136" s="296" t="s">
        <v>20358</v>
      </c>
      <c r="G2136" s="294"/>
      <c r="H2136" s="294"/>
    </row>
    <row r="2137">
      <c r="A2137" s="296">
        <v>238.0</v>
      </c>
      <c r="B2137" s="296">
        <v>2.0</v>
      </c>
      <c r="C2137" s="296" t="s">
        <v>20347</v>
      </c>
      <c r="D2137" s="296"/>
      <c r="E2137" s="296" t="s">
        <v>17937</v>
      </c>
      <c r="F2137" s="296" t="s">
        <v>20359</v>
      </c>
      <c r="G2137" s="294"/>
      <c r="H2137" s="294"/>
    </row>
    <row r="2138">
      <c r="A2138" s="296">
        <v>238.0</v>
      </c>
      <c r="B2138" s="296">
        <v>2.0</v>
      </c>
      <c r="C2138" s="296" t="s">
        <v>20347</v>
      </c>
      <c r="D2138" s="296"/>
      <c r="E2138" s="296" t="s">
        <v>17943</v>
      </c>
      <c r="F2138" s="296" t="s">
        <v>20360</v>
      </c>
      <c r="G2138" s="294"/>
      <c r="H2138" s="294"/>
    </row>
    <row r="2139">
      <c r="A2139" s="296">
        <v>329.0</v>
      </c>
      <c r="B2139" s="296">
        <v>1.0</v>
      </c>
      <c r="C2139" s="296"/>
      <c r="D2139" s="296" t="s">
        <v>20361</v>
      </c>
      <c r="E2139" s="296" t="s">
        <v>17922</v>
      </c>
      <c r="F2139" s="296" t="s">
        <v>20362</v>
      </c>
      <c r="G2139" s="294"/>
      <c r="H2139" s="294"/>
    </row>
    <row r="2140">
      <c r="A2140" s="296">
        <v>329.0</v>
      </c>
      <c r="B2140" s="296">
        <v>1.0</v>
      </c>
      <c r="C2140" s="296"/>
      <c r="D2140" s="296" t="s">
        <v>20361</v>
      </c>
      <c r="E2140" s="296" t="s">
        <v>17924</v>
      </c>
      <c r="F2140" s="296" t="s">
        <v>20363</v>
      </c>
      <c r="G2140" s="294"/>
      <c r="H2140" s="294"/>
    </row>
    <row r="2141">
      <c r="A2141" s="296">
        <v>329.0</v>
      </c>
      <c r="B2141" s="296">
        <v>1.0</v>
      </c>
      <c r="C2141" s="296"/>
      <c r="D2141" s="296" t="s">
        <v>20361</v>
      </c>
      <c r="E2141" s="296" t="s">
        <v>17927</v>
      </c>
      <c r="F2141" s="296" t="s">
        <v>20364</v>
      </c>
      <c r="G2141" s="294"/>
      <c r="H2141" s="294"/>
    </row>
    <row r="2142">
      <c r="A2142" s="296">
        <v>329.0</v>
      </c>
      <c r="B2142" s="296">
        <v>1.0</v>
      </c>
      <c r="C2142" s="296"/>
      <c r="D2142" s="296" t="s">
        <v>20361</v>
      </c>
      <c r="E2142" s="296" t="s">
        <v>17931</v>
      </c>
      <c r="F2142" s="296" t="s">
        <v>20365</v>
      </c>
      <c r="G2142" s="294"/>
      <c r="H2142" s="294"/>
    </row>
    <row r="2143">
      <c r="A2143" s="296">
        <v>329.0</v>
      </c>
      <c r="B2143" s="296">
        <v>1.0</v>
      </c>
      <c r="C2143" s="296"/>
      <c r="D2143" s="296" t="s">
        <v>20361</v>
      </c>
      <c r="E2143" s="296" t="s">
        <v>17933</v>
      </c>
      <c r="F2143" s="296" t="s">
        <v>20366</v>
      </c>
      <c r="G2143" s="294"/>
      <c r="H2143" s="294"/>
    </row>
    <row r="2144">
      <c r="A2144" s="296">
        <v>329.0</v>
      </c>
      <c r="B2144" s="296">
        <v>2.0</v>
      </c>
      <c r="C2144" s="296"/>
      <c r="D2144" s="296" t="s">
        <v>20361</v>
      </c>
      <c r="E2144" s="296" t="s">
        <v>17385</v>
      </c>
      <c r="F2144" s="296" t="s">
        <v>20367</v>
      </c>
      <c r="G2144" s="294"/>
      <c r="H2144" s="294"/>
    </row>
    <row r="2145">
      <c r="A2145" s="296">
        <v>329.0</v>
      </c>
      <c r="B2145" s="296">
        <v>2.0</v>
      </c>
      <c r="C2145" s="296"/>
      <c r="D2145" s="296" t="s">
        <v>20361</v>
      </c>
      <c r="E2145" s="296" t="s">
        <v>17175</v>
      </c>
      <c r="F2145" s="296" t="s">
        <v>20368</v>
      </c>
      <c r="G2145" s="294"/>
      <c r="H2145" s="294"/>
    </row>
    <row r="2146">
      <c r="A2146" s="296">
        <v>329.0</v>
      </c>
      <c r="B2146" s="296">
        <v>2.0</v>
      </c>
      <c r="C2146" s="296"/>
      <c r="D2146" s="296" t="s">
        <v>20361</v>
      </c>
      <c r="E2146" s="296" t="s">
        <v>17937</v>
      </c>
      <c r="F2146" s="296" t="s">
        <v>20369</v>
      </c>
      <c r="G2146" s="294"/>
      <c r="H2146" s="294"/>
    </row>
    <row r="2147">
      <c r="A2147" s="296">
        <v>329.0</v>
      </c>
      <c r="B2147" s="296">
        <v>2.0</v>
      </c>
      <c r="C2147" s="296"/>
      <c r="D2147" s="296" t="s">
        <v>20361</v>
      </c>
      <c r="E2147" s="296" t="s">
        <v>17939</v>
      </c>
      <c r="F2147" s="296" t="s">
        <v>20370</v>
      </c>
      <c r="G2147" s="294"/>
      <c r="H2147" s="294"/>
    </row>
    <row r="2148">
      <c r="A2148" s="296">
        <v>329.0</v>
      </c>
      <c r="B2148" s="296">
        <v>2.0</v>
      </c>
      <c r="C2148" s="296"/>
      <c r="D2148" s="296" t="s">
        <v>20361</v>
      </c>
      <c r="E2148" s="296" t="s">
        <v>17941</v>
      </c>
      <c r="F2148" s="296" t="s">
        <v>20371</v>
      </c>
      <c r="G2148" s="294"/>
      <c r="H2148" s="294"/>
    </row>
    <row r="2149">
      <c r="A2149" s="296">
        <v>329.0</v>
      </c>
      <c r="B2149" s="296">
        <v>2.0</v>
      </c>
      <c r="C2149" s="296" t="s">
        <v>20372</v>
      </c>
      <c r="D2149" s="296" t="s">
        <v>20361</v>
      </c>
      <c r="E2149" s="296" t="s">
        <v>17937</v>
      </c>
      <c r="F2149" s="296" t="s">
        <v>20373</v>
      </c>
      <c r="G2149" s="294"/>
      <c r="H2149" s="294"/>
    </row>
    <row r="2150">
      <c r="A2150" s="296">
        <v>329.0</v>
      </c>
      <c r="B2150" s="296">
        <v>1.0</v>
      </c>
      <c r="C2150" s="296" t="s">
        <v>20374</v>
      </c>
      <c r="D2150" s="296" t="s">
        <v>20361</v>
      </c>
      <c r="E2150" s="296" t="s">
        <v>17922</v>
      </c>
      <c r="F2150" s="296" t="s">
        <v>20375</v>
      </c>
      <c r="G2150" s="294"/>
      <c r="H2150" s="294"/>
    </row>
    <row r="2151">
      <c r="A2151" s="296">
        <v>329.0</v>
      </c>
      <c r="B2151" s="296">
        <v>1.0</v>
      </c>
      <c r="C2151" s="296" t="s">
        <v>20374</v>
      </c>
      <c r="D2151" s="296" t="s">
        <v>20361</v>
      </c>
      <c r="E2151" s="296" t="s">
        <v>17924</v>
      </c>
      <c r="F2151" s="296" t="s">
        <v>20376</v>
      </c>
      <c r="G2151" s="294"/>
      <c r="H2151" s="294"/>
    </row>
    <row r="2152">
      <c r="A2152" s="296">
        <v>329.0</v>
      </c>
      <c r="B2152" s="296">
        <v>1.0</v>
      </c>
      <c r="C2152" s="296" t="s">
        <v>20374</v>
      </c>
      <c r="D2152" s="296" t="s">
        <v>20361</v>
      </c>
      <c r="E2152" s="296" t="s">
        <v>17927</v>
      </c>
      <c r="F2152" s="296" t="s">
        <v>20377</v>
      </c>
      <c r="G2152" s="294"/>
      <c r="H2152" s="294"/>
    </row>
    <row r="2153">
      <c r="A2153" s="296">
        <v>329.0</v>
      </c>
      <c r="B2153" s="296">
        <v>1.0</v>
      </c>
      <c r="C2153" s="296" t="s">
        <v>20374</v>
      </c>
      <c r="D2153" s="296" t="s">
        <v>20361</v>
      </c>
      <c r="E2153" s="296" t="s">
        <v>17929</v>
      </c>
      <c r="F2153" s="296" t="s">
        <v>20378</v>
      </c>
      <c r="G2153" s="294"/>
      <c r="H2153" s="294"/>
    </row>
    <row r="2154">
      <c r="A2154" s="296">
        <v>329.0</v>
      </c>
      <c r="B2154" s="296">
        <v>1.0</v>
      </c>
      <c r="C2154" s="296" t="s">
        <v>20374</v>
      </c>
      <c r="D2154" s="296" t="s">
        <v>20361</v>
      </c>
      <c r="E2154" s="296" t="s">
        <v>17931</v>
      </c>
      <c r="F2154" s="296" t="s">
        <v>20379</v>
      </c>
      <c r="G2154" s="294"/>
      <c r="H2154" s="294"/>
    </row>
    <row r="2155">
      <c r="A2155" s="296">
        <v>329.0</v>
      </c>
      <c r="B2155" s="296">
        <v>1.0</v>
      </c>
      <c r="C2155" s="296" t="s">
        <v>20380</v>
      </c>
      <c r="D2155" s="296" t="s">
        <v>20361</v>
      </c>
      <c r="E2155" s="296" t="s">
        <v>17933</v>
      </c>
      <c r="F2155" s="296" t="s">
        <v>20381</v>
      </c>
      <c r="G2155" s="294"/>
      <c r="H2155" s="294"/>
    </row>
    <row r="2156">
      <c r="A2156" s="296">
        <v>329.0</v>
      </c>
      <c r="B2156" s="296">
        <v>2.0</v>
      </c>
      <c r="C2156" s="296" t="s">
        <v>20374</v>
      </c>
      <c r="D2156" s="296" t="s">
        <v>20361</v>
      </c>
      <c r="E2156" s="296" t="s">
        <v>17385</v>
      </c>
      <c r="F2156" s="296" t="s">
        <v>20382</v>
      </c>
      <c r="G2156" s="294"/>
      <c r="H2156" s="294"/>
    </row>
    <row r="2157">
      <c r="A2157" s="296">
        <v>329.0</v>
      </c>
      <c r="B2157" s="296">
        <v>2.0</v>
      </c>
      <c r="C2157" s="296" t="s">
        <v>20374</v>
      </c>
      <c r="D2157" s="296" t="s">
        <v>20361</v>
      </c>
      <c r="E2157" s="296" t="s">
        <v>17175</v>
      </c>
      <c r="F2157" s="296" t="s">
        <v>20383</v>
      </c>
      <c r="G2157" s="294"/>
      <c r="H2157" s="294"/>
    </row>
    <row r="2158">
      <c r="A2158" s="296">
        <v>329.0</v>
      </c>
      <c r="B2158" s="296">
        <v>2.0</v>
      </c>
      <c r="C2158" s="296" t="s">
        <v>20374</v>
      </c>
      <c r="D2158" s="296" t="s">
        <v>20361</v>
      </c>
      <c r="E2158" s="296" t="s">
        <v>17939</v>
      </c>
      <c r="F2158" s="296" t="s">
        <v>20384</v>
      </c>
      <c r="G2158" s="294"/>
      <c r="H2158" s="294"/>
    </row>
    <row r="2159">
      <c r="A2159" s="296">
        <v>329.0</v>
      </c>
      <c r="B2159" s="296">
        <v>2.0</v>
      </c>
      <c r="C2159" s="296" t="s">
        <v>20374</v>
      </c>
      <c r="D2159" s="296" t="s">
        <v>20361</v>
      </c>
      <c r="E2159" s="296" t="s">
        <v>17941</v>
      </c>
      <c r="F2159" s="296" t="s">
        <v>20385</v>
      </c>
      <c r="G2159" s="294"/>
      <c r="H2159" s="294"/>
    </row>
    <row r="2160">
      <c r="A2160" s="296">
        <v>329.0</v>
      </c>
      <c r="B2160" s="296">
        <v>2.0</v>
      </c>
      <c r="C2160" s="296" t="s">
        <v>20052</v>
      </c>
      <c r="D2160" s="296" t="s">
        <v>20361</v>
      </c>
      <c r="E2160" s="296" t="s">
        <v>17937</v>
      </c>
      <c r="F2160" s="296" t="s">
        <v>20386</v>
      </c>
      <c r="G2160" s="294"/>
      <c r="H2160" s="294"/>
    </row>
    <row r="2161">
      <c r="A2161" s="296">
        <v>331.0</v>
      </c>
      <c r="B2161" s="296">
        <v>1.0</v>
      </c>
      <c r="C2161" s="296" t="s">
        <v>18041</v>
      </c>
      <c r="D2161" s="296"/>
      <c r="E2161" s="296" t="s">
        <v>17922</v>
      </c>
      <c r="F2161" s="296" t="s">
        <v>20387</v>
      </c>
      <c r="G2161" s="294"/>
      <c r="H2161" s="294"/>
    </row>
    <row r="2162">
      <c r="A2162" s="296">
        <v>331.0</v>
      </c>
      <c r="B2162" s="296">
        <v>1.0</v>
      </c>
      <c r="C2162" s="296" t="s">
        <v>18041</v>
      </c>
      <c r="D2162" s="296"/>
      <c r="E2162" s="296" t="s">
        <v>17924</v>
      </c>
      <c r="F2162" s="296" t="s">
        <v>20388</v>
      </c>
      <c r="G2162" s="294"/>
      <c r="H2162" s="294"/>
    </row>
    <row r="2163">
      <c r="A2163" s="296">
        <v>331.0</v>
      </c>
      <c r="B2163" s="296">
        <v>1.0</v>
      </c>
      <c r="C2163" s="296" t="s">
        <v>18041</v>
      </c>
      <c r="D2163" s="296"/>
      <c r="E2163" s="296" t="s">
        <v>17927</v>
      </c>
      <c r="F2163" s="296" t="s">
        <v>20389</v>
      </c>
      <c r="G2163" s="294"/>
      <c r="H2163" s="294"/>
    </row>
    <row r="2164">
      <c r="A2164" s="296">
        <v>331.0</v>
      </c>
      <c r="B2164" s="296">
        <v>1.0</v>
      </c>
      <c r="C2164" s="296" t="s">
        <v>18041</v>
      </c>
      <c r="D2164" s="296"/>
      <c r="E2164" s="296" t="s">
        <v>17929</v>
      </c>
      <c r="F2164" s="296" t="s">
        <v>20390</v>
      </c>
      <c r="G2164" s="294"/>
      <c r="H2164" s="294"/>
    </row>
    <row r="2165">
      <c r="A2165" s="296">
        <v>331.0</v>
      </c>
      <c r="B2165" s="296">
        <v>1.0</v>
      </c>
      <c r="C2165" s="296" t="s">
        <v>18041</v>
      </c>
      <c r="D2165" s="296"/>
      <c r="E2165" s="296" t="s">
        <v>17931</v>
      </c>
      <c r="F2165" s="296" t="s">
        <v>20391</v>
      </c>
      <c r="G2165" s="294"/>
      <c r="H2165" s="294"/>
    </row>
    <row r="2166">
      <c r="A2166" s="296">
        <v>331.0</v>
      </c>
      <c r="B2166" s="296">
        <v>1.0</v>
      </c>
      <c r="C2166" s="296" t="s">
        <v>18041</v>
      </c>
      <c r="D2166" s="296"/>
      <c r="E2166" s="296" t="s">
        <v>17933</v>
      </c>
      <c r="F2166" s="296" t="s">
        <v>20392</v>
      </c>
      <c r="G2166" s="294"/>
      <c r="H2166" s="294"/>
    </row>
    <row r="2167">
      <c r="A2167" s="296">
        <v>331.0</v>
      </c>
      <c r="B2167" s="296">
        <v>2.0</v>
      </c>
      <c r="C2167" s="296" t="s">
        <v>18041</v>
      </c>
      <c r="D2167" s="296"/>
      <c r="E2167" s="296" t="s">
        <v>17385</v>
      </c>
      <c r="F2167" s="296" t="s">
        <v>20393</v>
      </c>
      <c r="G2167" s="294"/>
      <c r="H2167" s="294"/>
    </row>
    <row r="2168">
      <c r="A2168" s="296">
        <v>331.0</v>
      </c>
      <c r="B2168" s="296">
        <v>2.0</v>
      </c>
      <c r="C2168" s="296" t="s">
        <v>18041</v>
      </c>
      <c r="D2168" s="296"/>
      <c r="E2168" s="296" t="s">
        <v>17175</v>
      </c>
      <c r="F2168" s="296" t="s">
        <v>20394</v>
      </c>
      <c r="G2168" s="294"/>
      <c r="H2168" s="294"/>
    </row>
    <row r="2169">
      <c r="A2169" s="296">
        <v>331.0</v>
      </c>
      <c r="B2169" s="296">
        <v>2.0</v>
      </c>
      <c r="C2169" s="296" t="s">
        <v>18041</v>
      </c>
      <c r="D2169" s="296"/>
      <c r="E2169" s="296" t="s">
        <v>17937</v>
      </c>
      <c r="F2169" s="296" t="s">
        <v>20395</v>
      </c>
      <c r="G2169" s="294"/>
      <c r="H2169" s="294"/>
    </row>
    <row r="2170">
      <c r="A2170" s="296">
        <v>331.0</v>
      </c>
      <c r="B2170" s="296">
        <v>2.0</v>
      </c>
      <c r="C2170" s="296" t="s">
        <v>18041</v>
      </c>
      <c r="D2170" s="296"/>
      <c r="E2170" s="296" t="s">
        <v>17939</v>
      </c>
      <c r="F2170" s="296" t="s">
        <v>20396</v>
      </c>
      <c r="G2170" s="294"/>
      <c r="H2170" s="294"/>
    </row>
    <row r="2171">
      <c r="A2171" s="296">
        <v>331.0</v>
      </c>
      <c r="B2171" s="296">
        <v>2.0</v>
      </c>
      <c r="C2171" s="296" t="s">
        <v>18041</v>
      </c>
      <c r="D2171" s="296"/>
      <c r="E2171" s="296" t="s">
        <v>17941</v>
      </c>
      <c r="F2171" s="296" t="s">
        <v>20397</v>
      </c>
      <c r="G2171" s="294"/>
      <c r="H2171" s="294"/>
    </row>
    <row r="2172">
      <c r="A2172" s="296">
        <v>331.0</v>
      </c>
      <c r="B2172" s="296">
        <v>2.0</v>
      </c>
      <c r="C2172" s="296" t="s">
        <v>18041</v>
      </c>
      <c r="D2172" s="296"/>
      <c r="E2172" s="296" t="s">
        <v>17937</v>
      </c>
      <c r="F2172" s="296" t="s">
        <v>20398</v>
      </c>
      <c r="G2172" s="294"/>
      <c r="H2172" s="294"/>
    </row>
    <row r="2173">
      <c r="A2173" s="296">
        <v>331.0</v>
      </c>
      <c r="B2173" s="296">
        <v>2.0</v>
      </c>
      <c r="C2173" s="296" t="s">
        <v>18041</v>
      </c>
      <c r="D2173" s="296"/>
      <c r="E2173" s="296" t="s">
        <v>17943</v>
      </c>
      <c r="F2173" s="296" t="s">
        <v>20399</v>
      </c>
      <c r="G2173" s="294"/>
      <c r="H2173" s="294"/>
    </row>
    <row r="2174">
      <c r="A2174" s="296">
        <v>332.0</v>
      </c>
      <c r="B2174" s="296">
        <v>1.0</v>
      </c>
      <c r="C2174" s="296"/>
      <c r="D2174" s="296" t="s">
        <v>20400</v>
      </c>
      <c r="E2174" s="296" t="s">
        <v>17924</v>
      </c>
      <c r="F2174" s="296" t="s">
        <v>20401</v>
      </c>
      <c r="G2174" s="294"/>
      <c r="H2174" s="294"/>
    </row>
    <row r="2175">
      <c r="A2175" s="296">
        <v>332.0</v>
      </c>
      <c r="B2175" s="296">
        <v>1.0</v>
      </c>
      <c r="C2175" s="296"/>
      <c r="D2175" s="296" t="s">
        <v>20400</v>
      </c>
      <c r="E2175" s="296" t="s">
        <v>17927</v>
      </c>
      <c r="F2175" s="296" t="s">
        <v>20402</v>
      </c>
      <c r="G2175" s="294"/>
      <c r="H2175" s="294"/>
    </row>
    <row r="2176">
      <c r="A2176" s="296">
        <v>332.0</v>
      </c>
      <c r="B2176" s="296">
        <v>1.0</v>
      </c>
      <c r="C2176" s="296"/>
      <c r="D2176" s="296" t="s">
        <v>20400</v>
      </c>
      <c r="E2176" s="296" t="s">
        <v>17929</v>
      </c>
      <c r="F2176" s="296" t="s">
        <v>20403</v>
      </c>
      <c r="G2176" s="294"/>
      <c r="H2176" s="294"/>
    </row>
    <row r="2177">
      <c r="A2177" s="296">
        <v>332.0</v>
      </c>
      <c r="B2177" s="296">
        <v>1.0</v>
      </c>
      <c r="C2177" s="296"/>
      <c r="D2177" s="296" t="s">
        <v>20400</v>
      </c>
      <c r="E2177" s="296" t="s">
        <v>17931</v>
      </c>
      <c r="F2177" s="296" t="s">
        <v>20404</v>
      </c>
      <c r="G2177" s="294"/>
      <c r="H2177" s="294"/>
    </row>
    <row r="2178">
      <c r="A2178" s="296">
        <v>332.0</v>
      </c>
      <c r="B2178" s="296">
        <v>1.0</v>
      </c>
      <c r="C2178" s="296"/>
      <c r="D2178" s="296" t="s">
        <v>20400</v>
      </c>
      <c r="E2178" s="296" t="s">
        <v>17933</v>
      </c>
      <c r="F2178" s="296" t="s">
        <v>20405</v>
      </c>
      <c r="G2178" s="294"/>
      <c r="H2178" s="294"/>
    </row>
    <row r="2179">
      <c r="A2179" s="296">
        <v>332.0</v>
      </c>
      <c r="B2179" s="296">
        <v>2.0</v>
      </c>
      <c r="C2179" s="296"/>
      <c r="D2179" s="296" t="s">
        <v>20400</v>
      </c>
      <c r="E2179" s="296" t="s">
        <v>17385</v>
      </c>
      <c r="F2179" s="296" t="s">
        <v>20406</v>
      </c>
      <c r="G2179" s="294"/>
      <c r="H2179" s="294"/>
    </row>
    <row r="2180">
      <c r="A2180" s="296">
        <v>332.0</v>
      </c>
      <c r="B2180" s="296">
        <v>2.0</v>
      </c>
      <c r="C2180" s="296"/>
      <c r="D2180" s="296" t="s">
        <v>20400</v>
      </c>
      <c r="E2180" s="296" t="s">
        <v>17175</v>
      </c>
      <c r="F2180" s="296" t="s">
        <v>20407</v>
      </c>
      <c r="G2180" s="294"/>
      <c r="H2180" s="294"/>
    </row>
    <row r="2181">
      <c r="A2181" s="296">
        <v>332.0</v>
      </c>
      <c r="B2181" s="296">
        <v>2.0</v>
      </c>
      <c r="C2181" s="296"/>
      <c r="D2181" s="296" t="s">
        <v>20400</v>
      </c>
      <c r="E2181" s="296" t="s">
        <v>17939</v>
      </c>
      <c r="F2181" s="296" t="s">
        <v>20408</v>
      </c>
      <c r="G2181" s="294"/>
      <c r="H2181" s="294"/>
    </row>
    <row r="2182">
      <c r="A2182" s="296">
        <v>332.0</v>
      </c>
      <c r="B2182" s="296">
        <v>2.0</v>
      </c>
      <c r="C2182" s="296"/>
      <c r="D2182" s="296" t="s">
        <v>20400</v>
      </c>
      <c r="E2182" s="296" t="s">
        <v>17941</v>
      </c>
      <c r="F2182" s="296" t="s">
        <v>20409</v>
      </c>
      <c r="G2182" s="294"/>
      <c r="H2182" s="294"/>
    </row>
    <row r="2183">
      <c r="A2183" s="296">
        <v>332.0</v>
      </c>
      <c r="B2183" s="296">
        <v>2.0</v>
      </c>
      <c r="C2183" s="296"/>
      <c r="D2183" s="296" t="s">
        <v>20400</v>
      </c>
      <c r="E2183" s="296" t="s">
        <v>17937</v>
      </c>
      <c r="F2183" s="296" t="s">
        <v>20410</v>
      </c>
      <c r="G2183" s="294"/>
      <c r="H2183" s="294"/>
    </row>
    <row r="2184">
      <c r="A2184" s="296">
        <v>332.0</v>
      </c>
      <c r="B2184" s="296">
        <v>2.0</v>
      </c>
      <c r="C2184" s="296"/>
      <c r="D2184" s="296" t="s">
        <v>20400</v>
      </c>
      <c r="E2184" s="296" t="s">
        <v>17943</v>
      </c>
      <c r="F2184" s="296" t="s">
        <v>20411</v>
      </c>
      <c r="G2184" s="294"/>
      <c r="H2184" s="294"/>
    </row>
    <row r="2185">
      <c r="A2185" s="296">
        <v>333.0</v>
      </c>
      <c r="B2185" s="296">
        <v>1.0</v>
      </c>
      <c r="C2185" s="296" t="s">
        <v>20412</v>
      </c>
      <c r="D2185" s="296"/>
      <c r="E2185" s="296" t="s">
        <v>17922</v>
      </c>
      <c r="F2185" s="296" t="s">
        <v>20413</v>
      </c>
      <c r="G2185" s="294"/>
      <c r="H2185" s="294"/>
    </row>
    <row r="2186">
      <c r="A2186" s="296">
        <v>333.0</v>
      </c>
      <c r="B2186" s="296">
        <v>1.0</v>
      </c>
      <c r="C2186" s="296" t="s">
        <v>20412</v>
      </c>
      <c r="D2186" s="296"/>
      <c r="E2186" s="296" t="s">
        <v>17924</v>
      </c>
      <c r="F2186" s="296" t="s">
        <v>20414</v>
      </c>
      <c r="G2186" s="294"/>
      <c r="H2186" s="294"/>
    </row>
    <row r="2187">
      <c r="A2187" s="296">
        <v>333.0</v>
      </c>
      <c r="B2187" s="296">
        <v>1.0</v>
      </c>
      <c r="C2187" s="296" t="s">
        <v>20412</v>
      </c>
      <c r="D2187" s="296"/>
      <c r="E2187" s="296" t="s">
        <v>17927</v>
      </c>
      <c r="F2187" s="296" t="s">
        <v>20415</v>
      </c>
      <c r="G2187" s="294"/>
      <c r="H2187" s="294"/>
    </row>
    <row r="2188">
      <c r="A2188" s="296">
        <v>333.0</v>
      </c>
      <c r="B2188" s="296">
        <v>1.0</v>
      </c>
      <c r="C2188" s="296" t="s">
        <v>20416</v>
      </c>
      <c r="D2188" s="296"/>
      <c r="E2188" s="296" t="s">
        <v>17929</v>
      </c>
      <c r="F2188" s="296" t="s">
        <v>20417</v>
      </c>
      <c r="G2188" s="294"/>
      <c r="H2188" s="294"/>
    </row>
    <row r="2189">
      <c r="A2189" s="296">
        <v>333.0</v>
      </c>
      <c r="B2189" s="296">
        <v>1.0</v>
      </c>
      <c r="C2189" s="296" t="s">
        <v>20416</v>
      </c>
      <c r="D2189" s="296"/>
      <c r="E2189" s="296" t="s">
        <v>17931</v>
      </c>
      <c r="F2189" s="296" t="s">
        <v>20418</v>
      </c>
      <c r="G2189" s="294"/>
      <c r="H2189" s="294"/>
    </row>
    <row r="2190">
      <c r="A2190" s="296">
        <v>333.0</v>
      </c>
      <c r="B2190" s="296">
        <v>1.0</v>
      </c>
      <c r="C2190" s="296" t="s">
        <v>20416</v>
      </c>
      <c r="D2190" s="296"/>
      <c r="E2190" s="296" t="s">
        <v>17933</v>
      </c>
      <c r="F2190" s="296" t="s">
        <v>20419</v>
      </c>
      <c r="G2190" s="294"/>
      <c r="H2190" s="294"/>
    </row>
    <row r="2191">
      <c r="A2191" s="296">
        <v>333.0</v>
      </c>
      <c r="B2191" s="296">
        <v>2.0</v>
      </c>
      <c r="C2191" s="296" t="s">
        <v>20412</v>
      </c>
      <c r="D2191" s="296"/>
      <c r="E2191" s="296" t="s">
        <v>17385</v>
      </c>
      <c r="F2191" s="296" t="s">
        <v>20420</v>
      </c>
      <c r="G2191" s="294"/>
      <c r="H2191" s="294"/>
    </row>
    <row r="2192">
      <c r="A2192" s="296">
        <v>333.0</v>
      </c>
      <c r="B2192" s="296">
        <v>2.0</v>
      </c>
      <c r="C2192" s="296" t="s">
        <v>20412</v>
      </c>
      <c r="D2192" s="296"/>
      <c r="E2192" s="296" t="s">
        <v>17175</v>
      </c>
      <c r="F2192" s="296" t="s">
        <v>20421</v>
      </c>
      <c r="G2192" s="294"/>
      <c r="H2192" s="294"/>
    </row>
    <row r="2193">
      <c r="A2193" s="296">
        <v>333.0</v>
      </c>
      <c r="B2193" s="296">
        <v>2.0</v>
      </c>
      <c r="C2193" s="296" t="s">
        <v>20412</v>
      </c>
      <c r="D2193" s="296"/>
      <c r="E2193" s="296" t="s">
        <v>17939</v>
      </c>
      <c r="F2193" s="296" t="s">
        <v>20422</v>
      </c>
      <c r="G2193" s="294"/>
      <c r="H2193" s="294"/>
    </row>
    <row r="2194">
      <c r="A2194" s="296">
        <v>333.0</v>
      </c>
      <c r="B2194" s="296">
        <v>2.0</v>
      </c>
      <c r="C2194" s="296" t="s">
        <v>20412</v>
      </c>
      <c r="D2194" s="296"/>
      <c r="E2194" s="296" t="s">
        <v>17941</v>
      </c>
      <c r="F2194" s="296" t="s">
        <v>20423</v>
      </c>
      <c r="G2194" s="294"/>
      <c r="H2194" s="294"/>
    </row>
    <row r="2195">
      <c r="A2195" s="296">
        <v>333.0</v>
      </c>
      <c r="B2195" s="296">
        <v>2.0</v>
      </c>
      <c r="C2195" s="296" t="s">
        <v>20412</v>
      </c>
      <c r="D2195" s="296"/>
      <c r="E2195" s="296" t="s">
        <v>17937</v>
      </c>
      <c r="F2195" s="296" t="s">
        <v>20424</v>
      </c>
      <c r="G2195" s="294"/>
      <c r="H2195" s="294"/>
    </row>
    <row r="2196">
      <c r="A2196" s="296">
        <v>333.0</v>
      </c>
      <c r="B2196" s="296">
        <v>2.0</v>
      </c>
      <c r="C2196" s="296" t="s">
        <v>20412</v>
      </c>
      <c r="D2196" s="296"/>
      <c r="E2196" s="296" t="s">
        <v>17943</v>
      </c>
      <c r="F2196" s="296" t="s">
        <v>20425</v>
      </c>
      <c r="G2196" s="294"/>
      <c r="H2196" s="294"/>
    </row>
    <row r="2197">
      <c r="A2197" s="296">
        <v>334.0</v>
      </c>
      <c r="B2197" s="296">
        <v>1.0</v>
      </c>
      <c r="C2197" s="296" t="s">
        <v>20426</v>
      </c>
      <c r="D2197" s="296"/>
      <c r="E2197" s="296" t="s">
        <v>17922</v>
      </c>
      <c r="F2197" s="296" t="s">
        <v>20427</v>
      </c>
      <c r="G2197" s="294"/>
      <c r="H2197" s="294"/>
    </row>
    <row r="2198">
      <c r="A2198" s="296">
        <v>334.0</v>
      </c>
      <c r="B2198" s="296">
        <v>1.0</v>
      </c>
      <c r="C2198" s="296" t="s">
        <v>20426</v>
      </c>
      <c r="D2198" s="296"/>
      <c r="E2198" s="296" t="s">
        <v>17924</v>
      </c>
      <c r="F2198" s="296" t="s">
        <v>20428</v>
      </c>
      <c r="G2198" s="294"/>
      <c r="H2198" s="294"/>
    </row>
    <row r="2199">
      <c r="A2199" s="296">
        <v>334.0</v>
      </c>
      <c r="B2199" s="296">
        <v>1.0</v>
      </c>
      <c r="C2199" s="296" t="s">
        <v>20426</v>
      </c>
      <c r="D2199" s="296"/>
      <c r="E2199" s="296" t="s">
        <v>17927</v>
      </c>
      <c r="F2199" s="296" t="s">
        <v>20429</v>
      </c>
      <c r="G2199" s="294"/>
      <c r="H2199" s="294"/>
    </row>
    <row r="2200">
      <c r="A2200" s="296">
        <v>334.0</v>
      </c>
      <c r="B2200" s="296">
        <v>1.0</v>
      </c>
      <c r="C2200" s="296" t="s">
        <v>20426</v>
      </c>
      <c r="D2200" s="296"/>
      <c r="E2200" s="296" t="s">
        <v>17929</v>
      </c>
      <c r="F2200" s="296" t="s">
        <v>20430</v>
      </c>
      <c r="G2200" s="294"/>
      <c r="H2200" s="294"/>
    </row>
    <row r="2201">
      <c r="A2201" s="296">
        <v>334.0</v>
      </c>
      <c r="B2201" s="296">
        <v>1.0</v>
      </c>
      <c r="C2201" s="296" t="s">
        <v>20426</v>
      </c>
      <c r="D2201" s="296"/>
      <c r="E2201" s="296" t="s">
        <v>17931</v>
      </c>
      <c r="F2201" s="296" t="s">
        <v>20431</v>
      </c>
      <c r="G2201" s="294"/>
      <c r="H2201" s="294"/>
    </row>
    <row r="2202">
      <c r="A2202" s="296">
        <v>334.0</v>
      </c>
      <c r="B2202" s="296">
        <v>1.0</v>
      </c>
      <c r="C2202" s="296" t="s">
        <v>20426</v>
      </c>
      <c r="D2202" s="296"/>
      <c r="E2202" s="296" t="s">
        <v>17933</v>
      </c>
      <c r="F2202" s="296" t="s">
        <v>20432</v>
      </c>
      <c r="G2202" s="294"/>
      <c r="H2202" s="294"/>
    </row>
    <row r="2203">
      <c r="A2203" s="296">
        <v>334.0</v>
      </c>
      <c r="B2203" s="296">
        <v>2.0</v>
      </c>
      <c r="C2203" s="296" t="s">
        <v>20426</v>
      </c>
      <c r="D2203" s="296"/>
      <c r="E2203" s="296" t="s">
        <v>17385</v>
      </c>
      <c r="F2203" s="296" t="s">
        <v>20433</v>
      </c>
      <c r="G2203" s="294"/>
      <c r="H2203" s="294"/>
    </row>
    <row r="2204">
      <c r="A2204" s="296">
        <v>334.0</v>
      </c>
      <c r="B2204" s="296">
        <v>2.0</v>
      </c>
      <c r="C2204" s="296" t="s">
        <v>20426</v>
      </c>
      <c r="D2204" s="296"/>
      <c r="E2204" s="296" t="s">
        <v>17175</v>
      </c>
      <c r="F2204" s="296" t="s">
        <v>20434</v>
      </c>
      <c r="G2204" s="294"/>
      <c r="H2204" s="294"/>
    </row>
    <row r="2205">
      <c r="A2205" s="296">
        <v>334.0</v>
      </c>
      <c r="B2205" s="296">
        <v>2.0</v>
      </c>
      <c r="C2205" s="296" t="s">
        <v>20426</v>
      </c>
      <c r="D2205" s="296"/>
      <c r="E2205" s="296" t="s">
        <v>17937</v>
      </c>
      <c r="F2205" s="296" t="s">
        <v>20435</v>
      </c>
      <c r="G2205" s="294"/>
      <c r="H2205" s="294"/>
    </row>
    <row r="2206">
      <c r="A2206" s="296">
        <v>334.0</v>
      </c>
      <c r="B2206" s="296">
        <v>2.0</v>
      </c>
      <c r="C2206" s="296" t="s">
        <v>20426</v>
      </c>
      <c r="D2206" s="296"/>
      <c r="E2206" s="296" t="s">
        <v>17939</v>
      </c>
      <c r="F2206" s="296" t="s">
        <v>20436</v>
      </c>
      <c r="G2206" s="294"/>
      <c r="H2206" s="294"/>
    </row>
    <row r="2207">
      <c r="A2207" s="296">
        <v>334.0</v>
      </c>
      <c r="B2207" s="296">
        <v>2.0</v>
      </c>
      <c r="C2207" s="296" t="s">
        <v>20426</v>
      </c>
      <c r="D2207" s="296"/>
      <c r="E2207" s="296" t="s">
        <v>17941</v>
      </c>
      <c r="F2207" s="296" t="s">
        <v>20437</v>
      </c>
      <c r="G2207" s="294"/>
      <c r="H2207" s="294"/>
    </row>
    <row r="2208">
      <c r="A2208" s="296">
        <v>334.0</v>
      </c>
      <c r="B2208" s="296">
        <v>2.0</v>
      </c>
      <c r="C2208" s="296" t="s">
        <v>19721</v>
      </c>
      <c r="D2208" s="296"/>
      <c r="E2208" s="296" t="s">
        <v>17937</v>
      </c>
      <c r="F2208" s="296" t="s">
        <v>20438</v>
      </c>
      <c r="G2208" s="294"/>
      <c r="H2208" s="294"/>
    </row>
    <row r="2209">
      <c r="A2209" s="296">
        <v>335.0</v>
      </c>
      <c r="B2209" s="296">
        <v>1.0</v>
      </c>
      <c r="C2209" s="296" t="s">
        <v>20439</v>
      </c>
      <c r="D2209" s="296"/>
      <c r="E2209" s="296" t="s">
        <v>17922</v>
      </c>
      <c r="F2209" s="296" t="s">
        <v>20440</v>
      </c>
      <c r="G2209" s="294"/>
      <c r="H2209" s="294"/>
    </row>
    <row r="2210">
      <c r="A2210" s="296">
        <v>335.0</v>
      </c>
      <c r="B2210" s="296">
        <v>1.0</v>
      </c>
      <c r="C2210" s="296" t="s">
        <v>20439</v>
      </c>
      <c r="D2210" s="296"/>
      <c r="E2210" s="296" t="s">
        <v>17924</v>
      </c>
      <c r="F2210" s="296" t="s">
        <v>20441</v>
      </c>
      <c r="G2210" s="294"/>
      <c r="H2210" s="294"/>
    </row>
    <row r="2211">
      <c r="A2211" s="296">
        <v>335.0</v>
      </c>
      <c r="B2211" s="296">
        <v>1.0</v>
      </c>
      <c r="C2211" s="296" t="s">
        <v>20439</v>
      </c>
      <c r="D2211" s="296"/>
      <c r="E2211" s="296" t="s">
        <v>17927</v>
      </c>
      <c r="F2211" s="296" t="s">
        <v>20442</v>
      </c>
      <c r="G2211" s="294"/>
      <c r="H2211" s="294"/>
    </row>
    <row r="2212">
      <c r="A2212" s="296">
        <v>335.0</v>
      </c>
      <c r="B2212" s="296">
        <v>2.0</v>
      </c>
      <c r="C2212" s="296" t="s">
        <v>20439</v>
      </c>
      <c r="D2212" s="296"/>
      <c r="E2212" s="296" t="s">
        <v>17175</v>
      </c>
      <c r="F2212" s="296" t="s">
        <v>20443</v>
      </c>
      <c r="G2212" s="294"/>
      <c r="H2212" s="294"/>
    </row>
    <row r="2213">
      <c r="A2213" s="296">
        <v>335.0</v>
      </c>
      <c r="B2213" s="296">
        <v>2.0</v>
      </c>
      <c r="C2213" s="296" t="s">
        <v>20439</v>
      </c>
      <c r="D2213" s="296"/>
      <c r="E2213" s="296" t="s">
        <v>17937</v>
      </c>
      <c r="F2213" s="296" t="s">
        <v>20444</v>
      </c>
      <c r="G2213" s="294"/>
      <c r="H2213" s="294"/>
    </row>
    <row r="2214">
      <c r="A2214" s="296">
        <v>335.0</v>
      </c>
      <c r="B2214" s="296">
        <v>2.0</v>
      </c>
      <c r="C2214" s="296" t="s">
        <v>20439</v>
      </c>
      <c r="D2214" s="296"/>
      <c r="E2214" s="296" t="s">
        <v>17939</v>
      </c>
      <c r="F2214" s="296" t="s">
        <v>20445</v>
      </c>
      <c r="G2214" s="294"/>
      <c r="H2214" s="294"/>
    </row>
    <row r="2215">
      <c r="A2215" s="296">
        <v>335.0</v>
      </c>
      <c r="B2215" s="296">
        <v>2.0</v>
      </c>
      <c r="C2215" s="296" t="s">
        <v>20439</v>
      </c>
      <c r="D2215" s="296"/>
      <c r="E2215" s="296" t="s">
        <v>17941</v>
      </c>
      <c r="F2215" s="296" t="s">
        <v>20446</v>
      </c>
      <c r="G2215" s="294"/>
      <c r="H2215" s="294"/>
    </row>
    <row r="2216">
      <c r="A2216" s="296">
        <v>335.0</v>
      </c>
      <c r="B2216" s="296">
        <v>2.0</v>
      </c>
      <c r="C2216" s="296" t="s">
        <v>20439</v>
      </c>
      <c r="D2216" s="296"/>
      <c r="E2216" s="296" t="s">
        <v>17943</v>
      </c>
      <c r="F2216" s="296" t="s">
        <v>20447</v>
      </c>
      <c r="G2216" s="294"/>
      <c r="H2216" s="294"/>
    </row>
    <row r="2217">
      <c r="A2217" s="296">
        <v>336.0</v>
      </c>
      <c r="B2217" s="296">
        <v>1.0</v>
      </c>
      <c r="C2217" s="296" t="s">
        <v>20448</v>
      </c>
      <c r="D2217" s="296"/>
      <c r="E2217" s="296" t="s">
        <v>17922</v>
      </c>
      <c r="F2217" s="296" t="s">
        <v>20449</v>
      </c>
      <c r="G2217" s="294"/>
      <c r="H2217" s="294"/>
    </row>
    <row r="2218">
      <c r="A2218" s="296">
        <v>336.0</v>
      </c>
      <c r="B2218" s="296">
        <v>1.0</v>
      </c>
      <c r="C2218" s="296" t="s">
        <v>20448</v>
      </c>
      <c r="D2218" s="296"/>
      <c r="E2218" s="296" t="s">
        <v>17924</v>
      </c>
      <c r="F2218" s="296" t="s">
        <v>20450</v>
      </c>
      <c r="G2218" s="294"/>
      <c r="H2218" s="294"/>
    </row>
    <row r="2219">
      <c r="A2219" s="296">
        <v>336.0</v>
      </c>
      <c r="B2219" s="296">
        <v>1.0</v>
      </c>
      <c r="C2219" s="296" t="s">
        <v>20448</v>
      </c>
      <c r="D2219" s="296"/>
      <c r="E2219" s="296" t="s">
        <v>17927</v>
      </c>
      <c r="F2219" s="296" t="s">
        <v>20451</v>
      </c>
      <c r="G2219" s="294"/>
      <c r="H2219" s="294"/>
    </row>
    <row r="2220">
      <c r="A2220" s="296">
        <v>336.0</v>
      </c>
      <c r="B2220" s="296">
        <v>1.0</v>
      </c>
      <c r="C2220" s="296" t="s">
        <v>20448</v>
      </c>
      <c r="D2220" s="296"/>
      <c r="E2220" s="296" t="s">
        <v>17929</v>
      </c>
      <c r="F2220" s="296" t="s">
        <v>20452</v>
      </c>
      <c r="G2220" s="294"/>
      <c r="H2220" s="294"/>
    </row>
    <row r="2221">
      <c r="A2221" s="296">
        <v>336.0</v>
      </c>
      <c r="B2221" s="296">
        <v>1.0</v>
      </c>
      <c r="C2221" s="296" t="s">
        <v>20453</v>
      </c>
      <c r="D2221" s="296"/>
      <c r="E2221" s="296" t="s">
        <v>17931</v>
      </c>
      <c r="F2221" s="296" t="s">
        <v>20454</v>
      </c>
      <c r="G2221" s="294"/>
      <c r="H2221" s="294"/>
    </row>
    <row r="2222">
      <c r="A2222" s="296">
        <v>336.0</v>
      </c>
      <c r="B2222" s="296">
        <v>2.0</v>
      </c>
      <c r="C2222" s="296" t="s">
        <v>20455</v>
      </c>
      <c r="D2222" s="296"/>
      <c r="E2222" s="296" t="s">
        <v>17175</v>
      </c>
      <c r="F2222" s="296" t="s">
        <v>20456</v>
      </c>
      <c r="G2222" s="294"/>
      <c r="H2222" s="294"/>
    </row>
    <row r="2223">
      <c r="A2223" s="296">
        <v>336.0</v>
      </c>
      <c r="B2223" s="296">
        <v>2.0</v>
      </c>
      <c r="C2223" s="296" t="s">
        <v>20455</v>
      </c>
      <c r="D2223" s="296"/>
      <c r="E2223" s="296" t="s">
        <v>17937</v>
      </c>
      <c r="F2223" s="296" t="s">
        <v>20457</v>
      </c>
      <c r="G2223" s="294"/>
      <c r="H2223" s="294"/>
    </row>
    <row r="2224">
      <c r="A2224" s="296">
        <v>336.0</v>
      </c>
      <c r="B2224" s="296">
        <v>2.0</v>
      </c>
      <c r="C2224" s="296" t="s">
        <v>20455</v>
      </c>
      <c r="D2224" s="296"/>
      <c r="E2224" s="296" t="s">
        <v>17939</v>
      </c>
      <c r="F2224" s="296" t="s">
        <v>20458</v>
      </c>
      <c r="G2224" s="294"/>
      <c r="H2224" s="294"/>
    </row>
    <row r="2225">
      <c r="A2225" s="296">
        <v>336.0</v>
      </c>
      <c r="B2225" s="296">
        <v>2.0</v>
      </c>
      <c r="C2225" s="296" t="s">
        <v>20455</v>
      </c>
      <c r="D2225" s="296"/>
      <c r="E2225" s="296" t="s">
        <v>17941</v>
      </c>
      <c r="F2225" s="296" t="s">
        <v>20459</v>
      </c>
      <c r="G2225" s="294"/>
      <c r="H2225" s="294"/>
    </row>
    <row r="2226">
      <c r="A2226" s="296">
        <v>336.0</v>
      </c>
      <c r="B2226" s="296">
        <v>2.0</v>
      </c>
      <c r="C2226" s="296" t="s">
        <v>20455</v>
      </c>
      <c r="D2226" s="296"/>
      <c r="E2226" s="296" t="s">
        <v>17943</v>
      </c>
      <c r="F2226" s="296" t="s">
        <v>20460</v>
      </c>
      <c r="G2226" s="294"/>
      <c r="H2226" s="294"/>
    </row>
    <row r="2227">
      <c r="A2227" s="296">
        <v>337.0</v>
      </c>
      <c r="B2227" s="296">
        <v>1.0</v>
      </c>
      <c r="C2227" s="296"/>
      <c r="D2227" s="296" t="s">
        <v>20461</v>
      </c>
      <c r="E2227" s="296" t="s">
        <v>17922</v>
      </c>
      <c r="F2227" s="296" t="s">
        <v>20462</v>
      </c>
      <c r="G2227" s="294"/>
      <c r="H2227" s="294"/>
    </row>
    <row r="2228">
      <c r="A2228" s="296">
        <v>337.0</v>
      </c>
      <c r="B2228" s="296">
        <v>1.0</v>
      </c>
      <c r="C2228" s="296"/>
      <c r="D2228" s="296" t="s">
        <v>20461</v>
      </c>
      <c r="E2228" s="296" t="s">
        <v>17922</v>
      </c>
      <c r="F2228" s="296" t="s">
        <v>20463</v>
      </c>
      <c r="G2228" s="294"/>
      <c r="H2228" s="294"/>
    </row>
    <row r="2229">
      <c r="A2229" s="296">
        <v>337.0</v>
      </c>
      <c r="B2229" s="296">
        <v>1.0</v>
      </c>
      <c r="C2229" s="296"/>
      <c r="D2229" s="296" t="s">
        <v>20461</v>
      </c>
      <c r="E2229" s="296" t="s">
        <v>17922</v>
      </c>
      <c r="F2229" s="296" t="s">
        <v>20464</v>
      </c>
      <c r="G2229" s="294"/>
      <c r="H2229" s="294"/>
    </row>
    <row r="2230">
      <c r="A2230" s="296">
        <v>337.0</v>
      </c>
      <c r="B2230" s="296">
        <v>1.0</v>
      </c>
      <c r="C2230" s="296"/>
      <c r="D2230" s="296" t="s">
        <v>20461</v>
      </c>
      <c r="E2230" s="296" t="s">
        <v>17924</v>
      </c>
      <c r="F2230" s="296" t="s">
        <v>20465</v>
      </c>
      <c r="G2230" s="294"/>
      <c r="H2230" s="294"/>
    </row>
    <row r="2231">
      <c r="A2231" s="296">
        <v>337.0</v>
      </c>
      <c r="B2231" s="296">
        <v>1.0</v>
      </c>
      <c r="C2231" s="296"/>
      <c r="D2231" s="296" t="s">
        <v>20461</v>
      </c>
      <c r="E2231" s="296" t="s">
        <v>17927</v>
      </c>
      <c r="F2231" s="296" t="s">
        <v>20466</v>
      </c>
      <c r="G2231" s="294"/>
      <c r="H2231" s="294"/>
    </row>
    <row r="2232">
      <c r="A2232" s="296">
        <v>337.0</v>
      </c>
      <c r="B2232" s="296">
        <v>1.0</v>
      </c>
      <c r="C2232" s="296"/>
      <c r="D2232" s="296" t="s">
        <v>20461</v>
      </c>
      <c r="E2232" s="296" t="s">
        <v>17929</v>
      </c>
      <c r="F2232" s="296" t="s">
        <v>20467</v>
      </c>
      <c r="G2232" s="294"/>
      <c r="H2232" s="294"/>
    </row>
    <row r="2233">
      <c r="A2233" s="296">
        <v>337.0</v>
      </c>
      <c r="B2233" s="296">
        <v>1.0</v>
      </c>
      <c r="C2233" s="296" t="s">
        <v>20468</v>
      </c>
      <c r="D2233" s="296" t="s">
        <v>20461</v>
      </c>
      <c r="E2233" s="296" t="s">
        <v>17931</v>
      </c>
      <c r="F2233" s="296" t="s">
        <v>20469</v>
      </c>
      <c r="G2233" s="294"/>
      <c r="H2233" s="294"/>
    </row>
    <row r="2234">
      <c r="A2234" s="296">
        <v>337.0</v>
      </c>
      <c r="B2234" s="296">
        <v>2.0</v>
      </c>
      <c r="C2234" s="296" t="s">
        <v>20455</v>
      </c>
      <c r="D2234" s="296" t="s">
        <v>20461</v>
      </c>
      <c r="E2234" s="296" t="s">
        <v>17175</v>
      </c>
      <c r="F2234" s="296" t="s">
        <v>20470</v>
      </c>
      <c r="G2234" s="294"/>
      <c r="H2234" s="294"/>
    </row>
    <row r="2235">
      <c r="A2235" s="296">
        <v>337.0</v>
      </c>
      <c r="B2235" s="296">
        <v>2.0</v>
      </c>
      <c r="C2235" s="296" t="s">
        <v>20455</v>
      </c>
      <c r="D2235" s="296" t="s">
        <v>20461</v>
      </c>
      <c r="E2235" s="296" t="s">
        <v>17922</v>
      </c>
      <c r="F2235" s="296" t="s">
        <v>20471</v>
      </c>
      <c r="G2235" s="294"/>
      <c r="H2235" s="294"/>
    </row>
    <row r="2236">
      <c r="A2236" s="296">
        <v>337.0</v>
      </c>
      <c r="B2236" s="296">
        <v>2.0</v>
      </c>
      <c r="C2236" s="296" t="s">
        <v>20455</v>
      </c>
      <c r="D2236" s="296" t="s">
        <v>20461</v>
      </c>
      <c r="E2236" s="296" t="s">
        <v>17927</v>
      </c>
      <c r="F2236" s="296" t="s">
        <v>20472</v>
      </c>
      <c r="G2236" s="294"/>
      <c r="H2236" s="294"/>
    </row>
    <row r="2237">
      <c r="A2237" s="296">
        <v>337.0</v>
      </c>
      <c r="B2237" s="296">
        <v>2.0</v>
      </c>
      <c r="C2237" s="296" t="s">
        <v>20455</v>
      </c>
      <c r="D2237" s="296" t="s">
        <v>20461</v>
      </c>
      <c r="E2237" s="296" t="s">
        <v>17175</v>
      </c>
      <c r="F2237" s="296" t="s">
        <v>20473</v>
      </c>
      <c r="G2237" s="294"/>
      <c r="H2237" s="294"/>
    </row>
    <row r="2238">
      <c r="A2238" s="296">
        <v>337.0</v>
      </c>
      <c r="B2238" s="296">
        <v>2.0</v>
      </c>
      <c r="C2238" s="296" t="s">
        <v>20455</v>
      </c>
      <c r="D2238" s="296" t="s">
        <v>20461</v>
      </c>
      <c r="E2238" s="296" t="s">
        <v>17922</v>
      </c>
      <c r="F2238" s="296" t="s">
        <v>20474</v>
      </c>
      <c r="G2238" s="294"/>
      <c r="H2238" s="294"/>
    </row>
    <row r="2239">
      <c r="A2239" s="296">
        <v>337.0</v>
      </c>
      <c r="B2239" s="296">
        <v>2.0</v>
      </c>
      <c r="C2239" s="296" t="s">
        <v>20455</v>
      </c>
      <c r="D2239" s="296" t="s">
        <v>20461</v>
      </c>
      <c r="E2239" s="296" t="s">
        <v>17939</v>
      </c>
      <c r="F2239" s="296" t="s">
        <v>20475</v>
      </c>
      <c r="G2239" s="294"/>
      <c r="H2239" s="294"/>
    </row>
    <row r="2240">
      <c r="A2240" s="296">
        <v>337.0</v>
      </c>
      <c r="B2240" s="296">
        <v>2.0</v>
      </c>
      <c r="C2240" s="296" t="s">
        <v>20455</v>
      </c>
      <c r="D2240" s="296" t="s">
        <v>20461</v>
      </c>
      <c r="E2240" s="296" t="s">
        <v>17941</v>
      </c>
      <c r="F2240" s="296" t="s">
        <v>20476</v>
      </c>
      <c r="G2240" s="294"/>
      <c r="H2240" s="294"/>
    </row>
    <row r="2241">
      <c r="A2241" s="296">
        <v>337.0</v>
      </c>
      <c r="B2241" s="296">
        <v>2.0</v>
      </c>
      <c r="C2241" s="296" t="s">
        <v>20455</v>
      </c>
      <c r="D2241" s="296" t="s">
        <v>20461</v>
      </c>
      <c r="E2241" s="296" t="s">
        <v>17937</v>
      </c>
      <c r="F2241" s="296" t="s">
        <v>20477</v>
      </c>
      <c r="G2241" s="294"/>
      <c r="H2241" s="294"/>
    </row>
    <row r="2242">
      <c r="A2242" s="296">
        <v>337.0</v>
      </c>
      <c r="B2242" s="296">
        <v>2.0</v>
      </c>
      <c r="C2242" s="296" t="s">
        <v>20455</v>
      </c>
      <c r="D2242" s="296" t="s">
        <v>20461</v>
      </c>
      <c r="E2242" s="296" t="s">
        <v>17943</v>
      </c>
      <c r="F2242" s="296" t="s">
        <v>20478</v>
      </c>
      <c r="G2242" s="294"/>
      <c r="H2242" s="294"/>
    </row>
    <row r="2243">
      <c r="A2243" s="296">
        <v>338.0</v>
      </c>
      <c r="B2243" s="296">
        <v>1.0</v>
      </c>
      <c r="C2243" s="296" t="s">
        <v>20479</v>
      </c>
      <c r="D2243" s="296"/>
      <c r="E2243" s="296" t="s">
        <v>17922</v>
      </c>
      <c r="F2243" s="296" t="s">
        <v>20480</v>
      </c>
      <c r="G2243" s="294"/>
      <c r="H2243" s="294"/>
    </row>
    <row r="2244">
      <c r="A2244" s="296">
        <v>338.0</v>
      </c>
      <c r="B2244" s="296">
        <v>1.0</v>
      </c>
      <c r="C2244" s="296" t="s">
        <v>20479</v>
      </c>
      <c r="D2244" s="296"/>
      <c r="E2244" s="296" t="s">
        <v>17924</v>
      </c>
      <c r="F2244" s="296" t="s">
        <v>20481</v>
      </c>
      <c r="G2244" s="294"/>
      <c r="H2244" s="294"/>
    </row>
    <row r="2245">
      <c r="A2245" s="296">
        <v>338.0</v>
      </c>
      <c r="B2245" s="296">
        <v>1.0</v>
      </c>
      <c r="C2245" s="296" t="s">
        <v>20479</v>
      </c>
      <c r="D2245" s="296"/>
      <c r="E2245" s="296" t="s">
        <v>17927</v>
      </c>
      <c r="F2245" s="296" t="s">
        <v>20482</v>
      </c>
      <c r="G2245" s="294"/>
      <c r="H2245" s="294"/>
    </row>
    <row r="2246">
      <c r="A2246" s="296">
        <v>338.0</v>
      </c>
      <c r="B2246" s="296">
        <v>1.0</v>
      </c>
      <c r="C2246" s="296" t="s">
        <v>20479</v>
      </c>
      <c r="D2246" s="296"/>
      <c r="E2246" s="296" t="s">
        <v>17929</v>
      </c>
      <c r="F2246" s="296" t="s">
        <v>20483</v>
      </c>
      <c r="G2246" s="294"/>
      <c r="H2246" s="294"/>
    </row>
    <row r="2247">
      <c r="A2247" s="296">
        <v>338.0</v>
      </c>
      <c r="B2247" s="296">
        <v>1.0</v>
      </c>
      <c r="C2247" s="296" t="s">
        <v>20479</v>
      </c>
      <c r="D2247" s="296"/>
      <c r="E2247" s="296" t="s">
        <v>17931</v>
      </c>
      <c r="F2247" s="296" t="s">
        <v>20484</v>
      </c>
      <c r="G2247" s="294"/>
      <c r="H2247" s="294"/>
    </row>
    <row r="2248">
      <c r="A2248" s="296">
        <v>338.0</v>
      </c>
      <c r="B2248" s="296">
        <v>1.0</v>
      </c>
      <c r="C2248" s="296" t="s">
        <v>20479</v>
      </c>
      <c r="D2248" s="296"/>
      <c r="E2248" s="296" t="s">
        <v>17933</v>
      </c>
      <c r="F2248" s="296" t="s">
        <v>20485</v>
      </c>
      <c r="G2248" s="294"/>
      <c r="H2248" s="294"/>
    </row>
    <row r="2249">
      <c r="A2249" s="296">
        <v>338.0</v>
      </c>
      <c r="B2249" s="296">
        <v>2.0</v>
      </c>
      <c r="C2249" s="296" t="s">
        <v>20479</v>
      </c>
      <c r="D2249" s="296"/>
      <c r="E2249" s="296" t="s">
        <v>17385</v>
      </c>
      <c r="F2249" s="296" t="s">
        <v>20486</v>
      </c>
      <c r="G2249" s="294"/>
      <c r="H2249" s="294"/>
    </row>
    <row r="2250">
      <c r="A2250" s="296">
        <v>338.0</v>
      </c>
      <c r="B2250" s="296">
        <v>2.0</v>
      </c>
      <c r="C2250" s="296" t="s">
        <v>20479</v>
      </c>
      <c r="D2250" s="296"/>
      <c r="E2250" s="296" t="s">
        <v>17175</v>
      </c>
      <c r="F2250" s="296" t="s">
        <v>20487</v>
      </c>
      <c r="G2250" s="294"/>
      <c r="H2250" s="294"/>
    </row>
    <row r="2251">
      <c r="A2251" s="296">
        <v>338.0</v>
      </c>
      <c r="B2251" s="296">
        <v>2.0</v>
      </c>
      <c r="C2251" s="296" t="s">
        <v>20479</v>
      </c>
      <c r="D2251" s="296"/>
      <c r="E2251" s="296" t="s">
        <v>17937</v>
      </c>
      <c r="F2251" s="296" t="s">
        <v>20488</v>
      </c>
      <c r="G2251" s="294"/>
      <c r="H2251" s="294"/>
    </row>
    <row r="2252">
      <c r="A2252" s="296">
        <v>338.0</v>
      </c>
      <c r="B2252" s="296">
        <v>2.0</v>
      </c>
      <c r="C2252" s="296" t="s">
        <v>20479</v>
      </c>
      <c r="D2252" s="296"/>
      <c r="E2252" s="296" t="s">
        <v>17939</v>
      </c>
      <c r="F2252" s="296" t="s">
        <v>20489</v>
      </c>
      <c r="G2252" s="294"/>
      <c r="H2252" s="294"/>
    </row>
    <row r="2253">
      <c r="A2253" s="296">
        <v>338.0</v>
      </c>
      <c r="B2253" s="296">
        <v>2.0</v>
      </c>
      <c r="C2253" s="296" t="s">
        <v>20479</v>
      </c>
      <c r="D2253" s="296"/>
      <c r="E2253" s="296" t="s">
        <v>17941</v>
      </c>
      <c r="F2253" s="296" t="s">
        <v>20490</v>
      </c>
      <c r="G2253" s="294"/>
      <c r="H2253" s="294"/>
    </row>
    <row r="2254">
      <c r="A2254" s="296">
        <v>338.0</v>
      </c>
      <c r="B2254" s="296">
        <v>2.0</v>
      </c>
      <c r="C2254" s="296" t="s">
        <v>20479</v>
      </c>
      <c r="D2254" s="296"/>
      <c r="E2254" s="296" t="s">
        <v>17943</v>
      </c>
      <c r="F2254" s="296" t="s">
        <v>20491</v>
      </c>
      <c r="G2254" s="294"/>
      <c r="H2254" s="294"/>
    </row>
    <row r="2255">
      <c r="A2255" s="296">
        <v>339.0</v>
      </c>
      <c r="B2255" s="296">
        <v>1.0</v>
      </c>
      <c r="C2255" s="296" t="s">
        <v>20492</v>
      </c>
      <c r="D2255" s="296"/>
      <c r="E2255" s="296" t="s">
        <v>17922</v>
      </c>
      <c r="F2255" s="296" t="s">
        <v>20493</v>
      </c>
      <c r="G2255" s="294"/>
      <c r="H2255" s="294"/>
    </row>
    <row r="2256">
      <c r="A2256" s="296">
        <v>339.0</v>
      </c>
      <c r="B2256" s="296">
        <v>1.0</v>
      </c>
      <c r="C2256" s="296" t="s">
        <v>20492</v>
      </c>
      <c r="D2256" s="296"/>
      <c r="E2256" s="296" t="s">
        <v>17924</v>
      </c>
      <c r="F2256" s="296" t="s">
        <v>20494</v>
      </c>
      <c r="G2256" s="294"/>
      <c r="H2256" s="294"/>
    </row>
    <row r="2257">
      <c r="A2257" s="296">
        <v>339.0</v>
      </c>
      <c r="B2257" s="296">
        <v>1.0</v>
      </c>
      <c r="C2257" s="296" t="s">
        <v>20492</v>
      </c>
      <c r="D2257" s="296"/>
      <c r="E2257" s="296" t="s">
        <v>17927</v>
      </c>
      <c r="F2257" s="296" t="s">
        <v>20495</v>
      </c>
      <c r="G2257" s="294"/>
      <c r="H2257" s="294"/>
    </row>
    <row r="2258">
      <c r="A2258" s="296">
        <v>339.0</v>
      </c>
      <c r="B2258" s="296">
        <v>1.0</v>
      </c>
      <c r="C2258" s="296" t="s">
        <v>20492</v>
      </c>
      <c r="D2258" s="296"/>
      <c r="E2258" s="296" t="s">
        <v>17929</v>
      </c>
      <c r="F2258" s="296" t="s">
        <v>20496</v>
      </c>
      <c r="G2258" s="294"/>
      <c r="H2258" s="294"/>
    </row>
    <row r="2259">
      <c r="A2259" s="296">
        <v>339.0</v>
      </c>
      <c r="B2259" s="296">
        <v>1.0</v>
      </c>
      <c r="C2259" s="296" t="s">
        <v>20492</v>
      </c>
      <c r="D2259" s="296"/>
      <c r="E2259" s="296" t="s">
        <v>17931</v>
      </c>
      <c r="F2259" s="296" t="s">
        <v>20497</v>
      </c>
      <c r="G2259" s="294"/>
      <c r="H2259" s="294"/>
    </row>
    <row r="2260">
      <c r="A2260" s="296">
        <v>339.0</v>
      </c>
      <c r="B2260" s="296">
        <v>1.0</v>
      </c>
      <c r="C2260" s="296" t="s">
        <v>20492</v>
      </c>
      <c r="D2260" s="296"/>
      <c r="E2260" s="296" t="s">
        <v>17933</v>
      </c>
      <c r="F2260" s="296" t="s">
        <v>20498</v>
      </c>
      <c r="G2260" s="294"/>
      <c r="H2260" s="294"/>
    </row>
    <row r="2261">
      <c r="A2261" s="296">
        <v>339.0</v>
      </c>
      <c r="B2261" s="296">
        <v>2.0</v>
      </c>
      <c r="C2261" s="296" t="s">
        <v>20492</v>
      </c>
      <c r="D2261" s="296"/>
      <c r="E2261" s="296" t="s">
        <v>17385</v>
      </c>
      <c r="F2261" s="296" t="s">
        <v>20499</v>
      </c>
      <c r="G2261" s="294"/>
      <c r="H2261" s="294"/>
    </row>
    <row r="2262">
      <c r="A2262" s="296">
        <v>339.0</v>
      </c>
      <c r="B2262" s="296">
        <v>2.0</v>
      </c>
      <c r="C2262" s="296" t="s">
        <v>20492</v>
      </c>
      <c r="D2262" s="296"/>
      <c r="E2262" s="296" t="s">
        <v>17175</v>
      </c>
      <c r="F2262" s="296" t="s">
        <v>20500</v>
      </c>
      <c r="G2262" s="294"/>
      <c r="H2262" s="294"/>
    </row>
    <row r="2263">
      <c r="A2263" s="296">
        <v>339.0</v>
      </c>
      <c r="B2263" s="296">
        <v>2.0</v>
      </c>
      <c r="C2263" s="296" t="s">
        <v>20492</v>
      </c>
      <c r="D2263" s="296"/>
      <c r="E2263" s="296" t="s">
        <v>17937</v>
      </c>
      <c r="F2263" s="296" t="s">
        <v>20501</v>
      </c>
      <c r="G2263" s="294"/>
      <c r="H2263" s="294"/>
    </row>
    <row r="2264">
      <c r="A2264" s="296">
        <v>339.0</v>
      </c>
      <c r="B2264" s="296">
        <v>2.0</v>
      </c>
      <c r="C2264" s="296" t="s">
        <v>20492</v>
      </c>
      <c r="D2264" s="296"/>
      <c r="E2264" s="296" t="s">
        <v>17939</v>
      </c>
      <c r="F2264" s="296" t="s">
        <v>20502</v>
      </c>
      <c r="G2264" s="294"/>
      <c r="H2264" s="294"/>
    </row>
    <row r="2265">
      <c r="A2265" s="296">
        <v>339.0</v>
      </c>
      <c r="B2265" s="296">
        <v>2.0</v>
      </c>
      <c r="C2265" s="296" t="s">
        <v>20492</v>
      </c>
      <c r="D2265" s="296"/>
      <c r="E2265" s="296" t="s">
        <v>17941</v>
      </c>
      <c r="F2265" s="296" t="s">
        <v>20503</v>
      </c>
      <c r="G2265" s="294"/>
      <c r="H2265" s="294"/>
    </row>
    <row r="2266">
      <c r="A2266" s="296">
        <v>339.0</v>
      </c>
      <c r="B2266" s="296">
        <v>2.0</v>
      </c>
      <c r="C2266" s="296" t="s">
        <v>20492</v>
      </c>
      <c r="D2266" s="296"/>
      <c r="E2266" s="296" t="s">
        <v>17937</v>
      </c>
      <c r="F2266" s="296" t="s">
        <v>20504</v>
      </c>
      <c r="G2266" s="294"/>
      <c r="H2266" s="294"/>
    </row>
    <row r="2267">
      <c r="A2267" s="296">
        <v>339.0</v>
      </c>
      <c r="B2267" s="296">
        <v>2.0</v>
      </c>
      <c r="C2267" s="296" t="s">
        <v>20492</v>
      </c>
      <c r="D2267" s="296"/>
      <c r="E2267" s="296" t="s">
        <v>17943</v>
      </c>
      <c r="F2267" s="296" t="s">
        <v>20505</v>
      </c>
      <c r="G2267" s="294"/>
      <c r="H2267" s="294"/>
    </row>
    <row r="2268">
      <c r="A2268" s="296">
        <v>340.0</v>
      </c>
      <c r="B2268" s="296">
        <v>1.0</v>
      </c>
      <c r="C2268" s="296" t="s">
        <v>20506</v>
      </c>
      <c r="D2268" s="296"/>
      <c r="E2268" s="296" t="s">
        <v>17922</v>
      </c>
      <c r="F2268" s="296" t="s">
        <v>20507</v>
      </c>
      <c r="G2268" s="294"/>
      <c r="H2268" s="294"/>
    </row>
    <row r="2269">
      <c r="A2269" s="296">
        <v>340.0</v>
      </c>
      <c r="B2269" s="296">
        <v>1.0</v>
      </c>
      <c r="C2269" s="296" t="s">
        <v>20506</v>
      </c>
      <c r="D2269" s="296"/>
      <c r="E2269" s="296" t="s">
        <v>17924</v>
      </c>
      <c r="F2269" s="296" t="s">
        <v>20508</v>
      </c>
      <c r="G2269" s="294"/>
      <c r="H2269" s="294"/>
    </row>
    <row r="2270">
      <c r="A2270" s="296">
        <v>340.0</v>
      </c>
      <c r="B2270" s="296">
        <v>1.0</v>
      </c>
      <c r="C2270" s="296" t="s">
        <v>20506</v>
      </c>
      <c r="D2270" s="296"/>
      <c r="E2270" s="296" t="s">
        <v>17927</v>
      </c>
      <c r="F2270" s="296" t="s">
        <v>20509</v>
      </c>
      <c r="G2270" s="294"/>
      <c r="H2270" s="294"/>
    </row>
    <row r="2271">
      <c r="A2271" s="296">
        <v>340.0</v>
      </c>
      <c r="B2271" s="296">
        <v>1.0</v>
      </c>
      <c r="C2271" s="296" t="s">
        <v>20506</v>
      </c>
      <c r="D2271" s="296"/>
      <c r="E2271" s="296" t="s">
        <v>17929</v>
      </c>
      <c r="F2271" s="296" t="s">
        <v>20510</v>
      </c>
      <c r="G2271" s="294"/>
      <c r="H2271" s="294"/>
    </row>
    <row r="2272">
      <c r="A2272" s="296">
        <v>340.0</v>
      </c>
      <c r="B2272" s="296">
        <v>1.0</v>
      </c>
      <c r="C2272" s="296" t="s">
        <v>20506</v>
      </c>
      <c r="D2272" s="296"/>
      <c r="E2272" s="296" t="s">
        <v>17931</v>
      </c>
      <c r="F2272" s="296" t="s">
        <v>20511</v>
      </c>
      <c r="G2272" s="294"/>
      <c r="H2272" s="294"/>
    </row>
    <row r="2273">
      <c r="A2273" s="296">
        <v>340.0</v>
      </c>
      <c r="B2273" s="296">
        <v>1.0</v>
      </c>
      <c r="C2273" s="296" t="s">
        <v>20506</v>
      </c>
      <c r="D2273" s="296"/>
      <c r="E2273" s="296" t="s">
        <v>17933</v>
      </c>
      <c r="F2273" s="296" t="s">
        <v>20512</v>
      </c>
      <c r="G2273" s="294"/>
      <c r="H2273" s="294"/>
    </row>
    <row r="2274">
      <c r="A2274" s="296">
        <v>340.0</v>
      </c>
      <c r="B2274" s="296">
        <v>2.0</v>
      </c>
      <c r="C2274" s="296" t="s">
        <v>20506</v>
      </c>
      <c r="D2274" s="296"/>
      <c r="E2274" s="296" t="s">
        <v>17385</v>
      </c>
      <c r="F2274" s="296" t="s">
        <v>20513</v>
      </c>
      <c r="G2274" s="294"/>
      <c r="H2274" s="294"/>
    </row>
    <row r="2275">
      <c r="A2275" s="296">
        <v>340.0</v>
      </c>
      <c r="B2275" s="296">
        <v>2.0</v>
      </c>
      <c r="C2275" s="296" t="s">
        <v>20506</v>
      </c>
      <c r="D2275" s="296"/>
      <c r="E2275" s="296" t="s">
        <v>17175</v>
      </c>
      <c r="F2275" s="296" t="s">
        <v>20514</v>
      </c>
      <c r="G2275" s="294"/>
      <c r="H2275" s="294"/>
    </row>
    <row r="2276">
      <c r="A2276" s="296">
        <v>340.0</v>
      </c>
      <c r="B2276" s="296">
        <v>2.0</v>
      </c>
      <c r="C2276" s="296" t="s">
        <v>20506</v>
      </c>
      <c r="D2276" s="296"/>
      <c r="E2276" s="296" t="s">
        <v>17939</v>
      </c>
      <c r="F2276" s="296" t="s">
        <v>20515</v>
      </c>
      <c r="G2276" s="294"/>
      <c r="H2276" s="294"/>
    </row>
    <row r="2277">
      <c r="A2277" s="296">
        <v>340.0</v>
      </c>
      <c r="B2277" s="296">
        <v>2.0</v>
      </c>
      <c r="C2277" s="296" t="s">
        <v>20506</v>
      </c>
      <c r="D2277" s="296"/>
      <c r="E2277" s="296" t="s">
        <v>17941</v>
      </c>
      <c r="F2277" s="296" t="s">
        <v>20516</v>
      </c>
      <c r="G2277" s="294"/>
      <c r="H2277" s="294"/>
    </row>
    <row r="2278">
      <c r="A2278" s="296">
        <v>340.0</v>
      </c>
      <c r="B2278" s="296">
        <v>2.0</v>
      </c>
      <c r="C2278" s="296" t="s">
        <v>20506</v>
      </c>
      <c r="D2278" s="296"/>
      <c r="E2278" s="296" t="s">
        <v>17937</v>
      </c>
      <c r="F2278" s="296" t="s">
        <v>20517</v>
      </c>
      <c r="G2278" s="294"/>
      <c r="H2278" s="294"/>
    </row>
    <row r="2279">
      <c r="A2279" s="296">
        <v>340.0</v>
      </c>
      <c r="B2279" s="296">
        <v>2.0</v>
      </c>
      <c r="C2279" s="296" t="s">
        <v>20506</v>
      </c>
      <c r="D2279" s="296"/>
      <c r="E2279" s="296" t="s">
        <v>17943</v>
      </c>
      <c r="F2279" s="296" t="s">
        <v>20518</v>
      </c>
      <c r="G2279" s="294"/>
      <c r="H2279" s="294"/>
    </row>
    <row r="2280">
      <c r="A2280" s="296">
        <v>341.0</v>
      </c>
      <c r="B2280" s="296">
        <v>1.0</v>
      </c>
      <c r="C2280" s="296" t="s">
        <v>20519</v>
      </c>
      <c r="D2280" s="296"/>
      <c r="E2280" s="296" t="s">
        <v>17922</v>
      </c>
      <c r="F2280" s="296" t="s">
        <v>20520</v>
      </c>
      <c r="G2280" s="294"/>
      <c r="H2280" s="294"/>
    </row>
    <row r="2281">
      <c r="A2281" s="296">
        <v>341.0</v>
      </c>
      <c r="B2281" s="296">
        <v>1.0</v>
      </c>
      <c r="C2281" s="296" t="s">
        <v>20519</v>
      </c>
      <c r="D2281" s="296"/>
      <c r="E2281" s="296" t="s">
        <v>17924</v>
      </c>
      <c r="F2281" s="296" t="s">
        <v>20521</v>
      </c>
      <c r="G2281" s="294"/>
      <c r="H2281" s="294"/>
    </row>
    <row r="2282">
      <c r="A2282" s="296">
        <v>341.0</v>
      </c>
      <c r="B2282" s="296">
        <v>1.0</v>
      </c>
      <c r="C2282" s="296" t="s">
        <v>20522</v>
      </c>
      <c r="D2282" s="296"/>
      <c r="E2282" s="296" t="s">
        <v>17927</v>
      </c>
      <c r="F2282" s="296" t="s">
        <v>20523</v>
      </c>
      <c r="G2282" s="294"/>
      <c r="H2282" s="294"/>
    </row>
    <row r="2283">
      <c r="A2283" s="296">
        <v>341.0</v>
      </c>
      <c r="B2283" s="296">
        <v>1.0</v>
      </c>
      <c r="C2283" s="296" t="s">
        <v>20522</v>
      </c>
      <c r="D2283" s="296"/>
      <c r="E2283" s="296" t="s">
        <v>17931</v>
      </c>
      <c r="F2283" s="296" t="s">
        <v>20524</v>
      </c>
      <c r="G2283" s="294"/>
      <c r="H2283" s="294"/>
    </row>
    <row r="2284">
      <c r="A2284" s="296">
        <v>341.0</v>
      </c>
      <c r="B2284" s="296">
        <v>1.0</v>
      </c>
      <c r="C2284" s="296" t="s">
        <v>20525</v>
      </c>
      <c r="D2284" s="296"/>
      <c r="E2284" s="296" t="s">
        <v>17933</v>
      </c>
      <c r="F2284" s="296" t="s">
        <v>20526</v>
      </c>
      <c r="G2284" s="294"/>
      <c r="H2284" s="294"/>
    </row>
    <row r="2285">
      <c r="A2285" s="296">
        <v>341.0</v>
      </c>
      <c r="B2285" s="296">
        <v>2.0</v>
      </c>
      <c r="C2285" s="296" t="s">
        <v>20527</v>
      </c>
      <c r="D2285" s="296"/>
      <c r="E2285" s="296" t="s">
        <v>17175</v>
      </c>
      <c r="F2285" s="296" t="s">
        <v>20528</v>
      </c>
      <c r="G2285" s="294"/>
      <c r="H2285" s="294"/>
    </row>
    <row r="2286">
      <c r="A2286" s="296">
        <v>341.0</v>
      </c>
      <c r="B2286" s="296">
        <v>2.0</v>
      </c>
      <c r="C2286" s="296" t="s">
        <v>20527</v>
      </c>
      <c r="D2286" s="296"/>
      <c r="E2286" s="296" t="s">
        <v>17937</v>
      </c>
      <c r="F2286" s="296" t="s">
        <v>20529</v>
      </c>
      <c r="G2286" s="294"/>
      <c r="H2286" s="294"/>
    </row>
    <row r="2287">
      <c r="A2287" s="296">
        <v>341.0</v>
      </c>
      <c r="B2287" s="296">
        <v>2.0</v>
      </c>
      <c r="C2287" s="296" t="s">
        <v>20527</v>
      </c>
      <c r="D2287" s="296"/>
      <c r="E2287" s="296" t="s">
        <v>17939</v>
      </c>
      <c r="F2287" s="296" t="s">
        <v>20530</v>
      </c>
      <c r="G2287" s="294"/>
      <c r="H2287" s="294"/>
    </row>
    <row r="2288">
      <c r="A2288" s="296">
        <v>341.0</v>
      </c>
      <c r="B2288" s="296">
        <v>2.0</v>
      </c>
      <c r="C2288" s="296" t="s">
        <v>20531</v>
      </c>
      <c r="D2288" s="296"/>
      <c r="E2288" s="296" t="s">
        <v>17941</v>
      </c>
      <c r="F2288" s="296" t="s">
        <v>20532</v>
      </c>
      <c r="G2288" s="294"/>
      <c r="H2288" s="294"/>
    </row>
    <row r="2289">
      <c r="A2289" s="296">
        <v>342.0</v>
      </c>
      <c r="B2289" s="296">
        <v>1.0</v>
      </c>
      <c r="C2289" s="296" t="s">
        <v>20533</v>
      </c>
      <c r="D2289" s="296"/>
      <c r="E2289" s="296" t="s">
        <v>17922</v>
      </c>
      <c r="F2289" s="296" t="s">
        <v>20534</v>
      </c>
      <c r="G2289" s="294"/>
      <c r="H2289" s="294"/>
    </row>
    <row r="2290">
      <c r="A2290" s="296">
        <v>342.0</v>
      </c>
      <c r="B2290" s="296">
        <v>1.0</v>
      </c>
      <c r="C2290" s="296" t="s">
        <v>20533</v>
      </c>
      <c r="D2290" s="296"/>
      <c r="E2290" s="296" t="s">
        <v>17924</v>
      </c>
      <c r="F2290" s="296" t="s">
        <v>20535</v>
      </c>
      <c r="G2290" s="294"/>
      <c r="H2290" s="294"/>
    </row>
    <row r="2291">
      <c r="A2291" s="296">
        <v>342.0</v>
      </c>
      <c r="B2291" s="296">
        <v>1.0</v>
      </c>
      <c r="C2291" s="296" t="s">
        <v>20533</v>
      </c>
      <c r="D2291" s="296"/>
      <c r="E2291" s="296" t="s">
        <v>17927</v>
      </c>
      <c r="F2291" s="296" t="s">
        <v>20536</v>
      </c>
      <c r="G2291" s="294"/>
      <c r="H2291" s="294"/>
    </row>
    <row r="2292">
      <c r="A2292" s="296">
        <v>342.0</v>
      </c>
      <c r="B2292" s="296">
        <v>1.0</v>
      </c>
      <c r="C2292" s="296" t="s">
        <v>20533</v>
      </c>
      <c r="D2292" s="296"/>
      <c r="E2292" s="296" t="s">
        <v>17929</v>
      </c>
      <c r="F2292" s="296" t="s">
        <v>20537</v>
      </c>
      <c r="G2292" s="294"/>
      <c r="H2292" s="294"/>
    </row>
    <row r="2293">
      <c r="A2293" s="296">
        <v>342.0</v>
      </c>
      <c r="B2293" s="296">
        <v>1.0</v>
      </c>
      <c r="C2293" s="296" t="s">
        <v>20533</v>
      </c>
      <c r="D2293" s="296"/>
      <c r="E2293" s="296" t="s">
        <v>17931</v>
      </c>
      <c r="F2293" s="296" t="s">
        <v>20538</v>
      </c>
      <c r="G2293" s="294"/>
      <c r="H2293" s="294"/>
    </row>
    <row r="2294">
      <c r="A2294" s="296">
        <v>342.0</v>
      </c>
      <c r="B2294" s="296">
        <v>1.0</v>
      </c>
      <c r="C2294" s="296" t="s">
        <v>20533</v>
      </c>
      <c r="D2294" s="296"/>
      <c r="E2294" s="296" t="s">
        <v>17933</v>
      </c>
      <c r="F2294" s="296" t="s">
        <v>20539</v>
      </c>
      <c r="G2294" s="294"/>
      <c r="H2294" s="294"/>
    </row>
    <row r="2295">
      <c r="A2295" s="296">
        <v>342.0</v>
      </c>
      <c r="B2295" s="296">
        <v>2.0</v>
      </c>
      <c r="C2295" s="296" t="s">
        <v>20455</v>
      </c>
      <c r="D2295" s="296"/>
      <c r="E2295" s="296" t="s">
        <v>17175</v>
      </c>
      <c r="F2295" s="296" t="s">
        <v>20540</v>
      </c>
      <c r="G2295" s="294"/>
      <c r="H2295" s="294"/>
    </row>
    <row r="2296">
      <c r="A2296" s="296">
        <v>342.0</v>
      </c>
      <c r="B2296" s="296">
        <v>2.0</v>
      </c>
      <c r="C2296" s="296" t="s">
        <v>20455</v>
      </c>
      <c r="D2296" s="296"/>
      <c r="E2296" s="296" t="s">
        <v>17937</v>
      </c>
      <c r="F2296" s="296" t="s">
        <v>20541</v>
      </c>
      <c r="G2296" s="294"/>
      <c r="H2296" s="294"/>
    </row>
    <row r="2297">
      <c r="A2297" s="296">
        <v>342.0</v>
      </c>
      <c r="B2297" s="296">
        <v>2.0</v>
      </c>
      <c r="C2297" s="296" t="s">
        <v>20455</v>
      </c>
      <c r="D2297" s="296"/>
      <c r="E2297" s="296" t="s">
        <v>17939</v>
      </c>
      <c r="F2297" s="296" t="s">
        <v>20542</v>
      </c>
      <c r="G2297" s="294"/>
      <c r="H2297" s="294"/>
    </row>
    <row r="2298">
      <c r="A2298" s="296">
        <v>342.0</v>
      </c>
      <c r="B2298" s="296">
        <v>2.0</v>
      </c>
      <c r="C2298" s="296" t="s">
        <v>20455</v>
      </c>
      <c r="D2298" s="296"/>
      <c r="E2298" s="296" t="s">
        <v>17941</v>
      </c>
      <c r="F2298" s="296" t="s">
        <v>20543</v>
      </c>
      <c r="G2298" s="294"/>
      <c r="H2298" s="294"/>
    </row>
    <row r="2299">
      <c r="A2299" s="296">
        <v>342.0</v>
      </c>
      <c r="B2299" s="296">
        <v>2.0</v>
      </c>
      <c r="C2299" s="296" t="s">
        <v>20455</v>
      </c>
      <c r="D2299" s="296"/>
      <c r="E2299" s="296" t="s">
        <v>17937</v>
      </c>
      <c r="F2299" s="296" t="s">
        <v>20544</v>
      </c>
      <c r="G2299" s="294"/>
      <c r="H2299" s="294"/>
    </row>
    <row r="2300">
      <c r="A2300" s="296">
        <v>342.0</v>
      </c>
      <c r="B2300" s="296">
        <v>2.0</v>
      </c>
      <c r="C2300" s="296" t="s">
        <v>20455</v>
      </c>
      <c r="D2300" s="296"/>
      <c r="E2300" s="296" t="s">
        <v>17943</v>
      </c>
      <c r="F2300" s="296" t="s">
        <v>20545</v>
      </c>
      <c r="G2300" s="294"/>
      <c r="H2300" s="294"/>
    </row>
    <row r="2301">
      <c r="A2301" s="296">
        <v>343.0</v>
      </c>
      <c r="B2301" s="296">
        <v>1.0</v>
      </c>
      <c r="C2301" s="296"/>
      <c r="D2301" s="296" t="s">
        <v>20546</v>
      </c>
      <c r="E2301" s="296" t="s">
        <v>17922</v>
      </c>
      <c r="F2301" s="296" t="s">
        <v>20547</v>
      </c>
      <c r="G2301" s="294"/>
      <c r="H2301" s="294"/>
    </row>
    <row r="2302">
      <c r="A2302" s="296">
        <v>343.0</v>
      </c>
      <c r="B2302" s="296">
        <v>1.0</v>
      </c>
      <c r="C2302" s="296"/>
      <c r="D2302" s="296" t="s">
        <v>20546</v>
      </c>
      <c r="E2302" s="296" t="s">
        <v>17924</v>
      </c>
      <c r="F2302" s="296" t="s">
        <v>20548</v>
      </c>
      <c r="G2302" s="294"/>
      <c r="H2302" s="294"/>
    </row>
    <row r="2303">
      <c r="A2303" s="296">
        <v>343.0</v>
      </c>
      <c r="B2303" s="296">
        <v>1.0</v>
      </c>
      <c r="C2303" s="296"/>
      <c r="D2303" s="296" t="s">
        <v>20546</v>
      </c>
      <c r="E2303" s="296" t="s">
        <v>17927</v>
      </c>
      <c r="F2303" s="296" t="s">
        <v>20549</v>
      </c>
      <c r="G2303" s="294"/>
      <c r="H2303" s="294"/>
    </row>
    <row r="2304">
      <c r="A2304" s="296">
        <v>343.0</v>
      </c>
      <c r="B2304" s="296">
        <v>1.0</v>
      </c>
      <c r="C2304" s="296"/>
      <c r="D2304" s="296" t="s">
        <v>20546</v>
      </c>
      <c r="E2304" s="296" t="s">
        <v>17929</v>
      </c>
      <c r="F2304" s="296" t="s">
        <v>20550</v>
      </c>
      <c r="G2304" s="294"/>
      <c r="H2304" s="294"/>
    </row>
    <row r="2305">
      <c r="A2305" s="296">
        <v>343.0</v>
      </c>
      <c r="B2305" s="296">
        <v>1.0</v>
      </c>
      <c r="C2305" s="296" t="s">
        <v>20468</v>
      </c>
      <c r="D2305" s="296" t="s">
        <v>20546</v>
      </c>
      <c r="E2305" s="296" t="s">
        <v>17931</v>
      </c>
      <c r="F2305" s="296" t="s">
        <v>20551</v>
      </c>
      <c r="G2305" s="294"/>
      <c r="H2305" s="294"/>
    </row>
    <row r="2306">
      <c r="A2306" s="296">
        <v>343.0</v>
      </c>
      <c r="B2306" s="296">
        <v>2.0</v>
      </c>
      <c r="C2306" s="296"/>
      <c r="D2306" s="296" t="s">
        <v>20546</v>
      </c>
      <c r="E2306" s="296" t="s">
        <v>17385</v>
      </c>
      <c r="F2306" s="296" t="s">
        <v>20552</v>
      </c>
      <c r="G2306" s="294"/>
      <c r="H2306" s="294"/>
    </row>
    <row r="2307">
      <c r="A2307" s="296">
        <v>343.0</v>
      </c>
      <c r="B2307" s="296">
        <v>2.0</v>
      </c>
      <c r="C2307" s="296"/>
      <c r="D2307" s="296" t="s">
        <v>20546</v>
      </c>
      <c r="E2307" s="296" t="s">
        <v>17175</v>
      </c>
      <c r="F2307" s="296" t="s">
        <v>20553</v>
      </c>
      <c r="G2307" s="294"/>
      <c r="H2307" s="294"/>
    </row>
    <row r="2308">
      <c r="A2308" s="296">
        <v>343.0</v>
      </c>
      <c r="B2308" s="296">
        <v>2.0</v>
      </c>
      <c r="C2308" s="296"/>
      <c r="D2308" s="296" t="s">
        <v>20546</v>
      </c>
      <c r="E2308" s="296" t="s">
        <v>17939</v>
      </c>
      <c r="F2308" s="296" t="s">
        <v>20554</v>
      </c>
      <c r="G2308" s="294"/>
      <c r="H2308" s="294"/>
    </row>
    <row r="2309">
      <c r="A2309" s="296">
        <v>343.0</v>
      </c>
      <c r="B2309" s="296">
        <v>2.0</v>
      </c>
      <c r="C2309" s="296"/>
      <c r="D2309" s="296" t="s">
        <v>20546</v>
      </c>
      <c r="E2309" s="296" t="s">
        <v>17941</v>
      </c>
      <c r="F2309" s="296" t="s">
        <v>20555</v>
      </c>
      <c r="G2309" s="294"/>
      <c r="H2309" s="294"/>
    </row>
    <row r="2310">
      <c r="A2310" s="296">
        <v>343.0</v>
      </c>
      <c r="B2310" s="296">
        <v>2.0</v>
      </c>
      <c r="C2310" s="296"/>
      <c r="D2310" s="296" t="s">
        <v>20546</v>
      </c>
      <c r="E2310" s="296" t="s">
        <v>17937</v>
      </c>
      <c r="F2310" s="296" t="s">
        <v>20556</v>
      </c>
      <c r="G2310" s="294"/>
      <c r="H2310" s="294"/>
    </row>
    <row r="2311">
      <c r="A2311" s="296">
        <v>343.0</v>
      </c>
      <c r="B2311" s="296">
        <v>2.0</v>
      </c>
      <c r="C2311" s="296"/>
      <c r="D2311" s="296" t="s">
        <v>20546</v>
      </c>
      <c r="E2311" s="296" t="s">
        <v>17943</v>
      </c>
      <c r="F2311" s="296" t="s">
        <v>20557</v>
      </c>
      <c r="G2311" s="294"/>
      <c r="H2311" s="294"/>
    </row>
    <row r="2312">
      <c r="A2312" s="296">
        <v>344.0</v>
      </c>
      <c r="B2312" s="296">
        <v>1.0</v>
      </c>
      <c r="C2312" s="296" t="s">
        <v>20558</v>
      </c>
      <c r="D2312" s="296"/>
      <c r="E2312" s="296" t="s">
        <v>17922</v>
      </c>
      <c r="F2312" s="296" t="s">
        <v>20559</v>
      </c>
      <c r="G2312" s="294"/>
      <c r="H2312" s="294"/>
    </row>
    <row r="2313">
      <c r="A2313" s="296">
        <v>344.0</v>
      </c>
      <c r="B2313" s="296">
        <v>1.0</v>
      </c>
      <c r="C2313" s="296" t="s">
        <v>20558</v>
      </c>
      <c r="D2313" s="296"/>
      <c r="E2313" s="296" t="s">
        <v>17924</v>
      </c>
      <c r="F2313" s="296" t="s">
        <v>20560</v>
      </c>
      <c r="G2313" s="294"/>
      <c r="H2313" s="294"/>
    </row>
    <row r="2314">
      <c r="A2314" s="296">
        <v>344.0</v>
      </c>
      <c r="B2314" s="296">
        <v>1.0</v>
      </c>
      <c r="C2314" s="296" t="s">
        <v>20558</v>
      </c>
      <c r="D2314" s="296"/>
      <c r="E2314" s="296" t="s">
        <v>17927</v>
      </c>
      <c r="F2314" s="296" t="s">
        <v>20561</v>
      </c>
      <c r="G2314" s="294"/>
      <c r="H2314" s="294"/>
    </row>
    <row r="2315">
      <c r="A2315" s="296">
        <v>344.0</v>
      </c>
      <c r="B2315" s="296">
        <v>1.0</v>
      </c>
      <c r="C2315" s="296" t="s">
        <v>20558</v>
      </c>
      <c r="D2315" s="296"/>
      <c r="E2315" s="296" t="s">
        <v>17929</v>
      </c>
      <c r="F2315" s="296" t="s">
        <v>20562</v>
      </c>
      <c r="G2315" s="294"/>
      <c r="H2315" s="294"/>
    </row>
    <row r="2316">
      <c r="A2316" s="296">
        <v>344.0</v>
      </c>
      <c r="B2316" s="296">
        <v>1.0</v>
      </c>
      <c r="C2316" s="296" t="s">
        <v>20468</v>
      </c>
      <c r="D2316" s="296"/>
      <c r="E2316" s="296" t="s">
        <v>17931</v>
      </c>
      <c r="F2316" s="296" t="s">
        <v>20563</v>
      </c>
      <c r="G2316" s="294"/>
      <c r="H2316" s="294"/>
    </row>
    <row r="2317">
      <c r="A2317" s="296">
        <v>344.0</v>
      </c>
      <c r="B2317" s="296">
        <v>2.0</v>
      </c>
      <c r="C2317" s="296" t="s">
        <v>20558</v>
      </c>
      <c r="D2317" s="296"/>
      <c r="E2317" s="296" t="s">
        <v>17385</v>
      </c>
      <c r="F2317" s="296" t="s">
        <v>20564</v>
      </c>
      <c r="G2317" s="294"/>
      <c r="H2317" s="294"/>
    </row>
    <row r="2318">
      <c r="A2318" s="296">
        <v>344.0</v>
      </c>
      <c r="B2318" s="296">
        <v>2.0</v>
      </c>
      <c r="C2318" s="296" t="s">
        <v>20558</v>
      </c>
      <c r="D2318" s="296"/>
      <c r="E2318" s="296" t="s">
        <v>17175</v>
      </c>
      <c r="F2318" s="296" t="s">
        <v>20565</v>
      </c>
      <c r="G2318" s="294"/>
      <c r="H2318" s="294"/>
    </row>
    <row r="2319">
      <c r="A2319" s="296">
        <v>344.0</v>
      </c>
      <c r="B2319" s="296">
        <v>2.0</v>
      </c>
      <c r="C2319" s="296" t="s">
        <v>20558</v>
      </c>
      <c r="D2319" s="296"/>
      <c r="E2319" s="296" t="s">
        <v>17937</v>
      </c>
      <c r="F2319" s="296" t="s">
        <v>20566</v>
      </c>
      <c r="G2319" s="294"/>
      <c r="H2319" s="294"/>
    </row>
    <row r="2320">
      <c r="A2320" s="296">
        <v>344.0</v>
      </c>
      <c r="B2320" s="296">
        <v>2.0</v>
      </c>
      <c r="C2320" s="296" t="s">
        <v>20558</v>
      </c>
      <c r="D2320" s="296"/>
      <c r="E2320" s="296" t="s">
        <v>17939</v>
      </c>
      <c r="F2320" s="296" t="s">
        <v>20567</v>
      </c>
      <c r="G2320" s="294"/>
      <c r="H2320" s="294"/>
    </row>
    <row r="2321">
      <c r="A2321" s="296">
        <v>344.0</v>
      </c>
      <c r="B2321" s="296">
        <v>2.0</v>
      </c>
      <c r="C2321" s="296" t="s">
        <v>20558</v>
      </c>
      <c r="D2321" s="296"/>
      <c r="E2321" s="296" t="s">
        <v>17941</v>
      </c>
      <c r="F2321" s="296" t="s">
        <v>20568</v>
      </c>
      <c r="G2321" s="294"/>
      <c r="H2321" s="294"/>
    </row>
    <row r="2322">
      <c r="A2322" s="296">
        <v>344.0</v>
      </c>
      <c r="B2322" s="296">
        <v>2.0</v>
      </c>
      <c r="C2322" s="296" t="s">
        <v>20558</v>
      </c>
      <c r="D2322" s="296"/>
      <c r="E2322" s="296" t="s">
        <v>17937</v>
      </c>
      <c r="F2322" s="296" t="s">
        <v>20569</v>
      </c>
      <c r="G2322" s="294"/>
      <c r="H2322" s="294"/>
    </row>
    <row r="2323">
      <c r="A2323" s="296">
        <v>344.0</v>
      </c>
      <c r="B2323" s="296">
        <v>2.0</v>
      </c>
      <c r="C2323" s="296" t="s">
        <v>20558</v>
      </c>
      <c r="D2323" s="296"/>
      <c r="E2323" s="296" t="s">
        <v>17943</v>
      </c>
      <c r="F2323" s="296" t="s">
        <v>20570</v>
      </c>
      <c r="G2323" s="294"/>
      <c r="H2323" s="294"/>
    </row>
    <row r="2324">
      <c r="A2324" s="296">
        <v>345.0</v>
      </c>
      <c r="B2324" s="296">
        <v>1.0</v>
      </c>
      <c r="C2324" s="296" t="s">
        <v>20571</v>
      </c>
      <c r="D2324" s="296"/>
      <c r="E2324" s="296" t="s">
        <v>17922</v>
      </c>
      <c r="F2324" s="296" t="s">
        <v>20572</v>
      </c>
      <c r="G2324" s="294"/>
      <c r="H2324" s="294"/>
    </row>
    <row r="2325">
      <c r="A2325" s="296">
        <v>345.0</v>
      </c>
      <c r="B2325" s="296">
        <v>1.0</v>
      </c>
      <c r="C2325" s="296" t="s">
        <v>20571</v>
      </c>
      <c r="D2325" s="296"/>
      <c r="E2325" s="296" t="s">
        <v>17924</v>
      </c>
      <c r="F2325" s="296" t="s">
        <v>20573</v>
      </c>
      <c r="G2325" s="294"/>
      <c r="H2325" s="294"/>
    </row>
    <row r="2326">
      <c r="A2326" s="296">
        <v>345.0</v>
      </c>
      <c r="B2326" s="296">
        <v>1.0</v>
      </c>
      <c r="C2326" s="296" t="s">
        <v>20571</v>
      </c>
      <c r="D2326" s="296"/>
      <c r="E2326" s="296" t="s">
        <v>17927</v>
      </c>
      <c r="F2326" s="296" t="s">
        <v>20574</v>
      </c>
      <c r="G2326" s="294"/>
      <c r="H2326" s="294"/>
    </row>
    <row r="2327">
      <c r="A2327" s="296">
        <v>345.0</v>
      </c>
      <c r="B2327" s="296">
        <v>1.0</v>
      </c>
      <c r="C2327" s="296" t="s">
        <v>20571</v>
      </c>
      <c r="D2327" s="296"/>
      <c r="E2327" s="296" t="s">
        <v>17929</v>
      </c>
      <c r="F2327" s="296" t="s">
        <v>20575</v>
      </c>
      <c r="G2327" s="294"/>
      <c r="H2327" s="294"/>
    </row>
    <row r="2328">
      <c r="A2328" s="296">
        <v>345.0</v>
      </c>
      <c r="B2328" s="296">
        <v>1.0</v>
      </c>
      <c r="C2328" s="296" t="s">
        <v>20468</v>
      </c>
      <c r="D2328" s="296"/>
      <c r="E2328" s="296" t="s">
        <v>17931</v>
      </c>
      <c r="F2328" s="296" t="s">
        <v>20576</v>
      </c>
      <c r="G2328" s="294"/>
      <c r="H2328" s="294"/>
    </row>
    <row r="2329">
      <c r="A2329" s="296">
        <v>345.0</v>
      </c>
      <c r="B2329" s="296">
        <v>2.0</v>
      </c>
      <c r="C2329" s="296" t="s">
        <v>20571</v>
      </c>
      <c r="D2329" s="296"/>
      <c r="E2329" s="296" t="s">
        <v>17385</v>
      </c>
      <c r="F2329" s="296" t="s">
        <v>20577</v>
      </c>
      <c r="G2329" s="294"/>
      <c r="H2329" s="294"/>
    </row>
    <row r="2330">
      <c r="A2330" s="296">
        <v>345.0</v>
      </c>
      <c r="B2330" s="296">
        <v>2.0</v>
      </c>
      <c r="C2330" s="296" t="s">
        <v>20571</v>
      </c>
      <c r="D2330" s="296"/>
      <c r="E2330" s="296" t="s">
        <v>17175</v>
      </c>
      <c r="F2330" s="296" t="s">
        <v>20578</v>
      </c>
      <c r="G2330" s="294"/>
      <c r="H2330" s="294"/>
    </row>
    <row r="2331">
      <c r="A2331" s="296">
        <v>345.0</v>
      </c>
      <c r="B2331" s="296">
        <v>2.0</v>
      </c>
      <c r="C2331" s="296" t="s">
        <v>20571</v>
      </c>
      <c r="D2331" s="296"/>
      <c r="E2331" s="296" t="s">
        <v>17937</v>
      </c>
      <c r="F2331" s="296" t="s">
        <v>20579</v>
      </c>
      <c r="G2331" s="294"/>
      <c r="H2331" s="294"/>
    </row>
    <row r="2332">
      <c r="A2332" s="296">
        <v>345.0</v>
      </c>
      <c r="B2332" s="296">
        <v>2.0</v>
      </c>
      <c r="C2332" s="296" t="s">
        <v>20571</v>
      </c>
      <c r="D2332" s="296"/>
      <c r="E2332" s="296" t="s">
        <v>17937</v>
      </c>
      <c r="F2332" s="296" t="s">
        <v>20580</v>
      </c>
      <c r="G2332" s="294"/>
      <c r="H2332" s="294"/>
    </row>
    <row r="2333">
      <c r="A2333" s="296">
        <v>345.0</v>
      </c>
      <c r="B2333" s="296">
        <v>2.0</v>
      </c>
      <c r="C2333" s="296" t="s">
        <v>20571</v>
      </c>
      <c r="D2333" s="296"/>
      <c r="E2333" s="296" t="s">
        <v>17939</v>
      </c>
      <c r="F2333" s="296" t="s">
        <v>20581</v>
      </c>
      <c r="G2333" s="294"/>
      <c r="H2333" s="294"/>
    </row>
    <row r="2334">
      <c r="A2334" s="296">
        <v>345.0</v>
      </c>
      <c r="B2334" s="296">
        <v>2.0</v>
      </c>
      <c r="C2334" s="296" t="s">
        <v>20571</v>
      </c>
      <c r="D2334" s="296"/>
      <c r="E2334" s="296" t="s">
        <v>17941</v>
      </c>
      <c r="F2334" s="296" t="s">
        <v>20582</v>
      </c>
      <c r="G2334" s="294"/>
      <c r="H2334" s="294"/>
    </row>
    <row r="2335">
      <c r="A2335" s="296">
        <v>345.0</v>
      </c>
      <c r="B2335" s="296">
        <v>2.0</v>
      </c>
      <c r="C2335" s="296" t="s">
        <v>20571</v>
      </c>
      <c r="D2335" s="296"/>
      <c r="E2335" s="296" t="s">
        <v>17937</v>
      </c>
      <c r="F2335" s="296" t="s">
        <v>20583</v>
      </c>
      <c r="G2335" s="294"/>
      <c r="H2335" s="294"/>
    </row>
    <row r="2336">
      <c r="A2336" s="296">
        <v>345.0</v>
      </c>
      <c r="B2336" s="296">
        <v>2.0</v>
      </c>
      <c r="C2336" s="296" t="s">
        <v>20571</v>
      </c>
      <c r="D2336" s="296"/>
      <c r="E2336" s="296" t="s">
        <v>17943</v>
      </c>
      <c r="F2336" s="296" t="s">
        <v>20584</v>
      </c>
      <c r="G2336" s="294"/>
      <c r="H2336" s="294"/>
    </row>
    <row r="2337">
      <c r="A2337" s="296">
        <v>346.0</v>
      </c>
      <c r="B2337" s="296">
        <v>1.0</v>
      </c>
      <c r="C2337" s="296"/>
      <c r="D2337" s="296" t="s">
        <v>20585</v>
      </c>
      <c r="E2337" s="296" t="s">
        <v>17922</v>
      </c>
      <c r="F2337" s="296" t="s">
        <v>20586</v>
      </c>
      <c r="G2337" s="294"/>
      <c r="H2337" s="294"/>
    </row>
    <row r="2338">
      <c r="A2338" s="296">
        <v>346.0</v>
      </c>
      <c r="B2338" s="296">
        <v>1.0</v>
      </c>
      <c r="C2338" s="296"/>
      <c r="D2338" s="296" t="s">
        <v>20585</v>
      </c>
      <c r="E2338" s="296" t="s">
        <v>17924</v>
      </c>
      <c r="F2338" s="296" t="s">
        <v>20587</v>
      </c>
      <c r="G2338" s="294"/>
      <c r="H2338" s="294"/>
    </row>
    <row r="2339">
      <c r="A2339" s="296">
        <v>346.0</v>
      </c>
      <c r="B2339" s="296">
        <v>1.0</v>
      </c>
      <c r="C2339" s="296"/>
      <c r="D2339" s="296" t="s">
        <v>20585</v>
      </c>
      <c r="E2339" s="296" t="s">
        <v>17927</v>
      </c>
      <c r="F2339" s="296" t="s">
        <v>20588</v>
      </c>
      <c r="G2339" s="294"/>
      <c r="H2339" s="294"/>
    </row>
    <row r="2340">
      <c r="A2340" s="296">
        <v>346.0</v>
      </c>
      <c r="B2340" s="296">
        <v>1.0</v>
      </c>
      <c r="C2340" s="296"/>
      <c r="D2340" s="296" t="s">
        <v>20585</v>
      </c>
      <c r="E2340" s="296" t="s">
        <v>17929</v>
      </c>
      <c r="F2340" s="296" t="s">
        <v>20589</v>
      </c>
      <c r="G2340" s="294"/>
      <c r="H2340" s="294"/>
    </row>
    <row r="2341">
      <c r="A2341" s="296">
        <v>346.0</v>
      </c>
      <c r="B2341" s="296">
        <v>1.0</v>
      </c>
      <c r="C2341" s="296"/>
      <c r="D2341" s="296" t="s">
        <v>20585</v>
      </c>
      <c r="E2341" s="296" t="s">
        <v>17931</v>
      </c>
      <c r="F2341" s="296" t="s">
        <v>20590</v>
      </c>
      <c r="G2341" s="294"/>
      <c r="H2341" s="294"/>
    </row>
    <row r="2342">
      <c r="A2342" s="296">
        <v>346.0</v>
      </c>
      <c r="B2342" s="296">
        <v>1.0</v>
      </c>
      <c r="C2342" s="296"/>
      <c r="D2342" s="296" t="s">
        <v>20585</v>
      </c>
      <c r="E2342" s="296" t="s">
        <v>17933</v>
      </c>
      <c r="F2342" s="296" t="s">
        <v>20591</v>
      </c>
      <c r="G2342" s="294"/>
      <c r="H2342" s="294"/>
    </row>
    <row r="2343">
      <c r="A2343" s="296">
        <v>346.0</v>
      </c>
      <c r="B2343" s="296">
        <v>2.0</v>
      </c>
      <c r="C2343" s="296" t="s">
        <v>20455</v>
      </c>
      <c r="D2343" s="296"/>
      <c r="E2343" s="296" t="s">
        <v>17175</v>
      </c>
      <c r="F2343" s="296" t="s">
        <v>20592</v>
      </c>
      <c r="G2343" s="294"/>
      <c r="H2343" s="294"/>
    </row>
    <row r="2344">
      <c r="A2344" s="296">
        <v>346.0</v>
      </c>
      <c r="B2344" s="296">
        <v>2.0</v>
      </c>
      <c r="C2344" s="296" t="s">
        <v>18578</v>
      </c>
      <c r="D2344" s="296"/>
      <c r="E2344" s="296" t="s">
        <v>17937</v>
      </c>
      <c r="F2344" s="296" t="s">
        <v>20593</v>
      </c>
      <c r="G2344" s="294"/>
      <c r="H2344" s="294"/>
    </row>
    <row r="2345">
      <c r="A2345" s="296">
        <v>346.0</v>
      </c>
      <c r="B2345" s="296">
        <v>2.0</v>
      </c>
      <c r="C2345" s="296" t="s">
        <v>18578</v>
      </c>
      <c r="D2345" s="296"/>
      <c r="E2345" s="296" t="s">
        <v>17939</v>
      </c>
      <c r="F2345" s="296" t="s">
        <v>20594</v>
      </c>
      <c r="G2345" s="294"/>
      <c r="H2345" s="294"/>
    </row>
    <row r="2346">
      <c r="A2346" s="296">
        <v>346.0</v>
      </c>
      <c r="B2346" s="296">
        <v>2.0</v>
      </c>
      <c r="C2346" s="296" t="s">
        <v>18578</v>
      </c>
      <c r="D2346" s="296"/>
      <c r="E2346" s="296" t="s">
        <v>17941</v>
      </c>
      <c r="F2346" s="296" t="s">
        <v>20595</v>
      </c>
      <c r="G2346" s="294"/>
      <c r="H2346" s="294"/>
    </row>
    <row r="2347">
      <c r="A2347" s="296">
        <v>346.0</v>
      </c>
      <c r="B2347" s="296">
        <v>2.0</v>
      </c>
      <c r="C2347" s="296" t="s">
        <v>18578</v>
      </c>
      <c r="D2347" s="296"/>
      <c r="E2347" s="296" t="s">
        <v>17937</v>
      </c>
      <c r="F2347" s="296" t="s">
        <v>20596</v>
      </c>
      <c r="G2347" s="294"/>
      <c r="H2347" s="294"/>
    </row>
    <row r="2348">
      <c r="A2348" s="296">
        <v>346.0</v>
      </c>
      <c r="B2348" s="296">
        <v>2.0</v>
      </c>
      <c r="C2348" s="296" t="s">
        <v>18578</v>
      </c>
      <c r="D2348" s="296"/>
      <c r="E2348" s="296" t="s">
        <v>17943</v>
      </c>
      <c r="F2348" s="296" t="s">
        <v>20597</v>
      </c>
      <c r="G2348" s="294"/>
      <c r="H2348" s="294"/>
    </row>
    <row r="2349">
      <c r="A2349" s="296">
        <v>347.0</v>
      </c>
      <c r="B2349" s="296">
        <v>1.0</v>
      </c>
      <c r="C2349" s="296" t="s">
        <v>20598</v>
      </c>
      <c r="D2349" s="296"/>
      <c r="E2349" s="296" t="s">
        <v>17922</v>
      </c>
      <c r="F2349" s="296" t="s">
        <v>20599</v>
      </c>
      <c r="G2349" s="294"/>
      <c r="H2349" s="294"/>
    </row>
    <row r="2350">
      <c r="A2350" s="296">
        <v>347.0</v>
      </c>
      <c r="B2350" s="296">
        <v>1.0</v>
      </c>
      <c r="C2350" s="296" t="s">
        <v>20598</v>
      </c>
      <c r="D2350" s="296"/>
      <c r="E2350" s="296" t="s">
        <v>17924</v>
      </c>
      <c r="F2350" s="296" t="s">
        <v>20600</v>
      </c>
      <c r="G2350" s="294"/>
      <c r="H2350" s="294"/>
    </row>
    <row r="2351">
      <c r="A2351" s="296">
        <v>347.0</v>
      </c>
      <c r="B2351" s="296">
        <v>1.0</v>
      </c>
      <c r="C2351" s="296" t="s">
        <v>20598</v>
      </c>
      <c r="D2351" s="296"/>
      <c r="E2351" s="296" t="s">
        <v>17927</v>
      </c>
      <c r="F2351" s="296" t="s">
        <v>20601</v>
      </c>
      <c r="G2351" s="294"/>
      <c r="H2351" s="294"/>
    </row>
    <row r="2352">
      <c r="A2352" s="296">
        <v>347.0</v>
      </c>
      <c r="B2352" s="296">
        <v>1.0</v>
      </c>
      <c r="C2352" s="296" t="s">
        <v>20598</v>
      </c>
      <c r="D2352" s="296"/>
      <c r="E2352" s="296" t="s">
        <v>17929</v>
      </c>
      <c r="F2352" s="296" t="s">
        <v>20602</v>
      </c>
      <c r="G2352" s="294"/>
      <c r="H2352" s="294"/>
    </row>
    <row r="2353">
      <c r="A2353" s="296">
        <v>347.0</v>
      </c>
      <c r="B2353" s="296">
        <v>1.0</v>
      </c>
      <c r="C2353" s="296" t="s">
        <v>20468</v>
      </c>
      <c r="D2353" s="296"/>
      <c r="E2353" s="296" t="s">
        <v>17931</v>
      </c>
      <c r="F2353" s="296" t="s">
        <v>20603</v>
      </c>
      <c r="G2353" s="294"/>
      <c r="H2353" s="294"/>
    </row>
    <row r="2354">
      <c r="A2354" s="296">
        <v>347.0</v>
      </c>
      <c r="B2354" s="296">
        <v>2.0</v>
      </c>
      <c r="C2354" s="296" t="s">
        <v>20598</v>
      </c>
      <c r="D2354" s="296"/>
      <c r="E2354" s="296" t="s">
        <v>17385</v>
      </c>
      <c r="F2354" s="296" t="s">
        <v>20604</v>
      </c>
      <c r="G2354" s="294"/>
      <c r="H2354" s="294"/>
    </row>
    <row r="2355">
      <c r="A2355" s="296">
        <v>347.0</v>
      </c>
      <c r="B2355" s="296">
        <v>2.0</v>
      </c>
      <c r="C2355" s="296" t="s">
        <v>20598</v>
      </c>
      <c r="D2355" s="296"/>
      <c r="E2355" s="296" t="s">
        <v>17175</v>
      </c>
      <c r="F2355" s="296" t="s">
        <v>20605</v>
      </c>
      <c r="G2355" s="294"/>
      <c r="H2355" s="294"/>
    </row>
    <row r="2356">
      <c r="A2356" s="296">
        <v>347.0</v>
      </c>
      <c r="B2356" s="296">
        <v>2.0</v>
      </c>
      <c r="C2356" s="296" t="s">
        <v>20598</v>
      </c>
      <c r="D2356" s="296"/>
      <c r="E2356" s="296" t="s">
        <v>17937</v>
      </c>
      <c r="F2356" s="296" t="s">
        <v>20606</v>
      </c>
      <c r="G2356" s="294"/>
      <c r="H2356" s="294"/>
    </row>
    <row r="2357">
      <c r="A2357" s="296">
        <v>347.0</v>
      </c>
      <c r="B2357" s="296">
        <v>2.0</v>
      </c>
      <c r="C2357" s="296" t="s">
        <v>20598</v>
      </c>
      <c r="D2357" s="296"/>
      <c r="E2357" s="296" t="s">
        <v>17939</v>
      </c>
      <c r="F2357" s="296" t="s">
        <v>20607</v>
      </c>
      <c r="G2357" s="294"/>
      <c r="H2357" s="294"/>
    </row>
    <row r="2358">
      <c r="A2358" s="296">
        <v>347.0</v>
      </c>
      <c r="B2358" s="296">
        <v>2.0</v>
      </c>
      <c r="C2358" s="296" t="s">
        <v>20598</v>
      </c>
      <c r="D2358" s="296"/>
      <c r="E2358" s="296" t="s">
        <v>17941</v>
      </c>
      <c r="F2358" s="296" t="s">
        <v>20608</v>
      </c>
      <c r="G2358" s="294"/>
      <c r="H2358" s="294"/>
    </row>
    <row r="2359">
      <c r="A2359" s="296">
        <v>347.0</v>
      </c>
      <c r="B2359" s="296">
        <v>2.0</v>
      </c>
      <c r="C2359" s="296" t="s">
        <v>20609</v>
      </c>
      <c r="D2359" s="296"/>
      <c r="E2359" s="296" t="s">
        <v>17943</v>
      </c>
      <c r="F2359" s="296" t="s">
        <v>20610</v>
      </c>
      <c r="G2359" s="294"/>
      <c r="H2359" s="294"/>
    </row>
    <row r="2360">
      <c r="A2360" s="296">
        <v>347.0</v>
      </c>
      <c r="B2360" s="296">
        <v>1.0</v>
      </c>
      <c r="C2360" s="296" t="s">
        <v>20611</v>
      </c>
      <c r="D2360" s="296"/>
      <c r="E2360" s="296" t="s">
        <v>17922</v>
      </c>
      <c r="F2360" s="296" t="s">
        <v>20612</v>
      </c>
      <c r="G2360" s="294"/>
      <c r="H2360" s="294"/>
    </row>
    <row r="2361">
      <c r="A2361" s="296">
        <v>347.0</v>
      </c>
      <c r="B2361" s="296">
        <v>1.0</v>
      </c>
      <c r="C2361" s="296" t="s">
        <v>20611</v>
      </c>
      <c r="D2361" s="296"/>
      <c r="E2361" s="296" t="s">
        <v>17924</v>
      </c>
      <c r="F2361" s="296" t="s">
        <v>20613</v>
      </c>
      <c r="G2361" s="294"/>
      <c r="H2361" s="294"/>
    </row>
    <row r="2362">
      <c r="A2362" s="296">
        <v>347.0</v>
      </c>
      <c r="B2362" s="296">
        <v>1.0</v>
      </c>
      <c r="C2362" s="296" t="s">
        <v>20611</v>
      </c>
      <c r="D2362" s="296"/>
      <c r="E2362" s="296" t="s">
        <v>17927</v>
      </c>
      <c r="F2362" s="296" t="s">
        <v>20614</v>
      </c>
      <c r="G2362" s="294"/>
      <c r="H2362" s="294"/>
    </row>
    <row r="2363">
      <c r="A2363" s="296">
        <v>347.0</v>
      </c>
      <c r="B2363" s="296">
        <v>1.0</v>
      </c>
      <c r="C2363" s="296" t="s">
        <v>20611</v>
      </c>
      <c r="D2363" s="296"/>
      <c r="E2363" s="296" t="s">
        <v>17929</v>
      </c>
      <c r="F2363" s="296" t="s">
        <v>20615</v>
      </c>
      <c r="G2363" s="294"/>
      <c r="H2363" s="294"/>
    </row>
    <row r="2364">
      <c r="A2364" s="296">
        <v>347.0</v>
      </c>
      <c r="B2364" s="296">
        <v>1.0</v>
      </c>
      <c r="C2364" s="296" t="s">
        <v>20611</v>
      </c>
      <c r="D2364" s="296"/>
      <c r="E2364" s="296" t="s">
        <v>17931</v>
      </c>
      <c r="F2364" s="296" t="s">
        <v>20616</v>
      </c>
      <c r="G2364" s="294"/>
      <c r="H2364" s="294"/>
    </row>
    <row r="2365">
      <c r="A2365" s="296">
        <v>347.0</v>
      </c>
      <c r="B2365" s="296">
        <v>1.0</v>
      </c>
      <c r="C2365" s="296" t="s">
        <v>20617</v>
      </c>
      <c r="D2365" s="296"/>
      <c r="E2365" s="296" t="s">
        <v>17933</v>
      </c>
      <c r="F2365" s="296" t="s">
        <v>20618</v>
      </c>
      <c r="G2365" s="294"/>
      <c r="H2365" s="294"/>
    </row>
    <row r="2366">
      <c r="A2366" s="296">
        <v>347.0</v>
      </c>
      <c r="B2366" s="296">
        <v>2.0</v>
      </c>
      <c r="C2366" s="296" t="s">
        <v>20611</v>
      </c>
      <c r="D2366" s="296"/>
      <c r="E2366" s="296" t="s">
        <v>17385</v>
      </c>
      <c r="F2366" s="296" t="s">
        <v>20619</v>
      </c>
      <c r="G2366" s="294"/>
      <c r="H2366" s="294"/>
    </row>
    <row r="2367">
      <c r="A2367" s="296">
        <v>347.0</v>
      </c>
      <c r="B2367" s="296">
        <v>2.0</v>
      </c>
      <c r="C2367" s="296" t="s">
        <v>20611</v>
      </c>
      <c r="D2367" s="296"/>
      <c r="E2367" s="296" t="s">
        <v>17175</v>
      </c>
      <c r="F2367" s="296" t="s">
        <v>20620</v>
      </c>
      <c r="G2367" s="294"/>
      <c r="H2367" s="294"/>
    </row>
    <row r="2368">
      <c r="A2368" s="296">
        <v>347.0</v>
      </c>
      <c r="B2368" s="296">
        <v>2.0</v>
      </c>
      <c r="C2368" s="296" t="s">
        <v>20611</v>
      </c>
      <c r="D2368" s="296"/>
      <c r="E2368" s="296" t="s">
        <v>17937</v>
      </c>
      <c r="F2368" s="296" t="s">
        <v>20621</v>
      </c>
      <c r="G2368" s="294"/>
      <c r="H2368" s="294"/>
    </row>
    <row r="2369">
      <c r="A2369" s="296">
        <v>347.0</v>
      </c>
      <c r="B2369" s="296">
        <v>2.0</v>
      </c>
      <c r="C2369" s="296" t="s">
        <v>20611</v>
      </c>
      <c r="D2369" s="296"/>
      <c r="E2369" s="296" t="s">
        <v>17939</v>
      </c>
      <c r="F2369" s="296" t="s">
        <v>20622</v>
      </c>
      <c r="G2369" s="294"/>
      <c r="H2369" s="294"/>
    </row>
    <row r="2370">
      <c r="A2370" s="296">
        <v>347.0</v>
      </c>
      <c r="B2370" s="296">
        <v>2.0</v>
      </c>
      <c r="C2370" s="296" t="s">
        <v>20611</v>
      </c>
      <c r="D2370" s="296"/>
      <c r="E2370" s="296" t="s">
        <v>17941</v>
      </c>
      <c r="F2370" s="296" t="s">
        <v>20623</v>
      </c>
      <c r="G2370" s="294"/>
      <c r="H2370" s="294"/>
    </row>
    <row r="2371">
      <c r="A2371" s="296">
        <v>347.0</v>
      </c>
      <c r="B2371" s="296">
        <v>2.0</v>
      </c>
      <c r="C2371" s="296" t="s">
        <v>20611</v>
      </c>
      <c r="D2371" s="296"/>
      <c r="E2371" s="296" t="s">
        <v>17937</v>
      </c>
      <c r="F2371" s="296" t="s">
        <v>20624</v>
      </c>
      <c r="G2371" s="294"/>
      <c r="H2371" s="294"/>
    </row>
    <row r="2372">
      <c r="A2372" s="296">
        <v>347.0</v>
      </c>
      <c r="B2372" s="296">
        <v>2.0</v>
      </c>
      <c r="C2372" s="296" t="s">
        <v>20611</v>
      </c>
      <c r="D2372" s="296"/>
      <c r="E2372" s="296" t="s">
        <v>17943</v>
      </c>
      <c r="F2372" s="296" t="s">
        <v>20625</v>
      </c>
      <c r="G2372" s="294"/>
      <c r="H2372" s="294"/>
    </row>
    <row r="2373">
      <c r="A2373" s="296">
        <v>349.0</v>
      </c>
      <c r="B2373" s="296">
        <v>1.0</v>
      </c>
      <c r="C2373" s="296" t="s">
        <v>20626</v>
      </c>
      <c r="D2373" s="296"/>
      <c r="E2373" s="296" t="s">
        <v>17922</v>
      </c>
      <c r="F2373" s="296" t="s">
        <v>20627</v>
      </c>
      <c r="G2373" s="294"/>
      <c r="H2373" s="294"/>
    </row>
    <row r="2374">
      <c r="A2374" s="296">
        <v>349.0</v>
      </c>
      <c r="B2374" s="296">
        <v>1.0</v>
      </c>
      <c r="C2374" s="296" t="s">
        <v>20626</v>
      </c>
      <c r="D2374" s="296"/>
      <c r="E2374" s="296" t="s">
        <v>17924</v>
      </c>
      <c r="F2374" s="296" t="s">
        <v>20628</v>
      </c>
      <c r="G2374" s="294"/>
      <c r="H2374" s="294"/>
    </row>
    <row r="2375">
      <c r="A2375" s="296">
        <v>349.0</v>
      </c>
      <c r="B2375" s="296">
        <v>1.0</v>
      </c>
      <c r="C2375" s="296" t="s">
        <v>20626</v>
      </c>
      <c r="D2375" s="296"/>
      <c r="E2375" s="296" t="s">
        <v>17927</v>
      </c>
      <c r="F2375" s="296" t="s">
        <v>20629</v>
      </c>
      <c r="G2375" s="294"/>
      <c r="H2375" s="294"/>
    </row>
    <row r="2376">
      <c r="A2376" s="296">
        <v>349.0</v>
      </c>
      <c r="B2376" s="296">
        <v>1.0</v>
      </c>
      <c r="C2376" s="296" t="s">
        <v>20626</v>
      </c>
      <c r="D2376" s="296"/>
      <c r="E2376" s="296" t="s">
        <v>17929</v>
      </c>
      <c r="F2376" s="296" t="s">
        <v>20630</v>
      </c>
      <c r="G2376" s="294"/>
      <c r="H2376" s="294"/>
    </row>
    <row r="2377">
      <c r="A2377" s="296">
        <v>349.0</v>
      </c>
      <c r="B2377" s="296">
        <v>1.0</v>
      </c>
      <c r="C2377" s="296" t="s">
        <v>20631</v>
      </c>
      <c r="D2377" s="296"/>
      <c r="E2377" s="296" t="s">
        <v>17931</v>
      </c>
      <c r="F2377" s="296" t="s">
        <v>20632</v>
      </c>
      <c r="G2377" s="294"/>
      <c r="H2377" s="294"/>
    </row>
    <row r="2378">
      <c r="A2378" s="296">
        <v>349.0</v>
      </c>
      <c r="B2378" s="296">
        <v>1.0</v>
      </c>
      <c r="C2378" s="296" t="s">
        <v>20631</v>
      </c>
      <c r="D2378" s="296"/>
      <c r="E2378" s="296" t="s">
        <v>17933</v>
      </c>
      <c r="F2378" s="296" t="s">
        <v>20633</v>
      </c>
      <c r="G2378" s="294"/>
      <c r="H2378" s="294"/>
    </row>
    <row r="2379">
      <c r="A2379" s="296">
        <v>349.0</v>
      </c>
      <c r="B2379" s="296">
        <v>2.0</v>
      </c>
      <c r="C2379" s="296" t="s">
        <v>20626</v>
      </c>
      <c r="D2379" s="296"/>
      <c r="E2379" s="296" t="s">
        <v>17385</v>
      </c>
      <c r="F2379" s="296" t="s">
        <v>20634</v>
      </c>
      <c r="G2379" s="294"/>
      <c r="H2379" s="294"/>
    </row>
    <row r="2380">
      <c r="A2380" s="296">
        <v>349.0</v>
      </c>
      <c r="B2380" s="296">
        <v>2.0</v>
      </c>
      <c r="C2380" s="296" t="s">
        <v>20626</v>
      </c>
      <c r="D2380" s="296"/>
      <c r="E2380" s="296" t="s">
        <v>17175</v>
      </c>
      <c r="F2380" s="296" t="s">
        <v>20635</v>
      </c>
      <c r="G2380" s="294"/>
      <c r="H2380" s="294"/>
    </row>
    <row r="2381">
      <c r="A2381" s="296">
        <v>349.0</v>
      </c>
      <c r="B2381" s="296">
        <v>2.0</v>
      </c>
      <c r="C2381" s="296" t="s">
        <v>20626</v>
      </c>
      <c r="D2381" s="296"/>
      <c r="E2381" s="296" t="s">
        <v>17937</v>
      </c>
      <c r="F2381" s="296" t="s">
        <v>20636</v>
      </c>
      <c r="G2381" s="294"/>
      <c r="H2381" s="294"/>
    </row>
    <row r="2382">
      <c r="A2382" s="296">
        <v>349.0</v>
      </c>
      <c r="B2382" s="296">
        <v>2.0</v>
      </c>
      <c r="C2382" s="296" t="s">
        <v>20626</v>
      </c>
      <c r="D2382" s="296"/>
      <c r="E2382" s="296" t="s">
        <v>17939</v>
      </c>
      <c r="F2382" s="296" t="s">
        <v>20637</v>
      </c>
      <c r="G2382" s="294"/>
      <c r="H2382" s="294"/>
    </row>
    <row r="2383">
      <c r="A2383" s="296">
        <v>349.0</v>
      </c>
      <c r="B2383" s="296">
        <v>2.0</v>
      </c>
      <c r="C2383" s="296" t="s">
        <v>20626</v>
      </c>
      <c r="D2383" s="296"/>
      <c r="E2383" s="296" t="s">
        <v>17941</v>
      </c>
      <c r="F2383" s="296" t="s">
        <v>20638</v>
      </c>
      <c r="G2383" s="294"/>
      <c r="H2383" s="294"/>
    </row>
    <row r="2384">
      <c r="A2384" s="296">
        <v>349.0</v>
      </c>
      <c r="B2384" s="296">
        <v>2.0</v>
      </c>
      <c r="C2384" s="296" t="s">
        <v>20626</v>
      </c>
      <c r="D2384" s="296"/>
      <c r="E2384" s="296" t="s">
        <v>17937</v>
      </c>
      <c r="F2384" s="296" t="s">
        <v>20639</v>
      </c>
      <c r="G2384" s="294"/>
      <c r="H2384" s="294"/>
    </row>
    <row r="2385">
      <c r="A2385" s="296">
        <v>349.0</v>
      </c>
      <c r="B2385" s="296">
        <v>2.0</v>
      </c>
      <c r="C2385" s="296" t="s">
        <v>20626</v>
      </c>
      <c r="D2385" s="296"/>
      <c r="E2385" s="296" t="s">
        <v>17943</v>
      </c>
      <c r="F2385" s="296" t="s">
        <v>20640</v>
      </c>
      <c r="G2385" s="294"/>
      <c r="H2385" s="294"/>
    </row>
    <row r="2386">
      <c r="A2386" s="296">
        <v>350.0</v>
      </c>
      <c r="B2386" s="296">
        <v>1.0</v>
      </c>
      <c r="C2386" s="296" t="s">
        <v>20641</v>
      </c>
      <c r="D2386" s="296"/>
      <c r="E2386" s="296" t="s">
        <v>17922</v>
      </c>
      <c r="F2386" s="296" t="s">
        <v>20642</v>
      </c>
      <c r="G2386" s="294"/>
      <c r="H2386" s="294"/>
    </row>
    <row r="2387">
      <c r="A2387" s="296">
        <v>350.0</v>
      </c>
      <c r="B2387" s="296">
        <v>1.0</v>
      </c>
      <c r="C2387" s="296" t="s">
        <v>20641</v>
      </c>
      <c r="D2387" s="296"/>
      <c r="E2387" s="296" t="s">
        <v>17924</v>
      </c>
      <c r="F2387" s="296" t="s">
        <v>20643</v>
      </c>
      <c r="G2387" s="294"/>
      <c r="H2387" s="294"/>
    </row>
    <row r="2388">
      <c r="A2388" s="296">
        <v>350.0</v>
      </c>
      <c r="B2388" s="296">
        <v>1.0</v>
      </c>
      <c r="C2388" s="296" t="s">
        <v>20641</v>
      </c>
      <c r="D2388" s="296"/>
      <c r="E2388" s="296" t="s">
        <v>17927</v>
      </c>
      <c r="F2388" s="296" t="s">
        <v>20644</v>
      </c>
      <c r="G2388" s="294"/>
      <c r="H2388" s="294"/>
    </row>
    <row r="2389">
      <c r="A2389" s="296">
        <v>350.0</v>
      </c>
      <c r="B2389" s="296">
        <v>1.0</v>
      </c>
      <c r="C2389" s="296" t="s">
        <v>20641</v>
      </c>
      <c r="D2389" s="296"/>
      <c r="E2389" s="296" t="s">
        <v>17929</v>
      </c>
      <c r="F2389" s="296" t="s">
        <v>20645</v>
      </c>
      <c r="G2389" s="294"/>
      <c r="H2389" s="294"/>
    </row>
    <row r="2390">
      <c r="A2390" s="296">
        <v>350.0</v>
      </c>
      <c r="B2390" s="296">
        <v>1.0</v>
      </c>
      <c r="C2390" s="296" t="s">
        <v>20641</v>
      </c>
      <c r="D2390" s="296"/>
      <c r="E2390" s="296" t="s">
        <v>17931</v>
      </c>
      <c r="F2390" s="296" t="s">
        <v>20646</v>
      </c>
      <c r="G2390" s="294"/>
      <c r="H2390" s="294"/>
    </row>
    <row r="2391">
      <c r="A2391" s="296">
        <v>350.0</v>
      </c>
      <c r="B2391" s="296">
        <v>1.0</v>
      </c>
      <c r="C2391" s="296" t="s">
        <v>20641</v>
      </c>
      <c r="D2391" s="296"/>
      <c r="E2391" s="296" t="s">
        <v>17933</v>
      </c>
      <c r="F2391" s="296" t="s">
        <v>20647</v>
      </c>
      <c r="G2391" s="294"/>
      <c r="H2391" s="294"/>
    </row>
    <row r="2392">
      <c r="A2392" s="296">
        <v>350.0</v>
      </c>
      <c r="B2392" s="296">
        <v>2.0</v>
      </c>
      <c r="C2392" s="296" t="s">
        <v>20641</v>
      </c>
      <c r="D2392" s="296"/>
      <c r="E2392" s="296" t="s">
        <v>17385</v>
      </c>
      <c r="F2392" s="296" t="s">
        <v>20648</v>
      </c>
      <c r="G2392" s="294"/>
      <c r="H2392" s="294"/>
    </row>
    <row r="2393">
      <c r="A2393" s="296">
        <v>350.0</v>
      </c>
      <c r="B2393" s="296">
        <v>2.0</v>
      </c>
      <c r="C2393" s="296" t="s">
        <v>20641</v>
      </c>
      <c r="D2393" s="296"/>
      <c r="E2393" s="296" t="s">
        <v>17175</v>
      </c>
      <c r="F2393" s="296" t="s">
        <v>20649</v>
      </c>
      <c r="G2393" s="294"/>
      <c r="H2393" s="294"/>
    </row>
    <row r="2394">
      <c r="A2394" s="296">
        <v>350.0</v>
      </c>
      <c r="B2394" s="296">
        <v>2.0</v>
      </c>
      <c r="C2394" s="296" t="s">
        <v>20641</v>
      </c>
      <c r="D2394" s="296"/>
      <c r="E2394" s="296" t="s">
        <v>17937</v>
      </c>
      <c r="F2394" s="296" t="s">
        <v>20650</v>
      </c>
      <c r="G2394" s="294"/>
      <c r="H2394" s="294"/>
    </row>
    <row r="2395">
      <c r="A2395" s="296">
        <v>350.0</v>
      </c>
      <c r="B2395" s="296">
        <v>2.0</v>
      </c>
      <c r="C2395" s="296" t="s">
        <v>20641</v>
      </c>
      <c r="D2395" s="296"/>
      <c r="E2395" s="296" t="s">
        <v>17939</v>
      </c>
      <c r="F2395" s="296" t="s">
        <v>20651</v>
      </c>
      <c r="G2395" s="294"/>
      <c r="H2395" s="294"/>
    </row>
    <row r="2396">
      <c r="A2396" s="296">
        <v>350.0</v>
      </c>
      <c r="B2396" s="296">
        <v>2.0</v>
      </c>
      <c r="C2396" s="296" t="s">
        <v>20641</v>
      </c>
      <c r="D2396" s="296"/>
      <c r="E2396" s="296" t="s">
        <v>17941</v>
      </c>
      <c r="F2396" s="296" t="s">
        <v>20652</v>
      </c>
      <c r="G2396" s="294"/>
      <c r="H2396" s="294"/>
    </row>
    <row r="2397">
      <c r="A2397" s="296">
        <v>350.0</v>
      </c>
      <c r="B2397" s="296">
        <v>2.0</v>
      </c>
      <c r="C2397" s="296" t="s">
        <v>20641</v>
      </c>
      <c r="D2397" s="296"/>
      <c r="E2397" s="296" t="s">
        <v>17937</v>
      </c>
      <c r="F2397" s="296" t="s">
        <v>20653</v>
      </c>
      <c r="G2397" s="294"/>
      <c r="H2397" s="294"/>
    </row>
    <row r="2398">
      <c r="A2398" s="296">
        <v>350.0</v>
      </c>
      <c r="B2398" s="296">
        <v>2.0</v>
      </c>
      <c r="C2398" s="296" t="s">
        <v>20641</v>
      </c>
      <c r="D2398" s="296"/>
      <c r="E2398" s="296" t="s">
        <v>17943</v>
      </c>
      <c r="F2398" s="296" t="s">
        <v>20654</v>
      </c>
      <c r="G2398" s="294"/>
      <c r="H2398" s="294"/>
    </row>
    <row r="2399">
      <c r="A2399" s="296">
        <v>351.0</v>
      </c>
      <c r="B2399" s="296">
        <v>1.0</v>
      </c>
      <c r="C2399" s="296" t="s">
        <v>20655</v>
      </c>
      <c r="D2399" s="296"/>
      <c r="E2399" s="296" t="s">
        <v>17922</v>
      </c>
      <c r="F2399" s="296" t="s">
        <v>20656</v>
      </c>
      <c r="G2399" s="294"/>
      <c r="H2399" s="294"/>
    </row>
    <row r="2400">
      <c r="A2400" s="296">
        <v>351.0</v>
      </c>
      <c r="B2400" s="296">
        <v>1.0</v>
      </c>
      <c r="C2400" s="296" t="s">
        <v>20655</v>
      </c>
      <c r="D2400" s="296"/>
      <c r="E2400" s="296" t="s">
        <v>17924</v>
      </c>
      <c r="F2400" s="296" t="s">
        <v>20657</v>
      </c>
      <c r="G2400" s="294"/>
      <c r="H2400" s="294"/>
    </row>
    <row r="2401">
      <c r="A2401" s="296">
        <v>351.0</v>
      </c>
      <c r="B2401" s="296">
        <v>1.0</v>
      </c>
      <c r="C2401" s="296" t="s">
        <v>20655</v>
      </c>
      <c r="D2401" s="296"/>
      <c r="E2401" s="296" t="s">
        <v>17927</v>
      </c>
      <c r="F2401" s="296" t="s">
        <v>20658</v>
      </c>
      <c r="G2401" s="294"/>
      <c r="H2401" s="294"/>
    </row>
    <row r="2402">
      <c r="A2402" s="296">
        <v>351.0</v>
      </c>
      <c r="B2402" s="296">
        <v>1.0</v>
      </c>
      <c r="C2402" s="296" t="s">
        <v>20655</v>
      </c>
      <c r="D2402" s="296"/>
      <c r="E2402" s="296" t="s">
        <v>17929</v>
      </c>
      <c r="F2402" s="296" t="s">
        <v>20659</v>
      </c>
      <c r="G2402" s="294"/>
      <c r="H2402" s="294"/>
    </row>
    <row r="2403">
      <c r="A2403" s="296">
        <v>351.0</v>
      </c>
      <c r="B2403" s="296">
        <v>1.0</v>
      </c>
      <c r="C2403" s="296" t="s">
        <v>20655</v>
      </c>
      <c r="D2403" s="296"/>
      <c r="E2403" s="296" t="s">
        <v>17931</v>
      </c>
      <c r="F2403" s="296" t="s">
        <v>20660</v>
      </c>
      <c r="G2403" s="294"/>
      <c r="H2403" s="294"/>
    </row>
    <row r="2404">
      <c r="A2404" s="296">
        <v>351.0</v>
      </c>
      <c r="B2404" s="296">
        <v>1.0</v>
      </c>
      <c r="C2404" s="296" t="s">
        <v>20655</v>
      </c>
      <c r="D2404" s="296"/>
      <c r="E2404" s="296" t="s">
        <v>17933</v>
      </c>
      <c r="F2404" s="296" t="s">
        <v>20661</v>
      </c>
      <c r="G2404" s="294"/>
      <c r="H2404" s="294"/>
    </row>
    <row r="2405">
      <c r="A2405" s="296">
        <v>351.0</v>
      </c>
      <c r="B2405" s="296">
        <v>2.0</v>
      </c>
      <c r="C2405" s="296" t="s">
        <v>20655</v>
      </c>
      <c r="D2405" s="296"/>
      <c r="E2405" s="296" t="s">
        <v>17385</v>
      </c>
      <c r="F2405" s="296" t="s">
        <v>20662</v>
      </c>
      <c r="G2405" s="294"/>
      <c r="H2405" s="294"/>
    </row>
    <row r="2406">
      <c r="A2406" s="296">
        <v>351.0</v>
      </c>
      <c r="B2406" s="296">
        <v>2.0</v>
      </c>
      <c r="C2406" s="296" t="s">
        <v>20655</v>
      </c>
      <c r="D2406" s="296"/>
      <c r="E2406" s="296" t="s">
        <v>17175</v>
      </c>
      <c r="F2406" s="296" t="s">
        <v>20663</v>
      </c>
      <c r="G2406" s="294"/>
      <c r="H2406" s="294"/>
    </row>
    <row r="2407">
      <c r="A2407" s="296">
        <v>351.0</v>
      </c>
      <c r="B2407" s="296">
        <v>2.0</v>
      </c>
      <c r="C2407" s="296" t="s">
        <v>20655</v>
      </c>
      <c r="D2407" s="296"/>
      <c r="E2407" s="296" t="s">
        <v>17939</v>
      </c>
      <c r="F2407" s="296" t="s">
        <v>20664</v>
      </c>
      <c r="G2407" s="294"/>
      <c r="H2407" s="294"/>
    </row>
    <row r="2408">
      <c r="A2408" s="296">
        <v>351.0</v>
      </c>
      <c r="B2408" s="296">
        <v>2.0</v>
      </c>
      <c r="C2408" s="296" t="s">
        <v>20655</v>
      </c>
      <c r="D2408" s="296"/>
      <c r="E2408" s="296" t="s">
        <v>17941</v>
      </c>
      <c r="F2408" s="296" t="s">
        <v>20665</v>
      </c>
      <c r="G2408" s="294"/>
      <c r="H2408" s="294"/>
    </row>
    <row r="2409">
      <c r="A2409" s="296">
        <v>351.0</v>
      </c>
      <c r="B2409" s="296">
        <v>2.0</v>
      </c>
      <c r="C2409" s="296" t="s">
        <v>20655</v>
      </c>
      <c r="D2409" s="296"/>
      <c r="E2409" s="296" t="s">
        <v>17937</v>
      </c>
      <c r="F2409" s="296" t="s">
        <v>20666</v>
      </c>
      <c r="G2409" s="294"/>
      <c r="H2409" s="294"/>
    </row>
    <row r="2410">
      <c r="A2410" s="296">
        <v>351.0</v>
      </c>
      <c r="B2410" s="296">
        <v>2.0</v>
      </c>
      <c r="C2410" s="296" t="s">
        <v>20655</v>
      </c>
      <c r="D2410" s="296"/>
      <c r="E2410" s="296" t="s">
        <v>17943</v>
      </c>
      <c r="F2410" s="296" t="s">
        <v>20667</v>
      </c>
      <c r="G2410" s="294"/>
      <c r="H2410" s="294"/>
    </row>
    <row r="2411">
      <c r="A2411" s="296">
        <v>352.0</v>
      </c>
      <c r="B2411" s="296">
        <v>1.0</v>
      </c>
      <c r="C2411" s="296" t="s">
        <v>19007</v>
      </c>
      <c r="D2411" s="296"/>
      <c r="E2411" s="296" t="s">
        <v>17922</v>
      </c>
      <c r="F2411" s="296" t="s">
        <v>20668</v>
      </c>
      <c r="G2411" s="294"/>
      <c r="H2411" s="294"/>
    </row>
    <row r="2412">
      <c r="A2412" s="296">
        <v>352.0</v>
      </c>
      <c r="B2412" s="296">
        <v>1.0</v>
      </c>
      <c r="C2412" s="296" t="s">
        <v>19007</v>
      </c>
      <c r="D2412" s="296"/>
      <c r="E2412" s="296" t="s">
        <v>17924</v>
      </c>
      <c r="F2412" s="296" t="s">
        <v>20669</v>
      </c>
      <c r="G2412" s="294"/>
      <c r="H2412" s="294"/>
    </row>
    <row r="2413">
      <c r="A2413" s="296">
        <v>352.0</v>
      </c>
      <c r="B2413" s="296">
        <v>1.0</v>
      </c>
      <c r="C2413" s="296" t="s">
        <v>19007</v>
      </c>
      <c r="D2413" s="296"/>
      <c r="E2413" s="296" t="s">
        <v>17927</v>
      </c>
      <c r="F2413" s="296" t="s">
        <v>20670</v>
      </c>
      <c r="G2413" s="294"/>
      <c r="H2413" s="294"/>
    </row>
    <row r="2414">
      <c r="A2414" s="296">
        <v>352.0</v>
      </c>
      <c r="B2414" s="296">
        <v>1.0</v>
      </c>
      <c r="C2414" s="296" t="s">
        <v>19007</v>
      </c>
      <c r="D2414" s="296"/>
      <c r="E2414" s="296" t="s">
        <v>17929</v>
      </c>
      <c r="F2414" s="296" t="s">
        <v>20671</v>
      </c>
      <c r="G2414" s="294"/>
      <c r="H2414" s="294"/>
    </row>
    <row r="2415">
      <c r="A2415" s="296">
        <v>352.0</v>
      </c>
      <c r="B2415" s="296">
        <v>1.0</v>
      </c>
      <c r="C2415" s="296" t="s">
        <v>20631</v>
      </c>
      <c r="D2415" s="296"/>
      <c r="E2415" s="296" t="s">
        <v>17931</v>
      </c>
      <c r="F2415" s="296" t="s">
        <v>20672</v>
      </c>
      <c r="G2415" s="294"/>
      <c r="H2415" s="294"/>
    </row>
    <row r="2416">
      <c r="A2416" s="296">
        <v>352.0</v>
      </c>
      <c r="B2416" s="296">
        <v>1.0</v>
      </c>
      <c r="C2416" s="296" t="s">
        <v>20631</v>
      </c>
      <c r="D2416" s="296"/>
      <c r="E2416" s="296" t="s">
        <v>17933</v>
      </c>
      <c r="F2416" s="296" t="s">
        <v>20673</v>
      </c>
      <c r="G2416" s="294"/>
      <c r="H2416" s="294"/>
    </row>
    <row r="2417">
      <c r="A2417" s="296">
        <v>352.0</v>
      </c>
      <c r="B2417" s="296">
        <v>2.0</v>
      </c>
      <c r="C2417" s="296" t="s">
        <v>19007</v>
      </c>
      <c r="D2417" s="296"/>
      <c r="E2417" s="296" t="s">
        <v>17385</v>
      </c>
      <c r="F2417" s="296" t="s">
        <v>20674</v>
      </c>
      <c r="G2417" s="294"/>
      <c r="H2417" s="294"/>
    </row>
    <row r="2418">
      <c r="A2418" s="296">
        <v>352.0</v>
      </c>
      <c r="B2418" s="296">
        <v>2.0</v>
      </c>
      <c r="C2418" s="296" t="s">
        <v>19007</v>
      </c>
      <c r="D2418" s="296"/>
      <c r="E2418" s="296" t="s">
        <v>17175</v>
      </c>
      <c r="F2418" s="296" t="s">
        <v>20675</v>
      </c>
      <c r="G2418" s="294"/>
      <c r="H2418" s="294"/>
    </row>
    <row r="2419">
      <c r="A2419" s="296">
        <v>352.0</v>
      </c>
      <c r="B2419" s="296">
        <v>2.0</v>
      </c>
      <c r="C2419" s="296" t="s">
        <v>19007</v>
      </c>
      <c r="D2419" s="296"/>
      <c r="E2419" s="296" t="s">
        <v>17937</v>
      </c>
      <c r="F2419" s="296" t="s">
        <v>20676</v>
      </c>
      <c r="G2419" s="294"/>
      <c r="H2419" s="294"/>
    </row>
    <row r="2420">
      <c r="A2420" s="296">
        <v>352.0</v>
      </c>
      <c r="B2420" s="296">
        <v>2.0</v>
      </c>
      <c r="C2420" s="296" t="s">
        <v>19007</v>
      </c>
      <c r="D2420" s="296"/>
      <c r="E2420" s="296" t="s">
        <v>17939</v>
      </c>
      <c r="F2420" s="296" t="s">
        <v>20677</v>
      </c>
      <c r="G2420" s="294"/>
      <c r="H2420" s="294"/>
    </row>
    <row r="2421">
      <c r="A2421" s="296">
        <v>352.0</v>
      </c>
      <c r="B2421" s="296">
        <v>2.0</v>
      </c>
      <c r="C2421" s="296" t="s">
        <v>19007</v>
      </c>
      <c r="D2421" s="296"/>
      <c r="E2421" s="296" t="s">
        <v>17941</v>
      </c>
      <c r="F2421" s="296" t="s">
        <v>20678</v>
      </c>
      <c r="G2421" s="294"/>
      <c r="H2421" s="294"/>
    </row>
    <row r="2422">
      <c r="A2422" s="296">
        <v>352.0</v>
      </c>
      <c r="B2422" s="296">
        <v>2.0</v>
      </c>
      <c r="C2422" s="296" t="s">
        <v>19007</v>
      </c>
      <c r="D2422" s="296"/>
      <c r="E2422" s="296" t="s">
        <v>17943</v>
      </c>
      <c r="F2422" s="296" t="s">
        <v>20679</v>
      </c>
      <c r="G2422" s="294"/>
      <c r="H2422" s="294"/>
    </row>
    <row r="2423">
      <c r="A2423" s="296">
        <v>353.0</v>
      </c>
      <c r="B2423" s="296">
        <v>1.0</v>
      </c>
      <c r="C2423" s="296" t="s">
        <v>20680</v>
      </c>
      <c r="D2423" s="296"/>
      <c r="E2423" s="296" t="s">
        <v>17922</v>
      </c>
      <c r="F2423" s="296" t="s">
        <v>20681</v>
      </c>
      <c r="G2423" s="294"/>
      <c r="H2423" s="294"/>
    </row>
    <row r="2424">
      <c r="A2424" s="296">
        <v>353.0</v>
      </c>
      <c r="B2424" s="296">
        <v>1.0</v>
      </c>
      <c r="C2424" s="296" t="s">
        <v>20680</v>
      </c>
      <c r="D2424" s="296"/>
      <c r="E2424" s="296" t="s">
        <v>17924</v>
      </c>
      <c r="F2424" s="296" t="s">
        <v>20682</v>
      </c>
      <c r="G2424" s="294"/>
      <c r="H2424" s="294"/>
    </row>
    <row r="2425">
      <c r="A2425" s="296">
        <v>353.0</v>
      </c>
      <c r="B2425" s="296">
        <v>1.0</v>
      </c>
      <c r="C2425" s="296" t="s">
        <v>20680</v>
      </c>
      <c r="D2425" s="296"/>
      <c r="E2425" s="296" t="s">
        <v>17927</v>
      </c>
      <c r="F2425" s="296" t="s">
        <v>20683</v>
      </c>
      <c r="G2425" s="294"/>
      <c r="H2425" s="294"/>
    </row>
    <row r="2426">
      <c r="A2426" s="296">
        <v>353.0</v>
      </c>
      <c r="B2426" s="296">
        <v>1.0</v>
      </c>
      <c r="C2426" s="296" t="s">
        <v>20680</v>
      </c>
      <c r="D2426" s="296"/>
      <c r="E2426" s="296" t="s">
        <v>17929</v>
      </c>
      <c r="F2426" s="296" t="s">
        <v>20684</v>
      </c>
      <c r="G2426" s="294"/>
      <c r="H2426" s="294"/>
    </row>
    <row r="2427">
      <c r="A2427" s="296">
        <v>353.0</v>
      </c>
      <c r="B2427" s="296">
        <v>1.0</v>
      </c>
      <c r="C2427" s="296" t="s">
        <v>20680</v>
      </c>
      <c r="D2427" s="296"/>
      <c r="E2427" s="296" t="s">
        <v>17931</v>
      </c>
      <c r="F2427" s="296" t="s">
        <v>20685</v>
      </c>
      <c r="G2427" s="294"/>
      <c r="H2427" s="294"/>
    </row>
    <row r="2428">
      <c r="A2428" s="296">
        <v>353.0</v>
      </c>
      <c r="B2428" s="296">
        <v>1.0</v>
      </c>
      <c r="C2428" s="296" t="s">
        <v>20680</v>
      </c>
      <c r="D2428" s="296"/>
      <c r="E2428" s="296" t="s">
        <v>17933</v>
      </c>
      <c r="F2428" s="296" t="s">
        <v>20686</v>
      </c>
      <c r="G2428" s="294"/>
      <c r="H2428" s="294"/>
    </row>
    <row r="2429">
      <c r="A2429" s="296">
        <v>353.0</v>
      </c>
      <c r="B2429" s="296">
        <v>2.0</v>
      </c>
      <c r="C2429" s="296" t="s">
        <v>20680</v>
      </c>
      <c r="D2429" s="296"/>
      <c r="E2429" s="296" t="s">
        <v>17385</v>
      </c>
      <c r="F2429" s="296" t="s">
        <v>20687</v>
      </c>
      <c r="G2429" s="294"/>
      <c r="H2429" s="294"/>
    </row>
    <row r="2430">
      <c r="A2430" s="296">
        <v>353.0</v>
      </c>
      <c r="B2430" s="296">
        <v>2.0</v>
      </c>
      <c r="C2430" s="296" t="s">
        <v>20680</v>
      </c>
      <c r="D2430" s="296"/>
      <c r="E2430" s="296" t="s">
        <v>17175</v>
      </c>
      <c r="F2430" s="296" t="s">
        <v>20688</v>
      </c>
      <c r="G2430" s="294"/>
      <c r="H2430" s="294"/>
    </row>
    <row r="2431">
      <c r="A2431" s="296">
        <v>353.0</v>
      </c>
      <c r="B2431" s="296">
        <v>2.0</v>
      </c>
      <c r="C2431" s="296" t="s">
        <v>20680</v>
      </c>
      <c r="D2431" s="296"/>
      <c r="E2431" s="296" t="s">
        <v>17939</v>
      </c>
      <c r="F2431" s="296" t="s">
        <v>20689</v>
      </c>
      <c r="G2431" s="294"/>
      <c r="H2431" s="294"/>
    </row>
    <row r="2432">
      <c r="A2432" s="296">
        <v>353.0</v>
      </c>
      <c r="B2432" s="296">
        <v>2.0</v>
      </c>
      <c r="C2432" s="296" t="s">
        <v>20690</v>
      </c>
      <c r="D2432" s="296"/>
      <c r="E2432" s="296" t="s">
        <v>17941</v>
      </c>
      <c r="F2432" s="296" t="s">
        <v>20691</v>
      </c>
      <c r="G2432" s="294"/>
      <c r="H2432" s="294"/>
    </row>
    <row r="2433">
      <c r="A2433" s="296">
        <v>353.0</v>
      </c>
      <c r="B2433" s="296">
        <v>2.0</v>
      </c>
      <c r="C2433" s="296" t="s">
        <v>20690</v>
      </c>
      <c r="D2433" s="296"/>
      <c r="E2433" s="296" t="s">
        <v>17943</v>
      </c>
      <c r="F2433" s="296" t="s">
        <v>20692</v>
      </c>
      <c r="G2433" s="294"/>
      <c r="H2433" s="294"/>
    </row>
    <row r="2434">
      <c r="A2434" s="296">
        <v>354.0</v>
      </c>
      <c r="B2434" s="296">
        <v>1.0</v>
      </c>
      <c r="C2434" s="296" t="s">
        <v>20693</v>
      </c>
      <c r="D2434" s="296"/>
      <c r="E2434" s="296" t="s">
        <v>17922</v>
      </c>
      <c r="F2434" s="296" t="s">
        <v>20694</v>
      </c>
      <c r="G2434" s="294"/>
      <c r="H2434" s="294"/>
    </row>
    <row r="2435">
      <c r="A2435" s="296">
        <v>354.0</v>
      </c>
      <c r="B2435" s="296">
        <v>1.0</v>
      </c>
      <c r="C2435" s="296" t="s">
        <v>20693</v>
      </c>
      <c r="D2435" s="296"/>
      <c r="E2435" s="296" t="s">
        <v>17924</v>
      </c>
      <c r="F2435" s="296" t="s">
        <v>20695</v>
      </c>
      <c r="G2435" s="294"/>
      <c r="H2435" s="294"/>
    </row>
    <row r="2436">
      <c r="A2436" s="296">
        <v>354.0</v>
      </c>
      <c r="B2436" s="296">
        <v>1.0</v>
      </c>
      <c r="C2436" s="296" t="s">
        <v>20693</v>
      </c>
      <c r="D2436" s="296"/>
      <c r="E2436" s="296" t="s">
        <v>17927</v>
      </c>
      <c r="F2436" s="296" t="s">
        <v>20696</v>
      </c>
      <c r="G2436" s="294"/>
      <c r="H2436" s="294"/>
    </row>
    <row r="2437">
      <c r="A2437" s="296">
        <v>354.0</v>
      </c>
      <c r="B2437" s="296">
        <v>1.0</v>
      </c>
      <c r="C2437" s="296" t="s">
        <v>20693</v>
      </c>
      <c r="D2437" s="296"/>
      <c r="E2437" s="296" t="s">
        <v>17929</v>
      </c>
      <c r="F2437" s="296" t="s">
        <v>20697</v>
      </c>
      <c r="G2437" s="294"/>
      <c r="H2437" s="294"/>
    </row>
    <row r="2438">
      <c r="A2438" s="296">
        <v>354.0</v>
      </c>
      <c r="B2438" s="296">
        <v>1.0</v>
      </c>
      <c r="C2438" s="296" t="s">
        <v>20693</v>
      </c>
      <c r="D2438" s="296"/>
      <c r="E2438" s="296" t="s">
        <v>17931</v>
      </c>
      <c r="F2438" s="296" t="s">
        <v>20698</v>
      </c>
      <c r="G2438" s="294"/>
      <c r="H2438" s="294"/>
    </row>
    <row r="2439">
      <c r="A2439" s="296">
        <v>354.0</v>
      </c>
      <c r="B2439" s="296">
        <v>1.0</v>
      </c>
      <c r="C2439" s="296" t="s">
        <v>20693</v>
      </c>
      <c r="D2439" s="296"/>
      <c r="E2439" s="296" t="s">
        <v>17933</v>
      </c>
      <c r="F2439" s="296" t="s">
        <v>20699</v>
      </c>
      <c r="G2439" s="294"/>
      <c r="H2439" s="294"/>
    </row>
    <row r="2440">
      <c r="A2440" s="296">
        <v>354.0</v>
      </c>
      <c r="B2440" s="296">
        <v>2.0</v>
      </c>
      <c r="C2440" s="296" t="s">
        <v>20693</v>
      </c>
      <c r="D2440" s="296"/>
      <c r="E2440" s="296" t="s">
        <v>17385</v>
      </c>
      <c r="F2440" s="296" t="s">
        <v>20700</v>
      </c>
      <c r="G2440" s="294"/>
      <c r="H2440" s="294"/>
    </row>
    <row r="2441">
      <c r="A2441" s="296">
        <v>354.0</v>
      </c>
      <c r="B2441" s="296">
        <v>2.0</v>
      </c>
      <c r="C2441" s="296" t="s">
        <v>20693</v>
      </c>
      <c r="D2441" s="296"/>
      <c r="E2441" s="296" t="s">
        <v>17175</v>
      </c>
      <c r="F2441" s="296" t="s">
        <v>20701</v>
      </c>
      <c r="G2441" s="294"/>
      <c r="H2441" s="294"/>
    </row>
    <row r="2442">
      <c r="A2442" s="296">
        <v>354.0</v>
      </c>
      <c r="B2442" s="296">
        <v>2.0</v>
      </c>
      <c r="C2442" s="296" t="s">
        <v>20693</v>
      </c>
      <c r="D2442" s="296"/>
      <c r="E2442" s="296" t="s">
        <v>17937</v>
      </c>
      <c r="F2442" s="296" t="s">
        <v>20702</v>
      </c>
      <c r="G2442" s="294"/>
      <c r="H2442" s="294"/>
    </row>
    <row r="2443">
      <c r="A2443" s="296">
        <v>354.0</v>
      </c>
      <c r="B2443" s="296">
        <v>2.0</v>
      </c>
      <c r="C2443" s="296" t="s">
        <v>20693</v>
      </c>
      <c r="D2443" s="296"/>
      <c r="E2443" s="296" t="s">
        <v>17937</v>
      </c>
      <c r="F2443" s="296" t="s">
        <v>20703</v>
      </c>
      <c r="G2443" s="294"/>
      <c r="H2443" s="294"/>
    </row>
    <row r="2444">
      <c r="A2444" s="296">
        <v>354.0</v>
      </c>
      <c r="B2444" s="296">
        <v>2.0</v>
      </c>
      <c r="C2444" s="296" t="s">
        <v>20693</v>
      </c>
      <c r="D2444" s="296"/>
      <c r="E2444" s="296" t="s">
        <v>17939</v>
      </c>
      <c r="F2444" s="296" t="s">
        <v>20704</v>
      </c>
      <c r="G2444" s="294"/>
      <c r="H2444" s="294"/>
    </row>
    <row r="2445">
      <c r="A2445" s="296">
        <v>354.0</v>
      </c>
      <c r="B2445" s="296">
        <v>2.0</v>
      </c>
      <c r="C2445" s="296" t="s">
        <v>20693</v>
      </c>
      <c r="D2445" s="296"/>
      <c r="E2445" s="296" t="s">
        <v>17941</v>
      </c>
      <c r="F2445" s="296" t="s">
        <v>20705</v>
      </c>
      <c r="G2445" s="294"/>
      <c r="H2445" s="294"/>
    </row>
    <row r="2446">
      <c r="A2446" s="296">
        <v>354.0</v>
      </c>
      <c r="B2446" s="296">
        <v>2.0</v>
      </c>
      <c r="C2446" s="296" t="s">
        <v>20693</v>
      </c>
      <c r="D2446" s="296"/>
      <c r="E2446" s="296" t="s">
        <v>17937</v>
      </c>
      <c r="F2446" s="296" t="s">
        <v>20706</v>
      </c>
      <c r="G2446" s="294"/>
      <c r="H2446" s="294"/>
    </row>
    <row r="2447">
      <c r="A2447" s="296">
        <v>354.0</v>
      </c>
      <c r="B2447" s="296">
        <v>2.0</v>
      </c>
      <c r="C2447" s="296" t="s">
        <v>20693</v>
      </c>
      <c r="D2447" s="296"/>
      <c r="E2447" s="296" t="s">
        <v>17943</v>
      </c>
      <c r="F2447" s="296" t="s">
        <v>20707</v>
      </c>
      <c r="G2447" s="294"/>
      <c r="H2447" s="294"/>
    </row>
    <row r="2448">
      <c r="A2448" s="296">
        <v>355.0</v>
      </c>
      <c r="B2448" s="296">
        <v>1.0</v>
      </c>
      <c r="C2448" s="296" t="s">
        <v>20708</v>
      </c>
      <c r="D2448" s="296"/>
      <c r="E2448" s="296" t="s">
        <v>17922</v>
      </c>
      <c r="F2448" s="296" t="s">
        <v>20709</v>
      </c>
      <c r="G2448" s="294"/>
      <c r="H2448" s="294"/>
    </row>
    <row r="2449">
      <c r="A2449" s="296">
        <v>355.0</v>
      </c>
      <c r="B2449" s="296">
        <v>1.0</v>
      </c>
      <c r="C2449" s="296" t="s">
        <v>20708</v>
      </c>
      <c r="D2449" s="296"/>
      <c r="E2449" s="296" t="s">
        <v>17924</v>
      </c>
      <c r="F2449" s="296" t="s">
        <v>20710</v>
      </c>
      <c r="G2449" s="294"/>
      <c r="H2449" s="294"/>
    </row>
    <row r="2450">
      <c r="A2450" s="296">
        <v>355.0</v>
      </c>
      <c r="B2450" s="296">
        <v>1.0</v>
      </c>
      <c r="C2450" s="296" t="s">
        <v>20711</v>
      </c>
      <c r="D2450" s="296"/>
      <c r="E2450" s="296" t="s">
        <v>17927</v>
      </c>
      <c r="F2450" s="296" t="s">
        <v>20712</v>
      </c>
      <c r="G2450" s="294"/>
      <c r="H2450" s="294"/>
    </row>
    <row r="2451">
      <c r="A2451" s="296">
        <v>355.0</v>
      </c>
      <c r="B2451" s="296">
        <v>1.0</v>
      </c>
      <c r="C2451" s="296" t="s">
        <v>20468</v>
      </c>
      <c r="D2451" s="296"/>
      <c r="E2451" s="296" t="s">
        <v>17931</v>
      </c>
      <c r="F2451" s="296" t="s">
        <v>20713</v>
      </c>
      <c r="G2451" s="294"/>
      <c r="H2451" s="294"/>
    </row>
    <row r="2452">
      <c r="A2452" s="296">
        <v>355.0</v>
      </c>
      <c r="B2452" s="296">
        <v>2.0</v>
      </c>
      <c r="C2452" s="296" t="s">
        <v>20708</v>
      </c>
      <c r="D2452" s="296"/>
      <c r="E2452" s="296" t="s">
        <v>17385</v>
      </c>
      <c r="F2452" s="296" t="s">
        <v>20714</v>
      </c>
      <c r="G2452" s="294"/>
      <c r="H2452" s="294"/>
    </row>
    <row r="2453">
      <c r="A2453" s="296">
        <v>355.0</v>
      </c>
      <c r="B2453" s="296">
        <v>2.0</v>
      </c>
      <c r="C2453" s="296" t="s">
        <v>20708</v>
      </c>
      <c r="D2453" s="296"/>
      <c r="E2453" s="296" t="s">
        <v>17175</v>
      </c>
      <c r="F2453" s="296" t="s">
        <v>20715</v>
      </c>
      <c r="G2453" s="294"/>
      <c r="H2453" s="294"/>
    </row>
    <row r="2454">
      <c r="A2454" s="296">
        <v>355.0</v>
      </c>
      <c r="B2454" s="296">
        <v>2.0</v>
      </c>
      <c r="C2454" s="296" t="s">
        <v>20708</v>
      </c>
      <c r="D2454" s="296"/>
      <c r="E2454" s="296" t="s">
        <v>17939</v>
      </c>
      <c r="F2454" s="296" t="s">
        <v>20716</v>
      </c>
      <c r="G2454" s="294"/>
      <c r="H2454" s="294"/>
    </row>
    <row r="2455">
      <c r="A2455" s="296">
        <v>355.0</v>
      </c>
      <c r="B2455" s="296">
        <v>2.0</v>
      </c>
      <c r="C2455" s="296" t="s">
        <v>20708</v>
      </c>
      <c r="D2455" s="296"/>
      <c r="E2455" s="296" t="s">
        <v>17941</v>
      </c>
      <c r="F2455" s="296" t="s">
        <v>20717</v>
      </c>
      <c r="G2455" s="294"/>
      <c r="H2455" s="294"/>
    </row>
    <row r="2456">
      <c r="A2456" s="296">
        <v>355.0</v>
      </c>
      <c r="B2456" s="296">
        <v>2.0</v>
      </c>
      <c r="C2456" s="296" t="s">
        <v>20708</v>
      </c>
      <c r="D2456" s="296"/>
      <c r="E2456" s="296" t="s">
        <v>17937</v>
      </c>
      <c r="F2456" s="296" t="s">
        <v>20718</v>
      </c>
      <c r="G2456" s="294"/>
      <c r="H2456" s="294"/>
    </row>
    <row r="2457">
      <c r="A2457" s="296">
        <v>355.0</v>
      </c>
      <c r="B2457" s="296">
        <v>2.0</v>
      </c>
      <c r="C2457" s="296" t="s">
        <v>20708</v>
      </c>
      <c r="D2457" s="296"/>
      <c r="E2457" s="296" t="s">
        <v>17943</v>
      </c>
      <c r="F2457" s="296" t="s">
        <v>20719</v>
      </c>
      <c r="G2457" s="294"/>
      <c r="H2457" s="294"/>
    </row>
    <row r="2458">
      <c r="A2458" s="296">
        <v>356.0</v>
      </c>
      <c r="B2458" s="296">
        <v>1.0</v>
      </c>
      <c r="C2458" s="296" t="s">
        <v>20720</v>
      </c>
      <c r="D2458" s="296"/>
      <c r="E2458" s="296" t="s">
        <v>17922</v>
      </c>
      <c r="F2458" s="296" t="s">
        <v>20721</v>
      </c>
      <c r="G2458" s="294"/>
      <c r="H2458" s="294"/>
    </row>
    <row r="2459">
      <c r="A2459" s="296">
        <v>356.0</v>
      </c>
      <c r="B2459" s="296">
        <v>1.0</v>
      </c>
      <c r="C2459" s="296" t="s">
        <v>20720</v>
      </c>
      <c r="D2459" s="296"/>
      <c r="E2459" s="296" t="s">
        <v>17924</v>
      </c>
      <c r="F2459" s="296" t="s">
        <v>20722</v>
      </c>
      <c r="G2459" s="294"/>
      <c r="H2459" s="294"/>
    </row>
    <row r="2460">
      <c r="A2460" s="296">
        <v>356.0</v>
      </c>
      <c r="B2460" s="296">
        <v>1.0</v>
      </c>
      <c r="C2460" s="296" t="s">
        <v>20720</v>
      </c>
      <c r="D2460" s="296"/>
      <c r="E2460" s="296" t="s">
        <v>17927</v>
      </c>
      <c r="F2460" s="296" t="s">
        <v>20723</v>
      </c>
      <c r="G2460" s="294"/>
      <c r="H2460" s="294"/>
    </row>
    <row r="2461">
      <c r="A2461" s="296">
        <v>356.0</v>
      </c>
      <c r="B2461" s="296">
        <v>1.0</v>
      </c>
      <c r="C2461" s="296" t="s">
        <v>20720</v>
      </c>
      <c r="D2461" s="296"/>
      <c r="E2461" s="296" t="s">
        <v>17929</v>
      </c>
      <c r="F2461" s="296" t="s">
        <v>20724</v>
      </c>
      <c r="G2461" s="294"/>
      <c r="H2461" s="294"/>
    </row>
    <row r="2462">
      <c r="A2462" s="296">
        <v>356.0</v>
      </c>
      <c r="B2462" s="296">
        <v>1.0</v>
      </c>
      <c r="C2462" s="296" t="s">
        <v>20720</v>
      </c>
      <c r="D2462" s="296"/>
      <c r="E2462" s="296" t="s">
        <v>17931</v>
      </c>
      <c r="F2462" s="296" t="s">
        <v>20725</v>
      </c>
      <c r="G2462" s="294"/>
      <c r="H2462" s="294"/>
    </row>
    <row r="2463">
      <c r="A2463" s="296">
        <v>356.0</v>
      </c>
      <c r="B2463" s="296">
        <v>1.0</v>
      </c>
      <c r="C2463" s="296" t="s">
        <v>20720</v>
      </c>
      <c r="D2463" s="296"/>
      <c r="E2463" s="296" t="s">
        <v>17933</v>
      </c>
      <c r="F2463" s="296" t="s">
        <v>20726</v>
      </c>
      <c r="G2463" s="294"/>
      <c r="H2463" s="294"/>
    </row>
    <row r="2464">
      <c r="A2464" s="296">
        <v>356.0</v>
      </c>
      <c r="B2464" s="296">
        <v>2.0</v>
      </c>
      <c r="C2464" s="296" t="s">
        <v>20720</v>
      </c>
      <c r="D2464" s="296"/>
      <c r="E2464" s="296" t="s">
        <v>17385</v>
      </c>
      <c r="F2464" s="296" t="s">
        <v>20727</v>
      </c>
      <c r="G2464" s="294"/>
      <c r="H2464" s="294"/>
    </row>
    <row r="2465">
      <c r="A2465" s="296">
        <v>356.0</v>
      </c>
      <c r="B2465" s="296">
        <v>2.0</v>
      </c>
      <c r="C2465" s="296" t="s">
        <v>20720</v>
      </c>
      <c r="D2465" s="296"/>
      <c r="E2465" s="296" t="s">
        <v>17175</v>
      </c>
      <c r="F2465" s="296" t="s">
        <v>20728</v>
      </c>
      <c r="G2465" s="294"/>
      <c r="H2465" s="294"/>
    </row>
    <row r="2466">
      <c r="A2466" s="296">
        <v>356.0</v>
      </c>
      <c r="B2466" s="296">
        <v>2.0</v>
      </c>
      <c r="C2466" s="296" t="s">
        <v>20720</v>
      </c>
      <c r="D2466" s="296"/>
      <c r="E2466" s="296" t="s">
        <v>17937</v>
      </c>
      <c r="F2466" s="296" t="s">
        <v>20729</v>
      </c>
      <c r="G2466" s="294"/>
      <c r="H2466" s="294"/>
    </row>
    <row r="2467">
      <c r="A2467" s="296">
        <v>356.0</v>
      </c>
      <c r="B2467" s="296">
        <v>2.0</v>
      </c>
      <c r="C2467" s="296" t="s">
        <v>20720</v>
      </c>
      <c r="D2467" s="296"/>
      <c r="E2467" s="296" t="s">
        <v>17939</v>
      </c>
      <c r="F2467" s="296" t="s">
        <v>20730</v>
      </c>
      <c r="G2467" s="294"/>
      <c r="H2467" s="294"/>
    </row>
    <row r="2468">
      <c r="A2468" s="296">
        <v>356.0</v>
      </c>
      <c r="B2468" s="296">
        <v>2.0</v>
      </c>
      <c r="C2468" s="296" t="s">
        <v>20720</v>
      </c>
      <c r="D2468" s="296"/>
      <c r="E2468" s="296" t="s">
        <v>17941</v>
      </c>
      <c r="F2468" s="296" t="s">
        <v>20731</v>
      </c>
      <c r="G2468" s="294"/>
      <c r="H2468" s="294"/>
    </row>
    <row r="2469">
      <c r="A2469" s="296">
        <v>356.0</v>
      </c>
      <c r="B2469" s="296">
        <v>2.0</v>
      </c>
      <c r="C2469" s="296" t="s">
        <v>20720</v>
      </c>
      <c r="D2469" s="296"/>
      <c r="E2469" s="296" t="s">
        <v>17937</v>
      </c>
      <c r="F2469" s="296" t="s">
        <v>20732</v>
      </c>
      <c r="G2469" s="294"/>
      <c r="H2469" s="294"/>
    </row>
    <row r="2470">
      <c r="A2470" s="296">
        <v>356.0</v>
      </c>
      <c r="B2470" s="296">
        <v>2.0</v>
      </c>
      <c r="C2470" s="296" t="s">
        <v>20733</v>
      </c>
      <c r="D2470" s="296"/>
      <c r="E2470" s="296" t="s">
        <v>17943</v>
      </c>
      <c r="F2470" s="296" t="s">
        <v>20734</v>
      </c>
      <c r="G2470" s="294"/>
      <c r="H2470" s="294"/>
    </row>
    <row r="2471">
      <c r="A2471" s="296">
        <v>356.0</v>
      </c>
      <c r="B2471" s="296">
        <v>1.0</v>
      </c>
      <c r="C2471" s="296" t="s">
        <v>20735</v>
      </c>
      <c r="D2471" s="296"/>
      <c r="E2471" s="296" t="s">
        <v>17922</v>
      </c>
      <c r="F2471" s="296" t="s">
        <v>20736</v>
      </c>
      <c r="G2471" s="294"/>
      <c r="H2471" s="294"/>
    </row>
    <row r="2472">
      <c r="A2472" s="296">
        <v>356.0</v>
      </c>
      <c r="B2472" s="296">
        <v>1.0</v>
      </c>
      <c r="C2472" s="296" t="s">
        <v>20735</v>
      </c>
      <c r="D2472" s="296"/>
      <c r="E2472" s="296" t="s">
        <v>17924</v>
      </c>
      <c r="F2472" s="296" t="s">
        <v>20737</v>
      </c>
      <c r="G2472" s="294"/>
      <c r="H2472" s="294"/>
    </row>
    <row r="2473">
      <c r="A2473" s="296">
        <v>356.0</v>
      </c>
      <c r="B2473" s="296">
        <v>1.0</v>
      </c>
      <c r="C2473" s="296" t="s">
        <v>20735</v>
      </c>
      <c r="D2473" s="296"/>
      <c r="E2473" s="296" t="s">
        <v>17927</v>
      </c>
      <c r="F2473" s="296" t="s">
        <v>20738</v>
      </c>
      <c r="G2473" s="294"/>
      <c r="H2473" s="294"/>
    </row>
    <row r="2474">
      <c r="A2474" s="296">
        <v>356.0</v>
      </c>
      <c r="B2474" s="296">
        <v>1.0</v>
      </c>
      <c r="C2474" s="296" t="s">
        <v>20735</v>
      </c>
      <c r="D2474" s="296"/>
      <c r="E2474" s="296" t="s">
        <v>17929</v>
      </c>
      <c r="F2474" s="296" t="s">
        <v>20739</v>
      </c>
      <c r="G2474" s="294"/>
      <c r="H2474" s="294"/>
    </row>
    <row r="2475">
      <c r="A2475" s="296">
        <v>356.0</v>
      </c>
      <c r="B2475" s="296">
        <v>1.0</v>
      </c>
      <c r="C2475" s="296" t="s">
        <v>20735</v>
      </c>
      <c r="D2475" s="296"/>
      <c r="E2475" s="296" t="s">
        <v>17931</v>
      </c>
      <c r="F2475" s="296" t="s">
        <v>20740</v>
      </c>
      <c r="G2475" s="294"/>
      <c r="H2475" s="294"/>
    </row>
    <row r="2476">
      <c r="A2476" s="296">
        <v>356.0</v>
      </c>
      <c r="B2476" s="296">
        <v>1.0</v>
      </c>
      <c r="C2476" s="296" t="s">
        <v>20741</v>
      </c>
      <c r="D2476" s="296"/>
      <c r="E2476" s="296" t="s">
        <v>17933</v>
      </c>
      <c r="F2476" s="296" t="s">
        <v>20742</v>
      </c>
      <c r="G2476" s="294"/>
      <c r="H2476" s="294"/>
    </row>
    <row r="2477">
      <c r="A2477" s="296">
        <v>356.0</v>
      </c>
      <c r="B2477" s="296">
        <v>2.0</v>
      </c>
      <c r="C2477" s="296" t="s">
        <v>20735</v>
      </c>
      <c r="D2477" s="296"/>
      <c r="E2477" s="296" t="s">
        <v>17385</v>
      </c>
      <c r="F2477" s="296" t="s">
        <v>20743</v>
      </c>
      <c r="G2477" s="294"/>
      <c r="H2477" s="294"/>
    </row>
    <row r="2478">
      <c r="A2478" s="296">
        <v>356.0</v>
      </c>
      <c r="B2478" s="296">
        <v>2.0</v>
      </c>
      <c r="C2478" s="296" t="s">
        <v>20735</v>
      </c>
      <c r="D2478" s="296"/>
      <c r="E2478" s="296" t="s">
        <v>17175</v>
      </c>
      <c r="F2478" s="296" t="s">
        <v>20744</v>
      </c>
      <c r="G2478" s="294"/>
      <c r="H2478" s="294"/>
    </row>
    <row r="2479">
      <c r="A2479" s="296">
        <v>356.0</v>
      </c>
      <c r="B2479" s="296">
        <v>2.0</v>
      </c>
      <c r="C2479" s="296" t="s">
        <v>20735</v>
      </c>
      <c r="D2479" s="296"/>
      <c r="E2479" s="296" t="s">
        <v>17937</v>
      </c>
      <c r="F2479" s="296" t="s">
        <v>20745</v>
      </c>
      <c r="G2479" s="294"/>
      <c r="H2479" s="294"/>
    </row>
    <row r="2480">
      <c r="A2480" s="296">
        <v>356.0</v>
      </c>
      <c r="B2480" s="296">
        <v>2.0</v>
      </c>
      <c r="C2480" s="296" t="s">
        <v>20735</v>
      </c>
      <c r="D2480" s="296"/>
      <c r="E2480" s="296" t="s">
        <v>17939</v>
      </c>
      <c r="F2480" s="296" t="s">
        <v>20746</v>
      </c>
      <c r="G2480" s="294"/>
      <c r="H2480" s="294"/>
    </row>
    <row r="2481">
      <c r="A2481" s="296">
        <v>356.0</v>
      </c>
      <c r="B2481" s="296">
        <v>2.0</v>
      </c>
      <c r="C2481" s="296" t="s">
        <v>20735</v>
      </c>
      <c r="D2481" s="296"/>
      <c r="E2481" s="296" t="s">
        <v>17941</v>
      </c>
      <c r="F2481" s="296" t="s">
        <v>20747</v>
      </c>
      <c r="G2481" s="294"/>
      <c r="H2481" s="294"/>
    </row>
    <row r="2482">
      <c r="A2482" s="296">
        <v>356.0</v>
      </c>
      <c r="B2482" s="296">
        <v>2.0</v>
      </c>
      <c r="C2482" s="296" t="s">
        <v>20735</v>
      </c>
      <c r="D2482" s="296"/>
      <c r="E2482" s="296" t="s">
        <v>17943</v>
      </c>
      <c r="F2482" s="296" t="s">
        <v>20748</v>
      </c>
      <c r="G2482" s="294"/>
      <c r="H2482" s="294"/>
    </row>
    <row r="2483">
      <c r="A2483" s="296">
        <v>358.0</v>
      </c>
      <c r="B2483" s="296">
        <v>1.0</v>
      </c>
      <c r="C2483" s="296" t="s">
        <v>20749</v>
      </c>
      <c r="D2483" s="296"/>
      <c r="E2483" s="296" t="s">
        <v>17922</v>
      </c>
      <c r="F2483" s="296" t="s">
        <v>20750</v>
      </c>
      <c r="G2483" s="294"/>
      <c r="H2483" s="294"/>
    </row>
    <row r="2484">
      <c r="A2484" s="296">
        <v>358.0</v>
      </c>
      <c r="B2484" s="296">
        <v>1.0</v>
      </c>
      <c r="C2484" s="296" t="s">
        <v>20749</v>
      </c>
      <c r="D2484" s="296"/>
      <c r="E2484" s="296" t="s">
        <v>17924</v>
      </c>
      <c r="F2484" s="296" t="s">
        <v>20751</v>
      </c>
      <c r="G2484" s="294"/>
      <c r="H2484" s="294"/>
    </row>
    <row r="2485">
      <c r="A2485" s="296">
        <v>358.0</v>
      </c>
      <c r="B2485" s="296">
        <v>1.0</v>
      </c>
      <c r="C2485" s="296" t="s">
        <v>20749</v>
      </c>
      <c r="D2485" s="296"/>
      <c r="E2485" s="296" t="s">
        <v>17927</v>
      </c>
      <c r="F2485" s="296" t="s">
        <v>20752</v>
      </c>
      <c r="G2485" s="294"/>
      <c r="H2485" s="294"/>
    </row>
    <row r="2486">
      <c r="A2486" s="296">
        <v>358.0</v>
      </c>
      <c r="B2486" s="296">
        <v>1.0</v>
      </c>
      <c r="C2486" s="296" t="s">
        <v>20749</v>
      </c>
      <c r="D2486" s="296"/>
      <c r="E2486" s="296" t="s">
        <v>17929</v>
      </c>
      <c r="F2486" s="296" t="s">
        <v>20753</v>
      </c>
      <c r="G2486" s="294"/>
      <c r="H2486" s="294"/>
    </row>
    <row r="2487">
      <c r="A2487" s="296">
        <v>358.0</v>
      </c>
      <c r="B2487" s="296">
        <v>1.0</v>
      </c>
      <c r="C2487" s="296" t="s">
        <v>20749</v>
      </c>
      <c r="D2487" s="296"/>
      <c r="E2487" s="296" t="s">
        <v>17931</v>
      </c>
      <c r="F2487" s="296" t="s">
        <v>20754</v>
      </c>
      <c r="G2487" s="294"/>
      <c r="H2487" s="294"/>
    </row>
    <row r="2488">
      <c r="A2488" s="296">
        <v>358.0</v>
      </c>
      <c r="B2488" s="296">
        <v>1.0</v>
      </c>
      <c r="C2488" s="296" t="s">
        <v>20749</v>
      </c>
      <c r="D2488" s="296"/>
      <c r="E2488" s="296" t="s">
        <v>17933</v>
      </c>
      <c r="F2488" s="296" t="s">
        <v>20755</v>
      </c>
      <c r="G2488" s="294"/>
      <c r="H2488" s="294"/>
    </row>
    <row r="2489">
      <c r="A2489" s="296">
        <v>358.0</v>
      </c>
      <c r="B2489" s="296">
        <v>2.0</v>
      </c>
      <c r="C2489" s="296" t="s">
        <v>20749</v>
      </c>
      <c r="D2489" s="296"/>
      <c r="E2489" s="296" t="s">
        <v>17385</v>
      </c>
      <c r="F2489" s="296" t="s">
        <v>20756</v>
      </c>
      <c r="G2489" s="294"/>
      <c r="H2489" s="294"/>
    </row>
    <row r="2490">
      <c r="A2490" s="296">
        <v>358.0</v>
      </c>
      <c r="B2490" s="296">
        <v>2.0</v>
      </c>
      <c r="C2490" s="296" t="s">
        <v>20757</v>
      </c>
      <c r="D2490" s="296"/>
      <c r="E2490" s="296" t="s">
        <v>17175</v>
      </c>
      <c r="F2490" s="296" t="s">
        <v>20758</v>
      </c>
      <c r="G2490" s="294"/>
      <c r="H2490" s="294"/>
    </row>
    <row r="2491">
      <c r="A2491" s="296">
        <v>358.0</v>
      </c>
      <c r="B2491" s="296">
        <v>2.0</v>
      </c>
      <c r="C2491" s="296" t="s">
        <v>20757</v>
      </c>
      <c r="D2491" s="296"/>
      <c r="E2491" s="296" t="s">
        <v>17939</v>
      </c>
      <c r="F2491" s="296" t="s">
        <v>20759</v>
      </c>
      <c r="G2491" s="294"/>
      <c r="H2491" s="294"/>
    </row>
    <row r="2492">
      <c r="A2492" s="296">
        <v>358.0</v>
      </c>
      <c r="B2492" s="296">
        <v>2.0</v>
      </c>
      <c r="C2492" s="296" t="s">
        <v>20757</v>
      </c>
      <c r="D2492" s="296"/>
      <c r="E2492" s="296" t="s">
        <v>17941</v>
      </c>
      <c r="F2492" s="296" t="s">
        <v>20760</v>
      </c>
      <c r="G2492" s="294"/>
      <c r="H2492" s="294"/>
    </row>
    <row r="2493">
      <c r="A2493" s="296">
        <v>358.0</v>
      </c>
      <c r="B2493" s="296">
        <v>2.0</v>
      </c>
      <c r="C2493" s="296" t="s">
        <v>20757</v>
      </c>
      <c r="D2493" s="296"/>
      <c r="E2493" s="296" t="s">
        <v>17943</v>
      </c>
      <c r="F2493" s="296" t="s">
        <v>20761</v>
      </c>
      <c r="G2493" s="294"/>
      <c r="H2493" s="294"/>
    </row>
    <row r="2494">
      <c r="A2494" s="296">
        <v>359.0</v>
      </c>
      <c r="B2494" s="296">
        <v>1.0</v>
      </c>
      <c r="C2494" s="296" t="s">
        <v>20762</v>
      </c>
      <c r="D2494" s="296"/>
      <c r="E2494" s="296" t="s">
        <v>17922</v>
      </c>
      <c r="F2494" s="296" t="s">
        <v>20763</v>
      </c>
      <c r="G2494" s="294"/>
      <c r="H2494" s="294"/>
    </row>
    <row r="2495">
      <c r="A2495" s="296">
        <v>359.0</v>
      </c>
      <c r="B2495" s="296">
        <v>1.0</v>
      </c>
      <c r="C2495" s="296" t="s">
        <v>20762</v>
      </c>
      <c r="D2495" s="296"/>
      <c r="E2495" s="296" t="s">
        <v>17924</v>
      </c>
      <c r="F2495" s="296" t="s">
        <v>20764</v>
      </c>
      <c r="G2495" s="294"/>
      <c r="H2495" s="294"/>
    </row>
    <row r="2496">
      <c r="A2496" s="296">
        <v>359.0</v>
      </c>
      <c r="B2496" s="296">
        <v>1.0</v>
      </c>
      <c r="C2496" s="296" t="s">
        <v>20762</v>
      </c>
      <c r="D2496" s="296"/>
      <c r="E2496" s="296" t="s">
        <v>17927</v>
      </c>
      <c r="F2496" s="296" t="s">
        <v>20765</v>
      </c>
      <c r="G2496" s="294"/>
      <c r="H2496" s="294"/>
    </row>
    <row r="2497">
      <c r="A2497" s="296">
        <v>359.0</v>
      </c>
      <c r="B2497" s="296">
        <v>1.0</v>
      </c>
      <c r="C2497" s="296" t="s">
        <v>20762</v>
      </c>
      <c r="D2497" s="296"/>
      <c r="E2497" s="296" t="s">
        <v>17929</v>
      </c>
      <c r="F2497" s="296" t="s">
        <v>20766</v>
      </c>
      <c r="G2497" s="294"/>
      <c r="H2497" s="294"/>
    </row>
    <row r="2498">
      <c r="A2498" s="296">
        <v>359.0</v>
      </c>
      <c r="B2498" s="296">
        <v>1.0</v>
      </c>
      <c r="C2498" s="296" t="s">
        <v>20762</v>
      </c>
      <c r="D2498" s="296"/>
      <c r="E2498" s="296" t="s">
        <v>17931</v>
      </c>
      <c r="F2498" s="296" t="s">
        <v>20767</v>
      </c>
      <c r="G2498" s="294"/>
      <c r="H2498" s="294"/>
    </row>
    <row r="2499">
      <c r="A2499" s="296">
        <v>359.0</v>
      </c>
      <c r="B2499" s="296">
        <v>1.0</v>
      </c>
      <c r="C2499" s="296" t="s">
        <v>20768</v>
      </c>
      <c r="D2499" s="296"/>
      <c r="E2499" s="296" t="s">
        <v>17933</v>
      </c>
      <c r="F2499" s="296" t="s">
        <v>20769</v>
      </c>
      <c r="G2499" s="294"/>
      <c r="H2499" s="294"/>
    </row>
    <row r="2500">
      <c r="A2500" s="296">
        <v>359.0</v>
      </c>
      <c r="B2500" s="296">
        <v>2.0</v>
      </c>
      <c r="C2500" s="296" t="s">
        <v>20762</v>
      </c>
      <c r="D2500" s="296"/>
      <c r="E2500" s="296" t="s">
        <v>17385</v>
      </c>
      <c r="F2500" s="296" t="s">
        <v>20770</v>
      </c>
      <c r="G2500" s="294"/>
      <c r="H2500" s="294"/>
    </row>
    <row r="2501">
      <c r="A2501" s="296">
        <v>359.0</v>
      </c>
      <c r="B2501" s="296">
        <v>2.0</v>
      </c>
      <c r="C2501" s="296" t="s">
        <v>20762</v>
      </c>
      <c r="D2501" s="296"/>
      <c r="E2501" s="296" t="s">
        <v>17175</v>
      </c>
      <c r="F2501" s="296" t="s">
        <v>20771</v>
      </c>
      <c r="G2501" s="294"/>
      <c r="H2501" s="294"/>
    </row>
    <row r="2502">
      <c r="A2502" s="296">
        <v>359.0</v>
      </c>
      <c r="B2502" s="296">
        <v>2.0</v>
      </c>
      <c r="C2502" s="296" t="s">
        <v>20762</v>
      </c>
      <c r="D2502" s="296"/>
      <c r="E2502" s="296" t="s">
        <v>17937</v>
      </c>
      <c r="F2502" s="296" t="s">
        <v>20772</v>
      </c>
      <c r="G2502" s="294"/>
      <c r="H2502" s="294"/>
    </row>
    <row r="2503">
      <c r="A2503" s="296">
        <v>359.0</v>
      </c>
      <c r="B2503" s="296">
        <v>2.0</v>
      </c>
      <c r="C2503" s="296" t="s">
        <v>20762</v>
      </c>
      <c r="D2503" s="296"/>
      <c r="E2503" s="296" t="s">
        <v>17939</v>
      </c>
      <c r="F2503" s="296" t="s">
        <v>20773</v>
      </c>
      <c r="G2503" s="294"/>
      <c r="H2503" s="294"/>
    </row>
    <row r="2504">
      <c r="A2504" s="296">
        <v>359.0</v>
      </c>
      <c r="B2504" s="296">
        <v>2.0</v>
      </c>
      <c r="C2504" s="296" t="s">
        <v>20762</v>
      </c>
      <c r="D2504" s="296"/>
      <c r="E2504" s="296" t="s">
        <v>17941</v>
      </c>
      <c r="F2504" s="296" t="s">
        <v>20774</v>
      </c>
      <c r="G2504" s="294"/>
      <c r="H2504" s="294"/>
    </row>
    <row r="2505">
      <c r="A2505" s="296">
        <v>359.0</v>
      </c>
      <c r="B2505" s="296">
        <v>2.0</v>
      </c>
      <c r="C2505" s="296" t="s">
        <v>20762</v>
      </c>
      <c r="D2505" s="296"/>
      <c r="E2505" s="296" t="s">
        <v>17937</v>
      </c>
      <c r="F2505" s="296" t="s">
        <v>20775</v>
      </c>
      <c r="G2505" s="294"/>
      <c r="H2505" s="294"/>
    </row>
    <row r="2506">
      <c r="A2506" s="296">
        <v>359.0</v>
      </c>
      <c r="B2506" s="296">
        <v>2.0</v>
      </c>
      <c r="C2506" s="296" t="s">
        <v>20762</v>
      </c>
      <c r="D2506" s="296"/>
      <c r="E2506" s="296" t="s">
        <v>17943</v>
      </c>
      <c r="F2506" s="296" t="s">
        <v>20776</v>
      </c>
      <c r="G2506" s="294"/>
      <c r="H2506" s="294"/>
    </row>
    <row r="2507">
      <c r="A2507" s="296">
        <v>360.0</v>
      </c>
      <c r="B2507" s="296">
        <v>1.0</v>
      </c>
      <c r="C2507" s="296" t="s">
        <v>20777</v>
      </c>
      <c r="D2507" s="296"/>
      <c r="E2507" s="296" t="s">
        <v>17922</v>
      </c>
      <c r="F2507" s="296" t="s">
        <v>20778</v>
      </c>
      <c r="G2507" s="294"/>
      <c r="H2507" s="294"/>
    </row>
    <row r="2508">
      <c r="A2508" s="296">
        <v>360.0</v>
      </c>
      <c r="B2508" s="296">
        <v>1.0</v>
      </c>
      <c r="C2508" s="296" t="s">
        <v>20777</v>
      </c>
      <c r="D2508" s="296"/>
      <c r="E2508" s="296" t="s">
        <v>17924</v>
      </c>
      <c r="F2508" s="296" t="s">
        <v>20779</v>
      </c>
      <c r="G2508" s="294"/>
      <c r="H2508" s="294"/>
    </row>
    <row r="2509">
      <c r="A2509" s="296">
        <v>360.0</v>
      </c>
      <c r="B2509" s="296">
        <v>1.0</v>
      </c>
      <c r="C2509" s="296" t="s">
        <v>20777</v>
      </c>
      <c r="D2509" s="296"/>
      <c r="E2509" s="296" t="s">
        <v>17927</v>
      </c>
      <c r="F2509" s="296" t="s">
        <v>20780</v>
      </c>
      <c r="G2509" s="294"/>
      <c r="H2509" s="294"/>
    </row>
    <row r="2510">
      <c r="A2510" s="296">
        <v>360.0</v>
      </c>
      <c r="B2510" s="296">
        <v>1.0</v>
      </c>
      <c r="C2510" s="296" t="s">
        <v>20777</v>
      </c>
      <c r="D2510" s="296"/>
      <c r="E2510" s="296" t="s">
        <v>17929</v>
      </c>
      <c r="F2510" s="296" t="s">
        <v>20781</v>
      </c>
      <c r="G2510" s="294"/>
      <c r="H2510" s="294"/>
    </row>
    <row r="2511">
      <c r="A2511" s="296">
        <v>360.0</v>
      </c>
      <c r="B2511" s="296">
        <v>1.0</v>
      </c>
      <c r="C2511" s="296" t="s">
        <v>20777</v>
      </c>
      <c r="D2511" s="296"/>
      <c r="E2511" s="296" t="s">
        <v>17929</v>
      </c>
      <c r="F2511" s="296" t="s">
        <v>20782</v>
      </c>
      <c r="G2511" s="294"/>
      <c r="H2511" s="294"/>
    </row>
    <row r="2512">
      <c r="A2512" s="296">
        <v>360.0</v>
      </c>
      <c r="B2512" s="296">
        <v>1.0</v>
      </c>
      <c r="C2512" s="296" t="s">
        <v>20777</v>
      </c>
      <c r="D2512" s="296"/>
      <c r="E2512" s="296" t="s">
        <v>17933</v>
      </c>
      <c r="F2512" s="296" t="s">
        <v>20783</v>
      </c>
      <c r="G2512" s="294"/>
      <c r="H2512" s="294"/>
    </row>
    <row r="2513">
      <c r="A2513" s="296">
        <v>360.0</v>
      </c>
      <c r="B2513" s="296">
        <v>2.0</v>
      </c>
      <c r="C2513" s="296" t="s">
        <v>20777</v>
      </c>
      <c r="D2513" s="296"/>
      <c r="E2513" s="296" t="s">
        <v>17385</v>
      </c>
      <c r="F2513" s="296" t="s">
        <v>20784</v>
      </c>
      <c r="G2513" s="294"/>
      <c r="H2513" s="294"/>
    </row>
    <row r="2514">
      <c r="A2514" s="296">
        <v>360.0</v>
      </c>
      <c r="B2514" s="296">
        <v>2.0</v>
      </c>
      <c r="C2514" s="296" t="s">
        <v>20777</v>
      </c>
      <c r="D2514" s="296"/>
      <c r="E2514" s="296" t="s">
        <v>17175</v>
      </c>
      <c r="F2514" s="296" t="s">
        <v>20785</v>
      </c>
      <c r="G2514" s="294"/>
      <c r="H2514" s="294"/>
    </row>
    <row r="2515">
      <c r="A2515" s="296">
        <v>360.0</v>
      </c>
      <c r="B2515" s="296">
        <v>2.0</v>
      </c>
      <c r="C2515" s="296" t="s">
        <v>20777</v>
      </c>
      <c r="D2515" s="296"/>
      <c r="E2515" s="296" t="s">
        <v>17937</v>
      </c>
      <c r="F2515" s="296" t="s">
        <v>20786</v>
      </c>
      <c r="G2515" s="294"/>
      <c r="H2515" s="294"/>
    </row>
    <row r="2516">
      <c r="A2516" s="296">
        <v>360.0</v>
      </c>
      <c r="B2516" s="296">
        <v>2.0</v>
      </c>
      <c r="C2516" s="296" t="s">
        <v>20777</v>
      </c>
      <c r="D2516" s="296"/>
      <c r="E2516" s="296" t="s">
        <v>17939</v>
      </c>
      <c r="F2516" s="296" t="s">
        <v>20787</v>
      </c>
      <c r="G2516" s="294"/>
      <c r="H2516" s="294"/>
    </row>
    <row r="2517">
      <c r="A2517" s="296">
        <v>360.0</v>
      </c>
      <c r="B2517" s="296">
        <v>2.0</v>
      </c>
      <c r="C2517" s="296" t="s">
        <v>20777</v>
      </c>
      <c r="D2517" s="296"/>
      <c r="E2517" s="296" t="s">
        <v>17941</v>
      </c>
      <c r="F2517" s="296" t="s">
        <v>20788</v>
      </c>
      <c r="G2517" s="294"/>
      <c r="H2517" s="294"/>
    </row>
    <row r="2518">
      <c r="A2518" s="296">
        <v>360.0</v>
      </c>
      <c r="B2518" s="296">
        <v>2.0</v>
      </c>
      <c r="C2518" s="296" t="s">
        <v>20777</v>
      </c>
      <c r="D2518" s="296"/>
      <c r="E2518" s="296" t="s">
        <v>17943</v>
      </c>
      <c r="F2518" s="296" t="s">
        <v>20789</v>
      </c>
      <c r="G2518" s="294"/>
      <c r="H2518" s="294"/>
    </row>
    <row r="2519">
      <c r="A2519" s="296">
        <v>361.0</v>
      </c>
      <c r="B2519" s="296">
        <v>1.0</v>
      </c>
      <c r="C2519" s="296" t="s">
        <v>20558</v>
      </c>
      <c r="D2519" s="296"/>
      <c r="E2519" s="296" t="s">
        <v>17924</v>
      </c>
      <c r="F2519" s="296" t="s">
        <v>20790</v>
      </c>
      <c r="G2519" s="294"/>
      <c r="H2519" s="294"/>
    </row>
    <row r="2520">
      <c r="A2520" s="296">
        <v>361.0</v>
      </c>
      <c r="B2520" s="296">
        <v>1.0</v>
      </c>
      <c r="C2520" s="296" t="s">
        <v>20558</v>
      </c>
      <c r="D2520" s="296"/>
      <c r="E2520" s="296" t="s">
        <v>17927</v>
      </c>
      <c r="F2520" s="296" t="s">
        <v>20791</v>
      </c>
      <c r="G2520" s="294"/>
      <c r="H2520" s="294"/>
    </row>
    <row r="2521">
      <c r="A2521" s="296">
        <v>361.0</v>
      </c>
      <c r="B2521" s="296">
        <v>1.0</v>
      </c>
      <c r="C2521" s="296" t="s">
        <v>20558</v>
      </c>
      <c r="D2521" s="296"/>
      <c r="E2521" s="296" t="s">
        <v>17929</v>
      </c>
      <c r="F2521" s="296" t="s">
        <v>20792</v>
      </c>
      <c r="G2521" s="294"/>
      <c r="H2521" s="294"/>
    </row>
    <row r="2522">
      <c r="A2522" s="296">
        <v>361.0</v>
      </c>
      <c r="B2522" s="296">
        <v>1.0</v>
      </c>
      <c r="C2522" s="296" t="s">
        <v>20468</v>
      </c>
      <c r="D2522" s="296"/>
      <c r="E2522" s="296" t="s">
        <v>17931</v>
      </c>
      <c r="F2522" s="296" t="s">
        <v>20793</v>
      </c>
      <c r="G2522" s="294"/>
      <c r="H2522" s="294"/>
    </row>
    <row r="2523">
      <c r="A2523" s="296">
        <v>361.0</v>
      </c>
      <c r="B2523" s="296">
        <v>2.0</v>
      </c>
      <c r="C2523" s="296" t="s">
        <v>20558</v>
      </c>
      <c r="D2523" s="296"/>
      <c r="E2523" s="296" t="s">
        <v>17385</v>
      </c>
      <c r="F2523" s="296" t="s">
        <v>20794</v>
      </c>
      <c r="G2523" s="294"/>
      <c r="H2523" s="294"/>
    </row>
    <row r="2524">
      <c r="A2524" s="296">
        <v>361.0</v>
      </c>
      <c r="B2524" s="296">
        <v>2.0</v>
      </c>
      <c r="C2524" s="296" t="s">
        <v>20558</v>
      </c>
      <c r="D2524" s="296"/>
      <c r="E2524" s="296" t="s">
        <v>17175</v>
      </c>
      <c r="F2524" s="296" t="s">
        <v>20795</v>
      </c>
      <c r="G2524" s="294"/>
      <c r="H2524" s="294"/>
    </row>
    <row r="2525">
      <c r="A2525" s="296">
        <v>361.0</v>
      </c>
      <c r="B2525" s="296">
        <v>2.0</v>
      </c>
      <c r="C2525" s="296" t="s">
        <v>20558</v>
      </c>
      <c r="D2525" s="296"/>
      <c r="E2525" s="296" t="s">
        <v>17939</v>
      </c>
      <c r="F2525" s="296" t="s">
        <v>20796</v>
      </c>
      <c r="G2525" s="294"/>
      <c r="H2525" s="294"/>
    </row>
    <row r="2526">
      <c r="A2526" s="296">
        <v>361.0</v>
      </c>
      <c r="B2526" s="296">
        <v>2.0</v>
      </c>
      <c r="C2526" s="296" t="s">
        <v>20558</v>
      </c>
      <c r="D2526" s="296"/>
      <c r="E2526" s="296" t="s">
        <v>17941</v>
      </c>
      <c r="F2526" s="296" t="s">
        <v>20797</v>
      </c>
      <c r="G2526" s="294"/>
      <c r="H2526" s="294"/>
    </row>
    <row r="2527">
      <c r="A2527" s="296">
        <v>361.0</v>
      </c>
      <c r="B2527" s="296">
        <v>2.0</v>
      </c>
      <c r="C2527" s="296" t="s">
        <v>20558</v>
      </c>
      <c r="D2527" s="296"/>
      <c r="E2527" s="296" t="s">
        <v>17937</v>
      </c>
      <c r="F2527" s="296" t="s">
        <v>20798</v>
      </c>
      <c r="G2527" s="294"/>
      <c r="H2527" s="294"/>
    </row>
    <row r="2528">
      <c r="A2528" s="296">
        <v>361.0</v>
      </c>
      <c r="B2528" s="296">
        <v>2.0</v>
      </c>
      <c r="C2528" s="296" t="s">
        <v>20558</v>
      </c>
      <c r="D2528" s="296"/>
      <c r="E2528" s="296" t="s">
        <v>17943</v>
      </c>
      <c r="F2528" s="296" t="s">
        <v>20799</v>
      </c>
      <c r="G2528" s="294"/>
      <c r="H2528" s="294"/>
    </row>
    <row r="2529">
      <c r="A2529" s="296">
        <v>362.0</v>
      </c>
      <c r="B2529" s="296">
        <v>1.0</v>
      </c>
      <c r="C2529" s="296" t="s">
        <v>20800</v>
      </c>
      <c r="D2529" s="296"/>
      <c r="E2529" s="296" t="s">
        <v>17922</v>
      </c>
      <c r="F2529" s="296" t="s">
        <v>20801</v>
      </c>
      <c r="G2529" s="294"/>
      <c r="H2529" s="294"/>
    </row>
    <row r="2530">
      <c r="A2530" s="296">
        <v>362.0</v>
      </c>
      <c r="B2530" s="296">
        <v>1.0</v>
      </c>
      <c r="C2530" s="296" t="s">
        <v>20800</v>
      </c>
      <c r="D2530" s="296"/>
      <c r="E2530" s="296" t="s">
        <v>17924</v>
      </c>
      <c r="F2530" s="296" t="s">
        <v>20802</v>
      </c>
      <c r="G2530" s="294"/>
      <c r="H2530" s="294"/>
    </row>
    <row r="2531">
      <c r="A2531" s="296">
        <v>362.0</v>
      </c>
      <c r="B2531" s="296">
        <v>1.0</v>
      </c>
      <c r="C2531" s="296" t="s">
        <v>20800</v>
      </c>
      <c r="D2531" s="296"/>
      <c r="E2531" s="296" t="s">
        <v>17927</v>
      </c>
      <c r="F2531" s="296" t="s">
        <v>20803</v>
      </c>
      <c r="G2531" s="294"/>
      <c r="H2531" s="294"/>
    </row>
    <row r="2532">
      <c r="A2532" s="296">
        <v>362.0</v>
      </c>
      <c r="B2532" s="296">
        <v>1.0</v>
      </c>
      <c r="C2532" s="296" t="s">
        <v>20800</v>
      </c>
      <c r="D2532" s="296"/>
      <c r="E2532" s="296" t="s">
        <v>17929</v>
      </c>
      <c r="F2532" s="296" t="s">
        <v>20804</v>
      </c>
      <c r="G2532" s="294"/>
      <c r="H2532" s="294"/>
    </row>
    <row r="2533">
      <c r="A2533" s="296">
        <v>362.0</v>
      </c>
      <c r="B2533" s="296">
        <v>1.0</v>
      </c>
      <c r="C2533" s="296" t="s">
        <v>20800</v>
      </c>
      <c r="D2533" s="296"/>
      <c r="E2533" s="296" t="s">
        <v>17931</v>
      </c>
      <c r="F2533" s="296" t="s">
        <v>20805</v>
      </c>
      <c r="G2533" s="294"/>
      <c r="H2533" s="294"/>
    </row>
    <row r="2534">
      <c r="A2534" s="296">
        <v>362.0</v>
      </c>
      <c r="B2534" s="296">
        <v>1.0</v>
      </c>
      <c r="C2534" s="296" t="s">
        <v>20800</v>
      </c>
      <c r="D2534" s="296"/>
      <c r="E2534" s="296" t="s">
        <v>17933</v>
      </c>
      <c r="F2534" s="296" t="s">
        <v>20806</v>
      </c>
      <c r="G2534" s="294"/>
      <c r="H2534" s="294"/>
    </row>
    <row r="2535">
      <c r="A2535" s="296">
        <v>362.0</v>
      </c>
      <c r="B2535" s="296">
        <v>2.0</v>
      </c>
      <c r="C2535" s="296" t="s">
        <v>20800</v>
      </c>
      <c r="D2535" s="296"/>
      <c r="E2535" s="296" t="s">
        <v>17385</v>
      </c>
      <c r="F2535" s="296" t="s">
        <v>20807</v>
      </c>
      <c r="G2535" s="294"/>
      <c r="H2535" s="294"/>
    </row>
    <row r="2536">
      <c r="A2536" s="296">
        <v>362.0</v>
      </c>
      <c r="B2536" s="296">
        <v>2.0</v>
      </c>
      <c r="C2536" s="296" t="s">
        <v>20800</v>
      </c>
      <c r="D2536" s="296"/>
      <c r="E2536" s="296" t="s">
        <v>17175</v>
      </c>
      <c r="F2536" s="296" t="s">
        <v>20808</v>
      </c>
      <c r="G2536" s="294"/>
      <c r="H2536" s="294"/>
    </row>
    <row r="2537">
      <c r="A2537" s="296">
        <v>362.0</v>
      </c>
      <c r="B2537" s="296">
        <v>2.0</v>
      </c>
      <c r="C2537" s="296" t="s">
        <v>20800</v>
      </c>
      <c r="D2537" s="296"/>
      <c r="E2537" s="296" t="s">
        <v>17937</v>
      </c>
      <c r="F2537" s="296" t="s">
        <v>20809</v>
      </c>
      <c r="G2537" s="294"/>
      <c r="H2537" s="294"/>
    </row>
    <row r="2538">
      <c r="A2538" s="296">
        <v>362.0</v>
      </c>
      <c r="B2538" s="296">
        <v>2.0</v>
      </c>
      <c r="C2538" s="296" t="s">
        <v>20800</v>
      </c>
      <c r="D2538" s="296"/>
      <c r="E2538" s="296" t="s">
        <v>17939</v>
      </c>
      <c r="F2538" s="296" t="s">
        <v>20810</v>
      </c>
      <c r="G2538" s="294"/>
      <c r="H2538" s="294"/>
    </row>
    <row r="2539">
      <c r="A2539" s="296">
        <v>362.0</v>
      </c>
      <c r="B2539" s="296">
        <v>2.0</v>
      </c>
      <c r="C2539" s="296" t="s">
        <v>20800</v>
      </c>
      <c r="D2539" s="296"/>
      <c r="E2539" s="296" t="s">
        <v>17941</v>
      </c>
      <c r="F2539" s="296" t="s">
        <v>20811</v>
      </c>
      <c r="G2539" s="294"/>
      <c r="H2539" s="294"/>
    </row>
    <row r="2540">
      <c r="A2540" s="296">
        <v>362.0</v>
      </c>
      <c r="B2540" s="296">
        <v>2.0</v>
      </c>
      <c r="C2540" s="296" t="s">
        <v>20800</v>
      </c>
      <c r="D2540" s="296"/>
      <c r="E2540" s="296" t="s">
        <v>17943</v>
      </c>
      <c r="F2540" s="296" t="s">
        <v>20812</v>
      </c>
      <c r="G2540" s="294"/>
      <c r="H2540" s="294"/>
    </row>
    <row r="2541">
      <c r="A2541" s="296">
        <v>363.0</v>
      </c>
      <c r="B2541" s="296">
        <v>1.0</v>
      </c>
      <c r="C2541" s="296" t="s">
        <v>20813</v>
      </c>
      <c r="D2541" s="296"/>
      <c r="E2541" s="296" t="s">
        <v>17922</v>
      </c>
      <c r="F2541" s="296" t="s">
        <v>20814</v>
      </c>
      <c r="G2541" s="294"/>
      <c r="H2541" s="294"/>
    </row>
    <row r="2542">
      <c r="A2542" s="296">
        <v>363.0</v>
      </c>
      <c r="B2542" s="296">
        <v>1.0</v>
      </c>
      <c r="C2542" s="296" t="s">
        <v>20813</v>
      </c>
      <c r="D2542" s="296"/>
      <c r="E2542" s="296" t="s">
        <v>17924</v>
      </c>
      <c r="F2542" s="296" t="s">
        <v>20815</v>
      </c>
      <c r="G2542" s="294"/>
      <c r="H2542" s="294"/>
    </row>
    <row r="2543">
      <c r="A2543" s="296">
        <v>363.0</v>
      </c>
      <c r="B2543" s="296">
        <v>1.0</v>
      </c>
      <c r="C2543" s="296" t="s">
        <v>20813</v>
      </c>
      <c r="D2543" s="296"/>
      <c r="E2543" s="296" t="s">
        <v>17927</v>
      </c>
      <c r="F2543" s="296" t="s">
        <v>20816</v>
      </c>
      <c r="G2543" s="294"/>
      <c r="H2543" s="294"/>
    </row>
    <row r="2544">
      <c r="A2544" s="296">
        <v>363.0</v>
      </c>
      <c r="B2544" s="296">
        <v>1.0</v>
      </c>
      <c r="C2544" s="296" t="s">
        <v>20813</v>
      </c>
      <c r="D2544" s="296"/>
      <c r="E2544" s="296" t="s">
        <v>17929</v>
      </c>
      <c r="F2544" s="296" t="s">
        <v>20817</v>
      </c>
      <c r="G2544" s="294"/>
      <c r="H2544" s="294"/>
    </row>
    <row r="2545">
      <c r="A2545" s="296">
        <v>363.0</v>
      </c>
      <c r="B2545" s="296">
        <v>1.0</v>
      </c>
      <c r="C2545" s="296" t="s">
        <v>20813</v>
      </c>
      <c r="D2545" s="296"/>
      <c r="E2545" s="296" t="s">
        <v>17931</v>
      </c>
      <c r="F2545" s="296" t="s">
        <v>20818</v>
      </c>
      <c r="G2545" s="294"/>
      <c r="H2545" s="294"/>
    </row>
    <row r="2546">
      <c r="A2546" s="296">
        <v>363.0</v>
      </c>
      <c r="B2546" s="296">
        <v>1.0</v>
      </c>
      <c r="C2546" s="296" t="s">
        <v>20813</v>
      </c>
      <c r="D2546" s="296"/>
      <c r="E2546" s="296" t="s">
        <v>17933</v>
      </c>
      <c r="F2546" s="296" t="s">
        <v>20819</v>
      </c>
      <c r="G2546" s="294"/>
      <c r="H2546" s="294"/>
    </row>
    <row r="2547">
      <c r="A2547" s="296">
        <v>363.0</v>
      </c>
      <c r="B2547" s="296">
        <v>2.0</v>
      </c>
      <c r="C2547" s="296" t="s">
        <v>20813</v>
      </c>
      <c r="D2547" s="296"/>
      <c r="E2547" s="296" t="s">
        <v>17385</v>
      </c>
      <c r="F2547" s="296" t="s">
        <v>20820</v>
      </c>
      <c r="G2547" s="294"/>
      <c r="H2547" s="294"/>
    </row>
    <row r="2548">
      <c r="A2548" s="296">
        <v>363.0</v>
      </c>
      <c r="B2548" s="296">
        <v>2.0</v>
      </c>
      <c r="C2548" s="296" t="s">
        <v>20813</v>
      </c>
      <c r="D2548" s="296"/>
      <c r="E2548" s="296" t="s">
        <v>17175</v>
      </c>
      <c r="F2548" s="296" t="s">
        <v>20821</v>
      </c>
      <c r="G2548" s="294"/>
      <c r="H2548" s="294"/>
    </row>
    <row r="2549">
      <c r="A2549" s="296">
        <v>363.0</v>
      </c>
      <c r="B2549" s="296">
        <v>2.0</v>
      </c>
      <c r="C2549" s="296" t="s">
        <v>20813</v>
      </c>
      <c r="D2549" s="296"/>
      <c r="E2549" s="296" t="s">
        <v>17939</v>
      </c>
      <c r="F2549" s="296" t="s">
        <v>20822</v>
      </c>
      <c r="G2549" s="294"/>
      <c r="H2549" s="294"/>
    </row>
    <row r="2550">
      <c r="A2550" s="296">
        <v>363.0</v>
      </c>
      <c r="B2550" s="296">
        <v>2.0</v>
      </c>
      <c r="C2550" s="296" t="s">
        <v>20813</v>
      </c>
      <c r="D2550" s="296"/>
      <c r="E2550" s="296" t="s">
        <v>17941</v>
      </c>
      <c r="F2550" s="296" t="s">
        <v>20823</v>
      </c>
      <c r="G2550" s="294"/>
      <c r="H2550" s="294"/>
    </row>
    <row r="2551">
      <c r="A2551" s="296">
        <v>363.0</v>
      </c>
      <c r="B2551" s="296">
        <v>2.0</v>
      </c>
      <c r="C2551" s="296" t="s">
        <v>20813</v>
      </c>
      <c r="D2551" s="296"/>
      <c r="E2551" s="296" t="s">
        <v>17937</v>
      </c>
      <c r="F2551" s="296" t="s">
        <v>20824</v>
      </c>
      <c r="G2551" s="294"/>
      <c r="H2551" s="294"/>
    </row>
    <row r="2552">
      <c r="A2552" s="296">
        <v>363.0</v>
      </c>
      <c r="B2552" s="296">
        <v>2.0</v>
      </c>
      <c r="C2552" s="296" t="s">
        <v>20813</v>
      </c>
      <c r="D2552" s="296"/>
      <c r="E2552" s="296" t="s">
        <v>17943</v>
      </c>
      <c r="F2552" s="296" t="s">
        <v>20825</v>
      </c>
      <c r="G2552" s="294"/>
      <c r="H2552" s="294"/>
    </row>
    <row r="2553">
      <c r="A2553" s="296">
        <v>364.0</v>
      </c>
      <c r="B2553" s="296">
        <v>1.0</v>
      </c>
      <c r="C2553" s="296" t="s">
        <v>20826</v>
      </c>
      <c r="D2553" s="296"/>
      <c r="E2553" s="296" t="s">
        <v>17922</v>
      </c>
      <c r="F2553" s="296" t="s">
        <v>20827</v>
      </c>
      <c r="G2553" s="294"/>
      <c r="H2553" s="294"/>
    </row>
    <row r="2554">
      <c r="A2554" s="296">
        <v>364.0</v>
      </c>
      <c r="B2554" s="296">
        <v>1.0</v>
      </c>
      <c r="C2554" s="296" t="s">
        <v>20826</v>
      </c>
      <c r="D2554" s="296"/>
      <c r="E2554" s="296" t="s">
        <v>17924</v>
      </c>
      <c r="F2554" s="296" t="s">
        <v>20828</v>
      </c>
      <c r="G2554" s="294"/>
      <c r="H2554" s="294"/>
    </row>
    <row r="2555">
      <c r="A2555" s="296">
        <v>364.0</v>
      </c>
      <c r="B2555" s="296">
        <v>1.0</v>
      </c>
      <c r="C2555" s="296" t="s">
        <v>20826</v>
      </c>
      <c r="D2555" s="296"/>
      <c r="E2555" s="296" t="s">
        <v>17927</v>
      </c>
      <c r="F2555" s="296" t="s">
        <v>20829</v>
      </c>
      <c r="G2555" s="294"/>
      <c r="H2555" s="294"/>
    </row>
    <row r="2556">
      <c r="A2556" s="296">
        <v>364.0</v>
      </c>
      <c r="B2556" s="296">
        <v>1.0</v>
      </c>
      <c r="C2556" s="296" t="s">
        <v>20826</v>
      </c>
      <c r="D2556" s="296"/>
      <c r="E2556" s="296" t="s">
        <v>17929</v>
      </c>
      <c r="F2556" s="296" t="s">
        <v>20830</v>
      </c>
      <c r="G2556" s="294"/>
      <c r="H2556" s="294"/>
    </row>
    <row r="2557">
      <c r="A2557" s="296">
        <v>364.0</v>
      </c>
      <c r="B2557" s="296">
        <v>1.0</v>
      </c>
      <c r="C2557" s="296" t="s">
        <v>20826</v>
      </c>
      <c r="D2557" s="296"/>
      <c r="E2557" s="296" t="s">
        <v>17931</v>
      </c>
      <c r="F2557" s="296" t="s">
        <v>20831</v>
      </c>
      <c r="G2557" s="294"/>
      <c r="H2557" s="294"/>
    </row>
    <row r="2558">
      <c r="A2558" s="296">
        <v>364.0</v>
      </c>
      <c r="B2558" s="296">
        <v>1.0</v>
      </c>
      <c r="C2558" s="296" t="s">
        <v>20826</v>
      </c>
      <c r="D2558" s="296"/>
      <c r="E2558" s="296" t="s">
        <v>17933</v>
      </c>
      <c r="F2558" s="296" t="s">
        <v>20832</v>
      </c>
      <c r="G2558" s="294"/>
      <c r="H2558" s="294"/>
    </row>
    <row r="2559">
      <c r="A2559" s="296">
        <v>364.0</v>
      </c>
      <c r="B2559" s="296">
        <v>2.0</v>
      </c>
      <c r="C2559" s="296" t="s">
        <v>20826</v>
      </c>
      <c r="D2559" s="296"/>
      <c r="E2559" s="296" t="s">
        <v>17385</v>
      </c>
      <c r="F2559" s="296" t="s">
        <v>20833</v>
      </c>
      <c r="G2559" s="294"/>
      <c r="H2559" s="294"/>
    </row>
    <row r="2560">
      <c r="A2560" s="296">
        <v>364.0</v>
      </c>
      <c r="B2560" s="296">
        <v>2.0</v>
      </c>
      <c r="C2560" s="296" t="s">
        <v>20826</v>
      </c>
      <c r="D2560" s="296"/>
      <c r="E2560" s="296" t="s">
        <v>17175</v>
      </c>
      <c r="F2560" s="296" t="s">
        <v>20834</v>
      </c>
      <c r="G2560" s="294"/>
      <c r="H2560" s="294"/>
    </row>
    <row r="2561">
      <c r="A2561" s="296">
        <v>364.0</v>
      </c>
      <c r="B2561" s="296">
        <v>2.0</v>
      </c>
      <c r="C2561" s="296" t="s">
        <v>20826</v>
      </c>
      <c r="D2561" s="296"/>
      <c r="E2561" s="296" t="s">
        <v>17939</v>
      </c>
      <c r="F2561" s="296" t="s">
        <v>20835</v>
      </c>
      <c r="G2561" s="294"/>
      <c r="H2561" s="294"/>
    </row>
    <row r="2562">
      <c r="A2562" s="296">
        <v>364.0</v>
      </c>
      <c r="B2562" s="296">
        <v>2.0</v>
      </c>
      <c r="C2562" s="296" t="s">
        <v>20826</v>
      </c>
      <c r="D2562" s="296"/>
      <c r="E2562" s="296" t="s">
        <v>17941</v>
      </c>
      <c r="F2562" s="296" t="s">
        <v>20836</v>
      </c>
      <c r="G2562" s="294"/>
      <c r="H2562" s="294"/>
    </row>
    <row r="2563">
      <c r="A2563" s="296">
        <v>364.0</v>
      </c>
      <c r="B2563" s="296">
        <v>2.0</v>
      </c>
      <c r="C2563" s="296" t="s">
        <v>20826</v>
      </c>
      <c r="D2563" s="296"/>
      <c r="E2563" s="296" t="s">
        <v>17937</v>
      </c>
      <c r="F2563" s="296" t="s">
        <v>20837</v>
      </c>
      <c r="G2563" s="294"/>
      <c r="H2563" s="294"/>
    </row>
    <row r="2564">
      <c r="A2564" s="296">
        <v>364.0</v>
      </c>
      <c r="B2564" s="296">
        <v>2.0</v>
      </c>
      <c r="C2564" s="296" t="s">
        <v>20826</v>
      </c>
      <c r="D2564" s="296"/>
      <c r="E2564" s="296" t="s">
        <v>17943</v>
      </c>
      <c r="F2564" s="296" t="s">
        <v>20838</v>
      </c>
      <c r="G2564" s="294"/>
      <c r="H2564" s="294"/>
    </row>
    <row r="2565">
      <c r="A2565" s="296">
        <v>365.0</v>
      </c>
      <c r="B2565" s="296">
        <v>1.0</v>
      </c>
      <c r="C2565" s="296" t="s">
        <v>20839</v>
      </c>
      <c r="D2565" s="296"/>
      <c r="E2565" s="296" t="s">
        <v>17922</v>
      </c>
      <c r="F2565" s="296" t="s">
        <v>20840</v>
      </c>
      <c r="G2565" s="294"/>
      <c r="H2565" s="294"/>
    </row>
    <row r="2566">
      <c r="A2566" s="296">
        <v>365.0</v>
      </c>
      <c r="B2566" s="296">
        <v>1.0</v>
      </c>
      <c r="C2566" s="296" t="s">
        <v>20839</v>
      </c>
      <c r="D2566" s="296"/>
      <c r="E2566" s="296" t="s">
        <v>17924</v>
      </c>
      <c r="F2566" s="296" t="s">
        <v>20841</v>
      </c>
      <c r="G2566" s="294"/>
      <c r="H2566" s="294"/>
    </row>
    <row r="2567">
      <c r="A2567" s="296">
        <v>365.0</v>
      </c>
      <c r="B2567" s="296">
        <v>1.0</v>
      </c>
      <c r="C2567" s="296" t="s">
        <v>20839</v>
      </c>
      <c r="D2567" s="296"/>
      <c r="E2567" s="296" t="s">
        <v>17927</v>
      </c>
      <c r="F2567" s="296" t="s">
        <v>20842</v>
      </c>
      <c r="G2567" s="294"/>
      <c r="H2567" s="294"/>
    </row>
    <row r="2568">
      <c r="A2568" s="296">
        <v>365.0</v>
      </c>
      <c r="B2568" s="296">
        <v>1.0</v>
      </c>
      <c r="C2568" s="296" t="s">
        <v>20839</v>
      </c>
      <c r="D2568" s="296"/>
      <c r="E2568" s="296" t="s">
        <v>17929</v>
      </c>
      <c r="F2568" s="296" t="s">
        <v>20843</v>
      </c>
      <c r="G2568" s="294"/>
      <c r="H2568" s="294"/>
    </row>
    <row r="2569">
      <c r="A2569" s="296">
        <v>365.0</v>
      </c>
      <c r="B2569" s="296">
        <v>1.0</v>
      </c>
      <c r="C2569" s="296" t="s">
        <v>20839</v>
      </c>
      <c r="D2569" s="296"/>
      <c r="E2569" s="296" t="s">
        <v>17931</v>
      </c>
      <c r="F2569" s="296" t="s">
        <v>20844</v>
      </c>
      <c r="G2569" s="294"/>
      <c r="H2569" s="294"/>
    </row>
    <row r="2570">
      <c r="A2570" s="296">
        <v>365.0</v>
      </c>
      <c r="B2570" s="296">
        <v>1.0</v>
      </c>
      <c r="C2570" s="296" t="s">
        <v>20839</v>
      </c>
      <c r="D2570" s="296"/>
      <c r="E2570" s="296" t="s">
        <v>17933</v>
      </c>
      <c r="F2570" s="296" t="s">
        <v>20845</v>
      </c>
      <c r="G2570" s="294"/>
      <c r="H2570" s="294"/>
    </row>
    <row r="2571">
      <c r="A2571" s="296">
        <v>365.0</v>
      </c>
      <c r="B2571" s="296">
        <v>2.0</v>
      </c>
      <c r="C2571" s="296" t="s">
        <v>20839</v>
      </c>
      <c r="D2571" s="296"/>
      <c r="E2571" s="296" t="s">
        <v>17385</v>
      </c>
      <c r="F2571" s="296" t="s">
        <v>20846</v>
      </c>
      <c r="G2571" s="294"/>
      <c r="H2571" s="294"/>
    </row>
    <row r="2572">
      <c r="A2572" s="296">
        <v>365.0</v>
      </c>
      <c r="B2572" s="296">
        <v>2.0</v>
      </c>
      <c r="C2572" s="296" t="s">
        <v>20839</v>
      </c>
      <c r="D2572" s="296"/>
      <c r="E2572" s="296" t="s">
        <v>17175</v>
      </c>
      <c r="F2572" s="296" t="s">
        <v>20847</v>
      </c>
      <c r="G2572" s="294"/>
      <c r="H2572" s="294"/>
    </row>
    <row r="2573">
      <c r="A2573" s="296">
        <v>365.0</v>
      </c>
      <c r="B2573" s="296">
        <v>2.0</v>
      </c>
      <c r="C2573" s="296" t="s">
        <v>20839</v>
      </c>
      <c r="D2573" s="296"/>
      <c r="E2573" s="296" t="s">
        <v>17939</v>
      </c>
      <c r="F2573" s="296" t="s">
        <v>20848</v>
      </c>
      <c r="G2573" s="294"/>
      <c r="H2573" s="294"/>
    </row>
    <row r="2574">
      <c r="A2574" s="296">
        <v>365.0</v>
      </c>
      <c r="B2574" s="296">
        <v>2.0</v>
      </c>
      <c r="C2574" s="296" t="s">
        <v>20839</v>
      </c>
      <c r="D2574" s="296"/>
      <c r="E2574" s="296" t="s">
        <v>17941</v>
      </c>
      <c r="F2574" s="296" t="s">
        <v>20849</v>
      </c>
      <c r="G2574" s="294"/>
      <c r="H2574" s="294"/>
    </row>
    <row r="2575">
      <c r="A2575" s="296">
        <v>365.0</v>
      </c>
      <c r="B2575" s="296">
        <v>2.0</v>
      </c>
      <c r="C2575" s="296" t="s">
        <v>20839</v>
      </c>
      <c r="D2575" s="296"/>
      <c r="E2575" s="296" t="s">
        <v>17937</v>
      </c>
      <c r="F2575" s="296" t="s">
        <v>20850</v>
      </c>
      <c r="G2575" s="294"/>
      <c r="H2575" s="294"/>
    </row>
    <row r="2576">
      <c r="A2576" s="296">
        <v>365.0</v>
      </c>
      <c r="B2576" s="296">
        <v>2.0</v>
      </c>
      <c r="C2576" s="296" t="s">
        <v>20839</v>
      </c>
      <c r="D2576" s="296"/>
      <c r="E2576" s="296" t="s">
        <v>17943</v>
      </c>
      <c r="F2576" s="296" t="s">
        <v>20851</v>
      </c>
      <c r="G2576" s="294"/>
      <c r="H2576" s="294"/>
    </row>
    <row r="2577">
      <c r="A2577" s="296">
        <v>366.0</v>
      </c>
      <c r="B2577" s="296">
        <v>1.0</v>
      </c>
      <c r="C2577" s="296" t="s">
        <v>20852</v>
      </c>
      <c r="D2577" s="296"/>
      <c r="E2577" s="296" t="s">
        <v>17922</v>
      </c>
      <c r="F2577" s="296" t="s">
        <v>20853</v>
      </c>
      <c r="G2577" s="294"/>
      <c r="H2577" s="294"/>
    </row>
    <row r="2578">
      <c r="A2578" s="296">
        <v>366.0</v>
      </c>
      <c r="B2578" s="296">
        <v>1.0</v>
      </c>
      <c r="C2578" s="296" t="s">
        <v>20852</v>
      </c>
      <c r="D2578" s="296"/>
      <c r="E2578" s="296" t="s">
        <v>17924</v>
      </c>
      <c r="F2578" s="296" t="s">
        <v>20854</v>
      </c>
      <c r="G2578" s="294"/>
      <c r="H2578" s="294"/>
    </row>
    <row r="2579">
      <c r="A2579" s="296">
        <v>366.0</v>
      </c>
      <c r="B2579" s="296">
        <v>1.0</v>
      </c>
      <c r="C2579" s="296" t="s">
        <v>20852</v>
      </c>
      <c r="D2579" s="296"/>
      <c r="E2579" s="296" t="s">
        <v>17927</v>
      </c>
      <c r="F2579" s="296" t="s">
        <v>20855</v>
      </c>
      <c r="G2579" s="294"/>
      <c r="H2579" s="294"/>
    </row>
    <row r="2580">
      <c r="A2580" s="296">
        <v>366.0</v>
      </c>
      <c r="B2580" s="296">
        <v>1.0</v>
      </c>
      <c r="C2580" s="296" t="s">
        <v>20852</v>
      </c>
      <c r="D2580" s="296"/>
      <c r="E2580" s="296" t="s">
        <v>17929</v>
      </c>
      <c r="F2580" s="296" t="s">
        <v>20856</v>
      </c>
      <c r="G2580" s="294"/>
      <c r="H2580" s="294"/>
    </row>
    <row r="2581">
      <c r="A2581" s="296">
        <v>366.0</v>
      </c>
      <c r="B2581" s="296">
        <v>1.0</v>
      </c>
      <c r="C2581" s="296" t="s">
        <v>20852</v>
      </c>
      <c r="D2581" s="296"/>
      <c r="E2581" s="296" t="s">
        <v>17931</v>
      </c>
      <c r="F2581" s="296" t="s">
        <v>20857</v>
      </c>
      <c r="G2581" s="294"/>
      <c r="H2581" s="294"/>
    </row>
    <row r="2582">
      <c r="A2582" s="296">
        <v>366.0</v>
      </c>
      <c r="B2582" s="296">
        <v>1.0</v>
      </c>
      <c r="C2582" s="296" t="s">
        <v>20852</v>
      </c>
      <c r="D2582" s="296"/>
      <c r="E2582" s="296" t="s">
        <v>17933</v>
      </c>
      <c r="F2582" s="296" t="s">
        <v>20858</v>
      </c>
      <c r="G2582" s="294"/>
      <c r="H2582" s="294"/>
    </row>
    <row r="2583">
      <c r="A2583" s="296">
        <v>366.0</v>
      </c>
      <c r="B2583" s="296">
        <v>2.0</v>
      </c>
      <c r="C2583" s="296" t="s">
        <v>20852</v>
      </c>
      <c r="D2583" s="296"/>
      <c r="E2583" s="296" t="s">
        <v>17385</v>
      </c>
      <c r="F2583" s="296" t="s">
        <v>20859</v>
      </c>
      <c r="G2583" s="294"/>
      <c r="H2583" s="294"/>
    </row>
    <row r="2584">
      <c r="A2584" s="296">
        <v>366.0</v>
      </c>
      <c r="B2584" s="296">
        <v>2.0</v>
      </c>
      <c r="C2584" s="296" t="s">
        <v>20852</v>
      </c>
      <c r="D2584" s="296"/>
      <c r="E2584" s="296" t="s">
        <v>17175</v>
      </c>
      <c r="F2584" s="296" t="s">
        <v>20860</v>
      </c>
      <c r="G2584" s="294"/>
      <c r="H2584" s="294"/>
    </row>
    <row r="2585">
      <c r="A2585" s="296">
        <v>366.0</v>
      </c>
      <c r="B2585" s="296">
        <v>2.0</v>
      </c>
      <c r="C2585" s="296" t="s">
        <v>20852</v>
      </c>
      <c r="D2585" s="296"/>
      <c r="E2585" s="296" t="s">
        <v>17939</v>
      </c>
      <c r="F2585" s="296" t="s">
        <v>20861</v>
      </c>
      <c r="G2585" s="294"/>
      <c r="H2585" s="294"/>
    </row>
    <row r="2586">
      <c r="A2586" s="296">
        <v>366.0</v>
      </c>
      <c r="B2586" s="296">
        <v>2.0</v>
      </c>
      <c r="C2586" s="296" t="s">
        <v>20852</v>
      </c>
      <c r="D2586" s="296"/>
      <c r="E2586" s="296" t="s">
        <v>17941</v>
      </c>
      <c r="F2586" s="296" t="s">
        <v>20862</v>
      </c>
      <c r="G2586" s="294"/>
      <c r="H2586" s="294"/>
    </row>
    <row r="2587">
      <c r="A2587" s="296">
        <v>366.0</v>
      </c>
      <c r="B2587" s="296">
        <v>2.0</v>
      </c>
      <c r="C2587" s="296" t="s">
        <v>20852</v>
      </c>
      <c r="D2587" s="296"/>
      <c r="E2587" s="296" t="s">
        <v>17937</v>
      </c>
      <c r="F2587" s="296" t="s">
        <v>20863</v>
      </c>
      <c r="G2587" s="294"/>
      <c r="H2587" s="294"/>
    </row>
    <row r="2588">
      <c r="A2588" s="296">
        <v>366.0</v>
      </c>
      <c r="B2588" s="296">
        <v>2.0</v>
      </c>
      <c r="C2588" s="296" t="s">
        <v>20852</v>
      </c>
      <c r="D2588" s="296"/>
      <c r="E2588" s="296" t="s">
        <v>17943</v>
      </c>
      <c r="F2588" s="296" t="s">
        <v>20864</v>
      </c>
      <c r="G2588" s="294"/>
      <c r="H2588" s="294"/>
    </row>
    <row r="2589">
      <c r="A2589" s="296">
        <v>367.0</v>
      </c>
      <c r="B2589" s="296">
        <v>1.0</v>
      </c>
      <c r="C2589" s="296" t="s">
        <v>20865</v>
      </c>
      <c r="D2589" s="296"/>
      <c r="E2589" s="296" t="s">
        <v>17922</v>
      </c>
      <c r="F2589" s="296" t="s">
        <v>20866</v>
      </c>
      <c r="G2589" s="294"/>
      <c r="H2589" s="294"/>
    </row>
    <row r="2590">
      <c r="A2590" s="296">
        <v>367.0</v>
      </c>
      <c r="B2590" s="296">
        <v>1.0</v>
      </c>
      <c r="C2590" s="296" t="s">
        <v>20865</v>
      </c>
      <c r="D2590" s="296"/>
      <c r="E2590" s="296" t="s">
        <v>17924</v>
      </c>
      <c r="F2590" s="296" t="s">
        <v>20867</v>
      </c>
      <c r="G2590" s="294"/>
      <c r="H2590" s="294"/>
    </row>
    <row r="2591">
      <c r="A2591" s="296">
        <v>367.0</v>
      </c>
      <c r="B2591" s="296">
        <v>1.0</v>
      </c>
      <c r="C2591" s="296" t="s">
        <v>20865</v>
      </c>
      <c r="D2591" s="296"/>
      <c r="E2591" s="296" t="s">
        <v>17927</v>
      </c>
      <c r="F2591" s="296" t="s">
        <v>20868</v>
      </c>
      <c r="G2591" s="294"/>
      <c r="H2591" s="294"/>
    </row>
    <row r="2592">
      <c r="A2592" s="296">
        <v>367.0</v>
      </c>
      <c r="B2592" s="296">
        <v>1.0</v>
      </c>
      <c r="C2592" s="296" t="s">
        <v>20865</v>
      </c>
      <c r="D2592" s="296"/>
      <c r="E2592" s="296" t="s">
        <v>17929</v>
      </c>
      <c r="F2592" s="296" t="s">
        <v>20869</v>
      </c>
      <c r="G2592" s="294"/>
      <c r="H2592" s="294"/>
    </row>
    <row r="2593">
      <c r="A2593" s="296">
        <v>367.0</v>
      </c>
      <c r="B2593" s="296">
        <v>1.0</v>
      </c>
      <c r="C2593" s="296" t="s">
        <v>20468</v>
      </c>
      <c r="D2593" s="296"/>
      <c r="E2593" s="296" t="s">
        <v>17931</v>
      </c>
      <c r="F2593" s="296" t="s">
        <v>20870</v>
      </c>
      <c r="G2593" s="294"/>
      <c r="H2593" s="294"/>
    </row>
    <row r="2594">
      <c r="A2594" s="296">
        <v>367.0</v>
      </c>
      <c r="B2594" s="296">
        <v>2.0</v>
      </c>
      <c r="C2594" s="296" t="s">
        <v>20865</v>
      </c>
      <c r="D2594" s="296"/>
      <c r="E2594" s="296" t="s">
        <v>17385</v>
      </c>
      <c r="F2594" s="296" t="s">
        <v>20871</v>
      </c>
      <c r="G2594" s="294"/>
      <c r="H2594" s="294"/>
    </row>
    <row r="2595">
      <c r="A2595" s="296">
        <v>367.0</v>
      </c>
      <c r="B2595" s="296">
        <v>2.0</v>
      </c>
      <c r="C2595" s="296" t="s">
        <v>20865</v>
      </c>
      <c r="D2595" s="296"/>
      <c r="E2595" s="296" t="s">
        <v>17175</v>
      </c>
      <c r="F2595" s="296" t="s">
        <v>20872</v>
      </c>
      <c r="G2595" s="294"/>
      <c r="H2595" s="294"/>
    </row>
    <row r="2596">
      <c r="A2596" s="296">
        <v>367.0</v>
      </c>
      <c r="B2596" s="296">
        <v>2.0</v>
      </c>
      <c r="C2596" s="296" t="s">
        <v>20865</v>
      </c>
      <c r="D2596" s="296"/>
      <c r="E2596" s="296" t="s">
        <v>17939</v>
      </c>
      <c r="F2596" s="296" t="s">
        <v>20873</v>
      </c>
      <c r="G2596" s="294"/>
      <c r="H2596" s="294"/>
    </row>
    <row r="2597">
      <c r="A2597" s="296">
        <v>367.0</v>
      </c>
      <c r="B2597" s="296">
        <v>2.0</v>
      </c>
      <c r="C2597" s="296" t="s">
        <v>20865</v>
      </c>
      <c r="D2597" s="296"/>
      <c r="E2597" s="296" t="s">
        <v>17941</v>
      </c>
      <c r="F2597" s="296" t="s">
        <v>20874</v>
      </c>
      <c r="G2597" s="294"/>
      <c r="H2597" s="294"/>
    </row>
    <row r="2598">
      <c r="A2598" s="296">
        <v>367.0</v>
      </c>
      <c r="B2598" s="296">
        <v>2.0</v>
      </c>
      <c r="C2598" s="296" t="s">
        <v>20865</v>
      </c>
      <c r="D2598" s="296"/>
      <c r="E2598" s="296" t="s">
        <v>17937</v>
      </c>
      <c r="F2598" s="296" t="s">
        <v>20875</v>
      </c>
      <c r="G2598" s="294"/>
      <c r="H2598" s="294"/>
    </row>
    <row r="2599">
      <c r="A2599" s="296">
        <v>367.0</v>
      </c>
      <c r="B2599" s="296">
        <v>2.0</v>
      </c>
      <c r="C2599" s="296" t="s">
        <v>20876</v>
      </c>
      <c r="D2599" s="296"/>
      <c r="E2599" s="296" t="s">
        <v>17943</v>
      </c>
      <c r="F2599" s="296" t="s">
        <v>20877</v>
      </c>
      <c r="G2599" s="294"/>
      <c r="H2599" s="294"/>
    </row>
    <row r="2600">
      <c r="A2600" s="296">
        <v>367.0</v>
      </c>
      <c r="B2600" s="296">
        <v>1.0</v>
      </c>
      <c r="C2600" s="296" t="s">
        <v>20878</v>
      </c>
      <c r="D2600" s="296"/>
      <c r="E2600" s="296" t="s">
        <v>17922</v>
      </c>
      <c r="F2600" s="296" t="s">
        <v>20879</v>
      </c>
      <c r="G2600" s="294"/>
      <c r="H2600" s="294"/>
    </row>
    <row r="2601">
      <c r="A2601" s="296">
        <v>367.0</v>
      </c>
      <c r="B2601" s="296">
        <v>1.0</v>
      </c>
      <c r="C2601" s="296" t="s">
        <v>20878</v>
      </c>
      <c r="D2601" s="296"/>
      <c r="E2601" s="296" t="s">
        <v>17924</v>
      </c>
      <c r="F2601" s="296" t="s">
        <v>20880</v>
      </c>
      <c r="G2601" s="294"/>
      <c r="H2601" s="294"/>
    </row>
    <row r="2602">
      <c r="A2602" s="296">
        <v>367.0</v>
      </c>
      <c r="B2602" s="296">
        <v>1.0</v>
      </c>
      <c r="C2602" s="296" t="s">
        <v>20878</v>
      </c>
      <c r="D2602" s="296"/>
      <c r="E2602" s="296" t="s">
        <v>17927</v>
      </c>
      <c r="F2602" s="296" t="s">
        <v>20881</v>
      </c>
      <c r="G2602" s="294"/>
      <c r="H2602" s="294"/>
    </row>
    <row r="2603">
      <c r="A2603" s="296">
        <v>367.0</v>
      </c>
      <c r="B2603" s="296">
        <v>1.0</v>
      </c>
      <c r="C2603" s="296" t="s">
        <v>20878</v>
      </c>
      <c r="D2603" s="296"/>
      <c r="E2603" s="296" t="s">
        <v>17929</v>
      </c>
      <c r="F2603" s="296" t="s">
        <v>20882</v>
      </c>
      <c r="G2603" s="294"/>
      <c r="H2603" s="294"/>
    </row>
    <row r="2604">
      <c r="A2604" s="296">
        <v>367.0</v>
      </c>
      <c r="B2604" s="296">
        <v>1.0</v>
      </c>
      <c r="C2604" s="296" t="s">
        <v>20878</v>
      </c>
      <c r="D2604" s="296"/>
      <c r="E2604" s="296" t="s">
        <v>17931</v>
      </c>
      <c r="F2604" s="296" t="s">
        <v>20883</v>
      </c>
      <c r="G2604" s="294"/>
      <c r="H2604" s="294"/>
    </row>
    <row r="2605">
      <c r="A2605" s="296">
        <v>367.0</v>
      </c>
      <c r="B2605" s="296">
        <v>1.0</v>
      </c>
      <c r="C2605" s="296" t="s">
        <v>20884</v>
      </c>
      <c r="D2605" s="296"/>
      <c r="E2605" s="296" t="s">
        <v>17933</v>
      </c>
      <c r="F2605" s="296" t="s">
        <v>20885</v>
      </c>
      <c r="G2605" s="294"/>
      <c r="H2605" s="294"/>
    </row>
    <row r="2606">
      <c r="A2606" s="296">
        <v>367.0</v>
      </c>
      <c r="B2606" s="296">
        <v>2.0</v>
      </c>
      <c r="C2606" s="296" t="s">
        <v>20886</v>
      </c>
      <c r="D2606" s="296"/>
      <c r="E2606" s="296" t="s">
        <v>17175</v>
      </c>
      <c r="F2606" s="296" t="s">
        <v>20887</v>
      </c>
      <c r="G2606" s="294"/>
      <c r="H2606" s="294"/>
    </row>
    <row r="2607">
      <c r="A2607" s="296">
        <v>367.0</v>
      </c>
      <c r="B2607" s="296">
        <v>2.0</v>
      </c>
      <c r="C2607" s="296" t="s">
        <v>20886</v>
      </c>
      <c r="D2607" s="296"/>
      <c r="E2607" s="296" t="s">
        <v>17937</v>
      </c>
      <c r="F2607" s="296" t="s">
        <v>20888</v>
      </c>
      <c r="G2607" s="294"/>
      <c r="H2607" s="294"/>
    </row>
    <row r="2608">
      <c r="A2608" s="296">
        <v>367.0</v>
      </c>
      <c r="B2608" s="296">
        <v>2.0</v>
      </c>
      <c r="C2608" s="296" t="s">
        <v>20886</v>
      </c>
      <c r="D2608" s="296"/>
      <c r="E2608" s="296" t="s">
        <v>17939</v>
      </c>
      <c r="F2608" s="296" t="s">
        <v>20889</v>
      </c>
      <c r="G2608" s="294"/>
      <c r="H2608" s="294"/>
    </row>
    <row r="2609">
      <c r="A2609" s="296">
        <v>367.0</v>
      </c>
      <c r="B2609" s="296">
        <v>2.0</v>
      </c>
      <c r="C2609" s="296" t="s">
        <v>20890</v>
      </c>
      <c r="D2609" s="296"/>
      <c r="E2609" s="296" t="s">
        <v>17941</v>
      </c>
      <c r="F2609" s="296" t="s">
        <v>20891</v>
      </c>
      <c r="G2609" s="294"/>
      <c r="H2609" s="294"/>
    </row>
    <row r="2610">
      <c r="A2610" s="296">
        <v>367.0</v>
      </c>
      <c r="B2610" s="296">
        <v>1.0</v>
      </c>
      <c r="C2610" s="296" t="s">
        <v>20892</v>
      </c>
      <c r="D2610" s="296"/>
      <c r="E2610" s="296" t="s">
        <v>17922</v>
      </c>
      <c r="F2610" s="296" t="s">
        <v>20893</v>
      </c>
      <c r="G2610" s="294"/>
      <c r="H2610" s="294"/>
    </row>
    <row r="2611">
      <c r="A2611" s="296">
        <v>367.0</v>
      </c>
      <c r="B2611" s="296">
        <v>1.0</v>
      </c>
      <c r="C2611" s="296" t="s">
        <v>20892</v>
      </c>
      <c r="D2611" s="296"/>
      <c r="E2611" s="296" t="s">
        <v>17924</v>
      </c>
      <c r="F2611" s="296" t="s">
        <v>20894</v>
      </c>
      <c r="G2611" s="294"/>
      <c r="H2611" s="294"/>
    </row>
    <row r="2612">
      <c r="A2612" s="296">
        <v>367.0</v>
      </c>
      <c r="B2612" s="296">
        <v>1.0</v>
      </c>
      <c r="C2612" s="296" t="s">
        <v>20892</v>
      </c>
      <c r="D2612" s="296"/>
      <c r="E2612" s="296" t="s">
        <v>17927</v>
      </c>
      <c r="F2612" s="296" t="s">
        <v>20895</v>
      </c>
      <c r="G2612" s="294"/>
      <c r="H2612" s="294"/>
    </row>
    <row r="2613">
      <c r="A2613" s="296">
        <v>367.0</v>
      </c>
      <c r="B2613" s="296">
        <v>1.0</v>
      </c>
      <c r="C2613" s="296" t="s">
        <v>20892</v>
      </c>
      <c r="D2613" s="296"/>
      <c r="E2613" s="296" t="s">
        <v>17929</v>
      </c>
      <c r="F2613" s="296" t="s">
        <v>20896</v>
      </c>
      <c r="G2613" s="294"/>
      <c r="H2613" s="294"/>
    </row>
    <row r="2614">
      <c r="A2614" s="296">
        <v>367.0</v>
      </c>
      <c r="B2614" s="296">
        <v>1.0</v>
      </c>
      <c r="C2614" s="296" t="s">
        <v>20892</v>
      </c>
      <c r="D2614" s="296"/>
      <c r="E2614" s="296" t="s">
        <v>17931</v>
      </c>
      <c r="F2614" s="296" t="s">
        <v>20897</v>
      </c>
      <c r="G2614" s="294"/>
      <c r="H2614" s="294"/>
    </row>
    <row r="2615">
      <c r="A2615" s="296">
        <v>367.0</v>
      </c>
      <c r="B2615" s="296">
        <v>1.0</v>
      </c>
      <c r="C2615" s="296" t="s">
        <v>20898</v>
      </c>
      <c r="D2615" s="296"/>
      <c r="E2615" s="296" t="s">
        <v>17933</v>
      </c>
      <c r="F2615" s="296" t="s">
        <v>20899</v>
      </c>
      <c r="G2615" s="294"/>
      <c r="H2615" s="294"/>
    </row>
    <row r="2616">
      <c r="A2616" s="296">
        <v>367.0</v>
      </c>
      <c r="B2616" s="296">
        <v>2.0</v>
      </c>
      <c r="C2616" s="296" t="s">
        <v>20892</v>
      </c>
      <c r="D2616" s="296"/>
      <c r="E2616" s="296" t="s">
        <v>17385</v>
      </c>
      <c r="F2616" s="296" t="s">
        <v>20900</v>
      </c>
      <c r="G2616" s="294"/>
      <c r="H2616" s="294"/>
    </row>
    <row r="2617">
      <c r="A2617" s="296">
        <v>367.0</v>
      </c>
      <c r="B2617" s="296">
        <v>2.0</v>
      </c>
      <c r="C2617" s="296" t="s">
        <v>20892</v>
      </c>
      <c r="D2617" s="296"/>
      <c r="E2617" s="296" t="s">
        <v>17175</v>
      </c>
      <c r="F2617" s="296" t="s">
        <v>20901</v>
      </c>
      <c r="G2617" s="294"/>
      <c r="H2617" s="294"/>
    </row>
    <row r="2618">
      <c r="A2618" s="296">
        <v>367.0</v>
      </c>
      <c r="B2618" s="296">
        <v>2.0</v>
      </c>
      <c r="C2618" s="296" t="s">
        <v>20892</v>
      </c>
      <c r="D2618" s="296"/>
      <c r="E2618" s="296" t="s">
        <v>17939</v>
      </c>
      <c r="F2618" s="296" t="s">
        <v>20902</v>
      </c>
      <c r="G2618" s="294"/>
      <c r="H2618" s="294"/>
    </row>
    <row r="2619">
      <c r="A2619" s="296">
        <v>367.0</v>
      </c>
      <c r="B2619" s="296">
        <v>2.0</v>
      </c>
      <c r="C2619" s="296" t="s">
        <v>20892</v>
      </c>
      <c r="D2619" s="296"/>
      <c r="E2619" s="296" t="s">
        <v>17941</v>
      </c>
      <c r="F2619" s="296" t="s">
        <v>20903</v>
      </c>
      <c r="G2619" s="294"/>
      <c r="H2619" s="294"/>
    </row>
    <row r="2620">
      <c r="A2620" s="296">
        <v>367.0</v>
      </c>
      <c r="B2620" s="296">
        <v>2.0</v>
      </c>
      <c r="C2620" s="296" t="s">
        <v>20892</v>
      </c>
      <c r="D2620" s="296"/>
      <c r="E2620" s="296" t="s">
        <v>17937</v>
      </c>
      <c r="F2620" s="296" t="s">
        <v>20904</v>
      </c>
      <c r="G2620" s="294"/>
      <c r="H2620" s="294"/>
    </row>
    <row r="2621">
      <c r="A2621" s="296">
        <v>367.0</v>
      </c>
      <c r="B2621" s="296">
        <v>2.0</v>
      </c>
      <c r="C2621" s="296" t="s">
        <v>20892</v>
      </c>
      <c r="D2621" s="296"/>
      <c r="E2621" s="296" t="s">
        <v>17943</v>
      </c>
      <c r="F2621" s="296" t="s">
        <v>20905</v>
      </c>
      <c r="G2621" s="294"/>
      <c r="H2621" s="294"/>
    </row>
    <row r="2622">
      <c r="A2622" s="296">
        <v>370.0</v>
      </c>
      <c r="B2622" s="296">
        <v>1.0</v>
      </c>
      <c r="C2622" s="296" t="s">
        <v>20906</v>
      </c>
      <c r="D2622" s="296"/>
      <c r="E2622" s="296" t="s">
        <v>17922</v>
      </c>
      <c r="F2622" s="296" t="s">
        <v>20907</v>
      </c>
      <c r="G2622" s="294"/>
      <c r="H2622" s="294"/>
    </row>
    <row r="2623">
      <c r="A2623" s="296">
        <v>370.0</v>
      </c>
      <c r="B2623" s="296">
        <v>1.0</v>
      </c>
      <c r="C2623" s="296" t="s">
        <v>20906</v>
      </c>
      <c r="D2623" s="296"/>
      <c r="E2623" s="296" t="s">
        <v>17924</v>
      </c>
      <c r="F2623" s="296" t="s">
        <v>20908</v>
      </c>
      <c r="G2623" s="294"/>
      <c r="H2623" s="294"/>
    </row>
    <row r="2624">
      <c r="A2624" s="296">
        <v>370.0</v>
      </c>
      <c r="B2624" s="296">
        <v>1.0</v>
      </c>
      <c r="C2624" s="296" t="s">
        <v>20906</v>
      </c>
      <c r="D2624" s="296"/>
      <c r="E2624" s="296" t="s">
        <v>17927</v>
      </c>
      <c r="F2624" s="296" t="s">
        <v>20909</v>
      </c>
      <c r="G2624" s="294"/>
      <c r="H2624" s="294"/>
    </row>
    <row r="2625">
      <c r="A2625" s="296">
        <v>370.0</v>
      </c>
      <c r="B2625" s="296">
        <v>1.0</v>
      </c>
      <c r="C2625" s="296" t="s">
        <v>20906</v>
      </c>
      <c r="D2625" s="296"/>
      <c r="E2625" s="296" t="s">
        <v>17929</v>
      </c>
      <c r="F2625" s="296" t="s">
        <v>18700</v>
      </c>
      <c r="G2625" s="294"/>
      <c r="H2625" s="294"/>
    </row>
    <row r="2626">
      <c r="A2626" s="296">
        <v>370.0</v>
      </c>
      <c r="B2626" s="296">
        <v>1.0</v>
      </c>
      <c r="C2626" s="296" t="s">
        <v>20906</v>
      </c>
      <c r="D2626" s="296"/>
      <c r="E2626" s="296" t="s">
        <v>17931</v>
      </c>
      <c r="F2626" s="296" t="s">
        <v>18701</v>
      </c>
      <c r="G2626" s="294"/>
      <c r="H2626" s="294"/>
    </row>
    <row r="2627">
      <c r="A2627" s="296">
        <v>370.0</v>
      </c>
      <c r="B2627" s="296">
        <v>1.0</v>
      </c>
      <c r="C2627" s="296" t="s">
        <v>20906</v>
      </c>
      <c r="D2627" s="296"/>
      <c r="E2627" s="296" t="s">
        <v>17933</v>
      </c>
      <c r="F2627" s="296" t="s">
        <v>20910</v>
      </c>
      <c r="G2627" s="294"/>
      <c r="H2627" s="294"/>
    </row>
    <row r="2628">
      <c r="A2628" s="296">
        <v>370.0</v>
      </c>
      <c r="B2628" s="296">
        <v>2.0</v>
      </c>
      <c r="C2628" s="296" t="s">
        <v>20906</v>
      </c>
      <c r="D2628" s="296"/>
      <c r="E2628" s="296" t="s">
        <v>17385</v>
      </c>
      <c r="F2628" s="296" t="s">
        <v>18703</v>
      </c>
      <c r="G2628" s="294"/>
      <c r="H2628" s="294"/>
    </row>
    <row r="2629">
      <c r="A2629" s="296">
        <v>370.0</v>
      </c>
      <c r="B2629" s="296">
        <v>2.0</v>
      </c>
      <c r="C2629" s="296" t="s">
        <v>20906</v>
      </c>
      <c r="D2629" s="296"/>
      <c r="E2629" s="296" t="s">
        <v>17175</v>
      </c>
      <c r="F2629" s="296" t="s">
        <v>20911</v>
      </c>
      <c r="G2629" s="294"/>
      <c r="H2629" s="294"/>
    </row>
    <row r="2630">
      <c r="A2630" s="296">
        <v>370.0</v>
      </c>
      <c r="B2630" s="296">
        <v>2.0</v>
      </c>
      <c r="C2630" s="296" t="s">
        <v>20906</v>
      </c>
      <c r="D2630" s="296"/>
      <c r="E2630" s="296" t="s">
        <v>17937</v>
      </c>
      <c r="F2630" s="296" t="s">
        <v>20912</v>
      </c>
      <c r="G2630" s="294"/>
      <c r="H2630" s="294"/>
    </row>
    <row r="2631">
      <c r="A2631" s="296">
        <v>370.0</v>
      </c>
      <c r="B2631" s="296">
        <v>2.0</v>
      </c>
      <c r="C2631" s="296" t="s">
        <v>20906</v>
      </c>
      <c r="D2631" s="296"/>
      <c r="E2631" s="296" t="s">
        <v>17939</v>
      </c>
      <c r="F2631" s="296" t="s">
        <v>20913</v>
      </c>
      <c r="G2631" s="294"/>
      <c r="H2631" s="294"/>
    </row>
    <row r="2632">
      <c r="A2632" s="296">
        <v>370.0</v>
      </c>
      <c r="B2632" s="296">
        <v>2.0</v>
      </c>
      <c r="C2632" s="296" t="s">
        <v>20906</v>
      </c>
      <c r="D2632" s="296"/>
      <c r="E2632" s="296" t="s">
        <v>17941</v>
      </c>
      <c r="F2632" s="296" t="s">
        <v>20914</v>
      </c>
      <c r="G2632" s="294"/>
      <c r="H2632" s="294"/>
    </row>
    <row r="2633">
      <c r="A2633" s="296">
        <v>370.0</v>
      </c>
      <c r="B2633" s="296">
        <v>2.0</v>
      </c>
      <c r="C2633" s="296" t="s">
        <v>20906</v>
      </c>
      <c r="D2633" s="296"/>
      <c r="E2633" s="296" t="s">
        <v>17943</v>
      </c>
      <c r="F2633" s="296" t="s">
        <v>20915</v>
      </c>
      <c r="G2633" s="294"/>
      <c r="H2633" s="294"/>
    </row>
    <row r="2634">
      <c r="A2634" s="296">
        <v>371.0</v>
      </c>
      <c r="B2634" s="296">
        <v>1.0</v>
      </c>
      <c r="C2634" s="296" t="s">
        <v>20916</v>
      </c>
      <c r="D2634" s="296"/>
      <c r="E2634" s="296" t="s">
        <v>17922</v>
      </c>
      <c r="F2634" s="296" t="s">
        <v>20917</v>
      </c>
      <c r="G2634" s="294"/>
      <c r="H2634" s="294"/>
    </row>
    <row r="2635">
      <c r="A2635" s="296">
        <v>371.0</v>
      </c>
      <c r="B2635" s="296">
        <v>1.0</v>
      </c>
      <c r="C2635" s="296" t="s">
        <v>20916</v>
      </c>
      <c r="D2635" s="296"/>
      <c r="E2635" s="296" t="s">
        <v>17924</v>
      </c>
      <c r="F2635" s="296" t="s">
        <v>20918</v>
      </c>
      <c r="G2635" s="294"/>
      <c r="H2635" s="294"/>
    </row>
    <row r="2636">
      <c r="A2636" s="296">
        <v>371.0</v>
      </c>
      <c r="B2636" s="296">
        <v>1.0</v>
      </c>
      <c r="C2636" s="296" t="s">
        <v>20916</v>
      </c>
      <c r="D2636" s="296"/>
      <c r="E2636" s="296" t="s">
        <v>17927</v>
      </c>
      <c r="F2636" s="296" t="s">
        <v>20919</v>
      </c>
      <c r="G2636" s="294"/>
      <c r="H2636" s="294"/>
    </row>
    <row r="2637">
      <c r="A2637" s="296">
        <v>371.0</v>
      </c>
      <c r="B2637" s="296">
        <v>1.0</v>
      </c>
      <c r="C2637" s="296" t="s">
        <v>20916</v>
      </c>
      <c r="D2637" s="296"/>
      <c r="E2637" s="296" t="s">
        <v>17929</v>
      </c>
      <c r="F2637" s="296" t="s">
        <v>20920</v>
      </c>
      <c r="G2637" s="294"/>
      <c r="H2637" s="294"/>
    </row>
    <row r="2638">
      <c r="A2638" s="296">
        <v>371.0</v>
      </c>
      <c r="B2638" s="296">
        <v>1.0</v>
      </c>
      <c r="C2638" s="296" t="s">
        <v>20916</v>
      </c>
      <c r="D2638" s="296"/>
      <c r="E2638" s="296" t="s">
        <v>17931</v>
      </c>
      <c r="F2638" s="296" t="s">
        <v>20921</v>
      </c>
      <c r="G2638" s="294"/>
      <c r="H2638" s="294"/>
    </row>
    <row r="2639">
      <c r="A2639" s="296">
        <v>371.0</v>
      </c>
      <c r="B2639" s="296">
        <v>1.0</v>
      </c>
      <c r="C2639" s="296" t="s">
        <v>20916</v>
      </c>
      <c r="D2639" s="296"/>
      <c r="E2639" s="296" t="s">
        <v>17933</v>
      </c>
      <c r="F2639" s="296" t="s">
        <v>20922</v>
      </c>
      <c r="G2639" s="294"/>
      <c r="H2639" s="294"/>
    </row>
    <row r="2640">
      <c r="A2640" s="296">
        <v>371.0</v>
      </c>
      <c r="B2640" s="296">
        <v>2.0</v>
      </c>
      <c r="C2640" s="296" t="s">
        <v>20916</v>
      </c>
      <c r="D2640" s="296"/>
      <c r="E2640" s="296" t="s">
        <v>17385</v>
      </c>
      <c r="F2640" s="296" t="s">
        <v>20923</v>
      </c>
      <c r="G2640" s="294"/>
      <c r="H2640" s="294"/>
    </row>
    <row r="2641">
      <c r="A2641" s="296">
        <v>371.0</v>
      </c>
      <c r="B2641" s="296">
        <v>2.0</v>
      </c>
      <c r="C2641" s="296" t="s">
        <v>20916</v>
      </c>
      <c r="D2641" s="296"/>
      <c r="E2641" s="296" t="s">
        <v>17175</v>
      </c>
      <c r="F2641" s="296" t="s">
        <v>20924</v>
      </c>
      <c r="G2641" s="294"/>
      <c r="H2641" s="294"/>
    </row>
    <row r="2642">
      <c r="A2642" s="296">
        <v>371.0</v>
      </c>
      <c r="B2642" s="296">
        <v>2.0</v>
      </c>
      <c r="C2642" s="296" t="s">
        <v>20916</v>
      </c>
      <c r="D2642" s="296"/>
      <c r="E2642" s="296" t="s">
        <v>17937</v>
      </c>
      <c r="F2642" s="296" t="s">
        <v>20925</v>
      </c>
      <c r="G2642" s="294"/>
      <c r="H2642" s="294"/>
    </row>
    <row r="2643">
      <c r="A2643" s="296">
        <v>371.0</v>
      </c>
      <c r="B2643" s="296">
        <v>2.0</v>
      </c>
      <c r="C2643" s="296" t="s">
        <v>20916</v>
      </c>
      <c r="D2643" s="296"/>
      <c r="E2643" s="296" t="s">
        <v>17939</v>
      </c>
      <c r="F2643" s="296" t="s">
        <v>20926</v>
      </c>
      <c r="G2643" s="294"/>
      <c r="H2643" s="294"/>
    </row>
    <row r="2644">
      <c r="A2644" s="296">
        <v>371.0</v>
      </c>
      <c r="B2644" s="296">
        <v>2.0</v>
      </c>
      <c r="C2644" s="296" t="s">
        <v>20916</v>
      </c>
      <c r="D2644" s="296"/>
      <c r="E2644" s="296" t="s">
        <v>17941</v>
      </c>
      <c r="F2644" s="296" t="s">
        <v>20927</v>
      </c>
      <c r="G2644" s="294"/>
      <c r="H2644" s="294"/>
    </row>
    <row r="2645">
      <c r="A2645" s="296">
        <v>371.0</v>
      </c>
      <c r="B2645" s="296">
        <v>2.0</v>
      </c>
      <c r="C2645" s="296" t="s">
        <v>20916</v>
      </c>
      <c r="D2645" s="296"/>
      <c r="E2645" s="296" t="s">
        <v>17943</v>
      </c>
      <c r="F2645" s="296" t="s">
        <v>20928</v>
      </c>
      <c r="G2645" s="294"/>
      <c r="H2645" s="294"/>
    </row>
    <row r="2646">
      <c r="A2646" s="296">
        <v>371.0</v>
      </c>
      <c r="B2646" s="296">
        <v>1.0</v>
      </c>
      <c r="C2646" s="296" t="s">
        <v>20929</v>
      </c>
      <c r="D2646" s="296"/>
      <c r="E2646" s="296" t="s">
        <v>17922</v>
      </c>
      <c r="F2646" s="296" t="s">
        <v>19728</v>
      </c>
      <c r="G2646" s="294"/>
      <c r="H2646" s="294"/>
    </row>
    <row r="2647">
      <c r="A2647" s="296">
        <v>371.0</v>
      </c>
      <c r="B2647" s="296">
        <v>1.0</v>
      </c>
      <c r="C2647" s="296" t="s">
        <v>20929</v>
      </c>
      <c r="D2647" s="296"/>
      <c r="E2647" s="296" t="s">
        <v>17924</v>
      </c>
      <c r="F2647" s="296" t="s">
        <v>19729</v>
      </c>
      <c r="G2647" s="294"/>
      <c r="H2647" s="294"/>
    </row>
    <row r="2648">
      <c r="A2648" s="296">
        <v>371.0</v>
      </c>
      <c r="B2648" s="296">
        <v>1.0</v>
      </c>
      <c r="C2648" s="296" t="s">
        <v>20929</v>
      </c>
      <c r="D2648" s="296"/>
      <c r="E2648" s="296" t="s">
        <v>17927</v>
      </c>
      <c r="F2648" s="296" t="s">
        <v>19730</v>
      </c>
      <c r="G2648" s="294"/>
      <c r="H2648" s="294"/>
    </row>
    <row r="2649">
      <c r="A2649" s="296">
        <v>371.0</v>
      </c>
      <c r="B2649" s="296">
        <v>1.0</v>
      </c>
      <c r="C2649" s="296" t="s">
        <v>20929</v>
      </c>
      <c r="D2649" s="296"/>
      <c r="E2649" s="296" t="s">
        <v>17929</v>
      </c>
      <c r="F2649" s="296" t="s">
        <v>19731</v>
      </c>
      <c r="G2649" s="294"/>
      <c r="H2649" s="294"/>
    </row>
    <row r="2650">
      <c r="A2650" s="296">
        <v>371.0</v>
      </c>
      <c r="B2650" s="296">
        <v>1.0</v>
      </c>
      <c r="C2650" s="296" t="s">
        <v>20929</v>
      </c>
      <c r="D2650" s="296"/>
      <c r="E2650" s="296" t="s">
        <v>17931</v>
      </c>
      <c r="F2650" s="296" t="s">
        <v>19732</v>
      </c>
      <c r="G2650" s="294"/>
      <c r="H2650" s="294"/>
    </row>
    <row r="2651">
      <c r="A2651" s="296">
        <v>371.0</v>
      </c>
      <c r="B2651" s="296">
        <v>1.0</v>
      </c>
      <c r="C2651" s="296" t="s">
        <v>20929</v>
      </c>
      <c r="D2651" s="296"/>
      <c r="E2651" s="296" t="s">
        <v>17933</v>
      </c>
      <c r="F2651" s="296" t="s">
        <v>20930</v>
      </c>
      <c r="G2651" s="294"/>
      <c r="H2651" s="294"/>
    </row>
    <row r="2652">
      <c r="A2652" s="296">
        <v>372.0</v>
      </c>
      <c r="B2652" s="296">
        <v>2.0</v>
      </c>
      <c r="C2652" s="296" t="s">
        <v>20929</v>
      </c>
      <c r="D2652" s="296"/>
      <c r="E2652" s="296" t="s">
        <v>17175</v>
      </c>
      <c r="F2652" s="296" t="s">
        <v>19734</v>
      </c>
      <c r="G2652" s="294"/>
      <c r="H2652" s="294"/>
    </row>
    <row r="2653">
      <c r="A2653" s="296">
        <v>372.0</v>
      </c>
      <c r="B2653" s="296">
        <v>2.0</v>
      </c>
      <c r="C2653" s="296" t="s">
        <v>20929</v>
      </c>
      <c r="D2653" s="296"/>
      <c r="E2653" s="296" t="s">
        <v>17937</v>
      </c>
      <c r="F2653" s="296" t="s">
        <v>19735</v>
      </c>
      <c r="G2653" s="294"/>
      <c r="H2653" s="294"/>
    </row>
    <row r="2654">
      <c r="A2654" s="296">
        <v>372.0</v>
      </c>
      <c r="B2654" s="296">
        <v>2.0</v>
      </c>
      <c r="C2654" s="296" t="s">
        <v>20929</v>
      </c>
      <c r="D2654" s="296"/>
      <c r="E2654" s="296" t="s">
        <v>17939</v>
      </c>
      <c r="F2654" s="296" t="s">
        <v>19736</v>
      </c>
      <c r="G2654" s="294"/>
      <c r="H2654" s="294"/>
    </row>
    <row r="2655">
      <c r="A2655" s="296">
        <v>372.0</v>
      </c>
      <c r="B2655" s="296">
        <v>2.0</v>
      </c>
      <c r="C2655" s="296" t="s">
        <v>20929</v>
      </c>
      <c r="D2655" s="296"/>
      <c r="E2655" s="296" t="s">
        <v>17941</v>
      </c>
      <c r="F2655" s="296" t="s">
        <v>19737</v>
      </c>
      <c r="G2655" s="294"/>
      <c r="H2655" s="294"/>
    </row>
    <row r="2656">
      <c r="A2656" s="296">
        <v>372.0</v>
      </c>
      <c r="B2656" s="296">
        <v>2.0</v>
      </c>
      <c r="C2656" s="296" t="s">
        <v>20929</v>
      </c>
      <c r="D2656" s="296"/>
      <c r="E2656" s="296" t="s">
        <v>17943</v>
      </c>
      <c r="F2656" s="296" t="s">
        <v>19738</v>
      </c>
      <c r="G2656" s="294"/>
      <c r="H2656" s="294"/>
    </row>
    <row r="2657">
      <c r="A2657" s="296">
        <v>372.0</v>
      </c>
      <c r="B2657" s="296">
        <v>2.0</v>
      </c>
      <c r="C2657" s="296" t="s">
        <v>20929</v>
      </c>
      <c r="D2657" s="296"/>
      <c r="E2657" s="296" t="s">
        <v>17385</v>
      </c>
      <c r="F2657" s="296" t="s">
        <v>20931</v>
      </c>
      <c r="G2657" s="294"/>
      <c r="H2657" s="294"/>
    </row>
    <row r="2658">
      <c r="A2658" s="296">
        <v>372.0</v>
      </c>
      <c r="B2658" s="296"/>
      <c r="C2658" s="296" t="s">
        <v>20932</v>
      </c>
      <c r="D2658" s="296"/>
      <c r="E2658" s="296" t="s">
        <v>17922</v>
      </c>
      <c r="F2658" s="296" t="s">
        <v>20933</v>
      </c>
      <c r="G2658" s="294"/>
      <c r="H2658" s="294"/>
    </row>
    <row r="2659">
      <c r="A2659" s="296">
        <v>372.0</v>
      </c>
      <c r="B2659" s="296"/>
      <c r="C2659" s="296" t="s">
        <v>20932</v>
      </c>
      <c r="D2659" s="296"/>
      <c r="E2659" s="296" t="s">
        <v>17924</v>
      </c>
      <c r="F2659" s="296" t="s">
        <v>20934</v>
      </c>
      <c r="G2659" s="294"/>
      <c r="H2659" s="294"/>
    </row>
    <row r="2660">
      <c r="A2660" s="296">
        <v>372.0</v>
      </c>
      <c r="B2660" s="296"/>
      <c r="C2660" s="296" t="s">
        <v>20932</v>
      </c>
      <c r="D2660" s="296"/>
      <c r="E2660" s="296" t="s">
        <v>17927</v>
      </c>
      <c r="F2660" s="296" t="s">
        <v>20935</v>
      </c>
      <c r="G2660" s="294"/>
      <c r="H2660" s="294"/>
    </row>
    <row r="2661">
      <c r="A2661" s="296">
        <v>372.0</v>
      </c>
      <c r="B2661" s="296"/>
      <c r="C2661" s="296" t="s">
        <v>20932</v>
      </c>
      <c r="D2661" s="296"/>
      <c r="E2661" s="296" t="s">
        <v>17929</v>
      </c>
      <c r="F2661" s="296" t="s">
        <v>20936</v>
      </c>
      <c r="G2661" s="294"/>
      <c r="H2661" s="294"/>
    </row>
    <row r="2662">
      <c r="A2662" s="296">
        <v>372.0</v>
      </c>
      <c r="B2662" s="296"/>
      <c r="C2662" s="296" t="s">
        <v>20932</v>
      </c>
      <c r="D2662" s="296"/>
      <c r="E2662" s="296" t="s">
        <v>17931</v>
      </c>
      <c r="F2662" s="296" t="s">
        <v>20937</v>
      </c>
      <c r="G2662" s="294"/>
      <c r="H2662" s="294"/>
    </row>
    <row r="2663">
      <c r="A2663" s="296">
        <v>372.0</v>
      </c>
      <c r="B2663" s="296"/>
      <c r="C2663" s="296" t="s">
        <v>20932</v>
      </c>
      <c r="D2663" s="296"/>
      <c r="E2663" s="296" t="s">
        <v>17933</v>
      </c>
      <c r="F2663" s="296" t="s">
        <v>20938</v>
      </c>
      <c r="G2663" s="294"/>
      <c r="H2663" s="294"/>
    </row>
    <row r="2664">
      <c r="A2664" s="296">
        <v>372.0</v>
      </c>
      <c r="B2664" s="296"/>
      <c r="C2664" s="296" t="s">
        <v>20939</v>
      </c>
      <c r="D2664" s="296"/>
      <c r="E2664" s="296" t="s">
        <v>17385</v>
      </c>
      <c r="F2664" s="296" t="s">
        <v>20940</v>
      </c>
      <c r="G2664" s="294"/>
      <c r="H2664" s="294"/>
    </row>
    <row r="2665">
      <c r="A2665" s="296">
        <v>372.0</v>
      </c>
      <c r="B2665" s="296"/>
      <c r="C2665" s="296" t="s">
        <v>20939</v>
      </c>
      <c r="D2665" s="296"/>
      <c r="E2665" s="296" t="s">
        <v>17175</v>
      </c>
      <c r="F2665" s="296" t="s">
        <v>20941</v>
      </c>
      <c r="G2665" s="294"/>
      <c r="H2665" s="294"/>
    </row>
    <row r="2666">
      <c r="A2666" s="296">
        <v>372.0</v>
      </c>
      <c r="B2666" s="296"/>
      <c r="C2666" s="296" t="s">
        <v>20939</v>
      </c>
      <c r="D2666" s="296"/>
      <c r="E2666" s="296" t="s">
        <v>17937</v>
      </c>
      <c r="F2666" s="296" t="s">
        <v>20942</v>
      </c>
      <c r="G2666" s="294"/>
      <c r="H2666" s="294"/>
    </row>
    <row r="2667">
      <c r="A2667" s="296">
        <v>372.0</v>
      </c>
      <c r="B2667" s="296"/>
      <c r="C2667" s="296" t="s">
        <v>20939</v>
      </c>
      <c r="D2667" s="296"/>
      <c r="E2667" s="296" t="s">
        <v>17939</v>
      </c>
      <c r="F2667" s="296" t="s">
        <v>20943</v>
      </c>
      <c r="G2667" s="294"/>
      <c r="H2667" s="294"/>
    </row>
    <row r="2668">
      <c r="A2668" s="296">
        <v>372.0</v>
      </c>
      <c r="B2668" s="296"/>
      <c r="C2668" s="296" t="s">
        <v>20939</v>
      </c>
      <c r="D2668" s="296"/>
      <c r="E2668" s="296" t="s">
        <v>17941</v>
      </c>
      <c r="F2668" s="296" t="s">
        <v>20944</v>
      </c>
      <c r="G2668" s="294"/>
      <c r="H2668" s="294"/>
    </row>
    <row r="2669">
      <c r="A2669" s="296">
        <v>372.0</v>
      </c>
      <c r="B2669" s="296"/>
      <c r="C2669" s="296" t="s">
        <v>20939</v>
      </c>
      <c r="D2669" s="296"/>
      <c r="E2669" s="296" t="s">
        <v>17943</v>
      </c>
      <c r="F2669" s="296" t="s">
        <v>20945</v>
      </c>
      <c r="G2669" s="294"/>
      <c r="H2669" s="294"/>
    </row>
    <row r="2670">
      <c r="A2670" s="296">
        <v>373.0</v>
      </c>
      <c r="B2670" s="296">
        <v>1.0</v>
      </c>
      <c r="C2670" s="296" t="s">
        <v>20946</v>
      </c>
      <c r="D2670" s="296"/>
      <c r="E2670" s="296" t="s">
        <v>17922</v>
      </c>
      <c r="F2670" s="296" t="s">
        <v>20947</v>
      </c>
      <c r="G2670" s="294"/>
      <c r="H2670" s="294"/>
    </row>
    <row r="2671">
      <c r="A2671" s="296">
        <v>373.0</v>
      </c>
      <c r="B2671" s="296">
        <v>1.0</v>
      </c>
      <c r="C2671" s="296" t="s">
        <v>20946</v>
      </c>
      <c r="D2671" s="296"/>
      <c r="E2671" s="296" t="s">
        <v>17924</v>
      </c>
      <c r="F2671" s="296" t="s">
        <v>20948</v>
      </c>
      <c r="G2671" s="294"/>
      <c r="H2671" s="294"/>
    </row>
    <row r="2672">
      <c r="A2672" s="296">
        <v>373.0</v>
      </c>
      <c r="B2672" s="296">
        <v>1.0</v>
      </c>
      <c r="C2672" s="296" t="s">
        <v>20946</v>
      </c>
      <c r="D2672" s="296"/>
      <c r="E2672" s="296" t="s">
        <v>17927</v>
      </c>
      <c r="F2672" s="296" t="s">
        <v>20949</v>
      </c>
      <c r="G2672" s="294"/>
      <c r="H2672" s="294"/>
    </row>
    <row r="2673">
      <c r="A2673" s="296">
        <v>373.0</v>
      </c>
      <c r="B2673" s="296">
        <v>1.0</v>
      </c>
      <c r="C2673" s="296" t="s">
        <v>20946</v>
      </c>
      <c r="D2673" s="296"/>
      <c r="E2673" s="296" t="s">
        <v>17929</v>
      </c>
      <c r="F2673" s="296" t="s">
        <v>20950</v>
      </c>
      <c r="G2673" s="294"/>
      <c r="H2673" s="294"/>
    </row>
    <row r="2674">
      <c r="A2674" s="296">
        <v>373.0</v>
      </c>
      <c r="B2674" s="296">
        <v>1.0</v>
      </c>
      <c r="C2674" s="296" t="s">
        <v>20946</v>
      </c>
      <c r="D2674" s="296"/>
      <c r="E2674" s="296" t="s">
        <v>17931</v>
      </c>
      <c r="F2674" s="296" t="s">
        <v>20951</v>
      </c>
      <c r="G2674" s="294"/>
      <c r="H2674" s="294"/>
    </row>
    <row r="2675">
      <c r="A2675" s="296">
        <v>373.0</v>
      </c>
      <c r="B2675" s="296">
        <v>1.0</v>
      </c>
      <c r="C2675" s="296" t="s">
        <v>20952</v>
      </c>
      <c r="D2675" s="296"/>
      <c r="E2675" s="296" t="s">
        <v>17933</v>
      </c>
      <c r="F2675" s="296" t="s">
        <v>20953</v>
      </c>
      <c r="G2675" s="294"/>
      <c r="H2675" s="294"/>
    </row>
    <row r="2676">
      <c r="A2676" s="296">
        <v>373.0</v>
      </c>
      <c r="B2676" s="296">
        <v>2.0</v>
      </c>
      <c r="C2676" s="296" t="s">
        <v>20946</v>
      </c>
      <c r="D2676" s="296"/>
      <c r="E2676" s="296" t="s">
        <v>17385</v>
      </c>
      <c r="F2676" s="296" t="s">
        <v>20954</v>
      </c>
      <c r="G2676" s="294"/>
      <c r="H2676" s="294"/>
    </row>
    <row r="2677">
      <c r="A2677" s="296">
        <v>373.0</v>
      </c>
      <c r="B2677" s="296">
        <v>2.0</v>
      </c>
      <c r="C2677" s="296" t="s">
        <v>20946</v>
      </c>
      <c r="D2677" s="296"/>
      <c r="E2677" s="296" t="s">
        <v>17175</v>
      </c>
      <c r="F2677" s="296" t="s">
        <v>20955</v>
      </c>
      <c r="G2677" s="294"/>
      <c r="H2677" s="294"/>
    </row>
    <row r="2678">
      <c r="A2678" s="296">
        <v>373.0</v>
      </c>
      <c r="B2678" s="296">
        <v>2.0</v>
      </c>
      <c r="C2678" s="296" t="s">
        <v>20946</v>
      </c>
      <c r="D2678" s="296"/>
      <c r="E2678" s="296" t="s">
        <v>17937</v>
      </c>
      <c r="F2678" s="296" t="s">
        <v>20956</v>
      </c>
      <c r="G2678" s="294"/>
      <c r="H2678" s="294"/>
    </row>
    <row r="2679">
      <c r="A2679" s="296">
        <v>373.0</v>
      </c>
      <c r="B2679" s="296">
        <v>2.0</v>
      </c>
      <c r="C2679" s="296" t="s">
        <v>20946</v>
      </c>
      <c r="D2679" s="296"/>
      <c r="E2679" s="296" t="s">
        <v>17939</v>
      </c>
      <c r="F2679" s="296" t="s">
        <v>20957</v>
      </c>
      <c r="G2679" s="294"/>
      <c r="H2679" s="294"/>
    </row>
    <row r="2680">
      <c r="A2680" s="296">
        <v>373.0</v>
      </c>
      <c r="B2680" s="296">
        <v>2.0</v>
      </c>
      <c r="C2680" s="296" t="s">
        <v>20946</v>
      </c>
      <c r="D2680" s="296"/>
      <c r="E2680" s="296" t="s">
        <v>17941</v>
      </c>
      <c r="F2680" s="296" t="s">
        <v>20958</v>
      </c>
      <c r="G2680" s="294"/>
      <c r="H2680" s="294"/>
    </row>
    <row r="2681">
      <c r="A2681" s="296">
        <v>373.0</v>
      </c>
      <c r="B2681" s="296">
        <v>2.0</v>
      </c>
      <c r="C2681" s="296" t="s">
        <v>20946</v>
      </c>
      <c r="D2681" s="296"/>
      <c r="E2681" s="296" t="s">
        <v>17943</v>
      </c>
      <c r="F2681" s="296" t="s">
        <v>20959</v>
      </c>
      <c r="G2681" s="294"/>
      <c r="H2681" s="294"/>
    </row>
    <row r="2682">
      <c r="A2682" s="296">
        <v>374.0</v>
      </c>
      <c r="B2682" s="296">
        <v>1.0</v>
      </c>
      <c r="C2682" s="296" t="s">
        <v>20960</v>
      </c>
      <c r="D2682" s="296"/>
      <c r="E2682" s="296" t="s">
        <v>17922</v>
      </c>
      <c r="F2682" s="296" t="s">
        <v>18208</v>
      </c>
      <c r="G2682" s="294"/>
      <c r="H2682" s="294"/>
    </row>
    <row r="2683">
      <c r="A2683" s="296">
        <v>374.0</v>
      </c>
      <c r="B2683" s="296">
        <v>1.0</v>
      </c>
      <c r="C2683" s="296" t="s">
        <v>20960</v>
      </c>
      <c r="D2683" s="296"/>
      <c r="E2683" s="296" t="s">
        <v>17924</v>
      </c>
      <c r="F2683" s="296" t="s">
        <v>18209</v>
      </c>
      <c r="G2683" s="294"/>
      <c r="H2683" s="294"/>
    </row>
    <row r="2684">
      <c r="A2684" s="296">
        <v>374.0</v>
      </c>
      <c r="B2684" s="296">
        <v>1.0</v>
      </c>
      <c r="C2684" s="296" t="s">
        <v>20960</v>
      </c>
      <c r="D2684" s="296"/>
      <c r="E2684" s="296" t="s">
        <v>17927</v>
      </c>
      <c r="F2684" s="296" t="s">
        <v>18210</v>
      </c>
      <c r="G2684" s="294"/>
      <c r="H2684" s="294"/>
    </row>
    <row r="2685">
      <c r="A2685" s="296">
        <v>374.0</v>
      </c>
      <c r="B2685" s="296">
        <v>1.0</v>
      </c>
      <c r="C2685" s="296" t="s">
        <v>20960</v>
      </c>
      <c r="D2685" s="296"/>
      <c r="E2685" s="296" t="s">
        <v>17929</v>
      </c>
      <c r="F2685" s="296" t="s">
        <v>18211</v>
      </c>
      <c r="G2685" s="294"/>
      <c r="H2685" s="294"/>
    </row>
    <row r="2686">
      <c r="A2686" s="296">
        <v>374.0</v>
      </c>
      <c r="B2686" s="296">
        <v>1.0</v>
      </c>
      <c r="C2686" s="296" t="s">
        <v>20960</v>
      </c>
      <c r="D2686" s="296"/>
      <c r="E2686" s="296" t="s">
        <v>17931</v>
      </c>
      <c r="F2686" s="296" t="s">
        <v>18212</v>
      </c>
      <c r="G2686" s="294"/>
      <c r="H2686" s="294"/>
    </row>
    <row r="2687">
      <c r="A2687" s="296">
        <v>374.0</v>
      </c>
      <c r="B2687" s="296">
        <v>1.0</v>
      </c>
      <c r="C2687" s="296" t="s">
        <v>20960</v>
      </c>
      <c r="D2687" s="296"/>
      <c r="E2687" s="296" t="s">
        <v>17933</v>
      </c>
      <c r="F2687" s="296" t="s">
        <v>20961</v>
      </c>
      <c r="G2687" s="294"/>
      <c r="H2687" s="294"/>
    </row>
    <row r="2688">
      <c r="A2688" s="296">
        <v>374.0</v>
      </c>
      <c r="B2688" s="296">
        <v>2.0</v>
      </c>
      <c r="C2688" s="296" t="s">
        <v>20962</v>
      </c>
      <c r="D2688" s="296"/>
      <c r="E2688" s="296" t="s">
        <v>17385</v>
      </c>
      <c r="F2688" s="296" t="s">
        <v>18214</v>
      </c>
      <c r="G2688" s="294"/>
      <c r="H2688" s="294"/>
    </row>
    <row r="2689">
      <c r="A2689" s="296">
        <v>374.0</v>
      </c>
      <c r="B2689" s="296">
        <v>2.0</v>
      </c>
      <c r="C2689" s="296" t="s">
        <v>20962</v>
      </c>
      <c r="D2689" s="296"/>
      <c r="E2689" s="296" t="s">
        <v>17175</v>
      </c>
      <c r="F2689" s="296" t="s">
        <v>18215</v>
      </c>
      <c r="G2689" s="294"/>
      <c r="H2689" s="294"/>
    </row>
    <row r="2690">
      <c r="A2690" s="296">
        <v>374.0</v>
      </c>
      <c r="B2690" s="296">
        <v>2.0</v>
      </c>
      <c r="C2690" s="296" t="s">
        <v>20962</v>
      </c>
      <c r="D2690" s="296"/>
      <c r="E2690" s="296" t="s">
        <v>17937</v>
      </c>
      <c r="F2690" s="296" t="s">
        <v>18216</v>
      </c>
      <c r="G2690" s="294"/>
      <c r="H2690" s="294"/>
    </row>
    <row r="2691">
      <c r="A2691" s="296">
        <v>374.0</v>
      </c>
      <c r="B2691" s="296">
        <v>2.0</v>
      </c>
      <c r="C2691" s="296" t="s">
        <v>20962</v>
      </c>
      <c r="D2691" s="296"/>
      <c r="E2691" s="296" t="s">
        <v>17939</v>
      </c>
      <c r="F2691" s="296" t="s">
        <v>18217</v>
      </c>
      <c r="G2691" s="294"/>
      <c r="H2691" s="294"/>
    </row>
    <row r="2692">
      <c r="A2692" s="296">
        <v>374.0</v>
      </c>
      <c r="B2692" s="296">
        <v>2.0</v>
      </c>
      <c r="C2692" s="296" t="s">
        <v>20962</v>
      </c>
      <c r="D2692" s="296"/>
      <c r="E2692" s="296" t="s">
        <v>17941</v>
      </c>
      <c r="F2692" s="296" t="s">
        <v>18218</v>
      </c>
      <c r="G2692" s="294"/>
      <c r="H2692" s="294"/>
    </row>
    <row r="2693">
      <c r="A2693" s="296">
        <v>374.0</v>
      </c>
      <c r="B2693" s="296">
        <v>2.0</v>
      </c>
      <c r="C2693" s="296" t="s">
        <v>20962</v>
      </c>
      <c r="D2693" s="296"/>
      <c r="E2693" s="296" t="s">
        <v>17943</v>
      </c>
      <c r="F2693" s="296" t="s">
        <v>20963</v>
      </c>
      <c r="G2693" s="294"/>
      <c r="H2693" s="294"/>
    </row>
    <row r="2694">
      <c r="A2694" s="296">
        <v>375.0</v>
      </c>
      <c r="B2694" s="296">
        <v>1.0</v>
      </c>
      <c r="C2694" s="296" t="s">
        <v>20964</v>
      </c>
      <c r="D2694" s="296"/>
      <c r="E2694" s="296" t="s">
        <v>17922</v>
      </c>
      <c r="F2694" s="296" t="s">
        <v>20965</v>
      </c>
      <c r="G2694" s="294"/>
      <c r="H2694" s="294"/>
    </row>
    <row r="2695">
      <c r="A2695" s="296">
        <v>375.0</v>
      </c>
      <c r="B2695" s="296">
        <v>1.0</v>
      </c>
      <c r="C2695" s="296" t="s">
        <v>20964</v>
      </c>
      <c r="D2695" s="296"/>
      <c r="E2695" s="296" t="s">
        <v>17924</v>
      </c>
      <c r="F2695" s="296" t="s">
        <v>20966</v>
      </c>
      <c r="G2695" s="294"/>
      <c r="H2695" s="294"/>
    </row>
    <row r="2696">
      <c r="A2696" s="296">
        <v>375.0</v>
      </c>
      <c r="B2696" s="296">
        <v>1.0</v>
      </c>
      <c r="C2696" s="296" t="s">
        <v>20964</v>
      </c>
      <c r="D2696" s="296"/>
      <c r="E2696" s="296" t="s">
        <v>17927</v>
      </c>
      <c r="F2696" s="296" t="s">
        <v>20967</v>
      </c>
      <c r="G2696" s="294"/>
      <c r="H2696" s="294"/>
    </row>
    <row r="2697">
      <c r="A2697" s="296">
        <v>375.0</v>
      </c>
      <c r="B2697" s="296">
        <v>1.0</v>
      </c>
      <c r="C2697" s="296" t="s">
        <v>20964</v>
      </c>
      <c r="D2697" s="296"/>
      <c r="E2697" s="296" t="s">
        <v>17929</v>
      </c>
      <c r="F2697" s="296" t="s">
        <v>20968</v>
      </c>
      <c r="G2697" s="294"/>
      <c r="H2697" s="294"/>
    </row>
    <row r="2698">
      <c r="A2698" s="296">
        <v>375.0</v>
      </c>
      <c r="B2698" s="296">
        <v>1.0</v>
      </c>
      <c r="C2698" s="296" t="s">
        <v>20964</v>
      </c>
      <c r="D2698" s="296"/>
      <c r="E2698" s="296" t="s">
        <v>17931</v>
      </c>
      <c r="F2698" s="296" t="s">
        <v>20969</v>
      </c>
      <c r="G2698" s="294"/>
      <c r="H2698" s="294"/>
    </row>
    <row r="2699">
      <c r="A2699" s="296">
        <v>375.0</v>
      </c>
      <c r="B2699" s="296">
        <v>1.0</v>
      </c>
      <c r="C2699" s="296" t="s">
        <v>20964</v>
      </c>
      <c r="D2699" s="296"/>
      <c r="E2699" s="296" t="s">
        <v>17933</v>
      </c>
      <c r="F2699" s="296" t="s">
        <v>20970</v>
      </c>
      <c r="G2699" s="294"/>
      <c r="H2699" s="294"/>
    </row>
    <row r="2700">
      <c r="A2700" s="296">
        <v>375.0</v>
      </c>
      <c r="B2700" s="296">
        <v>2.0</v>
      </c>
      <c r="C2700" s="296" t="s">
        <v>20964</v>
      </c>
      <c r="D2700" s="296"/>
      <c r="E2700" s="296" t="s">
        <v>17385</v>
      </c>
      <c r="F2700" s="296" t="s">
        <v>20971</v>
      </c>
      <c r="G2700" s="294"/>
      <c r="H2700" s="294"/>
    </row>
    <row r="2701">
      <c r="A2701" s="296">
        <v>375.0</v>
      </c>
      <c r="B2701" s="296">
        <v>2.0</v>
      </c>
      <c r="C2701" s="296" t="s">
        <v>20964</v>
      </c>
      <c r="D2701" s="296"/>
      <c r="E2701" s="296" t="s">
        <v>17175</v>
      </c>
      <c r="F2701" s="296" t="s">
        <v>20972</v>
      </c>
      <c r="G2701" s="294"/>
      <c r="H2701" s="294"/>
    </row>
    <row r="2702">
      <c r="A2702" s="296">
        <v>375.0</v>
      </c>
      <c r="B2702" s="296">
        <v>2.0</v>
      </c>
      <c r="C2702" s="296" t="s">
        <v>20964</v>
      </c>
      <c r="D2702" s="296"/>
      <c r="E2702" s="296" t="s">
        <v>17939</v>
      </c>
      <c r="F2702" s="296" t="s">
        <v>20973</v>
      </c>
      <c r="G2702" s="294"/>
      <c r="H2702" s="294"/>
    </row>
    <row r="2703">
      <c r="A2703" s="296">
        <v>375.0</v>
      </c>
      <c r="B2703" s="296">
        <v>2.0</v>
      </c>
      <c r="C2703" s="296" t="s">
        <v>20964</v>
      </c>
      <c r="D2703" s="296"/>
      <c r="E2703" s="296" t="s">
        <v>17941</v>
      </c>
      <c r="F2703" s="296" t="s">
        <v>20974</v>
      </c>
      <c r="G2703" s="294"/>
      <c r="H2703" s="294"/>
    </row>
    <row r="2704">
      <c r="A2704" s="296">
        <v>375.0</v>
      </c>
      <c r="B2704" s="296">
        <v>2.0</v>
      </c>
      <c r="C2704" s="296" t="s">
        <v>20964</v>
      </c>
      <c r="D2704" s="296"/>
      <c r="E2704" s="296" t="s">
        <v>17937</v>
      </c>
      <c r="F2704" s="296" t="s">
        <v>20975</v>
      </c>
      <c r="G2704" s="294"/>
      <c r="H2704" s="294"/>
    </row>
    <row r="2705">
      <c r="A2705" s="296">
        <v>375.0</v>
      </c>
      <c r="B2705" s="296">
        <v>2.0</v>
      </c>
      <c r="C2705" s="296" t="s">
        <v>20964</v>
      </c>
      <c r="D2705" s="296"/>
      <c r="E2705" s="296" t="s">
        <v>17943</v>
      </c>
      <c r="F2705" s="296" t="s">
        <v>20976</v>
      </c>
      <c r="G2705" s="294"/>
      <c r="H2705" s="294"/>
    </row>
    <row r="2706">
      <c r="A2706" s="296">
        <v>376.0</v>
      </c>
      <c r="B2706" s="296">
        <v>1.0</v>
      </c>
      <c r="C2706" s="296" t="s">
        <v>20977</v>
      </c>
      <c r="D2706" s="296"/>
      <c r="E2706" s="296" t="s">
        <v>17922</v>
      </c>
      <c r="F2706" s="296" t="s">
        <v>20978</v>
      </c>
      <c r="G2706" s="294"/>
      <c r="H2706" s="294"/>
    </row>
    <row r="2707">
      <c r="A2707" s="296">
        <v>376.0</v>
      </c>
      <c r="B2707" s="296">
        <v>1.0</v>
      </c>
      <c r="C2707" s="296" t="s">
        <v>20977</v>
      </c>
      <c r="D2707" s="296"/>
      <c r="E2707" s="296" t="s">
        <v>17924</v>
      </c>
      <c r="F2707" s="296" t="s">
        <v>20979</v>
      </c>
      <c r="G2707" s="294"/>
      <c r="H2707" s="294"/>
    </row>
    <row r="2708">
      <c r="A2708" s="296">
        <v>376.0</v>
      </c>
      <c r="B2708" s="296">
        <v>1.0</v>
      </c>
      <c r="C2708" s="296" t="s">
        <v>20977</v>
      </c>
      <c r="D2708" s="296"/>
      <c r="E2708" s="296" t="s">
        <v>17927</v>
      </c>
      <c r="F2708" s="296" t="s">
        <v>20980</v>
      </c>
      <c r="G2708" s="294"/>
      <c r="H2708" s="294"/>
    </row>
    <row r="2709">
      <c r="A2709" s="296">
        <v>376.0</v>
      </c>
      <c r="B2709" s="296">
        <v>1.0</v>
      </c>
      <c r="C2709" s="296" t="s">
        <v>20977</v>
      </c>
      <c r="D2709" s="296"/>
      <c r="E2709" s="296" t="s">
        <v>17929</v>
      </c>
      <c r="F2709" s="296" t="s">
        <v>20015</v>
      </c>
      <c r="G2709" s="294"/>
      <c r="H2709" s="294"/>
    </row>
    <row r="2710">
      <c r="A2710" s="296">
        <v>376.0</v>
      </c>
      <c r="B2710" s="296">
        <v>1.0</v>
      </c>
      <c r="C2710" s="296" t="s">
        <v>20977</v>
      </c>
      <c r="D2710" s="296"/>
      <c r="E2710" s="296" t="s">
        <v>17931</v>
      </c>
      <c r="F2710" s="296" t="s">
        <v>20016</v>
      </c>
      <c r="G2710" s="294"/>
      <c r="H2710" s="294"/>
    </row>
    <row r="2711">
      <c r="A2711" s="296">
        <v>376.0</v>
      </c>
      <c r="B2711" s="296">
        <v>1.0</v>
      </c>
      <c r="C2711" s="296" t="s">
        <v>20981</v>
      </c>
      <c r="D2711" s="296"/>
      <c r="E2711" s="296" t="s">
        <v>17933</v>
      </c>
      <c r="F2711" s="296" t="s">
        <v>20982</v>
      </c>
      <c r="G2711" s="294"/>
      <c r="H2711" s="294"/>
    </row>
    <row r="2712">
      <c r="A2712" s="296">
        <v>376.0</v>
      </c>
      <c r="B2712" s="296">
        <v>2.0</v>
      </c>
      <c r="C2712" s="296" t="s">
        <v>20983</v>
      </c>
      <c r="D2712" s="296"/>
      <c r="E2712" s="296" t="s">
        <v>17385</v>
      </c>
      <c r="F2712" s="296" t="s">
        <v>20020</v>
      </c>
      <c r="G2712" s="294"/>
      <c r="H2712" s="294"/>
    </row>
    <row r="2713">
      <c r="A2713" s="296">
        <v>376.0</v>
      </c>
      <c r="B2713" s="296">
        <v>2.0</v>
      </c>
      <c r="C2713" s="296" t="s">
        <v>20983</v>
      </c>
      <c r="D2713" s="296"/>
      <c r="E2713" s="296" t="s">
        <v>17175</v>
      </c>
      <c r="F2713" s="296" t="s">
        <v>20984</v>
      </c>
      <c r="G2713" s="294"/>
      <c r="H2713" s="294"/>
    </row>
    <row r="2714">
      <c r="A2714" s="296">
        <v>376.0</v>
      </c>
      <c r="B2714" s="296">
        <v>2.0</v>
      </c>
      <c r="C2714" s="296" t="s">
        <v>20983</v>
      </c>
      <c r="D2714" s="296"/>
      <c r="E2714" s="296" t="s">
        <v>17937</v>
      </c>
      <c r="F2714" s="296" t="s">
        <v>20985</v>
      </c>
      <c r="G2714" s="294"/>
      <c r="H2714" s="294"/>
    </row>
    <row r="2715">
      <c r="A2715" s="296">
        <v>376.0</v>
      </c>
      <c r="B2715" s="296">
        <v>2.0</v>
      </c>
      <c r="C2715" s="296" t="s">
        <v>20983</v>
      </c>
      <c r="D2715" s="296"/>
      <c r="E2715" s="296" t="s">
        <v>17939</v>
      </c>
      <c r="F2715" s="296" t="s">
        <v>20023</v>
      </c>
      <c r="G2715" s="294"/>
      <c r="H2715" s="294"/>
    </row>
    <row r="2716">
      <c r="A2716" s="296">
        <v>376.0</v>
      </c>
      <c r="B2716" s="296">
        <v>2.0</v>
      </c>
      <c r="C2716" s="296" t="s">
        <v>20983</v>
      </c>
      <c r="D2716" s="296"/>
      <c r="E2716" s="296" t="s">
        <v>17941</v>
      </c>
      <c r="F2716" s="296" t="s">
        <v>20024</v>
      </c>
      <c r="G2716" s="294"/>
      <c r="H2716" s="294"/>
    </row>
    <row r="2717">
      <c r="A2717" s="296">
        <v>376.0</v>
      </c>
      <c r="B2717" s="296">
        <v>2.0</v>
      </c>
      <c r="C2717" s="296" t="s">
        <v>20983</v>
      </c>
      <c r="D2717" s="296"/>
      <c r="E2717" s="296" t="s">
        <v>17937</v>
      </c>
      <c r="F2717" s="296" t="s">
        <v>20025</v>
      </c>
      <c r="G2717" s="294"/>
      <c r="H2717" s="294"/>
    </row>
    <row r="2718">
      <c r="A2718" s="296">
        <v>376.0</v>
      </c>
      <c r="B2718" s="296">
        <v>2.0</v>
      </c>
      <c r="C2718" s="296" t="s">
        <v>20983</v>
      </c>
      <c r="D2718" s="296"/>
      <c r="E2718" s="296" t="s">
        <v>17943</v>
      </c>
      <c r="F2718" s="296" t="s">
        <v>20986</v>
      </c>
      <c r="G2718" s="294"/>
      <c r="H2718" s="294"/>
    </row>
    <row r="2719">
      <c r="A2719" s="296">
        <v>377.0</v>
      </c>
      <c r="B2719" s="296">
        <v>1.0</v>
      </c>
      <c r="C2719" s="296" t="s">
        <v>20987</v>
      </c>
      <c r="D2719" s="296"/>
      <c r="E2719" s="296" t="s">
        <v>17922</v>
      </c>
      <c r="F2719" s="296" t="s">
        <v>20988</v>
      </c>
      <c r="G2719" s="294"/>
      <c r="H2719" s="294"/>
    </row>
    <row r="2720">
      <c r="A2720" s="296">
        <v>377.0</v>
      </c>
      <c r="B2720" s="296">
        <v>1.0</v>
      </c>
      <c r="C2720" s="296" t="s">
        <v>20987</v>
      </c>
      <c r="D2720" s="296"/>
      <c r="E2720" s="296" t="s">
        <v>17924</v>
      </c>
      <c r="F2720" s="296" t="s">
        <v>20989</v>
      </c>
      <c r="G2720" s="294"/>
      <c r="H2720" s="294"/>
    </row>
    <row r="2721">
      <c r="A2721" s="296">
        <v>377.0</v>
      </c>
      <c r="B2721" s="296">
        <v>1.0</v>
      </c>
      <c r="C2721" s="296" t="s">
        <v>20987</v>
      </c>
      <c r="D2721" s="296"/>
      <c r="E2721" s="296" t="s">
        <v>17927</v>
      </c>
      <c r="F2721" s="296" t="s">
        <v>20990</v>
      </c>
      <c r="G2721" s="294"/>
      <c r="H2721" s="294"/>
    </row>
    <row r="2722">
      <c r="A2722" s="296">
        <v>377.0</v>
      </c>
      <c r="B2722" s="296">
        <v>1.0</v>
      </c>
      <c r="C2722" s="296" t="s">
        <v>20987</v>
      </c>
      <c r="D2722" s="296"/>
      <c r="E2722" s="296" t="s">
        <v>17929</v>
      </c>
      <c r="F2722" s="296" t="s">
        <v>18932</v>
      </c>
      <c r="G2722" s="294"/>
      <c r="H2722" s="294"/>
    </row>
    <row r="2723">
      <c r="A2723" s="296">
        <v>377.0</v>
      </c>
      <c r="B2723" s="296">
        <v>1.0</v>
      </c>
      <c r="C2723" s="296" t="s">
        <v>20987</v>
      </c>
      <c r="D2723" s="296"/>
      <c r="E2723" s="296" t="s">
        <v>17931</v>
      </c>
      <c r="F2723" s="296" t="s">
        <v>18933</v>
      </c>
      <c r="G2723" s="294"/>
      <c r="H2723" s="294"/>
    </row>
    <row r="2724">
      <c r="A2724" s="296">
        <v>377.0</v>
      </c>
      <c r="B2724" s="296">
        <v>1.0</v>
      </c>
      <c r="C2724" s="296" t="s">
        <v>20987</v>
      </c>
      <c r="D2724" s="296"/>
      <c r="E2724" s="296" t="s">
        <v>17933</v>
      </c>
      <c r="F2724" s="296" t="s">
        <v>20991</v>
      </c>
      <c r="G2724" s="294"/>
      <c r="H2724" s="294"/>
    </row>
    <row r="2725">
      <c r="A2725" s="296">
        <v>377.0</v>
      </c>
      <c r="B2725" s="296">
        <v>2.0</v>
      </c>
      <c r="C2725" s="296" t="s">
        <v>20987</v>
      </c>
      <c r="D2725" s="296"/>
      <c r="E2725" s="296" t="s">
        <v>17385</v>
      </c>
      <c r="F2725" s="296" t="s">
        <v>18935</v>
      </c>
      <c r="G2725" s="294"/>
      <c r="H2725" s="294"/>
    </row>
    <row r="2726">
      <c r="A2726" s="296">
        <v>377.0</v>
      </c>
      <c r="B2726" s="296">
        <v>2.0</v>
      </c>
      <c r="C2726" s="296" t="s">
        <v>20987</v>
      </c>
      <c r="D2726" s="296"/>
      <c r="E2726" s="296" t="s">
        <v>17175</v>
      </c>
      <c r="F2726" s="296" t="s">
        <v>20992</v>
      </c>
      <c r="G2726" s="294"/>
      <c r="H2726" s="294"/>
    </row>
    <row r="2727">
      <c r="A2727" s="296">
        <v>377.0</v>
      </c>
      <c r="B2727" s="296">
        <v>2.0</v>
      </c>
      <c r="C2727" s="296" t="s">
        <v>20987</v>
      </c>
      <c r="D2727" s="296"/>
      <c r="E2727" s="296" t="s">
        <v>17937</v>
      </c>
      <c r="F2727" s="296" t="s">
        <v>20993</v>
      </c>
      <c r="G2727" s="294"/>
      <c r="H2727" s="294"/>
    </row>
    <row r="2728">
      <c r="A2728" s="296">
        <v>377.0</v>
      </c>
      <c r="B2728" s="296">
        <v>2.0</v>
      </c>
      <c r="C2728" s="296" t="s">
        <v>20987</v>
      </c>
      <c r="D2728" s="296"/>
      <c r="E2728" s="296" t="s">
        <v>17939</v>
      </c>
      <c r="F2728" s="296" t="s">
        <v>20994</v>
      </c>
      <c r="G2728" s="294"/>
      <c r="H2728" s="294"/>
    </row>
    <row r="2729">
      <c r="A2729" s="296">
        <v>377.0</v>
      </c>
      <c r="B2729" s="296">
        <v>2.0</v>
      </c>
      <c r="C2729" s="296" t="s">
        <v>20987</v>
      </c>
      <c r="D2729" s="296"/>
      <c r="E2729" s="296" t="s">
        <v>17941</v>
      </c>
      <c r="F2729" s="296" t="s">
        <v>20995</v>
      </c>
      <c r="G2729" s="294"/>
      <c r="H2729" s="294"/>
    </row>
    <row r="2730">
      <c r="A2730" s="296">
        <v>377.0</v>
      </c>
      <c r="B2730" s="296">
        <v>2.0</v>
      </c>
      <c r="C2730" s="296" t="s">
        <v>20987</v>
      </c>
      <c r="D2730" s="296"/>
      <c r="E2730" s="296" t="s">
        <v>17943</v>
      </c>
      <c r="F2730" s="296" t="s">
        <v>20996</v>
      </c>
      <c r="G2730" s="294"/>
      <c r="H2730" s="294"/>
    </row>
    <row r="2731">
      <c r="A2731" s="296">
        <v>378.0</v>
      </c>
      <c r="B2731" s="296">
        <v>1.0</v>
      </c>
      <c r="C2731" s="296" t="s">
        <v>20997</v>
      </c>
      <c r="D2731" s="296"/>
      <c r="E2731" s="296" t="s">
        <v>17922</v>
      </c>
      <c r="F2731" s="296" t="s">
        <v>20998</v>
      </c>
      <c r="G2731" s="294"/>
      <c r="H2731" s="294"/>
    </row>
    <row r="2732">
      <c r="A2732" s="296">
        <v>378.0</v>
      </c>
      <c r="B2732" s="296">
        <v>1.0</v>
      </c>
      <c r="C2732" s="296" t="s">
        <v>20997</v>
      </c>
      <c r="D2732" s="296"/>
      <c r="E2732" s="296" t="s">
        <v>17924</v>
      </c>
      <c r="F2732" s="296" t="s">
        <v>20999</v>
      </c>
      <c r="G2732" s="294"/>
      <c r="H2732" s="294"/>
    </row>
    <row r="2733">
      <c r="A2733" s="296">
        <v>378.0</v>
      </c>
      <c r="B2733" s="296">
        <v>1.0</v>
      </c>
      <c r="C2733" s="296" t="s">
        <v>20997</v>
      </c>
      <c r="D2733" s="296"/>
      <c r="E2733" s="296" t="s">
        <v>17927</v>
      </c>
      <c r="F2733" s="296" t="s">
        <v>21000</v>
      </c>
      <c r="G2733" s="294"/>
      <c r="H2733" s="294"/>
    </row>
    <row r="2734">
      <c r="A2734" s="296">
        <v>378.0</v>
      </c>
      <c r="B2734" s="296">
        <v>1.0</v>
      </c>
      <c r="C2734" s="296" t="s">
        <v>20997</v>
      </c>
      <c r="D2734" s="296"/>
      <c r="E2734" s="296" t="s">
        <v>17929</v>
      </c>
      <c r="F2734" s="296" t="s">
        <v>21001</v>
      </c>
      <c r="G2734" s="294"/>
      <c r="H2734" s="294"/>
    </row>
    <row r="2735">
      <c r="A2735" s="296">
        <v>378.0</v>
      </c>
      <c r="B2735" s="296">
        <v>1.0</v>
      </c>
      <c r="C2735" s="296" t="s">
        <v>20997</v>
      </c>
      <c r="D2735" s="296"/>
      <c r="E2735" s="296" t="s">
        <v>17931</v>
      </c>
      <c r="F2735" s="296" t="s">
        <v>21002</v>
      </c>
      <c r="G2735" s="294"/>
      <c r="H2735" s="294"/>
    </row>
    <row r="2736">
      <c r="A2736" s="296">
        <v>378.0</v>
      </c>
      <c r="B2736" s="296">
        <v>1.0</v>
      </c>
      <c r="C2736" s="296" t="s">
        <v>20997</v>
      </c>
      <c r="D2736" s="296"/>
      <c r="E2736" s="296" t="s">
        <v>17933</v>
      </c>
      <c r="F2736" s="296" t="s">
        <v>21003</v>
      </c>
      <c r="G2736" s="294"/>
      <c r="H2736" s="294"/>
    </row>
    <row r="2737">
      <c r="A2737" s="296">
        <v>378.0</v>
      </c>
      <c r="B2737" s="296">
        <v>2.0</v>
      </c>
      <c r="C2737" s="296" t="s">
        <v>21004</v>
      </c>
      <c r="D2737" s="296"/>
      <c r="E2737" s="296" t="s">
        <v>17385</v>
      </c>
      <c r="F2737" s="296" t="s">
        <v>21005</v>
      </c>
      <c r="G2737" s="294"/>
      <c r="H2737" s="294"/>
    </row>
    <row r="2738">
      <c r="A2738" s="296">
        <v>378.0</v>
      </c>
      <c r="B2738" s="296">
        <v>2.0</v>
      </c>
      <c r="C2738" s="296" t="s">
        <v>21004</v>
      </c>
      <c r="D2738" s="296" t="s">
        <v>21006</v>
      </c>
      <c r="E2738" s="296" t="s">
        <v>17175</v>
      </c>
      <c r="F2738" s="296" t="s">
        <v>21007</v>
      </c>
      <c r="G2738" s="294"/>
      <c r="H2738" s="294"/>
    </row>
    <row r="2739">
      <c r="A2739" s="296">
        <v>378.0</v>
      </c>
      <c r="B2739" s="296">
        <v>2.0</v>
      </c>
      <c r="C2739" s="296" t="s">
        <v>21004</v>
      </c>
      <c r="D2739" s="296" t="s">
        <v>21006</v>
      </c>
      <c r="E2739" s="296" t="s">
        <v>17939</v>
      </c>
      <c r="F2739" s="296" t="s">
        <v>21008</v>
      </c>
      <c r="G2739" s="294"/>
      <c r="H2739" s="294"/>
    </row>
    <row r="2740">
      <c r="A2740" s="296">
        <v>378.0</v>
      </c>
      <c r="B2740" s="296">
        <v>2.0</v>
      </c>
      <c r="C2740" s="296" t="s">
        <v>21009</v>
      </c>
      <c r="D2740" s="296" t="s">
        <v>21006</v>
      </c>
      <c r="E2740" s="296" t="s">
        <v>17941</v>
      </c>
      <c r="F2740" s="296" t="s">
        <v>21010</v>
      </c>
      <c r="G2740" s="294"/>
      <c r="H2740" s="294"/>
    </row>
    <row r="2741">
      <c r="A2741" s="296">
        <v>379.0</v>
      </c>
      <c r="B2741" s="296">
        <v>1.0</v>
      </c>
      <c r="C2741" s="296" t="s">
        <v>21011</v>
      </c>
      <c r="D2741" s="296"/>
      <c r="E2741" s="296" t="s">
        <v>17922</v>
      </c>
      <c r="F2741" s="296" t="s">
        <v>21012</v>
      </c>
      <c r="G2741" s="294"/>
      <c r="H2741" s="294"/>
    </row>
    <row r="2742">
      <c r="A2742" s="296">
        <v>379.0</v>
      </c>
      <c r="B2742" s="296">
        <v>1.0</v>
      </c>
      <c r="C2742" s="296" t="s">
        <v>21013</v>
      </c>
      <c r="D2742" s="296"/>
      <c r="E2742" s="296" t="s">
        <v>17924</v>
      </c>
      <c r="F2742" s="296" t="s">
        <v>21014</v>
      </c>
      <c r="G2742" s="294"/>
      <c r="H2742" s="294"/>
    </row>
    <row r="2743">
      <c r="A2743" s="296">
        <v>379.0</v>
      </c>
      <c r="B2743" s="296">
        <v>1.0</v>
      </c>
      <c r="C2743" s="296" t="s">
        <v>21013</v>
      </c>
      <c r="D2743" s="296"/>
      <c r="E2743" s="296" t="s">
        <v>17929</v>
      </c>
      <c r="F2743" s="296" t="s">
        <v>21015</v>
      </c>
      <c r="G2743" s="294"/>
      <c r="H2743" s="294"/>
    </row>
    <row r="2744">
      <c r="A2744" s="296">
        <v>379.0</v>
      </c>
      <c r="B2744" s="296">
        <v>1.0</v>
      </c>
      <c r="C2744" s="296" t="s">
        <v>21013</v>
      </c>
      <c r="D2744" s="296"/>
      <c r="E2744" s="296" t="s">
        <v>17931</v>
      </c>
      <c r="F2744" s="296" t="s">
        <v>21016</v>
      </c>
      <c r="G2744" s="294"/>
      <c r="H2744" s="294"/>
    </row>
    <row r="2745">
      <c r="A2745" s="296">
        <v>379.0</v>
      </c>
      <c r="B2745" s="296">
        <v>1.0</v>
      </c>
      <c r="C2745" s="296" t="s">
        <v>21013</v>
      </c>
      <c r="D2745" s="296"/>
      <c r="E2745" s="296" t="s">
        <v>17933</v>
      </c>
      <c r="F2745" s="296" t="s">
        <v>21017</v>
      </c>
      <c r="G2745" s="294"/>
      <c r="H2745" s="294"/>
    </row>
    <row r="2746">
      <c r="A2746" s="296">
        <v>379.0</v>
      </c>
      <c r="B2746" s="296">
        <v>1.0</v>
      </c>
      <c r="C2746" s="296" t="s">
        <v>21011</v>
      </c>
      <c r="D2746" s="296"/>
      <c r="E2746" s="296" t="s">
        <v>17385</v>
      </c>
      <c r="F2746" s="296" t="s">
        <v>21018</v>
      </c>
      <c r="G2746" s="294"/>
      <c r="H2746" s="294"/>
    </row>
    <row r="2747">
      <c r="A2747" s="296">
        <v>379.0</v>
      </c>
      <c r="B2747" s="296">
        <v>1.0</v>
      </c>
      <c r="C2747" s="296" t="s">
        <v>21011</v>
      </c>
      <c r="D2747" s="296"/>
      <c r="E2747" s="296" t="s">
        <v>17175</v>
      </c>
      <c r="F2747" s="296" t="s">
        <v>21019</v>
      </c>
      <c r="G2747" s="294"/>
      <c r="H2747" s="294"/>
    </row>
    <row r="2748">
      <c r="A2748" s="296">
        <v>379.0</v>
      </c>
      <c r="B2748" s="296">
        <v>1.0</v>
      </c>
      <c r="C2748" s="296" t="s">
        <v>21011</v>
      </c>
      <c r="D2748" s="296"/>
      <c r="E2748" s="296" t="s">
        <v>17937</v>
      </c>
      <c r="F2748" s="296" t="s">
        <v>21020</v>
      </c>
      <c r="G2748" s="294"/>
      <c r="H2748" s="294"/>
    </row>
    <row r="2749">
      <c r="A2749" s="296">
        <v>379.0</v>
      </c>
      <c r="B2749" s="296">
        <v>1.0</v>
      </c>
      <c r="C2749" s="296" t="s">
        <v>21011</v>
      </c>
      <c r="D2749" s="296"/>
      <c r="E2749" s="296" t="s">
        <v>17939</v>
      </c>
      <c r="F2749" s="296" t="s">
        <v>21021</v>
      </c>
      <c r="G2749" s="294"/>
      <c r="H2749" s="294"/>
    </row>
    <row r="2750">
      <c r="A2750" s="296">
        <v>379.0</v>
      </c>
      <c r="B2750" s="296">
        <v>1.0</v>
      </c>
      <c r="C2750" s="296" t="s">
        <v>21011</v>
      </c>
      <c r="D2750" s="296"/>
      <c r="E2750" s="296" t="s">
        <v>17941</v>
      </c>
      <c r="F2750" s="296" t="s">
        <v>21022</v>
      </c>
      <c r="G2750" s="294"/>
      <c r="H2750" s="294"/>
    </row>
    <row r="2751">
      <c r="A2751" s="296">
        <v>379.0</v>
      </c>
      <c r="B2751" s="296">
        <v>1.0</v>
      </c>
      <c r="C2751" s="296" t="s">
        <v>21011</v>
      </c>
      <c r="D2751" s="296"/>
      <c r="E2751" s="296" t="s">
        <v>17943</v>
      </c>
      <c r="F2751" s="296" t="s">
        <v>21023</v>
      </c>
      <c r="G2751" s="294"/>
      <c r="H2751" s="294"/>
    </row>
    <row r="2752">
      <c r="A2752" s="296">
        <v>380.0</v>
      </c>
      <c r="B2752" s="296">
        <v>1.0</v>
      </c>
      <c r="C2752" s="296"/>
      <c r="D2752" s="296" t="s">
        <v>21024</v>
      </c>
      <c r="E2752" s="296" t="s">
        <v>17922</v>
      </c>
      <c r="F2752" s="296" t="s">
        <v>17967</v>
      </c>
      <c r="G2752" s="294"/>
      <c r="H2752" s="294"/>
    </row>
    <row r="2753">
      <c r="A2753" s="296">
        <v>380.0</v>
      </c>
      <c r="B2753" s="296">
        <v>1.0</v>
      </c>
      <c r="C2753" s="296"/>
      <c r="D2753" s="296" t="s">
        <v>21024</v>
      </c>
      <c r="E2753" s="296" t="s">
        <v>17924</v>
      </c>
      <c r="F2753" s="296" t="s">
        <v>17968</v>
      </c>
      <c r="G2753" s="294"/>
      <c r="H2753" s="294"/>
    </row>
    <row r="2754">
      <c r="A2754" s="296">
        <v>380.0</v>
      </c>
      <c r="B2754" s="296">
        <v>1.0</v>
      </c>
      <c r="C2754" s="296"/>
      <c r="D2754" s="296" t="s">
        <v>21024</v>
      </c>
      <c r="E2754" s="296" t="s">
        <v>17927</v>
      </c>
      <c r="F2754" s="296" t="s">
        <v>17969</v>
      </c>
      <c r="G2754" s="294"/>
      <c r="H2754" s="294"/>
    </row>
    <row r="2755">
      <c r="A2755" s="296">
        <v>380.0</v>
      </c>
      <c r="B2755" s="296">
        <v>1.0</v>
      </c>
      <c r="C2755" s="296"/>
      <c r="D2755" s="296" t="s">
        <v>21024</v>
      </c>
      <c r="E2755" s="296" t="s">
        <v>17929</v>
      </c>
      <c r="F2755" s="296" t="s">
        <v>17970</v>
      </c>
      <c r="G2755" s="294"/>
      <c r="H2755" s="294"/>
    </row>
    <row r="2756">
      <c r="A2756" s="296">
        <v>380.0</v>
      </c>
      <c r="B2756" s="296">
        <v>1.0</v>
      </c>
      <c r="C2756" s="296"/>
      <c r="D2756" s="296" t="s">
        <v>21024</v>
      </c>
      <c r="E2756" s="296" t="s">
        <v>17931</v>
      </c>
      <c r="F2756" s="296" t="s">
        <v>17971</v>
      </c>
      <c r="G2756" s="294"/>
      <c r="H2756" s="294"/>
    </row>
    <row r="2757">
      <c r="A2757" s="296">
        <v>380.0</v>
      </c>
      <c r="B2757" s="296">
        <v>1.0</v>
      </c>
      <c r="C2757" s="296"/>
      <c r="D2757" s="296" t="s">
        <v>21024</v>
      </c>
      <c r="E2757" s="296" t="s">
        <v>17933</v>
      </c>
      <c r="F2757" s="296" t="s">
        <v>21025</v>
      </c>
      <c r="G2757" s="294"/>
      <c r="H2757" s="294"/>
    </row>
    <row r="2758">
      <c r="A2758" s="296">
        <v>380.0</v>
      </c>
      <c r="B2758" s="296">
        <v>1.0</v>
      </c>
      <c r="C2758" s="296"/>
      <c r="D2758" s="296" t="s">
        <v>21024</v>
      </c>
      <c r="E2758" s="296" t="s">
        <v>17385</v>
      </c>
      <c r="F2758" s="296" t="s">
        <v>21026</v>
      </c>
      <c r="G2758" s="294"/>
      <c r="H2758" s="294"/>
    </row>
    <row r="2759">
      <c r="A2759" s="296">
        <v>380.0</v>
      </c>
      <c r="B2759" s="296">
        <v>2.0</v>
      </c>
      <c r="C2759" s="296"/>
      <c r="D2759" s="296" t="s">
        <v>21024</v>
      </c>
      <c r="E2759" s="296" t="s">
        <v>17175</v>
      </c>
      <c r="F2759" s="296" t="s">
        <v>21027</v>
      </c>
      <c r="G2759" s="294"/>
      <c r="H2759" s="294"/>
    </row>
    <row r="2760">
      <c r="A2760" s="296">
        <v>380.0</v>
      </c>
      <c r="B2760" s="296">
        <v>2.0</v>
      </c>
      <c r="C2760" s="296"/>
      <c r="D2760" s="296" t="s">
        <v>21024</v>
      </c>
      <c r="E2760" s="296" t="s">
        <v>17937</v>
      </c>
      <c r="F2760" s="296" t="s">
        <v>17975</v>
      </c>
      <c r="G2760" s="294"/>
      <c r="H2760" s="294"/>
    </row>
    <row r="2761">
      <c r="A2761" s="296">
        <v>380.0</v>
      </c>
      <c r="B2761" s="296">
        <v>2.0</v>
      </c>
      <c r="C2761" s="296"/>
      <c r="D2761" s="296" t="s">
        <v>21024</v>
      </c>
      <c r="E2761" s="296" t="s">
        <v>17939</v>
      </c>
      <c r="F2761" s="296" t="s">
        <v>17976</v>
      </c>
      <c r="G2761" s="294"/>
      <c r="H2761" s="294"/>
    </row>
    <row r="2762">
      <c r="A2762" s="296">
        <v>380.0</v>
      </c>
      <c r="B2762" s="296">
        <v>2.0</v>
      </c>
      <c r="C2762" s="296"/>
      <c r="D2762" s="296" t="s">
        <v>21024</v>
      </c>
      <c r="E2762" s="296" t="s">
        <v>17941</v>
      </c>
      <c r="F2762" s="296" t="s">
        <v>21028</v>
      </c>
      <c r="G2762" s="294"/>
      <c r="H2762" s="294"/>
    </row>
    <row r="2763">
      <c r="A2763" s="296">
        <v>380.0</v>
      </c>
      <c r="B2763" s="296">
        <v>2.0</v>
      </c>
      <c r="C2763" s="296"/>
      <c r="D2763" s="296" t="s">
        <v>21024</v>
      </c>
      <c r="E2763" s="296" t="s">
        <v>17943</v>
      </c>
      <c r="F2763" s="296" t="s">
        <v>21029</v>
      </c>
      <c r="G2763" s="294"/>
      <c r="H2763" s="294"/>
    </row>
    <row r="2764">
      <c r="A2764" s="296">
        <v>381.0</v>
      </c>
      <c r="B2764" s="296">
        <v>1.0</v>
      </c>
      <c r="C2764" s="296"/>
      <c r="D2764" s="296" t="s">
        <v>21030</v>
      </c>
      <c r="E2764" s="296" t="s">
        <v>17922</v>
      </c>
      <c r="F2764" s="296" t="s">
        <v>21031</v>
      </c>
      <c r="G2764" s="294"/>
      <c r="H2764" s="294"/>
    </row>
    <row r="2765">
      <c r="A2765" s="296">
        <v>381.0</v>
      </c>
      <c r="B2765" s="296">
        <v>1.0</v>
      </c>
      <c r="C2765" s="296"/>
      <c r="D2765" s="296" t="s">
        <v>21030</v>
      </c>
      <c r="E2765" s="296" t="s">
        <v>17924</v>
      </c>
      <c r="F2765" s="296" t="s">
        <v>18248</v>
      </c>
      <c r="G2765" s="294"/>
      <c r="H2765" s="294"/>
    </row>
    <row r="2766">
      <c r="A2766" s="296">
        <v>381.0</v>
      </c>
      <c r="B2766" s="296">
        <v>1.0</v>
      </c>
      <c r="C2766" s="296"/>
      <c r="D2766" s="296" t="s">
        <v>21030</v>
      </c>
      <c r="E2766" s="296" t="s">
        <v>17927</v>
      </c>
      <c r="F2766" s="296" t="s">
        <v>21032</v>
      </c>
      <c r="G2766" s="294"/>
      <c r="H2766" s="294"/>
    </row>
    <row r="2767">
      <c r="A2767" s="296">
        <v>381.0</v>
      </c>
      <c r="B2767" s="296">
        <v>1.0</v>
      </c>
      <c r="C2767" s="296"/>
      <c r="D2767" s="296" t="s">
        <v>21030</v>
      </c>
      <c r="E2767" s="296" t="s">
        <v>17929</v>
      </c>
      <c r="F2767" s="296" t="s">
        <v>18250</v>
      </c>
      <c r="G2767" s="294"/>
      <c r="H2767" s="294"/>
    </row>
    <row r="2768">
      <c r="A2768" s="296">
        <v>381.0</v>
      </c>
      <c r="B2768" s="296">
        <v>1.0</v>
      </c>
      <c r="C2768" s="296"/>
      <c r="D2768" s="296" t="s">
        <v>21030</v>
      </c>
      <c r="E2768" s="296" t="s">
        <v>17931</v>
      </c>
      <c r="F2768" s="296" t="s">
        <v>18251</v>
      </c>
      <c r="G2768" s="294"/>
      <c r="H2768" s="294"/>
    </row>
    <row r="2769">
      <c r="A2769" s="296">
        <v>381.0</v>
      </c>
      <c r="B2769" s="296">
        <v>1.0</v>
      </c>
      <c r="C2769" s="296"/>
      <c r="D2769" s="296" t="s">
        <v>21030</v>
      </c>
      <c r="E2769" s="296" t="s">
        <v>17933</v>
      </c>
      <c r="F2769" s="296" t="s">
        <v>21033</v>
      </c>
      <c r="G2769" s="294"/>
      <c r="H2769" s="294"/>
    </row>
    <row r="2770">
      <c r="A2770" s="296">
        <v>381.0</v>
      </c>
      <c r="B2770" s="296">
        <v>2.0</v>
      </c>
      <c r="C2770" s="296" t="s">
        <v>21034</v>
      </c>
      <c r="D2770" s="296"/>
      <c r="E2770" s="296" t="s">
        <v>17385</v>
      </c>
      <c r="F2770" s="296" t="s">
        <v>18253</v>
      </c>
      <c r="G2770" s="294"/>
      <c r="H2770" s="294"/>
    </row>
    <row r="2771">
      <c r="A2771" s="296">
        <v>381.0</v>
      </c>
      <c r="B2771" s="296">
        <v>2.0</v>
      </c>
      <c r="C2771" s="296" t="s">
        <v>21034</v>
      </c>
      <c r="D2771" s="296"/>
      <c r="E2771" s="296" t="s">
        <v>17175</v>
      </c>
      <c r="F2771" s="296" t="s">
        <v>21035</v>
      </c>
      <c r="G2771" s="294"/>
      <c r="H2771" s="294"/>
    </row>
    <row r="2772">
      <c r="A2772" s="296">
        <v>381.0</v>
      </c>
      <c r="B2772" s="296">
        <v>2.0</v>
      </c>
      <c r="C2772" s="296" t="s">
        <v>21034</v>
      </c>
      <c r="D2772" s="296"/>
      <c r="E2772" s="296" t="s">
        <v>17937</v>
      </c>
      <c r="F2772" s="296" t="s">
        <v>21036</v>
      </c>
      <c r="G2772" s="294"/>
      <c r="H2772" s="294"/>
    </row>
    <row r="2773">
      <c r="A2773" s="296">
        <v>381.0</v>
      </c>
      <c r="B2773" s="296">
        <v>2.0</v>
      </c>
      <c r="C2773" s="296" t="s">
        <v>21034</v>
      </c>
      <c r="D2773" s="296"/>
      <c r="E2773" s="296" t="s">
        <v>17939</v>
      </c>
      <c r="F2773" s="296" t="s">
        <v>21037</v>
      </c>
      <c r="G2773" s="294"/>
      <c r="H2773" s="294"/>
    </row>
    <row r="2774">
      <c r="A2774" s="296">
        <v>381.0</v>
      </c>
      <c r="B2774" s="296">
        <v>2.0</v>
      </c>
      <c r="C2774" s="296" t="s">
        <v>21034</v>
      </c>
      <c r="D2774" s="296"/>
      <c r="E2774" s="296" t="s">
        <v>17941</v>
      </c>
      <c r="F2774" s="296" t="s">
        <v>18257</v>
      </c>
      <c r="G2774" s="294"/>
      <c r="H2774" s="294"/>
    </row>
    <row r="2775">
      <c r="A2775" s="296">
        <v>381.0</v>
      </c>
      <c r="B2775" s="296">
        <v>2.0</v>
      </c>
      <c r="C2775" s="296" t="s">
        <v>21034</v>
      </c>
      <c r="D2775" s="296"/>
      <c r="E2775" s="296" t="s">
        <v>17943</v>
      </c>
      <c r="F2775" s="296" t="s">
        <v>21038</v>
      </c>
      <c r="G2775" s="294"/>
      <c r="H2775" s="294"/>
    </row>
    <row r="2776">
      <c r="A2776" s="296">
        <v>382.0</v>
      </c>
      <c r="B2776" s="296">
        <v>1.0</v>
      </c>
      <c r="C2776" s="296"/>
      <c r="D2776" s="296" t="s">
        <v>21039</v>
      </c>
      <c r="E2776" s="296" t="s">
        <v>17922</v>
      </c>
      <c r="F2776" s="296" t="s">
        <v>21040</v>
      </c>
      <c r="G2776" s="294"/>
      <c r="H2776" s="294"/>
    </row>
    <row r="2777">
      <c r="A2777" s="296">
        <v>382.0</v>
      </c>
      <c r="B2777" s="296">
        <v>1.0</v>
      </c>
      <c r="C2777" s="296"/>
      <c r="D2777" s="296" t="s">
        <v>21039</v>
      </c>
      <c r="E2777" s="296" t="s">
        <v>17924</v>
      </c>
      <c r="F2777" s="296" t="s">
        <v>18084</v>
      </c>
      <c r="G2777" s="294"/>
      <c r="H2777" s="294"/>
    </row>
    <row r="2778">
      <c r="A2778" s="296">
        <v>382.0</v>
      </c>
      <c r="B2778" s="296">
        <v>1.0</v>
      </c>
      <c r="C2778" s="296"/>
      <c r="D2778" s="296" t="s">
        <v>21039</v>
      </c>
      <c r="E2778" s="296" t="s">
        <v>17927</v>
      </c>
      <c r="F2778" s="296" t="s">
        <v>18085</v>
      </c>
      <c r="G2778" s="294"/>
      <c r="H2778" s="294"/>
    </row>
    <row r="2779">
      <c r="A2779" s="296">
        <v>382.0</v>
      </c>
      <c r="B2779" s="296">
        <v>1.0</v>
      </c>
      <c r="C2779" s="296"/>
      <c r="D2779" s="296" t="s">
        <v>21039</v>
      </c>
      <c r="E2779" s="296" t="s">
        <v>17929</v>
      </c>
      <c r="F2779" s="296" t="s">
        <v>18086</v>
      </c>
      <c r="G2779" s="294"/>
      <c r="H2779" s="294"/>
    </row>
    <row r="2780">
      <c r="A2780" s="296">
        <v>382.0</v>
      </c>
      <c r="B2780" s="296">
        <v>1.0</v>
      </c>
      <c r="C2780" s="296"/>
      <c r="D2780" s="296" t="s">
        <v>21039</v>
      </c>
      <c r="E2780" s="296" t="s">
        <v>17931</v>
      </c>
      <c r="F2780" s="296" t="s">
        <v>18087</v>
      </c>
      <c r="G2780" s="294"/>
      <c r="H2780" s="294"/>
    </row>
    <row r="2781">
      <c r="A2781" s="296">
        <v>382.0</v>
      </c>
      <c r="B2781" s="296">
        <v>1.0</v>
      </c>
      <c r="C2781" s="296"/>
      <c r="D2781" s="296" t="s">
        <v>21039</v>
      </c>
      <c r="E2781" s="296" t="s">
        <v>17933</v>
      </c>
      <c r="F2781" s="296" t="s">
        <v>21041</v>
      </c>
      <c r="G2781" s="294"/>
      <c r="H2781" s="294"/>
    </row>
    <row r="2782">
      <c r="A2782" s="296">
        <v>382.0</v>
      </c>
      <c r="B2782" s="296">
        <v>2.0</v>
      </c>
      <c r="C2782" s="296"/>
      <c r="D2782" s="296" t="s">
        <v>21039</v>
      </c>
      <c r="E2782" s="296" t="s">
        <v>17175</v>
      </c>
      <c r="F2782" s="296" t="s">
        <v>18090</v>
      </c>
      <c r="G2782" s="294"/>
      <c r="H2782" s="294"/>
    </row>
    <row r="2783">
      <c r="A2783" s="296">
        <v>382.0</v>
      </c>
      <c r="B2783" s="296">
        <v>2.0</v>
      </c>
      <c r="C2783" s="296"/>
      <c r="D2783" s="296" t="s">
        <v>21039</v>
      </c>
      <c r="E2783" s="296" t="s">
        <v>17937</v>
      </c>
      <c r="F2783" s="296" t="s">
        <v>18091</v>
      </c>
      <c r="G2783" s="294"/>
      <c r="H2783" s="294"/>
    </row>
    <row r="2784">
      <c r="A2784" s="296">
        <v>382.0</v>
      </c>
      <c r="B2784" s="296">
        <v>2.0</v>
      </c>
      <c r="C2784" s="296"/>
      <c r="D2784" s="296" t="s">
        <v>21039</v>
      </c>
      <c r="E2784" s="296" t="s">
        <v>17939</v>
      </c>
      <c r="F2784" s="296" t="s">
        <v>18092</v>
      </c>
      <c r="G2784" s="294"/>
      <c r="H2784" s="294"/>
    </row>
    <row r="2785">
      <c r="A2785" s="296">
        <v>382.0</v>
      </c>
      <c r="B2785" s="296">
        <v>2.0</v>
      </c>
      <c r="C2785" s="296"/>
      <c r="D2785" s="296" t="s">
        <v>21039</v>
      </c>
      <c r="E2785" s="296" t="s">
        <v>17941</v>
      </c>
      <c r="F2785" s="296" t="s">
        <v>18093</v>
      </c>
      <c r="G2785" s="294"/>
      <c r="H2785" s="294"/>
    </row>
    <row r="2786">
      <c r="A2786" s="296">
        <v>382.0</v>
      </c>
      <c r="B2786" s="296">
        <v>2.0</v>
      </c>
      <c r="C2786" s="296"/>
      <c r="D2786" s="296" t="s">
        <v>21039</v>
      </c>
      <c r="E2786" s="296" t="s">
        <v>17943</v>
      </c>
      <c r="F2786" s="296" t="s">
        <v>21042</v>
      </c>
      <c r="G2786" s="294"/>
      <c r="H2786" s="294"/>
    </row>
    <row r="2787">
      <c r="A2787" s="296">
        <v>383.0</v>
      </c>
      <c r="B2787" s="296">
        <v>1.0</v>
      </c>
      <c r="C2787" s="296" t="s">
        <v>21043</v>
      </c>
      <c r="D2787" s="296"/>
      <c r="E2787" s="296" t="s">
        <v>17922</v>
      </c>
      <c r="F2787" s="296" t="s">
        <v>18338</v>
      </c>
      <c r="G2787" s="294"/>
      <c r="H2787" s="294"/>
    </row>
    <row r="2788">
      <c r="A2788" s="296">
        <v>383.0</v>
      </c>
      <c r="B2788" s="296">
        <v>1.0</v>
      </c>
      <c r="C2788" s="296" t="s">
        <v>21043</v>
      </c>
      <c r="D2788" s="296"/>
      <c r="E2788" s="296" t="s">
        <v>17924</v>
      </c>
      <c r="F2788" s="296" t="s">
        <v>18339</v>
      </c>
      <c r="G2788" s="294"/>
      <c r="H2788" s="294"/>
    </row>
    <row r="2789">
      <c r="A2789" s="296">
        <v>383.0</v>
      </c>
      <c r="B2789" s="296">
        <v>1.0</v>
      </c>
      <c r="C2789" s="296" t="s">
        <v>21043</v>
      </c>
      <c r="D2789" s="296"/>
      <c r="E2789" s="296" t="s">
        <v>17927</v>
      </c>
      <c r="F2789" s="296" t="s">
        <v>18340</v>
      </c>
      <c r="G2789" s="294"/>
      <c r="H2789" s="294"/>
    </row>
    <row r="2790">
      <c r="A2790" s="296">
        <v>383.0</v>
      </c>
      <c r="B2790" s="296">
        <v>1.0</v>
      </c>
      <c r="C2790" s="296" t="s">
        <v>21043</v>
      </c>
      <c r="D2790" s="296"/>
      <c r="E2790" s="296" t="s">
        <v>17929</v>
      </c>
      <c r="F2790" s="296" t="s">
        <v>18341</v>
      </c>
      <c r="G2790" s="294"/>
      <c r="H2790" s="294"/>
    </row>
    <row r="2791">
      <c r="A2791" s="296">
        <v>383.0</v>
      </c>
      <c r="B2791" s="296">
        <v>1.0</v>
      </c>
      <c r="C2791" s="296" t="s">
        <v>21043</v>
      </c>
      <c r="D2791" s="296"/>
      <c r="E2791" s="296" t="s">
        <v>17931</v>
      </c>
      <c r="F2791" s="296" t="s">
        <v>18342</v>
      </c>
      <c r="G2791" s="294"/>
      <c r="H2791" s="294"/>
    </row>
    <row r="2792">
      <c r="A2792" s="296">
        <v>383.0</v>
      </c>
      <c r="B2792" s="296">
        <v>1.0</v>
      </c>
      <c r="C2792" s="296" t="s">
        <v>21043</v>
      </c>
      <c r="D2792" s="296"/>
      <c r="E2792" s="296" t="s">
        <v>17933</v>
      </c>
      <c r="F2792" s="296" t="s">
        <v>21044</v>
      </c>
      <c r="G2792" s="294"/>
      <c r="H2792" s="294"/>
    </row>
    <row r="2793">
      <c r="A2793" s="296">
        <v>383.0</v>
      </c>
      <c r="B2793" s="296">
        <v>2.0</v>
      </c>
      <c r="C2793" s="296"/>
      <c r="D2793" s="296" t="s">
        <v>21045</v>
      </c>
      <c r="E2793" s="296" t="s">
        <v>17385</v>
      </c>
      <c r="F2793" s="296" t="s">
        <v>21046</v>
      </c>
      <c r="G2793" s="294"/>
      <c r="H2793" s="294"/>
    </row>
    <row r="2794">
      <c r="A2794" s="296">
        <v>383.0</v>
      </c>
      <c r="B2794" s="296">
        <v>2.0</v>
      </c>
      <c r="C2794" s="296"/>
      <c r="D2794" s="296" t="s">
        <v>21045</v>
      </c>
      <c r="E2794" s="296" t="s">
        <v>17175</v>
      </c>
      <c r="F2794" s="296" t="s">
        <v>21047</v>
      </c>
      <c r="G2794" s="294"/>
      <c r="H2794" s="294"/>
    </row>
    <row r="2795">
      <c r="A2795" s="296">
        <v>383.0</v>
      </c>
      <c r="B2795" s="296">
        <v>2.0</v>
      </c>
      <c r="C2795" s="296"/>
      <c r="D2795" s="296" t="s">
        <v>21045</v>
      </c>
      <c r="E2795" s="296" t="s">
        <v>17937</v>
      </c>
      <c r="F2795" s="296" t="s">
        <v>18347</v>
      </c>
      <c r="G2795" s="294"/>
      <c r="H2795" s="294"/>
    </row>
    <row r="2796">
      <c r="A2796" s="296">
        <v>383.0</v>
      </c>
      <c r="B2796" s="296">
        <v>2.0</v>
      </c>
      <c r="C2796" s="296"/>
      <c r="D2796" s="296" t="s">
        <v>21045</v>
      </c>
      <c r="E2796" s="296" t="s">
        <v>17939</v>
      </c>
      <c r="F2796" s="296" t="s">
        <v>18348</v>
      </c>
      <c r="G2796" s="294"/>
      <c r="H2796" s="294"/>
    </row>
    <row r="2797">
      <c r="A2797" s="296">
        <v>383.0</v>
      </c>
      <c r="B2797" s="296">
        <v>2.0</v>
      </c>
      <c r="C2797" s="296"/>
      <c r="D2797" s="296" t="s">
        <v>21045</v>
      </c>
      <c r="E2797" s="296" t="s">
        <v>17941</v>
      </c>
      <c r="F2797" s="296" t="s">
        <v>18349</v>
      </c>
      <c r="G2797" s="294"/>
      <c r="H2797" s="294"/>
    </row>
    <row r="2798">
      <c r="A2798" s="296">
        <v>383.0</v>
      </c>
      <c r="B2798" s="296">
        <v>2.0</v>
      </c>
      <c r="C2798" s="296"/>
      <c r="D2798" s="296" t="s">
        <v>21045</v>
      </c>
      <c r="E2798" s="296" t="s">
        <v>17943</v>
      </c>
      <c r="F2798" s="296" t="s">
        <v>21048</v>
      </c>
      <c r="G2798" s="294"/>
      <c r="H2798" s="294"/>
    </row>
    <row r="2799">
      <c r="A2799" s="296">
        <v>384.0</v>
      </c>
      <c r="B2799" s="296">
        <v>1.0</v>
      </c>
      <c r="C2799" s="296" t="s">
        <v>21049</v>
      </c>
      <c r="D2799" s="296"/>
      <c r="E2799" s="296" t="s">
        <v>17922</v>
      </c>
      <c r="F2799" s="296" t="s">
        <v>21050</v>
      </c>
      <c r="G2799" s="294"/>
      <c r="H2799" s="294"/>
    </row>
    <row r="2800">
      <c r="A2800" s="296">
        <v>384.0</v>
      </c>
      <c r="B2800" s="296">
        <v>1.0</v>
      </c>
      <c r="C2800" s="296" t="s">
        <v>21049</v>
      </c>
      <c r="D2800" s="296"/>
      <c r="E2800" s="296" t="s">
        <v>17924</v>
      </c>
      <c r="F2800" s="296" t="s">
        <v>21051</v>
      </c>
      <c r="G2800" s="294"/>
      <c r="H2800" s="294"/>
    </row>
    <row r="2801">
      <c r="A2801" s="296">
        <v>384.0</v>
      </c>
      <c r="B2801" s="296">
        <v>1.0</v>
      </c>
      <c r="C2801" s="296" t="s">
        <v>21049</v>
      </c>
      <c r="D2801" s="296"/>
      <c r="E2801" s="296" t="s">
        <v>17927</v>
      </c>
      <c r="F2801" s="296" t="s">
        <v>21052</v>
      </c>
      <c r="G2801" s="294"/>
      <c r="H2801" s="294"/>
    </row>
    <row r="2802">
      <c r="A2802" s="296">
        <v>384.0</v>
      </c>
      <c r="B2802" s="296">
        <v>1.0</v>
      </c>
      <c r="C2802" s="296" t="s">
        <v>21049</v>
      </c>
      <c r="D2802" s="296"/>
      <c r="E2802" s="296" t="s">
        <v>17929</v>
      </c>
      <c r="F2802" s="296" t="s">
        <v>21053</v>
      </c>
      <c r="G2802" s="294"/>
      <c r="H2802" s="294"/>
    </row>
    <row r="2803">
      <c r="A2803" s="296">
        <v>384.0</v>
      </c>
      <c r="B2803" s="296">
        <v>1.0</v>
      </c>
      <c r="C2803" s="296" t="s">
        <v>21049</v>
      </c>
      <c r="D2803" s="296"/>
      <c r="E2803" s="296" t="s">
        <v>17931</v>
      </c>
      <c r="F2803" s="296" t="s">
        <v>21054</v>
      </c>
      <c r="G2803" s="294"/>
      <c r="H2803" s="294"/>
    </row>
    <row r="2804">
      <c r="A2804" s="296">
        <v>384.0</v>
      </c>
      <c r="B2804" s="296">
        <v>1.0</v>
      </c>
      <c r="C2804" s="296" t="s">
        <v>21049</v>
      </c>
      <c r="D2804" s="296"/>
      <c r="E2804" s="296" t="s">
        <v>17933</v>
      </c>
      <c r="F2804" s="296" t="s">
        <v>21055</v>
      </c>
      <c r="G2804" s="294"/>
      <c r="H2804" s="294"/>
    </row>
    <row r="2805">
      <c r="A2805" s="296">
        <v>384.0</v>
      </c>
      <c r="B2805" s="296">
        <v>2.0</v>
      </c>
      <c r="C2805" s="296" t="s">
        <v>21049</v>
      </c>
      <c r="D2805" s="296"/>
      <c r="E2805" s="296" t="s">
        <v>17385</v>
      </c>
      <c r="F2805" s="296" t="s">
        <v>21056</v>
      </c>
      <c r="G2805" s="294"/>
      <c r="H2805" s="294"/>
    </row>
    <row r="2806">
      <c r="A2806" s="296">
        <v>384.0</v>
      </c>
      <c r="B2806" s="296">
        <v>2.0</v>
      </c>
      <c r="C2806" s="296" t="s">
        <v>21049</v>
      </c>
      <c r="D2806" s="296"/>
      <c r="E2806" s="296" t="s">
        <v>17175</v>
      </c>
      <c r="F2806" s="296" t="s">
        <v>21057</v>
      </c>
      <c r="G2806" s="294"/>
      <c r="H2806" s="294"/>
    </row>
    <row r="2807">
      <c r="A2807" s="296">
        <v>384.0</v>
      </c>
      <c r="B2807" s="296">
        <v>2.0</v>
      </c>
      <c r="C2807" s="296" t="s">
        <v>21049</v>
      </c>
      <c r="D2807" s="296"/>
      <c r="E2807" s="296" t="s">
        <v>17939</v>
      </c>
      <c r="F2807" s="296" t="s">
        <v>21058</v>
      </c>
      <c r="G2807" s="294"/>
      <c r="H2807" s="294"/>
    </row>
    <row r="2808">
      <c r="A2808" s="296">
        <v>384.0</v>
      </c>
      <c r="B2808" s="296">
        <v>2.0</v>
      </c>
      <c r="C2808" s="296" t="s">
        <v>21049</v>
      </c>
      <c r="D2808" s="296"/>
      <c r="E2808" s="296" t="s">
        <v>17941</v>
      </c>
      <c r="F2808" s="296" t="s">
        <v>21059</v>
      </c>
      <c r="G2808" s="294"/>
      <c r="H2808" s="294"/>
    </row>
    <row r="2809">
      <c r="A2809" s="296">
        <v>384.0</v>
      </c>
      <c r="B2809" s="296">
        <v>2.0</v>
      </c>
      <c r="C2809" s="296" t="s">
        <v>21049</v>
      </c>
      <c r="D2809" s="296"/>
      <c r="E2809" s="296" t="s">
        <v>17937</v>
      </c>
      <c r="F2809" s="296" t="s">
        <v>21060</v>
      </c>
      <c r="G2809" s="294"/>
      <c r="H2809" s="294"/>
    </row>
    <row r="2810">
      <c r="A2810" s="296">
        <v>384.0</v>
      </c>
      <c r="B2810" s="296">
        <v>2.0</v>
      </c>
      <c r="C2810" s="296" t="s">
        <v>21049</v>
      </c>
      <c r="D2810" s="296"/>
      <c r="E2810" s="296" t="s">
        <v>17943</v>
      </c>
      <c r="F2810" s="296" t="s">
        <v>21061</v>
      </c>
      <c r="G2810" s="294"/>
      <c r="H2810" s="294"/>
    </row>
    <row r="2811">
      <c r="A2811" s="296">
        <v>385.0</v>
      </c>
      <c r="B2811" s="296">
        <v>1.0</v>
      </c>
      <c r="C2811" s="296" t="s">
        <v>21062</v>
      </c>
      <c r="D2811" s="296"/>
      <c r="E2811" s="296" t="s">
        <v>17922</v>
      </c>
      <c r="F2811" s="296" t="s">
        <v>21063</v>
      </c>
      <c r="G2811" s="294"/>
      <c r="H2811" s="294"/>
    </row>
    <row r="2812">
      <c r="A2812" s="296">
        <v>385.0</v>
      </c>
      <c r="B2812" s="296">
        <v>1.0</v>
      </c>
      <c r="C2812" s="296" t="s">
        <v>21062</v>
      </c>
      <c r="D2812" s="296"/>
      <c r="E2812" s="296" t="s">
        <v>17924</v>
      </c>
      <c r="F2812" s="296" t="s">
        <v>21064</v>
      </c>
      <c r="G2812" s="294"/>
      <c r="H2812" s="294"/>
    </row>
    <row r="2813">
      <c r="A2813" s="296">
        <v>385.0</v>
      </c>
      <c r="B2813" s="296">
        <v>1.0</v>
      </c>
      <c r="C2813" s="296" t="s">
        <v>21062</v>
      </c>
      <c r="D2813" s="296"/>
      <c r="E2813" s="296" t="s">
        <v>17927</v>
      </c>
      <c r="F2813" s="296" t="s">
        <v>21065</v>
      </c>
      <c r="G2813" s="294"/>
      <c r="H2813" s="294"/>
    </row>
    <row r="2814">
      <c r="A2814" s="296">
        <v>385.0</v>
      </c>
      <c r="B2814" s="296">
        <v>1.0</v>
      </c>
      <c r="C2814" s="296" t="s">
        <v>21062</v>
      </c>
      <c r="D2814" s="296"/>
      <c r="E2814" s="296" t="s">
        <v>17929</v>
      </c>
      <c r="F2814" s="296" t="s">
        <v>18574</v>
      </c>
      <c r="G2814" s="294"/>
      <c r="H2814" s="294"/>
    </row>
    <row r="2815">
      <c r="A2815" s="296">
        <v>385.0</v>
      </c>
      <c r="B2815" s="296">
        <v>1.0</v>
      </c>
      <c r="C2815" s="296" t="s">
        <v>21062</v>
      </c>
      <c r="D2815" s="296"/>
      <c r="E2815" s="296" t="s">
        <v>17931</v>
      </c>
      <c r="F2815" s="296" t="s">
        <v>18575</v>
      </c>
      <c r="G2815" s="294"/>
      <c r="H2815" s="294"/>
    </row>
    <row r="2816">
      <c r="A2816" s="296">
        <v>385.0</v>
      </c>
      <c r="B2816" s="296">
        <v>1.0</v>
      </c>
      <c r="C2816" s="296" t="s">
        <v>21062</v>
      </c>
      <c r="D2816" s="296"/>
      <c r="E2816" s="296" t="s">
        <v>17933</v>
      </c>
      <c r="F2816" s="296" t="s">
        <v>21066</v>
      </c>
      <c r="G2816" s="294"/>
      <c r="H2816" s="294"/>
    </row>
    <row r="2817">
      <c r="A2817" s="296">
        <v>385.0</v>
      </c>
      <c r="B2817" s="296">
        <v>2.0</v>
      </c>
      <c r="C2817" s="296" t="s">
        <v>21062</v>
      </c>
      <c r="D2817" s="296"/>
      <c r="E2817" s="296" t="s">
        <v>17385</v>
      </c>
      <c r="F2817" s="296" t="s">
        <v>18577</v>
      </c>
      <c r="G2817" s="294"/>
      <c r="H2817" s="294"/>
    </row>
    <row r="2818">
      <c r="A2818" s="296">
        <v>385.0</v>
      </c>
      <c r="B2818" s="296">
        <v>2.0</v>
      </c>
      <c r="C2818" s="296" t="s">
        <v>18578</v>
      </c>
      <c r="D2818" s="296"/>
      <c r="E2818" s="296" t="s">
        <v>17175</v>
      </c>
      <c r="F2818" s="296" t="s">
        <v>21067</v>
      </c>
      <c r="G2818" s="294"/>
      <c r="H2818" s="294"/>
    </row>
    <row r="2819">
      <c r="A2819" s="296">
        <v>385.0</v>
      </c>
      <c r="B2819" s="296">
        <v>2.0</v>
      </c>
      <c r="C2819" s="296" t="s">
        <v>18578</v>
      </c>
      <c r="D2819" s="296"/>
      <c r="E2819" s="296" t="s">
        <v>17939</v>
      </c>
      <c r="F2819" s="296" t="s">
        <v>21068</v>
      </c>
      <c r="G2819" s="294"/>
      <c r="H2819" s="294"/>
    </row>
    <row r="2820">
      <c r="A2820" s="296">
        <v>385.0</v>
      </c>
      <c r="B2820" s="296">
        <v>2.0</v>
      </c>
      <c r="C2820" s="296" t="s">
        <v>18578</v>
      </c>
      <c r="D2820" s="296"/>
      <c r="E2820" s="296" t="s">
        <v>17941</v>
      </c>
      <c r="F2820" s="296" t="s">
        <v>21069</v>
      </c>
      <c r="G2820" s="294"/>
      <c r="H2820" s="294"/>
    </row>
    <row r="2821">
      <c r="A2821" s="296">
        <v>385.0</v>
      </c>
      <c r="B2821" s="296">
        <v>2.0</v>
      </c>
      <c r="C2821" s="296" t="s">
        <v>18578</v>
      </c>
      <c r="D2821" s="296"/>
      <c r="E2821" s="296" t="s">
        <v>17943</v>
      </c>
      <c r="F2821" s="296" t="s">
        <v>21070</v>
      </c>
      <c r="G2821" s="294"/>
      <c r="H2821" s="294"/>
    </row>
    <row r="2822">
      <c r="A2822" s="296">
        <v>386.0</v>
      </c>
      <c r="B2822" s="296">
        <v>1.0</v>
      </c>
      <c r="C2822" s="296"/>
      <c r="D2822" s="296" t="s">
        <v>21071</v>
      </c>
      <c r="E2822" s="296" t="s">
        <v>17929</v>
      </c>
      <c r="F2822" s="296" t="s">
        <v>17959</v>
      </c>
      <c r="G2822" s="294"/>
      <c r="H2822" s="294"/>
    </row>
    <row r="2823">
      <c r="A2823" s="296">
        <v>386.0</v>
      </c>
      <c r="B2823" s="296">
        <v>1.0</v>
      </c>
      <c r="C2823" s="296"/>
      <c r="D2823" s="296" t="s">
        <v>21071</v>
      </c>
      <c r="E2823" s="296" t="s">
        <v>17931</v>
      </c>
      <c r="F2823" s="296" t="s">
        <v>17960</v>
      </c>
      <c r="G2823" s="294"/>
      <c r="H2823" s="294"/>
    </row>
    <row r="2824">
      <c r="A2824" s="296">
        <v>386.0</v>
      </c>
      <c r="B2824" s="296">
        <v>1.0</v>
      </c>
      <c r="C2824" s="296"/>
      <c r="D2824" s="296" t="s">
        <v>21071</v>
      </c>
      <c r="E2824" s="296" t="s">
        <v>17933</v>
      </c>
      <c r="F2824" s="296" t="s">
        <v>21072</v>
      </c>
      <c r="G2824" s="294"/>
      <c r="H2824" s="294"/>
    </row>
    <row r="2825">
      <c r="A2825" s="296">
        <v>386.0</v>
      </c>
      <c r="B2825" s="296">
        <v>2.0</v>
      </c>
      <c r="C2825" s="296" t="s">
        <v>21073</v>
      </c>
      <c r="D2825" s="296" t="s">
        <v>17962</v>
      </c>
      <c r="E2825" s="296" t="s">
        <v>17385</v>
      </c>
      <c r="F2825" s="296" t="s">
        <v>21074</v>
      </c>
      <c r="G2825" s="294"/>
      <c r="H2825" s="294"/>
    </row>
    <row r="2826">
      <c r="A2826" s="296">
        <v>386.0</v>
      </c>
      <c r="B2826" s="296">
        <v>2.0</v>
      </c>
      <c r="C2826" s="296" t="s">
        <v>21073</v>
      </c>
      <c r="D2826" s="296" t="s">
        <v>18357</v>
      </c>
      <c r="E2826" s="296" t="s">
        <v>17939</v>
      </c>
      <c r="F2826" s="296" t="s">
        <v>21075</v>
      </c>
      <c r="G2826" s="294"/>
      <c r="H2826" s="294"/>
    </row>
    <row r="2827">
      <c r="A2827" s="296">
        <v>387.0</v>
      </c>
      <c r="B2827" s="296">
        <v>1.0</v>
      </c>
      <c r="C2827" s="296"/>
      <c r="D2827" s="296" t="s">
        <v>21076</v>
      </c>
      <c r="E2827" s="296" t="s">
        <v>17922</v>
      </c>
      <c r="F2827" s="296" t="s">
        <v>21077</v>
      </c>
      <c r="G2827" s="294"/>
      <c r="H2827" s="294"/>
    </row>
    <row r="2828">
      <c r="A2828" s="296">
        <v>387.0</v>
      </c>
      <c r="B2828" s="296">
        <v>1.0</v>
      </c>
      <c r="C2828" s="296"/>
      <c r="D2828" s="296" t="s">
        <v>21076</v>
      </c>
      <c r="E2828" s="296" t="s">
        <v>17924</v>
      </c>
      <c r="F2828" s="296" t="s">
        <v>21078</v>
      </c>
      <c r="G2828" s="294"/>
      <c r="H2828" s="294"/>
    </row>
    <row r="2829">
      <c r="A2829" s="296">
        <v>387.0</v>
      </c>
      <c r="B2829" s="296">
        <v>1.0</v>
      </c>
      <c r="C2829" s="296"/>
      <c r="D2829" s="296" t="s">
        <v>21076</v>
      </c>
      <c r="E2829" s="296" t="s">
        <v>17927</v>
      </c>
      <c r="F2829" s="296" t="s">
        <v>21079</v>
      </c>
      <c r="G2829" s="294"/>
      <c r="H2829" s="294"/>
    </row>
    <row r="2830">
      <c r="A2830" s="296">
        <v>387.0</v>
      </c>
      <c r="B2830" s="296">
        <v>1.0</v>
      </c>
      <c r="C2830" s="296"/>
      <c r="D2830" s="296" t="s">
        <v>21076</v>
      </c>
      <c r="E2830" s="296" t="s">
        <v>17929</v>
      </c>
      <c r="F2830" s="296" t="s">
        <v>18441</v>
      </c>
      <c r="G2830" s="294"/>
      <c r="H2830" s="294"/>
    </row>
    <row r="2831">
      <c r="A2831" s="296">
        <v>387.0</v>
      </c>
      <c r="B2831" s="296">
        <v>1.0</v>
      </c>
      <c r="C2831" s="296"/>
      <c r="D2831" s="296" t="s">
        <v>21076</v>
      </c>
      <c r="E2831" s="296" t="s">
        <v>17931</v>
      </c>
      <c r="F2831" s="296" t="s">
        <v>18442</v>
      </c>
      <c r="G2831" s="294"/>
      <c r="H2831" s="294"/>
    </row>
    <row r="2832">
      <c r="A2832" s="296">
        <v>387.0</v>
      </c>
      <c r="B2832" s="296">
        <v>1.0</v>
      </c>
      <c r="C2832" s="296"/>
      <c r="D2832" s="296" t="s">
        <v>21076</v>
      </c>
      <c r="E2832" s="296" t="s">
        <v>17933</v>
      </c>
      <c r="F2832" s="296" t="s">
        <v>21080</v>
      </c>
      <c r="G2832" s="294"/>
      <c r="H2832" s="294"/>
    </row>
    <row r="2833">
      <c r="A2833" s="296">
        <v>387.0</v>
      </c>
      <c r="B2833" s="296">
        <v>2.0</v>
      </c>
      <c r="C2833" s="296"/>
      <c r="D2833" s="296" t="s">
        <v>21076</v>
      </c>
      <c r="E2833" s="296" t="s">
        <v>17385</v>
      </c>
      <c r="F2833" s="296" t="s">
        <v>21081</v>
      </c>
      <c r="G2833" s="294"/>
      <c r="H2833" s="294"/>
    </row>
    <row r="2834">
      <c r="A2834" s="296">
        <v>387.0</v>
      </c>
      <c r="B2834" s="296">
        <v>2.0</v>
      </c>
      <c r="C2834" s="296"/>
      <c r="D2834" s="296" t="s">
        <v>21076</v>
      </c>
      <c r="E2834" s="296" t="s">
        <v>17175</v>
      </c>
      <c r="F2834" s="296" t="s">
        <v>21082</v>
      </c>
      <c r="G2834" s="294"/>
      <c r="H2834" s="294"/>
    </row>
    <row r="2835">
      <c r="A2835" s="296">
        <v>387.0</v>
      </c>
      <c r="B2835" s="296">
        <v>2.0</v>
      </c>
      <c r="C2835" s="296"/>
      <c r="D2835" s="296" t="s">
        <v>21076</v>
      </c>
      <c r="E2835" s="296" t="s">
        <v>17937</v>
      </c>
      <c r="F2835" s="296" t="s">
        <v>21083</v>
      </c>
      <c r="G2835" s="294"/>
      <c r="H2835" s="294"/>
    </row>
    <row r="2836">
      <c r="A2836" s="296">
        <v>387.0</v>
      </c>
      <c r="B2836" s="296">
        <v>2.0</v>
      </c>
      <c r="C2836" s="296"/>
      <c r="D2836" s="296" t="s">
        <v>21076</v>
      </c>
      <c r="E2836" s="296" t="s">
        <v>17939</v>
      </c>
      <c r="F2836" s="296" t="s">
        <v>21084</v>
      </c>
      <c r="G2836" s="294"/>
      <c r="H2836" s="294"/>
    </row>
    <row r="2837">
      <c r="A2837" s="296">
        <v>387.0</v>
      </c>
      <c r="B2837" s="296">
        <v>2.0</v>
      </c>
      <c r="C2837" s="296"/>
      <c r="D2837" s="296" t="s">
        <v>21076</v>
      </c>
      <c r="E2837" s="296" t="s">
        <v>17941</v>
      </c>
      <c r="F2837" s="296" t="s">
        <v>21085</v>
      </c>
      <c r="G2837" s="294"/>
      <c r="H2837" s="294"/>
    </row>
    <row r="2838">
      <c r="A2838" s="296">
        <v>387.0</v>
      </c>
      <c r="B2838" s="296">
        <v>2.0</v>
      </c>
      <c r="C2838" s="296"/>
      <c r="D2838" s="296" t="s">
        <v>21076</v>
      </c>
      <c r="E2838" s="296" t="s">
        <v>17943</v>
      </c>
      <c r="F2838" s="296" t="s">
        <v>21086</v>
      </c>
      <c r="G2838" s="294"/>
      <c r="H2838" s="294"/>
    </row>
    <row r="2839">
      <c r="A2839" s="296">
        <v>388.0</v>
      </c>
      <c r="B2839" s="296">
        <v>1.0</v>
      </c>
      <c r="C2839" s="296" t="s">
        <v>21087</v>
      </c>
      <c r="D2839" s="296"/>
      <c r="E2839" s="296" t="s">
        <v>17922</v>
      </c>
      <c r="F2839" s="296" t="s">
        <v>20520</v>
      </c>
      <c r="G2839" s="294"/>
      <c r="H2839" s="294"/>
    </row>
    <row r="2840">
      <c r="A2840" s="296">
        <v>388.0</v>
      </c>
      <c r="B2840" s="296">
        <v>1.0</v>
      </c>
      <c r="C2840" s="296" t="s">
        <v>21087</v>
      </c>
      <c r="D2840" s="296"/>
      <c r="E2840" s="296" t="s">
        <v>17924</v>
      </c>
      <c r="F2840" s="296" t="s">
        <v>20521</v>
      </c>
      <c r="G2840" s="294"/>
      <c r="H2840" s="294"/>
    </row>
    <row r="2841">
      <c r="A2841" s="296">
        <v>388.0</v>
      </c>
      <c r="B2841" s="296">
        <v>1.0</v>
      </c>
      <c r="C2841" s="296" t="s">
        <v>20522</v>
      </c>
      <c r="D2841" s="296"/>
      <c r="E2841" s="296" t="s">
        <v>17927</v>
      </c>
      <c r="F2841" s="296" t="s">
        <v>20523</v>
      </c>
      <c r="G2841" s="294"/>
      <c r="H2841" s="294"/>
    </row>
    <row r="2842">
      <c r="A2842" s="296">
        <v>388.0</v>
      </c>
      <c r="B2842" s="296">
        <v>1.0</v>
      </c>
      <c r="C2842" s="296" t="s">
        <v>20522</v>
      </c>
      <c r="D2842" s="296"/>
      <c r="E2842" s="296" t="s">
        <v>17931</v>
      </c>
      <c r="F2842" s="296" t="s">
        <v>20524</v>
      </c>
      <c r="G2842" s="294"/>
      <c r="H2842" s="294"/>
    </row>
    <row r="2843">
      <c r="A2843" s="296">
        <v>388.0</v>
      </c>
      <c r="B2843" s="296">
        <v>1.0</v>
      </c>
      <c r="C2843" s="296" t="s">
        <v>20525</v>
      </c>
      <c r="D2843" s="296"/>
      <c r="E2843" s="296" t="s">
        <v>17933</v>
      </c>
      <c r="F2843" s="296" t="s">
        <v>21088</v>
      </c>
      <c r="G2843" s="294"/>
      <c r="H2843" s="294"/>
    </row>
    <row r="2844">
      <c r="A2844" s="296">
        <v>388.0</v>
      </c>
      <c r="B2844" s="296">
        <v>2.0</v>
      </c>
      <c r="C2844" s="296" t="s">
        <v>21089</v>
      </c>
      <c r="D2844" s="296"/>
      <c r="E2844" s="296" t="s">
        <v>17175</v>
      </c>
      <c r="F2844" s="296" t="s">
        <v>20528</v>
      </c>
      <c r="G2844" s="294"/>
      <c r="H2844" s="294"/>
    </row>
    <row r="2845">
      <c r="A2845" s="296">
        <v>388.0</v>
      </c>
      <c r="B2845" s="296">
        <v>2.0</v>
      </c>
      <c r="C2845" s="296" t="s">
        <v>21089</v>
      </c>
      <c r="D2845" s="296"/>
      <c r="E2845" s="296" t="s">
        <v>17937</v>
      </c>
      <c r="F2845" s="296" t="s">
        <v>20529</v>
      </c>
      <c r="G2845" s="294"/>
      <c r="H2845" s="294"/>
    </row>
    <row r="2846">
      <c r="A2846" s="296">
        <v>388.0</v>
      </c>
      <c r="B2846" s="296">
        <v>2.0</v>
      </c>
      <c r="C2846" s="296" t="s">
        <v>21089</v>
      </c>
      <c r="D2846" s="296"/>
      <c r="E2846" s="296" t="s">
        <v>17939</v>
      </c>
      <c r="F2846" s="296" t="s">
        <v>20530</v>
      </c>
      <c r="G2846" s="294"/>
      <c r="H2846" s="294"/>
    </row>
    <row r="2847">
      <c r="A2847" s="296">
        <v>388.0</v>
      </c>
      <c r="B2847" s="296">
        <v>2.0</v>
      </c>
      <c r="C2847" s="296" t="s">
        <v>20531</v>
      </c>
      <c r="D2847" s="296"/>
      <c r="E2847" s="296" t="s">
        <v>17941</v>
      </c>
      <c r="F2847" s="296" t="s">
        <v>21090</v>
      </c>
      <c r="G2847" s="294"/>
      <c r="H2847" s="294"/>
    </row>
    <row r="2848">
      <c r="A2848" s="296">
        <v>389.0</v>
      </c>
      <c r="B2848" s="296">
        <v>1.0</v>
      </c>
      <c r="C2848" s="296" t="s">
        <v>21091</v>
      </c>
      <c r="D2848" s="296" t="s">
        <v>18352</v>
      </c>
      <c r="E2848" s="296" t="s">
        <v>17929</v>
      </c>
      <c r="F2848" s="296" t="s">
        <v>18353</v>
      </c>
      <c r="G2848" s="294"/>
      <c r="H2848" s="294"/>
    </row>
    <row r="2849">
      <c r="A2849" s="296">
        <v>389.0</v>
      </c>
      <c r="B2849" s="296">
        <v>1.0</v>
      </c>
      <c r="C2849" s="296" t="s">
        <v>21091</v>
      </c>
      <c r="D2849" s="296" t="s">
        <v>18352</v>
      </c>
      <c r="E2849" s="296" t="s">
        <v>17931</v>
      </c>
      <c r="F2849" s="296" t="s">
        <v>18354</v>
      </c>
      <c r="G2849" s="294"/>
      <c r="H2849" s="294"/>
    </row>
    <row r="2850">
      <c r="A2850" s="296">
        <v>389.0</v>
      </c>
      <c r="B2850" s="296">
        <v>1.0</v>
      </c>
      <c r="C2850" s="296" t="s">
        <v>21091</v>
      </c>
      <c r="D2850" s="296" t="s">
        <v>18352</v>
      </c>
      <c r="E2850" s="296" t="s">
        <v>17933</v>
      </c>
      <c r="F2850" s="296" t="s">
        <v>21092</v>
      </c>
      <c r="G2850" s="294"/>
      <c r="H2850" s="294"/>
    </row>
    <row r="2851">
      <c r="A2851" s="296">
        <v>389.0</v>
      </c>
      <c r="B2851" s="296">
        <v>2.0</v>
      </c>
      <c r="C2851" s="296" t="s">
        <v>18356</v>
      </c>
      <c r="D2851" s="296" t="s">
        <v>18357</v>
      </c>
      <c r="E2851" s="296" t="s">
        <v>17385</v>
      </c>
      <c r="F2851" s="296" t="s">
        <v>21093</v>
      </c>
      <c r="G2851" s="294"/>
      <c r="H2851" s="294"/>
    </row>
    <row r="2852">
      <c r="A2852" s="296">
        <v>390.0</v>
      </c>
      <c r="B2852" s="296">
        <v>1.0</v>
      </c>
      <c r="C2852" s="296"/>
      <c r="D2852" s="296" t="s">
        <v>21094</v>
      </c>
      <c r="E2852" s="296" t="s">
        <v>17922</v>
      </c>
      <c r="F2852" s="296" t="s">
        <v>20204</v>
      </c>
      <c r="G2852" s="294"/>
      <c r="H2852" s="294"/>
    </row>
    <row r="2853">
      <c r="A2853" s="296">
        <v>390.0</v>
      </c>
      <c r="B2853" s="296">
        <v>1.0</v>
      </c>
      <c r="C2853" s="296"/>
      <c r="D2853" s="296" t="s">
        <v>21094</v>
      </c>
      <c r="E2853" s="296" t="s">
        <v>17924</v>
      </c>
      <c r="F2853" s="296" t="s">
        <v>20205</v>
      </c>
      <c r="G2853" s="294"/>
      <c r="H2853" s="294"/>
    </row>
    <row r="2854">
      <c r="A2854" s="296">
        <v>390.0</v>
      </c>
      <c r="B2854" s="296">
        <v>1.0</v>
      </c>
      <c r="C2854" s="296"/>
      <c r="D2854" s="296" t="s">
        <v>21094</v>
      </c>
      <c r="E2854" s="296" t="s">
        <v>17927</v>
      </c>
      <c r="F2854" s="296" t="s">
        <v>20206</v>
      </c>
      <c r="G2854" s="294"/>
      <c r="H2854" s="294"/>
    </row>
    <row r="2855">
      <c r="A2855" s="296">
        <v>390.0</v>
      </c>
      <c r="B2855" s="296">
        <v>1.0</v>
      </c>
      <c r="C2855" s="296"/>
      <c r="D2855" s="296" t="s">
        <v>21094</v>
      </c>
      <c r="E2855" s="296" t="s">
        <v>17929</v>
      </c>
      <c r="F2855" s="296" t="s">
        <v>20207</v>
      </c>
      <c r="G2855" s="294"/>
      <c r="H2855" s="294"/>
    </row>
    <row r="2856">
      <c r="A2856" s="296">
        <v>390.0</v>
      </c>
      <c r="B2856" s="296">
        <v>1.0</v>
      </c>
      <c r="C2856" s="296"/>
      <c r="D2856" s="296" t="s">
        <v>21094</v>
      </c>
      <c r="E2856" s="296" t="s">
        <v>17931</v>
      </c>
      <c r="F2856" s="296" t="s">
        <v>20208</v>
      </c>
      <c r="G2856" s="294"/>
      <c r="H2856" s="294"/>
    </row>
    <row r="2857">
      <c r="A2857" s="296">
        <v>390.0</v>
      </c>
      <c r="B2857" s="296">
        <v>1.0</v>
      </c>
      <c r="C2857" s="296"/>
      <c r="D2857" s="296" t="s">
        <v>21094</v>
      </c>
      <c r="E2857" s="296" t="s">
        <v>17933</v>
      </c>
      <c r="F2857" s="296" t="s">
        <v>21095</v>
      </c>
      <c r="G2857" s="294"/>
      <c r="H2857" s="294"/>
    </row>
    <row r="2858">
      <c r="A2858" s="296">
        <v>390.0</v>
      </c>
      <c r="B2858" s="296">
        <v>2.0</v>
      </c>
      <c r="C2858" s="296"/>
      <c r="D2858" s="296" t="s">
        <v>21096</v>
      </c>
      <c r="E2858" s="296" t="s">
        <v>17385</v>
      </c>
      <c r="F2858" s="296" t="s">
        <v>20210</v>
      </c>
      <c r="G2858" s="294"/>
      <c r="H2858" s="294"/>
    </row>
    <row r="2859">
      <c r="A2859" s="296">
        <v>390.0</v>
      </c>
      <c r="B2859" s="296">
        <v>2.0</v>
      </c>
      <c r="C2859" s="296"/>
      <c r="D2859" s="296" t="s">
        <v>21096</v>
      </c>
      <c r="E2859" s="296" t="s">
        <v>17175</v>
      </c>
      <c r="F2859" s="296" t="s">
        <v>21097</v>
      </c>
      <c r="G2859" s="294"/>
      <c r="H2859" s="294"/>
    </row>
    <row r="2860">
      <c r="A2860" s="296">
        <v>390.0</v>
      </c>
      <c r="B2860" s="296">
        <v>2.0</v>
      </c>
      <c r="C2860" s="296"/>
      <c r="D2860" s="296" t="s">
        <v>21096</v>
      </c>
      <c r="E2860" s="296" t="s">
        <v>17937</v>
      </c>
      <c r="F2860" s="296" t="s">
        <v>20212</v>
      </c>
      <c r="G2860" s="294"/>
      <c r="H2860" s="294"/>
    </row>
    <row r="2861">
      <c r="A2861" s="296">
        <v>390.0</v>
      </c>
      <c r="B2861" s="296">
        <v>2.0</v>
      </c>
      <c r="C2861" s="296"/>
      <c r="D2861" s="296" t="s">
        <v>21096</v>
      </c>
      <c r="E2861" s="296" t="s">
        <v>17939</v>
      </c>
      <c r="F2861" s="296" t="s">
        <v>20213</v>
      </c>
      <c r="G2861" s="294"/>
      <c r="H2861" s="294"/>
    </row>
    <row r="2862">
      <c r="A2862" s="296">
        <v>390.0</v>
      </c>
      <c r="B2862" s="296">
        <v>2.0</v>
      </c>
      <c r="C2862" s="296"/>
      <c r="D2862" s="296" t="s">
        <v>21096</v>
      </c>
      <c r="E2862" s="296" t="s">
        <v>17941</v>
      </c>
      <c r="F2862" s="296" t="s">
        <v>20214</v>
      </c>
      <c r="G2862" s="294"/>
      <c r="H2862" s="294"/>
    </row>
    <row r="2863">
      <c r="A2863" s="296">
        <v>390.0</v>
      </c>
      <c r="B2863" s="296">
        <v>2.0</v>
      </c>
      <c r="C2863" s="296"/>
      <c r="D2863" s="296" t="s">
        <v>21096</v>
      </c>
      <c r="E2863" s="296" t="s">
        <v>17937</v>
      </c>
      <c r="F2863" s="296" t="s">
        <v>20215</v>
      </c>
      <c r="G2863" s="294"/>
      <c r="H2863" s="294"/>
    </row>
    <row r="2864">
      <c r="A2864" s="296">
        <v>390.0</v>
      </c>
      <c r="B2864" s="296">
        <v>2.0</v>
      </c>
      <c r="C2864" s="296"/>
      <c r="D2864" s="296" t="s">
        <v>21096</v>
      </c>
      <c r="E2864" s="296" t="s">
        <v>17943</v>
      </c>
      <c r="F2864" s="296" t="s">
        <v>21098</v>
      </c>
      <c r="G2864" s="294"/>
      <c r="H2864" s="294"/>
    </row>
    <row r="2865">
      <c r="A2865" s="296">
        <v>391.0</v>
      </c>
      <c r="B2865" s="296">
        <v>1.0</v>
      </c>
      <c r="C2865" s="296" t="s">
        <v>21099</v>
      </c>
      <c r="D2865" s="296"/>
      <c r="E2865" s="296" t="s">
        <v>17922</v>
      </c>
      <c r="F2865" s="296" t="s">
        <v>21100</v>
      </c>
      <c r="G2865" s="294"/>
      <c r="H2865" s="294"/>
    </row>
    <row r="2866">
      <c r="A2866" s="296">
        <v>391.0</v>
      </c>
      <c r="B2866" s="296">
        <v>1.0</v>
      </c>
      <c r="C2866" s="296" t="s">
        <v>21099</v>
      </c>
      <c r="D2866" s="296"/>
      <c r="E2866" s="296" t="s">
        <v>17924</v>
      </c>
      <c r="F2866" s="296" t="s">
        <v>21101</v>
      </c>
      <c r="G2866" s="294"/>
      <c r="H2866" s="294"/>
    </row>
    <row r="2867">
      <c r="A2867" s="296">
        <v>391.0</v>
      </c>
      <c r="B2867" s="296">
        <v>1.0</v>
      </c>
      <c r="C2867" s="296" t="s">
        <v>21099</v>
      </c>
      <c r="D2867" s="296"/>
      <c r="E2867" s="296" t="s">
        <v>17927</v>
      </c>
      <c r="F2867" s="296" t="s">
        <v>21102</v>
      </c>
      <c r="G2867" s="294"/>
      <c r="H2867" s="294"/>
    </row>
    <row r="2868">
      <c r="A2868" s="296">
        <v>391.0</v>
      </c>
      <c r="B2868" s="296">
        <v>1.0</v>
      </c>
      <c r="C2868" s="296" t="s">
        <v>21099</v>
      </c>
      <c r="D2868" s="296"/>
      <c r="E2868" s="296" t="s">
        <v>17929</v>
      </c>
      <c r="F2868" s="296" t="s">
        <v>18832</v>
      </c>
      <c r="G2868" s="294"/>
      <c r="H2868" s="294"/>
    </row>
    <row r="2869">
      <c r="A2869" s="296">
        <v>391.0</v>
      </c>
      <c r="B2869" s="296">
        <v>1.0</v>
      </c>
      <c r="C2869" s="296" t="s">
        <v>21099</v>
      </c>
      <c r="D2869" s="296"/>
      <c r="E2869" s="296" t="s">
        <v>17931</v>
      </c>
      <c r="F2869" s="296" t="s">
        <v>18833</v>
      </c>
      <c r="G2869" s="294"/>
      <c r="H2869" s="294"/>
    </row>
    <row r="2870">
      <c r="A2870" s="296">
        <v>391.0</v>
      </c>
      <c r="B2870" s="296">
        <v>1.0</v>
      </c>
      <c r="C2870" s="296" t="s">
        <v>21099</v>
      </c>
      <c r="D2870" s="296"/>
      <c r="E2870" s="296" t="s">
        <v>17933</v>
      </c>
      <c r="F2870" s="296" t="s">
        <v>21103</v>
      </c>
      <c r="G2870" s="294"/>
      <c r="H2870" s="294"/>
    </row>
    <row r="2871">
      <c r="A2871" s="296">
        <v>391.0</v>
      </c>
      <c r="B2871" s="296">
        <v>2.0</v>
      </c>
      <c r="C2871" s="296" t="s">
        <v>21099</v>
      </c>
      <c r="D2871" s="296"/>
      <c r="E2871" s="296" t="s">
        <v>17385</v>
      </c>
      <c r="F2871" s="296" t="s">
        <v>18835</v>
      </c>
      <c r="G2871" s="294"/>
      <c r="H2871" s="294"/>
    </row>
    <row r="2872">
      <c r="A2872" s="296">
        <v>391.0</v>
      </c>
      <c r="B2872" s="296">
        <v>2.0</v>
      </c>
      <c r="C2872" s="296" t="s">
        <v>21099</v>
      </c>
      <c r="D2872" s="296"/>
      <c r="E2872" s="296" t="s">
        <v>17175</v>
      </c>
      <c r="F2872" s="296" t="s">
        <v>21104</v>
      </c>
      <c r="G2872" s="294"/>
      <c r="H2872" s="294"/>
    </row>
    <row r="2873">
      <c r="A2873" s="296">
        <v>391.0</v>
      </c>
      <c r="B2873" s="296">
        <v>2.0</v>
      </c>
      <c r="C2873" s="296" t="s">
        <v>21099</v>
      </c>
      <c r="D2873" s="296"/>
      <c r="E2873" s="296" t="s">
        <v>17937</v>
      </c>
      <c r="F2873" s="296" t="s">
        <v>21105</v>
      </c>
      <c r="G2873" s="294"/>
      <c r="H2873" s="294"/>
    </row>
    <row r="2874">
      <c r="A2874" s="296">
        <v>391.0</v>
      </c>
      <c r="B2874" s="296">
        <v>2.0</v>
      </c>
      <c r="C2874" s="296" t="s">
        <v>21099</v>
      </c>
      <c r="D2874" s="296"/>
      <c r="E2874" s="296" t="s">
        <v>17939</v>
      </c>
      <c r="F2874" s="296" t="s">
        <v>21106</v>
      </c>
      <c r="G2874" s="294"/>
      <c r="H2874" s="294"/>
    </row>
    <row r="2875">
      <c r="A2875" s="296">
        <v>391.0</v>
      </c>
      <c r="B2875" s="296">
        <v>2.0</v>
      </c>
      <c r="C2875" s="296" t="s">
        <v>21099</v>
      </c>
      <c r="D2875" s="296" t="s">
        <v>18839</v>
      </c>
      <c r="E2875" s="296" t="s">
        <v>17941</v>
      </c>
      <c r="F2875" s="296" t="s">
        <v>21107</v>
      </c>
      <c r="G2875" s="294"/>
      <c r="H2875" s="294"/>
    </row>
  </sheetData>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2BE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29.57"/>
    <col customWidth="1" min="3" max="3" width="24.71"/>
    <col customWidth="1" min="4" max="4" width="33.29"/>
    <col customWidth="1" min="5" max="5" width="28.57"/>
    <col customWidth="1" min="6" max="6" width="33.29"/>
    <col customWidth="1" min="7" max="8" width="28.57"/>
  </cols>
  <sheetData>
    <row r="1">
      <c r="A1" s="297" t="s">
        <v>21108</v>
      </c>
      <c r="B1" s="297" t="s">
        <v>21109</v>
      </c>
      <c r="C1" s="297" t="s">
        <v>21110</v>
      </c>
      <c r="D1" s="297" t="s">
        <v>17922</v>
      </c>
      <c r="E1" s="297" t="s">
        <v>21111</v>
      </c>
      <c r="F1" s="297" t="s">
        <v>17927</v>
      </c>
      <c r="G1" s="297" t="s">
        <v>17929</v>
      </c>
      <c r="H1" s="297" t="s">
        <v>17931</v>
      </c>
    </row>
    <row r="2">
      <c r="A2" s="298">
        <v>138.0</v>
      </c>
      <c r="B2" s="299" t="s">
        <v>17926</v>
      </c>
      <c r="C2" s="300"/>
      <c r="D2" s="300" t="s">
        <v>17923</v>
      </c>
      <c r="E2" s="300" t="s">
        <v>17925</v>
      </c>
      <c r="F2" s="300" t="s">
        <v>17928</v>
      </c>
      <c r="G2" s="300" t="s">
        <v>17930</v>
      </c>
      <c r="H2" s="300" t="s">
        <v>17932</v>
      </c>
    </row>
    <row r="3">
      <c r="A3" s="301">
        <v>139.0</v>
      </c>
      <c r="B3" s="302" t="s">
        <v>17945</v>
      </c>
      <c r="C3" s="303"/>
      <c r="D3" s="303" t="s">
        <v>17946</v>
      </c>
      <c r="E3" s="303" t="s">
        <v>17947</v>
      </c>
      <c r="F3" s="303" t="s">
        <v>17948</v>
      </c>
      <c r="G3" s="303" t="s">
        <v>17949</v>
      </c>
      <c r="H3" s="303" t="s">
        <v>17950</v>
      </c>
    </row>
    <row r="4">
      <c r="A4" s="298">
        <v>140.0</v>
      </c>
      <c r="B4" s="299" t="s">
        <v>21112</v>
      </c>
      <c r="C4" s="300"/>
      <c r="D4" s="300"/>
      <c r="E4" s="300"/>
      <c r="F4" s="300"/>
      <c r="G4" s="300" t="s">
        <v>17959</v>
      </c>
      <c r="H4" s="300" t="s">
        <v>17960</v>
      </c>
    </row>
    <row r="5">
      <c r="A5" s="301">
        <v>141.0</v>
      </c>
      <c r="B5" s="302" t="s">
        <v>17966</v>
      </c>
      <c r="C5" s="303"/>
      <c r="D5" s="303" t="s">
        <v>17967</v>
      </c>
      <c r="E5" s="303" t="s">
        <v>17968</v>
      </c>
      <c r="F5" s="303" t="s">
        <v>17969</v>
      </c>
      <c r="G5" s="303" t="s">
        <v>17970</v>
      </c>
      <c r="H5" s="303" t="s">
        <v>17971</v>
      </c>
    </row>
    <row r="6">
      <c r="A6" s="298">
        <v>142.0</v>
      </c>
      <c r="B6" s="299" t="s">
        <v>21113</v>
      </c>
      <c r="C6" s="300" t="s">
        <v>17979</v>
      </c>
      <c r="D6" s="300"/>
      <c r="E6" s="300"/>
      <c r="F6" s="300"/>
      <c r="G6" s="300" t="s">
        <v>17980</v>
      </c>
      <c r="H6" s="300" t="s">
        <v>17981</v>
      </c>
    </row>
    <row r="7">
      <c r="A7" s="301">
        <v>143.0</v>
      </c>
      <c r="B7" s="302" t="s">
        <v>17994</v>
      </c>
      <c r="C7" s="303"/>
      <c r="D7" s="303" t="s">
        <v>17988</v>
      </c>
      <c r="E7" s="303" t="s">
        <v>17989</v>
      </c>
      <c r="F7" s="303" t="s">
        <v>17990</v>
      </c>
      <c r="G7" s="303" t="s">
        <v>17991</v>
      </c>
      <c r="H7" s="303" t="s">
        <v>17992</v>
      </c>
    </row>
    <row r="8">
      <c r="A8" s="298">
        <v>144.0</v>
      </c>
      <c r="B8" s="299" t="s">
        <v>18001</v>
      </c>
      <c r="C8" s="300"/>
      <c r="D8" s="300" t="s">
        <v>18002</v>
      </c>
      <c r="E8" s="300" t="s">
        <v>18003</v>
      </c>
      <c r="F8" s="300" t="s">
        <v>18004</v>
      </c>
      <c r="G8" s="300" t="s">
        <v>18005</v>
      </c>
      <c r="H8" s="300" t="s">
        <v>18006</v>
      </c>
    </row>
    <row r="9">
      <c r="A9" s="301">
        <v>145.0</v>
      </c>
      <c r="B9" s="302" t="s">
        <v>18014</v>
      </c>
      <c r="C9" s="303"/>
      <c r="D9" s="303" t="s">
        <v>18015</v>
      </c>
      <c r="E9" s="303" t="s">
        <v>18016</v>
      </c>
      <c r="F9" s="303" t="s">
        <v>18017</v>
      </c>
      <c r="G9" s="303" t="s">
        <v>18018</v>
      </c>
      <c r="H9" s="303" t="s">
        <v>18019</v>
      </c>
    </row>
    <row r="10">
      <c r="A10" s="298">
        <v>146.0</v>
      </c>
      <c r="B10" s="299" t="s">
        <v>18027</v>
      </c>
      <c r="C10" s="300"/>
      <c r="D10" s="300" t="s">
        <v>18028</v>
      </c>
      <c r="E10" s="300" t="s">
        <v>18029</v>
      </c>
      <c r="F10" s="300" t="s">
        <v>18030</v>
      </c>
      <c r="G10" s="300" t="s">
        <v>18031</v>
      </c>
      <c r="H10" s="300" t="s">
        <v>18032</v>
      </c>
    </row>
    <row r="11">
      <c r="A11" s="301">
        <v>147.0</v>
      </c>
      <c r="B11" s="302" t="s">
        <v>21114</v>
      </c>
      <c r="C11" s="303"/>
      <c r="D11" s="303" t="s">
        <v>18042</v>
      </c>
      <c r="E11" s="303" t="s">
        <v>18043</v>
      </c>
      <c r="F11" s="303" t="s">
        <v>18044</v>
      </c>
      <c r="G11" s="303" t="s">
        <v>18045</v>
      </c>
      <c r="H11" s="303" t="s">
        <v>18046</v>
      </c>
    </row>
    <row r="12">
      <c r="A12" s="298">
        <v>148.0</v>
      </c>
      <c r="B12" s="299" t="s">
        <v>18055</v>
      </c>
      <c r="C12" s="300"/>
      <c r="D12" s="300" t="s">
        <v>18056</v>
      </c>
      <c r="E12" s="300" t="s">
        <v>18058</v>
      </c>
      <c r="F12" s="300"/>
      <c r="G12" s="300" t="s">
        <v>18059</v>
      </c>
      <c r="H12" s="300" t="s">
        <v>18060</v>
      </c>
    </row>
    <row r="13">
      <c r="A13" s="301">
        <v>149.0</v>
      </c>
      <c r="B13" s="302" t="s">
        <v>18068</v>
      </c>
      <c r="C13" s="303"/>
      <c r="D13" s="303" t="s">
        <v>18069</v>
      </c>
      <c r="E13" s="303" t="s">
        <v>18070</v>
      </c>
      <c r="F13" s="303" t="s">
        <v>18071</v>
      </c>
      <c r="G13" s="303" t="s">
        <v>18073</v>
      </c>
      <c r="H13" s="303" t="s">
        <v>21115</v>
      </c>
    </row>
    <row r="14">
      <c r="A14" s="298">
        <v>150.0</v>
      </c>
      <c r="B14" s="299" t="s">
        <v>18082</v>
      </c>
      <c r="C14" s="300"/>
      <c r="D14" s="300" t="s">
        <v>18083</v>
      </c>
      <c r="E14" s="300" t="s">
        <v>18084</v>
      </c>
      <c r="F14" s="300" t="s">
        <v>18085</v>
      </c>
      <c r="G14" s="300" t="s">
        <v>18086</v>
      </c>
      <c r="H14" s="300" t="s">
        <v>18087</v>
      </c>
    </row>
    <row r="15">
      <c r="A15" s="301">
        <v>151.0</v>
      </c>
      <c r="B15" s="302" t="s">
        <v>21116</v>
      </c>
      <c r="C15" s="303"/>
      <c r="D15" s="303" t="s">
        <v>18096</v>
      </c>
      <c r="E15" s="303" t="s">
        <v>18097</v>
      </c>
      <c r="F15" s="303" t="s">
        <v>18098</v>
      </c>
      <c r="G15" s="303" t="s">
        <v>18099</v>
      </c>
      <c r="H15" s="303" t="s">
        <v>18100</v>
      </c>
    </row>
    <row r="16">
      <c r="A16" s="298">
        <v>152.0</v>
      </c>
      <c r="B16" s="299" t="s">
        <v>18113</v>
      </c>
      <c r="C16" s="300" t="s">
        <v>18114</v>
      </c>
      <c r="D16" s="300" t="s">
        <v>18109</v>
      </c>
      <c r="E16" s="300"/>
      <c r="F16" s="300"/>
      <c r="G16" s="300" t="s">
        <v>18110</v>
      </c>
      <c r="H16" s="300" t="s">
        <v>18111</v>
      </c>
    </row>
    <row r="17">
      <c r="A17" s="301">
        <v>153.0</v>
      </c>
      <c r="B17" s="302" t="s">
        <v>18116</v>
      </c>
      <c r="C17" s="303"/>
      <c r="D17" s="303" t="s">
        <v>18117</v>
      </c>
      <c r="E17" s="303" t="s">
        <v>18118</v>
      </c>
      <c r="F17" s="303" t="s">
        <v>18119</v>
      </c>
      <c r="G17" s="303" t="s">
        <v>18120</v>
      </c>
      <c r="H17" s="303" t="s">
        <v>18121</v>
      </c>
    </row>
    <row r="18">
      <c r="A18" s="298">
        <v>154.0</v>
      </c>
      <c r="B18" s="299" t="s">
        <v>18129</v>
      </c>
      <c r="C18" s="300"/>
      <c r="D18" s="300" t="s">
        <v>18130</v>
      </c>
      <c r="E18" s="300" t="s">
        <v>18131</v>
      </c>
      <c r="F18" s="300" t="s">
        <v>18132</v>
      </c>
      <c r="G18" s="300" t="s">
        <v>18134</v>
      </c>
      <c r="H18" s="300"/>
    </row>
    <row r="19">
      <c r="A19" s="301">
        <v>155.0</v>
      </c>
      <c r="B19" s="302" t="s">
        <v>18142</v>
      </c>
      <c r="C19" s="303"/>
      <c r="D19" s="303" t="s">
        <v>18143</v>
      </c>
      <c r="E19" s="303" t="s">
        <v>18144</v>
      </c>
      <c r="F19" s="303" t="s">
        <v>18145</v>
      </c>
      <c r="G19" s="303" t="s">
        <v>18146</v>
      </c>
      <c r="H19" s="303" t="s">
        <v>18147</v>
      </c>
    </row>
    <row r="20">
      <c r="A20" s="298">
        <v>156.0</v>
      </c>
      <c r="B20" s="299" t="s">
        <v>18155</v>
      </c>
      <c r="C20" s="300"/>
      <c r="D20" s="300" t="s">
        <v>18156</v>
      </c>
      <c r="E20" s="300" t="s">
        <v>18157</v>
      </c>
      <c r="F20" s="300" t="s">
        <v>18158</v>
      </c>
      <c r="G20" s="300" t="s">
        <v>18159</v>
      </c>
      <c r="H20" s="300" t="s">
        <v>18160</v>
      </c>
    </row>
    <row r="21">
      <c r="A21" s="301">
        <v>157.0</v>
      </c>
      <c r="B21" s="302" t="s">
        <v>18168</v>
      </c>
      <c r="C21" s="303"/>
      <c r="D21" s="303" t="s">
        <v>18169</v>
      </c>
      <c r="E21" s="303" t="s">
        <v>18170</v>
      </c>
      <c r="F21" s="303" t="s">
        <v>18171</v>
      </c>
      <c r="G21" s="303" t="s">
        <v>18172</v>
      </c>
      <c r="H21" s="303" t="s">
        <v>18173</v>
      </c>
    </row>
    <row r="22">
      <c r="A22" s="298">
        <v>158.0</v>
      </c>
      <c r="B22" s="299" t="s">
        <v>18181</v>
      </c>
      <c r="C22" s="300"/>
      <c r="D22" s="300" t="s">
        <v>18182</v>
      </c>
      <c r="E22" s="300" t="s">
        <v>18183</v>
      </c>
      <c r="F22" s="300" t="s">
        <v>18184</v>
      </c>
      <c r="G22" s="300" t="s">
        <v>18185</v>
      </c>
      <c r="H22" s="300" t="s">
        <v>18186</v>
      </c>
    </row>
    <row r="23">
      <c r="A23" s="301">
        <v>159.0</v>
      </c>
      <c r="B23" s="302" t="s">
        <v>18194</v>
      </c>
      <c r="C23" s="303"/>
      <c r="D23" s="303" t="s">
        <v>18195</v>
      </c>
      <c r="E23" s="303" t="s">
        <v>18196</v>
      </c>
      <c r="F23" s="303" t="s">
        <v>18197</v>
      </c>
      <c r="G23" s="303" t="s">
        <v>18198</v>
      </c>
      <c r="H23" s="303" t="s">
        <v>18199</v>
      </c>
    </row>
    <row r="24">
      <c r="A24" s="298">
        <v>160.0</v>
      </c>
      <c r="B24" s="299" t="s">
        <v>18207</v>
      </c>
      <c r="C24" s="300"/>
      <c r="D24" s="300" t="s">
        <v>18208</v>
      </c>
      <c r="E24" s="300" t="s">
        <v>18209</v>
      </c>
      <c r="F24" s="300" t="s">
        <v>18210</v>
      </c>
      <c r="G24" s="300" t="s">
        <v>18211</v>
      </c>
      <c r="H24" s="300" t="s">
        <v>18212</v>
      </c>
    </row>
    <row r="25">
      <c r="A25" s="301">
        <v>161.0</v>
      </c>
      <c r="B25" s="302" t="s">
        <v>18220</v>
      </c>
      <c r="C25" s="303"/>
      <c r="D25" s="303" t="s">
        <v>18221</v>
      </c>
      <c r="E25" s="303" t="s">
        <v>18222</v>
      </c>
      <c r="F25" s="303" t="s">
        <v>18223</v>
      </c>
      <c r="G25" s="303" t="s">
        <v>18224</v>
      </c>
      <c r="H25" s="303" t="s">
        <v>18225</v>
      </c>
    </row>
    <row r="26">
      <c r="A26" s="298">
        <v>162.0</v>
      </c>
      <c r="B26" s="299" t="s">
        <v>18233</v>
      </c>
      <c r="C26" s="300"/>
      <c r="D26" s="300" t="s">
        <v>18234</v>
      </c>
      <c r="E26" s="300" t="s">
        <v>18235</v>
      </c>
      <c r="F26" s="300" t="s">
        <v>18236</v>
      </c>
      <c r="G26" s="300" t="s">
        <v>18237</v>
      </c>
      <c r="H26" s="300" t="s">
        <v>18238</v>
      </c>
    </row>
    <row r="27">
      <c r="A27" s="301">
        <v>163.0</v>
      </c>
      <c r="B27" s="302" t="s">
        <v>18246</v>
      </c>
      <c r="C27" s="303"/>
      <c r="D27" s="303" t="s">
        <v>18247</v>
      </c>
      <c r="E27" s="303" t="s">
        <v>18248</v>
      </c>
      <c r="F27" s="303" t="s">
        <v>18249</v>
      </c>
      <c r="G27" s="303" t="s">
        <v>18250</v>
      </c>
      <c r="H27" s="303" t="s">
        <v>18251</v>
      </c>
    </row>
    <row r="28">
      <c r="A28" s="298">
        <v>164.0</v>
      </c>
      <c r="B28" s="299" t="s">
        <v>18259</v>
      </c>
      <c r="C28" s="300"/>
      <c r="D28" s="300" t="s">
        <v>18260</v>
      </c>
      <c r="E28" s="300" t="s">
        <v>18261</v>
      </c>
      <c r="F28" s="300" t="s">
        <v>18262</v>
      </c>
      <c r="G28" s="300" t="s">
        <v>18263</v>
      </c>
      <c r="H28" s="300" t="s">
        <v>18264</v>
      </c>
    </row>
    <row r="29">
      <c r="A29" s="301">
        <v>165.0</v>
      </c>
      <c r="B29" s="302" t="s">
        <v>18272</v>
      </c>
      <c r="C29" s="303"/>
      <c r="D29" s="303" t="s">
        <v>18273</v>
      </c>
      <c r="E29" s="303" t="s">
        <v>18274</v>
      </c>
      <c r="F29" s="303" t="s">
        <v>18275</v>
      </c>
      <c r="G29" s="303" t="s">
        <v>18276</v>
      </c>
      <c r="H29" s="303" t="s">
        <v>18277</v>
      </c>
    </row>
    <row r="30">
      <c r="A30" s="298">
        <v>166.0</v>
      </c>
      <c r="B30" s="299" t="s">
        <v>18285</v>
      </c>
      <c r="C30" s="300"/>
      <c r="D30" s="300" t="s">
        <v>18286</v>
      </c>
      <c r="E30" s="300" t="s">
        <v>18287</v>
      </c>
      <c r="F30" s="300" t="s">
        <v>18288</v>
      </c>
      <c r="G30" s="300" t="s">
        <v>18289</v>
      </c>
      <c r="H30" s="300" t="s">
        <v>18290</v>
      </c>
    </row>
    <row r="31">
      <c r="A31" s="301">
        <v>167.0</v>
      </c>
      <c r="B31" s="302" t="s">
        <v>18298</v>
      </c>
      <c r="C31" s="303"/>
      <c r="D31" s="303" t="s">
        <v>18299</v>
      </c>
      <c r="E31" s="303" t="s">
        <v>18300</v>
      </c>
      <c r="F31" s="303" t="s">
        <v>18301</v>
      </c>
      <c r="G31" s="303" t="s">
        <v>18302</v>
      </c>
      <c r="H31" s="303" t="s">
        <v>18303</v>
      </c>
    </row>
    <row r="32">
      <c r="A32" s="298">
        <v>168.0</v>
      </c>
      <c r="B32" s="299"/>
      <c r="C32" s="300" t="s">
        <v>18311</v>
      </c>
      <c r="D32" s="300" t="s">
        <v>18312</v>
      </c>
      <c r="E32" s="300" t="s">
        <v>18313</v>
      </c>
      <c r="F32" s="300" t="s">
        <v>18314</v>
      </c>
      <c r="G32" s="300" t="s">
        <v>18315</v>
      </c>
      <c r="H32" s="300"/>
    </row>
    <row r="33">
      <c r="A33" s="301">
        <v>179.0</v>
      </c>
      <c r="B33" s="302" t="s">
        <v>21117</v>
      </c>
      <c r="C33" s="303"/>
      <c r="D33" s="303" t="s">
        <v>21118</v>
      </c>
      <c r="E33" s="303" t="s">
        <v>21119</v>
      </c>
      <c r="F33" s="303" t="s">
        <v>18454</v>
      </c>
      <c r="G33" s="303" t="s">
        <v>21120</v>
      </c>
      <c r="H33" s="303" t="s">
        <v>21121</v>
      </c>
    </row>
    <row r="34">
      <c r="A34" s="298">
        <v>170.0</v>
      </c>
      <c r="B34" s="299" t="s">
        <v>18337</v>
      </c>
      <c r="C34" s="300"/>
      <c r="D34" s="300" t="s">
        <v>18338</v>
      </c>
      <c r="E34" s="300" t="s">
        <v>18339</v>
      </c>
      <c r="F34" s="300" t="s">
        <v>18340</v>
      </c>
      <c r="G34" s="300" t="s">
        <v>18341</v>
      </c>
      <c r="H34" s="300" t="s">
        <v>18342</v>
      </c>
    </row>
    <row r="35">
      <c r="A35" s="301">
        <v>171.0</v>
      </c>
      <c r="B35" s="302" t="s">
        <v>21122</v>
      </c>
      <c r="C35" s="303" t="s">
        <v>18352</v>
      </c>
      <c r="D35" s="303"/>
      <c r="E35" s="303"/>
      <c r="F35" s="303"/>
      <c r="G35" s="303" t="s">
        <v>18353</v>
      </c>
      <c r="H35" s="303" t="s">
        <v>18354</v>
      </c>
    </row>
    <row r="36">
      <c r="A36" s="298">
        <v>172.0</v>
      </c>
      <c r="B36" s="299" t="s">
        <v>18359</v>
      </c>
      <c r="C36" s="300"/>
      <c r="D36" s="300" t="s">
        <v>18360</v>
      </c>
      <c r="E36" s="300" t="s">
        <v>18361</v>
      </c>
      <c r="F36" s="300" t="s">
        <v>18362</v>
      </c>
      <c r="G36" s="300" t="s">
        <v>18363</v>
      </c>
      <c r="H36" s="300" t="s">
        <v>18364</v>
      </c>
    </row>
    <row r="37">
      <c r="A37" s="301">
        <v>173.0</v>
      </c>
      <c r="B37" s="302" t="s">
        <v>18372</v>
      </c>
      <c r="C37" s="303"/>
      <c r="D37" s="303" t="s">
        <v>18373</v>
      </c>
      <c r="E37" s="303" t="s">
        <v>18374</v>
      </c>
      <c r="F37" s="303" t="s">
        <v>18375</v>
      </c>
      <c r="G37" s="303" t="s">
        <v>18376</v>
      </c>
      <c r="H37" s="303" t="s">
        <v>18377</v>
      </c>
    </row>
    <row r="38">
      <c r="A38" s="298">
        <v>174.0</v>
      </c>
      <c r="B38" s="299" t="s">
        <v>18398</v>
      </c>
      <c r="C38" s="300" t="s">
        <v>18385</v>
      </c>
      <c r="D38" s="300" t="s">
        <v>21123</v>
      </c>
      <c r="E38" s="300" t="s">
        <v>21124</v>
      </c>
      <c r="F38" s="300" t="s">
        <v>21125</v>
      </c>
      <c r="G38" s="300" t="s">
        <v>18389</v>
      </c>
      <c r="H38" s="300" t="s">
        <v>18390</v>
      </c>
    </row>
    <row r="39">
      <c r="A39" s="301">
        <v>175.0</v>
      </c>
      <c r="B39" s="302" t="s">
        <v>18409</v>
      </c>
      <c r="C39" s="303"/>
      <c r="D39" s="303" t="s">
        <v>18412</v>
      </c>
      <c r="E39" s="303" t="s">
        <v>18413</v>
      </c>
      <c r="F39" s="303" t="s">
        <v>18414</v>
      </c>
      <c r="G39" s="303" t="s">
        <v>18415</v>
      </c>
      <c r="H39" s="303" t="s">
        <v>18416</v>
      </c>
    </row>
    <row r="40">
      <c r="A40" s="298">
        <v>176.0</v>
      </c>
      <c r="B40" s="299" t="s">
        <v>18418</v>
      </c>
      <c r="C40" s="300"/>
      <c r="D40" s="300"/>
      <c r="E40" s="300"/>
      <c r="F40" s="300"/>
      <c r="G40" s="300"/>
      <c r="H40" s="300"/>
    </row>
    <row r="41">
      <c r="A41" s="301">
        <v>177.0</v>
      </c>
      <c r="B41" s="302" t="s">
        <v>18431</v>
      </c>
      <c r="C41" s="303"/>
      <c r="D41" s="303" t="s">
        <v>18425</v>
      </c>
      <c r="E41" s="303" t="s">
        <v>18426</v>
      </c>
      <c r="F41" s="303" t="s">
        <v>18427</v>
      </c>
      <c r="G41" s="303" t="s">
        <v>18428</v>
      </c>
      <c r="H41" s="303" t="s">
        <v>18429</v>
      </c>
    </row>
    <row r="42">
      <c r="A42" s="298">
        <v>178.0</v>
      </c>
      <c r="B42" s="299" t="s">
        <v>21126</v>
      </c>
      <c r="C42" s="300"/>
      <c r="D42" s="300" t="s">
        <v>18439</v>
      </c>
      <c r="E42" s="300"/>
      <c r="F42" s="300" t="s">
        <v>18440</v>
      </c>
      <c r="G42" s="300" t="s">
        <v>18441</v>
      </c>
      <c r="H42" s="300" t="s">
        <v>18442</v>
      </c>
    </row>
    <row r="43">
      <c r="A43" s="301">
        <v>180.0</v>
      </c>
      <c r="B43" s="302" t="s">
        <v>18464</v>
      </c>
      <c r="C43" s="303"/>
      <c r="D43" s="303" t="s">
        <v>18465</v>
      </c>
      <c r="E43" s="303" t="s">
        <v>18466</v>
      </c>
      <c r="F43" s="303" t="s">
        <v>18467</v>
      </c>
      <c r="G43" s="303" t="s">
        <v>18468</v>
      </c>
      <c r="H43" s="303" t="s">
        <v>18469</v>
      </c>
    </row>
    <row r="44">
      <c r="A44" s="298">
        <v>181.0</v>
      </c>
      <c r="B44" s="299" t="s">
        <v>18482</v>
      </c>
      <c r="C44" s="300"/>
      <c r="D44" s="300" t="s">
        <v>18478</v>
      </c>
      <c r="E44" s="300" t="s">
        <v>18479</v>
      </c>
      <c r="F44" s="300" t="s">
        <v>18480</v>
      </c>
      <c r="G44" s="300" t="s">
        <v>18481</v>
      </c>
      <c r="H44" s="300" t="s">
        <v>21127</v>
      </c>
    </row>
    <row r="45">
      <c r="A45" s="301">
        <v>182.0</v>
      </c>
      <c r="B45" s="302" t="s">
        <v>18490</v>
      </c>
      <c r="C45" s="303"/>
      <c r="D45" s="303" t="s">
        <v>18491</v>
      </c>
      <c r="E45" s="303" t="s">
        <v>18492</v>
      </c>
      <c r="F45" s="303" t="s">
        <v>21128</v>
      </c>
      <c r="G45" s="303"/>
      <c r="H45" s="303"/>
    </row>
    <row r="46">
      <c r="A46" s="298">
        <v>183.0</v>
      </c>
      <c r="B46" s="299" t="s">
        <v>21129</v>
      </c>
      <c r="C46" s="300"/>
      <c r="D46" s="300" t="s">
        <v>18503</v>
      </c>
      <c r="E46" s="300" t="s">
        <v>18504</v>
      </c>
      <c r="F46" s="300" t="s">
        <v>18505</v>
      </c>
      <c r="G46" s="300" t="s">
        <v>18506</v>
      </c>
      <c r="H46" s="300" t="s">
        <v>18507</v>
      </c>
    </row>
    <row r="47">
      <c r="A47" s="301">
        <v>184.0</v>
      </c>
      <c r="B47" s="302" t="s">
        <v>18515</v>
      </c>
      <c r="C47" s="303"/>
      <c r="D47" s="303" t="s">
        <v>18516</v>
      </c>
      <c r="E47" s="303" t="s">
        <v>18517</v>
      </c>
      <c r="F47" s="303" t="s">
        <v>18518</v>
      </c>
      <c r="G47" s="303" t="s">
        <v>18519</v>
      </c>
      <c r="H47" s="303" t="s">
        <v>18520</v>
      </c>
    </row>
    <row r="48">
      <c r="A48" s="298">
        <v>185.0</v>
      </c>
      <c r="B48" s="299" t="s">
        <v>21130</v>
      </c>
      <c r="C48" s="300"/>
      <c r="D48" s="300" t="s">
        <v>18530</v>
      </c>
      <c r="E48" s="300" t="s">
        <v>18531</v>
      </c>
      <c r="F48" s="300" t="s">
        <v>18532</v>
      </c>
      <c r="G48" s="300" t="s">
        <v>18533</v>
      </c>
      <c r="H48" s="300" t="s">
        <v>18534</v>
      </c>
    </row>
    <row r="49">
      <c r="A49" s="301">
        <v>186.0</v>
      </c>
      <c r="B49" s="302" t="s">
        <v>18555</v>
      </c>
      <c r="C49" s="303"/>
      <c r="D49" s="303" t="s">
        <v>18545</v>
      </c>
      <c r="E49" s="303" t="s">
        <v>18546</v>
      </c>
      <c r="F49" s="303" t="s">
        <v>18547</v>
      </c>
      <c r="G49" s="303" t="s">
        <v>18548</v>
      </c>
      <c r="H49" s="303" t="s">
        <v>18549</v>
      </c>
    </row>
    <row r="50">
      <c r="A50" s="298">
        <v>187.0</v>
      </c>
      <c r="B50" s="299" t="s">
        <v>18557</v>
      </c>
      <c r="C50" s="300"/>
      <c r="D50" s="300" t="s">
        <v>18558</v>
      </c>
      <c r="E50" s="300" t="s">
        <v>18559</v>
      </c>
      <c r="F50" s="300" t="s">
        <v>18560</v>
      </c>
      <c r="G50" s="300" t="s">
        <v>18561</v>
      </c>
      <c r="H50" s="300" t="s">
        <v>18562</v>
      </c>
    </row>
    <row r="51">
      <c r="A51" s="301">
        <v>188.0</v>
      </c>
      <c r="B51" s="302" t="s">
        <v>18570</v>
      </c>
      <c r="C51" s="303"/>
      <c r="D51" s="303" t="s">
        <v>18571</v>
      </c>
      <c r="E51" s="303" t="s">
        <v>18572</v>
      </c>
      <c r="F51" s="303" t="s">
        <v>18573</v>
      </c>
      <c r="G51" s="303" t="s">
        <v>18574</v>
      </c>
      <c r="H51" s="303" t="s">
        <v>18575</v>
      </c>
    </row>
    <row r="52">
      <c r="A52" s="298">
        <v>189.0</v>
      </c>
      <c r="B52" s="299" t="s">
        <v>18589</v>
      </c>
      <c r="C52" s="300"/>
      <c r="D52" s="300" t="s">
        <v>18584</v>
      </c>
      <c r="E52" s="300" t="s">
        <v>18585</v>
      </c>
      <c r="F52" s="300" t="s">
        <v>18586</v>
      </c>
      <c r="G52" s="300" t="s">
        <v>18587</v>
      </c>
      <c r="H52" s="300" t="s">
        <v>18588</v>
      </c>
    </row>
    <row r="53">
      <c r="A53" s="301">
        <v>190.0</v>
      </c>
      <c r="B53" s="302" t="s">
        <v>18597</v>
      </c>
      <c r="C53" s="303"/>
      <c r="D53" s="303" t="s">
        <v>18598</v>
      </c>
      <c r="E53" s="303" t="s">
        <v>18599</v>
      </c>
      <c r="F53" s="303" t="s">
        <v>18600</v>
      </c>
      <c r="G53" s="303" t="s">
        <v>18601</v>
      </c>
      <c r="H53" s="303" t="s">
        <v>18602</v>
      </c>
    </row>
    <row r="54">
      <c r="A54" s="298">
        <v>191.0</v>
      </c>
      <c r="B54" s="299" t="s">
        <v>21131</v>
      </c>
      <c r="C54" s="300"/>
      <c r="D54" s="300" t="s">
        <v>18611</v>
      </c>
      <c r="E54" s="300" t="s">
        <v>18612</v>
      </c>
      <c r="F54" s="300" t="s">
        <v>18613</v>
      </c>
      <c r="G54" s="300" t="s">
        <v>18614</v>
      </c>
      <c r="H54" s="300" t="s">
        <v>18615</v>
      </c>
    </row>
    <row r="55">
      <c r="A55" s="301">
        <v>192.0</v>
      </c>
      <c r="B55" s="302" t="s">
        <v>18623</v>
      </c>
      <c r="C55" s="303"/>
      <c r="D55" s="303" t="s">
        <v>18624</v>
      </c>
      <c r="E55" s="303" t="s">
        <v>18625</v>
      </c>
      <c r="F55" s="303" t="s">
        <v>18626</v>
      </c>
      <c r="G55" s="303" t="s">
        <v>18627</v>
      </c>
      <c r="H55" s="303" t="s">
        <v>18628</v>
      </c>
    </row>
    <row r="56">
      <c r="A56" s="298">
        <v>193.0</v>
      </c>
      <c r="B56" s="299" t="s">
        <v>18636</v>
      </c>
      <c r="C56" s="300"/>
      <c r="D56" s="300" t="s">
        <v>18637</v>
      </c>
      <c r="E56" s="300" t="s">
        <v>18638</v>
      </c>
      <c r="F56" s="300" t="s">
        <v>18639</v>
      </c>
      <c r="G56" s="300" t="s">
        <v>18640</v>
      </c>
      <c r="H56" s="300" t="s">
        <v>18641</v>
      </c>
    </row>
    <row r="57">
      <c r="A57" s="301">
        <v>194.0</v>
      </c>
      <c r="B57" s="302" t="s">
        <v>21132</v>
      </c>
      <c r="C57" s="303"/>
      <c r="D57" s="303" t="s">
        <v>18650</v>
      </c>
      <c r="E57" s="303" t="s">
        <v>18651</v>
      </c>
      <c r="F57" s="303" t="s">
        <v>18652</v>
      </c>
      <c r="G57" s="303" t="s">
        <v>18653</v>
      </c>
      <c r="H57" s="303" t="s">
        <v>18654</v>
      </c>
    </row>
    <row r="58">
      <c r="A58" s="298">
        <v>195.0</v>
      </c>
      <c r="B58" s="299" t="s">
        <v>18662</v>
      </c>
      <c r="C58" s="300"/>
      <c r="D58" s="300"/>
      <c r="E58" s="300"/>
      <c r="F58" s="300"/>
      <c r="G58" s="300"/>
      <c r="H58" s="300"/>
    </row>
    <row r="59">
      <c r="A59" s="301">
        <v>196.0</v>
      </c>
      <c r="B59" s="302" t="s">
        <v>18670</v>
      </c>
      <c r="C59" s="303"/>
      <c r="D59" s="303" t="s">
        <v>18671</v>
      </c>
      <c r="E59" s="303" t="s">
        <v>18672</v>
      </c>
      <c r="F59" s="303" t="s">
        <v>18673</v>
      </c>
      <c r="G59" s="303" t="s">
        <v>18674</v>
      </c>
      <c r="H59" s="303" t="s">
        <v>18675</v>
      </c>
    </row>
    <row r="60">
      <c r="A60" s="298">
        <v>197.0</v>
      </c>
      <c r="B60" s="299" t="s">
        <v>18683</v>
      </c>
      <c r="C60" s="300"/>
      <c r="D60" s="300" t="s">
        <v>18684</v>
      </c>
      <c r="E60" s="300" t="s">
        <v>18685</v>
      </c>
      <c r="F60" s="300" t="s">
        <v>18686</v>
      </c>
      <c r="G60" s="300" t="s">
        <v>18687</v>
      </c>
      <c r="H60" s="300" t="s">
        <v>18688</v>
      </c>
    </row>
    <row r="61">
      <c r="A61" s="301">
        <v>198.0</v>
      </c>
      <c r="B61" s="302" t="s">
        <v>18696</v>
      </c>
      <c r="C61" s="303"/>
      <c r="D61" s="303" t="s">
        <v>18697</v>
      </c>
      <c r="E61" s="303" t="s">
        <v>18698</v>
      </c>
      <c r="F61" s="303" t="s">
        <v>18699</v>
      </c>
      <c r="G61" s="303" t="s">
        <v>18700</v>
      </c>
      <c r="H61" s="303" t="s">
        <v>18701</v>
      </c>
    </row>
    <row r="62">
      <c r="A62" s="298">
        <v>199.0</v>
      </c>
      <c r="B62" s="299" t="s">
        <v>18709</v>
      </c>
      <c r="C62" s="300"/>
      <c r="D62" s="300" t="s">
        <v>18710</v>
      </c>
      <c r="E62" s="300" t="s">
        <v>18711</v>
      </c>
      <c r="F62" s="300" t="s">
        <v>18712</v>
      </c>
      <c r="G62" s="300" t="s">
        <v>18713</v>
      </c>
      <c r="H62" s="300"/>
    </row>
    <row r="63">
      <c r="A63" s="301">
        <v>200.0</v>
      </c>
      <c r="B63" s="302" t="s">
        <v>18732</v>
      </c>
      <c r="C63" s="303"/>
      <c r="D63" s="303" t="s">
        <v>18722</v>
      </c>
      <c r="E63" s="303" t="s">
        <v>18723</v>
      </c>
      <c r="F63" s="303" t="s">
        <v>21133</v>
      </c>
      <c r="G63" s="303" t="s">
        <v>18725</v>
      </c>
      <c r="H63" s="303" t="s">
        <v>18726</v>
      </c>
    </row>
    <row r="64">
      <c r="A64" s="298">
        <v>201.0</v>
      </c>
      <c r="B64" s="299" t="s">
        <v>18735</v>
      </c>
      <c r="C64" s="300"/>
      <c r="D64" s="300" t="s">
        <v>18736</v>
      </c>
      <c r="E64" s="300" t="s">
        <v>18737</v>
      </c>
      <c r="F64" s="300" t="s">
        <v>18738</v>
      </c>
      <c r="G64" s="300" t="s">
        <v>18739</v>
      </c>
      <c r="H64" s="300" t="s">
        <v>18740</v>
      </c>
    </row>
    <row r="65">
      <c r="A65" s="301">
        <v>202.0</v>
      </c>
      <c r="B65" s="302" t="s">
        <v>18748</v>
      </c>
      <c r="C65" s="303"/>
      <c r="D65" s="303" t="s">
        <v>18749</v>
      </c>
      <c r="E65" s="303" t="s">
        <v>18750</v>
      </c>
      <c r="F65" s="303" t="s">
        <v>18751</v>
      </c>
      <c r="G65" s="303" t="s">
        <v>18752</v>
      </c>
      <c r="H65" s="303" t="s">
        <v>18753</v>
      </c>
    </row>
    <row r="66">
      <c r="A66" s="298">
        <v>203.0</v>
      </c>
      <c r="B66" s="299" t="s">
        <v>18769</v>
      </c>
      <c r="C66" s="300"/>
      <c r="D66" s="300" t="s">
        <v>18763</v>
      </c>
      <c r="E66" s="300" t="s">
        <v>18764</v>
      </c>
      <c r="F66" s="300" t="s">
        <v>18765</v>
      </c>
      <c r="G66" s="300" t="s">
        <v>18766</v>
      </c>
      <c r="H66" s="300" t="s">
        <v>18767</v>
      </c>
    </row>
    <row r="67">
      <c r="A67" s="301">
        <v>204.0</v>
      </c>
      <c r="B67" s="302" t="s">
        <v>21134</v>
      </c>
      <c r="C67" s="303"/>
      <c r="D67" s="303" t="s">
        <v>18777</v>
      </c>
      <c r="E67" s="303" t="s">
        <v>18778</v>
      </c>
      <c r="F67" s="303" t="s">
        <v>18779</v>
      </c>
      <c r="G67" s="303" t="s">
        <v>18780</v>
      </c>
      <c r="H67" s="303" t="s">
        <v>18781</v>
      </c>
    </row>
    <row r="68">
      <c r="A68" s="298">
        <v>205.0</v>
      </c>
      <c r="B68" s="299" t="s">
        <v>18789</v>
      </c>
      <c r="C68" s="300"/>
      <c r="D68" s="300" t="s">
        <v>18790</v>
      </c>
      <c r="E68" s="300" t="s">
        <v>18791</v>
      </c>
      <c r="F68" s="300" t="s">
        <v>18792</v>
      </c>
      <c r="G68" s="300" t="s">
        <v>18793</v>
      </c>
      <c r="H68" s="300" t="s">
        <v>18794</v>
      </c>
    </row>
    <row r="69">
      <c r="A69" s="301">
        <v>206.0</v>
      </c>
      <c r="B69" s="302" t="s">
        <v>18813</v>
      </c>
      <c r="C69" s="303" t="s">
        <v>18802</v>
      </c>
      <c r="D69" s="303" t="s">
        <v>18803</v>
      </c>
      <c r="E69" s="303" t="s">
        <v>18804</v>
      </c>
      <c r="F69" s="303" t="s">
        <v>18805</v>
      </c>
      <c r="G69" s="303" t="s">
        <v>18806</v>
      </c>
      <c r="H69" s="303" t="s">
        <v>18807</v>
      </c>
    </row>
    <row r="70">
      <c r="A70" s="298">
        <v>207.0</v>
      </c>
      <c r="B70" s="299" t="s">
        <v>21135</v>
      </c>
      <c r="C70" s="300" t="s">
        <v>18815</v>
      </c>
      <c r="D70" s="300" t="s">
        <v>18816</v>
      </c>
      <c r="E70" s="300" t="s">
        <v>18817</v>
      </c>
      <c r="F70" s="300" t="s">
        <v>18818</v>
      </c>
      <c r="G70" s="300" t="s">
        <v>18819</v>
      </c>
      <c r="H70" s="300" t="s">
        <v>18820</v>
      </c>
    </row>
    <row r="71">
      <c r="A71" s="301">
        <v>208.0</v>
      </c>
      <c r="B71" s="302"/>
      <c r="C71" s="303" t="s">
        <v>18828</v>
      </c>
      <c r="D71" s="303" t="s">
        <v>18829</v>
      </c>
      <c r="E71" s="303" t="s">
        <v>18830</v>
      </c>
      <c r="F71" s="303" t="s">
        <v>18831</v>
      </c>
      <c r="G71" s="303" t="s">
        <v>18832</v>
      </c>
      <c r="H71" s="303" t="s">
        <v>18833</v>
      </c>
    </row>
    <row r="72">
      <c r="A72" s="298">
        <v>209.0</v>
      </c>
      <c r="B72" s="299" t="s">
        <v>18852</v>
      </c>
      <c r="C72" s="300" t="s">
        <v>18841</v>
      </c>
      <c r="D72" s="300" t="s">
        <v>18842</v>
      </c>
      <c r="E72" s="300" t="s">
        <v>18843</v>
      </c>
      <c r="F72" s="300" t="s">
        <v>18844</v>
      </c>
      <c r="G72" s="300" t="s">
        <v>18845</v>
      </c>
      <c r="H72" s="300" t="s">
        <v>18846</v>
      </c>
    </row>
    <row r="73">
      <c r="A73" s="301">
        <v>210.0</v>
      </c>
      <c r="B73" s="302" t="s">
        <v>18866</v>
      </c>
      <c r="C73" s="303" t="s">
        <v>18854</v>
      </c>
      <c r="D73" s="303" t="s">
        <v>18855</v>
      </c>
      <c r="E73" s="303" t="s">
        <v>18856</v>
      </c>
      <c r="F73" s="303" t="s">
        <v>21136</v>
      </c>
      <c r="G73" s="303" t="s">
        <v>18858</v>
      </c>
      <c r="H73" s="303" t="s">
        <v>18859</v>
      </c>
    </row>
    <row r="74">
      <c r="A74" s="298">
        <v>211.0</v>
      </c>
      <c r="B74" s="299" t="s">
        <v>18578</v>
      </c>
      <c r="C74" s="300" t="s">
        <v>18869</v>
      </c>
      <c r="D74" s="300" t="s">
        <v>18870</v>
      </c>
      <c r="E74" s="300" t="s">
        <v>18871</v>
      </c>
      <c r="F74" s="300" t="s">
        <v>18872</v>
      </c>
      <c r="G74" s="300" t="s">
        <v>18873</v>
      </c>
      <c r="H74" s="300" t="s">
        <v>18874</v>
      </c>
    </row>
    <row r="75">
      <c r="A75" s="301">
        <v>212.0</v>
      </c>
      <c r="B75" s="302" t="s">
        <v>18906</v>
      </c>
      <c r="C75" s="303" t="s">
        <v>18894</v>
      </c>
      <c r="D75" s="303" t="s">
        <v>21137</v>
      </c>
      <c r="E75" s="303" t="s">
        <v>21138</v>
      </c>
      <c r="F75" s="303" t="s">
        <v>21139</v>
      </c>
      <c r="G75" s="303" t="s">
        <v>21140</v>
      </c>
      <c r="H75" s="303" t="s">
        <v>21141</v>
      </c>
    </row>
    <row r="76">
      <c r="A76" s="298">
        <v>214.0</v>
      </c>
      <c r="B76" s="299" t="s">
        <v>18921</v>
      </c>
      <c r="C76" s="300"/>
      <c r="D76" s="300"/>
      <c r="E76" s="300"/>
      <c r="F76" s="300"/>
      <c r="G76" s="300"/>
      <c r="H76" s="300"/>
    </row>
    <row r="77">
      <c r="A77" s="301">
        <v>215.0</v>
      </c>
      <c r="B77" s="302" t="s">
        <v>18930</v>
      </c>
      <c r="C77" s="303"/>
      <c r="D77" s="303" t="s">
        <v>18929</v>
      </c>
      <c r="E77" s="303" t="s">
        <v>18931</v>
      </c>
      <c r="F77" s="303"/>
      <c r="G77" s="303" t="s">
        <v>18932</v>
      </c>
      <c r="H77" s="303" t="s">
        <v>18933</v>
      </c>
    </row>
    <row r="78">
      <c r="A78" s="298">
        <v>216.0</v>
      </c>
      <c r="B78" s="299" t="s">
        <v>21142</v>
      </c>
      <c r="C78" s="300"/>
      <c r="D78" s="300" t="s">
        <v>18942</v>
      </c>
      <c r="E78" s="300" t="s">
        <v>18943</v>
      </c>
      <c r="F78" s="300" t="s">
        <v>18944</v>
      </c>
      <c r="G78" s="300" t="s">
        <v>18945</v>
      </c>
      <c r="H78" s="300" t="s">
        <v>18946</v>
      </c>
    </row>
    <row r="79">
      <c r="A79" s="301">
        <v>217.0</v>
      </c>
      <c r="B79" s="302" t="s">
        <v>18960</v>
      </c>
      <c r="C79" s="303"/>
      <c r="D79" s="303" t="s">
        <v>18955</v>
      </c>
      <c r="E79" s="303"/>
      <c r="F79" s="303" t="s">
        <v>18956</v>
      </c>
      <c r="G79" s="303" t="s">
        <v>18957</v>
      </c>
      <c r="H79" s="303" t="s">
        <v>18958</v>
      </c>
    </row>
    <row r="80">
      <c r="A80" s="298">
        <v>218.0</v>
      </c>
      <c r="B80" s="299" t="s">
        <v>18967</v>
      </c>
      <c r="C80" s="300"/>
      <c r="D80" s="300" t="s">
        <v>18968</v>
      </c>
      <c r="E80" s="300" t="s">
        <v>18969</v>
      </c>
      <c r="F80" s="300" t="s">
        <v>18970</v>
      </c>
      <c r="G80" s="300" t="s">
        <v>18971</v>
      </c>
      <c r="H80" s="300" t="s">
        <v>18972</v>
      </c>
    </row>
    <row r="81">
      <c r="A81" s="301">
        <v>219.0</v>
      </c>
      <c r="B81" s="302" t="s">
        <v>18980</v>
      </c>
      <c r="C81" s="303"/>
      <c r="D81" s="303" t="s">
        <v>18981</v>
      </c>
      <c r="E81" s="303" t="s">
        <v>18982</v>
      </c>
      <c r="F81" s="303" t="s">
        <v>18983</v>
      </c>
      <c r="G81" s="303" t="s">
        <v>18984</v>
      </c>
      <c r="H81" s="303" t="s">
        <v>18985</v>
      </c>
    </row>
    <row r="82">
      <c r="A82" s="298">
        <v>220.0</v>
      </c>
      <c r="B82" s="299" t="s">
        <v>18994</v>
      </c>
      <c r="C82" s="300"/>
      <c r="D82" s="300" t="s">
        <v>18995</v>
      </c>
      <c r="E82" s="300" t="s">
        <v>18996</v>
      </c>
      <c r="F82" s="300" t="s">
        <v>18997</v>
      </c>
      <c r="G82" s="300" t="s">
        <v>18998</v>
      </c>
      <c r="H82" s="300" t="s">
        <v>18999</v>
      </c>
    </row>
    <row r="83">
      <c r="A83" s="301">
        <v>221.0</v>
      </c>
      <c r="B83" s="302" t="s">
        <v>19019</v>
      </c>
      <c r="C83" s="303"/>
      <c r="D83" s="303" t="s">
        <v>19008</v>
      </c>
      <c r="E83" s="303" t="s">
        <v>19009</v>
      </c>
      <c r="F83" s="303" t="s">
        <v>19010</v>
      </c>
      <c r="G83" s="303" t="s">
        <v>19011</v>
      </c>
      <c r="H83" s="303" t="s">
        <v>19012</v>
      </c>
    </row>
    <row r="84">
      <c r="A84" s="298">
        <v>222.0</v>
      </c>
      <c r="B84" s="299" t="s">
        <v>21143</v>
      </c>
      <c r="C84" s="300"/>
      <c r="D84" s="300" t="s">
        <v>19022</v>
      </c>
      <c r="E84" s="300" t="s">
        <v>19023</v>
      </c>
      <c r="F84" s="300" t="s">
        <v>19024</v>
      </c>
      <c r="G84" s="300" t="s">
        <v>19025</v>
      </c>
      <c r="H84" s="300" t="s">
        <v>19026</v>
      </c>
    </row>
    <row r="85">
      <c r="A85" s="301">
        <v>223.0</v>
      </c>
      <c r="B85" s="302" t="s">
        <v>19035</v>
      </c>
      <c r="C85" s="303"/>
      <c r="D85" s="303" t="s">
        <v>19036</v>
      </c>
      <c r="E85" s="303" t="s">
        <v>19037</v>
      </c>
      <c r="F85" s="303" t="s">
        <v>19038</v>
      </c>
      <c r="G85" s="303" t="s">
        <v>19039</v>
      </c>
      <c r="H85" s="303" t="s">
        <v>19040</v>
      </c>
    </row>
    <row r="86">
      <c r="A86" s="298">
        <v>224.0</v>
      </c>
      <c r="B86" s="299" t="s">
        <v>19049</v>
      </c>
      <c r="C86" s="300"/>
      <c r="D86" s="300" t="s">
        <v>19050</v>
      </c>
      <c r="E86" s="300" t="s">
        <v>19051</v>
      </c>
      <c r="F86" s="300" t="s">
        <v>19052</v>
      </c>
      <c r="G86" s="300" t="s">
        <v>19053</v>
      </c>
      <c r="H86" s="300" t="s">
        <v>19054</v>
      </c>
    </row>
    <row r="87">
      <c r="A87" s="301">
        <v>225.0</v>
      </c>
      <c r="B87" s="302" t="s">
        <v>21144</v>
      </c>
      <c r="C87" s="303" t="s">
        <v>19063</v>
      </c>
      <c r="D87" s="303" t="s">
        <v>21145</v>
      </c>
      <c r="E87" s="303" t="s">
        <v>21146</v>
      </c>
      <c r="F87" s="303" t="s">
        <v>19066</v>
      </c>
      <c r="G87" s="303" t="s">
        <v>21147</v>
      </c>
      <c r="H87" s="303" t="s">
        <v>21148</v>
      </c>
    </row>
    <row r="88">
      <c r="A88" s="298">
        <v>226.0</v>
      </c>
      <c r="B88" s="299" t="s">
        <v>19088</v>
      </c>
      <c r="C88" s="300"/>
      <c r="D88" s="300" t="s">
        <v>19089</v>
      </c>
      <c r="E88" s="300" t="s">
        <v>19090</v>
      </c>
      <c r="F88" s="300" t="s">
        <v>19091</v>
      </c>
      <c r="G88" s="300" t="s">
        <v>19092</v>
      </c>
      <c r="H88" s="300" t="s">
        <v>19093</v>
      </c>
    </row>
    <row r="89">
      <c r="A89" s="301">
        <v>227.0</v>
      </c>
      <c r="B89" s="302" t="s">
        <v>19101</v>
      </c>
      <c r="C89" s="303"/>
      <c r="D89" s="303" t="s">
        <v>19102</v>
      </c>
      <c r="E89" s="303" t="s">
        <v>19104</v>
      </c>
      <c r="F89" s="303"/>
      <c r="G89" s="303" t="s">
        <v>19105</v>
      </c>
      <c r="H89" s="303" t="s">
        <v>19106</v>
      </c>
    </row>
    <row r="90">
      <c r="A90" s="298">
        <v>228.0</v>
      </c>
      <c r="B90" s="299" t="s">
        <v>18578</v>
      </c>
      <c r="C90" s="300"/>
      <c r="D90" s="300" t="s">
        <v>19116</v>
      </c>
      <c r="E90" s="300" t="s">
        <v>19117</v>
      </c>
      <c r="F90" s="300" t="s">
        <v>19118</v>
      </c>
      <c r="G90" s="300" t="s">
        <v>19119</v>
      </c>
      <c r="H90" s="300" t="s">
        <v>19120</v>
      </c>
    </row>
    <row r="91">
      <c r="A91" s="301">
        <v>229.0</v>
      </c>
      <c r="B91" s="302" t="s">
        <v>19130</v>
      </c>
      <c r="C91" s="303"/>
      <c r="D91" s="303" t="s">
        <v>19127</v>
      </c>
      <c r="E91" s="303" t="s">
        <v>19128</v>
      </c>
      <c r="F91" s="303" t="s">
        <v>19129</v>
      </c>
      <c r="G91" s="303" t="s">
        <v>19131</v>
      </c>
      <c r="H91" s="303"/>
    </row>
    <row r="92">
      <c r="A92" s="298">
        <v>230.0</v>
      </c>
      <c r="B92" s="299" t="s">
        <v>19138</v>
      </c>
      <c r="C92" s="300"/>
      <c r="D92" s="300" t="s">
        <v>19145</v>
      </c>
      <c r="E92" s="300" t="s">
        <v>19146</v>
      </c>
      <c r="F92" s="300" t="s">
        <v>19147</v>
      </c>
      <c r="G92" s="300" t="s">
        <v>19148</v>
      </c>
      <c r="H92" s="300" t="s">
        <v>19149</v>
      </c>
    </row>
    <row r="93">
      <c r="A93" s="301">
        <v>231.0</v>
      </c>
      <c r="B93" s="302" t="s">
        <v>21142</v>
      </c>
      <c r="C93" s="303"/>
      <c r="D93" s="303" t="s">
        <v>19152</v>
      </c>
      <c r="E93" s="303" t="s">
        <v>19153</v>
      </c>
      <c r="F93" s="303" t="s">
        <v>19154</v>
      </c>
      <c r="G93" s="303" t="s">
        <v>19155</v>
      </c>
      <c r="H93" s="303" t="s">
        <v>19156</v>
      </c>
    </row>
    <row r="94">
      <c r="A94" s="298">
        <v>232.0</v>
      </c>
      <c r="B94" s="299" t="s">
        <v>19163</v>
      </c>
      <c r="C94" s="300"/>
      <c r="D94" s="300" t="s">
        <v>19164</v>
      </c>
      <c r="E94" s="300" t="s">
        <v>19165</v>
      </c>
      <c r="F94" s="300" t="s">
        <v>19166</v>
      </c>
      <c r="G94" s="300" t="s">
        <v>19167</v>
      </c>
      <c r="H94" s="300" t="s">
        <v>19168</v>
      </c>
    </row>
    <row r="95">
      <c r="A95" s="301">
        <v>233.0</v>
      </c>
      <c r="B95" s="302" t="s">
        <v>19181</v>
      </c>
      <c r="C95" s="303"/>
      <c r="D95" s="303" t="s">
        <v>19175</v>
      </c>
      <c r="E95" s="303" t="s">
        <v>19176</v>
      </c>
      <c r="F95" s="303" t="s">
        <v>19177</v>
      </c>
      <c r="G95" s="303" t="s">
        <v>19178</v>
      </c>
      <c r="H95" s="303" t="s">
        <v>19179</v>
      </c>
    </row>
    <row r="96">
      <c r="A96" s="298">
        <v>234.0</v>
      </c>
      <c r="B96" s="299" t="s">
        <v>19188</v>
      </c>
      <c r="C96" s="300"/>
      <c r="D96" s="300" t="s">
        <v>19189</v>
      </c>
      <c r="E96" s="300" t="s">
        <v>19190</v>
      </c>
      <c r="F96" s="300" t="s">
        <v>19191</v>
      </c>
      <c r="G96" s="300" t="s">
        <v>19192</v>
      </c>
      <c r="H96" s="300" t="s">
        <v>19193</v>
      </c>
    </row>
    <row r="97">
      <c r="A97" s="301">
        <v>235.0</v>
      </c>
      <c r="B97" s="302" t="s">
        <v>19213</v>
      </c>
      <c r="C97" s="303"/>
      <c r="D97" s="303" t="s">
        <v>21149</v>
      </c>
      <c r="E97" s="303" t="s">
        <v>21150</v>
      </c>
      <c r="F97" s="303" t="s">
        <v>21151</v>
      </c>
      <c r="G97" s="303" t="s">
        <v>21152</v>
      </c>
      <c r="H97" s="303" t="s">
        <v>21153</v>
      </c>
    </row>
    <row r="98">
      <c r="A98" s="298">
        <v>237.0</v>
      </c>
      <c r="B98" s="299" t="s">
        <v>18852</v>
      </c>
      <c r="C98" s="300"/>
      <c r="D98" s="300" t="s">
        <v>19229</v>
      </c>
      <c r="E98" s="300" t="s">
        <v>21154</v>
      </c>
      <c r="F98" s="300" t="s">
        <v>21155</v>
      </c>
      <c r="G98" s="300" t="s">
        <v>21156</v>
      </c>
      <c r="H98" s="300" t="s">
        <v>21157</v>
      </c>
    </row>
    <row r="99">
      <c r="A99" s="301">
        <v>238.0</v>
      </c>
      <c r="B99" s="302" t="s">
        <v>20347</v>
      </c>
      <c r="C99" s="303"/>
      <c r="D99" s="303" t="s">
        <v>21158</v>
      </c>
      <c r="E99" s="303" t="s">
        <v>21159</v>
      </c>
      <c r="F99" s="303" t="s">
        <v>21160</v>
      </c>
      <c r="G99" s="303" t="s">
        <v>19246</v>
      </c>
      <c r="H99" s="303" t="s">
        <v>21161</v>
      </c>
    </row>
    <row r="100">
      <c r="A100" s="298">
        <v>239.0</v>
      </c>
      <c r="B100" s="299" t="s">
        <v>19266</v>
      </c>
      <c r="C100" s="300"/>
      <c r="D100" s="300" t="s">
        <v>19256</v>
      </c>
      <c r="E100" s="300" t="s">
        <v>19257</v>
      </c>
      <c r="F100" s="300" t="s">
        <v>19258</v>
      </c>
      <c r="G100" s="300" t="s">
        <v>19259</v>
      </c>
      <c r="H100" s="300" t="s">
        <v>19260</v>
      </c>
    </row>
    <row r="101">
      <c r="A101" s="301">
        <v>240.0</v>
      </c>
      <c r="B101" s="302" t="s">
        <v>19268</v>
      </c>
      <c r="C101" s="303"/>
      <c r="D101" s="303" t="s">
        <v>19269</v>
      </c>
      <c r="E101" s="303" t="s">
        <v>19270</v>
      </c>
      <c r="F101" s="303" t="s">
        <v>19271</v>
      </c>
      <c r="G101" s="303" t="s">
        <v>19272</v>
      </c>
      <c r="H101" s="303" t="s">
        <v>19273</v>
      </c>
    </row>
    <row r="102">
      <c r="A102" s="298">
        <v>241.0</v>
      </c>
      <c r="B102" s="299" t="s">
        <v>21162</v>
      </c>
      <c r="C102" s="300" t="s">
        <v>19282</v>
      </c>
      <c r="D102" s="300" t="s">
        <v>19283</v>
      </c>
      <c r="E102" s="300"/>
      <c r="F102" s="300" t="s">
        <v>19284</v>
      </c>
      <c r="G102" s="300" t="s">
        <v>19285</v>
      </c>
      <c r="H102" s="300" t="s">
        <v>19286</v>
      </c>
    </row>
    <row r="103">
      <c r="A103" s="301">
        <v>242.0</v>
      </c>
      <c r="B103" s="302" t="s">
        <v>19306</v>
      </c>
      <c r="C103" s="303"/>
      <c r="D103" s="303" t="s">
        <v>21163</v>
      </c>
      <c r="E103" s="303" t="s">
        <v>21164</v>
      </c>
      <c r="F103" s="303" t="s">
        <v>21165</v>
      </c>
      <c r="G103" s="303" t="s">
        <v>21166</v>
      </c>
      <c r="H103" s="303" t="s">
        <v>19299</v>
      </c>
    </row>
    <row r="104">
      <c r="A104" s="298">
        <v>245.0</v>
      </c>
      <c r="B104" s="299" t="s">
        <v>19321</v>
      </c>
      <c r="C104" s="300"/>
      <c r="D104" s="300" t="s">
        <v>19322</v>
      </c>
      <c r="E104" s="300" t="s">
        <v>19323</v>
      </c>
      <c r="F104" s="300" t="s">
        <v>19324</v>
      </c>
      <c r="G104" s="300" t="s">
        <v>19325</v>
      </c>
      <c r="H104" s="300" t="s">
        <v>19327</v>
      </c>
    </row>
    <row r="105">
      <c r="A105" s="301">
        <v>246.0</v>
      </c>
      <c r="B105" s="302" t="s">
        <v>19335</v>
      </c>
      <c r="C105" s="303"/>
      <c r="D105" s="303" t="s">
        <v>19336</v>
      </c>
      <c r="E105" s="303" t="s">
        <v>19337</v>
      </c>
      <c r="F105" s="303" t="s">
        <v>19338</v>
      </c>
      <c r="G105" s="303" t="s">
        <v>19344</v>
      </c>
      <c r="H105" s="303" t="s">
        <v>19345</v>
      </c>
    </row>
    <row r="106">
      <c r="A106" s="298">
        <v>247.0</v>
      </c>
      <c r="B106" s="299" t="s">
        <v>19360</v>
      </c>
      <c r="C106" s="300"/>
      <c r="D106" s="300" t="s">
        <v>19350</v>
      </c>
      <c r="E106" s="300" t="s">
        <v>19351</v>
      </c>
      <c r="F106" s="300" t="s">
        <v>19352</v>
      </c>
      <c r="G106" s="300" t="s">
        <v>19353</v>
      </c>
      <c r="H106" s="300" t="s">
        <v>19354</v>
      </c>
    </row>
    <row r="107">
      <c r="A107" s="301">
        <v>248.0</v>
      </c>
      <c r="B107" s="302" t="s">
        <v>21167</v>
      </c>
      <c r="C107" s="303" t="s">
        <v>19362</v>
      </c>
      <c r="D107" s="303" t="s">
        <v>19363</v>
      </c>
      <c r="E107" s="303" t="s">
        <v>19364</v>
      </c>
      <c r="F107" s="303" t="s">
        <v>19365</v>
      </c>
      <c r="G107" s="303" t="s">
        <v>19366</v>
      </c>
      <c r="H107" s="303" t="s">
        <v>19367</v>
      </c>
    </row>
    <row r="108">
      <c r="A108" s="298">
        <v>249.0</v>
      </c>
      <c r="B108" s="299" t="s">
        <v>21168</v>
      </c>
      <c r="C108" s="300"/>
      <c r="D108" s="300" t="s">
        <v>19376</v>
      </c>
      <c r="E108" s="300" t="s">
        <v>19377</v>
      </c>
      <c r="F108" s="300" t="s">
        <v>19378</v>
      </c>
      <c r="G108" s="300" t="s">
        <v>19379</v>
      </c>
      <c r="H108" s="300" t="s">
        <v>19380</v>
      </c>
    </row>
    <row r="109">
      <c r="A109" s="301">
        <v>250.0</v>
      </c>
      <c r="B109" s="302" t="s">
        <v>19389</v>
      </c>
      <c r="C109" s="303"/>
      <c r="D109" s="303" t="s">
        <v>19390</v>
      </c>
      <c r="E109" s="303" t="s">
        <v>19391</v>
      </c>
      <c r="F109" s="303" t="s">
        <v>19392</v>
      </c>
      <c r="G109" s="303" t="s">
        <v>19393</v>
      </c>
      <c r="H109" s="303" t="s">
        <v>19394</v>
      </c>
    </row>
    <row r="110">
      <c r="A110" s="298">
        <v>251.0</v>
      </c>
      <c r="B110" s="299" t="s">
        <v>19403</v>
      </c>
      <c r="C110" s="300"/>
      <c r="D110" s="300" t="s">
        <v>19404</v>
      </c>
      <c r="E110" s="300" t="s">
        <v>19405</v>
      </c>
      <c r="F110" s="300" t="s">
        <v>19406</v>
      </c>
      <c r="G110" s="300" t="s">
        <v>19407</v>
      </c>
      <c r="H110" s="300" t="s">
        <v>19408</v>
      </c>
    </row>
    <row r="111">
      <c r="A111" s="301">
        <v>252.0</v>
      </c>
      <c r="B111" s="302" t="s">
        <v>19428</v>
      </c>
      <c r="C111" s="303"/>
      <c r="D111" s="303" t="s">
        <v>19417</v>
      </c>
      <c r="E111" s="303" t="s">
        <v>19418</v>
      </c>
      <c r="F111" s="303" t="s">
        <v>19419</v>
      </c>
      <c r="G111" s="303" t="s">
        <v>19421</v>
      </c>
      <c r="H111" s="303" t="s">
        <v>19422</v>
      </c>
    </row>
    <row r="112">
      <c r="A112" s="298">
        <v>253.0</v>
      </c>
      <c r="B112" s="299" t="s">
        <v>19441</v>
      </c>
      <c r="C112" s="300"/>
      <c r="D112" s="300" t="s">
        <v>21169</v>
      </c>
      <c r="E112" s="300" t="s">
        <v>21170</v>
      </c>
      <c r="F112" s="300" t="s">
        <v>21171</v>
      </c>
      <c r="G112" s="300" t="s">
        <v>21172</v>
      </c>
      <c r="H112" s="300" t="s">
        <v>21173</v>
      </c>
    </row>
    <row r="113">
      <c r="A113" s="301">
        <v>255.0</v>
      </c>
      <c r="B113" s="302" t="s">
        <v>19470</v>
      </c>
      <c r="C113" s="303"/>
      <c r="D113" s="303" t="s">
        <v>19458</v>
      </c>
      <c r="E113" s="303" t="s">
        <v>19459</v>
      </c>
      <c r="F113" s="303" t="s">
        <v>19460</v>
      </c>
      <c r="G113" s="303" t="s">
        <v>19461</v>
      </c>
      <c r="H113" s="303" t="s">
        <v>19462</v>
      </c>
    </row>
    <row r="114">
      <c r="A114" s="298">
        <v>256.0</v>
      </c>
      <c r="B114" s="299" t="s">
        <v>19473</v>
      </c>
      <c r="C114" s="300"/>
      <c r="D114" s="300" t="s">
        <v>19474</v>
      </c>
      <c r="E114" s="300" t="s">
        <v>19475</v>
      </c>
      <c r="F114" s="300" t="s">
        <v>19476</v>
      </c>
      <c r="G114" s="300" t="s">
        <v>19477</v>
      </c>
      <c r="H114" s="300" t="s">
        <v>19478</v>
      </c>
    </row>
    <row r="115">
      <c r="A115" s="301">
        <v>257.0</v>
      </c>
      <c r="B115" s="302" t="s">
        <v>19497</v>
      </c>
      <c r="C115" s="303"/>
      <c r="D115" s="303" t="s">
        <v>21174</v>
      </c>
      <c r="E115" s="303" t="s">
        <v>21175</v>
      </c>
      <c r="F115" s="303" t="s">
        <v>21176</v>
      </c>
      <c r="G115" s="303" t="s">
        <v>21177</v>
      </c>
      <c r="H115" s="303" t="s">
        <v>21178</v>
      </c>
    </row>
    <row r="116">
      <c r="A116" s="298">
        <v>259.0</v>
      </c>
      <c r="B116" s="299" t="s">
        <v>19524</v>
      </c>
      <c r="C116" s="300" t="s">
        <v>19526</v>
      </c>
      <c r="D116" s="300" t="s">
        <v>21179</v>
      </c>
      <c r="E116" s="300" t="s">
        <v>21180</v>
      </c>
      <c r="F116" s="300" t="s">
        <v>21181</v>
      </c>
      <c r="G116" s="300" t="s">
        <v>21182</v>
      </c>
      <c r="H116" s="300" t="s">
        <v>21183</v>
      </c>
    </row>
    <row r="117">
      <c r="A117" s="301">
        <v>262.0</v>
      </c>
      <c r="B117" s="302" t="s">
        <v>19557</v>
      </c>
      <c r="C117" s="303"/>
      <c r="D117" s="303" t="s">
        <v>19558</v>
      </c>
      <c r="E117" s="303" t="s">
        <v>19559</v>
      </c>
      <c r="F117" s="303" t="s">
        <v>19560</v>
      </c>
      <c r="G117" s="303" t="s">
        <v>19561</v>
      </c>
      <c r="H117" s="303" t="s">
        <v>19562</v>
      </c>
    </row>
    <row r="118">
      <c r="A118" s="298">
        <v>263.0</v>
      </c>
      <c r="B118" s="299" t="s">
        <v>19583</v>
      </c>
      <c r="C118" s="300"/>
      <c r="D118" s="300" t="s">
        <v>19572</v>
      </c>
      <c r="E118" s="300" t="s">
        <v>19573</v>
      </c>
      <c r="F118" s="300" t="s">
        <v>19574</v>
      </c>
      <c r="G118" s="300" t="s">
        <v>19575</v>
      </c>
      <c r="H118" s="300" t="s">
        <v>19576</v>
      </c>
    </row>
    <row r="119">
      <c r="A119" s="301">
        <v>264.0</v>
      </c>
      <c r="B119" s="302" t="s">
        <v>19585</v>
      </c>
      <c r="C119" s="303"/>
      <c r="D119" s="303" t="s">
        <v>19586</v>
      </c>
      <c r="E119" s="303" t="s">
        <v>19587</v>
      </c>
      <c r="F119" s="303" t="s">
        <v>19588</v>
      </c>
      <c r="G119" s="303" t="s">
        <v>19589</v>
      </c>
      <c r="H119" s="303" t="s">
        <v>19590</v>
      </c>
    </row>
    <row r="120">
      <c r="A120" s="298">
        <v>265.0</v>
      </c>
      <c r="B120" s="299" t="s">
        <v>19611</v>
      </c>
      <c r="C120" s="300"/>
      <c r="D120" s="300" t="s">
        <v>21184</v>
      </c>
      <c r="E120" s="300" t="s">
        <v>19601</v>
      </c>
      <c r="F120" s="300" t="s">
        <v>21185</v>
      </c>
      <c r="G120" s="300" t="s">
        <v>19603</v>
      </c>
      <c r="H120" s="300" t="s">
        <v>21186</v>
      </c>
    </row>
    <row r="121">
      <c r="A121" s="301">
        <v>267.0</v>
      </c>
      <c r="B121" s="302" t="s">
        <v>19627</v>
      </c>
      <c r="C121" s="303"/>
      <c r="D121" s="303" t="s">
        <v>19628</v>
      </c>
      <c r="E121" s="303" t="s">
        <v>19629</v>
      </c>
      <c r="F121" s="303" t="s">
        <v>19630</v>
      </c>
      <c r="G121" s="303" t="s">
        <v>19631</v>
      </c>
      <c r="H121" s="303" t="s">
        <v>19632</v>
      </c>
    </row>
    <row r="122">
      <c r="A122" s="298">
        <v>268.0</v>
      </c>
      <c r="B122" s="299" t="s">
        <v>19640</v>
      </c>
      <c r="C122" s="300"/>
      <c r="D122" s="300" t="s">
        <v>19641</v>
      </c>
      <c r="E122" s="300" t="s">
        <v>19643</v>
      </c>
      <c r="F122" s="300"/>
      <c r="G122" s="300" t="s">
        <v>19644</v>
      </c>
      <c r="H122" s="300" t="s">
        <v>19645</v>
      </c>
    </row>
    <row r="123">
      <c r="A123" s="301">
        <v>269.0</v>
      </c>
      <c r="B123" s="302" t="s">
        <v>19653</v>
      </c>
      <c r="C123" s="303"/>
      <c r="D123" s="303" t="s">
        <v>19654</v>
      </c>
      <c r="E123" s="303" t="s">
        <v>19655</v>
      </c>
      <c r="F123" s="303" t="s">
        <v>19656</v>
      </c>
      <c r="G123" s="303" t="s">
        <v>19657</v>
      </c>
      <c r="H123" s="303" t="s">
        <v>19658</v>
      </c>
    </row>
    <row r="124">
      <c r="A124" s="298">
        <v>270.0</v>
      </c>
      <c r="B124" s="299" t="s">
        <v>19666</v>
      </c>
      <c r="C124" s="300"/>
      <c r="D124" s="300" t="s">
        <v>19667</v>
      </c>
      <c r="E124" s="300" t="s">
        <v>19668</v>
      </c>
      <c r="F124" s="300" t="s">
        <v>19669</v>
      </c>
      <c r="G124" s="300" t="s">
        <v>19671</v>
      </c>
      <c r="H124" s="300" t="s">
        <v>19672</v>
      </c>
    </row>
    <row r="125">
      <c r="A125" s="301">
        <v>271.0</v>
      </c>
      <c r="B125" s="302" t="s">
        <v>19680</v>
      </c>
      <c r="C125" s="303"/>
      <c r="D125" s="303" t="s">
        <v>19681</v>
      </c>
      <c r="E125" s="303" t="s">
        <v>19682</v>
      </c>
      <c r="F125" s="303" t="s">
        <v>19683</v>
      </c>
      <c r="G125" s="303" t="s">
        <v>19684</v>
      </c>
      <c r="H125" s="303" t="s">
        <v>19685</v>
      </c>
    </row>
    <row r="126">
      <c r="A126" s="298">
        <v>272.0</v>
      </c>
      <c r="B126" s="299" t="s">
        <v>19693</v>
      </c>
      <c r="C126" s="300"/>
      <c r="D126" s="300" t="s">
        <v>21187</v>
      </c>
      <c r="E126" s="300" t="s">
        <v>21188</v>
      </c>
      <c r="F126" s="300" t="s">
        <v>21189</v>
      </c>
      <c r="G126" s="300" t="s">
        <v>19697</v>
      </c>
      <c r="H126" s="300" t="s">
        <v>19698</v>
      </c>
    </row>
    <row r="127">
      <c r="A127" s="301">
        <v>273.0</v>
      </c>
      <c r="B127" s="302" t="s">
        <v>19706</v>
      </c>
      <c r="C127" s="303"/>
      <c r="D127" s="303"/>
      <c r="E127" s="303"/>
      <c r="F127" s="303"/>
      <c r="G127" s="303"/>
      <c r="H127" s="303"/>
    </row>
    <row r="128">
      <c r="A128" s="298">
        <v>274.0</v>
      </c>
      <c r="B128" s="299" t="s">
        <v>21190</v>
      </c>
      <c r="C128" s="300"/>
      <c r="D128" s="300" t="s">
        <v>19711</v>
      </c>
      <c r="E128" s="300" t="s">
        <v>19712</v>
      </c>
      <c r="F128" s="300" t="s">
        <v>19713</v>
      </c>
      <c r="G128" s="300" t="s">
        <v>19714</v>
      </c>
      <c r="H128" s="300" t="s">
        <v>19715</v>
      </c>
    </row>
    <row r="129">
      <c r="A129" s="301">
        <v>275.0</v>
      </c>
      <c r="B129" s="302"/>
      <c r="C129" s="303" t="s">
        <v>17979</v>
      </c>
      <c r="D129" s="303"/>
      <c r="E129" s="303"/>
      <c r="F129" s="303"/>
      <c r="G129" s="303" t="s">
        <v>19723</v>
      </c>
      <c r="H129" s="303" t="s">
        <v>19724</v>
      </c>
    </row>
    <row r="130">
      <c r="A130" s="298">
        <v>276.0</v>
      </c>
      <c r="B130" s="299" t="s">
        <v>19727</v>
      </c>
      <c r="C130" s="300"/>
      <c r="D130" s="300" t="s">
        <v>19728</v>
      </c>
      <c r="E130" s="300" t="s">
        <v>19729</v>
      </c>
      <c r="F130" s="300" t="s">
        <v>19730</v>
      </c>
      <c r="G130" s="300" t="s">
        <v>19731</v>
      </c>
      <c r="H130" s="300" t="s">
        <v>19732</v>
      </c>
    </row>
    <row r="131">
      <c r="A131" s="301">
        <v>277.0</v>
      </c>
      <c r="B131" s="302" t="s">
        <v>21191</v>
      </c>
      <c r="C131" s="303"/>
      <c r="D131" s="303" t="s">
        <v>19741</v>
      </c>
      <c r="E131" s="303" t="s">
        <v>19742</v>
      </c>
      <c r="F131" s="303"/>
      <c r="G131" s="303" t="s">
        <v>19743</v>
      </c>
      <c r="H131" s="303" t="s">
        <v>19744</v>
      </c>
    </row>
    <row r="132">
      <c r="A132" s="298">
        <v>278.0</v>
      </c>
      <c r="B132" s="299" t="s">
        <v>19761</v>
      </c>
      <c r="C132" s="300"/>
      <c r="D132" s="300" t="s">
        <v>21192</v>
      </c>
      <c r="E132" s="300" t="s">
        <v>21193</v>
      </c>
      <c r="F132" s="300" t="s">
        <v>21194</v>
      </c>
      <c r="G132" s="300" t="s">
        <v>21195</v>
      </c>
      <c r="H132" s="300" t="s">
        <v>21196</v>
      </c>
    </row>
    <row r="133">
      <c r="A133" s="301">
        <v>280.0</v>
      </c>
      <c r="B133" s="302" t="s">
        <v>19777</v>
      </c>
      <c r="C133" s="303"/>
      <c r="D133" s="303" t="s">
        <v>19778</v>
      </c>
      <c r="E133" s="303" t="s">
        <v>19779</v>
      </c>
      <c r="F133" s="303" t="s">
        <v>19780</v>
      </c>
      <c r="G133" s="303" t="s">
        <v>19781</v>
      </c>
      <c r="H133" s="303" t="s">
        <v>19782</v>
      </c>
    </row>
    <row r="134">
      <c r="A134" s="298">
        <v>281.0</v>
      </c>
      <c r="B134" s="299"/>
      <c r="C134" s="300" t="s">
        <v>19784</v>
      </c>
      <c r="D134" s="300" t="s">
        <v>19785</v>
      </c>
      <c r="E134" s="300" t="s">
        <v>19786</v>
      </c>
      <c r="F134" s="300" t="s">
        <v>19787</v>
      </c>
      <c r="G134" s="300" t="s">
        <v>19788</v>
      </c>
      <c r="H134" s="300" t="s">
        <v>19789</v>
      </c>
    </row>
    <row r="135">
      <c r="A135" s="301">
        <v>283.0</v>
      </c>
      <c r="B135" s="302" t="s">
        <v>19797</v>
      </c>
      <c r="C135" s="303"/>
      <c r="D135" s="303" t="s">
        <v>19798</v>
      </c>
      <c r="E135" s="303" t="s">
        <v>19799</v>
      </c>
      <c r="F135" s="303" t="s">
        <v>19800</v>
      </c>
      <c r="G135" s="303" t="s">
        <v>19804</v>
      </c>
      <c r="H135" s="303"/>
    </row>
    <row r="136">
      <c r="A136" s="298">
        <v>285.0</v>
      </c>
      <c r="B136" s="299" t="s">
        <v>21168</v>
      </c>
      <c r="C136" s="300"/>
      <c r="D136" s="300" t="s">
        <v>19808</v>
      </c>
      <c r="E136" s="300" t="s">
        <v>19809</v>
      </c>
      <c r="F136" s="300" t="s">
        <v>19810</v>
      </c>
      <c r="G136" s="300" t="s">
        <v>19811</v>
      </c>
      <c r="H136" s="300" t="s">
        <v>19812</v>
      </c>
    </row>
    <row r="137">
      <c r="A137" s="301">
        <v>286.0</v>
      </c>
      <c r="B137" s="302" t="s">
        <v>19819</v>
      </c>
      <c r="C137" s="303"/>
      <c r="D137" s="303" t="s">
        <v>19820</v>
      </c>
      <c r="E137" s="303" t="s">
        <v>19821</v>
      </c>
      <c r="F137" s="303" t="s">
        <v>19822</v>
      </c>
      <c r="G137" s="303" t="s">
        <v>19823</v>
      </c>
      <c r="H137" s="303" t="s">
        <v>19824</v>
      </c>
    </row>
    <row r="138">
      <c r="A138" s="298">
        <v>287.0</v>
      </c>
      <c r="B138" s="299"/>
      <c r="C138" s="300" t="s">
        <v>19832</v>
      </c>
      <c r="D138" s="300" t="s">
        <v>21197</v>
      </c>
      <c r="E138" s="300" t="s">
        <v>19834</v>
      </c>
      <c r="F138" s="300" t="s">
        <v>19835</v>
      </c>
      <c r="G138" s="300" t="s">
        <v>19836</v>
      </c>
      <c r="H138" s="300" t="s">
        <v>19837</v>
      </c>
    </row>
    <row r="139">
      <c r="A139" s="301">
        <v>288.0</v>
      </c>
      <c r="B139" s="302" t="s">
        <v>19846</v>
      </c>
      <c r="C139" s="303"/>
      <c r="D139" s="303" t="s">
        <v>19847</v>
      </c>
      <c r="E139" s="303" t="s">
        <v>19848</v>
      </c>
      <c r="F139" s="303" t="s">
        <v>19849</v>
      </c>
      <c r="G139" s="303" t="s">
        <v>19850</v>
      </c>
      <c r="H139" s="303" t="s">
        <v>19851</v>
      </c>
    </row>
    <row r="140">
      <c r="A140" s="298">
        <v>289.0</v>
      </c>
      <c r="B140" s="299" t="s">
        <v>19859</v>
      </c>
      <c r="C140" s="300"/>
      <c r="D140" s="300" t="s">
        <v>19860</v>
      </c>
      <c r="E140" s="300" t="s">
        <v>19861</v>
      </c>
      <c r="F140" s="300" t="s">
        <v>19862</v>
      </c>
      <c r="G140" s="300" t="s">
        <v>19863</v>
      </c>
      <c r="H140" s="300" t="s">
        <v>19864</v>
      </c>
    </row>
    <row r="141">
      <c r="A141" s="301">
        <v>290.0</v>
      </c>
      <c r="B141" s="302" t="s">
        <v>19872</v>
      </c>
      <c r="C141" s="303"/>
      <c r="D141" s="303" t="s">
        <v>21198</v>
      </c>
      <c r="E141" s="303" t="s">
        <v>19874</v>
      </c>
      <c r="F141" s="303" t="s">
        <v>19875</v>
      </c>
      <c r="G141" s="303" t="s">
        <v>19876</v>
      </c>
      <c r="H141" s="303" t="s">
        <v>19877</v>
      </c>
    </row>
    <row r="142">
      <c r="A142" s="298">
        <v>291.0</v>
      </c>
      <c r="B142" s="299" t="s">
        <v>19885</v>
      </c>
      <c r="C142" s="300"/>
      <c r="D142" s="300" t="s">
        <v>19886</v>
      </c>
      <c r="E142" s="300" t="s">
        <v>19887</v>
      </c>
      <c r="F142" s="300" t="s">
        <v>19888</v>
      </c>
      <c r="G142" s="300" t="s">
        <v>19889</v>
      </c>
      <c r="H142" s="300" t="s">
        <v>19890</v>
      </c>
    </row>
    <row r="143">
      <c r="A143" s="301">
        <v>292.0</v>
      </c>
      <c r="B143" s="302" t="s">
        <v>19898</v>
      </c>
      <c r="C143" s="303"/>
      <c r="D143" s="303" t="s">
        <v>19899</v>
      </c>
      <c r="E143" s="303" t="s">
        <v>19900</v>
      </c>
      <c r="F143" s="303" t="s">
        <v>19901</v>
      </c>
      <c r="G143" s="303" t="s">
        <v>19902</v>
      </c>
      <c r="H143" s="303" t="s">
        <v>19903</v>
      </c>
    </row>
    <row r="144">
      <c r="A144" s="298">
        <v>293.0</v>
      </c>
      <c r="B144" s="299" t="s">
        <v>19916</v>
      </c>
      <c r="C144" s="300"/>
      <c r="D144" s="300" t="s">
        <v>19912</v>
      </c>
      <c r="E144" s="300" t="s">
        <v>19913</v>
      </c>
      <c r="F144" s="300" t="s">
        <v>19914</v>
      </c>
      <c r="G144" s="300" t="s">
        <v>19915</v>
      </c>
      <c r="H144" s="300" t="s">
        <v>21199</v>
      </c>
    </row>
    <row r="145">
      <c r="A145" s="301">
        <v>294.0</v>
      </c>
      <c r="B145" s="302" t="s">
        <v>19924</v>
      </c>
      <c r="C145" s="303"/>
      <c r="D145" s="303" t="s">
        <v>19925</v>
      </c>
      <c r="E145" s="303" t="s">
        <v>19926</v>
      </c>
      <c r="F145" s="303" t="s">
        <v>19927</v>
      </c>
      <c r="G145" s="303" t="s">
        <v>19928</v>
      </c>
      <c r="H145" s="303" t="s">
        <v>19929</v>
      </c>
    </row>
    <row r="146">
      <c r="A146" s="298">
        <v>295.0</v>
      </c>
      <c r="B146" s="299" t="s">
        <v>21190</v>
      </c>
      <c r="C146" s="300"/>
      <c r="D146" s="300" t="s">
        <v>19938</v>
      </c>
      <c r="E146" s="300" t="s">
        <v>19939</v>
      </c>
      <c r="F146" s="300" t="s">
        <v>19940</v>
      </c>
      <c r="G146" s="300" t="s">
        <v>19941</v>
      </c>
      <c r="H146" s="300" t="s">
        <v>19942</v>
      </c>
    </row>
    <row r="147">
      <c r="A147" s="301">
        <v>296.0</v>
      </c>
      <c r="B147" s="302" t="s">
        <v>21190</v>
      </c>
      <c r="C147" s="303" t="s">
        <v>19950</v>
      </c>
      <c r="D147" s="303" t="s">
        <v>19951</v>
      </c>
      <c r="E147" s="303" t="s">
        <v>19952</v>
      </c>
      <c r="F147" s="303"/>
      <c r="G147" s="303" t="s">
        <v>19953</v>
      </c>
      <c r="H147" s="303" t="s">
        <v>19954</v>
      </c>
    </row>
    <row r="148">
      <c r="A148" s="298">
        <v>297.0</v>
      </c>
      <c r="B148" s="299" t="s">
        <v>19960</v>
      </c>
      <c r="C148" s="300"/>
      <c r="D148" s="300" t="s">
        <v>19961</v>
      </c>
      <c r="E148" s="300" t="s">
        <v>19962</v>
      </c>
      <c r="F148" s="300" t="s">
        <v>19963</v>
      </c>
      <c r="G148" s="300" t="s">
        <v>19964</v>
      </c>
      <c r="H148" s="300" t="s">
        <v>19965</v>
      </c>
    </row>
    <row r="149">
      <c r="A149" s="301">
        <v>298.0</v>
      </c>
      <c r="B149" s="302" t="s">
        <v>19973</v>
      </c>
      <c r="C149" s="303" t="s">
        <v>19975</v>
      </c>
      <c r="D149" s="303" t="s">
        <v>19974</v>
      </c>
      <c r="E149" s="303" t="s">
        <v>19976</v>
      </c>
      <c r="F149" s="303"/>
      <c r="G149" s="303" t="s">
        <v>19977</v>
      </c>
      <c r="H149" s="303" t="s">
        <v>19978</v>
      </c>
    </row>
    <row r="150">
      <c r="A150" s="298">
        <v>299.0</v>
      </c>
      <c r="B150" s="299" t="s">
        <v>19985</v>
      </c>
      <c r="C150" s="300"/>
      <c r="D150" s="300" t="s">
        <v>19986</v>
      </c>
      <c r="E150" s="300" t="s">
        <v>19987</v>
      </c>
      <c r="F150" s="300" t="s">
        <v>19988</v>
      </c>
      <c r="G150" s="300" t="s">
        <v>19989</v>
      </c>
      <c r="H150" s="300" t="s">
        <v>19990</v>
      </c>
    </row>
    <row r="151">
      <c r="A151" s="301">
        <v>300.0</v>
      </c>
      <c r="B151" s="302" t="s">
        <v>21190</v>
      </c>
      <c r="C151" s="303"/>
      <c r="D151" s="303" t="s">
        <v>19999</v>
      </c>
      <c r="E151" s="303" t="s">
        <v>20000</v>
      </c>
      <c r="F151" s="303" t="s">
        <v>20001</v>
      </c>
      <c r="G151" s="303" t="s">
        <v>20002</v>
      </c>
      <c r="H151" s="303" t="s">
        <v>20003</v>
      </c>
    </row>
    <row r="152">
      <c r="A152" s="298">
        <v>301.0</v>
      </c>
      <c r="B152" s="299" t="s">
        <v>20017</v>
      </c>
      <c r="C152" s="300"/>
      <c r="D152" s="300" t="s">
        <v>21200</v>
      </c>
      <c r="E152" s="300" t="s">
        <v>21201</v>
      </c>
      <c r="F152" s="300" t="s">
        <v>21202</v>
      </c>
      <c r="G152" s="300" t="s">
        <v>21203</v>
      </c>
      <c r="H152" s="300" t="s">
        <v>21204</v>
      </c>
    </row>
    <row r="153">
      <c r="A153" s="301">
        <v>303.0</v>
      </c>
      <c r="B153" s="302" t="s">
        <v>21205</v>
      </c>
      <c r="C153" s="303"/>
      <c r="D153" s="303" t="s">
        <v>20044</v>
      </c>
      <c r="E153" s="303" t="s">
        <v>20045</v>
      </c>
      <c r="F153" s="303" t="s">
        <v>20046</v>
      </c>
      <c r="G153" s="303" t="s">
        <v>20047</v>
      </c>
      <c r="H153" s="303" t="s">
        <v>20048</v>
      </c>
    </row>
    <row r="154">
      <c r="A154" s="298">
        <v>304.0</v>
      </c>
      <c r="B154" s="299" t="s">
        <v>20069</v>
      </c>
      <c r="C154" s="300"/>
      <c r="D154" s="300" t="s">
        <v>21206</v>
      </c>
      <c r="E154" s="300" t="s">
        <v>21207</v>
      </c>
      <c r="F154" s="300" t="s">
        <v>21208</v>
      </c>
      <c r="G154" s="300" t="s">
        <v>21209</v>
      </c>
      <c r="H154" s="300" t="s">
        <v>21210</v>
      </c>
    </row>
    <row r="155">
      <c r="A155" s="301">
        <v>306.0</v>
      </c>
      <c r="B155" s="302" t="s">
        <v>20084</v>
      </c>
      <c r="C155" s="303"/>
      <c r="D155" s="303"/>
      <c r="E155" s="303"/>
      <c r="F155" s="303"/>
      <c r="G155" s="303" t="s">
        <v>20085</v>
      </c>
      <c r="H155" s="303" t="s">
        <v>21211</v>
      </c>
    </row>
    <row r="156">
      <c r="A156" s="298">
        <v>307.0</v>
      </c>
      <c r="B156" s="299" t="s">
        <v>18578</v>
      </c>
      <c r="C156" s="300"/>
      <c r="D156" s="300" t="s">
        <v>20090</v>
      </c>
      <c r="E156" s="300" t="s">
        <v>20091</v>
      </c>
      <c r="F156" s="300" t="s">
        <v>20092</v>
      </c>
      <c r="G156" s="300" t="s">
        <v>20093</v>
      </c>
      <c r="H156" s="300" t="s">
        <v>20094</v>
      </c>
    </row>
    <row r="157">
      <c r="A157" s="301">
        <v>308.0</v>
      </c>
      <c r="B157" s="302" t="s">
        <v>20106</v>
      </c>
      <c r="C157" s="303"/>
      <c r="D157" s="303" t="s">
        <v>20102</v>
      </c>
      <c r="E157" s="303" t="s">
        <v>20103</v>
      </c>
      <c r="F157" s="303" t="s">
        <v>20104</v>
      </c>
      <c r="G157" s="303" t="s">
        <v>20105</v>
      </c>
      <c r="H157" s="303" t="s">
        <v>21212</v>
      </c>
    </row>
    <row r="158">
      <c r="A158" s="298">
        <v>309.0</v>
      </c>
      <c r="B158" s="299" t="s">
        <v>21190</v>
      </c>
      <c r="C158" s="300"/>
      <c r="D158" s="300" t="s">
        <v>20115</v>
      </c>
      <c r="E158" s="300" t="s">
        <v>20116</v>
      </c>
      <c r="F158" s="300" t="s">
        <v>20117</v>
      </c>
      <c r="G158" s="300" t="s">
        <v>20118</v>
      </c>
      <c r="H158" s="300" t="s">
        <v>20119</v>
      </c>
    </row>
    <row r="159">
      <c r="A159" s="301">
        <v>310.0</v>
      </c>
      <c r="B159" s="302" t="s">
        <v>21213</v>
      </c>
      <c r="C159" s="303"/>
      <c r="D159" s="303" t="s">
        <v>20127</v>
      </c>
      <c r="E159" s="303" t="s">
        <v>20128</v>
      </c>
      <c r="F159" s="303" t="s">
        <v>20129</v>
      </c>
      <c r="G159" s="303"/>
      <c r="H159" s="303" t="s">
        <v>20130</v>
      </c>
    </row>
    <row r="160">
      <c r="A160" s="298">
        <v>311.0</v>
      </c>
      <c r="B160" s="299" t="s">
        <v>21132</v>
      </c>
      <c r="C160" s="300"/>
      <c r="D160" s="300" t="s">
        <v>20138</v>
      </c>
      <c r="E160" s="300" t="s">
        <v>20139</v>
      </c>
      <c r="F160" s="300" t="s">
        <v>20140</v>
      </c>
      <c r="G160" s="300" t="s">
        <v>20141</v>
      </c>
      <c r="H160" s="300" t="s">
        <v>20142</v>
      </c>
    </row>
    <row r="161">
      <c r="A161" s="301">
        <v>312.0</v>
      </c>
      <c r="B161" s="302" t="s">
        <v>20106</v>
      </c>
      <c r="C161" s="303"/>
      <c r="D161" s="303" t="s">
        <v>20151</v>
      </c>
      <c r="E161" s="303" t="s">
        <v>20152</v>
      </c>
      <c r="F161" s="303" t="s">
        <v>20153</v>
      </c>
      <c r="G161" s="303" t="s">
        <v>20154</v>
      </c>
      <c r="H161" s="303" t="s">
        <v>21214</v>
      </c>
    </row>
    <row r="162">
      <c r="A162" s="298">
        <v>313.0</v>
      </c>
      <c r="B162" s="299" t="s">
        <v>20174</v>
      </c>
      <c r="C162" s="300"/>
      <c r="D162" s="300" t="s">
        <v>21215</v>
      </c>
      <c r="E162" s="300" t="s">
        <v>21216</v>
      </c>
      <c r="F162" s="300" t="s">
        <v>21217</v>
      </c>
      <c r="G162" s="300" t="s">
        <v>21218</v>
      </c>
      <c r="H162" s="300" t="s">
        <v>21219</v>
      </c>
    </row>
    <row r="163">
      <c r="A163" s="301">
        <v>315.0</v>
      </c>
      <c r="B163" s="302" t="s">
        <v>20190</v>
      </c>
      <c r="C163" s="303"/>
      <c r="D163" s="303" t="s">
        <v>20191</v>
      </c>
      <c r="E163" s="303" t="s">
        <v>20192</v>
      </c>
      <c r="F163" s="303" t="s">
        <v>20193</v>
      </c>
      <c r="G163" s="303" t="s">
        <v>20194</v>
      </c>
      <c r="H163" s="303" t="s">
        <v>20195</v>
      </c>
    </row>
    <row r="164">
      <c r="A164" s="298">
        <v>316.0</v>
      </c>
      <c r="B164" s="299" t="s">
        <v>20203</v>
      </c>
      <c r="C164" s="300"/>
      <c r="D164" s="300" t="s">
        <v>20204</v>
      </c>
      <c r="E164" s="300" t="s">
        <v>20205</v>
      </c>
      <c r="F164" s="300" t="s">
        <v>20206</v>
      </c>
      <c r="G164" s="300" t="s">
        <v>20207</v>
      </c>
      <c r="H164" s="300" t="s">
        <v>20208</v>
      </c>
    </row>
    <row r="165">
      <c r="A165" s="301">
        <v>317.0</v>
      </c>
      <c r="B165" s="302" t="s">
        <v>21190</v>
      </c>
      <c r="C165" s="303"/>
      <c r="D165" s="303" t="s">
        <v>20218</v>
      </c>
      <c r="E165" s="303" t="s">
        <v>20219</v>
      </c>
      <c r="F165" s="303" t="s">
        <v>20220</v>
      </c>
      <c r="G165" s="303" t="s">
        <v>20221</v>
      </c>
      <c r="H165" s="303" t="s">
        <v>20222</v>
      </c>
    </row>
    <row r="166">
      <c r="A166" s="298">
        <v>318.0</v>
      </c>
      <c r="B166" s="299" t="s">
        <v>20229</v>
      </c>
      <c r="C166" s="300"/>
      <c r="D166" s="300"/>
      <c r="E166" s="300"/>
      <c r="F166" s="300"/>
      <c r="G166" s="300" t="s">
        <v>20230</v>
      </c>
      <c r="H166" s="300" t="s">
        <v>20231</v>
      </c>
    </row>
    <row r="167">
      <c r="A167" s="301">
        <v>319.0</v>
      </c>
      <c r="B167" s="302" t="s">
        <v>20247</v>
      </c>
      <c r="C167" s="303"/>
      <c r="D167" s="303" t="s">
        <v>21220</v>
      </c>
      <c r="E167" s="303" t="s">
        <v>21221</v>
      </c>
      <c r="F167" s="303" t="s">
        <v>21222</v>
      </c>
      <c r="G167" s="303" t="s">
        <v>21223</v>
      </c>
      <c r="H167" s="303" t="s">
        <v>21224</v>
      </c>
    </row>
    <row r="168">
      <c r="A168" s="298">
        <v>321.0</v>
      </c>
      <c r="B168" s="299" t="s">
        <v>21205</v>
      </c>
      <c r="C168" s="300"/>
      <c r="D168" s="300" t="s">
        <v>20263</v>
      </c>
      <c r="E168" s="300" t="s">
        <v>20264</v>
      </c>
      <c r="F168" s="300"/>
      <c r="G168" s="300" t="s">
        <v>20265</v>
      </c>
      <c r="H168" s="300"/>
    </row>
    <row r="169">
      <c r="A169" s="301">
        <v>322.0</v>
      </c>
      <c r="B169" s="302" t="s">
        <v>20273</v>
      </c>
      <c r="C169" s="303"/>
      <c r="D169" s="303" t="s">
        <v>20274</v>
      </c>
      <c r="E169" s="303" t="s">
        <v>20275</v>
      </c>
      <c r="F169" s="303" t="s">
        <v>20276</v>
      </c>
      <c r="G169" s="303" t="s">
        <v>20277</v>
      </c>
      <c r="H169" s="303" t="s">
        <v>20278</v>
      </c>
    </row>
    <row r="170">
      <c r="A170" s="298">
        <v>323.0</v>
      </c>
      <c r="B170" s="299" t="s">
        <v>21190</v>
      </c>
      <c r="C170" s="300"/>
      <c r="D170" s="300" t="s">
        <v>20287</v>
      </c>
      <c r="E170" s="300" t="s">
        <v>20288</v>
      </c>
      <c r="F170" s="300" t="s">
        <v>20289</v>
      </c>
      <c r="G170" s="300" t="s">
        <v>20290</v>
      </c>
      <c r="H170" s="300" t="s">
        <v>20291</v>
      </c>
    </row>
    <row r="171">
      <c r="A171" s="301">
        <v>324.0</v>
      </c>
      <c r="B171" s="302" t="s">
        <v>21190</v>
      </c>
      <c r="C171" s="303"/>
      <c r="D171" s="303" t="s">
        <v>20299</v>
      </c>
      <c r="E171" s="303" t="s">
        <v>20300</v>
      </c>
      <c r="F171" s="303" t="s">
        <v>20301</v>
      </c>
      <c r="G171" s="303" t="s">
        <v>20302</v>
      </c>
      <c r="H171" s="303" t="s">
        <v>20303</v>
      </c>
    </row>
    <row r="172">
      <c r="A172" s="298">
        <v>325.0</v>
      </c>
      <c r="B172" s="299" t="s">
        <v>20311</v>
      </c>
      <c r="C172" s="300"/>
      <c r="D172" s="300" t="s">
        <v>20312</v>
      </c>
      <c r="E172" s="300" t="s">
        <v>20313</v>
      </c>
      <c r="F172" s="300" t="s">
        <v>20314</v>
      </c>
      <c r="G172" s="300" t="s">
        <v>20315</v>
      </c>
      <c r="H172" s="300" t="s">
        <v>20316</v>
      </c>
    </row>
    <row r="173">
      <c r="A173" s="301">
        <v>326.0</v>
      </c>
      <c r="B173" s="302" t="s">
        <v>20323</v>
      </c>
      <c r="C173" s="303"/>
      <c r="D173" s="303" t="s">
        <v>20324</v>
      </c>
      <c r="E173" s="303" t="s">
        <v>20325</v>
      </c>
      <c r="F173" s="303" t="s">
        <v>20326</v>
      </c>
      <c r="G173" s="303" t="s">
        <v>20327</v>
      </c>
      <c r="H173" s="303" t="s">
        <v>20328</v>
      </c>
    </row>
    <row r="174">
      <c r="A174" s="298">
        <v>329.0</v>
      </c>
      <c r="B174" s="299" t="s">
        <v>20372</v>
      </c>
      <c r="C174" s="300" t="s">
        <v>20361</v>
      </c>
      <c r="D174" s="300" t="s">
        <v>21225</v>
      </c>
      <c r="E174" s="300" t="s">
        <v>21226</v>
      </c>
      <c r="F174" s="300" t="s">
        <v>21227</v>
      </c>
      <c r="G174" s="300" t="s">
        <v>20378</v>
      </c>
      <c r="H174" s="300" t="s">
        <v>21228</v>
      </c>
    </row>
    <row r="175">
      <c r="A175" s="301">
        <v>331.0</v>
      </c>
      <c r="B175" s="302" t="s">
        <v>18041</v>
      </c>
      <c r="C175" s="303"/>
      <c r="D175" s="303" t="s">
        <v>20387</v>
      </c>
      <c r="E175" s="303" t="s">
        <v>20388</v>
      </c>
      <c r="F175" s="303" t="s">
        <v>20389</v>
      </c>
      <c r="G175" s="303" t="s">
        <v>20390</v>
      </c>
      <c r="H175" s="303" t="s">
        <v>20391</v>
      </c>
    </row>
    <row r="176">
      <c r="A176" s="298">
        <v>332.0</v>
      </c>
      <c r="B176" s="299"/>
      <c r="C176" s="300" t="s">
        <v>20400</v>
      </c>
      <c r="D176" s="300"/>
      <c r="E176" s="300" t="s">
        <v>20401</v>
      </c>
      <c r="F176" s="300" t="s">
        <v>20402</v>
      </c>
      <c r="G176" s="300" t="s">
        <v>20403</v>
      </c>
      <c r="H176" s="300" t="s">
        <v>20404</v>
      </c>
    </row>
    <row r="177">
      <c r="A177" s="301">
        <v>333.0</v>
      </c>
      <c r="B177" s="302" t="s">
        <v>20416</v>
      </c>
      <c r="C177" s="303"/>
      <c r="D177" s="303" t="s">
        <v>20413</v>
      </c>
      <c r="E177" s="303" t="s">
        <v>20414</v>
      </c>
      <c r="F177" s="303" t="s">
        <v>20415</v>
      </c>
      <c r="G177" s="303" t="s">
        <v>20417</v>
      </c>
      <c r="H177" s="303" t="s">
        <v>20418</v>
      </c>
    </row>
    <row r="178">
      <c r="A178" s="298">
        <v>334.0</v>
      </c>
      <c r="B178" s="299" t="s">
        <v>21190</v>
      </c>
      <c r="C178" s="300"/>
      <c r="D178" s="300" t="s">
        <v>20427</v>
      </c>
      <c r="E178" s="300" t="s">
        <v>20428</v>
      </c>
      <c r="F178" s="300" t="s">
        <v>20429</v>
      </c>
      <c r="G178" s="300" t="s">
        <v>20430</v>
      </c>
      <c r="H178" s="300" t="s">
        <v>20431</v>
      </c>
    </row>
    <row r="179">
      <c r="A179" s="301">
        <v>335.0</v>
      </c>
      <c r="B179" s="302" t="s">
        <v>20439</v>
      </c>
      <c r="C179" s="303"/>
      <c r="D179" s="303" t="s">
        <v>20440</v>
      </c>
      <c r="E179" s="303" t="s">
        <v>20441</v>
      </c>
      <c r="F179" s="303" t="s">
        <v>21229</v>
      </c>
      <c r="G179" s="303"/>
      <c r="H179" s="303"/>
    </row>
    <row r="180">
      <c r="A180" s="298">
        <v>336.0</v>
      </c>
      <c r="B180" s="299" t="s">
        <v>21230</v>
      </c>
      <c r="C180" s="300"/>
      <c r="D180" s="300" t="s">
        <v>20449</v>
      </c>
      <c r="E180" s="300" t="s">
        <v>20450</v>
      </c>
      <c r="F180" s="300" t="s">
        <v>20451</v>
      </c>
      <c r="G180" s="300" t="s">
        <v>20452</v>
      </c>
      <c r="H180" s="300" t="s">
        <v>21231</v>
      </c>
    </row>
    <row r="181">
      <c r="A181" s="301">
        <v>337.0</v>
      </c>
      <c r="B181" s="302" t="s">
        <v>20468</v>
      </c>
      <c r="C181" s="303" t="s">
        <v>20461</v>
      </c>
      <c r="D181" s="303" t="s">
        <v>21232</v>
      </c>
      <c r="E181" s="303" t="s">
        <v>20465</v>
      </c>
      <c r="F181" s="303" t="s">
        <v>21233</v>
      </c>
      <c r="G181" s="303" t="s">
        <v>20467</v>
      </c>
      <c r="H181" s="303" t="s">
        <v>21234</v>
      </c>
    </row>
    <row r="182">
      <c r="A182" s="298">
        <v>338.0</v>
      </c>
      <c r="B182" s="299" t="s">
        <v>20479</v>
      </c>
      <c r="C182" s="300"/>
      <c r="D182" s="300" t="s">
        <v>20480</v>
      </c>
      <c r="E182" s="300" t="s">
        <v>20481</v>
      </c>
      <c r="F182" s="300" t="s">
        <v>20482</v>
      </c>
      <c r="G182" s="300" t="s">
        <v>20483</v>
      </c>
      <c r="H182" s="300" t="s">
        <v>20484</v>
      </c>
    </row>
    <row r="183">
      <c r="A183" s="301">
        <v>339.0</v>
      </c>
      <c r="B183" s="302" t="s">
        <v>20492</v>
      </c>
      <c r="C183" s="303"/>
      <c r="D183" s="303" t="s">
        <v>20493</v>
      </c>
      <c r="E183" s="303" t="s">
        <v>20494</v>
      </c>
      <c r="F183" s="303" t="s">
        <v>20495</v>
      </c>
      <c r="G183" s="303" t="s">
        <v>20496</v>
      </c>
      <c r="H183" s="303" t="s">
        <v>20497</v>
      </c>
    </row>
    <row r="184">
      <c r="A184" s="298">
        <v>340.0</v>
      </c>
      <c r="B184" s="299" t="s">
        <v>20506</v>
      </c>
      <c r="C184" s="300"/>
      <c r="D184" s="300" t="s">
        <v>20507</v>
      </c>
      <c r="E184" s="300" t="s">
        <v>20508</v>
      </c>
      <c r="F184" s="300" t="s">
        <v>20509</v>
      </c>
      <c r="G184" s="300" t="s">
        <v>20510</v>
      </c>
      <c r="H184" s="300" t="s">
        <v>20511</v>
      </c>
    </row>
    <row r="185">
      <c r="A185" s="301">
        <v>341.0</v>
      </c>
      <c r="B185" s="302" t="s">
        <v>20525</v>
      </c>
      <c r="C185" s="303"/>
      <c r="D185" s="303" t="s">
        <v>20520</v>
      </c>
      <c r="E185" s="303" t="s">
        <v>20521</v>
      </c>
      <c r="F185" s="303" t="s">
        <v>20523</v>
      </c>
      <c r="G185" s="303"/>
      <c r="H185" s="303" t="s">
        <v>20524</v>
      </c>
    </row>
    <row r="186">
      <c r="A186" s="298">
        <v>342.0</v>
      </c>
      <c r="B186" s="299" t="s">
        <v>21235</v>
      </c>
      <c r="C186" s="300"/>
      <c r="D186" s="300" t="s">
        <v>20534</v>
      </c>
      <c r="E186" s="300" t="s">
        <v>20535</v>
      </c>
      <c r="F186" s="300" t="s">
        <v>20536</v>
      </c>
      <c r="G186" s="300" t="s">
        <v>20537</v>
      </c>
      <c r="H186" s="300" t="s">
        <v>20538</v>
      </c>
    </row>
    <row r="187">
      <c r="A187" s="301">
        <v>343.0</v>
      </c>
      <c r="B187" s="302" t="s">
        <v>20468</v>
      </c>
      <c r="C187" s="303" t="s">
        <v>20546</v>
      </c>
      <c r="D187" s="303" t="s">
        <v>20547</v>
      </c>
      <c r="E187" s="303" t="s">
        <v>20548</v>
      </c>
      <c r="F187" s="303" t="s">
        <v>20549</v>
      </c>
      <c r="G187" s="303" t="s">
        <v>20550</v>
      </c>
      <c r="H187" s="303" t="s">
        <v>21236</v>
      </c>
    </row>
    <row r="188">
      <c r="A188" s="298">
        <v>344.0</v>
      </c>
      <c r="B188" s="299" t="s">
        <v>20468</v>
      </c>
      <c r="C188" s="300"/>
      <c r="D188" s="300" t="s">
        <v>20559</v>
      </c>
      <c r="E188" s="300" t="s">
        <v>20560</v>
      </c>
      <c r="F188" s="300" t="s">
        <v>20561</v>
      </c>
      <c r="G188" s="300" t="s">
        <v>20562</v>
      </c>
      <c r="H188" s="300" t="s">
        <v>21237</v>
      </c>
    </row>
    <row r="189">
      <c r="A189" s="301">
        <v>345.0</v>
      </c>
      <c r="B189" s="302" t="s">
        <v>20468</v>
      </c>
      <c r="C189" s="303"/>
      <c r="D189" s="303" t="s">
        <v>20572</v>
      </c>
      <c r="E189" s="303" t="s">
        <v>20573</v>
      </c>
      <c r="F189" s="303" t="s">
        <v>20574</v>
      </c>
      <c r="G189" s="303" t="s">
        <v>20575</v>
      </c>
      <c r="H189" s="303" t="s">
        <v>21238</v>
      </c>
    </row>
    <row r="190">
      <c r="A190" s="298">
        <v>346.0</v>
      </c>
      <c r="B190" s="299" t="s">
        <v>21235</v>
      </c>
      <c r="C190" s="300" t="s">
        <v>20585</v>
      </c>
      <c r="D190" s="300" t="s">
        <v>20586</v>
      </c>
      <c r="E190" s="300" t="s">
        <v>20587</v>
      </c>
      <c r="F190" s="300" t="s">
        <v>20588</v>
      </c>
      <c r="G190" s="300" t="s">
        <v>20589</v>
      </c>
      <c r="H190" s="300" t="s">
        <v>20590</v>
      </c>
    </row>
    <row r="191">
      <c r="A191" s="301">
        <v>347.0</v>
      </c>
      <c r="B191" s="302" t="s">
        <v>20609</v>
      </c>
      <c r="C191" s="303"/>
      <c r="D191" s="303" t="s">
        <v>21239</v>
      </c>
      <c r="E191" s="303" t="s">
        <v>21240</v>
      </c>
      <c r="F191" s="303" t="s">
        <v>21241</v>
      </c>
      <c r="G191" s="303" t="s">
        <v>21242</v>
      </c>
      <c r="H191" s="303" t="s">
        <v>21243</v>
      </c>
    </row>
    <row r="192">
      <c r="A192" s="298">
        <v>349.0</v>
      </c>
      <c r="B192" s="299" t="s">
        <v>20631</v>
      </c>
      <c r="C192" s="300"/>
      <c r="D192" s="300" t="s">
        <v>20627</v>
      </c>
      <c r="E192" s="300" t="s">
        <v>20628</v>
      </c>
      <c r="F192" s="300" t="s">
        <v>20629</v>
      </c>
      <c r="G192" s="300" t="s">
        <v>20630</v>
      </c>
      <c r="H192" s="300" t="s">
        <v>20632</v>
      </c>
    </row>
    <row r="193">
      <c r="A193" s="301">
        <v>350.0</v>
      </c>
      <c r="B193" s="302" t="s">
        <v>20641</v>
      </c>
      <c r="C193" s="303"/>
      <c r="D193" s="303" t="s">
        <v>20642</v>
      </c>
      <c r="E193" s="303" t="s">
        <v>20643</v>
      </c>
      <c r="F193" s="303" t="s">
        <v>20644</v>
      </c>
      <c r="G193" s="303" t="s">
        <v>20645</v>
      </c>
      <c r="H193" s="303" t="s">
        <v>20646</v>
      </c>
    </row>
    <row r="194">
      <c r="A194" s="298">
        <v>351.0</v>
      </c>
      <c r="B194" s="299" t="s">
        <v>20655</v>
      </c>
      <c r="C194" s="300"/>
      <c r="D194" s="300" t="s">
        <v>20656</v>
      </c>
      <c r="E194" s="300" t="s">
        <v>20657</v>
      </c>
      <c r="F194" s="300" t="s">
        <v>20658</v>
      </c>
      <c r="G194" s="300" t="s">
        <v>20659</v>
      </c>
      <c r="H194" s="300" t="s">
        <v>20660</v>
      </c>
    </row>
    <row r="195">
      <c r="A195" s="301">
        <v>352.0</v>
      </c>
      <c r="B195" s="302" t="s">
        <v>20631</v>
      </c>
      <c r="C195" s="303"/>
      <c r="D195" s="303" t="s">
        <v>20668</v>
      </c>
      <c r="E195" s="303" t="s">
        <v>20669</v>
      </c>
      <c r="F195" s="303" t="s">
        <v>20670</v>
      </c>
      <c r="G195" s="303" t="s">
        <v>20671</v>
      </c>
      <c r="H195" s="303" t="s">
        <v>20672</v>
      </c>
    </row>
    <row r="196">
      <c r="A196" s="298">
        <v>353.0</v>
      </c>
      <c r="B196" s="299" t="s">
        <v>21244</v>
      </c>
      <c r="C196" s="300"/>
      <c r="D196" s="300" t="s">
        <v>20681</v>
      </c>
      <c r="E196" s="300" t="s">
        <v>20682</v>
      </c>
      <c r="F196" s="300" t="s">
        <v>20683</v>
      </c>
      <c r="G196" s="300" t="s">
        <v>20684</v>
      </c>
      <c r="H196" s="300" t="s">
        <v>20685</v>
      </c>
    </row>
    <row r="197">
      <c r="A197" s="301">
        <v>354.0</v>
      </c>
      <c r="B197" s="302" t="s">
        <v>20693</v>
      </c>
      <c r="C197" s="303"/>
      <c r="D197" s="303" t="s">
        <v>20694</v>
      </c>
      <c r="E197" s="303" t="s">
        <v>20695</v>
      </c>
      <c r="F197" s="303" t="s">
        <v>20696</v>
      </c>
      <c r="G197" s="303" t="s">
        <v>20697</v>
      </c>
      <c r="H197" s="303" t="s">
        <v>20698</v>
      </c>
    </row>
    <row r="198">
      <c r="A198" s="298">
        <v>355.0</v>
      </c>
      <c r="B198" s="299" t="s">
        <v>21245</v>
      </c>
      <c r="C198" s="300"/>
      <c r="D198" s="300" t="s">
        <v>20709</v>
      </c>
      <c r="E198" s="300" t="s">
        <v>20710</v>
      </c>
      <c r="F198" s="300" t="s">
        <v>20712</v>
      </c>
      <c r="G198" s="300"/>
      <c r="H198" s="300" t="s">
        <v>21246</v>
      </c>
    </row>
    <row r="199">
      <c r="A199" s="301">
        <v>356.0</v>
      </c>
      <c r="B199" s="302" t="s">
        <v>20733</v>
      </c>
      <c r="C199" s="303"/>
      <c r="D199" s="303" t="s">
        <v>21247</v>
      </c>
      <c r="E199" s="303" t="s">
        <v>21248</v>
      </c>
      <c r="F199" s="303" t="s">
        <v>21249</v>
      </c>
      <c r="G199" s="303" t="s">
        <v>21250</v>
      </c>
      <c r="H199" s="303" t="s">
        <v>21251</v>
      </c>
    </row>
    <row r="200">
      <c r="A200" s="298">
        <v>358.0</v>
      </c>
      <c r="B200" s="299" t="s">
        <v>21252</v>
      </c>
      <c r="C200" s="300"/>
      <c r="D200" s="300" t="s">
        <v>20750</v>
      </c>
      <c r="E200" s="300" t="s">
        <v>20751</v>
      </c>
      <c r="F200" s="300" t="s">
        <v>20752</v>
      </c>
      <c r="G200" s="300" t="s">
        <v>20753</v>
      </c>
      <c r="H200" s="300" t="s">
        <v>20754</v>
      </c>
    </row>
    <row r="201">
      <c r="A201" s="301">
        <v>359.0</v>
      </c>
      <c r="B201" s="302" t="s">
        <v>20768</v>
      </c>
      <c r="C201" s="303"/>
      <c r="D201" s="303" t="s">
        <v>20763</v>
      </c>
      <c r="E201" s="303" t="s">
        <v>20764</v>
      </c>
      <c r="F201" s="303" t="s">
        <v>20765</v>
      </c>
      <c r="G201" s="303" t="s">
        <v>20766</v>
      </c>
      <c r="H201" s="303" t="s">
        <v>20767</v>
      </c>
    </row>
    <row r="202">
      <c r="A202" s="298">
        <v>360.0</v>
      </c>
      <c r="B202" s="299" t="s">
        <v>20777</v>
      </c>
      <c r="C202" s="300"/>
      <c r="D202" s="300" t="s">
        <v>20778</v>
      </c>
      <c r="E202" s="300" t="s">
        <v>20779</v>
      </c>
      <c r="F202" s="300" t="s">
        <v>20780</v>
      </c>
      <c r="G202" s="300" t="s">
        <v>21253</v>
      </c>
      <c r="H202" s="300"/>
    </row>
    <row r="203">
      <c r="A203" s="301">
        <v>361.0</v>
      </c>
      <c r="B203" s="302" t="s">
        <v>20468</v>
      </c>
      <c r="C203" s="303"/>
      <c r="D203" s="303"/>
      <c r="E203" s="303" t="s">
        <v>20790</v>
      </c>
      <c r="F203" s="303" t="s">
        <v>20791</v>
      </c>
      <c r="G203" s="303" t="s">
        <v>20792</v>
      </c>
      <c r="H203" s="303" t="s">
        <v>21254</v>
      </c>
    </row>
    <row r="204">
      <c r="A204" s="298">
        <v>362.0</v>
      </c>
      <c r="B204" s="299" t="s">
        <v>20800</v>
      </c>
      <c r="C204" s="300"/>
      <c r="D204" s="300" t="s">
        <v>20801</v>
      </c>
      <c r="E204" s="300" t="s">
        <v>20802</v>
      </c>
      <c r="F204" s="300" t="s">
        <v>20803</v>
      </c>
      <c r="G204" s="300" t="s">
        <v>20804</v>
      </c>
      <c r="H204" s="300" t="s">
        <v>20805</v>
      </c>
    </row>
    <row r="205">
      <c r="A205" s="301">
        <v>363.0</v>
      </c>
      <c r="B205" s="302" t="s">
        <v>20813</v>
      </c>
      <c r="C205" s="303"/>
      <c r="D205" s="303" t="s">
        <v>20814</v>
      </c>
      <c r="E205" s="303" t="s">
        <v>20815</v>
      </c>
      <c r="F205" s="303" t="s">
        <v>20816</v>
      </c>
      <c r="G205" s="303" t="s">
        <v>20817</v>
      </c>
      <c r="H205" s="303" t="s">
        <v>20818</v>
      </c>
    </row>
    <row r="206">
      <c r="A206" s="298">
        <v>364.0</v>
      </c>
      <c r="B206" s="299" t="s">
        <v>20826</v>
      </c>
      <c r="C206" s="300"/>
      <c r="D206" s="300" t="s">
        <v>20827</v>
      </c>
      <c r="E206" s="300" t="s">
        <v>20828</v>
      </c>
      <c r="F206" s="300" t="s">
        <v>20829</v>
      </c>
      <c r="G206" s="300" t="s">
        <v>20830</v>
      </c>
      <c r="H206" s="300" t="s">
        <v>20831</v>
      </c>
    </row>
    <row r="207">
      <c r="A207" s="301">
        <v>365.0</v>
      </c>
      <c r="B207" s="302" t="s">
        <v>20839</v>
      </c>
      <c r="C207" s="303"/>
      <c r="D207" s="303" t="s">
        <v>20840</v>
      </c>
      <c r="E207" s="303" t="s">
        <v>20841</v>
      </c>
      <c r="F207" s="303" t="s">
        <v>20842</v>
      </c>
      <c r="G207" s="303" t="s">
        <v>20843</v>
      </c>
      <c r="H207" s="303" t="s">
        <v>20844</v>
      </c>
    </row>
    <row r="208">
      <c r="A208" s="298">
        <v>366.0</v>
      </c>
      <c r="B208" s="299" t="s">
        <v>20852</v>
      </c>
      <c r="C208" s="300"/>
      <c r="D208" s="300" t="s">
        <v>20853</v>
      </c>
      <c r="E208" s="300" t="s">
        <v>20854</v>
      </c>
      <c r="F208" s="300" t="s">
        <v>20855</v>
      </c>
      <c r="G208" s="300" t="s">
        <v>20856</v>
      </c>
      <c r="H208" s="300" t="s">
        <v>20857</v>
      </c>
    </row>
    <row r="209">
      <c r="A209" s="301">
        <v>367.0</v>
      </c>
      <c r="B209" s="302" t="s">
        <v>20890</v>
      </c>
      <c r="C209" s="303"/>
      <c r="D209" s="303" t="s">
        <v>21255</v>
      </c>
      <c r="E209" s="303" t="s">
        <v>21256</v>
      </c>
      <c r="F209" s="303" t="s">
        <v>21257</v>
      </c>
      <c r="G209" s="303" t="s">
        <v>21258</v>
      </c>
      <c r="H209" s="303" t="s">
        <v>21259</v>
      </c>
    </row>
    <row r="210">
      <c r="A210" s="298">
        <v>370.0</v>
      </c>
      <c r="B210" s="299" t="s">
        <v>20906</v>
      </c>
      <c r="C210" s="300"/>
      <c r="D210" s="300" t="s">
        <v>20907</v>
      </c>
      <c r="E210" s="300" t="s">
        <v>20908</v>
      </c>
      <c r="F210" s="300" t="s">
        <v>20909</v>
      </c>
      <c r="G210" s="300" t="s">
        <v>18700</v>
      </c>
      <c r="H210" s="300" t="s">
        <v>18701</v>
      </c>
    </row>
    <row r="211">
      <c r="A211" s="301">
        <v>371.0</v>
      </c>
      <c r="B211" s="302" t="s">
        <v>20916</v>
      </c>
      <c r="C211" s="303"/>
      <c r="D211" s="303" t="s">
        <v>21260</v>
      </c>
      <c r="E211" s="303" t="s">
        <v>21261</v>
      </c>
      <c r="F211" s="303" t="s">
        <v>21262</v>
      </c>
      <c r="G211" s="303" t="s">
        <v>21263</v>
      </c>
      <c r="H211" s="303" t="s">
        <v>21264</v>
      </c>
    </row>
    <row r="212">
      <c r="A212" s="298">
        <v>372.0</v>
      </c>
      <c r="B212" s="299" t="s">
        <v>20939</v>
      </c>
      <c r="C212" s="300"/>
      <c r="D212" s="300" t="s">
        <v>20933</v>
      </c>
      <c r="E212" s="300" t="s">
        <v>20934</v>
      </c>
      <c r="F212" s="300" t="s">
        <v>20935</v>
      </c>
      <c r="G212" s="300" t="s">
        <v>20936</v>
      </c>
      <c r="H212" s="300" t="s">
        <v>20937</v>
      </c>
    </row>
    <row r="213">
      <c r="A213" s="301">
        <v>373.0</v>
      </c>
      <c r="B213" s="302" t="s">
        <v>20952</v>
      </c>
      <c r="C213" s="303"/>
      <c r="D213" s="303" t="s">
        <v>20947</v>
      </c>
      <c r="E213" s="303" t="s">
        <v>20948</v>
      </c>
      <c r="F213" s="303" t="s">
        <v>20949</v>
      </c>
      <c r="G213" s="303" t="s">
        <v>20950</v>
      </c>
      <c r="H213" s="303" t="s">
        <v>20951</v>
      </c>
    </row>
    <row r="214">
      <c r="A214" s="298">
        <v>374.0</v>
      </c>
      <c r="B214" s="299" t="s">
        <v>20960</v>
      </c>
      <c r="C214" s="300"/>
      <c r="D214" s="300" t="s">
        <v>18208</v>
      </c>
      <c r="E214" s="300" t="s">
        <v>18209</v>
      </c>
      <c r="F214" s="300" t="s">
        <v>18210</v>
      </c>
      <c r="G214" s="300" t="s">
        <v>18211</v>
      </c>
      <c r="H214" s="300" t="s">
        <v>18212</v>
      </c>
    </row>
    <row r="215">
      <c r="A215" s="301">
        <v>375.0</v>
      </c>
      <c r="B215" s="302" t="s">
        <v>20964</v>
      </c>
      <c r="C215" s="303"/>
      <c r="D215" s="303" t="s">
        <v>20965</v>
      </c>
      <c r="E215" s="303" t="s">
        <v>20966</v>
      </c>
      <c r="F215" s="303" t="s">
        <v>20967</v>
      </c>
      <c r="G215" s="303" t="s">
        <v>20968</v>
      </c>
      <c r="H215" s="303" t="s">
        <v>20969</v>
      </c>
    </row>
    <row r="216">
      <c r="A216" s="298">
        <v>376.0</v>
      </c>
      <c r="B216" s="299" t="s">
        <v>20981</v>
      </c>
      <c r="C216" s="300"/>
      <c r="D216" s="300" t="s">
        <v>20978</v>
      </c>
      <c r="E216" s="300" t="s">
        <v>20979</v>
      </c>
      <c r="F216" s="300" t="s">
        <v>20980</v>
      </c>
      <c r="G216" s="300" t="s">
        <v>20015</v>
      </c>
      <c r="H216" s="300" t="s">
        <v>20016</v>
      </c>
    </row>
    <row r="217">
      <c r="A217" s="301">
        <v>377.0</v>
      </c>
      <c r="B217" s="302" t="s">
        <v>20987</v>
      </c>
      <c r="C217" s="303"/>
      <c r="D217" s="303" t="s">
        <v>20988</v>
      </c>
      <c r="E217" s="303" t="s">
        <v>20989</v>
      </c>
      <c r="F217" s="303" t="s">
        <v>20990</v>
      </c>
      <c r="G217" s="303" t="s">
        <v>18932</v>
      </c>
      <c r="H217" s="303" t="s">
        <v>18933</v>
      </c>
    </row>
    <row r="218">
      <c r="A218" s="298">
        <v>378.0</v>
      </c>
      <c r="B218" s="299" t="s">
        <v>20997</v>
      </c>
      <c r="C218" s="300"/>
      <c r="D218" s="300" t="s">
        <v>20998</v>
      </c>
      <c r="E218" s="300" t="s">
        <v>20999</v>
      </c>
      <c r="F218" s="300" t="s">
        <v>21000</v>
      </c>
      <c r="G218" s="300" t="s">
        <v>21001</v>
      </c>
      <c r="H218" s="300" t="s">
        <v>21002</v>
      </c>
    </row>
    <row r="219">
      <c r="A219" s="301">
        <v>379.0</v>
      </c>
      <c r="B219" s="302" t="s">
        <v>21265</v>
      </c>
      <c r="C219" s="303"/>
      <c r="D219" s="303" t="s">
        <v>21012</v>
      </c>
      <c r="E219" s="303" t="s">
        <v>21014</v>
      </c>
      <c r="F219" s="303"/>
      <c r="G219" s="303" t="s">
        <v>21015</v>
      </c>
      <c r="H219" s="303" t="s">
        <v>21016</v>
      </c>
    </row>
    <row r="220">
      <c r="A220" s="298">
        <v>380.0</v>
      </c>
      <c r="B220" s="299"/>
      <c r="C220" s="300" t="s">
        <v>21024</v>
      </c>
      <c r="D220" s="300" t="s">
        <v>17967</v>
      </c>
      <c r="E220" s="300" t="s">
        <v>17968</v>
      </c>
      <c r="F220" s="300" t="s">
        <v>17969</v>
      </c>
      <c r="G220" s="300" t="s">
        <v>17970</v>
      </c>
      <c r="H220" s="300" t="s">
        <v>17971</v>
      </c>
    </row>
    <row r="221">
      <c r="A221" s="301">
        <v>381.0</v>
      </c>
      <c r="B221" s="302" t="s">
        <v>21034</v>
      </c>
      <c r="C221" s="303" t="s">
        <v>21030</v>
      </c>
      <c r="D221" s="303" t="s">
        <v>21031</v>
      </c>
      <c r="E221" s="303" t="s">
        <v>18248</v>
      </c>
      <c r="F221" s="303" t="s">
        <v>21032</v>
      </c>
      <c r="G221" s="303" t="s">
        <v>18250</v>
      </c>
      <c r="H221" s="303" t="s">
        <v>18251</v>
      </c>
    </row>
    <row r="222">
      <c r="A222" s="298">
        <v>382.0</v>
      </c>
      <c r="B222" s="299"/>
      <c r="C222" s="300" t="s">
        <v>21039</v>
      </c>
      <c r="D222" s="300" t="s">
        <v>21040</v>
      </c>
      <c r="E222" s="300" t="s">
        <v>18084</v>
      </c>
      <c r="F222" s="300" t="s">
        <v>18085</v>
      </c>
      <c r="G222" s="300" t="s">
        <v>18086</v>
      </c>
      <c r="H222" s="300" t="s">
        <v>18087</v>
      </c>
    </row>
    <row r="223">
      <c r="A223" s="301">
        <v>383.0</v>
      </c>
      <c r="B223" s="302" t="s">
        <v>21043</v>
      </c>
      <c r="C223" s="303" t="s">
        <v>21045</v>
      </c>
      <c r="D223" s="303" t="s">
        <v>18338</v>
      </c>
      <c r="E223" s="303" t="s">
        <v>18339</v>
      </c>
      <c r="F223" s="303" t="s">
        <v>18340</v>
      </c>
      <c r="G223" s="303" t="s">
        <v>18341</v>
      </c>
      <c r="H223" s="303" t="s">
        <v>18342</v>
      </c>
    </row>
    <row r="224">
      <c r="A224" s="298">
        <v>384.0</v>
      </c>
      <c r="B224" s="299" t="s">
        <v>21049</v>
      </c>
      <c r="C224" s="300"/>
      <c r="D224" s="300" t="s">
        <v>21050</v>
      </c>
      <c r="E224" s="300" t="s">
        <v>21051</v>
      </c>
      <c r="F224" s="300" t="s">
        <v>21052</v>
      </c>
      <c r="G224" s="300" t="s">
        <v>21053</v>
      </c>
      <c r="H224" s="300" t="s">
        <v>21054</v>
      </c>
    </row>
    <row r="225">
      <c r="A225" s="301">
        <v>385.0</v>
      </c>
      <c r="B225" s="302" t="s">
        <v>21062</v>
      </c>
      <c r="C225" s="303"/>
      <c r="D225" s="303" t="s">
        <v>21063</v>
      </c>
      <c r="E225" s="303" t="s">
        <v>21064</v>
      </c>
      <c r="F225" s="303" t="s">
        <v>21065</v>
      </c>
      <c r="G225" s="303" t="s">
        <v>18574</v>
      </c>
      <c r="H225" s="303" t="s">
        <v>18575</v>
      </c>
    </row>
    <row r="226">
      <c r="A226" s="298">
        <v>386.0</v>
      </c>
      <c r="B226" s="299" t="s">
        <v>21073</v>
      </c>
      <c r="C226" s="300" t="s">
        <v>21071</v>
      </c>
      <c r="D226" s="300"/>
      <c r="E226" s="300"/>
      <c r="F226" s="300"/>
      <c r="G226" s="300" t="s">
        <v>17959</v>
      </c>
      <c r="H226" s="300" t="s">
        <v>17960</v>
      </c>
    </row>
    <row r="227">
      <c r="A227" s="301">
        <v>387.0</v>
      </c>
      <c r="B227" s="302"/>
      <c r="C227" s="303" t="s">
        <v>21076</v>
      </c>
      <c r="D227" s="303" t="s">
        <v>21077</v>
      </c>
      <c r="E227" s="303" t="s">
        <v>21078</v>
      </c>
      <c r="F227" s="303" t="s">
        <v>21079</v>
      </c>
      <c r="G227" s="303" t="s">
        <v>18441</v>
      </c>
      <c r="H227" s="303" t="s">
        <v>18442</v>
      </c>
    </row>
    <row r="228">
      <c r="A228" s="298">
        <v>388.0</v>
      </c>
      <c r="B228" s="299" t="s">
        <v>20525</v>
      </c>
      <c r="C228" s="300"/>
      <c r="D228" s="300" t="s">
        <v>20520</v>
      </c>
      <c r="E228" s="300" t="s">
        <v>20521</v>
      </c>
      <c r="F228" s="300" t="s">
        <v>20523</v>
      </c>
      <c r="G228" s="300"/>
      <c r="H228" s="300" t="s">
        <v>20524</v>
      </c>
    </row>
    <row r="229">
      <c r="A229" s="301">
        <v>389.0</v>
      </c>
      <c r="B229" s="302" t="s">
        <v>21122</v>
      </c>
      <c r="C229" s="303" t="s">
        <v>18352</v>
      </c>
      <c r="D229" s="303"/>
      <c r="E229" s="303"/>
      <c r="F229" s="303"/>
      <c r="G229" s="303" t="s">
        <v>18353</v>
      </c>
      <c r="H229" s="303" t="s">
        <v>18354</v>
      </c>
    </row>
    <row r="230">
      <c r="A230" s="298">
        <v>390.0</v>
      </c>
      <c r="B230" s="299"/>
      <c r="C230" s="300" t="s">
        <v>21094</v>
      </c>
      <c r="D230" s="300" t="s">
        <v>20204</v>
      </c>
      <c r="E230" s="300" t="s">
        <v>20205</v>
      </c>
      <c r="F230" s="300" t="s">
        <v>20206</v>
      </c>
      <c r="G230" s="300" t="s">
        <v>20207</v>
      </c>
      <c r="H230" s="300" t="s">
        <v>20208</v>
      </c>
    </row>
    <row r="231">
      <c r="A231" s="301">
        <v>391.0</v>
      </c>
      <c r="B231" s="302" t="s">
        <v>21099</v>
      </c>
      <c r="C231" s="303"/>
      <c r="D231" s="303" t="s">
        <v>21100</v>
      </c>
      <c r="E231" s="303" t="s">
        <v>21101</v>
      </c>
      <c r="F231" s="303" t="s">
        <v>21102</v>
      </c>
      <c r="G231" s="303" t="s">
        <v>18832</v>
      </c>
      <c r="H231" s="303" t="s">
        <v>18833</v>
      </c>
    </row>
    <row r="232">
      <c r="A232" s="5"/>
      <c r="B232" s="5"/>
      <c r="C232" s="5"/>
      <c r="D232" s="5"/>
      <c r="E232" s="5"/>
      <c r="F232" s="5"/>
      <c r="G232" s="5"/>
      <c r="H232" s="5"/>
    </row>
    <row r="233">
      <c r="A233" s="5"/>
      <c r="B233" s="5"/>
      <c r="C233" s="5"/>
      <c r="D233" s="5"/>
      <c r="E233" s="5"/>
      <c r="F233" s="5"/>
      <c r="G233" s="5"/>
      <c r="H233" s="5"/>
    </row>
    <row r="234">
      <c r="A234" s="5"/>
      <c r="B234" s="5"/>
      <c r="C234" s="5"/>
      <c r="D234" s="5"/>
      <c r="E234" s="5"/>
      <c r="F234" s="5"/>
      <c r="G234" s="5"/>
      <c r="H234" s="5"/>
    </row>
    <row r="235">
      <c r="A235" s="5"/>
      <c r="B235" s="5"/>
      <c r="C235" s="5"/>
      <c r="D235" s="5"/>
      <c r="E235" s="5"/>
      <c r="F235" s="5"/>
      <c r="G235" s="5"/>
      <c r="H235" s="5"/>
    </row>
    <row r="236">
      <c r="A236" s="5"/>
      <c r="B236" s="5"/>
      <c r="C236" s="5"/>
      <c r="D236" s="5"/>
      <c r="E236" s="5"/>
      <c r="F236" s="5"/>
      <c r="G236" s="5"/>
      <c r="H236" s="5"/>
    </row>
    <row r="237">
      <c r="A237" s="5"/>
      <c r="B237" s="5"/>
      <c r="C237" s="5"/>
      <c r="D237" s="5"/>
      <c r="E237" s="5"/>
      <c r="F237" s="5"/>
      <c r="G237" s="5"/>
      <c r="H237" s="5"/>
    </row>
    <row r="238">
      <c r="A238" s="5"/>
      <c r="B238" s="5"/>
      <c r="C238" s="5"/>
      <c r="D238" s="5"/>
      <c r="E238" s="5"/>
      <c r="F238" s="5"/>
      <c r="G238" s="5"/>
      <c r="H238" s="5"/>
    </row>
    <row r="239">
      <c r="A239" s="5"/>
      <c r="B239" s="5"/>
      <c r="C239" s="5"/>
      <c r="D239" s="5"/>
      <c r="E239" s="5"/>
      <c r="F239" s="5"/>
      <c r="G239" s="5"/>
      <c r="H239" s="5"/>
    </row>
    <row r="240">
      <c r="A240" s="5"/>
      <c r="B240" s="5"/>
      <c r="C240" s="5"/>
      <c r="D240" s="5"/>
      <c r="E240" s="5"/>
      <c r="F240" s="5"/>
      <c r="G240" s="5"/>
      <c r="H240" s="5"/>
    </row>
    <row r="241">
      <c r="A241" s="5"/>
      <c r="B241" s="5"/>
      <c r="C241" s="5"/>
      <c r="D241" s="5"/>
      <c r="E241" s="5"/>
      <c r="F241" s="5"/>
      <c r="G241" s="5"/>
      <c r="H241" s="5"/>
    </row>
    <row r="242">
      <c r="A242" s="5"/>
      <c r="B242" s="5"/>
      <c r="C242" s="5"/>
      <c r="D242" s="5"/>
      <c r="E242" s="5"/>
      <c r="F242" s="5"/>
      <c r="G242" s="5"/>
      <c r="H242" s="5"/>
    </row>
    <row r="243">
      <c r="A243" s="5"/>
      <c r="B243" s="5"/>
      <c r="C243" s="5"/>
      <c r="D243" s="5"/>
      <c r="E243" s="5"/>
      <c r="F243" s="5"/>
      <c r="G243" s="5"/>
      <c r="H243" s="5"/>
    </row>
    <row r="244">
      <c r="A244" s="5"/>
      <c r="B244" s="5"/>
      <c r="C244" s="5"/>
      <c r="D244" s="5"/>
      <c r="E244" s="5"/>
      <c r="F244" s="5"/>
      <c r="G244" s="5"/>
      <c r="H244" s="5"/>
    </row>
    <row r="245">
      <c r="A245" s="5"/>
      <c r="B245" s="5"/>
      <c r="C245" s="5"/>
      <c r="D245" s="5"/>
      <c r="E245" s="5"/>
      <c r="F245" s="5"/>
      <c r="G245" s="5"/>
      <c r="H245" s="5"/>
    </row>
    <row r="246">
      <c r="A246" s="5"/>
      <c r="B246" s="5"/>
      <c r="C246" s="5"/>
      <c r="D246" s="5"/>
      <c r="E246" s="5"/>
      <c r="F246" s="5"/>
      <c r="G246" s="5"/>
      <c r="H246" s="5"/>
    </row>
    <row r="247">
      <c r="A247" s="5"/>
      <c r="B247" s="5"/>
      <c r="C247" s="5"/>
      <c r="D247" s="5"/>
      <c r="E247" s="5"/>
      <c r="F247" s="5"/>
      <c r="G247" s="5"/>
      <c r="H247" s="5"/>
    </row>
    <row r="248">
      <c r="A248" s="5"/>
      <c r="B248" s="5"/>
      <c r="C248" s="5"/>
      <c r="D248" s="5"/>
      <c r="E248" s="5"/>
      <c r="F248" s="5"/>
      <c r="G248" s="5"/>
      <c r="H248" s="5"/>
    </row>
    <row r="249">
      <c r="A249" s="5"/>
      <c r="B249" s="5"/>
      <c r="C249" s="5"/>
      <c r="D249" s="5"/>
      <c r="E249" s="5"/>
      <c r="F249" s="5"/>
      <c r="G249" s="5"/>
      <c r="H249" s="5"/>
    </row>
    <row r="250">
      <c r="A250" s="5"/>
      <c r="B250" s="5"/>
      <c r="C250" s="5"/>
      <c r="D250" s="5"/>
      <c r="E250" s="5"/>
      <c r="F250" s="5"/>
      <c r="G250" s="5"/>
      <c r="H250" s="5"/>
    </row>
    <row r="251">
      <c r="A251" s="5"/>
      <c r="B251" s="5"/>
      <c r="C251" s="5"/>
      <c r="D251" s="5"/>
      <c r="E251" s="5"/>
      <c r="F251" s="5"/>
      <c r="G251" s="5"/>
      <c r="H251" s="5"/>
    </row>
    <row r="252">
      <c r="A252" s="5"/>
      <c r="B252" s="5"/>
      <c r="C252" s="5"/>
      <c r="D252" s="5"/>
      <c r="E252" s="5"/>
      <c r="F252" s="5"/>
      <c r="G252" s="5"/>
      <c r="H252" s="5"/>
    </row>
    <row r="253">
      <c r="A253" s="5"/>
      <c r="B253" s="5"/>
      <c r="C253" s="5"/>
      <c r="D253" s="5"/>
      <c r="E253" s="5"/>
      <c r="F253" s="5"/>
      <c r="G253" s="5"/>
      <c r="H253" s="5"/>
    </row>
    <row r="254">
      <c r="A254" s="5"/>
      <c r="B254" s="5"/>
      <c r="C254" s="5"/>
      <c r="D254" s="5"/>
      <c r="E254" s="5"/>
      <c r="F254" s="5"/>
      <c r="G254" s="5"/>
      <c r="H254" s="5"/>
    </row>
    <row r="255">
      <c r="A255" s="5"/>
      <c r="B255" s="5"/>
      <c r="C255" s="5"/>
      <c r="D255" s="5"/>
      <c r="E255" s="5"/>
      <c r="F255" s="5"/>
      <c r="G255" s="5"/>
      <c r="H255" s="5"/>
    </row>
    <row r="256">
      <c r="A256" s="5"/>
      <c r="B256" s="5"/>
      <c r="C256" s="5"/>
      <c r="D256" s="5"/>
      <c r="E256" s="5"/>
      <c r="F256" s="5"/>
      <c r="G256" s="5"/>
      <c r="H256" s="5"/>
    </row>
    <row r="257">
      <c r="A257" s="5"/>
      <c r="B257" s="5"/>
      <c r="C257" s="5"/>
      <c r="D257" s="5"/>
      <c r="E257" s="5"/>
      <c r="F257" s="5"/>
      <c r="G257" s="5"/>
      <c r="H257" s="5"/>
    </row>
    <row r="258">
      <c r="A258" s="5"/>
      <c r="B258" s="5"/>
      <c r="C258" s="5"/>
      <c r="D258" s="5"/>
      <c r="E258" s="5"/>
      <c r="F258" s="5"/>
      <c r="G258" s="5"/>
      <c r="H258" s="5"/>
    </row>
    <row r="259">
      <c r="A259" s="5"/>
      <c r="B259" s="5"/>
      <c r="C259" s="5"/>
      <c r="D259" s="5"/>
      <c r="E259" s="5"/>
      <c r="F259" s="5"/>
      <c r="G259" s="5"/>
      <c r="H259" s="5"/>
    </row>
    <row r="260">
      <c r="A260" s="5"/>
      <c r="B260" s="5"/>
      <c r="C260" s="5"/>
      <c r="D260" s="5"/>
      <c r="E260" s="5"/>
      <c r="F260" s="5"/>
      <c r="G260" s="5"/>
      <c r="H260" s="5"/>
    </row>
    <row r="261">
      <c r="A261" s="5"/>
      <c r="B261" s="5"/>
      <c r="C261" s="5"/>
      <c r="D261" s="5"/>
      <c r="E261" s="5"/>
      <c r="F261" s="5"/>
      <c r="G261" s="5"/>
      <c r="H261" s="5"/>
    </row>
    <row r="262">
      <c r="A262" s="5"/>
      <c r="B262" s="5"/>
      <c r="C262" s="5"/>
      <c r="D262" s="5"/>
      <c r="E262" s="5"/>
      <c r="F262" s="5"/>
      <c r="G262" s="5"/>
      <c r="H262" s="5"/>
    </row>
    <row r="263">
      <c r="A263" s="5"/>
      <c r="B263" s="5"/>
      <c r="C263" s="5"/>
      <c r="D263" s="5"/>
      <c r="E263" s="5"/>
      <c r="F263" s="5"/>
      <c r="G263" s="5"/>
      <c r="H263" s="5"/>
    </row>
    <row r="264">
      <c r="A264" s="5"/>
      <c r="B264" s="5"/>
      <c r="C264" s="5"/>
      <c r="D264" s="5"/>
      <c r="E264" s="5"/>
      <c r="F264" s="5"/>
      <c r="G264" s="5"/>
      <c r="H264" s="5"/>
    </row>
    <row r="265">
      <c r="A265" s="5"/>
      <c r="B265" s="5"/>
      <c r="C265" s="5"/>
      <c r="D265" s="5"/>
      <c r="E265" s="5"/>
      <c r="F265" s="5"/>
      <c r="G265" s="5"/>
      <c r="H265" s="5"/>
    </row>
    <row r="266">
      <c r="A266" s="5"/>
      <c r="B266" s="5"/>
      <c r="C266" s="5"/>
      <c r="D266" s="5"/>
      <c r="E266" s="5"/>
      <c r="F266" s="5"/>
      <c r="G266" s="5"/>
      <c r="H266" s="5"/>
    </row>
    <row r="267">
      <c r="A267" s="5"/>
      <c r="B267" s="5"/>
      <c r="C267" s="5"/>
      <c r="D267" s="5"/>
      <c r="E267" s="5"/>
      <c r="F267" s="5"/>
      <c r="G267" s="5"/>
      <c r="H267" s="5"/>
    </row>
    <row r="268">
      <c r="A268" s="5"/>
      <c r="B268" s="5"/>
      <c r="C268" s="5"/>
      <c r="D268" s="5"/>
      <c r="E268" s="5"/>
      <c r="F268" s="5"/>
      <c r="G268" s="5"/>
      <c r="H268" s="5"/>
    </row>
    <row r="269">
      <c r="A269" s="5"/>
      <c r="B269" s="5"/>
      <c r="C269" s="5"/>
      <c r="D269" s="5"/>
      <c r="E269" s="5"/>
      <c r="F269" s="5"/>
      <c r="G269" s="5"/>
      <c r="H269" s="5"/>
    </row>
    <row r="270">
      <c r="A270" s="5"/>
      <c r="B270" s="5"/>
      <c r="C270" s="5"/>
      <c r="D270" s="5"/>
      <c r="E270" s="5"/>
      <c r="F270" s="5"/>
      <c r="G270" s="5"/>
      <c r="H270" s="5"/>
    </row>
    <row r="271">
      <c r="A271" s="5"/>
      <c r="B271" s="5"/>
      <c r="C271" s="5"/>
      <c r="D271" s="5"/>
      <c r="E271" s="5"/>
      <c r="F271" s="5"/>
      <c r="G271" s="5"/>
      <c r="H271" s="5"/>
    </row>
    <row r="272">
      <c r="A272" s="5"/>
      <c r="B272" s="5"/>
      <c r="C272" s="5"/>
      <c r="D272" s="5"/>
      <c r="E272" s="5"/>
      <c r="F272" s="5"/>
      <c r="G272" s="5"/>
      <c r="H272" s="5"/>
    </row>
    <row r="273">
      <c r="A273" s="5"/>
      <c r="B273" s="5"/>
      <c r="C273" s="5"/>
      <c r="D273" s="5"/>
      <c r="E273" s="5"/>
      <c r="F273" s="5"/>
      <c r="G273" s="5"/>
      <c r="H273" s="5"/>
    </row>
    <row r="274">
      <c r="A274" s="5"/>
      <c r="B274" s="5"/>
      <c r="C274" s="5"/>
      <c r="D274" s="5"/>
      <c r="E274" s="5"/>
      <c r="F274" s="5"/>
      <c r="G274" s="5"/>
      <c r="H274" s="5"/>
    </row>
    <row r="275">
      <c r="A275" s="5"/>
      <c r="B275" s="5"/>
      <c r="C275" s="5"/>
      <c r="D275" s="5"/>
      <c r="E275" s="5"/>
      <c r="F275" s="5"/>
      <c r="G275" s="5"/>
      <c r="H275" s="5"/>
    </row>
    <row r="276">
      <c r="A276" s="5"/>
      <c r="B276" s="5"/>
      <c r="C276" s="5"/>
      <c r="D276" s="5"/>
      <c r="E276" s="5"/>
      <c r="F276" s="5"/>
      <c r="G276" s="5"/>
      <c r="H276" s="5"/>
    </row>
    <row r="277">
      <c r="A277" s="5"/>
      <c r="B277" s="5"/>
      <c r="C277" s="5"/>
      <c r="D277" s="5"/>
      <c r="E277" s="5"/>
      <c r="F277" s="5"/>
      <c r="G277" s="5"/>
      <c r="H277" s="5"/>
    </row>
    <row r="278">
      <c r="A278" s="5"/>
      <c r="B278" s="5"/>
      <c r="C278" s="5"/>
      <c r="D278" s="5"/>
      <c r="E278" s="5"/>
      <c r="F278" s="5"/>
      <c r="G278" s="5"/>
      <c r="H278" s="5"/>
    </row>
    <row r="279">
      <c r="A279" s="5"/>
      <c r="B279" s="5"/>
      <c r="C279" s="5"/>
      <c r="D279" s="5"/>
      <c r="E279" s="5"/>
      <c r="F279" s="5"/>
      <c r="G279" s="5"/>
      <c r="H279" s="5"/>
    </row>
    <row r="280">
      <c r="A280" s="5"/>
      <c r="B280" s="5"/>
      <c r="C280" s="5"/>
      <c r="D280" s="5"/>
      <c r="E280" s="5"/>
      <c r="F280" s="5"/>
      <c r="G280" s="5"/>
      <c r="H280" s="5"/>
    </row>
    <row r="281">
      <c r="A281" s="5"/>
      <c r="B281" s="5"/>
      <c r="C281" s="5"/>
      <c r="D281" s="5"/>
      <c r="E281" s="5"/>
      <c r="F281" s="5"/>
      <c r="G281" s="5"/>
      <c r="H281" s="5"/>
    </row>
    <row r="282">
      <c r="A282" s="5"/>
      <c r="B282" s="5"/>
      <c r="C282" s="5"/>
      <c r="D282" s="5"/>
      <c r="E282" s="5"/>
      <c r="F282" s="5"/>
      <c r="G282" s="5"/>
      <c r="H282" s="5"/>
    </row>
    <row r="283">
      <c r="A283" s="5"/>
      <c r="B283" s="5"/>
      <c r="C283" s="5"/>
      <c r="D283" s="5"/>
      <c r="E283" s="5"/>
      <c r="F283" s="5"/>
      <c r="G283" s="5"/>
      <c r="H283" s="5"/>
    </row>
    <row r="284">
      <c r="A284" s="5"/>
      <c r="B284" s="5"/>
      <c r="C284" s="5"/>
      <c r="D284" s="5"/>
      <c r="E284" s="5"/>
      <c r="F284" s="5"/>
      <c r="G284" s="5"/>
      <c r="H284" s="5"/>
    </row>
    <row r="285">
      <c r="A285" s="5"/>
      <c r="B285" s="5"/>
      <c r="C285" s="5"/>
      <c r="D285" s="5"/>
      <c r="E285" s="5"/>
      <c r="F285" s="5"/>
      <c r="G285" s="5"/>
      <c r="H285" s="5"/>
    </row>
    <row r="286">
      <c r="A286" s="5"/>
      <c r="B286" s="5"/>
      <c r="C286" s="5"/>
      <c r="D286" s="5"/>
      <c r="E286" s="5"/>
      <c r="F286" s="5"/>
      <c r="G286" s="5"/>
      <c r="H286" s="5"/>
    </row>
    <row r="287">
      <c r="A287" s="5"/>
      <c r="B287" s="5"/>
      <c r="C287" s="5"/>
      <c r="D287" s="5"/>
      <c r="E287" s="5"/>
      <c r="F287" s="5"/>
      <c r="G287" s="5"/>
      <c r="H287" s="5"/>
    </row>
    <row r="288">
      <c r="A288" s="5"/>
      <c r="B288" s="5"/>
      <c r="C288" s="5"/>
      <c r="D288" s="5"/>
      <c r="E288" s="5"/>
      <c r="F288" s="5"/>
      <c r="G288" s="5"/>
      <c r="H288" s="5"/>
    </row>
    <row r="289">
      <c r="A289" s="5"/>
      <c r="B289" s="5"/>
      <c r="C289" s="5"/>
      <c r="D289" s="5"/>
      <c r="E289" s="5"/>
      <c r="F289" s="5"/>
      <c r="G289" s="5"/>
      <c r="H289" s="5"/>
    </row>
    <row r="290">
      <c r="A290" s="5"/>
      <c r="B290" s="5"/>
      <c r="C290" s="5"/>
      <c r="D290" s="5"/>
      <c r="E290" s="5"/>
      <c r="F290" s="5"/>
      <c r="G290" s="5"/>
      <c r="H290" s="5"/>
    </row>
    <row r="291">
      <c r="A291" s="5"/>
      <c r="B291" s="5"/>
      <c r="C291" s="5"/>
      <c r="D291" s="5"/>
      <c r="E291" s="5"/>
      <c r="F291" s="5"/>
      <c r="G291" s="5"/>
      <c r="H291" s="5"/>
    </row>
    <row r="292">
      <c r="A292" s="5"/>
      <c r="B292" s="5"/>
      <c r="C292" s="5"/>
      <c r="D292" s="5"/>
      <c r="E292" s="5"/>
      <c r="F292" s="5"/>
      <c r="G292" s="5"/>
      <c r="H292" s="5"/>
    </row>
    <row r="293">
      <c r="A293" s="5"/>
      <c r="B293" s="5"/>
      <c r="C293" s="5"/>
      <c r="D293" s="5"/>
      <c r="E293" s="5"/>
      <c r="F293" s="5"/>
      <c r="G293" s="5"/>
      <c r="H293" s="5"/>
    </row>
    <row r="294">
      <c r="A294" s="5"/>
      <c r="B294" s="5"/>
      <c r="C294" s="5"/>
      <c r="D294" s="5"/>
      <c r="E294" s="5"/>
      <c r="F294" s="5"/>
      <c r="G294" s="5"/>
      <c r="H294" s="5"/>
    </row>
    <row r="295">
      <c r="A295" s="5"/>
      <c r="B295" s="5"/>
      <c r="C295" s="5"/>
      <c r="D295" s="5"/>
      <c r="E295" s="5"/>
      <c r="F295" s="5"/>
      <c r="G295" s="5"/>
      <c r="H295" s="5"/>
    </row>
    <row r="296">
      <c r="A296" s="5"/>
      <c r="B296" s="5"/>
      <c r="C296" s="5"/>
      <c r="D296" s="5"/>
      <c r="E296" s="5"/>
      <c r="F296" s="5"/>
      <c r="G296" s="5"/>
      <c r="H296" s="5"/>
    </row>
    <row r="297">
      <c r="A297" s="5"/>
      <c r="B297" s="5"/>
      <c r="C297" s="5"/>
      <c r="D297" s="5"/>
      <c r="E297" s="5"/>
      <c r="F297" s="5"/>
      <c r="G297" s="5"/>
      <c r="H297" s="5"/>
    </row>
    <row r="298">
      <c r="A298" s="5"/>
      <c r="B298" s="5"/>
      <c r="C298" s="5"/>
      <c r="D298" s="5"/>
      <c r="E298" s="5"/>
      <c r="F298" s="5"/>
      <c r="G298" s="5"/>
      <c r="H298" s="5"/>
    </row>
    <row r="299">
      <c r="A299" s="5"/>
      <c r="B299" s="5"/>
      <c r="C299" s="5"/>
      <c r="D299" s="5"/>
      <c r="E299" s="5"/>
      <c r="F299" s="5"/>
      <c r="G299" s="5"/>
      <c r="H299" s="5"/>
    </row>
    <row r="300">
      <c r="A300" s="5"/>
      <c r="B300" s="5"/>
      <c r="C300" s="5"/>
      <c r="D300" s="5"/>
      <c r="E300" s="5"/>
      <c r="F300" s="5"/>
      <c r="G300" s="5"/>
      <c r="H300" s="5"/>
    </row>
    <row r="301">
      <c r="A301" s="5"/>
      <c r="B301" s="5"/>
      <c r="C301" s="5"/>
      <c r="D301" s="5"/>
      <c r="E301" s="5"/>
      <c r="F301" s="5"/>
      <c r="G301" s="5"/>
      <c r="H301" s="5"/>
    </row>
    <row r="302">
      <c r="A302" s="5"/>
      <c r="B302" s="5"/>
      <c r="C302" s="5"/>
      <c r="D302" s="5"/>
      <c r="E302" s="5"/>
      <c r="F302" s="5"/>
      <c r="G302" s="5"/>
      <c r="H302" s="5"/>
    </row>
    <row r="303">
      <c r="A303" s="5"/>
      <c r="B303" s="5"/>
      <c r="C303" s="5"/>
      <c r="D303" s="5"/>
      <c r="E303" s="5"/>
      <c r="F303" s="5"/>
      <c r="G303" s="5"/>
      <c r="H303" s="5"/>
    </row>
    <row r="304">
      <c r="A304" s="5"/>
      <c r="B304" s="5"/>
      <c r="C304" s="5"/>
      <c r="D304" s="5"/>
      <c r="E304" s="5"/>
      <c r="F304" s="5"/>
      <c r="G304" s="5"/>
      <c r="H304" s="5"/>
    </row>
    <row r="305">
      <c r="A305" s="5"/>
      <c r="B305" s="5"/>
      <c r="C305" s="5"/>
      <c r="D305" s="5"/>
      <c r="E305" s="5"/>
      <c r="F305" s="5"/>
      <c r="G305" s="5"/>
      <c r="H305" s="5"/>
    </row>
    <row r="306">
      <c r="A306" s="5"/>
      <c r="B306" s="5"/>
      <c r="C306" s="5"/>
      <c r="D306" s="5"/>
      <c r="E306" s="5"/>
      <c r="F306" s="5"/>
      <c r="G306" s="5"/>
      <c r="H306" s="5"/>
    </row>
    <row r="307">
      <c r="A307" s="5"/>
      <c r="B307" s="5"/>
      <c r="C307" s="5"/>
      <c r="D307" s="5"/>
      <c r="E307" s="5"/>
      <c r="F307" s="5"/>
      <c r="G307" s="5"/>
      <c r="H307" s="5"/>
    </row>
    <row r="308">
      <c r="A308" s="5"/>
      <c r="B308" s="5"/>
      <c r="C308" s="5"/>
      <c r="D308" s="5"/>
      <c r="E308" s="5"/>
      <c r="F308" s="5"/>
      <c r="G308" s="5"/>
      <c r="H308" s="5"/>
    </row>
    <row r="309">
      <c r="A309" s="5"/>
      <c r="B309" s="5"/>
      <c r="C309" s="5"/>
      <c r="D309" s="5"/>
      <c r="E309" s="5"/>
      <c r="F309" s="5"/>
      <c r="G309" s="5"/>
      <c r="H309" s="5"/>
    </row>
    <row r="310">
      <c r="A310" s="5"/>
      <c r="B310" s="5"/>
      <c r="C310" s="5"/>
      <c r="D310" s="5"/>
      <c r="E310" s="5"/>
      <c r="F310" s="5"/>
      <c r="G310" s="5"/>
      <c r="H310" s="5"/>
    </row>
    <row r="311">
      <c r="A311" s="5"/>
      <c r="B311" s="5"/>
      <c r="C311" s="5"/>
      <c r="D311" s="5"/>
      <c r="E311" s="5"/>
      <c r="F311" s="5"/>
      <c r="G311" s="5"/>
      <c r="H311" s="5"/>
    </row>
    <row r="312">
      <c r="A312" s="5"/>
      <c r="B312" s="5"/>
      <c r="C312" s="5"/>
      <c r="D312" s="5"/>
      <c r="E312" s="5"/>
      <c r="F312" s="5"/>
      <c r="G312" s="5"/>
      <c r="H312" s="5"/>
    </row>
    <row r="313">
      <c r="A313" s="5"/>
      <c r="B313" s="5"/>
      <c r="C313" s="5"/>
      <c r="D313" s="5"/>
      <c r="E313" s="5"/>
      <c r="F313" s="5"/>
      <c r="G313" s="5"/>
      <c r="H313" s="5"/>
    </row>
    <row r="314">
      <c r="A314" s="5"/>
      <c r="B314" s="5"/>
      <c r="C314" s="5"/>
      <c r="D314" s="5"/>
      <c r="E314" s="5"/>
      <c r="F314" s="5"/>
      <c r="G314" s="5"/>
      <c r="H314" s="5"/>
    </row>
    <row r="315">
      <c r="A315" s="5"/>
      <c r="B315" s="5"/>
      <c r="C315" s="5"/>
      <c r="D315" s="5"/>
      <c r="E315" s="5"/>
      <c r="F315" s="5"/>
      <c r="G315" s="5"/>
      <c r="H315" s="5"/>
    </row>
    <row r="316">
      <c r="A316" s="5"/>
      <c r="B316" s="5"/>
      <c r="C316" s="5"/>
      <c r="D316" s="5"/>
      <c r="E316" s="5"/>
      <c r="F316" s="5"/>
      <c r="G316" s="5"/>
      <c r="H316" s="5"/>
    </row>
    <row r="317">
      <c r="A317" s="5"/>
      <c r="B317" s="5"/>
      <c r="C317" s="5"/>
      <c r="D317" s="5"/>
      <c r="E317" s="5"/>
      <c r="F317" s="5"/>
      <c r="G317" s="5"/>
      <c r="H317" s="5"/>
    </row>
    <row r="318">
      <c r="A318" s="5"/>
      <c r="B318" s="5"/>
      <c r="C318" s="5"/>
      <c r="D318" s="5"/>
      <c r="E318" s="5"/>
      <c r="F318" s="5"/>
      <c r="G318" s="5"/>
      <c r="H318" s="5"/>
    </row>
    <row r="319">
      <c r="A319" s="5"/>
      <c r="B319" s="5"/>
      <c r="C319" s="5"/>
      <c r="D319" s="5"/>
      <c r="E319" s="5"/>
      <c r="F319" s="5"/>
      <c r="G319" s="5"/>
      <c r="H319" s="5"/>
    </row>
    <row r="320">
      <c r="A320" s="5"/>
      <c r="B320" s="5"/>
      <c r="C320" s="5"/>
      <c r="D320" s="5"/>
      <c r="E320" s="5"/>
      <c r="F320" s="5"/>
      <c r="G320" s="5"/>
      <c r="H320" s="5"/>
    </row>
    <row r="321">
      <c r="A321" s="5"/>
      <c r="B321" s="5"/>
      <c r="C321" s="5"/>
      <c r="D321" s="5"/>
      <c r="E321" s="5"/>
      <c r="F321" s="5"/>
      <c r="G321" s="5"/>
      <c r="H321" s="5"/>
    </row>
    <row r="322">
      <c r="A322" s="5"/>
      <c r="B322" s="5"/>
      <c r="C322" s="5"/>
      <c r="D322" s="5"/>
      <c r="E322" s="5"/>
      <c r="F322" s="5"/>
      <c r="G322" s="5"/>
      <c r="H322" s="5"/>
    </row>
    <row r="323">
      <c r="A323" s="5"/>
      <c r="B323" s="5"/>
      <c r="C323" s="5"/>
      <c r="D323" s="5"/>
      <c r="E323" s="5"/>
      <c r="F323" s="5"/>
      <c r="G323" s="5"/>
      <c r="H323" s="5"/>
    </row>
    <row r="324">
      <c r="A324" s="5"/>
      <c r="B324" s="5"/>
      <c r="C324" s="5"/>
      <c r="D324" s="5"/>
      <c r="E324" s="5"/>
      <c r="F324" s="5"/>
      <c r="G324" s="5"/>
      <c r="H324" s="5"/>
    </row>
    <row r="325">
      <c r="A325" s="5"/>
      <c r="B325" s="5"/>
      <c r="C325" s="5"/>
      <c r="D325" s="5"/>
      <c r="E325" s="5"/>
      <c r="F325" s="5"/>
      <c r="G325" s="5"/>
      <c r="H325" s="5"/>
    </row>
    <row r="326">
      <c r="A326" s="5"/>
      <c r="B326" s="5"/>
      <c r="C326" s="5"/>
      <c r="D326" s="5"/>
      <c r="E326" s="5"/>
      <c r="F326" s="5"/>
      <c r="G326" s="5"/>
      <c r="H326" s="5"/>
    </row>
    <row r="327">
      <c r="A327" s="5"/>
      <c r="B327" s="5"/>
      <c r="C327" s="5"/>
      <c r="D327" s="5"/>
      <c r="E327" s="5"/>
      <c r="F327" s="5"/>
      <c r="G327" s="5"/>
      <c r="H327" s="5"/>
    </row>
    <row r="328">
      <c r="A328" s="5"/>
      <c r="B328" s="5"/>
      <c r="C328" s="5"/>
      <c r="D328" s="5"/>
      <c r="E328" s="5"/>
      <c r="F328" s="5"/>
      <c r="G328" s="5"/>
      <c r="H328" s="5"/>
    </row>
    <row r="329">
      <c r="A329" s="5"/>
      <c r="B329" s="5"/>
      <c r="C329" s="5"/>
      <c r="D329" s="5"/>
      <c r="E329" s="5"/>
      <c r="F329" s="5"/>
      <c r="G329" s="5"/>
      <c r="H329" s="5"/>
    </row>
    <row r="330">
      <c r="A330" s="5"/>
      <c r="B330" s="5"/>
      <c r="C330" s="5"/>
      <c r="D330" s="5"/>
      <c r="E330" s="5"/>
      <c r="F330" s="5"/>
      <c r="G330" s="5"/>
      <c r="H330" s="5"/>
    </row>
    <row r="331">
      <c r="A331" s="5"/>
      <c r="B331" s="5"/>
      <c r="C331" s="5"/>
      <c r="D331" s="5"/>
      <c r="E331" s="5"/>
      <c r="F331" s="5"/>
      <c r="G331" s="5"/>
      <c r="H331" s="5"/>
    </row>
    <row r="332">
      <c r="A332" s="5"/>
      <c r="B332" s="5"/>
      <c r="C332" s="5"/>
      <c r="D332" s="5"/>
      <c r="E332" s="5"/>
      <c r="F332" s="5"/>
      <c r="G332" s="5"/>
      <c r="H332" s="5"/>
    </row>
    <row r="333">
      <c r="A333" s="5"/>
      <c r="B333" s="5"/>
      <c r="C333" s="5"/>
      <c r="D333" s="5"/>
      <c r="E333" s="5"/>
      <c r="F333" s="5"/>
      <c r="G333" s="5"/>
      <c r="H333" s="5"/>
    </row>
    <row r="334">
      <c r="A334" s="5"/>
      <c r="B334" s="5"/>
      <c r="C334" s="5"/>
      <c r="D334" s="5"/>
      <c r="E334" s="5"/>
      <c r="F334" s="5"/>
      <c r="G334" s="5"/>
      <c r="H334" s="5"/>
    </row>
    <row r="335">
      <c r="A335" s="5"/>
      <c r="B335" s="5"/>
      <c r="C335" s="5"/>
      <c r="D335" s="5"/>
      <c r="E335" s="5"/>
      <c r="F335" s="5"/>
      <c r="G335" s="5"/>
      <c r="H335" s="5"/>
    </row>
    <row r="336">
      <c r="A336" s="5"/>
      <c r="B336" s="5"/>
      <c r="C336" s="5"/>
      <c r="D336" s="5"/>
      <c r="E336" s="5"/>
      <c r="F336" s="5"/>
      <c r="G336" s="5"/>
      <c r="H336" s="5"/>
    </row>
    <row r="337">
      <c r="A337" s="5"/>
      <c r="B337" s="5"/>
      <c r="C337" s="5"/>
      <c r="D337" s="5"/>
      <c r="E337" s="5"/>
      <c r="F337" s="5"/>
      <c r="G337" s="5"/>
      <c r="H337" s="5"/>
    </row>
    <row r="338">
      <c r="A338" s="5"/>
      <c r="B338" s="5"/>
      <c r="C338" s="5"/>
      <c r="D338" s="5"/>
      <c r="E338" s="5"/>
      <c r="F338" s="5"/>
      <c r="G338" s="5"/>
      <c r="H338" s="5"/>
    </row>
    <row r="339">
      <c r="A339" s="5"/>
      <c r="B339" s="5"/>
      <c r="C339" s="5"/>
      <c r="D339" s="5"/>
      <c r="E339" s="5"/>
      <c r="F339" s="5"/>
      <c r="G339" s="5"/>
      <c r="H339" s="5"/>
    </row>
    <row r="340">
      <c r="A340" s="5"/>
      <c r="B340" s="5"/>
      <c r="C340" s="5"/>
      <c r="D340" s="5"/>
      <c r="E340" s="5"/>
      <c r="F340" s="5"/>
      <c r="G340" s="5"/>
      <c r="H340" s="5"/>
    </row>
    <row r="341">
      <c r="A341" s="5"/>
      <c r="B341" s="5"/>
      <c r="C341" s="5"/>
      <c r="D341" s="5"/>
      <c r="E341" s="5"/>
      <c r="F341" s="5"/>
      <c r="G341" s="5"/>
      <c r="H341" s="5"/>
    </row>
    <row r="342">
      <c r="A342" s="5"/>
      <c r="B342" s="5"/>
      <c r="C342" s="5"/>
      <c r="D342" s="5"/>
      <c r="E342" s="5"/>
      <c r="F342" s="5"/>
      <c r="G342" s="5"/>
      <c r="H342" s="5"/>
    </row>
    <row r="343">
      <c r="A343" s="5"/>
      <c r="B343" s="5"/>
      <c r="C343" s="5"/>
      <c r="D343" s="5"/>
      <c r="E343" s="5"/>
      <c r="F343" s="5"/>
      <c r="G343" s="5"/>
      <c r="H343" s="5"/>
    </row>
    <row r="344">
      <c r="A344" s="5"/>
      <c r="B344" s="5"/>
      <c r="C344" s="5"/>
      <c r="D344" s="5"/>
      <c r="E344" s="5"/>
      <c r="F344" s="5"/>
      <c r="G344" s="5"/>
      <c r="H344" s="5"/>
    </row>
    <row r="345">
      <c r="A345" s="5"/>
      <c r="B345" s="5"/>
      <c r="C345" s="5"/>
      <c r="D345" s="5"/>
      <c r="E345" s="5"/>
      <c r="F345" s="5"/>
      <c r="G345" s="5"/>
      <c r="H345" s="5"/>
    </row>
    <row r="346">
      <c r="A346" s="5"/>
      <c r="B346" s="5"/>
      <c r="C346" s="5"/>
      <c r="D346" s="5"/>
      <c r="E346" s="5"/>
      <c r="F346" s="5"/>
      <c r="G346" s="5"/>
      <c r="H346" s="5"/>
    </row>
    <row r="347">
      <c r="A347" s="5"/>
      <c r="B347" s="5"/>
      <c r="C347" s="5"/>
      <c r="D347" s="5"/>
      <c r="E347" s="5"/>
      <c r="F347" s="5"/>
      <c r="G347" s="5"/>
      <c r="H347" s="5"/>
    </row>
    <row r="348">
      <c r="A348" s="5"/>
      <c r="B348" s="5"/>
      <c r="C348" s="5"/>
      <c r="D348" s="5"/>
      <c r="E348" s="5"/>
      <c r="F348" s="5"/>
      <c r="G348" s="5"/>
      <c r="H348" s="5"/>
    </row>
    <row r="349">
      <c r="A349" s="5"/>
      <c r="B349" s="5"/>
      <c r="C349" s="5"/>
      <c r="D349" s="5"/>
      <c r="E349" s="5"/>
      <c r="F349" s="5"/>
      <c r="G349" s="5"/>
      <c r="H349" s="5"/>
    </row>
    <row r="350">
      <c r="A350" s="5"/>
      <c r="B350" s="5"/>
      <c r="C350" s="5"/>
      <c r="D350" s="5"/>
      <c r="E350" s="5"/>
      <c r="F350" s="5"/>
      <c r="G350" s="5"/>
      <c r="H350" s="5"/>
    </row>
    <row r="351">
      <c r="A351" s="5"/>
      <c r="B351" s="5"/>
      <c r="C351" s="5"/>
      <c r="D351" s="5"/>
      <c r="E351" s="5"/>
      <c r="F351" s="5"/>
      <c r="G351" s="5"/>
      <c r="H351" s="5"/>
    </row>
    <row r="352">
      <c r="A352" s="5"/>
      <c r="B352" s="5"/>
      <c r="C352" s="5"/>
      <c r="D352" s="5"/>
      <c r="E352" s="5"/>
      <c r="F352" s="5"/>
      <c r="G352" s="5"/>
      <c r="H352" s="5"/>
    </row>
    <row r="353">
      <c r="A353" s="5"/>
      <c r="B353" s="5"/>
      <c r="C353" s="5"/>
      <c r="D353" s="5"/>
      <c r="E353" s="5"/>
      <c r="F353" s="5"/>
      <c r="G353" s="5"/>
      <c r="H353" s="5"/>
    </row>
    <row r="354">
      <c r="A354" s="5"/>
      <c r="B354" s="5"/>
      <c r="C354" s="5"/>
      <c r="D354" s="5"/>
      <c r="E354" s="5"/>
      <c r="F354" s="5"/>
      <c r="G354" s="5"/>
      <c r="H354" s="5"/>
    </row>
    <row r="355">
      <c r="A355" s="5"/>
      <c r="B355" s="5"/>
      <c r="C355" s="5"/>
      <c r="D355" s="5"/>
      <c r="E355" s="5"/>
      <c r="F355" s="5"/>
      <c r="G355" s="5"/>
      <c r="H355" s="5"/>
    </row>
    <row r="356">
      <c r="A356" s="5"/>
      <c r="B356" s="5"/>
      <c r="C356" s="5"/>
      <c r="D356" s="5"/>
      <c r="E356" s="5"/>
      <c r="F356" s="5"/>
      <c r="G356" s="5"/>
      <c r="H356" s="5"/>
    </row>
    <row r="357">
      <c r="A357" s="5"/>
      <c r="B357" s="5"/>
      <c r="C357" s="5"/>
      <c r="D357" s="5"/>
      <c r="E357" s="5"/>
      <c r="F357" s="5"/>
      <c r="G357" s="5"/>
      <c r="H357" s="5"/>
    </row>
    <row r="358">
      <c r="A358" s="5"/>
      <c r="B358" s="5"/>
      <c r="C358" s="5"/>
      <c r="D358" s="5"/>
      <c r="E358" s="5"/>
      <c r="F358" s="5"/>
      <c r="G358" s="5"/>
      <c r="H358" s="5"/>
    </row>
    <row r="359">
      <c r="A359" s="5"/>
      <c r="B359" s="5"/>
      <c r="C359" s="5"/>
      <c r="D359" s="5"/>
      <c r="E359" s="5"/>
      <c r="F359" s="5"/>
      <c r="G359" s="5"/>
      <c r="H359" s="5"/>
    </row>
    <row r="360">
      <c r="A360" s="5"/>
      <c r="B360" s="5"/>
      <c r="C360" s="5"/>
      <c r="D360" s="5"/>
      <c r="E360" s="5"/>
      <c r="F360" s="5"/>
      <c r="G360" s="5"/>
      <c r="H360" s="5"/>
    </row>
    <row r="361">
      <c r="A361" s="5"/>
      <c r="B361" s="5"/>
      <c r="C361" s="5"/>
      <c r="D361" s="5"/>
      <c r="E361" s="5"/>
      <c r="F361" s="5"/>
      <c r="G361" s="5"/>
      <c r="H361" s="5"/>
    </row>
    <row r="362">
      <c r="A362" s="5"/>
      <c r="B362" s="5"/>
      <c r="C362" s="5"/>
      <c r="D362" s="5"/>
      <c r="E362" s="5"/>
      <c r="F362" s="5"/>
      <c r="G362" s="5"/>
      <c r="H362" s="5"/>
    </row>
    <row r="363">
      <c r="A363" s="5"/>
      <c r="B363" s="5"/>
      <c r="C363" s="5"/>
      <c r="D363" s="5"/>
      <c r="E363" s="5"/>
      <c r="F363" s="5"/>
      <c r="G363" s="5"/>
      <c r="H363" s="5"/>
    </row>
    <row r="364">
      <c r="A364" s="5"/>
      <c r="B364" s="5"/>
      <c r="C364" s="5"/>
      <c r="D364" s="5"/>
      <c r="E364" s="5"/>
      <c r="F364" s="5"/>
      <c r="G364" s="5"/>
      <c r="H364" s="5"/>
    </row>
    <row r="365">
      <c r="A365" s="5"/>
      <c r="B365" s="5"/>
      <c r="C365" s="5"/>
      <c r="D365" s="5"/>
      <c r="E365" s="5"/>
      <c r="F365" s="5"/>
      <c r="G365" s="5"/>
      <c r="H365" s="5"/>
    </row>
    <row r="366">
      <c r="A366" s="5"/>
      <c r="B366" s="5"/>
      <c r="C366" s="5"/>
      <c r="D366" s="5"/>
      <c r="E366" s="5"/>
      <c r="F366" s="5"/>
      <c r="G366" s="5"/>
      <c r="H366" s="5"/>
    </row>
    <row r="367">
      <c r="A367" s="5"/>
      <c r="B367" s="5"/>
      <c r="C367" s="5"/>
      <c r="D367" s="5"/>
      <c r="E367" s="5"/>
      <c r="F367" s="5"/>
      <c r="G367" s="5"/>
      <c r="H367" s="5"/>
    </row>
    <row r="368">
      <c r="A368" s="5"/>
      <c r="B368" s="5"/>
      <c r="C368" s="5"/>
      <c r="D368" s="5"/>
      <c r="E368" s="5"/>
      <c r="F368" s="5"/>
      <c r="G368" s="5"/>
      <c r="H368" s="5"/>
    </row>
    <row r="369">
      <c r="A369" s="5"/>
      <c r="B369" s="5"/>
      <c r="C369" s="5"/>
      <c r="D369" s="5"/>
      <c r="E369" s="5"/>
      <c r="F369" s="5"/>
      <c r="G369" s="5"/>
      <c r="H369" s="5"/>
    </row>
    <row r="370">
      <c r="A370" s="5"/>
      <c r="B370" s="5"/>
      <c r="C370" s="5"/>
      <c r="D370" s="5"/>
      <c r="E370" s="5"/>
      <c r="F370" s="5"/>
      <c r="G370" s="5"/>
      <c r="H370" s="5"/>
    </row>
    <row r="371">
      <c r="A371" s="5"/>
      <c r="B371" s="5"/>
      <c r="C371" s="5"/>
      <c r="D371" s="5"/>
      <c r="E371" s="5"/>
      <c r="F371" s="5"/>
      <c r="G371" s="5"/>
      <c r="H371" s="5"/>
    </row>
    <row r="372">
      <c r="A372" s="5"/>
      <c r="B372" s="5"/>
      <c r="C372" s="5"/>
      <c r="D372" s="5"/>
      <c r="E372" s="5"/>
      <c r="F372" s="5"/>
      <c r="G372" s="5"/>
      <c r="H372" s="5"/>
    </row>
    <row r="373">
      <c r="A373" s="5"/>
      <c r="B373" s="5"/>
      <c r="C373" s="5"/>
      <c r="D373" s="5"/>
      <c r="E373" s="5"/>
      <c r="F373" s="5"/>
      <c r="G373" s="5"/>
      <c r="H373" s="5"/>
    </row>
    <row r="374">
      <c r="A374" s="5"/>
      <c r="B374" s="5"/>
      <c r="C374" s="5"/>
      <c r="D374" s="5"/>
      <c r="E374" s="5"/>
      <c r="F374" s="5"/>
      <c r="G374" s="5"/>
      <c r="H374" s="5"/>
    </row>
    <row r="375">
      <c r="A375" s="5"/>
      <c r="B375" s="5"/>
      <c r="C375" s="5"/>
      <c r="D375" s="5"/>
      <c r="E375" s="5"/>
      <c r="F375" s="5"/>
      <c r="G375" s="5"/>
      <c r="H375" s="5"/>
    </row>
    <row r="376">
      <c r="A376" s="5"/>
      <c r="B376" s="5"/>
      <c r="C376" s="5"/>
      <c r="D376" s="5"/>
      <c r="E376" s="5"/>
      <c r="F376" s="5"/>
      <c r="G376" s="5"/>
      <c r="H376" s="5"/>
    </row>
    <row r="377">
      <c r="A377" s="5"/>
      <c r="B377" s="5"/>
      <c r="C377" s="5"/>
      <c r="D377" s="5"/>
      <c r="E377" s="5"/>
      <c r="F377" s="5"/>
      <c r="G377" s="5"/>
      <c r="H377" s="5"/>
    </row>
    <row r="378">
      <c r="A378" s="5"/>
      <c r="B378" s="5"/>
      <c r="C378" s="5"/>
      <c r="D378" s="5"/>
      <c r="E378" s="5"/>
      <c r="F378" s="5"/>
      <c r="G378" s="5"/>
      <c r="H378" s="5"/>
    </row>
    <row r="379">
      <c r="A379" s="5"/>
      <c r="B379" s="5"/>
      <c r="C379" s="5"/>
      <c r="D379" s="5"/>
      <c r="E379" s="5"/>
      <c r="F379" s="5"/>
      <c r="G379" s="5"/>
      <c r="H379" s="5"/>
    </row>
    <row r="380">
      <c r="A380" s="5"/>
      <c r="B380" s="5"/>
      <c r="C380" s="5"/>
      <c r="D380" s="5"/>
      <c r="E380" s="5"/>
      <c r="F380" s="5"/>
      <c r="G380" s="5"/>
      <c r="H380" s="5"/>
    </row>
    <row r="381">
      <c r="A381" s="5"/>
      <c r="B381" s="5"/>
      <c r="C381" s="5"/>
      <c r="D381" s="5"/>
      <c r="E381" s="5"/>
      <c r="F381" s="5"/>
      <c r="G381" s="5"/>
      <c r="H381" s="5"/>
    </row>
    <row r="382">
      <c r="A382" s="5"/>
      <c r="B382" s="5"/>
      <c r="C382" s="5"/>
      <c r="D382" s="5"/>
      <c r="E382" s="5"/>
      <c r="F382" s="5"/>
      <c r="G382" s="5"/>
      <c r="H382" s="5"/>
    </row>
    <row r="383">
      <c r="A383" s="5"/>
      <c r="B383" s="5"/>
      <c r="C383" s="5"/>
      <c r="D383" s="5"/>
      <c r="E383" s="5"/>
      <c r="F383" s="5"/>
      <c r="G383" s="5"/>
      <c r="H383" s="5"/>
    </row>
    <row r="384">
      <c r="A384" s="5"/>
      <c r="B384" s="5"/>
      <c r="C384" s="5"/>
      <c r="D384" s="5"/>
      <c r="E384" s="5"/>
      <c r="F384" s="5"/>
      <c r="G384" s="5"/>
      <c r="H384" s="5"/>
    </row>
    <row r="385">
      <c r="A385" s="5"/>
      <c r="B385" s="5"/>
      <c r="C385" s="5"/>
      <c r="D385" s="5"/>
      <c r="E385" s="5"/>
      <c r="F385" s="5"/>
      <c r="G385" s="5"/>
      <c r="H385" s="5"/>
    </row>
    <row r="386">
      <c r="A386" s="5"/>
      <c r="B386" s="5"/>
      <c r="C386" s="5"/>
      <c r="D386" s="5"/>
      <c r="E386" s="5"/>
      <c r="F386" s="5"/>
      <c r="G386" s="5"/>
      <c r="H386" s="5"/>
    </row>
    <row r="387">
      <c r="A387" s="5"/>
      <c r="B387" s="5"/>
      <c r="C387" s="5"/>
      <c r="D387" s="5"/>
      <c r="E387" s="5"/>
      <c r="F387" s="5"/>
      <c r="G387" s="5"/>
      <c r="H387" s="5"/>
    </row>
    <row r="388">
      <c r="A388" s="5"/>
      <c r="B388" s="5"/>
      <c r="C388" s="5"/>
      <c r="D388" s="5"/>
      <c r="E388" s="5"/>
      <c r="F388" s="5"/>
      <c r="G388" s="5"/>
      <c r="H388" s="5"/>
    </row>
    <row r="389">
      <c r="A389" s="5"/>
      <c r="B389" s="5"/>
      <c r="C389" s="5"/>
      <c r="D389" s="5"/>
      <c r="E389" s="5"/>
      <c r="F389" s="5"/>
      <c r="G389" s="5"/>
      <c r="H389" s="5"/>
    </row>
    <row r="390">
      <c r="A390" s="5"/>
      <c r="B390" s="5"/>
      <c r="C390" s="5"/>
      <c r="D390" s="5"/>
      <c r="E390" s="5"/>
      <c r="F390" s="5"/>
      <c r="G390" s="5"/>
      <c r="H390" s="5"/>
    </row>
    <row r="391">
      <c r="A391" s="5"/>
      <c r="B391" s="5"/>
      <c r="C391" s="5"/>
      <c r="D391" s="5"/>
      <c r="E391" s="5"/>
      <c r="F391" s="5"/>
      <c r="G391" s="5"/>
      <c r="H391" s="5"/>
    </row>
    <row r="392">
      <c r="A392" s="5"/>
      <c r="B392" s="5"/>
      <c r="C392" s="5"/>
      <c r="D392" s="5"/>
      <c r="E392" s="5"/>
      <c r="F392" s="5"/>
      <c r="G392" s="5"/>
      <c r="H392" s="5"/>
    </row>
    <row r="393">
      <c r="A393" s="5"/>
      <c r="B393" s="5"/>
      <c r="C393" s="5"/>
      <c r="D393" s="5"/>
      <c r="E393" s="5"/>
      <c r="F393" s="5"/>
      <c r="G393" s="5"/>
      <c r="H393" s="5"/>
    </row>
    <row r="394">
      <c r="A394" s="5"/>
      <c r="B394" s="5"/>
      <c r="C394" s="5"/>
      <c r="D394" s="5"/>
      <c r="E394" s="5"/>
      <c r="F394" s="5"/>
      <c r="G394" s="5"/>
      <c r="H394" s="5"/>
    </row>
    <row r="395">
      <c r="A395" s="5"/>
      <c r="B395" s="5"/>
      <c r="C395" s="5"/>
      <c r="D395" s="5"/>
      <c r="E395" s="5"/>
      <c r="F395" s="5"/>
      <c r="G395" s="5"/>
      <c r="H395" s="5"/>
    </row>
    <row r="396">
      <c r="A396" s="5"/>
      <c r="B396" s="5"/>
      <c r="C396" s="5"/>
      <c r="D396" s="5"/>
      <c r="E396" s="5"/>
      <c r="F396" s="5"/>
      <c r="G396" s="5"/>
      <c r="H396" s="5"/>
    </row>
    <row r="397">
      <c r="A397" s="5"/>
      <c r="B397" s="5"/>
      <c r="C397" s="5"/>
      <c r="D397" s="5"/>
      <c r="E397" s="5"/>
      <c r="F397" s="5"/>
      <c r="G397" s="5"/>
      <c r="H397" s="5"/>
    </row>
    <row r="398">
      <c r="A398" s="5"/>
      <c r="B398" s="5"/>
      <c r="C398" s="5"/>
      <c r="D398" s="5"/>
      <c r="E398" s="5"/>
      <c r="F398" s="5"/>
      <c r="G398" s="5"/>
      <c r="H398" s="5"/>
    </row>
    <row r="399">
      <c r="A399" s="5"/>
      <c r="B399" s="5"/>
      <c r="C399" s="5"/>
      <c r="D399" s="5"/>
      <c r="E399" s="5"/>
      <c r="F399" s="5"/>
      <c r="G399" s="5"/>
      <c r="H399" s="5"/>
    </row>
    <row r="400">
      <c r="A400" s="5"/>
      <c r="B400" s="5"/>
      <c r="C400" s="5"/>
      <c r="D400" s="5"/>
      <c r="E400" s="5"/>
      <c r="F400" s="5"/>
      <c r="G400" s="5"/>
      <c r="H400" s="5"/>
    </row>
    <row r="401">
      <c r="A401" s="5"/>
      <c r="B401" s="5"/>
      <c r="C401" s="5"/>
      <c r="D401" s="5"/>
      <c r="E401" s="5"/>
      <c r="F401" s="5"/>
      <c r="G401" s="5"/>
      <c r="H401" s="5"/>
    </row>
    <row r="402">
      <c r="A402" s="5"/>
      <c r="B402" s="5"/>
      <c r="C402" s="5"/>
      <c r="D402" s="5"/>
      <c r="E402" s="5"/>
      <c r="F402" s="5"/>
      <c r="G402" s="5"/>
      <c r="H402" s="5"/>
    </row>
    <row r="403">
      <c r="A403" s="5"/>
      <c r="B403" s="5"/>
      <c r="C403" s="5"/>
      <c r="D403" s="5"/>
      <c r="E403" s="5"/>
      <c r="F403" s="5"/>
      <c r="G403" s="5"/>
      <c r="H403" s="5"/>
    </row>
    <row r="404">
      <c r="A404" s="5"/>
      <c r="B404" s="5"/>
      <c r="C404" s="5"/>
      <c r="D404" s="5"/>
      <c r="E404" s="5"/>
      <c r="F404" s="5"/>
      <c r="G404" s="5"/>
      <c r="H404" s="5"/>
    </row>
    <row r="405">
      <c r="A405" s="5"/>
      <c r="B405" s="5"/>
      <c r="C405" s="5"/>
      <c r="D405" s="5"/>
      <c r="E405" s="5"/>
      <c r="F405" s="5"/>
      <c r="G405" s="5"/>
      <c r="H405" s="5"/>
    </row>
    <row r="406">
      <c r="A406" s="5"/>
      <c r="B406" s="5"/>
      <c r="C406" s="5"/>
      <c r="D406" s="5"/>
      <c r="E406" s="5"/>
      <c r="F406" s="5"/>
      <c r="G406" s="5"/>
      <c r="H406" s="5"/>
    </row>
    <row r="407">
      <c r="A407" s="5"/>
      <c r="B407" s="5"/>
      <c r="C407" s="5"/>
      <c r="D407" s="5"/>
      <c r="E407" s="5"/>
      <c r="F407" s="5"/>
      <c r="G407" s="5"/>
      <c r="H407" s="5"/>
    </row>
    <row r="408">
      <c r="A408" s="5"/>
      <c r="B408" s="5"/>
      <c r="C408" s="5"/>
      <c r="D408" s="5"/>
      <c r="E408" s="5"/>
      <c r="F408" s="5"/>
      <c r="G408" s="5"/>
      <c r="H408" s="5"/>
    </row>
    <row r="409">
      <c r="A409" s="5"/>
      <c r="B409" s="5"/>
      <c r="C409" s="5"/>
      <c r="D409" s="5"/>
      <c r="E409" s="5"/>
      <c r="F409" s="5"/>
      <c r="G409" s="5"/>
      <c r="H409" s="5"/>
    </row>
    <row r="410">
      <c r="A410" s="5"/>
      <c r="B410" s="5"/>
      <c r="C410" s="5"/>
      <c r="D410" s="5"/>
      <c r="E410" s="5"/>
      <c r="F410" s="5"/>
      <c r="G410" s="5"/>
      <c r="H410" s="5"/>
    </row>
    <row r="411">
      <c r="A411" s="5"/>
      <c r="B411" s="5"/>
      <c r="C411" s="5"/>
      <c r="D411" s="5"/>
      <c r="E411" s="5"/>
      <c r="F411" s="5"/>
      <c r="G411" s="5"/>
      <c r="H411" s="5"/>
    </row>
    <row r="412">
      <c r="A412" s="5"/>
      <c r="B412" s="5"/>
      <c r="C412" s="5"/>
      <c r="D412" s="5"/>
      <c r="E412" s="5"/>
      <c r="F412" s="5"/>
      <c r="G412" s="5"/>
      <c r="H412" s="5"/>
    </row>
    <row r="413">
      <c r="A413" s="5"/>
      <c r="B413" s="5"/>
      <c r="C413" s="5"/>
      <c r="D413" s="5"/>
      <c r="E413" s="5"/>
      <c r="F413" s="5"/>
      <c r="G413" s="5"/>
      <c r="H413" s="5"/>
    </row>
    <row r="414">
      <c r="A414" s="5"/>
      <c r="B414" s="5"/>
      <c r="C414" s="5"/>
      <c r="D414" s="5"/>
      <c r="E414" s="5"/>
      <c r="F414" s="5"/>
      <c r="G414" s="5"/>
      <c r="H414" s="5"/>
    </row>
    <row r="415">
      <c r="A415" s="5"/>
      <c r="B415" s="5"/>
      <c r="C415" s="5"/>
      <c r="D415" s="5"/>
      <c r="E415" s="5"/>
      <c r="F415" s="5"/>
      <c r="G415" s="5"/>
      <c r="H415" s="5"/>
    </row>
    <row r="416">
      <c r="A416" s="5"/>
      <c r="B416" s="5"/>
      <c r="C416" s="5"/>
      <c r="D416" s="5"/>
      <c r="E416" s="5"/>
      <c r="F416" s="5"/>
      <c r="G416" s="5"/>
      <c r="H416" s="5"/>
    </row>
    <row r="417">
      <c r="A417" s="5"/>
      <c r="B417" s="5"/>
      <c r="C417" s="5"/>
      <c r="D417" s="5"/>
      <c r="E417" s="5"/>
      <c r="F417" s="5"/>
      <c r="G417" s="5"/>
      <c r="H417" s="5"/>
    </row>
    <row r="418">
      <c r="A418" s="5"/>
      <c r="B418" s="5"/>
      <c r="C418" s="5"/>
      <c r="D418" s="5"/>
      <c r="E418" s="5"/>
      <c r="F418" s="5"/>
      <c r="G418" s="5"/>
      <c r="H418" s="5"/>
    </row>
    <row r="419">
      <c r="A419" s="5"/>
      <c r="B419" s="5"/>
      <c r="C419" s="5"/>
      <c r="D419" s="5"/>
      <c r="E419" s="5"/>
      <c r="F419" s="5"/>
      <c r="G419" s="5"/>
      <c r="H419" s="5"/>
    </row>
    <row r="420">
      <c r="A420" s="5"/>
      <c r="B420" s="5"/>
      <c r="C420" s="5"/>
      <c r="D420" s="5"/>
      <c r="E420" s="5"/>
      <c r="F420" s="5"/>
      <c r="G420" s="5"/>
      <c r="H420" s="5"/>
    </row>
    <row r="421">
      <c r="A421" s="5"/>
      <c r="B421" s="5"/>
      <c r="C421" s="5"/>
      <c r="D421" s="5"/>
      <c r="E421" s="5"/>
      <c r="F421" s="5"/>
      <c r="G421" s="5"/>
      <c r="H421" s="5"/>
    </row>
    <row r="422">
      <c r="A422" s="5"/>
      <c r="B422" s="5"/>
      <c r="C422" s="5"/>
      <c r="D422" s="5"/>
      <c r="E422" s="5"/>
      <c r="F422" s="5"/>
      <c r="G422" s="5"/>
      <c r="H422" s="5"/>
    </row>
    <row r="423">
      <c r="A423" s="5"/>
      <c r="B423" s="5"/>
      <c r="C423" s="5"/>
      <c r="D423" s="5"/>
      <c r="E423" s="5"/>
      <c r="F423" s="5"/>
      <c r="G423" s="5"/>
      <c r="H423" s="5"/>
    </row>
    <row r="424">
      <c r="A424" s="5"/>
      <c r="B424" s="5"/>
      <c r="C424" s="5"/>
      <c r="D424" s="5"/>
      <c r="E424" s="5"/>
      <c r="F424" s="5"/>
      <c r="G424" s="5"/>
      <c r="H424" s="5"/>
    </row>
    <row r="425">
      <c r="A425" s="5"/>
      <c r="B425" s="5"/>
      <c r="C425" s="5"/>
      <c r="D425" s="5"/>
      <c r="E425" s="5"/>
      <c r="F425" s="5"/>
      <c r="G425" s="5"/>
      <c r="H425" s="5"/>
    </row>
    <row r="426">
      <c r="A426" s="5"/>
      <c r="B426" s="5"/>
      <c r="C426" s="5"/>
      <c r="D426" s="5"/>
      <c r="E426" s="5"/>
      <c r="F426" s="5"/>
      <c r="G426" s="5"/>
      <c r="H426" s="5"/>
    </row>
    <row r="427">
      <c r="A427" s="5"/>
      <c r="B427" s="5"/>
      <c r="C427" s="5"/>
      <c r="D427" s="5"/>
      <c r="E427" s="5"/>
      <c r="F427" s="5"/>
      <c r="G427" s="5"/>
      <c r="H427" s="5"/>
    </row>
    <row r="428">
      <c r="A428" s="5"/>
      <c r="B428" s="5"/>
      <c r="C428" s="5"/>
      <c r="D428" s="5"/>
      <c r="E428" s="5"/>
      <c r="F428" s="5"/>
      <c r="G428" s="5"/>
      <c r="H428" s="5"/>
    </row>
    <row r="429">
      <c r="A429" s="5"/>
      <c r="B429" s="5"/>
      <c r="C429" s="5"/>
      <c r="D429" s="5"/>
      <c r="E429" s="5"/>
      <c r="F429" s="5"/>
      <c r="G429" s="5"/>
      <c r="H429" s="5"/>
    </row>
    <row r="430">
      <c r="A430" s="5"/>
      <c r="B430" s="5"/>
      <c r="C430" s="5"/>
      <c r="D430" s="5"/>
      <c r="E430" s="5"/>
      <c r="F430" s="5"/>
      <c r="G430" s="5"/>
      <c r="H430" s="5"/>
    </row>
    <row r="431">
      <c r="A431" s="5"/>
      <c r="B431" s="5"/>
      <c r="C431" s="5"/>
      <c r="D431" s="5"/>
      <c r="E431" s="5"/>
      <c r="F431" s="5"/>
      <c r="G431" s="5"/>
      <c r="H431" s="5"/>
    </row>
    <row r="432">
      <c r="A432" s="5"/>
      <c r="B432" s="5"/>
      <c r="C432" s="5"/>
      <c r="D432" s="5"/>
      <c r="E432" s="5"/>
      <c r="F432" s="5"/>
      <c r="G432" s="5"/>
      <c r="H432" s="5"/>
    </row>
    <row r="433">
      <c r="A433" s="5"/>
      <c r="B433" s="5"/>
      <c r="C433" s="5"/>
      <c r="D433" s="5"/>
      <c r="E433" s="5"/>
      <c r="F433" s="5"/>
      <c r="G433" s="5"/>
      <c r="H433" s="5"/>
    </row>
    <row r="434">
      <c r="A434" s="5"/>
      <c r="B434" s="5"/>
      <c r="C434" s="5"/>
      <c r="D434" s="5"/>
      <c r="E434" s="5"/>
      <c r="F434" s="5"/>
      <c r="G434" s="5"/>
      <c r="H434" s="5"/>
    </row>
    <row r="435">
      <c r="A435" s="5"/>
      <c r="B435" s="5"/>
      <c r="C435" s="5"/>
      <c r="D435" s="5"/>
      <c r="E435" s="5"/>
      <c r="F435" s="5"/>
      <c r="G435" s="5"/>
      <c r="H435" s="5"/>
    </row>
    <row r="436">
      <c r="A436" s="5"/>
      <c r="B436" s="5"/>
      <c r="C436" s="5"/>
      <c r="D436" s="5"/>
      <c r="E436" s="5"/>
      <c r="F436" s="5"/>
      <c r="G436" s="5"/>
      <c r="H436" s="5"/>
    </row>
    <row r="437">
      <c r="A437" s="5"/>
      <c r="B437" s="5"/>
      <c r="C437" s="5"/>
      <c r="D437" s="5"/>
      <c r="E437" s="5"/>
      <c r="F437" s="5"/>
      <c r="G437" s="5"/>
      <c r="H437" s="5"/>
    </row>
    <row r="438">
      <c r="A438" s="5"/>
      <c r="B438" s="5"/>
      <c r="C438" s="5"/>
      <c r="D438" s="5"/>
      <c r="E438" s="5"/>
      <c r="F438" s="5"/>
      <c r="G438" s="5"/>
      <c r="H438" s="5"/>
    </row>
    <row r="439">
      <c r="A439" s="5"/>
      <c r="B439" s="5"/>
      <c r="C439" s="5"/>
      <c r="D439" s="5"/>
      <c r="E439" s="5"/>
      <c r="F439" s="5"/>
      <c r="G439" s="5"/>
      <c r="H439" s="5"/>
    </row>
    <row r="440">
      <c r="A440" s="5"/>
      <c r="B440" s="5"/>
      <c r="C440" s="5"/>
      <c r="D440" s="5"/>
      <c r="E440" s="5"/>
      <c r="F440" s="5"/>
      <c r="G440" s="5"/>
      <c r="H440" s="5"/>
    </row>
    <row r="441">
      <c r="A441" s="5"/>
      <c r="B441" s="5"/>
      <c r="C441" s="5"/>
      <c r="D441" s="5"/>
      <c r="E441" s="5"/>
      <c r="F441" s="5"/>
      <c r="G441" s="5"/>
      <c r="H441" s="5"/>
    </row>
    <row r="442">
      <c r="A442" s="5"/>
      <c r="B442" s="5"/>
      <c r="C442" s="5"/>
      <c r="D442" s="5"/>
      <c r="E442" s="5"/>
      <c r="F442" s="5"/>
      <c r="G442" s="5"/>
      <c r="H442" s="5"/>
    </row>
    <row r="443">
      <c r="A443" s="5"/>
      <c r="B443" s="5"/>
      <c r="C443" s="5"/>
      <c r="D443" s="5"/>
      <c r="E443" s="5"/>
      <c r="F443" s="5"/>
      <c r="G443" s="5"/>
      <c r="H443" s="5"/>
    </row>
    <row r="444">
      <c r="A444" s="5"/>
      <c r="B444" s="5"/>
      <c r="C444" s="5"/>
      <c r="D444" s="5"/>
      <c r="E444" s="5"/>
      <c r="F444" s="5"/>
      <c r="G444" s="5"/>
      <c r="H444" s="5"/>
    </row>
    <row r="445">
      <c r="A445" s="5"/>
      <c r="B445" s="5"/>
      <c r="C445" s="5"/>
      <c r="D445" s="5"/>
      <c r="E445" s="5"/>
      <c r="F445" s="5"/>
      <c r="G445" s="5"/>
      <c r="H445" s="5"/>
    </row>
    <row r="446">
      <c r="A446" s="5"/>
      <c r="B446" s="5"/>
      <c r="C446" s="5"/>
      <c r="D446" s="5"/>
      <c r="E446" s="5"/>
      <c r="F446" s="5"/>
      <c r="G446" s="5"/>
      <c r="H446" s="5"/>
    </row>
    <row r="447">
      <c r="A447" s="5"/>
      <c r="B447" s="5"/>
      <c r="C447" s="5"/>
      <c r="D447" s="5"/>
      <c r="E447" s="5"/>
      <c r="F447" s="5"/>
      <c r="G447" s="5"/>
      <c r="H447" s="5"/>
    </row>
    <row r="448">
      <c r="A448" s="5"/>
      <c r="B448" s="5"/>
      <c r="C448" s="5"/>
      <c r="D448" s="5"/>
      <c r="E448" s="5"/>
      <c r="F448" s="5"/>
      <c r="G448" s="5"/>
      <c r="H448" s="5"/>
    </row>
    <row r="449">
      <c r="A449" s="5"/>
      <c r="B449" s="5"/>
      <c r="C449" s="5"/>
      <c r="D449" s="5"/>
      <c r="E449" s="5"/>
      <c r="F449" s="5"/>
      <c r="G449" s="5"/>
      <c r="H449" s="5"/>
    </row>
    <row r="450">
      <c r="A450" s="5"/>
      <c r="B450" s="5"/>
      <c r="C450" s="5"/>
      <c r="D450" s="5"/>
      <c r="E450" s="5"/>
      <c r="F450" s="5"/>
      <c r="G450" s="5"/>
      <c r="H450" s="5"/>
    </row>
    <row r="451">
      <c r="A451" s="5"/>
      <c r="B451" s="5"/>
      <c r="C451" s="5"/>
      <c r="D451" s="5"/>
      <c r="E451" s="5"/>
      <c r="F451" s="5"/>
      <c r="G451" s="5"/>
      <c r="H451" s="5"/>
    </row>
    <row r="452">
      <c r="A452" s="5"/>
      <c r="B452" s="5"/>
      <c r="C452" s="5"/>
      <c r="D452" s="5"/>
      <c r="E452" s="5"/>
      <c r="F452" s="5"/>
      <c r="G452" s="5"/>
      <c r="H452" s="5"/>
    </row>
    <row r="453">
      <c r="A453" s="5"/>
      <c r="B453" s="5"/>
      <c r="C453" s="5"/>
      <c r="D453" s="5"/>
      <c r="E453" s="5"/>
      <c r="F453" s="5"/>
      <c r="G453" s="5"/>
      <c r="H453" s="5"/>
    </row>
    <row r="454">
      <c r="A454" s="5"/>
      <c r="B454" s="5"/>
      <c r="C454" s="5"/>
      <c r="D454" s="5"/>
      <c r="E454" s="5"/>
      <c r="F454" s="5"/>
      <c r="G454" s="5"/>
      <c r="H454" s="5"/>
    </row>
    <row r="455">
      <c r="A455" s="5"/>
      <c r="B455" s="5"/>
      <c r="C455" s="5"/>
      <c r="D455" s="5"/>
      <c r="E455" s="5"/>
      <c r="F455" s="5"/>
      <c r="G455" s="5"/>
      <c r="H455" s="5"/>
    </row>
    <row r="456">
      <c r="A456" s="5"/>
      <c r="B456" s="5"/>
      <c r="C456" s="5"/>
      <c r="D456" s="5"/>
      <c r="E456" s="5"/>
      <c r="F456" s="5"/>
      <c r="G456" s="5"/>
      <c r="H456" s="5"/>
    </row>
    <row r="457">
      <c r="A457" s="5"/>
      <c r="B457" s="5"/>
      <c r="C457" s="5"/>
      <c r="D457" s="5"/>
      <c r="E457" s="5"/>
      <c r="F457" s="5"/>
      <c r="G457" s="5"/>
      <c r="H457" s="5"/>
    </row>
    <row r="458">
      <c r="A458" s="5"/>
      <c r="B458" s="5"/>
      <c r="C458" s="5"/>
      <c r="D458" s="5"/>
      <c r="E458" s="5"/>
      <c r="F458" s="5"/>
      <c r="G458" s="5"/>
      <c r="H458" s="5"/>
    </row>
    <row r="459">
      <c r="A459" s="5"/>
      <c r="B459" s="5"/>
      <c r="C459" s="5"/>
      <c r="D459" s="5"/>
      <c r="E459" s="5"/>
      <c r="F459" s="5"/>
      <c r="G459" s="5"/>
      <c r="H459" s="5"/>
    </row>
    <row r="460">
      <c r="A460" s="5"/>
      <c r="B460" s="5"/>
      <c r="C460" s="5"/>
      <c r="D460" s="5"/>
      <c r="E460" s="5"/>
      <c r="F460" s="5"/>
      <c r="G460" s="5"/>
      <c r="H460" s="5"/>
    </row>
    <row r="461">
      <c r="A461" s="5"/>
      <c r="B461" s="5"/>
      <c r="C461" s="5"/>
      <c r="D461" s="5"/>
      <c r="E461" s="5"/>
      <c r="F461" s="5"/>
      <c r="G461" s="5"/>
      <c r="H461" s="5"/>
    </row>
    <row r="462">
      <c r="A462" s="5"/>
      <c r="B462" s="5"/>
      <c r="C462" s="5"/>
      <c r="D462" s="5"/>
      <c r="E462" s="5"/>
      <c r="F462" s="5"/>
      <c r="G462" s="5"/>
      <c r="H462" s="5"/>
    </row>
    <row r="463">
      <c r="A463" s="5"/>
      <c r="B463" s="5"/>
      <c r="C463" s="5"/>
      <c r="D463" s="5"/>
      <c r="E463" s="5"/>
      <c r="F463" s="5"/>
      <c r="G463" s="5"/>
      <c r="H463" s="5"/>
    </row>
    <row r="464">
      <c r="A464" s="5"/>
      <c r="B464" s="5"/>
      <c r="C464" s="5"/>
      <c r="D464" s="5"/>
      <c r="E464" s="5"/>
      <c r="F464" s="5"/>
      <c r="G464" s="5"/>
      <c r="H464" s="5"/>
    </row>
    <row r="465">
      <c r="A465" s="5"/>
      <c r="B465" s="5"/>
      <c r="C465" s="5"/>
      <c r="D465" s="5"/>
      <c r="E465" s="5"/>
      <c r="F465" s="5"/>
      <c r="G465" s="5"/>
      <c r="H465" s="5"/>
    </row>
    <row r="466">
      <c r="A466" s="5"/>
      <c r="B466" s="5"/>
      <c r="C466" s="5"/>
      <c r="D466" s="5"/>
      <c r="E466" s="5"/>
      <c r="F466" s="5"/>
      <c r="G466" s="5"/>
      <c r="H466" s="5"/>
    </row>
    <row r="467">
      <c r="A467" s="5"/>
      <c r="B467" s="5"/>
      <c r="C467" s="5"/>
      <c r="D467" s="5"/>
      <c r="E467" s="5"/>
      <c r="F467" s="5"/>
      <c r="G467" s="5"/>
      <c r="H467" s="5"/>
    </row>
    <row r="468">
      <c r="A468" s="5"/>
      <c r="B468" s="5"/>
      <c r="C468" s="5"/>
      <c r="D468" s="5"/>
      <c r="E468" s="5"/>
      <c r="F468" s="5"/>
      <c r="G468" s="5"/>
      <c r="H468" s="5"/>
    </row>
    <row r="469">
      <c r="A469" s="5"/>
      <c r="B469" s="5"/>
      <c r="C469" s="5"/>
      <c r="D469" s="5"/>
      <c r="E469" s="5"/>
      <c r="F469" s="5"/>
      <c r="G469" s="5"/>
      <c r="H469" s="5"/>
    </row>
    <row r="470">
      <c r="A470" s="5"/>
      <c r="B470" s="5"/>
      <c r="C470" s="5"/>
      <c r="D470" s="5"/>
      <c r="E470" s="5"/>
      <c r="F470" s="5"/>
      <c r="G470" s="5"/>
      <c r="H470" s="5"/>
    </row>
    <row r="471">
      <c r="A471" s="5"/>
      <c r="B471" s="5"/>
      <c r="C471" s="5"/>
      <c r="D471" s="5"/>
      <c r="E471" s="5"/>
      <c r="F471" s="5"/>
      <c r="G471" s="5"/>
      <c r="H471" s="5"/>
    </row>
    <row r="472">
      <c r="A472" s="5"/>
      <c r="B472" s="5"/>
      <c r="C472" s="5"/>
      <c r="D472" s="5"/>
      <c r="E472" s="5"/>
      <c r="F472" s="5"/>
      <c r="G472" s="5"/>
      <c r="H472" s="5"/>
    </row>
    <row r="473">
      <c r="A473" s="5"/>
      <c r="B473" s="5"/>
      <c r="C473" s="5"/>
      <c r="D473" s="5"/>
      <c r="E473" s="5"/>
      <c r="F473" s="5"/>
      <c r="G473" s="5"/>
      <c r="H473" s="5"/>
    </row>
    <row r="474">
      <c r="A474" s="5"/>
      <c r="B474" s="5"/>
      <c r="C474" s="5"/>
      <c r="D474" s="5"/>
      <c r="E474" s="5"/>
      <c r="F474" s="5"/>
      <c r="G474" s="5"/>
      <c r="H474" s="5"/>
    </row>
    <row r="475">
      <c r="A475" s="5"/>
      <c r="B475" s="5"/>
      <c r="C475" s="5"/>
      <c r="D475" s="5"/>
      <c r="E475" s="5"/>
      <c r="F475" s="5"/>
      <c r="G475" s="5"/>
      <c r="H475" s="5"/>
    </row>
    <row r="476">
      <c r="A476" s="5"/>
      <c r="B476" s="5"/>
      <c r="C476" s="5"/>
      <c r="D476" s="5"/>
      <c r="E476" s="5"/>
      <c r="F476" s="5"/>
      <c r="G476" s="5"/>
      <c r="H476" s="5"/>
    </row>
    <row r="477">
      <c r="A477" s="5"/>
      <c r="B477" s="5"/>
      <c r="C477" s="5"/>
      <c r="D477" s="5"/>
      <c r="E477" s="5"/>
      <c r="F477" s="5"/>
      <c r="G477" s="5"/>
      <c r="H477" s="5"/>
    </row>
    <row r="478">
      <c r="A478" s="5"/>
      <c r="B478" s="5"/>
      <c r="C478" s="5"/>
      <c r="D478" s="5"/>
      <c r="E478" s="5"/>
      <c r="F478" s="5"/>
      <c r="G478" s="5"/>
      <c r="H478" s="5"/>
    </row>
    <row r="479">
      <c r="A479" s="5"/>
      <c r="B479" s="5"/>
      <c r="C479" s="5"/>
      <c r="D479" s="5"/>
      <c r="E479" s="5"/>
      <c r="F479" s="5"/>
      <c r="G479" s="5"/>
      <c r="H479" s="5"/>
    </row>
    <row r="480">
      <c r="A480" s="5"/>
      <c r="B480" s="5"/>
      <c r="C480" s="5"/>
      <c r="D480" s="5"/>
      <c r="E480" s="5"/>
      <c r="F480" s="5"/>
      <c r="G480" s="5"/>
      <c r="H480" s="5"/>
    </row>
    <row r="481">
      <c r="A481" s="5"/>
      <c r="B481" s="5"/>
      <c r="C481" s="5"/>
      <c r="D481" s="5"/>
      <c r="E481" s="5"/>
      <c r="F481" s="5"/>
      <c r="G481" s="5"/>
      <c r="H481" s="5"/>
    </row>
    <row r="482">
      <c r="A482" s="5"/>
      <c r="B482" s="5"/>
      <c r="C482" s="5"/>
      <c r="D482" s="5"/>
      <c r="E482" s="5"/>
      <c r="F482" s="5"/>
      <c r="G482" s="5"/>
      <c r="H482" s="5"/>
    </row>
    <row r="483">
      <c r="A483" s="5"/>
      <c r="B483" s="5"/>
      <c r="C483" s="5"/>
      <c r="D483" s="5"/>
      <c r="E483" s="5"/>
      <c r="F483" s="5"/>
      <c r="G483" s="5"/>
      <c r="H483" s="5"/>
    </row>
    <row r="484">
      <c r="A484" s="5"/>
      <c r="B484" s="5"/>
      <c r="C484" s="5"/>
      <c r="D484" s="5"/>
      <c r="E484" s="5"/>
      <c r="F484" s="5"/>
      <c r="G484" s="5"/>
      <c r="H484" s="5"/>
    </row>
    <row r="485">
      <c r="A485" s="5"/>
      <c r="B485" s="5"/>
      <c r="C485" s="5"/>
      <c r="D485" s="5"/>
      <c r="E485" s="5"/>
      <c r="F485" s="5"/>
      <c r="G485" s="5"/>
      <c r="H485" s="5"/>
    </row>
    <row r="486">
      <c r="A486" s="5"/>
      <c r="B486" s="5"/>
      <c r="C486" s="5"/>
      <c r="D486" s="5"/>
      <c r="E486" s="5"/>
      <c r="F486" s="5"/>
      <c r="G486" s="5"/>
      <c r="H486" s="5"/>
    </row>
    <row r="487">
      <c r="A487" s="5"/>
      <c r="B487" s="5"/>
      <c r="C487" s="5"/>
      <c r="D487" s="5"/>
      <c r="E487" s="5"/>
      <c r="F487" s="5"/>
      <c r="G487" s="5"/>
      <c r="H487" s="5"/>
    </row>
    <row r="488">
      <c r="A488" s="5"/>
      <c r="B488" s="5"/>
      <c r="C488" s="5"/>
      <c r="D488" s="5"/>
      <c r="E488" s="5"/>
      <c r="F488" s="5"/>
      <c r="G488" s="5"/>
      <c r="H488" s="5"/>
    </row>
    <row r="489">
      <c r="A489" s="5"/>
      <c r="B489" s="5"/>
      <c r="C489" s="5"/>
      <c r="D489" s="5"/>
      <c r="E489" s="5"/>
      <c r="F489" s="5"/>
      <c r="G489" s="5"/>
      <c r="H489" s="5"/>
    </row>
    <row r="490">
      <c r="A490" s="5"/>
      <c r="B490" s="5"/>
      <c r="C490" s="5"/>
      <c r="D490" s="5"/>
      <c r="E490" s="5"/>
      <c r="F490" s="5"/>
      <c r="G490" s="5"/>
      <c r="H490" s="5"/>
    </row>
    <row r="491">
      <c r="A491" s="5"/>
      <c r="B491" s="5"/>
      <c r="C491" s="5"/>
      <c r="D491" s="5"/>
      <c r="E491" s="5"/>
      <c r="F491" s="5"/>
      <c r="G491" s="5"/>
      <c r="H491" s="5"/>
    </row>
    <row r="492">
      <c r="A492" s="5"/>
      <c r="B492" s="5"/>
      <c r="C492" s="5"/>
      <c r="D492" s="5"/>
      <c r="E492" s="5"/>
      <c r="F492" s="5"/>
      <c r="G492" s="5"/>
      <c r="H492" s="5"/>
    </row>
    <row r="493">
      <c r="A493" s="5"/>
      <c r="B493" s="5"/>
      <c r="C493" s="5"/>
      <c r="D493" s="5"/>
      <c r="E493" s="5"/>
      <c r="F493" s="5"/>
      <c r="G493" s="5"/>
      <c r="H493" s="5"/>
    </row>
    <row r="494">
      <c r="A494" s="5"/>
      <c r="B494" s="5"/>
      <c r="C494" s="5"/>
      <c r="D494" s="5"/>
      <c r="E494" s="5"/>
      <c r="F494" s="5"/>
      <c r="G494" s="5"/>
      <c r="H494" s="5"/>
    </row>
    <row r="495">
      <c r="A495" s="5"/>
      <c r="B495" s="5"/>
      <c r="C495" s="5"/>
      <c r="D495" s="5"/>
      <c r="E495" s="5"/>
      <c r="F495" s="5"/>
      <c r="G495" s="5"/>
      <c r="H495" s="5"/>
    </row>
    <row r="496">
      <c r="A496" s="5"/>
      <c r="B496" s="5"/>
      <c r="C496" s="5"/>
      <c r="D496" s="5"/>
      <c r="E496" s="5"/>
      <c r="F496" s="5"/>
      <c r="G496" s="5"/>
      <c r="H496" s="5"/>
    </row>
    <row r="497">
      <c r="A497" s="5"/>
      <c r="B497" s="5"/>
      <c r="C497" s="5"/>
      <c r="D497" s="5"/>
      <c r="E497" s="5"/>
      <c r="F497" s="5"/>
      <c r="G497" s="5"/>
      <c r="H497" s="5"/>
    </row>
    <row r="498">
      <c r="A498" s="5"/>
      <c r="B498" s="5"/>
      <c r="C498" s="5"/>
      <c r="D498" s="5"/>
      <c r="E498" s="5"/>
      <c r="F498" s="5"/>
      <c r="G498" s="5"/>
      <c r="H498" s="5"/>
    </row>
    <row r="499">
      <c r="A499" s="5"/>
      <c r="B499" s="5"/>
      <c r="C499" s="5"/>
      <c r="D499" s="5"/>
      <c r="E499" s="5"/>
      <c r="F499" s="5"/>
      <c r="G499" s="5"/>
      <c r="H499" s="5"/>
    </row>
    <row r="500">
      <c r="A500" s="5"/>
      <c r="B500" s="5"/>
      <c r="C500" s="5"/>
      <c r="D500" s="5"/>
      <c r="E500" s="5"/>
      <c r="F500" s="5"/>
      <c r="G500" s="5"/>
      <c r="H500" s="5"/>
    </row>
    <row r="501">
      <c r="A501" s="5"/>
      <c r="B501" s="5"/>
      <c r="C501" s="5"/>
      <c r="D501" s="5"/>
      <c r="E501" s="5"/>
      <c r="F501" s="5"/>
      <c r="G501" s="5"/>
      <c r="H501" s="5"/>
    </row>
    <row r="502">
      <c r="A502" s="5"/>
      <c r="B502" s="5"/>
      <c r="C502" s="5"/>
      <c r="D502" s="5"/>
      <c r="E502" s="5"/>
      <c r="F502" s="5"/>
      <c r="G502" s="5"/>
      <c r="H502" s="5"/>
    </row>
    <row r="503">
      <c r="A503" s="5"/>
      <c r="B503" s="5"/>
      <c r="C503" s="5"/>
      <c r="D503" s="5"/>
      <c r="E503" s="5"/>
      <c r="F503" s="5"/>
      <c r="G503" s="5"/>
      <c r="H503" s="5"/>
    </row>
    <row r="504">
      <c r="A504" s="5"/>
      <c r="B504" s="5"/>
      <c r="C504" s="5"/>
      <c r="D504" s="5"/>
      <c r="E504" s="5"/>
      <c r="F504" s="5"/>
      <c r="G504" s="5"/>
      <c r="H504" s="5"/>
    </row>
    <row r="505">
      <c r="A505" s="5"/>
      <c r="B505" s="5"/>
      <c r="C505" s="5"/>
      <c r="D505" s="5"/>
      <c r="E505" s="5"/>
      <c r="F505" s="5"/>
      <c r="G505" s="5"/>
      <c r="H505" s="5"/>
    </row>
    <row r="506">
      <c r="A506" s="5"/>
      <c r="B506" s="5"/>
      <c r="C506" s="5"/>
      <c r="D506" s="5"/>
      <c r="E506" s="5"/>
      <c r="F506" s="5"/>
      <c r="G506" s="5"/>
      <c r="H506" s="5"/>
    </row>
    <row r="507">
      <c r="A507" s="5"/>
      <c r="B507" s="5"/>
      <c r="C507" s="5"/>
      <c r="D507" s="5"/>
      <c r="E507" s="5"/>
      <c r="F507" s="5"/>
      <c r="G507" s="5"/>
      <c r="H507" s="5"/>
    </row>
    <row r="508">
      <c r="A508" s="5"/>
      <c r="B508" s="5"/>
      <c r="C508" s="5"/>
      <c r="D508" s="5"/>
      <c r="E508" s="5"/>
      <c r="F508" s="5"/>
      <c r="G508" s="5"/>
      <c r="H508" s="5"/>
    </row>
    <row r="509">
      <c r="A509" s="5"/>
      <c r="B509" s="5"/>
      <c r="C509" s="5"/>
      <c r="D509" s="5"/>
      <c r="E509" s="5"/>
      <c r="F509" s="5"/>
      <c r="G509" s="5"/>
      <c r="H509" s="5"/>
    </row>
    <row r="510">
      <c r="A510" s="5"/>
      <c r="B510" s="5"/>
      <c r="C510" s="5"/>
      <c r="D510" s="5"/>
      <c r="E510" s="5"/>
      <c r="F510" s="5"/>
      <c r="G510" s="5"/>
      <c r="H510" s="5"/>
    </row>
    <row r="511">
      <c r="A511" s="5"/>
      <c r="B511" s="5"/>
      <c r="C511" s="5"/>
      <c r="D511" s="5"/>
      <c r="E511" s="5"/>
      <c r="F511" s="5"/>
      <c r="G511" s="5"/>
      <c r="H511" s="5"/>
    </row>
    <row r="512">
      <c r="A512" s="5"/>
      <c r="B512" s="5"/>
      <c r="C512" s="5"/>
      <c r="D512" s="5"/>
      <c r="E512" s="5"/>
      <c r="F512" s="5"/>
      <c r="G512" s="5"/>
      <c r="H512" s="5"/>
    </row>
    <row r="513">
      <c r="A513" s="5"/>
      <c r="B513" s="5"/>
      <c r="C513" s="5"/>
      <c r="D513" s="5"/>
      <c r="E513" s="5"/>
      <c r="F513" s="5"/>
      <c r="G513" s="5"/>
      <c r="H513" s="5"/>
    </row>
    <row r="514">
      <c r="A514" s="5"/>
      <c r="B514" s="5"/>
      <c r="C514" s="5"/>
      <c r="D514" s="5"/>
      <c r="E514" s="5"/>
      <c r="F514" s="5"/>
      <c r="G514" s="5"/>
      <c r="H514" s="5"/>
    </row>
    <row r="515">
      <c r="A515" s="5"/>
      <c r="B515" s="5"/>
      <c r="C515" s="5"/>
      <c r="D515" s="5"/>
      <c r="E515" s="5"/>
      <c r="F515" s="5"/>
      <c r="G515" s="5"/>
      <c r="H515" s="5"/>
    </row>
    <row r="516">
      <c r="A516" s="5"/>
      <c r="B516" s="5"/>
      <c r="C516" s="5"/>
      <c r="D516" s="5"/>
      <c r="E516" s="5"/>
      <c r="F516" s="5"/>
      <c r="G516" s="5"/>
      <c r="H516" s="5"/>
    </row>
    <row r="517">
      <c r="A517" s="5"/>
      <c r="B517" s="5"/>
      <c r="C517" s="5"/>
      <c r="D517" s="5"/>
      <c r="E517" s="5"/>
      <c r="F517" s="5"/>
      <c r="G517" s="5"/>
      <c r="H517" s="5"/>
    </row>
    <row r="518">
      <c r="A518" s="5"/>
      <c r="B518" s="5"/>
      <c r="C518" s="5"/>
      <c r="D518" s="5"/>
      <c r="E518" s="5"/>
      <c r="F518" s="5"/>
      <c r="G518" s="5"/>
      <c r="H518" s="5"/>
    </row>
    <row r="519">
      <c r="A519" s="5"/>
      <c r="B519" s="5"/>
      <c r="C519" s="5"/>
      <c r="D519" s="5"/>
      <c r="E519" s="5"/>
      <c r="F519" s="5"/>
      <c r="G519" s="5"/>
      <c r="H519" s="5"/>
    </row>
    <row r="520">
      <c r="A520" s="5"/>
      <c r="B520" s="5"/>
      <c r="C520" s="5"/>
      <c r="D520" s="5"/>
      <c r="E520" s="5"/>
      <c r="F520" s="5"/>
      <c r="G520" s="5"/>
      <c r="H520" s="5"/>
    </row>
    <row r="521">
      <c r="A521" s="5"/>
      <c r="B521" s="5"/>
      <c r="C521" s="5"/>
      <c r="D521" s="5"/>
      <c r="E521" s="5"/>
      <c r="F521" s="5"/>
      <c r="G521" s="5"/>
      <c r="H521" s="5"/>
    </row>
    <row r="522">
      <c r="A522" s="5"/>
      <c r="B522" s="5"/>
      <c r="C522" s="5"/>
      <c r="D522" s="5"/>
      <c r="E522" s="5"/>
      <c r="F522" s="5"/>
      <c r="G522" s="5"/>
      <c r="H522" s="5"/>
    </row>
    <row r="523">
      <c r="A523" s="5"/>
      <c r="B523" s="5"/>
      <c r="C523" s="5"/>
      <c r="D523" s="5"/>
      <c r="E523" s="5"/>
      <c r="F523" s="5"/>
      <c r="G523" s="5"/>
      <c r="H523" s="5"/>
    </row>
    <row r="524">
      <c r="A524" s="5"/>
      <c r="B524" s="5"/>
      <c r="C524" s="5"/>
      <c r="D524" s="5"/>
      <c r="E524" s="5"/>
      <c r="F524" s="5"/>
      <c r="G524" s="5"/>
      <c r="H524" s="5"/>
    </row>
    <row r="525">
      <c r="A525" s="5"/>
      <c r="B525" s="5"/>
      <c r="C525" s="5"/>
      <c r="D525" s="5"/>
      <c r="E525" s="5"/>
      <c r="F525" s="5"/>
      <c r="G525" s="5"/>
      <c r="H525" s="5"/>
    </row>
    <row r="526">
      <c r="A526" s="5"/>
      <c r="B526" s="5"/>
      <c r="C526" s="5"/>
      <c r="D526" s="5"/>
      <c r="E526" s="5"/>
      <c r="F526" s="5"/>
      <c r="G526" s="5"/>
      <c r="H526" s="5"/>
    </row>
    <row r="527">
      <c r="A527" s="5"/>
      <c r="B527" s="5"/>
      <c r="C527" s="5"/>
      <c r="D527" s="5"/>
      <c r="E527" s="5"/>
      <c r="F527" s="5"/>
      <c r="G527" s="5"/>
      <c r="H527" s="5"/>
    </row>
    <row r="528">
      <c r="A528" s="5"/>
      <c r="B528" s="5"/>
      <c r="C528" s="5"/>
      <c r="D528" s="5"/>
      <c r="E528" s="5"/>
      <c r="F528" s="5"/>
      <c r="G528" s="5"/>
      <c r="H528" s="5"/>
    </row>
    <row r="529">
      <c r="A529" s="5"/>
      <c r="B529" s="5"/>
      <c r="C529" s="5"/>
      <c r="D529" s="5"/>
      <c r="E529" s="5"/>
      <c r="F529" s="5"/>
      <c r="G529" s="5"/>
      <c r="H529" s="5"/>
    </row>
    <row r="530">
      <c r="A530" s="5"/>
      <c r="B530" s="5"/>
      <c r="C530" s="5"/>
      <c r="D530" s="5"/>
      <c r="E530" s="5"/>
      <c r="F530" s="5"/>
      <c r="G530" s="5"/>
      <c r="H530" s="5"/>
    </row>
    <row r="531">
      <c r="A531" s="5"/>
      <c r="B531" s="5"/>
      <c r="C531" s="5"/>
      <c r="D531" s="5"/>
      <c r="E531" s="5"/>
      <c r="F531" s="5"/>
      <c r="G531" s="5"/>
      <c r="H531" s="5"/>
    </row>
    <row r="532">
      <c r="A532" s="5"/>
      <c r="B532" s="5"/>
      <c r="C532" s="5"/>
      <c r="D532" s="5"/>
      <c r="E532" s="5"/>
      <c r="F532" s="5"/>
      <c r="G532" s="5"/>
      <c r="H532" s="5"/>
    </row>
    <row r="533">
      <c r="A533" s="5"/>
      <c r="B533" s="5"/>
      <c r="C533" s="5"/>
      <c r="D533" s="5"/>
      <c r="E533" s="5"/>
      <c r="F533" s="5"/>
      <c r="G533" s="5"/>
      <c r="H533" s="5"/>
    </row>
    <row r="534">
      <c r="A534" s="5"/>
      <c r="B534" s="5"/>
      <c r="C534" s="5"/>
      <c r="D534" s="5"/>
      <c r="E534" s="5"/>
      <c r="F534" s="5"/>
      <c r="G534" s="5"/>
      <c r="H534" s="5"/>
    </row>
    <row r="535">
      <c r="A535" s="5"/>
      <c r="B535" s="5"/>
      <c r="C535" s="5"/>
      <c r="D535" s="5"/>
      <c r="E535" s="5"/>
      <c r="F535" s="5"/>
      <c r="G535" s="5"/>
      <c r="H535" s="5"/>
    </row>
    <row r="536">
      <c r="A536" s="5"/>
      <c r="B536" s="5"/>
      <c r="C536" s="5"/>
      <c r="D536" s="5"/>
      <c r="E536" s="5"/>
      <c r="F536" s="5"/>
      <c r="G536" s="5"/>
      <c r="H536" s="5"/>
    </row>
    <row r="537">
      <c r="A537" s="5"/>
      <c r="B537" s="5"/>
      <c r="C537" s="5"/>
      <c r="D537" s="5"/>
      <c r="E537" s="5"/>
      <c r="F537" s="5"/>
      <c r="G537" s="5"/>
      <c r="H537" s="5"/>
    </row>
    <row r="538">
      <c r="A538" s="5"/>
      <c r="B538" s="5"/>
      <c r="C538" s="5"/>
      <c r="D538" s="5"/>
      <c r="E538" s="5"/>
      <c r="F538" s="5"/>
      <c r="G538" s="5"/>
      <c r="H538" s="5"/>
    </row>
    <row r="539">
      <c r="A539" s="5"/>
      <c r="B539" s="5"/>
      <c r="C539" s="5"/>
      <c r="D539" s="5"/>
      <c r="E539" s="5"/>
      <c r="F539" s="5"/>
      <c r="G539" s="5"/>
      <c r="H539" s="5"/>
    </row>
    <row r="540">
      <c r="A540" s="5"/>
      <c r="B540" s="5"/>
      <c r="C540" s="5"/>
      <c r="D540" s="5"/>
      <c r="E540" s="5"/>
      <c r="F540" s="5"/>
      <c r="G540" s="5"/>
      <c r="H540" s="5"/>
    </row>
    <row r="541">
      <c r="A541" s="5"/>
      <c r="B541" s="5"/>
      <c r="C541" s="5"/>
      <c r="D541" s="5"/>
      <c r="E541" s="5"/>
      <c r="F541" s="5"/>
      <c r="G541" s="5"/>
      <c r="H541" s="5"/>
    </row>
    <row r="542">
      <c r="A542" s="5"/>
      <c r="B542" s="5"/>
      <c r="C542" s="5"/>
      <c r="D542" s="5"/>
      <c r="E542" s="5"/>
      <c r="F542" s="5"/>
      <c r="G542" s="5"/>
      <c r="H542" s="5"/>
    </row>
    <row r="543">
      <c r="A543" s="5"/>
      <c r="B543" s="5"/>
      <c r="C543" s="5"/>
      <c r="D543" s="5"/>
      <c r="E543" s="5"/>
      <c r="F543" s="5"/>
      <c r="G543" s="5"/>
      <c r="H543" s="5"/>
    </row>
    <row r="544">
      <c r="A544" s="5"/>
      <c r="B544" s="5"/>
      <c r="C544" s="5"/>
      <c r="D544" s="5"/>
      <c r="E544" s="5"/>
      <c r="F544" s="5"/>
      <c r="G544" s="5"/>
      <c r="H544" s="5"/>
    </row>
    <row r="545">
      <c r="A545" s="5"/>
      <c r="B545" s="5"/>
      <c r="C545" s="5"/>
      <c r="D545" s="5"/>
      <c r="E545" s="5"/>
      <c r="F545" s="5"/>
      <c r="G545" s="5"/>
      <c r="H545" s="5"/>
    </row>
    <row r="546">
      <c r="A546" s="5"/>
      <c r="B546" s="5"/>
      <c r="C546" s="5"/>
      <c r="D546" s="5"/>
      <c r="E546" s="5"/>
      <c r="F546" s="5"/>
      <c r="G546" s="5"/>
      <c r="H546" s="5"/>
    </row>
    <row r="547">
      <c r="A547" s="5"/>
      <c r="B547" s="5"/>
      <c r="C547" s="5"/>
      <c r="D547" s="5"/>
      <c r="E547" s="5"/>
      <c r="F547" s="5"/>
      <c r="G547" s="5"/>
      <c r="H547" s="5"/>
    </row>
    <row r="548">
      <c r="A548" s="5"/>
      <c r="B548" s="5"/>
      <c r="C548" s="5"/>
      <c r="D548" s="5"/>
      <c r="E548" s="5"/>
      <c r="F548" s="5"/>
      <c r="G548" s="5"/>
      <c r="H548" s="5"/>
    </row>
    <row r="549">
      <c r="A549" s="5"/>
      <c r="B549" s="5"/>
      <c r="C549" s="5"/>
      <c r="D549" s="5"/>
      <c r="E549" s="5"/>
      <c r="F549" s="5"/>
      <c r="G549" s="5"/>
      <c r="H549" s="5"/>
    </row>
    <row r="550">
      <c r="A550" s="5"/>
      <c r="B550" s="5"/>
      <c r="C550" s="5"/>
      <c r="D550" s="5"/>
      <c r="E550" s="5"/>
      <c r="F550" s="5"/>
      <c r="G550" s="5"/>
      <c r="H550" s="5"/>
    </row>
    <row r="551">
      <c r="A551" s="5"/>
      <c r="B551" s="5"/>
      <c r="C551" s="5"/>
      <c r="D551" s="5"/>
      <c r="E551" s="5"/>
      <c r="F551" s="5"/>
      <c r="G551" s="5"/>
      <c r="H551" s="5"/>
    </row>
    <row r="552">
      <c r="A552" s="5"/>
      <c r="B552" s="5"/>
      <c r="C552" s="5"/>
      <c r="D552" s="5"/>
      <c r="E552" s="5"/>
      <c r="F552" s="5"/>
      <c r="G552" s="5"/>
      <c r="H552" s="5"/>
    </row>
    <row r="553">
      <c r="A553" s="5"/>
      <c r="B553" s="5"/>
      <c r="C553" s="5"/>
      <c r="D553" s="5"/>
      <c r="E553" s="5"/>
      <c r="F553" s="5"/>
      <c r="G553" s="5"/>
      <c r="H553" s="5"/>
    </row>
    <row r="554">
      <c r="A554" s="5"/>
      <c r="B554" s="5"/>
      <c r="C554" s="5"/>
      <c r="D554" s="5"/>
      <c r="E554" s="5"/>
      <c r="F554" s="5"/>
      <c r="G554" s="5"/>
      <c r="H554" s="5"/>
    </row>
    <row r="555">
      <c r="A555" s="5"/>
      <c r="B555" s="5"/>
      <c r="C555" s="5"/>
      <c r="D555" s="5"/>
      <c r="E555" s="5"/>
      <c r="F555" s="5"/>
      <c r="G555" s="5"/>
      <c r="H555" s="5"/>
    </row>
    <row r="556">
      <c r="A556" s="5"/>
      <c r="B556" s="5"/>
      <c r="C556" s="5"/>
      <c r="D556" s="5"/>
      <c r="E556" s="5"/>
      <c r="F556" s="5"/>
      <c r="G556" s="5"/>
      <c r="H556" s="5"/>
    </row>
    <row r="557">
      <c r="A557" s="5"/>
      <c r="B557" s="5"/>
      <c r="C557" s="5"/>
      <c r="D557" s="5"/>
      <c r="E557" s="5"/>
      <c r="F557" s="5"/>
      <c r="G557" s="5"/>
      <c r="H557" s="5"/>
    </row>
    <row r="558">
      <c r="A558" s="5"/>
      <c r="B558" s="5"/>
      <c r="C558" s="5"/>
      <c r="D558" s="5"/>
      <c r="E558" s="5"/>
      <c r="F558" s="5"/>
      <c r="G558" s="5"/>
      <c r="H558" s="5"/>
    </row>
    <row r="559">
      <c r="A559" s="5"/>
      <c r="B559" s="5"/>
      <c r="C559" s="5"/>
      <c r="D559" s="5"/>
      <c r="E559" s="5"/>
      <c r="F559" s="5"/>
      <c r="G559" s="5"/>
      <c r="H559" s="5"/>
    </row>
    <row r="560">
      <c r="A560" s="5"/>
      <c r="B560" s="5"/>
      <c r="C560" s="5"/>
      <c r="D560" s="5"/>
      <c r="E560" s="5"/>
      <c r="F560" s="5"/>
      <c r="G560" s="5"/>
      <c r="H560" s="5"/>
    </row>
    <row r="561">
      <c r="A561" s="5"/>
      <c r="B561" s="5"/>
      <c r="C561" s="5"/>
      <c r="D561" s="5"/>
      <c r="E561" s="5"/>
      <c r="F561" s="5"/>
      <c r="G561" s="5"/>
      <c r="H561" s="5"/>
    </row>
    <row r="562">
      <c r="A562" s="5"/>
      <c r="B562" s="5"/>
      <c r="C562" s="5"/>
      <c r="D562" s="5"/>
      <c r="E562" s="5"/>
      <c r="F562" s="5"/>
      <c r="G562" s="5"/>
      <c r="H562" s="5"/>
    </row>
    <row r="563">
      <c r="A563" s="5"/>
      <c r="B563" s="5"/>
      <c r="C563" s="5"/>
      <c r="D563" s="5"/>
      <c r="E563" s="5"/>
      <c r="F563" s="5"/>
      <c r="G563" s="5"/>
      <c r="H563" s="5"/>
    </row>
    <row r="564">
      <c r="A564" s="5"/>
      <c r="B564" s="5"/>
      <c r="C564" s="5"/>
      <c r="D564" s="5"/>
      <c r="E564" s="5"/>
      <c r="F564" s="5"/>
      <c r="G564" s="5"/>
      <c r="H564" s="5"/>
    </row>
    <row r="565">
      <c r="A565" s="5"/>
      <c r="B565" s="5"/>
      <c r="C565" s="5"/>
      <c r="D565" s="5"/>
      <c r="E565" s="5"/>
      <c r="F565" s="5"/>
      <c r="G565" s="5"/>
      <c r="H565" s="5"/>
    </row>
    <row r="566">
      <c r="A566" s="5"/>
      <c r="B566" s="5"/>
      <c r="C566" s="5"/>
      <c r="D566" s="5"/>
      <c r="E566" s="5"/>
      <c r="F566" s="5"/>
      <c r="G566" s="5"/>
      <c r="H566" s="5"/>
    </row>
    <row r="567">
      <c r="A567" s="5"/>
      <c r="B567" s="5"/>
      <c r="C567" s="5"/>
      <c r="D567" s="5"/>
      <c r="E567" s="5"/>
      <c r="F567" s="5"/>
      <c r="G567" s="5"/>
      <c r="H567" s="5"/>
    </row>
    <row r="568">
      <c r="A568" s="5"/>
      <c r="B568" s="5"/>
      <c r="C568" s="5"/>
      <c r="D568" s="5"/>
      <c r="E568" s="5"/>
      <c r="F568" s="5"/>
      <c r="G568" s="5"/>
      <c r="H568" s="5"/>
    </row>
    <row r="569">
      <c r="A569" s="5"/>
      <c r="B569" s="5"/>
      <c r="C569" s="5"/>
      <c r="D569" s="5"/>
      <c r="E569" s="5"/>
      <c r="F569" s="5"/>
      <c r="G569" s="5"/>
      <c r="H569" s="5"/>
    </row>
    <row r="570">
      <c r="A570" s="5"/>
      <c r="B570" s="5"/>
      <c r="C570" s="5"/>
      <c r="D570" s="5"/>
      <c r="E570" s="5"/>
      <c r="F570" s="5"/>
      <c r="G570" s="5"/>
      <c r="H570" s="5"/>
    </row>
    <row r="571">
      <c r="A571" s="5"/>
      <c r="B571" s="5"/>
      <c r="C571" s="5"/>
      <c r="D571" s="5"/>
      <c r="E571" s="5"/>
      <c r="F571" s="5"/>
      <c r="G571" s="5"/>
      <c r="H571" s="5"/>
    </row>
    <row r="572">
      <c r="A572" s="5"/>
      <c r="B572" s="5"/>
      <c r="C572" s="5"/>
      <c r="D572" s="5"/>
      <c r="E572" s="5"/>
      <c r="F572" s="5"/>
      <c r="G572" s="5"/>
      <c r="H572" s="5"/>
    </row>
    <row r="573">
      <c r="A573" s="5"/>
      <c r="B573" s="5"/>
      <c r="C573" s="5"/>
      <c r="D573" s="5"/>
      <c r="E573" s="5"/>
      <c r="F573" s="5"/>
      <c r="G573" s="5"/>
      <c r="H573" s="5"/>
    </row>
    <row r="574">
      <c r="A574" s="5"/>
      <c r="B574" s="5"/>
      <c r="C574" s="5"/>
      <c r="D574" s="5"/>
      <c r="E574" s="5"/>
      <c r="F574" s="5"/>
      <c r="G574" s="5"/>
      <c r="H574" s="5"/>
    </row>
    <row r="575">
      <c r="A575" s="5"/>
      <c r="B575" s="5"/>
      <c r="C575" s="5"/>
      <c r="D575" s="5"/>
      <c r="E575" s="5"/>
      <c r="F575" s="5"/>
      <c r="G575" s="5"/>
      <c r="H575" s="5"/>
    </row>
    <row r="576">
      <c r="A576" s="5"/>
      <c r="B576" s="5"/>
      <c r="C576" s="5"/>
      <c r="D576" s="5"/>
      <c r="E576" s="5"/>
      <c r="F576" s="5"/>
      <c r="G576" s="5"/>
      <c r="H576" s="5"/>
    </row>
    <row r="577">
      <c r="A577" s="5"/>
      <c r="B577" s="5"/>
      <c r="C577" s="5"/>
      <c r="D577" s="5"/>
      <c r="E577" s="5"/>
      <c r="F577" s="5"/>
      <c r="G577" s="5"/>
      <c r="H577" s="5"/>
    </row>
    <row r="578">
      <c r="A578" s="5"/>
      <c r="B578" s="5"/>
      <c r="C578" s="5"/>
      <c r="D578" s="5"/>
      <c r="E578" s="5"/>
      <c r="F578" s="5"/>
      <c r="G578" s="5"/>
      <c r="H578" s="5"/>
    </row>
    <row r="579">
      <c r="A579" s="5"/>
      <c r="B579" s="5"/>
      <c r="C579" s="5"/>
      <c r="D579" s="5"/>
      <c r="E579" s="5"/>
      <c r="F579" s="5"/>
      <c r="G579" s="5"/>
      <c r="H579" s="5"/>
    </row>
    <row r="580">
      <c r="A580" s="5"/>
      <c r="B580" s="5"/>
      <c r="C580" s="5"/>
      <c r="D580" s="5"/>
      <c r="E580" s="5"/>
      <c r="F580" s="5"/>
      <c r="G580" s="5"/>
      <c r="H580" s="5"/>
    </row>
    <row r="581">
      <c r="A581" s="5"/>
      <c r="B581" s="5"/>
      <c r="C581" s="5"/>
      <c r="D581" s="5"/>
      <c r="E581" s="5"/>
      <c r="F581" s="5"/>
      <c r="G581" s="5"/>
      <c r="H581" s="5"/>
    </row>
    <row r="582">
      <c r="A582" s="5"/>
      <c r="B582" s="5"/>
      <c r="C582" s="5"/>
      <c r="D582" s="5"/>
      <c r="E582" s="5"/>
      <c r="F582" s="5"/>
      <c r="G582" s="5"/>
      <c r="H582" s="5"/>
    </row>
    <row r="583">
      <c r="A583" s="5"/>
      <c r="B583" s="5"/>
      <c r="C583" s="5"/>
      <c r="D583" s="5"/>
      <c r="E583" s="5"/>
      <c r="F583" s="5"/>
      <c r="G583" s="5"/>
      <c r="H583" s="5"/>
    </row>
    <row r="584">
      <c r="A584" s="5"/>
      <c r="B584" s="5"/>
      <c r="C584" s="5"/>
      <c r="D584" s="5"/>
      <c r="E584" s="5"/>
      <c r="F584" s="5"/>
      <c r="G584" s="5"/>
      <c r="H584" s="5"/>
    </row>
    <row r="585">
      <c r="A585" s="5"/>
      <c r="B585" s="5"/>
      <c r="C585" s="5"/>
      <c r="D585" s="5"/>
      <c r="E585" s="5"/>
      <c r="F585" s="5"/>
      <c r="G585" s="5"/>
      <c r="H585" s="5"/>
    </row>
    <row r="586">
      <c r="A586" s="5"/>
      <c r="B586" s="5"/>
      <c r="C586" s="5"/>
      <c r="D586" s="5"/>
      <c r="E586" s="5"/>
      <c r="F586" s="5"/>
      <c r="G586" s="5"/>
      <c r="H586" s="5"/>
    </row>
    <row r="587">
      <c r="A587" s="5"/>
      <c r="B587" s="5"/>
      <c r="C587" s="5"/>
      <c r="D587" s="5"/>
      <c r="E587" s="5"/>
      <c r="F587" s="5"/>
      <c r="G587" s="5"/>
      <c r="H587" s="5"/>
    </row>
    <row r="588">
      <c r="A588" s="5"/>
      <c r="B588" s="5"/>
      <c r="C588" s="5"/>
      <c r="D588" s="5"/>
      <c r="E588" s="5"/>
      <c r="F588" s="5"/>
      <c r="G588" s="5"/>
      <c r="H588" s="5"/>
    </row>
    <row r="589">
      <c r="A589" s="5"/>
      <c r="B589" s="5"/>
      <c r="C589" s="5"/>
      <c r="D589" s="5"/>
      <c r="E589" s="5"/>
      <c r="F589" s="5"/>
      <c r="G589" s="5"/>
      <c r="H589" s="5"/>
    </row>
    <row r="590">
      <c r="A590" s="5"/>
      <c r="B590" s="5"/>
      <c r="C590" s="5"/>
      <c r="D590" s="5"/>
      <c r="E590" s="5"/>
      <c r="F590" s="5"/>
      <c r="G590" s="5"/>
      <c r="H590" s="5"/>
    </row>
    <row r="591">
      <c r="A591" s="5"/>
      <c r="B591" s="5"/>
      <c r="C591" s="5"/>
      <c r="D591" s="5"/>
      <c r="E591" s="5"/>
      <c r="F591" s="5"/>
      <c r="G591" s="5"/>
      <c r="H591" s="5"/>
    </row>
    <row r="592">
      <c r="A592" s="5"/>
      <c r="B592" s="5"/>
      <c r="C592" s="5"/>
      <c r="D592" s="5"/>
      <c r="E592" s="5"/>
      <c r="F592" s="5"/>
      <c r="G592" s="5"/>
      <c r="H592" s="5"/>
    </row>
    <row r="593">
      <c r="A593" s="5"/>
      <c r="B593" s="5"/>
      <c r="C593" s="5"/>
      <c r="D593" s="5"/>
      <c r="E593" s="5"/>
      <c r="F593" s="5"/>
      <c r="G593" s="5"/>
      <c r="H593" s="5"/>
    </row>
    <row r="594">
      <c r="A594" s="5"/>
      <c r="B594" s="5"/>
      <c r="C594" s="5"/>
      <c r="D594" s="5"/>
      <c r="E594" s="5"/>
      <c r="F594" s="5"/>
      <c r="G594" s="5"/>
      <c r="H594" s="5"/>
    </row>
    <row r="595">
      <c r="A595" s="5"/>
      <c r="B595" s="5"/>
      <c r="C595" s="5"/>
      <c r="D595" s="5"/>
      <c r="E595" s="5"/>
      <c r="F595" s="5"/>
      <c r="G595" s="5"/>
      <c r="H595" s="5"/>
    </row>
    <row r="596">
      <c r="A596" s="5"/>
      <c r="B596" s="5"/>
      <c r="C596" s="5"/>
      <c r="D596" s="5"/>
      <c r="E596" s="5"/>
      <c r="F596" s="5"/>
      <c r="G596" s="5"/>
      <c r="H596" s="5"/>
    </row>
    <row r="597">
      <c r="A597" s="5"/>
      <c r="B597" s="5"/>
      <c r="C597" s="5"/>
      <c r="D597" s="5"/>
      <c r="E597" s="5"/>
      <c r="F597" s="5"/>
      <c r="G597" s="5"/>
      <c r="H597" s="5"/>
    </row>
    <row r="598">
      <c r="A598" s="5"/>
      <c r="B598" s="5"/>
      <c r="C598" s="5"/>
      <c r="D598" s="5"/>
      <c r="E598" s="5"/>
      <c r="F598" s="5"/>
      <c r="G598" s="5"/>
      <c r="H598" s="5"/>
    </row>
    <row r="599">
      <c r="A599" s="5"/>
      <c r="B599" s="5"/>
      <c r="C599" s="5"/>
      <c r="D599" s="5"/>
      <c r="E599" s="5"/>
      <c r="F599" s="5"/>
      <c r="G599" s="5"/>
      <c r="H599" s="5"/>
    </row>
    <row r="600">
      <c r="A600" s="5"/>
      <c r="B600" s="5"/>
      <c r="C600" s="5"/>
      <c r="D600" s="5"/>
      <c r="E600" s="5"/>
      <c r="F600" s="5"/>
      <c r="G600" s="5"/>
      <c r="H600" s="5"/>
    </row>
    <row r="601">
      <c r="A601" s="5"/>
      <c r="B601" s="5"/>
      <c r="C601" s="5"/>
      <c r="D601" s="5"/>
      <c r="E601" s="5"/>
      <c r="F601" s="5"/>
      <c r="G601" s="5"/>
      <c r="H601" s="5"/>
    </row>
    <row r="602">
      <c r="A602" s="5"/>
      <c r="B602" s="5"/>
      <c r="C602" s="5"/>
      <c r="D602" s="5"/>
      <c r="E602" s="5"/>
      <c r="F602" s="5"/>
      <c r="G602" s="5"/>
      <c r="H602" s="5"/>
    </row>
    <row r="603">
      <c r="A603" s="5"/>
      <c r="B603" s="5"/>
      <c r="C603" s="5"/>
      <c r="D603" s="5"/>
      <c r="E603" s="5"/>
      <c r="F603" s="5"/>
      <c r="G603" s="5"/>
      <c r="H603" s="5"/>
    </row>
    <row r="604">
      <c r="A604" s="5"/>
      <c r="B604" s="5"/>
      <c r="C604" s="5"/>
      <c r="D604" s="5"/>
      <c r="E604" s="5"/>
      <c r="F604" s="5"/>
      <c r="G604" s="5"/>
      <c r="H604" s="5"/>
    </row>
    <row r="605">
      <c r="A605" s="5"/>
      <c r="B605" s="5"/>
      <c r="C605" s="5"/>
      <c r="D605" s="5"/>
      <c r="E605" s="5"/>
      <c r="F605" s="5"/>
      <c r="G605" s="5"/>
      <c r="H605" s="5"/>
    </row>
    <row r="606">
      <c r="A606" s="5"/>
      <c r="B606" s="5"/>
      <c r="C606" s="5"/>
      <c r="D606" s="5"/>
      <c r="E606" s="5"/>
      <c r="F606" s="5"/>
      <c r="G606" s="5"/>
      <c r="H606" s="5"/>
    </row>
    <row r="607">
      <c r="A607" s="5"/>
      <c r="B607" s="5"/>
      <c r="C607" s="5"/>
      <c r="D607" s="5"/>
      <c r="E607" s="5"/>
      <c r="F607" s="5"/>
      <c r="G607" s="5"/>
      <c r="H607" s="5"/>
    </row>
    <row r="608">
      <c r="A608" s="5"/>
      <c r="B608" s="5"/>
      <c r="C608" s="5"/>
      <c r="D608" s="5"/>
      <c r="E608" s="5"/>
      <c r="F608" s="5"/>
      <c r="G608" s="5"/>
      <c r="H608" s="5"/>
    </row>
    <row r="609">
      <c r="A609" s="5"/>
      <c r="B609" s="5"/>
      <c r="C609" s="5"/>
      <c r="D609" s="5"/>
      <c r="E609" s="5"/>
      <c r="F609" s="5"/>
      <c r="G609" s="5"/>
      <c r="H609" s="5"/>
    </row>
    <row r="610">
      <c r="A610" s="5"/>
      <c r="B610" s="5"/>
      <c r="C610" s="5"/>
      <c r="D610" s="5"/>
      <c r="E610" s="5"/>
      <c r="F610" s="5"/>
      <c r="G610" s="5"/>
      <c r="H610" s="5"/>
    </row>
    <row r="611">
      <c r="A611" s="5"/>
      <c r="B611" s="5"/>
      <c r="C611" s="5"/>
      <c r="D611" s="5"/>
      <c r="E611" s="5"/>
      <c r="F611" s="5"/>
      <c r="G611" s="5"/>
      <c r="H611" s="5"/>
    </row>
    <row r="612">
      <c r="A612" s="5"/>
      <c r="B612" s="5"/>
      <c r="C612" s="5"/>
      <c r="D612" s="5"/>
      <c r="E612" s="5"/>
      <c r="F612" s="5"/>
      <c r="G612" s="5"/>
      <c r="H612" s="5"/>
    </row>
    <row r="613">
      <c r="A613" s="5"/>
      <c r="B613" s="5"/>
      <c r="C613" s="5"/>
      <c r="D613" s="5"/>
      <c r="E613" s="5"/>
      <c r="F613" s="5"/>
      <c r="G613" s="5"/>
      <c r="H613" s="5"/>
    </row>
    <row r="614">
      <c r="A614" s="5"/>
      <c r="B614" s="5"/>
      <c r="C614" s="5"/>
      <c r="D614" s="5"/>
      <c r="E614" s="5"/>
      <c r="F614" s="5"/>
      <c r="G614" s="5"/>
      <c r="H614" s="5"/>
    </row>
    <row r="615">
      <c r="A615" s="5"/>
      <c r="B615" s="5"/>
      <c r="C615" s="5"/>
      <c r="D615" s="5"/>
      <c r="E615" s="5"/>
      <c r="F615" s="5"/>
      <c r="G615" s="5"/>
      <c r="H615" s="5"/>
    </row>
    <row r="616">
      <c r="A616" s="5"/>
      <c r="B616" s="5"/>
      <c r="C616" s="5"/>
      <c r="D616" s="5"/>
      <c r="E616" s="5"/>
      <c r="F616" s="5"/>
      <c r="G616" s="5"/>
      <c r="H616" s="5"/>
    </row>
    <row r="617">
      <c r="A617" s="5"/>
      <c r="B617" s="5"/>
      <c r="C617" s="5"/>
      <c r="D617" s="5"/>
      <c r="E617" s="5"/>
      <c r="F617" s="5"/>
      <c r="G617" s="5"/>
      <c r="H617" s="5"/>
    </row>
    <row r="618">
      <c r="A618" s="5"/>
      <c r="B618" s="5"/>
      <c r="C618" s="5"/>
      <c r="D618" s="5"/>
      <c r="E618" s="5"/>
      <c r="F618" s="5"/>
      <c r="G618" s="5"/>
      <c r="H618" s="5"/>
    </row>
    <row r="619">
      <c r="A619" s="5"/>
      <c r="B619" s="5"/>
      <c r="C619" s="5"/>
      <c r="D619" s="5"/>
      <c r="E619" s="5"/>
      <c r="F619" s="5"/>
      <c r="G619" s="5"/>
      <c r="H619" s="5"/>
    </row>
    <row r="620">
      <c r="A620" s="5"/>
      <c r="B620" s="5"/>
      <c r="C620" s="5"/>
      <c r="D620" s="5"/>
      <c r="E620" s="5"/>
      <c r="F620" s="5"/>
      <c r="G620" s="5"/>
      <c r="H620" s="5"/>
    </row>
    <row r="621">
      <c r="A621" s="5"/>
      <c r="B621" s="5"/>
      <c r="C621" s="5"/>
      <c r="D621" s="5"/>
      <c r="E621" s="5"/>
      <c r="F621" s="5"/>
      <c r="G621" s="5"/>
      <c r="H621" s="5"/>
    </row>
    <row r="622">
      <c r="A622" s="5"/>
      <c r="B622" s="5"/>
      <c r="C622" s="5"/>
      <c r="D622" s="5"/>
      <c r="E622" s="5"/>
      <c r="F622" s="5"/>
      <c r="G622" s="5"/>
      <c r="H622" s="5"/>
    </row>
    <row r="623">
      <c r="A623" s="5"/>
      <c r="B623" s="5"/>
      <c r="C623" s="5"/>
      <c r="D623" s="5"/>
      <c r="E623" s="5"/>
      <c r="F623" s="5"/>
      <c r="G623" s="5"/>
      <c r="H623" s="5"/>
    </row>
    <row r="624">
      <c r="A624" s="5"/>
      <c r="B624" s="5"/>
      <c r="C624" s="5"/>
      <c r="D624" s="5"/>
      <c r="E624" s="5"/>
      <c r="F624" s="5"/>
      <c r="G624" s="5"/>
      <c r="H624" s="5"/>
    </row>
    <row r="625">
      <c r="A625" s="5"/>
      <c r="B625" s="5"/>
      <c r="C625" s="5"/>
      <c r="D625" s="5"/>
      <c r="E625" s="5"/>
      <c r="F625" s="5"/>
      <c r="G625" s="5"/>
      <c r="H625" s="5"/>
    </row>
    <row r="626">
      <c r="A626" s="5"/>
      <c r="B626" s="5"/>
      <c r="C626" s="5"/>
      <c r="D626" s="5"/>
      <c r="E626" s="5"/>
      <c r="F626" s="5"/>
      <c r="G626" s="5"/>
      <c r="H626" s="5"/>
    </row>
    <row r="627">
      <c r="A627" s="5"/>
      <c r="B627" s="5"/>
      <c r="C627" s="5"/>
      <c r="D627" s="5"/>
      <c r="E627" s="5"/>
      <c r="F627" s="5"/>
      <c r="G627" s="5"/>
      <c r="H627" s="5"/>
    </row>
    <row r="628">
      <c r="A628" s="5"/>
      <c r="B628" s="5"/>
      <c r="C628" s="5"/>
      <c r="D628" s="5"/>
      <c r="E628" s="5"/>
      <c r="F628" s="5"/>
      <c r="G628" s="5"/>
      <c r="H628" s="5"/>
    </row>
    <row r="629">
      <c r="A629" s="5"/>
      <c r="B629" s="5"/>
      <c r="C629" s="5"/>
      <c r="D629" s="5"/>
      <c r="E629" s="5"/>
      <c r="F629" s="5"/>
      <c r="G629" s="5"/>
      <c r="H629" s="5"/>
    </row>
    <row r="630">
      <c r="A630" s="5"/>
      <c r="B630" s="5"/>
      <c r="C630" s="5"/>
      <c r="D630" s="5"/>
      <c r="E630" s="5"/>
      <c r="F630" s="5"/>
      <c r="G630" s="5"/>
      <c r="H630" s="5"/>
    </row>
    <row r="631">
      <c r="A631" s="5"/>
      <c r="B631" s="5"/>
      <c r="C631" s="5"/>
      <c r="D631" s="5"/>
      <c r="E631" s="5"/>
      <c r="F631" s="5"/>
      <c r="G631" s="5"/>
      <c r="H631" s="5"/>
    </row>
    <row r="632">
      <c r="A632" s="5"/>
      <c r="B632" s="5"/>
      <c r="C632" s="5"/>
      <c r="D632" s="5"/>
      <c r="E632" s="5"/>
      <c r="F632" s="5"/>
      <c r="G632" s="5"/>
      <c r="H632" s="5"/>
    </row>
    <row r="633">
      <c r="A633" s="5"/>
      <c r="B633" s="5"/>
      <c r="C633" s="5"/>
      <c r="D633" s="5"/>
      <c r="E633" s="5"/>
      <c r="F633" s="5"/>
      <c r="G633" s="5"/>
      <c r="H633" s="5"/>
    </row>
    <row r="634">
      <c r="A634" s="5"/>
      <c r="B634" s="5"/>
      <c r="C634" s="5"/>
      <c r="D634" s="5"/>
      <c r="E634" s="5"/>
      <c r="F634" s="5"/>
      <c r="G634" s="5"/>
      <c r="H634" s="5"/>
    </row>
    <row r="635">
      <c r="A635" s="5"/>
      <c r="B635" s="5"/>
      <c r="C635" s="5"/>
      <c r="D635" s="5"/>
      <c r="E635" s="5"/>
      <c r="F635" s="5"/>
      <c r="G635" s="5"/>
      <c r="H635" s="5"/>
    </row>
    <row r="636">
      <c r="A636" s="5"/>
      <c r="B636" s="5"/>
      <c r="C636" s="5"/>
      <c r="D636" s="5"/>
      <c r="E636" s="5"/>
      <c r="F636" s="5"/>
      <c r="G636" s="5"/>
      <c r="H636" s="5"/>
    </row>
    <row r="637">
      <c r="A637" s="5"/>
      <c r="B637" s="5"/>
      <c r="C637" s="5"/>
      <c r="D637" s="5"/>
      <c r="E637" s="5"/>
      <c r="F637" s="5"/>
      <c r="G637" s="5"/>
      <c r="H637" s="5"/>
    </row>
    <row r="638">
      <c r="A638" s="5"/>
      <c r="B638" s="5"/>
      <c r="C638" s="5"/>
      <c r="D638" s="5"/>
      <c r="E638" s="5"/>
      <c r="F638" s="5"/>
      <c r="G638" s="5"/>
      <c r="H638" s="5"/>
    </row>
    <row r="639">
      <c r="A639" s="5"/>
      <c r="B639" s="5"/>
      <c r="C639" s="5"/>
      <c r="D639" s="5"/>
      <c r="E639" s="5"/>
      <c r="F639" s="5"/>
      <c r="G639" s="5"/>
      <c r="H639" s="5"/>
    </row>
    <row r="640">
      <c r="A640" s="5"/>
      <c r="B640" s="5"/>
      <c r="C640" s="5"/>
      <c r="D640" s="5"/>
      <c r="E640" s="5"/>
      <c r="F640" s="5"/>
      <c r="G640" s="5"/>
      <c r="H640" s="5"/>
    </row>
    <row r="641">
      <c r="A641" s="5"/>
      <c r="B641" s="5"/>
      <c r="C641" s="5"/>
      <c r="D641" s="5"/>
      <c r="E641" s="5"/>
      <c r="F641" s="5"/>
      <c r="G641" s="5"/>
      <c r="H641" s="5"/>
    </row>
    <row r="642">
      <c r="A642" s="5"/>
      <c r="B642" s="5"/>
      <c r="C642" s="5"/>
      <c r="D642" s="5"/>
      <c r="E642" s="5"/>
      <c r="F642" s="5"/>
      <c r="G642" s="5"/>
      <c r="H642" s="5"/>
    </row>
    <row r="643">
      <c r="A643" s="5"/>
      <c r="B643" s="5"/>
      <c r="C643" s="5"/>
      <c r="D643" s="5"/>
      <c r="E643" s="5"/>
      <c r="F643" s="5"/>
      <c r="G643" s="5"/>
      <c r="H643" s="5"/>
    </row>
    <row r="644">
      <c r="A644" s="5"/>
      <c r="B644" s="5"/>
      <c r="C644" s="5"/>
      <c r="D644" s="5"/>
      <c r="E644" s="5"/>
      <c r="F644" s="5"/>
      <c r="G644" s="5"/>
      <c r="H644" s="5"/>
    </row>
    <row r="645">
      <c r="A645" s="5"/>
      <c r="B645" s="5"/>
      <c r="C645" s="5"/>
      <c r="D645" s="5"/>
      <c r="E645" s="5"/>
      <c r="F645" s="5"/>
      <c r="G645" s="5"/>
      <c r="H645" s="5"/>
    </row>
    <row r="646">
      <c r="A646" s="5"/>
      <c r="B646" s="5"/>
      <c r="C646" s="5"/>
      <c r="D646" s="5"/>
      <c r="E646" s="5"/>
      <c r="F646" s="5"/>
      <c r="G646" s="5"/>
      <c r="H646" s="5"/>
    </row>
    <row r="647">
      <c r="A647" s="5"/>
      <c r="B647" s="5"/>
      <c r="C647" s="5"/>
      <c r="D647" s="5"/>
      <c r="E647" s="5"/>
      <c r="F647" s="5"/>
      <c r="G647" s="5"/>
      <c r="H647" s="5"/>
    </row>
    <row r="648">
      <c r="A648" s="5"/>
      <c r="B648" s="5"/>
      <c r="C648" s="5"/>
      <c r="D648" s="5"/>
      <c r="E648" s="5"/>
      <c r="F648" s="5"/>
      <c r="G648" s="5"/>
      <c r="H648" s="5"/>
    </row>
    <row r="649">
      <c r="A649" s="5"/>
      <c r="B649" s="5"/>
      <c r="C649" s="5"/>
      <c r="D649" s="5"/>
      <c r="E649" s="5"/>
      <c r="F649" s="5"/>
      <c r="G649" s="5"/>
      <c r="H649" s="5"/>
    </row>
    <row r="650">
      <c r="A650" s="5"/>
      <c r="B650" s="5"/>
      <c r="C650" s="5"/>
      <c r="D650" s="5"/>
      <c r="E650" s="5"/>
      <c r="F650" s="5"/>
      <c r="G650" s="5"/>
      <c r="H650" s="5"/>
    </row>
    <row r="651">
      <c r="A651" s="5"/>
      <c r="B651" s="5"/>
      <c r="C651" s="5"/>
      <c r="D651" s="5"/>
      <c r="E651" s="5"/>
      <c r="F651" s="5"/>
      <c r="G651" s="5"/>
      <c r="H651" s="5"/>
    </row>
    <row r="652">
      <c r="A652" s="5"/>
      <c r="B652" s="5"/>
      <c r="C652" s="5"/>
      <c r="D652" s="5"/>
      <c r="E652" s="5"/>
      <c r="F652" s="5"/>
      <c r="G652" s="5"/>
      <c r="H652" s="5"/>
    </row>
    <row r="653">
      <c r="A653" s="5"/>
      <c r="B653" s="5"/>
      <c r="C653" s="5"/>
      <c r="D653" s="5"/>
      <c r="E653" s="5"/>
      <c r="F653" s="5"/>
      <c r="G653" s="5"/>
      <c r="H653" s="5"/>
    </row>
    <row r="654">
      <c r="A654" s="5"/>
      <c r="B654" s="5"/>
      <c r="C654" s="5"/>
      <c r="D654" s="5"/>
      <c r="E654" s="5"/>
      <c r="F654" s="5"/>
      <c r="G654" s="5"/>
      <c r="H654" s="5"/>
    </row>
    <row r="655">
      <c r="A655" s="5"/>
      <c r="B655" s="5"/>
      <c r="C655" s="5"/>
      <c r="D655" s="5"/>
      <c r="E655" s="5"/>
      <c r="F655" s="5"/>
      <c r="G655" s="5"/>
      <c r="H655" s="5"/>
    </row>
    <row r="656">
      <c r="A656" s="5"/>
      <c r="B656" s="5"/>
      <c r="C656" s="5"/>
      <c r="D656" s="5"/>
      <c r="E656" s="5"/>
      <c r="F656" s="5"/>
      <c r="G656" s="5"/>
      <c r="H656" s="5"/>
    </row>
    <row r="657">
      <c r="A657" s="5"/>
      <c r="B657" s="5"/>
      <c r="C657" s="5"/>
      <c r="D657" s="5"/>
      <c r="E657" s="5"/>
      <c r="F657" s="5"/>
      <c r="G657" s="5"/>
      <c r="H657" s="5"/>
    </row>
    <row r="658">
      <c r="A658" s="5"/>
      <c r="B658" s="5"/>
      <c r="C658" s="5"/>
      <c r="D658" s="5"/>
      <c r="E658" s="5"/>
      <c r="F658" s="5"/>
      <c r="G658" s="5"/>
      <c r="H658" s="5"/>
    </row>
    <row r="659">
      <c r="A659" s="5"/>
      <c r="B659" s="5"/>
      <c r="C659" s="5"/>
      <c r="D659" s="5"/>
      <c r="E659" s="5"/>
      <c r="F659" s="5"/>
      <c r="G659" s="5"/>
      <c r="H659" s="5"/>
    </row>
    <row r="660">
      <c r="A660" s="5"/>
      <c r="B660" s="5"/>
      <c r="C660" s="5"/>
      <c r="D660" s="5"/>
      <c r="E660" s="5"/>
      <c r="F660" s="5"/>
      <c r="G660" s="5"/>
      <c r="H660" s="5"/>
    </row>
    <row r="661">
      <c r="A661" s="5"/>
      <c r="B661" s="5"/>
      <c r="C661" s="5"/>
      <c r="D661" s="5"/>
      <c r="E661" s="5"/>
      <c r="F661" s="5"/>
      <c r="G661" s="5"/>
      <c r="H661" s="5"/>
    </row>
    <row r="662">
      <c r="A662" s="5"/>
      <c r="B662" s="5"/>
      <c r="C662" s="5"/>
      <c r="D662" s="5"/>
      <c r="E662" s="5"/>
      <c r="F662" s="5"/>
      <c r="G662" s="5"/>
      <c r="H662" s="5"/>
    </row>
    <row r="663">
      <c r="A663" s="5"/>
      <c r="B663" s="5"/>
      <c r="C663" s="5"/>
      <c r="D663" s="5"/>
      <c r="E663" s="5"/>
      <c r="F663" s="5"/>
      <c r="G663" s="5"/>
      <c r="H663" s="5"/>
    </row>
    <row r="664">
      <c r="A664" s="5"/>
      <c r="B664" s="5"/>
      <c r="C664" s="5"/>
      <c r="D664" s="5"/>
      <c r="E664" s="5"/>
      <c r="F664" s="5"/>
      <c r="G664" s="5"/>
      <c r="H664" s="5"/>
    </row>
    <row r="665">
      <c r="A665" s="5"/>
      <c r="B665" s="5"/>
      <c r="C665" s="5"/>
      <c r="D665" s="5"/>
      <c r="E665" s="5"/>
      <c r="F665" s="5"/>
      <c r="G665" s="5"/>
      <c r="H665" s="5"/>
    </row>
    <row r="666">
      <c r="A666" s="5"/>
      <c r="B666" s="5"/>
      <c r="C666" s="5"/>
      <c r="D666" s="5"/>
      <c r="E666" s="5"/>
      <c r="F666" s="5"/>
      <c r="G666" s="5"/>
      <c r="H666" s="5"/>
    </row>
    <row r="667">
      <c r="A667" s="5"/>
      <c r="B667" s="5"/>
      <c r="C667" s="5"/>
      <c r="D667" s="5"/>
      <c r="E667" s="5"/>
      <c r="F667" s="5"/>
      <c r="G667" s="5"/>
      <c r="H667" s="5"/>
    </row>
    <row r="668">
      <c r="A668" s="5"/>
      <c r="B668" s="5"/>
      <c r="C668" s="5"/>
      <c r="D668" s="5"/>
      <c r="E668" s="5"/>
      <c r="F668" s="5"/>
      <c r="G668" s="5"/>
      <c r="H668" s="5"/>
    </row>
    <row r="669">
      <c r="A669" s="5"/>
      <c r="B669" s="5"/>
      <c r="C669" s="5"/>
      <c r="D669" s="5"/>
      <c r="E669" s="5"/>
      <c r="F669" s="5"/>
      <c r="G669" s="5"/>
      <c r="H669" s="5"/>
    </row>
    <row r="670">
      <c r="A670" s="5"/>
      <c r="B670" s="5"/>
      <c r="C670" s="5"/>
      <c r="D670" s="5"/>
      <c r="E670" s="5"/>
      <c r="F670" s="5"/>
      <c r="G670" s="5"/>
      <c r="H670" s="5"/>
    </row>
    <row r="671">
      <c r="A671" s="5"/>
      <c r="B671" s="5"/>
      <c r="C671" s="5"/>
      <c r="D671" s="5"/>
      <c r="E671" s="5"/>
      <c r="F671" s="5"/>
      <c r="G671" s="5"/>
      <c r="H671" s="5"/>
    </row>
    <row r="672">
      <c r="A672" s="5"/>
      <c r="B672" s="5"/>
      <c r="C672" s="5"/>
      <c r="D672" s="5"/>
      <c r="E672" s="5"/>
      <c r="F672" s="5"/>
      <c r="G672" s="5"/>
      <c r="H672" s="5"/>
    </row>
    <row r="673">
      <c r="A673" s="5"/>
      <c r="B673" s="5"/>
      <c r="C673" s="5"/>
      <c r="D673" s="5"/>
      <c r="E673" s="5"/>
      <c r="F673" s="5"/>
      <c r="G673" s="5"/>
      <c r="H673" s="5"/>
    </row>
    <row r="674">
      <c r="A674" s="5"/>
      <c r="B674" s="5"/>
      <c r="C674" s="5"/>
      <c r="D674" s="5"/>
      <c r="E674" s="5"/>
      <c r="F674" s="5"/>
      <c r="G674" s="5"/>
      <c r="H674" s="5"/>
    </row>
    <row r="675">
      <c r="A675" s="5"/>
      <c r="B675" s="5"/>
      <c r="C675" s="5"/>
      <c r="D675" s="5"/>
      <c r="E675" s="5"/>
      <c r="F675" s="5"/>
      <c r="G675" s="5"/>
      <c r="H675" s="5"/>
    </row>
    <row r="676">
      <c r="A676" s="5"/>
      <c r="B676" s="5"/>
      <c r="C676" s="5"/>
      <c r="D676" s="5"/>
      <c r="E676" s="5"/>
      <c r="F676" s="5"/>
      <c r="G676" s="5"/>
      <c r="H676" s="5"/>
    </row>
    <row r="677">
      <c r="A677" s="5"/>
      <c r="B677" s="5"/>
      <c r="C677" s="5"/>
      <c r="D677" s="5"/>
      <c r="E677" s="5"/>
      <c r="F677" s="5"/>
      <c r="G677" s="5"/>
      <c r="H677" s="5"/>
    </row>
    <row r="678">
      <c r="A678" s="5"/>
      <c r="B678" s="5"/>
      <c r="C678" s="5"/>
      <c r="D678" s="5"/>
      <c r="E678" s="5"/>
      <c r="F678" s="5"/>
      <c r="G678" s="5"/>
      <c r="H678" s="5"/>
    </row>
    <row r="679">
      <c r="A679" s="5"/>
      <c r="B679" s="5"/>
      <c r="C679" s="5"/>
      <c r="D679" s="5"/>
      <c r="E679" s="5"/>
      <c r="F679" s="5"/>
      <c r="G679" s="5"/>
      <c r="H679" s="5"/>
    </row>
    <row r="680">
      <c r="A680" s="5"/>
      <c r="B680" s="5"/>
      <c r="C680" s="5"/>
      <c r="D680" s="5"/>
      <c r="E680" s="5"/>
      <c r="F680" s="5"/>
      <c r="G680" s="5"/>
      <c r="H680" s="5"/>
    </row>
    <row r="681">
      <c r="A681" s="5"/>
      <c r="B681" s="5"/>
      <c r="C681" s="5"/>
      <c r="D681" s="5"/>
      <c r="E681" s="5"/>
      <c r="F681" s="5"/>
      <c r="G681" s="5"/>
      <c r="H681" s="5"/>
    </row>
    <row r="682">
      <c r="A682" s="5"/>
      <c r="B682" s="5"/>
      <c r="C682" s="5"/>
      <c r="D682" s="5"/>
      <c r="E682" s="5"/>
      <c r="F682" s="5"/>
      <c r="G682" s="5"/>
      <c r="H682" s="5"/>
    </row>
    <row r="683">
      <c r="A683" s="5"/>
      <c r="B683" s="5"/>
      <c r="C683" s="5"/>
      <c r="D683" s="5"/>
      <c r="E683" s="5"/>
      <c r="F683" s="5"/>
      <c r="G683" s="5"/>
      <c r="H683" s="5"/>
    </row>
    <row r="684">
      <c r="A684" s="5"/>
      <c r="B684" s="5"/>
      <c r="C684" s="5"/>
      <c r="D684" s="5"/>
      <c r="E684" s="5"/>
      <c r="F684" s="5"/>
      <c r="G684" s="5"/>
      <c r="H684" s="5"/>
    </row>
    <row r="685">
      <c r="A685" s="5"/>
      <c r="B685" s="5"/>
      <c r="C685" s="5"/>
      <c r="D685" s="5"/>
      <c r="E685" s="5"/>
      <c r="F685" s="5"/>
      <c r="G685" s="5"/>
      <c r="H685" s="5"/>
    </row>
    <row r="686">
      <c r="A686" s="5"/>
      <c r="B686" s="5"/>
      <c r="C686" s="5"/>
      <c r="D686" s="5"/>
      <c r="E686" s="5"/>
      <c r="F686" s="5"/>
      <c r="G686" s="5"/>
      <c r="H686" s="5"/>
    </row>
    <row r="687">
      <c r="A687" s="5"/>
      <c r="B687" s="5"/>
      <c r="C687" s="5"/>
      <c r="D687" s="5"/>
      <c r="E687" s="5"/>
      <c r="F687" s="5"/>
      <c r="G687" s="5"/>
      <c r="H687" s="5"/>
    </row>
    <row r="688">
      <c r="A688" s="5"/>
      <c r="B688" s="5"/>
      <c r="C688" s="5"/>
      <c r="D688" s="5"/>
      <c r="E688" s="5"/>
      <c r="F688" s="5"/>
      <c r="G688" s="5"/>
      <c r="H688" s="5"/>
    </row>
    <row r="689">
      <c r="A689" s="5"/>
      <c r="B689" s="5"/>
      <c r="C689" s="5"/>
      <c r="D689" s="5"/>
      <c r="E689" s="5"/>
      <c r="F689" s="5"/>
      <c r="G689" s="5"/>
      <c r="H689" s="5"/>
    </row>
    <row r="690">
      <c r="A690" s="5"/>
      <c r="B690" s="5"/>
      <c r="C690" s="5"/>
      <c r="D690" s="5"/>
      <c r="E690" s="5"/>
      <c r="F690" s="5"/>
      <c r="G690" s="5"/>
      <c r="H690" s="5"/>
    </row>
    <row r="691">
      <c r="A691" s="5"/>
      <c r="B691" s="5"/>
      <c r="C691" s="5"/>
      <c r="D691" s="5"/>
      <c r="E691" s="5"/>
      <c r="F691" s="5"/>
      <c r="G691" s="5"/>
      <c r="H691" s="5"/>
    </row>
    <row r="692">
      <c r="A692" s="5"/>
      <c r="B692" s="5"/>
      <c r="C692" s="5"/>
      <c r="D692" s="5"/>
      <c r="E692" s="5"/>
      <c r="F692" s="5"/>
      <c r="G692" s="5"/>
      <c r="H692" s="5"/>
    </row>
    <row r="693">
      <c r="A693" s="5"/>
      <c r="B693" s="5"/>
      <c r="C693" s="5"/>
      <c r="D693" s="5"/>
      <c r="E693" s="5"/>
      <c r="F693" s="5"/>
      <c r="G693" s="5"/>
      <c r="H693" s="5"/>
    </row>
    <row r="694">
      <c r="A694" s="5"/>
      <c r="B694" s="5"/>
      <c r="C694" s="5"/>
      <c r="D694" s="5"/>
      <c r="E694" s="5"/>
      <c r="F694" s="5"/>
      <c r="G694" s="5"/>
      <c r="H694" s="5"/>
    </row>
    <row r="695">
      <c r="A695" s="5"/>
      <c r="B695" s="5"/>
      <c r="C695" s="5"/>
      <c r="D695" s="5"/>
      <c r="E695" s="5"/>
      <c r="F695" s="5"/>
      <c r="G695" s="5"/>
      <c r="H695" s="5"/>
    </row>
    <row r="696">
      <c r="A696" s="5"/>
      <c r="B696" s="5"/>
      <c r="C696" s="5"/>
      <c r="D696" s="5"/>
      <c r="E696" s="5"/>
      <c r="F696" s="5"/>
      <c r="G696" s="5"/>
      <c r="H696" s="5"/>
    </row>
    <row r="697">
      <c r="A697" s="5"/>
      <c r="B697" s="5"/>
      <c r="C697" s="5"/>
      <c r="D697" s="5"/>
      <c r="E697" s="5"/>
      <c r="F697" s="5"/>
      <c r="G697" s="5"/>
      <c r="H697" s="5"/>
    </row>
    <row r="698">
      <c r="A698" s="5"/>
      <c r="B698" s="5"/>
      <c r="C698" s="5"/>
      <c r="D698" s="5"/>
      <c r="E698" s="5"/>
      <c r="F698" s="5"/>
      <c r="G698" s="5"/>
      <c r="H698" s="5"/>
    </row>
    <row r="699">
      <c r="A699" s="5"/>
      <c r="B699" s="5"/>
      <c r="C699" s="5"/>
      <c r="D699" s="5"/>
      <c r="E699" s="5"/>
      <c r="F699" s="5"/>
      <c r="G699" s="5"/>
      <c r="H699" s="5"/>
    </row>
    <row r="700">
      <c r="A700" s="5"/>
      <c r="B700" s="5"/>
      <c r="C700" s="5"/>
      <c r="D700" s="5"/>
      <c r="E700" s="5"/>
      <c r="F700" s="5"/>
      <c r="G700" s="5"/>
      <c r="H700" s="5"/>
    </row>
    <row r="701">
      <c r="A701" s="5"/>
      <c r="B701" s="5"/>
      <c r="C701" s="5"/>
      <c r="D701" s="5"/>
      <c r="E701" s="5"/>
      <c r="F701" s="5"/>
      <c r="G701" s="5"/>
      <c r="H701" s="5"/>
    </row>
    <row r="702">
      <c r="A702" s="5"/>
      <c r="B702" s="5"/>
      <c r="C702" s="5"/>
      <c r="D702" s="5"/>
      <c r="E702" s="5"/>
      <c r="F702" s="5"/>
      <c r="G702" s="5"/>
      <c r="H702" s="5"/>
    </row>
    <row r="703">
      <c r="A703" s="5"/>
      <c r="B703" s="5"/>
      <c r="C703" s="5"/>
      <c r="D703" s="5"/>
      <c r="E703" s="5"/>
      <c r="F703" s="5"/>
      <c r="G703" s="5"/>
      <c r="H703" s="5"/>
    </row>
    <row r="704">
      <c r="A704" s="5"/>
      <c r="B704" s="5"/>
      <c r="C704" s="5"/>
      <c r="D704" s="5"/>
      <c r="E704" s="5"/>
      <c r="F704" s="5"/>
      <c r="G704" s="5"/>
      <c r="H704" s="5"/>
    </row>
    <row r="705">
      <c r="A705" s="5"/>
      <c r="B705" s="5"/>
      <c r="C705" s="5"/>
      <c r="D705" s="5"/>
      <c r="E705" s="5"/>
      <c r="F705" s="5"/>
      <c r="G705" s="5"/>
      <c r="H705" s="5"/>
    </row>
    <row r="706">
      <c r="A706" s="5"/>
      <c r="B706" s="5"/>
      <c r="C706" s="5"/>
      <c r="D706" s="5"/>
      <c r="E706" s="5"/>
      <c r="F706" s="5"/>
      <c r="G706" s="5"/>
      <c r="H706" s="5"/>
    </row>
    <row r="707">
      <c r="A707" s="5"/>
      <c r="B707" s="5"/>
      <c r="C707" s="5"/>
      <c r="D707" s="5"/>
      <c r="E707" s="5"/>
      <c r="F707" s="5"/>
      <c r="G707" s="5"/>
      <c r="H707" s="5"/>
    </row>
    <row r="708">
      <c r="A708" s="5"/>
      <c r="B708" s="5"/>
      <c r="C708" s="5"/>
      <c r="D708" s="5"/>
      <c r="E708" s="5"/>
      <c r="F708" s="5"/>
      <c r="G708" s="5"/>
      <c r="H708" s="5"/>
    </row>
    <row r="709">
      <c r="A709" s="5"/>
      <c r="B709" s="5"/>
      <c r="C709" s="5"/>
      <c r="D709" s="5"/>
      <c r="E709" s="5"/>
      <c r="F709" s="5"/>
      <c r="G709" s="5"/>
      <c r="H709" s="5"/>
    </row>
    <row r="710">
      <c r="A710" s="5"/>
      <c r="B710" s="5"/>
      <c r="C710" s="5"/>
      <c r="D710" s="5"/>
      <c r="E710" s="5"/>
      <c r="F710" s="5"/>
      <c r="G710" s="5"/>
      <c r="H710" s="5"/>
    </row>
    <row r="711">
      <c r="A711" s="5"/>
      <c r="B711" s="5"/>
      <c r="C711" s="5"/>
      <c r="D711" s="5"/>
      <c r="E711" s="5"/>
      <c r="F711" s="5"/>
      <c r="G711" s="5"/>
      <c r="H711" s="5"/>
    </row>
    <row r="712">
      <c r="A712" s="5"/>
      <c r="B712" s="5"/>
      <c r="C712" s="5"/>
      <c r="D712" s="5"/>
      <c r="E712" s="5"/>
      <c r="F712" s="5"/>
      <c r="G712" s="5"/>
      <c r="H712" s="5"/>
    </row>
    <row r="713">
      <c r="A713" s="5"/>
      <c r="B713" s="5"/>
      <c r="C713" s="5"/>
      <c r="D713" s="5"/>
      <c r="E713" s="5"/>
      <c r="F713" s="5"/>
      <c r="G713" s="5"/>
      <c r="H713" s="5"/>
    </row>
    <row r="714">
      <c r="A714" s="5"/>
      <c r="B714" s="5"/>
      <c r="C714" s="5"/>
      <c r="D714" s="5"/>
      <c r="E714" s="5"/>
      <c r="F714" s="5"/>
      <c r="G714" s="5"/>
      <c r="H714" s="5"/>
    </row>
    <row r="715">
      <c r="A715" s="5"/>
      <c r="B715" s="5"/>
      <c r="C715" s="5"/>
      <c r="D715" s="5"/>
      <c r="E715" s="5"/>
      <c r="F715" s="5"/>
      <c r="G715" s="5"/>
      <c r="H715" s="5"/>
    </row>
    <row r="716">
      <c r="A716" s="5"/>
      <c r="B716" s="5"/>
      <c r="C716" s="5"/>
      <c r="D716" s="5"/>
      <c r="E716" s="5"/>
      <c r="F716" s="5"/>
      <c r="G716" s="5"/>
      <c r="H716" s="5"/>
    </row>
    <row r="717">
      <c r="A717" s="5"/>
      <c r="B717" s="5"/>
      <c r="C717" s="5"/>
      <c r="D717" s="5"/>
      <c r="E717" s="5"/>
      <c r="F717" s="5"/>
      <c r="G717" s="5"/>
      <c r="H717" s="5"/>
    </row>
    <row r="718">
      <c r="A718" s="5"/>
      <c r="B718" s="5"/>
      <c r="C718" s="5"/>
      <c r="D718" s="5"/>
      <c r="E718" s="5"/>
      <c r="F718" s="5"/>
      <c r="G718" s="5"/>
      <c r="H718" s="5"/>
    </row>
    <row r="719">
      <c r="A719" s="5"/>
      <c r="B719" s="5"/>
      <c r="C719" s="5"/>
      <c r="D719" s="5"/>
      <c r="E719" s="5"/>
      <c r="F719" s="5"/>
      <c r="G719" s="5"/>
      <c r="H719" s="5"/>
    </row>
    <row r="720">
      <c r="A720" s="5"/>
      <c r="B720" s="5"/>
      <c r="C720" s="5"/>
      <c r="D720" s="5"/>
      <c r="E720" s="5"/>
      <c r="F720" s="5"/>
      <c r="G720" s="5"/>
      <c r="H720" s="5"/>
    </row>
    <row r="721">
      <c r="A721" s="5"/>
      <c r="B721" s="5"/>
      <c r="C721" s="5"/>
      <c r="D721" s="5"/>
      <c r="E721" s="5"/>
      <c r="F721" s="5"/>
      <c r="G721" s="5"/>
      <c r="H721" s="5"/>
    </row>
    <row r="722">
      <c r="A722" s="5"/>
      <c r="B722" s="5"/>
      <c r="C722" s="5"/>
      <c r="D722" s="5"/>
      <c r="E722" s="5"/>
      <c r="F722" s="5"/>
      <c r="G722" s="5"/>
      <c r="H722" s="5"/>
    </row>
    <row r="723">
      <c r="A723" s="5"/>
      <c r="B723" s="5"/>
      <c r="C723" s="5"/>
      <c r="D723" s="5"/>
      <c r="E723" s="5"/>
      <c r="F723" s="5"/>
      <c r="G723" s="5"/>
      <c r="H723" s="5"/>
    </row>
    <row r="724">
      <c r="A724" s="5"/>
      <c r="B724" s="5"/>
      <c r="C724" s="5"/>
      <c r="D724" s="5"/>
      <c r="E724" s="5"/>
      <c r="F724" s="5"/>
      <c r="G724" s="5"/>
      <c r="H724" s="5"/>
    </row>
    <row r="725">
      <c r="A725" s="5"/>
      <c r="B725" s="5"/>
      <c r="C725" s="5"/>
      <c r="D725" s="5"/>
      <c r="E725" s="5"/>
      <c r="F725" s="5"/>
      <c r="G725" s="5"/>
      <c r="H725" s="5"/>
    </row>
    <row r="726">
      <c r="A726" s="5"/>
      <c r="B726" s="5"/>
      <c r="C726" s="5"/>
      <c r="D726" s="5"/>
      <c r="E726" s="5"/>
      <c r="F726" s="5"/>
      <c r="G726" s="5"/>
      <c r="H726" s="5"/>
    </row>
    <row r="727">
      <c r="A727" s="5"/>
      <c r="B727" s="5"/>
      <c r="C727" s="5"/>
      <c r="D727" s="5"/>
      <c r="E727" s="5"/>
      <c r="F727" s="5"/>
      <c r="G727" s="5"/>
      <c r="H727" s="5"/>
    </row>
    <row r="728">
      <c r="A728" s="5"/>
      <c r="B728" s="5"/>
      <c r="C728" s="5"/>
      <c r="D728" s="5"/>
      <c r="E728" s="5"/>
      <c r="F728" s="5"/>
      <c r="G728" s="5"/>
      <c r="H728" s="5"/>
    </row>
    <row r="729">
      <c r="A729" s="5"/>
      <c r="B729" s="5"/>
      <c r="C729" s="5"/>
      <c r="D729" s="5"/>
      <c r="E729" s="5"/>
      <c r="F729" s="5"/>
      <c r="G729" s="5"/>
      <c r="H729" s="5"/>
    </row>
    <row r="730">
      <c r="A730" s="5"/>
      <c r="B730" s="5"/>
      <c r="C730" s="5"/>
      <c r="D730" s="5"/>
      <c r="E730" s="5"/>
      <c r="F730" s="5"/>
      <c r="G730" s="5"/>
      <c r="H730" s="5"/>
    </row>
    <row r="731">
      <c r="A731" s="5"/>
      <c r="B731" s="5"/>
      <c r="C731" s="5"/>
      <c r="D731" s="5"/>
      <c r="E731" s="5"/>
      <c r="F731" s="5"/>
      <c r="G731" s="5"/>
      <c r="H731" s="5"/>
    </row>
    <row r="732">
      <c r="A732" s="5"/>
      <c r="B732" s="5"/>
      <c r="C732" s="5"/>
      <c r="D732" s="5"/>
      <c r="E732" s="5"/>
      <c r="F732" s="5"/>
      <c r="G732" s="5"/>
      <c r="H732" s="5"/>
    </row>
    <row r="733">
      <c r="A733" s="5"/>
      <c r="B733" s="5"/>
      <c r="C733" s="5"/>
      <c r="D733" s="5"/>
      <c r="E733" s="5"/>
      <c r="F733" s="5"/>
      <c r="G733" s="5"/>
      <c r="H733" s="5"/>
    </row>
    <row r="734">
      <c r="A734" s="5"/>
      <c r="B734" s="5"/>
      <c r="C734" s="5"/>
      <c r="D734" s="5"/>
      <c r="E734" s="5"/>
      <c r="F734" s="5"/>
      <c r="G734" s="5"/>
      <c r="H734" s="5"/>
    </row>
    <row r="735">
      <c r="A735" s="5"/>
      <c r="B735" s="5"/>
      <c r="C735" s="5"/>
      <c r="D735" s="5"/>
      <c r="E735" s="5"/>
      <c r="F735" s="5"/>
      <c r="G735" s="5"/>
      <c r="H735" s="5"/>
    </row>
    <row r="736">
      <c r="A736" s="5"/>
      <c r="B736" s="5"/>
      <c r="C736" s="5"/>
      <c r="D736" s="5"/>
      <c r="E736" s="5"/>
      <c r="F736" s="5"/>
      <c r="G736" s="5"/>
      <c r="H736" s="5"/>
    </row>
    <row r="737">
      <c r="A737" s="5"/>
      <c r="B737" s="5"/>
      <c r="C737" s="5"/>
      <c r="D737" s="5"/>
      <c r="E737" s="5"/>
      <c r="F737" s="5"/>
      <c r="G737" s="5"/>
      <c r="H737" s="5"/>
    </row>
    <row r="738">
      <c r="A738" s="5"/>
      <c r="B738" s="5"/>
      <c r="C738" s="5"/>
      <c r="D738" s="5"/>
      <c r="E738" s="5"/>
      <c r="F738" s="5"/>
      <c r="G738" s="5"/>
      <c r="H738" s="5"/>
    </row>
    <row r="739">
      <c r="A739" s="5"/>
      <c r="B739" s="5"/>
      <c r="C739" s="5"/>
      <c r="D739" s="5"/>
      <c r="E739" s="5"/>
      <c r="F739" s="5"/>
      <c r="G739" s="5"/>
      <c r="H739" s="5"/>
    </row>
    <row r="740">
      <c r="A740" s="5"/>
      <c r="B740" s="5"/>
      <c r="C740" s="5"/>
      <c r="D740" s="5"/>
      <c r="E740" s="5"/>
      <c r="F740" s="5"/>
      <c r="G740" s="5"/>
      <c r="H740" s="5"/>
    </row>
    <row r="741">
      <c r="A741" s="5"/>
      <c r="B741" s="5"/>
      <c r="C741" s="5"/>
      <c r="D741" s="5"/>
      <c r="E741" s="5"/>
      <c r="F741" s="5"/>
      <c r="G741" s="5"/>
      <c r="H741" s="5"/>
    </row>
    <row r="742">
      <c r="A742" s="5"/>
      <c r="B742" s="5"/>
      <c r="C742" s="5"/>
      <c r="D742" s="5"/>
      <c r="E742" s="5"/>
      <c r="F742" s="5"/>
      <c r="G742" s="5"/>
      <c r="H742" s="5"/>
    </row>
    <row r="743">
      <c r="A743" s="5"/>
      <c r="B743" s="5"/>
      <c r="C743" s="5"/>
      <c r="D743" s="5"/>
      <c r="E743" s="5"/>
      <c r="F743" s="5"/>
      <c r="G743" s="5"/>
      <c r="H743" s="5"/>
    </row>
    <row r="744">
      <c r="A744" s="5"/>
      <c r="B744" s="5"/>
      <c r="C744" s="5"/>
      <c r="D744" s="5"/>
      <c r="E744" s="5"/>
      <c r="F744" s="5"/>
      <c r="G744" s="5"/>
      <c r="H744" s="5"/>
    </row>
    <row r="745">
      <c r="A745" s="5"/>
      <c r="B745" s="5"/>
      <c r="C745" s="5"/>
      <c r="D745" s="5"/>
      <c r="E745" s="5"/>
      <c r="F745" s="5"/>
      <c r="G745" s="5"/>
      <c r="H745" s="5"/>
    </row>
    <row r="746">
      <c r="A746" s="5"/>
      <c r="B746" s="5"/>
      <c r="C746" s="5"/>
      <c r="D746" s="5"/>
      <c r="E746" s="5"/>
      <c r="F746" s="5"/>
      <c r="G746" s="5"/>
      <c r="H746" s="5"/>
    </row>
    <row r="747">
      <c r="A747" s="5"/>
      <c r="B747" s="5"/>
      <c r="C747" s="5"/>
      <c r="D747" s="5"/>
      <c r="E747" s="5"/>
      <c r="F747" s="5"/>
      <c r="G747" s="5"/>
      <c r="H747" s="5"/>
    </row>
    <row r="748">
      <c r="A748" s="5"/>
      <c r="B748" s="5"/>
      <c r="C748" s="5"/>
      <c r="D748" s="5"/>
      <c r="E748" s="5"/>
      <c r="F748" s="5"/>
      <c r="G748" s="5"/>
      <c r="H748" s="5"/>
    </row>
    <row r="749">
      <c r="A749" s="5"/>
      <c r="B749" s="5"/>
      <c r="C749" s="5"/>
      <c r="D749" s="5"/>
      <c r="E749" s="5"/>
      <c r="F749" s="5"/>
      <c r="G749" s="5"/>
      <c r="H749" s="5"/>
    </row>
    <row r="750">
      <c r="A750" s="5"/>
      <c r="B750" s="5"/>
      <c r="C750" s="5"/>
      <c r="D750" s="5"/>
      <c r="E750" s="5"/>
      <c r="F750" s="5"/>
      <c r="G750" s="5"/>
      <c r="H750" s="5"/>
    </row>
    <row r="751">
      <c r="A751" s="5"/>
      <c r="B751" s="5"/>
      <c r="C751" s="5"/>
      <c r="D751" s="5"/>
      <c r="E751" s="5"/>
      <c r="F751" s="5"/>
      <c r="G751" s="5"/>
      <c r="H751" s="5"/>
    </row>
    <row r="752">
      <c r="A752" s="5"/>
      <c r="B752" s="5"/>
      <c r="C752" s="5"/>
      <c r="D752" s="5"/>
      <c r="E752" s="5"/>
      <c r="F752" s="5"/>
      <c r="G752" s="5"/>
      <c r="H752" s="5"/>
    </row>
    <row r="753">
      <c r="A753" s="5"/>
      <c r="B753" s="5"/>
      <c r="C753" s="5"/>
      <c r="D753" s="5"/>
      <c r="E753" s="5"/>
      <c r="F753" s="5"/>
      <c r="G753" s="5"/>
      <c r="H753" s="5"/>
    </row>
    <row r="754">
      <c r="A754" s="5"/>
      <c r="B754" s="5"/>
      <c r="C754" s="5"/>
      <c r="D754" s="5"/>
      <c r="E754" s="5"/>
      <c r="F754" s="5"/>
      <c r="G754" s="5"/>
      <c r="H754" s="5"/>
    </row>
    <row r="755">
      <c r="A755" s="5"/>
      <c r="B755" s="5"/>
      <c r="C755" s="5"/>
      <c r="D755" s="5"/>
      <c r="E755" s="5"/>
      <c r="F755" s="5"/>
      <c r="G755" s="5"/>
      <c r="H755" s="5"/>
    </row>
    <row r="756">
      <c r="A756" s="5"/>
      <c r="B756" s="5"/>
      <c r="C756" s="5"/>
      <c r="D756" s="5"/>
      <c r="E756" s="5"/>
      <c r="F756" s="5"/>
      <c r="G756" s="5"/>
      <c r="H756" s="5"/>
    </row>
    <row r="757">
      <c r="A757" s="5"/>
      <c r="B757" s="5"/>
      <c r="C757" s="5"/>
      <c r="D757" s="5"/>
      <c r="E757" s="5"/>
      <c r="F757" s="5"/>
      <c r="G757" s="5"/>
      <c r="H757" s="5"/>
    </row>
    <row r="758">
      <c r="A758" s="5"/>
      <c r="B758" s="5"/>
      <c r="C758" s="5"/>
      <c r="D758" s="5"/>
      <c r="E758" s="5"/>
      <c r="F758" s="5"/>
      <c r="G758" s="5"/>
      <c r="H758" s="5"/>
    </row>
    <row r="759">
      <c r="A759" s="5"/>
      <c r="B759" s="5"/>
      <c r="C759" s="5"/>
      <c r="D759" s="5"/>
      <c r="E759" s="5"/>
      <c r="F759" s="5"/>
      <c r="G759" s="5"/>
      <c r="H759" s="5"/>
    </row>
    <row r="760">
      <c r="A760" s="5"/>
      <c r="B760" s="5"/>
      <c r="C760" s="5"/>
      <c r="D760" s="5"/>
      <c r="E760" s="5"/>
      <c r="F760" s="5"/>
      <c r="G760" s="5"/>
      <c r="H760" s="5"/>
    </row>
    <row r="761">
      <c r="A761" s="5"/>
      <c r="B761" s="5"/>
      <c r="C761" s="5"/>
      <c r="D761" s="5"/>
      <c r="E761" s="5"/>
      <c r="F761" s="5"/>
      <c r="G761" s="5"/>
      <c r="H761" s="5"/>
    </row>
    <row r="762">
      <c r="A762" s="5"/>
      <c r="B762" s="5"/>
      <c r="C762" s="5"/>
      <c r="D762" s="5"/>
      <c r="E762" s="5"/>
      <c r="F762" s="5"/>
      <c r="G762" s="5"/>
      <c r="H762" s="5"/>
    </row>
    <row r="763">
      <c r="A763" s="5"/>
      <c r="B763" s="5"/>
      <c r="C763" s="5"/>
      <c r="D763" s="5"/>
      <c r="E763" s="5"/>
      <c r="F763" s="5"/>
      <c r="G763" s="5"/>
      <c r="H763" s="5"/>
    </row>
    <row r="764">
      <c r="A764" s="5"/>
      <c r="B764" s="5"/>
      <c r="C764" s="5"/>
      <c r="D764" s="5"/>
      <c r="E764" s="5"/>
      <c r="F764" s="5"/>
      <c r="G764" s="5"/>
      <c r="H764" s="5"/>
    </row>
    <row r="765">
      <c r="A765" s="5"/>
      <c r="B765" s="5"/>
      <c r="C765" s="5"/>
      <c r="D765" s="5"/>
      <c r="E765" s="5"/>
      <c r="F765" s="5"/>
      <c r="G765" s="5"/>
      <c r="H765" s="5"/>
    </row>
    <row r="766">
      <c r="A766" s="5"/>
      <c r="B766" s="5"/>
      <c r="C766" s="5"/>
      <c r="D766" s="5"/>
      <c r="E766" s="5"/>
      <c r="F766" s="5"/>
      <c r="G766" s="5"/>
      <c r="H766" s="5"/>
    </row>
    <row r="767">
      <c r="A767" s="5"/>
      <c r="B767" s="5"/>
      <c r="C767" s="5"/>
      <c r="D767" s="5"/>
      <c r="E767" s="5"/>
      <c r="F767" s="5"/>
      <c r="G767" s="5"/>
      <c r="H767" s="5"/>
    </row>
    <row r="768">
      <c r="A768" s="5"/>
      <c r="B768" s="5"/>
      <c r="C768" s="5"/>
      <c r="D768" s="5"/>
      <c r="E768" s="5"/>
      <c r="F768" s="5"/>
      <c r="G768" s="5"/>
      <c r="H768" s="5"/>
    </row>
    <row r="769">
      <c r="A769" s="5"/>
      <c r="B769" s="5"/>
      <c r="C769" s="5"/>
      <c r="D769" s="5"/>
      <c r="E769" s="5"/>
      <c r="F769" s="5"/>
      <c r="G769" s="5"/>
      <c r="H769" s="5"/>
    </row>
    <row r="770">
      <c r="A770" s="5"/>
      <c r="B770" s="5"/>
      <c r="C770" s="5"/>
      <c r="D770" s="5"/>
      <c r="E770" s="5"/>
      <c r="F770" s="5"/>
      <c r="G770" s="5"/>
      <c r="H770" s="5"/>
    </row>
    <row r="771">
      <c r="A771" s="5"/>
      <c r="B771" s="5"/>
      <c r="C771" s="5"/>
      <c r="D771" s="5"/>
      <c r="E771" s="5"/>
      <c r="F771" s="5"/>
      <c r="G771" s="5"/>
      <c r="H771" s="5"/>
    </row>
    <row r="772">
      <c r="A772" s="5"/>
      <c r="B772" s="5"/>
      <c r="C772" s="5"/>
      <c r="D772" s="5"/>
      <c r="E772" s="5"/>
      <c r="F772" s="5"/>
      <c r="G772" s="5"/>
      <c r="H772" s="5"/>
    </row>
    <row r="773">
      <c r="A773" s="5"/>
      <c r="B773" s="5"/>
      <c r="C773" s="5"/>
      <c r="D773" s="5"/>
      <c r="E773" s="5"/>
      <c r="F773" s="5"/>
      <c r="G773" s="5"/>
      <c r="H773" s="5"/>
    </row>
    <row r="774">
      <c r="A774" s="5"/>
      <c r="B774" s="5"/>
      <c r="C774" s="5"/>
      <c r="D774" s="5"/>
      <c r="E774" s="5"/>
      <c r="F774" s="5"/>
      <c r="G774" s="5"/>
      <c r="H774" s="5"/>
    </row>
    <row r="775">
      <c r="A775" s="5"/>
      <c r="B775" s="5"/>
      <c r="C775" s="5"/>
      <c r="D775" s="5"/>
      <c r="E775" s="5"/>
      <c r="F775" s="5"/>
      <c r="G775" s="5"/>
      <c r="H775" s="5"/>
    </row>
    <row r="776">
      <c r="A776" s="5"/>
      <c r="B776" s="5"/>
      <c r="C776" s="5"/>
      <c r="D776" s="5"/>
      <c r="E776" s="5"/>
      <c r="F776" s="5"/>
      <c r="G776" s="5"/>
      <c r="H776" s="5"/>
    </row>
    <row r="777">
      <c r="A777" s="5"/>
      <c r="B777" s="5"/>
      <c r="C777" s="5"/>
      <c r="D777" s="5"/>
      <c r="E777" s="5"/>
      <c r="F777" s="5"/>
      <c r="G777" s="5"/>
      <c r="H777" s="5"/>
    </row>
    <row r="778">
      <c r="A778" s="5"/>
      <c r="B778" s="5"/>
      <c r="C778" s="5"/>
      <c r="D778" s="5"/>
      <c r="E778" s="5"/>
      <c r="F778" s="5"/>
      <c r="G778" s="5"/>
      <c r="H778" s="5"/>
    </row>
    <row r="779">
      <c r="A779" s="5"/>
      <c r="B779" s="5"/>
      <c r="C779" s="5"/>
      <c r="D779" s="5"/>
      <c r="E779" s="5"/>
      <c r="F779" s="5"/>
      <c r="G779" s="5"/>
      <c r="H779" s="5"/>
    </row>
    <row r="780">
      <c r="A780" s="5"/>
      <c r="B780" s="5"/>
      <c r="C780" s="5"/>
      <c r="D780" s="5"/>
      <c r="E780" s="5"/>
      <c r="F780" s="5"/>
      <c r="G780" s="5"/>
      <c r="H780" s="5"/>
    </row>
    <row r="781">
      <c r="A781" s="5"/>
      <c r="B781" s="5"/>
      <c r="C781" s="5"/>
      <c r="D781" s="5"/>
      <c r="E781" s="5"/>
      <c r="F781" s="5"/>
      <c r="G781" s="5"/>
      <c r="H781" s="5"/>
    </row>
    <row r="782">
      <c r="A782" s="5"/>
      <c r="B782" s="5"/>
      <c r="C782" s="5"/>
      <c r="D782" s="5"/>
      <c r="E782" s="5"/>
      <c r="F782" s="5"/>
      <c r="G782" s="5"/>
      <c r="H782" s="5"/>
    </row>
    <row r="783">
      <c r="A783" s="5"/>
      <c r="B783" s="5"/>
      <c r="C783" s="5"/>
      <c r="D783" s="5"/>
      <c r="E783" s="5"/>
      <c r="F783" s="5"/>
      <c r="G783" s="5"/>
      <c r="H783" s="5"/>
    </row>
    <row r="784">
      <c r="A784" s="5"/>
      <c r="B784" s="5"/>
      <c r="C784" s="5"/>
      <c r="D784" s="5"/>
      <c r="E784" s="5"/>
      <c r="F784" s="5"/>
      <c r="G784" s="5"/>
      <c r="H784" s="5"/>
    </row>
    <row r="785">
      <c r="A785" s="5"/>
      <c r="B785" s="5"/>
      <c r="C785" s="5"/>
      <c r="D785" s="5"/>
      <c r="E785" s="5"/>
      <c r="F785" s="5"/>
      <c r="G785" s="5"/>
      <c r="H785" s="5"/>
    </row>
    <row r="786">
      <c r="A786" s="5"/>
      <c r="B786" s="5"/>
      <c r="C786" s="5"/>
      <c r="D786" s="5"/>
      <c r="E786" s="5"/>
      <c r="F786" s="5"/>
      <c r="G786" s="5"/>
      <c r="H786" s="5"/>
    </row>
    <row r="787">
      <c r="A787" s="5"/>
      <c r="B787" s="5"/>
      <c r="C787" s="5"/>
      <c r="D787" s="5"/>
      <c r="E787" s="5"/>
      <c r="F787" s="5"/>
      <c r="G787" s="5"/>
      <c r="H787" s="5"/>
    </row>
    <row r="788">
      <c r="A788" s="5"/>
      <c r="B788" s="5"/>
      <c r="C788" s="5"/>
      <c r="D788" s="5"/>
      <c r="E788" s="5"/>
      <c r="F788" s="5"/>
      <c r="G788" s="5"/>
      <c r="H788" s="5"/>
    </row>
    <row r="789">
      <c r="A789" s="5"/>
      <c r="B789" s="5"/>
      <c r="C789" s="5"/>
      <c r="D789" s="5"/>
      <c r="E789" s="5"/>
      <c r="F789" s="5"/>
      <c r="G789" s="5"/>
      <c r="H789" s="5"/>
    </row>
    <row r="790">
      <c r="A790" s="5"/>
      <c r="B790" s="5"/>
      <c r="C790" s="5"/>
      <c r="D790" s="5"/>
      <c r="E790" s="5"/>
      <c r="F790" s="5"/>
      <c r="G790" s="5"/>
      <c r="H790" s="5"/>
    </row>
    <row r="791">
      <c r="A791" s="5"/>
      <c r="B791" s="5"/>
      <c r="C791" s="5"/>
      <c r="D791" s="5"/>
      <c r="E791" s="5"/>
      <c r="F791" s="5"/>
      <c r="G791" s="5"/>
      <c r="H791" s="5"/>
    </row>
    <row r="792">
      <c r="A792" s="5"/>
      <c r="B792" s="5"/>
      <c r="C792" s="5"/>
      <c r="D792" s="5"/>
      <c r="E792" s="5"/>
      <c r="F792" s="5"/>
      <c r="G792" s="5"/>
      <c r="H792" s="5"/>
    </row>
    <row r="793">
      <c r="A793" s="5"/>
      <c r="B793" s="5"/>
      <c r="C793" s="5"/>
      <c r="D793" s="5"/>
      <c r="E793" s="5"/>
      <c r="F793" s="5"/>
      <c r="G793" s="5"/>
      <c r="H793" s="5"/>
    </row>
    <row r="794">
      <c r="A794" s="5"/>
      <c r="B794" s="5"/>
      <c r="C794" s="5"/>
      <c r="D794" s="5"/>
      <c r="E794" s="5"/>
      <c r="F794" s="5"/>
      <c r="G794" s="5"/>
      <c r="H794" s="5"/>
    </row>
    <row r="795">
      <c r="A795" s="5"/>
      <c r="B795" s="5"/>
      <c r="C795" s="5"/>
      <c r="D795" s="5"/>
      <c r="E795" s="5"/>
      <c r="F795" s="5"/>
      <c r="G795" s="5"/>
      <c r="H795" s="5"/>
    </row>
    <row r="796">
      <c r="A796" s="5"/>
      <c r="B796" s="5"/>
      <c r="C796" s="5"/>
      <c r="D796" s="5"/>
      <c r="E796" s="5"/>
      <c r="F796" s="5"/>
      <c r="G796" s="5"/>
      <c r="H796" s="5"/>
    </row>
    <row r="797">
      <c r="A797" s="5"/>
      <c r="B797" s="5"/>
      <c r="C797" s="5"/>
      <c r="D797" s="5"/>
      <c r="E797" s="5"/>
      <c r="F797" s="5"/>
      <c r="G797" s="5"/>
      <c r="H797" s="5"/>
    </row>
    <row r="798">
      <c r="A798" s="5"/>
      <c r="B798" s="5"/>
      <c r="C798" s="5"/>
      <c r="D798" s="5"/>
      <c r="E798" s="5"/>
      <c r="F798" s="5"/>
      <c r="G798" s="5"/>
      <c r="H798" s="5"/>
    </row>
    <row r="799">
      <c r="A799" s="5"/>
      <c r="B799" s="5"/>
      <c r="C799" s="5"/>
      <c r="D799" s="5"/>
      <c r="E799" s="5"/>
      <c r="F799" s="5"/>
      <c r="G799" s="5"/>
      <c r="H799" s="5"/>
    </row>
    <row r="800">
      <c r="A800" s="5"/>
      <c r="B800" s="5"/>
      <c r="C800" s="5"/>
      <c r="D800" s="5"/>
      <c r="E800" s="5"/>
      <c r="F800" s="5"/>
      <c r="G800" s="5"/>
      <c r="H800" s="5"/>
    </row>
    <row r="801">
      <c r="A801" s="5"/>
      <c r="B801" s="5"/>
      <c r="C801" s="5"/>
      <c r="D801" s="5"/>
      <c r="E801" s="5"/>
      <c r="F801" s="5"/>
      <c r="G801" s="5"/>
      <c r="H801" s="5"/>
    </row>
    <row r="802">
      <c r="A802" s="5"/>
      <c r="B802" s="5"/>
      <c r="C802" s="5"/>
      <c r="D802" s="5"/>
      <c r="E802" s="5"/>
      <c r="F802" s="5"/>
      <c r="G802" s="5"/>
      <c r="H802" s="5"/>
    </row>
    <row r="803">
      <c r="A803" s="5"/>
      <c r="B803" s="5"/>
      <c r="C803" s="5"/>
      <c r="D803" s="5"/>
      <c r="E803" s="5"/>
      <c r="F803" s="5"/>
      <c r="G803" s="5"/>
      <c r="H803" s="5"/>
    </row>
    <row r="804">
      <c r="A804" s="5"/>
      <c r="B804" s="5"/>
      <c r="C804" s="5"/>
      <c r="D804" s="5"/>
      <c r="E804" s="5"/>
      <c r="F804" s="5"/>
      <c r="G804" s="5"/>
      <c r="H804" s="5"/>
    </row>
    <row r="805">
      <c r="A805" s="5"/>
      <c r="B805" s="5"/>
      <c r="C805" s="5"/>
      <c r="D805" s="5"/>
      <c r="E805" s="5"/>
      <c r="F805" s="5"/>
      <c r="G805" s="5"/>
      <c r="H805" s="5"/>
    </row>
    <row r="806">
      <c r="A806" s="5"/>
      <c r="B806" s="5"/>
      <c r="C806" s="5"/>
      <c r="D806" s="5"/>
      <c r="E806" s="5"/>
      <c r="F806" s="5"/>
      <c r="G806" s="5"/>
      <c r="H806" s="5"/>
    </row>
    <row r="807">
      <c r="A807" s="5"/>
      <c r="B807" s="5"/>
      <c r="C807" s="5"/>
      <c r="D807" s="5"/>
      <c r="E807" s="5"/>
      <c r="F807" s="5"/>
      <c r="G807" s="5"/>
      <c r="H807" s="5"/>
    </row>
    <row r="808">
      <c r="A808" s="5"/>
      <c r="B808" s="5"/>
      <c r="C808" s="5"/>
      <c r="D808" s="5"/>
      <c r="E808" s="5"/>
      <c r="F808" s="5"/>
      <c r="G808" s="5"/>
      <c r="H808" s="5"/>
    </row>
    <row r="809">
      <c r="A809" s="5"/>
      <c r="B809" s="5"/>
      <c r="C809" s="5"/>
      <c r="D809" s="5"/>
      <c r="E809" s="5"/>
      <c r="F809" s="5"/>
      <c r="G809" s="5"/>
      <c r="H809" s="5"/>
    </row>
    <row r="810">
      <c r="A810" s="5"/>
      <c r="B810" s="5"/>
      <c r="C810" s="5"/>
      <c r="D810" s="5"/>
      <c r="E810" s="5"/>
      <c r="F810" s="5"/>
      <c r="G810" s="5"/>
      <c r="H810" s="5"/>
    </row>
    <row r="811">
      <c r="A811" s="5"/>
      <c r="B811" s="5"/>
      <c r="C811" s="5"/>
      <c r="D811" s="5"/>
      <c r="E811" s="5"/>
      <c r="F811" s="5"/>
      <c r="G811" s="5"/>
      <c r="H811" s="5"/>
    </row>
    <row r="812">
      <c r="A812" s="5"/>
      <c r="B812" s="5"/>
      <c r="C812" s="5"/>
      <c r="D812" s="5"/>
      <c r="E812" s="5"/>
      <c r="F812" s="5"/>
      <c r="G812" s="5"/>
      <c r="H812" s="5"/>
    </row>
    <row r="813">
      <c r="A813" s="5"/>
      <c r="B813" s="5"/>
      <c r="C813" s="5"/>
      <c r="D813" s="5"/>
      <c r="E813" s="5"/>
      <c r="F813" s="5"/>
      <c r="G813" s="5"/>
      <c r="H813" s="5"/>
    </row>
    <row r="814">
      <c r="A814" s="5"/>
      <c r="B814" s="5"/>
      <c r="C814" s="5"/>
      <c r="D814" s="5"/>
      <c r="E814" s="5"/>
      <c r="F814" s="5"/>
      <c r="G814" s="5"/>
      <c r="H814" s="5"/>
    </row>
    <row r="815">
      <c r="A815" s="5"/>
      <c r="B815" s="5"/>
      <c r="C815" s="5"/>
      <c r="D815" s="5"/>
      <c r="E815" s="5"/>
      <c r="F815" s="5"/>
      <c r="G815" s="5"/>
      <c r="H815" s="5"/>
    </row>
    <row r="816">
      <c r="A816" s="5"/>
      <c r="B816" s="5"/>
      <c r="C816" s="5"/>
      <c r="D816" s="5"/>
      <c r="E816" s="5"/>
      <c r="F816" s="5"/>
      <c r="G816" s="5"/>
      <c r="H816" s="5"/>
    </row>
    <row r="817">
      <c r="A817" s="5"/>
      <c r="B817" s="5"/>
      <c r="C817" s="5"/>
      <c r="D817" s="5"/>
      <c r="E817" s="5"/>
      <c r="F817" s="5"/>
      <c r="G817" s="5"/>
      <c r="H817" s="5"/>
    </row>
    <row r="818">
      <c r="A818" s="5"/>
      <c r="B818" s="5"/>
      <c r="C818" s="5"/>
      <c r="D818" s="5"/>
      <c r="E818" s="5"/>
      <c r="F818" s="5"/>
      <c r="G818" s="5"/>
      <c r="H818" s="5"/>
    </row>
    <row r="819">
      <c r="A819" s="5"/>
      <c r="B819" s="5"/>
      <c r="C819" s="5"/>
      <c r="D819" s="5"/>
      <c r="E819" s="5"/>
      <c r="F819" s="5"/>
      <c r="G819" s="5"/>
      <c r="H819" s="5"/>
    </row>
    <row r="820">
      <c r="A820" s="5"/>
      <c r="B820" s="5"/>
      <c r="C820" s="5"/>
      <c r="D820" s="5"/>
      <c r="E820" s="5"/>
      <c r="F820" s="5"/>
      <c r="G820" s="5"/>
      <c r="H820" s="5"/>
    </row>
    <row r="821">
      <c r="A821" s="5"/>
      <c r="B821" s="5"/>
      <c r="C821" s="5"/>
      <c r="D821" s="5"/>
      <c r="E821" s="5"/>
      <c r="F821" s="5"/>
      <c r="G821" s="5"/>
      <c r="H821" s="5"/>
    </row>
    <row r="822">
      <c r="A822" s="5"/>
      <c r="B822" s="5"/>
      <c r="C822" s="5"/>
      <c r="D822" s="5"/>
      <c r="E822" s="5"/>
      <c r="F822" s="5"/>
      <c r="G822" s="5"/>
      <c r="H822" s="5"/>
    </row>
    <row r="823">
      <c r="A823" s="5"/>
      <c r="B823" s="5"/>
      <c r="C823" s="5"/>
      <c r="D823" s="5"/>
      <c r="E823" s="5"/>
      <c r="F823" s="5"/>
      <c r="G823" s="5"/>
      <c r="H823" s="5"/>
    </row>
    <row r="824">
      <c r="A824" s="5"/>
      <c r="B824" s="5"/>
      <c r="C824" s="5"/>
      <c r="D824" s="5"/>
      <c r="E824" s="5"/>
      <c r="F824" s="5"/>
      <c r="G824" s="5"/>
      <c r="H824" s="5"/>
    </row>
    <row r="825">
      <c r="A825" s="5"/>
      <c r="B825" s="5"/>
      <c r="C825" s="5"/>
      <c r="D825" s="5"/>
      <c r="E825" s="5"/>
      <c r="F825" s="5"/>
      <c r="G825" s="5"/>
      <c r="H825" s="5"/>
    </row>
    <row r="826">
      <c r="A826" s="5"/>
      <c r="B826" s="5"/>
      <c r="C826" s="5"/>
      <c r="D826" s="5"/>
      <c r="E826" s="5"/>
      <c r="F826" s="5"/>
      <c r="G826" s="5"/>
      <c r="H826" s="5"/>
    </row>
    <row r="827">
      <c r="A827" s="5"/>
      <c r="B827" s="5"/>
      <c r="C827" s="5"/>
      <c r="D827" s="5"/>
      <c r="E827" s="5"/>
      <c r="F827" s="5"/>
      <c r="G827" s="5"/>
      <c r="H827" s="5"/>
    </row>
    <row r="828">
      <c r="A828" s="5"/>
      <c r="B828" s="5"/>
      <c r="C828" s="5"/>
      <c r="D828" s="5"/>
      <c r="E828" s="5"/>
      <c r="F828" s="5"/>
      <c r="G828" s="5"/>
      <c r="H828" s="5"/>
    </row>
    <row r="829">
      <c r="A829" s="5"/>
      <c r="B829" s="5"/>
      <c r="C829" s="5"/>
      <c r="D829" s="5"/>
      <c r="E829" s="5"/>
      <c r="F829" s="5"/>
      <c r="G829" s="5"/>
      <c r="H829" s="5"/>
    </row>
    <row r="830">
      <c r="A830" s="5"/>
      <c r="B830" s="5"/>
      <c r="C830" s="5"/>
      <c r="D830" s="5"/>
      <c r="E830" s="5"/>
      <c r="F830" s="5"/>
      <c r="G830" s="5"/>
      <c r="H830" s="5"/>
    </row>
    <row r="831">
      <c r="A831" s="5"/>
      <c r="B831" s="5"/>
      <c r="C831" s="5"/>
      <c r="D831" s="5"/>
      <c r="E831" s="5"/>
      <c r="F831" s="5"/>
      <c r="G831" s="5"/>
      <c r="H831" s="5"/>
    </row>
    <row r="832">
      <c r="A832" s="5"/>
      <c r="B832" s="5"/>
      <c r="C832" s="5"/>
      <c r="D832" s="5"/>
      <c r="E832" s="5"/>
      <c r="F832" s="5"/>
      <c r="G832" s="5"/>
      <c r="H832" s="5"/>
    </row>
    <row r="833">
      <c r="A833" s="5"/>
      <c r="B833" s="5"/>
      <c r="C833" s="5"/>
      <c r="D833" s="5"/>
      <c r="E833" s="5"/>
      <c r="F833" s="5"/>
      <c r="G833" s="5"/>
      <c r="H833" s="5"/>
    </row>
    <row r="834">
      <c r="A834" s="5"/>
      <c r="B834" s="5"/>
      <c r="C834" s="5"/>
      <c r="D834" s="5"/>
      <c r="E834" s="5"/>
      <c r="F834" s="5"/>
      <c r="G834" s="5"/>
      <c r="H834" s="5"/>
    </row>
    <row r="835">
      <c r="A835" s="5"/>
      <c r="B835" s="5"/>
      <c r="C835" s="5"/>
      <c r="D835" s="5"/>
      <c r="E835" s="5"/>
      <c r="F835" s="5"/>
      <c r="G835" s="5"/>
      <c r="H835" s="5"/>
    </row>
    <row r="836">
      <c r="A836" s="5"/>
      <c r="B836" s="5"/>
      <c r="C836" s="5"/>
      <c r="D836" s="5"/>
      <c r="E836" s="5"/>
      <c r="F836" s="5"/>
      <c r="G836" s="5"/>
      <c r="H836" s="5"/>
    </row>
    <row r="837">
      <c r="A837" s="5"/>
      <c r="B837" s="5"/>
      <c r="C837" s="5"/>
      <c r="D837" s="5"/>
      <c r="E837" s="5"/>
      <c r="F837" s="5"/>
      <c r="G837" s="5"/>
      <c r="H837" s="5"/>
    </row>
    <row r="838">
      <c r="A838" s="5"/>
      <c r="B838" s="5"/>
      <c r="C838" s="5"/>
      <c r="D838" s="5"/>
      <c r="E838" s="5"/>
      <c r="F838" s="5"/>
      <c r="G838" s="5"/>
      <c r="H838" s="5"/>
    </row>
    <row r="839">
      <c r="A839" s="5"/>
      <c r="B839" s="5"/>
      <c r="C839" s="5"/>
      <c r="D839" s="5"/>
      <c r="E839" s="5"/>
      <c r="F839" s="5"/>
      <c r="G839" s="5"/>
      <c r="H839" s="5"/>
    </row>
    <row r="840">
      <c r="A840" s="5"/>
      <c r="B840" s="5"/>
      <c r="C840" s="5"/>
      <c r="D840" s="5"/>
      <c r="E840" s="5"/>
      <c r="F840" s="5"/>
      <c r="G840" s="5"/>
      <c r="H840" s="5"/>
    </row>
    <row r="841">
      <c r="A841" s="5"/>
      <c r="B841" s="5"/>
      <c r="C841" s="5"/>
      <c r="D841" s="5"/>
      <c r="E841" s="5"/>
      <c r="F841" s="5"/>
      <c r="G841" s="5"/>
      <c r="H841" s="5"/>
    </row>
    <row r="842">
      <c r="A842" s="5"/>
      <c r="B842" s="5"/>
      <c r="C842" s="5"/>
      <c r="D842" s="5"/>
      <c r="E842" s="5"/>
      <c r="F842" s="5"/>
      <c r="G842" s="5"/>
      <c r="H842" s="5"/>
    </row>
    <row r="843">
      <c r="A843" s="5"/>
      <c r="B843" s="5"/>
      <c r="C843" s="5"/>
      <c r="D843" s="5"/>
      <c r="E843" s="5"/>
      <c r="F843" s="5"/>
      <c r="G843" s="5"/>
      <c r="H843" s="5"/>
    </row>
    <row r="844">
      <c r="A844" s="5"/>
      <c r="B844" s="5"/>
      <c r="C844" s="5"/>
      <c r="D844" s="5"/>
      <c r="E844" s="5"/>
      <c r="F844" s="5"/>
      <c r="G844" s="5"/>
      <c r="H844" s="5"/>
    </row>
    <row r="845">
      <c r="A845" s="5"/>
      <c r="B845" s="5"/>
      <c r="C845" s="5"/>
      <c r="D845" s="5"/>
      <c r="E845" s="5"/>
      <c r="F845" s="5"/>
      <c r="G845" s="5"/>
      <c r="H845" s="5"/>
    </row>
    <row r="846">
      <c r="A846" s="5"/>
      <c r="B846" s="5"/>
      <c r="C846" s="5"/>
      <c r="D846" s="5"/>
      <c r="E846" s="5"/>
      <c r="F846" s="5"/>
      <c r="G846" s="5"/>
      <c r="H846" s="5"/>
    </row>
    <row r="847">
      <c r="A847" s="5"/>
      <c r="B847" s="5"/>
      <c r="C847" s="5"/>
      <c r="D847" s="5"/>
      <c r="E847" s="5"/>
      <c r="F847" s="5"/>
      <c r="G847" s="5"/>
      <c r="H847" s="5"/>
    </row>
    <row r="848">
      <c r="A848" s="5"/>
      <c r="B848" s="5"/>
      <c r="C848" s="5"/>
      <c r="D848" s="5"/>
      <c r="E848" s="5"/>
      <c r="F848" s="5"/>
      <c r="G848" s="5"/>
      <c r="H848" s="5"/>
    </row>
    <row r="849">
      <c r="A849" s="5"/>
      <c r="B849" s="5"/>
      <c r="C849" s="5"/>
      <c r="D849" s="5"/>
      <c r="E849" s="5"/>
      <c r="F849" s="5"/>
      <c r="G849" s="5"/>
      <c r="H849" s="5"/>
    </row>
    <row r="850">
      <c r="A850" s="5"/>
      <c r="B850" s="5"/>
      <c r="C850" s="5"/>
      <c r="D850" s="5"/>
      <c r="E850" s="5"/>
      <c r="F850" s="5"/>
      <c r="G850" s="5"/>
      <c r="H850" s="5"/>
    </row>
    <row r="851">
      <c r="A851" s="5"/>
      <c r="B851" s="5"/>
      <c r="C851" s="5"/>
      <c r="D851" s="5"/>
      <c r="E851" s="5"/>
      <c r="F851" s="5"/>
      <c r="G851" s="5"/>
      <c r="H851" s="5"/>
    </row>
    <row r="852">
      <c r="A852" s="5"/>
      <c r="B852" s="5"/>
      <c r="C852" s="5"/>
      <c r="D852" s="5"/>
      <c r="E852" s="5"/>
      <c r="F852" s="5"/>
      <c r="G852" s="5"/>
      <c r="H852" s="5"/>
    </row>
    <row r="853">
      <c r="A853" s="5"/>
      <c r="B853" s="5"/>
      <c r="C853" s="5"/>
      <c r="D853" s="5"/>
      <c r="E853" s="5"/>
      <c r="F853" s="5"/>
      <c r="G853" s="5"/>
      <c r="H853" s="5"/>
    </row>
    <row r="854">
      <c r="A854" s="5"/>
      <c r="B854" s="5"/>
      <c r="C854" s="5"/>
      <c r="D854" s="5"/>
      <c r="E854" s="5"/>
      <c r="F854" s="5"/>
      <c r="G854" s="5"/>
      <c r="H854" s="5"/>
    </row>
    <row r="855">
      <c r="A855" s="5"/>
      <c r="B855" s="5"/>
      <c r="C855" s="5"/>
      <c r="D855" s="5"/>
      <c r="E855" s="5"/>
      <c r="F855" s="5"/>
      <c r="G855" s="5"/>
      <c r="H855" s="5"/>
    </row>
    <row r="856">
      <c r="A856" s="5"/>
      <c r="B856" s="5"/>
      <c r="C856" s="5"/>
      <c r="D856" s="5"/>
      <c r="E856" s="5"/>
      <c r="F856" s="5"/>
      <c r="G856" s="5"/>
      <c r="H856" s="5"/>
    </row>
    <row r="857">
      <c r="A857" s="5"/>
      <c r="B857" s="5"/>
      <c r="C857" s="5"/>
      <c r="D857" s="5"/>
      <c r="E857" s="5"/>
      <c r="F857" s="5"/>
      <c r="G857" s="5"/>
      <c r="H857" s="5"/>
    </row>
    <row r="858">
      <c r="A858" s="5"/>
      <c r="B858" s="5"/>
      <c r="C858" s="5"/>
      <c r="D858" s="5"/>
      <c r="E858" s="5"/>
      <c r="F858" s="5"/>
      <c r="G858" s="5"/>
      <c r="H858" s="5"/>
    </row>
    <row r="859">
      <c r="A859" s="5"/>
      <c r="B859" s="5"/>
      <c r="C859" s="5"/>
      <c r="D859" s="5"/>
      <c r="E859" s="5"/>
      <c r="F859" s="5"/>
      <c r="G859" s="5"/>
      <c r="H859" s="5"/>
    </row>
    <row r="860">
      <c r="A860" s="5"/>
      <c r="B860" s="5"/>
      <c r="C860" s="5"/>
      <c r="D860" s="5"/>
      <c r="E860" s="5"/>
      <c r="F860" s="5"/>
      <c r="G860" s="5"/>
      <c r="H860" s="5"/>
    </row>
    <row r="861">
      <c r="A861" s="5"/>
      <c r="B861" s="5"/>
      <c r="C861" s="5"/>
      <c r="D861" s="5"/>
      <c r="E861" s="5"/>
      <c r="F861" s="5"/>
      <c r="G861" s="5"/>
      <c r="H861" s="5"/>
    </row>
    <row r="862">
      <c r="A862" s="5"/>
      <c r="B862" s="5"/>
      <c r="C862" s="5"/>
      <c r="D862" s="5"/>
      <c r="E862" s="5"/>
      <c r="F862" s="5"/>
      <c r="G862" s="5"/>
      <c r="H862" s="5"/>
    </row>
    <row r="863">
      <c r="A863" s="5"/>
      <c r="B863" s="5"/>
      <c r="C863" s="5"/>
      <c r="D863" s="5"/>
      <c r="E863" s="5"/>
      <c r="F863" s="5"/>
      <c r="G863" s="5"/>
      <c r="H863" s="5"/>
    </row>
    <row r="864">
      <c r="A864" s="5"/>
      <c r="B864" s="5"/>
      <c r="C864" s="5"/>
      <c r="D864" s="5"/>
      <c r="E864" s="5"/>
      <c r="F864" s="5"/>
      <c r="G864" s="5"/>
      <c r="H864" s="5"/>
    </row>
    <row r="865">
      <c r="A865" s="5"/>
      <c r="B865" s="5"/>
      <c r="C865" s="5"/>
      <c r="D865" s="5"/>
      <c r="E865" s="5"/>
      <c r="F865" s="5"/>
      <c r="G865" s="5"/>
      <c r="H865" s="5"/>
    </row>
    <row r="866">
      <c r="A866" s="5"/>
      <c r="B866" s="5"/>
      <c r="C866" s="5"/>
      <c r="D866" s="5"/>
      <c r="E866" s="5"/>
      <c r="F866" s="5"/>
      <c r="G866" s="5"/>
      <c r="H866" s="5"/>
    </row>
    <row r="867">
      <c r="A867" s="5"/>
      <c r="B867" s="5"/>
      <c r="C867" s="5"/>
      <c r="D867" s="5"/>
      <c r="E867" s="5"/>
      <c r="F867" s="5"/>
      <c r="G867" s="5"/>
      <c r="H867" s="5"/>
    </row>
    <row r="868">
      <c r="A868" s="5"/>
      <c r="B868" s="5"/>
      <c r="C868" s="5"/>
      <c r="D868" s="5"/>
      <c r="E868" s="5"/>
      <c r="F868" s="5"/>
      <c r="G868" s="5"/>
      <c r="H868" s="5"/>
    </row>
    <row r="869">
      <c r="A869" s="5"/>
      <c r="B869" s="5"/>
      <c r="C869" s="5"/>
      <c r="D869" s="5"/>
      <c r="E869" s="5"/>
      <c r="F869" s="5"/>
      <c r="G869" s="5"/>
      <c r="H869" s="5"/>
    </row>
    <row r="870">
      <c r="A870" s="5"/>
      <c r="B870" s="5"/>
      <c r="C870" s="5"/>
      <c r="D870" s="5"/>
      <c r="E870" s="5"/>
      <c r="F870" s="5"/>
      <c r="G870" s="5"/>
      <c r="H870" s="5"/>
    </row>
    <row r="871">
      <c r="A871" s="5"/>
      <c r="B871" s="5"/>
      <c r="C871" s="5"/>
      <c r="D871" s="5"/>
      <c r="E871" s="5"/>
      <c r="F871" s="5"/>
      <c r="G871" s="5"/>
      <c r="H871" s="5"/>
    </row>
    <row r="872">
      <c r="A872" s="5"/>
      <c r="B872" s="5"/>
      <c r="C872" s="5"/>
      <c r="D872" s="5"/>
      <c r="E872" s="5"/>
      <c r="F872" s="5"/>
      <c r="G872" s="5"/>
      <c r="H872" s="5"/>
    </row>
    <row r="873">
      <c r="A873" s="5"/>
      <c r="B873" s="5"/>
      <c r="C873" s="5"/>
      <c r="D873" s="5"/>
      <c r="E873" s="5"/>
      <c r="F873" s="5"/>
      <c r="G873" s="5"/>
      <c r="H873" s="5"/>
    </row>
    <row r="874">
      <c r="A874" s="5"/>
      <c r="B874" s="5"/>
      <c r="C874" s="5"/>
      <c r="D874" s="5"/>
      <c r="E874" s="5"/>
      <c r="F874" s="5"/>
      <c r="G874" s="5"/>
      <c r="H874" s="5"/>
    </row>
    <row r="875">
      <c r="A875" s="5"/>
      <c r="B875" s="5"/>
      <c r="C875" s="5"/>
      <c r="D875" s="5"/>
      <c r="E875" s="5"/>
      <c r="F875" s="5"/>
      <c r="G875" s="5"/>
      <c r="H875" s="5"/>
    </row>
    <row r="876">
      <c r="A876" s="5"/>
      <c r="B876" s="5"/>
      <c r="C876" s="5"/>
      <c r="D876" s="5"/>
      <c r="E876" s="5"/>
      <c r="F876" s="5"/>
      <c r="G876" s="5"/>
      <c r="H876" s="5"/>
    </row>
    <row r="877">
      <c r="A877" s="5"/>
      <c r="B877" s="5"/>
      <c r="C877" s="5"/>
      <c r="D877" s="5"/>
      <c r="E877" s="5"/>
      <c r="F877" s="5"/>
      <c r="G877" s="5"/>
      <c r="H877" s="5"/>
    </row>
    <row r="878">
      <c r="A878" s="5"/>
      <c r="B878" s="5"/>
      <c r="C878" s="5"/>
      <c r="D878" s="5"/>
      <c r="E878" s="5"/>
      <c r="F878" s="5"/>
      <c r="G878" s="5"/>
      <c r="H878" s="5"/>
    </row>
    <row r="879">
      <c r="A879" s="5"/>
      <c r="B879" s="5"/>
      <c r="C879" s="5"/>
      <c r="D879" s="5"/>
      <c r="E879" s="5"/>
      <c r="F879" s="5"/>
      <c r="G879" s="5"/>
      <c r="H879" s="5"/>
    </row>
    <row r="880">
      <c r="A880" s="5"/>
      <c r="B880" s="5"/>
      <c r="C880" s="5"/>
      <c r="D880" s="5"/>
      <c r="E880" s="5"/>
      <c r="F880" s="5"/>
      <c r="G880" s="5"/>
      <c r="H880" s="5"/>
    </row>
    <row r="881">
      <c r="A881" s="5"/>
      <c r="B881" s="5"/>
      <c r="C881" s="5"/>
      <c r="D881" s="5"/>
      <c r="E881" s="5"/>
      <c r="F881" s="5"/>
      <c r="G881" s="5"/>
      <c r="H881" s="5"/>
    </row>
    <row r="882">
      <c r="A882" s="5"/>
      <c r="B882" s="5"/>
      <c r="C882" s="5"/>
      <c r="D882" s="5"/>
      <c r="E882" s="5"/>
      <c r="F882" s="5"/>
      <c r="G882" s="5"/>
      <c r="H882" s="5"/>
    </row>
    <row r="883">
      <c r="A883" s="5"/>
      <c r="B883" s="5"/>
      <c r="C883" s="5"/>
      <c r="D883" s="5"/>
      <c r="E883" s="5"/>
      <c r="F883" s="5"/>
      <c r="G883" s="5"/>
      <c r="H883" s="5"/>
    </row>
    <row r="884">
      <c r="A884" s="5"/>
      <c r="B884" s="5"/>
      <c r="C884" s="5"/>
      <c r="D884" s="5"/>
      <c r="E884" s="5"/>
      <c r="F884" s="5"/>
      <c r="G884" s="5"/>
      <c r="H884" s="5"/>
    </row>
    <row r="885">
      <c r="A885" s="5"/>
      <c r="B885" s="5"/>
      <c r="C885" s="5"/>
      <c r="D885" s="5"/>
      <c r="E885" s="5"/>
      <c r="F885" s="5"/>
      <c r="G885" s="5"/>
      <c r="H885" s="5"/>
    </row>
    <row r="886">
      <c r="A886" s="5"/>
      <c r="B886" s="5"/>
      <c r="C886" s="5"/>
      <c r="D886" s="5"/>
      <c r="E886" s="5"/>
      <c r="F886" s="5"/>
      <c r="G886" s="5"/>
      <c r="H886" s="5"/>
    </row>
    <row r="887">
      <c r="A887" s="5"/>
      <c r="B887" s="5"/>
      <c r="C887" s="5"/>
      <c r="D887" s="5"/>
      <c r="E887" s="5"/>
      <c r="F887" s="5"/>
      <c r="G887" s="5"/>
      <c r="H887" s="5"/>
    </row>
    <row r="888">
      <c r="A888" s="5"/>
      <c r="B888" s="5"/>
      <c r="C888" s="5"/>
      <c r="D888" s="5"/>
      <c r="E888" s="5"/>
      <c r="F888" s="5"/>
      <c r="G888" s="5"/>
      <c r="H888" s="5"/>
    </row>
    <row r="889">
      <c r="A889" s="5"/>
      <c r="B889" s="5"/>
      <c r="C889" s="5"/>
      <c r="D889" s="5"/>
      <c r="E889" s="5"/>
      <c r="F889" s="5"/>
      <c r="G889" s="5"/>
      <c r="H889" s="5"/>
    </row>
    <row r="890">
      <c r="A890" s="5"/>
      <c r="B890" s="5"/>
      <c r="C890" s="5"/>
      <c r="D890" s="5"/>
      <c r="E890" s="5"/>
      <c r="F890" s="5"/>
      <c r="G890" s="5"/>
      <c r="H890" s="5"/>
    </row>
    <row r="891">
      <c r="A891" s="5"/>
      <c r="B891" s="5"/>
      <c r="C891" s="5"/>
      <c r="D891" s="5"/>
      <c r="E891" s="5"/>
      <c r="F891" s="5"/>
      <c r="G891" s="5"/>
      <c r="H891" s="5"/>
    </row>
    <row r="892">
      <c r="A892" s="5"/>
      <c r="B892" s="5"/>
      <c r="C892" s="5"/>
      <c r="D892" s="5"/>
      <c r="E892" s="5"/>
      <c r="F892" s="5"/>
      <c r="G892" s="5"/>
      <c r="H892" s="5"/>
    </row>
    <row r="893">
      <c r="A893" s="5"/>
      <c r="B893" s="5"/>
      <c r="C893" s="5"/>
      <c r="D893" s="5"/>
      <c r="E893" s="5"/>
      <c r="F893" s="5"/>
      <c r="G893" s="5"/>
      <c r="H893" s="5"/>
    </row>
    <row r="894">
      <c r="A894" s="5"/>
      <c r="B894" s="5"/>
      <c r="C894" s="5"/>
      <c r="D894" s="5"/>
      <c r="E894" s="5"/>
      <c r="F894" s="5"/>
      <c r="G894" s="5"/>
      <c r="H894" s="5"/>
    </row>
    <row r="895">
      <c r="A895" s="5"/>
      <c r="B895" s="5"/>
      <c r="C895" s="5"/>
      <c r="D895" s="5"/>
      <c r="E895" s="5"/>
      <c r="F895" s="5"/>
      <c r="G895" s="5"/>
      <c r="H895" s="5"/>
    </row>
    <row r="896">
      <c r="A896" s="5"/>
      <c r="B896" s="5"/>
      <c r="C896" s="5"/>
      <c r="D896" s="5"/>
      <c r="E896" s="5"/>
      <c r="F896" s="5"/>
      <c r="G896" s="5"/>
      <c r="H896" s="5"/>
    </row>
    <row r="897">
      <c r="A897" s="5"/>
      <c r="B897" s="5"/>
      <c r="C897" s="5"/>
      <c r="D897" s="5"/>
      <c r="E897" s="5"/>
      <c r="F897" s="5"/>
      <c r="G897" s="5"/>
      <c r="H897" s="5"/>
    </row>
    <row r="898">
      <c r="A898" s="5"/>
      <c r="B898" s="5"/>
      <c r="C898" s="5"/>
      <c r="D898" s="5"/>
      <c r="E898" s="5"/>
      <c r="F898" s="5"/>
      <c r="G898" s="5"/>
      <c r="H898" s="5"/>
    </row>
    <row r="899">
      <c r="A899" s="5"/>
      <c r="B899" s="5"/>
      <c r="C899" s="5"/>
      <c r="D899" s="5"/>
      <c r="E899" s="5"/>
      <c r="F899" s="5"/>
      <c r="G899" s="5"/>
      <c r="H899" s="5"/>
    </row>
    <row r="900">
      <c r="A900" s="5"/>
      <c r="B900" s="5"/>
      <c r="C900" s="5"/>
      <c r="D900" s="5"/>
      <c r="E900" s="5"/>
      <c r="F900" s="5"/>
      <c r="G900" s="5"/>
      <c r="H900" s="5"/>
    </row>
    <row r="901">
      <c r="A901" s="5"/>
      <c r="B901" s="5"/>
      <c r="C901" s="5"/>
      <c r="D901" s="5"/>
      <c r="E901" s="5"/>
      <c r="F901" s="5"/>
      <c r="G901" s="5"/>
      <c r="H901" s="5"/>
    </row>
    <row r="902">
      <c r="A902" s="5"/>
      <c r="B902" s="5"/>
      <c r="C902" s="5"/>
      <c r="D902" s="5"/>
      <c r="E902" s="5"/>
      <c r="F902" s="5"/>
      <c r="G902" s="5"/>
      <c r="H902" s="5"/>
    </row>
    <row r="903">
      <c r="A903" s="5"/>
      <c r="B903" s="5"/>
      <c r="C903" s="5"/>
      <c r="D903" s="5"/>
      <c r="E903" s="5"/>
      <c r="F903" s="5"/>
      <c r="G903" s="5"/>
      <c r="H903" s="5"/>
    </row>
    <row r="904">
      <c r="A904" s="5"/>
      <c r="B904" s="5"/>
      <c r="C904" s="5"/>
      <c r="D904" s="5"/>
      <c r="E904" s="5"/>
      <c r="F904" s="5"/>
      <c r="G904" s="5"/>
      <c r="H904" s="5"/>
    </row>
    <row r="905">
      <c r="A905" s="5"/>
      <c r="B905" s="5"/>
      <c r="C905" s="5"/>
      <c r="D905" s="5"/>
      <c r="E905" s="5"/>
      <c r="F905" s="5"/>
      <c r="G905" s="5"/>
      <c r="H905" s="5"/>
    </row>
    <row r="906">
      <c r="A906" s="5"/>
      <c r="B906" s="5"/>
      <c r="C906" s="5"/>
      <c r="D906" s="5"/>
      <c r="E906" s="5"/>
      <c r="F906" s="5"/>
      <c r="G906" s="5"/>
      <c r="H906" s="5"/>
    </row>
    <row r="907">
      <c r="A907" s="5"/>
      <c r="B907" s="5"/>
      <c r="C907" s="5"/>
      <c r="D907" s="5"/>
      <c r="E907" s="5"/>
      <c r="F907" s="5"/>
      <c r="G907" s="5"/>
      <c r="H907" s="5"/>
    </row>
    <row r="908">
      <c r="A908" s="5"/>
      <c r="B908" s="5"/>
      <c r="C908" s="5"/>
      <c r="D908" s="5"/>
      <c r="E908" s="5"/>
      <c r="F908" s="5"/>
      <c r="G908" s="5"/>
      <c r="H908" s="5"/>
    </row>
    <row r="909">
      <c r="A909" s="5"/>
      <c r="B909" s="5"/>
      <c r="C909" s="5"/>
      <c r="D909" s="5"/>
      <c r="E909" s="5"/>
      <c r="F909" s="5"/>
      <c r="G909" s="5"/>
      <c r="H909" s="5"/>
    </row>
    <row r="910">
      <c r="A910" s="5"/>
      <c r="B910" s="5"/>
      <c r="C910" s="5"/>
      <c r="D910" s="5"/>
      <c r="E910" s="5"/>
      <c r="F910" s="5"/>
      <c r="G910" s="5"/>
      <c r="H910" s="5"/>
    </row>
    <row r="911">
      <c r="A911" s="5"/>
      <c r="B911" s="5"/>
      <c r="C911" s="5"/>
      <c r="D911" s="5"/>
      <c r="E911" s="5"/>
      <c r="F911" s="5"/>
      <c r="G911" s="5"/>
      <c r="H911" s="5"/>
    </row>
    <row r="912">
      <c r="A912" s="5"/>
      <c r="B912" s="5"/>
      <c r="C912" s="5"/>
      <c r="D912" s="5"/>
      <c r="E912" s="5"/>
      <c r="F912" s="5"/>
      <c r="G912" s="5"/>
      <c r="H912" s="5"/>
    </row>
    <row r="913">
      <c r="A913" s="5"/>
      <c r="B913" s="5"/>
      <c r="C913" s="5"/>
      <c r="D913" s="5"/>
      <c r="E913" s="5"/>
      <c r="F913" s="5"/>
      <c r="G913" s="5"/>
      <c r="H913" s="5"/>
    </row>
    <row r="914">
      <c r="A914" s="5"/>
      <c r="B914" s="5"/>
      <c r="C914" s="5"/>
      <c r="D914" s="5"/>
      <c r="E914" s="5"/>
      <c r="F914" s="5"/>
      <c r="G914" s="5"/>
      <c r="H914" s="5"/>
    </row>
    <row r="915">
      <c r="A915" s="5"/>
      <c r="B915" s="5"/>
      <c r="C915" s="5"/>
      <c r="D915" s="5"/>
      <c r="E915" s="5"/>
      <c r="F915" s="5"/>
      <c r="G915" s="5"/>
      <c r="H915" s="5"/>
    </row>
    <row r="916">
      <c r="A916" s="5"/>
      <c r="B916" s="5"/>
      <c r="C916" s="5"/>
      <c r="D916" s="5"/>
      <c r="E916" s="5"/>
      <c r="F916" s="5"/>
      <c r="G916" s="5"/>
      <c r="H916" s="5"/>
    </row>
    <row r="917">
      <c r="A917" s="5"/>
      <c r="B917" s="5"/>
      <c r="C917" s="5"/>
      <c r="D917" s="5"/>
      <c r="E917" s="5"/>
      <c r="F917" s="5"/>
      <c r="G917" s="5"/>
      <c r="H917" s="5"/>
    </row>
    <row r="918">
      <c r="A918" s="5"/>
      <c r="B918" s="5"/>
      <c r="C918" s="5"/>
      <c r="D918" s="5"/>
      <c r="E918" s="5"/>
      <c r="F918" s="5"/>
      <c r="G918" s="5"/>
      <c r="H918" s="5"/>
    </row>
    <row r="919">
      <c r="A919" s="5"/>
      <c r="B919" s="5"/>
      <c r="C919" s="5"/>
      <c r="D919" s="5"/>
      <c r="E919" s="5"/>
      <c r="F919" s="5"/>
      <c r="G919" s="5"/>
      <c r="H919" s="5"/>
    </row>
    <row r="920">
      <c r="A920" s="5"/>
      <c r="B920" s="5"/>
      <c r="C920" s="5"/>
      <c r="D920" s="5"/>
      <c r="E920" s="5"/>
      <c r="F920" s="5"/>
      <c r="G920" s="5"/>
      <c r="H920" s="5"/>
    </row>
    <row r="921">
      <c r="A921" s="5"/>
      <c r="B921" s="5"/>
      <c r="C921" s="5"/>
      <c r="D921" s="5"/>
      <c r="E921" s="5"/>
      <c r="F921" s="5"/>
      <c r="G921" s="5"/>
      <c r="H921" s="5"/>
    </row>
    <row r="922">
      <c r="A922" s="5"/>
      <c r="B922" s="5"/>
      <c r="C922" s="5"/>
      <c r="D922" s="5"/>
      <c r="E922" s="5"/>
      <c r="F922" s="5"/>
      <c r="G922" s="5"/>
      <c r="H922" s="5"/>
    </row>
    <row r="923">
      <c r="A923" s="5"/>
      <c r="B923" s="5"/>
      <c r="C923" s="5"/>
      <c r="D923" s="5"/>
      <c r="E923" s="5"/>
      <c r="F923" s="5"/>
      <c r="G923" s="5"/>
      <c r="H923" s="5"/>
    </row>
    <row r="924">
      <c r="A924" s="5"/>
      <c r="B924" s="5"/>
      <c r="C924" s="5"/>
      <c r="D924" s="5"/>
      <c r="E924" s="5"/>
      <c r="F924" s="5"/>
      <c r="G924" s="5"/>
      <c r="H924" s="5"/>
    </row>
    <row r="925">
      <c r="A925" s="5"/>
      <c r="B925" s="5"/>
      <c r="C925" s="5"/>
      <c r="D925" s="5"/>
      <c r="E925" s="5"/>
      <c r="F925" s="5"/>
      <c r="G925" s="5"/>
      <c r="H925" s="5"/>
    </row>
    <row r="926">
      <c r="A926" s="5"/>
      <c r="B926" s="5"/>
      <c r="C926" s="5"/>
      <c r="D926" s="5"/>
      <c r="E926" s="5"/>
      <c r="F926" s="5"/>
      <c r="G926" s="5"/>
      <c r="H926" s="5"/>
    </row>
    <row r="927">
      <c r="A927" s="5"/>
      <c r="B927" s="5"/>
      <c r="C927" s="5"/>
      <c r="D927" s="5"/>
      <c r="E927" s="5"/>
      <c r="F927" s="5"/>
      <c r="G927" s="5"/>
      <c r="H927" s="5"/>
    </row>
    <row r="928">
      <c r="A928" s="5"/>
      <c r="B928" s="5"/>
      <c r="C928" s="5"/>
      <c r="D928" s="5"/>
      <c r="E928" s="5"/>
      <c r="F928" s="5"/>
      <c r="G928" s="5"/>
      <c r="H928" s="5"/>
    </row>
    <row r="929">
      <c r="A929" s="5"/>
      <c r="B929" s="5"/>
      <c r="C929" s="5"/>
      <c r="D929" s="5"/>
      <c r="E929" s="5"/>
      <c r="F929" s="5"/>
      <c r="G929" s="5"/>
      <c r="H929" s="5"/>
    </row>
    <row r="930">
      <c r="A930" s="5"/>
      <c r="B930" s="5"/>
      <c r="C930" s="5"/>
      <c r="D930" s="5"/>
      <c r="E930" s="5"/>
      <c r="F930" s="5"/>
      <c r="G930" s="5"/>
      <c r="H930" s="5"/>
    </row>
    <row r="931">
      <c r="A931" s="5"/>
      <c r="B931" s="5"/>
      <c r="C931" s="5"/>
      <c r="D931" s="5"/>
      <c r="E931" s="5"/>
      <c r="F931" s="5"/>
      <c r="G931" s="5"/>
      <c r="H931" s="5"/>
    </row>
    <row r="932">
      <c r="A932" s="5"/>
      <c r="B932" s="5"/>
      <c r="C932" s="5"/>
      <c r="D932" s="5"/>
      <c r="E932" s="5"/>
      <c r="F932" s="5"/>
      <c r="G932" s="5"/>
      <c r="H932" s="5"/>
    </row>
    <row r="933">
      <c r="A933" s="5"/>
      <c r="B933" s="5"/>
      <c r="C933" s="5"/>
      <c r="D933" s="5"/>
      <c r="E933" s="5"/>
      <c r="F933" s="5"/>
      <c r="G933" s="5"/>
      <c r="H933" s="5"/>
    </row>
    <row r="934">
      <c r="A934" s="5"/>
      <c r="B934" s="5"/>
      <c r="C934" s="5"/>
      <c r="D934" s="5"/>
      <c r="E934" s="5"/>
      <c r="F934" s="5"/>
      <c r="G934" s="5"/>
      <c r="H934" s="5"/>
    </row>
    <row r="935">
      <c r="A935" s="5"/>
      <c r="B935" s="5"/>
      <c r="C935" s="5"/>
      <c r="D935" s="5"/>
      <c r="E935" s="5"/>
      <c r="F935" s="5"/>
      <c r="G935" s="5"/>
      <c r="H935" s="5"/>
    </row>
    <row r="936">
      <c r="A936" s="5"/>
      <c r="B936" s="5"/>
      <c r="C936" s="5"/>
      <c r="D936" s="5"/>
      <c r="E936" s="5"/>
      <c r="F936" s="5"/>
      <c r="G936" s="5"/>
      <c r="H936" s="5"/>
    </row>
    <row r="937">
      <c r="A937" s="5"/>
      <c r="B937" s="5"/>
      <c r="C937" s="5"/>
      <c r="D937" s="5"/>
      <c r="E937" s="5"/>
      <c r="F937" s="5"/>
      <c r="G937" s="5"/>
      <c r="H937" s="5"/>
    </row>
    <row r="938">
      <c r="A938" s="5"/>
      <c r="B938" s="5"/>
      <c r="C938" s="5"/>
      <c r="D938" s="5"/>
      <c r="E938" s="5"/>
      <c r="F938" s="5"/>
      <c r="G938" s="5"/>
      <c r="H938" s="5"/>
    </row>
    <row r="939">
      <c r="A939" s="5"/>
      <c r="B939" s="5"/>
      <c r="C939" s="5"/>
      <c r="D939" s="5"/>
      <c r="E939" s="5"/>
      <c r="F939" s="5"/>
      <c r="G939" s="5"/>
      <c r="H939" s="5"/>
    </row>
    <row r="940">
      <c r="A940" s="5"/>
      <c r="B940" s="5"/>
      <c r="C940" s="5"/>
      <c r="D940" s="5"/>
      <c r="E940" s="5"/>
      <c r="F940" s="5"/>
      <c r="G940" s="5"/>
      <c r="H940" s="5"/>
    </row>
    <row r="941">
      <c r="A941" s="5"/>
      <c r="B941" s="5"/>
      <c r="C941" s="5"/>
      <c r="D941" s="5"/>
      <c r="E941" s="5"/>
      <c r="F941" s="5"/>
      <c r="G941" s="5"/>
      <c r="H941" s="5"/>
    </row>
    <row r="942">
      <c r="A942" s="5"/>
      <c r="B942" s="5"/>
      <c r="C942" s="5"/>
      <c r="D942" s="5"/>
      <c r="E942" s="5"/>
      <c r="F942" s="5"/>
      <c r="G942" s="5"/>
      <c r="H942" s="5"/>
    </row>
    <row r="943">
      <c r="A943" s="5"/>
      <c r="B943" s="5"/>
      <c r="C943" s="5"/>
      <c r="D943" s="5"/>
      <c r="E943" s="5"/>
      <c r="F943" s="5"/>
      <c r="G943" s="5"/>
      <c r="H943" s="5"/>
    </row>
    <row r="944">
      <c r="A944" s="5"/>
      <c r="B944" s="5"/>
      <c r="C944" s="5"/>
      <c r="D944" s="5"/>
      <c r="E944" s="5"/>
      <c r="F944" s="5"/>
      <c r="G944" s="5"/>
      <c r="H944" s="5"/>
    </row>
    <row r="945">
      <c r="A945" s="5"/>
      <c r="B945" s="5"/>
      <c r="C945" s="5"/>
      <c r="D945" s="5"/>
      <c r="E945" s="5"/>
      <c r="F945" s="5"/>
      <c r="G945" s="5"/>
      <c r="H945" s="5"/>
    </row>
    <row r="946">
      <c r="A946" s="5"/>
      <c r="B946" s="5"/>
      <c r="C946" s="5"/>
      <c r="D946" s="5"/>
      <c r="E946" s="5"/>
      <c r="F946" s="5"/>
      <c r="G946" s="5"/>
      <c r="H946" s="5"/>
    </row>
    <row r="947">
      <c r="A947" s="5"/>
      <c r="B947" s="5"/>
      <c r="C947" s="5"/>
      <c r="D947" s="5"/>
      <c r="E947" s="5"/>
      <c r="F947" s="5"/>
      <c r="G947" s="5"/>
      <c r="H947" s="5"/>
    </row>
    <row r="948">
      <c r="A948" s="5"/>
      <c r="B948" s="5"/>
      <c r="C948" s="5"/>
      <c r="D948" s="5"/>
      <c r="E948" s="5"/>
      <c r="F948" s="5"/>
      <c r="G948" s="5"/>
      <c r="H948" s="5"/>
    </row>
    <row r="949">
      <c r="A949" s="5"/>
      <c r="B949" s="5"/>
      <c r="C949" s="5"/>
      <c r="D949" s="5"/>
      <c r="E949" s="5"/>
      <c r="F949" s="5"/>
      <c r="G949" s="5"/>
      <c r="H949" s="5"/>
    </row>
    <row r="950">
      <c r="A950" s="5"/>
      <c r="B950" s="5"/>
      <c r="C950" s="5"/>
      <c r="D950" s="5"/>
      <c r="E950" s="5"/>
      <c r="F950" s="5"/>
      <c r="G950" s="5"/>
      <c r="H950" s="5"/>
    </row>
    <row r="951">
      <c r="A951" s="5"/>
      <c r="B951" s="5"/>
      <c r="C951" s="5"/>
      <c r="D951" s="5"/>
      <c r="E951" s="5"/>
      <c r="F951" s="5"/>
      <c r="G951" s="5"/>
      <c r="H951" s="5"/>
    </row>
    <row r="952">
      <c r="A952" s="5"/>
      <c r="B952" s="5"/>
      <c r="C952" s="5"/>
      <c r="D952" s="5"/>
      <c r="E952" s="5"/>
      <c r="F952" s="5"/>
      <c r="G952" s="5"/>
      <c r="H952" s="5"/>
    </row>
    <row r="953">
      <c r="A953" s="5"/>
      <c r="B953" s="5"/>
      <c r="C953" s="5"/>
      <c r="D953" s="5"/>
      <c r="E953" s="5"/>
      <c r="F953" s="5"/>
      <c r="G953" s="5"/>
      <c r="H953" s="5"/>
    </row>
    <row r="954">
      <c r="A954" s="5"/>
      <c r="B954" s="5"/>
      <c r="C954" s="5"/>
      <c r="D954" s="5"/>
      <c r="E954" s="5"/>
      <c r="F954" s="5"/>
      <c r="G954" s="5"/>
      <c r="H954" s="5"/>
    </row>
    <row r="955">
      <c r="A955" s="5"/>
      <c r="B955" s="5"/>
      <c r="C955" s="5"/>
      <c r="D955" s="5"/>
      <c r="E955" s="5"/>
      <c r="F955" s="5"/>
      <c r="G955" s="5"/>
      <c r="H955" s="5"/>
    </row>
    <row r="956">
      <c r="A956" s="5"/>
      <c r="B956" s="5"/>
      <c r="C956" s="5"/>
      <c r="D956" s="5"/>
      <c r="E956" s="5"/>
      <c r="F956" s="5"/>
      <c r="G956" s="5"/>
      <c r="H956" s="5"/>
    </row>
    <row r="957">
      <c r="A957" s="5"/>
      <c r="B957" s="5"/>
      <c r="C957" s="5"/>
      <c r="D957" s="5"/>
      <c r="E957" s="5"/>
      <c r="F957" s="5"/>
      <c r="G957" s="5"/>
      <c r="H957" s="5"/>
    </row>
    <row r="958">
      <c r="A958" s="5"/>
      <c r="B958" s="5"/>
      <c r="C958" s="5"/>
      <c r="D958" s="5"/>
      <c r="E958" s="5"/>
      <c r="F958" s="5"/>
      <c r="G958" s="5"/>
      <c r="H958" s="5"/>
    </row>
    <row r="959">
      <c r="A959" s="5"/>
      <c r="B959" s="5"/>
      <c r="C959" s="5"/>
      <c r="D959" s="5"/>
      <c r="E959" s="5"/>
      <c r="F959" s="5"/>
      <c r="G959" s="5"/>
      <c r="H959" s="5"/>
    </row>
    <row r="960">
      <c r="A960" s="5"/>
      <c r="B960" s="5"/>
      <c r="C960" s="5"/>
      <c r="D960" s="5"/>
      <c r="E960" s="5"/>
      <c r="F960" s="5"/>
      <c r="G960" s="5"/>
      <c r="H960" s="5"/>
    </row>
    <row r="961">
      <c r="A961" s="5"/>
      <c r="B961" s="5"/>
      <c r="C961" s="5"/>
      <c r="D961" s="5"/>
      <c r="E961" s="5"/>
      <c r="F961" s="5"/>
      <c r="G961" s="5"/>
      <c r="H961" s="5"/>
    </row>
    <row r="962">
      <c r="A962" s="5"/>
      <c r="B962" s="5"/>
      <c r="C962" s="5"/>
      <c r="D962" s="5"/>
      <c r="E962" s="5"/>
      <c r="F962" s="5"/>
      <c r="G962" s="5"/>
      <c r="H962" s="5"/>
    </row>
    <row r="963">
      <c r="A963" s="5"/>
      <c r="B963" s="5"/>
      <c r="C963" s="5"/>
      <c r="D963" s="5"/>
      <c r="E963" s="5"/>
      <c r="F963" s="5"/>
      <c r="G963" s="5"/>
      <c r="H963" s="5"/>
    </row>
    <row r="964">
      <c r="A964" s="5"/>
      <c r="B964" s="5"/>
      <c r="C964" s="5"/>
      <c r="D964" s="5"/>
      <c r="E964" s="5"/>
      <c r="F964" s="5"/>
      <c r="G964" s="5"/>
      <c r="H964" s="5"/>
    </row>
    <row r="965">
      <c r="A965" s="5"/>
      <c r="B965" s="5"/>
      <c r="C965" s="5"/>
      <c r="D965" s="5"/>
      <c r="E965" s="5"/>
      <c r="F965" s="5"/>
      <c r="G965" s="5"/>
      <c r="H965" s="5"/>
    </row>
    <row r="966">
      <c r="A966" s="5"/>
      <c r="B966" s="5"/>
      <c r="C966" s="5"/>
      <c r="D966" s="5"/>
      <c r="E966" s="5"/>
      <c r="F966" s="5"/>
      <c r="G966" s="5"/>
      <c r="H966" s="5"/>
    </row>
    <row r="967">
      <c r="A967" s="5"/>
      <c r="B967" s="5"/>
      <c r="C967" s="5"/>
      <c r="D967" s="5"/>
      <c r="E967" s="5"/>
      <c r="F967" s="5"/>
      <c r="G967" s="5"/>
      <c r="H967" s="5"/>
    </row>
    <row r="968">
      <c r="A968" s="5"/>
      <c r="B968" s="5"/>
      <c r="C968" s="5"/>
      <c r="D968" s="5"/>
      <c r="E968" s="5"/>
      <c r="F968" s="5"/>
      <c r="G968" s="5"/>
      <c r="H968" s="5"/>
    </row>
    <row r="969">
      <c r="A969" s="5"/>
      <c r="B969" s="5"/>
      <c r="C969" s="5"/>
      <c r="D969" s="5"/>
      <c r="E969" s="5"/>
      <c r="F969" s="5"/>
      <c r="G969" s="5"/>
      <c r="H969" s="5"/>
    </row>
    <row r="970">
      <c r="A970" s="5"/>
      <c r="B970" s="5"/>
      <c r="C970" s="5"/>
      <c r="D970" s="5"/>
      <c r="E970" s="5"/>
      <c r="F970" s="5"/>
      <c r="G970" s="5"/>
      <c r="H970" s="5"/>
    </row>
    <row r="971">
      <c r="A971" s="5"/>
      <c r="B971" s="5"/>
      <c r="C971" s="5"/>
      <c r="D971" s="5"/>
      <c r="E971" s="5"/>
      <c r="F971" s="5"/>
      <c r="G971" s="5"/>
      <c r="H971" s="5"/>
    </row>
    <row r="972">
      <c r="A972" s="5"/>
      <c r="B972" s="5"/>
      <c r="C972" s="5"/>
      <c r="D972" s="5"/>
      <c r="E972" s="5"/>
      <c r="F972" s="5"/>
      <c r="G972" s="5"/>
      <c r="H972" s="5"/>
    </row>
    <row r="973">
      <c r="A973" s="5"/>
      <c r="B973" s="5"/>
      <c r="C973" s="5"/>
      <c r="D973" s="5"/>
      <c r="E973" s="5"/>
      <c r="F973" s="5"/>
      <c r="G973" s="5"/>
      <c r="H973" s="5"/>
    </row>
    <row r="974">
      <c r="A974" s="5"/>
      <c r="B974" s="5"/>
      <c r="C974" s="5"/>
      <c r="D974" s="5"/>
      <c r="E974" s="5"/>
      <c r="F974" s="5"/>
      <c r="G974" s="5"/>
      <c r="H974" s="5"/>
    </row>
    <row r="975">
      <c r="A975" s="5"/>
      <c r="B975" s="5"/>
      <c r="C975" s="5"/>
      <c r="D975" s="5"/>
      <c r="E975" s="5"/>
      <c r="F975" s="5"/>
      <c r="G975" s="5"/>
      <c r="H975" s="5"/>
    </row>
    <row r="976">
      <c r="A976" s="5"/>
      <c r="B976" s="5"/>
      <c r="C976" s="5"/>
      <c r="D976" s="5"/>
      <c r="E976" s="5"/>
      <c r="F976" s="5"/>
      <c r="G976" s="5"/>
      <c r="H976" s="5"/>
    </row>
    <row r="977">
      <c r="A977" s="5"/>
      <c r="B977" s="5"/>
      <c r="C977" s="5"/>
      <c r="D977" s="5"/>
      <c r="E977" s="5"/>
      <c r="F977" s="5"/>
      <c r="G977" s="5"/>
      <c r="H977" s="5"/>
    </row>
    <row r="978">
      <c r="A978" s="5"/>
      <c r="B978" s="5"/>
      <c r="C978" s="5"/>
      <c r="D978" s="5"/>
      <c r="E978" s="5"/>
      <c r="F978" s="5"/>
      <c r="G978" s="5"/>
      <c r="H978" s="5"/>
    </row>
    <row r="979">
      <c r="A979" s="5"/>
      <c r="B979" s="5"/>
      <c r="C979" s="5"/>
      <c r="D979" s="5"/>
      <c r="E979" s="5"/>
      <c r="F979" s="5"/>
      <c r="G979" s="5"/>
      <c r="H979" s="5"/>
    </row>
    <row r="980">
      <c r="A980" s="5"/>
      <c r="B980" s="5"/>
      <c r="C980" s="5"/>
      <c r="D980" s="5"/>
      <c r="E980" s="5"/>
      <c r="F980" s="5"/>
      <c r="G980" s="5"/>
      <c r="H980" s="5"/>
    </row>
    <row r="981">
      <c r="A981" s="5"/>
      <c r="B981" s="5"/>
      <c r="C981" s="5"/>
      <c r="D981" s="5"/>
      <c r="E981" s="5"/>
      <c r="F981" s="5"/>
      <c r="G981" s="5"/>
      <c r="H981" s="5"/>
    </row>
    <row r="982">
      <c r="A982" s="5"/>
      <c r="B982" s="5"/>
      <c r="C982" s="5"/>
      <c r="D982" s="5"/>
      <c r="E982" s="5"/>
      <c r="F982" s="5"/>
      <c r="G982" s="5"/>
      <c r="H982" s="5"/>
    </row>
    <row r="983">
      <c r="A983" s="5"/>
      <c r="B983" s="5"/>
      <c r="C983" s="5"/>
      <c r="D983" s="5"/>
      <c r="E983" s="5"/>
      <c r="F983" s="5"/>
      <c r="G983" s="5"/>
      <c r="H983" s="5"/>
    </row>
    <row r="984">
      <c r="A984" s="5"/>
      <c r="B984" s="5"/>
      <c r="C984" s="5"/>
      <c r="D984" s="5"/>
      <c r="E984" s="5"/>
      <c r="F984" s="5"/>
      <c r="G984" s="5"/>
      <c r="H984" s="5"/>
    </row>
    <row r="985">
      <c r="A985" s="5"/>
      <c r="B985" s="5"/>
      <c r="C985" s="5"/>
      <c r="D985" s="5"/>
      <c r="E985" s="5"/>
      <c r="F985" s="5"/>
      <c r="G985" s="5"/>
      <c r="H985" s="5"/>
    </row>
    <row r="986">
      <c r="A986" s="5"/>
      <c r="B986" s="5"/>
      <c r="C986" s="5"/>
      <c r="D986" s="5"/>
      <c r="E986" s="5"/>
      <c r="F986" s="5"/>
      <c r="G986" s="5"/>
      <c r="H986" s="5"/>
    </row>
    <row r="987">
      <c r="A987" s="5"/>
      <c r="B987" s="5"/>
      <c r="C987" s="5"/>
      <c r="D987" s="5"/>
      <c r="E987" s="5"/>
      <c r="F987" s="5"/>
      <c r="G987" s="5"/>
      <c r="H987" s="5"/>
    </row>
    <row r="988">
      <c r="A988" s="5"/>
      <c r="B988" s="5"/>
      <c r="C988" s="5"/>
      <c r="D988" s="5"/>
      <c r="E988" s="5"/>
      <c r="F988" s="5"/>
      <c r="G988" s="5"/>
      <c r="H988" s="5"/>
    </row>
    <row r="989">
      <c r="A989" s="5"/>
      <c r="B989" s="5"/>
      <c r="C989" s="5"/>
      <c r="D989" s="5"/>
      <c r="E989" s="5"/>
      <c r="F989" s="5"/>
      <c r="G989" s="5"/>
      <c r="H989" s="5"/>
    </row>
    <row r="990">
      <c r="A990" s="5"/>
      <c r="B990" s="5"/>
      <c r="C990" s="5"/>
      <c r="D990" s="5"/>
      <c r="E990" s="5"/>
      <c r="F990" s="5"/>
      <c r="G990" s="5"/>
      <c r="H990" s="5"/>
    </row>
    <row r="991">
      <c r="A991" s="5"/>
      <c r="B991" s="5"/>
      <c r="C991" s="5"/>
      <c r="D991" s="5"/>
      <c r="E991" s="5"/>
      <c r="F991" s="5"/>
      <c r="G991" s="5"/>
      <c r="H991" s="5"/>
    </row>
    <row r="992">
      <c r="A992" s="5"/>
      <c r="B992" s="5"/>
      <c r="C992" s="5"/>
      <c r="D992" s="5"/>
      <c r="E992" s="5"/>
      <c r="F992" s="5"/>
      <c r="G992" s="5"/>
      <c r="H992" s="5"/>
    </row>
    <row r="993">
      <c r="A993" s="5"/>
      <c r="B993" s="5"/>
      <c r="C993" s="5"/>
      <c r="D993" s="5"/>
      <c r="E993" s="5"/>
      <c r="F993" s="5"/>
      <c r="G993" s="5"/>
      <c r="H993" s="5"/>
    </row>
    <row r="994">
      <c r="A994" s="5"/>
      <c r="B994" s="5"/>
      <c r="C994" s="5"/>
      <c r="D994" s="5"/>
      <c r="E994" s="5"/>
      <c r="F994" s="5"/>
      <c r="G994" s="5"/>
      <c r="H994" s="5"/>
    </row>
    <row r="995">
      <c r="A995" s="5"/>
      <c r="B995" s="5"/>
      <c r="C995" s="5"/>
      <c r="D995" s="5"/>
      <c r="E995" s="5"/>
      <c r="F995" s="5"/>
      <c r="G995" s="5"/>
      <c r="H995" s="5"/>
    </row>
    <row r="996">
      <c r="A996" s="5"/>
      <c r="B996" s="5"/>
      <c r="C996" s="5"/>
      <c r="D996" s="5"/>
      <c r="E996" s="5"/>
      <c r="F996" s="5"/>
      <c r="G996" s="5"/>
      <c r="H996" s="5"/>
    </row>
    <row r="997">
      <c r="A997" s="5"/>
      <c r="B997" s="5"/>
      <c r="C997" s="5"/>
      <c r="D997" s="5"/>
      <c r="E997" s="5"/>
      <c r="F997" s="5"/>
      <c r="G997" s="5"/>
      <c r="H997" s="5"/>
    </row>
    <row r="998">
      <c r="A998" s="5"/>
      <c r="B998" s="5"/>
      <c r="C998" s="5"/>
      <c r="D998" s="5"/>
      <c r="E998" s="5"/>
      <c r="F998" s="5"/>
      <c r="G998" s="5"/>
      <c r="H998" s="5"/>
    </row>
    <row r="999">
      <c r="A999" s="5"/>
      <c r="B999" s="5"/>
      <c r="C999" s="5"/>
      <c r="D999" s="5"/>
      <c r="E999" s="5"/>
      <c r="F999" s="5"/>
      <c r="G999" s="5"/>
      <c r="H999" s="5"/>
    </row>
    <row r="1000">
      <c r="A1000" s="5"/>
      <c r="B1000" s="5"/>
      <c r="C1000" s="5"/>
      <c r="D1000" s="5"/>
      <c r="E1000" s="5"/>
      <c r="F1000" s="5"/>
      <c r="G1000" s="5"/>
      <c r="H1000" s="5"/>
    </row>
  </sheetData>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2BE0"/>
    <pageSetUpPr/>
  </sheetPr>
  <sheetViews>
    <sheetView workbookViewId="0"/>
  </sheetViews>
  <sheetFormatPr customHeight="1" defaultColWidth="14.43" defaultRowHeight="15.0"/>
  <cols>
    <col customWidth="1" min="1" max="6" width="8.71"/>
  </cols>
  <sheetData>
    <row r="1">
      <c r="A1" s="294" t="s">
        <v>21266</v>
      </c>
      <c r="B1" s="294"/>
      <c r="C1" s="294"/>
      <c r="D1" s="294"/>
      <c r="E1" s="294"/>
      <c r="F1" s="294"/>
    </row>
    <row r="2">
      <c r="A2" s="294" t="s">
        <v>21267</v>
      </c>
      <c r="B2" s="294"/>
      <c r="C2" s="294"/>
      <c r="D2" s="294"/>
      <c r="E2" s="294"/>
      <c r="F2" s="294"/>
    </row>
    <row r="3">
      <c r="A3" s="294" t="s">
        <v>21268</v>
      </c>
      <c r="B3" s="294"/>
      <c r="C3" s="294"/>
      <c r="D3" s="294"/>
      <c r="E3" s="294"/>
      <c r="F3" s="294"/>
    </row>
    <row r="4">
      <c r="A4" s="294" t="s">
        <v>21269</v>
      </c>
      <c r="B4" s="294"/>
      <c r="C4" s="294"/>
      <c r="D4" s="294"/>
      <c r="E4" s="294"/>
      <c r="F4" s="294"/>
    </row>
    <row r="5">
      <c r="A5" s="294" t="s">
        <v>21270</v>
      </c>
      <c r="B5" s="294"/>
      <c r="C5" s="294"/>
      <c r="D5" s="294"/>
      <c r="E5" s="294"/>
      <c r="F5" s="294"/>
    </row>
    <row r="6">
      <c r="A6" s="294" t="s">
        <v>21271</v>
      </c>
      <c r="B6" s="294"/>
      <c r="C6" s="294"/>
      <c r="D6" s="294"/>
      <c r="E6" s="294"/>
      <c r="F6" s="294"/>
    </row>
    <row r="7">
      <c r="A7" s="294"/>
      <c r="B7" s="294"/>
      <c r="C7" s="294"/>
      <c r="D7" s="294"/>
      <c r="E7" s="294"/>
      <c r="F7" s="294"/>
    </row>
    <row r="8">
      <c r="A8" s="294"/>
      <c r="B8" s="294"/>
      <c r="C8" s="294"/>
      <c r="D8" s="294"/>
      <c r="E8" s="294"/>
      <c r="F8" s="294"/>
    </row>
    <row r="9">
      <c r="A9" s="294" t="s">
        <v>21272</v>
      </c>
      <c r="B9" s="294"/>
      <c r="C9" s="294"/>
      <c r="D9" s="294"/>
      <c r="E9" s="294"/>
      <c r="F9" s="294"/>
    </row>
    <row r="10">
      <c r="A10" s="294"/>
      <c r="B10" s="294"/>
      <c r="C10" s="294"/>
      <c r="D10" s="294"/>
      <c r="E10" s="294"/>
      <c r="F10" s="294"/>
    </row>
    <row r="11">
      <c r="A11" s="294" t="s">
        <v>21273</v>
      </c>
      <c r="B11" s="294"/>
      <c r="C11" s="294"/>
      <c r="D11" s="294"/>
      <c r="E11" s="294"/>
      <c r="F11" s="294"/>
    </row>
    <row r="12">
      <c r="A12" s="294" t="s">
        <v>21274</v>
      </c>
      <c r="B12" s="294"/>
      <c r="C12" s="294"/>
      <c r="D12" s="294"/>
      <c r="E12" s="294"/>
      <c r="F12" s="294"/>
    </row>
    <row r="13">
      <c r="A13" s="294" t="s">
        <v>21275</v>
      </c>
      <c r="B13" s="294"/>
      <c r="C13" s="294"/>
      <c r="D13" s="294"/>
      <c r="E13" s="294"/>
      <c r="F13" s="294"/>
    </row>
    <row r="14">
      <c r="A14" s="294" t="s">
        <v>21276</v>
      </c>
      <c r="B14" s="294"/>
      <c r="C14" s="294"/>
      <c r="D14" s="294"/>
      <c r="E14" s="294"/>
      <c r="F14" s="294"/>
    </row>
    <row r="15">
      <c r="A15" s="294" t="s">
        <v>21277</v>
      </c>
      <c r="B15" s="294"/>
      <c r="C15" s="294"/>
      <c r="D15" s="294"/>
      <c r="E15" s="294"/>
      <c r="F15" s="294"/>
    </row>
    <row r="16">
      <c r="A16" s="294" t="s">
        <v>21278</v>
      </c>
      <c r="B16" s="294"/>
      <c r="C16" s="294"/>
      <c r="D16" s="294"/>
      <c r="E16" s="294"/>
      <c r="F16" s="294"/>
    </row>
    <row r="17">
      <c r="A17" s="294" t="s">
        <v>21279</v>
      </c>
      <c r="B17" s="294"/>
      <c r="C17" s="294"/>
      <c r="D17" s="294"/>
      <c r="E17" s="294"/>
      <c r="F17" s="294"/>
    </row>
    <row r="18">
      <c r="A18" s="294" t="s">
        <v>21280</v>
      </c>
      <c r="B18" s="294"/>
      <c r="C18" s="294"/>
      <c r="D18" s="294"/>
      <c r="E18" s="294"/>
      <c r="F18" s="294"/>
    </row>
    <row r="19">
      <c r="A19" s="294" t="s">
        <v>21281</v>
      </c>
      <c r="B19" s="294"/>
      <c r="C19" s="294"/>
      <c r="D19" s="294"/>
      <c r="E19" s="294"/>
      <c r="F19" s="294"/>
    </row>
    <row r="20">
      <c r="A20" s="294" t="s">
        <v>21282</v>
      </c>
      <c r="B20" s="294"/>
      <c r="C20" s="294"/>
      <c r="D20" s="294"/>
      <c r="E20" s="294"/>
      <c r="F20" s="294"/>
    </row>
    <row r="21">
      <c r="A21" s="294"/>
      <c r="B21" s="294"/>
      <c r="C21" s="294"/>
      <c r="D21" s="294"/>
      <c r="E21" s="294"/>
      <c r="F21" s="294"/>
    </row>
    <row r="22">
      <c r="A22" s="294" t="s">
        <v>21283</v>
      </c>
      <c r="B22" s="294"/>
      <c r="C22" s="294"/>
      <c r="D22" s="294"/>
      <c r="E22" s="294"/>
      <c r="F22" s="294"/>
    </row>
    <row r="23">
      <c r="A23" s="294"/>
      <c r="B23" s="294"/>
      <c r="C23" s="294"/>
      <c r="D23" s="294"/>
      <c r="E23" s="294"/>
      <c r="F23" s="294"/>
    </row>
    <row r="24">
      <c r="A24" s="294" t="s">
        <v>21284</v>
      </c>
      <c r="B24" s="294"/>
      <c r="C24" s="294"/>
      <c r="D24" s="294"/>
      <c r="E24" s="294"/>
      <c r="F24" s="294"/>
    </row>
    <row r="25">
      <c r="A25" s="294" t="s">
        <v>21285</v>
      </c>
      <c r="B25" s="294"/>
      <c r="C25" s="294"/>
      <c r="D25" s="294"/>
      <c r="E25" s="294"/>
      <c r="F25" s="294"/>
    </row>
    <row r="26">
      <c r="A26" s="294" t="s">
        <v>21286</v>
      </c>
      <c r="B26" s="294"/>
      <c r="C26" s="294"/>
      <c r="D26" s="294"/>
      <c r="E26" s="294"/>
      <c r="F26" s="294"/>
    </row>
    <row r="27">
      <c r="A27" s="294" t="s">
        <v>21287</v>
      </c>
      <c r="B27" s="294"/>
      <c r="C27" s="294"/>
      <c r="D27" s="294"/>
      <c r="E27" s="294"/>
      <c r="F27" s="294"/>
    </row>
    <row r="28">
      <c r="A28" s="294"/>
      <c r="B28" s="294"/>
      <c r="C28" s="294"/>
      <c r="D28" s="294"/>
      <c r="E28" s="294"/>
      <c r="F28" s="294"/>
    </row>
    <row r="29">
      <c r="A29" s="294" t="s">
        <v>21288</v>
      </c>
      <c r="B29" s="294"/>
      <c r="C29" s="294"/>
      <c r="D29" s="294"/>
      <c r="E29" s="294"/>
      <c r="F29" s="294"/>
    </row>
    <row r="30">
      <c r="A30" s="294"/>
      <c r="B30" s="294"/>
      <c r="C30" s="294"/>
      <c r="D30" s="294"/>
      <c r="E30" s="294"/>
      <c r="F30" s="294"/>
    </row>
    <row r="31">
      <c r="A31" s="294" t="s">
        <v>21289</v>
      </c>
      <c r="B31" s="294"/>
      <c r="C31" s="294"/>
      <c r="D31" s="294"/>
      <c r="E31" s="294"/>
      <c r="F31" s="294"/>
    </row>
    <row r="32">
      <c r="A32" s="294" t="s">
        <v>21290</v>
      </c>
      <c r="B32" s="294"/>
      <c r="C32" s="294"/>
      <c r="D32" s="294"/>
      <c r="E32" s="294"/>
      <c r="F32" s="294"/>
    </row>
    <row r="33">
      <c r="A33" s="294" t="s">
        <v>21291</v>
      </c>
      <c r="B33" s="294"/>
      <c r="C33" s="294"/>
      <c r="D33" s="294"/>
      <c r="E33" s="294"/>
      <c r="F33" s="294"/>
    </row>
    <row r="34">
      <c r="A34" s="294" t="s">
        <v>21282</v>
      </c>
      <c r="B34" s="294"/>
      <c r="C34" s="294"/>
      <c r="D34" s="294"/>
      <c r="E34" s="294"/>
      <c r="F34" s="294"/>
    </row>
    <row r="35">
      <c r="A35" s="294"/>
      <c r="B35" s="294"/>
      <c r="C35" s="294"/>
      <c r="D35" s="294"/>
      <c r="E35" s="294"/>
      <c r="F35" s="294"/>
    </row>
    <row r="36">
      <c r="A36" s="294" t="s">
        <v>21292</v>
      </c>
      <c r="B36" s="294"/>
      <c r="C36" s="294"/>
      <c r="D36" s="294"/>
      <c r="E36" s="294"/>
      <c r="F36" s="294"/>
    </row>
    <row r="37">
      <c r="A37" s="294"/>
      <c r="B37" s="294"/>
      <c r="C37" s="294"/>
      <c r="D37" s="294"/>
      <c r="E37" s="294"/>
      <c r="F37" s="294"/>
    </row>
    <row r="38">
      <c r="A38" s="294" t="s">
        <v>21293</v>
      </c>
      <c r="B38" s="294"/>
      <c r="C38" s="294"/>
      <c r="D38" s="294"/>
      <c r="E38" s="294"/>
      <c r="F38" s="294"/>
    </row>
    <row r="39">
      <c r="A39" s="294" t="s">
        <v>21294</v>
      </c>
      <c r="B39" s="294"/>
      <c r="C39" s="294"/>
      <c r="D39" s="294"/>
      <c r="E39" s="294"/>
      <c r="F39" s="294"/>
    </row>
    <row r="40">
      <c r="A40" s="294" t="s">
        <v>21295</v>
      </c>
      <c r="B40" s="294"/>
      <c r="C40" s="294"/>
      <c r="D40" s="294"/>
      <c r="E40" s="294"/>
      <c r="F40" s="294"/>
    </row>
    <row r="41">
      <c r="A41" s="294" t="s">
        <v>21296</v>
      </c>
      <c r="B41" s="294"/>
      <c r="C41" s="294"/>
      <c r="D41" s="294"/>
      <c r="E41" s="294"/>
      <c r="F41" s="294"/>
    </row>
    <row r="42">
      <c r="A42" s="294" t="s">
        <v>21297</v>
      </c>
      <c r="B42" s="294"/>
      <c r="C42" s="294"/>
      <c r="D42" s="294"/>
      <c r="E42" s="294"/>
      <c r="F42" s="294"/>
    </row>
    <row r="43">
      <c r="A43" s="294"/>
      <c r="B43" s="294"/>
      <c r="C43" s="294"/>
      <c r="D43" s="294"/>
      <c r="E43" s="294"/>
      <c r="F43" s="294"/>
    </row>
    <row r="44">
      <c r="A44" s="294"/>
      <c r="B44" s="294"/>
      <c r="C44" s="294"/>
      <c r="D44" s="294"/>
      <c r="E44" s="294"/>
      <c r="F44" s="294"/>
    </row>
    <row r="45">
      <c r="A45" s="294" t="s">
        <v>21298</v>
      </c>
      <c r="B45" s="294"/>
      <c r="C45" s="294"/>
      <c r="D45" s="294"/>
      <c r="E45" s="294"/>
      <c r="F45" s="294"/>
    </row>
    <row r="46">
      <c r="A46" s="294"/>
      <c r="B46" s="294"/>
      <c r="C46" s="294"/>
      <c r="D46" s="294"/>
      <c r="E46" s="294"/>
      <c r="F46" s="294"/>
    </row>
    <row r="47">
      <c r="A47" s="294" t="s">
        <v>21299</v>
      </c>
      <c r="B47" s="294"/>
      <c r="C47" s="294"/>
      <c r="D47" s="294"/>
      <c r="E47" s="294"/>
      <c r="F47" s="294"/>
    </row>
    <row r="48">
      <c r="A48" s="294" t="s">
        <v>21300</v>
      </c>
      <c r="B48" s="294"/>
      <c r="C48" s="294"/>
      <c r="D48" s="294"/>
      <c r="E48" s="294"/>
      <c r="F48" s="294"/>
    </row>
    <row r="49">
      <c r="A49" s="294" t="s">
        <v>21301</v>
      </c>
      <c r="B49" s="294"/>
      <c r="C49" s="294"/>
      <c r="D49" s="294"/>
      <c r="E49" s="294"/>
      <c r="F49" s="294"/>
    </row>
    <row r="50">
      <c r="A50" s="294" t="s">
        <v>21302</v>
      </c>
      <c r="B50" s="294"/>
      <c r="C50" s="294"/>
      <c r="D50" s="294"/>
      <c r="E50" s="294"/>
      <c r="F50" s="294"/>
    </row>
    <row r="51">
      <c r="A51" s="294" t="s">
        <v>21303</v>
      </c>
      <c r="B51" s="294"/>
      <c r="C51" s="294"/>
      <c r="D51" s="294"/>
      <c r="E51" s="294"/>
      <c r="F51" s="294"/>
    </row>
    <row r="52">
      <c r="A52" s="294"/>
      <c r="B52" s="294"/>
      <c r="C52" s="294"/>
      <c r="D52" s="294"/>
      <c r="E52" s="294"/>
      <c r="F52" s="294"/>
    </row>
    <row r="53">
      <c r="A53" s="294" t="s">
        <v>21304</v>
      </c>
      <c r="B53" s="294"/>
      <c r="C53" s="294"/>
      <c r="D53" s="294"/>
      <c r="E53" s="294"/>
      <c r="F53" s="294"/>
    </row>
    <row r="54">
      <c r="A54" s="294" t="s">
        <v>21305</v>
      </c>
      <c r="B54" s="294"/>
      <c r="C54" s="294"/>
      <c r="D54" s="294"/>
      <c r="E54" s="294"/>
      <c r="F54" s="294"/>
    </row>
    <row r="55">
      <c r="A55" s="294" t="s">
        <v>21306</v>
      </c>
      <c r="B55" s="294"/>
      <c r="C55" s="294"/>
      <c r="D55" s="294"/>
      <c r="E55" s="294"/>
      <c r="F55" s="294"/>
    </row>
    <row r="56">
      <c r="A56" s="294" t="s">
        <v>21307</v>
      </c>
      <c r="B56" s="294"/>
      <c r="C56" s="294"/>
      <c r="D56" s="294"/>
      <c r="E56" s="294"/>
      <c r="F56" s="294"/>
    </row>
    <row r="57">
      <c r="A57" s="294" t="s">
        <v>21308</v>
      </c>
      <c r="B57" s="294"/>
      <c r="C57" s="294"/>
      <c r="D57" s="294"/>
      <c r="E57" s="294"/>
      <c r="F57" s="294"/>
    </row>
    <row r="58">
      <c r="A58" s="294" t="s">
        <v>21309</v>
      </c>
      <c r="B58" s="294"/>
      <c r="C58" s="294"/>
      <c r="D58" s="294"/>
      <c r="E58" s="294"/>
      <c r="F58" s="294"/>
    </row>
    <row r="59">
      <c r="A59" s="294" t="s">
        <v>21310</v>
      </c>
      <c r="B59" s="294"/>
      <c r="C59" s="294"/>
      <c r="D59" s="294"/>
      <c r="E59" s="294"/>
      <c r="F59" s="294"/>
    </row>
    <row r="60">
      <c r="A60" s="294" t="s">
        <v>21311</v>
      </c>
      <c r="B60" s="294"/>
      <c r="C60" s="294"/>
      <c r="D60" s="294"/>
      <c r="E60" s="294"/>
      <c r="F60" s="294"/>
    </row>
    <row r="61">
      <c r="A61" s="294"/>
      <c r="B61" s="294"/>
      <c r="C61" s="294"/>
      <c r="D61" s="294"/>
      <c r="E61" s="294"/>
      <c r="F61" s="294"/>
    </row>
    <row r="62">
      <c r="A62" s="294" t="s">
        <v>21312</v>
      </c>
      <c r="B62" s="294"/>
      <c r="C62" s="294"/>
      <c r="D62" s="294"/>
      <c r="E62" s="294"/>
      <c r="F62" s="294"/>
    </row>
    <row r="63">
      <c r="A63" s="294" t="s">
        <v>21313</v>
      </c>
      <c r="B63" s="294"/>
      <c r="C63" s="294"/>
      <c r="D63" s="294"/>
      <c r="E63" s="294"/>
      <c r="F63" s="294"/>
    </row>
    <row r="64">
      <c r="A64" s="294" t="s">
        <v>21314</v>
      </c>
      <c r="B64" s="294"/>
      <c r="C64" s="294"/>
      <c r="D64" s="294"/>
      <c r="E64" s="294"/>
      <c r="F64" s="294"/>
    </row>
    <row r="65">
      <c r="A65" s="294" t="s">
        <v>21271</v>
      </c>
      <c r="B65" s="294"/>
      <c r="C65" s="294"/>
      <c r="D65" s="294"/>
      <c r="E65" s="294"/>
      <c r="F65" s="294"/>
    </row>
    <row r="66">
      <c r="A66" s="294"/>
      <c r="B66" s="294"/>
      <c r="C66" s="294"/>
      <c r="D66" s="294"/>
      <c r="E66" s="294"/>
      <c r="F66" s="294"/>
    </row>
    <row r="67">
      <c r="A67" s="294"/>
      <c r="B67" s="294"/>
      <c r="C67" s="294"/>
      <c r="D67" s="294"/>
      <c r="E67" s="294"/>
      <c r="F67" s="294"/>
    </row>
    <row r="68">
      <c r="A68" s="294"/>
      <c r="B68" s="294"/>
      <c r="C68" s="294"/>
      <c r="D68" s="294"/>
      <c r="E68" s="294"/>
      <c r="F68" s="294"/>
    </row>
    <row r="69">
      <c r="A69" s="294" t="s">
        <v>21315</v>
      </c>
      <c r="B69" s="294"/>
      <c r="C69" s="294"/>
      <c r="D69" s="294"/>
      <c r="E69" s="294"/>
      <c r="F69" s="294"/>
    </row>
    <row r="70">
      <c r="A70" s="294"/>
      <c r="B70" s="294"/>
      <c r="C70" s="294"/>
      <c r="D70" s="294"/>
      <c r="E70" s="294"/>
      <c r="F70" s="294"/>
    </row>
    <row r="71">
      <c r="A71" s="294" t="s">
        <v>21316</v>
      </c>
      <c r="B71" s="294"/>
      <c r="C71" s="294"/>
      <c r="D71" s="294"/>
      <c r="E71" s="294"/>
      <c r="F71" s="294"/>
    </row>
    <row r="72">
      <c r="A72" s="294" t="s">
        <v>21317</v>
      </c>
      <c r="B72" s="294"/>
      <c r="C72" s="294"/>
      <c r="D72" s="294"/>
      <c r="E72" s="294"/>
      <c r="F72" s="294"/>
    </row>
    <row r="73">
      <c r="A73" s="294" t="s">
        <v>21318</v>
      </c>
      <c r="B73" s="294"/>
      <c r="C73" s="294"/>
      <c r="D73" s="294"/>
      <c r="E73" s="294"/>
      <c r="F73" s="294"/>
    </row>
    <row r="74">
      <c r="A74" s="294" t="s">
        <v>21319</v>
      </c>
      <c r="B74" s="294"/>
      <c r="C74" s="294"/>
      <c r="D74" s="294"/>
      <c r="E74" s="294"/>
      <c r="F74" s="294"/>
    </row>
    <row r="75">
      <c r="A75" s="294" t="s">
        <v>21320</v>
      </c>
      <c r="B75" s="294"/>
      <c r="C75" s="294"/>
      <c r="D75" s="294"/>
      <c r="E75" s="294"/>
      <c r="F75" s="294"/>
    </row>
    <row r="76">
      <c r="A76" s="294" t="s">
        <v>21321</v>
      </c>
      <c r="B76" s="294"/>
      <c r="C76" s="294"/>
      <c r="D76" s="294"/>
      <c r="E76" s="294"/>
      <c r="F76" s="294"/>
    </row>
    <row r="77">
      <c r="A77" s="294" t="s">
        <v>21322</v>
      </c>
      <c r="B77" s="294"/>
      <c r="C77" s="294"/>
      <c r="D77" s="294"/>
      <c r="E77" s="294"/>
      <c r="F77" s="294"/>
    </row>
    <row r="78">
      <c r="A78" s="294" t="s">
        <v>21323</v>
      </c>
      <c r="B78" s="294"/>
      <c r="C78" s="294"/>
      <c r="D78" s="294"/>
      <c r="E78" s="294"/>
      <c r="F78" s="294"/>
    </row>
    <row r="79">
      <c r="A79" s="294" t="s">
        <v>21324</v>
      </c>
      <c r="B79" s="294"/>
      <c r="C79" s="294"/>
      <c r="D79" s="294"/>
      <c r="E79" s="294"/>
      <c r="F79" s="294"/>
    </row>
    <row r="80">
      <c r="A80" s="294" t="s">
        <v>21325</v>
      </c>
      <c r="B80" s="294"/>
      <c r="C80" s="294"/>
      <c r="D80" s="294"/>
      <c r="E80" s="294"/>
      <c r="F80" s="294"/>
    </row>
    <row r="81">
      <c r="A81" s="294"/>
      <c r="B81" s="294"/>
      <c r="C81" s="294"/>
      <c r="D81" s="294"/>
      <c r="E81" s="294"/>
      <c r="F81" s="294"/>
    </row>
    <row r="82">
      <c r="A82" s="294" t="s">
        <v>21326</v>
      </c>
      <c r="B82" s="294"/>
      <c r="C82" s="294"/>
      <c r="D82" s="294"/>
      <c r="E82" s="294"/>
      <c r="F82" s="294"/>
    </row>
    <row r="83">
      <c r="A83" s="294"/>
      <c r="B83" s="294"/>
      <c r="C83" s="294"/>
      <c r="D83" s="294"/>
      <c r="E83" s="294"/>
      <c r="F83" s="294"/>
    </row>
    <row r="84">
      <c r="A84" s="294" t="s">
        <v>21327</v>
      </c>
      <c r="B84" s="294"/>
      <c r="C84" s="294"/>
      <c r="D84" s="294"/>
      <c r="E84" s="294"/>
      <c r="F84" s="294"/>
    </row>
    <row r="85">
      <c r="A85" s="294" t="s">
        <v>21328</v>
      </c>
      <c r="B85" s="294"/>
      <c r="C85" s="294"/>
      <c r="D85" s="294"/>
      <c r="E85" s="294"/>
      <c r="F85" s="294"/>
    </row>
    <row r="86">
      <c r="A86" s="294" t="s">
        <v>21329</v>
      </c>
      <c r="B86" s="294"/>
      <c r="C86" s="294"/>
      <c r="D86" s="294"/>
      <c r="E86" s="294"/>
      <c r="F86" s="294"/>
    </row>
    <row r="87">
      <c r="A87" s="294" t="s">
        <v>21330</v>
      </c>
      <c r="B87" s="294"/>
      <c r="C87" s="294"/>
      <c r="D87" s="294"/>
      <c r="E87" s="294"/>
      <c r="F87" s="294"/>
    </row>
    <row r="88">
      <c r="A88" s="294" t="str">
        <f t="array" ref="A88">-Doṣa: Pitta</f>
        <v>#NAME?</v>
      </c>
      <c r="B88" s="294"/>
      <c r="C88" s="294"/>
      <c r="D88" s="294"/>
      <c r="E88" s="294"/>
      <c r="F88" s="294"/>
    </row>
    <row r="89">
      <c r="A89" s="294" t="s">
        <v>21331</v>
      </c>
      <c r="B89" s="294"/>
      <c r="C89" s="294"/>
      <c r="D89" s="294"/>
      <c r="E89" s="294"/>
      <c r="F89" s="294"/>
    </row>
    <row r="90">
      <c r="A90" s="294" t="s">
        <v>21332</v>
      </c>
      <c r="B90" s="294"/>
      <c r="C90" s="294"/>
      <c r="D90" s="294"/>
      <c r="E90" s="294"/>
      <c r="F90" s="294"/>
    </row>
    <row r="91">
      <c r="A91" s="294" t="s">
        <v>21333</v>
      </c>
      <c r="B91" s="294"/>
      <c r="C91" s="294"/>
      <c r="D91" s="294"/>
      <c r="E91" s="294"/>
      <c r="F91" s="294"/>
    </row>
    <row r="92">
      <c r="A92" s="294" t="s">
        <v>21334</v>
      </c>
      <c r="B92" s="294"/>
      <c r="C92" s="294"/>
      <c r="D92" s="294"/>
      <c r="E92" s="294"/>
      <c r="F92" s="294"/>
    </row>
    <row r="93">
      <c r="A93" s="294"/>
      <c r="B93" s="294"/>
      <c r="C93" s="294"/>
      <c r="D93" s="294"/>
      <c r="E93" s="294"/>
      <c r="F93" s="294"/>
    </row>
    <row r="94">
      <c r="A94" s="294" t="s">
        <v>21335</v>
      </c>
      <c r="B94" s="294"/>
      <c r="C94" s="294"/>
      <c r="D94" s="294"/>
      <c r="E94" s="294"/>
      <c r="F94" s="294"/>
    </row>
    <row r="95">
      <c r="A95" s="294"/>
      <c r="B95" s="294"/>
      <c r="C95" s="294"/>
      <c r="D95" s="294"/>
      <c r="E95" s="294"/>
      <c r="F95" s="294"/>
    </row>
    <row r="96">
      <c r="A96" s="294" t="s">
        <v>21336</v>
      </c>
      <c r="B96" s="294"/>
      <c r="C96" s="294"/>
      <c r="D96" s="294"/>
      <c r="E96" s="294"/>
      <c r="F96" s="294"/>
    </row>
    <row r="97">
      <c r="A97" s="294" t="s">
        <v>21337</v>
      </c>
      <c r="B97" s="294"/>
      <c r="C97" s="294"/>
      <c r="D97" s="294"/>
      <c r="E97" s="294"/>
      <c r="F97" s="294"/>
    </row>
    <row r="98">
      <c r="A98" s="294" t="s">
        <v>21338</v>
      </c>
      <c r="B98" s="294"/>
      <c r="C98" s="294"/>
      <c r="D98" s="294"/>
      <c r="E98" s="294"/>
      <c r="F98" s="294"/>
    </row>
    <row r="99">
      <c r="A99" s="294" t="s">
        <v>21339</v>
      </c>
      <c r="B99" s="294"/>
      <c r="C99" s="294"/>
      <c r="D99" s="294"/>
      <c r="E99" s="294"/>
      <c r="F99" s="294"/>
    </row>
    <row r="100">
      <c r="A100" s="294" t="s">
        <v>21340</v>
      </c>
      <c r="B100" s="294"/>
      <c r="C100" s="294"/>
      <c r="D100" s="294"/>
      <c r="E100" s="294"/>
      <c r="F100" s="294"/>
    </row>
    <row r="101">
      <c r="A101" s="294" t="s">
        <v>21341</v>
      </c>
      <c r="B101" s="294"/>
      <c r="C101" s="294"/>
      <c r="D101" s="294"/>
      <c r="E101" s="294"/>
      <c r="F101" s="294"/>
    </row>
    <row r="102">
      <c r="A102" s="294" t="s">
        <v>21342</v>
      </c>
      <c r="B102" s="294"/>
      <c r="C102" s="294"/>
      <c r="D102" s="294"/>
      <c r="E102" s="294"/>
      <c r="F102" s="294"/>
    </row>
    <row r="103">
      <c r="A103" s="294" t="str">
        <f>-Bhringaraja Taila, Nimba Taila</f>
        <v>#ERROR!</v>
      </c>
      <c r="B103" s="294"/>
      <c r="C103" s="294"/>
      <c r="D103" s="294"/>
      <c r="E103" s="294"/>
      <c r="F103" s="294"/>
    </row>
    <row r="104">
      <c r="A104" s="294" t="s">
        <v>21343</v>
      </c>
      <c r="B104" s="294"/>
      <c r="C104" s="294"/>
      <c r="D104" s="294"/>
      <c r="E104" s="294"/>
      <c r="F104" s="294"/>
    </row>
    <row r="105">
      <c r="A105" s="294"/>
      <c r="B105" s="294"/>
      <c r="C105" s="294"/>
      <c r="D105" s="294"/>
      <c r="E105" s="294"/>
      <c r="F105" s="294"/>
    </row>
    <row r="106">
      <c r="A106" s="294" t="s">
        <v>21344</v>
      </c>
      <c r="B106" s="294"/>
      <c r="C106" s="294"/>
      <c r="D106" s="294"/>
      <c r="E106" s="294"/>
      <c r="F106" s="294"/>
    </row>
    <row r="107">
      <c r="A107" s="294" t="s">
        <v>21345</v>
      </c>
      <c r="B107" s="294"/>
      <c r="C107" s="294"/>
      <c r="D107" s="294"/>
      <c r="E107" s="294"/>
      <c r="F107" s="294"/>
    </row>
    <row r="108">
      <c r="A108" s="294"/>
      <c r="B108" s="294"/>
      <c r="C108" s="294"/>
      <c r="D108" s="294"/>
      <c r="E108" s="294"/>
      <c r="F108" s="294"/>
    </row>
    <row r="109">
      <c r="A109" s="294" t="s">
        <v>21346</v>
      </c>
      <c r="B109" s="294"/>
      <c r="C109" s="294"/>
      <c r="D109" s="294"/>
      <c r="E109" s="294"/>
      <c r="F109" s="294"/>
    </row>
    <row r="110">
      <c r="A110" s="294" t="s">
        <v>21347</v>
      </c>
      <c r="B110" s="294"/>
      <c r="C110" s="294"/>
      <c r="D110" s="294"/>
      <c r="E110" s="294"/>
      <c r="F110" s="294"/>
    </row>
    <row r="111">
      <c r="A111" s="294" t="s">
        <v>21348</v>
      </c>
      <c r="B111" s="294"/>
      <c r="C111" s="294"/>
      <c r="D111" s="294"/>
      <c r="E111" s="294"/>
      <c r="F111" s="294"/>
    </row>
    <row r="112">
      <c r="A112" s="294" t="s">
        <v>21349</v>
      </c>
      <c r="B112" s="294"/>
      <c r="C112" s="294"/>
      <c r="D112" s="294"/>
      <c r="E112" s="294"/>
      <c r="F112" s="294"/>
    </row>
    <row r="113">
      <c r="A113" s="294"/>
      <c r="B113" s="294"/>
      <c r="C113" s="294"/>
      <c r="D113" s="294"/>
      <c r="E113" s="294"/>
      <c r="F113" s="294"/>
    </row>
    <row r="114">
      <c r="A114" s="294" t="s">
        <v>21350</v>
      </c>
      <c r="B114" s="294"/>
      <c r="C114" s="294"/>
      <c r="D114" s="294"/>
      <c r="E114" s="294"/>
      <c r="F114" s="294"/>
    </row>
    <row r="115">
      <c r="A115" s="294"/>
      <c r="B115" s="294"/>
      <c r="C115" s="294"/>
      <c r="D115" s="294"/>
      <c r="E115" s="294"/>
      <c r="F115" s="294"/>
    </row>
    <row r="116">
      <c r="A116" s="294" t="s">
        <v>21351</v>
      </c>
      <c r="B116" s="294"/>
      <c r="C116" s="294"/>
      <c r="D116" s="294"/>
      <c r="E116" s="294"/>
      <c r="F116" s="294"/>
    </row>
    <row r="117">
      <c r="A117" s="294" t="s">
        <v>21352</v>
      </c>
      <c r="B117" s="294"/>
      <c r="C117" s="294"/>
      <c r="D117" s="294"/>
      <c r="E117" s="294"/>
      <c r="F117" s="294"/>
    </row>
    <row r="118">
      <c r="A118" s="294" t="s">
        <v>21353</v>
      </c>
      <c r="B118" s="294"/>
      <c r="C118" s="294"/>
      <c r="D118" s="294"/>
      <c r="E118" s="294"/>
      <c r="F118" s="294"/>
    </row>
    <row r="119">
      <c r="A119" s="294" t="s">
        <v>21354</v>
      </c>
      <c r="B119" s="294"/>
      <c r="C119" s="294"/>
      <c r="D119" s="294"/>
      <c r="E119" s="294"/>
      <c r="F119" s="294"/>
    </row>
    <row r="120">
      <c r="A120" s="294"/>
      <c r="B120" s="294"/>
      <c r="C120" s="294"/>
      <c r="D120" s="294"/>
      <c r="E120" s="294"/>
      <c r="F120" s="294"/>
    </row>
    <row r="121">
      <c r="A121" s="294"/>
      <c r="B121" s="294"/>
      <c r="C121" s="294"/>
      <c r="D121" s="294"/>
      <c r="E121" s="294"/>
      <c r="F121" s="294"/>
    </row>
    <row r="122">
      <c r="A122" s="294" t="s">
        <v>21355</v>
      </c>
      <c r="B122" s="294"/>
      <c r="C122" s="294"/>
      <c r="D122" s="294"/>
      <c r="E122" s="294"/>
      <c r="F122" s="294"/>
    </row>
    <row r="123">
      <c r="A123" s="294"/>
      <c r="B123" s="294"/>
      <c r="C123" s="294"/>
      <c r="D123" s="294"/>
      <c r="E123" s="294"/>
      <c r="F123" s="294"/>
    </row>
    <row r="124">
      <c r="A124" s="294" t="s">
        <v>21356</v>
      </c>
      <c r="B124" s="294"/>
      <c r="C124" s="294"/>
      <c r="D124" s="294"/>
      <c r="E124" s="294"/>
      <c r="F124" s="294"/>
    </row>
    <row r="125">
      <c r="A125" s="294" t="s">
        <v>21357</v>
      </c>
      <c r="B125" s="294"/>
      <c r="C125" s="294"/>
      <c r="D125" s="294"/>
      <c r="E125" s="294"/>
      <c r="F125" s="294"/>
    </row>
    <row r="126">
      <c r="A126" s="294" t="s">
        <v>21358</v>
      </c>
      <c r="B126" s="294"/>
      <c r="C126" s="294"/>
      <c r="D126" s="294"/>
      <c r="E126" s="294"/>
      <c r="F126" s="294"/>
    </row>
    <row r="127">
      <c r="A127" s="294" t="s">
        <v>21359</v>
      </c>
      <c r="B127" s="294"/>
      <c r="C127" s="294"/>
      <c r="D127" s="294"/>
      <c r="E127" s="294"/>
      <c r="F127" s="294"/>
    </row>
    <row r="128">
      <c r="A128" s="294" t="s">
        <v>21360</v>
      </c>
      <c r="B128" s="294"/>
      <c r="C128" s="294"/>
      <c r="D128" s="294"/>
      <c r="E128" s="294"/>
      <c r="F128" s="294"/>
    </row>
    <row r="129">
      <c r="A129" s="294" t="s">
        <v>21361</v>
      </c>
      <c r="B129" s="294"/>
      <c r="C129" s="294"/>
      <c r="D129" s="294"/>
      <c r="E129" s="294"/>
      <c r="F129" s="294"/>
    </row>
    <row r="130">
      <c r="A130" s="294" t="s">
        <v>21362</v>
      </c>
      <c r="B130" s="294"/>
      <c r="C130" s="294"/>
      <c r="D130" s="294"/>
      <c r="E130" s="294"/>
      <c r="F130" s="294"/>
    </row>
    <row r="131">
      <c r="A131" s="294" t="s">
        <v>21363</v>
      </c>
      <c r="B131" s="294"/>
      <c r="C131" s="294"/>
      <c r="D131" s="294"/>
      <c r="E131" s="294"/>
      <c r="F131" s="294"/>
    </row>
    <row r="132">
      <c r="A132" s="294" t="s">
        <v>21364</v>
      </c>
      <c r="B132" s="294"/>
      <c r="C132" s="294"/>
      <c r="D132" s="294"/>
      <c r="E132" s="294"/>
      <c r="F132" s="294"/>
    </row>
    <row r="133">
      <c r="A133" s="294" t="s">
        <v>21365</v>
      </c>
      <c r="B133" s="294"/>
      <c r="C133" s="294"/>
      <c r="D133" s="294"/>
      <c r="E133" s="294"/>
      <c r="F133" s="294"/>
    </row>
    <row r="134">
      <c r="A134" s="294" t="s">
        <v>21366</v>
      </c>
      <c r="B134" s="294"/>
      <c r="C134" s="294"/>
      <c r="D134" s="294"/>
      <c r="E134" s="294"/>
      <c r="F134" s="294"/>
    </row>
    <row r="135">
      <c r="A135" s="294" t="s">
        <v>21367</v>
      </c>
      <c r="B135" s="294"/>
      <c r="C135" s="294"/>
      <c r="D135" s="294"/>
      <c r="E135" s="294"/>
      <c r="F135" s="294"/>
    </row>
    <row r="136">
      <c r="A136" s="294" t="s">
        <v>21368</v>
      </c>
      <c r="B136" s="294"/>
      <c r="C136" s="294"/>
      <c r="D136" s="294"/>
      <c r="E136" s="294"/>
      <c r="F136" s="294"/>
    </row>
    <row r="137">
      <c r="A137" s="294" t="s">
        <v>21369</v>
      </c>
      <c r="B137" s="294" t="s">
        <v>21370</v>
      </c>
      <c r="C137" s="294"/>
      <c r="D137" s="294"/>
      <c r="E137" s="294"/>
      <c r="F137" s="294"/>
    </row>
    <row r="138">
      <c r="A138" s="294" t="s">
        <v>21371</v>
      </c>
      <c r="B138" s="294" t="s">
        <v>21372</v>
      </c>
      <c r="C138" s="294"/>
      <c r="D138" s="294"/>
      <c r="E138" s="294"/>
      <c r="F138" s="294"/>
    </row>
    <row r="139">
      <c r="A139" s="294" t="s">
        <v>21373</v>
      </c>
      <c r="B139" s="294" t="s">
        <v>21374</v>
      </c>
      <c r="C139" s="294"/>
      <c r="D139" s="294"/>
      <c r="E139" s="294"/>
      <c r="F139" s="294"/>
    </row>
    <row r="140">
      <c r="A140" s="294" t="s">
        <v>21375</v>
      </c>
      <c r="B140" s="294" t="s">
        <v>21376</v>
      </c>
      <c r="C140" s="294"/>
      <c r="D140" s="294"/>
      <c r="E140" s="294"/>
      <c r="F140" s="294"/>
    </row>
    <row r="141">
      <c r="A141" s="294" t="s">
        <v>21377</v>
      </c>
      <c r="B141" s="294" t="s">
        <v>21378</v>
      </c>
      <c r="C141" s="294"/>
      <c r="D141" s="294"/>
      <c r="E141" s="294"/>
      <c r="F141" s="294"/>
    </row>
    <row r="142">
      <c r="A142" s="294"/>
      <c r="B142" s="294"/>
      <c r="C142" s="294"/>
      <c r="D142" s="294"/>
      <c r="E142" s="294"/>
      <c r="F142" s="294"/>
    </row>
    <row r="143">
      <c r="A143" s="294"/>
      <c r="B143" s="294"/>
      <c r="C143" s="294"/>
      <c r="D143" s="294"/>
      <c r="E143" s="294"/>
      <c r="F143" s="294"/>
    </row>
    <row r="144">
      <c r="A144" s="294" t="s">
        <v>21312</v>
      </c>
      <c r="B144" s="294"/>
      <c r="C144" s="294"/>
      <c r="D144" s="294"/>
      <c r="E144" s="294"/>
      <c r="F144" s="294"/>
    </row>
    <row r="145">
      <c r="A145" s="294" t="s">
        <v>21379</v>
      </c>
      <c r="B145" s="294"/>
      <c r="C145" s="294"/>
      <c r="D145" s="294"/>
      <c r="E145" s="294"/>
      <c r="F145" s="294"/>
    </row>
    <row r="146">
      <c r="A146" s="294" t="s">
        <v>21270</v>
      </c>
      <c r="B146" s="294"/>
      <c r="C146" s="294"/>
      <c r="D146" s="294"/>
      <c r="E146" s="294"/>
      <c r="F146" s="294"/>
    </row>
    <row r="147">
      <c r="A147" s="294" t="s">
        <v>21380</v>
      </c>
      <c r="B147" s="294"/>
      <c r="C147" s="294"/>
      <c r="D147" s="294"/>
      <c r="E147" s="294"/>
      <c r="F147" s="294"/>
    </row>
    <row r="148">
      <c r="A148" s="294"/>
      <c r="B148" s="294"/>
      <c r="C148" s="294"/>
      <c r="D148" s="294"/>
      <c r="E148" s="294"/>
      <c r="F148" s="294"/>
    </row>
    <row r="149">
      <c r="A149" s="294"/>
      <c r="B149" s="294"/>
      <c r="C149" s="294"/>
      <c r="D149" s="294"/>
      <c r="E149" s="294"/>
      <c r="F149" s="294"/>
    </row>
    <row r="150">
      <c r="A150" s="294" t="s">
        <v>21272</v>
      </c>
      <c r="B150" s="294"/>
      <c r="C150" s="294"/>
      <c r="D150" s="294"/>
      <c r="E150" s="294"/>
      <c r="F150" s="294"/>
    </row>
    <row r="151">
      <c r="A151" s="294"/>
      <c r="B151" s="294"/>
      <c r="C151" s="294"/>
      <c r="D151" s="294"/>
      <c r="E151" s="294"/>
      <c r="F151" s="294"/>
    </row>
    <row r="152">
      <c r="A152" s="294" t="s">
        <v>21381</v>
      </c>
      <c r="B152" s="294"/>
      <c r="C152" s="294"/>
      <c r="D152" s="294"/>
      <c r="E152" s="294"/>
      <c r="F152" s="294"/>
    </row>
    <row r="153">
      <c r="A153" s="294" t="s">
        <v>21382</v>
      </c>
      <c r="B153" s="294"/>
      <c r="C153" s="294"/>
      <c r="D153" s="294"/>
      <c r="E153" s="294"/>
      <c r="F153" s="294"/>
    </row>
    <row r="154">
      <c r="A154" s="294" t="s">
        <v>21383</v>
      </c>
      <c r="B154" s="294"/>
      <c r="C154" s="294"/>
      <c r="D154" s="294"/>
      <c r="E154" s="294"/>
      <c r="F154" s="294"/>
    </row>
    <row r="155">
      <c r="A155" s="294" t="s">
        <v>21384</v>
      </c>
      <c r="B155" s="294"/>
      <c r="C155" s="294"/>
      <c r="D155" s="294"/>
      <c r="E155" s="294"/>
      <c r="F155" s="294"/>
    </row>
    <row r="156">
      <c r="A156" s="294" t="s">
        <v>21385</v>
      </c>
      <c r="B156" s="294"/>
      <c r="C156" s="294"/>
      <c r="D156" s="294"/>
      <c r="E156" s="294"/>
      <c r="F156" s="294"/>
    </row>
    <row r="157">
      <c r="A157" s="294" t="s">
        <v>21386</v>
      </c>
      <c r="B157" s="294"/>
      <c r="C157" s="294"/>
      <c r="D157" s="294"/>
      <c r="E157" s="294"/>
      <c r="F157" s="294"/>
    </row>
    <row r="158">
      <c r="A158" s="294" t="s">
        <v>21387</v>
      </c>
      <c r="B158" s="294"/>
      <c r="C158" s="294"/>
      <c r="D158" s="294"/>
      <c r="E158" s="294"/>
      <c r="F158" s="294"/>
    </row>
    <row r="159">
      <c r="A159" s="294"/>
      <c r="B159" s="294"/>
      <c r="C159" s="294"/>
      <c r="D159" s="294"/>
      <c r="E159" s="294"/>
      <c r="F159" s="294"/>
    </row>
    <row r="160">
      <c r="A160" s="294" t="s">
        <v>21283</v>
      </c>
      <c r="B160" s="294"/>
      <c r="C160" s="294"/>
      <c r="D160" s="294"/>
      <c r="E160" s="294"/>
      <c r="F160" s="294"/>
    </row>
    <row r="161">
      <c r="A161" s="294"/>
      <c r="B161" s="294"/>
      <c r="C161" s="294"/>
      <c r="D161" s="294"/>
      <c r="E161" s="294"/>
      <c r="F161" s="294"/>
    </row>
    <row r="162">
      <c r="A162" s="294" t="s">
        <v>21388</v>
      </c>
      <c r="B162" s="294"/>
      <c r="C162" s="294"/>
      <c r="D162" s="294"/>
      <c r="E162" s="294"/>
      <c r="F162" s="294"/>
    </row>
    <row r="163">
      <c r="A163" s="294" t="s">
        <v>21389</v>
      </c>
      <c r="B163" s="294"/>
      <c r="C163" s="294"/>
      <c r="D163" s="294"/>
      <c r="E163" s="294"/>
      <c r="F163" s="294"/>
    </row>
    <row r="164">
      <c r="A164" s="294" t="s">
        <v>21390</v>
      </c>
      <c r="B164" s="294"/>
      <c r="C164" s="294"/>
      <c r="D164" s="294"/>
      <c r="E164" s="294"/>
      <c r="F164" s="294"/>
    </row>
    <row r="165">
      <c r="A165" s="294" t="s">
        <v>21391</v>
      </c>
      <c r="B165" s="294"/>
      <c r="C165" s="294"/>
      <c r="D165" s="294"/>
      <c r="E165" s="294"/>
      <c r="F165" s="294"/>
    </row>
    <row r="166">
      <c r="A166" s="294" t="s">
        <v>21392</v>
      </c>
      <c r="B166" s="294"/>
      <c r="C166" s="294"/>
      <c r="D166" s="294"/>
      <c r="E166" s="294"/>
      <c r="F166" s="294"/>
    </row>
    <row r="167">
      <c r="A167" s="294"/>
      <c r="B167" s="294"/>
      <c r="C167" s="294"/>
      <c r="D167" s="294"/>
      <c r="E167" s="294"/>
      <c r="F167" s="294"/>
    </row>
    <row r="168">
      <c r="A168" s="294" t="s">
        <v>21393</v>
      </c>
      <c r="B168" s="294"/>
      <c r="C168" s="294"/>
      <c r="D168" s="294"/>
      <c r="E168" s="294"/>
      <c r="F168" s="294"/>
    </row>
    <row r="169">
      <c r="A169" s="294"/>
      <c r="B169" s="294"/>
      <c r="C169" s="294"/>
      <c r="D169" s="294"/>
      <c r="E169" s="294"/>
      <c r="F169" s="294"/>
    </row>
    <row r="170">
      <c r="A170" s="294" t="s">
        <v>21394</v>
      </c>
      <c r="B170" s="294"/>
      <c r="C170" s="294"/>
      <c r="D170" s="294"/>
      <c r="E170" s="294"/>
      <c r="F170" s="294"/>
    </row>
    <row r="171">
      <c r="A171" s="294" t="s">
        <v>21395</v>
      </c>
      <c r="B171" s="294"/>
      <c r="C171" s="294"/>
      <c r="D171" s="294"/>
      <c r="E171" s="294"/>
      <c r="F171" s="294"/>
    </row>
    <row r="172">
      <c r="A172" s="294" t="s">
        <v>21396</v>
      </c>
      <c r="B172" s="294"/>
      <c r="C172" s="294"/>
      <c r="D172" s="294"/>
      <c r="E172" s="294"/>
      <c r="F172" s="294"/>
    </row>
    <row r="173">
      <c r="A173" s="294" t="s">
        <v>21397</v>
      </c>
      <c r="B173" s="294"/>
      <c r="C173" s="294"/>
      <c r="D173" s="294"/>
      <c r="E173" s="294"/>
      <c r="F173" s="294"/>
    </row>
    <row r="174">
      <c r="A174" s="294" t="s">
        <v>21398</v>
      </c>
      <c r="B174" s="294"/>
      <c r="C174" s="294"/>
      <c r="D174" s="294"/>
      <c r="E174" s="294"/>
      <c r="F174" s="294"/>
    </row>
    <row r="175">
      <c r="A175" s="294" t="s">
        <v>21399</v>
      </c>
      <c r="B175" s="294"/>
      <c r="C175" s="294"/>
      <c r="D175" s="294"/>
      <c r="E175" s="294"/>
      <c r="F175" s="294"/>
    </row>
    <row r="176">
      <c r="A176" s="294" t="s">
        <v>21400</v>
      </c>
      <c r="B176" s="294"/>
      <c r="C176" s="294"/>
      <c r="D176" s="294"/>
      <c r="E176" s="294"/>
      <c r="F176" s="294"/>
    </row>
    <row r="177">
      <c r="A177" s="294"/>
      <c r="B177" s="294"/>
      <c r="C177" s="294"/>
      <c r="D177" s="294"/>
      <c r="E177" s="294"/>
      <c r="F177" s="294"/>
    </row>
    <row r="178">
      <c r="A178" s="294" t="s">
        <v>21401</v>
      </c>
      <c r="B178" s="294"/>
      <c r="C178" s="294"/>
      <c r="D178" s="294"/>
      <c r="E178" s="294"/>
      <c r="F178" s="294"/>
    </row>
    <row r="179">
      <c r="A179" s="294"/>
      <c r="B179" s="294"/>
      <c r="C179" s="294"/>
      <c r="D179" s="294"/>
      <c r="E179" s="294"/>
      <c r="F179" s="294"/>
    </row>
    <row r="180">
      <c r="A180" s="294" t="s">
        <v>21402</v>
      </c>
      <c r="B180" s="294"/>
      <c r="C180" s="294"/>
      <c r="D180" s="294"/>
      <c r="E180" s="294"/>
      <c r="F180" s="294"/>
    </row>
    <row r="181">
      <c r="A181" s="294" t="s">
        <v>21403</v>
      </c>
      <c r="B181" s="294"/>
      <c r="C181" s="294"/>
      <c r="D181" s="294"/>
      <c r="E181" s="294"/>
      <c r="F181" s="294"/>
    </row>
    <row r="182">
      <c r="A182" s="294" t="s">
        <v>21404</v>
      </c>
      <c r="B182" s="294"/>
      <c r="C182" s="294"/>
      <c r="D182" s="294"/>
      <c r="E182" s="294"/>
      <c r="F182" s="294"/>
    </row>
    <row r="183">
      <c r="A183" s="294" t="s">
        <v>21405</v>
      </c>
      <c r="B183" s="294"/>
      <c r="C183" s="294"/>
      <c r="D183" s="294"/>
      <c r="E183" s="294"/>
      <c r="F183" s="294"/>
    </row>
    <row r="184">
      <c r="A184" s="294" t="s">
        <v>21406</v>
      </c>
      <c r="B184" s="294"/>
      <c r="C184" s="294"/>
      <c r="D184" s="294"/>
      <c r="E184" s="294"/>
      <c r="F184" s="294"/>
    </row>
    <row r="185">
      <c r="A185" s="294"/>
      <c r="B185" s="294"/>
      <c r="C185" s="294"/>
      <c r="D185" s="294"/>
      <c r="E185" s="294"/>
      <c r="F185" s="294"/>
    </row>
    <row r="186">
      <c r="A186" s="294"/>
      <c r="B186" s="294"/>
      <c r="C186" s="294"/>
      <c r="D186" s="294"/>
      <c r="E186" s="294"/>
      <c r="F186" s="294"/>
    </row>
    <row r="187">
      <c r="A187" s="294" t="s">
        <v>21407</v>
      </c>
      <c r="B187" s="294"/>
      <c r="C187" s="294"/>
      <c r="D187" s="294"/>
      <c r="E187" s="294"/>
      <c r="F187" s="294"/>
    </row>
    <row r="188">
      <c r="A188" s="294"/>
      <c r="B188" s="294"/>
      <c r="C188" s="294"/>
      <c r="D188" s="294"/>
      <c r="E188" s="294"/>
      <c r="F188" s="294"/>
    </row>
    <row r="189">
      <c r="A189" s="294" t="s">
        <v>21408</v>
      </c>
      <c r="B189" s="294"/>
      <c r="C189" s="294"/>
      <c r="D189" s="294"/>
      <c r="E189" s="294"/>
      <c r="F189" s="294"/>
    </row>
    <row r="190">
      <c r="A190" s="294" t="s">
        <v>21409</v>
      </c>
      <c r="B190" s="294"/>
      <c r="C190" s="294"/>
      <c r="D190" s="294"/>
      <c r="E190" s="294"/>
      <c r="F190" s="294"/>
    </row>
    <row r="191">
      <c r="A191" s="294" t="s">
        <v>21410</v>
      </c>
      <c r="B191" s="294"/>
      <c r="C191" s="294"/>
      <c r="D191" s="294"/>
      <c r="E191" s="294"/>
      <c r="F191" s="294"/>
    </row>
    <row r="192">
      <c r="A192" s="294" t="s">
        <v>21411</v>
      </c>
      <c r="B192" s="294"/>
      <c r="C192" s="294"/>
      <c r="D192" s="294"/>
      <c r="E192" s="294"/>
      <c r="F192" s="294"/>
    </row>
    <row r="193">
      <c r="A193" s="294" t="s">
        <v>21412</v>
      </c>
      <c r="B193" s="294"/>
      <c r="C193" s="294"/>
      <c r="D193" s="294"/>
      <c r="E193" s="294"/>
      <c r="F193" s="294"/>
    </row>
    <row r="194">
      <c r="A194" s="294" t="s">
        <v>21413</v>
      </c>
      <c r="B194" s="294"/>
      <c r="C194" s="294"/>
      <c r="D194" s="294"/>
      <c r="E194" s="294"/>
      <c r="F194" s="294"/>
    </row>
    <row r="195">
      <c r="A195" s="294" t="s">
        <v>21414</v>
      </c>
      <c r="B195" s="294"/>
      <c r="C195" s="294"/>
      <c r="D195" s="294"/>
      <c r="E195" s="294"/>
      <c r="F195" s="294"/>
    </row>
    <row r="196">
      <c r="A196" s="294" t="s">
        <v>21415</v>
      </c>
      <c r="B196" s="294"/>
      <c r="C196" s="294"/>
      <c r="D196" s="294"/>
      <c r="E196" s="294"/>
      <c r="F196" s="294"/>
    </row>
    <row r="197">
      <c r="A197" s="294"/>
      <c r="B197" s="294"/>
      <c r="C197" s="294"/>
      <c r="D197" s="294"/>
      <c r="E197" s="294"/>
      <c r="F197" s="294"/>
    </row>
    <row r="198">
      <c r="A198" s="294" t="s">
        <v>21304</v>
      </c>
      <c r="B198" s="294"/>
      <c r="C198" s="294"/>
      <c r="D198" s="294"/>
      <c r="E198" s="294"/>
      <c r="F198" s="294"/>
    </row>
    <row r="199">
      <c r="A199" s="294"/>
      <c r="B199" s="294"/>
      <c r="C199" s="294"/>
      <c r="D199" s="294"/>
      <c r="E199" s="294"/>
      <c r="F199" s="294"/>
    </row>
    <row r="200">
      <c r="A200" s="294" t="s">
        <v>21416</v>
      </c>
      <c r="B200" s="294"/>
      <c r="C200" s="294"/>
      <c r="D200" s="294"/>
      <c r="E200" s="294"/>
      <c r="F200" s="294"/>
    </row>
    <row r="201">
      <c r="A201" s="294" t="s">
        <v>21417</v>
      </c>
      <c r="B201" s="294"/>
      <c r="C201" s="294"/>
      <c r="D201" s="294"/>
      <c r="E201" s="294"/>
      <c r="F201" s="294"/>
    </row>
    <row r="202">
      <c r="A202" s="294" t="s">
        <v>21418</v>
      </c>
      <c r="B202" s="294"/>
      <c r="C202" s="294"/>
      <c r="D202" s="294"/>
      <c r="E202" s="294"/>
      <c r="F202" s="294"/>
    </row>
    <row r="203">
      <c r="A203" s="294" t="s">
        <v>21419</v>
      </c>
      <c r="B203" s="294"/>
      <c r="C203" s="294"/>
      <c r="D203" s="294"/>
      <c r="E203" s="294"/>
      <c r="F203" s="294"/>
    </row>
    <row r="204">
      <c r="A204" s="294" t="s">
        <v>21420</v>
      </c>
      <c r="B204" s="294"/>
      <c r="C204" s="294"/>
      <c r="D204" s="294"/>
      <c r="E204" s="294"/>
      <c r="F204" s="294"/>
    </row>
    <row r="205">
      <c r="A205" s="294" t="s">
        <v>21421</v>
      </c>
      <c r="B205" s="294"/>
      <c r="C205" s="294"/>
      <c r="D205" s="294"/>
      <c r="E205" s="294"/>
      <c r="F205" s="294"/>
    </row>
    <row r="206">
      <c r="A206" s="294" t="s">
        <v>21422</v>
      </c>
      <c r="B206" s="294"/>
      <c r="C206" s="294"/>
      <c r="D206" s="294"/>
      <c r="E206" s="294"/>
      <c r="F206" s="294"/>
    </row>
    <row r="207">
      <c r="A207" s="294" t="s">
        <v>21423</v>
      </c>
      <c r="B207" s="294"/>
      <c r="C207" s="294"/>
      <c r="D207" s="294"/>
      <c r="E207" s="294"/>
      <c r="F207" s="294"/>
    </row>
    <row r="208">
      <c r="A208" s="294" t="s">
        <v>21424</v>
      </c>
      <c r="B208" s="294"/>
      <c r="C208" s="294"/>
      <c r="D208" s="294"/>
      <c r="E208" s="294"/>
      <c r="F208" s="294"/>
    </row>
    <row r="209">
      <c r="A209" s="294" t="s">
        <v>21425</v>
      </c>
      <c r="B209" s="294"/>
      <c r="C209" s="294"/>
      <c r="D209" s="294"/>
      <c r="E209" s="294"/>
      <c r="F209" s="294"/>
    </row>
    <row r="210">
      <c r="A210" s="294" t="s">
        <v>21426</v>
      </c>
      <c r="B210" s="294"/>
      <c r="C210" s="294"/>
      <c r="D210" s="294"/>
      <c r="E210" s="294"/>
      <c r="F210" s="294"/>
    </row>
    <row r="211">
      <c r="A211" s="294" t="s">
        <v>21427</v>
      </c>
      <c r="B211" s="294"/>
      <c r="C211" s="294"/>
      <c r="D211" s="294"/>
      <c r="E211" s="294"/>
      <c r="F211" s="294"/>
    </row>
    <row r="212">
      <c r="A212" s="294"/>
      <c r="B212" s="294"/>
      <c r="C212" s="294"/>
      <c r="D212" s="294"/>
      <c r="E212" s="294"/>
      <c r="F212" s="294"/>
    </row>
    <row r="213">
      <c r="A213" s="294" t="s">
        <v>21312</v>
      </c>
      <c r="B213" s="294"/>
      <c r="C213" s="294"/>
      <c r="D213" s="294"/>
      <c r="E213" s="294"/>
      <c r="F213" s="294"/>
    </row>
    <row r="214">
      <c r="A214" s="294" t="s">
        <v>21428</v>
      </c>
      <c r="B214" s="294"/>
      <c r="C214" s="294"/>
      <c r="D214" s="294"/>
      <c r="E214" s="294"/>
      <c r="F214" s="294"/>
    </row>
    <row r="215">
      <c r="A215" s="294" t="s">
        <v>21314</v>
      </c>
      <c r="B215" s="294"/>
      <c r="C215" s="294"/>
      <c r="D215" s="294"/>
      <c r="E215" s="294"/>
      <c r="F215" s="294"/>
    </row>
    <row r="216">
      <c r="A216" s="294" t="s">
        <v>21380</v>
      </c>
      <c r="B216" s="294"/>
      <c r="C216" s="294"/>
      <c r="D216" s="294"/>
      <c r="E216" s="294"/>
      <c r="F216" s="294"/>
    </row>
    <row r="217">
      <c r="A217" s="294"/>
      <c r="B217" s="294"/>
      <c r="C217" s="294"/>
      <c r="D217" s="294"/>
      <c r="E217" s="294"/>
      <c r="F217" s="294"/>
    </row>
    <row r="218">
      <c r="A218" s="294" t="s">
        <v>21429</v>
      </c>
      <c r="B218" s="294"/>
      <c r="C218" s="294"/>
      <c r="D218" s="294"/>
      <c r="E218" s="294"/>
      <c r="F218" s="294"/>
    </row>
    <row r="219">
      <c r="A219" s="294"/>
      <c r="B219" s="294"/>
      <c r="C219" s="294"/>
      <c r="D219" s="294"/>
      <c r="E219" s="294"/>
      <c r="F219" s="294"/>
    </row>
    <row r="220">
      <c r="A220" s="294" t="s">
        <v>21430</v>
      </c>
      <c r="B220" s="294"/>
      <c r="C220" s="294"/>
      <c r="D220" s="294"/>
      <c r="E220" s="294"/>
      <c r="F220" s="294"/>
    </row>
    <row r="221">
      <c r="A221" s="294" t="s">
        <v>21431</v>
      </c>
      <c r="B221" s="294"/>
      <c r="C221" s="294"/>
      <c r="D221" s="294"/>
      <c r="E221" s="294"/>
      <c r="F221" s="294"/>
    </row>
    <row r="222">
      <c r="A222" s="294" t="s">
        <v>21432</v>
      </c>
      <c r="B222" s="294"/>
      <c r="C222" s="294"/>
      <c r="D222" s="294"/>
      <c r="E222" s="294"/>
      <c r="F222" s="294"/>
    </row>
    <row r="223">
      <c r="A223" s="294" t="s">
        <v>21433</v>
      </c>
      <c r="B223" s="294"/>
      <c r="C223" s="294"/>
      <c r="D223" s="294"/>
      <c r="E223" s="294"/>
      <c r="F223" s="294"/>
    </row>
    <row r="224">
      <c r="A224" s="294" t="s">
        <v>21434</v>
      </c>
      <c r="B224" s="294"/>
      <c r="C224" s="294"/>
      <c r="D224" s="294"/>
      <c r="E224" s="294"/>
      <c r="F224" s="294"/>
    </row>
    <row r="225">
      <c r="A225" s="294" t="s">
        <v>21435</v>
      </c>
      <c r="B225" s="294"/>
      <c r="C225" s="294"/>
      <c r="D225" s="294"/>
      <c r="E225" s="294"/>
      <c r="F225" s="294"/>
    </row>
    <row r="226">
      <c r="A226" s="294" t="s">
        <v>21436</v>
      </c>
      <c r="B226" s="294"/>
      <c r="C226" s="294"/>
      <c r="D226" s="294"/>
      <c r="E226" s="294"/>
      <c r="F226" s="294"/>
    </row>
    <row r="227">
      <c r="A227" s="294" t="s">
        <v>21437</v>
      </c>
      <c r="B227" s="294"/>
      <c r="C227" s="294"/>
      <c r="D227" s="294"/>
      <c r="E227" s="294"/>
      <c r="F227" s="294"/>
    </row>
    <row r="228">
      <c r="A228" s="294"/>
      <c r="B228" s="294"/>
      <c r="C228" s="294"/>
      <c r="D228" s="294"/>
      <c r="E228" s="294"/>
      <c r="F228" s="294"/>
    </row>
    <row r="229">
      <c r="A229" s="294" t="s">
        <v>21326</v>
      </c>
      <c r="B229" s="294"/>
      <c r="C229" s="294"/>
      <c r="D229" s="294"/>
      <c r="E229" s="294"/>
      <c r="F229" s="294"/>
    </row>
    <row r="230">
      <c r="A230" s="294"/>
      <c r="B230" s="294"/>
      <c r="C230" s="294"/>
      <c r="D230" s="294"/>
      <c r="E230" s="294"/>
      <c r="F230" s="294"/>
    </row>
    <row r="231">
      <c r="A231" s="294" t="s">
        <v>21438</v>
      </c>
      <c r="B231" s="294"/>
      <c r="C231" s="294"/>
      <c r="D231" s="294"/>
      <c r="E231" s="294"/>
      <c r="F231" s="294"/>
    </row>
    <row r="232">
      <c r="A232" s="294" t="s">
        <v>21439</v>
      </c>
      <c r="B232" s="294"/>
      <c r="C232" s="294"/>
      <c r="D232" s="294"/>
      <c r="E232" s="294"/>
      <c r="F232" s="294"/>
    </row>
    <row r="233">
      <c r="A233" s="294" t="s">
        <v>21440</v>
      </c>
      <c r="B233" s="294"/>
      <c r="C233" s="294"/>
      <c r="D233" s="294"/>
      <c r="E233" s="294"/>
      <c r="F233" s="294"/>
    </row>
    <row r="234">
      <c r="A234" s="294" t="s">
        <v>21441</v>
      </c>
      <c r="B234" s="294"/>
      <c r="C234" s="294"/>
      <c r="D234" s="294"/>
      <c r="E234" s="294"/>
      <c r="F234" s="294"/>
    </row>
    <row r="235">
      <c r="A235" s="294"/>
      <c r="B235" s="294"/>
      <c r="C235" s="294"/>
      <c r="D235" s="294"/>
      <c r="E235" s="294"/>
      <c r="F235" s="294"/>
    </row>
    <row r="236">
      <c r="A236" s="294" t="s">
        <v>21442</v>
      </c>
      <c r="B236" s="294"/>
      <c r="C236" s="294"/>
      <c r="D236" s="294"/>
      <c r="E236" s="294"/>
      <c r="F236" s="294"/>
    </row>
    <row r="237">
      <c r="A237" s="294"/>
      <c r="B237" s="294"/>
      <c r="C237" s="294"/>
      <c r="D237" s="294"/>
      <c r="E237" s="294"/>
      <c r="F237" s="294"/>
    </row>
    <row r="238">
      <c r="A238" s="294" t="s">
        <v>21443</v>
      </c>
      <c r="B238" s="294"/>
      <c r="C238" s="294"/>
      <c r="D238" s="294"/>
      <c r="E238" s="294"/>
      <c r="F238" s="294"/>
    </row>
    <row r="239">
      <c r="A239" s="294" t="s">
        <v>21444</v>
      </c>
      <c r="B239" s="294"/>
      <c r="C239" s="294"/>
      <c r="D239" s="294"/>
      <c r="E239" s="294"/>
      <c r="F239" s="294"/>
    </row>
    <row r="240">
      <c r="A240" s="294" t="s">
        <v>21445</v>
      </c>
      <c r="B240" s="294"/>
      <c r="C240" s="294"/>
      <c r="D240" s="294"/>
      <c r="E240" s="294"/>
      <c r="F240" s="294"/>
    </row>
    <row r="241">
      <c r="A241" s="294" t="s">
        <v>21446</v>
      </c>
      <c r="B241" s="294"/>
      <c r="C241" s="294"/>
      <c r="D241" s="294"/>
      <c r="E241" s="294"/>
      <c r="F241" s="294"/>
    </row>
    <row r="242">
      <c r="A242" s="294" t="s">
        <v>21447</v>
      </c>
      <c r="B242" s="294"/>
      <c r="C242" s="294"/>
      <c r="D242" s="294"/>
      <c r="E242" s="294"/>
      <c r="F242" s="294"/>
    </row>
    <row r="243">
      <c r="A243" s="294" t="s">
        <v>21448</v>
      </c>
      <c r="B243" s="294"/>
      <c r="C243" s="294"/>
      <c r="D243" s="294"/>
      <c r="E243" s="294"/>
      <c r="F243" s="294"/>
    </row>
    <row r="244">
      <c r="A244" s="294" t="s">
        <v>21449</v>
      </c>
      <c r="B244" s="294"/>
      <c r="C244" s="294"/>
      <c r="D244" s="294"/>
      <c r="E244" s="294"/>
      <c r="F244" s="294"/>
    </row>
    <row r="245">
      <c r="A245" s="294" t="s">
        <v>21450</v>
      </c>
      <c r="B245" s="294"/>
      <c r="C245" s="294"/>
      <c r="D245" s="294"/>
      <c r="E245" s="294"/>
      <c r="F245" s="294"/>
    </row>
    <row r="246">
      <c r="A246" s="294" t="s">
        <v>21451</v>
      </c>
      <c r="B246" s="294"/>
      <c r="C246" s="294"/>
      <c r="D246" s="294"/>
      <c r="E246" s="294"/>
      <c r="F246" s="294"/>
    </row>
    <row r="247">
      <c r="A247" s="294" t="s">
        <v>21452</v>
      </c>
      <c r="B247" s="294"/>
      <c r="C247" s="294"/>
      <c r="D247" s="294"/>
      <c r="E247" s="294"/>
      <c r="F247" s="294"/>
    </row>
    <row r="248">
      <c r="A248" s="294"/>
      <c r="B248" s="294"/>
      <c r="C248" s="294"/>
      <c r="D248" s="294"/>
      <c r="E248" s="294"/>
      <c r="F248" s="294"/>
    </row>
    <row r="249">
      <c r="A249" s="294" t="s">
        <v>21453</v>
      </c>
      <c r="B249" s="294"/>
      <c r="C249" s="294"/>
      <c r="D249" s="294"/>
      <c r="E249" s="294"/>
      <c r="F249" s="294"/>
    </row>
    <row r="250">
      <c r="A250" s="294"/>
      <c r="B250" s="294"/>
      <c r="C250" s="294"/>
      <c r="D250" s="294"/>
      <c r="E250" s="294"/>
      <c r="F250" s="294"/>
    </row>
    <row r="251">
      <c r="A251" s="294" t="s">
        <v>21454</v>
      </c>
      <c r="B251" s="294"/>
      <c r="C251" s="294"/>
      <c r="D251" s="294"/>
      <c r="E251" s="294"/>
      <c r="F251" s="294"/>
    </row>
    <row r="252">
      <c r="A252" s="294" t="s">
        <v>21455</v>
      </c>
      <c r="B252" s="294"/>
      <c r="C252" s="294"/>
      <c r="D252" s="294"/>
      <c r="E252" s="294"/>
      <c r="F252" s="294"/>
    </row>
    <row r="253">
      <c r="A253" s="294" t="s">
        <v>21456</v>
      </c>
      <c r="B253" s="294"/>
      <c r="C253" s="294"/>
      <c r="D253" s="294"/>
      <c r="E253" s="294"/>
      <c r="F253" s="294"/>
    </row>
    <row r="254">
      <c r="A254" s="294" t="s">
        <v>21457</v>
      </c>
      <c r="B254" s="294"/>
      <c r="C254" s="294"/>
      <c r="D254" s="294"/>
      <c r="E254" s="294"/>
      <c r="F254" s="294"/>
    </row>
    <row r="255">
      <c r="A255" s="294"/>
      <c r="B255" s="294"/>
      <c r="C255" s="294"/>
      <c r="D255" s="294"/>
      <c r="E255" s="294"/>
      <c r="F255" s="294"/>
    </row>
    <row r="256">
      <c r="A256" s="294" t="s">
        <v>21350</v>
      </c>
      <c r="B256" s="294"/>
      <c r="C256" s="294"/>
      <c r="D256" s="294"/>
      <c r="E256" s="294"/>
      <c r="F256" s="294"/>
    </row>
    <row r="257">
      <c r="A257" s="294"/>
      <c r="B257" s="294"/>
      <c r="C257" s="294"/>
      <c r="D257" s="294"/>
      <c r="E257" s="294"/>
      <c r="F257" s="294"/>
    </row>
    <row r="258">
      <c r="A258" s="294" t="s">
        <v>21458</v>
      </c>
      <c r="B258" s="294"/>
      <c r="C258" s="294"/>
      <c r="D258" s="294"/>
      <c r="E258" s="294"/>
      <c r="F258" s="294"/>
    </row>
    <row r="259">
      <c r="A259" s="294" t="s">
        <v>21459</v>
      </c>
      <c r="B259" s="294"/>
      <c r="C259" s="294"/>
      <c r="D259" s="294"/>
      <c r="E259" s="294"/>
      <c r="F259" s="294"/>
    </row>
    <row r="260">
      <c r="A260" s="294" t="s">
        <v>21460</v>
      </c>
      <c r="B260" s="294"/>
      <c r="C260" s="294"/>
      <c r="D260" s="294"/>
      <c r="E260" s="294"/>
      <c r="F260" s="294"/>
    </row>
    <row r="261">
      <c r="A261" s="294" t="s">
        <v>21461</v>
      </c>
      <c r="B261" s="294"/>
      <c r="C261" s="294"/>
      <c r="D261" s="294"/>
      <c r="E261" s="294"/>
      <c r="F261" s="294"/>
    </row>
    <row r="262">
      <c r="A262" s="294"/>
      <c r="B262" s="294"/>
      <c r="C262" s="294"/>
      <c r="D262" s="294"/>
      <c r="E262" s="294"/>
      <c r="F262" s="294"/>
    </row>
    <row r="263">
      <c r="A263" s="294" t="s">
        <v>21462</v>
      </c>
      <c r="B263" s="294"/>
      <c r="C263" s="294"/>
      <c r="D263" s="294"/>
      <c r="E263" s="294"/>
      <c r="F263" s="294"/>
    </row>
    <row r="264">
      <c r="A264" s="294"/>
      <c r="B264" s="294"/>
      <c r="C264" s="294"/>
      <c r="D264" s="294"/>
      <c r="E264" s="294"/>
      <c r="F264" s="294"/>
    </row>
    <row r="265">
      <c r="A265" s="294" t="s">
        <v>21463</v>
      </c>
      <c r="B265" s="294"/>
      <c r="C265" s="294"/>
      <c r="D265" s="294"/>
      <c r="E265" s="294"/>
      <c r="F265" s="294"/>
    </row>
    <row r="266">
      <c r="A266" s="294" t="s">
        <v>21464</v>
      </c>
      <c r="B266" s="294"/>
      <c r="C266" s="294"/>
      <c r="D266" s="294"/>
      <c r="E266" s="294"/>
      <c r="F266" s="294"/>
    </row>
    <row r="267">
      <c r="A267" s="294" t="s">
        <v>21465</v>
      </c>
      <c r="B267" s="294"/>
      <c r="C267" s="294"/>
      <c r="D267" s="294"/>
      <c r="E267" s="294"/>
      <c r="F267" s="294"/>
    </row>
    <row r="268">
      <c r="A268" s="294" t="s">
        <v>21466</v>
      </c>
      <c r="B268" s="294"/>
      <c r="C268" s="294"/>
      <c r="D268" s="294"/>
      <c r="E268" s="294"/>
      <c r="F268" s="294"/>
    </row>
    <row r="269">
      <c r="A269" s="294" t="s">
        <v>21467</v>
      </c>
      <c r="B269" s="294"/>
      <c r="C269" s="294"/>
      <c r="D269" s="294"/>
      <c r="E269" s="294"/>
      <c r="F269" s="294"/>
    </row>
    <row r="270">
      <c r="A270" s="294" t="s">
        <v>21468</v>
      </c>
      <c r="B270" s="294"/>
      <c r="C270" s="294"/>
      <c r="D270" s="294"/>
      <c r="E270" s="294"/>
      <c r="F270" s="294"/>
    </row>
    <row r="271">
      <c r="A271" s="294" t="s">
        <v>21469</v>
      </c>
      <c r="B271" s="294"/>
      <c r="C271" s="294"/>
      <c r="D271" s="294"/>
      <c r="E271" s="294"/>
      <c r="F271" s="294"/>
    </row>
    <row r="272">
      <c r="A272" s="294" t="s">
        <v>21470</v>
      </c>
      <c r="B272" s="294"/>
      <c r="C272" s="294"/>
      <c r="D272" s="294"/>
      <c r="E272" s="294"/>
      <c r="F272" s="294"/>
    </row>
    <row r="273">
      <c r="A273" s="294" t="s">
        <v>21471</v>
      </c>
      <c r="B273" s="294"/>
      <c r="C273" s="294"/>
      <c r="D273" s="294"/>
      <c r="E273" s="294"/>
      <c r="F273" s="294"/>
    </row>
    <row r="274">
      <c r="A274" s="294" t="s">
        <v>21472</v>
      </c>
      <c r="B274" s="294"/>
      <c r="C274" s="294"/>
      <c r="D274" s="294"/>
      <c r="E274" s="294"/>
      <c r="F274" s="294"/>
    </row>
    <row r="275">
      <c r="A275" s="294" t="s">
        <v>21473</v>
      </c>
      <c r="B275" s="294"/>
      <c r="C275" s="294"/>
      <c r="D275" s="294"/>
      <c r="E275" s="294"/>
      <c r="F275" s="294"/>
    </row>
    <row r="276">
      <c r="A276" s="294" t="s">
        <v>21474</v>
      </c>
      <c r="B276" s="294"/>
      <c r="C276" s="294"/>
      <c r="D276" s="294"/>
      <c r="E276" s="294"/>
      <c r="F276" s="294"/>
    </row>
    <row r="277">
      <c r="A277" s="294" t="s">
        <v>21475</v>
      </c>
      <c r="B277" s="294"/>
      <c r="C277" s="294"/>
      <c r="D277" s="294"/>
      <c r="E277" s="294"/>
      <c r="F277" s="294"/>
    </row>
    <row r="278">
      <c r="A278" s="294" t="s">
        <v>21476</v>
      </c>
      <c r="B278" s="294"/>
      <c r="C278" s="294"/>
      <c r="D278" s="294"/>
      <c r="E278" s="294"/>
      <c r="F278" s="294"/>
    </row>
    <row r="279">
      <c r="A279" s="294"/>
      <c r="B279" s="294"/>
      <c r="C279" s="294"/>
      <c r="D279" s="294"/>
      <c r="E279" s="294"/>
      <c r="F279" s="294"/>
    </row>
    <row r="280">
      <c r="A280" s="294" t="s">
        <v>21312</v>
      </c>
      <c r="B280" s="294"/>
      <c r="C280" s="294"/>
      <c r="D280" s="294"/>
      <c r="E280" s="294"/>
      <c r="F280" s="294"/>
    </row>
    <row r="281">
      <c r="A281" s="294" t="s">
        <v>21477</v>
      </c>
      <c r="B281" s="294"/>
      <c r="C281" s="294"/>
      <c r="D281" s="294"/>
      <c r="E281" s="294"/>
      <c r="F281" s="294"/>
    </row>
    <row r="282">
      <c r="A282" s="294" t="s">
        <v>21478</v>
      </c>
      <c r="B282" s="294"/>
      <c r="C282" s="294"/>
      <c r="D282" s="294"/>
      <c r="E282" s="294"/>
      <c r="F282" s="294"/>
    </row>
    <row r="283">
      <c r="A283" s="294" t="s">
        <v>21479</v>
      </c>
      <c r="B283" s="294"/>
      <c r="C283" s="294"/>
      <c r="D283" s="294"/>
      <c r="E283" s="294"/>
      <c r="F283" s="294"/>
    </row>
    <row r="284">
      <c r="A284" s="294" t="s">
        <v>21480</v>
      </c>
      <c r="B284" s="294"/>
      <c r="C284" s="294"/>
      <c r="D284" s="294"/>
      <c r="E284" s="294"/>
      <c r="F284" s="294"/>
    </row>
    <row r="285">
      <c r="A285" s="294"/>
      <c r="B285" s="294"/>
      <c r="C285" s="294"/>
      <c r="D285" s="294"/>
      <c r="E285" s="294"/>
      <c r="F285" s="294"/>
    </row>
    <row r="286">
      <c r="A286" s="294" t="s">
        <v>21481</v>
      </c>
      <c r="B286" s="294"/>
      <c r="C286" s="294"/>
      <c r="D286" s="294"/>
      <c r="E286" s="294"/>
      <c r="F286" s="294"/>
    </row>
    <row r="287">
      <c r="A287" s="294"/>
      <c r="B287" s="294"/>
      <c r="C287" s="294"/>
      <c r="D287" s="294"/>
      <c r="E287" s="294"/>
      <c r="F287" s="294"/>
    </row>
    <row r="288">
      <c r="A288" s="294" t="s">
        <v>21482</v>
      </c>
      <c r="B288" s="294"/>
      <c r="C288" s="294"/>
      <c r="D288" s="294"/>
      <c r="E288" s="294"/>
      <c r="F288" s="294"/>
    </row>
    <row r="289">
      <c r="A289" s="294"/>
      <c r="B289" s="294"/>
      <c r="C289" s="294"/>
      <c r="D289" s="294"/>
      <c r="E289" s="294"/>
      <c r="F289" s="294"/>
    </row>
    <row r="290">
      <c r="A290" s="294" t="s">
        <v>21483</v>
      </c>
      <c r="B290" s="294"/>
      <c r="C290" s="294"/>
      <c r="D290" s="294"/>
      <c r="E290" s="294"/>
      <c r="F290" s="294"/>
    </row>
    <row r="291">
      <c r="A291" s="294" t="s">
        <v>21484</v>
      </c>
      <c r="B291" s="294"/>
      <c r="C291" s="294"/>
      <c r="D291" s="294"/>
      <c r="E291" s="294"/>
      <c r="F291" s="294"/>
    </row>
    <row r="292">
      <c r="A292" s="294" t="s">
        <v>21485</v>
      </c>
      <c r="B292" s="294"/>
      <c r="C292" s="294"/>
      <c r="D292" s="294"/>
      <c r="E292" s="294"/>
      <c r="F292" s="294"/>
    </row>
    <row r="293">
      <c r="A293" s="294" t="s">
        <v>21486</v>
      </c>
      <c r="B293" s="294"/>
      <c r="C293" s="294"/>
      <c r="D293" s="294"/>
      <c r="E293" s="294"/>
      <c r="F293" s="294"/>
    </row>
    <row r="294">
      <c r="A294" s="294" t="s">
        <v>21487</v>
      </c>
      <c r="B294" s="294"/>
      <c r="C294" s="294"/>
      <c r="D294" s="294"/>
      <c r="E294" s="294"/>
      <c r="F294" s="294"/>
    </row>
    <row r="295">
      <c r="A295" s="294" t="s">
        <v>21488</v>
      </c>
      <c r="B295" s="294"/>
      <c r="C295" s="294"/>
      <c r="D295" s="294"/>
      <c r="E295" s="294"/>
      <c r="F295" s="294"/>
    </row>
    <row r="296">
      <c r="A296" s="294" t="s">
        <v>21489</v>
      </c>
      <c r="B296" s="294"/>
      <c r="C296" s="294"/>
      <c r="D296" s="294"/>
      <c r="E296" s="294"/>
      <c r="F296" s="294"/>
    </row>
    <row r="297">
      <c r="A297" s="294" t="s">
        <v>21490</v>
      </c>
      <c r="B297" s="294"/>
      <c r="C297" s="294"/>
      <c r="D297" s="294"/>
      <c r="E297" s="294"/>
      <c r="F297" s="294"/>
    </row>
    <row r="298">
      <c r="A298" s="294"/>
      <c r="B298" s="294"/>
      <c r="C298" s="294"/>
      <c r="D298" s="294"/>
      <c r="E298" s="294"/>
      <c r="F298" s="294"/>
    </row>
    <row r="299">
      <c r="A299" s="294"/>
      <c r="B299" s="294"/>
      <c r="C299" s="294"/>
      <c r="D299" s="294"/>
      <c r="E299" s="294"/>
      <c r="F299" s="294"/>
    </row>
    <row r="300">
      <c r="A300" s="294" t="s">
        <v>21491</v>
      </c>
      <c r="B300" s="294"/>
      <c r="C300" s="294"/>
      <c r="D300" s="294"/>
      <c r="E300" s="294"/>
      <c r="F300" s="294"/>
    </row>
    <row r="301">
      <c r="A301" s="294"/>
      <c r="B301" s="294"/>
      <c r="C301" s="294"/>
      <c r="D301" s="294"/>
      <c r="E301" s="294"/>
      <c r="F301" s="294"/>
    </row>
    <row r="302">
      <c r="A302" s="294" t="s">
        <v>21492</v>
      </c>
      <c r="B302" s="294"/>
      <c r="C302" s="294"/>
      <c r="D302" s="294"/>
      <c r="E302" s="294"/>
      <c r="F302" s="294"/>
    </row>
    <row r="303">
      <c r="A303" s="294" t="s">
        <v>21493</v>
      </c>
      <c r="B303" s="294"/>
      <c r="C303" s="294"/>
      <c r="D303" s="294"/>
      <c r="E303" s="294"/>
      <c r="F303" s="294"/>
    </row>
    <row r="304">
      <c r="A304" s="294" t="s">
        <v>21494</v>
      </c>
      <c r="B304" s="294"/>
      <c r="C304" s="294"/>
      <c r="D304" s="294"/>
      <c r="E304" s="294"/>
      <c r="F304" s="294"/>
    </row>
    <row r="305">
      <c r="A305" s="294" t="s">
        <v>21495</v>
      </c>
      <c r="B305" s="294"/>
      <c r="C305" s="294"/>
      <c r="D305" s="294"/>
      <c r="E305" s="294"/>
      <c r="F305" s="294"/>
    </row>
    <row r="306">
      <c r="A306" s="294" t="s">
        <v>21496</v>
      </c>
      <c r="B306" s="294"/>
      <c r="C306" s="294"/>
      <c r="D306" s="294"/>
      <c r="E306" s="294"/>
      <c r="F306" s="294"/>
    </row>
    <row r="307">
      <c r="A307" s="294"/>
      <c r="B307" s="294"/>
      <c r="C307" s="294"/>
      <c r="D307" s="294"/>
      <c r="E307" s="294"/>
      <c r="F307" s="294"/>
    </row>
    <row r="308">
      <c r="A308" s="294" t="s">
        <v>21497</v>
      </c>
      <c r="B308" s="294"/>
      <c r="C308" s="294"/>
      <c r="D308" s="294"/>
      <c r="E308" s="294"/>
      <c r="F308" s="294"/>
    </row>
    <row r="309">
      <c r="A309" s="294"/>
      <c r="B309" s="294"/>
      <c r="C309" s="294"/>
      <c r="D309" s="294"/>
      <c r="E309" s="294"/>
      <c r="F309" s="294"/>
    </row>
    <row r="310">
      <c r="A310" s="294" t="s">
        <v>21498</v>
      </c>
      <c r="B310" s="294"/>
      <c r="C310" s="294"/>
      <c r="D310" s="294"/>
      <c r="E310" s="294"/>
      <c r="F310" s="294"/>
    </row>
    <row r="311">
      <c r="A311" s="294" t="s">
        <v>21499</v>
      </c>
      <c r="B311" s="294"/>
      <c r="C311" s="294"/>
      <c r="D311" s="294"/>
      <c r="E311" s="294"/>
      <c r="F311" s="294"/>
    </row>
    <row r="312">
      <c r="A312" s="294" t="s">
        <v>21500</v>
      </c>
      <c r="B312" s="294"/>
      <c r="C312" s="294"/>
      <c r="D312" s="294"/>
      <c r="E312" s="294"/>
      <c r="F312" s="294"/>
    </row>
    <row r="313">
      <c r="A313" s="294" t="s">
        <v>21501</v>
      </c>
      <c r="B313" s="294"/>
      <c r="C313" s="294"/>
      <c r="D313" s="294"/>
      <c r="E313" s="294"/>
      <c r="F313" s="294"/>
    </row>
    <row r="314">
      <c r="A314" s="294" t="s">
        <v>21502</v>
      </c>
      <c r="B314" s="294"/>
      <c r="C314" s="294"/>
      <c r="D314" s="294"/>
      <c r="E314" s="294"/>
      <c r="F314" s="294"/>
    </row>
    <row r="315">
      <c r="A315" s="294" t="s">
        <v>21503</v>
      </c>
      <c r="B315" s="294"/>
      <c r="C315" s="294"/>
      <c r="D315" s="294"/>
      <c r="E315" s="294"/>
      <c r="F315" s="294"/>
    </row>
    <row r="316">
      <c r="A316" s="294" t="s">
        <v>21504</v>
      </c>
      <c r="B316" s="294"/>
      <c r="C316" s="294"/>
      <c r="D316" s="294"/>
      <c r="E316" s="294"/>
      <c r="F316" s="294"/>
    </row>
    <row r="317">
      <c r="A317" s="294"/>
      <c r="B317" s="294"/>
      <c r="C317" s="294"/>
      <c r="D317" s="294"/>
      <c r="E317" s="294"/>
      <c r="F317" s="294"/>
    </row>
    <row r="318">
      <c r="A318" s="294" t="s">
        <v>21505</v>
      </c>
      <c r="B318" s="294"/>
      <c r="C318" s="294"/>
      <c r="D318" s="294"/>
      <c r="E318" s="294"/>
      <c r="F318" s="294"/>
    </row>
    <row r="319">
      <c r="A319" s="294"/>
      <c r="B319" s="294"/>
      <c r="C319" s="294"/>
      <c r="D319" s="294"/>
      <c r="E319" s="294"/>
      <c r="F319" s="294"/>
    </row>
    <row r="320">
      <c r="A320" s="294" t="s">
        <v>21506</v>
      </c>
      <c r="B320" s="294"/>
      <c r="C320" s="294"/>
      <c r="D320" s="294"/>
      <c r="E320" s="294"/>
      <c r="F320" s="294"/>
    </row>
    <row r="321">
      <c r="A321" s="294" t="s">
        <v>21507</v>
      </c>
      <c r="B321" s="294"/>
      <c r="C321" s="294"/>
      <c r="D321" s="294"/>
      <c r="E321" s="294"/>
      <c r="F321" s="294"/>
    </row>
    <row r="322">
      <c r="A322" s="294" t="s">
        <v>21508</v>
      </c>
      <c r="B322" s="294"/>
      <c r="C322" s="294"/>
      <c r="D322" s="294"/>
      <c r="E322" s="294"/>
      <c r="F322" s="294"/>
    </row>
    <row r="323">
      <c r="A323" s="294" t="s">
        <v>21509</v>
      </c>
      <c r="B323" s="294"/>
      <c r="C323" s="294"/>
      <c r="D323" s="294"/>
      <c r="E323" s="294"/>
      <c r="F323" s="294"/>
    </row>
    <row r="324">
      <c r="A324" s="294" t="s">
        <v>21510</v>
      </c>
      <c r="B324" s="294"/>
      <c r="C324" s="294"/>
      <c r="D324" s="294"/>
      <c r="E324" s="294"/>
      <c r="F324" s="294"/>
    </row>
    <row r="325">
      <c r="A325" s="294" t="s">
        <v>21511</v>
      </c>
      <c r="B325" s="294"/>
      <c r="C325" s="294"/>
      <c r="D325" s="294"/>
      <c r="E325" s="294"/>
      <c r="F325" s="294"/>
    </row>
    <row r="326">
      <c r="A326" s="294" t="s">
        <v>21512</v>
      </c>
      <c r="B326" s="294"/>
      <c r="C326" s="294"/>
      <c r="D326" s="294"/>
      <c r="E326" s="294"/>
      <c r="F326" s="294"/>
    </row>
    <row r="327">
      <c r="A327" s="294"/>
      <c r="B327" s="294"/>
      <c r="C327" s="294"/>
      <c r="D327" s="294"/>
      <c r="E327" s="294"/>
      <c r="F327" s="294"/>
    </row>
    <row r="328">
      <c r="A328" s="294"/>
      <c r="B328" s="294"/>
      <c r="C328" s="294"/>
      <c r="D328" s="294"/>
      <c r="E328" s="294"/>
      <c r="F328" s="294"/>
    </row>
    <row r="329">
      <c r="A329" s="294" t="s">
        <v>21513</v>
      </c>
      <c r="B329" s="294"/>
      <c r="C329" s="294"/>
      <c r="D329" s="294"/>
      <c r="E329" s="294"/>
      <c r="F329" s="294"/>
    </row>
    <row r="330">
      <c r="A330" s="294"/>
      <c r="B330" s="294"/>
      <c r="C330" s="294"/>
      <c r="D330" s="294"/>
      <c r="E330" s="294"/>
      <c r="F330" s="294"/>
    </row>
    <row r="331">
      <c r="A331" s="294" t="s">
        <v>21514</v>
      </c>
      <c r="B331" s="294"/>
      <c r="C331" s="294"/>
      <c r="D331" s="294"/>
      <c r="E331" s="294"/>
      <c r="F331" s="294"/>
    </row>
    <row r="332">
      <c r="A332" s="294" t="s">
        <v>21515</v>
      </c>
      <c r="B332" s="294"/>
      <c r="C332" s="294"/>
      <c r="D332" s="294"/>
      <c r="E332" s="294"/>
      <c r="F332" s="294"/>
    </row>
    <row r="333">
      <c r="A333" s="294" t="s">
        <v>21516</v>
      </c>
      <c r="B333" s="294"/>
      <c r="C333" s="294"/>
      <c r="D333" s="294"/>
      <c r="E333" s="294"/>
      <c r="F333" s="294"/>
    </row>
    <row r="334">
      <c r="A334" s="294"/>
      <c r="B334" s="294"/>
      <c r="C334" s="294"/>
      <c r="D334" s="294"/>
      <c r="E334" s="294"/>
      <c r="F334" s="294"/>
    </row>
    <row r="335">
      <c r="A335" s="294" t="s">
        <v>21304</v>
      </c>
      <c r="B335" s="294"/>
      <c r="C335" s="294"/>
      <c r="D335" s="294"/>
      <c r="E335" s="294"/>
      <c r="F335" s="294"/>
    </row>
    <row r="336">
      <c r="A336" s="294"/>
      <c r="B336" s="294"/>
      <c r="C336" s="294"/>
      <c r="D336" s="294"/>
      <c r="E336" s="294"/>
      <c r="F336" s="294"/>
    </row>
    <row r="337">
      <c r="A337" s="294" t="s">
        <v>21517</v>
      </c>
      <c r="B337" s="294"/>
      <c r="C337" s="294"/>
      <c r="D337" s="294"/>
      <c r="E337" s="294"/>
      <c r="F337" s="294"/>
    </row>
    <row r="338">
      <c r="A338" s="294" t="s">
        <v>21518</v>
      </c>
      <c r="B338" s="294"/>
      <c r="C338" s="294"/>
      <c r="D338" s="294"/>
      <c r="E338" s="294"/>
      <c r="F338" s="294"/>
    </row>
    <row r="339">
      <c r="A339" s="294" t="s">
        <v>21519</v>
      </c>
      <c r="B339" s="294"/>
      <c r="C339" s="294"/>
      <c r="D339" s="294"/>
      <c r="E339" s="294"/>
      <c r="F339" s="294"/>
    </row>
    <row r="340">
      <c r="A340" s="294" t="s">
        <v>21520</v>
      </c>
      <c r="B340" s="294"/>
      <c r="C340" s="294"/>
      <c r="D340" s="294"/>
      <c r="E340" s="294"/>
      <c r="F340" s="294"/>
    </row>
    <row r="341">
      <c r="A341" s="294" t="s">
        <v>21521</v>
      </c>
      <c r="B341" s="294"/>
      <c r="C341" s="294"/>
      <c r="D341" s="294"/>
      <c r="E341" s="294"/>
      <c r="F341" s="294"/>
    </row>
    <row r="342">
      <c r="A342" s="294" t="s">
        <v>21522</v>
      </c>
      <c r="B342" s="294"/>
      <c r="C342" s="294"/>
      <c r="D342" s="294"/>
      <c r="E342" s="294"/>
      <c r="F342" s="294"/>
    </row>
    <row r="343">
      <c r="A343" s="294" t="s">
        <v>21523</v>
      </c>
      <c r="B343" s="294"/>
      <c r="C343" s="294"/>
      <c r="D343" s="294"/>
      <c r="E343" s="294"/>
      <c r="F343" s="294"/>
    </row>
    <row r="344">
      <c r="A344" s="294" t="s">
        <v>21524</v>
      </c>
      <c r="B344" s="294"/>
      <c r="C344" s="294"/>
      <c r="D344" s="294"/>
      <c r="E344" s="294"/>
      <c r="F344" s="294"/>
    </row>
    <row r="345">
      <c r="A345" s="294" t="s">
        <v>21525</v>
      </c>
      <c r="B345" s="294"/>
      <c r="C345" s="294"/>
      <c r="D345" s="294"/>
      <c r="E345" s="294"/>
      <c r="F345" s="294"/>
    </row>
    <row r="346">
      <c r="A346" s="294" t="s">
        <v>21526</v>
      </c>
      <c r="B346" s="294"/>
      <c r="C346" s="294"/>
      <c r="D346" s="294"/>
      <c r="E346" s="294"/>
      <c r="F346" s="294"/>
    </row>
    <row r="347">
      <c r="A347" s="294" t="s">
        <v>21527</v>
      </c>
      <c r="B347" s="294"/>
      <c r="C347" s="294"/>
      <c r="D347" s="294"/>
      <c r="E347" s="294"/>
      <c r="F347" s="294"/>
    </row>
    <row r="348">
      <c r="A348" s="294"/>
      <c r="B348" s="294"/>
      <c r="C348" s="294"/>
      <c r="D348" s="294"/>
      <c r="E348" s="294"/>
      <c r="F348" s="294"/>
    </row>
    <row r="349">
      <c r="A349" s="294" t="s">
        <v>21312</v>
      </c>
      <c r="B349" s="294"/>
      <c r="C349" s="294"/>
      <c r="D349" s="294"/>
      <c r="E349" s="294"/>
      <c r="F349" s="294"/>
    </row>
    <row r="350">
      <c r="A350" s="294" t="s">
        <v>21477</v>
      </c>
      <c r="B350" s="294"/>
      <c r="C350" s="294"/>
      <c r="D350" s="294"/>
      <c r="E350" s="294"/>
      <c r="F350" s="294"/>
    </row>
    <row r="351">
      <c r="A351" s="294" t="s">
        <v>21478</v>
      </c>
      <c r="B351" s="294"/>
      <c r="C351" s="294"/>
      <c r="D351" s="294"/>
      <c r="E351" s="294"/>
      <c r="F351" s="294"/>
    </row>
    <row r="352">
      <c r="A352" s="294" t="s">
        <v>21528</v>
      </c>
      <c r="B352" s="294"/>
      <c r="C352" s="294"/>
      <c r="D352" s="294"/>
      <c r="E352" s="294"/>
      <c r="F352" s="294"/>
    </row>
    <row r="353">
      <c r="A353" s="294" t="s">
        <v>21480</v>
      </c>
      <c r="B353" s="294"/>
      <c r="C353" s="294"/>
      <c r="D353" s="294"/>
      <c r="E353" s="294"/>
      <c r="F353" s="294"/>
    </row>
    <row r="354">
      <c r="A354" s="294"/>
      <c r="B354" s="294"/>
      <c r="C354" s="294"/>
      <c r="D354" s="294"/>
      <c r="E354" s="294"/>
      <c r="F354" s="294"/>
    </row>
    <row r="355">
      <c r="A355" s="294"/>
      <c r="B355" s="294"/>
      <c r="C355" s="294"/>
      <c r="D355" s="294"/>
      <c r="E355" s="294"/>
      <c r="F355" s="294"/>
    </row>
    <row r="356">
      <c r="A356" s="294" t="s">
        <v>21429</v>
      </c>
      <c r="B356" s="294"/>
      <c r="C356" s="294"/>
      <c r="D356" s="294"/>
      <c r="E356" s="294"/>
      <c r="F356" s="294"/>
    </row>
    <row r="357">
      <c r="A357" s="294"/>
      <c r="B357" s="294"/>
      <c r="C357" s="294"/>
      <c r="D357" s="294"/>
      <c r="E357" s="294"/>
      <c r="F357" s="294"/>
    </row>
    <row r="358">
      <c r="A358" s="294" t="s">
        <v>21529</v>
      </c>
      <c r="B358" s="294"/>
      <c r="C358" s="294"/>
      <c r="D358" s="294"/>
      <c r="E358" s="294"/>
      <c r="F358" s="294"/>
    </row>
    <row r="359">
      <c r="A359" s="294"/>
      <c r="B359" s="294" t="s">
        <v>21530</v>
      </c>
      <c r="C359" s="294"/>
      <c r="D359" s="294"/>
      <c r="E359" s="294"/>
      <c r="F359" s="294"/>
    </row>
    <row r="360">
      <c r="A360" s="294" t="s">
        <v>21531</v>
      </c>
      <c r="B360" s="294"/>
      <c r="C360" s="294"/>
      <c r="D360" s="294"/>
      <c r="E360" s="294"/>
      <c r="F360" s="294"/>
    </row>
    <row r="361">
      <c r="A361" s="294" t="s">
        <v>21532</v>
      </c>
      <c r="B361" s="294"/>
      <c r="C361" s="294"/>
      <c r="D361" s="294"/>
      <c r="E361" s="294"/>
      <c r="F361" s="294"/>
    </row>
    <row r="362">
      <c r="A362" s="294" t="s">
        <v>21533</v>
      </c>
      <c r="B362" s="294"/>
      <c r="C362" s="294"/>
      <c r="D362" s="294"/>
      <c r="E362" s="294"/>
      <c r="F362" s="294"/>
    </row>
    <row r="363">
      <c r="A363" s="294" t="s">
        <v>21534</v>
      </c>
      <c r="B363" s="294"/>
      <c r="C363" s="294"/>
      <c r="D363" s="294"/>
      <c r="E363" s="294"/>
      <c r="F363" s="294"/>
    </row>
    <row r="364">
      <c r="A364" s="294" t="s">
        <v>21535</v>
      </c>
      <c r="B364" s="294"/>
      <c r="C364" s="294"/>
      <c r="D364" s="294"/>
      <c r="E364" s="294"/>
      <c r="F364" s="294"/>
    </row>
    <row r="365">
      <c r="A365" s="294" t="s">
        <v>21536</v>
      </c>
      <c r="B365" s="294"/>
      <c r="C365" s="294"/>
      <c r="D365" s="294"/>
      <c r="E365" s="294"/>
      <c r="F365" s="294"/>
    </row>
    <row r="366">
      <c r="A366" s="294"/>
      <c r="B366" s="294"/>
      <c r="C366" s="294"/>
      <c r="D366" s="294"/>
      <c r="E366" s="294"/>
      <c r="F366" s="294"/>
    </row>
    <row r="367">
      <c r="A367" s="294" t="s">
        <v>21537</v>
      </c>
      <c r="B367" s="294"/>
      <c r="C367" s="294"/>
      <c r="D367" s="294"/>
      <c r="E367" s="294"/>
      <c r="F367" s="294"/>
    </row>
    <row r="368">
      <c r="A368" s="294" t="s">
        <v>21538</v>
      </c>
      <c r="B368" s="294"/>
      <c r="C368" s="294"/>
      <c r="D368" s="294"/>
      <c r="E368" s="294"/>
      <c r="F368" s="294"/>
    </row>
    <row r="369">
      <c r="A369" s="294" t="s">
        <v>21539</v>
      </c>
      <c r="B369" s="294"/>
      <c r="C369" s="294"/>
      <c r="D369" s="294"/>
      <c r="E369" s="294"/>
      <c r="F369" s="294"/>
    </row>
    <row r="370">
      <c r="A370" s="294" t="s">
        <v>21540</v>
      </c>
      <c r="B370" s="294"/>
      <c r="C370" s="294"/>
      <c r="D370" s="294"/>
      <c r="E370" s="294"/>
      <c r="F370" s="294"/>
    </row>
    <row r="371">
      <c r="A371" s="294"/>
      <c r="B371" s="294"/>
      <c r="C371" s="294"/>
      <c r="D371" s="294"/>
      <c r="E371" s="294"/>
      <c r="F371" s="294"/>
    </row>
    <row r="372">
      <c r="A372" s="294" t="s">
        <v>21541</v>
      </c>
      <c r="B372" s="294"/>
      <c r="C372" s="294"/>
      <c r="D372" s="294"/>
      <c r="E372" s="294"/>
      <c r="F372" s="294"/>
    </row>
    <row r="373">
      <c r="A373" s="294"/>
      <c r="B373" s="294"/>
      <c r="C373" s="294"/>
      <c r="D373" s="294"/>
      <c r="E373" s="294"/>
      <c r="F373" s="294"/>
    </row>
    <row r="374">
      <c r="A374" s="294" t="s">
        <v>21542</v>
      </c>
      <c r="B374" s="294"/>
      <c r="C374" s="294"/>
      <c r="D374" s="294"/>
      <c r="E374" s="294"/>
      <c r="F374" s="294"/>
    </row>
    <row r="375">
      <c r="A375" s="294" t="s">
        <v>21543</v>
      </c>
      <c r="B375" s="294"/>
      <c r="C375" s="294"/>
      <c r="D375" s="294"/>
      <c r="E375" s="294"/>
      <c r="F375" s="294"/>
    </row>
    <row r="376">
      <c r="A376" s="294" t="s">
        <v>21544</v>
      </c>
      <c r="B376" s="294"/>
      <c r="C376" s="294"/>
      <c r="D376" s="294"/>
      <c r="E376" s="294"/>
      <c r="F376" s="294"/>
    </row>
    <row r="377">
      <c r="A377" s="294" t="s">
        <v>21545</v>
      </c>
      <c r="B377" s="294"/>
      <c r="C377" s="294"/>
      <c r="D377" s="294"/>
      <c r="E377" s="294"/>
      <c r="F377" s="294"/>
    </row>
    <row r="378">
      <c r="A378" s="294" t="s">
        <v>21546</v>
      </c>
      <c r="B378" s="294"/>
      <c r="C378" s="294"/>
      <c r="D378" s="294"/>
      <c r="E378" s="294"/>
      <c r="F378" s="294"/>
    </row>
    <row r="379">
      <c r="A379" s="294"/>
      <c r="B379" s="294"/>
      <c r="C379" s="294"/>
      <c r="D379" s="294"/>
      <c r="E379" s="294"/>
      <c r="F379" s="294"/>
    </row>
    <row r="380">
      <c r="A380" s="294" t="s">
        <v>21547</v>
      </c>
      <c r="B380" s="294"/>
      <c r="C380" s="294"/>
      <c r="D380" s="294"/>
      <c r="E380" s="294"/>
      <c r="F380" s="294"/>
    </row>
    <row r="381">
      <c r="A381" s="294" t="s">
        <v>21548</v>
      </c>
      <c r="B381" s="294"/>
      <c r="C381" s="294"/>
      <c r="D381" s="294"/>
      <c r="E381" s="294"/>
      <c r="F381" s="294"/>
    </row>
    <row r="382">
      <c r="A382" s="294"/>
      <c r="B382" s="294"/>
      <c r="C382" s="294"/>
      <c r="D382" s="294"/>
      <c r="E382" s="294"/>
      <c r="F382" s="294"/>
    </row>
    <row r="383">
      <c r="A383" s="294" t="s">
        <v>21549</v>
      </c>
      <c r="B383" s="294"/>
      <c r="C383" s="294"/>
      <c r="D383" s="294"/>
      <c r="E383" s="294"/>
      <c r="F383" s="294"/>
    </row>
    <row r="384">
      <c r="A384" s="294" t="s">
        <v>21550</v>
      </c>
      <c r="B384" s="294"/>
      <c r="C384" s="294"/>
      <c r="D384" s="294"/>
      <c r="E384" s="294"/>
      <c r="F384" s="294"/>
    </row>
    <row r="385">
      <c r="A385" s="294" t="s">
        <v>21551</v>
      </c>
      <c r="B385" s="294"/>
      <c r="C385" s="294"/>
      <c r="D385" s="294"/>
      <c r="E385" s="294"/>
      <c r="F385" s="294"/>
    </row>
    <row r="386">
      <c r="A386" s="294" t="s">
        <v>21552</v>
      </c>
      <c r="B386" s="294"/>
      <c r="C386" s="294"/>
      <c r="D386" s="294"/>
      <c r="E386" s="294"/>
      <c r="F386" s="294"/>
    </row>
    <row r="387">
      <c r="A387" s="294" t="s">
        <v>21553</v>
      </c>
      <c r="B387" s="294"/>
      <c r="C387" s="294"/>
      <c r="D387" s="294"/>
      <c r="E387" s="294"/>
      <c r="F387" s="294"/>
    </row>
    <row r="388">
      <c r="A388" s="294"/>
      <c r="B388" s="294"/>
      <c r="C388" s="294"/>
      <c r="D388" s="294"/>
      <c r="E388" s="294"/>
      <c r="F388" s="294"/>
    </row>
    <row r="389">
      <c r="A389" s="294" t="s">
        <v>21554</v>
      </c>
      <c r="B389" s="294"/>
      <c r="C389" s="294"/>
      <c r="D389" s="294"/>
      <c r="E389" s="294"/>
      <c r="F389" s="294"/>
    </row>
    <row r="390">
      <c r="A390" s="294"/>
      <c r="B390" s="294"/>
      <c r="C390" s="294"/>
      <c r="D390" s="294"/>
      <c r="E390" s="294"/>
      <c r="F390" s="294"/>
    </row>
    <row r="391">
      <c r="A391" s="294" t="s">
        <v>21555</v>
      </c>
      <c r="B391" s="294"/>
      <c r="C391" s="294"/>
      <c r="D391" s="294"/>
      <c r="E391" s="294"/>
      <c r="F391" s="294"/>
    </row>
    <row r="392">
      <c r="A392" s="294" t="s">
        <v>21556</v>
      </c>
      <c r="B392" s="294"/>
      <c r="C392" s="294"/>
      <c r="D392" s="294"/>
      <c r="E392" s="294"/>
      <c r="F392" s="294"/>
    </row>
    <row r="393">
      <c r="A393" s="294" t="s">
        <v>21557</v>
      </c>
      <c r="B393" s="294"/>
      <c r="C393" s="294"/>
      <c r="D393" s="294"/>
      <c r="E393" s="294"/>
      <c r="F393" s="294"/>
    </row>
    <row r="394">
      <c r="A394" s="294" t="s">
        <v>21558</v>
      </c>
      <c r="B394" s="294"/>
      <c r="C394" s="294"/>
      <c r="D394" s="294"/>
      <c r="E394" s="294"/>
      <c r="F394" s="294"/>
    </row>
    <row r="395">
      <c r="A395" s="294" t="s">
        <v>21559</v>
      </c>
      <c r="B395" s="294"/>
      <c r="C395" s="294"/>
      <c r="D395" s="294"/>
      <c r="E395" s="294"/>
      <c r="F395" s="294"/>
    </row>
    <row r="396">
      <c r="A396" s="294"/>
      <c r="B396" s="294"/>
      <c r="C396" s="294"/>
      <c r="D396" s="294"/>
      <c r="E396" s="294"/>
      <c r="F396" s="294"/>
    </row>
    <row r="397">
      <c r="A397" s="294"/>
      <c r="B397" s="294"/>
      <c r="C397" s="294"/>
      <c r="D397" s="294"/>
      <c r="E397" s="294"/>
      <c r="F397" s="294"/>
    </row>
    <row r="398">
      <c r="A398" s="294"/>
      <c r="B398" s="294"/>
      <c r="C398" s="294"/>
      <c r="D398" s="294"/>
      <c r="E398" s="294"/>
      <c r="F398" s="294"/>
    </row>
    <row r="399">
      <c r="A399" s="294" t="s">
        <v>21560</v>
      </c>
      <c r="B399" s="294"/>
      <c r="C399" s="294"/>
      <c r="D399" s="294"/>
      <c r="E399" s="294"/>
      <c r="F399" s="294"/>
    </row>
    <row r="400">
      <c r="A400" s="294"/>
      <c r="B400" s="294"/>
      <c r="C400" s="294"/>
      <c r="D400" s="294"/>
      <c r="E400" s="294"/>
      <c r="F400" s="294"/>
    </row>
    <row r="401">
      <c r="A401" s="294" t="s">
        <v>21469</v>
      </c>
      <c r="B401" s="294"/>
      <c r="C401" s="294"/>
      <c r="D401" s="294"/>
      <c r="E401" s="294"/>
      <c r="F401" s="294"/>
    </row>
    <row r="402">
      <c r="A402" s="294" t="s">
        <v>21561</v>
      </c>
      <c r="B402" s="294"/>
      <c r="C402" s="294"/>
      <c r="D402" s="294"/>
      <c r="E402" s="294"/>
      <c r="F402" s="294"/>
    </row>
    <row r="403">
      <c r="A403" s="294" t="s">
        <v>21562</v>
      </c>
      <c r="B403" s="294"/>
      <c r="C403" s="294"/>
      <c r="D403" s="294"/>
      <c r="E403" s="294"/>
      <c r="F403" s="294"/>
    </row>
    <row r="404">
      <c r="A404" s="294" t="s">
        <v>21563</v>
      </c>
      <c r="B404" s="294"/>
      <c r="C404" s="294"/>
      <c r="D404" s="294"/>
      <c r="E404" s="294"/>
      <c r="F404" s="294"/>
    </row>
    <row r="405">
      <c r="A405" s="294" t="s">
        <v>21564</v>
      </c>
      <c r="B405" s="294"/>
      <c r="C405" s="294"/>
      <c r="D405" s="294"/>
      <c r="E405" s="294"/>
      <c r="F405" s="294"/>
    </row>
    <row r="406">
      <c r="A406" s="294" t="s">
        <v>21342</v>
      </c>
      <c r="B406" s="294"/>
      <c r="C406" s="294"/>
      <c r="D406" s="294"/>
      <c r="E406" s="294"/>
      <c r="F406" s="294"/>
    </row>
    <row r="407">
      <c r="A407" s="294" t="s">
        <v>21565</v>
      </c>
      <c r="B407" s="294"/>
      <c r="C407" s="294"/>
      <c r="D407" s="294"/>
      <c r="E407" s="294"/>
      <c r="F407" s="294"/>
    </row>
    <row r="408">
      <c r="A408" s="294" t="s">
        <v>21566</v>
      </c>
      <c r="B408" s="294"/>
      <c r="C408" s="294"/>
      <c r="D408" s="294"/>
      <c r="E408" s="294"/>
      <c r="F408" s="294"/>
    </row>
    <row r="409">
      <c r="A409" s="294" t="s">
        <v>21567</v>
      </c>
      <c r="B409" s="294"/>
      <c r="C409" s="294"/>
      <c r="D409" s="294"/>
      <c r="E409" s="294"/>
      <c r="F409" s="294"/>
    </row>
    <row r="410">
      <c r="A410" s="294" t="s">
        <v>21568</v>
      </c>
      <c r="B410" s="294"/>
      <c r="C410" s="294"/>
      <c r="D410" s="294"/>
      <c r="E410" s="294"/>
      <c r="F410" s="294"/>
    </row>
    <row r="411">
      <c r="A411" s="294" t="s">
        <v>21569</v>
      </c>
      <c r="B411" s="294"/>
      <c r="C411" s="294"/>
      <c r="D411" s="294"/>
      <c r="E411" s="294"/>
      <c r="F411" s="294"/>
    </row>
    <row r="412">
      <c r="A412" s="294" t="s">
        <v>21570</v>
      </c>
      <c r="B412" s="294"/>
      <c r="C412" s="294"/>
      <c r="D412" s="294"/>
      <c r="E412" s="294"/>
      <c r="F412" s="294"/>
    </row>
    <row r="413">
      <c r="A413" s="294" t="s">
        <v>21571</v>
      </c>
      <c r="B413" s="294"/>
      <c r="C413" s="294"/>
      <c r="D413" s="294"/>
      <c r="E413" s="294"/>
      <c r="F413" s="294"/>
    </row>
    <row r="414">
      <c r="A414" s="294" t="s">
        <v>21572</v>
      </c>
      <c r="B414" s="294"/>
      <c r="C414" s="294"/>
      <c r="D414" s="294"/>
      <c r="E414" s="294"/>
      <c r="F414" s="294"/>
    </row>
    <row r="415">
      <c r="A415" s="294" t="s">
        <v>21573</v>
      </c>
      <c r="B415" s="294"/>
      <c r="C415" s="294"/>
      <c r="D415" s="294"/>
      <c r="E415" s="294"/>
      <c r="F415" s="294"/>
    </row>
    <row r="416">
      <c r="A416" s="294" t="s">
        <v>21574</v>
      </c>
      <c r="B416" s="294"/>
      <c r="C416" s="294"/>
      <c r="D416" s="294"/>
      <c r="E416" s="294"/>
      <c r="F416" s="294"/>
    </row>
    <row r="417">
      <c r="A417" s="294" t="s">
        <v>21575</v>
      </c>
      <c r="B417" s="294"/>
      <c r="C417" s="294"/>
      <c r="D417" s="294"/>
      <c r="E417" s="294"/>
      <c r="F417" s="294"/>
    </row>
    <row r="418">
      <c r="A418" s="294"/>
      <c r="B418" s="294"/>
      <c r="C418" s="294"/>
      <c r="D418" s="294"/>
      <c r="E418" s="294"/>
      <c r="F418" s="294"/>
    </row>
    <row r="419">
      <c r="A419" s="294" t="s">
        <v>21312</v>
      </c>
      <c r="B419" s="294"/>
      <c r="C419" s="294"/>
      <c r="D419" s="294"/>
      <c r="E419" s="294"/>
      <c r="F419" s="294"/>
    </row>
    <row r="420">
      <c r="A420" s="294" t="s">
        <v>21576</v>
      </c>
      <c r="B420" s="294"/>
      <c r="C420" s="294"/>
      <c r="D420" s="294"/>
      <c r="E420" s="294"/>
      <c r="F420" s="294"/>
    </row>
    <row r="421">
      <c r="A421" s="294" t="s">
        <v>21577</v>
      </c>
      <c r="B421" s="294"/>
      <c r="C421" s="294"/>
      <c r="D421" s="294"/>
      <c r="E421" s="294"/>
      <c r="F421" s="294"/>
    </row>
    <row r="422">
      <c r="A422" s="294" t="s">
        <v>21578</v>
      </c>
      <c r="B422" s="294"/>
      <c r="C422" s="294"/>
      <c r="D422" s="294"/>
      <c r="E422" s="294"/>
      <c r="F422" s="294"/>
    </row>
    <row r="423">
      <c r="A423" s="294" t="s">
        <v>21579</v>
      </c>
      <c r="B423" s="294"/>
      <c r="C423" s="294"/>
      <c r="D423" s="294"/>
      <c r="E423" s="294"/>
      <c r="F423" s="294"/>
    </row>
    <row r="424">
      <c r="A424" s="294" t="s">
        <v>21580</v>
      </c>
      <c r="B424" s="294"/>
      <c r="C424" s="294"/>
      <c r="D424" s="294"/>
      <c r="E424" s="294"/>
      <c r="F424" s="294"/>
    </row>
    <row r="425">
      <c r="A425" s="294" t="s">
        <v>21581</v>
      </c>
      <c r="B425" s="294"/>
      <c r="C425" s="294"/>
      <c r="D425" s="294"/>
      <c r="E425" s="294"/>
      <c r="F425" s="294"/>
    </row>
    <row r="426">
      <c r="A426" s="294" t="s">
        <v>21582</v>
      </c>
      <c r="B426" s="294"/>
      <c r="C426" s="294"/>
      <c r="D426" s="294"/>
      <c r="E426" s="294"/>
      <c r="F426" s="294"/>
    </row>
    <row r="427">
      <c r="A427" s="294" t="s">
        <v>21583</v>
      </c>
      <c r="B427" s="294"/>
      <c r="C427" s="294"/>
      <c r="D427" s="294"/>
      <c r="E427" s="294"/>
      <c r="F427" s="294"/>
    </row>
    <row r="428">
      <c r="A428" s="294" t="s">
        <v>21584</v>
      </c>
      <c r="B428" s="294"/>
      <c r="C428" s="294"/>
      <c r="D428" s="294"/>
      <c r="E428" s="294"/>
      <c r="F428" s="294"/>
    </row>
    <row r="429">
      <c r="A429" s="294" t="s">
        <v>21585</v>
      </c>
      <c r="B429" s="294"/>
      <c r="C429" s="294"/>
      <c r="D429" s="294"/>
      <c r="E429" s="294"/>
      <c r="F429" s="294"/>
    </row>
    <row r="430">
      <c r="A430" s="294" t="s">
        <v>21586</v>
      </c>
      <c r="B430" s="294"/>
      <c r="C430" s="294"/>
      <c r="D430" s="294"/>
      <c r="E430" s="294"/>
      <c r="F430" s="294"/>
    </row>
    <row r="431">
      <c r="A431" s="294" t="s">
        <v>21587</v>
      </c>
      <c r="B431" s="294"/>
      <c r="C431" s="294"/>
      <c r="D431" s="294"/>
      <c r="E431" s="294"/>
      <c r="F431" s="294"/>
    </row>
    <row r="432">
      <c r="A432" s="294" t="s">
        <v>21588</v>
      </c>
      <c r="B432" s="294"/>
      <c r="C432" s="294"/>
      <c r="D432" s="294"/>
      <c r="E432" s="294"/>
      <c r="F432" s="294"/>
    </row>
    <row r="433">
      <c r="A433" s="294" t="s">
        <v>21589</v>
      </c>
      <c r="B433" s="294"/>
      <c r="C433" s="294"/>
      <c r="D433" s="294"/>
      <c r="E433" s="294"/>
      <c r="F433" s="294"/>
    </row>
    <row r="434">
      <c r="A434" s="294" t="s">
        <v>21590</v>
      </c>
      <c r="B434" s="294"/>
      <c r="C434" s="294"/>
      <c r="D434" s="294"/>
      <c r="E434" s="294"/>
      <c r="F434" s="294"/>
    </row>
    <row r="435">
      <c r="A435" s="294" t="s">
        <v>21591</v>
      </c>
      <c r="B435" s="294"/>
      <c r="C435" s="294"/>
      <c r="D435" s="294"/>
      <c r="E435" s="294"/>
      <c r="F435" s="294"/>
    </row>
    <row r="436">
      <c r="A436" s="294" t="s">
        <v>21592</v>
      </c>
      <c r="B436" s="294"/>
      <c r="C436" s="294"/>
      <c r="D436" s="294"/>
      <c r="E436" s="294"/>
      <c r="F436" s="294"/>
    </row>
    <row r="437">
      <c r="A437" s="294" t="s">
        <v>21593</v>
      </c>
      <c r="B437" s="294"/>
      <c r="C437" s="294"/>
      <c r="D437" s="294"/>
      <c r="E437" s="294"/>
      <c r="F437" s="294"/>
    </row>
    <row r="438">
      <c r="A438" s="294" t="s">
        <v>21594</v>
      </c>
      <c r="B438" s="294"/>
      <c r="C438" s="294"/>
      <c r="D438" s="294"/>
      <c r="E438" s="294"/>
      <c r="F438" s="294"/>
    </row>
    <row r="439">
      <c r="A439" s="294" t="s">
        <v>21595</v>
      </c>
      <c r="B439" s="294"/>
      <c r="C439" s="294"/>
      <c r="D439" s="294"/>
      <c r="E439" s="294"/>
      <c r="F439" s="294"/>
    </row>
    <row r="440">
      <c r="A440" s="294" t="s">
        <v>21596</v>
      </c>
      <c r="B440" s="294"/>
      <c r="C440" s="294"/>
      <c r="D440" s="294"/>
      <c r="E440" s="294"/>
      <c r="F440" s="294"/>
    </row>
    <row r="441">
      <c r="A441" s="294" t="s">
        <v>21597</v>
      </c>
      <c r="B441" s="294"/>
      <c r="C441" s="294"/>
      <c r="D441" s="294"/>
      <c r="E441" s="294"/>
      <c r="F441" s="294"/>
    </row>
    <row r="442">
      <c r="A442" s="294" t="s">
        <v>21598</v>
      </c>
      <c r="B442" s="294"/>
      <c r="C442" s="294"/>
      <c r="D442" s="294"/>
      <c r="E442" s="294"/>
      <c r="F442" s="294"/>
    </row>
    <row r="443">
      <c r="A443" s="294" t="s">
        <v>21599</v>
      </c>
      <c r="B443" s="294"/>
      <c r="C443" s="294"/>
      <c r="D443" s="294"/>
      <c r="E443" s="294"/>
      <c r="F443" s="294"/>
    </row>
    <row r="444">
      <c r="A444" s="294" t="s">
        <v>21600</v>
      </c>
      <c r="B444" s="294"/>
      <c r="C444" s="294"/>
      <c r="D444" s="294"/>
      <c r="E444" s="294"/>
      <c r="F444" s="294"/>
    </row>
    <row r="445">
      <c r="A445" s="294" t="s">
        <v>21601</v>
      </c>
      <c r="B445" s="294"/>
      <c r="C445" s="294"/>
      <c r="D445" s="294"/>
      <c r="E445" s="294"/>
      <c r="F445" s="294"/>
    </row>
    <row r="446">
      <c r="A446" s="294" t="s">
        <v>21602</v>
      </c>
      <c r="B446" s="294"/>
      <c r="C446" s="294"/>
      <c r="D446" s="294"/>
      <c r="E446" s="294"/>
      <c r="F446" s="294"/>
    </row>
    <row r="447">
      <c r="A447" s="294" t="s">
        <v>21603</v>
      </c>
      <c r="B447" s="294"/>
      <c r="C447" s="294"/>
      <c r="D447" s="294"/>
      <c r="E447" s="294"/>
      <c r="F447" s="294"/>
    </row>
    <row r="448">
      <c r="A448" s="294" t="s">
        <v>21604</v>
      </c>
      <c r="B448" s="294"/>
      <c r="C448" s="294"/>
      <c r="D448" s="294"/>
      <c r="E448" s="294"/>
      <c r="F448" s="294"/>
    </row>
    <row r="449">
      <c r="A449" s="294" t="s">
        <v>21605</v>
      </c>
      <c r="B449" s="294"/>
      <c r="C449" s="294"/>
      <c r="D449" s="294"/>
      <c r="E449" s="294"/>
      <c r="F449" s="294"/>
    </row>
    <row r="450">
      <c r="A450" s="294" t="s">
        <v>21606</v>
      </c>
      <c r="B450" s="294"/>
      <c r="C450" s="294"/>
      <c r="D450" s="294"/>
      <c r="E450" s="294"/>
      <c r="F450" s="294"/>
    </row>
    <row r="451">
      <c r="A451" s="294" t="s">
        <v>21607</v>
      </c>
      <c r="B451" s="294"/>
      <c r="C451" s="294"/>
      <c r="D451" s="294"/>
      <c r="E451" s="294"/>
      <c r="F451" s="294"/>
    </row>
    <row r="452">
      <c r="A452" s="294" t="s">
        <v>21608</v>
      </c>
      <c r="B452" s="294"/>
      <c r="C452" s="294"/>
      <c r="D452" s="294"/>
      <c r="E452" s="294"/>
      <c r="F452" s="294"/>
    </row>
    <row r="453">
      <c r="A453" s="294" t="s">
        <v>21609</v>
      </c>
      <c r="B453" s="294"/>
      <c r="C453" s="294"/>
      <c r="D453" s="294"/>
      <c r="E453" s="294"/>
      <c r="F453" s="294"/>
    </row>
    <row r="454">
      <c r="A454" s="294" t="s">
        <v>21610</v>
      </c>
      <c r="B454" s="294"/>
      <c r="C454" s="294"/>
      <c r="D454" s="294"/>
      <c r="E454" s="294"/>
      <c r="F454" s="294"/>
    </row>
    <row r="455">
      <c r="A455" s="294" t="s">
        <v>21611</v>
      </c>
      <c r="B455" s="294"/>
      <c r="C455" s="294"/>
      <c r="D455" s="294"/>
      <c r="E455" s="294"/>
      <c r="F455" s="294"/>
    </row>
    <row r="456">
      <c r="A456" s="294" t="s">
        <v>21612</v>
      </c>
      <c r="B456" s="294"/>
      <c r="C456" s="294"/>
      <c r="D456" s="294"/>
      <c r="E456" s="294"/>
      <c r="F456" s="294"/>
    </row>
    <row r="457">
      <c r="A457" s="294" t="s">
        <v>21613</v>
      </c>
      <c r="B457" s="294"/>
      <c r="C457" s="294"/>
      <c r="D457" s="294"/>
      <c r="E457" s="294"/>
      <c r="F457" s="294"/>
    </row>
    <row r="458">
      <c r="A458" s="294" t="s">
        <v>21614</v>
      </c>
      <c r="B458" s="294"/>
      <c r="C458" s="294"/>
      <c r="D458" s="294"/>
      <c r="E458" s="294"/>
      <c r="F458" s="294"/>
    </row>
    <row r="459">
      <c r="A459" s="294" t="s">
        <v>21615</v>
      </c>
      <c r="B459" s="294"/>
      <c r="C459" s="294"/>
      <c r="D459" s="294"/>
      <c r="E459" s="294"/>
      <c r="F459" s="294"/>
    </row>
    <row r="460">
      <c r="A460" s="294" t="s">
        <v>21616</v>
      </c>
      <c r="B460" s="294"/>
      <c r="C460" s="294"/>
      <c r="D460" s="294"/>
      <c r="E460" s="294"/>
      <c r="F460" s="294"/>
    </row>
    <row r="461">
      <c r="A461" s="294" t="s">
        <v>21617</v>
      </c>
      <c r="B461" s="294"/>
      <c r="C461" s="294"/>
      <c r="D461" s="294"/>
      <c r="E461" s="294"/>
      <c r="F461" s="294"/>
    </row>
    <row r="462">
      <c r="A462" s="294" t="s">
        <v>21618</v>
      </c>
      <c r="B462" s="294"/>
      <c r="C462" s="294"/>
      <c r="D462" s="294"/>
      <c r="E462" s="294"/>
      <c r="F462" s="294"/>
    </row>
    <row r="463">
      <c r="A463" s="294" t="s">
        <v>21619</v>
      </c>
      <c r="B463" s="294"/>
      <c r="C463" s="294"/>
      <c r="D463" s="294"/>
      <c r="E463" s="294"/>
      <c r="F463" s="294"/>
    </row>
    <row r="464">
      <c r="A464" s="294"/>
      <c r="B464" s="294"/>
      <c r="C464" s="294"/>
      <c r="D464" s="294"/>
      <c r="E464" s="294"/>
      <c r="F464" s="294"/>
    </row>
    <row r="465">
      <c r="A465" s="294" t="s">
        <v>21620</v>
      </c>
      <c r="B465" s="294"/>
      <c r="C465" s="294"/>
      <c r="D465" s="294"/>
      <c r="E465" s="294"/>
      <c r="F465" s="294"/>
    </row>
    <row r="466">
      <c r="A466" s="294"/>
      <c r="B466" s="294"/>
      <c r="C466" s="294"/>
      <c r="D466" s="294"/>
      <c r="E466" s="294"/>
      <c r="F466" s="294"/>
    </row>
    <row r="467">
      <c r="A467" s="294" t="s">
        <v>21621</v>
      </c>
      <c r="B467" s="294"/>
      <c r="C467" s="294"/>
      <c r="D467" s="294"/>
      <c r="E467" s="294"/>
      <c r="F467" s="294"/>
    </row>
    <row r="468">
      <c r="A468" s="294" t="s">
        <v>21622</v>
      </c>
      <c r="B468" s="294"/>
      <c r="C468" s="294"/>
      <c r="D468" s="294"/>
      <c r="E468" s="294"/>
      <c r="F468" s="294"/>
    </row>
    <row r="469">
      <c r="A469" s="294" t="s">
        <v>21623</v>
      </c>
      <c r="B469" s="294"/>
      <c r="C469" s="294"/>
      <c r="D469" s="294"/>
      <c r="E469" s="294"/>
      <c r="F469" s="294"/>
    </row>
    <row r="470">
      <c r="A470" s="294" t="s">
        <v>21624</v>
      </c>
      <c r="B470" s="294"/>
      <c r="C470" s="294"/>
      <c r="D470" s="294"/>
      <c r="E470" s="294"/>
      <c r="F470" s="294"/>
    </row>
    <row r="471">
      <c r="A471" s="294" t="s">
        <v>21625</v>
      </c>
      <c r="B471" s="294"/>
      <c r="C471" s="294"/>
      <c r="D471" s="294"/>
      <c r="E471" s="294"/>
      <c r="F471" s="294"/>
    </row>
    <row r="472">
      <c r="A472" s="294" t="s">
        <v>21626</v>
      </c>
      <c r="B472" s="294"/>
      <c r="C472" s="294"/>
      <c r="D472" s="294"/>
      <c r="E472" s="294"/>
      <c r="F472" s="294"/>
    </row>
    <row r="473">
      <c r="A473" s="294" t="s">
        <v>21627</v>
      </c>
      <c r="B473" s="294"/>
      <c r="C473" s="294"/>
      <c r="D473" s="294"/>
      <c r="E473" s="294"/>
      <c r="F473" s="294"/>
    </row>
    <row r="474">
      <c r="A474" s="294" t="s">
        <v>21628</v>
      </c>
      <c r="B474" s="294"/>
      <c r="C474" s="294"/>
      <c r="D474" s="294"/>
      <c r="E474" s="294"/>
      <c r="F474" s="294"/>
    </row>
    <row r="475">
      <c r="A475" s="294" t="s">
        <v>21629</v>
      </c>
      <c r="B475" s="294"/>
      <c r="C475" s="294"/>
      <c r="D475" s="294"/>
      <c r="E475" s="294"/>
      <c r="F475" s="294"/>
    </row>
    <row r="476">
      <c r="A476" s="294" t="s">
        <v>21630</v>
      </c>
      <c r="B476" s="294"/>
      <c r="C476" s="294"/>
      <c r="D476" s="294"/>
      <c r="E476" s="294"/>
      <c r="F476" s="294"/>
    </row>
    <row r="477">
      <c r="A477" s="294" t="s">
        <v>21631</v>
      </c>
      <c r="B477" s="294"/>
      <c r="C477" s="294"/>
      <c r="D477" s="294"/>
      <c r="E477" s="294"/>
      <c r="F477" s="294"/>
    </row>
    <row r="478">
      <c r="A478" s="294"/>
      <c r="B478" s="294"/>
      <c r="C478" s="294"/>
      <c r="D478" s="294"/>
      <c r="E478" s="294"/>
      <c r="F478" s="294"/>
    </row>
    <row r="479">
      <c r="A479" s="294" t="s">
        <v>21632</v>
      </c>
      <c r="B479" s="294"/>
      <c r="C479" s="294"/>
      <c r="D479" s="294"/>
      <c r="E479" s="294"/>
      <c r="F479" s="294"/>
    </row>
    <row r="480">
      <c r="A480" s="294"/>
      <c r="B480" s="294"/>
      <c r="C480" s="294"/>
      <c r="D480" s="294"/>
      <c r="E480" s="294"/>
      <c r="F480" s="294"/>
    </row>
    <row r="481">
      <c r="A481" s="294" t="s">
        <v>21633</v>
      </c>
      <c r="B481" s="294"/>
      <c r="C481" s="294"/>
      <c r="D481" s="294"/>
      <c r="E481" s="294"/>
      <c r="F481" s="294"/>
    </row>
    <row r="482">
      <c r="A482" s="294" t="s">
        <v>21634</v>
      </c>
      <c r="B482" s="294"/>
      <c r="C482" s="294"/>
      <c r="D482" s="294"/>
      <c r="E482" s="294"/>
      <c r="F482" s="294"/>
    </row>
    <row r="483">
      <c r="A483" s="294" t="s">
        <v>21635</v>
      </c>
      <c r="B483" s="294"/>
      <c r="C483" s="294"/>
      <c r="D483" s="294"/>
      <c r="E483" s="294"/>
      <c r="F483" s="294"/>
    </row>
    <row r="484">
      <c r="A484" s="294" t="s">
        <v>21636</v>
      </c>
      <c r="B484" s="294"/>
      <c r="C484" s="294"/>
      <c r="D484" s="294"/>
      <c r="E484" s="294"/>
      <c r="F484" s="294"/>
    </row>
    <row r="485">
      <c r="A485" s="294" t="s">
        <v>21637</v>
      </c>
      <c r="B485" s="294"/>
      <c r="C485" s="294"/>
      <c r="D485" s="294"/>
      <c r="E485" s="294"/>
      <c r="F485" s="294"/>
    </row>
    <row r="486">
      <c r="A486" s="294" t="s">
        <v>21638</v>
      </c>
      <c r="B486" s="294"/>
      <c r="C486" s="294"/>
      <c r="D486" s="294"/>
      <c r="E486" s="294"/>
      <c r="F486" s="294"/>
    </row>
    <row r="487">
      <c r="A487" s="294"/>
      <c r="B487" s="294"/>
      <c r="C487" s="294"/>
      <c r="D487" s="294"/>
      <c r="E487" s="294"/>
      <c r="F487" s="294"/>
    </row>
    <row r="488">
      <c r="A488" s="294" t="s">
        <v>21639</v>
      </c>
      <c r="B488" s="294"/>
      <c r="C488" s="294"/>
      <c r="D488" s="294"/>
      <c r="E488" s="294"/>
      <c r="F488" s="294"/>
    </row>
    <row r="489">
      <c r="A489" s="294"/>
      <c r="B489" s="294"/>
      <c r="C489" s="294"/>
      <c r="D489" s="294"/>
      <c r="E489" s="294"/>
      <c r="F489" s="294"/>
    </row>
    <row r="490">
      <c r="A490" s="294" t="s">
        <v>21640</v>
      </c>
      <c r="B490" s="294"/>
      <c r="C490" s="294"/>
      <c r="D490" s="294"/>
      <c r="E490" s="294"/>
      <c r="F490" s="294"/>
    </row>
    <row r="491">
      <c r="A491" s="294" t="s">
        <v>21641</v>
      </c>
      <c r="B491" s="294"/>
      <c r="C491" s="294"/>
      <c r="D491" s="294"/>
      <c r="E491" s="294"/>
      <c r="F491" s="294"/>
    </row>
    <row r="492">
      <c r="A492" s="294" t="s">
        <v>21642</v>
      </c>
      <c r="B492" s="294"/>
      <c r="C492" s="294"/>
      <c r="D492" s="294"/>
      <c r="E492" s="294"/>
      <c r="F492" s="294"/>
    </row>
    <row r="493">
      <c r="A493" s="294" t="s">
        <v>21643</v>
      </c>
      <c r="B493" s="294"/>
      <c r="C493" s="294"/>
      <c r="D493" s="294"/>
      <c r="E493" s="294"/>
      <c r="F493" s="294"/>
    </row>
    <row r="494">
      <c r="A494" s="294" t="s">
        <v>21644</v>
      </c>
      <c r="B494" s="294"/>
      <c r="C494" s="294"/>
      <c r="D494" s="294"/>
      <c r="E494" s="294"/>
      <c r="F494" s="294"/>
    </row>
    <row r="495">
      <c r="A495" s="294" t="s">
        <v>21645</v>
      </c>
      <c r="B495" s="294"/>
      <c r="C495" s="294"/>
      <c r="D495" s="294"/>
      <c r="E495" s="294"/>
      <c r="F495" s="294"/>
    </row>
    <row r="496">
      <c r="A496" s="294" t="s">
        <v>21646</v>
      </c>
      <c r="B496" s="294"/>
      <c r="C496" s="294"/>
      <c r="D496" s="294"/>
      <c r="E496" s="294"/>
      <c r="F496" s="294"/>
    </row>
    <row r="497">
      <c r="A497" s="294"/>
      <c r="B497" s="294"/>
      <c r="C497" s="294"/>
      <c r="D497" s="294"/>
      <c r="E497" s="294"/>
      <c r="F497" s="294"/>
    </row>
    <row r="498">
      <c r="A498" s="294" t="s">
        <v>21401</v>
      </c>
      <c r="B498" s="294"/>
      <c r="C498" s="294"/>
      <c r="D498" s="294"/>
      <c r="E498" s="294"/>
      <c r="F498" s="294"/>
    </row>
    <row r="499">
      <c r="A499" s="294" t="s">
        <v>21305</v>
      </c>
      <c r="B499" s="294"/>
      <c r="C499" s="294"/>
      <c r="D499" s="294"/>
      <c r="E499" s="294"/>
      <c r="F499" s="294"/>
    </row>
    <row r="500">
      <c r="A500" s="294" t="s">
        <v>21647</v>
      </c>
      <c r="B500" s="294"/>
      <c r="C500" s="294"/>
      <c r="D500" s="294"/>
      <c r="E500" s="294"/>
      <c r="F500" s="294"/>
    </row>
    <row r="501">
      <c r="A501" s="294" t="s">
        <v>21648</v>
      </c>
      <c r="B501" s="294"/>
      <c r="C501" s="294"/>
      <c r="D501" s="294"/>
      <c r="E501" s="294"/>
      <c r="F501" s="294"/>
    </row>
    <row r="502">
      <c r="A502" s="294" t="s">
        <v>21649</v>
      </c>
      <c r="B502" s="294"/>
      <c r="C502" s="294"/>
      <c r="D502" s="294"/>
      <c r="E502" s="294"/>
      <c r="F502" s="294"/>
    </row>
    <row r="503">
      <c r="A503" s="294" t="s">
        <v>21650</v>
      </c>
      <c r="B503" s="294"/>
      <c r="C503" s="294"/>
      <c r="D503" s="294"/>
      <c r="E503" s="294"/>
      <c r="F503" s="294"/>
    </row>
    <row r="504">
      <c r="A504" s="294" t="s">
        <v>21651</v>
      </c>
      <c r="B504" s="294"/>
      <c r="C504" s="294"/>
      <c r="D504" s="294"/>
      <c r="E504" s="294"/>
      <c r="F504" s="294"/>
    </row>
    <row r="505">
      <c r="A505" s="294" t="s">
        <v>21652</v>
      </c>
      <c r="B505" s="294"/>
      <c r="C505" s="294"/>
      <c r="D505" s="294"/>
      <c r="E505" s="294"/>
      <c r="F505" s="294"/>
    </row>
    <row r="506">
      <c r="A506" s="294" t="s">
        <v>21653</v>
      </c>
      <c r="B506" s="294"/>
      <c r="C506" s="294"/>
      <c r="D506" s="294"/>
      <c r="E506" s="294"/>
      <c r="F506" s="294"/>
    </row>
    <row r="507">
      <c r="A507" s="294" t="s">
        <v>21654</v>
      </c>
      <c r="B507" s="294"/>
      <c r="C507" s="294"/>
      <c r="D507" s="294"/>
      <c r="E507" s="294"/>
      <c r="F507" s="294"/>
    </row>
    <row r="508">
      <c r="A508" s="294"/>
      <c r="B508" s="294"/>
      <c r="C508" s="294"/>
      <c r="D508" s="294"/>
      <c r="E508" s="294"/>
      <c r="F508" s="294"/>
    </row>
    <row r="509">
      <c r="A509" s="294" t="s">
        <v>21407</v>
      </c>
      <c r="B509" s="294"/>
      <c r="C509" s="294"/>
      <c r="D509" s="294"/>
      <c r="E509" s="294"/>
      <c r="F509" s="294"/>
    </row>
    <row r="510">
      <c r="A510" s="294"/>
      <c r="B510" s="294"/>
      <c r="C510" s="294"/>
      <c r="D510" s="294"/>
      <c r="E510" s="294"/>
      <c r="F510" s="294"/>
    </row>
    <row r="511">
      <c r="A511" s="294" t="s">
        <v>21655</v>
      </c>
      <c r="B511" s="294"/>
      <c r="C511" s="294"/>
      <c r="D511" s="294"/>
      <c r="E511" s="294"/>
      <c r="F511" s="294"/>
    </row>
    <row r="512">
      <c r="A512" s="294" t="str">
        <f>-Abdomen: Mild distension, tenderness in epigastrium, gurgling sounds</f>
        <v>#ERROR!</v>
      </c>
      <c r="B512" s="294"/>
      <c r="C512" s="294"/>
      <c r="D512" s="294"/>
      <c r="E512" s="294"/>
      <c r="F512" s="294"/>
    </row>
    <row r="513">
      <c r="A513" s="294" t="str">
        <f>ARRAY_CONSTRAIN(ARRAYFORMULA(-Bowel sounds: Reduced or sluggish peristalsis), 1, 1)</f>
        <v>#ERROR!</v>
      </c>
      <c r="B513" s="294"/>
      <c r="C513" s="294"/>
      <c r="D513" s="294"/>
      <c r="E513" s="294"/>
      <c r="F513" s="294"/>
    </row>
    <row r="514">
      <c r="A514" s="294" t="str">
        <f>ARRAY_CONSTRAIN(ARRAYFORMULA(-Appetite: Markedly Reduced), 1, 1)</f>
        <v>#ERROR!</v>
      </c>
      <c r="B514" s="294"/>
      <c r="C514" s="294"/>
      <c r="D514" s="294"/>
      <c r="E514" s="294"/>
      <c r="F514" s="294"/>
    </row>
    <row r="515">
      <c r="A515" s="294" t="str">
        <f>-Nausea, bloating, belching are common complaints</f>
        <v>#ERROR!</v>
      </c>
      <c r="B515" s="294"/>
      <c r="C515" s="294"/>
      <c r="D515" s="294"/>
      <c r="E515" s="294"/>
      <c r="F515" s="294"/>
    </row>
    <row r="516">
      <c r="A516" s="294" t="str">
        <f>ARRAY_CONSTRAIN(ARRAYFORMULA(-Constipation or irregular Bowel habits), 1, 1)</f>
        <v>#ERROR!</v>
      </c>
      <c r="B516" s="294"/>
      <c r="C516" s="294"/>
      <c r="D516" s="294"/>
      <c r="E516" s="294"/>
      <c r="F516" s="294"/>
    </row>
    <row r="517">
      <c r="A517" s="294" t="s">
        <v>21656</v>
      </c>
      <c r="B517" s="294"/>
      <c r="C517" s="294"/>
      <c r="D517" s="294"/>
      <c r="E517" s="294"/>
      <c r="F517" s="294"/>
    </row>
    <row r="518">
      <c r="A518" s="294" t="str">
        <f>-Lethargy, drowsiness, mental fog</f>
        <v>#ERROR!</v>
      </c>
      <c r="B518" s="294"/>
      <c r="C518" s="294"/>
      <c r="D518" s="294"/>
      <c r="E518" s="294"/>
      <c r="F518" s="294"/>
    </row>
    <row r="519">
      <c r="A519" s="294" t="str">
        <f>ARRAY_CONSTRAIN(ARRAYFORMULA(-Reduced alertness and dullness due to toxic accumulation), 1, 1)</f>
        <v>#ERROR!</v>
      </c>
      <c r="B519" s="294"/>
      <c r="C519" s="294"/>
      <c r="D519" s="294"/>
      <c r="E519" s="294"/>
      <c r="F519" s="294"/>
    </row>
    <row r="520">
      <c r="A520" s="294" t="s">
        <v>21657</v>
      </c>
      <c r="B520" s="294"/>
      <c r="C520" s="294"/>
      <c r="D520" s="294"/>
      <c r="E520" s="294"/>
      <c r="F520" s="294"/>
    </row>
    <row r="521">
      <c r="A521" s="294" t="str">
        <f>ARRAY_CONSTRAIN(ARRAYFORMULA(-No major findings unless chronic and systemic involvement), 1, 1)</f>
        <v>#ERROR!</v>
      </c>
      <c r="B521" s="294"/>
      <c r="C521" s="294"/>
      <c r="D521" s="294"/>
      <c r="E521" s="294"/>
      <c r="F521" s="294"/>
    </row>
    <row r="522">
      <c r="A522" s="294"/>
      <c r="B522" s="294"/>
      <c r="C522" s="294"/>
      <c r="D522" s="294"/>
      <c r="E522" s="294"/>
      <c r="F522" s="294"/>
    </row>
    <row r="523">
      <c r="A523" s="294" t="s">
        <v>21658</v>
      </c>
      <c r="B523" s="294"/>
      <c r="C523" s="294"/>
      <c r="D523" s="294"/>
      <c r="E523" s="294"/>
      <c r="F523" s="294"/>
    </row>
    <row r="524">
      <c r="A524" s="294"/>
      <c r="B524" s="294"/>
      <c r="C524" s="294"/>
      <c r="D524" s="294"/>
      <c r="E524" s="294"/>
      <c r="F524" s="294"/>
    </row>
    <row r="525">
      <c r="A525" s="294" t="s">
        <v>21659</v>
      </c>
      <c r="B525" s="294"/>
      <c r="C525" s="294"/>
      <c r="D525" s="294"/>
      <c r="E525" s="294"/>
      <c r="F525" s="294"/>
    </row>
    <row r="526">
      <c r="A526" s="294" t="s">
        <v>21660</v>
      </c>
      <c r="B526" s="294"/>
      <c r="C526" s="294"/>
      <c r="D526" s="294"/>
      <c r="E526" s="294"/>
      <c r="F526" s="294"/>
    </row>
    <row r="527">
      <c r="A527" s="294" t="s">
        <v>21661</v>
      </c>
      <c r="B527" s="294"/>
      <c r="C527" s="294"/>
      <c r="D527" s="294"/>
      <c r="E527" s="294"/>
      <c r="F527" s="294"/>
    </row>
    <row r="528">
      <c r="A528" s="294" t="s">
        <v>21662</v>
      </c>
      <c r="B528" s="294"/>
      <c r="C528" s="294"/>
      <c r="D528" s="294"/>
      <c r="E528" s="294"/>
      <c r="F528" s="294"/>
    </row>
    <row r="529">
      <c r="A529" s="294" t="s">
        <v>21663</v>
      </c>
      <c r="B529" s="294"/>
      <c r="C529" s="294"/>
      <c r="D529" s="294"/>
      <c r="E529" s="294"/>
      <c r="F529" s="294"/>
    </row>
    <row r="530">
      <c r="A530" s="294" t="s">
        <v>21664</v>
      </c>
      <c r="B530" s="294"/>
      <c r="C530" s="294"/>
      <c r="D530" s="294"/>
      <c r="E530" s="294"/>
      <c r="F530" s="294"/>
    </row>
    <row r="531">
      <c r="A531" s="294" t="s">
        <v>21665</v>
      </c>
      <c r="B531" s="294"/>
      <c r="C531" s="294"/>
      <c r="D531" s="294"/>
      <c r="E531" s="294"/>
      <c r="F531" s="294"/>
    </row>
    <row r="532">
      <c r="A532" s="294" t="s">
        <v>21666</v>
      </c>
      <c r="B532" s="294"/>
      <c r="C532" s="294"/>
      <c r="D532" s="294"/>
      <c r="E532" s="294"/>
      <c r="F532" s="294"/>
    </row>
    <row r="533">
      <c r="A533" s="294" t="s">
        <v>21667</v>
      </c>
      <c r="B533" s="294"/>
      <c r="C533" s="294"/>
      <c r="D533" s="294"/>
      <c r="E533" s="294"/>
      <c r="F533" s="294"/>
    </row>
    <row r="534">
      <c r="A534" s="294" t="s">
        <v>21668</v>
      </c>
      <c r="B534" s="294"/>
      <c r="C534" s="294"/>
      <c r="D534" s="294"/>
      <c r="E534" s="294"/>
      <c r="F534" s="294"/>
    </row>
    <row r="535">
      <c r="A535" s="294" t="s">
        <v>21669</v>
      </c>
      <c r="B535" s="294"/>
      <c r="C535" s="294"/>
      <c r="D535" s="294"/>
      <c r="E535" s="294"/>
      <c r="F535" s="294"/>
    </row>
    <row r="536">
      <c r="A536" s="294" t="s">
        <v>21670</v>
      </c>
      <c r="B536" s="294"/>
      <c r="C536" s="294"/>
      <c r="D536" s="294"/>
      <c r="E536" s="294"/>
      <c r="F536" s="294"/>
    </row>
    <row r="537">
      <c r="A537" s="294"/>
      <c r="B537" s="294"/>
      <c r="C537" s="294"/>
      <c r="D537" s="294"/>
      <c r="E537" s="294"/>
      <c r="F537" s="294"/>
    </row>
    <row r="538">
      <c r="A538" s="294" t="s">
        <v>21312</v>
      </c>
      <c r="B538" s="294"/>
      <c r="C538" s="294"/>
      <c r="D538" s="294"/>
      <c r="E538" s="294"/>
      <c r="F538" s="294"/>
    </row>
    <row r="539">
      <c r="A539" s="294" t="s">
        <v>21671</v>
      </c>
      <c r="B539" s="294"/>
      <c r="C539" s="294"/>
      <c r="D539" s="294"/>
      <c r="E539" s="294"/>
      <c r="F539" s="294"/>
    </row>
    <row r="540">
      <c r="A540" s="294" t="s">
        <v>21672</v>
      </c>
      <c r="B540" s="294"/>
      <c r="C540" s="294"/>
      <c r="D540" s="294"/>
      <c r="E540" s="294"/>
      <c r="F540" s="294"/>
    </row>
    <row r="541">
      <c r="A541" s="294" t="s">
        <v>21619</v>
      </c>
      <c r="B541" s="294"/>
      <c r="C541" s="294"/>
      <c r="D541" s="294"/>
      <c r="E541" s="294"/>
      <c r="F541" s="294"/>
    </row>
    <row r="542">
      <c r="A542" s="294"/>
      <c r="B542" s="294"/>
      <c r="C542" s="294"/>
      <c r="D542" s="294"/>
      <c r="E542" s="294"/>
      <c r="F542" s="294"/>
    </row>
    <row r="543">
      <c r="A543" s="294"/>
      <c r="B543" s="294"/>
      <c r="C543" s="294"/>
      <c r="D543" s="294"/>
      <c r="E543" s="294"/>
      <c r="F543" s="294"/>
    </row>
    <row r="544">
      <c r="A544" s="294"/>
      <c r="B544" s="294"/>
      <c r="C544" s="294"/>
      <c r="D544" s="294"/>
      <c r="E544" s="294"/>
      <c r="F544" s="294"/>
    </row>
    <row r="545">
      <c r="A545" s="294" t="s">
        <v>21315</v>
      </c>
      <c r="B545" s="294"/>
      <c r="C545" s="294"/>
      <c r="D545" s="294"/>
      <c r="E545" s="294"/>
      <c r="F545" s="294"/>
    </row>
    <row r="546">
      <c r="A546" s="294" t="s">
        <v>21673</v>
      </c>
      <c r="B546" s="294"/>
      <c r="C546" s="294"/>
      <c r="D546" s="294"/>
      <c r="E546" s="294"/>
      <c r="F546" s="294"/>
    </row>
    <row r="547">
      <c r="A547" s="294"/>
      <c r="B547" s="294"/>
      <c r="C547" s="294"/>
      <c r="D547" s="294"/>
      <c r="E547" s="294"/>
      <c r="F547" s="294"/>
    </row>
    <row r="548">
      <c r="A548" s="294" t="s">
        <v>21674</v>
      </c>
      <c r="B548" s="294"/>
      <c r="C548" s="294"/>
      <c r="D548" s="294"/>
      <c r="E548" s="294"/>
      <c r="F548" s="294"/>
    </row>
    <row r="549">
      <c r="A549" s="294" t="s">
        <v>21675</v>
      </c>
      <c r="B549" s="294"/>
      <c r="C549" s="294"/>
      <c r="D549" s="294"/>
      <c r="E549" s="294"/>
      <c r="F549" s="294"/>
    </row>
    <row r="550">
      <c r="A550" s="294" t="s">
        <v>21676</v>
      </c>
      <c r="B550" s="294"/>
      <c r="C550" s="294"/>
      <c r="D550" s="294"/>
      <c r="E550" s="294"/>
      <c r="F550" s="294"/>
    </row>
    <row r="551">
      <c r="A551" s="294" t="s">
        <v>21677</v>
      </c>
      <c r="B551" s="294"/>
      <c r="C551" s="294"/>
      <c r="D551" s="294"/>
      <c r="E551" s="294"/>
      <c r="F551" s="294"/>
    </row>
    <row r="552">
      <c r="A552" s="294" t="s">
        <v>21678</v>
      </c>
      <c r="B552" s="294"/>
      <c r="C552" s="294"/>
      <c r="D552" s="294"/>
      <c r="E552" s="294"/>
      <c r="F552" s="294"/>
    </row>
    <row r="553">
      <c r="A553" s="294" t="s">
        <v>21679</v>
      </c>
      <c r="B553" s="294"/>
      <c r="C553" s="294"/>
      <c r="D553" s="294"/>
      <c r="E553" s="294"/>
      <c r="F553" s="294"/>
    </row>
    <row r="554">
      <c r="A554" s="294" t="s">
        <v>21680</v>
      </c>
      <c r="B554" s="294"/>
      <c r="C554" s="294"/>
      <c r="D554" s="294"/>
      <c r="E554" s="294"/>
      <c r="F554" s="294"/>
    </row>
    <row r="555">
      <c r="A555" s="294" t="s">
        <v>21681</v>
      </c>
      <c r="B555" s="294"/>
      <c r="C555" s="294"/>
      <c r="D555" s="294"/>
      <c r="E555" s="294"/>
      <c r="F555" s="294"/>
    </row>
    <row r="556">
      <c r="A556" s="294"/>
      <c r="B556" s="294" t="s">
        <v>21682</v>
      </c>
      <c r="C556" s="294"/>
      <c r="D556" s="294"/>
      <c r="E556" s="294"/>
      <c r="F556" s="294"/>
    </row>
    <row r="557">
      <c r="A557" s="294" t="s">
        <v>21683</v>
      </c>
      <c r="B557" s="294"/>
      <c r="C557" s="294"/>
      <c r="D557" s="294"/>
      <c r="E557" s="294"/>
      <c r="F557" s="294"/>
    </row>
    <row r="558">
      <c r="A558" s="294" t="s">
        <v>21684</v>
      </c>
      <c r="B558" s="294"/>
      <c r="C558" s="294"/>
      <c r="D558" s="294"/>
      <c r="E558" s="294"/>
      <c r="F558" s="294"/>
    </row>
    <row r="559">
      <c r="A559" s="294"/>
      <c r="B559" s="294"/>
      <c r="C559" s="294"/>
      <c r="D559" s="294"/>
      <c r="E559" s="294"/>
      <c r="F559" s="294"/>
    </row>
    <row r="560">
      <c r="A560" s="294"/>
      <c r="B560" s="294"/>
      <c r="C560" s="294"/>
      <c r="D560" s="294"/>
      <c r="E560" s="294"/>
      <c r="F560" s="294"/>
    </row>
    <row r="561">
      <c r="A561" s="294" t="s">
        <v>21685</v>
      </c>
      <c r="B561" s="294"/>
      <c r="C561" s="294"/>
      <c r="D561" s="294"/>
      <c r="E561" s="294"/>
      <c r="F561" s="294"/>
    </row>
    <row r="562">
      <c r="A562" s="294"/>
      <c r="B562" s="294"/>
      <c r="C562" s="294"/>
      <c r="D562" s="294"/>
      <c r="E562" s="294"/>
      <c r="F562" s="294"/>
    </row>
    <row r="563">
      <c r="A563" s="294" t="s">
        <v>21686</v>
      </c>
      <c r="B563" s="294"/>
      <c r="C563" s="294"/>
      <c r="D563" s="294"/>
      <c r="E563" s="294"/>
      <c r="F563" s="294"/>
    </row>
    <row r="564">
      <c r="A564" s="294" t="s">
        <v>21687</v>
      </c>
      <c r="B564" s="294"/>
      <c r="C564" s="294"/>
      <c r="D564" s="294"/>
      <c r="E564" s="294"/>
      <c r="F564" s="294"/>
    </row>
    <row r="565">
      <c r="A565" s="294" t="s">
        <v>21688</v>
      </c>
      <c r="B565" s="294"/>
      <c r="C565" s="294"/>
      <c r="D565" s="294"/>
      <c r="E565" s="294"/>
      <c r="F565" s="294"/>
    </row>
    <row r="566">
      <c r="A566" s="294" t="s">
        <v>21689</v>
      </c>
      <c r="B566" s="294"/>
      <c r="C566" s="294"/>
      <c r="D566" s="294"/>
      <c r="E566" s="294"/>
      <c r="F566" s="294"/>
    </row>
    <row r="567">
      <c r="A567" s="294" t="s">
        <v>21690</v>
      </c>
      <c r="B567" s="294"/>
      <c r="C567" s="294"/>
      <c r="D567" s="294"/>
      <c r="E567" s="294"/>
      <c r="F567" s="294"/>
    </row>
    <row r="568">
      <c r="A568" s="294" t="s">
        <v>21691</v>
      </c>
      <c r="B568" s="294"/>
      <c r="C568" s="294"/>
      <c r="D568" s="294"/>
      <c r="E568" s="294"/>
      <c r="F568" s="294"/>
    </row>
    <row r="569">
      <c r="A569" s="294"/>
      <c r="B569" s="294"/>
      <c r="C569" s="294"/>
      <c r="D569" s="294"/>
      <c r="E569" s="294"/>
      <c r="F569" s="294"/>
    </row>
    <row r="570">
      <c r="A570" s="294" t="s">
        <v>21692</v>
      </c>
      <c r="B570" s="294"/>
      <c r="C570" s="294"/>
      <c r="D570" s="294"/>
      <c r="E570" s="294"/>
      <c r="F570" s="294"/>
    </row>
    <row r="571">
      <c r="A571" s="294"/>
      <c r="B571" s="294"/>
      <c r="C571" s="294"/>
      <c r="D571" s="294"/>
      <c r="E571" s="294"/>
      <c r="F571" s="294"/>
    </row>
    <row r="572">
      <c r="A572" s="294" t="s">
        <v>21693</v>
      </c>
      <c r="B572" s="294"/>
      <c r="C572" s="294"/>
      <c r="D572" s="294"/>
      <c r="E572" s="294"/>
      <c r="F572" s="294"/>
    </row>
    <row r="573">
      <c r="A573" s="294" t="s">
        <v>21694</v>
      </c>
      <c r="B573" s="294"/>
      <c r="C573" s="294"/>
      <c r="D573" s="294"/>
      <c r="E573" s="294"/>
      <c r="F573" s="294"/>
    </row>
    <row r="574">
      <c r="A574" s="294" t="s">
        <v>21695</v>
      </c>
      <c r="B574" s="294"/>
      <c r="C574" s="294"/>
      <c r="D574" s="294"/>
      <c r="E574" s="294"/>
      <c r="F574" s="294"/>
    </row>
    <row r="575">
      <c r="A575" s="294" t="s">
        <v>21696</v>
      </c>
      <c r="B575" s="294"/>
      <c r="C575" s="294"/>
      <c r="D575" s="294"/>
      <c r="E575" s="294"/>
      <c r="F575" s="294"/>
    </row>
    <row r="576">
      <c r="A576" s="294" t="s">
        <v>21697</v>
      </c>
      <c r="B576" s="294"/>
      <c r="C576" s="294"/>
      <c r="D576" s="294"/>
      <c r="E576" s="294"/>
      <c r="F576" s="294"/>
    </row>
    <row r="577">
      <c r="A577" s="294"/>
      <c r="B577" s="294"/>
      <c r="C577" s="294"/>
      <c r="D577" s="294"/>
      <c r="E577" s="294"/>
      <c r="F577" s="294"/>
    </row>
    <row r="578">
      <c r="A578" s="294" t="s">
        <v>21698</v>
      </c>
      <c r="B578" s="294"/>
      <c r="C578" s="294"/>
      <c r="D578" s="294"/>
      <c r="E578" s="294"/>
      <c r="F578" s="294"/>
    </row>
    <row r="579">
      <c r="A579" s="294"/>
      <c r="B579" s="294"/>
      <c r="C579" s="294"/>
      <c r="D579" s="294"/>
      <c r="E579" s="294"/>
      <c r="F579" s="294"/>
    </row>
    <row r="580">
      <c r="A580" s="294" t="s">
        <v>21699</v>
      </c>
      <c r="B580" s="294"/>
      <c r="C580" s="294"/>
      <c r="D580" s="294"/>
      <c r="E580" s="294"/>
      <c r="F580" s="294"/>
    </row>
    <row r="581">
      <c r="A581" s="294" t="s">
        <v>21700</v>
      </c>
      <c r="B581" s="294"/>
      <c r="C581" s="294"/>
      <c r="D581" s="294"/>
      <c r="E581" s="294"/>
      <c r="F581" s="294"/>
    </row>
    <row r="582">
      <c r="A582" s="294" t="s">
        <v>21701</v>
      </c>
      <c r="B582" s="294"/>
      <c r="C582" s="294"/>
      <c r="D582" s="294"/>
      <c r="E582" s="294"/>
      <c r="F582" s="294"/>
    </row>
    <row r="583">
      <c r="A583" s="294" t="s">
        <v>21702</v>
      </c>
      <c r="B583" s="294"/>
      <c r="C583" s="294"/>
      <c r="D583" s="294"/>
      <c r="E583" s="294"/>
      <c r="F583" s="294"/>
    </row>
    <row r="584">
      <c r="A584" s="294"/>
      <c r="B584" s="294"/>
      <c r="C584" s="294"/>
      <c r="D584" s="294"/>
      <c r="E584" s="294"/>
      <c r="F584" s="294"/>
    </row>
    <row r="585">
      <c r="A585" s="294"/>
      <c r="B585" s="294"/>
      <c r="C585" s="294"/>
      <c r="D585" s="294"/>
      <c r="E585" s="294"/>
      <c r="F585" s="294"/>
    </row>
    <row r="586">
      <c r="A586" s="294"/>
      <c r="B586" s="294"/>
      <c r="C586" s="294"/>
      <c r="D586" s="294"/>
      <c r="E586" s="294"/>
      <c r="F586" s="294"/>
    </row>
    <row r="587">
      <c r="A587" s="294" t="s">
        <v>21703</v>
      </c>
      <c r="B587" s="294"/>
      <c r="C587" s="294"/>
      <c r="D587" s="294"/>
      <c r="E587" s="294"/>
      <c r="F587" s="294"/>
    </row>
    <row r="588">
      <c r="A588" s="294"/>
      <c r="B588" s="294"/>
      <c r="C588" s="294"/>
      <c r="D588" s="294"/>
      <c r="E588" s="294"/>
      <c r="F588" s="294"/>
    </row>
    <row r="589">
      <c r="A589" s="294" t="s">
        <v>21704</v>
      </c>
      <c r="B589" s="294"/>
      <c r="C589" s="294"/>
      <c r="D589" s="294"/>
      <c r="E589" s="294"/>
      <c r="F589" s="294"/>
    </row>
    <row r="590">
      <c r="A590" s="294" t="s">
        <v>21705</v>
      </c>
      <c r="B590" s="294"/>
      <c r="C590" s="294"/>
      <c r="D590" s="294"/>
      <c r="E590" s="294"/>
      <c r="F590" s="294"/>
    </row>
    <row r="591">
      <c r="A591" s="294" t="s">
        <v>21706</v>
      </c>
      <c r="B591" s="294"/>
      <c r="C591" s="294"/>
      <c r="D591" s="294"/>
      <c r="E591" s="294"/>
      <c r="F591" s="294"/>
    </row>
    <row r="592">
      <c r="A592" s="294" t="s">
        <v>21707</v>
      </c>
      <c r="B592" s="294"/>
      <c r="C592" s="294"/>
      <c r="D592" s="294"/>
      <c r="E592" s="294"/>
      <c r="F592" s="294"/>
    </row>
    <row r="593">
      <c r="A593" s="294"/>
      <c r="B593" s="294"/>
      <c r="C593" s="294"/>
      <c r="D593" s="294"/>
      <c r="E593" s="294"/>
      <c r="F593" s="294"/>
    </row>
    <row r="594">
      <c r="A594" s="294"/>
      <c r="B594" s="294"/>
      <c r="C594" s="294"/>
      <c r="D594" s="294"/>
      <c r="E594" s="294"/>
      <c r="F594" s="294"/>
    </row>
    <row r="595">
      <c r="A595" s="294" t="s">
        <v>21708</v>
      </c>
      <c r="B595" s="294"/>
      <c r="C595" s="294"/>
      <c r="D595" s="294"/>
      <c r="E595" s="294"/>
      <c r="F595" s="294"/>
    </row>
    <row r="596">
      <c r="A596" s="294"/>
      <c r="B596" s="294"/>
      <c r="C596" s="294"/>
      <c r="D596" s="294"/>
      <c r="E596" s="294"/>
      <c r="F596" s="294"/>
    </row>
    <row r="597">
      <c r="A597" s="294" t="s">
        <v>21709</v>
      </c>
      <c r="B597" s="294"/>
      <c r="C597" s="294"/>
      <c r="D597" s="294"/>
      <c r="E597" s="294"/>
      <c r="F597" s="294"/>
    </row>
    <row r="598">
      <c r="A598" s="294" t="s">
        <v>21710</v>
      </c>
      <c r="B598" s="294"/>
      <c r="C598" s="294"/>
      <c r="D598" s="294"/>
      <c r="E598" s="294"/>
      <c r="F598" s="294"/>
    </row>
    <row r="599">
      <c r="A599" s="294" t="s">
        <v>21711</v>
      </c>
      <c r="B599" s="294"/>
      <c r="C599" s="294"/>
      <c r="D599" s="294"/>
      <c r="E599" s="294"/>
      <c r="F599" s="294"/>
    </row>
    <row r="600">
      <c r="A600" s="294" t="s">
        <v>21712</v>
      </c>
      <c r="B600" s="294"/>
      <c r="C600" s="294"/>
      <c r="D600" s="294"/>
      <c r="E600" s="294"/>
      <c r="F600" s="294"/>
    </row>
    <row r="601">
      <c r="A601" s="294" t="s">
        <v>21713</v>
      </c>
      <c r="B601" s="294"/>
      <c r="C601" s="294"/>
      <c r="D601" s="294"/>
      <c r="E601" s="294"/>
      <c r="F601" s="294"/>
    </row>
    <row r="602">
      <c r="A602" s="294" t="s">
        <v>21714</v>
      </c>
      <c r="B602" s="294"/>
      <c r="C602" s="294"/>
      <c r="D602" s="294"/>
      <c r="E602" s="294"/>
      <c r="F602" s="294"/>
    </row>
    <row r="603">
      <c r="A603" s="294" t="s">
        <v>21715</v>
      </c>
      <c r="B603" s="294"/>
      <c r="C603" s="294"/>
      <c r="D603" s="294"/>
      <c r="E603" s="294"/>
      <c r="F603" s="294"/>
    </row>
    <row r="604">
      <c r="A604" s="294" t="s">
        <v>21716</v>
      </c>
      <c r="B604" s="294"/>
      <c r="C604" s="294"/>
      <c r="D604" s="294"/>
      <c r="E604" s="294"/>
      <c r="F604" s="294"/>
    </row>
    <row r="605">
      <c r="A605" s="294" t="s">
        <v>21717</v>
      </c>
      <c r="B605" s="294"/>
      <c r="C605" s="294"/>
      <c r="D605" s="294"/>
      <c r="E605" s="294"/>
      <c r="F605" s="294"/>
    </row>
    <row r="606">
      <c r="A606" s="294" t="s">
        <v>21718</v>
      </c>
      <c r="B606" s="294"/>
      <c r="C606" s="294"/>
      <c r="D606" s="294"/>
      <c r="E606" s="294"/>
      <c r="F606" s="294"/>
    </row>
    <row r="607">
      <c r="A607" s="294" t="s">
        <v>21719</v>
      </c>
      <c r="B607" s="294"/>
      <c r="C607" s="294"/>
      <c r="D607" s="294"/>
      <c r="E607" s="294"/>
      <c r="F607" s="294"/>
    </row>
    <row r="608">
      <c r="A608" s="294" t="s">
        <v>21720</v>
      </c>
      <c r="B608" s="294"/>
      <c r="C608" s="294"/>
      <c r="D608" s="294"/>
      <c r="E608" s="294"/>
      <c r="F608" s="294"/>
    </row>
    <row r="609">
      <c r="A609" s="294" t="s">
        <v>21721</v>
      </c>
      <c r="B609" s="294"/>
      <c r="C609" s="294"/>
      <c r="D609" s="294"/>
      <c r="E609" s="294"/>
      <c r="F609" s="294"/>
    </row>
    <row r="610">
      <c r="A610" s="294"/>
      <c r="B610" s="294"/>
      <c r="C610" s="294"/>
      <c r="D610" s="294"/>
      <c r="E610" s="294"/>
      <c r="F610" s="294"/>
    </row>
    <row r="611">
      <c r="A611" s="294" t="s">
        <v>21312</v>
      </c>
      <c r="B611" s="294"/>
      <c r="C611" s="294"/>
      <c r="D611" s="294"/>
      <c r="E611" s="294"/>
      <c r="F611" s="294"/>
    </row>
    <row r="612">
      <c r="A612" s="294" t="s">
        <v>21722</v>
      </c>
      <c r="B612" s="294"/>
      <c r="C612" s="294"/>
      <c r="D612" s="294"/>
      <c r="E612" s="294"/>
      <c r="F612" s="294"/>
    </row>
    <row r="613">
      <c r="A613" s="294" t="s">
        <v>21723</v>
      </c>
      <c r="B613" s="294"/>
      <c r="C613" s="294"/>
      <c r="D613" s="294"/>
      <c r="E613" s="294"/>
      <c r="F613" s="294"/>
    </row>
    <row r="614">
      <c r="A614" s="294" t="s">
        <v>21724</v>
      </c>
      <c r="B614" s="294"/>
      <c r="C614" s="294"/>
      <c r="D614" s="294"/>
      <c r="E614" s="294"/>
      <c r="F614" s="294"/>
    </row>
    <row r="615">
      <c r="A615" s="294"/>
      <c r="B615" s="294"/>
      <c r="C615" s="294"/>
      <c r="D615" s="294"/>
      <c r="E615" s="294"/>
      <c r="F615" s="294"/>
    </row>
    <row r="616">
      <c r="A616" s="294" t="s">
        <v>21725</v>
      </c>
      <c r="B616" s="294"/>
      <c r="C616" s="294"/>
      <c r="D616" s="294"/>
      <c r="E616" s="294"/>
      <c r="F616" s="294"/>
    </row>
    <row r="617">
      <c r="A617" s="294"/>
      <c r="B617" s="294"/>
      <c r="C617" s="294"/>
      <c r="D617" s="294"/>
      <c r="E617" s="294"/>
      <c r="F617" s="294"/>
    </row>
    <row r="618">
      <c r="A618" s="294" t="s">
        <v>21726</v>
      </c>
      <c r="B618" s="294"/>
      <c r="C618" s="294"/>
      <c r="D618" s="294"/>
      <c r="E618" s="294"/>
      <c r="F618" s="294"/>
    </row>
    <row r="619">
      <c r="A619" s="294"/>
      <c r="B619" s="294"/>
      <c r="C619" s="294"/>
      <c r="D619" s="294"/>
      <c r="E619" s="294"/>
      <c r="F619" s="294"/>
    </row>
    <row r="620">
      <c r="A620" s="294" t="s">
        <v>21727</v>
      </c>
      <c r="B620" s="294"/>
      <c r="C620" s="294"/>
      <c r="D620" s="294"/>
      <c r="E620" s="294"/>
      <c r="F620" s="294"/>
    </row>
    <row r="621">
      <c r="A621" s="294" t="s">
        <v>21728</v>
      </c>
      <c r="B621" s="294"/>
      <c r="C621" s="294"/>
      <c r="D621" s="294"/>
      <c r="E621" s="294"/>
      <c r="F621" s="294"/>
    </row>
    <row r="622">
      <c r="A622" s="294" t="s">
        <v>21729</v>
      </c>
      <c r="B622" s="294"/>
      <c r="C622" s="294"/>
      <c r="D622" s="294"/>
      <c r="E622" s="294"/>
      <c r="F622" s="294"/>
    </row>
    <row r="623">
      <c r="A623" s="294" t="s">
        <v>21730</v>
      </c>
      <c r="B623" s="294"/>
      <c r="C623" s="294"/>
      <c r="D623" s="294"/>
      <c r="E623" s="294"/>
      <c r="F623" s="294"/>
    </row>
    <row r="624">
      <c r="A624" s="294" t="s">
        <v>21731</v>
      </c>
      <c r="B624" s="294"/>
      <c r="C624" s="294"/>
      <c r="D624" s="294"/>
      <c r="E624" s="294"/>
      <c r="F624" s="294"/>
    </row>
    <row r="625">
      <c r="A625" s="294" t="s">
        <v>21732</v>
      </c>
      <c r="B625" s="294"/>
      <c r="C625" s="294"/>
      <c r="D625" s="294"/>
      <c r="E625" s="294"/>
      <c r="F625" s="294"/>
    </row>
    <row r="626">
      <c r="A626" s="294" t="s">
        <v>21733</v>
      </c>
      <c r="B626" s="294"/>
      <c r="C626" s="294"/>
      <c r="D626" s="294"/>
      <c r="E626" s="294"/>
      <c r="F626" s="294"/>
    </row>
    <row r="627">
      <c r="A627" s="294" t="s">
        <v>21641</v>
      </c>
      <c r="B627" s="294"/>
      <c r="C627" s="294"/>
      <c r="D627" s="294"/>
      <c r="E627" s="294"/>
      <c r="F627" s="294"/>
    </row>
    <row r="628">
      <c r="A628" s="294" t="s">
        <v>21734</v>
      </c>
      <c r="B628" s="294"/>
      <c r="C628" s="294"/>
      <c r="D628" s="294"/>
      <c r="E628" s="294"/>
      <c r="F628" s="294"/>
    </row>
    <row r="629">
      <c r="A629" s="294"/>
      <c r="B629" s="294"/>
      <c r="C629" s="294"/>
      <c r="D629" s="294"/>
      <c r="E629" s="294"/>
      <c r="F629" s="294"/>
    </row>
    <row r="630">
      <c r="A630" s="294"/>
      <c r="B630" s="294"/>
      <c r="C630" s="294"/>
      <c r="D630" s="294"/>
      <c r="E630" s="294"/>
      <c r="F630" s="294"/>
    </row>
    <row r="631">
      <c r="A631" s="294" t="s">
        <v>21735</v>
      </c>
      <c r="B631" s="294"/>
      <c r="C631" s="294"/>
      <c r="D631" s="294"/>
      <c r="E631" s="294"/>
      <c r="F631" s="294"/>
    </row>
    <row r="632">
      <c r="A632" s="294"/>
      <c r="B632" s="294"/>
      <c r="C632" s="294"/>
      <c r="D632" s="294"/>
      <c r="E632" s="294"/>
      <c r="F632" s="294"/>
    </row>
    <row r="633">
      <c r="A633" s="294" t="s">
        <v>21736</v>
      </c>
      <c r="B633" s="294"/>
      <c r="C633" s="294"/>
      <c r="D633" s="294"/>
      <c r="E633" s="294"/>
      <c r="F633" s="294"/>
    </row>
    <row r="634">
      <c r="A634" s="294" t="s">
        <v>21737</v>
      </c>
      <c r="B634" s="294"/>
      <c r="C634" s="294"/>
      <c r="D634" s="294"/>
      <c r="E634" s="294"/>
      <c r="F634" s="294"/>
    </row>
    <row r="635">
      <c r="A635" s="294" t="s">
        <v>21738</v>
      </c>
      <c r="B635" s="294"/>
      <c r="C635" s="294"/>
      <c r="D635" s="294"/>
      <c r="E635" s="294"/>
      <c r="F635" s="294"/>
    </row>
    <row r="636">
      <c r="A636" s="294" t="s">
        <v>21739</v>
      </c>
      <c r="B636" s="294"/>
      <c r="C636" s="294"/>
      <c r="D636" s="294"/>
      <c r="E636" s="294"/>
      <c r="F636" s="294"/>
    </row>
    <row r="637">
      <c r="A637" s="294" t="s">
        <v>21740</v>
      </c>
      <c r="B637" s="294"/>
      <c r="C637" s="294"/>
      <c r="D637" s="294"/>
      <c r="E637" s="294"/>
      <c r="F637" s="294"/>
    </row>
    <row r="638">
      <c r="A638" s="294"/>
      <c r="B638" s="294"/>
      <c r="C638" s="294"/>
      <c r="D638" s="294"/>
      <c r="E638" s="294"/>
      <c r="F638" s="294"/>
    </row>
    <row r="639">
      <c r="A639" s="294" t="s">
        <v>21741</v>
      </c>
      <c r="B639" s="294"/>
      <c r="C639" s="294"/>
      <c r="D639" s="294"/>
      <c r="E639" s="294"/>
      <c r="F639" s="294"/>
    </row>
    <row r="640">
      <c r="A640" s="294" t="s">
        <v>21742</v>
      </c>
      <c r="B640" s="294"/>
      <c r="C640" s="294"/>
      <c r="D640" s="294"/>
      <c r="E640" s="294"/>
      <c r="F640" s="294"/>
    </row>
    <row r="641">
      <c r="A641" s="294"/>
      <c r="B641" s="294"/>
      <c r="C641" s="294"/>
      <c r="D641" s="294"/>
      <c r="E641" s="294"/>
      <c r="F641" s="294"/>
    </row>
    <row r="642">
      <c r="A642" s="294" t="s">
        <v>21743</v>
      </c>
      <c r="B642" s="294"/>
      <c r="C642" s="294"/>
      <c r="D642" s="294"/>
      <c r="E642" s="294"/>
      <c r="F642" s="294"/>
    </row>
    <row r="643">
      <c r="A643" s="294" t="s">
        <v>21744</v>
      </c>
      <c r="B643" s="294"/>
      <c r="C643" s="294"/>
      <c r="D643" s="294"/>
      <c r="E643" s="294"/>
      <c r="F643" s="294"/>
    </row>
    <row r="644">
      <c r="A644" s="294" t="s">
        <v>21745</v>
      </c>
      <c r="B644" s="294"/>
      <c r="C644" s="294"/>
      <c r="D644" s="294"/>
      <c r="E644" s="294"/>
      <c r="F644" s="294"/>
    </row>
    <row r="645">
      <c r="A645" s="294" t="s">
        <v>21746</v>
      </c>
      <c r="B645" s="294"/>
      <c r="C645" s="294"/>
      <c r="D645" s="294"/>
      <c r="E645" s="294"/>
      <c r="F645" s="294"/>
    </row>
    <row r="646">
      <c r="A646" s="294" t="s">
        <v>21747</v>
      </c>
      <c r="B646" s="294"/>
      <c r="C646" s="294"/>
      <c r="D646" s="294"/>
      <c r="E646" s="294"/>
      <c r="F646" s="294"/>
    </row>
    <row r="647">
      <c r="A647" s="294" t="s">
        <v>21748</v>
      </c>
      <c r="B647" s="294"/>
      <c r="C647" s="294"/>
      <c r="D647" s="294"/>
      <c r="E647" s="294"/>
      <c r="F647" s="294"/>
    </row>
    <row r="648">
      <c r="A648" s="294" t="s">
        <v>21749</v>
      </c>
      <c r="B648" s="294"/>
      <c r="C648" s="294"/>
      <c r="D648" s="294"/>
      <c r="E648" s="294"/>
      <c r="F648" s="294"/>
    </row>
    <row r="649">
      <c r="A649" s="294" t="s">
        <v>21750</v>
      </c>
      <c r="B649" s="294"/>
      <c r="C649" s="294"/>
      <c r="D649" s="294"/>
      <c r="E649" s="294"/>
      <c r="F649" s="294"/>
    </row>
    <row r="650">
      <c r="A650" s="294"/>
      <c r="B650" s="294"/>
      <c r="C650" s="294"/>
      <c r="D650" s="294"/>
      <c r="E650" s="294"/>
      <c r="F650" s="294"/>
    </row>
    <row r="651">
      <c r="A651" s="294"/>
      <c r="B651" s="294"/>
      <c r="C651" s="294"/>
      <c r="D651" s="294"/>
      <c r="E651" s="294"/>
      <c r="F651" s="294"/>
    </row>
    <row r="652">
      <c r="A652" s="294" t="s">
        <v>21292</v>
      </c>
      <c r="B652" s="294"/>
      <c r="C652" s="294"/>
      <c r="D652" s="294"/>
      <c r="E652" s="294"/>
      <c r="F652" s="294"/>
    </row>
    <row r="653">
      <c r="A653" s="294"/>
      <c r="B653" s="294"/>
      <c r="C653" s="294"/>
      <c r="D653" s="294"/>
      <c r="E653" s="294"/>
      <c r="F653" s="294"/>
    </row>
    <row r="654">
      <c r="A654" s="294" t="s">
        <v>21751</v>
      </c>
      <c r="B654" s="294"/>
      <c r="C654" s="294"/>
      <c r="D654" s="294"/>
      <c r="E654" s="294"/>
      <c r="F654" s="294"/>
    </row>
    <row r="655">
      <c r="A655" s="294" t="s">
        <v>21752</v>
      </c>
      <c r="B655" s="294"/>
      <c r="C655" s="294"/>
      <c r="D655" s="294"/>
      <c r="E655" s="294"/>
      <c r="F655" s="294"/>
    </row>
    <row r="656">
      <c r="A656" s="294" t="s">
        <v>21753</v>
      </c>
      <c r="B656" s="294"/>
      <c r="C656" s="294"/>
      <c r="D656" s="294"/>
      <c r="E656" s="294"/>
      <c r="F656" s="294"/>
    </row>
    <row r="657">
      <c r="A657" s="294" t="s">
        <v>21754</v>
      </c>
      <c r="B657" s="294"/>
      <c r="C657" s="294"/>
      <c r="D657" s="294"/>
      <c r="E657" s="294"/>
      <c r="F657" s="294"/>
    </row>
    <row r="658">
      <c r="A658" s="294" t="s">
        <v>21755</v>
      </c>
      <c r="B658" s="294"/>
      <c r="C658" s="294"/>
      <c r="D658" s="294"/>
      <c r="E658" s="294"/>
      <c r="F658" s="294"/>
    </row>
    <row r="659">
      <c r="A659" s="294" t="s">
        <v>21756</v>
      </c>
      <c r="B659" s="294"/>
      <c r="C659" s="294"/>
      <c r="D659" s="294"/>
      <c r="E659" s="294"/>
      <c r="F659" s="294"/>
    </row>
    <row r="660">
      <c r="A660" s="294" t="s">
        <v>21757</v>
      </c>
      <c r="B660" s="294"/>
      <c r="C660" s="294"/>
      <c r="D660" s="294"/>
      <c r="E660" s="294"/>
      <c r="F660" s="294"/>
    </row>
    <row r="661">
      <c r="A661" s="294" t="s">
        <v>21758</v>
      </c>
      <c r="B661" s="294"/>
      <c r="C661" s="294"/>
      <c r="D661" s="294"/>
      <c r="E661" s="294"/>
      <c r="F661" s="294"/>
    </row>
    <row r="662">
      <c r="A662" s="294" t="s">
        <v>21759</v>
      </c>
      <c r="B662" s="294"/>
      <c r="C662" s="294"/>
      <c r="D662" s="294"/>
      <c r="E662" s="294"/>
      <c r="F662" s="294"/>
    </row>
    <row r="663">
      <c r="A663" s="294"/>
      <c r="B663" s="294"/>
      <c r="C663" s="294"/>
      <c r="D663" s="294"/>
      <c r="E663" s="294"/>
      <c r="F663" s="294"/>
    </row>
    <row r="664">
      <c r="A664" s="294" t="s">
        <v>21760</v>
      </c>
      <c r="B664" s="294"/>
      <c r="C664" s="294"/>
      <c r="D664" s="294"/>
      <c r="E664" s="294"/>
      <c r="F664" s="294"/>
    </row>
    <row r="665">
      <c r="A665" s="294"/>
      <c r="B665" s="294"/>
      <c r="C665" s="294"/>
      <c r="D665" s="294"/>
      <c r="E665" s="294"/>
      <c r="F665" s="294"/>
    </row>
    <row r="666">
      <c r="A666" s="294" t="s">
        <v>21761</v>
      </c>
      <c r="B666" s="294"/>
      <c r="C666" s="294"/>
      <c r="D666" s="294"/>
      <c r="E666" s="294"/>
      <c r="F666" s="294"/>
    </row>
    <row r="667">
      <c r="A667" s="294" t="s">
        <v>21762</v>
      </c>
      <c r="B667" s="294"/>
      <c r="C667" s="294"/>
      <c r="D667" s="294"/>
      <c r="E667" s="294"/>
      <c r="F667" s="294"/>
    </row>
    <row r="668">
      <c r="A668" s="294" t="s">
        <v>21763</v>
      </c>
      <c r="B668" s="294"/>
      <c r="C668" s="294"/>
      <c r="D668" s="294"/>
      <c r="E668" s="294"/>
      <c r="F668" s="294"/>
    </row>
    <row r="669">
      <c r="A669" s="294" t="s">
        <v>21764</v>
      </c>
      <c r="B669" s="294"/>
      <c r="C669" s="294"/>
      <c r="D669" s="294"/>
      <c r="E669" s="294"/>
      <c r="F669" s="294"/>
    </row>
    <row r="670">
      <c r="A670" s="294" t="s">
        <v>21765</v>
      </c>
      <c r="B670" s="294"/>
      <c r="C670" s="294"/>
      <c r="D670" s="294"/>
      <c r="E670" s="294"/>
      <c r="F670" s="294"/>
    </row>
    <row r="671">
      <c r="A671" s="294" t="s">
        <v>21766</v>
      </c>
      <c r="B671" s="294"/>
      <c r="C671" s="294"/>
      <c r="D671" s="294"/>
      <c r="E671" s="294"/>
      <c r="F671" s="294"/>
    </row>
    <row r="672">
      <c r="A672" s="294" t="s">
        <v>21767</v>
      </c>
      <c r="B672" s="294"/>
      <c r="C672" s="294"/>
      <c r="D672" s="294"/>
      <c r="E672" s="294"/>
      <c r="F672" s="294"/>
    </row>
    <row r="673">
      <c r="A673" s="294" t="s">
        <v>21768</v>
      </c>
      <c r="B673" s="294"/>
      <c r="C673" s="294"/>
      <c r="D673" s="294"/>
      <c r="E673" s="294"/>
      <c r="F673" s="294"/>
    </row>
    <row r="674">
      <c r="A674" s="294" t="s">
        <v>21769</v>
      </c>
      <c r="B674" s="294"/>
      <c r="C674" s="294"/>
      <c r="D674" s="294"/>
      <c r="E674" s="294"/>
      <c r="F674" s="294"/>
    </row>
    <row r="675">
      <c r="A675" s="294"/>
      <c r="B675" s="294"/>
      <c r="C675" s="294"/>
      <c r="D675" s="294"/>
      <c r="E675" s="294"/>
      <c r="F675" s="294"/>
    </row>
    <row r="676">
      <c r="A676" s="294"/>
      <c r="B676" s="294"/>
      <c r="C676" s="294"/>
      <c r="D676" s="294"/>
      <c r="E676" s="294"/>
      <c r="F676" s="294"/>
    </row>
    <row r="677">
      <c r="A677" s="294" t="s">
        <v>21770</v>
      </c>
      <c r="B677" s="294"/>
      <c r="C677" s="294"/>
      <c r="D677" s="294"/>
      <c r="E677" s="294"/>
      <c r="F677" s="294"/>
    </row>
    <row r="678">
      <c r="A678" s="294"/>
      <c r="B678" s="294"/>
      <c r="C678" s="294"/>
      <c r="D678" s="294"/>
      <c r="E678" s="294"/>
      <c r="F678" s="294"/>
    </row>
    <row r="679">
      <c r="A679" s="294" t="s">
        <v>21771</v>
      </c>
      <c r="B679" s="294"/>
      <c r="C679" s="294"/>
      <c r="D679" s="294"/>
      <c r="E679" s="294"/>
      <c r="F679" s="294"/>
    </row>
    <row r="680">
      <c r="A680" s="294" t="s">
        <v>21772</v>
      </c>
      <c r="B680" s="294"/>
      <c r="C680" s="294"/>
      <c r="D680" s="294"/>
      <c r="E680" s="294"/>
      <c r="F680" s="294"/>
    </row>
    <row r="681">
      <c r="A681" s="294" t="s">
        <v>21773</v>
      </c>
      <c r="B681" s="294"/>
      <c r="C681" s="294"/>
      <c r="D681" s="294"/>
      <c r="E681" s="294"/>
      <c r="F681" s="294"/>
    </row>
    <row r="682">
      <c r="A682" s="294" t="s">
        <v>21774</v>
      </c>
      <c r="B682" s="294"/>
      <c r="C682" s="294"/>
      <c r="D682" s="294"/>
      <c r="E682" s="294"/>
      <c r="F682" s="294"/>
    </row>
    <row r="683">
      <c r="A683" s="294" t="s">
        <v>21775</v>
      </c>
      <c r="B683" s="294"/>
      <c r="C683" s="294"/>
      <c r="D683" s="294"/>
      <c r="E683" s="294"/>
      <c r="F683" s="294"/>
    </row>
    <row r="684">
      <c r="A684" s="294" t="s">
        <v>21776</v>
      </c>
      <c r="B684" s="294"/>
      <c r="C684" s="294"/>
      <c r="D684" s="294"/>
      <c r="E684" s="294"/>
      <c r="F684" s="294"/>
    </row>
    <row r="685">
      <c r="A685" s="294" t="s">
        <v>21777</v>
      </c>
      <c r="B685" s="294"/>
      <c r="C685" s="294"/>
      <c r="D685" s="294"/>
      <c r="E685" s="294"/>
      <c r="F685" s="294"/>
    </row>
    <row r="686">
      <c r="A686" s="294" t="s">
        <v>21778</v>
      </c>
      <c r="B686" s="294"/>
      <c r="C686" s="294"/>
      <c r="D686" s="294"/>
      <c r="E686" s="294"/>
      <c r="F686" s="294"/>
    </row>
    <row r="687">
      <c r="A687" s="294" t="s">
        <v>21779</v>
      </c>
      <c r="B687" s="294"/>
      <c r="C687" s="294"/>
      <c r="D687" s="294"/>
      <c r="E687" s="294"/>
      <c r="F687" s="294"/>
    </row>
    <row r="688">
      <c r="A688" s="294" t="s">
        <v>21780</v>
      </c>
      <c r="B688" s="294"/>
      <c r="C688" s="294"/>
      <c r="D688" s="294"/>
      <c r="E688" s="294"/>
      <c r="F688" s="294"/>
    </row>
    <row r="689">
      <c r="A689" s="294" t="s">
        <v>21781</v>
      </c>
      <c r="B689" s="294"/>
      <c r="C689" s="294"/>
      <c r="D689" s="294"/>
      <c r="E689" s="294"/>
      <c r="F689" s="294"/>
    </row>
    <row r="690">
      <c r="A690" s="294" t="s">
        <v>21782</v>
      </c>
      <c r="B690" s="294"/>
      <c r="C690" s="294"/>
      <c r="D690" s="294"/>
      <c r="E690" s="294"/>
      <c r="F690" s="294"/>
    </row>
    <row r="691">
      <c r="A691" s="294" t="s">
        <v>21783</v>
      </c>
      <c r="B691" s="294"/>
      <c r="C691" s="294"/>
      <c r="D691" s="294"/>
      <c r="E691" s="294"/>
      <c r="F691" s="294"/>
    </row>
    <row r="692">
      <c r="A692" s="294" t="s">
        <v>21784</v>
      </c>
      <c r="B692" s="294"/>
      <c r="C692" s="294"/>
      <c r="D692" s="294"/>
      <c r="E692" s="294"/>
      <c r="F692" s="294"/>
    </row>
    <row r="693">
      <c r="A693" s="294" t="s">
        <v>21785</v>
      </c>
      <c r="B693" s="294"/>
      <c r="C693" s="294"/>
      <c r="D693" s="294"/>
      <c r="E693" s="294"/>
      <c r="F693" s="294"/>
    </row>
    <row r="694">
      <c r="A694" s="294" t="s">
        <v>21786</v>
      </c>
      <c r="B694" s="294"/>
      <c r="C694" s="294"/>
      <c r="D694" s="294"/>
      <c r="E694" s="294"/>
      <c r="F694" s="294"/>
    </row>
    <row r="695">
      <c r="A695" s="294"/>
      <c r="B695" s="294"/>
      <c r="C695" s="294"/>
      <c r="D695" s="294"/>
      <c r="E695" s="294"/>
      <c r="F695" s="294"/>
    </row>
    <row r="696">
      <c r="A696" s="294" t="s">
        <v>21312</v>
      </c>
      <c r="B696" s="294"/>
      <c r="C696" s="294"/>
      <c r="D696" s="294"/>
      <c r="E696" s="294"/>
      <c r="F696" s="294"/>
    </row>
    <row r="697">
      <c r="A697" s="294" t="s">
        <v>21787</v>
      </c>
      <c r="B697" s="294"/>
      <c r="C697" s="294"/>
      <c r="D697" s="294"/>
      <c r="E697" s="294"/>
      <c r="F697" s="294"/>
    </row>
    <row r="698">
      <c r="A698" s="294" t="s">
        <v>21788</v>
      </c>
      <c r="B698" s="294"/>
      <c r="C698" s="294"/>
      <c r="D698" s="294"/>
      <c r="E698" s="294"/>
      <c r="F698" s="294"/>
    </row>
    <row r="699">
      <c r="A699" s="294"/>
      <c r="B699" s="294"/>
      <c r="C699" s="294"/>
      <c r="D699" s="294"/>
      <c r="E699" s="294"/>
      <c r="F699" s="294"/>
    </row>
    <row r="700">
      <c r="A700" s="294" t="s">
        <v>21725</v>
      </c>
      <c r="B700" s="294"/>
      <c r="C700" s="294"/>
      <c r="D700" s="294"/>
      <c r="E700" s="294"/>
      <c r="F700" s="294"/>
    </row>
    <row r="701">
      <c r="A701" s="294"/>
      <c r="B701" s="294"/>
      <c r="C701" s="294"/>
      <c r="D701" s="294"/>
      <c r="E701" s="294"/>
      <c r="F701" s="294"/>
    </row>
    <row r="702">
      <c r="A702" s="294"/>
      <c r="B702" s="294"/>
      <c r="C702" s="294"/>
      <c r="D702" s="294"/>
      <c r="E702" s="294"/>
      <c r="F702" s="294"/>
    </row>
    <row r="703">
      <c r="A703" s="294"/>
      <c r="B703" s="294"/>
      <c r="C703" s="294"/>
      <c r="D703" s="294"/>
      <c r="E703" s="294"/>
      <c r="F703" s="294"/>
    </row>
    <row r="704">
      <c r="A704" s="294" t="s">
        <v>21789</v>
      </c>
      <c r="B704" s="294"/>
      <c r="C704" s="294"/>
      <c r="D704" s="294"/>
      <c r="E704" s="294"/>
      <c r="F704" s="294"/>
    </row>
    <row r="705">
      <c r="A705" s="294"/>
      <c r="B705" s="294"/>
      <c r="C705" s="294"/>
      <c r="D705" s="294"/>
      <c r="E705" s="294"/>
      <c r="F705" s="294"/>
    </row>
    <row r="706">
      <c r="A706" s="294"/>
      <c r="B706" s="294"/>
      <c r="C706" s="294"/>
      <c r="D706" s="294"/>
      <c r="E706" s="294"/>
      <c r="F706" s="294"/>
    </row>
    <row r="707">
      <c r="A707" s="294" t="s">
        <v>21790</v>
      </c>
      <c r="B707" s="294"/>
      <c r="C707" s="294"/>
      <c r="D707" s="294"/>
      <c r="E707" s="294"/>
      <c r="F707" s="294"/>
    </row>
    <row r="708">
      <c r="A708" s="294" t="s">
        <v>21791</v>
      </c>
      <c r="B708" s="294"/>
      <c r="C708" s="294"/>
      <c r="D708" s="294"/>
      <c r="E708" s="294"/>
      <c r="F708" s="294"/>
    </row>
    <row r="709">
      <c r="A709" s="294" t="s">
        <v>21792</v>
      </c>
      <c r="B709" s="294"/>
      <c r="C709" s="294"/>
      <c r="D709" s="294"/>
      <c r="E709" s="294"/>
      <c r="F709" s="294"/>
    </row>
    <row r="710">
      <c r="A710" s="294" t="s">
        <v>21793</v>
      </c>
      <c r="B710" s="294"/>
      <c r="C710" s="294"/>
      <c r="D710" s="294"/>
      <c r="E710" s="294"/>
      <c r="F710" s="294"/>
    </row>
    <row r="711">
      <c r="A711" s="294" t="s">
        <v>21794</v>
      </c>
      <c r="B711" s="294"/>
      <c r="C711" s="294"/>
      <c r="D711" s="294"/>
      <c r="E711" s="294"/>
      <c r="F711" s="294"/>
    </row>
    <row r="712">
      <c r="A712" s="294" t="s">
        <v>21795</v>
      </c>
      <c r="B712" s="294"/>
      <c r="C712" s="294"/>
      <c r="D712" s="294"/>
      <c r="E712" s="294"/>
      <c r="F712" s="294"/>
    </row>
    <row r="713">
      <c r="A713" s="294" t="s">
        <v>21796</v>
      </c>
      <c r="B713" s="294"/>
      <c r="C713" s="294"/>
      <c r="D713" s="294"/>
      <c r="E713" s="294"/>
      <c r="F713" s="294"/>
    </row>
    <row r="714">
      <c r="A714" s="294" t="s">
        <v>21797</v>
      </c>
      <c r="B714" s="294"/>
      <c r="C714" s="294"/>
      <c r="D714" s="294"/>
      <c r="E714" s="294"/>
      <c r="F714" s="294"/>
    </row>
    <row r="715">
      <c r="A715" s="294"/>
      <c r="B715" s="294"/>
      <c r="C715" s="294"/>
      <c r="D715" s="294"/>
      <c r="E715" s="294"/>
      <c r="F715" s="294"/>
    </row>
    <row r="716">
      <c r="A716" s="294"/>
      <c r="B716" s="294"/>
      <c r="C716" s="294"/>
      <c r="D716" s="294"/>
      <c r="E716" s="294"/>
      <c r="F716" s="294"/>
    </row>
    <row r="717">
      <c r="A717" s="294" t="s">
        <v>21798</v>
      </c>
      <c r="B717" s="294"/>
      <c r="C717" s="294"/>
      <c r="D717" s="294"/>
      <c r="E717" s="294"/>
      <c r="F717" s="294"/>
    </row>
    <row r="718">
      <c r="A718" s="294"/>
      <c r="B718" s="294"/>
      <c r="C718" s="294"/>
      <c r="D718" s="294"/>
      <c r="E718" s="294"/>
      <c r="F718" s="294"/>
    </row>
    <row r="719">
      <c r="A719" s="294" t="str">
        <f>ARRAY_CONSTRAIN(ARRAYFORMULA(-due to Nidana, Kapha-Pitta-Vata gets vitiated.), 1, 1)</f>
        <v>#ERROR!</v>
      </c>
      <c r="B719" s="294"/>
      <c r="C719" s="294"/>
      <c r="D719" s="294"/>
      <c r="E719" s="294"/>
      <c r="F719" s="294"/>
    </row>
    <row r="720">
      <c r="A720" s="294" t="str">
        <f>ARRAY_CONSTRAIN(ARRAYFORMULA(-Travels through Urdhwa Jatru Pradesha.), 1, 1)</f>
        <v>#ERROR!</v>
      </c>
      <c r="B720" s="294"/>
      <c r="C720" s="294"/>
      <c r="D720" s="294"/>
      <c r="E720" s="294"/>
      <c r="F720" s="294"/>
    </row>
    <row r="721">
      <c r="A721" s="294" t="str">
        <f>ARRAY_CONSTRAIN(ARRAYFORMULA(-Vitiates Nasa srotas → causes pus-like, foul-smelling nasal discharge → Dhusta Peenasa.* Ref: Sushruta Samhita &amp; Ashtanga Hridaya), 1, 1)</f>
        <v>#ERROR!</v>
      </c>
      <c r="B721" s="294"/>
      <c r="C721" s="294"/>
      <c r="D721" s="294"/>
      <c r="E721" s="294"/>
      <c r="F721" s="294"/>
    </row>
    <row r="722">
      <c r="A722" s="294"/>
      <c r="B722" s="294"/>
      <c r="C722" s="294"/>
      <c r="D722" s="294"/>
      <c r="E722" s="294"/>
      <c r="F722" s="294"/>
    </row>
    <row r="723">
      <c r="A723" s="294"/>
      <c r="B723" s="294"/>
      <c r="C723" s="294"/>
      <c r="D723" s="294"/>
      <c r="E723" s="294"/>
      <c r="F723" s="294"/>
    </row>
    <row r="724">
      <c r="A724" s="294" t="s">
        <v>21799</v>
      </c>
      <c r="B724" s="294"/>
      <c r="C724" s="294"/>
      <c r="D724" s="294"/>
      <c r="E724" s="294"/>
      <c r="F724" s="294"/>
    </row>
    <row r="725">
      <c r="A725" s="294"/>
      <c r="B725" s="294"/>
      <c r="C725" s="294"/>
      <c r="D725" s="294"/>
      <c r="E725" s="294"/>
      <c r="F725" s="294"/>
    </row>
    <row r="726">
      <c r="A726" s="294" t="s">
        <v>21800</v>
      </c>
      <c r="B726" s="294"/>
      <c r="C726" s="294"/>
      <c r="D726" s="294"/>
      <c r="E726" s="294"/>
      <c r="F726" s="294"/>
    </row>
    <row r="727">
      <c r="A727" s="294" t="s">
        <v>21801</v>
      </c>
      <c r="B727" s="294"/>
      <c r="C727" s="294"/>
      <c r="D727" s="294"/>
      <c r="E727" s="294"/>
      <c r="F727" s="294"/>
    </row>
    <row r="728">
      <c r="A728" s="294" t="s">
        <v>21802</v>
      </c>
      <c r="B728" s="294"/>
      <c r="C728" s="294"/>
      <c r="D728" s="294"/>
      <c r="E728" s="294"/>
      <c r="F728" s="294"/>
    </row>
    <row r="729">
      <c r="A729" s="294" t="s">
        <v>21803</v>
      </c>
      <c r="B729" s="294"/>
      <c r="C729" s="294"/>
      <c r="D729" s="294"/>
      <c r="E729" s="294"/>
      <c r="F729" s="294"/>
    </row>
    <row r="730">
      <c r="A730" s="294"/>
      <c r="B730" s="294"/>
      <c r="C730" s="294"/>
      <c r="D730" s="294"/>
      <c r="E730" s="294"/>
      <c r="F730" s="294"/>
    </row>
    <row r="731">
      <c r="A731" s="294"/>
      <c r="B731" s="294"/>
      <c r="C731" s="294"/>
      <c r="D731" s="294"/>
      <c r="E731" s="294"/>
      <c r="F731" s="294"/>
    </row>
    <row r="732">
      <c r="A732" s="294" t="s">
        <v>21804</v>
      </c>
      <c r="B732" s="294"/>
      <c r="C732" s="294"/>
      <c r="D732" s="294"/>
      <c r="E732" s="294"/>
      <c r="F732" s="294"/>
    </row>
    <row r="733">
      <c r="A733" s="294"/>
      <c r="B733" s="294"/>
      <c r="C733" s="294"/>
      <c r="D733" s="294"/>
      <c r="E733" s="294"/>
      <c r="F733" s="294"/>
    </row>
    <row r="734">
      <c r="A734" s="294" t="s">
        <v>21805</v>
      </c>
      <c r="B734" s="294"/>
      <c r="C734" s="294"/>
      <c r="D734" s="294"/>
      <c r="E734" s="294"/>
      <c r="F734" s="294"/>
    </row>
    <row r="735">
      <c r="A735" s="294" t="s">
        <v>21806</v>
      </c>
      <c r="B735" s="294"/>
      <c r="C735" s="294"/>
      <c r="D735" s="294"/>
      <c r="E735" s="294"/>
      <c r="F735" s="294"/>
    </row>
    <row r="736">
      <c r="A736" s="294" t="s">
        <v>21807</v>
      </c>
      <c r="B736" s="294"/>
      <c r="C736" s="294"/>
      <c r="D736" s="294"/>
      <c r="E736" s="294"/>
      <c r="F736" s="294"/>
    </row>
    <row r="737">
      <c r="A737" s="294" t="s">
        <v>21808</v>
      </c>
      <c r="B737" s="294"/>
      <c r="C737" s="294"/>
      <c r="D737" s="294"/>
      <c r="E737" s="294"/>
      <c r="F737" s="294"/>
    </row>
    <row r="738">
      <c r="A738" s="294"/>
      <c r="B738" s="294"/>
      <c r="C738" s="294"/>
      <c r="D738" s="294"/>
      <c r="E738" s="294"/>
      <c r="F738" s="294"/>
    </row>
    <row r="739">
      <c r="A739" s="294" t="s">
        <v>21809</v>
      </c>
      <c r="B739" s="294"/>
      <c r="C739" s="294"/>
      <c r="D739" s="294"/>
      <c r="E739" s="294"/>
      <c r="F739" s="294"/>
    </row>
    <row r="740">
      <c r="A740" s="294"/>
      <c r="B740" s="294"/>
      <c r="C740" s="294"/>
      <c r="D740" s="294"/>
      <c r="E740" s="294"/>
      <c r="F740" s="294"/>
    </row>
    <row r="741">
      <c r="A741" s="294" t="s">
        <v>21810</v>
      </c>
      <c r="B741" s="294"/>
      <c r="C741" s="294"/>
      <c r="D741" s="294"/>
      <c r="E741" s="294"/>
      <c r="F741" s="294"/>
    </row>
    <row r="742">
      <c r="A742" s="294" t="s">
        <v>21811</v>
      </c>
      <c r="B742" s="294"/>
      <c r="C742" s="294"/>
      <c r="D742" s="294"/>
      <c r="E742" s="294"/>
      <c r="F742" s="294"/>
    </row>
    <row r="743">
      <c r="A743" s="294" t="s">
        <v>21812</v>
      </c>
      <c r="B743" s="294"/>
      <c r="C743" s="294"/>
      <c r="D743" s="294"/>
      <c r="E743" s="294"/>
      <c r="F743" s="294"/>
    </row>
    <row r="744">
      <c r="A744" s="294" t="s">
        <v>21813</v>
      </c>
      <c r="B744" s="294"/>
      <c r="C744" s="294"/>
      <c r="D744" s="294"/>
      <c r="E744" s="294"/>
      <c r="F744" s="294"/>
    </row>
    <row r="745">
      <c r="A745" s="294" t="s">
        <v>21814</v>
      </c>
      <c r="B745" s="294"/>
      <c r="C745" s="294"/>
      <c r="D745" s="294"/>
      <c r="E745" s="294"/>
      <c r="F745" s="294"/>
    </row>
    <row r="746">
      <c r="A746" s="294" t="s">
        <v>21815</v>
      </c>
      <c r="B746" s="294"/>
      <c r="C746" s="294"/>
      <c r="D746" s="294"/>
      <c r="E746" s="294"/>
      <c r="F746" s="294"/>
    </row>
    <row r="747">
      <c r="A747" s="294" t="s">
        <v>21816</v>
      </c>
      <c r="B747" s="294"/>
      <c r="C747" s="294"/>
      <c r="D747" s="294"/>
      <c r="E747" s="294"/>
      <c r="F747" s="294"/>
    </row>
    <row r="748">
      <c r="A748" s="294" t="s">
        <v>21800</v>
      </c>
      <c r="B748" s="294"/>
      <c r="C748" s="294"/>
      <c r="D748" s="294"/>
      <c r="E748" s="294"/>
      <c r="F748" s="294"/>
    </row>
    <row r="749">
      <c r="A749" s="294" t="s">
        <v>21817</v>
      </c>
      <c r="B749" s="294"/>
      <c r="C749" s="294"/>
      <c r="D749" s="294"/>
      <c r="E749" s="294"/>
      <c r="F749" s="294"/>
    </row>
    <row r="750">
      <c r="A750" s="294"/>
      <c r="B750" s="294"/>
      <c r="C750" s="294"/>
      <c r="D750" s="294"/>
      <c r="E750" s="294"/>
      <c r="F750" s="294"/>
    </row>
    <row r="751">
      <c r="A751" s="294"/>
      <c r="B751" s="294"/>
      <c r="C751" s="294"/>
      <c r="D751" s="294"/>
      <c r="E751" s="294"/>
      <c r="F751" s="294"/>
    </row>
    <row r="752">
      <c r="A752" s="294" t="s">
        <v>21818</v>
      </c>
      <c r="B752" s="294"/>
      <c r="C752" s="294"/>
      <c r="D752" s="294"/>
      <c r="E752" s="294"/>
      <c r="F752" s="294"/>
    </row>
    <row r="753">
      <c r="A753" s="294"/>
      <c r="B753" s="294"/>
      <c r="C753" s="294"/>
      <c r="D753" s="294"/>
      <c r="E753" s="294"/>
      <c r="F753" s="294"/>
    </row>
    <row r="754">
      <c r="A754" s="294" t="s">
        <v>21819</v>
      </c>
      <c r="B754" s="294"/>
      <c r="C754" s="294"/>
      <c r="D754" s="294"/>
      <c r="E754" s="294"/>
      <c r="F754" s="294"/>
    </row>
    <row r="755">
      <c r="A755" s="294" t="s">
        <v>21820</v>
      </c>
      <c r="B755" s="294"/>
      <c r="C755" s="294"/>
      <c r="D755" s="294"/>
      <c r="E755" s="294"/>
      <c r="F755" s="294"/>
    </row>
    <row r="756">
      <c r="A756" s="294" t="s">
        <v>21821</v>
      </c>
      <c r="B756" s="294"/>
      <c r="C756" s="294"/>
      <c r="D756" s="294"/>
      <c r="E756" s="294"/>
      <c r="F756" s="294"/>
    </row>
    <row r="757">
      <c r="A757" s="294" t="s">
        <v>21822</v>
      </c>
      <c r="B757" s="294"/>
      <c r="C757" s="294"/>
      <c r="D757" s="294"/>
      <c r="E757" s="294"/>
      <c r="F757" s="294"/>
    </row>
    <row r="758">
      <c r="A758" s="294" t="s">
        <v>21823</v>
      </c>
      <c r="B758" s="294"/>
      <c r="C758" s="294"/>
      <c r="D758" s="294"/>
      <c r="E758" s="294"/>
      <c r="F758" s="294"/>
    </row>
    <row r="759">
      <c r="A759" s="294" t="s">
        <v>21824</v>
      </c>
      <c r="B759" s="294"/>
      <c r="C759" s="294"/>
      <c r="D759" s="294"/>
      <c r="E759" s="294"/>
      <c r="F759" s="294"/>
    </row>
    <row r="760">
      <c r="A760" s="294" t="s">
        <v>21825</v>
      </c>
      <c r="B760" s="294"/>
      <c r="C760" s="294"/>
      <c r="D760" s="294"/>
      <c r="E760" s="294"/>
      <c r="F760" s="294"/>
    </row>
    <row r="761">
      <c r="A761" s="294" t="s">
        <v>21826</v>
      </c>
      <c r="B761" s="294"/>
      <c r="C761" s="294"/>
      <c r="D761" s="294"/>
      <c r="E761" s="294"/>
      <c r="F761" s="294"/>
    </row>
    <row r="762">
      <c r="A762" s="294" t="s">
        <v>21709</v>
      </c>
      <c r="B762" s="294"/>
      <c r="C762" s="294"/>
      <c r="D762" s="294"/>
      <c r="E762" s="294"/>
      <c r="F762" s="294"/>
    </row>
    <row r="763">
      <c r="A763" s="294" t="s">
        <v>21827</v>
      </c>
      <c r="B763" s="294"/>
      <c r="C763" s="294"/>
      <c r="D763" s="294"/>
      <c r="E763" s="294"/>
      <c r="F763" s="294"/>
    </row>
    <row r="764">
      <c r="A764" s="294" t="s">
        <v>21828</v>
      </c>
      <c r="B764" s="294"/>
      <c r="C764" s="294"/>
      <c r="D764" s="294"/>
      <c r="E764" s="294"/>
      <c r="F764" s="294"/>
    </row>
    <row r="765">
      <c r="A765" s="294" t="s">
        <v>21829</v>
      </c>
      <c r="B765" s="294"/>
      <c r="C765" s="294"/>
      <c r="D765" s="294"/>
      <c r="E765" s="294"/>
      <c r="F765" s="294"/>
    </row>
    <row r="766">
      <c r="A766" s="294"/>
      <c r="B766" s="294"/>
      <c r="C766" s="294"/>
      <c r="D766" s="294"/>
      <c r="E766" s="294"/>
      <c r="F766" s="294"/>
    </row>
    <row r="767">
      <c r="A767" s="294"/>
      <c r="B767" s="294"/>
      <c r="C767" s="294"/>
      <c r="D767" s="294"/>
      <c r="E767" s="294"/>
      <c r="F767" s="294"/>
    </row>
    <row r="768">
      <c r="A768" s="294" t="s">
        <v>21830</v>
      </c>
      <c r="B768" s="294"/>
      <c r="C768" s="294"/>
      <c r="D768" s="294"/>
      <c r="E768" s="294"/>
      <c r="F768" s="294"/>
    </row>
    <row r="769">
      <c r="A769" s="294"/>
      <c r="B769" s="294"/>
      <c r="C769" s="294"/>
      <c r="D769" s="294"/>
      <c r="E769" s="294"/>
      <c r="F769" s="294"/>
    </row>
    <row r="770">
      <c r="A770" s="294" t="s">
        <v>21831</v>
      </c>
      <c r="B770" s="294"/>
      <c r="C770" s="294"/>
      <c r="D770" s="294"/>
      <c r="E770" s="294"/>
      <c r="F770" s="294"/>
    </row>
    <row r="771">
      <c r="A771" s="294" t="s">
        <v>21832</v>
      </c>
      <c r="B771" s="294"/>
      <c r="C771" s="294"/>
      <c r="D771" s="294"/>
      <c r="E771" s="294"/>
      <c r="F771" s="294"/>
    </row>
    <row r="772">
      <c r="A772" s="294" t="s">
        <v>21833</v>
      </c>
      <c r="B772" s="294"/>
      <c r="C772" s="294"/>
      <c r="D772" s="294"/>
      <c r="E772" s="294"/>
      <c r="F772" s="294"/>
    </row>
    <row r="773">
      <c r="A773" s="294"/>
      <c r="B773" s="294"/>
      <c r="C773" s="294"/>
      <c r="D773" s="294"/>
      <c r="E773" s="294"/>
      <c r="F773" s="294"/>
    </row>
    <row r="774">
      <c r="A774" s="294" t="s">
        <v>21312</v>
      </c>
      <c r="B774" s="294"/>
      <c r="C774" s="294"/>
      <c r="D774" s="294"/>
      <c r="E774" s="294"/>
      <c r="F774" s="294"/>
    </row>
    <row r="775">
      <c r="A775" s="294" t="s">
        <v>21834</v>
      </c>
      <c r="B775" s="294"/>
      <c r="C775" s="294"/>
      <c r="D775" s="294"/>
      <c r="E775" s="294"/>
      <c r="F775" s="294"/>
    </row>
    <row r="776">
      <c r="A776" s="294" t="s">
        <v>21835</v>
      </c>
      <c r="B776" s="294"/>
      <c r="C776" s="294"/>
      <c r="D776" s="294"/>
      <c r="E776" s="294"/>
      <c r="F776" s="294"/>
    </row>
    <row r="777">
      <c r="A777" s="294" t="s">
        <v>21618</v>
      </c>
      <c r="B777" s="294"/>
      <c r="C777" s="294"/>
      <c r="D777" s="294"/>
      <c r="E777" s="294"/>
      <c r="F777" s="294"/>
    </row>
    <row r="778">
      <c r="A778" s="294" t="s">
        <v>21836</v>
      </c>
      <c r="B778" s="294"/>
      <c r="C778" s="294"/>
      <c r="D778" s="294"/>
      <c r="E778" s="294"/>
      <c r="F778" s="294"/>
    </row>
    <row r="779">
      <c r="A779" s="294"/>
      <c r="B779" s="294"/>
      <c r="C779" s="294"/>
      <c r="D779" s="294"/>
      <c r="E779" s="294"/>
      <c r="F779" s="294"/>
    </row>
    <row r="780">
      <c r="A780" s="294"/>
      <c r="B780" s="294"/>
      <c r="C780" s="294"/>
      <c r="D780" s="294"/>
      <c r="E780" s="294"/>
      <c r="F780" s="294"/>
    </row>
    <row r="781">
      <c r="A781" s="294" t="s">
        <v>21272</v>
      </c>
      <c r="B781" s="294"/>
      <c r="C781" s="294"/>
      <c r="D781" s="294"/>
      <c r="E781" s="294"/>
      <c r="F781" s="294"/>
    </row>
    <row r="782">
      <c r="A782" s="294"/>
      <c r="B782" s="294"/>
      <c r="C782" s="294"/>
      <c r="D782" s="294"/>
      <c r="E782" s="294"/>
      <c r="F782" s="294"/>
    </row>
    <row r="783">
      <c r="A783" s="294" t="s">
        <v>21837</v>
      </c>
      <c r="B783" s="294"/>
      <c r="C783" s="294"/>
      <c r="D783" s="294"/>
      <c r="E783" s="294"/>
      <c r="F783" s="294"/>
    </row>
    <row r="784">
      <c r="A784" s="294" t="s">
        <v>21838</v>
      </c>
      <c r="B784" s="294"/>
      <c r="C784" s="294"/>
      <c r="D784" s="294"/>
      <c r="E784" s="294"/>
      <c r="F784" s="294"/>
    </row>
    <row r="785">
      <c r="A785" s="294" t="s">
        <v>21839</v>
      </c>
      <c r="B785" s="294"/>
      <c r="C785" s="294"/>
      <c r="D785" s="294"/>
      <c r="E785" s="294"/>
      <c r="F785" s="294"/>
    </row>
    <row r="786">
      <c r="A786" s="294"/>
      <c r="B786" s="294"/>
      <c r="C786" s="294"/>
      <c r="D786" s="294"/>
      <c r="E786" s="294"/>
      <c r="F786" s="294"/>
    </row>
    <row r="787">
      <c r="A787" s="294"/>
      <c r="B787" s="294"/>
      <c r="C787" s="294"/>
      <c r="D787" s="294"/>
      <c r="E787" s="294"/>
      <c r="F787" s="294"/>
    </row>
    <row r="788">
      <c r="A788" s="294" t="s">
        <v>21840</v>
      </c>
      <c r="B788" s="294"/>
      <c r="C788" s="294"/>
      <c r="D788" s="294"/>
      <c r="E788" s="294"/>
      <c r="F788" s="294"/>
    </row>
    <row r="789">
      <c r="A789" s="294"/>
      <c r="B789" s="294"/>
      <c r="C789" s="294"/>
      <c r="D789" s="294"/>
      <c r="E789" s="294"/>
      <c r="F789" s="294"/>
    </row>
    <row r="790">
      <c r="A790" s="294" t="s">
        <v>21841</v>
      </c>
      <c r="B790" s="294"/>
      <c r="C790" s="294"/>
      <c r="D790" s="294"/>
      <c r="E790" s="294"/>
      <c r="F790" s="294"/>
    </row>
    <row r="791">
      <c r="A791" s="294" t="s">
        <v>21842</v>
      </c>
      <c r="B791" s="294"/>
      <c r="C791" s="294"/>
      <c r="D791" s="294"/>
      <c r="E791" s="294"/>
      <c r="F791" s="294"/>
    </row>
    <row r="792">
      <c r="A792" s="294" t="s">
        <v>21843</v>
      </c>
      <c r="B792" s="294"/>
      <c r="C792" s="294"/>
      <c r="D792" s="294"/>
      <c r="E792" s="294"/>
      <c r="F792" s="294"/>
    </row>
    <row r="793">
      <c r="A793" s="294" t="s">
        <v>21844</v>
      </c>
      <c r="B793" s="294"/>
      <c r="C793" s="294"/>
      <c r="D793" s="294"/>
      <c r="E793" s="294"/>
      <c r="F793" s="294"/>
    </row>
    <row r="794">
      <c r="A794" s="294" t="s">
        <v>21845</v>
      </c>
      <c r="B794" s="294"/>
      <c r="C794" s="294"/>
      <c r="D794" s="294"/>
      <c r="E794" s="294"/>
      <c r="F794" s="294"/>
    </row>
    <row r="795">
      <c r="A795" s="294"/>
      <c r="B795" s="294"/>
      <c r="C795" s="294"/>
      <c r="D795" s="294"/>
      <c r="E795" s="294"/>
      <c r="F795" s="294"/>
    </row>
    <row r="796">
      <c r="A796" s="294" t="s">
        <v>21846</v>
      </c>
      <c r="B796" s="294"/>
      <c r="C796" s="294"/>
      <c r="D796" s="294"/>
      <c r="E796" s="294"/>
      <c r="F796" s="294"/>
    </row>
    <row r="797">
      <c r="A797" s="294"/>
      <c r="B797" s="294"/>
      <c r="C797" s="294"/>
      <c r="D797" s="294"/>
      <c r="E797" s="294"/>
      <c r="F797" s="294"/>
    </row>
    <row r="798">
      <c r="A798" s="294" t="s">
        <v>21847</v>
      </c>
      <c r="B798" s="294"/>
      <c r="C798" s="294"/>
      <c r="D798" s="294"/>
      <c r="E798" s="294"/>
      <c r="F798" s="294"/>
    </row>
    <row r="799">
      <c r="A799" s="294" t="str">
        <f>ARRAY_CONSTRAIN(ARRAYFORMULA(-mental confusion), 1, 1)</f>
        <v>#ERROR!</v>
      </c>
      <c r="B799" s="294"/>
      <c r="C799" s="294"/>
      <c r="D799" s="294"/>
      <c r="E799" s="294"/>
      <c r="F799" s="294"/>
    </row>
    <row r="800">
      <c r="A800" s="294" t="str">
        <f>ARRAY_CONSTRAIN(ARRAYFORMULA(-Disinterest in good habits), 1, 1)</f>
        <v>#ERROR!</v>
      </c>
      <c r="B800" s="294"/>
      <c r="C800" s="294"/>
      <c r="D800" s="294"/>
      <c r="E800" s="294"/>
      <c r="F800" s="294"/>
    </row>
    <row r="801">
      <c r="A801" s="294" t="str">
        <f>ARRAY_CONSTRAIN(ARRAYFORMULA(-Poor judgment), 1, 1)</f>
        <v>#ERROR!</v>
      </c>
      <c r="B801" s="294"/>
      <c r="C801" s="294"/>
      <c r="D801" s="294"/>
      <c r="E801" s="294"/>
      <c r="F801" s="294"/>
    </row>
    <row r="802">
      <c r="A802" s="294" t="str">
        <f>ARRAY_CONSTRAIN(ARRAYFORMULA(-Emotional instability), 1, 1)</f>
        <v>#ERROR!</v>
      </c>
      <c r="B802" s="294"/>
      <c r="C802" s="294"/>
      <c r="D802" s="294"/>
      <c r="E802" s="294"/>
      <c r="F802" s="294"/>
    </row>
    <row r="803">
      <c r="A803" s="294"/>
      <c r="B803" s="294"/>
      <c r="C803" s="294"/>
      <c r="D803" s="294"/>
      <c r="E803" s="294"/>
      <c r="F803" s="294"/>
    </row>
    <row r="804">
      <c r="A804" s="294" t="s">
        <v>21848</v>
      </c>
      <c r="B804" s="294"/>
      <c r="C804" s="294"/>
      <c r="D804" s="294"/>
      <c r="E804" s="294"/>
      <c r="F804" s="294"/>
    </row>
    <row r="805">
      <c r="A805" s="294"/>
      <c r="B805" s="294"/>
      <c r="C805" s="294"/>
      <c r="D805" s="294"/>
      <c r="E805" s="294"/>
      <c r="F805" s="294"/>
    </row>
    <row r="806">
      <c r="A806" s="294" t="s">
        <v>21849</v>
      </c>
      <c r="B806" s="294"/>
      <c r="C806" s="294"/>
      <c r="D806" s="294"/>
      <c r="E806" s="294"/>
      <c r="F806" s="294"/>
    </row>
    <row r="807">
      <c r="A807" s="294" t="s">
        <v>21850</v>
      </c>
      <c r="B807" s="294"/>
      <c r="C807" s="294"/>
      <c r="D807" s="294"/>
      <c r="E807" s="294"/>
      <c r="F807" s="294"/>
    </row>
    <row r="808">
      <c r="A808" s="294" t="s">
        <v>21851</v>
      </c>
      <c r="B808" s="294"/>
      <c r="C808" s="294"/>
      <c r="D808" s="294"/>
      <c r="E808" s="294"/>
      <c r="F808" s="294"/>
    </row>
    <row r="809">
      <c r="A809" s="294" t="s">
        <v>21852</v>
      </c>
      <c r="B809" s="294"/>
      <c r="C809" s="294"/>
      <c r="D809" s="294"/>
      <c r="E809" s="294"/>
      <c r="F809" s="294"/>
    </row>
    <row r="810">
      <c r="A810" s="294" t="s">
        <v>21853</v>
      </c>
      <c r="B810" s="294"/>
      <c r="C810" s="294"/>
      <c r="D810" s="294"/>
      <c r="E810" s="294"/>
      <c r="F810" s="294"/>
    </row>
    <row r="811">
      <c r="A811" s="294" t="s">
        <v>21854</v>
      </c>
      <c r="B811" s="294"/>
      <c r="C811" s="294"/>
      <c r="D811" s="294"/>
      <c r="E811" s="294"/>
      <c r="F811" s="294"/>
    </row>
    <row r="812">
      <c r="A812" s="294" t="s">
        <v>21855</v>
      </c>
      <c r="B812" s="294"/>
      <c r="C812" s="294"/>
      <c r="D812" s="294"/>
      <c r="E812" s="294"/>
      <c r="F812" s="294"/>
    </row>
    <row r="813">
      <c r="A813" s="294" t="s">
        <v>21856</v>
      </c>
      <c r="B813" s="294"/>
      <c r="C813" s="294"/>
      <c r="D813" s="294"/>
      <c r="E813" s="294"/>
      <c r="F813" s="294"/>
    </row>
    <row r="814">
      <c r="A814" s="294" t="s">
        <v>21857</v>
      </c>
      <c r="B814" s="294"/>
      <c r="C814" s="294"/>
      <c r="D814" s="294"/>
      <c r="E814" s="294"/>
      <c r="F814" s="294"/>
    </row>
    <row r="815">
      <c r="A815" s="294"/>
      <c r="B815" s="294"/>
      <c r="C815" s="294"/>
      <c r="D815" s="294"/>
      <c r="E815" s="294"/>
      <c r="F815" s="294"/>
    </row>
    <row r="816">
      <c r="A816" s="294" t="s">
        <v>21292</v>
      </c>
      <c r="B816" s="294"/>
      <c r="C816" s="294"/>
      <c r="D816" s="294"/>
      <c r="E816" s="294"/>
      <c r="F816" s="294"/>
    </row>
    <row r="817">
      <c r="A817" s="294"/>
      <c r="B817" s="294"/>
      <c r="C817" s="294"/>
      <c r="D817" s="294"/>
      <c r="E817" s="294"/>
      <c r="F817" s="294"/>
    </row>
    <row r="818">
      <c r="A818" s="294" t="s">
        <v>21858</v>
      </c>
      <c r="B818" s="294"/>
      <c r="C818" s="294"/>
      <c r="D818" s="294"/>
      <c r="E818" s="294"/>
      <c r="F818" s="294"/>
    </row>
    <row r="819">
      <c r="A819" s="294" t="s">
        <v>21859</v>
      </c>
      <c r="B819" s="294"/>
      <c r="C819" s="294"/>
      <c r="D819" s="294"/>
      <c r="E819" s="294"/>
      <c r="F819" s="294"/>
    </row>
    <row r="820">
      <c r="A820" s="294" t="s">
        <v>21860</v>
      </c>
      <c r="B820" s="294"/>
      <c r="C820" s="294"/>
      <c r="D820" s="294"/>
      <c r="E820" s="294"/>
      <c r="F820" s="294"/>
    </row>
    <row r="821">
      <c r="A821" s="294" t="s">
        <v>21861</v>
      </c>
      <c r="B821" s="294"/>
      <c r="C821" s="294"/>
      <c r="D821" s="294"/>
      <c r="E821" s="294"/>
      <c r="F821" s="294"/>
    </row>
    <row r="822">
      <c r="A822" s="294" t="s">
        <v>21862</v>
      </c>
      <c r="B822" s="294"/>
      <c r="C822" s="294"/>
      <c r="D822" s="294"/>
      <c r="E822" s="294"/>
      <c r="F822" s="294"/>
    </row>
    <row r="823">
      <c r="A823" s="294"/>
      <c r="B823" s="294"/>
      <c r="C823" s="294"/>
      <c r="D823" s="294"/>
      <c r="E823" s="294"/>
      <c r="F823" s="294"/>
    </row>
    <row r="824">
      <c r="A824" s="294" t="s">
        <v>21298</v>
      </c>
      <c r="B824" s="294"/>
      <c r="C824" s="294"/>
      <c r="D824" s="294"/>
      <c r="E824" s="294"/>
      <c r="F824" s="294"/>
    </row>
    <row r="825">
      <c r="A825" s="294"/>
      <c r="B825" s="294"/>
      <c r="C825" s="294"/>
      <c r="D825" s="294"/>
      <c r="E825" s="294"/>
      <c r="F825" s="294"/>
    </row>
    <row r="826">
      <c r="A826" s="294" t="s">
        <v>21863</v>
      </c>
      <c r="B826" s="294"/>
      <c r="C826" s="294"/>
      <c r="D826" s="294"/>
      <c r="E826" s="294"/>
      <c r="F826" s="294"/>
    </row>
    <row r="827">
      <c r="A827" s="294" t="s">
        <v>21864</v>
      </c>
      <c r="B827" s="294"/>
      <c r="C827" s="294"/>
      <c r="D827" s="294"/>
      <c r="E827" s="294"/>
      <c r="F827" s="294"/>
    </row>
    <row r="828">
      <c r="A828" s="294" t="s">
        <v>21865</v>
      </c>
      <c r="B828" s="294"/>
      <c r="C828" s="294"/>
      <c r="D828" s="294"/>
      <c r="E828" s="294"/>
      <c r="F828" s="294"/>
    </row>
    <row r="829">
      <c r="A829" s="294" t="s">
        <v>21866</v>
      </c>
      <c r="B829" s="294"/>
      <c r="C829" s="294"/>
      <c r="D829" s="294"/>
      <c r="E829" s="294"/>
      <c r="F829" s="294"/>
    </row>
    <row r="830">
      <c r="A830" s="294" t="s">
        <v>21867</v>
      </c>
      <c r="B830" s="294"/>
      <c r="C830" s="294"/>
      <c r="D830" s="294"/>
      <c r="E830" s="294"/>
      <c r="F830" s="294"/>
    </row>
    <row r="831">
      <c r="A831" s="294" t="s">
        <v>21868</v>
      </c>
      <c r="B831" s="294"/>
      <c r="C831" s="294"/>
      <c r="D831" s="294"/>
      <c r="E831" s="294"/>
      <c r="F831" s="294"/>
    </row>
    <row r="832">
      <c r="A832" s="294" t="s">
        <v>21869</v>
      </c>
      <c r="B832" s="294"/>
      <c r="C832" s="294"/>
      <c r="D832" s="294"/>
      <c r="E832" s="294"/>
      <c r="F832" s="294"/>
    </row>
    <row r="833">
      <c r="A833" s="294"/>
      <c r="B833" s="294"/>
      <c r="C833" s="294"/>
      <c r="D833" s="294"/>
      <c r="E833" s="294"/>
      <c r="F833" s="294"/>
    </row>
    <row r="834">
      <c r="A834" s="294"/>
      <c r="B834" s="294"/>
      <c r="C834" s="294"/>
      <c r="D834" s="294"/>
      <c r="E834" s="294"/>
      <c r="F834" s="294"/>
    </row>
    <row r="835">
      <c r="A835" s="294" t="s">
        <v>21304</v>
      </c>
      <c r="B835" s="294"/>
      <c r="C835" s="294"/>
      <c r="D835" s="294"/>
      <c r="E835" s="294"/>
      <c r="F835" s="294"/>
    </row>
    <row r="836">
      <c r="A836" s="294" t="s">
        <v>21870</v>
      </c>
      <c r="B836" s="294"/>
      <c r="C836" s="294"/>
      <c r="D836" s="294"/>
      <c r="E836" s="294"/>
      <c r="F836" s="294"/>
    </row>
    <row r="837">
      <c r="A837" s="294"/>
      <c r="B837" s="294"/>
      <c r="C837" s="294"/>
      <c r="D837" s="294"/>
      <c r="E837" s="294"/>
      <c r="F837" s="294"/>
    </row>
    <row r="838">
      <c r="A838" s="294" t="s">
        <v>21871</v>
      </c>
      <c r="B838" s="294"/>
      <c r="C838" s="294"/>
      <c r="D838" s="294"/>
      <c r="E838" s="294"/>
      <c r="F838" s="294"/>
    </row>
    <row r="839">
      <c r="A839" s="294" t="s">
        <v>21872</v>
      </c>
      <c r="B839" s="294"/>
      <c r="C839" s="294"/>
      <c r="D839" s="294"/>
      <c r="E839" s="294"/>
      <c r="F839" s="294"/>
    </row>
    <row r="840">
      <c r="A840" s="294" t="s">
        <v>21873</v>
      </c>
      <c r="B840" s="294"/>
      <c r="C840" s="294"/>
      <c r="D840" s="294"/>
      <c r="E840" s="294"/>
      <c r="F840" s="294"/>
    </row>
    <row r="841">
      <c r="A841" s="294" t="s">
        <v>21874</v>
      </c>
      <c r="B841" s="294"/>
      <c r="C841" s="294"/>
      <c r="D841" s="294"/>
      <c r="E841" s="294"/>
      <c r="F841" s="294"/>
    </row>
    <row r="842">
      <c r="A842" s="294" t="s">
        <v>21875</v>
      </c>
      <c r="B842" s="294"/>
      <c r="C842" s="294"/>
      <c r="D842" s="294"/>
      <c r="E842" s="294"/>
      <c r="F842" s="294"/>
    </row>
    <row r="843">
      <c r="A843" s="294" t="s">
        <v>21876</v>
      </c>
      <c r="B843" s="294"/>
      <c r="C843" s="294"/>
      <c r="D843" s="294"/>
      <c r="E843" s="294"/>
      <c r="F843" s="294"/>
    </row>
    <row r="844">
      <c r="A844" s="294" t="s">
        <v>21877</v>
      </c>
      <c r="B844" s="294"/>
      <c r="C844" s="294"/>
      <c r="D844" s="294"/>
      <c r="E844" s="294"/>
      <c r="F844" s="294"/>
    </row>
    <row r="845">
      <c r="A845" s="294" t="s">
        <v>21878</v>
      </c>
      <c r="B845" s="294"/>
      <c r="C845" s="294"/>
      <c r="D845" s="294"/>
      <c r="E845" s="294"/>
      <c r="F845" s="294"/>
    </row>
    <row r="846">
      <c r="A846" s="294" t="s">
        <v>21879</v>
      </c>
      <c r="B846" s="294"/>
      <c r="C846" s="294"/>
      <c r="D846" s="294"/>
      <c r="E846" s="294"/>
      <c r="F846" s="294"/>
    </row>
    <row r="847">
      <c r="A847" s="294"/>
      <c r="B847" s="294"/>
      <c r="C847" s="294"/>
      <c r="D847" s="294"/>
      <c r="E847" s="294"/>
      <c r="F847" s="294"/>
    </row>
    <row r="848">
      <c r="A848" s="294" t="s">
        <v>21312</v>
      </c>
      <c r="B848" s="294"/>
      <c r="C848" s="294"/>
      <c r="D848" s="294"/>
      <c r="E848" s="294"/>
      <c r="F848" s="294"/>
    </row>
    <row r="849">
      <c r="A849" s="294" t="s">
        <v>21880</v>
      </c>
      <c r="B849" s="294"/>
      <c r="C849" s="294"/>
      <c r="D849" s="294"/>
      <c r="E849" s="294"/>
      <c r="F849" s="294"/>
    </row>
    <row r="850">
      <c r="A850" s="294" t="s">
        <v>21672</v>
      </c>
      <c r="B850" s="294"/>
      <c r="C850" s="294"/>
      <c r="D850" s="294"/>
      <c r="E850" s="294"/>
      <c r="F850" s="294"/>
    </row>
    <row r="851">
      <c r="A851" s="294" t="s">
        <v>21836</v>
      </c>
      <c r="B851" s="294"/>
      <c r="C851" s="294"/>
      <c r="D851" s="294"/>
      <c r="E851" s="294"/>
      <c r="F851" s="294"/>
    </row>
    <row r="852">
      <c r="A852" s="294"/>
      <c r="B852" s="294"/>
      <c r="C852" s="294"/>
      <c r="D852" s="294"/>
      <c r="E852" s="294"/>
      <c r="F852" s="294"/>
    </row>
    <row r="853">
      <c r="A853" s="294" t="s">
        <v>21315</v>
      </c>
      <c r="B853" s="294"/>
      <c r="C853" s="294"/>
      <c r="D853" s="294"/>
      <c r="E853" s="294"/>
      <c r="F853" s="294"/>
    </row>
    <row r="854">
      <c r="A854" s="294"/>
      <c r="B854" s="294"/>
      <c r="C854" s="294"/>
      <c r="D854" s="294"/>
      <c r="E854" s="294"/>
      <c r="F854" s="294"/>
    </row>
    <row r="855">
      <c r="A855" s="294" t="s">
        <v>21881</v>
      </c>
      <c r="B855" s="294"/>
      <c r="C855" s="294"/>
      <c r="D855" s="294"/>
      <c r="E855" s="294"/>
      <c r="F855" s="294"/>
    </row>
    <row r="856">
      <c r="A856" s="294" t="s">
        <v>21882</v>
      </c>
      <c r="B856" s="294"/>
      <c r="C856" s="294"/>
      <c r="D856" s="294"/>
      <c r="E856" s="294"/>
      <c r="F856" s="294"/>
    </row>
    <row r="857">
      <c r="A857" s="294" t="s">
        <v>21883</v>
      </c>
      <c r="B857" s="294"/>
      <c r="C857" s="294"/>
      <c r="D857" s="294"/>
      <c r="E857" s="294"/>
      <c r="F857" s="294"/>
    </row>
    <row r="858">
      <c r="A858" s="294" t="s">
        <v>21884</v>
      </c>
      <c r="B858" s="294"/>
      <c r="C858" s="294"/>
      <c r="D858" s="294"/>
      <c r="E858" s="294"/>
      <c r="F858" s="294"/>
    </row>
    <row r="859">
      <c r="A859" s="294" t="s">
        <v>21885</v>
      </c>
      <c r="B859" s="294"/>
      <c r="C859" s="294"/>
      <c r="D859" s="294"/>
      <c r="E859" s="294"/>
      <c r="F859" s="294"/>
    </row>
    <row r="860">
      <c r="A860" s="294" t="s">
        <v>21886</v>
      </c>
      <c r="B860" s="294"/>
      <c r="C860" s="294"/>
      <c r="D860" s="294"/>
      <c r="E860" s="294"/>
      <c r="F860" s="294"/>
    </row>
    <row r="861">
      <c r="A861" s="294" t="s">
        <v>21887</v>
      </c>
      <c r="B861" s="294"/>
      <c r="C861" s="294"/>
      <c r="D861" s="294"/>
      <c r="E861" s="294"/>
      <c r="F861" s="294"/>
    </row>
    <row r="862">
      <c r="A862" s="294" t="s">
        <v>21888</v>
      </c>
      <c r="B862" s="294"/>
      <c r="C862" s="294"/>
      <c r="D862" s="294"/>
      <c r="E862" s="294"/>
      <c r="F862" s="294"/>
    </row>
    <row r="863">
      <c r="A863" s="294" t="s">
        <v>21889</v>
      </c>
      <c r="B863" s="294"/>
      <c r="C863" s="294"/>
      <c r="D863" s="294"/>
      <c r="E863" s="294"/>
      <c r="F863" s="294"/>
    </row>
    <row r="864">
      <c r="A864" s="294" t="s">
        <v>21890</v>
      </c>
      <c r="B864" s="294"/>
      <c r="C864" s="294"/>
      <c r="D864" s="294"/>
      <c r="E864" s="294"/>
      <c r="F864" s="294"/>
    </row>
    <row r="865">
      <c r="A865" s="294"/>
      <c r="B865" s="294"/>
      <c r="C865" s="294"/>
      <c r="D865" s="294"/>
      <c r="E865" s="294"/>
      <c r="F865" s="294"/>
    </row>
    <row r="866">
      <c r="A866" s="294"/>
      <c r="B866" s="294"/>
      <c r="C866" s="294"/>
      <c r="D866" s="294"/>
      <c r="E866" s="294"/>
      <c r="F866" s="294"/>
    </row>
    <row r="867">
      <c r="A867" s="294"/>
      <c r="B867" s="294"/>
      <c r="C867" s="294"/>
      <c r="D867" s="294"/>
      <c r="E867" s="294"/>
      <c r="F867" s="294"/>
    </row>
    <row r="868">
      <c r="A868" s="294"/>
      <c r="B868" s="294"/>
      <c r="C868" s="294"/>
      <c r="D868" s="294"/>
      <c r="E868" s="294"/>
      <c r="F868" s="294"/>
    </row>
    <row r="869">
      <c r="A869" s="294"/>
      <c r="B869" s="294"/>
      <c r="C869" s="294"/>
      <c r="D869" s="294"/>
      <c r="E869" s="294"/>
      <c r="F869" s="294"/>
    </row>
    <row r="870">
      <c r="A870" s="294" t="s">
        <v>21326</v>
      </c>
      <c r="B870" s="294"/>
      <c r="C870" s="294"/>
      <c r="D870" s="294"/>
      <c r="E870" s="294"/>
      <c r="F870" s="294"/>
    </row>
    <row r="871">
      <c r="A871" s="294"/>
      <c r="B871" s="294"/>
      <c r="C871" s="294"/>
      <c r="D871" s="294"/>
      <c r="E871" s="294"/>
      <c r="F871" s="294"/>
    </row>
    <row r="872">
      <c r="A872" s="294" t="s">
        <v>21891</v>
      </c>
      <c r="B872" s="294"/>
      <c r="C872" s="294"/>
      <c r="D872" s="294"/>
      <c r="E872" s="294"/>
      <c r="F872" s="294"/>
    </row>
    <row r="873">
      <c r="A873" s="294" t="s">
        <v>21892</v>
      </c>
      <c r="B873" s="294"/>
      <c r="C873" s="294"/>
      <c r="D873" s="294"/>
      <c r="E873" s="294"/>
      <c r="F873" s="294"/>
    </row>
    <row r="874">
      <c r="A874" s="294" t="s">
        <v>21893</v>
      </c>
      <c r="B874" s="294"/>
      <c r="C874" s="294"/>
      <c r="D874" s="294"/>
      <c r="E874" s="294"/>
      <c r="F874" s="294"/>
    </row>
    <row r="875">
      <c r="A875" s="294" t="s">
        <v>21894</v>
      </c>
      <c r="B875" s="294"/>
      <c r="C875" s="294"/>
      <c r="D875" s="294"/>
      <c r="E875" s="294"/>
      <c r="F875" s="294"/>
    </row>
    <row r="876">
      <c r="A876" s="294"/>
      <c r="B876" s="294"/>
      <c r="C876" s="294"/>
      <c r="D876" s="294"/>
      <c r="E876" s="294"/>
      <c r="F876" s="294"/>
    </row>
    <row r="877">
      <c r="A877" s="294"/>
      <c r="B877" s="294"/>
      <c r="C877" s="294"/>
      <c r="D877" s="294"/>
      <c r="E877" s="294"/>
      <c r="F877" s="294"/>
    </row>
    <row r="878">
      <c r="A878" s="294" t="s">
        <v>21335</v>
      </c>
      <c r="B878" s="294"/>
      <c r="C878" s="294"/>
      <c r="D878" s="294"/>
      <c r="E878" s="294"/>
      <c r="F878" s="294"/>
    </row>
    <row r="879">
      <c r="A879" s="294"/>
      <c r="B879" s="294"/>
      <c r="C879" s="294"/>
      <c r="D879" s="294"/>
      <c r="E879" s="294"/>
      <c r="F879" s="294"/>
    </row>
    <row r="880">
      <c r="A880" s="294" t="s">
        <v>21895</v>
      </c>
      <c r="B880" s="294"/>
      <c r="C880" s="294"/>
      <c r="D880" s="294"/>
      <c r="E880" s="294"/>
      <c r="F880" s="294"/>
    </row>
    <row r="881">
      <c r="A881" s="294" t="s">
        <v>21896</v>
      </c>
      <c r="B881" s="294"/>
      <c r="C881" s="294"/>
      <c r="D881" s="294"/>
      <c r="E881" s="294"/>
      <c r="F881" s="294"/>
    </row>
    <row r="882">
      <c r="A882" s="294" t="s">
        <v>21897</v>
      </c>
      <c r="B882" s="294"/>
      <c r="C882" s="294"/>
      <c r="D882" s="294"/>
      <c r="E882" s="294"/>
      <c r="F882" s="294"/>
    </row>
    <row r="883">
      <c r="A883" s="294" t="s">
        <v>21898</v>
      </c>
      <c r="B883" s="294"/>
      <c r="C883" s="294"/>
      <c r="D883" s="294"/>
      <c r="E883" s="294"/>
      <c r="F883" s="294"/>
    </row>
    <row r="884">
      <c r="A884" s="294" t="s">
        <v>21899</v>
      </c>
      <c r="B884" s="294"/>
      <c r="C884" s="294"/>
      <c r="D884" s="294"/>
      <c r="E884" s="294"/>
      <c r="F884" s="294"/>
    </row>
    <row r="885">
      <c r="A885" s="294" t="s">
        <v>21900</v>
      </c>
      <c r="B885" s="294"/>
      <c r="C885" s="294"/>
      <c r="D885" s="294"/>
      <c r="E885" s="294"/>
      <c r="F885" s="294"/>
    </row>
    <row r="886">
      <c r="A886" s="294" t="s">
        <v>21855</v>
      </c>
      <c r="B886" s="294"/>
      <c r="C886" s="294"/>
      <c r="D886" s="294"/>
      <c r="E886" s="294"/>
      <c r="F886" s="294"/>
    </row>
    <row r="887">
      <c r="A887" s="294" t="s">
        <v>21901</v>
      </c>
      <c r="B887" s="294"/>
      <c r="C887" s="294"/>
      <c r="D887" s="294"/>
      <c r="E887" s="294"/>
      <c r="F887" s="294"/>
    </row>
    <row r="888">
      <c r="A888" s="294" t="s">
        <v>21902</v>
      </c>
      <c r="B888" s="294"/>
      <c r="C888" s="294"/>
      <c r="D888" s="294"/>
      <c r="E888" s="294"/>
      <c r="F888" s="294"/>
    </row>
    <row r="889">
      <c r="A889" s="294"/>
      <c r="B889" s="294"/>
      <c r="C889" s="294"/>
      <c r="D889" s="294"/>
      <c r="E889" s="294"/>
      <c r="F889" s="294"/>
    </row>
    <row r="890">
      <c r="A890" s="294" t="s">
        <v>21903</v>
      </c>
      <c r="B890" s="294"/>
      <c r="C890" s="294"/>
      <c r="D890" s="294"/>
      <c r="E890" s="294"/>
      <c r="F890" s="294"/>
    </row>
    <row r="891">
      <c r="A891" s="294"/>
      <c r="B891" s="294"/>
      <c r="C891" s="294"/>
      <c r="D891" s="294"/>
      <c r="E891" s="294"/>
      <c r="F891" s="294"/>
    </row>
    <row r="892">
      <c r="A892" s="294" t="s">
        <v>21904</v>
      </c>
      <c r="B892" s="294"/>
      <c r="C892" s="294"/>
      <c r="D892" s="294"/>
      <c r="E892" s="294"/>
      <c r="F892" s="294"/>
    </row>
    <row r="893">
      <c r="A893" s="294" t="s">
        <v>21905</v>
      </c>
      <c r="B893" s="294"/>
      <c r="C893" s="294"/>
      <c r="D893" s="294"/>
      <c r="E893" s="294"/>
      <c r="F893" s="294"/>
    </row>
    <row r="894">
      <c r="A894" s="294" t="s">
        <v>21906</v>
      </c>
      <c r="B894" s="294"/>
      <c r="C894" s="294"/>
      <c r="D894" s="294"/>
      <c r="E894" s="294"/>
      <c r="F894" s="294"/>
    </row>
    <row r="895">
      <c r="A895" s="294" t="s">
        <v>21907</v>
      </c>
      <c r="B895" s="294"/>
      <c r="C895" s="294"/>
      <c r="D895" s="294"/>
      <c r="E895" s="294"/>
      <c r="F895" s="294"/>
    </row>
    <row r="896">
      <c r="A896" s="294"/>
      <c r="B896" s="294"/>
      <c r="C896" s="294"/>
      <c r="D896" s="294"/>
      <c r="E896" s="294"/>
      <c r="F896" s="294"/>
    </row>
    <row r="897">
      <c r="A897" s="294"/>
      <c r="B897" s="294"/>
      <c r="C897" s="294"/>
      <c r="D897" s="294"/>
      <c r="E897" s="294"/>
      <c r="F897" s="294"/>
    </row>
    <row r="898">
      <c r="A898" s="294" t="s">
        <v>21908</v>
      </c>
      <c r="B898" s="294"/>
      <c r="C898" s="294"/>
      <c r="D898" s="294"/>
      <c r="E898" s="294"/>
      <c r="F898" s="294"/>
    </row>
    <row r="899">
      <c r="A899" s="294"/>
      <c r="B899" s="294"/>
      <c r="C899" s="294"/>
      <c r="D899" s="294"/>
      <c r="E899" s="294"/>
      <c r="F899" s="294"/>
    </row>
    <row r="900">
      <c r="A900" s="294" t="s">
        <v>21909</v>
      </c>
      <c r="B900" s="294"/>
      <c r="C900" s="294"/>
      <c r="D900" s="294"/>
      <c r="E900" s="294"/>
      <c r="F900" s="294"/>
    </row>
    <row r="901">
      <c r="A901" s="294" t="s">
        <v>21910</v>
      </c>
      <c r="B901" s="294"/>
      <c r="C901" s="294"/>
      <c r="D901" s="294"/>
      <c r="E901" s="294"/>
      <c r="F901" s="294"/>
    </row>
    <row r="902">
      <c r="A902" s="294" t="s">
        <v>21911</v>
      </c>
      <c r="B902" s="294"/>
      <c r="C902" s="294"/>
      <c r="D902" s="294"/>
      <c r="E902" s="294"/>
      <c r="F902" s="294"/>
    </row>
    <row r="903">
      <c r="A903" s="294" t="s">
        <v>21912</v>
      </c>
      <c r="B903" s="294"/>
      <c r="C903" s="294"/>
      <c r="D903" s="294"/>
      <c r="E903" s="294"/>
      <c r="F903" s="294"/>
    </row>
    <row r="904">
      <c r="A904" s="294"/>
      <c r="B904" s="294"/>
      <c r="C904" s="294"/>
      <c r="D904" s="294"/>
      <c r="E904" s="294"/>
      <c r="F904" s="294"/>
    </row>
    <row r="905">
      <c r="A905" s="294"/>
      <c r="B905" s="294"/>
      <c r="C905" s="294"/>
      <c r="D905" s="294"/>
      <c r="E905" s="294"/>
      <c r="F905" s="294"/>
    </row>
    <row r="906">
      <c r="A906" s="294" t="s">
        <v>21913</v>
      </c>
      <c r="B906" s="294"/>
      <c r="C906" s="294"/>
      <c r="D906" s="294"/>
      <c r="E906" s="294"/>
      <c r="F906" s="294"/>
    </row>
    <row r="907">
      <c r="A907" s="294"/>
      <c r="B907" s="294"/>
      <c r="C907" s="294"/>
      <c r="D907" s="294"/>
      <c r="E907" s="294"/>
      <c r="F907" s="294"/>
    </row>
    <row r="908">
      <c r="A908" s="294" t="s">
        <v>21914</v>
      </c>
      <c r="B908" s="294"/>
      <c r="C908" s="294"/>
      <c r="D908" s="294"/>
      <c r="E908" s="294"/>
      <c r="F908" s="294"/>
    </row>
    <row r="909">
      <c r="A909" s="294" t="s">
        <v>21915</v>
      </c>
      <c r="B909" s="294"/>
      <c r="C909" s="294"/>
      <c r="D909" s="294"/>
      <c r="E909" s="294"/>
      <c r="F909" s="294"/>
    </row>
    <row r="910">
      <c r="A910" s="294" t="s">
        <v>21916</v>
      </c>
      <c r="B910" s="294"/>
      <c r="C910" s="294"/>
      <c r="D910" s="294"/>
      <c r="E910" s="294"/>
      <c r="F910" s="294"/>
    </row>
    <row r="911">
      <c r="A911" s="294" t="s">
        <v>21917</v>
      </c>
      <c r="B911" s="294"/>
      <c r="C911" s="294"/>
      <c r="D911" s="294"/>
      <c r="E911" s="294"/>
      <c r="F911" s="294"/>
    </row>
    <row r="912">
      <c r="A912" s="294" t="s">
        <v>21918</v>
      </c>
      <c r="B912" s="294"/>
      <c r="C912" s="294"/>
      <c r="D912" s="294"/>
      <c r="E912" s="294"/>
      <c r="F912" s="294"/>
    </row>
    <row r="913">
      <c r="A913" s="294" t="str">
        <f>-Chanting, Mantra, Homa, Tirtha Yatra, fasting, charity</f>
        <v>#ERROR!</v>
      </c>
      <c r="B913" s="294"/>
      <c r="C913" s="294"/>
      <c r="D913" s="294"/>
      <c r="E913" s="294"/>
      <c r="F913" s="294"/>
    </row>
    <row r="914">
      <c r="A914" s="294" t="s">
        <v>21919</v>
      </c>
      <c r="B914" s="294"/>
      <c r="C914" s="294"/>
      <c r="D914" s="294"/>
      <c r="E914" s="294"/>
      <c r="F914" s="294"/>
    </row>
    <row r="915">
      <c r="A915" s="294" t="s">
        <v>21920</v>
      </c>
      <c r="B915" s="294"/>
      <c r="C915" s="294"/>
      <c r="D915" s="294"/>
      <c r="E915" s="294"/>
      <c r="F915" s="294"/>
    </row>
    <row r="916">
      <c r="A916" s="294" t="s">
        <v>21921</v>
      </c>
      <c r="B916" s="294"/>
      <c r="C916" s="294"/>
      <c r="D916" s="294"/>
      <c r="E916" s="294"/>
      <c r="F916" s="294"/>
    </row>
    <row r="917">
      <c r="A917" s="294" t="s">
        <v>21922</v>
      </c>
      <c r="B917" s="294"/>
      <c r="C917" s="294"/>
      <c r="D917" s="294"/>
      <c r="E917" s="294"/>
      <c r="F917" s="294"/>
    </row>
    <row r="918">
      <c r="A918" s="294" t="s">
        <v>21923</v>
      </c>
      <c r="B918" s="294"/>
      <c r="C918" s="294"/>
      <c r="D918" s="294"/>
      <c r="E918" s="294"/>
      <c r="F918" s="294"/>
    </row>
    <row r="919">
      <c r="A919" s="294"/>
      <c r="B919" s="294"/>
      <c r="C919" s="294"/>
      <c r="D919" s="294"/>
      <c r="E919" s="294"/>
      <c r="F919" s="294"/>
    </row>
    <row r="920">
      <c r="A920" s="294" t="s">
        <v>21312</v>
      </c>
      <c r="B920" s="294"/>
      <c r="C920" s="294"/>
      <c r="D920" s="294"/>
      <c r="E920" s="294"/>
      <c r="F920" s="294"/>
    </row>
    <row r="921">
      <c r="A921" s="294" t="s">
        <v>21924</v>
      </c>
      <c r="B921" s="294"/>
      <c r="C921" s="294"/>
      <c r="D921" s="294"/>
      <c r="E921" s="294"/>
      <c r="F921" s="294"/>
    </row>
    <row r="922">
      <c r="A922" s="294" t="s">
        <v>21925</v>
      </c>
      <c r="B922" s="294"/>
      <c r="C922" s="294"/>
      <c r="D922" s="294"/>
      <c r="E922" s="294"/>
      <c r="F922" s="294"/>
    </row>
    <row r="923">
      <c r="A923" s="294"/>
      <c r="B923" s="294"/>
      <c r="C923" s="294"/>
      <c r="D923" s="294"/>
      <c r="E923" s="294"/>
      <c r="F923" s="294"/>
    </row>
    <row r="924">
      <c r="A924" s="294" t="s">
        <v>21926</v>
      </c>
      <c r="B924" s="294"/>
      <c r="C924" s="294"/>
      <c r="D924" s="294"/>
      <c r="E924" s="294"/>
      <c r="F924" s="294"/>
    </row>
    <row r="925">
      <c r="A925" s="294"/>
      <c r="B925" s="294"/>
      <c r="C925" s="294"/>
      <c r="D925" s="294"/>
      <c r="E925" s="294"/>
      <c r="F925" s="294"/>
    </row>
    <row r="926">
      <c r="A926" s="294" t="s">
        <v>21927</v>
      </c>
      <c r="B926" s="294"/>
      <c r="C926" s="294"/>
      <c r="D926" s="294"/>
      <c r="E926" s="294"/>
      <c r="F926" s="294"/>
    </row>
    <row r="927">
      <c r="A927" s="294" t="s">
        <v>21928</v>
      </c>
      <c r="B927" s="294"/>
      <c r="C927" s="294"/>
      <c r="D927" s="294"/>
      <c r="E927" s="294"/>
      <c r="F927" s="294"/>
    </row>
    <row r="928">
      <c r="A928" s="294" t="s">
        <v>21929</v>
      </c>
      <c r="B928" s="294"/>
      <c r="C928" s="294"/>
      <c r="D928" s="294"/>
      <c r="E928" s="294"/>
      <c r="F928" s="294"/>
    </row>
    <row r="929">
      <c r="A929" s="294" t="s">
        <v>21930</v>
      </c>
      <c r="B929" s="294"/>
      <c r="C929" s="294"/>
      <c r="D929" s="294"/>
      <c r="E929" s="294"/>
      <c r="F929" s="294"/>
    </row>
    <row r="930">
      <c r="A930" s="294"/>
      <c r="B930" s="294"/>
      <c r="C930" s="294"/>
      <c r="D930" s="294"/>
      <c r="E930" s="294"/>
      <c r="F930" s="294"/>
    </row>
    <row r="931">
      <c r="A931" s="294" t="s">
        <v>21272</v>
      </c>
      <c r="B931" s="294"/>
      <c r="C931" s="294"/>
      <c r="D931" s="294"/>
      <c r="E931" s="294"/>
      <c r="F931" s="294"/>
    </row>
    <row r="932">
      <c r="A932" s="294"/>
      <c r="B932" s="294"/>
      <c r="C932" s="294"/>
      <c r="D932" s="294"/>
      <c r="E932" s="294"/>
      <c r="F932" s="294"/>
    </row>
    <row r="933">
      <c r="A933" s="294" t="s">
        <v>21931</v>
      </c>
      <c r="B933" s="294"/>
      <c r="C933" s="294"/>
      <c r="D933" s="294"/>
      <c r="E933" s="294"/>
      <c r="F933" s="294"/>
    </row>
    <row r="934">
      <c r="A934" s="294" t="s">
        <v>21932</v>
      </c>
      <c r="B934" s="294"/>
      <c r="C934" s="294"/>
      <c r="D934" s="294"/>
      <c r="E934" s="294"/>
      <c r="F934" s="294"/>
    </row>
    <row r="935">
      <c r="A935" s="294" t="s">
        <v>21933</v>
      </c>
      <c r="B935" s="294"/>
      <c r="C935" s="294"/>
      <c r="D935" s="294"/>
      <c r="E935" s="294"/>
      <c r="F935" s="294"/>
    </row>
    <row r="936">
      <c r="A936" s="294" t="s">
        <v>21934</v>
      </c>
      <c r="B936" s="294"/>
      <c r="C936" s="294"/>
      <c r="D936" s="294"/>
      <c r="E936" s="294"/>
      <c r="F936" s="294"/>
    </row>
    <row r="937">
      <c r="A937" s="294" t="s">
        <v>21935</v>
      </c>
      <c r="B937" s="294"/>
      <c r="C937" s="294"/>
      <c r="D937" s="294"/>
      <c r="E937" s="294"/>
      <c r="F937" s="294"/>
    </row>
    <row r="938">
      <c r="A938" s="294" t="s">
        <v>21936</v>
      </c>
      <c r="B938" s="294"/>
      <c r="C938" s="294"/>
      <c r="D938" s="294"/>
      <c r="E938" s="294"/>
      <c r="F938" s="294"/>
    </row>
    <row r="939">
      <c r="A939" s="294" t="s">
        <v>21937</v>
      </c>
      <c r="B939" s="294"/>
      <c r="C939" s="294"/>
      <c r="D939" s="294"/>
      <c r="E939" s="294"/>
      <c r="F939" s="294"/>
    </row>
    <row r="940">
      <c r="A940" s="294" t="s">
        <v>21938</v>
      </c>
      <c r="B940" s="294"/>
      <c r="C940" s="294"/>
      <c r="D940" s="294"/>
      <c r="E940" s="294"/>
      <c r="F940" s="294"/>
    </row>
    <row r="941">
      <c r="A941" s="294"/>
      <c r="B941" s="294"/>
      <c r="C941" s="294"/>
      <c r="D941" s="294"/>
      <c r="E941" s="294"/>
      <c r="F941" s="294"/>
    </row>
    <row r="942">
      <c r="A942" s="294"/>
      <c r="B942" s="294"/>
      <c r="C942" s="294"/>
      <c r="D942" s="294"/>
      <c r="E942" s="294"/>
      <c r="F942" s="294"/>
    </row>
    <row r="943">
      <c r="A943" s="294" t="s">
        <v>21939</v>
      </c>
      <c r="B943" s="294"/>
      <c r="C943" s="294"/>
      <c r="D943" s="294"/>
      <c r="E943" s="294"/>
      <c r="F943" s="294"/>
    </row>
    <row r="944">
      <c r="A944" s="294"/>
      <c r="B944" s="294"/>
      <c r="C944" s="294"/>
      <c r="D944" s="294"/>
      <c r="E944" s="294"/>
      <c r="F944" s="294"/>
    </row>
    <row r="945">
      <c r="A945" s="294" t="s">
        <v>21940</v>
      </c>
      <c r="B945" s="294"/>
      <c r="C945" s="294"/>
      <c r="D945" s="294"/>
      <c r="E945" s="294"/>
      <c r="F945" s="294"/>
    </row>
    <row r="946">
      <c r="A946" s="294" t="s">
        <v>21941</v>
      </c>
      <c r="B946" s="294"/>
      <c r="C946" s="294"/>
      <c r="D946" s="294"/>
      <c r="E946" s="294"/>
      <c r="F946" s="294"/>
    </row>
    <row r="947">
      <c r="A947" s="294" t="s">
        <v>21942</v>
      </c>
      <c r="B947" s="294"/>
      <c r="C947" s="294"/>
      <c r="D947" s="294"/>
      <c r="E947" s="294"/>
      <c r="F947" s="294"/>
    </row>
    <row r="948">
      <c r="A948" s="294" t="s">
        <v>21943</v>
      </c>
      <c r="B948" s="294"/>
      <c r="C948" s="294"/>
      <c r="D948" s="294"/>
      <c r="E948" s="294"/>
      <c r="F948" s="294"/>
    </row>
    <row r="949">
      <c r="A949" s="294" t="s">
        <v>21944</v>
      </c>
      <c r="B949" s="294"/>
      <c r="C949" s="294"/>
      <c r="D949" s="294"/>
      <c r="E949" s="294"/>
      <c r="F949" s="294"/>
    </row>
    <row r="950">
      <c r="A950" s="294"/>
      <c r="B950" s="294"/>
      <c r="C950" s="294"/>
      <c r="D950" s="294"/>
      <c r="E950" s="294"/>
      <c r="F950" s="294"/>
    </row>
    <row r="951">
      <c r="A951" s="294" t="s">
        <v>21945</v>
      </c>
      <c r="B951" s="294"/>
      <c r="C951" s="294"/>
      <c r="D951" s="294"/>
      <c r="E951" s="294"/>
      <c r="F951" s="294"/>
    </row>
    <row r="952">
      <c r="A952" s="294" t="s">
        <v>21946</v>
      </c>
      <c r="B952" s="294"/>
      <c r="C952" s="294"/>
      <c r="D952" s="294"/>
      <c r="E952" s="294"/>
      <c r="F952" s="294"/>
    </row>
    <row r="953">
      <c r="A953" s="294"/>
      <c r="B953" s="294"/>
      <c r="C953" s="294"/>
      <c r="D953" s="294"/>
      <c r="E953" s="294"/>
      <c r="F953" s="294"/>
    </row>
    <row r="954">
      <c r="A954" s="294" t="s">
        <v>21947</v>
      </c>
      <c r="B954" s="294"/>
      <c r="C954" s="294"/>
      <c r="D954" s="294"/>
      <c r="E954" s="294"/>
      <c r="F954" s="294"/>
    </row>
    <row r="955">
      <c r="A955" s="294" t="s">
        <v>21948</v>
      </c>
      <c r="B955" s="294" t="s">
        <v>21949</v>
      </c>
      <c r="C955" s="294"/>
      <c r="D955" s="294"/>
      <c r="E955" s="294"/>
      <c r="F955" s="294"/>
    </row>
    <row r="956">
      <c r="A956" s="294" t="str">
        <f t="array" ref="A956">-Chakshur(Eyes)</f>
        <v>#NAME?</v>
      </c>
      <c r="B956" s="294" t="s">
        <v>21950</v>
      </c>
      <c r="C956" s="294"/>
      <c r="D956" s="294"/>
      <c r="E956" s="294"/>
      <c r="F956" s="294"/>
    </row>
    <row r="957">
      <c r="A957" s="294" t="s">
        <v>21951</v>
      </c>
      <c r="B957" s="294" t="s">
        <v>21952</v>
      </c>
      <c r="C957" s="294"/>
      <c r="D957" s="294"/>
      <c r="E957" s="294"/>
      <c r="F957" s="294"/>
    </row>
    <row r="958">
      <c r="A958" s="294" t="s">
        <v>21953</v>
      </c>
      <c r="B958" s="294" t="s">
        <v>21954</v>
      </c>
      <c r="C958" s="294"/>
      <c r="D958" s="294"/>
      <c r="E958" s="294"/>
      <c r="F958" s="294"/>
    </row>
    <row r="959">
      <c r="A959" s="294" t="s">
        <v>21955</v>
      </c>
      <c r="B959" s="294" t="s">
        <v>21956</v>
      </c>
      <c r="C959" s="294"/>
      <c r="D959" s="294"/>
      <c r="E959" s="294"/>
      <c r="F959" s="294"/>
    </row>
    <row r="960">
      <c r="A960" s="294" t="s">
        <v>21957</v>
      </c>
      <c r="B960" s="294" t="s">
        <v>21958</v>
      </c>
      <c r="C960" s="294"/>
      <c r="D960" s="294"/>
      <c r="E960" s="294"/>
      <c r="F960" s="294"/>
    </row>
    <row r="961">
      <c r="A961" s="294" t="s">
        <v>21959</v>
      </c>
      <c r="B961" s="294" t="s">
        <v>21960</v>
      </c>
      <c r="C961" s="294"/>
      <c r="D961" s="294"/>
      <c r="E961" s="294"/>
      <c r="F961" s="294"/>
    </row>
    <row r="962">
      <c r="A962" s="294" t="s">
        <v>21961</v>
      </c>
      <c r="B962" s="294"/>
      <c r="C962" s="294"/>
      <c r="D962" s="294"/>
      <c r="E962" s="294"/>
      <c r="F962" s="294"/>
    </row>
    <row r="963">
      <c r="A963" s="294"/>
      <c r="B963" s="294"/>
      <c r="C963" s="294"/>
      <c r="D963" s="294"/>
      <c r="E963" s="294"/>
      <c r="F963" s="294"/>
    </row>
    <row r="964">
      <c r="A964" s="294"/>
      <c r="B964" s="294"/>
      <c r="C964" s="294"/>
      <c r="D964" s="294"/>
      <c r="E964" s="294"/>
      <c r="F964" s="294"/>
    </row>
    <row r="965">
      <c r="A965" s="294" t="s">
        <v>21401</v>
      </c>
      <c r="B965" s="294"/>
      <c r="C965" s="294"/>
      <c r="D965" s="294"/>
      <c r="E965" s="294"/>
      <c r="F965" s="294"/>
    </row>
    <row r="966">
      <c r="A966" s="294"/>
      <c r="B966" s="294"/>
      <c r="C966" s="294"/>
      <c r="D966" s="294"/>
      <c r="E966" s="294"/>
      <c r="F966" s="294"/>
    </row>
    <row r="967">
      <c r="A967" s="294" t="s">
        <v>21962</v>
      </c>
      <c r="B967" s="294"/>
      <c r="C967" s="294"/>
      <c r="D967" s="294"/>
      <c r="E967" s="294"/>
      <c r="F967" s="294"/>
    </row>
    <row r="968">
      <c r="A968" s="294" t="s">
        <v>21963</v>
      </c>
      <c r="B968" s="294" t="s">
        <v>21964</v>
      </c>
      <c r="C968" s="294"/>
      <c r="D968" s="294"/>
      <c r="E968" s="294"/>
      <c r="F968" s="294"/>
    </row>
    <row r="969">
      <c r="A969" s="294" t="s">
        <v>21965</v>
      </c>
      <c r="B969" s="294" t="s">
        <v>21966</v>
      </c>
      <c r="C969" s="294"/>
      <c r="D969" s="294"/>
      <c r="E969" s="294"/>
      <c r="F969" s="294"/>
    </row>
    <row r="970">
      <c r="A970" s="294" t="s">
        <v>21967</v>
      </c>
      <c r="B970" s="294" t="s">
        <v>21968</v>
      </c>
      <c r="C970" s="294"/>
      <c r="D970" s="294"/>
      <c r="E970" s="294"/>
      <c r="F970" s="294"/>
    </row>
    <row r="971">
      <c r="A971" s="294" t="s">
        <v>21969</v>
      </c>
      <c r="B971" s="294" t="s">
        <v>21970</v>
      </c>
      <c r="C971" s="294"/>
      <c r="D971" s="294"/>
      <c r="E971" s="294"/>
      <c r="F971" s="294"/>
    </row>
    <row r="972">
      <c r="A972" s="294" t="s">
        <v>21971</v>
      </c>
      <c r="B972" s="294" t="s">
        <v>21972</v>
      </c>
      <c r="C972" s="294"/>
      <c r="D972" s="294"/>
      <c r="E972" s="294"/>
      <c r="F972" s="294"/>
    </row>
    <row r="973">
      <c r="A973" s="294" t="s">
        <v>21973</v>
      </c>
      <c r="B973" s="294" t="s">
        <v>21974</v>
      </c>
      <c r="C973" s="294"/>
      <c r="D973" s="294"/>
      <c r="E973" s="294"/>
      <c r="F973" s="294"/>
    </row>
    <row r="974">
      <c r="A974" s="294" t="s">
        <v>21975</v>
      </c>
      <c r="B974" s="294" t="s">
        <v>21976</v>
      </c>
      <c r="C974" s="294"/>
      <c r="D974" s="294"/>
      <c r="E974" s="294"/>
      <c r="F974" s="294"/>
    </row>
    <row r="975">
      <c r="A975" s="294"/>
      <c r="B975" s="294"/>
      <c r="C975" s="294"/>
      <c r="D975" s="294"/>
      <c r="E975" s="294"/>
      <c r="F975" s="294"/>
    </row>
    <row r="976">
      <c r="A976" s="294" t="s">
        <v>21407</v>
      </c>
      <c r="B976" s="294"/>
      <c r="C976" s="294"/>
      <c r="D976" s="294"/>
      <c r="E976" s="294"/>
      <c r="F976" s="294"/>
    </row>
    <row r="977">
      <c r="A977" s="294"/>
      <c r="B977" s="294"/>
      <c r="C977" s="294"/>
      <c r="D977" s="294"/>
      <c r="E977" s="294"/>
      <c r="F977" s="294"/>
    </row>
    <row r="978">
      <c r="A978" s="294" t="s">
        <v>21977</v>
      </c>
      <c r="B978" s="294"/>
      <c r="C978" s="294"/>
      <c r="D978" s="294"/>
      <c r="E978" s="294"/>
      <c r="F978" s="294"/>
    </row>
    <row r="979">
      <c r="A979" s="294" t="str">
        <f>ARRAY_CONSTRAIN(ARRAYFORMULA(-Nervous System), 1, 1)</f>
        <v>#ERROR!</v>
      </c>
      <c r="B979" s="294"/>
      <c r="C979" s="294"/>
      <c r="D979" s="294"/>
      <c r="E979" s="294"/>
      <c r="F979" s="294"/>
    </row>
    <row r="980">
      <c r="A980" s="294" t="s">
        <v>21978</v>
      </c>
      <c r="B980" s="294"/>
      <c r="C980" s="294"/>
      <c r="D980" s="294"/>
      <c r="E980" s="294"/>
      <c r="F980" s="294"/>
    </row>
    <row r="981">
      <c r="A981" s="294" t="s">
        <v>21979</v>
      </c>
      <c r="B981" s="294"/>
      <c r="C981" s="294"/>
      <c r="D981" s="294"/>
      <c r="E981" s="294"/>
      <c r="F981" s="294"/>
    </row>
    <row r="982">
      <c r="A982" s="294" t="str">
        <f>ARRAY_CONSTRAIN(ARRAYFORMULA(-Ophthalmic Exam), 1, 1)</f>
        <v>#ERROR!</v>
      </c>
      <c r="B982" s="294"/>
      <c r="C982" s="294"/>
      <c r="D982" s="294"/>
      <c r="E982" s="294"/>
      <c r="F982" s="294"/>
    </row>
    <row r="983">
      <c r="A983" s="294" t="s">
        <v>21980</v>
      </c>
      <c r="B983" s="294"/>
      <c r="C983" s="294"/>
      <c r="D983" s="294"/>
      <c r="E983" s="294"/>
      <c r="F983" s="294"/>
    </row>
    <row r="984">
      <c r="A984" s="294" t="s">
        <v>21981</v>
      </c>
      <c r="B984" s="294"/>
      <c r="C984" s="294"/>
      <c r="D984" s="294"/>
      <c r="E984" s="294"/>
      <c r="F984" s="294"/>
    </row>
    <row r="985">
      <c r="A985" s="294" t="str">
        <f>ARRAY_CONSTRAIN(ARRAYFORMULA(-ENT Exam), 1, 1)</f>
        <v>#ERROR!</v>
      </c>
      <c r="B985" s="294"/>
      <c r="C985" s="294"/>
      <c r="D985" s="294"/>
      <c r="E985" s="294"/>
      <c r="F985" s="294"/>
    </row>
    <row r="986">
      <c r="A986" s="294" t="s">
        <v>21982</v>
      </c>
      <c r="B986" s="294"/>
      <c r="C986" s="294"/>
      <c r="D986" s="294"/>
      <c r="E986" s="294"/>
      <c r="F986" s="294"/>
    </row>
    <row r="987">
      <c r="A987" s="294" t="s">
        <v>21983</v>
      </c>
      <c r="B987" s="294"/>
      <c r="C987" s="294"/>
      <c r="D987" s="294"/>
      <c r="E987" s="294"/>
      <c r="F987" s="294"/>
    </row>
    <row r="988">
      <c r="A988" s="294" t="s">
        <v>21984</v>
      </c>
      <c r="B988" s="294"/>
      <c r="C988" s="294"/>
      <c r="D988" s="294"/>
      <c r="E988" s="294"/>
      <c r="F988" s="294"/>
    </row>
    <row r="989">
      <c r="A989" s="294" t="s">
        <v>21985</v>
      </c>
      <c r="B989" s="294"/>
      <c r="C989" s="294"/>
      <c r="D989" s="294"/>
      <c r="E989" s="294"/>
      <c r="F989" s="294"/>
    </row>
    <row r="990">
      <c r="A990" s="294" t="s">
        <v>21986</v>
      </c>
      <c r="B990" s="294"/>
      <c r="C990" s="294"/>
      <c r="D990" s="294"/>
      <c r="E990" s="294"/>
      <c r="F990" s="294"/>
    </row>
    <row r="991">
      <c r="A991" s="294" t="s">
        <v>21987</v>
      </c>
      <c r="B991" s="294"/>
      <c r="C991" s="294"/>
      <c r="D991" s="294"/>
      <c r="E991" s="294"/>
      <c r="F991" s="294"/>
    </row>
    <row r="992">
      <c r="A992" s="294" t="s">
        <v>21988</v>
      </c>
      <c r="B992" s="294"/>
      <c r="C992" s="294"/>
      <c r="D992" s="294"/>
      <c r="E992" s="294"/>
      <c r="F992" s="294"/>
    </row>
    <row r="993">
      <c r="A993" s="294" t="s">
        <v>21989</v>
      </c>
      <c r="B993" s="294"/>
      <c r="C993" s="294"/>
      <c r="D993" s="294"/>
      <c r="E993" s="294"/>
      <c r="F993" s="294"/>
    </row>
    <row r="994">
      <c r="A994" s="294"/>
      <c r="B994" s="294"/>
      <c r="C994" s="294"/>
      <c r="D994" s="294"/>
      <c r="E994" s="294"/>
      <c r="F994" s="294"/>
    </row>
    <row r="995">
      <c r="A995" s="294" t="s">
        <v>21990</v>
      </c>
      <c r="B995" s="294"/>
      <c r="C995" s="294"/>
      <c r="D995" s="294"/>
      <c r="E995" s="294"/>
      <c r="F995" s="294"/>
    </row>
    <row r="996">
      <c r="A996" s="294"/>
      <c r="B996" s="294"/>
      <c r="C996" s="294"/>
      <c r="D996" s="294"/>
      <c r="E996" s="294"/>
      <c r="F996" s="294"/>
    </row>
    <row r="997">
      <c r="A997" s="294" t="s">
        <v>21991</v>
      </c>
      <c r="B997" s="294"/>
      <c r="C997" s="294"/>
      <c r="D997" s="294"/>
      <c r="E997" s="294"/>
      <c r="F997" s="294"/>
    </row>
    <row r="998">
      <c r="A998" s="294" t="s">
        <v>21992</v>
      </c>
      <c r="B998" s="294" t="s">
        <v>21993</v>
      </c>
      <c r="C998" s="294"/>
      <c r="D998" s="294"/>
      <c r="E998" s="294"/>
      <c r="F998" s="294"/>
    </row>
    <row r="999">
      <c r="A999" s="294" t="str">
        <f>-CBC, ESR</f>
        <v>#ERROR!</v>
      </c>
      <c r="B999" s="294" t="s">
        <v>21994</v>
      </c>
      <c r="C999" s="294"/>
      <c r="D999" s="294"/>
      <c r="E999" s="294"/>
      <c r="F999" s="294"/>
    </row>
    <row r="1000">
      <c r="A1000" s="294" t="s">
        <v>21995</v>
      </c>
      <c r="B1000" s="294" t="s">
        <v>21996</v>
      </c>
      <c r="C1000" s="294"/>
      <c r="D1000" s="294"/>
      <c r="E1000" s="294"/>
      <c r="F1000" s="294"/>
    </row>
    <row r="1001">
      <c r="A1001" s="294" t="s">
        <v>21997</v>
      </c>
      <c r="B1001" s="294" t="s">
        <v>21998</v>
      </c>
      <c r="C1001" s="294"/>
      <c r="D1001" s="294"/>
      <c r="E1001" s="294"/>
      <c r="F1001" s="294"/>
    </row>
    <row r="1002">
      <c r="A1002" s="294" t="s">
        <v>21999</v>
      </c>
      <c r="B1002" s="294" t="s">
        <v>22000</v>
      </c>
      <c r="C1002" s="294"/>
      <c r="D1002" s="294"/>
      <c r="E1002" s="294"/>
      <c r="F1002" s="294"/>
    </row>
    <row r="1003">
      <c r="A1003" s="294" t="s">
        <v>22001</v>
      </c>
      <c r="B1003" s="294" t="s">
        <v>22002</v>
      </c>
      <c r="C1003" s="294"/>
      <c r="D1003" s="294"/>
      <c r="E1003" s="294"/>
      <c r="F1003" s="294"/>
    </row>
    <row r="1004">
      <c r="A1004" s="294" t="s">
        <v>22003</v>
      </c>
      <c r="B1004" s="294" t="s">
        <v>22004</v>
      </c>
      <c r="C1004" s="294"/>
      <c r="D1004" s="294"/>
      <c r="E1004" s="294"/>
      <c r="F1004" s="294"/>
    </row>
    <row r="1005">
      <c r="A1005" s="294" t="s">
        <v>22005</v>
      </c>
      <c r="B1005" s="294" t="s">
        <v>22006</v>
      </c>
      <c r="C1005" s="294"/>
      <c r="D1005" s="294"/>
      <c r="E1005" s="294"/>
      <c r="F1005" s="294"/>
    </row>
    <row r="1006">
      <c r="A1006" s="294"/>
      <c r="B1006" s="294"/>
      <c r="C1006" s="294"/>
      <c r="D1006" s="294"/>
      <c r="E1006" s="294"/>
      <c r="F1006" s="294"/>
    </row>
    <row r="1007">
      <c r="A1007" s="294" t="s">
        <v>21312</v>
      </c>
      <c r="B1007" s="294"/>
      <c r="C1007" s="294"/>
      <c r="D1007" s="294"/>
      <c r="E1007" s="294"/>
      <c r="F1007" s="294"/>
    </row>
    <row r="1008">
      <c r="A1008" s="294" t="s">
        <v>21928</v>
      </c>
      <c r="B1008" s="294"/>
      <c r="C1008" s="294"/>
      <c r="D1008" s="294"/>
      <c r="E1008" s="294"/>
      <c r="F1008" s="294"/>
    </row>
    <row r="1009">
      <c r="A1009" s="294" t="s">
        <v>22007</v>
      </c>
      <c r="B1009" s="294"/>
      <c r="C1009" s="294"/>
      <c r="D1009" s="294"/>
      <c r="E1009" s="294"/>
      <c r="F1009" s="294"/>
    </row>
    <row r="1010">
      <c r="A1010" s="294" t="s">
        <v>21930</v>
      </c>
      <c r="B1010" s="294"/>
      <c r="C1010" s="294"/>
      <c r="D1010" s="294"/>
      <c r="E1010" s="294"/>
      <c r="F1010" s="294"/>
    </row>
    <row r="1011">
      <c r="A1011" s="294"/>
      <c r="B1011" s="294"/>
      <c r="C1011" s="294"/>
      <c r="D1011" s="294"/>
      <c r="E1011" s="294"/>
      <c r="F1011" s="294"/>
    </row>
    <row r="1012">
      <c r="A1012" s="294" t="s">
        <v>21315</v>
      </c>
      <c r="B1012" s="294"/>
      <c r="C1012" s="294"/>
      <c r="D1012" s="294"/>
      <c r="E1012" s="294"/>
      <c r="F1012" s="294"/>
    </row>
    <row r="1013">
      <c r="A1013" s="294"/>
      <c r="B1013" s="294"/>
      <c r="C1013" s="294"/>
      <c r="D1013" s="294"/>
      <c r="E1013" s="294"/>
      <c r="F1013" s="294"/>
    </row>
    <row r="1014">
      <c r="A1014" s="294" t="s">
        <v>22008</v>
      </c>
      <c r="B1014" s="294"/>
      <c r="C1014" s="294"/>
      <c r="D1014" s="294"/>
      <c r="E1014" s="294"/>
      <c r="F1014" s="294"/>
    </row>
    <row r="1015">
      <c r="A1015" s="294" t="s">
        <v>22009</v>
      </c>
      <c r="B1015" s="294"/>
      <c r="C1015" s="294"/>
      <c r="D1015" s="294"/>
      <c r="E1015" s="294"/>
      <c r="F1015" s="294"/>
    </row>
    <row r="1016">
      <c r="A1016" s="294" t="s">
        <v>22010</v>
      </c>
      <c r="B1016" s="294"/>
      <c r="C1016" s="294"/>
      <c r="D1016" s="294"/>
      <c r="E1016" s="294"/>
      <c r="F1016" s="294"/>
    </row>
    <row r="1017">
      <c r="A1017" s="294" t="s">
        <v>22011</v>
      </c>
      <c r="B1017" s="294"/>
      <c r="C1017" s="294"/>
      <c r="D1017" s="294"/>
      <c r="E1017" s="294"/>
      <c r="F1017" s="294"/>
    </row>
    <row r="1018">
      <c r="A1018" s="294" t="s">
        <v>22012</v>
      </c>
      <c r="B1018" s="294"/>
      <c r="C1018" s="294"/>
      <c r="D1018" s="294"/>
      <c r="E1018" s="294"/>
      <c r="F1018" s="294"/>
    </row>
    <row r="1019">
      <c r="A1019" s="294" t="s">
        <v>22013</v>
      </c>
      <c r="B1019" s="294"/>
      <c r="C1019" s="294"/>
      <c r="D1019" s="294"/>
      <c r="E1019" s="294"/>
      <c r="F1019" s="294"/>
    </row>
    <row r="1020">
      <c r="A1020" s="294" t="s">
        <v>22014</v>
      </c>
      <c r="B1020" s="294"/>
      <c r="C1020" s="294"/>
      <c r="D1020" s="294"/>
      <c r="E1020" s="294"/>
      <c r="F1020" s="294"/>
    </row>
    <row r="1021">
      <c r="A1021" s="294" t="s">
        <v>22015</v>
      </c>
      <c r="B1021" s="294"/>
      <c r="C1021" s="294"/>
      <c r="D1021" s="294"/>
      <c r="E1021" s="294"/>
      <c r="F1021" s="294"/>
    </row>
    <row r="1022">
      <c r="A1022" s="294" t="s">
        <v>22016</v>
      </c>
      <c r="B1022" s="294"/>
      <c r="C1022" s="294"/>
      <c r="D1022" s="294"/>
      <c r="E1022" s="294"/>
      <c r="F1022" s="294"/>
    </row>
    <row r="1023">
      <c r="A1023" s="294" t="s">
        <v>22017</v>
      </c>
      <c r="B1023" s="294"/>
      <c r="C1023" s="294"/>
      <c r="D1023" s="294"/>
      <c r="E1023" s="294"/>
      <c r="F1023" s="294"/>
    </row>
    <row r="1024">
      <c r="A1024" s="294" t="s">
        <v>22018</v>
      </c>
      <c r="B1024" s="294"/>
      <c r="C1024" s="294"/>
      <c r="D1024" s="294"/>
      <c r="E1024" s="294"/>
      <c r="F1024" s="294"/>
    </row>
    <row r="1025">
      <c r="A1025" s="294" t="s">
        <v>22019</v>
      </c>
      <c r="B1025" s="294"/>
      <c r="C1025" s="294"/>
      <c r="D1025" s="294"/>
      <c r="E1025" s="294"/>
      <c r="F1025" s="294"/>
    </row>
    <row r="1026">
      <c r="A1026" s="294" t="s">
        <v>22020</v>
      </c>
      <c r="B1026" s="294"/>
      <c r="C1026" s="294"/>
      <c r="D1026" s="294"/>
      <c r="E1026" s="294"/>
      <c r="F1026" s="294"/>
    </row>
    <row r="1027">
      <c r="A1027" s="294" t="s">
        <v>22021</v>
      </c>
      <c r="B1027" s="294"/>
      <c r="C1027" s="294"/>
      <c r="D1027" s="294"/>
      <c r="E1027" s="294"/>
      <c r="F1027" s="294"/>
    </row>
    <row r="1028">
      <c r="A1028" s="294" t="s">
        <v>22022</v>
      </c>
      <c r="B1028" s="294"/>
      <c r="C1028" s="294"/>
      <c r="D1028" s="294"/>
      <c r="E1028" s="294"/>
      <c r="F1028" s="294"/>
    </row>
    <row r="1029">
      <c r="A1029" s="294" t="s">
        <v>21305</v>
      </c>
      <c r="B1029" s="294"/>
      <c r="C1029" s="294"/>
      <c r="D1029" s="294"/>
      <c r="E1029" s="294"/>
      <c r="F1029" s="294"/>
    </row>
    <row r="1030">
      <c r="A1030" s="294"/>
      <c r="B1030" s="294"/>
      <c r="C1030" s="294"/>
      <c r="D1030" s="294"/>
      <c r="E1030" s="294"/>
      <c r="F1030" s="294"/>
    </row>
    <row r="1031">
      <c r="A1031" s="294"/>
      <c r="B1031" s="294"/>
      <c r="C1031" s="294"/>
      <c r="D1031" s="294"/>
      <c r="E1031" s="294"/>
      <c r="F1031" s="294"/>
    </row>
    <row r="1032">
      <c r="A1032" s="294" t="s">
        <v>21326</v>
      </c>
      <c r="B1032" s="294"/>
      <c r="C1032" s="294"/>
      <c r="D1032" s="294"/>
      <c r="E1032" s="294"/>
      <c r="F1032" s="294"/>
    </row>
    <row r="1033">
      <c r="A1033" s="294"/>
      <c r="B1033" s="294"/>
      <c r="C1033" s="294"/>
      <c r="D1033" s="294"/>
      <c r="E1033" s="294"/>
      <c r="F1033" s="294"/>
    </row>
    <row r="1034">
      <c r="A1034" s="294" t="s">
        <v>22023</v>
      </c>
      <c r="B1034" s="294"/>
      <c r="C1034" s="294"/>
      <c r="D1034" s="294"/>
      <c r="E1034" s="294"/>
      <c r="F1034" s="294"/>
    </row>
    <row r="1035">
      <c r="A1035" s="294" t="s">
        <v>22024</v>
      </c>
      <c r="B1035" s="294"/>
      <c r="C1035" s="294"/>
      <c r="D1035" s="294"/>
      <c r="E1035" s="294"/>
      <c r="F1035" s="294"/>
    </row>
    <row r="1036">
      <c r="A1036" s="294"/>
      <c r="B1036" s="294"/>
      <c r="C1036" s="294"/>
      <c r="D1036" s="294"/>
      <c r="E1036" s="294"/>
      <c r="F1036" s="294"/>
    </row>
    <row r="1037">
      <c r="A1037" s="294"/>
      <c r="B1037" s="294"/>
      <c r="C1037" s="294"/>
      <c r="D1037" s="294"/>
      <c r="E1037" s="294"/>
      <c r="F1037" s="294"/>
    </row>
    <row r="1038">
      <c r="A1038" s="294" t="s">
        <v>22025</v>
      </c>
      <c r="B1038" s="294"/>
      <c r="C1038" s="294"/>
      <c r="D1038" s="294"/>
      <c r="E1038" s="294"/>
      <c r="F1038" s="294"/>
    </row>
    <row r="1039">
      <c r="A1039" s="294"/>
      <c r="B1039" s="294"/>
      <c r="C1039" s="294"/>
      <c r="D1039" s="294"/>
      <c r="E1039" s="294"/>
      <c r="F1039" s="294"/>
    </row>
    <row r="1040">
      <c r="A1040" s="294" t="s">
        <v>22026</v>
      </c>
      <c r="B1040" s="294"/>
      <c r="C1040" s="294"/>
      <c r="D1040" s="294"/>
      <c r="E1040" s="294"/>
      <c r="F1040" s="294"/>
    </row>
    <row r="1041">
      <c r="A1041" s="294" t="s">
        <v>22027</v>
      </c>
      <c r="B1041" s="294"/>
      <c r="C1041" s="294"/>
      <c r="D1041" s="294"/>
      <c r="E1041" s="294"/>
      <c r="F1041" s="294"/>
    </row>
    <row r="1042">
      <c r="A1042" s="294" t="s">
        <v>22028</v>
      </c>
      <c r="B1042" s="294"/>
      <c r="C1042" s="294"/>
      <c r="D1042" s="294"/>
      <c r="E1042" s="294"/>
      <c r="F1042" s="294"/>
    </row>
    <row r="1043">
      <c r="A1043" s="294" t="s">
        <v>22029</v>
      </c>
      <c r="B1043" s="294"/>
      <c r="C1043" s="294"/>
      <c r="D1043" s="294"/>
      <c r="E1043" s="294"/>
      <c r="F1043" s="294"/>
    </row>
    <row r="1044">
      <c r="A1044" s="294" t="s">
        <v>22030</v>
      </c>
      <c r="B1044" s="294"/>
      <c r="C1044" s="294"/>
      <c r="D1044" s="294"/>
      <c r="E1044" s="294"/>
      <c r="F1044" s="294"/>
    </row>
    <row r="1045">
      <c r="A1045" s="294" t="s">
        <v>22031</v>
      </c>
      <c r="B1045" s="294"/>
      <c r="C1045" s="294"/>
      <c r="D1045" s="294"/>
      <c r="E1045" s="294"/>
      <c r="F1045" s="294"/>
    </row>
    <row r="1046">
      <c r="A1046" s="294" t="s">
        <v>22032</v>
      </c>
      <c r="B1046" s="294"/>
      <c r="C1046" s="294"/>
      <c r="D1046" s="294"/>
      <c r="E1046" s="294"/>
      <c r="F1046" s="294"/>
    </row>
    <row r="1047">
      <c r="A1047" s="294" t="s">
        <v>22033</v>
      </c>
      <c r="B1047" s="294"/>
      <c r="C1047" s="294"/>
      <c r="D1047" s="294"/>
      <c r="E1047" s="294"/>
      <c r="F1047" s="294"/>
    </row>
    <row r="1048">
      <c r="A1048" s="294"/>
      <c r="B1048" s="294"/>
      <c r="C1048" s="294"/>
      <c r="D1048" s="294"/>
      <c r="E1048" s="294"/>
      <c r="F1048" s="294"/>
    </row>
    <row r="1049">
      <c r="A1049" s="294" t="s">
        <v>22034</v>
      </c>
      <c r="B1049" s="294"/>
      <c r="C1049" s="294"/>
      <c r="D1049" s="294"/>
      <c r="E1049" s="294"/>
      <c r="F1049" s="294"/>
    </row>
    <row r="1050">
      <c r="A1050" s="294"/>
      <c r="B1050" s="294"/>
      <c r="C1050" s="294"/>
      <c r="D1050" s="294"/>
      <c r="E1050" s="294"/>
      <c r="F1050" s="294"/>
    </row>
    <row r="1051">
      <c r="A1051" s="294" t="s">
        <v>22035</v>
      </c>
      <c r="B1051" s="294"/>
      <c r="C1051" s="294"/>
      <c r="D1051" s="294"/>
      <c r="E1051" s="294"/>
      <c r="F1051" s="294"/>
    </row>
    <row r="1052">
      <c r="A1052" s="294" t="s">
        <v>22036</v>
      </c>
      <c r="B1052" s="294"/>
      <c r="C1052" s="294"/>
      <c r="D1052" s="294"/>
      <c r="E1052" s="294"/>
      <c r="F1052" s="294"/>
    </row>
    <row r="1053">
      <c r="A1053" s="294" t="s">
        <v>22037</v>
      </c>
      <c r="B1053" s="294"/>
      <c r="C1053" s="294"/>
      <c r="D1053" s="294"/>
      <c r="E1053" s="294"/>
      <c r="F1053" s="294"/>
    </row>
    <row r="1054">
      <c r="A1054" s="294" t="s">
        <v>22038</v>
      </c>
      <c r="B1054" s="294"/>
      <c r="C1054" s="294"/>
      <c r="D1054" s="294"/>
      <c r="E1054" s="294"/>
      <c r="F1054" s="294"/>
    </row>
    <row r="1055">
      <c r="A1055" s="294"/>
      <c r="B1055" s="294"/>
      <c r="C1055" s="294"/>
      <c r="D1055" s="294"/>
      <c r="E1055" s="294"/>
      <c r="F1055" s="294"/>
    </row>
    <row r="1056">
      <c r="A1056" s="294" t="s">
        <v>22039</v>
      </c>
      <c r="B1056" s="294"/>
      <c r="C1056" s="294"/>
      <c r="D1056" s="294"/>
      <c r="E1056" s="294"/>
      <c r="F1056" s="294"/>
    </row>
    <row r="1057">
      <c r="A1057" s="294"/>
      <c r="B1057" s="294"/>
      <c r="C1057" s="294"/>
      <c r="D1057" s="294"/>
      <c r="E1057" s="294"/>
      <c r="F1057" s="294"/>
    </row>
    <row r="1058">
      <c r="A1058" s="294" t="s">
        <v>22040</v>
      </c>
      <c r="B1058" s="294"/>
      <c r="C1058" s="294"/>
      <c r="D1058" s="294"/>
      <c r="E1058" s="294"/>
      <c r="F1058" s="294"/>
    </row>
    <row r="1059">
      <c r="A1059" s="294" t="s">
        <v>22041</v>
      </c>
      <c r="B1059" s="294"/>
      <c r="C1059" s="294"/>
      <c r="D1059" s="294"/>
      <c r="E1059" s="294"/>
      <c r="F1059" s="294"/>
    </row>
    <row r="1060">
      <c r="A1060" s="294" t="s">
        <v>22042</v>
      </c>
      <c r="B1060" s="294"/>
      <c r="C1060" s="294"/>
      <c r="D1060" s="294"/>
      <c r="E1060" s="294"/>
      <c r="F1060" s="294"/>
    </row>
    <row r="1061">
      <c r="A1061" s="294"/>
      <c r="B1061" s="294"/>
      <c r="C1061" s="294"/>
      <c r="D1061" s="294"/>
      <c r="E1061" s="294"/>
      <c r="F1061" s="294"/>
    </row>
    <row r="1062">
      <c r="A1062" s="294" t="s">
        <v>22043</v>
      </c>
      <c r="B1062" s="294"/>
      <c r="C1062" s="294"/>
      <c r="D1062" s="294"/>
      <c r="E1062" s="294"/>
      <c r="F1062" s="294"/>
    </row>
    <row r="1063">
      <c r="A1063" s="294"/>
      <c r="B1063" s="294"/>
      <c r="C1063" s="294"/>
      <c r="D1063" s="294"/>
      <c r="E1063" s="294"/>
      <c r="F1063" s="294"/>
    </row>
    <row r="1064">
      <c r="A1064" s="294" t="s">
        <v>21948</v>
      </c>
      <c r="B1064" s="294" t="s">
        <v>22044</v>
      </c>
      <c r="C1064" s="294"/>
      <c r="D1064" s="294"/>
      <c r="E1064" s="294"/>
      <c r="F1064" s="294"/>
    </row>
    <row r="1065">
      <c r="A1065" s="294" t="s">
        <v>22045</v>
      </c>
      <c r="B1065" s="294" t="s">
        <v>22046</v>
      </c>
      <c r="C1065" s="294"/>
      <c r="D1065" s="294"/>
      <c r="E1065" s="294"/>
      <c r="F1065" s="294"/>
    </row>
    <row r="1066">
      <c r="A1066" s="294" t="s">
        <v>22047</v>
      </c>
      <c r="B1066" s="294" t="s">
        <v>22048</v>
      </c>
      <c r="C1066" s="294"/>
      <c r="D1066" s="294"/>
      <c r="E1066" s="294"/>
      <c r="F1066" s="294"/>
    </row>
    <row r="1067">
      <c r="A1067" s="294" t="s">
        <v>22049</v>
      </c>
      <c r="B1067" s="294" t="s">
        <v>22050</v>
      </c>
      <c r="C1067" s="294"/>
      <c r="D1067" s="294"/>
      <c r="E1067" s="294"/>
      <c r="F1067" s="294"/>
    </row>
    <row r="1068">
      <c r="A1068" s="294" t="s">
        <v>22051</v>
      </c>
      <c r="B1068" s="294" t="s">
        <v>22052</v>
      </c>
      <c r="C1068" s="294"/>
      <c r="D1068" s="294"/>
      <c r="E1068" s="294"/>
      <c r="F1068" s="294"/>
    </row>
    <row r="1069">
      <c r="A1069" s="294" t="s">
        <v>22053</v>
      </c>
      <c r="B1069" s="294"/>
      <c r="C1069" s="294"/>
      <c r="D1069" s="294"/>
      <c r="E1069" s="294"/>
      <c r="F1069" s="294"/>
    </row>
    <row r="1070">
      <c r="A1070" s="294" t="s">
        <v>22054</v>
      </c>
      <c r="B1070" s="294" t="s">
        <v>22055</v>
      </c>
      <c r="C1070" s="294"/>
      <c r="D1070" s="294"/>
      <c r="E1070" s="294"/>
      <c r="F1070" s="294"/>
    </row>
    <row r="1071">
      <c r="A1071" s="294" t="s">
        <v>22056</v>
      </c>
      <c r="B1071" s="294"/>
      <c r="C1071" s="294"/>
      <c r="D1071" s="294"/>
      <c r="E1071" s="294"/>
      <c r="F1071" s="294"/>
    </row>
    <row r="1072">
      <c r="A1072" s="294" t="s">
        <v>22057</v>
      </c>
      <c r="B1072" s="294" t="s">
        <v>22058</v>
      </c>
      <c r="C1072" s="294"/>
      <c r="D1072" s="294"/>
      <c r="E1072" s="294"/>
      <c r="F1072" s="294"/>
    </row>
    <row r="1073">
      <c r="A1073" s="294" t="s">
        <v>22059</v>
      </c>
      <c r="B1073" s="294"/>
      <c r="C1073" s="294"/>
      <c r="D1073" s="294"/>
      <c r="E1073" s="294"/>
      <c r="F1073" s="294"/>
    </row>
    <row r="1074">
      <c r="A1074" s="294" t="s">
        <v>22060</v>
      </c>
      <c r="B1074" s="294"/>
      <c r="C1074" s="294"/>
      <c r="D1074" s="294"/>
      <c r="E1074" s="294"/>
      <c r="F1074" s="294"/>
    </row>
    <row r="1075">
      <c r="A1075" s="294" t="s">
        <v>22061</v>
      </c>
      <c r="B1075" s="294"/>
      <c r="C1075" s="294"/>
      <c r="D1075" s="294"/>
      <c r="E1075" s="294"/>
      <c r="F1075" s="294"/>
    </row>
    <row r="1076">
      <c r="A1076" s="294" t="s">
        <v>22062</v>
      </c>
      <c r="B1076" s="294"/>
      <c r="C1076" s="294"/>
      <c r="D1076" s="294"/>
      <c r="E1076" s="294"/>
      <c r="F1076" s="294"/>
    </row>
    <row r="1077">
      <c r="A1077" s="294"/>
      <c r="B1077" s="294"/>
      <c r="C1077" s="294"/>
      <c r="D1077" s="294"/>
      <c r="E1077" s="294"/>
      <c r="F1077" s="294"/>
    </row>
    <row r="1078">
      <c r="A1078" s="294" t="s">
        <v>21312</v>
      </c>
      <c r="B1078" s="294"/>
      <c r="C1078" s="294"/>
      <c r="D1078" s="294"/>
      <c r="E1078" s="294"/>
      <c r="F1078" s="294"/>
    </row>
    <row r="1079">
      <c r="A1079" s="294" t="s">
        <v>22063</v>
      </c>
      <c r="B1079" s="294"/>
      <c r="C1079" s="294"/>
      <c r="D1079" s="294"/>
      <c r="E1079" s="294"/>
      <c r="F1079" s="294"/>
    </row>
    <row r="1080">
      <c r="A1080" s="294" t="s">
        <v>22064</v>
      </c>
      <c r="B1080" s="294"/>
      <c r="C1080" s="294"/>
      <c r="D1080" s="294"/>
      <c r="E1080" s="294"/>
      <c r="F1080" s="294"/>
    </row>
    <row r="1081">
      <c r="A1081" s="294" t="s">
        <v>22065</v>
      </c>
      <c r="B1081" s="294"/>
      <c r="C1081" s="294"/>
      <c r="D1081" s="294"/>
      <c r="E1081" s="294"/>
      <c r="F1081" s="294"/>
    </row>
    <row r="1082">
      <c r="A1082" s="294"/>
      <c r="B1082" s="294"/>
      <c r="C1082" s="294"/>
      <c r="D1082" s="294"/>
      <c r="E1082" s="294"/>
      <c r="F1082" s="294"/>
    </row>
    <row r="1083">
      <c r="A1083" s="294"/>
      <c r="B1083" s="294"/>
      <c r="C1083" s="294"/>
      <c r="D1083" s="294"/>
      <c r="E1083" s="294"/>
      <c r="F1083" s="294"/>
    </row>
    <row r="1084">
      <c r="A1084" s="294" t="s">
        <v>22066</v>
      </c>
      <c r="B1084" s="294"/>
      <c r="C1084" s="294"/>
      <c r="D1084" s="294"/>
      <c r="E1084" s="294"/>
      <c r="F1084" s="294"/>
    </row>
    <row r="1085">
      <c r="A1085" s="294"/>
      <c r="B1085" s="294"/>
      <c r="C1085" s="294"/>
      <c r="D1085" s="294"/>
      <c r="E1085" s="294"/>
      <c r="F1085" s="294"/>
    </row>
    <row r="1086">
      <c r="A1086" s="294" t="s">
        <v>22067</v>
      </c>
      <c r="B1086" s="294"/>
      <c r="C1086" s="294"/>
      <c r="D1086" s="294"/>
      <c r="E1086" s="294"/>
      <c r="F1086" s="294"/>
    </row>
    <row r="1087">
      <c r="A1087" s="294"/>
      <c r="B1087" s="294"/>
      <c r="C1087" s="294"/>
      <c r="D1087" s="294"/>
      <c r="E1087" s="294"/>
      <c r="F1087" s="294"/>
    </row>
    <row r="1088">
      <c r="A1088" s="294" t="s">
        <v>22068</v>
      </c>
      <c r="B1088" s="294"/>
      <c r="C1088" s="294"/>
      <c r="D1088" s="294"/>
      <c r="E1088" s="294"/>
      <c r="F1088" s="294"/>
    </row>
    <row r="1089">
      <c r="A1089" s="294" t="s">
        <v>22069</v>
      </c>
      <c r="B1089" s="294"/>
      <c r="C1089" s="294"/>
      <c r="D1089" s="294"/>
      <c r="E1089" s="294"/>
      <c r="F1089" s="294"/>
    </row>
    <row r="1090">
      <c r="A1090" s="294" t="s">
        <v>22070</v>
      </c>
      <c r="B1090" s="294"/>
      <c r="C1090" s="294"/>
      <c r="D1090" s="294"/>
      <c r="E1090" s="294"/>
      <c r="F1090" s="294"/>
    </row>
    <row r="1091">
      <c r="A1091" s="294" t="s">
        <v>22071</v>
      </c>
      <c r="B1091" s="294"/>
      <c r="C1091" s="294"/>
      <c r="D1091" s="294"/>
      <c r="E1091" s="294"/>
      <c r="F1091" s="294"/>
    </row>
    <row r="1092">
      <c r="A1092" s="294" t="str">
        <f>ARRAY_CONSTRAIN(ARRAYFORMULA(-Vata Prakopa – -Dehydration and drying of stanya vaha srotas), 1, 1)</f>
        <v>#ERROR!</v>
      </c>
      <c r="B1092" s="294"/>
      <c r="C1092" s="294"/>
      <c r="D1092" s="294"/>
      <c r="E1092" s="294"/>
      <c r="F1092" s="294"/>
    </row>
    <row r="1093">
      <c r="A1093" s="294" t="str">
        <f>-Postpartum complications, blood loss, infections</f>
        <v>#ERROR!</v>
      </c>
      <c r="B1093" s="294"/>
      <c r="C1093" s="294"/>
      <c r="D1093" s="294"/>
      <c r="E1093" s="294"/>
      <c r="F1093" s="294"/>
    </row>
    <row r="1094">
      <c r="A1094" s="294" t="s">
        <v>21892</v>
      </c>
      <c r="B1094" s="294"/>
      <c r="C1094" s="294"/>
      <c r="D1094" s="294"/>
      <c r="E1094" s="294"/>
      <c r="F1094" s="294"/>
    </row>
    <row r="1095">
      <c r="A1095" s="294" t="s">
        <v>22072</v>
      </c>
      <c r="B1095" s="294"/>
      <c r="C1095" s="294"/>
      <c r="D1095" s="294"/>
      <c r="E1095" s="294"/>
      <c r="F1095" s="294"/>
    </row>
    <row r="1096">
      <c r="A1096" s="294" t="s">
        <v>22073</v>
      </c>
      <c r="B1096" s="294"/>
      <c r="C1096" s="294"/>
      <c r="D1096" s="294"/>
      <c r="E1096" s="294"/>
      <c r="F1096" s="294"/>
    </row>
    <row r="1097">
      <c r="A1097" s="294" t="s">
        <v>22074</v>
      </c>
      <c r="B1097" s="294"/>
      <c r="C1097" s="294"/>
      <c r="D1097" s="294"/>
      <c r="E1097" s="294"/>
      <c r="F1097" s="294"/>
    </row>
    <row r="1098">
      <c r="A1098" s="294"/>
      <c r="B1098" s="294"/>
      <c r="C1098" s="294"/>
      <c r="D1098" s="294"/>
      <c r="E1098" s="294"/>
      <c r="F1098" s="294"/>
    </row>
    <row r="1099">
      <c r="A1099" s="294"/>
      <c r="B1099" s="294"/>
      <c r="C1099" s="294"/>
      <c r="D1099" s="294"/>
      <c r="E1099" s="294"/>
      <c r="F1099" s="294"/>
    </row>
    <row r="1100">
      <c r="A1100" s="294" t="s">
        <v>22075</v>
      </c>
      <c r="B1100" s="294"/>
      <c r="C1100" s="294"/>
      <c r="D1100" s="294"/>
      <c r="E1100" s="294"/>
      <c r="F1100" s="294"/>
    </row>
    <row r="1101">
      <c r="A1101" s="294"/>
      <c r="B1101" s="294"/>
      <c r="C1101" s="294"/>
      <c r="D1101" s="294"/>
      <c r="E1101" s="294"/>
      <c r="F1101" s="294"/>
    </row>
    <row r="1102">
      <c r="A1102" s="294" t="s">
        <v>22076</v>
      </c>
      <c r="B1102" s="294"/>
      <c r="C1102" s="294"/>
      <c r="D1102" s="294"/>
      <c r="E1102" s="294"/>
      <c r="F1102" s="294"/>
    </row>
    <row r="1103">
      <c r="A1103" s="294" t="s">
        <v>22077</v>
      </c>
      <c r="B1103" s="294"/>
      <c r="C1103" s="294"/>
      <c r="D1103" s="294"/>
      <c r="E1103" s="294"/>
      <c r="F1103" s="294"/>
    </row>
    <row r="1104">
      <c r="A1104" s="294" t="s">
        <v>22078</v>
      </c>
      <c r="B1104" s="294"/>
      <c r="C1104" s="294"/>
      <c r="D1104" s="294"/>
      <c r="E1104" s="294"/>
      <c r="F1104" s="294"/>
    </row>
    <row r="1105">
      <c r="A1105" s="294" t="s">
        <v>22079</v>
      </c>
      <c r="B1105" s="294"/>
      <c r="C1105" s="294"/>
      <c r="D1105" s="294"/>
      <c r="E1105" s="294"/>
      <c r="F1105" s="294"/>
    </row>
    <row r="1106">
      <c r="A1106" s="294"/>
      <c r="B1106" s="294"/>
      <c r="C1106" s="294"/>
      <c r="D1106" s="294"/>
      <c r="E1106" s="294"/>
      <c r="F1106" s="294"/>
    </row>
    <row r="1107">
      <c r="A1107" s="294"/>
      <c r="B1107" s="294"/>
      <c r="C1107" s="294"/>
      <c r="D1107" s="294"/>
      <c r="E1107" s="294"/>
      <c r="F1107" s="294"/>
    </row>
    <row r="1108">
      <c r="A1108" s="294" t="s">
        <v>22080</v>
      </c>
      <c r="B1108" s="294"/>
      <c r="C1108" s="294"/>
      <c r="D1108" s="294"/>
      <c r="E1108" s="294"/>
      <c r="F1108" s="294"/>
    </row>
    <row r="1109">
      <c r="A1109" s="294"/>
      <c r="B1109" s="294"/>
      <c r="C1109" s="294"/>
      <c r="D1109" s="294"/>
      <c r="E1109" s="294"/>
      <c r="F1109" s="294"/>
    </row>
    <row r="1110">
      <c r="A1110" s="294" t="s">
        <v>22081</v>
      </c>
      <c r="B1110" s="294"/>
      <c r="C1110" s="294"/>
      <c r="D1110" s="294"/>
      <c r="E1110" s="294"/>
      <c r="F1110" s="294"/>
    </row>
    <row r="1111">
      <c r="A1111" s="294" t="s">
        <v>22082</v>
      </c>
      <c r="B1111" s="294"/>
      <c r="C1111" s="294"/>
      <c r="D1111" s="294"/>
      <c r="E1111" s="294"/>
      <c r="F1111" s="294"/>
    </row>
    <row r="1112">
      <c r="A1112" s="294" t="s">
        <v>22083</v>
      </c>
      <c r="B1112" s="294"/>
      <c r="C1112" s="294"/>
      <c r="D1112" s="294"/>
      <c r="E1112" s="294"/>
      <c r="F1112" s="294"/>
    </row>
    <row r="1113">
      <c r="A1113" s="294" t="s">
        <v>22084</v>
      </c>
      <c r="B1113" s="294"/>
      <c r="C1113" s="294"/>
      <c r="D1113" s="294"/>
      <c r="E1113" s="294"/>
      <c r="F1113" s="294"/>
    </row>
    <row r="1114">
      <c r="A1114" s="294" t="str">
        <f>-Shrama, Daurbalya, Shosha(emaciation)</f>
        <v>#ERROR!</v>
      </c>
      <c r="B1114" s="294"/>
      <c r="C1114" s="294"/>
      <c r="D1114" s="294"/>
      <c r="E1114" s="294"/>
      <c r="F1114" s="294"/>
    </row>
    <row r="1115">
      <c r="A1115" s="294" t="s">
        <v>22085</v>
      </c>
      <c r="B1115" s="294"/>
      <c r="C1115" s="294"/>
      <c r="D1115" s="294"/>
      <c r="E1115" s="294"/>
      <c r="F1115" s="294"/>
    </row>
    <row r="1116">
      <c r="A1116" s="294"/>
      <c r="B1116" s="294"/>
      <c r="C1116" s="294"/>
      <c r="D1116" s="294"/>
      <c r="E1116" s="294"/>
      <c r="F1116" s="294"/>
    </row>
    <row r="1117">
      <c r="A1117" s="294"/>
      <c r="B1117" s="294"/>
      <c r="C1117" s="294"/>
      <c r="D1117" s="294"/>
      <c r="E1117" s="294"/>
      <c r="F1117" s="294"/>
    </row>
    <row r="1118">
      <c r="A1118" s="294" t="s">
        <v>22086</v>
      </c>
      <c r="B1118" s="294"/>
      <c r="C1118" s="294"/>
      <c r="D1118" s="294"/>
      <c r="E1118" s="294"/>
      <c r="F1118" s="294"/>
    </row>
    <row r="1119">
      <c r="A1119" s="294"/>
      <c r="B1119" s="294"/>
      <c r="C1119" s="294"/>
      <c r="D1119" s="294"/>
      <c r="E1119" s="294"/>
      <c r="F1119" s="294"/>
    </row>
    <row r="1120">
      <c r="A1120" s="294"/>
      <c r="B1120" s="294"/>
      <c r="C1120" s="294"/>
      <c r="D1120" s="294"/>
      <c r="E1120" s="294"/>
      <c r="F1120" s="294"/>
    </row>
    <row r="1121">
      <c r="A1121" s="294" t="s">
        <v>22087</v>
      </c>
      <c r="B1121" s="294"/>
      <c r="C1121" s="294"/>
      <c r="D1121" s="294"/>
      <c r="E1121" s="294"/>
      <c r="F1121" s="294"/>
    </row>
    <row r="1122">
      <c r="A1122" s="294" t="s">
        <v>22088</v>
      </c>
      <c r="B1122" s="294"/>
      <c r="C1122" s="294"/>
      <c r="D1122" s="294"/>
      <c r="E1122" s="294"/>
      <c r="F1122" s="294"/>
    </row>
    <row r="1123">
      <c r="A1123" s="294" t="s">
        <v>22089</v>
      </c>
      <c r="B1123" s="294"/>
      <c r="C1123" s="294"/>
      <c r="D1123" s="294"/>
      <c r="E1123" s="294"/>
      <c r="F1123" s="294"/>
    </row>
    <row r="1124">
      <c r="A1124" s="294" t="s">
        <v>22090</v>
      </c>
      <c r="B1124" s="294"/>
      <c r="C1124" s="294"/>
      <c r="D1124" s="294"/>
      <c r="E1124" s="294"/>
      <c r="F1124" s="294"/>
    </row>
    <row r="1125">
      <c r="A1125" s="294" t="s">
        <v>22091</v>
      </c>
      <c r="B1125" s="294"/>
      <c r="C1125" s="294"/>
      <c r="D1125" s="294"/>
      <c r="E1125" s="294"/>
      <c r="F1125" s="294"/>
    </row>
    <row r="1126">
      <c r="A1126" s="294" t="s">
        <v>22092</v>
      </c>
      <c r="B1126" s="294"/>
      <c r="C1126" s="294"/>
      <c r="D1126" s="294"/>
      <c r="E1126" s="294"/>
      <c r="F1126" s="294"/>
    </row>
    <row r="1127">
      <c r="A1127" s="294" t="s">
        <v>22093</v>
      </c>
      <c r="B1127" s="294"/>
      <c r="C1127" s="294"/>
      <c r="D1127" s="294"/>
      <c r="E1127" s="294"/>
      <c r="F1127" s="294"/>
    </row>
    <row r="1128">
      <c r="A1128" s="294" t="s">
        <v>22094</v>
      </c>
      <c r="B1128" s="294"/>
      <c r="C1128" s="294"/>
      <c r="D1128" s="294"/>
      <c r="E1128" s="294"/>
      <c r="F1128" s="294"/>
    </row>
    <row r="1129">
      <c r="A1129" s="294" t="s">
        <v>22095</v>
      </c>
      <c r="B1129" s="294"/>
      <c r="C1129" s="294"/>
      <c r="D1129" s="294"/>
      <c r="E1129" s="294"/>
      <c r="F1129" s="294"/>
    </row>
    <row r="1130">
      <c r="A1130" s="294" t="s">
        <v>22096</v>
      </c>
      <c r="B1130" s="294"/>
      <c r="C1130" s="294"/>
      <c r="D1130" s="294"/>
      <c r="E1130" s="294"/>
      <c r="F1130" s="294"/>
    </row>
    <row r="1131">
      <c r="A1131" s="294"/>
      <c r="B1131" s="294"/>
      <c r="C1131" s="294"/>
      <c r="D1131" s="294"/>
      <c r="E1131" s="294"/>
      <c r="F1131" s="294"/>
    </row>
    <row r="1132">
      <c r="A1132" s="294" t="s">
        <v>21760</v>
      </c>
      <c r="B1132" s="294"/>
      <c r="C1132" s="294"/>
      <c r="D1132" s="294"/>
      <c r="E1132" s="294"/>
      <c r="F1132" s="294"/>
    </row>
    <row r="1133">
      <c r="A1133" s="294"/>
      <c r="B1133" s="294"/>
      <c r="C1133" s="294"/>
      <c r="D1133" s="294"/>
      <c r="E1133" s="294"/>
      <c r="F1133" s="294"/>
    </row>
    <row r="1134">
      <c r="A1134" s="294" t="s">
        <v>22097</v>
      </c>
      <c r="B1134" s="294"/>
      <c r="C1134" s="294"/>
      <c r="D1134" s="294"/>
      <c r="E1134" s="294"/>
      <c r="F1134" s="294"/>
    </row>
    <row r="1135">
      <c r="A1135" s="294" t="s">
        <v>22098</v>
      </c>
      <c r="B1135" s="294"/>
      <c r="C1135" s="294"/>
      <c r="D1135" s="294"/>
      <c r="E1135" s="294"/>
      <c r="F1135" s="294"/>
    </row>
    <row r="1136">
      <c r="A1136" s="294" t="s">
        <v>22099</v>
      </c>
      <c r="B1136" s="294"/>
      <c r="C1136" s="294"/>
      <c r="D1136" s="294"/>
      <c r="E1136" s="294"/>
      <c r="F1136" s="294"/>
    </row>
    <row r="1137">
      <c r="A1137" s="294" t="s">
        <v>22100</v>
      </c>
      <c r="B1137" s="294"/>
      <c r="C1137" s="294"/>
      <c r="D1137" s="294"/>
      <c r="E1137" s="294"/>
      <c r="F1137" s="294"/>
    </row>
    <row r="1138">
      <c r="A1138" s="294" t="s">
        <v>22101</v>
      </c>
      <c r="B1138" s="294"/>
      <c r="C1138" s="294"/>
      <c r="D1138" s="294"/>
      <c r="E1138" s="294"/>
      <c r="F1138" s="294"/>
    </row>
    <row r="1139">
      <c r="A1139" s="294" t="s">
        <v>22102</v>
      </c>
      <c r="B1139" s="294"/>
      <c r="C1139" s="294"/>
      <c r="D1139" s="294"/>
      <c r="E1139" s="294"/>
      <c r="F1139" s="294"/>
    </row>
    <row r="1140">
      <c r="A1140" s="294" t="s">
        <v>22103</v>
      </c>
      <c r="B1140" s="294"/>
      <c r="C1140" s="294"/>
      <c r="D1140" s="294"/>
      <c r="E1140" s="294"/>
      <c r="F1140" s="294"/>
    </row>
    <row r="1141">
      <c r="A1141" s="294" t="s">
        <v>22104</v>
      </c>
      <c r="B1141" s="294"/>
      <c r="C1141" s="294"/>
      <c r="D1141" s="294"/>
      <c r="E1141" s="294"/>
      <c r="F1141" s="294"/>
    </row>
    <row r="1142">
      <c r="A1142" s="294" t="s">
        <v>22105</v>
      </c>
      <c r="B1142" s="294"/>
      <c r="C1142" s="294"/>
      <c r="D1142" s="294"/>
      <c r="E1142" s="294"/>
      <c r="F1142" s="294"/>
    </row>
    <row r="1143">
      <c r="A1143" s="294" t="s">
        <v>22106</v>
      </c>
      <c r="B1143" s="294"/>
      <c r="C1143" s="294"/>
      <c r="D1143" s="294"/>
      <c r="E1143" s="294"/>
      <c r="F1143" s="294"/>
    </row>
    <row r="1144">
      <c r="A1144" s="294" t="s">
        <v>22107</v>
      </c>
      <c r="B1144" s="294"/>
      <c r="C1144" s="294"/>
      <c r="D1144" s="294"/>
      <c r="E1144" s="294"/>
      <c r="F1144" s="294"/>
    </row>
    <row r="1145">
      <c r="A1145" s="294" t="s">
        <v>22108</v>
      </c>
      <c r="B1145" s="294"/>
      <c r="C1145" s="294"/>
      <c r="D1145" s="294"/>
      <c r="E1145" s="294"/>
      <c r="F1145" s="294"/>
    </row>
    <row r="1146">
      <c r="A1146" s="294" t="s">
        <v>22109</v>
      </c>
      <c r="B1146" s="294"/>
      <c r="C1146" s="294"/>
      <c r="D1146" s="294"/>
      <c r="E1146" s="294"/>
      <c r="F1146" s="294"/>
    </row>
    <row r="1147">
      <c r="A1147" s="294"/>
      <c r="B1147" s="294"/>
      <c r="C1147" s="294"/>
      <c r="D1147" s="294"/>
      <c r="E1147" s="294"/>
      <c r="F1147" s="294"/>
    </row>
    <row r="1148">
      <c r="A1148" s="294"/>
      <c r="B1148" s="294"/>
      <c r="C1148" s="294"/>
      <c r="D1148" s="294"/>
      <c r="E1148" s="294"/>
      <c r="F1148" s="294"/>
    </row>
    <row r="1149">
      <c r="A1149" s="294" t="s">
        <v>21770</v>
      </c>
      <c r="B1149" s="294"/>
      <c r="C1149" s="294"/>
      <c r="D1149" s="294"/>
      <c r="E1149" s="294"/>
      <c r="F1149" s="294"/>
    </row>
    <row r="1150">
      <c r="A1150" s="294"/>
      <c r="B1150" s="294"/>
      <c r="C1150" s="294"/>
      <c r="D1150" s="294"/>
      <c r="E1150" s="294"/>
      <c r="F1150" s="294"/>
    </row>
    <row r="1151">
      <c r="A1151" s="294" t="s">
        <v>21992</v>
      </c>
      <c r="B1151" s="294" t="s">
        <v>22110</v>
      </c>
      <c r="C1151" s="294"/>
      <c r="D1151" s="294"/>
      <c r="E1151" s="294"/>
      <c r="F1151" s="294"/>
    </row>
    <row r="1152">
      <c r="A1152" s="294" t="str">
        <f>ARRAY_CONSTRAIN(ARRAYFORMULA(-CBC(Complete blood Count)), 1, 1)</f>
        <v>#ERROR!</v>
      </c>
      <c r="B1152" s="294" t="s">
        <v>22111</v>
      </c>
      <c r="C1152" s="294"/>
      <c r="D1152" s="294"/>
      <c r="E1152" s="294"/>
      <c r="F1152" s="294"/>
    </row>
    <row r="1153">
      <c r="A1153" s="294" t="str">
        <f>ARRAY_CONSTRAIN(ARRAYFORMULA(-Thyroid profile(TSH, T3, T4)), 1, 1)</f>
        <v>#ERROR!</v>
      </c>
      <c r="B1153" s="294" t="s">
        <v>22112</v>
      </c>
      <c r="C1153" s="294"/>
      <c r="D1153" s="294"/>
      <c r="E1153" s="294"/>
      <c r="F1153" s="294"/>
    </row>
    <row r="1154">
      <c r="A1154" s="294" t="str">
        <f>ARRAY_CONSTRAIN(ARRAYFORMULA(-Serum Prolactin), 1, 1)</f>
        <v>#ERROR!</v>
      </c>
      <c r="B1154" s="294" t="s">
        <v>22113</v>
      </c>
      <c r="C1154" s="294"/>
      <c r="D1154" s="294"/>
      <c r="E1154" s="294"/>
      <c r="F1154" s="294"/>
    </row>
    <row r="1155">
      <c r="A1155" s="294" t="s">
        <v>22114</v>
      </c>
      <c r="B1155" s="294"/>
      <c r="C1155" s="294"/>
      <c r="D1155" s="294"/>
      <c r="E1155" s="294"/>
      <c r="F1155" s="294"/>
    </row>
    <row r="1156">
      <c r="A1156" s="294" t="str">
        <f>-blood Sugar(FBS), HbA1c</f>
        <v>#ERROR!</v>
      </c>
      <c r="B1156" s="294" t="s">
        <v>22115</v>
      </c>
      <c r="C1156" s="294"/>
      <c r="D1156" s="294"/>
      <c r="E1156" s="294"/>
      <c r="F1156" s="294"/>
    </row>
    <row r="1157">
      <c r="A1157" s="294" t="str">
        <f>-LFT, RFT</f>
        <v>#ERROR!</v>
      </c>
      <c r="B1157" s="294" t="s">
        <v>22116</v>
      </c>
      <c r="C1157" s="294"/>
      <c r="D1157" s="294"/>
      <c r="E1157" s="294"/>
      <c r="F1157" s="294"/>
    </row>
    <row r="1158">
      <c r="A1158" s="294" t="str">
        <f>ARRAY_CONSTRAIN(ARRAYFORMULA(-Hormonal profile(FSH, LH, Estrogen, Progesterone)), 1, 1)</f>
        <v>#ERROR!</v>
      </c>
      <c r="B1158" s="294" t="s">
        <v>22117</v>
      </c>
      <c r="C1158" s="294"/>
      <c r="D1158" s="294"/>
      <c r="E1158" s="294"/>
      <c r="F1158" s="294"/>
    </row>
    <row r="1159">
      <c r="A1159" s="294" t="str">
        <f>ARRAY_CONSTRAIN(ARRAYFORMULA(-MRI Brain(if needed)), 1, 1)</f>
        <v>#ERROR!</v>
      </c>
      <c r="B1159" s="294" t="s">
        <v>22118</v>
      </c>
      <c r="C1159" s="294"/>
      <c r="D1159" s="294"/>
      <c r="E1159" s="294"/>
      <c r="F1159" s="294"/>
    </row>
    <row r="1160">
      <c r="A1160" s="294"/>
      <c r="B1160" s="294"/>
      <c r="C1160" s="294"/>
      <c r="D1160" s="294"/>
      <c r="E1160" s="294"/>
      <c r="F1160" s="294"/>
    </row>
    <row r="1161">
      <c r="A1161" s="294" t="s">
        <v>21312</v>
      </c>
      <c r="B1161" s="294"/>
      <c r="C1161" s="294"/>
      <c r="D1161" s="294"/>
      <c r="E1161" s="294"/>
      <c r="F1161" s="294"/>
    </row>
    <row r="1162">
      <c r="A1162" s="294" t="s">
        <v>22119</v>
      </c>
      <c r="B1162" s="294"/>
      <c r="C1162" s="294"/>
      <c r="D1162" s="294"/>
      <c r="E1162" s="294"/>
      <c r="F1162" s="294"/>
    </row>
    <row r="1163">
      <c r="A1163" s="294" t="s">
        <v>22120</v>
      </c>
      <c r="B1163" s="294"/>
      <c r="C1163" s="294"/>
      <c r="D1163" s="294"/>
      <c r="E1163" s="294"/>
      <c r="F1163" s="294"/>
    </row>
    <row r="1164">
      <c r="A1164" s="294" t="s">
        <v>22065</v>
      </c>
      <c r="B1164" s="294"/>
      <c r="C1164" s="294"/>
      <c r="D1164" s="294"/>
      <c r="E1164" s="294"/>
      <c r="F1164" s="294"/>
    </row>
    <row r="1165">
      <c r="A1165" s="294"/>
      <c r="B1165" s="294"/>
      <c r="C1165" s="294"/>
      <c r="D1165" s="294"/>
      <c r="E1165" s="294"/>
      <c r="F1165" s="294"/>
    </row>
    <row r="1166">
      <c r="A1166" s="294" t="s">
        <v>21315</v>
      </c>
      <c r="B1166" s="294"/>
      <c r="C1166" s="294"/>
      <c r="D1166" s="294"/>
      <c r="E1166" s="294"/>
      <c r="F1166" s="294"/>
    </row>
    <row r="1167">
      <c r="A1167" s="294"/>
      <c r="B1167" s="294"/>
      <c r="C1167" s="294"/>
      <c r="D1167" s="294"/>
      <c r="E1167" s="294"/>
      <c r="F1167" s="294"/>
    </row>
    <row r="1168">
      <c r="A1168" s="294" t="s">
        <v>22121</v>
      </c>
      <c r="B1168" s="294"/>
      <c r="C1168" s="294"/>
      <c r="D1168" s="294"/>
      <c r="E1168" s="294"/>
      <c r="F1168" s="294"/>
    </row>
    <row r="1169">
      <c r="A1169" s="294" t="s">
        <v>22122</v>
      </c>
      <c r="B1169" s="294"/>
      <c r="C1169" s="294"/>
      <c r="D1169" s="294"/>
      <c r="E1169" s="294"/>
      <c r="F1169" s="294"/>
    </row>
    <row r="1170">
      <c r="A1170" s="294" t="s">
        <v>22123</v>
      </c>
      <c r="B1170" s="294"/>
      <c r="C1170" s="294"/>
      <c r="D1170" s="294"/>
      <c r="E1170" s="294"/>
      <c r="F1170" s="294"/>
    </row>
    <row r="1171">
      <c r="A1171" s="294" t="s">
        <v>22124</v>
      </c>
      <c r="B1171" s="294"/>
      <c r="C1171" s="294"/>
      <c r="D1171" s="294"/>
      <c r="E1171" s="294"/>
      <c r="F1171" s="294"/>
    </row>
    <row r="1172">
      <c r="A1172" s="294" t="s">
        <v>22125</v>
      </c>
      <c r="B1172" s="294"/>
      <c r="C1172" s="294"/>
      <c r="D1172" s="294"/>
      <c r="E1172" s="294"/>
      <c r="F1172" s="294"/>
    </row>
    <row r="1173">
      <c r="A1173" s="294" t="s">
        <v>22126</v>
      </c>
      <c r="B1173" s="294"/>
      <c r="C1173" s="294"/>
      <c r="D1173" s="294"/>
      <c r="E1173" s="294"/>
      <c r="F1173" s="294"/>
    </row>
    <row r="1174">
      <c r="A1174" s="294" t="s">
        <v>22127</v>
      </c>
      <c r="B1174" s="294"/>
      <c r="C1174" s="294"/>
      <c r="D1174" s="294"/>
      <c r="E1174" s="294"/>
      <c r="F1174" s="294"/>
    </row>
    <row r="1175">
      <c r="A1175" s="294" t="s">
        <v>22128</v>
      </c>
      <c r="B1175" s="294"/>
      <c r="C1175" s="294"/>
      <c r="D1175" s="294"/>
      <c r="E1175" s="294"/>
      <c r="F1175" s="294"/>
    </row>
    <row r="1176">
      <c r="A1176" s="294" t="s">
        <v>22129</v>
      </c>
      <c r="B1176" s="294"/>
      <c r="C1176" s="294"/>
      <c r="D1176" s="294"/>
      <c r="E1176" s="294"/>
      <c r="F1176" s="294"/>
    </row>
    <row r="1177">
      <c r="A1177" s="294" t="s">
        <v>22130</v>
      </c>
      <c r="B1177" s="294"/>
      <c r="C1177" s="294"/>
      <c r="D1177" s="294"/>
      <c r="E1177" s="294"/>
      <c r="F1177" s="294"/>
    </row>
    <row r="1178">
      <c r="A1178" s="294" t="s">
        <v>22131</v>
      </c>
      <c r="B1178" s="294"/>
      <c r="C1178" s="294"/>
      <c r="D1178" s="294"/>
      <c r="E1178" s="294"/>
      <c r="F1178" s="294"/>
    </row>
    <row r="1179">
      <c r="A1179" s="294" t="s">
        <v>22132</v>
      </c>
      <c r="B1179" s="294"/>
      <c r="C1179" s="294"/>
      <c r="D1179" s="294"/>
      <c r="E1179" s="294"/>
      <c r="F1179" s="294"/>
    </row>
    <row r="1180">
      <c r="A1180" s="294" t="s">
        <v>22133</v>
      </c>
      <c r="B1180" s="294"/>
      <c r="C1180" s="294"/>
      <c r="D1180" s="294"/>
      <c r="E1180" s="294"/>
      <c r="F1180" s="294"/>
    </row>
    <row r="1181">
      <c r="A1181" s="294" t="s">
        <v>22134</v>
      </c>
      <c r="B1181" s="294"/>
      <c r="C1181" s="294"/>
      <c r="D1181" s="294"/>
      <c r="E1181" s="294"/>
      <c r="F1181" s="294"/>
    </row>
    <row r="1182">
      <c r="A1182" s="294"/>
      <c r="B1182" s="294"/>
      <c r="C1182" s="294"/>
      <c r="D1182" s="294"/>
      <c r="E1182" s="294"/>
      <c r="F1182" s="294"/>
    </row>
    <row r="1183">
      <c r="A1183" s="294"/>
      <c r="B1183" s="294"/>
      <c r="C1183" s="294"/>
      <c r="D1183" s="294"/>
      <c r="E1183" s="294"/>
      <c r="F1183" s="294"/>
    </row>
    <row r="1184">
      <c r="A1184" s="294"/>
      <c r="B1184" s="294"/>
      <c r="C1184" s="294"/>
      <c r="D1184" s="294"/>
      <c r="E1184" s="294"/>
      <c r="F1184" s="294"/>
    </row>
    <row r="1185">
      <c r="A1185" s="294" t="s">
        <v>21326</v>
      </c>
      <c r="B1185" s="294"/>
      <c r="C1185" s="294"/>
      <c r="D1185" s="294"/>
      <c r="E1185" s="294"/>
      <c r="F1185" s="294"/>
    </row>
    <row r="1186">
      <c r="A1186" s="294"/>
      <c r="B1186" s="294"/>
      <c r="C1186" s="294"/>
      <c r="D1186" s="294"/>
      <c r="E1186" s="294"/>
      <c r="F1186" s="294"/>
    </row>
    <row r="1187">
      <c r="A1187" s="294" t="s">
        <v>22135</v>
      </c>
      <c r="B1187" s="294"/>
      <c r="C1187" s="294"/>
      <c r="D1187" s="294"/>
      <c r="E1187" s="294"/>
      <c r="F1187" s="294"/>
    </row>
    <row r="1188">
      <c r="A1188" s="294"/>
      <c r="B1188" s="294"/>
      <c r="C1188" s="294"/>
      <c r="D1188" s="294"/>
      <c r="E1188" s="294"/>
      <c r="F1188" s="294"/>
    </row>
    <row r="1189">
      <c r="A1189" s="294" t="s">
        <v>22136</v>
      </c>
      <c r="B1189" s="294"/>
      <c r="C1189" s="294"/>
      <c r="D1189" s="294"/>
      <c r="E1189" s="294"/>
      <c r="F1189" s="294"/>
    </row>
    <row r="1190">
      <c r="A1190" s="294" t="str">
        <f t="array" ref="A1190">-Obstruction</f>
        <v>#NAME?</v>
      </c>
      <c r="B1190" s="294"/>
      <c r="C1190" s="294"/>
      <c r="D1190" s="294"/>
      <c r="E1190" s="294"/>
      <c r="F1190" s="294"/>
    </row>
    <row r="1191">
      <c r="A1191" s="294" t="s">
        <v>22137</v>
      </c>
      <c r="B1191" s="294"/>
      <c r="C1191" s="294"/>
      <c r="D1191" s="294"/>
      <c r="E1191" s="294"/>
      <c r="F1191" s="294"/>
    </row>
    <row r="1192">
      <c r="A1192" s="294" t="s">
        <v>22138</v>
      </c>
      <c r="B1192" s="294"/>
      <c r="C1192" s="294"/>
      <c r="D1192" s="294"/>
      <c r="E1192" s="294"/>
      <c r="F1192" s="294"/>
    </row>
    <row r="1193">
      <c r="A1193" s="294" t="s">
        <v>22139</v>
      </c>
      <c r="B1193" s="294"/>
      <c r="C1193" s="294"/>
      <c r="D1193" s="294"/>
      <c r="E1193" s="294"/>
      <c r="F1193" s="294"/>
    </row>
    <row r="1194">
      <c r="A1194" s="294" t="s">
        <v>22140</v>
      </c>
      <c r="B1194" s="294"/>
      <c r="C1194" s="294"/>
      <c r="D1194" s="294"/>
      <c r="E1194" s="294"/>
      <c r="F1194" s="294"/>
    </row>
    <row r="1195">
      <c r="A1195" s="294" t="s">
        <v>22141</v>
      </c>
      <c r="B1195" s="294"/>
      <c r="C1195" s="294"/>
      <c r="D1195" s="294"/>
      <c r="E1195" s="294"/>
      <c r="F1195" s="294"/>
    </row>
    <row r="1196">
      <c r="A1196" s="294"/>
      <c r="B1196" s="294"/>
      <c r="C1196" s="294"/>
      <c r="D1196" s="294"/>
      <c r="E1196" s="294"/>
      <c r="F1196" s="294"/>
    </row>
    <row r="1197">
      <c r="A1197" s="294" t="s">
        <v>22025</v>
      </c>
      <c r="B1197" s="294"/>
      <c r="C1197" s="294"/>
      <c r="D1197" s="294"/>
      <c r="E1197" s="294"/>
      <c r="F1197" s="294"/>
    </row>
    <row r="1198">
      <c r="A1198" s="294"/>
      <c r="B1198" s="294"/>
      <c r="C1198" s="294"/>
      <c r="D1198" s="294"/>
      <c r="E1198" s="294"/>
      <c r="F1198" s="294"/>
    </row>
    <row r="1199">
      <c r="A1199" s="294" t="str">
        <f t="array" ref="A1199">-Ahara(Dietary)</f>
        <v>#NAME?</v>
      </c>
      <c r="B1199" s="294"/>
      <c r="C1199" s="294"/>
      <c r="D1199" s="294"/>
      <c r="E1199" s="294"/>
      <c r="F1199" s="294"/>
    </row>
    <row r="1200">
      <c r="A1200" s="294" t="s">
        <v>22142</v>
      </c>
      <c r="B1200" s="294"/>
      <c r="C1200" s="294"/>
      <c r="D1200" s="294"/>
      <c r="E1200" s="294"/>
      <c r="F1200" s="294"/>
    </row>
    <row r="1201">
      <c r="A1201" s="294" t="s">
        <v>22143</v>
      </c>
      <c r="B1201" s="294"/>
      <c r="C1201" s="294"/>
      <c r="D1201" s="294"/>
      <c r="E1201" s="294"/>
      <c r="F1201" s="294"/>
    </row>
    <row r="1202">
      <c r="A1202" s="294" t="s">
        <v>22144</v>
      </c>
      <c r="B1202" s="294"/>
      <c r="C1202" s="294"/>
      <c r="D1202" s="294"/>
      <c r="E1202" s="294"/>
      <c r="F1202" s="294"/>
    </row>
    <row r="1203">
      <c r="A1203" s="294" t="s">
        <v>22145</v>
      </c>
      <c r="B1203" s="294"/>
      <c r="C1203" s="294"/>
      <c r="D1203" s="294"/>
      <c r="E1203" s="294"/>
      <c r="F1203" s="294"/>
    </row>
    <row r="1204">
      <c r="A1204" s="294" t="s">
        <v>22146</v>
      </c>
      <c r="B1204" s="294"/>
      <c r="C1204" s="294"/>
      <c r="D1204" s="294"/>
      <c r="E1204" s="294"/>
      <c r="F1204" s="294"/>
    </row>
    <row r="1205">
      <c r="A1205" s="294" t="s">
        <v>22147</v>
      </c>
      <c r="B1205" s="294"/>
      <c r="C1205" s="294"/>
      <c r="D1205" s="294"/>
      <c r="E1205" s="294"/>
      <c r="F1205" s="294"/>
    </row>
    <row r="1206">
      <c r="A1206" s="294" t="s">
        <v>22148</v>
      </c>
      <c r="B1206" s="294"/>
      <c r="C1206" s="294"/>
      <c r="D1206" s="294"/>
      <c r="E1206" s="294"/>
      <c r="F1206" s="294"/>
    </row>
    <row r="1207">
      <c r="A1207" s="294" t="str">
        <f>ARRAY_CONSTRAIN(ARRAYFORMULA(-Manasika Chikitsa), 1, 1)</f>
        <v>#ERROR!</v>
      </c>
      <c r="B1207" s="294"/>
      <c r="C1207" s="294"/>
      <c r="D1207" s="294"/>
      <c r="E1207" s="294"/>
      <c r="F1207" s="294"/>
    </row>
    <row r="1208">
      <c r="A1208" s="294" t="s">
        <v>22149</v>
      </c>
      <c r="B1208" s="294"/>
      <c r="C1208" s="294"/>
      <c r="D1208" s="294"/>
      <c r="E1208" s="294"/>
      <c r="F1208" s="294"/>
    </row>
    <row r="1209">
      <c r="A1209" s="294" t="s">
        <v>22150</v>
      </c>
      <c r="B1209" s="294"/>
      <c r="C1209" s="294"/>
      <c r="D1209" s="294"/>
      <c r="E1209" s="294"/>
      <c r="F1209" s="294"/>
    </row>
    <row r="1210">
      <c r="A1210" s="294"/>
      <c r="B1210" s="294"/>
      <c r="C1210" s="294"/>
      <c r="D1210" s="294"/>
      <c r="E1210" s="294"/>
      <c r="F1210" s="294"/>
    </row>
    <row r="1211">
      <c r="A1211" s="294"/>
      <c r="B1211" s="294"/>
      <c r="C1211" s="294"/>
      <c r="D1211" s="294"/>
      <c r="E1211" s="294"/>
      <c r="F1211" s="294"/>
    </row>
    <row r="1212">
      <c r="A1212" s="294" t="s">
        <v>22151</v>
      </c>
      <c r="B1212" s="294"/>
      <c r="C1212" s="294"/>
      <c r="D1212" s="294"/>
      <c r="E1212" s="294"/>
      <c r="F1212" s="294"/>
    </row>
    <row r="1213">
      <c r="A1213" s="294"/>
      <c r="B1213" s="294"/>
      <c r="C1213" s="294"/>
      <c r="D1213" s="294"/>
      <c r="E1213" s="294"/>
      <c r="F1213" s="294"/>
    </row>
    <row r="1214">
      <c r="A1214" s="294" t="s">
        <v>22152</v>
      </c>
      <c r="B1214" s="294"/>
      <c r="C1214" s="294"/>
      <c r="D1214" s="294"/>
      <c r="E1214" s="294"/>
      <c r="F1214" s="294"/>
    </row>
    <row r="1215">
      <c r="A1215" s="294" t="s">
        <v>22153</v>
      </c>
      <c r="B1215" s="294"/>
      <c r="C1215" s="294"/>
      <c r="D1215" s="294"/>
      <c r="E1215" s="294"/>
      <c r="F1215" s="294"/>
    </row>
    <row r="1216">
      <c r="A1216" s="294" t="s">
        <v>22154</v>
      </c>
      <c r="B1216" s="294"/>
      <c r="C1216" s="294"/>
      <c r="D1216" s="294"/>
      <c r="E1216" s="294"/>
      <c r="F1216" s="294"/>
    </row>
    <row r="1217">
      <c r="A1217" s="294" t="s">
        <v>22155</v>
      </c>
      <c r="B1217" s="294"/>
      <c r="C1217" s="294"/>
      <c r="D1217" s="294"/>
      <c r="E1217" s="294"/>
      <c r="F1217" s="294"/>
    </row>
    <row r="1218">
      <c r="A1218" s="294"/>
      <c r="B1218" s="294"/>
      <c r="C1218" s="294"/>
      <c r="D1218" s="294"/>
      <c r="E1218" s="294"/>
      <c r="F1218" s="294"/>
    </row>
    <row r="1219">
      <c r="A1219" s="294" t="s">
        <v>22156</v>
      </c>
      <c r="B1219" s="294"/>
      <c r="C1219" s="294"/>
      <c r="D1219" s="294"/>
      <c r="E1219" s="294"/>
      <c r="F1219" s="294"/>
    </row>
    <row r="1220">
      <c r="A1220" s="294"/>
      <c r="B1220" s="294"/>
      <c r="C1220" s="294"/>
      <c r="D1220" s="294"/>
      <c r="E1220" s="294"/>
      <c r="F1220" s="294"/>
    </row>
    <row r="1221">
      <c r="A1221" s="294" t="s">
        <v>22157</v>
      </c>
      <c r="B1221" s="294"/>
      <c r="C1221" s="294"/>
      <c r="D1221" s="294"/>
      <c r="E1221" s="294"/>
      <c r="F1221" s="294"/>
    </row>
    <row r="1222">
      <c r="A1222" s="294" t="s">
        <v>22158</v>
      </c>
      <c r="B1222" s="294"/>
      <c r="C1222" s="294"/>
      <c r="D1222" s="294"/>
      <c r="E1222" s="294"/>
      <c r="F1222" s="294"/>
    </row>
    <row r="1223">
      <c r="A1223" s="294" t="s">
        <v>22159</v>
      </c>
      <c r="B1223" s="294"/>
      <c r="C1223" s="294"/>
      <c r="D1223" s="294"/>
      <c r="E1223" s="294"/>
      <c r="F1223" s="294"/>
    </row>
    <row r="1224">
      <c r="A1224" s="294" t="s">
        <v>22160</v>
      </c>
      <c r="B1224" s="294"/>
      <c r="C1224" s="294"/>
      <c r="D1224" s="294"/>
      <c r="E1224" s="294"/>
      <c r="F1224" s="294"/>
    </row>
    <row r="1225">
      <c r="A1225" s="294"/>
      <c r="B1225" s="294"/>
      <c r="C1225" s="294"/>
      <c r="D1225" s="294"/>
      <c r="E1225" s="294"/>
      <c r="F1225" s="294"/>
    </row>
    <row r="1226">
      <c r="A1226" s="294" t="s">
        <v>22161</v>
      </c>
      <c r="B1226" s="294"/>
      <c r="C1226" s="294"/>
      <c r="D1226" s="294"/>
      <c r="E1226" s="294"/>
      <c r="F1226" s="294"/>
    </row>
    <row r="1227">
      <c r="A1227" s="294"/>
      <c r="B1227" s="294"/>
      <c r="C1227" s="294"/>
      <c r="D1227" s="294"/>
      <c r="E1227" s="294"/>
      <c r="F1227" s="294"/>
    </row>
    <row r="1228">
      <c r="A1228" s="294" t="s">
        <v>22162</v>
      </c>
      <c r="B1228" s="294"/>
      <c r="C1228" s="294"/>
      <c r="D1228" s="294"/>
      <c r="E1228" s="294"/>
      <c r="F1228" s="294"/>
    </row>
    <row r="1229">
      <c r="A1229" s="294"/>
      <c r="B1229" s="294"/>
      <c r="C1229" s="294"/>
      <c r="D1229" s="294"/>
      <c r="E1229" s="294"/>
      <c r="F1229" s="294"/>
    </row>
    <row r="1230">
      <c r="A1230" s="294" t="s">
        <v>22163</v>
      </c>
      <c r="B1230" s="294"/>
      <c r="C1230" s="294"/>
      <c r="D1230" s="294"/>
      <c r="E1230" s="294"/>
      <c r="F1230" s="294"/>
    </row>
    <row r="1231">
      <c r="A1231" s="294" t="s">
        <v>22164</v>
      </c>
      <c r="B1231" s="294"/>
      <c r="C1231" s="294"/>
      <c r="D1231" s="294"/>
      <c r="E1231" s="294"/>
      <c r="F1231" s="294"/>
    </row>
    <row r="1232">
      <c r="A1232" s="294" t="s">
        <v>22165</v>
      </c>
      <c r="B1232" s="294"/>
      <c r="C1232" s="294"/>
      <c r="D1232" s="294"/>
      <c r="E1232" s="294"/>
      <c r="F1232" s="294"/>
    </row>
    <row r="1233">
      <c r="A1233" s="294" t="s">
        <v>22166</v>
      </c>
      <c r="B1233" s="294"/>
      <c r="C1233" s="294"/>
      <c r="D1233" s="294"/>
      <c r="E1233" s="294"/>
      <c r="F1233" s="294"/>
    </row>
    <row r="1234">
      <c r="A1234" s="294" t="s">
        <v>22167</v>
      </c>
      <c r="B1234" s="294"/>
      <c r="C1234" s="294"/>
      <c r="D1234" s="294"/>
      <c r="E1234" s="294"/>
      <c r="F1234" s="294"/>
    </row>
    <row r="1235">
      <c r="A1235" s="294" t="s">
        <v>22168</v>
      </c>
      <c r="B1235" s="294"/>
      <c r="C1235" s="294"/>
      <c r="D1235" s="294"/>
      <c r="E1235" s="294"/>
      <c r="F1235" s="294"/>
    </row>
    <row r="1236">
      <c r="A1236" s="294" t="s">
        <v>22169</v>
      </c>
      <c r="B1236" s="294"/>
      <c r="C1236" s="294"/>
      <c r="D1236" s="294"/>
      <c r="E1236" s="294"/>
      <c r="F1236" s="294"/>
    </row>
    <row r="1237">
      <c r="A1237" s="294" t="s">
        <v>22170</v>
      </c>
      <c r="B1237" s="294"/>
      <c r="C1237" s="294"/>
      <c r="D1237" s="294"/>
      <c r="E1237" s="294"/>
      <c r="F1237" s="294"/>
    </row>
    <row r="1238">
      <c r="A1238" s="294" t="s">
        <v>22171</v>
      </c>
      <c r="B1238" s="294"/>
      <c r="C1238" s="294"/>
      <c r="D1238" s="294"/>
      <c r="E1238" s="294"/>
      <c r="F1238" s="294"/>
    </row>
    <row r="1239">
      <c r="A1239" s="294" t="s">
        <v>22172</v>
      </c>
      <c r="B1239" s="294"/>
      <c r="C1239" s="294"/>
      <c r="D1239" s="294"/>
      <c r="E1239" s="294"/>
      <c r="F1239" s="294"/>
    </row>
    <row r="1240">
      <c r="A1240" s="294" t="s">
        <v>22173</v>
      </c>
      <c r="B1240" s="294"/>
      <c r="C1240" s="294"/>
      <c r="D1240" s="294"/>
      <c r="E1240" s="294"/>
      <c r="F1240" s="294"/>
    </row>
    <row r="1241">
      <c r="A1241" s="294" t="s">
        <v>22174</v>
      </c>
      <c r="B1241" s="294"/>
      <c r="C1241" s="294"/>
      <c r="D1241" s="294"/>
      <c r="E1241" s="294"/>
      <c r="F1241" s="294"/>
    </row>
    <row r="1242">
      <c r="A1242" s="294" t="s">
        <v>22175</v>
      </c>
      <c r="B1242" s="294"/>
      <c r="C1242" s="294"/>
      <c r="D1242" s="294"/>
      <c r="E1242" s="294"/>
      <c r="F1242" s="294"/>
    </row>
    <row r="1243">
      <c r="A1243" s="294"/>
      <c r="B1243" s="294"/>
      <c r="C1243" s="294"/>
      <c r="D1243" s="294"/>
      <c r="E1243" s="294"/>
      <c r="F1243" s="294"/>
    </row>
    <row r="1244">
      <c r="A1244" s="294" t="s">
        <v>21312</v>
      </c>
      <c r="B1244" s="294"/>
      <c r="C1244" s="294"/>
      <c r="D1244" s="294"/>
      <c r="E1244" s="294"/>
      <c r="F1244" s="294"/>
    </row>
    <row r="1245">
      <c r="A1245" s="294" t="s">
        <v>22176</v>
      </c>
      <c r="B1245" s="294"/>
      <c r="C1245" s="294"/>
      <c r="D1245" s="294"/>
      <c r="E1245" s="294"/>
      <c r="F1245" s="294"/>
    </row>
    <row r="1246">
      <c r="A1246" s="294" t="s">
        <v>22177</v>
      </c>
      <c r="B1246" s="294"/>
      <c r="C1246" s="294"/>
      <c r="D1246" s="294"/>
      <c r="E1246" s="294"/>
      <c r="F1246" s="294"/>
    </row>
    <row r="1247">
      <c r="A1247" s="294" t="s">
        <v>22178</v>
      </c>
      <c r="B1247" s="294"/>
      <c r="C1247" s="294"/>
      <c r="D1247" s="294"/>
      <c r="E1247" s="294"/>
      <c r="F1247" s="294"/>
    </row>
    <row r="1248">
      <c r="A1248" s="294" t="s">
        <v>22179</v>
      </c>
      <c r="B1248" s="294"/>
      <c r="C1248" s="294"/>
      <c r="D1248" s="294"/>
      <c r="E1248" s="294"/>
      <c r="F1248" s="294"/>
    </row>
    <row r="1249">
      <c r="A1249" s="294" t="s">
        <v>22180</v>
      </c>
      <c r="B1249" s="294"/>
      <c r="C1249" s="294"/>
      <c r="D1249" s="294"/>
      <c r="E1249" s="294"/>
      <c r="F1249" s="294"/>
    </row>
    <row r="1250">
      <c r="A1250" s="294" t="s">
        <v>22181</v>
      </c>
      <c r="B1250" s="294"/>
      <c r="C1250" s="294"/>
      <c r="D1250" s="294"/>
      <c r="E1250" s="294"/>
      <c r="F1250" s="294"/>
    </row>
    <row r="1251">
      <c r="A1251" s="294" t="s">
        <v>22182</v>
      </c>
      <c r="B1251" s="294"/>
      <c r="C1251" s="294"/>
      <c r="D1251" s="294"/>
      <c r="E1251" s="294"/>
      <c r="F1251" s="294"/>
    </row>
    <row r="1252">
      <c r="A1252" s="294" t="s">
        <v>22183</v>
      </c>
      <c r="B1252" s="294"/>
      <c r="C1252" s="294"/>
      <c r="D1252" s="294"/>
      <c r="E1252" s="294"/>
      <c r="F1252" s="294"/>
    </row>
    <row r="1253">
      <c r="A1253" s="294" t="s">
        <v>22184</v>
      </c>
      <c r="B1253" s="294"/>
      <c r="C1253" s="294"/>
      <c r="D1253" s="294"/>
      <c r="E1253" s="294"/>
      <c r="F1253" s="294"/>
    </row>
    <row r="1254">
      <c r="A1254" s="294" t="s">
        <v>22185</v>
      </c>
      <c r="B1254" s="294"/>
      <c r="C1254" s="294"/>
      <c r="D1254" s="294"/>
      <c r="E1254" s="294"/>
      <c r="F1254" s="294"/>
    </row>
    <row r="1255">
      <c r="A1255" s="294" t="s">
        <v>22186</v>
      </c>
      <c r="B1255" s="294"/>
      <c r="C1255" s="294"/>
      <c r="D1255" s="294"/>
      <c r="E1255" s="294"/>
      <c r="F1255" s="294"/>
    </row>
    <row r="1256">
      <c r="A1256" s="294" t="s">
        <v>22187</v>
      </c>
      <c r="B1256" s="294"/>
      <c r="C1256" s="294"/>
      <c r="D1256" s="294"/>
      <c r="E1256" s="294"/>
      <c r="F1256" s="294"/>
    </row>
    <row r="1257">
      <c r="A1257" s="294" t="s">
        <v>22188</v>
      </c>
      <c r="B1257" s="294"/>
      <c r="C1257" s="294"/>
      <c r="D1257" s="294"/>
      <c r="E1257" s="294"/>
      <c r="F1257" s="294"/>
    </row>
    <row r="1258">
      <c r="A1258" s="294" t="s">
        <v>22189</v>
      </c>
      <c r="B1258" s="294"/>
      <c r="C1258" s="294"/>
      <c r="D1258" s="294"/>
      <c r="E1258" s="294"/>
      <c r="F1258" s="294"/>
    </row>
    <row r="1259">
      <c r="A1259" s="294" t="s">
        <v>22190</v>
      </c>
      <c r="B1259" s="294"/>
      <c r="C1259" s="294"/>
      <c r="D1259" s="294"/>
      <c r="E1259" s="294"/>
      <c r="F1259" s="294"/>
    </row>
    <row r="1260">
      <c r="A1260" s="294" t="s">
        <v>22191</v>
      </c>
      <c r="B1260" s="294"/>
      <c r="C1260" s="294"/>
      <c r="D1260" s="294"/>
      <c r="E1260" s="294"/>
      <c r="F1260" s="294"/>
    </row>
    <row r="1261">
      <c r="A1261" s="294" t="s">
        <v>22192</v>
      </c>
      <c r="B1261" s="294"/>
      <c r="C1261" s="294"/>
      <c r="D1261" s="294"/>
      <c r="E1261" s="294"/>
      <c r="F1261" s="294"/>
    </row>
    <row r="1262">
      <c r="A1262" s="294" t="s">
        <v>22193</v>
      </c>
      <c r="B1262" s="294"/>
      <c r="C1262" s="294"/>
      <c r="D1262" s="294"/>
      <c r="E1262" s="294"/>
      <c r="F1262" s="294"/>
    </row>
    <row r="1263">
      <c r="A1263" s="294" t="s">
        <v>22194</v>
      </c>
      <c r="B1263" s="294"/>
      <c r="C1263" s="294"/>
      <c r="D1263" s="294"/>
      <c r="E1263" s="294"/>
      <c r="F1263" s="294"/>
    </row>
    <row r="1264">
      <c r="A1264" s="294" t="s">
        <v>22195</v>
      </c>
      <c r="B1264" s="294"/>
      <c r="C1264" s="294"/>
      <c r="D1264" s="294"/>
      <c r="E1264" s="294"/>
      <c r="F1264" s="294"/>
    </row>
    <row r="1265">
      <c r="A1265" s="294" t="s">
        <v>22196</v>
      </c>
      <c r="B1265" s="294"/>
      <c r="C1265" s="294"/>
      <c r="D1265" s="294"/>
      <c r="E1265" s="294"/>
      <c r="F1265" s="294"/>
    </row>
    <row r="1266">
      <c r="A1266" s="294" t="s">
        <v>22197</v>
      </c>
      <c r="B1266" s="294"/>
      <c r="C1266" s="294"/>
      <c r="D1266" s="294"/>
      <c r="E1266" s="294"/>
      <c r="F1266" s="294"/>
    </row>
    <row r="1267">
      <c r="A1267" s="294" t="s">
        <v>22198</v>
      </c>
      <c r="B1267" s="294"/>
      <c r="C1267" s="294"/>
      <c r="D1267" s="294"/>
      <c r="E1267" s="294"/>
      <c r="F1267" s="294"/>
    </row>
    <row r="1268">
      <c r="A1268" s="294" t="s">
        <v>22199</v>
      </c>
      <c r="B1268" s="294"/>
      <c r="C1268" s="294"/>
      <c r="D1268" s="294"/>
      <c r="E1268" s="294"/>
      <c r="F1268" s="294"/>
    </row>
    <row r="1269">
      <c r="A1269" s="294" t="s">
        <v>22200</v>
      </c>
      <c r="B1269" s="294"/>
      <c r="C1269" s="294"/>
      <c r="D1269" s="294"/>
      <c r="E1269" s="294"/>
      <c r="F1269" s="294"/>
    </row>
    <row r="1270">
      <c r="A1270" s="294" t="s">
        <v>22201</v>
      </c>
      <c r="B1270" s="294"/>
      <c r="C1270" s="294"/>
      <c r="D1270" s="294"/>
      <c r="E1270" s="294"/>
      <c r="F1270" s="294"/>
    </row>
    <row r="1271">
      <c r="A1271" s="294" t="s">
        <v>22202</v>
      </c>
      <c r="B1271" s="294"/>
      <c r="C1271" s="294"/>
      <c r="D1271" s="294"/>
      <c r="E1271" s="294"/>
      <c r="F1271" s="294"/>
    </row>
    <row r="1272">
      <c r="A1272" s="294" t="s">
        <v>22203</v>
      </c>
      <c r="B1272" s="294"/>
      <c r="C1272" s="294"/>
      <c r="D1272" s="294"/>
      <c r="E1272" s="294"/>
      <c r="F1272" s="294"/>
    </row>
    <row r="1273">
      <c r="A1273" s="294" t="s">
        <v>22204</v>
      </c>
      <c r="B1273" s="294"/>
      <c r="C1273" s="294"/>
      <c r="D1273" s="294"/>
      <c r="E1273" s="294"/>
      <c r="F1273" s="294"/>
    </row>
    <row r="1274">
      <c r="A1274" s="294" t="s">
        <v>22205</v>
      </c>
      <c r="B1274" s="294"/>
      <c r="C1274" s="294"/>
      <c r="D1274" s="294"/>
      <c r="E1274" s="294"/>
      <c r="F1274" s="294"/>
    </row>
    <row r="1275">
      <c r="A1275" s="294" t="s">
        <v>22206</v>
      </c>
      <c r="B1275" s="294"/>
      <c r="C1275" s="294"/>
      <c r="D1275" s="294"/>
      <c r="E1275" s="294"/>
      <c r="F1275" s="294"/>
    </row>
    <row r="1276">
      <c r="A1276" s="294" t="s">
        <v>22207</v>
      </c>
      <c r="B1276" s="294"/>
      <c r="C1276" s="294"/>
      <c r="D1276" s="294"/>
      <c r="E1276" s="294"/>
      <c r="F1276" s="294"/>
    </row>
    <row r="1277">
      <c r="A1277" s="294" t="s">
        <v>22208</v>
      </c>
      <c r="B1277" s="294"/>
      <c r="C1277" s="294"/>
      <c r="D1277" s="294"/>
      <c r="E1277" s="294"/>
      <c r="F1277" s="294"/>
    </row>
    <row r="1278">
      <c r="A1278" s="294" t="s">
        <v>22209</v>
      </c>
      <c r="B1278" s="294"/>
      <c r="C1278" s="294"/>
      <c r="D1278" s="294"/>
      <c r="E1278" s="294"/>
      <c r="F1278" s="294"/>
    </row>
    <row r="1279">
      <c r="A1279" s="294" t="s">
        <v>21270</v>
      </c>
      <c r="B1279" s="294"/>
      <c r="C1279" s="294"/>
      <c r="D1279" s="294"/>
      <c r="E1279" s="294"/>
      <c r="F1279" s="294"/>
    </row>
    <row r="1280">
      <c r="A1280" s="294" t="s">
        <v>22210</v>
      </c>
      <c r="B1280" s="294"/>
      <c r="C1280" s="294"/>
      <c r="D1280" s="294"/>
      <c r="E1280" s="294"/>
      <c r="F1280" s="294"/>
    </row>
    <row r="1281">
      <c r="A1281" s="294"/>
      <c r="B1281" s="294"/>
      <c r="C1281" s="294"/>
      <c r="D1281" s="294"/>
      <c r="E1281" s="294"/>
      <c r="F1281" s="294"/>
    </row>
    <row r="1282">
      <c r="A1282" s="294" t="s">
        <v>22066</v>
      </c>
      <c r="B1282" s="294"/>
      <c r="C1282" s="294"/>
      <c r="D1282" s="294"/>
      <c r="E1282" s="294"/>
      <c r="F1282" s="294"/>
    </row>
    <row r="1283">
      <c r="A1283" s="294"/>
      <c r="B1283" s="294"/>
      <c r="C1283" s="294"/>
      <c r="D1283" s="294"/>
      <c r="E1283" s="294"/>
      <c r="F1283" s="294"/>
    </row>
    <row r="1284">
      <c r="A1284" s="294" t="s">
        <v>22211</v>
      </c>
      <c r="B1284" s="294"/>
      <c r="C1284" s="294"/>
      <c r="D1284" s="294"/>
      <c r="E1284" s="294"/>
      <c r="F1284" s="294"/>
    </row>
    <row r="1285">
      <c r="A1285" s="294"/>
      <c r="B1285" s="294"/>
      <c r="C1285" s="294"/>
      <c r="D1285" s="294"/>
      <c r="E1285" s="294"/>
      <c r="F1285" s="294"/>
    </row>
    <row r="1286">
      <c r="A1286" s="294" t="s">
        <v>22212</v>
      </c>
      <c r="B1286" s="294"/>
      <c r="C1286" s="294"/>
      <c r="D1286" s="294"/>
      <c r="E1286" s="294"/>
      <c r="F1286" s="294"/>
    </row>
    <row r="1287">
      <c r="A1287" s="294" t="s">
        <v>22213</v>
      </c>
      <c r="B1287" s="294"/>
      <c r="C1287" s="294"/>
      <c r="D1287" s="294"/>
      <c r="E1287" s="294"/>
      <c r="F1287" s="294"/>
    </row>
    <row r="1288">
      <c r="A1288" s="294" t="s">
        <v>22214</v>
      </c>
      <c r="B1288" s="294"/>
      <c r="C1288" s="294"/>
      <c r="D1288" s="294"/>
      <c r="E1288" s="294"/>
      <c r="F1288" s="294"/>
    </row>
    <row r="1289">
      <c r="A1289" s="294" t="s">
        <v>22215</v>
      </c>
      <c r="B1289" s="294"/>
      <c r="C1289" s="294"/>
      <c r="D1289" s="294"/>
      <c r="E1289" s="294"/>
      <c r="F1289" s="294"/>
    </row>
    <row r="1290">
      <c r="A1290" s="294" t="s">
        <v>22216</v>
      </c>
      <c r="B1290" s="294"/>
      <c r="C1290" s="294"/>
      <c r="D1290" s="294"/>
      <c r="E1290" s="294"/>
      <c r="F1290" s="294"/>
    </row>
    <row r="1291">
      <c r="A1291" s="294" t="str">
        <f>-for Kapala Bhagnam, trauma directly over the skull region(head injury) is the chief cause.</f>
        <v>#ERROR!</v>
      </c>
      <c r="B1291" s="294"/>
      <c r="C1291" s="294"/>
      <c r="D1291" s="294"/>
      <c r="E1291" s="294"/>
      <c r="F1291" s="294"/>
    </row>
    <row r="1292">
      <c r="A1292" s="294"/>
      <c r="B1292" s="294"/>
      <c r="C1292" s="294"/>
      <c r="D1292" s="294"/>
      <c r="E1292" s="294"/>
      <c r="F1292" s="294"/>
    </row>
    <row r="1293">
      <c r="A1293" s="294" t="s">
        <v>22217</v>
      </c>
      <c r="B1293" s="294"/>
      <c r="C1293" s="294"/>
      <c r="D1293" s="294"/>
      <c r="E1293" s="294"/>
      <c r="F1293" s="294"/>
    </row>
    <row r="1294">
      <c r="A1294" s="294"/>
      <c r="B1294" s="294"/>
      <c r="C1294" s="294"/>
      <c r="D1294" s="294"/>
      <c r="E1294" s="294"/>
      <c r="F1294" s="294"/>
    </row>
    <row r="1295">
      <c r="A1295" s="294" t="s">
        <v>22218</v>
      </c>
      <c r="B1295" s="294"/>
      <c r="C1295" s="294"/>
      <c r="D1295" s="294"/>
      <c r="E1295" s="294"/>
      <c r="F1295" s="294"/>
    </row>
    <row r="1296">
      <c r="A1296" s="294" t="s">
        <v>22219</v>
      </c>
      <c r="B1296" s="294"/>
      <c r="C1296" s="294"/>
      <c r="D1296" s="294"/>
      <c r="E1296" s="294"/>
      <c r="F1296" s="294"/>
    </row>
    <row r="1297">
      <c r="A1297" s="294" t="s">
        <v>22220</v>
      </c>
      <c r="B1297" s="294"/>
      <c r="C1297" s="294"/>
      <c r="D1297" s="294"/>
      <c r="E1297" s="294"/>
      <c r="F1297" s="294"/>
    </row>
    <row r="1298">
      <c r="A1298" s="294" t="s">
        <v>22221</v>
      </c>
      <c r="B1298" s="294"/>
      <c r="C1298" s="294"/>
      <c r="D1298" s="294"/>
      <c r="E1298" s="294"/>
      <c r="F1298" s="294"/>
    </row>
    <row r="1299">
      <c r="A1299" s="294" t="s">
        <v>22222</v>
      </c>
      <c r="B1299" s="294"/>
      <c r="C1299" s="294"/>
      <c r="D1299" s="294"/>
      <c r="E1299" s="294"/>
      <c r="F1299" s="294"/>
    </row>
    <row r="1300">
      <c r="A1300" s="294"/>
      <c r="B1300" s="294"/>
      <c r="C1300" s="294"/>
      <c r="D1300" s="294"/>
      <c r="E1300" s="294"/>
      <c r="F1300" s="294"/>
    </row>
    <row r="1301">
      <c r="A1301" s="294"/>
      <c r="B1301" s="294"/>
      <c r="C1301" s="294"/>
      <c r="D1301" s="294"/>
      <c r="E1301" s="294"/>
      <c r="F1301" s="294"/>
    </row>
    <row r="1302">
      <c r="A1302" s="294" t="s">
        <v>21288</v>
      </c>
      <c r="B1302" s="294"/>
      <c r="C1302" s="294"/>
      <c r="D1302" s="294"/>
      <c r="E1302" s="294"/>
      <c r="F1302" s="294"/>
    </row>
    <row r="1303">
      <c r="A1303" s="294"/>
      <c r="B1303" s="294"/>
      <c r="C1303" s="294"/>
      <c r="D1303" s="294"/>
      <c r="E1303" s="294"/>
      <c r="F1303" s="294"/>
    </row>
    <row r="1304">
      <c r="A1304" s="294" t="s">
        <v>22223</v>
      </c>
      <c r="B1304" s="294"/>
      <c r="C1304" s="294"/>
      <c r="D1304" s="294"/>
      <c r="E1304" s="294"/>
      <c r="F1304" s="294"/>
    </row>
    <row r="1305">
      <c r="A1305" s="294"/>
      <c r="B1305" s="294"/>
      <c r="C1305" s="294"/>
      <c r="D1305" s="294"/>
      <c r="E1305" s="294"/>
      <c r="F1305" s="294"/>
    </row>
    <row r="1306">
      <c r="A1306" s="294" t="s">
        <v>22224</v>
      </c>
      <c r="B1306" s="294"/>
      <c r="C1306" s="294"/>
      <c r="D1306" s="294"/>
      <c r="E1306" s="294"/>
      <c r="F1306" s="294"/>
    </row>
    <row r="1307">
      <c r="A1307" s="294" t="s">
        <v>22225</v>
      </c>
      <c r="B1307" s="294"/>
      <c r="C1307" s="294"/>
      <c r="D1307" s="294"/>
      <c r="E1307" s="294"/>
      <c r="F1307" s="294"/>
    </row>
    <row r="1308">
      <c r="A1308" s="294" t="s">
        <v>22226</v>
      </c>
      <c r="B1308" s="294"/>
      <c r="C1308" s="294"/>
      <c r="D1308" s="294"/>
      <c r="E1308" s="294"/>
      <c r="F1308" s="294"/>
    </row>
    <row r="1309">
      <c r="A1309" s="294" t="s">
        <v>22227</v>
      </c>
      <c r="B1309" s="294"/>
      <c r="C1309" s="294"/>
      <c r="D1309" s="294"/>
      <c r="E1309" s="294"/>
      <c r="F1309" s="294"/>
    </row>
    <row r="1310">
      <c r="A1310" s="294" t="s">
        <v>22228</v>
      </c>
      <c r="B1310" s="294"/>
      <c r="C1310" s="294"/>
      <c r="D1310" s="294"/>
      <c r="E1310" s="294"/>
      <c r="F1310" s="294"/>
    </row>
    <row r="1311">
      <c r="A1311" s="294" t="s">
        <v>22229</v>
      </c>
      <c r="B1311" s="294"/>
      <c r="C1311" s="294"/>
      <c r="D1311" s="294"/>
      <c r="E1311" s="294"/>
      <c r="F1311" s="294"/>
    </row>
    <row r="1312">
      <c r="A1312" s="294" t="s">
        <v>22230</v>
      </c>
      <c r="B1312" s="294"/>
      <c r="C1312" s="294"/>
      <c r="D1312" s="294"/>
      <c r="E1312" s="294"/>
      <c r="F1312" s="294"/>
    </row>
    <row r="1313">
      <c r="A1313" s="294" t="s">
        <v>22231</v>
      </c>
      <c r="B1313" s="294"/>
      <c r="C1313" s="294"/>
      <c r="D1313" s="294"/>
      <c r="E1313" s="294"/>
      <c r="F1313" s="294"/>
    </row>
    <row r="1314">
      <c r="A1314" s="294" t="s">
        <v>22232</v>
      </c>
      <c r="B1314" s="294"/>
      <c r="C1314" s="294"/>
      <c r="D1314" s="294"/>
      <c r="E1314" s="294"/>
      <c r="F1314" s="294"/>
    </row>
    <row r="1315">
      <c r="A1315" s="294" t="s">
        <v>22233</v>
      </c>
      <c r="B1315" s="294"/>
      <c r="C1315" s="294"/>
      <c r="D1315" s="294"/>
      <c r="E1315" s="294"/>
      <c r="F1315" s="294"/>
    </row>
    <row r="1316">
      <c r="A1316" s="294"/>
      <c r="B1316" s="294"/>
      <c r="C1316" s="294"/>
      <c r="D1316" s="294"/>
      <c r="E1316" s="294"/>
      <c r="F1316" s="294"/>
    </row>
    <row r="1317">
      <c r="A1317" s="294" t="s">
        <v>21401</v>
      </c>
      <c r="B1317" s="294"/>
      <c r="C1317" s="294"/>
      <c r="D1317" s="294"/>
      <c r="E1317" s="294"/>
      <c r="F1317" s="294"/>
    </row>
    <row r="1318">
      <c r="A1318" s="294"/>
      <c r="B1318" s="294"/>
      <c r="C1318" s="294"/>
      <c r="D1318" s="294"/>
      <c r="E1318" s="294"/>
      <c r="F1318" s="294"/>
    </row>
    <row r="1319">
      <c r="A1319" s="294" t="s">
        <v>22234</v>
      </c>
      <c r="B1319" s="294"/>
      <c r="C1319" s="294"/>
      <c r="D1319" s="294"/>
      <c r="E1319" s="294"/>
      <c r="F1319" s="294"/>
    </row>
    <row r="1320">
      <c r="A1320" s="294" t="s">
        <v>22235</v>
      </c>
      <c r="B1320" s="294"/>
      <c r="C1320" s="294"/>
      <c r="D1320" s="294"/>
      <c r="E1320" s="294"/>
      <c r="F1320" s="294"/>
    </row>
    <row r="1321">
      <c r="A1321" s="294" t="s">
        <v>22236</v>
      </c>
      <c r="B1321" s="294"/>
      <c r="C1321" s="294"/>
      <c r="D1321" s="294"/>
      <c r="E1321" s="294"/>
      <c r="F1321" s="294"/>
    </row>
    <row r="1322">
      <c r="A1322" s="294" t="s">
        <v>22237</v>
      </c>
      <c r="B1322" s="294"/>
      <c r="C1322" s="294"/>
      <c r="D1322" s="294"/>
      <c r="E1322" s="294"/>
      <c r="F1322" s="294"/>
    </row>
    <row r="1323">
      <c r="A1323" s="294" t="s">
        <v>22238</v>
      </c>
      <c r="B1323" s="294"/>
      <c r="C1323" s="294"/>
      <c r="D1323" s="294"/>
      <c r="E1323" s="294"/>
      <c r="F1323" s="294"/>
    </row>
    <row r="1324">
      <c r="A1324" s="294"/>
      <c r="B1324" s="294"/>
      <c r="C1324" s="294"/>
      <c r="D1324" s="294"/>
      <c r="E1324" s="294"/>
      <c r="F1324" s="294"/>
    </row>
    <row r="1325">
      <c r="A1325" s="294" t="s">
        <v>22239</v>
      </c>
      <c r="B1325" s="294"/>
      <c r="C1325" s="294"/>
      <c r="D1325" s="294"/>
      <c r="E1325" s="294"/>
      <c r="F1325" s="294"/>
    </row>
    <row r="1326">
      <c r="A1326" s="294"/>
      <c r="B1326" s="294"/>
      <c r="C1326" s="294"/>
      <c r="D1326" s="294"/>
      <c r="E1326" s="294"/>
      <c r="F1326" s="294"/>
    </row>
    <row r="1327">
      <c r="A1327" s="294" t="s">
        <v>22240</v>
      </c>
      <c r="B1327" s="294"/>
      <c r="C1327" s="294"/>
      <c r="D1327" s="294"/>
      <c r="E1327" s="294"/>
      <c r="F1327" s="294"/>
    </row>
    <row r="1328">
      <c r="A1328" s="294" t="s">
        <v>22241</v>
      </c>
      <c r="B1328" s="294"/>
      <c r="C1328" s="294"/>
      <c r="D1328" s="294"/>
      <c r="E1328" s="294"/>
      <c r="F1328" s="294"/>
    </row>
    <row r="1329">
      <c r="A1329" s="294" t="s">
        <v>22242</v>
      </c>
      <c r="B1329" s="294"/>
      <c r="C1329" s="294"/>
      <c r="D1329" s="294"/>
      <c r="E1329" s="294"/>
      <c r="F1329" s="294"/>
    </row>
    <row r="1330">
      <c r="A1330" s="294" t="s">
        <v>22243</v>
      </c>
      <c r="B1330" s="294"/>
      <c r="C1330" s="294"/>
      <c r="D1330" s="294"/>
      <c r="E1330" s="294"/>
      <c r="F1330" s="294"/>
    </row>
    <row r="1331">
      <c r="A1331" s="294" t="s">
        <v>22244</v>
      </c>
      <c r="B1331" s="294"/>
      <c r="C1331" s="294"/>
      <c r="D1331" s="294"/>
      <c r="E1331" s="294"/>
      <c r="F1331" s="294"/>
    </row>
    <row r="1332">
      <c r="A1332" s="294" t="s">
        <v>22245</v>
      </c>
      <c r="B1332" s="294"/>
      <c r="C1332" s="294"/>
      <c r="D1332" s="294"/>
      <c r="E1332" s="294"/>
      <c r="F1332" s="294"/>
    </row>
    <row r="1333">
      <c r="A1333" s="294" t="str">
        <f>ARRAY_CONSTRAIN(ARRAYFORMULA(-ENT and Eye), 1, 1)</f>
        <v>#ERROR!</v>
      </c>
      <c r="B1333" s="294"/>
      <c r="C1333" s="294"/>
      <c r="D1333" s="294"/>
      <c r="E1333" s="294"/>
      <c r="F1333" s="294"/>
    </row>
    <row r="1334">
      <c r="A1334" s="294" t="s">
        <v>22246</v>
      </c>
      <c r="B1334" s="294"/>
      <c r="C1334" s="294"/>
      <c r="D1334" s="294"/>
      <c r="E1334" s="294"/>
      <c r="F1334" s="294"/>
    </row>
    <row r="1335">
      <c r="A1335" s="294" t="s">
        <v>22247</v>
      </c>
      <c r="B1335" s="294"/>
      <c r="C1335" s="294"/>
      <c r="D1335" s="294"/>
      <c r="E1335" s="294"/>
      <c r="F1335" s="294"/>
    </row>
    <row r="1336">
      <c r="A1336" s="294" t="s">
        <v>22248</v>
      </c>
      <c r="B1336" s="294"/>
      <c r="C1336" s="294"/>
      <c r="D1336" s="294"/>
      <c r="E1336" s="294"/>
      <c r="F1336" s="294"/>
    </row>
    <row r="1337">
      <c r="A1337" s="294" t="s">
        <v>22249</v>
      </c>
      <c r="B1337" s="294"/>
      <c r="C1337" s="294"/>
      <c r="D1337" s="294"/>
      <c r="E1337" s="294"/>
      <c r="F1337" s="294"/>
    </row>
    <row r="1338">
      <c r="A1338" s="294" t="s">
        <v>22250</v>
      </c>
      <c r="B1338" s="294"/>
      <c r="C1338" s="294"/>
      <c r="D1338" s="294"/>
      <c r="E1338" s="294"/>
      <c r="F1338" s="294"/>
    </row>
    <row r="1339">
      <c r="A1339" s="294" t="s">
        <v>22251</v>
      </c>
      <c r="B1339" s="294"/>
      <c r="C1339" s="294"/>
      <c r="D1339" s="294"/>
      <c r="E1339" s="294"/>
      <c r="F1339" s="294"/>
    </row>
    <row r="1340">
      <c r="A1340" s="294" t="s">
        <v>22252</v>
      </c>
      <c r="B1340" s="294"/>
      <c r="C1340" s="294"/>
      <c r="D1340" s="294"/>
      <c r="E1340" s="294"/>
      <c r="F1340" s="294"/>
    </row>
    <row r="1341">
      <c r="A1341" s="294" t="s">
        <v>22253</v>
      </c>
      <c r="B1341" s="294"/>
      <c r="C1341" s="294"/>
      <c r="D1341" s="294"/>
      <c r="E1341" s="294"/>
      <c r="F1341" s="294"/>
    </row>
    <row r="1342">
      <c r="A1342" s="294"/>
      <c r="B1342" s="294"/>
      <c r="C1342" s="294"/>
      <c r="D1342" s="294"/>
      <c r="E1342" s="294"/>
      <c r="F1342" s="294"/>
    </row>
    <row r="1343">
      <c r="A1343" s="294" t="s">
        <v>21990</v>
      </c>
      <c r="B1343" s="294"/>
      <c r="C1343" s="294"/>
      <c r="D1343" s="294"/>
      <c r="E1343" s="294"/>
      <c r="F1343" s="294"/>
    </row>
    <row r="1344">
      <c r="A1344" s="294"/>
      <c r="B1344" s="294"/>
      <c r="C1344" s="294"/>
      <c r="D1344" s="294"/>
      <c r="E1344" s="294"/>
      <c r="F1344" s="294"/>
    </row>
    <row r="1345">
      <c r="A1345" s="294" t="s">
        <v>22254</v>
      </c>
      <c r="B1345" s="294"/>
      <c r="C1345" s="294"/>
      <c r="D1345" s="294"/>
      <c r="E1345" s="294"/>
      <c r="F1345" s="294"/>
    </row>
    <row r="1346">
      <c r="A1346" s="294" t="s">
        <v>22255</v>
      </c>
      <c r="B1346" s="294"/>
      <c r="C1346" s="294"/>
      <c r="D1346" s="294"/>
      <c r="E1346" s="294"/>
      <c r="F1346" s="294"/>
    </row>
    <row r="1347">
      <c r="A1347" s="294" t="s">
        <v>22256</v>
      </c>
      <c r="B1347" s="294"/>
      <c r="C1347" s="294"/>
      <c r="D1347" s="294"/>
      <c r="E1347" s="294"/>
      <c r="F1347" s="294"/>
    </row>
    <row r="1348">
      <c r="A1348" s="294" t="s">
        <v>22257</v>
      </c>
      <c r="B1348" s="294"/>
      <c r="C1348" s="294"/>
      <c r="D1348" s="294"/>
      <c r="E1348" s="294"/>
      <c r="F1348" s="294"/>
    </row>
    <row r="1349">
      <c r="A1349" s="294" t="s">
        <v>22258</v>
      </c>
      <c r="B1349" s="294"/>
      <c r="C1349" s="294"/>
      <c r="D1349" s="294"/>
      <c r="E1349" s="294"/>
      <c r="F1349" s="294"/>
    </row>
    <row r="1350">
      <c r="A1350" s="294" t="s">
        <v>22259</v>
      </c>
      <c r="B1350" s="294"/>
      <c r="C1350" s="294"/>
      <c r="D1350" s="294"/>
      <c r="E1350" s="294"/>
      <c r="F1350" s="294"/>
    </row>
    <row r="1351">
      <c r="A1351" s="294" t="s">
        <v>22260</v>
      </c>
      <c r="B1351" s="294"/>
      <c r="C1351" s="294"/>
      <c r="D1351" s="294"/>
      <c r="E1351" s="294"/>
      <c r="F1351" s="294"/>
    </row>
    <row r="1352">
      <c r="A1352" s="294" t="s">
        <v>22261</v>
      </c>
      <c r="B1352" s="294"/>
      <c r="C1352" s="294"/>
      <c r="D1352" s="294"/>
      <c r="E1352" s="294"/>
      <c r="F1352" s="294"/>
    </row>
    <row r="1353">
      <c r="A1353" s="294" t="s">
        <v>22262</v>
      </c>
      <c r="B1353" s="294"/>
      <c r="C1353" s="294"/>
      <c r="D1353" s="294"/>
      <c r="E1353" s="294"/>
      <c r="F1353" s="294"/>
    </row>
    <row r="1354">
      <c r="A1354" s="294" t="s">
        <v>22263</v>
      </c>
      <c r="B1354" s="294"/>
      <c r="C1354" s="294"/>
      <c r="D1354" s="294"/>
      <c r="E1354" s="294"/>
      <c r="F1354" s="294"/>
    </row>
    <row r="1355">
      <c r="A1355" s="294" t="s">
        <v>22264</v>
      </c>
      <c r="B1355" s="294"/>
      <c r="C1355" s="294"/>
      <c r="D1355" s="294"/>
      <c r="E1355" s="294"/>
      <c r="F1355" s="294"/>
    </row>
    <row r="1356">
      <c r="A1356" s="294"/>
      <c r="B1356" s="294"/>
      <c r="C1356" s="294"/>
      <c r="D1356" s="294"/>
      <c r="E1356" s="294"/>
      <c r="F1356" s="294"/>
    </row>
    <row r="1357">
      <c r="A1357" s="294" t="s">
        <v>21312</v>
      </c>
      <c r="B1357" s="294"/>
      <c r="C1357" s="294"/>
      <c r="D1357" s="294"/>
      <c r="E1357" s="294"/>
      <c r="F1357" s="294"/>
    </row>
    <row r="1358">
      <c r="A1358" s="294" t="s">
        <v>22209</v>
      </c>
      <c r="B1358" s="294"/>
      <c r="C1358" s="294"/>
      <c r="D1358" s="294"/>
      <c r="E1358" s="294"/>
      <c r="F1358" s="294"/>
    </row>
    <row r="1359">
      <c r="A1359" s="294" t="s">
        <v>21314</v>
      </c>
      <c r="B1359" s="294"/>
      <c r="C1359" s="294"/>
      <c r="D1359" s="294"/>
      <c r="E1359" s="294"/>
      <c r="F1359" s="294"/>
    </row>
    <row r="1360">
      <c r="A1360" s="294" t="s">
        <v>22265</v>
      </c>
      <c r="B1360" s="294"/>
      <c r="C1360" s="294"/>
      <c r="D1360" s="294"/>
      <c r="E1360" s="294"/>
      <c r="F1360" s="294"/>
    </row>
    <row r="1361">
      <c r="A1361" s="294"/>
      <c r="B1361" s="294"/>
      <c r="C1361" s="294"/>
      <c r="D1361" s="294"/>
      <c r="E1361" s="294"/>
      <c r="F1361" s="294"/>
    </row>
    <row r="1362">
      <c r="A1362" s="294"/>
      <c r="B1362" s="294"/>
      <c r="C1362" s="294"/>
      <c r="D1362" s="294"/>
      <c r="E1362" s="294"/>
      <c r="F1362" s="294"/>
    </row>
    <row r="1363">
      <c r="A1363" s="294" t="s">
        <v>21315</v>
      </c>
      <c r="B1363" s="294"/>
      <c r="C1363" s="294"/>
      <c r="D1363" s="294"/>
      <c r="E1363" s="294"/>
      <c r="F1363" s="294"/>
    </row>
    <row r="1364">
      <c r="A1364" s="294"/>
      <c r="B1364" s="294"/>
      <c r="C1364" s="294"/>
      <c r="D1364" s="294"/>
      <c r="E1364" s="294"/>
      <c r="F1364" s="294"/>
    </row>
    <row r="1365">
      <c r="A1365" s="294"/>
      <c r="B1365" s="294"/>
      <c r="C1365" s="294"/>
      <c r="D1365" s="294"/>
      <c r="E1365" s="294"/>
      <c r="F1365" s="294"/>
    </row>
    <row r="1366">
      <c r="A1366" s="294" t="s">
        <v>22266</v>
      </c>
      <c r="B1366" s="294"/>
      <c r="C1366" s="294"/>
      <c r="D1366" s="294"/>
      <c r="E1366" s="294"/>
      <c r="F1366" s="294"/>
    </row>
    <row r="1367">
      <c r="A1367" s="294" t="s">
        <v>22267</v>
      </c>
      <c r="B1367" s="294"/>
      <c r="C1367" s="294"/>
      <c r="D1367" s="294"/>
      <c r="E1367" s="294"/>
      <c r="F1367" s="294"/>
    </row>
    <row r="1368">
      <c r="A1368" s="294" t="s">
        <v>22268</v>
      </c>
      <c r="B1368" s="294"/>
      <c r="C1368" s="294"/>
      <c r="D1368" s="294"/>
      <c r="E1368" s="294"/>
      <c r="F1368" s="294"/>
    </row>
    <row r="1369">
      <c r="A1369" s="294" t="s">
        <v>22269</v>
      </c>
      <c r="B1369" s="294"/>
      <c r="C1369" s="294"/>
      <c r="D1369" s="294"/>
      <c r="E1369" s="294"/>
      <c r="F1369" s="294"/>
    </row>
    <row r="1370">
      <c r="A1370" s="294" t="s">
        <v>22270</v>
      </c>
      <c r="B1370" s="294"/>
      <c r="C1370" s="294"/>
      <c r="D1370" s="294"/>
      <c r="E1370" s="294"/>
      <c r="F1370" s="294"/>
    </row>
    <row r="1371">
      <c r="A1371" s="294" t="s">
        <v>22271</v>
      </c>
      <c r="B1371" s="294"/>
      <c r="C1371" s="294"/>
      <c r="D1371" s="294"/>
      <c r="E1371" s="294"/>
      <c r="F1371" s="294"/>
    </row>
    <row r="1372">
      <c r="A1372" s="294" t="s">
        <v>22272</v>
      </c>
      <c r="B1372" s="294"/>
      <c r="C1372" s="294"/>
      <c r="D1372" s="294"/>
      <c r="E1372" s="294"/>
      <c r="F1372" s="294"/>
    </row>
    <row r="1373">
      <c r="A1373" s="294" t="s">
        <v>22273</v>
      </c>
      <c r="B1373" s="294"/>
      <c r="C1373" s="294"/>
      <c r="D1373" s="294"/>
      <c r="E1373" s="294"/>
      <c r="F1373" s="294"/>
    </row>
    <row r="1374">
      <c r="A1374" s="294" t="s">
        <v>22274</v>
      </c>
      <c r="B1374" s="294"/>
      <c r="C1374" s="294"/>
      <c r="D1374" s="294"/>
      <c r="E1374" s="294"/>
      <c r="F1374" s="294"/>
    </row>
    <row r="1375">
      <c r="A1375" s="294" t="s">
        <v>22275</v>
      </c>
      <c r="B1375" s="294"/>
      <c r="C1375" s="294"/>
      <c r="D1375" s="294"/>
      <c r="E1375" s="294"/>
      <c r="F1375" s="294"/>
    </row>
    <row r="1376">
      <c r="A1376" s="294" t="s">
        <v>22276</v>
      </c>
      <c r="B1376" s="294"/>
      <c r="C1376" s="294"/>
      <c r="D1376" s="294"/>
      <c r="E1376" s="294"/>
      <c r="F1376" s="294"/>
    </row>
    <row r="1377">
      <c r="A1377" s="294" t="s">
        <v>22277</v>
      </c>
      <c r="B1377" s="294"/>
      <c r="C1377" s="294"/>
      <c r="D1377" s="294"/>
      <c r="E1377" s="294"/>
      <c r="F1377" s="294"/>
    </row>
    <row r="1378">
      <c r="A1378" s="294" t="s">
        <v>22278</v>
      </c>
      <c r="B1378" s="294"/>
      <c r="C1378" s="294"/>
      <c r="D1378" s="294"/>
      <c r="E1378" s="294"/>
      <c r="F1378" s="294"/>
    </row>
    <row r="1379">
      <c r="A1379" s="294" t="s">
        <v>22279</v>
      </c>
      <c r="B1379" s="294"/>
      <c r="C1379" s="294"/>
      <c r="D1379" s="294"/>
      <c r="E1379" s="294"/>
      <c r="F1379" s="294"/>
    </row>
    <row r="1380">
      <c r="A1380" s="294" t="s">
        <v>22280</v>
      </c>
      <c r="B1380" s="294"/>
      <c r="C1380" s="294"/>
      <c r="D1380" s="294"/>
      <c r="E1380" s="294"/>
      <c r="F1380" s="294"/>
    </row>
    <row r="1381">
      <c r="A1381" s="294"/>
      <c r="B1381" s="294"/>
      <c r="C1381" s="294"/>
      <c r="D1381" s="294"/>
      <c r="E1381" s="294"/>
      <c r="F1381" s="294"/>
    </row>
    <row r="1382">
      <c r="A1382" s="294"/>
      <c r="B1382" s="294"/>
      <c r="C1382" s="294"/>
      <c r="D1382" s="294"/>
      <c r="E1382" s="294"/>
      <c r="F1382" s="294"/>
    </row>
    <row r="1383">
      <c r="A1383" s="294" t="s">
        <v>22281</v>
      </c>
      <c r="B1383" s="294"/>
      <c r="C1383" s="294"/>
      <c r="D1383" s="294"/>
      <c r="E1383" s="294"/>
      <c r="F1383" s="294"/>
    </row>
    <row r="1384">
      <c r="A1384" s="294"/>
      <c r="B1384" s="294"/>
      <c r="C1384" s="294"/>
      <c r="D1384" s="294"/>
      <c r="E1384" s="294"/>
      <c r="F1384" s="294"/>
    </row>
    <row r="1385">
      <c r="A1385" s="294" t="s">
        <v>22282</v>
      </c>
      <c r="B1385" s="294"/>
      <c r="C1385" s="294"/>
      <c r="D1385" s="294"/>
      <c r="E1385" s="294"/>
      <c r="F1385" s="294"/>
    </row>
    <row r="1386">
      <c r="A1386" s="294" t="s">
        <v>22283</v>
      </c>
      <c r="B1386" s="294"/>
      <c r="C1386" s="294"/>
      <c r="D1386" s="294"/>
      <c r="E1386" s="294"/>
      <c r="F1386" s="294"/>
    </row>
    <row r="1387">
      <c r="A1387" s="294" t="s">
        <v>22284</v>
      </c>
      <c r="B1387" s="294"/>
      <c r="C1387" s="294"/>
      <c r="D1387" s="294"/>
      <c r="E1387" s="294"/>
      <c r="F1387" s="294"/>
    </row>
    <row r="1388">
      <c r="A1388" s="294" t="s">
        <v>22285</v>
      </c>
      <c r="B1388" s="294"/>
      <c r="C1388" s="294"/>
      <c r="D1388" s="294"/>
      <c r="E1388" s="294"/>
      <c r="F1388" s="294"/>
    </row>
    <row r="1389">
      <c r="A1389" s="294" t="s">
        <v>22286</v>
      </c>
      <c r="B1389" s="294"/>
      <c r="C1389" s="294"/>
      <c r="D1389" s="294"/>
      <c r="E1389" s="294"/>
      <c r="F1389" s="294"/>
    </row>
    <row r="1390">
      <c r="A1390" s="294" t="s">
        <v>22287</v>
      </c>
      <c r="B1390" s="294"/>
      <c r="C1390" s="294"/>
      <c r="D1390" s="294"/>
      <c r="E1390" s="294"/>
      <c r="F1390" s="294"/>
    </row>
    <row r="1391">
      <c r="A1391" s="294" t="s">
        <v>22288</v>
      </c>
      <c r="B1391" s="294"/>
      <c r="C1391" s="294"/>
      <c r="D1391" s="294"/>
      <c r="E1391" s="294"/>
      <c r="F1391" s="294"/>
    </row>
    <row r="1392">
      <c r="A1392" s="294"/>
      <c r="B1392" s="294"/>
      <c r="C1392" s="294"/>
      <c r="D1392" s="294"/>
      <c r="E1392" s="294"/>
      <c r="F1392" s="294"/>
    </row>
    <row r="1393">
      <c r="A1393" s="294"/>
      <c r="B1393" s="294"/>
      <c r="C1393" s="294"/>
      <c r="D1393" s="294"/>
      <c r="E1393" s="294"/>
      <c r="F1393" s="294"/>
    </row>
    <row r="1394">
      <c r="A1394" s="294" t="s">
        <v>22025</v>
      </c>
      <c r="B1394" s="294"/>
      <c r="C1394" s="294"/>
      <c r="D1394" s="294"/>
      <c r="E1394" s="294"/>
      <c r="F1394" s="294"/>
    </row>
    <row r="1395">
      <c r="A1395" s="294"/>
      <c r="B1395" s="294"/>
      <c r="C1395" s="294"/>
      <c r="D1395" s="294"/>
      <c r="E1395" s="294"/>
      <c r="F1395" s="294"/>
    </row>
    <row r="1396">
      <c r="A1396" s="294" t="s">
        <v>22289</v>
      </c>
      <c r="B1396" s="294"/>
      <c r="C1396" s="294"/>
      <c r="D1396" s="294"/>
      <c r="E1396" s="294"/>
      <c r="F1396" s="294"/>
    </row>
    <row r="1397">
      <c r="A1397" s="294" t="s">
        <v>22290</v>
      </c>
      <c r="B1397" s="294"/>
      <c r="C1397" s="294"/>
      <c r="D1397" s="294"/>
      <c r="E1397" s="294"/>
      <c r="F1397" s="294"/>
    </row>
    <row r="1398">
      <c r="A1398" s="294" t="s">
        <v>22291</v>
      </c>
      <c r="B1398" s="294"/>
      <c r="C1398" s="294"/>
      <c r="D1398" s="294"/>
      <c r="E1398" s="294"/>
      <c r="F1398" s="294"/>
    </row>
    <row r="1399">
      <c r="A1399" s="294" t="s">
        <v>22292</v>
      </c>
      <c r="B1399" s="294"/>
      <c r="C1399" s="294"/>
      <c r="D1399" s="294"/>
      <c r="E1399" s="294"/>
      <c r="F1399" s="294"/>
    </row>
    <row r="1400">
      <c r="A1400" s="294" t="s">
        <v>22293</v>
      </c>
      <c r="B1400" s="294"/>
      <c r="C1400" s="294"/>
      <c r="D1400" s="294"/>
      <c r="E1400" s="294"/>
      <c r="F1400" s="294"/>
    </row>
    <row r="1401">
      <c r="A1401" s="294" t="s">
        <v>22294</v>
      </c>
      <c r="B1401" s="294"/>
      <c r="C1401" s="294"/>
      <c r="D1401" s="294"/>
      <c r="E1401" s="294"/>
      <c r="F1401" s="294"/>
    </row>
    <row r="1402">
      <c r="A1402" s="294" t="s">
        <v>22295</v>
      </c>
      <c r="B1402" s="294"/>
      <c r="C1402" s="294"/>
      <c r="D1402" s="294"/>
      <c r="E1402" s="294"/>
      <c r="F1402" s="294"/>
    </row>
    <row r="1403">
      <c r="A1403" s="294" t="s">
        <v>22296</v>
      </c>
      <c r="B1403" s="294"/>
      <c r="C1403" s="294"/>
      <c r="D1403" s="294"/>
      <c r="E1403" s="294"/>
      <c r="F1403" s="294"/>
    </row>
    <row r="1404">
      <c r="A1404" s="294"/>
      <c r="B1404" s="294"/>
      <c r="C1404" s="294"/>
      <c r="D1404" s="294"/>
      <c r="E1404" s="294"/>
      <c r="F1404" s="294"/>
    </row>
    <row r="1405">
      <c r="A1405" s="294" t="s">
        <v>22297</v>
      </c>
      <c r="B1405" s="294"/>
      <c r="C1405" s="294"/>
      <c r="D1405" s="294"/>
      <c r="E1405" s="294"/>
      <c r="F1405" s="294"/>
    </row>
    <row r="1406">
      <c r="A1406" s="294"/>
      <c r="B1406" s="294"/>
      <c r="C1406" s="294"/>
      <c r="D1406" s="294"/>
      <c r="E1406" s="294"/>
      <c r="F1406" s="294"/>
    </row>
    <row r="1407">
      <c r="A1407" s="294" t="s">
        <v>22298</v>
      </c>
      <c r="B1407" s="294"/>
      <c r="C1407" s="294"/>
      <c r="D1407" s="294"/>
      <c r="E1407" s="294"/>
      <c r="F1407" s="294"/>
    </row>
    <row r="1408">
      <c r="A1408" s="294" t="s">
        <v>22299</v>
      </c>
      <c r="B1408" s="294"/>
      <c r="C1408" s="294"/>
      <c r="D1408" s="294"/>
      <c r="E1408" s="294"/>
      <c r="F1408" s="294"/>
    </row>
    <row r="1409">
      <c r="A1409" s="294" t="s">
        <v>22300</v>
      </c>
      <c r="B1409" s="294"/>
      <c r="C1409" s="294"/>
      <c r="D1409" s="294"/>
      <c r="E1409" s="294"/>
      <c r="F1409" s="294"/>
    </row>
    <row r="1410">
      <c r="A1410" s="294" t="s">
        <v>22301</v>
      </c>
      <c r="B1410" s="294"/>
      <c r="C1410" s="294"/>
      <c r="D1410" s="294"/>
      <c r="E1410" s="294"/>
      <c r="F1410" s="294"/>
    </row>
    <row r="1411">
      <c r="A1411" s="294"/>
      <c r="B1411" s="294"/>
      <c r="C1411" s="294"/>
      <c r="D1411" s="294"/>
      <c r="E1411" s="294"/>
      <c r="F1411" s="294"/>
    </row>
    <row r="1412">
      <c r="A1412" s="294" t="s">
        <v>22302</v>
      </c>
      <c r="B1412" s="294"/>
      <c r="C1412" s="294"/>
      <c r="D1412" s="294"/>
      <c r="E1412" s="294"/>
      <c r="F1412" s="294"/>
    </row>
    <row r="1413">
      <c r="A1413" s="294"/>
      <c r="B1413" s="294"/>
      <c r="C1413" s="294"/>
      <c r="D1413" s="294"/>
      <c r="E1413" s="294"/>
      <c r="F1413" s="294"/>
    </row>
    <row r="1414">
      <c r="A1414" s="294" t="s">
        <v>22303</v>
      </c>
      <c r="B1414" s="294"/>
      <c r="C1414" s="294"/>
      <c r="D1414" s="294"/>
      <c r="E1414" s="294"/>
      <c r="F1414" s="294"/>
    </row>
    <row r="1415">
      <c r="A1415" s="294" t="s">
        <v>22304</v>
      </c>
      <c r="B1415" s="294"/>
      <c r="C1415" s="294"/>
      <c r="D1415" s="294"/>
      <c r="E1415" s="294"/>
      <c r="F1415" s="294"/>
    </row>
    <row r="1416">
      <c r="A1416" s="294" t="s">
        <v>22305</v>
      </c>
      <c r="B1416" s="294"/>
      <c r="C1416" s="294"/>
      <c r="D1416" s="294"/>
      <c r="E1416" s="294"/>
      <c r="F1416" s="294"/>
    </row>
    <row r="1417">
      <c r="A1417" s="294" t="s">
        <v>22306</v>
      </c>
      <c r="B1417" s="294"/>
      <c r="C1417" s="294"/>
      <c r="D1417" s="294"/>
      <c r="E1417" s="294"/>
      <c r="F1417" s="294"/>
    </row>
    <row r="1418">
      <c r="A1418" s="294" t="s">
        <v>22307</v>
      </c>
      <c r="B1418" s="294"/>
      <c r="C1418" s="294"/>
      <c r="D1418" s="294"/>
      <c r="E1418" s="294"/>
      <c r="F1418" s="294"/>
    </row>
    <row r="1419">
      <c r="A1419" s="294"/>
      <c r="B1419" s="294"/>
      <c r="C1419" s="294"/>
      <c r="D1419" s="294"/>
      <c r="E1419" s="294"/>
      <c r="F1419" s="294"/>
    </row>
    <row r="1420">
      <c r="A1420" s="294" t="s">
        <v>22308</v>
      </c>
      <c r="B1420" s="294"/>
      <c r="C1420" s="294"/>
      <c r="D1420" s="294"/>
      <c r="E1420" s="294"/>
      <c r="F1420" s="294"/>
    </row>
    <row r="1421">
      <c r="A1421" s="294"/>
      <c r="B1421" s="294"/>
      <c r="C1421" s="294"/>
      <c r="D1421" s="294"/>
      <c r="E1421" s="294"/>
      <c r="F1421" s="294"/>
    </row>
    <row r="1422">
      <c r="A1422" s="294" t="s">
        <v>22309</v>
      </c>
      <c r="B1422" s="294"/>
      <c r="C1422" s="294"/>
      <c r="D1422" s="294"/>
      <c r="E1422" s="294"/>
      <c r="F1422" s="294"/>
    </row>
    <row r="1423">
      <c r="A1423" s="294" t="s">
        <v>22310</v>
      </c>
      <c r="B1423" s="294"/>
      <c r="C1423" s="294"/>
      <c r="D1423" s="294"/>
      <c r="E1423" s="294"/>
      <c r="F1423" s="294"/>
    </row>
    <row r="1424">
      <c r="A1424" s="294" t="s">
        <v>22311</v>
      </c>
      <c r="B1424" s="294"/>
      <c r="C1424" s="294"/>
      <c r="D1424" s="294"/>
      <c r="E1424" s="294"/>
      <c r="F1424" s="294"/>
    </row>
    <row r="1425">
      <c r="A1425" s="294" t="s">
        <v>22312</v>
      </c>
      <c r="B1425" s="294"/>
      <c r="C1425" s="294"/>
      <c r="D1425" s="294"/>
      <c r="E1425" s="294"/>
      <c r="F1425" s="294"/>
    </row>
    <row r="1426">
      <c r="A1426" s="294" t="str">
        <f>ARRAY_CONSTRAIN(ARRAYFORMULA(-signs of Majjā avapāta(Brain matter exposure)), 1, 1)</f>
        <v>#ERROR!</v>
      </c>
      <c r="B1426" s="294"/>
      <c r="C1426" s="294"/>
      <c r="D1426" s="294"/>
      <c r="E1426" s="294"/>
      <c r="F1426" s="294"/>
    </row>
    <row r="1427">
      <c r="A1427" s="294" t="s">
        <v>22313</v>
      </c>
      <c r="B1427" s="294"/>
      <c r="C1427" s="294"/>
      <c r="D1427" s="294"/>
      <c r="E1427" s="294"/>
      <c r="F1427" s="294"/>
    </row>
    <row r="1428">
      <c r="A1428" s="294" t="str">
        <f>-Yograj Guggulu, Lakshādi Guggulu – bone healing</f>
        <v>#ERROR!</v>
      </c>
      <c r="B1428" s="294"/>
      <c r="C1428" s="294"/>
      <c r="D1428" s="294"/>
      <c r="E1428" s="294"/>
      <c r="F1428" s="294"/>
    </row>
    <row r="1429">
      <c r="A1429" s="294" t="str">
        <f>-Abha Guggulu, Rasnā Saptaka Kaṣāya</f>
        <v>#ERROR!</v>
      </c>
      <c r="B1429" s="294"/>
      <c r="C1429" s="294"/>
      <c r="D1429" s="294"/>
      <c r="E1429" s="294"/>
      <c r="F1429" s="294"/>
    </row>
    <row r="1430">
      <c r="A1430" s="294" t="s">
        <v>22314</v>
      </c>
      <c r="B1430" s="294"/>
      <c r="C1430" s="294"/>
      <c r="D1430" s="294"/>
      <c r="E1430" s="294"/>
      <c r="F1430" s="294"/>
    </row>
    <row r="1431">
      <c r="A1431" s="294" t="str">
        <f>-Ghṛta preparations: Brahmi Ghṛta, Kalyāka Ghṛta – for neurological symptoms</f>
        <v>#ERROR!</v>
      </c>
      <c r="B1431" s="294"/>
      <c r="C1431" s="294"/>
      <c r="D1431" s="294"/>
      <c r="E1431" s="294"/>
      <c r="F1431" s="294"/>
    </row>
    <row r="1432">
      <c r="A1432" s="294" t="s">
        <v>22315</v>
      </c>
      <c r="B1432" s="294"/>
      <c r="C1432" s="294"/>
      <c r="D1432" s="294"/>
      <c r="E1432" s="294"/>
      <c r="F1432" s="294"/>
    </row>
    <row r="1433">
      <c r="A1433" s="294" t="s">
        <v>22316</v>
      </c>
      <c r="B1433" s="294"/>
      <c r="C1433" s="294"/>
      <c r="D1433" s="294"/>
      <c r="E1433" s="294"/>
      <c r="F1433" s="294"/>
    </row>
    <row r="1434">
      <c r="A1434" s="294" t="s">
        <v>22317</v>
      </c>
      <c r="B1434" s="294"/>
      <c r="C1434" s="294"/>
      <c r="D1434" s="294"/>
      <c r="E1434" s="294"/>
      <c r="F1434" s="294"/>
    </row>
    <row r="1435">
      <c r="A1435" s="294" t="s">
        <v>22318</v>
      </c>
      <c r="B1435" s="294"/>
      <c r="C1435" s="294"/>
      <c r="D1435" s="294"/>
      <c r="E1435" s="294"/>
      <c r="F1435" s="294"/>
    </row>
    <row r="1436">
      <c r="A1436" s="294" t="s">
        <v>22319</v>
      </c>
      <c r="B1436" s="294"/>
      <c r="C1436" s="294"/>
      <c r="D1436" s="294"/>
      <c r="E1436" s="294"/>
      <c r="F1436" s="294"/>
    </row>
    <row r="1437">
      <c r="A1437" s="294" t="s">
        <v>22320</v>
      </c>
      <c r="B1437" s="294"/>
      <c r="C1437" s="294"/>
      <c r="D1437" s="294"/>
      <c r="E1437" s="294"/>
      <c r="F1437" s="294"/>
    </row>
    <row r="1438">
      <c r="A1438" s="294" t="s">
        <v>22321</v>
      </c>
      <c r="B1438" s="294"/>
      <c r="C1438" s="294"/>
      <c r="D1438" s="294"/>
      <c r="E1438" s="294"/>
      <c r="F1438" s="294"/>
    </row>
    <row r="1439">
      <c r="A1439" s="294" t="s">
        <v>22322</v>
      </c>
      <c r="B1439" s="294"/>
      <c r="C1439" s="294"/>
      <c r="D1439" s="294"/>
      <c r="E1439" s="294"/>
      <c r="F1439" s="294"/>
    </row>
    <row r="1440">
      <c r="A1440" s="294"/>
      <c r="B1440" s="294"/>
      <c r="C1440" s="294"/>
      <c r="D1440" s="294"/>
      <c r="E1440" s="294"/>
      <c r="F1440" s="294"/>
    </row>
    <row r="1441">
      <c r="A1441" s="294" t="s">
        <v>21312</v>
      </c>
      <c r="B1441" s="294"/>
      <c r="C1441" s="294"/>
      <c r="D1441" s="294"/>
      <c r="E1441" s="294"/>
      <c r="F1441" s="294"/>
    </row>
    <row r="1442">
      <c r="A1442" s="294" t="s">
        <v>22323</v>
      </c>
      <c r="B1442" s="294"/>
      <c r="C1442" s="294"/>
      <c r="D1442" s="294"/>
      <c r="E1442" s="294"/>
      <c r="F1442" s="294"/>
    </row>
    <row r="1443">
      <c r="A1443" s="294" t="s">
        <v>22324</v>
      </c>
      <c r="B1443" s="294"/>
      <c r="C1443" s="294"/>
      <c r="D1443" s="294"/>
      <c r="E1443" s="294"/>
      <c r="F1443" s="294"/>
    </row>
    <row r="1444">
      <c r="A1444" s="294" t="s">
        <v>22325</v>
      </c>
      <c r="B1444" s="294"/>
      <c r="C1444" s="294"/>
      <c r="D1444" s="294"/>
      <c r="E1444" s="294"/>
      <c r="F1444" s="294"/>
    </row>
    <row r="1445">
      <c r="A1445" s="294"/>
      <c r="B1445" s="294"/>
      <c r="C1445" s="294"/>
      <c r="D1445" s="294"/>
      <c r="E1445" s="294"/>
      <c r="F1445" s="294"/>
    </row>
    <row r="1446">
      <c r="A1446" s="294" t="s">
        <v>21272</v>
      </c>
      <c r="B1446" s="294"/>
      <c r="C1446" s="294"/>
      <c r="D1446" s="294"/>
      <c r="E1446" s="294"/>
      <c r="F1446" s="294"/>
    </row>
    <row r="1447">
      <c r="A1447" s="294"/>
      <c r="B1447" s="294"/>
      <c r="C1447" s="294"/>
      <c r="D1447" s="294"/>
      <c r="E1447" s="294"/>
      <c r="F1447" s="294"/>
    </row>
    <row r="1448">
      <c r="A1448" s="294" t="s">
        <v>22326</v>
      </c>
      <c r="B1448" s="294"/>
      <c r="C1448" s="294"/>
      <c r="D1448" s="294"/>
      <c r="E1448" s="294"/>
      <c r="F1448" s="294"/>
    </row>
    <row r="1449">
      <c r="A1449" s="294" t="str">
        <f t="array" ref="A1449">-Krodha(Anger)</f>
        <v>#NAME?</v>
      </c>
      <c r="B1449" s="294"/>
      <c r="C1449" s="294"/>
      <c r="D1449" s="294"/>
      <c r="E1449" s="294"/>
      <c r="F1449" s="294"/>
    </row>
    <row r="1450">
      <c r="A1450" s="294" t="str">
        <f t="array" ref="A1450">-Shoka(Grief)</f>
        <v>#NAME?</v>
      </c>
      <c r="B1450" s="294"/>
      <c r="C1450" s="294"/>
      <c r="D1450" s="294"/>
      <c r="E1450" s="294"/>
      <c r="F1450" s="294"/>
    </row>
    <row r="1451">
      <c r="A1451" s="294" t="str">
        <f t="array" ref="A1451">-Shrama(Exertion)</f>
        <v>#NAME?</v>
      </c>
      <c r="B1451" s="294"/>
      <c r="C1451" s="294"/>
      <c r="D1451" s="294"/>
      <c r="E1451" s="294"/>
      <c r="F1451" s="294"/>
    </row>
    <row r="1452">
      <c r="A1452" s="294" t="str">
        <f>ARRAY_CONSTRAIN(ARRAYFORMULA(-Nidra nasha(loss of sleep)), 1, 1)</f>
        <v>#ERROR!</v>
      </c>
      <c r="B1452" s="294"/>
      <c r="C1452" s="294"/>
      <c r="D1452" s="294"/>
      <c r="E1452" s="294"/>
      <c r="F1452" s="294"/>
    </row>
    <row r="1453">
      <c r="A1453" s="294" t="str">
        <f>ARRAY_CONSTRAIN(ARRAYFORMULA(-Vega dharana(Suppression of natural urges)), 1, 1)</f>
        <v>#ERROR!</v>
      </c>
      <c r="B1453" s="294"/>
      <c r="C1453" s="294"/>
      <c r="D1453" s="294"/>
      <c r="E1453" s="294"/>
      <c r="F1453" s="294"/>
    </row>
    <row r="1454">
      <c r="A1454" s="294" t="s">
        <v>22327</v>
      </c>
      <c r="B1454" s="294"/>
      <c r="C1454" s="294"/>
      <c r="D1454" s="294"/>
      <c r="E1454" s="294"/>
      <c r="F1454" s="294"/>
    </row>
    <row r="1455">
      <c r="A1455" s="294" t="s">
        <v>22328</v>
      </c>
      <c r="B1455" s="294"/>
      <c r="C1455" s="294"/>
      <c r="D1455" s="294"/>
      <c r="E1455" s="294"/>
      <c r="F1455" s="294"/>
    </row>
    <row r="1456">
      <c r="A1456" s="294"/>
      <c r="B1456" s="294"/>
      <c r="C1456" s="294"/>
      <c r="D1456" s="294"/>
      <c r="E1456" s="294"/>
      <c r="F1456" s="294"/>
    </row>
    <row r="1457">
      <c r="A1457" s="294" t="s">
        <v>22329</v>
      </c>
      <c r="B1457" s="294"/>
      <c r="C1457" s="294"/>
      <c r="D1457" s="294"/>
      <c r="E1457" s="294"/>
      <c r="F1457" s="294"/>
    </row>
    <row r="1458">
      <c r="A1458" s="294"/>
      <c r="B1458" s="294"/>
      <c r="C1458" s="294"/>
      <c r="D1458" s="294"/>
      <c r="E1458" s="294"/>
      <c r="F1458" s="294"/>
    </row>
    <row r="1459">
      <c r="A1459" s="294" t="s">
        <v>22330</v>
      </c>
      <c r="B1459" s="294"/>
      <c r="C1459" s="294"/>
      <c r="D1459" s="294"/>
      <c r="E1459" s="294"/>
      <c r="F1459" s="294"/>
    </row>
    <row r="1460">
      <c r="A1460" s="294" t="s">
        <v>22331</v>
      </c>
      <c r="B1460" s="294"/>
      <c r="C1460" s="294"/>
      <c r="D1460" s="294"/>
      <c r="E1460" s="294"/>
      <c r="F1460" s="294"/>
    </row>
    <row r="1461">
      <c r="A1461" s="294" t="s">
        <v>22332</v>
      </c>
      <c r="B1461" s="294"/>
      <c r="C1461" s="294"/>
      <c r="D1461" s="294"/>
      <c r="E1461" s="294"/>
      <c r="F1461" s="294"/>
    </row>
    <row r="1462">
      <c r="A1462" s="294" t="s">
        <v>22333</v>
      </c>
      <c r="B1462" s="294"/>
      <c r="C1462" s="294"/>
      <c r="D1462" s="294"/>
      <c r="E1462" s="294"/>
      <c r="F1462" s="294"/>
    </row>
    <row r="1463">
      <c r="A1463" s="294"/>
      <c r="B1463" s="294"/>
      <c r="C1463" s="294"/>
      <c r="D1463" s="294"/>
      <c r="E1463" s="294"/>
      <c r="F1463" s="294"/>
    </row>
    <row r="1464">
      <c r="A1464" s="294" t="s">
        <v>22334</v>
      </c>
      <c r="B1464" s="294"/>
      <c r="C1464" s="294"/>
      <c r="D1464" s="294"/>
      <c r="E1464" s="294"/>
      <c r="F1464" s="294"/>
    </row>
    <row r="1465">
      <c r="A1465" s="294"/>
      <c r="B1465" s="294"/>
      <c r="C1465" s="294"/>
      <c r="D1465" s="294"/>
      <c r="E1465" s="294"/>
      <c r="F1465" s="294"/>
    </row>
    <row r="1466">
      <c r="A1466" s="294" t="s">
        <v>22335</v>
      </c>
      <c r="B1466" s="294"/>
      <c r="C1466" s="294"/>
      <c r="D1466" s="294"/>
      <c r="E1466" s="294"/>
      <c r="F1466" s="294"/>
    </row>
    <row r="1467">
      <c r="A1467" s="294" t="s">
        <v>22336</v>
      </c>
      <c r="B1467" s="294"/>
      <c r="C1467" s="294"/>
      <c r="D1467" s="294"/>
      <c r="E1467" s="294"/>
      <c r="F1467" s="294"/>
    </row>
    <row r="1468">
      <c r="A1468" s="294" t="s">
        <v>22337</v>
      </c>
      <c r="B1468" s="294"/>
      <c r="C1468" s="294"/>
      <c r="D1468" s="294"/>
      <c r="E1468" s="294"/>
      <c r="F1468" s="294"/>
    </row>
    <row r="1469">
      <c r="A1469" s="294" t="s">
        <v>22338</v>
      </c>
      <c r="B1469" s="294"/>
      <c r="C1469" s="294"/>
      <c r="D1469" s="294"/>
      <c r="E1469" s="294"/>
      <c r="F1469" s="294"/>
    </row>
    <row r="1470">
      <c r="A1470" s="294"/>
      <c r="B1470" s="294"/>
      <c r="C1470" s="294"/>
      <c r="D1470" s="294"/>
      <c r="E1470" s="294"/>
      <c r="F1470" s="294"/>
    </row>
    <row r="1471">
      <c r="A1471" s="294" t="s">
        <v>21292</v>
      </c>
      <c r="B1471" s="294"/>
      <c r="C1471" s="294"/>
      <c r="D1471" s="294"/>
      <c r="E1471" s="294"/>
      <c r="F1471" s="294"/>
    </row>
    <row r="1472">
      <c r="A1472" s="294"/>
      <c r="B1472" s="294"/>
      <c r="C1472" s="294"/>
      <c r="D1472" s="294"/>
      <c r="E1472" s="294"/>
      <c r="F1472" s="294"/>
    </row>
    <row r="1473">
      <c r="A1473" s="294" t="s">
        <v>22339</v>
      </c>
      <c r="B1473" s="294"/>
      <c r="C1473" s="294"/>
      <c r="D1473" s="294"/>
      <c r="E1473" s="294"/>
      <c r="F1473" s="294"/>
    </row>
    <row r="1474">
      <c r="A1474" s="294" t="s">
        <v>22340</v>
      </c>
      <c r="B1474" s="294"/>
      <c r="C1474" s="294"/>
      <c r="D1474" s="294"/>
      <c r="E1474" s="294"/>
      <c r="F1474" s="294"/>
    </row>
    <row r="1475">
      <c r="A1475" s="294" t="s">
        <v>22341</v>
      </c>
      <c r="B1475" s="294"/>
      <c r="C1475" s="294"/>
      <c r="D1475" s="294"/>
      <c r="E1475" s="294"/>
      <c r="F1475" s="294"/>
    </row>
    <row r="1476">
      <c r="A1476" s="294" t="s">
        <v>22342</v>
      </c>
      <c r="B1476" s="294"/>
      <c r="C1476" s="294"/>
      <c r="D1476" s="294"/>
      <c r="E1476" s="294"/>
      <c r="F1476" s="294"/>
    </row>
    <row r="1477">
      <c r="A1477" s="294" t="s">
        <v>22343</v>
      </c>
      <c r="B1477" s="294"/>
      <c r="C1477" s="294"/>
      <c r="D1477" s="294"/>
      <c r="E1477" s="294"/>
      <c r="F1477" s="294"/>
    </row>
    <row r="1478">
      <c r="A1478" s="294" t="s">
        <v>22344</v>
      </c>
      <c r="B1478" s="294"/>
      <c r="C1478" s="294"/>
      <c r="D1478" s="294"/>
      <c r="E1478" s="294"/>
      <c r="F1478" s="294"/>
    </row>
    <row r="1479">
      <c r="A1479" s="294" t="s">
        <v>22345</v>
      </c>
      <c r="B1479" s="294"/>
      <c r="C1479" s="294"/>
      <c r="D1479" s="294"/>
      <c r="E1479" s="294"/>
      <c r="F1479" s="294"/>
    </row>
    <row r="1480">
      <c r="A1480" s="294" t="s">
        <v>22346</v>
      </c>
      <c r="B1480" s="294"/>
      <c r="C1480" s="294"/>
      <c r="D1480" s="294"/>
      <c r="E1480" s="294"/>
      <c r="F1480" s="294"/>
    </row>
    <row r="1481">
      <c r="A1481" s="294" t="s">
        <v>22347</v>
      </c>
      <c r="B1481" s="294"/>
      <c r="C1481" s="294"/>
      <c r="D1481" s="294"/>
      <c r="E1481" s="294"/>
      <c r="F1481" s="294"/>
    </row>
    <row r="1482">
      <c r="A1482" s="294"/>
      <c r="B1482" s="294"/>
      <c r="C1482" s="294"/>
      <c r="D1482" s="294"/>
      <c r="E1482" s="294"/>
      <c r="F1482" s="294"/>
    </row>
    <row r="1483">
      <c r="A1483" s="294" t="s">
        <v>21760</v>
      </c>
      <c r="B1483" s="294"/>
      <c r="C1483" s="294"/>
      <c r="D1483" s="294"/>
      <c r="E1483" s="294"/>
      <c r="F1483" s="294"/>
    </row>
    <row r="1484">
      <c r="A1484" s="294"/>
      <c r="B1484" s="294"/>
      <c r="C1484" s="294"/>
      <c r="D1484" s="294"/>
      <c r="E1484" s="294"/>
      <c r="F1484" s="294"/>
    </row>
    <row r="1485">
      <c r="A1485" s="294" t="s">
        <v>22348</v>
      </c>
      <c r="B1485" s="294"/>
      <c r="C1485" s="294"/>
      <c r="D1485" s="294"/>
      <c r="E1485" s="294"/>
      <c r="F1485" s="294"/>
    </row>
    <row r="1486">
      <c r="A1486" s="294" t="s">
        <v>22349</v>
      </c>
      <c r="B1486" s="294"/>
      <c r="C1486" s="294"/>
      <c r="D1486" s="294"/>
      <c r="E1486" s="294"/>
      <c r="F1486" s="294"/>
    </row>
    <row r="1487">
      <c r="A1487" s="294" t="s">
        <v>22350</v>
      </c>
      <c r="B1487" s="294"/>
      <c r="C1487" s="294"/>
      <c r="D1487" s="294"/>
      <c r="E1487" s="294"/>
      <c r="F1487" s="294"/>
    </row>
    <row r="1488">
      <c r="A1488" s="294" t="s">
        <v>22351</v>
      </c>
      <c r="B1488" s="294"/>
      <c r="C1488" s="294"/>
      <c r="D1488" s="294"/>
      <c r="E1488" s="294"/>
      <c r="F1488" s="294"/>
    </row>
    <row r="1489">
      <c r="A1489" s="294" t="s">
        <v>22352</v>
      </c>
      <c r="B1489" s="294"/>
      <c r="C1489" s="294"/>
      <c r="D1489" s="294"/>
      <c r="E1489" s="294"/>
      <c r="F1489" s="294"/>
    </row>
    <row r="1490">
      <c r="A1490" s="294"/>
      <c r="B1490" s="294"/>
      <c r="C1490" s="294"/>
      <c r="D1490" s="294"/>
      <c r="E1490" s="294"/>
      <c r="F1490" s="294"/>
    </row>
    <row r="1491">
      <c r="A1491" s="294"/>
      <c r="B1491" s="294"/>
      <c r="C1491" s="294"/>
      <c r="D1491" s="294"/>
      <c r="E1491" s="294"/>
      <c r="F1491" s="294"/>
    </row>
    <row r="1492">
      <c r="A1492" s="294" t="s">
        <v>22353</v>
      </c>
      <c r="B1492" s="294"/>
      <c r="C1492" s="294"/>
      <c r="D1492" s="294"/>
      <c r="E1492" s="294"/>
      <c r="F1492" s="294"/>
    </row>
    <row r="1493">
      <c r="A1493" s="294"/>
      <c r="B1493" s="294"/>
      <c r="C1493" s="294"/>
      <c r="D1493" s="294"/>
      <c r="E1493" s="294"/>
      <c r="F1493" s="294"/>
    </row>
    <row r="1494">
      <c r="A1494" s="294" t="s">
        <v>22354</v>
      </c>
      <c r="B1494" s="294"/>
      <c r="C1494" s="294"/>
      <c r="D1494" s="294"/>
      <c r="E1494" s="294"/>
      <c r="F1494" s="294"/>
    </row>
    <row r="1495">
      <c r="A1495" s="294" t="s">
        <v>22355</v>
      </c>
      <c r="B1495" s="294"/>
      <c r="C1495" s="294"/>
      <c r="D1495" s="294"/>
      <c r="E1495" s="294"/>
      <c r="F1495" s="294"/>
    </row>
    <row r="1496">
      <c r="A1496" s="294" t="s">
        <v>22356</v>
      </c>
      <c r="B1496" s="294"/>
      <c r="C1496" s="294"/>
      <c r="D1496" s="294"/>
      <c r="E1496" s="294"/>
      <c r="F1496" s="294"/>
    </row>
    <row r="1497">
      <c r="A1497" s="294" t="s">
        <v>22357</v>
      </c>
      <c r="B1497" s="294"/>
      <c r="C1497" s="294"/>
      <c r="D1497" s="294"/>
      <c r="E1497" s="294"/>
      <c r="F1497" s="294"/>
    </row>
    <row r="1498">
      <c r="A1498" s="294" t="s">
        <v>22358</v>
      </c>
      <c r="B1498" s="294"/>
      <c r="C1498" s="294"/>
      <c r="D1498" s="294"/>
      <c r="E1498" s="294"/>
      <c r="F1498" s="294"/>
    </row>
    <row r="1499">
      <c r="A1499" s="294" t="s">
        <v>22359</v>
      </c>
      <c r="B1499" s="294"/>
      <c r="C1499" s="294"/>
      <c r="D1499" s="294"/>
      <c r="E1499" s="294"/>
      <c r="F1499" s="294"/>
    </row>
    <row r="1500">
      <c r="A1500" s="294" t="s">
        <v>22360</v>
      </c>
      <c r="B1500" s="294"/>
      <c r="C1500" s="294"/>
      <c r="D1500" s="294"/>
      <c r="E1500" s="294"/>
      <c r="F1500" s="294"/>
    </row>
    <row r="1501">
      <c r="A1501" s="294" t="s">
        <v>22361</v>
      </c>
      <c r="B1501" s="294"/>
      <c r="C1501" s="294"/>
      <c r="D1501" s="294"/>
      <c r="E1501" s="294"/>
      <c r="F1501" s="294"/>
    </row>
    <row r="1502">
      <c r="A1502" s="294" t="s">
        <v>22362</v>
      </c>
      <c r="B1502" s="294"/>
      <c r="C1502" s="294"/>
      <c r="D1502" s="294"/>
      <c r="E1502" s="294"/>
      <c r="F1502" s="294"/>
    </row>
    <row r="1503">
      <c r="A1503" s="294" t="s">
        <v>22363</v>
      </c>
      <c r="B1503" s="294"/>
      <c r="C1503" s="294"/>
      <c r="D1503" s="294"/>
      <c r="E1503" s="294"/>
      <c r="F1503" s="294"/>
    </row>
    <row r="1504">
      <c r="A1504" s="294" t="s">
        <v>21312</v>
      </c>
      <c r="B1504" s="294"/>
      <c r="C1504" s="294"/>
      <c r="D1504" s="294"/>
      <c r="E1504" s="294"/>
      <c r="F1504" s="294"/>
    </row>
    <row r="1505">
      <c r="A1505" s="294" t="s">
        <v>22364</v>
      </c>
      <c r="B1505" s="294"/>
      <c r="C1505" s="294"/>
      <c r="D1505" s="294"/>
      <c r="E1505" s="294"/>
      <c r="F1505" s="294"/>
    </row>
    <row r="1506">
      <c r="A1506" s="294" t="s">
        <v>22365</v>
      </c>
      <c r="B1506" s="294"/>
      <c r="C1506" s="294"/>
      <c r="D1506" s="294"/>
      <c r="E1506" s="294"/>
      <c r="F1506" s="294"/>
    </row>
    <row r="1507">
      <c r="A1507" s="294" t="s">
        <v>22325</v>
      </c>
      <c r="B1507" s="294"/>
      <c r="C1507" s="294"/>
      <c r="D1507" s="294"/>
      <c r="E1507" s="294"/>
      <c r="F1507" s="294"/>
    </row>
    <row r="1508">
      <c r="A1508" s="294"/>
      <c r="B1508" s="294"/>
      <c r="C1508" s="294"/>
      <c r="D1508" s="294"/>
      <c r="E1508" s="294"/>
      <c r="F1508" s="294"/>
    </row>
    <row r="1509">
      <c r="A1509" s="294"/>
      <c r="B1509" s="294"/>
      <c r="C1509" s="294"/>
      <c r="D1509" s="294"/>
      <c r="E1509" s="294"/>
      <c r="F1509" s="294"/>
    </row>
    <row r="1510">
      <c r="A1510" s="294" t="s">
        <v>22366</v>
      </c>
      <c r="B1510" s="294"/>
      <c r="C1510" s="294"/>
      <c r="D1510" s="294"/>
      <c r="E1510" s="294"/>
      <c r="F1510" s="294"/>
    </row>
    <row r="1511">
      <c r="A1511" s="294"/>
      <c r="B1511" s="294"/>
      <c r="C1511" s="294"/>
      <c r="D1511" s="294"/>
      <c r="E1511" s="294"/>
      <c r="F1511" s="294"/>
    </row>
    <row r="1512">
      <c r="A1512" s="294" t="s">
        <v>22367</v>
      </c>
      <c r="B1512" s="294"/>
      <c r="C1512" s="294"/>
      <c r="D1512" s="294"/>
      <c r="E1512" s="294"/>
      <c r="F1512" s="294"/>
    </row>
    <row r="1513">
      <c r="A1513" s="294" t="s">
        <v>22368</v>
      </c>
      <c r="B1513" s="294"/>
      <c r="C1513" s="294"/>
      <c r="D1513" s="294"/>
      <c r="E1513" s="294"/>
      <c r="F1513" s="294"/>
    </row>
    <row r="1514">
      <c r="A1514" s="294" t="s">
        <v>22369</v>
      </c>
      <c r="B1514" s="294"/>
      <c r="C1514" s="294"/>
      <c r="D1514" s="294"/>
      <c r="E1514" s="294"/>
      <c r="F1514" s="294"/>
    </row>
    <row r="1515">
      <c r="A1515" s="294" t="s">
        <v>22370</v>
      </c>
      <c r="B1515" s="294"/>
      <c r="C1515" s="294"/>
      <c r="D1515" s="294"/>
      <c r="E1515" s="294"/>
      <c r="F1515" s="294"/>
    </row>
    <row r="1516">
      <c r="A1516" s="294" t="s">
        <v>22371</v>
      </c>
      <c r="B1516" s="294"/>
      <c r="C1516" s="294"/>
      <c r="D1516" s="294"/>
      <c r="E1516" s="294"/>
      <c r="F1516" s="294"/>
    </row>
    <row r="1517">
      <c r="A1517" s="294" t="s">
        <v>22372</v>
      </c>
      <c r="B1517" s="294"/>
      <c r="C1517" s="294"/>
      <c r="D1517" s="294"/>
      <c r="E1517" s="294"/>
      <c r="F1517" s="294"/>
    </row>
    <row r="1518">
      <c r="A1518" s="294" t="s">
        <v>22373</v>
      </c>
      <c r="B1518" s="294"/>
      <c r="C1518" s="294"/>
      <c r="D1518" s="294"/>
      <c r="E1518" s="294"/>
      <c r="F1518" s="294"/>
    </row>
    <row r="1519">
      <c r="A1519" s="294" t="s">
        <v>22374</v>
      </c>
      <c r="B1519" s="294"/>
      <c r="C1519" s="294"/>
      <c r="D1519" s="294"/>
      <c r="E1519" s="294"/>
      <c r="F1519" s="294"/>
    </row>
    <row r="1520">
      <c r="A1520" s="294" t="s">
        <v>22375</v>
      </c>
      <c r="B1520" s="294"/>
      <c r="C1520" s="294"/>
      <c r="D1520" s="294"/>
      <c r="E1520" s="294"/>
      <c r="F1520" s="294"/>
    </row>
    <row r="1521">
      <c r="A1521" s="294" t="s">
        <v>22376</v>
      </c>
      <c r="B1521" s="294"/>
      <c r="C1521" s="294"/>
      <c r="D1521" s="294"/>
      <c r="E1521" s="294"/>
      <c r="F1521" s="294"/>
    </row>
    <row r="1522">
      <c r="A1522" s="294"/>
      <c r="B1522" s="294"/>
      <c r="C1522" s="294"/>
      <c r="D1522" s="294"/>
      <c r="E1522" s="294"/>
      <c r="F1522" s="294"/>
    </row>
    <row r="1523">
      <c r="A1523" s="294"/>
      <c r="B1523" s="294"/>
      <c r="C1523" s="294"/>
      <c r="D1523" s="294"/>
      <c r="E1523" s="294"/>
      <c r="F1523" s="294"/>
    </row>
    <row r="1524">
      <c r="A1524" s="294" t="s">
        <v>21326</v>
      </c>
      <c r="B1524" s="294"/>
      <c r="C1524" s="294"/>
      <c r="D1524" s="294"/>
      <c r="E1524" s="294"/>
      <c r="F1524" s="294"/>
    </row>
    <row r="1525">
      <c r="A1525" s="294"/>
      <c r="B1525" s="294"/>
      <c r="C1525" s="294"/>
      <c r="D1525" s="294"/>
      <c r="E1525" s="294"/>
      <c r="F1525" s="294"/>
    </row>
    <row r="1526">
      <c r="A1526" s="294" t="s">
        <v>22377</v>
      </c>
      <c r="B1526" s="294"/>
      <c r="C1526" s="294"/>
      <c r="D1526" s="294"/>
      <c r="E1526" s="294"/>
      <c r="F1526" s="294"/>
    </row>
    <row r="1527">
      <c r="A1527" s="294" t="s">
        <v>22378</v>
      </c>
      <c r="B1527" s="294"/>
      <c r="C1527" s="294"/>
      <c r="D1527" s="294"/>
      <c r="E1527" s="294"/>
      <c r="F1527" s="294"/>
    </row>
    <row r="1528">
      <c r="A1528" s="294" t="s">
        <v>22379</v>
      </c>
      <c r="B1528" s="294"/>
      <c r="C1528" s="294"/>
      <c r="D1528" s="294"/>
      <c r="E1528" s="294"/>
      <c r="F1528" s="294"/>
    </row>
    <row r="1529">
      <c r="A1529" s="294" t="str">
        <f>ARRAY_CONSTRAIN(ARRAYFORMULA(-Doshas involved: Mainly Vata-Pitta), 1, 1)</f>
        <v>#ERROR!</v>
      </c>
      <c r="B1529" s="294"/>
      <c r="C1529" s="294"/>
      <c r="D1529" s="294"/>
      <c r="E1529" s="294"/>
      <c r="F1529" s="294"/>
    </row>
    <row r="1530">
      <c r="A1530" s="294" t="s">
        <v>22380</v>
      </c>
      <c r="B1530" s="294"/>
      <c r="C1530" s="294"/>
      <c r="D1530" s="294"/>
      <c r="E1530" s="294"/>
      <c r="F1530" s="294"/>
    </row>
    <row r="1531">
      <c r="A1531" s="294" t="s">
        <v>22381</v>
      </c>
      <c r="B1531" s="294"/>
      <c r="C1531" s="294"/>
      <c r="D1531" s="294"/>
      <c r="E1531" s="294"/>
      <c r="F1531" s="294"/>
    </row>
    <row r="1532">
      <c r="A1532" s="294" t="s">
        <v>22382</v>
      </c>
      <c r="B1532" s="294"/>
      <c r="C1532" s="294"/>
      <c r="D1532" s="294"/>
      <c r="E1532" s="294"/>
      <c r="F1532" s="294"/>
    </row>
    <row r="1533">
      <c r="A1533" s="294" t="s">
        <v>22383</v>
      </c>
      <c r="B1533" s="294"/>
      <c r="C1533" s="294"/>
      <c r="D1533" s="294"/>
      <c r="E1533" s="294"/>
      <c r="F1533" s="294"/>
    </row>
    <row r="1534">
      <c r="A1534" s="294"/>
      <c r="B1534" s="294"/>
      <c r="C1534" s="294"/>
      <c r="D1534" s="294"/>
      <c r="E1534" s="294"/>
      <c r="F1534" s="294"/>
    </row>
    <row r="1535">
      <c r="A1535" s="294" t="s">
        <v>22384</v>
      </c>
      <c r="B1535" s="294"/>
      <c r="C1535" s="294"/>
      <c r="D1535" s="294"/>
      <c r="E1535" s="294"/>
      <c r="F1535" s="294"/>
    </row>
    <row r="1536">
      <c r="A1536" s="294"/>
      <c r="B1536" s="294"/>
      <c r="C1536" s="294"/>
      <c r="D1536" s="294"/>
      <c r="E1536" s="294"/>
      <c r="F1536" s="294"/>
    </row>
    <row r="1537">
      <c r="A1537" s="294" t="s">
        <v>22385</v>
      </c>
      <c r="B1537" s="294"/>
      <c r="C1537" s="294"/>
      <c r="D1537" s="294"/>
      <c r="E1537" s="294"/>
      <c r="F1537" s="294"/>
    </row>
    <row r="1538">
      <c r="A1538" s="294" t="s">
        <v>22386</v>
      </c>
      <c r="B1538" s="294"/>
      <c r="C1538" s="294"/>
      <c r="D1538" s="294"/>
      <c r="E1538" s="294"/>
      <c r="F1538" s="294"/>
    </row>
    <row r="1539">
      <c r="A1539" s="294" t="s">
        <v>22387</v>
      </c>
      <c r="B1539" s="294"/>
      <c r="C1539" s="294"/>
      <c r="D1539" s="294"/>
      <c r="E1539" s="294"/>
      <c r="F1539" s="294"/>
    </row>
    <row r="1540">
      <c r="A1540" s="294" t="s">
        <v>22388</v>
      </c>
      <c r="B1540" s="294"/>
      <c r="C1540" s="294"/>
      <c r="D1540" s="294"/>
      <c r="E1540" s="294"/>
      <c r="F1540" s="294"/>
    </row>
    <row r="1541">
      <c r="A1541" s="294" t="s">
        <v>22389</v>
      </c>
      <c r="B1541" s="294"/>
      <c r="C1541" s="294"/>
      <c r="D1541" s="294"/>
      <c r="E1541" s="294"/>
      <c r="F1541" s="294"/>
    </row>
    <row r="1542">
      <c r="A1542" s="294" t="s">
        <v>22390</v>
      </c>
      <c r="B1542" s="294"/>
      <c r="C1542" s="294"/>
      <c r="D1542" s="294"/>
      <c r="E1542" s="294"/>
      <c r="F1542" s="294"/>
    </row>
    <row r="1543">
      <c r="A1543" s="294" t="s">
        <v>22391</v>
      </c>
      <c r="B1543" s="294"/>
      <c r="C1543" s="294"/>
      <c r="D1543" s="294"/>
      <c r="E1543" s="294"/>
      <c r="F1543" s="294"/>
    </row>
    <row r="1544">
      <c r="A1544" s="294"/>
      <c r="B1544" s="294"/>
      <c r="C1544" s="294"/>
      <c r="D1544" s="294"/>
      <c r="E1544" s="294"/>
      <c r="F1544" s="294"/>
    </row>
    <row r="1545">
      <c r="A1545" s="294" t="s">
        <v>22392</v>
      </c>
      <c r="B1545" s="294"/>
      <c r="C1545" s="294"/>
      <c r="D1545" s="294"/>
      <c r="E1545" s="294"/>
      <c r="F1545" s="294"/>
    </row>
    <row r="1546">
      <c r="A1546" s="294"/>
      <c r="B1546" s="294"/>
      <c r="C1546" s="294"/>
      <c r="D1546" s="294"/>
      <c r="E1546" s="294"/>
      <c r="F1546" s="294"/>
    </row>
    <row r="1547">
      <c r="A1547" s="294" t="s">
        <v>22393</v>
      </c>
      <c r="B1547" s="294"/>
      <c r="C1547" s="294"/>
      <c r="D1547" s="294"/>
      <c r="E1547" s="294"/>
      <c r="F1547" s="294"/>
    </row>
    <row r="1548">
      <c r="A1548" s="294" t="s">
        <v>22394</v>
      </c>
      <c r="B1548" s="294"/>
      <c r="C1548" s="294"/>
      <c r="D1548" s="294"/>
      <c r="E1548" s="294"/>
      <c r="F1548" s="294"/>
    </row>
    <row r="1549">
      <c r="A1549" s="294" t="s">
        <v>22395</v>
      </c>
      <c r="B1549" s="294"/>
      <c r="C1549" s="294"/>
      <c r="D1549" s="294"/>
      <c r="E1549" s="294"/>
      <c r="F1549" s="294"/>
    </row>
    <row r="1550">
      <c r="A1550" s="294" t="s">
        <v>22396</v>
      </c>
      <c r="B1550" s="294"/>
      <c r="C1550" s="294"/>
      <c r="D1550" s="294"/>
      <c r="E1550" s="294"/>
      <c r="F1550" s="294"/>
    </row>
    <row r="1551">
      <c r="A1551" s="294"/>
      <c r="B1551" s="294"/>
      <c r="C1551" s="294"/>
      <c r="D1551" s="294"/>
      <c r="E1551" s="294"/>
      <c r="F1551" s="294"/>
    </row>
    <row r="1552">
      <c r="A1552" s="294" t="s">
        <v>22397</v>
      </c>
      <c r="B1552" s="294"/>
      <c r="C1552" s="294"/>
      <c r="D1552" s="294"/>
      <c r="E1552" s="294"/>
      <c r="F1552" s="294"/>
    </row>
    <row r="1553">
      <c r="A1553" s="294"/>
      <c r="B1553" s="294"/>
      <c r="C1553" s="294"/>
      <c r="D1553" s="294"/>
      <c r="E1553" s="294"/>
      <c r="F1553" s="294"/>
    </row>
    <row r="1554">
      <c r="A1554" s="294" t="s">
        <v>22398</v>
      </c>
      <c r="B1554" s="294"/>
      <c r="C1554" s="294"/>
      <c r="D1554" s="294"/>
      <c r="E1554" s="294"/>
      <c r="F1554" s="294"/>
    </row>
    <row r="1555">
      <c r="A1555" s="294" t="s">
        <v>22399</v>
      </c>
      <c r="B1555" s="294"/>
      <c r="C1555" s="294"/>
      <c r="D1555" s="294"/>
      <c r="E1555" s="294"/>
      <c r="F1555" s="294"/>
    </row>
    <row r="1556">
      <c r="A1556" s="294" t="s">
        <v>22400</v>
      </c>
      <c r="B1556" s="294"/>
      <c r="C1556" s="294"/>
      <c r="D1556" s="294"/>
      <c r="E1556" s="294"/>
      <c r="F1556" s="294"/>
    </row>
    <row r="1557">
      <c r="A1557" s="294" t="s">
        <v>22401</v>
      </c>
      <c r="B1557" s="294"/>
      <c r="C1557" s="294"/>
      <c r="D1557" s="294"/>
      <c r="E1557" s="294"/>
      <c r="F1557" s="294"/>
    </row>
    <row r="1558">
      <c r="A1558" s="294" t="s">
        <v>22402</v>
      </c>
      <c r="B1558" s="294"/>
      <c r="C1558" s="294"/>
      <c r="D1558" s="294"/>
      <c r="E1558" s="294"/>
      <c r="F1558" s="294"/>
    </row>
    <row r="1559">
      <c r="A1559" s="294"/>
      <c r="B1559" s="294"/>
      <c r="C1559" s="294"/>
      <c r="D1559" s="294"/>
      <c r="E1559" s="294"/>
      <c r="F1559" s="294"/>
    </row>
    <row r="1560">
      <c r="A1560" s="294" t="s">
        <v>22403</v>
      </c>
      <c r="B1560" s="294"/>
      <c r="C1560" s="294"/>
      <c r="D1560" s="294"/>
      <c r="E1560" s="294"/>
      <c r="F1560" s="294"/>
    </row>
    <row r="1561">
      <c r="A1561" s="294"/>
      <c r="B1561" s="294"/>
      <c r="C1561" s="294"/>
      <c r="D1561" s="294"/>
      <c r="E1561" s="294"/>
      <c r="F1561" s="294"/>
    </row>
    <row r="1562">
      <c r="A1562" s="294" t="s">
        <v>22404</v>
      </c>
      <c r="B1562" s="294"/>
      <c r="C1562" s="294"/>
      <c r="D1562" s="294"/>
      <c r="E1562" s="294"/>
      <c r="F1562" s="294"/>
    </row>
    <row r="1563">
      <c r="A1563" s="294" t="str">
        <f>ARRAY_CONSTRAIN(ARRAYFORMULA(-Manjishtadi Kashaya – Rakta prasadana), 1, 1)</f>
        <v>#ERROR!</v>
      </c>
      <c r="B1563" s="294"/>
      <c r="C1563" s="294"/>
      <c r="D1563" s="294"/>
      <c r="E1563" s="294"/>
      <c r="F1563" s="294"/>
    </row>
    <row r="1564">
      <c r="A1564" s="294" t="str">
        <f>ARRAY_CONSTRAIN(ARRAYFORMULA(-Sarivadyasava – Pitta-Rakta shodhana), 1, 1)</f>
        <v>#ERROR!</v>
      </c>
      <c r="B1564" s="294"/>
      <c r="C1564" s="294"/>
      <c r="D1564" s="294"/>
      <c r="E1564" s="294"/>
      <c r="F1564" s="294"/>
    </row>
    <row r="1565">
      <c r="A1565" s="294" t="str">
        <f>ARRAY_CONSTRAIN(ARRAYFORMULA(-Khadirarishta – Twak dosha hara), 1, 1)</f>
        <v>#ERROR!</v>
      </c>
      <c r="B1565" s="294"/>
      <c r="C1565" s="294"/>
      <c r="D1565" s="294"/>
      <c r="E1565" s="294"/>
      <c r="F1565" s="294"/>
    </row>
    <row r="1566">
      <c r="A1566" s="294" t="str">
        <f>-Arogyavardhini Vati – Pitta hara, lekhana</f>
        <v>#ERROR!</v>
      </c>
      <c r="B1566" s="294"/>
      <c r="C1566" s="294"/>
      <c r="D1566" s="294"/>
      <c r="E1566" s="294"/>
      <c r="F1566" s="294"/>
    </row>
    <row r="1567">
      <c r="A1567" s="294" t="str">
        <f>ARRAY_CONSTRAIN(ARRAYFORMULA(-Nimbadi Guggulu – blood purifier), 1, 1)</f>
        <v>#ERROR!</v>
      </c>
      <c r="B1567" s="294"/>
      <c r="C1567" s="294"/>
      <c r="D1567" s="294"/>
      <c r="E1567" s="294"/>
      <c r="F1567" s="294"/>
    </row>
    <row r="1568">
      <c r="A1568" s="294" t="str">
        <f>ARRAY_CONSTRAIN(ARRAYFORMULA(-External Applications(Lepa)), 1, 1)</f>
        <v>#ERROR!</v>
      </c>
      <c r="B1568" s="294"/>
      <c r="C1568" s="294"/>
      <c r="D1568" s="294"/>
      <c r="E1568" s="294"/>
      <c r="F1568" s="294"/>
    </row>
    <row r="1569">
      <c r="A1569" s="294" t="str">
        <f>-Lepa with Chandana, Lodhra, Manjishta, Yashtimadhu</f>
        <v>#ERROR!</v>
      </c>
      <c r="B1569" s="294"/>
      <c r="C1569" s="294"/>
      <c r="D1569" s="294"/>
      <c r="E1569" s="294"/>
      <c r="F1569" s="294"/>
    </row>
    <row r="1570">
      <c r="A1570" s="294" t="str">
        <f>ARRAY_CONSTRAIN(ARRAYFORMULA(-Eladi churna with milk as face pack), 1, 1)</f>
        <v>#ERROR!</v>
      </c>
      <c r="B1570" s="294"/>
      <c r="C1570" s="294"/>
      <c r="D1570" s="294"/>
      <c r="E1570" s="294"/>
      <c r="F1570" s="294"/>
    </row>
    <row r="1571">
      <c r="A1571" s="294" t="str">
        <f>ARRAY_CONSTRAIN(ARRAYFORMULA(-Mukha Lepa with Rakta prasadaka dravyas), 1, 1)</f>
        <v>#ERROR!</v>
      </c>
      <c r="B1571" s="294"/>
      <c r="C1571" s="294"/>
      <c r="D1571" s="294"/>
      <c r="E1571" s="294"/>
      <c r="F1571" s="294"/>
    </row>
    <row r="1572">
      <c r="A1572" s="294" t="s">
        <v>22405</v>
      </c>
      <c r="B1572" s="294"/>
      <c r="C1572" s="294"/>
      <c r="D1572" s="294"/>
      <c r="E1572" s="294"/>
      <c r="F1572" s="294"/>
    </row>
    <row r="1573">
      <c r="A1573" s="294" t="s">
        <v>22406</v>
      </c>
      <c r="B1573" s="294"/>
      <c r="C1573" s="294"/>
      <c r="D1573" s="294"/>
      <c r="E1573" s="294"/>
      <c r="F1573" s="294"/>
    </row>
    <row r="1574">
      <c r="A1574" s="294"/>
      <c r="B1574" s="294"/>
      <c r="C1574" s="294"/>
      <c r="D1574" s="294"/>
      <c r="E1574" s="294"/>
      <c r="F1574" s="294"/>
    </row>
    <row r="1575">
      <c r="A1575" s="294" t="s">
        <v>22407</v>
      </c>
      <c r="B1575" s="294"/>
      <c r="C1575" s="294"/>
      <c r="D1575" s="294"/>
      <c r="E1575" s="294"/>
      <c r="F1575" s="294"/>
    </row>
    <row r="1576">
      <c r="A1576" s="294" t="s">
        <v>22408</v>
      </c>
      <c r="B1576" s="294"/>
      <c r="C1576" s="294"/>
      <c r="D1576" s="294"/>
      <c r="E1576" s="294"/>
      <c r="F1576" s="294"/>
    </row>
    <row r="1577">
      <c r="A1577" s="294" t="s">
        <v>22409</v>
      </c>
      <c r="B1577" s="294"/>
      <c r="C1577" s="294"/>
      <c r="D1577" s="294"/>
      <c r="E1577" s="294"/>
      <c r="F1577" s="294"/>
    </row>
    <row r="1578">
      <c r="A1578" s="294"/>
      <c r="B1578" s="294"/>
      <c r="C1578" s="294"/>
      <c r="D1578" s="294"/>
      <c r="E1578" s="294"/>
      <c r="F1578" s="294"/>
    </row>
    <row r="1579">
      <c r="A1579" s="294"/>
      <c r="B1579" s="294"/>
      <c r="C1579" s="294"/>
      <c r="D1579" s="294"/>
      <c r="E1579" s="294"/>
      <c r="F1579" s="294"/>
    </row>
    <row r="1580">
      <c r="A1580" s="294" t="s">
        <v>21312</v>
      </c>
      <c r="B1580" s="294"/>
      <c r="C1580" s="294"/>
      <c r="D1580" s="294"/>
      <c r="E1580" s="294"/>
      <c r="F1580" s="294"/>
    </row>
    <row r="1581">
      <c r="A1581" s="294" t="s">
        <v>22410</v>
      </c>
      <c r="B1581" s="294"/>
      <c r="C1581" s="294"/>
      <c r="D1581" s="294"/>
      <c r="E1581" s="294"/>
      <c r="F1581" s="294"/>
    </row>
    <row r="1582">
      <c r="A1582" s="294" t="s">
        <v>21618</v>
      </c>
      <c r="B1582" s="294"/>
      <c r="C1582" s="294"/>
      <c r="D1582" s="294"/>
      <c r="E1582" s="294"/>
      <c r="F1582" s="294"/>
    </row>
    <row r="1583">
      <c r="A1583" s="294" t="s">
        <v>22411</v>
      </c>
      <c r="B1583" s="294"/>
      <c r="C1583" s="294"/>
      <c r="D1583" s="294"/>
      <c r="E1583" s="294"/>
      <c r="F1583" s="294"/>
    </row>
    <row r="1584">
      <c r="A1584" s="294"/>
      <c r="B1584" s="294"/>
      <c r="C1584" s="294"/>
      <c r="D1584" s="294"/>
      <c r="E1584" s="294"/>
      <c r="F1584" s="294"/>
    </row>
    <row r="1585">
      <c r="A1585" s="294" t="s">
        <v>21272</v>
      </c>
      <c r="B1585" s="294"/>
      <c r="C1585" s="294"/>
      <c r="D1585" s="294"/>
      <c r="E1585" s="294"/>
      <c r="F1585" s="294"/>
    </row>
    <row r="1586">
      <c r="A1586" s="294"/>
      <c r="B1586" s="294"/>
      <c r="C1586" s="294"/>
      <c r="D1586" s="294"/>
      <c r="E1586" s="294"/>
      <c r="F1586" s="294"/>
    </row>
    <row r="1587">
      <c r="A1587" s="294" t="s">
        <v>22412</v>
      </c>
      <c r="B1587" s="294"/>
      <c r="C1587" s="294"/>
      <c r="D1587" s="294"/>
      <c r="E1587" s="294"/>
      <c r="F1587" s="294"/>
    </row>
    <row r="1588">
      <c r="A1588" s="294" t="s">
        <v>22413</v>
      </c>
      <c r="B1588" s="294"/>
      <c r="C1588" s="294"/>
      <c r="D1588" s="294"/>
      <c r="E1588" s="294"/>
      <c r="F1588" s="294"/>
    </row>
    <row r="1589">
      <c r="A1589" s="294" t="s">
        <v>22414</v>
      </c>
      <c r="B1589" s="294"/>
      <c r="C1589" s="294"/>
      <c r="D1589" s="294"/>
      <c r="E1589" s="294"/>
      <c r="F1589" s="294"/>
    </row>
    <row r="1590">
      <c r="A1590" s="294" t="s">
        <v>22415</v>
      </c>
      <c r="B1590" s="294"/>
      <c r="C1590" s="294"/>
      <c r="D1590" s="294"/>
      <c r="E1590" s="294"/>
      <c r="F1590" s="294"/>
    </row>
    <row r="1591">
      <c r="A1591" s="294" t="s">
        <v>22416</v>
      </c>
      <c r="B1591" s="294"/>
      <c r="C1591" s="294"/>
      <c r="D1591" s="294"/>
      <c r="E1591" s="294"/>
      <c r="F1591" s="294"/>
    </row>
    <row r="1592">
      <c r="A1592" s="294" t="s">
        <v>22417</v>
      </c>
      <c r="B1592" s="294"/>
      <c r="C1592" s="294"/>
      <c r="D1592" s="294"/>
      <c r="E1592" s="294"/>
      <c r="F1592" s="294"/>
    </row>
    <row r="1593">
      <c r="A1593" s="294" t="s">
        <v>22418</v>
      </c>
      <c r="B1593" s="294"/>
      <c r="C1593" s="294"/>
      <c r="D1593" s="294"/>
      <c r="E1593" s="294"/>
      <c r="F1593" s="294"/>
    </row>
    <row r="1594">
      <c r="A1594" s="294" t="s">
        <v>22419</v>
      </c>
      <c r="B1594" s="294"/>
      <c r="C1594" s="294"/>
      <c r="D1594" s="294"/>
      <c r="E1594" s="294"/>
      <c r="F1594" s="294"/>
    </row>
    <row r="1595">
      <c r="A1595" s="294" t="s">
        <v>22420</v>
      </c>
      <c r="B1595" s="294"/>
      <c r="C1595" s="294"/>
      <c r="D1595" s="294"/>
      <c r="E1595" s="294"/>
      <c r="F1595" s="294"/>
    </row>
    <row r="1596">
      <c r="A1596" s="294"/>
      <c r="B1596" s="294"/>
      <c r="C1596" s="294"/>
      <c r="D1596" s="294"/>
      <c r="E1596" s="294"/>
      <c r="F1596" s="294"/>
    </row>
    <row r="1597">
      <c r="A1597" s="294" t="s">
        <v>22329</v>
      </c>
      <c r="B1597" s="294"/>
      <c r="C1597" s="294"/>
      <c r="D1597" s="294"/>
      <c r="E1597" s="294"/>
      <c r="F1597" s="294"/>
    </row>
    <row r="1598">
      <c r="A1598" s="294"/>
      <c r="B1598" s="294"/>
      <c r="C1598" s="294"/>
      <c r="D1598" s="294"/>
      <c r="E1598" s="294"/>
      <c r="F1598" s="294"/>
    </row>
    <row r="1599">
      <c r="A1599" s="294" t="s">
        <v>22421</v>
      </c>
      <c r="B1599" s="294"/>
      <c r="C1599" s="294"/>
      <c r="D1599" s="294"/>
      <c r="E1599" s="294"/>
      <c r="F1599" s="294"/>
    </row>
    <row r="1600">
      <c r="A1600" s="294" t="s">
        <v>22422</v>
      </c>
      <c r="B1600" s="294"/>
      <c r="C1600" s="294"/>
      <c r="D1600" s="294"/>
      <c r="E1600" s="294"/>
      <c r="F1600" s="294"/>
    </row>
    <row r="1601">
      <c r="A1601" s="294" t="s">
        <v>22423</v>
      </c>
      <c r="B1601" s="294"/>
      <c r="C1601" s="294"/>
      <c r="D1601" s="294"/>
      <c r="E1601" s="294"/>
      <c r="F1601" s="294"/>
    </row>
    <row r="1602">
      <c r="A1602" s="294" t="s">
        <v>22424</v>
      </c>
      <c r="B1602" s="294"/>
      <c r="C1602" s="294"/>
      <c r="D1602" s="294"/>
      <c r="E1602" s="294"/>
      <c r="F1602" s="294"/>
    </row>
    <row r="1603">
      <c r="A1603" s="294" t="s">
        <v>22425</v>
      </c>
      <c r="B1603" s="294"/>
      <c r="C1603" s="294"/>
      <c r="D1603" s="294"/>
      <c r="E1603" s="294"/>
      <c r="F1603" s="294"/>
    </row>
    <row r="1604">
      <c r="A1604" s="294" t="s">
        <v>22426</v>
      </c>
      <c r="B1604" s="294"/>
      <c r="C1604" s="294"/>
      <c r="D1604" s="294"/>
      <c r="E1604" s="294"/>
      <c r="F1604" s="294"/>
    </row>
    <row r="1605">
      <c r="A1605" s="294"/>
      <c r="B1605" s="294"/>
      <c r="C1605" s="294"/>
      <c r="D1605" s="294"/>
      <c r="E1605" s="294"/>
      <c r="F1605" s="294"/>
    </row>
    <row r="1606">
      <c r="A1606" s="294" t="s">
        <v>22427</v>
      </c>
      <c r="B1606" s="294"/>
      <c r="C1606" s="294"/>
      <c r="D1606" s="294"/>
      <c r="E1606" s="294"/>
      <c r="F1606" s="294"/>
    </row>
    <row r="1607">
      <c r="A1607" s="294"/>
      <c r="B1607" s="294"/>
      <c r="C1607" s="294"/>
      <c r="D1607" s="294"/>
      <c r="E1607" s="294"/>
      <c r="F1607" s="294"/>
    </row>
    <row r="1608">
      <c r="A1608" s="294" t="s">
        <v>22428</v>
      </c>
      <c r="B1608" s="294"/>
      <c r="C1608" s="294"/>
      <c r="D1608" s="294"/>
      <c r="E1608" s="294"/>
      <c r="F1608" s="294"/>
    </row>
    <row r="1609">
      <c r="A1609" s="294" t="s">
        <v>22429</v>
      </c>
      <c r="B1609" s="294"/>
      <c r="C1609" s="294"/>
      <c r="D1609" s="294"/>
      <c r="E1609" s="294"/>
      <c r="F1609" s="294"/>
    </row>
    <row r="1610">
      <c r="A1610" s="294" t="s">
        <v>22430</v>
      </c>
      <c r="B1610" s="294"/>
      <c r="C1610" s="294"/>
      <c r="D1610" s="294"/>
      <c r="E1610" s="294"/>
      <c r="F1610" s="294"/>
    </row>
    <row r="1611">
      <c r="A1611" s="294" t="s">
        <v>22431</v>
      </c>
      <c r="B1611" s="294"/>
      <c r="C1611" s="294"/>
      <c r="D1611" s="294"/>
      <c r="E1611" s="294"/>
      <c r="F1611" s="294"/>
    </row>
    <row r="1612">
      <c r="A1612" s="294" t="s">
        <v>22432</v>
      </c>
      <c r="B1612" s="294"/>
      <c r="C1612" s="294"/>
      <c r="D1612" s="294"/>
      <c r="E1612" s="294"/>
      <c r="F1612" s="294"/>
    </row>
    <row r="1613">
      <c r="A1613" s="294" t="s">
        <v>22433</v>
      </c>
      <c r="B1613" s="294"/>
      <c r="C1613" s="294"/>
      <c r="D1613" s="294"/>
      <c r="E1613" s="294"/>
      <c r="F1613" s="294"/>
    </row>
    <row r="1614">
      <c r="A1614" s="294" t="s">
        <v>22434</v>
      </c>
      <c r="B1614" s="294"/>
      <c r="C1614" s="294"/>
      <c r="D1614" s="294"/>
      <c r="E1614" s="294"/>
      <c r="F1614" s="294"/>
    </row>
    <row r="1615">
      <c r="A1615" s="294" t="s">
        <v>22435</v>
      </c>
      <c r="B1615" s="294"/>
      <c r="C1615" s="294"/>
      <c r="D1615" s="294"/>
      <c r="E1615" s="294"/>
      <c r="F1615" s="294"/>
    </row>
    <row r="1616">
      <c r="A1616" s="294"/>
      <c r="B1616" s="294"/>
      <c r="C1616" s="294"/>
      <c r="D1616" s="294"/>
      <c r="E1616" s="294"/>
      <c r="F1616" s="294"/>
    </row>
    <row r="1617">
      <c r="A1617" s="294" t="s">
        <v>21292</v>
      </c>
      <c r="B1617" s="294"/>
      <c r="C1617" s="294"/>
      <c r="D1617" s="294"/>
      <c r="E1617" s="294"/>
      <c r="F1617" s="294"/>
    </row>
    <row r="1618">
      <c r="A1618" s="294"/>
      <c r="B1618" s="294"/>
      <c r="C1618" s="294"/>
      <c r="D1618" s="294"/>
      <c r="E1618" s="294"/>
      <c r="F1618" s="294"/>
    </row>
    <row r="1619">
      <c r="A1619" s="294" t="s">
        <v>22436</v>
      </c>
      <c r="B1619" s="294"/>
      <c r="C1619" s="294"/>
      <c r="D1619" s="294"/>
      <c r="E1619" s="294"/>
      <c r="F1619" s="294"/>
    </row>
    <row r="1620">
      <c r="A1620" s="294" t="s">
        <v>22437</v>
      </c>
      <c r="B1620" s="294"/>
      <c r="C1620" s="294"/>
      <c r="D1620" s="294"/>
      <c r="E1620" s="294"/>
      <c r="F1620" s="294"/>
    </row>
    <row r="1621">
      <c r="A1621" s="294" t="s">
        <v>22438</v>
      </c>
      <c r="B1621" s="294"/>
      <c r="C1621" s="294"/>
      <c r="D1621" s="294"/>
      <c r="E1621" s="294"/>
      <c r="F1621" s="294"/>
    </row>
    <row r="1622">
      <c r="A1622" s="294" t="s">
        <v>22439</v>
      </c>
      <c r="B1622" s="294"/>
      <c r="C1622" s="294"/>
      <c r="D1622" s="294"/>
      <c r="E1622" s="294"/>
      <c r="F1622" s="294"/>
    </row>
    <row r="1623">
      <c r="A1623" s="294" t="s">
        <v>22440</v>
      </c>
      <c r="B1623" s="294"/>
      <c r="C1623" s="294"/>
      <c r="D1623" s="294"/>
      <c r="E1623" s="294"/>
      <c r="F1623" s="294"/>
    </row>
    <row r="1624">
      <c r="A1624" s="294" t="s">
        <v>22441</v>
      </c>
      <c r="B1624" s="294"/>
      <c r="C1624" s="294"/>
      <c r="D1624" s="294"/>
      <c r="E1624" s="294"/>
      <c r="F1624" s="294"/>
    </row>
    <row r="1625">
      <c r="A1625" s="294" t="s">
        <v>22442</v>
      </c>
      <c r="B1625" s="294"/>
      <c r="C1625" s="294"/>
      <c r="D1625" s="294"/>
      <c r="E1625" s="294"/>
      <c r="F1625" s="294"/>
    </row>
    <row r="1626">
      <c r="A1626" s="294" t="s">
        <v>22443</v>
      </c>
      <c r="B1626" s="294"/>
      <c r="C1626" s="294"/>
      <c r="D1626" s="294"/>
      <c r="E1626" s="294"/>
      <c r="F1626" s="294"/>
    </row>
    <row r="1627">
      <c r="A1627" s="294"/>
      <c r="B1627" s="294"/>
      <c r="C1627" s="294"/>
      <c r="D1627" s="294"/>
      <c r="E1627" s="294"/>
      <c r="F1627" s="294"/>
    </row>
    <row r="1628">
      <c r="A1628" s="294" t="s">
        <v>21298</v>
      </c>
      <c r="B1628" s="294"/>
      <c r="C1628" s="294"/>
      <c r="D1628" s="294"/>
      <c r="E1628" s="294"/>
      <c r="F1628" s="294"/>
    </row>
    <row r="1629">
      <c r="A1629" s="294"/>
      <c r="B1629" s="294"/>
      <c r="C1629" s="294"/>
      <c r="D1629" s="294"/>
      <c r="E1629" s="294"/>
      <c r="F1629" s="294"/>
    </row>
    <row r="1630">
      <c r="A1630" s="294" t="s">
        <v>22444</v>
      </c>
      <c r="B1630" s="294"/>
      <c r="C1630" s="294"/>
      <c r="D1630" s="294"/>
      <c r="E1630" s="294"/>
      <c r="F1630" s="294"/>
    </row>
    <row r="1631">
      <c r="A1631" s="294" t="s">
        <v>22445</v>
      </c>
      <c r="B1631" s="294"/>
      <c r="C1631" s="294"/>
      <c r="D1631" s="294"/>
      <c r="E1631" s="294"/>
      <c r="F1631" s="294"/>
    </row>
    <row r="1632">
      <c r="A1632" s="294" t="s">
        <v>22446</v>
      </c>
      <c r="B1632" s="294"/>
      <c r="C1632" s="294"/>
      <c r="D1632" s="294"/>
      <c r="E1632" s="294"/>
      <c r="F1632" s="294"/>
    </row>
    <row r="1633">
      <c r="A1633" s="294" t="s">
        <v>22447</v>
      </c>
      <c r="B1633" s="294"/>
      <c r="C1633" s="294"/>
      <c r="D1633" s="294"/>
      <c r="E1633" s="294"/>
      <c r="F1633" s="294"/>
    </row>
    <row r="1634">
      <c r="A1634" s="294" t="s">
        <v>22448</v>
      </c>
      <c r="B1634" s="294"/>
      <c r="C1634" s="294"/>
      <c r="D1634" s="294"/>
      <c r="E1634" s="294"/>
      <c r="F1634" s="294"/>
    </row>
    <row r="1635">
      <c r="A1635" s="294" t="s">
        <v>22449</v>
      </c>
      <c r="B1635" s="294"/>
      <c r="C1635" s="294"/>
      <c r="D1635" s="294"/>
      <c r="E1635" s="294"/>
      <c r="F1635" s="294"/>
    </row>
    <row r="1636">
      <c r="A1636" s="294"/>
      <c r="B1636" s="294"/>
      <c r="C1636" s="294"/>
      <c r="D1636" s="294"/>
      <c r="E1636" s="294"/>
      <c r="F1636" s="294"/>
    </row>
    <row r="1637">
      <c r="A1637" s="294" t="s">
        <v>21770</v>
      </c>
      <c r="B1637" s="294"/>
      <c r="C1637" s="294"/>
      <c r="D1637" s="294"/>
      <c r="E1637" s="294"/>
      <c r="F1637" s="294"/>
    </row>
    <row r="1638">
      <c r="A1638" s="294"/>
      <c r="B1638" s="294"/>
      <c r="C1638" s="294"/>
      <c r="D1638" s="294"/>
      <c r="E1638" s="294"/>
      <c r="F1638" s="294"/>
    </row>
    <row r="1639">
      <c r="A1639" s="294" t="s">
        <v>22450</v>
      </c>
      <c r="B1639" s="294"/>
      <c r="C1639" s="294"/>
      <c r="D1639" s="294"/>
      <c r="E1639" s="294"/>
      <c r="F1639" s="294"/>
    </row>
    <row r="1640">
      <c r="A1640" s="294" t="s">
        <v>22451</v>
      </c>
      <c r="B1640" s="294"/>
      <c r="C1640" s="294"/>
      <c r="D1640" s="294"/>
      <c r="E1640" s="294"/>
      <c r="F1640" s="294"/>
    </row>
    <row r="1641">
      <c r="A1641" s="294" t="s">
        <v>22452</v>
      </c>
      <c r="B1641" s="294"/>
      <c r="C1641" s="294"/>
      <c r="D1641" s="294"/>
      <c r="E1641" s="294"/>
      <c r="F1641" s="294"/>
    </row>
    <row r="1642">
      <c r="A1642" s="294" t="s">
        <v>22453</v>
      </c>
      <c r="B1642" s="294"/>
      <c r="C1642" s="294"/>
      <c r="D1642" s="294"/>
      <c r="E1642" s="294"/>
      <c r="F1642" s="294"/>
    </row>
    <row r="1643">
      <c r="A1643" s="294" t="s">
        <v>22454</v>
      </c>
      <c r="B1643" s="294"/>
      <c r="C1643" s="294"/>
      <c r="D1643" s="294"/>
      <c r="E1643" s="294"/>
      <c r="F1643" s="294"/>
    </row>
    <row r="1644">
      <c r="A1644" s="294" t="s">
        <v>22455</v>
      </c>
      <c r="B1644" s="294"/>
      <c r="C1644" s="294"/>
      <c r="D1644" s="294"/>
      <c r="E1644" s="294"/>
      <c r="F1644" s="294"/>
    </row>
    <row r="1645">
      <c r="A1645" s="294"/>
      <c r="B1645" s="294"/>
      <c r="C1645" s="294"/>
      <c r="D1645" s="294"/>
      <c r="E1645" s="294"/>
      <c r="F1645" s="294"/>
    </row>
    <row r="1646">
      <c r="A1646" s="294" t="s">
        <v>21312</v>
      </c>
      <c r="B1646" s="294"/>
      <c r="C1646" s="294"/>
      <c r="D1646" s="294"/>
      <c r="E1646" s="294"/>
      <c r="F1646" s="294"/>
    </row>
    <row r="1647">
      <c r="A1647" s="294" t="s">
        <v>22456</v>
      </c>
      <c r="B1647" s="294"/>
      <c r="C1647" s="294"/>
      <c r="D1647" s="294"/>
      <c r="E1647" s="294"/>
      <c r="F1647" s="294"/>
    </row>
    <row r="1648">
      <c r="A1648" s="294" t="s">
        <v>22457</v>
      </c>
      <c r="B1648" s="294"/>
      <c r="C1648" s="294"/>
      <c r="D1648" s="294"/>
      <c r="E1648" s="294"/>
      <c r="F1648" s="294"/>
    </row>
    <row r="1649">
      <c r="A1649" s="294" t="s">
        <v>22411</v>
      </c>
      <c r="B1649" s="294"/>
      <c r="C1649" s="294"/>
      <c r="D1649" s="294"/>
      <c r="E1649" s="294"/>
      <c r="F1649" s="294"/>
    </row>
    <row r="1650">
      <c r="A1650" s="294"/>
      <c r="B1650" s="294"/>
      <c r="C1650" s="294"/>
      <c r="D1650" s="294"/>
      <c r="E1650" s="294"/>
      <c r="F1650" s="294"/>
    </row>
    <row r="1651">
      <c r="A1651" s="294"/>
      <c r="B1651" s="294"/>
      <c r="C1651" s="294"/>
      <c r="D1651" s="294"/>
      <c r="E1651" s="294"/>
      <c r="F1651" s="294"/>
    </row>
    <row r="1652">
      <c r="A1652" s="294" t="s">
        <v>22458</v>
      </c>
      <c r="B1652" s="294"/>
      <c r="C1652" s="294"/>
      <c r="D1652" s="294"/>
      <c r="E1652" s="294"/>
      <c r="F1652" s="294"/>
    </row>
    <row r="1653">
      <c r="A1653" s="294"/>
      <c r="B1653" s="294"/>
      <c r="C1653" s="294"/>
      <c r="D1653" s="294"/>
      <c r="E1653" s="294"/>
      <c r="F1653" s="294"/>
    </row>
    <row r="1654">
      <c r="A1654" s="294" t="s">
        <v>22459</v>
      </c>
      <c r="B1654" s="294"/>
      <c r="C1654" s="294"/>
      <c r="D1654" s="294"/>
      <c r="E1654" s="294"/>
      <c r="F1654" s="294"/>
    </row>
    <row r="1655">
      <c r="A1655" s="294" t="s">
        <v>22460</v>
      </c>
      <c r="B1655" s="294"/>
      <c r="C1655" s="294"/>
      <c r="D1655" s="294"/>
      <c r="E1655" s="294"/>
      <c r="F1655" s="294"/>
    </row>
    <row r="1656">
      <c r="A1656" s="294" t="s">
        <v>22461</v>
      </c>
      <c r="B1656" s="294"/>
      <c r="C1656" s="294"/>
      <c r="D1656" s="294"/>
      <c r="E1656" s="294"/>
      <c r="F1656" s="294"/>
    </row>
    <row r="1657">
      <c r="A1657" s="294" t="s">
        <v>22462</v>
      </c>
      <c r="B1657" s="294"/>
      <c r="C1657" s="294"/>
      <c r="D1657" s="294"/>
      <c r="E1657" s="294"/>
      <c r="F1657" s="294"/>
    </row>
    <row r="1658">
      <c r="A1658" s="294" t="s">
        <v>22463</v>
      </c>
      <c r="B1658" s="294"/>
      <c r="C1658" s="294"/>
      <c r="D1658" s="294"/>
      <c r="E1658" s="294"/>
      <c r="F1658" s="294"/>
    </row>
    <row r="1659">
      <c r="A1659" s="294" t="s">
        <v>22464</v>
      </c>
      <c r="B1659" s="294"/>
      <c r="C1659" s="294"/>
      <c r="D1659" s="294"/>
      <c r="E1659" s="294"/>
      <c r="F1659" s="294"/>
    </row>
    <row r="1660">
      <c r="A1660" s="294" t="s">
        <v>22465</v>
      </c>
      <c r="B1660" s="294"/>
      <c r="C1660" s="294"/>
      <c r="D1660" s="294"/>
      <c r="E1660" s="294"/>
      <c r="F1660" s="294"/>
    </row>
    <row r="1661">
      <c r="A1661" s="294" t="s">
        <v>22466</v>
      </c>
      <c r="B1661" s="294"/>
      <c r="C1661" s="294"/>
      <c r="D1661" s="294"/>
      <c r="E1661" s="294"/>
      <c r="F1661" s="294"/>
    </row>
    <row r="1662">
      <c r="A1662" s="294" t="s">
        <v>22467</v>
      </c>
      <c r="B1662" s="294"/>
      <c r="C1662" s="294"/>
      <c r="D1662" s="294"/>
      <c r="E1662" s="294"/>
      <c r="F1662" s="294"/>
    </row>
    <row r="1663">
      <c r="A1663" s="294" t="s">
        <v>22468</v>
      </c>
      <c r="B1663" s="294"/>
      <c r="C1663" s="294"/>
      <c r="D1663" s="294"/>
      <c r="E1663" s="294"/>
      <c r="F1663" s="294"/>
    </row>
    <row r="1664">
      <c r="A1664" s="294"/>
      <c r="B1664" s="294"/>
      <c r="C1664" s="294"/>
      <c r="D1664" s="294"/>
      <c r="E1664" s="294"/>
      <c r="F1664" s="294"/>
    </row>
    <row r="1665">
      <c r="A1665" s="294"/>
      <c r="B1665" s="294"/>
      <c r="C1665" s="294"/>
      <c r="D1665" s="294"/>
      <c r="E1665" s="294"/>
      <c r="F1665" s="294"/>
    </row>
    <row r="1666">
      <c r="A1666" s="294" t="s">
        <v>21326</v>
      </c>
      <c r="B1666" s="294"/>
      <c r="C1666" s="294"/>
      <c r="D1666" s="294"/>
      <c r="E1666" s="294"/>
      <c r="F1666" s="294"/>
    </row>
    <row r="1667">
      <c r="A1667" s="294"/>
      <c r="B1667" s="294"/>
      <c r="C1667" s="294"/>
      <c r="D1667" s="294"/>
      <c r="E1667" s="294"/>
      <c r="F1667" s="294"/>
    </row>
    <row r="1668">
      <c r="A1668" s="294" t="s">
        <v>22469</v>
      </c>
      <c r="B1668" s="294"/>
      <c r="C1668" s="294"/>
      <c r="D1668" s="294"/>
      <c r="E1668" s="294"/>
      <c r="F1668" s="294"/>
    </row>
    <row r="1669">
      <c r="A1669" s="294" t="s">
        <v>22470</v>
      </c>
      <c r="B1669" s="294"/>
      <c r="C1669" s="294"/>
      <c r="D1669" s="294"/>
      <c r="E1669" s="294"/>
      <c r="F1669" s="294"/>
    </row>
    <row r="1670">
      <c r="A1670" s="294" t="s">
        <v>22471</v>
      </c>
      <c r="B1670" s="294"/>
      <c r="C1670" s="294"/>
      <c r="D1670" s="294"/>
      <c r="E1670" s="294"/>
      <c r="F1670" s="294"/>
    </row>
    <row r="1671">
      <c r="A1671" s="294" t="s">
        <v>22472</v>
      </c>
      <c r="B1671" s="294"/>
      <c r="C1671" s="294"/>
      <c r="D1671" s="294"/>
      <c r="E1671" s="294"/>
      <c r="F1671" s="294"/>
    </row>
    <row r="1672">
      <c r="A1672" s="294" t="s">
        <v>22473</v>
      </c>
      <c r="B1672" s="294"/>
      <c r="C1672" s="294"/>
      <c r="D1672" s="294"/>
      <c r="E1672" s="294"/>
      <c r="F1672" s="294"/>
    </row>
    <row r="1673">
      <c r="A1673" s="294"/>
      <c r="B1673" s="294"/>
      <c r="C1673" s="294"/>
      <c r="D1673" s="294"/>
      <c r="E1673" s="294"/>
      <c r="F1673" s="294"/>
    </row>
    <row r="1674">
      <c r="A1674" s="294"/>
      <c r="B1674" s="294"/>
      <c r="C1674" s="294"/>
      <c r="D1674" s="294"/>
      <c r="E1674" s="294"/>
      <c r="F1674" s="294"/>
    </row>
    <row r="1675">
      <c r="A1675" s="294" t="s">
        <v>21335</v>
      </c>
      <c r="B1675" s="294"/>
      <c r="C1675" s="294"/>
      <c r="D1675" s="294"/>
      <c r="E1675" s="294"/>
      <c r="F1675" s="294"/>
    </row>
    <row r="1676">
      <c r="A1676" s="294"/>
      <c r="B1676" s="294"/>
      <c r="C1676" s="294"/>
      <c r="D1676" s="294"/>
      <c r="E1676" s="294"/>
      <c r="F1676" s="294"/>
    </row>
    <row r="1677">
      <c r="A1677" s="294" t="s">
        <v>22474</v>
      </c>
      <c r="B1677" s="294"/>
      <c r="C1677" s="294"/>
      <c r="D1677" s="294"/>
      <c r="E1677" s="294"/>
      <c r="F1677" s="294"/>
    </row>
    <row r="1678">
      <c r="A1678" s="294" t="s">
        <v>22475</v>
      </c>
      <c r="B1678" s="294"/>
      <c r="C1678" s="294"/>
      <c r="D1678" s="294"/>
      <c r="E1678" s="294"/>
      <c r="F1678" s="294"/>
    </row>
    <row r="1679">
      <c r="A1679" s="294" t="s">
        <v>22476</v>
      </c>
      <c r="B1679" s="294"/>
      <c r="C1679" s="294"/>
      <c r="D1679" s="294"/>
      <c r="E1679" s="294"/>
      <c r="F1679" s="294"/>
    </row>
    <row r="1680">
      <c r="A1680" s="294" t="s">
        <v>22477</v>
      </c>
      <c r="B1680" s="294"/>
      <c r="C1680" s="294"/>
      <c r="D1680" s="294"/>
      <c r="E1680" s="294"/>
      <c r="F1680" s="294"/>
    </row>
    <row r="1681">
      <c r="A1681" s="294" t="str">
        <f>ARRAY_CONSTRAIN(ARRAYFORMULA(-Use of kaphahara and pittahara decoctions), 1, 1)</f>
        <v>#ERROR!</v>
      </c>
      <c r="B1681" s="294"/>
      <c r="C1681" s="294"/>
      <c r="D1681" s="294"/>
      <c r="E1681" s="294"/>
      <c r="F1681" s="294"/>
    </row>
    <row r="1682">
      <c r="A1682" s="294" t="s">
        <v>22478</v>
      </c>
      <c r="B1682" s="294"/>
      <c r="C1682" s="294"/>
      <c r="D1682" s="294"/>
      <c r="E1682" s="294"/>
      <c r="F1682" s="294"/>
    </row>
    <row r="1683">
      <c r="A1683" s="294" t="s">
        <v>22479</v>
      </c>
      <c r="B1683" s="294"/>
      <c r="C1683" s="294"/>
      <c r="D1683" s="294"/>
      <c r="E1683" s="294"/>
      <c r="F1683" s="294"/>
    </row>
    <row r="1684">
      <c r="A1684" s="294" t="s">
        <v>22480</v>
      </c>
      <c r="B1684" s="294"/>
      <c r="C1684" s="294"/>
      <c r="D1684" s="294"/>
      <c r="E1684" s="294"/>
      <c r="F1684" s="294"/>
    </row>
    <row r="1685">
      <c r="A1685" s="294" t="s">
        <v>22481</v>
      </c>
      <c r="B1685" s="294"/>
      <c r="C1685" s="294"/>
      <c r="D1685" s="294"/>
      <c r="E1685" s="294"/>
      <c r="F1685" s="294"/>
    </row>
    <row r="1686">
      <c r="A1686" s="294" t="s">
        <v>22482</v>
      </c>
      <c r="B1686" s="294"/>
      <c r="C1686" s="294"/>
      <c r="D1686" s="294"/>
      <c r="E1686" s="294"/>
      <c r="F1686" s="294"/>
    </row>
    <row r="1687">
      <c r="A1687" s="294" t="s">
        <v>22483</v>
      </c>
      <c r="B1687" s="294"/>
      <c r="C1687" s="294"/>
      <c r="D1687" s="294"/>
      <c r="E1687" s="294"/>
      <c r="F1687" s="294"/>
    </row>
    <row r="1688">
      <c r="A1688" s="294" t="s">
        <v>22484</v>
      </c>
      <c r="B1688" s="294"/>
      <c r="C1688" s="294"/>
      <c r="D1688" s="294"/>
      <c r="E1688" s="294"/>
      <c r="F1688" s="294"/>
    </row>
    <row r="1689">
      <c r="A1689" s="294" t="s">
        <v>22485</v>
      </c>
      <c r="B1689" s="294"/>
      <c r="C1689" s="294"/>
      <c r="D1689" s="294"/>
      <c r="E1689" s="294"/>
      <c r="F1689" s="294"/>
    </row>
    <row r="1690">
      <c r="A1690" s="294"/>
      <c r="B1690" s="294"/>
      <c r="C1690" s="294"/>
      <c r="D1690" s="294"/>
      <c r="E1690" s="294"/>
      <c r="F1690" s="294"/>
    </row>
    <row r="1691">
      <c r="A1691" s="294"/>
      <c r="B1691" s="294"/>
      <c r="C1691" s="294"/>
      <c r="D1691" s="294"/>
      <c r="E1691" s="294"/>
      <c r="F1691" s="294"/>
    </row>
    <row r="1692">
      <c r="A1692" s="294" t="s">
        <v>22486</v>
      </c>
      <c r="B1692" s="294"/>
      <c r="C1692" s="294"/>
      <c r="D1692" s="294"/>
      <c r="E1692" s="294"/>
      <c r="F1692" s="294"/>
    </row>
    <row r="1693">
      <c r="A1693" s="294"/>
      <c r="B1693" s="294"/>
      <c r="C1693" s="294"/>
      <c r="D1693" s="294"/>
      <c r="E1693" s="294"/>
      <c r="F1693" s="294"/>
    </row>
    <row r="1694">
      <c r="A1694" s="294" t="s">
        <v>22487</v>
      </c>
      <c r="B1694" s="294"/>
      <c r="C1694" s="294"/>
      <c r="D1694" s="294"/>
      <c r="E1694" s="294"/>
      <c r="F1694" s="294"/>
    </row>
    <row r="1695">
      <c r="A1695" s="294" t="s">
        <v>22488</v>
      </c>
      <c r="B1695" s="294"/>
      <c r="C1695" s="294"/>
      <c r="D1695" s="294"/>
      <c r="E1695" s="294"/>
      <c r="F1695" s="294"/>
    </row>
    <row r="1696">
      <c r="A1696" s="294" t="s">
        <v>22489</v>
      </c>
      <c r="B1696" s="294"/>
      <c r="C1696" s="294"/>
      <c r="D1696" s="294"/>
      <c r="E1696" s="294"/>
      <c r="F1696" s="294"/>
    </row>
    <row r="1697">
      <c r="A1697" s="294" t="s">
        <v>22490</v>
      </c>
      <c r="B1697" s="294"/>
      <c r="C1697" s="294"/>
      <c r="D1697" s="294"/>
      <c r="E1697" s="294"/>
      <c r="F1697" s="294"/>
    </row>
    <row r="1698">
      <c r="A1698" s="294"/>
      <c r="B1698" s="294"/>
      <c r="C1698" s="294"/>
      <c r="D1698" s="294"/>
      <c r="E1698" s="294"/>
      <c r="F1698" s="294"/>
    </row>
    <row r="1699">
      <c r="A1699" s="294" t="s">
        <v>22491</v>
      </c>
      <c r="B1699" s="294"/>
      <c r="C1699" s="294"/>
      <c r="D1699" s="294"/>
      <c r="E1699" s="294"/>
      <c r="F1699" s="294"/>
    </row>
    <row r="1700">
      <c r="A1700" s="294"/>
      <c r="B1700" s="294"/>
      <c r="C1700" s="294"/>
      <c r="D1700" s="294"/>
      <c r="E1700" s="294"/>
      <c r="F1700" s="294"/>
    </row>
    <row r="1701">
      <c r="A1701" s="294" t="s">
        <v>22492</v>
      </c>
      <c r="B1701" s="294"/>
      <c r="C1701" s="294"/>
      <c r="D1701" s="294"/>
      <c r="E1701" s="294"/>
      <c r="F1701" s="294"/>
    </row>
    <row r="1702">
      <c r="A1702" s="294" t="s">
        <v>22493</v>
      </c>
      <c r="B1702" s="294"/>
      <c r="C1702" s="294"/>
      <c r="D1702" s="294"/>
      <c r="E1702" s="294"/>
      <c r="F1702" s="294"/>
    </row>
    <row r="1703">
      <c r="A1703" s="294" t="s">
        <v>22305</v>
      </c>
      <c r="B1703" s="294"/>
      <c r="C1703" s="294"/>
      <c r="D1703" s="294"/>
      <c r="E1703" s="294"/>
      <c r="F1703" s="294"/>
    </row>
    <row r="1704">
      <c r="A1704" s="294" t="s">
        <v>22494</v>
      </c>
      <c r="B1704" s="294"/>
      <c r="C1704" s="294"/>
      <c r="D1704" s="294"/>
      <c r="E1704" s="294"/>
      <c r="F1704" s="294"/>
    </row>
    <row r="1705">
      <c r="A1705" s="294" t="s">
        <v>22495</v>
      </c>
      <c r="B1705" s="294"/>
      <c r="C1705" s="294"/>
      <c r="D1705" s="294"/>
      <c r="E1705" s="294"/>
      <c r="F1705" s="294"/>
    </row>
    <row r="1706">
      <c r="A1706" s="294"/>
      <c r="B1706" s="294"/>
      <c r="C1706" s="294"/>
      <c r="D1706" s="294"/>
      <c r="E1706" s="294"/>
      <c r="F1706" s="294"/>
    </row>
    <row r="1707">
      <c r="A1707" s="294" t="s">
        <v>22496</v>
      </c>
      <c r="B1707" s="294"/>
      <c r="C1707" s="294"/>
      <c r="D1707" s="294"/>
      <c r="E1707" s="294"/>
      <c r="F1707" s="294"/>
    </row>
    <row r="1708">
      <c r="A1708" s="294"/>
      <c r="B1708" s="294"/>
      <c r="C1708" s="294"/>
      <c r="D1708" s="294"/>
      <c r="E1708" s="294"/>
      <c r="F1708" s="294"/>
    </row>
    <row r="1709">
      <c r="A1709" s="294" t="s">
        <v>22497</v>
      </c>
      <c r="B1709" s="294"/>
      <c r="C1709" s="294"/>
      <c r="D1709" s="294"/>
      <c r="E1709" s="294"/>
      <c r="F1709" s="294"/>
    </row>
    <row r="1710">
      <c r="A1710" s="294" t="s">
        <v>22498</v>
      </c>
      <c r="B1710" s="294"/>
      <c r="C1710" s="294"/>
      <c r="D1710" s="294"/>
      <c r="E1710" s="294"/>
      <c r="F1710" s="294"/>
    </row>
    <row r="1711">
      <c r="A1711" s="294" t="s">
        <v>22499</v>
      </c>
      <c r="B1711" s="294"/>
      <c r="C1711" s="294"/>
      <c r="D1711" s="294"/>
      <c r="E1711" s="294"/>
      <c r="F1711" s="294"/>
    </row>
    <row r="1712">
      <c r="A1712" s="294" t="s">
        <v>22500</v>
      </c>
      <c r="B1712" s="294"/>
      <c r="C1712" s="294"/>
      <c r="D1712" s="294"/>
      <c r="E1712" s="294"/>
      <c r="F1712" s="294"/>
    </row>
    <row r="1713">
      <c r="A1713" s="294" t="s">
        <v>22501</v>
      </c>
      <c r="B1713" s="294"/>
      <c r="C1713" s="294"/>
      <c r="D1713" s="294"/>
      <c r="E1713" s="294"/>
      <c r="F1713" s="294"/>
    </row>
    <row r="1714">
      <c r="A1714" s="294" t="s">
        <v>22502</v>
      </c>
      <c r="B1714" s="294"/>
      <c r="C1714" s="294"/>
      <c r="D1714" s="294"/>
      <c r="E1714" s="294"/>
      <c r="F1714" s="294"/>
    </row>
    <row r="1715">
      <c r="A1715" s="294" t="s">
        <v>22503</v>
      </c>
      <c r="B1715" s="294"/>
      <c r="C1715" s="294"/>
      <c r="D1715" s="294"/>
      <c r="E1715" s="294"/>
      <c r="F1715" s="294"/>
    </row>
    <row r="1716">
      <c r="A1716" s="294" t="s">
        <v>22504</v>
      </c>
      <c r="B1716" s="294"/>
      <c r="C1716" s="294"/>
      <c r="D1716" s="294"/>
      <c r="E1716" s="294"/>
      <c r="F1716" s="294"/>
    </row>
    <row r="1717">
      <c r="A1717" s="294" t="s">
        <v>22505</v>
      </c>
      <c r="B1717" s="294"/>
      <c r="C1717" s="294"/>
      <c r="D1717" s="294"/>
      <c r="E1717" s="294"/>
      <c r="F1717" s="294"/>
    </row>
    <row r="1718">
      <c r="A1718" s="294" t="s">
        <v>22506</v>
      </c>
      <c r="B1718" s="294"/>
      <c r="C1718" s="294"/>
      <c r="D1718" s="294"/>
      <c r="E1718" s="294"/>
      <c r="F1718" s="294"/>
    </row>
    <row r="1719">
      <c r="A1719" s="294" t="s">
        <v>22507</v>
      </c>
      <c r="B1719" s="294"/>
      <c r="C1719" s="294"/>
      <c r="D1719" s="294"/>
      <c r="E1719" s="294"/>
      <c r="F1719" s="294"/>
    </row>
    <row r="1720">
      <c r="A1720" s="294" t="s">
        <v>22508</v>
      </c>
      <c r="B1720" s="294"/>
      <c r="C1720" s="294"/>
      <c r="D1720" s="294"/>
      <c r="E1720" s="294"/>
      <c r="F1720" s="294"/>
    </row>
    <row r="1721">
      <c r="A1721" s="294" t="s">
        <v>22509</v>
      </c>
      <c r="B1721" s="294"/>
      <c r="C1721" s="294"/>
      <c r="D1721" s="294"/>
      <c r="E1721" s="294"/>
      <c r="F1721" s="294"/>
    </row>
    <row r="1722">
      <c r="A1722" s="294"/>
      <c r="B1722" s="294"/>
      <c r="C1722" s="294"/>
      <c r="D1722" s="294"/>
      <c r="E1722" s="294"/>
      <c r="F1722" s="294"/>
    </row>
    <row r="1723">
      <c r="A1723" s="294" t="s">
        <v>21312</v>
      </c>
      <c r="B1723" s="294"/>
      <c r="C1723" s="294"/>
      <c r="D1723" s="294"/>
      <c r="E1723" s="294"/>
      <c r="F1723" s="294"/>
    </row>
    <row r="1724">
      <c r="A1724" s="294" t="s">
        <v>22510</v>
      </c>
      <c r="B1724" s="294"/>
      <c r="C1724" s="294"/>
      <c r="D1724" s="294"/>
      <c r="E1724" s="294"/>
      <c r="F1724" s="294"/>
    </row>
    <row r="1725">
      <c r="A1725" s="294" t="s">
        <v>21618</v>
      </c>
      <c r="B1725" s="294"/>
      <c r="C1725" s="294"/>
      <c r="D1725" s="294"/>
      <c r="E1725" s="294"/>
      <c r="F1725" s="294"/>
    </row>
    <row r="1726">
      <c r="A1726" s="294" t="s">
        <v>22511</v>
      </c>
      <c r="B1726" s="294"/>
      <c r="C1726" s="294"/>
      <c r="D1726" s="294"/>
      <c r="E1726" s="294"/>
      <c r="F1726" s="294"/>
    </row>
    <row r="1727">
      <c r="A1727" s="294"/>
      <c r="B1727" s="294"/>
      <c r="C1727" s="294"/>
      <c r="D1727" s="294"/>
      <c r="E1727" s="294"/>
      <c r="F1727" s="294"/>
    </row>
    <row r="1728">
      <c r="A1728" s="294"/>
      <c r="B1728" s="294"/>
      <c r="C1728" s="294"/>
      <c r="D1728" s="294"/>
      <c r="E1728" s="294"/>
      <c r="F1728" s="294"/>
    </row>
    <row r="1729">
      <c r="A1729" s="294" t="s">
        <v>22512</v>
      </c>
      <c r="B1729" s="294"/>
      <c r="C1729" s="294"/>
      <c r="D1729" s="294"/>
      <c r="E1729" s="294"/>
      <c r="F1729" s="294"/>
    </row>
    <row r="1730">
      <c r="A1730" s="294" t="s">
        <v>22513</v>
      </c>
      <c r="B1730" s="294"/>
      <c r="C1730" s="294"/>
      <c r="D1730" s="294"/>
      <c r="E1730" s="294"/>
      <c r="F1730" s="294"/>
    </row>
    <row r="1731">
      <c r="A1731" s="294"/>
      <c r="B1731" s="294"/>
      <c r="C1731" s="294"/>
      <c r="D1731" s="294"/>
      <c r="E1731" s="294"/>
      <c r="F1731" s="294"/>
    </row>
    <row r="1732">
      <c r="A1732" s="294" t="s">
        <v>22514</v>
      </c>
      <c r="B1732" s="294"/>
      <c r="C1732" s="294"/>
      <c r="D1732" s="294"/>
      <c r="E1732" s="294"/>
      <c r="F1732" s="294"/>
    </row>
    <row r="1733">
      <c r="A1733" s="294" t="s">
        <v>22515</v>
      </c>
      <c r="B1733" s="294"/>
      <c r="C1733" s="294"/>
      <c r="D1733" s="294"/>
      <c r="E1733" s="294"/>
      <c r="F1733" s="294"/>
    </row>
    <row r="1734">
      <c r="A1734" s="294" t="s">
        <v>22516</v>
      </c>
      <c r="B1734" s="294"/>
      <c r="C1734" s="294"/>
      <c r="D1734" s="294"/>
      <c r="E1734" s="294"/>
      <c r="F1734" s="294"/>
    </row>
    <row r="1735">
      <c r="A1735" s="294" t="s">
        <v>22517</v>
      </c>
      <c r="B1735" s="294"/>
      <c r="C1735" s="294"/>
      <c r="D1735" s="294"/>
      <c r="E1735" s="294"/>
      <c r="F1735" s="294"/>
    </row>
    <row r="1736">
      <c r="A1736" s="294" t="s">
        <v>22518</v>
      </c>
      <c r="B1736" s="294"/>
      <c r="C1736" s="294"/>
      <c r="D1736" s="294"/>
      <c r="E1736" s="294"/>
      <c r="F1736" s="294"/>
    </row>
    <row r="1737">
      <c r="A1737" s="294" t="s">
        <v>22519</v>
      </c>
      <c r="B1737" s="294"/>
      <c r="C1737" s="294"/>
      <c r="D1737" s="294"/>
      <c r="E1737" s="294"/>
      <c r="F1737" s="294"/>
    </row>
    <row r="1738">
      <c r="A1738" s="294" t="s">
        <v>22520</v>
      </c>
      <c r="B1738" s="294"/>
      <c r="C1738" s="294"/>
      <c r="D1738" s="294"/>
      <c r="E1738" s="294"/>
      <c r="F1738" s="294"/>
    </row>
    <row r="1739">
      <c r="A1739" s="294" t="s">
        <v>21892</v>
      </c>
      <c r="B1739" s="294"/>
      <c r="C1739" s="294"/>
      <c r="D1739" s="294"/>
      <c r="E1739" s="294"/>
      <c r="F1739" s="294"/>
    </row>
    <row r="1740">
      <c r="A1740" s="294" t="s">
        <v>22521</v>
      </c>
      <c r="B1740" s="294"/>
      <c r="C1740" s="294"/>
      <c r="D1740" s="294"/>
      <c r="E1740" s="294"/>
      <c r="F1740" s="294"/>
    </row>
    <row r="1741">
      <c r="A1741" s="294" t="s">
        <v>22522</v>
      </c>
      <c r="B1741" s="294"/>
      <c r="C1741" s="294"/>
      <c r="D1741" s="294"/>
      <c r="E1741" s="294"/>
      <c r="F1741" s="294"/>
    </row>
    <row r="1742">
      <c r="A1742" s="294"/>
      <c r="B1742" s="294"/>
      <c r="C1742" s="294"/>
      <c r="D1742" s="294"/>
      <c r="E1742" s="294"/>
      <c r="F1742" s="294"/>
    </row>
    <row r="1743">
      <c r="A1743" s="294" t="s">
        <v>22523</v>
      </c>
      <c r="B1743" s="294"/>
      <c r="C1743" s="294"/>
      <c r="D1743" s="294"/>
      <c r="E1743" s="294"/>
      <c r="F1743" s="294"/>
    </row>
    <row r="1744">
      <c r="A1744" s="294" t="s">
        <v>22524</v>
      </c>
      <c r="B1744" s="294"/>
      <c r="C1744" s="294"/>
      <c r="D1744" s="294"/>
      <c r="E1744" s="294"/>
      <c r="F1744" s="294"/>
    </row>
    <row r="1745">
      <c r="A1745" s="294"/>
      <c r="B1745" s="294"/>
      <c r="C1745" s="294"/>
      <c r="D1745" s="294"/>
      <c r="E1745" s="294"/>
      <c r="F1745" s="294"/>
    </row>
    <row r="1746">
      <c r="A1746" s="294" t="s">
        <v>22525</v>
      </c>
      <c r="B1746" s="294"/>
      <c r="C1746" s="294"/>
      <c r="D1746" s="294"/>
      <c r="E1746" s="294"/>
      <c r="F1746" s="294"/>
    </row>
    <row r="1747">
      <c r="A1747" s="294" t="s">
        <v>22526</v>
      </c>
      <c r="B1747" s="294"/>
      <c r="C1747" s="294"/>
      <c r="D1747" s="294"/>
      <c r="E1747" s="294"/>
      <c r="F1747" s="294"/>
    </row>
    <row r="1748">
      <c r="A1748" s="294" t="s">
        <v>22527</v>
      </c>
      <c r="B1748" s="294"/>
      <c r="C1748" s="294"/>
      <c r="D1748" s="294"/>
      <c r="E1748" s="294"/>
      <c r="F1748" s="294"/>
    </row>
    <row r="1749">
      <c r="A1749" s="294" t="s">
        <v>22528</v>
      </c>
      <c r="B1749" s="294"/>
      <c r="C1749" s="294"/>
      <c r="D1749" s="294"/>
      <c r="E1749" s="294"/>
      <c r="F1749" s="294"/>
    </row>
    <row r="1750">
      <c r="A1750" s="294" t="s">
        <v>22529</v>
      </c>
      <c r="B1750" s="294"/>
      <c r="C1750" s="294"/>
      <c r="D1750" s="294"/>
      <c r="E1750" s="294"/>
      <c r="F1750" s="294"/>
    </row>
    <row r="1751">
      <c r="A1751" s="294"/>
      <c r="B1751" s="294"/>
      <c r="C1751" s="294"/>
      <c r="D1751" s="294"/>
      <c r="E1751" s="294"/>
      <c r="F1751" s="294"/>
    </row>
    <row r="1752">
      <c r="A1752" s="294" t="s">
        <v>22530</v>
      </c>
      <c r="B1752" s="294"/>
      <c r="C1752" s="294"/>
      <c r="D1752" s="294"/>
      <c r="E1752" s="294"/>
      <c r="F1752" s="294"/>
    </row>
    <row r="1753">
      <c r="A1753" s="294" t="s">
        <v>22531</v>
      </c>
      <c r="B1753" s="294"/>
      <c r="C1753" s="294"/>
      <c r="D1753" s="294"/>
      <c r="E1753" s="294"/>
      <c r="F1753" s="294"/>
    </row>
    <row r="1754">
      <c r="A1754" s="294"/>
      <c r="B1754" s="294"/>
      <c r="C1754" s="294"/>
      <c r="D1754" s="294"/>
      <c r="E1754" s="294"/>
      <c r="F1754" s="294"/>
    </row>
    <row r="1755">
      <c r="A1755" s="294" t="s">
        <v>22532</v>
      </c>
      <c r="B1755" s="294"/>
      <c r="C1755" s="294"/>
      <c r="D1755" s="294"/>
      <c r="E1755" s="294"/>
      <c r="F1755" s="294"/>
    </row>
    <row r="1756">
      <c r="A1756" s="294" t="s">
        <v>22533</v>
      </c>
      <c r="B1756" s="294"/>
      <c r="C1756" s="294"/>
      <c r="D1756" s="294"/>
      <c r="E1756" s="294"/>
      <c r="F1756" s="294"/>
    </row>
    <row r="1757">
      <c r="A1757" s="294" t="s">
        <v>22534</v>
      </c>
      <c r="B1757" s="294"/>
      <c r="C1757" s="294"/>
      <c r="D1757" s="294"/>
      <c r="E1757" s="294"/>
      <c r="F1757" s="294"/>
    </row>
    <row r="1758">
      <c r="A1758" s="294" t="s">
        <v>22535</v>
      </c>
      <c r="B1758" s="294"/>
      <c r="C1758" s="294"/>
      <c r="D1758" s="294"/>
      <c r="E1758" s="294"/>
      <c r="F1758" s="294"/>
    </row>
    <row r="1759">
      <c r="A1759" s="294" t="s">
        <v>22536</v>
      </c>
      <c r="B1759" s="294"/>
      <c r="C1759" s="294"/>
      <c r="D1759" s="294"/>
      <c r="E1759" s="294"/>
      <c r="F1759" s="294"/>
    </row>
    <row r="1760">
      <c r="A1760" s="294" t="s">
        <v>22537</v>
      </c>
      <c r="B1760" s="294"/>
      <c r="C1760" s="294"/>
      <c r="D1760" s="294"/>
      <c r="E1760" s="294"/>
      <c r="F1760" s="294"/>
    </row>
    <row r="1761">
      <c r="A1761" s="294" t="s">
        <v>21892</v>
      </c>
      <c r="B1761" s="294"/>
      <c r="C1761" s="294"/>
      <c r="D1761" s="294"/>
      <c r="E1761" s="294"/>
      <c r="F1761" s="294"/>
    </row>
    <row r="1762">
      <c r="A1762" s="294" t="s">
        <v>22538</v>
      </c>
      <c r="B1762" s="294"/>
      <c r="C1762" s="294"/>
      <c r="D1762" s="294"/>
      <c r="E1762" s="294"/>
      <c r="F1762" s="294"/>
    </row>
    <row r="1763">
      <c r="A1763" s="294" t="s">
        <v>22522</v>
      </c>
      <c r="B1763" s="294"/>
      <c r="C1763" s="294"/>
      <c r="D1763" s="294"/>
      <c r="E1763" s="294"/>
      <c r="F1763" s="294"/>
    </row>
    <row r="1764">
      <c r="A1764" s="294"/>
      <c r="B1764" s="294"/>
      <c r="C1764" s="294"/>
      <c r="D1764" s="294"/>
      <c r="E1764" s="294"/>
      <c r="F1764" s="294"/>
    </row>
    <row r="1765">
      <c r="A1765" s="294"/>
      <c r="B1765" s="294"/>
      <c r="C1765" s="294"/>
      <c r="D1765" s="294"/>
      <c r="E1765" s="294"/>
      <c r="F1765" s="294"/>
    </row>
    <row r="1766">
      <c r="A1766" s="294" t="s">
        <v>22539</v>
      </c>
      <c r="B1766" s="294"/>
      <c r="C1766" s="294"/>
      <c r="D1766" s="294"/>
      <c r="E1766" s="294"/>
      <c r="F1766" s="294"/>
    </row>
    <row r="1767">
      <c r="A1767" s="294"/>
      <c r="B1767" s="294"/>
      <c r="C1767" s="294"/>
      <c r="D1767" s="294"/>
      <c r="E1767" s="294"/>
      <c r="F1767" s="294"/>
    </row>
    <row r="1768">
      <c r="A1768" s="294" t="s">
        <v>22540</v>
      </c>
      <c r="B1768" s="294"/>
      <c r="C1768" s="294"/>
      <c r="D1768" s="294"/>
      <c r="E1768" s="294"/>
      <c r="F1768" s="294"/>
    </row>
    <row r="1769">
      <c r="A1769" s="294"/>
      <c r="B1769" s="294"/>
      <c r="C1769" s="294"/>
      <c r="D1769" s="294"/>
      <c r="E1769" s="294"/>
      <c r="F1769" s="294"/>
    </row>
    <row r="1770">
      <c r="A1770" s="294" t="s">
        <v>21292</v>
      </c>
      <c r="B1770" s="294"/>
      <c r="C1770" s="294"/>
      <c r="D1770" s="294"/>
      <c r="E1770" s="294"/>
      <c r="F1770" s="294"/>
    </row>
    <row r="1771">
      <c r="A1771" s="294"/>
      <c r="B1771" s="294"/>
      <c r="C1771" s="294"/>
      <c r="D1771" s="294"/>
      <c r="E1771" s="294"/>
      <c r="F1771" s="294"/>
    </row>
    <row r="1772">
      <c r="A1772" s="294" t="s">
        <v>22541</v>
      </c>
      <c r="B1772" s="294"/>
      <c r="C1772" s="294"/>
      <c r="D1772" s="294"/>
      <c r="E1772" s="294"/>
      <c r="F1772" s="294"/>
    </row>
    <row r="1773">
      <c r="A1773" s="294" t="s">
        <v>22542</v>
      </c>
      <c r="B1773" s="294"/>
      <c r="C1773" s="294"/>
      <c r="D1773" s="294"/>
      <c r="E1773" s="294"/>
      <c r="F1773" s="294"/>
    </row>
    <row r="1774">
      <c r="A1774" s="294" t="s">
        <v>22543</v>
      </c>
      <c r="B1774" s="294"/>
      <c r="C1774" s="294"/>
      <c r="D1774" s="294"/>
      <c r="E1774" s="294"/>
      <c r="F1774" s="294"/>
    </row>
    <row r="1775">
      <c r="A1775" s="294" t="s">
        <v>22544</v>
      </c>
      <c r="B1775" s="294"/>
      <c r="C1775" s="294"/>
      <c r="D1775" s="294"/>
      <c r="E1775" s="294"/>
      <c r="F1775" s="294"/>
    </row>
    <row r="1776">
      <c r="A1776" s="294"/>
      <c r="B1776" s="294"/>
      <c r="C1776" s="294"/>
      <c r="D1776" s="294"/>
      <c r="E1776" s="294"/>
      <c r="F1776" s="294"/>
    </row>
    <row r="1777">
      <c r="A1777" s="294" t="s">
        <v>21760</v>
      </c>
      <c r="B1777" s="294"/>
      <c r="C1777" s="294"/>
      <c r="D1777" s="294"/>
      <c r="E1777" s="294"/>
      <c r="F1777" s="294"/>
    </row>
    <row r="1778">
      <c r="A1778" s="294"/>
      <c r="B1778" s="294"/>
      <c r="C1778" s="294"/>
      <c r="D1778" s="294"/>
      <c r="E1778" s="294"/>
      <c r="F1778" s="294"/>
    </row>
    <row r="1779">
      <c r="A1779" s="294" t="s">
        <v>21761</v>
      </c>
      <c r="B1779" s="294"/>
      <c r="C1779" s="294"/>
      <c r="D1779" s="294"/>
      <c r="E1779" s="294"/>
      <c r="F1779" s="294"/>
    </row>
    <row r="1780">
      <c r="A1780" s="294" t="s">
        <v>22545</v>
      </c>
      <c r="B1780" s="294"/>
      <c r="C1780" s="294"/>
      <c r="D1780" s="294"/>
      <c r="E1780" s="294"/>
      <c r="F1780" s="294"/>
    </row>
    <row r="1781">
      <c r="A1781" s="294" t="s">
        <v>22546</v>
      </c>
      <c r="B1781" s="294"/>
      <c r="C1781" s="294"/>
      <c r="D1781" s="294"/>
      <c r="E1781" s="294"/>
      <c r="F1781" s="294"/>
    </row>
    <row r="1782">
      <c r="A1782" s="294" t="s">
        <v>22547</v>
      </c>
      <c r="B1782" s="294"/>
      <c r="C1782" s="294"/>
      <c r="D1782" s="294"/>
      <c r="E1782" s="294"/>
      <c r="F1782" s="294"/>
    </row>
    <row r="1783">
      <c r="A1783" s="294" t="s">
        <v>22548</v>
      </c>
      <c r="B1783" s="294"/>
      <c r="C1783" s="294"/>
      <c r="D1783" s="294"/>
      <c r="E1783" s="294"/>
      <c r="F1783" s="294"/>
    </row>
    <row r="1784">
      <c r="A1784" s="294"/>
      <c r="B1784" s="294"/>
      <c r="C1784" s="294"/>
      <c r="D1784" s="294"/>
      <c r="E1784" s="294"/>
      <c r="F1784" s="294"/>
    </row>
    <row r="1785">
      <c r="A1785" s="294" t="s">
        <v>21304</v>
      </c>
      <c r="B1785" s="294"/>
      <c r="C1785" s="294"/>
      <c r="D1785" s="294"/>
      <c r="E1785" s="294"/>
      <c r="F1785" s="294"/>
    </row>
    <row r="1786">
      <c r="A1786" s="294"/>
      <c r="B1786" s="294"/>
      <c r="C1786" s="294"/>
      <c r="D1786" s="294"/>
      <c r="E1786" s="294"/>
      <c r="F1786" s="294"/>
    </row>
    <row r="1787">
      <c r="A1787" s="294"/>
      <c r="B1787" s="294"/>
      <c r="C1787" s="294"/>
      <c r="D1787" s="294"/>
      <c r="E1787" s="294"/>
      <c r="F1787" s="294"/>
    </row>
    <row r="1788">
      <c r="A1788" s="294" t="s">
        <v>22549</v>
      </c>
      <c r="B1788" s="294"/>
      <c r="C1788" s="294"/>
      <c r="D1788" s="294"/>
      <c r="E1788" s="294"/>
      <c r="F1788" s="294"/>
    </row>
    <row r="1789">
      <c r="A1789" s="294" t="s">
        <v>22550</v>
      </c>
      <c r="B1789" s="294"/>
      <c r="C1789" s="294"/>
      <c r="D1789" s="294"/>
      <c r="E1789" s="294"/>
      <c r="F1789" s="294"/>
    </row>
    <row r="1790">
      <c r="A1790" s="294" t="s">
        <v>22551</v>
      </c>
      <c r="B1790" s="294"/>
      <c r="C1790" s="294"/>
      <c r="D1790" s="294"/>
      <c r="E1790" s="294"/>
      <c r="F1790" s="294"/>
    </row>
    <row r="1791">
      <c r="A1791" s="294" t="s">
        <v>22552</v>
      </c>
      <c r="B1791" s="294"/>
      <c r="C1791" s="294"/>
      <c r="D1791" s="294"/>
      <c r="E1791" s="294"/>
      <c r="F1791" s="294"/>
    </row>
    <row r="1792">
      <c r="A1792" s="294" t="s">
        <v>22553</v>
      </c>
      <c r="B1792" s="294"/>
      <c r="C1792" s="294"/>
      <c r="D1792" s="294"/>
      <c r="E1792" s="294"/>
      <c r="F1792" s="294"/>
    </row>
    <row r="1793">
      <c r="A1793" s="294" t="s">
        <v>22554</v>
      </c>
      <c r="B1793" s="294"/>
      <c r="C1793" s="294"/>
      <c r="D1793" s="294"/>
      <c r="E1793" s="294"/>
      <c r="F1793" s="294"/>
    </row>
    <row r="1794">
      <c r="A1794" s="294" t="s">
        <v>21312</v>
      </c>
      <c r="B1794" s="294"/>
      <c r="C1794" s="294"/>
      <c r="D1794" s="294"/>
      <c r="E1794" s="294"/>
      <c r="F1794" s="294"/>
    </row>
    <row r="1795">
      <c r="A1795" s="294" t="s">
        <v>22555</v>
      </c>
      <c r="B1795" s="294"/>
      <c r="C1795" s="294"/>
      <c r="D1795" s="294"/>
      <c r="E1795" s="294"/>
      <c r="F1795" s="294"/>
    </row>
    <row r="1796">
      <c r="A1796" s="294" t="s">
        <v>21672</v>
      </c>
      <c r="B1796" s="294"/>
      <c r="C1796" s="294"/>
      <c r="D1796" s="294"/>
      <c r="E1796" s="294"/>
      <c r="F1796" s="294"/>
    </row>
    <row r="1797">
      <c r="A1797" s="294" t="s">
        <v>22511</v>
      </c>
      <c r="B1797" s="294"/>
      <c r="C1797" s="294"/>
      <c r="D1797" s="294"/>
      <c r="E1797" s="294"/>
      <c r="F1797" s="294"/>
    </row>
    <row r="1798">
      <c r="A1798" s="294"/>
      <c r="B1798" s="294"/>
      <c r="C1798" s="294"/>
      <c r="D1798" s="294"/>
      <c r="E1798" s="294"/>
      <c r="F1798" s="294"/>
    </row>
    <row r="1799">
      <c r="A1799" s="294" t="s">
        <v>22556</v>
      </c>
      <c r="B1799" s="294"/>
      <c r="C1799" s="294"/>
      <c r="D1799" s="294"/>
      <c r="E1799" s="294"/>
      <c r="F1799" s="294"/>
    </row>
    <row r="1800">
      <c r="A1800" s="294"/>
      <c r="B1800" s="294"/>
      <c r="C1800" s="294"/>
      <c r="D1800" s="294"/>
      <c r="E1800" s="294"/>
      <c r="F1800" s="294"/>
    </row>
    <row r="1801">
      <c r="A1801" s="294" t="s">
        <v>22557</v>
      </c>
      <c r="B1801" s="294"/>
      <c r="C1801" s="294"/>
      <c r="D1801" s="294"/>
      <c r="E1801" s="294"/>
      <c r="F1801" s="294"/>
    </row>
    <row r="1802">
      <c r="A1802" s="294" t="s">
        <v>22558</v>
      </c>
      <c r="B1802" s="294"/>
      <c r="C1802" s="294"/>
      <c r="D1802" s="294"/>
      <c r="E1802" s="294"/>
      <c r="F1802" s="294"/>
    </row>
    <row r="1803">
      <c r="A1803" s="294" t="s">
        <v>22559</v>
      </c>
      <c r="B1803" s="294"/>
      <c r="C1803" s="294"/>
      <c r="D1803" s="294"/>
      <c r="E1803" s="294"/>
      <c r="F1803" s="294"/>
    </row>
    <row r="1804">
      <c r="A1804" s="294" t="s">
        <v>22560</v>
      </c>
      <c r="B1804" s="294"/>
      <c r="C1804" s="294"/>
      <c r="D1804" s="294"/>
      <c r="E1804" s="294"/>
      <c r="F1804" s="294"/>
    </row>
    <row r="1805">
      <c r="A1805" s="294" t="s">
        <v>22561</v>
      </c>
      <c r="B1805" s="294"/>
      <c r="C1805" s="294"/>
      <c r="D1805" s="294"/>
      <c r="E1805" s="294"/>
      <c r="F1805" s="294"/>
    </row>
    <row r="1806">
      <c r="A1806" s="294" t="s">
        <v>22562</v>
      </c>
      <c r="B1806" s="294"/>
      <c r="C1806" s="294"/>
      <c r="D1806" s="294"/>
      <c r="E1806" s="294"/>
      <c r="F1806" s="294"/>
    </row>
    <row r="1807">
      <c r="A1807" s="294" t="s">
        <v>22563</v>
      </c>
      <c r="B1807" s="294"/>
      <c r="C1807" s="294"/>
      <c r="D1807" s="294"/>
      <c r="E1807" s="294"/>
      <c r="F1807" s="294"/>
    </row>
    <row r="1808">
      <c r="A1808" s="294"/>
      <c r="B1808" s="294"/>
      <c r="C1808" s="294"/>
      <c r="D1808" s="294"/>
      <c r="E1808" s="294"/>
      <c r="F1808" s="294"/>
    </row>
    <row r="1809">
      <c r="A1809" s="294" t="s">
        <v>22564</v>
      </c>
      <c r="B1809" s="294"/>
      <c r="C1809" s="294"/>
      <c r="D1809" s="294"/>
      <c r="E1809" s="294"/>
      <c r="F1809" s="294"/>
    </row>
    <row r="1810">
      <c r="A1810" s="294" t="s">
        <v>22565</v>
      </c>
      <c r="B1810" s="294"/>
      <c r="C1810" s="294"/>
      <c r="D1810" s="294"/>
      <c r="E1810" s="294"/>
      <c r="F1810" s="294"/>
    </row>
    <row r="1811">
      <c r="A1811" s="294"/>
      <c r="B1811" s="294"/>
      <c r="C1811" s="294"/>
      <c r="D1811" s="294"/>
      <c r="E1811" s="294"/>
      <c r="F1811" s="294"/>
    </row>
    <row r="1812">
      <c r="A1812" s="294" t="s">
        <v>22566</v>
      </c>
      <c r="B1812" s="294"/>
      <c r="C1812" s="294"/>
      <c r="D1812" s="294"/>
      <c r="E1812" s="294"/>
      <c r="F1812" s="294"/>
    </row>
    <row r="1813">
      <c r="A1813" s="294" t="s">
        <v>22567</v>
      </c>
      <c r="B1813" s="294"/>
      <c r="C1813" s="294"/>
      <c r="D1813" s="294"/>
      <c r="E1813" s="294"/>
      <c r="F1813" s="294"/>
    </row>
    <row r="1814">
      <c r="A1814" s="294" t="s">
        <v>22568</v>
      </c>
      <c r="B1814" s="294"/>
      <c r="C1814" s="294"/>
      <c r="D1814" s="294"/>
      <c r="E1814" s="294"/>
      <c r="F1814" s="294"/>
    </row>
    <row r="1815">
      <c r="A1815" s="294"/>
      <c r="B1815" s="294"/>
      <c r="C1815" s="294"/>
      <c r="D1815" s="294"/>
      <c r="E1815" s="294"/>
      <c r="F1815" s="294"/>
    </row>
    <row r="1816">
      <c r="A1816" s="294" t="s">
        <v>22569</v>
      </c>
      <c r="B1816" s="294"/>
      <c r="C1816" s="294"/>
      <c r="D1816" s="294"/>
      <c r="E1816" s="294"/>
      <c r="F1816" s="294"/>
    </row>
    <row r="1817">
      <c r="A1817" s="294"/>
      <c r="B1817" s="294"/>
      <c r="C1817" s="294"/>
      <c r="D1817" s="294"/>
      <c r="E1817" s="294"/>
      <c r="F1817" s="294"/>
    </row>
    <row r="1818">
      <c r="A1818" s="294" t="s">
        <v>22570</v>
      </c>
      <c r="B1818" s="294"/>
      <c r="C1818" s="294"/>
      <c r="D1818" s="294"/>
      <c r="E1818" s="294"/>
      <c r="F1818" s="294"/>
    </row>
    <row r="1819">
      <c r="A1819" s="294" t="s">
        <v>22571</v>
      </c>
      <c r="B1819" s="294"/>
      <c r="C1819" s="294"/>
      <c r="D1819" s="294"/>
      <c r="E1819" s="294"/>
      <c r="F1819" s="294"/>
    </row>
    <row r="1820">
      <c r="A1820" s="294"/>
      <c r="B1820" s="294"/>
      <c r="C1820" s="294"/>
      <c r="D1820" s="294"/>
      <c r="E1820" s="294"/>
      <c r="F1820" s="294"/>
    </row>
    <row r="1821">
      <c r="A1821" s="294" t="s">
        <v>22572</v>
      </c>
      <c r="B1821" s="294"/>
      <c r="C1821" s="294"/>
      <c r="D1821" s="294"/>
      <c r="E1821" s="294"/>
      <c r="F1821" s="294"/>
    </row>
    <row r="1822">
      <c r="A1822" s="294" t="s">
        <v>22573</v>
      </c>
      <c r="B1822" s="294"/>
      <c r="C1822" s="294"/>
      <c r="D1822" s="294"/>
      <c r="E1822" s="294"/>
      <c r="F1822" s="294"/>
    </row>
    <row r="1823">
      <c r="A1823" s="294"/>
      <c r="B1823" s="294"/>
      <c r="C1823" s="294"/>
      <c r="D1823" s="294"/>
      <c r="E1823" s="294"/>
      <c r="F1823" s="294"/>
    </row>
    <row r="1824">
      <c r="A1824" s="294" t="s">
        <v>22574</v>
      </c>
      <c r="B1824" s="294"/>
      <c r="C1824" s="294"/>
      <c r="D1824" s="294"/>
      <c r="E1824" s="294"/>
      <c r="F1824" s="294"/>
    </row>
    <row r="1825">
      <c r="A1825" s="294" t="s">
        <v>22575</v>
      </c>
      <c r="B1825" s="294"/>
      <c r="C1825" s="294"/>
      <c r="D1825" s="294"/>
      <c r="E1825" s="294"/>
      <c r="F1825" s="294"/>
    </row>
    <row r="1826">
      <c r="A1826" s="294" t="s">
        <v>22576</v>
      </c>
      <c r="B1826" s="294"/>
      <c r="C1826" s="294"/>
      <c r="D1826" s="294"/>
      <c r="E1826" s="294"/>
      <c r="F1826" s="294"/>
    </row>
    <row r="1827">
      <c r="A1827" s="294" t="s">
        <v>22577</v>
      </c>
      <c r="B1827" s="294"/>
      <c r="C1827" s="294"/>
      <c r="D1827" s="294"/>
      <c r="E1827" s="294"/>
      <c r="F1827" s="294"/>
    </row>
    <row r="1828">
      <c r="A1828" s="294"/>
      <c r="B1828" s="294"/>
      <c r="C1828" s="294"/>
      <c r="D1828" s="294"/>
      <c r="E1828" s="294"/>
      <c r="F1828" s="294"/>
    </row>
    <row r="1829">
      <c r="A1829" s="294" t="s">
        <v>22578</v>
      </c>
      <c r="B1829" s="294"/>
      <c r="C1829" s="294"/>
      <c r="D1829" s="294"/>
      <c r="E1829" s="294"/>
      <c r="F1829" s="294"/>
    </row>
    <row r="1830">
      <c r="A1830" s="294" t="s">
        <v>22579</v>
      </c>
      <c r="B1830" s="294"/>
      <c r="C1830" s="294"/>
      <c r="D1830" s="294"/>
      <c r="E1830" s="294"/>
      <c r="F1830" s="294"/>
    </row>
    <row r="1831">
      <c r="A1831" s="294"/>
      <c r="B1831" s="294"/>
      <c r="C1831" s="294"/>
      <c r="D1831" s="294"/>
      <c r="E1831" s="294"/>
      <c r="F1831" s="294"/>
    </row>
    <row r="1832">
      <c r="A1832" s="294" t="s">
        <v>22580</v>
      </c>
      <c r="B1832" s="294"/>
      <c r="C1832" s="294"/>
      <c r="D1832" s="294"/>
      <c r="E1832" s="294"/>
      <c r="F1832" s="294"/>
    </row>
    <row r="1833">
      <c r="A1833" s="294" t="s">
        <v>22581</v>
      </c>
      <c r="B1833" s="294"/>
      <c r="C1833" s="294"/>
      <c r="D1833" s="294"/>
      <c r="E1833" s="294"/>
      <c r="F1833" s="294"/>
    </row>
    <row r="1834">
      <c r="A1834" s="294" t="s">
        <v>22582</v>
      </c>
      <c r="B1834" s="294"/>
      <c r="C1834" s="294"/>
      <c r="D1834" s="294"/>
      <c r="E1834" s="294"/>
      <c r="F1834" s="294"/>
    </row>
    <row r="1835">
      <c r="A1835" s="294" t="s">
        <v>22583</v>
      </c>
      <c r="B1835" s="294"/>
      <c r="C1835" s="294"/>
      <c r="D1835" s="294"/>
      <c r="E1835" s="294"/>
      <c r="F1835" s="294"/>
    </row>
    <row r="1836">
      <c r="A1836" s="294"/>
      <c r="B1836" s="294"/>
      <c r="C1836" s="294"/>
      <c r="D1836" s="294"/>
      <c r="E1836" s="294"/>
      <c r="F1836" s="294"/>
    </row>
    <row r="1837">
      <c r="A1837" s="294" t="s">
        <v>22584</v>
      </c>
      <c r="B1837" s="294"/>
      <c r="C1837" s="294"/>
      <c r="D1837" s="294"/>
      <c r="E1837" s="294"/>
      <c r="F1837" s="294"/>
    </row>
    <row r="1838">
      <c r="A1838" s="294"/>
      <c r="B1838" s="294"/>
      <c r="C1838" s="294"/>
      <c r="D1838" s="294"/>
      <c r="E1838" s="294"/>
      <c r="F1838" s="294"/>
    </row>
    <row r="1839">
      <c r="A1839" s="294" t="s">
        <v>22585</v>
      </c>
      <c r="B1839" s="294"/>
      <c r="C1839" s="294"/>
      <c r="D1839" s="294"/>
      <c r="E1839" s="294"/>
      <c r="F1839" s="294"/>
    </row>
    <row r="1840">
      <c r="A1840" s="294" t="s">
        <v>22586</v>
      </c>
      <c r="B1840" s="294"/>
      <c r="C1840" s="294"/>
      <c r="D1840" s="294"/>
      <c r="E1840" s="294"/>
      <c r="F1840" s="294"/>
    </row>
    <row r="1841">
      <c r="A1841" s="294" t="s">
        <v>22587</v>
      </c>
      <c r="B1841" s="294"/>
      <c r="C1841" s="294"/>
      <c r="D1841" s="294"/>
      <c r="E1841" s="294"/>
      <c r="F1841" s="294"/>
    </row>
    <row r="1842">
      <c r="A1842" s="294" t="s">
        <v>22588</v>
      </c>
      <c r="B1842" s="294"/>
      <c r="C1842" s="294"/>
      <c r="D1842" s="294"/>
      <c r="E1842" s="294"/>
      <c r="F1842" s="294"/>
    </row>
    <row r="1843">
      <c r="A1843" s="294" t="s">
        <v>22589</v>
      </c>
      <c r="B1843" s="294"/>
      <c r="C1843" s="294"/>
      <c r="D1843" s="294"/>
      <c r="E1843" s="294"/>
      <c r="F1843" s="294"/>
    </row>
    <row r="1844">
      <c r="A1844" s="294" t="s">
        <v>22590</v>
      </c>
      <c r="B1844" s="294"/>
      <c r="C1844" s="294"/>
      <c r="D1844" s="294"/>
      <c r="E1844" s="294"/>
      <c r="F1844" s="294"/>
    </row>
    <row r="1845">
      <c r="A1845" s="294" t="s">
        <v>22591</v>
      </c>
      <c r="B1845" s="294"/>
      <c r="C1845" s="294"/>
      <c r="D1845" s="294"/>
      <c r="E1845" s="294"/>
      <c r="F1845" s="294"/>
    </row>
    <row r="1846">
      <c r="A1846" s="294" t="s">
        <v>22592</v>
      </c>
      <c r="B1846" s="294"/>
      <c r="C1846" s="294"/>
      <c r="D1846" s="294"/>
      <c r="E1846" s="294"/>
      <c r="F1846" s="294"/>
    </row>
    <row r="1847">
      <c r="A1847" s="294" t="s">
        <v>22593</v>
      </c>
      <c r="B1847" s="294"/>
      <c r="C1847" s="294"/>
      <c r="D1847" s="294"/>
      <c r="E1847" s="294"/>
      <c r="F1847" s="294"/>
    </row>
    <row r="1848">
      <c r="A1848" s="294" t="s">
        <v>22594</v>
      </c>
      <c r="B1848" s="294"/>
      <c r="C1848" s="294"/>
      <c r="D1848" s="294"/>
      <c r="E1848" s="294"/>
      <c r="F1848" s="294"/>
    </row>
    <row r="1849">
      <c r="A1849" s="294" t="s">
        <v>22595</v>
      </c>
      <c r="B1849" s="294"/>
      <c r="C1849" s="294"/>
      <c r="D1849" s="294"/>
      <c r="E1849" s="294"/>
      <c r="F1849" s="294"/>
    </row>
    <row r="1850">
      <c r="A1850" s="294" t="s">
        <v>22596</v>
      </c>
      <c r="B1850" s="294"/>
      <c r="C1850" s="294"/>
      <c r="D1850" s="294"/>
      <c r="E1850" s="294"/>
      <c r="F1850" s="294"/>
    </row>
    <row r="1851">
      <c r="A1851" s="294" t="s">
        <v>22597</v>
      </c>
      <c r="B1851" s="294"/>
      <c r="C1851" s="294"/>
      <c r="D1851" s="294"/>
      <c r="E1851" s="294"/>
      <c r="F1851" s="294"/>
    </row>
    <row r="1852">
      <c r="A1852" s="294" t="s">
        <v>22598</v>
      </c>
      <c r="B1852" s="294"/>
      <c r="C1852" s="294"/>
      <c r="D1852" s="294"/>
      <c r="E1852" s="294"/>
      <c r="F1852" s="294"/>
    </row>
    <row r="1853">
      <c r="A1853" s="294" t="s">
        <v>22599</v>
      </c>
      <c r="B1853" s="294"/>
      <c r="C1853" s="294"/>
      <c r="D1853" s="294"/>
      <c r="E1853" s="294"/>
      <c r="F1853" s="294"/>
    </row>
    <row r="1854">
      <c r="A1854" s="294"/>
      <c r="B1854" s="294"/>
      <c r="C1854" s="294"/>
      <c r="D1854" s="294"/>
      <c r="E1854" s="294"/>
      <c r="F1854" s="294"/>
    </row>
    <row r="1855">
      <c r="A1855" s="294" t="s">
        <v>21312</v>
      </c>
      <c r="B1855" s="294"/>
      <c r="C1855" s="294"/>
      <c r="D1855" s="294"/>
      <c r="E1855" s="294"/>
      <c r="F1855" s="294"/>
    </row>
    <row r="1856">
      <c r="A1856" s="294" t="s">
        <v>22600</v>
      </c>
      <c r="B1856" s="294"/>
      <c r="C1856" s="294"/>
      <c r="D1856" s="294"/>
      <c r="E1856" s="294"/>
      <c r="F1856" s="294"/>
    </row>
    <row r="1857">
      <c r="A1857" s="294" t="s">
        <v>21270</v>
      </c>
      <c r="B1857" s="294"/>
      <c r="C1857" s="294"/>
      <c r="D1857" s="294"/>
      <c r="E1857" s="294"/>
      <c r="F1857" s="294"/>
    </row>
    <row r="1858">
      <c r="A1858" s="294" t="s">
        <v>22601</v>
      </c>
      <c r="B1858" s="294"/>
      <c r="C1858" s="294"/>
      <c r="D1858" s="294"/>
      <c r="E1858" s="294"/>
      <c r="F1858" s="294"/>
    </row>
    <row r="1859">
      <c r="A1859" s="294"/>
      <c r="B1859" s="294"/>
      <c r="C1859" s="294"/>
      <c r="D1859" s="294"/>
      <c r="E1859" s="294"/>
      <c r="F1859" s="294"/>
    </row>
    <row r="1860">
      <c r="A1860" s="294" t="s">
        <v>22602</v>
      </c>
      <c r="B1860" s="294"/>
      <c r="C1860" s="294"/>
      <c r="D1860" s="294"/>
      <c r="E1860" s="294"/>
      <c r="F1860" s="294"/>
    </row>
    <row r="1861">
      <c r="A1861" s="294" t="s">
        <v>22603</v>
      </c>
      <c r="B1861" s="294"/>
      <c r="C1861" s="294"/>
      <c r="D1861" s="294"/>
      <c r="E1861" s="294"/>
      <c r="F1861" s="294"/>
    </row>
    <row r="1862">
      <c r="A1862" s="294"/>
      <c r="B1862" s="294"/>
      <c r="C1862" s="294"/>
      <c r="D1862" s="294"/>
      <c r="E1862" s="294"/>
      <c r="F1862" s="294"/>
    </row>
    <row r="1863">
      <c r="A1863" s="294" t="str">
        <f>-(Ref: Kashyapa Samhita, Bhavaprakasha, Madhava Nidana)</f>
        <v>#ERROR!</v>
      </c>
      <c r="B1863" s="294"/>
      <c r="C1863" s="294"/>
      <c r="D1863" s="294"/>
      <c r="E1863" s="294"/>
      <c r="F1863" s="294"/>
    </row>
    <row r="1864">
      <c r="A1864" s="294"/>
      <c r="B1864" s="294"/>
      <c r="C1864" s="294"/>
      <c r="D1864" s="294"/>
      <c r="E1864" s="294"/>
      <c r="F1864" s="294"/>
    </row>
    <row r="1865">
      <c r="A1865" s="294" t="s">
        <v>22604</v>
      </c>
      <c r="B1865" s="294"/>
      <c r="C1865" s="294"/>
      <c r="D1865" s="294"/>
      <c r="E1865" s="294"/>
      <c r="F1865" s="294"/>
    </row>
    <row r="1866">
      <c r="A1866" s="294" t="s">
        <v>22605</v>
      </c>
      <c r="B1866" s="294"/>
      <c r="C1866" s="294"/>
      <c r="D1866" s="294"/>
      <c r="E1866" s="294"/>
      <c r="F1866" s="294"/>
    </row>
    <row r="1867">
      <c r="A1867" s="294" t="s">
        <v>22606</v>
      </c>
      <c r="B1867" s="294"/>
      <c r="C1867" s="294"/>
      <c r="D1867" s="294"/>
      <c r="E1867" s="294"/>
      <c r="F1867" s="294"/>
    </row>
    <row r="1868">
      <c r="A1868" s="294" t="s">
        <v>22607</v>
      </c>
      <c r="B1868" s="294"/>
      <c r="C1868" s="294"/>
      <c r="D1868" s="294"/>
      <c r="E1868" s="294"/>
      <c r="F1868" s="294"/>
    </row>
    <row r="1869">
      <c r="A1869" s="294" t="s">
        <v>22608</v>
      </c>
      <c r="B1869" s="294"/>
      <c r="C1869" s="294"/>
      <c r="D1869" s="294"/>
      <c r="E1869" s="294"/>
      <c r="F1869" s="294"/>
    </row>
    <row r="1870">
      <c r="A1870" s="294" t="s">
        <v>22609</v>
      </c>
      <c r="B1870" s="294"/>
      <c r="C1870" s="294"/>
      <c r="D1870" s="294"/>
      <c r="E1870" s="294"/>
      <c r="F1870" s="294"/>
    </row>
    <row r="1871">
      <c r="A1871" s="294" t="s">
        <v>22610</v>
      </c>
      <c r="B1871" s="294"/>
      <c r="C1871" s="294"/>
      <c r="D1871" s="294"/>
      <c r="E1871" s="294"/>
      <c r="F1871" s="294"/>
    </row>
    <row r="1872">
      <c r="A1872" s="294" t="s">
        <v>22611</v>
      </c>
      <c r="B1872" s="294"/>
      <c r="C1872" s="294"/>
      <c r="D1872" s="294"/>
      <c r="E1872" s="294"/>
      <c r="F1872" s="294"/>
    </row>
    <row r="1873">
      <c r="A1873" s="294"/>
      <c r="B1873" s="294"/>
      <c r="C1873" s="294"/>
      <c r="D1873" s="294"/>
      <c r="E1873" s="294"/>
      <c r="F1873" s="294"/>
    </row>
    <row r="1874">
      <c r="A1874" s="294" t="s">
        <v>21846</v>
      </c>
      <c r="B1874" s="294"/>
      <c r="C1874" s="294"/>
      <c r="D1874" s="294"/>
      <c r="E1874" s="294"/>
      <c r="F1874" s="294"/>
    </row>
    <row r="1875">
      <c r="A1875" s="294"/>
      <c r="B1875" s="294"/>
      <c r="C1875" s="294"/>
      <c r="D1875" s="294"/>
      <c r="E1875" s="294"/>
      <c r="F1875" s="294"/>
    </row>
    <row r="1876">
      <c r="A1876" s="294" t="s">
        <v>22612</v>
      </c>
      <c r="B1876" s="294"/>
      <c r="C1876" s="294"/>
      <c r="D1876" s="294"/>
      <c r="E1876" s="294"/>
      <c r="F1876" s="294"/>
    </row>
    <row r="1877">
      <c r="A1877" s="294" t="s">
        <v>22613</v>
      </c>
      <c r="B1877" s="294"/>
      <c r="C1877" s="294"/>
      <c r="D1877" s="294"/>
      <c r="E1877" s="294"/>
      <c r="F1877" s="294"/>
    </row>
    <row r="1878">
      <c r="A1878" s="294" t="s">
        <v>22614</v>
      </c>
      <c r="B1878" s="294"/>
      <c r="C1878" s="294"/>
      <c r="D1878" s="294"/>
      <c r="E1878" s="294"/>
      <c r="F1878" s="294"/>
    </row>
    <row r="1879">
      <c r="A1879" s="294" t="s">
        <v>22615</v>
      </c>
      <c r="B1879" s="294"/>
      <c r="C1879" s="294"/>
      <c r="D1879" s="294"/>
      <c r="E1879" s="294"/>
      <c r="F1879" s="294"/>
    </row>
    <row r="1880">
      <c r="A1880" s="294" t="s">
        <v>22616</v>
      </c>
      <c r="B1880" s="294"/>
      <c r="C1880" s="294"/>
      <c r="D1880" s="294"/>
      <c r="E1880" s="294"/>
      <c r="F1880" s="294"/>
    </row>
    <row r="1881">
      <c r="A1881" s="294"/>
      <c r="B1881" s="294"/>
      <c r="C1881" s="294"/>
      <c r="D1881" s="294"/>
      <c r="E1881" s="294"/>
      <c r="F1881" s="294"/>
    </row>
    <row r="1882">
      <c r="A1882" s="294" t="s">
        <v>22617</v>
      </c>
      <c r="B1882" s="294"/>
      <c r="C1882" s="294"/>
      <c r="D1882" s="294"/>
      <c r="E1882" s="294"/>
      <c r="F1882" s="294"/>
    </row>
    <row r="1883">
      <c r="A1883" s="294" t="s">
        <v>22618</v>
      </c>
      <c r="B1883" s="294"/>
      <c r="C1883" s="294"/>
      <c r="D1883" s="294"/>
      <c r="E1883" s="294"/>
      <c r="F1883" s="294"/>
    </row>
    <row r="1884">
      <c r="A1884" s="294"/>
      <c r="B1884" s="294"/>
      <c r="C1884" s="294"/>
      <c r="D1884" s="294"/>
      <c r="E1884" s="294"/>
      <c r="F1884" s="294"/>
    </row>
    <row r="1885">
      <c r="A1885" s="294" t="s">
        <v>22619</v>
      </c>
      <c r="B1885" s="294"/>
      <c r="C1885" s="294"/>
      <c r="D1885" s="294"/>
      <c r="E1885" s="294"/>
      <c r="F1885" s="294"/>
    </row>
    <row r="1886">
      <c r="A1886" s="294" t="s">
        <v>22620</v>
      </c>
      <c r="B1886" s="294"/>
      <c r="C1886" s="294"/>
      <c r="D1886" s="294"/>
      <c r="E1886" s="294"/>
      <c r="F1886" s="294"/>
    </row>
    <row r="1887">
      <c r="A1887" s="294" t="s">
        <v>22621</v>
      </c>
      <c r="B1887" s="294"/>
      <c r="C1887" s="294"/>
      <c r="D1887" s="294"/>
      <c r="E1887" s="294"/>
      <c r="F1887" s="294"/>
    </row>
    <row r="1888">
      <c r="A1888" s="294" t="s">
        <v>22613</v>
      </c>
      <c r="B1888" s="294"/>
      <c r="C1888" s="294"/>
      <c r="D1888" s="294"/>
      <c r="E1888" s="294"/>
      <c r="F1888" s="294"/>
    </row>
    <row r="1889">
      <c r="A1889" s="294" t="s">
        <v>22622</v>
      </c>
      <c r="B1889" s="294"/>
      <c r="C1889" s="294"/>
      <c r="D1889" s="294"/>
      <c r="E1889" s="294"/>
      <c r="F1889" s="294"/>
    </row>
    <row r="1890">
      <c r="A1890" s="294" t="s">
        <v>22623</v>
      </c>
      <c r="B1890" s="294"/>
      <c r="C1890" s="294"/>
      <c r="D1890" s="294"/>
      <c r="E1890" s="294"/>
      <c r="F1890" s="294"/>
    </row>
    <row r="1891">
      <c r="A1891" s="294" t="s">
        <v>22624</v>
      </c>
      <c r="B1891" s="294"/>
      <c r="C1891" s="294"/>
      <c r="D1891" s="294"/>
      <c r="E1891" s="294"/>
      <c r="F1891" s="294"/>
    </row>
    <row r="1892">
      <c r="A1892" s="294" t="s">
        <v>22625</v>
      </c>
      <c r="B1892" s="294"/>
      <c r="C1892" s="294"/>
      <c r="D1892" s="294"/>
      <c r="E1892" s="294"/>
      <c r="F1892" s="294"/>
    </row>
    <row r="1893">
      <c r="A1893" s="294" t="s">
        <v>22626</v>
      </c>
      <c r="B1893" s="294"/>
      <c r="C1893" s="294"/>
      <c r="D1893" s="294"/>
      <c r="E1893" s="294"/>
      <c r="F1893" s="294"/>
    </row>
    <row r="1894">
      <c r="A1894" s="294"/>
      <c r="B1894" s="294"/>
      <c r="C1894" s="294"/>
      <c r="D1894" s="294"/>
      <c r="E1894" s="294"/>
      <c r="F1894" s="294"/>
    </row>
    <row r="1895">
      <c r="A1895" s="294"/>
      <c r="B1895" s="294"/>
      <c r="C1895" s="294"/>
      <c r="D1895" s="294"/>
      <c r="E1895" s="294"/>
      <c r="F1895" s="294"/>
    </row>
    <row r="1896">
      <c r="A1896" s="294"/>
      <c r="B1896" s="294"/>
      <c r="C1896" s="294"/>
      <c r="D1896" s="294"/>
      <c r="E1896" s="294"/>
      <c r="F1896" s="294"/>
    </row>
    <row r="1897">
      <c r="A1897" s="294" t="s">
        <v>21401</v>
      </c>
      <c r="B1897" s="294"/>
      <c r="C1897" s="294"/>
      <c r="D1897" s="294"/>
      <c r="E1897" s="294"/>
      <c r="F1897" s="294"/>
    </row>
    <row r="1898">
      <c r="A1898" s="294"/>
      <c r="B1898" s="294"/>
      <c r="C1898" s="294"/>
      <c r="D1898" s="294"/>
      <c r="E1898" s="294"/>
      <c r="F1898" s="294"/>
    </row>
    <row r="1899">
      <c r="A1899" s="294" t="str">
        <f>-Vital signs: Temperature(fever may suggest infection), BP, pulse rate</f>
        <v>#ERROR!</v>
      </c>
      <c r="B1899" s="294"/>
      <c r="C1899" s="294"/>
      <c r="D1899" s="294"/>
      <c r="E1899" s="294"/>
      <c r="F1899" s="294"/>
    </row>
    <row r="1900">
      <c r="A1900" s="294" t="s">
        <v>22627</v>
      </c>
      <c r="B1900" s="294"/>
      <c r="C1900" s="294"/>
      <c r="D1900" s="294"/>
      <c r="E1900" s="294"/>
      <c r="F1900" s="294"/>
    </row>
    <row r="1901">
      <c r="A1901" s="294" t="str">
        <f>ARRAY_CONSTRAIN(ARRAYFORMULA(-Location and extent of lesions(face, limbs, trunk, etc.)), 1, 1)</f>
        <v>#ERROR!</v>
      </c>
      <c r="B1901" s="294"/>
      <c r="C1901" s="294"/>
      <c r="D1901" s="294"/>
      <c r="E1901" s="294"/>
      <c r="F1901" s="294"/>
    </row>
    <row r="1902">
      <c r="A1902" s="294" t="str">
        <f>-Color: erythematous, hyperpigmented, etc.</f>
        <v>#ERROR!</v>
      </c>
      <c r="B1902" s="294"/>
      <c r="C1902" s="294"/>
      <c r="D1902" s="294"/>
      <c r="E1902" s="294"/>
      <c r="F1902" s="294"/>
    </row>
    <row r="1903">
      <c r="A1903" s="294" t="str">
        <f>-Type: papules, vesicles, pustules, crusting</f>
        <v>#ERROR!</v>
      </c>
      <c r="B1903" s="294"/>
      <c r="C1903" s="294"/>
      <c r="D1903" s="294"/>
      <c r="E1903" s="294"/>
      <c r="F1903" s="294"/>
    </row>
    <row r="1904">
      <c r="A1904" s="294" t="str">
        <f>ARRAY_CONSTRAIN(ARRAYFORMULA(-Scaling or oozing present?), 1, 1)</f>
        <v>#ERROR!</v>
      </c>
      <c r="B1904" s="294"/>
      <c r="C1904" s="294"/>
      <c r="D1904" s="294"/>
      <c r="E1904" s="294"/>
      <c r="F1904" s="294"/>
    </row>
    <row r="1905">
      <c r="A1905" s="294" t="s">
        <v>22628</v>
      </c>
      <c r="B1905" s="294"/>
      <c r="C1905" s="294"/>
      <c r="D1905" s="294"/>
      <c r="E1905" s="294"/>
      <c r="F1905" s="294"/>
    </row>
    <row r="1906">
      <c r="A1906" s="294" t="s">
        <v>22629</v>
      </c>
      <c r="B1906" s="294"/>
      <c r="C1906" s="294"/>
      <c r="D1906" s="294"/>
      <c r="E1906" s="294"/>
      <c r="F1906" s="294"/>
    </row>
    <row r="1907">
      <c r="A1907" s="294" t="s">
        <v>22630</v>
      </c>
      <c r="B1907" s="294"/>
      <c r="C1907" s="294"/>
      <c r="D1907" s="294"/>
      <c r="E1907" s="294"/>
      <c r="F1907" s="294"/>
    </row>
    <row r="1908">
      <c r="A1908" s="294" t="s">
        <v>22631</v>
      </c>
      <c r="B1908" s="294"/>
      <c r="C1908" s="294"/>
      <c r="D1908" s="294"/>
      <c r="E1908" s="294"/>
      <c r="F1908" s="294"/>
    </row>
    <row r="1909">
      <c r="A1909" s="294" t="s">
        <v>22632</v>
      </c>
      <c r="B1909" s="294"/>
      <c r="C1909" s="294"/>
      <c r="D1909" s="294"/>
      <c r="E1909" s="294"/>
      <c r="F1909" s="294"/>
    </row>
    <row r="1910">
      <c r="A1910" s="294"/>
      <c r="B1910" s="294"/>
      <c r="C1910" s="294"/>
      <c r="D1910" s="294"/>
      <c r="E1910" s="294"/>
      <c r="F1910" s="294"/>
    </row>
    <row r="1911">
      <c r="A1911" s="294" t="s">
        <v>21407</v>
      </c>
      <c r="B1911" s="294"/>
      <c r="C1911" s="294"/>
      <c r="D1911" s="294"/>
      <c r="E1911" s="294"/>
      <c r="F1911" s="294"/>
    </row>
    <row r="1912">
      <c r="A1912" s="294"/>
      <c r="B1912" s="294"/>
      <c r="C1912" s="294"/>
      <c r="D1912" s="294"/>
      <c r="E1912" s="294"/>
      <c r="F1912" s="294"/>
    </row>
    <row r="1913">
      <c r="A1913" s="294" t="s">
        <v>22633</v>
      </c>
      <c r="B1913" s="294"/>
      <c r="C1913" s="294"/>
      <c r="D1913" s="294"/>
      <c r="E1913" s="294"/>
      <c r="F1913" s="294"/>
    </row>
    <row r="1914">
      <c r="A1914" s="294" t="s">
        <v>22634</v>
      </c>
      <c r="B1914" s="294"/>
      <c r="C1914" s="294"/>
      <c r="D1914" s="294"/>
      <c r="E1914" s="294"/>
      <c r="F1914" s="294"/>
    </row>
    <row r="1915">
      <c r="A1915" s="294" t="s">
        <v>22635</v>
      </c>
      <c r="B1915" s="294"/>
      <c r="C1915" s="294"/>
      <c r="D1915" s="294"/>
      <c r="E1915" s="294"/>
      <c r="F1915" s="294"/>
    </row>
    <row r="1916">
      <c r="A1916" s="294" t="s">
        <v>22636</v>
      </c>
      <c r="B1916" s="294"/>
      <c r="C1916" s="294"/>
      <c r="D1916" s="294"/>
      <c r="E1916" s="294"/>
      <c r="F1916" s="294"/>
    </row>
    <row r="1917">
      <c r="A1917" s="294"/>
      <c r="B1917" s="294"/>
      <c r="C1917" s="294"/>
      <c r="D1917" s="294"/>
      <c r="E1917" s="294"/>
      <c r="F1917" s="294"/>
    </row>
    <row r="1918">
      <c r="A1918" s="294" t="s">
        <v>21990</v>
      </c>
      <c r="B1918" s="294"/>
      <c r="C1918" s="294"/>
      <c r="D1918" s="294"/>
      <c r="E1918" s="294"/>
      <c r="F1918" s="294"/>
    </row>
    <row r="1919">
      <c r="A1919" s="294"/>
      <c r="B1919" s="294"/>
      <c r="C1919" s="294"/>
      <c r="D1919" s="294"/>
      <c r="E1919" s="294"/>
      <c r="F1919" s="294"/>
    </row>
    <row r="1920">
      <c r="A1920" s="294" t="s">
        <v>22637</v>
      </c>
      <c r="B1920" s="294"/>
      <c r="C1920" s="294"/>
      <c r="D1920" s="294"/>
      <c r="E1920" s="294"/>
      <c r="F1920" s="294"/>
    </row>
    <row r="1921">
      <c r="A1921" s="294" t="s">
        <v>22638</v>
      </c>
      <c r="B1921" s="294"/>
      <c r="C1921" s="294"/>
      <c r="D1921" s="294"/>
      <c r="E1921" s="294"/>
      <c r="F1921" s="294"/>
    </row>
    <row r="1922">
      <c r="A1922" s="294" t="s">
        <v>22639</v>
      </c>
      <c r="B1922" s="294"/>
      <c r="C1922" s="294"/>
      <c r="D1922" s="294"/>
      <c r="E1922" s="294"/>
      <c r="F1922" s="294"/>
    </row>
    <row r="1923">
      <c r="A1923" s="294" t="s">
        <v>22640</v>
      </c>
      <c r="B1923" s="294"/>
      <c r="C1923" s="294"/>
      <c r="D1923" s="294"/>
      <c r="E1923" s="294"/>
      <c r="F1923" s="294"/>
    </row>
    <row r="1924">
      <c r="A1924" s="294" t="s">
        <v>22641</v>
      </c>
      <c r="B1924" s="294"/>
      <c r="C1924" s="294"/>
      <c r="D1924" s="294"/>
      <c r="E1924" s="294"/>
      <c r="F1924" s="294"/>
    </row>
    <row r="1925">
      <c r="A1925" s="294" t="s">
        <v>22642</v>
      </c>
      <c r="B1925" s="294"/>
      <c r="C1925" s="294"/>
      <c r="D1925" s="294"/>
      <c r="E1925" s="294"/>
      <c r="F1925" s="294"/>
    </row>
    <row r="1926">
      <c r="A1926" s="294" t="s">
        <v>21312</v>
      </c>
      <c r="B1926" s="294"/>
      <c r="C1926" s="294"/>
      <c r="D1926" s="294"/>
      <c r="E1926" s="294"/>
      <c r="F1926" s="294"/>
    </row>
    <row r="1927">
      <c r="A1927" s="294" t="s">
        <v>22643</v>
      </c>
      <c r="B1927" s="294"/>
      <c r="C1927" s="294"/>
      <c r="D1927" s="294"/>
      <c r="E1927" s="294"/>
      <c r="F1927" s="294"/>
    </row>
    <row r="1928">
      <c r="A1928" s="294" t="s">
        <v>21314</v>
      </c>
      <c r="B1928" s="294"/>
      <c r="C1928" s="294"/>
      <c r="D1928" s="294"/>
      <c r="E1928" s="294"/>
      <c r="F1928" s="294"/>
    </row>
    <row r="1929">
      <c r="A1929" s="294" t="s">
        <v>22601</v>
      </c>
      <c r="B1929" s="294"/>
      <c r="C1929" s="294"/>
      <c r="D1929" s="294"/>
      <c r="E1929" s="294"/>
      <c r="F1929" s="294"/>
    </row>
    <row r="1930">
      <c r="A1930" s="294"/>
      <c r="B1930" s="294"/>
      <c r="C1930" s="294"/>
      <c r="D1930" s="294"/>
      <c r="E1930" s="294"/>
      <c r="F1930" s="294"/>
    </row>
    <row r="1931">
      <c r="A1931" s="294" t="s">
        <v>22644</v>
      </c>
      <c r="B1931" s="294"/>
      <c r="C1931" s="294"/>
      <c r="D1931" s="294"/>
      <c r="E1931" s="294"/>
      <c r="F1931" s="294"/>
    </row>
    <row r="1932">
      <c r="A1932" s="294"/>
      <c r="B1932" s="294"/>
      <c r="C1932" s="294"/>
      <c r="D1932" s="294"/>
      <c r="E1932" s="294"/>
      <c r="F1932" s="294"/>
    </row>
    <row r="1933">
      <c r="A1933" s="294" t="s">
        <v>18089</v>
      </c>
      <c r="B1933" s="294" t="s">
        <v>22645</v>
      </c>
      <c r="C1933" s="294"/>
      <c r="D1933" s="294"/>
      <c r="E1933" s="294"/>
      <c r="F1933" s="294"/>
    </row>
    <row r="1934">
      <c r="A1934" s="294"/>
      <c r="B1934" s="294" t="s">
        <v>22646</v>
      </c>
      <c r="C1934" s="294"/>
      <c r="D1934" s="294"/>
      <c r="E1934" s="294"/>
      <c r="F1934" s="294"/>
    </row>
    <row r="1935">
      <c r="A1935" s="294"/>
      <c r="B1935" s="294" t="s">
        <v>22647</v>
      </c>
      <c r="C1935" s="294"/>
      <c r="D1935" s="294"/>
      <c r="E1935" s="294"/>
      <c r="F1935" s="294"/>
    </row>
    <row r="1936">
      <c r="A1936" s="294"/>
      <c r="B1936" s="294" t="s">
        <v>22648</v>
      </c>
      <c r="C1936" s="294"/>
      <c r="D1936" s="294"/>
      <c r="E1936" s="294"/>
      <c r="F1936" s="294"/>
    </row>
    <row r="1937">
      <c r="A1937" s="294"/>
      <c r="B1937" s="294" t="s">
        <v>22649</v>
      </c>
      <c r="C1937" s="294"/>
      <c r="D1937" s="294"/>
      <c r="E1937" s="294"/>
      <c r="F1937" s="294"/>
    </row>
    <row r="1938">
      <c r="A1938" s="294"/>
      <c r="B1938" s="294" t="s">
        <v>22650</v>
      </c>
      <c r="C1938" s="294"/>
      <c r="D1938" s="294"/>
      <c r="E1938" s="294"/>
      <c r="F1938" s="294"/>
    </row>
    <row r="1939">
      <c r="A1939" s="294"/>
      <c r="B1939" s="294" t="s">
        <v>22651</v>
      </c>
      <c r="C1939" s="294"/>
      <c r="D1939" s="294"/>
      <c r="E1939" s="294"/>
      <c r="F1939" s="294"/>
    </row>
    <row r="1940">
      <c r="A1940" s="294"/>
      <c r="B1940" s="294" t="s">
        <v>22652</v>
      </c>
      <c r="C1940" s="294"/>
      <c r="D1940" s="294"/>
      <c r="E1940" s="294"/>
      <c r="F1940" s="294"/>
    </row>
    <row r="1941">
      <c r="A1941" s="294"/>
      <c r="B1941" s="294" t="s">
        <v>22653</v>
      </c>
      <c r="C1941" s="294"/>
      <c r="D1941" s="294"/>
      <c r="E1941" s="294"/>
      <c r="F1941" s="294"/>
    </row>
    <row r="1942">
      <c r="A1942" s="294"/>
      <c r="B1942" s="294" t="s">
        <v>22654</v>
      </c>
      <c r="C1942" s="294"/>
      <c r="D1942" s="294"/>
      <c r="E1942" s="294"/>
      <c r="F1942" s="294"/>
    </row>
    <row r="1943">
      <c r="A1943" s="294"/>
      <c r="B1943" s="294"/>
      <c r="C1943" s="294"/>
      <c r="D1943" s="294"/>
      <c r="E1943" s="294"/>
      <c r="F1943" s="294"/>
    </row>
    <row r="1944">
      <c r="A1944" s="294"/>
      <c r="B1944" s="294"/>
      <c r="C1944" s="294"/>
      <c r="D1944" s="294"/>
      <c r="E1944" s="294"/>
      <c r="F1944" s="294"/>
    </row>
    <row r="1945">
      <c r="A1945" s="294" t="s">
        <v>21326</v>
      </c>
      <c r="B1945" s="294"/>
      <c r="C1945" s="294"/>
      <c r="D1945" s="294"/>
      <c r="E1945" s="294"/>
      <c r="F1945" s="294"/>
    </row>
    <row r="1946">
      <c r="A1946" s="294"/>
      <c r="B1946" s="294"/>
      <c r="C1946" s="294"/>
      <c r="D1946" s="294"/>
      <c r="E1946" s="294"/>
      <c r="F1946" s="294"/>
    </row>
    <row r="1947">
      <c r="A1947" s="294" t="s">
        <v>22655</v>
      </c>
      <c r="B1947" s="294"/>
      <c r="C1947" s="294"/>
      <c r="D1947" s="294"/>
      <c r="E1947" s="294"/>
      <c r="F1947" s="294"/>
    </row>
    <row r="1948">
      <c r="A1948" s="294" t="s">
        <v>22656</v>
      </c>
      <c r="B1948" s="294"/>
      <c r="C1948" s="294"/>
      <c r="D1948" s="294"/>
      <c r="E1948" s="294"/>
      <c r="F1948" s="294"/>
    </row>
    <row r="1949">
      <c r="A1949" s="294" t="s">
        <v>22657</v>
      </c>
      <c r="B1949" s="294"/>
      <c r="C1949" s="294"/>
      <c r="D1949" s="294"/>
      <c r="E1949" s="294"/>
      <c r="F1949" s="294"/>
    </row>
    <row r="1950">
      <c r="A1950" s="294" t="s">
        <v>22658</v>
      </c>
      <c r="B1950" s="294"/>
      <c r="C1950" s="294"/>
      <c r="D1950" s="294"/>
      <c r="E1950" s="294"/>
      <c r="F1950" s="294"/>
    </row>
    <row r="1951">
      <c r="A1951" s="294" t="s">
        <v>22659</v>
      </c>
      <c r="B1951" s="294"/>
      <c r="C1951" s="294"/>
      <c r="D1951" s="294"/>
      <c r="E1951" s="294"/>
      <c r="F1951" s="294"/>
    </row>
    <row r="1952">
      <c r="A1952" s="294" t="s">
        <v>22660</v>
      </c>
      <c r="B1952" s="294"/>
      <c r="C1952" s="294"/>
      <c r="D1952" s="294"/>
      <c r="E1952" s="294"/>
      <c r="F1952" s="294"/>
    </row>
    <row r="1953">
      <c r="A1953" s="294" t="s">
        <v>22661</v>
      </c>
      <c r="B1953" s="294"/>
      <c r="C1953" s="294"/>
      <c r="D1953" s="294"/>
      <c r="E1953" s="294"/>
      <c r="F1953" s="294"/>
    </row>
    <row r="1954">
      <c r="A1954" s="294" t="s">
        <v>22662</v>
      </c>
      <c r="B1954" s="294"/>
      <c r="C1954" s="294"/>
      <c r="D1954" s="294"/>
      <c r="E1954" s="294"/>
      <c r="F1954" s="294"/>
    </row>
    <row r="1955">
      <c r="A1955" s="294"/>
      <c r="B1955" s="294"/>
      <c r="C1955" s="294"/>
      <c r="D1955" s="294"/>
      <c r="E1955" s="294"/>
      <c r="F1955" s="294"/>
    </row>
    <row r="1956">
      <c r="A1956" s="294" t="s">
        <v>22663</v>
      </c>
      <c r="B1956" s="294"/>
      <c r="C1956" s="294"/>
      <c r="D1956" s="294"/>
      <c r="E1956" s="294"/>
      <c r="F1956" s="294"/>
    </row>
    <row r="1957">
      <c r="A1957" s="294"/>
      <c r="B1957" s="294"/>
      <c r="C1957" s="294"/>
      <c r="D1957" s="294"/>
      <c r="E1957" s="294"/>
      <c r="F1957" s="294"/>
    </row>
    <row r="1958">
      <c r="A1958" s="294" t="s">
        <v>22664</v>
      </c>
      <c r="B1958" s="294"/>
      <c r="C1958" s="294"/>
      <c r="D1958" s="294"/>
      <c r="E1958" s="294"/>
      <c r="F1958" s="294"/>
    </row>
    <row r="1959">
      <c r="A1959" s="294" t="s">
        <v>22665</v>
      </c>
      <c r="B1959" s="294"/>
      <c r="C1959" s="294"/>
      <c r="D1959" s="294"/>
      <c r="E1959" s="294"/>
      <c r="F1959" s="294"/>
    </row>
    <row r="1960">
      <c r="A1960" s="294" t="s">
        <v>22666</v>
      </c>
      <c r="B1960" s="294"/>
      <c r="C1960" s="294"/>
      <c r="D1960" s="294"/>
      <c r="E1960" s="294"/>
      <c r="F1960" s="294"/>
    </row>
    <row r="1961">
      <c r="A1961" s="294" t="s">
        <v>22667</v>
      </c>
      <c r="B1961" s="294"/>
      <c r="C1961" s="294"/>
      <c r="D1961" s="294"/>
      <c r="E1961" s="294"/>
      <c r="F1961" s="294"/>
    </row>
    <row r="1962">
      <c r="A1962" s="294" t="s">
        <v>22668</v>
      </c>
      <c r="B1962" s="294"/>
      <c r="C1962" s="294"/>
      <c r="D1962" s="294"/>
      <c r="E1962" s="294"/>
      <c r="F1962" s="294"/>
    </row>
    <row r="1963">
      <c r="A1963" s="294" t="s">
        <v>22669</v>
      </c>
      <c r="B1963" s="294"/>
      <c r="C1963" s="294"/>
      <c r="D1963" s="294"/>
      <c r="E1963" s="294"/>
      <c r="F1963" s="294"/>
    </row>
    <row r="1964">
      <c r="A1964" s="294" t="s">
        <v>22670</v>
      </c>
      <c r="B1964" s="294"/>
      <c r="C1964" s="294"/>
      <c r="D1964" s="294"/>
      <c r="E1964" s="294"/>
      <c r="F1964" s="294"/>
    </row>
    <row r="1965">
      <c r="A1965" s="294"/>
      <c r="B1965" s="294"/>
      <c r="C1965" s="294"/>
      <c r="D1965" s="294"/>
      <c r="E1965" s="294"/>
      <c r="F1965" s="294"/>
    </row>
    <row r="1966">
      <c r="A1966" s="294" t="s">
        <v>21344</v>
      </c>
      <c r="B1966" s="294"/>
      <c r="C1966" s="294"/>
      <c r="D1966" s="294"/>
      <c r="E1966" s="294"/>
      <c r="F1966" s="294"/>
    </row>
    <row r="1967">
      <c r="A1967" s="294" t="s">
        <v>22671</v>
      </c>
      <c r="B1967" s="294"/>
      <c r="C1967" s="294"/>
      <c r="D1967" s="294"/>
      <c r="E1967" s="294"/>
      <c r="F1967" s="294"/>
    </row>
    <row r="1968">
      <c r="A1968" s="294"/>
      <c r="B1968" s="294"/>
      <c r="C1968" s="294"/>
      <c r="D1968" s="294"/>
      <c r="E1968" s="294"/>
      <c r="F1968" s="294"/>
    </row>
    <row r="1969">
      <c r="A1969" s="294" t="s">
        <v>22672</v>
      </c>
      <c r="B1969" s="294"/>
      <c r="C1969" s="294"/>
      <c r="D1969" s="294"/>
      <c r="E1969" s="294"/>
      <c r="F1969" s="294"/>
    </row>
    <row r="1970">
      <c r="A1970" s="294" t="s">
        <v>22673</v>
      </c>
      <c r="B1970" s="294"/>
      <c r="C1970" s="294"/>
      <c r="D1970" s="294"/>
      <c r="E1970" s="294"/>
      <c r="F1970" s="294"/>
    </row>
    <row r="1971">
      <c r="A1971" s="294" t="s">
        <v>22674</v>
      </c>
      <c r="B1971" s="294"/>
      <c r="C1971" s="294"/>
      <c r="D1971" s="294"/>
      <c r="E1971" s="294"/>
      <c r="F1971" s="294"/>
    </row>
    <row r="1972">
      <c r="A1972" s="294" t="s">
        <v>22675</v>
      </c>
      <c r="B1972" s="294"/>
      <c r="C1972" s="294"/>
      <c r="D1972" s="294"/>
      <c r="E1972" s="294"/>
      <c r="F1972" s="294"/>
    </row>
    <row r="1973">
      <c r="A1973" s="294" t="s">
        <v>22676</v>
      </c>
      <c r="B1973" s="294"/>
      <c r="C1973" s="294"/>
      <c r="D1973" s="294"/>
      <c r="E1973" s="294"/>
      <c r="F1973" s="294"/>
    </row>
    <row r="1974">
      <c r="A1974" s="294"/>
      <c r="B1974" s="294"/>
      <c r="C1974" s="294"/>
      <c r="D1974" s="294"/>
      <c r="E1974" s="294"/>
      <c r="F1974" s="294"/>
    </row>
    <row r="1975">
      <c r="A1975" s="294" t="s">
        <v>22397</v>
      </c>
      <c r="B1975" s="294"/>
      <c r="C1975" s="294"/>
      <c r="D1975" s="294"/>
      <c r="E1975" s="294"/>
      <c r="F1975" s="294"/>
    </row>
    <row r="1976">
      <c r="A1976" s="294"/>
      <c r="B1976" s="294"/>
      <c r="C1976" s="294"/>
      <c r="D1976" s="294"/>
      <c r="E1976" s="294"/>
      <c r="F1976" s="294"/>
    </row>
    <row r="1977">
      <c r="A1977" s="294" t="s">
        <v>22677</v>
      </c>
      <c r="B1977" s="294"/>
      <c r="C1977" s="294"/>
      <c r="D1977" s="294"/>
      <c r="E1977" s="294"/>
      <c r="F1977" s="294"/>
    </row>
    <row r="1978">
      <c r="A1978" s="294" t="s">
        <v>22678</v>
      </c>
      <c r="B1978" s="294"/>
      <c r="C1978" s="294"/>
      <c r="D1978" s="294"/>
      <c r="E1978" s="294"/>
      <c r="F1978" s="294"/>
    </row>
    <row r="1979">
      <c r="A1979" s="294" t="s">
        <v>22679</v>
      </c>
      <c r="B1979" s="294"/>
      <c r="C1979" s="294"/>
      <c r="D1979" s="294"/>
      <c r="E1979" s="294"/>
      <c r="F1979" s="294"/>
    </row>
    <row r="1980">
      <c r="A1980" s="294" t="s">
        <v>22680</v>
      </c>
      <c r="B1980" s="294"/>
      <c r="C1980" s="294"/>
      <c r="D1980" s="294"/>
      <c r="E1980" s="294"/>
      <c r="F1980" s="294"/>
    </row>
    <row r="1981">
      <c r="A1981" s="294" t="s">
        <v>22681</v>
      </c>
      <c r="B1981" s="294"/>
      <c r="C1981" s="294"/>
      <c r="D1981" s="294"/>
      <c r="E1981" s="294"/>
      <c r="F1981" s="294"/>
    </row>
    <row r="1982">
      <c r="A1982" s="294"/>
      <c r="B1982" s="294"/>
      <c r="C1982" s="294"/>
      <c r="D1982" s="294"/>
      <c r="E1982" s="294"/>
      <c r="F1982" s="294"/>
    </row>
    <row r="1983">
      <c r="A1983" s="294" t="s">
        <v>22403</v>
      </c>
      <c r="B1983" s="294"/>
      <c r="C1983" s="294"/>
      <c r="D1983" s="294"/>
      <c r="E1983" s="294"/>
      <c r="F1983" s="294"/>
    </row>
    <row r="1984">
      <c r="A1984" s="294"/>
      <c r="B1984" s="294"/>
      <c r="C1984" s="294"/>
      <c r="D1984" s="294"/>
      <c r="E1984" s="294"/>
      <c r="F1984" s="294"/>
    </row>
    <row r="1985">
      <c r="A1985" s="294" t="s">
        <v>21336</v>
      </c>
      <c r="B1985" s="294"/>
      <c r="C1985" s="294"/>
      <c r="D1985" s="294"/>
      <c r="E1985" s="294"/>
      <c r="F1985" s="294"/>
    </row>
    <row r="1986">
      <c r="A1986" s="294" t="str">
        <f>ARRAY_CONSTRAIN(ARRAYFORMULA(-Manjishta churna / Kashaya), 1, 1)</f>
        <v>#ERROR!</v>
      </c>
      <c r="B1986" s="294"/>
      <c r="C1986" s="294"/>
      <c r="D1986" s="294"/>
      <c r="E1986" s="294"/>
      <c r="F1986" s="294"/>
    </row>
    <row r="1987">
      <c r="A1987" s="294" t="str">
        <f>ARRAY_CONSTRAIN(ARRAYFORMULA(-Guduchi satva / kwatha), 1, 1)</f>
        <v>#ERROR!</v>
      </c>
      <c r="B1987" s="294"/>
      <c r="C1987" s="294"/>
      <c r="D1987" s="294"/>
      <c r="E1987" s="294"/>
      <c r="F1987" s="294"/>
    </row>
    <row r="1988">
      <c r="A1988" s="294" t="str">
        <f t="array" ref="A1988">-Sarivadyasava</f>
        <v>#NAME?</v>
      </c>
      <c r="B1988" s="294"/>
      <c r="C1988" s="294"/>
      <c r="D1988" s="294"/>
      <c r="E1988" s="294"/>
      <c r="F1988" s="294"/>
    </row>
    <row r="1989">
      <c r="A1989" s="294" t="str">
        <f>ARRAY_CONSTRAIN(ARRAYFORMULA(-Mahatiktaka ghrita), 1, 1)</f>
        <v>#ERROR!</v>
      </c>
      <c r="B1989" s="294"/>
      <c r="C1989" s="294"/>
      <c r="D1989" s="294"/>
      <c r="E1989" s="294"/>
      <c r="F1989" s="294"/>
    </row>
    <row r="1990">
      <c r="A1990" s="294" t="str">
        <f>ARRAY_CONSTRAIN(ARRAYFORMULA(-Arogya vardhini Vati), 1, 1)</f>
        <v>#ERROR!</v>
      </c>
      <c r="B1990" s="294"/>
      <c r="C1990" s="294"/>
      <c r="D1990" s="294"/>
      <c r="E1990" s="294"/>
      <c r="F1990" s="294"/>
    </row>
    <row r="1991">
      <c r="A1991" s="294" t="s">
        <v>22682</v>
      </c>
      <c r="B1991" s="294"/>
      <c r="C1991" s="294"/>
      <c r="D1991" s="294"/>
      <c r="E1991" s="294"/>
      <c r="F1991" s="294"/>
    </row>
    <row r="1992">
      <c r="A1992" s="294" t="s">
        <v>22683</v>
      </c>
      <c r="B1992" s="294"/>
      <c r="C1992" s="294"/>
      <c r="D1992" s="294"/>
      <c r="E1992" s="294"/>
      <c r="F1992" s="294"/>
    </row>
    <row r="1993">
      <c r="A1993" s="294" t="s">
        <v>22684</v>
      </c>
      <c r="B1993" s="294"/>
      <c r="C1993" s="294"/>
      <c r="D1993" s="294"/>
      <c r="E1993" s="294"/>
      <c r="F1993" s="294"/>
    </row>
    <row r="1994">
      <c r="A1994" s="294" t="s">
        <v>22685</v>
      </c>
      <c r="B1994" s="294"/>
      <c r="C1994" s="294"/>
      <c r="D1994" s="294"/>
      <c r="E1994" s="294"/>
      <c r="F1994" s="294"/>
    </row>
    <row r="1995">
      <c r="A1995" s="294" t="s">
        <v>22686</v>
      </c>
      <c r="B1995" s="294"/>
      <c r="C1995" s="294"/>
      <c r="D1995" s="294"/>
      <c r="E1995" s="294"/>
      <c r="F1995" s="294"/>
    </row>
    <row r="1996">
      <c r="A1996" s="294" t="s">
        <v>22687</v>
      </c>
      <c r="B1996" s="294"/>
      <c r="C1996" s="294"/>
      <c r="D1996" s="294"/>
      <c r="E1996" s="294"/>
      <c r="F1996" s="294"/>
    </row>
    <row r="1997">
      <c r="A1997" s="294" t="str">
        <f>ARRAY_CONSTRAIN(ARRAYFORMULA(-Nimbadi churna + ghee for Lepa), 1, 1)</f>
        <v>#ERROR!</v>
      </c>
      <c r="B1997" s="294"/>
      <c r="C1997" s="294"/>
      <c r="D1997" s="294"/>
      <c r="E1997" s="294"/>
      <c r="F1997" s="294"/>
    </row>
    <row r="1998">
      <c r="A1998" s="294" t="s">
        <v>22688</v>
      </c>
      <c r="B1998" s="294"/>
      <c r="C1998" s="294"/>
      <c r="D1998" s="294"/>
      <c r="E1998" s="294"/>
      <c r="F1998" s="294"/>
    </row>
    <row r="1999">
      <c r="A1999" s="294" t="s">
        <v>22689</v>
      </c>
      <c r="B1999" s="294"/>
      <c r="C1999" s="294"/>
      <c r="D1999" s="294"/>
      <c r="E1999" s="294"/>
      <c r="F1999" s="294"/>
    </row>
    <row r="2000">
      <c r="A2000" s="294" t="s">
        <v>22690</v>
      </c>
      <c r="B2000" s="294"/>
      <c r="C2000" s="294"/>
      <c r="D2000" s="294"/>
      <c r="E2000" s="294"/>
      <c r="F2000" s="294"/>
    </row>
    <row r="2001">
      <c r="A2001" s="294" t="s">
        <v>22691</v>
      </c>
      <c r="B2001" s="294"/>
      <c r="C2001" s="294"/>
      <c r="D2001" s="294"/>
      <c r="E2001" s="294"/>
      <c r="F2001" s="294"/>
    </row>
    <row r="2002">
      <c r="A2002" s="294" t="s">
        <v>22692</v>
      </c>
      <c r="B2002" s="294"/>
      <c r="C2002" s="294"/>
      <c r="D2002" s="294"/>
      <c r="E2002" s="294"/>
      <c r="F2002" s="294"/>
    </row>
    <row r="2003">
      <c r="A2003" s="294" t="s">
        <v>22693</v>
      </c>
      <c r="B2003" s="294"/>
      <c r="C2003" s="294"/>
      <c r="D2003" s="294"/>
      <c r="E2003" s="294"/>
      <c r="F2003" s="294"/>
    </row>
    <row r="2004">
      <c r="A2004" s="294" t="s">
        <v>22694</v>
      </c>
      <c r="B2004" s="294"/>
      <c r="C2004" s="294"/>
      <c r="D2004" s="294"/>
      <c r="E2004" s="294"/>
      <c r="F2004" s="294"/>
    </row>
    <row r="2005">
      <c r="A2005" s="294" t="s">
        <v>22695</v>
      </c>
      <c r="B2005" s="294"/>
      <c r="C2005" s="294"/>
      <c r="D2005" s="294"/>
      <c r="E2005" s="294"/>
      <c r="F2005" s="294"/>
    </row>
    <row r="2006">
      <c r="A2006" s="294" t="s">
        <v>22696</v>
      </c>
      <c r="B2006" s="294"/>
      <c r="C2006" s="294"/>
      <c r="D2006" s="294"/>
      <c r="E2006" s="294"/>
      <c r="F2006" s="294"/>
    </row>
    <row r="2007">
      <c r="A2007" s="294"/>
      <c r="B2007" s="294"/>
      <c r="C2007" s="294"/>
      <c r="D2007" s="294"/>
      <c r="E2007" s="294"/>
      <c r="F2007" s="294"/>
    </row>
    <row r="2008">
      <c r="A2008" s="294" t="s">
        <v>21312</v>
      </c>
      <c r="B2008" s="294"/>
      <c r="C2008" s="294"/>
      <c r="D2008" s="294"/>
      <c r="E2008" s="294"/>
      <c r="F2008" s="294"/>
    </row>
    <row r="2009">
      <c r="A2009" s="294" t="s">
        <v>22697</v>
      </c>
      <c r="B2009" s="294"/>
      <c r="C2009" s="294"/>
      <c r="D2009" s="294"/>
      <c r="E2009" s="294"/>
      <c r="F2009" s="294"/>
    </row>
    <row r="2010">
      <c r="A2010" s="294" t="s">
        <v>22698</v>
      </c>
      <c r="B2010" s="294"/>
      <c r="C2010" s="294"/>
      <c r="D2010" s="294"/>
      <c r="E2010" s="294"/>
      <c r="F2010" s="294"/>
    </row>
    <row r="2011">
      <c r="A2011" s="294" t="s">
        <v>22699</v>
      </c>
      <c r="B2011" s="294"/>
      <c r="C2011" s="294"/>
      <c r="D2011" s="294"/>
      <c r="E2011" s="294"/>
      <c r="F2011" s="294"/>
    </row>
    <row r="2012">
      <c r="A2012" s="294" t="s">
        <v>22700</v>
      </c>
      <c r="B2012" s="294"/>
      <c r="C2012" s="294"/>
      <c r="D2012" s="294"/>
      <c r="E2012" s="294"/>
      <c r="F2012" s="294"/>
    </row>
    <row r="2013">
      <c r="A2013" s="294" t="s">
        <v>22701</v>
      </c>
      <c r="B2013" s="294"/>
      <c r="C2013" s="294"/>
      <c r="D2013" s="294"/>
      <c r="E2013" s="294"/>
      <c r="F2013" s="294"/>
    </row>
    <row r="2014">
      <c r="A2014" s="294" t="s">
        <v>22702</v>
      </c>
      <c r="B2014" s="294"/>
      <c r="C2014" s="294"/>
      <c r="D2014" s="294"/>
      <c r="E2014" s="294"/>
      <c r="F2014" s="294"/>
    </row>
    <row r="2015">
      <c r="A2015" s="294" t="s">
        <v>22703</v>
      </c>
      <c r="B2015" s="294"/>
      <c r="C2015" s="294"/>
      <c r="D2015" s="294"/>
      <c r="E2015" s="294"/>
      <c r="F2015" s="294"/>
    </row>
    <row r="2016">
      <c r="A2016" s="294" t="s">
        <v>22704</v>
      </c>
      <c r="B2016" s="294"/>
      <c r="C2016" s="294"/>
      <c r="D2016" s="294"/>
      <c r="E2016" s="294"/>
      <c r="F2016" s="294"/>
    </row>
    <row r="2017">
      <c r="A2017" s="294" t="s">
        <v>22705</v>
      </c>
      <c r="B2017" s="294"/>
      <c r="C2017" s="294"/>
      <c r="D2017" s="294"/>
      <c r="E2017" s="294"/>
      <c r="F2017" s="294"/>
    </row>
    <row r="2018">
      <c r="A2018" s="294" t="s">
        <v>22706</v>
      </c>
      <c r="B2018" s="294"/>
      <c r="C2018" s="294"/>
      <c r="D2018" s="294"/>
      <c r="E2018" s="294"/>
      <c r="F2018" s="294"/>
    </row>
    <row r="2019">
      <c r="A2019" s="294" t="s">
        <v>22707</v>
      </c>
      <c r="B2019" s="294"/>
      <c r="C2019" s="294"/>
      <c r="D2019" s="294"/>
      <c r="E2019" s="294"/>
      <c r="F2019" s="294"/>
    </row>
    <row r="2020">
      <c r="A2020" s="294"/>
      <c r="B2020" s="294"/>
      <c r="C2020" s="294"/>
      <c r="D2020" s="294"/>
      <c r="E2020" s="294"/>
      <c r="F2020" s="294"/>
    </row>
    <row r="2021">
      <c r="A2021" s="294"/>
      <c r="B2021" s="294"/>
      <c r="C2021" s="294"/>
      <c r="D2021" s="294"/>
      <c r="E2021" s="294"/>
      <c r="F2021" s="294"/>
    </row>
    <row r="2022">
      <c r="A2022" s="294" t="s">
        <v>22602</v>
      </c>
      <c r="B2022" s="294"/>
      <c r="C2022" s="294"/>
      <c r="D2022" s="294"/>
      <c r="E2022" s="294"/>
      <c r="F2022" s="294"/>
    </row>
    <row r="2023">
      <c r="A2023" s="294" t="s">
        <v>22708</v>
      </c>
      <c r="B2023" s="294"/>
      <c r="C2023" s="294"/>
      <c r="D2023" s="294"/>
      <c r="E2023" s="294"/>
      <c r="F2023" s="294"/>
    </row>
    <row r="2024">
      <c r="A2024" s="294"/>
      <c r="B2024" s="294"/>
      <c r="C2024" s="294"/>
      <c r="D2024" s="294"/>
      <c r="E2024" s="294"/>
      <c r="F2024" s="294"/>
    </row>
    <row r="2025">
      <c r="A2025" s="294" t="s">
        <v>22709</v>
      </c>
      <c r="B2025" s="294"/>
      <c r="C2025" s="294"/>
      <c r="D2025" s="294"/>
      <c r="E2025" s="294"/>
      <c r="F2025" s="294"/>
    </row>
    <row r="2026">
      <c r="A2026" s="294" t="s">
        <v>22710</v>
      </c>
      <c r="B2026" s="294"/>
      <c r="C2026" s="294"/>
      <c r="D2026" s="294"/>
      <c r="E2026" s="294"/>
      <c r="F2026" s="294"/>
    </row>
    <row r="2027">
      <c r="A2027" s="294" t="s">
        <v>22711</v>
      </c>
      <c r="B2027" s="294"/>
      <c r="C2027" s="294"/>
      <c r="D2027" s="294"/>
      <c r="E2027" s="294"/>
      <c r="F2027" s="294"/>
    </row>
    <row r="2028">
      <c r="A2028" s="294" t="s">
        <v>22712</v>
      </c>
      <c r="B2028" s="294"/>
      <c r="C2028" s="294"/>
      <c r="D2028" s="294"/>
      <c r="E2028" s="294"/>
      <c r="F2028" s="294"/>
    </row>
    <row r="2029">
      <c r="A2029" s="294" t="s">
        <v>22713</v>
      </c>
      <c r="B2029" s="294"/>
      <c r="C2029" s="294"/>
      <c r="D2029" s="294"/>
      <c r="E2029" s="294"/>
      <c r="F2029" s="294"/>
    </row>
    <row r="2030">
      <c r="A2030" s="294" t="s">
        <v>22714</v>
      </c>
      <c r="B2030" s="294"/>
      <c r="C2030" s="294"/>
      <c r="D2030" s="294"/>
      <c r="E2030" s="294"/>
      <c r="F2030" s="294"/>
    </row>
    <row r="2031">
      <c r="A2031" s="294" t="s">
        <v>22715</v>
      </c>
      <c r="B2031" s="294"/>
      <c r="C2031" s="294"/>
      <c r="D2031" s="294"/>
      <c r="E2031" s="294"/>
      <c r="F2031" s="294"/>
    </row>
    <row r="2032">
      <c r="A2032" s="294"/>
      <c r="B2032" s="294"/>
      <c r="C2032" s="294"/>
      <c r="D2032" s="294"/>
      <c r="E2032" s="294"/>
      <c r="F2032" s="294"/>
    </row>
    <row r="2033">
      <c r="A2033" s="294"/>
      <c r="B2033" s="294"/>
      <c r="C2033" s="294"/>
      <c r="D2033" s="294"/>
      <c r="E2033" s="294"/>
      <c r="F2033" s="294"/>
    </row>
    <row r="2034">
      <c r="A2034" s="294" t="s">
        <v>21283</v>
      </c>
      <c r="B2034" s="294"/>
      <c r="C2034" s="294"/>
      <c r="D2034" s="294"/>
      <c r="E2034" s="294"/>
      <c r="F2034" s="294"/>
    </row>
    <row r="2035">
      <c r="A2035" s="294"/>
      <c r="B2035" s="294"/>
      <c r="C2035" s="294"/>
      <c r="D2035" s="294"/>
      <c r="E2035" s="294"/>
      <c r="F2035" s="294"/>
    </row>
    <row r="2036">
      <c r="A2036" s="294" t="s">
        <v>22716</v>
      </c>
      <c r="B2036" s="294"/>
      <c r="C2036" s="294"/>
      <c r="D2036" s="294"/>
      <c r="E2036" s="294"/>
      <c r="F2036" s="294"/>
    </row>
    <row r="2037">
      <c r="A2037" s="294" t="s">
        <v>22717</v>
      </c>
      <c r="B2037" s="294"/>
      <c r="C2037" s="294"/>
      <c r="D2037" s="294"/>
      <c r="E2037" s="294"/>
      <c r="F2037" s="294"/>
    </row>
    <row r="2038">
      <c r="A2038" s="294" t="s">
        <v>22718</v>
      </c>
      <c r="B2038" s="294"/>
      <c r="C2038" s="294"/>
      <c r="D2038" s="294"/>
      <c r="E2038" s="294"/>
      <c r="F2038" s="294"/>
    </row>
    <row r="2039">
      <c r="A2039" s="294" t="s">
        <v>22719</v>
      </c>
      <c r="B2039" s="294"/>
      <c r="C2039" s="294"/>
      <c r="D2039" s="294"/>
      <c r="E2039" s="294"/>
      <c r="F2039" s="294"/>
    </row>
    <row r="2040">
      <c r="A2040" s="294"/>
      <c r="B2040" s="294"/>
      <c r="C2040" s="294"/>
      <c r="D2040" s="294"/>
      <c r="E2040" s="294"/>
      <c r="F2040" s="294"/>
    </row>
    <row r="2041">
      <c r="A2041" s="294" t="s">
        <v>22720</v>
      </c>
      <c r="B2041" s="294"/>
      <c r="C2041" s="294"/>
      <c r="D2041" s="294"/>
      <c r="E2041" s="294"/>
      <c r="F2041" s="294"/>
    </row>
    <row r="2042">
      <c r="A2042" s="294"/>
      <c r="B2042" s="294"/>
      <c r="C2042" s="294"/>
      <c r="D2042" s="294"/>
      <c r="E2042" s="294"/>
      <c r="F2042" s="294"/>
    </row>
    <row r="2043">
      <c r="A2043" s="294" t="s">
        <v>22721</v>
      </c>
      <c r="B2043" s="294"/>
      <c r="C2043" s="294"/>
      <c r="D2043" s="294"/>
      <c r="E2043" s="294"/>
      <c r="F2043" s="294"/>
    </row>
    <row r="2044">
      <c r="A2044" s="294" t="s">
        <v>22722</v>
      </c>
      <c r="B2044" s="294"/>
      <c r="C2044" s="294"/>
      <c r="D2044" s="294"/>
      <c r="E2044" s="294"/>
      <c r="F2044" s="294"/>
    </row>
    <row r="2045">
      <c r="A2045" s="294" t="s">
        <v>22723</v>
      </c>
      <c r="B2045" s="294"/>
      <c r="C2045" s="294"/>
      <c r="D2045" s="294"/>
      <c r="E2045" s="294"/>
      <c r="F2045" s="294"/>
    </row>
    <row r="2046">
      <c r="A2046" s="294" t="s">
        <v>22724</v>
      </c>
      <c r="B2046" s="294"/>
      <c r="C2046" s="294"/>
      <c r="D2046" s="294"/>
      <c r="E2046" s="294"/>
      <c r="F2046" s="294"/>
    </row>
    <row r="2047">
      <c r="A2047" s="294" t="s">
        <v>22725</v>
      </c>
      <c r="B2047" s="294"/>
      <c r="C2047" s="294"/>
      <c r="D2047" s="294"/>
      <c r="E2047" s="294"/>
      <c r="F2047" s="294"/>
    </row>
    <row r="2048">
      <c r="A2048" s="294"/>
      <c r="B2048" s="294"/>
      <c r="C2048" s="294"/>
      <c r="D2048" s="294"/>
      <c r="E2048" s="294"/>
      <c r="F2048" s="294"/>
    </row>
    <row r="2049">
      <c r="A2049" s="294" t="s">
        <v>21401</v>
      </c>
      <c r="B2049" s="294"/>
      <c r="C2049" s="294"/>
      <c r="D2049" s="294"/>
      <c r="E2049" s="294"/>
      <c r="F2049" s="294"/>
    </row>
    <row r="2050">
      <c r="A2050" s="294"/>
      <c r="B2050" s="294"/>
      <c r="C2050" s="294"/>
      <c r="D2050" s="294"/>
      <c r="E2050" s="294"/>
      <c r="F2050" s="294"/>
    </row>
    <row r="2051">
      <c r="A2051" s="294" t="s">
        <v>22726</v>
      </c>
      <c r="B2051" s="294"/>
      <c r="C2051" s="294"/>
      <c r="D2051" s="294"/>
      <c r="E2051" s="294"/>
      <c r="F2051" s="294"/>
    </row>
    <row r="2052">
      <c r="A2052" s="294" t="s">
        <v>22727</v>
      </c>
      <c r="B2052" s="294"/>
      <c r="C2052" s="294"/>
      <c r="D2052" s="294"/>
      <c r="E2052" s="294"/>
      <c r="F2052" s="294"/>
    </row>
    <row r="2053">
      <c r="A2053" s="294" t="s">
        <v>22728</v>
      </c>
      <c r="B2053" s="294"/>
      <c r="C2053" s="294"/>
      <c r="D2053" s="294"/>
      <c r="E2053" s="294"/>
      <c r="F2053" s="294"/>
    </row>
    <row r="2054">
      <c r="A2054" s="294"/>
      <c r="B2054" s="294"/>
      <c r="C2054" s="294"/>
      <c r="D2054" s="294"/>
      <c r="E2054" s="294"/>
      <c r="F2054" s="294"/>
    </row>
    <row r="2055">
      <c r="A2055" s="294" t="s">
        <v>21760</v>
      </c>
      <c r="B2055" s="294"/>
      <c r="C2055" s="294"/>
      <c r="D2055" s="294"/>
      <c r="E2055" s="294"/>
      <c r="F2055" s="294"/>
    </row>
    <row r="2056">
      <c r="A2056" s="294"/>
      <c r="B2056" s="294"/>
      <c r="C2056" s="294"/>
      <c r="D2056" s="294"/>
      <c r="E2056" s="294"/>
      <c r="F2056" s="294"/>
    </row>
    <row r="2057">
      <c r="A2057" s="294" t="s">
        <v>22729</v>
      </c>
      <c r="B2057" s="294"/>
      <c r="C2057" s="294"/>
      <c r="D2057" s="294"/>
      <c r="E2057" s="294"/>
      <c r="F2057" s="294"/>
    </row>
    <row r="2058">
      <c r="A2058" s="294" t="str">
        <f>ARRAY_CONSTRAIN(ARRAYFORMULA(-Visual acuity), 1, 1)</f>
        <v>#ERROR!</v>
      </c>
      <c r="B2058" s="294"/>
      <c r="C2058" s="294"/>
      <c r="D2058" s="294"/>
      <c r="E2058" s="294"/>
      <c r="F2058" s="294"/>
    </row>
    <row r="2059">
      <c r="A2059" s="294" t="str">
        <f>ARRAY_CONSTRAIN(ARRAYFORMULA(-Slit-lamp Examination(for conjunctiva, lids, cornea)), 1, 1)</f>
        <v>#ERROR!</v>
      </c>
      <c r="B2059" s="294"/>
      <c r="C2059" s="294"/>
      <c r="D2059" s="294"/>
      <c r="E2059" s="294"/>
      <c r="F2059" s="294"/>
    </row>
    <row r="2060">
      <c r="A2060" s="294" t="str">
        <f>ARRAY_CONSTRAIN(ARRAYFORMULA(-Fundus Examination(to rule out optic neuritis or retinal disease)), 1, 1)</f>
        <v>#ERROR!</v>
      </c>
      <c r="B2060" s="294"/>
      <c r="C2060" s="294"/>
      <c r="D2060" s="294"/>
      <c r="E2060" s="294"/>
      <c r="F2060" s="294"/>
    </row>
    <row r="2061">
      <c r="A2061" s="294" t="str">
        <f>ARRAY_CONSTRAIN(ARRAYFORMULA(-Fluorescein staining(to detect corneal ulcers or abrasions)), 1, 1)</f>
        <v>#ERROR!</v>
      </c>
      <c r="B2061" s="294"/>
      <c r="C2061" s="294"/>
      <c r="D2061" s="294"/>
      <c r="E2061" s="294"/>
      <c r="F2061" s="294"/>
    </row>
    <row r="2062">
      <c r="A2062" s="294" t="str">
        <f>ARRAY_CONSTRAIN(ARRAYFORMULA(-Intraocular pressure(to rule out glaucoma)), 1, 1)</f>
        <v>#ERROR!</v>
      </c>
      <c r="B2062" s="294"/>
      <c r="C2062" s="294"/>
      <c r="D2062" s="294"/>
      <c r="E2062" s="294"/>
      <c r="F2062" s="294"/>
    </row>
    <row r="2063">
      <c r="A2063" s="294" t="str">
        <f>ARRAY_CONSTRAIN(ARRAYFORMULA(-Lid eversion to rule out foreign body or follicular reaction), 1, 1)</f>
        <v>#ERROR!</v>
      </c>
      <c r="B2063" s="294"/>
      <c r="C2063" s="294"/>
      <c r="D2063" s="294"/>
      <c r="E2063" s="294"/>
      <c r="F2063" s="294"/>
    </row>
    <row r="2064">
      <c r="A2064" s="294"/>
      <c r="B2064" s="294"/>
      <c r="C2064" s="294"/>
      <c r="D2064" s="294"/>
      <c r="E2064" s="294"/>
      <c r="F2064" s="294"/>
    </row>
    <row r="2065">
      <c r="A2065" s="294"/>
      <c r="B2065" s="294"/>
      <c r="C2065" s="294"/>
      <c r="D2065" s="294"/>
      <c r="E2065" s="294"/>
      <c r="F2065" s="294"/>
    </row>
    <row r="2066">
      <c r="A2066" s="294" t="s">
        <v>22730</v>
      </c>
      <c r="B2066" s="294"/>
      <c r="C2066" s="294"/>
      <c r="D2066" s="294"/>
      <c r="E2066" s="294"/>
      <c r="F2066" s="294"/>
    </row>
    <row r="2067">
      <c r="A2067" s="294"/>
      <c r="B2067" s="294"/>
      <c r="C2067" s="294"/>
      <c r="D2067" s="294"/>
      <c r="E2067" s="294"/>
      <c r="F2067" s="294"/>
    </row>
    <row r="2068">
      <c r="A2068" s="294" t="s">
        <v>22731</v>
      </c>
      <c r="B2068" s="294"/>
      <c r="C2068" s="294"/>
      <c r="D2068" s="294"/>
      <c r="E2068" s="294"/>
      <c r="F2068" s="294"/>
    </row>
    <row r="2069">
      <c r="A2069" s="294" t="s">
        <v>22732</v>
      </c>
      <c r="B2069" s="294"/>
      <c r="C2069" s="294"/>
      <c r="D2069" s="294"/>
      <c r="E2069" s="294"/>
      <c r="F2069" s="294"/>
    </row>
    <row r="2070">
      <c r="A2070" s="294" t="s">
        <v>22733</v>
      </c>
      <c r="B2070" s="294"/>
      <c r="C2070" s="294"/>
      <c r="D2070" s="294"/>
      <c r="E2070" s="294"/>
      <c r="F2070" s="294"/>
    </row>
    <row r="2071">
      <c r="A2071" s="294" t="s">
        <v>22734</v>
      </c>
      <c r="B2071" s="294"/>
      <c r="C2071" s="294"/>
      <c r="D2071" s="294"/>
      <c r="E2071" s="294"/>
      <c r="F2071" s="294"/>
    </row>
    <row r="2072">
      <c r="A2072" s="294" t="s">
        <v>22735</v>
      </c>
      <c r="B2072" s="294"/>
      <c r="C2072" s="294"/>
      <c r="D2072" s="294"/>
      <c r="E2072" s="294"/>
      <c r="F2072" s="294"/>
    </row>
    <row r="2073">
      <c r="A2073" s="294" t="s">
        <v>22736</v>
      </c>
      <c r="B2073" s="294"/>
      <c r="C2073" s="294"/>
      <c r="D2073" s="294"/>
      <c r="E2073" s="294"/>
      <c r="F2073" s="294"/>
    </row>
    <row r="2074">
      <c r="A2074" s="294"/>
      <c r="B2074" s="294"/>
      <c r="C2074" s="294"/>
      <c r="D2074" s="294"/>
      <c r="E2074" s="294"/>
      <c r="F2074" s="294"/>
    </row>
    <row r="2075">
      <c r="A2075" s="294" t="s">
        <v>21312</v>
      </c>
      <c r="B2075" s="294"/>
      <c r="C2075" s="294"/>
      <c r="D2075" s="294"/>
      <c r="E2075" s="294"/>
      <c r="F2075" s="294"/>
    </row>
    <row r="2076">
      <c r="A2076" s="294" t="s">
        <v>22737</v>
      </c>
      <c r="B2076" s="294"/>
      <c r="C2076" s="294"/>
      <c r="D2076" s="294"/>
      <c r="E2076" s="294"/>
      <c r="F2076" s="294"/>
    </row>
    <row r="2077">
      <c r="A2077" s="294" t="s">
        <v>22738</v>
      </c>
      <c r="B2077" s="294"/>
      <c r="C2077" s="294"/>
      <c r="D2077" s="294"/>
      <c r="E2077" s="294"/>
      <c r="F2077" s="294"/>
    </row>
    <row r="2078">
      <c r="A2078" s="294" t="s">
        <v>22707</v>
      </c>
      <c r="B2078" s="294"/>
      <c r="C2078" s="294"/>
      <c r="D2078" s="294"/>
      <c r="E2078" s="294"/>
      <c r="F2078" s="294"/>
    </row>
    <row r="2079">
      <c r="A2079" s="294"/>
      <c r="B2079" s="294"/>
      <c r="C2079" s="294"/>
      <c r="D2079" s="294"/>
      <c r="E2079" s="294"/>
      <c r="F2079" s="294"/>
    </row>
    <row r="2080">
      <c r="A2080" s="294"/>
      <c r="B2080" s="294"/>
      <c r="C2080" s="294"/>
      <c r="D2080" s="294"/>
      <c r="E2080" s="294"/>
      <c r="F2080" s="294"/>
    </row>
    <row r="2081">
      <c r="A2081" s="294" t="s">
        <v>21429</v>
      </c>
      <c r="B2081" s="294"/>
      <c r="C2081" s="294"/>
      <c r="D2081" s="294"/>
      <c r="E2081" s="294"/>
      <c r="F2081" s="294"/>
    </row>
    <row r="2082">
      <c r="A2082" s="294" t="s">
        <v>22739</v>
      </c>
      <c r="B2082" s="294"/>
      <c r="C2082" s="294"/>
      <c r="D2082" s="294"/>
      <c r="E2082" s="294"/>
      <c r="F2082" s="294"/>
    </row>
    <row r="2083">
      <c r="A2083" s="294"/>
      <c r="B2083" s="294"/>
      <c r="C2083" s="294"/>
      <c r="D2083" s="294"/>
      <c r="E2083" s="294"/>
      <c r="F2083" s="294"/>
    </row>
    <row r="2084">
      <c r="A2084" s="294" t="s">
        <v>22740</v>
      </c>
      <c r="B2084" s="294"/>
      <c r="C2084" s="294"/>
      <c r="D2084" s="294"/>
      <c r="E2084" s="294"/>
      <c r="F2084" s="294"/>
    </row>
    <row r="2085">
      <c r="A2085" s="294" t="s">
        <v>22741</v>
      </c>
      <c r="B2085" s="294"/>
      <c r="C2085" s="294"/>
      <c r="D2085" s="294"/>
      <c r="E2085" s="294"/>
      <c r="F2085" s="294"/>
    </row>
    <row r="2086">
      <c r="A2086" s="294" t="s">
        <v>22742</v>
      </c>
      <c r="B2086" s="294"/>
      <c r="C2086" s="294"/>
      <c r="D2086" s="294"/>
      <c r="E2086" s="294"/>
      <c r="F2086" s="294"/>
    </row>
    <row r="2087">
      <c r="A2087" s="294" t="s">
        <v>22743</v>
      </c>
      <c r="B2087" s="294"/>
      <c r="C2087" s="294"/>
      <c r="D2087" s="294"/>
      <c r="E2087" s="294"/>
      <c r="F2087" s="294"/>
    </row>
    <row r="2088">
      <c r="A2088" s="294" t="s">
        <v>22744</v>
      </c>
      <c r="B2088" s="294"/>
      <c r="C2088" s="294"/>
      <c r="D2088" s="294"/>
      <c r="E2088" s="294"/>
      <c r="F2088" s="294"/>
    </row>
    <row r="2089">
      <c r="A2089" s="294" t="s">
        <v>22745</v>
      </c>
      <c r="B2089" s="294"/>
      <c r="C2089" s="294"/>
      <c r="D2089" s="294"/>
      <c r="E2089" s="294"/>
      <c r="F2089" s="294"/>
    </row>
    <row r="2090">
      <c r="A2090" s="294" t="s">
        <v>22746</v>
      </c>
      <c r="B2090" s="294"/>
      <c r="C2090" s="294"/>
      <c r="D2090" s="294"/>
      <c r="E2090" s="294"/>
      <c r="F2090" s="294"/>
    </row>
    <row r="2091">
      <c r="A2091" s="294" t="s">
        <v>22747</v>
      </c>
      <c r="B2091" s="294"/>
      <c r="C2091" s="294"/>
      <c r="D2091" s="294"/>
      <c r="E2091" s="294"/>
      <c r="F2091" s="294"/>
    </row>
    <row r="2092">
      <c r="A2092" s="294"/>
      <c r="B2092" s="294"/>
      <c r="C2092" s="294"/>
      <c r="D2092" s="294"/>
      <c r="E2092" s="294"/>
      <c r="F2092" s="294"/>
    </row>
    <row r="2093">
      <c r="A2093" s="294" t="s">
        <v>21326</v>
      </c>
      <c r="B2093" s="294"/>
      <c r="C2093" s="294"/>
      <c r="D2093" s="294"/>
      <c r="E2093" s="294"/>
      <c r="F2093" s="294"/>
    </row>
    <row r="2094">
      <c r="A2094" s="294"/>
      <c r="B2094" s="294"/>
      <c r="C2094" s="294"/>
      <c r="D2094" s="294"/>
      <c r="E2094" s="294"/>
      <c r="F2094" s="294"/>
    </row>
    <row r="2095">
      <c r="A2095" s="294" t="s">
        <v>22748</v>
      </c>
      <c r="B2095" s="294"/>
      <c r="C2095" s="294"/>
      <c r="D2095" s="294"/>
      <c r="E2095" s="294"/>
      <c r="F2095" s="294"/>
    </row>
    <row r="2096">
      <c r="A2096" s="294" t="s">
        <v>22749</v>
      </c>
      <c r="B2096" s="294"/>
      <c r="C2096" s="294"/>
      <c r="D2096" s="294"/>
      <c r="E2096" s="294"/>
      <c r="F2096" s="294"/>
    </row>
    <row r="2097">
      <c r="A2097" s="294" t="s">
        <v>22750</v>
      </c>
      <c r="B2097" s="294"/>
      <c r="C2097" s="294"/>
      <c r="D2097" s="294"/>
      <c r="E2097" s="294"/>
      <c r="F2097" s="294"/>
    </row>
    <row r="2098">
      <c r="A2098" s="294"/>
      <c r="B2098" s="294"/>
      <c r="C2098" s="294"/>
      <c r="D2098" s="294"/>
      <c r="E2098" s="294"/>
      <c r="F2098" s="294"/>
    </row>
    <row r="2099">
      <c r="A2099" s="294"/>
      <c r="B2099" s="294"/>
      <c r="C2099" s="294"/>
      <c r="D2099" s="294"/>
      <c r="E2099" s="294"/>
      <c r="F2099" s="294"/>
    </row>
    <row r="2100">
      <c r="A2100" s="294" t="s">
        <v>21442</v>
      </c>
      <c r="B2100" s="294"/>
      <c r="C2100" s="294"/>
      <c r="D2100" s="294"/>
      <c r="E2100" s="294"/>
      <c r="F2100" s="294"/>
    </row>
    <row r="2101">
      <c r="A2101" s="294"/>
      <c r="B2101" s="294"/>
      <c r="C2101" s="294"/>
      <c r="D2101" s="294"/>
      <c r="E2101" s="294"/>
      <c r="F2101" s="294"/>
    </row>
    <row r="2102">
      <c r="A2102" s="294" t="s">
        <v>22751</v>
      </c>
      <c r="B2102" s="294"/>
      <c r="C2102" s="294"/>
      <c r="D2102" s="294"/>
      <c r="E2102" s="294"/>
      <c r="F2102" s="294"/>
    </row>
    <row r="2103">
      <c r="A2103" s="294" t="s">
        <v>22752</v>
      </c>
      <c r="B2103" s="294"/>
      <c r="C2103" s="294"/>
      <c r="D2103" s="294"/>
      <c r="E2103" s="294"/>
      <c r="F2103" s="294"/>
    </row>
    <row r="2104">
      <c r="A2104" s="294" t="s">
        <v>22753</v>
      </c>
      <c r="B2104" s="294"/>
      <c r="C2104" s="294"/>
      <c r="D2104" s="294"/>
      <c r="E2104" s="294"/>
      <c r="F2104" s="294"/>
    </row>
    <row r="2105">
      <c r="A2105" s="294" t="s">
        <v>22754</v>
      </c>
      <c r="B2105" s="294"/>
      <c r="C2105" s="294"/>
      <c r="D2105" s="294"/>
      <c r="E2105" s="294"/>
      <c r="F2105" s="294"/>
    </row>
    <row r="2106">
      <c r="A2106" s="294" t="s">
        <v>22755</v>
      </c>
      <c r="B2106" s="294"/>
      <c r="C2106" s="294"/>
      <c r="D2106" s="294"/>
      <c r="E2106" s="294"/>
      <c r="F2106" s="294"/>
    </row>
    <row r="2107">
      <c r="A2107" s="294" t="s">
        <v>22756</v>
      </c>
      <c r="B2107" s="294"/>
      <c r="C2107" s="294"/>
      <c r="D2107" s="294"/>
      <c r="E2107" s="294"/>
      <c r="F2107" s="294"/>
    </row>
    <row r="2108">
      <c r="A2108" s="294"/>
      <c r="B2108" s="294"/>
      <c r="C2108" s="294"/>
      <c r="D2108" s="294"/>
      <c r="E2108" s="294"/>
      <c r="F2108" s="294"/>
    </row>
    <row r="2109">
      <c r="A2109" s="294" t="s">
        <v>22757</v>
      </c>
      <c r="B2109" s="294"/>
      <c r="C2109" s="294"/>
      <c r="D2109" s="294"/>
      <c r="E2109" s="294"/>
      <c r="F2109" s="294"/>
    </row>
    <row r="2110">
      <c r="A2110" s="294"/>
      <c r="B2110" s="294"/>
      <c r="C2110" s="294"/>
      <c r="D2110" s="294"/>
      <c r="E2110" s="294"/>
      <c r="F2110" s="294"/>
    </row>
    <row r="2111">
      <c r="A2111" s="294" t="s">
        <v>22758</v>
      </c>
      <c r="B2111" s="294"/>
      <c r="C2111" s="294"/>
      <c r="D2111" s="294"/>
      <c r="E2111" s="294"/>
      <c r="F2111" s="294"/>
    </row>
    <row r="2112">
      <c r="A2112" s="294" t="s">
        <v>22759</v>
      </c>
      <c r="B2112" s="294"/>
      <c r="C2112" s="294"/>
      <c r="D2112" s="294"/>
      <c r="E2112" s="294"/>
      <c r="F2112" s="294"/>
    </row>
    <row r="2113">
      <c r="A2113" s="294" t="s">
        <v>22760</v>
      </c>
      <c r="B2113" s="294"/>
      <c r="C2113" s="294"/>
      <c r="D2113" s="294"/>
      <c r="E2113" s="294"/>
      <c r="F2113" s="294"/>
    </row>
    <row r="2114">
      <c r="A2114" s="294"/>
      <c r="B2114" s="294"/>
      <c r="C2114" s="294"/>
      <c r="D2114" s="294"/>
      <c r="E2114" s="294"/>
      <c r="F2114" s="294"/>
    </row>
    <row r="2115">
      <c r="A2115" s="294" t="s">
        <v>22156</v>
      </c>
      <c r="B2115" s="294"/>
      <c r="C2115" s="294"/>
      <c r="D2115" s="294"/>
      <c r="E2115" s="294"/>
      <c r="F2115" s="294"/>
    </row>
    <row r="2116">
      <c r="A2116" s="294"/>
      <c r="B2116" s="294"/>
      <c r="C2116" s="294"/>
      <c r="D2116" s="294"/>
      <c r="E2116" s="294"/>
      <c r="F2116" s="294"/>
    </row>
    <row r="2117">
      <c r="A2117" s="294" t="s">
        <v>22761</v>
      </c>
      <c r="B2117" s="294"/>
      <c r="C2117" s="294"/>
      <c r="D2117" s="294"/>
      <c r="E2117" s="294"/>
      <c r="F2117" s="294"/>
    </row>
    <row r="2118">
      <c r="A2118" s="294" t="s">
        <v>22762</v>
      </c>
      <c r="B2118" s="294"/>
      <c r="C2118" s="294"/>
      <c r="D2118" s="294"/>
      <c r="E2118" s="294"/>
      <c r="F2118" s="294"/>
    </row>
    <row r="2119">
      <c r="A2119" s="294" t="s">
        <v>22763</v>
      </c>
      <c r="B2119" s="294"/>
      <c r="C2119" s="294"/>
      <c r="D2119" s="294"/>
      <c r="E2119" s="294"/>
      <c r="F2119" s="294"/>
    </row>
    <row r="2120">
      <c r="A2120" s="294" t="s">
        <v>22764</v>
      </c>
      <c r="B2120" s="294"/>
      <c r="C2120" s="294"/>
      <c r="D2120" s="294"/>
      <c r="E2120" s="294"/>
      <c r="F2120" s="294"/>
    </row>
    <row r="2121">
      <c r="A2121" s="294"/>
      <c r="B2121" s="294"/>
      <c r="C2121" s="294"/>
      <c r="D2121" s="294"/>
      <c r="E2121" s="294"/>
      <c r="F2121" s="294"/>
    </row>
    <row r="2122">
      <c r="A2122" s="294" t="s">
        <v>22765</v>
      </c>
      <c r="B2122" s="294"/>
      <c r="C2122" s="294"/>
      <c r="D2122" s="294"/>
      <c r="E2122" s="294"/>
      <c r="F2122" s="294"/>
    </row>
    <row r="2123">
      <c r="A2123" s="294"/>
      <c r="B2123" s="294"/>
      <c r="C2123" s="294"/>
      <c r="D2123" s="294"/>
      <c r="E2123" s="294"/>
      <c r="F2123" s="294"/>
    </row>
    <row r="2124">
      <c r="A2124" s="294" t="s">
        <v>22766</v>
      </c>
      <c r="B2124" s="294"/>
      <c r="C2124" s="294"/>
      <c r="D2124" s="294"/>
      <c r="E2124" s="294"/>
      <c r="F2124" s="294"/>
    </row>
    <row r="2125">
      <c r="A2125" s="294" t="s">
        <v>22767</v>
      </c>
      <c r="B2125" s="294"/>
      <c r="C2125" s="294"/>
      <c r="D2125" s="294"/>
      <c r="E2125" s="294"/>
      <c r="F2125" s="294"/>
    </row>
    <row r="2126">
      <c r="A2126" s="294" t="s">
        <v>22768</v>
      </c>
      <c r="B2126" s="294"/>
      <c r="C2126" s="294"/>
      <c r="D2126" s="294"/>
      <c r="E2126" s="294"/>
      <c r="F2126" s="294"/>
    </row>
    <row r="2127">
      <c r="A2127" s="294" t="s">
        <v>22769</v>
      </c>
      <c r="B2127" s="294"/>
      <c r="C2127" s="294"/>
      <c r="D2127" s="294"/>
      <c r="E2127" s="294"/>
      <c r="F2127" s="294"/>
    </row>
    <row r="2128">
      <c r="A2128" s="294" t="s">
        <v>22770</v>
      </c>
      <c r="B2128" s="294"/>
      <c r="C2128" s="294"/>
      <c r="D2128" s="294"/>
      <c r="E2128" s="294"/>
      <c r="F2128" s="294"/>
    </row>
    <row r="2129">
      <c r="A2129" s="294" t="s">
        <v>22771</v>
      </c>
      <c r="B2129" s="294"/>
      <c r="C2129" s="294"/>
      <c r="D2129" s="294"/>
      <c r="E2129" s="294"/>
      <c r="F2129" s="294"/>
    </row>
    <row r="2130">
      <c r="A2130" s="294" t="s">
        <v>22772</v>
      </c>
      <c r="B2130" s="294"/>
      <c r="C2130" s="294"/>
      <c r="D2130" s="294"/>
      <c r="E2130" s="294"/>
      <c r="F2130" s="294"/>
    </row>
    <row r="2131">
      <c r="A2131" s="294" t="s">
        <v>21312</v>
      </c>
      <c r="B2131" s="294"/>
      <c r="C2131" s="294"/>
      <c r="D2131" s="294"/>
      <c r="E2131" s="294"/>
      <c r="F2131" s="294"/>
    </row>
    <row r="2132">
      <c r="A2132" s="294" t="s">
        <v>22773</v>
      </c>
      <c r="B2132" s="294"/>
      <c r="C2132" s="294"/>
      <c r="D2132" s="294"/>
      <c r="E2132" s="294"/>
      <c r="F2132" s="294"/>
    </row>
    <row r="2133">
      <c r="A2133" s="294" t="s">
        <v>22774</v>
      </c>
      <c r="B2133" s="294"/>
      <c r="C2133" s="294"/>
      <c r="D2133" s="294"/>
      <c r="E2133" s="294"/>
      <c r="F2133" s="294"/>
    </row>
    <row r="2134">
      <c r="A2134" s="294" t="s">
        <v>22775</v>
      </c>
      <c r="B2134" s="294"/>
      <c r="C2134" s="294"/>
      <c r="D2134" s="294"/>
      <c r="E2134" s="294"/>
      <c r="F2134" s="294"/>
    </row>
    <row r="2135">
      <c r="A2135" s="294" t="s">
        <v>22776</v>
      </c>
      <c r="B2135" s="294"/>
      <c r="C2135" s="294"/>
      <c r="D2135" s="294"/>
      <c r="E2135" s="294"/>
      <c r="F2135" s="294"/>
    </row>
    <row r="2136">
      <c r="A2136" s="294" t="s">
        <v>22777</v>
      </c>
      <c r="B2136" s="294"/>
      <c r="C2136" s="294"/>
      <c r="D2136" s="294"/>
      <c r="E2136" s="294"/>
      <c r="F2136" s="294"/>
    </row>
    <row r="2137">
      <c r="A2137" s="294" t="s">
        <v>22778</v>
      </c>
      <c r="B2137" s="294"/>
      <c r="C2137" s="294"/>
      <c r="D2137" s="294"/>
      <c r="E2137" s="294"/>
      <c r="F2137" s="294"/>
    </row>
    <row r="2138">
      <c r="A2138" s="294"/>
      <c r="B2138" s="294"/>
      <c r="C2138" s="294"/>
      <c r="D2138" s="294"/>
      <c r="E2138" s="294"/>
      <c r="F2138" s="294"/>
    </row>
    <row r="2139">
      <c r="A2139" s="294"/>
      <c r="B2139" s="294"/>
      <c r="C2139" s="294"/>
      <c r="D2139" s="294"/>
      <c r="E2139" s="294"/>
      <c r="F2139" s="294"/>
    </row>
    <row r="2140">
      <c r="A2140" s="294" t="s">
        <v>22779</v>
      </c>
      <c r="B2140" s="294"/>
      <c r="C2140" s="294"/>
      <c r="D2140" s="294"/>
      <c r="E2140" s="294"/>
      <c r="F2140" s="294"/>
    </row>
    <row r="2141">
      <c r="A2141" s="294" t="s">
        <v>22780</v>
      </c>
      <c r="B2141" s="294"/>
      <c r="C2141" s="294"/>
      <c r="D2141" s="294"/>
      <c r="E2141" s="294"/>
      <c r="F2141" s="294"/>
    </row>
    <row r="2142">
      <c r="A2142" s="294" t="s">
        <v>22781</v>
      </c>
      <c r="B2142" s="294"/>
      <c r="C2142" s="294"/>
      <c r="D2142" s="294"/>
      <c r="E2142" s="294"/>
      <c r="F2142" s="294"/>
    </row>
    <row r="2143">
      <c r="A2143" s="294"/>
      <c r="B2143" s="294"/>
      <c r="C2143" s="294"/>
      <c r="D2143" s="294"/>
      <c r="E2143" s="294"/>
      <c r="F2143" s="294"/>
    </row>
    <row r="2144">
      <c r="A2144" s="294"/>
      <c r="B2144" s="294"/>
      <c r="C2144" s="294"/>
      <c r="D2144" s="294"/>
      <c r="E2144" s="294"/>
      <c r="F2144" s="294"/>
    </row>
    <row r="2145">
      <c r="A2145" s="294" t="s">
        <v>22782</v>
      </c>
      <c r="B2145" s="294"/>
      <c r="C2145" s="294"/>
      <c r="D2145" s="294"/>
      <c r="E2145" s="294"/>
      <c r="F2145" s="294"/>
    </row>
    <row r="2146">
      <c r="A2146" s="294" t="s">
        <v>22783</v>
      </c>
      <c r="B2146" s="294"/>
      <c r="C2146" s="294"/>
      <c r="D2146" s="294"/>
      <c r="E2146" s="294"/>
      <c r="F2146" s="294"/>
    </row>
    <row r="2147">
      <c r="A2147" s="294" t="s">
        <v>22784</v>
      </c>
      <c r="B2147" s="294"/>
      <c r="C2147" s="294"/>
      <c r="D2147" s="294"/>
      <c r="E2147" s="294"/>
      <c r="F2147" s="294"/>
    </row>
    <row r="2148">
      <c r="A2148" s="294" t="s">
        <v>22785</v>
      </c>
      <c r="B2148" s="294"/>
      <c r="C2148" s="294"/>
      <c r="D2148" s="294"/>
      <c r="E2148" s="294"/>
      <c r="F2148" s="294"/>
    </row>
    <row r="2149">
      <c r="A2149" s="294" t="s">
        <v>22786</v>
      </c>
      <c r="B2149" s="294"/>
      <c r="C2149" s="294"/>
      <c r="D2149" s="294"/>
      <c r="E2149" s="294"/>
      <c r="F2149" s="294"/>
    </row>
    <row r="2150">
      <c r="A2150" s="294" t="s">
        <v>22787</v>
      </c>
      <c r="B2150" s="294"/>
      <c r="C2150" s="294"/>
      <c r="D2150" s="294"/>
      <c r="E2150" s="294"/>
      <c r="F2150" s="294"/>
    </row>
    <row r="2151">
      <c r="A2151" s="294" t="s">
        <v>22788</v>
      </c>
      <c r="B2151" s="294"/>
      <c r="C2151" s="294"/>
      <c r="D2151" s="294"/>
      <c r="E2151" s="294"/>
      <c r="F2151" s="294"/>
    </row>
    <row r="2152">
      <c r="A2152" s="294" t="s">
        <v>22789</v>
      </c>
      <c r="B2152" s="294"/>
      <c r="C2152" s="294"/>
      <c r="D2152" s="294"/>
      <c r="E2152" s="294"/>
      <c r="F2152" s="294"/>
    </row>
    <row r="2153">
      <c r="A2153" s="294"/>
      <c r="B2153" s="294"/>
      <c r="C2153" s="294"/>
      <c r="D2153" s="294"/>
      <c r="E2153" s="294"/>
      <c r="F2153" s="294"/>
    </row>
    <row r="2154">
      <c r="A2154" s="294" t="s">
        <v>22790</v>
      </c>
      <c r="B2154" s="294"/>
      <c r="C2154" s="294"/>
      <c r="D2154" s="294"/>
      <c r="E2154" s="294"/>
      <c r="F2154" s="294"/>
    </row>
    <row r="2155">
      <c r="A2155" s="294"/>
      <c r="B2155" s="294"/>
      <c r="C2155" s="294"/>
      <c r="D2155" s="294"/>
      <c r="E2155" s="294"/>
      <c r="F2155" s="294"/>
    </row>
    <row r="2156">
      <c r="A2156" s="294" t="s">
        <v>22612</v>
      </c>
      <c r="B2156" s="294"/>
      <c r="C2156" s="294"/>
      <c r="D2156" s="294"/>
      <c r="E2156" s="294"/>
      <c r="F2156" s="294"/>
    </row>
    <row r="2157">
      <c r="A2157" s="294" t="s">
        <v>22613</v>
      </c>
      <c r="B2157" s="294"/>
      <c r="C2157" s="294"/>
      <c r="D2157" s="294"/>
      <c r="E2157" s="294"/>
      <c r="F2157" s="294"/>
    </row>
    <row r="2158">
      <c r="A2158" s="294" t="s">
        <v>22791</v>
      </c>
      <c r="B2158" s="294"/>
      <c r="C2158" s="294"/>
      <c r="D2158" s="294"/>
      <c r="E2158" s="294"/>
      <c r="F2158" s="294"/>
    </row>
    <row r="2159">
      <c r="A2159" s="294" t="s">
        <v>22792</v>
      </c>
      <c r="B2159" s="294"/>
      <c r="C2159" s="294"/>
      <c r="D2159" s="294"/>
      <c r="E2159" s="294"/>
      <c r="F2159" s="294"/>
    </row>
    <row r="2160">
      <c r="A2160" s="294" t="s">
        <v>22793</v>
      </c>
      <c r="B2160" s="294"/>
      <c r="C2160" s="294"/>
      <c r="D2160" s="294"/>
      <c r="E2160" s="294"/>
      <c r="F2160" s="294"/>
    </row>
    <row r="2161">
      <c r="A2161" s="294" t="s">
        <v>22794</v>
      </c>
      <c r="B2161" s="294"/>
      <c r="C2161" s="294"/>
      <c r="D2161" s="294"/>
      <c r="E2161" s="294"/>
      <c r="F2161" s="294"/>
    </row>
    <row r="2162">
      <c r="A2162" s="294"/>
      <c r="B2162" s="294"/>
      <c r="C2162" s="294"/>
      <c r="D2162" s="294"/>
      <c r="E2162" s="294"/>
      <c r="F2162" s="294"/>
    </row>
    <row r="2163">
      <c r="A2163" s="294"/>
      <c r="B2163" s="294"/>
      <c r="C2163" s="294"/>
      <c r="D2163" s="294"/>
      <c r="E2163" s="294"/>
      <c r="F2163" s="294"/>
    </row>
    <row r="2164">
      <c r="A2164" s="294" t="s">
        <v>22795</v>
      </c>
      <c r="B2164" s="294"/>
      <c r="C2164" s="294"/>
      <c r="D2164" s="294"/>
      <c r="E2164" s="294"/>
      <c r="F2164" s="294"/>
    </row>
    <row r="2165">
      <c r="A2165" s="294" t="s">
        <v>21949</v>
      </c>
      <c r="B2165" s="294"/>
      <c r="C2165" s="294"/>
      <c r="D2165" s="294"/>
      <c r="E2165" s="294"/>
      <c r="F2165" s="294"/>
    </row>
    <row r="2166">
      <c r="A2166" s="294"/>
      <c r="B2166" s="294"/>
      <c r="C2166" s="294"/>
      <c r="D2166" s="294"/>
      <c r="E2166" s="294"/>
      <c r="F2166" s="294"/>
    </row>
    <row r="2167">
      <c r="A2167" s="294" t="s">
        <v>22796</v>
      </c>
      <c r="B2167" s="294"/>
      <c r="C2167" s="294"/>
      <c r="D2167" s="294"/>
      <c r="E2167" s="294"/>
      <c r="F2167" s="294"/>
    </row>
    <row r="2168">
      <c r="A2168" s="294" t="s">
        <v>22797</v>
      </c>
      <c r="B2168" s="294"/>
      <c r="C2168" s="294"/>
      <c r="D2168" s="294"/>
      <c r="E2168" s="294"/>
      <c r="F2168" s="294"/>
    </row>
    <row r="2169">
      <c r="A2169" s="294" t="s">
        <v>22798</v>
      </c>
      <c r="B2169" s="294"/>
      <c r="C2169" s="294"/>
      <c r="D2169" s="294"/>
      <c r="E2169" s="294"/>
      <c r="F2169" s="294"/>
    </row>
    <row r="2170">
      <c r="A2170" s="294" t="s">
        <v>22799</v>
      </c>
      <c r="B2170" s="294"/>
      <c r="C2170" s="294"/>
      <c r="D2170" s="294"/>
      <c r="E2170" s="294"/>
      <c r="F2170" s="294"/>
    </row>
    <row r="2171">
      <c r="A2171" s="294" t="s">
        <v>22800</v>
      </c>
      <c r="B2171" s="294"/>
      <c r="C2171" s="294"/>
      <c r="D2171" s="294"/>
      <c r="E2171" s="294"/>
      <c r="F2171" s="294"/>
    </row>
    <row r="2172">
      <c r="A2172" s="294" t="s">
        <v>22622</v>
      </c>
      <c r="B2172" s="294"/>
      <c r="C2172" s="294"/>
      <c r="D2172" s="294"/>
      <c r="E2172" s="294"/>
      <c r="F2172" s="294"/>
    </row>
    <row r="2173">
      <c r="A2173" s="294" t="s">
        <v>22801</v>
      </c>
      <c r="B2173" s="294"/>
      <c r="C2173" s="294"/>
      <c r="D2173" s="294"/>
      <c r="E2173" s="294"/>
      <c r="F2173" s="294"/>
    </row>
    <row r="2174">
      <c r="A2174" s="294"/>
      <c r="B2174" s="294"/>
      <c r="C2174" s="294"/>
      <c r="D2174" s="294"/>
      <c r="E2174" s="294"/>
      <c r="F2174" s="294"/>
    </row>
    <row r="2175">
      <c r="A2175" s="294"/>
      <c r="B2175" s="294"/>
      <c r="C2175" s="294"/>
      <c r="D2175" s="294"/>
      <c r="E2175" s="294"/>
      <c r="F2175" s="294"/>
    </row>
    <row r="2176">
      <c r="A2176" s="294" t="s">
        <v>21292</v>
      </c>
      <c r="B2176" s="294"/>
      <c r="C2176" s="294"/>
      <c r="D2176" s="294"/>
      <c r="E2176" s="294"/>
      <c r="F2176" s="294"/>
    </row>
    <row r="2177">
      <c r="A2177" s="294"/>
      <c r="B2177" s="294"/>
      <c r="C2177" s="294"/>
      <c r="D2177" s="294"/>
      <c r="E2177" s="294"/>
      <c r="F2177" s="294"/>
    </row>
    <row r="2178">
      <c r="A2178" s="294" t="s">
        <v>22802</v>
      </c>
      <c r="B2178" s="294"/>
      <c r="C2178" s="294"/>
      <c r="D2178" s="294"/>
      <c r="E2178" s="294"/>
      <c r="F2178" s="294"/>
    </row>
    <row r="2179">
      <c r="A2179" s="294" t="s">
        <v>22803</v>
      </c>
      <c r="B2179" s="294"/>
      <c r="C2179" s="294"/>
      <c r="D2179" s="294"/>
      <c r="E2179" s="294"/>
      <c r="F2179" s="294"/>
    </row>
    <row r="2180">
      <c r="A2180" s="294" t="s">
        <v>22804</v>
      </c>
      <c r="B2180" s="294"/>
      <c r="C2180" s="294"/>
      <c r="D2180" s="294"/>
      <c r="E2180" s="294"/>
      <c r="F2180" s="294"/>
    </row>
    <row r="2181">
      <c r="A2181" s="294" t="s">
        <v>22805</v>
      </c>
      <c r="B2181" s="294"/>
      <c r="C2181" s="294"/>
      <c r="D2181" s="294"/>
      <c r="E2181" s="294"/>
      <c r="F2181" s="294"/>
    </row>
    <row r="2182">
      <c r="A2182" s="294"/>
      <c r="B2182" s="294"/>
      <c r="C2182" s="294"/>
      <c r="D2182" s="294"/>
      <c r="E2182" s="294"/>
      <c r="F2182" s="294"/>
    </row>
    <row r="2183">
      <c r="A2183" s="294" t="s">
        <v>21298</v>
      </c>
      <c r="B2183" s="294"/>
      <c r="C2183" s="294"/>
      <c r="D2183" s="294"/>
      <c r="E2183" s="294"/>
      <c r="F2183" s="294"/>
    </row>
    <row r="2184">
      <c r="A2184" s="294"/>
      <c r="B2184" s="294"/>
      <c r="C2184" s="294"/>
      <c r="D2184" s="294"/>
      <c r="E2184" s="294"/>
      <c r="F2184" s="294"/>
    </row>
    <row r="2185">
      <c r="A2185" s="294" t="s">
        <v>22806</v>
      </c>
      <c r="B2185" s="294"/>
      <c r="C2185" s="294"/>
      <c r="D2185" s="294"/>
      <c r="E2185" s="294"/>
      <c r="F2185" s="294"/>
    </row>
    <row r="2186">
      <c r="A2186" s="294" t="s">
        <v>22807</v>
      </c>
      <c r="B2186" s="294"/>
      <c r="C2186" s="294"/>
      <c r="D2186" s="294"/>
      <c r="E2186" s="294"/>
      <c r="F2186" s="294"/>
    </row>
    <row r="2187">
      <c r="A2187" s="294" t="str">
        <f>ARRAY_CONSTRAIN(ARRAYFORMULA(-excoriation marks due to itching), 1, 1)</f>
        <v>#ERROR!</v>
      </c>
      <c r="B2187" s="294"/>
      <c r="C2187" s="294"/>
      <c r="D2187" s="294"/>
      <c r="E2187" s="294"/>
      <c r="F2187" s="294"/>
    </row>
    <row r="2188">
      <c r="A2188" s="294" t="s">
        <v>22808</v>
      </c>
      <c r="B2188" s="294"/>
      <c r="C2188" s="294"/>
      <c r="D2188" s="294"/>
      <c r="E2188" s="294"/>
      <c r="F2188" s="294"/>
    </row>
    <row r="2189">
      <c r="A2189" s="294" t="s">
        <v>22809</v>
      </c>
      <c r="B2189" s="294"/>
      <c r="C2189" s="294"/>
      <c r="D2189" s="294"/>
      <c r="E2189" s="294"/>
      <c r="F2189" s="294"/>
    </row>
    <row r="2190">
      <c r="A2190" s="294" t="s">
        <v>22810</v>
      </c>
      <c r="B2190" s="294"/>
      <c r="C2190" s="294"/>
      <c r="D2190" s="294"/>
      <c r="E2190" s="294"/>
      <c r="F2190" s="294"/>
    </row>
    <row r="2191">
      <c r="A2191" s="294" t="s">
        <v>22811</v>
      </c>
      <c r="B2191" s="294"/>
      <c r="C2191" s="294"/>
      <c r="D2191" s="294"/>
      <c r="E2191" s="294"/>
      <c r="F2191" s="294"/>
    </row>
    <row r="2192">
      <c r="A2192" s="294" t="str">
        <f>-rule out atopic triad: eczema, asthma, allergic rhinitis</f>
        <v>#ERROR!</v>
      </c>
      <c r="B2192" s="294"/>
      <c r="C2192" s="294"/>
      <c r="D2192" s="294"/>
      <c r="E2192" s="294"/>
      <c r="F2192" s="294"/>
    </row>
    <row r="2193">
      <c r="A2193" s="294" t="s">
        <v>22812</v>
      </c>
      <c r="B2193" s="294"/>
      <c r="C2193" s="294"/>
      <c r="D2193" s="294"/>
      <c r="E2193" s="294"/>
      <c r="F2193" s="294"/>
    </row>
    <row r="2194">
      <c r="A2194" s="294" t="s">
        <v>22813</v>
      </c>
      <c r="B2194" s="294"/>
      <c r="C2194" s="294"/>
      <c r="D2194" s="294"/>
      <c r="E2194" s="294"/>
      <c r="F2194" s="294"/>
    </row>
    <row r="2195">
      <c r="A2195" s="294"/>
      <c r="B2195" s="294"/>
      <c r="C2195" s="294"/>
      <c r="D2195" s="294"/>
      <c r="E2195" s="294"/>
      <c r="F2195" s="294"/>
    </row>
    <row r="2196">
      <c r="A2196" s="294" t="s">
        <v>21770</v>
      </c>
      <c r="B2196" s="294"/>
      <c r="C2196" s="294"/>
      <c r="D2196" s="294"/>
      <c r="E2196" s="294"/>
      <c r="F2196" s="294"/>
    </row>
    <row r="2197">
      <c r="A2197" s="294"/>
      <c r="B2197" s="294"/>
      <c r="C2197" s="294"/>
      <c r="D2197" s="294"/>
      <c r="E2197" s="294"/>
      <c r="F2197" s="294"/>
    </row>
    <row r="2198">
      <c r="A2198" s="294" t="s">
        <v>22814</v>
      </c>
      <c r="B2198" s="294"/>
      <c r="C2198" s="294"/>
      <c r="D2198" s="294"/>
      <c r="E2198" s="294"/>
      <c r="F2198" s="294"/>
    </row>
    <row r="2199">
      <c r="A2199" s="294" t="s">
        <v>22815</v>
      </c>
      <c r="B2199" s="294"/>
      <c r="C2199" s="294"/>
      <c r="D2199" s="294"/>
      <c r="E2199" s="294"/>
      <c r="F2199" s="294"/>
    </row>
    <row r="2200">
      <c r="A2200" s="294" t="s">
        <v>22816</v>
      </c>
      <c r="B2200" s="294"/>
      <c r="C2200" s="294"/>
      <c r="D2200" s="294"/>
      <c r="E2200" s="294"/>
      <c r="F2200" s="294"/>
    </row>
    <row r="2201">
      <c r="A2201" s="294" t="s">
        <v>22817</v>
      </c>
      <c r="B2201" s="294"/>
      <c r="C2201" s="294"/>
      <c r="D2201" s="294"/>
      <c r="E2201" s="294"/>
      <c r="F2201" s="294"/>
    </row>
    <row r="2202">
      <c r="A2202" s="294" t="s">
        <v>22818</v>
      </c>
      <c r="B2202" s="294"/>
      <c r="C2202" s="294"/>
      <c r="D2202" s="294"/>
      <c r="E2202" s="294"/>
      <c r="F2202" s="294"/>
    </row>
    <row r="2203">
      <c r="A2203" s="294" t="s">
        <v>22819</v>
      </c>
      <c r="B2203" s="294"/>
      <c r="C2203" s="294"/>
      <c r="D2203" s="294"/>
      <c r="E2203" s="294"/>
      <c r="F2203" s="294"/>
    </row>
    <row r="2204">
      <c r="A2204" s="294" t="s">
        <v>22820</v>
      </c>
      <c r="B2204" s="294"/>
      <c r="C2204" s="294"/>
      <c r="D2204" s="294"/>
      <c r="E2204" s="294"/>
      <c r="F2204" s="294"/>
    </row>
    <row r="2205">
      <c r="A2205" s="294" t="s">
        <v>22821</v>
      </c>
      <c r="B2205" s="294"/>
      <c r="C2205" s="294"/>
      <c r="D2205" s="294"/>
      <c r="E2205" s="294"/>
      <c r="F2205" s="294"/>
    </row>
    <row r="2206">
      <c r="A2206" s="294" t="s">
        <v>22822</v>
      </c>
      <c r="B2206" s="294"/>
      <c r="C2206" s="294"/>
      <c r="D2206" s="294"/>
      <c r="E2206" s="294"/>
      <c r="F2206" s="294"/>
    </row>
    <row r="2207">
      <c r="A2207" s="294" t="str">
        <f>ARRAY_CONSTRAIN(ARRAYFORMULA(-if signs of secondary infection present), 1, 1)</f>
        <v>#ERROR!</v>
      </c>
      <c r="B2207" s="294"/>
      <c r="C2207" s="294"/>
      <c r="D2207" s="294"/>
      <c r="E2207" s="294"/>
      <c r="F2207" s="294"/>
    </row>
    <row r="2208">
      <c r="A2208" s="294"/>
      <c r="B2208" s="294"/>
      <c r="C2208" s="294"/>
      <c r="D2208" s="294"/>
      <c r="E2208" s="294"/>
      <c r="F2208" s="294"/>
    </row>
    <row r="2209">
      <c r="A2209" s="294" t="s">
        <v>21312</v>
      </c>
      <c r="B2209" s="294"/>
      <c r="C2209" s="294"/>
      <c r="D2209" s="294"/>
      <c r="E2209" s="294"/>
      <c r="F2209" s="294"/>
    </row>
    <row r="2210">
      <c r="A2210" s="294" t="s">
        <v>22823</v>
      </c>
      <c r="B2210" s="294"/>
      <c r="C2210" s="294"/>
      <c r="D2210" s="294"/>
      <c r="E2210" s="294"/>
      <c r="F2210" s="294"/>
    </row>
    <row r="2211">
      <c r="A2211" s="294" t="s">
        <v>22824</v>
      </c>
      <c r="B2211" s="294"/>
      <c r="C2211" s="294"/>
      <c r="D2211" s="294"/>
      <c r="E2211" s="294"/>
      <c r="F2211" s="294"/>
    </row>
    <row r="2212">
      <c r="A2212" s="294" t="s">
        <v>22777</v>
      </c>
      <c r="B2212" s="294"/>
      <c r="C2212" s="294"/>
      <c r="D2212" s="294"/>
      <c r="E2212" s="294"/>
      <c r="F2212" s="294"/>
    </row>
    <row r="2213">
      <c r="A2213" s="294" t="s">
        <v>22778</v>
      </c>
      <c r="B2213" s="294"/>
      <c r="C2213" s="294"/>
      <c r="D2213" s="294"/>
      <c r="E2213" s="294"/>
      <c r="F2213" s="294"/>
    </row>
    <row r="2214">
      <c r="A2214" s="294"/>
      <c r="B2214" s="294"/>
      <c r="C2214" s="294"/>
      <c r="D2214" s="294"/>
      <c r="E2214" s="294"/>
      <c r="F2214" s="294"/>
    </row>
    <row r="2215">
      <c r="A2215" s="294"/>
      <c r="B2215" s="294"/>
      <c r="C2215" s="294"/>
      <c r="D2215" s="294"/>
      <c r="E2215" s="294"/>
      <c r="F2215" s="294"/>
    </row>
    <row r="2216">
      <c r="A2216" s="294" t="s">
        <v>22825</v>
      </c>
      <c r="B2216" s="294"/>
      <c r="C2216" s="294"/>
      <c r="D2216" s="294"/>
      <c r="E2216" s="294"/>
      <c r="F2216" s="294"/>
    </row>
    <row r="2217">
      <c r="A2217" s="294"/>
      <c r="B2217" s="294"/>
      <c r="C2217" s="294"/>
      <c r="D2217" s="294"/>
      <c r="E2217" s="294"/>
      <c r="F2217" s="294"/>
    </row>
    <row r="2218">
      <c r="A2218" s="294">
        <v>1.0</v>
      </c>
      <c r="B2218" s="294" t="s">
        <v>22826</v>
      </c>
      <c r="C2218" s="294" t="s">
        <v>22827</v>
      </c>
      <c r="D2218" s="294"/>
      <c r="E2218" s="294"/>
      <c r="F2218" s="294"/>
    </row>
    <row r="2219">
      <c r="A2219" s="294">
        <v>2.0</v>
      </c>
      <c r="B2219" s="294" t="s">
        <v>22828</v>
      </c>
      <c r="C2219" s="294"/>
      <c r="D2219" s="294"/>
      <c r="E2219" s="294"/>
      <c r="F2219" s="294"/>
    </row>
    <row r="2220">
      <c r="A2220" s="294">
        <v>3.0</v>
      </c>
      <c r="B2220" s="294" t="s">
        <v>22829</v>
      </c>
      <c r="C2220" s="294" t="s">
        <v>22830</v>
      </c>
      <c r="D2220" s="294"/>
      <c r="E2220" s="294"/>
      <c r="F2220" s="294"/>
    </row>
    <row r="2221">
      <c r="A2221" s="294">
        <v>4.0</v>
      </c>
      <c r="B2221" s="294" t="s">
        <v>22831</v>
      </c>
      <c r="C2221" s="294" t="s">
        <v>22832</v>
      </c>
      <c r="D2221" s="294"/>
      <c r="E2221" s="294"/>
      <c r="F2221" s="294"/>
    </row>
    <row r="2222">
      <c r="A2222" s="294">
        <v>5.0</v>
      </c>
      <c r="B2222" s="294" t="s">
        <v>22833</v>
      </c>
      <c r="C2222" s="294"/>
      <c r="D2222" s="294"/>
      <c r="E2222" s="294"/>
      <c r="F2222" s="294"/>
    </row>
    <row r="2223">
      <c r="A2223" s="294">
        <v>6.0</v>
      </c>
      <c r="B2223" s="294" t="s">
        <v>22834</v>
      </c>
      <c r="C2223" s="294" t="s">
        <v>22835</v>
      </c>
      <c r="D2223" s="294"/>
      <c r="E2223" s="294"/>
      <c r="F2223" s="294"/>
    </row>
    <row r="2224">
      <c r="A2224" s="294">
        <v>7.0</v>
      </c>
      <c r="B2224" s="294" t="s">
        <v>22836</v>
      </c>
      <c r="C2224" s="294"/>
      <c r="D2224" s="294"/>
      <c r="E2224" s="294"/>
      <c r="F2224" s="294"/>
    </row>
    <row r="2225">
      <c r="A2225" s="294"/>
      <c r="B2225" s="294"/>
      <c r="C2225" s="294"/>
      <c r="D2225" s="294"/>
      <c r="E2225" s="294"/>
      <c r="F2225" s="294"/>
    </row>
    <row r="2226">
      <c r="A2226" s="294" t="s">
        <v>22837</v>
      </c>
      <c r="B2226" s="294"/>
      <c r="C2226" s="294"/>
      <c r="D2226" s="294"/>
      <c r="E2226" s="294"/>
      <c r="F2226" s="294"/>
    </row>
    <row r="2227">
      <c r="A2227" s="294"/>
      <c r="B2227" s="294"/>
      <c r="C2227" s="294"/>
      <c r="D2227" s="294"/>
      <c r="E2227" s="294"/>
      <c r="F2227" s="294"/>
    </row>
    <row r="2228">
      <c r="A2228" s="294" t="s">
        <v>22838</v>
      </c>
      <c r="B2228" s="294"/>
      <c r="C2228" s="294"/>
      <c r="D2228" s="294"/>
      <c r="E2228" s="294"/>
      <c r="F2228" s="294"/>
    </row>
    <row r="2229">
      <c r="A2229" s="294" t="s">
        <v>22839</v>
      </c>
      <c r="B2229" s="294"/>
      <c r="C2229" s="294"/>
      <c r="D2229" s="294"/>
      <c r="E2229" s="294"/>
      <c r="F2229" s="294"/>
    </row>
    <row r="2230">
      <c r="A2230" s="294" t="s">
        <v>22840</v>
      </c>
      <c r="B2230" s="294"/>
      <c r="C2230" s="294"/>
      <c r="D2230" s="294"/>
      <c r="E2230" s="294"/>
      <c r="F2230" s="294"/>
    </row>
    <row r="2231">
      <c r="A2231" s="294" t="s">
        <v>22841</v>
      </c>
      <c r="B2231" s="294"/>
      <c r="C2231" s="294"/>
      <c r="D2231" s="294"/>
      <c r="E2231" s="294"/>
      <c r="F2231" s="294"/>
    </row>
    <row r="2232">
      <c r="A2232" s="294"/>
      <c r="B2232" s="294"/>
      <c r="C2232" s="294"/>
      <c r="D2232" s="294"/>
      <c r="E2232" s="294"/>
      <c r="F2232" s="294"/>
    </row>
    <row r="2233">
      <c r="A2233" s="294" t="s">
        <v>22842</v>
      </c>
      <c r="B2233" s="294"/>
      <c r="C2233" s="294"/>
      <c r="D2233" s="294"/>
      <c r="E2233" s="294"/>
      <c r="F2233" s="294"/>
    </row>
    <row r="2234">
      <c r="A2234" s="294"/>
      <c r="B2234" s="294"/>
      <c r="C2234" s="294"/>
      <c r="D2234" s="294"/>
      <c r="E2234" s="294"/>
      <c r="F2234" s="294"/>
    </row>
    <row r="2235">
      <c r="A2235" s="294" t="s">
        <v>22843</v>
      </c>
      <c r="B2235" s="294"/>
      <c r="C2235" s="294"/>
      <c r="D2235" s="294"/>
      <c r="E2235" s="294"/>
      <c r="F2235" s="294"/>
    </row>
    <row r="2236">
      <c r="A2236" s="294" t="s">
        <v>22844</v>
      </c>
      <c r="B2236" s="294"/>
      <c r="C2236" s="294"/>
      <c r="D2236" s="294"/>
      <c r="E2236" s="294"/>
      <c r="F2236" s="294"/>
    </row>
    <row r="2237">
      <c r="A2237" s="294" t="s">
        <v>22845</v>
      </c>
      <c r="B2237" s="294"/>
      <c r="C2237" s="294"/>
      <c r="D2237" s="294"/>
      <c r="E2237" s="294"/>
      <c r="F2237" s="294"/>
    </row>
    <row r="2238">
      <c r="A2238" s="294" t="s">
        <v>22846</v>
      </c>
      <c r="B2238" s="294"/>
      <c r="C2238" s="294"/>
      <c r="D2238" s="294"/>
      <c r="E2238" s="294"/>
      <c r="F2238" s="294"/>
    </row>
    <row r="2239">
      <c r="A2239" s="294" t="s">
        <v>22847</v>
      </c>
      <c r="B2239" s="294"/>
      <c r="C2239" s="294"/>
      <c r="D2239" s="294"/>
      <c r="E2239" s="294"/>
      <c r="F2239" s="294"/>
    </row>
    <row r="2240">
      <c r="A2240" s="294" t="s">
        <v>22848</v>
      </c>
      <c r="B2240" s="294"/>
      <c r="C2240" s="294"/>
      <c r="D2240" s="294"/>
      <c r="E2240" s="294"/>
      <c r="F2240" s="294"/>
    </row>
    <row r="2241">
      <c r="A2241" s="294" t="s">
        <v>22849</v>
      </c>
      <c r="B2241" s="294"/>
      <c r="C2241" s="294"/>
      <c r="D2241" s="294"/>
      <c r="E2241" s="294"/>
      <c r="F2241" s="294"/>
    </row>
    <row r="2242">
      <c r="A2242" s="294" t="s">
        <v>22850</v>
      </c>
      <c r="B2242" s="294"/>
      <c r="C2242" s="294"/>
      <c r="D2242" s="294"/>
      <c r="E2242" s="294"/>
      <c r="F2242" s="294"/>
    </row>
    <row r="2243">
      <c r="A2243" s="294"/>
      <c r="B2243" s="294"/>
      <c r="C2243" s="294"/>
      <c r="D2243" s="294"/>
      <c r="E2243" s="294"/>
      <c r="F2243" s="294"/>
    </row>
    <row r="2244">
      <c r="A2244" s="294" t="s">
        <v>22851</v>
      </c>
      <c r="B2244" s="294"/>
      <c r="C2244" s="294"/>
      <c r="D2244" s="294"/>
      <c r="E2244" s="294"/>
      <c r="F2244" s="294"/>
    </row>
    <row r="2245">
      <c r="A2245" s="294"/>
      <c r="B2245" s="294"/>
      <c r="C2245" s="294"/>
      <c r="D2245" s="294"/>
      <c r="E2245" s="294"/>
      <c r="F2245" s="294"/>
    </row>
    <row r="2246">
      <c r="A2246" s="294" t="s">
        <v>22852</v>
      </c>
      <c r="B2246" s="294"/>
      <c r="C2246" s="294"/>
      <c r="D2246" s="294"/>
      <c r="E2246" s="294"/>
      <c r="F2246" s="294"/>
    </row>
    <row r="2247">
      <c r="A2247" s="294" t="s">
        <v>22853</v>
      </c>
      <c r="B2247" s="294"/>
      <c r="C2247" s="294"/>
      <c r="D2247" s="294"/>
      <c r="E2247" s="294"/>
      <c r="F2247" s="294"/>
    </row>
    <row r="2248">
      <c r="A2248" s="294" t="s">
        <v>22854</v>
      </c>
      <c r="B2248" s="294"/>
      <c r="C2248" s="294"/>
      <c r="D2248" s="294"/>
      <c r="E2248" s="294"/>
      <c r="F2248" s="294"/>
    </row>
    <row r="2249">
      <c r="A2249" s="294" t="s">
        <v>22855</v>
      </c>
      <c r="B2249" s="294"/>
      <c r="C2249" s="294"/>
      <c r="D2249" s="294"/>
      <c r="E2249" s="294"/>
      <c r="F2249" s="294"/>
    </row>
    <row r="2250">
      <c r="A2250" s="294"/>
      <c r="B2250" s="294"/>
      <c r="C2250" s="294"/>
      <c r="D2250" s="294"/>
      <c r="E2250" s="294"/>
      <c r="F2250" s="294"/>
    </row>
    <row r="2251">
      <c r="A2251" s="294" t="s">
        <v>22856</v>
      </c>
      <c r="B2251" s="294"/>
      <c r="C2251" s="294"/>
      <c r="D2251" s="294"/>
      <c r="E2251" s="294"/>
      <c r="F2251" s="294"/>
    </row>
    <row r="2252">
      <c r="A2252" s="294"/>
      <c r="B2252" s="294"/>
      <c r="C2252" s="294"/>
      <c r="D2252" s="294"/>
      <c r="E2252" s="294"/>
      <c r="F2252" s="294"/>
    </row>
    <row r="2253">
      <c r="A2253" s="294" t="s">
        <v>22857</v>
      </c>
      <c r="B2253" s="294"/>
      <c r="C2253" s="294"/>
      <c r="D2253" s="294"/>
      <c r="E2253" s="294"/>
      <c r="F2253" s="294"/>
    </row>
    <row r="2254">
      <c r="A2254" s="294" t="s">
        <v>22858</v>
      </c>
      <c r="B2254" s="294"/>
      <c r="C2254" s="294"/>
      <c r="D2254" s="294"/>
      <c r="E2254" s="294"/>
      <c r="F2254" s="294"/>
    </row>
    <row r="2255">
      <c r="A2255" s="294" t="s">
        <v>22859</v>
      </c>
      <c r="B2255" s="294"/>
      <c r="C2255" s="294"/>
      <c r="D2255" s="294"/>
      <c r="E2255" s="294"/>
      <c r="F2255" s="294"/>
    </row>
    <row r="2256">
      <c r="A2256" s="294" t="s">
        <v>22860</v>
      </c>
      <c r="B2256" s="294"/>
      <c r="C2256" s="294"/>
      <c r="D2256" s="294"/>
      <c r="E2256" s="294"/>
      <c r="F2256" s="294"/>
    </row>
    <row r="2257">
      <c r="A2257" s="294" t="s">
        <v>22861</v>
      </c>
      <c r="B2257" s="294"/>
      <c r="C2257" s="294"/>
      <c r="D2257" s="294"/>
      <c r="E2257" s="294"/>
      <c r="F2257" s="294"/>
    </row>
    <row r="2258">
      <c r="A2258" s="294"/>
      <c r="B2258" s="294"/>
      <c r="C2258" s="294"/>
      <c r="D2258" s="294"/>
      <c r="E2258" s="294"/>
      <c r="F2258" s="294"/>
    </row>
    <row r="2259">
      <c r="A2259" s="294"/>
      <c r="B2259" s="294"/>
      <c r="C2259" s="294"/>
      <c r="D2259" s="294"/>
      <c r="E2259" s="294"/>
      <c r="F2259" s="294"/>
    </row>
    <row r="2260">
      <c r="A2260" s="294" t="s">
        <v>22862</v>
      </c>
      <c r="B2260" s="294"/>
      <c r="C2260" s="294"/>
      <c r="D2260" s="294"/>
      <c r="E2260" s="294"/>
      <c r="F2260" s="294"/>
    </row>
    <row r="2261">
      <c r="A2261" s="294"/>
      <c r="B2261" s="294"/>
      <c r="C2261" s="294"/>
      <c r="D2261" s="294"/>
      <c r="E2261" s="294"/>
      <c r="F2261" s="294"/>
    </row>
    <row r="2262">
      <c r="A2262" s="294" t="s">
        <v>22863</v>
      </c>
      <c r="B2262" s="294"/>
      <c r="C2262" s="294"/>
      <c r="D2262" s="294"/>
      <c r="E2262" s="294"/>
      <c r="F2262" s="294"/>
    </row>
    <row r="2263">
      <c r="A2263" s="294" t="s">
        <v>22864</v>
      </c>
      <c r="B2263" s="294"/>
      <c r="C2263" s="294"/>
      <c r="D2263" s="294"/>
      <c r="E2263" s="294"/>
      <c r="F2263" s="294"/>
    </row>
    <row r="2264">
      <c r="A2264" s="294" t="s">
        <v>22865</v>
      </c>
      <c r="B2264" s="294"/>
      <c r="C2264" s="294"/>
      <c r="D2264" s="294"/>
      <c r="E2264" s="294"/>
      <c r="F2264" s="294"/>
    </row>
    <row r="2265">
      <c r="A2265" s="294" t="s">
        <v>22866</v>
      </c>
      <c r="B2265" s="294"/>
      <c r="C2265" s="294"/>
      <c r="D2265" s="294"/>
      <c r="E2265" s="294"/>
      <c r="F2265" s="294"/>
    </row>
    <row r="2266">
      <c r="A2266" s="294" t="s">
        <v>22867</v>
      </c>
      <c r="B2266" s="294"/>
      <c r="C2266" s="294"/>
      <c r="D2266" s="294"/>
      <c r="E2266" s="294"/>
      <c r="F2266" s="294"/>
    </row>
    <row r="2267">
      <c r="A2267" s="294" t="s">
        <v>22868</v>
      </c>
      <c r="B2267" s="294"/>
      <c r="C2267" s="294"/>
      <c r="D2267" s="294"/>
      <c r="E2267" s="294"/>
      <c r="F2267" s="294"/>
    </row>
    <row r="2268">
      <c r="A2268" s="294" t="s">
        <v>22869</v>
      </c>
      <c r="B2268" s="294"/>
      <c r="C2268" s="294"/>
      <c r="D2268" s="294"/>
      <c r="E2268" s="294"/>
      <c r="F2268" s="294"/>
    </row>
    <row r="2269">
      <c r="A2269" s="294" t="s">
        <v>22870</v>
      </c>
      <c r="B2269" s="294"/>
      <c r="C2269" s="294"/>
      <c r="D2269" s="294"/>
      <c r="E2269" s="294"/>
      <c r="F2269" s="294"/>
    </row>
    <row r="2270">
      <c r="A2270" s="294" t="s">
        <v>22871</v>
      </c>
      <c r="B2270" s="294"/>
      <c r="C2270" s="294"/>
      <c r="D2270" s="294"/>
      <c r="E2270" s="294"/>
      <c r="F2270" s="294"/>
    </row>
    <row r="2271">
      <c r="A2271" s="294" t="s">
        <v>22872</v>
      </c>
      <c r="B2271" s="294"/>
      <c r="C2271" s="294"/>
      <c r="D2271" s="294"/>
      <c r="E2271" s="294"/>
      <c r="F2271" s="294"/>
    </row>
    <row r="2272">
      <c r="A2272" s="294" t="s">
        <v>22873</v>
      </c>
      <c r="B2272" s="294"/>
      <c r="C2272" s="294"/>
      <c r="D2272" s="294"/>
      <c r="E2272" s="294"/>
      <c r="F2272" s="294"/>
    </row>
    <row r="2273">
      <c r="A2273" s="294" t="s">
        <v>22874</v>
      </c>
      <c r="B2273" s="294"/>
      <c r="C2273" s="294"/>
      <c r="D2273" s="294"/>
      <c r="E2273" s="294"/>
      <c r="F2273" s="294"/>
    </row>
    <row r="2274">
      <c r="A2274" s="294" t="str">
        <f>ARRAY_CONSTRAIN(ARRAYFORMULA(-Aragwadhadi Lepa), 1, 1)</f>
        <v>#ERROR!</v>
      </c>
      <c r="B2274" s="294"/>
      <c r="C2274" s="294"/>
      <c r="D2274" s="294"/>
      <c r="E2274" s="294"/>
      <c r="F2274" s="294"/>
    </row>
    <row r="2275">
      <c r="A2275" s="294" t="str">
        <f>ARRAY_CONSTRAIN(ARRAYFORMULA(-Jatyadi Taila), 1, 1)</f>
        <v>#ERROR!</v>
      </c>
      <c r="B2275" s="294"/>
      <c r="C2275" s="294"/>
      <c r="D2275" s="294"/>
      <c r="E2275" s="294"/>
      <c r="F2275" s="294"/>
    </row>
    <row r="2276">
      <c r="A2276" s="294" t="str">
        <f>ARRAY_CONSTRAIN(ARRAYFORMULA(-Panchvalkala decoction for cleaning), 1, 1)</f>
        <v>#ERROR!</v>
      </c>
      <c r="B2276" s="294"/>
      <c r="C2276" s="294"/>
      <c r="D2276" s="294"/>
      <c r="E2276" s="294"/>
      <c r="F2276" s="294"/>
    </row>
    <row r="2277">
      <c r="A2277" s="294" t="s">
        <v>22875</v>
      </c>
      <c r="B2277" s="294"/>
      <c r="C2277" s="294"/>
      <c r="D2277" s="294"/>
      <c r="E2277" s="294"/>
      <c r="F2277" s="294"/>
    </row>
    <row r="2278">
      <c r="A2278" s="294"/>
      <c r="B2278" s="294"/>
      <c r="C2278" s="294"/>
      <c r="D2278" s="294"/>
      <c r="E2278" s="294"/>
      <c r="F2278" s="294"/>
    </row>
    <row r="2279">
      <c r="A2279" s="294" t="s">
        <v>21312</v>
      </c>
      <c r="B2279" s="294"/>
      <c r="C2279" s="294"/>
      <c r="D2279" s="294"/>
      <c r="E2279" s="294"/>
      <c r="F2279" s="294"/>
    </row>
    <row r="2280">
      <c r="A2280" s="294" t="s">
        <v>22876</v>
      </c>
      <c r="B2280" s="294"/>
      <c r="C2280" s="294"/>
      <c r="D2280" s="294"/>
      <c r="E2280" s="294"/>
      <c r="F2280" s="294"/>
    </row>
    <row r="2281">
      <c r="A2281" s="294" t="s">
        <v>21270</v>
      </c>
      <c r="B2281" s="294"/>
      <c r="C2281" s="294"/>
      <c r="D2281" s="294"/>
      <c r="E2281" s="294"/>
      <c r="F2281" s="294"/>
    </row>
    <row r="2282">
      <c r="A2282" s="294" t="s">
        <v>22877</v>
      </c>
      <c r="B2282" s="294"/>
      <c r="C2282" s="294"/>
      <c r="D2282" s="294"/>
      <c r="E2282" s="294"/>
      <c r="F2282" s="294"/>
    </row>
    <row r="2283">
      <c r="A2283" s="294"/>
      <c r="B2283" s="294"/>
      <c r="C2283" s="294"/>
      <c r="D2283" s="294"/>
      <c r="E2283" s="294"/>
      <c r="F2283" s="294"/>
    </row>
    <row r="2284">
      <c r="A2284" s="294" t="s">
        <v>22602</v>
      </c>
      <c r="B2284" s="294"/>
      <c r="C2284" s="294"/>
      <c r="D2284" s="294"/>
      <c r="E2284" s="294"/>
      <c r="F2284" s="294"/>
    </row>
    <row r="2285">
      <c r="A2285" s="294" t="s">
        <v>22878</v>
      </c>
      <c r="B2285" s="294"/>
      <c r="C2285" s="294"/>
      <c r="D2285" s="294"/>
      <c r="E2285" s="294"/>
      <c r="F2285" s="294"/>
    </row>
    <row r="2286">
      <c r="A2286" s="294"/>
      <c r="B2286" s="294"/>
      <c r="C2286" s="294"/>
      <c r="D2286" s="294"/>
      <c r="E2286" s="294"/>
      <c r="F2286" s="294"/>
    </row>
    <row r="2287">
      <c r="A2287" s="294" t="s">
        <v>22879</v>
      </c>
      <c r="B2287" s="294"/>
      <c r="C2287" s="294"/>
      <c r="D2287" s="294"/>
      <c r="E2287" s="294"/>
      <c r="F2287" s="294"/>
    </row>
    <row r="2288">
      <c r="A2288" s="294" t="s">
        <v>22880</v>
      </c>
      <c r="B2288" s="294"/>
      <c r="C2288" s="294"/>
      <c r="D2288" s="294"/>
      <c r="E2288" s="294"/>
      <c r="F2288" s="294"/>
    </row>
    <row r="2289">
      <c r="A2289" s="294" t="s">
        <v>22881</v>
      </c>
      <c r="B2289" s="294"/>
      <c r="C2289" s="294"/>
      <c r="D2289" s="294"/>
      <c r="E2289" s="294"/>
      <c r="F2289" s="294"/>
    </row>
    <row r="2290">
      <c r="A2290" s="294" t="s">
        <v>22882</v>
      </c>
      <c r="B2290" s="294"/>
      <c r="C2290" s="294"/>
      <c r="D2290" s="294"/>
      <c r="E2290" s="294"/>
      <c r="F2290" s="294"/>
    </row>
    <row r="2291">
      <c r="A2291" s="294" t="s">
        <v>22883</v>
      </c>
      <c r="B2291" s="294"/>
      <c r="C2291" s="294"/>
      <c r="D2291" s="294"/>
      <c r="E2291" s="294"/>
      <c r="F2291" s="294"/>
    </row>
    <row r="2292">
      <c r="A2292" s="294" t="s">
        <v>22884</v>
      </c>
      <c r="B2292" s="294"/>
      <c r="C2292" s="294"/>
      <c r="D2292" s="294"/>
      <c r="E2292" s="294"/>
      <c r="F2292" s="294"/>
    </row>
    <row r="2293">
      <c r="A2293" s="294" t="s">
        <v>22885</v>
      </c>
      <c r="B2293" s="294"/>
      <c r="C2293" s="294"/>
      <c r="D2293" s="294"/>
      <c r="E2293" s="294"/>
      <c r="F2293" s="294"/>
    </row>
    <row r="2294">
      <c r="A2294" s="294" t="s">
        <v>22886</v>
      </c>
      <c r="B2294" s="294"/>
      <c r="C2294" s="294"/>
      <c r="D2294" s="294"/>
      <c r="E2294" s="294"/>
      <c r="F2294" s="294"/>
    </row>
    <row r="2295">
      <c r="A2295" s="294"/>
      <c r="B2295" s="294"/>
      <c r="C2295" s="294"/>
      <c r="D2295" s="294"/>
      <c r="E2295" s="294"/>
      <c r="F2295" s="294"/>
    </row>
    <row r="2296">
      <c r="A2296" s="294" t="s">
        <v>21632</v>
      </c>
      <c r="B2296" s="294"/>
      <c r="C2296" s="294"/>
      <c r="D2296" s="294"/>
      <c r="E2296" s="294"/>
      <c r="F2296" s="294"/>
    </row>
    <row r="2297">
      <c r="A2297" s="294"/>
      <c r="B2297" s="294"/>
      <c r="C2297" s="294"/>
      <c r="D2297" s="294"/>
      <c r="E2297" s="294"/>
      <c r="F2297" s="294"/>
    </row>
    <row r="2298">
      <c r="A2298" s="294" t="s">
        <v>22613</v>
      </c>
      <c r="B2298" s="294"/>
      <c r="C2298" s="294"/>
      <c r="D2298" s="294"/>
      <c r="E2298" s="294"/>
      <c r="F2298" s="294"/>
    </row>
    <row r="2299">
      <c r="A2299" s="294" t="s">
        <v>22887</v>
      </c>
      <c r="B2299" s="294"/>
      <c r="C2299" s="294"/>
      <c r="D2299" s="294"/>
      <c r="E2299" s="294"/>
      <c r="F2299" s="294"/>
    </row>
    <row r="2300">
      <c r="A2300" s="294" t="s">
        <v>22226</v>
      </c>
      <c r="B2300" s="294"/>
      <c r="C2300" s="294"/>
      <c r="D2300" s="294"/>
      <c r="E2300" s="294"/>
      <c r="F2300" s="294"/>
    </row>
    <row r="2301">
      <c r="A2301" s="294" t="s">
        <v>22888</v>
      </c>
      <c r="B2301" s="294"/>
      <c r="C2301" s="294"/>
      <c r="D2301" s="294"/>
      <c r="E2301" s="294"/>
      <c r="F2301" s="294"/>
    </row>
    <row r="2302">
      <c r="A2302" s="294" t="s">
        <v>22889</v>
      </c>
      <c r="B2302" s="294"/>
      <c r="C2302" s="294"/>
      <c r="D2302" s="294"/>
      <c r="E2302" s="294"/>
      <c r="F2302" s="294"/>
    </row>
    <row r="2303">
      <c r="A2303" s="294" t="s">
        <v>22890</v>
      </c>
      <c r="B2303" s="294"/>
      <c r="C2303" s="294"/>
      <c r="D2303" s="294"/>
      <c r="E2303" s="294"/>
      <c r="F2303" s="294"/>
    </row>
    <row r="2304">
      <c r="A2304" s="294" t="s">
        <v>22891</v>
      </c>
      <c r="B2304" s="294"/>
      <c r="C2304" s="294"/>
      <c r="D2304" s="294"/>
      <c r="E2304" s="294"/>
      <c r="F2304" s="294"/>
    </row>
    <row r="2305">
      <c r="A2305" s="294"/>
      <c r="B2305" s="294"/>
      <c r="C2305" s="294"/>
      <c r="D2305" s="294"/>
      <c r="E2305" s="294"/>
      <c r="F2305" s="294"/>
    </row>
    <row r="2306">
      <c r="A2306" s="294" t="s">
        <v>21639</v>
      </c>
      <c r="B2306" s="294"/>
      <c r="C2306" s="294"/>
      <c r="D2306" s="294"/>
      <c r="E2306" s="294"/>
      <c r="F2306" s="294"/>
    </row>
    <row r="2307">
      <c r="A2307" s="294"/>
      <c r="B2307" s="294"/>
      <c r="C2307" s="294"/>
      <c r="D2307" s="294"/>
      <c r="E2307" s="294"/>
      <c r="F2307" s="294"/>
    </row>
    <row r="2308">
      <c r="A2308" s="294" t="s">
        <v>22892</v>
      </c>
      <c r="B2308" s="294"/>
      <c r="C2308" s="294"/>
      <c r="D2308" s="294"/>
      <c r="E2308" s="294"/>
      <c r="F2308" s="294"/>
    </row>
    <row r="2309">
      <c r="A2309" s="294" t="s">
        <v>22893</v>
      </c>
      <c r="B2309" s="294"/>
      <c r="C2309" s="294"/>
      <c r="D2309" s="294"/>
      <c r="E2309" s="294"/>
      <c r="F2309" s="294"/>
    </row>
    <row r="2310">
      <c r="A2310" s="294" t="s">
        <v>22894</v>
      </c>
      <c r="B2310" s="294"/>
      <c r="C2310" s="294"/>
      <c r="D2310" s="294"/>
      <c r="E2310" s="294"/>
      <c r="F2310" s="294"/>
    </row>
    <row r="2311">
      <c r="A2311" s="294" t="s">
        <v>22220</v>
      </c>
      <c r="B2311" s="294"/>
      <c r="C2311" s="294"/>
      <c r="D2311" s="294"/>
      <c r="E2311" s="294"/>
      <c r="F2311" s="294"/>
    </row>
    <row r="2312">
      <c r="A2312" s="294" t="s">
        <v>22895</v>
      </c>
      <c r="B2312" s="294"/>
      <c r="C2312" s="294"/>
      <c r="D2312" s="294"/>
      <c r="E2312" s="294"/>
      <c r="F2312" s="294"/>
    </row>
    <row r="2313">
      <c r="A2313" s="294" t="s">
        <v>22896</v>
      </c>
      <c r="B2313" s="294"/>
      <c r="C2313" s="294"/>
      <c r="D2313" s="294"/>
      <c r="E2313" s="294"/>
      <c r="F2313" s="294"/>
    </row>
    <row r="2314">
      <c r="A2314" s="294" t="s">
        <v>22897</v>
      </c>
      <c r="B2314" s="294"/>
      <c r="C2314" s="294"/>
      <c r="D2314" s="294"/>
      <c r="E2314" s="294"/>
      <c r="F2314" s="294"/>
    </row>
    <row r="2315">
      <c r="A2315" s="294"/>
      <c r="B2315" s="294"/>
      <c r="C2315" s="294"/>
      <c r="D2315" s="294"/>
      <c r="E2315" s="294"/>
      <c r="F2315" s="294"/>
    </row>
    <row r="2316">
      <c r="A2316" s="294" t="s">
        <v>21401</v>
      </c>
      <c r="B2316" s="294"/>
      <c r="C2316" s="294"/>
      <c r="D2316" s="294"/>
      <c r="E2316" s="294"/>
      <c r="F2316" s="294"/>
    </row>
    <row r="2317">
      <c r="A2317" s="294"/>
      <c r="B2317" s="294"/>
      <c r="C2317" s="294"/>
      <c r="D2317" s="294"/>
      <c r="E2317" s="294"/>
      <c r="F2317" s="294"/>
    </row>
    <row r="2318">
      <c r="A2318" s="294" t="s">
        <v>22898</v>
      </c>
      <c r="B2318" s="294"/>
      <c r="C2318" s="294"/>
      <c r="D2318" s="294"/>
      <c r="E2318" s="294"/>
      <c r="F2318" s="294"/>
    </row>
    <row r="2319">
      <c r="A2319" s="294" t="s">
        <v>22899</v>
      </c>
      <c r="B2319" s="294"/>
      <c r="C2319" s="294"/>
      <c r="D2319" s="294"/>
      <c r="E2319" s="294"/>
      <c r="F2319" s="294"/>
    </row>
    <row r="2320">
      <c r="A2320" s="294" t="str">
        <f>ARRAY_CONSTRAIN(ARRAYFORMULA(-blood pressure – low BP may indicate hemorrhagic shock), 1, 1)</f>
        <v>#ERROR!</v>
      </c>
      <c r="B2320" s="294"/>
      <c r="C2320" s="294"/>
      <c r="D2320" s="294"/>
      <c r="E2320" s="294"/>
      <c r="F2320" s="294"/>
    </row>
    <row r="2321">
      <c r="A2321" s="294" t="s">
        <v>22900</v>
      </c>
      <c r="B2321" s="294"/>
      <c r="C2321" s="294"/>
      <c r="D2321" s="294"/>
      <c r="E2321" s="294"/>
      <c r="F2321" s="294"/>
    </row>
    <row r="2322">
      <c r="A2322" s="294" t="s">
        <v>22901</v>
      </c>
      <c r="B2322" s="294"/>
      <c r="C2322" s="294"/>
      <c r="D2322" s="294"/>
      <c r="E2322" s="294"/>
      <c r="F2322" s="294"/>
    </row>
    <row r="2323">
      <c r="A2323" s="294" t="s">
        <v>22902</v>
      </c>
      <c r="B2323" s="294"/>
      <c r="C2323" s="294"/>
      <c r="D2323" s="294"/>
      <c r="E2323" s="294"/>
      <c r="F2323" s="294"/>
    </row>
    <row r="2324">
      <c r="A2324" s="294"/>
      <c r="B2324" s="294"/>
      <c r="C2324" s="294"/>
      <c r="D2324" s="294"/>
      <c r="E2324" s="294"/>
      <c r="F2324" s="294"/>
    </row>
    <row r="2325">
      <c r="A2325" s="294" t="s">
        <v>22239</v>
      </c>
      <c r="B2325" s="294"/>
      <c r="C2325" s="294"/>
      <c r="D2325" s="294"/>
      <c r="E2325" s="294"/>
      <c r="F2325" s="294"/>
    </row>
    <row r="2326">
      <c r="A2326" s="294"/>
      <c r="B2326" s="294"/>
      <c r="C2326" s="294"/>
      <c r="D2326" s="294"/>
      <c r="E2326" s="294"/>
      <c r="F2326" s="294"/>
    </row>
    <row r="2327">
      <c r="A2327" s="294" t="s">
        <v>22903</v>
      </c>
      <c r="B2327" s="294"/>
      <c r="C2327" s="294"/>
      <c r="D2327" s="294"/>
      <c r="E2327" s="294"/>
      <c r="F2327" s="294"/>
    </row>
    <row r="2328">
      <c r="A2328" s="294" t="s">
        <v>22904</v>
      </c>
      <c r="B2328" s="294"/>
      <c r="C2328" s="294"/>
      <c r="D2328" s="294"/>
      <c r="E2328" s="294"/>
      <c r="F2328" s="294"/>
    </row>
    <row r="2329">
      <c r="A2329" s="294" t="str">
        <f>ARRAY_CONSTRAIN(ARRAYFORMULA(-Posterior rhinoscopy – for Posterior nasal bleeds), 1, 1)</f>
        <v>#ERROR!</v>
      </c>
      <c r="B2329" s="294"/>
      <c r="C2329" s="294"/>
      <c r="D2329" s="294"/>
      <c r="E2329" s="294"/>
      <c r="F2329" s="294"/>
    </row>
    <row r="2330">
      <c r="A2330" s="294" t="s">
        <v>22905</v>
      </c>
      <c r="B2330" s="294"/>
      <c r="C2330" s="294"/>
      <c r="D2330" s="294"/>
      <c r="E2330" s="294"/>
      <c r="F2330" s="294"/>
    </row>
    <row r="2331">
      <c r="A2331" s="294" t="s">
        <v>22906</v>
      </c>
      <c r="B2331" s="294"/>
      <c r="C2331" s="294"/>
      <c r="D2331" s="294"/>
      <c r="E2331" s="294"/>
      <c r="F2331" s="294"/>
    </row>
    <row r="2332">
      <c r="A2332" s="294" t="s">
        <v>22907</v>
      </c>
      <c r="B2332" s="294"/>
      <c r="C2332" s="294"/>
      <c r="D2332" s="294"/>
      <c r="E2332" s="294"/>
      <c r="F2332" s="294"/>
    </row>
    <row r="2333">
      <c r="A2333" s="294" t="s">
        <v>22908</v>
      </c>
      <c r="B2333" s="294"/>
      <c r="C2333" s="294"/>
      <c r="D2333" s="294"/>
      <c r="E2333" s="294"/>
      <c r="F2333" s="294"/>
    </row>
    <row r="2334">
      <c r="A2334" s="294" t="s">
        <v>22909</v>
      </c>
      <c r="B2334" s="294"/>
      <c r="C2334" s="294"/>
      <c r="D2334" s="294"/>
      <c r="E2334" s="294"/>
      <c r="F2334" s="294"/>
    </row>
    <row r="2335">
      <c r="A2335" s="294" t="s">
        <v>22910</v>
      </c>
      <c r="B2335" s="294"/>
      <c r="C2335" s="294"/>
      <c r="D2335" s="294"/>
      <c r="E2335" s="294"/>
      <c r="F2335" s="294"/>
    </row>
    <row r="2336">
      <c r="A2336" s="294"/>
      <c r="B2336" s="294"/>
      <c r="C2336" s="294"/>
      <c r="D2336" s="294"/>
      <c r="E2336" s="294"/>
      <c r="F2336" s="294"/>
    </row>
    <row r="2337">
      <c r="A2337" s="294" t="s">
        <v>21990</v>
      </c>
      <c r="B2337" s="294"/>
      <c r="C2337" s="294"/>
      <c r="D2337" s="294"/>
      <c r="E2337" s="294"/>
      <c r="F2337" s="294"/>
    </row>
    <row r="2338">
      <c r="A2338" s="294"/>
      <c r="B2338" s="294"/>
      <c r="C2338" s="294"/>
      <c r="D2338" s="294"/>
      <c r="E2338" s="294"/>
      <c r="F2338" s="294"/>
    </row>
    <row r="2339">
      <c r="A2339" s="294" t="s">
        <v>22911</v>
      </c>
      <c r="B2339" s="294"/>
      <c r="C2339" s="294"/>
      <c r="D2339" s="294"/>
      <c r="E2339" s="294"/>
      <c r="F2339" s="294"/>
    </row>
    <row r="2340">
      <c r="A2340" s="294" t="s">
        <v>22912</v>
      </c>
      <c r="B2340" s="294"/>
      <c r="C2340" s="294"/>
      <c r="D2340" s="294"/>
      <c r="E2340" s="294"/>
      <c r="F2340" s="294"/>
    </row>
    <row r="2341">
      <c r="A2341" s="294" t="s">
        <v>22913</v>
      </c>
      <c r="B2341" s="294"/>
      <c r="C2341" s="294"/>
      <c r="D2341" s="294"/>
      <c r="E2341" s="294"/>
      <c r="F2341" s="294"/>
    </row>
    <row r="2342">
      <c r="A2342" s="294" t="s">
        <v>22914</v>
      </c>
      <c r="B2342" s="294"/>
      <c r="C2342" s="294"/>
      <c r="D2342" s="294"/>
      <c r="E2342" s="294"/>
      <c r="F2342" s="294"/>
    </row>
    <row r="2343">
      <c r="A2343" s="294" t="s">
        <v>22915</v>
      </c>
      <c r="B2343" s="294"/>
      <c r="C2343" s="294"/>
      <c r="D2343" s="294"/>
      <c r="E2343" s="294"/>
      <c r="F2343" s="294"/>
    </row>
    <row r="2344">
      <c r="A2344" s="294" t="s">
        <v>22916</v>
      </c>
      <c r="B2344" s="294"/>
      <c r="C2344" s="294"/>
      <c r="D2344" s="294"/>
      <c r="E2344" s="294"/>
      <c r="F2344" s="294"/>
    </row>
    <row r="2345">
      <c r="A2345" s="294" t="s">
        <v>22917</v>
      </c>
      <c r="B2345" s="294"/>
      <c r="C2345" s="294"/>
      <c r="D2345" s="294"/>
      <c r="E2345" s="294"/>
      <c r="F2345" s="294"/>
    </row>
    <row r="2346">
      <c r="A2346" s="294" t="s">
        <v>22918</v>
      </c>
      <c r="B2346" s="294"/>
      <c r="C2346" s="294"/>
      <c r="D2346" s="294"/>
      <c r="E2346" s="294"/>
      <c r="F2346" s="294"/>
    </row>
    <row r="2347">
      <c r="A2347" s="294" t="s">
        <v>22919</v>
      </c>
      <c r="B2347" s="294"/>
      <c r="C2347" s="294"/>
      <c r="D2347" s="294"/>
      <c r="E2347" s="294"/>
      <c r="F2347" s="294"/>
    </row>
    <row r="2348">
      <c r="A2348" s="294" t="s">
        <v>22920</v>
      </c>
      <c r="B2348" s="294"/>
      <c r="C2348" s="294"/>
      <c r="D2348" s="294"/>
      <c r="E2348" s="294"/>
      <c r="F2348" s="294"/>
    </row>
    <row r="2349">
      <c r="A2349" s="294"/>
      <c r="B2349" s="294"/>
      <c r="C2349" s="294"/>
      <c r="D2349" s="294"/>
      <c r="E2349" s="294"/>
      <c r="F2349" s="294"/>
    </row>
    <row r="2350">
      <c r="A2350" s="294" t="s">
        <v>21312</v>
      </c>
      <c r="B2350" s="294"/>
      <c r="C2350" s="294"/>
      <c r="D2350" s="294"/>
      <c r="E2350" s="294"/>
      <c r="F2350" s="294"/>
    </row>
    <row r="2351">
      <c r="A2351" s="294" t="s">
        <v>22876</v>
      </c>
      <c r="B2351" s="294"/>
      <c r="C2351" s="294"/>
      <c r="D2351" s="294"/>
      <c r="E2351" s="294"/>
      <c r="F2351" s="294"/>
    </row>
    <row r="2352">
      <c r="A2352" s="294" t="s">
        <v>21314</v>
      </c>
      <c r="B2352" s="294"/>
      <c r="C2352" s="294"/>
      <c r="D2352" s="294"/>
      <c r="E2352" s="294"/>
      <c r="F2352" s="294"/>
    </row>
    <row r="2353">
      <c r="A2353" s="294" t="s">
        <v>22877</v>
      </c>
      <c r="B2353" s="294"/>
      <c r="C2353" s="294"/>
      <c r="D2353" s="294"/>
      <c r="E2353" s="294"/>
      <c r="F2353" s="294"/>
    </row>
    <row r="2354">
      <c r="A2354" s="294"/>
      <c r="B2354" s="294"/>
      <c r="C2354" s="294"/>
      <c r="D2354" s="294"/>
      <c r="E2354" s="294"/>
      <c r="F2354" s="294"/>
    </row>
    <row r="2355">
      <c r="A2355" s="294"/>
      <c r="B2355" s="294"/>
      <c r="C2355" s="294"/>
      <c r="D2355" s="294"/>
      <c r="E2355" s="294"/>
      <c r="F2355" s="294"/>
    </row>
    <row r="2356">
      <c r="A2356" s="294" t="s">
        <v>22556</v>
      </c>
      <c r="B2356" s="294"/>
      <c r="C2356" s="294"/>
      <c r="D2356" s="294"/>
      <c r="E2356" s="294"/>
      <c r="F2356" s="294"/>
    </row>
    <row r="2357">
      <c r="A2357" s="294"/>
      <c r="B2357" s="294"/>
      <c r="C2357" s="294"/>
      <c r="D2357" s="294"/>
      <c r="E2357" s="294"/>
      <c r="F2357" s="294"/>
    </row>
    <row r="2358">
      <c r="A2358" s="294" t="s">
        <v>22921</v>
      </c>
      <c r="B2358" s="294"/>
      <c r="C2358" s="294"/>
      <c r="D2358" s="294"/>
      <c r="E2358" s="294"/>
      <c r="F2358" s="294"/>
    </row>
    <row r="2359">
      <c r="A2359" s="294" t="s">
        <v>22922</v>
      </c>
      <c r="B2359" s="294"/>
      <c r="C2359" s="294"/>
      <c r="D2359" s="294"/>
      <c r="E2359" s="294"/>
      <c r="F2359" s="294"/>
    </row>
    <row r="2360">
      <c r="A2360" s="294" t="s">
        <v>22923</v>
      </c>
      <c r="B2360" s="294"/>
      <c r="C2360" s="294"/>
      <c r="D2360" s="294"/>
      <c r="E2360" s="294"/>
      <c r="F2360" s="294"/>
    </row>
    <row r="2361">
      <c r="A2361" s="294" t="s">
        <v>22924</v>
      </c>
      <c r="B2361" s="294"/>
      <c r="C2361" s="294"/>
      <c r="D2361" s="294"/>
      <c r="E2361" s="294"/>
      <c r="F2361" s="294"/>
    </row>
    <row r="2362">
      <c r="A2362" s="294" t="s">
        <v>22925</v>
      </c>
      <c r="B2362" s="294"/>
      <c r="C2362" s="294"/>
      <c r="D2362" s="294"/>
      <c r="E2362" s="294"/>
      <c r="F2362" s="294"/>
    </row>
    <row r="2363">
      <c r="A2363" s="294" t="s">
        <v>22926</v>
      </c>
      <c r="B2363" s="294"/>
      <c r="C2363" s="294"/>
      <c r="D2363" s="294"/>
      <c r="E2363" s="294"/>
      <c r="F2363" s="294"/>
    </row>
    <row r="2364">
      <c r="A2364" s="294" t="s">
        <v>22927</v>
      </c>
      <c r="B2364" s="294"/>
      <c r="C2364" s="294"/>
      <c r="D2364" s="294"/>
      <c r="E2364" s="294"/>
      <c r="F2364" s="294"/>
    </row>
    <row r="2365">
      <c r="A2365" s="294" t="s">
        <v>22928</v>
      </c>
      <c r="B2365" s="294"/>
      <c r="C2365" s="294"/>
      <c r="D2365" s="294"/>
      <c r="E2365" s="294"/>
      <c r="F2365" s="294"/>
    </row>
    <row r="2366">
      <c r="A2366" s="294" t="s">
        <v>22929</v>
      </c>
      <c r="B2366" s="294"/>
      <c r="C2366" s="294"/>
      <c r="D2366" s="294"/>
      <c r="E2366" s="294"/>
      <c r="F2366" s="294"/>
    </row>
    <row r="2367">
      <c r="A2367" s="294" t="s">
        <v>22930</v>
      </c>
      <c r="B2367" s="294"/>
      <c r="C2367" s="294"/>
      <c r="D2367" s="294"/>
      <c r="E2367" s="294"/>
      <c r="F2367" s="294"/>
    </row>
    <row r="2368">
      <c r="A2368" s="294"/>
      <c r="B2368" s="294"/>
      <c r="C2368" s="294"/>
      <c r="D2368" s="294"/>
      <c r="E2368" s="294"/>
      <c r="F2368" s="294"/>
    </row>
    <row r="2369">
      <c r="A2369" s="294"/>
      <c r="B2369" s="294"/>
      <c r="C2369" s="294"/>
      <c r="D2369" s="294"/>
      <c r="E2369" s="294"/>
      <c r="F2369" s="294"/>
    </row>
    <row r="2370">
      <c r="A2370" s="294" t="s">
        <v>22931</v>
      </c>
      <c r="B2370" s="294"/>
      <c r="C2370" s="294"/>
      <c r="D2370" s="294"/>
      <c r="E2370" s="294"/>
      <c r="F2370" s="294"/>
    </row>
    <row r="2371">
      <c r="A2371" s="294"/>
      <c r="B2371" s="294"/>
      <c r="C2371" s="294"/>
      <c r="D2371" s="294"/>
      <c r="E2371" s="294"/>
      <c r="F2371" s="294"/>
    </row>
    <row r="2372">
      <c r="A2372" s="294" t="s">
        <v>22932</v>
      </c>
      <c r="B2372" s="294"/>
      <c r="C2372" s="294"/>
      <c r="D2372" s="294"/>
      <c r="E2372" s="294"/>
      <c r="F2372" s="294"/>
    </row>
    <row r="2373">
      <c r="A2373" s="294" t="s">
        <v>22933</v>
      </c>
      <c r="B2373" s="294"/>
      <c r="C2373" s="294"/>
      <c r="D2373" s="294"/>
      <c r="E2373" s="294"/>
      <c r="F2373" s="294"/>
    </row>
    <row r="2374">
      <c r="A2374" s="294" t="s">
        <v>22934</v>
      </c>
      <c r="B2374" s="294"/>
      <c r="C2374" s="294"/>
      <c r="D2374" s="294"/>
      <c r="E2374" s="294"/>
      <c r="F2374" s="294"/>
    </row>
    <row r="2375">
      <c r="A2375" s="294" t="s">
        <v>22935</v>
      </c>
      <c r="B2375" s="294"/>
      <c r="C2375" s="294"/>
      <c r="D2375" s="294"/>
      <c r="E2375" s="294"/>
      <c r="F2375" s="294"/>
    </row>
    <row r="2376">
      <c r="A2376" s="294"/>
      <c r="B2376" s="294"/>
      <c r="C2376" s="294"/>
      <c r="D2376" s="294"/>
      <c r="E2376" s="294"/>
      <c r="F2376" s="294"/>
    </row>
    <row r="2377">
      <c r="A2377" s="294"/>
      <c r="B2377" s="294"/>
      <c r="C2377" s="294"/>
      <c r="D2377" s="294"/>
      <c r="E2377" s="294"/>
      <c r="F2377" s="294"/>
    </row>
    <row r="2378">
      <c r="A2378" s="294" t="s">
        <v>22936</v>
      </c>
      <c r="B2378" s="294"/>
      <c r="C2378" s="294"/>
      <c r="D2378" s="294"/>
      <c r="E2378" s="294"/>
      <c r="F2378" s="294"/>
    </row>
    <row r="2379">
      <c r="A2379" s="294"/>
      <c r="B2379" s="294"/>
      <c r="C2379" s="294"/>
      <c r="D2379" s="294"/>
      <c r="E2379" s="294"/>
      <c r="F2379" s="294"/>
    </row>
    <row r="2380">
      <c r="A2380" s="294" t="s">
        <v>22937</v>
      </c>
      <c r="B2380" s="294"/>
      <c r="C2380" s="294"/>
      <c r="D2380" s="294"/>
      <c r="E2380" s="294"/>
      <c r="F2380" s="294"/>
    </row>
    <row r="2381">
      <c r="A2381" s="294" t="s">
        <v>22938</v>
      </c>
      <c r="B2381" s="294"/>
      <c r="C2381" s="294"/>
      <c r="D2381" s="294"/>
      <c r="E2381" s="294"/>
      <c r="F2381" s="294"/>
    </row>
    <row r="2382">
      <c r="A2382" s="294" t="s">
        <v>22939</v>
      </c>
      <c r="B2382" s="294"/>
      <c r="C2382" s="294"/>
      <c r="D2382" s="294"/>
      <c r="E2382" s="294"/>
      <c r="F2382" s="294"/>
    </row>
    <row r="2383">
      <c r="A2383" s="294" t="s">
        <v>22940</v>
      </c>
      <c r="B2383" s="294"/>
      <c r="C2383" s="294"/>
      <c r="D2383" s="294"/>
      <c r="E2383" s="294"/>
      <c r="F2383" s="294"/>
    </row>
    <row r="2384">
      <c r="A2384" s="294" t="s">
        <v>22941</v>
      </c>
      <c r="B2384" s="294"/>
      <c r="C2384" s="294"/>
      <c r="D2384" s="294"/>
      <c r="E2384" s="294"/>
      <c r="F2384" s="294"/>
    </row>
    <row r="2385">
      <c r="A2385" s="294" t="s">
        <v>22942</v>
      </c>
      <c r="B2385" s="294"/>
      <c r="C2385" s="294"/>
      <c r="D2385" s="294"/>
      <c r="E2385" s="294"/>
      <c r="F2385" s="294"/>
    </row>
    <row r="2386">
      <c r="A2386" s="294"/>
      <c r="B2386" s="294"/>
      <c r="C2386" s="294"/>
      <c r="D2386" s="294"/>
      <c r="E2386" s="294"/>
      <c r="F2386" s="294"/>
    </row>
    <row r="2387">
      <c r="A2387" s="294"/>
      <c r="B2387" s="294"/>
      <c r="C2387" s="294"/>
      <c r="D2387" s="294"/>
      <c r="E2387" s="294"/>
      <c r="F2387" s="294"/>
    </row>
    <row r="2388">
      <c r="A2388" s="294" t="s">
        <v>21344</v>
      </c>
      <c r="B2388" s="294"/>
      <c r="C2388" s="294"/>
      <c r="D2388" s="294"/>
      <c r="E2388" s="294"/>
      <c r="F2388" s="294"/>
    </row>
    <row r="2389">
      <c r="A2389" s="294" t="s">
        <v>22943</v>
      </c>
      <c r="B2389" s="294"/>
      <c r="C2389" s="294"/>
      <c r="D2389" s="294"/>
      <c r="E2389" s="294"/>
      <c r="F2389" s="294"/>
    </row>
    <row r="2390">
      <c r="A2390" s="294"/>
      <c r="B2390" s="294"/>
      <c r="C2390" s="294"/>
      <c r="D2390" s="294"/>
      <c r="E2390" s="294"/>
      <c r="F2390" s="294"/>
    </row>
    <row r="2391">
      <c r="A2391" s="294" t="s">
        <v>22944</v>
      </c>
      <c r="B2391" s="294"/>
      <c r="C2391" s="294"/>
      <c r="D2391" s="294"/>
      <c r="E2391" s="294"/>
      <c r="F2391" s="294"/>
    </row>
    <row r="2392">
      <c r="A2392" s="294" t="s">
        <v>22945</v>
      </c>
      <c r="B2392" s="294"/>
      <c r="C2392" s="294"/>
      <c r="D2392" s="294"/>
      <c r="E2392" s="294"/>
      <c r="F2392" s="294"/>
    </row>
    <row r="2393">
      <c r="A2393" s="294" t="s">
        <v>22946</v>
      </c>
      <c r="B2393" s="294"/>
      <c r="C2393" s="294"/>
      <c r="D2393" s="294"/>
      <c r="E2393" s="294"/>
      <c r="F2393" s="294"/>
    </row>
    <row r="2394">
      <c r="A2394" s="294" t="s">
        <v>22947</v>
      </c>
      <c r="B2394" s="294"/>
      <c r="C2394" s="294"/>
      <c r="D2394" s="294"/>
      <c r="E2394" s="294"/>
      <c r="F2394" s="294"/>
    </row>
    <row r="2395">
      <c r="A2395" s="294"/>
      <c r="B2395" s="294"/>
      <c r="C2395" s="294"/>
      <c r="D2395" s="294"/>
      <c r="E2395" s="294"/>
      <c r="F2395" s="294"/>
    </row>
    <row r="2396">
      <c r="A2396" s="294" t="s">
        <v>22948</v>
      </c>
      <c r="B2396" s="294"/>
      <c r="C2396" s="294"/>
      <c r="D2396" s="294"/>
      <c r="E2396" s="294"/>
      <c r="F2396" s="294"/>
    </row>
    <row r="2397">
      <c r="A2397" s="294"/>
      <c r="B2397" s="294"/>
      <c r="C2397" s="294"/>
      <c r="D2397" s="294"/>
      <c r="E2397" s="294"/>
      <c r="F2397" s="294"/>
    </row>
    <row r="2398">
      <c r="A2398" s="294" t="s">
        <v>22949</v>
      </c>
      <c r="B2398" s="294"/>
      <c r="C2398" s="294"/>
      <c r="D2398" s="294"/>
      <c r="E2398" s="294"/>
      <c r="F2398" s="294"/>
    </row>
    <row r="2399">
      <c r="A2399" s="294" t="s">
        <v>22950</v>
      </c>
      <c r="B2399" s="294"/>
      <c r="C2399" s="294"/>
      <c r="D2399" s="294"/>
      <c r="E2399" s="294"/>
      <c r="F2399" s="294"/>
    </row>
    <row r="2400">
      <c r="A2400" s="294" t="s">
        <v>22951</v>
      </c>
      <c r="B2400" s="294"/>
      <c r="C2400" s="294"/>
      <c r="D2400" s="294"/>
      <c r="E2400" s="294"/>
      <c r="F2400" s="294"/>
    </row>
    <row r="2401">
      <c r="A2401" s="294" t="s">
        <v>22952</v>
      </c>
      <c r="B2401" s="294"/>
      <c r="C2401" s="294"/>
      <c r="D2401" s="294"/>
      <c r="E2401" s="294"/>
      <c r="F2401" s="294"/>
    </row>
    <row r="2402">
      <c r="A2402" s="294"/>
      <c r="B2402" s="294"/>
      <c r="C2402" s="294"/>
      <c r="D2402" s="294"/>
      <c r="E2402" s="294"/>
      <c r="F2402" s="294"/>
    </row>
    <row r="2403">
      <c r="A2403" s="294" t="s">
        <v>22584</v>
      </c>
      <c r="B2403" s="294"/>
      <c r="C2403" s="294"/>
      <c r="D2403" s="294"/>
      <c r="E2403" s="294"/>
      <c r="F2403" s="294"/>
    </row>
    <row r="2404">
      <c r="A2404" s="294"/>
      <c r="B2404" s="294"/>
      <c r="C2404" s="294"/>
      <c r="D2404" s="294"/>
      <c r="E2404" s="294"/>
      <c r="F2404" s="294"/>
    </row>
    <row r="2405">
      <c r="A2405" s="294" t="s">
        <v>21336</v>
      </c>
      <c r="B2405" s="294"/>
      <c r="C2405" s="294"/>
      <c r="D2405" s="294"/>
      <c r="E2405" s="294"/>
      <c r="F2405" s="294"/>
    </row>
    <row r="2406">
      <c r="A2406" s="294" t="s">
        <v>22953</v>
      </c>
      <c r="B2406" s="294"/>
      <c r="C2406" s="294"/>
      <c r="D2406" s="294"/>
      <c r="E2406" s="294"/>
      <c r="F2406" s="294"/>
    </row>
    <row r="2407">
      <c r="A2407" s="294" t="s">
        <v>22954</v>
      </c>
      <c r="B2407" s="294"/>
      <c r="C2407" s="294"/>
      <c r="D2407" s="294"/>
      <c r="E2407" s="294"/>
      <c r="F2407" s="294"/>
    </row>
    <row r="2408">
      <c r="A2408" s="294" t="s">
        <v>22955</v>
      </c>
      <c r="B2408" s="294"/>
      <c r="C2408" s="294"/>
      <c r="D2408" s="294"/>
      <c r="E2408" s="294"/>
      <c r="F2408" s="294"/>
    </row>
    <row r="2409">
      <c r="A2409" s="294" t="s">
        <v>22956</v>
      </c>
      <c r="B2409" s="294"/>
      <c r="C2409" s="294"/>
      <c r="D2409" s="294"/>
      <c r="E2409" s="294"/>
      <c r="F2409" s="294"/>
    </row>
    <row r="2410">
      <c r="A2410" s="294" t="s">
        <v>22957</v>
      </c>
      <c r="B2410" s="294"/>
      <c r="C2410" s="294"/>
      <c r="D2410" s="294"/>
      <c r="E2410" s="294"/>
      <c r="F2410" s="294"/>
    </row>
    <row r="2411">
      <c r="A2411" s="294" t="str">
        <f>ARRAY_CONSTRAIN(ARRAYFORMULA(-Nasa Pratisarana with cooling powders), 1, 1)</f>
        <v>#ERROR!</v>
      </c>
      <c r="B2411" s="294"/>
      <c r="C2411" s="294"/>
      <c r="D2411" s="294"/>
      <c r="E2411" s="294"/>
      <c r="F2411" s="294"/>
    </row>
    <row r="2412">
      <c r="A2412" s="294" t="s">
        <v>22958</v>
      </c>
      <c r="B2412" s="294"/>
      <c r="C2412" s="294"/>
      <c r="D2412" s="294"/>
      <c r="E2412" s="294"/>
      <c r="F2412" s="294"/>
    </row>
    <row r="2413">
      <c r="A2413" s="294" t="s">
        <v>22959</v>
      </c>
      <c r="B2413" s="294"/>
      <c r="C2413" s="294"/>
      <c r="D2413" s="294"/>
      <c r="E2413" s="294"/>
      <c r="F2413" s="294"/>
    </row>
    <row r="2414">
      <c r="A2414" s="294" t="s">
        <v>22960</v>
      </c>
      <c r="B2414" s="294"/>
      <c r="C2414" s="294"/>
      <c r="D2414" s="294"/>
      <c r="E2414" s="294"/>
      <c r="F2414" s="294"/>
    </row>
    <row r="2415">
      <c r="A2415" s="294" t="s">
        <v>22961</v>
      </c>
      <c r="B2415" s="294"/>
      <c r="C2415" s="294"/>
      <c r="D2415" s="294"/>
      <c r="E2415" s="294"/>
      <c r="F2415" s="294"/>
    </row>
    <row r="2416">
      <c r="A2416" s="294" t="s">
        <v>22962</v>
      </c>
      <c r="B2416" s="294"/>
      <c r="C2416" s="294"/>
      <c r="D2416" s="294"/>
      <c r="E2416" s="294"/>
      <c r="F2416" s="294"/>
    </row>
    <row r="2417">
      <c r="A2417" s="294"/>
      <c r="B2417" s="294"/>
      <c r="C2417" s="294"/>
      <c r="D2417" s="294"/>
      <c r="E2417" s="294"/>
      <c r="F2417" s="294"/>
    </row>
    <row r="2418">
      <c r="A2418" s="294" t="s">
        <v>21312</v>
      </c>
      <c r="B2418" s="294"/>
      <c r="C2418" s="294"/>
      <c r="D2418" s="294"/>
      <c r="E2418" s="294"/>
      <c r="F2418" s="294"/>
    </row>
    <row r="2419">
      <c r="A2419" s="294" t="s">
        <v>22963</v>
      </c>
      <c r="B2419" s="294"/>
      <c r="C2419" s="294"/>
      <c r="D2419" s="294"/>
      <c r="E2419" s="294"/>
      <c r="F2419" s="294"/>
    </row>
    <row r="2420">
      <c r="A2420" s="294" t="s">
        <v>21270</v>
      </c>
      <c r="B2420" s="294"/>
      <c r="C2420" s="294"/>
      <c r="D2420" s="294"/>
      <c r="E2420" s="294"/>
      <c r="F2420" s="294"/>
    </row>
    <row r="2421">
      <c r="A2421" s="294" t="s">
        <v>22964</v>
      </c>
      <c r="B2421" s="294"/>
      <c r="C2421" s="294"/>
      <c r="D2421" s="294"/>
      <c r="E2421" s="294"/>
      <c r="F2421" s="294"/>
    </row>
    <row r="2422">
      <c r="A2422" s="294"/>
      <c r="B2422" s="294"/>
      <c r="C2422" s="294"/>
      <c r="D2422" s="294"/>
      <c r="E2422" s="294"/>
      <c r="F2422" s="294"/>
    </row>
    <row r="2423">
      <c r="A2423" s="294" t="s">
        <v>22965</v>
      </c>
      <c r="B2423" s="294"/>
      <c r="C2423" s="294"/>
      <c r="D2423" s="294"/>
      <c r="E2423" s="294"/>
      <c r="F2423" s="294"/>
    </row>
    <row r="2424">
      <c r="A2424" s="294"/>
      <c r="B2424" s="294"/>
      <c r="C2424" s="294"/>
      <c r="D2424" s="294"/>
      <c r="E2424" s="294"/>
      <c r="F2424" s="294"/>
    </row>
    <row r="2425">
      <c r="A2425" s="294" t="s">
        <v>22966</v>
      </c>
      <c r="B2425" s="294"/>
      <c r="C2425" s="294"/>
      <c r="D2425" s="294"/>
      <c r="E2425" s="294"/>
      <c r="F2425" s="294"/>
    </row>
    <row r="2426">
      <c r="A2426" s="294" t="s">
        <v>22967</v>
      </c>
      <c r="B2426" s="294"/>
      <c r="C2426" s="294"/>
      <c r="D2426" s="294"/>
      <c r="E2426" s="294"/>
      <c r="F2426" s="294"/>
    </row>
    <row r="2427">
      <c r="A2427" s="294" t="s">
        <v>22968</v>
      </c>
      <c r="B2427" s="294"/>
      <c r="C2427" s="294"/>
      <c r="D2427" s="294"/>
      <c r="E2427" s="294"/>
      <c r="F2427" s="294"/>
    </row>
    <row r="2428">
      <c r="A2428" s="294" t="s">
        <v>22969</v>
      </c>
      <c r="B2428" s="294"/>
      <c r="C2428" s="294"/>
      <c r="D2428" s="294"/>
      <c r="E2428" s="294"/>
      <c r="F2428" s="294"/>
    </row>
    <row r="2429">
      <c r="A2429" s="294" t="s">
        <v>22970</v>
      </c>
      <c r="B2429" s="294"/>
      <c r="C2429" s="294"/>
      <c r="D2429" s="294"/>
      <c r="E2429" s="294"/>
      <c r="F2429" s="294"/>
    </row>
    <row r="2430">
      <c r="A2430" s="294" t="s">
        <v>22971</v>
      </c>
      <c r="B2430" s="294"/>
      <c r="C2430" s="294"/>
      <c r="D2430" s="294"/>
      <c r="E2430" s="294"/>
      <c r="F2430" s="294"/>
    </row>
    <row r="2431">
      <c r="A2431" s="294" t="s">
        <v>22972</v>
      </c>
      <c r="B2431" s="294"/>
      <c r="C2431" s="294"/>
      <c r="D2431" s="294"/>
      <c r="E2431" s="294"/>
      <c r="F2431" s="294"/>
    </row>
    <row r="2432">
      <c r="A2432" s="294"/>
      <c r="B2432" s="294"/>
      <c r="C2432" s="294"/>
      <c r="D2432" s="294"/>
      <c r="E2432" s="294"/>
      <c r="F2432" s="294"/>
    </row>
    <row r="2433">
      <c r="A2433" s="294" t="s">
        <v>22973</v>
      </c>
      <c r="B2433" s="294"/>
      <c r="C2433" s="294"/>
      <c r="D2433" s="294"/>
      <c r="E2433" s="294"/>
      <c r="F2433" s="294"/>
    </row>
    <row r="2434">
      <c r="A2434" s="294"/>
      <c r="B2434" s="294"/>
      <c r="C2434" s="294"/>
      <c r="D2434" s="294"/>
      <c r="E2434" s="294"/>
      <c r="F2434" s="294"/>
    </row>
    <row r="2435">
      <c r="A2435" s="294" t="s">
        <v>22974</v>
      </c>
      <c r="B2435" s="294"/>
      <c r="C2435" s="294"/>
      <c r="D2435" s="294"/>
      <c r="E2435" s="294"/>
      <c r="F2435" s="294"/>
    </row>
    <row r="2436">
      <c r="A2436" s="294" t="s">
        <v>22975</v>
      </c>
      <c r="B2436" s="294"/>
      <c r="C2436" s="294"/>
      <c r="D2436" s="294"/>
      <c r="E2436" s="294"/>
      <c r="F2436" s="294"/>
    </row>
    <row r="2437">
      <c r="A2437" s="294" t="s">
        <v>22976</v>
      </c>
      <c r="B2437" s="294"/>
      <c r="C2437" s="294"/>
      <c r="D2437" s="294"/>
      <c r="E2437" s="294"/>
      <c r="F2437" s="294"/>
    </row>
    <row r="2438">
      <c r="A2438" s="294" t="s">
        <v>22977</v>
      </c>
      <c r="B2438" s="294"/>
      <c r="C2438" s="294"/>
      <c r="D2438" s="294"/>
      <c r="E2438" s="294"/>
      <c r="F2438" s="294"/>
    </row>
    <row r="2439">
      <c r="A2439" s="294"/>
      <c r="B2439" s="294"/>
      <c r="C2439" s="294"/>
      <c r="D2439" s="294"/>
      <c r="E2439" s="294"/>
      <c r="F2439" s="294"/>
    </row>
    <row r="2440">
      <c r="A2440" s="294" t="s">
        <v>22978</v>
      </c>
      <c r="B2440" s="294"/>
      <c r="C2440" s="294"/>
      <c r="D2440" s="294"/>
      <c r="E2440" s="294"/>
      <c r="F2440" s="294"/>
    </row>
    <row r="2441">
      <c r="A2441" s="294"/>
      <c r="B2441" s="294"/>
      <c r="C2441" s="294"/>
      <c r="D2441" s="294"/>
      <c r="E2441" s="294"/>
      <c r="F2441" s="294"/>
    </row>
    <row r="2442">
      <c r="A2442" s="294" t="s">
        <v>22979</v>
      </c>
      <c r="B2442" s="294"/>
      <c r="C2442" s="294"/>
      <c r="D2442" s="294"/>
      <c r="E2442" s="294"/>
      <c r="F2442" s="294"/>
    </row>
    <row r="2443">
      <c r="A2443" s="294" t="s">
        <v>22980</v>
      </c>
      <c r="B2443" s="294"/>
      <c r="C2443" s="294"/>
      <c r="D2443" s="294"/>
      <c r="E2443" s="294"/>
      <c r="F2443" s="294"/>
    </row>
    <row r="2444">
      <c r="A2444" s="294" t="s">
        <v>22981</v>
      </c>
      <c r="B2444" s="294"/>
      <c r="C2444" s="294"/>
      <c r="D2444" s="294"/>
      <c r="E2444" s="294"/>
      <c r="F2444" s="294"/>
    </row>
    <row r="2445">
      <c r="A2445" s="294" t="s">
        <v>22982</v>
      </c>
      <c r="B2445" s="294"/>
      <c r="C2445" s="294"/>
      <c r="D2445" s="294"/>
      <c r="E2445" s="294"/>
      <c r="F2445" s="294"/>
    </row>
    <row r="2446">
      <c r="A2446" s="294" t="s">
        <v>22983</v>
      </c>
      <c r="B2446" s="294"/>
      <c r="C2446" s="294"/>
      <c r="D2446" s="294"/>
      <c r="E2446" s="294"/>
      <c r="F2446" s="294"/>
    </row>
    <row r="2447">
      <c r="A2447" s="294" t="s">
        <v>22984</v>
      </c>
      <c r="B2447" s="294"/>
      <c r="C2447" s="294"/>
      <c r="D2447" s="294"/>
      <c r="E2447" s="294"/>
      <c r="F2447" s="294"/>
    </row>
    <row r="2448">
      <c r="A2448" s="294" t="s">
        <v>21292</v>
      </c>
      <c r="B2448" s="294"/>
      <c r="C2448" s="294"/>
      <c r="D2448" s="294"/>
      <c r="E2448" s="294"/>
      <c r="F2448" s="294"/>
    </row>
    <row r="2449">
      <c r="A2449" s="294"/>
      <c r="B2449" s="294"/>
      <c r="C2449" s="294"/>
      <c r="D2449" s="294"/>
      <c r="E2449" s="294"/>
      <c r="F2449" s="294"/>
    </row>
    <row r="2450">
      <c r="A2450" s="294" t="s">
        <v>22985</v>
      </c>
      <c r="B2450" s="294"/>
      <c r="C2450" s="294"/>
      <c r="D2450" s="294"/>
      <c r="E2450" s="294"/>
      <c r="F2450" s="294"/>
    </row>
    <row r="2451">
      <c r="A2451" s="294" t="s">
        <v>22986</v>
      </c>
      <c r="B2451" s="294"/>
      <c r="C2451" s="294"/>
      <c r="D2451" s="294"/>
      <c r="E2451" s="294"/>
      <c r="F2451" s="294"/>
    </row>
    <row r="2452">
      <c r="A2452" s="294"/>
      <c r="B2452" s="294"/>
      <c r="C2452" s="294"/>
      <c r="D2452" s="294"/>
      <c r="E2452" s="294"/>
      <c r="F2452" s="294"/>
    </row>
    <row r="2453">
      <c r="A2453" s="294" t="s">
        <v>22987</v>
      </c>
      <c r="B2453" s="294"/>
      <c r="C2453" s="294"/>
      <c r="D2453" s="294"/>
      <c r="E2453" s="294"/>
      <c r="F2453" s="294"/>
    </row>
    <row r="2454">
      <c r="A2454" s="294"/>
      <c r="B2454" s="294"/>
      <c r="C2454" s="294"/>
      <c r="D2454" s="294"/>
      <c r="E2454" s="294"/>
      <c r="F2454" s="294"/>
    </row>
    <row r="2455">
      <c r="A2455" s="294" t="s">
        <v>22988</v>
      </c>
      <c r="B2455" s="294"/>
      <c r="C2455" s="294"/>
      <c r="D2455" s="294"/>
      <c r="E2455" s="294"/>
      <c r="F2455" s="294"/>
    </row>
    <row r="2456">
      <c r="A2456" s="294" t="s">
        <v>22989</v>
      </c>
      <c r="B2456" s="294"/>
      <c r="C2456" s="294"/>
      <c r="D2456" s="294"/>
      <c r="E2456" s="294"/>
      <c r="F2456" s="294"/>
    </row>
    <row r="2457">
      <c r="A2457" s="294" t="s">
        <v>22990</v>
      </c>
      <c r="B2457" s="294"/>
      <c r="C2457" s="294"/>
      <c r="D2457" s="294"/>
      <c r="E2457" s="294"/>
      <c r="F2457" s="294"/>
    </row>
    <row r="2458">
      <c r="A2458" s="294" t="s">
        <v>22991</v>
      </c>
      <c r="B2458" s="294"/>
      <c r="C2458" s="294"/>
      <c r="D2458" s="294"/>
      <c r="E2458" s="294"/>
      <c r="F2458" s="294"/>
    </row>
    <row r="2459">
      <c r="A2459" s="294" t="s">
        <v>22992</v>
      </c>
      <c r="B2459" s="294"/>
      <c r="C2459" s="294"/>
      <c r="D2459" s="294"/>
      <c r="E2459" s="294"/>
      <c r="F2459" s="294"/>
    </row>
    <row r="2460">
      <c r="A2460" s="294" t="s">
        <v>22993</v>
      </c>
      <c r="B2460" s="294"/>
      <c r="C2460" s="294"/>
      <c r="D2460" s="294"/>
      <c r="E2460" s="294"/>
      <c r="F2460" s="294"/>
    </row>
    <row r="2461">
      <c r="A2461" s="294" t="s">
        <v>22994</v>
      </c>
      <c r="B2461" s="294"/>
      <c r="C2461" s="294"/>
      <c r="D2461" s="294"/>
      <c r="E2461" s="294"/>
      <c r="F2461" s="294"/>
    </row>
    <row r="2462">
      <c r="A2462" s="294" t="s">
        <v>22995</v>
      </c>
      <c r="B2462" s="294"/>
      <c r="C2462" s="294"/>
      <c r="D2462" s="294"/>
      <c r="E2462" s="294"/>
      <c r="F2462" s="294"/>
    </row>
    <row r="2463">
      <c r="A2463" s="294" t="s">
        <v>22996</v>
      </c>
      <c r="B2463" s="294"/>
      <c r="C2463" s="294"/>
      <c r="D2463" s="294"/>
      <c r="E2463" s="294"/>
      <c r="F2463" s="294"/>
    </row>
    <row r="2464">
      <c r="A2464" s="294" t="s">
        <v>22997</v>
      </c>
      <c r="B2464" s="294"/>
      <c r="C2464" s="294"/>
      <c r="D2464" s="294"/>
      <c r="E2464" s="294"/>
      <c r="F2464" s="294"/>
    </row>
    <row r="2465">
      <c r="A2465" s="294" t="s">
        <v>22998</v>
      </c>
      <c r="B2465" s="294"/>
      <c r="C2465" s="294"/>
      <c r="D2465" s="294"/>
      <c r="E2465" s="294"/>
      <c r="F2465" s="294"/>
    </row>
    <row r="2466">
      <c r="A2466" s="294"/>
      <c r="B2466" s="294"/>
      <c r="C2466" s="294"/>
      <c r="D2466" s="294"/>
      <c r="E2466" s="294"/>
      <c r="F2466" s="294"/>
    </row>
    <row r="2467">
      <c r="A2467" s="294" t="s">
        <v>21304</v>
      </c>
      <c r="B2467" s="294"/>
      <c r="C2467" s="294"/>
      <c r="D2467" s="294"/>
      <c r="E2467" s="294"/>
      <c r="F2467" s="294"/>
    </row>
    <row r="2468">
      <c r="A2468" s="294"/>
      <c r="B2468" s="294"/>
      <c r="C2468" s="294"/>
      <c r="D2468" s="294"/>
      <c r="E2468" s="294"/>
      <c r="F2468" s="294"/>
    </row>
    <row r="2469">
      <c r="A2469" s="294" t="s">
        <v>22999</v>
      </c>
      <c r="B2469" s="294"/>
      <c r="C2469" s="294"/>
      <c r="D2469" s="294"/>
      <c r="E2469" s="294"/>
      <c r="F2469" s="294"/>
    </row>
    <row r="2470">
      <c r="A2470" s="294" t="s">
        <v>23000</v>
      </c>
      <c r="B2470" s="294"/>
      <c r="C2470" s="294"/>
      <c r="D2470" s="294"/>
      <c r="E2470" s="294"/>
      <c r="F2470" s="294"/>
    </row>
    <row r="2471">
      <c r="A2471" s="294" t="s">
        <v>23001</v>
      </c>
      <c r="B2471" s="294"/>
      <c r="C2471" s="294"/>
      <c r="D2471" s="294"/>
      <c r="E2471" s="294"/>
      <c r="F2471" s="294"/>
    </row>
    <row r="2472">
      <c r="A2472" s="294" t="s">
        <v>23002</v>
      </c>
      <c r="B2472" s="294"/>
      <c r="C2472" s="294"/>
      <c r="D2472" s="294"/>
      <c r="E2472" s="294"/>
      <c r="F2472" s="294"/>
    </row>
    <row r="2473">
      <c r="A2473" s="294" t="s">
        <v>23003</v>
      </c>
      <c r="B2473" s="294"/>
      <c r="C2473" s="294"/>
      <c r="D2473" s="294"/>
      <c r="E2473" s="294"/>
      <c r="F2473" s="294"/>
    </row>
    <row r="2474">
      <c r="A2474" s="294" t="s">
        <v>23004</v>
      </c>
      <c r="B2474" s="294"/>
      <c r="C2474" s="294"/>
      <c r="D2474" s="294"/>
      <c r="E2474" s="294"/>
      <c r="F2474" s="294"/>
    </row>
    <row r="2475">
      <c r="A2475" s="294" t="s">
        <v>23005</v>
      </c>
      <c r="B2475" s="294"/>
      <c r="C2475" s="294"/>
      <c r="D2475" s="294"/>
      <c r="E2475" s="294"/>
      <c r="F2475" s="294"/>
    </row>
    <row r="2476">
      <c r="A2476" s="294"/>
      <c r="B2476" s="294"/>
      <c r="C2476" s="294"/>
      <c r="D2476" s="294"/>
      <c r="E2476" s="294"/>
      <c r="F2476" s="294"/>
    </row>
    <row r="2477">
      <c r="A2477" s="294" t="s">
        <v>21312</v>
      </c>
      <c r="B2477" s="294"/>
      <c r="C2477" s="294"/>
      <c r="D2477" s="294"/>
      <c r="E2477" s="294"/>
      <c r="F2477" s="294"/>
    </row>
    <row r="2478">
      <c r="A2478" s="294" t="s">
        <v>23006</v>
      </c>
      <c r="B2478" s="294"/>
      <c r="C2478" s="294"/>
      <c r="D2478" s="294"/>
      <c r="E2478" s="294"/>
      <c r="F2478" s="294"/>
    </row>
    <row r="2479">
      <c r="A2479" s="294" t="s">
        <v>21314</v>
      </c>
      <c r="B2479" s="294"/>
      <c r="C2479" s="294"/>
      <c r="D2479" s="294"/>
      <c r="E2479" s="294"/>
      <c r="F2479" s="294"/>
    </row>
    <row r="2480">
      <c r="A2480" s="294" t="s">
        <v>22964</v>
      </c>
      <c r="B2480" s="294"/>
      <c r="C2480" s="294"/>
      <c r="D2480" s="294"/>
      <c r="E2480" s="294"/>
      <c r="F2480" s="294"/>
    </row>
    <row r="2481">
      <c r="A2481" s="294"/>
      <c r="B2481" s="294"/>
      <c r="C2481" s="294"/>
      <c r="D2481" s="294"/>
      <c r="E2481" s="294"/>
      <c r="F2481" s="294"/>
    </row>
    <row r="2482">
      <c r="A2482" s="294" t="s">
        <v>23007</v>
      </c>
      <c r="B2482" s="294"/>
      <c r="C2482" s="294"/>
      <c r="D2482" s="294"/>
      <c r="E2482" s="294"/>
      <c r="F2482" s="294"/>
    </row>
    <row r="2483">
      <c r="A2483" s="294"/>
      <c r="B2483" s="294"/>
      <c r="C2483" s="294"/>
      <c r="D2483" s="294"/>
      <c r="E2483" s="294"/>
      <c r="F2483" s="294"/>
    </row>
    <row r="2484">
      <c r="A2484" s="294" t="s">
        <v>23008</v>
      </c>
      <c r="B2484" s="294"/>
      <c r="C2484" s="294"/>
      <c r="D2484" s="294"/>
      <c r="E2484" s="294"/>
      <c r="F2484" s="294"/>
    </row>
    <row r="2485">
      <c r="A2485" s="294" t="s">
        <v>23009</v>
      </c>
      <c r="B2485" s="294"/>
      <c r="C2485" s="294"/>
      <c r="D2485" s="294"/>
      <c r="E2485" s="294"/>
      <c r="F2485" s="294"/>
    </row>
    <row r="2486">
      <c r="A2486" s="294" t="s">
        <v>23010</v>
      </c>
      <c r="B2486" s="294"/>
      <c r="C2486" s="294"/>
      <c r="D2486" s="294"/>
      <c r="E2486" s="294"/>
      <c r="F2486" s="294"/>
    </row>
    <row r="2487">
      <c r="A2487" s="294" t="s">
        <v>23011</v>
      </c>
      <c r="B2487" s="294"/>
      <c r="C2487" s="294"/>
      <c r="D2487" s="294"/>
      <c r="E2487" s="294"/>
      <c r="F2487" s="294"/>
    </row>
    <row r="2488">
      <c r="A2488" s="294" t="s">
        <v>23012</v>
      </c>
      <c r="B2488" s="294"/>
      <c r="C2488" s="294"/>
      <c r="D2488" s="294"/>
      <c r="E2488" s="294"/>
      <c r="F2488" s="294"/>
    </row>
    <row r="2489">
      <c r="A2489" s="294" t="s">
        <v>23013</v>
      </c>
      <c r="B2489" s="294"/>
      <c r="C2489" s="294"/>
      <c r="D2489" s="294"/>
      <c r="E2489" s="294"/>
      <c r="F2489" s="294"/>
    </row>
    <row r="2490">
      <c r="A2490" s="294" t="s">
        <v>23014</v>
      </c>
      <c r="B2490" s="294"/>
      <c r="C2490" s="294"/>
      <c r="D2490" s="294"/>
      <c r="E2490" s="294"/>
      <c r="F2490" s="294"/>
    </row>
    <row r="2491">
      <c r="A2491" s="294" t="s">
        <v>23015</v>
      </c>
      <c r="B2491" s="294"/>
      <c r="C2491" s="294"/>
      <c r="D2491" s="294"/>
      <c r="E2491" s="294"/>
      <c r="F2491" s="294"/>
    </row>
    <row r="2492">
      <c r="A2492" s="294"/>
      <c r="B2492" s="294"/>
      <c r="C2492" s="294"/>
      <c r="D2492" s="294"/>
      <c r="E2492" s="294"/>
      <c r="F2492" s="294"/>
    </row>
    <row r="2493">
      <c r="A2493" s="294"/>
      <c r="B2493" s="294"/>
      <c r="C2493" s="294"/>
      <c r="D2493" s="294"/>
      <c r="E2493" s="294"/>
      <c r="F2493" s="294"/>
    </row>
    <row r="2494">
      <c r="A2494" s="294" t="s">
        <v>21685</v>
      </c>
      <c r="B2494" s="294"/>
      <c r="C2494" s="294"/>
      <c r="D2494" s="294"/>
      <c r="E2494" s="294"/>
      <c r="F2494" s="294"/>
    </row>
    <row r="2495">
      <c r="A2495" s="294"/>
      <c r="B2495" s="294"/>
      <c r="C2495" s="294"/>
      <c r="D2495" s="294"/>
      <c r="E2495" s="294"/>
      <c r="F2495" s="294"/>
    </row>
    <row r="2496">
      <c r="A2496" s="294" t="s">
        <v>23016</v>
      </c>
      <c r="B2496" s="294"/>
      <c r="C2496" s="294"/>
      <c r="D2496" s="294"/>
      <c r="E2496" s="294"/>
      <c r="F2496" s="294"/>
    </row>
    <row r="2497">
      <c r="A2497" s="294" t="s">
        <v>23017</v>
      </c>
      <c r="B2497" s="294"/>
      <c r="C2497" s="294"/>
      <c r="D2497" s="294"/>
      <c r="E2497" s="294"/>
      <c r="F2497" s="294"/>
    </row>
    <row r="2498">
      <c r="A2498" s="294" t="s">
        <v>23018</v>
      </c>
      <c r="B2498" s="294"/>
      <c r="C2498" s="294"/>
      <c r="D2498" s="294"/>
      <c r="E2498" s="294"/>
      <c r="F2498" s="294"/>
    </row>
    <row r="2499">
      <c r="A2499" s="294" t="s">
        <v>23019</v>
      </c>
      <c r="B2499" s="294"/>
      <c r="C2499" s="294"/>
      <c r="D2499" s="294"/>
      <c r="E2499" s="294"/>
      <c r="F2499" s="294"/>
    </row>
    <row r="2500">
      <c r="A2500" s="294"/>
      <c r="B2500" s="294"/>
      <c r="C2500" s="294"/>
      <c r="D2500" s="294"/>
      <c r="E2500" s="294"/>
      <c r="F2500" s="294"/>
    </row>
    <row r="2501">
      <c r="A2501" s="294"/>
      <c r="B2501" s="294"/>
      <c r="C2501" s="294"/>
      <c r="D2501" s="294"/>
      <c r="E2501" s="294"/>
      <c r="F2501" s="294"/>
    </row>
    <row r="2502">
      <c r="A2502" s="294" t="s">
        <v>23020</v>
      </c>
      <c r="B2502" s="294"/>
      <c r="C2502" s="294"/>
      <c r="D2502" s="294"/>
      <c r="E2502" s="294"/>
      <c r="F2502" s="294"/>
    </row>
    <row r="2503">
      <c r="A2503" s="294"/>
      <c r="B2503" s="294"/>
      <c r="C2503" s="294"/>
      <c r="D2503" s="294"/>
      <c r="E2503" s="294"/>
      <c r="F2503" s="294"/>
    </row>
    <row r="2504">
      <c r="A2504" s="294" t="s">
        <v>23021</v>
      </c>
      <c r="B2504" s="294"/>
      <c r="C2504" s="294"/>
      <c r="D2504" s="294"/>
      <c r="E2504" s="294"/>
      <c r="F2504" s="294"/>
    </row>
    <row r="2505">
      <c r="A2505" s="294" t="s">
        <v>23022</v>
      </c>
      <c r="B2505" s="294"/>
      <c r="C2505" s="294"/>
      <c r="D2505" s="294"/>
      <c r="E2505" s="294"/>
      <c r="F2505" s="294"/>
    </row>
    <row r="2506">
      <c r="A2506" s="294" t="s">
        <v>23023</v>
      </c>
      <c r="B2506" s="294"/>
      <c r="C2506" s="294"/>
      <c r="D2506" s="294"/>
      <c r="E2506" s="294"/>
      <c r="F2506" s="294"/>
    </row>
    <row r="2507">
      <c r="A2507" s="294" t="s">
        <v>23024</v>
      </c>
      <c r="B2507" s="294"/>
      <c r="C2507" s="294"/>
      <c r="D2507" s="294"/>
      <c r="E2507" s="294"/>
      <c r="F2507" s="294"/>
    </row>
    <row r="2508">
      <c r="A2508" s="294" t="s">
        <v>23025</v>
      </c>
      <c r="B2508" s="294"/>
      <c r="C2508" s="294"/>
      <c r="D2508" s="294"/>
      <c r="E2508" s="294"/>
      <c r="F2508" s="294"/>
    </row>
    <row r="2509">
      <c r="A2509" s="294" t="s">
        <v>23026</v>
      </c>
      <c r="B2509" s="294"/>
      <c r="C2509" s="294"/>
      <c r="D2509" s="294"/>
      <c r="E2509" s="294"/>
      <c r="F2509" s="294"/>
    </row>
    <row r="2510">
      <c r="A2510" s="294" t="s">
        <v>23027</v>
      </c>
      <c r="B2510" s="294"/>
      <c r="C2510" s="294"/>
      <c r="D2510" s="294"/>
      <c r="E2510" s="294"/>
      <c r="F2510" s="294"/>
    </row>
    <row r="2511">
      <c r="A2511" s="294" t="s">
        <v>23028</v>
      </c>
      <c r="B2511" s="294"/>
      <c r="C2511" s="294"/>
      <c r="D2511" s="294"/>
      <c r="E2511" s="294"/>
      <c r="F2511" s="294"/>
    </row>
    <row r="2512">
      <c r="A2512" s="294"/>
      <c r="B2512" s="294"/>
      <c r="C2512" s="294"/>
      <c r="D2512" s="294"/>
      <c r="E2512" s="294"/>
      <c r="F2512" s="294"/>
    </row>
    <row r="2513">
      <c r="A2513" s="294"/>
      <c r="B2513" s="294"/>
      <c r="C2513" s="294"/>
      <c r="D2513" s="294"/>
      <c r="E2513" s="294"/>
      <c r="F2513" s="294"/>
    </row>
    <row r="2514">
      <c r="A2514" s="294"/>
      <c r="B2514" s="294"/>
      <c r="C2514" s="294"/>
      <c r="D2514" s="294"/>
      <c r="E2514" s="294"/>
      <c r="F2514" s="294"/>
    </row>
    <row r="2515">
      <c r="A2515" s="294"/>
      <c r="B2515" s="294"/>
      <c r="C2515" s="294"/>
      <c r="D2515" s="294"/>
      <c r="E2515" s="294"/>
      <c r="F2515" s="294"/>
    </row>
    <row r="2516">
      <c r="A2516" s="294" t="s">
        <v>23029</v>
      </c>
      <c r="B2516" s="294"/>
      <c r="C2516" s="294"/>
      <c r="D2516" s="294"/>
      <c r="E2516" s="294"/>
      <c r="F2516" s="294"/>
    </row>
    <row r="2517">
      <c r="A2517" s="294" t="s">
        <v>23030</v>
      </c>
      <c r="B2517" s="294"/>
      <c r="C2517" s="294"/>
      <c r="D2517" s="294"/>
      <c r="E2517" s="294"/>
      <c r="F2517" s="294"/>
    </row>
    <row r="2518">
      <c r="A2518" s="294"/>
      <c r="B2518" s="294"/>
      <c r="C2518" s="294"/>
      <c r="D2518" s="294"/>
      <c r="E2518" s="294"/>
      <c r="F2518" s="294"/>
    </row>
    <row r="2519">
      <c r="A2519" s="294" t="s">
        <v>23031</v>
      </c>
      <c r="B2519" s="294"/>
      <c r="C2519" s="294"/>
      <c r="D2519" s="294"/>
      <c r="E2519" s="294"/>
      <c r="F2519" s="294"/>
    </row>
    <row r="2520">
      <c r="A2520" s="294" t="s">
        <v>23032</v>
      </c>
      <c r="B2520" s="294"/>
      <c r="C2520" s="294"/>
      <c r="D2520" s="294"/>
      <c r="E2520" s="294"/>
      <c r="F2520" s="294"/>
    </row>
    <row r="2521">
      <c r="A2521" s="294" t="s">
        <v>23033</v>
      </c>
      <c r="B2521" s="294"/>
      <c r="C2521" s="294"/>
      <c r="D2521" s="294"/>
      <c r="E2521" s="294"/>
      <c r="F2521" s="294"/>
    </row>
    <row r="2522">
      <c r="A2522" s="294" t="s">
        <v>23034</v>
      </c>
      <c r="B2522" s="294"/>
      <c r="C2522" s="294"/>
      <c r="D2522" s="294"/>
      <c r="E2522" s="294"/>
      <c r="F2522" s="294"/>
    </row>
    <row r="2523">
      <c r="A2523" s="294"/>
      <c r="B2523" s="294"/>
      <c r="C2523" s="294"/>
      <c r="D2523" s="294"/>
      <c r="E2523" s="294"/>
      <c r="F2523" s="294"/>
    </row>
    <row r="2524">
      <c r="A2524" s="294" t="s">
        <v>22948</v>
      </c>
      <c r="B2524" s="294"/>
      <c r="C2524" s="294"/>
      <c r="D2524" s="294"/>
      <c r="E2524" s="294"/>
      <c r="F2524" s="294"/>
    </row>
    <row r="2525">
      <c r="A2525" s="294"/>
      <c r="B2525" s="294"/>
      <c r="C2525" s="294"/>
      <c r="D2525" s="294"/>
      <c r="E2525" s="294"/>
      <c r="F2525" s="294"/>
    </row>
    <row r="2526">
      <c r="A2526" s="294" t="s">
        <v>23035</v>
      </c>
      <c r="B2526" s="294"/>
      <c r="C2526" s="294"/>
      <c r="D2526" s="294"/>
      <c r="E2526" s="294"/>
      <c r="F2526" s="294"/>
    </row>
    <row r="2527">
      <c r="A2527" s="294" t="s">
        <v>23036</v>
      </c>
      <c r="B2527" s="294"/>
      <c r="C2527" s="294"/>
      <c r="D2527" s="294"/>
      <c r="E2527" s="294"/>
      <c r="F2527" s="294"/>
    </row>
    <row r="2528">
      <c r="A2528" s="294" t="s">
        <v>23037</v>
      </c>
      <c r="B2528" s="294"/>
      <c r="C2528" s="294"/>
      <c r="D2528" s="294"/>
      <c r="E2528" s="294"/>
      <c r="F2528" s="294"/>
    </row>
    <row r="2529">
      <c r="A2529" s="294" t="s">
        <v>22305</v>
      </c>
      <c r="B2529" s="294"/>
      <c r="C2529" s="294"/>
      <c r="D2529" s="294"/>
      <c r="E2529" s="294"/>
      <c r="F2529" s="294"/>
    </row>
    <row r="2530">
      <c r="A2530" s="294"/>
      <c r="B2530" s="294"/>
      <c r="C2530" s="294"/>
      <c r="D2530" s="294"/>
      <c r="E2530" s="294"/>
      <c r="F2530" s="294"/>
    </row>
    <row r="2531">
      <c r="A2531" s="294" t="s">
        <v>21708</v>
      </c>
      <c r="B2531" s="294"/>
      <c r="C2531" s="294"/>
      <c r="D2531" s="294"/>
      <c r="E2531" s="294"/>
      <c r="F2531" s="294"/>
    </row>
    <row r="2532">
      <c r="A2532" s="294"/>
      <c r="B2532" s="294"/>
      <c r="C2532" s="294"/>
      <c r="D2532" s="294"/>
      <c r="E2532" s="294"/>
      <c r="F2532" s="294"/>
    </row>
    <row r="2533">
      <c r="A2533" s="294" t="s">
        <v>23038</v>
      </c>
      <c r="B2533" s="294"/>
      <c r="C2533" s="294"/>
      <c r="D2533" s="294"/>
      <c r="E2533" s="294"/>
      <c r="F2533" s="294"/>
    </row>
    <row r="2534">
      <c r="A2534" s="294" t="s">
        <v>23039</v>
      </c>
      <c r="B2534" s="294"/>
      <c r="C2534" s="294"/>
      <c r="D2534" s="294"/>
      <c r="E2534" s="294"/>
      <c r="F2534" s="294"/>
    </row>
    <row r="2535">
      <c r="A2535" s="294" t="s">
        <v>23040</v>
      </c>
      <c r="B2535" s="294"/>
      <c r="C2535" s="294"/>
      <c r="D2535" s="294"/>
      <c r="E2535" s="294"/>
      <c r="F2535" s="294"/>
    </row>
    <row r="2536">
      <c r="A2536" s="294" t="s">
        <v>23041</v>
      </c>
      <c r="B2536" s="294"/>
      <c r="C2536" s="294"/>
      <c r="D2536" s="294"/>
      <c r="E2536" s="294"/>
      <c r="F2536" s="294"/>
    </row>
    <row r="2537">
      <c r="A2537" s="294" t="s">
        <v>21825</v>
      </c>
      <c r="B2537" s="294"/>
      <c r="C2537" s="294"/>
      <c r="D2537" s="294"/>
      <c r="E2537" s="294"/>
      <c r="F2537" s="294"/>
    </row>
    <row r="2538">
      <c r="A2538" s="294" t="s">
        <v>23042</v>
      </c>
      <c r="B2538" s="294"/>
      <c r="C2538" s="294"/>
      <c r="D2538" s="294"/>
      <c r="E2538" s="294"/>
      <c r="F2538" s="294"/>
    </row>
    <row r="2539">
      <c r="A2539" s="294" t="s">
        <v>23043</v>
      </c>
      <c r="B2539" s="294"/>
      <c r="C2539" s="294"/>
      <c r="D2539" s="294"/>
      <c r="E2539" s="294"/>
      <c r="F2539" s="294"/>
    </row>
    <row r="2540">
      <c r="A2540" s="294" t="s">
        <v>23044</v>
      </c>
      <c r="B2540" s="294"/>
      <c r="C2540" s="294"/>
      <c r="D2540" s="294"/>
      <c r="E2540" s="294"/>
      <c r="F2540" s="294"/>
    </row>
    <row r="2541">
      <c r="A2541" s="294" t="s">
        <v>23045</v>
      </c>
      <c r="B2541" s="294"/>
      <c r="C2541" s="294"/>
      <c r="D2541" s="294"/>
      <c r="E2541" s="294"/>
      <c r="F2541" s="294"/>
    </row>
    <row r="2542">
      <c r="A2542" s="294" t="s">
        <v>23046</v>
      </c>
      <c r="B2542" s="294"/>
      <c r="C2542" s="294"/>
      <c r="D2542" s="294"/>
      <c r="E2542" s="294"/>
      <c r="F2542" s="294"/>
    </row>
    <row r="2543">
      <c r="A2543" s="294" t="s">
        <v>23047</v>
      </c>
      <c r="B2543" s="294"/>
      <c r="C2543" s="294"/>
      <c r="D2543" s="294"/>
      <c r="E2543" s="294"/>
      <c r="F2543" s="294"/>
    </row>
    <row r="2544">
      <c r="A2544" s="294" t="s">
        <v>23048</v>
      </c>
      <c r="B2544" s="294"/>
      <c r="C2544" s="294"/>
      <c r="D2544" s="294"/>
      <c r="E2544" s="294"/>
      <c r="F2544" s="294"/>
    </row>
    <row r="2545">
      <c r="A2545" s="294" t="s">
        <v>23049</v>
      </c>
      <c r="B2545" s="294"/>
      <c r="C2545" s="294"/>
      <c r="D2545" s="294"/>
      <c r="E2545" s="294"/>
      <c r="F2545" s="294"/>
    </row>
    <row r="2546">
      <c r="A2546" s="294" t="s">
        <v>23050</v>
      </c>
      <c r="B2546" s="294"/>
      <c r="C2546" s="294"/>
      <c r="D2546" s="294"/>
      <c r="E2546" s="294"/>
      <c r="F2546" s="294"/>
    </row>
    <row r="2547">
      <c r="A2547" s="294" t="s">
        <v>23051</v>
      </c>
      <c r="B2547" s="294"/>
      <c r="C2547" s="294"/>
      <c r="D2547" s="294"/>
      <c r="E2547" s="294"/>
      <c r="F2547" s="294"/>
    </row>
    <row r="2548">
      <c r="A2548" s="294" t="str">
        <f>ARRAY_CONSTRAIN(ARRAYFORMULA(-Virechana with Trivrit lehya or Avipattikara churna), 1, 1)</f>
        <v>#ERROR!</v>
      </c>
      <c r="B2548" s="294"/>
      <c r="C2548" s="294"/>
      <c r="D2548" s="294"/>
      <c r="E2548" s="294"/>
      <c r="F2548" s="294"/>
    </row>
    <row r="2549">
      <c r="A2549" s="294" t="str">
        <f>ARRAY_CONSTRAIN(ARRAYFORMULA(-Nasya to clear Shira Sthana Doshas), 1, 1)</f>
        <v>#ERROR!</v>
      </c>
      <c r="B2549" s="294"/>
      <c r="C2549" s="294"/>
      <c r="D2549" s="294"/>
      <c r="E2549" s="294"/>
      <c r="F2549" s="294"/>
    </row>
    <row r="2550">
      <c r="A2550" s="294" t="s">
        <v>23052</v>
      </c>
      <c r="B2550" s="294"/>
      <c r="C2550" s="294"/>
      <c r="D2550" s="294"/>
      <c r="E2550" s="294"/>
      <c r="F2550" s="294"/>
    </row>
    <row r="2551">
      <c r="A2551" s="294" t="s">
        <v>23053</v>
      </c>
      <c r="B2551" s="294"/>
      <c r="C2551" s="294"/>
      <c r="D2551" s="294"/>
      <c r="E2551" s="294"/>
      <c r="F2551" s="294"/>
    </row>
    <row r="2552">
      <c r="A2552" s="294" t="s">
        <v>23054</v>
      </c>
      <c r="B2552" s="294"/>
      <c r="C2552" s="294"/>
      <c r="D2552" s="294"/>
      <c r="E2552" s="294"/>
      <c r="F2552" s="294"/>
    </row>
    <row r="2553">
      <c r="A2553" s="294" t="s">
        <v>23055</v>
      </c>
      <c r="B2553" s="294"/>
      <c r="C2553" s="294"/>
      <c r="D2553" s="294"/>
      <c r="E2553" s="294"/>
      <c r="F2553" s="294"/>
    </row>
    <row r="2554">
      <c r="A2554" s="294"/>
      <c r="B2554" s="294"/>
      <c r="C2554" s="294"/>
      <c r="D2554" s="294"/>
      <c r="E2554" s="294"/>
      <c r="F2554" s="294"/>
    </row>
    <row r="2555">
      <c r="A2555" s="294"/>
      <c r="B2555" s="294"/>
      <c r="C2555" s="294"/>
      <c r="D2555" s="294"/>
      <c r="E2555" s="294"/>
      <c r="F2555" s="294"/>
    </row>
    <row r="2556">
      <c r="A2556" s="294" t="s">
        <v>21312</v>
      </c>
      <c r="B2556" s="294"/>
      <c r="C2556" s="294"/>
      <c r="D2556" s="294"/>
      <c r="E2556" s="294"/>
      <c r="F2556" s="294"/>
    </row>
    <row r="2557">
      <c r="A2557" s="294" t="s">
        <v>23056</v>
      </c>
      <c r="B2557" s="294"/>
      <c r="C2557" s="294"/>
      <c r="D2557" s="294"/>
      <c r="E2557" s="294"/>
      <c r="F2557" s="294"/>
    </row>
    <row r="2558">
      <c r="A2558" s="294" t="s">
        <v>21618</v>
      </c>
      <c r="B2558" s="294"/>
      <c r="C2558" s="294"/>
      <c r="D2558" s="294"/>
      <c r="E2558" s="294"/>
      <c r="F2558" s="294"/>
    </row>
    <row r="2559">
      <c r="A2559" s="294" t="s">
        <v>23057</v>
      </c>
      <c r="B2559" s="294"/>
      <c r="C2559" s="294"/>
      <c r="D2559" s="294"/>
      <c r="E2559" s="294"/>
      <c r="F2559" s="294"/>
    </row>
    <row r="2560">
      <c r="A2560" s="294"/>
      <c r="B2560" s="294"/>
      <c r="C2560" s="294"/>
      <c r="D2560" s="294"/>
      <c r="E2560" s="294"/>
      <c r="F2560" s="294"/>
    </row>
    <row r="2561">
      <c r="A2561" s="294"/>
      <c r="B2561" s="294"/>
      <c r="C2561" s="294"/>
      <c r="D2561" s="294"/>
      <c r="E2561" s="294"/>
      <c r="F2561" s="294"/>
    </row>
    <row r="2562">
      <c r="A2562" s="294" t="s">
        <v>22602</v>
      </c>
      <c r="B2562" s="294"/>
      <c r="C2562" s="294"/>
      <c r="D2562" s="294"/>
      <c r="E2562" s="294"/>
      <c r="F2562" s="294"/>
    </row>
    <row r="2563">
      <c r="A2563" s="294" t="s">
        <v>23058</v>
      </c>
      <c r="B2563" s="294"/>
      <c r="C2563" s="294"/>
      <c r="D2563" s="294"/>
      <c r="E2563" s="294"/>
      <c r="F2563" s="294"/>
    </row>
    <row r="2564">
      <c r="A2564" s="294"/>
      <c r="B2564" s="294"/>
      <c r="C2564" s="294"/>
      <c r="D2564" s="294"/>
      <c r="E2564" s="294"/>
      <c r="F2564" s="294"/>
    </row>
    <row r="2565">
      <c r="A2565" s="294" t="s">
        <v>23059</v>
      </c>
      <c r="B2565" s="294"/>
      <c r="C2565" s="294"/>
      <c r="D2565" s="294"/>
      <c r="E2565" s="294"/>
      <c r="F2565" s="294"/>
    </row>
    <row r="2566">
      <c r="A2566" s="294"/>
      <c r="B2566" s="294"/>
      <c r="C2566" s="294"/>
      <c r="D2566" s="294"/>
      <c r="E2566" s="294"/>
      <c r="F2566" s="294"/>
    </row>
    <row r="2567">
      <c r="A2567" s="294" t="s">
        <v>23060</v>
      </c>
      <c r="B2567" s="294"/>
      <c r="C2567" s="294"/>
      <c r="D2567" s="294"/>
      <c r="E2567" s="294"/>
      <c r="F2567" s="294"/>
    </row>
    <row r="2568">
      <c r="A2568" s="294" t="s">
        <v>23061</v>
      </c>
      <c r="B2568" s="294"/>
      <c r="C2568" s="294"/>
      <c r="D2568" s="294"/>
      <c r="E2568" s="294"/>
      <c r="F2568" s="294"/>
    </row>
    <row r="2569">
      <c r="A2569" s="294" t="s">
        <v>23062</v>
      </c>
      <c r="B2569" s="294"/>
      <c r="C2569" s="294"/>
      <c r="D2569" s="294"/>
      <c r="E2569" s="294"/>
      <c r="F2569" s="294"/>
    </row>
    <row r="2570">
      <c r="A2570" s="294" t="s">
        <v>22305</v>
      </c>
      <c r="B2570" s="294"/>
      <c r="C2570" s="294"/>
      <c r="D2570" s="294"/>
      <c r="E2570" s="294"/>
      <c r="F2570" s="294"/>
    </row>
    <row r="2571">
      <c r="A2571" s="294" t="s">
        <v>23063</v>
      </c>
      <c r="B2571" s="294"/>
      <c r="C2571" s="294"/>
      <c r="D2571" s="294"/>
      <c r="E2571" s="294"/>
      <c r="F2571" s="294"/>
    </row>
    <row r="2572">
      <c r="A2572" s="294"/>
      <c r="B2572" s="294"/>
      <c r="C2572" s="294"/>
      <c r="D2572" s="294"/>
      <c r="E2572" s="294"/>
      <c r="F2572" s="294"/>
    </row>
    <row r="2573">
      <c r="A2573" s="294" t="s">
        <v>21283</v>
      </c>
      <c r="B2573" s="294"/>
      <c r="C2573" s="294"/>
      <c r="D2573" s="294"/>
      <c r="E2573" s="294"/>
      <c r="F2573" s="294"/>
    </row>
    <row r="2574">
      <c r="A2574" s="294"/>
      <c r="B2574" s="294"/>
      <c r="C2574" s="294"/>
      <c r="D2574" s="294"/>
      <c r="E2574" s="294"/>
      <c r="F2574" s="294"/>
    </row>
    <row r="2575">
      <c r="A2575" s="294" t="s">
        <v>23064</v>
      </c>
      <c r="B2575" s="294"/>
      <c r="C2575" s="294"/>
      <c r="D2575" s="294"/>
      <c r="E2575" s="294"/>
      <c r="F2575" s="294"/>
    </row>
    <row r="2576">
      <c r="A2576" s="294" t="s">
        <v>23065</v>
      </c>
      <c r="B2576" s="294"/>
      <c r="C2576" s="294"/>
      <c r="D2576" s="294"/>
      <c r="E2576" s="294"/>
      <c r="F2576" s="294"/>
    </row>
    <row r="2577">
      <c r="A2577" s="294" t="s">
        <v>22975</v>
      </c>
      <c r="B2577" s="294"/>
      <c r="C2577" s="294"/>
      <c r="D2577" s="294"/>
      <c r="E2577" s="294"/>
      <c r="F2577" s="294"/>
    </row>
    <row r="2578">
      <c r="A2578" s="294" t="s">
        <v>23066</v>
      </c>
      <c r="B2578" s="294"/>
      <c r="C2578" s="294"/>
      <c r="D2578" s="294"/>
      <c r="E2578" s="294"/>
      <c r="F2578" s="294"/>
    </row>
    <row r="2579">
      <c r="A2579" s="294"/>
      <c r="B2579" s="294"/>
      <c r="C2579" s="294"/>
      <c r="D2579" s="294"/>
      <c r="E2579" s="294"/>
      <c r="F2579" s="294"/>
    </row>
    <row r="2580">
      <c r="A2580" s="294" t="s">
        <v>23067</v>
      </c>
      <c r="B2580" s="294"/>
      <c r="C2580" s="294"/>
      <c r="D2580" s="294"/>
      <c r="E2580" s="294"/>
      <c r="F2580" s="294"/>
    </row>
    <row r="2581">
      <c r="A2581" s="294" t="s">
        <v>23068</v>
      </c>
      <c r="B2581" s="294"/>
      <c r="C2581" s="294"/>
      <c r="D2581" s="294"/>
      <c r="E2581" s="294"/>
      <c r="F2581" s="294"/>
    </row>
    <row r="2582">
      <c r="A2582" s="294"/>
      <c r="B2582" s="294"/>
      <c r="C2582" s="294"/>
      <c r="D2582" s="294"/>
      <c r="E2582" s="294"/>
      <c r="F2582" s="294"/>
    </row>
    <row r="2583">
      <c r="A2583" s="294" t="s">
        <v>23069</v>
      </c>
      <c r="B2583" s="294"/>
      <c r="C2583" s="294"/>
      <c r="D2583" s="294"/>
      <c r="E2583" s="294"/>
      <c r="F2583" s="294"/>
    </row>
    <row r="2584">
      <c r="A2584" s="294" t="s">
        <v>23070</v>
      </c>
      <c r="B2584" s="294"/>
      <c r="C2584" s="294"/>
      <c r="D2584" s="294"/>
      <c r="E2584" s="294"/>
      <c r="F2584" s="294"/>
    </row>
    <row r="2585">
      <c r="A2585" s="294" t="s">
        <v>23071</v>
      </c>
      <c r="B2585" s="294"/>
      <c r="C2585" s="294"/>
      <c r="D2585" s="294"/>
      <c r="E2585" s="294"/>
      <c r="F2585" s="294"/>
    </row>
    <row r="2586">
      <c r="A2586" s="294" t="s">
        <v>23072</v>
      </c>
      <c r="B2586" s="294"/>
      <c r="C2586" s="294"/>
      <c r="D2586" s="294"/>
      <c r="E2586" s="294"/>
      <c r="F2586" s="294"/>
    </row>
    <row r="2587">
      <c r="A2587" s="294" t="s">
        <v>23073</v>
      </c>
      <c r="B2587" s="294"/>
      <c r="C2587" s="294"/>
      <c r="D2587" s="294"/>
      <c r="E2587" s="294"/>
      <c r="F2587" s="294"/>
    </row>
    <row r="2588">
      <c r="A2588" s="294" t="s">
        <v>23074</v>
      </c>
      <c r="B2588" s="294"/>
      <c r="C2588" s="294"/>
      <c r="D2588" s="294"/>
      <c r="E2588" s="294"/>
      <c r="F2588" s="294"/>
    </row>
    <row r="2589">
      <c r="A2589" s="294" t="s">
        <v>23075</v>
      </c>
      <c r="B2589" s="294"/>
      <c r="C2589" s="294"/>
      <c r="D2589" s="294"/>
      <c r="E2589" s="294"/>
      <c r="F2589" s="294"/>
    </row>
    <row r="2590">
      <c r="A2590" s="294"/>
      <c r="B2590" s="294"/>
      <c r="C2590" s="294"/>
      <c r="D2590" s="294"/>
      <c r="E2590" s="294"/>
      <c r="F2590" s="294"/>
    </row>
    <row r="2591">
      <c r="A2591" s="294"/>
      <c r="B2591" s="294"/>
      <c r="C2591" s="294"/>
      <c r="D2591" s="294"/>
      <c r="E2591" s="294"/>
      <c r="F2591" s="294"/>
    </row>
    <row r="2592">
      <c r="A2592" s="294" t="s">
        <v>21401</v>
      </c>
      <c r="B2592" s="294"/>
      <c r="C2592" s="294"/>
      <c r="D2592" s="294"/>
      <c r="E2592" s="294"/>
      <c r="F2592" s="294"/>
    </row>
    <row r="2593">
      <c r="A2593" s="294" t="s">
        <v>23076</v>
      </c>
      <c r="B2593" s="294"/>
      <c r="C2593" s="294"/>
      <c r="D2593" s="294"/>
      <c r="E2593" s="294"/>
      <c r="F2593" s="294"/>
    </row>
    <row r="2594">
      <c r="A2594" s="294"/>
      <c r="B2594" s="294"/>
      <c r="C2594" s="294"/>
      <c r="D2594" s="294"/>
      <c r="E2594" s="294"/>
      <c r="F2594" s="294"/>
    </row>
    <row r="2595">
      <c r="A2595" s="294" t="s">
        <v>23077</v>
      </c>
      <c r="B2595" s="294"/>
      <c r="C2595" s="294"/>
      <c r="D2595" s="294"/>
      <c r="E2595" s="294"/>
      <c r="F2595" s="294"/>
    </row>
    <row r="2596">
      <c r="A2596" s="294" t="s">
        <v>23078</v>
      </c>
      <c r="B2596" s="294"/>
      <c r="C2596" s="294"/>
      <c r="D2596" s="294"/>
      <c r="E2596" s="294"/>
      <c r="F2596" s="294"/>
    </row>
    <row r="2597">
      <c r="A2597" s="294" t="s">
        <v>23079</v>
      </c>
      <c r="B2597" s="294"/>
      <c r="C2597" s="294"/>
      <c r="D2597" s="294"/>
      <c r="E2597" s="294"/>
      <c r="F2597" s="294"/>
    </row>
    <row r="2598">
      <c r="A2598" s="294" t="s">
        <v>23080</v>
      </c>
      <c r="B2598" s="294"/>
      <c r="C2598" s="294"/>
      <c r="D2598" s="294"/>
      <c r="E2598" s="294"/>
      <c r="F2598" s="294"/>
    </row>
    <row r="2599">
      <c r="A2599" s="294" t="s">
        <v>23081</v>
      </c>
      <c r="B2599" s="294"/>
      <c r="C2599" s="294"/>
      <c r="D2599" s="294"/>
      <c r="E2599" s="294"/>
      <c r="F2599" s="294"/>
    </row>
    <row r="2600">
      <c r="A2600" s="294" t="s">
        <v>23082</v>
      </c>
      <c r="B2600" s="294"/>
      <c r="C2600" s="294"/>
      <c r="D2600" s="294"/>
      <c r="E2600" s="294"/>
      <c r="F2600" s="294"/>
    </row>
    <row r="2601">
      <c r="A2601" s="294" t="s">
        <v>23083</v>
      </c>
      <c r="B2601" s="294"/>
      <c r="C2601" s="294"/>
      <c r="D2601" s="294"/>
      <c r="E2601" s="294"/>
      <c r="F2601" s="294"/>
    </row>
    <row r="2602">
      <c r="A2602" s="294"/>
      <c r="B2602" s="294"/>
      <c r="C2602" s="294"/>
      <c r="D2602" s="294"/>
      <c r="E2602" s="294"/>
      <c r="F2602" s="294"/>
    </row>
    <row r="2603">
      <c r="A2603" s="294" t="s">
        <v>21760</v>
      </c>
      <c r="B2603" s="294"/>
      <c r="C2603" s="294"/>
      <c r="D2603" s="294"/>
      <c r="E2603" s="294"/>
      <c r="F2603" s="294"/>
    </row>
    <row r="2604">
      <c r="A2604" s="294"/>
      <c r="B2604" s="294"/>
      <c r="C2604" s="294"/>
      <c r="D2604" s="294"/>
      <c r="E2604" s="294"/>
      <c r="F2604" s="294"/>
    </row>
    <row r="2605">
      <c r="A2605" s="294" t="s">
        <v>23084</v>
      </c>
      <c r="B2605" s="294"/>
      <c r="C2605" s="294"/>
      <c r="D2605" s="294"/>
      <c r="E2605" s="294"/>
      <c r="F2605" s="294"/>
    </row>
    <row r="2606">
      <c r="A2606" s="294" t="s">
        <v>23085</v>
      </c>
      <c r="B2606" s="294"/>
      <c r="C2606" s="294"/>
      <c r="D2606" s="294"/>
      <c r="E2606" s="294"/>
      <c r="F2606" s="294"/>
    </row>
    <row r="2607">
      <c r="A2607" s="294" t="s">
        <v>23086</v>
      </c>
      <c r="B2607" s="294"/>
      <c r="C2607" s="294"/>
      <c r="D2607" s="294"/>
      <c r="E2607" s="294"/>
      <c r="F2607" s="294"/>
    </row>
    <row r="2608">
      <c r="A2608" s="294" t="s">
        <v>23087</v>
      </c>
      <c r="B2608" s="294"/>
      <c r="C2608" s="294"/>
      <c r="D2608" s="294"/>
      <c r="E2608" s="294"/>
      <c r="F2608" s="294"/>
    </row>
    <row r="2609">
      <c r="A2609" s="294" t="s">
        <v>23088</v>
      </c>
      <c r="B2609" s="294"/>
      <c r="C2609" s="294"/>
      <c r="D2609" s="294"/>
      <c r="E2609" s="294"/>
      <c r="F2609" s="294"/>
    </row>
    <row r="2610">
      <c r="A2610" s="294" t="s">
        <v>23089</v>
      </c>
      <c r="B2610" s="294"/>
      <c r="C2610" s="294"/>
      <c r="D2610" s="294"/>
      <c r="E2610" s="294"/>
      <c r="F2610" s="294"/>
    </row>
    <row r="2611">
      <c r="A2611" s="294"/>
      <c r="B2611" s="294"/>
      <c r="C2611" s="294"/>
      <c r="D2611" s="294"/>
      <c r="E2611" s="294"/>
      <c r="F2611" s="294"/>
    </row>
    <row r="2612">
      <c r="A2612" s="294" t="s">
        <v>21770</v>
      </c>
      <c r="B2612" s="294"/>
      <c r="C2612" s="294"/>
      <c r="D2612" s="294"/>
      <c r="E2612" s="294"/>
      <c r="F2612" s="294"/>
    </row>
    <row r="2613">
      <c r="A2613" s="294"/>
      <c r="B2613" s="294"/>
      <c r="C2613" s="294"/>
      <c r="D2613" s="294"/>
      <c r="E2613" s="294"/>
      <c r="F2613" s="294"/>
    </row>
    <row r="2614">
      <c r="A2614" s="294" t="s">
        <v>23090</v>
      </c>
      <c r="B2614" s="294"/>
      <c r="C2614" s="294"/>
      <c r="D2614" s="294"/>
      <c r="E2614" s="294"/>
      <c r="F2614" s="294"/>
    </row>
    <row r="2615">
      <c r="A2615" s="294" t="s">
        <v>23091</v>
      </c>
      <c r="B2615" s="294"/>
      <c r="C2615" s="294"/>
      <c r="D2615" s="294"/>
      <c r="E2615" s="294"/>
      <c r="F2615" s="294"/>
    </row>
    <row r="2616">
      <c r="A2616" s="294" t="s">
        <v>23092</v>
      </c>
      <c r="B2616" s="294"/>
      <c r="C2616" s="294"/>
      <c r="D2616" s="294"/>
      <c r="E2616" s="294"/>
      <c r="F2616" s="294"/>
    </row>
    <row r="2617">
      <c r="A2617" s="294" t="s">
        <v>23093</v>
      </c>
      <c r="B2617" s="294"/>
      <c r="C2617" s="294"/>
      <c r="D2617" s="294"/>
      <c r="E2617" s="294"/>
      <c r="F2617" s="294"/>
    </row>
    <row r="2618">
      <c r="A2618" s="294"/>
      <c r="B2618" s="294"/>
      <c r="C2618" s="294"/>
      <c r="D2618" s="294"/>
      <c r="E2618" s="294"/>
      <c r="F2618" s="294"/>
    </row>
    <row r="2619">
      <c r="A2619" s="294" t="s">
        <v>21312</v>
      </c>
      <c r="B2619" s="294"/>
      <c r="C2619" s="294"/>
      <c r="D2619" s="294"/>
      <c r="E2619" s="294"/>
      <c r="F2619" s="294"/>
    </row>
    <row r="2620">
      <c r="A2620" s="294" t="s">
        <v>23094</v>
      </c>
      <c r="B2620" s="294"/>
      <c r="C2620" s="294"/>
      <c r="D2620" s="294"/>
      <c r="E2620" s="294"/>
      <c r="F2620" s="294"/>
    </row>
    <row r="2621">
      <c r="A2621" s="294" t="s">
        <v>21672</v>
      </c>
      <c r="B2621" s="294"/>
      <c r="C2621" s="294"/>
      <c r="D2621" s="294"/>
      <c r="E2621" s="294"/>
      <c r="F2621" s="294"/>
    </row>
    <row r="2622">
      <c r="A2622" s="294" t="s">
        <v>23057</v>
      </c>
      <c r="B2622" s="294"/>
      <c r="C2622" s="294"/>
      <c r="D2622" s="294"/>
      <c r="E2622" s="294"/>
      <c r="F2622" s="294"/>
    </row>
    <row r="2623">
      <c r="A2623" s="294"/>
      <c r="B2623" s="294"/>
      <c r="C2623" s="294"/>
      <c r="D2623" s="294"/>
      <c r="E2623" s="294"/>
      <c r="F2623" s="294"/>
    </row>
    <row r="2624">
      <c r="A2624" s="294" t="s">
        <v>21315</v>
      </c>
      <c r="B2624" s="294"/>
      <c r="C2624" s="294"/>
      <c r="D2624" s="294"/>
      <c r="E2624" s="294"/>
      <c r="F2624" s="294"/>
    </row>
    <row r="2625">
      <c r="A2625" s="294" t="s">
        <v>23095</v>
      </c>
      <c r="B2625" s="294"/>
      <c r="C2625" s="294"/>
      <c r="D2625" s="294"/>
      <c r="E2625" s="294"/>
      <c r="F2625" s="294"/>
    </row>
    <row r="2626">
      <c r="A2626" s="294"/>
      <c r="B2626" s="294"/>
      <c r="C2626" s="294"/>
      <c r="D2626" s="294"/>
      <c r="E2626" s="294"/>
      <c r="F2626" s="294"/>
    </row>
    <row r="2627">
      <c r="A2627" s="294" t="s">
        <v>23096</v>
      </c>
      <c r="B2627" s="294"/>
      <c r="C2627" s="294"/>
      <c r="D2627" s="294"/>
      <c r="E2627" s="294"/>
      <c r="F2627" s="294"/>
    </row>
    <row r="2628">
      <c r="A2628" s="294" t="s">
        <v>23097</v>
      </c>
      <c r="B2628" s="294"/>
      <c r="C2628" s="294"/>
      <c r="D2628" s="294"/>
      <c r="E2628" s="294"/>
      <c r="F2628" s="294"/>
    </row>
    <row r="2629">
      <c r="A2629" s="294" t="s">
        <v>23098</v>
      </c>
      <c r="B2629" s="294"/>
      <c r="C2629" s="294"/>
      <c r="D2629" s="294"/>
      <c r="E2629" s="294"/>
      <c r="F2629" s="294"/>
    </row>
    <row r="2630">
      <c r="A2630" s="294" t="s">
        <v>23099</v>
      </c>
      <c r="B2630" s="294"/>
      <c r="C2630" s="294"/>
      <c r="D2630" s="294"/>
      <c r="E2630" s="294"/>
      <c r="F2630" s="294"/>
    </row>
    <row r="2631">
      <c r="A2631" s="294" t="s">
        <v>23100</v>
      </c>
      <c r="B2631" s="294"/>
      <c r="C2631" s="294"/>
      <c r="D2631" s="294"/>
      <c r="E2631" s="294"/>
      <c r="F2631" s="294"/>
    </row>
    <row r="2632">
      <c r="A2632" s="294" t="s">
        <v>23101</v>
      </c>
      <c r="B2632" s="294"/>
      <c r="C2632" s="294"/>
      <c r="D2632" s="294"/>
      <c r="E2632" s="294"/>
      <c r="F2632" s="294"/>
    </row>
    <row r="2633">
      <c r="A2633" s="294" t="s">
        <v>23102</v>
      </c>
      <c r="B2633" s="294"/>
      <c r="C2633" s="294"/>
      <c r="D2633" s="294"/>
      <c r="E2633" s="294"/>
      <c r="F2633" s="294"/>
    </row>
    <row r="2634">
      <c r="A2634" s="294" t="s">
        <v>23103</v>
      </c>
      <c r="B2634" s="294"/>
      <c r="C2634" s="294"/>
      <c r="D2634" s="294"/>
      <c r="E2634" s="294"/>
      <c r="F2634" s="294"/>
    </row>
    <row r="2635">
      <c r="A2635" s="294"/>
      <c r="B2635" s="294"/>
      <c r="C2635" s="294"/>
      <c r="D2635" s="294"/>
      <c r="E2635" s="294"/>
      <c r="F2635" s="294"/>
    </row>
    <row r="2636">
      <c r="A2636" s="294"/>
      <c r="B2636" s="294"/>
      <c r="C2636" s="294"/>
      <c r="D2636" s="294"/>
      <c r="E2636" s="294"/>
      <c r="F2636" s="294"/>
    </row>
    <row r="2637">
      <c r="A2637" s="294" t="s">
        <v>21326</v>
      </c>
      <c r="B2637" s="294"/>
      <c r="C2637" s="294"/>
      <c r="D2637" s="294"/>
      <c r="E2637" s="294"/>
      <c r="F2637" s="294"/>
    </row>
    <row r="2638">
      <c r="A2638" s="294"/>
      <c r="B2638" s="294"/>
      <c r="C2638" s="294"/>
      <c r="D2638" s="294"/>
      <c r="E2638" s="294"/>
      <c r="F2638" s="294"/>
    </row>
    <row r="2639">
      <c r="A2639" s="294" t="s">
        <v>23104</v>
      </c>
      <c r="B2639" s="294"/>
      <c r="C2639" s="294"/>
      <c r="D2639" s="294"/>
      <c r="E2639" s="294"/>
      <c r="F2639" s="294"/>
    </row>
    <row r="2640">
      <c r="A2640" s="294" t="s">
        <v>23105</v>
      </c>
      <c r="B2640" s="294"/>
      <c r="C2640" s="294"/>
      <c r="D2640" s="294"/>
      <c r="E2640" s="294"/>
      <c r="F2640" s="294"/>
    </row>
    <row r="2641">
      <c r="A2641" s="294" t="s">
        <v>23106</v>
      </c>
      <c r="B2641" s="294"/>
      <c r="C2641" s="294"/>
      <c r="D2641" s="294"/>
      <c r="E2641" s="294"/>
      <c r="F2641" s="294"/>
    </row>
    <row r="2642">
      <c r="A2642" s="294"/>
      <c r="B2642" s="294"/>
      <c r="C2642" s="294"/>
      <c r="D2642" s="294"/>
      <c r="E2642" s="294"/>
      <c r="F2642" s="294"/>
    </row>
    <row r="2643">
      <c r="A2643" s="294" t="s">
        <v>22025</v>
      </c>
      <c r="B2643" s="294"/>
      <c r="C2643" s="294"/>
      <c r="D2643" s="294"/>
      <c r="E2643" s="294"/>
      <c r="F2643" s="294"/>
    </row>
    <row r="2644">
      <c r="A2644" s="294"/>
      <c r="B2644" s="294"/>
      <c r="C2644" s="294"/>
      <c r="D2644" s="294"/>
      <c r="E2644" s="294"/>
      <c r="F2644" s="294"/>
    </row>
    <row r="2645">
      <c r="A2645" s="294" t="s">
        <v>23059</v>
      </c>
      <c r="B2645" s="294"/>
      <c r="C2645" s="294"/>
      <c r="D2645" s="294"/>
      <c r="E2645" s="294"/>
      <c r="F2645" s="294"/>
    </row>
    <row r="2646">
      <c r="A2646" s="294" t="s">
        <v>23107</v>
      </c>
      <c r="B2646" s="294"/>
      <c r="C2646" s="294"/>
      <c r="D2646" s="294"/>
      <c r="E2646" s="294"/>
      <c r="F2646" s="294"/>
    </row>
    <row r="2647">
      <c r="A2647" s="294"/>
      <c r="B2647" s="294"/>
      <c r="C2647" s="294"/>
      <c r="D2647" s="294"/>
      <c r="E2647" s="294"/>
      <c r="F2647" s="294"/>
    </row>
    <row r="2648">
      <c r="A2648" s="294" t="s">
        <v>23108</v>
      </c>
      <c r="B2648" s="294"/>
      <c r="C2648" s="294"/>
      <c r="D2648" s="294"/>
      <c r="E2648" s="294"/>
      <c r="F2648" s="294"/>
    </row>
    <row r="2649">
      <c r="A2649" s="294" t="s">
        <v>23109</v>
      </c>
      <c r="B2649" s="294"/>
      <c r="C2649" s="294"/>
      <c r="D2649" s="294"/>
      <c r="E2649" s="294"/>
      <c r="F2649" s="294"/>
    </row>
    <row r="2650">
      <c r="A2650" s="294" t="s">
        <v>23110</v>
      </c>
      <c r="B2650" s="294"/>
      <c r="C2650" s="294"/>
      <c r="D2650" s="294"/>
      <c r="E2650" s="294"/>
      <c r="F2650" s="294"/>
    </row>
    <row r="2651">
      <c r="A2651" s="294" t="s">
        <v>23111</v>
      </c>
      <c r="B2651" s="294"/>
      <c r="C2651" s="294"/>
      <c r="D2651" s="294"/>
      <c r="E2651" s="294"/>
      <c r="F2651" s="294"/>
    </row>
    <row r="2652">
      <c r="A2652" s="294" t="s">
        <v>23112</v>
      </c>
      <c r="B2652" s="294"/>
      <c r="C2652" s="294"/>
      <c r="D2652" s="294"/>
      <c r="E2652" s="294"/>
      <c r="F2652" s="294"/>
    </row>
    <row r="2653">
      <c r="A2653" s="294" t="s">
        <v>23113</v>
      </c>
      <c r="B2653" s="294"/>
      <c r="C2653" s="294"/>
      <c r="D2653" s="294"/>
      <c r="E2653" s="294"/>
      <c r="F2653" s="294"/>
    </row>
    <row r="2654">
      <c r="A2654" s="294" t="s">
        <v>23114</v>
      </c>
      <c r="B2654" s="294"/>
      <c r="C2654" s="294"/>
      <c r="D2654" s="294"/>
      <c r="E2654" s="294"/>
      <c r="F2654" s="294"/>
    </row>
    <row r="2655">
      <c r="A2655" s="294" t="s">
        <v>23115</v>
      </c>
      <c r="B2655" s="294"/>
      <c r="C2655" s="294"/>
      <c r="D2655" s="294"/>
      <c r="E2655" s="294"/>
      <c r="F2655" s="294"/>
    </row>
    <row r="2656">
      <c r="A2656" s="294" t="s">
        <v>23116</v>
      </c>
      <c r="B2656" s="294"/>
      <c r="C2656" s="294"/>
      <c r="D2656" s="294"/>
      <c r="E2656" s="294"/>
      <c r="F2656" s="294"/>
    </row>
    <row r="2657">
      <c r="A2657" s="294"/>
      <c r="B2657" s="294"/>
      <c r="C2657" s="294"/>
      <c r="D2657" s="294"/>
      <c r="E2657" s="294"/>
      <c r="F2657" s="294"/>
    </row>
    <row r="2658">
      <c r="A2658" s="294" t="s">
        <v>23117</v>
      </c>
      <c r="B2658" s="294"/>
      <c r="C2658" s="294"/>
      <c r="D2658" s="294"/>
      <c r="E2658" s="294"/>
      <c r="F2658" s="294"/>
    </row>
    <row r="2659">
      <c r="A2659" s="294"/>
      <c r="B2659" s="294"/>
      <c r="C2659" s="294"/>
      <c r="D2659" s="294"/>
      <c r="E2659" s="294"/>
      <c r="F2659" s="294"/>
    </row>
    <row r="2660">
      <c r="A2660" s="294" t="s">
        <v>23118</v>
      </c>
      <c r="B2660" s="294"/>
      <c r="C2660" s="294"/>
      <c r="D2660" s="294"/>
      <c r="E2660" s="294"/>
      <c r="F2660" s="294"/>
    </row>
    <row r="2661">
      <c r="A2661" s="294" t="s">
        <v>23119</v>
      </c>
      <c r="B2661" s="294"/>
      <c r="C2661" s="294"/>
      <c r="D2661" s="294"/>
      <c r="E2661" s="294"/>
      <c r="F2661" s="294"/>
    </row>
    <row r="2662">
      <c r="A2662" s="294" t="s">
        <v>23120</v>
      </c>
      <c r="B2662" s="294"/>
      <c r="C2662" s="294"/>
      <c r="D2662" s="294"/>
      <c r="E2662" s="294"/>
      <c r="F2662" s="294"/>
    </row>
    <row r="2663">
      <c r="A2663" s="294"/>
      <c r="B2663" s="294"/>
      <c r="C2663" s="294"/>
      <c r="D2663" s="294"/>
      <c r="E2663" s="294"/>
      <c r="F2663" s="294"/>
    </row>
    <row r="2664">
      <c r="A2664" s="294" t="s">
        <v>23121</v>
      </c>
      <c r="B2664" s="294"/>
      <c r="C2664" s="294"/>
      <c r="D2664" s="294"/>
      <c r="E2664" s="294"/>
      <c r="F2664" s="294"/>
    </row>
    <row r="2665">
      <c r="A2665" s="294"/>
      <c r="B2665" s="294"/>
      <c r="C2665" s="294"/>
      <c r="D2665" s="294"/>
      <c r="E2665" s="294"/>
      <c r="F2665" s="294"/>
    </row>
    <row r="2666">
      <c r="A2666" s="294" t="s">
        <v>23122</v>
      </c>
      <c r="B2666" s="294"/>
      <c r="C2666" s="294"/>
      <c r="D2666" s="294"/>
      <c r="E2666" s="294"/>
      <c r="F2666" s="294"/>
    </row>
    <row r="2667">
      <c r="A2667" s="294" t="s">
        <v>23123</v>
      </c>
      <c r="B2667" s="294"/>
      <c r="C2667" s="294"/>
      <c r="D2667" s="294"/>
      <c r="E2667" s="294"/>
      <c r="F2667" s="294"/>
    </row>
    <row r="2668">
      <c r="A2668" s="294" t="s">
        <v>23124</v>
      </c>
      <c r="B2668" s="294"/>
      <c r="C2668" s="294"/>
      <c r="D2668" s="294"/>
      <c r="E2668" s="294"/>
      <c r="F2668" s="294"/>
    </row>
    <row r="2669">
      <c r="A2669" s="294" t="s">
        <v>23125</v>
      </c>
      <c r="B2669" s="294"/>
      <c r="C2669" s="294"/>
      <c r="D2669" s="294"/>
      <c r="E2669" s="294"/>
      <c r="F2669" s="294"/>
    </row>
    <row r="2670">
      <c r="A2670" s="294"/>
      <c r="B2670" s="294"/>
      <c r="C2670" s="294"/>
      <c r="D2670" s="294"/>
      <c r="E2670" s="294"/>
      <c r="F2670" s="294"/>
    </row>
    <row r="2671">
      <c r="A2671" s="294" t="s">
        <v>23126</v>
      </c>
      <c r="B2671" s="294"/>
      <c r="C2671" s="294"/>
      <c r="D2671" s="294"/>
      <c r="E2671" s="294"/>
      <c r="F2671" s="294"/>
    </row>
    <row r="2672">
      <c r="A2672" s="294"/>
      <c r="B2672" s="294"/>
      <c r="C2672" s="294"/>
      <c r="D2672" s="294"/>
      <c r="E2672" s="294"/>
      <c r="F2672" s="294"/>
    </row>
    <row r="2673">
      <c r="A2673" s="294" t="s">
        <v>23127</v>
      </c>
      <c r="B2673" s="294"/>
      <c r="C2673" s="294"/>
      <c r="D2673" s="294"/>
      <c r="E2673" s="294"/>
      <c r="F2673" s="294"/>
    </row>
    <row r="2674">
      <c r="A2674" s="294" t="s">
        <v>23128</v>
      </c>
      <c r="B2674" s="294"/>
      <c r="C2674" s="294"/>
      <c r="D2674" s="294"/>
      <c r="E2674" s="294"/>
      <c r="F2674" s="294"/>
    </row>
    <row r="2675">
      <c r="A2675" s="294" t="s">
        <v>23129</v>
      </c>
      <c r="B2675" s="294"/>
      <c r="C2675" s="294"/>
      <c r="D2675" s="294"/>
      <c r="E2675" s="294"/>
      <c r="F2675" s="294"/>
    </row>
    <row r="2676">
      <c r="A2676" s="294" t="s">
        <v>23130</v>
      </c>
      <c r="B2676" s="294"/>
      <c r="C2676" s="294"/>
      <c r="D2676" s="294"/>
      <c r="E2676" s="294"/>
      <c r="F2676" s="294"/>
    </row>
    <row r="2677">
      <c r="A2677" s="294" t="s">
        <v>23131</v>
      </c>
      <c r="B2677" s="294"/>
      <c r="C2677" s="294"/>
      <c r="D2677" s="294"/>
      <c r="E2677" s="294"/>
      <c r="F2677" s="294"/>
    </row>
    <row r="2678">
      <c r="A2678" s="294" t="s">
        <v>23132</v>
      </c>
      <c r="B2678" s="294"/>
      <c r="C2678" s="294"/>
      <c r="D2678" s="294"/>
      <c r="E2678" s="294"/>
      <c r="F2678" s="294"/>
    </row>
    <row r="2679">
      <c r="A2679" s="294" t="s">
        <v>23133</v>
      </c>
      <c r="B2679" s="294"/>
      <c r="C2679" s="294"/>
      <c r="D2679" s="294"/>
      <c r="E2679" s="294"/>
      <c r="F2679" s="294"/>
    </row>
    <row r="2680">
      <c r="A2680" s="294" t="s">
        <v>23134</v>
      </c>
      <c r="B2680" s="294"/>
      <c r="C2680" s="294"/>
      <c r="D2680" s="294"/>
      <c r="E2680" s="294"/>
      <c r="F2680" s="294"/>
    </row>
    <row r="2681">
      <c r="A2681" s="294" t="s">
        <v>23135</v>
      </c>
      <c r="B2681" s="294"/>
      <c r="C2681" s="294"/>
      <c r="D2681" s="294"/>
      <c r="E2681" s="294"/>
      <c r="F2681" s="294"/>
    </row>
    <row r="2682">
      <c r="A2682" s="294" t="s">
        <v>23136</v>
      </c>
      <c r="B2682" s="294"/>
      <c r="C2682" s="294"/>
      <c r="D2682" s="294"/>
      <c r="E2682" s="294"/>
      <c r="F2682" s="294"/>
    </row>
    <row r="2683">
      <c r="A2683" s="294" t="s">
        <v>23137</v>
      </c>
      <c r="B2683" s="294"/>
      <c r="C2683" s="294"/>
      <c r="D2683" s="294"/>
      <c r="E2683" s="294"/>
      <c r="F2683" s="294"/>
    </row>
    <row r="2684">
      <c r="A2684" s="294"/>
      <c r="B2684" s="294"/>
      <c r="C2684" s="294"/>
      <c r="D2684" s="294"/>
      <c r="E2684" s="294"/>
      <c r="F2684" s="294"/>
    </row>
    <row r="2685">
      <c r="A2685" s="294" t="s">
        <v>21312</v>
      </c>
      <c r="B2685" s="294"/>
      <c r="C2685" s="294"/>
      <c r="D2685" s="294"/>
      <c r="E2685" s="294"/>
      <c r="F2685" s="294"/>
    </row>
    <row r="2686">
      <c r="A2686" s="294" t="s">
        <v>23138</v>
      </c>
      <c r="B2686" s="294"/>
      <c r="C2686" s="294"/>
      <c r="D2686" s="294"/>
      <c r="E2686" s="294"/>
      <c r="F2686" s="294"/>
    </row>
    <row r="2687">
      <c r="A2687" s="294" t="s">
        <v>21270</v>
      </c>
      <c r="B2687" s="294"/>
      <c r="C2687" s="294"/>
      <c r="D2687" s="294"/>
      <c r="E2687" s="294"/>
      <c r="F2687" s="294"/>
    </row>
    <row r="2688">
      <c r="A2688" s="294" t="s">
        <v>23139</v>
      </c>
      <c r="B2688" s="294"/>
      <c r="C2688" s="294"/>
      <c r="D2688" s="294"/>
      <c r="E2688" s="294"/>
      <c r="F2688" s="294"/>
    </row>
    <row r="2689">
      <c r="A2689" s="294"/>
      <c r="B2689" s="294"/>
      <c r="C2689" s="294"/>
      <c r="D2689" s="294"/>
      <c r="E2689" s="294"/>
      <c r="F2689" s="294"/>
    </row>
    <row r="2690">
      <c r="A2690" s="294"/>
      <c r="B2690" s="294"/>
      <c r="C2690" s="294"/>
      <c r="D2690" s="294"/>
      <c r="E2690" s="294"/>
      <c r="F2690" s="294"/>
    </row>
    <row r="2691">
      <c r="A2691" s="294" t="s">
        <v>22512</v>
      </c>
      <c r="B2691" s="294"/>
      <c r="C2691" s="294"/>
      <c r="D2691" s="294"/>
      <c r="E2691" s="294"/>
      <c r="F2691" s="294"/>
    </row>
    <row r="2692">
      <c r="A2692" s="294"/>
      <c r="B2692" s="294"/>
      <c r="C2692" s="294"/>
      <c r="D2692" s="294"/>
      <c r="E2692" s="294"/>
      <c r="F2692" s="294"/>
    </row>
    <row r="2693">
      <c r="A2693" s="294" t="s">
        <v>23140</v>
      </c>
      <c r="B2693" s="294"/>
      <c r="C2693" s="294"/>
      <c r="D2693" s="294"/>
      <c r="E2693" s="294"/>
      <c r="F2693" s="294"/>
    </row>
    <row r="2694">
      <c r="A2694" s="294" t="s">
        <v>23141</v>
      </c>
      <c r="B2694" s="294"/>
      <c r="C2694" s="294"/>
      <c r="D2694" s="294"/>
      <c r="E2694" s="294"/>
      <c r="F2694" s="294"/>
    </row>
    <row r="2695">
      <c r="A2695" s="294" t="s">
        <v>23142</v>
      </c>
      <c r="B2695" s="294"/>
      <c r="C2695" s="294"/>
      <c r="D2695" s="294"/>
      <c r="E2695" s="294"/>
      <c r="F2695" s="294"/>
    </row>
    <row r="2696">
      <c r="A2696" s="294" t="s">
        <v>23143</v>
      </c>
      <c r="B2696" s="294"/>
      <c r="C2696" s="294"/>
      <c r="D2696" s="294"/>
      <c r="E2696" s="294"/>
      <c r="F2696" s="294"/>
    </row>
    <row r="2697">
      <c r="A2697" s="294" t="s">
        <v>23144</v>
      </c>
      <c r="B2697" s="294"/>
      <c r="C2697" s="294"/>
      <c r="D2697" s="294"/>
      <c r="E2697" s="294"/>
      <c r="F2697" s="294"/>
    </row>
    <row r="2698">
      <c r="A2698" s="294" t="s">
        <v>23145</v>
      </c>
      <c r="B2698" s="294"/>
      <c r="C2698" s="294"/>
      <c r="D2698" s="294"/>
      <c r="E2698" s="294"/>
      <c r="F2698" s="294"/>
    </row>
    <row r="2699">
      <c r="A2699" s="294" t="s">
        <v>23146</v>
      </c>
      <c r="B2699" s="294"/>
      <c r="C2699" s="294"/>
      <c r="D2699" s="294"/>
      <c r="E2699" s="294"/>
      <c r="F2699" s="294"/>
    </row>
    <row r="2700">
      <c r="A2700" s="294" t="s">
        <v>23147</v>
      </c>
      <c r="B2700" s="294"/>
      <c r="C2700" s="294"/>
      <c r="D2700" s="294"/>
      <c r="E2700" s="294"/>
      <c r="F2700" s="294"/>
    </row>
    <row r="2701">
      <c r="A2701" s="294"/>
      <c r="B2701" s="294"/>
      <c r="C2701" s="294"/>
      <c r="D2701" s="294"/>
      <c r="E2701" s="294"/>
      <c r="F2701" s="294"/>
    </row>
    <row r="2702">
      <c r="A2702" s="294" t="s">
        <v>23148</v>
      </c>
      <c r="B2702" s="294"/>
      <c r="C2702" s="294"/>
      <c r="D2702" s="294"/>
      <c r="E2702" s="294"/>
      <c r="F2702" s="294"/>
    </row>
    <row r="2703">
      <c r="A2703" s="294" t="s">
        <v>23149</v>
      </c>
      <c r="B2703" s="294"/>
      <c r="C2703" s="294"/>
      <c r="D2703" s="294"/>
      <c r="E2703" s="294"/>
      <c r="F2703" s="294"/>
    </row>
    <row r="2704">
      <c r="A2704" s="294"/>
      <c r="B2704" s="294"/>
      <c r="C2704" s="294"/>
      <c r="D2704" s="294"/>
      <c r="E2704" s="294"/>
      <c r="F2704" s="294"/>
    </row>
    <row r="2705">
      <c r="A2705" s="294" t="s">
        <v>23150</v>
      </c>
      <c r="B2705" s="294"/>
      <c r="C2705" s="294"/>
      <c r="D2705" s="294"/>
      <c r="E2705" s="294"/>
      <c r="F2705" s="294"/>
    </row>
    <row r="2706">
      <c r="A2706" s="294" t="s">
        <v>23151</v>
      </c>
      <c r="B2706" s="294"/>
      <c r="C2706" s="294"/>
      <c r="D2706" s="294"/>
      <c r="E2706" s="294"/>
      <c r="F2706" s="294"/>
    </row>
    <row r="2707">
      <c r="A2707" s="294" t="s">
        <v>22612</v>
      </c>
      <c r="B2707" s="294"/>
      <c r="C2707" s="294"/>
      <c r="D2707" s="294"/>
      <c r="E2707" s="294"/>
      <c r="F2707" s="294"/>
    </row>
    <row r="2708">
      <c r="A2708" s="294" t="s">
        <v>23152</v>
      </c>
      <c r="B2708" s="294"/>
      <c r="C2708" s="294"/>
      <c r="D2708" s="294"/>
      <c r="E2708" s="294"/>
      <c r="F2708" s="294"/>
    </row>
    <row r="2709">
      <c r="A2709" s="294" t="s">
        <v>23153</v>
      </c>
      <c r="B2709" s="294"/>
      <c r="C2709" s="294"/>
      <c r="D2709" s="294"/>
      <c r="E2709" s="294"/>
      <c r="F2709" s="294"/>
    </row>
    <row r="2710">
      <c r="A2710" s="294" t="s">
        <v>23154</v>
      </c>
      <c r="B2710" s="294"/>
      <c r="C2710" s="294"/>
      <c r="D2710" s="294"/>
      <c r="E2710" s="294"/>
      <c r="F2710" s="294"/>
    </row>
    <row r="2711">
      <c r="A2711" s="294"/>
      <c r="B2711" s="294"/>
      <c r="C2711" s="294"/>
      <c r="D2711" s="294"/>
      <c r="E2711" s="294"/>
      <c r="F2711" s="294"/>
    </row>
    <row r="2712">
      <c r="A2712" s="294" t="s">
        <v>23155</v>
      </c>
      <c r="B2712" s="294"/>
      <c r="C2712" s="294"/>
      <c r="D2712" s="294"/>
      <c r="E2712" s="294"/>
      <c r="F2712" s="294"/>
    </row>
    <row r="2713">
      <c r="A2713" s="294" t="s">
        <v>23156</v>
      </c>
      <c r="B2713" s="294"/>
      <c r="C2713" s="294"/>
      <c r="D2713" s="294"/>
      <c r="E2713" s="294"/>
      <c r="F2713" s="294"/>
    </row>
    <row r="2714">
      <c r="A2714" s="294"/>
      <c r="B2714" s="294"/>
      <c r="C2714" s="294"/>
      <c r="D2714" s="294"/>
      <c r="E2714" s="294"/>
      <c r="F2714" s="294"/>
    </row>
    <row r="2715">
      <c r="A2715" s="294" t="s">
        <v>23157</v>
      </c>
      <c r="B2715" s="294"/>
      <c r="C2715" s="294"/>
      <c r="D2715" s="294"/>
      <c r="E2715" s="294"/>
      <c r="F2715" s="294"/>
    </row>
    <row r="2716">
      <c r="A2716" s="294" t="s">
        <v>23158</v>
      </c>
      <c r="B2716" s="294"/>
      <c r="C2716" s="294"/>
      <c r="D2716" s="294"/>
      <c r="E2716" s="294"/>
      <c r="F2716" s="294"/>
    </row>
    <row r="2717">
      <c r="A2717" s="294" t="s">
        <v>23159</v>
      </c>
      <c r="B2717" s="294"/>
      <c r="C2717" s="294"/>
      <c r="D2717" s="294"/>
      <c r="E2717" s="294"/>
      <c r="F2717" s="294"/>
    </row>
    <row r="2718">
      <c r="A2718" s="294" t="s">
        <v>23160</v>
      </c>
      <c r="B2718" s="294"/>
      <c r="C2718" s="294"/>
      <c r="D2718" s="294"/>
      <c r="E2718" s="294"/>
      <c r="F2718" s="294"/>
    </row>
    <row r="2719">
      <c r="A2719" s="294" t="str">
        <f t="array" ref="A2719">-Raktatā(redness)</f>
        <v>#NAME?</v>
      </c>
      <c r="B2719" s="294"/>
      <c r="C2719" s="294"/>
      <c r="D2719" s="294"/>
      <c r="E2719" s="294"/>
      <c r="F2719" s="294"/>
    </row>
    <row r="2720">
      <c r="A2720" s="294" t="s">
        <v>23161</v>
      </c>
      <c r="B2720" s="294"/>
      <c r="C2720" s="294"/>
      <c r="D2720" s="294"/>
      <c r="E2720" s="294"/>
      <c r="F2720" s="294"/>
    </row>
    <row r="2721">
      <c r="A2721" s="294" t="s">
        <v>23162</v>
      </c>
      <c r="B2721" s="294"/>
      <c r="C2721" s="294"/>
      <c r="D2721" s="294"/>
      <c r="E2721" s="294"/>
      <c r="F2721" s="294"/>
    </row>
    <row r="2722">
      <c r="A2722" s="294"/>
      <c r="B2722" s="294"/>
      <c r="C2722" s="294"/>
      <c r="D2722" s="294"/>
      <c r="E2722" s="294"/>
      <c r="F2722" s="294"/>
    </row>
    <row r="2723">
      <c r="A2723" s="294" t="s">
        <v>21401</v>
      </c>
      <c r="B2723" s="294"/>
      <c r="C2723" s="294"/>
      <c r="D2723" s="294"/>
      <c r="E2723" s="294"/>
      <c r="F2723" s="294"/>
    </row>
    <row r="2724">
      <c r="A2724" s="294"/>
      <c r="B2724" s="294"/>
      <c r="C2724" s="294"/>
      <c r="D2724" s="294"/>
      <c r="E2724" s="294"/>
      <c r="F2724" s="294"/>
    </row>
    <row r="2725">
      <c r="A2725" s="294" t="s">
        <v>23163</v>
      </c>
      <c r="B2725" s="294"/>
      <c r="C2725" s="294"/>
      <c r="D2725" s="294"/>
      <c r="E2725" s="294"/>
      <c r="F2725" s="294"/>
    </row>
    <row r="2726">
      <c r="A2726" s="294" t="s">
        <v>23164</v>
      </c>
      <c r="B2726" s="294"/>
      <c r="C2726" s="294"/>
      <c r="D2726" s="294"/>
      <c r="E2726" s="294"/>
      <c r="F2726" s="294"/>
    </row>
    <row r="2727">
      <c r="A2727" s="294" t="s">
        <v>23165</v>
      </c>
      <c r="B2727" s="294"/>
      <c r="C2727" s="294"/>
      <c r="D2727" s="294"/>
      <c r="E2727" s="294"/>
      <c r="F2727" s="294"/>
    </row>
    <row r="2728">
      <c r="A2728" s="294"/>
      <c r="B2728" s="294"/>
      <c r="C2728" s="294"/>
      <c r="D2728" s="294"/>
      <c r="E2728" s="294"/>
      <c r="F2728" s="294"/>
    </row>
    <row r="2729">
      <c r="A2729" s="294" t="s">
        <v>21407</v>
      </c>
      <c r="B2729" s="294"/>
      <c r="C2729" s="294"/>
      <c r="D2729" s="294"/>
      <c r="E2729" s="294"/>
      <c r="F2729" s="294"/>
    </row>
    <row r="2730">
      <c r="A2730" s="294"/>
      <c r="B2730" s="294"/>
      <c r="C2730" s="294"/>
      <c r="D2730" s="294"/>
      <c r="E2730" s="294"/>
      <c r="F2730" s="294"/>
    </row>
    <row r="2731">
      <c r="A2731" s="294" t="s">
        <v>23166</v>
      </c>
      <c r="B2731" s="294"/>
      <c r="C2731" s="294"/>
      <c r="D2731" s="294"/>
      <c r="E2731" s="294"/>
      <c r="F2731" s="294"/>
    </row>
    <row r="2732">
      <c r="A2732" s="294" t="s">
        <v>23167</v>
      </c>
      <c r="B2732" s="294"/>
      <c r="C2732" s="294"/>
      <c r="D2732" s="294"/>
      <c r="E2732" s="294"/>
      <c r="F2732" s="294"/>
    </row>
    <row r="2733">
      <c r="A2733" s="294" t="s">
        <v>23168</v>
      </c>
      <c r="B2733" s="294"/>
      <c r="C2733" s="294"/>
      <c r="D2733" s="294"/>
      <c r="E2733" s="294"/>
      <c r="F2733" s="294"/>
    </row>
    <row r="2734">
      <c r="A2734" s="294" t="s">
        <v>23169</v>
      </c>
      <c r="B2734" s="294"/>
      <c r="C2734" s="294"/>
      <c r="D2734" s="294"/>
      <c r="E2734" s="294"/>
      <c r="F2734" s="294"/>
    </row>
    <row r="2735">
      <c r="A2735" s="294"/>
      <c r="B2735" s="294"/>
      <c r="C2735" s="294"/>
      <c r="D2735" s="294"/>
      <c r="E2735" s="294"/>
      <c r="F2735" s="294"/>
    </row>
    <row r="2736">
      <c r="A2736" s="294" t="s">
        <v>21990</v>
      </c>
      <c r="B2736" s="294"/>
      <c r="C2736" s="294"/>
      <c r="D2736" s="294"/>
      <c r="E2736" s="294"/>
      <c r="F2736" s="294"/>
    </row>
    <row r="2737">
      <c r="A2737" s="294"/>
      <c r="B2737" s="294"/>
      <c r="C2737" s="294"/>
      <c r="D2737" s="294"/>
      <c r="E2737" s="294"/>
      <c r="F2737" s="294"/>
    </row>
    <row r="2738">
      <c r="A2738" s="294" t="s">
        <v>23170</v>
      </c>
      <c r="B2738" s="294"/>
      <c r="C2738" s="294"/>
      <c r="D2738" s="294"/>
      <c r="E2738" s="294"/>
      <c r="F2738" s="294"/>
    </row>
    <row r="2739">
      <c r="A2739" s="294" t="s">
        <v>23171</v>
      </c>
      <c r="B2739" s="294"/>
      <c r="C2739" s="294"/>
      <c r="D2739" s="294"/>
      <c r="E2739" s="294"/>
      <c r="F2739" s="294"/>
    </row>
    <row r="2740">
      <c r="A2740" s="294" t="s">
        <v>23172</v>
      </c>
      <c r="B2740" s="294"/>
      <c r="C2740" s="294"/>
      <c r="D2740" s="294"/>
      <c r="E2740" s="294"/>
      <c r="F2740" s="294"/>
    </row>
    <row r="2741">
      <c r="A2741" s="294" t="s">
        <v>23173</v>
      </c>
      <c r="B2741" s="294"/>
      <c r="C2741" s="294"/>
      <c r="D2741" s="294"/>
      <c r="E2741" s="294"/>
      <c r="F2741" s="294"/>
    </row>
    <row r="2742">
      <c r="A2742" s="294" t="s">
        <v>23174</v>
      </c>
      <c r="B2742" s="294"/>
      <c r="C2742" s="294"/>
      <c r="D2742" s="294"/>
      <c r="E2742" s="294"/>
      <c r="F2742" s="294"/>
    </row>
    <row r="2743">
      <c r="A2743" s="294" t="s">
        <v>23175</v>
      </c>
      <c r="B2743" s="294"/>
      <c r="C2743" s="294"/>
      <c r="D2743" s="294"/>
      <c r="E2743" s="294"/>
      <c r="F2743" s="294"/>
    </row>
    <row r="2744">
      <c r="A2744" s="294" t="s">
        <v>23176</v>
      </c>
      <c r="B2744" s="294"/>
      <c r="C2744" s="294"/>
      <c r="D2744" s="294"/>
      <c r="E2744" s="294"/>
      <c r="F2744" s="294"/>
    </row>
    <row r="2745">
      <c r="A2745" s="294" t="s">
        <v>23177</v>
      </c>
      <c r="B2745" s="294"/>
      <c r="C2745" s="294"/>
      <c r="D2745" s="294"/>
      <c r="E2745" s="294"/>
      <c r="F2745" s="294"/>
    </row>
    <row r="2746">
      <c r="A2746" s="294" t="s">
        <v>23178</v>
      </c>
      <c r="B2746" s="294"/>
      <c r="C2746" s="294"/>
      <c r="D2746" s="294"/>
      <c r="E2746" s="294"/>
      <c r="F2746" s="294"/>
    </row>
    <row r="2747">
      <c r="A2747" s="294" t="s">
        <v>23179</v>
      </c>
      <c r="B2747" s="294"/>
      <c r="C2747" s="294"/>
      <c r="D2747" s="294"/>
      <c r="E2747" s="294"/>
      <c r="F2747" s="294"/>
    </row>
    <row r="2748">
      <c r="A2748" s="294" t="s">
        <v>23180</v>
      </c>
      <c r="B2748" s="294"/>
      <c r="C2748" s="294"/>
      <c r="D2748" s="294"/>
      <c r="E2748" s="294"/>
      <c r="F2748" s="294"/>
    </row>
    <row r="2749">
      <c r="A2749" s="294"/>
      <c r="B2749" s="294"/>
      <c r="C2749" s="294"/>
      <c r="D2749" s="294"/>
      <c r="E2749" s="294"/>
      <c r="F2749" s="294"/>
    </row>
    <row r="2750">
      <c r="A2750" s="294" t="s">
        <v>21312</v>
      </c>
      <c r="B2750" s="294"/>
      <c r="C2750" s="294"/>
      <c r="D2750" s="294"/>
      <c r="E2750" s="294"/>
      <c r="F2750" s="294"/>
    </row>
    <row r="2751">
      <c r="A2751" s="294" t="s">
        <v>23138</v>
      </c>
      <c r="B2751" s="294"/>
      <c r="C2751" s="294"/>
      <c r="D2751" s="294"/>
      <c r="E2751" s="294"/>
      <c r="F2751" s="294"/>
    </row>
    <row r="2752">
      <c r="A2752" s="294" t="s">
        <v>23181</v>
      </c>
      <c r="B2752" s="294"/>
      <c r="C2752" s="294"/>
      <c r="D2752" s="294"/>
      <c r="E2752" s="294"/>
      <c r="F2752" s="294"/>
    </row>
    <row r="2753">
      <c r="A2753" s="294" t="s">
        <v>23182</v>
      </c>
      <c r="B2753" s="294"/>
      <c r="C2753" s="294"/>
      <c r="D2753" s="294"/>
      <c r="E2753" s="294"/>
      <c r="F2753" s="294"/>
    </row>
    <row r="2754">
      <c r="A2754" s="294"/>
      <c r="B2754" s="294"/>
      <c r="C2754" s="294"/>
      <c r="D2754" s="294"/>
      <c r="E2754" s="294"/>
      <c r="F2754" s="294"/>
    </row>
    <row r="2755">
      <c r="A2755" s="294" t="s">
        <v>23007</v>
      </c>
      <c r="B2755" s="294"/>
      <c r="C2755" s="294"/>
      <c r="D2755" s="294"/>
      <c r="E2755" s="294"/>
      <c r="F2755" s="294"/>
    </row>
    <row r="2756">
      <c r="A2756" s="294"/>
      <c r="B2756" s="294"/>
      <c r="C2756" s="294"/>
      <c r="D2756" s="294"/>
      <c r="E2756" s="294"/>
      <c r="F2756" s="294"/>
    </row>
    <row r="2757">
      <c r="A2757" s="294" t="s">
        <v>23183</v>
      </c>
      <c r="B2757" s="294"/>
      <c r="C2757" s="294"/>
      <c r="D2757" s="294"/>
      <c r="E2757" s="294"/>
      <c r="F2757" s="294"/>
    </row>
    <row r="2758">
      <c r="A2758" s="294" t="s">
        <v>23184</v>
      </c>
      <c r="B2758" s="294"/>
      <c r="C2758" s="294"/>
      <c r="D2758" s="294"/>
      <c r="E2758" s="294"/>
      <c r="F2758" s="294"/>
    </row>
    <row r="2759">
      <c r="A2759" s="294" t="s">
        <v>23185</v>
      </c>
      <c r="B2759" s="294"/>
      <c r="C2759" s="294"/>
      <c r="D2759" s="294"/>
      <c r="E2759" s="294"/>
      <c r="F2759" s="294"/>
    </row>
    <row r="2760">
      <c r="A2760" s="294" t="s">
        <v>23186</v>
      </c>
      <c r="B2760" s="294"/>
      <c r="C2760" s="294"/>
      <c r="D2760" s="294"/>
      <c r="E2760" s="294"/>
      <c r="F2760" s="294"/>
    </row>
    <row r="2761">
      <c r="A2761" s="294" t="s">
        <v>23187</v>
      </c>
      <c r="B2761" s="294"/>
      <c r="C2761" s="294"/>
      <c r="D2761" s="294"/>
      <c r="E2761" s="294"/>
      <c r="F2761" s="294"/>
    </row>
    <row r="2762">
      <c r="A2762" s="294" t="s">
        <v>23188</v>
      </c>
      <c r="B2762" s="294"/>
      <c r="C2762" s="294"/>
      <c r="D2762" s="294"/>
      <c r="E2762" s="294"/>
      <c r="F2762" s="294"/>
    </row>
    <row r="2763">
      <c r="A2763" s="294"/>
      <c r="B2763" s="294"/>
      <c r="C2763" s="294"/>
      <c r="D2763" s="294"/>
      <c r="E2763" s="294"/>
      <c r="F2763" s="294"/>
    </row>
    <row r="2764">
      <c r="A2764" s="294"/>
      <c r="B2764" s="294"/>
      <c r="C2764" s="294"/>
      <c r="D2764" s="294"/>
      <c r="E2764" s="294"/>
      <c r="F2764" s="294"/>
    </row>
    <row r="2765">
      <c r="A2765" s="294" t="s">
        <v>22281</v>
      </c>
      <c r="B2765" s="294"/>
      <c r="C2765" s="294"/>
      <c r="D2765" s="294"/>
      <c r="E2765" s="294"/>
      <c r="F2765" s="294"/>
    </row>
    <row r="2766">
      <c r="A2766" s="294"/>
      <c r="B2766" s="294"/>
      <c r="C2766" s="294"/>
      <c r="D2766" s="294"/>
      <c r="E2766" s="294"/>
      <c r="F2766" s="294"/>
    </row>
    <row r="2767">
      <c r="A2767" s="294" t="s">
        <v>23189</v>
      </c>
      <c r="B2767" s="294"/>
      <c r="C2767" s="294"/>
      <c r="D2767" s="294"/>
      <c r="E2767" s="294"/>
      <c r="F2767" s="294"/>
    </row>
    <row r="2768">
      <c r="A2768" s="294" t="s">
        <v>23190</v>
      </c>
      <c r="B2768" s="294"/>
      <c r="C2768" s="294"/>
      <c r="D2768" s="294"/>
      <c r="E2768" s="294"/>
      <c r="F2768" s="294"/>
    </row>
    <row r="2769">
      <c r="A2769" s="294" t="s">
        <v>23191</v>
      </c>
      <c r="B2769" s="294"/>
      <c r="C2769" s="294"/>
      <c r="D2769" s="294"/>
      <c r="E2769" s="294"/>
      <c r="F2769" s="294"/>
    </row>
    <row r="2770">
      <c r="A2770" s="294" t="s">
        <v>23192</v>
      </c>
      <c r="B2770" s="294"/>
      <c r="C2770" s="294"/>
      <c r="D2770" s="294"/>
      <c r="E2770" s="294"/>
      <c r="F2770" s="294"/>
    </row>
    <row r="2771">
      <c r="A2771" s="294" t="s">
        <v>23193</v>
      </c>
      <c r="B2771" s="294"/>
      <c r="C2771" s="294"/>
      <c r="D2771" s="294"/>
      <c r="E2771" s="294"/>
      <c r="F2771" s="294"/>
    </row>
    <row r="2772">
      <c r="A2772" s="294" t="s">
        <v>23194</v>
      </c>
      <c r="B2772" s="294"/>
      <c r="C2772" s="294"/>
      <c r="D2772" s="294"/>
      <c r="E2772" s="294"/>
      <c r="F2772" s="294"/>
    </row>
    <row r="2773">
      <c r="A2773" s="294"/>
      <c r="B2773" s="294"/>
      <c r="C2773" s="294"/>
      <c r="D2773" s="294"/>
      <c r="E2773" s="294"/>
      <c r="F2773" s="294"/>
    </row>
    <row r="2774">
      <c r="A2774" s="294" t="s">
        <v>23029</v>
      </c>
      <c r="B2774" s="294"/>
      <c r="C2774" s="294"/>
      <c r="D2774" s="294"/>
      <c r="E2774" s="294"/>
      <c r="F2774" s="294"/>
    </row>
    <row r="2775">
      <c r="A2775" s="294" t="s">
        <v>23195</v>
      </c>
      <c r="B2775" s="294"/>
      <c r="C2775" s="294"/>
      <c r="D2775" s="294"/>
      <c r="E2775" s="294"/>
      <c r="F2775" s="294"/>
    </row>
    <row r="2776">
      <c r="A2776" s="294" t="s">
        <v>23196</v>
      </c>
      <c r="B2776" s="294"/>
      <c r="C2776" s="294"/>
      <c r="D2776" s="294"/>
      <c r="E2776" s="294"/>
      <c r="F2776" s="294"/>
    </row>
    <row r="2777">
      <c r="A2777" s="294"/>
      <c r="B2777" s="294"/>
      <c r="C2777" s="294"/>
      <c r="D2777" s="294"/>
      <c r="E2777" s="294"/>
      <c r="F2777" s="294"/>
    </row>
    <row r="2778">
      <c r="A2778" s="294" t="s">
        <v>23197</v>
      </c>
      <c r="B2778" s="294"/>
      <c r="C2778" s="294"/>
      <c r="D2778" s="294"/>
      <c r="E2778" s="294"/>
      <c r="F2778" s="294"/>
    </row>
    <row r="2779">
      <c r="A2779" s="294" t="s">
        <v>23198</v>
      </c>
      <c r="B2779" s="294"/>
      <c r="C2779" s="294"/>
      <c r="D2779" s="294"/>
      <c r="E2779" s="294"/>
      <c r="F2779" s="294"/>
    </row>
    <row r="2780">
      <c r="A2780" s="294" t="s">
        <v>23199</v>
      </c>
      <c r="B2780" s="294"/>
      <c r="C2780" s="294"/>
      <c r="D2780" s="294"/>
      <c r="E2780" s="294"/>
      <c r="F2780" s="294"/>
    </row>
    <row r="2781">
      <c r="A2781" s="294" t="s">
        <v>23200</v>
      </c>
      <c r="B2781" s="294"/>
      <c r="C2781" s="294"/>
      <c r="D2781" s="294"/>
      <c r="E2781" s="294"/>
      <c r="F2781" s="294"/>
    </row>
    <row r="2782">
      <c r="A2782" s="294"/>
      <c r="B2782" s="294"/>
      <c r="C2782" s="294"/>
      <c r="D2782" s="294"/>
      <c r="E2782" s="294"/>
      <c r="F2782" s="294"/>
    </row>
    <row r="2783">
      <c r="A2783" s="294" t="s">
        <v>23201</v>
      </c>
      <c r="B2783" s="294"/>
      <c r="C2783" s="294"/>
      <c r="D2783" s="294"/>
      <c r="E2783" s="294"/>
      <c r="F2783" s="294"/>
    </row>
    <row r="2784">
      <c r="A2784" s="294" t="s">
        <v>23202</v>
      </c>
      <c r="B2784" s="294"/>
      <c r="C2784" s="294"/>
      <c r="D2784" s="294"/>
      <c r="E2784" s="294"/>
      <c r="F2784" s="294"/>
    </row>
    <row r="2785">
      <c r="A2785" s="294"/>
      <c r="B2785" s="294"/>
      <c r="C2785" s="294"/>
      <c r="D2785" s="294"/>
      <c r="E2785" s="294"/>
      <c r="F2785" s="294"/>
    </row>
    <row r="2786">
      <c r="A2786" s="294" t="s">
        <v>23203</v>
      </c>
      <c r="B2786" s="294"/>
      <c r="C2786" s="294"/>
      <c r="D2786" s="294"/>
      <c r="E2786" s="294"/>
      <c r="F2786" s="294"/>
    </row>
    <row r="2787">
      <c r="A2787" s="294" t="s">
        <v>23204</v>
      </c>
      <c r="B2787" s="294"/>
      <c r="C2787" s="294"/>
      <c r="D2787" s="294"/>
      <c r="E2787" s="294"/>
      <c r="F2787" s="294"/>
    </row>
    <row r="2788">
      <c r="A2788" s="294" t="s">
        <v>23205</v>
      </c>
      <c r="B2788" s="294"/>
      <c r="C2788" s="294"/>
      <c r="D2788" s="294"/>
      <c r="E2788" s="294"/>
      <c r="F2788" s="294"/>
    </row>
    <row r="2789">
      <c r="A2789" s="294" t="s">
        <v>23206</v>
      </c>
      <c r="B2789" s="294"/>
      <c r="C2789" s="294"/>
      <c r="D2789" s="294"/>
      <c r="E2789" s="294"/>
      <c r="F2789" s="294"/>
    </row>
    <row r="2790">
      <c r="A2790" s="294"/>
      <c r="B2790" s="294"/>
      <c r="C2790" s="294"/>
      <c r="D2790" s="294"/>
      <c r="E2790" s="294"/>
      <c r="F2790" s="294"/>
    </row>
    <row r="2791">
      <c r="A2791" s="294" t="s">
        <v>21442</v>
      </c>
      <c r="B2791" s="294"/>
      <c r="C2791" s="294"/>
      <c r="D2791" s="294"/>
      <c r="E2791" s="294"/>
      <c r="F2791" s="294"/>
    </row>
    <row r="2792">
      <c r="A2792" s="294" t="s">
        <v>23207</v>
      </c>
      <c r="B2792" s="294"/>
      <c r="C2792" s="294"/>
      <c r="D2792" s="294"/>
      <c r="E2792" s="294"/>
      <c r="F2792" s="294"/>
    </row>
    <row r="2793">
      <c r="A2793" s="294" t="s">
        <v>23208</v>
      </c>
      <c r="B2793" s="294"/>
      <c r="C2793" s="294"/>
      <c r="D2793" s="294"/>
      <c r="E2793" s="294"/>
      <c r="F2793" s="294"/>
    </row>
    <row r="2794">
      <c r="A2794" s="294" t="s">
        <v>23209</v>
      </c>
      <c r="B2794" s="294"/>
      <c r="C2794" s="294"/>
      <c r="D2794" s="294"/>
      <c r="E2794" s="294"/>
      <c r="F2794" s="294"/>
    </row>
    <row r="2795">
      <c r="A2795" s="294" t="s">
        <v>23210</v>
      </c>
      <c r="B2795" s="294"/>
      <c r="C2795" s="294"/>
      <c r="D2795" s="294"/>
      <c r="E2795" s="294"/>
      <c r="F2795" s="294"/>
    </row>
    <row r="2796">
      <c r="A2796" s="294" t="s">
        <v>23211</v>
      </c>
      <c r="B2796" s="294"/>
      <c r="C2796" s="294"/>
      <c r="D2796" s="294"/>
      <c r="E2796" s="294"/>
      <c r="F2796" s="294"/>
    </row>
    <row r="2797">
      <c r="A2797" s="294" t="s">
        <v>22873</v>
      </c>
      <c r="B2797" s="294"/>
      <c r="C2797" s="294"/>
      <c r="D2797" s="294"/>
      <c r="E2797" s="294"/>
      <c r="F2797" s="294"/>
    </row>
    <row r="2798">
      <c r="A2798" s="294" t="str">
        <f>-Netra prakṣālana with Triphala kvātha, Darvi, Nimba</f>
        <v>#ERROR!</v>
      </c>
      <c r="B2798" s="294"/>
      <c r="C2798" s="294"/>
      <c r="D2798" s="294"/>
      <c r="E2798" s="294"/>
      <c r="F2798" s="294"/>
    </row>
    <row r="2799">
      <c r="A2799" s="294" t="str">
        <f>ARRAY_CONSTRAIN(ARRAYFORMULA(-Anjana with krimighna properties), 1, 1)</f>
        <v>#ERROR!</v>
      </c>
      <c r="B2799" s="294"/>
      <c r="C2799" s="294"/>
      <c r="D2799" s="294"/>
      <c r="E2799" s="294"/>
      <c r="F2799" s="294"/>
    </row>
    <row r="2800">
      <c r="A2800" s="294" t="str">
        <f>ARRAY_CONSTRAIN(ARRAYFORMULA(-Nasya with tikta rasa dravyas), 1, 1)</f>
        <v>#ERROR!</v>
      </c>
      <c r="B2800" s="294"/>
      <c r="C2800" s="294"/>
      <c r="D2800" s="294"/>
      <c r="E2800" s="294"/>
      <c r="F2800" s="294"/>
    </row>
    <row r="2801">
      <c r="A2801" s="294" t="str">
        <f>-Lepa(paste) of Nimba, Haridra, Triphala on eyelids</f>
        <v>#ERROR!</v>
      </c>
      <c r="B2801" s="294"/>
      <c r="C2801" s="294"/>
      <c r="D2801" s="294"/>
      <c r="E2801" s="294"/>
      <c r="F2801" s="294"/>
    </row>
    <row r="2802">
      <c r="A2802" s="294"/>
      <c r="B2802" s="294"/>
      <c r="C2802" s="294"/>
      <c r="D2802" s="294"/>
      <c r="E2802" s="294"/>
      <c r="F2802" s="294"/>
    </row>
    <row r="2803">
      <c r="A2803" s="294"/>
      <c r="B2803" s="294"/>
      <c r="C2803" s="294"/>
      <c r="D2803" s="294"/>
      <c r="E2803" s="294"/>
      <c r="F2803" s="294"/>
    </row>
    <row r="2804">
      <c r="A2804" s="294" t="s">
        <v>23212</v>
      </c>
      <c r="B2804" s="294"/>
      <c r="C2804" s="294"/>
      <c r="D2804" s="294"/>
      <c r="E2804" s="294"/>
      <c r="F2804" s="294"/>
    </row>
    <row r="2805">
      <c r="A2805" s="294"/>
      <c r="B2805" s="294"/>
      <c r="C2805" s="294"/>
      <c r="D2805" s="294"/>
      <c r="E2805" s="294"/>
      <c r="F2805" s="294"/>
    </row>
    <row r="2806">
      <c r="A2806" s="294" t="s">
        <v>23213</v>
      </c>
      <c r="B2806" s="294"/>
      <c r="C2806" s="294"/>
      <c r="D2806" s="294"/>
      <c r="E2806" s="294"/>
      <c r="F2806" s="294"/>
    </row>
    <row r="2807">
      <c r="A2807" s="294" t="s">
        <v>23214</v>
      </c>
      <c r="B2807" s="294"/>
      <c r="C2807" s="294"/>
      <c r="D2807" s="294"/>
      <c r="E2807" s="294"/>
      <c r="F2807" s="294"/>
    </row>
    <row r="2808">
      <c r="A2808" s="294" t="s">
        <v>23215</v>
      </c>
      <c r="B2808" s="294"/>
      <c r="C2808" s="294"/>
      <c r="D2808" s="294"/>
      <c r="E2808" s="294"/>
      <c r="F2808" s="294"/>
    </row>
    <row r="2809">
      <c r="A2809" s="294" t="s">
        <v>23216</v>
      </c>
      <c r="B2809" s="294"/>
      <c r="C2809" s="294"/>
      <c r="D2809" s="294"/>
      <c r="E2809" s="294"/>
      <c r="F2809" s="294"/>
    </row>
    <row r="2810">
      <c r="A2810" s="294" t="s">
        <v>23217</v>
      </c>
      <c r="B2810" s="294"/>
      <c r="C2810" s="294"/>
      <c r="D2810" s="294"/>
      <c r="E2810" s="294"/>
      <c r="F2810" s="294"/>
    </row>
    <row r="2811">
      <c r="A2811" s="294" t="s">
        <v>23218</v>
      </c>
      <c r="B2811" s="294"/>
      <c r="C2811" s="294"/>
      <c r="D2811" s="294"/>
      <c r="E2811" s="294"/>
      <c r="F2811" s="294"/>
    </row>
    <row r="2812">
      <c r="A2812" s="294" t="str">
        <f t="array" ref="A2812">-Triphala + honey</f>
        <v>#NAME?</v>
      </c>
      <c r="B2812" s="294"/>
      <c r="C2812" s="294"/>
      <c r="D2812" s="294"/>
      <c r="E2812" s="294"/>
      <c r="F2812" s="294"/>
    </row>
    <row r="2813">
      <c r="A2813" s="294" t="str">
        <f t="array" ref="A2813">-Kāsīsa + Saindhava + honey</f>
        <v>#NAME?</v>
      </c>
      <c r="B2813" s="294"/>
      <c r="C2813" s="294"/>
      <c r="D2813" s="294"/>
      <c r="E2813" s="294"/>
      <c r="F2813" s="294"/>
    </row>
    <row r="2814">
      <c r="A2814" s="294" t="s">
        <v>23219</v>
      </c>
      <c r="B2814" s="294"/>
      <c r="C2814" s="294"/>
      <c r="D2814" s="294"/>
      <c r="E2814" s="294"/>
      <c r="F2814" s="294"/>
    </row>
    <row r="2815">
      <c r="A2815" s="294" t="s">
        <v>23220</v>
      </c>
      <c r="B2815" s="294"/>
      <c r="C2815" s="294"/>
      <c r="D2815" s="294"/>
      <c r="E2815" s="294"/>
      <c r="F2815" s="294"/>
    </row>
    <row r="2816">
      <c r="A2816" s="294" t="str">
        <f>-with Triphala, Darvi, Nimba kvātha</f>
        <v>#ERROR!</v>
      </c>
      <c r="B2816" s="294"/>
      <c r="C2816" s="294"/>
      <c r="D2816" s="294"/>
      <c r="E2816" s="294"/>
      <c r="F2816" s="294"/>
    </row>
    <row r="2817">
      <c r="A2817" s="294" t="s">
        <v>23221</v>
      </c>
      <c r="B2817" s="294"/>
      <c r="C2817" s="294"/>
      <c r="D2817" s="294"/>
      <c r="E2817" s="294"/>
      <c r="F2817" s="294"/>
    </row>
    <row r="2818">
      <c r="A2818" s="294" t="s">
        <v>23222</v>
      </c>
      <c r="B2818" s="294"/>
      <c r="C2818" s="294"/>
      <c r="D2818" s="294"/>
      <c r="E2818" s="294"/>
      <c r="F2818" s="294"/>
    </row>
    <row r="2819">
      <c r="A2819" s="294" t="str">
        <f>ARRAY_CONSTRAIN(ARRAYFORMULA(-lekhana karma if granthi becomes pakva(matured) and obstructive), 1, 1)</f>
        <v>#ERROR!</v>
      </c>
      <c r="B2819" s="294"/>
      <c r="C2819" s="294"/>
      <c r="D2819" s="294"/>
      <c r="E2819" s="294"/>
      <c r="F2819" s="294"/>
    </row>
    <row r="2820">
      <c r="A2820" s="294" t="s">
        <v>23223</v>
      </c>
      <c r="B2820" s="294"/>
      <c r="C2820" s="294"/>
      <c r="D2820" s="294"/>
      <c r="E2820" s="294"/>
      <c r="F2820" s="294"/>
    </row>
    <row r="2821">
      <c r="A2821" s="294" t="s">
        <v>23224</v>
      </c>
      <c r="B2821" s="294"/>
      <c r="C2821" s="294"/>
      <c r="D2821" s="294"/>
      <c r="E2821" s="294"/>
      <c r="F2821" s="294"/>
    </row>
    <row r="2822">
      <c r="A2822" s="294" t="s">
        <v>23225</v>
      </c>
      <c r="B2822" s="294"/>
      <c r="C2822" s="294"/>
      <c r="D2822" s="294"/>
      <c r="E2822" s="294"/>
      <c r="F2822" s="294"/>
    </row>
    <row r="2823">
      <c r="A2823" s="294" t="str">
        <f>-Charaka Samhita, Chikitsa Sthana(Krimi Chikitsa)</f>
        <v>#ERROR!</v>
      </c>
      <c r="B2823" s="294"/>
      <c r="C2823" s="294"/>
      <c r="D2823" s="294"/>
      <c r="E2823" s="294"/>
      <c r="F2823" s="294"/>
    </row>
    <row r="2824">
      <c r="A2824" s="294" t="str">
        <f>ARRAY_CONSTRAIN(ARRAYFORMULA(-Bhaishajya Ratnavali – Krimi Chikitsa chapter), 1, 1)</f>
        <v>#ERROR!</v>
      </c>
      <c r="B2824" s="294"/>
      <c r="C2824" s="294"/>
      <c r="D2824" s="294"/>
      <c r="E2824" s="294"/>
      <c r="F2824" s="294"/>
    </row>
    <row r="2825">
      <c r="A2825" s="294"/>
      <c r="B2825" s="294"/>
      <c r="C2825" s="294"/>
      <c r="D2825" s="294"/>
      <c r="E2825" s="294"/>
      <c r="F2825" s="294"/>
    </row>
    <row r="2826">
      <c r="A2826" s="294"/>
      <c r="B2826" s="294"/>
      <c r="C2826" s="294"/>
      <c r="D2826" s="294"/>
      <c r="E2826" s="294"/>
      <c r="F2826" s="294"/>
    </row>
    <row r="2827">
      <c r="A2827" s="294" t="s">
        <v>21312</v>
      </c>
      <c r="B2827" s="294"/>
      <c r="C2827" s="294"/>
      <c r="D2827" s="294"/>
      <c r="E2827" s="294"/>
      <c r="F2827" s="294"/>
    </row>
    <row r="2828">
      <c r="A2828" s="294" t="s">
        <v>23226</v>
      </c>
      <c r="B2828" s="294"/>
      <c r="C2828" s="294"/>
      <c r="D2828" s="294"/>
      <c r="E2828" s="294"/>
      <c r="F2828" s="294"/>
    </row>
    <row r="2829">
      <c r="A2829" s="294" t="s">
        <v>21618</v>
      </c>
      <c r="B2829" s="294"/>
      <c r="C2829" s="294"/>
      <c r="D2829" s="294"/>
      <c r="E2829" s="294"/>
      <c r="F2829" s="294"/>
    </row>
    <row r="2830">
      <c r="A2830" s="294" t="s">
        <v>23227</v>
      </c>
      <c r="B2830" s="294"/>
      <c r="C2830" s="294"/>
      <c r="D2830" s="294"/>
      <c r="E2830" s="294"/>
      <c r="F2830" s="294"/>
    </row>
    <row r="2831">
      <c r="A2831" s="294"/>
      <c r="B2831" s="294"/>
      <c r="C2831" s="294"/>
      <c r="D2831" s="294"/>
      <c r="E2831" s="294"/>
      <c r="F2831" s="294"/>
    </row>
    <row r="2832">
      <c r="A2832" s="294" t="s">
        <v>23228</v>
      </c>
      <c r="B2832" s="294"/>
      <c r="C2832" s="294"/>
      <c r="D2832" s="294"/>
      <c r="E2832" s="294"/>
      <c r="F2832" s="294"/>
    </row>
    <row r="2833">
      <c r="A2833" s="294" t="s">
        <v>23229</v>
      </c>
      <c r="B2833" s="294"/>
      <c r="C2833" s="294"/>
      <c r="D2833" s="294"/>
      <c r="E2833" s="294"/>
      <c r="F2833" s="294"/>
    </row>
    <row r="2834">
      <c r="A2834" s="294"/>
      <c r="B2834" s="294"/>
      <c r="C2834" s="294"/>
      <c r="D2834" s="294"/>
      <c r="E2834" s="294"/>
      <c r="F2834" s="294"/>
    </row>
    <row r="2835">
      <c r="A2835" s="294" t="s">
        <v>23230</v>
      </c>
      <c r="B2835" s="294"/>
      <c r="C2835" s="294"/>
      <c r="D2835" s="294"/>
      <c r="E2835" s="294"/>
      <c r="F2835" s="294"/>
    </row>
    <row r="2836">
      <c r="A2836" s="294" t="s">
        <v>23231</v>
      </c>
      <c r="B2836" s="294"/>
      <c r="C2836" s="294"/>
      <c r="D2836" s="294"/>
      <c r="E2836" s="294"/>
      <c r="F2836" s="294"/>
    </row>
    <row r="2837">
      <c r="A2837" s="294" t="s">
        <v>23232</v>
      </c>
      <c r="B2837" s="294"/>
      <c r="C2837" s="294"/>
      <c r="D2837" s="294"/>
      <c r="E2837" s="294"/>
      <c r="F2837" s="294"/>
    </row>
    <row r="2838">
      <c r="A2838" s="294" t="s">
        <v>23233</v>
      </c>
      <c r="B2838" s="294"/>
      <c r="C2838" s="294"/>
      <c r="D2838" s="294"/>
      <c r="E2838" s="294"/>
      <c r="F2838" s="294"/>
    </row>
    <row r="2839">
      <c r="A2839" s="294" t="s">
        <v>23234</v>
      </c>
      <c r="B2839" s="294"/>
      <c r="C2839" s="294"/>
      <c r="D2839" s="294"/>
      <c r="E2839" s="294"/>
      <c r="F2839" s="294"/>
    </row>
    <row r="2840">
      <c r="A2840" s="294" t="s">
        <v>23235</v>
      </c>
      <c r="B2840" s="294"/>
      <c r="C2840" s="294"/>
      <c r="D2840" s="294"/>
      <c r="E2840" s="294"/>
      <c r="F2840" s="294"/>
    </row>
    <row r="2841">
      <c r="A2841" s="294" t="s">
        <v>23236</v>
      </c>
      <c r="B2841" s="294"/>
      <c r="C2841" s="294"/>
      <c r="D2841" s="294"/>
      <c r="E2841" s="294"/>
      <c r="F2841" s="294"/>
    </row>
    <row r="2842">
      <c r="A2842" s="294" t="s">
        <v>23237</v>
      </c>
      <c r="B2842" s="294"/>
      <c r="C2842" s="294"/>
      <c r="D2842" s="294"/>
      <c r="E2842" s="294"/>
      <c r="F2842" s="294"/>
    </row>
    <row r="2843">
      <c r="A2843" s="294"/>
      <c r="B2843" s="294"/>
      <c r="C2843" s="294"/>
      <c r="D2843" s="294"/>
      <c r="E2843" s="294"/>
      <c r="F2843" s="294"/>
    </row>
    <row r="2844">
      <c r="A2844" s="294"/>
      <c r="B2844" s="294"/>
      <c r="C2844" s="294"/>
      <c r="D2844" s="294"/>
      <c r="E2844" s="294"/>
      <c r="F2844" s="294"/>
    </row>
    <row r="2845">
      <c r="A2845" s="294" t="s">
        <v>22523</v>
      </c>
      <c r="B2845" s="294"/>
      <c r="C2845" s="294"/>
      <c r="D2845" s="294"/>
      <c r="E2845" s="294"/>
      <c r="F2845" s="294"/>
    </row>
    <row r="2846">
      <c r="A2846" s="294" t="s">
        <v>23238</v>
      </c>
      <c r="B2846" s="294"/>
      <c r="C2846" s="294"/>
      <c r="D2846" s="294"/>
      <c r="E2846" s="294"/>
      <c r="F2846" s="294"/>
    </row>
    <row r="2847">
      <c r="A2847" s="294"/>
      <c r="B2847" s="294"/>
      <c r="C2847" s="294"/>
      <c r="D2847" s="294"/>
      <c r="E2847" s="294"/>
      <c r="F2847" s="294"/>
    </row>
    <row r="2848">
      <c r="A2848" s="294" t="s">
        <v>23239</v>
      </c>
      <c r="B2848" s="294"/>
      <c r="C2848" s="294"/>
      <c r="D2848" s="294"/>
      <c r="E2848" s="294"/>
      <c r="F2848" s="294"/>
    </row>
    <row r="2849">
      <c r="A2849" s="294" t="s">
        <v>21736</v>
      </c>
      <c r="B2849" s="294"/>
      <c r="C2849" s="294"/>
      <c r="D2849" s="294"/>
      <c r="E2849" s="294"/>
      <c r="F2849" s="294"/>
    </row>
    <row r="2850">
      <c r="A2850" s="294" t="s">
        <v>23240</v>
      </c>
      <c r="B2850" s="294"/>
      <c r="C2850" s="294"/>
      <c r="D2850" s="294"/>
      <c r="E2850" s="294"/>
      <c r="F2850" s="294"/>
    </row>
    <row r="2851">
      <c r="A2851" s="294" t="s">
        <v>23241</v>
      </c>
      <c r="B2851" s="294"/>
      <c r="C2851" s="294"/>
      <c r="D2851" s="294"/>
      <c r="E2851" s="294"/>
      <c r="F2851" s="294"/>
    </row>
    <row r="2852">
      <c r="A2852" s="294" t="s">
        <v>23242</v>
      </c>
      <c r="B2852" s="294"/>
      <c r="C2852" s="294"/>
      <c r="D2852" s="294"/>
      <c r="E2852" s="294"/>
      <c r="F2852" s="294"/>
    </row>
    <row r="2853">
      <c r="A2853" s="294" t="s">
        <v>23243</v>
      </c>
      <c r="B2853" s="294"/>
      <c r="C2853" s="294"/>
      <c r="D2853" s="294"/>
      <c r="E2853" s="294"/>
      <c r="F2853" s="294"/>
    </row>
    <row r="2854">
      <c r="A2854" s="294" t="s">
        <v>23244</v>
      </c>
      <c r="B2854" s="294"/>
      <c r="C2854" s="294"/>
      <c r="D2854" s="294"/>
      <c r="E2854" s="294"/>
      <c r="F2854" s="294"/>
    </row>
    <row r="2855">
      <c r="A2855" s="294" t="s">
        <v>23245</v>
      </c>
      <c r="B2855" s="294"/>
      <c r="C2855" s="294"/>
      <c r="D2855" s="294"/>
      <c r="E2855" s="294"/>
      <c r="F2855" s="294"/>
    </row>
    <row r="2856">
      <c r="A2856" s="294"/>
      <c r="B2856" s="294"/>
      <c r="C2856" s="294"/>
      <c r="D2856" s="294"/>
      <c r="E2856" s="294"/>
      <c r="F2856" s="294"/>
    </row>
    <row r="2857">
      <c r="A2857" s="294"/>
      <c r="B2857" s="294"/>
      <c r="C2857" s="294"/>
      <c r="D2857" s="294"/>
      <c r="E2857" s="294"/>
      <c r="F2857" s="294"/>
    </row>
    <row r="2858">
      <c r="A2858" s="294" t="s">
        <v>22530</v>
      </c>
      <c r="B2858" s="294"/>
      <c r="C2858" s="294"/>
      <c r="D2858" s="294"/>
      <c r="E2858" s="294"/>
      <c r="F2858" s="294"/>
    </row>
    <row r="2859">
      <c r="A2859" s="294" t="s">
        <v>22618</v>
      </c>
      <c r="B2859" s="294"/>
      <c r="C2859" s="294"/>
      <c r="D2859" s="294"/>
      <c r="E2859" s="294"/>
      <c r="F2859" s="294"/>
    </row>
    <row r="2860">
      <c r="A2860" s="294"/>
      <c r="B2860" s="294"/>
      <c r="C2860" s="294"/>
      <c r="D2860" s="294"/>
      <c r="E2860" s="294"/>
      <c r="F2860" s="294"/>
    </row>
    <row r="2861">
      <c r="A2861" s="294" t="s">
        <v>23246</v>
      </c>
      <c r="B2861" s="294"/>
      <c r="C2861" s="294"/>
      <c r="D2861" s="294"/>
      <c r="E2861" s="294"/>
      <c r="F2861" s="294"/>
    </row>
    <row r="2862">
      <c r="A2862" s="294" t="s">
        <v>23247</v>
      </c>
      <c r="B2862" s="294"/>
      <c r="C2862" s="294"/>
      <c r="D2862" s="294"/>
      <c r="E2862" s="294"/>
      <c r="F2862" s="294"/>
    </row>
    <row r="2863">
      <c r="A2863" s="294" t="s">
        <v>23248</v>
      </c>
      <c r="B2863" s="294"/>
      <c r="C2863" s="294"/>
      <c r="D2863" s="294"/>
      <c r="E2863" s="294"/>
      <c r="F2863" s="294"/>
    </row>
    <row r="2864">
      <c r="A2864" s="294" t="s">
        <v>23249</v>
      </c>
      <c r="B2864" s="294"/>
      <c r="C2864" s="294"/>
      <c r="D2864" s="294"/>
      <c r="E2864" s="294"/>
      <c r="F2864" s="294"/>
    </row>
    <row r="2865">
      <c r="A2865" s="294" t="s">
        <v>23250</v>
      </c>
      <c r="B2865" s="294"/>
      <c r="C2865" s="294"/>
      <c r="D2865" s="294"/>
      <c r="E2865" s="294"/>
      <c r="F2865" s="294"/>
    </row>
    <row r="2866">
      <c r="A2866" s="294" t="s">
        <v>23244</v>
      </c>
      <c r="B2866" s="294"/>
      <c r="C2866" s="294"/>
      <c r="D2866" s="294"/>
      <c r="E2866" s="294"/>
      <c r="F2866" s="294"/>
    </row>
    <row r="2867">
      <c r="A2867" s="294" t="s">
        <v>23251</v>
      </c>
      <c r="B2867" s="294"/>
      <c r="C2867" s="294"/>
      <c r="D2867" s="294"/>
      <c r="E2867" s="294"/>
      <c r="F2867" s="294"/>
    </row>
    <row r="2868">
      <c r="A2868" s="294" t="s">
        <v>23252</v>
      </c>
      <c r="B2868" s="294"/>
      <c r="C2868" s="294"/>
      <c r="D2868" s="294"/>
      <c r="E2868" s="294"/>
      <c r="F2868" s="294"/>
    </row>
    <row r="2869">
      <c r="A2869" s="294" t="s">
        <v>23253</v>
      </c>
      <c r="B2869" s="294"/>
      <c r="C2869" s="294"/>
      <c r="D2869" s="294"/>
      <c r="E2869" s="294"/>
      <c r="F2869" s="294"/>
    </row>
    <row r="2870">
      <c r="A2870" s="294"/>
      <c r="B2870" s="294"/>
      <c r="C2870" s="294"/>
      <c r="D2870" s="294"/>
      <c r="E2870" s="294"/>
      <c r="F2870" s="294"/>
    </row>
    <row r="2871">
      <c r="A2871" s="294" t="s">
        <v>21292</v>
      </c>
      <c r="B2871" s="294"/>
      <c r="C2871" s="294"/>
      <c r="D2871" s="294"/>
      <c r="E2871" s="294"/>
      <c r="F2871" s="294"/>
    </row>
    <row r="2872">
      <c r="A2872" s="294"/>
      <c r="B2872" s="294"/>
      <c r="C2872" s="294"/>
      <c r="D2872" s="294"/>
      <c r="E2872" s="294"/>
      <c r="F2872" s="294"/>
    </row>
    <row r="2873">
      <c r="A2873" s="294" t="s">
        <v>23254</v>
      </c>
      <c r="B2873" s="294"/>
      <c r="C2873" s="294"/>
      <c r="D2873" s="294"/>
      <c r="E2873" s="294"/>
      <c r="F2873" s="294"/>
    </row>
    <row r="2874">
      <c r="A2874" s="294" t="s">
        <v>23255</v>
      </c>
      <c r="B2874" s="294"/>
      <c r="C2874" s="294"/>
      <c r="D2874" s="294"/>
      <c r="E2874" s="294"/>
      <c r="F2874" s="294"/>
    </row>
    <row r="2875">
      <c r="A2875" s="294" t="s">
        <v>23256</v>
      </c>
      <c r="B2875" s="294"/>
      <c r="C2875" s="294"/>
      <c r="D2875" s="294"/>
      <c r="E2875" s="294"/>
      <c r="F2875" s="294"/>
    </row>
    <row r="2876">
      <c r="A2876" s="294" t="s">
        <v>23257</v>
      </c>
      <c r="B2876" s="294"/>
      <c r="C2876" s="294"/>
      <c r="D2876" s="294"/>
      <c r="E2876" s="294"/>
      <c r="F2876" s="294"/>
    </row>
    <row r="2877">
      <c r="A2877" s="294" t="s">
        <v>23258</v>
      </c>
      <c r="B2877" s="294"/>
      <c r="C2877" s="294"/>
      <c r="D2877" s="294"/>
      <c r="E2877" s="294"/>
      <c r="F2877" s="294"/>
    </row>
    <row r="2878">
      <c r="A2878" s="294" t="s">
        <v>23259</v>
      </c>
      <c r="B2878" s="294"/>
      <c r="C2878" s="294"/>
      <c r="D2878" s="294"/>
      <c r="E2878" s="294"/>
      <c r="F2878" s="294"/>
    </row>
    <row r="2879">
      <c r="A2879" s="294" t="s">
        <v>23260</v>
      </c>
      <c r="B2879" s="294"/>
      <c r="C2879" s="294"/>
      <c r="D2879" s="294"/>
      <c r="E2879" s="294"/>
      <c r="F2879" s="294"/>
    </row>
    <row r="2880">
      <c r="A2880" s="294" t="s">
        <v>23261</v>
      </c>
      <c r="B2880" s="294"/>
      <c r="C2880" s="294"/>
      <c r="D2880" s="294"/>
      <c r="E2880" s="294"/>
      <c r="F2880" s="294"/>
    </row>
    <row r="2881">
      <c r="A2881" s="294" t="s">
        <v>23262</v>
      </c>
      <c r="B2881" s="294"/>
      <c r="C2881" s="294"/>
      <c r="D2881" s="294"/>
      <c r="E2881" s="294"/>
      <c r="F2881" s="294"/>
    </row>
    <row r="2882">
      <c r="A2882" s="294"/>
      <c r="B2882" s="294"/>
      <c r="C2882" s="294"/>
      <c r="D2882" s="294"/>
      <c r="E2882" s="294"/>
      <c r="F2882" s="294"/>
    </row>
    <row r="2883">
      <c r="A2883" s="294"/>
      <c r="B2883" s="294"/>
      <c r="C2883" s="294"/>
      <c r="D2883" s="294"/>
      <c r="E2883" s="294"/>
      <c r="F2883" s="294"/>
    </row>
    <row r="2884">
      <c r="A2884" s="294" t="s">
        <v>21760</v>
      </c>
      <c r="B2884" s="294"/>
      <c r="C2884" s="294"/>
      <c r="D2884" s="294"/>
      <c r="E2884" s="294"/>
      <c r="F2884" s="294"/>
    </row>
    <row r="2885">
      <c r="A2885" s="294"/>
      <c r="B2885" s="294"/>
      <c r="C2885" s="294"/>
      <c r="D2885" s="294"/>
      <c r="E2885" s="294"/>
      <c r="F2885" s="294"/>
    </row>
    <row r="2886">
      <c r="A2886" s="294" t="s">
        <v>22811</v>
      </c>
      <c r="B2886" s="294"/>
      <c r="C2886" s="294"/>
      <c r="D2886" s="294"/>
      <c r="E2886" s="294"/>
      <c r="F2886" s="294"/>
    </row>
    <row r="2887">
      <c r="A2887" s="294" t="s">
        <v>23263</v>
      </c>
      <c r="B2887" s="294"/>
      <c r="C2887" s="294"/>
      <c r="D2887" s="294"/>
      <c r="E2887" s="294"/>
      <c r="F2887" s="294"/>
    </row>
    <row r="2888">
      <c r="A2888" s="294" t="s">
        <v>23264</v>
      </c>
      <c r="B2888" s="294"/>
      <c r="C2888" s="294"/>
      <c r="D2888" s="294"/>
      <c r="E2888" s="294"/>
      <c r="F2888" s="294"/>
    </row>
    <row r="2889">
      <c r="A2889" s="294" t="s">
        <v>23265</v>
      </c>
      <c r="B2889" s="294"/>
      <c r="C2889" s="294"/>
      <c r="D2889" s="294"/>
      <c r="E2889" s="294"/>
      <c r="F2889" s="294"/>
    </row>
    <row r="2890">
      <c r="A2890" s="294" t="s">
        <v>23266</v>
      </c>
      <c r="B2890" s="294"/>
      <c r="C2890" s="294"/>
      <c r="D2890" s="294"/>
      <c r="E2890" s="294"/>
      <c r="F2890" s="294"/>
    </row>
    <row r="2891">
      <c r="A2891" s="294" t="s">
        <v>23267</v>
      </c>
      <c r="B2891" s="294"/>
      <c r="C2891" s="294"/>
      <c r="D2891" s="294"/>
      <c r="E2891" s="294"/>
      <c r="F2891" s="294"/>
    </row>
    <row r="2892">
      <c r="A2892" s="294" t="s">
        <v>23268</v>
      </c>
      <c r="B2892" s="294"/>
      <c r="C2892" s="294"/>
      <c r="D2892" s="294"/>
      <c r="E2892" s="294"/>
      <c r="F2892" s="294"/>
    </row>
    <row r="2893">
      <c r="A2893" s="294" t="s">
        <v>23269</v>
      </c>
      <c r="B2893" s="294"/>
      <c r="C2893" s="294"/>
      <c r="D2893" s="294"/>
      <c r="E2893" s="294"/>
      <c r="F2893" s="294"/>
    </row>
    <row r="2894">
      <c r="A2894" s="294" t="s">
        <v>23270</v>
      </c>
      <c r="B2894" s="294"/>
      <c r="C2894" s="294"/>
      <c r="D2894" s="294"/>
      <c r="E2894" s="294"/>
      <c r="F2894" s="294"/>
    </row>
    <row r="2895">
      <c r="A2895" s="294" t="s">
        <v>23271</v>
      </c>
      <c r="B2895" s="294"/>
      <c r="C2895" s="294"/>
      <c r="D2895" s="294"/>
      <c r="E2895" s="294"/>
      <c r="F2895" s="294"/>
    </row>
    <row r="2896">
      <c r="A2896" s="294" t="s">
        <v>23272</v>
      </c>
      <c r="B2896" s="294"/>
      <c r="C2896" s="294"/>
      <c r="D2896" s="294"/>
      <c r="E2896" s="294"/>
      <c r="F2896" s="294"/>
    </row>
    <row r="2897">
      <c r="A2897" s="294" t="s">
        <v>23273</v>
      </c>
      <c r="B2897" s="294"/>
      <c r="C2897" s="294"/>
      <c r="D2897" s="294"/>
      <c r="E2897" s="294"/>
      <c r="F2897" s="294"/>
    </row>
    <row r="2898">
      <c r="A2898" s="294"/>
      <c r="B2898" s="294"/>
      <c r="C2898" s="294"/>
      <c r="D2898" s="294"/>
      <c r="E2898" s="294"/>
      <c r="F2898" s="294"/>
    </row>
    <row r="2899">
      <c r="A2899" s="294" t="s">
        <v>21770</v>
      </c>
      <c r="B2899" s="294"/>
      <c r="C2899" s="294"/>
      <c r="D2899" s="294"/>
      <c r="E2899" s="294"/>
      <c r="F2899" s="294"/>
    </row>
    <row r="2900">
      <c r="A2900" s="294"/>
      <c r="B2900" s="294"/>
      <c r="C2900" s="294"/>
      <c r="D2900" s="294"/>
      <c r="E2900" s="294"/>
      <c r="F2900" s="294"/>
    </row>
    <row r="2901">
      <c r="A2901" s="294" t="s">
        <v>23274</v>
      </c>
      <c r="B2901" s="294"/>
      <c r="C2901" s="294"/>
      <c r="D2901" s="294"/>
      <c r="E2901" s="294"/>
      <c r="F2901" s="294"/>
    </row>
    <row r="2902">
      <c r="A2902" s="294" t="s">
        <v>23275</v>
      </c>
      <c r="B2902" s="294"/>
      <c r="C2902" s="294"/>
      <c r="D2902" s="294"/>
      <c r="E2902" s="294"/>
      <c r="F2902" s="294"/>
    </row>
    <row r="2903">
      <c r="A2903" s="294" t="s">
        <v>23276</v>
      </c>
      <c r="B2903" s="294"/>
      <c r="C2903" s="294"/>
      <c r="D2903" s="294"/>
      <c r="E2903" s="294"/>
      <c r="F2903" s="294"/>
    </row>
    <row r="2904">
      <c r="A2904" s="294" t="s">
        <v>23277</v>
      </c>
      <c r="B2904" s="294"/>
      <c r="C2904" s="294"/>
      <c r="D2904" s="294"/>
      <c r="E2904" s="294"/>
      <c r="F2904" s="294"/>
    </row>
    <row r="2905">
      <c r="A2905" s="294" t="s">
        <v>23278</v>
      </c>
      <c r="B2905" s="294"/>
      <c r="C2905" s="294"/>
      <c r="D2905" s="294"/>
      <c r="E2905" s="294"/>
      <c r="F2905" s="294"/>
    </row>
    <row r="2906">
      <c r="A2906" s="294" t="s">
        <v>23279</v>
      </c>
      <c r="B2906" s="294"/>
      <c r="C2906" s="294"/>
      <c r="D2906" s="294"/>
      <c r="E2906" s="294"/>
      <c r="F2906" s="294"/>
    </row>
    <row r="2907">
      <c r="A2907" s="294" t="s">
        <v>23280</v>
      </c>
      <c r="B2907" s="294"/>
      <c r="C2907" s="294"/>
      <c r="D2907" s="294"/>
      <c r="E2907" s="294"/>
      <c r="F2907" s="294"/>
    </row>
    <row r="2908">
      <c r="A2908" s="294" t="s">
        <v>23281</v>
      </c>
      <c r="B2908" s="294"/>
      <c r="C2908" s="294"/>
      <c r="D2908" s="294"/>
      <c r="E2908" s="294"/>
      <c r="F2908" s="294"/>
    </row>
    <row r="2909">
      <c r="A2909" s="294" t="s">
        <v>23282</v>
      </c>
      <c r="B2909" s="294"/>
      <c r="C2909" s="294"/>
      <c r="D2909" s="294"/>
      <c r="E2909" s="294"/>
      <c r="F2909" s="294"/>
    </row>
    <row r="2910">
      <c r="A2910" s="294" t="s">
        <v>23283</v>
      </c>
      <c r="B2910" s="294"/>
      <c r="C2910" s="294"/>
      <c r="D2910" s="294"/>
      <c r="E2910" s="294"/>
      <c r="F2910" s="294"/>
    </row>
    <row r="2911">
      <c r="A2911" s="294" t="s">
        <v>23284</v>
      </c>
      <c r="B2911" s="294"/>
      <c r="C2911" s="294"/>
      <c r="D2911" s="294"/>
      <c r="E2911" s="294"/>
      <c r="F2911" s="294"/>
    </row>
    <row r="2912">
      <c r="A2912" s="294" t="s">
        <v>23285</v>
      </c>
      <c r="B2912" s="294"/>
      <c r="C2912" s="294"/>
      <c r="D2912" s="294"/>
      <c r="E2912" s="294"/>
      <c r="F2912" s="294"/>
    </row>
    <row r="2913">
      <c r="A2913" s="294" t="s">
        <v>23286</v>
      </c>
      <c r="B2913" s="294"/>
      <c r="C2913" s="294"/>
      <c r="D2913" s="294"/>
      <c r="E2913" s="294"/>
      <c r="F2913" s="294"/>
    </row>
    <row r="2914">
      <c r="A2914" s="294" t="s">
        <v>23287</v>
      </c>
      <c r="B2914" s="294"/>
      <c r="C2914" s="294"/>
      <c r="D2914" s="294"/>
      <c r="E2914" s="294"/>
      <c r="F2914" s="294"/>
    </row>
    <row r="2915">
      <c r="A2915" s="294" t="s">
        <v>23288</v>
      </c>
      <c r="B2915" s="294"/>
      <c r="C2915" s="294"/>
      <c r="D2915" s="294"/>
      <c r="E2915" s="294"/>
      <c r="F2915" s="294"/>
    </row>
    <row r="2916">
      <c r="A2916" s="294" t="s">
        <v>23289</v>
      </c>
      <c r="B2916" s="294"/>
      <c r="C2916" s="294"/>
      <c r="D2916" s="294"/>
      <c r="E2916" s="294"/>
      <c r="F2916" s="294"/>
    </row>
    <row r="2917">
      <c r="A2917" s="294" t="s">
        <v>23290</v>
      </c>
      <c r="B2917" s="294"/>
      <c r="C2917" s="294"/>
      <c r="D2917" s="294"/>
      <c r="E2917" s="294"/>
      <c r="F2917" s="294"/>
    </row>
    <row r="2918">
      <c r="A2918" s="294" t="s">
        <v>23291</v>
      </c>
      <c r="B2918" s="294"/>
      <c r="C2918" s="294"/>
      <c r="D2918" s="294"/>
      <c r="E2918" s="294"/>
      <c r="F2918" s="294"/>
    </row>
    <row r="2919">
      <c r="A2919" s="294" t="s">
        <v>23292</v>
      </c>
      <c r="B2919" s="294"/>
      <c r="C2919" s="294"/>
      <c r="D2919" s="294"/>
      <c r="E2919" s="294"/>
      <c r="F2919" s="294"/>
    </row>
    <row r="2920">
      <c r="A2920" s="294" t="s">
        <v>23293</v>
      </c>
      <c r="B2920" s="294"/>
      <c r="C2920" s="294"/>
      <c r="D2920" s="294"/>
      <c r="E2920" s="294"/>
      <c r="F2920" s="294"/>
    </row>
    <row r="2921">
      <c r="A2921" s="294" t="s">
        <v>23294</v>
      </c>
      <c r="B2921" s="294"/>
      <c r="C2921" s="294"/>
      <c r="D2921" s="294"/>
      <c r="E2921" s="294"/>
      <c r="F2921" s="294"/>
    </row>
    <row r="2922">
      <c r="A2922" s="294" t="s">
        <v>23295</v>
      </c>
      <c r="B2922" s="294"/>
      <c r="C2922" s="294"/>
      <c r="D2922" s="294"/>
      <c r="E2922" s="294"/>
      <c r="F2922" s="294"/>
    </row>
    <row r="2923">
      <c r="A2923" s="294"/>
      <c r="B2923" s="294"/>
      <c r="C2923" s="294"/>
      <c r="D2923" s="294"/>
      <c r="E2923" s="294"/>
      <c r="F2923" s="294"/>
    </row>
    <row r="2924">
      <c r="A2924" s="294" t="s">
        <v>21312</v>
      </c>
      <c r="B2924" s="294"/>
      <c r="C2924" s="294"/>
      <c r="D2924" s="294"/>
      <c r="E2924" s="294"/>
      <c r="F2924" s="294"/>
    </row>
    <row r="2925">
      <c r="A2925" s="294" t="s">
        <v>23296</v>
      </c>
      <c r="B2925" s="294"/>
      <c r="C2925" s="294"/>
      <c r="D2925" s="294"/>
      <c r="E2925" s="294"/>
      <c r="F2925" s="294"/>
    </row>
    <row r="2926">
      <c r="A2926" s="294" t="s">
        <v>21314</v>
      </c>
      <c r="B2926" s="294"/>
      <c r="C2926" s="294"/>
      <c r="D2926" s="294"/>
      <c r="E2926" s="294"/>
      <c r="F2926" s="294"/>
    </row>
    <row r="2927">
      <c r="A2927" s="294" t="s">
        <v>23227</v>
      </c>
      <c r="B2927" s="294"/>
      <c r="C2927" s="294"/>
      <c r="D2927" s="294"/>
      <c r="E2927" s="294"/>
      <c r="F2927" s="294"/>
    </row>
    <row r="2928">
      <c r="A2928" s="294"/>
      <c r="B2928" s="294"/>
      <c r="C2928" s="294"/>
      <c r="D2928" s="294"/>
      <c r="E2928" s="294"/>
      <c r="F2928" s="294"/>
    </row>
    <row r="2929">
      <c r="A2929" s="294" t="s">
        <v>23297</v>
      </c>
      <c r="B2929" s="294"/>
      <c r="C2929" s="294"/>
      <c r="D2929" s="294"/>
      <c r="E2929" s="294"/>
      <c r="F2929" s="294"/>
    </row>
    <row r="2930">
      <c r="A2930" s="294"/>
      <c r="B2930" s="294"/>
      <c r="C2930" s="294"/>
      <c r="D2930" s="294"/>
      <c r="E2930" s="294"/>
      <c r="F2930" s="294"/>
    </row>
    <row r="2931">
      <c r="A2931" s="294" t="s">
        <v>23298</v>
      </c>
      <c r="B2931" s="294"/>
      <c r="C2931" s="294"/>
      <c r="D2931" s="294"/>
      <c r="E2931" s="294"/>
      <c r="F2931" s="294"/>
    </row>
    <row r="2932">
      <c r="A2932" s="294" t="s">
        <v>23299</v>
      </c>
      <c r="B2932" s="294"/>
      <c r="C2932" s="294"/>
      <c r="D2932" s="294"/>
      <c r="E2932" s="294"/>
      <c r="F2932" s="294"/>
    </row>
    <row r="2933">
      <c r="A2933" s="294" t="s">
        <v>23300</v>
      </c>
      <c r="B2933" s="294"/>
      <c r="C2933" s="294"/>
      <c r="D2933" s="294"/>
      <c r="E2933" s="294"/>
      <c r="F2933" s="294"/>
    </row>
    <row r="2934">
      <c r="A2934" s="294" t="s">
        <v>23301</v>
      </c>
      <c r="B2934" s="294"/>
      <c r="C2934" s="294"/>
      <c r="D2934" s="294"/>
      <c r="E2934" s="294"/>
      <c r="F2934" s="294"/>
    </row>
    <row r="2935">
      <c r="A2935" s="294" t="s">
        <v>23302</v>
      </c>
      <c r="B2935" s="294"/>
      <c r="C2935" s="294"/>
      <c r="D2935" s="294"/>
      <c r="E2935" s="294"/>
      <c r="F2935" s="294"/>
    </row>
    <row r="2936">
      <c r="A2936" s="294" t="s">
        <v>23303</v>
      </c>
      <c r="B2936" s="294"/>
      <c r="C2936" s="294"/>
      <c r="D2936" s="294"/>
      <c r="E2936" s="294"/>
      <c r="F2936" s="294"/>
    </row>
    <row r="2937">
      <c r="A2937" s="294" t="s">
        <v>23304</v>
      </c>
      <c r="B2937" s="294"/>
      <c r="C2937" s="294"/>
      <c r="D2937" s="294"/>
      <c r="E2937" s="294"/>
      <c r="F2937" s="294"/>
    </row>
    <row r="2938">
      <c r="A2938" s="294" t="s">
        <v>23305</v>
      </c>
      <c r="B2938" s="294"/>
      <c r="C2938" s="294"/>
      <c r="D2938" s="294"/>
      <c r="E2938" s="294"/>
      <c r="F2938" s="294"/>
    </row>
    <row r="2939">
      <c r="A2939" s="294" t="s">
        <v>23306</v>
      </c>
      <c r="B2939" s="294"/>
      <c r="C2939" s="294"/>
      <c r="D2939" s="294"/>
      <c r="E2939" s="294"/>
      <c r="F2939" s="294"/>
    </row>
    <row r="2940">
      <c r="A2940" s="294" t="s">
        <v>23307</v>
      </c>
      <c r="B2940" s="294"/>
      <c r="C2940" s="294"/>
      <c r="D2940" s="294"/>
      <c r="E2940" s="294"/>
      <c r="F2940" s="294"/>
    </row>
    <row r="2941">
      <c r="A2941" s="294"/>
      <c r="B2941" s="294"/>
      <c r="C2941" s="294"/>
      <c r="D2941" s="294"/>
      <c r="E2941" s="294"/>
      <c r="F2941" s="294"/>
    </row>
    <row r="2942">
      <c r="A2942" s="294" t="s">
        <v>22281</v>
      </c>
      <c r="B2942" s="294"/>
      <c r="C2942" s="294"/>
      <c r="D2942" s="294"/>
      <c r="E2942" s="294"/>
      <c r="F2942" s="294"/>
    </row>
    <row r="2943">
      <c r="A2943" s="294"/>
      <c r="B2943" s="294"/>
      <c r="C2943" s="294"/>
      <c r="D2943" s="294"/>
      <c r="E2943" s="294"/>
      <c r="F2943" s="294"/>
    </row>
    <row r="2944">
      <c r="A2944" s="294" t="s">
        <v>23308</v>
      </c>
      <c r="B2944" s="294"/>
      <c r="C2944" s="294"/>
      <c r="D2944" s="294"/>
      <c r="E2944" s="294"/>
      <c r="F2944" s="294"/>
    </row>
    <row r="2945">
      <c r="A2945" s="294" t="s">
        <v>23309</v>
      </c>
      <c r="B2945" s="294"/>
      <c r="C2945" s="294"/>
      <c r="D2945" s="294"/>
      <c r="E2945" s="294"/>
      <c r="F2945" s="294"/>
    </row>
    <row r="2946">
      <c r="A2946" s="294" t="s">
        <v>23310</v>
      </c>
      <c r="B2946" s="294"/>
      <c r="C2946" s="294"/>
      <c r="D2946" s="294"/>
      <c r="E2946" s="294"/>
      <c r="F2946" s="294"/>
    </row>
    <row r="2947">
      <c r="A2947" s="294"/>
      <c r="B2947" s="294"/>
      <c r="C2947" s="294"/>
      <c r="D2947" s="294"/>
      <c r="E2947" s="294"/>
      <c r="F2947" s="294"/>
    </row>
    <row r="2948">
      <c r="A2948" s="294" t="s">
        <v>23311</v>
      </c>
      <c r="B2948" s="294"/>
      <c r="C2948" s="294"/>
      <c r="D2948" s="294"/>
      <c r="E2948" s="294"/>
      <c r="F2948" s="294"/>
    </row>
    <row r="2949">
      <c r="A2949" s="294"/>
      <c r="B2949" s="294"/>
      <c r="C2949" s="294"/>
      <c r="D2949" s="294"/>
      <c r="E2949" s="294"/>
      <c r="F2949" s="294"/>
    </row>
    <row r="2950">
      <c r="A2950" s="294" t="s">
        <v>23312</v>
      </c>
      <c r="B2950" s="294"/>
      <c r="C2950" s="294"/>
      <c r="D2950" s="294"/>
      <c r="E2950" s="294"/>
      <c r="F2950" s="294"/>
    </row>
    <row r="2951">
      <c r="A2951" s="294" t="s">
        <v>23313</v>
      </c>
      <c r="B2951" s="294"/>
      <c r="C2951" s="294"/>
      <c r="D2951" s="294"/>
      <c r="E2951" s="294"/>
      <c r="F2951" s="294"/>
    </row>
    <row r="2952">
      <c r="A2952" s="294" t="s">
        <v>23314</v>
      </c>
      <c r="B2952" s="294"/>
      <c r="C2952" s="294"/>
      <c r="D2952" s="294"/>
      <c r="E2952" s="294"/>
      <c r="F2952" s="294"/>
    </row>
    <row r="2953">
      <c r="A2953" s="294" t="s">
        <v>23315</v>
      </c>
      <c r="B2953" s="294"/>
      <c r="C2953" s="294"/>
      <c r="D2953" s="294"/>
      <c r="E2953" s="294"/>
      <c r="F2953" s="294"/>
    </row>
    <row r="2954">
      <c r="A2954" s="294" t="s">
        <v>23316</v>
      </c>
      <c r="B2954" s="294"/>
      <c r="C2954" s="294"/>
      <c r="D2954" s="294"/>
      <c r="E2954" s="294"/>
      <c r="F2954" s="294"/>
    </row>
    <row r="2955">
      <c r="A2955" s="294" t="s">
        <v>23317</v>
      </c>
      <c r="B2955" s="294"/>
      <c r="C2955" s="294"/>
      <c r="D2955" s="294"/>
      <c r="E2955" s="294"/>
      <c r="F2955" s="294"/>
    </row>
    <row r="2956">
      <c r="A2956" s="294" t="s">
        <v>23318</v>
      </c>
      <c r="B2956" s="294"/>
      <c r="C2956" s="294"/>
      <c r="D2956" s="294"/>
      <c r="E2956" s="294"/>
      <c r="F2956" s="294"/>
    </row>
    <row r="2957">
      <c r="A2957" s="294" t="s">
        <v>23319</v>
      </c>
      <c r="B2957" s="294"/>
      <c r="C2957" s="294"/>
      <c r="D2957" s="294"/>
      <c r="E2957" s="294"/>
      <c r="F2957" s="294"/>
    </row>
    <row r="2958">
      <c r="A2958" s="294" t="s">
        <v>23320</v>
      </c>
      <c r="B2958" s="294"/>
      <c r="C2958" s="294"/>
      <c r="D2958" s="294"/>
      <c r="E2958" s="294"/>
      <c r="F2958" s="294"/>
    </row>
    <row r="2959">
      <c r="A2959" s="294"/>
      <c r="B2959" s="294"/>
      <c r="C2959" s="294"/>
      <c r="D2959" s="294"/>
      <c r="E2959" s="294"/>
      <c r="F2959" s="294"/>
    </row>
    <row r="2960">
      <c r="A2960" s="294" t="s">
        <v>23321</v>
      </c>
      <c r="B2960" s="294"/>
      <c r="C2960" s="294"/>
      <c r="D2960" s="294"/>
      <c r="E2960" s="294"/>
      <c r="F2960" s="294"/>
    </row>
    <row r="2961">
      <c r="A2961" s="294" t="s">
        <v>23322</v>
      </c>
      <c r="B2961" s="294"/>
      <c r="C2961" s="294"/>
      <c r="D2961" s="294"/>
      <c r="E2961" s="294"/>
      <c r="F2961" s="294"/>
    </row>
    <row r="2962">
      <c r="A2962" s="294"/>
      <c r="B2962" s="294"/>
      <c r="C2962" s="294"/>
      <c r="D2962" s="294"/>
      <c r="E2962" s="294"/>
      <c r="F2962" s="294"/>
    </row>
    <row r="2963">
      <c r="A2963" s="294" t="s">
        <v>23323</v>
      </c>
      <c r="B2963" s="294"/>
      <c r="C2963" s="294"/>
      <c r="D2963" s="294"/>
      <c r="E2963" s="294"/>
      <c r="F2963" s="294"/>
    </row>
    <row r="2964">
      <c r="A2964" s="294" t="s">
        <v>23324</v>
      </c>
      <c r="B2964" s="294"/>
      <c r="C2964" s="294"/>
      <c r="D2964" s="294"/>
      <c r="E2964" s="294"/>
      <c r="F2964" s="294"/>
    </row>
    <row r="2965">
      <c r="A2965" s="294" t="s">
        <v>23325</v>
      </c>
      <c r="B2965" s="294"/>
      <c r="C2965" s="294"/>
      <c r="D2965" s="294"/>
      <c r="E2965" s="294"/>
      <c r="F2965" s="294"/>
    </row>
    <row r="2966">
      <c r="A2966" s="294" t="s">
        <v>23326</v>
      </c>
      <c r="B2966" s="294"/>
      <c r="C2966" s="294"/>
      <c r="D2966" s="294"/>
      <c r="E2966" s="294"/>
      <c r="F2966" s="294"/>
    </row>
    <row r="2967">
      <c r="A2967" s="294" t="s">
        <v>23327</v>
      </c>
      <c r="B2967" s="294"/>
      <c r="C2967" s="294"/>
      <c r="D2967" s="294"/>
      <c r="E2967" s="294"/>
      <c r="F2967" s="294"/>
    </row>
    <row r="2968">
      <c r="A2968" s="294" t="s">
        <v>23328</v>
      </c>
      <c r="B2968" s="294"/>
      <c r="C2968" s="294"/>
      <c r="D2968" s="294"/>
      <c r="E2968" s="294"/>
      <c r="F2968" s="294"/>
    </row>
    <row r="2969">
      <c r="A2969" s="294"/>
      <c r="B2969" s="294"/>
      <c r="C2969" s="294"/>
      <c r="D2969" s="294"/>
      <c r="E2969" s="294"/>
      <c r="F2969" s="294"/>
    </row>
    <row r="2970">
      <c r="A2970" s="294"/>
      <c r="B2970" s="294"/>
      <c r="C2970" s="294"/>
      <c r="D2970" s="294"/>
      <c r="E2970" s="294"/>
      <c r="F2970" s="294"/>
    </row>
    <row r="2971">
      <c r="A2971" s="294" t="s">
        <v>22397</v>
      </c>
      <c r="B2971" s="294"/>
      <c r="C2971" s="294"/>
      <c r="D2971" s="294"/>
      <c r="E2971" s="294"/>
      <c r="F2971" s="294"/>
    </row>
    <row r="2972">
      <c r="A2972" s="294"/>
      <c r="B2972" s="294"/>
      <c r="C2972" s="294"/>
      <c r="D2972" s="294"/>
      <c r="E2972" s="294"/>
      <c r="F2972" s="294"/>
    </row>
    <row r="2973">
      <c r="A2973" s="294" t="s">
        <v>23329</v>
      </c>
      <c r="B2973" s="294"/>
      <c r="C2973" s="294"/>
      <c r="D2973" s="294"/>
      <c r="E2973" s="294"/>
      <c r="F2973" s="294"/>
    </row>
    <row r="2974">
      <c r="A2974" s="294" t="s">
        <v>23330</v>
      </c>
      <c r="B2974" s="294"/>
      <c r="C2974" s="294"/>
      <c r="D2974" s="294"/>
      <c r="E2974" s="294"/>
      <c r="F2974" s="294"/>
    </row>
    <row r="2975">
      <c r="A2975" s="294" t="s">
        <v>23331</v>
      </c>
      <c r="B2975" s="294"/>
      <c r="C2975" s="294"/>
      <c r="D2975" s="294"/>
      <c r="E2975" s="294"/>
      <c r="F2975" s="294"/>
    </row>
    <row r="2976">
      <c r="A2976" s="294" t="s">
        <v>23332</v>
      </c>
      <c r="B2976" s="294"/>
      <c r="C2976" s="294"/>
      <c r="D2976" s="294"/>
      <c r="E2976" s="294"/>
      <c r="F2976" s="294"/>
    </row>
    <row r="2977">
      <c r="A2977" s="294" t="s">
        <v>23333</v>
      </c>
      <c r="B2977" s="294"/>
      <c r="C2977" s="294"/>
      <c r="D2977" s="294"/>
      <c r="E2977" s="294"/>
      <c r="F2977" s="294"/>
    </row>
    <row r="2978">
      <c r="A2978" s="294" t="s">
        <v>23334</v>
      </c>
      <c r="B2978" s="294"/>
      <c r="C2978" s="294"/>
      <c r="D2978" s="294"/>
      <c r="E2978" s="294"/>
      <c r="F2978" s="294"/>
    </row>
    <row r="2979">
      <c r="A2979" s="294"/>
      <c r="B2979" s="294"/>
      <c r="C2979" s="294"/>
      <c r="D2979" s="294"/>
      <c r="E2979" s="294"/>
      <c r="F2979" s="294"/>
    </row>
    <row r="2980">
      <c r="A2980" s="294"/>
      <c r="B2980" s="294"/>
      <c r="C2980" s="294"/>
      <c r="D2980" s="294"/>
      <c r="E2980" s="294"/>
      <c r="F2980" s="294"/>
    </row>
    <row r="2981">
      <c r="A2981" s="294" t="s">
        <v>23335</v>
      </c>
      <c r="B2981" s="294"/>
      <c r="C2981" s="294"/>
      <c r="D2981" s="294"/>
      <c r="E2981" s="294"/>
      <c r="F2981" s="294"/>
    </row>
    <row r="2982">
      <c r="A2982" s="294"/>
      <c r="B2982" s="294"/>
      <c r="C2982" s="294"/>
      <c r="D2982" s="294"/>
      <c r="E2982" s="294"/>
      <c r="F2982" s="294"/>
    </row>
    <row r="2983">
      <c r="A2983" s="294" t="s">
        <v>23336</v>
      </c>
      <c r="B2983" s="294"/>
      <c r="C2983" s="294"/>
      <c r="D2983" s="294"/>
      <c r="E2983" s="294"/>
      <c r="F2983" s="294"/>
    </row>
    <row r="2984">
      <c r="A2984" s="294" t="s">
        <v>23337</v>
      </c>
      <c r="B2984" s="294"/>
      <c r="C2984" s="294"/>
      <c r="D2984" s="294"/>
      <c r="E2984" s="294"/>
      <c r="F2984" s="294"/>
    </row>
    <row r="2985">
      <c r="A2985" s="294" t="s">
        <v>23338</v>
      </c>
      <c r="B2985" s="294"/>
      <c r="C2985" s="294"/>
      <c r="D2985" s="294"/>
      <c r="E2985" s="294"/>
      <c r="F2985" s="294"/>
    </row>
    <row r="2986">
      <c r="A2986" s="294" t="s">
        <v>23339</v>
      </c>
      <c r="B2986" s="294"/>
      <c r="C2986" s="294"/>
      <c r="D2986" s="294"/>
      <c r="E2986" s="294"/>
      <c r="F2986" s="294"/>
    </row>
    <row r="2987">
      <c r="A2987" s="294" t="s">
        <v>23340</v>
      </c>
      <c r="B2987" s="294"/>
      <c r="C2987" s="294"/>
      <c r="D2987" s="294"/>
      <c r="E2987" s="294"/>
      <c r="F2987" s="294"/>
    </row>
    <row r="2988">
      <c r="A2988" s="294" t="s">
        <v>23341</v>
      </c>
      <c r="B2988" s="294"/>
      <c r="C2988" s="294"/>
      <c r="D2988" s="294"/>
      <c r="E2988" s="294"/>
      <c r="F2988" s="294"/>
    </row>
    <row r="2989">
      <c r="A2989" s="294"/>
      <c r="B2989" s="294"/>
      <c r="C2989" s="294"/>
      <c r="D2989" s="294"/>
      <c r="E2989" s="294"/>
      <c r="F2989" s="294"/>
    </row>
    <row r="2990">
      <c r="A2990" s="294" t="s">
        <v>21312</v>
      </c>
      <c r="B2990" s="294"/>
      <c r="C2990" s="294"/>
      <c r="D2990" s="294"/>
      <c r="E2990" s="294"/>
      <c r="F2990" s="294"/>
    </row>
    <row r="2991">
      <c r="A2991" s="294" t="s">
        <v>23342</v>
      </c>
      <c r="B2991" s="294"/>
      <c r="C2991" s="294"/>
      <c r="D2991" s="294"/>
      <c r="E2991" s="294"/>
      <c r="F2991" s="294"/>
    </row>
    <row r="2992">
      <c r="A2992" s="294" t="s">
        <v>23343</v>
      </c>
      <c r="B2992" s="294"/>
      <c r="C2992" s="294"/>
      <c r="D2992" s="294"/>
      <c r="E2992" s="294"/>
      <c r="F2992" s="294"/>
    </row>
    <row r="2993">
      <c r="A2993" s="294" t="s">
        <v>23344</v>
      </c>
      <c r="B2993" s="294"/>
      <c r="C2993" s="294"/>
      <c r="D2993" s="294"/>
      <c r="E2993" s="294"/>
      <c r="F2993" s="294"/>
    </row>
    <row r="2994">
      <c r="A2994" s="294"/>
      <c r="B2994" s="294"/>
      <c r="C2994" s="294"/>
      <c r="D2994" s="294"/>
      <c r="E2994" s="294"/>
      <c r="F2994" s="294"/>
    </row>
    <row r="2995">
      <c r="A2995" s="294"/>
      <c r="B2995" s="294"/>
      <c r="C2995" s="294"/>
      <c r="D2995" s="294"/>
      <c r="E2995" s="294"/>
      <c r="F2995" s="294"/>
    </row>
    <row r="2996">
      <c r="A2996" s="294" t="s">
        <v>21272</v>
      </c>
      <c r="B2996" s="294"/>
      <c r="C2996" s="294"/>
      <c r="D2996" s="294"/>
      <c r="E2996" s="294"/>
      <c r="F2996" s="294"/>
    </row>
    <row r="2997">
      <c r="A2997" s="294"/>
      <c r="B2997" s="294"/>
      <c r="C2997" s="294"/>
      <c r="D2997" s="294"/>
      <c r="E2997" s="294"/>
      <c r="F2997" s="294"/>
    </row>
    <row r="2998">
      <c r="A2998" s="294" t="s">
        <v>23345</v>
      </c>
      <c r="B2998" s="294"/>
      <c r="C2998" s="294"/>
      <c r="D2998" s="294"/>
      <c r="E2998" s="294"/>
      <c r="F2998" s="294"/>
    </row>
    <row r="2999">
      <c r="A2999" s="294" t="s">
        <v>23346</v>
      </c>
      <c r="B2999" s="294"/>
      <c r="C2999" s="294"/>
      <c r="D2999" s="294"/>
      <c r="E2999" s="294"/>
      <c r="F2999" s="294"/>
    </row>
    <row r="3000">
      <c r="A3000" s="294" t="s">
        <v>23347</v>
      </c>
      <c r="B3000" s="294"/>
      <c r="C3000" s="294"/>
      <c r="D3000" s="294"/>
      <c r="E3000" s="294"/>
      <c r="F3000" s="294"/>
    </row>
    <row r="3001">
      <c r="A3001" s="294" t="s">
        <v>23348</v>
      </c>
      <c r="B3001" s="294"/>
      <c r="C3001" s="294"/>
      <c r="D3001" s="294"/>
      <c r="E3001" s="294"/>
      <c r="F3001" s="294"/>
    </row>
    <row r="3002">
      <c r="A3002" s="294" t="s">
        <v>23349</v>
      </c>
      <c r="B3002" s="294"/>
      <c r="C3002" s="294"/>
      <c r="D3002" s="294"/>
      <c r="E3002" s="294"/>
      <c r="F3002" s="294"/>
    </row>
    <row r="3003">
      <c r="A3003" s="294" t="s">
        <v>23350</v>
      </c>
      <c r="B3003" s="294"/>
      <c r="C3003" s="294"/>
      <c r="D3003" s="294"/>
      <c r="E3003" s="294"/>
      <c r="F3003" s="294"/>
    </row>
    <row r="3004">
      <c r="A3004" s="294" t="s">
        <v>23351</v>
      </c>
      <c r="B3004" s="294"/>
      <c r="C3004" s="294"/>
      <c r="D3004" s="294"/>
      <c r="E3004" s="294"/>
      <c r="F3004" s="294"/>
    </row>
    <row r="3005">
      <c r="A3005" s="294" t="s">
        <v>23144</v>
      </c>
      <c r="B3005" s="294"/>
      <c r="C3005" s="294"/>
      <c r="D3005" s="294"/>
      <c r="E3005" s="294"/>
      <c r="F3005" s="294"/>
    </row>
    <row r="3006">
      <c r="A3006" s="294" t="s">
        <v>23352</v>
      </c>
      <c r="B3006" s="294"/>
      <c r="C3006" s="294"/>
      <c r="D3006" s="294"/>
      <c r="E3006" s="294"/>
      <c r="F3006" s="294"/>
    </row>
    <row r="3007">
      <c r="A3007" s="294" t="s">
        <v>23353</v>
      </c>
      <c r="B3007" s="294"/>
      <c r="C3007" s="294"/>
      <c r="D3007" s="294"/>
      <c r="E3007" s="294"/>
      <c r="F3007" s="294"/>
    </row>
    <row r="3008">
      <c r="A3008" s="294" t="s">
        <v>23354</v>
      </c>
      <c r="B3008" s="294"/>
      <c r="C3008" s="294"/>
      <c r="D3008" s="294"/>
      <c r="E3008" s="294"/>
      <c r="F3008" s="294"/>
    </row>
    <row r="3009">
      <c r="A3009" s="294"/>
      <c r="B3009" s="294"/>
      <c r="C3009" s="294"/>
      <c r="D3009" s="294"/>
      <c r="E3009" s="294"/>
      <c r="F3009" s="294"/>
    </row>
    <row r="3010">
      <c r="A3010" s="294" t="s">
        <v>23355</v>
      </c>
      <c r="B3010" s="294"/>
      <c r="C3010" s="294"/>
      <c r="D3010" s="294"/>
      <c r="E3010" s="294"/>
      <c r="F3010" s="294"/>
    </row>
    <row r="3011">
      <c r="A3011" s="294"/>
      <c r="B3011" s="294"/>
      <c r="C3011" s="294"/>
      <c r="D3011" s="294"/>
      <c r="E3011" s="294"/>
      <c r="F3011" s="294"/>
    </row>
    <row r="3012">
      <c r="A3012" s="294" t="s">
        <v>23356</v>
      </c>
      <c r="B3012" s="294"/>
      <c r="C3012" s="294"/>
      <c r="D3012" s="294"/>
      <c r="E3012" s="294"/>
      <c r="F3012" s="294"/>
    </row>
    <row r="3013">
      <c r="A3013" s="294" t="s">
        <v>23357</v>
      </c>
      <c r="B3013" s="294"/>
      <c r="C3013" s="294"/>
      <c r="D3013" s="294"/>
      <c r="E3013" s="294"/>
      <c r="F3013" s="294"/>
    </row>
    <row r="3014">
      <c r="A3014" s="294" t="s">
        <v>23358</v>
      </c>
      <c r="B3014" s="294"/>
      <c r="C3014" s="294"/>
      <c r="D3014" s="294"/>
      <c r="E3014" s="294"/>
      <c r="F3014" s="294"/>
    </row>
    <row r="3015">
      <c r="A3015" s="294" t="s">
        <v>23359</v>
      </c>
      <c r="B3015" s="294"/>
      <c r="C3015" s="294"/>
      <c r="D3015" s="294"/>
      <c r="E3015" s="294"/>
      <c r="F3015" s="294"/>
    </row>
    <row r="3016">
      <c r="A3016" s="294" t="s">
        <v>23360</v>
      </c>
      <c r="B3016" s="294"/>
      <c r="C3016" s="294"/>
      <c r="D3016" s="294"/>
      <c r="E3016" s="294"/>
      <c r="F3016" s="294"/>
    </row>
    <row r="3017">
      <c r="A3017" s="294" t="s">
        <v>23361</v>
      </c>
      <c r="B3017" s="294"/>
      <c r="C3017" s="294"/>
      <c r="D3017" s="294"/>
      <c r="E3017" s="294"/>
      <c r="F3017" s="294"/>
    </row>
    <row r="3018">
      <c r="A3018" s="294"/>
      <c r="B3018" s="294"/>
      <c r="C3018" s="294"/>
      <c r="D3018" s="294"/>
      <c r="E3018" s="294"/>
      <c r="F3018" s="294"/>
    </row>
    <row r="3019">
      <c r="A3019" s="294" t="s">
        <v>23362</v>
      </c>
      <c r="B3019" s="294"/>
      <c r="C3019" s="294"/>
      <c r="D3019" s="294"/>
      <c r="E3019" s="294"/>
      <c r="F3019" s="294"/>
    </row>
    <row r="3020">
      <c r="A3020" s="294" t="s">
        <v>23068</v>
      </c>
      <c r="B3020" s="294"/>
      <c r="C3020" s="294"/>
      <c r="D3020" s="294"/>
      <c r="E3020" s="294"/>
      <c r="F3020" s="294"/>
    </row>
    <row r="3021">
      <c r="A3021" s="294"/>
      <c r="B3021" s="294"/>
      <c r="C3021" s="294"/>
      <c r="D3021" s="294"/>
      <c r="E3021" s="294"/>
      <c r="F3021" s="294"/>
    </row>
    <row r="3022">
      <c r="A3022" s="294" t="s">
        <v>23363</v>
      </c>
      <c r="B3022" s="294"/>
      <c r="C3022" s="294"/>
      <c r="D3022" s="294"/>
      <c r="E3022" s="294"/>
      <c r="F3022" s="294"/>
    </row>
    <row r="3023">
      <c r="A3023" s="294" t="s">
        <v>23364</v>
      </c>
      <c r="B3023" s="294"/>
      <c r="C3023" s="294"/>
      <c r="D3023" s="294"/>
      <c r="E3023" s="294"/>
      <c r="F3023" s="294"/>
    </row>
    <row r="3024">
      <c r="A3024" s="294" t="s">
        <v>23365</v>
      </c>
      <c r="B3024" s="294"/>
      <c r="C3024" s="294"/>
      <c r="D3024" s="294"/>
      <c r="E3024" s="294"/>
      <c r="F3024" s="294"/>
    </row>
    <row r="3025">
      <c r="A3025" s="294" t="s">
        <v>23366</v>
      </c>
      <c r="B3025" s="294"/>
      <c r="C3025" s="294"/>
      <c r="D3025" s="294"/>
      <c r="E3025" s="294"/>
      <c r="F3025" s="294"/>
    </row>
    <row r="3026">
      <c r="A3026" s="294" t="s">
        <v>23367</v>
      </c>
      <c r="B3026" s="294"/>
      <c r="C3026" s="294"/>
      <c r="D3026" s="294"/>
      <c r="E3026" s="294"/>
      <c r="F3026" s="294"/>
    </row>
    <row r="3027">
      <c r="A3027" s="294" t="s">
        <v>23368</v>
      </c>
      <c r="B3027" s="294"/>
      <c r="C3027" s="294"/>
      <c r="D3027" s="294"/>
      <c r="E3027" s="294"/>
      <c r="F3027" s="294"/>
    </row>
    <row r="3028">
      <c r="A3028" s="294" t="s">
        <v>23369</v>
      </c>
      <c r="B3028" s="294"/>
      <c r="C3028" s="294"/>
      <c r="D3028" s="294"/>
      <c r="E3028" s="294"/>
      <c r="F3028" s="294"/>
    </row>
    <row r="3029">
      <c r="A3029" s="294" t="s">
        <v>23370</v>
      </c>
      <c r="B3029" s="294"/>
      <c r="C3029" s="294"/>
      <c r="D3029" s="294"/>
      <c r="E3029" s="294"/>
      <c r="F3029" s="294"/>
    </row>
    <row r="3030">
      <c r="A3030" s="294" t="s">
        <v>23371</v>
      </c>
      <c r="B3030" s="294"/>
      <c r="C3030" s="294"/>
      <c r="D3030" s="294"/>
      <c r="E3030" s="294"/>
      <c r="F3030" s="294"/>
    </row>
    <row r="3031">
      <c r="A3031" s="294" t="s">
        <v>23372</v>
      </c>
      <c r="B3031" s="294"/>
      <c r="C3031" s="294"/>
      <c r="D3031" s="294"/>
      <c r="E3031" s="294"/>
      <c r="F3031" s="294"/>
    </row>
    <row r="3032">
      <c r="A3032" s="294" t="s">
        <v>23373</v>
      </c>
      <c r="B3032" s="294"/>
      <c r="C3032" s="294"/>
      <c r="D3032" s="294"/>
      <c r="E3032" s="294"/>
      <c r="F3032" s="294"/>
    </row>
    <row r="3033">
      <c r="A3033" s="294"/>
      <c r="B3033" s="294"/>
      <c r="C3033" s="294"/>
      <c r="D3033" s="294"/>
      <c r="E3033" s="294"/>
      <c r="F3033" s="294"/>
    </row>
    <row r="3034">
      <c r="A3034" s="294" t="s">
        <v>21401</v>
      </c>
      <c r="B3034" s="294"/>
      <c r="C3034" s="294"/>
      <c r="D3034" s="294"/>
      <c r="E3034" s="294"/>
      <c r="F3034" s="294"/>
    </row>
    <row r="3035">
      <c r="A3035" s="294"/>
      <c r="B3035" s="294"/>
      <c r="C3035" s="294"/>
      <c r="D3035" s="294"/>
      <c r="E3035" s="294"/>
      <c r="F3035" s="294"/>
    </row>
    <row r="3036">
      <c r="A3036" s="294" t="s">
        <v>23374</v>
      </c>
      <c r="B3036" s="294"/>
      <c r="C3036" s="294"/>
      <c r="D3036" s="294"/>
      <c r="E3036" s="294"/>
      <c r="F3036" s="294"/>
    </row>
    <row r="3037">
      <c r="A3037" s="294" t="s">
        <v>23375</v>
      </c>
      <c r="B3037" s="294"/>
      <c r="C3037" s="294"/>
      <c r="D3037" s="294"/>
      <c r="E3037" s="294"/>
      <c r="F3037" s="294"/>
    </row>
    <row r="3038">
      <c r="A3038" s="294" t="s">
        <v>23376</v>
      </c>
      <c r="B3038" s="294"/>
      <c r="C3038" s="294"/>
      <c r="D3038" s="294"/>
      <c r="E3038" s="294"/>
      <c r="F3038" s="294"/>
    </row>
    <row r="3039">
      <c r="A3039" s="294" t="s">
        <v>23377</v>
      </c>
      <c r="B3039" s="294"/>
      <c r="C3039" s="294"/>
      <c r="D3039" s="294"/>
      <c r="E3039" s="294"/>
      <c r="F3039" s="294"/>
    </row>
    <row r="3040">
      <c r="A3040" s="294" t="s">
        <v>23378</v>
      </c>
      <c r="B3040" s="294"/>
      <c r="C3040" s="294"/>
      <c r="D3040" s="294"/>
      <c r="E3040" s="294"/>
      <c r="F3040" s="294"/>
    </row>
    <row r="3041">
      <c r="A3041" s="294" t="s">
        <v>23379</v>
      </c>
      <c r="B3041" s="294"/>
      <c r="C3041" s="294"/>
      <c r="D3041" s="294"/>
      <c r="E3041" s="294"/>
      <c r="F3041" s="294"/>
    </row>
    <row r="3042">
      <c r="A3042" s="294" t="s">
        <v>23380</v>
      </c>
      <c r="B3042" s="294"/>
      <c r="C3042" s="294"/>
      <c r="D3042" s="294"/>
      <c r="E3042" s="294"/>
      <c r="F3042" s="294"/>
    </row>
    <row r="3043">
      <c r="A3043" s="294"/>
      <c r="B3043" s="294"/>
      <c r="C3043" s="294"/>
      <c r="D3043" s="294"/>
      <c r="E3043" s="294"/>
      <c r="F3043" s="294"/>
    </row>
    <row r="3044">
      <c r="A3044" s="294" t="s">
        <v>22239</v>
      </c>
      <c r="B3044" s="294"/>
      <c r="C3044" s="294"/>
      <c r="D3044" s="294"/>
      <c r="E3044" s="294"/>
      <c r="F3044" s="294"/>
    </row>
    <row r="3045">
      <c r="A3045" s="294"/>
      <c r="B3045" s="294"/>
      <c r="C3045" s="294"/>
      <c r="D3045" s="294"/>
      <c r="E3045" s="294"/>
      <c r="F3045" s="294"/>
    </row>
    <row r="3046">
      <c r="A3046" s="294" t="s">
        <v>23381</v>
      </c>
      <c r="B3046" s="294"/>
      <c r="C3046" s="294"/>
      <c r="D3046" s="294"/>
      <c r="E3046" s="294"/>
      <c r="F3046" s="294"/>
    </row>
    <row r="3047">
      <c r="A3047" s="294" t="s">
        <v>23382</v>
      </c>
      <c r="B3047" s="294"/>
      <c r="C3047" s="294"/>
      <c r="D3047" s="294"/>
      <c r="E3047" s="294"/>
      <c r="F3047" s="294"/>
    </row>
    <row r="3048">
      <c r="A3048" s="294" t="s">
        <v>22629</v>
      </c>
      <c r="B3048" s="294"/>
      <c r="C3048" s="294"/>
      <c r="D3048" s="294"/>
      <c r="E3048" s="294"/>
      <c r="F3048" s="294"/>
    </row>
    <row r="3049">
      <c r="A3049" s="294" t="s">
        <v>23383</v>
      </c>
      <c r="B3049" s="294"/>
      <c r="C3049" s="294"/>
      <c r="D3049" s="294"/>
      <c r="E3049" s="294"/>
      <c r="F3049" s="294"/>
    </row>
    <row r="3050">
      <c r="A3050" s="294" t="s">
        <v>23384</v>
      </c>
      <c r="B3050" s="294"/>
      <c r="C3050" s="294"/>
      <c r="D3050" s="294"/>
      <c r="E3050" s="294"/>
      <c r="F3050" s="294"/>
    </row>
    <row r="3051">
      <c r="A3051" s="294" t="s">
        <v>23385</v>
      </c>
      <c r="B3051" s="294"/>
      <c r="C3051" s="294"/>
      <c r="D3051" s="294"/>
      <c r="E3051" s="294"/>
      <c r="F3051" s="294"/>
    </row>
    <row r="3052">
      <c r="A3052" s="294" t="s">
        <v>23386</v>
      </c>
      <c r="B3052" s="294"/>
      <c r="C3052" s="294"/>
      <c r="D3052" s="294"/>
      <c r="E3052" s="294"/>
      <c r="F3052" s="294"/>
    </row>
    <row r="3053">
      <c r="A3053" s="294" t="s">
        <v>23387</v>
      </c>
      <c r="B3053" s="294"/>
      <c r="C3053" s="294"/>
      <c r="D3053" s="294"/>
      <c r="E3053" s="294"/>
      <c r="F3053" s="294"/>
    </row>
    <row r="3054">
      <c r="A3054" s="294" t="s">
        <v>23388</v>
      </c>
      <c r="B3054" s="294"/>
      <c r="C3054" s="294"/>
      <c r="D3054" s="294"/>
      <c r="E3054" s="294"/>
      <c r="F3054" s="294"/>
    </row>
    <row r="3055">
      <c r="A3055" s="294" t="s">
        <v>23389</v>
      </c>
      <c r="B3055" s="294"/>
      <c r="C3055" s="294"/>
      <c r="D3055" s="294"/>
      <c r="E3055" s="294"/>
      <c r="F3055" s="294"/>
    </row>
    <row r="3056">
      <c r="A3056" s="294" t="s">
        <v>23390</v>
      </c>
      <c r="B3056" s="294"/>
      <c r="C3056" s="294"/>
      <c r="D3056" s="294"/>
      <c r="E3056" s="294"/>
      <c r="F3056" s="294"/>
    </row>
    <row r="3057">
      <c r="A3057" s="294" t="s">
        <v>23391</v>
      </c>
      <c r="B3057" s="294"/>
      <c r="C3057" s="294"/>
      <c r="D3057" s="294"/>
      <c r="E3057" s="294"/>
      <c r="F3057" s="294"/>
    </row>
    <row r="3058">
      <c r="A3058" s="294"/>
      <c r="B3058" s="294"/>
      <c r="C3058" s="294"/>
      <c r="D3058" s="294"/>
      <c r="E3058" s="294"/>
      <c r="F3058" s="294"/>
    </row>
    <row r="3059">
      <c r="A3059" s="294" t="s">
        <v>21304</v>
      </c>
      <c r="B3059" s="294"/>
      <c r="C3059" s="294"/>
      <c r="D3059" s="294"/>
      <c r="E3059" s="294"/>
      <c r="F3059" s="294"/>
    </row>
    <row r="3060">
      <c r="A3060" s="294"/>
      <c r="B3060" s="294"/>
      <c r="C3060" s="294"/>
      <c r="D3060" s="294"/>
      <c r="E3060" s="294"/>
      <c r="F3060" s="294"/>
    </row>
    <row r="3061">
      <c r="A3061" s="294" t="s">
        <v>21416</v>
      </c>
      <c r="B3061" s="294"/>
      <c r="C3061" s="294"/>
      <c r="D3061" s="294"/>
      <c r="E3061" s="294"/>
      <c r="F3061" s="294"/>
    </row>
    <row r="3062">
      <c r="A3062" s="294" t="s">
        <v>23392</v>
      </c>
      <c r="B3062" s="294"/>
      <c r="C3062" s="294"/>
      <c r="D3062" s="294"/>
      <c r="E3062" s="294"/>
      <c r="F3062" s="294"/>
    </row>
    <row r="3063">
      <c r="A3063" s="294" t="s">
        <v>23393</v>
      </c>
      <c r="B3063" s="294"/>
      <c r="C3063" s="294"/>
      <c r="D3063" s="294"/>
      <c r="E3063" s="294"/>
      <c r="F3063" s="294"/>
    </row>
    <row r="3064">
      <c r="A3064" s="294" t="s">
        <v>23394</v>
      </c>
      <c r="B3064" s="294"/>
      <c r="C3064" s="294"/>
      <c r="D3064" s="294"/>
      <c r="E3064" s="294"/>
      <c r="F3064" s="294"/>
    </row>
    <row r="3065">
      <c r="A3065" s="294" t="s">
        <v>23395</v>
      </c>
      <c r="B3065" s="294"/>
      <c r="C3065" s="294"/>
      <c r="D3065" s="294"/>
      <c r="E3065" s="294"/>
      <c r="F3065" s="294"/>
    </row>
    <row r="3066">
      <c r="A3066" s="294" t="s">
        <v>23396</v>
      </c>
      <c r="B3066" s="294"/>
      <c r="C3066" s="294"/>
      <c r="D3066" s="294"/>
      <c r="E3066" s="294"/>
      <c r="F3066" s="294"/>
    </row>
    <row r="3067">
      <c r="A3067" s="294" t="s">
        <v>23397</v>
      </c>
      <c r="B3067" s="294"/>
      <c r="C3067" s="294"/>
      <c r="D3067" s="294"/>
      <c r="E3067" s="294"/>
      <c r="F3067" s="294"/>
    </row>
    <row r="3068">
      <c r="A3068" s="294" t="s">
        <v>23398</v>
      </c>
      <c r="B3068" s="294"/>
      <c r="C3068" s="294"/>
      <c r="D3068" s="294"/>
      <c r="E3068" s="294"/>
      <c r="F3068" s="294"/>
    </row>
    <row r="3069">
      <c r="A3069" s="294" t="s">
        <v>23399</v>
      </c>
      <c r="B3069" s="294"/>
      <c r="C3069" s="294"/>
      <c r="D3069" s="294"/>
      <c r="E3069" s="294"/>
      <c r="F3069" s="294"/>
    </row>
    <row r="3070">
      <c r="A3070" s="294" t="s">
        <v>23400</v>
      </c>
      <c r="B3070" s="294"/>
      <c r="C3070" s="294"/>
      <c r="D3070" s="294"/>
      <c r="E3070" s="294"/>
      <c r="F3070" s="294"/>
    </row>
    <row r="3071">
      <c r="A3071" s="294" t="s">
        <v>23401</v>
      </c>
      <c r="B3071" s="294"/>
      <c r="C3071" s="294"/>
      <c r="D3071" s="294"/>
      <c r="E3071" s="294"/>
      <c r="F3071" s="294"/>
    </row>
    <row r="3072">
      <c r="A3072" s="294" t="s">
        <v>23402</v>
      </c>
      <c r="B3072" s="294"/>
      <c r="C3072" s="294"/>
      <c r="D3072" s="294"/>
      <c r="E3072" s="294"/>
      <c r="F3072" s="294"/>
    </row>
    <row r="3073">
      <c r="A3073" s="294" t="s">
        <v>23403</v>
      </c>
      <c r="B3073" s="294"/>
      <c r="C3073" s="294"/>
      <c r="D3073" s="294"/>
      <c r="E3073" s="294"/>
      <c r="F3073" s="294"/>
    </row>
    <row r="3074">
      <c r="A3074" s="294" t="s">
        <v>23404</v>
      </c>
      <c r="B3074" s="294"/>
      <c r="C3074" s="294"/>
      <c r="D3074" s="294"/>
      <c r="E3074" s="294"/>
      <c r="F3074" s="294"/>
    </row>
    <row r="3075">
      <c r="A3075" s="294" t="s">
        <v>23405</v>
      </c>
      <c r="B3075" s="294"/>
      <c r="C3075" s="294"/>
      <c r="D3075" s="294"/>
      <c r="E3075" s="294"/>
      <c r="F3075" s="294"/>
    </row>
    <row r="3076">
      <c r="A3076" s="294" t="s">
        <v>23406</v>
      </c>
      <c r="B3076" s="294"/>
      <c r="C3076" s="294"/>
      <c r="D3076" s="294"/>
      <c r="E3076" s="294"/>
      <c r="F3076" s="294"/>
    </row>
    <row r="3077">
      <c r="A3077" s="294" t="s">
        <v>23407</v>
      </c>
      <c r="B3077" s="294"/>
      <c r="C3077" s="294"/>
      <c r="D3077" s="294"/>
      <c r="E3077" s="294"/>
      <c r="F3077" s="294"/>
    </row>
    <row r="3078">
      <c r="A3078" s="294"/>
      <c r="B3078" s="294"/>
      <c r="C3078" s="294"/>
      <c r="D3078" s="294"/>
      <c r="E3078" s="294"/>
      <c r="F3078" s="294"/>
    </row>
    <row r="3079">
      <c r="A3079" s="294" t="s">
        <v>21312</v>
      </c>
      <c r="B3079" s="294"/>
      <c r="C3079" s="294"/>
      <c r="D3079" s="294"/>
      <c r="E3079" s="294"/>
      <c r="F3079" s="294"/>
    </row>
    <row r="3080">
      <c r="A3080" s="294" t="s">
        <v>23408</v>
      </c>
      <c r="B3080" s="294"/>
      <c r="C3080" s="294"/>
      <c r="D3080" s="294"/>
      <c r="E3080" s="294"/>
      <c r="F3080" s="294"/>
    </row>
    <row r="3081">
      <c r="A3081" s="294" t="s">
        <v>23409</v>
      </c>
      <c r="B3081" s="294"/>
      <c r="C3081" s="294"/>
      <c r="D3081" s="294"/>
      <c r="E3081" s="294"/>
      <c r="F3081" s="294"/>
    </row>
    <row r="3082">
      <c r="A3082" s="294" t="s">
        <v>23344</v>
      </c>
      <c r="B3082" s="294"/>
      <c r="C3082" s="294"/>
      <c r="D3082" s="294"/>
      <c r="E3082" s="294"/>
      <c r="F3082" s="294"/>
    </row>
    <row r="3083">
      <c r="A3083" s="294"/>
      <c r="B3083" s="294"/>
      <c r="C3083" s="294"/>
      <c r="D3083" s="294"/>
      <c r="E3083" s="294"/>
      <c r="F3083" s="294"/>
    </row>
    <row r="3084">
      <c r="A3084" s="294" t="s">
        <v>21315</v>
      </c>
      <c r="B3084" s="294"/>
      <c r="C3084" s="294"/>
      <c r="D3084" s="294"/>
      <c r="E3084" s="294"/>
      <c r="F3084" s="294"/>
    </row>
    <row r="3085">
      <c r="A3085" s="294" t="s">
        <v>23410</v>
      </c>
      <c r="B3085" s="294"/>
      <c r="C3085" s="294"/>
      <c r="D3085" s="294"/>
      <c r="E3085" s="294"/>
      <c r="F3085" s="294"/>
    </row>
    <row r="3086">
      <c r="A3086" s="294"/>
      <c r="B3086" s="294"/>
      <c r="C3086" s="294"/>
      <c r="D3086" s="294"/>
      <c r="E3086" s="294"/>
      <c r="F3086" s="294"/>
    </row>
    <row r="3087">
      <c r="A3087" s="294" t="s">
        <v>23411</v>
      </c>
      <c r="B3087" s="294"/>
      <c r="C3087" s="294"/>
      <c r="D3087" s="294"/>
      <c r="E3087" s="294"/>
      <c r="F3087" s="294"/>
    </row>
    <row r="3088">
      <c r="A3088" s="294" t="s">
        <v>23412</v>
      </c>
      <c r="B3088" s="294"/>
      <c r="C3088" s="294"/>
      <c r="D3088" s="294"/>
      <c r="E3088" s="294"/>
      <c r="F3088" s="294"/>
    </row>
    <row r="3089">
      <c r="A3089" s="294" t="s">
        <v>23413</v>
      </c>
      <c r="B3089" s="294"/>
      <c r="C3089" s="294"/>
      <c r="D3089" s="294"/>
      <c r="E3089" s="294"/>
      <c r="F3089" s="294"/>
    </row>
    <row r="3090">
      <c r="A3090" s="294" t="s">
        <v>23414</v>
      </c>
      <c r="B3090" s="294"/>
      <c r="C3090" s="294"/>
      <c r="D3090" s="294"/>
      <c r="E3090" s="294"/>
      <c r="F3090" s="294"/>
    </row>
    <row r="3091">
      <c r="A3091" s="294" t="s">
        <v>23415</v>
      </c>
      <c r="B3091" s="294"/>
      <c r="C3091" s="294"/>
      <c r="D3091" s="294"/>
      <c r="E3091" s="294"/>
      <c r="F3091" s="294"/>
    </row>
    <row r="3092">
      <c r="A3092" s="294" t="s">
        <v>23416</v>
      </c>
      <c r="B3092" s="294"/>
      <c r="C3092" s="294"/>
      <c r="D3092" s="294"/>
      <c r="E3092" s="294"/>
      <c r="F3092" s="294"/>
    </row>
    <row r="3093">
      <c r="A3093" s="294" t="s">
        <v>23417</v>
      </c>
      <c r="B3093" s="294"/>
      <c r="C3093" s="294"/>
      <c r="D3093" s="294"/>
      <c r="E3093" s="294"/>
      <c r="F3093" s="294"/>
    </row>
    <row r="3094">
      <c r="A3094" s="294" t="s">
        <v>23418</v>
      </c>
      <c r="B3094" s="294"/>
      <c r="C3094" s="294"/>
      <c r="D3094" s="294"/>
      <c r="E3094" s="294"/>
      <c r="F3094" s="294"/>
    </row>
    <row r="3095">
      <c r="A3095" s="294" t="s">
        <v>23419</v>
      </c>
      <c r="B3095" s="294"/>
      <c r="C3095" s="294"/>
      <c r="D3095" s="294"/>
      <c r="E3095" s="294"/>
      <c r="F3095" s="294"/>
    </row>
    <row r="3096">
      <c r="A3096" s="294" t="s">
        <v>23420</v>
      </c>
      <c r="B3096" s="294"/>
      <c r="C3096" s="294"/>
      <c r="D3096" s="294"/>
      <c r="E3096" s="294"/>
      <c r="F3096" s="294"/>
    </row>
    <row r="3097">
      <c r="A3097" s="294"/>
      <c r="B3097" s="294"/>
      <c r="C3097" s="294"/>
      <c r="D3097" s="294"/>
      <c r="E3097" s="294"/>
      <c r="F3097" s="294"/>
    </row>
    <row r="3098">
      <c r="A3098" s="294"/>
      <c r="B3098" s="294"/>
      <c r="C3098" s="294"/>
      <c r="D3098" s="294"/>
      <c r="E3098" s="294"/>
      <c r="F3098" s="294"/>
    </row>
    <row r="3099">
      <c r="A3099" s="294" t="s">
        <v>21326</v>
      </c>
      <c r="B3099" s="294"/>
      <c r="C3099" s="294"/>
      <c r="D3099" s="294"/>
      <c r="E3099" s="294"/>
      <c r="F3099" s="294"/>
    </row>
    <row r="3100">
      <c r="A3100" s="294"/>
      <c r="B3100" s="294"/>
      <c r="C3100" s="294"/>
      <c r="D3100" s="294"/>
      <c r="E3100" s="294"/>
      <c r="F3100" s="294"/>
    </row>
    <row r="3101">
      <c r="A3101" s="294" t="s">
        <v>23421</v>
      </c>
      <c r="B3101" s="294"/>
      <c r="C3101" s="294"/>
      <c r="D3101" s="294"/>
      <c r="E3101" s="294"/>
      <c r="F3101" s="294"/>
    </row>
    <row r="3102">
      <c r="A3102" s="294" t="s">
        <v>23422</v>
      </c>
      <c r="B3102" s="294"/>
      <c r="C3102" s="294"/>
      <c r="D3102" s="294"/>
      <c r="E3102" s="294"/>
      <c r="F3102" s="294"/>
    </row>
    <row r="3103">
      <c r="A3103" s="294" t="s">
        <v>23423</v>
      </c>
      <c r="B3103" s="294"/>
      <c r="C3103" s="294"/>
      <c r="D3103" s="294"/>
      <c r="E3103" s="294"/>
      <c r="F3103" s="294"/>
    </row>
    <row r="3104">
      <c r="A3104" s="294" t="s">
        <v>23424</v>
      </c>
      <c r="B3104" s="294"/>
      <c r="C3104" s="294"/>
      <c r="D3104" s="294"/>
      <c r="E3104" s="294"/>
      <c r="F3104" s="294"/>
    </row>
    <row r="3105">
      <c r="A3105" s="294" t="s">
        <v>23425</v>
      </c>
      <c r="B3105" s="294"/>
      <c r="C3105" s="294"/>
      <c r="D3105" s="294"/>
      <c r="E3105" s="294"/>
      <c r="F3105" s="294"/>
    </row>
    <row r="3106">
      <c r="A3106" s="294" t="s">
        <v>23426</v>
      </c>
      <c r="B3106" s="294"/>
      <c r="C3106" s="294"/>
      <c r="D3106" s="294"/>
      <c r="E3106" s="294"/>
      <c r="F3106" s="294"/>
    </row>
    <row r="3107">
      <c r="A3107" s="294" t="s">
        <v>23427</v>
      </c>
      <c r="B3107" s="294"/>
      <c r="C3107" s="294"/>
      <c r="D3107" s="294"/>
      <c r="E3107" s="294"/>
      <c r="F3107" s="294"/>
    </row>
    <row r="3108">
      <c r="A3108" s="294"/>
      <c r="B3108" s="294"/>
      <c r="C3108" s="294"/>
      <c r="D3108" s="294"/>
      <c r="E3108" s="294"/>
      <c r="F3108" s="294"/>
    </row>
    <row r="3109">
      <c r="A3109" s="294" t="s">
        <v>22034</v>
      </c>
      <c r="B3109" s="294"/>
      <c r="C3109" s="294"/>
      <c r="D3109" s="294"/>
      <c r="E3109" s="294"/>
      <c r="F3109" s="294"/>
    </row>
    <row r="3110">
      <c r="A3110" s="294"/>
      <c r="B3110" s="294"/>
      <c r="C3110" s="294"/>
      <c r="D3110" s="294"/>
      <c r="E3110" s="294"/>
      <c r="F3110" s="294"/>
    </row>
    <row r="3111">
      <c r="A3111" s="294" t="s">
        <v>23428</v>
      </c>
      <c r="B3111" s="294"/>
      <c r="C3111" s="294"/>
      <c r="D3111" s="294"/>
      <c r="E3111" s="294"/>
      <c r="F3111" s="294"/>
    </row>
    <row r="3112">
      <c r="A3112" s="294" t="s">
        <v>23429</v>
      </c>
      <c r="B3112" s="294"/>
      <c r="C3112" s="294"/>
      <c r="D3112" s="294"/>
      <c r="E3112" s="294"/>
      <c r="F3112" s="294"/>
    </row>
    <row r="3113">
      <c r="A3113" s="294" t="s">
        <v>23430</v>
      </c>
      <c r="B3113" s="294"/>
      <c r="C3113" s="294"/>
      <c r="D3113" s="294"/>
      <c r="E3113" s="294"/>
      <c r="F3113" s="294"/>
    </row>
    <row r="3114">
      <c r="A3114" s="294" t="s">
        <v>23431</v>
      </c>
      <c r="B3114" s="294"/>
      <c r="C3114" s="294"/>
      <c r="D3114" s="294"/>
      <c r="E3114" s="294"/>
      <c r="F3114" s="294"/>
    </row>
    <row r="3115">
      <c r="A3115" s="294" t="s">
        <v>23432</v>
      </c>
      <c r="B3115" s="294"/>
      <c r="C3115" s="294"/>
      <c r="D3115" s="294"/>
      <c r="E3115" s="294"/>
      <c r="F3115" s="294"/>
    </row>
    <row r="3116">
      <c r="A3116" s="294"/>
      <c r="B3116" s="294"/>
      <c r="C3116" s="294"/>
      <c r="D3116" s="294"/>
      <c r="E3116" s="294"/>
      <c r="F3116" s="294"/>
    </row>
    <row r="3117">
      <c r="A3117" s="294"/>
      <c r="B3117" s="294"/>
      <c r="C3117" s="294"/>
      <c r="D3117" s="294"/>
      <c r="E3117" s="294"/>
      <c r="F3117" s="294"/>
    </row>
    <row r="3118">
      <c r="A3118" s="294" t="s">
        <v>22156</v>
      </c>
      <c r="B3118" s="294"/>
      <c r="C3118" s="294"/>
      <c r="D3118" s="294"/>
      <c r="E3118" s="294"/>
      <c r="F3118" s="294"/>
    </row>
    <row r="3119">
      <c r="A3119" s="294"/>
      <c r="B3119" s="294"/>
      <c r="C3119" s="294"/>
      <c r="D3119" s="294"/>
      <c r="E3119" s="294"/>
      <c r="F3119" s="294"/>
    </row>
    <row r="3120">
      <c r="A3120" s="294" t="str">
        <f>-Guru, Snigdha, Amla, Katu, Ushna food</f>
        <v>#ERROR!</v>
      </c>
      <c r="B3120" s="294"/>
      <c r="C3120" s="294"/>
      <c r="D3120" s="294"/>
      <c r="E3120" s="294"/>
      <c r="F3120" s="294"/>
    </row>
    <row r="3121">
      <c r="A3121" s="294" t="str">
        <f t="array" ref="A3121">-Alcohol</f>
        <v>#NAME?</v>
      </c>
      <c r="B3121" s="294"/>
      <c r="C3121" s="294"/>
      <c r="D3121" s="294"/>
      <c r="E3121" s="294"/>
      <c r="F3121" s="294"/>
    </row>
    <row r="3122">
      <c r="A3122" s="294" t="str">
        <f>ARRAY_CONSTRAIN(ARRAYFORMULA(-Heavy and spicy foods), 1, 1)</f>
        <v>#ERROR!</v>
      </c>
      <c r="B3122" s="294"/>
      <c r="C3122" s="294"/>
      <c r="D3122" s="294"/>
      <c r="E3122" s="294"/>
      <c r="F3122" s="294"/>
    </row>
    <row r="3123">
      <c r="A3123" s="294" t="str">
        <f>ARRAY_CONSTRAIN(ARRAYFORMULA(-Physical Exertion), 1, 1)</f>
        <v>#ERROR!</v>
      </c>
      <c r="B3123" s="294"/>
      <c r="C3123" s="294"/>
      <c r="D3123" s="294"/>
      <c r="E3123" s="294"/>
      <c r="F3123" s="294"/>
    </row>
    <row r="3124">
      <c r="A3124" s="294" t="str">
        <f>ARRAY_CONSTRAIN(ARRAYFORMULA(-Day sleep), 1, 1)</f>
        <v>#ERROR!</v>
      </c>
      <c r="B3124" s="294"/>
      <c r="C3124" s="294"/>
      <c r="D3124" s="294"/>
      <c r="E3124" s="294"/>
      <c r="F3124" s="294"/>
    </row>
    <row r="3125">
      <c r="A3125" s="294"/>
      <c r="B3125" s="294"/>
      <c r="C3125" s="294"/>
      <c r="D3125" s="294"/>
      <c r="E3125" s="294"/>
      <c r="F3125" s="294"/>
    </row>
    <row r="3126">
      <c r="A3126" s="294"/>
      <c r="B3126" s="294"/>
      <c r="C3126" s="294"/>
      <c r="D3126" s="294"/>
      <c r="E3126" s="294"/>
      <c r="F3126" s="294"/>
    </row>
    <row r="3127">
      <c r="A3127" s="294" t="s">
        <v>23311</v>
      </c>
      <c r="B3127" s="294"/>
      <c r="C3127" s="294"/>
      <c r="D3127" s="294"/>
      <c r="E3127" s="294"/>
      <c r="F3127" s="294"/>
    </row>
    <row r="3128">
      <c r="A3128" s="294"/>
      <c r="B3128" s="294"/>
      <c r="C3128" s="294"/>
      <c r="D3128" s="294"/>
      <c r="E3128" s="294"/>
      <c r="F3128" s="294"/>
    </row>
    <row r="3129">
      <c r="A3129" s="294" t="s">
        <v>23313</v>
      </c>
      <c r="B3129" s="294"/>
      <c r="C3129" s="294"/>
      <c r="D3129" s="294"/>
      <c r="E3129" s="294"/>
      <c r="F3129" s="294"/>
    </row>
    <row r="3130">
      <c r="A3130" s="294" t="s">
        <v>23433</v>
      </c>
      <c r="B3130" s="294"/>
      <c r="C3130" s="294"/>
      <c r="D3130" s="294"/>
      <c r="E3130" s="294"/>
      <c r="F3130" s="294"/>
    </row>
    <row r="3131">
      <c r="A3131" s="294" t="s">
        <v>23434</v>
      </c>
      <c r="B3131" s="294"/>
      <c r="C3131" s="294"/>
      <c r="D3131" s="294"/>
      <c r="E3131" s="294"/>
      <c r="F3131" s="294"/>
    </row>
    <row r="3132">
      <c r="A3132" s="294" t="s">
        <v>23435</v>
      </c>
      <c r="B3132" s="294"/>
      <c r="C3132" s="294"/>
      <c r="D3132" s="294"/>
      <c r="E3132" s="294"/>
      <c r="F3132" s="294"/>
    </row>
    <row r="3133">
      <c r="A3133" s="294" t="s">
        <v>23436</v>
      </c>
      <c r="B3133" s="294"/>
      <c r="C3133" s="294"/>
      <c r="D3133" s="294"/>
      <c r="E3133" s="294"/>
      <c r="F3133" s="294"/>
    </row>
    <row r="3134">
      <c r="A3134" s="294" t="s">
        <v>23437</v>
      </c>
      <c r="B3134" s="294"/>
      <c r="C3134" s="294"/>
      <c r="D3134" s="294"/>
      <c r="E3134" s="294"/>
      <c r="F3134" s="294"/>
    </row>
    <row r="3135">
      <c r="A3135" s="294" t="s">
        <v>23438</v>
      </c>
      <c r="B3135" s="294"/>
      <c r="C3135" s="294"/>
      <c r="D3135" s="294"/>
      <c r="E3135" s="294"/>
      <c r="F3135" s="294"/>
    </row>
    <row r="3136">
      <c r="A3136" s="294" t="s">
        <v>23439</v>
      </c>
      <c r="B3136" s="294"/>
      <c r="C3136" s="294"/>
      <c r="D3136" s="294"/>
      <c r="E3136" s="294"/>
      <c r="F3136" s="294"/>
    </row>
    <row r="3137">
      <c r="A3137" s="294" t="s">
        <v>23440</v>
      </c>
      <c r="B3137" s="294"/>
      <c r="C3137" s="294"/>
      <c r="D3137" s="294"/>
      <c r="E3137" s="294"/>
      <c r="F3137" s="294"/>
    </row>
    <row r="3138">
      <c r="A3138" s="294" t="s">
        <v>23441</v>
      </c>
      <c r="B3138" s="294"/>
      <c r="C3138" s="294"/>
      <c r="D3138" s="294"/>
      <c r="E3138" s="294"/>
      <c r="F3138" s="294"/>
    </row>
    <row r="3139">
      <c r="A3139" s="294"/>
      <c r="B3139" s="294"/>
      <c r="C3139" s="294"/>
      <c r="D3139" s="294"/>
      <c r="E3139" s="294"/>
      <c r="F3139" s="294"/>
    </row>
    <row r="3140">
      <c r="A3140" s="294" t="s">
        <v>23442</v>
      </c>
      <c r="B3140" s="294"/>
      <c r="C3140" s="294"/>
      <c r="D3140" s="294"/>
      <c r="E3140" s="294"/>
      <c r="F3140" s="294"/>
    </row>
    <row r="3141">
      <c r="A3141" s="294"/>
      <c r="B3141" s="294"/>
      <c r="C3141" s="294"/>
      <c r="D3141" s="294"/>
      <c r="E3141" s="294"/>
      <c r="F3141" s="294"/>
    </row>
    <row r="3142">
      <c r="A3142" s="294"/>
      <c r="B3142" s="294"/>
      <c r="C3142" s="294"/>
      <c r="D3142" s="294"/>
      <c r="E3142" s="294"/>
      <c r="F3142" s="294"/>
    </row>
    <row r="3143">
      <c r="A3143" s="294" t="s">
        <v>23443</v>
      </c>
      <c r="B3143" s="294"/>
      <c r="C3143" s="294"/>
      <c r="D3143" s="294"/>
      <c r="E3143" s="294"/>
      <c r="F3143" s="294"/>
    </row>
    <row r="3144">
      <c r="A3144" s="294" t="s">
        <v>23444</v>
      </c>
      <c r="B3144" s="294"/>
      <c r="C3144" s="294"/>
      <c r="D3144" s="294"/>
      <c r="E3144" s="294"/>
      <c r="F3144" s="294"/>
    </row>
    <row r="3145">
      <c r="A3145" s="294" t="s">
        <v>23445</v>
      </c>
      <c r="B3145" s="294"/>
      <c r="C3145" s="294"/>
      <c r="D3145" s="294"/>
      <c r="E3145" s="294"/>
      <c r="F3145" s="294"/>
    </row>
    <row r="3146">
      <c r="A3146" s="294" t="s">
        <v>22872</v>
      </c>
      <c r="B3146" s="294"/>
      <c r="C3146" s="294"/>
      <c r="D3146" s="294"/>
      <c r="E3146" s="294"/>
      <c r="F3146" s="294"/>
    </row>
    <row r="3147">
      <c r="A3147" s="294" t="s">
        <v>23446</v>
      </c>
      <c r="B3147" s="294"/>
      <c r="C3147" s="294"/>
      <c r="D3147" s="294"/>
      <c r="E3147" s="294"/>
      <c r="F3147" s="294"/>
    </row>
    <row r="3148">
      <c r="A3148" s="294" t="s">
        <v>23447</v>
      </c>
      <c r="B3148" s="294"/>
      <c r="C3148" s="294"/>
      <c r="D3148" s="294"/>
      <c r="E3148" s="294"/>
      <c r="F3148" s="294"/>
    </row>
    <row r="3149">
      <c r="A3149" s="294" t="s">
        <v>23448</v>
      </c>
      <c r="B3149" s="294"/>
      <c r="C3149" s="294"/>
      <c r="D3149" s="294"/>
      <c r="E3149" s="294"/>
      <c r="F3149" s="294"/>
    </row>
    <row r="3150">
      <c r="A3150" s="294" t="s">
        <v>23449</v>
      </c>
      <c r="B3150" s="294"/>
      <c r="C3150" s="294"/>
      <c r="D3150" s="294"/>
      <c r="E3150" s="294"/>
      <c r="F3150" s="294"/>
    </row>
    <row r="3151">
      <c r="A3151" s="294" t="s">
        <v>23450</v>
      </c>
      <c r="B3151" s="294"/>
      <c r="C3151" s="294"/>
      <c r="D3151" s="294"/>
      <c r="E3151" s="294"/>
      <c r="F3151" s="294"/>
    </row>
    <row r="3152">
      <c r="A3152" s="294" t="s">
        <v>23451</v>
      </c>
      <c r="B3152" s="294"/>
      <c r="C3152" s="294"/>
      <c r="D3152" s="294"/>
      <c r="E3152" s="294"/>
      <c r="F3152" s="294"/>
    </row>
    <row r="3153">
      <c r="A3153" s="294" t="s">
        <v>23452</v>
      </c>
      <c r="B3153" s="294"/>
      <c r="C3153" s="294"/>
      <c r="D3153" s="294"/>
      <c r="E3153" s="294"/>
      <c r="F3153" s="294"/>
    </row>
    <row r="3154">
      <c r="A3154" s="294" t="s">
        <v>23453</v>
      </c>
      <c r="B3154" s="294"/>
      <c r="C3154" s="294"/>
      <c r="D3154" s="294"/>
      <c r="E3154" s="294"/>
      <c r="F3154" s="294"/>
    </row>
    <row r="3155">
      <c r="A3155" s="294" t="s">
        <v>23454</v>
      </c>
      <c r="B3155" s="294"/>
      <c r="C3155" s="294"/>
      <c r="D3155" s="294"/>
      <c r="E3155" s="294"/>
      <c r="F3155" s="294"/>
    </row>
    <row r="3156">
      <c r="A3156" s="294" t="s">
        <v>23455</v>
      </c>
      <c r="B3156" s="294"/>
      <c r="C3156" s="294"/>
      <c r="D3156" s="294"/>
      <c r="E3156" s="294"/>
      <c r="F3156" s="294"/>
    </row>
    <row r="3157">
      <c r="A3157" s="294"/>
      <c r="B3157" s="294"/>
      <c r="C3157" s="294"/>
      <c r="D3157" s="294"/>
      <c r="E3157" s="294"/>
      <c r="F3157" s="294"/>
    </row>
    <row r="3158">
      <c r="A3158" s="294" t="s">
        <v>21312</v>
      </c>
      <c r="B3158" s="294"/>
      <c r="C3158" s="294"/>
      <c r="D3158" s="294"/>
      <c r="E3158" s="294"/>
      <c r="F3158" s="294"/>
    </row>
    <row r="3159">
      <c r="A3159" s="294" t="s">
        <v>23456</v>
      </c>
      <c r="B3159" s="294"/>
      <c r="C3159" s="294"/>
      <c r="D3159" s="294"/>
      <c r="E3159" s="294"/>
      <c r="F3159" s="294"/>
    </row>
    <row r="3160">
      <c r="A3160" s="294" t="s">
        <v>23457</v>
      </c>
      <c r="B3160" s="294"/>
      <c r="C3160" s="294"/>
      <c r="D3160" s="294"/>
      <c r="E3160" s="294"/>
      <c r="F3160" s="294"/>
    </row>
    <row r="3161">
      <c r="A3161" s="294" t="s">
        <v>23458</v>
      </c>
      <c r="B3161" s="294"/>
      <c r="C3161" s="294"/>
      <c r="D3161" s="294"/>
      <c r="E3161" s="294"/>
      <c r="F3161" s="294"/>
    </row>
    <row r="3162">
      <c r="A3162" s="294"/>
      <c r="B3162" s="294"/>
      <c r="C3162" s="294"/>
      <c r="D3162" s="294"/>
      <c r="E3162" s="294"/>
      <c r="F3162" s="294"/>
    </row>
    <row r="3163">
      <c r="A3163" s="294" t="s">
        <v>22512</v>
      </c>
      <c r="B3163" s="294"/>
      <c r="C3163" s="294"/>
      <c r="D3163" s="294"/>
      <c r="E3163" s="294"/>
      <c r="F3163" s="294"/>
    </row>
    <row r="3164">
      <c r="A3164" s="294" t="s">
        <v>23459</v>
      </c>
      <c r="B3164" s="294"/>
      <c r="C3164" s="294"/>
      <c r="D3164" s="294"/>
      <c r="E3164" s="294"/>
      <c r="F3164" s="294"/>
    </row>
    <row r="3165">
      <c r="A3165" s="294"/>
      <c r="B3165" s="294"/>
      <c r="C3165" s="294"/>
      <c r="D3165" s="294"/>
      <c r="E3165" s="294"/>
      <c r="F3165" s="294"/>
    </row>
    <row r="3166">
      <c r="A3166" s="294" t="s">
        <v>23460</v>
      </c>
      <c r="B3166" s="294"/>
      <c r="C3166" s="294"/>
      <c r="D3166" s="294"/>
      <c r="E3166" s="294"/>
      <c r="F3166" s="294"/>
    </row>
    <row r="3167">
      <c r="A3167" s="294" t="s">
        <v>23461</v>
      </c>
      <c r="B3167" s="294"/>
      <c r="C3167" s="294"/>
      <c r="D3167" s="294"/>
      <c r="E3167" s="294"/>
      <c r="F3167" s="294"/>
    </row>
    <row r="3168">
      <c r="A3168" s="294" t="s">
        <v>23462</v>
      </c>
      <c r="B3168" s="294"/>
      <c r="C3168" s="294"/>
      <c r="D3168" s="294"/>
      <c r="E3168" s="294"/>
      <c r="F3168" s="294"/>
    </row>
    <row r="3169">
      <c r="A3169" s="294" t="s">
        <v>23463</v>
      </c>
      <c r="B3169" s="294"/>
      <c r="C3169" s="294"/>
      <c r="D3169" s="294"/>
      <c r="E3169" s="294"/>
      <c r="F3169" s="294"/>
    </row>
    <row r="3170">
      <c r="A3170" s="294" t="s">
        <v>21641</v>
      </c>
      <c r="B3170" s="294"/>
      <c r="C3170" s="294"/>
      <c r="D3170" s="294"/>
      <c r="E3170" s="294"/>
      <c r="F3170" s="294"/>
    </row>
    <row r="3171">
      <c r="A3171" s="294" t="s">
        <v>23464</v>
      </c>
      <c r="B3171" s="294"/>
      <c r="C3171" s="294"/>
      <c r="D3171" s="294"/>
      <c r="E3171" s="294"/>
      <c r="F3171" s="294"/>
    </row>
    <row r="3172">
      <c r="A3172" s="294" t="s">
        <v>23465</v>
      </c>
      <c r="B3172" s="294"/>
      <c r="C3172" s="294"/>
      <c r="D3172" s="294"/>
      <c r="E3172" s="294"/>
      <c r="F3172" s="294"/>
    </row>
    <row r="3173">
      <c r="A3173" s="294"/>
      <c r="B3173" s="294"/>
      <c r="C3173" s="294"/>
      <c r="D3173" s="294"/>
      <c r="E3173" s="294"/>
      <c r="F3173" s="294"/>
    </row>
    <row r="3174">
      <c r="A3174" s="294" t="s">
        <v>22523</v>
      </c>
      <c r="B3174" s="294"/>
      <c r="C3174" s="294"/>
      <c r="D3174" s="294"/>
      <c r="E3174" s="294"/>
      <c r="F3174" s="294"/>
    </row>
    <row r="3175">
      <c r="A3175" s="294" t="s">
        <v>23466</v>
      </c>
      <c r="B3175" s="294"/>
      <c r="C3175" s="294"/>
      <c r="D3175" s="294"/>
      <c r="E3175" s="294"/>
      <c r="F3175" s="294"/>
    </row>
    <row r="3176">
      <c r="A3176" s="294"/>
      <c r="B3176" s="294"/>
      <c r="C3176" s="294"/>
      <c r="D3176" s="294"/>
      <c r="E3176" s="294"/>
      <c r="F3176" s="294"/>
    </row>
    <row r="3177">
      <c r="A3177" s="294" t="s">
        <v>23467</v>
      </c>
      <c r="B3177" s="294"/>
      <c r="C3177" s="294"/>
      <c r="D3177" s="294"/>
      <c r="E3177" s="294"/>
      <c r="F3177" s="294"/>
    </row>
    <row r="3178">
      <c r="A3178" s="294" t="s">
        <v>23468</v>
      </c>
      <c r="B3178" s="294"/>
      <c r="C3178" s="294"/>
      <c r="D3178" s="294"/>
      <c r="E3178" s="294"/>
      <c r="F3178" s="294"/>
    </row>
    <row r="3179">
      <c r="A3179" s="294" t="s">
        <v>23469</v>
      </c>
      <c r="B3179" s="294"/>
      <c r="C3179" s="294"/>
      <c r="D3179" s="294"/>
      <c r="E3179" s="294"/>
      <c r="F3179" s="294"/>
    </row>
    <row r="3180">
      <c r="A3180" s="294" t="s">
        <v>23470</v>
      </c>
      <c r="B3180" s="294"/>
      <c r="C3180" s="294"/>
      <c r="D3180" s="294"/>
      <c r="E3180" s="294"/>
      <c r="F3180" s="294"/>
    </row>
    <row r="3181">
      <c r="A3181" s="294" t="s">
        <v>23471</v>
      </c>
      <c r="B3181" s="294"/>
      <c r="C3181" s="294"/>
      <c r="D3181" s="294"/>
      <c r="E3181" s="294"/>
      <c r="F3181" s="294"/>
    </row>
    <row r="3182">
      <c r="A3182" s="294" t="s">
        <v>23472</v>
      </c>
      <c r="B3182" s="294"/>
      <c r="C3182" s="294"/>
      <c r="D3182" s="294"/>
      <c r="E3182" s="294"/>
      <c r="F3182" s="294"/>
    </row>
    <row r="3183">
      <c r="A3183" s="294"/>
      <c r="B3183" s="294"/>
      <c r="C3183" s="294"/>
      <c r="D3183" s="294"/>
      <c r="E3183" s="294"/>
      <c r="F3183" s="294"/>
    </row>
    <row r="3184">
      <c r="A3184" s="294" t="s">
        <v>22530</v>
      </c>
      <c r="B3184" s="294"/>
      <c r="C3184" s="294"/>
      <c r="D3184" s="294"/>
      <c r="E3184" s="294"/>
      <c r="F3184" s="294"/>
    </row>
    <row r="3185">
      <c r="A3185" s="294" t="s">
        <v>22618</v>
      </c>
      <c r="B3185" s="294"/>
      <c r="C3185" s="294"/>
      <c r="D3185" s="294"/>
      <c r="E3185" s="294"/>
      <c r="F3185" s="294"/>
    </row>
    <row r="3186">
      <c r="A3186" s="294"/>
      <c r="B3186" s="294"/>
      <c r="C3186" s="294"/>
      <c r="D3186" s="294"/>
      <c r="E3186" s="294"/>
      <c r="F3186" s="294"/>
    </row>
    <row r="3187">
      <c r="A3187" s="294" t="s">
        <v>23473</v>
      </c>
      <c r="B3187" s="294"/>
      <c r="C3187" s="294"/>
      <c r="D3187" s="294"/>
      <c r="E3187" s="294"/>
      <c r="F3187" s="294"/>
    </row>
    <row r="3188">
      <c r="A3188" s="294" t="s">
        <v>23474</v>
      </c>
      <c r="B3188" s="294"/>
      <c r="C3188" s="294"/>
      <c r="D3188" s="294"/>
      <c r="E3188" s="294"/>
      <c r="F3188" s="294"/>
    </row>
    <row r="3189">
      <c r="A3189" s="294" t="s">
        <v>23475</v>
      </c>
      <c r="B3189" s="294"/>
      <c r="C3189" s="294"/>
      <c r="D3189" s="294"/>
      <c r="E3189" s="294"/>
      <c r="F3189" s="294"/>
    </row>
    <row r="3190">
      <c r="A3190" s="294" t="s">
        <v>23476</v>
      </c>
      <c r="B3190" s="294"/>
      <c r="C3190" s="294"/>
      <c r="D3190" s="294"/>
      <c r="E3190" s="294"/>
      <c r="F3190" s="294"/>
    </row>
    <row r="3191">
      <c r="A3191" s="294" t="s">
        <v>23477</v>
      </c>
      <c r="B3191" s="294"/>
      <c r="C3191" s="294"/>
      <c r="D3191" s="294"/>
      <c r="E3191" s="294"/>
      <c r="F3191" s="294"/>
    </row>
    <row r="3192">
      <c r="A3192" s="294" t="s">
        <v>23478</v>
      </c>
      <c r="B3192" s="294"/>
      <c r="C3192" s="294"/>
      <c r="D3192" s="294"/>
      <c r="E3192" s="294"/>
      <c r="F3192" s="294"/>
    </row>
    <row r="3193">
      <c r="A3193" s="294" t="s">
        <v>23479</v>
      </c>
      <c r="B3193" s="294"/>
      <c r="C3193" s="294"/>
      <c r="D3193" s="294"/>
      <c r="E3193" s="294"/>
      <c r="F3193" s="294"/>
    </row>
    <row r="3194">
      <c r="A3194" s="294" t="s">
        <v>23480</v>
      </c>
      <c r="B3194" s="294"/>
      <c r="C3194" s="294"/>
      <c r="D3194" s="294"/>
      <c r="E3194" s="294"/>
      <c r="F3194" s="294"/>
    </row>
    <row r="3195">
      <c r="A3195" s="294"/>
      <c r="B3195" s="294"/>
      <c r="C3195" s="294"/>
      <c r="D3195" s="294"/>
      <c r="E3195" s="294"/>
      <c r="F3195" s="294"/>
    </row>
    <row r="3196">
      <c r="A3196" s="294"/>
      <c r="B3196" s="294"/>
      <c r="C3196" s="294"/>
      <c r="D3196" s="294"/>
      <c r="E3196" s="294"/>
      <c r="F3196" s="294"/>
    </row>
    <row r="3197">
      <c r="A3197" s="294" t="s">
        <v>21292</v>
      </c>
      <c r="B3197" s="294"/>
      <c r="C3197" s="294"/>
      <c r="D3197" s="294"/>
      <c r="E3197" s="294"/>
      <c r="F3197" s="294"/>
    </row>
    <row r="3198">
      <c r="A3198" s="294"/>
      <c r="B3198" s="294"/>
      <c r="C3198" s="294"/>
      <c r="D3198" s="294"/>
      <c r="E3198" s="294"/>
      <c r="F3198" s="294"/>
    </row>
    <row r="3199">
      <c r="A3199" s="294" t="s">
        <v>23481</v>
      </c>
      <c r="B3199" s="294"/>
      <c r="C3199" s="294"/>
      <c r="D3199" s="294"/>
      <c r="E3199" s="294"/>
      <c r="F3199" s="294"/>
    </row>
    <row r="3200">
      <c r="A3200" s="294" t="s">
        <v>23482</v>
      </c>
      <c r="B3200" s="294"/>
      <c r="C3200" s="294"/>
      <c r="D3200" s="294"/>
      <c r="E3200" s="294"/>
      <c r="F3200" s="294"/>
    </row>
    <row r="3201">
      <c r="A3201" s="294" t="s">
        <v>23483</v>
      </c>
      <c r="B3201" s="294"/>
      <c r="C3201" s="294"/>
      <c r="D3201" s="294"/>
      <c r="E3201" s="294"/>
      <c r="F3201" s="294"/>
    </row>
    <row r="3202">
      <c r="A3202" s="294" t="s">
        <v>23484</v>
      </c>
      <c r="B3202" s="294"/>
      <c r="C3202" s="294"/>
      <c r="D3202" s="294"/>
      <c r="E3202" s="294"/>
      <c r="F3202" s="294"/>
    </row>
    <row r="3203">
      <c r="A3203" s="294" t="s">
        <v>22632</v>
      </c>
      <c r="B3203" s="294"/>
      <c r="C3203" s="294"/>
      <c r="D3203" s="294"/>
      <c r="E3203" s="294"/>
      <c r="F3203" s="294"/>
    </row>
    <row r="3204">
      <c r="A3204" s="294" t="s">
        <v>23485</v>
      </c>
      <c r="B3204" s="294"/>
      <c r="C3204" s="294"/>
      <c r="D3204" s="294"/>
      <c r="E3204" s="294"/>
      <c r="F3204" s="294"/>
    </row>
    <row r="3205">
      <c r="A3205" s="294" t="s">
        <v>23486</v>
      </c>
      <c r="B3205" s="294"/>
      <c r="C3205" s="294"/>
      <c r="D3205" s="294"/>
      <c r="E3205" s="294"/>
      <c r="F3205" s="294"/>
    </row>
    <row r="3206">
      <c r="A3206" s="294" t="s">
        <v>22629</v>
      </c>
      <c r="B3206" s="294"/>
      <c r="C3206" s="294"/>
      <c r="D3206" s="294"/>
      <c r="E3206" s="294"/>
      <c r="F3206" s="294"/>
    </row>
    <row r="3207">
      <c r="A3207" s="294" t="s">
        <v>23487</v>
      </c>
      <c r="B3207" s="294"/>
      <c r="C3207" s="294"/>
      <c r="D3207" s="294"/>
      <c r="E3207" s="294"/>
      <c r="F3207" s="294"/>
    </row>
    <row r="3208">
      <c r="A3208" s="294" t="s">
        <v>23488</v>
      </c>
      <c r="B3208" s="294"/>
      <c r="C3208" s="294"/>
      <c r="D3208" s="294"/>
      <c r="E3208" s="294"/>
      <c r="F3208" s="294"/>
    </row>
    <row r="3209">
      <c r="A3209" s="294" t="s">
        <v>23489</v>
      </c>
      <c r="B3209" s="294"/>
      <c r="C3209" s="294"/>
      <c r="D3209" s="294"/>
      <c r="E3209" s="294"/>
      <c r="F3209" s="294"/>
    </row>
    <row r="3210">
      <c r="A3210" s="294" t="s">
        <v>23490</v>
      </c>
      <c r="B3210" s="294"/>
      <c r="C3210" s="294"/>
      <c r="D3210" s="294"/>
      <c r="E3210" s="294"/>
      <c r="F3210" s="294"/>
    </row>
    <row r="3211">
      <c r="A3211" s="294" t="s">
        <v>23491</v>
      </c>
      <c r="B3211" s="294"/>
      <c r="C3211" s="294"/>
      <c r="D3211" s="294"/>
      <c r="E3211" s="294"/>
      <c r="F3211" s="294"/>
    </row>
    <row r="3212">
      <c r="A3212" s="294"/>
      <c r="B3212" s="294"/>
      <c r="C3212" s="294"/>
      <c r="D3212" s="294"/>
      <c r="E3212" s="294"/>
      <c r="F3212" s="294"/>
    </row>
    <row r="3213">
      <c r="A3213" s="294" t="s">
        <v>21760</v>
      </c>
      <c r="B3213" s="294"/>
      <c r="C3213" s="294"/>
      <c r="D3213" s="294"/>
      <c r="E3213" s="294"/>
      <c r="F3213" s="294"/>
    </row>
    <row r="3214">
      <c r="A3214" s="294"/>
      <c r="B3214" s="294"/>
      <c r="C3214" s="294"/>
      <c r="D3214" s="294"/>
      <c r="E3214" s="294"/>
      <c r="F3214" s="294"/>
    </row>
    <row r="3215">
      <c r="A3215" s="294" t="s">
        <v>23492</v>
      </c>
      <c r="B3215" s="294"/>
      <c r="C3215" s="294"/>
      <c r="D3215" s="294"/>
      <c r="E3215" s="294"/>
      <c r="F3215" s="294"/>
    </row>
    <row r="3216">
      <c r="A3216" s="294" t="s">
        <v>23493</v>
      </c>
      <c r="B3216" s="294"/>
      <c r="C3216" s="294"/>
      <c r="D3216" s="294"/>
      <c r="E3216" s="294"/>
      <c r="F3216" s="294"/>
    </row>
    <row r="3217">
      <c r="A3217" s="294" t="s">
        <v>23494</v>
      </c>
      <c r="B3217" s="294"/>
      <c r="C3217" s="294"/>
      <c r="D3217" s="294"/>
      <c r="E3217" s="294"/>
      <c r="F3217" s="294"/>
    </row>
    <row r="3218">
      <c r="A3218" s="294" t="s">
        <v>23495</v>
      </c>
      <c r="B3218" s="294"/>
      <c r="C3218" s="294"/>
      <c r="D3218" s="294"/>
      <c r="E3218" s="294"/>
      <c r="F3218" s="294"/>
    </row>
    <row r="3219">
      <c r="A3219" s="294"/>
      <c r="B3219" s="294"/>
      <c r="C3219" s="294"/>
      <c r="D3219" s="294"/>
      <c r="E3219" s="294"/>
      <c r="F3219" s="294"/>
    </row>
    <row r="3220">
      <c r="A3220" s="294" t="s">
        <v>21770</v>
      </c>
      <c r="B3220" s="294"/>
      <c r="C3220" s="294"/>
      <c r="D3220" s="294"/>
      <c r="E3220" s="294"/>
      <c r="F3220" s="294"/>
    </row>
    <row r="3221">
      <c r="A3221" s="294"/>
      <c r="B3221" s="294"/>
      <c r="C3221" s="294"/>
      <c r="D3221" s="294"/>
      <c r="E3221" s="294"/>
      <c r="F3221" s="294"/>
    </row>
    <row r="3222">
      <c r="A3222" s="294" t="s">
        <v>23496</v>
      </c>
      <c r="B3222" s="294"/>
      <c r="C3222" s="294"/>
      <c r="D3222" s="294"/>
      <c r="E3222" s="294"/>
      <c r="F3222" s="294"/>
    </row>
    <row r="3223">
      <c r="A3223" s="294" t="s">
        <v>23497</v>
      </c>
      <c r="B3223" s="294"/>
      <c r="C3223" s="294"/>
      <c r="D3223" s="294"/>
      <c r="E3223" s="294"/>
      <c r="F3223" s="294"/>
    </row>
    <row r="3224">
      <c r="A3224" s="294" t="s">
        <v>23498</v>
      </c>
      <c r="B3224" s="294"/>
      <c r="C3224" s="294"/>
      <c r="D3224" s="294"/>
      <c r="E3224" s="294"/>
      <c r="F3224" s="294"/>
    </row>
    <row r="3225">
      <c r="A3225" s="294" t="s">
        <v>23499</v>
      </c>
      <c r="B3225" s="294"/>
      <c r="C3225" s="294"/>
      <c r="D3225" s="294"/>
      <c r="E3225" s="294"/>
      <c r="F3225" s="294"/>
    </row>
    <row r="3226">
      <c r="A3226" s="294" t="s">
        <v>23500</v>
      </c>
      <c r="B3226" s="294"/>
      <c r="C3226" s="294"/>
      <c r="D3226" s="294"/>
      <c r="E3226" s="294"/>
      <c r="F3226" s="294"/>
    </row>
    <row r="3227">
      <c r="A3227" s="294" t="s">
        <v>23501</v>
      </c>
      <c r="B3227" s="294"/>
      <c r="C3227" s="294"/>
      <c r="D3227" s="294"/>
      <c r="E3227" s="294"/>
      <c r="F3227" s="294"/>
    </row>
    <row r="3228">
      <c r="A3228" s="294" t="s">
        <v>23502</v>
      </c>
      <c r="B3228" s="294"/>
      <c r="C3228" s="294"/>
      <c r="D3228" s="294"/>
      <c r="E3228" s="294"/>
      <c r="F3228" s="294"/>
    </row>
    <row r="3229">
      <c r="A3229" s="294" t="s">
        <v>23503</v>
      </c>
      <c r="B3229" s="294"/>
      <c r="C3229" s="294"/>
      <c r="D3229" s="294"/>
      <c r="E3229" s="294"/>
      <c r="F3229" s="294"/>
    </row>
    <row r="3230">
      <c r="A3230" s="294" t="s">
        <v>23504</v>
      </c>
      <c r="B3230" s="294"/>
      <c r="C3230" s="294"/>
      <c r="D3230" s="294"/>
      <c r="E3230" s="294"/>
      <c r="F3230" s="294"/>
    </row>
    <row r="3231">
      <c r="A3231" s="294" t="s">
        <v>23505</v>
      </c>
      <c r="B3231" s="294"/>
      <c r="C3231" s="294"/>
      <c r="D3231" s="294"/>
      <c r="E3231" s="294"/>
      <c r="F3231" s="294"/>
    </row>
    <row r="3232">
      <c r="A3232" s="294" t="s">
        <v>23506</v>
      </c>
      <c r="B3232" s="294"/>
      <c r="C3232" s="294"/>
      <c r="D3232" s="294"/>
      <c r="E3232" s="294"/>
      <c r="F3232" s="294"/>
    </row>
    <row r="3233">
      <c r="A3233" s="294" t="s">
        <v>23507</v>
      </c>
      <c r="B3233" s="294"/>
      <c r="C3233" s="294"/>
      <c r="D3233" s="294"/>
      <c r="E3233" s="294"/>
      <c r="F3233" s="294"/>
    </row>
    <row r="3234">
      <c r="A3234" s="294" t="s">
        <v>23508</v>
      </c>
      <c r="B3234" s="294"/>
      <c r="C3234" s="294"/>
      <c r="D3234" s="294"/>
      <c r="E3234" s="294"/>
      <c r="F3234" s="294"/>
    </row>
    <row r="3235">
      <c r="A3235" s="294" t="s">
        <v>23509</v>
      </c>
      <c r="B3235" s="294"/>
      <c r="C3235" s="294"/>
      <c r="D3235" s="294"/>
      <c r="E3235" s="294"/>
      <c r="F3235" s="294"/>
    </row>
    <row r="3236">
      <c r="A3236" s="294" t="s">
        <v>23456</v>
      </c>
      <c r="B3236" s="294"/>
      <c r="C3236" s="294"/>
      <c r="D3236" s="294"/>
      <c r="E3236" s="294"/>
      <c r="F3236" s="294"/>
    </row>
    <row r="3237">
      <c r="A3237" s="294" t="s">
        <v>21314</v>
      </c>
      <c r="B3237" s="294"/>
      <c r="C3237" s="294"/>
      <c r="D3237" s="294"/>
      <c r="E3237" s="294"/>
      <c r="F3237" s="294"/>
    </row>
    <row r="3238">
      <c r="A3238" s="294" t="s">
        <v>23510</v>
      </c>
      <c r="B3238" s="294"/>
      <c r="C3238" s="294"/>
      <c r="D3238" s="294"/>
      <c r="E3238" s="294"/>
      <c r="F3238" s="294"/>
    </row>
    <row r="3239">
      <c r="A3239" s="294"/>
      <c r="B3239" s="294"/>
      <c r="C3239" s="294"/>
      <c r="D3239" s="294"/>
      <c r="E3239" s="294"/>
      <c r="F3239" s="294"/>
    </row>
    <row r="3240">
      <c r="A3240" s="294"/>
      <c r="B3240" s="294"/>
      <c r="C3240" s="294"/>
      <c r="D3240" s="294"/>
      <c r="E3240" s="294"/>
      <c r="F3240" s="294"/>
    </row>
    <row r="3241">
      <c r="A3241" s="294" t="s">
        <v>21315</v>
      </c>
      <c r="B3241" s="294"/>
      <c r="C3241" s="294"/>
      <c r="D3241" s="294"/>
      <c r="E3241" s="294"/>
      <c r="F3241" s="294"/>
    </row>
    <row r="3242">
      <c r="A3242" s="294"/>
      <c r="B3242" s="294"/>
      <c r="C3242" s="294"/>
      <c r="D3242" s="294"/>
      <c r="E3242" s="294"/>
      <c r="F3242" s="294"/>
    </row>
    <row r="3243">
      <c r="A3243" s="294"/>
      <c r="B3243" s="294"/>
      <c r="C3243" s="294"/>
      <c r="D3243" s="294"/>
      <c r="E3243" s="294"/>
      <c r="F3243" s="294"/>
    </row>
    <row r="3244">
      <c r="A3244" s="294" t="s">
        <v>23511</v>
      </c>
      <c r="B3244" s="294"/>
      <c r="C3244" s="294"/>
      <c r="D3244" s="294"/>
      <c r="E3244" s="294"/>
      <c r="F3244" s="294"/>
    </row>
    <row r="3245">
      <c r="A3245" s="294" t="s">
        <v>23512</v>
      </c>
      <c r="B3245" s="294"/>
      <c r="C3245" s="294"/>
      <c r="D3245" s="294"/>
      <c r="E3245" s="294"/>
      <c r="F3245" s="294"/>
    </row>
    <row r="3246">
      <c r="A3246" s="294" t="s">
        <v>23513</v>
      </c>
      <c r="B3246" s="294"/>
      <c r="C3246" s="294"/>
      <c r="D3246" s="294"/>
      <c r="E3246" s="294"/>
      <c r="F3246" s="294"/>
    </row>
    <row r="3247">
      <c r="A3247" s="294" t="s">
        <v>23514</v>
      </c>
      <c r="B3247" s="294"/>
      <c r="C3247" s="294"/>
      <c r="D3247" s="294"/>
      <c r="E3247" s="294"/>
      <c r="F3247" s="294"/>
    </row>
    <row r="3248">
      <c r="A3248" s="294" t="s">
        <v>23515</v>
      </c>
      <c r="B3248" s="294"/>
      <c r="C3248" s="294"/>
      <c r="D3248" s="294"/>
      <c r="E3248" s="294"/>
      <c r="F3248" s="294"/>
    </row>
    <row r="3249">
      <c r="A3249" s="294" t="s">
        <v>23516</v>
      </c>
      <c r="B3249" s="294"/>
      <c r="C3249" s="294"/>
      <c r="D3249" s="294"/>
      <c r="E3249" s="294"/>
      <c r="F3249" s="294"/>
    </row>
    <row r="3250">
      <c r="A3250" s="294" t="s">
        <v>23517</v>
      </c>
      <c r="B3250" s="294"/>
      <c r="C3250" s="294"/>
      <c r="D3250" s="294"/>
      <c r="E3250" s="294"/>
      <c r="F3250" s="294"/>
    </row>
    <row r="3251">
      <c r="A3251" s="294" t="s">
        <v>23518</v>
      </c>
      <c r="B3251" s="294"/>
      <c r="C3251" s="294"/>
      <c r="D3251" s="294"/>
      <c r="E3251" s="294"/>
      <c r="F3251" s="294"/>
    </row>
    <row r="3252">
      <c r="A3252" s="294" t="s">
        <v>23519</v>
      </c>
      <c r="B3252" s="294"/>
      <c r="C3252" s="294"/>
      <c r="D3252" s="294"/>
      <c r="E3252" s="294"/>
      <c r="F3252" s="294"/>
    </row>
    <row r="3253">
      <c r="A3253" s="294" t="s">
        <v>23520</v>
      </c>
      <c r="B3253" s="294"/>
      <c r="C3253" s="294"/>
      <c r="D3253" s="294"/>
      <c r="E3253" s="294"/>
      <c r="F3253" s="294"/>
    </row>
    <row r="3254">
      <c r="A3254" s="294"/>
      <c r="B3254" s="294"/>
      <c r="C3254" s="294"/>
      <c r="D3254" s="294"/>
      <c r="E3254" s="294"/>
      <c r="F3254" s="294"/>
    </row>
    <row r="3255">
      <c r="A3255" s="294" t="s">
        <v>21326</v>
      </c>
      <c r="B3255" s="294"/>
      <c r="C3255" s="294"/>
      <c r="D3255" s="294"/>
      <c r="E3255" s="294"/>
      <c r="F3255" s="294"/>
    </row>
    <row r="3256">
      <c r="A3256" s="294"/>
      <c r="B3256" s="294"/>
      <c r="C3256" s="294"/>
      <c r="D3256" s="294"/>
      <c r="E3256" s="294"/>
      <c r="F3256" s="294"/>
    </row>
    <row r="3257">
      <c r="A3257" s="294" t="s">
        <v>23521</v>
      </c>
      <c r="B3257" s="294"/>
      <c r="C3257" s="294"/>
      <c r="D3257" s="294"/>
      <c r="E3257" s="294"/>
      <c r="F3257" s="294"/>
    </row>
    <row r="3258">
      <c r="A3258" s="294" t="s">
        <v>23522</v>
      </c>
      <c r="B3258" s="294"/>
      <c r="C3258" s="294"/>
      <c r="D3258" s="294"/>
      <c r="E3258" s="294"/>
      <c r="F3258" s="294"/>
    </row>
    <row r="3259">
      <c r="A3259" s="294" t="s">
        <v>23523</v>
      </c>
      <c r="B3259" s="294"/>
      <c r="C3259" s="294"/>
      <c r="D3259" s="294"/>
      <c r="E3259" s="294"/>
      <c r="F3259" s="294"/>
    </row>
    <row r="3260">
      <c r="A3260" s="294" t="s">
        <v>23524</v>
      </c>
      <c r="B3260" s="294"/>
      <c r="C3260" s="294"/>
      <c r="D3260" s="294"/>
      <c r="E3260" s="294"/>
      <c r="F3260" s="294"/>
    </row>
    <row r="3261">
      <c r="A3261" s="294" t="str">
        <f>ARRAY_CONSTRAIN(ARRAYFORMULA(- dosha: Vata predominant), 1, 1)</f>
        <v>#ERROR!</v>
      </c>
      <c r="B3261" s="294"/>
      <c r="C3261" s="294"/>
      <c r="D3261" s="294"/>
      <c r="E3261" s="294"/>
      <c r="F3261" s="294"/>
    </row>
    <row r="3262">
      <c r="A3262" s="294" t="str">
        <f>- Dushya: Asthi, Majja, Shleshaka Kapha</f>
        <v>#ERROR!</v>
      </c>
      <c r="B3262" s="294"/>
      <c r="C3262" s="294"/>
      <c r="D3262" s="294"/>
      <c r="E3262" s="294"/>
      <c r="F3262" s="294"/>
    </row>
    <row r="3263">
      <c r="A3263" s="294" t="str">
        <f>ARRAY_CONSTRAIN(ARRAYFORMULA(- srotas: Asthi and Majja vaha srotas), 1, 1)</f>
        <v>#ERROR!</v>
      </c>
      <c r="B3263" s="294"/>
      <c r="C3263" s="294"/>
      <c r="D3263" s="294"/>
      <c r="E3263" s="294"/>
      <c r="F3263" s="294"/>
    </row>
    <row r="3264">
      <c r="A3264" s="294" t="str">
        <f t="array" ref="A3264">-Srotodushti: Sanga / Vimargagamana</f>
        <v>#NAME?</v>
      </c>
      <c r="B3264" s="294"/>
      <c r="C3264" s="294"/>
      <c r="D3264" s="294"/>
      <c r="E3264" s="294"/>
      <c r="F3264" s="294"/>
    </row>
    <row r="3265">
      <c r="A3265" s="294" t="s">
        <v>23525</v>
      </c>
      <c r="B3265" s="294"/>
      <c r="C3265" s="294"/>
      <c r="D3265" s="294"/>
      <c r="E3265" s="294"/>
      <c r="F3265" s="294"/>
    </row>
    <row r="3266">
      <c r="A3266" s="294"/>
      <c r="B3266" s="294"/>
      <c r="C3266" s="294"/>
      <c r="D3266" s="294"/>
      <c r="E3266" s="294"/>
      <c r="F3266" s="294"/>
    </row>
    <row r="3267">
      <c r="A3267" s="294" t="s">
        <v>23526</v>
      </c>
      <c r="B3267" s="294"/>
      <c r="C3267" s="294"/>
      <c r="D3267" s="294"/>
      <c r="E3267" s="294"/>
      <c r="F3267" s="294"/>
    </row>
    <row r="3268">
      <c r="A3268" s="294"/>
      <c r="B3268" s="294"/>
      <c r="C3268" s="294"/>
      <c r="D3268" s="294"/>
      <c r="E3268" s="294"/>
      <c r="F3268" s="294"/>
    </row>
    <row r="3269">
      <c r="A3269" s="294" t="s">
        <v>23527</v>
      </c>
      <c r="B3269" s="294"/>
      <c r="C3269" s="294"/>
      <c r="D3269" s="294"/>
      <c r="E3269" s="294"/>
      <c r="F3269" s="294"/>
    </row>
    <row r="3270">
      <c r="A3270" s="294" t="s">
        <v>23528</v>
      </c>
      <c r="B3270" s="294"/>
      <c r="C3270" s="294"/>
      <c r="D3270" s="294"/>
      <c r="E3270" s="294"/>
      <c r="F3270" s="294"/>
    </row>
    <row r="3271">
      <c r="A3271" s="294" t="str">
        <f>- Swedana – Nadi sweda, Pinda sweda (Patrapinda or Jambeera Pinda sweda)</f>
        <v>#ERROR!</v>
      </c>
      <c r="B3271" s="294"/>
      <c r="C3271" s="294"/>
      <c r="D3271" s="294"/>
      <c r="E3271" s="294"/>
      <c r="F3271" s="294"/>
    </row>
    <row r="3272">
      <c r="A3272" s="294" t="s">
        <v>23529</v>
      </c>
      <c r="B3272" s="294"/>
      <c r="C3272" s="294"/>
      <c r="D3272" s="294"/>
      <c r="E3272" s="294"/>
      <c r="F3272" s="294"/>
    </row>
    <row r="3273">
      <c r="A3273" s="294" t="s">
        <v>23530</v>
      </c>
      <c r="B3273" s="294"/>
      <c r="C3273" s="294"/>
      <c r="D3273" s="294"/>
      <c r="E3273" s="294"/>
      <c r="F3273" s="294"/>
    </row>
    <row r="3274">
      <c r="A3274" s="294" t="s">
        <v>23531</v>
      </c>
      <c r="B3274" s="294"/>
      <c r="C3274" s="294"/>
      <c r="D3274" s="294"/>
      <c r="E3274" s="294"/>
      <c r="F3274" s="294"/>
    </row>
    <row r="3275">
      <c r="A3275" s="294" t="s">
        <v>23532</v>
      </c>
      <c r="B3275" s="294"/>
      <c r="C3275" s="294"/>
      <c r="D3275" s="294"/>
      <c r="E3275" s="294"/>
      <c r="F3275" s="294"/>
    </row>
    <row r="3276">
      <c r="A3276" s="294" t="s">
        <v>23533</v>
      </c>
      <c r="B3276" s="294"/>
      <c r="C3276" s="294"/>
      <c r="D3276" s="294"/>
      <c r="E3276" s="294"/>
      <c r="F3276" s="294"/>
    </row>
    <row r="3277">
      <c r="A3277" s="294" t="s">
        <v>23534</v>
      </c>
      <c r="B3277" s="294"/>
      <c r="C3277" s="294"/>
      <c r="D3277" s="294"/>
      <c r="E3277" s="294"/>
      <c r="F3277" s="294"/>
    </row>
    <row r="3278">
      <c r="A3278" s="294" t="s">
        <v>23535</v>
      </c>
      <c r="B3278" s="294"/>
      <c r="C3278" s="294"/>
      <c r="D3278" s="294"/>
      <c r="E3278" s="294"/>
      <c r="F3278" s="294"/>
    </row>
    <row r="3279">
      <c r="A3279" s="294" t="s">
        <v>23536</v>
      </c>
      <c r="B3279" s="294"/>
      <c r="C3279" s="294"/>
      <c r="D3279" s="294"/>
      <c r="E3279" s="294"/>
      <c r="F3279" s="294"/>
    </row>
    <row r="3280">
      <c r="A3280" s="294" t="s">
        <v>23537</v>
      </c>
      <c r="B3280" s="294"/>
      <c r="C3280" s="294"/>
      <c r="D3280" s="294"/>
      <c r="E3280" s="294"/>
      <c r="F3280" s="294"/>
    </row>
    <row r="3281">
      <c r="A3281" s="294"/>
      <c r="B3281" s="294"/>
      <c r="C3281" s="294"/>
      <c r="D3281" s="294"/>
      <c r="E3281" s="294"/>
      <c r="F3281" s="294"/>
    </row>
    <row r="3282">
      <c r="A3282" s="294" t="s">
        <v>23029</v>
      </c>
      <c r="B3282" s="294"/>
      <c r="C3282" s="294"/>
      <c r="D3282" s="294"/>
      <c r="E3282" s="294"/>
      <c r="F3282" s="294"/>
    </row>
    <row r="3283">
      <c r="A3283" s="294" t="s">
        <v>23538</v>
      </c>
      <c r="B3283" s="294"/>
      <c r="C3283" s="294"/>
      <c r="D3283" s="294"/>
      <c r="E3283" s="294"/>
      <c r="F3283" s="294"/>
    </row>
    <row r="3284">
      <c r="A3284" s="294"/>
      <c r="B3284" s="294"/>
      <c r="C3284" s="294"/>
      <c r="D3284" s="294"/>
      <c r="E3284" s="294"/>
      <c r="F3284" s="294"/>
    </row>
    <row r="3285">
      <c r="A3285" s="294" t="s">
        <v>23539</v>
      </c>
      <c r="B3285" s="294"/>
      <c r="C3285" s="294"/>
      <c r="D3285" s="294"/>
      <c r="E3285" s="294"/>
      <c r="F3285" s="294"/>
    </row>
    <row r="3286">
      <c r="A3286" s="294" t="s">
        <v>23540</v>
      </c>
      <c r="B3286" s="294"/>
      <c r="C3286" s="294"/>
      <c r="D3286" s="294"/>
      <c r="E3286" s="294"/>
      <c r="F3286" s="294"/>
    </row>
    <row r="3287">
      <c r="A3287" s="294" t="s">
        <v>23541</v>
      </c>
      <c r="B3287" s="294"/>
      <c r="C3287" s="294"/>
      <c r="D3287" s="294"/>
      <c r="E3287" s="294"/>
      <c r="F3287" s="294"/>
    </row>
    <row r="3288">
      <c r="A3288" s="294" t="s">
        <v>23542</v>
      </c>
      <c r="B3288" s="294"/>
      <c r="C3288" s="294"/>
      <c r="D3288" s="294"/>
      <c r="E3288" s="294"/>
      <c r="F3288" s="294"/>
    </row>
    <row r="3289">
      <c r="A3289" s="294" t="s">
        <v>23543</v>
      </c>
      <c r="B3289" s="294"/>
      <c r="C3289" s="294"/>
      <c r="D3289" s="294"/>
      <c r="E3289" s="294"/>
      <c r="F3289" s="294"/>
    </row>
    <row r="3290">
      <c r="A3290" s="294"/>
      <c r="B3290" s="294"/>
      <c r="C3290" s="294"/>
      <c r="D3290" s="294"/>
      <c r="E3290" s="294"/>
      <c r="F3290" s="294"/>
    </row>
    <row r="3291">
      <c r="A3291" s="294" t="s">
        <v>21908</v>
      </c>
      <c r="B3291" s="294"/>
      <c r="C3291" s="294"/>
      <c r="D3291" s="294"/>
      <c r="E3291" s="294"/>
      <c r="F3291" s="294"/>
    </row>
    <row r="3292">
      <c r="A3292" s="294"/>
      <c r="B3292" s="294"/>
      <c r="C3292" s="294"/>
      <c r="D3292" s="294"/>
      <c r="E3292" s="294"/>
      <c r="F3292" s="294"/>
    </row>
    <row r="3293">
      <c r="A3293" s="294" t="s">
        <v>22492</v>
      </c>
      <c r="B3293" s="294"/>
      <c r="C3293" s="294"/>
      <c r="D3293" s="294"/>
      <c r="E3293" s="294"/>
      <c r="F3293" s="294"/>
    </row>
    <row r="3294">
      <c r="A3294" s="294" t="s">
        <v>23544</v>
      </c>
      <c r="B3294" s="294"/>
      <c r="C3294" s="294"/>
      <c r="D3294" s="294"/>
      <c r="E3294" s="294"/>
      <c r="F3294" s="294"/>
    </row>
    <row r="3295">
      <c r="A3295" s="294" t="s">
        <v>23545</v>
      </c>
      <c r="B3295" s="294"/>
      <c r="C3295" s="294"/>
      <c r="D3295" s="294"/>
      <c r="E3295" s="294"/>
      <c r="F3295" s="294"/>
    </row>
    <row r="3296">
      <c r="A3296" s="294" t="s">
        <v>23546</v>
      </c>
      <c r="B3296" s="294"/>
      <c r="C3296" s="294"/>
      <c r="D3296" s="294"/>
      <c r="E3296" s="294"/>
      <c r="F3296" s="294"/>
    </row>
    <row r="3297">
      <c r="A3297" s="294" t="s">
        <v>23547</v>
      </c>
      <c r="B3297" s="294"/>
      <c r="C3297" s="294"/>
      <c r="D3297" s="294"/>
      <c r="E3297" s="294"/>
      <c r="F3297" s="294"/>
    </row>
    <row r="3298">
      <c r="A3298" s="294"/>
      <c r="B3298" s="294"/>
      <c r="C3298" s="294"/>
      <c r="D3298" s="294"/>
      <c r="E3298" s="294"/>
      <c r="F3298" s="294"/>
    </row>
    <row r="3299">
      <c r="A3299" s="294"/>
      <c r="B3299" s="294"/>
      <c r="C3299" s="294"/>
      <c r="D3299" s="294"/>
      <c r="E3299" s="294"/>
      <c r="F3299" s="294"/>
    </row>
    <row r="3300">
      <c r="A3300" s="294" t="s">
        <v>23548</v>
      </c>
      <c r="B3300" s="294"/>
      <c r="C3300" s="294"/>
      <c r="D3300" s="294"/>
      <c r="E3300" s="294"/>
      <c r="F3300" s="294"/>
    </row>
    <row r="3301">
      <c r="A3301" s="294"/>
      <c r="B3301" s="294"/>
      <c r="C3301" s="294"/>
      <c r="D3301" s="294"/>
      <c r="E3301" s="294"/>
      <c r="F3301" s="294"/>
    </row>
    <row r="3302">
      <c r="A3302" s="294" t="s">
        <v>22688</v>
      </c>
      <c r="B3302" s="294"/>
      <c r="C3302" s="294"/>
      <c r="D3302" s="294"/>
      <c r="E3302" s="294"/>
      <c r="F3302" s="294"/>
    </row>
    <row r="3303">
      <c r="A3303" s="294" t="s">
        <v>23549</v>
      </c>
      <c r="B3303" s="294"/>
      <c r="C3303" s="294"/>
      <c r="D3303" s="294"/>
      <c r="E3303" s="294"/>
      <c r="F3303" s="294"/>
    </row>
    <row r="3304">
      <c r="A3304" s="294" t="s">
        <v>23550</v>
      </c>
      <c r="B3304" s="294"/>
      <c r="C3304" s="294"/>
      <c r="D3304" s="294"/>
      <c r="E3304" s="294"/>
      <c r="F3304" s="294"/>
    </row>
    <row r="3305">
      <c r="A3305" s="294" t="s">
        <v>23551</v>
      </c>
      <c r="B3305" s="294"/>
      <c r="C3305" s="294"/>
      <c r="D3305" s="294"/>
      <c r="E3305" s="294"/>
      <c r="F3305" s="294"/>
    </row>
    <row r="3306">
      <c r="A3306" s="294" t="s">
        <v>23552</v>
      </c>
      <c r="B3306" s="294"/>
      <c r="C3306" s="294"/>
      <c r="D3306" s="294"/>
      <c r="E3306" s="294"/>
      <c r="F3306" s="294"/>
    </row>
    <row r="3307">
      <c r="A3307" s="294" t="s">
        <v>23553</v>
      </c>
      <c r="B3307" s="294"/>
      <c r="C3307" s="294"/>
      <c r="D3307" s="294"/>
      <c r="E3307" s="294"/>
      <c r="F3307" s="294"/>
    </row>
    <row r="3308">
      <c r="A3308" s="294" t="s">
        <v>23554</v>
      </c>
      <c r="B3308" s="294"/>
      <c r="C3308" s="294"/>
      <c r="D3308" s="294"/>
      <c r="E3308" s="294"/>
      <c r="F3308" s="294"/>
    </row>
    <row r="3309">
      <c r="A3309" s="294" t="s">
        <v>23555</v>
      </c>
      <c r="B3309" s="294"/>
      <c r="C3309" s="294"/>
      <c r="D3309" s="294"/>
      <c r="E3309" s="294"/>
      <c r="F3309" s="294"/>
    </row>
    <row r="3310">
      <c r="A3310" s="294" t="s">
        <v>23556</v>
      </c>
      <c r="B3310" s="294"/>
      <c r="C3310" s="294"/>
      <c r="D3310" s="294"/>
      <c r="E3310" s="294"/>
      <c r="F3310" s="294"/>
    </row>
    <row r="3311">
      <c r="A3311" s="294" t="s">
        <v>23557</v>
      </c>
      <c r="B3311" s="294"/>
      <c r="C3311" s="294"/>
      <c r="D3311" s="294"/>
      <c r="E3311" s="294"/>
      <c r="F3311" s="294"/>
    </row>
    <row r="3312">
      <c r="A3312" s="294" t="s">
        <v>23558</v>
      </c>
      <c r="B3312" s="294"/>
      <c r="C3312" s="294"/>
      <c r="D3312" s="294"/>
      <c r="E3312" s="294"/>
      <c r="F3312" s="294"/>
    </row>
    <row r="3313">
      <c r="A3313" s="294" t="s">
        <v>23559</v>
      </c>
      <c r="B3313" s="294"/>
      <c r="C3313" s="294"/>
      <c r="D3313" s="294"/>
      <c r="E3313" s="294"/>
      <c r="F3313" s="294"/>
    </row>
    <row r="3314">
      <c r="A3314" s="294"/>
      <c r="B3314" s="294"/>
      <c r="C3314" s="294"/>
      <c r="D3314" s="294"/>
      <c r="E3314" s="294"/>
      <c r="F3314" s="294"/>
    </row>
    <row r="3315">
      <c r="A3315" s="294"/>
      <c r="B3315" s="294"/>
      <c r="C3315" s="294"/>
      <c r="D3315" s="294"/>
      <c r="E3315" s="294"/>
      <c r="F3315" s="294"/>
    </row>
    <row r="3316">
      <c r="A3316" s="294" t="s">
        <v>21312</v>
      </c>
      <c r="B3316" s="294"/>
      <c r="C3316" s="294"/>
      <c r="D3316" s="294"/>
      <c r="E3316" s="294"/>
      <c r="F3316" s="294"/>
    </row>
    <row r="3317">
      <c r="A3317" s="294" t="s">
        <v>23560</v>
      </c>
      <c r="B3317" s="294"/>
      <c r="C3317" s="294"/>
      <c r="D3317" s="294"/>
      <c r="E3317" s="294"/>
      <c r="F3317" s="294"/>
    </row>
    <row r="3318">
      <c r="A3318" s="294" t="s">
        <v>21270</v>
      </c>
      <c r="B3318" s="294"/>
      <c r="C3318" s="294"/>
      <c r="D3318" s="294"/>
      <c r="E3318" s="294"/>
      <c r="F3318" s="294"/>
    </row>
    <row r="3319">
      <c r="A3319" s="294" t="s">
        <v>23561</v>
      </c>
      <c r="B3319" s="294"/>
      <c r="C3319" s="294"/>
      <c r="D3319" s="294"/>
      <c r="E3319" s="294"/>
      <c r="F3319" s="294"/>
    </row>
    <row r="3320">
      <c r="A3320" s="294"/>
      <c r="B3320" s="294"/>
      <c r="C3320" s="294"/>
      <c r="D3320" s="294"/>
      <c r="E3320" s="294"/>
      <c r="F3320" s="294"/>
    </row>
    <row r="3321">
      <c r="A3321" s="294" t="s">
        <v>23562</v>
      </c>
      <c r="B3321" s="294"/>
      <c r="C3321" s="294"/>
      <c r="D3321" s="294"/>
      <c r="E3321" s="294"/>
      <c r="F3321" s="294"/>
    </row>
    <row r="3322">
      <c r="A3322" s="294"/>
      <c r="B3322" s="294"/>
      <c r="C3322" s="294"/>
      <c r="D3322" s="294"/>
      <c r="E3322" s="294"/>
      <c r="F3322" s="294"/>
    </row>
    <row r="3323">
      <c r="A3323" s="294" t="s">
        <v>23563</v>
      </c>
      <c r="B3323" s="294"/>
      <c r="C3323" s="294"/>
      <c r="D3323" s="294"/>
      <c r="E3323" s="294"/>
      <c r="F3323" s="294"/>
    </row>
    <row r="3324">
      <c r="A3324" s="294" t="s">
        <v>23564</v>
      </c>
      <c r="B3324" s="294"/>
      <c r="C3324" s="294"/>
      <c r="D3324" s="294"/>
      <c r="E3324" s="294"/>
      <c r="F3324" s="294"/>
    </row>
    <row r="3325">
      <c r="A3325" s="294" t="s">
        <v>23565</v>
      </c>
      <c r="B3325" s="294"/>
      <c r="C3325" s="294"/>
      <c r="D3325" s="294"/>
      <c r="E3325" s="294"/>
      <c r="F3325" s="294"/>
    </row>
    <row r="3326">
      <c r="A3326" s="294" t="s">
        <v>23566</v>
      </c>
      <c r="B3326" s="294"/>
      <c r="C3326" s="294"/>
      <c r="D3326" s="294"/>
      <c r="E3326" s="294"/>
      <c r="F3326" s="294"/>
    </row>
    <row r="3327">
      <c r="A3327" s="294" t="s">
        <v>23567</v>
      </c>
      <c r="B3327" s="294"/>
      <c r="C3327" s="294"/>
      <c r="D3327" s="294"/>
      <c r="E3327" s="294"/>
      <c r="F3327" s="294"/>
    </row>
    <row r="3328">
      <c r="A3328" s="294" t="s">
        <v>23568</v>
      </c>
      <c r="B3328" s="294"/>
      <c r="C3328" s="294"/>
      <c r="D3328" s="294"/>
      <c r="E3328" s="294"/>
      <c r="F3328" s="294"/>
    </row>
    <row r="3329">
      <c r="A3329" s="294"/>
      <c r="B3329" s="294"/>
      <c r="C3329" s="294"/>
      <c r="D3329" s="294"/>
      <c r="E3329" s="294"/>
      <c r="F3329" s="294"/>
    </row>
    <row r="3330">
      <c r="A3330" s="294"/>
      <c r="B3330" s="294"/>
      <c r="C3330" s="294"/>
      <c r="D3330" s="294"/>
      <c r="E3330" s="294"/>
      <c r="F3330" s="294"/>
    </row>
    <row r="3331">
      <c r="A3331" s="294" t="s">
        <v>23569</v>
      </c>
      <c r="B3331" s="294"/>
      <c r="C3331" s="294"/>
      <c r="D3331" s="294"/>
      <c r="E3331" s="294"/>
      <c r="F3331" s="294"/>
    </row>
    <row r="3332">
      <c r="A3332" s="294"/>
      <c r="B3332" s="294"/>
      <c r="C3332" s="294"/>
      <c r="D3332" s="294"/>
      <c r="E3332" s="294"/>
      <c r="F3332" s="294"/>
    </row>
    <row r="3333">
      <c r="A3333" s="294" t="s">
        <v>23570</v>
      </c>
      <c r="B3333" s="294"/>
      <c r="C3333" s="294"/>
      <c r="D3333" s="294"/>
      <c r="E3333" s="294"/>
      <c r="F3333" s="294"/>
    </row>
    <row r="3334">
      <c r="A3334" s="294" t="s">
        <v>23571</v>
      </c>
      <c r="B3334" s="294"/>
      <c r="C3334" s="294"/>
      <c r="D3334" s="294"/>
      <c r="E3334" s="294"/>
      <c r="F3334" s="294"/>
    </row>
    <row r="3335">
      <c r="A3335" s="294" t="s">
        <v>23572</v>
      </c>
      <c r="B3335" s="294"/>
      <c r="C3335" s="294"/>
      <c r="D3335" s="294"/>
      <c r="E3335" s="294"/>
      <c r="F3335" s="294"/>
    </row>
    <row r="3336">
      <c r="A3336" s="294" t="s">
        <v>23573</v>
      </c>
      <c r="B3336" s="294"/>
      <c r="C3336" s="294"/>
      <c r="D3336" s="294"/>
      <c r="E3336" s="294"/>
      <c r="F3336" s="294"/>
    </row>
    <row r="3337">
      <c r="A3337" s="294"/>
      <c r="B3337" s="294"/>
      <c r="C3337" s="294"/>
      <c r="D3337" s="294"/>
      <c r="E3337" s="294"/>
      <c r="F3337" s="294"/>
    </row>
    <row r="3338">
      <c r="A3338" s="294"/>
      <c r="B3338" s="294"/>
      <c r="C3338" s="294"/>
      <c r="D3338" s="294"/>
      <c r="E3338" s="294"/>
      <c r="F3338" s="294"/>
    </row>
    <row r="3339">
      <c r="A3339" s="294" t="s">
        <v>23574</v>
      </c>
      <c r="B3339" s="294"/>
      <c r="C3339" s="294"/>
      <c r="D3339" s="294"/>
      <c r="E3339" s="294"/>
      <c r="F3339" s="294"/>
    </row>
    <row r="3340">
      <c r="A3340" s="294"/>
      <c r="B3340" s="294"/>
      <c r="C3340" s="294"/>
      <c r="D3340" s="294"/>
      <c r="E3340" s="294"/>
      <c r="F3340" s="294"/>
    </row>
    <row r="3341">
      <c r="A3341" s="294" t="s">
        <v>23575</v>
      </c>
      <c r="B3341" s="294"/>
      <c r="C3341" s="294"/>
      <c r="D3341" s="294"/>
      <c r="E3341" s="294"/>
      <c r="F3341" s="294"/>
    </row>
    <row r="3342">
      <c r="A3342" s="294" t="s">
        <v>23576</v>
      </c>
      <c r="B3342" s="294"/>
      <c r="C3342" s="294"/>
      <c r="D3342" s="294"/>
      <c r="E3342" s="294"/>
      <c r="F3342" s="294"/>
    </row>
    <row r="3343">
      <c r="A3343" s="294" t="s">
        <v>23577</v>
      </c>
      <c r="B3343" s="294"/>
      <c r="C3343" s="294"/>
      <c r="D3343" s="294"/>
      <c r="E3343" s="294"/>
      <c r="F3343" s="294"/>
    </row>
    <row r="3344">
      <c r="A3344" s="294" t="s">
        <v>23578</v>
      </c>
      <c r="B3344" s="294"/>
      <c r="C3344" s="294"/>
      <c r="D3344" s="294"/>
      <c r="E3344" s="294"/>
      <c r="F3344" s="294"/>
    </row>
    <row r="3345">
      <c r="A3345" s="294" t="s">
        <v>23579</v>
      </c>
      <c r="B3345" s="294"/>
      <c r="C3345" s="294"/>
      <c r="D3345" s="294"/>
      <c r="E3345" s="294"/>
      <c r="F3345" s="294"/>
    </row>
    <row r="3346">
      <c r="A3346" s="294" t="s">
        <v>23580</v>
      </c>
      <c r="B3346" s="294"/>
      <c r="C3346" s="294"/>
      <c r="D3346" s="294"/>
      <c r="E3346" s="294"/>
      <c r="F3346" s="294"/>
    </row>
    <row r="3347">
      <c r="A3347" s="294"/>
      <c r="B3347" s="294"/>
      <c r="C3347" s="294"/>
      <c r="D3347" s="294"/>
      <c r="E3347" s="294"/>
      <c r="F3347" s="294"/>
    </row>
    <row r="3348">
      <c r="A3348" s="294"/>
      <c r="B3348" s="294"/>
      <c r="C3348" s="294"/>
      <c r="D3348" s="294"/>
      <c r="E3348" s="294"/>
      <c r="F3348" s="294"/>
    </row>
    <row r="3349">
      <c r="A3349" s="294"/>
      <c r="B3349" s="294"/>
      <c r="C3349" s="294"/>
      <c r="D3349" s="294"/>
      <c r="E3349" s="294"/>
      <c r="F3349" s="294"/>
    </row>
    <row r="3350">
      <c r="A3350" s="294" t="s">
        <v>21292</v>
      </c>
      <c r="B3350" s="294"/>
      <c r="C3350" s="294"/>
      <c r="D3350" s="294"/>
      <c r="E3350" s="294"/>
      <c r="F3350" s="294"/>
    </row>
    <row r="3351">
      <c r="A3351" s="294"/>
      <c r="B3351" s="294"/>
      <c r="C3351" s="294"/>
      <c r="D3351" s="294"/>
      <c r="E3351" s="294"/>
      <c r="F3351" s="294"/>
    </row>
    <row r="3352">
      <c r="A3352" s="294" t="s">
        <v>23581</v>
      </c>
      <c r="B3352" s="294"/>
      <c r="C3352" s="294"/>
      <c r="D3352" s="294"/>
      <c r="E3352" s="294"/>
      <c r="F3352" s="294"/>
    </row>
    <row r="3353">
      <c r="A3353" s="294" t="s">
        <v>23582</v>
      </c>
      <c r="B3353" s="294"/>
      <c r="C3353" s="294"/>
      <c r="D3353" s="294"/>
      <c r="E3353" s="294"/>
      <c r="F3353" s="294"/>
    </row>
    <row r="3354">
      <c r="A3354" s="294" t="s">
        <v>23583</v>
      </c>
      <c r="B3354" s="294"/>
      <c r="C3354" s="294"/>
      <c r="D3354" s="294"/>
      <c r="E3354" s="294"/>
      <c r="F3354" s="294"/>
    </row>
    <row r="3355">
      <c r="A3355" s="294" t="s">
        <v>23584</v>
      </c>
      <c r="B3355" s="294"/>
      <c r="C3355" s="294"/>
      <c r="D3355" s="294"/>
      <c r="E3355" s="294"/>
      <c r="F3355" s="294"/>
    </row>
    <row r="3356">
      <c r="A3356" s="294"/>
      <c r="B3356" s="294"/>
      <c r="C3356" s="294"/>
      <c r="D3356" s="294"/>
      <c r="E3356" s="294"/>
      <c r="F3356" s="294"/>
    </row>
    <row r="3357">
      <c r="A3357" s="294" t="s">
        <v>21760</v>
      </c>
      <c r="B3357" s="294"/>
      <c r="C3357" s="294"/>
      <c r="D3357" s="294"/>
      <c r="E3357" s="294"/>
      <c r="F3357" s="294"/>
    </row>
    <row r="3358">
      <c r="A3358" s="294"/>
      <c r="B3358" s="294"/>
      <c r="C3358" s="294"/>
      <c r="D3358" s="294"/>
      <c r="E3358" s="294"/>
      <c r="F3358" s="294"/>
    </row>
    <row r="3359">
      <c r="A3359" s="294" t="s">
        <v>21761</v>
      </c>
      <c r="B3359" s="294"/>
      <c r="C3359" s="294"/>
      <c r="D3359" s="294"/>
      <c r="E3359" s="294"/>
      <c r="F3359" s="294"/>
    </row>
    <row r="3360">
      <c r="A3360" s="294" t="s">
        <v>23585</v>
      </c>
      <c r="B3360" s="294"/>
      <c r="C3360" s="294"/>
      <c r="D3360" s="294"/>
      <c r="E3360" s="294"/>
      <c r="F3360" s="294"/>
    </row>
    <row r="3361">
      <c r="A3361" s="294" t="s">
        <v>23586</v>
      </c>
      <c r="B3361" s="294"/>
      <c r="C3361" s="294"/>
      <c r="D3361" s="294"/>
      <c r="E3361" s="294"/>
      <c r="F3361" s="294"/>
    </row>
    <row r="3362">
      <c r="A3362" s="294" t="s">
        <v>23587</v>
      </c>
      <c r="B3362" s="294"/>
      <c r="C3362" s="294"/>
      <c r="D3362" s="294"/>
      <c r="E3362" s="294"/>
      <c r="F3362" s="294"/>
    </row>
    <row r="3363">
      <c r="A3363" s="294" t="s">
        <v>23588</v>
      </c>
      <c r="B3363" s="294"/>
      <c r="C3363" s="294"/>
      <c r="D3363" s="294"/>
      <c r="E3363" s="294"/>
      <c r="F3363" s="294"/>
    </row>
    <row r="3364">
      <c r="A3364" s="294" t="s">
        <v>23589</v>
      </c>
      <c r="B3364" s="294"/>
      <c r="C3364" s="294"/>
      <c r="D3364" s="294"/>
      <c r="E3364" s="294"/>
      <c r="F3364" s="294"/>
    </row>
    <row r="3365">
      <c r="A3365" s="294"/>
      <c r="B3365" s="294"/>
      <c r="C3365" s="294"/>
      <c r="D3365" s="294"/>
      <c r="E3365" s="294"/>
      <c r="F3365" s="294"/>
    </row>
    <row r="3366">
      <c r="A3366" s="294" t="s">
        <v>22353</v>
      </c>
      <c r="B3366" s="294"/>
      <c r="C3366" s="294"/>
      <c r="D3366" s="294"/>
      <c r="E3366" s="294"/>
      <c r="F3366" s="294"/>
    </row>
    <row r="3367">
      <c r="A3367" s="294"/>
      <c r="B3367" s="294"/>
      <c r="C3367" s="294"/>
      <c r="D3367" s="294"/>
      <c r="E3367" s="294"/>
      <c r="F3367" s="294"/>
    </row>
    <row r="3368">
      <c r="A3368" s="294" t="s">
        <v>23590</v>
      </c>
      <c r="B3368" s="294"/>
      <c r="C3368" s="294"/>
      <c r="D3368" s="294"/>
      <c r="E3368" s="294"/>
      <c r="F3368" s="294"/>
    </row>
    <row r="3369">
      <c r="A3369" s="294" t="s">
        <v>23591</v>
      </c>
      <c r="B3369" s="294"/>
      <c r="C3369" s="294"/>
      <c r="D3369" s="294"/>
      <c r="E3369" s="294"/>
      <c r="F3369" s="294"/>
    </row>
    <row r="3370">
      <c r="A3370" s="294" t="s">
        <v>23592</v>
      </c>
      <c r="B3370" s="294"/>
      <c r="C3370" s="294"/>
      <c r="D3370" s="294"/>
      <c r="E3370" s="294"/>
      <c r="F3370" s="294"/>
    </row>
    <row r="3371">
      <c r="A3371" s="294" t="s">
        <v>23593</v>
      </c>
      <c r="B3371" s="294"/>
      <c r="C3371" s="294"/>
      <c r="D3371" s="294"/>
      <c r="E3371" s="294"/>
      <c r="F3371" s="294"/>
    </row>
    <row r="3372">
      <c r="A3372" s="294" t="s">
        <v>23594</v>
      </c>
      <c r="B3372" s="294"/>
      <c r="C3372" s="294"/>
      <c r="D3372" s="294"/>
      <c r="E3372" s="294"/>
      <c r="F3372" s="294"/>
    </row>
    <row r="3373">
      <c r="A3373" s="294" t="s">
        <v>23595</v>
      </c>
      <c r="B3373" s="294"/>
      <c r="C3373" s="294"/>
      <c r="D3373" s="294"/>
      <c r="E3373" s="294"/>
      <c r="F3373" s="294"/>
    </row>
    <row r="3374">
      <c r="A3374" s="294"/>
      <c r="B3374" s="294"/>
      <c r="C3374" s="294"/>
      <c r="D3374" s="294"/>
      <c r="E3374" s="294"/>
      <c r="F3374" s="294"/>
    </row>
    <row r="3375">
      <c r="A3375" s="294" t="s">
        <v>21312</v>
      </c>
      <c r="B3375" s="294"/>
      <c r="C3375" s="294"/>
      <c r="D3375" s="294"/>
      <c r="E3375" s="294"/>
      <c r="F3375" s="294"/>
    </row>
    <row r="3376">
      <c r="A3376" s="294" t="s">
        <v>23560</v>
      </c>
      <c r="B3376" s="294"/>
      <c r="C3376" s="294"/>
      <c r="D3376" s="294"/>
      <c r="E3376" s="294"/>
      <c r="F3376" s="294"/>
    </row>
    <row r="3377">
      <c r="A3377" s="294" t="s">
        <v>21314</v>
      </c>
      <c r="B3377" s="294"/>
      <c r="C3377" s="294"/>
      <c r="D3377" s="294"/>
      <c r="E3377" s="294"/>
      <c r="F3377" s="294"/>
    </row>
    <row r="3378">
      <c r="A3378" s="294" t="s">
        <v>23561</v>
      </c>
      <c r="B3378" s="294"/>
      <c r="C3378" s="294"/>
      <c r="D3378" s="294"/>
      <c r="E3378" s="294"/>
      <c r="F3378" s="294"/>
    </row>
    <row r="3379">
      <c r="A3379" s="294"/>
      <c r="B3379" s="294"/>
      <c r="C3379" s="294"/>
      <c r="D3379" s="294"/>
      <c r="E3379" s="294"/>
      <c r="F3379" s="294"/>
    </row>
    <row r="3380">
      <c r="A3380" s="294" t="s">
        <v>23007</v>
      </c>
      <c r="B3380" s="294"/>
      <c r="C3380" s="294"/>
      <c r="D3380" s="294"/>
      <c r="E3380" s="294"/>
      <c r="F3380" s="294"/>
    </row>
    <row r="3381">
      <c r="A3381" s="294"/>
      <c r="B3381" s="294"/>
      <c r="C3381" s="294"/>
      <c r="D3381" s="294"/>
      <c r="E3381" s="294"/>
      <c r="F3381" s="294"/>
    </row>
    <row r="3382">
      <c r="A3382" s="294" t="s">
        <v>23596</v>
      </c>
      <c r="B3382" s="294"/>
      <c r="C3382" s="294"/>
      <c r="D3382" s="294"/>
      <c r="E3382" s="294"/>
      <c r="F3382" s="294"/>
    </row>
    <row r="3383">
      <c r="A3383" s="294" t="s">
        <v>23597</v>
      </c>
      <c r="B3383" s="294"/>
      <c r="C3383" s="294"/>
      <c r="D3383" s="294"/>
      <c r="E3383" s="294"/>
      <c r="F3383" s="294"/>
    </row>
    <row r="3384">
      <c r="A3384" s="294" t="s">
        <v>23598</v>
      </c>
      <c r="B3384" s="294"/>
      <c r="C3384" s="294"/>
      <c r="D3384" s="294"/>
      <c r="E3384" s="294"/>
      <c r="F3384" s="294"/>
    </row>
    <row r="3385">
      <c r="A3385" s="294" t="s">
        <v>23599</v>
      </c>
      <c r="B3385" s="294"/>
      <c r="C3385" s="294"/>
      <c r="D3385" s="294"/>
      <c r="E3385" s="294"/>
      <c r="F3385" s="294"/>
    </row>
    <row r="3386">
      <c r="A3386" s="294" t="s">
        <v>23600</v>
      </c>
      <c r="B3386" s="294"/>
      <c r="C3386" s="294"/>
      <c r="D3386" s="294"/>
      <c r="E3386" s="294"/>
      <c r="F3386" s="294"/>
    </row>
    <row r="3387">
      <c r="A3387" s="294" t="s">
        <v>23601</v>
      </c>
      <c r="B3387" s="294"/>
      <c r="C3387" s="294"/>
      <c r="D3387" s="294"/>
      <c r="E3387" s="294"/>
      <c r="F3387" s="294"/>
    </row>
    <row r="3388">
      <c r="A3388" s="294" t="s">
        <v>23602</v>
      </c>
      <c r="B3388" s="294"/>
      <c r="C3388" s="294"/>
      <c r="D3388" s="294"/>
      <c r="E3388" s="294"/>
      <c r="F3388" s="294"/>
    </row>
    <row r="3389">
      <c r="A3389" s="294" t="s">
        <v>23603</v>
      </c>
      <c r="B3389" s="294"/>
      <c r="C3389" s="294"/>
      <c r="D3389" s="294"/>
      <c r="E3389" s="294"/>
      <c r="F3389" s="294"/>
    </row>
    <row r="3390">
      <c r="A3390" s="294"/>
      <c r="B3390" s="294"/>
      <c r="C3390" s="294"/>
      <c r="D3390" s="294"/>
      <c r="E3390" s="294"/>
      <c r="F3390" s="294"/>
    </row>
    <row r="3391">
      <c r="A3391" s="294" t="s">
        <v>23604</v>
      </c>
      <c r="B3391" s="294"/>
      <c r="C3391" s="294"/>
      <c r="D3391" s="294"/>
      <c r="E3391" s="294"/>
      <c r="F3391" s="294"/>
    </row>
    <row r="3392">
      <c r="A3392" s="294"/>
      <c r="B3392" s="294"/>
      <c r="C3392" s="294"/>
      <c r="D3392" s="294"/>
      <c r="E3392" s="294"/>
      <c r="F3392" s="294"/>
    </row>
    <row r="3393">
      <c r="A3393" s="294" t="s">
        <v>23605</v>
      </c>
      <c r="B3393" s="294"/>
      <c r="C3393" s="294"/>
      <c r="D3393" s="294"/>
      <c r="E3393" s="294"/>
      <c r="F3393" s="294"/>
    </row>
    <row r="3394">
      <c r="A3394" s="294" t="s">
        <v>23606</v>
      </c>
      <c r="B3394" s="294"/>
      <c r="C3394" s="294"/>
      <c r="D3394" s="294"/>
      <c r="E3394" s="294"/>
      <c r="F3394" s="294"/>
    </row>
    <row r="3395">
      <c r="A3395" s="294" t="s">
        <v>23607</v>
      </c>
      <c r="B3395" s="294"/>
      <c r="C3395" s="294"/>
      <c r="D3395" s="294"/>
      <c r="E3395" s="294"/>
      <c r="F3395" s="294"/>
    </row>
    <row r="3396">
      <c r="A3396" s="294" t="s">
        <v>23608</v>
      </c>
      <c r="B3396" s="294"/>
      <c r="C3396" s="294"/>
      <c r="D3396" s="294"/>
      <c r="E3396" s="294"/>
      <c r="F3396" s="294"/>
    </row>
    <row r="3397">
      <c r="A3397" s="294"/>
      <c r="B3397" s="294"/>
      <c r="C3397" s="294"/>
      <c r="D3397" s="294"/>
      <c r="E3397" s="294"/>
      <c r="F3397" s="294"/>
    </row>
    <row r="3398">
      <c r="A3398" s="294" t="s">
        <v>23609</v>
      </c>
      <c r="B3398" s="294"/>
      <c r="C3398" s="294"/>
      <c r="D3398" s="294"/>
      <c r="E3398" s="294"/>
      <c r="F3398" s="294"/>
    </row>
    <row r="3399">
      <c r="A3399" s="294"/>
      <c r="B3399" s="294"/>
      <c r="C3399" s="294"/>
      <c r="D3399" s="294"/>
      <c r="E3399" s="294"/>
      <c r="F3399" s="294"/>
    </row>
    <row r="3400">
      <c r="A3400" s="294" t="s">
        <v>23610</v>
      </c>
      <c r="B3400" s="294"/>
      <c r="C3400" s="294"/>
      <c r="D3400" s="294"/>
      <c r="E3400" s="294"/>
      <c r="F3400" s="294"/>
    </row>
    <row r="3401">
      <c r="A3401" s="294" t="s">
        <v>23611</v>
      </c>
      <c r="B3401" s="294"/>
      <c r="C3401" s="294"/>
      <c r="D3401" s="294"/>
      <c r="E3401" s="294"/>
      <c r="F3401" s="294"/>
    </row>
    <row r="3402">
      <c r="A3402" s="294" t="s">
        <v>23612</v>
      </c>
      <c r="B3402" s="294"/>
      <c r="C3402" s="294"/>
      <c r="D3402" s="294"/>
      <c r="E3402" s="294"/>
      <c r="F3402" s="294"/>
    </row>
    <row r="3403">
      <c r="A3403" s="294" t="s">
        <v>23613</v>
      </c>
      <c r="B3403" s="294"/>
      <c r="C3403" s="294"/>
      <c r="D3403" s="294"/>
      <c r="E3403" s="294"/>
      <c r="F3403" s="294"/>
    </row>
    <row r="3404">
      <c r="A3404" s="294" t="s">
        <v>23614</v>
      </c>
      <c r="B3404" s="294"/>
      <c r="C3404" s="294"/>
      <c r="D3404" s="294"/>
      <c r="E3404" s="294"/>
      <c r="F3404" s="294"/>
    </row>
    <row r="3405">
      <c r="A3405" s="294" t="s">
        <v>23615</v>
      </c>
      <c r="B3405" s="294"/>
      <c r="C3405" s="294"/>
      <c r="D3405" s="294"/>
      <c r="E3405" s="294"/>
      <c r="F3405" s="294"/>
    </row>
    <row r="3406">
      <c r="A3406" s="294" t="s">
        <v>23616</v>
      </c>
      <c r="B3406" s="294"/>
      <c r="C3406" s="294"/>
      <c r="D3406" s="294"/>
      <c r="E3406" s="294"/>
      <c r="F3406" s="294"/>
    </row>
    <row r="3407">
      <c r="A3407" s="294" t="s">
        <v>23617</v>
      </c>
      <c r="B3407" s="294"/>
      <c r="C3407" s="294"/>
      <c r="D3407" s="294"/>
      <c r="E3407" s="294"/>
      <c r="F3407" s="294"/>
    </row>
    <row r="3408">
      <c r="A3408" s="294" t="s">
        <v>23618</v>
      </c>
      <c r="B3408" s="294"/>
      <c r="C3408" s="294"/>
      <c r="D3408" s="294"/>
      <c r="E3408" s="294"/>
      <c r="F3408" s="294"/>
    </row>
    <row r="3409">
      <c r="A3409" s="294" t="s">
        <v>23619</v>
      </c>
      <c r="B3409" s="294"/>
      <c r="C3409" s="294"/>
      <c r="D3409" s="294"/>
      <c r="E3409" s="294"/>
      <c r="F3409" s="294"/>
    </row>
    <row r="3410">
      <c r="A3410" s="294" t="s">
        <v>23620</v>
      </c>
      <c r="B3410" s="294"/>
      <c r="C3410" s="294"/>
      <c r="D3410" s="294"/>
      <c r="E3410" s="294"/>
      <c r="F3410" s="294"/>
    </row>
    <row r="3411">
      <c r="A3411" s="294"/>
      <c r="B3411" s="294"/>
      <c r="C3411" s="294"/>
      <c r="D3411" s="294"/>
      <c r="E3411" s="294"/>
      <c r="F3411" s="294"/>
    </row>
    <row r="3412">
      <c r="A3412" s="294"/>
      <c r="B3412" s="294"/>
      <c r="C3412" s="294"/>
      <c r="D3412" s="294"/>
      <c r="E3412" s="294"/>
      <c r="F3412" s="294"/>
    </row>
    <row r="3413">
      <c r="A3413" s="294" t="s">
        <v>22572</v>
      </c>
      <c r="B3413" s="294"/>
      <c r="C3413" s="294"/>
      <c r="D3413" s="294"/>
      <c r="E3413" s="294"/>
      <c r="F3413" s="294"/>
    </row>
    <row r="3414">
      <c r="A3414" s="294" t="s">
        <v>23621</v>
      </c>
      <c r="B3414" s="294"/>
      <c r="C3414" s="294"/>
      <c r="D3414" s="294"/>
      <c r="E3414" s="294"/>
      <c r="F3414" s="294"/>
    </row>
    <row r="3415">
      <c r="A3415" s="294"/>
      <c r="B3415" s="294"/>
      <c r="C3415" s="294"/>
      <c r="D3415" s="294"/>
      <c r="E3415" s="294"/>
      <c r="F3415" s="294"/>
    </row>
    <row r="3416">
      <c r="A3416" s="294" t="s">
        <v>23622</v>
      </c>
      <c r="B3416" s="294"/>
      <c r="C3416" s="294"/>
      <c r="D3416" s="294"/>
      <c r="E3416" s="294"/>
      <c r="F3416" s="294"/>
    </row>
    <row r="3417">
      <c r="A3417" s="294" t="s">
        <v>23623</v>
      </c>
      <c r="B3417" s="294"/>
      <c r="C3417" s="294"/>
      <c r="D3417" s="294"/>
      <c r="E3417" s="294"/>
      <c r="F3417" s="294"/>
    </row>
    <row r="3418">
      <c r="A3418" s="294" t="s">
        <v>23624</v>
      </c>
      <c r="B3418" s="294"/>
      <c r="C3418" s="294"/>
      <c r="D3418" s="294"/>
      <c r="E3418" s="294"/>
      <c r="F3418" s="294"/>
    </row>
    <row r="3419">
      <c r="A3419" s="294" t="s">
        <v>23625</v>
      </c>
      <c r="B3419" s="294"/>
      <c r="C3419" s="294"/>
      <c r="D3419" s="294"/>
      <c r="E3419" s="294"/>
      <c r="F3419" s="294"/>
    </row>
    <row r="3420">
      <c r="A3420" s="294"/>
      <c r="B3420" s="294"/>
      <c r="C3420" s="294"/>
      <c r="D3420" s="294"/>
      <c r="E3420" s="294"/>
      <c r="F3420" s="294"/>
    </row>
    <row r="3421">
      <c r="A3421" s="294"/>
      <c r="B3421" s="294"/>
      <c r="C3421" s="294"/>
      <c r="D3421" s="294"/>
      <c r="E3421" s="294"/>
      <c r="F3421" s="294"/>
    </row>
    <row r="3422">
      <c r="A3422" s="294" t="s">
        <v>22578</v>
      </c>
      <c r="B3422" s="294"/>
      <c r="C3422" s="294"/>
      <c r="D3422" s="294"/>
      <c r="E3422" s="294"/>
      <c r="F3422" s="294"/>
    </row>
    <row r="3423">
      <c r="A3423" s="294" t="s">
        <v>23626</v>
      </c>
      <c r="B3423" s="294"/>
      <c r="C3423" s="294"/>
      <c r="D3423" s="294"/>
      <c r="E3423" s="294"/>
      <c r="F3423" s="294"/>
    </row>
    <row r="3424">
      <c r="A3424" s="294"/>
      <c r="B3424" s="294"/>
      <c r="C3424" s="294"/>
      <c r="D3424" s="294"/>
      <c r="E3424" s="294"/>
      <c r="F3424" s="294"/>
    </row>
    <row r="3425">
      <c r="A3425" s="294" t="s">
        <v>23627</v>
      </c>
      <c r="B3425" s="294"/>
      <c r="C3425" s="294"/>
      <c r="D3425" s="294"/>
      <c r="E3425" s="294"/>
      <c r="F3425" s="294"/>
    </row>
    <row r="3426">
      <c r="A3426" s="294" t="s">
        <v>23628</v>
      </c>
      <c r="B3426" s="294"/>
      <c r="C3426" s="294"/>
      <c r="D3426" s="294"/>
      <c r="E3426" s="294"/>
      <c r="F3426" s="294"/>
    </row>
    <row r="3427">
      <c r="A3427" s="294" t="s">
        <v>22305</v>
      </c>
      <c r="B3427" s="294"/>
      <c r="C3427" s="294"/>
      <c r="D3427" s="294"/>
      <c r="E3427" s="294"/>
      <c r="F3427" s="294"/>
    </row>
    <row r="3428">
      <c r="A3428" s="294" t="s">
        <v>23629</v>
      </c>
      <c r="B3428" s="294"/>
      <c r="C3428" s="294"/>
      <c r="D3428" s="294"/>
      <c r="E3428" s="294"/>
      <c r="F3428" s="294"/>
    </row>
    <row r="3429">
      <c r="A3429" s="294"/>
      <c r="B3429" s="294"/>
      <c r="C3429" s="294"/>
      <c r="D3429" s="294"/>
      <c r="E3429" s="294"/>
      <c r="F3429" s="294"/>
    </row>
    <row r="3430">
      <c r="A3430" s="294"/>
      <c r="B3430" s="294"/>
      <c r="C3430" s="294"/>
      <c r="D3430" s="294"/>
      <c r="E3430" s="294"/>
      <c r="F3430" s="294"/>
    </row>
    <row r="3431">
      <c r="A3431" s="294" t="s">
        <v>23630</v>
      </c>
      <c r="B3431" s="294"/>
      <c r="C3431" s="294"/>
      <c r="D3431" s="294"/>
      <c r="E3431" s="294"/>
      <c r="F3431" s="294"/>
    </row>
    <row r="3432">
      <c r="A3432" s="294"/>
      <c r="B3432" s="294"/>
      <c r="C3432" s="294"/>
      <c r="D3432" s="294"/>
      <c r="E3432" s="294"/>
      <c r="F3432" s="294"/>
    </row>
    <row r="3433">
      <c r="A3433" s="294"/>
      <c r="B3433" s="294"/>
      <c r="C3433" s="294"/>
      <c r="D3433" s="294"/>
      <c r="E3433" s="294"/>
      <c r="F3433" s="294"/>
    </row>
    <row r="3434">
      <c r="A3434" s="294" t="s">
        <v>23631</v>
      </c>
      <c r="B3434" s="294"/>
      <c r="C3434" s="294"/>
      <c r="D3434" s="294"/>
      <c r="E3434" s="294"/>
      <c r="F3434" s="294"/>
    </row>
    <row r="3435">
      <c r="A3435" s="294" t="s">
        <v>23632</v>
      </c>
      <c r="B3435" s="294"/>
      <c r="C3435" s="294"/>
      <c r="D3435" s="294"/>
      <c r="E3435" s="294"/>
      <c r="F3435" s="294"/>
    </row>
    <row r="3436">
      <c r="A3436" s="294"/>
      <c r="B3436" s="294"/>
      <c r="C3436" s="294"/>
      <c r="D3436" s="294"/>
      <c r="E3436" s="294"/>
      <c r="F3436" s="294"/>
    </row>
    <row r="3437">
      <c r="A3437" s="294" t="s">
        <v>23633</v>
      </c>
      <c r="B3437" s="294"/>
      <c r="C3437" s="294"/>
      <c r="D3437" s="294"/>
      <c r="E3437" s="294"/>
      <c r="F3437" s="294"/>
    </row>
    <row r="3438">
      <c r="A3438" s="294" t="s">
        <v>23634</v>
      </c>
      <c r="B3438" s="294"/>
      <c r="C3438" s="294"/>
      <c r="D3438" s="294"/>
      <c r="E3438" s="294"/>
      <c r="F3438" s="294"/>
    </row>
    <row r="3439">
      <c r="A3439" s="294" t="s">
        <v>23635</v>
      </c>
      <c r="B3439" s="294"/>
      <c r="C3439" s="294"/>
      <c r="D3439" s="294"/>
      <c r="E3439" s="294"/>
      <c r="F3439" s="294"/>
    </row>
    <row r="3440">
      <c r="A3440" s="294" t="s">
        <v>23636</v>
      </c>
      <c r="B3440" s="294"/>
      <c r="C3440" s="294"/>
      <c r="D3440" s="294"/>
      <c r="E3440" s="294"/>
      <c r="F3440" s="294"/>
    </row>
    <row r="3441">
      <c r="A3441" s="294" t="s">
        <v>23637</v>
      </c>
      <c r="B3441" s="294"/>
      <c r="C3441" s="294"/>
      <c r="D3441" s="294"/>
      <c r="E3441" s="294"/>
      <c r="F3441" s="294"/>
    </row>
    <row r="3442">
      <c r="A3442" s="294" t="s">
        <v>23638</v>
      </c>
      <c r="B3442" s="294"/>
      <c r="C3442" s="294"/>
      <c r="D3442" s="294"/>
      <c r="E3442" s="294"/>
      <c r="F3442" s="294"/>
    </row>
    <row r="3443">
      <c r="A3443" s="294" t="s">
        <v>23052</v>
      </c>
      <c r="B3443" s="294"/>
      <c r="C3443" s="294"/>
      <c r="D3443" s="294"/>
      <c r="E3443" s="294"/>
      <c r="F3443" s="294"/>
    </row>
    <row r="3444">
      <c r="A3444" s="294" t="s">
        <v>23639</v>
      </c>
      <c r="B3444" s="294"/>
      <c r="C3444" s="294"/>
      <c r="D3444" s="294"/>
      <c r="E3444" s="294"/>
      <c r="F3444" s="294"/>
    </row>
    <row r="3445">
      <c r="A3445" s="294" t="s">
        <v>23640</v>
      </c>
      <c r="B3445" s="294"/>
      <c r="C3445" s="294"/>
      <c r="D3445" s="294"/>
      <c r="E3445" s="294"/>
      <c r="F3445" s="294"/>
    </row>
    <row r="3446">
      <c r="A3446" s="294" t="s">
        <v>23641</v>
      </c>
      <c r="B3446" s="294"/>
      <c r="C3446" s="294"/>
      <c r="D3446" s="294"/>
      <c r="E3446" s="294"/>
      <c r="F3446" s="294"/>
    </row>
    <row r="3447">
      <c r="A3447" s="294"/>
      <c r="B3447" s="294"/>
      <c r="C3447" s="294"/>
      <c r="D3447" s="294"/>
      <c r="E3447" s="294"/>
      <c r="F3447" s="294"/>
    </row>
    <row r="3448">
      <c r="A3448" s="294" t="s">
        <v>21312</v>
      </c>
      <c r="B3448" s="294"/>
      <c r="C3448" s="294"/>
      <c r="D3448" s="294"/>
      <c r="E3448" s="294"/>
      <c r="F3448" s="294"/>
    </row>
    <row r="3449">
      <c r="A3449" s="294" t="s">
        <v>23642</v>
      </c>
      <c r="B3449" s="294"/>
      <c r="C3449" s="294"/>
      <c r="D3449" s="294"/>
      <c r="E3449" s="294"/>
      <c r="F3449" s="294"/>
    </row>
    <row r="3450">
      <c r="A3450" s="294" t="s">
        <v>23643</v>
      </c>
      <c r="B3450" s="294"/>
      <c r="C3450" s="294"/>
      <c r="D3450" s="294"/>
      <c r="E3450" s="294"/>
      <c r="F3450" s="294"/>
    </row>
    <row r="3451">
      <c r="A3451" s="294" t="s">
        <v>23644</v>
      </c>
      <c r="B3451" s="294"/>
      <c r="C3451" s="294"/>
      <c r="D3451" s="294"/>
      <c r="E3451" s="294"/>
      <c r="F3451" s="294"/>
    </row>
    <row r="3452">
      <c r="A3452" s="294"/>
      <c r="B3452" s="294"/>
      <c r="C3452" s="294"/>
      <c r="D3452" s="294"/>
      <c r="E3452" s="294"/>
      <c r="F3452" s="294"/>
    </row>
    <row r="3453">
      <c r="A3453" s="294" t="s">
        <v>23645</v>
      </c>
      <c r="B3453" s="294"/>
      <c r="C3453" s="294"/>
      <c r="D3453" s="294"/>
      <c r="E3453" s="294"/>
      <c r="F3453" s="294"/>
    </row>
    <row r="3454">
      <c r="A3454" s="294"/>
      <c r="B3454" s="294"/>
      <c r="C3454" s="294"/>
      <c r="D3454" s="294"/>
      <c r="E3454" s="294"/>
      <c r="F3454" s="294"/>
    </row>
    <row r="3455">
      <c r="A3455" s="294" t="s">
        <v>23646</v>
      </c>
      <c r="B3455" s="294"/>
      <c r="C3455" s="294"/>
      <c r="D3455" s="294"/>
      <c r="E3455" s="294"/>
      <c r="F3455" s="294"/>
    </row>
    <row r="3456">
      <c r="A3456" s="294" t="s">
        <v>23647</v>
      </c>
      <c r="B3456" s="294"/>
      <c r="C3456" s="294"/>
      <c r="D3456" s="294"/>
      <c r="E3456" s="294"/>
      <c r="F3456" s="294"/>
    </row>
    <row r="3457">
      <c r="A3457" s="294"/>
      <c r="B3457" s="294"/>
      <c r="C3457" s="294"/>
      <c r="D3457" s="294"/>
      <c r="E3457" s="294"/>
      <c r="F3457" s="294"/>
    </row>
    <row r="3458">
      <c r="A3458" s="294" t="s">
        <v>23648</v>
      </c>
      <c r="B3458" s="294"/>
      <c r="C3458" s="294"/>
      <c r="D3458" s="294"/>
      <c r="E3458" s="294"/>
      <c r="F3458" s="294"/>
    </row>
    <row r="3459">
      <c r="A3459" s="294" t="s">
        <v>23649</v>
      </c>
      <c r="B3459" s="294"/>
      <c r="C3459" s="294"/>
      <c r="D3459" s="294"/>
      <c r="E3459" s="294"/>
      <c r="F3459" s="294"/>
    </row>
    <row r="3460">
      <c r="A3460" s="294"/>
      <c r="B3460" s="294"/>
      <c r="C3460" s="294"/>
      <c r="D3460" s="294"/>
      <c r="E3460" s="294"/>
      <c r="F3460" s="294"/>
    </row>
    <row r="3461">
      <c r="A3461" s="294" t="s">
        <v>23650</v>
      </c>
      <c r="B3461" s="294"/>
      <c r="C3461" s="294"/>
      <c r="D3461" s="294"/>
      <c r="E3461" s="294"/>
      <c r="F3461" s="294"/>
    </row>
    <row r="3462">
      <c r="A3462" s="294" t="s">
        <v>23651</v>
      </c>
      <c r="B3462" s="294"/>
      <c r="C3462" s="294"/>
      <c r="D3462" s="294"/>
      <c r="E3462" s="294"/>
      <c r="F3462" s="294"/>
    </row>
    <row r="3463">
      <c r="A3463" s="294" t="s">
        <v>23652</v>
      </c>
      <c r="B3463" s="294"/>
      <c r="C3463" s="294"/>
      <c r="D3463" s="294"/>
      <c r="E3463" s="294"/>
      <c r="F3463" s="294"/>
    </row>
    <row r="3464">
      <c r="A3464" s="294"/>
      <c r="B3464" s="294"/>
      <c r="C3464" s="294"/>
      <c r="D3464" s="294"/>
      <c r="E3464" s="294"/>
      <c r="F3464" s="294"/>
    </row>
    <row r="3465">
      <c r="A3465" s="294" t="s">
        <v>23653</v>
      </c>
      <c r="B3465" s="294"/>
      <c r="C3465" s="294"/>
      <c r="D3465" s="294"/>
      <c r="E3465" s="294"/>
      <c r="F3465" s="294"/>
    </row>
    <row r="3466">
      <c r="A3466" s="294" t="s">
        <v>23654</v>
      </c>
      <c r="B3466" s="294"/>
      <c r="C3466" s="294"/>
      <c r="D3466" s="294"/>
      <c r="E3466" s="294"/>
      <c r="F3466" s="294"/>
    </row>
    <row r="3467">
      <c r="A3467" s="294" t="s">
        <v>23655</v>
      </c>
      <c r="B3467" s="294"/>
      <c r="C3467" s="294"/>
      <c r="D3467" s="294"/>
      <c r="E3467" s="294"/>
      <c r="F3467" s="294"/>
    </row>
    <row r="3468">
      <c r="A3468" s="294" t="s">
        <v>23656</v>
      </c>
      <c r="B3468" s="294"/>
      <c r="C3468" s="294"/>
      <c r="D3468" s="294"/>
      <c r="E3468" s="294"/>
      <c r="F3468" s="294"/>
    </row>
    <row r="3469">
      <c r="A3469" s="294" t="s">
        <v>23657</v>
      </c>
      <c r="B3469" s="294"/>
      <c r="C3469" s="294"/>
      <c r="D3469" s="294"/>
      <c r="E3469" s="294"/>
      <c r="F3469" s="294"/>
    </row>
    <row r="3470">
      <c r="A3470" s="294" t="s">
        <v>23658</v>
      </c>
      <c r="B3470" s="294"/>
      <c r="C3470" s="294"/>
      <c r="D3470" s="294"/>
      <c r="E3470" s="294"/>
      <c r="F3470" s="294"/>
    </row>
    <row r="3471">
      <c r="A3471" s="294" t="s">
        <v>23659</v>
      </c>
      <c r="B3471" s="294"/>
      <c r="C3471" s="294"/>
      <c r="D3471" s="294"/>
      <c r="E3471" s="294"/>
      <c r="F3471" s="294"/>
    </row>
    <row r="3472">
      <c r="A3472" s="294"/>
      <c r="B3472" s="294"/>
      <c r="C3472" s="294"/>
      <c r="D3472" s="294"/>
      <c r="E3472" s="294"/>
      <c r="F3472" s="294"/>
    </row>
    <row r="3473">
      <c r="A3473" s="294" t="s">
        <v>23660</v>
      </c>
      <c r="B3473" s="294"/>
      <c r="C3473" s="294"/>
      <c r="D3473" s="294"/>
      <c r="E3473" s="294"/>
      <c r="F3473" s="294"/>
    </row>
    <row r="3474">
      <c r="A3474" s="294"/>
      <c r="B3474" s="294"/>
      <c r="C3474" s="294"/>
      <c r="D3474" s="294"/>
      <c r="E3474" s="294"/>
      <c r="F3474" s="294"/>
    </row>
    <row r="3475">
      <c r="A3475" s="294" t="s">
        <v>23661</v>
      </c>
      <c r="B3475" s="294"/>
      <c r="C3475" s="294"/>
      <c r="D3475" s="294"/>
      <c r="E3475" s="294"/>
      <c r="F3475" s="294"/>
    </row>
    <row r="3476">
      <c r="A3476" s="294" t="s">
        <v>23662</v>
      </c>
      <c r="B3476" s="294"/>
      <c r="C3476" s="294"/>
      <c r="D3476" s="294"/>
      <c r="E3476" s="294"/>
      <c r="F3476" s="294"/>
    </row>
    <row r="3477">
      <c r="A3477" s="294" t="s">
        <v>23663</v>
      </c>
      <c r="B3477" s="294"/>
      <c r="C3477" s="294"/>
      <c r="D3477" s="294"/>
      <c r="E3477" s="294"/>
      <c r="F3477" s="294"/>
    </row>
    <row r="3478">
      <c r="A3478" s="294" t="s">
        <v>23664</v>
      </c>
      <c r="B3478" s="294"/>
      <c r="C3478" s="294"/>
      <c r="D3478" s="294"/>
      <c r="E3478" s="294"/>
      <c r="F3478" s="294"/>
    </row>
    <row r="3479">
      <c r="A3479" s="294" t="s">
        <v>23665</v>
      </c>
      <c r="B3479" s="294"/>
      <c r="C3479" s="294"/>
      <c r="D3479" s="294"/>
      <c r="E3479" s="294"/>
      <c r="F3479" s="294"/>
    </row>
    <row r="3480">
      <c r="A3480" s="294" t="s">
        <v>23666</v>
      </c>
      <c r="B3480" s="294"/>
      <c r="C3480" s="294"/>
      <c r="D3480" s="294"/>
      <c r="E3480" s="294"/>
      <c r="F3480" s="294"/>
    </row>
    <row r="3481">
      <c r="A3481" s="294" t="s">
        <v>23667</v>
      </c>
      <c r="B3481" s="294"/>
      <c r="C3481" s="294"/>
      <c r="D3481" s="294"/>
      <c r="E3481" s="294"/>
      <c r="F3481" s="294"/>
    </row>
    <row r="3482">
      <c r="A3482" s="294" t="s">
        <v>23668</v>
      </c>
      <c r="B3482" s="294"/>
      <c r="C3482" s="294"/>
      <c r="D3482" s="294"/>
      <c r="E3482" s="294"/>
      <c r="F3482" s="294"/>
    </row>
    <row r="3483">
      <c r="A3483" s="294"/>
      <c r="B3483" s="294"/>
      <c r="C3483" s="294"/>
      <c r="D3483" s="294"/>
      <c r="E3483" s="294"/>
      <c r="F3483" s="294"/>
    </row>
    <row r="3484">
      <c r="A3484" s="294" t="s">
        <v>23669</v>
      </c>
      <c r="B3484" s="294"/>
      <c r="C3484" s="294"/>
      <c r="D3484" s="294"/>
      <c r="E3484" s="294"/>
      <c r="F3484" s="294"/>
    </row>
    <row r="3485">
      <c r="A3485" s="294"/>
      <c r="B3485" s="294"/>
      <c r="C3485" s="294"/>
      <c r="D3485" s="294"/>
      <c r="E3485" s="294"/>
      <c r="F3485" s="294"/>
    </row>
    <row r="3486">
      <c r="A3486" s="294" t="s">
        <v>23670</v>
      </c>
      <c r="B3486" s="294"/>
      <c r="C3486" s="294"/>
      <c r="D3486" s="294"/>
      <c r="E3486" s="294"/>
      <c r="F3486" s="294"/>
    </row>
    <row r="3487">
      <c r="A3487" s="294" t="s">
        <v>23671</v>
      </c>
      <c r="B3487" s="294"/>
      <c r="C3487" s="294"/>
      <c r="D3487" s="294"/>
      <c r="E3487" s="294"/>
      <c r="F3487" s="294"/>
    </row>
    <row r="3488">
      <c r="A3488" s="294" t="s">
        <v>23672</v>
      </c>
      <c r="B3488" s="294"/>
      <c r="C3488" s="294"/>
      <c r="D3488" s="294"/>
      <c r="E3488" s="294"/>
      <c r="F3488" s="294"/>
    </row>
    <row r="3489">
      <c r="A3489" s="294" t="s">
        <v>23673</v>
      </c>
      <c r="B3489" s="294"/>
      <c r="C3489" s="294"/>
      <c r="D3489" s="294"/>
      <c r="E3489" s="294"/>
      <c r="F3489" s="294"/>
    </row>
    <row r="3490">
      <c r="A3490" s="294"/>
      <c r="B3490" s="294"/>
      <c r="C3490" s="294"/>
      <c r="D3490" s="294"/>
      <c r="E3490" s="294"/>
      <c r="F3490" s="294"/>
    </row>
    <row r="3491">
      <c r="A3491" s="294" t="s">
        <v>23674</v>
      </c>
      <c r="B3491" s="294"/>
      <c r="C3491" s="294"/>
      <c r="D3491" s="294"/>
      <c r="E3491" s="294"/>
      <c r="F3491" s="294"/>
    </row>
    <row r="3492">
      <c r="A3492" s="294" t="s">
        <v>23675</v>
      </c>
      <c r="B3492" s="294"/>
      <c r="C3492" s="294"/>
      <c r="D3492" s="294"/>
      <c r="E3492" s="294"/>
      <c r="F3492" s="294"/>
    </row>
    <row r="3493">
      <c r="A3493" s="294" t="s">
        <v>23676</v>
      </c>
      <c r="B3493" s="294"/>
      <c r="C3493" s="294"/>
      <c r="D3493" s="294"/>
      <c r="E3493" s="294"/>
      <c r="F3493" s="294"/>
    </row>
    <row r="3494">
      <c r="A3494" s="294" t="s">
        <v>23677</v>
      </c>
      <c r="B3494" s="294"/>
      <c r="C3494" s="294"/>
      <c r="D3494" s="294"/>
      <c r="E3494" s="294"/>
      <c r="F3494" s="294"/>
    </row>
    <row r="3495">
      <c r="A3495" s="294" t="s">
        <v>23678</v>
      </c>
      <c r="B3495" s="294"/>
      <c r="C3495" s="294"/>
      <c r="D3495" s="294"/>
      <c r="E3495" s="294"/>
      <c r="F3495" s="294"/>
    </row>
    <row r="3496">
      <c r="A3496" s="294" t="s">
        <v>23679</v>
      </c>
      <c r="B3496" s="294"/>
      <c r="C3496" s="294"/>
      <c r="D3496" s="294"/>
      <c r="E3496" s="294"/>
      <c r="F3496" s="294"/>
    </row>
    <row r="3497">
      <c r="A3497" s="294"/>
      <c r="B3497" s="294"/>
      <c r="C3497" s="294"/>
      <c r="D3497" s="294"/>
      <c r="E3497" s="294"/>
      <c r="F3497" s="294"/>
    </row>
    <row r="3498">
      <c r="A3498" s="294" t="s">
        <v>23680</v>
      </c>
      <c r="B3498" s="294"/>
      <c r="C3498" s="294"/>
      <c r="D3498" s="294"/>
      <c r="E3498" s="294"/>
      <c r="F3498" s="294"/>
    </row>
    <row r="3499">
      <c r="A3499" s="294" t="s">
        <v>23681</v>
      </c>
      <c r="B3499" s="294"/>
      <c r="C3499" s="294"/>
      <c r="D3499" s="294"/>
      <c r="E3499" s="294"/>
      <c r="F3499" s="294"/>
    </row>
    <row r="3500">
      <c r="A3500" s="294" t="s">
        <v>23682</v>
      </c>
      <c r="B3500" s="294"/>
      <c r="C3500" s="294"/>
      <c r="D3500" s="294"/>
      <c r="E3500" s="294"/>
      <c r="F3500" s="294"/>
    </row>
    <row r="3501">
      <c r="A3501" s="294" t="s">
        <v>23683</v>
      </c>
      <c r="B3501" s="294"/>
      <c r="C3501" s="294"/>
      <c r="D3501" s="294"/>
      <c r="E3501" s="294"/>
      <c r="F3501" s="294"/>
    </row>
    <row r="3502">
      <c r="A3502" s="294" t="s">
        <v>23684</v>
      </c>
      <c r="B3502" s="294"/>
      <c r="C3502" s="294"/>
      <c r="D3502" s="294"/>
      <c r="E3502" s="294"/>
      <c r="F3502" s="294"/>
    </row>
    <row r="3503">
      <c r="A3503" s="294"/>
      <c r="B3503" s="294"/>
      <c r="C3503" s="294"/>
      <c r="D3503" s="294"/>
      <c r="E3503" s="294"/>
      <c r="F3503" s="294"/>
    </row>
    <row r="3504">
      <c r="A3504" s="294" t="s">
        <v>21305</v>
      </c>
      <c r="B3504" s="294"/>
      <c r="C3504" s="294"/>
      <c r="D3504" s="294"/>
      <c r="E3504" s="294"/>
      <c r="F3504" s="294"/>
    </row>
    <row r="3505">
      <c r="A3505" s="294"/>
      <c r="B3505" s="294"/>
      <c r="C3505" s="294"/>
      <c r="D3505" s="294"/>
      <c r="E3505" s="294"/>
      <c r="F3505" s="294"/>
    </row>
    <row r="3506">
      <c r="A3506" s="294" t="s">
        <v>23685</v>
      </c>
      <c r="B3506" s="294"/>
      <c r="C3506" s="294"/>
      <c r="D3506" s="294"/>
      <c r="E3506" s="294"/>
      <c r="F3506" s="294"/>
    </row>
    <row r="3507">
      <c r="A3507" s="294"/>
      <c r="B3507" s="294"/>
      <c r="C3507" s="294"/>
      <c r="D3507" s="294"/>
      <c r="E3507" s="294"/>
      <c r="F3507" s="294"/>
    </row>
    <row r="3508">
      <c r="A3508" s="294" t="s">
        <v>23686</v>
      </c>
      <c r="B3508" s="294"/>
      <c r="C3508" s="294"/>
      <c r="D3508" s="294"/>
      <c r="E3508" s="294"/>
      <c r="F3508" s="294"/>
    </row>
    <row r="3509">
      <c r="A3509" s="294" t="s">
        <v>23687</v>
      </c>
      <c r="B3509" s="294"/>
      <c r="C3509" s="294"/>
      <c r="D3509" s="294"/>
      <c r="E3509" s="294"/>
      <c r="F3509" s="294"/>
    </row>
    <row r="3510">
      <c r="A3510" s="294"/>
      <c r="B3510" s="294"/>
      <c r="C3510" s="294"/>
      <c r="D3510" s="294"/>
      <c r="E3510" s="294"/>
      <c r="F3510" s="294"/>
    </row>
    <row r="3511">
      <c r="A3511" s="294"/>
      <c r="B3511" s="294"/>
      <c r="C3511" s="294"/>
      <c r="D3511" s="294"/>
      <c r="E3511" s="294"/>
      <c r="F3511" s="294"/>
    </row>
    <row r="3512">
      <c r="A3512" s="294" t="s">
        <v>23688</v>
      </c>
      <c r="B3512" s="294"/>
      <c r="C3512" s="294"/>
      <c r="D3512" s="294"/>
      <c r="E3512" s="294"/>
      <c r="F3512" s="294"/>
    </row>
    <row r="3513">
      <c r="A3513" s="294" t="s">
        <v>23689</v>
      </c>
      <c r="B3513" s="294"/>
      <c r="C3513" s="294"/>
      <c r="D3513" s="294"/>
      <c r="E3513" s="294"/>
      <c r="F3513" s="294"/>
    </row>
    <row r="3514">
      <c r="A3514" s="294"/>
      <c r="B3514" s="294"/>
      <c r="C3514" s="294"/>
      <c r="D3514" s="294"/>
      <c r="E3514" s="294"/>
      <c r="F3514" s="294"/>
    </row>
    <row r="3515">
      <c r="A3515" s="294" t="s">
        <v>23690</v>
      </c>
      <c r="B3515" s="294"/>
      <c r="C3515" s="294"/>
      <c r="D3515" s="294"/>
      <c r="E3515" s="294"/>
      <c r="F3515" s="294"/>
    </row>
    <row r="3516">
      <c r="A3516" s="294" t="s">
        <v>23691</v>
      </c>
      <c r="B3516" s="294"/>
      <c r="C3516" s="294"/>
      <c r="D3516" s="294"/>
      <c r="E3516" s="294"/>
      <c r="F3516" s="294"/>
    </row>
    <row r="3517">
      <c r="A3517" s="294" t="s">
        <v>21270</v>
      </c>
      <c r="B3517" s="294"/>
      <c r="C3517" s="294"/>
      <c r="D3517" s="294"/>
      <c r="E3517" s="294"/>
      <c r="F3517" s="294"/>
    </row>
    <row r="3518">
      <c r="A3518" s="294" t="s">
        <v>23692</v>
      </c>
      <c r="B3518" s="294"/>
      <c r="C3518" s="294"/>
      <c r="D3518" s="294"/>
      <c r="E3518" s="294"/>
      <c r="F3518" s="294"/>
    </row>
    <row r="3519">
      <c r="A3519" s="294"/>
      <c r="B3519" s="294"/>
      <c r="C3519" s="294"/>
      <c r="D3519" s="294"/>
      <c r="E3519" s="294"/>
      <c r="F3519" s="294"/>
    </row>
    <row r="3520">
      <c r="A3520" s="294" t="s">
        <v>21272</v>
      </c>
      <c r="B3520" s="294"/>
      <c r="C3520" s="294"/>
      <c r="D3520" s="294"/>
      <c r="E3520" s="294"/>
      <c r="F3520" s="294"/>
    </row>
    <row r="3521">
      <c r="A3521" s="294"/>
      <c r="B3521" s="294"/>
      <c r="C3521" s="294"/>
      <c r="D3521" s="294"/>
      <c r="E3521" s="294"/>
      <c r="F3521" s="294"/>
    </row>
    <row r="3522">
      <c r="A3522" s="294" t="s">
        <v>23693</v>
      </c>
      <c r="B3522" s="294"/>
      <c r="C3522" s="294"/>
      <c r="D3522" s="294"/>
      <c r="E3522" s="294"/>
      <c r="F3522" s="294"/>
    </row>
    <row r="3523">
      <c r="A3523" s="294" t="s">
        <v>23694</v>
      </c>
      <c r="B3523" s="294"/>
      <c r="C3523" s="294"/>
      <c r="D3523" s="294"/>
      <c r="E3523" s="294"/>
      <c r="F3523" s="294"/>
    </row>
    <row r="3524">
      <c r="A3524" s="294" t="s">
        <v>23695</v>
      </c>
      <c r="B3524" s="294"/>
      <c r="C3524" s="294"/>
      <c r="D3524" s="294"/>
      <c r="E3524" s="294"/>
      <c r="F3524" s="294"/>
    </row>
    <row r="3525">
      <c r="A3525" s="294" t="s">
        <v>23696</v>
      </c>
      <c r="B3525" s="294"/>
      <c r="C3525" s="294"/>
      <c r="D3525" s="294"/>
      <c r="E3525" s="294"/>
      <c r="F3525" s="294"/>
    </row>
    <row r="3526">
      <c r="A3526" s="294" t="s">
        <v>23697</v>
      </c>
      <c r="B3526" s="294"/>
      <c r="C3526" s="294"/>
      <c r="D3526" s="294"/>
      <c r="E3526" s="294"/>
      <c r="F3526" s="294"/>
    </row>
    <row r="3527">
      <c r="A3527" s="294" t="s">
        <v>23698</v>
      </c>
      <c r="B3527" s="294"/>
      <c r="C3527" s="294"/>
      <c r="D3527" s="294"/>
      <c r="E3527" s="294"/>
      <c r="F3527" s="294"/>
    </row>
    <row r="3528">
      <c r="A3528" s="294" t="s">
        <v>23699</v>
      </c>
      <c r="B3528" s="294"/>
      <c r="C3528" s="294"/>
      <c r="D3528" s="294"/>
      <c r="E3528" s="294"/>
      <c r="F3528" s="294"/>
    </row>
    <row r="3529">
      <c r="A3529" s="294" t="s">
        <v>21892</v>
      </c>
      <c r="B3529" s="294"/>
      <c r="C3529" s="294"/>
      <c r="D3529" s="294"/>
      <c r="E3529" s="294"/>
      <c r="F3529" s="294"/>
    </row>
    <row r="3530">
      <c r="A3530" s="294" t="s">
        <v>23700</v>
      </c>
      <c r="B3530" s="294"/>
      <c r="C3530" s="294"/>
      <c r="D3530" s="294"/>
      <c r="E3530" s="294"/>
      <c r="F3530" s="294"/>
    </row>
    <row r="3531">
      <c r="A3531" s="294" t="s">
        <v>23701</v>
      </c>
      <c r="B3531" s="294"/>
      <c r="C3531" s="294"/>
      <c r="D3531" s="294"/>
      <c r="E3531" s="294"/>
      <c r="F3531" s="294"/>
    </row>
    <row r="3532">
      <c r="A3532" s="294" t="s">
        <v>23702</v>
      </c>
      <c r="B3532" s="294"/>
      <c r="C3532" s="294"/>
      <c r="D3532" s="294"/>
      <c r="E3532" s="294"/>
      <c r="F3532" s="294"/>
    </row>
    <row r="3533">
      <c r="A3533" s="294"/>
      <c r="B3533" s="294"/>
      <c r="C3533" s="294"/>
      <c r="D3533" s="294"/>
      <c r="E3533" s="294"/>
      <c r="F3533" s="294"/>
    </row>
    <row r="3534">
      <c r="A3534" s="294"/>
      <c r="B3534" s="294"/>
      <c r="C3534" s="294"/>
      <c r="D3534" s="294"/>
      <c r="E3534" s="294"/>
      <c r="F3534" s="294"/>
    </row>
    <row r="3535">
      <c r="A3535" s="294" t="s">
        <v>23703</v>
      </c>
      <c r="B3535" s="294"/>
      <c r="C3535" s="294"/>
      <c r="D3535" s="294"/>
      <c r="E3535" s="294"/>
      <c r="F3535" s="294"/>
    </row>
    <row r="3536">
      <c r="A3536" s="294" t="s">
        <v>23704</v>
      </c>
      <c r="B3536" s="294"/>
      <c r="C3536" s="294"/>
      <c r="D3536" s="294"/>
      <c r="E3536" s="294"/>
      <c r="F3536" s="294"/>
    </row>
    <row r="3537">
      <c r="A3537" s="294"/>
      <c r="B3537" s="294"/>
      <c r="C3537" s="294"/>
      <c r="D3537" s="294"/>
      <c r="E3537" s="294"/>
      <c r="F3537" s="294"/>
    </row>
    <row r="3538">
      <c r="A3538" s="294" t="s">
        <v>23477</v>
      </c>
      <c r="B3538" s="294"/>
      <c r="C3538" s="294"/>
      <c r="D3538" s="294"/>
      <c r="E3538" s="294"/>
      <c r="F3538" s="294"/>
    </row>
    <row r="3539">
      <c r="A3539" s="294" t="s">
        <v>23705</v>
      </c>
      <c r="B3539" s="294"/>
      <c r="C3539" s="294"/>
      <c r="D3539" s="294"/>
      <c r="E3539" s="294"/>
      <c r="F3539" s="294"/>
    </row>
    <row r="3540">
      <c r="A3540" s="294" t="s">
        <v>23706</v>
      </c>
      <c r="B3540" s="294"/>
      <c r="C3540" s="294"/>
      <c r="D3540" s="294"/>
      <c r="E3540" s="294"/>
      <c r="F3540" s="294"/>
    </row>
    <row r="3541">
      <c r="A3541" s="294" t="s">
        <v>23707</v>
      </c>
      <c r="B3541" s="294"/>
      <c r="C3541" s="294"/>
      <c r="D3541" s="294"/>
      <c r="E3541" s="294"/>
      <c r="F3541" s="294"/>
    </row>
    <row r="3542">
      <c r="A3542" s="294"/>
      <c r="B3542" s="294"/>
      <c r="C3542" s="294"/>
      <c r="D3542" s="294"/>
      <c r="E3542" s="294"/>
      <c r="F3542" s="294"/>
    </row>
    <row r="3543">
      <c r="A3543" s="294" t="s">
        <v>21945</v>
      </c>
      <c r="B3543" s="294"/>
      <c r="C3543" s="294"/>
      <c r="D3543" s="294"/>
      <c r="E3543" s="294"/>
      <c r="F3543" s="294"/>
    </row>
    <row r="3544">
      <c r="A3544" s="294" t="s">
        <v>22618</v>
      </c>
      <c r="B3544" s="294"/>
      <c r="C3544" s="294"/>
      <c r="D3544" s="294"/>
      <c r="E3544" s="294"/>
      <c r="F3544" s="294"/>
    </row>
    <row r="3545">
      <c r="A3545" s="294"/>
      <c r="B3545" s="294"/>
      <c r="C3545" s="294"/>
      <c r="D3545" s="294"/>
      <c r="E3545" s="294"/>
      <c r="F3545" s="294"/>
    </row>
    <row r="3546">
      <c r="A3546" s="294" t="s">
        <v>23708</v>
      </c>
      <c r="B3546" s="294"/>
      <c r="C3546" s="294"/>
      <c r="D3546" s="294"/>
      <c r="E3546" s="294"/>
      <c r="F3546" s="294"/>
    </row>
    <row r="3547">
      <c r="A3547" s="294" t="s">
        <v>23709</v>
      </c>
      <c r="B3547" s="294"/>
      <c r="C3547" s="294"/>
      <c r="D3547" s="294"/>
      <c r="E3547" s="294"/>
      <c r="F3547" s="294"/>
    </row>
    <row r="3548">
      <c r="A3548" s="294" t="s">
        <v>23710</v>
      </c>
      <c r="B3548" s="294"/>
      <c r="C3548" s="294"/>
      <c r="D3548" s="294"/>
      <c r="E3548" s="294"/>
      <c r="F3548" s="294"/>
    </row>
    <row r="3549">
      <c r="A3549" s="294" t="s">
        <v>23711</v>
      </c>
      <c r="B3549" s="294"/>
      <c r="C3549" s="294"/>
      <c r="D3549" s="294"/>
      <c r="E3549" s="294"/>
      <c r="F3549" s="294"/>
    </row>
    <row r="3550">
      <c r="A3550" s="294" t="s">
        <v>23712</v>
      </c>
      <c r="B3550" s="294"/>
      <c r="C3550" s="294"/>
      <c r="D3550" s="294"/>
      <c r="E3550" s="294"/>
      <c r="F3550" s="294"/>
    </row>
    <row r="3551">
      <c r="A3551" s="294" t="s">
        <v>23713</v>
      </c>
      <c r="B3551" s="294"/>
      <c r="C3551" s="294"/>
      <c r="D3551" s="294"/>
      <c r="E3551" s="294"/>
      <c r="F3551" s="294"/>
    </row>
    <row r="3552">
      <c r="A3552" s="294" t="s">
        <v>23714</v>
      </c>
      <c r="B3552" s="294"/>
      <c r="C3552" s="294"/>
      <c r="D3552" s="294"/>
      <c r="E3552" s="294"/>
      <c r="F3552" s="294"/>
    </row>
    <row r="3553">
      <c r="A3553" s="294" t="s">
        <v>23715</v>
      </c>
      <c r="B3553" s="294"/>
      <c r="C3553" s="294"/>
      <c r="D3553" s="294"/>
      <c r="E3553" s="294"/>
      <c r="F3553" s="294"/>
    </row>
    <row r="3554">
      <c r="A3554" s="294" t="s">
        <v>23716</v>
      </c>
      <c r="B3554" s="294"/>
      <c r="C3554" s="294"/>
      <c r="D3554" s="294"/>
      <c r="E3554" s="294"/>
      <c r="F3554" s="294"/>
    </row>
    <row r="3555">
      <c r="A3555" s="294" t="s">
        <v>23717</v>
      </c>
      <c r="B3555" s="294"/>
      <c r="C3555" s="294"/>
      <c r="D3555" s="294"/>
      <c r="E3555" s="294"/>
      <c r="F3555" s="294"/>
    </row>
    <row r="3556">
      <c r="A3556" s="294"/>
      <c r="B3556" s="294"/>
      <c r="C3556" s="294"/>
      <c r="D3556" s="294"/>
      <c r="E3556" s="294"/>
      <c r="F3556" s="294"/>
    </row>
    <row r="3557">
      <c r="A3557" s="294"/>
      <c r="B3557" s="294"/>
      <c r="C3557" s="294"/>
      <c r="D3557" s="294"/>
      <c r="E3557" s="294"/>
      <c r="F3557" s="294"/>
    </row>
    <row r="3558">
      <c r="A3558" s="294" t="s">
        <v>23718</v>
      </c>
      <c r="B3558" s="294"/>
      <c r="C3558" s="294"/>
      <c r="D3558" s="294"/>
      <c r="E3558" s="294"/>
      <c r="F3558" s="294"/>
    </row>
    <row r="3559">
      <c r="A3559" s="294"/>
      <c r="B3559" s="294"/>
      <c r="C3559" s="294"/>
      <c r="D3559" s="294"/>
      <c r="E3559" s="294"/>
      <c r="F3559" s="294"/>
    </row>
    <row r="3560">
      <c r="A3560" s="294" t="s">
        <v>23719</v>
      </c>
      <c r="B3560" s="294"/>
      <c r="C3560" s="294"/>
      <c r="D3560" s="294"/>
      <c r="E3560" s="294"/>
      <c r="F3560" s="294"/>
    </row>
    <row r="3561">
      <c r="A3561" s="294" t="s">
        <v>23720</v>
      </c>
      <c r="B3561" s="294"/>
      <c r="C3561" s="294"/>
      <c r="D3561" s="294"/>
      <c r="E3561" s="294"/>
      <c r="F3561" s="294"/>
    </row>
    <row r="3562">
      <c r="A3562" s="294" t="s">
        <v>23721</v>
      </c>
      <c r="B3562" s="294"/>
      <c r="C3562" s="294"/>
      <c r="D3562" s="294"/>
      <c r="E3562" s="294"/>
      <c r="F3562" s="294"/>
    </row>
    <row r="3563">
      <c r="A3563" s="294" t="s">
        <v>23722</v>
      </c>
      <c r="B3563" s="294"/>
      <c r="C3563" s="294"/>
      <c r="D3563" s="294"/>
      <c r="E3563" s="294"/>
      <c r="F3563" s="294"/>
    </row>
    <row r="3564">
      <c r="A3564" s="294" t="s">
        <v>23723</v>
      </c>
      <c r="B3564" s="294"/>
      <c r="C3564" s="294"/>
      <c r="D3564" s="294"/>
      <c r="E3564" s="294"/>
      <c r="F3564" s="294"/>
    </row>
    <row r="3565">
      <c r="A3565" s="294" t="s">
        <v>23724</v>
      </c>
      <c r="B3565" s="294"/>
      <c r="C3565" s="294"/>
      <c r="D3565" s="294"/>
      <c r="E3565" s="294"/>
      <c r="F3565" s="294"/>
    </row>
    <row r="3566">
      <c r="A3566" s="294" t="s">
        <v>23725</v>
      </c>
      <c r="B3566" s="294"/>
      <c r="C3566" s="294"/>
      <c r="D3566" s="294"/>
      <c r="E3566" s="294"/>
      <c r="F3566" s="294"/>
    </row>
    <row r="3567">
      <c r="A3567" s="294" t="s">
        <v>23726</v>
      </c>
      <c r="B3567" s="294"/>
      <c r="C3567" s="294"/>
      <c r="D3567" s="294"/>
      <c r="E3567" s="294"/>
      <c r="F3567" s="294"/>
    </row>
    <row r="3568">
      <c r="A3568" s="294" t="s">
        <v>23727</v>
      </c>
      <c r="B3568" s="294"/>
      <c r="C3568" s="294"/>
      <c r="D3568" s="294"/>
      <c r="E3568" s="294"/>
      <c r="F3568" s="294"/>
    </row>
    <row r="3569">
      <c r="A3569" s="294"/>
      <c r="B3569" s="294"/>
      <c r="C3569" s="294"/>
      <c r="D3569" s="294"/>
      <c r="E3569" s="294"/>
      <c r="F3569" s="294"/>
    </row>
    <row r="3570">
      <c r="A3570" s="294"/>
      <c r="B3570" s="294"/>
      <c r="C3570" s="294"/>
      <c r="D3570" s="294"/>
      <c r="E3570" s="294"/>
      <c r="F3570" s="294"/>
    </row>
    <row r="3571">
      <c r="A3571" s="294" t="s">
        <v>21298</v>
      </c>
      <c r="B3571" s="294"/>
      <c r="C3571" s="294"/>
      <c r="D3571" s="294"/>
      <c r="E3571" s="294"/>
      <c r="F3571" s="294"/>
    </row>
    <row r="3572">
      <c r="A3572" s="294"/>
      <c r="B3572" s="294"/>
      <c r="C3572" s="294"/>
      <c r="D3572" s="294"/>
      <c r="E3572" s="294"/>
      <c r="F3572" s="294"/>
    </row>
    <row r="3573">
      <c r="A3573" s="294" t="s">
        <v>23728</v>
      </c>
      <c r="B3573" s="294"/>
      <c r="C3573" s="294"/>
      <c r="D3573" s="294"/>
      <c r="E3573" s="294"/>
      <c r="F3573" s="294"/>
    </row>
    <row r="3574">
      <c r="A3574" s="294" t="s">
        <v>23729</v>
      </c>
      <c r="B3574" s="294"/>
      <c r="C3574" s="294"/>
      <c r="D3574" s="294"/>
      <c r="E3574" s="294"/>
      <c r="F3574" s="294"/>
    </row>
    <row r="3575">
      <c r="A3575" s="294" t="s">
        <v>23730</v>
      </c>
      <c r="B3575" s="294"/>
      <c r="C3575" s="294"/>
      <c r="D3575" s="294"/>
      <c r="E3575" s="294"/>
      <c r="F3575" s="294"/>
    </row>
    <row r="3576">
      <c r="A3576" s="294" t="s">
        <v>23731</v>
      </c>
      <c r="B3576" s="294"/>
      <c r="C3576" s="294"/>
      <c r="D3576" s="294"/>
      <c r="E3576" s="294"/>
      <c r="F3576" s="294"/>
    </row>
    <row r="3577">
      <c r="A3577" s="294"/>
      <c r="B3577" s="294"/>
      <c r="C3577" s="294"/>
      <c r="D3577" s="294"/>
      <c r="E3577" s="294"/>
      <c r="F3577" s="294"/>
    </row>
    <row r="3578">
      <c r="A3578" s="294"/>
      <c r="B3578" s="294"/>
      <c r="C3578" s="294"/>
      <c r="D3578" s="294"/>
      <c r="E3578" s="294"/>
      <c r="F3578" s="294"/>
    </row>
    <row r="3579">
      <c r="A3579" s="294"/>
      <c r="B3579" s="294"/>
      <c r="C3579" s="294"/>
      <c r="D3579" s="294"/>
      <c r="E3579" s="294"/>
      <c r="F3579" s="294"/>
    </row>
    <row r="3580">
      <c r="A3580" s="294"/>
      <c r="B3580" s="294"/>
      <c r="C3580" s="294"/>
      <c r="D3580" s="294"/>
      <c r="E3580" s="294"/>
      <c r="F3580" s="294"/>
    </row>
    <row r="3581">
      <c r="A3581" s="294" t="s">
        <v>21990</v>
      </c>
      <c r="B3581" s="294"/>
      <c r="C3581" s="294"/>
      <c r="D3581" s="294"/>
      <c r="E3581" s="294"/>
      <c r="F3581" s="294"/>
    </row>
    <row r="3582">
      <c r="A3582" s="294"/>
      <c r="B3582" s="294"/>
      <c r="C3582" s="294"/>
      <c r="D3582" s="294"/>
      <c r="E3582" s="294"/>
      <c r="F3582" s="294"/>
    </row>
    <row r="3583">
      <c r="A3583" s="294" t="s">
        <v>23732</v>
      </c>
      <c r="B3583" s="294"/>
      <c r="C3583" s="294"/>
      <c r="D3583" s="294"/>
      <c r="E3583" s="294"/>
      <c r="F3583" s="294"/>
    </row>
    <row r="3584">
      <c r="A3584" s="294" t="s">
        <v>23733</v>
      </c>
      <c r="B3584" s="294"/>
      <c r="C3584" s="294"/>
      <c r="D3584" s="294"/>
      <c r="E3584" s="294"/>
      <c r="F3584" s="294"/>
    </row>
    <row r="3585">
      <c r="A3585" s="294" t="s">
        <v>23734</v>
      </c>
      <c r="B3585" s="294"/>
      <c r="C3585" s="294"/>
      <c r="D3585" s="294"/>
      <c r="E3585" s="294"/>
      <c r="F3585" s="294"/>
    </row>
    <row r="3586">
      <c r="A3586" s="294" t="s">
        <v>23735</v>
      </c>
      <c r="B3586" s="294"/>
      <c r="C3586" s="294"/>
      <c r="D3586" s="294"/>
      <c r="E3586" s="294"/>
      <c r="F3586" s="294"/>
    </row>
    <row r="3587">
      <c r="A3587" s="294" t="s">
        <v>23736</v>
      </c>
      <c r="B3587" s="294"/>
      <c r="C3587" s="294"/>
      <c r="D3587" s="294"/>
      <c r="E3587" s="294"/>
      <c r="F3587" s="294"/>
    </row>
    <row r="3588">
      <c r="A3588" s="294" t="s">
        <v>23737</v>
      </c>
      <c r="B3588" s="294"/>
      <c r="C3588" s="294"/>
      <c r="D3588" s="294"/>
      <c r="E3588" s="294"/>
      <c r="F3588" s="294"/>
    </row>
    <row r="3589">
      <c r="A3589" s="294" t="s">
        <v>23738</v>
      </c>
      <c r="B3589" s="294"/>
      <c r="C3589" s="294"/>
      <c r="D3589" s="294"/>
      <c r="E3589" s="294"/>
      <c r="F3589" s="294"/>
    </row>
    <row r="3590">
      <c r="A3590" s="294" t="s">
        <v>23739</v>
      </c>
      <c r="B3590" s="294"/>
      <c r="C3590" s="294"/>
      <c r="D3590" s="294"/>
      <c r="E3590" s="294"/>
      <c r="F3590" s="294"/>
    </row>
    <row r="3591">
      <c r="A3591" s="294" t="s">
        <v>23740</v>
      </c>
      <c r="B3591" s="294"/>
      <c r="C3591" s="294"/>
      <c r="D3591" s="294"/>
      <c r="E3591" s="294"/>
      <c r="F3591" s="294"/>
    </row>
    <row r="3592">
      <c r="A3592" s="294" t="s">
        <v>23741</v>
      </c>
      <c r="B3592" s="294"/>
      <c r="C3592" s="294"/>
      <c r="D3592" s="294"/>
      <c r="E3592" s="294"/>
      <c r="F3592" s="294"/>
    </row>
    <row r="3593">
      <c r="A3593" s="294" t="s">
        <v>23742</v>
      </c>
      <c r="B3593" s="294"/>
      <c r="C3593" s="294"/>
      <c r="D3593" s="294"/>
      <c r="E3593" s="294"/>
      <c r="F3593" s="294"/>
    </row>
    <row r="3594">
      <c r="A3594" s="294" t="s">
        <v>23743</v>
      </c>
      <c r="B3594" s="294"/>
      <c r="C3594" s="294"/>
      <c r="D3594" s="294"/>
      <c r="E3594" s="294"/>
      <c r="F3594" s="294"/>
    </row>
    <row r="3595">
      <c r="A3595" s="294" t="s">
        <v>23744</v>
      </c>
      <c r="B3595" s="294"/>
      <c r="C3595" s="294"/>
      <c r="D3595" s="294"/>
      <c r="E3595" s="294"/>
      <c r="F3595" s="294"/>
    </row>
    <row r="3596">
      <c r="A3596" s="294" t="s">
        <v>23745</v>
      </c>
      <c r="B3596" s="294"/>
      <c r="C3596" s="294"/>
      <c r="D3596" s="294"/>
      <c r="E3596" s="294"/>
      <c r="F3596" s="294"/>
    </row>
    <row r="3597">
      <c r="A3597" s="294" t="s">
        <v>23746</v>
      </c>
      <c r="B3597" s="294"/>
      <c r="C3597" s="294"/>
      <c r="D3597" s="294"/>
      <c r="E3597" s="294"/>
      <c r="F3597" s="294"/>
    </row>
    <row r="3598">
      <c r="A3598" s="294"/>
      <c r="B3598" s="294"/>
      <c r="C3598" s="294"/>
      <c r="D3598" s="294"/>
      <c r="E3598" s="294"/>
      <c r="F3598" s="294"/>
    </row>
    <row r="3599">
      <c r="A3599" s="294" t="s">
        <v>21312</v>
      </c>
      <c r="B3599" s="294"/>
      <c r="C3599" s="294"/>
      <c r="D3599" s="294"/>
      <c r="E3599" s="294"/>
      <c r="F3599" s="294"/>
    </row>
    <row r="3600">
      <c r="A3600" s="294" t="s">
        <v>23691</v>
      </c>
      <c r="B3600" s="294"/>
      <c r="C3600" s="294"/>
      <c r="D3600" s="294"/>
      <c r="E3600" s="294"/>
      <c r="F3600" s="294"/>
    </row>
    <row r="3601">
      <c r="A3601" s="294" t="s">
        <v>21314</v>
      </c>
      <c r="B3601" s="294"/>
      <c r="C3601" s="294"/>
      <c r="D3601" s="294"/>
      <c r="E3601" s="294"/>
      <c r="F3601" s="294"/>
    </row>
    <row r="3602">
      <c r="A3602" s="294" t="s">
        <v>23692</v>
      </c>
      <c r="B3602" s="294"/>
      <c r="C3602" s="294"/>
      <c r="D3602" s="294"/>
      <c r="E3602" s="294"/>
      <c r="F3602" s="294"/>
    </row>
    <row r="3603">
      <c r="A3603" s="294"/>
      <c r="B3603" s="294"/>
      <c r="C3603" s="294"/>
      <c r="D3603" s="294"/>
      <c r="E3603" s="294"/>
      <c r="F3603" s="294"/>
    </row>
    <row r="3604">
      <c r="A3604" s="294"/>
      <c r="B3604" s="294"/>
      <c r="C3604" s="294"/>
      <c r="D3604" s="294"/>
      <c r="E3604" s="294"/>
      <c r="F3604" s="294"/>
    </row>
    <row r="3605">
      <c r="A3605" s="294" t="s">
        <v>23007</v>
      </c>
      <c r="B3605" s="294"/>
      <c r="C3605" s="294"/>
      <c r="D3605" s="294"/>
      <c r="E3605" s="294"/>
      <c r="F3605" s="294"/>
    </row>
    <row r="3606">
      <c r="A3606" s="294" t="s">
        <v>23747</v>
      </c>
      <c r="B3606" s="294"/>
      <c r="C3606" s="294"/>
      <c r="D3606" s="294"/>
      <c r="E3606" s="294"/>
      <c r="F3606" s="294"/>
    </row>
    <row r="3607">
      <c r="A3607" s="294"/>
      <c r="B3607" s="294"/>
      <c r="C3607" s="294"/>
      <c r="D3607" s="294"/>
      <c r="E3607" s="294"/>
      <c r="F3607" s="294"/>
    </row>
    <row r="3608">
      <c r="A3608" s="294"/>
      <c r="B3608" s="294"/>
      <c r="C3608" s="294"/>
      <c r="D3608" s="294"/>
      <c r="E3608" s="294"/>
      <c r="F3608" s="294"/>
    </row>
    <row r="3609">
      <c r="A3609" s="294" t="s">
        <v>23748</v>
      </c>
      <c r="B3609" s="294"/>
      <c r="C3609" s="294"/>
      <c r="D3609" s="294"/>
      <c r="E3609" s="294"/>
      <c r="F3609" s="294"/>
    </row>
    <row r="3610">
      <c r="A3610" s="294" t="s">
        <v>23749</v>
      </c>
      <c r="B3610" s="294"/>
      <c r="C3610" s="294"/>
      <c r="D3610" s="294"/>
      <c r="E3610" s="294"/>
      <c r="F3610" s="294"/>
    </row>
    <row r="3611">
      <c r="A3611" s="294" t="s">
        <v>23750</v>
      </c>
      <c r="B3611" s="294"/>
      <c r="C3611" s="294"/>
      <c r="D3611" s="294"/>
      <c r="E3611" s="294"/>
      <c r="F3611" s="294"/>
    </row>
    <row r="3612">
      <c r="A3612" s="294" t="s">
        <v>23751</v>
      </c>
      <c r="B3612" s="294" t="s">
        <v>21305</v>
      </c>
      <c r="C3612" s="294"/>
      <c r="D3612" s="294"/>
      <c r="E3612" s="294"/>
      <c r="F3612" s="294"/>
    </row>
    <row r="3613">
      <c r="A3613" s="294" t="s">
        <v>23752</v>
      </c>
      <c r="B3613" s="294"/>
      <c r="C3613" s="294"/>
      <c r="D3613" s="294"/>
      <c r="E3613" s="294"/>
      <c r="F3613" s="294"/>
    </row>
    <row r="3614">
      <c r="A3614" s="294" t="s">
        <v>23753</v>
      </c>
      <c r="B3614" s="294" t="s">
        <v>23754</v>
      </c>
      <c r="C3614" s="294"/>
      <c r="D3614" s="294"/>
      <c r="E3614" s="294"/>
      <c r="F3614" s="294"/>
    </row>
    <row r="3615">
      <c r="A3615" s="294"/>
      <c r="B3615" s="294"/>
      <c r="C3615" s="294"/>
      <c r="D3615" s="294"/>
      <c r="E3615" s="294"/>
      <c r="F3615" s="294"/>
    </row>
    <row r="3616">
      <c r="A3616" s="294"/>
      <c r="B3616" s="294"/>
      <c r="C3616" s="294"/>
      <c r="D3616" s="294"/>
      <c r="E3616" s="294"/>
      <c r="F3616" s="294"/>
    </row>
    <row r="3617">
      <c r="A3617" s="294" t="s">
        <v>21326</v>
      </c>
      <c r="B3617" s="294"/>
      <c r="C3617" s="294"/>
      <c r="D3617" s="294"/>
      <c r="E3617" s="294"/>
      <c r="F3617" s="294"/>
    </row>
    <row r="3618">
      <c r="A3618" s="294"/>
      <c r="B3618" s="294"/>
      <c r="C3618" s="294"/>
      <c r="D3618" s="294"/>
      <c r="E3618" s="294"/>
      <c r="F3618" s="294"/>
    </row>
    <row r="3619">
      <c r="A3619" s="294" t="s">
        <v>23755</v>
      </c>
      <c r="B3619" s="294"/>
      <c r="C3619" s="294"/>
      <c r="D3619" s="294"/>
      <c r="E3619" s="294"/>
      <c r="F3619" s="294"/>
    </row>
    <row r="3620">
      <c r="A3620" s="294" t="s">
        <v>23756</v>
      </c>
      <c r="B3620" s="294"/>
      <c r="C3620" s="294"/>
      <c r="D3620" s="294"/>
      <c r="E3620" s="294"/>
      <c r="F3620" s="294"/>
    </row>
    <row r="3621">
      <c r="A3621" s="294" t="s">
        <v>23757</v>
      </c>
      <c r="B3621" s="294"/>
      <c r="C3621" s="294"/>
      <c r="D3621" s="294"/>
      <c r="E3621" s="294"/>
      <c r="F3621" s="294"/>
    </row>
    <row r="3622">
      <c r="A3622" s="294" t="s">
        <v>23758</v>
      </c>
      <c r="B3622" s="294"/>
      <c r="C3622" s="294"/>
      <c r="D3622" s="294"/>
      <c r="E3622" s="294"/>
      <c r="F3622" s="294"/>
    </row>
    <row r="3623">
      <c r="A3623" s="294" t="s">
        <v>23759</v>
      </c>
      <c r="B3623" s="294"/>
      <c r="C3623" s="294"/>
      <c r="D3623" s="294"/>
      <c r="E3623" s="294"/>
      <c r="F3623" s="294"/>
    </row>
    <row r="3624">
      <c r="A3624" s="294" t="s">
        <v>23760</v>
      </c>
      <c r="B3624" s="294"/>
      <c r="C3624" s="294"/>
      <c r="D3624" s="294"/>
      <c r="E3624" s="294"/>
      <c r="F3624" s="294"/>
    </row>
    <row r="3625">
      <c r="A3625" s="294" t="s">
        <v>23761</v>
      </c>
      <c r="B3625" s="294"/>
      <c r="C3625" s="294"/>
      <c r="D3625" s="294"/>
      <c r="E3625" s="294"/>
      <c r="F3625" s="294"/>
    </row>
    <row r="3626">
      <c r="A3626" s="294"/>
      <c r="B3626" s="294"/>
      <c r="C3626" s="294"/>
      <c r="D3626" s="294"/>
      <c r="E3626" s="294"/>
      <c r="F3626" s="294"/>
    </row>
    <row r="3627">
      <c r="A3627" s="294"/>
      <c r="B3627" s="294"/>
      <c r="C3627" s="294"/>
      <c r="D3627" s="294"/>
      <c r="E3627" s="294"/>
      <c r="F3627" s="294"/>
    </row>
    <row r="3628">
      <c r="A3628" s="294"/>
      <c r="B3628" s="294"/>
      <c r="C3628" s="294"/>
      <c r="D3628" s="294"/>
      <c r="E3628" s="294"/>
      <c r="F3628" s="294"/>
    </row>
    <row r="3629">
      <c r="A3629" s="294" t="s">
        <v>21335</v>
      </c>
      <c r="B3629" s="294"/>
      <c r="C3629" s="294"/>
      <c r="D3629" s="294"/>
      <c r="E3629" s="294"/>
      <c r="F3629" s="294"/>
    </row>
    <row r="3630">
      <c r="A3630" s="294"/>
      <c r="B3630" s="294"/>
      <c r="C3630" s="294"/>
      <c r="D3630" s="294"/>
      <c r="E3630" s="294"/>
      <c r="F3630" s="294"/>
    </row>
    <row r="3631">
      <c r="A3631" s="294" t="s">
        <v>23762</v>
      </c>
      <c r="B3631" s="294"/>
      <c r="C3631" s="294"/>
      <c r="D3631" s="294"/>
      <c r="E3631" s="294"/>
      <c r="F3631" s="294"/>
    </row>
    <row r="3632">
      <c r="A3632" s="294" t="s">
        <v>23763</v>
      </c>
      <c r="B3632" s="294"/>
      <c r="C3632" s="294"/>
      <c r="D3632" s="294"/>
      <c r="E3632" s="294"/>
      <c r="F3632" s="294"/>
    </row>
    <row r="3633">
      <c r="A3633" s="294" t="s">
        <v>23764</v>
      </c>
      <c r="B3633" s="294"/>
      <c r="C3633" s="294"/>
      <c r="D3633" s="294"/>
      <c r="E3633" s="294"/>
      <c r="F3633" s="294"/>
    </row>
    <row r="3634">
      <c r="A3634" s="294" t="s">
        <v>23765</v>
      </c>
      <c r="B3634" s="294"/>
      <c r="C3634" s="294"/>
      <c r="D3634" s="294"/>
      <c r="E3634" s="294"/>
      <c r="F3634" s="294"/>
    </row>
    <row r="3635">
      <c r="A3635" s="294" t="s">
        <v>23766</v>
      </c>
      <c r="B3635" s="294"/>
      <c r="C3635" s="294"/>
      <c r="D3635" s="294"/>
      <c r="E3635" s="294"/>
      <c r="F3635" s="294"/>
    </row>
    <row r="3636">
      <c r="A3636" s="294"/>
      <c r="B3636" s="294"/>
      <c r="C3636" s="294"/>
      <c r="D3636" s="294"/>
      <c r="E3636" s="294"/>
      <c r="F3636" s="294"/>
    </row>
    <row r="3637">
      <c r="A3637" s="294"/>
      <c r="B3637" s="294"/>
      <c r="C3637" s="294"/>
      <c r="D3637" s="294"/>
      <c r="E3637" s="294"/>
      <c r="F3637" s="294"/>
    </row>
    <row r="3638">
      <c r="A3638" s="294" t="s">
        <v>23321</v>
      </c>
      <c r="B3638" s="294"/>
      <c r="C3638" s="294"/>
      <c r="D3638" s="294"/>
      <c r="E3638" s="294"/>
      <c r="F3638" s="294"/>
    </row>
    <row r="3639">
      <c r="A3639" s="294" t="s">
        <v>23767</v>
      </c>
      <c r="B3639" s="294"/>
      <c r="C3639" s="294"/>
      <c r="D3639" s="294"/>
      <c r="E3639" s="294"/>
      <c r="F3639" s="294"/>
    </row>
    <row r="3640">
      <c r="A3640" s="294"/>
      <c r="B3640" s="294"/>
      <c r="C3640" s="294"/>
      <c r="D3640" s="294"/>
      <c r="E3640" s="294"/>
      <c r="F3640" s="294"/>
    </row>
    <row r="3641">
      <c r="A3641" s="294" t="s">
        <v>23768</v>
      </c>
      <c r="B3641" s="294"/>
      <c r="C3641" s="294"/>
      <c r="D3641" s="294"/>
      <c r="E3641" s="294"/>
      <c r="F3641" s="294"/>
    </row>
    <row r="3642">
      <c r="A3642" s="294" t="s">
        <v>23769</v>
      </c>
      <c r="B3642" s="294"/>
      <c r="C3642" s="294"/>
      <c r="D3642" s="294"/>
      <c r="E3642" s="294"/>
      <c r="F3642" s="294"/>
    </row>
    <row r="3643">
      <c r="A3643" s="294" t="s">
        <v>22056</v>
      </c>
      <c r="B3643" s="294"/>
      <c r="C3643" s="294"/>
      <c r="D3643" s="294"/>
      <c r="E3643" s="294"/>
      <c r="F3643" s="294"/>
    </row>
    <row r="3644">
      <c r="A3644" s="294" t="s">
        <v>23770</v>
      </c>
      <c r="B3644" s="294"/>
      <c r="C3644" s="294"/>
      <c r="D3644" s="294"/>
      <c r="E3644" s="294"/>
      <c r="F3644" s="294"/>
    </row>
    <row r="3645">
      <c r="A3645" s="294"/>
      <c r="B3645" s="294"/>
      <c r="C3645" s="294"/>
      <c r="D3645" s="294"/>
      <c r="E3645" s="294"/>
      <c r="F3645" s="294"/>
    </row>
    <row r="3646">
      <c r="A3646" s="294"/>
      <c r="B3646" s="294"/>
      <c r="C3646" s="294"/>
      <c r="D3646" s="294"/>
      <c r="E3646" s="294"/>
      <c r="F3646" s="294"/>
    </row>
    <row r="3647">
      <c r="A3647" s="294" t="s">
        <v>23771</v>
      </c>
      <c r="B3647" s="294"/>
      <c r="C3647" s="294"/>
      <c r="D3647" s="294"/>
      <c r="E3647" s="294"/>
      <c r="F3647" s="294"/>
    </row>
    <row r="3648">
      <c r="A3648" s="294" t="s">
        <v>23772</v>
      </c>
      <c r="B3648" s="294"/>
      <c r="C3648" s="294"/>
      <c r="D3648" s="294"/>
      <c r="E3648" s="294"/>
      <c r="F3648" s="294"/>
    </row>
    <row r="3649">
      <c r="A3649" s="294"/>
      <c r="B3649" s="294"/>
      <c r="C3649" s="294"/>
      <c r="D3649" s="294"/>
      <c r="E3649" s="294"/>
      <c r="F3649" s="294"/>
    </row>
    <row r="3650">
      <c r="A3650" s="294" t="s">
        <v>22492</v>
      </c>
      <c r="B3650" s="294"/>
      <c r="C3650" s="294"/>
      <c r="D3650" s="294"/>
      <c r="E3650" s="294"/>
      <c r="F3650" s="294"/>
    </row>
    <row r="3651">
      <c r="A3651" s="294" t="s">
        <v>23773</v>
      </c>
      <c r="B3651" s="294"/>
      <c r="C3651" s="294"/>
      <c r="D3651" s="294"/>
      <c r="E3651" s="294"/>
      <c r="F3651" s="294"/>
    </row>
    <row r="3652">
      <c r="A3652" s="294" t="s">
        <v>23774</v>
      </c>
      <c r="B3652" s="294"/>
      <c r="C3652" s="294"/>
      <c r="D3652" s="294"/>
      <c r="E3652" s="294"/>
      <c r="F3652" s="294"/>
    </row>
    <row r="3653">
      <c r="A3653" s="294" t="s">
        <v>23775</v>
      </c>
      <c r="B3653" s="294"/>
      <c r="C3653" s="294"/>
      <c r="D3653" s="294"/>
      <c r="E3653" s="294"/>
      <c r="F3653" s="294"/>
    </row>
    <row r="3654">
      <c r="A3654" s="294"/>
      <c r="B3654" s="294"/>
      <c r="C3654" s="294"/>
      <c r="D3654" s="294"/>
      <c r="E3654" s="294"/>
      <c r="F3654" s="294"/>
    </row>
    <row r="3655">
      <c r="A3655" s="294" t="s">
        <v>23776</v>
      </c>
      <c r="B3655" s="294"/>
      <c r="C3655" s="294"/>
      <c r="D3655" s="294"/>
      <c r="E3655" s="294"/>
      <c r="F3655" s="294"/>
    </row>
    <row r="3656">
      <c r="A3656" s="294" t="s">
        <v>23777</v>
      </c>
      <c r="B3656" s="294"/>
      <c r="C3656" s="294"/>
      <c r="D3656" s="294"/>
      <c r="E3656" s="294"/>
      <c r="F3656" s="294"/>
    </row>
    <row r="3657">
      <c r="A3657" s="294"/>
      <c r="B3657" s="294"/>
      <c r="C3657" s="294"/>
      <c r="D3657" s="294"/>
      <c r="E3657" s="294"/>
      <c r="F3657" s="294"/>
    </row>
    <row r="3658">
      <c r="A3658" s="294" t="s">
        <v>23778</v>
      </c>
      <c r="B3658" s="294"/>
      <c r="C3658" s="294"/>
      <c r="D3658" s="294"/>
      <c r="E3658" s="294"/>
      <c r="F3658" s="294"/>
    </row>
    <row r="3659">
      <c r="A3659" s="294" t="s">
        <v>23779</v>
      </c>
      <c r="B3659" s="294"/>
      <c r="C3659" s="294"/>
      <c r="D3659" s="294"/>
      <c r="E3659" s="294"/>
      <c r="F3659" s="294"/>
    </row>
    <row r="3660">
      <c r="A3660" s="294" t="s">
        <v>23780</v>
      </c>
      <c r="B3660" s="294"/>
      <c r="C3660" s="294"/>
      <c r="D3660" s="294"/>
      <c r="E3660" s="294"/>
      <c r="F3660" s="294"/>
    </row>
    <row r="3661">
      <c r="A3661" s="294" t="s">
        <v>23781</v>
      </c>
      <c r="B3661" s="294"/>
      <c r="C3661" s="294"/>
      <c r="D3661" s="294"/>
      <c r="E3661" s="294"/>
      <c r="F3661" s="294"/>
    </row>
    <row r="3662">
      <c r="A3662" s="294" t="s">
        <v>21826</v>
      </c>
      <c r="B3662" s="294"/>
      <c r="C3662" s="294"/>
      <c r="D3662" s="294"/>
      <c r="E3662" s="294"/>
      <c r="F3662" s="294"/>
    </row>
    <row r="3663">
      <c r="A3663" s="294" t="s">
        <v>23782</v>
      </c>
      <c r="B3663" s="294"/>
      <c r="C3663" s="294"/>
      <c r="D3663" s="294"/>
      <c r="E3663" s="294"/>
      <c r="F3663" s="294"/>
    </row>
    <row r="3664">
      <c r="A3664" s="294" t="s">
        <v>23783</v>
      </c>
      <c r="B3664" s="294"/>
      <c r="C3664" s="294"/>
      <c r="D3664" s="294"/>
      <c r="E3664" s="294"/>
      <c r="F3664" s="294"/>
    </row>
    <row r="3665">
      <c r="A3665" s="294" t="s">
        <v>23784</v>
      </c>
      <c r="B3665" s="294"/>
      <c r="C3665" s="294"/>
      <c r="D3665" s="294"/>
      <c r="E3665" s="294"/>
      <c r="F3665" s="294"/>
    </row>
    <row r="3666">
      <c r="A3666" s="294" t="s">
        <v>23785</v>
      </c>
      <c r="B3666" s="294"/>
      <c r="C3666" s="294"/>
      <c r="D3666" s="294"/>
      <c r="E3666" s="294"/>
      <c r="F3666" s="294"/>
    </row>
    <row r="3667">
      <c r="A3667" s="294" t="s">
        <v>23786</v>
      </c>
      <c r="B3667" s="294"/>
      <c r="C3667" s="294"/>
      <c r="D3667" s="294"/>
      <c r="E3667" s="294"/>
      <c r="F3667" s="294"/>
    </row>
    <row r="3668">
      <c r="A3668" s="294" t="s">
        <v>23787</v>
      </c>
      <c r="B3668" s="294"/>
      <c r="C3668" s="294"/>
      <c r="D3668" s="294"/>
      <c r="E3668" s="294"/>
      <c r="F3668" s="294"/>
    </row>
    <row r="3669">
      <c r="A3669" s="294" t="s">
        <v>23788</v>
      </c>
      <c r="B3669" s="294"/>
      <c r="C3669" s="294"/>
      <c r="D3669" s="294"/>
      <c r="E3669" s="294"/>
      <c r="F3669" s="294"/>
    </row>
    <row r="3670">
      <c r="A3670" s="294" t="s">
        <v>23789</v>
      </c>
      <c r="B3670" s="294"/>
      <c r="C3670" s="294"/>
      <c r="D3670" s="294"/>
      <c r="E3670" s="294"/>
      <c r="F3670" s="294"/>
    </row>
    <row r="3671">
      <c r="A3671" s="294" t="s">
        <v>23790</v>
      </c>
      <c r="B3671" s="294"/>
      <c r="C3671" s="294"/>
      <c r="D3671" s="294"/>
      <c r="E3671" s="294"/>
      <c r="F3671" s="294"/>
    </row>
    <row r="3672">
      <c r="A3672" s="294" t="s">
        <v>23791</v>
      </c>
      <c r="B3672" s="294"/>
      <c r="C3672" s="294"/>
      <c r="D3672" s="294"/>
      <c r="E3672" s="294"/>
      <c r="F3672" s="294"/>
    </row>
    <row r="3673">
      <c r="A3673" s="294" t="s">
        <v>23223</v>
      </c>
      <c r="B3673" s="294"/>
      <c r="C3673" s="294"/>
      <c r="D3673" s="294"/>
      <c r="E3673" s="294"/>
      <c r="F3673" s="294"/>
    </row>
    <row r="3674">
      <c r="A3674" s="294" t="s">
        <v>23792</v>
      </c>
      <c r="B3674" s="294"/>
      <c r="C3674" s="294"/>
      <c r="D3674" s="294"/>
      <c r="E3674" s="294"/>
      <c r="F3674" s="294"/>
    </row>
    <row r="3675">
      <c r="A3675" s="294" t="s">
        <v>23793</v>
      </c>
      <c r="B3675" s="294"/>
      <c r="C3675" s="294"/>
      <c r="D3675" s="294"/>
      <c r="E3675" s="294"/>
      <c r="F3675" s="294"/>
    </row>
    <row r="3676">
      <c r="A3676" s="294" t="s">
        <v>23794</v>
      </c>
      <c r="B3676" s="294"/>
      <c r="C3676" s="294"/>
      <c r="D3676" s="294"/>
      <c r="E3676" s="294"/>
      <c r="F3676" s="294"/>
    </row>
    <row r="3677">
      <c r="A3677" s="294" t="s">
        <v>23795</v>
      </c>
      <c r="B3677" s="294"/>
      <c r="C3677" s="294"/>
      <c r="D3677" s="294"/>
      <c r="E3677" s="294"/>
      <c r="F3677" s="294"/>
    </row>
    <row r="3678">
      <c r="A3678" s="294"/>
      <c r="B3678" s="294"/>
      <c r="C3678" s="294"/>
      <c r="D3678" s="294"/>
      <c r="E3678" s="294"/>
      <c r="F3678" s="294"/>
    </row>
    <row r="3679">
      <c r="A3679" s="294" t="s">
        <v>21312</v>
      </c>
      <c r="B3679" s="294"/>
      <c r="C3679" s="294"/>
      <c r="D3679" s="294"/>
      <c r="E3679" s="294"/>
      <c r="F3679" s="294"/>
    </row>
    <row r="3680">
      <c r="A3680" s="294" t="s">
        <v>23796</v>
      </c>
      <c r="B3680" s="294"/>
      <c r="C3680" s="294"/>
      <c r="D3680" s="294"/>
      <c r="E3680" s="294"/>
      <c r="F3680" s="294"/>
    </row>
    <row r="3681">
      <c r="A3681" s="294" t="s">
        <v>23797</v>
      </c>
      <c r="B3681" s="294"/>
      <c r="C3681" s="294"/>
      <c r="D3681" s="294"/>
      <c r="E3681" s="294"/>
      <c r="F3681" s="294"/>
    </row>
    <row r="3682">
      <c r="A3682" s="294" t="s">
        <v>23798</v>
      </c>
      <c r="B3682" s="294"/>
      <c r="C3682" s="294"/>
      <c r="D3682" s="294"/>
      <c r="E3682" s="294"/>
      <c r="F3682" s="294"/>
    </row>
    <row r="3683">
      <c r="A3683" s="294"/>
      <c r="B3683" s="294"/>
      <c r="C3683" s="294"/>
      <c r="D3683" s="294"/>
      <c r="E3683" s="294"/>
      <c r="F3683" s="294"/>
    </row>
    <row r="3684">
      <c r="A3684" s="294"/>
      <c r="B3684" s="294"/>
      <c r="C3684" s="294"/>
      <c r="D3684" s="294"/>
      <c r="E3684" s="294"/>
      <c r="F3684" s="294"/>
    </row>
    <row r="3685">
      <c r="A3685" s="294"/>
      <c r="B3685" s="294"/>
      <c r="C3685" s="294"/>
      <c r="D3685" s="294"/>
      <c r="E3685" s="294"/>
      <c r="F3685" s="294"/>
    </row>
    <row r="3686">
      <c r="A3686" s="294" t="s">
        <v>22512</v>
      </c>
      <c r="B3686" s="294"/>
      <c r="C3686" s="294"/>
      <c r="D3686" s="294"/>
      <c r="E3686" s="294"/>
      <c r="F3686" s="294"/>
    </row>
    <row r="3687">
      <c r="A3687" s="294" t="s">
        <v>20462</v>
      </c>
      <c r="B3687" s="294"/>
      <c r="C3687" s="294"/>
      <c r="D3687" s="294"/>
      <c r="E3687" s="294"/>
      <c r="F3687" s="294"/>
    </row>
    <row r="3688">
      <c r="A3688" s="294"/>
      <c r="B3688" s="294"/>
      <c r="C3688" s="294"/>
      <c r="D3688" s="294"/>
      <c r="E3688" s="294"/>
      <c r="F3688" s="294"/>
    </row>
    <row r="3689">
      <c r="A3689" s="294" t="s">
        <v>23799</v>
      </c>
      <c r="B3689" s="294"/>
      <c r="C3689" s="294"/>
      <c r="D3689" s="294"/>
      <c r="E3689" s="294"/>
      <c r="F3689" s="294"/>
    </row>
    <row r="3690">
      <c r="A3690" s="294" t="s">
        <v>23800</v>
      </c>
      <c r="B3690" s="294"/>
      <c r="C3690" s="294"/>
      <c r="D3690" s="294"/>
      <c r="E3690" s="294"/>
      <c r="F3690" s="294"/>
    </row>
    <row r="3691">
      <c r="A3691" s="294" t="s">
        <v>23801</v>
      </c>
      <c r="B3691" s="294"/>
      <c r="C3691" s="294"/>
      <c r="D3691" s="294"/>
      <c r="E3691" s="294"/>
      <c r="F3691" s="294"/>
    </row>
    <row r="3692">
      <c r="A3692" s="294" t="s">
        <v>23802</v>
      </c>
      <c r="B3692" s="294"/>
      <c r="C3692" s="294"/>
      <c r="D3692" s="294"/>
      <c r="E3692" s="294"/>
      <c r="F3692" s="294"/>
    </row>
    <row r="3693">
      <c r="A3693" s="294" t="str">
        <f>ARRAY_CONSTRAIN(ARRAYFORMULA(-Rajaswala apachara – Improper regimen during menstruation), 1, 1)</f>
        <v>#ERROR!</v>
      </c>
      <c r="B3693" s="294"/>
      <c r="C3693" s="294"/>
      <c r="D3693" s="294"/>
      <c r="E3693" s="294"/>
      <c r="F3693" s="294"/>
    </row>
    <row r="3694">
      <c r="A3694" s="294" t="s">
        <v>23803</v>
      </c>
      <c r="B3694" s="294"/>
      <c r="C3694" s="294"/>
      <c r="D3694" s="294"/>
      <c r="E3694" s="294"/>
      <c r="F3694" s="294"/>
    </row>
    <row r="3695">
      <c r="A3695" s="294" t="s">
        <v>23804</v>
      </c>
      <c r="B3695" s="294"/>
      <c r="C3695" s="294"/>
      <c r="D3695" s="294"/>
      <c r="E3695" s="294"/>
      <c r="F3695" s="294"/>
    </row>
    <row r="3696">
      <c r="A3696" s="294" t="s">
        <v>23805</v>
      </c>
      <c r="B3696" s="294"/>
      <c r="C3696" s="294"/>
      <c r="D3696" s="294"/>
      <c r="E3696" s="294"/>
      <c r="F3696" s="294"/>
    </row>
    <row r="3697">
      <c r="A3697" s="294" t="s">
        <v>23806</v>
      </c>
      <c r="B3697" s="294"/>
      <c r="C3697" s="294"/>
      <c r="D3697" s="294"/>
      <c r="E3697" s="294"/>
      <c r="F3697" s="294"/>
    </row>
    <row r="3698">
      <c r="A3698" s="294" t="s">
        <v>23807</v>
      </c>
      <c r="B3698" s="294"/>
      <c r="C3698" s="294"/>
      <c r="D3698" s="294"/>
      <c r="E3698" s="294"/>
      <c r="F3698" s="294"/>
    </row>
    <row r="3699">
      <c r="A3699" s="294"/>
      <c r="B3699" s="294"/>
      <c r="C3699" s="294"/>
      <c r="D3699" s="294"/>
      <c r="E3699" s="294"/>
      <c r="F3699" s="294"/>
    </row>
    <row r="3700">
      <c r="A3700" s="294" t="s">
        <v>22523</v>
      </c>
      <c r="B3700" s="294"/>
      <c r="C3700" s="294"/>
      <c r="D3700" s="294"/>
      <c r="E3700" s="294"/>
      <c r="F3700" s="294"/>
    </row>
    <row r="3701">
      <c r="A3701" s="294" t="s">
        <v>23238</v>
      </c>
      <c r="B3701" s="294"/>
      <c r="C3701" s="294"/>
      <c r="D3701" s="294"/>
      <c r="E3701" s="294"/>
      <c r="F3701" s="294"/>
    </row>
    <row r="3702">
      <c r="A3702" s="294"/>
      <c r="B3702" s="294"/>
      <c r="C3702" s="294"/>
      <c r="D3702" s="294"/>
      <c r="E3702" s="294"/>
      <c r="F3702" s="294"/>
    </row>
    <row r="3703">
      <c r="A3703" s="294" t="s">
        <v>23808</v>
      </c>
      <c r="B3703" s="294"/>
      <c r="C3703" s="294"/>
      <c r="D3703" s="294"/>
      <c r="E3703" s="294"/>
      <c r="F3703" s="294"/>
    </row>
    <row r="3704">
      <c r="A3704" s="294" t="s">
        <v>23809</v>
      </c>
      <c r="B3704" s="294"/>
      <c r="C3704" s="294"/>
      <c r="D3704" s="294"/>
      <c r="E3704" s="294"/>
      <c r="F3704" s="294"/>
    </row>
    <row r="3705">
      <c r="A3705" s="294" t="s">
        <v>23357</v>
      </c>
      <c r="B3705" s="294"/>
      <c r="C3705" s="294"/>
      <c r="D3705" s="294"/>
      <c r="E3705" s="294"/>
      <c r="F3705" s="294"/>
    </row>
    <row r="3706">
      <c r="A3706" s="294" t="s">
        <v>23810</v>
      </c>
      <c r="B3706" s="294"/>
      <c r="C3706" s="294"/>
      <c r="D3706" s="294"/>
      <c r="E3706" s="294"/>
      <c r="F3706" s="294"/>
    </row>
    <row r="3707">
      <c r="A3707" s="294" t="s">
        <v>23811</v>
      </c>
      <c r="B3707" s="294"/>
      <c r="C3707" s="294"/>
      <c r="D3707" s="294"/>
      <c r="E3707" s="294"/>
      <c r="F3707" s="294"/>
    </row>
    <row r="3708">
      <c r="A3708" s="294"/>
      <c r="B3708" s="294"/>
      <c r="C3708" s="294"/>
      <c r="D3708" s="294"/>
      <c r="E3708" s="294"/>
      <c r="F3708" s="294"/>
    </row>
    <row r="3709">
      <c r="A3709" s="294" t="s">
        <v>23812</v>
      </c>
      <c r="B3709" s="294"/>
      <c r="C3709" s="294"/>
      <c r="D3709" s="294"/>
      <c r="E3709" s="294"/>
      <c r="F3709" s="294"/>
    </row>
    <row r="3710">
      <c r="A3710" s="294" t="s">
        <v>23813</v>
      </c>
      <c r="B3710" s="294"/>
      <c r="C3710" s="294"/>
      <c r="D3710" s="294"/>
      <c r="E3710" s="294"/>
      <c r="F3710" s="294"/>
    </row>
    <row r="3711">
      <c r="A3711" s="294"/>
      <c r="B3711" s="294"/>
      <c r="C3711" s="294"/>
      <c r="D3711" s="294"/>
      <c r="E3711" s="294"/>
      <c r="F3711" s="294"/>
    </row>
    <row r="3712">
      <c r="A3712" s="294" t="s">
        <v>23814</v>
      </c>
      <c r="B3712" s="294"/>
      <c r="C3712" s="294"/>
      <c r="D3712" s="294"/>
      <c r="E3712" s="294"/>
      <c r="F3712" s="294"/>
    </row>
    <row r="3713">
      <c r="A3713" s="294" t="s">
        <v>23815</v>
      </c>
      <c r="B3713" s="294"/>
      <c r="C3713" s="294"/>
      <c r="D3713" s="294"/>
      <c r="E3713" s="294"/>
      <c r="F3713" s="294"/>
    </row>
    <row r="3714">
      <c r="A3714" s="294" t="s">
        <v>23816</v>
      </c>
      <c r="B3714" s="294"/>
      <c r="C3714" s="294"/>
      <c r="D3714" s="294"/>
      <c r="E3714" s="294"/>
      <c r="F3714" s="294"/>
    </row>
    <row r="3715">
      <c r="A3715" s="294" t="s">
        <v>23817</v>
      </c>
      <c r="B3715" s="294"/>
      <c r="C3715" s="294"/>
      <c r="D3715" s="294"/>
      <c r="E3715" s="294"/>
      <c r="F3715" s="294"/>
    </row>
    <row r="3716">
      <c r="A3716" s="294" t="s">
        <v>23818</v>
      </c>
      <c r="B3716" s="294"/>
      <c r="C3716" s="294"/>
      <c r="D3716" s="294"/>
      <c r="E3716" s="294"/>
      <c r="F3716" s="294"/>
    </row>
    <row r="3717">
      <c r="A3717" s="294" t="s">
        <v>23819</v>
      </c>
      <c r="B3717" s="294"/>
      <c r="C3717" s="294"/>
      <c r="D3717" s="294"/>
      <c r="E3717" s="294"/>
      <c r="F3717" s="294"/>
    </row>
    <row r="3718">
      <c r="A3718" s="294" t="s">
        <v>23820</v>
      </c>
      <c r="B3718" s="294"/>
      <c r="C3718" s="294"/>
      <c r="D3718" s="294"/>
      <c r="E3718" s="294"/>
      <c r="F3718" s="294"/>
    </row>
    <row r="3719">
      <c r="A3719" s="294" t="s">
        <v>23821</v>
      </c>
      <c r="B3719" s="294"/>
      <c r="C3719" s="294"/>
      <c r="D3719" s="294"/>
      <c r="E3719" s="294"/>
      <c r="F3719" s="294"/>
    </row>
    <row r="3720">
      <c r="A3720" s="294" t="s">
        <v>23822</v>
      </c>
      <c r="B3720" s="294"/>
      <c r="C3720" s="294"/>
      <c r="D3720" s="294"/>
      <c r="E3720" s="294"/>
      <c r="F3720" s="294"/>
    </row>
    <row r="3721">
      <c r="A3721" s="294"/>
      <c r="B3721" s="294"/>
      <c r="C3721" s="294"/>
      <c r="D3721" s="294"/>
      <c r="E3721" s="294"/>
      <c r="F3721" s="294"/>
    </row>
    <row r="3722">
      <c r="A3722" s="294" t="s">
        <v>21401</v>
      </c>
      <c r="B3722" s="294"/>
      <c r="C3722" s="294"/>
      <c r="D3722" s="294"/>
      <c r="E3722" s="294"/>
      <c r="F3722" s="294"/>
    </row>
    <row r="3723">
      <c r="A3723" s="294"/>
      <c r="B3723" s="294"/>
      <c r="C3723" s="294"/>
      <c r="D3723" s="294"/>
      <c r="E3723" s="294"/>
      <c r="F3723" s="294"/>
    </row>
    <row r="3724">
      <c r="A3724" s="294" t="s">
        <v>23823</v>
      </c>
      <c r="B3724" s="294"/>
      <c r="C3724" s="294"/>
      <c r="D3724" s="294"/>
      <c r="E3724" s="294"/>
      <c r="F3724" s="294"/>
    </row>
    <row r="3725">
      <c r="A3725" s="294" t="s">
        <v>23824</v>
      </c>
      <c r="B3725" s="294"/>
      <c r="C3725" s="294"/>
      <c r="D3725" s="294"/>
      <c r="E3725" s="294"/>
      <c r="F3725" s="294"/>
    </row>
    <row r="3726">
      <c r="A3726" s="294" t="s">
        <v>23825</v>
      </c>
      <c r="B3726" s="294"/>
      <c r="C3726" s="294"/>
      <c r="D3726" s="294"/>
      <c r="E3726" s="294"/>
      <c r="F3726" s="294"/>
    </row>
    <row r="3727">
      <c r="A3727" s="294" t="s">
        <v>23826</v>
      </c>
      <c r="B3727" s="294"/>
      <c r="C3727" s="294"/>
      <c r="D3727" s="294"/>
      <c r="E3727" s="294"/>
      <c r="F3727" s="294"/>
    </row>
    <row r="3728">
      <c r="A3728" s="294" t="s">
        <v>23827</v>
      </c>
      <c r="B3728" s="294"/>
      <c r="C3728" s="294"/>
      <c r="D3728" s="294"/>
      <c r="E3728" s="294"/>
      <c r="F3728" s="294"/>
    </row>
    <row r="3729">
      <c r="A3729" s="294" t="s">
        <v>23828</v>
      </c>
      <c r="B3729" s="294"/>
      <c r="C3729" s="294"/>
      <c r="D3729" s="294"/>
      <c r="E3729" s="294"/>
      <c r="F3729" s="294"/>
    </row>
    <row r="3730">
      <c r="A3730" s="294" t="s">
        <v>23829</v>
      </c>
      <c r="B3730" s="294"/>
      <c r="C3730" s="294"/>
      <c r="D3730" s="294"/>
      <c r="E3730" s="294"/>
      <c r="F3730" s="294"/>
    </row>
    <row r="3731">
      <c r="A3731" s="294" t="s">
        <v>23830</v>
      </c>
      <c r="B3731" s="294"/>
      <c r="C3731" s="294"/>
      <c r="D3731" s="294"/>
      <c r="E3731" s="294"/>
      <c r="F3731" s="294"/>
    </row>
    <row r="3732">
      <c r="A3732" s="294" t="s">
        <v>23831</v>
      </c>
      <c r="B3732" s="294"/>
      <c r="C3732" s="294"/>
      <c r="D3732" s="294"/>
      <c r="E3732" s="294"/>
      <c r="F3732" s="294"/>
    </row>
    <row r="3733">
      <c r="A3733" s="294"/>
      <c r="B3733" s="294"/>
      <c r="C3733" s="294"/>
      <c r="D3733" s="294"/>
      <c r="E3733" s="294"/>
      <c r="F3733" s="294"/>
    </row>
    <row r="3734">
      <c r="A3734" s="294"/>
      <c r="B3734" s="294"/>
      <c r="C3734" s="294"/>
      <c r="D3734" s="294"/>
      <c r="E3734" s="294"/>
      <c r="F3734" s="294"/>
    </row>
    <row r="3735">
      <c r="A3735" s="294" t="s">
        <v>22239</v>
      </c>
      <c r="B3735" s="294"/>
      <c r="C3735" s="294"/>
      <c r="D3735" s="294"/>
      <c r="E3735" s="294"/>
      <c r="F3735" s="294"/>
    </row>
    <row r="3736">
      <c r="A3736" s="294"/>
      <c r="B3736" s="294"/>
      <c r="C3736" s="294"/>
      <c r="D3736" s="294"/>
      <c r="E3736" s="294"/>
      <c r="F3736" s="294"/>
    </row>
    <row r="3737">
      <c r="A3737" s="294" t="s">
        <v>23832</v>
      </c>
      <c r="B3737" s="294"/>
      <c r="C3737" s="294"/>
      <c r="D3737" s="294"/>
      <c r="E3737" s="294"/>
      <c r="F3737" s="294"/>
    </row>
    <row r="3738">
      <c r="A3738" s="294" t="s">
        <v>23833</v>
      </c>
      <c r="B3738" s="294"/>
      <c r="C3738" s="294"/>
      <c r="D3738" s="294"/>
      <c r="E3738" s="294"/>
      <c r="F3738" s="294"/>
    </row>
    <row r="3739">
      <c r="A3739" s="294" t="s">
        <v>23834</v>
      </c>
      <c r="B3739" s="294"/>
      <c r="C3739" s="294"/>
      <c r="D3739" s="294"/>
      <c r="E3739" s="294"/>
      <c r="F3739" s="294"/>
    </row>
    <row r="3740">
      <c r="A3740" s="294" t="s">
        <v>23835</v>
      </c>
      <c r="B3740" s="294"/>
      <c r="C3740" s="294"/>
      <c r="D3740" s="294"/>
      <c r="E3740" s="294"/>
      <c r="F3740" s="294"/>
    </row>
    <row r="3741">
      <c r="A3741" s="294" t="s">
        <v>23836</v>
      </c>
      <c r="B3741" s="294"/>
      <c r="C3741" s="294"/>
      <c r="D3741" s="294"/>
      <c r="E3741" s="294"/>
      <c r="F3741" s="294"/>
    </row>
    <row r="3742">
      <c r="A3742" s="294" t="s">
        <v>23837</v>
      </c>
      <c r="B3742" s="294"/>
      <c r="C3742" s="294"/>
      <c r="D3742" s="294"/>
      <c r="E3742" s="294"/>
      <c r="F3742" s="294"/>
    </row>
    <row r="3743">
      <c r="A3743" s="294" t="s">
        <v>23838</v>
      </c>
      <c r="B3743" s="294"/>
      <c r="C3743" s="294"/>
      <c r="D3743" s="294"/>
      <c r="E3743" s="294"/>
      <c r="F3743" s="294"/>
    </row>
    <row r="3744">
      <c r="A3744" s="294" t="s">
        <v>23839</v>
      </c>
      <c r="B3744" s="294"/>
      <c r="C3744" s="294"/>
      <c r="D3744" s="294"/>
      <c r="E3744" s="294"/>
      <c r="F3744" s="294"/>
    </row>
    <row r="3745">
      <c r="A3745" s="294" t="s">
        <v>23840</v>
      </c>
      <c r="B3745" s="294"/>
      <c r="C3745" s="294"/>
      <c r="D3745" s="294"/>
      <c r="E3745" s="294"/>
      <c r="F3745" s="294"/>
    </row>
    <row r="3746">
      <c r="A3746" s="294"/>
      <c r="B3746" s="294"/>
      <c r="C3746" s="294"/>
      <c r="D3746" s="294"/>
      <c r="E3746" s="294"/>
      <c r="F3746" s="294"/>
    </row>
    <row r="3747">
      <c r="A3747" s="294" t="s">
        <v>21990</v>
      </c>
      <c r="B3747" s="294"/>
      <c r="C3747" s="294"/>
      <c r="D3747" s="294"/>
      <c r="E3747" s="294"/>
      <c r="F3747" s="294"/>
    </row>
    <row r="3748">
      <c r="A3748" s="294"/>
      <c r="B3748" s="294"/>
      <c r="C3748" s="294"/>
      <c r="D3748" s="294"/>
      <c r="E3748" s="294"/>
      <c r="F3748" s="294"/>
    </row>
    <row r="3749">
      <c r="A3749" s="294" t="s">
        <v>23841</v>
      </c>
      <c r="B3749" s="294"/>
      <c r="C3749" s="294"/>
      <c r="D3749" s="294"/>
      <c r="E3749" s="294"/>
      <c r="F3749" s="294"/>
    </row>
    <row r="3750">
      <c r="A3750" s="294" t="s">
        <v>23842</v>
      </c>
      <c r="B3750" s="294"/>
      <c r="C3750" s="294"/>
      <c r="D3750" s="294"/>
      <c r="E3750" s="294"/>
      <c r="F3750" s="294"/>
    </row>
    <row r="3751">
      <c r="A3751" s="294" t="s">
        <v>23843</v>
      </c>
      <c r="B3751" s="294"/>
      <c r="C3751" s="294"/>
      <c r="D3751" s="294"/>
      <c r="E3751" s="294"/>
      <c r="F3751" s="294"/>
    </row>
    <row r="3752">
      <c r="A3752" s="294" t="s">
        <v>23844</v>
      </c>
      <c r="B3752" s="294"/>
      <c r="C3752" s="294"/>
      <c r="D3752" s="294"/>
      <c r="E3752" s="294"/>
      <c r="F3752" s="294"/>
    </row>
    <row r="3753">
      <c r="A3753" s="294" t="s">
        <v>23845</v>
      </c>
      <c r="B3753" s="294"/>
      <c r="C3753" s="294"/>
      <c r="D3753" s="294"/>
      <c r="E3753" s="294"/>
      <c r="F3753" s="294"/>
    </row>
    <row r="3754">
      <c r="A3754" s="294" t="s">
        <v>23846</v>
      </c>
      <c r="B3754" s="294"/>
      <c r="C3754" s="294"/>
      <c r="D3754" s="294"/>
      <c r="E3754" s="294"/>
      <c r="F3754" s="294"/>
    </row>
    <row r="3755">
      <c r="A3755" s="294" t="s">
        <v>23847</v>
      </c>
      <c r="B3755" s="294"/>
      <c r="C3755" s="294"/>
      <c r="D3755" s="294"/>
      <c r="E3755" s="294"/>
      <c r="F3755" s="294"/>
    </row>
    <row r="3756">
      <c r="A3756" s="294" t="s">
        <v>23848</v>
      </c>
      <c r="B3756" s="294"/>
      <c r="C3756" s="294"/>
      <c r="D3756" s="294"/>
      <c r="E3756" s="294"/>
      <c r="F3756" s="294"/>
    </row>
    <row r="3757">
      <c r="A3757" s="294" t="s">
        <v>23849</v>
      </c>
      <c r="B3757" s="294"/>
      <c r="C3757" s="294"/>
      <c r="D3757" s="294"/>
      <c r="E3757" s="294"/>
      <c r="F3757" s="294"/>
    </row>
    <row r="3758">
      <c r="A3758" s="294" t="s">
        <v>21312</v>
      </c>
      <c r="B3758" s="294"/>
      <c r="C3758" s="294"/>
      <c r="D3758" s="294"/>
      <c r="E3758" s="294"/>
      <c r="F3758" s="294"/>
    </row>
    <row r="3759">
      <c r="A3759" s="294" t="s">
        <v>23850</v>
      </c>
      <c r="B3759" s="294"/>
      <c r="C3759" s="294"/>
      <c r="D3759" s="294"/>
      <c r="E3759" s="294"/>
      <c r="F3759" s="294"/>
    </row>
    <row r="3760">
      <c r="A3760" s="294" t="s">
        <v>23851</v>
      </c>
      <c r="B3760" s="294"/>
      <c r="C3760" s="294"/>
      <c r="D3760" s="294"/>
      <c r="E3760" s="294"/>
      <c r="F3760" s="294"/>
    </row>
    <row r="3761">
      <c r="A3761" s="294" t="s">
        <v>23798</v>
      </c>
      <c r="B3761" s="294"/>
      <c r="C3761" s="294"/>
      <c r="D3761" s="294"/>
      <c r="E3761" s="294"/>
      <c r="F3761" s="294"/>
    </row>
    <row r="3762">
      <c r="A3762" s="294"/>
      <c r="B3762" s="294"/>
      <c r="C3762" s="294"/>
      <c r="D3762" s="294"/>
      <c r="E3762" s="294"/>
      <c r="F3762" s="294"/>
    </row>
    <row r="3763">
      <c r="A3763" s="294" t="s">
        <v>21429</v>
      </c>
      <c r="B3763" s="294"/>
      <c r="C3763" s="294"/>
      <c r="D3763" s="294"/>
      <c r="E3763" s="294"/>
      <c r="F3763" s="294"/>
    </row>
    <row r="3764">
      <c r="A3764" s="294" t="s">
        <v>23852</v>
      </c>
      <c r="B3764" s="294"/>
      <c r="C3764" s="294"/>
      <c r="D3764" s="294"/>
      <c r="E3764" s="294"/>
      <c r="F3764" s="294"/>
    </row>
    <row r="3765">
      <c r="A3765" s="294"/>
      <c r="B3765" s="294"/>
      <c r="C3765" s="294"/>
      <c r="D3765" s="294"/>
      <c r="E3765" s="294"/>
      <c r="F3765" s="294"/>
    </row>
    <row r="3766">
      <c r="A3766" s="294" t="s">
        <v>23853</v>
      </c>
      <c r="B3766" s="294"/>
      <c r="C3766" s="294"/>
      <c r="D3766" s="294"/>
      <c r="E3766" s="294"/>
      <c r="F3766" s="294"/>
    </row>
    <row r="3767">
      <c r="A3767" s="294" t="s">
        <v>23854</v>
      </c>
      <c r="B3767" s="294"/>
      <c r="C3767" s="294"/>
      <c r="D3767" s="294"/>
      <c r="E3767" s="294"/>
      <c r="F3767" s="294"/>
    </row>
    <row r="3768">
      <c r="A3768" s="294" t="s">
        <v>23855</v>
      </c>
      <c r="B3768" s="294"/>
      <c r="C3768" s="294"/>
      <c r="D3768" s="294"/>
      <c r="E3768" s="294"/>
      <c r="F3768" s="294"/>
    </row>
    <row r="3769">
      <c r="A3769" s="294" t="s">
        <v>23856</v>
      </c>
      <c r="B3769" s="294"/>
      <c r="C3769" s="294"/>
      <c r="D3769" s="294"/>
      <c r="E3769" s="294"/>
      <c r="F3769" s="294"/>
    </row>
    <row r="3770">
      <c r="A3770" s="294" t="s">
        <v>23857</v>
      </c>
      <c r="B3770" s="294"/>
      <c r="C3770" s="294"/>
      <c r="D3770" s="294"/>
      <c r="E3770" s="294"/>
      <c r="F3770" s="294"/>
    </row>
    <row r="3771">
      <c r="A3771" s="294" t="s">
        <v>23858</v>
      </c>
      <c r="B3771" s="294"/>
      <c r="C3771" s="294"/>
      <c r="D3771" s="294"/>
      <c r="E3771" s="294"/>
      <c r="F3771" s="294"/>
    </row>
    <row r="3772">
      <c r="A3772" s="294" t="s">
        <v>23859</v>
      </c>
      <c r="B3772" s="294"/>
      <c r="C3772" s="294"/>
      <c r="D3772" s="294"/>
      <c r="E3772" s="294"/>
      <c r="F3772" s="294"/>
    </row>
    <row r="3773">
      <c r="A3773" s="294" t="s">
        <v>23860</v>
      </c>
      <c r="B3773" s="294"/>
      <c r="C3773" s="294"/>
      <c r="D3773" s="294"/>
      <c r="E3773" s="294"/>
      <c r="F3773" s="294"/>
    </row>
    <row r="3774">
      <c r="A3774" s="294" t="s">
        <v>23861</v>
      </c>
      <c r="B3774" s="294"/>
      <c r="C3774" s="294"/>
      <c r="D3774" s="294"/>
      <c r="E3774" s="294"/>
      <c r="F3774" s="294"/>
    </row>
    <row r="3775">
      <c r="A3775" s="294" t="s">
        <v>23862</v>
      </c>
      <c r="B3775" s="294"/>
      <c r="C3775" s="294"/>
      <c r="D3775" s="294"/>
      <c r="E3775" s="294"/>
      <c r="F3775" s="294"/>
    </row>
    <row r="3776">
      <c r="A3776" s="294" t="s">
        <v>23863</v>
      </c>
      <c r="B3776" s="294"/>
      <c r="C3776" s="294"/>
      <c r="D3776" s="294"/>
      <c r="E3776" s="294"/>
      <c r="F3776" s="294"/>
    </row>
    <row r="3777">
      <c r="A3777" s="294"/>
      <c r="B3777" s="294"/>
      <c r="C3777" s="294"/>
      <c r="D3777" s="294"/>
      <c r="E3777" s="294"/>
      <c r="F3777" s="294"/>
    </row>
    <row r="3778">
      <c r="A3778" s="294"/>
      <c r="B3778" s="294"/>
      <c r="C3778" s="294"/>
      <c r="D3778" s="294"/>
      <c r="E3778" s="294"/>
      <c r="F3778" s="294"/>
    </row>
    <row r="3779">
      <c r="A3779" s="294"/>
      <c r="B3779" s="294"/>
      <c r="C3779" s="294"/>
      <c r="D3779" s="294"/>
      <c r="E3779" s="294"/>
      <c r="F3779" s="294"/>
    </row>
    <row r="3780">
      <c r="A3780" s="294" t="s">
        <v>23864</v>
      </c>
      <c r="B3780" s="294"/>
      <c r="C3780" s="294"/>
      <c r="D3780" s="294"/>
      <c r="E3780" s="294"/>
      <c r="F3780" s="294"/>
    </row>
    <row r="3781">
      <c r="A3781" s="294"/>
      <c r="B3781" s="294"/>
      <c r="C3781" s="294"/>
      <c r="D3781" s="294"/>
      <c r="E3781" s="294"/>
      <c r="F3781" s="294"/>
    </row>
    <row r="3782">
      <c r="A3782" s="294" t="s">
        <v>23865</v>
      </c>
      <c r="B3782" s="294"/>
      <c r="C3782" s="294"/>
      <c r="D3782" s="294"/>
      <c r="E3782" s="294"/>
      <c r="F3782" s="294"/>
    </row>
    <row r="3783">
      <c r="A3783" s="294" t="s">
        <v>23866</v>
      </c>
      <c r="B3783" s="294"/>
      <c r="C3783" s="294"/>
      <c r="D3783" s="294"/>
      <c r="E3783" s="294"/>
      <c r="F3783" s="294"/>
    </row>
    <row r="3784">
      <c r="A3784" s="294" t="s">
        <v>23867</v>
      </c>
      <c r="B3784" s="294"/>
      <c r="C3784" s="294"/>
      <c r="D3784" s="294"/>
      <c r="E3784" s="294"/>
      <c r="F3784" s="294"/>
    </row>
    <row r="3785">
      <c r="A3785" s="294" t="s">
        <v>23868</v>
      </c>
      <c r="B3785" s="294"/>
      <c r="C3785" s="294"/>
      <c r="D3785" s="294"/>
      <c r="E3785" s="294"/>
      <c r="F3785" s="294"/>
    </row>
    <row r="3786">
      <c r="A3786" s="294" t="s">
        <v>23869</v>
      </c>
      <c r="B3786" s="294"/>
      <c r="C3786" s="294"/>
      <c r="D3786" s="294"/>
      <c r="E3786" s="294"/>
      <c r="F3786" s="294"/>
    </row>
    <row r="3787">
      <c r="A3787" s="294" t="s">
        <v>23870</v>
      </c>
      <c r="B3787" s="294"/>
      <c r="C3787" s="294"/>
      <c r="D3787" s="294"/>
      <c r="E3787" s="294"/>
      <c r="F3787" s="294"/>
    </row>
    <row r="3788">
      <c r="A3788" s="294" t="s">
        <v>23871</v>
      </c>
      <c r="B3788" s="294"/>
      <c r="C3788" s="294"/>
      <c r="D3788" s="294"/>
      <c r="E3788" s="294"/>
      <c r="F3788" s="294"/>
    </row>
    <row r="3789">
      <c r="A3789" s="294" t="s">
        <v>23872</v>
      </c>
      <c r="B3789" s="294"/>
      <c r="C3789" s="294"/>
      <c r="D3789" s="294"/>
      <c r="E3789" s="294"/>
      <c r="F3789" s="294"/>
    </row>
    <row r="3790">
      <c r="A3790" s="294" t="s">
        <v>23873</v>
      </c>
      <c r="B3790" s="294"/>
      <c r="C3790" s="294"/>
      <c r="D3790" s="294"/>
      <c r="E3790" s="294"/>
      <c r="F3790" s="294"/>
    </row>
    <row r="3791">
      <c r="A3791" s="294"/>
      <c r="B3791" s="294"/>
      <c r="C3791" s="294"/>
      <c r="D3791" s="294"/>
      <c r="E3791" s="294"/>
      <c r="F3791" s="294"/>
    </row>
    <row r="3792">
      <c r="A3792" s="294"/>
      <c r="B3792" s="294"/>
      <c r="C3792" s="294"/>
      <c r="D3792" s="294"/>
      <c r="E3792" s="294"/>
      <c r="F3792" s="294"/>
    </row>
    <row r="3793">
      <c r="A3793" s="294" t="s">
        <v>21335</v>
      </c>
      <c r="B3793" s="294"/>
      <c r="C3793" s="294"/>
      <c r="D3793" s="294"/>
      <c r="E3793" s="294"/>
      <c r="F3793" s="294"/>
    </row>
    <row r="3794">
      <c r="A3794" s="294"/>
      <c r="B3794" s="294"/>
      <c r="C3794" s="294"/>
      <c r="D3794" s="294"/>
      <c r="E3794" s="294"/>
      <c r="F3794" s="294"/>
    </row>
    <row r="3795">
      <c r="A3795" s="294" t="s">
        <v>23874</v>
      </c>
      <c r="B3795" s="294"/>
      <c r="C3795" s="294"/>
      <c r="D3795" s="294"/>
      <c r="E3795" s="294"/>
      <c r="F3795" s="294"/>
    </row>
    <row r="3796">
      <c r="A3796" s="294" t="s">
        <v>23875</v>
      </c>
      <c r="B3796" s="294"/>
      <c r="C3796" s="294"/>
      <c r="D3796" s="294"/>
      <c r="E3796" s="294"/>
      <c r="F3796" s="294"/>
    </row>
    <row r="3797">
      <c r="A3797" s="294" t="s">
        <v>23876</v>
      </c>
      <c r="B3797" s="294"/>
      <c r="C3797" s="294"/>
      <c r="D3797" s="294"/>
      <c r="E3797" s="294"/>
      <c r="F3797" s="294"/>
    </row>
    <row r="3798">
      <c r="A3798" s="294" t="s">
        <v>23877</v>
      </c>
      <c r="B3798" s="294"/>
      <c r="C3798" s="294"/>
      <c r="D3798" s="294"/>
      <c r="E3798" s="294"/>
      <c r="F3798" s="294"/>
    </row>
    <row r="3799">
      <c r="A3799" s="294" t="s">
        <v>23878</v>
      </c>
      <c r="B3799" s="294"/>
      <c r="C3799" s="294"/>
      <c r="D3799" s="294"/>
      <c r="E3799" s="294"/>
      <c r="F3799" s="294"/>
    </row>
    <row r="3800">
      <c r="A3800" s="294" t="s">
        <v>23879</v>
      </c>
      <c r="B3800" s="294"/>
      <c r="C3800" s="294"/>
      <c r="D3800" s="294"/>
      <c r="E3800" s="294"/>
      <c r="F3800" s="294"/>
    </row>
    <row r="3801">
      <c r="A3801" s="294" t="s">
        <v>23880</v>
      </c>
      <c r="B3801" s="294"/>
      <c r="C3801" s="294"/>
      <c r="D3801" s="294"/>
      <c r="E3801" s="294"/>
      <c r="F3801" s="294"/>
    </row>
    <row r="3802">
      <c r="A3802" s="294" t="s">
        <v>23881</v>
      </c>
      <c r="B3802" s="294"/>
      <c r="C3802" s="294"/>
      <c r="D3802" s="294"/>
      <c r="E3802" s="294"/>
      <c r="F3802" s="294"/>
    </row>
    <row r="3803">
      <c r="A3803" s="294" t="s">
        <v>23882</v>
      </c>
      <c r="B3803" s="294"/>
      <c r="C3803" s="294"/>
      <c r="D3803" s="294"/>
      <c r="E3803" s="294"/>
      <c r="F3803" s="294"/>
    </row>
    <row r="3804">
      <c r="A3804" s="294" t="s">
        <v>23883</v>
      </c>
      <c r="B3804" s="294"/>
      <c r="C3804" s="294"/>
      <c r="D3804" s="294"/>
      <c r="E3804" s="294"/>
      <c r="F3804" s="294"/>
    </row>
    <row r="3805">
      <c r="A3805" s="294" t="s">
        <v>23884</v>
      </c>
      <c r="B3805" s="294"/>
      <c r="C3805" s="294"/>
      <c r="D3805" s="294"/>
      <c r="E3805" s="294"/>
      <c r="F3805" s="294"/>
    </row>
    <row r="3806">
      <c r="A3806" s="294"/>
      <c r="B3806" s="294"/>
      <c r="C3806" s="294"/>
      <c r="D3806" s="294"/>
      <c r="E3806" s="294"/>
      <c r="F3806" s="294"/>
    </row>
    <row r="3807">
      <c r="A3807" s="294" t="s">
        <v>22572</v>
      </c>
      <c r="B3807" s="294"/>
      <c r="C3807" s="294"/>
      <c r="D3807" s="294"/>
      <c r="E3807" s="294"/>
      <c r="F3807" s="294"/>
    </row>
    <row r="3808">
      <c r="A3808" s="294" t="s">
        <v>23767</v>
      </c>
      <c r="B3808" s="294"/>
      <c r="C3808" s="294"/>
      <c r="D3808" s="294"/>
      <c r="E3808" s="294"/>
      <c r="F3808" s="294"/>
    </row>
    <row r="3809">
      <c r="A3809" s="294"/>
      <c r="B3809" s="294"/>
      <c r="C3809" s="294"/>
      <c r="D3809" s="294"/>
      <c r="E3809" s="294"/>
      <c r="F3809" s="294"/>
    </row>
    <row r="3810">
      <c r="A3810" s="294" t="s">
        <v>23885</v>
      </c>
      <c r="B3810" s="294"/>
      <c r="C3810" s="294"/>
      <c r="D3810" s="294"/>
      <c r="E3810" s="294"/>
      <c r="F3810" s="294"/>
    </row>
    <row r="3811">
      <c r="A3811" s="294" t="s">
        <v>23886</v>
      </c>
      <c r="B3811" s="294"/>
      <c r="C3811" s="294"/>
      <c r="D3811" s="294"/>
      <c r="E3811" s="294"/>
      <c r="F3811" s="294"/>
    </row>
    <row r="3812">
      <c r="A3812" s="294" t="s">
        <v>23887</v>
      </c>
      <c r="B3812" s="294"/>
      <c r="C3812" s="294"/>
      <c r="D3812" s="294"/>
      <c r="E3812" s="294"/>
      <c r="F3812" s="294"/>
    </row>
    <row r="3813">
      <c r="A3813" s="294" t="s">
        <v>23888</v>
      </c>
      <c r="B3813" s="294"/>
      <c r="C3813" s="294"/>
      <c r="D3813" s="294"/>
      <c r="E3813" s="294"/>
      <c r="F3813" s="294"/>
    </row>
    <row r="3814">
      <c r="A3814" s="294"/>
      <c r="B3814" s="294"/>
      <c r="C3814" s="294"/>
      <c r="D3814" s="294"/>
      <c r="E3814" s="294"/>
      <c r="F3814" s="294"/>
    </row>
    <row r="3815">
      <c r="A3815" s="294" t="s">
        <v>23889</v>
      </c>
      <c r="B3815" s="294"/>
      <c r="C3815" s="294"/>
      <c r="D3815" s="294"/>
      <c r="E3815" s="294"/>
      <c r="F3815" s="294"/>
    </row>
    <row r="3816">
      <c r="A3816" s="294"/>
      <c r="B3816" s="294"/>
      <c r="C3816" s="294"/>
      <c r="D3816" s="294"/>
      <c r="E3816" s="294"/>
      <c r="F3816" s="294"/>
    </row>
    <row r="3817">
      <c r="A3817" s="294" t="s">
        <v>23890</v>
      </c>
      <c r="B3817" s="294"/>
      <c r="C3817" s="294"/>
      <c r="D3817" s="294"/>
      <c r="E3817" s="294"/>
      <c r="F3817" s="294"/>
    </row>
    <row r="3818">
      <c r="A3818" s="294" t="s">
        <v>23891</v>
      </c>
      <c r="B3818" s="294"/>
      <c r="C3818" s="294"/>
      <c r="D3818" s="294"/>
      <c r="E3818" s="294"/>
      <c r="F3818" s="294"/>
    </row>
    <row r="3819">
      <c r="A3819" s="294" t="s">
        <v>23892</v>
      </c>
      <c r="B3819" s="294"/>
      <c r="C3819" s="294"/>
      <c r="D3819" s="294"/>
      <c r="E3819" s="294"/>
      <c r="F3819" s="294"/>
    </row>
    <row r="3820">
      <c r="A3820" s="294" t="s">
        <v>23893</v>
      </c>
      <c r="B3820" s="294"/>
      <c r="C3820" s="294"/>
      <c r="D3820" s="294"/>
      <c r="E3820" s="294"/>
      <c r="F3820" s="294"/>
    </row>
    <row r="3821">
      <c r="A3821" s="294" t="s">
        <v>23894</v>
      </c>
      <c r="B3821" s="294"/>
      <c r="C3821" s="294"/>
      <c r="D3821" s="294"/>
      <c r="E3821" s="294"/>
      <c r="F3821" s="294"/>
    </row>
    <row r="3822">
      <c r="A3822" s="294"/>
      <c r="B3822" s="294"/>
      <c r="C3822" s="294"/>
      <c r="D3822" s="294"/>
      <c r="E3822" s="294"/>
      <c r="F3822" s="294"/>
    </row>
    <row r="3823">
      <c r="A3823" s="294" t="s">
        <v>23895</v>
      </c>
      <c r="B3823" s="294"/>
      <c r="C3823" s="294"/>
      <c r="D3823" s="294"/>
      <c r="E3823" s="294"/>
      <c r="F3823" s="294"/>
    </row>
    <row r="3824">
      <c r="A3824" s="294"/>
      <c r="B3824" s="294"/>
      <c r="C3824" s="294"/>
      <c r="D3824" s="294"/>
      <c r="E3824" s="294"/>
      <c r="F3824" s="294"/>
    </row>
    <row r="3825">
      <c r="A3825" s="294" t="s">
        <v>23896</v>
      </c>
      <c r="B3825" s="294"/>
      <c r="C3825" s="294"/>
      <c r="D3825" s="294"/>
      <c r="E3825" s="294"/>
      <c r="F3825" s="294"/>
    </row>
    <row r="3826">
      <c r="A3826" s="294" t="s">
        <v>23897</v>
      </c>
      <c r="B3826" s="294"/>
      <c r="C3826" s="294"/>
      <c r="D3826" s="294"/>
      <c r="E3826" s="294"/>
      <c r="F3826" s="294"/>
    </row>
    <row r="3827">
      <c r="A3827" s="294" t="s">
        <v>23898</v>
      </c>
      <c r="B3827" s="294"/>
      <c r="C3827" s="294"/>
      <c r="D3827" s="294"/>
      <c r="E3827" s="294"/>
      <c r="F3827" s="294"/>
    </row>
    <row r="3828">
      <c r="A3828" s="294" t="s">
        <v>23899</v>
      </c>
      <c r="B3828" s="294"/>
      <c r="C3828" s="294"/>
      <c r="D3828" s="294"/>
      <c r="E3828" s="294"/>
      <c r="F3828" s="294"/>
    </row>
    <row r="3829">
      <c r="A3829" s="294" t="s">
        <v>23900</v>
      </c>
      <c r="B3829" s="294"/>
      <c r="C3829" s="294"/>
      <c r="D3829" s="294"/>
      <c r="E3829" s="294"/>
      <c r="F3829" s="294"/>
    </row>
    <row r="3830">
      <c r="A3830" s="294" t="s">
        <v>23901</v>
      </c>
      <c r="B3830" s="294"/>
      <c r="C3830" s="294"/>
      <c r="D3830" s="294"/>
      <c r="E3830" s="294"/>
      <c r="F3830" s="294"/>
    </row>
    <row r="3831">
      <c r="A3831" s="294" t="s">
        <v>23902</v>
      </c>
      <c r="B3831" s="294"/>
      <c r="C3831" s="294"/>
      <c r="D3831" s="294"/>
      <c r="E3831" s="294"/>
      <c r="F3831" s="294"/>
    </row>
    <row r="3832">
      <c r="A3832" s="294" t="s">
        <v>23903</v>
      </c>
      <c r="B3832" s="294"/>
      <c r="C3832" s="294"/>
      <c r="D3832" s="294"/>
      <c r="E3832" s="294"/>
      <c r="F3832" s="294"/>
    </row>
    <row r="3833">
      <c r="A3833" s="294" t="s">
        <v>23904</v>
      </c>
      <c r="B3833" s="294"/>
      <c r="C3833" s="294"/>
      <c r="D3833" s="294"/>
      <c r="E3833" s="294"/>
      <c r="F3833" s="294"/>
    </row>
    <row r="3834">
      <c r="A3834" s="294" t="s">
        <v>23905</v>
      </c>
      <c r="B3834" s="294"/>
      <c r="C3834" s="294"/>
      <c r="D3834" s="294"/>
      <c r="E3834" s="294"/>
      <c r="F3834" s="294"/>
    </row>
    <row r="3835">
      <c r="A3835" s="294" t="s">
        <v>23906</v>
      </c>
      <c r="B3835" s="294"/>
      <c r="C3835" s="294"/>
      <c r="D3835" s="294"/>
      <c r="E3835" s="294"/>
      <c r="F3835" s="294"/>
    </row>
    <row r="3836">
      <c r="A3836" s="294" t="s">
        <v>23907</v>
      </c>
      <c r="B3836" s="294"/>
      <c r="C3836" s="294"/>
      <c r="D3836" s="294"/>
      <c r="E3836" s="294"/>
      <c r="F3836" s="294"/>
    </row>
    <row r="3837">
      <c r="A3837" s="294" t="s">
        <v>23908</v>
      </c>
      <c r="B3837" s="294"/>
      <c r="C3837" s="294"/>
      <c r="D3837" s="294"/>
      <c r="E3837" s="294"/>
      <c r="F3837" s="294"/>
    </row>
    <row r="3838">
      <c r="A3838" s="294"/>
      <c r="B3838" s="294"/>
      <c r="C3838" s="294"/>
      <c r="D3838" s="294"/>
      <c r="E3838" s="294"/>
      <c r="F3838" s="294"/>
    </row>
    <row r="3839">
      <c r="A3839" s="294" t="s">
        <v>21312</v>
      </c>
      <c r="B3839" s="294"/>
      <c r="C3839" s="294"/>
      <c r="D3839" s="294"/>
      <c r="E3839" s="294"/>
      <c r="F3839" s="294"/>
    </row>
    <row r="3840">
      <c r="A3840" s="294" t="s">
        <v>23909</v>
      </c>
      <c r="B3840" s="294"/>
      <c r="C3840" s="294"/>
      <c r="D3840" s="294"/>
      <c r="E3840" s="294"/>
      <c r="F3840" s="294"/>
    </row>
    <row r="3841">
      <c r="A3841" s="294" t="s">
        <v>23910</v>
      </c>
      <c r="B3841" s="294"/>
      <c r="C3841" s="294"/>
      <c r="D3841" s="294"/>
      <c r="E3841" s="294"/>
      <c r="F3841" s="294"/>
    </row>
    <row r="3842">
      <c r="A3842" s="294" t="s">
        <v>23911</v>
      </c>
      <c r="B3842" s="294"/>
      <c r="C3842" s="294"/>
      <c r="D3842" s="294"/>
      <c r="E3842" s="294"/>
      <c r="F3842" s="294"/>
    </row>
    <row r="3843">
      <c r="A3843" s="294" t="s">
        <v>23912</v>
      </c>
      <c r="B3843" s="294"/>
      <c r="C3843" s="294"/>
      <c r="D3843" s="294"/>
      <c r="E3843" s="294"/>
      <c r="F3843" s="294"/>
    </row>
    <row r="3844">
      <c r="A3844" s="294" t="s">
        <v>23913</v>
      </c>
      <c r="B3844" s="294"/>
      <c r="C3844" s="294"/>
      <c r="D3844" s="294"/>
      <c r="E3844" s="294"/>
      <c r="F3844" s="294"/>
    </row>
    <row r="3845">
      <c r="A3845" s="294" t="s">
        <v>23914</v>
      </c>
      <c r="B3845" s="294"/>
      <c r="C3845" s="294"/>
      <c r="D3845" s="294"/>
      <c r="E3845" s="294"/>
      <c r="F3845" s="294"/>
    </row>
    <row r="3846">
      <c r="A3846" s="294" t="s">
        <v>23915</v>
      </c>
      <c r="B3846" s="294"/>
      <c r="C3846" s="294"/>
      <c r="D3846" s="294"/>
      <c r="E3846" s="294"/>
      <c r="F3846" s="294"/>
    </row>
    <row r="3847">
      <c r="A3847" s="294" t="s">
        <v>23916</v>
      </c>
      <c r="B3847" s="294"/>
      <c r="C3847" s="294"/>
      <c r="D3847" s="294"/>
      <c r="E3847" s="294"/>
      <c r="F3847" s="294"/>
    </row>
    <row r="3848">
      <c r="A3848" s="294" t="s">
        <v>23917</v>
      </c>
      <c r="B3848" s="294"/>
      <c r="C3848" s="294"/>
      <c r="D3848" s="294"/>
      <c r="E3848" s="294"/>
      <c r="F3848" s="294"/>
    </row>
    <row r="3849">
      <c r="A3849" s="294" t="s">
        <v>23918</v>
      </c>
      <c r="B3849" s="294"/>
      <c r="C3849" s="294"/>
      <c r="D3849" s="294"/>
      <c r="E3849" s="294"/>
      <c r="F3849" s="294"/>
    </row>
    <row r="3850">
      <c r="A3850" s="294" t="s">
        <v>23919</v>
      </c>
      <c r="B3850" s="294"/>
      <c r="C3850" s="294"/>
      <c r="D3850" s="294"/>
      <c r="E3850" s="294"/>
      <c r="F3850" s="294"/>
    </row>
    <row r="3851">
      <c r="A3851" s="294" t="s">
        <v>23920</v>
      </c>
      <c r="B3851" s="294"/>
      <c r="C3851" s="294"/>
      <c r="D3851" s="294"/>
      <c r="E3851" s="294"/>
      <c r="F3851" s="294"/>
    </row>
    <row r="3852">
      <c r="A3852" s="294" t="s">
        <v>23921</v>
      </c>
      <c r="B3852" s="294"/>
      <c r="C3852" s="294"/>
      <c r="D3852" s="294"/>
      <c r="E3852" s="294"/>
      <c r="F3852" s="294"/>
    </row>
    <row r="3853">
      <c r="A3853" s="294" t="s">
        <v>23922</v>
      </c>
      <c r="B3853" s="294"/>
      <c r="C3853" s="294"/>
      <c r="D3853" s="294"/>
      <c r="E3853" s="294"/>
      <c r="F3853" s="294"/>
    </row>
    <row r="3854">
      <c r="A3854" s="294" t="s">
        <v>23923</v>
      </c>
      <c r="B3854" s="294"/>
      <c r="C3854" s="294"/>
      <c r="D3854" s="294"/>
      <c r="E3854" s="294"/>
      <c r="F3854" s="294"/>
    </row>
    <row r="3855">
      <c r="A3855" s="294" t="s">
        <v>23924</v>
      </c>
      <c r="B3855" s="294"/>
      <c r="C3855" s="294"/>
      <c r="D3855" s="294"/>
      <c r="E3855" s="294"/>
      <c r="F3855" s="294"/>
    </row>
    <row r="3856">
      <c r="A3856" s="294" t="s">
        <v>23925</v>
      </c>
      <c r="B3856" s="294"/>
      <c r="C3856" s="294"/>
      <c r="D3856" s="294"/>
      <c r="E3856" s="294"/>
      <c r="F3856" s="294"/>
    </row>
    <row r="3857">
      <c r="A3857" s="294" t="s">
        <v>23926</v>
      </c>
      <c r="B3857" s="294"/>
      <c r="C3857" s="294"/>
      <c r="D3857" s="294"/>
      <c r="E3857" s="294"/>
      <c r="F3857" s="294"/>
    </row>
    <row r="3858">
      <c r="A3858" s="294" t="s">
        <v>21618</v>
      </c>
      <c r="B3858" s="294"/>
      <c r="C3858" s="294"/>
      <c r="D3858" s="294"/>
      <c r="E3858" s="294"/>
      <c r="F3858" s="294"/>
    </row>
    <row r="3859">
      <c r="A3859" s="294" t="s">
        <v>23927</v>
      </c>
      <c r="B3859" s="294"/>
      <c r="C3859" s="294"/>
      <c r="D3859" s="294"/>
      <c r="E3859" s="294"/>
      <c r="F3859" s="294"/>
    </row>
    <row r="3860">
      <c r="A3860" s="294"/>
      <c r="B3860" s="294"/>
      <c r="C3860" s="294"/>
      <c r="D3860" s="294"/>
      <c r="E3860" s="294"/>
      <c r="F3860" s="294"/>
    </row>
    <row r="3861">
      <c r="A3861" s="294"/>
      <c r="B3861" s="294"/>
      <c r="C3861" s="294"/>
      <c r="D3861" s="294"/>
      <c r="E3861" s="294"/>
      <c r="F3861" s="294"/>
    </row>
    <row r="3862">
      <c r="A3862" s="294" t="s">
        <v>22512</v>
      </c>
      <c r="B3862" s="294"/>
      <c r="C3862" s="294"/>
      <c r="D3862" s="294"/>
      <c r="E3862" s="294"/>
      <c r="F3862" s="294"/>
    </row>
    <row r="3863">
      <c r="A3863" s="294" t="s">
        <v>23928</v>
      </c>
      <c r="B3863" s="294"/>
      <c r="C3863" s="294"/>
      <c r="D3863" s="294"/>
      <c r="E3863" s="294"/>
      <c r="F3863" s="294"/>
    </row>
    <row r="3864">
      <c r="A3864" s="294"/>
      <c r="B3864" s="294"/>
      <c r="C3864" s="294"/>
      <c r="D3864" s="294"/>
      <c r="E3864" s="294"/>
      <c r="F3864" s="294"/>
    </row>
    <row r="3865">
      <c r="A3865" s="294" t="s">
        <v>23929</v>
      </c>
      <c r="B3865" s="294"/>
      <c r="C3865" s="294"/>
      <c r="D3865" s="294"/>
      <c r="E3865" s="294"/>
      <c r="F3865" s="294"/>
    </row>
    <row r="3866">
      <c r="A3866" s="294" t="s">
        <v>23930</v>
      </c>
      <c r="B3866" s="294"/>
      <c r="C3866" s="294"/>
      <c r="D3866" s="294"/>
      <c r="E3866" s="294"/>
      <c r="F3866" s="294"/>
    </row>
    <row r="3867">
      <c r="A3867" s="294" t="s">
        <v>23931</v>
      </c>
      <c r="B3867" s="294"/>
      <c r="C3867" s="294"/>
      <c r="D3867" s="294"/>
      <c r="E3867" s="294"/>
      <c r="F3867" s="294"/>
    </row>
    <row r="3868">
      <c r="A3868" s="294" t="s">
        <v>23932</v>
      </c>
      <c r="B3868" s="294"/>
      <c r="C3868" s="294"/>
      <c r="D3868" s="294"/>
      <c r="E3868" s="294"/>
      <c r="F3868" s="294"/>
    </row>
    <row r="3869">
      <c r="A3869" s="294" t="s">
        <v>23933</v>
      </c>
      <c r="B3869" s="294"/>
      <c r="C3869" s="294"/>
      <c r="D3869" s="294"/>
      <c r="E3869" s="294"/>
      <c r="F3869" s="294"/>
    </row>
    <row r="3870">
      <c r="A3870" s="294" t="s">
        <v>23934</v>
      </c>
      <c r="B3870" s="294"/>
      <c r="C3870" s="294"/>
      <c r="D3870" s="294"/>
      <c r="E3870" s="294"/>
      <c r="F3870" s="294"/>
    </row>
    <row r="3871">
      <c r="A3871" s="294" t="s">
        <v>23935</v>
      </c>
      <c r="B3871" s="294"/>
      <c r="C3871" s="294"/>
      <c r="D3871" s="294"/>
      <c r="E3871" s="294"/>
      <c r="F3871" s="294"/>
    </row>
    <row r="3872">
      <c r="A3872" s="294" t="s">
        <v>23936</v>
      </c>
      <c r="B3872" s="294"/>
      <c r="C3872" s="294"/>
      <c r="D3872" s="294"/>
      <c r="E3872" s="294"/>
      <c r="F3872" s="294"/>
    </row>
    <row r="3873">
      <c r="A3873" s="294"/>
      <c r="B3873" s="294"/>
      <c r="C3873" s="294"/>
      <c r="D3873" s="294"/>
      <c r="E3873" s="294"/>
      <c r="F3873" s="294"/>
    </row>
    <row r="3874">
      <c r="A3874" s="294"/>
      <c r="B3874" s="294"/>
      <c r="C3874" s="294"/>
      <c r="D3874" s="294"/>
      <c r="E3874" s="294"/>
      <c r="F3874" s="294"/>
    </row>
    <row r="3875">
      <c r="A3875" s="294" t="s">
        <v>23148</v>
      </c>
      <c r="B3875" s="294"/>
      <c r="C3875" s="294"/>
      <c r="D3875" s="294"/>
      <c r="E3875" s="294"/>
      <c r="F3875" s="294"/>
    </row>
    <row r="3876">
      <c r="A3876" s="294" t="s">
        <v>23937</v>
      </c>
      <c r="B3876" s="294"/>
      <c r="C3876" s="294"/>
      <c r="D3876" s="294"/>
      <c r="E3876" s="294"/>
      <c r="F3876" s="294"/>
    </row>
    <row r="3877">
      <c r="A3877" s="294"/>
      <c r="B3877" s="294"/>
      <c r="C3877" s="294"/>
      <c r="D3877" s="294"/>
      <c r="E3877" s="294"/>
      <c r="F3877" s="294"/>
    </row>
    <row r="3878">
      <c r="A3878" s="294" t="s">
        <v>23938</v>
      </c>
      <c r="B3878" s="294"/>
      <c r="C3878" s="294"/>
      <c r="D3878" s="294"/>
      <c r="E3878" s="294"/>
      <c r="F3878" s="294"/>
    </row>
    <row r="3879">
      <c r="A3879" s="294" t="s">
        <v>23939</v>
      </c>
      <c r="B3879" s="294"/>
      <c r="C3879" s="294"/>
      <c r="D3879" s="294"/>
      <c r="E3879" s="294"/>
      <c r="F3879" s="294"/>
    </row>
    <row r="3880">
      <c r="A3880" s="294" t="s">
        <v>23940</v>
      </c>
      <c r="B3880" s="294"/>
      <c r="C3880" s="294"/>
      <c r="D3880" s="294"/>
      <c r="E3880" s="294"/>
      <c r="F3880" s="294"/>
    </row>
    <row r="3881">
      <c r="A3881" s="294" t="s">
        <v>23941</v>
      </c>
      <c r="B3881" s="294"/>
      <c r="C3881" s="294"/>
      <c r="D3881" s="294"/>
      <c r="E3881" s="294"/>
      <c r="F3881" s="294"/>
    </row>
    <row r="3882">
      <c r="A3882" s="294" t="s">
        <v>23942</v>
      </c>
      <c r="B3882" s="294"/>
      <c r="C3882" s="294"/>
      <c r="D3882" s="294"/>
      <c r="E3882" s="294"/>
      <c r="F3882" s="294"/>
    </row>
    <row r="3883">
      <c r="A3883" s="294"/>
      <c r="B3883" s="294"/>
      <c r="C3883" s="294"/>
      <c r="D3883" s="294"/>
      <c r="E3883" s="294"/>
      <c r="F3883" s="294"/>
    </row>
    <row r="3884">
      <c r="A3884" s="294" t="s">
        <v>23943</v>
      </c>
      <c r="B3884" s="294"/>
      <c r="C3884" s="294"/>
      <c r="D3884" s="294"/>
      <c r="E3884" s="294"/>
      <c r="F3884" s="294"/>
    </row>
    <row r="3885">
      <c r="A3885" s="294" t="s">
        <v>23944</v>
      </c>
      <c r="B3885" s="294"/>
      <c r="C3885" s="294"/>
      <c r="D3885" s="294"/>
      <c r="E3885" s="294"/>
      <c r="F3885" s="294"/>
    </row>
    <row r="3886">
      <c r="A3886" s="294"/>
      <c r="B3886" s="294"/>
      <c r="C3886" s="294"/>
      <c r="D3886" s="294"/>
      <c r="E3886" s="294"/>
      <c r="F3886" s="294"/>
    </row>
    <row r="3887">
      <c r="A3887" s="294" t="s">
        <v>23945</v>
      </c>
      <c r="B3887" s="294"/>
      <c r="C3887" s="294"/>
      <c r="D3887" s="294"/>
      <c r="E3887" s="294"/>
      <c r="F3887" s="294"/>
    </row>
    <row r="3888">
      <c r="A3888" s="294" t="s">
        <v>23946</v>
      </c>
      <c r="B3888" s="294"/>
      <c r="C3888" s="294"/>
      <c r="D3888" s="294"/>
      <c r="E3888" s="294"/>
      <c r="F3888" s="294"/>
    </row>
    <row r="3889">
      <c r="A3889" s="294" t="s">
        <v>23947</v>
      </c>
      <c r="B3889" s="294"/>
      <c r="C3889" s="294"/>
      <c r="D3889" s="294"/>
      <c r="E3889" s="294"/>
      <c r="F3889" s="294"/>
    </row>
    <row r="3890">
      <c r="A3890" s="294" t="s">
        <v>23948</v>
      </c>
      <c r="B3890" s="294"/>
      <c r="C3890" s="294"/>
      <c r="D3890" s="294"/>
      <c r="E3890" s="294"/>
      <c r="F3890" s="294"/>
    </row>
    <row r="3891">
      <c r="A3891" s="294" t="s">
        <v>23949</v>
      </c>
      <c r="B3891" s="294"/>
      <c r="C3891" s="294"/>
      <c r="D3891" s="294"/>
      <c r="E3891" s="294"/>
      <c r="F3891" s="294"/>
    </row>
    <row r="3892">
      <c r="A3892" s="294" t="s">
        <v>23950</v>
      </c>
      <c r="B3892" s="294"/>
      <c r="C3892" s="294"/>
      <c r="D3892" s="294"/>
      <c r="E3892" s="294"/>
      <c r="F3892" s="294"/>
    </row>
    <row r="3893">
      <c r="A3893" s="294" t="s">
        <v>23951</v>
      </c>
      <c r="B3893" s="294"/>
      <c r="C3893" s="294"/>
      <c r="D3893" s="294"/>
      <c r="E3893" s="294"/>
      <c r="F3893" s="294"/>
    </row>
    <row r="3894">
      <c r="A3894" s="294" t="s">
        <v>23952</v>
      </c>
      <c r="B3894" s="294"/>
      <c r="C3894" s="294"/>
      <c r="D3894" s="294"/>
      <c r="E3894" s="294"/>
      <c r="F3894" s="294"/>
    </row>
    <row r="3895">
      <c r="A3895" s="294"/>
      <c r="B3895" s="294"/>
      <c r="C3895" s="294"/>
      <c r="D3895" s="294"/>
      <c r="E3895" s="294"/>
      <c r="F3895" s="294"/>
    </row>
    <row r="3896">
      <c r="A3896" s="294" t="s">
        <v>23953</v>
      </c>
      <c r="B3896" s="294"/>
      <c r="C3896" s="294"/>
      <c r="D3896" s="294"/>
      <c r="E3896" s="294"/>
      <c r="F3896" s="294"/>
    </row>
    <row r="3897">
      <c r="A3897" s="294" t="str">
        <f>ARRAY_CONSTRAIN(ARRAYFORMULA(-Pallor(Check for anemia)), 1, 1)</f>
        <v>#ERROR!</v>
      </c>
      <c r="B3897" s="294"/>
      <c r="C3897" s="294"/>
      <c r="D3897" s="294"/>
      <c r="E3897" s="294"/>
      <c r="F3897" s="294"/>
    </row>
    <row r="3898">
      <c r="A3898" s="294" t="s">
        <v>23954</v>
      </c>
      <c r="B3898" s="294"/>
      <c r="C3898" s="294"/>
      <c r="D3898" s="294"/>
      <c r="E3898" s="294"/>
      <c r="F3898" s="294"/>
    </row>
    <row r="3899">
      <c r="A3899" s="294" t="s">
        <v>23955</v>
      </c>
      <c r="B3899" s="294"/>
      <c r="C3899" s="294"/>
      <c r="D3899" s="294"/>
      <c r="E3899" s="294"/>
      <c r="F3899" s="294"/>
    </row>
    <row r="3900">
      <c r="A3900" s="294" t="s">
        <v>23956</v>
      </c>
      <c r="B3900" s="294"/>
      <c r="C3900" s="294"/>
      <c r="D3900" s="294"/>
      <c r="E3900" s="294"/>
      <c r="F3900" s="294"/>
    </row>
    <row r="3901">
      <c r="A3901" s="294" t="s">
        <v>23957</v>
      </c>
      <c r="B3901" s="294"/>
      <c r="C3901" s="294"/>
      <c r="D3901" s="294"/>
      <c r="E3901" s="294"/>
      <c r="F3901" s="294"/>
    </row>
    <row r="3902">
      <c r="A3902" s="294"/>
      <c r="B3902" s="294"/>
      <c r="C3902" s="294"/>
      <c r="D3902" s="294"/>
      <c r="E3902" s="294"/>
      <c r="F3902" s="294"/>
    </row>
    <row r="3903">
      <c r="A3903" s="294" t="s">
        <v>21760</v>
      </c>
      <c r="B3903" s="294"/>
      <c r="C3903" s="294"/>
      <c r="D3903" s="294"/>
      <c r="E3903" s="294"/>
      <c r="F3903" s="294"/>
    </row>
    <row r="3904">
      <c r="A3904" s="294"/>
      <c r="B3904" s="294"/>
      <c r="C3904" s="294"/>
      <c r="D3904" s="294"/>
      <c r="E3904" s="294"/>
      <c r="F3904" s="294"/>
    </row>
    <row r="3905">
      <c r="A3905" s="294" t="s">
        <v>23381</v>
      </c>
      <c r="B3905" s="294"/>
      <c r="C3905" s="294"/>
      <c r="D3905" s="294"/>
      <c r="E3905" s="294"/>
      <c r="F3905" s="294"/>
    </row>
    <row r="3906">
      <c r="A3906" s="294" t="s">
        <v>23958</v>
      </c>
      <c r="B3906" s="294"/>
      <c r="C3906" s="294"/>
      <c r="D3906" s="294"/>
      <c r="E3906" s="294"/>
      <c r="F3906" s="294"/>
    </row>
    <row r="3907">
      <c r="A3907" s="294" t="s">
        <v>23959</v>
      </c>
      <c r="B3907" s="294"/>
      <c r="C3907" s="294"/>
      <c r="D3907" s="294"/>
      <c r="E3907" s="294"/>
      <c r="F3907" s="294"/>
    </row>
    <row r="3908">
      <c r="A3908" s="294" t="s">
        <v>23960</v>
      </c>
      <c r="B3908" s="294"/>
      <c r="C3908" s="294"/>
      <c r="D3908" s="294"/>
      <c r="E3908" s="294"/>
      <c r="F3908" s="294"/>
    </row>
    <row r="3909">
      <c r="A3909" s="294" t="s">
        <v>23961</v>
      </c>
      <c r="B3909" s="294"/>
      <c r="C3909" s="294"/>
      <c r="D3909" s="294"/>
      <c r="E3909" s="294"/>
      <c r="F3909" s="294"/>
    </row>
    <row r="3910">
      <c r="A3910" s="294" t="s">
        <v>23962</v>
      </c>
      <c r="B3910" s="294"/>
      <c r="C3910" s="294"/>
      <c r="D3910" s="294"/>
      <c r="E3910" s="294"/>
      <c r="F3910" s="294"/>
    </row>
    <row r="3911">
      <c r="A3911" s="294" t="s">
        <v>23963</v>
      </c>
      <c r="B3911" s="294"/>
      <c r="C3911" s="294"/>
      <c r="D3911" s="294"/>
      <c r="E3911" s="294"/>
      <c r="F3911" s="294"/>
    </row>
    <row r="3912">
      <c r="A3912" s="294"/>
      <c r="B3912" s="294"/>
      <c r="C3912" s="294"/>
      <c r="D3912" s="294"/>
      <c r="E3912" s="294"/>
      <c r="F3912" s="294"/>
    </row>
    <row r="3913">
      <c r="A3913" s="294" t="s">
        <v>21304</v>
      </c>
      <c r="B3913" s="294"/>
      <c r="C3913" s="294"/>
      <c r="D3913" s="294"/>
      <c r="E3913" s="294"/>
      <c r="F3913" s="294"/>
    </row>
    <row r="3914">
      <c r="A3914" s="294"/>
      <c r="B3914" s="294"/>
      <c r="C3914" s="294"/>
      <c r="D3914" s="294"/>
      <c r="E3914" s="294"/>
      <c r="F3914" s="294"/>
    </row>
    <row r="3915">
      <c r="A3915" s="294" t="s">
        <v>23964</v>
      </c>
      <c r="B3915" s="294"/>
      <c r="C3915" s="294"/>
      <c r="D3915" s="294"/>
      <c r="E3915" s="294"/>
      <c r="F3915" s="294"/>
    </row>
    <row r="3916">
      <c r="A3916" s="294" t="s">
        <v>23965</v>
      </c>
      <c r="B3916" s="294"/>
      <c r="C3916" s="294"/>
      <c r="D3916" s="294"/>
      <c r="E3916" s="294"/>
      <c r="F3916" s="294"/>
    </row>
    <row r="3917">
      <c r="A3917" s="294" t="s">
        <v>23966</v>
      </c>
      <c r="B3917" s="294"/>
      <c r="C3917" s="294"/>
      <c r="D3917" s="294"/>
      <c r="E3917" s="294"/>
      <c r="F3917" s="294"/>
    </row>
    <row r="3918">
      <c r="A3918" s="294" t="s">
        <v>23967</v>
      </c>
      <c r="B3918" s="294"/>
      <c r="C3918" s="294"/>
      <c r="D3918" s="294"/>
      <c r="E3918" s="294"/>
      <c r="F3918" s="294"/>
    </row>
    <row r="3919">
      <c r="A3919" s="294" t="s">
        <v>23968</v>
      </c>
      <c r="B3919" s="294"/>
      <c r="C3919" s="294"/>
      <c r="D3919" s="294"/>
      <c r="E3919" s="294"/>
      <c r="F3919" s="294"/>
    </row>
    <row r="3920">
      <c r="A3920" s="294" t="s">
        <v>23969</v>
      </c>
      <c r="B3920" s="294"/>
      <c r="C3920" s="294"/>
      <c r="D3920" s="294"/>
      <c r="E3920" s="294"/>
      <c r="F3920" s="294"/>
    </row>
    <row r="3921">
      <c r="A3921" s="294" t="s">
        <v>23970</v>
      </c>
      <c r="B3921" s="294"/>
      <c r="C3921" s="294"/>
      <c r="D3921" s="294"/>
      <c r="E3921" s="294"/>
      <c r="F3921" s="294"/>
    </row>
    <row r="3922">
      <c r="A3922" s="294" t="s">
        <v>23971</v>
      </c>
      <c r="B3922" s="294"/>
      <c r="C3922" s="294"/>
      <c r="D3922" s="294"/>
      <c r="E3922" s="294"/>
      <c r="F3922" s="294"/>
    </row>
    <row r="3923">
      <c r="A3923" s="294" t="s">
        <v>23972</v>
      </c>
      <c r="B3923" s="294"/>
      <c r="C3923" s="294"/>
      <c r="D3923" s="294"/>
      <c r="E3923" s="294"/>
      <c r="F3923" s="294"/>
    </row>
    <row r="3924">
      <c r="A3924" s="294" t="s">
        <v>23973</v>
      </c>
      <c r="B3924" s="294"/>
      <c r="C3924" s="294"/>
      <c r="D3924" s="294"/>
      <c r="E3924" s="294"/>
      <c r="F3924" s="294"/>
    </row>
    <row r="3925">
      <c r="A3925" s="294" t="s">
        <v>23974</v>
      </c>
      <c r="B3925" s="294"/>
      <c r="C3925" s="294"/>
      <c r="D3925" s="294"/>
      <c r="E3925" s="294"/>
      <c r="F3925" s="294"/>
    </row>
    <row r="3926">
      <c r="A3926" s="294" t="s">
        <v>23975</v>
      </c>
      <c r="B3926" s="294"/>
      <c r="C3926" s="294"/>
      <c r="D3926" s="294"/>
      <c r="E3926" s="294"/>
      <c r="F3926" s="294"/>
    </row>
    <row r="3927">
      <c r="A3927" s="294" t="s">
        <v>23976</v>
      </c>
      <c r="B3927" s="294"/>
      <c r="C3927" s="294"/>
      <c r="D3927" s="294"/>
      <c r="E3927" s="294"/>
      <c r="F3927" s="294"/>
    </row>
    <row r="3928">
      <c r="A3928" s="294" t="s">
        <v>23977</v>
      </c>
      <c r="B3928" s="294"/>
      <c r="C3928" s="294"/>
      <c r="D3928" s="294"/>
      <c r="E3928" s="294"/>
      <c r="F3928" s="294"/>
    </row>
    <row r="3929">
      <c r="A3929" s="294" t="s">
        <v>23978</v>
      </c>
      <c r="B3929" s="294"/>
      <c r="C3929" s="294"/>
      <c r="D3929" s="294"/>
      <c r="E3929" s="294"/>
      <c r="F3929" s="294"/>
    </row>
    <row r="3930">
      <c r="A3930" s="294"/>
      <c r="B3930" s="294"/>
      <c r="C3930" s="294"/>
      <c r="D3930" s="294"/>
      <c r="E3930" s="294"/>
      <c r="F3930" s="294"/>
    </row>
    <row r="3931">
      <c r="A3931" s="294"/>
      <c r="B3931" s="294"/>
      <c r="C3931" s="294"/>
      <c r="D3931" s="294"/>
      <c r="E3931" s="294"/>
      <c r="F3931" s="294"/>
    </row>
    <row r="3932">
      <c r="A3932" s="294" t="s">
        <v>21312</v>
      </c>
      <c r="B3932" s="294"/>
      <c r="C3932" s="294"/>
      <c r="D3932" s="294"/>
      <c r="E3932" s="294"/>
      <c r="F3932" s="294"/>
    </row>
    <row r="3933">
      <c r="A3933" s="294" t="s">
        <v>23926</v>
      </c>
      <c r="B3933" s="294"/>
      <c r="C3933" s="294"/>
      <c r="D3933" s="294"/>
      <c r="E3933" s="294"/>
      <c r="F3933" s="294"/>
    </row>
    <row r="3934">
      <c r="A3934" s="294" t="s">
        <v>21314</v>
      </c>
      <c r="B3934" s="294"/>
      <c r="C3934" s="294"/>
      <c r="D3934" s="294"/>
      <c r="E3934" s="294"/>
      <c r="F3934" s="294"/>
    </row>
    <row r="3935">
      <c r="A3935" s="294" t="s">
        <v>23927</v>
      </c>
      <c r="B3935" s="294"/>
      <c r="C3935" s="294"/>
      <c r="D3935" s="294"/>
      <c r="E3935" s="294"/>
      <c r="F3935" s="294"/>
    </row>
    <row r="3936">
      <c r="A3936" s="294"/>
      <c r="B3936" s="294"/>
      <c r="C3936" s="294"/>
      <c r="D3936" s="294"/>
      <c r="E3936" s="294"/>
      <c r="F3936" s="294"/>
    </row>
    <row r="3937">
      <c r="A3937" s="294"/>
      <c r="B3937" s="294"/>
      <c r="C3937" s="294"/>
      <c r="D3937" s="294"/>
      <c r="E3937" s="294"/>
      <c r="F3937" s="294"/>
    </row>
    <row r="3938">
      <c r="A3938" s="294"/>
      <c r="B3938" s="294"/>
      <c r="C3938" s="294"/>
      <c r="D3938" s="294"/>
      <c r="E3938" s="294"/>
      <c r="F3938" s="294"/>
    </row>
    <row r="3939">
      <c r="A3939" s="294" t="s">
        <v>23007</v>
      </c>
      <c r="B3939" s="294"/>
      <c r="C3939" s="294"/>
      <c r="D3939" s="294"/>
      <c r="E3939" s="294"/>
      <c r="F3939" s="294"/>
    </row>
    <row r="3940">
      <c r="A3940" s="294"/>
      <c r="B3940" s="294"/>
      <c r="C3940" s="294"/>
      <c r="D3940" s="294"/>
      <c r="E3940" s="294"/>
      <c r="F3940" s="294"/>
    </row>
    <row r="3941">
      <c r="A3941" s="294" t="s">
        <v>23979</v>
      </c>
      <c r="B3941" s="294"/>
      <c r="C3941" s="294"/>
      <c r="D3941" s="294"/>
      <c r="E3941" s="294"/>
      <c r="F3941" s="294"/>
    </row>
    <row r="3942">
      <c r="A3942" s="294" t="s">
        <v>23980</v>
      </c>
      <c r="B3942" s="294"/>
      <c r="C3942" s="294"/>
      <c r="D3942" s="294"/>
      <c r="E3942" s="294"/>
      <c r="F3942" s="294"/>
    </row>
    <row r="3943">
      <c r="A3943" s="294" t="s">
        <v>23981</v>
      </c>
      <c r="B3943" s="294"/>
      <c r="C3943" s="294"/>
      <c r="D3943" s="294"/>
      <c r="E3943" s="294"/>
      <c r="F3943" s="294"/>
    </row>
    <row r="3944">
      <c r="A3944" s="294" t="s">
        <v>23982</v>
      </c>
      <c r="B3944" s="294"/>
      <c r="C3944" s="294"/>
      <c r="D3944" s="294"/>
      <c r="E3944" s="294"/>
      <c r="F3944" s="294"/>
    </row>
    <row r="3945">
      <c r="A3945" s="294" t="s">
        <v>23983</v>
      </c>
      <c r="B3945" s="294"/>
      <c r="C3945" s="294"/>
      <c r="D3945" s="294"/>
      <c r="E3945" s="294"/>
      <c r="F3945" s="294"/>
    </row>
    <row r="3946">
      <c r="A3946" s="294" t="s">
        <v>23984</v>
      </c>
      <c r="B3946" s="294"/>
      <c r="C3946" s="294"/>
      <c r="D3946" s="294"/>
      <c r="E3946" s="294"/>
      <c r="F3946" s="294"/>
    </row>
    <row r="3947">
      <c r="A3947" s="294" t="s">
        <v>23985</v>
      </c>
      <c r="B3947" s="294"/>
      <c r="C3947" s="294"/>
      <c r="D3947" s="294"/>
      <c r="E3947" s="294"/>
      <c r="F3947" s="294"/>
    </row>
    <row r="3948">
      <c r="A3948" s="294" t="s">
        <v>23986</v>
      </c>
      <c r="B3948" s="294"/>
      <c r="C3948" s="294"/>
      <c r="D3948" s="294"/>
      <c r="E3948" s="294"/>
      <c r="F3948" s="294"/>
    </row>
    <row r="3949">
      <c r="A3949" s="294" t="s">
        <v>23987</v>
      </c>
      <c r="B3949" s="294"/>
      <c r="C3949" s="294"/>
      <c r="D3949" s="294"/>
      <c r="E3949" s="294"/>
      <c r="F3949" s="294"/>
    </row>
    <row r="3950">
      <c r="A3950" s="294" t="s">
        <v>23988</v>
      </c>
      <c r="B3950" s="294"/>
      <c r="C3950" s="294"/>
      <c r="D3950" s="294"/>
      <c r="E3950" s="294"/>
      <c r="F3950" s="294"/>
    </row>
    <row r="3951">
      <c r="A3951" s="294"/>
      <c r="B3951" s="294"/>
      <c r="C3951" s="294"/>
      <c r="D3951" s="294"/>
      <c r="E3951" s="294"/>
      <c r="F3951" s="294"/>
    </row>
    <row r="3952">
      <c r="A3952" s="294"/>
      <c r="B3952" s="294"/>
      <c r="C3952" s="294"/>
      <c r="D3952" s="294"/>
      <c r="E3952" s="294"/>
      <c r="F3952" s="294"/>
    </row>
    <row r="3953">
      <c r="A3953" s="294" t="s">
        <v>22564</v>
      </c>
      <c r="B3953" s="294"/>
      <c r="C3953" s="294"/>
      <c r="D3953" s="294"/>
      <c r="E3953" s="294"/>
      <c r="F3953" s="294"/>
    </row>
    <row r="3954">
      <c r="A3954" s="294" t="s">
        <v>23989</v>
      </c>
      <c r="B3954" s="294"/>
      <c r="C3954" s="294"/>
      <c r="D3954" s="294"/>
      <c r="E3954" s="294"/>
      <c r="F3954" s="294"/>
    </row>
    <row r="3955">
      <c r="A3955" s="294"/>
      <c r="B3955" s="294"/>
      <c r="C3955" s="294"/>
      <c r="D3955" s="294"/>
      <c r="E3955" s="294"/>
      <c r="F3955" s="294"/>
    </row>
    <row r="3956">
      <c r="A3956" s="294" t="s">
        <v>23990</v>
      </c>
      <c r="B3956" s="294"/>
      <c r="C3956" s="294"/>
      <c r="D3956" s="294"/>
      <c r="E3956" s="294"/>
      <c r="F3956" s="294"/>
    </row>
    <row r="3957">
      <c r="A3957" s="294" t="s">
        <v>23991</v>
      </c>
      <c r="B3957" s="294"/>
      <c r="C3957" s="294"/>
      <c r="D3957" s="294"/>
      <c r="E3957" s="294"/>
      <c r="F3957" s="294"/>
    </row>
    <row r="3958">
      <c r="A3958" s="294" t="s">
        <v>23992</v>
      </c>
      <c r="B3958" s="294"/>
      <c r="C3958" s="294"/>
      <c r="D3958" s="294"/>
      <c r="E3958" s="294"/>
      <c r="F3958" s="294"/>
    </row>
    <row r="3959">
      <c r="A3959" s="294"/>
      <c r="B3959" s="294"/>
      <c r="C3959" s="294"/>
      <c r="D3959" s="294"/>
      <c r="E3959" s="294"/>
      <c r="F3959" s="294"/>
    </row>
    <row r="3960">
      <c r="A3960" s="294"/>
      <c r="B3960" s="294"/>
      <c r="C3960" s="294"/>
      <c r="D3960" s="294"/>
      <c r="E3960" s="294"/>
      <c r="F3960" s="294"/>
    </row>
    <row r="3961">
      <c r="A3961" s="294" t="s">
        <v>23993</v>
      </c>
      <c r="B3961" s="294"/>
      <c r="C3961" s="294"/>
      <c r="D3961" s="294"/>
      <c r="E3961" s="294"/>
      <c r="F3961" s="294"/>
    </row>
    <row r="3962">
      <c r="A3962" s="294"/>
      <c r="B3962" s="294"/>
      <c r="C3962" s="294"/>
      <c r="D3962" s="294"/>
      <c r="E3962" s="294"/>
      <c r="F3962" s="294"/>
    </row>
    <row r="3963">
      <c r="A3963" s="294" t="s">
        <v>22751</v>
      </c>
      <c r="B3963" s="294"/>
      <c r="C3963" s="294"/>
      <c r="D3963" s="294"/>
      <c r="E3963" s="294"/>
      <c r="F3963" s="294"/>
    </row>
    <row r="3964">
      <c r="A3964" s="294" t="s">
        <v>22387</v>
      </c>
      <c r="B3964" s="294"/>
      <c r="C3964" s="294"/>
      <c r="D3964" s="294"/>
      <c r="E3964" s="294"/>
      <c r="F3964" s="294"/>
    </row>
    <row r="3965">
      <c r="A3965" s="294" t="s">
        <v>23994</v>
      </c>
      <c r="B3965" s="294"/>
      <c r="C3965" s="294"/>
      <c r="D3965" s="294"/>
      <c r="E3965" s="294"/>
      <c r="F3965" s="294"/>
    </row>
    <row r="3966">
      <c r="A3966" s="294" t="s">
        <v>23995</v>
      </c>
      <c r="B3966" s="294"/>
      <c r="C3966" s="294"/>
      <c r="D3966" s="294"/>
      <c r="E3966" s="294"/>
      <c r="F3966" s="294"/>
    </row>
    <row r="3967">
      <c r="A3967" s="294" t="s">
        <v>23996</v>
      </c>
      <c r="B3967" s="294"/>
      <c r="C3967" s="294"/>
      <c r="D3967" s="294"/>
      <c r="E3967" s="294"/>
      <c r="F3967" s="294"/>
    </row>
    <row r="3968">
      <c r="A3968" s="294" t="s">
        <v>23997</v>
      </c>
      <c r="B3968" s="294"/>
      <c r="C3968" s="294"/>
      <c r="D3968" s="294"/>
      <c r="E3968" s="294"/>
      <c r="F3968" s="294"/>
    </row>
    <row r="3969">
      <c r="A3969" s="294"/>
      <c r="B3969" s="294"/>
      <c r="C3969" s="294"/>
      <c r="D3969" s="294"/>
      <c r="E3969" s="294"/>
      <c r="F3969" s="294"/>
    </row>
    <row r="3970">
      <c r="A3970" s="294" t="s">
        <v>21344</v>
      </c>
      <c r="B3970" s="294"/>
      <c r="C3970" s="294"/>
      <c r="D3970" s="294"/>
      <c r="E3970" s="294"/>
      <c r="F3970" s="294"/>
    </row>
    <row r="3971">
      <c r="A3971" s="294" t="s">
        <v>23998</v>
      </c>
      <c r="B3971" s="294"/>
      <c r="C3971" s="294"/>
      <c r="D3971" s="294"/>
      <c r="E3971" s="294"/>
      <c r="F3971" s="294"/>
    </row>
    <row r="3972">
      <c r="A3972" s="294"/>
      <c r="B3972" s="294"/>
      <c r="C3972" s="294"/>
      <c r="D3972" s="294"/>
      <c r="E3972" s="294"/>
      <c r="F3972" s="294"/>
    </row>
    <row r="3973">
      <c r="A3973" s="294" t="s">
        <v>23999</v>
      </c>
      <c r="B3973" s="294"/>
      <c r="C3973" s="294"/>
      <c r="D3973" s="294"/>
      <c r="E3973" s="294"/>
      <c r="F3973" s="294"/>
    </row>
    <row r="3974">
      <c r="A3974" s="294" t="s">
        <v>24000</v>
      </c>
      <c r="B3974" s="294"/>
      <c r="C3974" s="294"/>
      <c r="D3974" s="294"/>
      <c r="E3974" s="294"/>
      <c r="F3974" s="294"/>
    </row>
    <row r="3975">
      <c r="A3975" s="294" t="s">
        <v>24001</v>
      </c>
      <c r="B3975" s="294"/>
      <c r="C3975" s="294"/>
      <c r="D3975" s="294"/>
      <c r="E3975" s="294"/>
      <c r="F3975" s="294"/>
    </row>
    <row r="3976">
      <c r="A3976" s="294" t="s">
        <v>24002</v>
      </c>
      <c r="B3976" s="294"/>
      <c r="C3976" s="294"/>
      <c r="D3976" s="294"/>
      <c r="E3976" s="294"/>
      <c r="F3976" s="294"/>
    </row>
    <row r="3977">
      <c r="A3977" s="294"/>
      <c r="B3977" s="294"/>
      <c r="C3977" s="294"/>
      <c r="D3977" s="294"/>
      <c r="E3977" s="294"/>
      <c r="F3977" s="294"/>
    </row>
    <row r="3978">
      <c r="A3978" s="294" t="s">
        <v>22578</v>
      </c>
      <c r="B3978" s="294"/>
      <c r="C3978" s="294"/>
      <c r="D3978" s="294"/>
      <c r="E3978" s="294"/>
      <c r="F3978" s="294"/>
    </row>
    <row r="3979">
      <c r="A3979" s="294" t="s">
        <v>24003</v>
      </c>
      <c r="B3979" s="294"/>
      <c r="C3979" s="294"/>
      <c r="D3979" s="294"/>
      <c r="E3979" s="294"/>
      <c r="F3979" s="294"/>
    </row>
    <row r="3980">
      <c r="A3980" s="294"/>
      <c r="B3980" s="294"/>
      <c r="C3980" s="294"/>
      <c r="D3980" s="294"/>
      <c r="E3980" s="294"/>
      <c r="F3980" s="294"/>
    </row>
    <row r="3981">
      <c r="A3981" s="294" t="s">
        <v>24004</v>
      </c>
      <c r="B3981" s="294"/>
      <c r="C3981" s="294"/>
      <c r="D3981" s="294"/>
      <c r="E3981" s="294"/>
      <c r="F3981" s="294"/>
    </row>
    <row r="3982">
      <c r="A3982" s="294" t="s">
        <v>22305</v>
      </c>
      <c r="B3982" s="294"/>
      <c r="C3982" s="294"/>
      <c r="D3982" s="294"/>
      <c r="E3982" s="294"/>
      <c r="F3982" s="294"/>
    </row>
    <row r="3983">
      <c r="A3983" s="294" t="s">
        <v>24005</v>
      </c>
      <c r="B3983" s="294"/>
      <c r="C3983" s="294"/>
      <c r="D3983" s="294"/>
      <c r="E3983" s="294"/>
      <c r="F3983" s="294"/>
    </row>
    <row r="3984">
      <c r="A3984" s="294" t="s">
        <v>24006</v>
      </c>
      <c r="B3984" s="294"/>
      <c r="C3984" s="294"/>
      <c r="D3984" s="294"/>
      <c r="E3984" s="294"/>
      <c r="F3984" s="294"/>
    </row>
    <row r="3985">
      <c r="A3985" s="294" t="s">
        <v>24007</v>
      </c>
      <c r="B3985" s="294"/>
      <c r="C3985" s="294"/>
      <c r="D3985" s="294"/>
      <c r="E3985" s="294"/>
      <c r="F3985" s="294"/>
    </row>
    <row r="3986">
      <c r="A3986" s="294"/>
      <c r="B3986" s="294"/>
      <c r="C3986" s="294"/>
      <c r="D3986" s="294"/>
      <c r="E3986" s="294"/>
      <c r="F3986" s="294"/>
    </row>
    <row r="3987">
      <c r="A3987" s="294" t="s">
        <v>24008</v>
      </c>
      <c r="B3987" s="294"/>
      <c r="C3987" s="294"/>
      <c r="D3987" s="294"/>
      <c r="E3987" s="294"/>
      <c r="F3987" s="294"/>
    </row>
    <row r="3988">
      <c r="A3988" s="294"/>
      <c r="B3988" s="294"/>
      <c r="C3988" s="294"/>
      <c r="D3988" s="294"/>
      <c r="E3988" s="294"/>
      <c r="F3988" s="294"/>
    </row>
    <row r="3989">
      <c r="A3989" s="294" t="s">
        <v>24009</v>
      </c>
      <c r="B3989" s="294"/>
      <c r="C3989" s="294"/>
      <c r="D3989" s="294"/>
      <c r="E3989" s="294"/>
      <c r="F3989" s="294"/>
    </row>
    <row r="3990">
      <c r="A3990" s="294" t="s">
        <v>24010</v>
      </c>
      <c r="B3990" s="294"/>
      <c r="C3990" s="294"/>
      <c r="D3990" s="294"/>
      <c r="E3990" s="294"/>
      <c r="F3990" s="294"/>
    </row>
    <row r="3991">
      <c r="A3991" s="294" t="s">
        <v>24011</v>
      </c>
      <c r="B3991" s="294"/>
      <c r="C3991" s="294"/>
      <c r="D3991" s="294"/>
      <c r="E3991" s="294"/>
      <c r="F3991" s="294"/>
    </row>
    <row r="3992">
      <c r="A3992" s="294" t="s">
        <v>24012</v>
      </c>
      <c r="B3992" s="294"/>
      <c r="C3992" s="294"/>
      <c r="D3992" s="294"/>
      <c r="E3992" s="294"/>
      <c r="F3992" s="294"/>
    </row>
    <row r="3993">
      <c r="A3993" s="294" t="s">
        <v>24013</v>
      </c>
      <c r="B3993" s="294"/>
      <c r="C3993" s="294"/>
      <c r="D3993" s="294"/>
      <c r="E3993" s="294"/>
      <c r="F3993" s="294"/>
    </row>
    <row r="3994">
      <c r="A3994" s="294" t="str">
        <f>-Eranda moola, Yava kshāra, Shatapushpa, Saindhava, etc.</f>
        <v>#ERROR!</v>
      </c>
      <c r="B3994" s="294"/>
      <c r="C3994" s="294"/>
      <c r="D3994" s="294"/>
      <c r="E3994" s="294"/>
      <c r="F3994" s="294"/>
    </row>
    <row r="3995">
      <c r="A3995" s="294" t="s">
        <v>24014</v>
      </c>
      <c r="B3995" s="294"/>
      <c r="C3995" s="294"/>
      <c r="D3995" s="294"/>
      <c r="E3995" s="294"/>
      <c r="F3995" s="294"/>
    </row>
    <row r="3996">
      <c r="A3996" s="294" t="s">
        <v>24015</v>
      </c>
      <c r="B3996" s="294"/>
      <c r="C3996" s="294"/>
      <c r="D3996" s="294"/>
      <c r="E3996" s="294"/>
      <c r="F3996" s="294"/>
    </row>
    <row r="3997">
      <c r="A3997" s="294" t="s">
        <v>24016</v>
      </c>
      <c r="B3997" s="294"/>
      <c r="C3997" s="294"/>
      <c r="D3997" s="294"/>
      <c r="E3997" s="294"/>
      <c r="F3997" s="294"/>
    </row>
    <row r="3998">
      <c r="A3998" s="294" t="s">
        <v>24017</v>
      </c>
      <c r="B3998" s="294"/>
      <c r="C3998" s="294"/>
      <c r="D3998" s="294"/>
      <c r="E3998" s="294"/>
      <c r="F3998" s="294"/>
    </row>
    <row r="3999">
      <c r="A3999" s="294" t="s">
        <v>24018</v>
      </c>
      <c r="B3999" s="294"/>
      <c r="C3999" s="294"/>
      <c r="D3999" s="294"/>
      <c r="E3999" s="294"/>
      <c r="F3999" s="294"/>
    </row>
    <row r="4000">
      <c r="A4000" s="294" t="s">
        <v>24019</v>
      </c>
      <c r="B4000" s="294"/>
      <c r="C4000" s="294"/>
      <c r="D4000" s="294"/>
      <c r="E4000" s="294"/>
      <c r="F4000" s="294"/>
    </row>
    <row r="4001">
      <c r="A4001" s="294" t="s">
        <v>24020</v>
      </c>
      <c r="B4001" s="294"/>
      <c r="C4001" s="294"/>
      <c r="D4001" s="294"/>
      <c r="E4001" s="294"/>
      <c r="F4001" s="294"/>
    </row>
    <row r="4002">
      <c r="A4002" s="294" t="s">
        <v>24021</v>
      </c>
      <c r="B4002" s="294"/>
      <c r="C4002" s="294"/>
      <c r="D4002" s="294"/>
      <c r="E4002" s="294"/>
      <c r="F4002" s="294"/>
    </row>
    <row r="4003">
      <c r="A4003" s="294" t="s">
        <v>24022</v>
      </c>
      <c r="B4003" s="294"/>
      <c r="C4003" s="294"/>
      <c r="D4003" s="294"/>
      <c r="E4003" s="294"/>
      <c r="F4003" s="294"/>
    </row>
    <row r="4004">
      <c r="A4004" s="294" t="s">
        <v>24023</v>
      </c>
      <c r="B4004" s="294"/>
      <c r="C4004" s="294"/>
      <c r="D4004" s="294"/>
      <c r="E4004" s="294"/>
      <c r="F4004" s="294"/>
    </row>
    <row r="4005">
      <c r="A4005" s="294" t="s">
        <v>24024</v>
      </c>
      <c r="B4005" s="294"/>
      <c r="C4005" s="294"/>
      <c r="D4005" s="294"/>
      <c r="E4005" s="294"/>
      <c r="F4005" s="294"/>
    </row>
    <row r="4006">
      <c r="A4006" s="294" t="s">
        <v>24025</v>
      </c>
      <c r="B4006" s="294"/>
      <c r="C4006" s="294"/>
      <c r="D4006" s="294"/>
      <c r="E4006" s="294"/>
      <c r="F4006" s="294"/>
    </row>
    <row r="4007">
      <c r="A4007" s="294"/>
      <c r="B4007" s="294"/>
      <c r="C4007" s="294"/>
      <c r="D4007" s="294"/>
      <c r="E4007" s="294"/>
      <c r="F4007" s="294"/>
    </row>
    <row r="4008">
      <c r="A4008" s="294" t="s">
        <v>23508</v>
      </c>
      <c r="B4008" s="294"/>
      <c r="C4008" s="294"/>
      <c r="D4008" s="294"/>
      <c r="E4008" s="294"/>
      <c r="F4008" s="294"/>
    </row>
    <row r="4009">
      <c r="A4009" s="294" t="s">
        <v>23509</v>
      </c>
      <c r="B4009" s="294"/>
      <c r="C4009" s="294"/>
      <c r="D4009" s="294"/>
      <c r="E4009" s="294"/>
      <c r="F4009" s="294"/>
    </row>
    <row r="4010">
      <c r="A4010" s="294" t="s">
        <v>24026</v>
      </c>
      <c r="B4010" s="294"/>
      <c r="C4010" s="294"/>
      <c r="D4010" s="294"/>
      <c r="E4010" s="294"/>
      <c r="F4010" s="294"/>
    </row>
    <row r="4011">
      <c r="A4011" s="294" t="s">
        <v>21270</v>
      </c>
      <c r="B4011" s="294"/>
      <c r="C4011" s="294"/>
      <c r="D4011" s="294"/>
      <c r="E4011" s="294"/>
      <c r="F4011" s="294"/>
    </row>
    <row r="4012">
      <c r="A4012" s="294" t="s">
        <v>24027</v>
      </c>
      <c r="B4012" s="294"/>
      <c r="C4012" s="294"/>
      <c r="D4012" s="294"/>
      <c r="E4012" s="294"/>
      <c r="F4012" s="294"/>
    </row>
    <row r="4013">
      <c r="A4013" s="294"/>
      <c r="B4013" s="294"/>
      <c r="C4013" s="294"/>
      <c r="D4013" s="294"/>
      <c r="E4013" s="294"/>
      <c r="F4013" s="294"/>
    </row>
    <row r="4014">
      <c r="A4014" s="294" t="s">
        <v>22512</v>
      </c>
      <c r="B4014" s="294"/>
      <c r="C4014" s="294"/>
      <c r="D4014" s="294"/>
      <c r="E4014" s="294"/>
      <c r="F4014" s="294"/>
    </row>
    <row r="4015">
      <c r="A4015" s="294"/>
      <c r="B4015" s="294"/>
      <c r="C4015" s="294"/>
      <c r="D4015" s="294"/>
      <c r="E4015" s="294"/>
      <c r="F4015" s="294"/>
    </row>
    <row r="4016">
      <c r="A4016" s="294" t="s">
        <v>24028</v>
      </c>
      <c r="B4016" s="294"/>
      <c r="C4016" s="294"/>
      <c r="D4016" s="294"/>
      <c r="E4016" s="294"/>
      <c r="F4016" s="294"/>
    </row>
    <row r="4017">
      <c r="A4017" s="294" t="s">
        <v>24029</v>
      </c>
      <c r="B4017" s="294"/>
      <c r="C4017" s="294"/>
      <c r="D4017" s="294"/>
      <c r="E4017" s="294"/>
      <c r="F4017" s="294"/>
    </row>
    <row r="4018">
      <c r="A4018" s="294" t="s">
        <v>24030</v>
      </c>
      <c r="B4018" s="294"/>
      <c r="C4018" s="294"/>
      <c r="D4018" s="294"/>
      <c r="E4018" s="294"/>
      <c r="F4018" s="294"/>
    </row>
    <row r="4019">
      <c r="A4019" s="294" t="s">
        <v>24031</v>
      </c>
      <c r="B4019" s="294"/>
      <c r="C4019" s="294"/>
      <c r="D4019" s="294"/>
      <c r="E4019" s="294"/>
      <c r="F4019" s="294"/>
    </row>
    <row r="4020">
      <c r="A4020" s="294" t="s">
        <v>24032</v>
      </c>
      <c r="B4020" s="294"/>
      <c r="C4020" s="294"/>
      <c r="D4020" s="294"/>
      <c r="E4020" s="294"/>
      <c r="F4020" s="294"/>
    </row>
    <row r="4021">
      <c r="A4021" s="294" t="s">
        <v>24033</v>
      </c>
      <c r="B4021" s="294"/>
      <c r="C4021" s="294"/>
      <c r="D4021" s="294"/>
      <c r="E4021" s="294"/>
      <c r="F4021" s="294"/>
    </row>
    <row r="4022">
      <c r="A4022" s="294" t="s">
        <v>24034</v>
      </c>
      <c r="B4022" s="294"/>
      <c r="C4022" s="294"/>
      <c r="D4022" s="294"/>
      <c r="E4022" s="294"/>
      <c r="F4022" s="294"/>
    </row>
    <row r="4023">
      <c r="A4023" s="294" t="s">
        <v>24035</v>
      </c>
      <c r="B4023" s="294"/>
      <c r="C4023" s="294"/>
      <c r="D4023" s="294"/>
      <c r="E4023" s="294"/>
      <c r="F4023" s="294"/>
    </row>
    <row r="4024">
      <c r="A4024" s="294" t="s">
        <v>24036</v>
      </c>
      <c r="B4024" s="294"/>
      <c r="C4024" s="294"/>
      <c r="D4024" s="294"/>
      <c r="E4024" s="294"/>
      <c r="F4024" s="294"/>
    </row>
    <row r="4025">
      <c r="A4025" s="294"/>
      <c r="B4025" s="294"/>
      <c r="C4025" s="294"/>
      <c r="D4025" s="294"/>
      <c r="E4025" s="294"/>
      <c r="F4025" s="294"/>
    </row>
    <row r="4026">
      <c r="A4026" s="294" t="s">
        <v>23148</v>
      </c>
      <c r="B4026" s="294"/>
      <c r="C4026" s="294"/>
      <c r="D4026" s="294"/>
      <c r="E4026" s="294"/>
      <c r="F4026" s="294"/>
    </row>
    <row r="4027">
      <c r="A4027" s="294" t="s">
        <v>24037</v>
      </c>
      <c r="B4027" s="294"/>
      <c r="C4027" s="294"/>
      <c r="D4027" s="294"/>
      <c r="E4027" s="294"/>
      <c r="F4027" s="294"/>
    </row>
    <row r="4028">
      <c r="A4028" s="294"/>
      <c r="B4028" s="294"/>
      <c r="C4028" s="294"/>
      <c r="D4028" s="294"/>
      <c r="E4028" s="294"/>
      <c r="F4028" s="294"/>
    </row>
    <row r="4029">
      <c r="A4029" s="294" t="s">
        <v>24038</v>
      </c>
      <c r="B4029" s="294"/>
      <c r="C4029" s="294"/>
      <c r="D4029" s="294"/>
      <c r="E4029" s="294"/>
      <c r="F4029" s="294"/>
    </row>
    <row r="4030">
      <c r="A4030" s="294" t="s">
        <v>24039</v>
      </c>
      <c r="B4030" s="294"/>
      <c r="C4030" s="294"/>
      <c r="D4030" s="294"/>
      <c r="E4030" s="294"/>
      <c r="F4030" s="294"/>
    </row>
    <row r="4031">
      <c r="A4031" s="294" t="s">
        <v>24040</v>
      </c>
      <c r="B4031" s="294"/>
      <c r="C4031" s="294"/>
      <c r="D4031" s="294"/>
      <c r="E4031" s="294"/>
      <c r="F4031" s="294"/>
    </row>
    <row r="4032">
      <c r="A4032" s="294" t="s">
        <v>24041</v>
      </c>
      <c r="B4032" s="294"/>
      <c r="C4032" s="294"/>
      <c r="D4032" s="294"/>
      <c r="E4032" s="294"/>
      <c r="F4032" s="294"/>
    </row>
    <row r="4033">
      <c r="A4033" s="294" t="s">
        <v>24042</v>
      </c>
      <c r="B4033" s="294"/>
      <c r="C4033" s="294"/>
      <c r="D4033" s="294"/>
      <c r="E4033" s="294"/>
      <c r="F4033" s="294"/>
    </row>
    <row r="4034">
      <c r="A4034" s="294"/>
      <c r="B4034" s="294"/>
      <c r="C4034" s="294"/>
      <c r="D4034" s="294"/>
      <c r="E4034" s="294"/>
      <c r="F4034" s="294"/>
    </row>
    <row r="4035">
      <c r="A4035" s="294"/>
      <c r="B4035" s="294"/>
      <c r="C4035" s="294"/>
      <c r="D4035" s="294"/>
      <c r="E4035" s="294"/>
      <c r="F4035" s="294"/>
    </row>
    <row r="4036">
      <c r="A4036" s="294" t="s">
        <v>21945</v>
      </c>
      <c r="B4036" s="294"/>
      <c r="C4036" s="294"/>
      <c r="D4036" s="294"/>
      <c r="E4036" s="294"/>
      <c r="F4036" s="294"/>
    </row>
    <row r="4037">
      <c r="A4037" s="294" t="s">
        <v>24043</v>
      </c>
      <c r="B4037" s="294"/>
      <c r="C4037" s="294"/>
      <c r="D4037" s="294"/>
      <c r="E4037" s="294"/>
      <c r="F4037" s="294"/>
    </row>
    <row r="4038">
      <c r="A4038" s="294"/>
      <c r="B4038" s="294"/>
      <c r="C4038" s="294"/>
      <c r="D4038" s="294"/>
      <c r="E4038" s="294"/>
      <c r="F4038" s="294"/>
    </row>
    <row r="4039">
      <c r="A4039" s="294" t="s">
        <v>24044</v>
      </c>
      <c r="B4039" s="294"/>
      <c r="C4039" s="294"/>
      <c r="D4039" s="294"/>
      <c r="E4039" s="294"/>
      <c r="F4039" s="294"/>
    </row>
    <row r="4040">
      <c r="A4040" s="294" t="s">
        <v>24045</v>
      </c>
      <c r="B4040" s="294"/>
      <c r="C4040" s="294"/>
      <c r="D4040" s="294"/>
      <c r="E4040" s="294"/>
      <c r="F4040" s="294"/>
    </row>
    <row r="4041">
      <c r="A4041" s="294" t="s">
        <v>24046</v>
      </c>
      <c r="B4041" s="294"/>
      <c r="C4041" s="294"/>
      <c r="D4041" s="294"/>
      <c r="E4041" s="294"/>
      <c r="F4041" s="294"/>
    </row>
    <row r="4042">
      <c r="A4042" s="294" t="s">
        <v>24047</v>
      </c>
      <c r="B4042" s="294"/>
      <c r="C4042" s="294"/>
      <c r="D4042" s="294"/>
      <c r="E4042" s="294"/>
      <c r="F4042" s="294"/>
    </row>
    <row r="4043">
      <c r="A4043" s="294" t="s">
        <v>24048</v>
      </c>
      <c r="B4043" s="294"/>
      <c r="C4043" s="294"/>
      <c r="D4043" s="294"/>
      <c r="E4043" s="294"/>
      <c r="F4043" s="294"/>
    </row>
    <row r="4044">
      <c r="A4044" s="294" t="s">
        <v>24049</v>
      </c>
      <c r="B4044" s="294"/>
      <c r="C4044" s="294"/>
      <c r="D4044" s="294"/>
      <c r="E4044" s="294"/>
      <c r="F4044" s="294"/>
    </row>
    <row r="4045">
      <c r="A4045" s="294" t="s">
        <v>24050</v>
      </c>
      <c r="B4045" s="294"/>
      <c r="C4045" s="294"/>
      <c r="D4045" s="294"/>
      <c r="E4045" s="294"/>
      <c r="F4045" s="294"/>
    </row>
    <row r="4046">
      <c r="A4046" s="294" t="s">
        <v>24051</v>
      </c>
      <c r="B4046" s="294"/>
      <c r="C4046" s="294"/>
      <c r="D4046" s="294"/>
      <c r="E4046" s="294"/>
      <c r="F4046" s="294"/>
    </row>
    <row r="4047">
      <c r="A4047" s="294"/>
      <c r="B4047" s="294"/>
      <c r="C4047" s="294"/>
      <c r="D4047" s="294"/>
      <c r="E4047" s="294"/>
      <c r="F4047" s="294"/>
    </row>
    <row r="4048">
      <c r="A4048" s="294"/>
      <c r="B4048" s="294"/>
      <c r="C4048" s="294"/>
      <c r="D4048" s="294"/>
      <c r="E4048" s="294"/>
      <c r="F4048" s="294"/>
    </row>
    <row r="4049">
      <c r="A4049" s="294" t="s">
        <v>23952</v>
      </c>
      <c r="B4049" s="294"/>
      <c r="C4049" s="294"/>
      <c r="D4049" s="294"/>
      <c r="E4049" s="294"/>
      <c r="F4049" s="294"/>
    </row>
    <row r="4050">
      <c r="A4050" s="294"/>
      <c r="B4050" s="294"/>
      <c r="C4050" s="294"/>
      <c r="D4050" s="294"/>
      <c r="E4050" s="294"/>
      <c r="F4050" s="294"/>
    </row>
    <row r="4051">
      <c r="A4051" s="294" t="s">
        <v>23827</v>
      </c>
      <c r="B4051" s="294"/>
      <c r="C4051" s="294"/>
      <c r="D4051" s="294"/>
      <c r="E4051" s="294"/>
      <c r="F4051" s="294"/>
    </row>
    <row r="4052">
      <c r="A4052" s="294" t="s">
        <v>24052</v>
      </c>
      <c r="B4052" s="294"/>
      <c r="C4052" s="294"/>
      <c r="D4052" s="294"/>
      <c r="E4052" s="294"/>
      <c r="F4052" s="294"/>
    </row>
    <row r="4053">
      <c r="A4053" s="294" t="s">
        <v>24053</v>
      </c>
      <c r="B4053" s="294"/>
      <c r="C4053" s="294"/>
      <c r="D4053" s="294"/>
      <c r="E4053" s="294"/>
      <c r="F4053" s="294"/>
    </row>
    <row r="4054">
      <c r="A4054" s="294" t="s">
        <v>24054</v>
      </c>
      <c r="B4054" s="294"/>
      <c r="C4054" s="294"/>
      <c r="D4054" s="294"/>
      <c r="E4054" s="294"/>
      <c r="F4054" s="294"/>
    </row>
    <row r="4055">
      <c r="A4055" s="294" t="s">
        <v>24055</v>
      </c>
      <c r="B4055" s="294"/>
      <c r="C4055" s="294"/>
      <c r="D4055" s="294"/>
      <c r="E4055" s="294"/>
      <c r="F4055" s="294"/>
    </row>
    <row r="4056">
      <c r="A4056" s="294" t="s">
        <v>24056</v>
      </c>
      <c r="B4056" s="294"/>
      <c r="C4056" s="294"/>
      <c r="D4056" s="294"/>
      <c r="E4056" s="294"/>
      <c r="F4056" s="294"/>
    </row>
    <row r="4057">
      <c r="A4057" s="294" t="s">
        <v>24057</v>
      </c>
      <c r="B4057" s="294"/>
      <c r="C4057" s="294"/>
      <c r="D4057" s="294"/>
      <c r="E4057" s="294"/>
      <c r="F4057" s="294"/>
    </row>
    <row r="4058">
      <c r="A4058" s="294" t="s">
        <v>24058</v>
      </c>
      <c r="B4058" s="294"/>
      <c r="C4058" s="294"/>
      <c r="D4058" s="294"/>
      <c r="E4058" s="294"/>
      <c r="F4058" s="294"/>
    </row>
    <row r="4059">
      <c r="A4059" s="294" t="s">
        <v>24059</v>
      </c>
      <c r="B4059" s="294"/>
      <c r="C4059" s="294"/>
      <c r="D4059" s="294"/>
      <c r="E4059" s="294"/>
      <c r="F4059" s="294"/>
    </row>
    <row r="4060">
      <c r="A4060" s="294"/>
      <c r="B4060" s="294"/>
      <c r="C4060" s="294"/>
      <c r="D4060" s="294"/>
      <c r="E4060" s="294"/>
      <c r="F4060" s="294"/>
    </row>
    <row r="4061">
      <c r="A4061" s="294"/>
      <c r="B4061" s="294"/>
      <c r="C4061" s="294"/>
      <c r="D4061" s="294"/>
      <c r="E4061" s="294"/>
      <c r="F4061" s="294"/>
    </row>
    <row r="4062">
      <c r="A4062" s="294" t="s">
        <v>21760</v>
      </c>
      <c r="B4062" s="294"/>
      <c r="C4062" s="294"/>
      <c r="D4062" s="294"/>
      <c r="E4062" s="294"/>
      <c r="F4062" s="294"/>
    </row>
    <row r="4063">
      <c r="A4063" s="294"/>
      <c r="B4063" s="294"/>
      <c r="C4063" s="294"/>
      <c r="D4063" s="294"/>
      <c r="E4063" s="294"/>
      <c r="F4063" s="294"/>
    </row>
    <row r="4064">
      <c r="A4064" s="294" t="s">
        <v>24060</v>
      </c>
      <c r="B4064" s="294"/>
      <c r="C4064" s="294"/>
      <c r="D4064" s="294"/>
      <c r="E4064" s="294"/>
      <c r="F4064" s="294"/>
    </row>
    <row r="4065">
      <c r="A4065" s="294" t="s">
        <v>24061</v>
      </c>
      <c r="B4065" s="294"/>
      <c r="C4065" s="294"/>
      <c r="D4065" s="294"/>
      <c r="E4065" s="294"/>
      <c r="F4065" s="294"/>
    </row>
    <row r="4066">
      <c r="A4066" s="294" t="s">
        <v>24062</v>
      </c>
      <c r="B4066" s="294"/>
      <c r="C4066" s="294"/>
      <c r="D4066" s="294"/>
      <c r="E4066" s="294"/>
      <c r="F4066" s="294"/>
    </row>
    <row r="4067">
      <c r="A4067" s="294" t="s">
        <v>24063</v>
      </c>
      <c r="B4067" s="294"/>
      <c r="C4067" s="294"/>
      <c r="D4067" s="294"/>
      <c r="E4067" s="294"/>
      <c r="F4067" s="294"/>
    </row>
    <row r="4068">
      <c r="A4068" s="294" t="s">
        <v>24064</v>
      </c>
      <c r="B4068" s="294"/>
      <c r="C4068" s="294"/>
      <c r="D4068" s="294"/>
      <c r="E4068" s="294"/>
      <c r="F4068" s="294"/>
    </row>
    <row r="4069">
      <c r="A4069" s="294"/>
      <c r="B4069" s="294"/>
      <c r="C4069" s="294"/>
      <c r="D4069" s="294"/>
      <c r="E4069" s="294"/>
      <c r="F4069" s="294"/>
    </row>
    <row r="4070">
      <c r="A4070" s="294" t="s">
        <v>23837</v>
      </c>
      <c r="B4070" s="294"/>
      <c r="C4070" s="294"/>
      <c r="D4070" s="294"/>
      <c r="E4070" s="294"/>
      <c r="F4070" s="294"/>
    </row>
    <row r="4071">
      <c r="A4071" s="294" t="s">
        <v>24065</v>
      </c>
      <c r="B4071" s="294"/>
      <c r="C4071" s="294"/>
      <c r="D4071" s="294"/>
      <c r="E4071" s="294"/>
      <c r="F4071" s="294"/>
    </row>
    <row r="4072">
      <c r="A4072" s="294" t="s">
        <v>24066</v>
      </c>
      <c r="B4072" s="294"/>
      <c r="C4072" s="294"/>
      <c r="D4072" s="294"/>
      <c r="E4072" s="294"/>
      <c r="F4072" s="294"/>
    </row>
    <row r="4073">
      <c r="A4073" s="294" t="s">
        <v>24067</v>
      </c>
      <c r="B4073" s="294"/>
      <c r="C4073" s="294"/>
      <c r="D4073" s="294"/>
      <c r="E4073" s="294"/>
      <c r="F4073" s="294"/>
    </row>
    <row r="4074">
      <c r="A4074" s="294" t="s">
        <v>24068</v>
      </c>
      <c r="B4074" s="294"/>
      <c r="C4074" s="294"/>
      <c r="D4074" s="294"/>
      <c r="E4074" s="294"/>
      <c r="F4074" s="294"/>
    </row>
    <row r="4075">
      <c r="A4075" s="294"/>
      <c r="B4075" s="294"/>
      <c r="C4075" s="294"/>
      <c r="D4075" s="294"/>
      <c r="E4075" s="294"/>
      <c r="F4075" s="294"/>
    </row>
    <row r="4076">
      <c r="A4076" s="294" t="s">
        <v>21304</v>
      </c>
      <c r="B4076" s="294"/>
      <c r="C4076" s="294"/>
      <c r="D4076" s="294"/>
      <c r="E4076" s="294"/>
      <c r="F4076" s="294"/>
    </row>
    <row r="4077">
      <c r="A4077" s="294"/>
      <c r="B4077" s="294"/>
      <c r="C4077" s="294"/>
      <c r="D4077" s="294"/>
      <c r="E4077" s="294"/>
      <c r="F4077" s="294"/>
    </row>
    <row r="4078">
      <c r="A4078" s="294" t="s">
        <v>24069</v>
      </c>
      <c r="B4078" s="294"/>
      <c r="C4078" s="294"/>
      <c r="D4078" s="294"/>
      <c r="E4078" s="294"/>
      <c r="F4078" s="294"/>
    </row>
    <row r="4079">
      <c r="A4079" s="294" t="s">
        <v>24070</v>
      </c>
      <c r="B4079" s="294"/>
      <c r="C4079" s="294"/>
      <c r="D4079" s="294"/>
      <c r="E4079" s="294"/>
      <c r="F4079" s="294"/>
    </row>
    <row r="4080">
      <c r="A4080" s="294" t="s">
        <v>24071</v>
      </c>
      <c r="B4080" s="294"/>
      <c r="C4080" s="294"/>
      <c r="D4080" s="294"/>
      <c r="E4080" s="294"/>
      <c r="F4080" s="294"/>
    </row>
    <row r="4081">
      <c r="A4081" s="294" t="s">
        <v>24072</v>
      </c>
      <c r="B4081" s="294"/>
      <c r="C4081" s="294"/>
      <c r="D4081" s="294"/>
      <c r="E4081" s="294"/>
      <c r="F4081" s="294"/>
    </row>
    <row r="4082">
      <c r="A4082" s="294" t="s">
        <v>24073</v>
      </c>
      <c r="B4082" s="294"/>
      <c r="C4082" s="294"/>
      <c r="D4082" s="294"/>
      <c r="E4082" s="294"/>
      <c r="F4082" s="294"/>
    </row>
    <row r="4083">
      <c r="A4083" s="294" t="s">
        <v>24074</v>
      </c>
      <c r="B4083" s="294"/>
      <c r="C4083" s="294"/>
      <c r="D4083" s="294"/>
      <c r="E4083" s="294"/>
      <c r="F4083" s="294"/>
    </row>
    <row r="4084">
      <c r="A4084" s="294" t="s">
        <v>24075</v>
      </c>
      <c r="B4084" s="294"/>
      <c r="C4084" s="294"/>
      <c r="D4084" s="294"/>
      <c r="E4084" s="294"/>
      <c r="F4084" s="294"/>
    </row>
    <row r="4085">
      <c r="A4085" s="294" t="s">
        <v>24076</v>
      </c>
      <c r="B4085" s="294"/>
      <c r="C4085" s="294"/>
      <c r="D4085" s="294"/>
      <c r="E4085" s="294"/>
      <c r="F4085" s="294"/>
    </row>
    <row r="4086">
      <c r="A4086" s="294"/>
      <c r="B4086" s="294"/>
      <c r="C4086" s="294"/>
      <c r="D4086" s="294"/>
      <c r="E4086" s="294"/>
      <c r="F4086" s="294"/>
    </row>
    <row r="4087">
      <c r="A4087" s="294" t="s">
        <v>21312</v>
      </c>
      <c r="B4087" s="294"/>
      <c r="C4087" s="294"/>
      <c r="D4087" s="294"/>
      <c r="E4087" s="294"/>
      <c r="F4087" s="294"/>
    </row>
    <row r="4088">
      <c r="A4088" s="294" t="s">
        <v>24026</v>
      </c>
      <c r="B4088" s="294"/>
      <c r="C4088" s="294"/>
      <c r="D4088" s="294"/>
      <c r="E4088" s="294"/>
      <c r="F4088" s="294"/>
    </row>
    <row r="4089">
      <c r="A4089" s="294" t="s">
        <v>21314</v>
      </c>
      <c r="B4089" s="294"/>
      <c r="C4089" s="294"/>
      <c r="D4089" s="294"/>
      <c r="E4089" s="294"/>
      <c r="F4089" s="294"/>
    </row>
    <row r="4090">
      <c r="A4090" s="294" t="s">
        <v>24027</v>
      </c>
      <c r="B4090" s="294"/>
      <c r="C4090" s="294"/>
      <c r="D4090" s="294"/>
      <c r="E4090" s="294"/>
      <c r="F4090" s="294"/>
    </row>
    <row r="4091">
      <c r="A4091" s="294"/>
      <c r="B4091" s="294"/>
      <c r="C4091" s="294"/>
      <c r="D4091" s="294"/>
      <c r="E4091" s="294"/>
      <c r="F4091" s="294"/>
    </row>
    <row r="4092">
      <c r="A4092" s="294"/>
      <c r="B4092" s="294"/>
      <c r="C4092" s="294"/>
      <c r="D4092" s="294"/>
      <c r="E4092" s="294"/>
      <c r="F4092" s="294"/>
    </row>
    <row r="4093">
      <c r="A4093" s="294" t="s">
        <v>24077</v>
      </c>
      <c r="B4093" s="294"/>
      <c r="C4093" s="294"/>
      <c r="D4093" s="294"/>
      <c r="E4093" s="294"/>
      <c r="F4093" s="294"/>
    </row>
    <row r="4094">
      <c r="A4094" s="294" t="s">
        <v>21305</v>
      </c>
      <c r="B4094" s="294"/>
      <c r="C4094" s="294"/>
      <c r="D4094" s="294"/>
      <c r="E4094" s="294"/>
      <c r="F4094" s="294"/>
    </row>
    <row r="4095">
      <c r="A4095" s="294" t="s">
        <v>24076</v>
      </c>
      <c r="B4095" s="294"/>
      <c r="C4095" s="294"/>
      <c r="D4095" s="294"/>
      <c r="E4095" s="294"/>
      <c r="F4095" s="294"/>
    </row>
    <row r="4096">
      <c r="A4096" s="294" t="s">
        <v>24078</v>
      </c>
      <c r="B4096" s="294"/>
      <c r="C4096" s="294"/>
      <c r="D4096" s="294"/>
      <c r="E4096" s="294"/>
      <c r="F4096" s="294"/>
    </row>
    <row r="4097">
      <c r="A4097" s="294" t="s">
        <v>24079</v>
      </c>
      <c r="B4097" s="294"/>
      <c r="C4097" s="294"/>
      <c r="D4097" s="294"/>
      <c r="E4097" s="294"/>
      <c r="F4097" s="294"/>
    </row>
    <row r="4098">
      <c r="A4098" s="294" t="s">
        <v>24080</v>
      </c>
      <c r="B4098" s="294"/>
      <c r="C4098" s="294"/>
      <c r="D4098" s="294"/>
      <c r="E4098" s="294"/>
      <c r="F4098" s="294"/>
    </row>
    <row r="4099">
      <c r="A4099" s="294" t="s">
        <v>24081</v>
      </c>
      <c r="B4099" s="294"/>
      <c r="C4099" s="294"/>
      <c r="D4099" s="294"/>
      <c r="E4099" s="294"/>
      <c r="F4099" s="294"/>
    </row>
    <row r="4100">
      <c r="A4100" s="294" t="s">
        <v>24082</v>
      </c>
      <c r="B4100" s="294"/>
      <c r="C4100" s="294"/>
      <c r="D4100" s="294"/>
      <c r="E4100" s="294"/>
      <c r="F4100" s="294"/>
    </row>
    <row r="4101">
      <c r="A4101" s="294" t="s">
        <v>24083</v>
      </c>
      <c r="B4101" s="294"/>
      <c r="C4101" s="294"/>
      <c r="D4101" s="294"/>
      <c r="E4101" s="294"/>
      <c r="F4101" s="294"/>
    </row>
    <row r="4102">
      <c r="A4102" s="294"/>
      <c r="B4102" s="294"/>
      <c r="C4102" s="294"/>
      <c r="D4102" s="294"/>
      <c r="E4102" s="294"/>
      <c r="F4102" s="294"/>
    </row>
    <row r="4103">
      <c r="A4103" s="294" t="s">
        <v>24084</v>
      </c>
      <c r="B4103" s="294"/>
      <c r="C4103" s="294"/>
      <c r="D4103" s="294"/>
      <c r="E4103" s="294"/>
      <c r="F4103" s="294"/>
    </row>
    <row r="4104">
      <c r="A4104" s="294"/>
      <c r="B4104" s="294"/>
      <c r="C4104" s="294"/>
      <c r="D4104" s="294"/>
      <c r="E4104" s="294"/>
      <c r="F4104" s="294"/>
    </row>
    <row r="4105">
      <c r="A4105" s="294" t="s">
        <v>24085</v>
      </c>
      <c r="B4105" s="294"/>
      <c r="C4105" s="294"/>
      <c r="D4105" s="294"/>
      <c r="E4105" s="294"/>
      <c r="F4105" s="294"/>
    </row>
    <row r="4106">
      <c r="A4106" s="294" t="s">
        <v>24086</v>
      </c>
      <c r="B4106" s="294"/>
      <c r="C4106" s="294"/>
      <c r="D4106" s="294"/>
      <c r="E4106" s="294"/>
      <c r="F4106" s="294"/>
    </row>
    <row r="4107">
      <c r="A4107" s="294" t="s">
        <v>24087</v>
      </c>
      <c r="B4107" s="294"/>
      <c r="C4107" s="294"/>
      <c r="D4107" s="294"/>
      <c r="E4107" s="294"/>
      <c r="F4107" s="294"/>
    </row>
    <row r="4108">
      <c r="A4108" s="294" t="s">
        <v>24088</v>
      </c>
      <c r="B4108" s="294"/>
      <c r="C4108" s="294"/>
      <c r="D4108" s="294"/>
      <c r="E4108" s="294"/>
      <c r="F4108" s="294"/>
    </row>
    <row r="4109">
      <c r="A4109" s="294"/>
      <c r="B4109" s="294"/>
      <c r="C4109" s="294"/>
      <c r="D4109" s="294"/>
      <c r="E4109" s="294"/>
      <c r="F4109" s="294"/>
    </row>
    <row r="4110">
      <c r="A4110" s="294" t="s">
        <v>24089</v>
      </c>
      <c r="B4110" s="294"/>
      <c r="C4110" s="294"/>
      <c r="D4110" s="294"/>
      <c r="E4110" s="294"/>
      <c r="F4110" s="294"/>
    </row>
    <row r="4111">
      <c r="A4111" s="294" t="s">
        <v>24090</v>
      </c>
      <c r="B4111" s="294"/>
      <c r="C4111" s="294"/>
      <c r="D4111" s="294"/>
      <c r="E4111" s="294"/>
      <c r="F4111" s="294"/>
    </row>
    <row r="4112">
      <c r="A4112" s="294"/>
      <c r="B4112" s="294"/>
      <c r="C4112" s="294"/>
      <c r="D4112" s="294"/>
      <c r="E4112" s="294"/>
      <c r="F4112" s="294"/>
    </row>
    <row r="4113">
      <c r="A4113" s="294" t="s">
        <v>24091</v>
      </c>
      <c r="B4113" s="294"/>
      <c r="C4113" s="294"/>
      <c r="D4113" s="294"/>
      <c r="E4113" s="294"/>
      <c r="F4113" s="294"/>
    </row>
    <row r="4114">
      <c r="A4114" s="294" t="s">
        <v>24092</v>
      </c>
      <c r="B4114" s="294"/>
      <c r="C4114" s="294"/>
      <c r="D4114" s="294"/>
      <c r="E4114" s="294"/>
      <c r="F4114" s="294"/>
    </row>
    <row r="4115">
      <c r="A4115" s="294" t="s">
        <v>24093</v>
      </c>
      <c r="B4115" s="294"/>
      <c r="C4115" s="294"/>
      <c r="D4115" s="294"/>
      <c r="E4115" s="294"/>
      <c r="F4115" s="294"/>
    </row>
    <row r="4116">
      <c r="A4116" s="294" t="s">
        <v>24094</v>
      </c>
      <c r="B4116" s="294"/>
      <c r="C4116" s="294"/>
      <c r="D4116" s="294"/>
      <c r="E4116" s="294"/>
      <c r="F4116" s="294"/>
    </row>
    <row r="4117">
      <c r="A4117" s="294" t="s">
        <v>24095</v>
      </c>
      <c r="B4117" s="294"/>
      <c r="C4117" s="294"/>
      <c r="D4117" s="294"/>
      <c r="E4117" s="294"/>
      <c r="F4117" s="294"/>
    </row>
    <row r="4118">
      <c r="A4118" s="294" t="s">
        <v>24096</v>
      </c>
      <c r="B4118" s="294"/>
      <c r="C4118" s="294"/>
      <c r="D4118" s="294"/>
      <c r="E4118" s="294"/>
      <c r="F4118" s="294"/>
    </row>
    <row r="4119">
      <c r="A4119" s="294" t="s">
        <v>24097</v>
      </c>
      <c r="B4119" s="294"/>
      <c r="C4119" s="294"/>
      <c r="D4119" s="294"/>
      <c r="E4119" s="294"/>
      <c r="F4119" s="294"/>
    </row>
    <row r="4120">
      <c r="A4120" s="294"/>
      <c r="B4120" s="294"/>
      <c r="C4120" s="294"/>
      <c r="D4120" s="294"/>
      <c r="E4120" s="294"/>
      <c r="F4120" s="294"/>
    </row>
    <row r="4121">
      <c r="A4121" s="294"/>
      <c r="B4121" s="294"/>
      <c r="C4121" s="294"/>
      <c r="D4121" s="294"/>
      <c r="E4121" s="294"/>
      <c r="F4121" s="294"/>
    </row>
    <row r="4122">
      <c r="A4122" s="294" t="s">
        <v>22572</v>
      </c>
      <c r="B4122" s="294"/>
      <c r="C4122" s="294"/>
      <c r="D4122" s="294"/>
      <c r="E4122" s="294"/>
      <c r="F4122" s="294"/>
    </row>
    <row r="4123">
      <c r="A4123" s="294" t="s">
        <v>24098</v>
      </c>
      <c r="B4123" s="294"/>
      <c r="C4123" s="294"/>
      <c r="D4123" s="294"/>
      <c r="E4123" s="294"/>
      <c r="F4123" s="294"/>
    </row>
    <row r="4124">
      <c r="A4124" s="294"/>
      <c r="B4124" s="294"/>
      <c r="C4124" s="294"/>
      <c r="D4124" s="294"/>
      <c r="E4124" s="294"/>
      <c r="F4124" s="294"/>
    </row>
    <row r="4125">
      <c r="A4125" s="294" t="s">
        <v>24099</v>
      </c>
      <c r="B4125" s="294"/>
      <c r="C4125" s="294"/>
      <c r="D4125" s="294"/>
      <c r="E4125" s="294"/>
      <c r="F4125" s="294"/>
    </row>
    <row r="4126">
      <c r="A4126" s="294" t="s">
        <v>24100</v>
      </c>
      <c r="B4126" s="294"/>
      <c r="C4126" s="294"/>
      <c r="D4126" s="294"/>
      <c r="E4126" s="294"/>
      <c r="F4126" s="294"/>
    </row>
    <row r="4127">
      <c r="A4127" s="294" t="s">
        <v>24101</v>
      </c>
      <c r="B4127" s="294"/>
      <c r="C4127" s="294"/>
      <c r="D4127" s="294"/>
      <c r="E4127" s="294"/>
      <c r="F4127" s="294"/>
    </row>
    <row r="4128">
      <c r="A4128" s="294" t="s">
        <v>24102</v>
      </c>
      <c r="B4128" s="294"/>
      <c r="C4128" s="294"/>
      <c r="D4128" s="294"/>
      <c r="E4128" s="294"/>
      <c r="F4128" s="294"/>
    </row>
    <row r="4129">
      <c r="A4129" s="294" t="s">
        <v>24103</v>
      </c>
      <c r="B4129" s="294"/>
      <c r="C4129" s="294"/>
      <c r="D4129" s="294"/>
      <c r="E4129" s="294"/>
      <c r="F4129" s="294"/>
    </row>
    <row r="4130">
      <c r="A4130" s="294"/>
      <c r="B4130" s="294"/>
      <c r="C4130" s="294"/>
      <c r="D4130" s="294"/>
      <c r="E4130" s="294"/>
      <c r="F4130" s="294"/>
    </row>
    <row r="4131">
      <c r="A4131" s="294" t="s">
        <v>23771</v>
      </c>
      <c r="B4131" s="294"/>
      <c r="C4131" s="294"/>
      <c r="D4131" s="294"/>
      <c r="E4131" s="294"/>
      <c r="F4131" s="294"/>
    </row>
    <row r="4132">
      <c r="A4132" s="294" t="s">
        <v>24104</v>
      </c>
      <c r="B4132" s="294"/>
      <c r="C4132" s="294"/>
      <c r="D4132" s="294"/>
      <c r="E4132" s="294"/>
      <c r="F4132" s="294"/>
    </row>
    <row r="4133">
      <c r="A4133" s="294"/>
      <c r="B4133" s="294"/>
      <c r="C4133" s="294"/>
      <c r="D4133" s="294"/>
      <c r="E4133" s="294"/>
      <c r="F4133" s="294"/>
    </row>
    <row r="4134">
      <c r="A4134" s="294" t="s">
        <v>22492</v>
      </c>
      <c r="B4134" s="294"/>
      <c r="C4134" s="294"/>
      <c r="D4134" s="294"/>
      <c r="E4134" s="294"/>
      <c r="F4134" s="294"/>
    </row>
    <row r="4135">
      <c r="A4135" s="294" t="s">
        <v>24105</v>
      </c>
      <c r="B4135" s="294"/>
      <c r="C4135" s="294"/>
      <c r="D4135" s="294"/>
      <c r="E4135" s="294"/>
      <c r="F4135" s="294"/>
    </row>
    <row r="4136">
      <c r="A4136" s="294" t="s">
        <v>24106</v>
      </c>
      <c r="B4136" s="294"/>
      <c r="C4136" s="294"/>
      <c r="D4136" s="294"/>
      <c r="E4136" s="294"/>
      <c r="F4136" s="294"/>
    </row>
    <row r="4137">
      <c r="A4137" s="294" t="s">
        <v>22305</v>
      </c>
      <c r="B4137" s="294"/>
      <c r="C4137" s="294"/>
      <c r="D4137" s="294"/>
      <c r="E4137" s="294"/>
      <c r="F4137" s="294"/>
    </row>
    <row r="4138">
      <c r="A4138" s="294" t="s">
        <v>24107</v>
      </c>
      <c r="B4138" s="294"/>
      <c r="C4138" s="294"/>
      <c r="D4138" s="294"/>
      <c r="E4138" s="294"/>
      <c r="F4138" s="294"/>
    </row>
    <row r="4139">
      <c r="A4139" s="294"/>
      <c r="B4139" s="294"/>
      <c r="C4139" s="294"/>
      <c r="D4139" s="294"/>
      <c r="E4139" s="294"/>
      <c r="F4139" s="294"/>
    </row>
    <row r="4140">
      <c r="A4140" s="294" t="s">
        <v>23776</v>
      </c>
      <c r="B4140" s="294"/>
      <c r="C4140" s="294"/>
      <c r="D4140" s="294"/>
      <c r="E4140" s="294"/>
      <c r="F4140" s="294"/>
    </row>
    <row r="4141">
      <c r="A4141" s="294" t="s">
        <v>24108</v>
      </c>
      <c r="B4141" s="294"/>
      <c r="C4141" s="294"/>
      <c r="D4141" s="294"/>
      <c r="E4141" s="294"/>
      <c r="F4141" s="294"/>
    </row>
    <row r="4142">
      <c r="A4142" s="294"/>
      <c r="B4142" s="294"/>
      <c r="C4142" s="294"/>
      <c r="D4142" s="294"/>
      <c r="E4142" s="294"/>
      <c r="F4142" s="294"/>
    </row>
    <row r="4143">
      <c r="A4143" s="294" t="s">
        <v>24109</v>
      </c>
      <c r="B4143" s="294"/>
      <c r="C4143" s="294"/>
      <c r="D4143" s="294"/>
      <c r="E4143" s="294"/>
      <c r="F4143" s="294"/>
    </row>
    <row r="4144">
      <c r="A4144" s="294" t="s">
        <v>24110</v>
      </c>
      <c r="B4144" s="294"/>
      <c r="C4144" s="294"/>
      <c r="D4144" s="294"/>
      <c r="E4144" s="294"/>
      <c r="F4144" s="294"/>
    </row>
    <row r="4145">
      <c r="A4145" s="294" t="s">
        <v>24111</v>
      </c>
      <c r="B4145" s="294"/>
      <c r="C4145" s="294"/>
      <c r="D4145" s="294"/>
      <c r="E4145" s="294"/>
      <c r="F4145" s="294"/>
    </row>
    <row r="4146">
      <c r="A4146" s="294" t="s">
        <v>24112</v>
      </c>
      <c r="B4146" s="294"/>
      <c r="C4146" s="294"/>
      <c r="D4146" s="294"/>
      <c r="E4146" s="294"/>
      <c r="F4146" s="294"/>
    </row>
    <row r="4147">
      <c r="A4147" s="294" t="s">
        <v>24113</v>
      </c>
      <c r="B4147" s="294"/>
      <c r="C4147" s="294"/>
      <c r="D4147" s="294"/>
      <c r="E4147" s="294"/>
      <c r="F4147" s="294"/>
    </row>
    <row r="4148">
      <c r="A4148" s="294" t="s">
        <v>24114</v>
      </c>
      <c r="B4148" s="294"/>
      <c r="C4148" s="294"/>
      <c r="D4148" s="294"/>
      <c r="E4148" s="294"/>
      <c r="F4148" s="294"/>
    </row>
    <row r="4149">
      <c r="A4149" s="294" t="s">
        <v>24115</v>
      </c>
      <c r="B4149" s="294"/>
      <c r="C4149" s="294"/>
      <c r="D4149" s="294"/>
      <c r="E4149" s="294"/>
      <c r="F4149" s="294"/>
    </row>
    <row r="4150">
      <c r="A4150" s="294" t="s">
        <v>24116</v>
      </c>
      <c r="B4150" s="294"/>
      <c r="C4150" s="294"/>
      <c r="D4150" s="294"/>
      <c r="E4150" s="294"/>
      <c r="F4150" s="294"/>
    </row>
    <row r="4151">
      <c r="A4151" s="294" t="s">
        <v>24117</v>
      </c>
      <c r="B4151" s="294"/>
      <c r="C4151" s="294"/>
      <c r="D4151" s="294"/>
      <c r="E4151" s="294"/>
      <c r="F4151" s="294"/>
    </row>
    <row r="4152">
      <c r="A4152" s="294" t="s">
        <v>24118</v>
      </c>
      <c r="B4152" s="294"/>
      <c r="C4152" s="294"/>
      <c r="D4152" s="294"/>
      <c r="E4152" s="294"/>
      <c r="F4152" s="294"/>
    </row>
    <row r="4153">
      <c r="A4153" s="294" t="s">
        <v>24119</v>
      </c>
      <c r="B4153" s="294"/>
      <c r="C4153" s="294"/>
      <c r="D4153" s="294"/>
      <c r="E4153" s="294"/>
      <c r="F4153" s="294"/>
    </row>
    <row r="4154">
      <c r="A4154" s="294" t="s">
        <v>24120</v>
      </c>
      <c r="B4154" s="294"/>
      <c r="C4154" s="294"/>
      <c r="D4154" s="294"/>
      <c r="E4154" s="294"/>
      <c r="F4154" s="294"/>
    </row>
    <row r="4155">
      <c r="A4155" s="294" t="s">
        <v>24121</v>
      </c>
      <c r="B4155" s="294"/>
      <c r="C4155" s="294"/>
      <c r="D4155" s="294"/>
      <c r="E4155" s="294"/>
      <c r="F4155" s="294"/>
    </row>
    <row r="4156">
      <c r="A4156" s="294" t="s">
        <v>23052</v>
      </c>
      <c r="B4156" s="294"/>
      <c r="C4156" s="294"/>
      <c r="D4156" s="294"/>
      <c r="E4156" s="294"/>
      <c r="F4156" s="294"/>
    </row>
    <row r="4157">
      <c r="A4157" s="294" t="s">
        <v>24122</v>
      </c>
      <c r="B4157" s="294"/>
      <c r="C4157" s="294"/>
      <c r="D4157" s="294"/>
      <c r="E4157" s="294"/>
      <c r="F4157" s="294"/>
    </row>
    <row r="4158">
      <c r="A4158" s="294" t="s">
        <v>24123</v>
      </c>
      <c r="B4158" s="294"/>
      <c r="C4158" s="294"/>
      <c r="D4158" s="294"/>
      <c r="E4158" s="294"/>
      <c r="F4158" s="294"/>
    </row>
    <row r="4159">
      <c r="A4159" s="294" t="s">
        <v>24124</v>
      </c>
      <c r="B4159" s="294"/>
      <c r="C4159" s="294"/>
      <c r="D4159" s="294"/>
      <c r="E4159" s="294"/>
      <c r="F4159" s="294"/>
    </row>
    <row r="4160">
      <c r="A4160" s="294" t="s">
        <v>21312</v>
      </c>
      <c r="B4160" s="294"/>
      <c r="C4160" s="294"/>
      <c r="D4160" s="294"/>
      <c r="E4160" s="294"/>
      <c r="F4160" s="294"/>
    </row>
    <row r="4161">
      <c r="A4161" s="294" t="s">
        <v>24125</v>
      </c>
      <c r="B4161" s="294"/>
      <c r="C4161" s="294"/>
      <c r="D4161" s="294"/>
      <c r="E4161" s="294"/>
      <c r="F4161" s="294"/>
    </row>
    <row r="4162">
      <c r="A4162" s="294" t="s">
        <v>21270</v>
      </c>
      <c r="B4162" s="294"/>
      <c r="C4162" s="294"/>
      <c r="D4162" s="294"/>
      <c r="E4162" s="294"/>
      <c r="F4162" s="294"/>
    </row>
    <row r="4163">
      <c r="A4163" s="294" t="s">
        <v>24126</v>
      </c>
      <c r="B4163" s="294"/>
      <c r="C4163" s="294"/>
      <c r="D4163" s="294"/>
      <c r="E4163" s="294"/>
      <c r="F4163" s="294"/>
    </row>
    <row r="4164">
      <c r="A4164" s="294"/>
      <c r="B4164" s="294"/>
      <c r="C4164" s="294"/>
      <c r="D4164" s="294"/>
      <c r="E4164" s="294"/>
      <c r="F4164" s="294"/>
    </row>
    <row r="4165">
      <c r="A4165" s="294"/>
      <c r="B4165" s="294"/>
      <c r="C4165" s="294"/>
      <c r="D4165" s="294"/>
      <c r="E4165" s="294"/>
      <c r="F4165" s="294"/>
    </row>
    <row r="4166">
      <c r="A4166" s="294" t="s">
        <v>22602</v>
      </c>
      <c r="B4166" s="294"/>
      <c r="C4166" s="294"/>
      <c r="D4166" s="294"/>
      <c r="E4166" s="294"/>
      <c r="F4166" s="294"/>
    </row>
    <row r="4167">
      <c r="A4167" s="294" t="s">
        <v>24127</v>
      </c>
      <c r="B4167" s="294"/>
      <c r="C4167" s="294"/>
      <c r="D4167" s="294"/>
      <c r="E4167" s="294"/>
      <c r="F4167" s="294"/>
    </row>
    <row r="4168">
      <c r="A4168" s="294"/>
      <c r="B4168" s="294"/>
      <c r="C4168" s="294"/>
      <c r="D4168" s="294"/>
      <c r="E4168" s="294"/>
      <c r="F4168" s="294"/>
    </row>
    <row r="4169">
      <c r="A4169" s="294" t="s">
        <v>24128</v>
      </c>
      <c r="B4169" s="294"/>
      <c r="C4169" s="294"/>
      <c r="D4169" s="294"/>
      <c r="E4169" s="294"/>
      <c r="F4169" s="294"/>
    </row>
    <row r="4170">
      <c r="A4170" s="294" t="s">
        <v>24129</v>
      </c>
      <c r="B4170" s="294"/>
      <c r="C4170" s="294"/>
      <c r="D4170" s="294"/>
      <c r="E4170" s="294"/>
      <c r="F4170" s="294"/>
    </row>
    <row r="4171">
      <c r="A4171" s="294" t="s">
        <v>24130</v>
      </c>
      <c r="B4171" s="294"/>
      <c r="C4171" s="294"/>
      <c r="D4171" s="294"/>
      <c r="E4171" s="294"/>
      <c r="F4171" s="294"/>
    </row>
    <row r="4172">
      <c r="A4172" s="294" t="s">
        <v>24131</v>
      </c>
      <c r="B4172" s="294"/>
      <c r="C4172" s="294"/>
      <c r="D4172" s="294"/>
      <c r="E4172" s="294"/>
      <c r="F4172" s="294"/>
    </row>
    <row r="4173">
      <c r="A4173" s="294" t="s">
        <v>24132</v>
      </c>
      <c r="B4173" s="294"/>
      <c r="C4173" s="294"/>
      <c r="D4173" s="294"/>
      <c r="E4173" s="294"/>
      <c r="F4173" s="294"/>
    </row>
    <row r="4174">
      <c r="A4174" s="294" t="s">
        <v>24133</v>
      </c>
      <c r="B4174" s="294"/>
      <c r="C4174" s="294"/>
      <c r="D4174" s="294"/>
      <c r="E4174" s="294"/>
      <c r="F4174" s="294"/>
    </row>
    <row r="4175">
      <c r="A4175" s="294" t="s">
        <v>24134</v>
      </c>
      <c r="B4175" s="294"/>
      <c r="C4175" s="294"/>
      <c r="D4175" s="294"/>
      <c r="E4175" s="294"/>
      <c r="F4175" s="294"/>
    </row>
    <row r="4176">
      <c r="A4176" s="294" t="s">
        <v>24135</v>
      </c>
      <c r="B4176" s="294"/>
      <c r="C4176" s="294"/>
      <c r="D4176" s="294"/>
      <c r="E4176" s="294"/>
      <c r="F4176" s="294"/>
    </row>
    <row r="4177">
      <c r="A4177" s="294" t="s">
        <v>24136</v>
      </c>
      <c r="B4177" s="294"/>
      <c r="C4177" s="294"/>
      <c r="D4177" s="294"/>
      <c r="E4177" s="294"/>
      <c r="F4177" s="294"/>
    </row>
    <row r="4178">
      <c r="A4178" s="294"/>
      <c r="B4178" s="294"/>
      <c r="C4178" s="294"/>
      <c r="D4178" s="294"/>
      <c r="E4178" s="294"/>
      <c r="F4178" s="294"/>
    </row>
    <row r="4179">
      <c r="A4179" s="294"/>
      <c r="B4179" s="294"/>
      <c r="C4179" s="294"/>
      <c r="D4179" s="294"/>
      <c r="E4179" s="294"/>
      <c r="F4179" s="294"/>
    </row>
    <row r="4180">
      <c r="A4180" s="294" t="s">
        <v>23703</v>
      </c>
      <c r="B4180" s="294"/>
      <c r="C4180" s="294"/>
      <c r="D4180" s="294"/>
      <c r="E4180" s="294"/>
      <c r="F4180" s="294"/>
    </row>
    <row r="4181">
      <c r="A4181" s="294" t="s">
        <v>24137</v>
      </c>
      <c r="B4181" s="294"/>
      <c r="C4181" s="294"/>
      <c r="D4181" s="294"/>
      <c r="E4181" s="294"/>
      <c r="F4181" s="294"/>
    </row>
    <row r="4182">
      <c r="A4182" s="294"/>
      <c r="B4182" s="294"/>
      <c r="C4182" s="294"/>
      <c r="D4182" s="294"/>
      <c r="E4182" s="294"/>
      <c r="F4182" s="294"/>
    </row>
    <row r="4183">
      <c r="A4183" s="294" t="s">
        <v>24138</v>
      </c>
      <c r="B4183" s="294"/>
      <c r="C4183" s="294"/>
      <c r="D4183" s="294"/>
      <c r="E4183" s="294"/>
      <c r="F4183" s="294"/>
    </row>
    <row r="4184">
      <c r="A4184" s="294" t="s">
        <v>24139</v>
      </c>
      <c r="B4184" s="294"/>
      <c r="C4184" s="294"/>
      <c r="D4184" s="294"/>
      <c r="E4184" s="294"/>
      <c r="F4184" s="294"/>
    </row>
    <row r="4185">
      <c r="A4185" s="294" t="s">
        <v>24140</v>
      </c>
      <c r="B4185" s="294"/>
      <c r="C4185" s="294"/>
      <c r="D4185" s="294"/>
      <c r="E4185" s="294"/>
      <c r="F4185" s="294"/>
    </row>
    <row r="4186">
      <c r="A4186" s="294" t="s">
        <v>21633</v>
      </c>
      <c r="B4186" s="294"/>
      <c r="C4186" s="294"/>
      <c r="D4186" s="294"/>
      <c r="E4186" s="294"/>
      <c r="F4186" s="294"/>
    </row>
    <row r="4187">
      <c r="A4187" s="294"/>
      <c r="B4187" s="294"/>
      <c r="C4187" s="294"/>
      <c r="D4187" s="294"/>
      <c r="E4187" s="294"/>
      <c r="F4187" s="294"/>
    </row>
    <row r="4188">
      <c r="A4188" s="294"/>
      <c r="B4188" s="294"/>
      <c r="C4188" s="294"/>
      <c r="D4188" s="294"/>
      <c r="E4188" s="294"/>
      <c r="F4188" s="294"/>
    </row>
    <row r="4189">
      <c r="A4189" s="294" t="s">
        <v>23943</v>
      </c>
      <c r="B4189" s="294"/>
      <c r="C4189" s="294"/>
      <c r="D4189" s="294"/>
      <c r="E4189" s="294"/>
      <c r="F4189" s="294"/>
    </row>
    <row r="4190">
      <c r="A4190" s="294" t="s">
        <v>24141</v>
      </c>
      <c r="B4190" s="294"/>
      <c r="C4190" s="294"/>
      <c r="D4190" s="294"/>
      <c r="E4190" s="294"/>
      <c r="F4190" s="294"/>
    </row>
    <row r="4191">
      <c r="A4191" s="294"/>
      <c r="B4191" s="294"/>
      <c r="C4191" s="294"/>
      <c r="D4191" s="294"/>
      <c r="E4191" s="294"/>
      <c r="F4191" s="294"/>
    </row>
    <row r="4192">
      <c r="A4192" s="294" t="s">
        <v>24142</v>
      </c>
      <c r="B4192" s="294"/>
      <c r="C4192" s="294"/>
      <c r="D4192" s="294"/>
      <c r="E4192" s="294"/>
      <c r="F4192" s="294"/>
    </row>
    <row r="4193">
      <c r="A4193" s="294" t="s">
        <v>24143</v>
      </c>
      <c r="B4193" s="294"/>
      <c r="C4193" s="294"/>
      <c r="D4193" s="294"/>
      <c r="E4193" s="294"/>
      <c r="F4193" s="294"/>
    </row>
    <row r="4194">
      <c r="A4194" s="294" t="s">
        <v>24144</v>
      </c>
      <c r="B4194" s="294"/>
      <c r="C4194" s="294"/>
      <c r="D4194" s="294"/>
      <c r="E4194" s="294"/>
      <c r="F4194" s="294"/>
    </row>
    <row r="4195">
      <c r="A4195" s="294" t="s">
        <v>24145</v>
      </c>
      <c r="B4195" s="294"/>
      <c r="C4195" s="294"/>
      <c r="D4195" s="294"/>
      <c r="E4195" s="294"/>
      <c r="F4195" s="294"/>
    </row>
    <row r="4196">
      <c r="A4196" s="294" t="s">
        <v>23477</v>
      </c>
      <c r="B4196" s="294"/>
      <c r="C4196" s="294"/>
      <c r="D4196" s="294"/>
      <c r="E4196" s="294"/>
      <c r="F4196" s="294"/>
    </row>
    <row r="4197">
      <c r="A4197" s="294" t="s">
        <v>24146</v>
      </c>
      <c r="B4197" s="294"/>
      <c r="C4197" s="294"/>
      <c r="D4197" s="294"/>
      <c r="E4197" s="294"/>
      <c r="F4197" s="294"/>
    </row>
    <row r="4198">
      <c r="A4198" s="294" t="s">
        <v>24147</v>
      </c>
      <c r="B4198" s="294"/>
      <c r="C4198" s="294"/>
      <c r="D4198" s="294"/>
      <c r="E4198" s="294"/>
      <c r="F4198" s="294"/>
    </row>
    <row r="4199">
      <c r="A4199" s="294" t="s">
        <v>24148</v>
      </c>
      <c r="B4199" s="294"/>
      <c r="C4199" s="294"/>
      <c r="D4199" s="294"/>
      <c r="E4199" s="294"/>
      <c r="F4199" s="294"/>
    </row>
    <row r="4200">
      <c r="A4200" s="294"/>
      <c r="B4200" s="294"/>
      <c r="C4200" s="294"/>
      <c r="D4200" s="294"/>
      <c r="E4200" s="294"/>
      <c r="F4200" s="294"/>
    </row>
    <row r="4201">
      <c r="A4201" s="294" t="s">
        <v>21401</v>
      </c>
      <c r="B4201" s="294"/>
      <c r="C4201" s="294"/>
      <c r="D4201" s="294"/>
      <c r="E4201" s="294"/>
      <c r="F4201" s="294"/>
    </row>
    <row r="4202">
      <c r="A4202" s="294"/>
      <c r="B4202" s="294"/>
      <c r="C4202" s="294"/>
      <c r="D4202" s="294"/>
      <c r="E4202" s="294"/>
      <c r="F4202" s="294"/>
    </row>
    <row r="4203">
      <c r="A4203" s="294" t="s">
        <v>24149</v>
      </c>
      <c r="B4203" s="294"/>
      <c r="C4203" s="294"/>
      <c r="D4203" s="294"/>
      <c r="E4203" s="294"/>
      <c r="F4203" s="294"/>
    </row>
    <row r="4204">
      <c r="A4204" s="294" t="s">
        <v>24150</v>
      </c>
      <c r="B4204" s="294"/>
      <c r="C4204" s="294"/>
      <c r="D4204" s="294"/>
      <c r="E4204" s="294"/>
      <c r="F4204" s="294"/>
    </row>
    <row r="4205">
      <c r="A4205" s="294" t="s">
        <v>24151</v>
      </c>
      <c r="B4205" s="294"/>
      <c r="C4205" s="294"/>
      <c r="D4205" s="294"/>
      <c r="E4205" s="294"/>
      <c r="F4205" s="294"/>
    </row>
    <row r="4206">
      <c r="A4206" s="294" t="s">
        <v>24152</v>
      </c>
      <c r="B4206" s="294"/>
      <c r="C4206" s="294"/>
      <c r="D4206" s="294"/>
      <c r="E4206" s="294"/>
      <c r="F4206" s="294"/>
    </row>
    <row r="4207">
      <c r="A4207" s="294" t="s">
        <v>24153</v>
      </c>
      <c r="B4207" s="294"/>
      <c r="C4207" s="294"/>
      <c r="D4207" s="294"/>
      <c r="E4207" s="294"/>
      <c r="F4207" s="294"/>
    </row>
    <row r="4208">
      <c r="A4208" s="294"/>
      <c r="B4208" s="294"/>
      <c r="C4208" s="294"/>
      <c r="D4208" s="294"/>
      <c r="E4208" s="294"/>
      <c r="F4208" s="294"/>
    </row>
    <row r="4209">
      <c r="A4209" s="294" t="s">
        <v>21407</v>
      </c>
      <c r="B4209" s="294"/>
      <c r="C4209" s="294"/>
      <c r="D4209" s="294"/>
      <c r="E4209" s="294"/>
      <c r="F4209" s="294"/>
    </row>
    <row r="4210">
      <c r="A4210" s="294"/>
      <c r="B4210" s="294"/>
      <c r="C4210" s="294"/>
      <c r="D4210" s="294"/>
      <c r="E4210" s="294"/>
      <c r="F4210" s="294"/>
    </row>
    <row r="4211">
      <c r="A4211" s="294" t="s">
        <v>24154</v>
      </c>
      <c r="B4211" s="294"/>
      <c r="C4211" s="294"/>
      <c r="D4211" s="294"/>
      <c r="E4211" s="294"/>
      <c r="F4211" s="294"/>
    </row>
    <row r="4212">
      <c r="A4212" s="294" t="s">
        <v>24155</v>
      </c>
      <c r="B4212" s="294"/>
      <c r="C4212" s="294"/>
      <c r="D4212" s="294"/>
      <c r="E4212" s="294"/>
      <c r="F4212" s="294"/>
    </row>
    <row r="4213">
      <c r="A4213" s="294" t="s">
        <v>24156</v>
      </c>
      <c r="B4213" s="294"/>
      <c r="C4213" s="294"/>
      <c r="D4213" s="294"/>
      <c r="E4213" s="294"/>
      <c r="F4213" s="294"/>
    </row>
    <row r="4214">
      <c r="A4214" s="294" t="s">
        <v>24157</v>
      </c>
      <c r="B4214" s="294"/>
      <c r="C4214" s="294"/>
      <c r="D4214" s="294"/>
      <c r="E4214" s="294"/>
      <c r="F4214" s="294"/>
    </row>
    <row r="4215">
      <c r="A4215" s="294" t="s">
        <v>24158</v>
      </c>
      <c r="B4215" s="294"/>
      <c r="C4215" s="294"/>
      <c r="D4215" s="294"/>
      <c r="E4215" s="294"/>
      <c r="F4215" s="294"/>
    </row>
    <row r="4216">
      <c r="A4216" s="294" t="s">
        <v>24159</v>
      </c>
      <c r="B4216" s="294"/>
      <c r="C4216" s="294"/>
      <c r="D4216" s="294"/>
      <c r="E4216" s="294"/>
      <c r="F4216" s="294"/>
    </row>
    <row r="4217">
      <c r="A4217" s="294" t="s">
        <v>24160</v>
      </c>
      <c r="B4217" s="294"/>
      <c r="C4217" s="294"/>
      <c r="D4217" s="294"/>
      <c r="E4217" s="294"/>
      <c r="F4217" s="294"/>
    </row>
    <row r="4218">
      <c r="A4218" s="294" t="s">
        <v>24161</v>
      </c>
      <c r="B4218" s="294"/>
      <c r="C4218" s="294"/>
      <c r="D4218" s="294"/>
      <c r="E4218" s="294"/>
      <c r="F4218" s="294"/>
    </row>
    <row r="4219">
      <c r="A4219" s="294" t="s">
        <v>24162</v>
      </c>
      <c r="B4219" s="294"/>
      <c r="C4219" s="294"/>
      <c r="D4219" s="294"/>
      <c r="E4219" s="294"/>
      <c r="F4219" s="294"/>
    </row>
    <row r="4220">
      <c r="A4220" s="294" t="s">
        <v>24163</v>
      </c>
      <c r="B4220" s="294"/>
      <c r="C4220" s="294"/>
      <c r="D4220" s="294"/>
      <c r="E4220" s="294"/>
      <c r="F4220" s="294"/>
    </row>
    <row r="4221">
      <c r="A4221" s="294" t="s">
        <v>24164</v>
      </c>
      <c r="B4221" s="294"/>
      <c r="C4221" s="294"/>
      <c r="D4221" s="294"/>
      <c r="E4221" s="294"/>
      <c r="F4221" s="294"/>
    </row>
    <row r="4222">
      <c r="A4222" s="294" t="s">
        <v>24165</v>
      </c>
      <c r="B4222" s="294"/>
      <c r="C4222" s="294"/>
      <c r="D4222" s="294"/>
      <c r="E4222" s="294"/>
      <c r="F4222" s="294"/>
    </row>
    <row r="4223">
      <c r="A4223" s="294"/>
      <c r="B4223" s="294"/>
      <c r="C4223" s="294"/>
      <c r="D4223" s="294"/>
      <c r="E4223" s="294"/>
      <c r="F4223" s="294"/>
    </row>
    <row r="4224">
      <c r="A4224" s="294" t="s">
        <v>21304</v>
      </c>
      <c r="B4224" s="294"/>
      <c r="C4224" s="294"/>
      <c r="D4224" s="294"/>
      <c r="E4224" s="294"/>
      <c r="F4224" s="294"/>
    </row>
    <row r="4225">
      <c r="A4225" s="294"/>
      <c r="B4225" s="294"/>
      <c r="C4225" s="294"/>
      <c r="D4225" s="294"/>
      <c r="E4225" s="294"/>
      <c r="F4225" s="294"/>
    </row>
    <row r="4226">
      <c r="A4226" s="294" t="s">
        <v>24166</v>
      </c>
      <c r="B4226" s="294"/>
      <c r="C4226" s="294"/>
      <c r="D4226" s="294"/>
      <c r="E4226" s="294"/>
      <c r="F4226" s="294"/>
    </row>
    <row r="4227">
      <c r="A4227" s="294" t="s">
        <v>24167</v>
      </c>
      <c r="B4227" s="294"/>
      <c r="C4227" s="294"/>
      <c r="D4227" s="294"/>
      <c r="E4227" s="294"/>
      <c r="F4227" s="294"/>
    </row>
    <row r="4228">
      <c r="A4228" s="294" t="s">
        <v>24168</v>
      </c>
      <c r="B4228" s="294"/>
      <c r="C4228" s="294"/>
      <c r="D4228" s="294"/>
      <c r="E4228" s="294"/>
      <c r="F4228" s="294"/>
    </row>
    <row r="4229">
      <c r="A4229" s="294" t="s">
        <v>24169</v>
      </c>
      <c r="B4229" s="294"/>
      <c r="C4229" s="294"/>
      <c r="D4229" s="294"/>
      <c r="E4229" s="294"/>
      <c r="F4229" s="294"/>
    </row>
    <row r="4230">
      <c r="A4230" s="294" t="s">
        <v>24170</v>
      </c>
      <c r="B4230" s="294"/>
      <c r="C4230" s="294"/>
      <c r="D4230" s="294"/>
      <c r="E4230" s="294"/>
      <c r="F4230" s="294"/>
    </row>
    <row r="4231">
      <c r="A4231" s="294" t="s">
        <v>24171</v>
      </c>
      <c r="B4231" s="294"/>
      <c r="C4231" s="294"/>
      <c r="D4231" s="294"/>
      <c r="E4231" s="294"/>
      <c r="F4231" s="294"/>
    </row>
    <row r="4232">
      <c r="A4232" s="294" t="s">
        <v>24172</v>
      </c>
      <c r="B4232" s="294"/>
      <c r="C4232" s="294"/>
      <c r="D4232" s="294"/>
      <c r="E4232" s="294"/>
      <c r="F4232" s="294"/>
    </row>
    <row r="4233">
      <c r="A4233" s="294" t="s">
        <v>24173</v>
      </c>
      <c r="B4233" s="294"/>
      <c r="C4233" s="294"/>
      <c r="D4233" s="294"/>
      <c r="E4233" s="294"/>
      <c r="F4233" s="294"/>
    </row>
    <row r="4234">
      <c r="A4234" s="294" t="s">
        <v>24174</v>
      </c>
      <c r="B4234" s="294"/>
      <c r="C4234" s="294"/>
      <c r="D4234" s="294"/>
      <c r="E4234" s="294"/>
      <c r="F4234" s="294"/>
    </row>
    <row r="4235">
      <c r="A4235" s="294" t="s">
        <v>24175</v>
      </c>
      <c r="B4235" s="294"/>
      <c r="C4235" s="294"/>
      <c r="D4235" s="294"/>
      <c r="E4235" s="294"/>
      <c r="F4235" s="294"/>
    </row>
    <row r="4236">
      <c r="A4236" s="294" t="s">
        <v>24176</v>
      </c>
      <c r="B4236" s="294"/>
      <c r="C4236" s="294"/>
      <c r="D4236" s="294"/>
      <c r="E4236" s="294"/>
      <c r="F4236" s="294"/>
    </row>
    <row r="4237">
      <c r="A4237" s="294" t="s">
        <v>24177</v>
      </c>
      <c r="B4237" s="294"/>
      <c r="C4237" s="294"/>
      <c r="D4237" s="294"/>
      <c r="E4237" s="294"/>
      <c r="F4237" s="294"/>
    </row>
    <row r="4238">
      <c r="A4238" s="294" t="s">
        <v>24178</v>
      </c>
      <c r="B4238" s="294"/>
      <c r="C4238" s="294"/>
      <c r="D4238" s="294"/>
      <c r="E4238" s="294"/>
      <c r="F4238" s="294"/>
    </row>
    <row r="4239">
      <c r="A4239" s="294" t="s">
        <v>24179</v>
      </c>
      <c r="B4239" s="294"/>
      <c r="C4239" s="294"/>
      <c r="D4239" s="294"/>
      <c r="E4239" s="294"/>
      <c r="F4239" s="294"/>
    </row>
    <row r="4240">
      <c r="A4240" s="294" t="s">
        <v>21312</v>
      </c>
      <c r="B4240" s="294"/>
      <c r="C4240" s="294"/>
      <c r="D4240" s="294"/>
      <c r="E4240" s="294"/>
      <c r="F4240" s="294"/>
    </row>
    <row r="4241">
      <c r="A4241" s="294" t="s">
        <v>24180</v>
      </c>
      <c r="B4241" s="294"/>
      <c r="C4241" s="294"/>
      <c r="D4241" s="294"/>
      <c r="E4241" s="294"/>
      <c r="F4241" s="294"/>
    </row>
    <row r="4242">
      <c r="A4242" s="294" t="s">
        <v>21314</v>
      </c>
      <c r="B4242" s="294"/>
      <c r="C4242" s="294"/>
      <c r="D4242" s="294"/>
      <c r="E4242" s="294"/>
      <c r="F4242" s="294"/>
    </row>
    <row r="4243">
      <c r="A4243" s="294" t="s">
        <v>24126</v>
      </c>
      <c r="B4243" s="294"/>
      <c r="C4243" s="294"/>
      <c r="D4243" s="294"/>
      <c r="E4243" s="294"/>
      <c r="F4243" s="294"/>
    </row>
    <row r="4244">
      <c r="A4244" s="294"/>
      <c r="B4244" s="294"/>
      <c r="C4244" s="294"/>
      <c r="D4244" s="294"/>
      <c r="E4244" s="294"/>
      <c r="F4244" s="294"/>
    </row>
    <row r="4245">
      <c r="A4245" s="294" t="s">
        <v>21429</v>
      </c>
      <c r="B4245" s="294"/>
      <c r="C4245" s="294"/>
      <c r="D4245" s="294"/>
      <c r="E4245" s="294"/>
      <c r="F4245" s="294"/>
    </row>
    <row r="4246">
      <c r="A4246" s="294" t="s">
        <v>23852</v>
      </c>
      <c r="B4246" s="294"/>
      <c r="C4246" s="294"/>
      <c r="D4246" s="294"/>
      <c r="E4246" s="294"/>
      <c r="F4246" s="294"/>
    </row>
    <row r="4247">
      <c r="A4247" s="294"/>
      <c r="B4247" s="294"/>
      <c r="C4247" s="294"/>
      <c r="D4247" s="294"/>
      <c r="E4247" s="294"/>
      <c r="F4247" s="294"/>
    </row>
    <row r="4248">
      <c r="A4248" s="294" t="s">
        <v>24181</v>
      </c>
      <c r="B4248" s="294"/>
      <c r="C4248" s="294"/>
      <c r="D4248" s="294"/>
      <c r="E4248" s="294"/>
      <c r="F4248" s="294"/>
    </row>
    <row r="4249">
      <c r="A4249" s="294" t="s">
        <v>24182</v>
      </c>
      <c r="B4249" s="294"/>
      <c r="C4249" s="294"/>
      <c r="D4249" s="294"/>
      <c r="E4249" s="294"/>
      <c r="F4249" s="294"/>
    </row>
    <row r="4250">
      <c r="A4250" s="294" t="s">
        <v>24183</v>
      </c>
      <c r="B4250" s="294"/>
      <c r="C4250" s="294"/>
      <c r="D4250" s="294"/>
      <c r="E4250" s="294"/>
      <c r="F4250" s="294"/>
    </row>
    <row r="4251">
      <c r="A4251" s="294" t="s">
        <v>24184</v>
      </c>
      <c r="B4251" s="294"/>
      <c r="C4251" s="294"/>
      <c r="D4251" s="294"/>
      <c r="E4251" s="294"/>
      <c r="F4251" s="294"/>
    </row>
    <row r="4252">
      <c r="A4252" s="294" t="s">
        <v>24185</v>
      </c>
      <c r="B4252" s="294"/>
      <c r="C4252" s="294"/>
      <c r="D4252" s="294"/>
      <c r="E4252" s="294"/>
      <c r="F4252" s="294"/>
    </row>
    <row r="4253">
      <c r="A4253" s="294" t="s">
        <v>24186</v>
      </c>
      <c r="B4253" s="294"/>
      <c r="C4253" s="294"/>
      <c r="D4253" s="294"/>
      <c r="E4253" s="294"/>
      <c r="F4253" s="294"/>
    </row>
    <row r="4254">
      <c r="A4254" s="294" t="s">
        <v>24187</v>
      </c>
      <c r="B4254" s="294"/>
      <c r="C4254" s="294"/>
      <c r="D4254" s="294"/>
      <c r="E4254" s="294"/>
      <c r="F4254" s="294"/>
    </row>
    <row r="4255">
      <c r="A4255" s="294" t="s">
        <v>24188</v>
      </c>
      <c r="B4255" s="294"/>
      <c r="C4255" s="294"/>
      <c r="D4255" s="294"/>
      <c r="E4255" s="294"/>
      <c r="F4255" s="294"/>
    </row>
    <row r="4256">
      <c r="A4256" s="294" t="s">
        <v>24189</v>
      </c>
      <c r="B4256" s="294"/>
      <c r="C4256" s="294"/>
      <c r="D4256" s="294"/>
      <c r="E4256" s="294"/>
      <c r="F4256" s="294"/>
    </row>
    <row r="4257">
      <c r="A4257" s="294" t="s">
        <v>24190</v>
      </c>
      <c r="B4257" s="294"/>
      <c r="C4257" s="294"/>
      <c r="D4257" s="294"/>
      <c r="E4257" s="294"/>
      <c r="F4257" s="294"/>
    </row>
    <row r="4258">
      <c r="A4258" s="294" t="s">
        <v>24191</v>
      </c>
      <c r="B4258" s="294"/>
      <c r="C4258" s="294"/>
      <c r="D4258" s="294"/>
      <c r="E4258" s="294"/>
      <c r="F4258" s="294"/>
    </row>
    <row r="4259">
      <c r="A4259" s="294"/>
      <c r="B4259" s="294"/>
      <c r="C4259" s="294"/>
      <c r="D4259" s="294"/>
      <c r="E4259" s="294"/>
      <c r="F4259" s="294"/>
    </row>
    <row r="4260">
      <c r="A4260" s="294" t="s">
        <v>21685</v>
      </c>
      <c r="B4260" s="294"/>
      <c r="C4260" s="294"/>
      <c r="D4260" s="294"/>
      <c r="E4260" s="294"/>
      <c r="F4260" s="294"/>
    </row>
    <row r="4261">
      <c r="A4261" s="294"/>
      <c r="B4261" s="294"/>
      <c r="C4261" s="294"/>
      <c r="D4261" s="294"/>
      <c r="E4261" s="294"/>
      <c r="F4261" s="294"/>
    </row>
    <row r="4262">
      <c r="A4262" s="294" t="s">
        <v>24192</v>
      </c>
      <c r="B4262" s="294"/>
      <c r="C4262" s="294"/>
      <c r="D4262" s="294"/>
      <c r="E4262" s="294"/>
      <c r="F4262" s="294"/>
    </row>
    <row r="4263">
      <c r="A4263" s="294" t="s">
        <v>24193</v>
      </c>
      <c r="B4263" s="294"/>
      <c r="C4263" s="294"/>
      <c r="D4263" s="294"/>
      <c r="E4263" s="294"/>
      <c r="F4263" s="294"/>
    </row>
    <row r="4264">
      <c r="A4264" s="294" t="s">
        <v>24194</v>
      </c>
      <c r="B4264" s="294"/>
      <c r="C4264" s="294"/>
      <c r="D4264" s="294"/>
      <c r="E4264" s="294"/>
      <c r="F4264" s="294"/>
    </row>
    <row r="4265">
      <c r="A4265" s="294" t="s">
        <v>24195</v>
      </c>
      <c r="B4265" s="294"/>
      <c r="C4265" s="294"/>
      <c r="D4265" s="294"/>
      <c r="E4265" s="294"/>
      <c r="F4265" s="294"/>
    </row>
    <row r="4266">
      <c r="A4266" s="294" t="s">
        <v>24196</v>
      </c>
      <c r="B4266" s="294"/>
      <c r="C4266" s="294"/>
      <c r="D4266" s="294"/>
      <c r="E4266" s="294"/>
      <c r="F4266" s="294"/>
    </row>
    <row r="4267">
      <c r="A4267" s="294" t="s">
        <v>24197</v>
      </c>
      <c r="B4267" s="294"/>
      <c r="C4267" s="294"/>
      <c r="D4267" s="294"/>
      <c r="E4267" s="294"/>
      <c r="F4267" s="294"/>
    </row>
    <row r="4268">
      <c r="A4268" s="294" t="s">
        <v>24198</v>
      </c>
      <c r="B4268" s="294"/>
      <c r="C4268" s="294"/>
      <c r="D4268" s="294"/>
      <c r="E4268" s="294"/>
      <c r="F4268" s="294"/>
    </row>
    <row r="4269">
      <c r="A4269" s="294"/>
      <c r="B4269" s="294"/>
      <c r="C4269" s="294"/>
      <c r="D4269" s="294"/>
      <c r="E4269" s="294"/>
      <c r="F4269" s="294"/>
    </row>
    <row r="4270">
      <c r="A4270" s="294" t="s">
        <v>24199</v>
      </c>
      <c r="B4270" s="294"/>
      <c r="C4270" s="294"/>
      <c r="D4270" s="294"/>
      <c r="E4270" s="294"/>
      <c r="F4270" s="294"/>
    </row>
    <row r="4271">
      <c r="A4271" s="294"/>
      <c r="B4271" s="294"/>
      <c r="C4271" s="294"/>
      <c r="D4271" s="294"/>
      <c r="E4271" s="294"/>
      <c r="F4271" s="294"/>
    </row>
    <row r="4272">
      <c r="A4272" s="294" t="s">
        <v>24200</v>
      </c>
      <c r="B4272" s="294"/>
      <c r="C4272" s="294"/>
      <c r="D4272" s="294"/>
      <c r="E4272" s="294"/>
      <c r="F4272" s="294"/>
    </row>
    <row r="4273">
      <c r="A4273" s="294" t="s">
        <v>24201</v>
      </c>
      <c r="B4273" s="294"/>
      <c r="C4273" s="294"/>
      <c r="D4273" s="294"/>
      <c r="E4273" s="294"/>
      <c r="F4273" s="294"/>
    </row>
    <row r="4274">
      <c r="A4274" s="294" t="s">
        <v>24202</v>
      </c>
      <c r="B4274" s="294"/>
      <c r="C4274" s="294"/>
      <c r="D4274" s="294"/>
      <c r="E4274" s="294"/>
      <c r="F4274" s="294"/>
    </row>
    <row r="4275">
      <c r="A4275" s="294" t="s">
        <v>24203</v>
      </c>
      <c r="B4275" s="294"/>
      <c r="C4275" s="294"/>
      <c r="D4275" s="294"/>
      <c r="E4275" s="294"/>
      <c r="F4275" s="294"/>
    </row>
    <row r="4276">
      <c r="A4276" s="294" t="s">
        <v>24204</v>
      </c>
      <c r="B4276" s="294"/>
      <c r="C4276" s="294"/>
      <c r="D4276" s="294"/>
      <c r="E4276" s="294"/>
      <c r="F4276" s="294"/>
    </row>
    <row r="4277">
      <c r="A4277" s="294" t="s">
        <v>24205</v>
      </c>
      <c r="B4277" s="294"/>
      <c r="C4277" s="294"/>
      <c r="D4277" s="294"/>
      <c r="E4277" s="294"/>
      <c r="F4277" s="294"/>
    </row>
    <row r="4278">
      <c r="A4278" s="294"/>
      <c r="B4278" s="294"/>
      <c r="C4278" s="294"/>
      <c r="D4278" s="294"/>
      <c r="E4278" s="294"/>
      <c r="F4278" s="294"/>
    </row>
    <row r="4279">
      <c r="A4279" s="294"/>
      <c r="B4279" s="294"/>
      <c r="C4279" s="294"/>
      <c r="D4279" s="294"/>
      <c r="E4279" s="294"/>
      <c r="F4279" s="294"/>
    </row>
    <row r="4280">
      <c r="A4280" s="294"/>
      <c r="B4280" s="294"/>
      <c r="C4280" s="294"/>
      <c r="D4280" s="294"/>
      <c r="E4280" s="294"/>
      <c r="F4280" s="294"/>
    </row>
    <row r="4281">
      <c r="A4281" s="294" t="s">
        <v>21698</v>
      </c>
      <c r="B4281" s="294"/>
      <c r="C4281" s="294"/>
      <c r="D4281" s="294"/>
      <c r="E4281" s="294"/>
      <c r="F4281" s="294"/>
    </row>
    <row r="4282">
      <c r="A4282" s="294"/>
      <c r="B4282" s="294"/>
      <c r="C4282" s="294"/>
      <c r="D4282" s="294"/>
      <c r="E4282" s="294"/>
      <c r="F4282" s="294"/>
    </row>
    <row r="4283">
      <c r="A4283" s="294" t="s">
        <v>24206</v>
      </c>
      <c r="B4283" s="294"/>
      <c r="C4283" s="294"/>
      <c r="D4283" s="294"/>
      <c r="E4283" s="294"/>
      <c r="F4283" s="294"/>
    </row>
    <row r="4284">
      <c r="A4284" s="294" t="s">
        <v>24207</v>
      </c>
      <c r="B4284" s="294"/>
      <c r="C4284" s="294"/>
      <c r="D4284" s="294"/>
      <c r="E4284" s="294"/>
      <c r="F4284" s="294"/>
    </row>
    <row r="4285">
      <c r="A4285" s="294" t="s">
        <v>24208</v>
      </c>
      <c r="B4285" s="294"/>
      <c r="C4285" s="294"/>
      <c r="D4285" s="294"/>
      <c r="E4285" s="294"/>
      <c r="F4285" s="294"/>
    </row>
    <row r="4286">
      <c r="A4286" s="294"/>
      <c r="B4286" s="294"/>
      <c r="C4286" s="294"/>
      <c r="D4286" s="294"/>
      <c r="E4286" s="294"/>
      <c r="F4286" s="294"/>
    </row>
    <row r="4287">
      <c r="A4287" s="294" t="s">
        <v>24209</v>
      </c>
      <c r="B4287" s="294"/>
      <c r="C4287" s="294"/>
      <c r="D4287" s="294"/>
      <c r="E4287" s="294"/>
      <c r="F4287" s="294"/>
    </row>
    <row r="4288">
      <c r="A4288" s="294"/>
      <c r="B4288" s="294"/>
      <c r="C4288" s="294"/>
      <c r="D4288" s="294"/>
      <c r="E4288" s="294"/>
      <c r="F4288" s="294"/>
    </row>
    <row r="4289">
      <c r="A4289" s="294" t="s">
        <v>24210</v>
      </c>
      <c r="B4289" s="294"/>
      <c r="C4289" s="294"/>
      <c r="D4289" s="294"/>
      <c r="E4289" s="294"/>
      <c r="F4289" s="294"/>
    </row>
    <row r="4290">
      <c r="A4290" s="294" t="s">
        <v>24211</v>
      </c>
      <c r="B4290" s="294"/>
      <c r="C4290" s="294"/>
      <c r="D4290" s="294"/>
      <c r="E4290" s="294"/>
      <c r="F4290" s="294"/>
    </row>
    <row r="4291">
      <c r="A4291" s="294" t="s">
        <v>24212</v>
      </c>
      <c r="B4291" s="294"/>
      <c r="C4291" s="294"/>
      <c r="D4291" s="294"/>
      <c r="E4291" s="294"/>
      <c r="F4291" s="294"/>
    </row>
    <row r="4292">
      <c r="A4292" s="294" t="s">
        <v>24213</v>
      </c>
      <c r="B4292" s="294"/>
      <c r="C4292" s="294"/>
      <c r="D4292" s="294"/>
      <c r="E4292" s="294"/>
      <c r="F4292" s="294"/>
    </row>
    <row r="4293">
      <c r="A4293" s="294" t="s">
        <v>24214</v>
      </c>
      <c r="B4293" s="294"/>
      <c r="C4293" s="294"/>
      <c r="D4293" s="294"/>
      <c r="E4293" s="294"/>
      <c r="F4293" s="294"/>
    </row>
    <row r="4294">
      <c r="A4294" s="294"/>
      <c r="B4294" s="294"/>
      <c r="C4294" s="294"/>
      <c r="D4294" s="294"/>
      <c r="E4294" s="294"/>
      <c r="F4294" s="294"/>
    </row>
    <row r="4295">
      <c r="A4295" s="294" t="s">
        <v>22584</v>
      </c>
      <c r="B4295" s="294"/>
      <c r="C4295" s="294"/>
      <c r="D4295" s="294"/>
      <c r="E4295" s="294"/>
      <c r="F4295" s="294"/>
    </row>
    <row r="4296">
      <c r="A4296" s="294"/>
      <c r="B4296" s="294"/>
      <c r="C4296" s="294"/>
      <c r="D4296" s="294"/>
      <c r="E4296" s="294"/>
      <c r="F4296" s="294"/>
    </row>
    <row r="4297">
      <c r="A4297" s="294" t="s">
        <v>24215</v>
      </c>
      <c r="B4297" s="294"/>
      <c r="C4297" s="294"/>
      <c r="D4297" s="294"/>
      <c r="E4297" s="294"/>
      <c r="F4297" s="294"/>
    </row>
    <row r="4298">
      <c r="A4298" s="294" t="s">
        <v>23616</v>
      </c>
      <c r="B4298" s="294"/>
      <c r="C4298" s="294"/>
      <c r="D4298" s="294"/>
      <c r="E4298" s="294"/>
      <c r="F4298" s="294"/>
    </row>
    <row r="4299">
      <c r="A4299" s="294" t="s">
        <v>24216</v>
      </c>
      <c r="B4299" s="294"/>
      <c r="C4299" s="294"/>
      <c r="D4299" s="294"/>
      <c r="E4299" s="294"/>
      <c r="F4299" s="294"/>
    </row>
    <row r="4300">
      <c r="A4300" s="294" t="s">
        <v>24217</v>
      </c>
      <c r="B4300" s="294"/>
      <c r="C4300" s="294"/>
      <c r="D4300" s="294"/>
      <c r="E4300" s="294"/>
      <c r="F4300" s="294"/>
    </row>
    <row r="4301">
      <c r="A4301" s="294" t="s">
        <v>24218</v>
      </c>
      <c r="B4301" s="294"/>
      <c r="C4301" s="294"/>
      <c r="D4301" s="294"/>
      <c r="E4301" s="294"/>
      <c r="F4301" s="294"/>
    </row>
    <row r="4302">
      <c r="A4302" s="294" t="s">
        <v>24219</v>
      </c>
      <c r="B4302" s="294"/>
      <c r="C4302" s="294"/>
      <c r="D4302" s="294"/>
      <c r="E4302" s="294"/>
      <c r="F4302" s="294"/>
    </row>
    <row r="4303">
      <c r="A4303" s="294" t="s">
        <v>24220</v>
      </c>
      <c r="B4303" s="294"/>
      <c r="C4303" s="294"/>
      <c r="D4303" s="294"/>
      <c r="E4303" s="294"/>
      <c r="F4303" s="294"/>
    </row>
    <row r="4304">
      <c r="A4304" s="294" t="s">
        <v>24221</v>
      </c>
      <c r="B4304" s="294"/>
      <c r="C4304" s="294"/>
      <c r="D4304" s="294"/>
      <c r="E4304" s="294"/>
      <c r="F4304" s="294"/>
    </row>
    <row r="4305">
      <c r="A4305" s="294" t="s">
        <v>24222</v>
      </c>
      <c r="B4305" s="294"/>
      <c r="C4305" s="294"/>
      <c r="D4305" s="294"/>
      <c r="E4305" s="294"/>
      <c r="F4305" s="294"/>
    </row>
    <row r="4306">
      <c r="A4306" s="294" t="s">
        <v>24223</v>
      </c>
      <c r="B4306" s="294"/>
      <c r="C4306" s="294"/>
      <c r="D4306" s="294"/>
      <c r="E4306" s="294"/>
      <c r="F4306" s="294"/>
    </row>
    <row r="4307">
      <c r="A4307" s="294" t="s">
        <v>24224</v>
      </c>
      <c r="B4307" s="294"/>
      <c r="C4307" s="294"/>
      <c r="D4307" s="294"/>
      <c r="E4307" s="294"/>
      <c r="F4307" s="294"/>
    </row>
    <row r="4308">
      <c r="A4308" s="294" t="s">
        <v>24225</v>
      </c>
      <c r="B4308" s="294"/>
      <c r="C4308" s="294"/>
      <c r="D4308" s="294"/>
      <c r="E4308" s="294"/>
      <c r="F4308" s="294"/>
    </row>
    <row r="4309">
      <c r="A4309" s="294" t="s">
        <v>24226</v>
      </c>
      <c r="B4309" s="294"/>
      <c r="C4309" s="294"/>
      <c r="D4309" s="294"/>
      <c r="E4309" s="294"/>
      <c r="F4309" s="294"/>
    </row>
    <row r="4310">
      <c r="A4310" s="294" t="s">
        <v>24227</v>
      </c>
      <c r="B4310" s="294"/>
      <c r="C4310" s="294"/>
      <c r="D4310" s="294"/>
      <c r="E4310" s="294"/>
      <c r="F4310" s="294"/>
    </row>
    <row r="4311">
      <c r="A4311" s="294" t="s">
        <v>24228</v>
      </c>
      <c r="B4311" s="294"/>
      <c r="C4311" s="294"/>
      <c r="D4311" s="294"/>
      <c r="E4311" s="294"/>
      <c r="F4311" s="294"/>
    </row>
    <row r="4312">
      <c r="A4312" s="294" t="s">
        <v>24229</v>
      </c>
      <c r="B4312" s="294"/>
      <c r="C4312" s="294"/>
      <c r="D4312" s="294"/>
      <c r="E4312" s="294"/>
      <c r="F4312" s="294"/>
    </row>
    <row r="4313">
      <c r="A4313" s="294" t="s">
        <v>24230</v>
      </c>
      <c r="B4313" s="294"/>
      <c r="C4313" s="294"/>
      <c r="D4313" s="294"/>
      <c r="E4313" s="294"/>
      <c r="F4313" s="294"/>
    </row>
    <row r="4314">
      <c r="A4314" s="294" t="s">
        <v>21312</v>
      </c>
      <c r="B4314" s="294"/>
      <c r="C4314" s="294"/>
      <c r="D4314" s="294"/>
      <c r="E4314" s="294"/>
      <c r="F4314" s="294"/>
    </row>
    <row r="4315">
      <c r="A4315" s="294" t="s">
        <v>24231</v>
      </c>
      <c r="B4315" s="294"/>
      <c r="C4315" s="294"/>
      <c r="D4315" s="294"/>
      <c r="E4315" s="294"/>
      <c r="F4315" s="294"/>
    </row>
    <row r="4316">
      <c r="A4316" s="294" t="s">
        <v>21270</v>
      </c>
      <c r="B4316" s="294"/>
      <c r="C4316" s="294"/>
      <c r="D4316" s="294"/>
      <c r="E4316" s="294"/>
      <c r="F4316" s="294"/>
    </row>
    <row r="4317">
      <c r="A4317" s="294" t="s">
        <v>24232</v>
      </c>
      <c r="B4317" s="294"/>
      <c r="C4317" s="294"/>
      <c r="D4317" s="294"/>
      <c r="E4317" s="294"/>
      <c r="F4317" s="294"/>
    </row>
    <row r="4318">
      <c r="A4318" s="294"/>
      <c r="B4318" s="294"/>
      <c r="C4318" s="294"/>
      <c r="D4318" s="294"/>
      <c r="E4318" s="294"/>
      <c r="F4318" s="294"/>
    </row>
    <row r="4319">
      <c r="A4319" s="294" t="s">
        <v>22602</v>
      </c>
      <c r="B4319" s="294"/>
      <c r="C4319" s="294"/>
      <c r="D4319" s="294"/>
      <c r="E4319" s="294"/>
      <c r="F4319" s="294"/>
    </row>
    <row r="4320">
      <c r="A4320" s="294" t="s">
        <v>22603</v>
      </c>
      <c r="B4320" s="294"/>
      <c r="C4320" s="294"/>
      <c r="D4320" s="294"/>
      <c r="E4320" s="294"/>
      <c r="F4320" s="294"/>
    </row>
    <row r="4321">
      <c r="A4321" s="294"/>
      <c r="B4321" s="294"/>
      <c r="C4321" s="294"/>
      <c r="D4321" s="294"/>
      <c r="E4321" s="294"/>
      <c r="F4321" s="294"/>
    </row>
    <row r="4322">
      <c r="A4322" s="294" t="s">
        <v>24233</v>
      </c>
      <c r="B4322" s="294"/>
      <c r="C4322" s="294"/>
      <c r="D4322" s="294"/>
      <c r="E4322" s="294"/>
      <c r="F4322" s="294"/>
    </row>
    <row r="4323">
      <c r="A4323" s="294" t="s">
        <v>24234</v>
      </c>
      <c r="B4323" s="294"/>
      <c r="C4323" s="294"/>
      <c r="D4323" s="294"/>
      <c r="E4323" s="294"/>
      <c r="F4323" s="294"/>
    </row>
    <row r="4324">
      <c r="A4324" s="294" t="s">
        <v>24235</v>
      </c>
      <c r="B4324" s="294"/>
      <c r="C4324" s="294"/>
      <c r="D4324" s="294"/>
      <c r="E4324" s="294"/>
      <c r="F4324" s="294"/>
    </row>
    <row r="4325">
      <c r="A4325" s="294" t="s">
        <v>24236</v>
      </c>
      <c r="B4325" s="294"/>
      <c r="C4325" s="294"/>
      <c r="D4325" s="294"/>
      <c r="E4325" s="294"/>
      <c r="F4325" s="294"/>
    </row>
    <row r="4326">
      <c r="A4326" s="294" t="s">
        <v>24237</v>
      </c>
      <c r="B4326" s="294"/>
      <c r="C4326" s="294"/>
      <c r="D4326" s="294"/>
      <c r="E4326" s="294"/>
      <c r="F4326" s="294"/>
    </row>
    <row r="4327">
      <c r="A4327" s="294" t="s">
        <v>24238</v>
      </c>
      <c r="B4327" s="294"/>
      <c r="C4327" s="294"/>
      <c r="D4327" s="294"/>
      <c r="E4327" s="294"/>
      <c r="F4327" s="294"/>
    </row>
    <row r="4328">
      <c r="A4328" s="294" t="s">
        <v>24239</v>
      </c>
      <c r="B4328" s="294"/>
      <c r="C4328" s="294"/>
      <c r="D4328" s="294"/>
      <c r="E4328" s="294"/>
      <c r="F4328" s="294"/>
    </row>
    <row r="4329">
      <c r="A4329" s="294"/>
      <c r="B4329" s="294"/>
      <c r="C4329" s="294"/>
      <c r="D4329" s="294"/>
      <c r="E4329" s="294"/>
      <c r="F4329" s="294"/>
    </row>
    <row r="4330">
      <c r="A4330" s="294"/>
      <c r="B4330" s="294"/>
      <c r="C4330" s="294"/>
      <c r="D4330" s="294"/>
      <c r="E4330" s="294"/>
      <c r="F4330" s="294"/>
    </row>
    <row r="4331">
      <c r="A4331" s="294" t="s">
        <v>21846</v>
      </c>
      <c r="B4331" s="294"/>
      <c r="C4331" s="294"/>
      <c r="D4331" s="294"/>
      <c r="E4331" s="294"/>
      <c r="F4331" s="294"/>
    </row>
    <row r="4332">
      <c r="A4332" s="294"/>
      <c r="B4332" s="294"/>
      <c r="C4332" s="294"/>
      <c r="D4332" s="294"/>
      <c r="E4332" s="294"/>
      <c r="F4332" s="294"/>
    </row>
    <row r="4333">
      <c r="A4333" s="294" t="s">
        <v>24240</v>
      </c>
      <c r="B4333" s="294"/>
      <c r="C4333" s="294"/>
      <c r="D4333" s="294"/>
      <c r="E4333" s="294"/>
      <c r="F4333" s="294"/>
    </row>
    <row r="4334">
      <c r="A4334" s="294" t="s">
        <v>24241</v>
      </c>
      <c r="B4334" s="294"/>
      <c r="C4334" s="294"/>
      <c r="D4334" s="294"/>
      <c r="E4334" s="294"/>
      <c r="F4334" s="294"/>
    </row>
    <row r="4335">
      <c r="A4335" s="294" t="s">
        <v>24242</v>
      </c>
      <c r="B4335" s="294"/>
      <c r="C4335" s="294"/>
      <c r="D4335" s="294"/>
      <c r="E4335" s="294"/>
      <c r="F4335" s="294"/>
    </row>
    <row r="4336">
      <c r="A4336" s="294" t="s">
        <v>24243</v>
      </c>
      <c r="B4336" s="294"/>
      <c r="C4336" s="294"/>
      <c r="D4336" s="294"/>
      <c r="E4336" s="294"/>
      <c r="F4336" s="294"/>
    </row>
    <row r="4337">
      <c r="A4337" s="294"/>
      <c r="B4337" s="294"/>
      <c r="C4337" s="294"/>
      <c r="D4337" s="294"/>
      <c r="E4337" s="294"/>
      <c r="F4337" s="294"/>
    </row>
    <row r="4338">
      <c r="A4338" s="294" t="s">
        <v>23362</v>
      </c>
      <c r="B4338" s="294"/>
      <c r="C4338" s="294"/>
      <c r="D4338" s="294"/>
      <c r="E4338" s="294"/>
      <c r="F4338" s="294"/>
    </row>
    <row r="4339">
      <c r="A4339" s="294" t="s">
        <v>23813</v>
      </c>
      <c r="B4339" s="294"/>
      <c r="C4339" s="294"/>
      <c r="D4339" s="294"/>
      <c r="E4339" s="294"/>
      <c r="F4339" s="294"/>
    </row>
    <row r="4340">
      <c r="A4340" s="294"/>
      <c r="B4340" s="294"/>
      <c r="C4340" s="294"/>
      <c r="D4340" s="294"/>
      <c r="E4340" s="294"/>
      <c r="F4340" s="294"/>
    </row>
    <row r="4341">
      <c r="A4341" s="294" t="s">
        <v>24244</v>
      </c>
      <c r="B4341" s="294"/>
      <c r="C4341" s="294"/>
      <c r="D4341" s="294"/>
      <c r="E4341" s="294"/>
      <c r="F4341" s="294"/>
    </row>
    <row r="4342">
      <c r="A4342" s="294" t="s">
        <v>24245</v>
      </c>
      <c r="B4342" s="294"/>
      <c r="C4342" s="294"/>
      <c r="D4342" s="294"/>
      <c r="E4342" s="294"/>
      <c r="F4342" s="294"/>
    </row>
    <row r="4343">
      <c r="A4343" s="294" t="s">
        <v>24246</v>
      </c>
      <c r="B4343" s="294"/>
      <c r="C4343" s="294"/>
      <c r="D4343" s="294"/>
      <c r="E4343" s="294"/>
      <c r="F4343" s="294"/>
    </row>
    <row r="4344">
      <c r="A4344" s="294" t="s">
        <v>24247</v>
      </c>
      <c r="B4344" s="294"/>
      <c r="C4344" s="294"/>
      <c r="D4344" s="294"/>
      <c r="E4344" s="294"/>
      <c r="F4344" s="294"/>
    </row>
    <row r="4345">
      <c r="A4345" s="294" t="s">
        <v>24248</v>
      </c>
      <c r="B4345" s="294"/>
      <c r="C4345" s="294"/>
      <c r="D4345" s="294"/>
      <c r="E4345" s="294"/>
      <c r="F4345" s="294"/>
    </row>
    <row r="4346">
      <c r="A4346" s="294" t="s">
        <v>24249</v>
      </c>
      <c r="B4346" s="294"/>
      <c r="C4346" s="294"/>
      <c r="D4346" s="294"/>
      <c r="E4346" s="294"/>
      <c r="F4346" s="294"/>
    </row>
    <row r="4347">
      <c r="A4347" s="294"/>
      <c r="B4347" s="294"/>
      <c r="C4347" s="294"/>
      <c r="D4347" s="294"/>
      <c r="E4347" s="294"/>
      <c r="F4347" s="294"/>
    </row>
    <row r="4348">
      <c r="A4348" s="294"/>
      <c r="B4348" s="294"/>
      <c r="C4348" s="294"/>
      <c r="D4348" s="294"/>
      <c r="E4348" s="294"/>
      <c r="F4348" s="294"/>
    </row>
    <row r="4349">
      <c r="A4349" s="294" t="s">
        <v>21401</v>
      </c>
      <c r="B4349" s="294"/>
      <c r="C4349" s="294"/>
      <c r="D4349" s="294"/>
      <c r="E4349" s="294"/>
      <c r="F4349" s="294"/>
    </row>
    <row r="4350">
      <c r="A4350" s="294"/>
      <c r="B4350" s="294"/>
      <c r="C4350" s="294"/>
      <c r="D4350" s="294"/>
      <c r="E4350" s="294"/>
      <c r="F4350" s="294"/>
    </row>
    <row r="4351">
      <c r="A4351" s="294" t="s">
        <v>24250</v>
      </c>
      <c r="B4351" s="294"/>
      <c r="C4351" s="294"/>
      <c r="D4351" s="294"/>
      <c r="E4351" s="294"/>
      <c r="F4351" s="294"/>
    </row>
    <row r="4352">
      <c r="A4352" s="294" t="s">
        <v>24251</v>
      </c>
      <c r="B4352" s="294"/>
      <c r="C4352" s="294"/>
      <c r="D4352" s="294"/>
      <c r="E4352" s="294"/>
      <c r="F4352" s="294"/>
    </row>
    <row r="4353">
      <c r="A4353" s="294" t="s">
        <v>24252</v>
      </c>
      <c r="B4353" s="294"/>
      <c r="C4353" s="294"/>
      <c r="D4353" s="294"/>
      <c r="E4353" s="294"/>
      <c r="F4353" s="294"/>
    </row>
    <row r="4354">
      <c r="A4354" s="294" t="s">
        <v>24253</v>
      </c>
      <c r="B4354" s="294"/>
      <c r="C4354" s="294"/>
      <c r="D4354" s="294"/>
      <c r="E4354" s="294"/>
      <c r="F4354" s="294"/>
    </row>
    <row r="4355">
      <c r="A4355" s="294" t="s">
        <v>24254</v>
      </c>
      <c r="B4355" s="294"/>
      <c r="C4355" s="294"/>
      <c r="D4355" s="294"/>
      <c r="E4355" s="294"/>
      <c r="F4355" s="294"/>
    </row>
    <row r="4356">
      <c r="A4356" s="294" t="s">
        <v>24255</v>
      </c>
      <c r="B4356" s="294"/>
      <c r="C4356" s="294"/>
      <c r="D4356" s="294"/>
      <c r="E4356" s="294"/>
      <c r="F4356" s="294"/>
    </row>
    <row r="4357">
      <c r="A4357" s="294" t="s">
        <v>24256</v>
      </c>
      <c r="B4357" s="294"/>
      <c r="C4357" s="294"/>
      <c r="D4357" s="294"/>
      <c r="E4357" s="294"/>
      <c r="F4357" s="294"/>
    </row>
    <row r="4358">
      <c r="A4358" s="294"/>
      <c r="B4358" s="294"/>
      <c r="C4358" s="294"/>
      <c r="D4358" s="294"/>
      <c r="E4358" s="294"/>
      <c r="F4358" s="294"/>
    </row>
    <row r="4359">
      <c r="A4359" s="294"/>
      <c r="B4359" s="294"/>
      <c r="C4359" s="294"/>
      <c r="D4359" s="294"/>
      <c r="E4359" s="294"/>
      <c r="F4359" s="294"/>
    </row>
    <row r="4360">
      <c r="A4360" s="294" t="s">
        <v>22239</v>
      </c>
      <c r="B4360" s="294"/>
      <c r="C4360" s="294"/>
      <c r="D4360" s="294"/>
      <c r="E4360" s="294"/>
      <c r="F4360" s="294"/>
    </row>
    <row r="4361">
      <c r="A4361" s="294"/>
      <c r="B4361" s="294"/>
      <c r="C4361" s="294"/>
      <c r="D4361" s="294"/>
      <c r="E4361" s="294"/>
      <c r="F4361" s="294"/>
    </row>
    <row r="4362">
      <c r="A4362" s="294" t="s">
        <v>24257</v>
      </c>
      <c r="B4362" s="294"/>
      <c r="C4362" s="294"/>
      <c r="D4362" s="294"/>
      <c r="E4362" s="294"/>
      <c r="F4362" s="294"/>
    </row>
    <row r="4363">
      <c r="A4363" s="294" t="s">
        <v>24258</v>
      </c>
      <c r="B4363" s="294"/>
      <c r="C4363" s="294"/>
      <c r="D4363" s="294"/>
      <c r="E4363" s="294"/>
      <c r="F4363" s="294"/>
    </row>
    <row r="4364">
      <c r="A4364" s="294" t="s">
        <v>24259</v>
      </c>
      <c r="B4364" s="294"/>
      <c r="C4364" s="294"/>
      <c r="D4364" s="294"/>
      <c r="E4364" s="294"/>
      <c r="F4364" s="294"/>
    </row>
    <row r="4365">
      <c r="A4365" s="294"/>
      <c r="B4365" s="294"/>
      <c r="C4365" s="294"/>
      <c r="D4365" s="294"/>
      <c r="E4365" s="294"/>
      <c r="F4365" s="294"/>
    </row>
    <row r="4366">
      <c r="A4366" s="294" t="s">
        <v>21990</v>
      </c>
      <c r="B4366" s="294"/>
      <c r="C4366" s="294"/>
      <c r="D4366" s="294"/>
      <c r="E4366" s="294"/>
      <c r="F4366" s="294"/>
    </row>
    <row r="4367">
      <c r="A4367" s="294"/>
      <c r="B4367" s="294"/>
      <c r="C4367" s="294"/>
      <c r="D4367" s="294"/>
      <c r="E4367" s="294"/>
      <c r="F4367" s="294"/>
    </row>
    <row r="4368">
      <c r="A4368" s="294" t="s">
        <v>24260</v>
      </c>
      <c r="B4368" s="294"/>
      <c r="C4368" s="294"/>
      <c r="D4368" s="294"/>
      <c r="E4368" s="294"/>
      <c r="F4368" s="294"/>
    </row>
    <row r="4369">
      <c r="A4369" s="294" t="s">
        <v>24261</v>
      </c>
      <c r="B4369" s="294"/>
      <c r="C4369" s="294"/>
      <c r="D4369" s="294"/>
      <c r="E4369" s="294"/>
      <c r="F4369" s="294"/>
    </row>
    <row r="4370">
      <c r="A4370" s="294" t="s">
        <v>24262</v>
      </c>
      <c r="B4370" s="294"/>
      <c r="C4370" s="294"/>
      <c r="D4370" s="294"/>
      <c r="E4370" s="294"/>
      <c r="F4370" s="294"/>
    </row>
    <row r="4371">
      <c r="A4371" s="294" t="s">
        <v>24263</v>
      </c>
      <c r="B4371" s="294"/>
      <c r="C4371" s="294"/>
      <c r="D4371" s="294"/>
      <c r="E4371" s="294"/>
      <c r="F4371" s="294"/>
    </row>
    <row r="4372">
      <c r="A4372" s="294" t="s">
        <v>24264</v>
      </c>
      <c r="B4372" s="294"/>
      <c r="C4372" s="294"/>
      <c r="D4372" s="294"/>
      <c r="E4372" s="294"/>
      <c r="F4372" s="294"/>
    </row>
    <row r="4373">
      <c r="A4373" s="294" t="s">
        <v>24265</v>
      </c>
      <c r="B4373" s="294"/>
      <c r="C4373" s="294"/>
      <c r="D4373" s="294"/>
      <c r="E4373" s="294"/>
      <c r="F4373" s="294"/>
    </row>
    <row r="4374">
      <c r="A4374" s="294"/>
      <c r="B4374" s="294"/>
      <c r="C4374" s="294"/>
      <c r="D4374" s="294"/>
      <c r="E4374" s="294"/>
      <c r="F4374" s="294"/>
    </row>
    <row r="4375">
      <c r="A4375" s="294" t="s">
        <v>21312</v>
      </c>
      <c r="B4375" s="294"/>
      <c r="C4375" s="294"/>
      <c r="D4375" s="294"/>
      <c r="E4375" s="294"/>
      <c r="F4375" s="294"/>
    </row>
    <row r="4376">
      <c r="A4376" s="294" t="s">
        <v>24231</v>
      </c>
      <c r="B4376" s="294"/>
      <c r="C4376" s="294"/>
      <c r="D4376" s="294"/>
      <c r="E4376" s="294"/>
      <c r="F4376" s="294"/>
    </row>
    <row r="4377">
      <c r="A4377" s="294" t="s">
        <v>21314</v>
      </c>
      <c r="B4377" s="294"/>
      <c r="C4377" s="294"/>
      <c r="D4377" s="294"/>
      <c r="E4377" s="294"/>
      <c r="F4377" s="294"/>
    </row>
    <row r="4378">
      <c r="A4378" s="294" t="s">
        <v>24232</v>
      </c>
      <c r="B4378" s="294"/>
      <c r="C4378" s="294"/>
      <c r="D4378" s="294"/>
      <c r="E4378" s="294"/>
      <c r="F4378" s="294"/>
    </row>
    <row r="4379">
      <c r="A4379" s="294"/>
      <c r="B4379" s="294"/>
      <c r="C4379" s="294"/>
      <c r="D4379" s="294"/>
      <c r="E4379" s="294"/>
      <c r="F4379" s="294"/>
    </row>
    <row r="4380">
      <c r="A4380" s="294" t="s">
        <v>21429</v>
      </c>
      <c r="B4380" s="294"/>
      <c r="C4380" s="294"/>
      <c r="D4380" s="294"/>
      <c r="E4380" s="294"/>
      <c r="F4380" s="294"/>
    </row>
    <row r="4381">
      <c r="A4381" s="294" t="s">
        <v>23852</v>
      </c>
      <c r="B4381" s="294"/>
      <c r="C4381" s="294"/>
      <c r="D4381" s="294"/>
      <c r="E4381" s="294"/>
      <c r="F4381" s="294"/>
    </row>
    <row r="4382">
      <c r="A4382" s="294"/>
      <c r="B4382" s="294"/>
      <c r="C4382" s="294"/>
      <c r="D4382" s="294"/>
      <c r="E4382" s="294"/>
      <c r="F4382" s="294"/>
    </row>
    <row r="4383">
      <c r="A4383" s="294">
        <v>1.0</v>
      </c>
      <c r="B4383" s="294" t="s">
        <v>24266</v>
      </c>
      <c r="C4383" s="294"/>
      <c r="D4383" s="294"/>
      <c r="E4383" s="294"/>
      <c r="F4383" s="294"/>
    </row>
    <row r="4384">
      <c r="A4384" s="294">
        <v>2.0</v>
      </c>
      <c r="B4384" s="294" t="s">
        <v>24267</v>
      </c>
      <c r="C4384" s="294"/>
      <c r="D4384" s="294"/>
      <c r="E4384" s="294"/>
      <c r="F4384" s="294"/>
    </row>
    <row r="4385">
      <c r="A4385" s="294">
        <v>3.0</v>
      </c>
      <c r="B4385" s="294" t="s">
        <v>24268</v>
      </c>
      <c r="C4385" s="294"/>
      <c r="D4385" s="294"/>
      <c r="E4385" s="294"/>
      <c r="F4385" s="294"/>
    </row>
    <row r="4386">
      <c r="A4386" s="294">
        <v>4.0</v>
      </c>
      <c r="B4386" s="294" t="s">
        <v>24269</v>
      </c>
      <c r="C4386" s="294"/>
      <c r="D4386" s="294"/>
      <c r="E4386" s="294"/>
      <c r="F4386" s="294"/>
    </row>
    <row r="4387">
      <c r="A4387" s="294">
        <v>5.0</v>
      </c>
      <c r="B4387" s="294" t="s">
        <v>24270</v>
      </c>
      <c r="C4387" s="294" t="s">
        <v>24271</v>
      </c>
      <c r="D4387" s="294"/>
      <c r="E4387" s="294"/>
      <c r="F4387" s="294"/>
    </row>
    <row r="4388">
      <c r="A4388" s="294">
        <v>6.0</v>
      </c>
      <c r="B4388" s="294" t="s">
        <v>22828</v>
      </c>
      <c r="C4388" s="294"/>
      <c r="D4388" s="294"/>
      <c r="E4388" s="294"/>
      <c r="F4388" s="294"/>
    </row>
    <row r="4389">
      <c r="A4389" s="294">
        <v>7.0</v>
      </c>
      <c r="B4389" s="294" t="s">
        <v>24272</v>
      </c>
      <c r="C4389" s="294"/>
      <c r="D4389" s="294"/>
      <c r="E4389" s="294"/>
      <c r="F4389" s="294"/>
    </row>
    <row r="4390">
      <c r="A4390" s="294"/>
      <c r="B4390" s="294"/>
      <c r="C4390" s="294"/>
      <c r="D4390" s="294"/>
      <c r="E4390" s="294"/>
      <c r="F4390" s="294"/>
    </row>
    <row r="4391">
      <c r="A4391" s="294" t="s">
        <v>21326</v>
      </c>
      <c r="B4391" s="294"/>
      <c r="C4391" s="294"/>
      <c r="D4391" s="294"/>
      <c r="E4391" s="294"/>
      <c r="F4391" s="294"/>
    </row>
    <row r="4392">
      <c r="A4392" s="294"/>
      <c r="B4392" s="294"/>
      <c r="C4392" s="294"/>
      <c r="D4392" s="294"/>
      <c r="E4392" s="294"/>
      <c r="F4392" s="294"/>
    </row>
    <row r="4393">
      <c r="A4393" s="294" t="s">
        <v>24273</v>
      </c>
      <c r="B4393" s="294"/>
      <c r="C4393" s="294"/>
      <c r="D4393" s="294"/>
      <c r="E4393" s="294"/>
      <c r="F4393" s="294"/>
    </row>
    <row r="4394">
      <c r="A4394" s="294" t="s">
        <v>24274</v>
      </c>
      <c r="B4394" s="294"/>
      <c r="C4394" s="294"/>
      <c r="D4394" s="294"/>
      <c r="E4394" s="294"/>
      <c r="F4394" s="294"/>
    </row>
    <row r="4395">
      <c r="A4395" s="294" t="s">
        <v>24275</v>
      </c>
      <c r="B4395" s="294"/>
      <c r="C4395" s="294"/>
      <c r="D4395" s="294"/>
      <c r="E4395" s="294"/>
      <c r="F4395" s="294"/>
    </row>
    <row r="4396">
      <c r="A4396" s="294" t="s">
        <v>24276</v>
      </c>
      <c r="B4396" s="294"/>
      <c r="C4396" s="294"/>
      <c r="D4396" s="294"/>
      <c r="E4396" s="294"/>
      <c r="F4396" s="294"/>
    </row>
    <row r="4397">
      <c r="A4397" s="294" t="s">
        <v>24277</v>
      </c>
      <c r="B4397" s="294"/>
      <c r="C4397" s="294"/>
      <c r="D4397" s="294"/>
      <c r="E4397" s="294"/>
      <c r="F4397" s="294"/>
    </row>
    <row r="4398">
      <c r="A4398" s="294"/>
      <c r="B4398" s="294"/>
      <c r="C4398" s="294"/>
      <c r="D4398" s="294"/>
      <c r="E4398" s="294"/>
      <c r="F4398" s="294"/>
    </row>
    <row r="4399">
      <c r="A4399" s="294" t="s">
        <v>24278</v>
      </c>
      <c r="B4399" s="294"/>
      <c r="C4399" s="294"/>
      <c r="D4399" s="294"/>
      <c r="E4399" s="294"/>
      <c r="F4399" s="294"/>
    </row>
    <row r="4400">
      <c r="A4400" s="294"/>
      <c r="B4400" s="294"/>
      <c r="C4400" s="294"/>
      <c r="D4400" s="294"/>
      <c r="E4400" s="294"/>
      <c r="F4400" s="294"/>
    </row>
    <row r="4401">
      <c r="A4401" s="294" t="s">
        <v>24279</v>
      </c>
      <c r="B4401" s="294"/>
      <c r="C4401" s="294"/>
      <c r="D4401" s="294"/>
      <c r="E4401" s="294"/>
      <c r="F4401" s="294"/>
    </row>
    <row r="4402">
      <c r="A4402" s="294" t="s">
        <v>24280</v>
      </c>
      <c r="B4402" s="294"/>
      <c r="C4402" s="294"/>
      <c r="D4402" s="294"/>
      <c r="E4402" s="294"/>
      <c r="F4402" s="294"/>
    </row>
    <row r="4403">
      <c r="A4403" s="294" t="s">
        <v>24281</v>
      </c>
      <c r="B4403" s="294"/>
      <c r="C4403" s="294"/>
      <c r="D4403" s="294"/>
      <c r="E4403" s="294"/>
      <c r="F4403" s="294"/>
    </row>
    <row r="4404">
      <c r="A4404" s="294" t="s">
        <v>24282</v>
      </c>
      <c r="B4404" s="294"/>
      <c r="C4404" s="294"/>
      <c r="D4404" s="294"/>
      <c r="E4404" s="294"/>
      <c r="F4404" s="294"/>
    </row>
    <row r="4405">
      <c r="A4405" s="294" t="s">
        <v>24283</v>
      </c>
      <c r="B4405" s="294"/>
      <c r="C4405" s="294"/>
      <c r="D4405" s="294"/>
      <c r="E4405" s="294"/>
      <c r="F4405" s="294"/>
    </row>
    <row r="4406">
      <c r="A4406" s="294" t="s">
        <v>24284</v>
      </c>
      <c r="B4406" s="294"/>
      <c r="C4406" s="294"/>
      <c r="D4406" s="294"/>
      <c r="E4406" s="294"/>
      <c r="F4406" s="294"/>
    </row>
    <row r="4407">
      <c r="A4407" s="294" t="s">
        <v>24285</v>
      </c>
      <c r="B4407" s="294"/>
      <c r="C4407" s="294"/>
      <c r="D4407" s="294"/>
      <c r="E4407" s="294"/>
      <c r="F4407" s="294"/>
    </row>
    <row r="4408">
      <c r="A4408" s="294" t="s">
        <v>24286</v>
      </c>
      <c r="B4408" s="294"/>
      <c r="C4408" s="294"/>
      <c r="D4408" s="294"/>
      <c r="E4408" s="294"/>
      <c r="F4408" s="294"/>
    </row>
    <row r="4409">
      <c r="A4409" s="294" t="s">
        <v>24287</v>
      </c>
      <c r="B4409" s="294"/>
      <c r="C4409" s="294"/>
      <c r="D4409" s="294"/>
      <c r="E4409" s="294"/>
      <c r="F4409" s="294"/>
    </row>
    <row r="4410">
      <c r="A4410" s="294"/>
      <c r="B4410" s="294"/>
      <c r="C4410" s="294"/>
      <c r="D4410" s="294"/>
      <c r="E4410" s="294"/>
      <c r="F4410" s="294"/>
    </row>
    <row r="4411">
      <c r="A4411" s="294"/>
      <c r="B4411" s="294"/>
      <c r="C4411" s="294"/>
      <c r="D4411" s="294"/>
      <c r="E4411" s="294"/>
      <c r="F4411" s="294"/>
    </row>
    <row r="4412">
      <c r="A4412" s="294" t="s">
        <v>23029</v>
      </c>
      <c r="B4412" s="294"/>
      <c r="C4412" s="294"/>
      <c r="D4412" s="294"/>
      <c r="E4412" s="294"/>
      <c r="F4412" s="294"/>
    </row>
    <row r="4413">
      <c r="A4413" s="294" t="s">
        <v>24288</v>
      </c>
      <c r="B4413" s="294"/>
      <c r="C4413" s="294"/>
      <c r="D4413" s="294"/>
      <c r="E4413" s="294"/>
      <c r="F4413" s="294"/>
    </row>
    <row r="4414">
      <c r="A4414" s="294"/>
      <c r="B4414" s="294"/>
      <c r="C4414" s="294"/>
      <c r="D4414" s="294"/>
      <c r="E4414" s="294"/>
      <c r="F4414" s="294"/>
    </row>
    <row r="4415">
      <c r="A4415" s="294" t="s">
        <v>24289</v>
      </c>
      <c r="B4415" s="294"/>
      <c r="C4415" s="294"/>
      <c r="D4415" s="294"/>
      <c r="E4415" s="294"/>
      <c r="F4415" s="294"/>
    </row>
    <row r="4416">
      <c r="A4416" s="294" t="s">
        <v>24290</v>
      </c>
      <c r="B4416" s="294"/>
      <c r="C4416" s="294"/>
      <c r="D4416" s="294"/>
      <c r="E4416" s="294"/>
      <c r="F4416" s="294"/>
    </row>
    <row r="4417">
      <c r="A4417" s="294" t="s">
        <v>24291</v>
      </c>
      <c r="B4417" s="294"/>
      <c r="C4417" s="294"/>
      <c r="D4417" s="294"/>
      <c r="E4417" s="294"/>
      <c r="F4417" s="294"/>
    </row>
    <row r="4418">
      <c r="A4418" s="294" t="s">
        <v>24292</v>
      </c>
      <c r="B4418" s="294"/>
      <c r="C4418" s="294"/>
      <c r="D4418" s="294"/>
      <c r="E4418" s="294"/>
      <c r="F4418" s="294"/>
    </row>
    <row r="4419">
      <c r="A4419" s="294"/>
      <c r="B4419" s="294"/>
      <c r="C4419" s="294"/>
      <c r="D4419" s="294"/>
      <c r="E4419" s="294"/>
      <c r="F4419" s="294"/>
    </row>
    <row r="4420">
      <c r="A4420" s="294" t="s">
        <v>22156</v>
      </c>
      <c r="B4420" s="294"/>
      <c r="C4420" s="294"/>
      <c r="D4420" s="294"/>
      <c r="E4420" s="294"/>
      <c r="F4420" s="294"/>
    </row>
    <row r="4421">
      <c r="A4421" s="294"/>
      <c r="B4421" s="294"/>
      <c r="C4421" s="294"/>
      <c r="D4421" s="294"/>
      <c r="E4421" s="294"/>
      <c r="F4421" s="294"/>
    </row>
    <row r="4422">
      <c r="A4422" s="294" t="s">
        <v>24293</v>
      </c>
      <c r="B4422" s="294"/>
      <c r="C4422" s="294"/>
      <c r="D4422" s="294"/>
      <c r="E4422" s="294"/>
      <c r="F4422" s="294"/>
    </row>
    <row r="4423">
      <c r="A4423" s="294" t="s">
        <v>24294</v>
      </c>
      <c r="B4423" s="294"/>
      <c r="C4423" s="294"/>
      <c r="D4423" s="294"/>
      <c r="E4423" s="294"/>
      <c r="F4423" s="294"/>
    </row>
    <row r="4424">
      <c r="A4424" s="294" t="s">
        <v>24295</v>
      </c>
      <c r="B4424" s="294"/>
      <c r="C4424" s="294"/>
      <c r="D4424" s="294"/>
      <c r="E4424" s="294"/>
      <c r="F4424" s="294"/>
    </row>
    <row r="4425">
      <c r="A4425" s="294" t="s">
        <v>24296</v>
      </c>
      <c r="B4425" s="294"/>
      <c r="C4425" s="294"/>
      <c r="D4425" s="294"/>
      <c r="E4425" s="294"/>
      <c r="F4425" s="294"/>
    </row>
    <row r="4426">
      <c r="A4426" s="294"/>
      <c r="B4426" s="294"/>
      <c r="C4426" s="294"/>
      <c r="D4426" s="294"/>
      <c r="E4426" s="294"/>
      <c r="F4426" s="294"/>
    </row>
    <row r="4427">
      <c r="A4427" s="294" t="s">
        <v>22765</v>
      </c>
      <c r="B4427" s="294"/>
      <c r="C4427" s="294"/>
      <c r="D4427" s="294"/>
      <c r="E4427" s="294"/>
      <c r="F4427" s="294"/>
    </row>
    <row r="4428">
      <c r="A4428" s="294"/>
      <c r="B4428" s="294"/>
      <c r="C4428" s="294"/>
      <c r="D4428" s="294"/>
      <c r="E4428" s="294"/>
      <c r="F4428" s="294"/>
    </row>
    <row r="4429">
      <c r="A4429" s="294"/>
      <c r="B4429" s="294"/>
      <c r="C4429" s="294"/>
      <c r="D4429" s="294"/>
      <c r="E4429" s="294"/>
      <c r="F4429" s="294"/>
    </row>
    <row r="4430">
      <c r="A4430" s="294" t="s">
        <v>24297</v>
      </c>
      <c r="B4430" s="294"/>
      <c r="C4430" s="294"/>
      <c r="D4430" s="294"/>
      <c r="E4430" s="294"/>
      <c r="F4430" s="294"/>
    </row>
    <row r="4431">
      <c r="A4431" s="294" t="s">
        <v>24298</v>
      </c>
      <c r="B4431" s="294"/>
      <c r="C4431" s="294"/>
      <c r="D4431" s="294"/>
      <c r="E4431" s="294"/>
      <c r="F4431" s="294"/>
    </row>
    <row r="4432">
      <c r="A4432" s="294" t="s">
        <v>24299</v>
      </c>
      <c r="B4432" s="294"/>
      <c r="C4432" s="294"/>
      <c r="D4432" s="294"/>
      <c r="E4432" s="294"/>
      <c r="F4432" s="294"/>
    </row>
    <row r="4433">
      <c r="A4433" s="294" t="s">
        <v>24300</v>
      </c>
      <c r="B4433" s="294"/>
      <c r="C4433" s="294"/>
      <c r="D4433" s="294"/>
      <c r="E4433" s="294"/>
      <c r="F4433" s="294"/>
    </row>
    <row r="4434">
      <c r="A4434" s="294" t="s">
        <v>24301</v>
      </c>
      <c r="B4434" s="294"/>
      <c r="C4434" s="294"/>
      <c r="D4434" s="294"/>
      <c r="E4434" s="294"/>
      <c r="F4434" s="294"/>
    </row>
    <row r="4435">
      <c r="A4435" s="294" t="s">
        <v>22404</v>
      </c>
      <c r="B4435" s="294"/>
      <c r="C4435" s="294"/>
      <c r="D4435" s="294"/>
      <c r="E4435" s="294"/>
      <c r="F4435" s="294"/>
    </row>
    <row r="4436">
      <c r="A4436" s="294" t="s">
        <v>24302</v>
      </c>
      <c r="B4436" s="294"/>
      <c r="C4436" s="294"/>
      <c r="D4436" s="294"/>
      <c r="E4436" s="294"/>
      <c r="F4436" s="294"/>
    </row>
    <row r="4437">
      <c r="A4437" s="294" t="s">
        <v>24303</v>
      </c>
      <c r="B4437" s="294"/>
      <c r="C4437" s="294"/>
      <c r="D4437" s="294"/>
      <c r="E4437" s="294"/>
      <c r="F4437" s="294"/>
    </row>
    <row r="4438">
      <c r="A4438" s="294" t="s">
        <v>24304</v>
      </c>
      <c r="B4438" s="294"/>
      <c r="C4438" s="294"/>
      <c r="D4438" s="294"/>
      <c r="E4438" s="294"/>
      <c r="F4438" s="294"/>
    </row>
    <row r="4439">
      <c r="A4439" s="294" t="s">
        <v>24305</v>
      </c>
      <c r="B4439" s="294"/>
      <c r="C4439" s="294"/>
      <c r="D4439" s="294"/>
      <c r="E4439" s="294"/>
      <c r="F4439" s="294"/>
    </row>
    <row r="4440">
      <c r="A4440" s="294" t="s">
        <v>24306</v>
      </c>
      <c r="B4440" s="294"/>
      <c r="C4440" s="294"/>
      <c r="D4440" s="294"/>
      <c r="E4440" s="294"/>
      <c r="F4440" s="294"/>
    </row>
    <row r="4441">
      <c r="A4441" s="294" t="s">
        <v>24307</v>
      </c>
      <c r="B4441" s="294"/>
      <c r="C4441" s="294"/>
      <c r="D4441" s="294"/>
      <c r="E4441" s="294"/>
      <c r="F4441" s="294"/>
    </row>
    <row r="4442">
      <c r="A4442" s="294" t="s">
        <v>24308</v>
      </c>
      <c r="B4442" s="294"/>
      <c r="C4442" s="294"/>
      <c r="D4442" s="294"/>
      <c r="E4442" s="294"/>
      <c r="F4442" s="294"/>
    </row>
    <row r="4443">
      <c r="A4443" s="294" t="s">
        <v>24309</v>
      </c>
      <c r="B4443" s="294"/>
      <c r="C4443" s="294"/>
      <c r="D4443" s="294"/>
      <c r="E4443" s="294"/>
      <c r="F4443" s="294"/>
    </row>
    <row r="4444">
      <c r="A4444" s="294"/>
      <c r="B4444" s="294"/>
      <c r="C4444" s="294"/>
      <c r="D4444" s="294"/>
      <c r="E4444" s="294"/>
      <c r="F4444" s="294"/>
    </row>
    <row r="4445">
      <c r="A4445" s="294" t="s">
        <v>21312</v>
      </c>
      <c r="B4445" s="294"/>
      <c r="C4445" s="294"/>
      <c r="D4445" s="294"/>
      <c r="E4445" s="294"/>
      <c r="F4445" s="294"/>
    </row>
    <row r="4446">
      <c r="A4446" s="294" t="s">
        <v>24310</v>
      </c>
      <c r="B4446" s="294"/>
      <c r="C4446" s="294"/>
      <c r="D4446" s="294"/>
      <c r="E4446" s="294"/>
      <c r="F4446" s="294"/>
    </row>
    <row r="4447">
      <c r="A4447" s="294" t="s">
        <v>21270</v>
      </c>
      <c r="B4447" s="294"/>
      <c r="C4447" s="294"/>
      <c r="D4447" s="294"/>
      <c r="E4447" s="294"/>
      <c r="F4447" s="294"/>
    </row>
    <row r="4448">
      <c r="A4448" s="294" t="s">
        <v>24311</v>
      </c>
      <c r="B4448" s="294"/>
      <c r="C4448" s="294"/>
      <c r="D4448" s="294"/>
      <c r="E4448" s="294"/>
      <c r="F4448" s="294"/>
    </row>
    <row r="4449">
      <c r="A4449" s="294"/>
      <c r="B4449" s="294"/>
      <c r="C4449" s="294"/>
      <c r="D4449" s="294"/>
      <c r="E4449" s="294"/>
      <c r="F4449" s="294"/>
    </row>
    <row r="4450">
      <c r="A4450" s="294"/>
      <c r="B4450" s="294"/>
      <c r="C4450" s="294"/>
      <c r="D4450" s="294"/>
      <c r="E4450" s="294"/>
      <c r="F4450" s="294"/>
    </row>
    <row r="4451">
      <c r="A4451" s="294" t="s">
        <v>22512</v>
      </c>
      <c r="B4451" s="294"/>
      <c r="C4451" s="294"/>
      <c r="D4451" s="294"/>
      <c r="E4451" s="294"/>
      <c r="F4451" s="294"/>
    </row>
    <row r="4452">
      <c r="A4452" s="294" t="s">
        <v>24312</v>
      </c>
      <c r="B4452" s="294"/>
      <c r="C4452" s="294"/>
      <c r="D4452" s="294"/>
      <c r="E4452" s="294"/>
      <c r="F4452" s="294"/>
    </row>
    <row r="4453">
      <c r="A4453" s="294"/>
      <c r="B4453" s="294"/>
      <c r="C4453" s="294"/>
      <c r="D4453" s="294"/>
      <c r="E4453" s="294"/>
      <c r="F4453" s="294"/>
    </row>
    <row r="4454">
      <c r="A4454" s="294" t="s">
        <v>24313</v>
      </c>
      <c r="B4454" s="294"/>
      <c r="C4454" s="294"/>
      <c r="D4454" s="294"/>
      <c r="E4454" s="294"/>
      <c r="F4454" s="294"/>
    </row>
    <row r="4455">
      <c r="A4455" s="294" t="s">
        <v>24314</v>
      </c>
      <c r="B4455" s="294"/>
      <c r="C4455" s="294"/>
      <c r="D4455" s="294"/>
      <c r="E4455" s="294"/>
      <c r="F4455" s="294"/>
    </row>
    <row r="4456">
      <c r="A4456" s="294" t="s">
        <v>24315</v>
      </c>
      <c r="B4456" s="294"/>
      <c r="C4456" s="294"/>
      <c r="D4456" s="294"/>
      <c r="E4456" s="294"/>
      <c r="F4456" s="294"/>
    </row>
    <row r="4457">
      <c r="A4457" s="294" t="s">
        <v>24316</v>
      </c>
      <c r="B4457" s="294"/>
      <c r="C4457" s="294"/>
      <c r="D4457" s="294"/>
      <c r="E4457" s="294"/>
      <c r="F4457" s="294"/>
    </row>
    <row r="4458">
      <c r="A4458" s="294" t="s">
        <v>24317</v>
      </c>
      <c r="B4458" s="294"/>
      <c r="C4458" s="294"/>
      <c r="D4458" s="294"/>
      <c r="E4458" s="294"/>
      <c r="F4458" s="294"/>
    </row>
    <row r="4459">
      <c r="A4459" s="294" t="s">
        <v>24318</v>
      </c>
      <c r="B4459" s="294"/>
      <c r="C4459" s="294"/>
      <c r="D4459" s="294"/>
      <c r="E4459" s="294"/>
      <c r="F4459" s="294"/>
    </row>
    <row r="4460">
      <c r="A4460" s="294" t="s">
        <v>24319</v>
      </c>
      <c r="B4460" s="294"/>
      <c r="C4460" s="294"/>
      <c r="D4460" s="294"/>
      <c r="E4460" s="294"/>
      <c r="F4460" s="294"/>
    </row>
    <row r="4461">
      <c r="A4461" s="294" t="s">
        <v>24320</v>
      </c>
      <c r="B4461" s="294"/>
      <c r="C4461" s="294"/>
      <c r="D4461" s="294"/>
      <c r="E4461" s="294"/>
      <c r="F4461" s="294"/>
    </row>
    <row r="4462">
      <c r="A4462" s="294" t="s">
        <v>24321</v>
      </c>
      <c r="B4462" s="294"/>
      <c r="C4462" s="294"/>
      <c r="D4462" s="294"/>
      <c r="E4462" s="294"/>
      <c r="F4462" s="294"/>
    </row>
    <row r="4463">
      <c r="A4463" s="294" t="s">
        <v>24322</v>
      </c>
      <c r="B4463" s="294"/>
      <c r="C4463" s="294"/>
      <c r="D4463" s="294"/>
      <c r="E4463" s="294"/>
      <c r="F4463" s="294"/>
    </row>
    <row r="4464">
      <c r="A4464" s="294"/>
      <c r="B4464" s="294"/>
      <c r="C4464" s="294"/>
      <c r="D4464" s="294"/>
      <c r="E4464" s="294"/>
      <c r="F4464" s="294"/>
    </row>
    <row r="4465">
      <c r="A4465" s="294" t="s">
        <v>24323</v>
      </c>
      <c r="B4465" s="294"/>
      <c r="C4465" s="294"/>
      <c r="D4465" s="294"/>
      <c r="E4465" s="294"/>
      <c r="F4465" s="294"/>
    </row>
    <row r="4466">
      <c r="A4466" s="294" t="s">
        <v>23704</v>
      </c>
      <c r="B4466" s="294"/>
      <c r="C4466" s="294"/>
      <c r="D4466" s="294"/>
      <c r="E4466" s="294"/>
      <c r="F4466" s="294"/>
    </row>
    <row r="4467">
      <c r="A4467" s="294"/>
      <c r="B4467" s="294"/>
      <c r="C4467" s="294"/>
      <c r="D4467" s="294"/>
      <c r="E4467" s="294"/>
      <c r="F4467" s="294"/>
    </row>
    <row r="4468">
      <c r="A4468" s="294" t="s">
        <v>24324</v>
      </c>
      <c r="B4468" s="294"/>
      <c r="C4468" s="294"/>
      <c r="D4468" s="294"/>
      <c r="E4468" s="294"/>
      <c r="F4468" s="294"/>
    </row>
    <row r="4469">
      <c r="A4469" s="294" t="s">
        <v>24325</v>
      </c>
      <c r="B4469" s="294"/>
      <c r="C4469" s="294"/>
      <c r="D4469" s="294"/>
      <c r="E4469" s="294"/>
      <c r="F4469" s="294"/>
    </row>
    <row r="4470">
      <c r="A4470" s="294" t="s">
        <v>24326</v>
      </c>
      <c r="B4470" s="294"/>
      <c r="C4470" s="294"/>
      <c r="D4470" s="294"/>
      <c r="E4470" s="294"/>
      <c r="F4470" s="294"/>
    </row>
    <row r="4471">
      <c r="A4471" s="294" t="s">
        <v>22791</v>
      </c>
      <c r="B4471" s="294"/>
      <c r="C4471" s="294"/>
      <c r="D4471" s="294"/>
      <c r="E4471" s="294"/>
      <c r="F4471" s="294"/>
    </row>
    <row r="4472">
      <c r="A4472" s="294" t="s">
        <v>24327</v>
      </c>
      <c r="B4472" s="294"/>
      <c r="C4472" s="294"/>
      <c r="D4472" s="294"/>
      <c r="E4472" s="294"/>
      <c r="F4472" s="294"/>
    </row>
    <row r="4473">
      <c r="A4473" s="294"/>
      <c r="B4473" s="294"/>
      <c r="C4473" s="294"/>
      <c r="D4473" s="294"/>
      <c r="E4473" s="294"/>
      <c r="F4473" s="294"/>
    </row>
    <row r="4474">
      <c r="A4474" s="294" t="s">
        <v>21945</v>
      </c>
      <c r="B4474" s="294"/>
      <c r="C4474" s="294"/>
      <c r="D4474" s="294"/>
      <c r="E4474" s="294"/>
      <c r="F4474" s="294"/>
    </row>
    <row r="4475">
      <c r="A4475" s="294" t="s">
        <v>22618</v>
      </c>
      <c r="B4475" s="294"/>
      <c r="C4475" s="294"/>
      <c r="D4475" s="294"/>
      <c r="E4475" s="294"/>
      <c r="F4475" s="294"/>
    </row>
    <row r="4476">
      <c r="A4476" s="294"/>
      <c r="B4476" s="294"/>
      <c r="C4476" s="294"/>
      <c r="D4476" s="294"/>
      <c r="E4476" s="294"/>
      <c r="F4476" s="294"/>
    </row>
    <row r="4477">
      <c r="A4477" s="294" t="s">
        <v>24328</v>
      </c>
      <c r="B4477" s="294"/>
      <c r="C4477" s="294"/>
      <c r="D4477" s="294"/>
      <c r="E4477" s="294"/>
      <c r="F4477" s="294"/>
    </row>
    <row r="4478">
      <c r="A4478" s="294" t="s">
        <v>24329</v>
      </c>
      <c r="B4478" s="294"/>
      <c r="C4478" s="294"/>
      <c r="D4478" s="294"/>
      <c r="E4478" s="294"/>
      <c r="F4478" s="294"/>
    </row>
    <row r="4479">
      <c r="A4479" s="294" t="s">
        <v>24330</v>
      </c>
      <c r="B4479" s="294"/>
      <c r="C4479" s="294"/>
      <c r="D4479" s="294"/>
      <c r="E4479" s="294"/>
      <c r="F4479" s="294"/>
    </row>
    <row r="4480">
      <c r="A4480" s="294" t="s">
        <v>24331</v>
      </c>
      <c r="B4480" s="294"/>
      <c r="C4480" s="294"/>
      <c r="D4480" s="294"/>
      <c r="E4480" s="294"/>
      <c r="F4480" s="294"/>
    </row>
    <row r="4481">
      <c r="A4481" s="294" t="s">
        <v>24332</v>
      </c>
      <c r="B4481" s="294"/>
      <c r="C4481" s="294"/>
      <c r="D4481" s="294"/>
      <c r="E4481" s="294"/>
      <c r="F4481" s="294"/>
    </row>
    <row r="4482">
      <c r="A4482" s="294" t="s">
        <v>24333</v>
      </c>
      <c r="B4482" s="294"/>
      <c r="C4482" s="294"/>
      <c r="D4482" s="294"/>
      <c r="E4482" s="294"/>
      <c r="F4482" s="294"/>
    </row>
    <row r="4483">
      <c r="A4483" s="294" t="s">
        <v>24334</v>
      </c>
      <c r="B4483" s="294"/>
      <c r="C4483" s="294"/>
      <c r="D4483" s="294"/>
      <c r="E4483" s="294"/>
      <c r="F4483" s="294"/>
    </row>
    <row r="4484">
      <c r="A4484" s="294" t="s">
        <v>24320</v>
      </c>
      <c r="B4484" s="294"/>
      <c r="C4484" s="294"/>
      <c r="D4484" s="294"/>
      <c r="E4484" s="294"/>
      <c r="F4484" s="294"/>
    </row>
    <row r="4485">
      <c r="A4485" s="294" t="s">
        <v>24335</v>
      </c>
      <c r="B4485" s="294"/>
      <c r="C4485" s="294"/>
      <c r="D4485" s="294"/>
      <c r="E4485" s="294"/>
      <c r="F4485" s="294"/>
    </row>
    <row r="4486">
      <c r="A4486" s="294"/>
      <c r="B4486" s="294"/>
      <c r="C4486" s="294"/>
      <c r="D4486" s="294"/>
      <c r="E4486" s="294"/>
      <c r="F4486" s="294"/>
    </row>
    <row r="4487">
      <c r="A4487" s="294" t="s">
        <v>21401</v>
      </c>
      <c r="B4487" s="294"/>
      <c r="C4487" s="294"/>
      <c r="D4487" s="294"/>
      <c r="E4487" s="294"/>
      <c r="F4487" s="294"/>
    </row>
    <row r="4488">
      <c r="A4488" s="294"/>
      <c r="B4488" s="294"/>
      <c r="C4488" s="294"/>
      <c r="D4488" s="294"/>
      <c r="E4488" s="294"/>
      <c r="F4488" s="294"/>
    </row>
    <row r="4489">
      <c r="A4489" s="294" t="s">
        <v>24336</v>
      </c>
      <c r="B4489" s="294"/>
      <c r="C4489" s="294"/>
      <c r="D4489" s="294"/>
      <c r="E4489" s="294"/>
      <c r="F4489" s="294"/>
    </row>
    <row r="4490">
      <c r="A4490" s="294" t="s">
        <v>24337</v>
      </c>
      <c r="B4490" s="294"/>
      <c r="C4490" s="294"/>
      <c r="D4490" s="294"/>
      <c r="E4490" s="294"/>
      <c r="F4490" s="294"/>
    </row>
    <row r="4491">
      <c r="A4491" s="294" t="s">
        <v>24338</v>
      </c>
      <c r="B4491" s="294"/>
      <c r="C4491" s="294"/>
      <c r="D4491" s="294"/>
      <c r="E4491" s="294"/>
      <c r="F4491" s="294"/>
    </row>
    <row r="4492">
      <c r="A4492" s="294" t="s">
        <v>24339</v>
      </c>
      <c r="B4492" s="294"/>
      <c r="C4492" s="294"/>
      <c r="D4492" s="294"/>
      <c r="E4492" s="294"/>
      <c r="F4492" s="294"/>
    </row>
    <row r="4493">
      <c r="A4493" s="294" t="s">
        <v>24340</v>
      </c>
      <c r="B4493" s="294"/>
      <c r="C4493" s="294"/>
      <c r="D4493" s="294"/>
      <c r="E4493" s="294"/>
      <c r="F4493" s="294"/>
    </row>
    <row r="4494">
      <c r="A4494" s="294"/>
      <c r="B4494" s="294"/>
      <c r="C4494" s="294"/>
      <c r="D4494" s="294"/>
      <c r="E4494" s="294"/>
      <c r="F4494" s="294"/>
    </row>
    <row r="4495">
      <c r="A4495" s="294"/>
      <c r="B4495" s="294"/>
      <c r="C4495" s="294"/>
      <c r="D4495" s="294"/>
      <c r="E4495" s="294"/>
      <c r="F4495" s="294"/>
    </row>
    <row r="4496">
      <c r="A4496" s="294" t="s">
        <v>22239</v>
      </c>
      <c r="B4496" s="294"/>
      <c r="C4496" s="294"/>
      <c r="D4496" s="294"/>
      <c r="E4496" s="294"/>
      <c r="F4496" s="294"/>
    </row>
    <row r="4497">
      <c r="A4497" s="294"/>
      <c r="B4497" s="294"/>
      <c r="C4497" s="294"/>
      <c r="D4497" s="294"/>
      <c r="E4497" s="294"/>
      <c r="F4497" s="294"/>
    </row>
    <row r="4498">
      <c r="A4498" s="294" t="s">
        <v>24341</v>
      </c>
      <c r="B4498" s="294"/>
      <c r="C4498" s="294"/>
      <c r="D4498" s="294"/>
      <c r="E4498" s="294"/>
      <c r="F4498" s="294"/>
    </row>
    <row r="4499">
      <c r="A4499" s="294" t="s">
        <v>24342</v>
      </c>
      <c r="B4499" s="294"/>
      <c r="C4499" s="294"/>
      <c r="D4499" s="294"/>
      <c r="E4499" s="294"/>
      <c r="F4499" s="294"/>
    </row>
    <row r="4500">
      <c r="A4500" s="294" t="s">
        <v>24343</v>
      </c>
      <c r="B4500" s="294"/>
      <c r="C4500" s="294"/>
      <c r="D4500" s="294"/>
      <c r="E4500" s="294"/>
      <c r="F4500" s="294"/>
    </row>
    <row r="4501">
      <c r="A4501" s="294" t="s">
        <v>24344</v>
      </c>
      <c r="B4501" s="294"/>
      <c r="C4501" s="294"/>
      <c r="D4501" s="294"/>
      <c r="E4501" s="294"/>
      <c r="F4501" s="294"/>
    </row>
    <row r="4502">
      <c r="A4502" s="294" t="s">
        <v>24345</v>
      </c>
      <c r="B4502" s="294"/>
      <c r="C4502" s="294"/>
      <c r="D4502" s="294"/>
      <c r="E4502" s="294"/>
      <c r="F4502" s="294"/>
    </row>
    <row r="4503">
      <c r="A4503" s="294" t="s">
        <v>24346</v>
      </c>
      <c r="B4503" s="294"/>
      <c r="C4503" s="294"/>
      <c r="D4503" s="294"/>
      <c r="E4503" s="294"/>
      <c r="F4503" s="294"/>
    </row>
    <row r="4504">
      <c r="A4504" s="294" t="s">
        <v>24347</v>
      </c>
      <c r="B4504" s="294"/>
      <c r="C4504" s="294"/>
      <c r="D4504" s="294"/>
      <c r="E4504" s="294"/>
      <c r="F4504" s="294"/>
    </row>
    <row r="4505">
      <c r="A4505" s="294" t="s">
        <v>24348</v>
      </c>
      <c r="B4505" s="294"/>
      <c r="C4505" s="294"/>
      <c r="D4505" s="294"/>
      <c r="E4505" s="294"/>
      <c r="F4505" s="294"/>
    </row>
    <row r="4506">
      <c r="A4506" s="294" t="s">
        <v>24349</v>
      </c>
      <c r="B4506" s="294"/>
      <c r="C4506" s="294"/>
      <c r="D4506" s="294"/>
      <c r="E4506" s="294"/>
      <c r="F4506" s="294"/>
    </row>
    <row r="4507">
      <c r="A4507" s="294"/>
      <c r="B4507" s="294"/>
      <c r="C4507" s="294"/>
      <c r="D4507" s="294"/>
      <c r="E4507" s="294"/>
      <c r="F4507" s="294"/>
    </row>
    <row r="4508">
      <c r="A4508" s="294"/>
      <c r="B4508" s="294"/>
      <c r="C4508" s="294"/>
      <c r="D4508" s="294"/>
      <c r="E4508" s="294"/>
      <c r="F4508" s="294"/>
    </row>
    <row r="4509">
      <c r="A4509" s="294" t="s">
        <v>21990</v>
      </c>
      <c r="B4509" s="294"/>
      <c r="C4509" s="294"/>
      <c r="D4509" s="294"/>
      <c r="E4509" s="294"/>
      <c r="F4509" s="294"/>
    </row>
    <row r="4510">
      <c r="A4510" s="294"/>
      <c r="B4510" s="294"/>
      <c r="C4510" s="294"/>
      <c r="D4510" s="294"/>
      <c r="E4510" s="294"/>
      <c r="F4510" s="294"/>
    </row>
    <row r="4511">
      <c r="A4511" s="294" t="s">
        <v>24350</v>
      </c>
      <c r="B4511" s="294"/>
      <c r="C4511" s="294"/>
      <c r="D4511" s="294"/>
      <c r="E4511" s="294"/>
      <c r="F4511" s="294"/>
    </row>
    <row r="4512">
      <c r="A4512" s="294" t="s">
        <v>24351</v>
      </c>
      <c r="B4512" s="294"/>
      <c r="C4512" s="294"/>
      <c r="D4512" s="294"/>
      <c r="E4512" s="294"/>
      <c r="F4512" s="294"/>
    </row>
    <row r="4513">
      <c r="A4513" s="294" t="s">
        <v>24352</v>
      </c>
      <c r="B4513" s="294"/>
      <c r="C4513" s="294"/>
      <c r="D4513" s="294"/>
      <c r="E4513" s="294"/>
      <c r="F4513" s="294"/>
    </row>
    <row r="4514">
      <c r="A4514" s="294" t="s">
        <v>24353</v>
      </c>
      <c r="B4514" s="294"/>
      <c r="C4514" s="294"/>
      <c r="D4514" s="294"/>
      <c r="E4514" s="294"/>
      <c r="F4514" s="294"/>
    </row>
    <row r="4515">
      <c r="A4515" s="294" t="s">
        <v>24354</v>
      </c>
      <c r="B4515" s="294"/>
      <c r="C4515" s="294"/>
      <c r="D4515" s="294"/>
      <c r="E4515" s="294"/>
      <c r="F4515" s="294"/>
    </row>
    <row r="4516">
      <c r="A4516" s="294" t="s">
        <v>24355</v>
      </c>
      <c r="B4516" s="294"/>
      <c r="C4516" s="294"/>
      <c r="D4516" s="294"/>
      <c r="E4516" s="294"/>
      <c r="F4516" s="294"/>
    </row>
    <row r="4517">
      <c r="A4517" s="294"/>
      <c r="B4517" s="294"/>
      <c r="C4517" s="294"/>
      <c r="D4517" s="294"/>
      <c r="E4517" s="294"/>
      <c r="F4517" s="294"/>
    </row>
    <row r="4518">
      <c r="A4518" s="294" t="s">
        <v>21312</v>
      </c>
      <c r="B4518" s="294"/>
      <c r="C4518" s="294"/>
      <c r="D4518" s="294"/>
      <c r="E4518" s="294"/>
      <c r="F4518" s="294"/>
    </row>
    <row r="4519">
      <c r="A4519" s="294" t="s">
        <v>24356</v>
      </c>
      <c r="B4519" s="294"/>
      <c r="C4519" s="294"/>
      <c r="D4519" s="294"/>
      <c r="E4519" s="294"/>
      <c r="F4519" s="294"/>
    </row>
    <row r="4520">
      <c r="A4520" s="294" t="s">
        <v>21314</v>
      </c>
      <c r="B4520" s="294"/>
      <c r="C4520" s="294"/>
      <c r="D4520" s="294"/>
      <c r="E4520" s="294"/>
      <c r="F4520" s="294"/>
    </row>
    <row r="4521">
      <c r="A4521" s="294" t="s">
        <v>24311</v>
      </c>
      <c r="B4521" s="294"/>
      <c r="C4521" s="294"/>
      <c r="D4521" s="294"/>
      <c r="E4521" s="294"/>
      <c r="F4521" s="294"/>
    </row>
    <row r="4522">
      <c r="A4522" s="294"/>
      <c r="B4522" s="294"/>
      <c r="C4522" s="294"/>
      <c r="D4522" s="294"/>
      <c r="E4522" s="294"/>
      <c r="F4522" s="294"/>
    </row>
    <row r="4523">
      <c r="A4523" s="294"/>
      <c r="B4523" s="294"/>
      <c r="C4523" s="294"/>
      <c r="D4523" s="294"/>
      <c r="E4523" s="294"/>
      <c r="F4523" s="294"/>
    </row>
    <row r="4524">
      <c r="A4524" s="294"/>
      <c r="B4524" s="294"/>
      <c r="C4524" s="294"/>
      <c r="D4524" s="294"/>
      <c r="E4524" s="294"/>
      <c r="F4524" s="294"/>
    </row>
    <row r="4525">
      <c r="A4525" s="294" t="s">
        <v>21429</v>
      </c>
      <c r="B4525" s="294"/>
      <c r="C4525" s="294"/>
      <c r="D4525" s="294"/>
      <c r="E4525" s="294"/>
      <c r="F4525" s="294"/>
    </row>
    <row r="4526">
      <c r="A4526" s="294" t="s">
        <v>23852</v>
      </c>
      <c r="B4526" s="294"/>
      <c r="C4526" s="294"/>
      <c r="D4526" s="294"/>
      <c r="E4526" s="294"/>
      <c r="F4526" s="294"/>
    </row>
    <row r="4527">
      <c r="A4527" s="294"/>
      <c r="B4527" s="294"/>
      <c r="C4527" s="294"/>
      <c r="D4527" s="294"/>
      <c r="E4527" s="294"/>
      <c r="F4527" s="294"/>
    </row>
    <row r="4528">
      <c r="A4528" s="294"/>
      <c r="B4528" s="294"/>
      <c r="C4528" s="294"/>
      <c r="D4528" s="294"/>
      <c r="E4528" s="294"/>
      <c r="F4528" s="294"/>
    </row>
    <row r="4529">
      <c r="A4529" s="294" t="s">
        <v>24357</v>
      </c>
      <c r="B4529" s="294"/>
      <c r="C4529" s="294"/>
      <c r="D4529" s="294"/>
      <c r="E4529" s="294"/>
      <c r="F4529" s="294"/>
    </row>
    <row r="4530">
      <c r="A4530" s="294" t="s">
        <v>24358</v>
      </c>
      <c r="B4530" s="294"/>
      <c r="C4530" s="294"/>
      <c r="D4530" s="294"/>
      <c r="E4530" s="294"/>
      <c r="F4530" s="294"/>
    </row>
    <row r="4531">
      <c r="A4531" s="294" t="s">
        <v>24359</v>
      </c>
      <c r="B4531" s="294"/>
      <c r="C4531" s="294"/>
      <c r="D4531" s="294"/>
      <c r="E4531" s="294"/>
      <c r="F4531" s="294"/>
    </row>
    <row r="4532">
      <c r="A4532" s="294" t="s">
        <v>24360</v>
      </c>
      <c r="B4532" s="294"/>
      <c r="C4532" s="294"/>
      <c r="D4532" s="294"/>
      <c r="E4532" s="294"/>
      <c r="F4532" s="294"/>
    </row>
    <row r="4533">
      <c r="A4533" s="294" t="s">
        <v>24361</v>
      </c>
      <c r="B4533" s="294" t="s">
        <v>24362</v>
      </c>
      <c r="C4533" s="294"/>
      <c r="D4533" s="294"/>
      <c r="E4533" s="294"/>
      <c r="F4533" s="294"/>
    </row>
    <row r="4534">
      <c r="A4534" s="294" t="s">
        <v>24363</v>
      </c>
      <c r="B4534" s="294" t="s">
        <v>24364</v>
      </c>
      <c r="C4534" s="294"/>
      <c r="D4534" s="294"/>
      <c r="E4534" s="294"/>
      <c r="F4534" s="294"/>
    </row>
    <row r="4535">
      <c r="A4535" s="294" t="s">
        <v>24365</v>
      </c>
      <c r="B4535" s="294" t="s">
        <v>24366</v>
      </c>
      <c r="C4535" s="294"/>
      <c r="D4535" s="294"/>
      <c r="E4535" s="294"/>
      <c r="F4535" s="294"/>
    </row>
    <row r="4536">
      <c r="A4536" s="294" t="s">
        <v>24367</v>
      </c>
      <c r="B4536" s="294" t="s">
        <v>24368</v>
      </c>
      <c r="C4536" s="294"/>
      <c r="D4536" s="294"/>
      <c r="E4536" s="294"/>
      <c r="F4536" s="294"/>
    </row>
    <row r="4537">
      <c r="A4537" s="294" t="s">
        <v>24369</v>
      </c>
      <c r="B4537" s="294" t="s">
        <v>24370</v>
      </c>
      <c r="C4537" s="294"/>
      <c r="D4537" s="294"/>
      <c r="E4537" s="294"/>
      <c r="F4537" s="294"/>
    </row>
    <row r="4538">
      <c r="A4538" s="294" t="s">
        <v>24371</v>
      </c>
      <c r="B4538" s="294"/>
      <c r="C4538" s="294"/>
      <c r="D4538" s="294"/>
      <c r="E4538" s="294"/>
      <c r="F4538" s="294"/>
    </row>
    <row r="4539">
      <c r="A4539" s="294" t="s">
        <v>24372</v>
      </c>
      <c r="B4539" s="294"/>
      <c r="C4539" s="294"/>
      <c r="D4539" s="294"/>
      <c r="E4539" s="294"/>
      <c r="F4539" s="294"/>
    </row>
    <row r="4540">
      <c r="A4540" s="294"/>
      <c r="B4540" s="294"/>
      <c r="C4540" s="294"/>
      <c r="D4540" s="294"/>
      <c r="E4540" s="294"/>
      <c r="F4540" s="294"/>
    </row>
    <row r="4541">
      <c r="A4541" s="294"/>
      <c r="B4541" s="294"/>
      <c r="C4541" s="294"/>
      <c r="D4541" s="294"/>
      <c r="E4541" s="294"/>
      <c r="F4541" s="294"/>
    </row>
    <row r="4542">
      <c r="A4542" s="294" t="s">
        <v>24373</v>
      </c>
      <c r="B4542" s="294"/>
      <c r="C4542" s="294"/>
      <c r="D4542" s="294"/>
      <c r="E4542" s="294"/>
      <c r="F4542" s="294"/>
    </row>
    <row r="4543">
      <c r="A4543" s="294" t="s">
        <v>20470</v>
      </c>
      <c r="B4543" s="294"/>
      <c r="C4543" s="294"/>
      <c r="D4543" s="294"/>
      <c r="E4543" s="294"/>
      <c r="F4543" s="294"/>
    </row>
    <row r="4544">
      <c r="A4544" s="294"/>
      <c r="B4544" s="294"/>
      <c r="C4544" s="294"/>
      <c r="D4544" s="294"/>
      <c r="E4544" s="294"/>
      <c r="F4544" s="294"/>
    </row>
    <row r="4545">
      <c r="A4545" s="294" t="s">
        <v>24374</v>
      </c>
      <c r="B4545" s="294"/>
      <c r="C4545" s="294"/>
      <c r="D4545" s="294"/>
      <c r="E4545" s="294"/>
      <c r="F4545" s="294"/>
    </row>
    <row r="4546">
      <c r="A4546" s="294" t="s">
        <v>24375</v>
      </c>
      <c r="B4546" s="294"/>
      <c r="C4546" s="294"/>
      <c r="D4546" s="294"/>
      <c r="E4546" s="294"/>
      <c r="F4546" s="294"/>
    </row>
    <row r="4547">
      <c r="A4547" s="294" t="s">
        <v>24376</v>
      </c>
      <c r="B4547" s="294"/>
      <c r="C4547" s="294"/>
      <c r="D4547" s="294"/>
      <c r="E4547" s="294"/>
      <c r="F4547" s="294"/>
    </row>
    <row r="4548">
      <c r="A4548" s="294" t="s">
        <v>24377</v>
      </c>
      <c r="B4548" s="294"/>
      <c r="C4548" s="294"/>
      <c r="D4548" s="294"/>
      <c r="E4548" s="294"/>
      <c r="F4548" s="294"/>
    </row>
    <row r="4549">
      <c r="A4549" s="294"/>
      <c r="B4549" s="294"/>
      <c r="C4549" s="294"/>
      <c r="D4549" s="294"/>
      <c r="E4549" s="294"/>
      <c r="F4549" s="294"/>
    </row>
    <row r="4550">
      <c r="A4550" s="294"/>
      <c r="B4550" s="294"/>
      <c r="C4550" s="294"/>
      <c r="D4550" s="294"/>
      <c r="E4550" s="294"/>
      <c r="F4550" s="294"/>
    </row>
    <row r="4551">
      <c r="A4551" s="294" t="s">
        <v>24378</v>
      </c>
      <c r="B4551" s="294"/>
      <c r="C4551" s="294"/>
      <c r="D4551" s="294"/>
      <c r="E4551" s="294"/>
      <c r="F4551" s="294"/>
    </row>
    <row r="4552">
      <c r="A4552" s="294"/>
      <c r="B4552" s="294"/>
      <c r="C4552" s="294"/>
      <c r="D4552" s="294"/>
      <c r="E4552" s="294"/>
      <c r="F4552" s="294"/>
    </row>
    <row r="4553">
      <c r="A4553" s="294" t="s">
        <v>24379</v>
      </c>
      <c r="B4553" s="294"/>
      <c r="C4553" s="294"/>
      <c r="D4553" s="294"/>
      <c r="E4553" s="294"/>
      <c r="F4553" s="294"/>
    </row>
    <row r="4554">
      <c r="A4554" s="294" t="s">
        <v>24380</v>
      </c>
      <c r="B4554" s="294"/>
      <c r="C4554" s="294"/>
      <c r="D4554" s="294"/>
      <c r="E4554" s="294"/>
      <c r="F4554" s="294"/>
    </row>
    <row r="4555">
      <c r="A4555" s="294" t="s">
        <v>24381</v>
      </c>
      <c r="B4555" s="294"/>
      <c r="C4555" s="294"/>
      <c r="D4555" s="294"/>
      <c r="E4555" s="294"/>
      <c r="F4555" s="294"/>
    </row>
    <row r="4556">
      <c r="A4556" s="294" t="s">
        <v>24382</v>
      </c>
      <c r="B4556" s="294"/>
      <c r="C4556" s="294"/>
      <c r="D4556" s="294"/>
      <c r="E4556" s="294"/>
      <c r="F4556" s="294"/>
    </row>
    <row r="4557">
      <c r="A4557" s="294" t="s">
        <v>24383</v>
      </c>
      <c r="B4557" s="294"/>
      <c r="C4557" s="294"/>
      <c r="D4557" s="294"/>
      <c r="E4557" s="294"/>
      <c r="F4557" s="294"/>
    </row>
    <row r="4558">
      <c r="A4558" s="294"/>
      <c r="B4558" s="294"/>
      <c r="C4558" s="294"/>
      <c r="D4558" s="294"/>
      <c r="E4558" s="294"/>
      <c r="F4558" s="294"/>
    </row>
    <row r="4559">
      <c r="A4559" s="294"/>
      <c r="B4559" s="294"/>
      <c r="C4559" s="294"/>
      <c r="D4559" s="294"/>
      <c r="E4559" s="294"/>
      <c r="F4559" s="294"/>
    </row>
    <row r="4560">
      <c r="A4560" s="294" t="s">
        <v>24384</v>
      </c>
      <c r="B4560" s="294"/>
      <c r="C4560" s="294"/>
      <c r="D4560" s="294"/>
      <c r="E4560" s="294"/>
      <c r="F4560" s="294"/>
    </row>
    <row r="4561">
      <c r="A4561" s="294" t="s">
        <v>23202</v>
      </c>
      <c r="B4561" s="294"/>
      <c r="C4561" s="294"/>
      <c r="D4561" s="294"/>
      <c r="E4561" s="294"/>
      <c r="F4561" s="294"/>
    </row>
    <row r="4562">
      <c r="A4562" s="294"/>
      <c r="B4562" s="294"/>
      <c r="C4562" s="294"/>
      <c r="D4562" s="294"/>
      <c r="E4562" s="294"/>
      <c r="F4562" s="294"/>
    </row>
    <row r="4563">
      <c r="A4563" s="294" t="s">
        <v>24385</v>
      </c>
      <c r="B4563" s="294"/>
      <c r="C4563" s="294"/>
      <c r="D4563" s="294"/>
      <c r="E4563" s="294"/>
      <c r="F4563" s="294"/>
    </row>
    <row r="4564">
      <c r="A4564" s="294" t="s">
        <v>24386</v>
      </c>
      <c r="B4564" s="294"/>
      <c r="C4564" s="294"/>
      <c r="D4564" s="294"/>
      <c r="E4564" s="294"/>
      <c r="F4564" s="294"/>
    </row>
    <row r="4565">
      <c r="A4565" s="294" t="s">
        <v>24387</v>
      </c>
      <c r="B4565" s="294"/>
      <c r="C4565" s="294"/>
      <c r="D4565" s="294"/>
      <c r="E4565" s="294"/>
      <c r="F4565" s="294"/>
    </row>
    <row r="4566">
      <c r="A4566" s="294" t="s">
        <v>24388</v>
      </c>
      <c r="B4566" s="294"/>
      <c r="C4566" s="294"/>
      <c r="D4566" s="294"/>
      <c r="E4566" s="294"/>
      <c r="F4566" s="294"/>
    </row>
    <row r="4567">
      <c r="A4567" s="294"/>
      <c r="B4567" s="294"/>
      <c r="C4567" s="294"/>
      <c r="D4567" s="294"/>
      <c r="E4567" s="294"/>
      <c r="F4567" s="294"/>
    </row>
    <row r="4568">
      <c r="A4568" s="294" t="s">
        <v>22025</v>
      </c>
      <c r="B4568" s="294"/>
      <c r="C4568" s="294"/>
      <c r="D4568" s="294"/>
      <c r="E4568" s="294"/>
      <c r="F4568" s="294"/>
    </row>
    <row r="4569">
      <c r="A4569" s="294"/>
      <c r="B4569" s="294"/>
      <c r="C4569" s="294"/>
      <c r="D4569" s="294"/>
      <c r="E4569" s="294"/>
      <c r="F4569" s="294"/>
    </row>
    <row r="4570">
      <c r="A4570" s="294" t="s">
        <v>24389</v>
      </c>
      <c r="B4570" s="294"/>
      <c r="C4570" s="294"/>
      <c r="D4570" s="294"/>
      <c r="E4570" s="294"/>
      <c r="F4570" s="294"/>
    </row>
    <row r="4571">
      <c r="A4571" s="294" t="s">
        <v>24390</v>
      </c>
      <c r="B4571" s="294"/>
      <c r="C4571" s="294"/>
      <c r="D4571" s="294"/>
      <c r="E4571" s="294"/>
      <c r="F4571" s="294"/>
    </row>
    <row r="4572">
      <c r="A4572" s="294" t="s">
        <v>24391</v>
      </c>
      <c r="B4572" s="294"/>
      <c r="C4572" s="294"/>
      <c r="D4572" s="294"/>
      <c r="E4572" s="294"/>
      <c r="F4572" s="294"/>
    </row>
    <row r="4573">
      <c r="A4573" s="294" t="s">
        <v>24392</v>
      </c>
      <c r="B4573" s="294"/>
      <c r="C4573" s="294"/>
      <c r="D4573" s="294"/>
      <c r="E4573" s="294"/>
      <c r="F4573" s="294"/>
    </row>
    <row r="4574">
      <c r="A4574" s="294" t="s">
        <v>24393</v>
      </c>
      <c r="B4574" s="294"/>
      <c r="C4574" s="294"/>
      <c r="D4574" s="294"/>
      <c r="E4574" s="294"/>
      <c r="F4574" s="294"/>
    </row>
    <row r="4575">
      <c r="A4575" s="294" t="s">
        <v>24394</v>
      </c>
      <c r="B4575" s="294"/>
      <c r="C4575" s="294"/>
      <c r="D4575" s="294"/>
      <c r="E4575" s="294"/>
      <c r="F4575" s="294"/>
    </row>
    <row r="4576">
      <c r="A4576" s="294" t="s">
        <v>24395</v>
      </c>
      <c r="B4576" s="294"/>
      <c r="C4576" s="294"/>
      <c r="D4576" s="294"/>
      <c r="E4576" s="294"/>
      <c r="F4576" s="294"/>
    </row>
    <row r="4577">
      <c r="A4577" s="294" t="s">
        <v>24396</v>
      </c>
      <c r="B4577" s="294"/>
      <c r="C4577" s="294"/>
      <c r="D4577" s="294"/>
      <c r="E4577" s="294"/>
      <c r="F4577" s="294"/>
    </row>
    <row r="4578">
      <c r="A4578" s="294"/>
      <c r="B4578" s="294"/>
      <c r="C4578" s="294"/>
      <c r="D4578" s="294"/>
      <c r="E4578" s="294"/>
      <c r="F4578" s="294"/>
    </row>
    <row r="4579">
      <c r="A4579" s="294" t="s">
        <v>24397</v>
      </c>
      <c r="B4579" s="294"/>
      <c r="C4579" s="294"/>
      <c r="D4579" s="294"/>
      <c r="E4579" s="294"/>
      <c r="F4579" s="294"/>
    </row>
    <row r="4580">
      <c r="A4580" s="294" t="s">
        <v>24398</v>
      </c>
      <c r="B4580" s="294"/>
      <c r="C4580" s="294"/>
      <c r="D4580" s="294"/>
      <c r="E4580" s="294"/>
      <c r="F4580" s="294"/>
    </row>
    <row r="4581">
      <c r="A4581" s="294"/>
      <c r="B4581" s="294"/>
      <c r="C4581" s="294"/>
      <c r="D4581" s="294"/>
      <c r="E4581" s="294"/>
      <c r="F4581" s="294"/>
    </row>
    <row r="4582">
      <c r="A4582" s="294" t="s">
        <v>24399</v>
      </c>
      <c r="B4582" s="294"/>
      <c r="C4582" s="294"/>
      <c r="D4582" s="294"/>
      <c r="E4582" s="294"/>
      <c r="F4582" s="294"/>
    </row>
    <row r="4583">
      <c r="A4583" s="294" t="s">
        <v>24400</v>
      </c>
      <c r="B4583" s="294"/>
      <c r="C4583" s="294"/>
      <c r="D4583" s="294"/>
      <c r="E4583" s="294"/>
      <c r="F4583" s="294"/>
    </row>
    <row r="4584">
      <c r="A4584" s="294" t="s">
        <v>24401</v>
      </c>
      <c r="B4584" s="294"/>
      <c r="C4584" s="294"/>
      <c r="D4584" s="294"/>
      <c r="E4584" s="294"/>
      <c r="F4584" s="294"/>
    </row>
    <row r="4585">
      <c r="A4585" s="294" t="s">
        <v>24402</v>
      </c>
      <c r="B4585" s="294"/>
      <c r="C4585" s="294"/>
      <c r="D4585" s="294"/>
      <c r="E4585" s="294"/>
      <c r="F4585" s="294"/>
    </row>
    <row r="4586">
      <c r="A4586" s="294" t="s">
        <v>24403</v>
      </c>
      <c r="B4586" s="294"/>
      <c r="C4586" s="294"/>
      <c r="D4586" s="294"/>
      <c r="E4586" s="294"/>
      <c r="F4586" s="294"/>
    </row>
    <row r="4587">
      <c r="A4587" s="294" t="s">
        <v>24404</v>
      </c>
      <c r="B4587" s="294"/>
      <c r="C4587" s="294"/>
      <c r="D4587" s="294"/>
      <c r="E4587" s="294"/>
      <c r="F4587" s="294"/>
    </row>
    <row r="4588">
      <c r="A4588" s="294" t="s">
        <v>24405</v>
      </c>
      <c r="B4588" s="294"/>
      <c r="C4588" s="294"/>
      <c r="D4588" s="294"/>
      <c r="E4588" s="294"/>
      <c r="F4588" s="294"/>
    </row>
    <row r="4589">
      <c r="A4589" s="294" t="s">
        <v>24406</v>
      </c>
      <c r="B4589" s="294"/>
      <c r="C4589" s="294"/>
      <c r="D4589" s="294"/>
      <c r="E4589" s="294"/>
      <c r="F4589" s="294"/>
    </row>
    <row r="4590">
      <c r="A4590" s="294" t="s">
        <v>24407</v>
      </c>
      <c r="B4590" s="294"/>
      <c r="C4590" s="294"/>
      <c r="D4590" s="294"/>
      <c r="E4590" s="294"/>
      <c r="F4590" s="294"/>
    </row>
    <row r="4591">
      <c r="A4591" s="294" t="s">
        <v>24408</v>
      </c>
      <c r="B4591" s="294"/>
      <c r="C4591" s="294"/>
      <c r="D4591" s="294"/>
      <c r="E4591" s="294"/>
      <c r="F4591" s="294"/>
    </row>
    <row r="4592">
      <c r="A4592" s="294" t="s">
        <v>24409</v>
      </c>
      <c r="B4592" s="294"/>
      <c r="C4592" s="294"/>
      <c r="D4592" s="294"/>
      <c r="E4592" s="294"/>
      <c r="F4592" s="294"/>
    </row>
    <row r="4593">
      <c r="A4593" s="294" t="s">
        <v>24410</v>
      </c>
      <c r="B4593" s="294"/>
      <c r="C4593" s="294"/>
      <c r="D4593" s="294"/>
      <c r="E4593" s="294"/>
      <c r="F4593" s="294"/>
    </row>
    <row r="4594">
      <c r="A4594" s="294"/>
      <c r="B4594" s="294"/>
      <c r="C4594" s="294"/>
      <c r="D4594" s="294"/>
      <c r="E4594" s="294"/>
      <c r="F4594" s="294"/>
    </row>
    <row r="4595">
      <c r="A4595" s="294" t="s">
        <v>21312</v>
      </c>
      <c r="B4595" s="294"/>
      <c r="C4595" s="294"/>
      <c r="D4595" s="294"/>
      <c r="E4595" s="294"/>
      <c r="F4595" s="294"/>
    </row>
    <row r="4596">
      <c r="A4596" s="294" t="s">
        <v>24411</v>
      </c>
      <c r="B4596" s="294"/>
      <c r="C4596" s="294"/>
      <c r="D4596" s="294"/>
      <c r="E4596" s="294"/>
      <c r="F4596" s="294"/>
    </row>
    <row r="4597">
      <c r="A4597" s="294" t="s">
        <v>21618</v>
      </c>
      <c r="B4597" s="294"/>
      <c r="C4597" s="294"/>
      <c r="D4597" s="294"/>
      <c r="E4597" s="294"/>
      <c r="F4597" s="294"/>
    </row>
    <row r="4598">
      <c r="A4598" s="294" t="s">
        <v>24412</v>
      </c>
      <c r="B4598" s="294"/>
      <c r="C4598" s="294"/>
      <c r="D4598" s="294"/>
      <c r="E4598" s="294"/>
      <c r="F4598" s="294"/>
    </row>
    <row r="4599">
      <c r="A4599" s="294"/>
      <c r="B4599" s="294"/>
      <c r="C4599" s="294"/>
      <c r="D4599" s="294"/>
      <c r="E4599" s="294"/>
      <c r="F4599" s="294"/>
    </row>
    <row r="4600">
      <c r="A4600" s="294" t="s">
        <v>24413</v>
      </c>
      <c r="B4600" s="294"/>
      <c r="C4600" s="294"/>
      <c r="D4600" s="294"/>
      <c r="E4600" s="294"/>
      <c r="F4600" s="294"/>
    </row>
    <row r="4601">
      <c r="A4601" s="294" t="s">
        <v>24414</v>
      </c>
      <c r="B4601" s="294"/>
      <c r="C4601" s="294"/>
      <c r="D4601" s="294"/>
      <c r="E4601" s="294"/>
      <c r="F4601" s="294"/>
    </row>
    <row r="4602">
      <c r="A4602" s="294" t="s">
        <v>24415</v>
      </c>
      <c r="B4602" s="294"/>
      <c r="C4602" s="294"/>
      <c r="D4602" s="294"/>
      <c r="E4602" s="294"/>
      <c r="F4602" s="294"/>
    </row>
    <row r="4603">
      <c r="A4603" s="294"/>
      <c r="B4603" s="294"/>
      <c r="C4603" s="294"/>
      <c r="D4603" s="294"/>
      <c r="E4603" s="294"/>
      <c r="F4603" s="294"/>
    </row>
    <row r="4604">
      <c r="A4604" s="294" t="s">
        <v>24416</v>
      </c>
      <c r="B4604" s="294"/>
      <c r="C4604" s="294"/>
      <c r="D4604" s="294"/>
      <c r="E4604" s="294"/>
      <c r="F4604" s="294"/>
    </row>
    <row r="4605">
      <c r="A4605" s="294" t="s">
        <v>24417</v>
      </c>
      <c r="B4605" s="294"/>
      <c r="C4605" s="294"/>
      <c r="D4605" s="294"/>
      <c r="E4605" s="294"/>
      <c r="F4605" s="294"/>
    </row>
    <row r="4606">
      <c r="A4606" s="294" t="s">
        <v>24418</v>
      </c>
      <c r="B4606" s="294"/>
      <c r="C4606" s="294"/>
      <c r="D4606" s="294"/>
      <c r="E4606" s="294"/>
      <c r="F4606" s="294"/>
    </row>
    <row r="4607">
      <c r="A4607" s="294" t="s">
        <v>24419</v>
      </c>
      <c r="B4607" s="294"/>
      <c r="C4607" s="294"/>
      <c r="D4607" s="294"/>
      <c r="E4607" s="294"/>
      <c r="F4607" s="294"/>
    </row>
    <row r="4608">
      <c r="A4608" s="294" t="s">
        <v>24420</v>
      </c>
      <c r="B4608" s="294"/>
      <c r="C4608" s="294"/>
      <c r="D4608" s="294"/>
      <c r="E4608" s="294"/>
      <c r="F4608" s="294"/>
    </row>
    <row r="4609">
      <c r="A4609" s="294" t="s">
        <v>24421</v>
      </c>
      <c r="B4609" s="294"/>
      <c r="C4609" s="294"/>
      <c r="D4609" s="294"/>
      <c r="E4609" s="294"/>
      <c r="F4609" s="294"/>
    </row>
    <row r="4610">
      <c r="A4610" s="294" t="s">
        <v>24422</v>
      </c>
      <c r="B4610" s="294"/>
      <c r="C4610" s="294"/>
      <c r="D4610" s="294"/>
      <c r="E4610" s="294"/>
      <c r="F4610" s="294"/>
    </row>
    <row r="4611">
      <c r="A4611" s="294" t="s">
        <v>24423</v>
      </c>
      <c r="B4611" s="294"/>
      <c r="C4611" s="294"/>
      <c r="D4611" s="294"/>
      <c r="E4611" s="294"/>
      <c r="F4611" s="294"/>
    </row>
    <row r="4612">
      <c r="A4612" s="294"/>
      <c r="B4612" s="294"/>
      <c r="C4612" s="294"/>
      <c r="D4612" s="294"/>
      <c r="E4612" s="294"/>
      <c r="F4612" s="294"/>
    </row>
    <row r="4613">
      <c r="A4613" s="294"/>
      <c r="B4613" s="294"/>
      <c r="C4613" s="294"/>
      <c r="D4613" s="294"/>
      <c r="E4613" s="294"/>
      <c r="F4613" s="294"/>
    </row>
    <row r="4614">
      <c r="A4614" s="294"/>
      <c r="B4614" s="294"/>
      <c r="C4614" s="294"/>
      <c r="D4614" s="294"/>
      <c r="E4614" s="294"/>
      <c r="F4614" s="294"/>
    </row>
    <row r="4615">
      <c r="A4615" s="294" t="s">
        <v>23703</v>
      </c>
      <c r="B4615" s="294"/>
      <c r="C4615" s="294"/>
      <c r="D4615" s="294"/>
      <c r="E4615" s="294"/>
      <c r="F4615" s="294"/>
    </row>
    <row r="4616">
      <c r="A4616" s="294" t="s">
        <v>24424</v>
      </c>
      <c r="B4616" s="294"/>
      <c r="C4616" s="294"/>
      <c r="D4616" s="294"/>
      <c r="E4616" s="294"/>
      <c r="F4616" s="294"/>
    </row>
    <row r="4617">
      <c r="A4617" s="294" t="s">
        <v>24425</v>
      </c>
      <c r="B4617" s="294"/>
      <c r="C4617" s="294"/>
      <c r="D4617" s="294"/>
      <c r="E4617" s="294"/>
      <c r="F4617" s="294"/>
    </row>
    <row r="4618">
      <c r="A4618" s="294"/>
      <c r="B4618" s="294"/>
      <c r="C4618" s="294"/>
      <c r="D4618" s="294"/>
      <c r="E4618" s="294"/>
      <c r="F4618" s="294"/>
    </row>
    <row r="4619">
      <c r="A4619" s="294" t="s">
        <v>24426</v>
      </c>
      <c r="B4619" s="294"/>
      <c r="C4619" s="294"/>
      <c r="D4619" s="294"/>
      <c r="E4619" s="294"/>
      <c r="F4619" s="294"/>
    </row>
    <row r="4620">
      <c r="A4620" s="294" t="s">
        <v>24427</v>
      </c>
      <c r="B4620" s="294"/>
      <c r="C4620" s="294"/>
      <c r="D4620" s="294"/>
      <c r="E4620" s="294"/>
      <c r="F4620" s="294"/>
    </row>
    <row r="4621">
      <c r="A4621" s="294" t="s">
        <v>24428</v>
      </c>
      <c r="B4621" s="294"/>
      <c r="C4621" s="294"/>
      <c r="D4621" s="294"/>
      <c r="E4621" s="294"/>
      <c r="F4621" s="294"/>
    </row>
    <row r="4622">
      <c r="A4622" s="294" t="s">
        <v>24429</v>
      </c>
      <c r="B4622" s="294"/>
      <c r="C4622" s="294"/>
      <c r="D4622" s="294"/>
      <c r="E4622" s="294"/>
      <c r="F4622" s="294"/>
    </row>
    <row r="4623">
      <c r="A4623" s="294" t="s">
        <v>24430</v>
      </c>
      <c r="B4623" s="294"/>
      <c r="C4623" s="294"/>
      <c r="D4623" s="294"/>
      <c r="E4623" s="294"/>
      <c r="F4623" s="294"/>
    </row>
    <row r="4624">
      <c r="A4624" s="294"/>
      <c r="B4624" s="294"/>
      <c r="C4624" s="294"/>
      <c r="D4624" s="294"/>
      <c r="E4624" s="294"/>
      <c r="F4624" s="294"/>
    </row>
    <row r="4625">
      <c r="A4625" s="294" t="s">
        <v>23812</v>
      </c>
      <c r="B4625" s="294"/>
      <c r="C4625" s="294"/>
      <c r="D4625" s="294"/>
      <c r="E4625" s="294"/>
      <c r="F4625" s="294"/>
    </row>
    <row r="4626">
      <c r="A4626" s="294" t="s">
        <v>24431</v>
      </c>
      <c r="B4626" s="294"/>
      <c r="C4626" s="294"/>
      <c r="D4626" s="294"/>
      <c r="E4626" s="294"/>
      <c r="F4626" s="294"/>
    </row>
    <row r="4627">
      <c r="A4627" s="294" t="s">
        <v>21949</v>
      </c>
      <c r="B4627" s="294"/>
      <c r="C4627" s="294"/>
      <c r="D4627" s="294"/>
      <c r="E4627" s="294"/>
      <c r="F4627" s="294"/>
    </row>
    <row r="4628">
      <c r="A4628" s="294"/>
      <c r="B4628" s="294"/>
      <c r="C4628" s="294"/>
      <c r="D4628" s="294"/>
      <c r="E4628" s="294"/>
      <c r="F4628" s="294"/>
    </row>
    <row r="4629">
      <c r="A4629" s="294" t="s">
        <v>24432</v>
      </c>
      <c r="B4629" s="294"/>
      <c r="C4629" s="294"/>
      <c r="D4629" s="294"/>
      <c r="E4629" s="294"/>
      <c r="F4629" s="294"/>
    </row>
    <row r="4630">
      <c r="A4630" s="294" t="s">
        <v>24433</v>
      </c>
      <c r="B4630" s="294"/>
      <c r="C4630" s="294"/>
      <c r="D4630" s="294"/>
      <c r="E4630" s="294"/>
      <c r="F4630" s="294"/>
    </row>
    <row r="4631">
      <c r="A4631" s="294" t="s">
        <v>24434</v>
      </c>
      <c r="B4631" s="294"/>
      <c r="C4631" s="294"/>
      <c r="D4631" s="294"/>
      <c r="E4631" s="294"/>
      <c r="F4631" s="294"/>
    </row>
    <row r="4632">
      <c r="A4632" s="294" t="s">
        <v>24435</v>
      </c>
      <c r="B4632" s="294"/>
      <c r="C4632" s="294"/>
      <c r="D4632" s="294"/>
      <c r="E4632" s="294"/>
      <c r="F4632" s="294"/>
    </row>
    <row r="4633">
      <c r="A4633" s="294" t="s">
        <v>24436</v>
      </c>
      <c r="B4633" s="294"/>
      <c r="C4633" s="294"/>
      <c r="D4633" s="294"/>
      <c r="E4633" s="294"/>
      <c r="F4633" s="294"/>
    </row>
    <row r="4634">
      <c r="A4634" s="294" t="s">
        <v>24437</v>
      </c>
      <c r="B4634" s="294"/>
      <c r="C4634" s="294"/>
      <c r="D4634" s="294"/>
      <c r="E4634" s="294"/>
      <c r="F4634" s="294"/>
    </row>
    <row r="4635">
      <c r="A4635" s="294"/>
      <c r="B4635" s="294"/>
      <c r="C4635" s="294"/>
      <c r="D4635" s="294"/>
      <c r="E4635" s="294"/>
      <c r="F4635" s="294"/>
    </row>
    <row r="4636">
      <c r="A4636" s="294"/>
      <c r="B4636" s="294"/>
      <c r="C4636" s="294"/>
      <c r="D4636" s="294"/>
      <c r="E4636" s="294"/>
      <c r="F4636" s="294"/>
    </row>
    <row r="4637">
      <c r="A4637" s="294" t="s">
        <v>21505</v>
      </c>
      <c r="B4637" s="294"/>
      <c r="C4637" s="294"/>
      <c r="D4637" s="294"/>
      <c r="E4637" s="294"/>
      <c r="F4637" s="294"/>
    </row>
    <row r="4638">
      <c r="A4638" s="294"/>
      <c r="B4638" s="294"/>
      <c r="C4638" s="294"/>
      <c r="D4638" s="294"/>
      <c r="E4638" s="294"/>
      <c r="F4638" s="294"/>
    </row>
    <row r="4639">
      <c r="A4639" s="294" t="s">
        <v>24438</v>
      </c>
      <c r="B4639" s="294"/>
      <c r="C4639" s="294"/>
      <c r="D4639" s="294"/>
      <c r="E4639" s="294"/>
      <c r="F4639" s="294"/>
    </row>
    <row r="4640">
      <c r="A4640" s="294" t="s">
        <v>24439</v>
      </c>
      <c r="B4640" s="294"/>
      <c r="C4640" s="294"/>
      <c r="D4640" s="294"/>
      <c r="E4640" s="294"/>
      <c r="F4640" s="294"/>
    </row>
    <row r="4641">
      <c r="A4641" s="294" t="s">
        <v>24440</v>
      </c>
      <c r="B4641" s="294"/>
      <c r="C4641" s="294"/>
      <c r="D4641" s="294"/>
      <c r="E4641" s="294"/>
      <c r="F4641" s="294"/>
    </row>
    <row r="4642">
      <c r="A4642" s="294" t="s">
        <v>24441</v>
      </c>
      <c r="B4642" s="294"/>
      <c r="C4642" s="294"/>
      <c r="D4642" s="294"/>
      <c r="E4642" s="294"/>
      <c r="F4642" s="294"/>
    </row>
    <row r="4643">
      <c r="A4643" s="294" t="s">
        <v>24442</v>
      </c>
      <c r="B4643" s="294"/>
      <c r="C4643" s="294"/>
      <c r="D4643" s="294"/>
      <c r="E4643" s="294"/>
      <c r="F4643" s="294"/>
    </row>
    <row r="4644">
      <c r="A4644" s="294" t="s">
        <v>24443</v>
      </c>
      <c r="B4644" s="294"/>
      <c r="C4644" s="294"/>
      <c r="D4644" s="294"/>
      <c r="E4644" s="294"/>
      <c r="F4644" s="294"/>
    </row>
    <row r="4645">
      <c r="A4645" s="294" t="s">
        <v>24444</v>
      </c>
      <c r="B4645" s="294"/>
      <c r="C4645" s="294"/>
      <c r="D4645" s="294"/>
      <c r="E4645" s="294"/>
      <c r="F4645" s="294"/>
    </row>
    <row r="4646">
      <c r="A4646" s="294" t="s">
        <v>24445</v>
      </c>
      <c r="B4646" s="294"/>
      <c r="C4646" s="294"/>
      <c r="D4646" s="294"/>
      <c r="E4646" s="294"/>
      <c r="F4646" s="294"/>
    </row>
    <row r="4647">
      <c r="A4647" s="294" t="s">
        <v>24446</v>
      </c>
      <c r="B4647" s="294"/>
      <c r="C4647" s="294"/>
      <c r="D4647" s="294"/>
      <c r="E4647" s="294"/>
      <c r="F4647" s="294"/>
    </row>
    <row r="4648">
      <c r="A4648" s="294" t="s">
        <v>24447</v>
      </c>
      <c r="B4648" s="294"/>
      <c r="C4648" s="294"/>
      <c r="D4648" s="294"/>
      <c r="E4648" s="294"/>
      <c r="F4648" s="294"/>
    </row>
    <row r="4649">
      <c r="A4649" s="294"/>
      <c r="B4649" s="294"/>
      <c r="C4649" s="294"/>
      <c r="D4649" s="294"/>
      <c r="E4649" s="294"/>
      <c r="F4649" s="294"/>
    </row>
    <row r="4650">
      <c r="A4650" s="294"/>
      <c r="B4650" s="294"/>
      <c r="C4650" s="294"/>
      <c r="D4650" s="294"/>
      <c r="E4650" s="294"/>
      <c r="F4650" s="294"/>
    </row>
    <row r="4651">
      <c r="A4651" s="294" t="s">
        <v>21304</v>
      </c>
      <c r="B4651" s="294"/>
      <c r="C4651" s="294"/>
      <c r="D4651" s="294"/>
      <c r="E4651" s="294"/>
      <c r="F4651" s="294"/>
    </row>
    <row r="4652">
      <c r="A4652" s="294"/>
      <c r="B4652" s="294"/>
      <c r="C4652" s="294"/>
      <c r="D4652" s="294"/>
      <c r="E4652" s="294"/>
      <c r="F4652" s="294"/>
    </row>
    <row r="4653">
      <c r="A4653" s="294" t="s">
        <v>24448</v>
      </c>
      <c r="B4653" s="294"/>
      <c r="C4653" s="294"/>
      <c r="D4653" s="294"/>
      <c r="E4653" s="294"/>
      <c r="F4653" s="294"/>
    </row>
    <row r="4654">
      <c r="A4654" s="294" t="s">
        <v>24449</v>
      </c>
      <c r="B4654" s="294"/>
      <c r="C4654" s="294"/>
      <c r="D4654" s="294"/>
      <c r="E4654" s="294"/>
      <c r="F4654" s="294"/>
    </row>
    <row r="4655">
      <c r="A4655" s="294" t="s">
        <v>24450</v>
      </c>
      <c r="B4655" s="294"/>
      <c r="C4655" s="294"/>
      <c r="D4655" s="294"/>
      <c r="E4655" s="294"/>
      <c r="F4655" s="294"/>
    </row>
    <row r="4656">
      <c r="A4656" s="294" t="s">
        <v>24451</v>
      </c>
      <c r="B4656" s="294"/>
      <c r="C4656" s="294"/>
      <c r="D4656" s="294"/>
      <c r="E4656" s="294"/>
      <c r="F4656" s="294"/>
    </row>
    <row r="4657">
      <c r="A4657" s="294" t="s">
        <v>24452</v>
      </c>
      <c r="B4657" s="294"/>
      <c r="C4657" s="294"/>
      <c r="D4657" s="294"/>
      <c r="E4657" s="294"/>
      <c r="F4657" s="294"/>
    </row>
    <row r="4658">
      <c r="A4658" s="294" t="s">
        <v>24453</v>
      </c>
      <c r="B4658" s="294"/>
      <c r="C4658" s="294"/>
      <c r="D4658" s="294"/>
      <c r="E4658" s="294"/>
      <c r="F4658" s="294"/>
    </row>
    <row r="4659">
      <c r="A4659" s="294" t="s">
        <v>24454</v>
      </c>
      <c r="B4659" s="294"/>
      <c r="C4659" s="294"/>
      <c r="D4659" s="294"/>
      <c r="E4659" s="294"/>
      <c r="F4659" s="294"/>
    </row>
    <row r="4660">
      <c r="A4660" s="294" t="s">
        <v>24455</v>
      </c>
      <c r="B4660" s="294"/>
      <c r="C4660" s="294"/>
      <c r="D4660" s="294"/>
      <c r="E4660" s="294"/>
      <c r="F4660" s="294"/>
    </row>
    <row r="4661">
      <c r="A4661" s="294" t="s">
        <v>24456</v>
      </c>
      <c r="B4661" s="294"/>
      <c r="C4661" s="294"/>
      <c r="D4661" s="294"/>
      <c r="E4661" s="294"/>
      <c r="F4661" s="294"/>
    </row>
    <row r="4662">
      <c r="A4662" s="294"/>
      <c r="B4662" s="294"/>
      <c r="C4662" s="294"/>
      <c r="D4662" s="294"/>
      <c r="E4662" s="294"/>
      <c r="F4662" s="294"/>
    </row>
    <row r="4663">
      <c r="A4663" s="294" t="s">
        <v>21312</v>
      </c>
      <c r="B4663" s="294"/>
      <c r="C4663" s="294"/>
      <c r="D4663" s="294"/>
      <c r="E4663" s="294"/>
      <c r="F4663" s="294"/>
    </row>
    <row r="4664">
      <c r="A4664" s="294" t="s">
        <v>24457</v>
      </c>
      <c r="B4664" s="294"/>
      <c r="C4664" s="294"/>
      <c r="D4664" s="294"/>
      <c r="E4664" s="294"/>
      <c r="F4664" s="294"/>
    </row>
    <row r="4665">
      <c r="A4665" s="294" t="s">
        <v>21672</v>
      </c>
      <c r="B4665" s="294"/>
      <c r="C4665" s="294"/>
      <c r="D4665" s="294"/>
      <c r="E4665" s="294"/>
      <c r="F4665" s="294"/>
    </row>
    <row r="4666">
      <c r="A4666" s="294" t="s">
        <v>24412</v>
      </c>
      <c r="B4666" s="294"/>
      <c r="C4666" s="294"/>
      <c r="D4666" s="294"/>
      <c r="E4666" s="294"/>
      <c r="F4666" s="294"/>
    </row>
    <row r="4667">
      <c r="A4667" s="294"/>
      <c r="B4667" s="294"/>
      <c r="C4667" s="294"/>
      <c r="D4667" s="294"/>
      <c r="E4667" s="294"/>
      <c r="F4667" s="294"/>
    </row>
    <row r="4668">
      <c r="A4668" s="294" t="s">
        <v>24458</v>
      </c>
      <c r="B4668" s="294"/>
      <c r="C4668" s="294"/>
      <c r="D4668" s="294"/>
      <c r="E4668" s="294"/>
      <c r="F4668" s="294"/>
    </row>
    <row r="4669">
      <c r="A4669" s="294"/>
      <c r="B4669" s="294"/>
      <c r="C4669" s="294"/>
      <c r="D4669" s="294"/>
      <c r="E4669" s="294"/>
      <c r="F4669" s="294"/>
    </row>
    <row r="4670">
      <c r="A4670" s="294" t="s">
        <v>24459</v>
      </c>
      <c r="B4670" s="294"/>
      <c r="C4670" s="294"/>
      <c r="D4670" s="294"/>
      <c r="E4670" s="294"/>
      <c r="F4670" s="294"/>
    </row>
    <row r="4671">
      <c r="A4671" s="294" t="s">
        <v>24460</v>
      </c>
      <c r="B4671" s="294"/>
      <c r="C4671" s="294"/>
      <c r="D4671" s="294"/>
      <c r="E4671" s="294"/>
      <c r="F4671" s="294"/>
    </row>
    <row r="4672">
      <c r="A4672" s="294" t="s">
        <v>24461</v>
      </c>
      <c r="B4672" s="294"/>
      <c r="C4672" s="294"/>
      <c r="D4672" s="294"/>
      <c r="E4672" s="294"/>
      <c r="F4672" s="294"/>
    </row>
    <row r="4673">
      <c r="A4673" s="294" t="s">
        <v>24462</v>
      </c>
      <c r="B4673" s="294"/>
      <c r="C4673" s="294"/>
      <c r="D4673" s="294"/>
      <c r="E4673" s="294"/>
      <c r="F4673" s="294"/>
    </row>
    <row r="4674">
      <c r="A4674" s="294" t="s">
        <v>24463</v>
      </c>
      <c r="B4674" s="294"/>
      <c r="C4674" s="294"/>
      <c r="D4674" s="294"/>
      <c r="E4674" s="294"/>
      <c r="F4674" s="294"/>
    </row>
    <row r="4675">
      <c r="A4675" s="294" t="s">
        <v>24464</v>
      </c>
      <c r="B4675" s="294"/>
      <c r="C4675" s="294"/>
      <c r="D4675" s="294"/>
      <c r="E4675" s="294"/>
      <c r="F4675" s="294"/>
    </row>
    <row r="4676">
      <c r="A4676" s="294" t="s">
        <v>24465</v>
      </c>
      <c r="B4676" s="294"/>
      <c r="C4676" s="294"/>
      <c r="D4676" s="294"/>
      <c r="E4676" s="294"/>
      <c r="F4676" s="294"/>
    </row>
    <row r="4677">
      <c r="A4677" s="294"/>
      <c r="B4677" s="294"/>
      <c r="C4677" s="294"/>
      <c r="D4677" s="294"/>
      <c r="E4677" s="294"/>
      <c r="F4677" s="294"/>
    </row>
    <row r="4678">
      <c r="A4678" s="294"/>
      <c r="B4678" s="294"/>
      <c r="C4678" s="294"/>
      <c r="D4678" s="294"/>
      <c r="E4678" s="294"/>
      <c r="F4678" s="294"/>
    </row>
    <row r="4679">
      <c r="A4679" s="294" t="s">
        <v>24466</v>
      </c>
      <c r="B4679" s="294"/>
      <c r="C4679" s="294"/>
      <c r="D4679" s="294"/>
      <c r="E4679" s="294"/>
      <c r="F4679" s="294"/>
    </row>
    <row r="4680">
      <c r="A4680" s="294" t="s">
        <v>24467</v>
      </c>
      <c r="B4680" s="294"/>
      <c r="C4680" s="294"/>
      <c r="D4680" s="294"/>
      <c r="E4680" s="294"/>
      <c r="F4680" s="294"/>
    </row>
    <row r="4681">
      <c r="A4681" s="294" t="s">
        <v>24468</v>
      </c>
      <c r="B4681" s="294"/>
      <c r="C4681" s="294"/>
      <c r="D4681" s="294"/>
      <c r="E4681" s="294"/>
      <c r="F4681" s="294"/>
    </row>
    <row r="4682">
      <c r="A4682" s="294"/>
      <c r="B4682" s="294"/>
      <c r="C4682" s="294"/>
      <c r="D4682" s="294"/>
      <c r="E4682" s="294"/>
      <c r="F4682" s="294"/>
    </row>
    <row r="4683">
      <c r="A4683" s="294" t="s">
        <v>24469</v>
      </c>
      <c r="B4683" s="294"/>
      <c r="C4683" s="294"/>
      <c r="D4683" s="294"/>
      <c r="E4683" s="294"/>
      <c r="F4683" s="294"/>
    </row>
    <row r="4684">
      <c r="A4684" s="294" t="s">
        <v>24470</v>
      </c>
      <c r="B4684" s="294"/>
      <c r="C4684" s="294"/>
      <c r="D4684" s="294"/>
      <c r="E4684" s="294"/>
      <c r="F4684" s="294"/>
    </row>
    <row r="4685">
      <c r="A4685" s="294" t="s">
        <v>24471</v>
      </c>
      <c r="B4685" s="294"/>
      <c r="C4685" s="294"/>
      <c r="D4685" s="294"/>
      <c r="E4685" s="294"/>
      <c r="F4685" s="294"/>
    </row>
    <row r="4686">
      <c r="A4686" s="294" t="s">
        <v>24472</v>
      </c>
      <c r="B4686" s="294"/>
      <c r="C4686" s="294"/>
      <c r="D4686" s="294"/>
      <c r="E4686" s="294"/>
      <c r="F4686" s="294"/>
    </row>
    <row r="4687">
      <c r="A4687" s="294"/>
      <c r="B4687" s="294"/>
      <c r="C4687" s="294"/>
      <c r="D4687" s="294"/>
      <c r="E4687" s="294"/>
      <c r="F4687" s="294"/>
    </row>
    <row r="4688">
      <c r="A4688" s="294" t="s">
        <v>24473</v>
      </c>
      <c r="B4688" s="294"/>
      <c r="C4688" s="294"/>
      <c r="D4688" s="294"/>
      <c r="E4688" s="294"/>
      <c r="F4688" s="294"/>
    </row>
    <row r="4689">
      <c r="A4689" s="294" t="s">
        <v>24474</v>
      </c>
      <c r="B4689" s="294"/>
      <c r="C4689" s="294"/>
      <c r="D4689" s="294"/>
      <c r="E4689" s="294"/>
      <c r="F4689" s="294"/>
    </row>
    <row r="4690">
      <c r="A4690" s="294"/>
      <c r="B4690" s="294"/>
      <c r="C4690" s="294"/>
      <c r="D4690" s="294"/>
      <c r="E4690" s="294"/>
      <c r="F4690" s="294"/>
    </row>
    <row r="4691">
      <c r="A4691" s="294" t="s">
        <v>24475</v>
      </c>
      <c r="B4691" s="294"/>
      <c r="C4691" s="294"/>
      <c r="D4691" s="294"/>
      <c r="E4691" s="294"/>
      <c r="F4691" s="294"/>
    </row>
    <row r="4692">
      <c r="A4692" s="294" t="s">
        <v>24476</v>
      </c>
      <c r="B4692" s="294"/>
      <c r="C4692" s="294"/>
      <c r="D4692" s="294"/>
      <c r="E4692" s="294"/>
      <c r="F4692" s="294"/>
    </row>
    <row r="4693">
      <c r="A4693" s="294" t="s">
        <v>24477</v>
      </c>
      <c r="B4693" s="294"/>
      <c r="C4693" s="294"/>
      <c r="D4693" s="294"/>
      <c r="E4693" s="294"/>
      <c r="F4693" s="294"/>
    </row>
    <row r="4694">
      <c r="A4694" s="294" t="s">
        <v>24478</v>
      </c>
      <c r="B4694" s="294"/>
      <c r="C4694" s="294"/>
      <c r="D4694" s="294"/>
      <c r="E4694" s="294"/>
      <c r="F4694" s="294"/>
    </row>
    <row r="4695">
      <c r="A4695" s="294"/>
      <c r="B4695" s="294"/>
      <c r="C4695" s="294"/>
      <c r="D4695" s="294"/>
      <c r="E4695" s="294"/>
      <c r="F4695" s="294"/>
    </row>
    <row r="4696">
      <c r="A4696" s="294"/>
      <c r="B4696" s="294"/>
      <c r="C4696" s="294"/>
      <c r="D4696" s="294"/>
      <c r="E4696" s="294"/>
      <c r="F4696" s="294"/>
    </row>
    <row r="4697">
      <c r="A4697" s="294" t="s">
        <v>22572</v>
      </c>
      <c r="B4697" s="294"/>
      <c r="C4697" s="294"/>
      <c r="D4697" s="294"/>
      <c r="E4697" s="294"/>
      <c r="F4697" s="294"/>
    </row>
    <row r="4698">
      <c r="A4698" s="294"/>
      <c r="B4698" s="294"/>
      <c r="C4698" s="294"/>
      <c r="D4698" s="294"/>
      <c r="E4698" s="294"/>
      <c r="F4698" s="294"/>
    </row>
    <row r="4699">
      <c r="A4699" s="294" t="s">
        <v>24479</v>
      </c>
      <c r="B4699" s="294"/>
      <c r="C4699" s="294"/>
      <c r="D4699" s="294"/>
      <c r="E4699" s="294"/>
      <c r="F4699" s="294"/>
    </row>
    <row r="4700">
      <c r="A4700" s="294" t="s">
        <v>24480</v>
      </c>
      <c r="B4700" s="294"/>
      <c r="C4700" s="294"/>
      <c r="D4700" s="294"/>
      <c r="E4700" s="294"/>
      <c r="F4700" s="294"/>
    </row>
    <row r="4701">
      <c r="A4701" s="294" t="s">
        <v>24481</v>
      </c>
      <c r="B4701" s="294"/>
      <c r="C4701" s="294"/>
      <c r="D4701" s="294"/>
      <c r="E4701" s="294"/>
      <c r="F4701" s="294"/>
    </row>
    <row r="4702">
      <c r="A4702" s="294" t="s">
        <v>24482</v>
      </c>
      <c r="B4702" s="294"/>
      <c r="C4702" s="294"/>
      <c r="D4702" s="294"/>
      <c r="E4702" s="294"/>
      <c r="F4702" s="294"/>
    </row>
    <row r="4703">
      <c r="A4703" s="294" t="s">
        <v>24483</v>
      </c>
      <c r="B4703" s="294"/>
      <c r="C4703" s="294"/>
      <c r="D4703" s="294"/>
      <c r="E4703" s="294"/>
      <c r="F4703" s="294"/>
    </row>
    <row r="4704">
      <c r="A4704" s="294"/>
      <c r="B4704" s="294"/>
      <c r="C4704" s="294"/>
      <c r="D4704" s="294"/>
      <c r="E4704" s="294"/>
      <c r="F4704" s="294"/>
    </row>
    <row r="4705">
      <c r="A4705" s="294" t="s">
        <v>22578</v>
      </c>
      <c r="B4705" s="294"/>
      <c r="C4705" s="294"/>
      <c r="D4705" s="294"/>
      <c r="E4705" s="294"/>
      <c r="F4705" s="294"/>
    </row>
    <row r="4706">
      <c r="A4706" s="294"/>
      <c r="B4706" s="294"/>
      <c r="C4706" s="294"/>
      <c r="D4706" s="294"/>
      <c r="E4706" s="294"/>
      <c r="F4706" s="294"/>
    </row>
    <row r="4707">
      <c r="A4707" s="294"/>
      <c r="B4707" s="294"/>
      <c r="C4707" s="294"/>
      <c r="D4707" s="294"/>
      <c r="E4707" s="294"/>
      <c r="F4707" s="294"/>
    </row>
    <row r="4708">
      <c r="A4708" s="294" t="s">
        <v>24484</v>
      </c>
      <c r="B4708" s="294"/>
      <c r="C4708" s="294"/>
      <c r="D4708" s="294"/>
      <c r="E4708" s="294"/>
      <c r="F4708" s="294"/>
    </row>
    <row r="4709">
      <c r="A4709" s="294" t="s">
        <v>24485</v>
      </c>
      <c r="B4709" s="294"/>
      <c r="C4709" s="294"/>
      <c r="D4709" s="294"/>
      <c r="E4709" s="294"/>
      <c r="F4709" s="294"/>
    </row>
    <row r="4710">
      <c r="A4710" s="294" t="s">
        <v>24486</v>
      </c>
      <c r="B4710" s="294"/>
      <c r="C4710" s="294"/>
      <c r="D4710" s="294"/>
      <c r="E4710" s="294"/>
      <c r="F4710" s="294"/>
    </row>
    <row r="4711">
      <c r="A4711" s="294" t="s">
        <v>24487</v>
      </c>
      <c r="B4711" s="294"/>
      <c r="C4711" s="294"/>
      <c r="D4711" s="294"/>
      <c r="E4711" s="294"/>
      <c r="F4711" s="294"/>
    </row>
    <row r="4712">
      <c r="A4712" s="294"/>
      <c r="B4712" s="294"/>
      <c r="C4712" s="294"/>
      <c r="D4712" s="294"/>
      <c r="E4712" s="294"/>
      <c r="F4712" s="294"/>
    </row>
    <row r="4713">
      <c r="A4713" s="294"/>
      <c r="B4713" s="294"/>
      <c r="C4713" s="294"/>
      <c r="D4713" s="294"/>
      <c r="E4713" s="294"/>
      <c r="F4713" s="294"/>
    </row>
    <row r="4714">
      <c r="A4714" s="294" t="s">
        <v>24488</v>
      </c>
      <c r="B4714" s="294"/>
      <c r="C4714" s="294"/>
      <c r="D4714" s="294"/>
      <c r="E4714" s="294"/>
      <c r="F4714" s="294"/>
    </row>
    <row r="4715">
      <c r="A4715" s="294"/>
      <c r="B4715" s="294"/>
      <c r="C4715" s="294"/>
      <c r="D4715" s="294"/>
      <c r="E4715" s="294"/>
      <c r="F4715" s="294"/>
    </row>
    <row r="4716">
      <c r="A4716" s="294"/>
      <c r="B4716" s="294"/>
      <c r="C4716" s="294"/>
      <c r="D4716" s="294"/>
      <c r="E4716" s="294"/>
      <c r="F4716" s="294"/>
    </row>
    <row r="4717">
      <c r="A4717" s="294" t="s">
        <v>24489</v>
      </c>
      <c r="B4717" s="294"/>
      <c r="C4717" s="294"/>
      <c r="D4717" s="294"/>
      <c r="E4717" s="294"/>
      <c r="F4717" s="294"/>
    </row>
    <row r="4718">
      <c r="A4718" s="294" t="s">
        <v>24490</v>
      </c>
      <c r="B4718" s="294"/>
      <c r="C4718" s="294"/>
      <c r="D4718" s="294"/>
      <c r="E4718" s="294"/>
      <c r="F4718" s="294"/>
    </row>
    <row r="4719">
      <c r="A4719" s="294" t="s">
        <v>24491</v>
      </c>
      <c r="B4719" s="294"/>
      <c r="C4719" s="294"/>
      <c r="D4719" s="294"/>
      <c r="E4719" s="294"/>
      <c r="F4719" s="294"/>
    </row>
    <row r="4720">
      <c r="A4720" s="294" t="s">
        <v>24492</v>
      </c>
      <c r="B4720" s="294"/>
      <c r="C4720" s="294"/>
      <c r="D4720" s="294"/>
      <c r="E4720" s="294"/>
      <c r="F4720" s="294"/>
    </row>
    <row r="4721">
      <c r="A4721" s="294" t="s">
        <v>24493</v>
      </c>
      <c r="B4721" s="294"/>
      <c r="C4721" s="294"/>
      <c r="D4721" s="294"/>
      <c r="E4721" s="294"/>
      <c r="F4721" s="294"/>
    </row>
    <row r="4722">
      <c r="A4722" s="294" t="s">
        <v>24494</v>
      </c>
      <c r="B4722" s="294"/>
      <c r="C4722" s="294"/>
      <c r="D4722" s="294"/>
      <c r="E4722" s="294"/>
      <c r="F4722" s="294"/>
    </row>
    <row r="4723">
      <c r="A4723" s="294" t="s">
        <v>24495</v>
      </c>
      <c r="B4723" s="294"/>
      <c r="C4723" s="294"/>
      <c r="D4723" s="294"/>
      <c r="E4723" s="294"/>
      <c r="F4723" s="294"/>
    </row>
    <row r="4724">
      <c r="A4724" s="294" t="s">
        <v>24496</v>
      </c>
      <c r="B4724" s="294"/>
      <c r="C4724" s="294"/>
      <c r="D4724" s="294"/>
      <c r="E4724" s="294"/>
      <c r="F4724" s="294"/>
    </row>
    <row r="4725">
      <c r="A4725" s="294" t="s">
        <v>24497</v>
      </c>
      <c r="B4725" s="294"/>
      <c r="C4725" s="294"/>
      <c r="D4725" s="294"/>
      <c r="E4725" s="294"/>
      <c r="F4725" s="294"/>
    </row>
    <row r="4726">
      <c r="A4726" s="294" t="s">
        <v>24498</v>
      </c>
      <c r="B4726" s="294"/>
      <c r="C4726" s="294"/>
      <c r="D4726" s="294"/>
      <c r="E4726" s="294"/>
      <c r="F4726" s="294"/>
    </row>
    <row r="4727">
      <c r="A4727" s="294" t="s">
        <v>24499</v>
      </c>
      <c r="B4727" s="294"/>
      <c r="C4727" s="294"/>
      <c r="D4727" s="294"/>
      <c r="E4727" s="294"/>
      <c r="F4727" s="294"/>
    </row>
    <row r="4728">
      <c r="A4728" s="294" t="s">
        <v>24500</v>
      </c>
      <c r="B4728" s="294"/>
      <c r="C4728" s="294"/>
      <c r="D4728" s="294"/>
      <c r="E4728" s="294"/>
      <c r="F4728" s="294"/>
    </row>
    <row r="4729">
      <c r="A4729" s="294" t="s">
        <v>24501</v>
      </c>
      <c r="B4729" s="294"/>
      <c r="C4729" s="294"/>
      <c r="D4729" s="294"/>
      <c r="E4729" s="294"/>
      <c r="F4729" s="294"/>
    </row>
    <row r="4730">
      <c r="A4730" s="294" t="s">
        <v>24502</v>
      </c>
      <c r="B4730" s="294"/>
      <c r="C4730" s="294"/>
      <c r="D4730" s="294"/>
      <c r="E4730" s="294"/>
      <c r="F4730" s="294"/>
    </row>
    <row r="4731">
      <c r="A4731" s="294" t="s">
        <v>24503</v>
      </c>
      <c r="B4731" s="294"/>
      <c r="C4731" s="294"/>
      <c r="D4731" s="294"/>
      <c r="E4731" s="294"/>
      <c r="F4731" s="294"/>
    </row>
    <row r="4732">
      <c r="A4732" s="294" t="s">
        <v>24504</v>
      </c>
      <c r="B4732" s="294"/>
      <c r="C4732" s="294"/>
      <c r="D4732" s="294"/>
      <c r="E4732" s="294"/>
      <c r="F4732" s="294"/>
    </row>
    <row r="4733">
      <c r="A4733" s="294" t="s">
        <v>24505</v>
      </c>
      <c r="B4733" s="294"/>
      <c r="C4733" s="294"/>
      <c r="D4733" s="294"/>
      <c r="E4733" s="294"/>
      <c r="F4733" s="294"/>
    </row>
    <row r="4734">
      <c r="A4734" s="294"/>
      <c r="B4734" s="294"/>
      <c r="C4734" s="294"/>
      <c r="D4734" s="294"/>
      <c r="E4734" s="294"/>
      <c r="F4734" s="294"/>
    </row>
    <row r="4735">
      <c r="A4735" s="294"/>
      <c r="B4735" s="294"/>
      <c r="C4735" s="294"/>
      <c r="D4735" s="294"/>
      <c r="E4735" s="294"/>
      <c r="F4735" s="294"/>
    </row>
    <row r="4736">
      <c r="A4736" s="294" t="s">
        <v>21312</v>
      </c>
      <c r="B4736" s="294"/>
      <c r="C4736" s="294"/>
      <c r="D4736" s="294"/>
      <c r="E4736" s="294"/>
      <c r="F4736" s="294"/>
    </row>
    <row r="4737">
      <c r="A4737" s="294" t="s">
        <v>24506</v>
      </c>
      <c r="B4737" s="294"/>
      <c r="C4737" s="294"/>
      <c r="D4737" s="294"/>
      <c r="E4737" s="294"/>
      <c r="F4737" s="294"/>
    </row>
    <row r="4738">
      <c r="A4738" s="294" t="s">
        <v>24507</v>
      </c>
      <c r="B4738" s="294"/>
      <c r="C4738" s="294"/>
      <c r="D4738" s="294"/>
      <c r="E4738" s="294"/>
      <c r="F4738" s="294"/>
    </row>
    <row r="4739">
      <c r="A4739" s="294" t="s">
        <v>24508</v>
      </c>
      <c r="B4739" s="294"/>
      <c r="C4739" s="294"/>
      <c r="D4739" s="294"/>
      <c r="E4739" s="294"/>
      <c r="F4739" s="294"/>
    </row>
    <row r="4740">
      <c r="A4740" s="294"/>
      <c r="B4740" s="294"/>
      <c r="C4740" s="294"/>
      <c r="D4740" s="294"/>
      <c r="E4740" s="294"/>
      <c r="F4740" s="294"/>
    </row>
    <row r="4741">
      <c r="A4741" s="294" t="s">
        <v>24509</v>
      </c>
      <c r="B4741" s="294"/>
      <c r="C4741" s="294"/>
      <c r="D4741" s="294"/>
      <c r="E4741" s="294"/>
      <c r="F4741" s="294"/>
    </row>
    <row r="4742">
      <c r="A4742" s="294"/>
      <c r="B4742" s="294"/>
      <c r="C4742" s="294"/>
      <c r="D4742" s="294"/>
      <c r="E4742" s="294"/>
      <c r="F4742" s="294"/>
    </row>
    <row r="4743">
      <c r="A4743" s="294" t="s">
        <v>24510</v>
      </c>
      <c r="B4743" s="294"/>
      <c r="C4743" s="294"/>
      <c r="D4743" s="294"/>
      <c r="E4743" s="294"/>
      <c r="F4743" s="294"/>
    </row>
    <row r="4744">
      <c r="A4744" s="294" t="s">
        <v>24511</v>
      </c>
      <c r="B4744" s="294"/>
      <c r="C4744" s="294"/>
      <c r="D4744" s="294"/>
      <c r="E4744" s="294"/>
      <c r="F4744" s="294"/>
    </row>
    <row r="4745">
      <c r="A4745" s="294" t="s">
        <v>24512</v>
      </c>
      <c r="B4745" s="294"/>
      <c r="C4745" s="294"/>
      <c r="D4745" s="294"/>
      <c r="E4745" s="294"/>
      <c r="F4745" s="294"/>
    </row>
    <row r="4746">
      <c r="A4746" s="294" t="s">
        <v>24513</v>
      </c>
      <c r="B4746" s="294"/>
      <c r="C4746" s="294"/>
      <c r="D4746" s="294"/>
      <c r="E4746" s="294"/>
      <c r="F4746" s="294"/>
    </row>
    <row r="4747">
      <c r="A4747" s="294" t="s">
        <v>24514</v>
      </c>
      <c r="B4747" s="294"/>
      <c r="C4747" s="294"/>
      <c r="D4747" s="294"/>
      <c r="E4747" s="294"/>
      <c r="F4747" s="294"/>
    </row>
    <row r="4748">
      <c r="A4748" s="294" t="s">
        <v>24515</v>
      </c>
      <c r="B4748" s="294"/>
      <c r="C4748" s="294"/>
      <c r="D4748" s="294"/>
      <c r="E4748" s="294"/>
      <c r="F4748" s="294"/>
    </row>
    <row r="4749">
      <c r="A4749" s="294" t="s">
        <v>24516</v>
      </c>
      <c r="B4749" s="294"/>
      <c r="C4749" s="294"/>
      <c r="D4749" s="294"/>
      <c r="E4749" s="294"/>
      <c r="F4749" s="294"/>
    </row>
    <row r="4750">
      <c r="A4750" s="294" t="s">
        <v>24517</v>
      </c>
      <c r="B4750" s="294"/>
      <c r="C4750" s="294"/>
      <c r="D4750" s="294"/>
      <c r="E4750" s="294"/>
      <c r="F4750" s="294"/>
    </row>
    <row r="4751">
      <c r="A4751" s="294" t="s">
        <v>24518</v>
      </c>
      <c r="B4751" s="294"/>
      <c r="C4751" s="294"/>
      <c r="D4751" s="294"/>
      <c r="E4751" s="294"/>
      <c r="F4751" s="294"/>
    </row>
    <row r="4752">
      <c r="A4752" s="294"/>
      <c r="B4752" s="294"/>
      <c r="C4752" s="294"/>
      <c r="D4752" s="294"/>
      <c r="E4752" s="294"/>
      <c r="F4752" s="294"/>
    </row>
    <row r="4753">
      <c r="A4753" s="294"/>
      <c r="B4753" s="294"/>
      <c r="C4753" s="294"/>
      <c r="D4753" s="294"/>
      <c r="E4753" s="294"/>
      <c r="F4753" s="294"/>
    </row>
    <row r="4754">
      <c r="A4754" s="294" t="s">
        <v>24519</v>
      </c>
      <c r="B4754" s="294"/>
      <c r="C4754" s="294"/>
      <c r="D4754" s="294"/>
      <c r="E4754" s="294"/>
      <c r="F4754" s="294"/>
    </row>
    <row r="4755">
      <c r="A4755" s="294" t="s">
        <v>23466</v>
      </c>
      <c r="B4755" s="294"/>
      <c r="C4755" s="294"/>
      <c r="D4755" s="294"/>
      <c r="E4755" s="294"/>
      <c r="F4755" s="294"/>
    </row>
    <row r="4756">
      <c r="A4756" s="294"/>
      <c r="B4756" s="294"/>
      <c r="C4756" s="294"/>
      <c r="D4756" s="294"/>
      <c r="E4756" s="294"/>
      <c r="F4756" s="294"/>
    </row>
    <row r="4757">
      <c r="A4757" s="294" t="s">
        <v>24520</v>
      </c>
      <c r="B4757" s="294"/>
      <c r="C4757" s="294"/>
      <c r="D4757" s="294"/>
      <c r="E4757" s="294"/>
      <c r="F4757" s="294"/>
    </row>
    <row r="4758">
      <c r="A4758" s="294" t="s">
        <v>24521</v>
      </c>
      <c r="B4758" s="294"/>
      <c r="C4758" s="294"/>
      <c r="D4758" s="294"/>
      <c r="E4758" s="294"/>
      <c r="F4758" s="294"/>
    </row>
    <row r="4759">
      <c r="A4759" s="294" t="s">
        <v>24522</v>
      </c>
      <c r="B4759" s="294"/>
      <c r="C4759" s="294"/>
      <c r="D4759" s="294"/>
      <c r="E4759" s="294"/>
      <c r="F4759" s="294"/>
    </row>
    <row r="4760">
      <c r="A4760" s="294" t="s">
        <v>24523</v>
      </c>
      <c r="B4760" s="294"/>
      <c r="C4760" s="294"/>
      <c r="D4760" s="294"/>
      <c r="E4760" s="294"/>
      <c r="F4760" s="294"/>
    </row>
    <row r="4761">
      <c r="A4761" s="294" t="s">
        <v>24524</v>
      </c>
      <c r="B4761" s="294"/>
      <c r="C4761" s="294"/>
      <c r="D4761" s="294"/>
      <c r="E4761" s="294"/>
      <c r="F4761" s="294"/>
    </row>
    <row r="4762">
      <c r="A4762" s="294" t="s">
        <v>24525</v>
      </c>
      <c r="B4762" s="294"/>
      <c r="C4762" s="294"/>
      <c r="D4762" s="294"/>
      <c r="E4762" s="294"/>
      <c r="F4762" s="294"/>
    </row>
    <row r="4763">
      <c r="A4763" s="294"/>
      <c r="B4763" s="294"/>
      <c r="C4763" s="294"/>
      <c r="D4763" s="294"/>
      <c r="E4763" s="294"/>
      <c r="F4763" s="294"/>
    </row>
    <row r="4764">
      <c r="A4764" s="294"/>
      <c r="B4764" s="294"/>
      <c r="C4764" s="294"/>
      <c r="D4764" s="294"/>
      <c r="E4764" s="294"/>
      <c r="F4764" s="294"/>
    </row>
    <row r="4765">
      <c r="A4765" s="294" t="s">
        <v>24526</v>
      </c>
      <c r="B4765" s="294"/>
      <c r="C4765" s="294"/>
      <c r="D4765" s="294"/>
      <c r="E4765" s="294"/>
      <c r="F4765" s="294"/>
    </row>
    <row r="4766">
      <c r="A4766" s="294"/>
      <c r="B4766" s="294"/>
      <c r="C4766" s="294"/>
      <c r="D4766" s="294"/>
      <c r="E4766" s="294"/>
      <c r="F4766" s="294"/>
    </row>
    <row r="4767">
      <c r="A4767" s="294" t="s">
        <v>24527</v>
      </c>
      <c r="B4767" s="294"/>
      <c r="C4767" s="294"/>
      <c r="D4767" s="294"/>
      <c r="E4767" s="294"/>
      <c r="F4767" s="294"/>
    </row>
    <row r="4768">
      <c r="A4768" s="294" t="s">
        <v>24528</v>
      </c>
      <c r="B4768" s="294"/>
      <c r="C4768" s="294"/>
      <c r="D4768" s="294"/>
      <c r="E4768" s="294"/>
      <c r="F4768" s="294"/>
    </row>
    <row r="4769">
      <c r="A4769" s="294" t="s">
        <v>24529</v>
      </c>
      <c r="B4769" s="294"/>
      <c r="C4769" s="294"/>
      <c r="D4769" s="294"/>
      <c r="E4769" s="294"/>
      <c r="F4769" s="294"/>
    </row>
    <row r="4770">
      <c r="A4770" s="294" t="s">
        <v>24530</v>
      </c>
      <c r="B4770" s="294"/>
      <c r="C4770" s="294"/>
      <c r="D4770" s="294"/>
      <c r="E4770" s="294"/>
      <c r="F4770" s="294"/>
    </row>
    <row r="4771">
      <c r="A4771" s="294" t="s">
        <v>23810</v>
      </c>
      <c r="B4771" s="294"/>
      <c r="C4771" s="294"/>
      <c r="D4771" s="294"/>
      <c r="E4771" s="294"/>
      <c r="F4771" s="294"/>
    </row>
    <row r="4772">
      <c r="A4772" s="294" t="s">
        <v>24531</v>
      </c>
      <c r="B4772" s="294"/>
      <c r="C4772" s="294"/>
      <c r="D4772" s="294"/>
      <c r="E4772" s="294"/>
      <c r="F4772" s="294"/>
    </row>
    <row r="4773">
      <c r="A4773" s="294"/>
      <c r="B4773" s="294"/>
      <c r="C4773" s="294"/>
      <c r="D4773" s="294"/>
      <c r="E4773" s="294"/>
      <c r="F4773" s="294"/>
    </row>
    <row r="4774">
      <c r="A4774" s="294"/>
      <c r="B4774" s="294"/>
      <c r="C4774" s="294"/>
      <c r="D4774" s="294"/>
      <c r="E4774" s="294"/>
      <c r="F4774" s="294"/>
    </row>
    <row r="4775">
      <c r="A4775" s="294" t="s">
        <v>23952</v>
      </c>
      <c r="B4775" s="294"/>
      <c r="C4775" s="294"/>
      <c r="D4775" s="294"/>
      <c r="E4775" s="294"/>
      <c r="F4775" s="294"/>
    </row>
    <row r="4776">
      <c r="A4776" s="294"/>
      <c r="B4776" s="294"/>
      <c r="C4776" s="294"/>
      <c r="D4776" s="294"/>
      <c r="E4776" s="294"/>
      <c r="F4776" s="294"/>
    </row>
    <row r="4777">
      <c r="A4777" s="294" t="s">
        <v>24532</v>
      </c>
      <c r="B4777" s="294"/>
      <c r="C4777" s="294"/>
      <c r="D4777" s="294"/>
      <c r="E4777" s="294"/>
      <c r="F4777" s="294"/>
    </row>
    <row r="4778">
      <c r="A4778" s="294" t="s">
        <v>24533</v>
      </c>
      <c r="B4778" s="294"/>
      <c r="C4778" s="294"/>
      <c r="D4778" s="294"/>
      <c r="E4778" s="294"/>
      <c r="F4778" s="294"/>
    </row>
    <row r="4779">
      <c r="A4779" s="294" t="s">
        <v>24534</v>
      </c>
      <c r="B4779" s="294"/>
      <c r="C4779" s="294"/>
      <c r="D4779" s="294"/>
      <c r="E4779" s="294"/>
      <c r="F4779" s="294"/>
    </row>
    <row r="4780">
      <c r="A4780" s="294" t="s">
        <v>24535</v>
      </c>
      <c r="B4780" s="294"/>
      <c r="C4780" s="294"/>
      <c r="D4780" s="294"/>
      <c r="E4780" s="294"/>
      <c r="F4780" s="294"/>
    </row>
    <row r="4781">
      <c r="A4781" s="294" t="s">
        <v>24536</v>
      </c>
      <c r="B4781" s="294"/>
      <c r="C4781" s="294"/>
      <c r="D4781" s="294"/>
      <c r="E4781" s="294"/>
      <c r="F4781" s="294"/>
    </row>
    <row r="4782">
      <c r="A4782" s="294" t="s">
        <v>24537</v>
      </c>
      <c r="B4782" s="294"/>
      <c r="C4782" s="294"/>
      <c r="D4782" s="294"/>
      <c r="E4782" s="294"/>
      <c r="F4782" s="294"/>
    </row>
    <row r="4783">
      <c r="A4783" s="294" t="s">
        <v>24538</v>
      </c>
      <c r="B4783" s="294"/>
      <c r="C4783" s="294"/>
      <c r="D4783" s="294"/>
      <c r="E4783" s="294"/>
      <c r="F4783" s="294"/>
    </row>
    <row r="4784">
      <c r="A4784" s="294" t="s">
        <v>24539</v>
      </c>
      <c r="B4784" s="294"/>
      <c r="C4784" s="294"/>
      <c r="D4784" s="294"/>
      <c r="E4784" s="294"/>
      <c r="F4784" s="294"/>
    </row>
    <row r="4785">
      <c r="A4785" s="294"/>
      <c r="B4785" s="294"/>
      <c r="C4785" s="294"/>
      <c r="D4785" s="294"/>
      <c r="E4785" s="294"/>
      <c r="F4785" s="294"/>
    </row>
    <row r="4786">
      <c r="A4786" s="294" t="s">
        <v>21298</v>
      </c>
      <c r="B4786" s="294"/>
      <c r="C4786" s="294"/>
      <c r="D4786" s="294"/>
      <c r="E4786" s="294"/>
      <c r="F4786" s="294"/>
    </row>
    <row r="4787">
      <c r="A4787" s="294"/>
      <c r="B4787" s="294"/>
      <c r="C4787" s="294"/>
      <c r="D4787" s="294"/>
      <c r="E4787" s="294"/>
      <c r="F4787" s="294"/>
    </row>
    <row r="4788">
      <c r="A4788" s="294" t="s">
        <v>24540</v>
      </c>
      <c r="B4788" s="294"/>
      <c r="C4788" s="294"/>
      <c r="D4788" s="294"/>
      <c r="E4788" s="294"/>
      <c r="F4788" s="294"/>
    </row>
    <row r="4789">
      <c r="A4789" s="294"/>
      <c r="B4789" s="294"/>
      <c r="C4789" s="294"/>
      <c r="D4789" s="294"/>
      <c r="E4789" s="294"/>
      <c r="F4789" s="294"/>
    </row>
    <row r="4790">
      <c r="A4790" s="294" t="s">
        <v>24541</v>
      </c>
      <c r="B4790" s="294"/>
      <c r="C4790" s="294"/>
      <c r="D4790" s="294"/>
      <c r="E4790" s="294"/>
      <c r="F4790" s="294"/>
    </row>
    <row r="4791">
      <c r="A4791" s="294" t="s">
        <v>24542</v>
      </c>
      <c r="B4791" s="294"/>
      <c r="C4791" s="294"/>
      <c r="D4791" s="294"/>
      <c r="E4791" s="294"/>
      <c r="F4791" s="294"/>
    </row>
    <row r="4792">
      <c r="A4792" s="294" t="s">
        <v>24543</v>
      </c>
      <c r="B4792" s="294"/>
      <c r="C4792" s="294"/>
      <c r="D4792" s="294"/>
      <c r="E4792" s="294"/>
      <c r="F4792" s="294"/>
    </row>
    <row r="4793">
      <c r="A4793" s="294" t="s">
        <v>24544</v>
      </c>
      <c r="B4793" s="294"/>
      <c r="C4793" s="294"/>
      <c r="D4793" s="294"/>
      <c r="E4793" s="294"/>
      <c r="F4793" s="294"/>
    </row>
    <row r="4794">
      <c r="A4794" s="294" t="s">
        <v>24545</v>
      </c>
      <c r="B4794" s="294"/>
      <c r="C4794" s="294"/>
      <c r="D4794" s="294"/>
      <c r="E4794" s="294"/>
      <c r="F4794" s="294"/>
    </row>
    <row r="4795">
      <c r="A4795" s="294" t="s">
        <v>24546</v>
      </c>
      <c r="B4795" s="294"/>
      <c r="C4795" s="294"/>
      <c r="D4795" s="294"/>
      <c r="E4795" s="294"/>
      <c r="F4795" s="294"/>
    </row>
    <row r="4796">
      <c r="A4796" s="294" t="s">
        <v>24547</v>
      </c>
      <c r="B4796" s="294"/>
      <c r="C4796" s="294"/>
      <c r="D4796" s="294"/>
      <c r="E4796" s="294"/>
      <c r="F4796" s="294"/>
    </row>
    <row r="4797">
      <c r="A4797" s="294"/>
      <c r="B4797" s="294"/>
      <c r="C4797" s="294"/>
      <c r="D4797" s="294"/>
      <c r="E4797" s="294"/>
      <c r="F4797" s="294"/>
    </row>
    <row r="4798">
      <c r="A4798" s="294" t="s">
        <v>21770</v>
      </c>
      <c r="B4798" s="294"/>
      <c r="C4798" s="294"/>
      <c r="D4798" s="294"/>
      <c r="E4798" s="294"/>
      <c r="F4798" s="294"/>
    </row>
    <row r="4799">
      <c r="A4799" s="294"/>
      <c r="B4799" s="294"/>
      <c r="C4799" s="294"/>
      <c r="D4799" s="294"/>
      <c r="E4799" s="294"/>
      <c r="F4799" s="294"/>
    </row>
    <row r="4800">
      <c r="A4800" s="294" t="s">
        <v>24548</v>
      </c>
      <c r="B4800" s="294" t="s">
        <v>21993</v>
      </c>
      <c r="C4800" s="294"/>
      <c r="D4800" s="294"/>
      <c r="E4800" s="294"/>
      <c r="F4800" s="294"/>
    </row>
    <row r="4801">
      <c r="A4801" s="294" t="s">
        <v>24549</v>
      </c>
      <c r="B4801" s="294" t="s">
        <v>24550</v>
      </c>
      <c r="C4801" s="294"/>
      <c r="D4801" s="294"/>
      <c r="E4801" s="294"/>
      <c r="F4801" s="294"/>
    </row>
    <row r="4802">
      <c r="A4802" s="294" t="s">
        <v>24551</v>
      </c>
      <c r="B4802" s="294" t="s">
        <v>24552</v>
      </c>
      <c r="C4802" s="294"/>
      <c r="D4802" s="294"/>
      <c r="E4802" s="294"/>
      <c r="F4802" s="294"/>
    </row>
    <row r="4803">
      <c r="A4803" s="294" t="s">
        <v>24553</v>
      </c>
      <c r="B4803" s="294" t="s">
        <v>24554</v>
      </c>
      <c r="C4803" s="294"/>
      <c r="D4803" s="294"/>
      <c r="E4803" s="294"/>
      <c r="F4803" s="294"/>
    </row>
    <row r="4804">
      <c r="A4804" s="294" t="s">
        <v>24555</v>
      </c>
      <c r="B4804" s="294" t="s">
        <v>24556</v>
      </c>
      <c r="C4804" s="294"/>
      <c r="D4804" s="294"/>
      <c r="E4804" s="294"/>
      <c r="F4804" s="294"/>
    </row>
    <row r="4805">
      <c r="A4805" s="294" t="s">
        <v>24557</v>
      </c>
      <c r="B4805" s="294" t="s">
        <v>24558</v>
      </c>
      <c r="C4805" s="294"/>
      <c r="D4805" s="294"/>
      <c r="E4805" s="294"/>
      <c r="F4805" s="294"/>
    </row>
    <row r="4806">
      <c r="A4806" s="294" t="s">
        <v>24559</v>
      </c>
      <c r="B4806" s="294" t="s">
        <v>24560</v>
      </c>
      <c r="C4806" s="294"/>
      <c r="D4806" s="294"/>
      <c r="E4806" s="294"/>
      <c r="F4806" s="294"/>
    </row>
    <row r="4807">
      <c r="A4807" s="294"/>
      <c r="B4807" s="294"/>
      <c r="C4807" s="294"/>
      <c r="D4807" s="294"/>
      <c r="E4807" s="294"/>
      <c r="F4807" s="294"/>
    </row>
    <row r="4808">
      <c r="A4808" s="294" t="s">
        <v>24561</v>
      </c>
      <c r="B4808" s="294"/>
      <c r="C4808" s="294"/>
      <c r="D4808" s="294"/>
      <c r="E4808" s="294"/>
      <c r="F4808" s="294"/>
    </row>
    <row r="4809">
      <c r="A4809" s="294" t="s">
        <v>24562</v>
      </c>
      <c r="B4809" s="294" t="s">
        <v>24563</v>
      </c>
      <c r="C4809" s="294"/>
      <c r="D4809" s="294"/>
      <c r="E4809" s="294"/>
      <c r="F4809" s="294"/>
    </row>
    <row r="4810">
      <c r="A4810" s="294" t="s">
        <v>24564</v>
      </c>
      <c r="B4810" s="294" t="s">
        <v>24565</v>
      </c>
      <c r="C4810" s="294"/>
      <c r="D4810" s="294"/>
      <c r="E4810" s="294"/>
      <c r="F4810" s="294"/>
    </row>
    <row r="4811">
      <c r="A4811" s="294" t="s">
        <v>24566</v>
      </c>
      <c r="B4811" s="294" t="s">
        <v>24567</v>
      </c>
      <c r="C4811" s="294"/>
      <c r="D4811" s="294"/>
      <c r="E4811" s="294"/>
      <c r="F4811" s="294"/>
    </row>
    <row r="4812">
      <c r="A4812" s="294" t="s">
        <v>24568</v>
      </c>
      <c r="B4812" s="294" t="s">
        <v>24569</v>
      </c>
      <c r="C4812" s="294"/>
      <c r="D4812" s="294"/>
      <c r="E4812" s="294"/>
      <c r="F4812" s="294"/>
    </row>
    <row r="4813">
      <c r="A4813" s="294" t="s">
        <v>24570</v>
      </c>
      <c r="B4813" s="294" t="s">
        <v>24571</v>
      </c>
      <c r="C4813" s="294"/>
      <c r="D4813" s="294"/>
      <c r="E4813" s="294"/>
      <c r="F4813" s="294"/>
    </row>
    <row r="4814">
      <c r="A4814" s="294" t="s">
        <v>24572</v>
      </c>
      <c r="B4814" s="294" t="s">
        <v>24573</v>
      </c>
      <c r="C4814" s="294"/>
      <c r="D4814" s="294"/>
      <c r="E4814" s="294"/>
      <c r="F4814" s="294"/>
    </row>
    <row r="4815">
      <c r="A4815" s="294"/>
      <c r="B4815" s="294"/>
      <c r="C4815" s="294"/>
      <c r="D4815" s="294"/>
      <c r="E4815" s="294"/>
      <c r="F4815" s="294"/>
    </row>
    <row r="4816">
      <c r="A4816" s="294" t="s">
        <v>21312</v>
      </c>
      <c r="B4816" s="294"/>
      <c r="C4816" s="294"/>
      <c r="D4816" s="294"/>
      <c r="E4816" s="294"/>
      <c r="F4816" s="294"/>
    </row>
    <row r="4817">
      <c r="A4817" s="294" t="s">
        <v>24506</v>
      </c>
      <c r="B4817" s="294"/>
      <c r="C4817" s="294"/>
      <c r="D4817" s="294"/>
      <c r="E4817" s="294"/>
      <c r="F4817" s="294"/>
    </row>
    <row r="4818">
      <c r="A4818" s="294" t="s">
        <v>24574</v>
      </c>
      <c r="B4818" s="294"/>
      <c r="C4818" s="294"/>
      <c r="D4818" s="294"/>
      <c r="E4818" s="294"/>
      <c r="F4818" s="294"/>
    </row>
    <row r="4819">
      <c r="A4819" s="294" t="s">
        <v>24508</v>
      </c>
      <c r="B4819" s="294"/>
      <c r="C4819" s="294"/>
      <c r="D4819" s="294"/>
      <c r="E4819" s="294"/>
      <c r="F4819" s="294"/>
    </row>
    <row r="4820">
      <c r="A4820" s="294"/>
      <c r="B4820" s="294"/>
      <c r="C4820" s="294"/>
      <c r="D4820" s="294"/>
      <c r="E4820" s="294"/>
      <c r="F4820" s="294"/>
    </row>
    <row r="4821">
      <c r="A4821" s="294" t="s">
        <v>24575</v>
      </c>
      <c r="B4821" s="294"/>
      <c r="C4821" s="294"/>
      <c r="D4821" s="294"/>
      <c r="E4821" s="294"/>
      <c r="F4821" s="294"/>
    </row>
    <row r="4822">
      <c r="A4822" s="294" t="s">
        <v>24576</v>
      </c>
      <c r="B4822" s="294"/>
      <c r="C4822" s="294"/>
      <c r="D4822" s="294"/>
      <c r="E4822" s="294"/>
      <c r="F4822" s="294"/>
    </row>
    <row r="4823">
      <c r="A4823" s="294"/>
      <c r="B4823" s="294"/>
      <c r="C4823" s="294"/>
      <c r="D4823" s="294"/>
      <c r="E4823" s="294"/>
      <c r="F4823" s="294"/>
    </row>
    <row r="4824">
      <c r="A4824" s="294" t="s">
        <v>24577</v>
      </c>
      <c r="B4824" s="294"/>
      <c r="C4824" s="294"/>
      <c r="D4824" s="294"/>
      <c r="E4824" s="294"/>
      <c r="F4824" s="294"/>
    </row>
    <row r="4825">
      <c r="A4825" s="294" t="s">
        <v>24578</v>
      </c>
      <c r="B4825" s="294"/>
      <c r="C4825" s="294"/>
      <c r="D4825" s="294"/>
      <c r="E4825" s="294"/>
      <c r="F4825" s="294"/>
    </row>
    <row r="4826">
      <c r="A4826" s="294" t="s">
        <v>24579</v>
      </c>
      <c r="B4826" s="294"/>
      <c r="C4826" s="294"/>
      <c r="D4826" s="294"/>
      <c r="E4826" s="294"/>
      <c r="F4826" s="294"/>
    </row>
    <row r="4827">
      <c r="A4827" s="294" t="s">
        <v>24580</v>
      </c>
      <c r="B4827" s="294" t="s">
        <v>24581</v>
      </c>
      <c r="C4827" s="294"/>
      <c r="D4827" s="294"/>
      <c r="E4827" s="294"/>
      <c r="F4827" s="294"/>
    </row>
    <row r="4828">
      <c r="A4828" s="294" t="s">
        <v>24582</v>
      </c>
      <c r="B4828" s="294"/>
      <c r="C4828" s="294"/>
      <c r="D4828" s="294"/>
      <c r="E4828" s="294"/>
      <c r="F4828" s="294"/>
    </row>
    <row r="4829">
      <c r="A4829" s="294" t="s">
        <v>24583</v>
      </c>
      <c r="B4829" s="294"/>
      <c r="C4829" s="294"/>
      <c r="D4829" s="294"/>
      <c r="E4829" s="294"/>
      <c r="F4829" s="294"/>
    </row>
    <row r="4830">
      <c r="A4830" s="294"/>
      <c r="B4830" s="294"/>
      <c r="C4830" s="294"/>
      <c r="D4830" s="294"/>
      <c r="E4830" s="294"/>
      <c r="F4830" s="294"/>
    </row>
    <row r="4831">
      <c r="A4831" s="294" t="s">
        <v>22281</v>
      </c>
      <c r="B4831" s="294"/>
      <c r="C4831" s="294"/>
      <c r="D4831" s="294"/>
      <c r="E4831" s="294"/>
      <c r="F4831" s="294"/>
    </row>
    <row r="4832">
      <c r="A4832" s="294"/>
      <c r="B4832" s="294"/>
      <c r="C4832" s="294"/>
      <c r="D4832" s="294"/>
      <c r="E4832" s="294"/>
      <c r="F4832" s="294"/>
    </row>
    <row r="4833">
      <c r="A4833" s="294" t="s">
        <v>24584</v>
      </c>
      <c r="B4833" s="294"/>
      <c r="C4833" s="294"/>
      <c r="D4833" s="294"/>
      <c r="E4833" s="294"/>
      <c r="F4833" s="294"/>
    </row>
    <row r="4834">
      <c r="A4834" s="294" t="s">
        <v>24585</v>
      </c>
      <c r="B4834" s="294"/>
      <c r="C4834" s="294"/>
      <c r="D4834" s="294"/>
      <c r="E4834" s="294"/>
      <c r="F4834" s="294"/>
    </row>
    <row r="4835">
      <c r="A4835" s="294" t="s">
        <v>24586</v>
      </c>
      <c r="B4835" s="294"/>
      <c r="C4835" s="294"/>
      <c r="D4835" s="294"/>
      <c r="E4835" s="294"/>
      <c r="F4835" s="294"/>
    </row>
    <row r="4836">
      <c r="A4836" s="294" t="s">
        <v>24587</v>
      </c>
      <c r="B4836" s="294"/>
      <c r="C4836" s="294"/>
      <c r="D4836" s="294"/>
      <c r="E4836" s="294"/>
      <c r="F4836" s="294"/>
    </row>
    <row r="4837">
      <c r="A4837" s="294" t="s">
        <v>24588</v>
      </c>
      <c r="B4837" s="294"/>
      <c r="C4837" s="294"/>
      <c r="D4837" s="294"/>
      <c r="E4837" s="294"/>
      <c r="F4837" s="294"/>
    </row>
    <row r="4838">
      <c r="A4838" s="294" t="s">
        <v>24589</v>
      </c>
      <c r="B4838" s="294"/>
      <c r="C4838" s="294"/>
      <c r="D4838" s="294"/>
      <c r="E4838" s="294"/>
      <c r="F4838" s="294"/>
    </row>
    <row r="4839">
      <c r="A4839" s="294"/>
      <c r="B4839" s="294"/>
      <c r="C4839" s="294"/>
      <c r="D4839" s="294"/>
      <c r="E4839" s="294"/>
      <c r="F4839" s="294"/>
    </row>
    <row r="4840">
      <c r="A4840" s="294" t="s">
        <v>24590</v>
      </c>
      <c r="B4840" s="294"/>
      <c r="C4840" s="294"/>
      <c r="D4840" s="294"/>
      <c r="E4840" s="294"/>
      <c r="F4840" s="294"/>
    </row>
    <row r="4841">
      <c r="A4841" s="294" t="s">
        <v>24591</v>
      </c>
      <c r="B4841" s="294"/>
      <c r="C4841" s="294"/>
      <c r="D4841" s="294"/>
      <c r="E4841" s="294"/>
      <c r="F4841" s="294"/>
    </row>
    <row r="4842">
      <c r="A4842" s="294"/>
      <c r="B4842" s="294"/>
      <c r="C4842" s="294"/>
      <c r="D4842" s="294"/>
      <c r="E4842" s="294"/>
      <c r="F4842" s="294"/>
    </row>
    <row r="4843">
      <c r="A4843" s="294" t="s">
        <v>24592</v>
      </c>
      <c r="B4843" s="294"/>
      <c r="C4843" s="294"/>
      <c r="D4843" s="294"/>
      <c r="E4843" s="294"/>
      <c r="F4843" s="294"/>
    </row>
    <row r="4844">
      <c r="A4844" s="294" t="s">
        <v>24593</v>
      </c>
      <c r="B4844" s="294"/>
      <c r="C4844" s="294"/>
      <c r="D4844" s="294"/>
      <c r="E4844" s="294"/>
      <c r="F4844" s="294"/>
    </row>
    <row r="4845">
      <c r="A4845" s="294" t="s">
        <v>24594</v>
      </c>
      <c r="B4845" s="294"/>
      <c r="C4845" s="294"/>
      <c r="D4845" s="294"/>
      <c r="E4845" s="294"/>
      <c r="F4845" s="294"/>
    </row>
    <row r="4846">
      <c r="A4846" s="294" t="s">
        <v>24595</v>
      </c>
      <c r="B4846" s="294"/>
      <c r="C4846" s="294"/>
      <c r="D4846" s="294"/>
      <c r="E4846" s="294"/>
      <c r="F4846" s="294"/>
    </row>
    <row r="4847">
      <c r="A4847" s="294"/>
      <c r="B4847" s="294"/>
      <c r="C4847" s="294"/>
      <c r="D4847" s="294"/>
      <c r="E4847" s="294"/>
      <c r="F4847" s="294"/>
    </row>
    <row r="4848">
      <c r="A4848" s="294" t="s">
        <v>24596</v>
      </c>
      <c r="B4848" s="294"/>
      <c r="C4848" s="294"/>
      <c r="D4848" s="294"/>
      <c r="E4848" s="294"/>
      <c r="F4848" s="294"/>
    </row>
    <row r="4849">
      <c r="A4849" s="294"/>
      <c r="B4849" s="294"/>
      <c r="C4849" s="294"/>
      <c r="D4849" s="294"/>
      <c r="E4849" s="294"/>
      <c r="F4849" s="294"/>
    </row>
    <row r="4850">
      <c r="A4850" s="294" t="s">
        <v>24597</v>
      </c>
      <c r="B4850" s="294"/>
      <c r="C4850" s="294"/>
      <c r="D4850" s="294"/>
      <c r="E4850" s="294"/>
      <c r="F4850" s="294"/>
    </row>
    <row r="4851">
      <c r="A4851" s="294" t="s">
        <v>24598</v>
      </c>
      <c r="B4851" s="294"/>
      <c r="C4851" s="294"/>
      <c r="D4851" s="294"/>
      <c r="E4851" s="294"/>
      <c r="F4851" s="294"/>
    </row>
    <row r="4852">
      <c r="A4852" s="294" t="s">
        <v>24599</v>
      </c>
      <c r="B4852" s="294"/>
      <c r="C4852" s="294"/>
      <c r="D4852" s="294"/>
      <c r="E4852" s="294"/>
      <c r="F4852" s="294"/>
    </row>
    <row r="4853">
      <c r="A4853" s="294" t="s">
        <v>24600</v>
      </c>
      <c r="B4853" s="294"/>
      <c r="C4853" s="294"/>
      <c r="D4853" s="294"/>
      <c r="E4853" s="294"/>
      <c r="F4853" s="294"/>
    </row>
    <row r="4854">
      <c r="A4854" s="294" t="s">
        <v>24601</v>
      </c>
      <c r="B4854" s="294"/>
      <c r="C4854" s="294"/>
      <c r="D4854" s="294"/>
      <c r="E4854" s="294"/>
      <c r="F4854" s="294"/>
    </row>
    <row r="4855">
      <c r="A4855" s="294"/>
      <c r="B4855" s="294"/>
      <c r="C4855" s="294"/>
      <c r="D4855" s="294"/>
      <c r="E4855" s="294"/>
      <c r="F4855" s="294"/>
    </row>
    <row r="4856">
      <c r="A4856" s="294" t="s">
        <v>22302</v>
      </c>
      <c r="B4856" s="294"/>
      <c r="C4856" s="294"/>
      <c r="D4856" s="294"/>
      <c r="E4856" s="294"/>
      <c r="F4856" s="294"/>
    </row>
    <row r="4857">
      <c r="A4857" s="294"/>
      <c r="B4857" s="294"/>
      <c r="C4857" s="294"/>
      <c r="D4857" s="294"/>
      <c r="E4857" s="294"/>
      <c r="F4857" s="294"/>
    </row>
    <row r="4858">
      <c r="A4858" s="294" t="s">
        <v>24602</v>
      </c>
      <c r="B4858" s="294"/>
      <c r="C4858" s="294"/>
      <c r="D4858" s="294"/>
      <c r="E4858" s="294"/>
      <c r="F4858" s="294"/>
    </row>
    <row r="4859">
      <c r="A4859" s="294" t="s">
        <v>24603</v>
      </c>
      <c r="B4859" s="294"/>
      <c r="C4859" s="294"/>
      <c r="D4859" s="294"/>
      <c r="E4859" s="294"/>
      <c r="F4859" s="294"/>
    </row>
    <row r="4860">
      <c r="A4860" s="294" t="s">
        <v>24604</v>
      </c>
      <c r="B4860" s="294"/>
      <c r="C4860" s="294"/>
      <c r="D4860" s="294"/>
      <c r="E4860" s="294"/>
      <c r="F4860" s="294"/>
    </row>
    <row r="4861">
      <c r="A4861" s="294" t="s">
        <v>24605</v>
      </c>
      <c r="B4861" s="294"/>
      <c r="C4861" s="294"/>
      <c r="D4861" s="294"/>
      <c r="E4861" s="294"/>
      <c r="F4861" s="294"/>
    </row>
    <row r="4862">
      <c r="A4862" s="294" t="s">
        <v>24606</v>
      </c>
      <c r="B4862" s="294"/>
      <c r="C4862" s="294"/>
      <c r="D4862" s="294"/>
      <c r="E4862" s="294"/>
      <c r="F4862" s="294"/>
    </row>
    <row r="4863">
      <c r="A4863" s="294"/>
      <c r="B4863" s="294"/>
      <c r="C4863" s="294"/>
      <c r="D4863" s="294"/>
      <c r="E4863" s="294"/>
      <c r="F4863" s="294"/>
    </row>
    <row r="4864">
      <c r="A4864" s="294" t="s">
        <v>24607</v>
      </c>
      <c r="B4864" s="294"/>
      <c r="C4864" s="294"/>
      <c r="D4864" s="294"/>
      <c r="E4864" s="294"/>
      <c r="F4864" s="294"/>
    </row>
    <row r="4865">
      <c r="A4865" s="294"/>
      <c r="B4865" s="294"/>
      <c r="C4865" s="294"/>
      <c r="D4865" s="294"/>
      <c r="E4865" s="294"/>
      <c r="F4865" s="294"/>
    </row>
    <row r="4866">
      <c r="A4866" s="294" t="s">
        <v>21336</v>
      </c>
      <c r="B4866" s="294"/>
      <c r="C4866" s="294"/>
      <c r="D4866" s="294"/>
      <c r="E4866" s="294"/>
      <c r="F4866" s="294"/>
    </row>
    <row r="4867">
      <c r="A4867" s="294" t="s">
        <v>24608</v>
      </c>
      <c r="B4867" s="294"/>
      <c r="C4867" s="294"/>
      <c r="D4867" s="294"/>
      <c r="E4867" s="294"/>
      <c r="F4867" s="294"/>
    </row>
    <row r="4868">
      <c r="A4868" s="294" t="s">
        <v>24609</v>
      </c>
      <c r="B4868" s="294"/>
      <c r="C4868" s="294"/>
      <c r="D4868" s="294"/>
      <c r="E4868" s="294"/>
      <c r="F4868" s="294"/>
    </row>
    <row r="4869">
      <c r="A4869" s="294" t="s">
        <v>24610</v>
      </c>
      <c r="B4869" s="294"/>
      <c r="C4869" s="294"/>
      <c r="D4869" s="294"/>
      <c r="E4869" s="294"/>
      <c r="F4869" s="294"/>
    </row>
    <row r="4870">
      <c r="A4870" s="294" t="s">
        <v>24611</v>
      </c>
      <c r="B4870" s="294"/>
      <c r="C4870" s="294"/>
      <c r="D4870" s="294"/>
      <c r="E4870" s="294"/>
      <c r="F4870" s="294"/>
    </row>
    <row r="4871">
      <c r="A4871" s="294" t="s">
        <v>24612</v>
      </c>
      <c r="B4871" s="294"/>
      <c r="C4871" s="294"/>
      <c r="D4871" s="294"/>
      <c r="E4871" s="294"/>
      <c r="F4871" s="294"/>
    </row>
    <row r="4872">
      <c r="A4872" s="294" t="s">
        <v>24613</v>
      </c>
      <c r="B4872" s="294"/>
      <c r="C4872" s="294"/>
      <c r="D4872" s="294"/>
      <c r="E4872" s="294"/>
      <c r="F4872" s="294"/>
    </row>
    <row r="4873">
      <c r="A4873" s="294" t="s">
        <v>24614</v>
      </c>
      <c r="B4873" s="294"/>
      <c r="C4873" s="294"/>
      <c r="D4873" s="294"/>
      <c r="E4873" s="294"/>
      <c r="F4873" s="294"/>
    </row>
    <row r="4874">
      <c r="A4874" s="294" t="s">
        <v>24615</v>
      </c>
      <c r="B4874" s="294"/>
      <c r="C4874" s="294"/>
      <c r="D4874" s="294"/>
      <c r="E4874" s="294"/>
      <c r="F4874" s="294"/>
    </row>
    <row r="4875">
      <c r="A4875" s="294" t="s">
        <v>24616</v>
      </c>
      <c r="B4875" s="294"/>
      <c r="C4875" s="294"/>
      <c r="D4875" s="294"/>
      <c r="E4875" s="294"/>
      <c r="F4875" s="294"/>
    </row>
    <row r="4876">
      <c r="A4876" s="294" t="s">
        <v>24617</v>
      </c>
      <c r="B4876" s="294"/>
      <c r="C4876" s="294"/>
      <c r="D4876" s="294"/>
      <c r="E4876" s="294"/>
      <c r="F4876" s="294"/>
    </row>
    <row r="4877">
      <c r="A4877" s="294" t="s">
        <v>21312</v>
      </c>
      <c r="B4877" s="294"/>
      <c r="C4877" s="294"/>
      <c r="D4877" s="294"/>
      <c r="E4877" s="294"/>
      <c r="F4877" s="294"/>
    </row>
    <row r="4878">
      <c r="A4878" s="294" t="s">
        <v>24618</v>
      </c>
      <c r="B4878" s="294"/>
      <c r="C4878" s="294"/>
      <c r="D4878" s="294"/>
      <c r="E4878" s="294"/>
      <c r="F4878" s="294"/>
    </row>
    <row r="4879">
      <c r="A4879" s="294" t="s">
        <v>21270</v>
      </c>
      <c r="B4879" s="294"/>
      <c r="C4879" s="294"/>
      <c r="D4879" s="294"/>
      <c r="E4879" s="294"/>
      <c r="F4879" s="294"/>
    </row>
    <row r="4880">
      <c r="A4880" s="294" t="s">
        <v>24619</v>
      </c>
      <c r="B4880" s="294"/>
      <c r="C4880" s="294"/>
      <c r="D4880" s="294"/>
      <c r="E4880" s="294"/>
      <c r="F4880" s="294"/>
    </row>
    <row r="4881">
      <c r="A4881" s="294"/>
      <c r="B4881" s="294"/>
      <c r="C4881" s="294"/>
      <c r="D4881" s="294"/>
      <c r="E4881" s="294"/>
      <c r="F4881" s="294"/>
    </row>
    <row r="4882">
      <c r="A4882" s="294"/>
      <c r="B4882" s="294"/>
      <c r="C4882" s="294"/>
      <c r="D4882" s="294"/>
      <c r="E4882" s="294"/>
      <c r="F4882" s="294"/>
    </row>
    <row r="4883">
      <c r="A4883" s="294" t="s">
        <v>24413</v>
      </c>
      <c r="B4883" s="294"/>
      <c r="C4883" s="294"/>
      <c r="D4883" s="294"/>
      <c r="E4883" s="294"/>
      <c r="F4883" s="294"/>
    </row>
    <row r="4884">
      <c r="A4884" s="294" t="s">
        <v>24620</v>
      </c>
      <c r="B4884" s="294"/>
      <c r="C4884" s="294"/>
      <c r="D4884" s="294"/>
      <c r="E4884" s="294"/>
      <c r="F4884" s="294"/>
    </row>
    <row r="4885">
      <c r="A4885" s="294"/>
      <c r="B4885" s="294"/>
      <c r="C4885" s="294"/>
      <c r="D4885" s="294"/>
      <c r="E4885" s="294"/>
      <c r="F4885" s="294"/>
    </row>
    <row r="4886">
      <c r="A4886" s="294" t="s">
        <v>24621</v>
      </c>
      <c r="B4886" s="294"/>
      <c r="C4886" s="294"/>
      <c r="D4886" s="294"/>
      <c r="E4886" s="294"/>
      <c r="F4886" s="294"/>
    </row>
    <row r="4887">
      <c r="A4887" s="294" t="s">
        <v>24622</v>
      </c>
      <c r="B4887" s="294"/>
      <c r="C4887" s="294"/>
      <c r="D4887" s="294"/>
      <c r="E4887" s="294"/>
      <c r="F4887" s="294"/>
    </row>
    <row r="4888">
      <c r="A4888" s="294" t="s">
        <v>24623</v>
      </c>
      <c r="B4888" s="294"/>
      <c r="C4888" s="294"/>
      <c r="D4888" s="294"/>
      <c r="E4888" s="294"/>
      <c r="F4888" s="294"/>
    </row>
    <row r="4889">
      <c r="A4889" s="294" t="s">
        <v>24624</v>
      </c>
      <c r="B4889" s="294"/>
      <c r="C4889" s="294"/>
      <c r="D4889" s="294"/>
      <c r="E4889" s="294"/>
      <c r="F4889" s="294"/>
    </row>
    <row r="4890">
      <c r="A4890" s="294" t="s">
        <v>24625</v>
      </c>
      <c r="B4890" s="294"/>
      <c r="C4890" s="294"/>
      <c r="D4890" s="294"/>
      <c r="E4890" s="294"/>
      <c r="F4890" s="294"/>
    </row>
    <row r="4891">
      <c r="A4891" s="294" t="s">
        <v>24626</v>
      </c>
      <c r="B4891" s="294"/>
      <c r="C4891" s="294"/>
      <c r="D4891" s="294"/>
      <c r="E4891" s="294"/>
      <c r="F4891" s="294"/>
    </row>
    <row r="4892">
      <c r="A4892" s="294" t="s">
        <v>21641</v>
      </c>
      <c r="B4892" s="294"/>
      <c r="C4892" s="294"/>
      <c r="D4892" s="294"/>
      <c r="E4892" s="294"/>
      <c r="F4892" s="294"/>
    </row>
    <row r="4893">
      <c r="A4893" s="294" t="s">
        <v>24627</v>
      </c>
      <c r="B4893" s="294"/>
      <c r="C4893" s="294"/>
      <c r="D4893" s="294"/>
      <c r="E4893" s="294"/>
      <c r="F4893" s="294"/>
    </row>
    <row r="4894">
      <c r="A4894" s="294" t="s">
        <v>24628</v>
      </c>
      <c r="B4894" s="294"/>
      <c r="C4894" s="294"/>
      <c r="D4894" s="294"/>
      <c r="E4894" s="294"/>
      <c r="F4894" s="294"/>
    </row>
    <row r="4895">
      <c r="A4895" s="294" t="s">
        <v>24629</v>
      </c>
      <c r="B4895" s="294"/>
      <c r="C4895" s="294"/>
      <c r="D4895" s="294"/>
      <c r="E4895" s="294"/>
      <c r="F4895" s="294"/>
    </row>
    <row r="4896">
      <c r="A4896" s="294" t="s">
        <v>24630</v>
      </c>
      <c r="B4896" s="294"/>
      <c r="C4896" s="294"/>
      <c r="D4896" s="294"/>
      <c r="E4896" s="294"/>
      <c r="F4896" s="294"/>
    </row>
    <row r="4897">
      <c r="A4897" s="294" t="s">
        <v>24631</v>
      </c>
      <c r="B4897" s="294"/>
      <c r="C4897" s="294"/>
      <c r="D4897" s="294"/>
      <c r="E4897" s="294"/>
      <c r="F4897" s="294"/>
    </row>
    <row r="4898">
      <c r="A4898" s="294" t="s">
        <v>24632</v>
      </c>
      <c r="B4898" s="294"/>
      <c r="C4898" s="294"/>
      <c r="D4898" s="294"/>
      <c r="E4898" s="294"/>
      <c r="F4898" s="294"/>
    </row>
    <row r="4899">
      <c r="A4899" s="294"/>
      <c r="B4899" s="294"/>
      <c r="C4899" s="294"/>
      <c r="D4899" s="294"/>
      <c r="E4899" s="294"/>
      <c r="F4899" s="294"/>
    </row>
    <row r="4900">
      <c r="A4900" s="294" t="s">
        <v>23703</v>
      </c>
      <c r="B4900" s="294"/>
      <c r="C4900" s="294"/>
      <c r="D4900" s="294"/>
      <c r="E4900" s="294"/>
      <c r="F4900" s="294"/>
    </row>
    <row r="4901">
      <c r="A4901" s="294" t="s">
        <v>24633</v>
      </c>
      <c r="B4901" s="294"/>
      <c r="C4901" s="294"/>
      <c r="D4901" s="294"/>
      <c r="E4901" s="294"/>
      <c r="F4901" s="294"/>
    </row>
    <row r="4902">
      <c r="A4902" s="294" t="s">
        <v>24425</v>
      </c>
      <c r="B4902" s="294"/>
      <c r="C4902" s="294"/>
      <c r="D4902" s="294"/>
      <c r="E4902" s="294"/>
      <c r="F4902" s="294"/>
    </row>
    <row r="4903">
      <c r="A4903" s="294"/>
      <c r="B4903" s="294"/>
      <c r="C4903" s="294"/>
      <c r="D4903" s="294"/>
      <c r="E4903" s="294"/>
      <c r="F4903" s="294"/>
    </row>
    <row r="4904">
      <c r="A4904" s="294" t="s">
        <v>24634</v>
      </c>
      <c r="B4904" s="294"/>
      <c r="C4904" s="294"/>
      <c r="D4904" s="294"/>
      <c r="E4904" s="294"/>
      <c r="F4904" s="294"/>
    </row>
    <row r="4905">
      <c r="A4905" s="294" t="s">
        <v>24635</v>
      </c>
      <c r="B4905" s="294"/>
      <c r="C4905" s="294"/>
      <c r="D4905" s="294"/>
      <c r="E4905" s="294"/>
      <c r="F4905" s="294"/>
    </row>
    <row r="4906">
      <c r="A4906" s="294" t="s">
        <v>24636</v>
      </c>
      <c r="B4906" s="294"/>
      <c r="C4906" s="294"/>
      <c r="D4906" s="294"/>
      <c r="E4906" s="294"/>
      <c r="F4906" s="294"/>
    </row>
    <row r="4907">
      <c r="A4907" s="294" t="s">
        <v>23810</v>
      </c>
      <c r="B4907" s="294"/>
      <c r="C4907" s="294"/>
      <c r="D4907" s="294"/>
      <c r="E4907" s="294"/>
      <c r="F4907" s="294"/>
    </row>
    <row r="4908">
      <c r="A4908" s="294" t="s">
        <v>24637</v>
      </c>
      <c r="B4908" s="294"/>
      <c r="C4908" s="294"/>
      <c r="D4908" s="294"/>
      <c r="E4908" s="294"/>
      <c r="F4908" s="294"/>
    </row>
    <row r="4909">
      <c r="A4909" s="294" t="s">
        <v>24638</v>
      </c>
      <c r="B4909" s="294"/>
      <c r="C4909" s="294"/>
      <c r="D4909" s="294"/>
      <c r="E4909" s="294"/>
      <c r="F4909" s="294"/>
    </row>
    <row r="4910">
      <c r="A4910" s="294" t="s">
        <v>24639</v>
      </c>
      <c r="B4910" s="294"/>
      <c r="C4910" s="294"/>
      <c r="D4910" s="294"/>
      <c r="E4910" s="294"/>
      <c r="F4910" s="294"/>
    </row>
    <row r="4911">
      <c r="A4911" s="294"/>
      <c r="B4911" s="294"/>
      <c r="C4911" s="294"/>
      <c r="D4911" s="294"/>
      <c r="E4911" s="294"/>
      <c r="F4911" s="294"/>
    </row>
    <row r="4912">
      <c r="A4912" s="294" t="s">
        <v>23812</v>
      </c>
      <c r="B4912" s="294"/>
      <c r="C4912" s="294"/>
      <c r="D4912" s="294"/>
      <c r="E4912" s="294"/>
      <c r="F4912" s="294"/>
    </row>
    <row r="4913">
      <c r="A4913" s="294" t="s">
        <v>24431</v>
      </c>
      <c r="B4913" s="294"/>
      <c r="C4913" s="294"/>
      <c r="D4913" s="294"/>
      <c r="E4913" s="294"/>
      <c r="F4913" s="294"/>
    </row>
    <row r="4914">
      <c r="A4914" s="294" t="s">
        <v>24640</v>
      </c>
      <c r="B4914" s="294"/>
      <c r="C4914" s="294"/>
      <c r="D4914" s="294"/>
      <c r="E4914" s="294"/>
      <c r="F4914" s="294"/>
    </row>
    <row r="4915">
      <c r="A4915" s="294"/>
      <c r="B4915" s="294"/>
      <c r="C4915" s="294"/>
      <c r="D4915" s="294"/>
      <c r="E4915" s="294"/>
      <c r="F4915" s="294"/>
    </row>
    <row r="4916">
      <c r="A4916" s="294" t="s">
        <v>24641</v>
      </c>
      <c r="B4916" s="294"/>
      <c r="C4916" s="294"/>
      <c r="D4916" s="294"/>
      <c r="E4916" s="294"/>
      <c r="F4916" s="294"/>
    </row>
    <row r="4917">
      <c r="A4917" s="294" t="s">
        <v>24642</v>
      </c>
      <c r="B4917" s="294"/>
      <c r="C4917" s="294"/>
      <c r="D4917" s="294"/>
      <c r="E4917" s="294"/>
      <c r="F4917" s="294"/>
    </row>
    <row r="4918">
      <c r="A4918" s="294" t="s">
        <v>24643</v>
      </c>
      <c r="B4918" s="294"/>
      <c r="C4918" s="294"/>
      <c r="D4918" s="294"/>
      <c r="E4918" s="294"/>
      <c r="F4918" s="294"/>
    </row>
    <row r="4919">
      <c r="A4919" s="294" t="s">
        <v>24644</v>
      </c>
      <c r="B4919" s="294"/>
      <c r="C4919" s="294"/>
      <c r="D4919" s="294"/>
      <c r="E4919" s="294"/>
      <c r="F4919" s="294"/>
    </row>
    <row r="4920">
      <c r="A4920" s="294" t="s">
        <v>24645</v>
      </c>
      <c r="B4920" s="294"/>
      <c r="C4920" s="294"/>
      <c r="D4920" s="294"/>
      <c r="E4920" s="294"/>
      <c r="F4920" s="294"/>
    </row>
    <row r="4921">
      <c r="A4921" s="294" t="s">
        <v>24646</v>
      </c>
      <c r="B4921" s="294"/>
      <c r="C4921" s="294"/>
      <c r="D4921" s="294"/>
      <c r="E4921" s="294"/>
      <c r="F4921" s="294"/>
    </row>
    <row r="4922">
      <c r="A4922" s="294" t="s">
        <v>24647</v>
      </c>
      <c r="B4922" s="294"/>
      <c r="C4922" s="294"/>
      <c r="D4922" s="294"/>
      <c r="E4922" s="294"/>
      <c r="F4922" s="294"/>
    </row>
    <row r="4923">
      <c r="A4923" s="294" t="s">
        <v>24648</v>
      </c>
      <c r="B4923" s="294"/>
      <c r="C4923" s="294"/>
      <c r="D4923" s="294"/>
      <c r="E4923" s="294"/>
      <c r="F4923" s="294"/>
    </row>
    <row r="4924">
      <c r="A4924" s="294" t="s">
        <v>24649</v>
      </c>
      <c r="B4924" s="294"/>
      <c r="C4924" s="294"/>
      <c r="D4924" s="294"/>
      <c r="E4924" s="294"/>
      <c r="F4924" s="294"/>
    </row>
    <row r="4925">
      <c r="A4925" s="294" t="s">
        <v>22226</v>
      </c>
      <c r="B4925" s="294"/>
      <c r="C4925" s="294"/>
      <c r="D4925" s="294"/>
      <c r="E4925" s="294"/>
      <c r="F4925" s="294"/>
    </row>
    <row r="4926">
      <c r="A4926" s="294" t="s">
        <v>24650</v>
      </c>
      <c r="B4926" s="294"/>
      <c r="C4926" s="294"/>
      <c r="D4926" s="294"/>
      <c r="E4926" s="294"/>
      <c r="F4926" s="294"/>
    </row>
    <row r="4927">
      <c r="A4927" s="294" t="s">
        <v>24651</v>
      </c>
      <c r="B4927" s="294"/>
      <c r="C4927" s="294"/>
      <c r="D4927" s="294"/>
      <c r="E4927" s="294"/>
      <c r="F4927" s="294"/>
    </row>
    <row r="4928">
      <c r="A4928" s="294" t="s">
        <v>21292</v>
      </c>
      <c r="B4928" s="294"/>
      <c r="C4928" s="294"/>
      <c r="D4928" s="294"/>
      <c r="E4928" s="294"/>
      <c r="F4928" s="294"/>
    </row>
    <row r="4929">
      <c r="A4929" s="294"/>
      <c r="B4929" s="294"/>
      <c r="C4929" s="294"/>
      <c r="D4929" s="294"/>
      <c r="E4929" s="294"/>
      <c r="F4929" s="294"/>
    </row>
    <row r="4930">
      <c r="A4930" s="294" t="s">
        <v>24652</v>
      </c>
      <c r="B4930" s="294"/>
      <c r="C4930" s="294"/>
      <c r="D4930" s="294"/>
      <c r="E4930" s="294"/>
      <c r="F4930" s="294"/>
    </row>
    <row r="4931">
      <c r="A4931" s="294" t="s">
        <v>24653</v>
      </c>
      <c r="B4931" s="294"/>
      <c r="C4931" s="294"/>
      <c r="D4931" s="294"/>
      <c r="E4931" s="294"/>
      <c r="F4931" s="294"/>
    </row>
    <row r="4932">
      <c r="A4932" s="294" t="s">
        <v>24654</v>
      </c>
      <c r="B4932" s="294"/>
      <c r="C4932" s="294"/>
      <c r="D4932" s="294"/>
      <c r="E4932" s="294"/>
      <c r="F4932" s="294"/>
    </row>
    <row r="4933">
      <c r="A4933" s="294" t="s">
        <v>24655</v>
      </c>
      <c r="B4933" s="294"/>
      <c r="C4933" s="294"/>
      <c r="D4933" s="294"/>
      <c r="E4933" s="294"/>
      <c r="F4933" s="294"/>
    </row>
    <row r="4934">
      <c r="A4934" s="294" t="s">
        <v>24656</v>
      </c>
      <c r="B4934" s="294"/>
      <c r="C4934" s="294"/>
      <c r="D4934" s="294"/>
      <c r="E4934" s="294"/>
      <c r="F4934" s="294"/>
    </row>
    <row r="4935">
      <c r="A4935" s="294" t="s">
        <v>24657</v>
      </c>
      <c r="B4935" s="294"/>
      <c r="C4935" s="294"/>
      <c r="D4935" s="294"/>
      <c r="E4935" s="294"/>
      <c r="F4935" s="294"/>
    </row>
    <row r="4936">
      <c r="A4936" s="294"/>
      <c r="B4936" s="294"/>
      <c r="C4936" s="294"/>
      <c r="D4936" s="294"/>
      <c r="E4936" s="294"/>
      <c r="F4936" s="294"/>
    </row>
    <row r="4937">
      <c r="A4937" s="294" t="s">
        <v>21760</v>
      </c>
      <c r="B4937" s="294"/>
      <c r="C4937" s="294"/>
      <c r="D4937" s="294"/>
      <c r="E4937" s="294"/>
      <c r="F4937" s="294"/>
    </row>
    <row r="4938">
      <c r="A4938" s="294"/>
      <c r="B4938" s="294"/>
      <c r="C4938" s="294"/>
      <c r="D4938" s="294"/>
      <c r="E4938" s="294"/>
      <c r="F4938" s="294"/>
    </row>
    <row r="4939">
      <c r="A4939" s="294" t="s">
        <v>24658</v>
      </c>
      <c r="B4939" s="294"/>
      <c r="C4939" s="294"/>
      <c r="D4939" s="294"/>
      <c r="E4939" s="294"/>
      <c r="F4939" s="294"/>
    </row>
    <row r="4940">
      <c r="A4940" s="294" t="s">
        <v>24659</v>
      </c>
      <c r="B4940" s="294"/>
      <c r="C4940" s="294"/>
      <c r="D4940" s="294"/>
      <c r="E4940" s="294"/>
      <c r="F4940" s="294"/>
    </row>
    <row r="4941">
      <c r="A4941" s="294" t="s">
        <v>24660</v>
      </c>
      <c r="B4941" s="294"/>
      <c r="C4941" s="294"/>
      <c r="D4941" s="294"/>
      <c r="E4941" s="294"/>
      <c r="F4941" s="294"/>
    </row>
    <row r="4942">
      <c r="A4942" s="294" t="s">
        <v>24661</v>
      </c>
      <c r="B4942" s="294"/>
      <c r="C4942" s="294"/>
      <c r="D4942" s="294"/>
      <c r="E4942" s="294"/>
      <c r="F4942" s="294"/>
    </row>
    <row r="4943">
      <c r="A4943" s="294" t="s">
        <v>24662</v>
      </c>
      <c r="B4943" s="294"/>
      <c r="C4943" s="294"/>
      <c r="D4943" s="294"/>
      <c r="E4943" s="294"/>
      <c r="F4943" s="294"/>
    </row>
    <row r="4944">
      <c r="A4944" s="294" t="s">
        <v>24663</v>
      </c>
      <c r="B4944" s="294"/>
      <c r="C4944" s="294"/>
      <c r="D4944" s="294"/>
      <c r="E4944" s="294"/>
      <c r="F4944" s="294"/>
    </row>
    <row r="4945">
      <c r="A4945" s="294" t="s">
        <v>24664</v>
      </c>
      <c r="B4945" s="294"/>
      <c r="C4945" s="294"/>
      <c r="D4945" s="294"/>
      <c r="E4945" s="294"/>
      <c r="F4945" s="294"/>
    </row>
    <row r="4946">
      <c r="A4946" s="294" t="s">
        <v>24665</v>
      </c>
      <c r="B4946" s="294"/>
      <c r="C4946" s="294"/>
      <c r="D4946" s="294"/>
      <c r="E4946" s="294"/>
      <c r="F4946" s="294"/>
    </row>
    <row r="4947">
      <c r="A4947" s="294" t="s">
        <v>24666</v>
      </c>
      <c r="B4947" s="294"/>
      <c r="C4947" s="294"/>
      <c r="D4947" s="294"/>
      <c r="E4947" s="294"/>
      <c r="F4947" s="294"/>
    </row>
    <row r="4948">
      <c r="A4948" s="294" t="s">
        <v>24667</v>
      </c>
      <c r="B4948" s="294"/>
      <c r="C4948" s="294"/>
      <c r="D4948" s="294"/>
      <c r="E4948" s="294"/>
      <c r="F4948" s="294"/>
    </row>
    <row r="4949">
      <c r="A4949" s="294" t="s">
        <v>24668</v>
      </c>
      <c r="B4949" s="294"/>
      <c r="C4949" s="294"/>
      <c r="D4949" s="294"/>
      <c r="E4949" s="294"/>
      <c r="F4949" s="294"/>
    </row>
    <row r="4950">
      <c r="A4950" s="294" t="s">
        <v>24669</v>
      </c>
      <c r="B4950" s="294"/>
      <c r="C4950" s="294"/>
      <c r="D4950" s="294"/>
      <c r="E4950" s="294"/>
      <c r="F4950" s="294"/>
    </row>
    <row r="4951">
      <c r="A4951" s="294"/>
      <c r="B4951" s="294"/>
      <c r="C4951" s="294"/>
      <c r="D4951" s="294"/>
      <c r="E4951" s="294"/>
      <c r="F4951" s="294"/>
    </row>
    <row r="4952">
      <c r="A4952" s="294" t="s">
        <v>22353</v>
      </c>
      <c r="B4952" s="294"/>
      <c r="C4952" s="294"/>
      <c r="D4952" s="294"/>
      <c r="E4952" s="294"/>
      <c r="F4952" s="294"/>
    </row>
    <row r="4953">
      <c r="A4953" s="294"/>
      <c r="B4953" s="294"/>
      <c r="C4953" s="294"/>
      <c r="D4953" s="294"/>
      <c r="E4953" s="294"/>
      <c r="F4953" s="294"/>
    </row>
    <row r="4954">
      <c r="A4954" s="294" t="s">
        <v>24670</v>
      </c>
      <c r="B4954" s="294"/>
      <c r="C4954" s="294"/>
      <c r="D4954" s="294"/>
      <c r="E4954" s="294"/>
      <c r="F4954" s="294"/>
    </row>
    <row r="4955">
      <c r="A4955" s="294" t="s">
        <v>24671</v>
      </c>
      <c r="B4955" s="294"/>
      <c r="C4955" s="294"/>
      <c r="D4955" s="294"/>
      <c r="E4955" s="294"/>
      <c r="F4955" s="294"/>
    </row>
    <row r="4956">
      <c r="A4956" s="294" t="s">
        <v>24672</v>
      </c>
      <c r="B4956" s="294"/>
      <c r="C4956" s="294"/>
      <c r="D4956" s="294"/>
      <c r="E4956" s="294"/>
      <c r="F4956" s="294"/>
    </row>
    <row r="4957">
      <c r="A4957" s="294" t="s">
        <v>24673</v>
      </c>
      <c r="B4957" s="294"/>
      <c r="C4957" s="294"/>
      <c r="D4957" s="294"/>
      <c r="E4957" s="294"/>
      <c r="F4957" s="294"/>
    </row>
    <row r="4958">
      <c r="A4958" s="294" t="s">
        <v>24674</v>
      </c>
      <c r="B4958" s="294"/>
      <c r="C4958" s="294"/>
      <c r="D4958" s="294"/>
      <c r="E4958" s="294"/>
      <c r="F4958" s="294"/>
    </row>
    <row r="4959">
      <c r="A4959" s="294" t="s">
        <v>24675</v>
      </c>
      <c r="B4959" s="294"/>
      <c r="C4959" s="294"/>
      <c r="D4959" s="294"/>
      <c r="E4959" s="294"/>
      <c r="F4959" s="294"/>
    </row>
    <row r="4960">
      <c r="A4960" s="294" t="s">
        <v>24676</v>
      </c>
      <c r="B4960" s="294"/>
      <c r="C4960" s="294"/>
      <c r="D4960" s="294"/>
      <c r="E4960" s="294"/>
      <c r="F4960" s="294"/>
    </row>
    <row r="4961">
      <c r="A4961" s="294" t="s">
        <v>24677</v>
      </c>
      <c r="B4961" s="294"/>
      <c r="C4961" s="294"/>
      <c r="D4961" s="294"/>
      <c r="E4961" s="294"/>
      <c r="F4961" s="294"/>
    </row>
    <row r="4962">
      <c r="A4962" s="294" t="s">
        <v>24678</v>
      </c>
      <c r="B4962" s="294"/>
      <c r="C4962" s="294"/>
      <c r="D4962" s="294"/>
      <c r="E4962" s="294"/>
      <c r="F4962" s="294"/>
    </row>
    <row r="4963">
      <c r="A4963" s="294" t="s">
        <v>24679</v>
      </c>
      <c r="B4963" s="294"/>
      <c r="C4963" s="294"/>
      <c r="D4963" s="294"/>
      <c r="E4963" s="294"/>
      <c r="F4963" s="294"/>
    </row>
    <row r="4964">
      <c r="A4964" s="294" t="s">
        <v>24680</v>
      </c>
      <c r="B4964" s="294"/>
      <c r="C4964" s="294"/>
      <c r="D4964" s="294"/>
      <c r="E4964" s="294"/>
      <c r="F4964" s="294"/>
    </row>
    <row r="4965">
      <c r="A4965" s="294" t="s">
        <v>24681</v>
      </c>
      <c r="B4965" s="294"/>
      <c r="C4965" s="294"/>
      <c r="D4965" s="294"/>
      <c r="E4965" s="294"/>
      <c r="F4965" s="294"/>
    </row>
    <row r="4966">
      <c r="A4966" s="294" t="s">
        <v>24682</v>
      </c>
      <c r="B4966" s="294"/>
      <c r="C4966" s="294"/>
      <c r="D4966" s="294"/>
      <c r="E4966" s="294"/>
      <c r="F4966" s="294"/>
    </row>
    <row r="4967">
      <c r="A4967" s="294" t="s">
        <v>24683</v>
      </c>
      <c r="B4967" s="294"/>
      <c r="C4967" s="294"/>
      <c r="D4967" s="294"/>
      <c r="E4967" s="294"/>
      <c r="F4967" s="294"/>
    </row>
    <row r="4968">
      <c r="A4968" s="294" t="s">
        <v>24684</v>
      </c>
      <c r="B4968" s="294"/>
      <c r="C4968" s="294"/>
      <c r="D4968" s="294"/>
      <c r="E4968" s="294"/>
      <c r="F4968" s="294"/>
    </row>
    <row r="4969">
      <c r="A4969" s="294" t="s">
        <v>24685</v>
      </c>
      <c r="B4969" s="294"/>
      <c r="C4969" s="294"/>
      <c r="D4969" s="294"/>
      <c r="E4969" s="294"/>
      <c r="F4969" s="294"/>
    </row>
    <row r="4970">
      <c r="A4970" s="294" t="s">
        <v>24686</v>
      </c>
      <c r="B4970" s="294"/>
      <c r="C4970" s="294"/>
      <c r="D4970" s="294"/>
      <c r="E4970" s="294"/>
      <c r="F4970" s="294"/>
    </row>
    <row r="4971">
      <c r="A4971" s="294" t="s">
        <v>24687</v>
      </c>
      <c r="B4971" s="294"/>
      <c r="C4971" s="294"/>
      <c r="D4971" s="294"/>
      <c r="E4971" s="294"/>
      <c r="F4971" s="294"/>
    </row>
    <row r="4972">
      <c r="A4972" s="294" t="s">
        <v>24688</v>
      </c>
      <c r="B4972" s="294"/>
      <c r="C4972" s="294"/>
      <c r="D4972" s="294"/>
      <c r="E4972" s="294"/>
      <c r="F4972" s="294"/>
    </row>
    <row r="4973">
      <c r="A4973" s="294"/>
      <c r="B4973" s="294"/>
      <c r="C4973" s="294"/>
      <c r="D4973" s="294"/>
      <c r="E4973" s="294"/>
      <c r="F4973" s="294"/>
    </row>
    <row r="4974">
      <c r="A4974" s="294" t="s">
        <v>21312</v>
      </c>
      <c r="B4974" s="294"/>
      <c r="C4974" s="294"/>
      <c r="D4974" s="294"/>
      <c r="E4974" s="294"/>
      <c r="F4974" s="294"/>
    </row>
    <row r="4975">
      <c r="A4975" s="294" t="s">
        <v>24689</v>
      </c>
      <c r="B4975" s="294"/>
      <c r="C4975" s="294"/>
      <c r="D4975" s="294"/>
      <c r="E4975" s="294"/>
      <c r="F4975" s="294"/>
    </row>
    <row r="4976">
      <c r="A4976" s="294" t="s">
        <v>21672</v>
      </c>
      <c r="B4976" s="294"/>
      <c r="C4976" s="294"/>
      <c r="D4976" s="294"/>
      <c r="E4976" s="294"/>
      <c r="F4976" s="294"/>
    </row>
    <row r="4977">
      <c r="A4977" s="294" t="s">
        <v>24690</v>
      </c>
      <c r="B4977" s="294"/>
      <c r="C4977" s="294"/>
      <c r="D4977" s="294"/>
      <c r="E4977" s="294"/>
      <c r="F4977" s="294"/>
    </row>
    <row r="4978">
      <c r="A4978" s="294"/>
      <c r="B4978" s="294"/>
      <c r="C4978" s="294"/>
      <c r="D4978" s="294"/>
      <c r="E4978" s="294"/>
      <c r="F4978" s="294"/>
    </row>
    <row r="4979">
      <c r="A4979" s="294"/>
      <c r="B4979" s="294"/>
      <c r="C4979" s="294"/>
      <c r="D4979" s="294"/>
      <c r="E4979" s="294"/>
      <c r="F4979" s="294"/>
    </row>
    <row r="4980">
      <c r="A4980" s="294" t="s">
        <v>21429</v>
      </c>
      <c r="B4980" s="294"/>
      <c r="C4980" s="294"/>
      <c r="D4980" s="294"/>
      <c r="E4980" s="294"/>
      <c r="F4980" s="294"/>
    </row>
    <row r="4981">
      <c r="A4981" s="294" t="s">
        <v>23095</v>
      </c>
      <c r="B4981" s="294"/>
      <c r="C4981" s="294"/>
      <c r="D4981" s="294"/>
      <c r="E4981" s="294"/>
      <c r="F4981" s="294"/>
    </row>
    <row r="4982">
      <c r="A4982" s="294"/>
      <c r="B4982" s="294"/>
      <c r="C4982" s="294"/>
      <c r="D4982" s="294"/>
      <c r="E4982" s="294"/>
      <c r="F4982" s="294"/>
    </row>
    <row r="4983">
      <c r="A4983" s="294" t="s">
        <v>24691</v>
      </c>
      <c r="B4983" s="294"/>
      <c r="C4983" s="294"/>
      <c r="D4983" s="294"/>
      <c r="E4983" s="294"/>
      <c r="F4983" s="294"/>
    </row>
    <row r="4984">
      <c r="A4984" s="294" t="s">
        <v>24692</v>
      </c>
      <c r="B4984" s="294"/>
      <c r="C4984" s="294"/>
      <c r="D4984" s="294"/>
      <c r="E4984" s="294"/>
      <c r="F4984" s="294"/>
    </row>
    <row r="4985">
      <c r="A4985" s="294" t="s">
        <v>24693</v>
      </c>
      <c r="B4985" s="294"/>
      <c r="C4985" s="294"/>
      <c r="D4985" s="294"/>
      <c r="E4985" s="294"/>
      <c r="F4985" s="294"/>
    </row>
    <row r="4986">
      <c r="A4986" s="294" t="s">
        <v>24694</v>
      </c>
      <c r="B4986" s="294"/>
      <c r="C4986" s="294"/>
      <c r="D4986" s="294"/>
      <c r="E4986" s="294"/>
      <c r="F4986" s="294"/>
    </row>
    <row r="4987">
      <c r="A4987" s="294" t="s">
        <v>24695</v>
      </c>
      <c r="B4987" s="294"/>
      <c r="C4987" s="294"/>
      <c r="D4987" s="294"/>
      <c r="E4987" s="294"/>
      <c r="F4987" s="294"/>
    </row>
    <row r="4988">
      <c r="A4988" s="294" t="s">
        <v>24696</v>
      </c>
      <c r="B4988" s="294"/>
      <c r="C4988" s="294"/>
      <c r="D4988" s="294"/>
      <c r="E4988" s="294"/>
      <c r="F4988" s="294"/>
    </row>
    <row r="4989">
      <c r="A4989" s="294" t="s">
        <v>24697</v>
      </c>
      <c r="B4989" s="294"/>
      <c r="C4989" s="294"/>
      <c r="D4989" s="294"/>
      <c r="E4989" s="294"/>
      <c r="F4989" s="294"/>
    </row>
    <row r="4990">
      <c r="A4990" s="294" t="s">
        <v>24698</v>
      </c>
      <c r="B4990" s="294"/>
      <c r="C4990" s="294"/>
      <c r="D4990" s="294"/>
      <c r="E4990" s="294"/>
      <c r="F4990" s="294"/>
    </row>
    <row r="4991">
      <c r="A4991" s="294" t="s">
        <v>24699</v>
      </c>
      <c r="B4991" s="294"/>
      <c r="C4991" s="294"/>
      <c r="D4991" s="294"/>
      <c r="E4991" s="294"/>
      <c r="F4991" s="294"/>
    </row>
    <row r="4992">
      <c r="A4992" s="294" t="s">
        <v>24700</v>
      </c>
      <c r="B4992" s="294"/>
      <c r="C4992" s="294"/>
      <c r="D4992" s="294"/>
      <c r="E4992" s="294"/>
      <c r="F4992" s="294"/>
    </row>
    <row r="4993">
      <c r="A4993" s="294" t="s">
        <v>24701</v>
      </c>
      <c r="B4993" s="294"/>
      <c r="C4993" s="294"/>
      <c r="D4993" s="294"/>
      <c r="E4993" s="294"/>
      <c r="F4993" s="294"/>
    </row>
    <row r="4994">
      <c r="A4994" s="294" t="s">
        <v>24702</v>
      </c>
      <c r="B4994" s="294"/>
      <c r="C4994" s="294"/>
      <c r="D4994" s="294"/>
      <c r="E4994" s="294"/>
      <c r="F4994" s="294"/>
    </row>
    <row r="4995">
      <c r="A4995" s="294"/>
      <c r="B4995" s="294"/>
      <c r="C4995" s="294"/>
      <c r="D4995" s="294"/>
      <c r="E4995" s="294"/>
      <c r="F4995" s="294"/>
    </row>
    <row r="4996">
      <c r="A4996" s="294"/>
      <c r="B4996" s="294"/>
      <c r="C4996" s="294"/>
      <c r="D4996" s="294"/>
      <c r="E4996" s="294"/>
      <c r="F4996" s="294"/>
    </row>
    <row r="4997">
      <c r="A4997" s="294"/>
      <c r="B4997" s="294"/>
      <c r="C4997" s="294"/>
      <c r="D4997" s="294"/>
      <c r="E4997" s="294"/>
      <c r="F4997" s="294"/>
    </row>
    <row r="4998">
      <c r="A4998" s="294" t="s">
        <v>22564</v>
      </c>
      <c r="B4998" s="294"/>
      <c r="C4998" s="294"/>
      <c r="D4998" s="294"/>
      <c r="E4998" s="294"/>
      <c r="F4998" s="294"/>
    </row>
    <row r="4999">
      <c r="A4999" s="294" t="s">
        <v>24703</v>
      </c>
      <c r="B4999" s="294"/>
      <c r="C4999" s="294"/>
      <c r="D4999" s="294"/>
      <c r="E4999" s="294"/>
      <c r="F4999" s="294"/>
    </row>
    <row r="5000">
      <c r="A5000" s="294" t="s">
        <v>24704</v>
      </c>
      <c r="B5000" s="294"/>
      <c r="C5000" s="294"/>
      <c r="D5000" s="294"/>
      <c r="E5000" s="294"/>
      <c r="F5000" s="294"/>
    </row>
    <row r="5001">
      <c r="A5001" s="294"/>
      <c r="B5001" s="294"/>
      <c r="C5001" s="294"/>
      <c r="D5001" s="294"/>
      <c r="E5001" s="294"/>
      <c r="F5001" s="294"/>
    </row>
    <row r="5002">
      <c r="A5002" s="294" t="s">
        <v>24705</v>
      </c>
      <c r="B5002" s="294"/>
      <c r="C5002" s="294"/>
      <c r="D5002" s="294"/>
      <c r="E5002" s="294"/>
      <c r="F5002" s="294"/>
    </row>
    <row r="5003">
      <c r="A5003" s="294" t="s">
        <v>24706</v>
      </c>
      <c r="B5003" s="294"/>
      <c r="C5003" s="294"/>
      <c r="D5003" s="294"/>
      <c r="E5003" s="294"/>
      <c r="F5003" s="294"/>
    </row>
    <row r="5004">
      <c r="A5004" s="294" t="s">
        <v>24707</v>
      </c>
      <c r="B5004" s="294"/>
      <c r="C5004" s="294"/>
      <c r="D5004" s="294"/>
      <c r="E5004" s="294"/>
      <c r="F5004" s="294"/>
    </row>
    <row r="5005">
      <c r="A5005" s="294" t="s">
        <v>24708</v>
      </c>
      <c r="B5005" s="294"/>
      <c r="C5005" s="294"/>
      <c r="D5005" s="294"/>
      <c r="E5005" s="294"/>
      <c r="F5005" s="294"/>
    </row>
    <row r="5006">
      <c r="A5006" s="294" t="s">
        <v>24709</v>
      </c>
      <c r="B5006" s="294"/>
      <c r="C5006" s="294"/>
      <c r="D5006" s="294"/>
      <c r="E5006" s="294"/>
      <c r="F5006" s="294"/>
    </row>
    <row r="5007">
      <c r="A5007" s="294" t="s">
        <v>24710</v>
      </c>
      <c r="B5007" s="294"/>
      <c r="C5007" s="294"/>
      <c r="D5007" s="294"/>
      <c r="E5007" s="294"/>
      <c r="F5007" s="294"/>
    </row>
    <row r="5008">
      <c r="A5008" s="294" t="s">
        <v>24587</v>
      </c>
      <c r="B5008" s="294"/>
      <c r="C5008" s="294"/>
      <c r="D5008" s="294"/>
      <c r="E5008" s="294"/>
      <c r="F5008" s="294"/>
    </row>
    <row r="5009">
      <c r="A5009" s="294"/>
      <c r="B5009" s="294"/>
      <c r="C5009" s="294"/>
      <c r="D5009" s="294"/>
      <c r="E5009" s="294"/>
      <c r="F5009" s="294"/>
    </row>
    <row r="5010">
      <c r="A5010" s="294" t="s">
        <v>24711</v>
      </c>
      <c r="B5010" s="294"/>
      <c r="C5010" s="294"/>
      <c r="D5010" s="294"/>
      <c r="E5010" s="294"/>
      <c r="F5010" s="294"/>
    </row>
    <row r="5011">
      <c r="A5011" s="294" t="s">
        <v>24712</v>
      </c>
      <c r="B5011" s="294"/>
      <c r="C5011" s="294"/>
      <c r="D5011" s="294"/>
      <c r="E5011" s="294"/>
      <c r="F5011" s="294"/>
    </row>
    <row r="5012">
      <c r="A5012" s="294"/>
      <c r="B5012" s="294"/>
      <c r="C5012" s="294"/>
      <c r="D5012" s="294"/>
      <c r="E5012" s="294"/>
      <c r="F5012" s="294"/>
    </row>
    <row r="5013">
      <c r="A5013" s="294" t="s">
        <v>24713</v>
      </c>
      <c r="B5013" s="294"/>
      <c r="C5013" s="294"/>
      <c r="D5013" s="294"/>
      <c r="E5013" s="294"/>
      <c r="F5013" s="294"/>
    </row>
    <row r="5014">
      <c r="A5014" s="294" t="s">
        <v>24714</v>
      </c>
      <c r="B5014" s="294"/>
      <c r="C5014" s="294"/>
      <c r="D5014" s="294"/>
      <c r="E5014" s="294"/>
      <c r="F5014" s="294"/>
    </row>
    <row r="5015">
      <c r="A5015" s="294" t="s">
        <v>24715</v>
      </c>
      <c r="B5015" s="294"/>
      <c r="C5015" s="294"/>
      <c r="D5015" s="294"/>
      <c r="E5015" s="294"/>
      <c r="F5015" s="294"/>
    </row>
    <row r="5016">
      <c r="A5016" s="294" t="s">
        <v>24716</v>
      </c>
      <c r="B5016" s="294"/>
      <c r="C5016" s="294"/>
      <c r="D5016" s="294"/>
      <c r="E5016" s="294"/>
      <c r="F5016" s="294"/>
    </row>
    <row r="5017">
      <c r="A5017" s="294" t="s">
        <v>24717</v>
      </c>
      <c r="B5017" s="294"/>
      <c r="C5017" s="294"/>
      <c r="D5017" s="294"/>
      <c r="E5017" s="294"/>
      <c r="F5017" s="294"/>
    </row>
    <row r="5018">
      <c r="A5018" s="294" t="s">
        <v>24718</v>
      </c>
      <c r="B5018" s="294"/>
      <c r="C5018" s="294"/>
      <c r="D5018" s="294"/>
      <c r="E5018" s="294"/>
      <c r="F5018" s="294"/>
    </row>
    <row r="5019">
      <c r="A5019" s="294" t="s">
        <v>24719</v>
      </c>
      <c r="B5019" s="294"/>
      <c r="C5019" s="294"/>
      <c r="D5019" s="294"/>
      <c r="E5019" s="294"/>
      <c r="F5019" s="294"/>
    </row>
    <row r="5020">
      <c r="A5020" s="294" t="s">
        <v>24720</v>
      </c>
      <c r="B5020" s="294"/>
      <c r="C5020" s="294"/>
      <c r="D5020" s="294"/>
      <c r="E5020" s="294"/>
      <c r="F5020" s="294"/>
    </row>
    <row r="5021">
      <c r="A5021" s="294" t="s">
        <v>24721</v>
      </c>
      <c r="B5021" s="294"/>
      <c r="C5021" s="294"/>
      <c r="D5021" s="294"/>
      <c r="E5021" s="294"/>
      <c r="F5021" s="294"/>
    </row>
    <row r="5022">
      <c r="A5022" s="294" t="s">
        <v>24722</v>
      </c>
      <c r="B5022" s="294"/>
      <c r="C5022" s="294"/>
      <c r="D5022" s="294"/>
      <c r="E5022" s="294"/>
      <c r="F5022" s="294"/>
    </row>
    <row r="5023">
      <c r="A5023" s="294" t="s">
        <v>24723</v>
      </c>
      <c r="B5023" s="294"/>
      <c r="C5023" s="294"/>
      <c r="D5023" s="294"/>
      <c r="E5023" s="294"/>
      <c r="F5023" s="294"/>
    </row>
    <row r="5024">
      <c r="A5024" s="294" t="s">
        <v>24724</v>
      </c>
      <c r="B5024" s="294"/>
      <c r="C5024" s="294"/>
      <c r="D5024" s="294"/>
      <c r="E5024" s="294"/>
      <c r="F5024" s="294"/>
    </row>
    <row r="5025">
      <c r="A5025" s="294" t="s">
        <v>24725</v>
      </c>
      <c r="B5025" s="294"/>
      <c r="C5025" s="294"/>
      <c r="D5025" s="294"/>
      <c r="E5025" s="294"/>
      <c r="F5025" s="294"/>
    </row>
    <row r="5026">
      <c r="A5026" s="294" t="s">
        <v>24726</v>
      </c>
      <c r="B5026" s="294"/>
      <c r="C5026" s="294"/>
      <c r="D5026" s="294"/>
      <c r="E5026" s="294"/>
      <c r="F5026" s="294"/>
    </row>
    <row r="5027">
      <c r="A5027" s="294"/>
      <c r="B5027" s="294"/>
      <c r="C5027" s="294"/>
      <c r="D5027" s="294"/>
      <c r="E5027" s="294"/>
      <c r="F5027" s="294"/>
    </row>
    <row r="5028">
      <c r="A5028" s="294" t="s">
        <v>21344</v>
      </c>
      <c r="B5028" s="294"/>
      <c r="C5028" s="294"/>
      <c r="D5028" s="294"/>
      <c r="E5028" s="294"/>
      <c r="F5028" s="294"/>
    </row>
    <row r="5029">
      <c r="A5029" s="294" t="s">
        <v>24727</v>
      </c>
      <c r="B5029" s="294"/>
      <c r="C5029" s="294"/>
      <c r="D5029" s="294"/>
      <c r="E5029" s="294"/>
      <c r="F5029" s="294"/>
    </row>
    <row r="5030">
      <c r="A5030" s="294" t="s">
        <v>24728</v>
      </c>
      <c r="B5030" s="294"/>
      <c r="C5030" s="294"/>
      <c r="D5030" s="294"/>
      <c r="E5030" s="294"/>
      <c r="F5030" s="294"/>
    </row>
    <row r="5031">
      <c r="A5031" s="294"/>
      <c r="B5031" s="294"/>
      <c r="C5031" s="294"/>
      <c r="D5031" s="294"/>
      <c r="E5031" s="294"/>
      <c r="F5031" s="294"/>
    </row>
    <row r="5032">
      <c r="A5032" s="294" t="s">
        <v>24729</v>
      </c>
      <c r="B5032" s="294"/>
      <c r="C5032" s="294"/>
      <c r="D5032" s="294"/>
      <c r="E5032" s="294"/>
      <c r="F5032" s="294"/>
    </row>
    <row r="5033">
      <c r="A5033" s="294" t="s">
        <v>24730</v>
      </c>
      <c r="B5033" s="294"/>
      <c r="C5033" s="294"/>
      <c r="D5033" s="294"/>
      <c r="E5033" s="294"/>
      <c r="F5033" s="294"/>
    </row>
    <row r="5034">
      <c r="A5034" s="294" t="s">
        <v>24731</v>
      </c>
      <c r="B5034" s="294"/>
      <c r="C5034" s="294"/>
      <c r="D5034" s="294"/>
      <c r="E5034" s="294"/>
      <c r="F5034" s="294"/>
    </row>
    <row r="5035">
      <c r="A5035" s="294" t="s">
        <v>24732</v>
      </c>
      <c r="B5035" s="294"/>
      <c r="C5035" s="294"/>
      <c r="D5035" s="294"/>
      <c r="E5035" s="294"/>
      <c r="F5035" s="294"/>
    </row>
    <row r="5036">
      <c r="A5036" s="294" t="s">
        <v>24733</v>
      </c>
      <c r="B5036" s="294"/>
      <c r="C5036" s="294"/>
      <c r="D5036" s="294"/>
      <c r="E5036" s="294"/>
      <c r="F5036" s="294"/>
    </row>
    <row r="5037">
      <c r="A5037" s="294" t="s">
        <v>24734</v>
      </c>
      <c r="B5037" s="294"/>
      <c r="C5037" s="294"/>
      <c r="D5037" s="294"/>
      <c r="E5037" s="294"/>
      <c r="F5037" s="294"/>
    </row>
    <row r="5038">
      <c r="A5038" s="294"/>
      <c r="B5038" s="294"/>
      <c r="C5038" s="294"/>
      <c r="D5038" s="294"/>
      <c r="E5038" s="294"/>
      <c r="F5038" s="294"/>
    </row>
    <row r="5039">
      <c r="A5039" s="294" t="s">
        <v>24735</v>
      </c>
      <c r="B5039" s="294"/>
      <c r="C5039" s="294"/>
      <c r="D5039" s="294"/>
      <c r="E5039" s="294"/>
      <c r="F5039" s="294"/>
    </row>
    <row r="5040">
      <c r="A5040" s="294" t="s">
        <v>24736</v>
      </c>
      <c r="B5040" s="294"/>
      <c r="C5040" s="294"/>
      <c r="D5040" s="294"/>
      <c r="E5040" s="294"/>
      <c r="F5040" s="294"/>
    </row>
    <row r="5041">
      <c r="A5041" s="294" t="s">
        <v>24737</v>
      </c>
      <c r="B5041" s="294"/>
      <c r="C5041" s="294"/>
      <c r="D5041" s="294"/>
      <c r="E5041" s="294"/>
      <c r="F5041" s="294"/>
    </row>
    <row r="5042">
      <c r="A5042" s="294"/>
      <c r="B5042" s="294"/>
      <c r="C5042" s="294"/>
      <c r="D5042" s="294"/>
      <c r="E5042" s="294"/>
      <c r="F5042" s="294"/>
    </row>
    <row r="5043">
      <c r="A5043" s="294" t="s">
        <v>24738</v>
      </c>
      <c r="B5043" s="294"/>
      <c r="C5043" s="294"/>
      <c r="D5043" s="294"/>
      <c r="E5043" s="294"/>
      <c r="F5043" s="294"/>
    </row>
    <row r="5044">
      <c r="A5044" s="294" t="s">
        <v>24739</v>
      </c>
      <c r="B5044" s="294"/>
      <c r="C5044" s="294"/>
      <c r="D5044" s="294"/>
      <c r="E5044" s="294"/>
      <c r="F5044" s="294"/>
    </row>
    <row r="5045">
      <c r="A5045" s="294" t="s">
        <v>24740</v>
      </c>
      <c r="B5045" s="294"/>
      <c r="C5045" s="294"/>
      <c r="D5045" s="294"/>
      <c r="E5045" s="294"/>
      <c r="F5045" s="294"/>
    </row>
    <row r="5046">
      <c r="A5046" s="294" t="s">
        <v>24741</v>
      </c>
      <c r="B5046" s="294"/>
      <c r="C5046" s="294"/>
      <c r="D5046" s="294"/>
      <c r="E5046" s="294"/>
      <c r="F5046" s="294"/>
    </row>
    <row r="5047">
      <c r="A5047" s="294"/>
      <c r="B5047" s="294"/>
      <c r="C5047" s="294"/>
      <c r="D5047" s="294"/>
      <c r="E5047" s="294"/>
      <c r="F5047" s="294"/>
    </row>
    <row r="5048">
      <c r="A5048" s="294" t="s">
        <v>24742</v>
      </c>
      <c r="B5048" s="294"/>
      <c r="C5048" s="294"/>
      <c r="D5048" s="294"/>
      <c r="E5048" s="294"/>
      <c r="F5048" s="294"/>
    </row>
    <row r="5049">
      <c r="A5049" s="294" t="s">
        <v>24743</v>
      </c>
      <c r="B5049" s="294"/>
      <c r="C5049" s="294"/>
      <c r="D5049" s="294"/>
      <c r="E5049" s="294"/>
      <c r="F5049" s="294"/>
    </row>
    <row r="5050">
      <c r="A5050" s="294"/>
      <c r="B5050" s="294"/>
      <c r="C5050" s="294"/>
      <c r="D5050" s="294"/>
      <c r="E5050" s="294"/>
      <c r="F5050" s="294"/>
    </row>
    <row r="5051">
      <c r="A5051" s="294" t="s">
        <v>24744</v>
      </c>
      <c r="B5051" s="294"/>
      <c r="C5051" s="294"/>
      <c r="D5051" s="294"/>
      <c r="E5051" s="294"/>
      <c r="F5051" s="294"/>
    </row>
    <row r="5052">
      <c r="A5052" s="294" t="s">
        <v>24745</v>
      </c>
      <c r="B5052" s="294"/>
      <c r="C5052" s="294"/>
      <c r="D5052" s="294"/>
      <c r="E5052" s="294"/>
      <c r="F5052" s="294"/>
    </row>
    <row r="5053">
      <c r="A5053" s="294" t="s">
        <v>24746</v>
      </c>
      <c r="B5053" s="294"/>
      <c r="C5053" s="294"/>
      <c r="D5053" s="294"/>
      <c r="E5053" s="294"/>
      <c r="F5053" s="294"/>
    </row>
    <row r="5054">
      <c r="A5054" s="294" t="s">
        <v>24747</v>
      </c>
      <c r="B5054" s="294"/>
      <c r="C5054" s="294"/>
      <c r="D5054" s="294"/>
      <c r="E5054" s="294"/>
      <c r="F5054" s="294"/>
    </row>
    <row r="5055">
      <c r="A5055" s="294"/>
      <c r="B5055" s="294"/>
      <c r="C5055" s="294"/>
      <c r="D5055" s="294"/>
      <c r="E5055" s="294"/>
      <c r="F5055" s="294"/>
    </row>
    <row r="5056">
      <c r="A5056" s="294" t="s">
        <v>24748</v>
      </c>
      <c r="B5056" s="294"/>
      <c r="C5056" s="294"/>
      <c r="D5056" s="294"/>
      <c r="E5056" s="294"/>
      <c r="F5056" s="294"/>
    </row>
    <row r="5057">
      <c r="A5057" s="294" t="s">
        <v>24749</v>
      </c>
      <c r="B5057" s="294"/>
      <c r="C5057" s="294"/>
      <c r="D5057" s="294"/>
      <c r="E5057" s="294"/>
      <c r="F5057" s="294"/>
    </row>
    <row r="5058">
      <c r="A5058" s="294" t="s">
        <v>24750</v>
      </c>
      <c r="B5058" s="294"/>
      <c r="C5058" s="294"/>
      <c r="D5058" s="294"/>
      <c r="E5058" s="294"/>
      <c r="F5058" s="294"/>
    </row>
    <row r="5059">
      <c r="A5059" s="294" t="s">
        <v>24751</v>
      </c>
      <c r="B5059" s="294"/>
      <c r="C5059" s="294"/>
      <c r="D5059" s="294"/>
      <c r="E5059" s="294"/>
      <c r="F5059" s="294"/>
    </row>
    <row r="5060">
      <c r="A5060" s="294" t="s">
        <v>24752</v>
      </c>
      <c r="B5060" s="294"/>
      <c r="C5060" s="294"/>
      <c r="D5060" s="294"/>
      <c r="E5060" s="294"/>
      <c r="F5060" s="294"/>
    </row>
    <row r="5061">
      <c r="A5061" s="294" t="s">
        <v>24753</v>
      </c>
      <c r="B5061" s="294"/>
      <c r="C5061" s="294"/>
      <c r="D5061" s="294"/>
      <c r="E5061" s="294"/>
      <c r="F5061" s="294"/>
    </row>
    <row r="5062">
      <c r="A5062" s="294" t="s">
        <v>23873</v>
      </c>
      <c r="B5062" s="294"/>
      <c r="C5062" s="294"/>
      <c r="D5062" s="294"/>
      <c r="E5062" s="294"/>
      <c r="F5062" s="294"/>
    </row>
    <row r="5063">
      <c r="A5063" s="294"/>
      <c r="B5063" s="294"/>
      <c r="C5063" s="294"/>
      <c r="D5063" s="294"/>
      <c r="E5063" s="294"/>
      <c r="F5063" s="294"/>
    </row>
    <row r="5064">
      <c r="A5064" s="294" t="s">
        <v>21312</v>
      </c>
      <c r="B5064" s="294"/>
      <c r="C5064" s="294"/>
      <c r="D5064" s="294"/>
      <c r="E5064" s="294"/>
      <c r="F5064" s="294"/>
    </row>
    <row r="5065">
      <c r="A5065" s="294" t="s">
        <v>24754</v>
      </c>
      <c r="B5065" s="294"/>
      <c r="C5065" s="294"/>
      <c r="D5065" s="294"/>
      <c r="E5065" s="294"/>
      <c r="F5065" s="294"/>
    </row>
    <row r="5066">
      <c r="A5066" s="294" t="s">
        <v>24755</v>
      </c>
      <c r="B5066" s="294"/>
      <c r="C5066" s="294"/>
      <c r="D5066" s="294"/>
      <c r="E5066" s="294"/>
      <c r="F5066" s="294"/>
    </row>
    <row r="5067">
      <c r="A5067" s="294" t="s">
        <v>24756</v>
      </c>
      <c r="B5067" s="294"/>
      <c r="C5067" s="294"/>
      <c r="D5067" s="294"/>
      <c r="E5067" s="294"/>
      <c r="F5067" s="294"/>
    </row>
    <row r="5068">
      <c r="A5068" s="294"/>
      <c r="B5068" s="294"/>
      <c r="C5068" s="294"/>
      <c r="D5068" s="294"/>
      <c r="E5068" s="294"/>
      <c r="F5068" s="294"/>
    </row>
    <row r="5069">
      <c r="A5069" s="294" t="s">
        <v>24757</v>
      </c>
      <c r="B5069" s="294"/>
      <c r="C5069" s="294"/>
      <c r="D5069" s="294"/>
      <c r="E5069" s="294"/>
      <c r="F5069" s="294"/>
    </row>
    <row r="5070">
      <c r="A5070" s="294"/>
      <c r="B5070" s="294"/>
      <c r="C5070" s="294"/>
      <c r="D5070" s="294"/>
      <c r="E5070" s="294"/>
      <c r="F5070" s="294"/>
    </row>
    <row r="5071">
      <c r="A5071" s="294" t="s">
        <v>24758</v>
      </c>
      <c r="B5071" s="294"/>
      <c r="C5071" s="294"/>
      <c r="D5071" s="294"/>
      <c r="E5071" s="294"/>
      <c r="F5071" s="294"/>
    </row>
    <row r="5072">
      <c r="A5072" s="294" t="s">
        <v>24759</v>
      </c>
      <c r="B5072" s="294"/>
      <c r="C5072" s="294"/>
      <c r="D5072" s="294"/>
      <c r="E5072" s="294"/>
      <c r="F5072" s="294"/>
    </row>
    <row r="5073">
      <c r="A5073" s="294" t="s">
        <v>24760</v>
      </c>
      <c r="B5073" s="294"/>
      <c r="C5073" s="294"/>
      <c r="D5073" s="294"/>
      <c r="E5073" s="294"/>
      <c r="F5073" s="294"/>
    </row>
    <row r="5074">
      <c r="A5074" s="294" t="s">
        <v>24761</v>
      </c>
      <c r="B5074" s="294"/>
      <c r="C5074" s="294"/>
      <c r="D5074" s="294"/>
      <c r="E5074" s="294"/>
      <c r="F5074" s="294"/>
    </row>
    <row r="5075">
      <c r="A5075" s="294" t="s">
        <v>24762</v>
      </c>
      <c r="B5075" s="294"/>
      <c r="C5075" s="294"/>
      <c r="D5075" s="294"/>
      <c r="E5075" s="294"/>
      <c r="F5075" s="294"/>
    </row>
    <row r="5076">
      <c r="A5076" s="294" t="s">
        <v>24763</v>
      </c>
      <c r="B5076" s="294"/>
      <c r="C5076" s="294"/>
      <c r="D5076" s="294"/>
      <c r="E5076" s="294"/>
      <c r="F5076" s="294"/>
    </row>
    <row r="5077">
      <c r="A5077" s="294" t="s">
        <v>24764</v>
      </c>
      <c r="B5077" s="294"/>
      <c r="C5077" s="294"/>
      <c r="D5077" s="294"/>
      <c r="E5077" s="294"/>
      <c r="F5077" s="294"/>
    </row>
    <row r="5078">
      <c r="A5078" s="294" t="s">
        <v>24765</v>
      </c>
      <c r="B5078" s="294"/>
      <c r="C5078" s="294"/>
      <c r="D5078" s="294"/>
      <c r="E5078" s="294"/>
      <c r="F5078" s="294"/>
    </row>
    <row r="5079">
      <c r="A5079" s="294" t="s">
        <v>24766</v>
      </c>
      <c r="B5079" s="294"/>
      <c r="C5079" s="294"/>
      <c r="D5079" s="294"/>
      <c r="E5079" s="294"/>
      <c r="F5079" s="294"/>
    </row>
    <row r="5080">
      <c r="A5080" s="294" t="s">
        <v>24767</v>
      </c>
      <c r="B5080" s="294"/>
      <c r="C5080" s="294"/>
      <c r="D5080" s="294"/>
      <c r="E5080" s="294"/>
      <c r="F5080" s="294"/>
    </row>
    <row r="5081">
      <c r="A5081" s="294"/>
      <c r="B5081" s="294"/>
      <c r="C5081" s="294"/>
      <c r="D5081" s="294"/>
      <c r="E5081" s="294"/>
      <c r="F5081" s="294"/>
    </row>
    <row r="5082">
      <c r="A5082" s="294"/>
      <c r="B5082" s="294"/>
      <c r="C5082" s="294"/>
      <c r="D5082" s="294"/>
      <c r="E5082" s="294"/>
      <c r="F5082" s="294"/>
    </row>
    <row r="5083">
      <c r="A5083" s="294" t="s">
        <v>24768</v>
      </c>
      <c r="B5083" s="294"/>
      <c r="C5083" s="294"/>
      <c r="D5083" s="294"/>
      <c r="E5083" s="294"/>
      <c r="F5083" s="294"/>
    </row>
    <row r="5084">
      <c r="A5084" s="294" t="s">
        <v>24769</v>
      </c>
      <c r="B5084" s="294"/>
      <c r="C5084" s="294"/>
      <c r="D5084" s="294"/>
      <c r="E5084" s="294"/>
      <c r="F5084" s="294"/>
    </row>
    <row r="5085">
      <c r="A5085" s="294"/>
      <c r="B5085" s="294"/>
      <c r="C5085" s="294"/>
      <c r="D5085" s="294"/>
      <c r="E5085" s="294"/>
      <c r="F5085" s="294"/>
    </row>
    <row r="5086">
      <c r="A5086" s="294" t="s">
        <v>24770</v>
      </c>
      <c r="B5086" s="294"/>
      <c r="C5086" s="294"/>
      <c r="D5086" s="294"/>
      <c r="E5086" s="294"/>
      <c r="F5086" s="294"/>
    </row>
    <row r="5087">
      <c r="A5087" s="294" t="s">
        <v>24771</v>
      </c>
      <c r="B5087" s="294"/>
      <c r="C5087" s="294"/>
      <c r="D5087" s="294"/>
      <c r="E5087" s="294"/>
      <c r="F5087" s="294"/>
    </row>
    <row r="5088">
      <c r="A5088" s="294" t="s">
        <v>24772</v>
      </c>
      <c r="B5088" s="294"/>
      <c r="C5088" s="294"/>
      <c r="D5088" s="294"/>
      <c r="E5088" s="294"/>
      <c r="F5088" s="294"/>
    </row>
    <row r="5089">
      <c r="A5089" s="294" t="s">
        <v>24773</v>
      </c>
      <c r="B5089" s="294"/>
      <c r="C5089" s="294"/>
      <c r="D5089" s="294"/>
      <c r="E5089" s="294"/>
      <c r="F5089" s="294"/>
    </row>
    <row r="5090">
      <c r="A5090" s="294" t="s">
        <v>24774</v>
      </c>
      <c r="B5090" s="294"/>
      <c r="C5090" s="294"/>
      <c r="D5090" s="294"/>
      <c r="E5090" s="294"/>
      <c r="F5090" s="294"/>
    </row>
    <row r="5091">
      <c r="A5091" s="294" t="s">
        <v>24775</v>
      </c>
      <c r="B5091" s="294"/>
      <c r="C5091" s="294"/>
      <c r="D5091" s="294"/>
      <c r="E5091" s="294"/>
      <c r="F5091" s="294"/>
    </row>
    <row r="5092">
      <c r="A5092" s="294" t="s">
        <v>24776</v>
      </c>
      <c r="B5092" s="294"/>
      <c r="C5092" s="294"/>
      <c r="D5092" s="294"/>
      <c r="E5092" s="294"/>
      <c r="F5092" s="294"/>
    </row>
    <row r="5093">
      <c r="A5093" s="294"/>
      <c r="B5093" s="294"/>
      <c r="C5093" s="294"/>
      <c r="D5093" s="294"/>
      <c r="E5093" s="294"/>
      <c r="F5093" s="294"/>
    </row>
    <row r="5094">
      <c r="A5094" s="294" t="s">
        <v>24777</v>
      </c>
      <c r="B5094" s="294"/>
      <c r="C5094" s="294"/>
      <c r="D5094" s="294"/>
      <c r="E5094" s="294"/>
      <c r="F5094" s="294"/>
    </row>
    <row r="5095">
      <c r="A5095" s="294" t="s">
        <v>24778</v>
      </c>
      <c r="B5095" s="294"/>
      <c r="C5095" s="294"/>
      <c r="D5095" s="294"/>
      <c r="E5095" s="294"/>
      <c r="F5095" s="294"/>
    </row>
    <row r="5096">
      <c r="A5096" s="294"/>
      <c r="B5096" s="294"/>
      <c r="C5096" s="294"/>
      <c r="D5096" s="294"/>
      <c r="E5096" s="294"/>
      <c r="F5096" s="294"/>
    </row>
    <row r="5097">
      <c r="A5097" s="294" t="s">
        <v>24779</v>
      </c>
      <c r="B5097" s="294"/>
      <c r="C5097" s="294"/>
      <c r="D5097" s="294"/>
      <c r="E5097" s="294"/>
      <c r="F5097" s="294"/>
    </row>
    <row r="5098">
      <c r="A5098" s="294" t="s">
        <v>24780</v>
      </c>
      <c r="B5098" s="294"/>
      <c r="C5098" s="294"/>
      <c r="D5098" s="294"/>
      <c r="E5098" s="294"/>
      <c r="F5098" s="294"/>
    </row>
    <row r="5099">
      <c r="A5099" s="294" t="s">
        <v>24781</v>
      </c>
      <c r="B5099" s="294"/>
      <c r="C5099" s="294"/>
      <c r="D5099" s="294"/>
      <c r="E5099" s="294"/>
      <c r="F5099" s="294"/>
    </row>
    <row r="5100">
      <c r="A5100" s="294" t="s">
        <v>24782</v>
      </c>
      <c r="B5100" s="294"/>
      <c r="C5100" s="294"/>
      <c r="D5100" s="294"/>
      <c r="E5100" s="294"/>
      <c r="F5100" s="294"/>
    </row>
    <row r="5101">
      <c r="A5101" s="294" t="s">
        <v>24783</v>
      </c>
      <c r="B5101" s="294"/>
      <c r="C5101" s="294"/>
      <c r="D5101" s="294"/>
      <c r="E5101" s="294"/>
      <c r="F5101" s="294"/>
    </row>
    <row r="5102">
      <c r="A5102" s="294" t="s">
        <v>24784</v>
      </c>
      <c r="B5102" s="294"/>
      <c r="C5102" s="294"/>
      <c r="D5102" s="294"/>
      <c r="E5102" s="294"/>
      <c r="F5102" s="294"/>
    </row>
    <row r="5103">
      <c r="A5103" s="294" t="s">
        <v>24785</v>
      </c>
      <c r="B5103" s="294"/>
      <c r="C5103" s="294"/>
      <c r="D5103" s="294"/>
      <c r="E5103" s="294"/>
      <c r="F5103" s="294"/>
    </row>
    <row r="5104">
      <c r="A5104" s="294"/>
      <c r="B5104" s="294"/>
      <c r="C5104" s="294"/>
      <c r="D5104" s="294"/>
      <c r="E5104" s="294"/>
      <c r="F5104" s="294"/>
    </row>
    <row r="5105">
      <c r="A5105" s="294" t="s">
        <v>21401</v>
      </c>
      <c r="B5105" s="294"/>
      <c r="C5105" s="294"/>
      <c r="D5105" s="294"/>
      <c r="E5105" s="294"/>
      <c r="F5105" s="294"/>
    </row>
    <row r="5106">
      <c r="A5106" s="294"/>
      <c r="B5106" s="294"/>
      <c r="C5106" s="294"/>
      <c r="D5106" s="294"/>
      <c r="E5106" s="294"/>
      <c r="F5106" s="294"/>
    </row>
    <row r="5107">
      <c r="A5107" s="294" t="s">
        <v>24786</v>
      </c>
      <c r="B5107" s="294"/>
      <c r="C5107" s="294"/>
      <c r="D5107" s="294"/>
      <c r="E5107" s="294"/>
      <c r="F5107" s="294"/>
    </row>
    <row r="5108">
      <c r="A5108" s="294" t="s">
        <v>24787</v>
      </c>
      <c r="B5108" s="294"/>
      <c r="C5108" s="294"/>
      <c r="D5108" s="294"/>
      <c r="E5108" s="294"/>
      <c r="F5108" s="294"/>
    </row>
    <row r="5109">
      <c r="A5109" s="294" t="s">
        <v>24788</v>
      </c>
      <c r="B5109" s="294"/>
      <c r="C5109" s="294"/>
      <c r="D5109" s="294"/>
      <c r="E5109" s="294"/>
      <c r="F5109" s="294"/>
    </row>
    <row r="5110">
      <c r="A5110" s="294" t="s">
        <v>24789</v>
      </c>
      <c r="B5110" s="294"/>
      <c r="C5110" s="294"/>
      <c r="D5110" s="294"/>
      <c r="E5110" s="294"/>
      <c r="F5110" s="294"/>
    </row>
    <row r="5111">
      <c r="A5111" s="294" t="s">
        <v>24790</v>
      </c>
      <c r="B5111" s="294"/>
      <c r="C5111" s="294"/>
      <c r="D5111" s="294"/>
      <c r="E5111" s="294"/>
      <c r="F5111" s="294"/>
    </row>
    <row r="5112">
      <c r="A5112" s="294" t="s">
        <v>24791</v>
      </c>
      <c r="B5112" s="294"/>
      <c r="C5112" s="294"/>
      <c r="D5112" s="294"/>
      <c r="E5112" s="294"/>
      <c r="F5112" s="294"/>
    </row>
    <row r="5113">
      <c r="A5113" s="294" t="s">
        <v>24792</v>
      </c>
      <c r="B5113" s="294"/>
      <c r="C5113" s="294"/>
      <c r="D5113" s="294"/>
      <c r="E5113" s="294"/>
      <c r="F5113" s="294"/>
    </row>
    <row r="5114">
      <c r="A5114" s="294"/>
      <c r="B5114" s="294"/>
      <c r="C5114" s="294"/>
      <c r="D5114" s="294"/>
      <c r="E5114" s="294"/>
      <c r="F5114" s="294"/>
    </row>
    <row r="5115">
      <c r="A5115" s="294" t="s">
        <v>21407</v>
      </c>
      <c r="B5115" s="294"/>
      <c r="C5115" s="294"/>
      <c r="D5115" s="294"/>
      <c r="E5115" s="294"/>
      <c r="F5115" s="294"/>
    </row>
    <row r="5116">
      <c r="A5116" s="294"/>
      <c r="B5116" s="294"/>
      <c r="C5116" s="294"/>
      <c r="D5116" s="294"/>
      <c r="E5116" s="294"/>
      <c r="F5116" s="294"/>
    </row>
    <row r="5117">
      <c r="A5117" s="294" t="s">
        <v>24793</v>
      </c>
      <c r="B5117" s="294"/>
      <c r="C5117" s="294"/>
      <c r="D5117" s="294"/>
      <c r="E5117" s="294"/>
      <c r="F5117" s="294"/>
    </row>
    <row r="5118">
      <c r="A5118" s="294" t="s">
        <v>24794</v>
      </c>
      <c r="B5118" s="294"/>
      <c r="C5118" s="294"/>
      <c r="D5118" s="294"/>
      <c r="E5118" s="294"/>
      <c r="F5118" s="294"/>
    </row>
    <row r="5119">
      <c r="A5119" s="294" t="s">
        <v>24795</v>
      </c>
      <c r="B5119" s="294"/>
      <c r="C5119" s="294"/>
      <c r="D5119" s="294"/>
      <c r="E5119" s="294"/>
      <c r="F5119" s="294"/>
    </row>
    <row r="5120">
      <c r="A5120" s="294" t="s">
        <v>24796</v>
      </c>
      <c r="B5120" s="294"/>
      <c r="C5120" s="294"/>
      <c r="D5120" s="294"/>
      <c r="E5120" s="294"/>
      <c r="F5120" s="294"/>
    </row>
    <row r="5121">
      <c r="A5121" s="294" t="s">
        <v>24797</v>
      </c>
      <c r="B5121" s="294"/>
      <c r="C5121" s="294"/>
      <c r="D5121" s="294"/>
      <c r="E5121" s="294"/>
      <c r="F5121" s="294"/>
    </row>
    <row r="5122">
      <c r="A5122" s="294" t="s">
        <v>24798</v>
      </c>
      <c r="B5122" s="294"/>
      <c r="C5122" s="294"/>
      <c r="D5122" s="294"/>
      <c r="E5122" s="294"/>
      <c r="F5122" s="294"/>
    </row>
    <row r="5123">
      <c r="A5123" s="294" t="s">
        <v>24799</v>
      </c>
      <c r="B5123" s="294"/>
      <c r="C5123" s="294"/>
      <c r="D5123" s="294"/>
      <c r="E5123" s="294"/>
      <c r="F5123" s="294"/>
    </row>
    <row r="5124">
      <c r="A5124" s="294"/>
      <c r="B5124" s="294"/>
      <c r="C5124" s="294"/>
      <c r="D5124" s="294"/>
      <c r="E5124" s="294"/>
      <c r="F5124" s="294"/>
    </row>
    <row r="5125">
      <c r="A5125" s="294"/>
      <c r="B5125" s="294"/>
      <c r="C5125" s="294"/>
      <c r="D5125" s="294"/>
      <c r="E5125" s="294"/>
      <c r="F5125" s="294"/>
    </row>
    <row r="5126">
      <c r="A5126" s="294" t="s">
        <v>21304</v>
      </c>
      <c r="B5126" s="294"/>
      <c r="C5126" s="294"/>
      <c r="D5126" s="294"/>
      <c r="E5126" s="294"/>
      <c r="F5126" s="294"/>
    </row>
    <row r="5127">
      <c r="A5127" s="294"/>
      <c r="B5127" s="294"/>
      <c r="C5127" s="294"/>
      <c r="D5127" s="294"/>
      <c r="E5127" s="294"/>
      <c r="F5127" s="294"/>
    </row>
    <row r="5128">
      <c r="A5128" s="294" t="s">
        <v>24800</v>
      </c>
      <c r="B5128" s="294"/>
      <c r="C5128" s="294"/>
      <c r="D5128" s="294"/>
      <c r="E5128" s="294"/>
      <c r="F5128" s="294"/>
    </row>
    <row r="5129">
      <c r="A5129" s="294" t="s">
        <v>24801</v>
      </c>
      <c r="B5129" s="294"/>
      <c r="C5129" s="294"/>
      <c r="D5129" s="294"/>
      <c r="E5129" s="294"/>
      <c r="F5129" s="294"/>
    </row>
    <row r="5130">
      <c r="A5130" s="294" t="s">
        <v>24802</v>
      </c>
      <c r="B5130" s="294"/>
      <c r="C5130" s="294"/>
      <c r="D5130" s="294"/>
      <c r="E5130" s="294"/>
      <c r="F5130" s="294"/>
    </row>
    <row r="5131">
      <c r="A5131" s="294" t="s">
        <v>24803</v>
      </c>
      <c r="B5131" s="294"/>
      <c r="C5131" s="294"/>
      <c r="D5131" s="294"/>
      <c r="E5131" s="294"/>
      <c r="F5131" s="294"/>
    </row>
    <row r="5132">
      <c r="A5132" s="294" t="s">
        <v>24804</v>
      </c>
      <c r="B5132" s="294"/>
      <c r="C5132" s="294"/>
      <c r="D5132" s="294"/>
      <c r="E5132" s="294"/>
      <c r="F5132" s="294"/>
    </row>
    <row r="5133">
      <c r="A5133" s="294" t="s">
        <v>24805</v>
      </c>
      <c r="B5133" s="294"/>
      <c r="C5133" s="294"/>
      <c r="D5133" s="294"/>
      <c r="E5133" s="294"/>
      <c r="F5133" s="294"/>
    </row>
    <row r="5134">
      <c r="A5134" s="294" t="s">
        <v>24806</v>
      </c>
      <c r="B5134" s="294"/>
      <c r="C5134" s="294"/>
      <c r="D5134" s="294"/>
      <c r="E5134" s="294"/>
      <c r="F5134" s="294"/>
    </row>
    <row r="5135">
      <c r="A5135" s="294" t="s">
        <v>24807</v>
      </c>
      <c r="B5135" s="294"/>
      <c r="C5135" s="294"/>
      <c r="D5135" s="294"/>
      <c r="E5135" s="294"/>
      <c r="F5135" s="294"/>
    </row>
    <row r="5136">
      <c r="A5136" s="294" t="s">
        <v>24808</v>
      </c>
      <c r="B5136" s="294"/>
      <c r="C5136" s="294"/>
      <c r="D5136" s="294"/>
      <c r="E5136" s="294"/>
      <c r="F5136" s="294"/>
    </row>
    <row r="5137">
      <c r="A5137" s="294" t="s">
        <v>24809</v>
      </c>
      <c r="B5137" s="294"/>
      <c r="C5137" s="294"/>
      <c r="D5137" s="294"/>
      <c r="E5137" s="294"/>
      <c r="F5137" s="294"/>
    </row>
    <row r="5138">
      <c r="A5138" s="294" t="s">
        <v>24810</v>
      </c>
      <c r="B5138" s="294"/>
      <c r="C5138" s="294"/>
      <c r="D5138" s="294"/>
      <c r="E5138" s="294"/>
      <c r="F5138" s="294"/>
    </row>
    <row r="5139">
      <c r="A5139" s="294"/>
      <c r="B5139" s="294"/>
      <c r="C5139" s="294"/>
      <c r="D5139" s="294"/>
      <c r="E5139" s="294"/>
      <c r="F5139" s="294"/>
    </row>
    <row r="5140">
      <c r="A5140" s="294" t="s">
        <v>21312</v>
      </c>
      <c r="B5140" s="294"/>
      <c r="C5140" s="294"/>
      <c r="D5140" s="294"/>
      <c r="E5140" s="294"/>
      <c r="F5140" s="294"/>
    </row>
    <row r="5141">
      <c r="A5141" s="294" t="s">
        <v>24811</v>
      </c>
      <c r="B5141" s="294"/>
      <c r="C5141" s="294"/>
      <c r="D5141" s="294"/>
      <c r="E5141" s="294"/>
      <c r="F5141" s="294"/>
    </row>
    <row r="5142">
      <c r="A5142" s="294" t="s">
        <v>21672</v>
      </c>
      <c r="B5142" s="294"/>
      <c r="C5142" s="294"/>
      <c r="D5142" s="294"/>
      <c r="E5142" s="294"/>
      <c r="F5142" s="294"/>
    </row>
    <row r="5143">
      <c r="A5143" s="294" t="s">
        <v>24812</v>
      </c>
      <c r="B5143" s="294"/>
      <c r="C5143" s="294"/>
      <c r="D5143" s="294"/>
      <c r="E5143" s="294"/>
      <c r="F5143" s="294"/>
    </row>
    <row r="5144">
      <c r="A5144" s="294"/>
      <c r="B5144" s="294"/>
      <c r="C5144" s="294"/>
      <c r="D5144" s="294"/>
      <c r="E5144" s="294"/>
      <c r="F5144" s="294"/>
    </row>
    <row r="5145">
      <c r="A5145" s="294" t="s">
        <v>24813</v>
      </c>
      <c r="B5145" s="294"/>
      <c r="C5145" s="294"/>
      <c r="D5145" s="294"/>
      <c r="E5145" s="294"/>
      <c r="F5145" s="294"/>
    </row>
    <row r="5146">
      <c r="A5146" s="294"/>
      <c r="B5146" s="294"/>
      <c r="C5146" s="294"/>
      <c r="D5146" s="294"/>
      <c r="E5146" s="294"/>
      <c r="F5146" s="294"/>
    </row>
    <row r="5147">
      <c r="A5147" s="294" t="s">
        <v>24814</v>
      </c>
      <c r="B5147" s="294"/>
      <c r="C5147" s="294"/>
      <c r="D5147" s="294"/>
      <c r="E5147" s="294"/>
      <c r="F5147" s="294"/>
    </row>
    <row r="5148">
      <c r="A5148" s="294" t="s">
        <v>24815</v>
      </c>
      <c r="B5148" s="294"/>
      <c r="C5148" s="294"/>
      <c r="D5148" s="294"/>
      <c r="E5148" s="294"/>
      <c r="F5148" s="294"/>
    </row>
    <row r="5149">
      <c r="A5149" s="294" t="s">
        <v>24816</v>
      </c>
      <c r="B5149" s="294"/>
      <c r="C5149" s="294"/>
      <c r="D5149" s="294"/>
      <c r="E5149" s="294"/>
      <c r="F5149" s="294"/>
    </row>
    <row r="5150">
      <c r="A5150" s="294" t="s">
        <v>24817</v>
      </c>
      <c r="B5150" s="294"/>
      <c r="C5150" s="294"/>
      <c r="D5150" s="294"/>
      <c r="E5150" s="294"/>
      <c r="F5150" s="294"/>
    </row>
    <row r="5151">
      <c r="A5151" s="294" t="s">
        <v>24818</v>
      </c>
      <c r="B5151" s="294"/>
      <c r="C5151" s="294"/>
      <c r="D5151" s="294"/>
      <c r="E5151" s="294"/>
      <c r="F5151" s="294"/>
    </row>
    <row r="5152">
      <c r="A5152" s="294" t="s">
        <v>24819</v>
      </c>
      <c r="B5152" s="294"/>
      <c r="C5152" s="294"/>
      <c r="D5152" s="294"/>
      <c r="E5152" s="294"/>
      <c r="F5152" s="294"/>
    </row>
    <row r="5153">
      <c r="A5153" s="294" t="s">
        <v>24820</v>
      </c>
      <c r="B5153" s="294"/>
      <c r="C5153" s="294"/>
      <c r="D5153" s="294"/>
      <c r="E5153" s="294"/>
      <c r="F5153" s="294"/>
    </row>
    <row r="5154">
      <c r="A5154" s="294" t="s">
        <v>24821</v>
      </c>
      <c r="B5154" s="294"/>
      <c r="C5154" s="294"/>
      <c r="D5154" s="294"/>
      <c r="E5154" s="294"/>
      <c r="F5154" s="294"/>
    </row>
    <row r="5155">
      <c r="A5155" s="294" t="s">
        <v>24822</v>
      </c>
      <c r="B5155" s="294"/>
      <c r="C5155" s="294"/>
      <c r="D5155" s="294"/>
      <c r="E5155" s="294"/>
      <c r="F5155" s="294"/>
    </row>
    <row r="5156">
      <c r="A5156" s="294" t="s">
        <v>24823</v>
      </c>
      <c r="B5156" s="294"/>
      <c r="C5156" s="294"/>
      <c r="D5156" s="294"/>
      <c r="E5156" s="294"/>
      <c r="F5156" s="294"/>
    </row>
    <row r="5157">
      <c r="A5157" s="294"/>
      <c r="B5157" s="294"/>
      <c r="C5157" s="294"/>
      <c r="D5157" s="294"/>
      <c r="E5157" s="294"/>
      <c r="F5157" s="294"/>
    </row>
    <row r="5158">
      <c r="A5158" s="294"/>
      <c r="B5158" s="294"/>
      <c r="C5158" s="294"/>
      <c r="D5158" s="294"/>
      <c r="E5158" s="294"/>
      <c r="F5158" s="294"/>
    </row>
    <row r="5159">
      <c r="A5159" s="294" t="s">
        <v>24824</v>
      </c>
      <c r="B5159" s="294"/>
      <c r="C5159" s="294"/>
      <c r="D5159" s="294"/>
      <c r="E5159" s="294"/>
      <c r="F5159" s="294"/>
    </row>
    <row r="5160">
      <c r="A5160" s="294" t="s">
        <v>24825</v>
      </c>
      <c r="B5160" s="294"/>
      <c r="C5160" s="294"/>
      <c r="D5160" s="294"/>
      <c r="E5160" s="294"/>
      <c r="F5160" s="294"/>
    </row>
    <row r="5161">
      <c r="A5161" s="294"/>
      <c r="B5161" s="294"/>
      <c r="C5161" s="294"/>
      <c r="D5161" s="294"/>
      <c r="E5161" s="294"/>
      <c r="F5161" s="294"/>
    </row>
    <row r="5162">
      <c r="A5162" s="294" t="s">
        <v>24826</v>
      </c>
      <c r="B5162" s="294"/>
      <c r="C5162" s="294"/>
      <c r="D5162" s="294"/>
      <c r="E5162" s="294"/>
      <c r="F5162" s="294"/>
    </row>
    <row r="5163">
      <c r="A5163" s="294" t="s">
        <v>24827</v>
      </c>
      <c r="B5163" s="294"/>
      <c r="C5163" s="294"/>
      <c r="D5163" s="294"/>
      <c r="E5163" s="294"/>
      <c r="F5163" s="294"/>
    </row>
    <row r="5164">
      <c r="A5164" s="294" t="s">
        <v>24828</v>
      </c>
      <c r="B5164" s="294"/>
      <c r="C5164" s="294"/>
      <c r="D5164" s="294"/>
      <c r="E5164" s="294"/>
      <c r="F5164" s="294"/>
    </row>
    <row r="5165">
      <c r="A5165" s="294" t="s">
        <v>24829</v>
      </c>
      <c r="B5165" s="294"/>
      <c r="C5165" s="294"/>
      <c r="D5165" s="294"/>
      <c r="E5165" s="294"/>
      <c r="F5165" s="294"/>
    </row>
    <row r="5166">
      <c r="A5166" s="294" t="s">
        <v>24830</v>
      </c>
      <c r="B5166" s="294"/>
      <c r="C5166" s="294"/>
      <c r="D5166" s="294"/>
      <c r="E5166" s="294"/>
      <c r="F5166" s="294"/>
    </row>
    <row r="5167">
      <c r="A5167" s="294" t="s">
        <v>24831</v>
      </c>
      <c r="B5167" s="294"/>
      <c r="C5167" s="294"/>
      <c r="D5167" s="294"/>
      <c r="E5167" s="294"/>
      <c r="F5167" s="294"/>
    </row>
    <row r="5168">
      <c r="A5168" s="294" t="s">
        <v>24832</v>
      </c>
      <c r="B5168" s="294"/>
      <c r="C5168" s="294"/>
      <c r="D5168" s="294"/>
      <c r="E5168" s="294"/>
      <c r="F5168" s="294"/>
    </row>
    <row r="5169">
      <c r="A5169" s="294"/>
      <c r="B5169" s="294"/>
      <c r="C5169" s="294"/>
      <c r="D5169" s="294"/>
      <c r="E5169" s="294"/>
      <c r="F5169" s="294"/>
    </row>
    <row r="5170">
      <c r="A5170" s="294"/>
      <c r="B5170" s="294"/>
      <c r="C5170" s="294"/>
      <c r="D5170" s="294"/>
      <c r="E5170" s="294"/>
      <c r="F5170" s="294"/>
    </row>
    <row r="5171">
      <c r="A5171" s="294" t="s">
        <v>24833</v>
      </c>
      <c r="B5171" s="294"/>
      <c r="C5171" s="294"/>
      <c r="D5171" s="294"/>
      <c r="E5171" s="294"/>
      <c r="F5171" s="294"/>
    </row>
    <row r="5172">
      <c r="A5172" s="294" t="s">
        <v>24834</v>
      </c>
      <c r="B5172" s="294"/>
      <c r="C5172" s="294"/>
      <c r="D5172" s="294"/>
      <c r="E5172" s="294"/>
      <c r="F5172" s="294"/>
    </row>
    <row r="5173">
      <c r="A5173" s="294"/>
      <c r="B5173" s="294"/>
      <c r="C5173" s="294"/>
      <c r="D5173" s="294"/>
      <c r="E5173" s="294"/>
      <c r="F5173" s="294"/>
    </row>
    <row r="5174">
      <c r="A5174" s="294" t="s">
        <v>24835</v>
      </c>
      <c r="B5174" s="294"/>
      <c r="C5174" s="294"/>
      <c r="D5174" s="294"/>
      <c r="E5174" s="294"/>
      <c r="F5174" s="294"/>
    </row>
    <row r="5175">
      <c r="A5175" s="294" t="s">
        <v>24836</v>
      </c>
      <c r="B5175" s="294"/>
      <c r="C5175" s="294"/>
      <c r="D5175" s="294"/>
      <c r="E5175" s="294"/>
      <c r="F5175" s="294"/>
    </row>
    <row r="5176">
      <c r="A5176" s="294" t="s">
        <v>24837</v>
      </c>
      <c r="B5176" s="294"/>
      <c r="C5176" s="294"/>
      <c r="D5176" s="294"/>
      <c r="E5176" s="294"/>
      <c r="F5176" s="294"/>
    </row>
    <row r="5177">
      <c r="A5177" s="294" t="s">
        <v>24838</v>
      </c>
      <c r="B5177" s="294"/>
      <c r="C5177" s="294"/>
      <c r="D5177" s="294"/>
      <c r="E5177" s="294"/>
      <c r="F5177" s="294"/>
    </row>
    <row r="5178">
      <c r="A5178" s="294" t="s">
        <v>24839</v>
      </c>
      <c r="B5178" s="294"/>
      <c r="C5178" s="294"/>
      <c r="D5178" s="294"/>
      <c r="E5178" s="294"/>
      <c r="F5178" s="294"/>
    </row>
    <row r="5179">
      <c r="A5179" s="294" t="s">
        <v>24840</v>
      </c>
      <c r="B5179" s="294"/>
      <c r="C5179" s="294"/>
      <c r="D5179" s="294"/>
      <c r="E5179" s="294"/>
      <c r="F5179" s="294"/>
    </row>
    <row r="5180">
      <c r="A5180" s="294" t="s">
        <v>24841</v>
      </c>
      <c r="B5180" s="294"/>
      <c r="C5180" s="294"/>
      <c r="D5180" s="294"/>
      <c r="E5180" s="294"/>
      <c r="F5180" s="294"/>
    </row>
    <row r="5181">
      <c r="A5181" s="294" t="s">
        <v>24842</v>
      </c>
      <c r="B5181" s="294"/>
      <c r="C5181" s="294"/>
      <c r="D5181" s="294"/>
      <c r="E5181" s="294"/>
      <c r="F5181" s="294"/>
    </row>
    <row r="5182">
      <c r="A5182" s="294" t="s">
        <v>24843</v>
      </c>
      <c r="B5182" s="294"/>
      <c r="C5182" s="294"/>
      <c r="D5182" s="294"/>
      <c r="E5182" s="294"/>
      <c r="F5182" s="294"/>
    </row>
    <row r="5183">
      <c r="A5183" s="294" t="s">
        <v>24844</v>
      </c>
      <c r="B5183" s="294"/>
      <c r="C5183" s="294"/>
      <c r="D5183" s="294"/>
      <c r="E5183" s="294"/>
      <c r="F5183" s="294"/>
    </row>
    <row r="5184">
      <c r="A5184" s="294"/>
      <c r="B5184" s="294"/>
      <c r="C5184" s="294"/>
      <c r="D5184" s="294"/>
      <c r="E5184" s="294"/>
      <c r="F5184" s="294"/>
    </row>
    <row r="5185">
      <c r="A5185" s="294"/>
      <c r="B5185" s="294"/>
      <c r="C5185" s="294"/>
      <c r="D5185" s="294"/>
      <c r="E5185" s="294"/>
      <c r="F5185" s="294"/>
    </row>
    <row r="5186">
      <c r="A5186" s="294" t="s">
        <v>24845</v>
      </c>
      <c r="B5186" s="294"/>
      <c r="C5186" s="294"/>
      <c r="D5186" s="294"/>
      <c r="E5186" s="294"/>
      <c r="F5186" s="294"/>
    </row>
    <row r="5187">
      <c r="A5187" s="294"/>
      <c r="B5187" s="294"/>
      <c r="C5187" s="294"/>
      <c r="D5187" s="294"/>
      <c r="E5187" s="294"/>
      <c r="F5187" s="294"/>
    </row>
    <row r="5188">
      <c r="A5188" s="294" t="s">
        <v>24846</v>
      </c>
      <c r="B5188" s="294"/>
      <c r="C5188" s="294"/>
      <c r="D5188" s="294"/>
      <c r="E5188" s="294"/>
      <c r="F5188" s="294"/>
    </row>
    <row r="5189">
      <c r="A5189" s="294" t="s">
        <v>24847</v>
      </c>
      <c r="B5189" s="294"/>
      <c r="C5189" s="294"/>
      <c r="D5189" s="294"/>
      <c r="E5189" s="294"/>
      <c r="F5189" s="294"/>
    </row>
    <row r="5190">
      <c r="A5190" s="294" t="s">
        <v>24848</v>
      </c>
      <c r="B5190" s="294"/>
      <c r="C5190" s="294"/>
      <c r="D5190" s="294"/>
      <c r="E5190" s="294"/>
      <c r="F5190" s="294"/>
    </row>
    <row r="5191">
      <c r="A5191" s="294" t="s">
        <v>24849</v>
      </c>
      <c r="B5191" s="294"/>
      <c r="C5191" s="294"/>
      <c r="D5191" s="294"/>
      <c r="E5191" s="294"/>
      <c r="F5191" s="294"/>
    </row>
    <row r="5192">
      <c r="A5192" s="294" t="s">
        <v>24850</v>
      </c>
      <c r="B5192" s="294"/>
      <c r="C5192" s="294"/>
      <c r="D5192" s="294"/>
      <c r="E5192" s="294"/>
      <c r="F5192" s="294"/>
    </row>
    <row r="5193">
      <c r="A5193" s="294"/>
      <c r="B5193" s="294"/>
      <c r="C5193" s="294"/>
      <c r="D5193" s="294"/>
      <c r="E5193" s="294"/>
      <c r="F5193" s="294"/>
    </row>
    <row r="5194">
      <c r="A5194" s="294" t="s">
        <v>24851</v>
      </c>
      <c r="B5194" s="294"/>
      <c r="C5194" s="294"/>
      <c r="D5194" s="294"/>
      <c r="E5194" s="294"/>
      <c r="F5194" s="294"/>
    </row>
    <row r="5195">
      <c r="A5195" s="294"/>
      <c r="B5195" s="294"/>
      <c r="C5195" s="294"/>
      <c r="D5195" s="294"/>
      <c r="E5195" s="294"/>
      <c r="F5195" s="294"/>
    </row>
    <row r="5196">
      <c r="A5196" s="294" t="s">
        <v>24852</v>
      </c>
      <c r="B5196" s="294"/>
      <c r="C5196" s="294"/>
      <c r="D5196" s="294"/>
      <c r="E5196" s="294"/>
      <c r="F5196" s="294"/>
    </row>
    <row r="5197">
      <c r="A5197" s="294" t="s">
        <v>24853</v>
      </c>
      <c r="B5197" s="294"/>
      <c r="C5197" s="294"/>
      <c r="D5197" s="294"/>
      <c r="E5197" s="294"/>
      <c r="F5197" s="294"/>
    </row>
    <row r="5198">
      <c r="A5198" s="294" t="s">
        <v>24854</v>
      </c>
      <c r="B5198" s="294"/>
      <c r="C5198" s="294"/>
      <c r="D5198" s="294"/>
      <c r="E5198" s="294"/>
      <c r="F5198" s="294"/>
    </row>
    <row r="5199">
      <c r="A5199" s="294" t="s">
        <v>24855</v>
      </c>
      <c r="B5199" s="294"/>
      <c r="C5199" s="294"/>
      <c r="D5199" s="294"/>
      <c r="E5199" s="294"/>
      <c r="F5199" s="294"/>
    </row>
    <row r="5200">
      <c r="A5200" s="294"/>
      <c r="B5200" s="294"/>
      <c r="C5200" s="294"/>
      <c r="D5200" s="294"/>
      <c r="E5200" s="294"/>
      <c r="F5200" s="294"/>
    </row>
    <row r="5201">
      <c r="A5201" s="294" t="s">
        <v>24856</v>
      </c>
      <c r="B5201" s="294"/>
      <c r="C5201" s="294"/>
      <c r="D5201" s="294"/>
      <c r="E5201" s="294"/>
      <c r="F5201" s="294"/>
    </row>
    <row r="5202">
      <c r="A5202" s="294" t="s">
        <v>24857</v>
      </c>
      <c r="B5202" s="294"/>
      <c r="C5202" s="294"/>
      <c r="D5202" s="294"/>
      <c r="E5202" s="294"/>
      <c r="F5202" s="294"/>
    </row>
    <row r="5203">
      <c r="A5203" s="294"/>
      <c r="B5203" s="294"/>
      <c r="C5203" s="294"/>
      <c r="D5203" s="294"/>
      <c r="E5203" s="294"/>
      <c r="F5203" s="294"/>
    </row>
    <row r="5204">
      <c r="A5204" s="294" t="s">
        <v>24858</v>
      </c>
      <c r="B5204" s="294"/>
      <c r="C5204" s="294"/>
      <c r="D5204" s="294"/>
      <c r="E5204" s="294"/>
      <c r="F5204" s="294"/>
    </row>
    <row r="5205">
      <c r="A5205" s="294" t="s">
        <v>24859</v>
      </c>
      <c r="B5205" s="294"/>
      <c r="C5205" s="294"/>
      <c r="D5205" s="294"/>
      <c r="E5205" s="294"/>
      <c r="F5205" s="294"/>
    </row>
    <row r="5206">
      <c r="A5206" s="294" t="s">
        <v>24860</v>
      </c>
      <c r="B5206" s="294"/>
      <c r="C5206" s="294"/>
      <c r="D5206" s="294"/>
      <c r="E5206" s="294"/>
      <c r="F5206" s="294"/>
    </row>
    <row r="5207">
      <c r="A5207" s="294" t="s">
        <v>24861</v>
      </c>
      <c r="B5207" s="294"/>
      <c r="C5207" s="294"/>
      <c r="D5207" s="294"/>
      <c r="E5207" s="294"/>
      <c r="F5207" s="294"/>
    </row>
    <row r="5208">
      <c r="A5208" s="294" t="s">
        <v>24862</v>
      </c>
      <c r="B5208" s="294"/>
      <c r="C5208" s="294"/>
      <c r="D5208" s="294"/>
      <c r="E5208" s="294"/>
      <c r="F5208" s="294"/>
    </row>
    <row r="5209">
      <c r="A5209" s="294" t="s">
        <v>24863</v>
      </c>
      <c r="B5209" s="294"/>
      <c r="C5209" s="294"/>
      <c r="D5209" s="294"/>
      <c r="E5209" s="294"/>
      <c r="F5209" s="294"/>
    </row>
    <row r="5210">
      <c r="A5210" s="294" t="s">
        <v>24864</v>
      </c>
      <c r="B5210" s="294"/>
      <c r="C5210" s="294"/>
      <c r="D5210" s="294"/>
      <c r="E5210" s="294"/>
      <c r="F5210" s="294"/>
    </row>
    <row r="5211">
      <c r="A5211" s="294" t="s">
        <v>24865</v>
      </c>
      <c r="B5211" s="294"/>
      <c r="C5211" s="294"/>
      <c r="D5211" s="294"/>
      <c r="E5211" s="294"/>
      <c r="F5211" s="294"/>
    </row>
    <row r="5212">
      <c r="A5212" s="294" t="s">
        <v>24866</v>
      </c>
      <c r="B5212" s="294"/>
      <c r="C5212" s="294"/>
      <c r="D5212" s="294"/>
      <c r="E5212" s="294"/>
      <c r="F5212" s="294"/>
    </row>
    <row r="5213">
      <c r="A5213" s="294" t="s">
        <v>24867</v>
      </c>
      <c r="B5213" s="294"/>
      <c r="C5213" s="294"/>
      <c r="D5213" s="294"/>
      <c r="E5213" s="294"/>
      <c r="F5213" s="294"/>
    </row>
    <row r="5214">
      <c r="A5214" s="294" t="s">
        <v>23052</v>
      </c>
      <c r="B5214" s="294"/>
      <c r="C5214" s="294"/>
      <c r="D5214" s="294"/>
      <c r="E5214" s="294"/>
      <c r="F5214" s="294"/>
    </row>
    <row r="5215">
      <c r="A5215" s="294" t="s">
        <v>24868</v>
      </c>
      <c r="B5215" s="294"/>
      <c r="C5215" s="294"/>
      <c r="D5215" s="294"/>
      <c r="E5215" s="294"/>
      <c r="F5215" s="294"/>
    </row>
    <row r="5216">
      <c r="A5216" s="294" t="s">
        <v>24869</v>
      </c>
      <c r="B5216" s="294"/>
      <c r="C5216" s="294"/>
      <c r="D5216" s="294"/>
      <c r="E5216" s="294"/>
      <c r="F5216" s="294"/>
    </row>
    <row r="5217">
      <c r="A5217" s="294" t="s">
        <v>24870</v>
      </c>
      <c r="B5217" s="294"/>
      <c r="C5217" s="294"/>
      <c r="D5217" s="294"/>
      <c r="E5217" s="294"/>
      <c r="F5217" s="294"/>
    </row>
    <row r="5218">
      <c r="A5218" s="294" t="s">
        <v>23508</v>
      </c>
      <c r="B5218" s="294"/>
      <c r="C5218" s="294"/>
      <c r="D5218" s="294"/>
      <c r="E5218" s="294"/>
      <c r="F5218" s="294"/>
    </row>
    <row r="5219">
      <c r="A5219" s="294" t="s">
        <v>23509</v>
      </c>
      <c r="B5219" s="294"/>
      <c r="C5219" s="294"/>
      <c r="D5219" s="294"/>
      <c r="E5219" s="294"/>
      <c r="F5219" s="294"/>
    </row>
    <row r="5220">
      <c r="A5220" s="294" t="s">
        <v>24871</v>
      </c>
      <c r="B5220" s="294"/>
      <c r="C5220" s="294"/>
      <c r="D5220" s="294"/>
      <c r="E5220" s="294"/>
      <c r="F5220" s="294"/>
    </row>
    <row r="5221">
      <c r="A5221" s="294" t="s">
        <v>21618</v>
      </c>
      <c r="B5221" s="294"/>
      <c r="C5221" s="294"/>
      <c r="D5221" s="294"/>
      <c r="E5221" s="294"/>
      <c r="F5221" s="294"/>
    </row>
    <row r="5222">
      <c r="A5222" s="294" t="s">
        <v>24872</v>
      </c>
      <c r="B5222" s="294"/>
      <c r="C5222" s="294"/>
      <c r="D5222" s="294"/>
      <c r="E5222" s="294"/>
      <c r="F5222" s="294"/>
    </row>
    <row r="5223">
      <c r="A5223" s="294"/>
      <c r="B5223" s="294"/>
      <c r="C5223" s="294"/>
      <c r="D5223" s="294"/>
      <c r="E5223" s="294"/>
      <c r="F5223" s="294"/>
    </row>
    <row r="5224">
      <c r="A5224" s="294" t="s">
        <v>23228</v>
      </c>
      <c r="B5224" s="294"/>
      <c r="C5224" s="294"/>
      <c r="D5224" s="294"/>
      <c r="E5224" s="294"/>
      <c r="F5224" s="294"/>
    </row>
    <row r="5225">
      <c r="A5225" s="294" t="s">
        <v>24873</v>
      </c>
      <c r="B5225" s="294"/>
      <c r="C5225" s="294"/>
      <c r="D5225" s="294"/>
      <c r="E5225" s="294"/>
      <c r="F5225" s="294"/>
    </row>
    <row r="5226">
      <c r="A5226" s="294"/>
      <c r="B5226" s="294"/>
      <c r="C5226" s="294"/>
      <c r="D5226" s="294"/>
      <c r="E5226" s="294"/>
      <c r="F5226" s="294"/>
    </row>
    <row r="5227">
      <c r="A5227" s="294" t="s">
        <v>24874</v>
      </c>
      <c r="B5227" s="294"/>
      <c r="C5227" s="294"/>
      <c r="D5227" s="294"/>
      <c r="E5227" s="294"/>
      <c r="F5227" s="294"/>
    </row>
    <row r="5228">
      <c r="A5228" s="294" t="s">
        <v>24875</v>
      </c>
      <c r="B5228" s="294"/>
      <c r="C5228" s="294"/>
      <c r="D5228" s="294"/>
      <c r="E5228" s="294"/>
      <c r="F5228" s="294"/>
    </row>
    <row r="5229">
      <c r="A5229" s="294" t="s">
        <v>24876</v>
      </c>
      <c r="B5229" s="294"/>
      <c r="C5229" s="294"/>
      <c r="D5229" s="294"/>
      <c r="E5229" s="294"/>
      <c r="F5229" s="294"/>
    </row>
    <row r="5230">
      <c r="A5230" s="294" t="s">
        <v>24877</v>
      </c>
      <c r="B5230" s="294"/>
      <c r="C5230" s="294"/>
      <c r="D5230" s="294"/>
      <c r="E5230" s="294"/>
      <c r="F5230" s="294"/>
    </row>
    <row r="5231">
      <c r="A5231" s="294" t="s">
        <v>24878</v>
      </c>
      <c r="B5231" s="294"/>
      <c r="C5231" s="294"/>
      <c r="D5231" s="294"/>
      <c r="E5231" s="294"/>
      <c r="F5231" s="294"/>
    </row>
    <row r="5232">
      <c r="A5232" s="294" t="s">
        <v>24879</v>
      </c>
      <c r="B5232" s="294"/>
      <c r="C5232" s="294"/>
      <c r="D5232" s="294"/>
      <c r="E5232" s="294"/>
      <c r="F5232" s="294"/>
    </row>
    <row r="5233">
      <c r="A5233" s="294" t="s">
        <v>24880</v>
      </c>
      <c r="B5233" s="294"/>
      <c r="C5233" s="294"/>
      <c r="D5233" s="294"/>
      <c r="E5233" s="294"/>
      <c r="F5233" s="294"/>
    </row>
    <row r="5234">
      <c r="A5234" s="294" t="s">
        <v>24881</v>
      </c>
      <c r="B5234" s="294"/>
      <c r="C5234" s="294"/>
      <c r="D5234" s="294"/>
      <c r="E5234" s="294"/>
      <c r="F5234" s="294"/>
    </row>
    <row r="5235">
      <c r="A5235" s="294"/>
      <c r="B5235" s="294"/>
      <c r="C5235" s="294"/>
      <c r="D5235" s="294"/>
      <c r="E5235" s="294"/>
      <c r="F5235" s="294"/>
    </row>
    <row r="5236">
      <c r="A5236" s="294" t="s">
        <v>23703</v>
      </c>
      <c r="B5236" s="294"/>
      <c r="C5236" s="294"/>
      <c r="D5236" s="294"/>
      <c r="E5236" s="294"/>
      <c r="F5236" s="294"/>
    </row>
    <row r="5237">
      <c r="A5237" s="294" t="s">
        <v>23704</v>
      </c>
      <c r="B5237" s="294"/>
      <c r="C5237" s="294"/>
      <c r="D5237" s="294"/>
      <c r="E5237" s="294"/>
      <c r="F5237" s="294"/>
    </row>
    <row r="5238">
      <c r="A5238" s="294"/>
      <c r="B5238" s="294"/>
      <c r="C5238" s="294"/>
      <c r="D5238" s="294"/>
      <c r="E5238" s="294"/>
      <c r="F5238" s="294"/>
    </row>
    <row r="5239">
      <c r="A5239" s="294" t="s">
        <v>24882</v>
      </c>
      <c r="B5239" s="294"/>
      <c r="C5239" s="294"/>
      <c r="D5239" s="294"/>
      <c r="E5239" s="294"/>
      <c r="F5239" s="294"/>
    </row>
    <row r="5240">
      <c r="A5240" s="294" t="s">
        <v>24883</v>
      </c>
      <c r="B5240" s="294"/>
      <c r="C5240" s="294"/>
      <c r="D5240" s="294"/>
      <c r="E5240" s="294"/>
      <c r="F5240" s="294"/>
    </row>
    <row r="5241">
      <c r="A5241" s="294" t="s">
        <v>24884</v>
      </c>
      <c r="B5241" s="294"/>
      <c r="C5241" s="294"/>
      <c r="D5241" s="294"/>
      <c r="E5241" s="294"/>
      <c r="F5241" s="294"/>
    </row>
    <row r="5242">
      <c r="A5242" s="294" t="s">
        <v>24885</v>
      </c>
      <c r="B5242" s="294"/>
      <c r="C5242" s="294"/>
      <c r="D5242" s="294"/>
      <c r="E5242" s="294"/>
      <c r="F5242" s="294"/>
    </row>
    <row r="5243">
      <c r="A5243" s="294" t="s">
        <v>24886</v>
      </c>
      <c r="B5243" s="294"/>
      <c r="C5243" s="294"/>
      <c r="D5243" s="294"/>
      <c r="E5243" s="294"/>
      <c r="F5243" s="294"/>
    </row>
    <row r="5244">
      <c r="A5244" s="294"/>
      <c r="B5244" s="294"/>
      <c r="C5244" s="294"/>
      <c r="D5244" s="294"/>
      <c r="E5244" s="294"/>
      <c r="F5244" s="294"/>
    </row>
    <row r="5245">
      <c r="A5245" s="294" t="s">
        <v>21945</v>
      </c>
      <c r="B5245" s="294"/>
      <c r="C5245" s="294"/>
      <c r="D5245" s="294"/>
      <c r="E5245" s="294"/>
      <c r="F5245" s="294"/>
    </row>
    <row r="5246">
      <c r="A5246" s="294" t="s">
        <v>24887</v>
      </c>
      <c r="B5246" s="294"/>
      <c r="C5246" s="294"/>
      <c r="D5246" s="294"/>
      <c r="E5246" s="294"/>
      <c r="F5246" s="294"/>
    </row>
    <row r="5247">
      <c r="A5247" s="294"/>
      <c r="B5247" s="294"/>
      <c r="C5247" s="294"/>
      <c r="D5247" s="294"/>
      <c r="E5247" s="294"/>
      <c r="F5247" s="294"/>
    </row>
    <row r="5248">
      <c r="A5248" s="294" t="s">
        <v>24888</v>
      </c>
      <c r="B5248" s="294"/>
      <c r="C5248" s="294"/>
      <c r="D5248" s="294"/>
      <c r="E5248" s="294"/>
      <c r="F5248" s="294"/>
    </row>
    <row r="5249">
      <c r="A5249" s="294" t="s">
        <v>24889</v>
      </c>
      <c r="B5249" s="294"/>
      <c r="C5249" s="294"/>
      <c r="D5249" s="294"/>
      <c r="E5249" s="294"/>
      <c r="F5249" s="294"/>
    </row>
    <row r="5250">
      <c r="A5250" s="294" t="s">
        <v>24890</v>
      </c>
      <c r="B5250" s="294"/>
      <c r="C5250" s="294"/>
      <c r="D5250" s="294"/>
      <c r="E5250" s="294"/>
      <c r="F5250" s="294"/>
    </row>
    <row r="5251">
      <c r="A5251" s="294" t="s">
        <v>24891</v>
      </c>
      <c r="B5251" s="294"/>
      <c r="C5251" s="294"/>
      <c r="D5251" s="294"/>
      <c r="E5251" s="294"/>
      <c r="F5251" s="294"/>
    </row>
    <row r="5252">
      <c r="A5252" s="294" t="s">
        <v>24892</v>
      </c>
      <c r="B5252" s="294"/>
      <c r="C5252" s="294"/>
      <c r="D5252" s="294"/>
      <c r="E5252" s="294"/>
      <c r="F5252" s="294"/>
    </row>
    <row r="5253">
      <c r="A5253" s="294" t="s">
        <v>24893</v>
      </c>
      <c r="B5253" s="294"/>
      <c r="C5253" s="294"/>
      <c r="D5253" s="294"/>
      <c r="E5253" s="294"/>
      <c r="F5253" s="294"/>
    </row>
    <row r="5254">
      <c r="A5254" s="294"/>
      <c r="B5254" s="294"/>
      <c r="C5254" s="294"/>
      <c r="D5254" s="294"/>
      <c r="E5254" s="294"/>
      <c r="F5254" s="294"/>
    </row>
    <row r="5255">
      <c r="A5255" s="294" t="s">
        <v>21401</v>
      </c>
      <c r="B5255" s="294"/>
      <c r="C5255" s="294"/>
      <c r="D5255" s="294"/>
      <c r="E5255" s="294"/>
      <c r="F5255" s="294"/>
    </row>
    <row r="5256">
      <c r="A5256" s="294"/>
      <c r="B5256" s="294"/>
      <c r="C5256" s="294"/>
      <c r="D5256" s="294"/>
      <c r="E5256" s="294"/>
      <c r="F5256" s="294"/>
    </row>
    <row r="5257">
      <c r="A5257" s="294" t="s">
        <v>24894</v>
      </c>
      <c r="B5257" s="294"/>
      <c r="C5257" s="294"/>
      <c r="D5257" s="294"/>
      <c r="E5257" s="294"/>
      <c r="F5257" s="294"/>
    </row>
    <row r="5258">
      <c r="A5258" s="294" t="s">
        <v>24895</v>
      </c>
      <c r="B5258" s="294"/>
      <c r="C5258" s="294"/>
      <c r="D5258" s="294"/>
      <c r="E5258" s="294"/>
      <c r="F5258" s="294"/>
    </row>
    <row r="5259">
      <c r="A5259" s="294" t="s">
        <v>24896</v>
      </c>
      <c r="B5259" s="294"/>
      <c r="C5259" s="294"/>
      <c r="D5259" s="294"/>
      <c r="E5259" s="294"/>
      <c r="F5259" s="294"/>
    </row>
    <row r="5260">
      <c r="A5260" s="294" t="s">
        <v>24897</v>
      </c>
      <c r="B5260" s="294"/>
      <c r="C5260" s="294"/>
      <c r="D5260" s="294"/>
      <c r="E5260" s="294"/>
      <c r="F5260" s="294"/>
    </row>
    <row r="5261">
      <c r="A5261" s="294" t="s">
        <v>24898</v>
      </c>
      <c r="B5261" s="294"/>
      <c r="C5261" s="294"/>
      <c r="D5261" s="294"/>
      <c r="E5261" s="294"/>
      <c r="F5261" s="294"/>
    </row>
    <row r="5262">
      <c r="A5262" s="294" t="s">
        <v>24899</v>
      </c>
      <c r="B5262" s="294"/>
      <c r="C5262" s="294"/>
      <c r="D5262" s="294"/>
      <c r="E5262" s="294"/>
      <c r="F5262" s="294"/>
    </row>
    <row r="5263">
      <c r="A5263" s="294"/>
      <c r="B5263" s="294"/>
      <c r="C5263" s="294"/>
      <c r="D5263" s="294"/>
      <c r="E5263" s="294"/>
      <c r="F5263" s="294"/>
    </row>
    <row r="5264">
      <c r="A5264" s="294" t="s">
        <v>21407</v>
      </c>
      <c r="B5264" s="294"/>
      <c r="C5264" s="294"/>
      <c r="D5264" s="294"/>
      <c r="E5264" s="294"/>
      <c r="F5264" s="294"/>
    </row>
    <row r="5265">
      <c r="A5265" s="294"/>
      <c r="B5265" s="294"/>
      <c r="C5265" s="294"/>
      <c r="D5265" s="294"/>
      <c r="E5265" s="294"/>
      <c r="F5265" s="294"/>
    </row>
    <row r="5266">
      <c r="A5266" s="294" t="s">
        <v>23832</v>
      </c>
      <c r="B5266" s="294"/>
      <c r="C5266" s="294"/>
      <c r="D5266" s="294"/>
      <c r="E5266" s="294"/>
      <c r="F5266" s="294"/>
    </row>
    <row r="5267">
      <c r="A5267" s="294" t="s">
        <v>24900</v>
      </c>
      <c r="B5267" s="294"/>
      <c r="C5267" s="294"/>
      <c r="D5267" s="294"/>
      <c r="E5267" s="294"/>
      <c r="F5267" s="294"/>
    </row>
    <row r="5268">
      <c r="A5268" s="294" t="s">
        <v>24901</v>
      </c>
      <c r="B5268" s="294"/>
      <c r="C5268" s="294"/>
      <c r="D5268" s="294"/>
      <c r="E5268" s="294"/>
      <c r="F5268" s="294"/>
    </row>
    <row r="5269">
      <c r="A5269" s="294" t="s">
        <v>24902</v>
      </c>
      <c r="B5269" s="294"/>
      <c r="C5269" s="294"/>
      <c r="D5269" s="294"/>
      <c r="E5269" s="294"/>
      <c r="F5269" s="294"/>
    </row>
    <row r="5270">
      <c r="A5270" s="294" t="s">
        <v>24903</v>
      </c>
      <c r="B5270" s="294"/>
      <c r="C5270" s="294"/>
      <c r="D5270" s="294"/>
      <c r="E5270" s="294"/>
      <c r="F5270" s="294"/>
    </row>
    <row r="5271">
      <c r="A5271" s="294" t="s">
        <v>24904</v>
      </c>
      <c r="B5271" s="294"/>
      <c r="C5271" s="294"/>
      <c r="D5271" s="294"/>
      <c r="E5271" s="294"/>
      <c r="F5271" s="294"/>
    </row>
    <row r="5272">
      <c r="A5272" s="294" t="s">
        <v>24905</v>
      </c>
      <c r="B5272" s="294"/>
      <c r="C5272" s="294"/>
      <c r="D5272" s="294"/>
      <c r="E5272" s="294"/>
      <c r="F5272" s="294"/>
    </row>
    <row r="5273">
      <c r="A5273" s="294"/>
      <c r="B5273" s="294"/>
      <c r="C5273" s="294"/>
      <c r="D5273" s="294"/>
      <c r="E5273" s="294"/>
      <c r="F5273" s="294"/>
    </row>
    <row r="5274">
      <c r="A5274" s="294"/>
      <c r="B5274" s="294"/>
      <c r="C5274" s="294"/>
      <c r="D5274" s="294"/>
      <c r="E5274" s="294"/>
      <c r="F5274" s="294"/>
    </row>
    <row r="5275">
      <c r="A5275" s="294" t="s">
        <v>21304</v>
      </c>
      <c r="B5275" s="294"/>
      <c r="C5275" s="294"/>
      <c r="D5275" s="294"/>
      <c r="E5275" s="294"/>
      <c r="F5275" s="294"/>
    </row>
    <row r="5276">
      <c r="A5276" s="294"/>
      <c r="B5276" s="294"/>
      <c r="C5276" s="294"/>
      <c r="D5276" s="294"/>
      <c r="E5276" s="294"/>
      <c r="F5276" s="294"/>
    </row>
    <row r="5277">
      <c r="A5277" s="294"/>
      <c r="B5277" s="294"/>
      <c r="C5277" s="294"/>
      <c r="D5277" s="294"/>
      <c r="E5277" s="294"/>
      <c r="F5277" s="294"/>
    </row>
    <row r="5278">
      <c r="A5278" s="294" t="s">
        <v>24906</v>
      </c>
      <c r="B5278" s="294"/>
      <c r="C5278" s="294"/>
      <c r="D5278" s="294"/>
      <c r="E5278" s="294"/>
      <c r="F5278" s="294"/>
    </row>
    <row r="5279">
      <c r="A5279" s="294" t="s">
        <v>24907</v>
      </c>
      <c r="B5279" s="294"/>
      <c r="C5279" s="294"/>
      <c r="D5279" s="294"/>
      <c r="E5279" s="294"/>
      <c r="F5279" s="294"/>
    </row>
    <row r="5280">
      <c r="A5280" s="294" t="s">
        <v>24908</v>
      </c>
      <c r="B5280" s="294"/>
      <c r="C5280" s="294"/>
      <c r="D5280" s="294"/>
      <c r="E5280" s="294"/>
      <c r="F5280" s="294"/>
    </row>
    <row r="5281">
      <c r="A5281" s="294" t="s">
        <v>24909</v>
      </c>
      <c r="B5281" s="294"/>
      <c r="C5281" s="294"/>
      <c r="D5281" s="294"/>
      <c r="E5281" s="294"/>
      <c r="F5281" s="294"/>
    </row>
    <row r="5282">
      <c r="A5282" s="294" t="s">
        <v>24910</v>
      </c>
      <c r="B5282" s="294"/>
      <c r="C5282" s="294"/>
      <c r="D5282" s="294"/>
      <c r="E5282" s="294"/>
      <c r="F5282" s="294"/>
    </row>
    <row r="5283">
      <c r="A5283" s="294" t="s">
        <v>24911</v>
      </c>
      <c r="B5283" s="294"/>
      <c r="C5283" s="294"/>
      <c r="D5283" s="294"/>
      <c r="E5283" s="294"/>
      <c r="F5283" s="294"/>
    </row>
    <row r="5284">
      <c r="A5284" s="294" t="s">
        <v>24912</v>
      </c>
      <c r="B5284" s="294"/>
      <c r="C5284" s="294"/>
      <c r="D5284" s="294"/>
      <c r="E5284" s="294"/>
      <c r="F5284" s="294"/>
    </row>
    <row r="5285">
      <c r="A5285" s="294" t="s">
        <v>24913</v>
      </c>
      <c r="B5285" s="294"/>
      <c r="C5285" s="294"/>
      <c r="D5285" s="294"/>
      <c r="E5285" s="294"/>
      <c r="F5285" s="294"/>
    </row>
    <row r="5286">
      <c r="A5286" s="294" t="s">
        <v>24914</v>
      </c>
      <c r="B5286" s="294"/>
      <c r="C5286" s="294"/>
      <c r="D5286" s="294"/>
      <c r="E5286" s="294"/>
      <c r="F5286" s="294"/>
    </row>
    <row r="5287">
      <c r="A5287" s="294" t="s">
        <v>23508</v>
      </c>
      <c r="B5287" s="294"/>
      <c r="C5287" s="294"/>
      <c r="D5287" s="294"/>
      <c r="E5287" s="294"/>
      <c r="F5287" s="294"/>
    </row>
    <row r="5288">
      <c r="A5288" s="294" t="s">
        <v>23509</v>
      </c>
      <c r="B5288" s="294"/>
      <c r="C5288" s="294"/>
      <c r="D5288" s="294"/>
      <c r="E5288" s="294"/>
      <c r="F5288" s="294"/>
    </row>
    <row r="5289">
      <c r="A5289" s="294" t="s">
        <v>24915</v>
      </c>
      <c r="B5289" s="294"/>
      <c r="C5289" s="294"/>
      <c r="D5289" s="294"/>
      <c r="E5289" s="294"/>
      <c r="F5289" s="294"/>
    </row>
    <row r="5290">
      <c r="A5290" s="294" t="s">
        <v>24916</v>
      </c>
      <c r="B5290" s="294"/>
      <c r="C5290" s="294"/>
      <c r="D5290" s="294"/>
      <c r="E5290" s="294"/>
      <c r="F5290" s="294"/>
    </row>
    <row r="5291">
      <c r="A5291" s="294" t="s">
        <v>24917</v>
      </c>
      <c r="B5291" s="294"/>
      <c r="C5291" s="294"/>
      <c r="D5291" s="294"/>
      <c r="E5291" s="294"/>
      <c r="F5291" s="294"/>
    </row>
    <row r="5292">
      <c r="A5292" s="294"/>
      <c r="B5292" s="294"/>
      <c r="C5292" s="294"/>
      <c r="D5292" s="294"/>
      <c r="E5292" s="294"/>
      <c r="F5292" s="294"/>
    </row>
    <row r="5293">
      <c r="A5293" s="294"/>
      <c r="B5293" s="294"/>
      <c r="C5293" s="294"/>
      <c r="D5293" s="294"/>
      <c r="E5293" s="294"/>
      <c r="F5293" s="294"/>
    </row>
    <row r="5294">
      <c r="A5294" s="294"/>
      <c r="B5294" s="294"/>
      <c r="C5294" s="294"/>
      <c r="D5294" s="294"/>
      <c r="E5294" s="294"/>
      <c r="F5294" s="294"/>
    </row>
    <row r="5295">
      <c r="A5295" s="294" t="s">
        <v>22556</v>
      </c>
      <c r="B5295" s="294"/>
      <c r="C5295" s="294"/>
      <c r="D5295" s="294"/>
      <c r="E5295" s="294"/>
      <c r="F5295" s="294"/>
    </row>
    <row r="5296">
      <c r="A5296" s="294"/>
      <c r="B5296" s="294"/>
      <c r="C5296" s="294"/>
      <c r="D5296" s="294"/>
      <c r="E5296" s="294"/>
      <c r="F5296" s="294"/>
    </row>
    <row r="5297">
      <c r="A5297" s="294" t="s">
        <v>24918</v>
      </c>
      <c r="B5297" s="294"/>
      <c r="C5297" s="294"/>
      <c r="D5297" s="294"/>
      <c r="E5297" s="294"/>
      <c r="F5297" s="294"/>
    </row>
    <row r="5298">
      <c r="A5298" s="294" t="s">
        <v>24919</v>
      </c>
      <c r="B5298" s="294"/>
      <c r="C5298" s="294"/>
      <c r="D5298" s="294"/>
      <c r="E5298" s="294"/>
      <c r="F5298" s="294"/>
    </row>
    <row r="5299">
      <c r="A5299" s="294" t="s">
        <v>24920</v>
      </c>
      <c r="B5299" s="294"/>
      <c r="C5299" s="294"/>
      <c r="D5299" s="294"/>
      <c r="E5299" s="294"/>
      <c r="F5299" s="294"/>
    </row>
    <row r="5300">
      <c r="A5300" s="294" t="s">
        <v>24921</v>
      </c>
      <c r="B5300" s="294"/>
      <c r="C5300" s="294"/>
      <c r="D5300" s="294"/>
      <c r="E5300" s="294"/>
      <c r="F5300" s="294"/>
    </row>
    <row r="5301">
      <c r="A5301" s="294" t="s">
        <v>24922</v>
      </c>
      <c r="B5301" s="294"/>
      <c r="C5301" s="294"/>
      <c r="D5301" s="294"/>
      <c r="E5301" s="294"/>
      <c r="F5301" s="294"/>
    </row>
    <row r="5302">
      <c r="A5302" s="294" t="s">
        <v>24923</v>
      </c>
      <c r="B5302" s="294"/>
      <c r="C5302" s="294"/>
      <c r="D5302" s="294"/>
      <c r="E5302" s="294"/>
      <c r="F5302" s="294"/>
    </row>
    <row r="5303">
      <c r="A5303" s="294" t="s">
        <v>24924</v>
      </c>
      <c r="B5303" s="294"/>
      <c r="C5303" s="294"/>
      <c r="D5303" s="294"/>
      <c r="E5303" s="294"/>
      <c r="F5303" s="294"/>
    </row>
    <row r="5304">
      <c r="A5304" s="294" t="s">
        <v>24925</v>
      </c>
      <c r="B5304" s="294"/>
      <c r="C5304" s="294"/>
      <c r="D5304" s="294"/>
      <c r="E5304" s="294"/>
      <c r="F5304" s="294"/>
    </row>
    <row r="5305">
      <c r="A5305" s="294" t="s">
        <v>24926</v>
      </c>
      <c r="B5305" s="294"/>
      <c r="C5305" s="294"/>
      <c r="D5305" s="294"/>
      <c r="E5305" s="294"/>
      <c r="F5305" s="294"/>
    </row>
    <row r="5306">
      <c r="A5306" s="294"/>
      <c r="B5306" s="294"/>
      <c r="C5306" s="294"/>
      <c r="D5306" s="294"/>
      <c r="E5306" s="294"/>
      <c r="F5306" s="294"/>
    </row>
    <row r="5307">
      <c r="A5307" s="294"/>
      <c r="B5307" s="294"/>
      <c r="C5307" s="294"/>
      <c r="D5307" s="294"/>
      <c r="E5307" s="294"/>
      <c r="F5307" s="294"/>
    </row>
    <row r="5308">
      <c r="A5308" s="294" t="s">
        <v>22564</v>
      </c>
      <c r="B5308" s="294"/>
      <c r="C5308" s="294"/>
      <c r="D5308" s="294"/>
      <c r="E5308" s="294"/>
      <c r="F5308" s="294"/>
    </row>
    <row r="5309">
      <c r="A5309" s="294" t="s">
        <v>20470</v>
      </c>
      <c r="B5309" s="294"/>
      <c r="C5309" s="294"/>
      <c r="D5309" s="294"/>
      <c r="E5309" s="294"/>
      <c r="F5309" s="294"/>
    </row>
    <row r="5310">
      <c r="A5310" s="294"/>
      <c r="B5310" s="294"/>
      <c r="C5310" s="294"/>
      <c r="D5310" s="294"/>
      <c r="E5310" s="294"/>
      <c r="F5310" s="294"/>
    </row>
    <row r="5311">
      <c r="A5311" s="294" t="s">
        <v>24927</v>
      </c>
      <c r="B5311" s="294"/>
      <c r="C5311" s="294"/>
      <c r="D5311" s="294"/>
      <c r="E5311" s="294"/>
      <c r="F5311" s="294"/>
    </row>
    <row r="5312">
      <c r="A5312" s="294"/>
      <c r="B5312" s="294"/>
      <c r="C5312" s="294"/>
      <c r="D5312" s="294"/>
      <c r="E5312" s="294"/>
      <c r="F5312" s="294"/>
    </row>
    <row r="5313">
      <c r="A5313" s="294" t="s">
        <v>24928</v>
      </c>
      <c r="B5313" s="294"/>
      <c r="C5313" s="294"/>
      <c r="D5313" s="294"/>
      <c r="E5313" s="294"/>
      <c r="F5313" s="294"/>
    </row>
    <row r="5314">
      <c r="A5314" s="294" t="s">
        <v>24929</v>
      </c>
      <c r="B5314" s="294"/>
      <c r="C5314" s="294"/>
      <c r="D5314" s="294"/>
      <c r="E5314" s="294"/>
      <c r="F5314" s="294"/>
    </row>
    <row r="5315">
      <c r="A5315" s="294" t="s">
        <v>24930</v>
      </c>
      <c r="B5315" s="294"/>
      <c r="C5315" s="294"/>
      <c r="D5315" s="294"/>
      <c r="E5315" s="294"/>
      <c r="F5315" s="294"/>
    </row>
    <row r="5316">
      <c r="A5316" s="294" t="s">
        <v>24931</v>
      </c>
      <c r="B5316" s="294"/>
      <c r="C5316" s="294"/>
      <c r="D5316" s="294"/>
      <c r="E5316" s="294"/>
      <c r="F5316" s="294"/>
    </row>
    <row r="5317">
      <c r="A5317" s="294" t="s">
        <v>24932</v>
      </c>
      <c r="B5317" s="294"/>
      <c r="C5317" s="294"/>
      <c r="D5317" s="294"/>
      <c r="E5317" s="294"/>
      <c r="F5317" s="294"/>
    </row>
    <row r="5318">
      <c r="A5318" s="294" t="s">
        <v>24933</v>
      </c>
      <c r="B5318" s="294"/>
      <c r="C5318" s="294"/>
      <c r="D5318" s="294"/>
      <c r="E5318" s="294"/>
      <c r="F5318" s="294"/>
    </row>
    <row r="5319">
      <c r="A5319" s="294" t="s">
        <v>24934</v>
      </c>
      <c r="B5319" s="294"/>
      <c r="C5319" s="294"/>
      <c r="D5319" s="294"/>
      <c r="E5319" s="294"/>
      <c r="F5319" s="294"/>
    </row>
    <row r="5320">
      <c r="A5320" s="294" t="s">
        <v>24935</v>
      </c>
      <c r="B5320" s="294"/>
      <c r="C5320" s="294"/>
      <c r="D5320" s="294"/>
      <c r="E5320" s="294"/>
      <c r="F5320" s="294"/>
    </row>
    <row r="5321">
      <c r="A5321" s="294"/>
      <c r="B5321" s="294"/>
      <c r="C5321" s="294"/>
      <c r="D5321" s="294"/>
      <c r="E5321" s="294"/>
      <c r="F5321" s="294"/>
    </row>
    <row r="5322">
      <c r="A5322" s="294"/>
      <c r="B5322" s="294"/>
      <c r="C5322" s="294"/>
      <c r="D5322" s="294"/>
      <c r="E5322" s="294"/>
      <c r="F5322" s="294"/>
    </row>
    <row r="5323">
      <c r="A5323" s="294" t="s">
        <v>24936</v>
      </c>
      <c r="B5323" s="294"/>
      <c r="C5323" s="294"/>
      <c r="D5323" s="294"/>
      <c r="E5323" s="294"/>
      <c r="F5323" s="294"/>
    </row>
    <row r="5324">
      <c r="A5324" s="294"/>
      <c r="B5324" s="294"/>
      <c r="C5324" s="294"/>
      <c r="D5324" s="294"/>
      <c r="E5324" s="294"/>
      <c r="F5324" s="294"/>
    </row>
    <row r="5325">
      <c r="A5325" s="294" t="s">
        <v>24937</v>
      </c>
      <c r="B5325" s="294"/>
      <c r="C5325" s="294"/>
      <c r="D5325" s="294"/>
      <c r="E5325" s="294"/>
      <c r="F5325" s="294"/>
    </row>
    <row r="5326">
      <c r="A5326" s="294" t="s">
        <v>24938</v>
      </c>
      <c r="B5326" s="294"/>
      <c r="C5326" s="294"/>
      <c r="D5326" s="294"/>
      <c r="E5326" s="294"/>
      <c r="F5326" s="294"/>
    </row>
    <row r="5327">
      <c r="A5327" s="294" t="s">
        <v>24939</v>
      </c>
      <c r="B5327" s="294"/>
      <c r="C5327" s="294"/>
      <c r="D5327" s="294"/>
      <c r="E5327" s="294"/>
      <c r="F5327" s="294"/>
    </row>
    <row r="5328">
      <c r="A5328" s="294" t="s">
        <v>24940</v>
      </c>
      <c r="B5328" s="294"/>
      <c r="C5328" s="294"/>
      <c r="D5328" s="294"/>
      <c r="E5328" s="294"/>
      <c r="F5328" s="294"/>
    </row>
    <row r="5329">
      <c r="A5329" s="294" t="s">
        <v>24941</v>
      </c>
      <c r="B5329" s="294"/>
      <c r="C5329" s="294"/>
      <c r="D5329" s="294"/>
      <c r="E5329" s="294"/>
      <c r="F5329" s="294"/>
    </row>
    <row r="5330">
      <c r="A5330" s="294" t="s">
        <v>24942</v>
      </c>
      <c r="B5330" s="294"/>
      <c r="C5330" s="294"/>
      <c r="D5330" s="294"/>
      <c r="E5330" s="294"/>
      <c r="F5330" s="294"/>
    </row>
    <row r="5331">
      <c r="A5331" s="294"/>
      <c r="B5331" s="294"/>
      <c r="C5331" s="294"/>
      <c r="D5331" s="294"/>
      <c r="E5331" s="294"/>
      <c r="F5331" s="294"/>
    </row>
    <row r="5332">
      <c r="A5332" s="294" t="s">
        <v>21344</v>
      </c>
      <c r="B5332" s="294"/>
      <c r="C5332" s="294"/>
      <c r="D5332" s="294"/>
      <c r="E5332" s="294"/>
      <c r="F5332" s="294"/>
    </row>
    <row r="5333">
      <c r="A5333" s="294" t="s">
        <v>24943</v>
      </c>
      <c r="B5333" s="294"/>
      <c r="C5333" s="294"/>
      <c r="D5333" s="294"/>
      <c r="E5333" s="294"/>
      <c r="F5333" s="294"/>
    </row>
    <row r="5334">
      <c r="A5334" s="294"/>
      <c r="B5334" s="294"/>
      <c r="C5334" s="294"/>
      <c r="D5334" s="294"/>
      <c r="E5334" s="294"/>
      <c r="F5334" s="294"/>
    </row>
    <row r="5335">
      <c r="A5335" s="294" t="s">
        <v>24944</v>
      </c>
      <c r="B5335" s="294"/>
      <c r="C5335" s="294"/>
      <c r="D5335" s="294"/>
      <c r="E5335" s="294"/>
      <c r="F5335" s="294"/>
    </row>
    <row r="5336">
      <c r="A5336" s="294" t="s">
        <v>24945</v>
      </c>
      <c r="B5336" s="294"/>
      <c r="C5336" s="294"/>
      <c r="D5336" s="294"/>
      <c r="E5336" s="294"/>
      <c r="F5336" s="294"/>
    </row>
    <row r="5337">
      <c r="A5337" s="294" t="s">
        <v>24946</v>
      </c>
      <c r="B5337" s="294"/>
      <c r="C5337" s="294"/>
      <c r="D5337" s="294"/>
      <c r="E5337" s="294"/>
      <c r="F5337" s="294"/>
    </row>
    <row r="5338">
      <c r="A5338" s="294" t="s">
        <v>24947</v>
      </c>
      <c r="B5338" s="294"/>
      <c r="C5338" s="294"/>
      <c r="D5338" s="294"/>
      <c r="E5338" s="294"/>
      <c r="F5338" s="294"/>
    </row>
    <row r="5339">
      <c r="A5339" s="294" t="s">
        <v>24948</v>
      </c>
      <c r="B5339" s="294"/>
      <c r="C5339" s="294"/>
      <c r="D5339" s="294"/>
      <c r="E5339" s="294"/>
      <c r="F5339" s="294"/>
    </row>
    <row r="5340">
      <c r="A5340" s="294"/>
      <c r="B5340" s="294"/>
      <c r="C5340" s="294"/>
      <c r="D5340" s="294"/>
      <c r="E5340" s="294"/>
      <c r="F5340" s="294"/>
    </row>
    <row r="5341">
      <c r="A5341" s="294" t="s">
        <v>23771</v>
      </c>
      <c r="B5341" s="294"/>
      <c r="C5341" s="294"/>
      <c r="D5341" s="294"/>
      <c r="E5341" s="294"/>
      <c r="F5341" s="294"/>
    </row>
    <row r="5342">
      <c r="A5342" s="294" t="s">
        <v>23202</v>
      </c>
      <c r="B5342" s="294"/>
      <c r="C5342" s="294"/>
      <c r="D5342" s="294"/>
      <c r="E5342" s="294"/>
      <c r="F5342" s="294"/>
    </row>
    <row r="5343">
      <c r="A5343" s="294"/>
      <c r="B5343" s="294"/>
      <c r="C5343" s="294"/>
      <c r="D5343" s="294"/>
      <c r="E5343" s="294"/>
      <c r="F5343" s="294"/>
    </row>
    <row r="5344">
      <c r="A5344" s="294" t="s">
        <v>24486</v>
      </c>
      <c r="B5344" s="294"/>
      <c r="C5344" s="294"/>
      <c r="D5344" s="294"/>
      <c r="E5344" s="294"/>
      <c r="F5344" s="294"/>
    </row>
    <row r="5345">
      <c r="A5345" s="294" t="s">
        <v>24949</v>
      </c>
      <c r="B5345" s="294"/>
      <c r="C5345" s="294"/>
      <c r="D5345" s="294"/>
      <c r="E5345" s="294"/>
      <c r="F5345" s="294"/>
    </row>
    <row r="5346">
      <c r="A5346" s="294" t="s">
        <v>24950</v>
      </c>
      <c r="B5346" s="294"/>
      <c r="C5346" s="294"/>
      <c r="D5346" s="294"/>
      <c r="E5346" s="294"/>
      <c r="F5346" s="294"/>
    </row>
    <row r="5347">
      <c r="A5347" s="294" t="s">
        <v>24951</v>
      </c>
      <c r="B5347" s="294"/>
      <c r="C5347" s="294"/>
      <c r="D5347" s="294"/>
      <c r="E5347" s="294"/>
      <c r="F5347" s="294"/>
    </row>
    <row r="5348">
      <c r="A5348" s="294"/>
      <c r="B5348" s="294"/>
      <c r="C5348" s="294"/>
      <c r="D5348" s="294"/>
      <c r="E5348" s="294"/>
      <c r="F5348" s="294"/>
    </row>
    <row r="5349">
      <c r="A5349" s="294" t="s">
        <v>24952</v>
      </c>
      <c r="B5349" s="294"/>
      <c r="C5349" s="294"/>
      <c r="D5349" s="294"/>
      <c r="E5349" s="294"/>
      <c r="F5349" s="294"/>
    </row>
    <row r="5350">
      <c r="A5350" s="294" t="s">
        <v>24953</v>
      </c>
      <c r="B5350" s="294"/>
      <c r="C5350" s="294"/>
      <c r="D5350" s="294"/>
      <c r="E5350" s="294"/>
      <c r="F5350" s="294"/>
    </row>
    <row r="5351">
      <c r="A5351" s="294"/>
      <c r="B5351" s="294"/>
      <c r="C5351" s="294"/>
      <c r="D5351" s="294"/>
      <c r="E5351" s="294"/>
      <c r="F5351" s="294"/>
    </row>
    <row r="5352">
      <c r="A5352" s="294" t="s">
        <v>24954</v>
      </c>
      <c r="B5352" s="294"/>
      <c r="C5352" s="294"/>
      <c r="D5352" s="294"/>
      <c r="E5352" s="294"/>
      <c r="F5352" s="294"/>
    </row>
    <row r="5353">
      <c r="A5353" s="294" t="s">
        <v>24955</v>
      </c>
      <c r="B5353" s="294"/>
      <c r="C5353" s="294"/>
      <c r="D5353" s="294"/>
      <c r="E5353" s="294"/>
      <c r="F5353" s="294"/>
    </row>
    <row r="5354">
      <c r="A5354" s="294" t="s">
        <v>24956</v>
      </c>
      <c r="B5354" s="294"/>
      <c r="C5354" s="294"/>
      <c r="D5354" s="294"/>
      <c r="E5354" s="294"/>
      <c r="F5354" s="294"/>
    </row>
    <row r="5355">
      <c r="A5355" s="294" t="s">
        <v>24957</v>
      </c>
      <c r="B5355" s="294"/>
      <c r="C5355" s="294"/>
      <c r="D5355" s="294"/>
      <c r="E5355" s="294"/>
      <c r="F5355" s="294"/>
    </row>
    <row r="5356">
      <c r="A5356" s="294" t="s">
        <v>24958</v>
      </c>
      <c r="B5356" s="294"/>
      <c r="C5356" s="294"/>
      <c r="D5356" s="294"/>
      <c r="E5356" s="294"/>
      <c r="F5356" s="294"/>
    </row>
    <row r="5357">
      <c r="A5357" s="294" t="s">
        <v>24959</v>
      </c>
      <c r="B5357" s="294"/>
      <c r="C5357" s="294"/>
      <c r="D5357" s="294"/>
      <c r="E5357" s="294"/>
      <c r="F5357" s="294"/>
    </row>
    <row r="5358">
      <c r="A5358" s="294" t="s">
        <v>24960</v>
      </c>
      <c r="B5358" s="294"/>
      <c r="C5358" s="294"/>
      <c r="D5358" s="294"/>
      <c r="E5358" s="294"/>
      <c r="F5358" s="294"/>
    </row>
    <row r="5359">
      <c r="A5359" s="294" t="s">
        <v>24961</v>
      </c>
      <c r="B5359" s="294"/>
      <c r="C5359" s="294"/>
      <c r="D5359" s="294"/>
      <c r="E5359" s="294"/>
      <c r="F5359" s="294"/>
    </row>
    <row r="5360">
      <c r="A5360" s="294" t="s">
        <v>24962</v>
      </c>
      <c r="B5360" s="294"/>
      <c r="C5360" s="294"/>
      <c r="D5360" s="294"/>
      <c r="E5360" s="294"/>
      <c r="F5360" s="294"/>
    </row>
    <row r="5361">
      <c r="A5361" s="294" t="s">
        <v>24963</v>
      </c>
      <c r="B5361" s="294"/>
      <c r="C5361" s="294"/>
      <c r="D5361" s="294"/>
      <c r="E5361" s="294"/>
      <c r="F5361" s="294"/>
    </row>
    <row r="5362">
      <c r="A5362" s="294" t="s">
        <v>24964</v>
      </c>
      <c r="B5362" s="294"/>
      <c r="C5362" s="294"/>
      <c r="D5362" s="294"/>
      <c r="E5362" s="294"/>
      <c r="F5362" s="294"/>
    </row>
    <row r="5363">
      <c r="A5363" s="294" t="s">
        <v>24965</v>
      </c>
      <c r="B5363" s="294"/>
      <c r="C5363" s="294"/>
      <c r="D5363" s="294"/>
      <c r="E5363" s="294"/>
      <c r="F5363" s="294"/>
    </row>
    <row r="5364">
      <c r="A5364" s="294" t="s">
        <v>24966</v>
      </c>
      <c r="B5364" s="294"/>
      <c r="C5364" s="294"/>
      <c r="D5364" s="294"/>
      <c r="E5364" s="294"/>
      <c r="F5364" s="294"/>
    </row>
    <row r="5365">
      <c r="A5365" s="294" t="s">
        <v>24967</v>
      </c>
      <c r="B5365" s="294"/>
      <c r="C5365" s="294"/>
      <c r="D5365" s="294"/>
      <c r="E5365" s="294"/>
      <c r="F5365" s="294"/>
    </row>
    <row r="5366">
      <c r="A5366" s="294" t="s">
        <v>24968</v>
      </c>
      <c r="B5366" s="294"/>
      <c r="C5366" s="294"/>
      <c r="D5366" s="294"/>
      <c r="E5366" s="294"/>
      <c r="F5366" s="294"/>
    </row>
    <row r="5367">
      <c r="A5367" s="294" t="s">
        <v>24969</v>
      </c>
      <c r="B5367" s="294"/>
      <c r="C5367" s="294"/>
      <c r="D5367" s="294"/>
      <c r="E5367" s="294"/>
      <c r="F5367" s="294"/>
    </row>
    <row r="5368">
      <c r="A5368" s="294" t="s">
        <v>24970</v>
      </c>
      <c r="B5368" s="294"/>
      <c r="C5368" s="294"/>
      <c r="D5368" s="294"/>
      <c r="E5368" s="294"/>
      <c r="F5368" s="294"/>
    </row>
    <row r="5369">
      <c r="A5369" s="294" t="s">
        <v>24971</v>
      </c>
      <c r="B5369" s="294"/>
      <c r="C5369" s="294"/>
      <c r="D5369" s="294"/>
      <c r="E5369" s="294"/>
      <c r="F5369" s="294"/>
    </row>
    <row r="5370">
      <c r="A5370" s="294" t="s">
        <v>22691</v>
      </c>
      <c r="B5370" s="294"/>
      <c r="C5370" s="294"/>
      <c r="D5370" s="294"/>
      <c r="E5370" s="294"/>
      <c r="F5370" s="294"/>
    </row>
    <row r="5371">
      <c r="A5371" s="294" t="s">
        <v>24972</v>
      </c>
      <c r="B5371" s="294"/>
      <c r="C5371" s="294"/>
      <c r="D5371" s="294"/>
      <c r="E5371" s="294"/>
      <c r="F5371" s="294"/>
    </row>
    <row r="5372">
      <c r="A5372" s="294" t="s">
        <v>24973</v>
      </c>
      <c r="B5372" s="294"/>
      <c r="C5372" s="294"/>
      <c r="D5372" s="294"/>
      <c r="E5372" s="294"/>
      <c r="F5372" s="294"/>
    </row>
    <row r="5373">
      <c r="A5373" s="294" t="s">
        <v>24974</v>
      </c>
      <c r="B5373" s="294"/>
      <c r="C5373" s="294"/>
      <c r="D5373" s="294"/>
      <c r="E5373" s="294"/>
      <c r="F5373" s="294"/>
    </row>
    <row r="5374">
      <c r="A5374" s="294" t="s">
        <v>24975</v>
      </c>
      <c r="B5374" s="294"/>
      <c r="C5374" s="294"/>
      <c r="D5374" s="294"/>
      <c r="E5374" s="294"/>
      <c r="F5374" s="294"/>
    </row>
    <row r="5375">
      <c r="A5375" s="294"/>
      <c r="B5375" s="294"/>
      <c r="C5375" s="294"/>
      <c r="D5375" s="294"/>
      <c r="E5375" s="294"/>
      <c r="F5375" s="294"/>
    </row>
    <row r="5376">
      <c r="A5376" s="294" t="s">
        <v>21312</v>
      </c>
      <c r="B5376" s="294"/>
      <c r="C5376" s="294"/>
      <c r="D5376" s="294"/>
      <c r="E5376" s="294"/>
      <c r="F5376" s="294"/>
    </row>
    <row r="5377">
      <c r="A5377" s="294" t="s">
        <v>24976</v>
      </c>
      <c r="B5377" s="294"/>
      <c r="C5377" s="294"/>
      <c r="D5377" s="294"/>
      <c r="E5377" s="294"/>
      <c r="F5377" s="294"/>
    </row>
    <row r="5378">
      <c r="A5378" s="294" t="s">
        <v>21618</v>
      </c>
      <c r="B5378" s="294"/>
      <c r="C5378" s="294"/>
      <c r="D5378" s="294"/>
      <c r="E5378" s="294"/>
      <c r="F5378" s="294"/>
    </row>
    <row r="5379">
      <c r="A5379" s="294" t="s">
        <v>24977</v>
      </c>
      <c r="B5379" s="294"/>
      <c r="C5379" s="294"/>
      <c r="D5379" s="294"/>
      <c r="E5379" s="294"/>
      <c r="F5379" s="294"/>
    </row>
    <row r="5380">
      <c r="A5380" s="294"/>
      <c r="B5380" s="294"/>
      <c r="C5380" s="294"/>
      <c r="D5380" s="294"/>
      <c r="E5380" s="294"/>
      <c r="F5380" s="294"/>
    </row>
    <row r="5381">
      <c r="A5381" s="294" t="s">
        <v>22512</v>
      </c>
      <c r="B5381" s="294"/>
      <c r="C5381" s="294"/>
      <c r="D5381" s="294"/>
      <c r="E5381" s="294"/>
      <c r="F5381" s="294"/>
    </row>
    <row r="5382">
      <c r="A5382" s="294" t="s">
        <v>24978</v>
      </c>
      <c r="B5382" s="294"/>
      <c r="C5382" s="294"/>
      <c r="D5382" s="294"/>
      <c r="E5382" s="294"/>
      <c r="F5382" s="294"/>
    </row>
    <row r="5383">
      <c r="A5383" s="294"/>
      <c r="B5383" s="294"/>
      <c r="C5383" s="294"/>
      <c r="D5383" s="294"/>
      <c r="E5383" s="294"/>
      <c r="F5383" s="294"/>
    </row>
    <row r="5384">
      <c r="A5384" s="294" t="s">
        <v>24979</v>
      </c>
      <c r="B5384" s="294"/>
      <c r="C5384" s="294"/>
      <c r="D5384" s="294"/>
      <c r="E5384" s="294"/>
      <c r="F5384" s="294"/>
    </row>
    <row r="5385">
      <c r="A5385" s="294" t="s">
        <v>24980</v>
      </c>
      <c r="B5385" s="294"/>
      <c r="C5385" s="294"/>
      <c r="D5385" s="294"/>
      <c r="E5385" s="294"/>
      <c r="F5385" s="294"/>
    </row>
    <row r="5386">
      <c r="A5386" s="294" t="s">
        <v>24981</v>
      </c>
      <c r="B5386" s="294"/>
      <c r="C5386" s="294"/>
      <c r="D5386" s="294"/>
      <c r="E5386" s="294"/>
      <c r="F5386" s="294"/>
    </row>
    <row r="5387">
      <c r="A5387" s="294" t="s">
        <v>24982</v>
      </c>
      <c r="B5387" s="294"/>
      <c r="C5387" s="294"/>
      <c r="D5387" s="294"/>
      <c r="E5387" s="294"/>
      <c r="F5387" s="294"/>
    </row>
    <row r="5388">
      <c r="A5388" s="294" t="s">
        <v>24983</v>
      </c>
      <c r="B5388" s="294"/>
      <c r="C5388" s="294"/>
      <c r="D5388" s="294"/>
      <c r="E5388" s="294"/>
      <c r="F5388" s="294"/>
    </row>
    <row r="5389">
      <c r="A5389" s="294" t="s">
        <v>24984</v>
      </c>
      <c r="B5389" s="294"/>
      <c r="C5389" s="294"/>
      <c r="D5389" s="294"/>
      <c r="E5389" s="294"/>
      <c r="F5389" s="294"/>
    </row>
    <row r="5390">
      <c r="A5390" s="294" t="s">
        <v>24985</v>
      </c>
      <c r="B5390" s="294"/>
      <c r="C5390" s="294"/>
      <c r="D5390" s="294"/>
      <c r="E5390" s="294"/>
      <c r="F5390" s="294"/>
    </row>
    <row r="5391">
      <c r="A5391" s="294" t="s">
        <v>24986</v>
      </c>
      <c r="B5391" s="294"/>
      <c r="C5391" s="294"/>
      <c r="D5391" s="294"/>
      <c r="E5391" s="294"/>
      <c r="F5391" s="294"/>
    </row>
    <row r="5392">
      <c r="A5392" s="294" t="s">
        <v>24987</v>
      </c>
      <c r="B5392" s="294"/>
      <c r="C5392" s="294"/>
      <c r="D5392" s="294"/>
      <c r="E5392" s="294"/>
      <c r="F5392" s="294"/>
    </row>
    <row r="5393">
      <c r="A5393" s="294" t="s">
        <v>24988</v>
      </c>
      <c r="B5393" s="294"/>
      <c r="C5393" s="294"/>
      <c r="D5393" s="294"/>
      <c r="E5393" s="294"/>
      <c r="F5393" s="294"/>
    </row>
    <row r="5394">
      <c r="A5394" s="294" t="s">
        <v>24989</v>
      </c>
      <c r="B5394" s="294"/>
      <c r="C5394" s="294"/>
      <c r="D5394" s="294"/>
      <c r="E5394" s="294"/>
      <c r="F5394" s="294"/>
    </row>
    <row r="5395">
      <c r="A5395" s="294" t="s">
        <v>24990</v>
      </c>
      <c r="B5395" s="294"/>
      <c r="C5395" s="294"/>
      <c r="D5395" s="294"/>
      <c r="E5395" s="294"/>
      <c r="F5395" s="294"/>
    </row>
    <row r="5396">
      <c r="A5396" s="294" t="s">
        <v>24991</v>
      </c>
      <c r="B5396" s="294"/>
      <c r="C5396" s="294"/>
      <c r="D5396" s="294"/>
      <c r="E5396" s="294"/>
      <c r="F5396" s="294"/>
    </row>
    <row r="5397">
      <c r="A5397" s="294" t="s">
        <v>24992</v>
      </c>
      <c r="B5397" s="294"/>
      <c r="C5397" s="294"/>
      <c r="D5397" s="294"/>
      <c r="E5397" s="294"/>
      <c r="F5397" s="294"/>
    </row>
    <row r="5398">
      <c r="A5398" s="294" t="s">
        <v>24993</v>
      </c>
      <c r="B5398" s="294"/>
      <c r="C5398" s="294"/>
      <c r="D5398" s="294"/>
      <c r="E5398" s="294"/>
      <c r="F5398" s="294"/>
    </row>
    <row r="5399">
      <c r="A5399" s="294"/>
      <c r="B5399" s="294"/>
      <c r="C5399" s="294"/>
      <c r="D5399" s="294"/>
      <c r="E5399" s="294"/>
      <c r="F5399" s="294"/>
    </row>
    <row r="5400">
      <c r="A5400" s="294" t="s">
        <v>24323</v>
      </c>
      <c r="B5400" s="294"/>
      <c r="C5400" s="294"/>
      <c r="D5400" s="294"/>
      <c r="E5400" s="294"/>
      <c r="F5400" s="294"/>
    </row>
    <row r="5401">
      <c r="A5401" s="294" t="s">
        <v>23704</v>
      </c>
      <c r="B5401" s="294"/>
      <c r="C5401" s="294"/>
      <c r="D5401" s="294"/>
      <c r="E5401" s="294"/>
      <c r="F5401" s="294"/>
    </row>
    <row r="5402">
      <c r="A5402" s="294"/>
      <c r="B5402" s="294"/>
      <c r="C5402" s="294"/>
      <c r="D5402" s="294"/>
      <c r="E5402" s="294"/>
      <c r="F5402" s="294"/>
    </row>
    <row r="5403">
      <c r="A5403" s="294" t="s">
        <v>24994</v>
      </c>
      <c r="B5403" s="294"/>
      <c r="C5403" s="294"/>
      <c r="D5403" s="294"/>
      <c r="E5403" s="294"/>
      <c r="F5403" s="294"/>
    </row>
    <row r="5404">
      <c r="A5404" s="294" t="s">
        <v>24995</v>
      </c>
      <c r="B5404" s="294"/>
      <c r="C5404" s="294"/>
      <c r="D5404" s="294"/>
      <c r="E5404" s="294"/>
      <c r="F5404" s="294"/>
    </row>
    <row r="5405">
      <c r="A5405" s="294" t="s">
        <v>24996</v>
      </c>
      <c r="B5405" s="294"/>
      <c r="C5405" s="294"/>
      <c r="D5405" s="294"/>
      <c r="E5405" s="294"/>
      <c r="F5405" s="294"/>
    </row>
    <row r="5406">
      <c r="A5406" s="294" t="s">
        <v>24997</v>
      </c>
      <c r="B5406" s="294"/>
      <c r="C5406" s="294"/>
      <c r="D5406" s="294"/>
      <c r="E5406" s="294"/>
      <c r="F5406" s="294"/>
    </row>
    <row r="5407">
      <c r="A5407" s="294" t="s">
        <v>24998</v>
      </c>
      <c r="B5407" s="294"/>
      <c r="C5407" s="294"/>
      <c r="D5407" s="294"/>
      <c r="E5407" s="294"/>
      <c r="F5407" s="294"/>
    </row>
    <row r="5408">
      <c r="A5408" s="294" t="s">
        <v>24999</v>
      </c>
      <c r="B5408" s="294"/>
      <c r="C5408" s="294"/>
      <c r="D5408" s="294"/>
      <c r="E5408" s="294"/>
      <c r="F5408" s="294"/>
    </row>
    <row r="5409">
      <c r="A5409" s="294"/>
      <c r="B5409" s="294"/>
      <c r="C5409" s="294"/>
      <c r="D5409" s="294"/>
      <c r="E5409" s="294"/>
      <c r="F5409" s="294"/>
    </row>
    <row r="5410">
      <c r="A5410" s="294"/>
      <c r="B5410" s="294"/>
      <c r="C5410" s="294"/>
      <c r="D5410" s="294"/>
      <c r="E5410" s="294"/>
      <c r="F5410" s="294"/>
    </row>
    <row r="5411">
      <c r="A5411" s="294"/>
      <c r="B5411" s="294"/>
      <c r="C5411" s="294"/>
      <c r="D5411" s="294"/>
      <c r="E5411" s="294"/>
      <c r="F5411" s="294"/>
    </row>
    <row r="5412">
      <c r="A5412" s="294" t="s">
        <v>21945</v>
      </c>
      <c r="B5412" s="294"/>
      <c r="C5412" s="294"/>
      <c r="D5412" s="294"/>
      <c r="E5412" s="294"/>
      <c r="F5412" s="294"/>
    </row>
    <row r="5413">
      <c r="A5413" s="294" t="s">
        <v>23068</v>
      </c>
      <c r="B5413" s="294"/>
      <c r="C5413" s="294"/>
      <c r="D5413" s="294"/>
      <c r="E5413" s="294"/>
      <c r="F5413" s="294"/>
    </row>
    <row r="5414">
      <c r="A5414" s="294"/>
      <c r="B5414" s="294"/>
      <c r="C5414" s="294"/>
      <c r="D5414" s="294"/>
      <c r="E5414" s="294"/>
      <c r="F5414" s="294"/>
    </row>
    <row r="5415">
      <c r="A5415" s="294" t="s">
        <v>25000</v>
      </c>
      <c r="B5415" s="294"/>
      <c r="C5415" s="294"/>
      <c r="D5415" s="294"/>
      <c r="E5415" s="294"/>
      <c r="F5415" s="294"/>
    </row>
    <row r="5416">
      <c r="A5416" s="294" t="s">
        <v>25001</v>
      </c>
      <c r="B5416" s="294"/>
      <c r="C5416" s="294"/>
      <c r="D5416" s="294"/>
      <c r="E5416" s="294"/>
      <c r="F5416" s="294"/>
    </row>
    <row r="5417">
      <c r="A5417" s="294" t="s">
        <v>25002</v>
      </c>
      <c r="B5417" s="294"/>
      <c r="C5417" s="294"/>
      <c r="D5417" s="294"/>
      <c r="E5417" s="294"/>
      <c r="F5417" s="294"/>
    </row>
    <row r="5418">
      <c r="A5418" s="294" t="s">
        <v>25003</v>
      </c>
      <c r="B5418" s="294"/>
      <c r="C5418" s="294"/>
      <c r="D5418" s="294"/>
      <c r="E5418" s="294"/>
      <c r="F5418" s="294"/>
    </row>
    <row r="5419">
      <c r="A5419" s="294" t="s">
        <v>25004</v>
      </c>
      <c r="B5419" s="294"/>
      <c r="C5419" s="294"/>
      <c r="D5419" s="294"/>
      <c r="E5419" s="294"/>
      <c r="F5419" s="294"/>
    </row>
    <row r="5420">
      <c r="A5420" s="294" t="s">
        <v>25005</v>
      </c>
      <c r="B5420" s="294"/>
      <c r="C5420" s="294"/>
      <c r="D5420" s="294"/>
      <c r="E5420" s="294"/>
      <c r="F5420" s="294"/>
    </row>
    <row r="5421">
      <c r="A5421" s="294" t="s">
        <v>25006</v>
      </c>
      <c r="B5421" s="294"/>
      <c r="C5421" s="294"/>
      <c r="D5421" s="294"/>
      <c r="E5421" s="294"/>
      <c r="F5421" s="294"/>
    </row>
    <row r="5422">
      <c r="A5422" s="294"/>
      <c r="B5422" s="294"/>
      <c r="C5422" s="294"/>
      <c r="D5422" s="294"/>
      <c r="E5422" s="294"/>
      <c r="F5422" s="294"/>
    </row>
    <row r="5423">
      <c r="A5423" s="294"/>
      <c r="B5423" s="294"/>
      <c r="C5423" s="294"/>
      <c r="D5423" s="294"/>
      <c r="E5423" s="294"/>
      <c r="F5423" s="294"/>
    </row>
    <row r="5424">
      <c r="A5424" s="294" t="s">
        <v>21401</v>
      </c>
      <c r="B5424" s="294"/>
      <c r="C5424" s="294"/>
      <c r="D5424" s="294"/>
      <c r="E5424" s="294"/>
      <c r="F5424" s="294"/>
    </row>
    <row r="5425">
      <c r="A5425" s="294"/>
      <c r="B5425" s="294"/>
      <c r="C5425" s="294"/>
      <c r="D5425" s="294"/>
      <c r="E5425" s="294"/>
      <c r="F5425" s="294"/>
    </row>
    <row r="5426">
      <c r="A5426" s="294" t="s">
        <v>25007</v>
      </c>
      <c r="B5426" s="294"/>
      <c r="C5426" s="294"/>
      <c r="D5426" s="294"/>
      <c r="E5426" s="294"/>
      <c r="F5426" s="294"/>
    </row>
    <row r="5427">
      <c r="A5427" s="294" t="s">
        <v>25008</v>
      </c>
      <c r="B5427" s="294"/>
      <c r="C5427" s="294"/>
      <c r="D5427" s="294"/>
      <c r="E5427" s="294"/>
      <c r="F5427" s="294"/>
    </row>
    <row r="5428">
      <c r="A5428" s="294" t="s">
        <v>25009</v>
      </c>
      <c r="B5428" s="294"/>
      <c r="C5428" s="294"/>
      <c r="D5428" s="294"/>
      <c r="E5428" s="294"/>
      <c r="F5428" s="294"/>
    </row>
    <row r="5429">
      <c r="A5429" s="294" t="s">
        <v>25010</v>
      </c>
      <c r="B5429" s="294"/>
      <c r="C5429" s="294"/>
      <c r="D5429" s="294"/>
      <c r="E5429" s="294"/>
      <c r="F5429" s="294"/>
    </row>
    <row r="5430">
      <c r="A5430" s="294" t="s">
        <v>25011</v>
      </c>
      <c r="B5430" s="294"/>
      <c r="C5430" s="294"/>
      <c r="D5430" s="294"/>
      <c r="E5430" s="294"/>
      <c r="F5430" s="294"/>
    </row>
    <row r="5431">
      <c r="A5431" s="294" t="s">
        <v>25012</v>
      </c>
      <c r="B5431" s="294"/>
      <c r="C5431" s="294"/>
      <c r="D5431" s="294"/>
      <c r="E5431" s="294"/>
      <c r="F5431" s="294"/>
    </row>
    <row r="5432">
      <c r="A5432" s="294" t="s">
        <v>25013</v>
      </c>
      <c r="B5432" s="294"/>
      <c r="C5432" s="294"/>
      <c r="D5432" s="294"/>
      <c r="E5432" s="294"/>
      <c r="F5432" s="294"/>
    </row>
    <row r="5433">
      <c r="A5433" s="294" t="s">
        <v>25014</v>
      </c>
      <c r="B5433" s="294"/>
      <c r="C5433" s="294"/>
      <c r="D5433" s="294"/>
      <c r="E5433" s="294"/>
      <c r="F5433" s="294"/>
    </row>
    <row r="5434">
      <c r="A5434" s="294" t="s">
        <v>25015</v>
      </c>
      <c r="B5434" s="294"/>
      <c r="C5434" s="294"/>
      <c r="D5434" s="294"/>
      <c r="E5434" s="294"/>
      <c r="F5434" s="294"/>
    </row>
    <row r="5435">
      <c r="A5435" s="294"/>
      <c r="B5435" s="294"/>
      <c r="C5435" s="294"/>
      <c r="D5435" s="294"/>
      <c r="E5435" s="294"/>
      <c r="F5435" s="294"/>
    </row>
    <row r="5436">
      <c r="A5436" s="294" t="s">
        <v>21407</v>
      </c>
      <c r="B5436" s="294"/>
      <c r="C5436" s="294"/>
      <c r="D5436" s="294"/>
      <c r="E5436" s="294"/>
      <c r="F5436" s="294"/>
    </row>
    <row r="5437">
      <c r="A5437" s="294"/>
      <c r="B5437" s="294"/>
      <c r="C5437" s="294"/>
      <c r="D5437" s="294"/>
      <c r="E5437" s="294"/>
      <c r="F5437" s="294"/>
    </row>
    <row r="5438">
      <c r="A5438" s="294"/>
      <c r="B5438" s="294"/>
      <c r="C5438" s="294"/>
      <c r="D5438" s="294"/>
      <c r="E5438" s="294"/>
      <c r="F5438" s="294"/>
    </row>
    <row r="5439">
      <c r="A5439" s="294" t="s">
        <v>25016</v>
      </c>
      <c r="B5439" s="294"/>
      <c r="C5439" s="294"/>
      <c r="D5439" s="294"/>
      <c r="E5439" s="294"/>
      <c r="F5439" s="294"/>
    </row>
    <row r="5440">
      <c r="A5440" s="294" t="s">
        <v>25017</v>
      </c>
      <c r="B5440" s="294"/>
      <c r="C5440" s="294"/>
      <c r="D5440" s="294"/>
      <c r="E5440" s="294"/>
      <c r="F5440" s="294"/>
    </row>
    <row r="5441">
      <c r="A5441" s="294" t="s">
        <v>25018</v>
      </c>
      <c r="B5441" s="294"/>
      <c r="C5441" s="294"/>
      <c r="D5441" s="294"/>
      <c r="E5441" s="294"/>
      <c r="F5441" s="294"/>
    </row>
    <row r="5442">
      <c r="A5442" s="294" t="s">
        <v>25019</v>
      </c>
      <c r="B5442" s="294"/>
      <c r="C5442" s="294"/>
      <c r="D5442" s="294"/>
      <c r="E5442" s="294"/>
      <c r="F5442" s="294"/>
    </row>
    <row r="5443">
      <c r="A5443" s="294" t="s">
        <v>25020</v>
      </c>
      <c r="B5443" s="294"/>
      <c r="C5443" s="294"/>
      <c r="D5443" s="294"/>
      <c r="E5443" s="294"/>
      <c r="F5443" s="294"/>
    </row>
    <row r="5444">
      <c r="A5444" s="294" t="s">
        <v>25021</v>
      </c>
      <c r="B5444" s="294"/>
      <c r="C5444" s="294"/>
      <c r="D5444" s="294"/>
      <c r="E5444" s="294"/>
      <c r="F5444" s="294"/>
    </row>
    <row r="5445">
      <c r="A5445" s="294" t="s">
        <v>25022</v>
      </c>
      <c r="B5445" s="294"/>
      <c r="C5445" s="294"/>
      <c r="D5445" s="294"/>
      <c r="E5445" s="294"/>
      <c r="F5445" s="294"/>
    </row>
    <row r="5446">
      <c r="A5446" s="294" t="s">
        <v>25023</v>
      </c>
      <c r="B5446" s="294"/>
      <c r="C5446" s="294"/>
      <c r="D5446" s="294"/>
      <c r="E5446" s="294"/>
      <c r="F5446" s="294"/>
    </row>
    <row r="5447">
      <c r="A5447" s="294" t="s">
        <v>25024</v>
      </c>
      <c r="B5447" s="294"/>
      <c r="C5447" s="294"/>
      <c r="D5447" s="294"/>
      <c r="E5447" s="294"/>
      <c r="F5447" s="294"/>
    </row>
    <row r="5448">
      <c r="A5448" s="294" t="s">
        <v>25025</v>
      </c>
      <c r="B5448" s="294"/>
      <c r="C5448" s="294"/>
      <c r="D5448" s="294"/>
      <c r="E5448" s="294"/>
      <c r="F5448" s="294"/>
    </row>
    <row r="5449">
      <c r="A5449" s="294"/>
      <c r="B5449" s="294"/>
      <c r="C5449" s="294"/>
      <c r="D5449" s="294"/>
      <c r="E5449" s="294"/>
      <c r="F5449" s="294"/>
    </row>
    <row r="5450">
      <c r="A5450" s="294"/>
      <c r="B5450" s="294"/>
      <c r="C5450" s="294"/>
      <c r="D5450" s="294"/>
      <c r="E5450" s="294"/>
      <c r="F5450" s="294"/>
    </row>
    <row r="5451">
      <c r="A5451" s="294" t="s">
        <v>21304</v>
      </c>
      <c r="B5451" s="294"/>
      <c r="C5451" s="294"/>
      <c r="D5451" s="294"/>
      <c r="E5451" s="294"/>
      <c r="F5451" s="294"/>
    </row>
    <row r="5452">
      <c r="A5452" s="294"/>
      <c r="B5452" s="294"/>
      <c r="C5452" s="294"/>
      <c r="D5452" s="294"/>
      <c r="E5452" s="294"/>
      <c r="F5452" s="294"/>
    </row>
    <row r="5453">
      <c r="A5453" s="294" t="s">
        <v>25026</v>
      </c>
      <c r="B5453" s="294"/>
      <c r="C5453" s="294"/>
      <c r="D5453" s="294"/>
      <c r="E5453" s="294"/>
      <c r="F5453" s="294"/>
    </row>
    <row r="5454">
      <c r="A5454" s="294" t="s">
        <v>25027</v>
      </c>
      <c r="B5454" s="294"/>
      <c r="C5454" s="294"/>
      <c r="D5454" s="294"/>
      <c r="E5454" s="294"/>
      <c r="F5454" s="294"/>
    </row>
    <row r="5455">
      <c r="A5455" s="294" t="s">
        <v>25028</v>
      </c>
      <c r="B5455" s="294"/>
      <c r="C5455" s="294"/>
      <c r="D5455" s="294"/>
      <c r="E5455" s="294"/>
      <c r="F5455" s="294"/>
    </row>
    <row r="5456">
      <c r="A5456" s="294" t="s">
        <v>25029</v>
      </c>
      <c r="B5456" s="294"/>
      <c r="C5456" s="294"/>
      <c r="D5456" s="294"/>
      <c r="E5456" s="294"/>
      <c r="F5456" s="294"/>
    </row>
    <row r="5457">
      <c r="A5457" s="294" t="s">
        <v>25030</v>
      </c>
      <c r="B5457" s="294"/>
      <c r="C5457" s="294"/>
      <c r="D5457" s="294"/>
      <c r="E5457" s="294"/>
      <c r="F5457" s="294"/>
    </row>
    <row r="5458">
      <c r="A5458" s="294" t="s">
        <v>25031</v>
      </c>
      <c r="B5458" s="294"/>
      <c r="C5458" s="294"/>
      <c r="D5458" s="294"/>
      <c r="E5458" s="294"/>
      <c r="F5458" s="294"/>
    </row>
    <row r="5459">
      <c r="A5459" s="294" t="s">
        <v>24562</v>
      </c>
      <c r="B5459" s="294"/>
      <c r="C5459" s="294"/>
      <c r="D5459" s="294"/>
      <c r="E5459" s="294"/>
      <c r="F5459" s="294"/>
    </row>
    <row r="5460">
      <c r="A5460" s="294" t="s">
        <v>25032</v>
      </c>
      <c r="B5460" s="294"/>
      <c r="C5460" s="294"/>
      <c r="D5460" s="294"/>
      <c r="E5460" s="294"/>
      <c r="F5460" s="294"/>
    </row>
    <row r="5461">
      <c r="A5461" s="294" t="s">
        <v>25033</v>
      </c>
      <c r="B5461" s="294"/>
      <c r="C5461" s="294"/>
      <c r="D5461" s="294"/>
      <c r="E5461" s="294"/>
      <c r="F5461" s="294"/>
    </row>
    <row r="5462">
      <c r="A5462" s="294" t="s">
        <v>25034</v>
      </c>
      <c r="B5462" s="294"/>
      <c r="C5462" s="294"/>
      <c r="D5462" s="294"/>
      <c r="E5462" s="294"/>
      <c r="F5462" s="294"/>
    </row>
    <row r="5463">
      <c r="A5463" s="294" t="s">
        <v>25035</v>
      </c>
      <c r="B5463" s="294"/>
      <c r="C5463" s="294"/>
      <c r="D5463" s="294"/>
      <c r="E5463" s="294"/>
      <c r="F5463" s="294"/>
    </row>
    <row r="5464">
      <c r="A5464" s="294"/>
      <c r="B5464" s="294"/>
      <c r="C5464" s="294"/>
      <c r="D5464" s="294"/>
      <c r="E5464" s="294"/>
      <c r="F5464" s="294"/>
    </row>
    <row r="5465">
      <c r="A5465" s="294" t="s">
        <v>21312</v>
      </c>
      <c r="B5465" s="294"/>
      <c r="C5465" s="294"/>
      <c r="D5465" s="294"/>
      <c r="E5465" s="294"/>
      <c r="F5465" s="294"/>
    </row>
    <row r="5466">
      <c r="A5466" s="294" t="s">
        <v>25036</v>
      </c>
      <c r="B5466" s="294"/>
      <c r="C5466" s="294"/>
      <c r="D5466" s="294"/>
      <c r="E5466" s="294"/>
      <c r="F5466" s="294"/>
    </row>
    <row r="5467">
      <c r="A5467" s="294" t="s">
        <v>21672</v>
      </c>
      <c r="B5467" s="294"/>
      <c r="C5467" s="294"/>
      <c r="D5467" s="294"/>
      <c r="E5467" s="294"/>
      <c r="F5467" s="294"/>
    </row>
    <row r="5468">
      <c r="A5468" s="294" t="s">
        <v>25037</v>
      </c>
      <c r="B5468" s="294"/>
      <c r="C5468" s="294"/>
      <c r="D5468" s="294"/>
      <c r="E5468" s="294"/>
      <c r="F5468" s="294"/>
    </row>
    <row r="5469">
      <c r="A5469" s="294"/>
      <c r="B5469" s="294"/>
      <c r="C5469" s="294"/>
      <c r="D5469" s="294"/>
      <c r="E5469" s="294"/>
      <c r="F5469" s="294"/>
    </row>
    <row r="5470">
      <c r="A5470" s="294" t="s">
        <v>21315</v>
      </c>
      <c r="B5470" s="294"/>
      <c r="C5470" s="294"/>
      <c r="D5470" s="294"/>
      <c r="E5470" s="294"/>
      <c r="F5470" s="294"/>
    </row>
    <row r="5471">
      <c r="A5471" s="294" t="s">
        <v>23747</v>
      </c>
      <c r="B5471" s="294"/>
      <c r="C5471" s="294"/>
      <c r="D5471" s="294"/>
      <c r="E5471" s="294"/>
      <c r="F5471" s="294"/>
    </row>
    <row r="5472">
      <c r="A5472" s="294"/>
      <c r="B5472" s="294"/>
      <c r="C5472" s="294"/>
      <c r="D5472" s="294"/>
      <c r="E5472" s="294"/>
      <c r="F5472" s="294"/>
    </row>
    <row r="5473">
      <c r="A5473" s="294" t="s">
        <v>25038</v>
      </c>
      <c r="B5473" s="294"/>
      <c r="C5473" s="294"/>
      <c r="D5473" s="294"/>
      <c r="E5473" s="294"/>
      <c r="F5473" s="294"/>
    </row>
    <row r="5474">
      <c r="A5474" s="294" t="s">
        <v>25039</v>
      </c>
      <c r="B5474" s="294"/>
      <c r="C5474" s="294"/>
      <c r="D5474" s="294"/>
      <c r="E5474" s="294"/>
      <c r="F5474" s="294"/>
    </row>
    <row r="5475">
      <c r="A5475" s="294" t="s">
        <v>25040</v>
      </c>
      <c r="B5475" s="294"/>
      <c r="C5475" s="294"/>
      <c r="D5475" s="294"/>
      <c r="E5475" s="294"/>
      <c r="F5475" s="294"/>
    </row>
    <row r="5476">
      <c r="A5476" s="294" t="s">
        <v>25041</v>
      </c>
      <c r="B5476" s="294"/>
      <c r="C5476" s="294"/>
      <c r="D5476" s="294"/>
      <c r="E5476" s="294"/>
      <c r="F5476" s="294"/>
    </row>
    <row r="5477">
      <c r="A5477" s="294" t="s">
        <v>25042</v>
      </c>
      <c r="B5477" s="294"/>
      <c r="C5477" s="294"/>
      <c r="D5477" s="294"/>
      <c r="E5477" s="294"/>
      <c r="F5477" s="294"/>
    </row>
    <row r="5478">
      <c r="A5478" s="294" t="s">
        <v>25043</v>
      </c>
      <c r="B5478" s="294"/>
      <c r="C5478" s="294"/>
      <c r="D5478" s="294"/>
      <c r="E5478" s="294"/>
      <c r="F5478" s="294"/>
    </row>
    <row r="5479">
      <c r="A5479" s="294" t="s">
        <v>25044</v>
      </c>
      <c r="B5479" s="294"/>
      <c r="C5479" s="294"/>
      <c r="D5479" s="294"/>
      <c r="E5479" s="294"/>
      <c r="F5479" s="294"/>
    </row>
    <row r="5480">
      <c r="A5480" s="294"/>
      <c r="B5480" s="294"/>
      <c r="C5480" s="294"/>
      <c r="D5480" s="294"/>
      <c r="E5480" s="294"/>
      <c r="F5480" s="294"/>
    </row>
    <row r="5481">
      <c r="A5481" s="294"/>
      <c r="B5481" s="294"/>
      <c r="C5481" s="294"/>
      <c r="D5481" s="294"/>
      <c r="E5481" s="294"/>
      <c r="F5481" s="294"/>
    </row>
    <row r="5482">
      <c r="A5482" s="294"/>
      <c r="B5482" s="294"/>
      <c r="C5482" s="294"/>
      <c r="D5482" s="294"/>
      <c r="E5482" s="294"/>
      <c r="F5482" s="294"/>
    </row>
    <row r="5483">
      <c r="A5483" s="294" t="s">
        <v>21326</v>
      </c>
      <c r="B5483" s="294"/>
      <c r="C5483" s="294"/>
      <c r="D5483" s="294"/>
      <c r="E5483" s="294"/>
      <c r="F5483" s="294"/>
    </row>
    <row r="5484">
      <c r="A5484" s="294"/>
      <c r="B5484" s="294"/>
      <c r="C5484" s="294"/>
      <c r="D5484" s="294"/>
      <c r="E5484" s="294"/>
      <c r="F5484" s="294"/>
    </row>
    <row r="5485">
      <c r="A5485" s="294" t="s">
        <v>25045</v>
      </c>
      <c r="B5485" s="294"/>
      <c r="C5485" s="294"/>
      <c r="D5485" s="294"/>
      <c r="E5485" s="294"/>
      <c r="F5485" s="294"/>
    </row>
    <row r="5486">
      <c r="A5486" s="294" t="s">
        <v>25046</v>
      </c>
      <c r="B5486" s="294"/>
      <c r="C5486" s="294"/>
      <c r="D5486" s="294"/>
      <c r="E5486" s="294"/>
      <c r="F5486" s="294"/>
    </row>
    <row r="5487">
      <c r="A5487" s="294" t="s">
        <v>25047</v>
      </c>
      <c r="B5487" s="294"/>
      <c r="C5487" s="294"/>
      <c r="D5487" s="294"/>
      <c r="E5487" s="294"/>
      <c r="F5487" s="294"/>
    </row>
    <row r="5488">
      <c r="A5488" s="294" t="s">
        <v>25048</v>
      </c>
      <c r="B5488" s="294"/>
      <c r="C5488" s="294"/>
      <c r="D5488" s="294"/>
      <c r="E5488" s="294"/>
      <c r="F5488" s="294"/>
    </row>
    <row r="5489">
      <c r="A5489" s="294" t="s">
        <v>25049</v>
      </c>
      <c r="B5489" s="294"/>
      <c r="C5489" s="294"/>
      <c r="D5489" s="294"/>
      <c r="E5489" s="294"/>
      <c r="F5489" s="294"/>
    </row>
    <row r="5490">
      <c r="A5490" s="294"/>
      <c r="B5490" s="294"/>
      <c r="C5490" s="294"/>
      <c r="D5490" s="294"/>
      <c r="E5490" s="294"/>
      <c r="F5490" s="294"/>
    </row>
    <row r="5491">
      <c r="A5491" s="294"/>
      <c r="B5491" s="294"/>
      <c r="C5491" s="294"/>
      <c r="D5491" s="294"/>
      <c r="E5491" s="294"/>
      <c r="F5491" s="294"/>
    </row>
    <row r="5492">
      <c r="A5492" s="294" t="s">
        <v>23311</v>
      </c>
      <c r="B5492" s="294"/>
      <c r="C5492" s="294"/>
      <c r="D5492" s="294"/>
      <c r="E5492" s="294"/>
      <c r="F5492" s="294"/>
    </row>
    <row r="5493">
      <c r="A5493" s="294"/>
      <c r="B5493" s="294"/>
      <c r="C5493" s="294"/>
      <c r="D5493" s="294"/>
      <c r="E5493" s="294"/>
      <c r="F5493" s="294"/>
    </row>
    <row r="5494">
      <c r="A5494" s="294" t="s">
        <v>25050</v>
      </c>
      <c r="B5494" s="294"/>
      <c r="C5494" s="294"/>
      <c r="D5494" s="294"/>
      <c r="E5494" s="294"/>
      <c r="F5494" s="294"/>
    </row>
    <row r="5495">
      <c r="A5495" s="294" t="s">
        <v>25051</v>
      </c>
      <c r="B5495" s="294"/>
      <c r="C5495" s="294"/>
      <c r="D5495" s="294"/>
      <c r="E5495" s="294"/>
      <c r="F5495" s="294"/>
    </row>
    <row r="5496">
      <c r="A5496" s="294" t="s">
        <v>25052</v>
      </c>
      <c r="B5496" s="294"/>
      <c r="C5496" s="294"/>
      <c r="D5496" s="294"/>
      <c r="E5496" s="294"/>
      <c r="F5496" s="294"/>
    </row>
    <row r="5497">
      <c r="A5497" s="294" t="s">
        <v>25053</v>
      </c>
      <c r="B5497" s="294"/>
      <c r="C5497" s="294"/>
      <c r="D5497" s="294"/>
      <c r="E5497" s="294"/>
      <c r="F5497" s="294"/>
    </row>
    <row r="5498">
      <c r="A5498" s="294" t="s">
        <v>25054</v>
      </c>
      <c r="B5498" s="294"/>
      <c r="C5498" s="294"/>
      <c r="D5498" s="294"/>
      <c r="E5498" s="294"/>
      <c r="F5498" s="294"/>
    </row>
    <row r="5499">
      <c r="A5499" s="294" t="s">
        <v>25055</v>
      </c>
      <c r="B5499" s="294"/>
      <c r="C5499" s="294"/>
      <c r="D5499" s="294"/>
      <c r="E5499" s="294"/>
      <c r="F5499" s="294"/>
    </row>
    <row r="5500">
      <c r="A5500" s="294" t="s">
        <v>25056</v>
      </c>
      <c r="B5500" s="294"/>
      <c r="C5500" s="294"/>
      <c r="D5500" s="294"/>
      <c r="E5500" s="294"/>
      <c r="F5500" s="294"/>
    </row>
    <row r="5501">
      <c r="A5501" s="294" t="s">
        <v>25057</v>
      </c>
      <c r="B5501" s="294"/>
      <c r="C5501" s="294"/>
      <c r="D5501" s="294"/>
      <c r="E5501" s="294"/>
      <c r="F5501" s="294"/>
    </row>
    <row r="5502">
      <c r="A5502" s="294" t="s">
        <v>25058</v>
      </c>
      <c r="B5502" s="294"/>
      <c r="C5502" s="294"/>
      <c r="D5502" s="294"/>
      <c r="E5502" s="294"/>
      <c r="F5502" s="294"/>
    </row>
    <row r="5503">
      <c r="A5503" s="294" t="s">
        <v>25059</v>
      </c>
      <c r="B5503" s="294"/>
      <c r="C5503" s="294"/>
      <c r="D5503" s="294"/>
      <c r="E5503" s="294"/>
      <c r="F5503" s="294"/>
    </row>
    <row r="5504">
      <c r="A5504" s="294" t="s">
        <v>25060</v>
      </c>
      <c r="B5504" s="294"/>
      <c r="C5504" s="294"/>
      <c r="D5504" s="294"/>
      <c r="E5504" s="294"/>
      <c r="F5504" s="294"/>
    </row>
    <row r="5505">
      <c r="A5505" s="294" t="s">
        <v>25061</v>
      </c>
      <c r="B5505" s="294"/>
      <c r="C5505" s="294"/>
      <c r="D5505" s="294"/>
      <c r="E5505" s="294"/>
      <c r="F5505" s="294"/>
    </row>
    <row r="5506">
      <c r="A5506" s="294" t="s">
        <v>25062</v>
      </c>
      <c r="B5506" s="294"/>
      <c r="C5506" s="294"/>
      <c r="D5506" s="294"/>
      <c r="E5506" s="294"/>
      <c r="F5506" s="294"/>
    </row>
    <row r="5507">
      <c r="A5507" s="294" t="s">
        <v>25063</v>
      </c>
      <c r="B5507" s="294"/>
      <c r="C5507" s="294"/>
      <c r="D5507" s="294"/>
      <c r="E5507" s="294"/>
      <c r="F5507" s="294"/>
    </row>
    <row r="5508">
      <c r="A5508" s="294" t="s">
        <v>25064</v>
      </c>
      <c r="B5508" s="294"/>
      <c r="C5508" s="294"/>
      <c r="D5508" s="294"/>
      <c r="E5508" s="294"/>
      <c r="F5508" s="294"/>
    </row>
    <row r="5509">
      <c r="A5509" s="294" t="s">
        <v>25065</v>
      </c>
      <c r="B5509" s="294"/>
      <c r="C5509" s="294"/>
      <c r="D5509" s="294"/>
      <c r="E5509" s="294"/>
      <c r="F5509" s="294"/>
    </row>
    <row r="5510">
      <c r="A5510" s="294" t="s">
        <v>25066</v>
      </c>
      <c r="B5510" s="294"/>
      <c r="C5510" s="294"/>
      <c r="D5510" s="294"/>
      <c r="E5510" s="294"/>
      <c r="F5510" s="294"/>
    </row>
    <row r="5511">
      <c r="A5511" s="294" t="s">
        <v>25067</v>
      </c>
      <c r="B5511" s="294"/>
      <c r="C5511" s="294"/>
      <c r="D5511" s="294"/>
      <c r="E5511" s="294"/>
      <c r="F5511" s="294"/>
    </row>
    <row r="5512">
      <c r="A5512" s="294"/>
      <c r="B5512" s="294"/>
      <c r="C5512" s="294"/>
      <c r="D5512" s="294"/>
      <c r="E5512" s="294"/>
      <c r="F5512" s="294"/>
    </row>
    <row r="5513">
      <c r="A5513" s="294" t="s">
        <v>22572</v>
      </c>
      <c r="B5513" s="294"/>
      <c r="C5513" s="294"/>
      <c r="D5513" s="294"/>
      <c r="E5513" s="294"/>
      <c r="F5513" s="294"/>
    </row>
    <row r="5514">
      <c r="A5514" s="294" t="s">
        <v>23322</v>
      </c>
      <c r="B5514" s="294"/>
      <c r="C5514" s="294"/>
      <c r="D5514" s="294"/>
      <c r="E5514" s="294"/>
      <c r="F5514" s="294"/>
    </row>
    <row r="5515">
      <c r="A5515" s="294"/>
      <c r="B5515" s="294"/>
      <c r="C5515" s="294"/>
      <c r="D5515" s="294"/>
      <c r="E5515" s="294"/>
      <c r="F5515" s="294"/>
    </row>
    <row r="5516">
      <c r="A5516" s="294" t="s">
        <v>23539</v>
      </c>
      <c r="B5516" s="294"/>
      <c r="C5516" s="294"/>
      <c r="D5516" s="294"/>
      <c r="E5516" s="294"/>
      <c r="F5516" s="294"/>
    </row>
    <row r="5517">
      <c r="A5517" s="294" t="s">
        <v>25068</v>
      </c>
      <c r="B5517" s="294"/>
      <c r="C5517" s="294"/>
      <c r="D5517" s="294"/>
      <c r="E5517" s="294"/>
      <c r="F5517" s="294"/>
    </row>
    <row r="5518">
      <c r="A5518" s="294" t="s">
        <v>25069</v>
      </c>
      <c r="B5518" s="294"/>
      <c r="C5518" s="294"/>
      <c r="D5518" s="294"/>
      <c r="E5518" s="294"/>
      <c r="F5518" s="294"/>
    </row>
    <row r="5519">
      <c r="A5519" s="294" t="s">
        <v>24947</v>
      </c>
      <c r="B5519" s="294"/>
      <c r="C5519" s="294"/>
      <c r="D5519" s="294"/>
      <c r="E5519" s="294"/>
      <c r="F5519" s="294"/>
    </row>
    <row r="5520">
      <c r="A5520" s="294"/>
      <c r="B5520" s="294"/>
      <c r="C5520" s="294"/>
      <c r="D5520" s="294"/>
      <c r="E5520" s="294"/>
      <c r="F5520" s="294"/>
    </row>
    <row r="5521">
      <c r="A5521" s="294" t="s">
        <v>22397</v>
      </c>
      <c r="B5521" s="294"/>
      <c r="C5521" s="294"/>
      <c r="D5521" s="294"/>
      <c r="E5521" s="294"/>
      <c r="F5521" s="294"/>
    </row>
    <row r="5522">
      <c r="A5522" s="294"/>
      <c r="B5522" s="294"/>
      <c r="C5522" s="294"/>
      <c r="D5522" s="294"/>
      <c r="E5522" s="294"/>
      <c r="F5522" s="294"/>
    </row>
    <row r="5523">
      <c r="A5523" s="294" t="s">
        <v>24293</v>
      </c>
      <c r="B5523" s="294"/>
      <c r="C5523" s="294"/>
      <c r="D5523" s="294"/>
      <c r="E5523" s="294"/>
      <c r="F5523" s="294"/>
    </row>
    <row r="5524">
      <c r="A5524" s="294" t="s">
        <v>25070</v>
      </c>
      <c r="B5524" s="294"/>
      <c r="C5524" s="294"/>
      <c r="D5524" s="294"/>
      <c r="E5524" s="294"/>
      <c r="F5524" s="294"/>
    </row>
    <row r="5525">
      <c r="A5525" s="294" t="s">
        <v>25071</v>
      </c>
      <c r="B5525" s="294"/>
      <c r="C5525" s="294"/>
      <c r="D5525" s="294"/>
      <c r="E5525" s="294"/>
      <c r="F5525" s="294"/>
    </row>
    <row r="5526">
      <c r="A5526" s="294" t="s">
        <v>25072</v>
      </c>
      <c r="B5526" s="294"/>
      <c r="C5526" s="294"/>
      <c r="D5526" s="294"/>
      <c r="E5526" s="294"/>
      <c r="F5526" s="294"/>
    </row>
    <row r="5527">
      <c r="A5527" s="294" t="s">
        <v>25073</v>
      </c>
      <c r="B5527" s="294"/>
      <c r="C5527" s="294"/>
      <c r="D5527" s="294"/>
      <c r="E5527" s="294"/>
      <c r="F5527" s="294"/>
    </row>
    <row r="5528">
      <c r="A5528" s="294"/>
      <c r="B5528" s="294"/>
      <c r="C5528" s="294"/>
      <c r="D5528" s="294"/>
      <c r="E5528" s="294"/>
      <c r="F5528" s="294"/>
    </row>
    <row r="5529">
      <c r="A5529" s="294" t="s">
        <v>22496</v>
      </c>
      <c r="B5529" s="294"/>
      <c r="C5529" s="294"/>
      <c r="D5529" s="294"/>
      <c r="E5529" s="294"/>
      <c r="F5529" s="294"/>
    </row>
    <row r="5530">
      <c r="A5530" s="294"/>
      <c r="B5530" s="294"/>
      <c r="C5530" s="294"/>
      <c r="D5530" s="294"/>
      <c r="E5530" s="294"/>
      <c r="F5530" s="294"/>
    </row>
    <row r="5531">
      <c r="A5531" s="294" t="s">
        <v>25074</v>
      </c>
      <c r="B5531" s="294"/>
      <c r="C5531" s="294"/>
      <c r="D5531" s="294"/>
      <c r="E5531" s="294"/>
      <c r="F5531" s="294"/>
    </row>
    <row r="5532">
      <c r="A5532" s="294" t="s">
        <v>25075</v>
      </c>
      <c r="B5532" s="294"/>
      <c r="C5532" s="294"/>
      <c r="D5532" s="294"/>
      <c r="E5532" s="294"/>
      <c r="F5532" s="294"/>
    </row>
    <row r="5533">
      <c r="A5533" s="294" t="s">
        <v>25076</v>
      </c>
      <c r="B5533" s="294"/>
      <c r="C5533" s="294"/>
      <c r="D5533" s="294"/>
      <c r="E5533" s="294"/>
      <c r="F5533" s="294"/>
    </row>
    <row r="5534">
      <c r="A5534" s="294" t="s">
        <v>25077</v>
      </c>
      <c r="B5534" s="294"/>
      <c r="C5534" s="294"/>
      <c r="D5534" s="294"/>
      <c r="E5534" s="294"/>
      <c r="F5534" s="294"/>
    </row>
    <row r="5535">
      <c r="A5535" s="294" t="s">
        <v>25078</v>
      </c>
      <c r="B5535" s="294"/>
      <c r="C5535" s="294"/>
      <c r="D5535" s="294"/>
      <c r="E5535" s="294"/>
      <c r="F5535" s="294"/>
    </row>
    <row r="5536">
      <c r="A5536" s="294" t="s">
        <v>25079</v>
      </c>
      <c r="B5536" s="294"/>
      <c r="C5536" s="294"/>
      <c r="D5536" s="294"/>
      <c r="E5536" s="294"/>
      <c r="F5536" s="294"/>
    </row>
    <row r="5537">
      <c r="A5537" s="294" t="s">
        <v>25080</v>
      </c>
      <c r="B5537" s="294"/>
      <c r="C5537" s="294"/>
      <c r="D5537" s="294"/>
      <c r="E5537" s="294"/>
      <c r="F5537" s="294"/>
    </row>
    <row r="5538">
      <c r="A5538" s="294" t="s">
        <v>25081</v>
      </c>
      <c r="B5538" s="294"/>
      <c r="C5538" s="294"/>
      <c r="D5538" s="294"/>
      <c r="E5538" s="294"/>
      <c r="F5538" s="294"/>
    </row>
    <row r="5539">
      <c r="A5539" s="294" t="s">
        <v>25082</v>
      </c>
      <c r="B5539" s="294"/>
      <c r="C5539" s="294"/>
      <c r="D5539" s="294"/>
      <c r="E5539" s="294"/>
      <c r="F5539" s="294"/>
    </row>
    <row r="5540">
      <c r="A5540" s="294" t="s">
        <v>25083</v>
      </c>
      <c r="B5540" s="294"/>
      <c r="C5540" s="294"/>
      <c r="D5540" s="294"/>
      <c r="E5540" s="294"/>
      <c r="F5540" s="294"/>
    </row>
    <row r="5541">
      <c r="A5541" s="294"/>
      <c r="B5541" s="294"/>
      <c r="C5541" s="294"/>
      <c r="D5541" s="294"/>
      <c r="E5541" s="294"/>
      <c r="F5541" s="294"/>
    </row>
    <row r="5542">
      <c r="A5542" s="294" t="s">
        <v>23508</v>
      </c>
      <c r="B5542" s="294"/>
      <c r="C5542" s="294"/>
      <c r="D5542" s="294"/>
      <c r="E5542" s="294"/>
      <c r="F5542" s="294"/>
    </row>
    <row r="5543">
      <c r="A5543" s="294" t="s">
        <v>23509</v>
      </c>
      <c r="B5543" s="294"/>
      <c r="C5543" s="294"/>
      <c r="D5543" s="294"/>
      <c r="E5543" s="294"/>
      <c r="F5543" s="294"/>
    </row>
    <row r="5544">
      <c r="A5544" s="294" t="s">
        <v>25084</v>
      </c>
      <c r="B5544" s="294"/>
      <c r="C5544" s="294"/>
      <c r="D5544" s="294"/>
      <c r="E5544" s="294"/>
      <c r="F5544" s="294"/>
    </row>
    <row r="5545">
      <c r="A5545" s="294" t="s">
        <v>21270</v>
      </c>
      <c r="B5545" s="294"/>
      <c r="C5545" s="294"/>
      <c r="D5545" s="294"/>
      <c r="E5545" s="294"/>
      <c r="F5545" s="294"/>
    </row>
    <row r="5546">
      <c r="A5546" s="294" t="s">
        <v>25085</v>
      </c>
      <c r="B5546" s="294"/>
      <c r="C5546" s="294"/>
      <c r="D5546" s="294"/>
      <c r="E5546" s="294"/>
      <c r="F5546" s="294"/>
    </row>
    <row r="5547">
      <c r="A5547" s="294"/>
      <c r="B5547" s="294"/>
      <c r="C5547" s="294"/>
      <c r="D5547" s="294"/>
      <c r="E5547" s="294"/>
      <c r="F5547" s="294"/>
    </row>
    <row r="5548">
      <c r="A5548" s="294"/>
      <c r="B5548" s="294"/>
      <c r="C5548" s="294"/>
      <c r="D5548" s="294"/>
      <c r="E5548" s="294"/>
      <c r="F5548" s="294"/>
    </row>
    <row r="5549">
      <c r="A5549" s="294"/>
      <c r="B5549" s="294"/>
      <c r="C5549" s="294"/>
      <c r="D5549" s="294"/>
      <c r="E5549" s="294"/>
      <c r="F5549" s="294"/>
    </row>
    <row r="5550">
      <c r="A5550" s="294" t="s">
        <v>23228</v>
      </c>
      <c r="B5550" s="294"/>
      <c r="C5550" s="294"/>
      <c r="D5550" s="294"/>
      <c r="E5550" s="294"/>
      <c r="F5550" s="294"/>
    </row>
    <row r="5551">
      <c r="A5551" s="294" t="s">
        <v>24873</v>
      </c>
      <c r="B5551" s="294"/>
      <c r="C5551" s="294"/>
      <c r="D5551" s="294"/>
      <c r="E5551" s="294"/>
      <c r="F5551" s="294"/>
    </row>
    <row r="5552">
      <c r="A5552" s="294"/>
      <c r="B5552" s="294"/>
      <c r="C5552" s="294"/>
      <c r="D5552" s="294"/>
      <c r="E5552" s="294"/>
      <c r="F5552" s="294"/>
    </row>
    <row r="5553">
      <c r="A5553" s="294" t="s">
        <v>25086</v>
      </c>
      <c r="B5553" s="294"/>
      <c r="C5553" s="294"/>
      <c r="D5553" s="294"/>
      <c r="E5553" s="294"/>
      <c r="F5553" s="294"/>
    </row>
    <row r="5554">
      <c r="A5554" s="294" t="s">
        <v>25087</v>
      </c>
      <c r="B5554" s="294"/>
      <c r="C5554" s="294"/>
      <c r="D5554" s="294"/>
      <c r="E5554" s="294"/>
      <c r="F5554" s="294"/>
    </row>
    <row r="5555">
      <c r="A5555" s="294" t="s">
        <v>25088</v>
      </c>
      <c r="B5555" s="294"/>
      <c r="C5555" s="294"/>
      <c r="D5555" s="294"/>
      <c r="E5555" s="294"/>
      <c r="F5555" s="294"/>
    </row>
    <row r="5556">
      <c r="A5556" s="294" t="s">
        <v>25089</v>
      </c>
      <c r="B5556" s="294"/>
      <c r="C5556" s="294"/>
      <c r="D5556" s="294"/>
      <c r="E5556" s="294"/>
      <c r="F5556" s="294"/>
    </row>
    <row r="5557">
      <c r="A5557" s="294" t="s">
        <v>25090</v>
      </c>
      <c r="B5557" s="294"/>
      <c r="C5557" s="294"/>
      <c r="D5557" s="294"/>
      <c r="E5557" s="294"/>
      <c r="F5557" s="294"/>
    </row>
    <row r="5558">
      <c r="A5558" s="294" t="s">
        <v>25091</v>
      </c>
      <c r="B5558" s="294"/>
      <c r="C5558" s="294"/>
      <c r="D5558" s="294"/>
      <c r="E5558" s="294"/>
      <c r="F5558" s="294"/>
    </row>
    <row r="5559">
      <c r="A5559" s="294"/>
      <c r="B5559" s="294"/>
      <c r="C5559" s="294"/>
      <c r="D5559" s="294"/>
      <c r="E5559" s="294"/>
      <c r="F5559" s="294"/>
    </row>
    <row r="5560">
      <c r="A5560" s="294" t="s">
        <v>21939</v>
      </c>
      <c r="B5560" s="294"/>
      <c r="C5560" s="294"/>
      <c r="D5560" s="294"/>
      <c r="E5560" s="294"/>
      <c r="F5560" s="294"/>
    </row>
    <row r="5561">
      <c r="A5561" s="294"/>
      <c r="B5561" s="294"/>
      <c r="C5561" s="294"/>
      <c r="D5561" s="294"/>
      <c r="E5561" s="294"/>
      <c r="F5561" s="294"/>
    </row>
    <row r="5562">
      <c r="A5562" s="294" t="s">
        <v>25092</v>
      </c>
      <c r="B5562" s="294"/>
      <c r="C5562" s="294"/>
      <c r="D5562" s="294"/>
      <c r="E5562" s="294"/>
      <c r="F5562" s="294"/>
    </row>
    <row r="5563">
      <c r="A5563" s="294" t="s">
        <v>25093</v>
      </c>
      <c r="B5563" s="294"/>
      <c r="C5563" s="294"/>
      <c r="D5563" s="294"/>
      <c r="E5563" s="294"/>
      <c r="F5563" s="294"/>
    </row>
    <row r="5564">
      <c r="A5564" s="294" t="s">
        <v>25094</v>
      </c>
      <c r="B5564" s="294"/>
      <c r="C5564" s="294"/>
      <c r="D5564" s="294"/>
      <c r="E5564" s="294"/>
      <c r="F5564" s="294"/>
    </row>
    <row r="5565">
      <c r="A5565" s="294" t="s">
        <v>25095</v>
      </c>
      <c r="B5565" s="294"/>
      <c r="C5565" s="294"/>
      <c r="D5565" s="294"/>
      <c r="E5565" s="294"/>
      <c r="F5565" s="294"/>
    </row>
    <row r="5566">
      <c r="A5566" s="294"/>
      <c r="B5566" s="294"/>
      <c r="C5566" s="294"/>
      <c r="D5566" s="294"/>
      <c r="E5566" s="294"/>
      <c r="F5566" s="294"/>
    </row>
    <row r="5567">
      <c r="A5567" s="294" t="s">
        <v>21945</v>
      </c>
      <c r="B5567" s="294"/>
      <c r="C5567" s="294"/>
      <c r="D5567" s="294"/>
      <c r="E5567" s="294"/>
      <c r="F5567" s="294"/>
    </row>
    <row r="5568">
      <c r="A5568" s="294" t="s">
        <v>24887</v>
      </c>
      <c r="B5568" s="294"/>
      <c r="C5568" s="294"/>
      <c r="D5568" s="294"/>
      <c r="E5568" s="294"/>
      <c r="F5568" s="294"/>
    </row>
    <row r="5569">
      <c r="A5569" s="294"/>
      <c r="B5569" s="294"/>
      <c r="C5569" s="294"/>
      <c r="D5569" s="294"/>
      <c r="E5569" s="294"/>
      <c r="F5569" s="294"/>
    </row>
    <row r="5570">
      <c r="A5570" s="294" t="s">
        <v>25096</v>
      </c>
      <c r="B5570" s="294"/>
      <c r="C5570" s="294"/>
      <c r="D5570" s="294"/>
      <c r="E5570" s="294"/>
      <c r="F5570" s="294"/>
    </row>
    <row r="5571">
      <c r="A5571" s="294" t="s">
        <v>25097</v>
      </c>
      <c r="B5571" s="294"/>
      <c r="C5571" s="294"/>
      <c r="D5571" s="294"/>
      <c r="E5571" s="294"/>
      <c r="F5571" s="294"/>
    </row>
    <row r="5572">
      <c r="A5572" s="294" t="s">
        <v>25098</v>
      </c>
      <c r="B5572" s="294"/>
      <c r="C5572" s="294"/>
      <c r="D5572" s="294"/>
      <c r="E5572" s="294"/>
      <c r="F5572" s="294"/>
    </row>
    <row r="5573">
      <c r="A5573" s="294" t="s">
        <v>25099</v>
      </c>
      <c r="B5573" s="294"/>
      <c r="C5573" s="294"/>
      <c r="D5573" s="294"/>
      <c r="E5573" s="294"/>
      <c r="F5573" s="294"/>
    </row>
    <row r="5574">
      <c r="A5574" s="294" t="s">
        <v>25100</v>
      </c>
      <c r="B5574" s="294"/>
      <c r="C5574" s="294"/>
      <c r="D5574" s="294"/>
      <c r="E5574" s="294"/>
      <c r="F5574" s="294"/>
    </row>
    <row r="5575">
      <c r="A5575" s="294" t="s">
        <v>25101</v>
      </c>
      <c r="B5575" s="294"/>
      <c r="C5575" s="294"/>
      <c r="D5575" s="294"/>
      <c r="E5575" s="294"/>
      <c r="F5575" s="294"/>
    </row>
    <row r="5576">
      <c r="A5576" s="294" t="s">
        <v>25102</v>
      </c>
      <c r="B5576" s="294"/>
      <c r="C5576" s="294"/>
      <c r="D5576" s="294"/>
      <c r="E5576" s="294"/>
      <c r="F5576" s="294"/>
    </row>
    <row r="5577">
      <c r="A5577" s="294"/>
      <c r="B5577" s="294"/>
      <c r="C5577" s="294"/>
      <c r="D5577" s="294"/>
      <c r="E5577" s="294"/>
      <c r="F5577" s="294"/>
    </row>
    <row r="5578">
      <c r="A5578" s="294" t="s">
        <v>21401</v>
      </c>
      <c r="B5578" s="294"/>
      <c r="C5578" s="294"/>
      <c r="D5578" s="294"/>
      <c r="E5578" s="294"/>
      <c r="F5578" s="294"/>
    </row>
    <row r="5579">
      <c r="A5579" s="294"/>
      <c r="B5579" s="294"/>
      <c r="C5579" s="294"/>
      <c r="D5579" s="294"/>
      <c r="E5579" s="294"/>
      <c r="F5579" s="294"/>
    </row>
    <row r="5580">
      <c r="A5580" s="294" t="s">
        <v>25103</v>
      </c>
      <c r="B5580" s="294"/>
      <c r="C5580" s="294"/>
      <c r="D5580" s="294"/>
      <c r="E5580" s="294"/>
      <c r="F5580" s="294"/>
    </row>
    <row r="5581">
      <c r="A5581" s="294" t="s">
        <v>25104</v>
      </c>
      <c r="B5581" s="294"/>
      <c r="C5581" s="294"/>
      <c r="D5581" s="294"/>
      <c r="E5581" s="294"/>
      <c r="F5581" s="294"/>
    </row>
    <row r="5582">
      <c r="A5582" s="294" t="s">
        <v>25105</v>
      </c>
      <c r="B5582" s="294"/>
      <c r="C5582" s="294"/>
      <c r="D5582" s="294"/>
      <c r="E5582" s="294"/>
      <c r="F5582" s="294"/>
    </row>
    <row r="5583">
      <c r="A5583" s="294" t="s">
        <v>25106</v>
      </c>
      <c r="B5583" s="294"/>
      <c r="C5583" s="294"/>
      <c r="D5583" s="294"/>
      <c r="E5583" s="294"/>
      <c r="F5583" s="294"/>
    </row>
    <row r="5584">
      <c r="A5584" s="294" t="s">
        <v>23263</v>
      </c>
      <c r="B5584" s="294"/>
      <c r="C5584" s="294"/>
      <c r="D5584" s="294"/>
      <c r="E5584" s="294"/>
      <c r="F5584" s="294"/>
    </row>
    <row r="5585">
      <c r="A5585" s="294" t="s">
        <v>25107</v>
      </c>
      <c r="B5585" s="294"/>
      <c r="C5585" s="294"/>
      <c r="D5585" s="294"/>
      <c r="E5585" s="294"/>
      <c r="F5585" s="294"/>
    </row>
    <row r="5586">
      <c r="A5586" s="294" t="s">
        <v>25108</v>
      </c>
      <c r="B5586" s="294"/>
      <c r="C5586" s="294"/>
      <c r="D5586" s="294"/>
      <c r="E5586" s="294"/>
      <c r="F5586" s="294"/>
    </row>
    <row r="5587">
      <c r="A5587" s="294" t="s">
        <v>22629</v>
      </c>
      <c r="B5587" s="294"/>
      <c r="C5587" s="294"/>
      <c r="D5587" s="294"/>
      <c r="E5587" s="294"/>
      <c r="F5587" s="294"/>
    </row>
    <row r="5588">
      <c r="A5588" s="294" t="s">
        <v>25109</v>
      </c>
      <c r="B5588" s="294"/>
      <c r="C5588" s="294"/>
      <c r="D5588" s="294"/>
      <c r="E5588" s="294"/>
      <c r="F5588" s="294"/>
    </row>
    <row r="5589">
      <c r="A5589" s="294" t="s">
        <v>25110</v>
      </c>
      <c r="B5589" s="294"/>
      <c r="C5589" s="294"/>
      <c r="D5589" s="294"/>
      <c r="E5589" s="294"/>
      <c r="F5589" s="294"/>
    </row>
    <row r="5590">
      <c r="A5590" s="294" t="s">
        <v>25111</v>
      </c>
      <c r="B5590" s="294"/>
      <c r="C5590" s="294"/>
      <c r="D5590" s="294"/>
      <c r="E5590" s="294"/>
      <c r="F5590" s="294"/>
    </row>
    <row r="5591">
      <c r="A5591" s="294"/>
      <c r="B5591" s="294"/>
      <c r="C5591" s="294"/>
      <c r="D5591" s="294"/>
      <c r="E5591" s="294"/>
      <c r="F5591" s="294"/>
    </row>
    <row r="5592">
      <c r="A5592" s="294" t="s">
        <v>21407</v>
      </c>
      <c r="B5592" s="294"/>
      <c r="C5592" s="294"/>
      <c r="D5592" s="294"/>
      <c r="E5592" s="294"/>
      <c r="F5592" s="294"/>
    </row>
    <row r="5593">
      <c r="A5593" s="294"/>
      <c r="B5593" s="294"/>
      <c r="C5593" s="294"/>
      <c r="D5593" s="294"/>
      <c r="E5593" s="294"/>
      <c r="F5593" s="294"/>
    </row>
    <row r="5594">
      <c r="A5594" s="294" t="s">
        <v>25112</v>
      </c>
      <c r="B5594" s="294"/>
      <c r="C5594" s="294"/>
      <c r="D5594" s="294"/>
      <c r="E5594" s="294"/>
      <c r="F5594" s="294"/>
    </row>
    <row r="5595">
      <c r="A5595" s="294" t="s">
        <v>25113</v>
      </c>
      <c r="B5595" s="294"/>
      <c r="C5595" s="294"/>
      <c r="D5595" s="294"/>
      <c r="E5595" s="294"/>
      <c r="F5595" s="294"/>
    </row>
    <row r="5596">
      <c r="A5596" s="294" t="s">
        <v>25114</v>
      </c>
      <c r="B5596" s="294"/>
      <c r="C5596" s="294"/>
      <c r="D5596" s="294"/>
      <c r="E5596" s="294"/>
      <c r="F5596" s="294"/>
    </row>
    <row r="5597">
      <c r="A5597" s="294" t="s">
        <v>25115</v>
      </c>
      <c r="B5597" s="294"/>
      <c r="C5597" s="294"/>
      <c r="D5597" s="294"/>
      <c r="E5597" s="294"/>
      <c r="F5597" s="294"/>
    </row>
    <row r="5598">
      <c r="A5598" s="294" t="s">
        <v>25116</v>
      </c>
      <c r="B5598" s="294"/>
      <c r="C5598" s="294"/>
      <c r="D5598" s="294"/>
      <c r="E5598" s="294"/>
      <c r="F5598" s="294"/>
    </row>
    <row r="5599">
      <c r="A5599" s="294" t="s">
        <v>25117</v>
      </c>
      <c r="B5599" s="294"/>
      <c r="C5599" s="294"/>
      <c r="D5599" s="294"/>
      <c r="E5599" s="294"/>
      <c r="F5599" s="294"/>
    </row>
    <row r="5600">
      <c r="A5600" s="294" t="s">
        <v>25118</v>
      </c>
      <c r="B5600" s="294"/>
      <c r="C5600" s="294"/>
      <c r="D5600" s="294"/>
      <c r="E5600" s="294"/>
      <c r="F5600" s="294"/>
    </row>
    <row r="5601">
      <c r="A5601" s="294" t="s">
        <v>25119</v>
      </c>
      <c r="B5601" s="294"/>
      <c r="C5601" s="294"/>
      <c r="D5601" s="294"/>
      <c r="E5601" s="294"/>
      <c r="F5601" s="294"/>
    </row>
    <row r="5602">
      <c r="A5602" s="294" t="s">
        <v>25120</v>
      </c>
      <c r="B5602" s="294"/>
      <c r="C5602" s="294"/>
      <c r="D5602" s="294"/>
      <c r="E5602" s="294"/>
      <c r="F5602" s="294"/>
    </row>
    <row r="5603">
      <c r="A5603" s="294" t="s">
        <v>25121</v>
      </c>
      <c r="B5603" s="294"/>
      <c r="C5603" s="294"/>
      <c r="D5603" s="294"/>
      <c r="E5603" s="294"/>
      <c r="F5603" s="294"/>
    </row>
    <row r="5604">
      <c r="A5604" s="294" t="s">
        <v>24903</v>
      </c>
      <c r="B5604" s="294"/>
      <c r="C5604" s="294"/>
      <c r="D5604" s="294"/>
      <c r="E5604" s="294"/>
      <c r="F5604" s="294"/>
    </row>
    <row r="5605">
      <c r="A5605" s="294" t="s">
        <v>25122</v>
      </c>
      <c r="B5605" s="294"/>
      <c r="C5605" s="294"/>
      <c r="D5605" s="294"/>
      <c r="E5605" s="294"/>
      <c r="F5605" s="294"/>
    </row>
    <row r="5606">
      <c r="A5606" s="294"/>
      <c r="B5606" s="294"/>
      <c r="C5606" s="294"/>
      <c r="D5606" s="294"/>
      <c r="E5606" s="294"/>
      <c r="F5606" s="294"/>
    </row>
    <row r="5607">
      <c r="A5607" s="294" t="s">
        <v>21990</v>
      </c>
      <c r="B5607" s="294"/>
      <c r="C5607" s="294"/>
      <c r="D5607" s="294"/>
      <c r="E5607" s="294"/>
      <c r="F5607" s="294"/>
    </row>
    <row r="5608">
      <c r="A5608" s="294"/>
      <c r="B5608" s="294"/>
      <c r="C5608" s="294"/>
      <c r="D5608" s="294"/>
      <c r="E5608" s="294"/>
      <c r="F5608" s="294"/>
    </row>
    <row r="5609">
      <c r="A5609" s="294" t="s">
        <v>25123</v>
      </c>
      <c r="B5609" s="294"/>
      <c r="C5609" s="294"/>
      <c r="D5609" s="294"/>
      <c r="E5609" s="294"/>
      <c r="F5609" s="294"/>
    </row>
    <row r="5610">
      <c r="A5610" s="294" t="s">
        <v>25124</v>
      </c>
      <c r="B5610" s="294"/>
      <c r="C5610" s="294"/>
      <c r="D5610" s="294"/>
      <c r="E5610" s="294"/>
      <c r="F5610" s="294"/>
    </row>
    <row r="5611">
      <c r="A5611" s="294" t="s">
        <v>25125</v>
      </c>
      <c r="B5611" s="294"/>
      <c r="C5611" s="294"/>
      <c r="D5611" s="294"/>
      <c r="E5611" s="294"/>
      <c r="F5611" s="294"/>
    </row>
    <row r="5612">
      <c r="A5612" s="294" t="s">
        <v>25126</v>
      </c>
      <c r="B5612" s="294"/>
      <c r="C5612" s="294"/>
      <c r="D5612" s="294"/>
      <c r="E5612" s="294"/>
      <c r="F5612" s="294"/>
    </row>
    <row r="5613">
      <c r="A5613" s="294" t="s">
        <v>25127</v>
      </c>
      <c r="B5613" s="294"/>
      <c r="C5613" s="294"/>
      <c r="D5613" s="294"/>
      <c r="E5613" s="294"/>
      <c r="F5613" s="294"/>
    </row>
    <row r="5614">
      <c r="A5614" s="294" t="s">
        <v>25128</v>
      </c>
      <c r="B5614" s="294"/>
      <c r="C5614" s="294"/>
      <c r="D5614" s="294"/>
      <c r="E5614" s="294"/>
      <c r="F5614" s="294"/>
    </row>
    <row r="5615">
      <c r="A5615" s="294" t="s">
        <v>24562</v>
      </c>
      <c r="B5615" s="294"/>
      <c r="C5615" s="294"/>
      <c r="D5615" s="294"/>
      <c r="E5615" s="294"/>
      <c r="F5615" s="294"/>
    </row>
    <row r="5616">
      <c r="A5616" s="294" t="s">
        <v>25129</v>
      </c>
      <c r="B5616" s="294"/>
      <c r="C5616" s="294"/>
      <c r="D5616" s="294"/>
      <c r="E5616" s="294"/>
      <c r="F5616" s="294"/>
    </row>
    <row r="5617">
      <c r="A5617" s="294" t="s">
        <v>25130</v>
      </c>
      <c r="B5617" s="294"/>
      <c r="C5617" s="294"/>
      <c r="D5617" s="294"/>
      <c r="E5617" s="294"/>
      <c r="F5617" s="294"/>
    </row>
    <row r="5618">
      <c r="A5618" s="294" t="s">
        <v>25131</v>
      </c>
      <c r="B5618" s="294"/>
      <c r="C5618" s="294"/>
      <c r="D5618" s="294"/>
      <c r="E5618" s="294"/>
      <c r="F5618" s="294"/>
    </row>
    <row r="5619">
      <c r="A5619" s="294"/>
      <c r="B5619" s="294"/>
      <c r="C5619" s="294"/>
      <c r="D5619" s="294"/>
      <c r="E5619" s="294"/>
      <c r="F5619" s="294"/>
    </row>
    <row r="5620">
      <c r="A5620" s="294" t="s">
        <v>21312</v>
      </c>
      <c r="B5620" s="294"/>
      <c r="C5620" s="294"/>
      <c r="D5620" s="294"/>
      <c r="E5620" s="294"/>
      <c r="F5620" s="294"/>
    </row>
    <row r="5621">
      <c r="A5621" s="294" t="s">
        <v>25132</v>
      </c>
      <c r="B5621" s="294"/>
      <c r="C5621" s="294"/>
      <c r="D5621" s="294"/>
      <c r="E5621" s="294"/>
      <c r="F5621" s="294"/>
    </row>
    <row r="5622">
      <c r="A5622" s="294" t="s">
        <v>21314</v>
      </c>
      <c r="B5622" s="294"/>
      <c r="C5622" s="294"/>
      <c r="D5622" s="294"/>
      <c r="E5622" s="294"/>
      <c r="F5622" s="294"/>
    </row>
    <row r="5623">
      <c r="A5623" s="294" t="s">
        <v>25085</v>
      </c>
      <c r="B5623" s="294"/>
      <c r="C5623" s="294"/>
      <c r="D5623" s="294"/>
      <c r="E5623" s="294"/>
      <c r="F5623" s="294"/>
    </row>
    <row r="5624">
      <c r="A5624" s="294"/>
      <c r="B5624" s="294"/>
      <c r="C5624" s="294"/>
      <c r="D5624" s="294"/>
      <c r="E5624" s="294"/>
      <c r="F5624" s="294"/>
    </row>
    <row r="5625">
      <c r="A5625" s="294"/>
      <c r="B5625" s="294"/>
      <c r="C5625" s="294"/>
      <c r="D5625" s="294"/>
      <c r="E5625" s="294"/>
      <c r="F5625" s="294"/>
    </row>
    <row r="5626">
      <c r="A5626" s="294"/>
      <c r="B5626" s="294"/>
      <c r="C5626" s="294"/>
      <c r="D5626" s="294"/>
      <c r="E5626" s="294"/>
      <c r="F5626" s="294"/>
    </row>
    <row r="5627">
      <c r="A5627" s="294"/>
      <c r="B5627" s="294"/>
      <c r="C5627" s="294"/>
      <c r="D5627" s="294"/>
      <c r="E5627" s="294"/>
      <c r="F5627" s="294"/>
    </row>
    <row r="5628">
      <c r="A5628" s="294"/>
      <c r="B5628" s="294"/>
      <c r="C5628" s="294"/>
      <c r="D5628" s="294"/>
      <c r="E5628" s="294"/>
      <c r="F5628" s="294"/>
    </row>
    <row r="5629">
      <c r="A5629" s="294" t="s">
        <v>23007</v>
      </c>
      <c r="B5629" s="294"/>
      <c r="C5629" s="294"/>
      <c r="D5629" s="294"/>
      <c r="E5629" s="294"/>
      <c r="F5629" s="294"/>
    </row>
    <row r="5630">
      <c r="A5630" s="294" t="s">
        <v>23747</v>
      </c>
      <c r="B5630" s="294"/>
      <c r="C5630" s="294"/>
      <c r="D5630" s="294"/>
      <c r="E5630" s="294"/>
      <c r="F5630" s="294"/>
    </row>
    <row r="5631">
      <c r="A5631" s="294"/>
      <c r="B5631" s="294"/>
      <c r="C5631" s="294"/>
      <c r="D5631" s="294"/>
      <c r="E5631" s="294"/>
      <c r="F5631" s="294"/>
    </row>
    <row r="5632">
      <c r="A5632" s="294" t="s">
        <v>25133</v>
      </c>
      <c r="B5632" s="294"/>
      <c r="C5632" s="294"/>
      <c r="D5632" s="294"/>
      <c r="E5632" s="294"/>
      <c r="F5632" s="294"/>
    </row>
    <row r="5633">
      <c r="A5633" s="294" t="s">
        <v>25134</v>
      </c>
      <c r="B5633" s="294"/>
      <c r="C5633" s="294"/>
      <c r="D5633" s="294"/>
      <c r="E5633" s="294"/>
      <c r="F5633" s="294"/>
    </row>
    <row r="5634">
      <c r="A5634" s="294" t="s">
        <v>25135</v>
      </c>
      <c r="B5634" s="294"/>
      <c r="C5634" s="294"/>
      <c r="D5634" s="294"/>
      <c r="E5634" s="294"/>
      <c r="F5634" s="294"/>
    </row>
    <row r="5635">
      <c r="A5635" s="294" t="s">
        <v>25136</v>
      </c>
      <c r="B5635" s="294"/>
      <c r="C5635" s="294"/>
      <c r="D5635" s="294"/>
      <c r="E5635" s="294"/>
      <c r="F5635" s="294"/>
    </row>
    <row r="5636">
      <c r="A5636" s="294" t="s">
        <v>25137</v>
      </c>
      <c r="B5636" s="294"/>
      <c r="C5636" s="294"/>
      <c r="D5636" s="294"/>
      <c r="E5636" s="294"/>
      <c r="F5636" s="294"/>
    </row>
    <row r="5637">
      <c r="A5637" s="294" t="s">
        <v>25138</v>
      </c>
      <c r="B5637" s="294"/>
      <c r="C5637" s="294"/>
      <c r="D5637" s="294"/>
      <c r="E5637" s="294"/>
      <c r="F5637" s="294"/>
    </row>
    <row r="5638">
      <c r="A5638" s="294" t="s">
        <v>25139</v>
      </c>
      <c r="B5638" s="294"/>
      <c r="C5638" s="294"/>
      <c r="D5638" s="294"/>
      <c r="E5638" s="294"/>
      <c r="F5638" s="294"/>
    </row>
    <row r="5639">
      <c r="A5639" s="294" t="s">
        <v>25140</v>
      </c>
      <c r="B5639" s="294"/>
      <c r="C5639" s="294"/>
      <c r="D5639" s="294"/>
      <c r="E5639" s="294"/>
      <c r="F5639" s="294"/>
    </row>
    <row r="5640">
      <c r="A5640" s="294"/>
      <c r="B5640" s="294"/>
      <c r="C5640" s="294"/>
      <c r="D5640" s="294"/>
      <c r="E5640" s="294"/>
      <c r="F5640" s="294"/>
    </row>
    <row r="5641">
      <c r="A5641" s="294" t="s">
        <v>21326</v>
      </c>
      <c r="B5641" s="294"/>
      <c r="C5641" s="294"/>
      <c r="D5641" s="294"/>
      <c r="E5641" s="294"/>
      <c r="F5641" s="294"/>
    </row>
    <row r="5642">
      <c r="A5642" s="294"/>
      <c r="B5642" s="294"/>
      <c r="C5642" s="294"/>
      <c r="D5642" s="294"/>
      <c r="E5642" s="294"/>
      <c r="F5642" s="294"/>
    </row>
    <row r="5643">
      <c r="A5643" s="294" t="s">
        <v>25141</v>
      </c>
      <c r="B5643" s="294"/>
      <c r="C5643" s="294"/>
      <c r="D5643" s="294"/>
      <c r="E5643" s="294"/>
      <c r="F5643" s="294"/>
    </row>
    <row r="5644">
      <c r="A5644" s="294" t="s">
        <v>25142</v>
      </c>
      <c r="B5644" s="294"/>
      <c r="C5644" s="294"/>
      <c r="D5644" s="294"/>
      <c r="E5644" s="294"/>
      <c r="F5644" s="294"/>
    </row>
    <row r="5645">
      <c r="A5645" s="294" t="s">
        <v>25143</v>
      </c>
      <c r="B5645" s="294"/>
      <c r="C5645" s="294"/>
      <c r="D5645" s="294"/>
      <c r="E5645" s="294"/>
      <c r="F5645" s="294"/>
    </row>
    <row r="5646">
      <c r="A5646" s="294" t="s">
        <v>25144</v>
      </c>
      <c r="B5646" s="294"/>
      <c r="C5646" s="294"/>
      <c r="D5646" s="294"/>
      <c r="E5646" s="294"/>
      <c r="F5646" s="294"/>
    </row>
    <row r="5647">
      <c r="A5647" s="294"/>
      <c r="B5647" s="294"/>
      <c r="C5647" s="294"/>
      <c r="D5647" s="294"/>
      <c r="E5647" s="294"/>
      <c r="F5647" s="294"/>
    </row>
    <row r="5648">
      <c r="A5648" s="294" t="s">
        <v>25145</v>
      </c>
      <c r="B5648" s="294"/>
      <c r="C5648" s="294"/>
      <c r="D5648" s="294"/>
      <c r="E5648" s="294"/>
      <c r="F5648" s="294"/>
    </row>
    <row r="5649">
      <c r="A5649" s="294"/>
      <c r="B5649" s="294"/>
      <c r="C5649" s="294"/>
      <c r="D5649" s="294"/>
      <c r="E5649" s="294"/>
      <c r="F5649" s="294"/>
    </row>
    <row r="5650">
      <c r="A5650" s="294" t="s">
        <v>25146</v>
      </c>
      <c r="B5650" s="294"/>
      <c r="C5650" s="294"/>
      <c r="D5650" s="294"/>
      <c r="E5650" s="294"/>
      <c r="F5650" s="294"/>
    </row>
    <row r="5651">
      <c r="A5651" s="294" t="s">
        <v>25147</v>
      </c>
      <c r="B5651" s="294"/>
      <c r="C5651" s="294"/>
      <c r="D5651" s="294"/>
      <c r="E5651" s="294"/>
      <c r="F5651" s="294"/>
    </row>
    <row r="5652">
      <c r="A5652" s="294" t="s">
        <v>25148</v>
      </c>
      <c r="B5652" s="294"/>
      <c r="C5652" s="294"/>
      <c r="D5652" s="294"/>
      <c r="E5652" s="294"/>
      <c r="F5652" s="294"/>
    </row>
    <row r="5653">
      <c r="A5653" s="294" t="s">
        <v>25149</v>
      </c>
      <c r="B5653" s="294"/>
      <c r="C5653" s="294"/>
      <c r="D5653" s="294"/>
      <c r="E5653" s="294"/>
      <c r="F5653" s="294"/>
    </row>
    <row r="5654">
      <c r="A5654" s="294"/>
      <c r="B5654" s="294"/>
      <c r="C5654" s="294"/>
      <c r="D5654" s="294"/>
      <c r="E5654" s="294"/>
      <c r="F5654" s="294"/>
    </row>
    <row r="5655">
      <c r="A5655" s="294" t="s">
        <v>25150</v>
      </c>
      <c r="B5655" s="294"/>
      <c r="C5655" s="294"/>
      <c r="D5655" s="294"/>
      <c r="E5655" s="294"/>
      <c r="F5655" s="294"/>
    </row>
    <row r="5656">
      <c r="A5656" s="294" t="s">
        <v>25151</v>
      </c>
      <c r="B5656" s="294"/>
      <c r="C5656" s="294"/>
      <c r="D5656" s="294"/>
      <c r="E5656" s="294"/>
      <c r="F5656" s="294"/>
    </row>
    <row r="5657">
      <c r="A5657" s="294"/>
      <c r="B5657" s="294"/>
      <c r="C5657" s="294"/>
      <c r="D5657" s="294"/>
      <c r="E5657" s="294"/>
      <c r="F5657" s="294"/>
    </row>
    <row r="5658">
      <c r="A5658" s="294" t="s">
        <v>25152</v>
      </c>
      <c r="B5658" s="294"/>
      <c r="C5658" s="294"/>
      <c r="D5658" s="294"/>
      <c r="E5658" s="294"/>
      <c r="F5658" s="294"/>
    </row>
    <row r="5659">
      <c r="A5659" s="294" t="s">
        <v>25153</v>
      </c>
      <c r="B5659" s="294"/>
      <c r="C5659" s="294"/>
      <c r="D5659" s="294"/>
      <c r="E5659" s="294"/>
      <c r="F5659" s="294"/>
    </row>
    <row r="5660">
      <c r="A5660" s="294" t="s">
        <v>25154</v>
      </c>
      <c r="B5660" s="294"/>
      <c r="C5660" s="294"/>
      <c r="D5660" s="294"/>
      <c r="E5660" s="294"/>
      <c r="F5660" s="294"/>
    </row>
    <row r="5661">
      <c r="A5661" s="294" t="s">
        <v>25155</v>
      </c>
      <c r="B5661" s="294"/>
      <c r="C5661" s="294"/>
      <c r="D5661" s="294"/>
      <c r="E5661" s="294"/>
      <c r="F5661" s="294"/>
    </row>
    <row r="5662">
      <c r="A5662" s="294" t="s">
        <v>25156</v>
      </c>
      <c r="B5662" s="294"/>
      <c r="C5662" s="294"/>
      <c r="D5662" s="294"/>
      <c r="E5662" s="294"/>
      <c r="F5662" s="294"/>
    </row>
    <row r="5663">
      <c r="A5663" s="294"/>
      <c r="B5663" s="294"/>
      <c r="C5663" s="294"/>
      <c r="D5663" s="294"/>
      <c r="E5663" s="294"/>
      <c r="F5663" s="294"/>
    </row>
    <row r="5664">
      <c r="A5664" s="294" t="s">
        <v>22491</v>
      </c>
      <c r="B5664" s="294"/>
      <c r="C5664" s="294"/>
      <c r="D5664" s="294"/>
      <c r="E5664" s="294"/>
      <c r="F5664" s="294"/>
    </row>
    <row r="5665">
      <c r="A5665" s="294"/>
      <c r="B5665" s="294"/>
      <c r="C5665" s="294"/>
      <c r="D5665" s="294"/>
      <c r="E5665" s="294"/>
      <c r="F5665" s="294"/>
    </row>
    <row r="5666">
      <c r="A5666" s="294" t="s">
        <v>25157</v>
      </c>
      <c r="B5666" s="294"/>
      <c r="C5666" s="294"/>
      <c r="D5666" s="294"/>
      <c r="E5666" s="294"/>
      <c r="F5666" s="294"/>
    </row>
    <row r="5667">
      <c r="A5667" s="294" t="s">
        <v>25073</v>
      </c>
      <c r="B5667" s="294"/>
      <c r="C5667" s="294"/>
      <c r="D5667" s="294"/>
      <c r="E5667" s="294"/>
      <c r="F5667" s="294"/>
    </row>
    <row r="5668">
      <c r="A5668" s="294" t="s">
        <v>25158</v>
      </c>
      <c r="B5668" s="294"/>
      <c r="C5668" s="294"/>
      <c r="D5668" s="294"/>
      <c r="E5668" s="294"/>
      <c r="F5668" s="294"/>
    </row>
    <row r="5669">
      <c r="A5669" s="294" t="s">
        <v>25159</v>
      </c>
      <c r="B5669" s="294"/>
      <c r="C5669" s="294"/>
      <c r="D5669" s="294"/>
      <c r="E5669" s="294"/>
      <c r="F5669" s="294"/>
    </row>
    <row r="5670">
      <c r="A5670" s="294" t="s">
        <v>25160</v>
      </c>
      <c r="B5670" s="294"/>
      <c r="C5670" s="294"/>
      <c r="D5670" s="294"/>
      <c r="E5670" s="294"/>
      <c r="F5670" s="294"/>
    </row>
    <row r="5671">
      <c r="A5671" s="294"/>
      <c r="B5671" s="294"/>
      <c r="C5671" s="294"/>
      <c r="D5671" s="294"/>
      <c r="E5671" s="294"/>
      <c r="F5671" s="294"/>
    </row>
    <row r="5672">
      <c r="A5672" s="294" t="s">
        <v>25161</v>
      </c>
      <c r="B5672" s="294"/>
      <c r="C5672" s="294"/>
      <c r="D5672" s="294"/>
      <c r="E5672" s="294"/>
      <c r="F5672" s="294"/>
    </row>
    <row r="5673">
      <c r="A5673" s="294"/>
      <c r="B5673" s="294"/>
      <c r="C5673" s="294"/>
      <c r="D5673" s="294"/>
      <c r="E5673" s="294"/>
      <c r="F5673" s="294"/>
    </row>
    <row r="5674">
      <c r="A5674" s="294" t="s">
        <v>25162</v>
      </c>
      <c r="B5674" s="294"/>
      <c r="C5674" s="294"/>
      <c r="D5674" s="294"/>
      <c r="E5674" s="294"/>
      <c r="F5674" s="294"/>
    </row>
    <row r="5675">
      <c r="A5675" s="294" t="s">
        <v>25163</v>
      </c>
      <c r="B5675" s="294"/>
      <c r="C5675" s="294"/>
      <c r="D5675" s="294"/>
      <c r="E5675" s="294"/>
      <c r="F5675" s="294"/>
    </row>
    <row r="5676">
      <c r="A5676" s="294" t="s">
        <v>25164</v>
      </c>
      <c r="B5676" s="294"/>
      <c r="C5676" s="294"/>
      <c r="D5676" s="294"/>
      <c r="E5676" s="294"/>
      <c r="F5676" s="294"/>
    </row>
    <row r="5677">
      <c r="A5677" s="294" t="s">
        <v>25165</v>
      </c>
      <c r="B5677" s="294"/>
      <c r="C5677" s="294"/>
      <c r="D5677" s="294"/>
      <c r="E5677" s="294"/>
      <c r="F5677" s="294"/>
    </row>
    <row r="5678">
      <c r="A5678" s="294" t="s">
        <v>25166</v>
      </c>
      <c r="B5678" s="294"/>
      <c r="C5678" s="294"/>
      <c r="D5678" s="294"/>
      <c r="E5678" s="294"/>
      <c r="F5678" s="294"/>
    </row>
    <row r="5679">
      <c r="A5679" s="294"/>
      <c r="B5679" s="294"/>
      <c r="C5679" s="294"/>
      <c r="D5679" s="294"/>
      <c r="E5679" s="294"/>
      <c r="F5679" s="294"/>
    </row>
    <row r="5680">
      <c r="A5680" s="294" t="s">
        <v>24607</v>
      </c>
      <c r="B5680" s="294"/>
      <c r="C5680" s="294"/>
      <c r="D5680" s="294"/>
      <c r="E5680" s="294"/>
      <c r="F5680" s="294"/>
    </row>
    <row r="5681">
      <c r="A5681" s="294"/>
      <c r="B5681" s="294"/>
      <c r="C5681" s="294"/>
      <c r="D5681" s="294"/>
      <c r="E5681" s="294"/>
      <c r="F5681" s="294"/>
    </row>
    <row r="5682">
      <c r="A5682" s="294" t="s">
        <v>22873</v>
      </c>
      <c r="B5682" s="294"/>
      <c r="C5682" s="294"/>
      <c r="D5682" s="294"/>
      <c r="E5682" s="294"/>
      <c r="F5682" s="294"/>
    </row>
    <row r="5683">
      <c r="A5683" s="294" t="s">
        <v>25167</v>
      </c>
      <c r="B5683" s="294"/>
      <c r="C5683" s="294"/>
      <c r="D5683" s="294"/>
      <c r="E5683" s="294"/>
      <c r="F5683" s="294"/>
    </row>
    <row r="5684">
      <c r="A5684" s="294" t="s">
        <v>25168</v>
      </c>
      <c r="B5684" s="294"/>
      <c r="C5684" s="294"/>
      <c r="D5684" s="294"/>
      <c r="E5684" s="294"/>
      <c r="F5684" s="294"/>
    </row>
    <row r="5685">
      <c r="A5685" s="294" t="s">
        <v>25169</v>
      </c>
      <c r="B5685" s="294"/>
      <c r="C5685" s="294"/>
      <c r="D5685" s="294"/>
      <c r="E5685" s="294"/>
      <c r="F5685" s="294"/>
    </row>
    <row r="5686">
      <c r="A5686" s="294" t="s">
        <v>25170</v>
      </c>
      <c r="B5686" s="294"/>
      <c r="C5686" s="294"/>
      <c r="D5686" s="294"/>
      <c r="E5686" s="294"/>
      <c r="F5686" s="294"/>
    </row>
    <row r="5687">
      <c r="A5687" s="294" t="s">
        <v>23208</v>
      </c>
      <c r="B5687" s="294"/>
      <c r="C5687" s="294"/>
      <c r="D5687" s="294"/>
      <c r="E5687" s="294"/>
      <c r="F5687" s="294"/>
    </row>
    <row r="5688">
      <c r="A5688" s="294" t="s">
        <v>25171</v>
      </c>
      <c r="B5688" s="294"/>
      <c r="C5688" s="294"/>
      <c r="D5688" s="294"/>
      <c r="E5688" s="294"/>
      <c r="F5688" s="294"/>
    </row>
    <row r="5689">
      <c r="A5689" s="294" t="s">
        <v>25172</v>
      </c>
      <c r="B5689" s="294"/>
      <c r="C5689" s="294"/>
      <c r="D5689" s="294"/>
      <c r="E5689" s="294"/>
      <c r="F5689" s="294"/>
    </row>
    <row r="5690">
      <c r="A5690" s="294" t="s">
        <v>25173</v>
      </c>
      <c r="B5690" s="294"/>
      <c r="C5690" s="294"/>
      <c r="D5690" s="294"/>
      <c r="E5690" s="294"/>
      <c r="F5690" s="294"/>
    </row>
    <row r="5691">
      <c r="A5691" s="294" t="s">
        <v>25174</v>
      </c>
      <c r="B5691" s="294"/>
      <c r="C5691" s="294"/>
      <c r="D5691" s="294"/>
      <c r="E5691" s="294"/>
      <c r="F5691" s="294"/>
    </row>
    <row r="5692">
      <c r="A5692" s="294"/>
      <c r="B5692" s="294"/>
      <c r="C5692" s="294"/>
      <c r="D5692" s="294"/>
      <c r="E5692" s="294"/>
      <c r="F5692" s="294"/>
    </row>
    <row r="5693">
      <c r="A5693" s="294" t="s">
        <v>21312</v>
      </c>
      <c r="B5693" s="294"/>
      <c r="C5693" s="294"/>
      <c r="D5693" s="294"/>
      <c r="E5693" s="294"/>
      <c r="F5693" s="294"/>
    </row>
    <row r="5694">
      <c r="A5694" s="294" t="s">
        <v>18398</v>
      </c>
      <c r="B5694" s="294"/>
      <c r="C5694" s="294"/>
      <c r="D5694" s="294"/>
      <c r="E5694" s="294"/>
      <c r="F5694" s="294"/>
    </row>
    <row r="5695">
      <c r="A5695" s="294" t="s">
        <v>21270</v>
      </c>
      <c r="B5695" s="294"/>
      <c r="C5695" s="294"/>
      <c r="D5695" s="294"/>
      <c r="E5695" s="294"/>
      <c r="F5695" s="294"/>
    </row>
    <row r="5696">
      <c r="A5696" s="294" t="s">
        <v>25175</v>
      </c>
      <c r="B5696" s="294"/>
      <c r="C5696" s="294"/>
      <c r="D5696" s="294"/>
      <c r="E5696" s="294"/>
      <c r="F5696" s="294"/>
    </row>
    <row r="5697">
      <c r="A5697" s="294"/>
      <c r="B5697" s="294"/>
      <c r="C5697" s="294"/>
      <c r="D5697" s="294"/>
      <c r="E5697" s="294"/>
      <c r="F5697" s="294"/>
    </row>
    <row r="5698">
      <c r="A5698" s="294"/>
      <c r="B5698" s="294"/>
      <c r="C5698" s="294"/>
      <c r="D5698" s="294"/>
      <c r="E5698" s="294"/>
      <c r="F5698" s="294"/>
    </row>
    <row r="5699">
      <c r="A5699" s="294" t="s">
        <v>22512</v>
      </c>
      <c r="B5699" s="294"/>
      <c r="C5699" s="294"/>
      <c r="D5699" s="294"/>
      <c r="E5699" s="294"/>
      <c r="F5699" s="294"/>
    </row>
    <row r="5700">
      <c r="A5700" s="294" t="s">
        <v>22513</v>
      </c>
      <c r="B5700" s="294"/>
      <c r="C5700" s="294"/>
      <c r="D5700" s="294"/>
      <c r="E5700" s="294"/>
      <c r="F5700" s="294"/>
    </row>
    <row r="5701">
      <c r="A5701" s="294"/>
      <c r="B5701" s="294"/>
      <c r="C5701" s="294"/>
      <c r="D5701" s="294"/>
      <c r="E5701" s="294"/>
      <c r="F5701" s="294"/>
    </row>
    <row r="5702">
      <c r="A5702" s="294" t="s">
        <v>25176</v>
      </c>
      <c r="B5702" s="294"/>
      <c r="C5702" s="294"/>
      <c r="D5702" s="294"/>
      <c r="E5702" s="294"/>
      <c r="F5702" s="294"/>
    </row>
    <row r="5703">
      <c r="A5703" s="294" t="s">
        <v>25177</v>
      </c>
      <c r="B5703" s="294"/>
      <c r="C5703" s="294"/>
      <c r="D5703" s="294"/>
      <c r="E5703" s="294"/>
      <c r="F5703" s="294"/>
    </row>
    <row r="5704">
      <c r="A5704" s="294" t="s">
        <v>25178</v>
      </c>
      <c r="B5704" s="294"/>
      <c r="C5704" s="294"/>
      <c r="D5704" s="294"/>
      <c r="E5704" s="294"/>
      <c r="F5704" s="294"/>
    </row>
    <row r="5705">
      <c r="A5705" s="294" t="s">
        <v>25179</v>
      </c>
      <c r="B5705" s="294"/>
      <c r="C5705" s="294"/>
      <c r="D5705" s="294"/>
      <c r="E5705" s="294"/>
      <c r="F5705" s="294"/>
    </row>
    <row r="5706">
      <c r="A5706" s="294" t="s">
        <v>25180</v>
      </c>
      <c r="B5706" s="294"/>
      <c r="C5706" s="294"/>
      <c r="D5706" s="294"/>
      <c r="E5706" s="294"/>
      <c r="F5706" s="294"/>
    </row>
    <row r="5707">
      <c r="A5707" s="294" t="s">
        <v>25181</v>
      </c>
      <c r="B5707" s="294"/>
      <c r="C5707" s="294"/>
      <c r="D5707" s="294"/>
      <c r="E5707" s="294"/>
      <c r="F5707" s="294"/>
    </row>
    <row r="5708">
      <c r="A5708" s="294"/>
      <c r="B5708" s="294"/>
      <c r="C5708" s="294"/>
      <c r="D5708" s="294"/>
      <c r="E5708" s="294"/>
      <c r="F5708" s="294"/>
    </row>
    <row r="5709">
      <c r="A5709" s="294" t="s">
        <v>25182</v>
      </c>
      <c r="B5709" s="294"/>
      <c r="C5709" s="294"/>
      <c r="D5709" s="294"/>
      <c r="E5709" s="294"/>
      <c r="F5709" s="294"/>
    </row>
    <row r="5710">
      <c r="A5710" s="294" t="s">
        <v>22524</v>
      </c>
      <c r="B5710" s="294"/>
      <c r="C5710" s="294"/>
      <c r="D5710" s="294"/>
      <c r="E5710" s="294"/>
      <c r="F5710" s="294"/>
    </row>
    <row r="5711">
      <c r="A5711" s="294"/>
      <c r="B5711" s="294"/>
      <c r="C5711" s="294"/>
      <c r="D5711" s="294"/>
      <c r="E5711" s="294"/>
      <c r="F5711" s="294"/>
    </row>
    <row r="5712">
      <c r="A5712" s="294" t="s">
        <v>25183</v>
      </c>
      <c r="B5712" s="294"/>
      <c r="C5712" s="294"/>
      <c r="D5712" s="294"/>
      <c r="E5712" s="294"/>
      <c r="F5712" s="294"/>
    </row>
    <row r="5713">
      <c r="A5713" s="294" t="s">
        <v>22612</v>
      </c>
      <c r="B5713" s="294"/>
      <c r="C5713" s="294"/>
      <c r="D5713" s="294"/>
      <c r="E5713" s="294"/>
      <c r="F5713" s="294"/>
    </row>
    <row r="5714">
      <c r="A5714" s="294" t="s">
        <v>23706</v>
      </c>
      <c r="B5714" s="294"/>
      <c r="C5714" s="294"/>
      <c r="D5714" s="294"/>
      <c r="E5714" s="294"/>
      <c r="F5714" s="294"/>
    </row>
    <row r="5715">
      <c r="A5715" s="294" t="s">
        <v>25184</v>
      </c>
      <c r="B5715" s="294"/>
      <c r="C5715" s="294"/>
      <c r="D5715" s="294"/>
      <c r="E5715" s="294"/>
      <c r="F5715" s="294"/>
    </row>
    <row r="5716">
      <c r="A5716" s="294" t="s">
        <v>25185</v>
      </c>
      <c r="B5716" s="294"/>
      <c r="C5716" s="294"/>
      <c r="D5716" s="294"/>
      <c r="E5716" s="294"/>
      <c r="F5716" s="294"/>
    </row>
    <row r="5717">
      <c r="A5717" s="294"/>
      <c r="B5717" s="294"/>
      <c r="C5717" s="294"/>
      <c r="D5717" s="294"/>
      <c r="E5717" s="294"/>
      <c r="F5717" s="294"/>
    </row>
    <row r="5718">
      <c r="A5718" s="294"/>
      <c r="B5718" s="294"/>
      <c r="C5718" s="294"/>
      <c r="D5718" s="294"/>
      <c r="E5718" s="294"/>
      <c r="F5718" s="294"/>
    </row>
    <row r="5719">
      <c r="A5719" s="294" t="s">
        <v>25186</v>
      </c>
      <c r="B5719" s="294"/>
      <c r="C5719" s="294"/>
      <c r="D5719" s="294"/>
      <c r="E5719" s="294"/>
      <c r="F5719" s="294"/>
    </row>
    <row r="5720">
      <c r="A5720" s="294" t="s">
        <v>25187</v>
      </c>
      <c r="B5720" s="294"/>
      <c r="C5720" s="294"/>
      <c r="D5720" s="294"/>
      <c r="E5720" s="294"/>
      <c r="F5720" s="294"/>
    </row>
    <row r="5721">
      <c r="A5721" s="294"/>
      <c r="B5721" s="294"/>
      <c r="C5721" s="294"/>
      <c r="D5721" s="294"/>
      <c r="E5721" s="294"/>
      <c r="F5721" s="294"/>
    </row>
    <row r="5722">
      <c r="A5722" s="294" t="s">
        <v>25188</v>
      </c>
      <c r="B5722" s="294"/>
      <c r="C5722" s="294"/>
      <c r="D5722" s="294"/>
      <c r="E5722" s="294"/>
      <c r="F5722" s="294"/>
    </row>
    <row r="5723">
      <c r="A5723" s="294" t="s">
        <v>25189</v>
      </c>
      <c r="B5723" s="294"/>
      <c r="C5723" s="294"/>
      <c r="D5723" s="294"/>
      <c r="E5723" s="294"/>
      <c r="F5723" s="294"/>
    </row>
    <row r="5724">
      <c r="A5724" s="294" t="s">
        <v>25190</v>
      </c>
      <c r="B5724" s="294"/>
      <c r="C5724" s="294"/>
      <c r="D5724" s="294"/>
      <c r="E5724" s="294"/>
      <c r="F5724" s="294"/>
    </row>
    <row r="5725">
      <c r="A5725" s="294" t="s">
        <v>25191</v>
      </c>
      <c r="B5725" s="294"/>
      <c r="C5725" s="294"/>
      <c r="D5725" s="294"/>
      <c r="E5725" s="294"/>
      <c r="F5725" s="294"/>
    </row>
    <row r="5726">
      <c r="A5726" s="294" t="s">
        <v>22621</v>
      </c>
      <c r="B5726" s="294"/>
      <c r="C5726" s="294"/>
      <c r="D5726" s="294"/>
      <c r="E5726" s="294"/>
      <c r="F5726" s="294"/>
    </row>
    <row r="5727">
      <c r="A5727" s="294" t="s">
        <v>25192</v>
      </c>
      <c r="B5727" s="294"/>
      <c r="C5727" s="294"/>
      <c r="D5727" s="294"/>
      <c r="E5727" s="294"/>
      <c r="F5727" s="294"/>
    </row>
    <row r="5728">
      <c r="A5728" s="294" t="s">
        <v>25193</v>
      </c>
      <c r="B5728" s="294"/>
      <c r="C5728" s="294"/>
      <c r="D5728" s="294"/>
      <c r="E5728" s="294"/>
      <c r="F5728" s="294"/>
    </row>
    <row r="5729">
      <c r="A5729" s="294" t="s">
        <v>25194</v>
      </c>
      <c r="B5729" s="294"/>
      <c r="C5729" s="294"/>
      <c r="D5729" s="294"/>
      <c r="E5729" s="294"/>
      <c r="F5729" s="294"/>
    </row>
    <row r="5730">
      <c r="A5730" s="294"/>
      <c r="B5730" s="294"/>
      <c r="C5730" s="294"/>
      <c r="D5730" s="294"/>
      <c r="E5730" s="294"/>
      <c r="F5730" s="294"/>
    </row>
    <row r="5731">
      <c r="A5731" s="294" t="s">
        <v>21312</v>
      </c>
      <c r="B5731" s="294"/>
      <c r="C5731" s="294"/>
      <c r="D5731" s="294"/>
      <c r="E5731" s="294"/>
      <c r="F5731" s="294"/>
    </row>
    <row r="5732">
      <c r="A5732" s="294" t="s">
        <v>25195</v>
      </c>
      <c r="B5732" s="294"/>
      <c r="C5732" s="294"/>
      <c r="D5732" s="294"/>
      <c r="E5732" s="294"/>
      <c r="F5732" s="294"/>
    </row>
    <row r="5733">
      <c r="A5733" s="294" t="s">
        <v>21672</v>
      </c>
      <c r="B5733" s="294"/>
      <c r="C5733" s="294"/>
      <c r="D5733" s="294"/>
      <c r="E5733" s="294"/>
      <c r="F5733" s="294"/>
    </row>
    <row r="5734">
      <c r="A5734" s="294" t="s">
        <v>25196</v>
      </c>
      <c r="B5734" s="294"/>
      <c r="C5734" s="294"/>
      <c r="D5734" s="294"/>
      <c r="E5734" s="294"/>
      <c r="F5734" s="294"/>
    </row>
    <row r="5735">
      <c r="A5735" s="294"/>
      <c r="B5735" s="294"/>
      <c r="C5735" s="294"/>
      <c r="D5735" s="294"/>
      <c r="E5735" s="294"/>
      <c r="F5735" s="294"/>
    </row>
    <row r="5736">
      <c r="A5736" s="294" t="s">
        <v>21315</v>
      </c>
      <c r="B5736" s="294"/>
      <c r="C5736" s="294"/>
      <c r="D5736" s="294"/>
      <c r="E5736" s="294"/>
      <c r="F5736" s="294"/>
    </row>
    <row r="5737">
      <c r="A5737" s="294"/>
      <c r="B5737" s="294"/>
      <c r="C5737" s="294"/>
      <c r="D5737" s="294"/>
      <c r="E5737" s="294"/>
      <c r="F5737" s="294"/>
    </row>
    <row r="5738">
      <c r="A5738" s="294" t="s">
        <v>25197</v>
      </c>
      <c r="B5738" s="294"/>
      <c r="C5738" s="294"/>
      <c r="D5738" s="294"/>
      <c r="E5738" s="294"/>
      <c r="F5738" s="294"/>
    </row>
    <row r="5739">
      <c r="A5739" s="294" t="s">
        <v>25198</v>
      </c>
      <c r="B5739" s="294"/>
      <c r="C5739" s="294"/>
      <c r="D5739" s="294"/>
      <c r="E5739" s="294"/>
      <c r="F5739" s="294"/>
    </row>
    <row r="5740">
      <c r="A5740" s="294" t="s">
        <v>25199</v>
      </c>
      <c r="B5740" s="294"/>
      <c r="C5740" s="294"/>
      <c r="D5740" s="294"/>
      <c r="E5740" s="294"/>
      <c r="F5740" s="294"/>
    </row>
    <row r="5741">
      <c r="A5741" s="294" t="s">
        <v>25200</v>
      </c>
      <c r="B5741" s="294"/>
      <c r="C5741" s="294"/>
      <c r="D5741" s="294"/>
      <c r="E5741" s="294"/>
      <c r="F5741" s="294"/>
    </row>
    <row r="5742">
      <c r="A5742" s="294" t="s">
        <v>25201</v>
      </c>
      <c r="B5742" s="294"/>
      <c r="C5742" s="294"/>
      <c r="D5742" s="294"/>
      <c r="E5742" s="294"/>
      <c r="F5742" s="294"/>
    </row>
    <row r="5743">
      <c r="A5743" s="294" t="s">
        <v>25202</v>
      </c>
      <c r="B5743" s="294"/>
      <c r="C5743" s="294"/>
      <c r="D5743" s="294"/>
      <c r="E5743" s="294"/>
      <c r="F5743" s="294"/>
    </row>
    <row r="5744">
      <c r="A5744" s="294" t="s">
        <v>25203</v>
      </c>
      <c r="B5744" s="294"/>
      <c r="C5744" s="294"/>
      <c r="D5744" s="294"/>
      <c r="E5744" s="294"/>
      <c r="F5744" s="294"/>
    </row>
    <row r="5745">
      <c r="A5745" s="294" t="s">
        <v>25204</v>
      </c>
      <c r="B5745" s="294"/>
      <c r="C5745" s="294"/>
      <c r="D5745" s="294"/>
      <c r="E5745" s="294"/>
      <c r="F5745" s="294"/>
    </row>
    <row r="5746">
      <c r="A5746" s="294" t="s">
        <v>25205</v>
      </c>
      <c r="B5746" s="294"/>
      <c r="C5746" s="294"/>
      <c r="D5746" s="294"/>
      <c r="E5746" s="294"/>
      <c r="F5746" s="294"/>
    </row>
    <row r="5747">
      <c r="A5747" s="294" t="s">
        <v>25206</v>
      </c>
      <c r="B5747" s="294"/>
      <c r="C5747" s="294"/>
      <c r="D5747" s="294"/>
      <c r="E5747" s="294"/>
      <c r="F5747" s="294"/>
    </row>
    <row r="5748">
      <c r="A5748" s="294" t="s">
        <v>25207</v>
      </c>
      <c r="B5748" s="294"/>
      <c r="C5748" s="294"/>
      <c r="D5748" s="294"/>
      <c r="E5748" s="294"/>
      <c r="F5748" s="294"/>
    </row>
    <row r="5749">
      <c r="A5749" s="294" t="s">
        <v>25208</v>
      </c>
      <c r="B5749" s="294"/>
      <c r="C5749" s="294"/>
      <c r="D5749" s="294"/>
      <c r="E5749" s="294"/>
      <c r="F5749" s="294"/>
    </row>
    <row r="5750">
      <c r="A5750" s="294" t="s">
        <v>25209</v>
      </c>
      <c r="B5750" s="294"/>
      <c r="C5750" s="294"/>
      <c r="D5750" s="294"/>
      <c r="E5750" s="294"/>
      <c r="F5750" s="294"/>
    </row>
    <row r="5751">
      <c r="A5751" s="294" t="s">
        <v>25210</v>
      </c>
      <c r="B5751" s="294"/>
      <c r="C5751" s="294"/>
      <c r="D5751" s="294"/>
      <c r="E5751" s="294"/>
      <c r="F5751" s="294"/>
    </row>
    <row r="5752">
      <c r="A5752" s="294" t="s">
        <v>25211</v>
      </c>
      <c r="B5752" s="294"/>
      <c r="C5752" s="294"/>
      <c r="D5752" s="294"/>
      <c r="E5752" s="294"/>
      <c r="F5752" s="294"/>
    </row>
    <row r="5753">
      <c r="A5753" s="294"/>
      <c r="B5753" s="294"/>
      <c r="C5753" s="294"/>
      <c r="D5753" s="294"/>
      <c r="E5753" s="294"/>
      <c r="F5753" s="294"/>
    </row>
    <row r="5754">
      <c r="A5754" s="294" t="s">
        <v>24373</v>
      </c>
      <c r="B5754" s="294"/>
      <c r="C5754" s="294"/>
      <c r="D5754" s="294"/>
      <c r="E5754" s="294"/>
      <c r="F5754" s="294"/>
    </row>
    <row r="5755">
      <c r="A5755" s="294" t="s">
        <v>22565</v>
      </c>
      <c r="B5755" s="294"/>
      <c r="C5755" s="294"/>
      <c r="D5755" s="294"/>
      <c r="E5755" s="294"/>
      <c r="F5755" s="294"/>
    </row>
    <row r="5756">
      <c r="A5756" s="294"/>
      <c r="B5756" s="294"/>
      <c r="C5756" s="294"/>
      <c r="D5756" s="294"/>
      <c r="E5756" s="294"/>
      <c r="F5756" s="294"/>
    </row>
    <row r="5757">
      <c r="A5757" s="294" t="s">
        <v>25212</v>
      </c>
      <c r="B5757" s="294"/>
      <c r="C5757" s="294"/>
      <c r="D5757" s="294"/>
      <c r="E5757" s="294"/>
      <c r="F5757" s="294"/>
    </row>
    <row r="5758">
      <c r="A5758" s="294" t="s">
        <v>25213</v>
      </c>
      <c r="B5758" s="294"/>
      <c r="C5758" s="294"/>
      <c r="D5758" s="294"/>
      <c r="E5758" s="294"/>
      <c r="F5758" s="294"/>
    </row>
    <row r="5759">
      <c r="A5759" s="294" t="s">
        <v>25214</v>
      </c>
      <c r="B5759" s="294"/>
      <c r="C5759" s="294"/>
      <c r="D5759" s="294"/>
      <c r="E5759" s="294"/>
      <c r="F5759" s="294"/>
    </row>
    <row r="5760">
      <c r="A5760" s="294" t="s">
        <v>25215</v>
      </c>
      <c r="B5760" s="294"/>
      <c r="C5760" s="294"/>
      <c r="D5760" s="294"/>
      <c r="E5760" s="294"/>
      <c r="F5760" s="294"/>
    </row>
    <row r="5761">
      <c r="A5761" s="294" t="s">
        <v>25216</v>
      </c>
      <c r="B5761" s="294"/>
      <c r="C5761" s="294"/>
      <c r="D5761" s="294"/>
      <c r="E5761" s="294"/>
      <c r="F5761" s="294"/>
    </row>
    <row r="5762">
      <c r="A5762" s="294"/>
      <c r="B5762" s="294"/>
      <c r="C5762" s="294"/>
      <c r="D5762" s="294"/>
      <c r="E5762" s="294"/>
      <c r="F5762" s="294"/>
    </row>
    <row r="5763">
      <c r="A5763" s="294"/>
      <c r="B5763" s="294"/>
      <c r="C5763" s="294"/>
      <c r="D5763" s="294"/>
      <c r="E5763" s="294"/>
      <c r="F5763" s="294"/>
    </row>
    <row r="5764">
      <c r="A5764" s="294" t="s">
        <v>21692</v>
      </c>
      <c r="B5764" s="294"/>
      <c r="C5764" s="294"/>
      <c r="D5764" s="294"/>
      <c r="E5764" s="294"/>
      <c r="F5764" s="294"/>
    </row>
    <row r="5765">
      <c r="A5765" s="294"/>
      <c r="B5765" s="294"/>
      <c r="C5765" s="294"/>
      <c r="D5765" s="294"/>
      <c r="E5765" s="294"/>
      <c r="F5765" s="294"/>
    </row>
    <row r="5766">
      <c r="A5766" s="294" t="s">
        <v>22585</v>
      </c>
      <c r="B5766" s="294"/>
      <c r="C5766" s="294"/>
      <c r="D5766" s="294"/>
      <c r="E5766" s="294"/>
      <c r="F5766" s="294"/>
    </row>
    <row r="5767">
      <c r="A5767" s="294" t="s">
        <v>25217</v>
      </c>
      <c r="B5767" s="294"/>
      <c r="C5767" s="294"/>
      <c r="D5767" s="294"/>
      <c r="E5767" s="294"/>
      <c r="F5767" s="294"/>
    </row>
    <row r="5768">
      <c r="A5768" s="294" t="s">
        <v>25218</v>
      </c>
      <c r="B5768" s="294"/>
      <c r="C5768" s="294"/>
      <c r="D5768" s="294"/>
      <c r="E5768" s="294"/>
      <c r="F5768" s="294"/>
    </row>
    <row r="5769">
      <c r="A5769" s="294" t="s">
        <v>25219</v>
      </c>
      <c r="B5769" s="294"/>
      <c r="C5769" s="294"/>
      <c r="D5769" s="294"/>
      <c r="E5769" s="294"/>
      <c r="F5769" s="294"/>
    </row>
    <row r="5770">
      <c r="A5770" s="294" t="s">
        <v>25220</v>
      </c>
      <c r="B5770" s="294"/>
      <c r="C5770" s="294"/>
      <c r="D5770" s="294"/>
      <c r="E5770" s="294"/>
      <c r="F5770" s="294"/>
    </row>
    <row r="5771">
      <c r="A5771" s="294" t="s">
        <v>25221</v>
      </c>
      <c r="B5771" s="294"/>
      <c r="C5771" s="294"/>
      <c r="D5771" s="294"/>
      <c r="E5771" s="294"/>
      <c r="F5771" s="294"/>
    </row>
    <row r="5772">
      <c r="A5772" s="294" t="s">
        <v>25222</v>
      </c>
      <c r="B5772" s="294"/>
      <c r="C5772" s="294"/>
      <c r="D5772" s="294"/>
      <c r="E5772" s="294"/>
      <c r="F5772" s="294"/>
    </row>
    <row r="5773">
      <c r="A5773" s="294" t="s">
        <v>25223</v>
      </c>
      <c r="B5773" s="294"/>
      <c r="C5773" s="294"/>
      <c r="D5773" s="294"/>
      <c r="E5773" s="294"/>
      <c r="F5773" s="294"/>
    </row>
    <row r="5774">
      <c r="A5774" s="294" t="s">
        <v>25224</v>
      </c>
      <c r="B5774" s="294"/>
      <c r="C5774" s="294"/>
      <c r="D5774" s="294"/>
      <c r="E5774" s="294"/>
      <c r="F5774" s="294"/>
    </row>
    <row r="5775">
      <c r="A5775" s="294"/>
      <c r="B5775" s="294"/>
      <c r="C5775" s="294"/>
      <c r="D5775" s="294"/>
      <c r="E5775" s="294"/>
      <c r="F5775" s="294"/>
    </row>
    <row r="5776">
      <c r="A5776" s="294" t="s">
        <v>23029</v>
      </c>
      <c r="B5776" s="294"/>
      <c r="C5776" s="294"/>
      <c r="D5776" s="294"/>
      <c r="E5776" s="294"/>
      <c r="F5776" s="294"/>
    </row>
    <row r="5777">
      <c r="A5777" s="294" t="s">
        <v>25225</v>
      </c>
      <c r="B5777" s="294"/>
      <c r="C5777" s="294"/>
      <c r="D5777" s="294"/>
      <c r="E5777" s="294"/>
      <c r="F5777" s="294"/>
    </row>
    <row r="5778">
      <c r="A5778" s="294"/>
      <c r="B5778" s="294"/>
      <c r="C5778" s="294"/>
      <c r="D5778" s="294"/>
      <c r="E5778" s="294"/>
      <c r="F5778" s="294"/>
    </row>
    <row r="5779">
      <c r="A5779" s="294" t="s">
        <v>25226</v>
      </c>
      <c r="B5779" s="294"/>
      <c r="C5779" s="294"/>
      <c r="D5779" s="294"/>
      <c r="E5779" s="294"/>
      <c r="F5779" s="294"/>
    </row>
    <row r="5780">
      <c r="A5780" s="294" t="s">
        <v>25227</v>
      </c>
      <c r="B5780" s="294"/>
      <c r="C5780" s="294"/>
      <c r="D5780" s="294"/>
      <c r="E5780" s="294"/>
      <c r="F5780" s="294"/>
    </row>
    <row r="5781">
      <c r="A5781" s="294" t="s">
        <v>25228</v>
      </c>
      <c r="B5781" s="294"/>
      <c r="C5781" s="294"/>
      <c r="D5781" s="294"/>
      <c r="E5781" s="294"/>
      <c r="F5781" s="294"/>
    </row>
    <row r="5782">
      <c r="A5782" s="294" t="s">
        <v>25229</v>
      </c>
      <c r="B5782" s="294"/>
      <c r="C5782" s="294"/>
      <c r="D5782" s="294"/>
      <c r="E5782" s="294"/>
      <c r="F5782" s="294"/>
    </row>
    <row r="5783">
      <c r="A5783" s="294" t="s">
        <v>25230</v>
      </c>
      <c r="B5783" s="294"/>
      <c r="C5783" s="294"/>
      <c r="D5783" s="294"/>
      <c r="E5783" s="294"/>
      <c r="F5783" s="294"/>
    </row>
    <row r="5784">
      <c r="A5784" s="294"/>
      <c r="B5784" s="294"/>
      <c r="C5784" s="294"/>
      <c r="D5784" s="294"/>
      <c r="E5784" s="294"/>
      <c r="F5784" s="294"/>
    </row>
    <row r="5785">
      <c r="A5785" s="294" t="s">
        <v>24735</v>
      </c>
      <c r="B5785" s="294"/>
      <c r="C5785" s="294"/>
      <c r="D5785" s="294"/>
      <c r="E5785" s="294"/>
      <c r="F5785" s="294"/>
    </row>
    <row r="5786">
      <c r="A5786" s="294" t="s">
        <v>25231</v>
      </c>
      <c r="B5786" s="294"/>
      <c r="C5786" s="294"/>
      <c r="D5786" s="294"/>
      <c r="E5786" s="294"/>
      <c r="F5786" s="294"/>
    </row>
    <row r="5787">
      <c r="A5787" s="294"/>
      <c r="B5787" s="294"/>
      <c r="C5787" s="294"/>
      <c r="D5787" s="294"/>
      <c r="E5787" s="294"/>
      <c r="F5787" s="294"/>
    </row>
    <row r="5788">
      <c r="A5788" s="294" t="s">
        <v>25232</v>
      </c>
      <c r="B5788" s="294"/>
      <c r="C5788" s="294"/>
      <c r="D5788" s="294"/>
      <c r="E5788" s="294"/>
      <c r="F5788" s="294"/>
    </row>
    <row r="5789">
      <c r="A5789" s="294" t="s">
        <v>25233</v>
      </c>
      <c r="B5789" s="294"/>
      <c r="C5789" s="294"/>
      <c r="D5789" s="294"/>
      <c r="E5789" s="294"/>
      <c r="F5789" s="294"/>
    </row>
    <row r="5790">
      <c r="A5790" s="294" t="s">
        <v>25234</v>
      </c>
      <c r="B5790" s="294"/>
      <c r="C5790" s="294"/>
      <c r="D5790" s="294"/>
      <c r="E5790" s="294"/>
      <c r="F5790" s="294"/>
    </row>
    <row r="5791">
      <c r="A5791" s="294" t="s">
        <v>25235</v>
      </c>
      <c r="B5791" s="294"/>
      <c r="C5791" s="294"/>
      <c r="D5791" s="294"/>
      <c r="E5791" s="294"/>
      <c r="F5791" s="294"/>
    </row>
    <row r="5792">
      <c r="A5792" s="294"/>
      <c r="B5792" s="294"/>
      <c r="C5792" s="294"/>
      <c r="D5792" s="294"/>
      <c r="E5792" s="294"/>
      <c r="F5792" s="294"/>
    </row>
    <row r="5793">
      <c r="A5793" s="294" t="s">
        <v>23776</v>
      </c>
      <c r="B5793" s="294"/>
      <c r="C5793" s="294"/>
      <c r="D5793" s="294"/>
      <c r="E5793" s="294"/>
      <c r="F5793" s="294"/>
    </row>
    <row r="5794">
      <c r="A5794" s="294" t="s">
        <v>25236</v>
      </c>
      <c r="B5794" s="294"/>
      <c r="C5794" s="294"/>
      <c r="D5794" s="294"/>
      <c r="E5794" s="294"/>
      <c r="F5794" s="294"/>
    </row>
    <row r="5795">
      <c r="A5795" s="294"/>
      <c r="B5795" s="294"/>
      <c r="C5795" s="294"/>
      <c r="D5795" s="294"/>
      <c r="E5795" s="294"/>
      <c r="F5795" s="294"/>
    </row>
    <row r="5796">
      <c r="A5796" s="294" t="s">
        <v>25237</v>
      </c>
      <c r="B5796" s="294" t="s">
        <v>25238</v>
      </c>
      <c r="C5796" s="294" t="s">
        <v>21370</v>
      </c>
      <c r="D5796" s="294"/>
      <c r="E5796" s="294"/>
      <c r="F5796" s="294"/>
    </row>
    <row r="5797">
      <c r="A5797" s="294" t="s">
        <v>25239</v>
      </c>
      <c r="B5797" s="294" t="s">
        <v>25240</v>
      </c>
      <c r="C5797" s="294" t="s">
        <v>25241</v>
      </c>
      <c r="D5797" s="294"/>
      <c r="E5797" s="294"/>
      <c r="F5797" s="294"/>
    </row>
    <row r="5798">
      <c r="A5798" s="294" t="s">
        <v>25242</v>
      </c>
      <c r="B5798" s="294" t="s">
        <v>25243</v>
      </c>
      <c r="C5798" s="294" t="s">
        <v>25244</v>
      </c>
      <c r="D5798" s="294"/>
      <c r="E5798" s="294"/>
      <c r="F5798" s="294"/>
    </row>
    <row r="5799">
      <c r="A5799" s="294" t="s">
        <v>25245</v>
      </c>
      <c r="B5799" s="294" t="s">
        <v>25246</v>
      </c>
      <c r="C5799" s="294" t="s">
        <v>25247</v>
      </c>
      <c r="D5799" s="294"/>
      <c r="E5799" s="294"/>
      <c r="F5799" s="294"/>
    </row>
    <row r="5800">
      <c r="A5800" s="294" t="s">
        <v>25248</v>
      </c>
      <c r="B5800" s="294" t="s">
        <v>25249</v>
      </c>
      <c r="C5800" s="294" t="s">
        <v>21377</v>
      </c>
      <c r="D5800" s="294"/>
      <c r="E5800" s="294"/>
      <c r="F5800" s="294"/>
    </row>
    <row r="5801">
      <c r="A5801" s="294" t="s">
        <v>25250</v>
      </c>
      <c r="B5801" s="294" t="s">
        <v>25251</v>
      </c>
      <c r="C5801" s="294" t="s">
        <v>25252</v>
      </c>
      <c r="D5801" s="294"/>
      <c r="E5801" s="294"/>
      <c r="F5801" s="294"/>
    </row>
    <row r="5802">
      <c r="A5802" s="294" t="s">
        <v>21312</v>
      </c>
      <c r="B5802" s="294"/>
      <c r="C5802" s="294"/>
      <c r="D5802" s="294"/>
      <c r="E5802" s="294"/>
      <c r="F5802" s="294"/>
    </row>
    <row r="5803">
      <c r="A5803" s="294" t="s">
        <v>18409</v>
      </c>
      <c r="B5803" s="294"/>
      <c r="C5803" s="294"/>
      <c r="D5803" s="294"/>
      <c r="E5803" s="294"/>
      <c r="F5803" s="294"/>
    </row>
    <row r="5804">
      <c r="A5804" s="294" t="s">
        <v>22706</v>
      </c>
      <c r="B5804" s="294"/>
      <c r="C5804" s="294"/>
      <c r="D5804" s="294"/>
      <c r="E5804" s="294"/>
      <c r="F5804" s="294"/>
    </row>
    <row r="5805">
      <c r="A5805" s="294" t="s">
        <v>25253</v>
      </c>
      <c r="B5805" s="294"/>
      <c r="C5805" s="294"/>
      <c r="D5805" s="294"/>
      <c r="E5805" s="294"/>
      <c r="F5805" s="294"/>
    </row>
    <row r="5806">
      <c r="A5806" s="294"/>
      <c r="B5806" s="294"/>
      <c r="C5806" s="294"/>
      <c r="D5806" s="294"/>
      <c r="E5806" s="294"/>
      <c r="F5806" s="294"/>
    </row>
    <row r="5807">
      <c r="A5807" s="294" t="s">
        <v>22512</v>
      </c>
      <c r="B5807" s="294"/>
      <c r="C5807" s="294"/>
      <c r="D5807" s="294"/>
      <c r="E5807" s="294"/>
      <c r="F5807" s="294"/>
    </row>
    <row r="5808">
      <c r="A5808" s="294" t="s">
        <v>20462</v>
      </c>
      <c r="B5808" s="294"/>
      <c r="C5808" s="294"/>
      <c r="D5808" s="294"/>
      <c r="E5808" s="294"/>
      <c r="F5808" s="294"/>
    </row>
    <row r="5809">
      <c r="A5809" s="294"/>
      <c r="B5809" s="294"/>
      <c r="C5809" s="294"/>
      <c r="D5809" s="294"/>
      <c r="E5809" s="294"/>
      <c r="F5809" s="294"/>
    </row>
    <row r="5810">
      <c r="A5810" s="294" t="s">
        <v>25254</v>
      </c>
      <c r="B5810" s="294"/>
      <c r="C5810" s="294"/>
      <c r="D5810" s="294"/>
      <c r="E5810" s="294"/>
      <c r="F5810" s="294"/>
    </row>
    <row r="5811">
      <c r="A5811" s="294" t="s">
        <v>25255</v>
      </c>
      <c r="B5811" s="294"/>
      <c r="C5811" s="294"/>
      <c r="D5811" s="294"/>
      <c r="E5811" s="294"/>
      <c r="F5811" s="294"/>
    </row>
    <row r="5812">
      <c r="A5812" s="294" t="s">
        <v>25256</v>
      </c>
      <c r="B5812" s="294"/>
      <c r="C5812" s="294"/>
      <c r="D5812" s="294"/>
      <c r="E5812" s="294"/>
      <c r="F5812" s="294"/>
    </row>
    <row r="5813">
      <c r="A5813" s="294" t="s">
        <v>25257</v>
      </c>
      <c r="B5813" s="294"/>
      <c r="C5813" s="294"/>
      <c r="D5813" s="294"/>
      <c r="E5813" s="294"/>
      <c r="F5813" s="294"/>
    </row>
    <row r="5814">
      <c r="A5814" s="294" t="s">
        <v>25258</v>
      </c>
      <c r="B5814" s="294"/>
      <c r="C5814" s="294"/>
      <c r="D5814" s="294"/>
      <c r="E5814" s="294"/>
      <c r="F5814" s="294"/>
    </row>
    <row r="5815">
      <c r="A5815" s="294" t="s">
        <v>25259</v>
      </c>
      <c r="B5815" s="294"/>
      <c r="C5815" s="294"/>
      <c r="D5815" s="294"/>
      <c r="E5815" s="294"/>
      <c r="F5815" s="294"/>
    </row>
    <row r="5816">
      <c r="A5816" s="294" t="s">
        <v>25260</v>
      </c>
      <c r="B5816" s="294"/>
      <c r="C5816" s="294"/>
      <c r="D5816" s="294"/>
      <c r="E5816" s="294"/>
      <c r="F5816" s="294"/>
    </row>
    <row r="5817">
      <c r="A5817" s="294" t="s">
        <v>21892</v>
      </c>
      <c r="B5817" s="294"/>
      <c r="C5817" s="294"/>
      <c r="D5817" s="294"/>
      <c r="E5817" s="294"/>
      <c r="F5817" s="294"/>
    </row>
    <row r="5818">
      <c r="A5818" s="294" t="s">
        <v>25261</v>
      </c>
      <c r="B5818" s="294"/>
      <c r="C5818" s="294"/>
      <c r="D5818" s="294"/>
      <c r="E5818" s="294"/>
      <c r="F5818" s="294"/>
    </row>
    <row r="5819">
      <c r="A5819" s="294" t="s">
        <v>25262</v>
      </c>
      <c r="B5819" s="294"/>
      <c r="C5819" s="294"/>
      <c r="D5819" s="294"/>
      <c r="E5819" s="294"/>
      <c r="F5819" s="294"/>
    </row>
    <row r="5820">
      <c r="A5820" s="294"/>
      <c r="B5820" s="294"/>
      <c r="C5820" s="294"/>
      <c r="D5820" s="294"/>
      <c r="E5820" s="294"/>
      <c r="F5820" s="294"/>
    </row>
    <row r="5821">
      <c r="A5821" s="294" t="s">
        <v>25263</v>
      </c>
      <c r="B5821" s="294"/>
      <c r="C5821" s="294"/>
      <c r="D5821" s="294"/>
      <c r="E5821" s="294"/>
      <c r="F5821" s="294"/>
    </row>
    <row r="5822">
      <c r="A5822" s="294" t="s">
        <v>25264</v>
      </c>
      <c r="B5822" s="294"/>
      <c r="C5822" s="294"/>
      <c r="D5822" s="294"/>
      <c r="E5822" s="294"/>
      <c r="F5822" s="294"/>
    </row>
    <row r="5823">
      <c r="A5823" s="294"/>
      <c r="B5823" s="294"/>
      <c r="C5823" s="294"/>
      <c r="D5823" s="294"/>
      <c r="E5823" s="294"/>
      <c r="F5823" s="294"/>
    </row>
    <row r="5824">
      <c r="A5824" s="294" t="s">
        <v>25265</v>
      </c>
      <c r="B5824" s="294"/>
      <c r="C5824" s="294"/>
      <c r="D5824" s="294"/>
      <c r="E5824" s="294"/>
      <c r="F5824" s="294"/>
    </row>
    <row r="5825">
      <c r="A5825" s="294" t="s">
        <v>25266</v>
      </c>
      <c r="B5825" s="294"/>
      <c r="C5825" s="294"/>
      <c r="D5825" s="294"/>
      <c r="E5825" s="294"/>
      <c r="F5825" s="294"/>
    </row>
    <row r="5826">
      <c r="A5826" s="294" t="s">
        <v>25267</v>
      </c>
      <c r="B5826" s="294"/>
      <c r="C5826" s="294"/>
      <c r="D5826" s="294"/>
      <c r="E5826" s="294"/>
      <c r="F5826" s="294"/>
    </row>
    <row r="5827">
      <c r="A5827" s="294" t="s">
        <v>25268</v>
      </c>
      <c r="B5827" s="294"/>
      <c r="C5827" s="294"/>
      <c r="D5827" s="294"/>
      <c r="E5827" s="294"/>
      <c r="F5827" s="294"/>
    </row>
    <row r="5828">
      <c r="A5828" s="294" t="s">
        <v>25269</v>
      </c>
      <c r="B5828" s="294"/>
      <c r="C5828" s="294"/>
      <c r="D5828" s="294"/>
      <c r="E5828" s="294"/>
      <c r="F5828" s="294"/>
    </row>
    <row r="5829">
      <c r="A5829" s="294" t="s">
        <v>21892</v>
      </c>
      <c r="B5829" s="294"/>
      <c r="C5829" s="294"/>
      <c r="D5829" s="294"/>
      <c r="E5829" s="294"/>
      <c r="F5829" s="294"/>
    </row>
    <row r="5830">
      <c r="A5830" s="294" t="s">
        <v>25270</v>
      </c>
      <c r="B5830" s="294"/>
      <c r="C5830" s="294"/>
      <c r="D5830" s="294"/>
      <c r="E5830" s="294"/>
      <c r="F5830" s="294"/>
    </row>
    <row r="5831">
      <c r="A5831" s="294"/>
      <c r="B5831" s="294"/>
      <c r="C5831" s="294"/>
      <c r="D5831" s="294"/>
      <c r="E5831" s="294"/>
      <c r="F5831" s="294"/>
    </row>
    <row r="5832">
      <c r="A5832" s="294" t="s">
        <v>23067</v>
      </c>
      <c r="B5832" s="294"/>
      <c r="C5832" s="294"/>
      <c r="D5832" s="294"/>
      <c r="E5832" s="294"/>
      <c r="F5832" s="294"/>
    </row>
    <row r="5833">
      <c r="A5833" s="294" t="s">
        <v>23813</v>
      </c>
      <c r="B5833" s="294"/>
      <c r="C5833" s="294"/>
      <c r="D5833" s="294"/>
      <c r="E5833" s="294"/>
      <c r="F5833" s="294"/>
    </row>
    <row r="5834">
      <c r="A5834" s="294"/>
      <c r="B5834" s="294"/>
      <c r="C5834" s="294"/>
      <c r="D5834" s="294"/>
      <c r="E5834" s="294"/>
      <c r="F5834" s="294"/>
    </row>
    <row r="5835">
      <c r="A5835" s="294" t="s">
        <v>25271</v>
      </c>
      <c r="B5835" s="294"/>
      <c r="C5835" s="294"/>
      <c r="D5835" s="294"/>
      <c r="E5835" s="294"/>
      <c r="F5835" s="294"/>
    </row>
    <row r="5836">
      <c r="A5836" s="294" t="s">
        <v>25272</v>
      </c>
      <c r="B5836" s="294"/>
      <c r="C5836" s="294"/>
      <c r="D5836" s="294"/>
      <c r="E5836" s="294"/>
      <c r="F5836" s="294"/>
    </row>
    <row r="5837">
      <c r="A5837" s="294" t="s">
        <v>25273</v>
      </c>
      <c r="B5837" s="294"/>
      <c r="C5837" s="294"/>
      <c r="D5837" s="294"/>
      <c r="E5837" s="294"/>
      <c r="F5837" s="294"/>
    </row>
    <row r="5838">
      <c r="A5838" s="294" t="s">
        <v>25274</v>
      </c>
      <c r="B5838" s="294"/>
      <c r="C5838" s="294"/>
      <c r="D5838" s="294"/>
      <c r="E5838" s="294"/>
      <c r="F5838" s="294"/>
    </row>
    <row r="5839">
      <c r="A5839" s="294" t="s">
        <v>25275</v>
      </c>
      <c r="B5839" s="294"/>
      <c r="C5839" s="294"/>
      <c r="D5839" s="294"/>
      <c r="E5839" s="294"/>
      <c r="F5839" s="294"/>
    </row>
    <row r="5840">
      <c r="A5840" s="294" t="s">
        <v>21892</v>
      </c>
      <c r="B5840" s="294"/>
      <c r="C5840" s="294"/>
      <c r="D5840" s="294"/>
      <c r="E5840" s="294"/>
      <c r="F5840" s="294"/>
    </row>
    <row r="5841">
      <c r="A5841" s="294" t="s">
        <v>25276</v>
      </c>
      <c r="B5841" s="294"/>
      <c r="C5841" s="294"/>
      <c r="D5841" s="294"/>
      <c r="E5841" s="294"/>
      <c r="F5841" s="294"/>
    </row>
    <row r="5842">
      <c r="A5842" s="294" t="s">
        <v>25277</v>
      </c>
      <c r="B5842" s="294"/>
      <c r="C5842" s="294"/>
      <c r="D5842" s="294"/>
      <c r="E5842" s="294"/>
      <c r="F5842" s="294"/>
    </row>
    <row r="5843">
      <c r="A5843" s="294"/>
      <c r="B5843" s="294"/>
      <c r="C5843" s="294"/>
      <c r="D5843" s="294"/>
      <c r="E5843" s="294"/>
      <c r="F5843" s="294"/>
    </row>
    <row r="5844">
      <c r="A5844" s="294"/>
      <c r="B5844" s="294"/>
      <c r="C5844" s="294"/>
      <c r="D5844" s="294"/>
      <c r="E5844" s="294"/>
      <c r="F5844" s="294"/>
    </row>
    <row r="5845">
      <c r="A5845" s="294" t="s">
        <v>21401</v>
      </c>
      <c r="B5845" s="294"/>
      <c r="C5845" s="294"/>
      <c r="D5845" s="294"/>
      <c r="E5845" s="294"/>
      <c r="F5845" s="294"/>
    </row>
    <row r="5846">
      <c r="A5846" s="294"/>
      <c r="B5846" s="294"/>
      <c r="C5846" s="294"/>
      <c r="D5846" s="294"/>
      <c r="E5846" s="294"/>
      <c r="F5846" s="294"/>
    </row>
    <row r="5847">
      <c r="A5847" s="294" t="s">
        <v>25278</v>
      </c>
      <c r="B5847" s="294"/>
      <c r="C5847" s="294"/>
      <c r="D5847" s="294"/>
      <c r="E5847" s="294"/>
      <c r="F5847" s="294"/>
    </row>
    <row r="5848">
      <c r="A5848" s="294" t="s">
        <v>25279</v>
      </c>
      <c r="B5848" s="294"/>
      <c r="C5848" s="294"/>
      <c r="D5848" s="294"/>
      <c r="E5848" s="294"/>
      <c r="F5848" s="294"/>
    </row>
    <row r="5849">
      <c r="A5849" s="294" t="s">
        <v>25280</v>
      </c>
      <c r="B5849" s="294"/>
      <c r="C5849" s="294"/>
      <c r="D5849" s="294"/>
      <c r="E5849" s="294"/>
      <c r="F5849" s="294"/>
    </row>
    <row r="5850">
      <c r="A5850" s="294" t="s">
        <v>25281</v>
      </c>
      <c r="B5850" s="294"/>
      <c r="C5850" s="294"/>
      <c r="D5850" s="294"/>
      <c r="E5850" s="294"/>
      <c r="F5850" s="294"/>
    </row>
    <row r="5851">
      <c r="A5851" s="294"/>
      <c r="B5851" s="294"/>
      <c r="C5851" s="294"/>
      <c r="D5851" s="294"/>
      <c r="E5851" s="294"/>
      <c r="F5851" s="294"/>
    </row>
    <row r="5852">
      <c r="A5852" s="294" t="s">
        <v>21407</v>
      </c>
      <c r="B5852" s="294"/>
      <c r="C5852" s="294"/>
      <c r="D5852" s="294"/>
      <c r="E5852" s="294"/>
      <c r="F5852" s="294"/>
    </row>
    <row r="5853">
      <c r="A5853" s="294"/>
      <c r="B5853" s="294"/>
      <c r="C5853" s="294"/>
      <c r="D5853" s="294"/>
      <c r="E5853" s="294"/>
      <c r="F5853" s="294"/>
    </row>
    <row r="5854">
      <c r="A5854" s="294" t="s">
        <v>23381</v>
      </c>
      <c r="B5854" s="294"/>
      <c r="C5854" s="294"/>
      <c r="D5854" s="294"/>
      <c r="E5854" s="294"/>
      <c r="F5854" s="294"/>
    </row>
    <row r="5855">
      <c r="A5855" s="294" t="s">
        <v>25282</v>
      </c>
      <c r="B5855" s="294"/>
      <c r="C5855" s="294"/>
      <c r="D5855" s="294"/>
      <c r="E5855" s="294"/>
      <c r="F5855" s="294"/>
    </row>
    <row r="5856">
      <c r="A5856" s="294" t="s">
        <v>25283</v>
      </c>
      <c r="B5856" s="294"/>
      <c r="C5856" s="294"/>
      <c r="D5856" s="294"/>
      <c r="E5856" s="294"/>
      <c r="F5856" s="294"/>
    </row>
    <row r="5857">
      <c r="A5857" s="294" t="s">
        <v>25284</v>
      </c>
      <c r="B5857" s="294"/>
      <c r="C5857" s="294"/>
      <c r="D5857" s="294"/>
      <c r="E5857" s="294"/>
      <c r="F5857" s="294"/>
    </row>
    <row r="5858">
      <c r="A5858" s="294" t="s">
        <v>25285</v>
      </c>
      <c r="B5858" s="294"/>
      <c r="C5858" s="294"/>
      <c r="D5858" s="294"/>
      <c r="E5858" s="294"/>
      <c r="F5858" s="294"/>
    </row>
    <row r="5859">
      <c r="A5859" s="294"/>
      <c r="B5859" s="294"/>
      <c r="C5859" s="294"/>
      <c r="D5859" s="294"/>
      <c r="E5859" s="294"/>
      <c r="F5859" s="294"/>
    </row>
    <row r="5860">
      <c r="A5860" s="294" t="s">
        <v>21304</v>
      </c>
      <c r="B5860" s="294"/>
      <c r="C5860" s="294"/>
      <c r="D5860" s="294"/>
      <c r="E5860" s="294"/>
      <c r="F5860" s="294"/>
    </row>
    <row r="5861">
      <c r="A5861" s="294"/>
      <c r="B5861" s="294"/>
      <c r="C5861" s="294"/>
      <c r="D5861" s="294"/>
      <c r="E5861" s="294"/>
      <c r="F5861" s="294"/>
    </row>
    <row r="5862">
      <c r="A5862" s="294" t="s">
        <v>25286</v>
      </c>
      <c r="B5862" s="294"/>
      <c r="C5862" s="294"/>
      <c r="D5862" s="294"/>
      <c r="E5862" s="294"/>
      <c r="F5862" s="294"/>
    </row>
    <row r="5863">
      <c r="A5863" s="294" t="s">
        <v>25287</v>
      </c>
      <c r="B5863" s="294"/>
      <c r="C5863" s="294"/>
      <c r="D5863" s="294"/>
      <c r="E5863" s="294"/>
      <c r="F5863" s="294"/>
    </row>
    <row r="5864">
      <c r="A5864" s="294" t="s">
        <v>25288</v>
      </c>
      <c r="B5864" s="294"/>
      <c r="C5864" s="294"/>
      <c r="D5864" s="294"/>
      <c r="E5864" s="294"/>
      <c r="F5864" s="294"/>
    </row>
    <row r="5865">
      <c r="A5865" s="294" t="s">
        <v>25289</v>
      </c>
      <c r="B5865" s="294"/>
      <c r="C5865" s="294"/>
      <c r="D5865" s="294"/>
      <c r="E5865" s="294"/>
      <c r="F5865" s="294"/>
    </row>
    <row r="5866">
      <c r="A5866" s="294" t="s">
        <v>25290</v>
      </c>
      <c r="B5866" s="294"/>
      <c r="C5866" s="294"/>
      <c r="D5866" s="294"/>
      <c r="E5866" s="294"/>
      <c r="F5866" s="294"/>
    </row>
    <row r="5867">
      <c r="A5867" s="294" t="s">
        <v>25291</v>
      </c>
      <c r="B5867" s="294"/>
      <c r="C5867" s="294"/>
      <c r="D5867" s="294"/>
      <c r="E5867" s="294"/>
      <c r="F5867" s="294"/>
    </row>
    <row r="5868">
      <c r="A5868" s="294" t="s">
        <v>25292</v>
      </c>
      <c r="B5868" s="294"/>
      <c r="C5868" s="294"/>
      <c r="D5868" s="294"/>
      <c r="E5868" s="294"/>
      <c r="F5868" s="294"/>
    </row>
    <row r="5869">
      <c r="A5869" s="294" t="s">
        <v>25293</v>
      </c>
      <c r="B5869" s="294"/>
      <c r="C5869" s="294"/>
      <c r="D5869" s="294"/>
      <c r="E5869" s="294"/>
      <c r="F5869" s="294"/>
    </row>
    <row r="5870">
      <c r="A5870" s="294" t="s">
        <v>25294</v>
      </c>
      <c r="B5870" s="294"/>
      <c r="C5870" s="294"/>
      <c r="D5870" s="294"/>
      <c r="E5870" s="294"/>
      <c r="F5870" s="294"/>
    </row>
    <row r="5871">
      <c r="A5871" s="294" t="s">
        <v>25295</v>
      </c>
      <c r="B5871" s="294"/>
      <c r="C5871" s="294"/>
      <c r="D5871" s="294"/>
      <c r="E5871" s="294"/>
      <c r="F5871" s="294"/>
    </row>
    <row r="5872">
      <c r="A5872" s="294"/>
      <c r="B5872" s="294"/>
      <c r="C5872" s="294"/>
      <c r="D5872" s="294"/>
      <c r="E5872" s="294"/>
      <c r="F5872" s="294"/>
    </row>
    <row r="5873">
      <c r="A5873" s="294" t="s">
        <v>21312</v>
      </c>
      <c r="B5873" s="294"/>
      <c r="C5873" s="294"/>
      <c r="D5873" s="294"/>
      <c r="E5873" s="294"/>
      <c r="F5873" s="294"/>
    </row>
    <row r="5874">
      <c r="A5874" s="294" t="s">
        <v>25296</v>
      </c>
      <c r="B5874" s="294"/>
      <c r="C5874" s="294"/>
      <c r="D5874" s="294"/>
      <c r="E5874" s="294"/>
      <c r="F5874" s="294"/>
    </row>
    <row r="5875">
      <c r="A5875" s="294" t="s">
        <v>21314</v>
      </c>
      <c r="B5875" s="294"/>
      <c r="C5875" s="294"/>
      <c r="D5875" s="294"/>
      <c r="E5875" s="294"/>
      <c r="F5875" s="294"/>
    </row>
    <row r="5876">
      <c r="A5876" s="294" t="s">
        <v>25297</v>
      </c>
      <c r="B5876" s="294"/>
      <c r="C5876" s="294"/>
      <c r="D5876" s="294"/>
      <c r="E5876" s="294"/>
      <c r="F5876" s="294"/>
    </row>
    <row r="5877">
      <c r="A5877" s="294" t="s">
        <v>25298</v>
      </c>
      <c r="B5877" s="294"/>
      <c r="C5877" s="294"/>
      <c r="D5877" s="294"/>
      <c r="E5877" s="294"/>
      <c r="F5877" s="294"/>
    </row>
    <row r="5878">
      <c r="A5878" s="294"/>
      <c r="B5878" s="294"/>
      <c r="C5878" s="294"/>
      <c r="D5878" s="294"/>
      <c r="E5878" s="294"/>
      <c r="F5878" s="294"/>
    </row>
    <row r="5879">
      <c r="A5879" s="294" t="s">
        <v>21429</v>
      </c>
      <c r="B5879" s="294"/>
      <c r="C5879" s="294"/>
      <c r="D5879" s="294"/>
      <c r="E5879" s="294"/>
      <c r="F5879" s="294"/>
    </row>
    <row r="5880">
      <c r="A5880" s="294"/>
      <c r="B5880" s="294"/>
      <c r="C5880" s="294"/>
      <c r="D5880" s="294"/>
      <c r="E5880" s="294"/>
      <c r="F5880" s="294"/>
    </row>
    <row r="5881">
      <c r="A5881" s="294"/>
      <c r="B5881" s="294" t="s">
        <v>25299</v>
      </c>
      <c r="C5881" s="294"/>
      <c r="D5881" s="294"/>
      <c r="E5881" s="294"/>
      <c r="F5881" s="294"/>
    </row>
    <row r="5882">
      <c r="A5882" s="294"/>
      <c r="B5882" s="294" t="s">
        <v>21674</v>
      </c>
      <c r="C5882" s="294"/>
      <c r="D5882" s="294"/>
      <c r="E5882" s="294"/>
      <c r="F5882" s="294"/>
    </row>
    <row r="5883">
      <c r="A5883" s="294"/>
      <c r="B5883" s="294" t="s">
        <v>25300</v>
      </c>
      <c r="C5883" s="294"/>
      <c r="D5883" s="294"/>
      <c r="E5883" s="294"/>
      <c r="F5883" s="294"/>
    </row>
    <row r="5884">
      <c r="A5884" s="294"/>
      <c r="B5884" s="294" t="s">
        <v>25301</v>
      </c>
      <c r="C5884" s="294"/>
      <c r="D5884" s="294"/>
      <c r="E5884" s="294"/>
      <c r="F5884" s="294"/>
    </row>
    <row r="5885">
      <c r="A5885" s="294"/>
      <c r="B5885" s="294" t="s">
        <v>25302</v>
      </c>
      <c r="C5885" s="294"/>
      <c r="D5885" s="294"/>
      <c r="E5885" s="294"/>
      <c r="F5885" s="294"/>
    </row>
    <row r="5886">
      <c r="A5886" s="294"/>
      <c r="B5886" s="294" t="s">
        <v>25303</v>
      </c>
      <c r="C5886" s="294"/>
      <c r="D5886" s="294"/>
      <c r="E5886" s="294"/>
      <c r="F5886" s="294"/>
    </row>
    <row r="5887">
      <c r="A5887" s="294"/>
      <c r="B5887" s="294" t="s">
        <v>25304</v>
      </c>
      <c r="C5887" s="294"/>
      <c r="D5887" s="294"/>
      <c r="E5887" s="294"/>
      <c r="F5887" s="294"/>
    </row>
    <row r="5888">
      <c r="A5888" s="294"/>
      <c r="B5888" s="294"/>
      <c r="C5888" s="294"/>
      <c r="D5888" s="294"/>
      <c r="E5888" s="294"/>
      <c r="F5888" s="294"/>
    </row>
    <row r="5889">
      <c r="A5889" s="294" t="s">
        <v>22564</v>
      </c>
      <c r="B5889" s="294"/>
      <c r="C5889" s="294"/>
      <c r="D5889" s="294"/>
      <c r="E5889" s="294"/>
      <c r="F5889" s="294"/>
    </row>
    <row r="5890">
      <c r="A5890" s="294" t="s">
        <v>20470</v>
      </c>
      <c r="B5890" s="294"/>
      <c r="C5890" s="294"/>
      <c r="D5890" s="294"/>
      <c r="E5890" s="294"/>
      <c r="F5890" s="294"/>
    </row>
    <row r="5891">
      <c r="A5891" s="294"/>
      <c r="B5891" s="294"/>
      <c r="C5891" s="294"/>
      <c r="D5891" s="294"/>
      <c r="E5891" s="294"/>
      <c r="F5891" s="294"/>
    </row>
    <row r="5892">
      <c r="A5892" s="294" t="s">
        <v>25305</v>
      </c>
      <c r="B5892" s="294"/>
      <c r="C5892" s="294"/>
      <c r="D5892" s="294"/>
      <c r="E5892" s="294"/>
      <c r="F5892" s="294"/>
    </row>
    <row r="5893">
      <c r="A5893" s="294" t="s">
        <v>25306</v>
      </c>
      <c r="B5893" s="294"/>
      <c r="C5893" s="294"/>
      <c r="D5893" s="294"/>
      <c r="E5893" s="294"/>
      <c r="F5893" s="294"/>
    </row>
    <row r="5894">
      <c r="A5894" s="294" t="s">
        <v>25307</v>
      </c>
      <c r="B5894" s="294"/>
      <c r="C5894" s="294"/>
      <c r="D5894" s="294"/>
      <c r="E5894" s="294"/>
      <c r="F5894" s="294"/>
    </row>
    <row r="5895">
      <c r="A5895" s="294" t="s">
        <v>25308</v>
      </c>
      <c r="B5895" s="294"/>
      <c r="C5895" s="294"/>
      <c r="D5895" s="294"/>
      <c r="E5895" s="294"/>
      <c r="F5895" s="294"/>
    </row>
    <row r="5896">
      <c r="A5896" s="294" t="s">
        <v>25309</v>
      </c>
      <c r="B5896" s="294"/>
      <c r="C5896" s="294"/>
      <c r="D5896" s="294"/>
      <c r="E5896" s="294"/>
      <c r="F5896" s="294"/>
    </row>
    <row r="5897">
      <c r="A5897" s="294" t="s">
        <v>25310</v>
      </c>
      <c r="B5897" s="294"/>
      <c r="C5897" s="294"/>
      <c r="D5897" s="294"/>
      <c r="E5897" s="294"/>
      <c r="F5897" s="294"/>
    </row>
    <row r="5898">
      <c r="A5898" s="294" t="s">
        <v>25311</v>
      </c>
      <c r="B5898" s="294"/>
      <c r="C5898" s="294"/>
      <c r="D5898" s="294"/>
      <c r="E5898" s="294"/>
      <c r="F5898" s="294"/>
    </row>
    <row r="5899">
      <c r="A5899" s="294" t="s">
        <v>25312</v>
      </c>
      <c r="B5899" s="294"/>
      <c r="C5899" s="294"/>
      <c r="D5899" s="294"/>
      <c r="E5899" s="294"/>
      <c r="F5899" s="294"/>
    </row>
    <row r="5900">
      <c r="A5900" s="294" t="s">
        <v>21892</v>
      </c>
      <c r="B5900" s="294"/>
      <c r="C5900" s="294"/>
      <c r="D5900" s="294"/>
      <c r="E5900" s="294"/>
      <c r="F5900" s="294"/>
    </row>
    <row r="5901">
      <c r="A5901" s="294" t="s">
        <v>25313</v>
      </c>
      <c r="B5901" s="294"/>
      <c r="C5901" s="294"/>
      <c r="D5901" s="294"/>
      <c r="E5901" s="294"/>
      <c r="F5901" s="294"/>
    </row>
    <row r="5902">
      <c r="A5902" s="294" t="s">
        <v>25261</v>
      </c>
      <c r="B5902" s="294"/>
      <c r="C5902" s="294"/>
      <c r="D5902" s="294"/>
      <c r="E5902" s="294"/>
      <c r="F5902" s="294"/>
    </row>
    <row r="5903">
      <c r="A5903" s="294"/>
      <c r="B5903" s="294"/>
      <c r="C5903" s="294"/>
      <c r="D5903" s="294"/>
      <c r="E5903" s="294"/>
      <c r="F5903" s="294"/>
    </row>
    <row r="5904">
      <c r="A5904" s="294" t="s">
        <v>24590</v>
      </c>
      <c r="B5904" s="294"/>
      <c r="C5904" s="294"/>
      <c r="D5904" s="294"/>
      <c r="E5904" s="294"/>
      <c r="F5904" s="294"/>
    </row>
    <row r="5905">
      <c r="A5905" s="294" t="s">
        <v>25314</v>
      </c>
      <c r="B5905" s="294"/>
      <c r="C5905" s="294"/>
      <c r="D5905" s="294"/>
      <c r="E5905" s="294"/>
      <c r="F5905" s="294"/>
    </row>
    <row r="5906">
      <c r="A5906" s="294"/>
      <c r="B5906" s="294"/>
      <c r="C5906" s="294"/>
      <c r="D5906" s="294"/>
      <c r="E5906" s="294"/>
      <c r="F5906" s="294"/>
    </row>
    <row r="5907">
      <c r="A5907" s="294" t="s">
        <v>25315</v>
      </c>
      <c r="B5907" s="294"/>
      <c r="C5907" s="294"/>
      <c r="D5907" s="294"/>
      <c r="E5907" s="294"/>
      <c r="F5907" s="294"/>
    </row>
    <row r="5908">
      <c r="A5908" s="294" t="s">
        <v>25316</v>
      </c>
      <c r="B5908" s="294"/>
      <c r="C5908" s="294"/>
      <c r="D5908" s="294"/>
      <c r="E5908" s="294"/>
      <c r="F5908" s="294"/>
    </row>
    <row r="5909">
      <c r="A5909" s="294" t="s">
        <v>25317</v>
      </c>
      <c r="B5909" s="294"/>
      <c r="C5909" s="294"/>
      <c r="D5909" s="294"/>
      <c r="E5909" s="294"/>
      <c r="F5909" s="294"/>
    </row>
    <row r="5910">
      <c r="A5910" s="294" t="s">
        <v>25318</v>
      </c>
      <c r="B5910" s="294"/>
      <c r="C5910" s="294"/>
      <c r="D5910" s="294"/>
      <c r="E5910" s="294"/>
      <c r="F5910" s="294"/>
    </row>
    <row r="5911">
      <c r="A5911" s="294" t="s">
        <v>25319</v>
      </c>
      <c r="B5911" s="294"/>
      <c r="C5911" s="294"/>
      <c r="D5911" s="294"/>
      <c r="E5911" s="294"/>
      <c r="F5911" s="294"/>
    </row>
    <row r="5912">
      <c r="A5912" s="294" t="s">
        <v>25320</v>
      </c>
      <c r="B5912" s="294"/>
      <c r="C5912" s="294"/>
      <c r="D5912" s="294"/>
      <c r="E5912" s="294"/>
      <c r="F5912" s="294"/>
    </row>
    <row r="5913">
      <c r="A5913" s="294" t="s">
        <v>25321</v>
      </c>
      <c r="B5913" s="294"/>
      <c r="C5913" s="294"/>
      <c r="D5913" s="294"/>
      <c r="E5913" s="294"/>
      <c r="F5913" s="294"/>
    </row>
    <row r="5914">
      <c r="A5914" s="294" t="s">
        <v>25322</v>
      </c>
      <c r="B5914" s="294"/>
      <c r="C5914" s="294"/>
      <c r="D5914" s="294"/>
      <c r="E5914" s="294"/>
      <c r="F5914" s="294"/>
    </row>
    <row r="5915">
      <c r="A5915" s="294" t="s">
        <v>25323</v>
      </c>
      <c r="B5915" s="294"/>
      <c r="C5915" s="294"/>
      <c r="D5915" s="294"/>
      <c r="E5915" s="294"/>
      <c r="F5915" s="294"/>
    </row>
    <row r="5916">
      <c r="A5916" s="294" t="s">
        <v>25324</v>
      </c>
      <c r="B5916" s="294"/>
      <c r="C5916" s="294"/>
      <c r="D5916" s="294"/>
      <c r="E5916" s="294"/>
      <c r="F5916" s="294"/>
    </row>
    <row r="5917">
      <c r="A5917" s="294" t="s">
        <v>25325</v>
      </c>
      <c r="B5917" s="294"/>
      <c r="C5917" s="294"/>
      <c r="D5917" s="294"/>
      <c r="E5917" s="294"/>
      <c r="F5917" s="294"/>
    </row>
    <row r="5918">
      <c r="A5918" s="294" t="s">
        <v>25326</v>
      </c>
      <c r="B5918" s="294"/>
      <c r="C5918" s="294"/>
      <c r="D5918" s="294"/>
      <c r="E5918" s="294"/>
      <c r="F5918" s="294"/>
    </row>
    <row r="5919">
      <c r="A5919" s="294" t="s">
        <v>25327</v>
      </c>
      <c r="B5919" s="294"/>
      <c r="C5919" s="294"/>
      <c r="D5919" s="294"/>
      <c r="E5919" s="294"/>
      <c r="F5919" s="294"/>
    </row>
    <row r="5920">
      <c r="A5920" s="294" t="s">
        <v>25328</v>
      </c>
      <c r="B5920" s="294"/>
      <c r="C5920" s="294"/>
      <c r="D5920" s="294"/>
      <c r="E5920" s="294"/>
      <c r="F5920" s="294"/>
    </row>
    <row r="5921">
      <c r="A5921" s="294" t="s">
        <v>25329</v>
      </c>
      <c r="B5921" s="294"/>
      <c r="C5921" s="294"/>
      <c r="D5921" s="294"/>
      <c r="E5921" s="294"/>
      <c r="F5921" s="294"/>
    </row>
    <row r="5922">
      <c r="A5922" s="294" t="s">
        <v>25330</v>
      </c>
      <c r="B5922" s="294"/>
      <c r="C5922" s="294"/>
      <c r="D5922" s="294"/>
      <c r="E5922" s="294"/>
      <c r="F5922" s="294"/>
    </row>
    <row r="5923">
      <c r="A5923" s="294" t="s">
        <v>21892</v>
      </c>
      <c r="B5923" s="294"/>
      <c r="C5923" s="294"/>
      <c r="D5923" s="294"/>
      <c r="E5923" s="294"/>
      <c r="F5923" s="294"/>
    </row>
    <row r="5924">
      <c r="A5924" s="294" t="s">
        <v>25331</v>
      </c>
      <c r="B5924" s="294"/>
      <c r="C5924" s="294"/>
      <c r="D5924" s="294"/>
      <c r="E5924" s="294"/>
      <c r="F5924" s="294"/>
    </row>
    <row r="5925">
      <c r="A5925" s="294" t="s">
        <v>25332</v>
      </c>
      <c r="B5925" s="294"/>
      <c r="C5925" s="294"/>
      <c r="D5925" s="294"/>
      <c r="E5925" s="294"/>
      <c r="F5925" s="294"/>
    </row>
    <row r="5926">
      <c r="A5926" s="294"/>
      <c r="B5926" s="294"/>
      <c r="C5926" s="294"/>
      <c r="D5926" s="294"/>
      <c r="E5926" s="294"/>
      <c r="F5926" s="294"/>
    </row>
    <row r="5927">
      <c r="A5927" s="294" t="s">
        <v>23321</v>
      </c>
      <c r="B5927" s="294"/>
      <c r="C5927" s="294"/>
      <c r="D5927" s="294"/>
      <c r="E5927" s="294"/>
      <c r="F5927" s="294"/>
    </row>
    <row r="5928">
      <c r="A5928" s="294" t="s">
        <v>23767</v>
      </c>
      <c r="B5928" s="294"/>
      <c r="C5928" s="294"/>
      <c r="D5928" s="294"/>
      <c r="E5928" s="294"/>
      <c r="F5928" s="294"/>
    </row>
    <row r="5929">
      <c r="A5929" s="294"/>
      <c r="B5929" s="294"/>
      <c r="C5929" s="294"/>
      <c r="D5929" s="294"/>
      <c r="E5929" s="294"/>
      <c r="F5929" s="294"/>
    </row>
    <row r="5930">
      <c r="A5930" s="294" t="s">
        <v>25333</v>
      </c>
      <c r="B5930" s="294"/>
      <c r="C5930" s="294"/>
      <c r="D5930" s="294"/>
      <c r="E5930" s="294"/>
      <c r="F5930" s="294"/>
    </row>
    <row r="5931">
      <c r="A5931" s="294" t="s">
        <v>25334</v>
      </c>
      <c r="B5931" s="294"/>
      <c r="C5931" s="294"/>
      <c r="D5931" s="294"/>
      <c r="E5931" s="294"/>
      <c r="F5931" s="294"/>
    </row>
    <row r="5932">
      <c r="A5932" s="294" t="s">
        <v>25335</v>
      </c>
      <c r="B5932" s="294"/>
      <c r="C5932" s="294"/>
      <c r="D5932" s="294"/>
      <c r="E5932" s="294"/>
      <c r="F5932" s="294"/>
    </row>
    <row r="5933">
      <c r="A5933" s="294" t="s">
        <v>25336</v>
      </c>
      <c r="B5933" s="294"/>
      <c r="C5933" s="294"/>
      <c r="D5933" s="294"/>
      <c r="E5933" s="294"/>
      <c r="F5933" s="294"/>
    </row>
    <row r="5934">
      <c r="A5934" s="294" t="s">
        <v>25337</v>
      </c>
      <c r="B5934" s="294"/>
      <c r="C5934" s="294"/>
      <c r="D5934" s="294"/>
      <c r="E5934" s="294"/>
      <c r="F5934" s="294"/>
    </row>
    <row r="5935">
      <c r="A5935" s="294"/>
      <c r="B5935" s="294"/>
      <c r="C5935" s="294"/>
      <c r="D5935" s="294"/>
      <c r="E5935" s="294"/>
      <c r="F5935" s="294"/>
    </row>
    <row r="5936">
      <c r="A5936" s="294" t="s">
        <v>25338</v>
      </c>
      <c r="B5936" s="294"/>
      <c r="C5936" s="294"/>
      <c r="D5936" s="294"/>
      <c r="E5936" s="294"/>
      <c r="F5936" s="294"/>
    </row>
    <row r="5937">
      <c r="A5937" s="294" t="s">
        <v>25339</v>
      </c>
      <c r="B5937" s="294"/>
      <c r="C5937" s="294"/>
      <c r="D5937" s="294"/>
      <c r="E5937" s="294"/>
      <c r="F5937" s="294"/>
    </row>
    <row r="5938">
      <c r="A5938" s="294"/>
      <c r="B5938" s="294"/>
      <c r="C5938" s="294"/>
      <c r="D5938" s="294"/>
      <c r="E5938" s="294"/>
      <c r="F5938" s="294"/>
    </row>
    <row r="5939">
      <c r="A5939" s="294" t="s">
        <v>25340</v>
      </c>
      <c r="B5939" s="294"/>
      <c r="C5939" s="294"/>
      <c r="D5939" s="294"/>
      <c r="E5939" s="294"/>
      <c r="F5939" s="294"/>
    </row>
    <row r="5940">
      <c r="A5940" s="294" t="s">
        <v>25341</v>
      </c>
      <c r="B5940" s="294"/>
      <c r="C5940" s="294"/>
      <c r="D5940" s="294"/>
      <c r="E5940" s="294"/>
      <c r="F5940" s="294"/>
    </row>
    <row r="5941">
      <c r="A5941" s="294" t="s">
        <v>25342</v>
      </c>
      <c r="B5941" s="294"/>
      <c r="C5941" s="294"/>
      <c r="D5941" s="294"/>
      <c r="E5941" s="294"/>
      <c r="F5941" s="294"/>
    </row>
    <row r="5942">
      <c r="A5942" s="294" t="s">
        <v>25343</v>
      </c>
      <c r="B5942" s="294"/>
      <c r="C5942" s="294"/>
      <c r="D5942" s="294"/>
      <c r="E5942" s="294"/>
      <c r="F5942" s="294"/>
    </row>
    <row r="5943">
      <c r="A5943" s="294" t="s">
        <v>25344</v>
      </c>
      <c r="B5943" s="294"/>
      <c r="C5943" s="294"/>
      <c r="D5943" s="294"/>
      <c r="E5943" s="294"/>
      <c r="F5943" s="294"/>
    </row>
    <row r="5944">
      <c r="A5944" s="294"/>
      <c r="B5944" s="294"/>
      <c r="C5944" s="294"/>
      <c r="D5944" s="294"/>
      <c r="E5944" s="294"/>
      <c r="F5944" s="294"/>
    </row>
    <row r="5945">
      <c r="A5945" s="294" t="s">
        <v>23548</v>
      </c>
      <c r="B5945" s="294"/>
      <c r="C5945" s="294"/>
      <c r="D5945" s="294"/>
      <c r="E5945" s="294"/>
      <c r="F5945" s="294"/>
    </row>
    <row r="5946">
      <c r="A5946" s="294"/>
      <c r="B5946" s="294"/>
      <c r="C5946" s="294"/>
      <c r="D5946" s="294"/>
      <c r="E5946" s="294"/>
      <c r="F5946" s="294"/>
    </row>
    <row r="5947">
      <c r="A5947" s="294" t="s">
        <v>25345</v>
      </c>
      <c r="B5947" s="294"/>
      <c r="C5947" s="294"/>
      <c r="D5947" s="294"/>
      <c r="E5947" s="294"/>
      <c r="F5947" s="294"/>
    </row>
    <row r="5948">
      <c r="A5948" s="294" t="s">
        <v>25346</v>
      </c>
      <c r="B5948" s="294"/>
      <c r="C5948" s="294"/>
      <c r="D5948" s="294"/>
      <c r="E5948" s="294"/>
      <c r="F5948" s="294"/>
    </row>
    <row r="5949">
      <c r="A5949" s="294" t="s">
        <v>25347</v>
      </c>
      <c r="B5949" s="294"/>
      <c r="C5949" s="294"/>
      <c r="D5949" s="294"/>
      <c r="E5949" s="294"/>
      <c r="F5949" s="294"/>
    </row>
    <row r="5950">
      <c r="A5950" s="294" t="s">
        <v>25348</v>
      </c>
      <c r="B5950" s="294"/>
      <c r="C5950" s="294"/>
      <c r="D5950" s="294"/>
      <c r="E5950" s="294"/>
      <c r="F5950" s="294"/>
    </row>
    <row r="5951">
      <c r="A5951" s="294" t="s">
        <v>25349</v>
      </c>
      <c r="B5951" s="294"/>
      <c r="C5951" s="294"/>
      <c r="D5951" s="294"/>
      <c r="E5951" s="294"/>
      <c r="F5951" s="294"/>
    </row>
    <row r="5952">
      <c r="A5952" s="294" t="s">
        <v>25350</v>
      </c>
      <c r="B5952" s="294"/>
      <c r="C5952" s="294"/>
      <c r="D5952" s="294"/>
      <c r="E5952" s="294"/>
      <c r="F5952" s="294"/>
    </row>
    <row r="5953">
      <c r="A5953" s="294" t="s">
        <v>25351</v>
      </c>
      <c r="B5953" s="294"/>
      <c r="C5953" s="294"/>
      <c r="D5953" s="294"/>
      <c r="E5953" s="294"/>
      <c r="F5953" s="294"/>
    </row>
    <row r="5954">
      <c r="A5954" s="294" t="s">
        <v>25352</v>
      </c>
      <c r="B5954" s="294"/>
      <c r="C5954" s="294"/>
      <c r="D5954" s="294"/>
      <c r="E5954" s="294"/>
      <c r="F5954" s="294"/>
    </row>
    <row r="5955">
      <c r="A5955" s="294" t="s">
        <v>25353</v>
      </c>
      <c r="B5955" s="294"/>
      <c r="C5955" s="294"/>
      <c r="D5955" s="294"/>
      <c r="E5955" s="294"/>
      <c r="F5955" s="294"/>
    </row>
    <row r="5956">
      <c r="A5956" s="294" t="s">
        <v>25354</v>
      </c>
      <c r="B5956" s="294"/>
      <c r="C5956" s="294"/>
      <c r="D5956" s="294"/>
      <c r="E5956" s="294"/>
      <c r="F5956" s="294"/>
    </row>
    <row r="5957">
      <c r="A5957" s="294" t="s">
        <v>21710</v>
      </c>
      <c r="B5957" s="294"/>
      <c r="C5957" s="294"/>
      <c r="D5957" s="294"/>
      <c r="E5957" s="294"/>
      <c r="F5957" s="294"/>
    </row>
    <row r="5958">
      <c r="A5958" s="294" t="s">
        <v>21892</v>
      </c>
      <c r="B5958" s="294"/>
      <c r="C5958" s="294"/>
      <c r="D5958" s="294"/>
      <c r="E5958" s="294"/>
      <c r="F5958" s="294"/>
    </row>
    <row r="5959">
      <c r="A5959" s="294" t="s">
        <v>25355</v>
      </c>
      <c r="B5959" s="294"/>
      <c r="C5959" s="294"/>
      <c r="D5959" s="294"/>
      <c r="E5959" s="294"/>
      <c r="F5959" s="294"/>
    </row>
    <row r="5960">
      <c r="A5960" s="294" t="s">
        <v>25356</v>
      </c>
      <c r="B5960" s="294"/>
      <c r="C5960" s="294"/>
      <c r="D5960" s="294"/>
      <c r="E5960" s="294"/>
      <c r="F5960" s="294"/>
    </row>
    <row r="5961">
      <c r="A5961" s="294"/>
      <c r="B5961" s="294"/>
      <c r="C5961" s="294"/>
      <c r="D5961" s="294"/>
      <c r="E5961" s="294"/>
      <c r="F5961" s="294"/>
    </row>
    <row r="5962">
      <c r="A5962" s="294" t="s">
        <v>21312</v>
      </c>
      <c r="B5962" s="294"/>
      <c r="C5962" s="294"/>
      <c r="D5962" s="294"/>
      <c r="E5962" s="294"/>
      <c r="F5962" s="294"/>
    </row>
    <row r="5963">
      <c r="A5963" s="294" t="s">
        <v>25357</v>
      </c>
      <c r="B5963" s="294"/>
      <c r="C5963" s="294"/>
      <c r="D5963" s="294"/>
      <c r="E5963" s="294"/>
      <c r="F5963" s="294"/>
    </row>
    <row r="5964">
      <c r="A5964" s="294" t="s">
        <v>21270</v>
      </c>
      <c r="B5964" s="294"/>
      <c r="C5964" s="294"/>
      <c r="D5964" s="294"/>
      <c r="E5964" s="294"/>
      <c r="F5964" s="294"/>
    </row>
    <row r="5965">
      <c r="A5965" s="294" t="s">
        <v>25358</v>
      </c>
      <c r="B5965" s="294"/>
      <c r="C5965" s="294"/>
      <c r="D5965" s="294"/>
      <c r="E5965" s="294"/>
      <c r="F5965" s="294"/>
    </row>
    <row r="5966">
      <c r="A5966" s="294"/>
      <c r="B5966" s="294"/>
      <c r="C5966" s="294"/>
      <c r="D5966" s="294"/>
      <c r="E5966" s="294"/>
      <c r="F5966" s="294"/>
    </row>
    <row r="5967">
      <c r="A5967" s="294" t="s">
        <v>22512</v>
      </c>
      <c r="B5967" s="294"/>
      <c r="C5967" s="294"/>
      <c r="D5967" s="294"/>
      <c r="E5967" s="294"/>
      <c r="F5967" s="294"/>
    </row>
    <row r="5968">
      <c r="A5968" s="294" t="s">
        <v>25359</v>
      </c>
      <c r="B5968" s="294"/>
      <c r="C5968" s="294"/>
      <c r="D5968" s="294"/>
      <c r="E5968" s="294"/>
      <c r="F5968" s="294"/>
    </row>
    <row r="5969">
      <c r="A5969" s="294"/>
      <c r="B5969" s="294"/>
      <c r="C5969" s="294"/>
      <c r="D5969" s="294"/>
      <c r="E5969" s="294"/>
      <c r="F5969" s="294"/>
    </row>
    <row r="5970">
      <c r="A5970" s="294" t="s">
        <v>23714</v>
      </c>
      <c r="B5970" s="294"/>
      <c r="C5970" s="294"/>
      <c r="D5970" s="294"/>
      <c r="E5970" s="294"/>
      <c r="F5970" s="294"/>
    </row>
    <row r="5971">
      <c r="A5971" s="294" t="s">
        <v>25360</v>
      </c>
      <c r="B5971" s="294"/>
      <c r="C5971" s="294"/>
      <c r="D5971" s="294"/>
      <c r="E5971" s="294"/>
      <c r="F5971" s="294"/>
    </row>
    <row r="5972">
      <c r="A5972" s="294" t="s">
        <v>25361</v>
      </c>
      <c r="B5972" s="294"/>
      <c r="C5972" s="294"/>
      <c r="D5972" s="294"/>
      <c r="E5972" s="294"/>
      <c r="F5972" s="294"/>
    </row>
    <row r="5973">
      <c r="A5973" s="294" t="s">
        <v>25362</v>
      </c>
      <c r="B5973" s="294"/>
      <c r="C5973" s="294"/>
      <c r="D5973" s="294"/>
      <c r="E5973" s="294"/>
      <c r="F5973" s="294"/>
    </row>
    <row r="5974">
      <c r="A5974" s="294" t="s">
        <v>25363</v>
      </c>
      <c r="B5974" s="294"/>
      <c r="C5974" s="294"/>
      <c r="D5974" s="294"/>
      <c r="E5974" s="294"/>
      <c r="F5974" s="294"/>
    </row>
    <row r="5975">
      <c r="A5975" s="294" t="s">
        <v>25364</v>
      </c>
      <c r="B5975" s="294"/>
      <c r="C5975" s="294"/>
      <c r="D5975" s="294"/>
      <c r="E5975" s="294"/>
      <c r="F5975" s="294"/>
    </row>
    <row r="5976">
      <c r="A5976" s="294" t="s">
        <v>25365</v>
      </c>
      <c r="B5976" s="294"/>
      <c r="C5976" s="294"/>
      <c r="D5976" s="294"/>
      <c r="E5976" s="294"/>
      <c r="F5976" s="294"/>
    </row>
    <row r="5977">
      <c r="A5977" s="294" t="s">
        <v>25366</v>
      </c>
      <c r="B5977" s="294"/>
      <c r="C5977" s="294"/>
      <c r="D5977" s="294"/>
      <c r="E5977" s="294"/>
      <c r="F5977" s="294"/>
    </row>
    <row r="5978">
      <c r="A5978" s="294" t="s">
        <v>25367</v>
      </c>
      <c r="B5978" s="294"/>
      <c r="C5978" s="294"/>
      <c r="D5978" s="294"/>
      <c r="E5978" s="294"/>
      <c r="F5978" s="294"/>
    </row>
    <row r="5979">
      <c r="A5979" s="294" t="s">
        <v>25368</v>
      </c>
      <c r="B5979" s="294"/>
      <c r="C5979" s="294"/>
      <c r="D5979" s="294"/>
      <c r="E5979" s="294"/>
      <c r="F5979" s="294"/>
    </row>
    <row r="5980">
      <c r="A5980" s="294"/>
      <c r="B5980" s="294"/>
      <c r="C5980" s="294"/>
      <c r="D5980" s="294"/>
      <c r="E5980" s="294"/>
      <c r="F5980" s="294"/>
    </row>
    <row r="5981">
      <c r="A5981" s="294"/>
      <c r="B5981" s="294"/>
      <c r="C5981" s="294"/>
      <c r="D5981" s="294"/>
      <c r="E5981" s="294"/>
      <c r="F5981" s="294"/>
    </row>
    <row r="5982">
      <c r="A5982" s="294" t="s">
        <v>22075</v>
      </c>
      <c r="B5982" s="294"/>
      <c r="C5982" s="294"/>
      <c r="D5982" s="294"/>
      <c r="E5982" s="294"/>
      <c r="F5982" s="294"/>
    </row>
    <row r="5983">
      <c r="A5983" s="294"/>
      <c r="B5983" s="294"/>
      <c r="C5983" s="294"/>
      <c r="D5983" s="294"/>
      <c r="E5983" s="294"/>
      <c r="F5983" s="294"/>
    </row>
    <row r="5984">
      <c r="A5984" s="294" t="s">
        <v>25369</v>
      </c>
      <c r="B5984" s="294"/>
      <c r="C5984" s="294"/>
      <c r="D5984" s="294"/>
      <c r="E5984" s="294"/>
      <c r="F5984" s="294"/>
    </row>
    <row r="5985">
      <c r="A5985" s="294" t="s">
        <v>25370</v>
      </c>
      <c r="B5985" s="294"/>
      <c r="C5985" s="294"/>
      <c r="D5985" s="294"/>
      <c r="E5985" s="294"/>
      <c r="F5985" s="294"/>
    </row>
    <row r="5986">
      <c r="A5986" s="294" t="s">
        <v>25371</v>
      </c>
      <c r="B5986" s="294"/>
      <c r="C5986" s="294"/>
      <c r="D5986" s="294"/>
      <c r="E5986" s="294"/>
      <c r="F5986" s="294"/>
    </row>
    <row r="5987">
      <c r="A5987" s="294" t="s">
        <v>25372</v>
      </c>
      <c r="B5987" s="294"/>
      <c r="C5987" s="294"/>
      <c r="D5987" s="294"/>
      <c r="E5987" s="294"/>
      <c r="F5987" s="294"/>
    </row>
    <row r="5988">
      <c r="A5988" s="294" t="s">
        <v>25373</v>
      </c>
      <c r="B5988" s="294"/>
      <c r="C5988" s="294"/>
      <c r="D5988" s="294"/>
      <c r="E5988" s="294"/>
      <c r="F5988" s="294"/>
    </row>
    <row r="5989">
      <c r="A5989" s="294" t="s">
        <v>25374</v>
      </c>
      <c r="B5989" s="294"/>
      <c r="C5989" s="294"/>
      <c r="D5989" s="294"/>
      <c r="E5989" s="294"/>
      <c r="F5989" s="294"/>
    </row>
    <row r="5990">
      <c r="A5990" s="294"/>
      <c r="B5990" s="294"/>
      <c r="C5990" s="294"/>
      <c r="D5990" s="294"/>
      <c r="E5990" s="294"/>
      <c r="F5990" s="294"/>
    </row>
    <row r="5991">
      <c r="A5991" s="294"/>
      <c r="B5991" s="294"/>
      <c r="C5991" s="294"/>
      <c r="D5991" s="294"/>
      <c r="E5991" s="294"/>
      <c r="F5991" s="294"/>
    </row>
    <row r="5992">
      <c r="A5992" s="294" t="s">
        <v>23812</v>
      </c>
      <c r="B5992" s="294"/>
      <c r="C5992" s="294"/>
      <c r="D5992" s="294"/>
      <c r="E5992" s="294"/>
      <c r="F5992" s="294"/>
    </row>
    <row r="5993">
      <c r="A5993" s="294" t="s">
        <v>23068</v>
      </c>
      <c r="B5993" s="294"/>
      <c r="C5993" s="294"/>
      <c r="D5993" s="294"/>
      <c r="E5993" s="294"/>
      <c r="F5993" s="294"/>
    </row>
    <row r="5994">
      <c r="A5994" s="294"/>
      <c r="B5994" s="294"/>
      <c r="C5994" s="294"/>
      <c r="D5994" s="294"/>
      <c r="E5994" s="294"/>
      <c r="F5994" s="294"/>
    </row>
    <row r="5995">
      <c r="A5995" s="294" t="s">
        <v>25375</v>
      </c>
      <c r="B5995" s="294"/>
      <c r="C5995" s="294"/>
      <c r="D5995" s="294"/>
      <c r="E5995" s="294"/>
      <c r="F5995" s="294"/>
    </row>
    <row r="5996">
      <c r="A5996" s="294" t="s">
        <v>25376</v>
      </c>
      <c r="B5996" s="294"/>
      <c r="C5996" s="294"/>
      <c r="D5996" s="294"/>
      <c r="E5996" s="294"/>
      <c r="F5996" s="294"/>
    </row>
    <row r="5997">
      <c r="A5997" s="294" t="s">
        <v>25377</v>
      </c>
      <c r="B5997" s="294"/>
      <c r="C5997" s="294"/>
      <c r="D5997" s="294"/>
      <c r="E5997" s="294"/>
      <c r="F5997" s="294"/>
    </row>
    <row r="5998">
      <c r="A5998" s="294" t="s">
        <v>25378</v>
      </c>
      <c r="B5998" s="294"/>
      <c r="C5998" s="294"/>
      <c r="D5998" s="294"/>
      <c r="E5998" s="294"/>
      <c r="F5998" s="294"/>
    </row>
    <row r="5999">
      <c r="A5999" s="294" t="s">
        <v>25379</v>
      </c>
      <c r="B5999" s="294"/>
      <c r="C5999" s="294"/>
      <c r="D5999" s="294"/>
      <c r="E5999" s="294"/>
      <c r="F5999" s="294"/>
    </row>
    <row r="6000">
      <c r="A6000" s="294" t="s">
        <v>25380</v>
      </c>
      <c r="B6000" s="294"/>
      <c r="C6000" s="294"/>
      <c r="D6000" s="294"/>
      <c r="E6000" s="294"/>
      <c r="F6000" s="294"/>
    </row>
    <row r="6001">
      <c r="A6001" s="294" t="s">
        <v>25381</v>
      </c>
      <c r="B6001" s="294"/>
      <c r="C6001" s="294"/>
      <c r="D6001" s="294"/>
      <c r="E6001" s="294"/>
      <c r="F6001" s="294"/>
    </row>
    <row r="6002">
      <c r="A6002" s="294"/>
      <c r="B6002" s="294"/>
      <c r="C6002" s="294"/>
      <c r="D6002" s="294"/>
      <c r="E6002" s="294"/>
      <c r="F6002" s="294"/>
    </row>
    <row r="6003">
      <c r="A6003" s="294"/>
      <c r="B6003" s="294"/>
      <c r="C6003" s="294"/>
      <c r="D6003" s="294"/>
      <c r="E6003" s="294"/>
      <c r="F6003" s="294"/>
    </row>
    <row r="6004">
      <c r="A6004" s="294" t="s">
        <v>21401</v>
      </c>
      <c r="B6004" s="294"/>
      <c r="C6004" s="294"/>
      <c r="D6004" s="294"/>
      <c r="E6004" s="294"/>
      <c r="F6004" s="294"/>
    </row>
    <row r="6005">
      <c r="A6005" s="294"/>
      <c r="B6005" s="294"/>
      <c r="C6005" s="294"/>
      <c r="D6005" s="294"/>
      <c r="E6005" s="294"/>
      <c r="F6005" s="294"/>
    </row>
    <row r="6006">
      <c r="A6006" s="294" t="s">
        <v>25382</v>
      </c>
      <c r="B6006" s="294"/>
      <c r="C6006" s="294"/>
      <c r="D6006" s="294"/>
      <c r="E6006" s="294"/>
      <c r="F6006" s="294"/>
    </row>
    <row r="6007">
      <c r="A6007" s="294" t="s">
        <v>24535</v>
      </c>
      <c r="B6007" s="294"/>
      <c r="C6007" s="294"/>
      <c r="D6007" s="294"/>
      <c r="E6007" s="294"/>
      <c r="F6007" s="294"/>
    </row>
    <row r="6008">
      <c r="A6008" s="294" t="s">
        <v>25383</v>
      </c>
      <c r="B6008" s="294"/>
      <c r="C6008" s="294"/>
      <c r="D6008" s="294"/>
      <c r="E6008" s="294"/>
      <c r="F6008" s="294"/>
    </row>
    <row r="6009">
      <c r="A6009" s="294" t="s">
        <v>25384</v>
      </c>
      <c r="B6009" s="294"/>
      <c r="C6009" s="294"/>
      <c r="D6009" s="294"/>
      <c r="E6009" s="294"/>
      <c r="F6009" s="294"/>
    </row>
    <row r="6010">
      <c r="A6010" s="294" t="s">
        <v>25385</v>
      </c>
      <c r="B6010" s="294"/>
      <c r="C6010" s="294"/>
      <c r="D6010" s="294"/>
      <c r="E6010" s="294"/>
      <c r="F6010" s="294"/>
    </row>
    <row r="6011">
      <c r="A6011" s="294" t="s">
        <v>25386</v>
      </c>
      <c r="B6011" s="294"/>
      <c r="C6011" s="294"/>
      <c r="D6011" s="294"/>
      <c r="E6011" s="294"/>
      <c r="F6011" s="294"/>
    </row>
    <row r="6012">
      <c r="A6012" s="294" t="s">
        <v>25387</v>
      </c>
      <c r="B6012" s="294"/>
      <c r="C6012" s="294"/>
      <c r="D6012" s="294"/>
      <c r="E6012" s="294"/>
      <c r="F6012" s="294"/>
    </row>
    <row r="6013">
      <c r="A6013" s="294"/>
      <c r="B6013" s="294"/>
      <c r="C6013" s="294"/>
      <c r="D6013" s="294"/>
      <c r="E6013" s="294"/>
      <c r="F6013" s="294"/>
    </row>
    <row r="6014">
      <c r="A6014" s="294" t="s">
        <v>21407</v>
      </c>
      <c r="B6014" s="294"/>
      <c r="C6014" s="294"/>
      <c r="D6014" s="294"/>
      <c r="E6014" s="294"/>
      <c r="F6014" s="294"/>
    </row>
    <row r="6015">
      <c r="A6015" s="294"/>
      <c r="B6015" s="294"/>
      <c r="C6015" s="294"/>
      <c r="D6015" s="294"/>
      <c r="E6015" s="294"/>
      <c r="F6015" s="294"/>
    </row>
    <row r="6016">
      <c r="A6016" s="294" t="s">
        <v>25388</v>
      </c>
      <c r="B6016" s="294"/>
      <c r="C6016" s="294"/>
      <c r="D6016" s="294"/>
      <c r="E6016" s="294"/>
      <c r="F6016" s="294"/>
    </row>
    <row r="6017">
      <c r="A6017" s="294" t="s">
        <v>25389</v>
      </c>
      <c r="B6017" s="294"/>
      <c r="C6017" s="294"/>
      <c r="D6017" s="294"/>
      <c r="E6017" s="294"/>
      <c r="F6017" s="294"/>
    </row>
    <row r="6018">
      <c r="A6018" s="294" t="s">
        <v>25390</v>
      </c>
      <c r="B6018" s="294"/>
      <c r="C6018" s="294"/>
      <c r="D6018" s="294"/>
      <c r="E6018" s="294"/>
      <c r="F6018" s="294"/>
    </row>
    <row r="6019">
      <c r="A6019" s="294" t="s">
        <v>25391</v>
      </c>
      <c r="B6019" s="294"/>
      <c r="C6019" s="294"/>
      <c r="D6019" s="294"/>
      <c r="E6019" s="294"/>
      <c r="F6019" s="294"/>
    </row>
    <row r="6020">
      <c r="A6020" s="294" t="s">
        <v>25392</v>
      </c>
      <c r="B6020" s="294"/>
      <c r="C6020" s="294"/>
      <c r="D6020" s="294"/>
      <c r="E6020" s="294"/>
      <c r="F6020" s="294"/>
    </row>
    <row r="6021">
      <c r="A6021" s="294" t="s">
        <v>25393</v>
      </c>
      <c r="B6021" s="294"/>
      <c r="C6021" s="294"/>
      <c r="D6021" s="294"/>
      <c r="E6021" s="294"/>
      <c r="F6021" s="294"/>
    </row>
    <row r="6022">
      <c r="A6022" s="294" t="s">
        <v>25394</v>
      </c>
      <c r="B6022" s="294"/>
      <c r="C6022" s="294"/>
      <c r="D6022" s="294"/>
      <c r="E6022" s="294"/>
      <c r="F6022" s="294"/>
    </row>
    <row r="6023">
      <c r="A6023" s="294" t="s">
        <v>25395</v>
      </c>
      <c r="B6023" s="294"/>
      <c r="C6023" s="294"/>
      <c r="D6023" s="294"/>
      <c r="E6023" s="294"/>
      <c r="F6023" s="294"/>
    </row>
    <row r="6024">
      <c r="A6024" s="294" t="s">
        <v>25396</v>
      </c>
      <c r="B6024" s="294"/>
      <c r="C6024" s="294"/>
      <c r="D6024" s="294"/>
      <c r="E6024" s="294"/>
      <c r="F6024" s="294"/>
    </row>
    <row r="6025">
      <c r="A6025" s="294" t="s">
        <v>25397</v>
      </c>
      <c r="B6025" s="294"/>
      <c r="C6025" s="294"/>
      <c r="D6025" s="294"/>
      <c r="E6025" s="294"/>
      <c r="F6025" s="294"/>
    </row>
    <row r="6026">
      <c r="A6026" s="294" t="s">
        <v>25398</v>
      </c>
      <c r="B6026" s="294"/>
      <c r="C6026" s="294"/>
      <c r="D6026" s="294"/>
      <c r="E6026" s="294"/>
      <c r="F6026" s="294"/>
    </row>
    <row r="6027">
      <c r="A6027" s="294" t="s">
        <v>25399</v>
      </c>
      <c r="B6027" s="294"/>
      <c r="C6027" s="294"/>
      <c r="D6027" s="294"/>
      <c r="E6027" s="294"/>
      <c r="F6027" s="294"/>
    </row>
    <row r="6028">
      <c r="A6028" s="294" t="s">
        <v>25400</v>
      </c>
      <c r="B6028" s="294"/>
      <c r="C6028" s="294"/>
      <c r="D6028" s="294"/>
      <c r="E6028" s="294"/>
      <c r="F6028" s="294"/>
    </row>
    <row r="6029">
      <c r="A6029" s="294"/>
      <c r="B6029" s="294"/>
      <c r="C6029" s="294"/>
      <c r="D6029" s="294"/>
      <c r="E6029" s="294"/>
      <c r="F6029" s="294"/>
    </row>
    <row r="6030">
      <c r="A6030" s="294"/>
      <c r="B6030" s="294"/>
      <c r="C6030" s="294"/>
      <c r="D6030" s="294"/>
      <c r="E6030" s="294"/>
      <c r="F6030" s="294"/>
    </row>
    <row r="6031">
      <c r="A6031" s="294" t="s">
        <v>21304</v>
      </c>
      <c r="B6031" s="294"/>
      <c r="C6031" s="294"/>
      <c r="D6031" s="294"/>
      <c r="E6031" s="294"/>
      <c r="F6031" s="294"/>
    </row>
    <row r="6032">
      <c r="A6032" s="294"/>
      <c r="B6032" s="294"/>
      <c r="C6032" s="294"/>
      <c r="D6032" s="294"/>
      <c r="E6032" s="294"/>
      <c r="F6032" s="294"/>
    </row>
    <row r="6033">
      <c r="A6033" s="294" t="s">
        <v>25401</v>
      </c>
      <c r="B6033" s="294"/>
      <c r="C6033" s="294"/>
      <c r="D6033" s="294"/>
      <c r="E6033" s="294"/>
      <c r="F6033" s="294"/>
    </row>
    <row r="6034">
      <c r="A6034" s="294"/>
      <c r="B6034" s="294"/>
      <c r="C6034" s="294"/>
      <c r="D6034" s="294"/>
      <c r="E6034" s="294"/>
      <c r="F6034" s="294"/>
    </row>
    <row r="6035">
      <c r="A6035" s="294" t="s">
        <v>25402</v>
      </c>
      <c r="B6035" s="294"/>
      <c r="C6035" s="294"/>
      <c r="D6035" s="294"/>
      <c r="E6035" s="294"/>
      <c r="F6035" s="294"/>
    </row>
    <row r="6036">
      <c r="A6036" s="294" t="s">
        <v>25403</v>
      </c>
      <c r="B6036" s="294"/>
      <c r="C6036" s="294"/>
      <c r="D6036" s="294"/>
      <c r="E6036" s="294"/>
      <c r="F6036" s="294"/>
    </row>
    <row r="6037">
      <c r="A6037" s="294" t="s">
        <v>25404</v>
      </c>
      <c r="B6037" s="294"/>
      <c r="C6037" s="294"/>
      <c r="D6037" s="294"/>
      <c r="E6037" s="294"/>
      <c r="F6037" s="294"/>
    </row>
    <row r="6038">
      <c r="A6038" s="294" t="s">
        <v>25405</v>
      </c>
      <c r="B6038" s="294"/>
      <c r="C6038" s="294"/>
      <c r="D6038" s="294"/>
      <c r="E6038" s="294"/>
      <c r="F6038" s="294"/>
    </row>
    <row r="6039">
      <c r="A6039" s="294" t="s">
        <v>25406</v>
      </c>
      <c r="B6039" s="294"/>
      <c r="C6039" s="294"/>
      <c r="D6039" s="294"/>
      <c r="E6039" s="294"/>
      <c r="F6039" s="294"/>
    </row>
    <row r="6040">
      <c r="A6040" s="294" t="s">
        <v>25407</v>
      </c>
      <c r="B6040" s="294"/>
      <c r="C6040" s="294"/>
      <c r="D6040" s="294"/>
      <c r="E6040" s="294"/>
      <c r="F6040" s="294"/>
    </row>
    <row r="6041">
      <c r="A6041" s="294" t="s">
        <v>25408</v>
      </c>
      <c r="B6041" s="294"/>
      <c r="C6041" s="294"/>
      <c r="D6041" s="294"/>
      <c r="E6041" s="294"/>
      <c r="F6041" s="294"/>
    </row>
    <row r="6042">
      <c r="A6042" s="294" t="s">
        <v>25409</v>
      </c>
      <c r="B6042" s="294"/>
      <c r="C6042" s="294"/>
      <c r="D6042" s="294"/>
      <c r="E6042" s="294"/>
      <c r="F6042" s="294"/>
    </row>
    <row r="6043">
      <c r="A6043" s="294" t="s">
        <v>25410</v>
      </c>
      <c r="B6043" s="294"/>
      <c r="C6043" s="294"/>
      <c r="D6043" s="294"/>
      <c r="E6043" s="294"/>
      <c r="F6043" s="294"/>
    </row>
    <row r="6044">
      <c r="A6044" s="294" t="s">
        <v>25411</v>
      </c>
      <c r="B6044" s="294"/>
      <c r="C6044" s="294"/>
      <c r="D6044" s="294"/>
      <c r="E6044" s="294"/>
      <c r="F6044" s="294"/>
    </row>
    <row r="6045">
      <c r="A6045" s="294" t="s">
        <v>25412</v>
      </c>
      <c r="B6045" s="294"/>
      <c r="C6045" s="294"/>
      <c r="D6045" s="294"/>
      <c r="E6045" s="294"/>
      <c r="F6045" s="294"/>
    </row>
    <row r="6046">
      <c r="A6046" s="294" t="s">
        <v>25413</v>
      </c>
      <c r="B6046" s="294"/>
      <c r="C6046" s="294"/>
      <c r="D6046" s="294"/>
      <c r="E6046" s="294"/>
      <c r="F6046" s="294"/>
    </row>
    <row r="6047">
      <c r="A6047" s="294" t="s">
        <v>25414</v>
      </c>
      <c r="B6047" s="294"/>
      <c r="C6047" s="294"/>
      <c r="D6047" s="294"/>
      <c r="E6047" s="294"/>
      <c r="F6047" s="294"/>
    </row>
    <row r="6048">
      <c r="A6048" s="294" t="s">
        <v>25415</v>
      </c>
      <c r="B6048" s="294"/>
      <c r="C6048" s="294"/>
      <c r="D6048" s="294"/>
      <c r="E6048" s="294"/>
      <c r="F6048" s="294"/>
    </row>
    <row r="6049">
      <c r="A6049" s="294"/>
      <c r="B6049" s="294"/>
      <c r="C6049" s="294"/>
      <c r="D6049" s="294"/>
      <c r="E6049" s="294"/>
      <c r="F6049" s="294"/>
    </row>
    <row r="6050">
      <c r="A6050" s="294" t="s">
        <v>21312</v>
      </c>
      <c r="B6050" s="294"/>
      <c r="C6050" s="294"/>
      <c r="D6050" s="294"/>
      <c r="E6050" s="294"/>
      <c r="F6050" s="294"/>
    </row>
    <row r="6051">
      <c r="A6051" s="294" t="s">
        <v>25416</v>
      </c>
      <c r="B6051" s="294"/>
      <c r="C6051" s="294"/>
      <c r="D6051" s="294"/>
      <c r="E6051" s="294"/>
      <c r="F6051" s="294"/>
    </row>
    <row r="6052">
      <c r="A6052" s="294" t="s">
        <v>21314</v>
      </c>
      <c r="B6052" s="294"/>
      <c r="C6052" s="294"/>
      <c r="D6052" s="294"/>
      <c r="E6052" s="294"/>
      <c r="F6052" s="294"/>
    </row>
    <row r="6053">
      <c r="A6053" s="294" t="s">
        <v>25417</v>
      </c>
      <c r="B6053" s="294"/>
      <c r="C6053" s="294"/>
      <c r="D6053" s="294"/>
      <c r="E6053" s="294"/>
      <c r="F6053" s="294"/>
    </row>
    <row r="6054">
      <c r="A6054" s="294"/>
      <c r="B6054" s="294"/>
      <c r="C6054" s="294"/>
      <c r="D6054" s="294"/>
      <c r="E6054" s="294"/>
      <c r="F6054" s="294"/>
    </row>
    <row r="6055">
      <c r="A6055" s="294" t="s">
        <v>25418</v>
      </c>
      <c r="B6055" s="294"/>
      <c r="C6055" s="294"/>
      <c r="D6055" s="294"/>
      <c r="E6055" s="294"/>
      <c r="F6055" s="294"/>
    </row>
    <row r="6056">
      <c r="A6056" s="294"/>
      <c r="B6056" s="294"/>
      <c r="C6056" s="294"/>
      <c r="D6056" s="294"/>
      <c r="E6056" s="294"/>
      <c r="F6056" s="294"/>
    </row>
    <row r="6057">
      <c r="A6057" s="294" t="s">
        <v>25419</v>
      </c>
      <c r="B6057" s="294"/>
      <c r="C6057" s="294"/>
      <c r="D6057" s="294"/>
      <c r="E6057" s="294"/>
      <c r="F6057" s="294"/>
    </row>
    <row r="6058">
      <c r="A6058" s="294" t="s">
        <v>25420</v>
      </c>
      <c r="B6058" s="294"/>
      <c r="C6058" s="294"/>
      <c r="D6058" s="294"/>
      <c r="E6058" s="294"/>
      <c r="F6058" s="294"/>
    </row>
    <row r="6059">
      <c r="A6059" s="294" t="s">
        <v>25421</v>
      </c>
      <c r="B6059" s="294"/>
      <c r="C6059" s="294"/>
      <c r="D6059" s="294"/>
      <c r="E6059" s="294"/>
      <c r="F6059" s="294"/>
    </row>
    <row r="6060">
      <c r="A6060" s="294" t="s">
        <v>25422</v>
      </c>
      <c r="B6060" s="294"/>
      <c r="C6060" s="294"/>
      <c r="D6060" s="294"/>
      <c r="E6060" s="294"/>
      <c r="F6060" s="294"/>
    </row>
    <row r="6061">
      <c r="A6061" s="294" t="s">
        <v>25423</v>
      </c>
      <c r="B6061" s="294"/>
      <c r="C6061" s="294"/>
      <c r="D6061" s="294"/>
      <c r="E6061" s="294"/>
      <c r="F6061" s="294"/>
    </row>
    <row r="6062">
      <c r="A6062" s="294" t="s">
        <v>25424</v>
      </c>
      <c r="B6062" s="294"/>
      <c r="C6062" s="294"/>
      <c r="D6062" s="294"/>
      <c r="E6062" s="294"/>
      <c r="F6062" s="294"/>
    </row>
    <row r="6063">
      <c r="A6063" s="294" t="s">
        <v>25425</v>
      </c>
      <c r="B6063" s="294"/>
      <c r="C6063" s="294"/>
      <c r="D6063" s="294"/>
      <c r="E6063" s="294"/>
      <c r="F6063" s="294"/>
    </row>
    <row r="6064">
      <c r="A6064" s="294" t="s">
        <v>25426</v>
      </c>
      <c r="B6064" s="294"/>
      <c r="C6064" s="294"/>
      <c r="D6064" s="294"/>
      <c r="E6064" s="294"/>
      <c r="F6064" s="294"/>
    </row>
    <row r="6065">
      <c r="A6065" s="294" t="s">
        <v>25427</v>
      </c>
      <c r="B6065" s="294"/>
      <c r="C6065" s="294"/>
      <c r="D6065" s="294"/>
      <c r="E6065" s="294"/>
      <c r="F6065" s="294"/>
    </row>
    <row r="6066">
      <c r="A6066" s="294"/>
      <c r="B6066" s="294"/>
      <c r="C6066" s="294"/>
      <c r="D6066" s="294"/>
      <c r="E6066" s="294"/>
      <c r="F6066" s="294"/>
    </row>
    <row r="6067">
      <c r="A6067" s="294"/>
      <c r="B6067" s="294"/>
      <c r="C6067" s="294"/>
      <c r="D6067" s="294"/>
      <c r="E6067" s="294"/>
      <c r="F6067" s="294"/>
    </row>
    <row r="6068">
      <c r="A6068" s="294" t="s">
        <v>22281</v>
      </c>
      <c r="B6068" s="294"/>
      <c r="C6068" s="294"/>
      <c r="D6068" s="294"/>
      <c r="E6068" s="294"/>
      <c r="F6068" s="294"/>
    </row>
    <row r="6069">
      <c r="A6069" s="294"/>
      <c r="B6069" s="294"/>
      <c r="C6069" s="294"/>
      <c r="D6069" s="294"/>
      <c r="E6069" s="294"/>
      <c r="F6069" s="294"/>
    </row>
    <row r="6070">
      <c r="A6070" s="294" t="s">
        <v>25428</v>
      </c>
      <c r="B6070" s="294"/>
      <c r="C6070" s="294"/>
      <c r="D6070" s="294"/>
      <c r="E6070" s="294"/>
      <c r="F6070" s="294"/>
    </row>
    <row r="6071">
      <c r="A6071" s="294" t="s">
        <v>25429</v>
      </c>
      <c r="B6071" s="294"/>
      <c r="C6071" s="294"/>
      <c r="D6071" s="294"/>
      <c r="E6071" s="294"/>
      <c r="F6071" s="294"/>
    </row>
    <row r="6072">
      <c r="A6072" s="294" t="s">
        <v>25430</v>
      </c>
      <c r="B6072" s="294"/>
      <c r="C6072" s="294"/>
      <c r="D6072" s="294"/>
      <c r="E6072" s="294"/>
      <c r="F6072" s="294"/>
    </row>
    <row r="6073">
      <c r="A6073" s="294" t="s">
        <v>25431</v>
      </c>
      <c r="B6073" s="294"/>
      <c r="C6073" s="294"/>
      <c r="D6073" s="294"/>
      <c r="E6073" s="294"/>
      <c r="F6073" s="294"/>
    </row>
    <row r="6074">
      <c r="A6074" s="294" t="s">
        <v>25432</v>
      </c>
      <c r="B6074" s="294"/>
      <c r="C6074" s="294"/>
      <c r="D6074" s="294"/>
      <c r="E6074" s="294"/>
      <c r="F6074" s="294"/>
    </row>
    <row r="6075">
      <c r="A6075" s="294" t="s">
        <v>25433</v>
      </c>
      <c r="B6075" s="294"/>
      <c r="C6075" s="294"/>
      <c r="D6075" s="294"/>
      <c r="E6075" s="294"/>
      <c r="F6075" s="294"/>
    </row>
    <row r="6076">
      <c r="A6076" s="294" t="s">
        <v>25434</v>
      </c>
      <c r="B6076" s="294"/>
      <c r="C6076" s="294"/>
      <c r="D6076" s="294"/>
      <c r="E6076" s="294"/>
      <c r="F6076" s="294"/>
    </row>
    <row r="6077">
      <c r="A6077" s="294" t="s">
        <v>25435</v>
      </c>
      <c r="B6077" s="294"/>
      <c r="C6077" s="294"/>
      <c r="D6077" s="294"/>
      <c r="E6077" s="294"/>
      <c r="F6077" s="294"/>
    </row>
    <row r="6078">
      <c r="A6078" s="294" t="s">
        <v>25436</v>
      </c>
      <c r="B6078" s="294"/>
      <c r="C6078" s="294"/>
      <c r="D6078" s="294"/>
      <c r="E6078" s="294"/>
      <c r="F6078" s="294"/>
    </row>
    <row r="6079">
      <c r="A6079" s="294" t="s">
        <v>25437</v>
      </c>
      <c r="B6079" s="294"/>
      <c r="C6079" s="294"/>
      <c r="D6079" s="294"/>
      <c r="E6079" s="294"/>
      <c r="F6079" s="294"/>
    </row>
    <row r="6080">
      <c r="A6080" s="294"/>
      <c r="B6080" s="294"/>
      <c r="C6080" s="294"/>
      <c r="D6080" s="294"/>
      <c r="E6080" s="294"/>
      <c r="F6080" s="294"/>
    </row>
    <row r="6081">
      <c r="A6081" s="294"/>
      <c r="B6081" s="294"/>
      <c r="C6081" s="294"/>
      <c r="D6081" s="294"/>
      <c r="E6081" s="294"/>
      <c r="F6081" s="294"/>
    </row>
    <row r="6082">
      <c r="A6082" s="294" t="s">
        <v>25438</v>
      </c>
      <c r="B6082" s="294"/>
      <c r="C6082" s="294"/>
      <c r="D6082" s="294"/>
      <c r="E6082" s="294"/>
      <c r="F6082" s="294"/>
    </row>
    <row r="6083">
      <c r="A6083" s="294"/>
      <c r="B6083" s="294"/>
      <c r="C6083" s="294"/>
      <c r="D6083" s="294"/>
      <c r="E6083" s="294"/>
      <c r="F6083" s="294"/>
    </row>
    <row r="6084">
      <c r="A6084" s="294" t="s">
        <v>25439</v>
      </c>
      <c r="B6084" s="294"/>
      <c r="C6084" s="294"/>
      <c r="D6084" s="294"/>
      <c r="E6084" s="294"/>
      <c r="F6084" s="294"/>
    </row>
    <row r="6085">
      <c r="A6085" s="294" t="s">
        <v>25440</v>
      </c>
      <c r="B6085" s="294"/>
      <c r="C6085" s="294"/>
      <c r="D6085" s="294"/>
      <c r="E6085" s="294"/>
      <c r="F6085" s="294"/>
    </row>
    <row r="6086">
      <c r="A6086" s="294" t="s">
        <v>25441</v>
      </c>
      <c r="B6086" s="294"/>
      <c r="C6086" s="294"/>
      <c r="D6086" s="294"/>
      <c r="E6086" s="294"/>
      <c r="F6086" s="294"/>
    </row>
    <row r="6087">
      <c r="A6087" s="294" t="s">
        <v>25442</v>
      </c>
      <c r="B6087" s="294"/>
      <c r="C6087" s="294"/>
      <c r="D6087" s="294"/>
      <c r="E6087" s="294"/>
      <c r="F6087" s="294"/>
    </row>
    <row r="6088">
      <c r="A6088" s="294" t="s">
        <v>25443</v>
      </c>
      <c r="B6088" s="294"/>
      <c r="C6088" s="294"/>
      <c r="D6088" s="294"/>
      <c r="E6088" s="294"/>
      <c r="F6088" s="294"/>
    </row>
    <row r="6089">
      <c r="A6089" s="294" t="s">
        <v>25444</v>
      </c>
      <c r="B6089" s="294"/>
      <c r="C6089" s="294"/>
      <c r="D6089" s="294"/>
      <c r="E6089" s="294"/>
      <c r="F6089" s="294"/>
    </row>
    <row r="6090">
      <c r="A6090" s="294" t="s">
        <v>25445</v>
      </c>
      <c r="B6090" s="294"/>
      <c r="C6090" s="294"/>
      <c r="D6090" s="294"/>
      <c r="E6090" s="294"/>
      <c r="F6090" s="294"/>
    </row>
    <row r="6091">
      <c r="A6091" s="294"/>
      <c r="B6091" s="294"/>
      <c r="C6091" s="294"/>
      <c r="D6091" s="294"/>
      <c r="E6091" s="294"/>
      <c r="F6091" s="294"/>
    </row>
    <row r="6092">
      <c r="A6092" s="294" t="s">
        <v>23321</v>
      </c>
      <c r="B6092" s="294"/>
      <c r="C6092" s="294"/>
      <c r="D6092" s="294"/>
      <c r="E6092" s="294"/>
      <c r="F6092" s="294"/>
    </row>
    <row r="6093">
      <c r="A6093" s="294" t="s">
        <v>25446</v>
      </c>
      <c r="B6093" s="294"/>
      <c r="C6093" s="294"/>
      <c r="D6093" s="294"/>
      <c r="E6093" s="294"/>
      <c r="F6093" s="294"/>
    </row>
    <row r="6094">
      <c r="A6094" s="294"/>
      <c r="B6094" s="294"/>
      <c r="C6094" s="294"/>
      <c r="D6094" s="294"/>
      <c r="E6094" s="294"/>
      <c r="F6094" s="294"/>
    </row>
    <row r="6095">
      <c r="A6095" s="294" t="s">
        <v>25447</v>
      </c>
      <c r="B6095" s="294"/>
      <c r="C6095" s="294"/>
      <c r="D6095" s="294"/>
      <c r="E6095" s="294"/>
      <c r="F6095" s="294"/>
    </row>
    <row r="6096">
      <c r="A6096" s="294" t="s">
        <v>25448</v>
      </c>
      <c r="B6096" s="294"/>
      <c r="C6096" s="294"/>
      <c r="D6096" s="294"/>
      <c r="E6096" s="294"/>
      <c r="F6096" s="294"/>
    </row>
    <row r="6097">
      <c r="A6097" s="294" t="s">
        <v>25449</v>
      </c>
      <c r="B6097" s="294"/>
      <c r="C6097" s="294"/>
      <c r="D6097" s="294"/>
      <c r="E6097" s="294"/>
      <c r="F6097" s="294"/>
    </row>
    <row r="6098">
      <c r="A6098" s="294" t="s">
        <v>25450</v>
      </c>
      <c r="B6098" s="294"/>
      <c r="C6098" s="294"/>
      <c r="D6098" s="294"/>
      <c r="E6098" s="294"/>
      <c r="F6098" s="294"/>
    </row>
    <row r="6099">
      <c r="A6099" s="294" t="s">
        <v>25451</v>
      </c>
      <c r="B6099" s="294"/>
      <c r="C6099" s="294"/>
      <c r="D6099" s="294"/>
      <c r="E6099" s="294"/>
      <c r="F6099" s="294"/>
    </row>
    <row r="6100">
      <c r="A6100" s="294"/>
      <c r="B6100" s="294"/>
      <c r="C6100" s="294"/>
      <c r="D6100" s="294"/>
      <c r="E6100" s="294"/>
      <c r="F6100" s="294"/>
    </row>
    <row r="6101">
      <c r="A6101" s="294"/>
      <c r="B6101" s="294"/>
      <c r="C6101" s="294"/>
      <c r="D6101" s="294"/>
      <c r="E6101" s="294"/>
      <c r="F6101" s="294"/>
    </row>
    <row r="6102">
      <c r="A6102" s="294" t="s">
        <v>23771</v>
      </c>
      <c r="B6102" s="294"/>
      <c r="C6102" s="294"/>
      <c r="D6102" s="294"/>
      <c r="E6102" s="294"/>
      <c r="F6102" s="294"/>
    </row>
    <row r="6103">
      <c r="A6103" s="294" t="s">
        <v>23202</v>
      </c>
      <c r="B6103" s="294"/>
      <c r="C6103" s="294"/>
      <c r="D6103" s="294"/>
      <c r="E6103" s="294"/>
      <c r="F6103" s="294"/>
    </row>
    <row r="6104">
      <c r="A6104" s="294"/>
      <c r="B6104" s="294"/>
      <c r="C6104" s="294"/>
      <c r="D6104" s="294"/>
      <c r="E6104" s="294"/>
      <c r="F6104" s="294"/>
    </row>
    <row r="6105">
      <c r="A6105" s="294"/>
      <c r="B6105" s="294"/>
      <c r="C6105" s="294"/>
      <c r="D6105" s="294"/>
      <c r="E6105" s="294"/>
      <c r="F6105" s="294"/>
    </row>
    <row r="6106">
      <c r="A6106" s="294" t="s">
        <v>25452</v>
      </c>
      <c r="B6106" s="294"/>
      <c r="C6106" s="294"/>
      <c r="D6106" s="294"/>
      <c r="E6106" s="294"/>
      <c r="F6106" s="294"/>
    </row>
    <row r="6107">
      <c r="A6107" s="294" t="s">
        <v>25453</v>
      </c>
      <c r="B6107" s="294"/>
      <c r="C6107" s="294"/>
      <c r="D6107" s="294"/>
      <c r="E6107" s="294"/>
      <c r="F6107" s="294"/>
    </row>
    <row r="6108">
      <c r="A6108" s="294" t="s">
        <v>25454</v>
      </c>
      <c r="B6108" s="294"/>
      <c r="C6108" s="294"/>
      <c r="D6108" s="294"/>
      <c r="E6108" s="294"/>
      <c r="F6108" s="294"/>
    </row>
    <row r="6109">
      <c r="A6109" s="294" t="s">
        <v>25455</v>
      </c>
      <c r="B6109" s="294"/>
      <c r="C6109" s="294"/>
      <c r="D6109" s="294"/>
      <c r="E6109" s="294"/>
      <c r="F6109" s="294"/>
    </row>
    <row r="6110">
      <c r="A6110" s="294"/>
      <c r="B6110" s="294"/>
      <c r="C6110" s="294"/>
      <c r="D6110" s="294"/>
      <c r="E6110" s="294"/>
      <c r="F6110" s="294"/>
    </row>
    <row r="6111">
      <c r="A6111" s="294"/>
      <c r="B6111" s="294"/>
      <c r="C6111" s="294"/>
      <c r="D6111" s="294"/>
      <c r="E6111" s="294"/>
      <c r="F6111" s="294"/>
    </row>
    <row r="6112">
      <c r="A6112" s="294" t="s">
        <v>23776</v>
      </c>
      <c r="B6112" s="294"/>
      <c r="C6112" s="294"/>
      <c r="D6112" s="294"/>
      <c r="E6112" s="294"/>
      <c r="F6112" s="294"/>
    </row>
    <row r="6113">
      <c r="A6113" s="294" t="s">
        <v>25456</v>
      </c>
      <c r="B6113" s="294"/>
      <c r="C6113" s="294"/>
      <c r="D6113" s="294"/>
      <c r="E6113" s="294"/>
      <c r="F6113" s="294"/>
    </row>
    <row r="6114">
      <c r="A6114" s="294"/>
      <c r="B6114" s="294"/>
      <c r="C6114" s="294"/>
      <c r="D6114" s="294"/>
      <c r="E6114" s="294"/>
      <c r="F6114" s="294"/>
    </row>
    <row r="6115">
      <c r="A6115" s="294" t="s">
        <v>25457</v>
      </c>
      <c r="B6115" s="294"/>
      <c r="C6115" s="294"/>
      <c r="D6115" s="294"/>
      <c r="E6115" s="294"/>
      <c r="F6115" s="294"/>
    </row>
    <row r="6116">
      <c r="A6116" s="294" t="s">
        <v>25458</v>
      </c>
      <c r="B6116" s="294"/>
      <c r="C6116" s="294"/>
      <c r="D6116" s="294"/>
      <c r="E6116" s="294"/>
      <c r="F6116" s="294"/>
    </row>
    <row r="6117">
      <c r="A6117" s="294" t="s">
        <v>25459</v>
      </c>
      <c r="B6117" s="294"/>
      <c r="C6117" s="294"/>
      <c r="D6117" s="294"/>
      <c r="E6117" s="294"/>
      <c r="F6117" s="294"/>
    </row>
    <row r="6118">
      <c r="A6118" s="294" t="s">
        <v>25460</v>
      </c>
      <c r="B6118" s="294"/>
      <c r="C6118" s="294"/>
      <c r="D6118" s="294"/>
      <c r="E6118" s="294"/>
      <c r="F6118" s="294"/>
    </row>
    <row r="6119">
      <c r="A6119" s="294" t="s">
        <v>25461</v>
      </c>
      <c r="B6119" s="294"/>
      <c r="C6119" s="294"/>
      <c r="D6119" s="294"/>
      <c r="E6119" s="294"/>
      <c r="F6119" s="294"/>
    </row>
    <row r="6120">
      <c r="A6120" s="294" t="s">
        <v>25462</v>
      </c>
      <c r="B6120" s="294"/>
      <c r="C6120" s="294"/>
      <c r="D6120" s="294"/>
      <c r="E6120" s="294"/>
      <c r="F6120" s="294"/>
    </row>
    <row r="6121">
      <c r="A6121" s="294" t="s">
        <v>25463</v>
      </c>
      <c r="B6121" s="294"/>
      <c r="C6121" s="294"/>
      <c r="D6121" s="294"/>
      <c r="E6121" s="294"/>
      <c r="F6121" s="294"/>
    </row>
    <row r="6122">
      <c r="A6122" s="294" t="s">
        <v>25464</v>
      </c>
      <c r="B6122" s="294"/>
      <c r="C6122" s="294"/>
      <c r="D6122" s="294"/>
      <c r="E6122" s="294"/>
      <c r="F6122" s="294"/>
    </row>
    <row r="6123">
      <c r="A6123" s="294" t="s">
        <v>25465</v>
      </c>
      <c r="B6123" s="294"/>
      <c r="C6123" s="294"/>
      <c r="D6123" s="294"/>
      <c r="E6123" s="294"/>
      <c r="F6123" s="294"/>
    </row>
    <row r="6124">
      <c r="A6124" s="294" t="s">
        <v>24862</v>
      </c>
      <c r="B6124" s="294"/>
      <c r="C6124" s="294"/>
      <c r="D6124" s="294"/>
      <c r="E6124" s="294"/>
      <c r="F6124" s="294"/>
    </row>
    <row r="6125">
      <c r="A6125" s="294" t="s">
        <v>24864</v>
      </c>
      <c r="B6125" s="294"/>
      <c r="C6125" s="294"/>
      <c r="D6125" s="294"/>
      <c r="E6125" s="294"/>
      <c r="F6125" s="294"/>
    </row>
    <row r="6126">
      <c r="A6126" s="294" t="s">
        <v>24863</v>
      </c>
      <c r="B6126" s="294"/>
      <c r="C6126" s="294"/>
      <c r="D6126" s="294"/>
      <c r="E6126" s="294"/>
      <c r="F6126" s="294"/>
    </row>
    <row r="6127">
      <c r="A6127" s="294" t="s">
        <v>25466</v>
      </c>
      <c r="B6127" s="294"/>
      <c r="C6127" s="294"/>
      <c r="D6127" s="294"/>
      <c r="E6127" s="294"/>
      <c r="F6127" s="294"/>
    </row>
    <row r="6128">
      <c r="A6128" s="294" t="s">
        <v>25467</v>
      </c>
      <c r="B6128" s="294"/>
      <c r="C6128" s="294"/>
      <c r="D6128" s="294"/>
      <c r="E6128" s="294"/>
      <c r="F6128" s="294"/>
    </row>
    <row r="6129">
      <c r="A6129" s="294" t="s">
        <v>25468</v>
      </c>
      <c r="B6129" s="294"/>
      <c r="C6129" s="294"/>
      <c r="D6129" s="294"/>
      <c r="E6129" s="294"/>
      <c r="F6129" s="294"/>
    </row>
    <row r="6130">
      <c r="A6130" s="294" t="s">
        <v>25469</v>
      </c>
      <c r="B6130" s="294"/>
      <c r="C6130" s="294"/>
      <c r="D6130" s="294"/>
      <c r="E6130" s="294"/>
      <c r="F6130" s="294"/>
    </row>
    <row r="6131">
      <c r="A6131" s="294" t="s">
        <v>25470</v>
      </c>
      <c r="B6131" s="294"/>
      <c r="C6131" s="294"/>
      <c r="D6131" s="294"/>
      <c r="E6131" s="294"/>
      <c r="F6131" s="294"/>
    </row>
    <row r="6132">
      <c r="A6132" s="294" t="s">
        <v>25471</v>
      </c>
      <c r="B6132" s="294"/>
      <c r="C6132" s="294"/>
      <c r="D6132" s="294"/>
      <c r="E6132" s="294"/>
      <c r="F6132" s="294"/>
    </row>
    <row r="6133">
      <c r="A6133" s="294" t="s">
        <v>25472</v>
      </c>
      <c r="B6133" s="294"/>
      <c r="C6133" s="294"/>
      <c r="D6133" s="294"/>
      <c r="E6133" s="294"/>
      <c r="F6133" s="294"/>
    </row>
    <row r="6134">
      <c r="A6134" s="294" t="s">
        <v>25473</v>
      </c>
      <c r="B6134" s="294"/>
      <c r="C6134" s="294"/>
      <c r="D6134" s="294"/>
      <c r="E6134" s="294"/>
      <c r="F6134" s="294"/>
    </row>
    <row r="6135">
      <c r="A6135" s="294" t="s">
        <v>25470</v>
      </c>
      <c r="B6135" s="294"/>
      <c r="C6135" s="294"/>
      <c r="D6135" s="294"/>
      <c r="E6135" s="294"/>
      <c r="F6135" s="294"/>
    </row>
    <row r="6136">
      <c r="A6136" s="294" t="s">
        <v>25471</v>
      </c>
      <c r="B6136" s="294"/>
      <c r="C6136" s="294"/>
      <c r="D6136" s="294"/>
      <c r="E6136" s="294"/>
      <c r="F6136" s="294"/>
    </row>
    <row r="6137">
      <c r="A6137" s="294" t="s">
        <v>25472</v>
      </c>
      <c r="B6137" s="294"/>
      <c r="C6137" s="294"/>
      <c r="D6137" s="294"/>
      <c r="E6137" s="294"/>
      <c r="F6137" s="294"/>
    </row>
    <row r="6138">
      <c r="A6138" s="294" t="s">
        <v>25473</v>
      </c>
      <c r="B6138" s="294"/>
      <c r="C6138" s="294"/>
      <c r="D6138" s="294"/>
      <c r="E6138" s="294"/>
      <c r="F6138" s="294"/>
    </row>
    <row r="6139">
      <c r="A6139" s="294"/>
      <c r="B6139" s="294"/>
      <c r="C6139" s="294"/>
      <c r="D6139" s="294"/>
      <c r="E6139" s="294"/>
      <c r="F6139" s="294"/>
    </row>
    <row r="6140">
      <c r="A6140" s="294" t="s">
        <v>21312</v>
      </c>
      <c r="B6140" s="294"/>
      <c r="C6140" s="294"/>
      <c r="D6140" s="294"/>
      <c r="E6140" s="294"/>
      <c r="F6140" s="294"/>
    </row>
    <row r="6141">
      <c r="A6141" s="294" t="s">
        <v>25474</v>
      </c>
      <c r="B6141" s="294"/>
      <c r="C6141" s="294"/>
      <c r="D6141" s="294"/>
      <c r="E6141" s="294"/>
      <c r="F6141" s="294"/>
    </row>
    <row r="6142">
      <c r="A6142" s="294" t="s">
        <v>21270</v>
      </c>
      <c r="B6142" s="294"/>
      <c r="C6142" s="294"/>
      <c r="D6142" s="294"/>
      <c r="E6142" s="294"/>
      <c r="F6142" s="294"/>
    </row>
    <row r="6143">
      <c r="A6143" s="294" t="s">
        <v>25475</v>
      </c>
      <c r="B6143" s="294"/>
      <c r="C6143" s="294"/>
      <c r="D6143" s="294"/>
      <c r="E6143" s="294"/>
      <c r="F6143" s="294"/>
    </row>
    <row r="6144">
      <c r="A6144" s="294"/>
      <c r="B6144" s="294"/>
      <c r="C6144" s="294"/>
      <c r="D6144" s="294"/>
      <c r="E6144" s="294"/>
      <c r="F6144" s="294"/>
    </row>
    <row r="6145">
      <c r="A6145" s="294" t="s">
        <v>22602</v>
      </c>
      <c r="B6145" s="294"/>
      <c r="C6145" s="294"/>
      <c r="D6145" s="294"/>
      <c r="E6145" s="294"/>
      <c r="F6145" s="294"/>
    </row>
    <row r="6146">
      <c r="A6146" s="294" t="s">
        <v>22603</v>
      </c>
      <c r="B6146" s="294"/>
      <c r="C6146" s="294"/>
      <c r="D6146" s="294"/>
      <c r="E6146" s="294"/>
      <c r="F6146" s="294"/>
    </row>
    <row r="6147">
      <c r="A6147" s="294"/>
      <c r="B6147" s="294"/>
      <c r="C6147" s="294"/>
      <c r="D6147" s="294"/>
      <c r="E6147" s="294"/>
      <c r="F6147" s="294"/>
    </row>
    <row r="6148">
      <c r="A6148" s="294" t="s">
        <v>25476</v>
      </c>
      <c r="B6148" s="294"/>
      <c r="C6148" s="294"/>
      <c r="D6148" s="294"/>
      <c r="E6148" s="294"/>
      <c r="F6148" s="294"/>
    </row>
    <row r="6149">
      <c r="A6149" s="294" t="s">
        <v>25477</v>
      </c>
      <c r="B6149" s="294"/>
      <c r="C6149" s="294"/>
      <c r="D6149" s="294"/>
      <c r="E6149" s="294"/>
      <c r="F6149" s="294"/>
    </row>
    <row r="6150">
      <c r="A6150" s="294" t="s">
        <v>25478</v>
      </c>
      <c r="B6150" s="294"/>
      <c r="C6150" s="294"/>
      <c r="D6150" s="294"/>
      <c r="E6150" s="294"/>
      <c r="F6150" s="294"/>
    </row>
    <row r="6151">
      <c r="A6151" s="294" t="s">
        <v>25479</v>
      </c>
      <c r="B6151" s="294"/>
      <c r="C6151" s="294"/>
      <c r="D6151" s="294"/>
      <c r="E6151" s="294"/>
      <c r="F6151" s="294"/>
    </row>
    <row r="6152">
      <c r="A6152" s="294" t="s">
        <v>25480</v>
      </c>
      <c r="B6152" s="294"/>
      <c r="C6152" s="294"/>
      <c r="D6152" s="294"/>
      <c r="E6152" s="294"/>
      <c r="F6152" s="294"/>
    </row>
    <row r="6153">
      <c r="A6153" s="294" t="s">
        <v>25481</v>
      </c>
      <c r="B6153" s="294"/>
      <c r="C6153" s="294"/>
      <c r="D6153" s="294"/>
      <c r="E6153" s="294"/>
      <c r="F6153" s="294"/>
    </row>
    <row r="6154">
      <c r="A6154" s="294"/>
      <c r="B6154" s="294"/>
      <c r="C6154" s="294"/>
      <c r="D6154" s="294"/>
      <c r="E6154" s="294"/>
      <c r="F6154" s="294"/>
    </row>
    <row r="6155">
      <c r="A6155" s="294" t="s">
        <v>25482</v>
      </c>
      <c r="B6155" s="294"/>
      <c r="C6155" s="294"/>
      <c r="D6155" s="294"/>
      <c r="E6155" s="294"/>
      <c r="F6155" s="294"/>
    </row>
    <row r="6156">
      <c r="A6156" s="294" t="s">
        <v>23704</v>
      </c>
      <c r="B6156" s="294"/>
      <c r="C6156" s="294"/>
      <c r="D6156" s="294"/>
      <c r="E6156" s="294"/>
      <c r="F6156" s="294"/>
    </row>
    <row r="6157">
      <c r="A6157" s="294"/>
      <c r="B6157" s="294"/>
      <c r="C6157" s="294"/>
      <c r="D6157" s="294"/>
      <c r="E6157" s="294"/>
      <c r="F6157" s="294"/>
    </row>
    <row r="6158">
      <c r="A6158" s="294" t="s">
        <v>25483</v>
      </c>
      <c r="B6158" s="294"/>
      <c r="C6158" s="294"/>
      <c r="D6158" s="294"/>
      <c r="E6158" s="294"/>
      <c r="F6158" s="294"/>
    </row>
    <row r="6159">
      <c r="A6159" s="294" t="s">
        <v>25484</v>
      </c>
      <c r="B6159" s="294"/>
      <c r="C6159" s="294"/>
      <c r="D6159" s="294"/>
      <c r="E6159" s="294"/>
      <c r="F6159" s="294"/>
    </row>
    <row r="6160">
      <c r="A6160" s="294" t="s">
        <v>25485</v>
      </c>
      <c r="B6160" s="294"/>
      <c r="C6160" s="294"/>
      <c r="D6160" s="294"/>
      <c r="E6160" s="294"/>
      <c r="F6160" s="294"/>
    </row>
    <row r="6161">
      <c r="A6161" s="294" t="s">
        <v>25486</v>
      </c>
      <c r="B6161" s="294"/>
      <c r="C6161" s="294"/>
      <c r="D6161" s="294"/>
      <c r="E6161" s="294"/>
      <c r="F6161" s="294"/>
    </row>
    <row r="6162">
      <c r="A6162" s="294" t="s">
        <v>25487</v>
      </c>
      <c r="B6162" s="294"/>
      <c r="C6162" s="294"/>
      <c r="D6162" s="294"/>
      <c r="E6162" s="294"/>
      <c r="F6162" s="294"/>
    </row>
    <row r="6163">
      <c r="A6163" s="294" t="s">
        <v>25488</v>
      </c>
      <c r="B6163" s="294"/>
      <c r="C6163" s="294"/>
      <c r="D6163" s="294"/>
      <c r="E6163" s="294"/>
      <c r="F6163" s="294"/>
    </row>
    <row r="6164">
      <c r="A6164" s="294"/>
      <c r="B6164" s="294"/>
      <c r="C6164" s="294"/>
      <c r="D6164" s="294"/>
      <c r="E6164" s="294"/>
      <c r="F6164" s="294"/>
    </row>
    <row r="6165">
      <c r="A6165" s="294"/>
      <c r="B6165" s="294"/>
      <c r="C6165" s="294"/>
      <c r="D6165" s="294"/>
      <c r="E6165" s="294"/>
      <c r="F6165" s="294"/>
    </row>
    <row r="6166">
      <c r="A6166" s="294"/>
      <c r="B6166" s="294"/>
      <c r="C6166" s="294"/>
      <c r="D6166" s="294"/>
      <c r="E6166" s="294"/>
      <c r="F6166" s="294"/>
    </row>
    <row r="6167">
      <c r="A6167" s="294" t="s">
        <v>25489</v>
      </c>
      <c r="B6167" s="294"/>
      <c r="C6167" s="294"/>
      <c r="D6167" s="294"/>
      <c r="E6167" s="294"/>
      <c r="F6167" s="294"/>
    </row>
    <row r="6168">
      <c r="A6168" s="294"/>
      <c r="B6168" s="294"/>
      <c r="C6168" s="294"/>
      <c r="D6168" s="294"/>
      <c r="E6168" s="294"/>
      <c r="F6168" s="294"/>
    </row>
    <row r="6169">
      <c r="A6169" s="294" t="s">
        <v>25490</v>
      </c>
      <c r="B6169" s="294"/>
      <c r="C6169" s="294"/>
      <c r="D6169" s="294"/>
      <c r="E6169" s="294"/>
      <c r="F6169" s="294"/>
    </row>
    <row r="6170">
      <c r="A6170" s="294" t="s">
        <v>25491</v>
      </c>
      <c r="B6170" s="294"/>
      <c r="C6170" s="294"/>
      <c r="D6170" s="294"/>
      <c r="E6170" s="294"/>
      <c r="F6170" s="294"/>
    </row>
    <row r="6171">
      <c r="A6171" s="294" t="s">
        <v>25492</v>
      </c>
      <c r="B6171" s="294"/>
      <c r="C6171" s="294"/>
      <c r="D6171" s="294"/>
      <c r="E6171" s="294"/>
      <c r="F6171" s="294"/>
    </row>
    <row r="6172">
      <c r="A6172" s="294" t="s">
        <v>25493</v>
      </c>
      <c r="B6172" s="294"/>
      <c r="C6172" s="294"/>
      <c r="D6172" s="294"/>
      <c r="E6172" s="294"/>
      <c r="F6172" s="294"/>
    </row>
    <row r="6173">
      <c r="A6173" s="294" t="s">
        <v>25494</v>
      </c>
      <c r="B6173" s="294"/>
      <c r="C6173" s="294"/>
      <c r="D6173" s="294"/>
      <c r="E6173" s="294"/>
      <c r="F6173" s="294"/>
    </row>
    <row r="6174">
      <c r="A6174" s="294" t="s">
        <v>25495</v>
      </c>
      <c r="B6174" s="294"/>
      <c r="C6174" s="294"/>
      <c r="D6174" s="294"/>
      <c r="E6174" s="294"/>
      <c r="F6174" s="294"/>
    </row>
    <row r="6175">
      <c r="A6175" s="294" t="s">
        <v>25496</v>
      </c>
      <c r="B6175" s="294"/>
      <c r="C6175" s="294"/>
      <c r="D6175" s="294"/>
      <c r="E6175" s="294"/>
      <c r="F6175" s="294"/>
    </row>
    <row r="6176">
      <c r="A6176" s="294"/>
      <c r="B6176" s="294"/>
      <c r="C6176" s="294"/>
      <c r="D6176" s="294"/>
      <c r="E6176" s="294"/>
      <c r="F6176" s="294"/>
    </row>
    <row r="6177">
      <c r="A6177" s="294" t="s">
        <v>21401</v>
      </c>
      <c r="B6177" s="294"/>
      <c r="C6177" s="294"/>
      <c r="D6177" s="294"/>
      <c r="E6177" s="294"/>
      <c r="F6177" s="294"/>
    </row>
    <row r="6178">
      <c r="A6178" s="294"/>
      <c r="B6178" s="294"/>
      <c r="C6178" s="294"/>
      <c r="D6178" s="294"/>
      <c r="E6178" s="294"/>
      <c r="F6178" s="294"/>
    </row>
    <row r="6179">
      <c r="A6179" s="294" t="s">
        <v>25497</v>
      </c>
      <c r="B6179" s="294"/>
      <c r="C6179" s="294"/>
      <c r="D6179" s="294"/>
      <c r="E6179" s="294"/>
      <c r="F6179" s="294"/>
    </row>
    <row r="6180">
      <c r="A6180" s="294" t="s">
        <v>25498</v>
      </c>
      <c r="B6180" s="294"/>
      <c r="C6180" s="294"/>
      <c r="D6180" s="294"/>
      <c r="E6180" s="294"/>
      <c r="F6180" s="294"/>
    </row>
    <row r="6181">
      <c r="A6181" s="294" t="s">
        <v>25499</v>
      </c>
      <c r="B6181" s="294"/>
      <c r="C6181" s="294"/>
      <c r="D6181" s="294"/>
      <c r="E6181" s="294"/>
      <c r="F6181" s="294"/>
    </row>
    <row r="6182">
      <c r="A6182" s="294" t="s">
        <v>25500</v>
      </c>
      <c r="B6182" s="294"/>
      <c r="C6182" s="294"/>
      <c r="D6182" s="294"/>
      <c r="E6182" s="294"/>
      <c r="F6182" s="294"/>
    </row>
    <row r="6183">
      <c r="A6183" s="294" t="s">
        <v>25501</v>
      </c>
      <c r="B6183" s="294"/>
      <c r="C6183" s="294"/>
      <c r="D6183" s="294"/>
      <c r="E6183" s="294"/>
      <c r="F6183" s="294"/>
    </row>
    <row r="6184">
      <c r="A6184" s="294" t="s">
        <v>25502</v>
      </c>
      <c r="B6184" s="294"/>
      <c r="C6184" s="294"/>
      <c r="D6184" s="294"/>
      <c r="E6184" s="294"/>
      <c r="F6184" s="294"/>
    </row>
    <row r="6185">
      <c r="A6185" s="294" t="s">
        <v>25503</v>
      </c>
      <c r="B6185" s="294"/>
      <c r="C6185" s="294"/>
      <c r="D6185" s="294"/>
      <c r="E6185" s="294"/>
      <c r="F6185" s="294"/>
    </row>
    <row r="6186">
      <c r="A6186" s="294" t="s">
        <v>25504</v>
      </c>
      <c r="B6186" s="294"/>
      <c r="C6186" s="294"/>
      <c r="D6186" s="294"/>
      <c r="E6186" s="294"/>
      <c r="F6186" s="294"/>
    </row>
    <row r="6187">
      <c r="A6187" s="294" t="s">
        <v>25505</v>
      </c>
      <c r="B6187" s="294"/>
      <c r="C6187" s="294"/>
      <c r="D6187" s="294"/>
      <c r="E6187" s="294"/>
      <c r="F6187" s="294"/>
    </row>
    <row r="6188">
      <c r="A6188" s="294"/>
      <c r="B6188" s="294"/>
      <c r="C6188" s="294"/>
      <c r="D6188" s="294"/>
      <c r="E6188" s="294"/>
      <c r="F6188" s="294"/>
    </row>
    <row r="6189">
      <c r="A6189" s="294" t="s">
        <v>21407</v>
      </c>
      <c r="B6189" s="294"/>
      <c r="C6189" s="294"/>
      <c r="D6189" s="294"/>
      <c r="E6189" s="294"/>
      <c r="F6189" s="294"/>
    </row>
    <row r="6190">
      <c r="A6190" s="294"/>
      <c r="B6190" s="294"/>
      <c r="C6190" s="294"/>
      <c r="D6190" s="294"/>
      <c r="E6190" s="294"/>
      <c r="F6190" s="294"/>
    </row>
    <row r="6191">
      <c r="A6191" s="294" t="s">
        <v>25506</v>
      </c>
      <c r="B6191" s="294"/>
      <c r="C6191" s="294"/>
      <c r="D6191" s="294"/>
      <c r="E6191" s="294"/>
      <c r="F6191" s="294"/>
    </row>
    <row r="6192">
      <c r="A6192" s="294" t="s">
        <v>25507</v>
      </c>
      <c r="B6192" s="294"/>
      <c r="C6192" s="294"/>
      <c r="D6192" s="294"/>
      <c r="E6192" s="294"/>
      <c r="F6192" s="294"/>
    </row>
    <row r="6193">
      <c r="A6193" s="294" t="s">
        <v>25508</v>
      </c>
      <c r="B6193" s="294"/>
      <c r="C6193" s="294"/>
      <c r="D6193" s="294"/>
      <c r="E6193" s="294"/>
      <c r="F6193" s="294"/>
    </row>
    <row r="6194">
      <c r="A6194" s="294" t="s">
        <v>25509</v>
      </c>
      <c r="B6194" s="294"/>
      <c r="C6194" s="294"/>
      <c r="D6194" s="294"/>
      <c r="E6194" s="294"/>
      <c r="F6194" s="294"/>
    </row>
    <row r="6195">
      <c r="A6195" s="294" t="s">
        <v>25510</v>
      </c>
      <c r="B6195" s="294"/>
      <c r="C6195" s="294"/>
      <c r="D6195" s="294"/>
      <c r="E6195" s="294"/>
      <c r="F6195" s="294"/>
    </row>
    <row r="6196">
      <c r="A6196" s="294" t="s">
        <v>25511</v>
      </c>
      <c r="B6196" s="294"/>
      <c r="C6196" s="294"/>
      <c r="D6196" s="294"/>
      <c r="E6196" s="294"/>
      <c r="F6196" s="294"/>
    </row>
    <row r="6197">
      <c r="A6197" s="294" t="s">
        <v>25512</v>
      </c>
      <c r="B6197" s="294"/>
      <c r="C6197" s="294"/>
      <c r="D6197" s="294"/>
      <c r="E6197" s="294"/>
      <c r="F6197" s="294"/>
    </row>
    <row r="6198">
      <c r="A6198" s="294" t="s">
        <v>25513</v>
      </c>
      <c r="B6198" s="294"/>
      <c r="C6198" s="294"/>
      <c r="D6198" s="294"/>
      <c r="E6198" s="294"/>
      <c r="F6198" s="294"/>
    </row>
    <row r="6199">
      <c r="A6199" s="294" t="s">
        <v>25514</v>
      </c>
      <c r="B6199" s="294"/>
      <c r="C6199" s="294"/>
      <c r="D6199" s="294"/>
      <c r="E6199" s="294"/>
      <c r="F6199" s="294"/>
    </row>
    <row r="6200">
      <c r="A6200" s="294" t="s">
        <v>25515</v>
      </c>
      <c r="B6200" s="294"/>
      <c r="C6200" s="294"/>
      <c r="D6200" s="294"/>
      <c r="E6200" s="294"/>
      <c r="F6200" s="294"/>
    </row>
    <row r="6201">
      <c r="A6201" s="294" t="s">
        <v>25516</v>
      </c>
      <c r="B6201" s="294"/>
      <c r="C6201" s="294"/>
      <c r="D6201" s="294"/>
      <c r="E6201" s="294"/>
      <c r="F6201" s="294"/>
    </row>
    <row r="6202">
      <c r="A6202" s="294"/>
      <c r="B6202" s="294"/>
      <c r="C6202" s="294"/>
      <c r="D6202" s="294"/>
      <c r="E6202" s="294"/>
      <c r="F6202" s="294"/>
    </row>
    <row r="6203">
      <c r="A6203" s="294" t="s">
        <v>21990</v>
      </c>
      <c r="B6203" s="294"/>
      <c r="C6203" s="294"/>
      <c r="D6203" s="294"/>
      <c r="E6203" s="294"/>
      <c r="F6203" s="294"/>
    </row>
    <row r="6204">
      <c r="A6204" s="294"/>
      <c r="B6204" s="294"/>
      <c r="C6204" s="294"/>
      <c r="D6204" s="294"/>
      <c r="E6204" s="294"/>
      <c r="F6204" s="294"/>
    </row>
    <row r="6205">
      <c r="A6205" s="294" t="s">
        <v>25517</v>
      </c>
      <c r="B6205" s="294"/>
      <c r="C6205" s="294"/>
      <c r="D6205" s="294"/>
      <c r="E6205" s="294"/>
      <c r="F6205" s="294"/>
    </row>
    <row r="6206">
      <c r="A6206" s="294" t="s">
        <v>25518</v>
      </c>
      <c r="B6206" s="294"/>
      <c r="C6206" s="294"/>
      <c r="D6206" s="294"/>
      <c r="E6206" s="294"/>
      <c r="F6206" s="294"/>
    </row>
    <row r="6207">
      <c r="A6207" s="294" t="s">
        <v>25519</v>
      </c>
      <c r="B6207" s="294"/>
      <c r="C6207" s="294"/>
      <c r="D6207" s="294"/>
      <c r="E6207" s="294"/>
      <c r="F6207" s="294"/>
    </row>
    <row r="6208">
      <c r="A6208" s="294" t="s">
        <v>25520</v>
      </c>
      <c r="B6208" s="294"/>
      <c r="C6208" s="294"/>
      <c r="D6208" s="294"/>
      <c r="E6208" s="294"/>
      <c r="F6208" s="294"/>
    </row>
    <row r="6209">
      <c r="A6209" s="294" t="s">
        <v>25521</v>
      </c>
      <c r="B6209" s="294"/>
      <c r="C6209" s="294"/>
      <c r="D6209" s="294"/>
      <c r="E6209" s="294"/>
      <c r="F6209" s="294"/>
    </row>
    <row r="6210">
      <c r="A6210" s="294" t="s">
        <v>25522</v>
      </c>
      <c r="B6210" s="294"/>
      <c r="C6210" s="294"/>
      <c r="D6210" s="294"/>
      <c r="E6210" s="294"/>
      <c r="F6210" s="294"/>
    </row>
    <row r="6211">
      <c r="A6211" s="294" t="s">
        <v>25523</v>
      </c>
      <c r="B6211" s="294"/>
      <c r="C6211" s="294"/>
      <c r="D6211" s="294"/>
      <c r="E6211" s="294"/>
      <c r="F6211" s="294"/>
    </row>
    <row r="6212">
      <c r="A6212" s="294" t="s">
        <v>25524</v>
      </c>
      <c r="B6212" s="294"/>
      <c r="C6212" s="294"/>
      <c r="D6212" s="294"/>
      <c r="E6212" s="294"/>
      <c r="F6212" s="294"/>
    </row>
    <row r="6213">
      <c r="A6213" s="294" t="s">
        <v>25525</v>
      </c>
      <c r="B6213" s="294"/>
      <c r="C6213" s="294"/>
      <c r="D6213" s="294"/>
      <c r="E6213" s="294"/>
      <c r="F6213" s="294"/>
    </row>
    <row r="6214">
      <c r="A6214" s="294"/>
      <c r="B6214" s="294"/>
      <c r="C6214" s="294"/>
      <c r="D6214" s="294"/>
      <c r="E6214" s="294"/>
      <c r="F6214" s="294"/>
    </row>
    <row r="6215">
      <c r="A6215" s="294" t="s">
        <v>21312</v>
      </c>
      <c r="B6215" s="294"/>
      <c r="C6215" s="294"/>
      <c r="D6215" s="294"/>
      <c r="E6215" s="294"/>
      <c r="F6215" s="294"/>
    </row>
    <row r="6216">
      <c r="A6216" s="294" t="s">
        <v>25474</v>
      </c>
      <c r="B6216" s="294"/>
      <c r="C6216" s="294"/>
      <c r="D6216" s="294"/>
      <c r="E6216" s="294"/>
      <c r="F6216" s="294"/>
    </row>
    <row r="6217">
      <c r="A6217" s="294" t="s">
        <v>21314</v>
      </c>
      <c r="B6217" s="294"/>
      <c r="C6217" s="294"/>
      <c r="D6217" s="294"/>
      <c r="E6217" s="294"/>
      <c r="F6217" s="294"/>
    </row>
    <row r="6218">
      <c r="A6218" s="294" t="s">
        <v>25475</v>
      </c>
      <c r="B6218" s="294"/>
      <c r="C6218" s="294"/>
      <c r="D6218" s="294"/>
      <c r="E6218" s="294"/>
      <c r="F6218" s="294"/>
    </row>
    <row r="6219">
      <c r="A6219" s="294"/>
      <c r="B6219" s="294"/>
      <c r="C6219" s="294"/>
      <c r="D6219" s="294"/>
      <c r="E6219" s="294"/>
      <c r="F6219" s="294"/>
    </row>
    <row r="6220">
      <c r="A6220" s="294" t="s">
        <v>23007</v>
      </c>
      <c r="B6220" s="294"/>
      <c r="C6220" s="294"/>
      <c r="D6220" s="294"/>
      <c r="E6220" s="294"/>
      <c r="F6220" s="294"/>
    </row>
    <row r="6221">
      <c r="A6221" s="294" t="s">
        <v>23747</v>
      </c>
      <c r="B6221" s="294"/>
      <c r="C6221" s="294"/>
      <c r="D6221" s="294"/>
      <c r="E6221" s="294"/>
      <c r="F6221" s="294"/>
    </row>
    <row r="6222">
      <c r="A6222" s="294"/>
      <c r="B6222" s="294"/>
      <c r="C6222" s="294"/>
      <c r="D6222" s="294"/>
      <c r="E6222" s="294"/>
      <c r="F6222" s="294"/>
    </row>
    <row r="6223">
      <c r="A6223" s="294" t="s">
        <v>25526</v>
      </c>
      <c r="B6223" s="294"/>
      <c r="C6223" s="294"/>
      <c r="D6223" s="294"/>
      <c r="E6223" s="294"/>
      <c r="F6223" s="294"/>
    </row>
    <row r="6224">
      <c r="A6224" s="294" t="s">
        <v>25527</v>
      </c>
      <c r="B6224" s="294"/>
      <c r="C6224" s="294"/>
      <c r="D6224" s="294"/>
      <c r="E6224" s="294"/>
      <c r="F6224" s="294"/>
    </row>
    <row r="6225">
      <c r="A6225" s="294" t="s">
        <v>25528</v>
      </c>
      <c r="B6225" s="294"/>
      <c r="C6225" s="294"/>
      <c r="D6225" s="294"/>
      <c r="E6225" s="294"/>
      <c r="F6225" s="294"/>
    </row>
    <row r="6226">
      <c r="A6226" s="294" t="s">
        <v>25529</v>
      </c>
      <c r="B6226" s="294"/>
      <c r="C6226" s="294"/>
      <c r="D6226" s="294"/>
      <c r="E6226" s="294"/>
      <c r="F6226" s="294"/>
    </row>
    <row r="6227">
      <c r="A6227" s="294" t="s">
        <v>25530</v>
      </c>
      <c r="B6227" s="294"/>
      <c r="C6227" s="294"/>
      <c r="D6227" s="294"/>
      <c r="E6227" s="294"/>
      <c r="F6227" s="294"/>
    </row>
    <row r="6228">
      <c r="A6228" s="294" t="s">
        <v>25531</v>
      </c>
      <c r="B6228" s="294"/>
      <c r="C6228" s="294"/>
      <c r="D6228" s="294"/>
      <c r="E6228" s="294"/>
      <c r="F6228" s="294"/>
    </row>
    <row r="6229">
      <c r="A6229" s="294" t="s">
        <v>25532</v>
      </c>
      <c r="B6229" s="294"/>
      <c r="C6229" s="294"/>
      <c r="D6229" s="294"/>
      <c r="E6229" s="294"/>
      <c r="F6229" s="294"/>
    </row>
    <row r="6230">
      <c r="A6230" s="294" t="s">
        <v>25533</v>
      </c>
      <c r="B6230" s="294"/>
      <c r="C6230" s="294"/>
      <c r="D6230" s="294"/>
      <c r="E6230" s="294"/>
      <c r="F6230" s="294"/>
    </row>
    <row r="6231">
      <c r="A6231" s="294" t="s">
        <v>25534</v>
      </c>
      <c r="B6231" s="294"/>
      <c r="C6231" s="294"/>
      <c r="D6231" s="294"/>
      <c r="E6231" s="294"/>
      <c r="F6231" s="294"/>
    </row>
    <row r="6232">
      <c r="A6232" s="294" t="s">
        <v>25535</v>
      </c>
      <c r="B6232" s="294"/>
      <c r="C6232" s="294"/>
      <c r="D6232" s="294"/>
      <c r="E6232" s="294"/>
      <c r="F6232" s="294"/>
    </row>
    <row r="6233">
      <c r="A6233" s="294"/>
      <c r="B6233" s="294"/>
      <c r="C6233" s="294"/>
      <c r="D6233" s="294"/>
      <c r="E6233" s="294"/>
      <c r="F6233" s="294"/>
    </row>
    <row r="6234">
      <c r="A6234" s="294" t="s">
        <v>21326</v>
      </c>
      <c r="B6234" s="294"/>
      <c r="C6234" s="294"/>
      <c r="D6234" s="294"/>
      <c r="E6234" s="294"/>
      <c r="F6234" s="294"/>
    </row>
    <row r="6235">
      <c r="A6235" s="294"/>
      <c r="B6235" s="294"/>
      <c r="C6235" s="294"/>
      <c r="D6235" s="294"/>
      <c r="E6235" s="294"/>
      <c r="F6235" s="294"/>
    </row>
    <row r="6236">
      <c r="A6236" s="294" t="s">
        <v>25536</v>
      </c>
      <c r="B6236" s="294"/>
      <c r="C6236" s="294"/>
      <c r="D6236" s="294"/>
      <c r="E6236" s="294"/>
      <c r="F6236" s="294"/>
    </row>
    <row r="6237">
      <c r="A6237" s="294" t="s">
        <v>25537</v>
      </c>
      <c r="B6237" s="294"/>
      <c r="C6237" s="294"/>
      <c r="D6237" s="294"/>
      <c r="E6237" s="294"/>
      <c r="F6237" s="294"/>
    </row>
    <row r="6238">
      <c r="A6238" s="294" t="s">
        <v>25538</v>
      </c>
      <c r="B6238" s="294"/>
      <c r="C6238" s="294"/>
      <c r="D6238" s="294"/>
      <c r="E6238" s="294"/>
      <c r="F6238" s="294"/>
    </row>
    <row r="6239">
      <c r="A6239" s="294" t="s">
        <v>25539</v>
      </c>
      <c r="B6239" s="294"/>
      <c r="C6239" s="294"/>
      <c r="D6239" s="294"/>
      <c r="E6239" s="294"/>
      <c r="F6239" s="294"/>
    </row>
    <row r="6240">
      <c r="A6240" s="294" t="s">
        <v>25540</v>
      </c>
      <c r="B6240" s="294"/>
      <c r="C6240" s="294"/>
      <c r="D6240" s="294"/>
      <c r="E6240" s="294"/>
      <c r="F6240" s="294"/>
    </row>
    <row r="6241">
      <c r="A6241" s="294"/>
      <c r="B6241" s="294"/>
      <c r="C6241" s="294"/>
      <c r="D6241" s="294"/>
      <c r="E6241" s="294"/>
      <c r="F6241" s="294"/>
    </row>
    <row r="6242">
      <c r="A6242" s="294" t="s">
        <v>25541</v>
      </c>
      <c r="B6242" s="294"/>
      <c r="C6242" s="294"/>
      <c r="D6242" s="294"/>
      <c r="E6242" s="294"/>
      <c r="F6242" s="294"/>
    </row>
    <row r="6243">
      <c r="A6243" s="294"/>
      <c r="B6243" s="294"/>
      <c r="C6243" s="294"/>
      <c r="D6243" s="294"/>
      <c r="E6243" s="294"/>
      <c r="F6243" s="294"/>
    </row>
    <row r="6244">
      <c r="A6244" s="294" t="s">
        <v>25542</v>
      </c>
      <c r="B6244" s="294"/>
      <c r="C6244" s="294"/>
      <c r="D6244" s="294"/>
      <c r="E6244" s="294"/>
      <c r="F6244" s="294"/>
    </row>
    <row r="6245">
      <c r="A6245" s="294" t="s">
        <v>25543</v>
      </c>
      <c r="B6245" s="294"/>
      <c r="C6245" s="294"/>
      <c r="D6245" s="294"/>
      <c r="E6245" s="294"/>
      <c r="F6245" s="294"/>
    </row>
    <row r="6246">
      <c r="A6246" s="294" t="s">
        <v>25544</v>
      </c>
      <c r="B6246" s="294"/>
      <c r="C6246" s="294"/>
      <c r="D6246" s="294"/>
      <c r="E6246" s="294"/>
      <c r="F6246" s="294"/>
    </row>
    <row r="6247">
      <c r="A6247" s="294" t="s">
        <v>25545</v>
      </c>
      <c r="B6247" s="294"/>
      <c r="C6247" s="294"/>
      <c r="D6247" s="294"/>
      <c r="E6247" s="294"/>
      <c r="F6247" s="294"/>
    </row>
    <row r="6248">
      <c r="A6248" s="294" t="s">
        <v>25546</v>
      </c>
      <c r="B6248" s="294"/>
      <c r="C6248" s="294"/>
      <c r="D6248" s="294"/>
      <c r="E6248" s="294"/>
      <c r="F6248" s="294"/>
    </row>
    <row r="6249">
      <c r="A6249" s="294" t="s">
        <v>25547</v>
      </c>
      <c r="B6249" s="294"/>
      <c r="C6249" s="294"/>
      <c r="D6249" s="294"/>
      <c r="E6249" s="294"/>
      <c r="F6249" s="294"/>
    </row>
    <row r="6250">
      <c r="A6250" s="294"/>
      <c r="B6250" s="294"/>
      <c r="C6250" s="294"/>
      <c r="D6250" s="294"/>
      <c r="E6250" s="294"/>
      <c r="F6250" s="294"/>
    </row>
    <row r="6251">
      <c r="A6251" s="294"/>
      <c r="B6251" s="294"/>
      <c r="C6251" s="294"/>
      <c r="D6251" s="294"/>
      <c r="E6251" s="294"/>
      <c r="F6251" s="294"/>
    </row>
    <row r="6252">
      <c r="A6252" s="294" t="s">
        <v>21344</v>
      </c>
      <c r="B6252" s="294"/>
      <c r="C6252" s="294"/>
      <c r="D6252" s="294"/>
      <c r="E6252" s="294"/>
      <c r="F6252" s="294"/>
    </row>
    <row r="6253">
      <c r="A6253" s="294" t="s">
        <v>25548</v>
      </c>
      <c r="B6253" s="294"/>
      <c r="C6253" s="294"/>
      <c r="D6253" s="294"/>
      <c r="E6253" s="294"/>
      <c r="F6253" s="294"/>
    </row>
    <row r="6254">
      <c r="A6254" s="294"/>
      <c r="B6254" s="294"/>
      <c r="C6254" s="294"/>
      <c r="D6254" s="294"/>
      <c r="E6254" s="294"/>
      <c r="F6254" s="294"/>
    </row>
    <row r="6255">
      <c r="A6255" s="294" t="s">
        <v>25549</v>
      </c>
      <c r="B6255" s="294"/>
      <c r="C6255" s="294"/>
      <c r="D6255" s="294"/>
      <c r="E6255" s="294"/>
      <c r="F6255" s="294"/>
    </row>
    <row r="6256">
      <c r="A6256" s="294" t="s">
        <v>25550</v>
      </c>
      <c r="B6256" s="294"/>
      <c r="C6256" s="294"/>
      <c r="D6256" s="294"/>
      <c r="E6256" s="294"/>
      <c r="F6256" s="294"/>
    </row>
    <row r="6257">
      <c r="A6257" s="294" t="s">
        <v>25551</v>
      </c>
      <c r="B6257" s="294"/>
      <c r="C6257" s="294"/>
      <c r="D6257" s="294"/>
      <c r="E6257" s="294"/>
      <c r="F6257" s="294"/>
    </row>
    <row r="6258">
      <c r="A6258" s="294" t="s">
        <v>25552</v>
      </c>
      <c r="B6258" s="294"/>
      <c r="C6258" s="294"/>
      <c r="D6258" s="294"/>
      <c r="E6258" s="294"/>
      <c r="F6258" s="294"/>
    </row>
    <row r="6259">
      <c r="A6259" s="294"/>
      <c r="B6259" s="294"/>
      <c r="C6259" s="294"/>
      <c r="D6259" s="294"/>
      <c r="E6259" s="294"/>
      <c r="F6259" s="294"/>
    </row>
    <row r="6260">
      <c r="A6260" s="294" t="s">
        <v>22156</v>
      </c>
      <c r="B6260" s="294"/>
      <c r="C6260" s="294"/>
      <c r="D6260" s="294"/>
      <c r="E6260" s="294"/>
      <c r="F6260" s="294"/>
    </row>
    <row r="6261">
      <c r="A6261" s="294"/>
      <c r="B6261" s="294"/>
      <c r="C6261" s="294"/>
      <c r="D6261" s="294"/>
      <c r="E6261" s="294"/>
      <c r="F6261" s="294"/>
    </row>
    <row r="6262">
      <c r="A6262" s="294" t="s">
        <v>25553</v>
      </c>
      <c r="B6262" s="294"/>
      <c r="C6262" s="294"/>
      <c r="D6262" s="294"/>
      <c r="E6262" s="294"/>
      <c r="F6262" s="294"/>
    </row>
    <row r="6263">
      <c r="A6263" s="294" t="s">
        <v>25554</v>
      </c>
      <c r="B6263" s="294"/>
      <c r="C6263" s="294"/>
      <c r="D6263" s="294"/>
      <c r="E6263" s="294"/>
      <c r="F6263" s="294"/>
    </row>
    <row r="6264">
      <c r="A6264" s="294" t="s">
        <v>25555</v>
      </c>
      <c r="B6264" s="294"/>
      <c r="C6264" s="294"/>
      <c r="D6264" s="294"/>
      <c r="E6264" s="294"/>
      <c r="F6264" s="294"/>
    </row>
    <row r="6265">
      <c r="A6265" s="294" t="s">
        <v>25556</v>
      </c>
      <c r="B6265" s="294"/>
      <c r="C6265" s="294"/>
      <c r="D6265" s="294"/>
      <c r="E6265" s="294"/>
      <c r="F6265" s="294"/>
    </row>
    <row r="6266">
      <c r="A6266" s="294"/>
      <c r="B6266" s="294"/>
      <c r="C6266" s="294"/>
      <c r="D6266" s="294"/>
      <c r="E6266" s="294"/>
      <c r="F6266" s="294"/>
    </row>
    <row r="6267">
      <c r="A6267" s="294" t="s">
        <v>25557</v>
      </c>
      <c r="B6267" s="294"/>
      <c r="C6267" s="294"/>
      <c r="D6267" s="294"/>
      <c r="E6267" s="294"/>
      <c r="F6267" s="294"/>
    </row>
    <row r="6268">
      <c r="A6268" s="294"/>
      <c r="B6268" s="294"/>
      <c r="C6268" s="294"/>
      <c r="D6268" s="294"/>
      <c r="E6268" s="294"/>
      <c r="F6268" s="294"/>
    </row>
    <row r="6269">
      <c r="A6269" s="294" t="s">
        <v>25558</v>
      </c>
      <c r="B6269" s="294"/>
      <c r="C6269" s="294"/>
      <c r="D6269" s="294"/>
      <c r="E6269" s="294"/>
      <c r="F6269" s="294"/>
    </row>
    <row r="6270">
      <c r="A6270" s="294" t="s">
        <v>25559</v>
      </c>
      <c r="B6270" s="294"/>
      <c r="C6270" s="294"/>
      <c r="D6270" s="294"/>
      <c r="E6270" s="294"/>
      <c r="F6270" s="294"/>
    </row>
    <row r="6271">
      <c r="A6271" s="294" t="s">
        <v>25560</v>
      </c>
      <c r="B6271" s="294"/>
      <c r="C6271" s="294"/>
      <c r="D6271" s="294"/>
      <c r="E6271" s="294"/>
      <c r="F6271" s="294"/>
    </row>
    <row r="6272">
      <c r="A6272" s="294" t="s">
        <v>25561</v>
      </c>
      <c r="B6272" s="294"/>
      <c r="C6272" s="294"/>
      <c r="D6272" s="294"/>
      <c r="E6272" s="294"/>
      <c r="F6272" s="294"/>
    </row>
    <row r="6273">
      <c r="A6273" s="294" t="s">
        <v>25562</v>
      </c>
      <c r="B6273" s="294"/>
      <c r="C6273" s="294"/>
      <c r="D6273" s="294"/>
      <c r="E6273" s="294"/>
      <c r="F6273" s="294"/>
    </row>
    <row r="6274">
      <c r="A6274" s="294" t="s">
        <v>25563</v>
      </c>
      <c r="B6274" s="294"/>
      <c r="C6274" s="294"/>
      <c r="D6274" s="294"/>
      <c r="E6274" s="294"/>
      <c r="F6274" s="294"/>
    </row>
    <row r="6275">
      <c r="A6275" s="294" t="s">
        <v>25564</v>
      </c>
      <c r="B6275" s="294"/>
      <c r="C6275" s="294"/>
      <c r="D6275" s="294"/>
      <c r="E6275" s="294"/>
      <c r="F6275" s="294"/>
    </row>
    <row r="6276">
      <c r="A6276" s="294" t="s">
        <v>25565</v>
      </c>
      <c r="B6276" s="294"/>
      <c r="C6276" s="294"/>
      <c r="D6276" s="294"/>
      <c r="E6276" s="294"/>
      <c r="F6276" s="294"/>
    </row>
    <row r="6277">
      <c r="A6277" s="294" t="s">
        <v>25566</v>
      </c>
      <c r="B6277" s="294"/>
      <c r="C6277" s="294"/>
      <c r="D6277" s="294"/>
      <c r="E6277" s="294"/>
      <c r="F6277" s="294"/>
    </row>
    <row r="6278">
      <c r="A6278" s="294" t="s">
        <v>25567</v>
      </c>
      <c r="B6278" s="294"/>
      <c r="C6278" s="294"/>
      <c r="D6278" s="294"/>
      <c r="E6278" s="294"/>
      <c r="F6278" s="294"/>
    </row>
    <row r="6279">
      <c r="A6279" s="294" t="s">
        <v>25568</v>
      </c>
      <c r="B6279" s="294"/>
      <c r="C6279" s="294"/>
      <c r="D6279" s="294"/>
      <c r="E6279" s="294"/>
      <c r="F6279" s="294"/>
    </row>
    <row r="6280">
      <c r="A6280" s="294" t="s">
        <v>25569</v>
      </c>
      <c r="B6280" s="294"/>
      <c r="C6280" s="294"/>
      <c r="D6280" s="294"/>
      <c r="E6280" s="294"/>
      <c r="F6280" s="294"/>
    </row>
    <row r="6281">
      <c r="A6281" s="294" t="s">
        <v>25570</v>
      </c>
      <c r="B6281" s="294"/>
      <c r="C6281" s="294"/>
      <c r="D6281" s="294"/>
      <c r="E6281" s="294"/>
      <c r="F6281" s="294"/>
    </row>
    <row r="6282">
      <c r="A6282" s="294" t="s">
        <v>25571</v>
      </c>
      <c r="B6282" s="294"/>
      <c r="C6282" s="294"/>
      <c r="D6282" s="294"/>
      <c r="E6282" s="294"/>
      <c r="F6282" s="294"/>
    </row>
    <row r="6283">
      <c r="A6283" s="294" t="s">
        <v>25572</v>
      </c>
      <c r="B6283" s="294"/>
      <c r="C6283" s="294"/>
      <c r="D6283" s="294"/>
      <c r="E6283" s="294"/>
      <c r="F6283" s="294"/>
    </row>
    <row r="6284">
      <c r="A6284" s="294" t="s">
        <v>23052</v>
      </c>
      <c r="B6284" s="294"/>
      <c r="C6284" s="294"/>
      <c r="D6284" s="294"/>
      <c r="E6284" s="294"/>
      <c r="F6284" s="294"/>
    </row>
    <row r="6285">
      <c r="A6285" s="294" t="s">
        <v>25573</v>
      </c>
      <c r="B6285" s="294"/>
      <c r="C6285" s="294"/>
      <c r="D6285" s="294"/>
      <c r="E6285" s="294"/>
      <c r="F6285" s="294"/>
    </row>
    <row r="6286">
      <c r="A6286" s="294" t="s">
        <v>25574</v>
      </c>
      <c r="B6286" s="294"/>
      <c r="C6286" s="294"/>
      <c r="D6286" s="294"/>
      <c r="E6286" s="294"/>
      <c r="F6286" s="294"/>
    </row>
    <row r="6287">
      <c r="A6287" s="294" t="s">
        <v>25575</v>
      </c>
      <c r="B6287" s="294"/>
      <c r="C6287" s="294"/>
      <c r="D6287" s="294"/>
      <c r="E6287" s="294"/>
      <c r="F6287" s="294"/>
    </row>
    <row r="6288">
      <c r="A6288" s="294"/>
      <c r="B6288" s="294"/>
      <c r="C6288" s="294"/>
      <c r="D6288" s="294"/>
      <c r="E6288" s="294"/>
      <c r="F6288" s="294"/>
    </row>
    <row r="6289">
      <c r="A6289" s="294"/>
      <c r="B6289" s="294"/>
      <c r="C6289" s="294"/>
      <c r="D6289" s="294"/>
      <c r="E6289" s="294"/>
      <c r="F6289" s="294"/>
    </row>
    <row r="6290">
      <c r="A6290" s="294" t="s">
        <v>21312</v>
      </c>
      <c r="B6290" s="294"/>
      <c r="C6290" s="294"/>
      <c r="D6290" s="294"/>
      <c r="E6290" s="294"/>
      <c r="F6290" s="294"/>
    </row>
    <row r="6291">
      <c r="A6291" s="294" t="s">
        <v>25576</v>
      </c>
      <c r="B6291" s="294"/>
      <c r="C6291" s="294"/>
      <c r="D6291" s="294"/>
      <c r="E6291" s="294"/>
      <c r="F6291" s="294"/>
    </row>
    <row r="6292">
      <c r="A6292" s="294" t="s">
        <v>21270</v>
      </c>
      <c r="B6292" s="294"/>
      <c r="C6292" s="294"/>
      <c r="D6292" s="294"/>
      <c r="E6292" s="294"/>
      <c r="F6292" s="294"/>
    </row>
    <row r="6293">
      <c r="A6293" s="294" t="s">
        <v>25577</v>
      </c>
      <c r="B6293" s="294"/>
      <c r="C6293" s="294"/>
      <c r="D6293" s="294"/>
      <c r="E6293" s="294"/>
      <c r="F6293" s="294"/>
    </row>
    <row r="6294">
      <c r="A6294" s="294"/>
      <c r="B6294" s="294"/>
      <c r="C6294" s="294"/>
      <c r="D6294" s="294"/>
      <c r="E6294" s="294"/>
      <c r="F6294" s="294"/>
    </row>
    <row r="6295">
      <c r="A6295" s="294"/>
      <c r="B6295" s="294"/>
      <c r="C6295" s="294"/>
      <c r="D6295" s="294"/>
      <c r="E6295" s="294"/>
      <c r="F6295" s="294"/>
    </row>
    <row r="6296">
      <c r="A6296" s="294" t="s">
        <v>22602</v>
      </c>
      <c r="B6296" s="294"/>
      <c r="C6296" s="294"/>
      <c r="D6296" s="294"/>
      <c r="E6296" s="294"/>
      <c r="F6296" s="294"/>
    </row>
    <row r="6297">
      <c r="A6297" s="294" t="s">
        <v>22708</v>
      </c>
      <c r="B6297" s="294"/>
      <c r="C6297" s="294"/>
      <c r="D6297" s="294"/>
      <c r="E6297" s="294"/>
      <c r="F6297" s="294"/>
    </row>
    <row r="6298">
      <c r="A6298" s="294"/>
      <c r="B6298" s="294"/>
      <c r="C6298" s="294"/>
      <c r="D6298" s="294"/>
      <c r="E6298" s="294"/>
      <c r="F6298" s="294"/>
    </row>
    <row r="6299">
      <c r="A6299" s="294" t="s">
        <v>25578</v>
      </c>
      <c r="B6299" s="294"/>
      <c r="C6299" s="294"/>
      <c r="D6299" s="294"/>
      <c r="E6299" s="294"/>
      <c r="F6299" s="294"/>
    </row>
    <row r="6300">
      <c r="A6300" s="294" t="s">
        <v>25579</v>
      </c>
      <c r="B6300" s="294"/>
      <c r="C6300" s="294"/>
      <c r="D6300" s="294"/>
      <c r="E6300" s="294"/>
      <c r="F6300" s="294"/>
    </row>
    <row r="6301">
      <c r="A6301" s="294" t="s">
        <v>25580</v>
      </c>
      <c r="B6301" s="294"/>
      <c r="C6301" s="294"/>
      <c r="D6301" s="294"/>
      <c r="E6301" s="294"/>
      <c r="F6301" s="294"/>
    </row>
    <row r="6302">
      <c r="A6302" s="294" t="s">
        <v>25581</v>
      </c>
      <c r="B6302" s="294"/>
      <c r="C6302" s="294"/>
      <c r="D6302" s="294"/>
      <c r="E6302" s="294"/>
      <c r="F6302" s="294"/>
    </row>
    <row r="6303">
      <c r="A6303" s="294" t="s">
        <v>25582</v>
      </c>
      <c r="B6303" s="294"/>
      <c r="C6303" s="294"/>
      <c r="D6303" s="294"/>
      <c r="E6303" s="294"/>
      <c r="F6303" s="294"/>
    </row>
    <row r="6304">
      <c r="A6304" s="294" t="s">
        <v>25583</v>
      </c>
      <c r="B6304" s="294"/>
      <c r="C6304" s="294"/>
      <c r="D6304" s="294"/>
      <c r="E6304" s="294"/>
      <c r="F6304" s="294"/>
    </row>
    <row r="6305">
      <c r="A6305" s="294" t="s">
        <v>25584</v>
      </c>
      <c r="B6305" s="294"/>
      <c r="C6305" s="294"/>
      <c r="D6305" s="294"/>
      <c r="E6305" s="294"/>
      <c r="F6305" s="294"/>
    </row>
    <row r="6306">
      <c r="A6306" s="294" t="s">
        <v>25585</v>
      </c>
      <c r="B6306" s="294"/>
      <c r="C6306" s="294"/>
      <c r="D6306" s="294"/>
      <c r="E6306" s="294"/>
      <c r="F6306" s="294"/>
    </row>
    <row r="6307">
      <c r="A6307" s="294" t="s">
        <v>25586</v>
      </c>
      <c r="B6307" s="294"/>
      <c r="C6307" s="294"/>
      <c r="D6307" s="294"/>
      <c r="E6307" s="294"/>
      <c r="F6307" s="294"/>
    </row>
    <row r="6308">
      <c r="A6308" s="294" t="s">
        <v>25587</v>
      </c>
      <c r="B6308" s="294"/>
      <c r="C6308" s="294"/>
      <c r="D6308" s="294"/>
      <c r="E6308" s="294"/>
      <c r="F6308" s="294"/>
    </row>
    <row r="6309">
      <c r="A6309" s="294" t="s">
        <v>25588</v>
      </c>
      <c r="B6309" s="294"/>
      <c r="C6309" s="294"/>
      <c r="D6309" s="294"/>
      <c r="E6309" s="294"/>
      <c r="F6309" s="294"/>
    </row>
    <row r="6310">
      <c r="A6310" s="294" t="s">
        <v>25589</v>
      </c>
      <c r="B6310" s="294"/>
      <c r="C6310" s="294"/>
      <c r="D6310" s="294"/>
      <c r="E6310" s="294"/>
      <c r="F6310" s="294"/>
    </row>
    <row r="6311">
      <c r="A6311" s="294" t="s">
        <v>25590</v>
      </c>
      <c r="B6311" s="294"/>
      <c r="C6311" s="294"/>
      <c r="D6311" s="294"/>
      <c r="E6311" s="294"/>
      <c r="F6311" s="294"/>
    </row>
    <row r="6312">
      <c r="A6312" s="294" t="s">
        <v>25591</v>
      </c>
      <c r="B6312" s="294"/>
      <c r="C6312" s="294"/>
      <c r="D6312" s="294"/>
      <c r="E6312" s="294"/>
      <c r="F6312" s="294"/>
    </row>
    <row r="6313">
      <c r="A6313" s="294"/>
      <c r="B6313" s="294"/>
      <c r="C6313" s="294"/>
      <c r="D6313" s="294"/>
      <c r="E6313" s="294"/>
      <c r="F6313" s="294"/>
    </row>
    <row r="6314">
      <c r="A6314" s="294"/>
      <c r="B6314" s="294"/>
      <c r="C6314" s="294"/>
      <c r="D6314" s="294"/>
      <c r="E6314" s="294"/>
      <c r="F6314" s="294"/>
    </row>
    <row r="6315">
      <c r="A6315" s="294" t="s">
        <v>25592</v>
      </c>
      <c r="B6315" s="294"/>
      <c r="C6315" s="294"/>
      <c r="D6315" s="294"/>
      <c r="E6315" s="294"/>
      <c r="F6315" s="294"/>
    </row>
    <row r="6316">
      <c r="A6316" s="294"/>
      <c r="B6316" s="294"/>
      <c r="C6316" s="294"/>
      <c r="D6316" s="294"/>
      <c r="E6316" s="294"/>
      <c r="F6316" s="294"/>
    </row>
    <row r="6317">
      <c r="A6317" s="294" t="s">
        <v>25593</v>
      </c>
      <c r="B6317" s="294"/>
      <c r="C6317" s="294"/>
      <c r="D6317" s="294"/>
      <c r="E6317" s="294"/>
      <c r="F6317" s="294"/>
    </row>
    <row r="6318">
      <c r="A6318" s="294" t="s">
        <v>25594</v>
      </c>
      <c r="B6318" s="294"/>
      <c r="C6318" s="294"/>
      <c r="D6318" s="294"/>
      <c r="E6318" s="294"/>
      <c r="F6318" s="294"/>
    </row>
    <row r="6319">
      <c r="A6319" s="294" t="s">
        <v>25595</v>
      </c>
      <c r="B6319" s="294"/>
      <c r="C6319" s="294"/>
      <c r="D6319" s="294"/>
      <c r="E6319" s="294"/>
      <c r="F6319" s="294"/>
    </row>
    <row r="6320">
      <c r="A6320" s="294" t="s">
        <v>25596</v>
      </c>
      <c r="B6320" s="294"/>
      <c r="C6320" s="294"/>
      <c r="D6320" s="294"/>
      <c r="E6320" s="294"/>
      <c r="F6320" s="294"/>
    </row>
    <row r="6321">
      <c r="A6321" s="294" t="s">
        <v>25597</v>
      </c>
      <c r="B6321" s="294"/>
      <c r="C6321" s="294"/>
      <c r="D6321" s="294"/>
      <c r="E6321" s="294"/>
      <c r="F6321" s="294"/>
    </row>
    <row r="6322">
      <c r="A6322" s="294" t="s">
        <v>25598</v>
      </c>
      <c r="B6322" s="294"/>
      <c r="C6322" s="294"/>
      <c r="D6322" s="294"/>
      <c r="E6322" s="294"/>
      <c r="F6322" s="294"/>
    </row>
    <row r="6323">
      <c r="A6323" s="294" t="s">
        <v>25599</v>
      </c>
      <c r="B6323" s="294"/>
      <c r="C6323" s="294"/>
      <c r="D6323" s="294"/>
      <c r="E6323" s="294"/>
      <c r="F6323" s="294"/>
    </row>
    <row r="6324">
      <c r="A6324" s="294"/>
      <c r="B6324" s="294"/>
      <c r="C6324" s="294"/>
      <c r="D6324" s="294"/>
      <c r="E6324" s="294"/>
      <c r="F6324" s="294"/>
    </row>
    <row r="6325">
      <c r="A6325" s="294" t="s">
        <v>23155</v>
      </c>
      <c r="B6325" s="294"/>
      <c r="C6325" s="294"/>
      <c r="D6325" s="294"/>
      <c r="E6325" s="294"/>
      <c r="F6325" s="294"/>
    </row>
    <row r="6326">
      <c r="A6326" s="294" t="s">
        <v>23156</v>
      </c>
      <c r="B6326" s="294"/>
      <c r="C6326" s="294"/>
      <c r="D6326" s="294"/>
      <c r="E6326" s="294"/>
      <c r="F6326" s="294"/>
    </row>
    <row r="6327">
      <c r="A6327" s="294"/>
      <c r="B6327" s="294"/>
      <c r="C6327" s="294"/>
      <c r="D6327" s="294"/>
      <c r="E6327" s="294"/>
      <c r="F6327" s="294"/>
    </row>
    <row r="6328">
      <c r="A6328" s="294" t="s">
        <v>25600</v>
      </c>
      <c r="B6328" s="294"/>
      <c r="C6328" s="294"/>
      <c r="D6328" s="294"/>
      <c r="E6328" s="294"/>
      <c r="F6328" s="294"/>
    </row>
    <row r="6329">
      <c r="A6329" s="294" t="s">
        <v>25601</v>
      </c>
      <c r="B6329" s="294"/>
      <c r="C6329" s="294"/>
      <c r="D6329" s="294"/>
      <c r="E6329" s="294"/>
      <c r="F6329" s="294"/>
    </row>
    <row r="6330">
      <c r="A6330" s="294" t="s">
        <v>25602</v>
      </c>
      <c r="B6330" s="294"/>
      <c r="C6330" s="294"/>
      <c r="D6330" s="294"/>
      <c r="E6330" s="294"/>
      <c r="F6330" s="294"/>
    </row>
    <row r="6331">
      <c r="A6331" s="294" t="s">
        <v>25603</v>
      </c>
      <c r="B6331" s="294"/>
      <c r="C6331" s="294"/>
      <c r="D6331" s="294"/>
      <c r="E6331" s="294"/>
      <c r="F6331" s="294"/>
    </row>
    <row r="6332">
      <c r="A6332" s="294" t="s">
        <v>25604</v>
      </c>
      <c r="B6332" s="294"/>
      <c r="C6332" s="294"/>
      <c r="D6332" s="294"/>
      <c r="E6332" s="294"/>
      <c r="F6332" s="294"/>
    </row>
    <row r="6333">
      <c r="A6333" s="294" t="s">
        <v>25605</v>
      </c>
      <c r="B6333" s="294"/>
      <c r="C6333" s="294"/>
      <c r="D6333" s="294"/>
      <c r="E6333" s="294"/>
      <c r="F6333" s="294"/>
    </row>
    <row r="6334">
      <c r="A6334" s="294" t="s">
        <v>25606</v>
      </c>
      <c r="B6334" s="294"/>
      <c r="C6334" s="294"/>
      <c r="D6334" s="294"/>
      <c r="E6334" s="294"/>
      <c r="F6334" s="294"/>
    </row>
    <row r="6335">
      <c r="A6335" s="294" t="s">
        <v>25607</v>
      </c>
      <c r="B6335" s="294"/>
      <c r="C6335" s="294"/>
      <c r="D6335" s="294"/>
      <c r="E6335" s="294"/>
      <c r="F6335" s="294"/>
    </row>
    <row r="6336">
      <c r="A6336" s="294" t="s">
        <v>25608</v>
      </c>
      <c r="B6336" s="294"/>
      <c r="C6336" s="294"/>
      <c r="D6336" s="294"/>
      <c r="E6336" s="294"/>
      <c r="F6336" s="294"/>
    </row>
    <row r="6337">
      <c r="A6337" s="294"/>
      <c r="B6337" s="294"/>
      <c r="C6337" s="294"/>
      <c r="D6337" s="294"/>
      <c r="E6337" s="294"/>
      <c r="F6337" s="294"/>
    </row>
    <row r="6338">
      <c r="A6338" s="294"/>
      <c r="B6338" s="294"/>
      <c r="C6338" s="294"/>
      <c r="D6338" s="294"/>
      <c r="E6338" s="294"/>
      <c r="F6338" s="294"/>
    </row>
    <row r="6339">
      <c r="A6339" s="294" t="s">
        <v>21401</v>
      </c>
      <c r="B6339" s="294"/>
      <c r="C6339" s="294"/>
      <c r="D6339" s="294"/>
      <c r="E6339" s="294"/>
      <c r="F6339" s="294"/>
    </row>
    <row r="6340">
      <c r="A6340" s="294"/>
      <c r="B6340" s="294"/>
      <c r="C6340" s="294"/>
      <c r="D6340" s="294"/>
      <c r="E6340" s="294"/>
      <c r="F6340" s="294"/>
    </row>
    <row r="6341">
      <c r="A6341" s="294" t="s">
        <v>25609</v>
      </c>
      <c r="B6341" s="294"/>
      <c r="C6341" s="294"/>
      <c r="D6341" s="294"/>
      <c r="E6341" s="294"/>
      <c r="F6341" s="294"/>
    </row>
    <row r="6342">
      <c r="A6342" s="294" t="s">
        <v>25610</v>
      </c>
      <c r="B6342" s="294"/>
      <c r="C6342" s="294"/>
      <c r="D6342" s="294"/>
      <c r="E6342" s="294"/>
      <c r="F6342" s="294"/>
    </row>
    <row r="6343">
      <c r="A6343" s="294" t="s">
        <v>25611</v>
      </c>
      <c r="B6343" s="294"/>
      <c r="C6343" s="294"/>
      <c r="D6343" s="294"/>
      <c r="E6343" s="294"/>
      <c r="F6343" s="294"/>
    </row>
    <row r="6344">
      <c r="A6344" s="294" t="s">
        <v>25612</v>
      </c>
      <c r="B6344" s="294"/>
      <c r="C6344" s="294"/>
      <c r="D6344" s="294"/>
      <c r="E6344" s="294"/>
      <c r="F6344" s="294"/>
    </row>
    <row r="6345">
      <c r="A6345" s="294" t="s">
        <v>25613</v>
      </c>
      <c r="B6345" s="294"/>
      <c r="C6345" s="294"/>
      <c r="D6345" s="294"/>
      <c r="E6345" s="294"/>
      <c r="F6345" s="294"/>
    </row>
    <row r="6346">
      <c r="A6346" s="294" t="s">
        <v>25614</v>
      </c>
      <c r="B6346" s="294"/>
      <c r="C6346" s="294"/>
      <c r="D6346" s="294"/>
      <c r="E6346" s="294"/>
      <c r="F6346" s="294"/>
    </row>
    <row r="6347">
      <c r="A6347" s="294"/>
      <c r="B6347" s="294"/>
      <c r="C6347" s="294"/>
      <c r="D6347" s="294"/>
      <c r="E6347" s="294"/>
      <c r="F6347" s="294"/>
    </row>
    <row r="6348">
      <c r="A6348" s="294" t="s">
        <v>21407</v>
      </c>
      <c r="B6348" s="294"/>
      <c r="C6348" s="294"/>
      <c r="D6348" s="294"/>
      <c r="E6348" s="294"/>
      <c r="F6348" s="294"/>
    </row>
    <row r="6349">
      <c r="A6349" s="294"/>
      <c r="B6349" s="294"/>
      <c r="C6349" s="294"/>
      <c r="D6349" s="294"/>
      <c r="E6349" s="294"/>
      <c r="F6349" s="294"/>
    </row>
    <row r="6350">
      <c r="A6350" s="294" t="s">
        <v>25615</v>
      </c>
      <c r="B6350" s="294"/>
      <c r="C6350" s="294"/>
      <c r="D6350" s="294"/>
      <c r="E6350" s="294"/>
      <c r="F6350" s="294"/>
    </row>
    <row r="6351">
      <c r="A6351" s="294" t="s">
        <v>25616</v>
      </c>
      <c r="B6351" s="294"/>
      <c r="C6351" s="294"/>
      <c r="D6351" s="294"/>
      <c r="E6351" s="294"/>
      <c r="F6351" s="294"/>
    </row>
    <row r="6352">
      <c r="A6352" s="294" t="s">
        <v>25617</v>
      </c>
      <c r="B6352" s="294"/>
      <c r="C6352" s="294"/>
      <c r="D6352" s="294"/>
      <c r="E6352" s="294"/>
      <c r="F6352" s="294"/>
    </row>
    <row r="6353">
      <c r="A6353" s="294" t="s">
        <v>25618</v>
      </c>
      <c r="B6353" s="294"/>
      <c r="C6353" s="294"/>
      <c r="D6353" s="294"/>
      <c r="E6353" s="294"/>
      <c r="F6353" s="294"/>
    </row>
    <row r="6354">
      <c r="A6354" s="294" t="s">
        <v>25619</v>
      </c>
      <c r="B6354" s="294"/>
      <c r="C6354" s="294"/>
      <c r="D6354" s="294"/>
      <c r="E6354" s="294"/>
      <c r="F6354" s="294"/>
    </row>
    <row r="6355">
      <c r="A6355" s="294" t="s">
        <v>25620</v>
      </c>
      <c r="B6355" s="294"/>
      <c r="C6355" s="294"/>
      <c r="D6355" s="294"/>
      <c r="E6355" s="294"/>
      <c r="F6355" s="294"/>
    </row>
    <row r="6356">
      <c r="A6356" s="294"/>
      <c r="B6356" s="294"/>
      <c r="C6356" s="294"/>
      <c r="D6356" s="294"/>
      <c r="E6356" s="294"/>
      <c r="F6356" s="294"/>
    </row>
    <row r="6357">
      <c r="A6357" s="294"/>
      <c r="B6357" s="294"/>
      <c r="C6357" s="294"/>
      <c r="D6357" s="294"/>
      <c r="E6357" s="294"/>
      <c r="F6357" s="294"/>
    </row>
    <row r="6358">
      <c r="A6358" s="294" t="s">
        <v>21304</v>
      </c>
      <c r="B6358" s="294"/>
      <c r="C6358" s="294"/>
      <c r="D6358" s="294"/>
      <c r="E6358" s="294"/>
      <c r="F6358" s="294"/>
    </row>
    <row r="6359">
      <c r="A6359" s="294"/>
      <c r="B6359" s="294"/>
      <c r="C6359" s="294"/>
      <c r="D6359" s="294"/>
      <c r="E6359" s="294"/>
      <c r="F6359" s="294"/>
    </row>
    <row r="6360">
      <c r="A6360" s="294" t="s">
        <v>25621</v>
      </c>
      <c r="B6360" s="294"/>
      <c r="C6360" s="294"/>
      <c r="D6360" s="294"/>
      <c r="E6360" s="294"/>
      <c r="F6360" s="294"/>
    </row>
    <row r="6361">
      <c r="A6361" s="294"/>
      <c r="B6361" s="294"/>
      <c r="C6361" s="294"/>
      <c r="D6361" s="294"/>
      <c r="E6361" s="294"/>
      <c r="F6361" s="294"/>
    </row>
    <row r="6362">
      <c r="A6362" s="294" t="s">
        <v>25622</v>
      </c>
      <c r="B6362" s="294"/>
      <c r="C6362" s="294"/>
      <c r="D6362" s="294"/>
      <c r="E6362" s="294"/>
      <c r="F6362" s="294"/>
    </row>
    <row r="6363">
      <c r="A6363" s="294" t="s">
        <v>25623</v>
      </c>
      <c r="B6363" s="294"/>
      <c r="C6363" s="294"/>
      <c r="D6363" s="294"/>
      <c r="E6363" s="294"/>
      <c r="F6363" s="294"/>
    </row>
    <row r="6364">
      <c r="A6364" s="294" t="s">
        <v>25624</v>
      </c>
      <c r="B6364" s="294"/>
      <c r="C6364" s="294"/>
      <c r="D6364" s="294"/>
      <c r="E6364" s="294"/>
      <c r="F6364" s="294"/>
    </row>
    <row r="6365">
      <c r="A6365" s="294" t="s">
        <v>25625</v>
      </c>
      <c r="B6365" s="294"/>
      <c r="C6365" s="294"/>
      <c r="D6365" s="294"/>
      <c r="E6365" s="294"/>
      <c r="F6365" s="294"/>
    </row>
    <row r="6366">
      <c r="A6366" s="294" t="s">
        <v>25626</v>
      </c>
      <c r="B6366" s="294"/>
      <c r="C6366" s="294"/>
      <c r="D6366" s="294"/>
      <c r="E6366" s="294"/>
      <c r="F6366" s="294"/>
    </row>
    <row r="6367">
      <c r="A6367" s="294" t="s">
        <v>25627</v>
      </c>
      <c r="B6367" s="294"/>
      <c r="C6367" s="294"/>
      <c r="D6367" s="294"/>
      <c r="E6367" s="294"/>
      <c r="F6367" s="294"/>
    </row>
    <row r="6368">
      <c r="A6368" s="294"/>
      <c r="B6368" s="294"/>
      <c r="C6368" s="294"/>
      <c r="D6368" s="294"/>
      <c r="E6368" s="294"/>
      <c r="F6368" s="294"/>
    </row>
    <row r="6369">
      <c r="A6369" s="294" t="s">
        <v>21312</v>
      </c>
      <c r="B6369" s="294"/>
      <c r="C6369" s="294"/>
      <c r="D6369" s="294"/>
      <c r="E6369" s="294"/>
      <c r="F6369" s="294"/>
    </row>
    <row r="6370">
      <c r="A6370" s="294" t="s">
        <v>25628</v>
      </c>
      <c r="B6370" s="294"/>
      <c r="C6370" s="294"/>
      <c r="D6370" s="294"/>
      <c r="E6370" s="294"/>
      <c r="F6370" s="294"/>
    </row>
    <row r="6371">
      <c r="A6371" s="294" t="s">
        <v>21314</v>
      </c>
      <c r="B6371" s="294"/>
      <c r="C6371" s="294"/>
      <c r="D6371" s="294"/>
      <c r="E6371" s="294"/>
      <c r="F6371" s="294"/>
    </row>
    <row r="6372">
      <c r="A6372" s="294" t="s">
        <v>25577</v>
      </c>
      <c r="B6372" s="294"/>
      <c r="C6372" s="294"/>
      <c r="D6372" s="294"/>
      <c r="E6372" s="294"/>
      <c r="F6372" s="294"/>
    </row>
    <row r="6373">
      <c r="A6373" s="294"/>
      <c r="B6373" s="294"/>
      <c r="C6373" s="294"/>
      <c r="D6373" s="294"/>
      <c r="E6373" s="294"/>
      <c r="F6373" s="294"/>
    </row>
    <row r="6374">
      <c r="A6374" s="294" t="s">
        <v>21315</v>
      </c>
      <c r="B6374" s="294"/>
      <c r="C6374" s="294"/>
      <c r="D6374" s="294"/>
      <c r="E6374" s="294"/>
      <c r="F6374" s="294"/>
    </row>
    <row r="6375">
      <c r="A6375" s="294" t="s">
        <v>23747</v>
      </c>
      <c r="B6375" s="294"/>
      <c r="C6375" s="294"/>
      <c r="D6375" s="294"/>
      <c r="E6375" s="294"/>
      <c r="F6375" s="294"/>
    </row>
    <row r="6376">
      <c r="A6376" s="294"/>
      <c r="B6376" s="294"/>
      <c r="C6376" s="294"/>
      <c r="D6376" s="294"/>
      <c r="E6376" s="294"/>
      <c r="F6376" s="294"/>
    </row>
    <row r="6377">
      <c r="A6377" s="294" t="s">
        <v>25629</v>
      </c>
      <c r="B6377" s="294"/>
      <c r="C6377" s="294"/>
      <c r="D6377" s="294"/>
      <c r="E6377" s="294"/>
      <c r="F6377" s="294"/>
    </row>
    <row r="6378">
      <c r="A6378" s="294" t="s">
        <v>25630</v>
      </c>
      <c r="B6378" s="294"/>
      <c r="C6378" s="294"/>
      <c r="D6378" s="294"/>
      <c r="E6378" s="294"/>
      <c r="F6378" s="294"/>
    </row>
    <row r="6379">
      <c r="A6379" s="294" t="s">
        <v>25631</v>
      </c>
      <c r="B6379" s="294"/>
      <c r="C6379" s="294"/>
      <c r="D6379" s="294"/>
      <c r="E6379" s="294"/>
      <c r="F6379" s="294"/>
    </row>
    <row r="6380">
      <c r="A6380" s="294" t="s">
        <v>25632</v>
      </c>
      <c r="B6380" s="294"/>
      <c r="C6380" s="294"/>
      <c r="D6380" s="294"/>
      <c r="E6380" s="294"/>
      <c r="F6380" s="294"/>
    </row>
    <row r="6381">
      <c r="A6381" s="294" t="s">
        <v>25633</v>
      </c>
      <c r="B6381" s="294"/>
      <c r="C6381" s="294"/>
      <c r="D6381" s="294"/>
      <c r="E6381" s="294"/>
      <c r="F6381" s="294"/>
    </row>
    <row r="6382">
      <c r="A6382" s="294" t="s">
        <v>25634</v>
      </c>
      <c r="B6382" s="294"/>
      <c r="C6382" s="294"/>
      <c r="D6382" s="294"/>
      <c r="E6382" s="294"/>
      <c r="F6382" s="294"/>
    </row>
    <row r="6383">
      <c r="A6383" s="294" t="s">
        <v>25635</v>
      </c>
      <c r="B6383" s="294"/>
      <c r="C6383" s="294"/>
      <c r="D6383" s="294"/>
      <c r="E6383" s="294"/>
      <c r="F6383" s="294"/>
    </row>
    <row r="6384">
      <c r="A6384" s="294" t="s">
        <v>25636</v>
      </c>
      <c r="B6384" s="294"/>
      <c r="C6384" s="294"/>
      <c r="D6384" s="294"/>
      <c r="E6384" s="294"/>
      <c r="F6384" s="294"/>
    </row>
    <row r="6385">
      <c r="A6385" s="294"/>
      <c r="B6385" s="294"/>
      <c r="C6385" s="294"/>
      <c r="D6385" s="294"/>
      <c r="E6385" s="294"/>
      <c r="F6385" s="294"/>
    </row>
    <row r="6386">
      <c r="A6386" s="294"/>
      <c r="B6386" s="294"/>
      <c r="C6386" s="294"/>
      <c r="D6386" s="294"/>
      <c r="E6386" s="294"/>
      <c r="F6386" s="294"/>
    </row>
    <row r="6387">
      <c r="A6387" s="294" t="s">
        <v>21326</v>
      </c>
      <c r="B6387" s="294"/>
      <c r="C6387" s="294"/>
      <c r="D6387" s="294"/>
      <c r="E6387" s="294"/>
      <c r="F6387" s="294"/>
    </row>
    <row r="6388">
      <c r="A6388" s="294"/>
      <c r="B6388" s="294"/>
      <c r="C6388" s="294"/>
      <c r="D6388" s="294"/>
      <c r="E6388" s="294"/>
      <c r="F6388" s="294"/>
    </row>
    <row r="6389">
      <c r="A6389" s="294" t="s">
        <v>25637</v>
      </c>
      <c r="B6389" s="294"/>
      <c r="C6389" s="294"/>
      <c r="D6389" s="294"/>
      <c r="E6389" s="294"/>
      <c r="F6389" s="294"/>
    </row>
    <row r="6390">
      <c r="A6390" s="294"/>
      <c r="B6390" s="294"/>
      <c r="C6390" s="294"/>
      <c r="D6390" s="294"/>
      <c r="E6390" s="294"/>
      <c r="F6390" s="294"/>
    </row>
    <row r="6391">
      <c r="A6391" s="294" t="s">
        <v>25638</v>
      </c>
      <c r="B6391" s="294"/>
      <c r="C6391" s="294"/>
      <c r="D6391" s="294"/>
      <c r="E6391" s="294"/>
      <c r="F6391" s="294"/>
    </row>
    <row r="6392">
      <c r="A6392" s="294" t="s">
        <v>25639</v>
      </c>
      <c r="B6392" s="294"/>
      <c r="C6392" s="294"/>
      <c r="D6392" s="294"/>
      <c r="E6392" s="294"/>
      <c r="F6392" s="294"/>
    </row>
    <row r="6393">
      <c r="A6393" s="294" t="s">
        <v>25640</v>
      </c>
      <c r="B6393" s="294"/>
      <c r="C6393" s="294"/>
      <c r="D6393" s="294"/>
      <c r="E6393" s="294"/>
      <c r="F6393" s="294"/>
    </row>
    <row r="6394">
      <c r="A6394" s="294" t="s">
        <v>25641</v>
      </c>
      <c r="B6394" s="294"/>
      <c r="C6394" s="294"/>
      <c r="D6394" s="294"/>
      <c r="E6394" s="294"/>
      <c r="F6394" s="294"/>
    </row>
    <row r="6395">
      <c r="A6395" s="294" t="s">
        <v>25642</v>
      </c>
      <c r="B6395" s="294"/>
      <c r="C6395" s="294"/>
      <c r="D6395" s="294"/>
      <c r="E6395" s="294"/>
      <c r="F6395" s="294"/>
    </row>
    <row r="6396">
      <c r="A6396" s="294" t="s">
        <v>25643</v>
      </c>
      <c r="B6396" s="294"/>
      <c r="C6396" s="294"/>
      <c r="D6396" s="294"/>
      <c r="E6396" s="294"/>
      <c r="F6396" s="294"/>
    </row>
    <row r="6397">
      <c r="A6397" s="294"/>
      <c r="B6397" s="294"/>
      <c r="C6397" s="294"/>
      <c r="D6397" s="294"/>
      <c r="E6397" s="294"/>
      <c r="F6397" s="294"/>
    </row>
    <row r="6398">
      <c r="A6398" s="294" t="s">
        <v>23311</v>
      </c>
      <c r="B6398" s="294"/>
      <c r="C6398" s="294"/>
      <c r="D6398" s="294"/>
      <c r="E6398" s="294"/>
      <c r="F6398" s="294"/>
    </row>
    <row r="6399">
      <c r="A6399" s="294"/>
      <c r="B6399" s="294"/>
      <c r="C6399" s="294"/>
      <c r="D6399" s="294"/>
      <c r="E6399" s="294"/>
      <c r="F6399" s="294"/>
    </row>
    <row r="6400">
      <c r="A6400" s="294" t="s">
        <v>25644</v>
      </c>
      <c r="B6400" s="294"/>
      <c r="C6400" s="294"/>
      <c r="D6400" s="294"/>
      <c r="E6400" s="294"/>
      <c r="F6400" s="294"/>
    </row>
    <row r="6401">
      <c r="A6401" s="294" t="s">
        <v>25645</v>
      </c>
      <c r="B6401" s="294"/>
      <c r="C6401" s="294"/>
      <c r="D6401" s="294"/>
      <c r="E6401" s="294"/>
      <c r="F6401" s="294"/>
    </row>
    <row r="6402">
      <c r="A6402" s="294" t="s">
        <v>25646</v>
      </c>
      <c r="B6402" s="294"/>
      <c r="C6402" s="294"/>
      <c r="D6402" s="294"/>
      <c r="E6402" s="294"/>
      <c r="F6402" s="294"/>
    </row>
    <row r="6403">
      <c r="A6403" s="294" t="s">
        <v>25647</v>
      </c>
      <c r="B6403" s="294"/>
      <c r="C6403" s="294"/>
      <c r="D6403" s="294"/>
      <c r="E6403" s="294"/>
      <c r="F6403" s="294"/>
    </row>
    <row r="6404">
      <c r="A6404" s="294" t="s">
        <v>25648</v>
      </c>
      <c r="B6404" s="294"/>
      <c r="C6404" s="294"/>
      <c r="D6404" s="294"/>
      <c r="E6404" s="294"/>
      <c r="F6404" s="294"/>
    </row>
    <row r="6405">
      <c r="A6405" s="294" t="s">
        <v>25649</v>
      </c>
      <c r="B6405" s="294"/>
      <c r="C6405" s="294"/>
      <c r="D6405" s="294"/>
      <c r="E6405" s="294"/>
      <c r="F6405" s="294"/>
    </row>
    <row r="6406">
      <c r="A6406" s="294" t="s">
        <v>25650</v>
      </c>
      <c r="B6406" s="294"/>
      <c r="C6406" s="294"/>
      <c r="D6406" s="294"/>
      <c r="E6406" s="294"/>
      <c r="F6406" s="294"/>
    </row>
    <row r="6407">
      <c r="A6407" s="294" t="s">
        <v>25651</v>
      </c>
      <c r="B6407" s="294"/>
      <c r="C6407" s="294"/>
      <c r="D6407" s="294"/>
      <c r="E6407" s="294"/>
      <c r="F6407" s="294"/>
    </row>
    <row r="6408">
      <c r="A6408" s="294" t="s">
        <v>25652</v>
      </c>
      <c r="B6408" s="294"/>
      <c r="C6408" s="294"/>
      <c r="D6408" s="294"/>
      <c r="E6408" s="294"/>
      <c r="F6408" s="294"/>
    </row>
    <row r="6409">
      <c r="A6409" s="294"/>
      <c r="B6409" s="294"/>
      <c r="C6409" s="294"/>
      <c r="D6409" s="294"/>
      <c r="E6409" s="294"/>
      <c r="F6409" s="294"/>
    </row>
    <row r="6410">
      <c r="A6410" s="294" t="s">
        <v>25653</v>
      </c>
      <c r="B6410" s="294"/>
      <c r="C6410" s="294"/>
      <c r="D6410" s="294"/>
      <c r="E6410" s="294"/>
      <c r="F6410" s="294"/>
    </row>
    <row r="6411">
      <c r="A6411" s="294" t="s">
        <v>23322</v>
      </c>
      <c r="B6411" s="294"/>
      <c r="C6411" s="294"/>
      <c r="D6411" s="294"/>
      <c r="E6411" s="294"/>
      <c r="F6411" s="294"/>
    </row>
    <row r="6412">
      <c r="A6412" s="294"/>
      <c r="B6412" s="294"/>
      <c r="C6412" s="294"/>
      <c r="D6412" s="294"/>
      <c r="E6412" s="294"/>
      <c r="F6412" s="294"/>
    </row>
    <row r="6413">
      <c r="A6413" s="294" t="s">
        <v>25654</v>
      </c>
      <c r="B6413" s="294"/>
      <c r="C6413" s="294"/>
      <c r="D6413" s="294"/>
      <c r="E6413" s="294"/>
      <c r="F6413" s="294"/>
    </row>
    <row r="6414">
      <c r="A6414" s="294" t="s">
        <v>25655</v>
      </c>
      <c r="B6414" s="294"/>
      <c r="C6414" s="294"/>
      <c r="D6414" s="294"/>
      <c r="E6414" s="294"/>
      <c r="F6414" s="294"/>
    </row>
    <row r="6415">
      <c r="A6415" s="294" t="s">
        <v>25656</v>
      </c>
      <c r="B6415" s="294"/>
      <c r="C6415" s="294"/>
      <c r="D6415" s="294"/>
      <c r="E6415" s="294"/>
      <c r="F6415" s="294"/>
    </row>
    <row r="6416">
      <c r="A6416" s="294" t="s">
        <v>25657</v>
      </c>
      <c r="B6416" s="294"/>
      <c r="C6416" s="294"/>
      <c r="D6416" s="294"/>
      <c r="E6416" s="294"/>
      <c r="F6416" s="294"/>
    </row>
    <row r="6417">
      <c r="A6417" s="294" t="s">
        <v>25658</v>
      </c>
      <c r="B6417" s="294"/>
      <c r="C6417" s="294"/>
      <c r="D6417" s="294"/>
      <c r="E6417" s="294"/>
      <c r="F6417" s="294"/>
    </row>
    <row r="6418">
      <c r="A6418" s="294"/>
      <c r="B6418" s="294"/>
      <c r="C6418" s="294"/>
      <c r="D6418" s="294"/>
      <c r="E6418" s="294"/>
      <c r="F6418" s="294"/>
    </row>
    <row r="6419">
      <c r="A6419" s="294" t="s">
        <v>25659</v>
      </c>
      <c r="B6419" s="294"/>
      <c r="C6419" s="294"/>
      <c r="D6419" s="294"/>
      <c r="E6419" s="294"/>
      <c r="F6419" s="294"/>
    </row>
    <row r="6420">
      <c r="A6420" s="294"/>
      <c r="B6420" s="294"/>
      <c r="C6420" s="294"/>
      <c r="D6420" s="294"/>
      <c r="E6420" s="294"/>
      <c r="F6420" s="294"/>
    </row>
    <row r="6421">
      <c r="A6421" s="294" t="s">
        <v>25660</v>
      </c>
      <c r="B6421" s="294"/>
      <c r="C6421" s="294"/>
      <c r="D6421" s="294"/>
      <c r="E6421" s="294"/>
      <c r="F6421" s="294"/>
    </row>
    <row r="6422">
      <c r="A6422" s="294" t="s">
        <v>25661</v>
      </c>
      <c r="B6422" s="294"/>
      <c r="C6422" s="294"/>
      <c r="D6422" s="294"/>
      <c r="E6422" s="294"/>
      <c r="F6422" s="294"/>
    </row>
    <row r="6423">
      <c r="A6423" s="294" t="s">
        <v>25662</v>
      </c>
      <c r="B6423" s="294"/>
      <c r="C6423" s="294"/>
      <c r="D6423" s="294"/>
      <c r="E6423" s="294"/>
      <c r="F6423" s="294"/>
    </row>
    <row r="6424">
      <c r="A6424" s="294" t="s">
        <v>25663</v>
      </c>
      <c r="B6424" s="294"/>
      <c r="C6424" s="294"/>
      <c r="D6424" s="294"/>
      <c r="E6424" s="294"/>
      <c r="F6424" s="294"/>
    </row>
    <row r="6425">
      <c r="A6425" s="294" t="s">
        <v>25664</v>
      </c>
      <c r="B6425" s="294"/>
      <c r="C6425" s="294"/>
      <c r="D6425" s="294"/>
      <c r="E6425" s="294"/>
      <c r="F6425" s="294"/>
    </row>
    <row r="6426">
      <c r="A6426" s="294"/>
      <c r="B6426" s="294"/>
      <c r="C6426" s="294"/>
      <c r="D6426" s="294"/>
      <c r="E6426" s="294"/>
      <c r="F6426" s="294"/>
    </row>
    <row r="6427">
      <c r="A6427" s="294"/>
      <c r="B6427" s="294"/>
      <c r="C6427" s="294"/>
      <c r="D6427" s="294"/>
      <c r="E6427" s="294"/>
      <c r="F6427" s="294"/>
    </row>
    <row r="6428">
      <c r="A6428" s="294" t="s">
        <v>25665</v>
      </c>
      <c r="B6428" s="294"/>
      <c r="C6428" s="294"/>
      <c r="D6428" s="294"/>
      <c r="E6428" s="294"/>
      <c r="F6428" s="294"/>
    </row>
    <row r="6429">
      <c r="A6429" s="294"/>
      <c r="B6429" s="294"/>
      <c r="C6429" s="294"/>
      <c r="D6429" s="294"/>
      <c r="E6429" s="294"/>
      <c r="F6429" s="294"/>
    </row>
    <row r="6430">
      <c r="A6430" s="294"/>
      <c r="B6430" s="294"/>
      <c r="C6430" s="294"/>
      <c r="D6430" s="294"/>
      <c r="E6430" s="294"/>
      <c r="F6430" s="294"/>
    </row>
    <row r="6431">
      <c r="A6431" s="294" t="s">
        <v>23714</v>
      </c>
      <c r="B6431" s="294"/>
      <c r="C6431" s="294"/>
      <c r="D6431" s="294"/>
      <c r="E6431" s="294"/>
      <c r="F6431" s="294"/>
    </row>
    <row r="6432">
      <c r="A6432" s="294" t="s">
        <v>25666</v>
      </c>
      <c r="B6432" s="294"/>
      <c r="C6432" s="294"/>
      <c r="D6432" s="294"/>
      <c r="E6432" s="294"/>
      <c r="F6432" s="294"/>
    </row>
    <row r="6433">
      <c r="A6433" s="294" t="s">
        <v>25667</v>
      </c>
      <c r="B6433" s="294"/>
      <c r="C6433" s="294"/>
      <c r="D6433" s="294"/>
      <c r="E6433" s="294"/>
      <c r="F6433" s="294"/>
    </row>
    <row r="6434">
      <c r="A6434" s="294" t="s">
        <v>25668</v>
      </c>
      <c r="B6434" s="294"/>
      <c r="C6434" s="294"/>
      <c r="D6434" s="294"/>
      <c r="E6434" s="294"/>
      <c r="F6434" s="294"/>
    </row>
    <row r="6435">
      <c r="A6435" s="294" t="s">
        <v>25669</v>
      </c>
      <c r="B6435" s="294"/>
      <c r="C6435" s="294"/>
      <c r="D6435" s="294"/>
      <c r="E6435" s="294"/>
      <c r="F6435" s="294"/>
    </row>
    <row r="6436">
      <c r="A6436" s="294" t="s">
        <v>25670</v>
      </c>
      <c r="B6436" s="294"/>
      <c r="C6436" s="294"/>
      <c r="D6436" s="294"/>
      <c r="E6436" s="294"/>
      <c r="F6436" s="294"/>
    </row>
    <row r="6437">
      <c r="A6437" s="294" t="s">
        <v>25671</v>
      </c>
      <c r="B6437" s="294"/>
      <c r="C6437" s="294"/>
      <c r="D6437" s="294"/>
      <c r="E6437" s="294"/>
      <c r="F6437" s="294"/>
    </row>
    <row r="6438">
      <c r="A6438" s="294" t="s">
        <v>25672</v>
      </c>
      <c r="B6438" s="294"/>
      <c r="C6438" s="294"/>
      <c r="D6438" s="294"/>
      <c r="E6438" s="294"/>
      <c r="F6438" s="294"/>
    </row>
    <row r="6439">
      <c r="A6439" s="294" t="s">
        <v>25673</v>
      </c>
      <c r="B6439" s="294"/>
      <c r="C6439" s="294"/>
      <c r="D6439" s="294"/>
      <c r="E6439" s="294"/>
      <c r="F6439" s="294"/>
    </row>
    <row r="6440">
      <c r="A6440" s="294" t="s">
        <v>25674</v>
      </c>
      <c r="B6440" s="294"/>
      <c r="C6440" s="294"/>
      <c r="D6440" s="294"/>
      <c r="E6440" s="294"/>
      <c r="F6440" s="294"/>
    </row>
    <row r="6441">
      <c r="A6441" s="294" t="s">
        <v>25675</v>
      </c>
      <c r="B6441" s="294"/>
      <c r="C6441" s="294"/>
      <c r="D6441" s="294"/>
      <c r="E6441" s="294"/>
      <c r="F6441" s="294"/>
    </row>
    <row r="6442">
      <c r="A6442" s="294"/>
      <c r="B6442" s="294"/>
      <c r="C6442" s="294"/>
      <c r="D6442" s="294"/>
      <c r="E6442" s="294"/>
      <c r="F6442" s="294"/>
    </row>
    <row r="6443">
      <c r="A6443" s="294" t="s">
        <v>21312</v>
      </c>
      <c r="B6443" s="294"/>
      <c r="C6443" s="294"/>
      <c r="D6443" s="294"/>
      <c r="E6443" s="294"/>
      <c r="F6443" s="294"/>
    </row>
    <row r="6444">
      <c r="A6444" s="294" t="s">
        <v>25676</v>
      </c>
      <c r="B6444" s="294"/>
      <c r="C6444" s="294"/>
      <c r="D6444" s="294"/>
      <c r="E6444" s="294"/>
      <c r="F6444" s="294"/>
    </row>
    <row r="6445">
      <c r="A6445" s="294" t="s">
        <v>21270</v>
      </c>
      <c r="B6445" s="294"/>
      <c r="C6445" s="294"/>
      <c r="D6445" s="294"/>
      <c r="E6445" s="294"/>
      <c r="F6445" s="294"/>
    </row>
    <row r="6446">
      <c r="A6446" s="294" t="s">
        <v>25677</v>
      </c>
      <c r="B6446" s="294"/>
      <c r="C6446" s="294"/>
      <c r="D6446" s="294"/>
      <c r="E6446" s="294"/>
      <c r="F6446" s="294"/>
    </row>
    <row r="6447">
      <c r="A6447" s="294"/>
      <c r="B6447" s="294"/>
      <c r="C6447" s="294"/>
      <c r="D6447" s="294"/>
      <c r="E6447" s="294"/>
      <c r="F6447" s="294"/>
    </row>
    <row r="6448">
      <c r="A6448" s="294" t="s">
        <v>25678</v>
      </c>
      <c r="B6448" s="294"/>
      <c r="C6448" s="294"/>
      <c r="D6448" s="294"/>
      <c r="E6448" s="294"/>
      <c r="F6448" s="294"/>
    </row>
    <row r="6449">
      <c r="A6449" s="294"/>
      <c r="B6449" s="294"/>
      <c r="C6449" s="294"/>
      <c r="D6449" s="294"/>
      <c r="E6449" s="294"/>
      <c r="F6449" s="294"/>
    </row>
    <row r="6450">
      <c r="A6450" s="294" t="s">
        <v>25679</v>
      </c>
      <c r="B6450" s="294"/>
      <c r="C6450" s="294"/>
      <c r="D6450" s="294"/>
      <c r="E6450" s="294"/>
      <c r="F6450" s="294"/>
    </row>
    <row r="6451">
      <c r="A6451" s="294" t="s">
        <v>25680</v>
      </c>
      <c r="B6451" s="294"/>
      <c r="C6451" s="294"/>
      <c r="D6451" s="294"/>
      <c r="E6451" s="294"/>
      <c r="F6451" s="294"/>
    </row>
    <row r="6452">
      <c r="A6452" s="294" t="s">
        <v>25681</v>
      </c>
      <c r="B6452" s="294"/>
      <c r="C6452" s="294"/>
      <c r="D6452" s="294"/>
      <c r="E6452" s="294"/>
      <c r="F6452" s="294"/>
    </row>
    <row r="6453">
      <c r="A6453" s="294" t="s">
        <v>25682</v>
      </c>
      <c r="B6453" s="294"/>
      <c r="C6453" s="294"/>
      <c r="D6453" s="294"/>
      <c r="E6453" s="294"/>
      <c r="F6453" s="294"/>
    </row>
    <row r="6454">
      <c r="A6454" s="294" t="s">
        <v>25683</v>
      </c>
      <c r="B6454" s="294"/>
      <c r="C6454" s="294"/>
      <c r="D6454" s="294"/>
      <c r="E6454" s="294"/>
      <c r="F6454" s="294"/>
    </row>
    <row r="6455">
      <c r="A6455" s="294" t="s">
        <v>25684</v>
      </c>
      <c r="B6455" s="294"/>
      <c r="C6455" s="294"/>
      <c r="D6455" s="294"/>
      <c r="E6455" s="294"/>
      <c r="F6455" s="294"/>
    </row>
    <row r="6456">
      <c r="A6456" s="294"/>
      <c r="B6456" s="294"/>
      <c r="C6456" s="294"/>
      <c r="D6456" s="294"/>
      <c r="E6456" s="294"/>
      <c r="F6456" s="294"/>
    </row>
    <row r="6457">
      <c r="A6457" s="294" t="s">
        <v>21846</v>
      </c>
      <c r="B6457" s="294"/>
      <c r="C6457" s="294"/>
      <c r="D6457" s="294"/>
      <c r="E6457" s="294"/>
      <c r="F6457" s="294"/>
    </row>
    <row r="6458">
      <c r="A6458" s="294" t="s">
        <v>25685</v>
      </c>
      <c r="B6458" s="294"/>
      <c r="C6458" s="294"/>
      <c r="D6458" s="294"/>
      <c r="E6458" s="294"/>
      <c r="F6458" s="294"/>
    </row>
    <row r="6459">
      <c r="A6459" s="294"/>
      <c r="B6459" s="294"/>
      <c r="C6459" s="294"/>
      <c r="D6459" s="294"/>
      <c r="E6459" s="294"/>
      <c r="F6459" s="294"/>
    </row>
    <row r="6460">
      <c r="A6460" s="294" t="s">
        <v>25686</v>
      </c>
      <c r="B6460" s="294"/>
      <c r="C6460" s="294"/>
      <c r="D6460" s="294"/>
      <c r="E6460" s="294"/>
      <c r="F6460" s="294"/>
    </row>
    <row r="6461">
      <c r="A6461" s="294" t="s">
        <v>25687</v>
      </c>
      <c r="B6461" s="294"/>
      <c r="C6461" s="294"/>
      <c r="D6461" s="294"/>
      <c r="E6461" s="294"/>
      <c r="F6461" s="294"/>
    </row>
    <row r="6462">
      <c r="A6462" s="294" t="s">
        <v>25688</v>
      </c>
      <c r="B6462" s="294"/>
      <c r="C6462" s="294"/>
      <c r="D6462" s="294"/>
      <c r="E6462" s="294"/>
      <c r="F6462" s="294"/>
    </row>
    <row r="6463">
      <c r="A6463" s="294" t="s">
        <v>25689</v>
      </c>
      <c r="B6463" s="294"/>
      <c r="C6463" s="294"/>
      <c r="D6463" s="294"/>
      <c r="E6463" s="294"/>
      <c r="F6463" s="294"/>
    </row>
    <row r="6464">
      <c r="A6464" s="294" t="s">
        <v>25690</v>
      </c>
      <c r="B6464" s="294"/>
      <c r="C6464" s="294"/>
      <c r="D6464" s="294"/>
      <c r="E6464" s="294"/>
      <c r="F6464" s="294"/>
    </row>
    <row r="6465">
      <c r="A6465" s="294"/>
      <c r="B6465" s="294"/>
      <c r="C6465" s="294"/>
      <c r="D6465" s="294"/>
      <c r="E6465" s="294"/>
      <c r="F6465" s="294"/>
    </row>
    <row r="6466">
      <c r="A6466" s="294" t="s">
        <v>25691</v>
      </c>
      <c r="B6466" s="294"/>
      <c r="C6466" s="294"/>
      <c r="D6466" s="294"/>
      <c r="E6466" s="294"/>
      <c r="F6466" s="294"/>
    </row>
    <row r="6467">
      <c r="A6467" s="294" t="s">
        <v>23813</v>
      </c>
      <c r="B6467" s="294"/>
      <c r="C6467" s="294"/>
      <c r="D6467" s="294"/>
      <c r="E6467" s="294"/>
      <c r="F6467" s="294"/>
    </row>
    <row r="6468">
      <c r="A6468" s="294"/>
      <c r="B6468" s="294"/>
      <c r="C6468" s="294"/>
      <c r="D6468" s="294"/>
      <c r="E6468" s="294"/>
      <c r="F6468" s="294"/>
    </row>
    <row r="6469">
      <c r="A6469" s="294" t="s">
        <v>25692</v>
      </c>
      <c r="B6469" s="294"/>
      <c r="C6469" s="294"/>
      <c r="D6469" s="294"/>
      <c r="E6469" s="294"/>
      <c r="F6469" s="294"/>
    </row>
    <row r="6470">
      <c r="A6470" s="294" t="s">
        <v>25693</v>
      </c>
      <c r="B6470" s="294"/>
      <c r="C6470" s="294"/>
      <c r="D6470" s="294"/>
      <c r="E6470" s="294"/>
      <c r="F6470" s="294"/>
    </row>
    <row r="6471">
      <c r="A6471" s="294" t="s">
        <v>25694</v>
      </c>
      <c r="B6471" s="294"/>
      <c r="C6471" s="294"/>
      <c r="D6471" s="294"/>
      <c r="E6471" s="294"/>
      <c r="F6471" s="294"/>
    </row>
    <row r="6472">
      <c r="A6472" s="294" t="s">
        <v>25695</v>
      </c>
      <c r="B6472" s="294"/>
      <c r="C6472" s="294"/>
      <c r="D6472" s="294"/>
      <c r="E6472" s="294"/>
      <c r="F6472" s="294"/>
    </row>
    <row r="6473">
      <c r="A6473" s="294" t="s">
        <v>25696</v>
      </c>
      <c r="B6473" s="294"/>
      <c r="C6473" s="294"/>
      <c r="D6473" s="294"/>
      <c r="E6473" s="294"/>
      <c r="F6473" s="294"/>
    </row>
    <row r="6474">
      <c r="A6474" s="294" t="s">
        <v>25697</v>
      </c>
      <c r="B6474" s="294"/>
      <c r="C6474" s="294"/>
      <c r="D6474" s="294"/>
      <c r="E6474" s="294"/>
      <c r="F6474" s="294"/>
    </row>
    <row r="6475">
      <c r="A6475" s="294" t="s">
        <v>25698</v>
      </c>
      <c r="B6475" s="294"/>
      <c r="C6475" s="294"/>
      <c r="D6475" s="294"/>
      <c r="E6475" s="294"/>
      <c r="F6475" s="294"/>
    </row>
    <row r="6476">
      <c r="A6476" s="294"/>
      <c r="B6476" s="294"/>
      <c r="C6476" s="294"/>
      <c r="D6476" s="294"/>
      <c r="E6476" s="294"/>
      <c r="F6476" s="294"/>
    </row>
    <row r="6477">
      <c r="A6477" s="294" t="s">
        <v>21401</v>
      </c>
      <c r="B6477" s="294"/>
      <c r="C6477" s="294"/>
      <c r="D6477" s="294"/>
      <c r="E6477" s="294"/>
      <c r="F6477" s="294"/>
    </row>
    <row r="6478">
      <c r="A6478" s="294"/>
      <c r="B6478" s="294"/>
      <c r="C6478" s="294"/>
      <c r="D6478" s="294"/>
      <c r="E6478" s="294"/>
      <c r="F6478" s="294"/>
    </row>
    <row r="6479">
      <c r="A6479" s="294" t="s">
        <v>25699</v>
      </c>
      <c r="B6479" s="294"/>
      <c r="C6479" s="294"/>
      <c r="D6479" s="294"/>
      <c r="E6479" s="294"/>
      <c r="F6479" s="294"/>
    </row>
    <row r="6480">
      <c r="A6480" s="294" t="s">
        <v>25700</v>
      </c>
      <c r="B6480" s="294"/>
      <c r="C6480" s="294"/>
      <c r="D6480" s="294"/>
      <c r="E6480" s="294"/>
      <c r="F6480" s="294"/>
    </row>
    <row r="6481">
      <c r="A6481" s="294" t="s">
        <v>25701</v>
      </c>
      <c r="B6481" s="294"/>
      <c r="C6481" s="294"/>
      <c r="D6481" s="294"/>
      <c r="E6481" s="294"/>
      <c r="F6481" s="294"/>
    </row>
    <row r="6482">
      <c r="A6482" s="294" t="s">
        <v>25702</v>
      </c>
      <c r="B6482" s="294"/>
      <c r="C6482" s="294"/>
      <c r="D6482" s="294"/>
      <c r="E6482" s="294"/>
      <c r="F6482" s="294"/>
    </row>
    <row r="6483">
      <c r="A6483" s="294" t="s">
        <v>25703</v>
      </c>
      <c r="B6483" s="294"/>
      <c r="C6483" s="294"/>
      <c r="D6483" s="294"/>
      <c r="E6483" s="294"/>
      <c r="F6483" s="294"/>
    </row>
    <row r="6484">
      <c r="A6484" s="294"/>
      <c r="B6484" s="294"/>
      <c r="C6484" s="294"/>
      <c r="D6484" s="294"/>
      <c r="E6484" s="294"/>
      <c r="F6484" s="294"/>
    </row>
    <row r="6485">
      <c r="A6485" s="294" t="s">
        <v>22239</v>
      </c>
      <c r="B6485" s="294"/>
      <c r="C6485" s="294"/>
      <c r="D6485" s="294"/>
      <c r="E6485" s="294"/>
      <c r="F6485" s="294"/>
    </row>
    <row r="6486">
      <c r="A6486" s="294"/>
      <c r="B6486" s="294"/>
      <c r="C6486" s="294"/>
      <c r="D6486" s="294"/>
      <c r="E6486" s="294"/>
      <c r="F6486" s="294"/>
    </row>
    <row r="6487">
      <c r="A6487" s="294" t="s">
        <v>25704</v>
      </c>
      <c r="B6487" s="294"/>
      <c r="C6487" s="294"/>
      <c r="D6487" s="294"/>
      <c r="E6487" s="294"/>
      <c r="F6487" s="294"/>
    </row>
    <row r="6488">
      <c r="A6488" s="294" t="s">
        <v>25705</v>
      </c>
      <c r="B6488" s="294"/>
      <c r="C6488" s="294"/>
      <c r="D6488" s="294"/>
      <c r="E6488" s="294"/>
      <c r="F6488" s="294"/>
    </row>
    <row r="6489">
      <c r="A6489" s="294" t="s">
        <v>25706</v>
      </c>
      <c r="B6489" s="294"/>
      <c r="C6489" s="294"/>
      <c r="D6489" s="294"/>
      <c r="E6489" s="294"/>
      <c r="F6489" s="294"/>
    </row>
    <row r="6490">
      <c r="A6490" s="294" t="s">
        <v>25707</v>
      </c>
      <c r="B6490" s="294"/>
      <c r="C6490" s="294"/>
      <c r="D6490" s="294"/>
      <c r="E6490" s="294"/>
      <c r="F6490" s="294"/>
    </row>
    <row r="6491">
      <c r="A6491" s="294" t="s">
        <v>25708</v>
      </c>
      <c r="B6491" s="294"/>
      <c r="C6491" s="294"/>
      <c r="D6491" s="294"/>
      <c r="E6491" s="294"/>
      <c r="F6491" s="294"/>
    </row>
    <row r="6492">
      <c r="A6492" s="294"/>
      <c r="B6492" s="294"/>
      <c r="C6492" s="294"/>
      <c r="D6492" s="294"/>
      <c r="E6492" s="294"/>
      <c r="F6492" s="294"/>
    </row>
    <row r="6493">
      <c r="A6493" s="294" t="s">
        <v>21990</v>
      </c>
      <c r="B6493" s="294"/>
      <c r="C6493" s="294"/>
      <c r="D6493" s="294"/>
      <c r="E6493" s="294"/>
      <c r="F6493" s="294"/>
    </row>
    <row r="6494">
      <c r="A6494" s="294"/>
      <c r="B6494" s="294"/>
      <c r="C6494" s="294"/>
      <c r="D6494" s="294"/>
      <c r="E6494" s="294"/>
      <c r="F6494" s="294"/>
    </row>
    <row r="6495">
      <c r="A6495" s="294" t="s">
        <v>25709</v>
      </c>
      <c r="B6495" s="294"/>
      <c r="C6495" s="294"/>
      <c r="D6495" s="294"/>
      <c r="E6495" s="294"/>
      <c r="F6495" s="294"/>
    </row>
    <row r="6496">
      <c r="A6496" s="294" t="s">
        <v>25710</v>
      </c>
      <c r="B6496" s="294"/>
      <c r="C6496" s="294"/>
      <c r="D6496" s="294"/>
      <c r="E6496" s="294"/>
      <c r="F6496" s="294"/>
    </row>
    <row r="6497">
      <c r="A6497" s="294" t="s">
        <v>25711</v>
      </c>
      <c r="B6497" s="294"/>
      <c r="C6497" s="294"/>
      <c r="D6497" s="294"/>
      <c r="E6497" s="294"/>
      <c r="F6497" s="294"/>
    </row>
    <row r="6498">
      <c r="A6498" s="294" t="s">
        <v>25712</v>
      </c>
      <c r="B6498" s="294"/>
      <c r="C6498" s="294"/>
      <c r="D6498" s="294"/>
      <c r="E6498" s="294"/>
      <c r="F6498" s="294"/>
    </row>
    <row r="6499">
      <c r="A6499" s="294" t="s">
        <v>25713</v>
      </c>
      <c r="B6499" s="294"/>
      <c r="C6499" s="294"/>
      <c r="D6499" s="294"/>
      <c r="E6499" s="294"/>
      <c r="F6499" s="294"/>
    </row>
    <row r="6500">
      <c r="A6500" s="294" t="s">
        <v>25714</v>
      </c>
      <c r="B6500" s="294"/>
      <c r="C6500" s="294"/>
      <c r="D6500" s="294"/>
      <c r="E6500" s="294"/>
      <c r="F6500" s="294"/>
    </row>
    <row r="6501">
      <c r="A6501" s="294" t="s">
        <v>25715</v>
      </c>
      <c r="B6501" s="294"/>
      <c r="C6501" s="294"/>
      <c r="D6501" s="294"/>
      <c r="E6501" s="294"/>
      <c r="F6501" s="294"/>
    </row>
    <row r="6502">
      <c r="A6502" s="294" t="s">
        <v>25716</v>
      </c>
      <c r="B6502" s="294"/>
      <c r="C6502" s="294"/>
      <c r="D6502" s="294"/>
      <c r="E6502" s="294"/>
      <c r="F6502" s="294"/>
    </row>
    <row r="6503">
      <c r="A6503" s="294"/>
      <c r="B6503" s="294"/>
      <c r="C6503" s="294"/>
      <c r="D6503" s="294"/>
      <c r="E6503" s="294"/>
      <c r="F6503" s="294"/>
    </row>
    <row r="6504">
      <c r="A6504" s="294" t="s">
        <v>21312</v>
      </c>
      <c r="B6504" s="294"/>
      <c r="C6504" s="294"/>
      <c r="D6504" s="294"/>
      <c r="E6504" s="294"/>
      <c r="F6504" s="294"/>
    </row>
    <row r="6505">
      <c r="A6505" s="294" t="s">
        <v>25717</v>
      </c>
      <c r="B6505" s="294"/>
      <c r="C6505" s="294"/>
      <c r="D6505" s="294"/>
      <c r="E6505" s="294"/>
      <c r="F6505" s="294"/>
    </row>
    <row r="6506">
      <c r="A6506" s="294" t="s">
        <v>21314</v>
      </c>
      <c r="B6506" s="294"/>
      <c r="C6506" s="294"/>
      <c r="D6506" s="294"/>
      <c r="E6506" s="294"/>
      <c r="F6506" s="294"/>
    </row>
    <row r="6507">
      <c r="A6507" s="294" t="s">
        <v>25677</v>
      </c>
      <c r="B6507" s="294"/>
      <c r="C6507" s="294"/>
      <c r="D6507" s="294"/>
      <c r="E6507" s="294"/>
      <c r="F6507" s="294"/>
    </row>
    <row r="6508">
      <c r="A6508" s="294"/>
      <c r="B6508" s="294"/>
      <c r="C6508" s="294"/>
      <c r="D6508" s="294"/>
      <c r="E6508" s="294"/>
      <c r="F6508" s="294"/>
    </row>
    <row r="6509">
      <c r="A6509" s="294" t="s">
        <v>23007</v>
      </c>
      <c r="B6509" s="294"/>
      <c r="C6509" s="294"/>
      <c r="D6509" s="294"/>
      <c r="E6509" s="294"/>
      <c r="F6509" s="294"/>
    </row>
    <row r="6510">
      <c r="A6510" s="294" t="s">
        <v>23747</v>
      </c>
      <c r="B6510" s="294"/>
      <c r="C6510" s="294"/>
      <c r="D6510" s="294"/>
      <c r="E6510" s="294"/>
      <c r="F6510" s="294"/>
    </row>
    <row r="6511">
      <c r="A6511" s="294"/>
      <c r="B6511" s="294"/>
      <c r="C6511" s="294"/>
      <c r="D6511" s="294"/>
      <c r="E6511" s="294"/>
      <c r="F6511" s="294"/>
    </row>
    <row r="6512">
      <c r="A6512" s="294" t="s">
        <v>25718</v>
      </c>
      <c r="B6512" s="294"/>
      <c r="C6512" s="294"/>
      <c r="D6512" s="294"/>
      <c r="E6512" s="294"/>
      <c r="F6512" s="294"/>
    </row>
    <row r="6513">
      <c r="A6513" s="294" t="s">
        <v>25719</v>
      </c>
      <c r="B6513" s="294"/>
      <c r="C6513" s="294"/>
      <c r="D6513" s="294"/>
      <c r="E6513" s="294"/>
      <c r="F6513" s="294"/>
    </row>
    <row r="6514">
      <c r="A6514" s="294" t="s">
        <v>25720</v>
      </c>
      <c r="B6514" s="294"/>
      <c r="C6514" s="294"/>
      <c r="D6514" s="294"/>
      <c r="E6514" s="294"/>
      <c r="F6514" s="294"/>
    </row>
    <row r="6515">
      <c r="A6515" s="294" t="s">
        <v>25721</v>
      </c>
      <c r="B6515" s="294"/>
      <c r="C6515" s="294"/>
      <c r="D6515" s="294"/>
      <c r="E6515" s="294"/>
      <c r="F6515" s="294"/>
    </row>
    <row r="6516">
      <c r="A6516" s="294" t="s">
        <v>25722</v>
      </c>
      <c r="B6516" s="294"/>
      <c r="C6516" s="294"/>
      <c r="D6516" s="294"/>
      <c r="E6516" s="294"/>
      <c r="F6516" s="294"/>
    </row>
    <row r="6517">
      <c r="A6517" s="294" t="s">
        <v>25723</v>
      </c>
      <c r="B6517" s="294"/>
      <c r="C6517" s="294"/>
      <c r="D6517" s="294"/>
      <c r="E6517" s="294"/>
      <c r="F6517" s="294"/>
    </row>
    <row r="6518">
      <c r="A6518" s="294" t="s">
        <v>25724</v>
      </c>
      <c r="B6518" s="294"/>
      <c r="C6518" s="294"/>
      <c r="D6518" s="294"/>
      <c r="E6518" s="294"/>
      <c r="F6518" s="294"/>
    </row>
    <row r="6519">
      <c r="A6519" s="294" t="s">
        <v>25725</v>
      </c>
      <c r="B6519" s="294"/>
      <c r="C6519" s="294"/>
      <c r="D6519" s="294"/>
      <c r="E6519" s="294"/>
      <c r="F6519" s="294"/>
    </row>
    <row r="6520">
      <c r="A6520" s="294"/>
      <c r="B6520" s="294"/>
      <c r="C6520" s="294"/>
      <c r="D6520" s="294"/>
      <c r="E6520" s="294"/>
      <c r="F6520" s="294"/>
    </row>
    <row r="6521">
      <c r="A6521" s="294"/>
      <c r="B6521" s="294"/>
      <c r="C6521" s="294"/>
      <c r="D6521" s="294"/>
      <c r="E6521" s="294"/>
      <c r="F6521" s="294"/>
    </row>
    <row r="6522">
      <c r="A6522" s="294" t="s">
        <v>21326</v>
      </c>
      <c r="B6522" s="294"/>
      <c r="C6522" s="294"/>
      <c r="D6522" s="294"/>
      <c r="E6522" s="294"/>
      <c r="F6522" s="294"/>
    </row>
    <row r="6523">
      <c r="A6523" s="294"/>
      <c r="B6523" s="294"/>
      <c r="C6523" s="294"/>
      <c r="D6523" s="294"/>
      <c r="E6523" s="294"/>
      <c r="F6523" s="294"/>
    </row>
    <row r="6524">
      <c r="A6524" s="294" t="s">
        <v>25726</v>
      </c>
      <c r="B6524" s="294"/>
      <c r="C6524" s="294"/>
      <c r="D6524" s="294"/>
      <c r="E6524" s="294"/>
      <c r="F6524" s="294"/>
    </row>
    <row r="6525">
      <c r="A6525" s="294" t="s">
        <v>25727</v>
      </c>
      <c r="B6525" s="294"/>
      <c r="C6525" s="294"/>
      <c r="D6525" s="294"/>
      <c r="E6525" s="294"/>
      <c r="F6525" s="294"/>
    </row>
    <row r="6526">
      <c r="A6526" s="294" t="s">
        <v>25728</v>
      </c>
      <c r="B6526" s="294"/>
      <c r="C6526" s="294"/>
      <c r="D6526" s="294"/>
      <c r="E6526" s="294"/>
      <c r="F6526" s="294"/>
    </row>
    <row r="6527">
      <c r="A6527" s="294" t="s">
        <v>25729</v>
      </c>
      <c r="B6527" s="294"/>
      <c r="C6527" s="294"/>
      <c r="D6527" s="294"/>
      <c r="E6527" s="294"/>
      <c r="F6527" s="294"/>
    </row>
    <row r="6528">
      <c r="A6528" s="294"/>
      <c r="B6528" s="294"/>
      <c r="C6528" s="294"/>
      <c r="D6528" s="294"/>
      <c r="E6528" s="294"/>
      <c r="F6528" s="294"/>
    </row>
    <row r="6529">
      <c r="A6529" s="294" t="s">
        <v>21335</v>
      </c>
      <c r="B6529" s="294"/>
      <c r="C6529" s="294"/>
      <c r="D6529" s="294"/>
      <c r="E6529" s="294"/>
      <c r="F6529" s="294"/>
    </row>
    <row r="6530">
      <c r="A6530" s="294"/>
      <c r="B6530" s="294"/>
      <c r="C6530" s="294"/>
      <c r="D6530" s="294"/>
      <c r="E6530" s="294"/>
      <c r="F6530" s="294"/>
    </row>
    <row r="6531">
      <c r="A6531" s="294" t="s">
        <v>25730</v>
      </c>
      <c r="B6531" s="294"/>
      <c r="C6531" s="294"/>
      <c r="D6531" s="294"/>
      <c r="E6531" s="294"/>
      <c r="F6531" s="294"/>
    </row>
    <row r="6532">
      <c r="A6532" s="294" t="s">
        <v>25731</v>
      </c>
      <c r="B6532" s="294"/>
      <c r="C6532" s="294"/>
      <c r="D6532" s="294"/>
      <c r="E6532" s="294"/>
      <c r="F6532" s="294"/>
    </row>
    <row r="6533">
      <c r="A6533" s="294" t="s">
        <v>25732</v>
      </c>
      <c r="B6533" s="294"/>
      <c r="C6533" s="294"/>
      <c r="D6533" s="294"/>
      <c r="E6533" s="294"/>
      <c r="F6533" s="294"/>
    </row>
    <row r="6534">
      <c r="A6534" s="294" t="s">
        <v>25733</v>
      </c>
      <c r="B6534" s="294"/>
      <c r="C6534" s="294"/>
      <c r="D6534" s="294"/>
      <c r="E6534" s="294"/>
      <c r="F6534" s="294"/>
    </row>
    <row r="6535">
      <c r="A6535" s="294" t="s">
        <v>25734</v>
      </c>
      <c r="B6535" s="294"/>
      <c r="C6535" s="294"/>
      <c r="D6535" s="294"/>
      <c r="E6535" s="294"/>
      <c r="F6535" s="294"/>
    </row>
    <row r="6536">
      <c r="A6536" s="294" t="s">
        <v>25735</v>
      </c>
      <c r="B6536" s="294"/>
      <c r="C6536" s="294"/>
      <c r="D6536" s="294"/>
      <c r="E6536" s="294"/>
      <c r="F6536" s="294"/>
    </row>
    <row r="6537">
      <c r="A6537" s="294"/>
      <c r="B6537" s="294"/>
      <c r="C6537" s="294"/>
      <c r="D6537" s="294"/>
      <c r="E6537" s="294"/>
      <c r="F6537" s="294"/>
    </row>
    <row r="6538">
      <c r="A6538" s="294" t="s">
        <v>23029</v>
      </c>
      <c r="B6538" s="294"/>
      <c r="C6538" s="294"/>
      <c r="D6538" s="294"/>
      <c r="E6538" s="294"/>
      <c r="F6538" s="294"/>
    </row>
    <row r="6539">
      <c r="A6539" s="294" t="s">
        <v>25548</v>
      </c>
      <c r="B6539" s="294"/>
      <c r="C6539" s="294"/>
      <c r="D6539" s="294"/>
      <c r="E6539" s="294"/>
      <c r="F6539" s="294"/>
    </row>
    <row r="6540">
      <c r="A6540" s="294"/>
      <c r="B6540" s="294"/>
      <c r="C6540" s="294"/>
      <c r="D6540" s="294"/>
      <c r="E6540" s="294"/>
      <c r="F6540" s="294"/>
    </row>
    <row r="6541">
      <c r="A6541" s="294" t="s">
        <v>25736</v>
      </c>
      <c r="B6541" s="294"/>
      <c r="C6541" s="294"/>
      <c r="D6541" s="294"/>
      <c r="E6541" s="294"/>
      <c r="F6541" s="294"/>
    </row>
    <row r="6542">
      <c r="A6542" s="294" t="s">
        <v>25737</v>
      </c>
      <c r="B6542" s="294"/>
      <c r="C6542" s="294"/>
      <c r="D6542" s="294"/>
      <c r="E6542" s="294"/>
      <c r="F6542" s="294"/>
    </row>
    <row r="6543">
      <c r="A6543" s="294" t="s">
        <v>25738</v>
      </c>
      <c r="B6543" s="294"/>
      <c r="C6543" s="294"/>
      <c r="D6543" s="294"/>
      <c r="E6543" s="294"/>
      <c r="F6543" s="294"/>
    </row>
    <row r="6544">
      <c r="A6544" s="294" t="s">
        <v>25739</v>
      </c>
      <c r="B6544" s="294"/>
      <c r="C6544" s="294"/>
      <c r="D6544" s="294"/>
      <c r="E6544" s="294"/>
      <c r="F6544" s="294"/>
    </row>
    <row r="6545">
      <c r="A6545" s="294"/>
      <c r="B6545" s="294"/>
      <c r="C6545" s="294"/>
      <c r="D6545" s="294"/>
      <c r="E6545" s="294"/>
      <c r="F6545" s="294"/>
    </row>
    <row r="6546">
      <c r="A6546" s="294" t="s">
        <v>25740</v>
      </c>
      <c r="B6546" s="294"/>
      <c r="C6546" s="294"/>
      <c r="D6546" s="294"/>
      <c r="E6546" s="294"/>
      <c r="F6546" s="294"/>
    </row>
    <row r="6547">
      <c r="A6547" s="294"/>
      <c r="B6547" s="294"/>
      <c r="C6547" s="294"/>
      <c r="D6547" s="294"/>
      <c r="E6547" s="294"/>
      <c r="F6547" s="294"/>
    </row>
    <row r="6548">
      <c r="A6548" s="294" t="s">
        <v>25741</v>
      </c>
      <c r="B6548" s="294"/>
      <c r="C6548" s="294"/>
      <c r="D6548" s="294"/>
      <c r="E6548" s="294"/>
      <c r="F6548" s="294"/>
    </row>
    <row r="6549">
      <c r="A6549" s="294" t="s">
        <v>25742</v>
      </c>
      <c r="B6549" s="294"/>
      <c r="C6549" s="294"/>
      <c r="D6549" s="294"/>
      <c r="E6549" s="294"/>
      <c r="F6549" s="294"/>
    </row>
    <row r="6550">
      <c r="A6550" s="294" t="s">
        <v>25743</v>
      </c>
      <c r="B6550" s="294"/>
      <c r="C6550" s="294"/>
      <c r="D6550" s="294"/>
      <c r="E6550" s="294"/>
      <c r="F6550" s="294"/>
    </row>
    <row r="6551">
      <c r="A6551" s="294" t="s">
        <v>25744</v>
      </c>
      <c r="B6551" s="294"/>
      <c r="C6551" s="294"/>
      <c r="D6551" s="294"/>
      <c r="E6551" s="294"/>
      <c r="F6551" s="294"/>
    </row>
    <row r="6552">
      <c r="A6552" s="294"/>
      <c r="B6552" s="294"/>
      <c r="C6552" s="294"/>
      <c r="D6552" s="294"/>
      <c r="E6552" s="294"/>
      <c r="F6552" s="294"/>
    </row>
    <row r="6553">
      <c r="A6553" s="294"/>
      <c r="B6553" s="294"/>
      <c r="C6553" s="294"/>
      <c r="D6553" s="294"/>
      <c r="E6553" s="294"/>
      <c r="F6553" s="294"/>
    </row>
    <row r="6554">
      <c r="A6554" s="294"/>
      <c r="B6554" s="294"/>
      <c r="C6554" s="294"/>
      <c r="D6554" s="294"/>
      <c r="E6554" s="294"/>
      <c r="F6554" s="294"/>
    </row>
    <row r="6555">
      <c r="A6555" s="294" t="s">
        <v>25745</v>
      </c>
      <c r="B6555" s="294"/>
      <c r="C6555" s="294"/>
      <c r="D6555" s="294"/>
      <c r="E6555" s="294"/>
      <c r="F6555" s="294"/>
    </row>
    <row r="6556">
      <c r="A6556" s="294"/>
      <c r="B6556" s="294"/>
      <c r="C6556" s="294"/>
      <c r="D6556" s="294"/>
      <c r="E6556" s="294"/>
      <c r="F6556" s="294"/>
    </row>
    <row r="6557">
      <c r="A6557" s="294" t="s">
        <v>25746</v>
      </c>
      <c r="B6557" s="294"/>
      <c r="C6557" s="294"/>
      <c r="D6557" s="294"/>
      <c r="E6557" s="294"/>
      <c r="F6557" s="294"/>
    </row>
    <row r="6558">
      <c r="A6558" s="294" t="s">
        <v>25747</v>
      </c>
      <c r="B6558" s="294"/>
      <c r="C6558" s="294"/>
      <c r="D6558" s="294"/>
      <c r="E6558" s="294"/>
      <c r="F6558" s="294"/>
    </row>
    <row r="6559">
      <c r="A6559" s="294" t="s">
        <v>25748</v>
      </c>
      <c r="B6559" s="294"/>
      <c r="C6559" s="294"/>
      <c r="D6559" s="294"/>
      <c r="E6559" s="294"/>
      <c r="F6559" s="294"/>
    </row>
    <row r="6560">
      <c r="A6560" s="294" t="s">
        <v>25749</v>
      </c>
      <c r="B6560" s="294"/>
      <c r="C6560" s="294"/>
      <c r="D6560" s="294"/>
      <c r="E6560" s="294"/>
      <c r="F6560" s="294"/>
    </row>
    <row r="6561">
      <c r="A6561" s="294" t="s">
        <v>25750</v>
      </c>
      <c r="B6561" s="294"/>
      <c r="C6561" s="294"/>
      <c r="D6561" s="294"/>
      <c r="E6561" s="294"/>
      <c r="F6561" s="294"/>
    </row>
    <row r="6562">
      <c r="A6562" s="294" t="s">
        <v>25751</v>
      </c>
      <c r="B6562" s="294"/>
      <c r="C6562" s="294"/>
      <c r="D6562" s="294"/>
      <c r="E6562" s="294"/>
      <c r="F6562" s="294"/>
    </row>
    <row r="6563">
      <c r="A6563" s="294" t="s">
        <v>25752</v>
      </c>
      <c r="B6563" s="294"/>
      <c r="C6563" s="294"/>
      <c r="D6563" s="294"/>
      <c r="E6563" s="294"/>
      <c r="F6563" s="294"/>
    </row>
    <row r="6564">
      <c r="A6564" s="294" t="s">
        <v>25753</v>
      </c>
      <c r="B6564" s="294"/>
      <c r="C6564" s="294"/>
      <c r="D6564" s="294"/>
      <c r="E6564" s="294"/>
      <c r="F6564" s="294"/>
    </row>
    <row r="6565">
      <c r="A6565" s="294" t="s">
        <v>25754</v>
      </c>
      <c r="B6565" s="294"/>
      <c r="C6565" s="294"/>
      <c r="D6565" s="294"/>
      <c r="E6565" s="294"/>
      <c r="F6565" s="294"/>
    </row>
    <row r="6566">
      <c r="A6566" s="294" t="s">
        <v>25755</v>
      </c>
      <c r="B6566" s="294"/>
      <c r="C6566" s="294"/>
      <c r="D6566" s="294"/>
      <c r="E6566" s="294"/>
      <c r="F6566" s="294"/>
    </row>
    <row r="6567">
      <c r="A6567" s="294" t="s">
        <v>23052</v>
      </c>
      <c r="B6567" s="294"/>
      <c r="C6567" s="294"/>
      <c r="D6567" s="294"/>
      <c r="E6567" s="294"/>
      <c r="F6567" s="294"/>
    </row>
    <row r="6568">
      <c r="A6568" s="294" t="s">
        <v>25756</v>
      </c>
      <c r="B6568" s="294"/>
      <c r="C6568" s="294"/>
      <c r="D6568" s="294"/>
      <c r="E6568" s="294"/>
      <c r="F6568" s="294"/>
    </row>
    <row r="6569">
      <c r="A6569" s="294" t="s">
        <v>25757</v>
      </c>
      <c r="B6569" s="294"/>
      <c r="C6569" s="294"/>
      <c r="D6569" s="294"/>
      <c r="E6569" s="294"/>
      <c r="F6569" s="294"/>
    </row>
    <row r="6570">
      <c r="A6570" s="294" t="s">
        <v>25758</v>
      </c>
      <c r="B6570" s="294"/>
      <c r="C6570" s="294"/>
      <c r="D6570" s="294"/>
      <c r="E6570" s="294"/>
      <c r="F6570" s="294"/>
    </row>
    <row r="6571">
      <c r="A6571" s="294"/>
      <c r="B6571" s="294"/>
      <c r="C6571" s="294"/>
      <c r="D6571" s="294"/>
      <c r="E6571" s="294"/>
      <c r="F6571" s="294"/>
    </row>
    <row r="6572">
      <c r="A6572" s="294" t="s">
        <v>21312</v>
      </c>
      <c r="B6572" s="294"/>
      <c r="C6572" s="294"/>
      <c r="D6572" s="294"/>
      <c r="E6572" s="294"/>
      <c r="F6572" s="294"/>
    </row>
    <row r="6573">
      <c r="A6573" s="294" t="s">
        <v>25759</v>
      </c>
      <c r="B6573" s="294"/>
      <c r="C6573" s="294"/>
      <c r="D6573" s="294"/>
      <c r="E6573" s="294"/>
      <c r="F6573" s="294"/>
    </row>
    <row r="6574">
      <c r="A6574" s="294" t="s">
        <v>25760</v>
      </c>
      <c r="B6574" s="294"/>
      <c r="C6574" s="294"/>
      <c r="D6574" s="294"/>
      <c r="E6574" s="294"/>
      <c r="F6574" s="294"/>
    </row>
    <row r="6575">
      <c r="A6575" s="294" t="s">
        <v>25761</v>
      </c>
      <c r="B6575" s="294"/>
      <c r="C6575" s="294"/>
      <c r="D6575" s="294"/>
      <c r="E6575" s="294"/>
      <c r="F6575" s="294"/>
    </row>
    <row r="6576">
      <c r="A6576" s="294" t="s">
        <v>25762</v>
      </c>
      <c r="B6576" s="294"/>
      <c r="C6576" s="294"/>
      <c r="D6576" s="294"/>
      <c r="E6576" s="294"/>
      <c r="F6576" s="294"/>
    </row>
    <row r="6577">
      <c r="A6577" s="294" t="s">
        <v>25763</v>
      </c>
      <c r="B6577" s="294"/>
      <c r="C6577" s="294"/>
      <c r="D6577" s="294"/>
      <c r="E6577" s="294"/>
      <c r="F6577" s="294"/>
    </row>
    <row r="6578">
      <c r="A6578" s="294" t="s">
        <v>25764</v>
      </c>
      <c r="B6578" s="294"/>
      <c r="C6578" s="294"/>
      <c r="D6578" s="294"/>
      <c r="E6578" s="294"/>
      <c r="F6578" s="294"/>
    </row>
    <row r="6579">
      <c r="A6579" s="294" t="s">
        <v>25765</v>
      </c>
      <c r="B6579" s="294"/>
      <c r="C6579" s="294"/>
      <c r="D6579" s="294"/>
      <c r="E6579" s="294"/>
      <c r="F6579" s="294"/>
    </row>
    <row r="6580">
      <c r="A6580" s="294" t="s">
        <v>25766</v>
      </c>
      <c r="B6580" s="294"/>
      <c r="C6580" s="294"/>
      <c r="D6580" s="294"/>
      <c r="E6580" s="294"/>
      <c r="F6580" s="294"/>
    </row>
    <row r="6581">
      <c r="A6581" s="294" t="s">
        <v>25767</v>
      </c>
      <c r="B6581" s="294"/>
      <c r="C6581" s="294"/>
      <c r="D6581" s="294"/>
      <c r="E6581" s="294"/>
      <c r="F6581" s="294"/>
    </row>
    <row r="6582">
      <c r="A6582" s="294" t="s">
        <v>22064</v>
      </c>
      <c r="B6582" s="294"/>
      <c r="C6582" s="294"/>
      <c r="D6582" s="294"/>
      <c r="E6582" s="294"/>
      <c r="F6582" s="294"/>
    </row>
    <row r="6583">
      <c r="A6583" s="294" t="s">
        <v>25768</v>
      </c>
      <c r="B6583" s="294"/>
      <c r="C6583" s="294"/>
      <c r="D6583" s="294"/>
      <c r="E6583" s="294"/>
      <c r="F6583" s="294"/>
    </row>
    <row r="6584">
      <c r="A6584" s="294"/>
      <c r="B6584" s="294"/>
      <c r="C6584" s="294"/>
      <c r="D6584" s="294"/>
      <c r="E6584" s="294"/>
      <c r="F6584" s="294"/>
    </row>
    <row r="6585">
      <c r="A6585" s="294" t="s">
        <v>22512</v>
      </c>
      <c r="B6585" s="294"/>
      <c r="C6585" s="294"/>
      <c r="D6585" s="294"/>
      <c r="E6585" s="294"/>
      <c r="F6585" s="294"/>
    </row>
    <row r="6586">
      <c r="A6586" s="294" t="s">
        <v>23459</v>
      </c>
      <c r="B6586" s="294"/>
      <c r="C6586" s="294"/>
      <c r="D6586" s="294"/>
      <c r="E6586" s="294"/>
      <c r="F6586" s="294"/>
    </row>
    <row r="6587">
      <c r="A6587" s="294"/>
      <c r="B6587" s="294"/>
      <c r="C6587" s="294"/>
      <c r="D6587" s="294"/>
      <c r="E6587" s="294"/>
      <c r="F6587" s="294"/>
    </row>
    <row r="6588">
      <c r="A6588" s="294" t="s">
        <v>25769</v>
      </c>
      <c r="B6588" s="294"/>
      <c r="C6588" s="294"/>
      <c r="D6588" s="294"/>
      <c r="E6588" s="294"/>
      <c r="F6588" s="294"/>
    </row>
    <row r="6589">
      <c r="A6589" s="294" t="s">
        <v>25770</v>
      </c>
      <c r="B6589" s="294"/>
      <c r="C6589" s="294"/>
      <c r="D6589" s="294"/>
      <c r="E6589" s="294"/>
      <c r="F6589" s="294"/>
    </row>
    <row r="6590">
      <c r="A6590" s="294" t="s">
        <v>25771</v>
      </c>
      <c r="B6590" s="294"/>
      <c r="C6590" s="294"/>
      <c r="D6590" s="294"/>
      <c r="E6590" s="294"/>
      <c r="F6590" s="294"/>
    </row>
    <row r="6591">
      <c r="A6591" s="294" t="s">
        <v>25772</v>
      </c>
      <c r="B6591" s="294"/>
      <c r="C6591" s="294"/>
      <c r="D6591" s="294"/>
      <c r="E6591" s="294"/>
      <c r="F6591" s="294"/>
    </row>
    <row r="6592">
      <c r="A6592" s="294" t="s">
        <v>25773</v>
      </c>
      <c r="B6592" s="294"/>
      <c r="C6592" s="294"/>
      <c r="D6592" s="294"/>
      <c r="E6592" s="294"/>
      <c r="F6592" s="294"/>
    </row>
    <row r="6593">
      <c r="A6593" s="294" t="s">
        <v>25774</v>
      </c>
      <c r="B6593" s="294"/>
      <c r="C6593" s="294"/>
      <c r="D6593" s="294"/>
      <c r="E6593" s="294"/>
      <c r="F6593" s="294"/>
    </row>
    <row r="6594">
      <c r="A6594" s="294" t="s">
        <v>25775</v>
      </c>
      <c r="B6594" s="294"/>
      <c r="C6594" s="294"/>
      <c r="D6594" s="294"/>
      <c r="E6594" s="294"/>
      <c r="F6594" s="294"/>
    </row>
    <row r="6595">
      <c r="A6595" s="294" t="s">
        <v>25776</v>
      </c>
      <c r="B6595" s="294"/>
      <c r="C6595" s="294"/>
      <c r="D6595" s="294"/>
      <c r="E6595" s="294"/>
      <c r="F6595" s="294"/>
    </row>
    <row r="6596">
      <c r="A6596" s="294" t="s">
        <v>25777</v>
      </c>
      <c r="B6596" s="294"/>
      <c r="C6596" s="294"/>
      <c r="D6596" s="294"/>
      <c r="E6596" s="294"/>
      <c r="F6596" s="294"/>
    </row>
    <row r="6597">
      <c r="A6597" s="294" t="s">
        <v>25778</v>
      </c>
      <c r="B6597" s="294"/>
      <c r="C6597" s="294"/>
      <c r="D6597" s="294"/>
      <c r="E6597" s="294"/>
      <c r="F6597" s="294"/>
    </row>
    <row r="6598">
      <c r="A6598" s="294"/>
      <c r="B6598" s="294"/>
      <c r="C6598" s="294"/>
      <c r="D6598" s="294"/>
      <c r="E6598" s="294"/>
      <c r="F6598" s="294"/>
    </row>
    <row r="6599">
      <c r="A6599" s="294" t="s">
        <v>22329</v>
      </c>
      <c r="B6599" s="294"/>
      <c r="C6599" s="294"/>
      <c r="D6599" s="294"/>
      <c r="E6599" s="294"/>
      <c r="F6599" s="294"/>
    </row>
    <row r="6600">
      <c r="A6600" s="294"/>
      <c r="B6600" s="294"/>
      <c r="C6600" s="294"/>
      <c r="D6600" s="294"/>
      <c r="E6600" s="294"/>
      <c r="F6600" s="294"/>
    </row>
    <row r="6601">
      <c r="A6601" s="294" t="s">
        <v>25779</v>
      </c>
      <c r="B6601" s="294"/>
      <c r="C6601" s="294"/>
      <c r="D6601" s="294"/>
      <c r="E6601" s="294"/>
      <c r="F6601" s="294"/>
    </row>
    <row r="6602">
      <c r="A6602" s="294" t="s">
        <v>25780</v>
      </c>
      <c r="B6602" s="294"/>
      <c r="C6602" s="294"/>
      <c r="D6602" s="294"/>
      <c r="E6602" s="294"/>
      <c r="F6602" s="294"/>
    </row>
    <row r="6603">
      <c r="A6603" s="294" t="s">
        <v>25781</v>
      </c>
      <c r="B6603" s="294"/>
      <c r="C6603" s="294"/>
      <c r="D6603" s="294"/>
      <c r="E6603" s="294"/>
      <c r="F6603" s="294"/>
    </row>
    <row r="6604">
      <c r="A6604" s="294" t="s">
        <v>25782</v>
      </c>
      <c r="B6604" s="294"/>
      <c r="C6604" s="294"/>
      <c r="D6604" s="294"/>
      <c r="E6604" s="294"/>
      <c r="F6604" s="294"/>
    </row>
    <row r="6605">
      <c r="A6605" s="294" t="s">
        <v>25783</v>
      </c>
      <c r="B6605" s="294"/>
      <c r="C6605" s="294"/>
      <c r="D6605" s="294"/>
      <c r="E6605" s="294"/>
      <c r="F6605" s="294"/>
    </row>
    <row r="6606">
      <c r="A6606" s="294" t="s">
        <v>25784</v>
      </c>
      <c r="B6606" s="294"/>
      <c r="C6606" s="294"/>
      <c r="D6606" s="294"/>
      <c r="E6606" s="294"/>
      <c r="F6606" s="294"/>
    </row>
    <row r="6607">
      <c r="A6607" s="294"/>
      <c r="B6607" s="294"/>
      <c r="C6607" s="294"/>
      <c r="D6607" s="294"/>
      <c r="E6607" s="294"/>
      <c r="F6607" s="294"/>
    </row>
    <row r="6608">
      <c r="A6608" s="294" t="s">
        <v>23155</v>
      </c>
      <c r="B6608" s="294"/>
      <c r="C6608" s="294"/>
      <c r="D6608" s="294"/>
      <c r="E6608" s="294"/>
      <c r="F6608" s="294"/>
    </row>
    <row r="6609">
      <c r="A6609" s="294" t="s">
        <v>24887</v>
      </c>
      <c r="B6609" s="294"/>
      <c r="C6609" s="294"/>
      <c r="D6609" s="294"/>
      <c r="E6609" s="294"/>
      <c r="F6609" s="294"/>
    </row>
    <row r="6610">
      <c r="A6610" s="294"/>
      <c r="B6610" s="294"/>
      <c r="C6610" s="294"/>
      <c r="D6610" s="294"/>
      <c r="E6610" s="294"/>
      <c r="F6610" s="294"/>
    </row>
    <row r="6611">
      <c r="A6611" s="294" t="s">
        <v>25785</v>
      </c>
      <c r="B6611" s="294"/>
      <c r="C6611" s="294"/>
      <c r="D6611" s="294"/>
      <c r="E6611" s="294"/>
      <c r="F6611" s="294"/>
    </row>
    <row r="6612">
      <c r="A6612" s="294" t="s">
        <v>25786</v>
      </c>
      <c r="B6612" s="294"/>
      <c r="C6612" s="294"/>
      <c r="D6612" s="294"/>
      <c r="E6612" s="294"/>
      <c r="F6612" s="294"/>
    </row>
    <row r="6613">
      <c r="A6613" s="294" t="s">
        <v>25787</v>
      </c>
      <c r="B6613" s="294"/>
      <c r="C6613" s="294"/>
      <c r="D6613" s="294"/>
      <c r="E6613" s="294"/>
      <c r="F6613" s="294"/>
    </row>
    <row r="6614">
      <c r="A6614" s="294" t="s">
        <v>25788</v>
      </c>
      <c r="B6614" s="294"/>
      <c r="C6614" s="294"/>
      <c r="D6614" s="294"/>
      <c r="E6614" s="294"/>
      <c r="F6614" s="294"/>
    </row>
    <row r="6615">
      <c r="A6615" s="294" t="s">
        <v>25789</v>
      </c>
      <c r="B6615" s="294"/>
      <c r="C6615" s="294"/>
      <c r="D6615" s="294"/>
      <c r="E6615" s="294"/>
      <c r="F6615" s="294"/>
    </row>
    <row r="6616">
      <c r="A6616" s="294" t="s">
        <v>25790</v>
      </c>
      <c r="B6616" s="294"/>
      <c r="C6616" s="294"/>
      <c r="D6616" s="294"/>
      <c r="E6616" s="294"/>
      <c r="F6616" s="294"/>
    </row>
    <row r="6617">
      <c r="A6617" s="294" t="s">
        <v>25791</v>
      </c>
      <c r="B6617" s="294"/>
      <c r="C6617" s="294"/>
      <c r="D6617" s="294"/>
      <c r="E6617" s="294"/>
      <c r="F6617" s="294"/>
    </row>
    <row r="6618">
      <c r="A6618" s="294"/>
      <c r="B6618" s="294"/>
      <c r="C6618" s="294"/>
      <c r="D6618" s="294"/>
      <c r="E6618" s="294"/>
      <c r="F6618" s="294"/>
    </row>
    <row r="6619">
      <c r="A6619" s="294" t="s">
        <v>21401</v>
      </c>
      <c r="B6619" s="294"/>
      <c r="C6619" s="294"/>
      <c r="D6619" s="294"/>
      <c r="E6619" s="294"/>
      <c r="F6619" s="294"/>
    </row>
    <row r="6620">
      <c r="A6620" s="294"/>
      <c r="B6620" s="294"/>
      <c r="C6620" s="294"/>
      <c r="D6620" s="294"/>
      <c r="E6620" s="294"/>
      <c r="F6620" s="294"/>
    </row>
    <row r="6621">
      <c r="A6621" s="294" t="s">
        <v>24056</v>
      </c>
      <c r="B6621" s="294"/>
      <c r="C6621" s="294"/>
      <c r="D6621" s="294"/>
      <c r="E6621" s="294"/>
      <c r="F6621" s="294"/>
    </row>
    <row r="6622">
      <c r="A6622" s="294" t="s">
        <v>25792</v>
      </c>
      <c r="B6622" s="294"/>
      <c r="C6622" s="294"/>
      <c r="D6622" s="294"/>
      <c r="E6622" s="294"/>
      <c r="F6622" s="294"/>
    </row>
    <row r="6623">
      <c r="A6623" s="294" t="s">
        <v>25793</v>
      </c>
      <c r="B6623" s="294"/>
      <c r="C6623" s="294"/>
      <c r="D6623" s="294"/>
      <c r="E6623" s="294"/>
      <c r="F6623" s="294"/>
    </row>
    <row r="6624">
      <c r="A6624" s="294" t="s">
        <v>25794</v>
      </c>
      <c r="B6624" s="294"/>
      <c r="C6624" s="294"/>
      <c r="D6624" s="294"/>
      <c r="E6624" s="294"/>
      <c r="F6624" s="294"/>
    </row>
    <row r="6625">
      <c r="A6625" s="294" t="s">
        <v>25795</v>
      </c>
      <c r="B6625" s="294"/>
      <c r="C6625" s="294"/>
      <c r="D6625" s="294"/>
      <c r="E6625" s="294"/>
      <c r="F6625" s="294"/>
    </row>
    <row r="6626">
      <c r="A6626" s="294" t="s">
        <v>25796</v>
      </c>
      <c r="B6626" s="294"/>
      <c r="C6626" s="294"/>
      <c r="D6626" s="294"/>
      <c r="E6626" s="294"/>
      <c r="F6626" s="294"/>
    </row>
    <row r="6627">
      <c r="A6627" s="294" t="s">
        <v>25797</v>
      </c>
      <c r="B6627" s="294"/>
      <c r="C6627" s="294"/>
      <c r="D6627" s="294"/>
      <c r="E6627" s="294"/>
      <c r="F6627" s="294"/>
    </row>
    <row r="6628">
      <c r="A6628" s="294" t="s">
        <v>25798</v>
      </c>
      <c r="B6628" s="294"/>
      <c r="C6628" s="294"/>
      <c r="D6628" s="294"/>
      <c r="E6628" s="294"/>
      <c r="F6628" s="294"/>
    </row>
    <row r="6629">
      <c r="A6629" s="294" t="s">
        <v>25799</v>
      </c>
      <c r="B6629" s="294"/>
      <c r="C6629" s="294"/>
      <c r="D6629" s="294"/>
      <c r="E6629" s="294"/>
      <c r="F6629" s="294"/>
    </row>
    <row r="6630">
      <c r="A6630" s="294" t="s">
        <v>25800</v>
      </c>
      <c r="B6630" s="294"/>
      <c r="C6630" s="294"/>
      <c r="D6630" s="294"/>
      <c r="E6630" s="294"/>
      <c r="F6630" s="294"/>
    </row>
    <row r="6631">
      <c r="A6631" s="294" t="s">
        <v>25801</v>
      </c>
      <c r="B6631" s="294"/>
      <c r="C6631" s="294"/>
      <c r="D6631" s="294"/>
      <c r="E6631" s="294"/>
      <c r="F6631" s="294"/>
    </row>
    <row r="6632">
      <c r="A6632" s="294" t="s">
        <v>25802</v>
      </c>
      <c r="B6632" s="294"/>
      <c r="C6632" s="294"/>
      <c r="D6632" s="294"/>
      <c r="E6632" s="294"/>
      <c r="F6632" s="294"/>
    </row>
    <row r="6633">
      <c r="A6633" s="294" t="s">
        <v>25803</v>
      </c>
      <c r="B6633" s="294"/>
      <c r="C6633" s="294"/>
      <c r="D6633" s="294"/>
      <c r="E6633" s="294"/>
      <c r="F6633" s="294"/>
    </row>
    <row r="6634">
      <c r="A6634" s="294" t="s">
        <v>25804</v>
      </c>
      <c r="B6634" s="294"/>
      <c r="C6634" s="294"/>
      <c r="D6634" s="294"/>
      <c r="E6634" s="294"/>
      <c r="F6634" s="294"/>
    </row>
    <row r="6635">
      <c r="A6635" s="294"/>
      <c r="B6635" s="294"/>
      <c r="C6635" s="294"/>
      <c r="D6635" s="294"/>
      <c r="E6635" s="294"/>
      <c r="F6635" s="294"/>
    </row>
    <row r="6636">
      <c r="A6636" s="294" t="s">
        <v>21407</v>
      </c>
      <c r="B6636" s="294"/>
      <c r="C6636" s="294"/>
      <c r="D6636" s="294"/>
      <c r="E6636" s="294"/>
      <c r="F6636" s="294"/>
    </row>
    <row r="6637">
      <c r="A6637" s="294"/>
      <c r="B6637" s="294"/>
      <c r="C6637" s="294"/>
      <c r="D6637" s="294"/>
      <c r="E6637" s="294"/>
      <c r="F6637" s="294"/>
    </row>
    <row r="6638">
      <c r="A6638" s="294" t="s">
        <v>21863</v>
      </c>
      <c r="B6638" s="294"/>
      <c r="C6638" s="294"/>
      <c r="D6638" s="294"/>
      <c r="E6638" s="294"/>
      <c r="F6638" s="294"/>
    </row>
    <row r="6639">
      <c r="A6639" s="294" t="s">
        <v>25805</v>
      </c>
      <c r="B6639" s="294"/>
      <c r="C6639" s="294"/>
      <c r="D6639" s="294"/>
      <c r="E6639" s="294"/>
      <c r="F6639" s="294"/>
    </row>
    <row r="6640">
      <c r="A6640" s="294" t="s">
        <v>25806</v>
      </c>
      <c r="B6640" s="294"/>
      <c r="C6640" s="294"/>
      <c r="D6640" s="294"/>
      <c r="E6640" s="294"/>
      <c r="F6640" s="294"/>
    </row>
    <row r="6641">
      <c r="A6641" s="294" t="s">
        <v>25807</v>
      </c>
      <c r="B6641" s="294"/>
      <c r="C6641" s="294"/>
      <c r="D6641" s="294"/>
      <c r="E6641" s="294"/>
      <c r="F6641" s="294"/>
    </row>
    <row r="6642">
      <c r="A6642" s="294" t="s">
        <v>25808</v>
      </c>
      <c r="B6642" s="294"/>
      <c r="C6642" s="294"/>
      <c r="D6642" s="294"/>
      <c r="E6642" s="294"/>
      <c r="F6642" s="294"/>
    </row>
    <row r="6643">
      <c r="A6643" s="294" t="s">
        <v>25809</v>
      </c>
      <c r="B6643" s="294"/>
      <c r="C6643" s="294"/>
      <c r="D6643" s="294"/>
      <c r="E6643" s="294"/>
      <c r="F6643" s="294"/>
    </row>
    <row r="6644">
      <c r="A6644" s="294" t="s">
        <v>25810</v>
      </c>
      <c r="B6644" s="294"/>
      <c r="C6644" s="294"/>
      <c r="D6644" s="294"/>
      <c r="E6644" s="294"/>
      <c r="F6644" s="294"/>
    </row>
    <row r="6645">
      <c r="A6645" s="294" t="s">
        <v>25811</v>
      </c>
      <c r="B6645" s="294"/>
      <c r="C6645" s="294"/>
      <c r="D6645" s="294"/>
      <c r="E6645" s="294"/>
      <c r="F6645" s="294"/>
    </row>
    <row r="6646">
      <c r="A6646" s="294" t="s">
        <v>25812</v>
      </c>
      <c r="B6646" s="294"/>
      <c r="C6646" s="294"/>
      <c r="D6646" s="294"/>
      <c r="E6646" s="294"/>
      <c r="F6646" s="294"/>
    </row>
    <row r="6647">
      <c r="A6647" s="294" t="s">
        <v>25813</v>
      </c>
      <c r="B6647" s="294"/>
      <c r="C6647" s="294"/>
      <c r="D6647" s="294"/>
      <c r="E6647" s="294"/>
      <c r="F6647" s="294"/>
    </row>
    <row r="6648">
      <c r="A6648" s="294" t="s">
        <v>25814</v>
      </c>
      <c r="B6648" s="294"/>
      <c r="C6648" s="294"/>
      <c r="D6648" s="294"/>
      <c r="E6648" s="294"/>
      <c r="F6648" s="294"/>
    </row>
    <row r="6649">
      <c r="A6649" s="294"/>
      <c r="B6649" s="294"/>
      <c r="C6649" s="294"/>
      <c r="D6649" s="294"/>
      <c r="E6649" s="294"/>
      <c r="F6649" s="294"/>
    </row>
    <row r="6650">
      <c r="A6650" s="294" t="s">
        <v>25815</v>
      </c>
      <c r="B6650" s="294"/>
      <c r="C6650" s="294"/>
      <c r="D6650" s="294"/>
      <c r="E6650" s="294"/>
      <c r="F6650" s="294"/>
    </row>
    <row r="6651">
      <c r="A6651" s="294"/>
      <c r="B6651" s="294"/>
      <c r="C6651" s="294"/>
      <c r="D6651" s="294"/>
      <c r="E6651" s="294"/>
      <c r="F6651" s="294"/>
    </row>
    <row r="6652">
      <c r="A6652" s="294" t="s">
        <v>25816</v>
      </c>
      <c r="B6652" s="294"/>
      <c r="C6652" s="294"/>
      <c r="D6652" s="294"/>
      <c r="E6652" s="294"/>
      <c r="F6652" s="294"/>
    </row>
    <row r="6653">
      <c r="A6653" s="294" t="s">
        <v>25817</v>
      </c>
      <c r="B6653" s="294"/>
      <c r="C6653" s="294"/>
      <c r="D6653" s="294"/>
      <c r="E6653" s="294"/>
      <c r="F6653" s="294"/>
    </row>
    <row r="6654">
      <c r="A6654" s="294" t="s">
        <v>25818</v>
      </c>
      <c r="B6654" s="294"/>
      <c r="C6654" s="294"/>
      <c r="D6654" s="294"/>
      <c r="E6654" s="294"/>
      <c r="F6654" s="294"/>
    </row>
    <row r="6655">
      <c r="A6655" s="294" t="s">
        <v>25819</v>
      </c>
      <c r="B6655" s="294"/>
      <c r="C6655" s="294"/>
      <c r="D6655" s="294"/>
      <c r="E6655" s="294"/>
      <c r="F6655" s="294"/>
    </row>
    <row r="6656">
      <c r="A6656" s="294" t="s">
        <v>25820</v>
      </c>
      <c r="B6656" s="294"/>
      <c r="C6656" s="294"/>
      <c r="D6656" s="294"/>
      <c r="E6656" s="294"/>
      <c r="F6656" s="294"/>
    </row>
    <row r="6657">
      <c r="A6657" s="294" t="s">
        <v>25821</v>
      </c>
      <c r="B6657" s="294"/>
      <c r="C6657" s="294"/>
      <c r="D6657" s="294"/>
      <c r="E6657" s="294"/>
      <c r="F6657" s="294"/>
    </row>
    <row r="6658">
      <c r="A6658" s="294" t="s">
        <v>25822</v>
      </c>
      <c r="B6658" s="294"/>
      <c r="C6658" s="294"/>
      <c r="D6658" s="294"/>
      <c r="E6658" s="294"/>
      <c r="F6658" s="294"/>
    </row>
    <row r="6659">
      <c r="A6659" s="294" t="s">
        <v>25823</v>
      </c>
      <c r="B6659" s="294"/>
      <c r="C6659" s="294"/>
      <c r="D6659" s="294"/>
      <c r="E6659" s="294"/>
      <c r="F6659" s="294"/>
    </row>
    <row r="6660">
      <c r="A6660" s="294" t="s">
        <v>25824</v>
      </c>
      <c r="B6660" s="294"/>
      <c r="C6660" s="294"/>
      <c r="D6660" s="294"/>
      <c r="E6660" s="294"/>
      <c r="F6660" s="294"/>
    </row>
    <row r="6661">
      <c r="A6661" s="294" t="s">
        <v>25825</v>
      </c>
      <c r="B6661" s="294"/>
      <c r="C6661" s="294"/>
      <c r="D6661" s="294"/>
      <c r="E6661" s="294"/>
      <c r="F6661" s="294"/>
    </row>
    <row r="6662">
      <c r="A6662" s="294" t="s">
        <v>25826</v>
      </c>
      <c r="B6662" s="294"/>
      <c r="C6662" s="294"/>
      <c r="D6662" s="294"/>
      <c r="E6662" s="294"/>
      <c r="F6662" s="294"/>
    </row>
    <row r="6663">
      <c r="A6663" s="294" t="s">
        <v>25827</v>
      </c>
      <c r="B6663" s="294"/>
      <c r="C6663" s="294"/>
      <c r="D6663" s="294"/>
      <c r="E6663" s="294"/>
      <c r="F6663" s="294"/>
    </row>
    <row r="6664">
      <c r="A6664" s="294"/>
      <c r="B6664" s="294"/>
      <c r="C6664" s="294"/>
      <c r="D6664" s="294"/>
      <c r="E6664" s="294"/>
      <c r="F6664" s="294"/>
    </row>
    <row r="6665">
      <c r="A6665" s="294" t="s">
        <v>21312</v>
      </c>
      <c r="B6665" s="294"/>
      <c r="C6665" s="294"/>
      <c r="D6665" s="294"/>
      <c r="E6665" s="294"/>
      <c r="F6665" s="294"/>
    </row>
    <row r="6666">
      <c r="A6666" s="294" t="s">
        <v>25767</v>
      </c>
      <c r="B6666" s="294"/>
      <c r="C6666" s="294"/>
      <c r="D6666" s="294"/>
      <c r="E6666" s="294"/>
      <c r="F6666" s="294"/>
    </row>
    <row r="6667">
      <c r="A6667" s="294" t="s">
        <v>22120</v>
      </c>
      <c r="B6667" s="294"/>
      <c r="C6667" s="294"/>
      <c r="D6667" s="294"/>
      <c r="E6667" s="294"/>
      <c r="F6667" s="294"/>
    </row>
    <row r="6668">
      <c r="A6668" s="294" t="s">
        <v>25768</v>
      </c>
      <c r="B6668" s="294"/>
      <c r="C6668" s="294"/>
      <c r="D6668" s="294"/>
      <c r="E6668" s="294"/>
      <c r="F6668" s="294"/>
    </row>
    <row r="6669">
      <c r="A6669" s="294"/>
      <c r="B6669" s="294"/>
      <c r="C6669" s="294"/>
      <c r="D6669" s="294"/>
      <c r="E6669" s="294"/>
      <c r="F6669" s="294"/>
    </row>
    <row r="6670">
      <c r="A6670" s="294" t="s">
        <v>21315</v>
      </c>
      <c r="B6670" s="294"/>
      <c r="C6670" s="294"/>
      <c r="D6670" s="294"/>
      <c r="E6670" s="294"/>
      <c r="F6670" s="294"/>
    </row>
    <row r="6671">
      <c r="A6671" s="294"/>
      <c r="B6671" s="294"/>
      <c r="C6671" s="294"/>
      <c r="D6671" s="294"/>
      <c r="E6671" s="294"/>
      <c r="F6671" s="294"/>
    </row>
    <row r="6672">
      <c r="A6672" s="294" t="s">
        <v>25828</v>
      </c>
      <c r="B6672" s="294"/>
      <c r="C6672" s="294"/>
      <c r="D6672" s="294"/>
      <c r="E6672" s="294"/>
      <c r="F6672" s="294"/>
    </row>
    <row r="6673">
      <c r="A6673" s="294" t="s">
        <v>25829</v>
      </c>
      <c r="B6673" s="294"/>
      <c r="C6673" s="294"/>
      <c r="D6673" s="294"/>
      <c r="E6673" s="294"/>
      <c r="F6673" s="294"/>
    </row>
    <row r="6674">
      <c r="A6674" s="294" t="s">
        <v>25830</v>
      </c>
      <c r="B6674" s="294"/>
      <c r="C6674" s="294"/>
      <c r="D6674" s="294"/>
      <c r="E6674" s="294"/>
      <c r="F6674" s="294"/>
    </row>
    <row r="6675">
      <c r="A6675" s="294" t="s">
        <v>25831</v>
      </c>
      <c r="B6675" s="294"/>
      <c r="C6675" s="294"/>
      <c r="D6675" s="294"/>
      <c r="E6675" s="294"/>
      <c r="F6675" s="294"/>
    </row>
    <row r="6676">
      <c r="A6676" s="294" t="s">
        <v>25832</v>
      </c>
      <c r="B6676" s="294"/>
      <c r="C6676" s="294"/>
      <c r="D6676" s="294"/>
      <c r="E6676" s="294"/>
      <c r="F6676" s="294"/>
    </row>
    <row r="6677">
      <c r="A6677" s="294" t="s">
        <v>25833</v>
      </c>
      <c r="B6677" s="294"/>
      <c r="C6677" s="294"/>
      <c r="D6677" s="294"/>
      <c r="E6677" s="294"/>
      <c r="F6677" s="294"/>
    </row>
    <row r="6678">
      <c r="A6678" s="294" t="s">
        <v>25834</v>
      </c>
      <c r="B6678" s="294"/>
      <c r="C6678" s="294"/>
      <c r="D6678" s="294"/>
      <c r="E6678" s="294"/>
      <c r="F6678" s="294"/>
    </row>
    <row r="6679">
      <c r="A6679" s="294" t="s">
        <v>25835</v>
      </c>
      <c r="B6679" s="294"/>
      <c r="C6679" s="294"/>
      <c r="D6679" s="294"/>
      <c r="E6679" s="294"/>
      <c r="F6679" s="294"/>
    </row>
    <row r="6680">
      <c r="A6680" s="294"/>
      <c r="B6680" s="294"/>
      <c r="C6680" s="294"/>
      <c r="D6680" s="294"/>
      <c r="E6680" s="294"/>
      <c r="F6680" s="294"/>
    </row>
    <row r="6681">
      <c r="A6681" s="294" t="s">
        <v>21326</v>
      </c>
      <c r="B6681" s="294"/>
      <c r="C6681" s="294"/>
      <c r="D6681" s="294"/>
      <c r="E6681" s="294"/>
      <c r="F6681" s="294"/>
    </row>
    <row r="6682">
      <c r="A6682" s="294"/>
      <c r="B6682" s="294"/>
      <c r="C6682" s="294"/>
      <c r="D6682" s="294"/>
      <c r="E6682" s="294"/>
      <c r="F6682" s="294"/>
    </row>
    <row r="6683">
      <c r="A6683" s="294" t="s">
        <v>25836</v>
      </c>
      <c r="B6683" s="294"/>
      <c r="C6683" s="294"/>
      <c r="D6683" s="294"/>
      <c r="E6683" s="294"/>
      <c r="F6683" s="294"/>
    </row>
    <row r="6684">
      <c r="A6684" s="294" t="s">
        <v>25837</v>
      </c>
      <c r="B6684" s="294"/>
      <c r="C6684" s="294"/>
      <c r="D6684" s="294"/>
      <c r="E6684" s="294"/>
      <c r="F6684" s="294"/>
    </row>
    <row r="6685">
      <c r="A6685" s="294" t="s">
        <v>25838</v>
      </c>
      <c r="B6685" s="294"/>
      <c r="C6685" s="294"/>
      <c r="D6685" s="294"/>
      <c r="E6685" s="294"/>
      <c r="F6685" s="294"/>
    </row>
    <row r="6686">
      <c r="A6686" s="294" t="s">
        <v>25839</v>
      </c>
      <c r="B6686" s="294"/>
      <c r="C6686" s="294"/>
      <c r="D6686" s="294"/>
      <c r="E6686" s="294"/>
      <c r="F6686" s="294"/>
    </row>
    <row r="6687">
      <c r="A6687" s="294"/>
      <c r="B6687" s="294"/>
      <c r="C6687" s="294"/>
      <c r="D6687" s="294"/>
      <c r="E6687" s="294"/>
      <c r="F6687" s="294"/>
    </row>
    <row r="6688">
      <c r="A6688" s="294"/>
      <c r="B6688" s="294"/>
      <c r="C6688" s="294"/>
      <c r="D6688" s="294"/>
      <c r="E6688" s="294"/>
      <c r="F6688" s="294"/>
    </row>
    <row r="6689">
      <c r="A6689" s="294" t="s">
        <v>23311</v>
      </c>
      <c r="B6689" s="294"/>
      <c r="C6689" s="294"/>
      <c r="D6689" s="294"/>
      <c r="E6689" s="294"/>
      <c r="F6689" s="294"/>
    </row>
    <row r="6690">
      <c r="A6690" s="294"/>
      <c r="B6690" s="294"/>
      <c r="C6690" s="294"/>
      <c r="D6690" s="294"/>
      <c r="E6690" s="294"/>
      <c r="F6690" s="294"/>
    </row>
    <row r="6691">
      <c r="A6691" s="294"/>
      <c r="B6691" s="294"/>
      <c r="C6691" s="294"/>
      <c r="D6691" s="294"/>
      <c r="E6691" s="294"/>
      <c r="F6691" s="294"/>
    </row>
    <row r="6692">
      <c r="A6692" s="294" t="s">
        <v>25840</v>
      </c>
      <c r="B6692" s="294"/>
      <c r="C6692" s="294"/>
      <c r="D6692" s="294"/>
      <c r="E6692" s="294"/>
      <c r="F6692" s="294"/>
    </row>
    <row r="6693">
      <c r="A6693" s="294" t="s">
        <v>25841</v>
      </c>
      <c r="B6693" s="294"/>
      <c r="C6693" s="294"/>
      <c r="D6693" s="294"/>
      <c r="E6693" s="294"/>
      <c r="F6693" s="294"/>
    </row>
    <row r="6694">
      <c r="A6694" s="294" t="s">
        <v>25842</v>
      </c>
      <c r="B6694" s="294"/>
      <c r="C6694" s="294"/>
      <c r="D6694" s="294"/>
      <c r="E6694" s="294"/>
      <c r="F6694" s="294"/>
    </row>
    <row r="6695">
      <c r="A6695" s="294" t="s">
        <v>25843</v>
      </c>
      <c r="B6695" s="294"/>
      <c r="C6695" s="294"/>
      <c r="D6695" s="294"/>
      <c r="E6695" s="294"/>
      <c r="F6695" s="294"/>
    </row>
    <row r="6696">
      <c r="A6696" s="294" t="s">
        <v>25844</v>
      </c>
      <c r="B6696" s="294"/>
      <c r="C6696" s="294"/>
      <c r="D6696" s="294"/>
      <c r="E6696" s="294"/>
      <c r="F6696" s="294"/>
    </row>
    <row r="6697">
      <c r="A6697" s="294" t="s">
        <v>25845</v>
      </c>
      <c r="B6697" s="294"/>
      <c r="C6697" s="294"/>
      <c r="D6697" s="294"/>
      <c r="E6697" s="294"/>
      <c r="F6697" s="294"/>
    </row>
    <row r="6698">
      <c r="A6698" s="294" t="s">
        <v>25846</v>
      </c>
      <c r="B6698" s="294"/>
      <c r="C6698" s="294"/>
      <c r="D6698" s="294"/>
      <c r="E6698" s="294"/>
      <c r="F6698" s="294"/>
    </row>
    <row r="6699">
      <c r="A6699" s="294"/>
      <c r="B6699" s="294"/>
      <c r="C6699" s="294"/>
      <c r="D6699" s="294"/>
      <c r="E6699" s="294"/>
      <c r="F6699" s="294"/>
    </row>
    <row r="6700">
      <c r="A6700" s="294" t="s">
        <v>22572</v>
      </c>
      <c r="B6700" s="294"/>
      <c r="C6700" s="294"/>
      <c r="D6700" s="294"/>
      <c r="E6700" s="294"/>
      <c r="F6700" s="294"/>
    </row>
    <row r="6701">
      <c r="A6701" s="294" t="s">
        <v>23322</v>
      </c>
      <c r="B6701" s="294"/>
      <c r="C6701" s="294"/>
      <c r="D6701" s="294"/>
      <c r="E6701" s="294"/>
      <c r="F6701" s="294"/>
    </row>
    <row r="6702">
      <c r="A6702" s="294"/>
      <c r="B6702" s="294"/>
      <c r="C6702" s="294"/>
      <c r="D6702" s="294"/>
      <c r="E6702" s="294"/>
      <c r="F6702" s="294"/>
    </row>
    <row r="6703">
      <c r="A6703" s="294" t="s">
        <v>25847</v>
      </c>
      <c r="B6703" s="294"/>
      <c r="C6703" s="294"/>
      <c r="D6703" s="294"/>
      <c r="E6703" s="294"/>
      <c r="F6703" s="294"/>
    </row>
    <row r="6704">
      <c r="A6704" s="294" t="s">
        <v>25848</v>
      </c>
      <c r="B6704" s="294"/>
      <c r="C6704" s="294"/>
      <c r="D6704" s="294"/>
      <c r="E6704" s="294"/>
      <c r="F6704" s="294"/>
    </row>
    <row r="6705">
      <c r="A6705" s="294" t="s">
        <v>25849</v>
      </c>
      <c r="B6705" s="294"/>
      <c r="C6705" s="294"/>
      <c r="D6705" s="294"/>
      <c r="E6705" s="294"/>
      <c r="F6705" s="294"/>
    </row>
    <row r="6706">
      <c r="A6706" s="294" t="s">
        <v>25850</v>
      </c>
      <c r="B6706" s="294"/>
      <c r="C6706" s="294"/>
      <c r="D6706" s="294"/>
      <c r="E6706" s="294"/>
      <c r="F6706" s="294"/>
    </row>
    <row r="6707">
      <c r="A6707" s="294"/>
      <c r="B6707" s="294"/>
      <c r="C6707" s="294"/>
      <c r="D6707" s="294"/>
      <c r="E6707" s="294"/>
      <c r="F6707" s="294"/>
    </row>
    <row r="6708">
      <c r="A6708" s="294"/>
      <c r="B6708" s="294"/>
      <c r="C6708" s="294"/>
      <c r="D6708" s="294"/>
      <c r="E6708" s="294"/>
      <c r="F6708" s="294"/>
    </row>
    <row r="6709">
      <c r="A6709" s="294" t="s">
        <v>22156</v>
      </c>
      <c r="B6709" s="294"/>
      <c r="C6709" s="294"/>
      <c r="D6709" s="294"/>
      <c r="E6709" s="294"/>
      <c r="F6709" s="294"/>
    </row>
    <row r="6710">
      <c r="A6710" s="294"/>
      <c r="B6710" s="294"/>
      <c r="C6710" s="294"/>
      <c r="D6710" s="294"/>
      <c r="E6710" s="294"/>
      <c r="F6710" s="294"/>
    </row>
    <row r="6711">
      <c r="A6711" s="294" t="s">
        <v>22492</v>
      </c>
      <c r="B6711" s="294"/>
      <c r="C6711" s="294"/>
      <c r="D6711" s="294"/>
      <c r="E6711" s="294"/>
      <c r="F6711" s="294"/>
    </row>
    <row r="6712">
      <c r="A6712" s="294" t="s">
        <v>25851</v>
      </c>
      <c r="B6712" s="294"/>
      <c r="C6712" s="294"/>
      <c r="D6712" s="294"/>
      <c r="E6712" s="294"/>
      <c r="F6712" s="294"/>
    </row>
    <row r="6713">
      <c r="A6713" s="294" t="s">
        <v>25852</v>
      </c>
      <c r="B6713" s="294"/>
      <c r="C6713" s="294"/>
      <c r="D6713" s="294"/>
      <c r="E6713" s="294"/>
      <c r="F6713" s="294"/>
    </row>
    <row r="6714">
      <c r="A6714" s="294" t="s">
        <v>25853</v>
      </c>
      <c r="B6714" s="294"/>
      <c r="C6714" s="294"/>
      <c r="D6714" s="294"/>
      <c r="E6714" s="294"/>
      <c r="F6714" s="294"/>
    </row>
    <row r="6715">
      <c r="A6715" s="294" t="s">
        <v>25854</v>
      </c>
      <c r="B6715" s="294"/>
      <c r="C6715" s="294"/>
      <c r="D6715" s="294"/>
      <c r="E6715" s="294"/>
      <c r="F6715" s="294"/>
    </row>
    <row r="6716">
      <c r="A6716" s="294"/>
      <c r="B6716" s="294"/>
      <c r="C6716" s="294"/>
      <c r="D6716" s="294"/>
      <c r="E6716" s="294"/>
      <c r="F6716" s="294"/>
    </row>
    <row r="6717">
      <c r="A6717" s="294"/>
      <c r="B6717" s="294"/>
      <c r="C6717" s="294"/>
      <c r="D6717" s="294"/>
      <c r="E6717" s="294"/>
      <c r="F6717" s="294"/>
    </row>
    <row r="6718">
      <c r="A6718" s="294" t="s">
        <v>25745</v>
      </c>
      <c r="B6718" s="294"/>
      <c r="C6718" s="294"/>
      <c r="D6718" s="294"/>
      <c r="E6718" s="294"/>
      <c r="F6718" s="294"/>
    </row>
    <row r="6719">
      <c r="A6719" s="294"/>
      <c r="B6719" s="294"/>
      <c r="C6719" s="294"/>
      <c r="D6719" s="294"/>
      <c r="E6719" s="294"/>
      <c r="F6719" s="294"/>
    </row>
    <row r="6720">
      <c r="A6720" s="294"/>
      <c r="B6720" s="294"/>
      <c r="C6720" s="294"/>
      <c r="D6720" s="294"/>
      <c r="E6720" s="294"/>
      <c r="F6720" s="294"/>
    </row>
    <row r="6721">
      <c r="A6721" s="294" t="s">
        <v>25855</v>
      </c>
      <c r="B6721" s="294"/>
      <c r="C6721" s="294"/>
      <c r="D6721" s="294"/>
      <c r="E6721" s="294"/>
      <c r="F6721" s="294"/>
    </row>
    <row r="6722">
      <c r="A6722" s="294" t="s">
        <v>23208</v>
      </c>
      <c r="B6722" s="294"/>
      <c r="C6722" s="294"/>
      <c r="D6722" s="294"/>
      <c r="E6722" s="294"/>
      <c r="F6722" s="294"/>
    </row>
    <row r="6723">
      <c r="A6723" s="294" t="s">
        <v>25856</v>
      </c>
      <c r="B6723" s="294"/>
      <c r="C6723" s="294"/>
      <c r="D6723" s="294"/>
      <c r="E6723" s="294"/>
      <c r="F6723" s="294"/>
    </row>
    <row r="6724">
      <c r="A6724" s="294" t="s">
        <v>25857</v>
      </c>
      <c r="B6724" s="294"/>
      <c r="C6724" s="294"/>
      <c r="D6724" s="294"/>
      <c r="E6724" s="294"/>
      <c r="F6724" s="294"/>
    </row>
    <row r="6725">
      <c r="A6725" s="294" t="s">
        <v>25858</v>
      </c>
      <c r="B6725" s="294"/>
      <c r="C6725" s="294"/>
      <c r="D6725" s="294"/>
      <c r="E6725" s="294"/>
      <c r="F6725" s="294"/>
    </row>
    <row r="6726">
      <c r="A6726" s="294" t="s">
        <v>25859</v>
      </c>
      <c r="B6726" s="294"/>
      <c r="C6726" s="294"/>
      <c r="D6726" s="294"/>
      <c r="E6726" s="294"/>
      <c r="F6726" s="294"/>
    </row>
    <row r="6727">
      <c r="A6727" s="294" t="s">
        <v>22873</v>
      </c>
      <c r="B6727" s="294"/>
      <c r="C6727" s="294"/>
      <c r="D6727" s="294"/>
      <c r="E6727" s="294"/>
      <c r="F6727" s="294"/>
    </row>
    <row r="6728">
      <c r="A6728" s="294" t="s">
        <v>25860</v>
      </c>
      <c r="B6728" s="294"/>
      <c r="C6728" s="294"/>
      <c r="D6728" s="294"/>
      <c r="E6728" s="294"/>
      <c r="F6728" s="294"/>
    </row>
    <row r="6729">
      <c r="A6729" s="294" t="s">
        <v>25861</v>
      </c>
      <c r="B6729" s="294"/>
      <c r="C6729" s="294"/>
      <c r="D6729" s="294"/>
      <c r="E6729" s="294"/>
      <c r="F6729" s="294"/>
    </row>
    <row r="6730">
      <c r="A6730" s="294" t="s">
        <v>25862</v>
      </c>
      <c r="B6730" s="294"/>
      <c r="C6730" s="294"/>
      <c r="D6730" s="294"/>
      <c r="E6730" s="294"/>
      <c r="F6730" s="294"/>
    </row>
    <row r="6731">
      <c r="A6731" s="294" t="s">
        <v>21715</v>
      </c>
      <c r="B6731" s="294"/>
      <c r="C6731" s="294"/>
      <c r="D6731" s="294"/>
      <c r="E6731" s="294"/>
      <c r="F6731" s="294"/>
    </row>
    <row r="6732">
      <c r="A6732" s="294" t="s">
        <v>25863</v>
      </c>
      <c r="B6732" s="294"/>
      <c r="C6732" s="294"/>
      <c r="D6732" s="294"/>
      <c r="E6732" s="294"/>
      <c r="F6732" s="294"/>
    </row>
    <row r="6733">
      <c r="A6733" s="294"/>
      <c r="B6733" s="294"/>
      <c r="C6733" s="294"/>
      <c r="D6733" s="294"/>
      <c r="E6733" s="294"/>
      <c r="F6733" s="294"/>
    </row>
    <row r="6734">
      <c r="A6734" s="294" t="s">
        <v>21312</v>
      </c>
      <c r="B6734" s="294"/>
      <c r="C6734" s="294"/>
      <c r="D6734" s="294"/>
      <c r="E6734" s="294"/>
      <c r="F6734" s="294"/>
    </row>
    <row r="6735">
      <c r="A6735" s="294" t="s">
        <v>25864</v>
      </c>
      <c r="B6735" s="294"/>
      <c r="C6735" s="294"/>
      <c r="D6735" s="294"/>
      <c r="E6735" s="294"/>
      <c r="F6735" s="294"/>
    </row>
    <row r="6736">
      <c r="A6736" s="294" t="s">
        <v>21270</v>
      </c>
      <c r="B6736" s="294"/>
      <c r="C6736" s="294"/>
      <c r="D6736" s="294"/>
      <c r="E6736" s="294"/>
      <c r="F6736" s="294"/>
    </row>
    <row r="6737">
      <c r="A6737" s="294" t="s">
        <v>25865</v>
      </c>
      <c r="B6737" s="294"/>
      <c r="C6737" s="294"/>
      <c r="D6737" s="294"/>
      <c r="E6737" s="294"/>
      <c r="F6737" s="294"/>
    </row>
    <row r="6738">
      <c r="A6738" s="294" t="s">
        <v>25866</v>
      </c>
      <c r="B6738" s="294"/>
      <c r="C6738" s="294"/>
      <c r="D6738" s="294"/>
      <c r="E6738" s="294"/>
      <c r="F6738" s="294"/>
    </row>
    <row r="6739">
      <c r="A6739" s="294"/>
      <c r="B6739" s="294"/>
      <c r="C6739" s="294"/>
      <c r="D6739" s="294"/>
      <c r="E6739" s="294"/>
      <c r="F6739" s="294"/>
    </row>
    <row r="6740">
      <c r="A6740" s="294" t="s">
        <v>22512</v>
      </c>
      <c r="B6740" s="294"/>
      <c r="C6740" s="294"/>
      <c r="D6740" s="294"/>
      <c r="E6740" s="294"/>
      <c r="F6740" s="294"/>
    </row>
    <row r="6741">
      <c r="A6741" s="294" t="s">
        <v>25867</v>
      </c>
      <c r="B6741" s="294"/>
      <c r="C6741" s="294"/>
      <c r="D6741" s="294"/>
      <c r="E6741" s="294"/>
      <c r="F6741" s="294"/>
    </row>
    <row r="6742">
      <c r="A6742" s="294"/>
      <c r="B6742" s="294"/>
      <c r="C6742" s="294"/>
      <c r="D6742" s="294"/>
      <c r="E6742" s="294"/>
      <c r="F6742" s="294"/>
    </row>
    <row r="6743">
      <c r="A6743" s="294" t="s">
        <v>25868</v>
      </c>
      <c r="B6743" s="294"/>
      <c r="C6743" s="294"/>
      <c r="D6743" s="294"/>
      <c r="E6743" s="294"/>
      <c r="F6743" s="294"/>
    </row>
    <row r="6744">
      <c r="A6744" s="294" t="s">
        <v>25869</v>
      </c>
      <c r="B6744" s="294"/>
      <c r="C6744" s="294"/>
      <c r="D6744" s="294"/>
      <c r="E6744" s="294"/>
      <c r="F6744" s="294"/>
    </row>
    <row r="6745">
      <c r="A6745" s="294" t="s">
        <v>25870</v>
      </c>
      <c r="B6745" s="294"/>
      <c r="C6745" s="294"/>
      <c r="D6745" s="294"/>
      <c r="E6745" s="294"/>
      <c r="F6745" s="294"/>
    </row>
    <row r="6746">
      <c r="A6746" s="294" t="s">
        <v>25871</v>
      </c>
      <c r="B6746" s="294"/>
      <c r="C6746" s="294"/>
      <c r="D6746" s="294"/>
      <c r="E6746" s="294"/>
      <c r="F6746" s="294"/>
    </row>
    <row r="6747">
      <c r="A6747" s="294" t="s">
        <v>25872</v>
      </c>
      <c r="B6747" s="294"/>
      <c r="C6747" s="294"/>
      <c r="D6747" s="294"/>
      <c r="E6747" s="294"/>
      <c r="F6747" s="294"/>
    </row>
    <row r="6748">
      <c r="A6748" s="294" t="s">
        <v>25873</v>
      </c>
      <c r="B6748" s="294"/>
      <c r="C6748" s="294"/>
      <c r="D6748" s="294"/>
      <c r="E6748" s="294"/>
      <c r="F6748" s="294"/>
    </row>
    <row r="6749">
      <c r="A6749" s="294" t="s">
        <v>25874</v>
      </c>
      <c r="B6749" s="294"/>
      <c r="C6749" s="294"/>
      <c r="D6749" s="294"/>
      <c r="E6749" s="294"/>
      <c r="F6749" s="294"/>
    </row>
    <row r="6750">
      <c r="A6750" s="294" t="s">
        <v>25875</v>
      </c>
      <c r="B6750" s="294"/>
      <c r="C6750" s="294"/>
      <c r="D6750" s="294"/>
      <c r="E6750" s="294"/>
      <c r="F6750" s="294"/>
    </row>
    <row r="6751">
      <c r="A6751" s="294" t="s">
        <v>25876</v>
      </c>
      <c r="B6751" s="294"/>
      <c r="C6751" s="294"/>
      <c r="D6751" s="294"/>
      <c r="E6751" s="294"/>
      <c r="F6751" s="294"/>
    </row>
    <row r="6752">
      <c r="A6752" s="294" t="s">
        <v>25877</v>
      </c>
      <c r="B6752" s="294"/>
      <c r="C6752" s="294"/>
      <c r="D6752" s="294"/>
      <c r="E6752" s="294"/>
      <c r="F6752" s="294"/>
    </row>
    <row r="6753">
      <c r="A6753" s="294" t="s">
        <v>25878</v>
      </c>
      <c r="B6753" s="294"/>
      <c r="C6753" s="294"/>
      <c r="D6753" s="294"/>
      <c r="E6753" s="294"/>
      <c r="F6753" s="294"/>
    </row>
    <row r="6754">
      <c r="A6754" s="294" t="s">
        <v>25879</v>
      </c>
      <c r="B6754" s="294"/>
      <c r="C6754" s="294"/>
      <c r="D6754" s="294"/>
      <c r="E6754" s="294"/>
      <c r="F6754" s="294"/>
    </row>
    <row r="6755">
      <c r="A6755" s="294" t="s">
        <v>25880</v>
      </c>
      <c r="B6755" s="294"/>
      <c r="C6755" s="294"/>
      <c r="D6755" s="294"/>
      <c r="E6755" s="294"/>
      <c r="F6755" s="294"/>
    </row>
    <row r="6756">
      <c r="A6756" s="294" t="s">
        <v>25881</v>
      </c>
      <c r="B6756" s="294"/>
      <c r="C6756" s="294"/>
      <c r="D6756" s="294"/>
      <c r="E6756" s="294"/>
      <c r="F6756" s="294"/>
    </row>
    <row r="6757">
      <c r="A6757" s="294" t="s">
        <v>25882</v>
      </c>
      <c r="B6757" s="294"/>
      <c r="C6757" s="294"/>
      <c r="D6757" s="294"/>
      <c r="E6757" s="294"/>
      <c r="F6757" s="294"/>
    </row>
    <row r="6758">
      <c r="A6758" s="294"/>
      <c r="B6758" s="294"/>
      <c r="C6758" s="294"/>
      <c r="D6758" s="294"/>
      <c r="E6758" s="294"/>
      <c r="F6758" s="294"/>
    </row>
    <row r="6759">
      <c r="A6759" s="294" t="s">
        <v>23703</v>
      </c>
      <c r="B6759" s="294"/>
      <c r="C6759" s="294"/>
      <c r="D6759" s="294"/>
      <c r="E6759" s="294"/>
      <c r="F6759" s="294"/>
    </row>
    <row r="6760">
      <c r="A6760" s="294" t="s">
        <v>24037</v>
      </c>
      <c r="B6760" s="294"/>
      <c r="C6760" s="294"/>
      <c r="D6760" s="294"/>
      <c r="E6760" s="294"/>
      <c r="F6760" s="294"/>
    </row>
    <row r="6761">
      <c r="A6761" s="294"/>
      <c r="B6761" s="294"/>
      <c r="C6761" s="294"/>
      <c r="D6761" s="294"/>
      <c r="E6761" s="294"/>
      <c r="F6761" s="294"/>
    </row>
    <row r="6762">
      <c r="A6762" s="294" t="s">
        <v>25883</v>
      </c>
      <c r="B6762" s="294"/>
      <c r="C6762" s="294"/>
      <c r="D6762" s="294"/>
      <c r="E6762" s="294"/>
      <c r="F6762" s="294"/>
    </row>
    <row r="6763">
      <c r="A6763" s="294" t="s">
        <v>25884</v>
      </c>
      <c r="B6763" s="294"/>
      <c r="C6763" s="294"/>
      <c r="D6763" s="294"/>
      <c r="E6763" s="294"/>
      <c r="F6763" s="294"/>
    </row>
    <row r="6764">
      <c r="A6764" s="294" t="s">
        <v>25885</v>
      </c>
      <c r="B6764" s="294"/>
      <c r="C6764" s="294"/>
      <c r="D6764" s="294"/>
      <c r="E6764" s="294"/>
      <c r="F6764" s="294"/>
    </row>
    <row r="6765">
      <c r="A6765" s="294" t="s">
        <v>25886</v>
      </c>
      <c r="B6765" s="294"/>
      <c r="C6765" s="294"/>
      <c r="D6765" s="294"/>
      <c r="E6765" s="294"/>
      <c r="F6765" s="294"/>
    </row>
    <row r="6766">
      <c r="A6766" s="294" t="s">
        <v>25887</v>
      </c>
      <c r="B6766" s="294"/>
      <c r="C6766" s="294"/>
      <c r="D6766" s="294"/>
      <c r="E6766" s="294"/>
      <c r="F6766" s="294"/>
    </row>
    <row r="6767">
      <c r="A6767" s="294" t="s">
        <v>25888</v>
      </c>
      <c r="B6767" s="294"/>
      <c r="C6767" s="294"/>
      <c r="D6767" s="294"/>
      <c r="E6767" s="294"/>
      <c r="F6767" s="294"/>
    </row>
    <row r="6768">
      <c r="A6768" s="294"/>
      <c r="B6768" s="294"/>
      <c r="C6768" s="294"/>
      <c r="D6768" s="294"/>
      <c r="E6768" s="294"/>
      <c r="F6768" s="294"/>
    </row>
    <row r="6769">
      <c r="A6769" s="294" t="s">
        <v>23812</v>
      </c>
      <c r="B6769" s="294"/>
      <c r="C6769" s="294"/>
      <c r="D6769" s="294"/>
      <c r="E6769" s="294"/>
      <c r="F6769" s="294"/>
    </row>
    <row r="6770">
      <c r="A6770" s="294" t="s">
        <v>25889</v>
      </c>
      <c r="B6770" s="294"/>
      <c r="C6770" s="294"/>
      <c r="D6770" s="294"/>
      <c r="E6770" s="294"/>
      <c r="F6770" s="294"/>
    </row>
    <row r="6771">
      <c r="A6771" s="294"/>
      <c r="B6771" s="294"/>
      <c r="C6771" s="294"/>
      <c r="D6771" s="294"/>
      <c r="E6771" s="294"/>
      <c r="F6771" s="294"/>
    </row>
    <row r="6772">
      <c r="A6772" s="294" t="s">
        <v>25890</v>
      </c>
      <c r="B6772" s="294"/>
      <c r="C6772" s="294"/>
      <c r="D6772" s="294"/>
      <c r="E6772" s="294"/>
      <c r="F6772" s="294"/>
    </row>
    <row r="6773">
      <c r="A6773" s="294" t="s">
        <v>25891</v>
      </c>
      <c r="B6773" s="294"/>
      <c r="C6773" s="294"/>
      <c r="D6773" s="294"/>
      <c r="E6773" s="294"/>
      <c r="F6773" s="294"/>
    </row>
    <row r="6774">
      <c r="A6774" s="294" t="s">
        <v>25892</v>
      </c>
      <c r="B6774" s="294"/>
      <c r="C6774" s="294"/>
      <c r="D6774" s="294"/>
      <c r="E6774" s="294"/>
      <c r="F6774" s="294"/>
    </row>
    <row r="6775">
      <c r="A6775" s="294" t="s">
        <v>25893</v>
      </c>
      <c r="B6775" s="294"/>
      <c r="C6775" s="294"/>
      <c r="D6775" s="294"/>
      <c r="E6775" s="294"/>
      <c r="F6775" s="294"/>
    </row>
    <row r="6776">
      <c r="A6776" s="294" t="s">
        <v>25265</v>
      </c>
      <c r="B6776" s="294"/>
      <c r="C6776" s="294"/>
      <c r="D6776" s="294"/>
      <c r="E6776" s="294"/>
      <c r="F6776" s="294"/>
    </row>
    <row r="6777">
      <c r="A6777" s="294" t="s">
        <v>25894</v>
      </c>
      <c r="B6777" s="294"/>
      <c r="C6777" s="294"/>
      <c r="D6777" s="294"/>
      <c r="E6777" s="294"/>
      <c r="F6777" s="294"/>
    </row>
    <row r="6778">
      <c r="A6778" s="294"/>
      <c r="B6778" s="294"/>
      <c r="C6778" s="294"/>
      <c r="D6778" s="294"/>
      <c r="E6778" s="294"/>
      <c r="F6778" s="294"/>
    </row>
    <row r="6779">
      <c r="A6779" s="294" t="s">
        <v>21312</v>
      </c>
      <c r="B6779" s="294"/>
      <c r="C6779" s="294"/>
      <c r="D6779" s="294"/>
      <c r="E6779" s="294"/>
      <c r="F6779" s="294"/>
    </row>
    <row r="6780">
      <c r="A6780" s="294" t="s">
        <v>25895</v>
      </c>
      <c r="B6780" s="294"/>
      <c r="C6780" s="294"/>
      <c r="D6780" s="294"/>
      <c r="E6780" s="294"/>
      <c r="F6780" s="294"/>
    </row>
    <row r="6781">
      <c r="A6781" s="294" t="s">
        <v>22824</v>
      </c>
      <c r="B6781" s="294"/>
      <c r="C6781" s="294"/>
      <c r="D6781" s="294"/>
      <c r="E6781" s="294"/>
      <c r="F6781" s="294"/>
    </row>
    <row r="6782">
      <c r="A6782" s="294" t="s">
        <v>25896</v>
      </c>
      <c r="B6782" s="294"/>
      <c r="C6782" s="294"/>
      <c r="D6782" s="294"/>
      <c r="E6782" s="294"/>
      <c r="F6782" s="294"/>
    </row>
    <row r="6783">
      <c r="A6783" s="294" t="s">
        <v>25897</v>
      </c>
      <c r="B6783" s="294"/>
      <c r="C6783" s="294"/>
      <c r="D6783" s="294"/>
      <c r="E6783" s="294"/>
      <c r="F6783" s="294"/>
    </row>
    <row r="6784">
      <c r="A6784" s="294"/>
      <c r="B6784" s="294"/>
      <c r="C6784" s="294"/>
      <c r="D6784" s="294"/>
      <c r="E6784" s="294"/>
      <c r="F6784" s="294"/>
    </row>
    <row r="6785">
      <c r="A6785" s="294" t="s">
        <v>21429</v>
      </c>
      <c r="B6785" s="294"/>
      <c r="C6785" s="294"/>
      <c r="D6785" s="294"/>
      <c r="E6785" s="294"/>
      <c r="F6785" s="294"/>
    </row>
    <row r="6786">
      <c r="A6786" s="294"/>
      <c r="B6786" s="294"/>
      <c r="C6786" s="294"/>
      <c r="D6786" s="294"/>
      <c r="E6786" s="294"/>
      <c r="F6786" s="294"/>
    </row>
    <row r="6787">
      <c r="A6787" s="294"/>
      <c r="B6787" s="294"/>
      <c r="C6787" s="294"/>
      <c r="D6787" s="294"/>
      <c r="E6787" s="294"/>
      <c r="F6787" s="294"/>
    </row>
    <row r="6788">
      <c r="A6788" s="294" t="s">
        <v>25898</v>
      </c>
      <c r="B6788" s="294"/>
      <c r="C6788" s="294"/>
      <c r="D6788" s="294"/>
      <c r="E6788" s="294"/>
      <c r="F6788" s="294"/>
    </row>
    <row r="6789">
      <c r="A6789" s="294" t="s">
        <v>25899</v>
      </c>
      <c r="B6789" s="294"/>
      <c r="C6789" s="294"/>
      <c r="D6789" s="294"/>
      <c r="E6789" s="294"/>
      <c r="F6789" s="294"/>
    </row>
    <row r="6790">
      <c r="A6790" s="294" t="s">
        <v>25900</v>
      </c>
      <c r="B6790" s="294"/>
      <c r="C6790" s="294"/>
      <c r="D6790" s="294"/>
      <c r="E6790" s="294"/>
      <c r="F6790" s="294"/>
    </row>
    <row r="6791">
      <c r="A6791" s="294" t="s">
        <v>25901</v>
      </c>
      <c r="B6791" s="294"/>
      <c r="C6791" s="294"/>
      <c r="D6791" s="294"/>
      <c r="E6791" s="294"/>
      <c r="F6791" s="294"/>
    </row>
    <row r="6792">
      <c r="A6792" s="294" t="s">
        <v>25902</v>
      </c>
      <c r="B6792" s="294"/>
      <c r="C6792" s="294"/>
      <c r="D6792" s="294"/>
      <c r="E6792" s="294"/>
      <c r="F6792" s="294"/>
    </row>
    <row r="6793">
      <c r="A6793" s="294" t="s">
        <v>25903</v>
      </c>
      <c r="B6793" s="294"/>
      <c r="C6793" s="294"/>
      <c r="D6793" s="294"/>
      <c r="E6793" s="294"/>
      <c r="F6793" s="294"/>
    </row>
    <row r="6794">
      <c r="A6794" s="294" t="s">
        <v>25904</v>
      </c>
      <c r="B6794" s="294"/>
      <c r="C6794" s="294"/>
      <c r="D6794" s="294"/>
      <c r="E6794" s="294"/>
      <c r="F6794" s="294"/>
    </row>
    <row r="6795">
      <c r="A6795" s="294"/>
      <c r="B6795" s="294"/>
      <c r="C6795" s="294"/>
      <c r="D6795" s="294"/>
      <c r="E6795" s="294"/>
      <c r="F6795" s="294"/>
    </row>
    <row r="6796">
      <c r="A6796" s="294"/>
      <c r="B6796" s="294"/>
      <c r="C6796" s="294"/>
      <c r="D6796" s="294"/>
      <c r="E6796" s="294"/>
      <c r="F6796" s="294"/>
    </row>
    <row r="6797">
      <c r="A6797" s="294" t="s">
        <v>22564</v>
      </c>
      <c r="B6797" s="294"/>
      <c r="C6797" s="294"/>
      <c r="D6797" s="294"/>
      <c r="E6797" s="294"/>
      <c r="F6797" s="294"/>
    </row>
    <row r="6798">
      <c r="A6798" s="294" t="s">
        <v>25905</v>
      </c>
      <c r="B6798" s="294"/>
      <c r="C6798" s="294"/>
      <c r="D6798" s="294"/>
      <c r="E6798" s="294"/>
      <c r="F6798" s="294"/>
    </row>
    <row r="6799">
      <c r="A6799" s="294"/>
      <c r="B6799" s="294"/>
      <c r="C6799" s="294"/>
      <c r="D6799" s="294"/>
      <c r="E6799" s="294"/>
      <c r="F6799" s="294"/>
    </row>
    <row r="6800">
      <c r="A6800" s="294" t="s">
        <v>25906</v>
      </c>
      <c r="B6800" s="294"/>
      <c r="C6800" s="294"/>
      <c r="D6800" s="294"/>
      <c r="E6800" s="294"/>
      <c r="F6800" s="294"/>
    </row>
    <row r="6801">
      <c r="A6801" s="294" t="s">
        <v>25907</v>
      </c>
      <c r="B6801" s="294"/>
      <c r="C6801" s="294"/>
      <c r="D6801" s="294"/>
      <c r="E6801" s="294"/>
      <c r="F6801" s="294"/>
    </row>
    <row r="6802">
      <c r="A6802" s="294" t="s">
        <v>25908</v>
      </c>
      <c r="B6802" s="294"/>
      <c r="C6802" s="294"/>
      <c r="D6802" s="294"/>
      <c r="E6802" s="294"/>
      <c r="F6802" s="294"/>
    </row>
    <row r="6803">
      <c r="A6803" s="294" t="s">
        <v>25909</v>
      </c>
      <c r="B6803" s="294"/>
      <c r="C6803" s="294"/>
      <c r="D6803" s="294"/>
      <c r="E6803" s="294"/>
      <c r="F6803" s="294"/>
    </row>
    <row r="6804">
      <c r="A6804" s="294" t="s">
        <v>25910</v>
      </c>
      <c r="B6804" s="294"/>
      <c r="C6804" s="294"/>
      <c r="D6804" s="294"/>
      <c r="E6804" s="294"/>
      <c r="F6804" s="294"/>
    </row>
    <row r="6805">
      <c r="A6805" s="294" t="s">
        <v>25911</v>
      </c>
      <c r="B6805" s="294"/>
      <c r="C6805" s="294"/>
      <c r="D6805" s="294"/>
      <c r="E6805" s="294"/>
      <c r="F6805" s="294"/>
    </row>
    <row r="6806">
      <c r="A6806" s="294"/>
      <c r="B6806" s="294"/>
      <c r="C6806" s="294"/>
      <c r="D6806" s="294"/>
      <c r="E6806" s="294"/>
      <c r="F6806" s="294"/>
    </row>
    <row r="6807">
      <c r="A6807" s="294" t="s">
        <v>25912</v>
      </c>
      <c r="B6807" s="294"/>
      <c r="C6807" s="294"/>
      <c r="D6807" s="294"/>
      <c r="E6807" s="294"/>
      <c r="F6807" s="294"/>
    </row>
    <row r="6808">
      <c r="A6808" s="294"/>
      <c r="B6808" s="294"/>
      <c r="C6808" s="294"/>
      <c r="D6808" s="294"/>
      <c r="E6808" s="294"/>
      <c r="F6808" s="294"/>
    </row>
    <row r="6809">
      <c r="A6809" s="294" t="s">
        <v>25913</v>
      </c>
      <c r="B6809" s="294"/>
      <c r="C6809" s="294"/>
      <c r="D6809" s="294"/>
      <c r="E6809" s="294"/>
      <c r="F6809" s="294"/>
    </row>
    <row r="6810">
      <c r="A6810" s="294" t="s">
        <v>25914</v>
      </c>
      <c r="B6810" s="294"/>
      <c r="C6810" s="294"/>
      <c r="D6810" s="294"/>
      <c r="E6810" s="294"/>
      <c r="F6810" s="294"/>
    </row>
    <row r="6811">
      <c r="A6811" s="294" t="s">
        <v>25915</v>
      </c>
      <c r="B6811" s="294"/>
      <c r="C6811" s="294"/>
      <c r="D6811" s="294"/>
      <c r="E6811" s="294"/>
      <c r="F6811" s="294"/>
    </row>
    <row r="6812">
      <c r="A6812" s="294" t="s">
        <v>25916</v>
      </c>
      <c r="B6812" s="294"/>
      <c r="C6812" s="294"/>
      <c r="D6812" s="294"/>
      <c r="E6812" s="294"/>
      <c r="F6812" s="294"/>
    </row>
    <row r="6813">
      <c r="A6813" s="294" t="s">
        <v>25917</v>
      </c>
      <c r="B6813" s="294"/>
      <c r="C6813" s="294"/>
      <c r="D6813" s="294"/>
      <c r="E6813" s="294"/>
      <c r="F6813" s="294"/>
    </row>
    <row r="6814">
      <c r="A6814" s="294" t="s">
        <v>25918</v>
      </c>
      <c r="B6814" s="294"/>
      <c r="C6814" s="294"/>
      <c r="D6814" s="294"/>
      <c r="E6814" s="294"/>
      <c r="F6814" s="294"/>
    </row>
    <row r="6815">
      <c r="A6815" s="294" t="s">
        <v>25919</v>
      </c>
      <c r="B6815" s="294"/>
      <c r="C6815" s="294"/>
      <c r="D6815" s="294"/>
      <c r="E6815" s="294"/>
      <c r="F6815" s="294"/>
    </row>
    <row r="6816">
      <c r="A6816" s="294" t="s">
        <v>25920</v>
      </c>
      <c r="B6816" s="294"/>
      <c r="C6816" s="294"/>
      <c r="D6816" s="294"/>
      <c r="E6816" s="294"/>
      <c r="F6816" s="294"/>
    </row>
    <row r="6817">
      <c r="A6817" s="294" t="s">
        <v>25921</v>
      </c>
      <c r="B6817" s="294"/>
      <c r="C6817" s="294"/>
      <c r="D6817" s="294"/>
      <c r="E6817" s="294"/>
      <c r="F6817" s="294"/>
    </row>
    <row r="6818">
      <c r="A6818" s="294" t="s">
        <v>25922</v>
      </c>
      <c r="B6818" s="294"/>
      <c r="C6818" s="294"/>
      <c r="D6818" s="294"/>
      <c r="E6818" s="294"/>
      <c r="F6818" s="294"/>
    </row>
    <row r="6819">
      <c r="A6819" s="294" t="s">
        <v>25923</v>
      </c>
      <c r="B6819" s="294"/>
      <c r="C6819" s="294"/>
      <c r="D6819" s="294"/>
      <c r="E6819" s="294"/>
      <c r="F6819" s="294"/>
    </row>
    <row r="6820">
      <c r="A6820" s="294" t="s">
        <v>25924</v>
      </c>
      <c r="B6820" s="294"/>
      <c r="C6820" s="294"/>
      <c r="D6820" s="294"/>
      <c r="E6820" s="294"/>
      <c r="F6820" s="294"/>
    </row>
    <row r="6821">
      <c r="A6821" s="294"/>
      <c r="B6821" s="294"/>
      <c r="C6821" s="294"/>
      <c r="D6821" s="294"/>
      <c r="E6821" s="294"/>
      <c r="F6821" s="294"/>
    </row>
    <row r="6822">
      <c r="A6822" s="294" t="s">
        <v>23321</v>
      </c>
      <c r="B6822" s="294"/>
      <c r="C6822" s="294"/>
      <c r="D6822" s="294"/>
      <c r="E6822" s="294"/>
      <c r="F6822" s="294"/>
    </row>
    <row r="6823">
      <c r="A6823" s="294" t="s">
        <v>25925</v>
      </c>
      <c r="B6823" s="294"/>
      <c r="C6823" s="294"/>
      <c r="D6823" s="294"/>
      <c r="E6823" s="294"/>
      <c r="F6823" s="294"/>
    </row>
    <row r="6824">
      <c r="A6824" s="294"/>
      <c r="B6824" s="294"/>
      <c r="C6824" s="294"/>
      <c r="D6824" s="294"/>
      <c r="E6824" s="294"/>
      <c r="F6824" s="294"/>
    </row>
    <row r="6825">
      <c r="A6825" s="294" t="s">
        <v>25926</v>
      </c>
      <c r="B6825" s="294"/>
      <c r="C6825" s="294"/>
      <c r="D6825" s="294"/>
      <c r="E6825" s="294"/>
      <c r="F6825" s="294"/>
    </row>
    <row r="6826">
      <c r="A6826" s="294" t="s">
        <v>25927</v>
      </c>
      <c r="B6826" s="294"/>
      <c r="C6826" s="294"/>
      <c r="D6826" s="294"/>
      <c r="E6826" s="294"/>
      <c r="F6826" s="294"/>
    </row>
    <row r="6827">
      <c r="A6827" s="294" t="s">
        <v>25928</v>
      </c>
      <c r="B6827" s="294"/>
      <c r="C6827" s="294"/>
      <c r="D6827" s="294"/>
      <c r="E6827" s="294"/>
      <c r="F6827" s="294"/>
    </row>
    <row r="6828">
      <c r="A6828" s="294" t="s">
        <v>25929</v>
      </c>
      <c r="B6828" s="294"/>
      <c r="C6828" s="294"/>
      <c r="D6828" s="294"/>
      <c r="E6828" s="294"/>
      <c r="F6828" s="294"/>
    </row>
    <row r="6829">
      <c r="A6829" s="294"/>
      <c r="B6829" s="294"/>
      <c r="C6829" s="294"/>
      <c r="D6829" s="294"/>
      <c r="E6829" s="294"/>
      <c r="F6829" s="294"/>
    </row>
    <row r="6830">
      <c r="A6830" s="294" t="s">
        <v>25338</v>
      </c>
      <c r="B6830" s="294"/>
      <c r="C6830" s="294"/>
      <c r="D6830" s="294"/>
      <c r="E6830" s="294"/>
      <c r="F6830" s="294"/>
    </row>
    <row r="6831">
      <c r="A6831" s="294" t="s">
        <v>24003</v>
      </c>
      <c r="B6831" s="294"/>
      <c r="C6831" s="294"/>
      <c r="D6831" s="294"/>
      <c r="E6831" s="294"/>
      <c r="F6831" s="294"/>
    </row>
    <row r="6832">
      <c r="A6832" s="294"/>
      <c r="B6832" s="294"/>
      <c r="C6832" s="294"/>
      <c r="D6832" s="294"/>
      <c r="E6832" s="294"/>
      <c r="F6832" s="294"/>
    </row>
    <row r="6833">
      <c r="A6833" s="294" t="s">
        <v>25930</v>
      </c>
      <c r="B6833" s="294"/>
      <c r="C6833" s="294"/>
      <c r="D6833" s="294"/>
      <c r="E6833" s="294"/>
      <c r="F6833" s="294"/>
    </row>
    <row r="6834">
      <c r="A6834" s="294" t="s">
        <v>25931</v>
      </c>
      <c r="B6834" s="294"/>
      <c r="C6834" s="294"/>
      <c r="D6834" s="294"/>
      <c r="E6834" s="294"/>
      <c r="F6834" s="294"/>
    </row>
    <row r="6835">
      <c r="A6835" s="294" t="s">
        <v>25932</v>
      </c>
      <c r="B6835" s="294"/>
      <c r="C6835" s="294"/>
      <c r="D6835" s="294"/>
      <c r="E6835" s="294"/>
      <c r="F6835" s="294"/>
    </row>
    <row r="6836">
      <c r="A6836" s="294" t="s">
        <v>25933</v>
      </c>
      <c r="B6836" s="294"/>
      <c r="C6836" s="294"/>
      <c r="D6836" s="294"/>
      <c r="E6836" s="294"/>
      <c r="F6836" s="294"/>
    </row>
    <row r="6837">
      <c r="A6837" s="294"/>
      <c r="B6837" s="294"/>
      <c r="C6837" s="294"/>
      <c r="D6837" s="294"/>
      <c r="E6837" s="294"/>
      <c r="F6837" s="294"/>
    </row>
    <row r="6838">
      <c r="A6838" s="294" t="s">
        <v>25934</v>
      </c>
      <c r="B6838" s="294"/>
      <c r="C6838" s="294"/>
      <c r="D6838" s="294"/>
      <c r="E6838" s="294"/>
      <c r="F6838" s="294"/>
    </row>
    <row r="6839">
      <c r="A6839" s="294"/>
      <c r="B6839" s="294"/>
      <c r="C6839" s="294"/>
      <c r="D6839" s="294"/>
      <c r="E6839" s="294"/>
      <c r="F6839" s="294"/>
    </row>
    <row r="6840">
      <c r="A6840" s="294" t="s">
        <v>25935</v>
      </c>
      <c r="B6840" s="294"/>
      <c r="C6840" s="294"/>
      <c r="D6840" s="294"/>
      <c r="E6840" s="294"/>
      <c r="F6840" s="294"/>
    </row>
    <row r="6841">
      <c r="A6841" s="294" t="s">
        <v>25936</v>
      </c>
      <c r="B6841" s="294"/>
      <c r="C6841" s="294"/>
      <c r="D6841" s="294"/>
      <c r="E6841" s="294"/>
      <c r="F6841" s="294"/>
    </row>
    <row r="6842">
      <c r="A6842" s="294" t="s">
        <v>25937</v>
      </c>
      <c r="B6842" s="294"/>
      <c r="C6842" s="294"/>
      <c r="D6842" s="294"/>
      <c r="E6842" s="294"/>
      <c r="F6842" s="294"/>
    </row>
    <row r="6843">
      <c r="A6843" s="294" t="s">
        <v>25938</v>
      </c>
      <c r="B6843" s="294"/>
      <c r="C6843" s="294"/>
      <c r="D6843" s="294"/>
      <c r="E6843" s="294"/>
      <c r="F6843" s="294"/>
    </row>
    <row r="6844">
      <c r="A6844" s="294" t="s">
        <v>25939</v>
      </c>
      <c r="B6844" s="294"/>
      <c r="C6844" s="294"/>
      <c r="D6844" s="294"/>
      <c r="E6844" s="294"/>
      <c r="F6844" s="294"/>
    </row>
    <row r="6845">
      <c r="A6845" s="294" t="s">
        <v>25940</v>
      </c>
      <c r="B6845" s="294"/>
      <c r="C6845" s="294"/>
      <c r="D6845" s="294"/>
      <c r="E6845" s="294"/>
      <c r="F6845" s="294"/>
    </row>
    <row r="6846">
      <c r="A6846" s="294" t="s">
        <v>25941</v>
      </c>
      <c r="B6846" s="294"/>
      <c r="C6846" s="294"/>
      <c r="D6846" s="294"/>
      <c r="E6846" s="294"/>
      <c r="F6846" s="294"/>
    </row>
    <row r="6847">
      <c r="A6847" s="294" t="s">
        <v>25942</v>
      </c>
      <c r="B6847" s="294"/>
      <c r="C6847" s="294"/>
      <c r="D6847" s="294"/>
      <c r="E6847" s="294"/>
      <c r="F6847" s="294"/>
    </row>
    <row r="6848">
      <c r="A6848" s="294" t="s">
        <v>25943</v>
      </c>
      <c r="B6848" s="294"/>
      <c r="C6848" s="294"/>
      <c r="D6848" s="294"/>
      <c r="E6848" s="294"/>
      <c r="F6848" s="294"/>
    </row>
    <row r="6849">
      <c r="A6849" s="294" t="s">
        <v>25944</v>
      </c>
      <c r="B6849" s="294"/>
      <c r="C6849" s="294"/>
      <c r="D6849" s="294"/>
      <c r="E6849" s="294"/>
      <c r="F6849" s="294"/>
    </row>
    <row r="6850">
      <c r="A6850" s="294" t="s">
        <v>25945</v>
      </c>
      <c r="B6850" s="294"/>
      <c r="C6850" s="294"/>
      <c r="D6850" s="294"/>
      <c r="E6850" s="294"/>
      <c r="F6850" s="294"/>
    </row>
    <row r="6851">
      <c r="A6851" s="294" t="s">
        <v>25946</v>
      </c>
      <c r="B6851" s="294"/>
      <c r="C6851" s="294"/>
      <c r="D6851" s="294"/>
      <c r="E6851" s="294"/>
      <c r="F6851" s="294"/>
    </row>
    <row r="6852">
      <c r="A6852" s="294" t="s">
        <v>25947</v>
      </c>
      <c r="B6852" s="294"/>
      <c r="C6852" s="294"/>
      <c r="D6852" s="294"/>
      <c r="E6852" s="294"/>
      <c r="F6852" s="294"/>
    </row>
    <row r="6853">
      <c r="A6853" s="294" t="s">
        <v>21715</v>
      </c>
      <c r="B6853" s="294"/>
      <c r="C6853" s="294"/>
      <c r="D6853" s="294"/>
      <c r="E6853" s="294"/>
      <c r="F6853" s="294"/>
    </row>
    <row r="6854">
      <c r="A6854" s="294" t="s">
        <v>25948</v>
      </c>
      <c r="B6854" s="294"/>
      <c r="C6854" s="294"/>
      <c r="D6854" s="294"/>
      <c r="E6854" s="294"/>
      <c r="F6854" s="294"/>
    </row>
    <row r="6855">
      <c r="A6855" s="294" t="s">
        <v>25949</v>
      </c>
      <c r="B6855" s="294"/>
      <c r="C6855" s="294"/>
      <c r="D6855" s="294"/>
      <c r="E6855" s="294"/>
      <c r="F6855" s="294"/>
    </row>
    <row r="6856">
      <c r="A6856" s="294" t="s">
        <v>25950</v>
      </c>
      <c r="B6856" s="294"/>
      <c r="C6856" s="294"/>
      <c r="D6856" s="294"/>
      <c r="E6856" s="294"/>
      <c r="F6856" s="294"/>
    </row>
    <row r="6857">
      <c r="A6857" s="294" t="s">
        <v>25951</v>
      </c>
      <c r="B6857" s="294"/>
      <c r="C6857" s="294"/>
      <c r="D6857" s="294"/>
      <c r="E6857" s="294"/>
      <c r="F6857" s="294"/>
    </row>
    <row r="6858">
      <c r="A6858" s="294"/>
      <c r="B6858" s="294"/>
      <c r="C6858" s="294"/>
      <c r="D6858" s="294"/>
      <c r="E6858" s="294"/>
      <c r="F6858" s="294"/>
    </row>
    <row r="6859">
      <c r="A6859" s="294"/>
      <c r="B6859" s="294"/>
      <c r="C6859" s="294"/>
      <c r="D6859" s="294"/>
      <c r="E6859" s="294"/>
      <c r="F6859" s="294"/>
    </row>
    <row r="6860">
      <c r="A6860" s="294" t="s">
        <v>21312</v>
      </c>
      <c r="B6860" s="294"/>
      <c r="C6860" s="294"/>
      <c r="D6860" s="294"/>
      <c r="E6860" s="294"/>
      <c r="F6860" s="294"/>
    </row>
    <row r="6861">
      <c r="A6861" s="294" t="s">
        <v>25952</v>
      </c>
      <c r="B6861" s="294"/>
      <c r="C6861" s="294"/>
      <c r="D6861" s="294"/>
      <c r="E6861" s="294"/>
      <c r="F6861" s="294"/>
    </row>
    <row r="6862">
      <c r="A6862" s="294"/>
      <c r="B6862" s="294"/>
      <c r="C6862" s="294"/>
      <c r="D6862" s="294"/>
      <c r="E6862" s="294"/>
      <c r="F6862" s="294"/>
    </row>
    <row r="6863">
      <c r="A6863" s="294"/>
      <c r="B6863" s="294"/>
      <c r="C6863" s="294"/>
      <c r="D6863" s="294"/>
      <c r="E6863" s="294"/>
      <c r="F6863" s="294"/>
    </row>
    <row r="6864">
      <c r="A6864" s="294" t="s">
        <v>25953</v>
      </c>
      <c r="B6864" s="294"/>
      <c r="C6864" s="294"/>
      <c r="D6864" s="294"/>
      <c r="E6864" s="294"/>
      <c r="F6864" s="294"/>
    </row>
    <row r="6865">
      <c r="A6865" s="294" t="s">
        <v>25954</v>
      </c>
      <c r="B6865" s="294"/>
      <c r="C6865" s="294"/>
      <c r="D6865" s="294"/>
      <c r="E6865" s="294"/>
      <c r="F6865" s="294"/>
    </row>
    <row r="6866">
      <c r="A6866" s="294" t="s">
        <v>25955</v>
      </c>
      <c r="B6866" s="294"/>
      <c r="C6866" s="294"/>
      <c r="D6866" s="294"/>
      <c r="E6866" s="294"/>
      <c r="F6866" s="294"/>
    </row>
    <row r="6867">
      <c r="A6867" s="294" t="s">
        <v>25956</v>
      </c>
      <c r="B6867" s="294"/>
      <c r="C6867" s="294"/>
      <c r="D6867" s="294"/>
      <c r="E6867" s="294"/>
      <c r="F6867" s="294"/>
    </row>
    <row r="6868">
      <c r="A6868" s="294"/>
      <c r="B6868" s="294"/>
      <c r="C6868" s="294"/>
      <c r="D6868" s="294"/>
      <c r="E6868" s="294"/>
      <c r="F6868" s="294"/>
    </row>
    <row r="6869">
      <c r="A6869" s="294"/>
      <c r="B6869" s="294"/>
      <c r="C6869" s="294"/>
      <c r="D6869" s="294"/>
      <c r="E6869" s="294"/>
      <c r="F6869" s="294"/>
    </row>
    <row r="6870">
      <c r="A6870" s="294"/>
      <c r="B6870" s="294"/>
      <c r="C6870" s="294"/>
      <c r="D6870" s="294"/>
      <c r="E6870" s="294"/>
      <c r="F6870" s="294"/>
    </row>
    <row r="6871">
      <c r="A6871" s="294" t="s">
        <v>25957</v>
      </c>
      <c r="B6871" s="294"/>
      <c r="C6871" s="294"/>
      <c r="D6871" s="294"/>
      <c r="E6871" s="294"/>
      <c r="F6871" s="294"/>
    </row>
    <row r="6872">
      <c r="A6872" s="294"/>
      <c r="B6872" s="294"/>
      <c r="C6872" s="294"/>
      <c r="D6872" s="294"/>
      <c r="E6872" s="294"/>
      <c r="F6872" s="294"/>
    </row>
    <row r="6873">
      <c r="A6873" s="294" t="s">
        <v>25958</v>
      </c>
      <c r="B6873" s="294"/>
      <c r="C6873" s="294"/>
      <c r="D6873" s="294"/>
      <c r="E6873" s="294"/>
      <c r="F6873" s="294"/>
    </row>
    <row r="6874">
      <c r="A6874" s="294"/>
      <c r="B6874" s="294"/>
      <c r="C6874" s="294"/>
      <c r="D6874" s="294"/>
      <c r="E6874" s="294"/>
      <c r="F6874" s="294"/>
    </row>
    <row r="6875">
      <c r="A6875" s="294"/>
      <c r="B6875" s="294"/>
      <c r="C6875" s="294"/>
      <c r="D6875" s="294"/>
      <c r="E6875" s="294"/>
      <c r="F6875" s="294"/>
    </row>
    <row r="6876">
      <c r="A6876" s="294" t="s">
        <v>25959</v>
      </c>
      <c r="B6876" s="294"/>
      <c r="C6876" s="294"/>
      <c r="D6876" s="294"/>
      <c r="E6876" s="294"/>
      <c r="F6876" s="294"/>
    </row>
    <row r="6877">
      <c r="A6877" s="294"/>
      <c r="B6877" s="294"/>
      <c r="C6877" s="294"/>
      <c r="D6877" s="294"/>
      <c r="E6877" s="294"/>
      <c r="F6877" s="294"/>
    </row>
    <row r="6878">
      <c r="A6878" s="294" t="s">
        <v>25960</v>
      </c>
      <c r="B6878" s="294"/>
      <c r="C6878" s="294"/>
      <c r="D6878" s="294"/>
      <c r="E6878" s="294"/>
      <c r="F6878" s="294"/>
    </row>
    <row r="6879">
      <c r="A6879" s="294" t="s">
        <v>25961</v>
      </c>
      <c r="B6879" s="294"/>
      <c r="C6879" s="294"/>
      <c r="D6879" s="294"/>
      <c r="E6879" s="294"/>
      <c r="F6879" s="294"/>
    </row>
    <row r="6880">
      <c r="A6880" s="294" t="s">
        <v>25962</v>
      </c>
      <c r="B6880" s="294"/>
      <c r="C6880" s="294"/>
      <c r="D6880" s="294"/>
      <c r="E6880" s="294"/>
      <c r="F6880" s="294"/>
    </row>
    <row r="6881">
      <c r="A6881" s="294" t="s">
        <v>25963</v>
      </c>
      <c r="B6881" s="294"/>
      <c r="C6881" s="294"/>
      <c r="D6881" s="294"/>
      <c r="E6881" s="294"/>
      <c r="F6881" s="294"/>
    </row>
    <row r="6882">
      <c r="A6882" s="294" t="s">
        <v>25964</v>
      </c>
      <c r="B6882" s="294"/>
      <c r="C6882" s="294"/>
      <c r="D6882" s="294"/>
      <c r="E6882" s="294"/>
      <c r="F6882" s="294"/>
    </row>
    <row r="6883">
      <c r="A6883" s="294" t="s">
        <v>25965</v>
      </c>
      <c r="B6883" s="294"/>
      <c r="C6883" s="294"/>
      <c r="D6883" s="294"/>
      <c r="E6883" s="294"/>
      <c r="F6883" s="294"/>
    </row>
    <row r="6884">
      <c r="A6884" s="294" t="s">
        <v>25966</v>
      </c>
      <c r="B6884" s="294"/>
      <c r="C6884" s="294"/>
      <c r="D6884" s="294"/>
      <c r="E6884" s="294"/>
      <c r="F6884" s="294"/>
    </row>
    <row r="6885">
      <c r="A6885" s="294"/>
      <c r="B6885" s="294"/>
      <c r="C6885" s="294"/>
      <c r="D6885" s="294"/>
      <c r="E6885" s="294"/>
      <c r="F6885" s="294"/>
    </row>
    <row r="6886">
      <c r="A6886" s="294"/>
      <c r="B6886" s="294"/>
      <c r="C6886" s="294"/>
      <c r="D6886" s="294"/>
      <c r="E6886" s="294"/>
      <c r="F6886" s="294"/>
    </row>
    <row r="6887">
      <c r="A6887" s="294" t="s">
        <v>25967</v>
      </c>
      <c r="B6887" s="294"/>
      <c r="C6887" s="294"/>
      <c r="D6887" s="294"/>
      <c r="E6887" s="294"/>
      <c r="F6887" s="294"/>
    </row>
    <row r="6888">
      <c r="A6888" s="294"/>
      <c r="B6888" s="294"/>
      <c r="C6888" s="294"/>
      <c r="D6888" s="294"/>
      <c r="E6888" s="294"/>
      <c r="F6888" s="294"/>
    </row>
    <row r="6889">
      <c r="A6889" s="294" t="s">
        <v>25968</v>
      </c>
      <c r="B6889" s="294"/>
      <c r="C6889" s="294"/>
      <c r="D6889" s="294"/>
      <c r="E6889" s="294"/>
      <c r="F6889" s="294"/>
    </row>
    <row r="6890">
      <c r="A6890" s="294" t="s">
        <v>25969</v>
      </c>
      <c r="B6890" s="294"/>
      <c r="C6890" s="294"/>
      <c r="D6890" s="294"/>
      <c r="E6890" s="294"/>
      <c r="F6890" s="294"/>
    </row>
    <row r="6891">
      <c r="A6891" s="294" t="s">
        <v>25970</v>
      </c>
      <c r="B6891" s="294"/>
      <c r="C6891" s="294"/>
      <c r="D6891" s="294"/>
      <c r="E6891" s="294"/>
      <c r="F6891" s="294"/>
    </row>
    <row r="6892">
      <c r="A6892" s="294" t="s">
        <v>25971</v>
      </c>
      <c r="B6892" s="294"/>
      <c r="C6892" s="294"/>
      <c r="D6892" s="294"/>
      <c r="E6892" s="294"/>
      <c r="F6892" s="294"/>
    </row>
    <row r="6893">
      <c r="A6893" s="294" t="s">
        <v>25972</v>
      </c>
      <c r="B6893" s="294"/>
      <c r="C6893" s="294"/>
      <c r="D6893" s="294"/>
      <c r="E6893" s="294"/>
      <c r="F6893" s="294"/>
    </row>
    <row r="6894">
      <c r="A6894" s="294" t="s">
        <v>25973</v>
      </c>
      <c r="B6894" s="294"/>
      <c r="C6894" s="294"/>
      <c r="D6894" s="294"/>
      <c r="E6894" s="294"/>
      <c r="F6894" s="294"/>
    </row>
    <row r="6895">
      <c r="A6895" s="294" t="s">
        <v>25974</v>
      </c>
      <c r="B6895" s="294"/>
      <c r="C6895" s="294"/>
      <c r="D6895" s="294"/>
      <c r="E6895" s="294"/>
      <c r="F6895" s="294"/>
    </row>
    <row r="6896">
      <c r="A6896" s="294"/>
      <c r="B6896" s="294"/>
      <c r="C6896" s="294"/>
      <c r="D6896" s="294"/>
      <c r="E6896" s="294"/>
      <c r="F6896" s="294"/>
    </row>
    <row r="6897">
      <c r="A6897" s="294"/>
      <c r="B6897" s="294"/>
      <c r="C6897" s="294"/>
      <c r="D6897" s="294"/>
      <c r="E6897" s="294"/>
      <c r="F6897" s="294"/>
    </row>
    <row r="6898">
      <c r="A6898" s="294" t="s">
        <v>25975</v>
      </c>
      <c r="B6898" s="294"/>
      <c r="C6898" s="294"/>
      <c r="D6898" s="294"/>
      <c r="E6898" s="294"/>
      <c r="F6898" s="294"/>
    </row>
    <row r="6899">
      <c r="A6899" s="294"/>
      <c r="B6899" s="294"/>
      <c r="C6899" s="294"/>
      <c r="D6899" s="294"/>
      <c r="E6899" s="294"/>
      <c r="F6899" s="294"/>
    </row>
    <row r="6900">
      <c r="A6900" s="294" t="s">
        <v>25976</v>
      </c>
      <c r="B6900" s="294"/>
      <c r="C6900" s="294"/>
      <c r="D6900" s="294"/>
      <c r="E6900" s="294"/>
      <c r="F6900" s="294"/>
    </row>
    <row r="6901">
      <c r="A6901" s="294" t="s">
        <v>25977</v>
      </c>
      <c r="B6901" s="294"/>
      <c r="C6901" s="294"/>
      <c r="D6901" s="294"/>
      <c r="E6901" s="294"/>
      <c r="F6901" s="294"/>
    </row>
    <row r="6902">
      <c r="A6902" s="294" t="s">
        <v>25978</v>
      </c>
      <c r="B6902" s="294"/>
      <c r="C6902" s="294"/>
      <c r="D6902" s="294"/>
      <c r="E6902" s="294"/>
      <c r="F6902" s="294"/>
    </row>
    <row r="6903">
      <c r="A6903" s="294" t="s">
        <v>25979</v>
      </c>
      <c r="B6903" s="294"/>
      <c r="C6903" s="294"/>
      <c r="D6903" s="294"/>
      <c r="E6903" s="294"/>
      <c r="F6903" s="294"/>
    </row>
    <row r="6904">
      <c r="A6904" s="294" t="s">
        <v>25980</v>
      </c>
      <c r="B6904" s="294"/>
      <c r="C6904" s="294"/>
      <c r="D6904" s="294"/>
      <c r="E6904" s="294"/>
      <c r="F6904" s="294"/>
    </row>
    <row r="6905">
      <c r="A6905" s="294" t="s">
        <v>25981</v>
      </c>
      <c r="B6905" s="294"/>
      <c r="C6905" s="294"/>
      <c r="D6905" s="294"/>
      <c r="E6905" s="294"/>
      <c r="F6905" s="294"/>
    </row>
    <row r="6906">
      <c r="A6906" s="294" t="s">
        <v>25982</v>
      </c>
      <c r="B6906" s="294"/>
      <c r="C6906" s="294"/>
      <c r="D6906" s="294"/>
      <c r="E6906" s="294"/>
      <c r="F6906" s="294"/>
    </row>
    <row r="6907">
      <c r="A6907" s="294" t="s">
        <v>25983</v>
      </c>
      <c r="B6907" s="294"/>
      <c r="C6907" s="294"/>
      <c r="D6907" s="294"/>
      <c r="E6907" s="294"/>
      <c r="F6907" s="294"/>
    </row>
    <row r="6908">
      <c r="A6908" s="294" t="s">
        <v>25984</v>
      </c>
      <c r="B6908" s="294"/>
      <c r="C6908" s="294"/>
      <c r="D6908" s="294"/>
      <c r="E6908" s="294"/>
      <c r="F6908" s="294"/>
    </row>
    <row r="6909">
      <c r="A6909" s="294" t="s">
        <v>25985</v>
      </c>
      <c r="B6909" s="294"/>
      <c r="C6909" s="294"/>
      <c r="D6909" s="294"/>
      <c r="E6909" s="294"/>
      <c r="F6909" s="294"/>
    </row>
    <row r="6910">
      <c r="A6910" s="294" t="s">
        <v>25986</v>
      </c>
      <c r="B6910" s="294"/>
      <c r="C6910" s="294"/>
      <c r="D6910" s="294"/>
      <c r="E6910" s="294"/>
      <c r="F6910" s="294"/>
    </row>
    <row r="6911">
      <c r="A6911" s="294"/>
      <c r="B6911" s="294"/>
      <c r="C6911" s="294"/>
      <c r="D6911" s="294"/>
      <c r="E6911" s="294"/>
      <c r="F6911" s="294"/>
    </row>
    <row r="6912">
      <c r="A6912" s="294"/>
      <c r="B6912" s="294"/>
      <c r="C6912" s="294"/>
      <c r="D6912" s="294"/>
      <c r="E6912" s="294"/>
      <c r="F6912" s="294"/>
    </row>
    <row r="6913">
      <c r="A6913" s="294" t="s">
        <v>25987</v>
      </c>
      <c r="B6913" s="294"/>
      <c r="C6913" s="294"/>
      <c r="D6913" s="294"/>
      <c r="E6913" s="294"/>
      <c r="F6913" s="294"/>
    </row>
    <row r="6914">
      <c r="A6914" s="294"/>
      <c r="B6914" s="294"/>
      <c r="C6914" s="294"/>
      <c r="D6914" s="294"/>
      <c r="E6914" s="294"/>
      <c r="F6914" s="294"/>
    </row>
    <row r="6915">
      <c r="A6915" s="294" t="s">
        <v>25988</v>
      </c>
      <c r="B6915" s="294"/>
      <c r="C6915" s="294"/>
      <c r="D6915" s="294"/>
      <c r="E6915" s="294"/>
      <c r="F6915" s="294"/>
    </row>
    <row r="6916">
      <c r="A6916" s="294" t="s">
        <v>25989</v>
      </c>
      <c r="B6916" s="294"/>
      <c r="C6916" s="294"/>
      <c r="D6916" s="294"/>
      <c r="E6916" s="294"/>
      <c r="F6916" s="294"/>
    </row>
    <row r="6917">
      <c r="A6917" s="294" t="s">
        <v>25990</v>
      </c>
      <c r="B6917" s="294"/>
      <c r="C6917" s="294"/>
      <c r="D6917" s="294"/>
      <c r="E6917" s="294"/>
      <c r="F6917" s="294"/>
    </row>
    <row r="6918">
      <c r="A6918" s="294" t="s">
        <v>25991</v>
      </c>
      <c r="B6918" s="294"/>
      <c r="C6918" s="294"/>
      <c r="D6918" s="294"/>
      <c r="E6918" s="294"/>
      <c r="F6918" s="294"/>
    </row>
    <row r="6919">
      <c r="A6919" s="294" t="s">
        <v>25992</v>
      </c>
      <c r="B6919" s="294"/>
      <c r="C6919" s="294"/>
      <c r="D6919" s="294"/>
      <c r="E6919" s="294"/>
      <c r="F6919" s="294"/>
    </row>
    <row r="6920">
      <c r="A6920" s="294"/>
      <c r="B6920" s="294"/>
      <c r="C6920" s="294"/>
      <c r="D6920" s="294"/>
      <c r="E6920" s="294"/>
      <c r="F6920" s="294"/>
    </row>
    <row r="6921">
      <c r="A6921" s="294" t="s">
        <v>25993</v>
      </c>
      <c r="B6921" s="294"/>
      <c r="C6921" s="294"/>
      <c r="D6921" s="294"/>
      <c r="E6921" s="294"/>
      <c r="F6921" s="294"/>
    </row>
    <row r="6922">
      <c r="A6922" s="294"/>
      <c r="B6922" s="294"/>
      <c r="C6922" s="294"/>
      <c r="D6922" s="294"/>
      <c r="E6922" s="294"/>
      <c r="F6922" s="294"/>
    </row>
    <row r="6923">
      <c r="A6923" s="294" t="s">
        <v>25994</v>
      </c>
      <c r="B6923" s="294"/>
      <c r="C6923" s="294"/>
      <c r="D6923" s="294"/>
      <c r="E6923" s="294"/>
      <c r="F6923" s="294"/>
    </row>
    <row r="6924">
      <c r="A6924" s="294" t="s">
        <v>25995</v>
      </c>
      <c r="B6924" s="294"/>
      <c r="C6924" s="294"/>
      <c r="D6924" s="294"/>
      <c r="E6924" s="294"/>
      <c r="F6924" s="294"/>
    </row>
    <row r="6925">
      <c r="A6925" s="294" t="s">
        <v>25996</v>
      </c>
      <c r="B6925" s="294"/>
      <c r="C6925" s="294"/>
      <c r="D6925" s="294"/>
      <c r="E6925" s="294"/>
      <c r="F6925" s="294"/>
    </row>
    <row r="6926">
      <c r="A6926" s="294" t="s">
        <v>25997</v>
      </c>
      <c r="B6926" s="294"/>
      <c r="C6926" s="294"/>
      <c r="D6926" s="294"/>
      <c r="E6926" s="294"/>
      <c r="F6926" s="294"/>
    </row>
    <row r="6927">
      <c r="A6927" s="294" t="s">
        <v>25998</v>
      </c>
      <c r="B6927" s="294"/>
      <c r="C6927" s="294"/>
      <c r="D6927" s="294"/>
      <c r="E6927" s="294"/>
      <c r="F6927" s="294"/>
    </row>
    <row r="6928">
      <c r="A6928" s="294"/>
      <c r="B6928" s="294"/>
      <c r="C6928" s="294"/>
      <c r="D6928" s="294"/>
      <c r="E6928" s="294"/>
      <c r="F6928" s="294"/>
    </row>
    <row r="6929">
      <c r="A6929" s="294" t="s">
        <v>25999</v>
      </c>
      <c r="B6929" s="294"/>
      <c r="C6929" s="294"/>
      <c r="D6929" s="294"/>
      <c r="E6929" s="294"/>
      <c r="F6929" s="294"/>
    </row>
    <row r="6930">
      <c r="A6930" s="294" t="s">
        <v>26000</v>
      </c>
      <c r="B6930" s="294"/>
      <c r="C6930" s="294"/>
      <c r="D6930" s="294"/>
      <c r="E6930" s="294"/>
      <c r="F6930" s="294"/>
    </row>
    <row r="6931">
      <c r="A6931" s="294" t="s">
        <v>26001</v>
      </c>
      <c r="B6931" s="294"/>
      <c r="C6931" s="294"/>
      <c r="D6931" s="294"/>
      <c r="E6931" s="294"/>
      <c r="F6931" s="294"/>
    </row>
    <row r="6932">
      <c r="A6932" s="294" t="s">
        <v>21618</v>
      </c>
      <c r="B6932" s="294"/>
      <c r="C6932" s="294"/>
      <c r="D6932" s="294"/>
      <c r="E6932" s="294"/>
      <c r="F6932" s="294"/>
    </row>
    <row r="6933">
      <c r="A6933" s="294" t="s">
        <v>26002</v>
      </c>
      <c r="B6933" s="294"/>
      <c r="C6933" s="294"/>
      <c r="D6933" s="294"/>
      <c r="E6933" s="294"/>
      <c r="F6933" s="294"/>
    </row>
    <row r="6934">
      <c r="A6934" s="294"/>
      <c r="B6934" s="294"/>
      <c r="C6934" s="294"/>
      <c r="D6934" s="294"/>
      <c r="E6934" s="294"/>
      <c r="F6934" s="294"/>
    </row>
    <row r="6935">
      <c r="A6935" s="294"/>
      <c r="B6935" s="294"/>
      <c r="C6935" s="294"/>
      <c r="D6935" s="294"/>
      <c r="E6935" s="294"/>
      <c r="F6935" s="294"/>
    </row>
    <row r="6936">
      <c r="A6936" s="294" t="s">
        <v>22512</v>
      </c>
      <c r="B6936" s="294"/>
      <c r="C6936" s="294"/>
      <c r="D6936" s="294"/>
      <c r="E6936" s="294"/>
      <c r="F6936" s="294"/>
    </row>
    <row r="6937">
      <c r="A6937" s="294" t="s">
        <v>24873</v>
      </c>
      <c r="B6937" s="294"/>
      <c r="C6937" s="294"/>
      <c r="D6937" s="294"/>
      <c r="E6937" s="294"/>
      <c r="F6937" s="294"/>
    </row>
    <row r="6938">
      <c r="A6938" s="294"/>
      <c r="B6938" s="294"/>
      <c r="C6938" s="294"/>
      <c r="D6938" s="294"/>
      <c r="E6938" s="294"/>
      <c r="F6938" s="294"/>
    </row>
    <row r="6939">
      <c r="A6939" s="294" t="s">
        <v>26003</v>
      </c>
      <c r="B6939" s="294"/>
      <c r="C6939" s="294"/>
      <c r="D6939" s="294"/>
      <c r="E6939" s="294"/>
      <c r="F6939" s="294"/>
    </row>
    <row r="6940">
      <c r="A6940" s="294" t="s">
        <v>26004</v>
      </c>
      <c r="B6940" s="294"/>
      <c r="C6940" s="294"/>
      <c r="D6940" s="294"/>
      <c r="E6940" s="294"/>
      <c r="F6940" s="294"/>
    </row>
    <row r="6941">
      <c r="A6941" s="294" t="s">
        <v>26005</v>
      </c>
      <c r="B6941" s="294"/>
      <c r="C6941" s="294"/>
      <c r="D6941" s="294"/>
      <c r="E6941" s="294"/>
      <c r="F6941" s="294"/>
    </row>
    <row r="6942">
      <c r="A6942" s="294" t="s">
        <v>26006</v>
      </c>
      <c r="B6942" s="294"/>
      <c r="C6942" s="294"/>
      <c r="D6942" s="294"/>
      <c r="E6942" s="294"/>
      <c r="F6942" s="294"/>
    </row>
    <row r="6943">
      <c r="A6943" s="294" t="s">
        <v>26007</v>
      </c>
      <c r="B6943" s="294"/>
      <c r="C6943" s="294"/>
      <c r="D6943" s="294"/>
      <c r="E6943" s="294"/>
      <c r="F6943" s="294"/>
    </row>
    <row r="6944">
      <c r="A6944" s="294" t="s">
        <v>26008</v>
      </c>
      <c r="B6944" s="294"/>
      <c r="C6944" s="294"/>
      <c r="D6944" s="294"/>
      <c r="E6944" s="294"/>
      <c r="F6944" s="294"/>
    </row>
    <row r="6945">
      <c r="A6945" s="294" t="s">
        <v>26009</v>
      </c>
      <c r="B6945" s="294"/>
      <c r="C6945" s="294"/>
      <c r="D6945" s="294"/>
      <c r="E6945" s="294"/>
      <c r="F6945" s="294"/>
    </row>
    <row r="6946">
      <c r="A6946" s="294" t="s">
        <v>21892</v>
      </c>
      <c r="B6946" s="294"/>
      <c r="C6946" s="294"/>
      <c r="D6946" s="294"/>
      <c r="E6946" s="294"/>
      <c r="F6946" s="294"/>
    </row>
    <row r="6947">
      <c r="A6947" s="294" t="s">
        <v>26010</v>
      </c>
      <c r="B6947" s="294"/>
      <c r="C6947" s="294"/>
      <c r="D6947" s="294"/>
      <c r="E6947" s="294"/>
      <c r="F6947" s="294"/>
    </row>
    <row r="6948">
      <c r="A6948" s="294" t="s">
        <v>26011</v>
      </c>
      <c r="B6948" s="294"/>
      <c r="C6948" s="294"/>
      <c r="D6948" s="294"/>
      <c r="E6948" s="294"/>
      <c r="F6948" s="294"/>
    </row>
    <row r="6949">
      <c r="A6949" s="294"/>
      <c r="B6949" s="294"/>
      <c r="C6949" s="294"/>
      <c r="D6949" s="294"/>
      <c r="E6949" s="294"/>
      <c r="F6949" s="294"/>
    </row>
    <row r="6950">
      <c r="A6950" s="294" t="s">
        <v>25182</v>
      </c>
      <c r="B6950" s="294"/>
      <c r="C6950" s="294"/>
      <c r="D6950" s="294"/>
      <c r="E6950" s="294"/>
      <c r="F6950" s="294"/>
    </row>
    <row r="6951">
      <c r="A6951" s="294" t="s">
        <v>26012</v>
      </c>
      <c r="B6951" s="294"/>
      <c r="C6951" s="294"/>
      <c r="D6951" s="294"/>
      <c r="E6951" s="294"/>
      <c r="F6951" s="294"/>
    </row>
    <row r="6952">
      <c r="A6952" s="294"/>
      <c r="B6952" s="294"/>
      <c r="C6952" s="294"/>
      <c r="D6952" s="294"/>
      <c r="E6952" s="294"/>
      <c r="F6952" s="294"/>
    </row>
    <row r="6953">
      <c r="A6953" s="294" t="s">
        <v>26013</v>
      </c>
      <c r="B6953" s="294"/>
      <c r="C6953" s="294"/>
      <c r="D6953" s="294"/>
      <c r="E6953" s="294"/>
      <c r="F6953" s="294"/>
    </row>
    <row r="6954">
      <c r="A6954" s="294" t="s">
        <v>26014</v>
      </c>
      <c r="B6954" s="294"/>
      <c r="C6954" s="294"/>
      <c r="D6954" s="294"/>
      <c r="E6954" s="294"/>
      <c r="F6954" s="294"/>
    </row>
    <row r="6955">
      <c r="A6955" s="294" t="s">
        <v>26015</v>
      </c>
      <c r="B6955" s="294"/>
      <c r="C6955" s="294"/>
      <c r="D6955" s="294"/>
      <c r="E6955" s="294"/>
      <c r="F6955" s="294"/>
    </row>
    <row r="6956">
      <c r="A6956" s="294" t="s">
        <v>26016</v>
      </c>
      <c r="B6956" s="294"/>
      <c r="C6956" s="294"/>
      <c r="D6956" s="294"/>
      <c r="E6956" s="294"/>
      <c r="F6956" s="294"/>
    </row>
    <row r="6957">
      <c r="A6957" s="294" t="s">
        <v>26017</v>
      </c>
      <c r="B6957" s="294"/>
      <c r="C6957" s="294"/>
      <c r="D6957" s="294"/>
      <c r="E6957" s="294"/>
      <c r="F6957" s="294"/>
    </row>
    <row r="6958">
      <c r="A6958" s="294" t="s">
        <v>26018</v>
      </c>
      <c r="B6958" s="294"/>
      <c r="C6958" s="294"/>
      <c r="D6958" s="294"/>
      <c r="E6958" s="294"/>
      <c r="F6958" s="294"/>
    </row>
    <row r="6959">
      <c r="A6959" s="294" t="s">
        <v>21892</v>
      </c>
      <c r="B6959" s="294"/>
      <c r="C6959" s="294"/>
      <c r="D6959" s="294"/>
      <c r="E6959" s="294"/>
      <c r="F6959" s="294"/>
    </row>
    <row r="6960">
      <c r="A6960" s="294" t="s">
        <v>26019</v>
      </c>
      <c r="B6960" s="294"/>
      <c r="C6960" s="294"/>
      <c r="D6960" s="294"/>
      <c r="E6960" s="294"/>
      <c r="F6960" s="294"/>
    </row>
    <row r="6961">
      <c r="A6961" s="294"/>
      <c r="B6961" s="294"/>
      <c r="C6961" s="294"/>
      <c r="D6961" s="294"/>
      <c r="E6961" s="294"/>
      <c r="F6961" s="294"/>
    </row>
    <row r="6962">
      <c r="A6962" s="294" t="s">
        <v>21945</v>
      </c>
      <c r="B6962" s="294"/>
      <c r="C6962" s="294"/>
      <c r="D6962" s="294"/>
      <c r="E6962" s="294"/>
      <c r="F6962" s="294"/>
    </row>
    <row r="6963">
      <c r="A6963" s="294" t="s">
        <v>23068</v>
      </c>
      <c r="B6963" s="294"/>
      <c r="C6963" s="294"/>
      <c r="D6963" s="294"/>
      <c r="E6963" s="294"/>
      <c r="F6963" s="294"/>
    </row>
    <row r="6964">
      <c r="A6964" s="294"/>
      <c r="B6964" s="294"/>
      <c r="C6964" s="294"/>
      <c r="D6964" s="294"/>
      <c r="E6964" s="294"/>
      <c r="F6964" s="294"/>
    </row>
    <row r="6965">
      <c r="A6965" s="294" t="s">
        <v>26020</v>
      </c>
      <c r="B6965" s="294"/>
      <c r="C6965" s="294"/>
      <c r="D6965" s="294"/>
      <c r="E6965" s="294"/>
      <c r="F6965" s="294"/>
    </row>
    <row r="6966">
      <c r="A6966" s="294" t="s">
        <v>26021</v>
      </c>
      <c r="B6966" s="294"/>
      <c r="C6966" s="294"/>
      <c r="D6966" s="294"/>
      <c r="E6966" s="294"/>
      <c r="F6966" s="294"/>
    </row>
    <row r="6967">
      <c r="A6967" s="294" t="s">
        <v>26022</v>
      </c>
      <c r="B6967" s="294"/>
      <c r="C6967" s="294"/>
      <c r="D6967" s="294"/>
      <c r="E6967" s="294"/>
      <c r="F6967" s="294"/>
    </row>
    <row r="6968">
      <c r="A6968" s="294" t="s">
        <v>26023</v>
      </c>
      <c r="B6968" s="294"/>
      <c r="C6968" s="294"/>
      <c r="D6968" s="294"/>
      <c r="E6968" s="294"/>
      <c r="F6968" s="294"/>
    </row>
    <row r="6969">
      <c r="A6969" s="294" t="s">
        <v>26024</v>
      </c>
      <c r="B6969" s="294"/>
      <c r="C6969" s="294"/>
      <c r="D6969" s="294"/>
      <c r="E6969" s="294"/>
      <c r="F6969" s="294"/>
    </row>
    <row r="6970">
      <c r="A6970" s="294" t="s">
        <v>21892</v>
      </c>
      <c r="B6970" s="294"/>
      <c r="C6970" s="294"/>
      <c r="D6970" s="294"/>
      <c r="E6970" s="294"/>
      <c r="F6970" s="294"/>
    </row>
    <row r="6971">
      <c r="A6971" s="294" t="s">
        <v>26025</v>
      </c>
      <c r="B6971" s="294"/>
      <c r="C6971" s="294"/>
      <c r="D6971" s="294"/>
      <c r="E6971" s="294"/>
      <c r="F6971" s="294"/>
    </row>
    <row r="6972">
      <c r="A6972" s="294"/>
      <c r="B6972" s="294"/>
      <c r="C6972" s="294"/>
      <c r="D6972" s="294"/>
      <c r="E6972" s="294"/>
      <c r="F6972" s="294"/>
    </row>
    <row r="6973">
      <c r="A6973" s="294" t="s">
        <v>21401</v>
      </c>
      <c r="B6973" s="294"/>
      <c r="C6973" s="294"/>
      <c r="D6973" s="294"/>
      <c r="E6973" s="294"/>
      <c r="F6973" s="294"/>
    </row>
    <row r="6974">
      <c r="A6974" s="294"/>
      <c r="B6974" s="294"/>
      <c r="C6974" s="294"/>
      <c r="D6974" s="294"/>
      <c r="E6974" s="294"/>
      <c r="F6974" s="294"/>
    </row>
    <row r="6975">
      <c r="A6975" s="294" t="s">
        <v>26026</v>
      </c>
      <c r="B6975" s="294"/>
      <c r="C6975" s="294"/>
      <c r="D6975" s="294"/>
      <c r="E6975" s="294"/>
      <c r="F6975" s="294"/>
    </row>
    <row r="6976">
      <c r="A6976" s="294" t="s">
        <v>26027</v>
      </c>
      <c r="B6976" s="294"/>
      <c r="C6976" s="294"/>
      <c r="D6976" s="294"/>
      <c r="E6976" s="294"/>
      <c r="F6976" s="294"/>
    </row>
    <row r="6977">
      <c r="A6977" s="294" t="s">
        <v>26028</v>
      </c>
      <c r="B6977" s="294"/>
      <c r="C6977" s="294"/>
      <c r="D6977" s="294"/>
      <c r="E6977" s="294"/>
      <c r="F6977" s="294"/>
    </row>
    <row r="6978">
      <c r="A6978" s="294" t="s">
        <v>26029</v>
      </c>
      <c r="B6978" s="294"/>
      <c r="C6978" s="294"/>
      <c r="D6978" s="294"/>
      <c r="E6978" s="294"/>
      <c r="F6978" s="294"/>
    </row>
    <row r="6979">
      <c r="A6979" s="294" t="s">
        <v>26030</v>
      </c>
      <c r="B6979" s="294"/>
      <c r="C6979" s="294"/>
      <c r="D6979" s="294"/>
      <c r="E6979" s="294"/>
      <c r="F6979" s="294"/>
    </row>
    <row r="6980">
      <c r="A6980" s="294" t="s">
        <v>26031</v>
      </c>
      <c r="B6980" s="294"/>
      <c r="C6980" s="294"/>
      <c r="D6980" s="294"/>
      <c r="E6980" s="294"/>
      <c r="F6980" s="294"/>
    </row>
    <row r="6981">
      <c r="A6981" s="294" t="s">
        <v>26032</v>
      </c>
      <c r="B6981" s="294"/>
      <c r="C6981" s="294"/>
      <c r="D6981" s="294"/>
      <c r="E6981" s="294"/>
      <c r="F6981" s="294"/>
    </row>
    <row r="6982">
      <c r="A6982" s="294" t="s">
        <v>26033</v>
      </c>
      <c r="B6982" s="294"/>
      <c r="C6982" s="294"/>
      <c r="D6982" s="294"/>
      <c r="E6982" s="294"/>
      <c r="F6982" s="294"/>
    </row>
    <row r="6983">
      <c r="A6983" s="294" t="s">
        <v>26034</v>
      </c>
      <c r="B6983" s="294"/>
      <c r="C6983" s="294"/>
      <c r="D6983" s="294"/>
      <c r="E6983" s="294"/>
      <c r="F6983" s="294"/>
    </row>
    <row r="6984">
      <c r="A6984" s="294" t="s">
        <v>26035</v>
      </c>
      <c r="B6984" s="294"/>
      <c r="C6984" s="294"/>
      <c r="D6984" s="294"/>
      <c r="E6984" s="294"/>
      <c r="F6984" s="294"/>
    </row>
    <row r="6985">
      <c r="A6985" s="294"/>
      <c r="B6985" s="294"/>
      <c r="C6985" s="294"/>
      <c r="D6985" s="294"/>
      <c r="E6985" s="294"/>
      <c r="F6985" s="294"/>
    </row>
    <row r="6986">
      <c r="A6986" s="294" t="s">
        <v>21407</v>
      </c>
      <c r="B6986" s="294"/>
      <c r="C6986" s="294"/>
      <c r="D6986" s="294"/>
      <c r="E6986" s="294"/>
      <c r="F6986" s="294"/>
    </row>
    <row r="6987">
      <c r="A6987" s="294"/>
      <c r="B6987" s="294"/>
      <c r="C6987" s="294"/>
      <c r="D6987" s="294"/>
      <c r="E6987" s="294"/>
      <c r="F6987" s="294"/>
    </row>
    <row r="6988">
      <c r="A6988" s="294" t="s">
        <v>26036</v>
      </c>
      <c r="B6988" s="294"/>
      <c r="C6988" s="294"/>
      <c r="D6988" s="294"/>
      <c r="E6988" s="294"/>
      <c r="F6988" s="294"/>
    </row>
    <row r="6989">
      <c r="A6989" s="294" t="s">
        <v>26037</v>
      </c>
      <c r="B6989" s="294"/>
      <c r="C6989" s="294"/>
      <c r="D6989" s="294"/>
      <c r="E6989" s="294"/>
      <c r="F6989" s="294"/>
    </row>
    <row r="6990">
      <c r="A6990" s="294" t="s">
        <v>26038</v>
      </c>
      <c r="B6990" s="294"/>
      <c r="C6990" s="294"/>
      <c r="D6990" s="294"/>
      <c r="E6990" s="294"/>
      <c r="F6990" s="294"/>
    </row>
    <row r="6991">
      <c r="A6991" s="294" t="s">
        <v>26039</v>
      </c>
      <c r="B6991" s="294"/>
      <c r="C6991" s="294"/>
      <c r="D6991" s="294"/>
      <c r="E6991" s="294"/>
      <c r="F6991" s="294"/>
    </row>
    <row r="6992">
      <c r="A6992" s="294" t="s">
        <v>26040</v>
      </c>
      <c r="B6992" s="294"/>
      <c r="C6992" s="294"/>
      <c r="D6992" s="294"/>
      <c r="E6992" s="294"/>
      <c r="F6992" s="294"/>
    </row>
    <row r="6993">
      <c r="A6993" s="294" t="s">
        <v>26041</v>
      </c>
      <c r="B6993" s="294"/>
      <c r="C6993" s="294"/>
      <c r="D6993" s="294"/>
      <c r="E6993" s="294"/>
      <c r="F6993" s="294"/>
    </row>
    <row r="6994">
      <c r="A6994" s="294" t="s">
        <v>26042</v>
      </c>
      <c r="B6994" s="294"/>
      <c r="C6994" s="294"/>
      <c r="D6994" s="294"/>
      <c r="E6994" s="294"/>
      <c r="F6994" s="294"/>
    </row>
    <row r="6995">
      <c r="A6995" s="294" t="s">
        <v>26043</v>
      </c>
      <c r="B6995" s="294"/>
      <c r="C6995" s="294"/>
      <c r="D6995" s="294"/>
      <c r="E6995" s="294"/>
      <c r="F6995" s="294"/>
    </row>
    <row r="6996">
      <c r="A6996" s="294"/>
      <c r="B6996" s="294"/>
      <c r="C6996" s="294"/>
      <c r="D6996" s="294"/>
      <c r="E6996" s="294"/>
      <c r="F6996" s="294"/>
    </row>
    <row r="6997">
      <c r="A6997" s="294" t="s">
        <v>21304</v>
      </c>
      <c r="B6997" s="294"/>
      <c r="C6997" s="294"/>
      <c r="D6997" s="294"/>
      <c r="E6997" s="294"/>
      <c r="F6997" s="294"/>
    </row>
    <row r="6998">
      <c r="A6998" s="294" t="s">
        <v>26044</v>
      </c>
      <c r="B6998" s="294"/>
      <c r="C6998" s="294"/>
      <c r="D6998" s="294"/>
      <c r="E6998" s="294"/>
      <c r="F6998" s="294"/>
    </row>
    <row r="6999">
      <c r="A6999" s="294"/>
      <c r="B6999" s="294"/>
      <c r="C6999" s="294"/>
      <c r="D6999" s="294"/>
      <c r="E6999" s="294"/>
      <c r="F6999" s="294"/>
    </row>
    <row r="7000">
      <c r="A7000" s="294" t="s">
        <v>26045</v>
      </c>
      <c r="B7000" s="294"/>
      <c r="C7000" s="294"/>
      <c r="D7000" s="294"/>
      <c r="E7000" s="294"/>
      <c r="F7000" s="294"/>
    </row>
    <row r="7001">
      <c r="A7001" s="294" t="s">
        <v>26046</v>
      </c>
      <c r="B7001" s="294"/>
      <c r="C7001" s="294"/>
      <c r="D7001" s="294"/>
      <c r="E7001" s="294"/>
      <c r="F7001" s="294"/>
    </row>
    <row r="7002">
      <c r="A7002" s="294" t="s">
        <v>26047</v>
      </c>
      <c r="B7002" s="294"/>
      <c r="C7002" s="294"/>
      <c r="D7002" s="294"/>
      <c r="E7002" s="294"/>
      <c r="F7002" s="294"/>
    </row>
    <row r="7003">
      <c r="A7003" s="294" t="s">
        <v>26048</v>
      </c>
      <c r="B7003" s="294"/>
      <c r="C7003" s="294"/>
      <c r="D7003" s="294"/>
      <c r="E7003" s="294"/>
      <c r="F7003" s="294"/>
    </row>
    <row r="7004">
      <c r="A7004" s="294" t="s">
        <v>26049</v>
      </c>
      <c r="B7004" s="294"/>
      <c r="C7004" s="294"/>
      <c r="D7004" s="294"/>
      <c r="E7004" s="294"/>
      <c r="F7004" s="294"/>
    </row>
    <row r="7005">
      <c r="A7005" s="294" t="s">
        <v>26050</v>
      </c>
      <c r="B7005" s="294"/>
      <c r="C7005" s="294"/>
      <c r="D7005" s="294"/>
      <c r="E7005" s="294"/>
      <c r="F7005" s="294"/>
    </row>
    <row r="7006">
      <c r="A7006" s="294" t="s">
        <v>26051</v>
      </c>
      <c r="B7006" s="294"/>
      <c r="C7006" s="294"/>
      <c r="D7006" s="294"/>
      <c r="E7006" s="294"/>
      <c r="F7006" s="294"/>
    </row>
    <row r="7007">
      <c r="A7007" s="294" t="s">
        <v>26052</v>
      </c>
      <c r="B7007" s="294"/>
      <c r="C7007" s="294"/>
      <c r="D7007" s="294"/>
      <c r="E7007" s="294"/>
      <c r="F7007" s="294"/>
    </row>
    <row r="7008">
      <c r="A7008" s="294" t="s">
        <v>26053</v>
      </c>
      <c r="B7008" s="294"/>
      <c r="C7008" s="294"/>
      <c r="D7008" s="294"/>
      <c r="E7008" s="294"/>
      <c r="F7008" s="294"/>
    </row>
    <row r="7009">
      <c r="A7009" s="294" t="s">
        <v>26054</v>
      </c>
      <c r="B7009" s="294"/>
      <c r="C7009" s="294"/>
      <c r="D7009" s="294"/>
      <c r="E7009" s="294"/>
      <c r="F7009" s="294"/>
    </row>
    <row r="7010">
      <c r="A7010" s="294" t="s">
        <v>26055</v>
      </c>
      <c r="B7010" s="294"/>
      <c r="C7010" s="294"/>
      <c r="D7010" s="294"/>
      <c r="E7010" s="294"/>
      <c r="F7010" s="294"/>
    </row>
    <row r="7011">
      <c r="A7011" s="294" t="s">
        <v>21312</v>
      </c>
      <c r="B7011" s="294"/>
      <c r="C7011" s="294"/>
      <c r="D7011" s="294"/>
      <c r="E7011" s="294"/>
      <c r="F7011" s="294"/>
    </row>
    <row r="7012">
      <c r="A7012" s="294" t="s">
        <v>26056</v>
      </c>
      <c r="B7012" s="294"/>
      <c r="C7012" s="294"/>
      <c r="D7012" s="294"/>
      <c r="E7012" s="294"/>
      <c r="F7012" s="294"/>
    </row>
    <row r="7013">
      <c r="A7013" s="294" t="s">
        <v>21672</v>
      </c>
      <c r="B7013" s="294"/>
      <c r="C7013" s="294"/>
      <c r="D7013" s="294"/>
      <c r="E7013" s="294"/>
      <c r="F7013" s="294"/>
    </row>
    <row r="7014">
      <c r="A7014" s="294" t="s">
        <v>26002</v>
      </c>
      <c r="B7014" s="294"/>
      <c r="C7014" s="294"/>
      <c r="D7014" s="294"/>
      <c r="E7014" s="294"/>
      <c r="F7014" s="294"/>
    </row>
    <row r="7015">
      <c r="A7015" s="294"/>
      <c r="B7015" s="294"/>
      <c r="C7015" s="294"/>
      <c r="D7015" s="294"/>
      <c r="E7015" s="294"/>
      <c r="F7015" s="294"/>
    </row>
    <row r="7016">
      <c r="A7016" s="294" t="s">
        <v>21315</v>
      </c>
      <c r="B7016" s="294"/>
      <c r="C7016" s="294"/>
      <c r="D7016" s="294"/>
      <c r="E7016" s="294"/>
      <c r="F7016" s="294"/>
    </row>
    <row r="7017">
      <c r="A7017" s="294"/>
      <c r="B7017" s="294"/>
      <c r="C7017" s="294"/>
      <c r="D7017" s="294"/>
      <c r="E7017" s="294"/>
      <c r="F7017" s="294"/>
    </row>
    <row r="7018">
      <c r="A7018" s="294" t="s">
        <v>26057</v>
      </c>
      <c r="B7018" s="294"/>
      <c r="C7018" s="294"/>
      <c r="D7018" s="294"/>
      <c r="E7018" s="294"/>
      <c r="F7018" s="294"/>
    </row>
    <row r="7019">
      <c r="A7019" s="294" t="s">
        <v>26058</v>
      </c>
      <c r="B7019" s="294"/>
      <c r="C7019" s="294"/>
      <c r="D7019" s="294"/>
      <c r="E7019" s="294"/>
      <c r="F7019" s="294"/>
    </row>
    <row r="7020">
      <c r="A7020" s="294" t="s">
        <v>26059</v>
      </c>
      <c r="B7020" s="294"/>
      <c r="C7020" s="294"/>
      <c r="D7020" s="294"/>
      <c r="E7020" s="294"/>
      <c r="F7020" s="294"/>
    </row>
    <row r="7021">
      <c r="A7021" s="294" t="s">
        <v>26060</v>
      </c>
      <c r="B7021" s="294"/>
      <c r="C7021" s="294"/>
      <c r="D7021" s="294"/>
      <c r="E7021" s="294"/>
      <c r="F7021" s="294"/>
    </row>
    <row r="7022">
      <c r="A7022" s="294" t="s">
        <v>26061</v>
      </c>
      <c r="B7022" s="294"/>
      <c r="C7022" s="294"/>
      <c r="D7022" s="294"/>
      <c r="E7022" s="294"/>
      <c r="F7022" s="294"/>
    </row>
    <row r="7023">
      <c r="A7023" s="294" t="s">
        <v>26062</v>
      </c>
      <c r="B7023" s="294"/>
      <c r="C7023" s="294"/>
      <c r="D7023" s="294"/>
      <c r="E7023" s="294"/>
      <c r="F7023" s="294"/>
    </row>
    <row r="7024">
      <c r="A7024" s="294" t="s">
        <v>26063</v>
      </c>
      <c r="B7024" s="294"/>
      <c r="C7024" s="294"/>
      <c r="D7024" s="294"/>
      <c r="E7024" s="294"/>
      <c r="F7024" s="294"/>
    </row>
    <row r="7025">
      <c r="A7025" s="294" t="s">
        <v>26064</v>
      </c>
      <c r="B7025" s="294"/>
      <c r="C7025" s="294"/>
      <c r="D7025" s="294"/>
      <c r="E7025" s="294"/>
      <c r="F7025" s="294"/>
    </row>
    <row r="7026">
      <c r="A7026" s="294"/>
      <c r="B7026" s="294"/>
      <c r="C7026" s="294"/>
      <c r="D7026" s="294"/>
      <c r="E7026" s="294"/>
      <c r="F7026" s="294"/>
    </row>
    <row r="7027">
      <c r="A7027" s="294"/>
      <c r="B7027" s="294"/>
      <c r="C7027" s="294"/>
      <c r="D7027" s="294"/>
      <c r="E7027" s="294"/>
      <c r="F7027" s="294"/>
    </row>
    <row r="7028">
      <c r="A7028" s="294" t="s">
        <v>24466</v>
      </c>
      <c r="B7028" s="294"/>
      <c r="C7028" s="294"/>
      <c r="D7028" s="294"/>
      <c r="E7028" s="294"/>
      <c r="F7028" s="294"/>
    </row>
    <row r="7029">
      <c r="A7029" s="294" t="s">
        <v>26065</v>
      </c>
      <c r="B7029" s="294"/>
      <c r="C7029" s="294"/>
      <c r="D7029" s="294"/>
      <c r="E7029" s="294"/>
      <c r="F7029" s="294"/>
    </row>
    <row r="7030">
      <c r="A7030" s="294"/>
      <c r="B7030" s="294"/>
      <c r="C7030" s="294"/>
      <c r="D7030" s="294"/>
      <c r="E7030" s="294"/>
      <c r="F7030" s="294"/>
    </row>
    <row r="7031">
      <c r="A7031" s="294" t="s">
        <v>26066</v>
      </c>
      <c r="B7031" s="294"/>
      <c r="C7031" s="294"/>
      <c r="D7031" s="294"/>
      <c r="E7031" s="294"/>
      <c r="F7031" s="294"/>
    </row>
    <row r="7032">
      <c r="A7032" s="294" t="s">
        <v>26067</v>
      </c>
      <c r="B7032" s="294"/>
      <c r="C7032" s="294"/>
      <c r="D7032" s="294"/>
      <c r="E7032" s="294"/>
      <c r="F7032" s="294"/>
    </row>
    <row r="7033">
      <c r="A7033" s="294" t="s">
        <v>26068</v>
      </c>
      <c r="B7033" s="294"/>
      <c r="C7033" s="294"/>
      <c r="D7033" s="294"/>
      <c r="E7033" s="294"/>
      <c r="F7033" s="294"/>
    </row>
    <row r="7034">
      <c r="A7034" s="294" t="s">
        <v>26069</v>
      </c>
      <c r="B7034" s="294"/>
      <c r="C7034" s="294"/>
      <c r="D7034" s="294"/>
      <c r="E7034" s="294"/>
      <c r="F7034" s="294"/>
    </row>
    <row r="7035">
      <c r="A7035" s="294" t="s">
        <v>26070</v>
      </c>
      <c r="B7035" s="294"/>
      <c r="C7035" s="294"/>
      <c r="D7035" s="294"/>
      <c r="E7035" s="294"/>
      <c r="F7035" s="294"/>
    </row>
    <row r="7036">
      <c r="A7036" s="294" t="s">
        <v>26071</v>
      </c>
      <c r="B7036" s="294"/>
      <c r="C7036" s="294"/>
      <c r="D7036" s="294"/>
      <c r="E7036" s="294"/>
      <c r="F7036" s="294"/>
    </row>
    <row r="7037">
      <c r="A7037" s="294" t="s">
        <v>26072</v>
      </c>
      <c r="B7037" s="294"/>
      <c r="C7037" s="294"/>
      <c r="D7037" s="294"/>
      <c r="E7037" s="294"/>
      <c r="F7037" s="294"/>
    </row>
    <row r="7038">
      <c r="A7038" s="294" t="s">
        <v>26073</v>
      </c>
      <c r="B7038" s="294"/>
      <c r="C7038" s="294"/>
      <c r="D7038" s="294"/>
      <c r="E7038" s="294"/>
      <c r="F7038" s="294"/>
    </row>
    <row r="7039">
      <c r="A7039" s="294" t="s">
        <v>26074</v>
      </c>
      <c r="B7039" s="294"/>
      <c r="C7039" s="294"/>
      <c r="D7039" s="294"/>
      <c r="E7039" s="294"/>
      <c r="F7039" s="294"/>
    </row>
    <row r="7040">
      <c r="A7040" s="294" t="s">
        <v>26075</v>
      </c>
      <c r="B7040" s="294"/>
      <c r="C7040" s="294"/>
      <c r="D7040" s="294"/>
      <c r="E7040" s="294"/>
      <c r="F7040" s="294"/>
    </row>
    <row r="7041">
      <c r="A7041" s="294" t="s">
        <v>26076</v>
      </c>
      <c r="B7041" s="294"/>
      <c r="C7041" s="294"/>
      <c r="D7041" s="294"/>
      <c r="E7041" s="294"/>
      <c r="F7041" s="294"/>
    </row>
    <row r="7042">
      <c r="A7042" s="294"/>
      <c r="B7042" s="294"/>
      <c r="C7042" s="294"/>
      <c r="D7042" s="294"/>
      <c r="E7042" s="294"/>
      <c r="F7042" s="294"/>
    </row>
    <row r="7043">
      <c r="A7043" s="294" t="s">
        <v>25438</v>
      </c>
      <c r="B7043" s="294"/>
      <c r="C7043" s="294"/>
      <c r="D7043" s="294"/>
      <c r="E7043" s="294"/>
      <c r="F7043" s="294"/>
    </row>
    <row r="7044">
      <c r="A7044" s="294"/>
      <c r="B7044" s="294"/>
      <c r="C7044" s="294"/>
      <c r="D7044" s="294"/>
      <c r="E7044" s="294"/>
      <c r="F7044" s="294"/>
    </row>
    <row r="7045">
      <c r="A7045" s="294" t="s">
        <v>26077</v>
      </c>
      <c r="B7045" s="294"/>
      <c r="C7045" s="294"/>
      <c r="D7045" s="294"/>
      <c r="E7045" s="294"/>
      <c r="F7045" s="294"/>
    </row>
    <row r="7046">
      <c r="A7046" s="294" t="s">
        <v>26078</v>
      </c>
      <c r="B7046" s="294"/>
      <c r="C7046" s="294"/>
      <c r="D7046" s="294"/>
      <c r="E7046" s="294"/>
      <c r="F7046" s="294"/>
    </row>
    <row r="7047">
      <c r="A7047" s="294" t="s">
        <v>26079</v>
      </c>
      <c r="B7047" s="294"/>
      <c r="C7047" s="294"/>
      <c r="D7047" s="294"/>
      <c r="E7047" s="294"/>
      <c r="F7047" s="294"/>
    </row>
    <row r="7048">
      <c r="A7048" s="294" t="s">
        <v>26080</v>
      </c>
      <c r="B7048" s="294"/>
      <c r="C7048" s="294"/>
      <c r="D7048" s="294"/>
      <c r="E7048" s="294"/>
      <c r="F7048" s="294"/>
    </row>
    <row r="7049">
      <c r="A7049" s="294" t="s">
        <v>26081</v>
      </c>
      <c r="B7049" s="294"/>
      <c r="C7049" s="294"/>
      <c r="D7049" s="294"/>
      <c r="E7049" s="294"/>
      <c r="F7049" s="294"/>
    </row>
    <row r="7050">
      <c r="A7050" s="294" t="s">
        <v>26082</v>
      </c>
      <c r="B7050" s="294"/>
      <c r="C7050" s="294"/>
      <c r="D7050" s="294"/>
      <c r="E7050" s="294"/>
      <c r="F7050" s="294"/>
    </row>
    <row r="7051">
      <c r="A7051" s="294" t="s">
        <v>26083</v>
      </c>
      <c r="B7051" s="294"/>
      <c r="C7051" s="294"/>
      <c r="D7051" s="294"/>
      <c r="E7051" s="294"/>
      <c r="F7051" s="294"/>
    </row>
    <row r="7052">
      <c r="A7052" s="294" t="s">
        <v>26084</v>
      </c>
      <c r="B7052" s="294"/>
      <c r="C7052" s="294"/>
      <c r="D7052" s="294"/>
      <c r="E7052" s="294"/>
      <c r="F7052" s="294"/>
    </row>
    <row r="7053">
      <c r="A7053" s="294" t="s">
        <v>26085</v>
      </c>
      <c r="B7053" s="294"/>
      <c r="C7053" s="294"/>
      <c r="D7053" s="294"/>
      <c r="E7053" s="294"/>
      <c r="F7053" s="294"/>
    </row>
    <row r="7054">
      <c r="A7054" s="294" t="s">
        <v>26086</v>
      </c>
      <c r="B7054" s="294"/>
      <c r="C7054" s="294"/>
      <c r="D7054" s="294"/>
      <c r="E7054" s="294"/>
      <c r="F7054" s="294"/>
    </row>
    <row r="7055">
      <c r="A7055" s="294" t="s">
        <v>26087</v>
      </c>
      <c r="B7055" s="294"/>
      <c r="C7055" s="294"/>
      <c r="D7055" s="294"/>
      <c r="E7055" s="294"/>
      <c r="F7055" s="294"/>
    </row>
    <row r="7056">
      <c r="A7056" s="294" t="s">
        <v>26088</v>
      </c>
      <c r="B7056" s="294"/>
      <c r="C7056" s="294"/>
      <c r="D7056" s="294"/>
      <c r="E7056" s="294"/>
      <c r="F7056" s="294"/>
    </row>
    <row r="7057">
      <c r="A7057" s="294" t="s">
        <v>21892</v>
      </c>
      <c r="B7057" s="294"/>
      <c r="C7057" s="294"/>
      <c r="D7057" s="294"/>
      <c r="E7057" s="294"/>
      <c r="F7057" s="294"/>
    </row>
    <row r="7058">
      <c r="A7058" s="294" t="s">
        <v>26089</v>
      </c>
      <c r="B7058" s="294"/>
      <c r="C7058" s="294"/>
      <c r="D7058" s="294"/>
      <c r="E7058" s="294"/>
      <c r="F7058" s="294"/>
    </row>
    <row r="7059">
      <c r="A7059" s="294" t="s">
        <v>26090</v>
      </c>
      <c r="B7059" s="294"/>
      <c r="C7059" s="294"/>
      <c r="D7059" s="294"/>
      <c r="E7059" s="294"/>
      <c r="F7059" s="294"/>
    </row>
    <row r="7060">
      <c r="A7060" s="294"/>
      <c r="B7060" s="294"/>
      <c r="C7060" s="294"/>
      <c r="D7060" s="294"/>
      <c r="E7060" s="294"/>
      <c r="F7060" s="294"/>
    </row>
    <row r="7061">
      <c r="A7061" s="294" t="s">
        <v>23029</v>
      </c>
      <c r="B7061" s="294"/>
      <c r="C7061" s="294"/>
      <c r="D7061" s="294"/>
      <c r="E7061" s="294"/>
      <c r="F7061" s="294"/>
    </row>
    <row r="7062">
      <c r="A7062" s="294" t="s">
        <v>25548</v>
      </c>
      <c r="B7062" s="294"/>
      <c r="C7062" s="294"/>
      <c r="D7062" s="294"/>
      <c r="E7062" s="294"/>
      <c r="F7062" s="294"/>
    </row>
    <row r="7063">
      <c r="A7063" s="294"/>
      <c r="B7063" s="294"/>
      <c r="C7063" s="294"/>
      <c r="D7063" s="294"/>
      <c r="E7063" s="294"/>
      <c r="F7063" s="294"/>
    </row>
    <row r="7064">
      <c r="A7064" s="294" t="s">
        <v>26091</v>
      </c>
      <c r="B7064" s="294"/>
      <c r="C7064" s="294"/>
      <c r="D7064" s="294"/>
      <c r="E7064" s="294"/>
      <c r="F7064" s="294"/>
    </row>
    <row r="7065">
      <c r="A7065" s="294" t="s">
        <v>26092</v>
      </c>
      <c r="B7065" s="294"/>
      <c r="C7065" s="294"/>
      <c r="D7065" s="294"/>
      <c r="E7065" s="294"/>
      <c r="F7065" s="294"/>
    </row>
    <row r="7066">
      <c r="A7066" s="294" t="s">
        <v>26093</v>
      </c>
      <c r="B7066" s="294"/>
      <c r="C7066" s="294"/>
      <c r="D7066" s="294"/>
      <c r="E7066" s="294"/>
      <c r="F7066" s="294"/>
    </row>
    <row r="7067">
      <c r="A7067" s="294" t="s">
        <v>26094</v>
      </c>
      <c r="B7067" s="294"/>
      <c r="C7067" s="294"/>
      <c r="D7067" s="294"/>
      <c r="E7067" s="294"/>
      <c r="F7067" s="294"/>
    </row>
    <row r="7068">
      <c r="A7068" s="294" t="s">
        <v>26095</v>
      </c>
      <c r="B7068" s="294"/>
      <c r="C7068" s="294"/>
      <c r="D7068" s="294"/>
      <c r="E7068" s="294"/>
      <c r="F7068" s="294"/>
    </row>
    <row r="7069">
      <c r="A7069" s="294"/>
      <c r="B7069" s="294"/>
      <c r="C7069" s="294"/>
      <c r="D7069" s="294"/>
      <c r="E7069" s="294"/>
      <c r="F7069" s="294"/>
    </row>
    <row r="7070">
      <c r="A7070" s="294" t="s">
        <v>22156</v>
      </c>
      <c r="B7070" s="294"/>
      <c r="C7070" s="294"/>
      <c r="D7070" s="294"/>
      <c r="E7070" s="294"/>
      <c r="F7070" s="294"/>
    </row>
    <row r="7071">
      <c r="A7071" s="294"/>
      <c r="B7071" s="294"/>
      <c r="C7071" s="294"/>
      <c r="D7071" s="294"/>
      <c r="E7071" s="294"/>
      <c r="F7071" s="294"/>
    </row>
    <row r="7072">
      <c r="A7072" s="294" t="s">
        <v>26096</v>
      </c>
      <c r="B7072" s="294"/>
      <c r="C7072" s="294"/>
      <c r="D7072" s="294"/>
      <c r="E7072" s="294"/>
      <c r="F7072" s="294"/>
    </row>
    <row r="7073">
      <c r="A7073" s="294" t="s">
        <v>26097</v>
      </c>
      <c r="B7073" s="294"/>
      <c r="C7073" s="294"/>
      <c r="D7073" s="294"/>
      <c r="E7073" s="294"/>
      <c r="F7073" s="294"/>
    </row>
    <row r="7074">
      <c r="A7074" s="294" t="s">
        <v>26098</v>
      </c>
      <c r="B7074" s="294"/>
      <c r="C7074" s="294"/>
      <c r="D7074" s="294"/>
      <c r="E7074" s="294"/>
      <c r="F7074" s="294"/>
    </row>
    <row r="7075">
      <c r="A7075" s="294" t="s">
        <v>26099</v>
      </c>
      <c r="B7075" s="294"/>
      <c r="C7075" s="294"/>
      <c r="D7075" s="294"/>
      <c r="E7075" s="294"/>
      <c r="F7075" s="294"/>
    </row>
    <row r="7076">
      <c r="A7076" s="294" t="s">
        <v>26100</v>
      </c>
      <c r="B7076" s="294"/>
      <c r="C7076" s="294"/>
      <c r="D7076" s="294"/>
      <c r="E7076" s="294"/>
      <c r="F7076" s="294"/>
    </row>
    <row r="7077">
      <c r="A7077" s="294"/>
      <c r="B7077" s="294"/>
      <c r="C7077" s="294"/>
      <c r="D7077" s="294"/>
      <c r="E7077" s="294"/>
      <c r="F7077" s="294"/>
    </row>
    <row r="7078">
      <c r="A7078" s="294" t="s">
        <v>26101</v>
      </c>
      <c r="B7078" s="294"/>
      <c r="C7078" s="294"/>
      <c r="D7078" s="294"/>
      <c r="E7078" s="294"/>
      <c r="F7078" s="294"/>
    </row>
    <row r="7079">
      <c r="A7079" s="294"/>
      <c r="B7079" s="294"/>
      <c r="C7079" s="294"/>
      <c r="D7079" s="294"/>
      <c r="E7079" s="294"/>
      <c r="F7079" s="294"/>
    </row>
    <row r="7080">
      <c r="A7080" s="294" t="s">
        <v>26102</v>
      </c>
      <c r="B7080" s="294"/>
      <c r="C7080" s="294"/>
      <c r="D7080" s="294"/>
      <c r="E7080" s="294"/>
      <c r="F7080" s="294"/>
    </row>
    <row r="7081">
      <c r="A7081" s="294" t="s">
        <v>26103</v>
      </c>
      <c r="B7081" s="294"/>
      <c r="C7081" s="294"/>
      <c r="D7081" s="294"/>
      <c r="E7081" s="294"/>
      <c r="F7081" s="294"/>
    </row>
    <row r="7082">
      <c r="A7082" s="294" t="s">
        <v>26104</v>
      </c>
      <c r="B7082" s="294"/>
      <c r="C7082" s="294"/>
      <c r="D7082" s="294"/>
      <c r="E7082" s="294"/>
      <c r="F7082" s="294"/>
    </row>
    <row r="7083">
      <c r="A7083" s="294" t="s">
        <v>26105</v>
      </c>
      <c r="B7083" s="294"/>
      <c r="C7083" s="294"/>
      <c r="D7083" s="294"/>
      <c r="E7083" s="294"/>
      <c r="F7083" s="294"/>
    </row>
    <row r="7084">
      <c r="A7084" s="294" t="s">
        <v>26106</v>
      </c>
      <c r="B7084" s="294"/>
      <c r="C7084" s="294"/>
      <c r="D7084" s="294"/>
      <c r="E7084" s="294"/>
      <c r="F7084" s="294"/>
    </row>
    <row r="7085">
      <c r="A7085" s="294" t="s">
        <v>26107</v>
      </c>
      <c r="B7085" s="294"/>
      <c r="C7085" s="294"/>
      <c r="D7085" s="294"/>
      <c r="E7085" s="294"/>
      <c r="F7085" s="294"/>
    </row>
    <row r="7086">
      <c r="A7086" s="294" t="s">
        <v>21892</v>
      </c>
      <c r="B7086" s="294"/>
      <c r="C7086" s="294"/>
      <c r="D7086" s="294"/>
      <c r="E7086" s="294"/>
      <c r="F7086" s="294"/>
    </row>
    <row r="7087">
      <c r="A7087" s="294" t="s">
        <v>26108</v>
      </c>
      <c r="B7087" s="294"/>
      <c r="C7087" s="294"/>
      <c r="D7087" s="294"/>
      <c r="E7087" s="294"/>
      <c r="F7087" s="294"/>
    </row>
    <row r="7088">
      <c r="A7088" s="294" t="s">
        <v>26109</v>
      </c>
      <c r="B7088" s="294"/>
      <c r="C7088" s="294"/>
      <c r="D7088" s="294"/>
      <c r="E7088" s="294"/>
      <c r="F7088" s="294"/>
    </row>
    <row r="7089">
      <c r="A7089" s="294"/>
      <c r="B7089" s="294"/>
      <c r="C7089" s="294"/>
      <c r="D7089" s="294"/>
      <c r="E7089" s="294"/>
      <c r="F7089" s="294"/>
    </row>
    <row r="7090">
      <c r="A7090" s="294" t="s">
        <v>21312</v>
      </c>
      <c r="B7090" s="294"/>
      <c r="C7090" s="294"/>
      <c r="D7090" s="294"/>
      <c r="E7090" s="294"/>
      <c r="F7090" s="294"/>
    </row>
    <row r="7091">
      <c r="A7091" s="294" t="s">
        <v>26110</v>
      </c>
      <c r="B7091" s="294"/>
      <c r="C7091" s="294"/>
      <c r="D7091" s="294"/>
      <c r="E7091" s="294"/>
      <c r="F7091" s="294"/>
    </row>
    <row r="7092">
      <c r="A7092" s="294" t="s">
        <v>21270</v>
      </c>
      <c r="B7092" s="294"/>
      <c r="C7092" s="294"/>
      <c r="D7092" s="294"/>
      <c r="E7092" s="294"/>
      <c r="F7092" s="294"/>
    </row>
    <row r="7093">
      <c r="A7093" s="294" t="s">
        <v>26111</v>
      </c>
      <c r="B7093" s="294"/>
      <c r="C7093" s="294"/>
      <c r="D7093" s="294"/>
      <c r="E7093" s="294"/>
      <c r="F7093" s="294"/>
    </row>
    <row r="7094">
      <c r="A7094" s="294"/>
      <c r="B7094" s="294"/>
      <c r="C7094" s="294"/>
      <c r="D7094" s="294"/>
      <c r="E7094" s="294"/>
      <c r="F7094" s="294"/>
    </row>
    <row r="7095">
      <c r="A7095" s="294" t="s">
        <v>22512</v>
      </c>
      <c r="B7095" s="294"/>
      <c r="C7095" s="294"/>
      <c r="D7095" s="294"/>
      <c r="E7095" s="294"/>
      <c r="F7095" s="294"/>
    </row>
    <row r="7096">
      <c r="A7096" s="294" t="s">
        <v>20462</v>
      </c>
      <c r="B7096" s="294"/>
      <c r="C7096" s="294"/>
      <c r="D7096" s="294"/>
      <c r="E7096" s="294"/>
      <c r="F7096" s="294"/>
    </row>
    <row r="7097">
      <c r="A7097" s="294"/>
      <c r="B7097" s="294"/>
      <c r="C7097" s="294"/>
      <c r="D7097" s="294"/>
      <c r="E7097" s="294"/>
      <c r="F7097" s="294"/>
    </row>
    <row r="7098">
      <c r="A7098" s="294" t="s">
        <v>26112</v>
      </c>
      <c r="B7098" s="294"/>
      <c r="C7098" s="294"/>
      <c r="D7098" s="294"/>
      <c r="E7098" s="294"/>
      <c r="F7098" s="294"/>
    </row>
    <row r="7099">
      <c r="A7099" s="294" t="s">
        <v>26113</v>
      </c>
      <c r="B7099" s="294"/>
      <c r="C7099" s="294"/>
      <c r="D7099" s="294"/>
      <c r="E7099" s="294"/>
      <c r="F7099" s="294"/>
    </row>
    <row r="7100">
      <c r="A7100" s="294" t="s">
        <v>26114</v>
      </c>
      <c r="B7100" s="294"/>
      <c r="C7100" s="294"/>
      <c r="D7100" s="294"/>
      <c r="E7100" s="294"/>
      <c r="F7100" s="294"/>
    </row>
    <row r="7101">
      <c r="A7101" s="294" t="s">
        <v>26115</v>
      </c>
      <c r="B7101" s="294"/>
      <c r="C7101" s="294"/>
      <c r="D7101" s="294"/>
      <c r="E7101" s="294"/>
      <c r="F7101" s="294"/>
    </row>
    <row r="7102">
      <c r="A7102" s="294" t="s">
        <v>26116</v>
      </c>
      <c r="B7102" s="294"/>
      <c r="C7102" s="294"/>
      <c r="D7102" s="294"/>
      <c r="E7102" s="294"/>
      <c r="F7102" s="294"/>
    </row>
    <row r="7103">
      <c r="A7103" s="294" t="s">
        <v>26117</v>
      </c>
      <c r="B7103" s="294"/>
      <c r="C7103" s="294"/>
      <c r="D7103" s="294"/>
      <c r="E7103" s="294"/>
      <c r="F7103" s="294"/>
    </row>
    <row r="7104">
      <c r="A7104" s="294"/>
      <c r="B7104" s="294"/>
      <c r="C7104" s="294"/>
      <c r="D7104" s="294"/>
      <c r="E7104" s="294"/>
      <c r="F7104" s="294"/>
    </row>
    <row r="7105">
      <c r="A7105" s="294" t="s">
        <v>23703</v>
      </c>
      <c r="B7105" s="294"/>
      <c r="C7105" s="294"/>
      <c r="D7105" s="294"/>
      <c r="E7105" s="294"/>
      <c r="F7105" s="294"/>
    </row>
    <row r="7106">
      <c r="A7106" s="294" t="s">
        <v>23704</v>
      </c>
      <c r="B7106" s="294"/>
      <c r="C7106" s="294"/>
      <c r="D7106" s="294"/>
      <c r="E7106" s="294"/>
      <c r="F7106" s="294"/>
    </row>
    <row r="7107">
      <c r="A7107" s="294"/>
      <c r="B7107" s="294"/>
      <c r="C7107" s="294"/>
      <c r="D7107" s="294"/>
      <c r="E7107" s="294"/>
      <c r="F7107" s="294"/>
    </row>
    <row r="7108">
      <c r="A7108" s="294" t="s">
        <v>26118</v>
      </c>
      <c r="B7108" s="294"/>
      <c r="C7108" s="294"/>
      <c r="D7108" s="294"/>
      <c r="E7108" s="294"/>
      <c r="F7108" s="294"/>
    </row>
    <row r="7109">
      <c r="A7109" s="294" t="s">
        <v>26119</v>
      </c>
      <c r="B7109" s="294"/>
      <c r="C7109" s="294"/>
      <c r="D7109" s="294"/>
      <c r="E7109" s="294"/>
      <c r="F7109" s="294"/>
    </row>
    <row r="7110">
      <c r="A7110" s="294" t="s">
        <v>26120</v>
      </c>
      <c r="B7110" s="294"/>
      <c r="C7110" s="294"/>
      <c r="D7110" s="294"/>
      <c r="E7110" s="294"/>
      <c r="F7110" s="294"/>
    </row>
    <row r="7111">
      <c r="A7111" s="294" t="s">
        <v>26121</v>
      </c>
      <c r="B7111" s="294"/>
      <c r="C7111" s="294"/>
      <c r="D7111" s="294"/>
      <c r="E7111" s="294"/>
      <c r="F7111" s="294"/>
    </row>
    <row r="7112">
      <c r="A7112" s="294" t="s">
        <v>26122</v>
      </c>
      <c r="B7112" s="294"/>
      <c r="C7112" s="294"/>
      <c r="D7112" s="294"/>
      <c r="E7112" s="294"/>
      <c r="F7112" s="294"/>
    </row>
    <row r="7113">
      <c r="A7113" s="294"/>
      <c r="B7113" s="294"/>
      <c r="C7113" s="294"/>
      <c r="D7113" s="294"/>
      <c r="E7113" s="294"/>
      <c r="F7113" s="294"/>
    </row>
    <row r="7114">
      <c r="A7114" s="294" t="s">
        <v>23362</v>
      </c>
      <c r="B7114" s="294"/>
      <c r="C7114" s="294"/>
      <c r="D7114" s="294"/>
      <c r="E7114" s="294"/>
      <c r="F7114" s="294"/>
    </row>
    <row r="7115">
      <c r="A7115" s="294" t="s">
        <v>23813</v>
      </c>
      <c r="B7115" s="294"/>
      <c r="C7115" s="294"/>
      <c r="D7115" s="294"/>
      <c r="E7115" s="294"/>
      <c r="F7115" s="294"/>
    </row>
    <row r="7116">
      <c r="A7116" s="294"/>
      <c r="B7116" s="294"/>
      <c r="C7116" s="294"/>
      <c r="D7116" s="294"/>
      <c r="E7116" s="294"/>
      <c r="F7116" s="294"/>
    </row>
    <row r="7117">
      <c r="A7117" s="294" t="s">
        <v>26123</v>
      </c>
      <c r="B7117" s="294"/>
      <c r="C7117" s="294"/>
      <c r="D7117" s="294"/>
      <c r="E7117" s="294"/>
      <c r="F7117" s="294"/>
    </row>
    <row r="7118">
      <c r="A7118" s="294" t="s">
        <v>26124</v>
      </c>
      <c r="B7118" s="294"/>
      <c r="C7118" s="294"/>
      <c r="D7118" s="294"/>
      <c r="E7118" s="294"/>
      <c r="F7118" s="294"/>
    </row>
    <row r="7119">
      <c r="A7119" s="294" t="s">
        <v>26125</v>
      </c>
      <c r="B7119" s="294"/>
      <c r="C7119" s="294"/>
      <c r="D7119" s="294"/>
      <c r="E7119" s="294"/>
      <c r="F7119" s="294"/>
    </row>
    <row r="7120">
      <c r="A7120" s="294" t="s">
        <v>26126</v>
      </c>
      <c r="B7120" s="294"/>
      <c r="C7120" s="294"/>
      <c r="D7120" s="294"/>
      <c r="E7120" s="294"/>
      <c r="F7120" s="294"/>
    </row>
    <row r="7121">
      <c r="A7121" s="294" t="s">
        <v>26127</v>
      </c>
      <c r="B7121" s="294"/>
      <c r="C7121" s="294"/>
      <c r="D7121" s="294"/>
      <c r="E7121" s="294"/>
      <c r="F7121" s="294"/>
    </row>
    <row r="7122">
      <c r="A7122" s="294" t="s">
        <v>26128</v>
      </c>
      <c r="B7122" s="294"/>
      <c r="C7122" s="294"/>
      <c r="D7122" s="294"/>
      <c r="E7122" s="294"/>
      <c r="F7122" s="294"/>
    </row>
    <row r="7123">
      <c r="A7123" s="294" t="s">
        <v>26129</v>
      </c>
      <c r="B7123" s="294"/>
      <c r="C7123" s="294"/>
      <c r="D7123" s="294"/>
      <c r="E7123" s="294"/>
      <c r="F7123" s="294"/>
    </row>
    <row r="7124">
      <c r="A7124" s="294"/>
      <c r="B7124" s="294"/>
      <c r="C7124" s="294"/>
      <c r="D7124" s="294"/>
      <c r="E7124" s="294"/>
      <c r="F7124" s="294"/>
    </row>
    <row r="7125">
      <c r="A7125" s="294" t="s">
        <v>21401</v>
      </c>
      <c r="B7125" s="294"/>
      <c r="C7125" s="294"/>
      <c r="D7125" s="294"/>
      <c r="E7125" s="294"/>
      <c r="F7125" s="294"/>
    </row>
    <row r="7126">
      <c r="A7126" s="294"/>
      <c r="B7126" s="294"/>
      <c r="C7126" s="294"/>
      <c r="D7126" s="294"/>
      <c r="E7126" s="294"/>
      <c r="F7126" s="294"/>
    </row>
    <row r="7127">
      <c r="A7127" s="294" t="s">
        <v>26130</v>
      </c>
      <c r="B7127" s="294"/>
      <c r="C7127" s="294"/>
      <c r="D7127" s="294"/>
      <c r="E7127" s="294"/>
      <c r="F7127" s="294"/>
    </row>
    <row r="7128">
      <c r="A7128" s="294" t="s">
        <v>26131</v>
      </c>
      <c r="B7128" s="294"/>
      <c r="C7128" s="294"/>
      <c r="D7128" s="294"/>
      <c r="E7128" s="294"/>
      <c r="F7128" s="294"/>
    </row>
    <row r="7129">
      <c r="A7129" s="294" t="s">
        <v>26132</v>
      </c>
      <c r="B7129" s="294"/>
      <c r="C7129" s="294"/>
      <c r="D7129" s="294"/>
      <c r="E7129" s="294"/>
      <c r="F7129" s="294"/>
    </row>
    <row r="7130">
      <c r="A7130" s="294" t="s">
        <v>25386</v>
      </c>
      <c r="B7130" s="294"/>
      <c r="C7130" s="294"/>
      <c r="D7130" s="294"/>
      <c r="E7130" s="294"/>
      <c r="F7130" s="294"/>
    </row>
    <row r="7131">
      <c r="A7131" s="294" t="s">
        <v>26133</v>
      </c>
      <c r="B7131" s="294"/>
      <c r="C7131" s="294"/>
      <c r="D7131" s="294"/>
      <c r="E7131" s="294"/>
      <c r="F7131" s="294"/>
    </row>
    <row r="7132">
      <c r="A7132" s="294"/>
      <c r="B7132" s="294"/>
      <c r="C7132" s="294"/>
      <c r="D7132" s="294"/>
      <c r="E7132" s="294"/>
      <c r="F7132" s="294"/>
    </row>
    <row r="7133">
      <c r="A7133" s="294" t="s">
        <v>21407</v>
      </c>
      <c r="B7133" s="294"/>
      <c r="C7133" s="294"/>
      <c r="D7133" s="294"/>
      <c r="E7133" s="294"/>
      <c r="F7133" s="294"/>
    </row>
    <row r="7134">
      <c r="A7134" s="294"/>
      <c r="B7134" s="294"/>
      <c r="C7134" s="294"/>
      <c r="D7134" s="294"/>
      <c r="E7134" s="294"/>
      <c r="F7134" s="294"/>
    </row>
    <row r="7135">
      <c r="A7135" s="294" t="s">
        <v>21761</v>
      </c>
      <c r="B7135" s="294"/>
      <c r="C7135" s="294"/>
      <c r="D7135" s="294"/>
      <c r="E7135" s="294"/>
      <c r="F7135" s="294"/>
    </row>
    <row r="7136">
      <c r="A7136" s="294" t="s">
        <v>26134</v>
      </c>
      <c r="B7136" s="294"/>
      <c r="C7136" s="294"/>
      <c r="D7136" s="294"/>
      <c r="E7136" s="294"/>
      <c r="F7136" s="294"/>
    </row>
    <row r="7137">
      <c r="A7137" s="294" t="s">
        <v>26135</v>
      </c>
      <c r="B7137" s="294"/>
      <c r="C7137" s="294"/>
      <c r="D7137" s="294"/>
      <c r="E7137" s="294"/>
      <c r="F7137" s="294"/>
    </row>
    <row r="7138">
      <c r="A7138" s="294" t="s">
        <v>26136</v>
      </c>
      <c r="B7138" s="294"/>
      <c r="C7138" s="294"/>
      <c r="D7138" s="294"/>
      <c r="E7138" s="294"/>
      <c r="F7138" s="294"/>
    </row>
    <row r="7139">
      <c r="A7139" s="294" t="s">
        <v>26137</v>
      </c>
      <c r="B7139" s="294"/>
      <c r="C7139" s="294"/>
      <c r="D7139" s="294"/>
      <c r="E7139" s="294"/>
      <c r="F7139" s="294"/>
    </row>
    <row r="7140">
      <c r="A7140" s="294" t="s">
        <v>26138</v>
      </c>
      <c r="B7140" s="294"/>
      <c r="C7140" s="294"/>
      <c r="D7140" s="294"/>
      <c r="E7140" s="294"/>
      <c r="F7140" s="294"/>
    </row>
    <row r="7141">
      <c r="A7141" s="294" t="s">
        <v>26139</v>
      </c>
      <c r="B7141" s="294"/>
      <c r="C7141" s="294"/>
      <c r="D7141" s="294"/>
      <c r="E7141" s="294"/>
      <c r="F7141" s="294"/>
    </row>
    <row r="7142">
      <c r="A7142" s="294"/>
      <c r="B7142" s="294"/>
      <c r="C7142" s="294"/>
      <c r="D7142" s="294"/>
      <c r="E7142" s="294"/>
      <c r="F7142" s="294"/>
    </row>
    <row r="7143">
      <c r="A7143" s="294" t="s">
        <v>21304</v>
      </c>
      <c r="B7143" s="294"/>
      <c r="C7143" s="294"/>
      <c r="D7143" s="294"/>
      <c r="E7143" s="294"/>
      <c r="F7143" s="294"/>
    </row>
    <row r="7144">
      <c r="A7144" s="294"/>
      <c r="B7144" s="294"/>
      <c r="C7144" s="294"/>
      <c r="D7144" s="294"/>
      <c r="E7144" s="294"/>
      <c r="F7144" s="294"/>
    </row>
    <row r="7145">
      <c r="A7145" s="294" t="s">
        <v>26140</v>
      </c>
      <c r="B7145" s="294"/>
      <c r="C7145" s="294"/>
      <c r="D7145" s="294"/>
      <c r="E7145" s="294"/>
      <c r="F7145" s="294"/>
    </row>
    <row r="7146">
      <c r="A7146" s="294" t="s">
        <v>26141</v>
      </c>
      <c r="B7146" s="294"/>
      <c r="C7146" s="294"/>
      <c r="D7146" s="294"/>
      <c r="E7146" s="294"/>
      <c r="F7146" s="294"/>
    </row>
    <row r="7147">
      <c r="A7147" s="294" t="s">
        <v>26142</v>
      </c>
      <c r="B7147" s="294"/>
      <c r="C7147" s="294"/>
      <c r="D7147" s="294"/>
      <c r="E7147" s="294"/>
      <c r="F7147" s="294"/>
    </row>
    <row r="7148">
      <c r="A7148" s="294" t="s">
        <v>26143</v>
      </c>
      <c r="B7148" s="294"/>
      <c r="C7148" s="294"/>
      <c r="D7148" s="294"/>
      <c r="E7148" s="294"/>
      <c r="F7148" s="294"/>
    </row>
    <row r="7149">
      <c r="A7149" s="294" t="s">
        <v>26144</v>
      </c>
      <c r="B7149" s="294"/>
      <c r="C7149" s="294"/>
      <c r="D7149" s="294"/>
      <c r="E7149" s="294"/>
      <c r="F7149" s="294"/>
    </row>
    <row r="7150">
      <c r="A7150" s="294" t="s">
        <v>26145</v>
      </c>
      <c r="B7150" s="294"/>
      <c r="C7150" s="294"/>
      <c r="D7150" s="294"/>
      <c r="E7150" s="294"/>
      <c r="F7150" s="294"/>
    </row>
    <row r="7151">
      <c r="A7151" s="294"/>
      <c r="B7151" s="294"/>
      <c r="C7151" s="294"/>
      <c r="D7151" s="294"/>
      <c r="E7151" s="294"/>
      <c r="F7151" s="294"/>
    </row>
    <row r="7152">
      <c r="A7152" s="294" t="s">
        <v>21312</v>
      </c>
      <c r="B7152" s="294"/>
      <c r="C7152" s="294"/>
      <c r="D7152" s="294"/>
      <c r="E7152" s="294"/>
      <c r="F7152" s="294"/>
    </row>
    <row r="7153">
      <c r="A7153" s="294" t="s">
        <v>26146</v>
      </c>
      <c r="B7153" s="294"/>
      <c r="C7153" s="294"/>
      <c r="D7153" s="294"/>
      <c r="E7153" s="294"/>
      <c r="F7153" s="294"/>
    </row>
    <row r="7154">
      <c r="A7154" s="294" t="s">
        <v>21314</v>
      </c>
      <c r="B7154" s="294"/>
      <c r="C7154" s="294"/>
      <c r="D7154" s="294"/>
      <c r="E7154" s="294"/>
      <c r="F7154" s="294"/>
    </row>
    <row r="7155">
      <c r="A7155" s="294" t="s">
        <v>26147</v>
      </c>
      <c r="B7155" s="294"/>
      <c r="C7155" s="294"/>
      <c r="D7155" s="294"/>
      <c r="E7155" s="294"/>
      <c r="F7155" s="294"/>
    </row>
    <row r="7156">
      <c r="A7156" s="294"/>
      <c r="B7156" s="294"/>
      <c r="C7156" s="294"/>
      <c r="D7156" s="294"/>
      <c r="E7156" s="294"/>
      <c r="F7156" s="294"/>
    </row>
    <row r="7157">
      <c r="A7157" s="294" t="s">
        <v>21429</v>
      </c>
      <c r="B7157" s="294"/>
      <c r="C7157" s="294"/>
      <c r="D7157" s="294"/>
      <c r="E7157" s="294"/>
      <c r="F7157" s="294"/>
    </row>
    <row r="7158">
      <c r="A7158" s="294"/>
      <c r="B7158" s="294"/>
      <c r="C7158" s="294"/>
      <c r="D7158" s="294"/>
      <c r="E7158" s="294"/>
      <c r="F7158" s="294"/>
    </row>
    <row r="7159">
      <c r="A7159" s="294" t="s">
        <v>26148</v>
      </c>
      <c r="B7159" s="294"/>
      <c r="C7159" s="294"/>
      <c r="D7159" s="294"/>
      <c r="E7159" s="294"/>
      <c r="F7159" s="294"/>
    </row>
    <row r="7160">
      <c r="A7160" s="294" t="s">
        <v>26149</v>
      </c>
      <c r="B7160" s="294"/>
      <c r="C7160" s="294"/>
      <c r="D7160" s="294"/>
      <c r="E7160" s="294"/>
      <c r="F7160" s="294"/>
    </row>
    <row r="7161">
      <c r="A7161" s="294" t="s">
        <v>26150</v>
      </c>
      <c r="B7161" s="294"/>
      <c r="C7161" s="294"/>
      <c r="D7161" s="294"/>
      <c r="E7161" s="294"/>
      <c r="F7161" s="294"/>
    </row>
    <row r="7162">
      <c r="A7162" s="294" t="s">
        <v>26151</v>
      </c>
      <c r="B7162" s="294"/>
      <c r="C7162" s="294"/>
      <c r="D7162" s="294"/>
      <c r="E7162" s="294"/>
      <c r="F7162" s="294"/>
    </row>
    <row r="7163">
      <c r="A7163" s="294" t="s">
        <v>26152</v>
      </c>
      <c r="B7163" s="294"/>
      <c r="C7163" s="294"/>
      <c r="D7163" s="294"/>
      <c r="E7163" s="294"/>
      <c r="F7163" s="294"/>
    </row>
    <row r="7164">
      <c r="A7164" s="294" t="s">
        <v>26153</v>
      </c>
      <c r="B7164" s="294"/>
      <c r="C7164" s="294"/>
      <c r="D7164" s="294"/>
      <c r="E7164" s="294"/>
      <c r="F7164" s="294"/>
    </row>
    <row r="7165">
      <c r="A7165" s="294"/>
      <c r="B7165" s="294"/>
      <c r="C7165" s="294"/>
      <c r="D7165" s="294"/>
      <c r="E7165" s="294"/>
      <c r="F7165" s="294"/>
    </row>
    <row r="7166">
      <c r="A7166" s="294" t="s">
        <v>22281</v>
      </c>
      <c r="B7166" s="294"/>
      <c r="C7166" s="294"/>
      <c r="D7166" s="294"/>
      <c r="E7166" s="294"/>
      <c r="F7166" s="294"/>
    </row>
    <row r="7167">
      <c r="A7167" s="294"/>
      <c r="B7167" s="294"/>
      <c r="C7167" s="294"/>
      <c r="D7167" s="294"/>
      <c r="E7167" s="294"/>
      <c r="F7167" s="294"/>
    </row>
    <row r="7168">
      <c r="A7168" s="294" t="s">
        <v>26154</v>
      </c>
      <c r="B7168" s="294"/>
      <c r="C7168" s="294"/>
      <c r="D7168" s="294"/>
      <c r="E7168" s="294"/>
      <c r="F7168" s="294"/>
    </row>
    <row r="7169">
      <c r="A7169" s="294" t="s">
        <v>26155</v>
      </c>
      <c r="B7169" s="294"/>
      <c r="C7169" s="294"/>
      <c r="D7169" s="294"/>
      <c r="E7169" s="294"/>
      <c r="F7169" s="294"/>
    </row>
    <row r="7170">
      <c r="A7170" s="294" t="s">
        <v>26156</v>
      </c>
      <c r="B7170" s="294"/>
      <c r="C7170" s="294"/>
      <c r="D7170" s="294"/>
      <c r="E7170" s="294"/>
      <c r="F7170" s="294"/>
    </row>
    <row r="7171">
      <c r="A7171" s="294" t="s">
        <v>26157</v>
      </c>
      <c r="B7171" s="294"/>
      <c r="C7171" s="294"/>
      <c r="D7171" s="294"/>
      <c r="E7171" s="294"/>
      <c r="F7171" s="294"/>
    </row>
    <row r="7172">
      <c r="A7172" s="294" t="s">
        <v>26158</v>
      </c>
      <c r="B7172" s="294"/>
      <c r="C7172" s="294"/>
      <c r="D7172" s="294"/>
      <c r="E7172" s="294"/>
      <c r="F7172" s="294"/>
    </row>
    <row r="7173">
      <c r="A7173" s="294"/>
      <c r="B7173" s="294"/>
      <c r="C7173" s="294"/>
      <c r="D7173" s="294"/>
      <c r="E7173" s="294"/>
      <c r="F7173" s="294"/>
    </row>
    <row r="7174">
      <c r="A7174" s="294" t="s">
        <v>24089</v>
      </c>
      <c r="B7174" s="294"/>
      <c r="C7174" s="294"/>
      <c r="D7174" s="294"/>
      <c r="E7174" s="294"/>
      <c r="F7174" s="294"/>
    </row>
    <row r="7175">
      <c r="A7175" s="294" t="s">
        <v>26159</v>
      </c>
      <c r="B7175" s="294"/>
      <c r="C7175" s="294"/>
      <c r="D7175" s="294"/>
      <c r="E7175" s="294"/>
      <c r="F7175" s="294"/>
    </row>
    <row r="7176">
      <c r="A7176" s="294"/>
      <c r="B7176" s="294"/>
      <c r="C7176" s="294"/>
      <c r="D7176" s="294"/>
      <c r="E7176" s="294"/>
      <c r="F7176" s="294"/>
    </row>
    <row r="7177">
      <c r="A7177" s="294" t="s">
        <v>26160</v>
      </c>
      <c r="B7177" s="294"/>
      <c r="C7177" s="294"/>
      <c r="D7177" s="294"/>
      <c r="E7177" s="294"/>
      <c r="F7177" s="294"/>
    </row>
    <row r="7178">
      <c r="A7178" s="294" t="s">
        <v>26161</v>
      </c>
      <c r="B7178" s="294"/>
      <c r="C7178" s="294"/>
      <c r="D7178" s="294"/>
      <c r="E7178" s="294"/>
      <c r="F7178" s="294"/>
    </row>
    <row r="7179">
      <c r="A7179" s="294" t="s">
        <v>26162</v>
      </c>
      <c r="B7179" s="294"/>
      <c r="C7179" s="294"/>
      <c r="D7179" s="294"/>
      <c r="E7179" s="294"/>
      <c r="F7179" s="294"/>
    </row>
    <row r="7180">
      <c r="A7180" s="294" t="s">
        <v>26163</v>
      </c>
      <c r="B7180" s="294"/>
      <c r="C7180" s="294"/>
      <c r="D7180" s="294"/>
      <c r="E7180" s="294"/>
      <c r="F7180" s="294"/>
    </row>
    <row r="7181">
      <c r="A7181" s="294" t="s">
        <v>26164</v>
      </c>
      <c r="B7181" s="294"/>
      <c r="C7181" s="294"/>
      <c r="D7181" s="294"/>
      <c r="E7181" s="294"/>
      <c r="F7181" s="294"/>
    </row>
    <row r="7182">
      <c r="A7182" s="294"/>
      <c r="B7182" s="294"/>
      <c r="C7182" s="294"/>
      <c r="D7182" s="294"/>
      <c r="E7182" s="294"/>
      <c r="F7182" s="294"/>
    </row>
    <row r="7183">
      <c r="A7183" s="294" t="s">
        <v>21903</v>
      </c>
      <c r="B7183" s="294"/>
      <c r="C7183" s="294"/>
      <c r="D7183" s="294"/>
      <c r="E7183" s="294"/>
      <c r="F7183" s="294"/>
    </row>
    <row r="7184">
      <c r="A7184" s="294"/>
      <c r="B7184" s="294"/>
      <c r="C7184" s="294"/>
      <c r="D7184" s="294"/>
      <c r="E7184" s="294"/>
      <c r="F7184" s="294"/>
    </row>
    <row r="7185">
      <c r="A7185" s="294" t="s">
        <v>26165</v>
      </c>
      <c r="B7185" s="294"/>
      <c r="C7185" s="294"/>
      <c r="D7185" s="294"/>
      <c r="E7185" s="294"/>
      <c r="F7185" s="294"/>
    </row>
    <row r="7186">
      <c r="A7186" s="294" t="s">
        <v>26166</v>
      </c>
      <c r="B7186" s="294"/>
      <c r="C7186" s="294"/>
      <c r="D7186" s="294"/>
      <c r="E7186" s="294"/>
      <c r="F7186" s="294"/>
    </row>
    <row r="7187">
      <c r="A7187" s="294" t="s">
        <v>26167</v>
      </c>
      <c r="B7187" s="294"/>
      <c r="C7187" s="294"/>
      <c r="D7187" s="294"/>
      <c r="E7187" s="294"/>
      <c r="F7187" s="294"/>
    </row>
    <row r="7188">
      <c r="A7188" s="294"/>
      <c r="B7188" s="294"/>
      <c r="C7188" s="294"/>
      <c r="D7188" s="294"/>
      <c r="E7188" s="294"/>
      <c r="F7188" s="294"/>
    </row>
    <row r="7189">
      <c r="A7189" s="294" t="s">
        <v>23889</v>
      </c>
      <c r="B7189" s="294"/>
      <c r="C7189" s="294"/>
      <c r="D7189" s="294"/>
      <c r="E7189" s="294"/>
      <c r="F7189" s="294"/>
    </row>
    <row r="7190">
      <c r="A7190" s="294"/>
      <c r="B7190" s="294"/>
      <c r="C7190" s="294"/>
      <c r="D7190" s="294"/>
      <c r="E7190" s="294"/>
      <c r="F7190" s="294"/>
    </row>
    <row r="7191">
      <c r="A7191" s="294" t="s">
        <v>26168</v>
      </c>
      <c r="B7191" s="294"/>
      <c r="C7191" s="294"/>
      <c r="D7191" s="294"/>
      <c r="E7191" s="294"/>
      <c r="F7191" s="294"/>
    </row>
    <row r="7192">
      <c r="A7192" s="294" t="s">
        <v>26169</v>
      </c>
      <c r="B7192" s="294"/>
      <c r="C7192" s="294"/>
      <c r="D7192" s="294"/>
      <c r="E7192" s="294"/>
      <c r="F7192" s="294"/>
    </row>
    <row r="7193">
      <c r="A7193" s="294" t="s">
        <v>26170</v>
      </c>
      <c r="B7193" s="294"/>
      <c r="C7193" s="294"/>
      <c r="D7193" s="294"/>
      <c r="E7193" s="294"/>
      <c r="F7193" s="294"/>
    </row>
    <row r="7194">
      <c r="A7194" s="294" t="s">
        <v>26171</v>
      </c>
      <c r="B7194" s="294"/>
      <c r="C7194" s="294"/>
      <c r="D7194" s="294"/>
      <c r="E7194" s="294"/>
      <c r="F7194" s="294"/>
    </row>
    <row r="7195">
      <c r="A7195" s="294"/>
      <c r="B7195" s="294"/>
      <c r="C7195" s="294"/>
      <c r="D7195" s="294"/>
      <c r="E7195" s="294"/>
      <c r="F7195" s="294"/>
    </row>
    <row r="7196">
      <c r="A7196" s="294" t="s">
        <v>26172</v>
      </c>
      <c r="B7196" s="294"/>
      <c r="C7196" s="294"/>
      <c r="D7196" s="294"/>
      <c r="E7196" s="294"/>
      <c r="F7196" s="294"/>
    </row>
    <row r="7197">
      <c r="A7197" s="294"/>
      <c r="B7197" s="294"/>
      <c r="C7197" s="294"/>
      <c r="D7197" s="294"/>
      <c r="E7197" s="294"/>
      <c r="F7197" s="294"/>
    </row>
    <row r="7198">
      <c r="A7198" s="294" t="s">
        <v>26173</v>
      </c>
      <c r="B7198" s="294"/>
      <c r="C7198" s="294"/>
      <c r="D7198" s="294"/>
      <c r="E7198" s="294"/>
      <c r="F7198" s="294"/>
    </row>
    <row r="7199">
      <c r="A7199" s="294" t="s">
        <v>26174</v>
      </c>
      <c r="B7199" s="294"/>
      <c r="C7199" s="294"/>
      <c r="D7199" s="294"/>
      <c r="E7199" s="294"/>
      <c r="F7199" s="294"/>
    </row>
    <row r="7200">
      <c r="A7200" s="294" t="s">
        <v>26175</v>
      </c>
      <c r="B7200" s="294"/>
      <c r="C7200" s="294"/>
      <c r="D7200" s="294"/>
      <c r="E7200" s="294"/>
      <c r="F7200" s="294"/>
    </row>
    <row r="7201">
      <c r="A7201" s="294" t="s">
        <v>26176</v>
      </c>
      <c r="B7201" s="294"/>
      <c r="C7201" s="294"/>
      <c r="D7201" s="294"/>
      <c r="E7201" s="294"/>
      <c r="F7201" s="294"/>
    </row>
    <row r="7202">
      <c r="A7202" s="294" t="s">
        <v>26177</v>
      </c>
      <c r="B7202" s="294"/>
      <c r="C7202" s="294"/>
      <c r="D7202" s="294"/>
      <c r="E7202" s="294"/>
      <c r="F7202" s="294"/>
    </row>
    <row r="7203">
      <c r="A7203" s="294" t="s">
        <v>26178</v>
      </c>
      <c r="B7203" s="294"/>
      <c r="C7203" s="294"/>
      <c r="D7203" s="294"/>
      <c r="E7203" s="294"/>
      <c r="F7203" s="294"/>
    </row>
    <row r="7204">
      <c r="A7204" s="294" t="s">
        <v>26179</v>
      </c>
      <c r="B7204" s="294"/>
      <c r="C7204" s="294"/>
      <c r="D7204" s="294"/>
      <c r="E7204" s="294"/>
      <c r="F7204" s="294"/>
    </row>
    <row r="7205">
      <c r="A7205" s="294" t="s">
        <v>26180</v>
      </c>
      <c r="B7205" s="294"/>
      <c r="C7205" s="294"/>
      <c r="D7205" s="294"/>
      <c r="E7205" s="294"/>
      <c r="F7205" s="294"/>
    </row>
    <row r="7206">
      <c r="A7206" s="294" t="s">
        <v>26181</v>
      </c>
      <c r="B7206" s="294"/>
      <c r="C7206" s="294"/>
      <c r="D7206" s="294"/>
      <c r="E7206" s="294"/>
      <c r="F7206" s="294"/>
    </row>
    <row r="7207">
      <c r="A7207" s="294" t="s">
        <v>26182</v>
      </c>
      <c r="B7207" s="294"/>
      <c r="C7207" s="294"/>
      <c r="D7207" s="294"/>
      <c r="E7207" s="294"/>
      <c r="F7207" s="294"/>
    </row>
    <row r="7208">
      <c r="A7208" s="294" t="s">
        <v>26183</v>
      </c>
      <c r="B7208" s="294"/>
      <c r="C7208" s="294"/>
      <c r="D7208" s="294"/>
      <c r="E7208" s="294"/>
      <c r="F7208" s="294"/>
    </row>
    <row r="7209">
      <c r="A7209" s="294" t="s">
        <v>26184</v>
      </c>
      <c r="B7209" s="294"/>
      <c r="C7209" s="294"/>
      <c r="D7209" s="294"/>
      <c r="E7209" s="294"/>
      <c r="F7209" s="294"/>
    </row>
    <row r="7210">
      <c r="A7210" s="294" t="s">
        <v>26185</v>
      </c>
      <c r="B7210" s="294"/>
      <c r="C7210" s="294"/>
      <c r="D7210" s="294"/>
      <c r="E7210" s="294"/>
      <c r="F7210" s="294"/>
    </row>
    <row r="7211">
      <c r="A7211" s="294" t="s">
        <v>26186</v>
      </c>
      <c r="B7211" s="294"/>
      <c r="C7211" s="294"/>
      <c r="D7211" s="294"/>
      <c r="E7211" s="294"/>
      <c r="F7211" s="294"/>
    </row>
    <row r="7212">
      <c r="A7212" s="294" t="s">
        <v>22317</v>
      </c>
      <c r="B7212" s="294"/>
      <c r="C7212" s="294"/>
      <c r="D7212" s="294"/>
      <c r="E7212" s="294"/>
      <c r="F7212" s="294"/>
    </row>
    <row r="7213">
      <c r="A7213" s="294" t="s">
        <v>26187</v>
      </c>
      <c r="B7213" s="294"/>
      <c r="C7213" s="294"/>
      <c r="D7213" s="294"/>
      <c r="E7213" s="294"/>
      <c r="F7213" s="294"/>
    </row>
    <row r="7214">
      <c r="A7214" s="294" t="s">
        <v>26188</v>
      </c>
      <c r="B7214" s="294"/>
      <c r="C7214" s="294"/>
      <c r="D7214" s="294"/>
      <c r="E7214" s="294"/>
      <c r="F7214" s="294"/>
    </row>
    <row r="7215">
      <c r="A7215" s="294" t="s">
        <v>26189</v>
      </c>
      <c r="B7215" s="294"/>
      <c r="C7215" s="294"/>
      <c r="D7215" s="294"/>
      <c r="E7215" s="294"/>
      <c r="F7215" s="294"/>
    </row>
    <row r="7216">
      <c r="A7216" s="294"/>
      <c r="B7216" s="294"/>
      <c r="C7216" s="294"/>
      <c r="D7216" s="294"/>
      <c r="E7216" s="294"/>
      <c r="F7216" s="294"/>
    </row>
    <row r="7217">
      <c r="A7217" s="294" t="s">
        <v>21312</v>
      </c>
      <c r="B7217" s="294"/>
      <c r="C7217" s="294"/>
      <c r="D7217" s="294"/>
      <c r="E7217" s="294"/>
      <c r="F7217" s="294"/>
    </row>
    <row r="7218">
      <c r="A7218" s="294" t="s">
        <v>26190</v>
      </c>
      <c r="B7218" s="294"/>
      <c r="C7218" s="294"/>
      <c r="D7218" s="294"/>
      <c r="E7218" s="294"/>
      <c r="F7218" s="294"/>
    </row>
    <row r="7219">
      <c r="A7219" s="294" t="s">
        <v>26191</v>
      </c>
      <c r="B7219" s="294"/>
      <c r="C7219" s="294"/>
      <c r="D7219" s="294"/>
      <c r="E7219" s="294"/>
      <c r="F7219" s="294"/>
    </row>
    <row r="7220">
      <c r="A7220" s="294"/>
      <c r="B7220" s="294"/>
      <c r="C7220" s="294"/>
      <c r="D7220" s="294"/>
      <c r="E7220" s="294"/>
      <c r="F7220" s="294"/>
    </row>
    <row r="7221">
      <c r="A7221" s="294"/>
      <c r="B7221" s="294"/>
      <c r="C7221" s="294"/>
      <c r="D7221" s="294"/>
      <c r="E7221" s="294"/>
      <c r="F7221" s="294"/>
    </row>
    <row r="7222">
      <c r="A7222" s="294" t="s">
        <v>25957</v>
      </c>
      <c r="B7222" s="294"/>
      <c r="C7222" s="294"/>
      <c r="D7222" s="294"/>
      <c r="E7222" s="294"/>
      <c r="F7222" s="294"/>
    </row>
    <row r="7223">
      <c r="A7223" s="294"/>
      <c r="B7223" s="294"/>
      <c r="C7223" s="294"/>
      <c r="D7223" s="294"/>
      <c r="E7223" s="294"/>
      <c r="F7223" s="294"/>
    </row>
    <row r="7224">
      <c r="A7224" s="294" t="s">
        <v>26192</v>
      </c>
      <c r="B7224" s="294"/>
      <c r="C7224" s="294"/>
      <c r="D7224" s="294"/>
      <c r="E7224" s="294"/>
      <c r="F7224" s="294"/>
    </row>
    <row r="7225">
      <c r="A7225" s="294"/>
      <c r="B7225" s="294"/>
      <c r="C7225" s="294"/>
      <c r="D7225" s="294"/>
      <c r="E7225" s="294"/>
      <c r="F7225" s="294"/>
    </row>
    <row r="7226">
      <c r="A7226" s="294"/>
      <c r="B7226" s="294"/>
      <c r="C7226" s="294"/>
      <c r="D7226" s="294"/>
      <c r="E7226" s="294"/>
      <c r="F7226" s="294"/>
    </row>
    <row r="7227">
      <c r="A7227" s="294" t="s">
        <v>26193</v>
      </c>
      <c r="B7227" s="294"/>
      <c r="C7227" s="294"/>
      <c r="D7227" s="294"/>
      <c r="E7227" s="294"/>
      <c r="F7227" s="294"/>
    </row>
    <row r="7228">
      <c r="A7228" s="294"/>
      <c r="B7228" s="294"/>
      <c r="C7228" s="294"/>
      <c r="D7228" s="294"/>
      <c r="E7228" s="294"/>
      <c r="F7228" s="294"/>
    </row>
    <row r="7229">
      <c r="A7229" s="294" t="s">
        <v>26194</v>
      </c>
      <c r="B7229" s="294"/>
      <c r="C7229" s="294"/>
      <c r="D7229" s="294"/>
      <c r="E7229" s="294"/>
      <c r="F7229" s="294"/>
    </row>
    <row r="7230">
      <c r="A7230" s="294" t="s">
        <v>26195</v>
      </c>
      <c r="B7230" s="294"/>
      <c r="C7230" s="294"/>
      <c r="D7230" s="294"/>
      <c r="E7230" s="294"/>
      <c r="F7230" s="294"/>
    </row>
    <row r="7231">
      <c r="A7231" s="294" t="s">
        <v>26196</v>
      </c>
      <c r="B7231" s="294"/>
      <c r="C7231" s="294"/>
      <c r="D7231" s="294"/>
      <c r="E7231" s="294"/>
      <c r="F7231" s="294"/>
    </row>
    <row r="7232">
      <c r="A7232" s="294" t="s">
        <v>26197</v>
      </c>
      <c r="B7232" s="294"/>
      <c r="C7232" s="294"/>
      <c r="D7232" s="294"/>
      <c r="E7232" s="294"/>
      <c r="F7232" s="294"/>
    </row>
    <row r="7233">
      <c r="A7233" s="294" t="s">
        <v>26198</v>
      </c>
      <c r="B7233" s="294"/>
      <c r="C7233" s="294"/>
      <c r="D7233" s="294"/>
      <c r="E7233" s="294"/>
      <c r="F7233" s="294"/>
    </row>
    <row r="7234">
      <c r="A7234" s="294" t="s">
        <v>26199</v>
      </c>
      <c r="B7234" s="294"/>
      <c r="C7234" s="294"/>
      <c r="D7234" s="294"/>
      <c r="E7234" s="294"/>
      <c r="F7234" s="294"/>
    </row>
    <row r="7235">
      <c r="A7235" s="294" t="s">
        <v>26200</v>
      </c>
      <c r="B7235" s="294"/>
      <c r="C7235" s="294"/>
      <c r="D7235" s="294"/>
      <c r="E7235" s="294"/>
      <c r="F7235" s="294"/>
    </row>
    <row r="7236">
      <c r="A7236" s="294" t="s">
        <v>26201</v>
      </c>
      <c r="B7236" s="294"/>
      <c r="C7236" s="294"/>
      <c r="D7236" s="294"/>
      <c r="E7236" s="294"/>
      <c r="F7236" s="294"/>
    </row>
    <row r="7237">
      <c r="A7237" s="294"/>
      <c r="B7237" s="294"/>
      <c r="C7237" s="294"/>
      <c r="D7237" s="294"/>
      <c r="E7237" s="294"/>
      <c r="F7237" s="294"/>
    </row>
    <row r="7238">
      <c r="A7238" s="294"/>
      <c r="B7238" s="294"/>
      <c r="C7238" s="294"/>
      <c r="D7238" s="294"/>
      <c r="E7238" s="294"/>
      <c r="F7238" s="294"/>
    </row>
    <row r="7239">
      <c r="A7239" s="294" t="s">
        <v>25967</v>
      </c>
      <c r="B7239" s="294"/>
      <c r="C7239" s="294"/>
      <c r="D7239" s="294"/>
      <c r="E7239" s="294"/>
      <c r="F7239" s="294"/>
    </row>
    <row r="7240">
      <c r="A7240" s="294"/>
      <c r="B7240" s="294"/>
      <c r="C7240" s="294"/>
      <c r="D7240" s="294"/>
      <c r="E7240" s="294"/>
      <c r="F7240" s="294"/>
    </row>
    <row r="7241">
      <c r="A7241" s="294" t="s">
        <v>26202</v>
      </c>
      <c r="B7241" s="294"/>
      <c r="C7241" s="294"/>
      <c r="D7241" s="294"/>
      <c r="E7241" s="294"/>
      <c r="F7241" s="294"/>
    </row>
    <row r="7242">
      <c r="A7242" s="294" t="s">
        <v>26203</v>
      </c>
      <c r="B7242" s="294"/>
      <c r="C7242" s="294"/>
      <c r="D7242" s="294"/>
      <c r="E7242" s="294"/>
      <c r="F7242" s="294"/>
    </row>
    <row r="7243">
      <c r="A7243" s="294" t="s">
        <v>26204</v>
      </c>
      <c r="B7243" s="294"/>
      <c r="C7243" s="294"/>
      <c r="D7243" s="294"/>
      <c r="E7243" s="294"/>
      <c r="F7243" s="294"/>
    </row>
    <row r="7244">
      <c r="A7244" s="294" t="s">
        <v>26205</v>
      </c>
      <c r="B7244" s="294"/>
      <c r="C7244" s="294"/>
      <c r="D7244" s="294"/>
      <c r="E7244" s="294"/>
      <c r="F7244" s="294"/>
    </row>
    <row r="7245">
      <c r="A7245" s="294" t="s">
        <v>26206</v>
      </c>
      <c r="B7245" s="294"/>
      <c r="C7245" s="294"/>
      <c r="D7245" s="294"/>
      <c r="E7245" s="294"/>
      <c r="F7245" s="294"/>
    </row>
    <row r="7246">
      <c r="A7246" s="294" t="s">
        <v>26207</v>
      </c>
      <c r="B7246" s="294"/>
      <c r="C7246" s="294"/>
      <c r="D7246" s="294"/>
      <c r="E7246" s="294"/>
      <c r="F7246" s="294"/>
    </row>
    <row r="7247">
      <c r="A7247" s="294"/>
      <c r="B7247" s="294"/>
      <c r="C7247" s="294"/>
      <c r="D7247" s="294"/>
      <c r="E7247" s="294"/>
      <c r="F7247" s="294"/>
    </row>
    <row r="7248">
      <c r="A7248" s="294"/>
      <c r="B7248" s="294"/>
      <c r="C7248" s="294"/>
      <c r="D7248" s="294"/>
      <c r="E7248" s="294"/>
      <c r="F7248" s="294"/>
    </row>
    <row r="7249">
      <c r="A7249" s="294" t="s">
        <v>26208</v>
      </c>
      <c r="B7249" s="294"/>
      <c r="C7249" s="294"/>
      <c r="D7249" s="294"/>
      <c r="E7249" s="294"/>
      <c r="F7249" s="294"/>
    </row>
    <row r="7250">
      <c r="A7250" s="294"/>
      <c r="B7250" s="294"/>
      <c r="C7250" s="294"/>
      <c r="D7250" s="294"/>
      <c r="E7250" s="294"/>
      <c r="F7250" s="294"/>
    </row>
    <row r="7251">
      <c r="A7251" s="294" t="s">
        <v>26209</v>
      </c>
      <c r="B7251" s="294"/>
      <c r="C7251" s="294"/>
      <c r="D7251" s="294"/>
      <c r="E7251" s="294"/>
      <c r="F7251" s="294"/>
    </row>
    <row r="7252">
      <c r="A7252" s="294" t="s">
        <v>26210</v>
      </c>
      <c r="B7252" s="294"/>
      <c r="C7252" s="294"/>
      <c r="D7252" s="294"/>
      <c r="E7252" s="294"/>
      <c r="F7252" s="294"/>
    </row>
    <row r="7253">
      <c r="A7253" s="294" t="s">
        <v>26211</v>
      </c>
      <c r="B7253" s="294"/>
      <c r="C7253" s="294"/>
      <c r="D7253" s="294"/>
      <c r="E7253" s="294"/>
      <c r="F7253" s="294"/>
    </row>
    <row r="7254">
      <c r="A7254" s="294" t="s">
        <v>26212</v>
      </c>
      <c r="B7254" s="294"/>
      <c r="C7254" s="294"/>
      <c r="D7254" s="294"/>
      <c r="E7254" s="294"/>
      <c r="F7254" s="294"/>
    </row>
    <row r="7255">
      <c r="A7255" s="294" t="s">
        <v>26213</v>
      </c>
      <c r="B7255" s="294"/>
      <c r="C7255" s="294"/>
      <c r="D7255" s="294"/>
      <c r="E7255" s="294"/>
      <c r="F7255" s="294"/>
    </row>
    <row r="7256">
      <c r="A7256" s="294"/>
      <c r="B7256" s="294"/>
      <c r="C7256" s="294"/>
      <c r="D7256" s="294"/>
      <c r="E7256" s="294"/>
      <c r="F7256" s="294"/>
    </row>
    <row r="7257">
      <c r="A7257" s="294" t="s">
        <v>26214</v>
      </c>
      <c r="B7257" s="294"/>
      <c r="C7257" s="294"/>
      <c r="D7257" s="294"/>
      <c r="E7257" s="294"/>
      <c r="F7257" s="294"/>
    </row>
    <row r="7258">
      <c r="A7258" s="294"/>
      <c r="B7258" s="294"/>
      <c r="C7258" s="294"/>
      <c r="D7258" s="294"/>
      <c r="E7258" s="294"/>
      <c r="F7258" s="294"/>
    </row>
    <row r="7259">
      <c r="A7259" s="294" t="s">
        <v>26215</v>
      </c>
      <c r="B7259" s="294"/>
      <c r="C7259" s="294"/>
      <c r="D7259" s="294"/>
      <c r="E7259" s="294"/>
      <c r="F7259" s="294"/>
    </row>
    <row r="7260">
      <c r="A7260" s="294" t="s">
        <v>26216</v>
      </c>
      <c r="B7260" s="294"/>
      <c r="C7260" s="294"/>
      <c r="D7260" s="294"/>
      <c r="E7260" s="294"/>
      <c r="F7260" s="294"/>
    </row>
    <row r="7261">
      <c r="A7261" s="294" t="s">
        <v>26217</v>
      </c>
      <c r="B7261" s="294"/>
      <c r="C7261" s="294"/>
      <c r="D7261" s="294"/>
      <c r="E7261" s="294"/>
      <c r="F7261" s="294"/>
    </row>
    <row r="7262">
      <c r="A7262" s="294" t="s">
        <v>26218</v>
      </c>
      <c r="B7262" s="294"/>
      <c r="C7262" s="294"/>
      <c r="D7262" s="294"/>
      <c r="E7262" s="294"/>
      <c r="F7262" s="294"/>
    </row>
    <row r="7263">
      <c r="A7263" s="294"/>
      <c r="B7263" s="294"/>
      <c r="C7263" s="294"/>
      <c r="D7263" s="294"/>
      <c r="E7263" s="294"/>
      <c r="F7263" s="294"/>
    </row>
    <row r="7264">
      <c r="A7264" s="294"/>
      <c r="B7264" s="294"/>
      <c r="C7264" s="294"/>
      <c r="D7264" s="294"/>
      <c r="E7264" s="294"/>
      <c r="F7264" s="294"/>
    </row>
    <row r="7265">
      <c r="A7265" s="294" t="s">
        <v>26219</v>
      </c>
      <c r="B7265" s="294"/>
      <c r="C7265" s="294"/>
      <c r="D7265" s="294"/>
      <c r="E7265" s="294"/>
      <c r="F7265" s="294"/>
    </row>
    <row r="7266">
      <c r="A7266" s="294"/>
      <c r="B7266" s="294"/>
      <c r="C7266" s="294"/>
      <c r="D7266" s="294"/>
      <c r="E7266" s="294"/>
      <c r="F7266" s="294"/>
    </row>
    <row r="7267">
      <c r="A7267" s="294" t="s">
        <v>26220</v>
      </c>
      <c r="B7267" s="294"/>
      <c r="C7267" s="294"/>
      <c r="D7267" s="294"/>
      <c r="E7267" s="294"/>
      <c r="F7267" s="294"/>
    </row>
    <row r="7268">
      <c r="A7268" s="294" t="s">
        <v>26221</v>
      </c>
      <c r="B7268" s="294"/>
      <c r="C7268" s="294"/>
      <c r="D7268" s="294"/>
      <c r="E7268" s="294"/>
      <c r="F7268" s="294"/>
    </row>
    <row r="7269">
      <c r="A7269" s="294" t="s">
        <v>26222</v>
      </c>
      <c r="B7269" s="294"/>
      <c r="C7269" s="294"/>
      <c r="D7269" s="294"/>
      <c r="E7269" s="294"/>
      <c r="F7269" s="294"/>
    </row>
    <row r="7270">
      <c r="A7270" s="294" t="s">
        <v>26223</v>
      </c>
      <c r="B7270" s="294"/>
      <c r="C7270" s="294"/>
      <c r="D7270" s="294"/>
      <c r="E7270" s="294"/>
      <c r="F7270" s="294"/>
    </row>
    <row r="7271">
      <c r="A7271" s="294" t="s">
        <v>26224</v>
      </c>
      <c r="B7271" s="294"/>
      <c r="C7271" s="294"/>
      <c r="D7271" s="294"/>
      <c r="E7271" s="294"/>
      <c r="F7271" s="294"/>
    </row>
    <row r="7272">
      <c r="A7272" s="294"/>
      <c r="B7272" s="294"/>
      <c r="C7272" s="294"/>
      <c r="D7272" s="294"/>
      <c r="E7272" s="294"/>
      <c r="F7272" s="294"/>
    </row>
    <row r="7273">
      <c r="A7273" s="294" t="s">
        <v>26225</v>
      </c>
      <c r="B7273" s="294"/>
      <c r="C7273" s="294"/>
      <c r="D7273" s="294"/>
      <c r="E7273" s="294"/>
      <c r="F7273" s="294"/>
    </row>
    <row r="7274">
      <c r="A7274" s="294" t="s">
        <v>26226</v>
      </c>
      <c r="B7274" s="294"/>
      <c r="C7274" s="294"/>
      <c r="D7274" s="294"/>
      <c r="E7274" s="294"/>
      <c r="F7274" s="294"/>
    </row>
    <row r="7275">
      <c r="A7275" s="294" t="s">
        <v>26227</v>
      </c>
      <c r="B7275" s="294"/>
      <c r="C7275" s="294"/>
      <c r="D7275" s="294"/>
      <c r="E7275" s="294"/>
      <c r="F7275" s="294"/>
    </row>
    <row r="7276">
      <c r="A7276" s="294"/>
      <c r="B7276" s="294"/>
      <c r="C7276" s="294"/>
      <c r="D7276" s="294"/>
      <c r="E7276" s="294"/>
      <c r="F7276" s="294"/>
    </row>
    <row r="7277">
      <c r="A7277" s="294"/>
      <c r="B7277" s="294"/>
      <c r="C7277" s="294"/>
      <c r="D7277" s="294"/>
      <c r="E7277" s="294"/>
      <c r="F7277" s="294"/>
    </row>
    <row r="7278">
      <c r="A7278" s="294" t="s">
        <v>25957</v>
      </c>
      <c r="B7278" s="294"/>
      <c r="C7278" s="294"/>
      <c r="D7278" s="294"/>
      <c r="E7278" s="294"/>
      <c r="F7278" s="294"/>
    </row>
    <row r="7279">
      <c r="A7279" s="294"/>
      <c r="B7279" s="294"/>
      <c r="C7279" s="294"/>
      <c r="D7279" s="294"/>
      <c r="E7279" s="294"/>
      <c r="F7279" s="294"/>
    </row>
    <row r="7280">
      <c r="A7280" s="294" t="s">
        <v>26228</v>
      </c>
      <c r="B7280" s="294"/>
      <c r="C7280" s="294"/>
      <c r="D7280" s="294"/>
      <c r="E7280" s="294"/>
      <c r="F7280" s="294"/>
    </row>
    <row r="7281">
      <c r="A7281" s="294"/>
      <c r="B7281" s="294"/>
      <c r="C7281" s="294"/>
      <c r="D7281" s="294"/>
      <c r="E7281" s="294"/>
      <c r="F7281" s="294"/>
    </row>
    <row r="7282">
      <c r="A7282" s="294"/>
      <c r="B7282" s="294"/>
      <c r="C7282" s="294"/>
      <c r="D7282" s="294"/>
      <c r="E7282" s="294"/>
      <c r="F7282" s="294"/>
    </row>
    <row r="7283">
      <c r="A7283" s="294" t="s">
        <v>25959</v>
      </c>
      <c r="B7283" s="294"/>
      <c r="C7283" s="294"/>
      <c r="D7283" s="294"/>
      <c r="E7283" s="294"/>
      <c r="F7283" s="294"/>
    </row>
    <row r="7284">
      <c r="A7284" s="294"/>
      <c r="B7284" s="294"/>
      <c r="C7284" s="294"/>
      <c r="D7284" s="294"/>
      <c r="E7284" s="294"/>
      <c r="F7284" s="294"/>
    </row>
    <row r="7285">
      <c r="A7285" s="294" t="s">
        <v>26229</v>
      </c>
      <c r="B7285" s="294"/>
      <c r="C7285" s="294"/>
      <c r="D7285" s="294"/>
      <c r="E7285" s="294"/>
      <c r="F7285" s="294"/>
    </row>
    <row r="7286">
      <c r="A7286" s="294" t="s">
        <v>26230</v>
      </c>
      <c r="B7286" s="294"/>
      <c r="C7286" s="294"/>
      <c r="D7286" s="294"/>
      <c r="E7286" s="294"/>
      <c r="F7286" s="294"/>
    </row>
    <row r="7287">
      <c r="A7287" s="294" t="s">
        <v>26231</v>
      </c>
      <c r="B7287" s="294"/>
      <c r="C7287" s="294"/>
      <c r="D7287" s="294"/>
      <c r="E7287" s="294"/>
      <c r="F7287" s="294"/>
    </row>
    <row r="7288">
      <c r="A7288" s="294" t="s">
        <v>26195</v>
      </c>
      <c r="B7288" s="294"/>
      <c r="C7288" s="294"/>
      <c r="D7288" s="294"/>
      <c r="E7288" s="294"/>
      <c r="F7288" s="294"/>
    </row>
    <row r="7289">
      <c r="A7289" s="294" t="s">
        <v>26232</v>
      </c>
      <c r="B7289" s="294"/>
      <c r="C7289" s="294"/>
      <c r="D7289" s="294"/>
      <c r="E7289" s="294"/>
      <c r="F7289" s="294"/>
    </row>
    <row r="7290">
      <c r="A7290" s="294" t="s">
        <v>26233</v>
      </c>
      <c r="B7290" s="294"/>
      <c r="C7290" s="294"/>
      <c r="D7290" s="294"/>
      <c r="E7290" s="294"/>
      <c r="F7290" s="294"/>
    </row>
    <row r="7291">
      <c r="A7291" s="294" t="s">
        <v>26234</v>
      </c>
      <c r="B7291" s="294"/>
      <c r="C7291" s="294"/>
      <c r="D7291" s="294"/>
      <c r="E7291" s="294"/>
      <c r="F7291" s="294"/>
    </row>
    <row r="7292">
      <c r="A7292" s="294" t="s">
        <v>26235</v>
      </c>
      <c r="B7292" s="294"/>
      <c r="C7292" s="294"/>
      <c r="D7292" s="294"/>
      <c r="E7292" s="294"/>
      <c r="F7292" s="294"/>
    </row>
    <row r="7293">
      <c r="A7293" s="294"/>
      <c r="B7293" s="294"/>
      <c r="C7293" s="294"/>
      <c r="D7293" s="294"/>
      <c r="E7293" s="294"/>
      <c r="F7293" s="294"/>
    </row>
    <row r="7294">
      <c r="A7294" s="294"/>
      <c r="B7294" s="294"/>
      <c r="C7294" s="294"/>
      <c r="D7294" s="294"/>
      <c r="E7294" s="294"/>
      <c r="F7294" s="294"/>
    </row>
    <row r="7295">
      <c r="A7295" s="294"/>
      <c r="B7295" s="294"/>
      <c r="C7295" s="294"/>
      <c r="D7295" s="294"/>
      <c r="E7295" s="294"/>
      <c r="F7295" s="294"/>
    </row>
    <row r="7296">
      <c r="A7296" s="294" t="s">
        <v>25967</v>
      </c>
      <c r="B7296" s="294"/>
      <c r="C7296" s="294"/>
      <c r="D7296" s="294"/>
      <c r="E7296" s="294"/>
      <c r="F7296" s="294"/>
    </row>
    <row r="7297">
      <c r="A7297" s="294"/>
      <c r="B7297" s="294"/>
      <c r="C7297" s="294"/>
      <c r="D7297" s="294"/>
      <c r="E7297" s="294"/>
      <c r="F7297" s="294"/>
    </row>
    <row r="7298">
      <c r="A7298" s="294" t="s">
        <v>26236</v>
      </c>
      <c r="B7298" s="294"/>
      <c r="C7298" s="294"/>
      <c r="D7298" s="294"/>
      <c r="E7298" s="294"/>
      <c r="F7298" s="294"/>
    </row>
    <row r="7299">
      <c r="A7299" s="294" t="s">
        <v>26237</v>
      </c>
      <c r="B7299" s="294"/>
      <c r="C7299" s="294"/>
      <c r="D7299" s="294"/>
      <c r="E7299" s="294"/>
      <c r="F7299" s="294"/>
    </row>
    <row r="7300">
      <c r="A7300" s="294" t="s">
        <v>26238</v>
      </c>
      <c r="B7300" s="294"/>
      <c r="C7300" s="294"/>
      <c r="D7300" s="294"/>
      <c r="E7300" s="294"/>
      <c r="F7300" s="294"/>
    </row>
    <row r="7301">
      <c r="A7301" s="294" t="s">
        <v>26239</v>
      </c>
      <c r="B7301" s="294"/>
      <c r="C7301" s="294"/>
      <c r="D7301" s="294"/>
      <c r="E7301" s="294"/>
      <c r="F7301" s="294"/>
    </row>
    <row r="7302">
      <c r="A7302" s="294"/>
      <c r="B7302" s="294"/>
      <c r="C7302" s="294"/>
      <c r="D7302" s="294"/>
      <c r="E7302" s="294"/>
      <c r="F7302" s="294"/>
    </row>
    <row r="7303">
      <c r="A7303" s="294"/>
      <c r="B7303" s="294"/>
      <c r="C7303" s="294"/>
      <c r="D7303" s="294"/>
      <c r="E7303" s="294"/>
      <c r="F7303" s="294"/>
    </row>
    <row r="7304">
      <c r="A7304" s="294"/>
      <c r="B7304" s="294"/>
      <c r="C7304" s="294"/>
      <c r="D7304" s="294"/>
      <c r="E7304" s="294"/>
      <c r="F7304" s="294"/>
    </row>
    <row r="7305">
      <c r="A7305" s="294" t="s">
        <v>26240</v>
      </c>
      <c r="B7305" s="294"/>
      <c r="C7305" s="294"/>
      <c r="D7305" s="294"/>
      <c r="E7305" s="294"/>
      <c r="F7305" s="294"/>
    </row>
    <row r="7306">
      <c r="A7306" s="294"/>
      <c r="B7306" s="294"/>
      <c r="C7306" s="294"/>
      <c r="D7306" s="294"/>
      <c r="E7306" s="294"/>
      <c r="F7306" s="294"/>
    </row>
    <row r="7307">
      <c r="A7307" s="294"/>
      <c r="B7307" s="294"/>
      <c r="C7307" s="294"/>
      <c r="D7307" s="294"/>
      <c r="E7307" s="294"/>
      <c r="F7307" s="294"/>
    </row>
    <row r="7308">
      <c r="A7308" s="294" t="s">
        <v>26241</v>
      </c>
      <c r="B7308" s="294"/>
      <c r="C7308" s="294"/>
      <c r="D7308" s="294"/>
      <c r="E7308" s="294"/>
      <c r="F7308" s="294"/>
    </row>
    <row r="7309">
      <c r="A7309" s="294" t="s">
        <v>26242</v>
      </c>
      <c r="B7309" s="294"/>
      <c r="C7309" s="294"/>
      <c r="D7309" s="294"/>
      <c r="E7309" s="294"/>
      <c r="F7309" s="294"/>
    </row>
    <row r="7310">
      <c r="A7310" s="294" t="s">
        <v>26243</v>
      </c>
      <c r="B7310" s="294"/>
      <c r="C7310" s="294"/>
      <c r="D7310" s="294"/>
      <c r="E7310" s="294"/>
      <c r="F7310" s="294"/>
    </row>
    <row r="7311">
      <c r="A7311" s="294" t="s">
        <v>26244</v>
      </c>
      <c r="B7311" s="294"/>
      <c r="C7311" s="294"/>
      <c r="D7311" s="294"/>
      <c r="E7311" s="294"/>
      <c r="F7311" s="294"/>
    </row>
    <row r="7312">
      <c r="A7312" s="294" t="s">
        <v>26245</v>
      </c>
      <c r="B7312" s="294"/>
      <c r="C7312" s="294"/>
      <c r="D7312" s="294"/>
      <c r="E7312" s="294"/>
      <c r="F7312" s="294"/>
    </row>
    <row r="7313">
      <c r="A7313" s="294" t="s">
        <v>26246</v>
      </c>
      <c r="B7313" s="294"/>
      <c r="C7313" s="294"/>
      <c r="D7313" s="294"/>
      <c r="E7313" s="294"/>
      <c r="F7313" s="294"/>
    </row>
    <row r="7314">
      <c r="A7314" s="294" t="s">
        <v>26247</v>
      </c>
      <c r="B7314" s="294"/>
      <c r="C7314" s="294"/>
      <c r="D7314" s="294"/>
      <c r="E7314" s="294"/>
      <c r="F7314" s="294"/>
    </row>
    <row r="7315">
      <c r="A7315" s="294"/>
      <c r="B7315" s="294"/>
      <c r="C7315" s="294"/>
      <c r="D7315" s="294"/>
      <c r="E7315" s="294"/>
      <c r="F7315" s="294"/>
    </row>
    <row r="7316">
      <c r="A7316" s="294"/>
      <c r="B7316" s="294"/>
      <c r="C7316" s="294"/>
      <c r="D7316" s="294"/>
      <c r="E7316" s="294"/>
      <c r="F7316" s="294"/>
    </row>
    <row r="7317">
      <c r="A7317" s="294" t="s">
        <v>26214</v>
      </c>
      <c r="B7317" s="294"/>
      <c r="C7317" s="294"/>
      <c r="D7317" s="294"/>
      <c r="E7317" s="294"/>
      <c r="F7317" s="294"/>
    </row>
    <row r="7318">
      <c r="A7318" s="294"/>
      <c r="B7318" s="294"/>
      <c r="C7318" s="294"/>
      <c r="D7318" s="294"/>
      <c r="E7318" s="294"/>
      <c r="F7318" s="294"/>
    </row>
    <row r="7319">
      <c r="A7319" s="294" t="s">
        <v>26248</v>
      </c>
      <c r="B7319" s="294"/>
      <c r="C7319" s="294"/>
      <c r="D7319" s="294"/>
      <c r="E7319" s="294"/>
      <c r="F7319" s="294"/>
    </row>
    <row r="7320">
      <c r="A7320" s="294" t="s">
        <v>26249</v>
      </c>
      <c r="B7320" s="294"/>
      <c r="C7320" s="294"/>
      <c r="D7320" s="294"/>
      <c r="E7320" s="294"/>
      <c r="F7320" s="294"/>
    </row>
    <row r="7321">
      <c r="A7321" s="294" t="s">
        <v>26250</v>
      </c>
      <c r="B7321" s="294"/>
      <c r="C7321" s="294"/>
      <c r="D7321" s="294"/>
      <c r="E7321" s="294"/>
      <c r="F7321" s="294"/>
    </row>
    <row r="7322">
      <c r="A7322" s="294" t="s">
        <v>26251</v>
      </c>
      <c r="B7322" s="294"/>
      <c r="C7322" s="294"/>
      <c r="D7322" s="294"/>
      <c r="E7322" s="294"/>
      <c r="F7322" s="294"/>
    </row>
    <row r="7323">
      <c r="A7323" s="294" t="s">
        <v>26252</v>
      </c>
      <c r="B7323" s="294"/>
      <c r="C7323" s="294"/>
      <c r="D7323" s="294"/>
      <c r="E7323" s="294"/>
      <c r="F7323" s="294"/>
    </row>
    <row r="7324">
      <c r="A7324" s="294"/>
      <c r="B7324" s="294"/>
      <c r="C7324" s="294"/>
      <c r="D7324" s="294"/>
      <c r="E7324" s="294"/>
      <c r="F7324" s="294"/>
    </row>
    <row r="7325">
      <c r="A7325" s="294" t="s">
        <v>26253</v>
      </c>
      <c r="B7325" s="294"/>
      <c r="C7325" s="294"/>
      <c r="D7325" s="294"/>
      <c r="E7325" s="294"/>
      <c r="F7325" s="294"/>
    </row>
    <row r="7326">
      <c r="A7326" s="294"/>
      <c r="B7326" s="294"/>
      <c r="C7326" s="294"/>
      <c r="D7326" s="294"/>
      <c r="E7326" s="294"/>
      <c r="F7326" s="294"/>
    </row>
    <row r="7327">
      <c r="A7327" s="294" t="s">
        <v>26254</v>
      </c>
      <c r="B7327" s="294"/>
      <c r="C7327" s="294"/>
      <c r="D7327" s="294"/>
      <c r="E7327" s="294"/>
      <c r="F7327" s="294"/>
    </row>
    <row r="7328">
      <c r="A7328" s="294" t="s">
        <v>26255</v>
      </c>
      <c r="B7328" s="294"/>
      <c r="C7328" s="294"/>
      <c r="D7328" s="294"/>
      <c r="E7328" s="294"/>
      <c r="F7328" s="294"/>
    </row>
    <row r="7329">
      <c r="A7329" s="294" t="s">
        <v>26256</v>
      </c>
      <c r="B7329" s="294"/>
      <c r="C7329" s="294"/>
      <c r="D7329" s="294"/>
      <c r="E7329" s="294"/>
      <c r="F7329" s="294"/>
    </row>
    <row r="7330">
      <c r="A7330" s="294" t="s">
        <v>26257</v>
      </c>
      <c r="B7330" s="294"/>
      <c r="C7330" s="294"/>
      <c r="D7330" s="294"/>
      <c r="E7330" s="294"/>
      <c r="F7330" s="294"/>
    </row>
    <row r="7331">
      <c r="A7331" s="294" t="s">
        <v>26258</v>
      </c>
      <c r="B7331" s="294"/>
      <c r="C7331" s="294"/>
      <c r="D7331" s="294"/>
      <c r="E7331" s="294"/>
      <c r="F7331" s="294"/>
    </row>
    <row r="7332">
      <c r="A7332" s="294"/>
      <c r="B7332" s="294"/>
      <c r="C7332" s="294"/>
      <c r="D7332" s="294"/>
      <c r="E7332" s="294"/>
      <c r="F7332" s="294"/>
    </row>
    <row r="7333">
      <c r="A7333" s="294" t="s">
        <v>21312</v>
      </c>
      <c r="B7333" s="294"/>
      <c r="C7333" s="294"/>
      <c r="D7333" s="294"/>
      <c r="E7333" s="294"/>
      <c r="F7333" s="294"/>
    </row>
    <row r="7334">
      <c r="A7334" s="294" t="s">
        <v>26259</v>
      </c>
      <c r="B7334" s="294"/>
      <c r="C7334" s="294"/>
      <c r="D7334" s="294"/>
      <c r="E7334" s="294"/>
      <c r="F7334" s="294"/>
    </row>
    <row r="7335">
      <c r="A7335" s="294" t="s">
        <v>26260</v>
      </c>
      <c r="B7335" s="294"/>
      <c r="C7335" s="294"/>
      <c r="D7335" s="294"/>
      <c r="E7335" s="294"/>
      <c r="F7335" s="294"/>
    </row>
    <row r="7336">
      <c r="A7336" s="294" t="s">
        <v>26261</v>
      </c>
      <c r="B7336" s="294"/>
      <c r="C7336" s="294"/>
      <c r="D7336" s="294"/>
      <c r="E7336" s="294"/>
      <c r="F7336" s="294"/>
    </row>
    <row r="7337">
      <c r="A7337" s="294" t="s">
        <v>26262</v>
      </c>
      <c r="B7337" s="294"/>
      <c r="C7337" s="294"/>
      <c r="D7337" s="294"/>
      <c r="E7337" s="294"/>
      <c r="F7337" s="294"/>
    </row>
    <row r="7338">
      <c r="A7338" s="294" t="s">
        <v>26263</v>
      </c>
      <c r="B7338" s="294"/>
      <c r="C7338" s="294"/>
      <c r="D7338" s="294"/>
      <c r="E7338" s="294"/>
      <c r="F7338" s="294"/>
    </row>
    <row r="7339">
      <c r="A7339" s="294" t="s">
        <v>26264</v>
      </c>
      <c r="B7339" s="294"/>
      <c r="C7339" s="294"/>
      <c r="D7339" s="294"/>
      <c r="E7339" s="294"/>
      <c r="F7339" s="294"/>
    </row>
    <row r="7340">
      <c r="A7340" s="294" t="s">
        <v>26265</v>
      </c>
      <c r="B7340" s="294"/>
      <c r="C7340" s="294"/>
      <c r="D7340" s="294"/>
      <c r="E7340" s="294"/>
      <c r="F7340" s="294"/>
    </row>
    <row r="7341">
      <c r="A7341" s="294" t="s">
        <v>26266</v>
      </c>
      <c r="B7341" s="294"/>
      <c r="C7341" s="294"/>
      <c r="D7341" s="294"/>
      <c r="E7341" s="294"/>
      <c r="F7341" s="294"/>
    </row>
    <row r="7342">
      <c r="A7342" s="294" t="s">
        <v>26267</v>
      </c>
      <c r="B7342" s="294"/>
      <c r="C7342" s="294"/>
      <c r="D7342" s="294"/>
      <c r="E7342" s="294"/>
      <c r="F7342" s="294"/>
    </row>
    <row r="7343">
      <c r="A7343" s="294" t="s">
        <v>26268</v>
      </c>
      <c r="B7343" s="294"/>
      <c r="C7343" s="294"/>
      <c r="D7343" s="294"/>
      <c r="E7343" s="294"/>
      <c r="F7343" s="294"/>
    </row>
    <row r="7344">
      <c r="A7344" s="294" t="s">
        <v>26269</v>
      </c>
      <c r="B7344" s="294"/>
      <c r="C7344" s="294"/>
      <c r="D7344" s="294"/>
      <c r="E7344" s="294"/>
      <c r="F7344" s="294"/>
    </row>
    <row r="7345">
      <c r="A7345" s="294" t="s">
        <v>26270</v>
      </c>
      <c r="B7345" s="294"/>
      <c r="C7345" s="294"/>
      <c r="D7345" s="294"/>
      <c r="E7345" s="294"/>
      <c r="F7345" s="294"/>
    </row>
    <row r="7346">
      <c r="A7346" s="294" t="s">
        <v>26271</v>
      </c>
      <c r="B7346" s="294"/>
      <c r="C7346" s="294"/>
      <c r="D7346" s="294"/>
      <c r="E7346" s="294"/>
      <c r="F7346" s="294"/>
    </row>
    <row r="7347">
      <c r="A7347" s="294" t="s">
        <v>26272</v>
      </c>
      <c r="B7347" s="294"/>
      <c r="C7347" s="294"/>
      <c r="D7347" s="294"/>
      <c r="E7347" s="294"/>
      <c r="F7347" s="294"/>
    </row>
    <row r="7348">
      <c r="A7348" s="294" t="s">
        <v>26273</v>
      </c>
      <c r="B7348" s="294"/>
      <c r="C7348" s="294"/>
      <c r="D7348" s="294"/>
      <c r="E7348" s="294"/>
      <c r="F7348" s="294"/>
    </row>
    <row r="7349">
      <c r="A7349" s="294" t="s">
        <v>26274</v>
      </c>
      <c r="B7349" s="294"/>
      <c r="C7349" s="294"/>
      <c r="D7349" s="294"/>
      <c r="E7349" s="294"/>
      <c r="F7349" s="294"/>
    </row>
    <row r="7350">
      <c r="A7350" s="294" t="s">
        <v>26275</v>
      </c>
      <c r="B7350" s="294"/>
      <c r="C7350" s="294"/>
      <c r="D7350" s="294"/>
      <c r="E7350" s="294"/>
      <c r="F7350" s="294"/>
    </row>
    <row r="7351">
      <c r="A7351" s="294" t="s">
        <v>26276</v>
      </c>
      <c r="B7351" s="294"/>
      <c r="C7351" s="294"/>
      <c r="D7351" s="294"/>
      <c r="E7351" s="294"/>
      <c r="F7351" s="294"/>
    </row>
    <row r="7352">
      <c r="A7352" s="294" t="s">
        <v>26277</v>
      </c>
      <c r="B7352" s="294"/>
      <c r="C7352" s="294"/>
      <c r="D7352" s="294"/>
      <c r="E7352" s="294"/>
      <c r="F7352" s="294"/>
    </row>
    <row r="7353">
      <c r="A7353" s="294" t="s">
        <v>26278</v>
      </c>
      <c r="B7353" s="294"/>
      <c r="C7353" s="294"/>
      <c r="D7353" s="294"/>
      <c r="E7353" s="294"/>
      <c r="F7353" s="294"/>
    </row>
    <row r="7354">
      <c r="A7354" s="294" t="s">
        <v>26279</v>
      </c>
      <c r="B7354" s="294"/>
      <c r="C7354" s="294"/>
      <c r="D7354" s="294"/>
      <c r="E7354" s="294"/>
      <c r="F7354" s="294"/>
    </row>
    <row r="7355">
      <c r="A7355" s="294" t="s">
        <v>26280</v>
      </c>
      <c r="B7355" s="294"/>
      <c r="C7355" s="294"/>
      <c r="D7355" s="294"/>
      <c r="E7355" s="294"/>
      <c r="F7355" s="294"/>
    </row>
    <row r="7356">
      <c r="A7356" s="294" t="s">
        <v>26281</v>
      </c>
      <c r="B7356" s="294"/>
      <c r="C7356" s="294"/>
      <c r="D7356" s="294"/>
      <c r="E7356" s="294"/>
      <c r="F7356" s="294"/>
    </row>
    <row r="7357">
      <c r="A7357" s="294" t="s">
        <v>26282</v>
      </c>
      <c r="B7357" s="294"/>
      <c r="C7357" s="294"/>
      <c r="D7357" s="294"/>
      <c r="E7357" s="294"/>
      <c r="F7357" s="294"/>
    </row>
    <row r="7358">
      <c r="A7358" s="294" t="s">
        <v>26283</v>
      </c>
      <c r="B7358" s="294"/>
      <c r="C7358" s="294"/>
      <c r="D7358" s="294"/>
      <c r="E7358" s="294"/>
      <c r="F7358" s="294"/>
    </row>
    <row r="7359">
      <c r="A7359" s="294" t="s">
        <v>26284</v>
      </c>
      <c r="B7359" s="294"/>
      <c r="C7359" s="294"/>
      <c r="D7359" s="294"/>
      <c r="E7359" s="294"/>
      <c r="F7359" s="294"/>
    </row>
    <row r="7360">
      <c r="A7360" s="294" t="s">
        <v>26285</v>
      </c>
      <c r="B7360" s="294"/>
      <c r="C7360" s="294"/>
      <c r="D7360" s="294"/>
      <c r="E7360" s="294"/>
      <c r="F7360" s="294"/>
    </row>
    <row r="7361">
      <c r="A7361" s="294" t="s">
        <v>26286</v>
      </c>
      <c r="B7361" s="294"/>
      <c r="C7361" s="294"/>
      <c r="D7361" s="294"/>
      <c r="E7361" s="294"/>
      <c r="F7361" s="294"/>
    </row>
    <row r="7362">
      <c r="A7362" s="294" t="s">
        <v>26287</v>
      </c>
      <c r="B7362" s="294"/>
      <c r="C7362" s="294"/>
      <c r="D7362" s="294"/>
      <c r="E7362" s="294"/>
      <c r="F7362" s="294"/>
    </row>
    <row r="7363">
      <c r="A7363" s="294" t="s">
        <v>26288</v>
      </c>
      <c r="B7363" s="294"/>
      <c r="C7363" s="294"/>
      <c r="D7363" s="294"/>
      <c r="E7363" s="294"/>
      <c r="F7363" s="294"/>
    </row>
    <row r="7364">
      <c r="A7364" s="294" t="s">
        <v>26289</v>
      </c>
      <c r="B7364" s="294"/>
      <c r="C7364" s="294"/>
      <c r="D7364" s="294"/>
      <c r="E7364" s="294"/>
      <c r="F7364" s="294"/>
    </row>
    <row r="7365">
      <c r="A7365" s="294" t="s">
        <v>26290</v>
      </c>
      <c r="B7365" s="294"/>
      <c r="C7365" s="294"/>
      <c r="D7365" s="294"/>
      <c r="E7365" s="294"/>
      <c r="F7365" s="294"/>
    </row>
    <row r="7366">
      <c r="A7366" s="294" t="s">
        <v>26291</v>
      </c>
      <c r="B7366" s="294"/>
      <c r="C7366" s="294"/>
      <c r="D7366" s="294"/>
      <c r="E7366" s="294"/>
      <c r="F7366" s="294"/>
    </row>
    <row r="7367">
      <c r="A7367" s="294" t="s">
        <v>26292</v>
      </c>
      <c r="B7367" s="294"/>
      <c r="C7367" s="294"/>
      <c r="D7367" s="294"/>
      <c r="E7367" s="294"/>
      <c r="F7367" s="294"/>
    </row>
    <row r="7368">
      <c r="A7368" s="294" t="s">
        <v>26293</v>
      </c>
      <c r="B7368" s="294"/>
      <c r="C7368" s="294"/>
      <c r="D7368" s="294"/>
      <c r="E7368" s="294"/>
      <c r="F7368" s="294"/>
    </row>
    <row r="7369">
      <c r="A7369" s="294" t="s">
        <v>21270</v>
      </c>
      <c r="B7369" s="294"/>
      <c r="C7369" s="294"/>
      <c r="D7369" s="294"/>
      <c r="E7369" s="294"/>
      <c r="F7369" s="294"/>
    </row>
    <row r="7370">
      <c r="A7370" s="294" t="s">
        <v>26294</v>
      </c>
      <c r="B7370" s="294"/>
      <c r="C7370" s="294"/>
      <c r="D7370" s="294"/>
      <c r="E7370" s="294"/>
      <c r="F7370" s="294"/>
    </row>
    <row r="7371">
      <c r="A7371" s="294" t="s">
        <v>26295</v>
      </c>
      <c r="B7371" s="294"/>
      <c r="C7371" s="294"/>
      <c r="D7371" s="294"/>
      <c r="E7371" s="294"/>
      <c r="F7371" s="294"/>
    </row>
    <row r="7372">
      <c r="A7372" s="294"/>
      <c r="B7372" s="294"/>
      <c r="C7372" s="294"/>
      <c r="D7372" s="294"/>
      <c r="E7372" s="294"/>
      <c r="F7372" s="294"/>
    </row>
    <row r="7373">
      <c r="A7373" s="294" t="s">
        <v>22512</v>
      </c>
      <c r="B7373" s="294"/>
      <c r="C7373" s="294"/>
      <c r="D7373" s="294"/>
      <c r="E7373" s="294"/>
      <c r="F7373" s="294"/>
    </row>
    <row r="7374">
      <c r="A7374" s="294" t="s">
        <v>26296</v>
      </c>
      <c r="B7374" s="294"/>
      <c r="C7374" s="294"/>
      <c r="D7374" s="294"/>
      <c r="E7374" s="294"/>
      <c r="F7374" s="294"/>
    </row>
    <row r="7375">
      <c r="A7375" s="294"/>
      <c r="B7375" s="294"/>
      <c r="C7375" s="294"/>
      <c r="D7375" s="294"/>
      <c r="E7375" s="294"/>
      <c r="F7375" s="294"/>
    </row>
    <row r="7376">
      <c r="A7376" s="294" t="s">
        <v>26297</v>
      </c>
      <c r="B7376" s="294"/>
      <c r="C7376" s="294"/>
      <c r="D7376" s="294"/>
      <c r="E7376" s="294"/>
      <c r="F7376" s="294"/>
    </row>
    <row r="7377">
      <c r="A7377" s="294" t="s">
        <v>26298</v>
      </c>
      <c r="B7377" s="294"/>
      <c r="C7377" s="294"/>
      <c r="D7377" s="294"/>
      <c r="E7377" s="294"/>
      <c r="F7377" s="294"/>
    </row>
    <row r="7378">
      <c r="A7378" s="294" t="s">
        <v>26299</v>
      </c>
      <c r="B7378" s="294"/>
      <c r="C7378" s="294"/>
      <c r="D7378" s="294"/>
      <c r="E7378" s="294"/>
      <c r="F7378" s="294"/>
    </row>
    <row r="7379">
      <c r="A7379" s="294" t="s">
        <v>26300</v>
      </c>
      <c r="B7379" s="294"/>
      <c r="C7379" s="294"/>
      <c r="D7379" s="294"/>
      <c r="E7379" s="294"/>
      <c r="F7379" s="294"/>
    </row>
    <row r="7380">
      <c r="A7380" s="294" t="s">
        <v>26301</v>
      </c>
      <c r="B7380" s="294"/>
      <c r="C7380" s="294"/>
      <c r="D7380" s="294"/>
      <c r="E7380" s="294"/>
      <c r="F7380" s="294"/>
    </row>
    <row r="7381">
      <c r="A7381" s="294" t="s">
        <v>26302</v>
      </c>
      <c r="B7381" s="294"/>
      <c r="C7381" s="294"/>
      <c r="D7381" s="294"/>
      <c r="E7381" s="294"/>
      <c r="F7381" s="294"/>
    </row>
    <row r="7382">
      <c r="A7382" s="294" t="s">
        <v>26303</v>
      </c>
      <c r="B7382" s="294"/>
      <c r="C7382" s="294"/>
      <c r="D7382" s="294"/>
      <c r="E7382" s="294"/>
      <c r="F7382" s="294"/>
    </row>
    <row r="7383">
      <c r="A7383" s="294" t="s">
        <v>26304</v>
      </c>
      <c r="B7383" s="294"/>
      <c r="C7383" s="294"/>
      <c r="D7383" s="294"/>
      <c r="E7383" s="294"/>
      <c r="F7383" s="294"/>
    </row>
    <row r="7384">
      <c r="A7384" s="294" t="s">
        <v>26305</v>
      </c>
      <c r="B7384" s="294"/>
      <c r="C7384" s="294"/>
      <c r="D7384" s="294"/>
      <c r="E7384" s="294"/>
      <c r="F7384" s="294"/>
    </row>
    <row r="7385">
      <c r="A7385" s="294" t="s">
        <v>26306</v>
      </c>
      <c r="B7385" s="294"/>
      <c r="C7385" s="294"/>
      <c r="D7385" s="294"/>
      <c r="E7385" s="294"/>
      <c r="F7385" s="294"/>
    </row>
    <row r="7386">
      <c r="A7386" s="294" t="s">
        <v>26307</v>
      </c>
      <c r="B7386" s="294"/>
      <c r="C7386" s="294"/>
      <c r="D7386" s="294"/>
      <c r="E7386" s="294"/>
      <c r="F7386" s="294"/>
    </row>
    <row r="7387">
      <c r="A7387" s="294" t="s">
        <v>26308</v>
      </c>
      <c r="B7387" s="294"/>
      <c r="C7387" s="294"/>
      <c r="D7387" s="294"/>
      <c r="E7387" s="294"/>
      <c r="F7387" s="294"/>
    </row>
    <row r="7388">
      <c r="A7388" s="294" t="s">
        <v>26309</v>
      </c>
      <c r="B7388" s="294"/>
      <c r="C7388" s="294"/>
      <c r="D7388" s="294"/>
      <c r="E7388" s="294"/>
      <c r="F7388" s="294"/>
    </row>
    <row r="7389">
      <c r="A7389" s="294" t="s">
        <v>26310</v>
      </c>
      <c r="B7389" s="294"/>
      <c r="C7389" s="294"/>
      <c r="D7389" s="294"/>
      <c r="E7389" s="294"/>
      <c r="F7389" s="294"/>
    </row>
    <row r="7390">
      <c r="A7390" s="294" t="s">
        <v>26311</v>
      </c>
      <c r="B7390" s="294"/>
      <c r="C7390" s="294"/>
      <c r="D7390" s="294"/>
      <c r="E7390" s="294"/>
      <c r="F7390" s="294"/>
    </row>
    <row r="7391">
      <c r="A7391" s="294"/>
      <c r="B7391" s="294"/>
      <c r="C7391" s="294"/>
      <c r="D7391" s="294"/>
      <c r="E7391" s="294"/>
      <c r="F7391" s="294"/>
    </row>
    <row r="7392">
      <c r="A7392" s="294" t="s">
        <v>24323</v>
      </c>
      <c r="B7392" s="294"/>
      <c r="C7392" s="294"/>
      <c r="D7392" s="294"/>
      <c r="E7392" s="294"/>
      <c r="F7392" s="294"/>
    </row>
    <row r="7393">
      <c r="A7393" s="294" t="s">
        <v>26312</v>
      </c>
      <c r="B7393" s="294"/>
      <c r="C7393" s="294"/>
      <c r="D7393" s="294"/>
      <c r="E7393" s="294"/>
      <c r="F7393" s="294"/>
    </row>
    <row r="7394">
      <c r="A7394" s="294"/>
      <c r="B7394" s="294"/>
      <c r="C7394" s="294"/>
      <c r="D7394" s="294"/>
      <c r="E7394" s="294"/>
      <c r="F7394" s="294"/>
    </row>
    <row r="7395">
      <c r="A7395" s="294" t="s">
        <v>26313</v>
      </c>
      <c r="B7395" s="294"/>
      <c r="C7395" s="294"/>
      <c r="D7395" s="294"/>
      <c r="E7395" s="294"/>
      <c r="F7395" s="294"/>
    </row>
    <row r="7396">
      <c r="A7396" s="294" t="s">
        <v>22889</v>
      </c>
      <c r="B7396" s="294"/>
      <c r="C7396" s="294"/>
      <c r="D7396" s="294"/>
      <c r="E7396" s="294"/>
      <c r="F7396" s="294"/>
    </row>
    <row r="7397">
      <c r="A7397" s="294" t="s">
        <v>25782</v>
      </c>
      <c r="B7397" s="294"/>
      <c r="C7397" s="294"/>
      <c r="D7397" s="294"/>
      <c r="E7397" s="294"/>
      <c r="F7397" s="294"/>
    </row>
    <row r="7398">
      <c r="A7398" s="294" t="s">
        <v>26314</v>
      </c>
      <c r="B7398" s="294"/>
      <c r="C7398" s="294"/>
      <c r="D7398" s="294"/>
      <c r="E7398" s="294"/>
      <c r="F7398" s="294"/>
    </row>
    <row r="7399">
      <c r="A7399" s="294" t="s">
        <v>26315</v>
      </c>
      <c r="B7399" s="294"/>
      <c r="C7399" s="294"/>
      <c r="D7399" s="294"/>
      <c r="E7399" s="294"/>
      <c r="F7399" s="294"/>
    </row>
    <row r="7400">
      <c r="A7400" s="294" t="s">
        <v>26316</v>
      </c>
      <c r="B7400" s="294"/>
      <c r="C7400" s="294"/>
      <c r="D7400" s="294"/>
      <c r="E7400" s="294"/>
      <c r="F7400" s="294"/>
    </row>
    <row r="7401">
      <c r="A7401" s="294" t="s">
        <v>26317</v>
      </c>
      <c r="B7401" s="294"/>
      <c r="C7401" s="294"/>
      <c r="D7401" s="294"/>
      <c r="E7401" s="294"/>
      <c r="F7401" s="294"/>
    </row>
    <row r="7402">
      <c r="A7402" s="294"/>
      <c r="B7402" s="294"/>
      <c r="C7402" s="294"/>
      <c r="D7402" s="294"/>
      <c r="E7402" s="294"/>
      <c r="F7402" s="294"/>
    </row>
    <row r="7403">
      <c r="A7403" s="294" t="s">
        <v>26318</v>
      </c>
      <c r="B7403" s="294"/>
      <c r="C7403" s="294"/>
      <c r="D7403" s="294"/>
      <c r="E7403" s="294"/>
      <c r="F7403" s="294"/>
    </row>
    <row r="7404">
      <c r="A7404" s="294" t="s">
        <v>26319</v>
      </c>
      <c r="B7404" s="294"/>
      <c r="C7404" s="294"/>
      <c r="D7404" s="294"/>
      <c r="E7404" s="294"/>
      <c r="F7404" s="294"/>
    </row>
    <row r="7405">
      <c r="A7405" s="294"/>
      <c r="B7405" s="294"/>
      <c r="C7405" s="294"/>
      <c r="D7405" s="294"/>
      <c r="E7405" s="294"/>
      <c r="F7405" s="294"/>
    </row>
    <row r="7406">
      <c r="A7406" s="294" t="s">
        <v>26320</v>
      </c>
      <c r="B7406" s="294"/>
      <c r="C7406" s="294"/>
      <c r="D7406" s="294"/>
      <c r="E7406" s="294"/>
      <c r="F7406" s="294"/>
    </row>
    <row r="7407">
      <c r="A7407" s="294" t="s">
        <v>26321</v>
      </c>
      <c r="B7407" s="294"/>
      <c r="C7407" s="294"/>
      <c r="D7407" s="294"/>
      <c r="E7407" s="294"/>
      <c r="F7407" s="294"/>
    </row>
    <row r="7408">
      <c r="A7408" s="294" t="s">
        <v>26322</v>
      </c>
      <c r="B7408" s="294"/>
      <c r="C7408" s="294"/>
      <c r="D7408" s="294"/>
      <c r="E7408" s="294"/>
      <c r="F7408" s="294"/>
    </row>
    <row r="7409">
      <c r="A7409" s="294" t="s">
        <v>26323</v>
      </c>
      <c r="B7409" s="294"/>
      <c r="C7409" s="294"/>
      <c r="D7409" s="294"/>
      <c r="E7409" s="294"/>
      <c r="F7409" s="294"/>
    </row>
    <row r="7410">
      <c r="A7410" s="294" t="s">
        <v>26324</v>
      </c>
      <c r="B7410" s="294"/>
      <c r="C7410" s="294"/>
      <c r="D7410" s="294"/>
      <c r="E7410" s="294"/>
      <c r="F7410" s="294"/>
    </row>
    <row r="7411">
      <c r="A7411" s="294" t="s">
        <v>26325</v>
      </c>
      <c r="B7411" s="294"/>
      <c r="C7411" s="294"/>
      <c r="D7411" s="294"/>
      <c r="E7411" s="294"/>
      <c r="F7411" s="294"/>
    </row>
    <row r="7412">
      <c r="A7412" s="294"/>
      <c r="B7412" s="294"/>
      <c r="C7412" s="294"/>
      <c r="D7412" s="294"/>
      <c r="E7412" s="294"/>
      <c r="F7412" s="294"/>
    </row>
    <row r="7413">
      <c r="A7413" s="294" t="s">
        <v>21401</v>
      </c>
      <c r="B7413" s="294"/>
      <c r="C7413" s="294"/>
      <c r="D7413" s="294"/>
      <c r="E7413" s="294"/>
      <c r="F7413" s="294"/>
    </row>
    <row r="7414">
      <c r="A7414" s="294"/>
      <c r="B7414" s="294"/>
      <c r="C7414" s="294"/>
      <c r="D7414" s="294"/>
      <c r="E7414" s="294"/>
      <c r="F7414" s="294"/>
    </row>
    <row r="7415">
      <c r="A7415" s="294" t="s">
        <v>26326</v>
      </c>
      <c r="B7415" s="294"/>
      <c r="C7415" s="294"/>
      <c r="D7415" s="294"/>
      <c r="E7415" s="294"/>
      <c r="F7415" s="294"/>
    </row>
    <row r="7416">
      <c r="A7416" s="294" t="s">
        <v>26327</v>
      </c>
      <c r="B7416" s="294"/>
      <c r="C7416" s="294"/>
      <c r="D7416" s="294"/>
      <c r="E7416" s="294"/>
      <c r="F7416" s="294"/>
    </row>
    <row r="7417">
      <c r="A7417" s="294" t="s">
        <v>26328</v>
      </c>
      <c r="B7417" s="294"/>
      <c r="C7417" s="294"/>
      <c r="D7417" s="294"/>
      <c r="E7417" s="294"/>
      <c r="F7417" s="294"/>
    </row>
    <row r="7418">
      <c r="A7418" s="294" t="s">
        <v>26329</v>
      </c>
      <c r="B7418" s="294"/>
      <c r="C7418" s="294"/>
      <c r="D7418" s="294"/>
      <c r="E7418" s="294"/>
      <c r="F7418" s="294"/>
    </row>
    <row r="7419">
      <c r="A7419" s="294" t="s">
        <v>26330</v>
      </c>
      <c r="B7419" s="294"/>
      <c r="C7419" s="294"/>
      <c r="D7419" s="294"/>
      <c r="E7419" s="294"/>
      <c r="F7419" s="294"/>
    </row>
    <row r="7420">
      <c r="A7420" s="294" t="s">
        <v>26331</v>
      </c>
      <c r="B7420" s="294"/>
      <c r="C7420" s="294"/>
      <c r="D7420" s="294"/>
      <c r="E7420" s="294"/>
      <c r="F7420" s="294"/>
    </row>
    <row r="7421">
      <c r="A7421" s="294" t="s">
        <v>26332</v>
      </c>
      <c r="B7421" s="294"/>
      <c r="C7421" s="294"/>
      <c r="D7421" s="294"/>
      <c r="E7421" s="294"/>
      <c r="F7421" s="294"/>
    </row>
    <row r="7422">
      <c r="A7422" s="294" t="s">
        <v>26333</v>
      </c>
      <c r="B7422" s="294"/>
      <c r="C7422" s="294"/>
      <c r="D7422" s="294"/>
      <c r="E7422" s="294"/>
      <c r="F7422" s="294"/>
    </row>
    <row r="7423">
      <c r="A7423" s="294" t="s">
        <v>26334</v>
      </c>
      <c r="B7423" s="294"/>
      <c r="C7423" s="294"/>
      <c r="D7423" s="294"/>
      <c r="E7423" s="294"/>
      <c r="F7423" s="294"/>
    </row>
    <row r="7424">
      <c r="A7424" s="294"/>
      <c r="B7424" s="294"/>
      <c r="C7424" s="294"/>
      <c r="D7424" s="294"/>
      <c r="E7424" s="294"/>
      <c r="F7424" s="294"/>
    </row>
    <row r="7425">
      <c r="A7425" s="294" t="s">
        <v>22239</v>
      </c>
      <c r="B7425" s="294"/>
      <c r="C7425" s="294"/>
      <c r="D7425" s="294"/>
      <c r="E7425" s="294"/>
      <c r="F7425" s="294"/>
    </row>
    <row r="7426">
      <c r="A7426" s="294"/>
      <c r="B7426" s="294"/>
      <c r="C7426" s="294"/>
      <c r="D7426" s="294"/>
      <c r="E7426" s="294"/>
      <c r="F7426" s="294"/>
    </row>
    <row r="7427">
      <c r="A7427" s="294" t="s">
        <v>26335</v>
      </c>
      <c r="B7427" s="294"/>
      <c r="C7427" s="294"/>
      <c r="D7427" s="294"/>
      <c r="E7427" s="294"/>
      <c r="F7427" s="294"/>
    </row>
    <row r="7428">
      <c r="A7428" s="294" t="s">
        <v>26336</v>
      </c>
      <c r="B7428" s="294"/>
      <c r="C7428" s="294"/>
      <c r="D7428" s="294"/>
      <c r="E7428" s="294"/>
      <c r="F7428" s="294"/>
    </row>
    <row r="7429">
      <c r="A7429" s="294" t="s">
        <v>26337</v>
      </c>
      <c r="B7429" s="294"/>
      <c r="C7429" s="294"/>
      <c r="D7429" s="294"/>
      <c r="E7429" s="294"/>
      <c r="F7429" s="294"/>
    </row>
    <row r="7430">
      <c r="A7430" s="294" t="s">
        <v>26338</v>
      </c>
      <c r="B7430" s="294"/>
      <c r="C7430" s="294"/>
      <c r="D7430" s="294"/>
      <c r="E7430" s="294"/>
      <c r="F7430" s="294"/>
    </row>
    <row r="7431">
      <c r="A7431" s="294"/>
      <c r="B7431" s="294"/>
      <c r="C7431" s="294"/>
      <c r="D7431" s="294"/>
      <c r="E7431" s="294"/>
      <c r="F7431" s="294"/>
    </row>
    <row r="7432">
      <c r="A7432" s="294" t="s">
        <v>21990</v>
      </c>
      <c r="B7432" s="294"/>
      <c r="C7432" s="294"/>
      <c r="D7432" s="294"/>
      <c r="E7432" s="294"/>
      <c r="F7432" s="294"/>
    </row>
    <row r="7433">
      <c r="A7433" s="294"/>
      <c r="B7433" s="294"/>
      <c r="C7433" s="294"/>
      <c r="D7433" s="294"/>
      <c r="E7433" s="294"/>
      <c r="F7433" s="294"/>
    </row>
    <row r="7434">
      <c r="A7434" s="294" t="s">
        <v>26339</v>
      </c>
      <c r="B7434" s="294"/>
      <c r="C7434" s="294"/>
      <c r="D7434" s="294"/>
      <c r="E7434" s="294"/>
      <c r="F7434" s="294"/>
    </row>
    <row r="7435">
      <c r="A7435" s="294" t="s">
        <v>26340</v>
      </c>
      <c r="B7435" s="294"/>
      <c r="C7435" s="294"/>
      <c r="D7435" s="294"/>
      <c r="E7435" s="294"/>
      <c r="F7435" s="294"/>
    </row>
    <row r="7436">
      <c r="A7436" s="294" t="s">
        <v>26341</v>
      </c>
      <c r="B7436" s="294"/>
      <c r="C7436" s="294"/>
      <c r="D7436" s="294"/>
      <c r="E7436" s="294"/>
      <c r="F7436" s="294"/>
    </row>
    <row r="7437">
      <c r="A7437" s="294" t="s">
        <v>26342</v>
      </c>
      <c r="B7437" s="294"/>
      <c r="C7437" s="294"/>
      <c r="D7437" s="294"/>
      <c r="E7437" s="294"/>
      <c r="F7437" s="294"/>
    </row>
    <row r="7438">
      <c r="A7438" s="294" t="s">
        <v>26343</v>
      </c>
      <c r="B7438" s="294"/>
      <c r="C7438" s="294"/>
      <c r="D7438" s="294"/>
      <c r="E7438" s="294"/>
      <c r="F7438" s="294"/>
    </row>
    <row r="7439">
      <c r="A7439" s="294" t="s">
        <v>26344</v>
      </c>
      <c r="B7439" s="294"/>
      <c r="C7439" s="294"/>
      <c r="D7439" s="294"/>
      <c r="E7439" s="294"/>
      <c r="F7439" s="294"/>
    </row>
    <row r="7440">
      <c r="A7440" s="294" t="s">
        <v>26345</v>
      </c>
      <c r="B7440" s="294"/>
      <c r="C7440" s="294"/>
      <c r="D7440" s="294"/>
      <c r="E7440" s="294"/>
      <c r="F7440" s="294"/>
    </row>
    <row r="7441">
      <c r="A7441" s="294"/>
      <c r="B7441" s="294"/>
      <c r="C7441" s="294"/>
      <c r="D7441" s="294"/>
      <c r="E7441" s="294"/>
      <c r="F7441" s="294"/>
    </row>
    <row r="7442">
      <c r="A7442" s="294" t="s">
        <v>21312</v>
      </c>
      <c r="B7442" s="294"/>
      <c r="C7442" s="294"/>
      <c r="D7442" s="294"/>
      <c r="E7442" s="294"/>
      <c r="F7442" s="294"/>
    </row>
    <row r="7443">
      <c r="A7443" s="294" t="s">
        <v>26346</v>
      </c>
      <c r="B7443" s="294"/>
      <c r="C7443" s="294"/>
      <c r="D7443" s="294"/>
      <c r="E7443" s="294"/>
      <c r="F7443" s="294"/>
    </row>
    <row r="7444">
      <c r="A7444" s="294" t="s">
        <v>26347</v>
      </c>
      <c r="B7444" s="294"/>
      <c r="C7444" s="294"/>
      <c r="D7444" s="294"/>
      <c r="E7444" s="294"/>
      <c r="F7444" s="294"/>
    </row>
    <row r="7445">
      <c r="A7445" s="294" t="s">
        <v>21672</v>
      </c>
      <c r="B7445" s="294"/>
      <c r="C7445" s="294"/>
      <c r="D7445" s="294"/>
      <c r="E7445" s="294"/>
      <c r="F7445" s="294"/>
    </row>
    <row r="7446">
      <c r="A7446" s="294" t="s">
        <v>26348</v>
      </c>
      <c r="B7446" s="294"/>
      <c r="C7446" s="294"/>
      <c r="D7446" s="294"/>
      <c r="E7446" s="294"/>
      <c r="F7446" s="294"/>
    </row>
    <row r="7447">
      <c r="A7447" s="294" t="s">
        <v>26295</v>
      </c>
      <c r="B7447" s="294"/>
      <c r="C7447" s="294"/>
      <c r="D7447" s="294"/>
      <c r="E7447" s="294"/>
      <c r="F7447" s="294"/>
    </row>
    <row r="7448">
      <c r="A7448" s="294"/>
      <c r="B7448" s="294"/>
      <c r="C7448" s="294"/>
      <c r="D7448" s="294"/>
      <c r="E7448" s="294"/>
      <c r="F7448" s="294"/>
    </row>
    <row r="7449">
      <c r="A7449" s="294"/>
      <c r="B7449" s="294"/>
      <c r="C7449" s="294"/>
      <c r="D7449" s="294"/>
      <c r="E7449" s="294"/>
      <c r="F7449" s="294"/>
    </row>
    <row r="7450">
      <c r="A7450" s="294" t="s">
        <v>21429</v>
      </c>
      <c r="B7450" s="294"/>
      <c r="C7450" s="294"/>
      <c r="D7450" s="294"/>
      <c r="E7450" s="294"/>
      <c r="F7450" s="294"/>
    </row>
    <row r="7451">
      <c r="A7451" s="294"/>
      <c r="B7451" s="294"/>
      <c r="C7451" s="294"/>
      <c r="D7451" s="294"/>
      <c r="E7451" s="294"/>
      <c r="F7451" s="294"/>
    </row>
    <row r="7452">
      <c r="A7452" s="294" t="s">
        <v>26349</v>
      </c>
      <c r="B7452" s="294"/>
      <c r="C7452" s="294"/>
      <c r="D7452" s="294"/>
      <c r="E7452" s="294"/>
      <c r="F7452" s="294"/>
    </row>
    <row r="7453">
      <c r="A7453" s="294" t="s">
        <v>26350</v>
      </c>
      <c r="B7453" s="294"/>
      <c r="C7453" s="294"/>
      <c r="D7453" s="294"/>
      <c r="E7453" s="294"/>
      <c r="F7453" s="294"/>
    </row>
    <row r="7454">
      <c r="A7454" s="294" t="s">
        <v>26351</v>
      </c>
      <c r="B7454" s="294"/>
      <c r="C7454" s="294"/>
      <c r="D7454" s="294"/>
      <c r="E7454" s="294"/>
      <c r="F7454" s="294"/>
    </row>
    <row r="7455">
      <c r="A7455" s="294" t="s">
        <v>26352</v>
      </c>
      <c r="B7455" s="294"/>
      <c r="C7455" s="294"/>
      <c r="D7455" s="294"/>
      <c r="E7455" s="294"/>
      <c r="F7455" s="294"/>
    </row>
    <row r="7456">
      <c r="A7456" s="294" t="s">
        <v>26353</v>
      </c>
      <c r="B7456" s="294"/>
      <c r="C7456" s="294"/>
      <c r="D7456" s="294"/>
      <c r="E7456" s="294"/>
      <c r="F7456" s="294"/>
    </row>
    <row r="7457">
      <c r="A7457" s="294" t="s">
        <v>26354</v>
      </c>
      <c r="B7457" s="294"/>
      <c r="C7457" s="294"/>
      <c r="D7457" s="294"/>
      <c r="E7457" s="294"/>
      <c r="F7457" s="294"/>
    </row>
    <row r="7458">
      <c r="A7458" s="294" t="s">
        <v>26355</v>
      </c>
      <c r="B7458" s="294"/>
      <c r="C7458" s="294"/>
      <c r="D7458" s="294"/>
      <c r="E7458" s="294"/>
      <c r="F7458" s="294"/>
    </row>
    <row r="7459">
      <c r="A7459" s="294"/>
      <c r="B7459" s="294"/>
      <c r="C7459" s="294"/>
      <c r="D7459" s="294"/>
      <c r="E7459" s="294"/>
      <c r="F7459" s="294"/>
    </row>
    <row r="7460">
      <c r="A7460" s="294"/>
      <c r="B7460" s="294"/>
      <c r="C7460" s="294"/>
      <c r="D7460" s="294"/>
      <c r="E7460" s="294"/>
      <c r="F7460" s="294"/>
    </row>
    <row r="7461">
      <c r="A7461" s="294" t="s">
        <v>22281</v>
      </c>
      <c r="B7461" s="294"/>
      <c r="C7461" s="294"/>
      <c r="D7461" s="294"/>
      <c r="E7461" s="294"/>
      <c r="F7461" s="294"/>
    </row>
    <row r="7462">
      <c r="A7462" s="294"/>
      <c r="B7462" s="294"/>
      <c r="C7462" s="294"/>
      <c r="D7462" s="294"/>
      <c r="E7462" s="294"/>
      <c r="F7462" s="294"/>
    </row>
    <row r="7463">
      <c r="A7463" s="294" t="s">
        <v>26356</v>
      </c>
      <c r="B7463" s="294"/>
      <c r="C7463" s="294"/>
      <c r="D7463" s="294"/>
      <c r="E7463" s="294"/>
      <c r="F7463" s="294"/>
    </row>
    <row r="7464">
      <c r="A7464" s="294" t="s">
        <v>26357</v>
      </c>
      <c r="B7464" s="294"/>
      <c r="C7464" s="294"/>
      <c r="D7464" s="294"/>
      <c r="E7464" s="294"/>
      <c r="F7464" s="294"/>
    </row>
    <row r="7465">
      <c r="A7465" s="294" t="s">
        <v>26358</v>
      </c>
      <c r="B7465" s="294"/>
      <c r="C7465" s="294"/>
      <c r="D7465" s="294"/>
      <c r="E7465" s="294"/>
      <c r="F7465" s="294"/>
    </row>
    <row r="7466">
      <c r="A7466" s="294" t="s">
        <v>26359</v>
      </c>
      <c r="B7466" s="294"/>
      <c r="C7466" s="294"/>
      <c r="D7466" s="294"/>
      <c r="E7466" s="294"/>
      <c r="F7466" s="294"/>
    </row>
    <row r="7467">
      <c r="A7467" s="294" t="s">
        <v>26360</v>
      </c>
      <c r="B7467" s="294"/>
      <c r="C7467" s="294"/>
      <c r="D7467" s="294"/>
      <c r="E7467" s="294"/>
      <c r="F7467" s="294"/>
    </row>
    <row r="7468">
      <c r="A7468" s="294" t="s">
        <v>26361</v>
      </c>
      <c r="B7468" s="294"/>
      <c r="C7468" s="294"/>
      <c r="D7468" s="294"/>
      <c r="E7468" s="294"/>
      <c r="F7468" s="294"/>
    </row>
    <row r="7469">
      <c r="A7469" s="294"/>
      <c r="B7469" s="294"/>
      <c r="C7469" s="294"/>
      <c r="D7469" s="294"/>
      <c r="E7469" s="294"/>
      <c r="F7469" s="294"/>
    </row>
    <row r="7470">
      <c r="A7470" s="294" t="s">
        <v>26362</v>
      </c>
      <c r="B7470" s="294"/>
      <c r="C7470" s="294"/>
      <c r="D7470" s="294"/>
      <c r="E7470" s="294"/>
      <c r="F7470" s="294"/>
    </row>
    <row r="7471">
      <c r="A7471" s="294"/>
      <c r="B7471" s="294"/>
      <c r="C7471" s="294"/>
      <c r="D7471" s="294"/>
      <c r="E7471" s="294"/>
      <c r="F7471" s="294"/>
    </row>
    <row r="7472">
      <c r="A7472" s="294" t="s">
        <v>26363</v>
      </c>
      <c r="B7472" s="294"/>
      <c r="C7472" s="294"/>
      <c r="D7472" s="294"/>
      <c r="E7472" s="294"/>
      <c r="F7472" s="294"/>
    </row>
    <row r="7473">
      <c r="A7473" s="294" t="s">
        <v>26364</v>
      </c>
      <c r="B7473" s="294"/>
      <c r="C7473" s="294"/>
      <c r="D7473" s="294"/>
      <c r="E7473" s="294"/>
      <c r="F7473" s="294"/>
    </row>
    <row r="7474">
      <c r="A7474" s="294" t="s">
        <v>26365</v>
      </c>
      <c r="B7474" s="294"/>
      <c r="C7474" s="294"/>
      <c r="D7474" s="294"/>
      <c r="E7474" s="294"/>
      <c r="F7474" s="294"/>
    </row>
    <row r="7475">
      <c r="A7475" s="294" t="s">
        <v>26366</v>
      </c>
      <c r="B7475" s="294"/>
      <c r="C7475" s="294"/>
      <c r="D7475" s="294"/>
      <c r="E7475" s="294"/>
      <c r="F7475" s="294"/>
    </row>
    <row r="7476">
      <c r="A7476" s="294" t="s">
        <v>26367</v>
      </c>
      <c r="B7476" s="294"/>
      <c r="C7476" s="294"/>
      <c r="D7476" s="294"/>
      <c r="E7476" s="294"/>
      <c r="F7476" s="294"/>
    </row>
    <row r="7477">
      <c r="A7477" s="294"/>
      <c r="B7477" s="294"/>
      <c r="C7477" s="294"/>
      <c r="D7477" s="294"/>
      <c r="E7477" s="294"/>
      <c r="F7477" s="294"/>
    </row>
    <row r="7478">
      <c r="A7478" s="294" t="s">
        <v>22572</v>
      </c>
      <c r="B7478" s="294"/>
      <c r="C7478" s="294"/>
      <c r="D7478" s="294"/>
      <c r="E7478" s="294"/>
      <c r="F7478" s="294"/>
    </row>
    <row r="7479">
      <c r="A7479" s="294" t="s">
        <v>26368</v>
      </c>
      <c r="B7479" s="294"/>
      <c r="C7479" s="294"/>
      <c r="D7479" s="294"/>
      <c r="E7479" s="294"/>
      <c r="F7479" s="294"/>
    </row>
    <row r="7480">
      <c r="A7480" s="294"/>
      <c r="B7480" s="294"/>
      <c r="C7480" s="294"/>
      <c r="D7480" s="294"/>
      <c r="E7480" s="294"/>
      <c r="F7480" s="294"/>
    </row>
    <row r="7481">
      <c r="A7481" s="294" t="s">
        <v>26369</v>
      </c>
      <c r="B7481" s="294"/>
      <c r="C7481" s="294"/>
      <c r="D7481" s="294"/>
      <c r="E7481" s="294"/>
      <c r="F7481" s="294"/>
    </row>
    <row r="7482">
      <c r="A7482" s="294" t="s">
        <v>26370</v>
      </c>
      <c r="B7482" s="294"/>
      <c r="C7482" s="294"/>
      <c r="D7482" s="294"/>
      <c r="E7482" s="294"/>
      <c r="F7482" s="294"/>
    </row>
    <row r="7483">
      <c r="A7483" s="294" t="s">
        <v>26371</v>
      </c>
      <c r="B7483" s="294"/>
      <c r="C7483" s="294"/>
      <c r="D7483" s="294"/>
      <c r="E7483" s="294"/>
      <c r="F7483" s="294"/>
    </row>
    <row r="7484">
      <c r="A7484" s="294" t="s">
        <v>26372</v>
      </c>
      <c r="B7484" s="294"/>
      <c r="C7484" s="294"/>
      <c r="D7484" s="294"/>
      <c r="E7484" s="294"/>
      <c r="F7484" s="294"/>
    </row>
    <row r="7485">
      <c r="A7485" s="294"/>
      <c r="B7485" s="294"/>
      <c r="C7485" s="294"/>
      <c r="D7485" s="294"/>
      <c r="E7485" s="294"/>
      <c r="F7485" s="294"/>
    </row>
    <row r="7486">
      <c r="A7486" s="294" t="s">
        <v>26373</v>
      </c>
      <c r="B7486" s="294"/>
      <c r="C7486" s="294"/>
      <c r="D7486" s="294"/>
      <c r="E7486" s="294"/>
      <c r="F7486" s="294"/>
    </row>
    <row r="7487">
      <c r="A7487" s="294"/>
      <c r="B7487" s="294"/>
      <c r="C7487" s="294"/>
      <c r="D7487" s="294"/>
      <c r="E7487" s="294"/>
      <c r="F7487" s="294"/>
    </row>
    <row r="7488">
      <c r="A7488" s="294" t="s">
        <v>26300</v>
      </c>
      <c r="B7488" s="294"/>
      <c r="C7488" s="294"/>
      <c r="D7488" s="294"/>
      <c r="E7488" s="294"/>
      <c r="F7488" s="294"/>
    </row>
    <row r="7489">
      <c r="A7489" s="294" t="s">
        <v>26374</v>
      </c>
      <c r="B7489" s="294"/>
      <c r="C7489" s="294"/>
      <c r="D7489" s="294"/>
      <c r="E7489" s="294"/>
      <c r="F7489" s="294"/>
    </row>
    <row r="7490">
      <c r="A7490" s="294" t="s">
        <v>26375</v>
      </c>
      <c r="B7490" s="294"/>
      <c r="C7490" s="294"/>
      <c r="D7490" s="294"/>
      <c r="E7490" s="294"/>
      <c r="F7490" s="294"/>
    </row>
    <row r="7491">
      <c r="A7491" s="294" t="s">
        <v>26376</v>
      </c>
      <c r="B7491" s="294"/>
      <c r="C7491" s="294"/>
      <c r="D7491" s="294"/>
      <c r="E7491" s="294"/>
      <c r="F7491" s="294"/>
    </row>
    <row r="7492">
      <c r="A7492" s="294"/>
      <c r="B7492" s="294"/>
      <c r="C7492" s="294"/>
      <c r="D7492" s="294"/>
      <c r="E7492" s="294"/>
      <c r="F7492" s="294"/>
    </row>
    <row r="7493">
      <c r="A7493" s="294" t="s">
        <v>26377</v>
      </c>
      <c r="B7493" s="294"/>
      <c r="C7493" s="294"/>
      <c r="D7493" s="294"/>
      <c r="E7493" s="294"/>
      <c r="F7493" s="294"/>
    </row>
    <row r="7494">
      <c r="A7494" s="294"/>
      <c r="B7494" s="294"/>
      <c r="C7494" s="294"/>
      <c r="D7494" s="294"/>
      <c r="E7494" s="294"/>
      <c r="F7494" s="294"/>
    </row>
    <row r="7495">
      <c r="A7495" s="294" t="s">
        <v>26378</v>
      </c>
      <c r="B7495" s="294"/>
      <c r="C7495" s="294"/>
      <c r="D7495" s="294"/>
      <c r="E7495" s="294"/>
      <c r="F7495" s="294"/>
    </row>
    <row r="7496">
      <c r="A7496" s="294" t="s">
        <v>26379</v>
      </c>
      <c r="B7496" s="294"/>
      <c r="C7496" s="294"/>
      <c r="D7496" s="294"/>
      <c r="E7496" s="294"/>
      <c r="F7496" s="294"/>
    </row>
    <row r="7497">
      <c r="A7497" s="294" t="s">
        <v>26380</v>
      </c>
      <c r="B7497" s="294"/>
      <c r="C7497" s="294"/>
      <c r="D7497" s="294"/>
      <c r="E7497" s="294"/>
      <c r="F7497" s="294"/>
    </row>
    <row r="7498">
      <c r="A7498" s="294" t="s">
        <v>26381</v>
      </c>
      <c r="B7498" s="294"/>
      <c r="C7498" s="294"/>
      <c r="D7498" s="294"/>
      <c r="E7498" s="294"/>
      <c r="F7498" s="294"/>
    </row>
    <row r="7499">
      <c r="A7499" s="294" t="s">
        <v>26382</v>
      </c>
      <c r="B7499" s="294"/>
      <c r="C7499" s="294"/>
      <c r="D7499" s="294"/>
      <c r="E7499" s="294"/>
      <c r="F7499" s="294"/>
    </row>
    <row r="7500">
      <c r="A7500" s="294" t="s">
        <v>23616</v>
      </c>
      <c r="B7500" s="294"/>
      <c r="C7500" s="294"/>
      <c r="D7500" s="294"/>
      <c r="E7500" s="294"/>
      <c r="F7500" s="294"/>
    </row>
    <row r="7501">
      <c r="A7501" s="294" t="s">
        <v>26383</v>
      </c>
      <c r="B7501" s="294"/>
      <c r="C7501" s="294"/>
      <c r="D7501" s="294"/>
      <c r="E7501" s="294"/>
      <c r="F7501" s="294"/>
    </row>
    <row r="7502">
      <c r="A7502" s="294" t="s">
        <v>26384</v>
      </c>
      <c r="B7502" s="294"/>
      <c r="C7502" s="294"/>
      <c r="D7502" s="294"/>
      <c r="E7502" s="294"/>
      <c r="F7502" s="294"/>
    </row>
    <row r="7503">
      <c r="A7503" s="294" t="s">
        <v>26385</v>
      </c>
      <c r="B7503" s="294"/>
      <c r="C7503" s="294"/>
      <c r="D7503" s="294"/>
      <c r="E7503" s="294"/>
      <c r="F7503" s="294"/>
    </row>
    <row r="7504">
      <c r="A7504" s="294" t="s">
        <v>26386</v>
      </c>
      <c r="B7504" s="294"/>
      <c r="C7504" s="294"/>
      <c r="D7504" s="294"/>
      <c r="E7504" s="294"/>
      <c r="F7504" s="294"/>
    </row>
    <row r="7505">
      <c r="A7505" s="294"/>
      <c r="B7505" s="294"/>
      <c r="C7505" s="294"/>
      <c r="D7505" s="294"/>
      <c r="E7505" s="294"/>
      <c r="F7505" s="294"/>
    </row>
    <row r="7506">
      <c r="A7506" s="294" t="s">
        <v>26387</v>
      </c>
      <c r="B7506" s="294"/>
      <c r="C7506" s="294"/>
      <c r="D7506" s="294"/>
      <c r="E7506" s="294"/>
      <c r="F7506" s="294"/>
    </row>
    <row r="7507">
      <c r="A7507" s="294"/>
      <c r="B7507" s="294"/>
      <c r="C7507" s="294"/>
      <c r="D7507" s="294"/>
      <c r="E7507" s="294"/>
      <c r="F7507" s="294"/>
    </row>
    <row r="7508">
      <c r="A7508" s="294" t="s">
        <v>26388</v>
      </c>
      <c r="B7508" s="294"/>
      <c r="C7508" s="294"/>
      <c r="D7508" s="294"/>
      <c r="E7508" s="294"/>
      <c r="F7508" s="294"/>
    </row>
    <row r="7509">
      <c r="A7509" s="294" t="s">
        <v>26389</v>
      </c>
      <c r="B7509" s="294"/>
      <c r="C7509" s="294"/>
      <c r="D7509" s="294"/>
      <c r="E7509" s="294"/>
      <c r="F7509" s="294"/>
    </row>
    <row r="7510">
      <c r="A7510" s="294" t="s">
        <v>26390</v>
      </c>
      <c r="B7510" s="294"/>
      <c r="C7510" s="294"/>
      <c r="D7510" s="294"/>
      <c r="E7510" s="294"/>
      <c r="F7510" s="294"/>
    </row>
    <row r="7511">
      <c r="A7511" s="294" t="s">
        <v>26391</v>
      </c>
      <c r="B7511" s="294"/>
      <c r="C7511" s="294"/>
      <c r="D7511" s="294"/>
      <c r="E7511" s="294"/>
      <c r="F7511" s="294"/>
    </row>
    <row r="7512">
      <c r="A7512" s="294" t="s">
        <v>26392</v>
      </c>
      <c r="B7512" s="294"/>
      <c r="C7512" s="294"/>
      <c r="D7512" s="294"/>
      <c r="E7512" s="294"/>
      <c r="F7512" s="294"/>
    </row>
    <row r="7513">
      <c r="A7513" s="294" t="s">
        <v>26393</v>
      </c>
      <c r="B7513" s="294"/>
      <c r="C7513" s="294"/>
      <c r="D7513" s="294"/>
      <c r="E7513" s="294"/>
      <c r="F7513" s="294"/>
    </row>
    <row r="7514">
      <c r="A7514" s="294" t="s">
        <v>26394</v>
      </c>
      <c r="B7514" s="294"/>
      <c r="C7514" s="294"/>
      <c r="D7514" s="294"/>
      <c r="E7514" s="294"/>
      <c r="F7514" s="294"/>
    </row>
    <row r="7515">
      <c r="A7515" s="294" t="s">
        <v>26395</v>
      </c>
      <c r="B7515" s="294"/>
      <c r="C7515" s="294"/>
      <c r="D7515" s="294"/>
      <c r="E7515" s="294"/>
      <c r="F7515" s="294"/>
    </row>
    <row r="7516">
      <c r="A7516" s="294" t="s">
        <v>21312</v>
      </c>
      <c r="B7516" s="294"/>
      <c r="C7516" s="294"/>
      <c r="D7516" s="294"/>
      <c r="E7516" s="294"/>
      <c r="F7516" s="294"/>
    </row>
    <row r="7517">
      <c r="A7517" s="294" t="s">
        <v>26396</v>
      </c>
      <c r="B7517" s="294"/>
      <c r="C7517" s="294"/>
      <c r="D7517" s="294"/>
      <c r="E7517" s="294"/>
      <c r="F7517" s="294"/>
    </row>
    <row r="7518">
      <c r="A7518" s="294" t="s">
        <v>21618</v>
      </c>
      <c r="B7518" s="294"/>
      <c r="C7518" s="294"/>
      <c r="D7518" s="294"/>
      <c r="E7518" s="294"/>
      <c r="F7518" s="294"/>
    </row>
    <row r="7519">
      <c r="A7519" s="294" t="s">
        <v>26397</v>
      </c>
      <c r="B7519" s="294"/>
      <c r="C7519" s="294"/>
      <c r="D7519" s="294"/>
      <c r="E7519" s="294"/>
      <c r="F7519" s="294"/>
    </row>
    <row r="7520">
      <c r="A7520" s="294"/>
      <c r="B7520" s="294"/>
      <c r="C7520" s="294"/>
      <c r="D7520" s="294"/>
      <c r="E7520" s="294"/>
      <c r="F7520" s="294"/>
    </row>
    <row r="7521">
      <c r="A7521" s="294"/>
      <c r="B7521" s="294"/>
      <c r="C7521" s="294"/>
      <c r="D7521" s="294"/>
      <c r="E7521" s="294"/>
      <c r="F7521" s="294"/>
    </row>
    <row r="7522">
      <c r="A7522" s="294" t="s">
        <v>23228</v>
      </c>
      <c r="B7522" s="294"/>
      <c r="C7522" s="294"/>
      <c r="D7522" s="294"/>
      <c r="E7522" s="294"/>
      <c r="F7522" s="294"/>
    </row>
    <row r="7523">
      <c r="A7523" s="294" t="s">
        <v>20462</v>
      </c>
      <c r="B7523" s="294"/>
      <c r="C7523" s="294"/>
      <c r="D7523" s="294"/>
      <c r="E7523" s="294"/>
      <c r="F7523" s="294"/>
    </row>
    <row r="7524">
      <c r="A7524" s="294"/>
      <c r="B7524" s="294"/>
      <c r="C7524" s="294"/>
      <c r="D7524" s="294"/>
      <c r="E7524" s="294"/>
      <c r="F7524" s="294"/>
    </row>
    <row r="7525">
      <c r="A7525" s="294" t="s">
        <v>26398</v>
      </c>
      <c r="B7525" s="294"/>
      <c r="C7525" s="294"/>
      <c r="D7525" s="294"/>
      <c r="E7525" s="294"/>
      <c r="F7525" s="294"/>
    </row>
    <row r="7526">
      <c r="A7526" s="294" t="s">
        <v>26399</v>
      </c>
      <c r="B7526" s="294"/>
      <c r="C7526" s="294"/>
      <c r="D7526" s="294"/>
      <c r="E7526" s="294"/>
      <c r="F7526" s="294"/>
    </row>
    <row r="7527">
      <c r="A7527" s="294" t="s">
        <v>26400</v>
      </c>
      <c r="B7527" s="294"/>
      <c r="C7527" s="294"/>
      <c r="D7527" s="294"/>
      <c r="E7527" s="294"/>
      <c r="F7527" s="294"/>
    </row>
    <row r="7528">
      <c r="A7528" s="294" t="s">
        <v>26401</v>
      </c>
      <c r="B7528" s="294"/>
      <c r="C7528" s="294"/>
      <c r="D7528" s="294"/>
      <c r="E7528" s="294"/>
      <c r="F7528" s="294"/>
    </row>
    <row r="7529">
      <c r="A7529" s="294" t="s">
        <v>26402</v>
      </c>
      <c r="B7529" s="294"/>
      <c r="C7529" s="294"/>
      <c r="D7529" s="294"/>
      <c r="E7529" s="294"/>
      <c r="F7529" s="294"/>
    </row>
    <row r="7530">
      <c r="A7530" s="294" t="s">
        <v>26403</v>
      </c>
      <c r="B7530" s="294"/>
      <c r="C7530" s="294"/>
      <c r="D7530" s="294"/>
      <c r="E7530" s="294"/>
      <c r="F7530" s="294"/>
    </row>
    <row r="7531">
      <c r="A7531" s="294" t="s">
        <v>26404</v>
      </c>
      <c r="B7531" s="294"/>
      <c r="C7531" s="294"/>
      <c r="D7531" s="294"/>
      <c r="E7531" s="294"/>
      <c r="F7531" s="294"/>
    </row>
    <row r="7532">
      <c r="A7532" s="294" t="s">
        <v>26405</v>
      </c>
      <c r="B7532" s="294"/>
      <c r="C7532" s="294"/>
      <c r="D7532" s="294"/>
      <c r="E7532" s="294"/>
      <c r="F7532" s="294"/>
    </row>
    <row r="7533">
      <c r="A7533" s="294"/>
      <c r="B7533" s="294"/>
      <c r="C7533" s="294"/>
      <c r="D7533" s="294"/>
      <c r="E7533" s="294"/>
      <c r="F7533" s="294"/>
    </row>
    <row r="7534">
      <c r="A7534" s="294"/>
      <c r="B7534" s="294"/>
      <c r="C7534" s="294"/>
      <c r="D7534" s="294"/>
      <c r="E7534" s="294"/>
      <c r="F7534" s="294"/>
    </row>
    <row r="7535">
      <c r="A7535" s="294" t="s">
        <v>26406</v>
      </c>
      <c r="B7535" s="294"/>
      <c r="C7535" s="294"/>
      <c r="D7535" s="294"/>
      <c r="E7535" s="294"/>
      <c r="F7535" s="294"/>
    </row>
    <row r="7536">
      <c r="A7536" s="294"/>
      <c r="B7536" s="294"/>
      <c r="C7536" s="294"/>
      <c r="D7536" s="294"/>
      <c r="E7536" s="294"/>
      <c r="F7536" s="294"/>
    </row>
    <row r="7537">
      <c r="A7537" s="294" t="s">
        <v>26407</v>
      </c>
      <c r="B7537" s="294"/>
      <c r="C7537" s="294"/>
      <c r="D7537" s="294"/>
      <c r="E7537" s="294"/>
      <c r="F7537" s="294"/>
    </row>
    <row r="7538">
      <c r="A7538" s="294" t="s">
        <v>26408</v>
      </c>
      <c r="B7538" s="294"/>
      <c r="C7538" s="294"/>
      <c r="D7538" s="294"/>
      <c r="E7538" s="294"/>
      <c r="F7538" s="294"/>
    </row>
    <row r="7539">
      <c r="A7539" s="294" t="s">
        <v>26409</v>
      </c>
      <c r="B7539" s="294"/>
      <c r="C7539" s="294"/>
      <c r="D7539" s="294"/>
      <c r="E7539" s="294"/>
      <c r="F7539" s="294"/>
    </row>
    <row r="7540">
      <c r="A7540" s="294" t="s">
        <v>26410</v>
      </c>
      <c r="B7540" s="294"/>
      <c r="C7540" s="294"/>
      <c r="D7540" s="294"/>
      <c r="E7540" s="294"/>
      <c r="F7540" s="294"/>
    </row>
    <row r="7541">
      <c r="A7541" s="294" t="s">
        <v>26411</v>
      </c>
      <c r="B7541" s="294"/>
      <c r="C7541" s="294"/>
      <c r="D7541" s="294"/>
      <c r="E7541" s="294"/>
      <c r="F7541" s="294"/>
    </row>
    <row r="7542">
      <c r="A7542" s="294"/>
      <c r="B7542" s="294"/>
      <c r="C7542" s="294"/>
      <c r="D7542" s="294"/>
      <c r="E7542" s="294"/>
      <c r="F7542" s="294"/>
    </row>
    <row r="7543">
      <c r="A7543" s="294"/>
      <c r="B7543" s="294"/>
      <c r="C7543" s="294"/>
      <c r="D7543" s="294"/>
      <c r="E7543" s="294"/>
      <c r="F7543" s="294"/>
    </row>
    <row r="7544">
      <c r="A7544" s="294" t="s">
        <v>26412</v>
      </c>
      <c r="B7544" s="294"/>
      <c r="C7544" s="294"/>
      <c r="D7544" s="294"/>
      <c r="E7544" s="294"/>
      <c r="F7544" s="294"/>
    </row>
    <row r="7545">
      <c r="A7545" s="294"/>
      <c r="B7545" s="294"/>
      <c r="C7545" s="294"/>
      <c r="D7545" s="294"/>
      <c r="E7545" s="294"/>
      <c r="F7545" s="294"/>
    </row>
    <row r="7546">
      <c r="A7546" s="294" t="s">
        <v>26413</v>
      </c>
      <c r="B7546" s="294"/>
      <c r="C7546" s="294"/>
      <c r="D7546" s="294"/>
      <c r="E7546" s="294"/>
      <c r="F7546" s="294"/>
    </row>
    <row r="7547">
      <c r="A7547" s="294" t="s">
        <v>26414</v>
      </c>
      <c r="B7547" s="294"/>
      <c r="C7547" s="294"/>
      <c r="D7547" s="294"/>
      <c r="E7547" s="294"/>
      <c r="F7547" s="294"/>
    </row>
    <row r="7548">
      <c r="A7548" s="294" t="s">
        <v>26415</v>
      </c>
      <c r="B7548" s="294"/>
      <c r="C7548" s="294"/>
      <c r="D7548" s="294"/>
      <c r="E7548" s="294"/>
      <c r="F7548" s="294"/>
    </row>
    <row r="7549">
      <c r="A7549" s="294" t="s">
        <v>26416</v>
      </c>
      <c r="B7549" s="294"/>
      <c r="C7549" s="294"/>
      <c r="D7549" s="294"/>
      <c r="E7549" s="294"/>
      <c r="F7549" s="294"/>
    </row>
    <row r="7550">
      <c r="A7550" s="294" t="s">
        <v>26417</v>
      </c>
      <c r="B7550" s="294"/>
      <c r="C7550" s="294"/>
      <c r="D7550" s="294"/>
      <c r="E7550" s="294"/>
      <c r="F7550" s="294"/>
    </row>
    <row r="7551">
      <c r="A7551" s="294" t="s">
        <v>26418</v>
      </c>
      <c r="B7551" s="294"/>
      <c r="C7551" s="294"/>
      <c r="D7551" s="294"/>
      <c r="E7551" s="294"/>
      <c r="F7551" s="294"/>
    </row>
    <row r="7552">
      <c r="A7552" s="294"/>
      <c r="B7552" s="294"/>
      <c r="C7552" s="294"/>
      <c r="D7552" s="294"/>
      <c r="E7552" s="294"/>
      <c r="F7552" s="294"/>
    </row>
    <row r="7553">
      <c r="A7553" s="294" t="s">
        <v>21401</v>
      </c>
      <c r="B7553" s="294"/>
      <c r="C7553" s="294"/>
      <c r="D7553" s="294"/>
      <c r="E7553" s="294"/>
      <c r="F7553" s="294"/>
    </row>
    <row r="7554">
      <c r="A7554" s="294"/>
      <c r="B7554" s="294"/>
      <c r="C7554" s="294"/>
      <c r="D7554" s="294"/>
      <c r="E7554" s="294"/>
      <c r="F7554" s="294"/>
    </row>
    <row r="7555">
      <c r="A7555" s="294" t="s">
        <v>26419</v>
      </c>
      <c r="B7555" s="294"/>
      <c r="C7555" s="294"/>
      <c r="D7555" s="294"/>
      <c r="E7555" s="294"/>
      <c r="F7555" s="294"/>
    </row>
    <row r="7556">
      <c r="A7556" s="294" t="s">
        <v>26420</v>
      </c>
      <c r="B7556" s="294"/>
      <c r="C7556" s="294"/>
      <c r="D7556" s="294"/>
      <c r="E7556" s="294"/>
      <c r="F7556" s="294"/>
    </row>
    <row r="7557">
      <c r="A7557" s="294" t="s">
        <v>26421</v>
      </c>
      <c r="B7557" s="294"/>
      <c r="C7557" s="294"/>
      <c r="D7557" s="294"/>
      <c r="E7557" s="294"/>
      <c r="F7557" s="294"/>
    </row>
    <row r="7558">
      <c r="A7558" s="294" t="s">
        <v>26422</v>
      </c>
      <c r="B7558" s="294"/>
      <c r="C7558" s="294"/>
      <c r="D7558" s="294"/>
      <c r="E7558" s="294"/>
      <c r="F7558" s="294"/>
    </row>
    <row r="7559">
      <c r="A7559" s="294" t="s">
        <v>26423</v>
      </c>
      <c r="B7559" s="294"/>
      <c r="C7559" s="294"/>
      <c r="D7559" s="294"/>
      <c r="E7559" s="294"/>
      <c r="F7559" s="294"/>
    </row>
    <row r="7560">
      <c r="A7560" s="294"/>
      <c r="B7560" s="294"/>
      <c r="C7560" s="294"/>
      <c r="D7560" s="294"/>
      <c r="E7560" s="294"/>
      <c r="F7560" s="294"/>
    </row>
    <row r="7561">
      <c r="A7561" s="294"/>
      <c r="B7561" s="294"/>
      <c r="C7561" s="294"/>
      <c r="D7561" s="294"/>
      <c r="E7561" s="294"/>
      <c r="F7561" s="294"/>
    </row>
    <row r="7562">
      <c r="A7562" s="294" t="s">
        <v>21407</v>
      </c>
      <c r="B7562" s="294"/>
      <c r="C7562" s="294"/>
      <c r="D7562" s="294"/>
      <c r="E7562" s="294"/>
      <c r="F7562" s="294"/>
    </row>
    <row r="7563">
      <c r="A7563" s="294"/>
      <c r="B7563" s="294"/>
      <c r="C7563" s="294"/>
      <c r="D7563" s="294"/>
      <c r="E7563" s="294"/>
      <c r="F7563" s="294"/>
    </row>
    <row r="7564">
      <c r="A7564" s="294" t="s">
        <v>26424</v>
      </c>
      <c r="B7564" s="294"/>
      <c r="C7564" s="294"/>
      <c r="D7564" s="294"/>
      <c r="E7564" s="294"/>
      <c r="F7564" s="294"/>
    </row>
    <row r="7565">
      <c r="A7565" s="294" t="s">
        <v>21761</v>
      </c>
      <c r="B7565" s="294"/>
      <c r="C7565" s="294"/>
      <c r="D7565" s="294"/>
      <c r="E7565" s="294"/>
      <c r="F7565" s="294"/>
    </row>
    <row r="7566">
      <c r="A7566" s="294" t="s">
        <v>26425</v>
      </c>
      <c r="B7566" s="294"/>
      <c r="C7566" s="294"/>
      <c r="D7566" s="294"/>
      <c r="E7566" s="294"/>
      <c r="F7566" s="294"/>
    </row>
    <row r="7567">
      <c r="A7567" s="294" t="s">
        <v>26426</v>
      </c>
      <c r="B7567" s="294"/>
      <c r="C7567" s="294"/>
      <c r="D7567" s="294"/>
      <c r="E7567" s="294"/>
      <c r="F7567" s="294"/>
    </row>
    <row r="7568">
      <c r="A7568" s="294" t="s">
        <v>26427</v>
      </c>
      <c r="B7568" s="294"/>
      <c r="C7568" s="294"/>
      <c r="D7568" s="294"/>
      <c r="E7568" s="294"/>
      <c r="F7568" s="294"/>
    </row>
    <row r="7569">
      <c r="A7569" s="294" t="s">
        <v>26428</v>
      </c>
      <c r="B7569" s="294"/>
      <c r="C7569" s="294"/>
      <c r="D7569" s="294"/>
      <c r="E7569" s="294"/>
      <c r="F7569" s="294"/>
    </row>
    <row r="7570">
      <c r="A7570" s="294" t="s">
        <v>26429</v>
      </c>
      <c r="B7570" s="294"/>
      <c r="C7570" s="294"/>
      <c r="D7570" s="294"/>
      <c r="E7570" s="294"/>
      <c r="F7570" s="294"/>
    </row>
    <row r="7571">
      <c r="A7571" s="294"/>
      <c r="B7571" s="294"/>
      <c r="C7571" s="294"/>
      <c r="D7571" s="294"/>
      <c r="E7571" s="294"/>
      <c r="F7571" s="294"/>
    </row>
    <row r="7572">
      <c r="A7572" s="294" t="s">
        <v>21304</v>
      </c>
      <c r="B7572" s="294"/>
      <c r="C7572" s="294"/>
      <c r="D7572" s="294"/>
      <c r="E7572" s="294"/>
      <c r="F7572" s="294"/>
    </row>
    <row r="7573">
      <c r="A7573" s="294"/>
      <c r="B7573" s="294"/>
      <c r="C7573" s="294"/>
      <c r="D7573" s="294"/>
      <c r="E7573" s="294"/>
      <c r="F7573" s="294"/>
    </row>
    <row r="7574">
      <c r="A7574" s="294" t="s">
        <v>26430</v>
      </c>
      <c r="B7574" s="294"/>
      <c r="C7574" s="294"/>
      <c r="D7574" s="294"/>
      <c r="E7574" s="294"/>
      <c r="F7574" s="294"/>
    </row>
    <row r="7575">
      <c r="A7575" s="294" t="s">
        <v>26431</v>
      </c>
      <c r="B7575" s="294"/>
      <c r="C7575" s="294"/>
      <c r="D7575" s="294"/>
      <c r="E7575" s="294"/>
      <c r="F7575" s="294"/>
    </row>
    <row r="7576">
      <c r="A7576" s="294" t="s">
        <v>26432</v>
      </c>
      <c r="B7576" s="294"/>
      <c r="C7576" s="294"/>
      <c r="D7576" s="294"/>
      <c r="E7576" s="294"/>
      <c r="F7576" s="294"/>
    </row>
    <row r="7577">
      <c r="A7577" s="294" t="s">
        <v>26433</v>
      </c>
      <c r="B7577" s="294"/>
      <c r="C7577" s="294"/>
      <c r="D7577" s="294"/>
      <c r="E7577" s="294"/>
      <c r="F7577" s="294"/>
    </row>
    <row r="7578">
      <c r="A7578" s="294" t="s">
        <v>26434</v>
      </c>
      <c r="B7578" s="294"/>
      <c r="C7578" s="294"/>
      <c r="D7578" s="294"/>
      <c r="E7578" s="294"/>
      <c r="F7578" s="294"/>
    </row>
    <row r="7579">
      <c r="A7579" s="294" t="s">
        <v>26435</v>
      </c>
      <c r="B7579" s="294"/>
      <c r="C7579" s="294"/>
      <c r="D7579" s="294"/>
      <c r="E7579" s="294"/>
      <c r="F7579" s="294"/>
    </row>
    <row r="7580">
      <c r="A7580" s="294" t="s">
        <v>26436</v>
      </c>
      <c r="B7580" s="294"/>
      <c r="C7580" s="294"/>
      <c r="D7580" s="294"/>
      <c r="E7580" s="294"/>
      <c r="F7580" s="294"/>
    </row>
    <row r="7581">
      <c r="A7581" s="294" t="s">
        <v>26437</v>
      </c>
      <c r="B7581" s="294"/>
      <c r="C7581" s="294"/>
      <c r="D7581" s="294"/>
      <c r="E7581" s="294"/>
      <c r="F7581" s="294"/>
    </row>
    <row r="7582">
      <c r="A7582" s="294" t="s">
        <v>26438</v>
      </c>
      <c r="B7582" s="294"/>
      <c r="C7582" s="294"/>
      <c r="D7582" s="294"/>
      <c r="E7582" s="294"/>
      <c r="F7582" s="294"/>
    </row>
    <row r="7583">
      <c r="A7583" s="294" t="s">
        <v>26439</v>
      </c>
      <c r="B7583" s="294"/>
      <c r="C7583" s="294"/>
      <c r="D7583" s="294"/>
      <c r="E7583" s="294"/>
      <c r="F7583" s="294"/>
    </row>
    <row r="7584">
      <c r="A7584" s="294"/>
      <c r="B7584" s="294"/>
      <c r="C7584" s="294"/>
      <c r="D7584" s="294"/>
      <c r="E7584" s="294"/>
      <c r="F7584" s="294"/>
    </row>
    <row r="7585">
      <c r="A7585" s="294"/>
      <c r="B7585" s="294"/>
      <c r="C7585" s="294"/>
      <c r="D7585" s="294"/>
      <c r="E7585" s="294"/>
      <c r="F7585" s="294"/>
    </row>
    <row r="7586">
      <c r="A7586" s="294" t="s">
        <v>21312</v>
      </c>
      <c r="B7586" s="294"/>
      <c r="C7586" s="294"/>
      <c r="D7586" s="294"/>
      <c r="E7586" s="294"/>
      <c r="F7586" s="294"/>
    </row>
    <row r="7587">
      <c r="A7587" s="294" t="s">
        <v>26440</v>
      </c>
      <c r="B7587" s="294"/>
      <c r="C7587" s="294"/>
      <c r="D7587" s="294"/>
      <c r="E7587" s="294"/>
      <c r="F7587" s="294"/>
    </row>
    <row r="7588">
      <c r="A7588" s="294" t="s">
        <v>21672</v>
      </c>
      <c r="B7588" s="294"/>
      <c r="C7588" s="294"/>
      <c r="D7588" s="294"/>
      <c r="E7588" s="294"/>
      <c r="F7588" s="294"/>
    </row>
    <row r="7589">
      <c r="A7589" s="294" t="s">
        <v>26397</v>
      </c>
      <c r="B7589" s="294"/>
      <c r="C7589" s="294"/>
      <c r="D7589" s="294"/>
      <c r="E7589" s="294"/>
      <c r="F7589" s="294"/>
    </row>
    <row r="7590">
      <c r="A7590" s="294"/>
      <c r="B7590" s="294"/>
      <c r="C7590" s="294"/>
      <c r="D7590" s="294"/>
      <c r="E7590" s="294"/>
      <c r="F7590" s="294"/>
    </row>
    <row r="7591">
      <c r="A7591" s="294" t="s">
        <v>21315</v>
      </c>
      <c r="B7591" s="294"/>
      <c r="C7591" s="294"/>
      <c r="D7591" s="294"/>
      <c r="E7591" s="294"/>
      <c r="F7591" s="294"/>
    </row>
    <row r="7592">
      <c r="A7592" s="294"/>
      <c r="B7592" s="294"/>
      <c r="C7592" s="294"/>
      <c r="D7592" s="294"/>
      <c r="E7592" s="294"/>
      <c r="F7592" s="294"/>
    </row>
    <row r="7593">
      <c r="A7593" s="294" t="s">
        <v>26441</v>
      </c>
      <c r="B7593" s="294"/>
      <c r="C7593" s="294"/>
      <c r="D7593" s="294"/>
      <c r="E7593" s="294"/>
      <c r="F7593" s="294"/>
    </row>
    <row r="7594">
      <c r="A7594" s="294" t="s">
        <v>26442</v>
      </c>
      <c r="B7594" s="294"/>
      <c r="C7594" s="294"/>
      <c r="D7594" s="294"/>
      <c r="E7594" s="294"/>
      <c r="F7594" s="294"/>
    </row>
    <row r="7595">
      <c r="A7595" s="294" t="s">
        <v>26443</v>
      </c>
      <c r="B7595" s="294"/>
      <c r="C7595" s="294"/>
      <c r="D7595" s="294"/>
      <c r="E7595" s="294"/>
      <c r="F7595" s="294"/>
    </row>
    <row r="7596">
      <c r="A7596" s="294" t="s">
        <v>26444</v>
      </c>
      <c r="B7596" s="294"/>
      <c r="C7596" s="294"/>
      <c r="D7596" s="294"/>
      <c r="E7596" s="294"/>
      <c r="F7596" s="294"/>
    </row>
    <row r="7597">
      <c r="A7597" s="294" t="s">
        <v>26445</v>
      </c>
      <c r="B7597" s="294"/>
      <c r="C7597" s="294"/>
      <c r="D7597" s="294"/>
      <c r="E7597" s="294"/>
      <c r="F7597" s="294"/>
    </row>
    <row r="7598">
      <c r="A7598" s="294" t="s">
        <v>26446</v>
      </c>
      <c r="B7598" s="294"/>
      <c r="C7598" s="294"/>
      <c r="D7598" s="294"/>
      <c r="E7598" s="294"/>
      <c r="F7598" s="294"/>
    </row>
    <row r="7599">
      <c r="A7599" s="294" t="s">
        <v>26447</v>
      </c>
      <c r="B7599" s="294"/>
      <c r="C7599" s="294"/>
      <c r="D7599" s="294"/>
      <c r="E7599" s="294"/>
      <c r="F7599" s="294"/>
    </row>
    <row r="7600">
      <c r="A7600" s="294" t="s">
        <v>26448</v>
      </c>
      <c r="B7600" s="294"/>
      <c r="C7600" s="294"/>
      <c r="D7600" s="294"/>
      <c r="E7600" s="294"/>
      <c r="F7600" s="294"/>
    </row>
    <row r="7601">
      <c r="A7601" s="294" t="s">
        <v>26449</v>
      </c>
      <c r="B7601" s="294"/>
      <c r="C7601" s="294"/>
      <c r="D7601" s="294"/>
      <c r="E7601" s="294"/>
      <c r="F7601" s="294"/>
    </row>
    <row r="7602">
      <c r="A7602" s="294" t="s">
        <v>26450</v>
      </c>
      <c r="B7602" s="294"/>
      <c r="C7602" s="294"/>
      <c r="D7602" s="294"/>
      <c r="E7602" s="294"/>
      <c r="F7602" s="294"/>
    </row>
    <row r="7603">
      <c r="A7603" s="294"/>
      <c r="B7603" s="294"/>
      <c r="C7603" s="294"/>
      <c r="D7603" s="294"/>
      <c r="E7603" s="294"/>
      <c r="F7603" s="294"/>
    </row>
    <row r="7604">
      <c r="A7604" s="294" t="s">
        <v>21326</v>
      </c>
      <c r="B7604" s="294"/>
      <c r="C7604" s="294"/>
      <c r="D7604" s="294"/>
      <c r="E7604" s="294"/>
      <c r="F7604" s="294"/>
    </row>
    <row r="7605">
      <c r="A7605" s="294"/>
      <c r="B7605" s="294"/>
      <c r="C7605" s="294"/>
      <c r="D7605" s="294"/>
      <c r="E7605" s="294"/>
      <c r="F7605" s="294"/>
    </row>
    <row r="7606">
      <c r="A7606" s="294" t="s">
        <v>26451</v>
      </c>
      <c r="B7606" s="294"/>
      <c r="C7606" s="294"/>
      <c r="D7606" s="294"/>
      <c r="E7606" s="294"/>
      <c r="F7606" s="294"/>
    </row>
    <row r="7607">
      <c r="A7607" s="294" t="s">
        <v>26452</v>
      </c>
      <c r="B7607" s="294"/>
      <c r="C7607" s="294"/>
      <c r="D7607" s="294"/>
      <c r="E7607" s="294"/>
      <c r="F7607" s="294"/>
    </row>
    <row r="7608">
      <c r="A7608" s="294" t="s">
        <v>26453</v>
      </c>
      <c r="B7608" s="294"/>
      <c r="C7608" s="294"/>
      <c r="D7608" s="294"/>
      <c r="E7608" s="294"/>
      <c r="F7608" s="294"/>
    </row>
    <row r="7609">
      <c r="A7609" s="294" t="s">
        <v>26454</v>
      </c>
      <c r="B7609" s="294"/>
      <c r="C7609" s="294"/>
      <c r="D7609" s="294"/>
      <c r="E7609" s="294"/>
      <c r="F7609" s="294"/>
    </row>
    <row r="7610">
      <c r="A7610" s="294" t="s">
        <v>26455</v>
      </c>
      <c r="B7610" s="294"/>
      <c r="C7610" s="294"/>
      <c r="D7610" s="294"/>
      <c r="E7610" s="294"/>
      <c r="F7610" s="294"/>
    </row>
    <row r="7611">
      <c r="A7611" s="294"/>
      <c r="B7611" s="294"/>
      <c r="C7611" s="294"/>
      <c r="D7611" s="294"/>
      <c r="E7611" s="294"/>
      <c r="F7611" s="294"/>
    </row>
    <row r="7612">
      <c r="A7612" s="294" t="s">
        <v>26456</v>
      </c>
      <c r="B7612" s="294"/>
      <c r="C7612" s="294"/>
      <c r="D7612" s="294"/>
      <c r="E7612" s="294"/>
      <c r="F7612" s="294"/>
    </row>
    <row r="7613">
      <c r="A7613" s="294"/>
      <c r="B7613" s="294"/>
      <c r="C7613" s="294"/>
      <c r="D7613" s="294"/>
      <c r="E7613" s="294"/>
      <c r="F7613" s="294"/>
    </row>
    <row r="7614">
      <c r="A7614" s="294" t="s">
        <v>26457</v>
      </c>
      <c r="B7614" s="294"/>
      <c r="C7614" s="294"/>
      <c r="D7614" s="294"/>
      <c r="E7614" s="294"/>
      <c r="F7614" s="294"/>
    </row>
    <row r="7615">
      <c r="A7615" s="294" t="s">
        <v>26458</v>
      </c>
      <c r="B7615" s="294"/>
      <c r="C7615" s="294"/>
      <c r="D7615" s="294"/>
      <c r="E7615" s="294"/>
      <c r="F7615" s="294"/>
    </row>
    <row r="7616">
      <c r="A7616" s="294" t="s">
        <v>26459</v>
      </c>
      <c r="B7616" s="294"/>
      <c r="C7616" s="294"/>
      <c r="D7616" s="294"/>
      <c r="E7616" s="294"/>
      <c r="F7616" s="294"/>
    </row>
    <row r="7617">
      <c r="A7617" s="294" t="s">
        <v>26460</v>
      </c>
      <c r="B7617" s="294"/>
      <c r="C7617" s="294"/>
      <c r="D7617" s="294"/>
      <c r="E7617" s="294"/>
      <c r="F7617" s="294"/>
    </row>
    <row r="7618">
      <c r="A7618" s="294" t="s">
        <v>26461</v>
      </c>
      <c r="B7618" s="294"/>
      <c r="C7618" s="294"/>
      <c r="D7618" s="294"/>
      <c r="E7618" s="294"/>
      <c r="F7618" s="294"/>
    </row>
    <row r="7619">
      <c r="A7619" s="294" t="s">
        <v>26462</v>
      </c>
      <c r="B7619" s="294"/>
      <c r="C7619" s="294"/>
      <c r="D7619" s="294"/>
      <c r="E7619" s="294"/>
      <c r="F7619" s="294"/>
    </row>
    <row r="7620">
      <c r="A7620" s="294"/>
      <c r="B7620" s="294"/>
      <c r="C7620" s="294"/>
      <c r="D7620" s="294"/>
      <c r="E7620" s="294"/>
      <c r="F7620" s="294"/>
    </row>
    <row r="7621">
      <c r="A7621" s="294" t="s">
        <v>22572</v>
      </c>
      <c r="B7621" s="294"/>
      <c r="C7621" s="294"/>
      <c r="D7621" s="294"/>
      <c r="E7621" s="294"/>
      <c r="F7621" s="294"/>
    </row>
    <row r="7622">
      <c r="A7622" s="294" t="s">
        <v>26463</v>
      </c>
      <c r="B7622" s="294"/>
      <c r="C7622" s="294"/>
      <c r="D7622" s="294"/>
      <c r="E7622" s="294"/>
      <c r="F7622" s="294"/>
    </row>
    <row r="7623">
      <c r="A7623" s="294"/>
      <c r="B7623" s="294"/>
      <c r="C7623" s="294"/>
      <c r="D7623" s="294"/>
      <c r="E7623" s="294"/>
      <c r="F7623" s="294"/>
    </row>
    <row r="7624">
      <c r="A7624" s="294" t="s">
        <v>26464</v>
      </c>
      <c r="B7624" s="294"/>
      <c r="C7624" s="294"/>
      <c r="D7624" s="294"/>
      <c r="E7624" s="294"/>
      <c r="F7624" s="294"/>
    </row>
    <row r="7625">
      <c r="A7625" s="294" t="s">
        <v>26465</v>
      </c>
      <c r="B7625" s="294"/>
      <c r="C7625" s="294"/>
      <c r="D7625" s="294"/>
      <c r="E7625" s="294"/>
      <c r="F7625" s="294"/>
    </row>
    <row r="7626">
      <c r="A7626" s="294" t="s">
        <v>26466</v>
      </c>
      <c r="B7626" s="294"/>
      <c r="C7626" s="294"/>
      <c r="D7626" s="294"/>
      <c r="E7626" s="294"/>
      <c r="F7626" s="294"/>
    </row>
    <row r="7627">
      <c r="A7627" s="294" t="s">
        <v>26467</v>
      </c>
      <c r="B7627" s="294"/>
      <c r="C7627" s="294"/>
      <c r="D7627" s="294"/>
      <c r="E7627" s="294"/>
      <c r="F7627" s="294"/>
    </row>
    <row r="7628">
      <c r="A7628" s="294"/>
      <c r="B7628" s="294"/>
      <c r="C7628" s="294"/>
      <c r="D7628" s="294"/>
      <c r="E7628" s="294"/>
      <c r="F7628" s="294"/>
    </row>
    <row r="7629">
      <c r="A7629" s="294"/>
      <c r="B7629" s="294"/>
      <c r="C7629" s="294"/>
      <c r="D7629" s="294"/>
      <c r="E7629" s="294"/>
      <c r="F7629" s="294"/>
    </row>
    <row r="7630">
      <c r="A7630" s="294" t="s">
        <v>25338</v>
      </c>
      <c r="B7630" s="294"/>
      <c r="C7630" s="294"/>
      <c r="D7630" s="294"/>
      <c r="E7630" s="294"/>
      <c r="F7630" s="294"/>
    </row>
    <row r="7631">
      <c r="A7631" s="294" t="s">
        <v>26468</v>
      </c>
      <c r="B7631" s="294"/>
      <c r="C7631" s="294"/>
      <c r="D7631" s="294"/>
      <c r="E7631" s="294"/>
      <c r="F7631" s="294"/>
    </row>
    <row r="7632">
      <c r="A7632" s="294"/>
      <c r="B7632" s="294"/>
      <c r="C7632" s="294"/>
      <c r="D7632" s="294"/>
      <c r="E7632" s="294"/>
      <c r="F7632" s="294"/>
    </row>
    <row r="7633">
      <c r="A7633" s="294" t="s">
        <v>26469</v>
      </c>
      <c r="B7633" s="294"/>
      <c r="C7633" s="294"/>
      <c r="D7633" s="294"/>
      <c r="E7633" s="294"/>
      <c r="F7633" s="294"/>
    </row>
    <row r="7634">
      <c r="A7634" s="294" t="s">
        <v>26470</v>
      </c>
      <c r="B7634" s="294"/>
      <c r="C7634" s="294"/>
      <c r="D7634" s="294"/>
      <c r="E7634" s="294"/>
      <c r="F7634" s="294"/>
    </row>
    <row r="7635">
      <c r="A7635" s="294" t="s">
        <v>26471</v>
      </c>
      <c r="B7635" s="294"/>
      <c r="C7635" s="294"/>
      <c r="D7635" s="294"/>
      <c r="E7635" s="294"/>
      <c r="F7635" s="294"/>
    </row>
    <row r="7636">
      <c r="A7636" s="294" t="s">
        <v>26472</v>
      </c>
      <c r="B7636" s="294"/>
      <c r="C7636" s="294"/>
      <c r="D7636" s="294"/>
      <c r="E7636" s="294"/>
      <c r="F7636" s="294"/>
    </row>
    <row r="7637">
      <c r="A7637" s="294"/>
      <c r="B7637" s="294"/>
      <c r="C7637" s="294"/>
      <c r="D7637" s="294"/>
      <c r="E7637" s="294"/>
      <c r="F7637" s="294"/>
    </row>
    <row r="7638">
      <c r="A7638" s="294" t="s">
        <v>26473</v>
      </c>
      <c r="B7638" s="294"/>
      <c r="C7638" s="294"/>
      <c r="D7638" s="294"/>
      <c r="E7638" s="294"/>
      <c r="F7638" s="294"/>
    </row>
    <row r="7639">
      <c r="A7639" s="294"/>
      <c r="B7639" s="294"/>
      <c r="C7639" s="294"/>
      <c r="D7639" s="294"/>
      <c r="E7639" s="294"/>
      <c r="F7639" s="294"/>
    </row>
    <row r="7640">
      <c r="A7640" s="294" t="s">
        <v>26474</v>
      </c>
      <c r="B7640" s="294"/>
      <c r="C7640" s="294"/>
      <c r="D7640" s="294"/>
      <c r="E7640" s="294"/>
      <c r="F7640" s="294"/>
    </row>
    <row r="7641">
      <c r="A7641" s="294" t="s">
        <v>26475</v>
      </c>
      <c r="B7641" s="294"/>
      <c r="C7641" s="294"/>
      <c r="D7641" s="294"/>
      <c r="E7641" s="294"/>
      <c r="F7641" s="294"/>
    </row>
    <row r="7642">
      <c r="A7642" s="294" t="s">
        <v>26476</v>
      </c>
      <c r="B7642" s="294"/>
      <c r="C7642" s="294"/>
      <c r="D7642" s="294"/>
      <c r="E7642" s="294"/>
      <c r="F7642" s="294"/>
    </row>
    <row r="7643">
      <c r="A7643" s="294" t="s">
        <v>26477</v>
      </c>
      <c r="B7643" s="294"/>
      <c r="C7643" s="294"/>
      <c r="D7643" s="294"/>
      <c r="E7643" s="294"/>
      <c r="F7643" s="294"/>
    </row>
    <row r="7644">
      <c r="A7644" s="294" t="s">
        <v>26478</v>
      </c>
      <c r="B7644" s="294"/>
      <c r="C7644" s="294"/>
      <c r="D7644" s="294"/>
      <c r="E7644" s="294"/>
      <c r="F7644" s="294"/>
    </row>
    <row r="7645">
      <c r="A7645" s="294" t="s">
        <v>26479</v>
      </c>
      <c r="B7645" s="294"/>
      <c r="C7645" s="294"/>
      <c r="D7645" s="294"/>
      <c r="E7645" s="294"/>
      <c r="F7645" s="294"/>
    </row>
    <row r="7646">
      <c r="A7646" s="294" t="s">
        <v>26480</v>
      </c>
      <c r="B7646" s="294"/>
      <c r="C7646" s="294"/>
      <c r="D7646" s="294"/>
      <c r="E7646" s="294"/>
      <c r="F7646" s="294"/>
    </row>
    <row r="7647">
      <c r="A7647" s="294" t="s">
        <v>26481</v>
      </c>
      <c r="B7647" s="294"/>
      <c r="C7647" s="294"/>
      <c r="D7647" s="294"/>
      <c r="E7647" s="294"/>
      <c r="F7647" s="294"/>
    </row>
    <row r="7648">
      <c r="A7648" s="294" t="s">
        <v>26482</v>
      </c>
      <c r="B7648" s="294"/>
      <c r="C7648" s="294"/>
      <c r="D7648" s="294"/>
      <c r="E7648" s="294"/>
      <c r="F7648" s="294"/>
    </row>
    <row r="7649">
      <c r="A7649" s="294" t="s">
        <v>26483</v>
      </c>
      <c r="B7649" s="294"/>
      <c r="C7649" s="294"/>
      <c r="D7649" s="294"/>
      <c r="E7649" s="294"/>
      <c r="F7649" s="294"/>
    </row>
    <row r="7650">
      <c r="A7650" s="294" t="s">
        <v>26484</v>
      </c>
      <c r="B7650" s="294"/>
      <c r="C7650" s="294"/>
      <c r="D7650" s="294"/>
      <c r="E7650" s="294"/>
      <c r="F7650" s="294"/>
    </row>
    <row r="7651">
      <c r="A7651" s="294" t="s">
        <v>26485</v>
      </c>
      <c r="B7651" s="294"/>
      <c r="C7651" s="294"/>
      <c r="D7651" s="294"/>
      <c r="E7651" s="294"/>
      <c r="F7651" s="294"/>
    </row>
    <row r="7652">
      <c r="A7652" s="294" t="s">
        <v>26486</v>
      </c>
      <c r="B7652" s="294"/>
      <c r="C7652" s="294"/>
      <c r="D7652" s="294"/>
      <c r="E7652" s="294"/>
      <c r="F7652" s="294"/>
    </row>
    <row r="7653">
      <c r="A7653" s="294" t="s">
        <v>23052</v>
      </c>
      <c r="B7653" s="294"/>
      <c r="C7653" s="294"/>
      <c r="D7653" s="294"/>
      <c r="E7653" s="294"/>
      <c r="F7653" s="294"/>
    </row>
    <row r="7654">
      <c r="A7654" s="294" t="s">
        <v>26487</v>
      </c>
      <c r="B7654" s="294"/>
      <c r="C7654" s="294"/>
      <c r="D7654" s="294"/>
      <c r="E7654" s="294"/>
      <c r="F7654" s="294"/>
    </row>
    <row r="7655">
      <c r="A7655" s="294" t="s">
        <v>26488</v>
      </c>
      <c r="B7655" s="294"/>
      <c r="C7655" s="294"/>
      <c r="D7655" s="294"/>
      <c r="E7655" s="294"/>
      <c r="F7655" s="294"/>
    </row>
    <row r="7656">
      <c r="A7656" s="294" t="s">
        <v>26489</v>
      </c>
      <c r="B7656" s="294"/>
      <c r="C7656" s="294"/>
      <c r="D7656" s="294"/>
      <c r="E7656" s="294"/>
      <c r="F7656" s="294"/>
    </row>
    <row r="7657">
      <c r="A7657" s="294" t="s">
        <v>26490</v>
      </c>
      <c r="B7657" s="294"/>
      <c r="C7657" s="294"/>
      <c r="D7657" s="294"/>
      <c r="E7657" s="294"/>
      <c r="F7657" s="294"/>
    </row>
    <row r="7658">
      <c r="A7658" s="294"/>
      <c r="B7658" s="294"/>
      <c r="C7658" s="294"/>
      <c r="D7658" s="294"/>
      <c r="E7658" s="294"/>
      <c r="F7658" s="294"/>
    </row>
    <row r="7659">
      <c r="A7659" s="294" t="s">
        <v>21312</v>
      </c>
      <c r="B7659" s="294"/>
      <c r="C7659" s="294"/>
      <c r="D7659" s="294"/>
      <c r="E7659" s="294"/>
      <c r="F7659" s="294"/>
    </row>
    <row r="7660">
      <c r="A7660" s="294" t="s">
        <v>26491</v>
      </c>
      <c r="B7660" s="294"/>
      <c r="C7660" s="294"/>
      <c r="D7660" s="294"/>
      <c r="E7660" s="294"/>
      <c r="F7660" s="294"/>
    </row>
    <row r="7661">
      <c r="A7661" s="294" t="s">
        <v>26492</v>
      </c>
      <c r="B7661" s="294"/>
      <c r="C7661" s="294"/>
      <c r="D7661" s="294"/>
      <c r="E7661" s="294"/>
      <c r="F7661" s="294"/>
    </row>
    <row r="7662">
      <c r="A7662" s="294" t="s">
        <v>26493</v>
      </c>
      <c r="B7662" s="294"/>
      <c r="C7662" s="294"/>
      <c r="D7662" s="294"/>
      <c r="E7662" s="294"/>
      <c r="F7662" s="294"/>
    </row>
    <row r="7663">
      <c r="A7663" s="294" t="s">
        <v>26494</v>
      </c>
      <c r="B7663" s="294"/>
      <c r="C7663" s="294"/>
      <c r="D7663" s="294"/>
      <c r="E7663" s="294"/>
      <c r="F7663" s="294"/>
    </row>
    <row r="7664">
      <c r="A7664" s="294"/>
      <c r="B7664" s="294"/>
      <c r="C7664" s="294"/>
      <c r="D7664" s="294"/>
      <c r="E7664" s="294"/>
      <c r="F7664" s="294"/>
    </row>
    <row r="7665">
      <c r="A7665" s="294" t="s">
        <v>25957</v>
      </c>
      <c r="B7665" s="294"/>
      <c r="C7665" s="294"/>
      <c r="D7665" s="294"/>
      <c r="E7665" s="294"/>
      <c r="F7665" s="294"/>
    </row>
    <row r="7666">
      <c r="A7666" s="294"/>
      <c r="B7666" s="294"/>
      <c r="C7666" s="294"/>
      <c r="D7666" s="294"/>
      <c r="E7666" s="294"/>
      <c r="F7666" s="294"/>
    </row>
    <row r="7667">
      <c r="A7667" s="294" t="s">
        <v>26495</v>
      </c>
      <c r="B7667" s="294"/>
      <c r="C7667" s="294"/>
      <c r="D7667" s="294"/>
      <c r="E7667" s="294"/>
      <c r="F7667" s="294"/>
    </row>
    <row r="7668">
      <c r="A7668" s="294"/>
      <c r="B7668" s="294"/>
      <c r="C7668" s="294"/>
      <c r="D7668" s="294"/>
      <c r="E7668" s="294"/>
      <c r="F7668" s="294"/>
    </row>
    <row r="7669">
      <c r="A7669" s="294"/>
      <c r="B7669" s="294"/>
      <c r="C7669" s="294"/>
      <c r="D7669" s="294"/>
      <c r="E7669" s="294"/>
      <c r="F7669" s="294"/>
    </row>
    <row r="7670">
      <c r="A7670" s="294" t="s">
        <v>26193</v>
      </c>
      <c r="B7670" s="294"/>
      <c r="C7670" s="294"/>
      <c r="D7670" s="294"/>
      <c r="E7670" s="294"/>
      <c r="F7670" s="294"/>
    </row>
    <row r="7671">
      <c r="A7671" s="294"/>
      <c r="B7671" s="294"/>
      <c r="C7671" s="294"/>
      <c r="D7671" s="294"/>
      <c r="E7671" s="294"/>
      <c r="F7671" s="294"/>
    </row>
    <row r="7672">
      <c r="A7672" s="294" t="s">
        <v>26229</v>
      </c>
      <c r="B7672" s="294"/>
      <c r="C7672" s="294"/>
      <c r="D7672" s="294"/>
      <c r="E7672" s="294"/>
      <c r="F7672" s="294"/>
    </row>
    <row r="7673">
      <c r="A7673" s="294" t="s">
        <v>26200</v>
      </c>
      <c r="B7673" s="294"/>
      <c r="C7673" s="294"/>
      <c r="D7673" s="294"/>
      <c r="E7673" s="294"/>
      <c r="F7673" s="294"/>
    </row>
    <row r="7674">
      <c r="A7674" s="294" t="s">
        <v>26194</v>
      </c>
      <c r="B7674" s="294"/>
      <c r="C7674" s="294"/>
      <c r="D7674" s="294"/>
      <c r="E7674" s="294"/>
      <c r="F7674" s="294"/>
    </row>
    <row r="7675">
      <c r="A7675" s="294" t="s">
        <v>26496</v>
      </c>
      <c r="B7675" s="294"/>
      <c r="C7675" s="294"/>
      <c r="D7675" s="294"/>
      <c r="E7675" s="294"/>
      <c r="F7675" s="294"/>
    </row>
    <row r="7676">
      <c r="A7676" s="294" t="s">
        <v>26230</v>
      </c>
      <c r="B7676" s="294"/>
      <c r="C7676" s="294"/>
      <c r="D7676" s="294"/>
      <c r="E7676" s="294"/>
      <c r="F7676" s="294"/>
    </row>
    <row r="7677">
      <c r="A7677" s="294" t="s">
        <v>26497</v>
      </c>
      <c r="B7677" s="294"/>
      <c r="C7677" s="294"/>
      <c r="D7677" s="294"/>
      <c r="E7677" s="294"/>
      <c r="F7677" s="294"/>
    </row>
    <row r="7678">
      <c r="A7678" s="294" t="s">
        <v>26231</v>
      </c>
      <c r="B7678" s="294"/>
      <c r="C7678" s="294"/>
      <c r="D7678" s="294"/>
      <c r="E7678" s="294"/>
      <c r="F7678" s="294"/>
    </row>
    <row r="7679">
      <c r="A7679" s="294" t="s">
        <v>26498</v>
      </c>
      <c r="B7679" s="294"/>
      <c r="C7679" s="294"/>
      <c r="D7679" s="294"/>
      <c r="E7679" s="294"/>
      <c r="F7679" s="294"/>
    </row>
    <row r="7680">
      <c r="A7680" s="294" t="s">
        <v>26499</v>
      </c>
      <c r="B7680" s="294"/>
      <c r="C7680" s="294"/>
      <c r="D7680" s="294"/>
      <c r="E7680" s="294"/>
      <c r="F7680" s="294"/>
    </row>
    <row r="7681">
      <c r="A7681" s="294" t="s">
        <v>26500</v>
      </c>
      <c r="B7681" s="294"/>
      <c r="C7681" s="294"/>
      <c r="D7681" s="294"/>
      <c r="E7681" s="294"/>
      <c r="F7681" s="294"/>
    </row>
    <row r="7682">
      <c r="A7682" s="294" t="s">
        <v>26501</v>
      </c>
      <c r="B7682" s="294"/>
      <c r="C7682" s="294"/>
      <c r="D7682" s="294"/>
      <c r="E7682" s="294"/>
      <c r="F7682" s="294"/>
    </row>
    <row r="7683">
      <c r="A7683" s="294"/>
      <c r="B7683" s="294"/>
      <c r="C7683" s="294"/>
      <c r="D7683" s="294"/>
      <c r="E7683" s="294"/>
      <c r="F7683" s="294"/>
    </row>
    <row r="7684">
      <c r="A7684" s="294"/>
      <c r="B7684" s="294"/>
      <c r="C7684" s="294"/>
      <c r="D7684" s="294"/>
      <c r="E7684" s="294"/>
      <c r="F7684" s="294"/>
    </row>
    <row r="7685">
      <c r="A7685" s="294" t="s">
        <v>25967</v>
      </c>
      <c r="B7685" s="294"/>
      <c r="C7685" s="294"/>
      <c r="D7685" s="294"/>
      <c r="E7685" s="294"/>
      <c r="F7685" s="294"/>
    </row>
    <row r="7686">
      <c r="A7686" s="294"/>
      <c r="B7686" s="294"/>
      <c r="C7686" s="294"/>
      <c r="D7686" s="294"/>
      <c r="E7686" s="294"/>
      <c r="F7686" s="294"/>
    </row>
    <row r="7687">
      <c r="A7687" s="294" t="s">
        <v>26502</v>
      </c>
      <c r="B7687" s="294"/>
      <c r="C7687" s="294"/>
      <c r="D7687" s="294"/>
      <c r="E7687" s="294"/>
      <c r="F7687" s="294"/>
    </row>
    <row r="7688">
      <c r="A7688" s="294" t="s">
        <v>26503</v>
      </c>
      <c r="B7688" s="294"/>
      <c r="C7688" s="294"/>
      <c r="D7688" s="294"/>
      <c r="E7688" s="294"/>
      <c r="F7688" s="294"/>
    </row>
    <row r="7689">
      <c r="A7689" s="294" t="s">
        <v>26504</v>
      </c>
      <c r="B7689" s="294"/>
      <c r="C7689" s="294"/>
      <c r="D7689" s="294"/>
      <c r="E7689" s="294"/>
      <c r="F7689" s="294"/>
    </row>
    <row r="7690">
      <c r="A7690" s="294" t="s">
        <v>26505</v>
      </c>
      <c r="B7690" s="294"/>
      <c r="C7690" s="294"/>
      <c r="D7690" s="294"/>
      <c r="E7690" s="294"/>
      <c r="F7690" s="294"/>
    </row>
    <row r="7691">
      <c r="A7691" s="294" t="s">
        <v>26506</v>
      </c>
      <c r="B7691" s="294"/>
      <c r="C7691" s="294"/>
      <c r="D7691" s="294"/>
      <c r="E7691" s="294"/>
      <c r="F7691" s="294"/>
    </row>
    <row r="7692">
      <c r="A7692" s="294" t="s">
        <v>26507</v>
      </c>
      <c r="B7692" s="294"/>
      <c r="C7692" s="294"/>
      <c r="D7692" s="294"/>
      <c r="E7692" s="294"/>
      <c r="F7692" s="294"/>
    </row>
    <row r="7693">
      <c r="A7693" s="294"/>
      <c r="B7693" s="294"/>
      <c r="C7693" s="294"/>
      <c r="D7693" s="294"/>
      <c r="E7693" s="294"/>
      <c r="F7693" s="294"/>
    </row>
    <row r="7694">
      <c r="A7694" s="294"/>
      <c r="B7694" s="294"/>
      <c r="C7694" s="294"/>
      <c r="D7694" s="294"/>
      <c r="E7694" s="294"/>
      <c r="F7694" s="294"/>
    </row>
    <row r="7695">
      <c r="A7695" s="294" t="s">
        <v>26208</v>
      </c>
      <c r="B7695" s="294"/>
      <c r="C7695" s="294"/>
      <c r="D7695" s="294"/>
      <c r="E7695" s="294"/>
      <c r="F7695" s="294"/>
    </row>
    <row r="7696">
      <c r="A7696" s="294"/>
      <c r="B7696" s="294"/>
      <c r="C7696" s="294"/>
      <c r="D7696" s="294"/>
      <c r="E7696" s="294"/>
      <c r="F7696" s="294"/>
    </row>
    <row r="7697">
      <c r="A7697" s="294" t="s">
        <v>25980</v>
      </c>
      <c r="B7697" s="294"/>
      <c r="C7697" s="294"/>
      <c r="D7697" s="294"/>
      <c r="E7697" s="294"/>
      <c r="F7697" s="294"/>
    </row>
    <row r="7698">
      <c r="A7698" s="294" t="s">
        <v>25981</v>
      </c>
      <c r="B7698" s="294"/>
      <c r="C7698" s="294"/>
      <c r="D7698" s="294"/>
      <c r="E7698" s="294"/>
      <c r="F7698" s="294"/>
    </row>
    <row r="7699">
      <c r="A7699" s="294" t="s">
        <v>26508</v>
      </c>
      <c r="B7699" s="294"/>
      <c r="C7699" s="294"/>
      <c r="D7699" s="294"/>
      <c r="E7699" s="294"/>
      <c r="F7699" s="294"/>
    </row>
    <row r="7700">
      <c r="A7700" s="294" t="s">
        <v>26509</v>
      </c>
      <c r="B7700" s="294"/>
      <c r="C7700" s="294"/>
      <c r="D7700" s="294"/>
      <c r="E7700" s="294"/>
      <c r="F7700" s="294"/>
    </row>
    <row r="7701">
      <c r="A7701" s="294" t="s">
        <v>26510</v>
      </c>
      <c r="B7701" s="294"/>
      <c r="C7701" s="294"/>
      <c r="D7701" s="294"/>
      <c r="E7701" s="294"/>
      <c r="F7701" s="294"/>
    </row>
    <row r="7702">
      <c r="A7702" s="294" t="s">
        <v>26511</v>
      </c>
      <c r="B7702" s="294"/>
      <c r="C7702" s="294"/>
      <c r="D7702" s="294"/>
      <c r="E7702" s="294"/>
      <c r="F7702" s="294"/>
    </row>
    <row r="7703">
      <c r="A7703" s="294"/>
      <c r="B7703" s="294"/>
      <c r="C7703" s="294"/>
      <c r="D7703" s="294"/>
      <c r="E7703" s="294"/>
      <c r="F7703" s="294"/>
    </row>
    <row r="7704">
      <c r="A7704" s="294" t="s">
        <v>26214</v>
      </c>
      <c r="B7704" s="294"/>
      <c r="C7704" s="294"/>
      <c r="D7704" s="294"/>
      <c r="E7704" s="294"/>
      <c r="F7704" s="294"/>
    </row>
    <row r="7705">
      <c r="A7705" s="294"/>
      <c r="B7705" s="294"/>
      <c r="C7705" s="294"/>
      <c r="D7705" s="294"/>
      <c r="E7705" s="294"/>
      <c r="F7705" s="294"/>
    </row>
    <row r="7706">
      <c r="A7706" s="294" t="s">
        <v>26512</v>
      </c>
      <c r="B7706" s="294"/>
      <c r="C7706" s="294"/>
      <c r="D7706" s="294"/>
      <c r="E7706" s="294"/>
      <c r="F7706" s="294"/>
    </row>
    <row r="7707">
      <c r="A7707" s="294" t="s">
        <v>26513</v>
      </c>
      <c r="B7707" s="294"/>
      <c r="C7707" s="294"/>
      <c r="D7707" s="294"/>
      <c r="E7707" s="294"/>
      <c r="F7707" s="294"/>
    </row>
    <row r="7708">
      <c r="A7708" s="294" t="s">
        <v>26514</v>
      </c>
      <c r="B7708" s="294"/>
      <c r="C7708" s="294"/>
      <c r="D7708" s="294"/>
      <c r="E7708" s="294"/>
      <c r="F7708" s="294"/>
    </row>
    <row r="7709">
      <c r="A7709" s="294" t="s">
        <v>26515</v>
      </c>
      <c r="B7709" s="294"/>
      <c r="C7709" s="294"/>
      <c r="D7709" s="294"/>
      <c r="E7709" s="294"/>
      <c r="F7709" s="294"/>
    </row>
    <row r="7710">
      <c r="A7710" s="294" t="s">
        <v>26516</v>
      </c>
      <c r="B7710" s="294"/>
      <c r="C7710" s="294"/>
      <c r="D7710" s="294"/>
      <c r="E7710" s="294"/>
      <c r="F7710" s="294"/>
    </row>
    <row r="7711">
      <c r="A7711" s="294"/>
      <c r="B7711" s="294"/>
      <c r="C7711" s="294"/>
      <c r="D7711" s="294"/>
      <c r="E7711" s="294"/>
      <c r="F7711" s="294"/>
    </row>
    <row r="7712">
      <c r="A7712" s="294" t="s">
        <v>26253</v>
      </c>
      <c r="B7712" s="294"/>
      <c r="C7712" s="294"/>
      <c r="D7712" s="294"/>
      <c r="E7712" s="294"/>
      <c r="F7712" s="294"/>
    </row>
    <row r="7713">
      <c r="A7713" s="294"/>
      <c r="B7713" s="294"/>
      <c r="C7713" s="294"/>
      <c r="D7713" s="294"/>
      <c r="E7713" s="294"/>
      <c r="F7713" s="294"/>
    </row>
    <row r="7714">
      <c r="A7714" s="294" t="s">
        <v>26517</v>
      </c>
      <c r="B7714" s="294"/>
      <c r="C7714" s="294"/>
      <c r="D7714" s="294"/>
      <c r="E7714" s="294"/>
      <c r="F7714" s="294"/>
    </row>
    <row r="7715">
      <c r="A7715" s="294" t="s">
        <v>26518</v>
      </c>
      <c r="B7715" s="294"/>
      <c r="C7715" s="294"/>
      <c r="D7715" s="294"/>
      <c r="E7715" s="294"/>
      <c r="F7715" s="294"/>
    </row>
    <row r="7716">
      <c r="A7716" s="294" t="s">
        <v>26519</v>
      </c>
      <c r="B7716" s="294"/>
      <c r="C7716" s="294"/>
      <c r="D7716" s="294"/>
      <c r="E7716" s="294"/>
      <c r="F7716" s="294"/>
    </row>
    <row r="7717">
      <c r="A7717" s="294" t="s">
        <v>26520</v>
      </c>
      <c r="B7717" s="294"/>
      <c r="C7717" s="294"/>
      <c r="D7717" s="294"/>
      <c r="E7717" s="294"/>
      <c r="F7717" s="294"/>
    </row>
    <row r="7718">
      <c r="A7718" s="294" t="s">
        <v>26521</v>
      </c>
      <c r="B7718" s="294"/>
      <c r="C7718" s="294"/>
      <c r="D7718" s="294"/>
      <c r="E7718" s="294"/>
      <c r="F7718" s="294"/>
    </row>
    <row r="7719">
      <c r="A7719" s="294"/>
      <c r="B7719" s="294"/>
      <c r="C7719" s="294"/>
      <c r="D7719" s="294"/>
      <c r="E7719" s="294"/>
      <c r="F7719" s="294"/>
    </row>
    <row r="7720">
      <c r="A7720" s="294"/>
      <c r="B7720" s="294"/>
      <c r="C7720" s="294"/>
      <c r="D7720" s="294"/>
      <c r="E7720" s="294"/>
      <c r="F7720" s="294"/>
    </row>
    <row r="7721">
      <c r="A7721" s="294" t="s">
        <v>25999</v>
      </c>
      <c r="B7721" s="294"/>
      <c r="C7721" s="294"/>
      <c r="D7721" s="294"/>
      <c r="E7721" s="294"/>
      <c r="F7721" s="294"/>
    </row>
    <row r="7722">
      <c r="A7722" s="294" t="s">
        <v>26522</v>
      </c>
      <c r="B7722" s="294"/>
      <c r="C7722" s="294"/>
      <c r="D7722" s="294"/>
      <c r="E7722" s="294"/>
      <c r="F7722" s="294"/>
    </row>
    <row r="7723">
      <c r="A7723" s="294" t="s">
        <v>21270</v>
      </c>
      <c r="B7723" s="294"/>
      <c r="C7723" s="294"/>
      <c r="D7723" s="294"/>
      <c r="E7723" s="294"/>
      <c r="F7723" s="294"/>
    </row>
    <row r="7724">
      <c r="A7724" s="294" t="s">
        <v>26523</v>
      </c>
      <c r="B7724" s="294"/>
      <c r="C7724" s="294"/>
      <c r="D7724" s="294"/>
      <c r="E7724" s="294"/>
      <c r="F7724" s="294"/>
    </row>
    <row r="7725">
      <c r="A7725" s="294"/>
      <c r="B7725" s="294"/>
      <c r="C7725" s="294"/>
      <c r="D7725" s="294"/>
      <c r="E7725" s="294"/>
      <c r="F7725" s="294"/>
    </row>
    <row r="7726">
      <c r="A7726" s="294" t="s">
        <v>22602</v>
      </c>
      <c r="B7726" s="294"/>
      <c r="C7726" s="294"/>
      <c r="D7726" s="294"/>
      <c r="E7726" s="294"/>
      <c r="F7726" s="294"/>
    </row>
    <row r="7727">
      <c r="A7727" s="294" t="s">
        <v>22708</v>
      </c>
      <c r="B7727" s="294"/>
      <c r="C7727" s="294"/>
      <c r="D7727" s="294"/>
      <c r="E7727" s="294"/>
      <c r="F7727" s="294"/>
    </row>
    <row r="7728">
      <c r="A7728" s="294"/>
      <c r="B7728" s="294"/>
      <c r="C7728" s="294"/>
      <c r="D7728" s="294"/>
      <c r="E7728" s="294"/>
      <c r="F7728" s="294"/>
    </row>
    <row r="7729">
      <c r="A7729" s="294" t="s">
        <v>26524</v>
      </c>
      <c r="B7729" s="294"/>
      <c r="C7729" s="294"/>
      <c r="D7729" s="294"/>
      <c r="E7729" s="294"/>
      <c r="F7729" s="294"/>
    </row>
    <row r="7730">
      <c r="A7730" s="294" t="s">
        <v>26525</v>
      </c>
      <c r="B7730" s="294"/>
      <c r="C7730" s="294"/>
      <c r="D7730" s="294"/>
      <c r="E7730" s="294"/>
      <c r="F7730" s="294"/>
    </row>
    <row r="7731">
      <c r="A7731" s="294" t="s">
        <v>26526</v>
      </c>
      <c r="B7731" s="294"/>
      <c r="C7731" s="294"/>
      <c r="D7731" s="294"/>
      <c r="E7731" s="294"/>
      <c r="F7731" s="294"/>
    </row>
    <row r="7732">
      <c r="A7732" s="294" t="s">
        <v>26527</v>
      </c>
      <c r="B7732" s="294"/>
      <c r="C7732" s="294"/>
      <c r="D7732" s="294"/>
      <c r="E7732" s="294"/>
      <c r="F7732" s="294"/>
    </row>
    <row r="7733">
      <c r="A7733" s="294" t="s">
        <v>26528</v>
      </c>
      <c r="B7733" s="294"/>
      <c r="C7733" s="294"/>
      <c r="D7733" s="294"/>
      <c r="E7733" s="294"/>
      <c r="F7733" s="294"/>
    </row>
    <row r="7734">
      <c r="A7734" s="294" t="s">
        <v>26529</v>
      </c>
      <c r="B7734" s="294"/>
      <c r="C7734" s="294"/>
      <c r="D7734" s="294"/>
      <c r="E7734" s="294"/>
      <c r="F7734" s="294"/>
    </row>
    <row r="7735">
      <c r="A7735" s="294" t="s">
        <v>26530</v>
      </c>
      <c r="B7735" s="294"/>
      <c r="C7735" s="294"/>
      <c r="D7735" s="294"/>
      <c r="E7735" s="294"/>
      <c r="F7735" s="294"/>
    </row>
    <row r="7736">
      <c r="A7736" s="294"/>
      <c r="B7736" s="294"/>
      <c r="C7736" s="294"/>
      <c r="D7736" s="294"/>
      <c r="E7736" s="294"/>
      <c r="F7736" s="294"/>
    </row>
    <row r="7737">
      <c r="A7737" s="294" t="s">
        <v>23703</v>
      </c>
      <c r="B7737" s="294"/>
      <c r="C7737" s="294"/>
      <c r="D7737" s="294"/>
      <c r="E7737" s="294"/>
      <c r="F7737" s="294"/>
    </row>
    <row r="7738">
      <c r="A7738" s="294" t="s">
        <v>23704</v>
      </c>
      <c r="B7738" s="294"/>
      <c r="C7738" s="294"/>
      <c r="D7738" s="294"/>
      <c r="E7738" s="294"/>
      <c r="F7738" s="294"/>
    </row>
    <row r="7739">
      <c r="A7739" s="294"/>
      <c r="B7739" s="294"/>
      <c r="C7739" s="294"/>
      <c r="D7739" s="294"/>
      <c r="E7739" s="294"/>
      <c r="F7739" s="294"/>
    </row>
    <row r="7740">
      <c r="A7740" s="294"/>
      <c r="B7740" s="294"/>
      <c r="C7740" s="294"/>
      <c r="D7740" s="294"/>
      <c r="E7740" s="294"/>
      <c r="F7740" s="294"/>
    </row>
    <row r="7741">
      <c r="A7741" s="294" t="s">
        <v>26531</v>
      </c>
      <c r="B7741" s="294"/>
      <c r="C7741" s="294"/>
      <c r="D7741" s="294"/>
      <c r="E7741" s="294"/>
      <c r="F7741" s="294"/>
    </row>
    <row r="7742">
      <c r="A7742" s="294" t="s">
        <v>26532</v>
      </c>
      <c r="B7742" s="294"/>
      <c r="C7742" s="294"/>
      <c r="D7742" s="294"/>
      <c r="E7742" s="294"/>
      <c r="F7742" s="294"/>
    </row>
    <row r="7743">
      <c r="A7743" s="294" t="s">
        <v>26533</v>
      </c>
      <c r="B7743" s="294"/>
      <c r="C7743" s="294"/>
      <c r="D7743" s="294"/>
      <c r="E7743" s="294"/>
      <c r="F7743" s="294"/>
    </row>
    <row r="7744">
      <c r="A7744" s="294" t="s">
        <v>26534</v>
      </c>
      <c r="B7744" s="294"/>
      <c r="C7744" s="294"/>
      <c r="D7744" s="294"/>
      <c r="E7744" s="294"/>
      <c r="F7744" s="294"/>
    </row>
    <row r="7745">
      <c r="A7745" s="294" t="s">
        <v>26535</v>
      </c>
      <c r="B7745" s="294"/>
      <c r="C7745" s="294"/>
      <c r="D7745" s="294"/>
      <c r="E7745" s="294"/>
      <c r="F7745" s="294"/>
    </row>
    <row r="7746">
      <c r="A7746" s="294"/>
      <c r="B7746" s="294"/>
      <c r="C7746" s="294"/>
      <c r="D7746" s="294"/>
      <c r="E7746" s="294"/>
      <c r="F7746" s="294"/>
    </row>
    <row r="7747">
      <c r="A7747" s="294" t="s">
        <v>23362</v>
      </c>
      <c r="B7747" s="294"/>
      <c r="C7747" s="294"/>
      <c r="D7747" s="294"/>
      <c r="E7747" s="294"/>
      <c r="F7747" s="294"/>
    </row>
    <row r="7748">
      <c r="A7748" s="294" t="s">
        <v>26536</v>
      </c>
      <c r="B7748" s="294"/>
      <c r="C7748" s="294"/>
      <c r="D7748" s="294"/>
      <c r="E7748" s="294"/>
      <c r="F7748" s="294"/>
    </row>
    <row r="7749">
      <c r="A7749" s="294"/>
      <c r="B7749" s="294"/>
      <c r="C7749" s="294"/>
      <c r="D7749" s="294"/>
      <c r="E7749" s="294"/>
      <c r="F7749" s="294"/>
    </row>
    <row r="7750">
      <c r="A7750" s="294" t="s">
        <v>26537</v>
      </c>
      <c r="B7750" s="294"/>
      <c r="C7750" s="294"/>
      <c r="D7750" s="294"/>
      <c r="E7750" s="294"/>
      <c r="F7750" s="294"/>
    </row>
    <row r="7751">
      <c r="A7751" s="294" t="s">
        <v>26538</v>
      </c>
      <c r="B7751" s="294"/>
      <c r="C7751" s="294"/>
      <c r="D7751" s="294"/>
      <c r="E7751" s="294"/>
      <c r="F7751" s="294"/>
    </row>
    <row r="7752">
      <c r="A7752" s="294" t="s">
        <v>26539</v>
      </c>
      <c r="B7752" s="294"/>
      <c r="C7752" s="294"/>
      <c r="D7752" s="294"/>
      <c r="E7752" s="294"/>
      <c r="F7752" s="294"/>
    </row>
    <row r="7753">
      <c r="A7753" s="294" t="s">
        <v>26540</v>
      </c>
      <c r="B7753" s="294"/>
      <c r="C7753" s="294"/>
      <c r="D7753" s="294"/>
      <c r="E7753" s="294"/>
      <c r="F7753" s="294"/>
    </row>
    <row r="7754">
      <c r="A7754" s="294" t="s">
        <v>26541</v>
      </c>
      <c r="B7754" s="294"/>
      <c r="C7754" s="294"/>
      <c r="D7754" s="294"/>
      <c r="E7754" s="294"/>
      <c r="F7754" s="294"/>
    </row>
    <row r="7755">
      <c r="A7755" s="294" t="s">
        <v>26542</v>
      </c>
      <c r="B7755" s="294"/>
      <c r="C7755" s="294"/>
      <c r="D7755" s="294"/>
      <c r="E7755" s="294"/>
      <c r="F7755" s="294"/>
    </row>
    <row r="7756">
      <c r="A7756" s="294" t="s">
        <v>26543</v>
      </c>
      <c r="B7756" s="294"/>
      <c r="C7756" s="294"/>
      <c r="D7756" s="294"/>
      <c r="E7756" s="294"/>
      <c r="F7756" s="294"/>
    </row>
    <row r="7757">
      <c r="A7757" s="294"/>
      <c r="B7757" s="294"/>
      <c r="C7757" s="294"/>
      <c r="D7757" s="294"/>
      <c r="E7757" s="294"/>
      <c r="F7757" s="294"/>
    </row>
    <row r="7758">
      <c r="A7758" s="294" t="s">
        <v>21401</v>
      </c>
      <c r="B7758" s="294"/>
      <c r="C7758" s="294"/>
      <c r="D7758" s="294"/>
      <c r="E7758" s="294"/>
      <c r="F7758" s="294"/>
    </row>
    <row r="7759">
      <c r="A7759" s="294"/>
      <c r="B7759" s="294"/>
      <c r="C7759" s="294"/>
      <c r="D7759" s="294"/>
      <c r="E7759" s="294"/>
      <c r="F7759" s="294"/>
    </row>
    <row r="7760">
      <c r="A7760" s="294" t="s">
        <v>26544</v>
      </c>
      <c r="B7760" s="294"/>
      <c r="C7760" s="294"/>
      <c r="D7760" s="294"/>
      <c r="E7760" s="294"/>
      <c r="F7760" s="294"/>
    </row>
    <row r="7761">
      <c r="A7761" s="294" t="s">
        <v>26545</v>
      </c>
      <c r="B7761" s="294"/>
      <c r="C7761" s="294"/>
      <c r="D7761" s="294"/>
      <c r="E7761" s="294"/>
      <c r="F7761" s="294"/>
    </row>
    <row r="7762">
      <c r="A7762" s="294" t="s">
        <v>26546</v>
      </c>
      <c r="B7762" s="294"/>
      <c r="C7762" s="294"/>
      <c r="D7762" s="294"/>
      <c r="E7762" s="294"/>
      <c r="F7762" s="294"/>
    </row>
    <row r="7763">
      <c r="A7763" s="294" t="s">
        <v>26547</v>
      </c>
      <c r="B7763" s="294"/>
      <c r="C7763" s="294"/>
      <c r="D7763" s="294"/>
      <c r="E7763" s="294"/>
      <c r="F7763" s="294"/>
    </row>
    <row r="7764">
      <c r="A7764" s="294" t="s">
        <v>26548</v>
      </c>
      <c r="B7764" s="294"/>
      <c r="C7764" s="294"/>
      <c r="D7764" s="294"/>
      <c r="E7764" s="294"/>
      <c r="F7764" s="294"/>
    </row>
    <row r="7765">
      <c r="A7765" s="294" t="s">
        <v>26549</v>
      </c>
      <c r="B7765" s="294"/>
      <c r="C7765" s="294"/>
      <c r="D7765" s="294"/>
      <c r="E7765" s="294"/>
      <c r="F7765" s="294"/>
    </row>
    <row r="7766">
      <c r="A7766" s="294" t="s">
        <v>26550</v>
      </c>
      <c r="B7766" s="294"/>
      <c r="C7766" s="294"/>
      <c r="D7766" s="294"/>
      <c r="E7766" s="294"/>
      <c r="F7766" s="294"/>
    </row>
    <row r="7767">
      <c r="A7767" s="294" t="s">
        <v>26551</v>
      </c>
      <c r="B7767" s="294"/>
      <c r="C7767" s="294"/>
      <c r="D7767" s="294"/>
      <c r="E7767" s="294"/>
      <c r="F7767" s="294"/>
    </row>
    <row r="7768">
      <c r="A7768" s="294"/>
      <c r="B7768" s="294"/>
      <c r="C7768" s="294"/>
      <c r="D7768" s="294"/>
      <c r="E7768" s="294"/>
      <c r="F7768" s="294"/>
    </row>
    <row r="7769">
      <c r="A7769" s="294"/>
      <c r="B7769" s="294"/>
      <c r="C7769" s="294"/>
      <c r="D7769" s="294"/>
      <c r="E7769" s="294"/>
      <c r="F7769" s="294"/>
    </row>
    <row r="7770">
      <c r="A7770" s="294" t="s">
        <v>21407</v>
      </c>
      <c r="B7770" s="294"/>
      <c r="C7770" s="294"/>
      <c r="D7770" s="294"/>
      <c r="E7770" s="294"/>
      <c r="F7770" s="294"/>
    </row>
    <row r="7771">
      <c r="A7771" s="294"/>
      <c r="B7771" s="294"/>
      <c r="C7771" s="294"/>
      <c r="D7771" s="294"/>
      <c r="E7771" s="294"/>
      <c r="F7771" s="294"/>
    </row>
    <row r="7772">
      <c r="A7772" s="294" t="s">
        <v>26552</v>
      </c>
      <c r="B7772" s="294"/>
      <c r="C7772" s="294"/>
      <c r="D7772" s="294"/>
      <c r="E7772" s="294"/>
      <c r="F7772" s="294"/>
    </row>
    <row r="7773">
      <c r="A7773" s="294" t="s">
        <v>26553</v>
      </c>
      <c r="B7773" s="294"/>
      <c r="C7773" s="294"/>
      <c r="D7773" s="294"/>
      <c r="E7773" s="294"/>
      <c r="F7773" s="294"/>
    </row>
    <row r="7774">
      <c r="A7774" s="294" t="s">
        <v>26554</v>
      </c>
      <c r="B7774" s="294"/>
      <c r="C7774" s="294"/>
      <c r="D7774" s="294"/>
      <c r="E7774" s="294"/>
      <c r="F7774" s="294"/>
    </row>
    <row r="7775">
      <c r="A7775" s="294" t="s">
        <v>26555</v>
      </c>
      <c r="B7775" s="294"/>
      <c r="C7775" s="294"/>
      <c r="D7775" s="294"/>
      <c r="E7775" s="294"/>
      <c r="F7775" s="294"/>
    </row>
    <row r="7776">
      <c r="A7776" s="294" t="s">
        <v>26556</v>
      </c>
      <c r="B7776" s="294"/>
      <c r="C7776" s="294"/>
      <c r="D7776" s="294"/>
      <c r="E7776" s="294"/>
      <c r="F7776" s="294"/>
    </row>
    <row r="7777">
      <c r="A7777" s="294" t="s">
        <v>26557</v>
      </c>
      <c r="B7777" s="294"/>
      <c r="C7777" s="294"/>
      <c r="D7777" s="294"/>
      <c r="E7777" s="294"/>
      <c r="F7777" s="294"/>
    </row>
    <row r="7778">
      <c r="A7778" s="294" t="s">
        <v>26558</v>
      </c>
      <c r="B7778" s="294"/>
      <c r="C7778" s="294"/>
      <c r="D7778" s="294"/>
      <c r="E7778" s="294"/>
      <c r="F7778" s="294"/>
    </row>
    <row r="7779">
      <c r="A7779" s="294" t="s">
        <v>26559</v>
      </c>
      <c r="B7779" s="294"/>
      <c r="C7779" s="294"/>
      <c r="D7779" s="294"/>
      <c r="E7779" s="294"/>
      <c r="F7779" s="294"/>
    </row>
    <row r="7780">
      <c r="A7780" s="294" t="s">
        <v>26560</v>
      </c>
      <c r="B7780" s="294"/>
      <c r="C7780" s="294"/>
      <c r="D7780" s="294"/>
      <c r="E7780" s="294"/>
      <c r="F7780" s="294"/>
    </row>
    <row r="7781">
      <c r="A7781" s="294" t="s">
        <v>26561</v>
      </c>
      <c r="B7781" s="294"/>
      <c r="C7781" s="294"/>
      <c r="D7781" s="294"/>
      <c r="E7781" s="294"/>
      <c r="F7781" s="294"/>
    </row>
    <row r="7782">
      <c r="A7782" s="294" t="s">
        <v>26562</v>
      </c>
      <c r="B7782" s="294"/>
      <c r="C7782" s="294"/>
      <c r="D7782" s="294"/>
      <c r="E7782" s="294"/>
      <c r="F7782" s="294"/>
    </row>
    <row r="7783">
      <c r="A7783" s="294" t="s">
        <v>26563</v>
      </c>
      <c r="B7783" s="294"/>
      <c r="C7783" s="294"/>
      <c r="D7783" s="294"/>
      <c r="E7783" s="294"/>
      <c r="F7783" s="294"/>
    </row>
    <row r="7784">
      <c r="A7784" s="294"/>
      <c r="B7784" s="294"/>
      <c r="C7784" s="294"/>
      <c r="D7784" s="294"/>
      <c r="E7784" s="294"/>
      <c r="F7784" s="294"/>
    </row>
    <row r="7785">
      <c r="A7785" s="294" t="s">
        <v>21304</v>
      </c>
      <c r="B7785" s="294"/>
      <c r="C7785" s="294"/>
      <c r="D7785" s="294"/>
      <c r="E7785" s="294"/>
      <c r="F7785" s="294"/>
    </row>
    <row r="7786">
      <c r="A7786" s="294"/>
      <c r="B7786" s="294"/>
      <c r="C7786" s="294"/>
      <c r="D7786" s="294"/>
      <c r="E7786" s="294"/>
      <c r="F7786" s="294"/>
    </row>
    <row r="7787">
      <c r="A7787" s="294" t="s">
        <v>26564</v>
      </c>
      <c r="B7787" s="294"/>
      <c r="C7787" s="294"/>
      <c r="D7787" s="294"/>
      <c r="E7787" s="294"/>
      <c r="F7787" s="294"/>
    </row>
    <row r="7788">
      <c r="A7788" s="294" t="s">
        <v>26565</v>
      </c>
      <c r="B7788" s="294"/>
      <c r="C7788" s="294"/>
      <c r="D7788" s="294"/>
      <c r="E7788" s="294"/>
      <c r="F7788" s="294"/>
    </row>
    <row r="7789">
      <c r="A7789" s="294" t="s">
        <v>26566</v>
      </c>
      <c r="B7789" s="294"/>
      <c r="C7789" s="294"/>
      <c r="D7789" s="294"/>
      <c r="E7789" s="294"/>
      <c r="F7789" s="294"/>
    </row>
    <row r="7790">
      <c r="A7790" s="294" t="s">
        <v>26567</v>
      </c>
      <c r="B7790" s="294"/>
      <c r="C7790" s="294"/>
      <c r="D7790" s="294"/>
      <c r="E7790" s="294"/>
      <c r="F7790" s="294"/>
    </row>
    <row r="7791">
      <c r="A7791" s="294" t="s">
        <v>26568</v>
      </c>
      <c r="B7791" s="294"/>
      <c r="C7791" s="294"/>
      <c r="D7791" s="294"/>
      <c r="E7791" s="294"/>
      <c r="F7791" s="294"/>
    </row>
    <row r="7792">
      <c r="A7792" s="294" t="s">
        <v>26569</v>
      </c>
      <c r="B7792" s="294"/>
      <c r="C7792" s="294"/>
      <c r="D7792" s="294"/>
      <c r="E7792" s="294"/>
      <c r="F7792" s="294"/>
    </row>
    <row r="7793">
      <c r="A7793" s="294" t="s">
        <v>26570</v>
      </c>
      <c r="B7793" s="294"/>
      <c r="C7793" s="294"/>
      <c r="D7793" s="294"/>
      <c r="E7793" s="294"/>
      <c r="F7793" s="294"/>
    </row>
    <row r="7794">
      <c r="A7794" s="294" t="s">
        <v>26571</v>
      </c>
      <c r="B7794" s="294"/>
      <c r="C7794" s="294"/>
      <c r="D7794" s="294"/>
      <c r="E7794" s="294"/>
      <c r="F7794" s="294"/>
    </row>
    <row r="7795">
      <c r="A7795" s="294" t="s">
        <v>26572</v>
      </c>
      <c r="B7795" s="294"/>
      <c r="C7795" s="294"/>
      <c r="D7795" s="294"/>
      <c r="E7795" s="294"/>
      <c r="F7795" s="294"/>
    </row>
    <row r="7796">
      <c r="A7796" s="294" t="s">
        <v>26573</v>
      </c>
      <c r="B7796" s="294"/>
      <c r="C7796" s="294"/>
      <c r="D7796" s="294"/>
      <c r="E7796" s="294"/>
      <c r="F7796" s="294"/>
    </row>
    <row r="7797">
      <c r="A7797" s="294" t="s">
        <v>26574</v>
      </c>
      <c r="B7797" s="294"/>
      <c r="C7797" s="294"/>
      <c r="D7797" s="294"/>
      <c r="E7797" s="294"/>
      <c r="F7797" s="294"/>
    </row>
    <row r="7798">
      <c r="A7798" s="294"/>
      <c r="B7798" s="294"/>
      <c r="C7798" s="294"/>
      <c r="D7798" s="294"/>
      <c r="E7798" s="294"/>
      <c r="F7798" s="294"/>
    </row>
    <row r="7799">
      <c r="A7799" s="294" t="s">
        <v>21312</v>
      </c>
      <c r="B7799" s="294"/>
      <c r="C7799" s="294"/>
      <c r="D7799" s="294"/>
      <c r="E7799" s="294"/>
      <c r="F7799" s="294"/>
    </row>
    <row r="7800">
      <c r="A7800" s="294" t="s">
        <v>26575</v>
      </c>
      <c r="B7800" s="294"/>
      <c r="C7800" s="294"/>
      <c r="D7800" s="294"/>
      <c r="E7800" s="294"/>
      <c r="F7800" s="294"/>
    </row>
    <row r="7801">
      <c r="A7801" s="294" t="s">
        <v>21314</v>
      </c>
      <c r="B7801" s="294"/>
      <c r="C7801" s="294"/>
      <c r="D7801" s="294"/>
      <c r="E7801" s="294"/>
      <c r="F7801" s="294"/>
    </row>
    <row r="7802">
      <c r="A7802" s="294" t="s">
        <v>26523</v>
      </c>
      <c r="B7802" s="294"/>
      <c r="C7802" s="294"/>
      <c r="D7802" s="294"/>
      <c r="E7802" s="294"/>
      <c r="F7802" s="294"/>
    </row>
    <row r="7803">
      <c r="A7803" s="294"/>
      <c r="B7803" s="294"/>
      <c r="C7803" s="294"/>
      <c r="D7803" s="294"/>
      <c r="E7803" s="294"/>
      <c r="F7803" s="294"/>
    </row>
    <row r="7804">
      <c r="A7804" s="294"/>
      <c r="B7804" s="294"/>
      <c r="C7804" s="294"/>
      <c r="D7804" s="294"/>
      <c r="E7804" s="294"/>
      <c r="F7804" s="294"/>
    </row>
    <row r="7805">
      <c r="A7805" s="294" t="s">
        <v>24575</v>
      </c>
      <c r="B7805" s="294"/>
      <c r="C7805" s="294"/>
      <c r="D7805" s="294"/>
      <c r="E7805" s="294"/>
      <c r="F7805" s="294"/>
    </row>
    <row r="7806">
      <c r="A7806" s="294"/>
      <c r="B7806" s="294"/>
      <c r="C7806" s="294"/>
      <c r="D7806" s="294"/>
      <c r="E7806" s="294"/>
      <c r="F7806" s="294"/>
    </row>
    <row r="7807">
      <c r="A7807" s="294" t="s">
        <v>26576</v>
      </c>
      <c r="B7807" s="294"/>
      <c r="C7807" s="294"/>
      <c r="D7807" s="294"/>
      <c r="E7807" s="294"/>
      <c r="F7807" s="294"/>
    </row>
    <row r="7808">
      <c r="A7808" s="294" t="s">
        <v>26577</v>
      </c>
      <c r="B7808" s="294"/>
      <c r="C7808" s="294"/>
      <c r="D7808" s="294"/>
      <c r="E7808" s="294"/>
      <c r="F7808" s="294"/>
    </row>
    <row r="7809">
      <c r="A7809" s="294" t="s">
        <v>26578</v>
      </c>
      <c r="B7809" s="294"/>
      <c r="C7809" s="294"/>
      <c r="D7809" s="294"/>
      <c r="E7809" s="294"/>
      <c r="F7809" s="294"/>
    </row>
    <row r="7810">
      <c r="A7810" s="294" t="s">
        <v>26579</v>
      </c>
      <c r="B7810" s="294"/>
      <c r="C7810" s="294"/>
      <c r="D7810" s="294"/>
      <c r="E7810" s="294"/>
      <c r="F7810" s="294"/>
    </row>
    <row r="7811">
      <c r="A7811" s="294" t="s">
        <v>26580</v>
      </c>
      <c r="B7811" s="294"/>
      <c r="C7811" s="294"/>
      <c r="D7811" s="294"/>
      <c r="E7811" s="294"/>
      <c r="F7811" s="294"/>
    </row>
    <row r="7812">
      <c r="A7812" s="294" t="s">
        <v>26581</v>
      </c>
      <c r="B7812" s="294"/>
      <c r="C7812" s="294"/>
      <c r="D7812" s="294"/>
      <c r="E7812" s="294"/>
      <c r="F7812" s="294"/>
    </row>
    <row r="7813">
      <c r="A7813" s="294" t="s">
        <v>26582</v>
      </c>
      <c r="B7813" s="294"/>
      <c r="C7813" s="294"/>
      <c r="D7813" s="294"/>
      <c r="E7813" s="294"/>
      <c r="F7813" s="294"/>
    </row>
    <row r="7814">
      <c r="A7814" s="294" t="s">
        <v>26583</v>
      </c>
      <c r="B7814" s="294"/>
      <c r="C7814" s="294"/>
      <c r="D7814" s="294"/>
      <c r="E7814" s="294"/>
      <c r="F7814" s="294"/>
    </row>
    <row r="7815">
      <c r="A7815" s="294" t="s">
        <v>26584</v>
      </c>
      <c r="B7815" s="294"/>
      <c r="C7815" s="294"/>
      <c r="D7815" s="294"/>
      <c r="E7815" s="294"/>
      <c r="F7815" s="294"/>
    </row>
    <row r="7816">
      <c r="A7816" s="294"/>
      <c r="B7816" s="294"/>
      <c r="C7816" s="294"/>
      <c r="D7816" s="294"/>
      <c r="E7816" s="294"/>
      <c r="F7816" s="294"/>
    </row>
    <row r="7817">
      <c r="A7817" s="294" t="s">
        <v>24466</v>
      </c>
      <c r="B7817" s="294"/>
      <c r="C7817" s="294"/>
      <c r="D7817" s="294"/>
      <c r="E7817" s="294"/>
      <c r="F7817" s="294"/>
    </row>
    <row r="7818">
      <c r="A7818" s="294" t="s">
        <v>26065</v>
      </c>
      <c r="B7818" s="294"/>
      <c r="C7818" s="294"/>
      <c r="D7818" s="294"/>
      <c r="E7818" s="294"/>
      <c r="F7818" s="294"/>
    </row>
    <row r="7819">
      <c r="A7819" s="294"/>
      <c r="B7819" s="294"/>
      <c r="C7819" s="294"/>
      <c r="D7819" s="294"/>
      <c r="E7819" s="294"/>
      <c r="F7819" s="294"/>
    </row>
    <row r="7820">
      <c r="A7820" s="294" t="s">
        <v>26585</v>
      </c>
      <c r="B7820" s="294"/>
      <c r="C7820" s="294"/>
      <c r="D7820" s="294"/>
      <c r="E7820" s="294"/>
      <c r="F7820" s="294"/>
    </row>
    <row r="7821">
      <c r="A7821" s="294" t="s">
        <v>26586</v>
      </c>
      <c r="B7821" s="294"/>
      <c r="C7821" s="294"/>
      <c r="D7821" s="294"/>
      <c r="E7821" s="294"/>
      <c r="F7821" s="294"/>
    </row>
    <row r="7822">
      <c r="A7822" s="294" t="s">
        <v>26587</v>
      </c>
      <c r="B7822" s="294"/>
      <c r="C7822" s="294"/>
      <c r="D7822" s="294"/>
      <c r="E7822" s="294"/>
      <c r="F7822" s="294"/>
    </row>
    <row r="7823">
      <c r="A7823" s="294"/>
      <c r="B7823" s="294"/>
      <c r="C7823" s="294"/>
      <c r="D7823" s="294"/>
      <c r="E7823" s="294"/>
      <c r="F7823" s="294"/>
    </row>
    <row r="7824">
      <c r="A7824" s="294" t="s">
        <v>25438</v>
      </c>
      <c r="B7824" s="294"/>
      <c r="C7824" s="294"/>
      <c r="D7824" s="294"/>
      <c r="E7824" s="294"/>
      <c r="F7824" s="294"/>
    </row>
    <row r="7825">
      <c r="A7825" s="294"/>
      <c r="B7825" s="294"/>
      <c r="C7825" s="294"/>
      <c r="D7825" s="294"/>
      <c r="E7825" s="294"/>
      <c r="F7825" s="294"/>
    </row>
    <row r="7826">
      <c r="A7826" s="294" t="s">
        <v>26588</v>
      </c>
      <c r="B7826" s="294"/>
      <c r="C7826" s="294"/>
      <c r="D7826" s="294"/>
      <c r="E7826" s="294"/>
      <c r="F7826" s="294"/>
    </row>
    <row r="7827">
      <c r="A7827" s="294" t="s">
        <v>26589</v>
      </c>
      <c r="B7827" s="294"/>
      <c r="C7827" s="294"/>
      <c r="D7827" s="294"/>
      <c r="E7827" s="294"/>
      <c r="F7827" s="294"/>
    </row>
    <row r="7828">
      <c r="A7828" s="294" t="s">
        <v>26590</v>
      </c>
      <c r="B7828" s="294"/>
      <c r="C7828" s="294"/>
      <c r="D7828" s="294"/>
      <c r="E7828" s="294"/>
      <c r="F7828" s="294"/>
    </row>
    <row r="7829">
      <c r="A7829" s="294" t="s">
        <v>26591</v>
      </c>
      <c r="B7829" s="294"/>
      <c r="C7829" s="294"/>
      <c r="D7829" s="294"/>
      <c r="E7829" s="294"/>
      <c r="F7829" s="294"/>
    </row>
    <row r="7830">
      <c r="A7830" s="294" t="s">
        <v>26592</v>
      </c>
      <c r="B7830" s="294"/>
      <c r="C7830" s="294"/>
      <c r="D7830" s="294"/>
      <c r="E7830" s="294"/>
      <c r="F7830" s="294"/>
    </row>
    <row r="7831">
      <c r="A7831" s="294" t="s">
        <v>26593</v>
      </c>
      <c r="B7831" s="294"/>
      <c r="C7831" s="294"/>
      <c r="D7831" s="294"/>
      <c r="E7831" s="294"/>
      <c r="F7831" s="294"/>
    </row>
    <row r="7832">
      <c r="A7832" s="294"/>
      <c r="B7832" s="294"/>
      <c r="C7832" s="294"/>
      <c r="D7832" s="294"/>
      <c r="E7832" s="294"/>
      <c r="F7832" s="294"/>
    </row>
    <row r="7833">
      <c r="A7833" s="294" t="s">
        <v>23029</v>
      </c>
      <c r="B7833" s="294"/>
      <c r="C7833" s="294"/>
      <c r="D7833" s="294"/>
      <c r="E7833" s="294"/>
      <c r="F7833" s="294"/>
    </row>
    <row r="7834">
      <c r="A7834" s="294" t="s">
        <v>25548</v>
      </c>
      <c r="B7834" s="294"/>
      <c r="C7834" s="294"/>
      <c r="D7834" s="294"/>
      <c r="E7834" s="294"/>
      <c r="F7834" s="294"/>
    </row>
    <row r="7835">
      <c r="A7835" s="294"/>
      <c r="B7835" s="294"/>
      <c r="C7835" s="294"/>
      <c r="D7835" s="294"/>
      <c r="E7835" s="294"/>
      <c r="F7835" s="294"/>
    </row>
    <row r="7836">
      <c r="A7836" s="294" t="s">
        <v>26594</v>
      </c>
      <c r="B7836" s="294"/>
      <c r="C7836" s="294"/>
      <c r="D7836" s="294"/>
      <c r="E7836" s="294"/>
      <c r="F7836" s="294"/>
    </row>
    <row r="7837">
      <c r="A7837" s="294" t="s">
        <v>26595</v>
      </c>
      <c r="B7837" s="294"/>
      <c r="C7837" s="294"/>
      <c r="D7837" s="294"/>
      <c r="E7837" s="294"/>
      <c r="F7837" s="294"/>
    </row>
    <row r="7838">
      <c r="A7838" s="294" t="s">
        <v>26596</v>
      </c>
      <c r="B7838" s="294"/>
      <c r="C7838" s="294"/>
      <c r="D7838" s="294"/>
      <c r="E7838" s="294"/>
      <c r="F7838" s="294"/>
    </row>
    <row r="7839">
      <c r="A7839" s="294" t="s">
        <v>26597</v>
      </c>
      <c r="B7839" s="294"/>
      <c r="C7839" s="294"/>
      <c r="D7839" s="294"/>
      <c r="E7839" s="294"/>
      <c r="F7839" s="294"/>
    </row>
    <row r="7840">
      <c r="A7840" s="294"/>
      <c r="B7840" s="294"/>
      <c r="C7840" s="294"/>
      <c r="D7840" s="294"/>
      <c r="E7840" s="294"/>
      <c r="F7840" s="294"/>
    </row>
    <row r="7841">
      <c r="A7841" s="294" t="s">
        <v>25338</v>
      </c>
      <c r="B7841" s="294"/>
      <c r="C7841" s="294"/>
      <c r="D7841" s="294"/>
      <c r="E7841" s="294"/>
      <c r="F7841" s="294"/>
    </row>
    <row r="7842">
      <c r="A7842" s="294" t="s">
        <v>26598</v>
      </c>
      <c r="B7842" s="294"/>
      <c r="C7842" s="294"/>
      <c r="D7842" s="294"/>
      <c r="E7842" s="294"/>
      <c r="F7842" s="294"/>
    </row>
    <row r="7843">
      <c r="A7843" s="294"/>
      <c r="B7843" s="294"/>
      <c r="C7843" s="294"/>
      <c r="D7843" s="294"/>
      <c r="E7843" s="294"/>
      <c r="F7843" s="294"/>
    </row>
    <row r="7844">
      <c r="A7844" s="294" t="s">
        <v>26599</v>
      </c>
      <c r="B7844" s="294"/>
      <c r="C7844" s="294"/>
      <c r="D7844" s="294"/>
      <c r="E7844" s="294"/>
      <c r="F7844" s="294"/>
    </row>
    <row r="7845">
      <c r="A7845" s="294" t="s">
        <v>26600</v>
      </c>
      <c r="B7845" s="294"/>
      <c r="C7845" s="294"/>
      <c r="D7845" s="294"/>
      <c r="E7845" s="294"/>
      <c r="F7845" s="294"/>
    </row>
    <row r="7846">
      <c r="A7846" s="294" t="s">
        <v>25342</v>
      </c>
      <c r="B7846" s="294"/>
      <c r="C7846" s="294"/>
      <c r="D7846" s="294"/>
      <c r="E7846" s="294"/>
      <c r="F7846" s="294"/>
    </row>
    <row r="7847">
      <c r="A7847" s="294" t="s">
        <v>25157</v>
      </c>
      <c r="B7847" s="294"/>
      <c r="C7847" s="294"/>
      <c r="D7847" s="294"/>
      <c r="E7847" s="294"/>
      <c r="F7847" s="294"/>
    </row>
    <row r="7848">
      <c r="A7848" s="294"/>
      <c r="B7848" s="294"/>
      <c r="C7848" s="294"/>
      <c r="D7848" s="294"/>
      <c r="E7848" s="294"/>
      <c r="F7848" s="294"/>
    </row>
    <row r="7849">
      <c r="A7849" s="294" t="s">
        <v>24397</v>
      </c>
      <c r="B7849" s="294"/>
      <c r="C7849" s="294"/>
      <c r="D7849" s="294"/>
      <c r="E7849" s="294"/>
      <c r="F7849" s="294"/>
    </row>
    <row r="7850">
      <c r="A7850" s="294" t="s">
        <v>23777</v>
      </c>
      <c r="B7850" s="294"/>
      <c r="C7850" s="294"/>
      <c r="D7850" s="294"/>
      <c r="E7850" s="294"/>
      <c r="F7850" s="294"/>
    </row>
    <row r="7851">
      <c r="A7851" s="294"/>
      <c r="B7851" s="294"/>
      <c r="C7851" s="294"/>
      <c r="D7851" s="294"/>
      <c r="E7851" s="294"/>
      <c r="F7851" s="294"/>
    </row>
    <row r="7852">
      <c r="A7852" s="294" t="s">
        <v>26601</v>
      </c>
      <c r="B7852" s="294"/>
      <c r="C7852" s="294"/>
      <c r="D7852" s="294"/>
      <c r="E7852" s="294"/>
      <c r="F7852" s="294"/>
    </row>
    <row r="7853">
      <c r="A7853" s="294" t="s">
        <v>26602</v>
      </c>
      <c r="B7853" s="294"/>
      <c r="C7853" s="294"/>
      <c r="D7853" s="294"/>
      <c r="E7853" s="294"/>
      <c r="F7853" s="294"/>
    </row>
    <row r="7854">
      <c r="A7854" s="294" t="s">
        <v>26603</v>
      </c>
      <c r="B7854" s="294"/>
      <c r="C7854" s="294"/>
      <c r="D7854" s="294"/>
      <c r="E7854" s="294"/>
      <c r="F7854" s="294"/>
    </row>
    <row r="7855">
      <c r="A7855" s="294" t="s">
        <v>26604</v>
      </c>
      <c r="B7855" s="294"/>
      <c r="C7855" s="294"/>
      <c r="D7855" s="294"/>
      <c r="E7855" s="294"/>
      <c r="F7855" s="294"/>
    </row>
    <row r="7856">
      <c r="A7856" s="294" t="s">
        <v>26605</v>
      </c>
      <c r="B7856" s="294"/>
      <c r="C7856" s="294"/>
      <c r="D7856" s="294"/>
      <c r="E7856" s="294"/>
      <c r="F7856" s="294"/>
    </row>
    <row r="7857">
      <c r="A7857" s="294" t="s">
        <v>24967</v>
      </c>
      <c r="B7857" s="294"/>
      <c r="C7857" s="294"/>
      <c r="D7857" s="294"/>
      <c r="E7857" s="294"/>
      <c r="F7857" s="294"/>
    </row>
    <row r="7858">
      <c r="A7858" s="294" t="s">
        <v>26606</v>
      </c>
      <c r="B7858" s="294"/>
      <c r="C7858" s="294"/>
      <c r="D7858" s="294"/>
      <c r="E7858" s="294"/>
      <c r="F7858" s="294"/>
    </row>
    <row r="7859">
      <c r="A7859" s="294" t="s">
        <v>26607</v>
      </c>
      <c r="B7859" s="294"/>
      <c r="C7859" s="294"/>
      <c r="D7859" s="294"/>
      <c r="E7859" s="294"/>
      <c r="F7859" s="294"/>
    </row>
    <row r="7860">
      <c r="A7860" s="294" t="s">
        <v>26608</v>
      </c>
      <c r="B7860" s="294"/>
      <c r="C7860" s="294"/>
      <c r="D7860" s="294"/>
      <c r="E7860" s="294"/>
      <c r="F7860" s="294"/>
    </row>
    <row r="7861">
      <c r="A7861" s="294" t="s">
        <v>26609</v>
      </c>
      <c r="B7861" s="294"/>
      <c r="C7861" s="294"/>
      <c r="D7861" s="294"/>
      <c r="E7861" s="294"/>
      <c r="F7861" s="294"/>
    </row>
    <row r="7862">
      <c r="A7862" s="294" t="s">
        <v>26610</v>
      </c>
      <c r="B7862" s="294"/>
      <c r="C7862" s="294"/>
      <c r="D7862" s="294"/>
      <c r="E7862" s="294"/>
      <c r="F7862" s="294"/>
    </row>
    <row r="7863">
      <c r="A7863" s="294" t="s">
        <v>26611</v>
      </c>
      <c r="B7863" s="294"/>
      <c r="C7863" s="294"/>
      <c r="D7863" s="294"/>
      <c r="E7863" s="294"/>
      <c r="F7863" s="294"/>
    </row>
    <row r="7864">
      <c r="A7864" s="294" t="s">
        <v>26612</v>
      </c>
      <c r="B7864" s="294"/>
      <c r="C7864" s="294"/>
      <c r="D7864" s="294"/>
      <c r="E7864" s="294"/>
      <c r="F7864" s="294"/>
    </row>
    <row r="7865">
      <c r="A7865" s="294" t="s">
        <v>26613</v>
      </c>
      <c r="B7865" s="294"/>
      <c r="C7865" s="294"/>
      <c r="D7865" s="294"/>
      <c r="E7865" s="294"/>
      <c r="F7865" s="294"/>
    </row>
    <row r="7866">
      <c r="A7866" s="294" t="s">
        <v>23508</v>
      </c>
      <c r="B7866" s="294"/>
      <c r="C7866" s="294"/>
      <c r="D7866" s="294"/>
      <c r="E7866" s="294"/>
      <c r="F7866" s="294"/>
    </row>
    <row r="7867">
      <c r="A7867" s="294" t="s">
        <v>23509</v>
      </c>
      <c r="B7867" s="294"/>
      <c r="C7867" s="294"/>
      <c r="D7867" s="294"/>
      <c r="E7867" s="294"/>
      <c r="F7867" s="294"/>
    </row>
    <row r="7868">
      <c r="A7868" s="294" t="s">
        <v>26614</v>
      </c>
      <c r="B7868" s="294"/>
      <c r="C7868" s="294"/>
      <c r="D7868" s="294"/>
      <c r="E7868" s="294"/>
      <c r="F7868" s="294"/>
    </row>
    <row r="7869">
      <c r="A7869" s="294" t="s">
        <v>21270</v>
      </c>
      <c r="B7869" s="294"/>
      <c r="C7869" s="294"/>
      <c r="D7869" s="294"/>
      <c r="E7869" s="294"/>
      <c r="F7869" s="294"/>
    </row>
    <row r="7870">
      <c r="A7870" s="294" t="s">
        <v>26615</v>
      </c>
      <c r="B7870" s="294"/>
      <c r="C7870" s="294"/>
      <c r="D7870" s="294"/>
      <c r="E7870" s="294"/>
      <c r="F7870" s="294"/>
    </row>
    <row r="7871">
      <c r="A7871" s="294" t="s">
        <v>26616</v>
      </c>
      <c r="B7871" s="294"/>
      <c r="C7871" s="294"/>
      <c r="D7871" s="294"/>
      <c r="E7871" s="294"/>
      <c r="F7871" s="294"/>
    </row>
    <row r="7872">
      <c r="A7872" s="294"/>
      <c r="B7872" s="294"/>
      <c r="C7872" s="294"/>
      <c r="D7872" s="294"/>
      <c r="E7872" s="294"/>
      <c r="F7872" s="294"/>
    </row>
    <row r="7873">
      <c r="A7873" s="294"/>
      <c r="B7873" s="294"/>
      <c r="C7873" s="294"/>
      <c r="D7873" s="294"/>
      <c r="E7873" s="294"/>
      <c r="F7873" s="294"/>
    </row>
    <row r="7874">
      <c r="A7874" s="294" t="s">
        <v>23228</v>
      </c>
      <c r="B7874" s="294"/>
      <c r="C7874" s="294"/>
      <c r="D7874" s="294"/>
      <c r="E7874" s="294"/>
      <c r="F7874" s="294"/>
    </row>
    <row r="7875">
      <c r="A7875" s="294" t="s">
        <v>26617</v>
      </c>
      <c r="B7875" s="294"/>
      <c r="C7875" s="294"/>
      <c r="D7875" s="294"/>
      <c r="E7875" s="294"/>
      <c r="F7875" s="294"/>
    </row>
    <row r="7876">
      <c r="A7876" s="294"/>
      <c r="B7876" s="294"/>
      <c r="C7876" s="294"/>
      <c r="D7876" s="294"/>
      <c r="E7876" s="294"/>
      <c r="F7876" s="294"/>
    </row>
    <row r="7877">
      <c r="A7877" s="294" t="s">
        <v>26618</v>
      </c>
      <c r="B7877" s="294"/>
      <c r="C7877" s="294"/>
      <c r="D7877" s="294"/>
      <c r="E7877" s="294"/>
      <c r="F7877" s="294"/>
    </row>
    <row r="7878">
      <c r="A7878" s="294" t="s">
        <v>26619</v>
      </c>
      <c r="B7878" s="294"/>
      <c r="C7878" s="294"/>
      <c r="D7878" s="294"/>
      <c r="E7878" s="294"/>
      <c r="F7878" s="294"/>
    </row>
    <row r="7879">
      <c r="A7879" s="294" t="s">
        <v>26620</v>
      </c>
      <c r="B7879" s="294"/>
      <c r="C7879" s="294"/>
      <c r="D7879" s="294"/>
      <c r="E7879" s="294"/>
      <c r="F7879" s="294"/>
    </row>
    <row r="7880">
      <c r="A7880" s="294" t="s">
        <v>26621</v>
      </c>
      <c r="B7880" s="294"/>
      <c r="C7880" s="294"/>
      <c r="D7880" s="294"/>
      <c r="E7880" s="294"/>
      <c r="F7880" s="294"/>
    </row>
    <row r="7881">
      <c r="A7881" s="294" t="s">
        <v>26622</v>
      </c>
      <c r="B7881" s="294"/>
      <c r="C7881" s="294"/>
      <c r="D7881" s="294"/>
      <c r="E7881" s="294"/>
      <c r="F7881" s="294"/>
    </row>
    <row r="7882">
      <c r="A7882" s="294" t="s">
        <v>26623</v>
      </c>
      <c r="B7882" s="294"/>
      <c r="C7882" s="294"/>
      <c r="D7882" s="294"/>
      <c r="E7882" s="294"/>
      <c r="F7882" s="294"/>
    </row>
    <row r="7883">
      <c r="A7883" s="294" t="s">
        <v>26624</v>
      </c>
      <c r="B7883" s="294"/>
      <c r="C7883" s="294"/>
      <c r="D7883" s="294"/>
      <c r="E7883" s="294"/>
      <c r="F7883" s="294"/>
    </row>
    <row r="7884">
      <c r="A7884" s="294" t="s">
        <v>26625</v>
      </c>
      <c r="B7884" s="294"/>
      <c r="C7884" s="294"/>
      <c r="D7884" s="294"/>
      <c r="E7884" s="294"/>
      <c r="F7884" s="294"/>
    </row>
    <row r="7885">
      <c r="A7885" s="294"/>
      <c r="B7885" s="294"/>
      <c r="C7885" s="294"/>
      <c r="D7885" s="294"/>
      <c r="E7885" s="294"/>
      <c r="F7885" s="294"/>
    </row>
    <row r="7886">
      <c r="A7886" s="294"/>
      <c r="B7886" s="294"/>
      <c r="C7886" s="294"/>
      <c r="D7886" s="294"/>
      <c r="E7886" s="294"/>
      <c r="F7886" s="294"/>
    </row>
    <row r="7887">
      <c r="A7887" s="294" t="s">
        <v>26626</v>
      </c>
      <c r="B7887" s="294"/>
      <c r="C7887" s="294"/>
      <c r="D7887" s="294"/>
      <c r="E7887" s="294"/>
      <c r="F7887" s="294"/>
    </row>
    <row r="7888">
      <c r="A7888" s="294"/>
      <c r="B7888" s="294"/>
      <c r="C7888" s="294"/>
      <c r="D7888" s="294"/>
      <c r="E7888" s="294"/>
      <c r="F7888" s="294"/>
    </row>
    <row r="7889">
      <c r="A7889" s="294" t="s">
        <v>26627</v>
      </c>
      <c r="B7889" s="294"/>
      <c r="C7889" s="294"/>
      <c r="D7889" s="294"/>
      <c r="E7889" s="294"/>
      <c r="F7889" s="294"/>
    </row>
    <row r="7890">
      <c r="A7890" s="294" t="s">
        <v>26628</v>
      </c>
      <c r="B7890" s="294"/>
      <c r="C7890" s="294"/>
      <c r="D7890" s="294"/>
      <c r="E7890" s="294"/>
      <c r="F7890" s="294"/>
    </row>
    <row r="7891">
      <c r="A7891" s="294" t="s">
        <v>26629</v>
      </c>
      <c r="B7891" s="294"/>
      <c r="C7891" s="294"/>
      <c r="D7891" s="294"/>
      <c r="E7891" s="294"/>
      <c r="F7891" s="294"/>
    </row>
    <row r="7892">
      <c r="A7892" s="294" t="s">
        <v>26630</v>
      </c>
      <c r="B7892" s="294"/>
      <c r="C7892" s="294"/>
      <c r="D7892" s="294"/>
      <c r="E7892" s="294"/>
      <c r="F7892" s="294"/>
    </row>
    <row r="7893">
      <c r="A7893" s="294"/>
      <c r="B7893" s="294"/>
      <c r="C7893" s="294"/>
      <c r="D7893" s="294"/>
      <c r="E7893" s="294"/>
      <c r="F7893" s="294"/>
    </row>
    <row r="7894">
      <c r="A7894" s="294" t="s">
        <v>21945</v>
      </c>
      <c r="B7894" s="294"/>
      <c r="C7894" s="294"/>
      <c r="D7894" s="294"/>
      <c r="E7894" s="294"/>
      <c r="F7894" s="294"/>
    </row>
    <row r="7895">
      <c r="A7895" s="294" t="s">
        <v>23068</v>
      </c>
      <c r="B7895" s="294"/>
      <c r="C7895" s="294"/>
      <c r="D7895" s="294"/>
      <c r="E7895" s="294"/>
      <c r="F7895" s="294"/>
    </row>
    <row r="7896">
      <c r="A7896" s="294"/>
      <c r="B7896" s="294"/>
      <c r="C7896" s="294"/>
      <c r="D7896" s="294"/>
      <c r="E7896" s="294"/>
      <c r="F7896" s="294"/>
    </row>
    <row r="7897">
      <c r="A7897" s="294" t="s">
        <v>26631</v>
      </c>
      <c r="B7897" s="294"/>
      <c r="C7897" s="294"/>
      <c r="D7897" s="294"/>
      <c r="E7897" s="294"/>
      <c r="F7897" s="294"/>
    </row>
    <row r="7898">
      <c r="A7898" s="294" t="s">
        <v>26632</v>
      </c>
      <c r="B7898" s="294"/>
      <c r="C7898" s="294"/>
      <c r="D7898" s="294"/>
      <c r="E7898" s="294"/>
      <c r="F7898" s="294"/>
    </row>
    <row r="7899">
      <c r="A7899" s="294" t="s">
        <v>26633</v>
      </c>
      <c r="B7899" s="294"/>
      <c r="C7899" s="294"/>
      <c r="D7899" s="294"/>
      <c r="E7899" s="294"/>
      <c r="F7899" s="294"/>
    </row>
    <row r="7900">
      <c r="A7900" s="294" t="s">
        <v>26634</v>
      </c>
      <c r="B7900" s="294"/>
      <c r="C7900" s="294"/>
      <c r="D7900" s="294"/>
      <c r="E7900" s="294"/>
      <c r="F7900" s="294"/>
    </row>
    <row r="7901">
      <c r="A7901" s="294" t="s">
        <v>26635</v>
      </c>
      <c r="B7901" s="294"/>
      <c r="C7901" s="294"/>
      <c r="D7901" s="294"/>
      <c r="E7901" s="294"/>
      <c r="F7901" s="294"/>
    </row>
    <row r="7902">
      <c r="A7902" s="294" t="s">
        <v>26636</v>
      </c>
      <c r="B7902" s="294"/>
      <c r="C7902" s="294"/>
      <c r="D7902" s="294"/>
      <c r="E7902" s="294"/>
      <c r="F7902" s="294"/>
    </row>
    <row r="7903">
      <c r="A7903" s="294"/>
      <c r="B7903" s="294"/>
      <c r="C7903" s="294"/>
      <c r="D7903" s="294"/>
      <c r="E7903" s="294"/>
      <c r="F7903" s="294"/>
    </row>
    <row r="7904">
      <c r="A7904" s="294" t="s">
        <v>21401</v>
      </c>
      <c r="B7904" s="294"/>
      <c r="C7904" s="294"/>
      <c r="D7904" s="294"/>
      <c r="E7904" s="294"/>
      <c r="F7904" s="294"/>
    </row>
    <row r="7905">
      <c r="A7905" s="294"/>
      <c r="B7905" s="294"/>
      <c r="C7905" s="294"/>
      <c r="D7905" s="294"/>
      <c r="E7905" s="294"/>
      <c r="F7905" s="294"/>
    </row>
    <row r="7906">
      <c r="A7906" s="294" t="s">
        <v>26637</v>
      </c>
      <c r="B7906" s="294"/>
      <c r="C7906" s="294"/>
      <c r="D7906" s="294"/>
      <c r="E7906" s="294"/>
      <c r="F7906" s="294"/>
    </row>
    <row r="7907">
      <c r="A7907" s="294" t="s">
        <v>26638</v>
      </c>
      <c r="B7907" s="294"/>
      <c r="C7907" s="294"/>
      <c r="D7907" s="294"/>
      <c r="E7907" s="294"/>
      <c r="F7907" s="294"/>
    </row>
    <row r="7908">
      <c r="A7908" s="294" t="s">
        <v>26639</v>
      </c>
      <c r="B7908" s="294"/>
      <c r="C7908" s="294"/>
      <c r="D7908" s="294"/>
      <c r="E7908" s="294"/>
      <c r="F7908" s="294"/>
    </row>
    <row r="7909">
      <c r="A7909" s="294" t="s">
        <v>26640</v>
      </c>
      <c r="B7909" s="294"/>
      <c r="C7909" s="294"/>
      <c r="D7909" s="294"/>
      <c r="E7909" s="294"/>
      <c r="F7909" s="294"/>
    </row>
    <row r="7910">
      <c r="A7910" s="294" t="s">
        <v>26641</v>
      </c>
      <c r="B7910" s="294"/>
      <c r="C7910" s="294"/>
      <c r="D7910" s="294"/>
      <c r="E7910" s="294"/>
      <c r="F7910" s="294"/>
    </row>
    <row r="7911">
      <c r="A7911" s="294" t="s">
        <v>26642</v>
      </c>
      <c r="B7911" s="294"/>
      <c r="C7911" s="294"/>
      <c r="D7911" s="294"/>
      <c r="E7911" s="294"/>
      <c r="F7911" s="294"/>
    </row>
    <row r="7912">
      <c r="A7912" s="294"/>
      <c r="B7912" s="294"/>
      <c r="C7912" s="294"/>
      <c r="D7912" s="294"/>
      <c r="E7912" s="294"/>
      <c r="F7912" s="294"/>
    </row>
    <row r="7913">
      <c r="A7913" s="294" t="s">
        <v>22239</v>
      </c>
      <c r="B7913" s="294"/>
      <c r="C7913" s="294"/>
      <c r="D7913" s="294"/>
      <c r="E7913" s="294"/>
      <c r="F7913" s="294"/>
    </row>
    <row r="7914">
      <c r="A7914" s="294"/>
      <c r="B7914" s="294"/>
      <c r="C7914" s="294"/>
      <c r="D7914" s="294"/>
      <c r="E7914" s="294"/>
      <c r="F7914" s="294"/>
    </row>
    <row r="7915">
      <c r="A7915" s="294" t="s">
        <v>26643</v>
      </c>
      <c r="B7915" s="294"/>
      <c r="C7915" s="294"/>
      <c r="D7915" s="294"/>
      <c r="E7915" s="294"/>
      <c r="F7915" s="294"/>
    </row>
    <row r="7916">
      <c r="A7916" s="294" t="s">
        <v>26644</v>
      </c>
      <c r="B7916" s="294"/>
      <c r="C7916" s="294"/>
      <c r="D7916" s="294"/>
      <c r="E7916" s="294"/>
      <c r="F7916" s="294"/>
    </row>
    <row r="7917">
      <c r="A7917" s="294" t="s">
        <v>26645</v>
      </c>
      <c r="B7917" s="294"/>
      <c r="C7917" s="294"/>
      <c r="D7917" s="294"/>
      <c r="E7917" s="294"/>
      <c r="F7917" s="294"/>
    </row>
    <row r="7918">
      <c r="A7918" s="294" t="s">
        <v>26646</v>
      </c>
      <c r="B7918" s="294"/>
      <c r="C7918" s="294"/>
      <c r="D7918" s="294"/>
      <c r="E7918" s="294"/>
      <c r="F7918" s="294"/>
    </row>
    <row r="7919">
      <c r="A7919" s="294" t="s">
        <v>26647</v>
      </c>
      <c r="B7919" s="294"/>
      <c r="C7919" s="294"/>
      <c r="D7919" s="294"/>
      <c r="E7919" s="294"/>
      <c r="F7919" s="294"/>
    </row>
    <row r="7920">
      <c r="A7920" s="294" t="s">
        <v>26648</v>
      </c>
      <c r="B7920" s="294"/>
      <c r="C7920" s="294"/>
      <c r="D7920" s="294"/>
      <c r="E7920" s="294"/>
      <c r="F7920" s="294"/>
    </row>
    <row r="7921">
      <c r="A7921" s="294" t="s">
        <v>26649</v>
      </c>
      <c r="B7921" s="294"/>
      <c r="C7921" s="294"/>
      <c r="D7921" s="294"/>
      <c r="E7921" s="294"/>
      <c r="F7921" s="294"/>
    </row>
    <row r="7922">
      <c r="A7922" s="294" t="s">
        <v>26650</v>
      </c>
      <c r="B7922" s="294"/>
      <c r="C7922" s="294"/>
      <c r="D7922" s="294"/>
      <c r="E7922" s="294"/>
      <c r="F7922" s="294"/>
    </row>
    <row r="7923">
      <c r="A7923" s="294" t="s">
        <v>26651</v>
      </c>
      <c r="B7923" s="294"/>
      <c r="C7923" s="294"/>
      <c r="D7923" s="294"/>
      <c r="E7923" s="294"/>
      <c r="F7923" s="294"/>
    </row>
    <row r="7924">
      <c r="A7924" s="294" t="s">
        <v>26652</v>
      </c>
      <c r="B7924" s="294"/>
      <c r="C7924" s="294"/>
      <c r="D7924" s="294"/>
      <c r="E7924" s="294"/>
      <c r="F7924" s="294"/>
    </row>
    <row r="7925">
      <c r="A7925" s="294" t="s">
        <v>26653</v>
      </c>
      <c r="B7925" s="294"/>
      <c r="C7925" s="294"/>
      <c r="D7925" s="294"/>
      <c r="E7925" s="294"/>
      <c r="F7925" s="294"/>
    </row>
    <row r="7926">
      <c r="A7926" s="294"/>
      <c r="B7926" s="294"/>
      <c r="C7926" s="294"/>
      <c r="D7926" s="294"/>
      <c r="E7926" s="294"/>
      <c r="F7926" s="294"/>
    </row>
    <row r="7927">
      <c r="A7927" s="294" t="s">
        <v>21990</v>
      </c>
      <c r="B7927" s="294"/>
      <c r="C7927" s="294"/>
      <c r="D7927" s="294"/>
      <c r="E7927" s="294"/>
      <c r="F7927" s="294"/>
    </row>
    <row r="7928">
      <c r="A7928" s="294"/>
      <c r="B7928" s="294"/>
      <c r="C7928" s="294"/>
      <c r="D7928" s="294"/>
      <c r="E7928" s="294"/>
      <c r="F7928" s="294"/>
    </row>
    <row r="7929">
      <c r="A7929" s="294" t="s">
        <v>26654</v>
      </c>
      <c r="B7929" s="294"/>
      <c r="C7929" s="294"/>
      <c r="D7929" s="294"/>
      <c r="E7929" s="294"/>
      <c r="F7929" s="294"/>
    </row>
    <row r="7930">
      <c r="A7930" s="294" t="s">
        <v>26655</v>
      </c>
      <c r="B7930" s="294"/>
      <c r="C7930" s="294"/>
      <c r="D7930" s="294"/>
      <c r="E7930" s="294"/>
      <c r="F7930" s="294"/>
    </row>
    <row r="7931">
      <c r="A7931" s="294" t="s">
        <v>26656</v>
      </c>
      <c r="B7931" s="294"/>
      <c r="C7931" s="294"/>
      <c r="D7931" s="294"/>
      <c r="E7931" s="294"/>
      <c r="F7931" s="294"/>
    </row>
    <row r="7932">
      <c r="A7932" s="294" t="s">
        <v>22359</v>
      </c>
      <c r="B7932" s="294"/>
      <c r="C7932" s="294"/>
      <c r="D7932" s="294"/>
      <c r="E7932" s="294"/>
      <c r="F7932" s="294"/>
    </row>
    <row r="7933">
      <c r="A7933" s="294" t="s">
        <v>26657</v>
      </c>
      <c r="B7933" s="294"/>
      <c r="C7933" s="294"/>
      <c r="D7933" s="294"/>
      <c r="E7933" s="294"/>
      <c r="F7933" s="294"/>
    </row>
    <row r="7934">
      <c r="A7934" s="294" t="s">
        <v>26658</v>
      </c>
      <c r="B7934" s="294"/>
      <c r="C7934" s="294"/>
      <c r="D7934" s="294"/>
      <c r="E7934" s="294"/>
      <c r="F7934" s="294"/>
    </row>
    <row r="7935">
      <c r="A7935" s="294" t="s">
        <v>26659</v>
      </c>
      <c r="B7935" s="294"/>
      <c r="C7935" s="294"/>
      <c r="D7935" s="294"/>
      <c r="E7935" s="294"/>
      <c r="F7935" s="294"/>
    </row>
    <row r="7936">
      <c r="A7936" s="294" t="s">
        <v>26660</v>
      </c>
      <c r="B7936" s="294"/>
      <c r="C7936" s="294"/>
      <c r="D7936" s="294"/>
      <c r="E7936" s="294"/>
      <c r="F7936" s="294"/>
    </row>
    <row r="7937">
      <c r="A7937" s="294" t="s">
        <v>26661</v>
      </c>
      <c r="B7937" s="294"/>
      <c r="C7937" s="294"/>
      <c r="D7937" s="294"/>
      <c r="E7937" s="294"/>
      <c r="F7937" s="294"/>
    </row>
    <row r="7938">
      <c r="A7938" s="294" t="s">
        <v>26662</v>
      </c>
      <c r="B7938" s="294"/>
      <c r="C7938" s="294"/>
      <c r="D7938" s="294"/>
      <c r="E7938" s="294"/>
      <c r="F7938" s="294"/>
    </row>
    <row r="7939">
      <c r="A7939" s="294"/>
      <c r="B7939" s="294"/>
      <c r="C7939" s="294"/>
      <c r="D7939" s="294"/>
      <c r="E7939" s="294"/>
      <c r="F7939" s="294"/>
    </row>
    <row r="7940">
      <c r="A7940" s="294" t="s">
        <v>21312</v>
      </c>
      <c r="B7940" s="294"/>
      <c r="C7940" s="294"/>
      <c r="D7940" s="294"/>
      <c r="E7940" s="294"/>
      <c r="F7940" s="294"/>
    </row>
    <row r="7941">
      <c r="A7941" s="294" t="s">
        <v>26663</v>
      </c>
      <c r="B7941" s="294"/>
      <c r="C7941" s="294"/>
      <c r="D7941" s="294"/>
      <c r="E7941" s="294"/>
      <c r="F7941" s="294"/>
    </row>
    <row r="7942">
      <c r="A7942" s="294" t="s">
        <v>21672</v>
      </c>
      <c r="B7942" s="294"/>
      <c r="C7942" s="294"/>
      <c r="D7942" s="294"/>
      <c r="E7942" s="294"/>
      <c r="F7942" s="294"/>
    </row>
    <row r="7943">
      <c r="A7943" s="294" t="s">
        <v>26615</v>
      </c>
      <c r="B7943" s="294"/>
      <c r="C7943" s="294"/>
      <c r="D7943" s="294"/>
      <c r="E7943" s="294"/>
      <c r="F7943" s="294"/>
    </row>
    <row r="7944">
      <c r="A7944" s="294" t="s">
        <v>26616</v>
      </c>
      <c r="B7944" s="294"/>
      <c r="C7944" s="294"/>
      <c r="D7944" s="294"/>
      <c r="E7944" s="294"/>
      <c r="F7944" s="294"/>
    </row>
    <row r="7945">
      <c r="A7945" s="294"/>
      <c r="B7945" s="294"/>
      <c r="C7945" s="294"/>
      <c r="D7945" s="294"/>
      <c r="E7945" s="294"/>
      <c r="F7945" s="294"/>
    </row>
    <row r="7946">
      <c r="A7946" s="294" t="s">
        <v>24575</v>
      </c>
      <c r="B7946" s="294"/>
      <c r="C7946" s="294"/>
      <c r="D7946" s="294"/>
      <c r="E7946" s="294"/>
      <c r="F7946" s="294"/>
    </row>
    <row r="7947">
      <c r="A7947" s="294"/>
      <c r="B7947" s="294"/>
      <c r="C7947" s="294"/>
      <c r="D7947" s="294"/>
      <c r="E7947" s="294"/>
      <c r="F7947" s="294"/>
    </row>
    <row r="7948">
      <c r="A7948" s="294" t="s">
        <v>26664</v>
      </c>
      <c r="B7948" s="294"/>
      <c r="C7948" s="294"/>
      <c r="D7948" s="294"/>
      <c r="E7948" s="294"/>
      <c r="F7948" s="294"/>
    </row>
    <row r="7949">
      <c r="A7949" s="294" t="s">
        <v>26665</v>
      </c>
      <c r="B7949" s="294"/>
      <c r="C7949" s="294"/>
      <c r="D7949" s="294"/>
      <c r="E7949" s="294"/>
      <c r="F7949" s="294"/>
    </row>
    <row r="7950">
      <c r="A7950" s="294" t="s">
        <v>26666</v>
      </c>
      <c r="B7950" s="294"/>
      <c r="C7950" s="294"/>
      <c r="D7950" s="294"/>
      <c r="E7950" s="294"/>
      <c r="F7950" s="294"/>
    </row>
    <row r="7951">
      <c r="A7951" s="294" t="s">
        <v>26667</v>
      </c>
      <c r="B7951" s="294"/>
      <c r="C7951" s="294"/>
      <c r="D7951" s="294"/>
      <c r="E7951" s="294"/>
      <c r="F7951" s="294"/>
    </row>
    <row r="7952">
      <c r="A7952" s="294" t="s">
        <v>26668</v>
      </c>
      <c r="B7952" s="294"/>
      <c r="C7952" s="294"/>
      <c r="D7952" s="294"/>
      <c r="E7952" s="294"/>
      <c r="F7952" s="294"/>
    </row>
    <row r="7953">
      <c r="A7953" s="294" t="s">
        <v>26669</v>
      </c>
      <c r="B7953" s="294"/>
      <c r="C7953" s="294"/>
      <c r="D7953" s="294"/>
      <c r="E7953" s="294"/>
      <c r="F7953" s="294"/>
    </row>
    <row r="7954">
      <c r="A7954" s="294" t="s">
        <v>26670</v>
      </c>
      <c r="B7954" s="294"/>
      <c r="C7954" s="294"/>
      <c r="D7954" s="294"/>
      <c r="E7954" s="294"/>
      <c r="F7954" s="294"/>
    </row>
    <row r="7955">
      <c r="A7955" s="294" t="s">
        <v>26671</v>
      </c>
      <c r="B7955" s="294"/>
      <c r="C7955" s="294"/>
      <c r="D7955" s="294"/>
      <c r="E7955" s="294"/>
      <c r="F7955" s="294"/>
    </row>
    <row r="7956">
      <c r="A7956" s="294" t="s">
        <v>26672</v>
      </c>
      <c r="B7956" s="294"/>
      <c r="C7956" s="294"/>
      <c r="D7956" s="294"/>
      <c r="E7956" s="294"/>
      <c r="F7956" s="294"/>
    </row>
    <row r="7957">
      <c r="A7957" s="294" t="s">
        <v>26673</v>
      </c>
      <c r="B7957" s="294"/>
      <c r="C7957" s="294"/>
      <c r="D7957" s="294"/>
      <c r="E7957" s="294"/>
      <c r="F7957" s="294"/>
    </row>
    <row r="7958">
      <c r="A7958" s="294"/>
      <c r="B7958" s="294"/>
      <c r="C7958" s="294"/>
      <c r="D7958" s="294"/>
      <c r="E7958" s="294"/>
      <c r="F7958" s="294"/>
    </row>
    <row r="7959">
      <c r="A7959" s="294" t="s">
        <v>24373</v>
      </c>
      <c r="B7959" s="294"/>
      <c r="C7959" s="294"/>
      <c r="D7959" s="294"/>
      <c r="E7959" s="294"/>
      <c r="F7959" s="294"/>
    </row>
    <row r="7960">
      <c r="A7960" s="294" t="s">
        <v>20470</v>
      </c>
      <c r="B7960" s="294"/>
      <c r="C7960" s="294"/>
      <c r="D7960" s="294"/>
      <c r="E7960" s="294"/>
      <c r="F7960" s="294"/>
    </row>
    <row r="7961">
      <c r="A7961" s="294"/>
      <c r="B7961" s="294"/>
      <c r="C7961" s="294"/>
      <c r="D7961" s="294"/>
      <c r="E7961" s="294"/>
      <c r="F7961" s="294"/>
    </row>
    <row r="7962">
      <c r="A7962" s="294" t="s">
        <v>26674</v>
      </c>
      <c r="B7962" s="294"/>
      <c r="C7962" s="294"/>
      <c r="D7962" s="294"/>
      <c r="E7962" s="294"/>
      <c r="F7962" s="294"/>
    </row>
    <row r="7963">
      <c r="A7963" s="294" t="s">
        <v>26675</v>
      </c>
      <c r="B7963" s="294"/>
      <c r="C7963" s="294"/>
      <c r="D7963" s="294"/>
      <c r="E7963" s="294"/>
      <c r="F7963" s="294"/>
    </row>
    <row r="7964">
      <c r="A7964" s="294" t="s">
        <v>26676</v>
      </c>
      <c r="B7964" s="294"/>
      <c r="C7964" s="294"/>
      <c r="D7964" s="294"/>
      <c r="E7964" s="294"/>
      <c r="F7964" s="294"/>
    </row>
    <row r="7965">
      <c r="A7965" s="294" t="s">
        <v>26677</v>
      </c>
      <c r="B7965" s="294"/>
      <c r="C7965" s="294"/>
      <c r="D7965" s="294"/>
      <c r="E7965" s="294"/>
      <c r="F7965" s="294"/>
    </row>
    <row r="7966">
      <c r="A7966" s="294"/>
      <c r="B7966" s="294"/>
      <c r="C7966" s="294"/>
      <c r="D7966" s="294"/>
      <c r="E7966" s="294"/>
      <c r="F7966" s="294"/>
    </row>
    <row r="7967">
      <c r="A7967" s="294" t="s">
        <v>26678</v>
      </c>
      <c r="B7967" s="294"/>
      <c r="C7967" s="294"/>
      <c r="D7967" s="294"/>
      <c r="E7967" s="294"/>
      <c r="F7967" s="294"/>
    </row>
    <row r="7968">
      <c r="A7968" s="294" t="s">
        <v>26679</v>
      </c>
      <c r="B7968" s="294"/>
      <c r="C7968" s="294"/>
      <c r="D7968" s="294"/>
      <c r="E7968" s="294"/>
      <c r="F7968" s="294"/>
    </row>
    <row r="7969">
      <c r="A7969" s="294" t="s">
        <v>26680</v>
      </c>
      <c r="B7969" s="294"/>
      <c r="C7969" s="294"/>
      <c r="D7969" s="294"/>
      <c r="E7969" s="294"/>
      <c r="F7969" s="294"/>
    </row>
    <row r="7970">
      <c r="A7970" s="294" t="s">
        <v>26681</v>
      </c>
      <c r="B7970" s="294"/>
      <c r="C7970" s="294"/>
      <c r="D7970" s="294"/>
      <c r="E7970" s="294"/>
      <c r="F7970" s="294"/>
    </row>
    <row r="7971">
      <c r="A7971" s="294" t="s">
        <v>26682</v>
      </c>
      <c r="B7971" s="294"/>
      <c r="C7971" s="294"/>
      <c r="D7971" s="294"/>
      <c r="E7971" s="294"/>
      <c r="F7971" s="294"/>
    </row>
    <row r="7972">
      <c r="A7972" s="294" t="s">
        <v>26683</v>
      </c>
      <c r="B7972" s="294"/>
      <c r="C7972" s="294"/>
      <c r="D7972" s="294"/>
      <c r="E7972" s="294"/>
      <c r="F7972" s="294"/>
    </row>
    <row r="7973">
      <c r="A7973" s="294" t="s">
        <v>26684</v>
      </c>
      <c r="B7973" s="294"/>
      <c r="C7973" s="294"/>
      <c r="D7973" s="294"/>
      <c r="E7973" s="294"/>
      <c r="F7973" s="294"/>
    </row>
    <row r="7974">
      <c r="A7974" s="294"/>
      <c r="B7974" s="294"/>
      <c r="C7974" s="294"/>
      <c r="D7974" s="294"/>
      <c r="E7974" s="294"/>
      <c r="F7974" s="294"/>
    </row>
    <row r="7975">
      <c r="A7975" s="294"/>
      <c r="B7975" s="294"/>
      <c r="C7975" s="294"/>
      <c r="D7975" s="294"/>
      <c r="E7975" s="294"/>
      <c r="F7975" s="294"/>
    </row>
    <row r="7976">
      <c r="A7976" s="294" t="s">
        <v>26685</v>
      </c>
      <c r="B7976" s="294"/>
      <c r="C7976" s="294"/>
      <c r="D7976" s="294"/>
      <c r="E7976" s="294"/>
      <c r="F7976" s="294"/>
    </row>
    <row r="7977">
      <c r="A7977" s="294" t="s">
        <v>26686</v>
      </c>
      <c r="B7977" s="294"/>
      <c r="C7977" s="294"/>
      <c r="D7977" s="294"/>
      <c r="E7977" s="294"/>
      <c r="F7977" s="294"/>
    </row>
    <row r="7978">
      <c r="A7978" s="294"/>
      <c r="B7978" s="294"/>
      <c r="C7978" s="294"/>
      <c r="D7978" s="294"/>
      <c r="E7978" s="294"/>
      <c r="F7978" s="294"/>
    </row>
    <row r="7979">
      <c r="A7979" s="294" t="s">
        <v>26687</v>
      </c>
      <c r="B7979" s="294"/>
      <c r="C7979" s="294"/>
      <c r="D7979" s="294"/>
      <c r="E7979" s="294"/>
      <c r="F7979" s="294"/>
    </row>
    <row r="7980">
      <c r="A7980" s="294" t="s">
        <v>26688</v>
      </c>
      <c r="B7980" s="294"/>
      <c r="C7980" s="294"/>
      <c r="D7980" s="294"/>
      <c r="E7980" s="294"/>
      <c r="F7980" s="294"/>
    </row>
    <row r="7981">
      <c r="A7981" s="294" t="s">
        <v>26689</v>
      </c>
      <c r="B7981" s="294"/>
      <c r="C7981" s="294"/>
      <c r="D7981" s="294"/>
      <c r="E7981" s="294"/>
      <c r="F7981" s="294"/>
    </row>
    <row r="7982">
      <c r="A7982" s="294" t="s">
        <v>26690</v>
      </c>
      <c r="B7982" s="294"/>
      <c r="C7982" s="294"/>
      <c r="D7982" s="294"/>
      <c r="E7982" s="294"/>
      <c r="F7982" s="294"/>
    </row>
    <row r="7983">
      <c r="A7983" s="294" t="s">
        <v>26691</v>
      </c>
      <c r="B7983" s="294"/>
      <c r="C7983" s="294"/>
      <c r="D7983" s="294"/>
      <c r="E7983" s="294"/>
      <c r="F7983" s="294"/>
    </row>
    <row r="7984">
      <c r="A7984" s="294" t="s">
        <v>26692</v>
      </c>
      <c r="B7984" s="294"/>
      <c r="C7984" s="294"/>
      <c r="D7984" s="294"/>
      <c r="E7984" s="294"/>
      <c r="F7984" s="294"/>
    </row>
    <row r="7985">
      <c r="A7985" s="294" t="s">
        <v>26693</v>
      </c>
      <c r="B7985" s="294"/>
      <c r="C7985" s="294"/>
      <c r="D7985" s="294"/>
      <c r="E7985" s="294"/>
      <c r="F7985" s="294"/>
    </row>
    <row r="7986">
      <c r="A7986" s="294"/>
      <c r="B7986" s="294"/>
      <c r="C7986" s="294"/>
      <c r="D7986" s="294"/>
      <c r="E7986" s="294"/>
      <c r="F7986" s="294"/>
    </row>
    <row r="7987">
      <c r="A7987" s="294" t="s">
        <v>23321</v>
      </c>
      <c r="B7987" s="294"/>
      <c r="C7987" s="294"/>
      <c r="D7987" s="294"/>
      <c r="E7987" s="294"/>
      <c r="F7987" s="294"/>
    </row>
    <row r="7988">
      <c r="A7988" s="294" t="s">
        <v>23322</v>
      </c>
      <c r="B7988" s="294"/>
      <c r="C7988" s="294"/>
      <c r="D7988" s="294"/>
      <c r="E7988" s="294"/>
      <c r="F7988" s="294"/>
    </row>
    <row r="7989">
      <c r="A7989" s="294"/>
      <c r="B7989" s="294"/>
      <c r="C7989" s="294"/>
      <c r="D7989" s="294"/>
      <c r="E7989" s="294"/>
      <c r="F7989" s="294"/>
    </row>
    <row r="7990">
      <c r="A7990" s="294" t="s">
        <v>26694</v>
      </c>
      <c r="B7990" s="294"/>
      <c r="C7990" s="294"/>
      <c r="D7990" s="294"/>
      <c r="E7990" s="294"/>
      <c r="F7990" s="294"/>
    </row>
    <row r="7991">
      <c r="A7991" s="294" t="s">
        <v>26695</v>
      </c>
      <c r="B7991" s="294"/>
      <c r="C7991" s="294"/>
      <c r="D7991" s="294"/>
      <c r="E7991" s="294"/>
      <c r="F7991" s="294"/>
    </row>
    <row r="7992">
      <c r="A7992" s="294" t="s">
        <v>26696</v>
      </c>
      <c r="B7992" s="294"/>
      <c r="C7992" s="294"/>
      <c r="D7992" s="294"/>
      <c r="E7992" s="294"/>
      <c r="F7992" s="294"/>
    </row>
    <row r="7993">
      <c r="A7993" s="294" t="s">
        <v>26697</v>
      </c>
      <c r="B7993" s="294"/>
      <c r="C7993" s="294"/>
      <c r="D7993" s="294"/>
      <c r="E7993" s="294"/>
      <c r="F7993" s="294"/>
    </row>
    <row r="7994">
      <c r="A7994" s="294"/>
      <c r="B7994" s="294"/>
      <c r="C7994" s="294"/>
      <c r="D7994" s="294"/>
      <c r="E7994" s="294"/>
      <c r="F7994" s="294"/>
    </row>
    <row r="7995">
      <c r="A7995" s="294" t="s">
        <v>23771</v>
      </c>
      <c r="B7995" s="294"/>
      <c r="C7995" s="294"/>
      <c r="D7995" s="294"/>
      <c r="E7995" s="294"/>
      <c r="F7995" s="294"/>
    </row>
    <row r="7996">
      <c r="A7996" s="294" t="s">
        <v>23202</v>
      </c>
      <c r="B7996" s="294"/>
      <c r="C7996" s="294"/>
      <c r="D7996" s="294"/>
      <c r="E7996" s="294"/>
      <c r="F7996" s="294"/>
    </row>
    <row r="7997">
      <c r="A7997" s="294"/>
      <c r="B7997" s="294"/>
      <c r="C7997" s="294"/>
      <c r="D7997" s="294"/>
      <c r="E7997" s="294"/>
      <c r="F7997" s="294"/>
    </row>
    <row r="7998">
      <c r="A7998" s="294" t="s">
        <v>26698</v>
      </c>
      <c r="B7998" s="294"/>
      <c r="C7998" s="294"/>
      <c r="D7998" s="294"/>
      <c r="E7998" s="294"/>
      <c r="F7998" s="294"/>
    </row>
    <row r="7999">
      <c r="A7999" s="294" t="s">
        <v>26699</v>
      </c>
      <c r="B7999" s="294"/>
      <c r="C7999" s="294"/>
      <c r="D7999" s="294"/>
      <c r="E7999" s="294"/>
      <c r="F7999" s="294"/>
    </row>
    <row r="8000">
      <c r="A8000" s="294" t="s">
        <v>26700</v>
      </c>
      <c r="B8000" s="294"/>
      <c r="C8000" s="294"/>
      <c r="D8000" s="294"/>
      <c r="E8000" s="294"/>
      <c r="F8000" s="294"/>
    </row>
    <row r="8001">
      <c r="A8001" s="294" t="s">
        <v>26701</v>
      </c>
      <c r="B8001" s="294"/>
      <c r="C8001" s="294"/>
      <c r="D8001" s="294"/>
      <c r="E8001" s="294"/>
      <c r="F8001" s="294"/>
    </row>
    <row r="8002">
      <c r="A8002" s="294" t="s">
        <v>26702</v>
      </c>
      <c r="B8002" s="294"/>
      <c r="C8002" s="294"/>
      <c r="D8002" s="294"/>
      <c r="E8002" s="294"/>
      <c r="F8002" s="294"/>
    </row>
    <row r="8003">
      <c r="A8003" s="294"/>
      <c r="B8003" s="294"/>
      <c r="C8003" s="294"/>
      <c r="D8003" s="294"/>
      <c r="E8003" s="294"/>
      <c r="F8003" s="294"/>
    </row>
    <row r="8004">
      <c r="A8004" s="294" t="s">
        <v>22496</v>
      </c>
      <c r="B8004" s="294"/>
      <c r="C8004" s="294"/>
      <c r="D8004" s="294"/>
      <c r="E8004" s="294"/>
      <c r="F8004" s="294"/>
    </row>
    <row r="8005">
      <c r="A8005" s="294"/>
      <c r="B8005" s="294"/>
      <c r="C8005" s="294"/>
      <c r="D8005" s="294"/>
      <c r="E8005" s="294"/>
      <c r="F8005" s="294"/>
    </row>
    <row r="8006">
      <c r="A8006" s="294" t="s">
        <v>26703</v>
      </c>
      <c r="B8006" s="294"/>
      <c r="C8006" s="294"/>
      <c r="D8006" s="294"/>
      <c r="E8006" s="294"/>
      <c r="F8006" s="294"/>
    </row>
    <row r="8007">
      <c r="A8007" s="294" t="s">
        <v>26704</v>
      </c>
      <c r="B8007" s="294"/>
      <c r="C8007" s="294"/>
      <c r="D8007" s="294"/>
      <c r="E8007" s="294"/>
      <c r="F8007" s="294"/>
    </row>
    <row r="8008">
      <c r="A8008" s="294" t="s">
        <v>26705</v>
      </c>
      <c r="B8008" s="294"/>
      <c r="C8008" s="294"/>
      <c r="D8008" s="294"/>
      <c r="E8008" s="294"/>
      <c r="F8008" s="294"/>
    </row>
    <row r="8009">
      <c r="A8009" s="294" t="s">
        <v>26706</v>
      </c>
      <c r="B8009" s="294"/>
      <c r="C8009" s="294"/>
      <c r="D8009" s="294"/>
      <c r="E8009" s="294"/>
      <c r="F8009" s="294"/>
    </row>
    <row r="8010">
      <c r="A8010" s="294" t="s">
        <v>26707</v>
      </c>
      <c r="B8010" s="294"/>
      <c r="C8010" s="294"/>
      <c r="D8010" s="294"/>
      <c r="E8010" s="294"/>
      <c r="F8010" s="294"/>
    </row>
    <row r="8011">
      <c r="A8011" s="294" t="s">
        <v>26708</v>
      </c>
      <c r="B8011" s="294"/>
      <c r="C8011" s="294"/>
      <c r="D8011" s="294"/>
      <c r="E8011" s="294"/>
      <c r="F8011" s="294"/>
    </row>
    <row r="8012">
      <c r="A8012" s="294" t="s">
        <v>26709</v>
      </c>
      <c r="B8012" s="294"/>
      <c r="C8012" s="294"/>
      <c r="D8012" s="294"/>
      <c r="E8012" s="294"/>
      <c r="F8012" s="294"/>
    </row>
    <row r="8013">
      <c r="A8013" s="294" t="s">
        <v>26710</v>
      </c>
      <c r="B8013" s="294"/>
      <c r="C8013" s="294"/>
      <c r="D8013" s="294"/>
      <c r="E8013" s="294"/>
      <c r="F8013" s="294"/>
    </row>
    <row r="8014">
      <c r="A8014" s="294" t="s">
        <v>26711</v>
      </c>
      <c r="B8014" s="294"/>
      <c r="C8014" s="294"/>
      <c r="D8014" s="294"/>
      <c r="E8014" s="294"/>
      <c r="F8014" s="294"/>
    </row>
    <row r="8015">
      <c r="A8015" s="294" t="s">
        <v>26712</v>
      </c>
      <c r="B8015" s="294"/>
      <c r="C8015" s="294"/>
      <c r="D8015" s="294"/>
      <c r="E8015" s="294"/>
      <c r="F8015" s="294"/>
    </row>
    <row r="8016">
      <c r="A8016" s="294" t="s">
        <v>26713</v>
      </c>
      <c r="B8016" s="294"/>
      <c r="C8016" s="294"/>
      <c r="D8016" s="294"/>
      <c r="E8016" s="294"/>
      <c r="F8016" s="294"/>
    </row>
    <row r="8017">
      <c r="A8017" s="294" t="s">
        <v>26714</v>
      </c>
      <c r="B8017" s="294"/>
      <c r="C8017" s="294"/>
      <c r="D8017" s="294"/>
      <c r="E8017" s="294"/>
      <c r="F8017" s="294"/>
    </row>
    <row r="8018">
      <c r="A8018" s="294" t="s">
        <v>26715</v>
      </c>
      <c r="B8018" s="294"/>
      <c r="C8018" s="294"/>
      <c r="D8018" s="294"/>
      <c r="E8018" s="294"/>
      <c r="F8018" s="294"/>
    </row>
    <row r="8019">
      <c r="A8019" s="294"/>
      <c r="B8019" s="294"/>
      <c r="C8019" s="294"/>
      <c r="D8019" s="294"/>
      <c r="E8019" s="294"/>
      <c r="F8019" s="294"/>
    </row>
    <row r="8020">
      <c r="A8020" s="294" t="s">
        <v>21312</v>
      </c>
      <c r="B8020" s="294"/>
      <c r="C8020" s="294"/>
      <c r="D8020" s="294"/>
      <c r="E8020" s="294"/>
      <c r="F8020" s="294"/>
    </row>
    <row r="8021">
      <c r="A8021" s="294" t="s">
        <v>26716</v>
      </c>
      <c r="B8021" s="294"/>
      <c r="C8021" s="294"/>
      <c r="D8021" s="294"/>
      <c r="E8021" s="294"/>
      <c r="F8021" s="294"/>
    </row>
    <row r="8022">
      <c r="A8022" s="294" t="s">
        <v>26717</v>
      </c>
      <c r="B8022" s="294"/>
      <c r="C8022" s="294"/>
      <c r="D8022" s="294"/>
      <c r="E8022" s="294"/>
      <c r="F8022" s="294"/>
    </row>
    <row r="8023">
      <c r="A8023" s="294" t="s">
        <v>21270</v>
      </c>
      <c r="B8023" s="294"/>
      <c r="C8023" s="294"/>
      <c r="D8023" s="294"/>
      <c r="E8023" s="294"/>
      <c r="F8023" s="294"/>
    </row>
    <row r="8024">
      <c r="A8024" s="294"/>
      <c r="B8024" s="294"/>
      <c r="C8024" s="294"/>
      <c r="D8024" s="294"/>
      <c r="E8024" s="294"/>
      <c r="F8024" s="294"/>
    </row>
    <row r="8025">
      <c r="A8025" s="294" t="s">
        <v>26718</v>
      </c>
      <c r="B8025" s="294"/>
      <c r="C8025" s="294"/>
      <c r="D8025" s="294"/>
      <c r="E8025" s="294"/>
      <c r="F8025" s="294"/>
    </row>
    <row r="8026">
      <c r="A8026" s="294"/>
      <c r="B8026" s="294"/>
      <c r="C8026" s="294"/>
      <c r="D8026" s="294"/>
      <c r="E8026" s="294"/>
      <c r="F8026" s="294"/>
    </row>
    <row r="8027">
      <c r="A8027" s="294" t="s">
        <v>23228</v>
      </c>
      <c r="B8027" s="294"/>
      <c r="C8027" s="294"/>
      <c r="D8027" s="294"/>
      <c r="E8027" s="294"/>
      <c r="F8027" s="294"/>
    </row>
    <row r="8028">
      <c r="A8028" s="294" t="s">
        <v>26296</v>
      </c>
      <c r="B8028" s="294"/>
      <c r="C8028" s="294"/>
      <c r="D8028" s="294"/>
      <c r="E8028" s="294"/>
      <c r="F8028" s="294"/>
    </row>
    <row r="8029">
      <c r="A8029" s="294"/>
      <c r="B8029" s="294"/>
      <c r="C8029" s="294"/>
      <c r="D8029" s="294"/>
      <c r="E8029" s="294"/>
      <c r="F8029" s="294"/>
    </row>
    <row r="8030">
      <c r="A8030" s="294" t="s">
        <v>26719</v>
      </c>
      <c r="B8030" s="294"/>
      <c r="C8030" s="294"/>
      <c r="D8030" s="294"/>
      <c r="E8030" s="294"/>
      <c r="F8030" s="294"/>
    </row>
    <row r="8031">
      <c r="A8031" s="294" t="s">
        <v>26720</v>
      </c>
      <c r="B8031" s="294"/>
      <c r="C8031" s="294"/>
      <c r="D8031" s="294"/>
      <c r="E8031" s="294"/>
      <c r="F8031" s="294"/>
    </row>
    <row r="8032">
      <c r="A8032" s="294" t="s">
        <v>26721</v>
      </c>
      <c r="B8032" s="294"/>
      <c r="C8032" s="294"/>
      <c r="D8032" s="294"/>
      <c r="E8032" s="294"/>
      <c r="F8032" s="294"/>
    </row>
    <row r="8033">
      <c r="A8033" s="294" t="s">
        <v>26722</v>
      </c>
      <c r="B8033" s="294"/>
      <c r="C8033" s="294"/>
      <c r="D8033" s="294"/>
      <c r="E8033" s="294"/>
      <c r="F8033" s="294"/>
    </row>
    <row r="8034">
      <c r="A8034" s="294" t="s">
        <v>26723</v>
      </c>
      <c r="B8034" s="294"/>
      <c r="C8034" s="294"/>
      <c r="D8034" s="294"/>
      <c r="E8034" s="294"/>
      <c r="F8034" s="294"/>
    </row>
    <row r="8035">
      <c r="A8035" s="294" t="s">
        <v>26724</v>
      </c>
      <c r="B8035" s="294"/>
      <c r="C8035" s="294"/>
      <c r="D8035" s="294"/>
      <c r="E8035" s="294"/>
      <c r="F8035" s="294"/>
    </row>
    <row r="8036">
      <c r="A8036" s="294" t="s">
        <v>26725</v>
      </c>
      <c r="B8036" s="294"/>
      <c r="C8036" s="294"/>
      <c r="D8036" s="294"/>
      <c r="E8036" s="294"/>
      <c r="F8036" s="294"/>
    </row>
    <row r="8037">
      <c r="A8037" s="294" t="s">
        <v>26726</v>
      </c>
      <c r="B8037" s="294"/>
      <c r="C8037" s="294"/>
      <c r="D8037" s="294"/>
      <c r="E8037" s="294"/>
      <c r="F8037" s="294"/>
    </row>
    <row r="8038">
      <c r="A8038" s="294" t="s">
        <v>26374</v>
      </c>
      <c r="B8038" s="294"/>
      <c r="C8038" s="294"/>
      <c r="D8038" s="294"/>
      <c r="E8038" s="294"/>
      <c r="F8038" s="294"/>
    </row>
    <row r="8039">
      <c r="A8039" s="294" t="s">
        <v>26727</v>
      </c>
      <c r="B8039" s="294"/>
      <c r="C8039" s="294"/>
      <c r="D8039" s="294"/>
      <c r="E8039" s="294"/>
      <c r="F8039" s="294"/>
    </row>
    <row r="8040">
      <c r="A8040" s="294" t="s">
        <v>26728</v>
      </c>
      <c r="B8040" s="294"/>
      <c r="C8040" s="294"/>
      <c r="D8040" s="294"/>
      <c r="E8040" s="294"/>
      <c r="F8040" s="294"/>
    </row>
    <row r="8041">
      <c r="A8041" s="294" t="s">
        <v>26729</v>
      </c>
      <c r="B8041" s="294"/>
      <c r="C8041" s="294"/>
      <c r="D8041" s="294"/>
      <c r="E8041" s="294"/>
      <c r="F8041" s="294"/>
    </row>
    <row r="8042">
      <c r="A8042" s="294" t="s">
        <v>26730</v>
      </c>
      <c r="B8042" s="294"/>
      <c r="C8042" s="294"/>
      <c r="D8042" s="294"/>
      <c r="E8042" s="294"/>
      <c r="F8042" s="294"/>
    </row>
    <row r="8043">
      <c r="A8043" s="294" t="s">
        <v>26731</v>
      </c>
      <c r="B8043" s="294"/>
      <c r="C8043" s="294"/>
      <c r="D8043" s="294"/>
      <c r="E8043" s="294"/>
      <c r="F8043" s="294"/>
    </row>
    <row r="8044">
      <c r="A8044" s="294" t="s">
        <v>26732</v>
      </c>
      <c r="B8044" s="294"/>
      <c r="C8044" s="294"/>
      <c r="D8044" s="294"/>
      <c r="E8044" s="294"/>
      <c r="F8044" s="294"/>
    </row>
    <row r="8045">
      <c r="A8045" s="294"/>
      <c r="B8045" s="294"/>
      <c r="C8045" s="294"/>
      <c r="D8045" s="294"/>
      <c r="E8045" s="294"/>
      <c r="F8045" s="294"/>
    </row>
    <row r="8046">
      <c r="A8046" s="294" t="s">
        <v>26733</v>
      </c>
      <c r="B8046" s="294"/>
      <c r="C8046" s="294"/>
      <c r="D8046" s="294"/>
      <c r="E8046" s="294"/>
      <c r="F8046" s="294"/>
    </row>
    <row r="8047">
      <c r="A8047" s="294"/>
      <c r="B8047" s="294"/>
      <c r="C8047" s="294"/>
      <c r="D8047" s="294"/>
      <c r="E8047" s="294"/>
      <c r="F8047" s="294"/>
    </row>
    <row r="8048">
      <c r="A8048" s="294" t="s">
        <v>26734</v>
      </c>
      <c r="B8048" s="294"/>
      <c r="C8048" s="294"/>
      <c r="D8048" s="294"/>
      <c r="E8048" s="294"/>
      <c r="F8048" s="294"/>
    </row>
    <row r="8049">
      <c r="A8049" s="294" t="s">
        <v>22612</v>
      </c>
      <c r="B8049" s="294"/>
      <c r="C8049" s="294"/>
      <c r="D8049" s="294"/>
      <c r="E8049" s="294"/>
      <c r="F8049" s="294"/>
    </row>
    <row r="8050">
      <c r="A8050" s="294" t="s">
        <v>23706</v>
      </c>
      <c r="B8050" s="294"/>
      <c r="C8050" s="294"/>
      <c r="D8050" s="294"/>
      <c r="E8050" s="294"/>
      <c r="F8050" s="294"/>
    </row>
    <row r="8051">
      <c r="A8051" s="294" t="s">
        <v>26735</v>
      </c>
      <c r="B8051" s="294"/>
      <c r="C8051" s="294"/>
      <c r="D8051" s="294"/>
      <c r="E8051" s="294"/>
      <c r="F8051" s="294"/>
    </row>
    <row r="8052">
      <c r="A8052" s="294" t="s">
        <v>26736</v>
      </c>
      <c r="B8052" s="294"/>
      <c r="C8052" s="294"/>
      <c r="D8052" s="294"/>
      <c r="E8052" s="294"/>
      <c r="F8052" s="294"/>
    </row>
    <row r="8053">
      <c r="A8053" s="294" t="s">
        <v>26737</v>
      </c>
      <c r="B8053" s="294"/>
      <c r="C8053" s="294"/>
      <c r="D8053" s="294"/>
      <c r="E8053" s="294"/>
      <c r="F8053" s="294"/>
    </row>
    <row r="8054">
      <c r="A8054" s="294"/>
      <c r="B8054" s="294"/>
      <c r="C8054" s="294"/>
      <c r="D8054" s="294"/>
      <c r="E8054" s="294"/>
      <c r="F8054" s="294"/>
    </row>
    <row r="8055">
      <c r="A8055" s="294" t="s">
        <v>21945</v>
      </c>
      <c r="B8055" s="294"/>
      <c r="C8055" s="294"/>
      <c r="D8055" s="294"/>
      <c r="E8055" s="294"/>
      <c r="F8055" s="294"/>
    </row>
    <row r="8056">
      <c r="A8056" s="294" t="s">
        <v>26738</v>
      </c>
      <c r="B8056" s="294"/>
      <c r="C8056" s="294"/>
      <c r="D8056" s="294"/>
      <c r="E8056" s="294"/>
      <c r="F8056" s="294"/>
    </row>
    <row r="8057">
      <c r="A8057" s="294"/>
      <c r="B8057" s="294"/>
      <c r="C8057" s="294"/>
      <c r="D8057" s="294"/>
      <c r="E8057" s="294"/>
      <c r="F8057" s="294"/>
    </row>
    <row r="8058">
      <c r="A8058" s="294" t="s">
        <v>26739</v>
      </c>
      <c r="B8058" s="294"/>
      <c r="C8058" s="294"/>
      <c r="D8058" s="294"/>
      <c r="E8058" s="294"/>
      <c r="F8058" s="294"/>
    </row>
    <row r="8059">
      <c r="A8059" s="294" t="s">
        <v>26740</v>
      </c>
      <c r="B8059" s="294"/>
      <c r="C8059" s="294"/>
      <c r="D8059" s="294"/>
      <c r="E8059" s="294"/>
      <c r="F8059" s="294"/>
    </row>
    <row r="8060">
      <c r="A8060" s="294" t="s">
        <v>26741</v>
      </c>
      <c r="B8060" s="294"/>
      <c r="C8060" s="294"/>
      <c r="D8060" s="294"/>
      <c r="E8060" s="294"/>
      <c r="F8060" s="294"/>
    </row>
    <row r="8061">
      <c r="A8061" s="294" t="s">
        <v>26742</v>
      </c>
      <c r="B8061" s="294"/>
      <c r="C8061" s="294"/>
      <c r="D8061" s="294"/>
      <c r="E8061" s="294"/>
      <c r="F8061" s="294"/>
    </row>
    <row r="8062">
      <c r="A8062" s="294" t="s">
        <v>26743</v>
      </c>
      <c r="B8062" s="294"/>
      <c r="C8062" s="294"/>
      <c r="D8062" s="294"/>
      <c r="E8062" s="294"/>
      <c r="F8062" s="294"/>
    </row>
    <row r="8063">
      <c r="A8063" s="294" t="s">
        <v>26744</v>
      </c>
      <c r="B8063" s="294"/>
      <c r="C8063" s="294"/>
      <c r="D8063" s="294"/>
      <c r="E8063" s="294"/>
      <c r="F8063" s="294"/>
    </row>
    <row r="8064">
      <c r="A8064" s="294" t="s">
        <v>21401</v>
      </c>
      <c r="B8064" s="294"/>
      <c r="C8064" s="294"/>
      <c r="D8064" s="294"/>
      <c r="E8064" s="294"/>
      <c r="F8064" s="294"/>
    </row>
    <row r="8065">
      <c r="A8065" s="294"/>
      <c r="B8065" s="294"/>
      <c r="C8065" s="294"/>
      <c r="D8065" s="294"/>
      <c r="E8065" s="294"/>
      <c r="F8065" s="294"/>
    </row>
    <row r="8066">
      <c r="A8066" s="294" t="s">
        <v>26745</v>
      </c>
      <c r="B8066" s="294"/>
      <c r="C8066" s="294"/>
      <c r="D8066" s="294"/>
      <c r="E8066" s="294"/>
      <c r="F8066" s="294"/>
    </row>
    <row r="8067">
      <c r="A8067" s="294" t="s">
        <v>26746</v>
      </c>
      <c r="B8067" s="294"/>
      <c r="C8067" s="294"/>
      <c r="D8067" s="294"/>
      <c r="E8067" s="294"/>
      <c r="F8067" s="294"/>
    </row>
    <row r="8068">
      <c r="A8068" s="294" t="s">
        <v>26747</v>
      </c>
      <c r="B8068" s="294"/>
      <c r="C8068" s="294"/>
      <c r="D8068" s="294"/>
      <c r="E8068" s="294"/>
      <c r="F8068" s="294"/>
    </row>
    <row r="8069">
      <c r="A8069" s="294" t="s">
        <v>26748</v>
      </c>
      <c r="B8069" s="294"/>
      <c r="C8069" s="294"/>
      <c r="D8069" s="294"/>
      <c r="E8069" s="294"/>
      <c r="F8069" s="294"/>
    </row>
    <row r="8070">
      <c r="A8070" s="294" t="s">
        <v>26749</v>
      </c>
      <c r="B8070" s="294"/>
      <c r="C8070" s="294"/>
      <c r="D8070" s="294"/>
      <c r="E8070" s="294"/>
      <c r="F8070" s="294"/>
    </row>
    <row r="8071">
      <c r="A8071" s="294"/>
      <c r="B8071" s="294"/>
      <c r="C8071" s="294"/>
      <c r="D8071" s="294"/>
      <c r="E8071" s="294"/>
      <c r="F8071" s="294"/>
    </row>
    <row r="8072">
      <c r="A8072" s="294" t="s">
        <v>21407</v>
      </c>
      <c r="B8072" s="294"/>
      <c r="C8072" s="294"/>
      <c r="D8072" s="294"/>
      <c r="E8072" s="294"/>
      <c r="F8072" s="294"/>
    </row>
    <row r="8073">
      <c r="A8073" s="294"/>
      <c r="B8073" s="294"/>
      <c r="C8073" s="294"/>
      <c r="D8073" s="294"/>
      <c r="E8073" s="294"/>
      <c r="F8073" s="294"/>
    </row>
    <row r="8074">
      <c r="A8074" s="294" t="s">
        <v>26750</v>
      </c>
      <c r="B8074" s="294"/>
      <c r="C8074" s="294"/>
      <c r="D8074" s="294"/>
      <c r="E8074" s="294"/>
      <c r="F8074" s="294"/>
    </row>
    <row r="8075">
      <c r="A8075" s="294" t="s">
        <v>26751</v>
      </c>
      <c r="B8075" s="294"/>
      <c r="C8075" s="294"/>
      <c r="D8075" s="294"/>
      <c r="E8075" s="294"/>
      <c r="F8075" s="294"/>
    </row>
    <row r="8076">
      <c r="A8076" s="294" t="s">
        <v>26752</v>
      </c>
      <c r="B8076" s="294"/>
      <c r="C8076" s="294"/>
      <c r="D8076" s="294"/>
      <c r="E8076" s="294"/>
      <c r="F8076" s="294"/>
    </row>
    <row r="8077">
      <c r="A8077" s="294" t="s">
        <v>26753</v>
      </c>
      <c r="B8077" s="294"/>
      <c r="C8077" s="294"/>
      <c r="D8077" s="294"/>
      <c r="E8077" s="294"/>
      <c r="F8077" s="294"/>
    </row>
    <row r="8078">
      <c r="A8078" s="294"/>
      <c r="B8078" s="294"/>
      <c r="C8078" s="294"/>
      <c r="D8078" s="294"/>
      <c r="E8078" s="294"/>
      <c r="F8078" s="294"/>
    </row>
    <row r="8079">
      <c r="A8079" s="294" t="s">
        <v>21990</v>
      </c>
      <c r="B8079" s="294"/>
      <c r="C8079" s="294"/>
      <c r="D8079" s="294"/>
      <c r="E8079" s="294"/>
      <c r="F8079" s="294"/>
    </row>
    <row r="8080">
      <c r="A8080" s="294"/>
      <c r="B8080" s="294"/>
      <c r="C8080" s="294"/>
      <c r="D8080" s="294"/>
      <c r="E8080" s="294"/>
      <c r="F8080" s="294"/>
    </row>
    <row r="8081">
      <c r="A8081" s="294" t="s">
        <v>26754</v>
      </c>
      <c r="B8081" s="294"/>
      <c r="C8081" s="294"/>
      <c r="D8081" s="294"/>
      <c r="E8081" s="294"/>
      <c r="F8081" s="294"/>
    </row>
    <row r="8082">
      <c r="A8082" s="294" t="s">
        <v>26755</v>
      </c>
      <c r="B8082" s="294"/>
      <c r="C8082" s="294"/>
      <c r="D8082" s="294"/>
      <c r="E8082" s="294"/>
      <c r="F8082" s="294"/>
    </row>
    <row r="8083">
      <c r="A8083" s="294" t="s">
        <v>26756</v>
      </c>
      <c r="B8083" s="294"/>
      <c r="C8083" s="294"/>
      <c r="D8083" s="294"/>
      <c r="E8083" s="294"/>
      <c r="F8083" s="294"/>
    </row>
    <row r="8084">
      <c r="A8084" s="294" t="s">
        <v>26757</v>
      </c>
      <c r="B8084" s="294"/>
      <c r="C8084" s="294"/>
      <c r="D8084" s="294"/>
      <c r="E8084" s="294"/>
      <c r="F8084" s="294"/>
    </row>
    <row r="8085">
      <c r="A8085" s="294" t="s">
        <v>26758</v>
      </c>
      <c r="B8085" s="294"/>
      <c r="C8085" s="294"/>
      <c r="D8085" s="294"/>
      <c r="E8085" s="294"/>
      <c r="F8085" s="294"/>
    </row>
    <row r="8086">
      <c r="A8086" s="294" t="s">
        <v>26759</v>
      </c>
      <c r="B8086" s="294"/>
      <c r="C8086" s="294"/>
      <c r="D8086" s="294"/>
      <c r="E8086" s="294"/>
      <c r="F8086" s="294"/>
    </row>
    <row r="8087">
      <c r="A8087" s="294" t="s">
        <v>26760</v>
      </c>
      <c r="B8087" s="294"/>
      <c r="C8087" s="294"/>
      <c r="D8087" s="294"/>
      <c r="E8087" s="294"/>
      <c r="F8087" s="294"/>
    </row>
    <row r="8088">
      <c r="A8088" s="294" t="s">
        <v>23508</v>
      </c>
      <c r="B8088" s="294"/>
      <c r="C8088" s="294"/>
      <c r="D8088" s="294"/>
      <c r="E8088" s="294"/>
      <c r="F8088" s="294"/>
    </row>
    <row r="8089">
      <c r="A8089" s="294" t="s">
        <v>23509</v>
      </c>
      <c r="B8089" s="294"/>
      <c r="C8089" s="294"/>
      <c r="D8089" s="294"/>
      <c r="E8089" s="294"/>
      <c r="F8089" s="294"/>
    </row>
    <row r="8090">
      <c r="A8090" s="294" t="s">
        <v>18589</v>
      </c>
      <c r="B8090" s="294"/>
      <c r="C8090" s="294"/>
      <c r="D8090" s="294"/>
      <c r="E8090" s="294"/>
      <c r="F8090" s="294"/>
    </row>
    <row r="8091">
      <c r="A8091" s="294" t="s">
        <v>21314</v>
      </c>
      <c r="B8091" s="294"/>
      <c r="C8091" s="294"/>
      <c r="D8091" s="294"/>
      <c r="E8091" s="294"/>
      <c r="F8091" s="294"/>
    </row>
    <row r="8092">
      <c r="A8092" s="294" t="s">
        <v>26761</v>
      </c>
      <c r="B8092" s="294"/>
      <c r="C8092" s="294"/>
      <c r="D8092" s="294"/>
      <c r="E8092" s="294"/>
      <c r="F8092" s="294"/>
    </row>
    <row r="8093">
      <c r="A8093" s="294"/>
      <c r="B8093" s="294"/>
      <c r="C8093" s="294"/>
      <c r="D8093" s="294"/>
      <c r="E8093" s="294"/>
      <c r="F8093" s="294"/>
    </row>
    <row r="8094">
      <c r="A8094" s="294" t="s">
        <v>23007</v>
      </c>
      <c r="B8094" s="294"/>
      <c r="C8094" s="294"/>
      <c r="D8094" s="294"/>
      <c r="E8094" s="294"/>
      <c r="F8094" s="294"/>
    </row>
    <row r="8095">
      <c r="A8095" s="294"/>
      <c r="B8095" s="294"/>
      <c r="C8095" s="294"/>
      <c r="D8095" s="294"/>
      <c r="E8095" s="294"/>
      <c r="F8095" s="294"/>
    </row>
    <row r="8096">
      <c r="A8096" s="294" t="s">
        <v>26762</v>
      </c>
      <c r="B8096" s="294"/>
      <c r="C8096" s="294"/>
      <c r="D8096" s="294"/>
      <c r="E8096" s="294"/>
      <c r="F8096" s="294"/>
    </row>
    <row r="8097">
      <c r="A8097" s="294" t="s">
        <v>26763</v>
      </c>
      <c r="B8097" s="294"/>
      <c r="C8097" s="294"/>
      <c r="D8097" s="294"/>
      <c r="E8097" s="294"/>
      <c r="F8097" s="294"/>
    </row>
    <row r="8098">
      <c r="A8098" s="294" t="s">
        <v>26764</v>
      </c>
      <c r="B8098" s="294"/>
      <c r="C8098" s="294"/>
      <c r="D8098" s="294"/>
      <c r="E8098" s="294"/>
      <c r="F8098" s="294"/>
    </row>
    <row r="8099">
      <c r="A8099" s="294" t="s">
        <v>26765</v>
      </c>
      <c r="B8099" s="294"/>
      <c r="C8099" s="294"/>
      <c r="D8099" s="294"/>
      <c r="E8099" s="294"/>
      <c r="F8099" s="294"/>
    </row>
    <row r="8100">
      <c r="A8100" s="294" t="s">
        <v>26766</v>
      </c>
      <c r="B8100" s="294"/>
      <c r="C8100" s="294"/>
      <c r="D8100" s="294"/>
      <c r="E8100" s="294"/>
      <c r="F8100" s="294"/>
    </row>
    <row r="8101">
      <c r="A8101" s="294" t="s">
        <v>26767</v>
      </c>
      <c r="B8101" s="294"/>
      <c r="C8101" s="294"/>
      <c r="D8101" s="294"/>
      <c r="E8101" s="294"/>
      <c r="F8101" s="294"/>
    </row>
    <row r="8102">
      <c r="A8102" s="294" t="s">
        <v>26768</v>
      </c>
      <c r="B8102" s="294"/>
      <c r="C8102" s="294"/>
      <c r="D8102" s="294"/>
      <c r="E8102" s="294"/>
      <c r="F8102" s="294"/>
    </row>
    <row r="8103">
      <c r="A8103" s="294" t="s">
        <v>26769</v>
      </c>
      <c r="B8103" s="294"/>
      <c r="C8103" s="294"/>
      <c r="D8103" s="294"/>
      <c r="E8103" s="294"/>
      <c r="F8103" s="294"/>
    </row>
    <row r="8104">
      <c r="A8104" s="294"/>
      <c r="B8104" s="294"/>
      <c r="C8104" s="294"/>
      <c r="D8104" s="294"/>
      <c r="E8104" s="294"/>
      <c r="F8104" s="294"/>
    </row>
    <row r="8105">
      <c r="A8105" s="294"/>
      <c r="B8105" s="294"/>
      <c r="C8105" s="294"/>
      <c r="D8105" s="294"/>
      <c r="E8105" s="294"/>
      <c r="F8105" s="294"/>
    </row>
    <row r="8106">
      <c r="A8106" s="294" t="s">
        <v>21326</v>
      </c>
      <c r="B8106" s="294"/>
      <c r="C8106" s="294"/>
      <c r="D8106" s="294"/>
      <c r="E8106" s="294"/>
      <c r="F8106" s="294"/>
    </row>
    <row r="8107">
      <c r="A8107" s="294" t="s">
        <v>26770</v>
      </c>
      <c r="B8107" s="294"/>
      <c r="C8107" s="294"/>
      <c r="D8107" s="294"/>
      <c r="E8107" s="294"/>
      <c r="F8107" s="294"/>
    </row>
    <row r="8108">
      <c r="A8108" s="294"/>
      <c r="B8108" s="294"/>
      <c r="C8108" s="294"/>
      <c r="D8108" s="294"/>
      <c r="E8108" s="294"/>
      <c r="F8108" s="294"/>
    </row>
    <row r="8109">
      <c r="A8109" s="294" t="s">
        <v>26771</v>
      </c>
      <c r="B8109" s="294"/>
      <c r="C8109" s="294"/>
      <c r="D8109" s="294"/>
      <c r="E8109" s="294"/>
      <c r="F8109" s="294"/>
    </row>
    <row r="8110">
      <c r="A8110" s="294" t="s">
        <v>26772</v>
      </c>
      <c r="B8110" s="294"/>
      <c r="C8110" s="294"/>
      <c r="D8110" s="294"/>
      <c r="E8110" s="294"/>
      <c r="F8110" s="294"/>
    </row>
    <row r="8111">
      <c r="A8111" s="294" t="s">
        <v>26773</v>
      </c>
      <c r="B8111" s="294"/>
      <c r="C8111" s="294"/>
      <c r="D8111" s="294"/>
      <c r="E8111" s="294"/>
      <c r="F8111" s="294"/>
    </row>
    <row r="8112">
      <c r="A8112" s="294" t="s">
        <v>26774</v>
      </c>
      <c r="B8112" s="294"/>
      <c r="C8112" s="294"/>
      <c r="D8112" s="294"/>
      <c r="E8112" s="294"/>
      <c r="F8112" s="294"/>
    </row>
    <row r="8113">
      <c r="A8113" s="294"/>
      <c r="B8113" s="294"/>
      <c r="C8113" s="294"/>
      <c r="D8113" s="294"/>
      <c r="E8113" s="294"/>
      <c r="F8113" s="294"/>
    </row>
    <row r="8114">
      <c r="A8114" s="294" t="s">
        <v>26775</v>
      </c>
      <c r="B8114" s="294"/>
      <c r="C8114" s="294"/>
      <c r="D8114" s="294"/>
      <c r="E8114" s="294"/>
      <c r="F8114" s="294"/>
    </row>
    <row r="8115">
      <c r="A8115" s="294" t="s">
        <v>26776</v>
      </c>
      <c r="B8115" s="294"/>
      <c r="C8115" s="294"/>
      <c r="D8115" s="294"/>
      <c r="E8115" s="294"/>
      <c r="F8115" s="294"/>
    </row>
    <row r="8116">
      <c r="A8116" s="294"/>
      <c r="B8116" s="294"/>
      <c r="C8116" s="294"/>
      <c r="D8116" s="294"/>
      <c r="E8116" s="294"/>
      <c r="F8116" s="294"/>
    </row>
    <row r="8117">
      <c r="A8117" s="294" t="s">
        <v>26777</v>
      </c>
      <c r="B8117" s="294"/>
      <c r="C8117" s="294"/>
      <c r="D8117" s="294"/>
      <c r="E8117" s="294"/>
      <c r="F8117" s="294"/>
    </row>
    <row r="8118">
      <c r="A8118" s="294" t="s">
        <v>26778</v>
      </c>
      <c r="B8118" s="294"/>
      <c r="C8118" s="294"/>
      <c r="D8118" s="294"/>
      <c r="E8118" s="294"/>
      <c r="F8118" s="294"/>
    </row>
    <row r="8119">
      <c r="A8119" s="294" t="s">
        <v>26779</v>
      </c>
      <c r="B8119" s="294"/>
      <c r="C8119" s="294"/>
      <c r="D8119" s="294"/>
      <c r="E8119" s="294"/>
      <c r="F8119" s="294"/>
    </row>
    <row r="8120">
      <c r="A8120" s="294" t="s">
        <v>26780</v>
      </c>
      <c r="B8120" s="294"/>
      <c r="C8120" s="294"/>
      <c r="D8120" s="294"/>
      <c r="E8120" s="294"/>
      <c r="F8120" s="294"/>
    </row>
    <row r="8121">
      <c r="A8121" s="294" t="s">
        <v>26781</v>
      </c>
      <c r="B8121" s="294"/>
      <c r="C8121" s="294"/>
      <c r="D8121" s="294"/>
      <c r="E8121" s="294"/>
      <c r="F8121" s="294"/>
    </row>
    <row r="8122">
      <c r="A8122" s="294" t="s">
        <v>26782</v>
      </c>
      <c r="B8122" s="294"/>
      <c r="C8122" s="294"/>
      <c r="D8122" s="294"/>
      <c r="E8122" s="294"/>
      <c r="F8122" s="294"/>
    </row>
    <row r="8123">
      <c r="A8123" s="294" t="s">
        <v>26179</v>
      </c>
      <c r="B8123" s="294"/>
      <c r="C8123" s="294"/>
      <c r="D8123" s="294"/>
      <c r="E8123" s="294"/>
      <c r="F8123" s="294"/>
    </row>
    <row r="8124">
      <c r="A8124" s="294" t="s">
        <v>26783</v>
      </c>
      <c r="B8124" s="294"/>
      <c r="C8124" s="294"/>
      <c r="D8124" s="294"/>
      <c r="E8124" s="294"/>
      <c r="F8124" s="294"/>
    </row>
    <row r="8125">
      <c r="A8125" s="294" t="s">
        <v>26784</v>
      </c>
      <c r="B8125" s="294"/>
      <c r="C8125" s="294"/>
      <c r="D8125" s="294"/>
      <c r="E8125" s="294"/>
      <c r="F8125" s="294"/>
    </row>
    <row r="8126">
      <c r="A8126" s="294" t="s">
        <v>26785</v>
      </c>
      <c r="B8126" s="294"/>
      <c r="C8126" s="294"/>
      <c r="D8126" s="294"/>
      <c r="E8126" s="294"/>
      <c r="F8126" s="294"/>
    </row>
    <row r="8127">
      <c r="A8127" s="294" t="s">
        <v>26786</v>
      </c>
      <c r="B8127" s="294"/>
      <c r="C8127" s="294"/>
      <c r="D8127" s="294"/>
      <c r="E8127" s="294"/>
      <c r="F8127" s="294"/>
    </row>
    <row r="8128">
      <c r="A8128" s="294" t="s">
        <v>26787</v>
      </c>
      <c r="B8128" s="294"/>
      <c r="C8128" s="294"/>
      <c r="D8128" s="294"/>
      <c r="E8128" s="294"/>
      <c r="F8128" s="294"/>
    </row>
    <row r="8129">
      <c r="A8129" s="294" t="s">
        <v>26788</v>
      </c>
      <c r="B8129" s="294"/>
      <c r="C8129" s="294"/>
      <c r="D8129" s="294"/>
      <c r="E8129" s="294"/>
      <c r="F8129" s="294"/>
    </row>
    <row r="8130">
      <c r="A8130" s="294"/>
      <c r="B8130" s="294"/>
      <c r="C8130" s="294"/>
      <c r="D8130" s="294"/>
      <c r="E8130" s="294"/>
      <c r="F8130" s="294"/>
    </row>
    <row r="8131">
      <c r="A8131" s="294" t="s">
        <v>25653</v>
      </c>
      <c r="B8131" s="294"/>
      <c r="C8131" s="294"/>
      <c r="D8131" s="294"/>
      <c r="E8131" s="294"/>
      <c r="F8131" s="294"/>
    </row>
    <row r="8132">
      <c r="A8132" s="294" t="s">
        <v>23767</v>
      </c>
      <c r="B8132" s="294"/>
      <c r="C8132" s="294"/>
      <c r="D8132" s="294"/>
      <c r="E8132" s="294"/>
      <c r="F8132" s="294"/>
    </row>
    <row r="8133">
      <c r="A8133" s="294"/>
      <c r="B8133" s="294"/>
      <c r="C8133" s="294"/>
      <c r="D8133" s="294"/>
      <c r="E8133" s="294"/>
      <c r="F8133" s="294"/>
    </row>
    <row r="8134">
      <c r="A8134" s="294" t="s">
        <v>26789</v>
      </c>
      <c r="B8134" s="294"/>
      <c r="C8134" s="294"/>
      <c r="D8134" s="294"/>
      <c r="E8134" s="294"/>
      <c r="F8134" s="294"/>
    </row>
    <row r="8135">
      <c r="A8135" s="294" t="s">
        <v>26790</v>
      </c>
      <c r="B8135" s="294"/>
      <c r="C8135" s="294"/>
      <c r="D8135" s="294"/>
      <c r="E8135" s="294"/>
      <c r="F8135" s="294"/>
    </row>
    <row r="8136">
      <c r="A8136" s="294" t="s">
        <v>26791</v>
      </c>
      <c r="B8136" s="294"/>
      <c r="C8136" s="294"/>
      <c r="D8136" s="294"/>
      <c r="E8136" s="294"/>
      <c r="F8136" s="294"/>
    </row>
    <row r="8137">
      <c r="A8137" s="294"/>
      <c r="B8137" s="294"/>
      <c r="C8137" s="294"/>
      <c r="D8137" s="294"/>
      <c r="E8137" s="294"/>
      <c r="F8137" s="294"/>
    </row>
    <row r="8138">
      <c r="A8138" s="294" t="s">
        <v>23201</v>
      </c>
      <c r="B8138" s="294"/>
      <c r="C8138" s="294"/>
      <c r="D8138" s="294"/>
      <c r="E8138" s="294"/>
      <c r="F8138" s="294"/>
    </row>
    <row r="8139">
      <c r="A8139" s="294" t="s">
        <v>23772</v>
      </c>
      <c r="B8139" s="294"/>
      <c r="C8139" s="294"/>
      <c r="D8139" s="294"/>
      <c r="E8139" s="294"/>
      <c r="F8139" s="294"/>
    </row>
    <row r="8140">
      <c r="A8140" s="294"/>
      <c r="B8140" s="294"/>
      <c r="C8140" s="294"/>
      <c r="D8140" s="294"/>
      <c r="E8140" s="294"/>
      <c r="F8140" s="294"/>
    </row>
    <row r="8141">
      <c r="A8141" s="294" t="s">
        <v>26792</v>
      </c>
      <c r="B8141" s="294"/>
      <c r="C8141" s="294"/>
      <c r="D8141" s="294"/>
      <c r="E8141" s="294"/>
      <c r="F8141" s="294"/>
    </row>
    <row r="8142">
      <c r="A8142" s="294" t="s">
        <v>26793</v>
      </c>
      <c r="B8142" s="294"/>
      <c r="C8142" s="294"/>
      <c r="D8142" s="294"/>
      <c r="E8142" s="294"/>
      <c r="F8142" s="294"/>
    </row>
    <row r="8143">
      <c r="A8143" s="294" t="s">
        <v>26374</v>
      </c>
      <c r="B8143" s="294"/>
      <c r="C8143" s="294"/>
      <c r="D8143" s="294"/>
      <c r="E8143" s="294"/>
      <c r="F8143" s="294"/>
    </row>
    <row r="8144">
      <c r="A8144" s="294"/>
      <c r="B8144" s="294"/>
      <c r="C8144" s="294"/>
      <c r="D8144" s="294"/>
      <c r="E8144" s="294"/>
      <c r="F8144" s="294"/>
    </row>
    <row r="8145">
      <c r="A8145" s="294" t="s">
        <v>26794</v>
      </c>
      <c r="B8145" s="294"/>
      <c r="C8145" s="294"/>
      <c r="D8145" s="294"/>
      <c r="E8145" s="294"/>
      <c r="F8145" s="294"/>
    </row>
    <row r="8146">
      <c r="A8146" s="294" t="s">
        <v>26795</v>
      </c>
      <c r="B8146" s="294"/>
      <c r="C8146" s="294"/>
      <c r="D8146" s="294"/>
      <c r="E8146" s="294"/>
      <c r="F8146" s="294"/>
    </row>
    <row r="8147">
      <c r="A8147" s="294"/>
      <c r="B8147" s="294"/>
      <c r="C8147" s="294"/>
      <c r="D8147" s="294"/>
      <c r="E8147" s="294"/>
      <c r="F8147" s="294"/>
    </row>
    <row r="8148">
      <c r="A8148" s="294" t="s">
        <v>26796</v>
      </c>
      <c r="B8148" s="294"/>
      <c r="C8148" s="294"/>
      <c r="D8148" s="294"/>
      <c r="E8148" s="294"/>
      <c r="F8148" s="294"/>
    </row>
    <row r="8149">
      <c r="A8149" s="294" t="s">
        <v>26797</v>
      </c>
      <c r="B8149" s="294"/>
      <c r="C8149" s="294"/>
      <c r="D8149" s="294"/>
      <c r="E8149" s="294"/>
      <c r="F8149" s="294"/>
    </row>
    <row r="8150">
      <c r="A8150" s="294" t="s">
        <v>26798</v>
      </c>
      <c r="B8150" s="294"/>
      <c r="C8150" s="294"/>
      <c r="D8150" s="294"/>
      <c r="E8150" s="294"/>
      <c r="F8150" s="294"/>
    </row>
    <row r="8151">
      <c r="A8151" s="294" t="s">
        <v>26799</v>
      </c>
      <c r="B8151" s="294"/>
      <c r="C8151" s="294"/>
      <c r="D8151" s="294"/>
      <c r="E8151" s="294"/>
      <c r="F8151" s="294"/>
    </row>
    <row r="8152">
      <c r="A8152" s="294" t="s">
        <v>26800</v>
      </c>
      <c r="B8152" s="294"/>
      <c r="C8152" s="294"/>
      <c r="D8152" s="294"/>
      <c r="E8152" s="294"/>
      <c r="F8152" s="294"/>
    </row>
    <row r="8153">
      <c r="A8153" s="294" t="s">
        <v>26801</v>
      </c>
      <c r="B8153" s="294"/>
      <c r="C8153" s="294"/>
      <c r="D8153" s="294"/>
      <c r="E8153" s="294"/>
      <c r="F8153" s="294"/>
    </row>
    <row r="8154">
      <c r="A8154" s="294" t="s">
        <v>26802</v>
      </c>
      <c r="B8154" s="294"/>
      <c r="C8154" s="294"/>
      <c r="D8154" s="294"/>
      <c r="E8154" s="294"/>
      <c r="F8154" s="294"/>
    </row>
    <row r="8155">
      <c r="A8155" s="294" t="s">
        <v>26803</v>
      </c>
      <c r="B8155" s="294"/>
      <c r="C8155" s="294"/>
      <c r="D8155" s="294"/>
      <c r="E8155" s="294"/>
      <c r="F8155" s="294"/>
    </row>
    <row r="8156">
      <c r="A8156" s="294" t="s">
        <v>26804</v>
      </c>
      <c r="B8156" s="294"/>
      <c r="C8156" s="294"/>
      <c r="D8156" s="294"/>
      <c r="E8156" s="294"/>
      <c r="F8156" s="294"/>
    </row>
    <row r="8157">
      <c r="A8157" s="294" t="s">
        <v>26805</v>
      </c>
      <c r="B8157" s="294"/>
      <c r="C8157" s="294"/>
      <c r="D8157" s="294"/>
      <c r="E8157" s="294"/>
      <c r="F8157" s="294"/>
    </row>
    <row r="8158">
      <c r="A8158" s="294" t="s">
        <v>26806</v>
      </c>
      <c r="B8158" s="294"/>
      <c r="C8158" s="294"/>
      <c r="D8158" s="294"/>
      <c r="E8158" s="294"/>
      <c r="F8158" s="294"/>
    </row>
    <row r="8159">
      <c r="A8159" s="294" t="s">
        <v>26807</v>
      </c>
      <c r="B8159" s="294"/>
      <c r="C8159" s="294"/>
      <c r="D8159" s="294"/>
      <c r="E8159" s="294"/>
      <c r="F8159" s="294"/>
    </row>
    <row r="8160">
      <c r="A8160" s="294" t="s">
        <v>26808</v>
      </c>
      <c r="B8160" s="294"/>
      <c r="C8160" s="294"/>
      <c r="D8160" s="294"/>
      <c r="E8160" s="294"/>
      <c r="F8160" s="294"/>
    </row>
    <row r="8161">
      <c r="A8161" s="294" t="s">
        <v>26809</v>
      </c>
      <c r="B8161" s="294" t="s">
        <v>21370</v>
      </c>
      <c r="C8161" s="294"/>
      <c r="D8161" s="294"/>
      <c r="E8161" s="294"/>
      <c r="F8161" s="294"/>
    </row>
    <row r="8162">
      <c r="A8162" s="294" t="s">
        <v>26810</v>
      </c>
      <c r="B8162" s="294" t="s">
        <v>26811</v>
      </c>
      <c r="C8162" s="294"/>
      <c r="D8162" s="294"/>
      <c r="E8162" s="294"/>
      <c r="F8162" s="294"/>
    </row>
    <row r="8163">
      <c r="A8163" s="294" t="s">
        <v>26812</v>
      </c>
      <c r="B8163" s="294" t="s">
        <v>26813</v>
      </c>
      <c r="C8163" s="294"/>
      <c r="D8163" s="294"/>
      <c r="E8163" s="294"/>
      <c r="F8163" s="294"/>
    </row>
    <row r="8164">
      <c r="A8164" s="294" t="s">
        <v>26814</v>
      </c>
      <c r="B8164" s="294" t="s">
        <v>26815</v>
      </c>
      <c r="C8164" s="294"/>
      <c r="D8164" s="294"/>
      <c r="E8164" s="294"/>
      <c r="F8164" s="294"/>
    </row>
    <row r="8165">
      <c r="A8165" s="294" t="s">
        <v>26816</v>
      </c>
      <c r="B8165" s="294" t="s">
        <v>26817</v>
      </c>
      <c r="C8165" s="294"/>
      <c r="D8165" s="294"/>
      <c r="E8165" s="294"/>
      <c r="F8165" s="294"/>
    </row>
    <row r="8166">
      <c r="A8166" s="294" t="s">
        <v>26818</v>
      </c>
      <c r="B8166" s="294" t="s">
        <v>26819</v>
      </c>
      <c r="C8166" s="294"/>
      <c r="D8166" s="294"/>
      <c r="E8166" s="294"/>
      <c r="F8166" s="294"/>
    </row>
    <row r="8167">
      <c r="A8167" s="294" t="s">
        <v>26820</v>
      </c>
      <c r="B8167" s="294" t="s">
        <v>26821</v>
      </c>
      <c r="C8167" s="294"/>
      <c r="D8167" s="294"/>
      <c r="E8167" s="294"/>
      <c r="F8167" s="294"/>
    </row>
    <row r="8168">
      <c r="A8168" s="294" t="s">
        <v>21312</v>
      </c>
      <c r="B8168" s="294"/>
      <c r="C8168" s="294"/>
      <c r="D8168" s="294"/>
      <c r="E8168" s="294"/>
      <c r="F8168" s="294"/>
    </row>
    <row r="8169">
      <c r="A8169" s="294" t="s">
        <v>26822</v>
      </c>
      <c r="B8169" s="294"/>
      <c r="C8169" s="294"/>
      <c r="D8169" s="294"/>
      <c r="E8169" s="294"/>
      <c r="F8169" s="294"/>
    </row>
    <row r="8170">
      <c r="A8170" s="294" t="s">
        <v>26823</v>
      </c>
      <c r="B8170" s="294"/>
      <c r="C8170" s="294"/>
      <c r="D8170" s="294"/>
      <c r="E8170" s="294"/>
      <c r="F8170" s="294"/>
    </row>
    <row r="8171">
      <c r="A8171" s="294"/>
      <c r="B8171" s="294"/>
      <c r="C8171" s="294"/>
      <c r="D8171" s="294"/>
      <c r="E8171" s="294"/>
      <c r="F8171" s="294"/>
    </row>
    <row r="8172">
      <c r="A8172" s="294" t="s">
        <v>25957</v>
      </c>
      <c r="B8172" s="294"/>
      <c r="C8172" s="294"/>
      <c r="D8172" s="294"/>
      <c r="E8172" s="294"/>
      <c r="F8172" s="294"/>
    </row>
    <row r="8173">
      <c r="A8173" s="294"/>
      <c r="B8173" s="294"/>
      <c r="C8173" s="294"/>
      <c r="D8173" s="294"/>
      <c r="E8173" s="294"/>
      <c r="F8173" s="294"/>
    </row>
    <row r="8174">
      <c r="A8174" s="294" t="s">
        <v>26824</v>
      </c>
      <c r="B8174" s="294"/>
      <c r="C8174" s="294"/>
      <c r="D8174" s="294"/>
      <c r="E8174" s="294"/>
      <c r="F8174" s="294"/>
    </row>
    <row r="8175">
      <c r="A8175" s="294"/>
      <c r="B8175" s="294"/>
      <c r="C8175" s="294"/>
      <c r="D8175" s="294"/>
      <c r="E8175" s="294"/>
      <c r="F8175" s="294"/>
    </row>
    <row r="8176">
      <c r="A8176" s="294"/>
      <c r="B8176" s="294"/>
      <c r="C8176" s="294"/>
      <c r="D8176" s="294"/>
      <c r="E8176" s="294"/>
      <c r="F8176" s="294"/>
    </row>
    <row r="8177">
      <c r="A8177" s="294" t="s">
        <v>25959</v>
      </c>
      <c r="B8177" s="294"/>
      <c r="C8177" s="294"/>
      <c r="D8177" s="294"/>
      <c r="E8177" s="294"/>
      <c r="F8177" s="294"/>
    </row>
    <row r="8178">
      <c r="A8178" s="294"/>
      <c r="B8178" s="294"/>
      <c r="C8178" s="294"/>
      <c r="D8178" s="294"/>
      <c r="E8178" s="294"/>
      <c r="F8178" s="294"/>
    </row>
    <row r="8179">
      <c r="A8179" s="294" t="s">
        <v>26825</v>
      </c>
      <c r="B8179" s="294"/>
      <c r="C8179" s="294"/>
      <c r="D8179" s="294"/>
      <c r="E8179" s="294"/>
      <c r="F8179" s="294"/>
    </row>
    <row r="8180">
      <c r="A8180" s="294" t="s">
        <v>26826</v>
      </c>
      <c r="B8180" s="294"/>
      <c r="C8180" s="294"/>
      <c r="D8180" s="294"/>
      <c r="E8180" s="294"/>
      <c r="F8180" s="294"/>
    </row>
    <row r="8181">
      <c r="A8181" s="294" t="s">
        <v>26827</v>
      </c>
      <c r="B8181" s="294"/>
      <c r="C8181" s="294"/>
      <c r="D8181" s="294"/>
      <c r="E8181" s="294"/>
      <c r="F8181" s="294"/>
    </row>
    <row r="8182">
      <c r="A8182" s="294" t="s">
        <v>26828</v>
      </c>
      <c r="B8182" s="294"/>
      <c r="C8182" s="294"/>
      <c r="D8182" s="294"/>
      <c r="E8182" s="294"/>
      <c r="F8182" s="294"/>
    </row>
    <row r="8183">
      <c r="A8183" s="294" t="s">
        <v>26829</v>
      </c>
      <c r="B8183" s="294"/>
      <c r="C8183" s="294"/>
      <c r="D8183" s="294"/>
      <c r="E8183" s="294"/>
      <c r="F8183" s="294"/>
    </row>
    <row r="8184">
      <c r="A8184" s="294"/>
      <c r="B8184" s="294"/>
      <c r="C8184" s="294"/>
      <c r="D8184" s="294"/>
      <c r="E8184" s="294"/>
      <c r="F8184" s="294"/>
    </row>
    <row r="8185">
      <c r="A8185" s="294" t="s">
        <v>25967</v>
      </c>
      <c r="B8185" s="294"/>
      <c r="C8185" s="294"/>
      <c r="D8185" s="294"/>
      <c r="E8185" s="294"/>
      <c r="F8185" s="294"/>
    </row>
    <row r="8186">
      <c r="A8186" s="294"/>
      <c r="B8186" s="294"/>
      <c r="C8186" s="294"/>
      <c r="D8186" s="294"/>
      <c r="E8186" s="294"/>
      <c r="F8186" s="294"/>
    </row>
    <row r="8187">
      <c r="A8187" s="294" t="s">
        <v>26830</v>
      </c>
      <c r="B8187" s="294"/>
      <c r="C8187" s="294"/>
      <c r="D8187" s="294"/>
      <c r="E8187" s="294"/>
      <c r="F8187" s="294"/>
    </row>
    <row r="8188">
      <c r="A8188" s="294"/>
      <c r="B8188" s="294"/>
      <c r="C8188" s="294"/>
      <c r="D8188" s="294"/>
      <c r="E8188" s="294"/>
      <c r="F8188" s="294"/>
    </row>
    <row r="8189">
      <c r="A8189" s="294" t="s">
        <v>26831</v>
      </c>
      <c r="B8189" s="294"/>
      <c r="C8189" s="294"/>
      <c r="D8189" s="294"/>
      <c r="E8189" s="294"/>
      <c r="F8189" s="294"/>
    </row>
    <row r="8190">
      <c r="A8190" s="294" t="s">
        <v>26832</v>
      </c>
      <c r="B8190" s="294"/>
      <c r="C8190" s="294"/>
      <c r="D8190" s="294"/>
      <c r="E8190" s="294"/>
      <c r="F8190" s="294"/>
    </row>
    <row r="8191">
      <c r="A8191" s="294"/>
      <c r="B8191" s="294"/>
      <c r="C8191" s="294"/>
      <c r="D8191" s="294"/>
      <c r="E8191" s="294"/>
      <c r="F8191" s="294"/>
    </row>
    <row r="8192">
      <c r="A8192" s="294" t="s">
        <v>26833</v>
      </c>
      <c r="B8192" s="294"/>
      <c r="C8192" s="294"/>
      <c r="D8192" s="294"/>
      <c r="E8192" s="294"/>
      <c r="F8192" s="294"/>
    </row>
    <row r="8193">
      <c r="A8193" s="294"/>
      <c r="B8193" s="294"/>
      <c r="C8193" s="294"/>
      <c r="D8193" s="294"/>
      <c r="E8193" s="294"/>
      <c r="F8193" s="294"/>
    </row>
    <row r="8194">
      <c r="A8194" s="294" t="s">
        <v>26834</v>
      </c>
      <c r="B8194" s="294"/>
      <c r="C8194" s="294"/>
      <c r="D8194" s="294"/>
      <c r="E8194" s="294"/>
      <c r="F8194" s="294"/>
    </row>
    <row r="8195">
      <c r="A8195" s="294" t="s">
        <v>26835</v>
      </c>
      <c r="B8195" s="294"/>
      <c r="C8195" s="294"/>
      <c r="D8195" s="294"/>
      <c r="E8195" s="294"/>
      <c r="F8195" s="294"/>
    </row>
    <row r="8196">
      <c r="A8196" s="294"/>
      <c r="B8196" s="294"/>
      <c r="C8196" s="294"/>
      <c r="D8196" s="294"/>
      <c r="E8196" s="294"/>
      <c r="F8196" s="294"/>
    </row>
    <row r="8197">
      <c r="A8197" s="294" t="s">
        <v>26836</v>
      </c>
      <c r="B8197" s="294"/>
      <c r="C8197" s="294"/>
      <c r="D8197" s="294"/>
      <c r="E8197" s="294"/>
      <c r="F8197" s="294"/>
    </row>
    <row r="8198">
      <c r="A8198" s="294"/>
      <c r="B8198" s="294"/>
      <c r="C8198" s="294"/>
      <c r="D8198" s="294"/>
      <c r="E8198" s="294"/>
      <c r="F8198" s="294"/>
    </row>
    <row r="8199">
      <c r="A8199" s="294" t="s">
        <v>26837</v>
      </c>
      <c r="B8199" s="294"/>
      <c r="C8199" s="294"/>
      <c r="D8199" s="294"/>
      <c r="E8199" s="294"/>
      <c r="F8199" s="294"/>
    </row>
    <row r="8200">
      <c r="A8200" s="294"/>
      <c r="B8200" s="294"/>
      <c r="C8200" s="294"/>
      <c r="D8200" s="294"/>
      <c r="E8200" s="294"/>
      <c r="F8200" s="294"/>
    </row>
    <row r="8201">
      <c r="A8201" s="294" t="s">
        <v>26838</v>
      </c>
      <c r="B8201" s="294"/>
      <c r="C8201" s="294"/>
      <c r="D8201" s="294"/>
      <c r="E8201" s="294"/>
      <c r="F8201" s="294"/>
    </row>
    <row r="8202">
      <c r="A8202" s="294"/>
      <c r="B8202" s="294"/>
      <c r="C8202" s="294"/>
      <c r="D8202" s="294"/>
      <c r="E8202" s="294"/>
      <c r="F8202" s="294"/>
    </row>
    <row r="8203">
      <c r="A8203" s="294" t="s">
        <v>26839</v>
      </c>
      <c r="B8203" s="294"/>
      <c r="C8203" s="294"/>
      <c r="D8203" s="294"/>
      <c r="E8203" s="294"/>
      <c r="F8203" s="294"/>
    </row>
    <row r="8204">
      <c r="A8204" s="294" t="s">
        <v>26840</v>
      </c>
      <c r="B8204" s="294"/>
      <c r="C8204" s="294"/>
      <c r="D8204" s="294"/>
      <c r="E8204" s="294"/>
      <c r="F8204" s="294"/>
    </row>
    <row r="8205">
      <c r="A8205" s="294" t="s">
        <v>26841</v>
      </c>
      <c r="B8205" s="294"/>
      <c r="C8205" s="294"/>
      <c r="D8205" s="294"/>
      <c r="E8205" s="294"/>
      <c r="F8205" s="294"/>
    </row>
    <row r="8206">
      <c r="A8206" s="294"/>
      <c r="B8206" s="294"/>
      <c r="C8206" s="294"/>
      <c r="D8206" s="294"/>
      <c r="E8206" s="294"/>
      <c r="F8206" s="294"/>
    </row>
    <row r="8207">
      <c r="A8207" s="294"/>
      <c r="B8207" s="294"/>
      <c r="C8207" s="294"/>
      <c r="D8207" s="294"/>
      <c r="E8207" s="294"/>
      <c r="F8207" s="294"/>
    </row>
    <row r="8208">
      <c r="A8208" s="294" t="s">
        <v>26208</v>
      </c>
      <c r="B8208" s="294"/>
      <c r="C8208" s="294"/>
      <c r="D8208" s="294"/>
      <c r="E8208" s="294"/>
      <c r="F8208" s="294"/>
    </row>
    <row r="8209">
      <c r="A8209" s="294"/>
      <c r="B8209" s="294"/>
      <c r="C8209" s="294"/>
      <c r="D8209" s="294"/>
      <c r="E8209" s="294"/>
      <c r="F8209" s="294"/>
    </row>
    <row r="8210">
      <c r="A8210" s="294" t="s">
        <v>26842</v>
      </c>
      <c r="B8210" s="294"/>
      <c r="C8210" s="294"/>
      <c r="D8210" s="294"/>
      <c r="E8210" s="294"/>
      <c r="F8210" s="294"/>
    </row>
    <row r="8211">
      <c r="A8211" s="294" t="s">
        <v>26843</v>
      </c>
      <c r="B8211" s="294"/>
      <c r="C8211" s="294"/>
      <c r="D8211" s="294"/>
      <c r="E8211" s="294"/>
      <c r="F8211" s="294"/>
    </row>
    <row r="8212">
      <c r="A8212" s="294" t="s">
        <v>26844</v>
      </c>
      <c r="B8212" s="294"/>
      <c r="C8212" s="294"/>
      <c r="D8212" s="294"/>
      <c r="E8212" s="294"/>
      <c r="F8212" s="294"/>
    </row>
    <row r="8213">
      <c r="A8213" s="294" t="s">
        <v>26845</v>
      </c>
      <c r="B8213" s="294"/>
      <c r="C8213" s="294"/>
      <c r="D8213" s="294"/>
      <c r="E8213" s="294"/>
      <c r="F8213" s="294"/>
    </row>
    <row r="8214">
      <c r="A8214" s="294" t="s">
        <v>26846</v>
      </c>
      <c r="B8214" s="294"/>
      <c r="C8214" s="294"/>
      <c r="D8214" s="294"/>
      <c r="E8214" s="294"/>
      <c r="F8214" s="294"/>
    </row>
    <row r="8215">
      <c r="A8215" s="294" t="s">
        <v>26847</v>
      </c>
      <c r="B8215" s="294"/>
      <c r="C8215" s="294"/>
      <c r="D8215" s="294"/>
      <c r="E8215" s="294"/>
      <c r="F8215" s="294"/>
    </row>
    <row r="8216">
      <c r="A8216" s="294" t="s">
        <v>26848</v>
      </c>
      <c r="B8216" s="294"/>
      <c r="C8216" s="294"/>
      <c r="D8216" s="294"/>
      <c r="E8216" s="294"/>
      <c r="F8216" s="294"/>
    </row>
    <row r="8217">
      <c r="A8217" s="294" t="s">
        <v>26849</v>
      </c>
      <c r="B8217" s="294"/>
      <c r="C8217" s="294"/>
      <c r="D8217" s="294"/>
      <c r="E8217" s="294"/>
      <c r="F8217" s="294"/>
    </row>
    <row r="8218">
      <c r="A8218" s="294" t="s">
        <v>26850</v>
      </c>
      <c r="B8218" s="294"/>
      <c r="C8218" s="294"/>
      <c r="D8218" s="294"/>
      <c r="E8218" s="294"/>
      <c r="F8218" s="294"/>
    </row>
    <row r="8219">
      <c r="A8219" s="294"/>
      <c r="B8219" s="294"/>
      <c r="C8219" s="294"/>
      <c r="D8219" s="294"/>
      <c r="E8219" s="294"/>
      <c r="F8219" s="294"/>
    </row>
    <row r="8220">
      <c r="A8220" s="294" t="s">
        <v>26214</v>
      </c>
      <c r="B8220" s="294"/>
      <c r="C8220" s="294"/>
      <c r="D8220" s="294"/>
      <c r="E8220" s="294"/>
      <c r="F8220" s="294"/>
    </row>
    <row r="8221">
      <c r="A8221" s="294"/>
      <c r="B8221" s="294"/>
      <c r="C8221" s="294"/>
      <c r="D8221" s="294"/>
      <c r="E8221" s="294"/>
      <c r="F8221" s="294"/>
    </row>
    <row r="8222">
      <c r="A8222" s="294" t="s">
        <v>26851</v>
      </c>
      <c r="B8222" s="294"/>
      <c r="C8222" s="294"/>
      <c r="D8222" s="294"/>
      <c r="E8222" s="294"/>
      <c r="F8222" s="294"/>
    </row>
    <row r="8223">
      <c r="A8223" s="294" t="s">
        <v>26852</v>
      </c>
      <c r="B8223" s="294"/>
      <c r="C8223" s="294"/>
      <c r="D8223" s="294"/>
      <c r="E8223" s="294"/>
      <c r="F8223" s="294"/>
    </row>
    <row r="8224">
      <c r="A8224" s="294" t="s">
        <v>26853</v>
      </c>
      <c r="B8224" s="294"/>
      <c r="C8224" s="294"/>
      <c r="D8224" s="294"/>
      <c r="E8224" s="294"/>
      <c r="F8224" s="294"/>
    </row>
    <row r="8225">
      <c r="A8225" s="294" t="s">
        <v>26854</v>
      </c>
      <c r="B8225" s="294"/>
      <c r="C8225" s="294"/>
      <c r="D8225" s="294"/>
      <c r="E8225" s="294"/>
      <c r="F8225" s="294"/>
    </row>
    <row r="8226">
      <c r="A8226" s="294" t="s">
        <v>26855</v>
      </c>
      <c r="B8226" s="294"/>
      <c r="C8226" s="294"/>
      <c r="D8226" s="294"/>
      <c r="E8226" s="294"/>
      <c r="F8226" s="294"/>
    </row>
    <row r="8227">
      <c r="A8227" s="294" t="s">
        <v>26856</v>
      </c>
      <c r="B8227" s="294"/>
      <c r="C8227" s="294"/>
      <c r="D8227" s="294"/>
      <c r="E8227" s="294"/>
      <c r="F8227" s="294"/>
    </row>
    <row r="8228">
      <c r="A8228" s="294" t="s">
        <v>26857</v>
      </c>
      <c r="B8228" s="294"/>
      <c r="C8228" s="294"/>
      <c r="D8228" s="294"/>
      <c r="E8228" s="294"/>
      <c r="F8228" s="294"/>
    </row>
    <row r="8229">
      <c r="A8229" s="294"/>
      <c r="B8229" s="294"/>
      <c r="C8229" s="294"/>
      <c r="D8229" s="294"/>
      <c r="E8229" s="294"/>
      <c r="F8229" s="294"/>
    </row>
    <row r="8230">
      <c r="A8230" s="294"/>
      <c r="B8230" s="294"/>
      <c r="C8230" s="294"/>
      <c r="D8230" s="294"/>
      <c r="E8230" s="294"/>
      <c r="F8230" s="294"/>
    </row>
    <row r="8231">
      <c r="A8231" s="294" t="s">
        <v>26219</v>
      </c>
      <c r="B8231" s="294"/>
      <c r="C8231" s="294"/>
      <c r="D8231" s="294"/>
      <c r="E8231" s="294"/>
      <c r="F8231" s="294"/>
    </row>
    <row r="8232">
      <c r="A8232" s="294"/>
      <c r="B8232" s="294"/>
      <c r="C8232" s="294"/>
      <c r="D8232" s="294"/>
      <c r="E8232" s="294"/>
      <c r="F8232" s="294"/>
    </row>
    <row r="8233">
      <c r="A8233" s="294" t="s">
        <v>26858</v>
      </c>
      <c r="B8233" s="294"/>
      <c r="C8233" s="294"/>
      <c r="D8233" s="294"/>
      <c r="E8233" s="294"/>
      <c r="F8233" s="294"/>
    </row>
    <row r="8234">
      <c r="A8234" s="294" t="s">
        <v>26859</v>
      </c>
      <c r="B8234" s="294"/>
      <c r="C8234" s="294"/>
      <c r="D8234" s="294"/>
      <c r="E8234" s="294"/>
      <c r="F8234" s="294"/>
    </row>
    <row r="8235">
      <c r="A8235" s="294" t="s">
        <v>26860</v>
      </c>
      <c r="B8235" s="294"/>
      <c r="C8235" s="294"/>
      <c r="D8235" s="294"/>
      <c r="E8235" s="294"/>
      <c r="F8235" s="294"/>
    </row>
    <row r="8236">
      <c r="A8236" s="294" t="s">
        <v>26861</v>
      </c>
      <c r="B8236" s="294"/>
      <c r="C8236" s="294"/>
      <c r="D8236" s="294"/>
      <c r="E8236" s="294"/>
      <c r="F8236" s="294"/>
    </row>
    <row r="8237">
      <c r="A8237" s="294" t="s">
        <v>26862</v>
      </c>
      <c r="B8237" s="294"/>
      <c r="C8237" s="294"/>
      <c r="D8237" s="294"/>
      <c r="E8237" s="294"/>
      <c r="F8237" s="294"/>
    </row>
    <row r="8238">
      <c r="A8238" s="294" t="s">
        <v>26863</v>
      </c>
      <c r="B8238" s="294"/>
      <c r="C8238" s="294"/>
      <c r="D8238" s="294"/>
      <c r="E8238" s="294"/>
      <c r="F8238" s="294"/>
    </row>
    <row r="8239">
      <c r="A8239" s="294"/>
      <c r="B8239" s="294"/>
      <c r="C8239" s="294"/>
      <c r="D8239" s="294"/>
      <c r="E8239" s="294"/>
      <c r="F8239" s="294"/>
    </row>
    <row r="8240">
      <c r="A8240" s="294" t="s">
        <v>21312</v>
      </c>
      <c r="B8240" s="294"/>
      <c r="C8240" s="294"/>
      <c r="D8240" s="294"/>
      <c r="E8240" s="294"/>
      <c r="F8240" s="294"/>
    </row>
    <row r="8241">
      <c r="A8241" s="294" t="s">
        <v>26864</v>
      </c>
      <c r="B8241" s="294"/>
      <c r="C8241" s="294"/>
      <c r="D8241" s="294"/>
      <c r="E8241" s="294"/>
      <c r="F8241" s="294"/>
    </row>
    <row r="8242">
      <c r="A8242" s="294" t="s">
        <v>26865</v>
      </c>
      <c r="B8242" s="294"/>
      <c r="C8242" s="294"/>
      <c r="D8242" s="294"/>
      <c r="E8242" s="294"/>
      <c r="F8242" s="294"/>
    </row>
    <row r="8243">
      <c r="A8243" s="294" t="s">
        <v>26866</v>
      </c>
      <c r="B8243" s="294"/>
      <c r="C8243" s="294"/>
      <c r="D8243" s="294"/>
      <c r="E8243" s="294"/>
      <c r="F8243" s="294"/>
    </row>
    <row r="8244">
      <c r="A8244" s="294" t="s">
        <v>21270</v>
      </c>
      <c r="B8244" s="294"/>
      <c r="C8244" s="294"/>
      <c r="D8244" s="294"/>
      <c r="E8244" s="294"/>
      <c r="F8244" s="294"/>
    </row>
    <row r="8245">
      <c r="A8245" s="294" t="s">
        <v>26867</v>
      </c>
      <c r="B8245" s="294"/>
      <c r="C8245" s="294"/>
      <c r="D8245" s="294"/>
      <c r="E8245" s="294"/>
      <c r="F8245" s="294"/>
    </row>
    <row r="8246">
      <c r="A8246" s="294"/>
      <c r="B8246" s="294"/>
      <c r="C8246" s="294"/>
      <c r="D8246" s="294"/>
      <c r="E8246" s="294"/>
      <c r="F8246" s="294"/>
    </row>
    <row r="8247">
      <c r="A8247" s="294" t="s">
        <v>22602</v>
      </c>
      <c r="B8247" s="294"/>
      <c r="C8247" s="294"/>
      <c r="D8247" s="294"/>
      <c r="E8247" s="294"/>
      <c r="F8247" s="294"/>
    </row>
    <row r="8248">
      <c r="A8248" s="294" t="s">
        <v>26868</v>
      </c>
      <c r="B8248" s="294"/>
      <c r="C8248" s="294"/>
      <c r="D8248" s="294"/>
      <c r="E8248" s="294"/>
      <c r="F8248" s="294"/>
    </row>
    <row r="8249">
      <c r="A8249" s="294"/>
      <c r="B8249" s="294"/>
      <c r="C8249" s="294"/>
      <c r="D8249" s="294"/>
      <c r="E8249" s="294"/>
      <c r="F8249" s="294"/>
    </row>
    <row r="8250">
      <c r="A8250" s="294" t="s">
        <v>26869</v>
      </c>
      <c r="B8250" s="294"/>
      <c r="C8250" s="294"/>
      <c r="D8250" s="294"/>
      <c r="E8250" s="294"/>
      <c r="F8250" s="294"/>
    </row>
    <row r="8251">
      <c r="A8251" s="294" t="s">
        <v>26870</v>
      </c>
      <c r="B8251" s="294"/>
      <c r="C8251" s="294"/>
      <c r="D8251" s="294"/>
      <c r="E8251" s="294"/>
      <c r="F8251" s="294"/>
    </row>
    <row r="8252">
      <c r="A8252" s="294" t="s">
        <v>26871</v>
      </c>
      <c r="B8252" s="294"/>
      <c r="C8252" s="294"/>
      <c r="D8252" s="294"/>
      <c r="E8252" s="294"/>
      <c r="F8252" s="294"/>
    </row>
    <row r="8253">
      <c r="A8253" s="294" t="s">
        <v>26872</v>
      </c>
      <c r="B8253" s="294"/>
      <c r="C8253" s="294"/>
      <c r="D8253" s="294"/>
      <c r="E8253" s="294"/>
      <c r="F8253" s="294"/>
    </row>
    <row r="8254">
      <c r="A8254" s="294" t="s">
        <v>26873</v>
      </c>
      <c r="B8254" s="294"/>
      <c r="C8254" s="294"/>
      <c r="D8254" s="294"/>
      <c r="E8254" s="294"/>
      <c r="F8254" s="294"/>
    </row>
    <row r="8255">
      <c r="A8255" s="294" t="s">
        <v>26874</v>
      </c>
      <c r="B8255" s="294"/>
      <c r="C8255" s="294"/>
      <c r="D8255" s="294"/>
      <c r="E8255" s="294"/>
      <c r="F8255" s="294"/>
    </row>
    <row r="8256">
      <c r="A8256" s="294" t="s">
        <v>26875</v>
      </c>
      <c r="B8256" s="294"/>
      <c r="C8256" s="294"/>
      <c r="D8256" s="294"/>
      <c r="E8256" s="294"/>
      <c r="F8256" s="294"/>
    </row>
    <row r="8257">
      <c r="A8257" s="294" t="s">
        <v>26876</v>
      </c>
      <c r="B8257" s="294"/>
      <c r="C8257" s="294"/>
      <c r="D8257" s="294"/>
      <c r="E8257" s="294"/>
      <c r="F8257" s="294"/>
    </row>
    <row r="8258">
      <c r="A8258" s="294"/>
      <c r="B8258" s="294"/>
      <c r="C8258" s="294"/>
      <c r="D8258" s="294"/>
      <c r="E8258" s="294"/>
      <c r="F8258" s="294"/>
    </row>
    <row r="8259">
      <c r="A8259" s="294" t="s">
        <v>25182</v>
      </c>
      <c r="B8259" s="294"/>
      <c r="C8259" s="294"/>
      <c r="D8259" s="294"/>
      <c r="E8259" s="294"/>
      <c r="F8259" s="294"/>
    </row>
    <row r="8260">
      <c r="A8260" s="294" t="s">
        <v>26877</v>
      </c>
      <c r="B8260" s="294"/>
      <c r="C8260" s="294"/>
      <c r="D8260" s="294"/>
      <c r="E8260" s="294"/>
      <c r="F8260" s="294"/>
    </row>
    <row r="8261">
      <c r="A8261" s="294"/>
      <c r="B8261" s="294"/>
      <c r="C8261" s="294"/>
      <c r="D8261" s="294"/>
      <c r="E8261" s="294"/>
      <c r="F8261" s="294"/>
    </row>
    <row r="8262">
      <c r="A8262" s="294" t="s">
        <v>26878</v>
      </c>
      <c r="B8262" s="294"/>
      <c r="C8262" s="294"/>
      <c r="D8262" s="294"/>
      <c r="E8262" s="294"/>
      <c r="F8262" s="294"/>
    </row>
    <row r="8263">
      <c r="A8263" s="294" t="s">
        <v>26879</v>
      </c>
      <c r="B8263" s="294"/>
      <c r="C8263" s="294"/>
      <c r="D8263" s="294"/>
      <c r="E8263" s="294"/>
      <c r="F8263" s="294"/>
    </row>
    <row r="8264">
      <c r="A8264" s="294" t="s">
        <v>26880</v>
      </c>
      <c r="B8264" s="294"/>
      <c r="C8264" s="294"/>
      <c r="D8264" s="294"/>
      <c r="E8264" s="294"/>
      <c r="F8264" s="294"/>
    </row>
    <row r="8265">
      <c r="A8265" s="294" t="s">
        <v>26881</v>
      </c>
      <c r="B8265" s="294"/>
      <c r="C8265" s="294"/>
      <c r="D8265" s="294"/>
      <c r="E8265" s="294"/>
      <c r="F8265" s="294"/>
    </row>
    <row r="8266">
      <c r="A8266" s="294" t="s">
        <v>26882</v>
      </c>
      <c r="B8266" s="294"/>
      <c r="C8266" s="294"/>
      <c r="D8266" s="294"/>
      <c r="E8266" s="294"/>
      <c r="F8266" s="294"/>
    </row>
    <row r="8267">
      <c r="A8267" s="294" t="s">
        <v>22226</v>
      </c>
      <c r="B8267" s="294"/>
      <c r="C8267" s="294"/>
      <c r="D8267" s="294"/>
      <c r="E8267" s="294"/>
      <c r="F8267" s="294"/>
    </row>
    <row r="8268">
      <c r="A8268" s="294" t="s">
        <v>26883</v>
      </c>
      <c r="B8268" s="294"/>
      <c r="C8268" s="294"/>
      <c r="D8268" s="294"/>
      <c r="E8268" s="294"/>
      <c r="F8268" s="294"/>
    </row>
    <row r="8269">
      <c r="A8269" s="294"/>
      <c r="B8269" s="294"/>
      <c r="C8269" s="294"/>
      <c r="D8269" s="294"/>
      <c r="E8269" s="294"/>
      <c r="F8269" s="294"/>
    </row>
    <row r="8270">
      <c r="A8270" s="294" t="s">
        <v>21945</v>
      </c>
      <c r="B8270" s="294"/>
      <c r="C8270" s="294"/>
      <c r="D8270" s="294"/>
      <c r="E8270" s="294"/>
      <c r="F8270" s="294"/>
    </row>
    <row r="8271">
      <c r="A8271" s="294" t="s">
        <v>26884</v>
      </c>
      <c r="B8271" s="294"/>
      <c r="C8271" s="294"/>
      <c r="D8271" s="294"/>
      <c r="E8271" s="294"/>
      <c r="F8271" s="294"/>
    </row>
    <row r="8272">
      <c r="A8272" s="294"/>
      <c r="B8272" s="294"/>
      <c r="C8272" s="294"/>
      <c r="D8272" s="294"/>
      <c r="E8272" s="294"/>
      <c r="F8272" s="294"/>
    </row>
    <row r="8273">
      <c r="A8273" s="294" t="s">
        <v>26885</v>
      </c>
      <c r="B8273" s="294"/>
      <c r="C8273" s="294"/>
      <c r="D8273" s="294"/>
      <c r="E8273" s="294"/>
      <c r="F8273" s="294"/>
    </row>
    <row r="8274">
      <c r="A8274" s="294" t="s">
        <v>26886</v>
      </c>
      <c r="B8274" s="294"/>
      <c r="C8274" s="294"/>
      <c r="D8274" s="294"/>
      <c r="E8274" s="294"/>
      <c r="F8274" s="294"/>
    </row>
    <row r="8275">
      <c r="A8275" s="294" t="s">
        <v>26887</v>
      </c>
      <c r="B8275" s="294"/>
      <c r="C8275" s="294"/>
      <c r="D8275" s="294"/>
      <c r="E8275" s="294"/>
      <c r="F8275" s="294"/>
    </row>
    <row r="8276">
      <c r="A8276" s="294" t="s">
        <v>26888</v>
      </c>
      <c r="B8276" s="294"/>
      <c r="C8276" s="294"/>
      <c r="D8276" s="294"/>
      <c r="E8276" s="294"/>
      <c r="F8276" s="294"/>
    </row>
    <row r="8277">
      <c r="A8277" s="294" t="s">
        <v>26889</v>
      </c>
      <c r="B8277" s="294"/>
      <c r="C8277" s="294"/>
      <c r="D8277" s="294"/>
      <c r="E8277" s="294"/>
      <c r="F8277" s="294"/>
    </row>
    <row r="8278">
      <c r="A8278" s="294" t="s">
        <v>26890</v>
      </c>
      <c r="B8278" s="294"/>
      <c r="C8278" s="294"/>
      <c r="D8278" s="294"/>
      <c r="E8278" s="294"/>
      <c r="F8278" s="294"/>
    </row>
    <row r="8279">
      <c r="A8279" s="294" t="s">
        <v>26891</v>
      </c>
      <c r="B8279" s="294"/>
      <c r="C8279" s="294"/>
      <c r="D8279" s="294"/>
      <c r="E8279" s="294"/>
      <c r="F8279" s="294"/>
    </row>
    <row r="8280">
      <c r="A8280" s="294" t="s">
        <v>26892</v>
      </c>
      <c r="B8280" s="294"/>
      <c r="C8280" s="294"/>
      <c r="D8280" s="294"/>
      <c r="E8280" s="294"/>
      <c r="F8280" s="294"/>
    </row>
    <row r="8281">
      <c r="A8281" s="294"/>
      <c r="B8281" s="294"/>
      <c r="C8281" s="294"/>
      <c r="D8281" s="294"/>
      <c r="E8281" s="294"/>
      <c r="F8281" s="294"/>
    </row>
    <row r="8282">
      <c r="A8282" s="294"/>
      <c r="B8282" s="294"/>
      <c r="C8282" s="294"/>
      <c r="D8282" s="294"/>
      <c r="E8282" s="294"/>
      <c r="F8282" s="294"/>
    </row>
    <row r="8283">
      <c r="A8283" s="294" t="s">
        <v>21401</v>
      </c>
      <c r="B8283" s="294"/>
      <c r="C8283" s="294"/>
      <c r="D8283" s="294"/>
      <c r="E8283" s="294"/>
      <c r="F8283" s="294"/>
    </row>
    <row r="8284">
      <c r="A8284" s="294"/>
      <c r="B8284" s="294"/>
      <c r="C8284" s="294"/>
      <c r="D8284" s="294"/>
      <c r="E8284" s="294"/>
      <c r="F8284" s="294"/>
    </row>
    <row r="8285">
      <c r="A8285" s="294" t="s">
        <v>26893</v>
      </c>
      <c r="B8285" s="294"/>
      <c r="C8285" s="294"/>
      <c r="D8285" s="294"/>
      <c r="E8285" s="294"/>
      <c r="F8285" s="294"/>
    </row>
    <row r="8286">
      <c r="A8286" s="294" t="s">
        <v>26894</v>
      </c>
      <c r="B8286" s="294"/>
      <c r="C8286" s="294"/>
      <c r="D8286" s="294"/>
      <c r="E8286" s="294"/>
      <c r="F8286" s="294"/>
    </row>
    <row r="8287">
      <c r="A8287" s="294" t="s">
        <v>26895</v>
      </c>
      <c r="B8287" s="294"/>
      <c r="C8287" s="294"/>
      <c r="D8287" s="294"/>
      <c r="E8287" s="294"/>
      <c r="F8287" s="294"/>
    </row>
    <row r="8288">
      <c r="A8288" s="294" t="s">
        <v>26896</v>
      </c>
      <c r="B8288" s="294"/>
      <c r="C8288" s="294"/>
      <c r="D8288" s="294"/>
      <c r="E8288" s="294"/>
      <c r="F8288" s="294"/>
    </row>
    <row r="8289">
      <c r="A8289" s="294" t="s">
        <v>26897</v>
      </c>
      <c r="B8289" s="294"/>
      <c r="C8289" s="294"/>
      <c r="D8289" s="294"/>
      <c r="E8289" s="294"/>
      <c r="F8289" s="294"/>
    </row>
    <row r="8290">
      <c r="A8290" s="294" t="s">
        <v>26898</v>
      </c>
      <c r="B8290" s="294"/>
      <c r="C8290" s="294"/>
      <c r="D8290" s="294"/>
      <c r="E8290" s="294"/>
      <c r="F8290" s="294"/>
    </row>
    <row r="8291">
      <c r="A8291" s="294" t="s">
        <v>26899</v>
      </c>
      <c r="B8291" s="294"/>
      <c r="C8291" s="294"/>
      <c r="D8291" s="294"/>
      <c r="E8291" s="294"/>
      <c r="F8291" s="294"/>
    </row>
    <row r="8292">
      <c r="A8292" s="294" t="s">
        <v>26900</v>
      </c>
      <c r="B8292" s="294"/>
      <c r="C8292" s="294"/>
      <c r="D8292" s="294"/>
      <c r="E8292" s="294"/>
      <c r="F8292" s="294"/>
    </row>
    <row r="8293">
      <c r="A8293" s="294"/>
      <c r="B8293" s="294"/>
      <c r="C8293" s="294"/>
      <c r="D8293" s="294"/>
      <c r="E8293" s="294"/>
      <c r="F8293" s="294"/>
    </row>
    <row r="8294">
      <c r="A8294" s="294" t="s">
        <v>22239</v>
      </c>
      <c r="B8294" s="294"/>
      <c r="C8294" s="294"/>
      <c r="D8294" s="294"/>
      <c r="E8294" s="294"/>
      <c r="F8294" s="294"/>
    </row>
    <row r="8295">
      <c r="A8295" s="294"/>
      <c r="B8295" s="294"/>
      <c r="C8295" s="294"/>
      <c r="D8295" s="294"/>
      <c r="E8295" s="294"/>
      <c r="F8295" s="294"/>
    </row>
    <row r="8296">
      <c r="A8296" s="294" t="s">
        <v>26901</v>
      </c>
      <c r="B8296" s="294"/>
      <c r="C8296" s="294"/>
      <c r="D8296" s="294"/>
      <c r="E8296" s="294"/>
      <c r="F8296" s="294"/>
    </row>
    <row r="8297">
      <c r="A8297" s="294" t="s">
        <v>26902</v>
      </c>
      <c r="B8297" s="294"/>
      <c r="C8297" s="294"/>
      <c r="D8297" s="294"/>
      <c r="E8297" s="294"/>
      <c r="F8297" s="294"/>
    </row>
    <row r="8298">
      <c r="A8298" s="294" t="s">
        <v>26903</v>
      </c>
      <c r="B8298" s="294"/>
      <c r="C8298" s="294"/>
      <c r="D8298" s="294"/>
      <c r="E8298" s="294"/>
      <c r="F8298" s="294"/>
    </row>
    <row r="8299">
      <c r="A8299" s="294" t="s">
        <v>26904</v>
      </c>
      <c r="B8299" s="294"/>
      <c r="C8299" s="294"/>
      <c r="D8299" s="294"/>
      <c r="E8299" s="294"/>
      <c r="F8299" s="294"/>
    </row>
    <row r="8300">
      <c r="A8300" s="294" t="s">
        <v>26905</v>
      </c>
      <c r="B8300" s="294"/>
      <c r="C8300" s="294"/>
      <c r="D8300" s="294"/>
      <c r="E8300" s="294"/>
      <c r="F8300" s="294"/>
    </row>
    <row r="8301">
      <c r="A8301" s="294" t="s">
        <v>26906</v>
      </c>
      <c r="B8301" s="294"/>
      <c r="C8301" s="294"/>
      <c r="D8301" s="294"/>
      <c r="E8301" s="294"/>
      <c r="F8301" s="294"/>
    </row>
    <row r="8302">
      <c r="A8302" s="294" t="s">
        <v>26907</v>
      </c>
      <c r="B8302" s="294"/>
      <c r="C8302" s="294"/>
      <c r="D8302" s="294"/>
      <c r="E8302" s="294"/>
      <c r="F8302" s="294"/>
    </row>
    <row r="8303">
      <c r="A8303" s="294" t="s">
        <v>26908</v>
      </c>
      <c r="B8303" s="294"/>
      <c r="C8303" s="294"/>
      <c r="D8303" s="294"/>
      <c r="E8303" s="294"/>
      <c r="F8303" s="294"/>
    </row>
    <row r="8304">
      <c r="A8304" s="294" t="s">
        <v>26909</v>
      </c>
      <c r="B8304" s="294"/>
      <c r="C8304" s="294"/>
      <c r="D8304" s="294"/>
      <c r="E8304" s="294"/>
      <c r="F8304" s="294"/>
    </row>
    <row r="8305">
      <c r="A8305" s="294" t="s">
        <v>26910</v>
      </c>
      <c r="B8305" s="294"/>
      <c r="C8305" s="294"/>
      <c r="D8305" s="294"/>
      <c r="E8305" s="294"/>
      <c r="F8305" s="294"/>
    </row>
    <row r="8306">
      <c r="A8306" s="294" t="s">
        <v>26911</v>
      </c>
      <c r="B8306" s="294"/>
      <c r="C8306" s="294"/>
      <c r="D8306" s="294"/>
      <c r="E8306" s="294"/>
      <c r="F8306" s="294"/>
    </row>
    <row r="8307">
      <c r="A8307" s="294" t="s">
        <v>26912</v>
      </c>
      <c r="B8307" s="294"/>
      <c r="C8307" s="294"/>
      <c r="D8307" s="294"/>
      <c r="E8307" s="294"/>
      <c r="F8307" s="294"/>
    </row>
    <row r="8308">
      <c r="A8308" s="294" t="s">
        <v>26913</v>
      </c>
      <c r="B8308" s="294"/>
      <c r="C8308" s="294"/>
      <c r="D8308" s="294"/>
      <c r="E8308" s="294"/>
      <c r="F8308" s="294"/>
    </row>
    <row r="8309">
      <c r="A8309" s="294" t="s">
        <v>26914</v>
      </c>
      <c r="B8309" s="294"/>
      <c r="C8309" s="294"/>
      <c r="D8309" s="294"/>
      <c r="E8309" s="294"/>
      <c r="F8309" s="294"/>
    </row>
    <row r="8310">
      <c r="A8310" s="294"/>
      <c r="B8310" s="294"/>
      <c r="C8310" s="294"/>
      <c r="D8310" s="294"/>
      <c r="E8310" s="294"/>
      <c r="F8310" s="294"/>
    </row>
    <row r="8311">
      <c r="A8311" s="294"/>
      <c r="B8311" s="294"/>
      <c r="C8311" s="294"/>
      <c r="D8311" s="294"/>
      <c r="E8311" s="294"/>
      <c r="F8311" s="294"/>
    </row>
    <row r="8312">
      <c r="A8312" s="294" t="s">
        <v>21990</v>
      </c>
      <c r="B8312" s="294"/>
      <c r="C8312" s="294"/>
      <c r="D8312" s="294"/>
      <c r="E8312" s="294"/>
      <c r="F8312" s="294"/>
    </row>
    <row r="8313">
      <c r="A8313" s="294"/>
      <c r="B8313" s="294"/>
      <c r="C8313" s="294"/>
      <c r="D8313" s="294"/>
      <c r="E8313" s="294"/>
      <c r="F8313" s="294"/>
    </row>
    <row r="8314">
      <c r="A8314" s="294" t="s">
        <v>26915</v>
      </c>
      <c r="B8314" s="294"/>
      <c r="C8314" s="294"/>
      <c r="D8314" s="294"/>
      <c r="E8314" s="294"/>
      <c r="F8314" s="294"/>
    </row>
    <row r="8315">
      <c r="A8315" s="294" t="s">
        <v>26916</v>
      </c>
      <c r="B8315" s="294"/>
      <c r="C8315" s="294"/>
      <c r="D8315" s="294"/>
      <c r="E8315" s="294"/>
      <c r="F8315" s="294"/>
    </row>
    <row r="8316">
      <c r="A8316" s="294" t="s">
        <v>26917</v>
      </c>
      <c r="B8316" s="294"/>
      <c r="C8316" s="294"/>
      <c r="D8316" s="294"/>
      <c r="E8316" s="294"/>
      <c r="F8316" s="294"/>
    </row>
    <row r="8317">
      <c r="A8317" s="294" t="s">
        <v>26918</v>
      </c>
      <c r="B8317" s="294"/>
      <c r="C8317" s="294"/>
      <c r="D8317" s="294"/>
      <c r="E8317" s="294"/>
      <c r="F8317" s="294"/>
    </row>
    <row r="8318">
      <c r="A8318" s="294" t="s">
        <v>26919</v>
      </c>
      <c r="B8318" s="294"/>
      <c r="C8318" s="294"/>
      <c r="D8318" s="294"/>
      <c r="E8318" s="294"/>
      <c r="F8318" s="294"/>
    </row>
    <row r="8319">
      <c r="A8319" s="294" t="s">
        <v>26920</v>
      </c>
      <c r="B8319" s="294"/>
      <c r="C8319" s="294"/>
      <c r="D8319" s="294"/>
      <c r="E8319" s="294"/>
      <c r="F8319" s="294"/>
    </row>
    <row r="8320">
      <c r="A8320" s="294" t="s">
        <v>26921</v>
      </c>
      <c r="B8320" s="294"/>
      <c r="C8320" s="294"/>
      <c r="D8320" s="294"/>
      <c r="E8320" s="294"/>
      <c r="F8320" s="294"/>
    </row>
    <row r="8321">
      <c r="A8321" s="294" t="s">
        <v>26922</v>
      </c>
      <c r="B8321" s="294"/>
      <c r="C8321" s="294"/>
      <c r="D8321" s="294"/>
      <c r="E8321" s="294"/>
      <c r="F8321" s="294"/>
    </row>
    <row r="8322">
      <c r="A8322" s="294" t="s">
        <v>26923</v>
      </c>
      <c r="B8322" s="294"/>
      <c r="C8322" s="294"/>
      <c r="D8322" s="294"/>
      <c r="E8322" s="294"/>
      <c r="F8322" s="294"/>
    </row>
    <row r="8323">
      <c r="A8323" s="294" t="s">
        <v>26924</v>
      </c>
      <c r="B8323" s="294"/>
      <c r="C8323" s="294"/>
      <c r="D8323" s="294"/>
      <c r="E8323" s="294"/>
      <c r="F8323" s="294"/>
    </row>
    <row r="8324">
      <c r="A8324" s="294" t="s">
        <v>26925</v>
      </c>
      <c r="B8324" s="294"/>
      <c r="C8324" s="294"/>
      <c r="D8324" s="294"/>
      <c r="E8324" s="294"/>
      <c r="F8324" s="294"/>
    </row>
    <row r="8325">
      <c r="A8325" s="294"/>
      <c r="B8325" s="294"/>
      <c r="C8325" s="294"/>
      <c r="D8325" s="294"/>
      <c r="E8325" s="294"/>
      <c r="F8325" s="294"/>
    </row>
    <row r="8326">
      <c r="A8326" s="294" t="s">
        <v>21312</v>
      </c>
      <c r="B8326" s="294"/>
      <c r="C8326" s="294"/>
      <c r="D8326" s="294"/>
      <c r="E8326" s="294"/>
      <c r="F8326" s="294"/>
    </row>
    <row r="8327">
      <c r="A8327" s="294" t="s">
        <v>26926</v>
      </c>
      <c r="B8327" s="294"/>
      <c r="C8327" s="294"/>
      <c r="D8327" s="294"/>
      <c r="E8327" s="294"/>
      <c r="F8327" s="294"/>
    </row>
    <row r="8328">
      <c r="A8328" s="294" t="s">
        <v>21314</v>
      </c>
      <c r="B8328" s="294"/>
      <c r="C8328" s="294"/>
      <c r="D8328" s="294"/>
      <c r="E8328" s="294"/>
      <c r="F8328" s="294"/>
    </row>
    <row r="8329">
      <c r="A8329" s="294" t="s">
        <v>26927</v>
      </c>
      <c r="B8329" s="294"/>
      <c r="C8329" s="294"/>
      <c r="D8329" s="294"/>
      <c r="E8329" s="294"/>
      <c r="F8329" s="294"/>
    </row>
    <row r="8330">
      <c r="A8330" s="294"/>
      <c r="B8330" s="294"/>
      <c r="C8330" s="294"/>
      <c r="D8330" s="294"/>
      <c r="E8330" s="294"/>
      <c r="F8330" s="294"/>
    </row>
    <row r="8331">
      <c r="A8331" s="294" t="s">
        <v>21429</v>
      </c>
      <c r="B8331" s="294"/>
      <c r="C8331" s="294"/>
      <c r="D8331" s="294"/>
      <c r="E8331" s="294"/>
      <c r="F8331" s="294"/>
    </row>
    <row r="8332">
      <c r="A8332" s="294"/>
      <c r="B8332" s="294"/>
      <c r="C8332" s="294"/>
      <c r="D8332" s="294"/>
      <c r="E8332" s="294"/>
      <c r="F8332" s="294"/>
    </row>
    <row r="8333">
      <c r="A8333" s="294" t="s">
        <v>26928</v>
      </c>
      <c r="B8333" s="294"/>
      <c r="C8333" s="294"/>
      <c r="D8333" s="294"/>
      <c r="E8333" s="294"/>
      <c r="F8333" s="294"/>
    </row>
    <row r="8334">
      <c r="A8334" s="294" t="s">
        <v>26929</v>
      </c>
      <c r="B8334" s="294"/>
      <c r="C8334" s="294"/>
      <c r="D8334" s="294"/>
      <c r="E8334" s="294"/>
      <c r="F8334" s="294"/>
    </row>
    <row r="8335">
      <c r="A8335" s="294" t="s">
        <v>26930</v>
      </c>
      <c r="B8335" s="294"/>
      <c r="C8335" s="294"/>
      <c r="D8335" s="294"/>
      <c r="E8335" s="294"/>
      <c r="F8335" s="294"/>
    </row>
    <row r="8336">
      <c r="A8336" s="294" t="s">
        <v>26931</v>
      </c>
      <c r="B8336" s="294"/>
      <c r="C8336" s="294"/>
      <c r="D8336" s="294"/>
      <c r="E8336" s="294"/>
      <c r="F8336" s="294"/>
    </row>
    <row r="8337">
      <c r="A8337" s="294" t="s">
        <v>26932</v>
      </c>
      <c r="B8337" s="294"/>
      <c r="C8337" s="294"/>
      <c r="D8337" s="294"/>
      <c r="E8337" s="294"/>
      <c r="F8337" s="294"/>
    </row>
    <row r="8338">
      <c r="A8338" s="294" t="s">
        <v>26933</v>
      </c>
      <c r="B8338" s="294"/>
      <c r="C8338" s="294"/>
      <c r="D8338" s="294"/>
      <c r="E8338" s="294"/>
      <c r="F8338" s="294"/>
    </row>
    <row r="8339">
      <c r="A8339" s="294" t="s">
        <v>26934</v>
      </c>
      <c r="B8339" s="294"/>
      <c r="C8339" s="294"/>
      <c r="D8339" s="294"/>
      <c r="E8339" s="294"/>
      <c r="F8339" s="294"/>
    </row>
    <row r="8340">
      <c r="A8340" s="294" t="s">
        <v>26935</v>
      </c>
      <c r="B8340" s="294"/>
      <c r="C8340" s="294"/>
      <c r="D8340" s="294"/>
      <c r="E8340" s="294"/>
      <c r="F8340" s="294"/>
    </row>
    <row r="8341">
      <c r="A8341" s="294" t="s">
        <v>26936</v>
      </c>
      <c r="B8341" s="294"/>
      <c r="C8341" s="294"/>
      <c r="D8341" s="294"/>
      <c r="E8341" s="294"/>
      <c r="F8341" s="294"/>
    </row>
    <row r="8342">
      <c r="A8342" s="294" t="s">
        <v>26937</v>
      </c>
      <c r="B8342" s="294"/>
      <c r="C8342" s="294"/>
      <c r="D8342" s="294"/>
      <c r="E8342" s="294"/>
      <c r="F8342" s="294"/>
    </row>
    <row r="8343">
      <c r="A8343" s="294" t="s">
        <v>26938</v>
      </c>
      <c r="B8343" s="294"/>
      <c r="C8343" s="294"/>
      <c r="D8343" s="294"/>
      <c r="E8343" s="294"/>
      <c r="F8343" s="294"/>
    </row>
    <row r="8344">
      <c r="A8344" s="294"/>
      <c r="B8344" s="294"/>
      <c r="C8344" s="294"/>
      <c r="D8344" s="294"/>
      <c r="E8344" s="294"/>
      <c r="F8344" s="294"/>
    </row>
    <row r="8345">
      <c r="A8345" s="294"/>
      <c r="B8345" s="294"/>
      <c r="C8345" s="294"/>
      <c r="D8345" s="294"/>
      <c r="E8345" s="294"/>
      <c r="F8345" s="294"/>
    </row>
    <row r="8346">
      <c r="A8346" s="294" t="s">
        <v>21326</v>
      </c>
      <c r="B8346" s="294"/>
      <c r="C8346" s="294"/>
      <c r="D8346" s="294"/>
      <c r="E8346" s="294"/>
      <c r="F8346" s="294"/>
    </row>
    <row r="8347">
      <c r="A8347" s="294"/>
      <c r="B8347" s="294"/>
      <c r="C8347" s="294"/>
      <c r="D8347" s="294"/>
      <c r="E8347" s="294"/>
      <c r="F8347" s="294"/>
    </row>
    <row r="8348">
      <c r="A8348" s="294" t="s">
        <v>26939</v>
      </c>
      <c r="B8348" s="294"/>
      <c r="C8348" s="294"/>
      <c r="D8348" s="294"/>
      <c r="E8348" s="294"/>
      <c r="F8348" s="294"/>
    </row>
    <row r="8349">
      <c r="A8349" s="294" t="s">
        <v>26940</v>
      </c>
      <c r="B8349" s="294"/>
      <c r="C8349" s="294"/>
      <c r="D8349" s="294"/>
      <c r="E8349" s="294"/>
      <c r="F8349" s="294"/>
    </row>
    <row r="8350">
      <c r="A8350" s="294" t="s">
        <v>26941</v>
      </c>
      <c r="B8350" s="294"/>
      <c r="C8350" s="294"/>
      <c r="D8350" s="294"/>
      <c r="E8350" s="294"/>
      <c r="F8350" s="294"/>
    </row>
    <row r="8351">
      <c r="A8351" s="294" t="s">
        <v>26942</v>
      </c>
      <c r="B8351" s="294"/>
      <c r="C8351" s="294"/>
      <c r="D8351" s="294"/>
      <c r="E8351" s="294"/>
      <c r="F8351" s="294"/>
    </row>
    <row r="8352">
      <c r="A8352" s="294"/>
      <c r="B8352" s="294"/>
      <c r="C8352" s="294"/>
      <c r="D8352" s="294"/>
      <c r="E8352" s="294"/>
      <c r="F8352" s="294"/>
    </row>
    <row r="8353">
      <c r="A8353" s="294"/>
      <c r="B8353" s="294"/>
      <c r="C8353" s="294"/>
      <c r="D8353" s="294"/>
      <c r="E8353" s="294"/>
      <c r="F8353" s="294"/>
    </row>
    <row r="8354">
      <c r="A8354" s="294" t="s">
        <v>26377</v>
      </c>
      <c r="B8354" s="294"/>
      <c r="C8354" s="294"/>
      <c r="D8354" s="294"/>
      <c r="E8354" s="294"/>
      <c r="F8354" s="294"/>
    </row>
    <row r="8355">
      <c r="A8355" s="294"/>
      <c r="B8355" s="294"/>
      <c r="C8355" s="294"/>
      <c r="D8355" s="294"/>
      <c r="E8355" s="294"/>
      <c r="F8355" s="294"/>
    </row>
    <row r="8356">
      <c r="A8356" s="294" t="s">
        <v>26943</v>
      </c>
      <c r="B8356" s="294"/>
      <c r="C8356" s="294"/>
      <c r="D8356" s="294"/>
      <c r="E8356" s="294"/>
      <c r="F8356" s="294"/>
    </row>
    <row r="8357">
      <c r="A8357" s="294" t="s">
        <v>26944</v>
      </c>
      <c r="B8357" s="294"/>
      <c r="C8357" s="294"/>
      <c r="D8357" s="294"/>
      <c r="E8357" s="294"/>
      <c r="F8357" s="294"/>
    </row>
    <row r="8358">
      <c r="A8358" s="294" t="s">
        <v>26945</v>
      </c>
      <c r="B8358" s="294"/>
      <c r="C8358" s="294"/>
      <c r="D8358" s="294"/>
      <c r="E8358" s="294"/>
      <c r="F8358" s="294"/>
    </row>
    <row r="8359">
      <c r="A8359" s="294" t="s">
        <v>26946</v>
      </c>
      <c r="B8359" s="294"/>
      <c r="C8359" s="294"/>
      <c r="D8359" s="294"/>
      <c r="E8359" s="294"/>
      <c r="F8359" s="294"/>
    </row>
    <row r="8360">
      <c r="A8360" s="294" t="s">
        <v>26947</v>
      </c>
      <c r="B8360" s="294"/>
      <c r="C8360" s="294"/>
      <c r="D8360" s="294"/>
      <c r="E8360" s="294"/>
      <c r="F8360" s="294"/>
    </row>
    <row r="8361">
      <c r="A8361" s="294" t="s">
        <v>26948</v>
      </c>
      <c r="B8361" s="294"/>
      <c r="C8361" s="294"/>
      <c r="D8361" s="294"/>
      <c r="E8361" s="294"/>
      <c r="F8361" s="294"/>
    </row>
    <row r="8362">
      <c r="A8362" s="294" t="s">
        <v>26949</v>
      </c>
      <c r="B8362" s="294"/>
      <c r="C8362" s="294"/>
      <c r="D8362" s="294"/>
      <c r="E8362" s="294"/>
      <c r="F8362" s="294"/>
    </row>
    <row r="8363">
      <c r="A8363" s="294" t="s">
        <v>26950</v>
      </c>
      <c r="B8363" s="294"/>
      <c r="C8363" s="294"/>
      <c r="D8363" s="294"/>
      <c r="E8363" s="294"/>
      <c r="F8363" s="294"/>
    </row>
    <row r="8364">
      <c r="A8364" s="294" t="s">
        <v>26951</v>
      </c>
      <c r="B8364" s="294"/>
      <c r="C8364" s="294"/>
      <c r="D8364" s="294"/>
      <c r="E8364" s="294"/>
      <c r="F8364" s="294"/>
    </row>
    <row r="8365">
      <c r="A8365" s="294" t="s">
        <v>26952</v>
      </c>
      <c r="B8365" s="294"/>
      <c r="C8365" s="294"/>
      <c r="D8365" s="294"/>
      <c r="E8365" s="294"/>
      <c r="F8365" s="294"/>
    </row>
    <row r="8366">
      <c r="A8366" s="294"/>
      <c r="B8366" s="294"/>
      <c r="C8366" s="294"/>
      <c r="D8366" s="294"/>
      <c r="E8366" s="294"/>
      <c r="F8366" s="294"/>
    </row>
    <row r="8367">
      <c r="A8367" s="294" t="s">
        <v>22572</v>
      </c>
      <c r="B8367" s="294"/>
      <c r="C8367" s="294"/>
      <c r="D8367" s="294"/>
      <c r="E8367" s="294"/>
      <c r="F8367" s="294"/>
    </row>
    <row r="8368">
      <c r="A8368" s="294" t="s">
        <v>23767</v>
      </c>
      <c r="B8368" s="294"/>
      <c r="C8368" s="294"/>
      <c r="D8368" s="294"/>
      <c r="E8368" s="294"/>
      <c r="F8368" s="294"/>
    </row>
    <row r="8369">
      <c r="A8369" s="294"/>
      <c r="B8369" s="294"/>
      <c r="C8369" s="294"/>
      <c r="D8369" s="294"/>
      <c r="E8369" s="294"/>
      <c r="F8369" s="294"/>
    </row>
    <row r="8370">
      <c r="A8370" s="294" t="s">
        <v>26953</v>
      </c>
      <c r="B8370" s="294"/>
      <c r="C8370" s="294"/>
      <c r="D8370" s="294"/>
      <c r="E8370" s="294"/>
      <c r="F8370" s="294"/>
    </row>
    <row r="8371">
      <c r="A8371" s="294" t="s">
        <v>26954</v>
      </c>
      <c r="B8371" s="294"/>
      <c r="C8371" s="294"/>
      <c r="D8371" s="294"/>
      <c r="E8371" s="294"/>
      <c r="F8371" s="294"/>
    </row>
    <row r="8372">
      <c r="A8372" s="294" t="s">
        <v>26955</v>
      </c>
      <c r="B8372" s="294"/>
      <c r="C8372" s="294"/>
      <c r="D8372" s="294"/>
      <c r="E8372" s="294"/>
      <c r="F8372" s="294"/>
    </row>
    <row r="8373">
      <c r="A8373" s="294" t="s">
        <v>26956</v>
      </c>
      <c r="B8373" s="294"/>
      <c r="C8373" s="294"/>
      <c r="D8373" s="294"/>
      <c r="E8373" s="294"/>
      <c r="F8373" s="294"/>
    </row>
    <row r="8374">
      <c r="A8374" s="294"/>
      <c r="B8374" s="294"/>
      <c r="C8374" s="294"/>
      <c r="D8374" s="294"/>
      <c r="E8374" s="294"/>
      <c r="F8374" s="294"/>
    </row>
    <row r="8375">
      <c r="A8375" s="294" t="s">
        <v>23889</v>
      </c>
      <c r="B8375" s="294"/>
      <c r="C8375" s="294"/>
      <c r="D8375" s="294"/>
      <c r="E8375" s="294"/>
      <c r="F8375" s="294"/>
    </row>
    <row r="8376">
      <c r="A8376" s="294"/>
      <c r="B8376" s="294"/>
      <c r="C8376" s="294"/>
      <c r="D8376" s="294"/>
      <c r="E8376" s="294"/>
      <c r="F8376" s="294"/>
    </row>
    <row r="8377">
      <c r="A8377" s="294" t="s">
        <v>26957</v>
      </c>
      <c r="B8377" s="294"/>
      <c r="C8377" s="294"/>
      <c r="D8377" s="294"/>
      <c r="E8377" s="294"/>
      <c r="F8377" s="294"/>
    </row>
    <row r="8378">
      <c r="A8378" s="294" t="s">
        <v>26958</v>
      </c>
      <c r="B8378" s="294"/>
      <c r="C8378" s="294"/>
      <c r="D8378" s="294"/>
      <c r="E8378" s="294"/>
      <c r="F8378" s="294"/>
    </row>
    <row r="8379">
      <c r="A8379" s="294" t="s">
        <v>26959</v>
      </c>
      <c r="B8379" s="294"/>
      <c r="C8379" s="294"/>
      <c r="D8379" s="294"/>
      <c r="E8379" s="294"/>
      <c r="F8379" s="294"/>
    </row>
    <row r="8380">
      <c r="A8380" s="294" t="s">
        <v>26960</v>
      </c>
      <c r="B8380" s="294"/>
      <c r="C8380" s="294"/>
      <c r="D8380" s="294"/>
      <c r="E8380" s="294"/>
      <c r="F8380" s="294"/>
    </row>
    <row r="8381">
      <c r="A8381" s="294"/>
      <c r="B8381" s="294"/>
      <c r="C8381" s="294"/>
      <c r="D8381" s="294"/>
      <c r="E8381" s="294"/>
      <c r="F8381" s="294"/>
    </row>
    <row r="8382">
      <c r="A8382" s="294" t="s">
        <v>26961</v>
      </c>
      <c r="B8382" s="294"/>
      <c r="C8382" s="294"/>
      <c r="D8382" s="294"/>
      <c r="E8382" s="294"/>
      <c r="F8382" s="294"/>
    </row>
    <row r="8383">
      <c r="A8383" s="294"/>
      <c r="B8383" s="294"/>
      <c r="C8383" s="294"/>
      <c r="D8383" s="294"/>
      <c r="E8383" s="294"/>
      <c r="F8383" s="294"/>
    </row>
    <row r="8384">
      <c r="A8384" s="294" t="s">
        <v>26962</v>
      </c>
      <c r="B8384" s="294"/>
      <c r="C8384" s="294"/>
      <c r="D8384" s="294"/>
      <c r="E8384" s="294"/>
      <c r="F8384" s="294"/>
    </row>
    <row r="8385">
      <c r="A8385" s="294" t="s">
        <v>26963</v>
      </c>
      <c r="B8385" s="294"/>
      <c r="C8385" s="294"/>
      <c r="D8385" s="294"/>
      <c r="E8385" s="294"/>
      <c r="F8385" s="294"/>
    </row>
    <row r="8386">
      <c r="A8386" s="294" t="s">
        <v>26964</v>
      </c>
      <c r="B8386" s="294"/>
      <c r="C8386" s="294"/>
      <c r="D8386" s="294"/>
      <c r="E8386" s="294"/>
      <c r="F8386" s="294"/>
    </row>
    <row r="8387">
      <c r="A8387" s="294" t="s">
        <v>26965</v>
      </c>
      <c r="B8387" s="294"/>
      <c r="C8387" s="294"/>
      <c r="D8387" s="294"/>
      <c r="E8387" s="294"/>
      <c r="F8387" s="294"/>
    </row>
    <row r="8388">
      <c r="A8388" s="294" t="s">
        <v>26966</v>
      </c>
      <c r="B8388" s="294"/>
      <c r="C8388" s="294"/>
      <c r="D8388" s="294"/>
      <c r="E8388" s="294"/>
      <c r="F8388" s="294"/>
    </row>
    <row r="8389">
      <c r="A8389" s="294" t="s">
        <v>23052</v>
      </c>
      <c r="B8389" s="294"/>
      <c r="C8389" s="294"/>
      <c r="D8389" s="294"/>
      <c r="E8389" s="294"/>
      <c r="F8389" s="294"/>
    </row>
    <row r="8390">
      <c r="A8390" s="294" t="s">
        <v>26967</v>
      </c>
      <c r="B8390" s="294"/>
      <c r="C8390" s="294"/>
      <c r="D8390" s="294"/>
      <c r="E8390" s="294"/>
      <c r="F8390" s="294"/>
    </row>
    <row r="8391">
      <c r="A8391" s="294" t="s">
        <v>26968</v>
      </c>
      <c r="B8391" s="294"/>
      <c r="C8391" s="294"/>
      <c r="D8391" s="294"/>
      <c r="E8391" s="294"/>
      <c r="F8391" s="294"/>
    </row>
    <row r="8392">
      <c r="A8392" s="294" t="s">
        <v>26969</v>
      </c>
      <c r="B8392" s="294"/>
      <c r="C8392" s="294"/>
      <c r="D8392" s="294"/>
      <c r="E8392" s="294"/>
      <c r="F8392" s="294"/>
    </row>
    <row r="8393">
      <c r="A8393" s="294" t="s">
        <v>26970</v>
      </c>
      <c r="B8393" s="294"/>
      <c r="C8393" s="294"/>
      <c r="D8393" s="294"/>
      <c r="E8393" s="294"/>
      <c r="F8393" s="294"/>
    </row>
    <row r="8394">
      <c r="A8394" s="294"/>
      <c r="B8394" s="294"/>
      <c r="C8394" s="294"/>
      <c r="D8394" s="294"/>
      <c r="E8394" s="294"/>
      <c r="F8394" s="294"/>
    </row>
    <row r="8395">
      <c r="A8395" s="294" t="s">
        <v>21312</v>
      </c>
      <c r="B8395" s="294"/>
      <c r="C8395" s="294"/>
      <c r="D8395" s="294"/>
      <c r="E8395" s="294"/>
      <c r="F8395" s="294"/>
    </row>
    <row r="8396">
      <c r="A8396" s="294" t="s">
        <v>26971</v>
      </c>
      <c r="B8396" s="294"/>
      <c r="C8396" s="294"/>
      <c r="D8396" s="294"/>
      <c r="E8396" s="294"/>
      <c r="F8396" s="294"/>
    </row>
    <row r="8397">
      <c r="A8397" s="294" t="s">
        <v>21618</v>
      </c>
      <c r="B8397" s="294"/>
      <c r="C8397" s="294"/>
      <c r="D8397" s="294"/>
      <c r="E8397" s="294"/>
      <c r="F8397" s="294"/>
    </row>
    <row r="8398">
      <c r="A8398" s="294" t="s">
        <v>26972</v>
      </c>
      <c r="B8398" s="294"/>
      <c r="C8398" s="294"/>
      <c r="D8398" s="294"/>
      <c r="E8398" s="294"/>
      <c r="F8398" s="294"/>
    </row>
    <row r="8399">
      <c r="A8399" s="294"/>
      <c r="B8399" s="294"/>
      <c r="C8399" s="294"/>
      <c r="D8399" s="294"/>
      <c r="E8399" s="294"/>
      <c r="F8399" s="294"/>
    </row>
    <row r="8400">
      <c r="A8400" s="294"/>
      <c r="B8400" s="294"/>
      <c r="C8400" s="294"/>
      <c r="D8400" s="294"/>
      <c r="E8400" s="294"/>
      <c r="F8400" s="294"/>
    </row>
    <row r="8401">
      <c r="A8401" s="294" t="s">
        <v>22512</v>
      </c>
      <c r="B8401" s="294"/>
      <c r="C8401" s="294"/>
      <c r="D8401" s="294"/>
      <c r="E8401" s="294"/>
      <c r="F8401" s="294"/>
    </row>
    <row r="8402">
      <c r="A8402" s="294" t="s">
        <v>23459</v>
      </c>
      <c r="B8402" s="294"/>
      <c r="C8402" s="294"/>
      <c r="D8402" s="294"/>
      <c r="E8402" s="294"/>
      <c r="F8402" s="294"/>
    </row>
    <row r="8403">
      <c r="A8403" s="294"/>
      <c r="B8403" s="294"/>
      <c r="C8403" s="294"/>
      <c r="D8403" s="294"/>
      <c r="E8403" s="294"/>
      <c r="F8403" s="294"/>
    </row>
    <row r="8404">
      <c r="A8404" s="294" t="s">
        <v>26973</v>
      </c>
      <c r="B8404" s="294"/>
      <c r="C8404" s="294"/>
      <c r="D8404" s="294"/>
      <c r="E8404" s="294"/>
      <c r="F8404" s="294"/>
    </row>
    <row r="8405">
      <c r="A8405" s="294" t="s">
        <v>26974</v>
      </c>
      <c r="B8405" s="294"/>
      <c r="C8405" s="294"/>
      <c r="D8405" s="294"/>
      <c r="E8405" s="294"/>
      <c r="F8405" s="294"/>
    </row>
    <row r="8406">
      <c r="A8406" s="294" t="s">
        <v>26975</v>
      </c>
      <c r="B8406" s="294"/>
      <c r="C8406" s="294"/>
      <c r="D8406" s="294"/>
      <c r="E8406" s="294"/>
      <c r="F8406" s="294"/>
    </row>
    <row r="8407">
      <c r="A8407" s="294" t="s">
        <v>26976</v>
      </c>
      <c r="B8407" s="294"/>
      <c r="C8407" s="294"/>
      <c r="D8407" s="294"/>
      <c r="E8407" s="294"/>
      <c r="F8407" s="294"/>
    </row>
    <row r="8408">
      <c r="A8408" s="294" t="s">
        <v>26977</v>
      </c>
      <c r="B8408" s="294"/>
      <c r="C8408" s="294"/>
      <c r="D8408" s="294"/>
      <c r="E8408" s="294"/>
      <c r="F8408" s="294"/>
    </row>
    <row r="8409">
      <c r="A8409" s="294" t="s">
        <v>26978</v>
      </c>
      <c r="B8409" s="294"/>
      <c r="C8409" s="294"/>
      <c r="D8409" s="294"/>
      <c r="E8409" s="294"/>
      <c r="F8409" s="294"/>
    </row>
    <row r="8410">
      <c r="A8410" s="294" t="s">
        <v>26979</v>
      </c>
      <c r="B8410" s="294"/>
      <c r="C8410" s="294"/>
      <c r="D8410" s="294"/>
      <c r="E8410" s="294"/>
      <c r="F8410" s="294"/>
    </row>
    <row r="8411">
      <c r="A8411" s="294" t="s">
        <v>26980</v>
      </c>
      <c r="B8411" s="294"/>
      <c r="C8411" s="294"/>
      <c r="D8411" s="294"/>
      <c r="E8411" s="294"/>
      <c r="F8411" s="294"/>
    </row>
    <row r="8412">
      <c r="A8412" s="294" t="s">
        <v>26981</v>
      </c>
      <c r="B8412" s="294"/>
      <c r="C8412" s="294"/>
      <c r="D8412" s="294"/>
      <c r="E8412" s="294"/>
      <c r="F8412" s="294"/>
    </row>
    <row r="8413">
      <c r="A8413" s="294" t="s">
        <v>21892</v>
      </c>
      <c r="B8413" s="294"/>
      <c r="C8413" s="294"/>
      <c r="D8413" s="294"/>
      <c r="E8413" s="294"/>
      <c r="F8413" s="294"/>
    </row>
    <row r="8414">
      <c r="A8414" s="294" t="s">
        <v>26982</v>
      </c>
      <c r="B8414" s="294"/>
      <c r="C8414" s="294"/>
      <c r="D8414" s="294"/>
      <c r="E8414" s="294"/>
      <c r="F8414" s="294"/>
    </row>
    <row r="8415">
      <c r="A8415" s="294" t="s">
        <v>26983</v>
      </c>
      <c r="B8415" s="294"/>
      <c r="C8415" s="294"/>
      <c r="D8415" s="294"/>
      <c r="E8415" s="294"/>
      <c r="F8415" s="294"/>
    </row>
    <row r="8416">
      <c r="A8416" s="294"/>
      <c r="B8416" s="294"/>
      <c r="C8416" s="294"/>
      <c r="D8416" s="294"/>
      <c r="E8416" s="294"/>
      <c r="F8416" s="294"/>
    </row>
    <row r="8417">
      <c r="A8417" s="294" t="s">
        <v>26984</v>
      </c>
      <c r="B8417" s="294"/>
      <c r="C8417" s="294"/>
      <c r="D8417" s="294"/>
      <c r="E8417" s="294"/>
      <c r="F8417" s="294"/>
    </row>
    <row r="8418">
      <c r="A8418" s="294"/>
      <c r="B8418" s="294"/>
      <c r="C8418" s="294"/>
      <c r="D8418" s="294"/>
      <c r="E8418" s="294"/>
      <c r="F8418" s="294"/>
    </row>
    <row r="8419">
      <c r="A8419" s="294" t="s">
        <v>26985</v>
      </c>
      <c r="B8419" s="294"/>
      <c r="C8419" s="294"/>
      <c r="D8419" s="294"/>
      <c r="E8419" s="294"/>
      <c r="F8419" s="294"/>
    </row>
    <row r="8420">
      <c r="A8420" s="294" t="s">
        <v>22612</v>
      </c>
      <c r="B8420" s="294"/>
      <c r="C8420" s="294"/>
      <c r="D8420" s="294"/>
      <c r="E8420" s="294"/>
      <c r="F8420" s="294"/>
    </row>
    <row r="8421">
      <c r="A8421" s="294" t="s">
        <v>26986</v>
      </c>
      <c r="B8421" s="294"/>
      <c r="C8421" s="294"/>
      <c r="D8421" s="294"/>
      <c r="E8421" s="294"/>
      <c r="F8421" s="294"/>
    </row>
    <row r="8422">
      <c r="A8422" s="294" t="s">
        <v>26987</v>
      </c>
      <c r="B8422" s="294"/>
      <c r="C8422" s="294"/>
      <c r="D8422" s="294"/>
      <c r="E8422" s="294"/>
      <c r="F8422" s="294"/>
    </row>
    <row r="8423">
      <c r="A8423" s="294" t="s">
        <v>26988</v>
      </c>
      <c r="B8423" s="294"/>
      <c r="C8423" s="294"/>
      <c r="D8423" s="294"/>
      <c r="E8423" s="294"/>
      <c r="F8423" s="294"/>
    </row>
    <row r="8424">
      <c r="A8424" s="294" t="s">
        <v>26989</v>
      </c>
      <c r="B8424" s="294"/>
      <c r="C8424" s="294"/>
      <c r="D8424" s="294"/>
      <c r="E8424" s="294"/>
      <c r="F8424" s="294"/>
    </row>
    <row r="8425">
      <c r="A8425" s="294" t="s">
        <v>26990</v>
      </c>
      <c r="B8425" s="294"/>
      <c r="C8425" s="294"/>
      <c r="D8425" s="294"/>
      <c r="E8425" s="294"/>
      <c r="F8425" s="294"/>
    </row>
    <row r="8426">
      <c r="A8426" s="294" t="s">
        <v>26991</v>
      </c>
      <c r="B8426" s="294"/>
      <c r="C8426" s="294"/>
      <c r="D8426" s="294"/>
      <c r="E8426" s="294"/>
      <c r="F8426" s="294"/>
    </row>
    <row r="8427">
      <c r="A8427" s="294"/>
      <c r="B8427" s="294"/>
      <c r="C8427" s="294"/>
      <c r="D8427" s="294"/>
      <c r="E8427" s="294"/>
      <c r="F8427" s="294"/>
    </row>
    <row r="8428">
      <c r="A8428" s="294" t="s">
        <v>26992</v>
      </c>
      <c r="B8428" s="294"/>
      <c r="C8428" s="294"/>
      <c r="D8428" s="294"/>
      <c r="E8428" s="294"/>
      <c r="F8428" s="294"/>
    </row>
    <row r="8429">
      <c r="A8429" s="294" t="s">
        <v>24887</v>
      </c>
      <c r="B8429" s="294"/>
      <c r="C8429" s="294"/>
      <c r="D8429" s="294"/>
      <c r="E8429" s="294"/>
      <c r="F8429" s="294"/>
    </row>
    <row r="8430">
      <c r="A8430" s="294"/>
      <c r="B8430" s="294"/>
      <c r="C8430" s="294"/>
      <c r="D8430" s="294"/>
      <c r="E8430" s="294"/>
      <c r="F8430" s="294"/>
    </row>
    <row r="8431">
      <c r="A8431" s="294" t="s">
        <v>26993</v>
      </c>
      <c r="B8431" s="294"/>
      <c r="C8431" s="294"/>
      <c r="D8431" s="294"/>
      <c r="E8431" s="294"/>
      <c r="F8431" s="294"/>
    </row>
    <row r="8432">
      <c r="A8432" s="294" t="s">
        <v>26994</v>
      </c>
      <c r="B8432" s="294"/>
      <c r="C8432" s="294"/>
      <c r="D8432" s="294"/>
      <c r="E8432" s="294"/>
      <c r="F8432" s="294"/>
    </row>
    <row r="8433">
      <c r="A8433" s="294" t="s">
        <v>26995</v>
      </c>
      <c r="B8433" s="294"/>
      <c r="C8433" s="294"/>
      <c r="D8433" s="294"/>
      <c r="E8433" s="294"/>
      <c r="F8433" s="294"/>
    </row>
    <row r="8434">
      <c r="A8434" s="294" t="s">
        <v>26996</v>
      </c>
      <c r="B8434" s="294"/>
      <c r="C8434" s="294"/>
      <c r="D8434" s="294"/>
      <c r="E8434" s="294"/>
      <c r="F8434" s="294"/>
    </row>
    <row r="8435">
      <c r="A8435" s="294" t="s">
        <v>26997</v>
      </c>
      <c r="B8435" s="294"/>
      <c r="C8435" s="294"/>
      <c r="D8435" s="294"/>
      <c r="E8435" s="294"/>
      <c r="F8435" s="294"/>
    </row>
    <row r="8436">
      <c r="A8436" s="294" t="s">
        <v>26998</v>
      </c>
      <c r="B8436" s="294"/>
      <c r="C8436" s="294"/>
      <c r="D8436" s="294"/>
      <c r="E8436" s="294"/>
      <c r="F8436" s="294"/>
    </row>
    <row r="8437">
      <c r="A8437" s="294" t="s">
        <v>21892</v>
      </c>
      <c r="B8437" s="294"/>
      <c r="C8437" s="294"/>
      <c r="D8437" s="294"/>
      <c r="E8437" s="294"/>
      <c r="F8437" s="294"/>
    </row>
    <row r="8438">
      <c r="A8438" s="294" t="s">
        <v>26999</v>
      </c>
      <c r="B8438" s="294"/>
      <c r="C8438" s="294"/>
      <c r="D8438" s="294"/>
      <c r="E8438" s="294"/>
      <c r="F8438" s="294"/>
    </row>
    <row r="8439">
      <c r="A8439" s="294"/>
      <c r="B8439" s="294"/>
      <c r="C8439" s="294"/>
      <c r="D8439" s="294"/>
      <c r="E8439" s="294"/>
      <c r="F8439" s="294"/>
    </row>
    <row r="8440">
      <c r="A8440" s="294" t="s">
        <v>21401</v>
      </c>
      <c r="B8440" s="294"/>
      <c r="C8440" s="294"/>
      <c r="D8440" s="294"/>
      <c r="E8440" s="294"/>
      <c r="F8440" s="294"/>
    </row>
    <row r="8441">
      <c r="A8441" s="294"/>
      <c r="B8441" s="294"/>
      <c r="C8441" s="294"/>
      <c r="D8441" s="294"/>
      <c r="E8441" s="294"/>
      <c r="F8441" s="294"/>
    </row>
    <row r="8442">
      <c r="A8442" s="294" t="s">
        <v>24535</v>
      </c>
      <c r="B8442" s="294"/>
      <c r="C8442" s="294"/>
      <c r="D8442" s="294"/>
      <c r="E8442" s="294"/>
      <c r="F8442" s="294"/>
    </row>
    <row r="8443">
      <c r="A8443" s="294" t="s">
        <v>27000</v>
      </c>
      <c r="B8443" s="294"/>
      <c r="C8443" s="294"/>
      <c r="D8443" s="294"/>
      <c r="E8443" s="294"/>
      <c r="F8443" s="294"/>
    </row>
    <row r="8444">
      <c r="A8444" s="294" t="s">
        <v>27001</v>
      </c>
      <c r="B8444" s="294"/>
      <c r="C8444" s="294"/>
      <c r="D8444" s="294"/>
      <c r="E8444" s="294"/>
      <c r="F8444" s="294"/>
    </row>
    <row r="8445">
      <c r="A8445" s="294" t="s">
        <v>27002</v>
      </c>
      <c r="B8445" s="294"/>
      <c r="C8445" s="294"/>
      <c r="D8445" s="294"/>
      <c r="E8445" s="294"/>
      <c r="F8445" s="294"/>
    </row>
    <row r="8446">
      <c r="A8446" s="294" t="s">
        <v>27003</v>
      </c>
      <c r="B8446" s="294"/>
      <c r="C8446" s="294"/>
      <c r="D8446" s="294"/>
      <c r="E8446" s="294"/>
      <c r="F8446" s="294"/>
    </row>
    <row r="8447">
      <c r="A8447" s="294" t="s">
        <v>27004</v>
      </c>
      <c r="B8447" s="294"/>
      <c r="C8447" s="294"/>
      <c r="D8447" s="294"/>
      <c r="E8447" s="294"/>
      <c r="F8447" s="294"/>
    </row>
    <row r="8448">
      <c r="A8448" s="294" t="s">
        <v>27005</v>
      </c>
      <c r="B8448" s="294"/>
      <c r="C8448" s="294"/>
      <c r="D8448" s="294"/>
      <c r="E8448" s="294"/>
      <c r="F8448" s="294"/>
    </row>
    <row r="8449">
      <c r="A8449" s="294" t="s">
        <v>27006</v>
      </c>
      <c r="B8449" s="294"/>
      <c r="C8449" s="294"/>
      <c r="D8449" s="294"/>
      <c r="E8449" s="294"/>
      <c r="F8449" s="294"/>
    </row>
    <row r="8450">
      <c r="A8450" s="294" t="s">
        <v>27007</v>
      </c>
      <c r="B8450" s="294"/>
      <c r="C8450" s="294"/>
      <c r="D8450" s="294"/>
      <c r="E8450" s="294"/>
      <c r="F8450" s="294"/>
    </row>
    <row r="8451">
      <c r="A8451" s="294" t="s">
        <v>27008</v>
      </c>
      <c r="B8451" s="294"/>
      <c r="C8451" s="294"/>
      <c r="D8451" s="294"/>
      <c r="E8451" s="294"/>
      <c r="F8451" s="294"/>
    </row>
    <row r="8452">
      <c r="A8452" s="294" t="s">
        <v>27009</v>
      </c>
      <c r="B8452" s="294"/>
      <c r="C8452" s="294"/>
      <c r="D8452" s="294"/>
      <c r="E8452" s="294"/>
      <c r="F8452" s="294"/>
    </row>
    <row r="8453">
      <c r="A8453" s="294" t="s">
        <v>27010</v>
      </c>
      <c r="B8453" s="294"/>
      <c r="C8453" s="294"/>
      <c r="D8453" s="294"/>
      <c r="E8453" s="294"/>
      <c r="F8453" s="294"/>
    </row>
    <row r="8454">
      <c r="A8454" s="294" t="s">
        <v>27011</v>
      </c>
      <c r="B8454" s="294"/>
      <c r="C8454" s="294"/>
      <c r="D8454" s="294"/>
      <c r="E8454" s="294"/>
      <c r="F8454" s="294"/>
    </row>
    <row r="8455">
      <c r="A8455" s="294"/>
      <c r="B8455" s="294"/>
      <c r="C8455" s="294"/>
      <c r="D8455" s="294"/>
      <c r="E8455" s="294"/>
      <c r="F8455" s="294"/>
    </row>
    <row r="8456">
      <c r="A8456" s="294" t="s">
        <v>22239</v>
      </c>
      <c r="B8456" s="294"/>
      <c r="C8456" s="294"/>
      <c r="D8456" s="294"/>
      <c r="E8456" s="294"/>
      <c r="F8456" s="294"/>
    </row>
    <row r="8457">
      <c r="A8457" s="294"/>
      <c r="B8457" s="294"/>
      <c r="C8457" s="294"/>
      <c r="D8457" s="294"/>
      <c r="E8457" s="294"/>
      <c r="F8457" s="294"/>
    </row>
    <row r="8458">
      <c r="A8458" s="294" t="s">
        <v>27012</v>
      </c>
      <c r="B8458" s="294"/>
      <c r="C8458" s="294"/>
      <c r="D8458" s="294"/>
      <c r="E8458" s="294"/>
      <c r="F8458" s="294"/>
    </row>
    <row r="8459">
      <c r="A8459" s="294" t="s">
        <v>27013</v>
      </c>
      <c r="B8459" s="294"/>
      <c r="C8459" s="294"/>
      <c r="D8459" s="294"/>
      <c r="E8459" s="294"/>
      <c r="F8459" s="294"/>
    </row>
    <row r="8460">
      <c r="A8460" s="294" t="s">
        <v>27014</v>
      </c>
      <c r="B8460" s="294"/>
      <c r="C8460" s="294"/>
      <c r="D8460" s="294"/>
      <c r="E8460" s="294"/>
      <c r="F8460" s="294"/>
    </row>
    <row r="8461">
      <c r="A8461" s="294"/>
      <c r="B8461" s="294"/>
      <c r="C8461" s="294"/>
      <c r="D8461" s="294"/>
      <c r="E8461" s="294"/>
      <c r="F8461" s="294"/>
    </row>
    <row r="8462">
      <c r="A8462" s="294"/>
      <c r="B8462" s="294"/>
      <c r="C8462" s="294"/>
      <c r="D8462" s="294"/>
      <c r="E8462" s="294"/>
      <c r="F8462" s="294"/>
    </row>
    <row r="8463">
      <c r="A8463" s="294" t="s">
        <v>21304</v>
      </c>
      <c r="B8463" s="294"/>
      <c r="C8463" s="294"/>
      <c r="D8463" s="294"/>
      <c r="E8463" s="294"/>
      <c r="F8463" s="294"/>
    </row>
    <row r="8464">
      <c r="A8464" s="294"/>
      <c r="B8464" s="294"/>
      <c r="C8464" s="294"/>
      <c r="D8464" s="294"/>
      <c r="E8464" s="294"/>
      <c r="F8464" s="294"/>
    </row>
    <row r="8465">
      <c r="A8465" s="294" t="s">
        <v>27015</v>
      </c>
      <c r="B8465" s="294"/>
      <c r="C8465" s="294"/>
      <c r="D8465" s="294"/>
      <c r="E8465" s="294"/>
      <c r="F8465" s="294"/>
    </row>
    <row r="8466">
      <c r="A8466" s="294" t="s">
        <v>27016</v>
      </c>
      <c r="B8466" s="294"/>
      <c r="C8466" s="294"/>
      <c r="D8466" s="294"/>
      <c r="E8466" s="294"/>
      <c r="F8466" s="294"/>
    </row>
    <row r="8467">
      <c r="A8467" s="294" t="s">
        <v>27017</v>
      </c>
      <c r="B8467" s="294"/>
      <c r="C8467" s="294"/>
      <c r="D8467" s="294"/>
      <c r="E8467" s="294"/>
      <c r="F8467" s="294"/>
    </row>
    <row r="8468">
      <c r="A8468" s="294" t="s">
        <v>27018</v>
      </c>
      <c r="B8468" s="294"/>
      <c r="C8468" s="294"/>
      <c r="D8468" s="294"/>
      <c r="E8468" s="294"/>
      <c r="F8468" s="294"/>
    </row>
    <row r="8469">
      <c r="A8469" s="294" t="s">
        <v>27019</v>
      </c>
      <c r="B8469" s="294"/>
      <c r="C8469" s="294"/>
      <c r="D8469" s="294"/>
      <c r="E8469" s="294"/>
      <c r="F8469" s="294"/>
    </row>
    <row r="8470">
      <c r="A8470" s="294" t="s">
        <v>27020</v>
      </c>
      <c r="B8470" s="294"/>
      <c r="C8470" s="294"/>
      <c r="D8470" s="294"/>
      <c r="E8470" s="294"/>
      <c r="F8470" s="294"/>
    </row>
    <row r="8471">
      <c r="A8471" s="294" t="s">
        <v>27021</v>
      </c>
      <c r="B8471" s="294"/>
      <c r="C8471" s="294"/>
      <c r="D8471" s="294"/>
      <c r="E8471" s="294"/>
      <c r="F8471" s="294"/>
    </row>
    <row r="8472">
      <c r="A8472" s="294" t="s">
        <v>27022</v>
      </c>
      <c r="B8472" s="294"/>
      <c r="C8472" s="294"/>
      <c r="D8472" s="294"/>
      <c r="E8472" s="294"/>
      <c r="F8472" s="294"/>
    </row>
    <row r="8473">
      <c r="A8473" s="294" t="s">
        <v>27023</v>
      </c>
      <c r="B8473" s="294"/>
      <c r="C8473" s="294"/>
      <c r="D8473" s="294"/>
      <c r="E8473" s="294"/>
      <c r="F8473" s="294"/>
    </row>
    <row r="8474">
      <c r="A8474" s="294" t="s">
        <v>21312</v>
      </c>
      <c r="B8474" s="294"/>
      <c r="C8474" s="294"/>
      <c r="D8474" s="294"/>
      <c r="E8474" s="294"/>
      <c r="F8474" s="294"/>
    </row>
    <row r="8475">
      <c r="A8475" s="294" t="s">
        <v>27024</v>
      </c>
      <c r="B8475" s="294"/>
      <c r="C8475" s="294"/>
      <c r="D8475" s="294"/>
      <c r="E8475" s="294"/>
      <c r="F8475" s="294"/>
    </row>
    <row r="8476">
      <c r="A8476" s="294" t="s">
        <v>21672</v>
      </c>
      <c r="B8476" s="294"/>
      <c r="C8476" s="294"/>
      <c r="D8476" s="294"/>
      <c r="E8476" s="294"/>
      <c r="F8476" s="294"/>
    </row>
    <row r="8477">
      <c r="A8477" s="294" t="s">
        <v>26972</v>
      </c>
      <c r="B8477" s="294"/>
      <c r="C8477" s="294"/>
      <c r="D8477" s="294"/>
      <c r="E8477" s="294"/>
      <c r="F8477" s="294"/>
    </row>
    <row r="8478">
      <c r="A8478" s="294"/>
      <c r="B8478" s="294"/>
      <c r="C8478" s="294"/>
      <c r="D8478" s="294"/>
      <c r="E8478" s="294"/>
      <c r="F8478" s="294"/>
    </row>
    <row r="8479">
      <c r="A8479" s="294"/>
      <c r="B8479" s="294"/>
      <c r="C8479" s="294"/>
      <c r="D8479" s="294"/>
      <c r="E8479" s="294"/>
      <c r="F8479" s="294"/>
    </row>
    <row r="8480">
      <c r="A8480" s="294" t="s">
        <v>21315</v>
      </c>
      <c r="B8480" s="294"/>
      <c r="C8480" s="294"/>
      <c r="D8480" s="294"/>
      <c r="E8480" s="294"/>
      <c r="F8480" s="294"/>
    </row>
    <row r="8481">
      <c r="A8481" s="294"/>
      <c r="B8481" s="294"/>
      <c r="C8481" s="294"/>
      <c r="D8481" s="294"/>
      <c r="E8481" s="294"/>
      <c r="F8481" s="294"/>
    </row>
    <row r="8482">
      <c r="A8482" s="294" t="s">
        <v>27025</v>
      </c>
      <c r="B8482" s="294"/>
      <c r="C8482" s="294"/>
      <c r="D8482" s="294"/>
      <c r="E8482" s="294"/>
      <c r="F8482" s="294"/>
    </row>
    <row r="8483">
      <c r="A8483" s="294" t="s">
        <v>27026</v>
      </c>
      <c r="B8483" s="294"/>
      <c r="C8483" s="294"/>
      <c r="D8483" s="294"/>
      <c r="E8483" s="294"/>
      <c r="F8483" s="294"/>
    </row>
    <row r="8484">
      <c r="A8484" s="294" t="s">
        <v>27027</v>
      </c>
      <c r="B8484" s="294"/>
      <c r="C8484" s="294"/>
      <c r="D8484" s="294"/>
      <c r="E8484" s="294"/>
      <c r="F8484" s="294"/>
    </row>
    <row r="8485">
      <c r="A8485" s="294" t="s">
        <v>27028</v>
      </c>
      <c r="B8485" s="294"/>
      <c r="C8485" s="294"/>
      <c r="D8485" s="294"/>
      <c r="E8485" s="294"/>
      <c r="F8485" s="294"/>
    </row>
    <row r="8486">
      <c r="A8486" s="294" t="s">
        <v>27029</v>
      </c>
      <c r="B8486" s="294"/>
      <c r="C8486" s="294"/>
      <c r="D8486" s="294"/>
      <c r="E8486" s="294"/>
      <c r="F8486" s="294"/>
    </row>
    <row r="8487">
      <c r="A8487" s="294" t="s">
        <v>27030</v>
      </c>
      <c r="B8487" s="294"/>
      <c r="C8487" s="294"/>
      <c r="D8487" s="294"/>
      <c r="E8487" s="294"/>
      <c r="F8487" s="294"/>
    </row>
    <row r="8488">
      <c r="A8488" s="294"/>
      <c r="B8488" s="294"/>
      <c r="C8488" s="294"/>
      <c r="D8488" s="294"/>
      <c r="E8488" s="294"/>
      <c r="F8488" s="294"/>
    </row>
    <row r="8489">
      <c r="A8489" s="294"/>
      <c r="B8489" s="294"/>
      <c r="C8489" s="294"/>
      <c r="D8489" s="294"/>
      <c r="E8489" s="294"/>
      <c r="F8489" s="294"/>
    </row>
    <row r="8490">
      <c r="A8490" s="294" t="s">
        <v>22281</v>
      </c>
      <c r="B8490" s="294"/>
      <c r="C8490" s="294"/>
      <c r="D8490" s="294"/>
      <c r="E8490" s="294"/>
      <c r="F8490" s="294"/>
    </row>
    <row r="8491">
      <c r="A8491" s="294"/>
      <c r="B8491" s="294"/>
      <c r="C8491" s="294"/>
      <c r="D8491" s="294"/>
      <c r="E8491" s="294"/>
      <c r="F8491" s="294"/>
    </row>
    <row r="8492">
      <c r="A8492" s="294" t="s">
        <v>27031</v>
      </c>
      <c r="B8492" s="294"/>
      <c r="C8492" s="294"/>
      <c r="D8492" s="294"/>
      <c r="E8492" s="294"/>
      <c r="F8492" s="294"/>
    </row>
    <row r="8493">
      <c r="A8493" s="294" t="s">
        <v>27032</v>
      </c>
      <c r="B8493" s="294"/>
      <c r="C8493" s="294"/>
      <c r="D8493" s="294"/>
      <c r="E8493" s="294"/>
      <c r="F8493" s="294"/>
    </row>
    <row r="8494">
      <c r="A8494" s="294" t="s">
        <v>27033</v>
      </c>
      <c r="B8494" s="294"/>
      <c r="C8494" s="294"/>
      <c r="D8494" s="294"/>
      <c r="E8494" s="294"/>
      <c r="F8494" s="294"/>
    </row>
    <row r="8495">
      <c r="A8495" s="294" t="s">
        <v>27034</v>
      </c>
      <c r="B8495" s="294"/>
      <c r="C8495" s="294"/>
      <c r="D8495" s="294"/>
      <c r="E8495" s="294"/>
      <c r="F8495" s="294"/>
    </row>
    <row r="8496">
      <c r="A8496" s="294" t="s">
        <v>27035</v>
      </c>
      <c r="B8496" s="294"/>
      <c r="C8496" s="294"/>
      <c r="D8496" s="294"/>
      <c r="E8496" s="294"/>
      <c r="F8496" s="294"/>
    </row>
    <row r="8497">
      <c r="A8497" s="294" t="s">
        <v>27036</v>
      </c>
      <c r="B8497" s="294"/>
      <c r="C8497" s="294"/>
      <c r="D8497" s="294"/>
      <c r="E8497" s="294"/>
      <c r="F8497" s="294"/>
    </row>
    <row r="8498">
      <c r="A8498" s="294" t="s">
        <v>27037</v>
      </c>
      <c r="B8498" s="294"/>
      <c r="C8498" s="294"/>
      <c r="D8498" s="294"/>
      <c r="E8498" s="294"/>
      <c r="F8498" s="294"/>
    </row>
    <row r="8499">
      <c r="A8499" s="294" t="s">
        <v>27038</v>
      </c>
      <c r="B8499" s="294"/>
      <c r="C8499" s="294"/>
      <c r="D8499" s="294"/>
      <c r="E8499" s="294"/>
      <c r="F8499" s="294"/>
    </row>
    <row r="8500">
      <c r="A8500" s="294"/>
      <c r="B8500" s="294"/>
      <c r="C8500" s="294"/>
      <c r="D8500" s="294"/>
      <c r="E8500" s="294"/>
      <c r="F8500" s="294"/>
    </row>
    <row r="8501">
      <c r="A8501" s="294" t="s">
        <v>27039</v>
      </c>
      <c r="B8501" s="294"/>
      <c r="C8501" s="294"/>
      <c r="D8501" s="294"/>
      <c r="E8501" s="294"/>
      <c r="F8501" s="294"/>
    </row>
    <row r="8502">
      <c r="A8502" s="294"/>
      <c r="B8502" s="294"/>
      <c r="C8502" s="294"/>
      <c r="D8502" s="294"/>
      <c r="E8502" s="294"/>
      <c r="F8502" s="294"/>
    </row>
    <row r="8503">
      <c r="A8503" s="294" t="s">
        <v>27040</v>
      </c>
      <c r="B8503" s="294"/>
      <c r="C8503" s="294"/>
      <c r="D8503" s="294"/>
      <c r="E8503" s="294"/>
      <c r="F8503" s="294"/>
    </row>
    <row r="8504">
      <c r="A8504" s="294" t="s">
        <v>27041</v>
      </c>
      <c r="B8504" s="294"/>
      <c r="C8504" s="294"/>
      <c r="D8504" s="294"/>
      <c r="E8504" s="294"/>
      <c r="F8504" s="294"/>
    </row>
    <row r="8505">
      <c r="A8505" s="294" t="s">
        <v>27042</v>
      </c>
      <c r="B8505" s="294"/>
      <c r="C8505" s="294"/>
      <c r="D8505" s="294"/>
      <c r="E8505" s="294"/>
      <c r="F8505" s="294"/>
    </row>
    <row r="8506">
      <c r="A8506" s="294" t="s">
        <v>27043</v>
      </c>
      <c r="B8506" s="294"/>
      <c r="C8506" s="294"/>
      <c r="D8506" s="294"/>
      <c r="E8506" s="294"/>
      <c r="F8506" s="294"/>
    </row>
    <row r="8507">
      <c r="A8507" s="294"/>
      <c r="B8507" s="294"/>
      <c r="C8507" s="294"/>
      <c r="D8507" s="294"/>
      <c r="E8507" s="294"/>
      <c r="F8507" s="294"/>
    </row>
    <row r="8508">
      <c r="A8508" s="294" t="s">
        <v>21344</v>
      </c>
      <c r="B8508" s="294"/>
      <c r="C8508" s="294"/>
      <c r="D8508" s="294"/>
      <c r="E8508" s="294"/>
      <c r="F8508" s="294"/>
    </row>
    <row r="8509">
      <c r="A8509" s="294" t="s">
        <v>25548</v>
      </c>
      <c r="B8509" s="294"/>
      <c r="C8509" s="294"/>
      <c r="D8509" s="294"/>
      <c r="E8509" s="294"/>
      <c r="F8509" s="294"/>
    </row>
    <row r="8510">
      <c r="A8510" s="294"/>
      <c r="B8510" s="294"/>
      <c r="C8510" s="294"/>
      <c r="D8510" s="294"/>
      <c r="E8510" s="294"/>
      <c r="F8510" s="294"/>
    </row>
    <row r="8511">
      <c r="A8511" s="294" t="s">
        <v>27044</v>
      </c>
      <c r="B8511" s="294"/>
      <c r="C8511" s="294"/>
      <c r="D8511" s="294"/>
      <c r="E8511" s="294"/>
      <c r="F8511" s="294"/>
    </row>
    <row r="8512">
      <c r="A8512" s="294" t="s">
        <v>27045</v>
      </c>
      <c r="B8512" s="294"/>
      <c r="C8512" s="294"/>
      <c r="D8512" s="294"/>
      <c r="E8512" s="294"/>
      <c r="F8512" s="294"/>
    </row>
    <row r="8513">
      <c r="A8513" s="294" t="s">
        <v>27046</v>
      </c>
      <c r="B8513" s="294"/>
      <c r="C8513" s="294"/>
      <c r="D8513" s="294"/>
      <c r="E8513" s="294"/>
      <c r="F8513" s="294"/>
    </row>
    <row r="8514">
      <c r="A8514" s="294" t="s">
        <v>27047</v>
      </c>
      <c r="B8514" s="294"/>
      <c r="C8514" s="294"/>
      <c r="D8514" s="294"/>
      <c r="E8514" s="294"/>
      <c r="F8514" s="294"/>
    </row>
    <row r="8515">
      <c r="A8515" s="294"/>
      <c r="B8515" s="294"/>
      <c r="C8515" s="294"/>
      <c r="D8515" s="294"/>
      <c r="E8515" s="294"/>
      <c r="F8515" s="294"/>
    </row>
    <row r="8516">
      <c r="A8516" s="294" t="s">
        <v>22156</v>
      </c>
      <c r="B8516" s="294"/>
      <c r="C8516" s="294"/>
      <c r="D8516" s="294"/>
      <c r="E8516" s="294"/>
      <c r="F8516" s="294"/>
    </row>
    <row r="8517">
      <c r="A8517" s="294"/>
      <c r="B8517" s="294"/>
      <c r="C8517" s="294"/>
      <c r="D8517" s="294"/>
      <c r="E8517" s="294"/>
      <c r="F8517" s="294"/>
    </row>
    <row r="8518">
      <c r="A8518" s="294" t="s">
        <v>27048</v>
      </c>
      <c r="B8518" s="294"/>
      <c r="C8518" s="294"/>
      <c r="D8518" s="294"/>
      <c r="E8518" s="294"/>
      <c r="F8518" s="294"/>
    </row>
    <row r="8519">
      <c r="A8519" s="294" t="s">
        <v>27049</v>
      </c>
      <c r="B8519" s="294"/>
      <c r="C8519" s="294"/>
      <c r="D8519" s="294"/>
      <c r="E8519" s="294"/>
      <c r="F8519" s="294"/>
    </row>
    <row r="8520">
      <c r="A8520" s="294" t="s">
        <v>27050</v>
      </c>
      <c r="B8520" s="294"/>
      <c r="C8520" s="294"/>
      <c r="D8520" s="294"/>
      <c r="E8520" s="294"/>
      <c r="F8520" s="294"/>
    </row>
    <row r="8521">
      <c r="A8521" s="294" t="s">
        <v>27051</v>
      </c>
      <c r="B8521" s="294"/>
      <c r="C8521" s="294"/>
      <c r="D8521" s="294"/>
      <c r="E8521" s="294"/>
      <c r="F8521" s="294"/>
    </row>
    <row r="8522">
      <c r="A8522" s="294"/>
      <c r="B8522" s="294"/>
      <c r="C8522" s="294"/>
      <c r="D8522" s="294"/>
      <c r="E8522" s="294"/>
      <c r="F8522" s="294"/>
    </row>
    <row r="8523">
      <c r="A8523" s="294"/>
      <c r="B8523" s="294"/>
      <c r="C8523" s="294"/>
      <c r="D8523" s="294"/>
      <c r="E8523" s="294"/>
      <c r="F8523" s="294"/>
    </row>
    <row r="8524">
      <c r="A8524" s="294" t="s">
        <v>27052</v>
      </c>
      <c r="B8524" s="294"/>
      <c r="C8524" s="294"/>
      <c r="D8524" s="294"/>
      <c r="E8524" s="294"/>
      <c r="F8524" s="294"/>
    </row>
    <row r="8525">
      <c r="A8525" s="294"/>
      <c r="B8525" s="294"/>
      <c r="C8525" s="294"/>
      <c r="D8525" s="294"/>
      <c r="E8525" s="294"/>
      <c r="F8525" s="294"/>
    </row>
    <row r="8526">
      <c r="A8526" s="294" t="s">
        <v>27053</v>
      </c>
      <c r="B8526" s="294"/>
      <c r="C8526" s="294"/>
      <c r="D8526" s="294"/>
      <c r="E8526" s="294"/>
      <c r="F8526" s="294"/>
    </row>
    <row r="8527">
      <c r="A8527" s="294" t="s">
        <v>27054</v>
      </c>
      <c r="B8527" s="294"/>
      <c r="C8527" s="294"/>
      <c r="D8527" s="294"/>
      <c r="E8527" s="294"/>
      <c r="F8527" s="294"/>
    </row>
    <row r="8528">
      <c r="A8528" s="294" t="s">
        <v>27055</v>
      </c>
      <c r="B8528" s="294"/>
      <c r="C8528" s="294"/>
      <c r="D8528" s="294"/>
      <c r="E8528" s="294"/>
      <c r="F8528" s="294"/>
    </row>
    <row r="8529">
      <c r="A8529" s="294" t="s">
        <v>27056</v>
      </c>
      <c r="B8529" s="294"/>
      <c r="C8529" s="294"/>
      <c r="D8529" s="294"/>
      <c r="E8529" s="294"/>
      <c r="F8529" s="294"/>
    </row>
    <row r="8530">
      <c r="A8530" s="294" t="s">
        <v>23208</v>
      </c>
      <c r="B8530" s="294"/>
      <c r="C8530" s="294"/>
      <c r="D8530" s="294"/>
      <c r="E8530" s="294"/>
      <c r="F8530" s="294"/>
    </row>
    <row r="8531">
      <c r="A8531" s="294" t="s">
        <v>27057</v>
      </c>
      <c r="B8531" s="294"/>
      <c r="C8531" s="294"/>
      <c r="D8531" s="294"/>
      <c r="E8531" s="294"/>
      <c r="F8531" s="294"/>
    </row>
    <row r="8532">
      <c r="A8532" s="294" t="s">
        <v>27058</v>
      </c>
      <c r="B8532" s="294"/>
      <c r="C8532" s="294"/>
      <c r="D8532" s="294"/>
      <c r="E8532" s="294"/>
      <c r="F8532" s="294"/>
    </row>
    <row r="8533">
      <c r="A8533" s="294" t="s">
        <v>27059</v>
      </c>
      <c r="B8533" s="294"/>
      <c r="C8533" s="294"/>
      <c r="D8533" s="294"/>
      <c r="E8533" s="294"/>
      <c r="F8533" s="294"/>
    </row>
    <row r="8534">
      <c r="A8534" s="294" t="s">
        <v>22873</v>
      </c>
      <c r="B8534" s="294"/>
      <c r="C8534" s="294"/>
      <c r="D8534" s="294"/>
      <c r="E8534" s="294"/>
      <c r="F8534" s="294"/>
    </row>
    <row r="8535">
      <c r="A8535" s="294" t="s">
        <v>27060</v>
      </c>
      <c r="B8535" s="294"/>
      <c r="C8535" s="294"/>
      <c r="D8535" s="294"/>
      <c r="E8535" s="294"/>
      <c r="F8535" s="294"/>
    </row>
    <row r="8536">
      <c r="A8536" s="294" t="s">
        <v>27061</v>
      </c>
      <c r="B8536" s="294"/>
      <c r="C8536" s="294"/>
      <c r="D8536" s="294"/>
      <c r="E8536" s="294"/>
      <c r="F8536" s="294"/>
    </row>
    <row r="8537">
      <c r="A8537" s="294" t="s">
        <v>27062</v>
      </c>
      <c r="B8537" s="294"/>
      <c r="C8537" s="294"/>
      <c r="D8537" s="294"/>
      <c r="E8537" s="294"/>
      <c r="F8537" s="294"/>
    </row>
    <row r="8538">
      <c r="A8538" s="294" t="s">
        <v>21312</v>
      </c>
      <c r="B8538" s="294"/>
      <c r="C8538" s="294"/>
      <c r="D8538" s="294"/>
      <c r="E8538" s="294"/>
      <c r="F8538" s="294"/>
    </row>
    <row r="8539">
      <c r="A8539" s="294" t="s">
        <v>27063</v>
      </c>
      <c r="B8539" s="294"/>
      <c r="C8539" s="294"/>
      <c r="D8539" s="294"/>
      <c r="E8539" s="294"/>
      <c r="F8539" s="294"/>
    </row>
    <row r="8540">
      <c r="A8540" s="294" t="s">
        <v>27064</v>
      </c>
      <c r="B8540" s="294"/>
      <c r="C8540" s="294"/>
      <c r="D8540" s="294"/>
      <c r="E8540" s="294"/>
      <c r="F8540" s="294"/>
    </row>
    <row r="8541">
      <c r="A8541" s="294" t="s">
        <v>27065</v>
      </c>
      <c r="B8541" s="294"/>
      <c r="C8541" s="294"/>
      <c r="D8541" s="294"/>
      <c r="E8541" s="294"/>
      <c r="F8541" s="294"/>
    </row>
    <row r="8542">
      <c r="A8542" s="294" t="s">
        <v>27066</v>
      </c>
      <c r="B8542" s="294"/>
      <c r="C8542" s="294"/>
      <c r="D8542" s="294"/>
      <c r="E8542" s="294"/>
      <c r="F8542" s="294"/>
    </row>
    <row r="8543">
      <c r="A8543" s="294" t="s">
        <v>27067</v>
      </c>
      <c r="B8543" s="294"/>
      <c r="C8543" s="294"/>
      <c r="D8543" s="294"/>
      <c r="E8543" s="294"/>
      <c r="F8543" s="294"/>
    </row>
    <row r="8544">
      <c r="A8544" s="294" t="s">
        <v>27068</v>
      </c>
      <c r="B8544" s="294"/>
      <c r="C8544" s="294"/>
      <c r="D8544" s="294"/>
      <c r="E8544" s="294"/>
      <c r="F8544" s="294"/>
    </row>
    <row r="8545">
      <c r="A8545" s="294" t="s">
        <v>27069</v>
      </c>
      <c r="B8545" s="294"/>
      <c r="C8545" s="294"/>
      <c r="D8545" s="294"/>
      <c r="E8545" s="294"/>
      <c r="F8545" s="294"/>
    </row>
    <row r="8546">
      <c r="A8546" s="294" t="s">
        <v>27070</v>
      </c>
      <c r="B8546" s="294"/>
      <c r="C8546" s="294"/>
      <c r="D8546" s="294"/>
      <c r="E8546" s="294"/>
      <c r="F8546" s="294"/>
    </row>
    <row r="8547">
      <c r="A8547" s="294" t="s">
        <v>27071</v>
      </c>
      <c r="B8547" s="294"/>
      <c r="C8547" s="294"/>
      <c r="D8547" s="294"/>
      <c r="E8547" s="294"/>
      <c r="F8547" s="294"/>
    </row>
    <row r="8548">
      <c r="A8548" s="294" t="s">
        <v>27072</v>
      </c>
      <c r="B8548" s="294"/>
      <c r="C8548" s="294"/>
      <c r="D8548" s="294"/>
      <c r="E8548" s="294"/>
      <c r="F8548" s="294"/>
    </row>
    <row r="8549">
      <c r="A8549" s="294" t="s">
        <v>27073</v>
      </c>
      <c r="B8549" s="294"/>
      <c r="C8549" s="294"/>
      <c r="D8549" s="294"/>
      <c r="E8549" s="294"/>
      <c r="F8549" s="294"/>
    </row>
    <row r="8550">
      <c r="A8550" s="294" t="s">
        <v>27074</v>
      </c>
      <c r="B8550" s="294"/>
      <c r="C8550" s="294"/>
      <c r="D8550" s="294"/>
      <c r="E8550" s="294"/>
      <c r="F8550" s="294"/>
    </row>
    <row r="8551">
      <c r="A8551" s="294" t="s">
        <v>21618</v>
      </c>
      <c r="B8551" s="294"/>
      <c r="C8551" s="294"/>
      <c r="D8551" s="294"/>
      <c r="E8551" s="294"/>
      <c r="F8551" s="294"/>
    </row>
    <row r="8552">
      <c r="A8552" s="294" t="s">
        <v>27075</v>
      </c>
      <c r="B8552" s="294"/>
      <c r="C8552" s="294"/>
      <c r="D8552" s="294"/>
      <c r="E8552" s="294"/>
      <c r="F8552" s="294"/>
    </row>
    <row r="8553">
      <c r="A8553" s="294"/>
      <c r="B8553" s="294"/>
      <c r="C8553" s="294"/>
      <c r="D8553" s="294"/>
      <c r="E8553" s="294"/>
      <c r="F8553" s="294"/>
    </row>
    <row r="8554">
      <c r="A8554" s="294" t="s">
        <v>22602</v>
      </c>
      <c r="B8554" s="294"/>
      <c r="C8554" s="294"/>
      <c r="D8554" s="294"/>
      <c r="E8554" s="294"/>
      <c r="F8554" s="294"/>
    </row>
    <row r="8555">
      <c r="A8555" s="294" t="s">
        <v>26868</v>
      </c>
      <c r="B8555" s="294"/>
      <c r="C8555" s="294"/>
      <c r="D8555" s="294"/>
      <c r="E8555" s="294"/>
      <c r="F8555" s="294"/>
    </row>
    <row r="8556">
      <c r="A8556" s="294"/>
      <c r="B8556" s="294"/>
      <c r="C8556" s="294"/>
      <c r="D8556" s="294"/>
      <c r="E8556" s="294"/>
      <c r="F8556" s="294"/>
    </row>
    <row r="8557">
      <c r="A8557" s="294" t="s">
        <v>27076</v>
      </c>
      <c r="B8557" s="294"/>
      <c r="C8557" s="294"/>
      <c r="D8557" s="294"/>
      <c r="E8557" s="294"/>
      <c r="F8557" s="294"/>
    </row>
    <row r="8558">
      <c r="A8558" s="294" t="s">
        <v>27077</v>
      </c>
      <c r="B8558" s="294"/>
      <c r="C8558" s="294"/>
      <c r="D8558" s="294"/>
      <c r="E8558" s="294"/>
      <c r="F8558" s="294"/>
    </row>
    <row r="8559">
      <c r="A8559" s="294" t="s">
        <v>27078</v>
      </c>
      <c r="B8559" s="294"/>
      <c r="C8559" s="294"/>
      <c r="D8559" s="294"/>
      <c r="E8559" s="294"/>
      <c r="F8559" s="294"/>
    </row>
    <row r="8560">
      <c r="A8560" s="294" t="s">
        <v>27079</v>
      </c>
      <c r="B8560" s="294"/>
      <c r="C8560" s="294"/>
      <c r="D8560" s="294"/>
      <c r="E8560" s="294"/>
      <c r="F8560" s="294"/>
    </row>
    <row r="8561">
      <c r="A8561" s="294" t="s">
        <v>27080</v>
      </c>
      <c r="B8561" s="294"/>
      <c r="C8561" s="294"/>
      <c r="D8561" s="294"/>
      <c r="E8561" s="294"/>
      <c r="F8561" s="294"/>
    </row>
    <row r="8562">
      <c r="A8562" s="294" t="s">
        <v>27081</v>
      </c>
      <c r="B8562" s="294"/>
      <c r="C8562" s="294"/>
      <c r="D8562" s="294"/>
      <c r="E8562" s="294"/>
      <c r="F8562" s="294"/>
    </row>
    <row r="8563">
      <c r="A8563" s="294" t="s">
        <v>27082</v>
      </c>
      <c r="B8563" s="294"/>
      <c r="C8563" s="294"/>
      <c r="D8563" s="294"/>
      <c r="E8563" s="294"/>
      <c r="F8563" s="294"/>
    </row>
    <row r="8564">
      <c r="A8564" s="294" t="s">
        <v>27083</v>
      </c>
      <c r="B8564" s="294"/>
      <c r="C8564" s="294"/>
      <c r="D8564" s="294"/>
      <c r="E8564" s="294"/>
      <c r="F8564" s="294"/>
    </row>
    <row r="8565">
      <c r="A8565" s="294" t="s">
        <v>27084</v>
      </c>
      <c r="B8565" s="294"/>
      <c r="C8565" s="294"/>
      <c r="D8565" s="294"/>
      <c r="E8565" s="294"/>
      <c r="F8565" s="294"/>
    </row>
    <row r="8566">
      <c r="A8566" s="294" t="s">
        <v>27085</v>
      </c>
      <c r="B8566" s="294"/>
      <c r="C8566" s="294"/>
      <c r="D8566" s="294"/>
      <c r="E8566" s="294"/>
      <c r="F8566" s="294"/>
    </row>
    <row r="8567">
      <c r="A8567" s="294" t="s">
        <v>27086</v>
      </c>
      <c r="B8567" s="294"/>
      <c r="C8567" s="294"/>
      <c r="D8567" s="294"/>
      <c r="E8567" s="294"/>
      <c r="F8567" s="294"/>
    </row>
    <row r="8568">
      <c r="A8568" s="294" t="s">
        <v>27087</v>
      </c>
      <c r="B8568" s="294"/>
      <c r="C8568" s="294"/>
      <c r="D8568" s="294"/>
      <c r="E8568" s="294"/>
      <c r="F8568" s="294"/>
    </row>
    <row r="8569">
      <c r="A8569" s="294"/>
      <c r="B8569" s="294"/>
      <c r="C8569" s="294"/>
      <c r="D8569" s="294"/>
      <c r="E8569" s="294"/>
      <c r="F8569" s="294"/>
    </row>
    <row r="8570">
      <c r="A8570" s="294" t="s">
        <v>27088</v>
      </c>
      <c r="B8570" s="294"/>
      <c r="C8570" s="294"/>
      <c r="D8570" s="294"/>
      <c r="E8570" s="294"/>
      <c r="F8570" s="294"/>
    </row>
    <row r="8571">
      <c r="A8571" s="294"/>
      <c r="B8571" s="294"/>
      <c r="C8571" s="294"/>
      <c r="D8571" s="294"/>
      <c r="E8571" s="294"/>
      <c r="F8571" s="294"/>
    </row>
    <row r="8572">
      <c r="A8572" s="294" t="s">
        <v>27089</v>
      </c>
      <c r="B8572" s="294"/>
      <c r="C8572" s="294"/>
      <c r="D8572" s="294"/>
      <c r="E8572" s="294"/>
      <c r="F8572" s="294"/>
    </row>
    <row r="8573">
      <c r="A8573" s="294" t="s">
        <v>23162</v>
      </c>
      <c r="B8573" s="294"/>
      <c r="C8573" s="294"/>
      <c r="D8573" s="294"/>
      <c r="E8573" s="294"/>
      <c r="F8573" s="294"/>
    </row>
    <row r="8574">
      <c r="A8574" s="294" t="s">
        <v>27090</v>
      </c>
      <c r="B8574" s="294"/>
      <c r="C8574" s="294"/>
      <c r="D8574" s="294"/>
      <c r="E8574" s="294"/>
      <c r="F8574" s="294"/>
    </row>
    <row r="8575">
      <c r="A8575" s="294" t="s">
        <v>27091</v>
      </c>
      <c r="B8575" s="294"/>
      <c r="C8575" s="294"/>
      <c r="D8575" s="294"/>
      <c r="E8575" s="294"/>
      <c r="F8575" s="294"/>
    </row>
    <row r="8576">
      <c r="A8576" s="294" t="s">
        <v>27092</v>
      </c>
      <c r="B8576" s="294"/>
      <c r="C8576" s="294"/>
      <c r="D8576" s="294"/>
      <c r="E8576" s="294"/>
      <c r="F8576" s="294"/>
    </row>
    <row r="8577">
      <c r="A8577" s="294" t="s">
        <v>27093</v>
      </c>
      <c r="B8577" s="294"/>
      <c r="C8577" s="294"/>
      <c r="D8577" s="294"/>
      <c r="E8577" s="294"/>
      <c r="F8577" s="294"/>
    </row>
    <row r="8578">
      <c r="A8578" s="294" t="s">
        <v>27094</v>
      </c>
      <c r="B8578" s="294"/>
      <c r="C8578" s="294"/>
      <c r="D8578" s="294"/>
      <c r="E8578" s="294"/>
      <c r="F8578" s="294"/>
    </row>
    <row r="8579">
      <c r="A8579" s="294"/>
      <c r="B8579" s="294"/>
      <c r="C8579" s="294"/>
      <c r="D8579" s="294"/>
      <c r="E8579" s="294"/>
      <c r="F8579" s="294"/>
    </row>
    <row r="8580">
      <c r="A8580" s="294"/>
      <c r="B8580" s="294"/>
      <c r="C8580" s="294"/>
      <c r="D8580" s="294"/>
      <c r="E8580" s="294"/>
      <c r="F8580" s="294"/>
    </row>
    <row r="8581">
      <c r="A8581" s="294"/>
      <c r="B8581" s="294"/>
      <c r="C8581" s="294"/>
      <c r="D8581" s="294"/>
      <c r="E8581" s="294"/>
      <c r="F8581" s="294"/>
    </row>
    <row r="8582">
      <c r="A8582" s="294" t="s">
        <v>21945</v>
      </c>
      <c r="B8582" s="294"/>
      <c r="C8582" s="294"/>
      <c r="D8582" s="294"/>
      <c r="E8582" s="294"/>
      <c r="F8582" s="294"/>
    </row>
    <row r="8583">
      <c r="A8583" s="294" t="s">
        <v>22618</v>
      </c>
      <c r="B8583" s="294"/>
      <c r="C8583" s="294"/>
      <c r="D8583" s="294"/>
      <c r="E8583" s="294"/>
      <c r="F8583" s="294"/>
    </row>
    <row r="8584">
      <c r="A8584" s="294"/>
      <c r="B8584" s="294"/>
      <c r="C8584" s="294"/>
      <c r="D8584" s="294"/>
      <c r="E8584" s="294"/>
      <c r="F8584" s="294"/>
    </row>
    <row r="8585">
      <c r="A8585" s="294" t="s">
        <v>27095</v>
      </c>
      <c r="B8585" s="294"/>
      <c r="C8585" s="294"/>
      <c r="D8585" s="294"/>
      <c r="E8585" s="294"/>
      <c r="F8585" s="294"/>
    </row>
    <row r="8586">
      <c r="A8586" s="294" t="s">
        <v>27096</v>
      </c>
      <c r="B8586" s="294"/>
      <c r="C8586" s="294"/>
      <c r="D8586" s="294"/>
      <c r="E8586" s="294"/>
      <c r="F8586" s="294"/>
    </row>
    <row r="8587">
      <c r="A8587" s="294" t="s">
        <v>27097</v>
      </c>
      <c r="B8587" s="294"/>
      <c r="C8587" s="294"/>
      <c r="D8587" s="294"/>
      <c r="E8587" s="294"/>
      <c r="F8587" s="294"/>
    </row>
    <row r="8588">
      <c r="A8588" s="294" t="s">
        <v>27098</v>
      </c>
      <c r="B8588" s="294"/>
      <c r="C8588" s="294"/>
      <c r="D8588" s="294"/>
      <c r="E8588" s="294"/>
      <c r="F8588" s="294"/>
    </row>
    <row r="8589">
      <c r="A8589" s="294" t="s">
        <v>27099</v>
      </c>
      <c r="B8589" s="294"/>
      <c r="C8589" s="294"/>
      <c r="D8589" s="294"/>
      <c r="E8589" s="294"/>
      <c r="F8589" s="294"/>
    </row>
    <row r="8590">
      <c r="A8590" s="294" t="s">
        <v>27100</v>
      </c>
      <c r="B8590" s="294"/>
      <c r="C8590" s="294"/>
      <c r="D8590" s="294"/>
      <c r="E8590" s="294"/>
      <c r="F8590" s="294"/>
    </row>
    <row r="8591">
      <c r="A8591" s="294"/>
      <c r="B8591" s="294"/>
      <c r="C8591" s="294"/>
      <c r="D8591" s="294"/>
      <c r="E8591" s="294"/>
      <c r="F8591" s="294"/>
    </row>
    <row r="8592">
      <c r="A8592" s="294" t="s">
        <v>21401</v>
      </c>
      <c r="B8592" s="294"/>
      <c r="C8592" s="294"/>
      <c r="D8592" s="294"/>
      <c r="E8592" s="294"/>
      <c r="F8592" s="294"/>
    </row>
    <row r="8593">
      <c r="A8593" s="294"/>
      <c r="B8593" s="294"/>
      <c r="C8593" s="294"/>
      <c r="D8593" s="294"/>
      <c r="E8593" s="294"/>
      <c r="F8593" s="294"/>
    </row>
    <row r="8594">
      <c r="A8594" s="294" t="s">
        <v>27101</v>
      </c>
      <c r="B8594" s="294"/>
      <c r="C8594" s="294"/>
      <c r="D8594" s="294"/>
      <c r="E8594" s="294"/>
      <c r="F8594" s="294"/>
    </row>
    <row r="8595">
      <c r="A8595" s="294" t="s">
        <v>27102</v>
      </c>
      <c r="B8595" s="294"/>
      <c r="C8595" s="294"/>
      <c r="D8595" s="294"/>
      <c r="E8595" s="294"/>
      <c r="F8595" s="294"/>
    </row>
    <row r="8596">
      <c r="A8596" s="294" t="s">
        <v>27103</v>
      </c>
      <c r="B8596" s="294"/>
      <c r="C8596" s="294"/>
      <c r="D8596" s="294"/>
      <c r="E8596" s="294"/>
      <c r="F8596" s="294"/>
    </row>
    <row r="8597">
      <c r="A8597" s="294" t="s">
        <v>27104</v>
      </c>
      <c r="B8597" s="294"/>
      <c r="C8597" s="294"/>
      <c r="D8597" s="294"/>
      <c r="E8597" s="294"/>
      <c r="F8597" s="294"/>
    </row>
    <row r="8598">
      <c r="A8598" s="294" t="s">
        <v>27105</v>
      </c>
      <c r="B8598" s="294"/>
      <c r="C8598" s="294"/>
      <c r="D8598" s="294"/>
      <c r="E8598" s="294"/>
      <c r="F8598" s="294"/>
    </row>
    <row r="8599">
      <c r="A8599" s="294" t="s">
        <v>27106</v>
      </c>
      <c r="B8599" s="294"/>
      <c r="C8599" s="294"/>
      <c r="D8599" s="294"/>
      <c r="E8599" s="294"/>
      <c r="F8599" s="294"/>
    </row>
    <row r="8600">
      <c r="A8600" s="294" t="s">
        <v>27107</v>
      </c>
      <c r="B8600" s="294"/>
      <c r="C8600" s="294"/>
      <c r="D8600" s="294"/>
      <c r="E8600" s="294"/>
      <c r="F8600" s="294"/>
    </row>
    <row r="8601">
      <c r="A8601" s="294" t="s">
        <v>27108</v>
      </c>
      <c r="B8601" s="294"/>
      <c r="C8601" s="294"/>
      <c r="D8601" s="294"/>
      <c r="E8601" s="294"/>
      <c r="F8601" s="294"/>
    </row>
    <row r="8602">
      <c r="A8602" s="294"/>
      <c r="B8602" s="294"/>
      <c r="C8602" s="294"/>
      <c r="D8602" s="294"/>
      <c r="E8602" s="294"/>
      <c r="F8602" s="294"/>
    </row>
    <row r="8603">
      <c r="A8603" s="294" t="s">
        <v>21407</v>
      </c>
      <c r="B8603" s="294"/>
      <c r="C8603" s="294"/>
      <c r="D8603" s="294"/>
      <c r="E8603" s="294"/>
      <c r="F8603" s="294"/>
    </row>
    <row r="8604">
      <c r="A8604" s="294"/>
      <c r="B8604" s="294"/>
      <c r="C8604" s="294"/>
      <c r="D8604" s="294"/>
      <c r="E8604" s="294"/>
      <c r="F8604" s="294"/>
    </row>
    <row r="8605">
      <c r="A8605" s="294" t="s">
        <v>27109</v>
      </c>
      <c r="B8605" s="294"/>
      <c r="C8605" s="294"/>
      <c r="D8605" s="294"/>
      <c r="E8605" s="294"/>
      <c r="F8605" s="294"/>
    </row>
    <row r="8606">
      <c r="A8606" s="294" t="s">
        <v>27110</v>
      </c>
      <c r="B8606" s="294"/>
      <c r="C8606" s="294"/>
      <c r="D8606" s="294"/>
      <c r="E8606" s="294"/>
      <c r="F8606" s="294"/>
    </row>
    <row r="8607">
      <c r="A8607" s="294" t="s">
        <v>27111</v>
      </c>
      <c r="B8607" s="294"/>
      <c r="C8607" s="294"/>
      <c r="D8607" s="294"/>
      <c r="E8607" s="294"/>
      <c r="F8607" s="294"/>
    </row>
    <row r="8608">
      <c r="A8608" s="294" t="s">
        <v>27112</v>
      </c>
      <c r="B8608" s="294"/>
      <c r="C8608" s="294"/>
      <c r="D8608" s="294"/>
      <c r="E8608" s="294"/>
      <c r="F8608" s="294"/>
    </row>
    <row r="8609">
      <c r="A8609" s="294" t="s">
        <v>27113</v>
      </c>
      <c r="B8609" s="294"/>
      <c r="C8609" s="294"/>
      <c r="D8609" s="294"/>
      <c r="E8609" s="294"/>
      <c r="F8609" s="294"/>
    </row>
    <row r="8610">
      <c r="A8610" s="294" t="s">
        <v>27114</v>
      </c>
      <c r="B8610" s="294"/>
      <c r="C8610" s="294"/>
      <c r="D8610" s="294"/>
      <c r="E8610" s="294"/>
      <c r="F8610" s="294"/>
    </row>
    <row r="8611">
      <c r="A8611" s="294" t="s">
        <v>27115</v>
      </c>
      <c r="B8611" s="294"/>
      <c r="C8611" s="294"/>
      <c r="D8611" s="294"/>
      <c r="E8611" s="294"/>
      <c r="F8611" s="294"/>
    </row>
    <row r="8612">
      <c r="A8612" s="294" t="s">
        <v>27116</v>
      </c>
      <c r="B8612" s="294"/>
      <c r="C8612" s="294"/>
      <c r="D8612" s="294"/>
      <c r="E8612" s="294"/>
      <c r="F8612" s="294"/>
    </row>
    <row r="8613">
      <c r="A8613" s="294"/>
      <c r="B8613" s="294"/>
      <c r="C8613" s="294"/>
      <c r="D8613" s="294"/>
      <c r="E8613" s="294"/>
      <c r="F8613" s="294"/>
    </row>
    <row r="8614">
      <c r="A8614" s="294"/>
      <c r="B8614" s="294"/>
      <c r="C8614" s="294"/>
      <c r="D8614" s="294"/>
      <c r="E8614" s="294"/>
      <c r="F8614" s="294"/>
    </row>
    <row r="8615">
      <c r="A8615" s="294" t="s">
        <v>21990</v>
      </c>
      <c r="B8615" s="294"/>
      <c r="C8615" s="294"/>
      <c r="D8615" s="294"/>
      <c r="E8615" s="294"/>
      <c r="F8615" s="294"/>
    </row>
    <row r="8616">
      <c r="A8616" s="294"/>
      <c r="B8616" s="294"/>
      <c r="C8616" s="294"/>
      <c r="D8616" s="294"/>
      <c r="E8616" s="294"/>
      <c r="F8616" s="294"/>
    </row>
    <row r="8617">
      <c r="A8617" s="294"/>
      <c r="B8617" s="294"/>
      <c r="C8617" s="294"/>
      <c r="D8617" s="294"/>
      <c r="E8617" s="294"/>
      <c r="F8617" s="294"/>
    </row>
    <row r="8618">
      <c r="A8618" s="294" t="s">
        <v>27117</v>
      </c>
      <c r="B8618" s="294"/>
      <c r="C8618" s="294"/>
      <c r="D8618" s="294"/>
      <c r="E8618" s="294"/>
      <c r="F8618" s="294"/>
    </row>
    <row r="8619">
      <c r="A8619" s="294" t="s">
        <v>27118</v>
      </c>
      <c r="B8619" s="294"/>
      <c r="C8619" s="294"/>
      <c r="D8619" s="294"/>
      <c r="E8619" s="294"/>
      <c r="F8619" s="294"/>
    </row>
    <row r="8620">
      <c r="A8620" s="294" t="s">
        <v>27119</v>
      </c>
      <c r="B8620" s="294"/>
      <c r="C8620" s="294"/>
      <c r="D8620" s="294"/>
      <c r="E8620" s="294"/>
      <c r="F8620" s="294"/>
    </row>
    <row r="8621">
      <c r="A8621" s="294" t="s">
        <v>27120</v>
      </c>
      <c r="B8621" s="294"/>
      <c r="C8621" s="294"/>
      <c r="D8621" s="294"/>
      <c r="E8621" s="294"/>
      <c r="F8621" s="294"/>
    </row>
    <row r="8622">
      <c r="A8622" s="294" t="s">
        <v>27121</v>
      </c>
      <c r="B8622" s="294"/>
      <c r="C8622" s="294"/>
      <c r="D8622" s="294"/>
      <c r="E8622" s="294"/>
      <c r="F8622" s="294"/>
    </row>
    <row r="8623">
      <c r="A8623" s="294" t="s">
        <v>27122</v>
      </c>
      <c r="B8623" s="294"/>
      <c r="C8623" s="294"/>
      <c r="D8623" s="294"/>
      <c r="E8623" s="294"/>
      <c r="F8623" s="294"/>
    </row>
    <row r="8624">
      <c r="A8624" s="294" t="s">
        <v>23504</v>
      </c>
      <c r="B8624" s="294"/>
      <c r="C8624" s="294"/>
      <c r="D8624" s="294"/>
      <c r="E8624" s="294"/>
      <c r="F8624" s="294"/>
    </row>
    <row r="8625">
      <c r="A8625" s="294" t="s">
        <v>27123</v>
      </c>
      <c r="B8625" s="294"/>
      <c r="C8625" s="294"/>
      <c r="D8625" s="294"/>
      <c r="E8625" s="294"/>
      <c r="F8625" s="294"/>
    </row>
    <row r="8626">
      <c r="A8626" s="294" t="s">
        <v>27124</v>
      </c>
      <c r="B8626" s="294"/>
      <c r="C8626" s="294"/>
      <c r="D8626" s="294"/>
      <c r="E8626" s="294"/>
      <c r="F8626" s="294"/>
    </row>
    <row r="8627">
      <c r="A8627" s="294"/>
      <c r="B8627" s="294"/>
      <c r="C8627" s="294"/>
      <c r="D8627" s="294"/>
      <c r="E8627" s="294"/>
      <c r="F8627" s="294"/>
    </row>
    <row r="8628">
      <c r="A8628" s="294" t="s">
        <v>21312</v>
      </c>
      <c r="B8628" s="294"/>
      <c r="C8628" s="294"/>
      <c r="D8628" s="294"/>
      <c r="E8628" s="294"/>
      <c r="F8628" s="294"/>
    </row>
    <row r="8629">
      <c r="A8629" s="294" t="s">
        <v>27125</v>
      </c>
      <c r="B8629" s="294"/>
      <c r="C8629" s="294"/>
      <c r="D8629" s="294"/>
      <c r="E8629" s="294"/>
      <c r="F8629" s="294"/>
    </row>
    <row r="8630">
      <c r="A8630" s="294" t="s">
        <v>21672</v>
      </c>
      <c r="B8630" s="294"/>
      <c r="C8630" s="294"/>
      <c r="D8630" s="294"/>
      <c r="E8630" s="294"/>
      <c r="F8630" s="294"/>
    </row>
    <row r="8631">
      <c r="A8631" s="294" t="s">
        <v>27075</v>
      </c>
      <c r="B8631" s="294"/>
      <c r="C8631" s="294"/>
      <c r="D8631" s="294"/>
      <c r="E8631" s="294"/>
      <c r="F8631" s="294"/>
    </row>
    <row r="8632">
      <c r="A8632" s="294"/>
      <c r="B8632" s="294"/>
      <c r="C8632" s="294"/>
      <c r="D8632" s="294"/>
      <c r="E8632" s="294"/>
      <c r="F8632" s="294"/>
    </row>
    <row r="8633">
      <c r="A8633" s="294" t="s">
        <v>21429</v>
      </c>
      <c r="B8633" s="294"/>
      <c r="C8633" s="294"/>
      <c r="D8633" s="294"/>
      <c r="E8633" s="294"/>
      <c r="F8633" s="294"/>
    </row>
    <row r="8634">
      <c r="A8634" s="294"/>
      <c r="B8634" s="294"/>
      <c r="C8634" s="294"/>
      <c r="D8634" s="294"/>
      <c r="E8634" s="294"/>
      <c r="F8634" s="294"/>
    </row>
    <row r="8635">
      <c r="A8635" s="294"/>
      <c r="B8635" s="294"/>
      <c r="C8635" s="294"/>
      <c r="D8635" s="294"/>
      <c r="E8635" s="294"/>
      <c r="F8635" s="294"/>
    </row>
    <row r="8636">
      <c r="A8636" s="294" t="s">
        <v>27126</v>
      </c>
      <c r="B8636" s="294"/>
      <c r="C8636" s="294"/>
      <c r="D8636" s="294"/>
      <c r="E8636" s="294"/>
      <c r="F8636" s="294"/>
    </row>
    <row r="8637">
      <c r="A8637" s="294" t="s">
        <v>27127</v>
      </c>
      <c r="B8637" s="294"/>
      <c r="C8637" s="294"/>
      <c r="D8637" s="294"/>
      <c r="E8637" s="294"/>
      <c r="F8637" s="294"/>
    </row>
    <row r="8638">
      <c r="A8638" s="294" t="s">
        <v>27128</v>
      </c>
      <c r="B8638" s="294"/>
      <c r="C8638" s="294"/>
      <c r="D8638" s="294"/>
      <c r="E8638" s="294"/>
      <c r="F8638" s="294"/>
    </row>
    <row r="8639">
      <c r="A8639" s="294" t="s">
        <v>27129</v>
      </c>
      <c r="B8639" s="294"/>
      <c r="C8639" s="294"/>
      <c r="D8639" s="294"/>
      <c r="E8639" s="294"/>
      <c r="F8639" s="294"/>
    </row>
    <row r="8640">
      <c r="A8640" s="294" t="s">
        <v>27130</v>
      </c>
      <c r="B8640" s="294"/>
      <c r="C8640" s="294"/>
      <c r="D8640" s="294"/>
      <c r="E8640" s="294"/>
      <c r="F8640" s="294"/>
    </row>
    <row r="8641">
      <c r="A8641" s="294" t="s">
        <v>27131</v>
      </c>
      <c r="B8641" s="294"/>
      <c r="C8641" s="294"/>
      <c r="D8641" s="294"/>
      <c r="E8641" s="294"/>
      <c r="F8641" s="294"/>
    </row>
    <row r="8642">
      <c r="A8642" s="294" t="s">
        <v>27132</v>
      </c>
      <c r="B8642" s="294"/>
      <c r="C8642" s="294"/>
      <c r="D8642" s="294"/>
      <c r="E8642" s="294"/>
      <c r="F8642" s="294"/>
    </row>
    <row r="8643">
      <c r="A8643" s="294" t="s">
        <v>27133</v>
      </c>
      <c r="B8643" s="294"/>
      <c r="C8643" s="294"/>
      <c r="D8643" s="294"/>
      <c r="E8643" s="294"/>
      <c r="F8643" s="294"/>
    </row>
    <row r="8644">
      <c r="A8644" s="294" t="s">
        <v>27134</v>
      </c>
      <c r="B8644" s="294"/>
      <c r="C8644" s="294"/>
      <c r="D8644" s="294"/>
      <c r="E8644" s="294"/>
      <c r="F8644" s="294"/>
    </row>
    <row r="8645">
      <c r="A8645" s="294" t="s">
        <v>27135</v>
      </c>
      <c r="B8645" s="294"/>
      <c r="C8645" s="294"/>
      <c r="D8645" s="294"/>
      <c r="E8645" s="294"/>
      <c r="F8645" s="294"/>
    </row>
    <row r="8646">
      <c r="A8646" s="294" t="s">
        <v>27136</v>
      </c>
      <c r="B8646" s="294"/>
      <c r="C8646" s="294"/>
      <c r="D8646" s="294"/>
      <c r="E8646" s="294"/>
      <c r="F8646" s="294"/>
    </row>
    <row r="8647">
      <c r="A8647" s="294"/>
      <c r="B8647" s="294"/>
      <c r="C8647" s="294"/>
      <c r="D8647" s="294"/>
      <c r="E8647" s="294"/>
      <c r="F8647" s="294"/>
    </row>
    <row r="8648">
      <c r="A8648" s="294"/>
      <c r="B8648" s="294"/>
      <c r="C8648" s="294"/>
      <c r="D8648" s="294"/>
      <c r="E8648" s="294"/>
      <c r="F8648" s="294"/>
    </row>
    <row r="8649">
      <c r="A8649" s="294" t="s">
        <v>21326</v>
      </c>
      <c r="B8649" s="294"/>
      <c r="C8649" s="294"/>
      <c r="D8649" s="294"/>
      <c r="E8649" s="294"/>
      <c r="F8649" s="294"/>
    </row>
    <row r="8650">
      <c r="A8650" s="294"/>
      <c r="B8650" s="294"/>
      <c r="C8650" s="294"/>
      <c r="D8650" s="294"/>
      <c r="E8650" s="294"/>
      <c r="F8650" s="294"/>
    </row>
    <row r="8651">
      <c r="A8651" s="294" t="s">
        <v>27137</v>
      </c>
      <c r="B8651" s="294"/>
      <c r="C8651" s="294"/>
      <c r="D8651" s="294"/>
      <c r="E8651" s="294"/>
      <c r="F8651" s="294"/>
    </row>
    <row r="8652">
      <c r="A8652" s="294" t="s">
        <v>27138</v>
      </c>
      <c r="B8652" s="294"/>
      <c r="C8652" s="294"/>
      <c r="D8652" s="294"/>
      <c r="E8652" s="294"/>
      <c r="F8652" s="294"/>
    </row>
    <row r="8653">
      <c r="A8653" s="294" t="s">
        <v>27139</v>
      </c>
      <c r="B8653" s="294"/>
      <c r="C8653" s="294"/>
      <c r="D8653" s="294"/>
      <c r="E8653" s="294"/>
      <c r="F8653" s="294"/>
    </row>
    <row r="8654">
      <c r="A8654" s="294" t="s">
        <v>27140</v>
      </c>
      <c r="B8654" s="294"/>
      <c r="C8654" s="294"/>
      <c r="D8654" s="294"/>
      <c r="E8654" s="294"/>
      <c r="F8654" s="294"/>
    </row>
    <row r="8655">
      <c r="A8655" s="294" t="s">
        <v>27141</v>
      </c>
      <c r="B8655" s="294"/>
      <c r="C8655" s="294"/>
      <c r="D8655" s="294"/>
      <c r="E8655" s="294"/>
      <c r="F8655" s="294"/>
    </row>
    <row r="8656">
      <c r="A8656" s="294" t="s">
        <v>27142</v>
      </c>
      <c r="B8656" s="294"/>
      <c r="C8656" s="294"/>
      <c r="D8656" s="294"/>
      <c r="E8656" s="294"/>
      <c r="F8656" s="294"/>
    </row>
    <row r="8657">
      <c r="A8657" s="294"/>
      <c r="B8657" s="294"/>
      <c r="C8657" s="294"/>
      <c r="D8657" s="294"/>
      <c r="E8657" s="294"/>
      <c r="F8657" s="294"/>
    </row>
    <row r="8658">
      <c r="A8658" s="294" t="s">
        <v>23526</v>
      </c>
      <c r="B8658" s="294"/>
      <c r="C8658" s="294"/>
      <c r="D8658" s="294"/>
      <c r="E8658" s="294"/>
      <c r="F8658" s="294"/>
    </row>
    <row r="8659">
      <c r="A8659" s="294"/>
      <c r="B8659" s="294"/>
      <c r="C8659" s="294"/>
      <c r="D8659" s="294"/>
      <c r="E8659" s="294"/>
      <c r="F8659" s="294"/>
    </row>
    <row r="8660">
      <c r="A8660" s="294" t="s">
        <v>27143</v>
      </c>
      <c r="B8660" s="294"/>
      <c r="C8660" s="294"/>
      <c r="D8660" s="294"/>
      <c r="E8660" s="294"/>
      <c r="F8660" s="294"/>
    </row>
    <row r="8661">
      <c r="A8661" s="294" t="s">
        <v>27144</v>
      </c>
      <c r="B8661" s="294"/>
      <c r="C8661" s="294"/>
      <c r="D8661" s="294"/>
      <c r="E8661" s="294"/>
      <c r="F8661" s="294"/>
    </row>
    <row r="8662">
      <c r="A8662" s="294" t="s">
        <v>27145</v>
      </c>
      <c r="B8662" s="294"/>
      <c r="C8662" s="294"/>
      <c r="D8662" s="294"/>
      <c r="E8662" s="294"/>
      <c r="F8662" s="294"/>
    </row>
    <row r="8663">
      <c r="A8663" s="294" t="s">
        <v>27146</v>
      </c>
      <c r="B8663" s="294"/>
      <c r="C8663" s="294"/>
      <c r="D8663" s="294"/>
      <c r="E8663" s="294"/>
      <c r="F8663" s="294"/>
    </row>
    <row r="8664">
      <c r="A8664" s="294" t="s">
        <v>27147</v>
      </c>
      <c r="B8664" s="294"/>
      <c r="C8664" s="294"/>
      <c r="D8664" s="294"/>
      <c r="E8664" s="294"/>
      <c r="F8664" s="294"/>
    </row>
    <row r="8665">
      <c r="A8665" s="294" t="s">
        <v>27148</v>
      </c>
      <c r="B8665" s="294"/>
      <c r="C8665" s="294"/>
      <c r="D8665" s="294"/>
      <c r="E8665" s="294"/>
      <c r="F8665" s="294"/>
    </row>
    <row r="8666">
      <c r="A8666" s="294" t="s">
        <v>27149</v>
      </c>
      <c r="B8666" s="294"/>
      <c r="C8666" s="294"/>
      <c r="D8666" s="294"/>
      <c r="E8666" s="294"/>
      <c r="F8666" s="294"/>
    </row>
    <row r="8667">
      <c r="A8667" s="294" t="s">
        <v>27150</v>
      </c>
      <c r="B8667" s="294"/>
      <c r="C8667" s="294"/>
      <c r="D8667" s="294"/>
      <c r="E8667" s="294"/>
      <c r="F8667" s="294"/>
    </row>
    <row r="8668">
      <c r="A8668" s="294" t="s">
        <v>27151</v>
      </c>
      <c r="B8668" s="294"/>
      <c r="C8668" s="294"/>
      <c r="D8668" s="294"/>
      <c r="E8668" s="294"/>
      <c r="F8668" s="294"/>
    </row>
    <row r="8669">
      <c r="A8669" s="294" t="s">
        <v>27152</v>
      </c>
      <c r="B8669" s="294"/>
      <c r="C8669" s="294"/>
      <c r="D8669" s="294"/>
      <c r="E8669" s="294"/>
      <c r="F8669" s="294"/>
    </row>
    <row r="8670">
      <c r="A8670" s="294" t="s">
        <v>27153</v>
      </c>
      <c r="B8670" s="294"/>
      <c r="C8670" s="294"/>
      <c r="D8670" s="294"/>
      <c r="E8670" s="294"/>
      <c r="F8670" s="294"/>
    </row>
    <row r="8671">
      <c r="A8671" s="294"/>
      <c r="B8671" s="294"/>
      <c r="C8671" s="294"/>
      <c r="D8671" s="294"/>
      <c r="E8671" s="294"/>
      <c r="F8671" s="294"/>
    </row>
    <row r="8672">
      <c r="A8672" s="294"/>
      <c r="B8672" s="294"/>
      <c r="C8672" s="294"/>
      <c r="D8672" s="294"/>
      <c r="E8672" s="294"/>
      <c r="F8672" s="294"/>
    </row>
    <row r="8673">
      <c r="A8673" s="294" t="s">
        <v>22572</v>
      </c>
      <c r="B8673" s="294"/>
      <c r="C8673" s="294"/>
      <c r="D8673" s="294"/>
      <c r="E8673" s="294"/>
      <c r="F8673" s="294"/>
    </row>
    <row r="8674">
      <c r="A8674" s="294" t="s">
        <v>23767</v>
      </c>
      <c r="B8674" s="294"/>
      <c r="C8674" s="294"/>
      <c r="D8674" s="294"/>
      <c r="E8674" s="294"/>
      <c r="F8674" s="294"/>
    </row>
    <row r="8675">
      <c r="A8675" s="294"/>
      <c r="B8675" s="294"/>
      <c r="C8675" s="294"/>
      <c r="D8675" s="294"/>
      <c r="E8675" s="294"/>
      <c r="F8675" s="294"/>
    </row>
    <row r="8676">
      <c r="A8676" s="294" t="s">
        <v>27154</v>
      </c>
      <c r="B8676" s="294"/>
      <c r="C8676" s="294"/>
      <c r="D8676" s="294"/>
      <c r="E8676" s="294"/>
      <c r="F8676" s="294"/>
    </row>
    <row r="8677">
      <c r="A8677" s="294" t="s">
        <v>27155</v>
      </c>
      <c r="B8677" s="294"/>
      <c r="C8677" s="294"/>
      <c r="D8677" s="294"/>
      <c r="E8677" s="294"/>
      <c r="F8677" s="294"/>
    </row>
    <row r="8678">
      <c r="A8678" s="294" t="s">
        <v>27156</v>
      </c>
      <c r="B8678" s="294"/>
      <c r="C8678" s="294"/>
      <c r="D8678" s="294"/>
      <c r="E8678" s="294"/>
      <c r="F8678" s="294"/>
    </row>
    <row r="8679">
      <c r="A8679" s="294" t="s">
        <v>27157</v>
      </c>
      <c r="B8679" s="294"/>
      <c r="C8679" s="294"/>
      <c r="D8679" s="294"/>
      <c r="E8679" s="294"/>
      <c r="F8679" s="294"/>
    </row>
    <row r="8680">
      <c r="A8680" s="294" t="s">
        <v>27158</v>
      </c>
      <c r="B8680" s="294"/>
      <c r="C8680" s="294"/>
      <c r="D8680" s="294"/>
      <c r="E8680" s="294"/>
      <c r="F8680" s="294"/>
    </row>
    <row r="8681">
      <c r="A8681" s="294"/>
      <c r="B8681" s="294"/>
      <c r="C8681" s="294"/>
      <c r="D8681" s="294"/>
      <c r="E8681" s="294"/>
      <c r="F8681" s="294"/>
    </row>
    <row r="8682">
      <c r="A8682" s="294" t="s">
        <v>21908</v>
      </c>
      <c r="B8682" s="294"/>
      <c r="C8682" s="294"/>
      <c r="D8682" s="294"/>
      <c r="E8682" s="294"/>
      <c r="F8682" s="294"/>
    </row>
    <row r="8683">
      <c r="A8683" s="294"/>
      <c r="B8683" s="294"/>
      <c r="C8683" s="294"/>
      <c r="D8683" s="294"/>
      <c r="E8683" s="294"/>
      <c r="F8683" s="294"/>
    </row>
    <row r="8684">
      <c r="A8684" s="294" t="s">
        <v>27159</v>
      </c>
      <c r="B8684" s="294"/>
      <c r="C8684" s="294"/>
      <c r="D8684" s="294"/>
      <c r="E8684" s="294"/>
      <c r="F8684" s="294"/>
    </row>
    <row r="8685">
      <c r="A8685" s="294" t="s">
        <v>27160</v>
      </c>
      <c r="B8685" s="294"/>
      <c r="C8685" s="294"/>
      <c r="D8685" s="294"/>
      <c r="E8685" s="294"/>
      <c r="F8685" s="294"/>
    </row>
    <row r="8686">
      <c r="A8686" s="294" t="s">
        <v>27161</v>
      </c>
      <c r="B8686" s="294"/>
      <c r="C8686" s="294"/>
      <c r="D8686" s="294"/>
      <c r="E8686" s="294"/>
      <c r="F8686" s="294"/>
    </row>
    <row r="8687">
      <c r="A8687" s="294" t="s">
        <v>27162</v>
      </c>
      <c r="B8687" s="294"/>
      <c r="C8687" s="294"/>
      <c r="D8687" s="294"/>
      <c r="E8687" s="294"/>
      <c r="F8687" s="294"/>
    </row>
    <row r="8688">
      <c r="A8688" s="294" t="s">
        <v>27163</v>
      </c>
      <c r="B8688" s="294"/>
      <c r="C8688" s="294"/>
      <c r="D8688" s="294"/>
      <c r="E8688" s="294"/>
      <c r="F8688" s="294"/>
    </row>
    <row r="8689">
      <c r="A8689" s="294"/>
      <c r="B8689" s="294"/>
      <c r="C8689" s="294"/>
      <c r="D8689" s="294"/>
      <c r="E8689" s="294"/>
      <c r="F8689" s="294"/>
    </row>
    <row r="8690">
      <c r="A8690" s="294" t="s">
        <v>27164</v>
      </c>
      <c r="B8690" s="294"/>
      <c r="C8690" s="294"/>
      <c r="D8690" s="294"/>
      <c r="E8690" s="294"/>
      <c r="F8690" s="294"/>
    </row>
    <row r="8691">
      <c r="A8691" s="294"/>
      <c r="B8691" s="294"/>
      <c r="C8691" s="294"/>
      <c r="D8691" s="294"/>
      <c r="E8691" s="294"/>
      <c r="F8691" s="294"/>
    </row>
    <row r="8692">
      <c r="A8692" s="294" t="s">
        <v>27165</v>
      </c>
      <c r="B8692" s="294"/>
      <c r="C8692" s="294"/>
      <c r="D8692" s="294"/>
      <c r="E8692" s="294"/>
      <c r="F8692" s="294"/>
    </row>
    <row r="8693">
      <c r="A8693" s="294" t="s">
        <v>27166</v>
      </c>
      <c r="B8693" s="294"/>
      <c r="C8693" s="294"/>
      <c r="D8693" s="294"/>
      <c r="E8693" s="294"/>
      <c r="F8693" s="294"/>
    </row>
    <row r="8694">
      <c r="A8694" s="294" t="s">
        <v>27167</v>
      </c>
      <c r="B8694" s="294"/>
      <c r="C8694" s="294"/>
      <c r="D8694" s="294"/>
      <c r="E8694" s="294"/>
      <c r="F8694" s="294"/>
    </row>
    <row r="8695">
      <c r="A8695" s="294" t="s">
        <v>27168</v>
      </c>
      <c r="B8695" s="294"/>
      <c r="C8695" s="294"/>
      <c r="D8695" s="294"/>
      <c r="E8695" s="294"/>
      <c r="F8695" s="294"/>
    </row>
    <row r="8696">
      <c r="A8696" s="294" t="s">
        <v>27169</v>
      </c>
      <c r="B8696" s="294"/>
      <c r="C8696" s="294"/>
      <c r="D8696" s="294"/>
      <c r="E8696" s="294"/>
      <c r="F8696" s="294"/>
    </row>
    <row r="8697">
      <c r="A8697" s="294" t="s">
        <v>27170</v>
      </c>
      <c r="B8697" s="294"/>
      <c r="C8697" s="294"/>
      <c r="D8697" s="294"/>
      <c r="E8697" s="294"/>
      <c r="F8697" s="294"/>
    </row>
    <row r="8698">
      <c r="A8698" s="294" t="s">
        <v>27171</v>
      </c>
      <c r="B8698" s="294"/>
      <c r="C8698" s="294"/>
      <c r="D8698" s="294"/>
      <c r="E8698" s="294"/>
      <c r="F8698" s="294"/>
    </row>
    <row r="8699">
      <c r="A8699" s="294" t="s">
        <v>27172</v>
      </c>
      <c r="B8699" s="294"/>
      <c r="C8699" s="294"/>
      <c r="D8699" s="294"/>
      <c r="E8699" s="294"/>
      <c r="F8699" s="294"/>
    </row>
    <row r="8700">
      <c r="A8700" s="294" t="s">
        <v>27173</v>
      </c>
      <c r="B8700" s="294"/>
      <c r="C8700" s="294"/>
      <c r="D8700" s="294"/>
      <c r="E8700" s="294"/>
      <c r="F8700" s="294"/>
    </row>
    <row r="8701">
      <c r="A8701" s="294" t="s">
        <v>27174</v>
      </c>
      <c r="B8701" s="294"/>
      <c r="C8701" s="294"/>
      <c r="D8701" s="294"/>
      <c r="E8701" s="294"/>
      <c r="F8701" s="294"/>
    </row>
    <row r="8702">
      <c r="A8702" s="294" t="s">
        <v>27175</v>
      </c>
      <c r="B8702" s="294"/>
      <c r="C8702" s="294"/>
      <c r="D8702" s="294"/>
      <c r="E8702" s="294"/>
      <c r="F8702" s="294"/>
    </row>
    <row r="8703">
      <c r="A8703" s="294" t="s">
        <v>27176</v>
      </c>
      <c r="B8703" s="294"/>
      <c r="C8703" s="294"/>
      <c r="D8703" s="294"/>
      <c r="E8703" s="294"/>
      <c r="F8703" s="294"/>
    </row>
    <row r="8704">
      <c r="A8704" s="294" t="s">
        <v>23223</v>
      </c>
      <c r="B8704" s="294"/>
      <c r="C8704" s="294"/>
      <c r="D8704" s="294"/>
      <c r="E8704" s="294"/>
      <c r="F8704" s="294"/>
    </row>
    <row r="8705">
      <c r="A8705" s="294" t="s">
        <v>27177</v>
      </c>
      <c r="B8705" s="294"/>
      <c r="C8705" s="294"/>
      <c r="D8705" s="294"/>
      <c r="E8705" s="294"/>
      <c r="F8705" s="294"/>
    </row>
    <row r="8706">
      <c r="A8706" s="294" t="s">
        <v>27178</v>
      </c>
      <c r="B8706" s="294"/>
      <c r="C8706" s="294"/>
      <c r="D8706" s="294"/>
      <c r="E8706" s="294"/>
      <c r="F8706" s="294"/>
    </row>
    <row r="8707">
      <c r="A8707" s="294" t="s">
        <v>27179</v>
      </c>
      <c r="B8707" s="294"/>
      <c r="C8707" s="294"/>
      <c r="D8707" s="294"/>
      <c r="E8707" s="294"/>
      <c r="F8707" s="294"/>
    </row>
    <row r="8708">
      <c r="A8708" s="294"/>
      <c r="B8708" s="294"/>
      <c r="C8708" s="294"/>
      <c r="D8708" s="294"/>
      <c r="E8708" s="294"/>
      <c r="F8708" s="294"/>
    </row>
    <row r="8709">
      <c r="A8709" s="294" t="s">
        <v>21312</v>
      </c>
      <c r="B8709" s="294"/>
      <c r="C8709" s="294"/>
      <c r="D8709" s="294"/>
      <c r="E8709" s="294"/>
      <c r="F8709" s="294"/>
    </row>
    <row r="8710">
      <c r="A8710" s="294" t="s">
        <v>27180</v>
      </c>
      <c r="B8710" s="294"/>
      <c r="C8710" s="294"/>
      <c r="D8710" s="294"/>
      <c r="E8710" s="294"/>
      <c r="F8710" s="294"/>
    </row>
    <row r="8711">
      <c r="A8711" s="294" t="s">
        <v>21270</v>
      </c>
      <c r="B8711" s="294"/>
      <c r="C8711" s="294"/>
      <c r="D8711" s="294"/>
      <c r="E8711" s="294"/>
      <c r="F8711" s="294"/>
    </row>
    <row r="8712">
      <c r="A8712" s="294" t="s">
        <v>27181</v>
      </c>
      <c r="B8712" s="294"/>
      <c r="C8712" s="294"/>
      <c r="D8712" s="294"/>
      <c r="E8712" s="294"/>
      <c r="F8712" s="294"/>
    </row>
    <row r="8713">
      <c r="A8713" s="294"/>
      <c r="B8713" s="294"/>
      <c r="C8713" s="294"/>
      <c r="D8713" s="294"/>
      <c r="E8713" s="294"/>
      <c r="F8713" s="294"/>
    </row>
    <row r="8714">
      <c r="A8714" s="294" t="s">
        <v>22512</v>
      </c>
      <c r="B8714" s="294"/>
      <c r="C8714" s="294"/>
      <c r="D8714" s="294"/>
      <c r="E8714" s="294"/>
      <c r="F8714" s="294"/>
    </row>
    <row r="8715">
      <c r="A8715" s="294" t="s">
        <v>25359</v>
      </c>
      <c r="B8715" s="294"/>
      <c r="C8715" s="294"/>
      <c r="D8715" s="294"/>
      <c r="E8715" s="294"/>
      <c r="F8715" s="294"/>
    </row>
    <row r="8716">
      <c r="A8716" s="294"/>
      <c r="B8716" s="294"/>
      <c r="C8716" s="294"/>
      <c r="D8716" s="294"/>
      <c r="E8716" s="294"/>
      <c r="F8716" s="294"/>
    </row>
    <row r="8717">
      <c r="A8717" s="294" t="s">
        <v>27182</v>
      </c>
      <c r="B8717" s="294"/>
      <c r="C8717" s="294"/>
      <c r="D8717" s="294"/>
      <c r="E8717" s="294"/>
      <c r="F8717" s="294"/>
    </row>
    <row r="8718">
      <c r="A8718" s="294" t="s">
        <v>27183</v>
      </c>
      <c r="B8718" s="294"/>
      <c r="C8718" s="294"/>
      <c r="D8718" s="294"/>
      <c r="E8718" s="294"/>
      <c r="F8718" s="294"/>
    </row>
    <row r="8719">
      <c r="A8719" s="294" t="s">
        <v>23236</v>
      </c>
      <c r="B8719" s="294"/>
      <c r="C8719" s="294"/>
      <c r="D8719" s="294"/>
      <c r="E8719" s="294"/>
      <c r="F8719" s="294"/>
    </row>
    <row r="8720">
      <c r="A8720" s="294" t="s">
        <v>27184</v>
      </c>
      <c r="B8720" s="294"/>
      <c r="C8720" s="294"/>
      <c r="D8720" s="294"/>
      <c r="E8720" s="294"/>
      <c r="F8720" s="294"/>
    </row>
    <row r="8721">
      <c r="A8721" s="294" t="s">
        <v>27185</v>
      </c>
      <c r="B8721" s="294"/>
      <c r="C8721" s="294"/>
      <c r="D8721" s="294"/>
      <c r="E8721" s="294"/>
      <c r="F8721" s="294"/>
    </row>
    <row r="8722">
      <c r="A8722" s="294" t="s">
        <v>27186</v>
      </c>
      <c r="B8722" s="294"/>
      <c r="C8722" s="294"/>
      <c r="D8722" s="294"/>
      <c r="E8722" s="294"/>
      <c r="F8722" s="294"/>
    </row>
    <row r="8723">
      <c r="A8723" s="294" t="s">
        <v>27187</v>
      </c>
      <c r="B8723" s="294"/>
      <c r="C8723" s="294"/>
      <c r="D8723" s="294"/>
      <c r="E8723" s="294"/>
      <c r="F8723" s="294"/>
    </row>
    <row r="8724">
      <c r="A8724" s="294"/>
      <c r="B8724" s="294"/>
      <c r="C8724" s="294"/>
      <c r="D8724" s="294"/>
      <c r="E8724" s="294"/>
      <c r="F8724" s="294"/>
    </row>
    <row r="8725">
      <c r="A8725" s="294" t="s">
        <v>25263</v>
      </c>
      <c r="B8725" s="294"/>
      <c r="C8725" s="294"/>
      <c r="D8725" s="294"/>
      <c r="E8725" s="294"/>
      <c r="F8725" s="294"/>
    </row>
    <row r="8726">
      <c r="A8726" s="294" t="s">
        <v>27188</v>
      </c>
      <c r="B8726" s="294"/>
      <c r="C8726" s="294"/>
      <c r="D8726" s="294"/>
      <c r="E8726" s="294"/>
      <c r="F8726" s="294"/>
    </row>
    <row r="8727">
      <c r="A8727" s="294"/>
      <c r="B8727" s="294"/>
      <c r="C8727" s="294"/>
      <c r="D8727" s="294"/>
      <c r="E8727" s="294"/>
      <c r="F8727" s="294"/>
    </row>
    <row r="8728">
      <c r="A8728" s="294" t="s">
        <v>27189</v>
      </c>
      <c r="B8728" s="294"/>
      <c r="C8728" s="294"/>
      <c r="D8728" s="294"/>
      <c r="E8728" s="294"/>
      <c r="F8728" s="294"/>
    </row>
    <row r="8729">
      <c r="A8729" s="294" t="s">
        <v>27190</v>
      </c>
      <c r="B8729" s="294"/>
      <c r="C8729" s="294"/>
      <c r="D8729" s="294"/>
      <c r="E8729" s="294"/>
      <c r="F8729" s="294"/>
    </row>
    <row r="8730">
      <c r="A8730" s="294" t="s">
        <v>27191</v>
      </c>
      <c r="B8730" s="294"/>
      <c r="C8730" s="294"/>
      <c r="D8730" s="294"/>
      <c r="E8730" s="294"/>
      <c r="F8730" s="294"/>
    </row>
    <row r="8731">
      <c r="A8731" s="294" t="s">
        <v>27192</v>
      </c>
      <c r="B8731" s="294"/>
      <c r="C8731" s="294"/>
      <c r="D8731" s="294"/>
      <c r="E8731" s="294"/>
      <c r="F8731" s="294"/>
    </row>
    <row r="8732">
      <c r="A8732" s="294"/>
      <c r="B8732" s="294"/>
      <c r="C8732" s="294"/>
      <c r="D8732" s="294"/>
      <c r="E8732" s="294"/>
      <c r="F8732" s="294"/>
    </row>
    <row r="8733">
      <c r="A8733" s="294" t="s">
        <v>26992</v>
      </c>
      <c r="B8733" s="294"/>
      <c r="C8733" s="294"/>
      <c r="D8733" s="294"/>
      <c r="E8733" s="294"/>
      <c r="F8733" s="294"/>
    </row>
    <row r="8734">
      <c r="A8734" s="294" t="s">
        <v>23068</v>
      </c>
      <c r="B8734" s="294"/>
      <c r="C8734" s="294"/>
      <c r="D8734" s="294"/>
      <c r="E8734" s="294"/>
      <c r="F8734" s="294"/>
    </row>
    <row r="8735">
      <c r="A8735" s="294"/>
      <c r="B8735" s="294"/>
      <c r="C8735" s="294"/>
      <c r="D8735" s="294"/>
      <c r="E8735" s="294"/>
      <c r="F8735" s="294"/>
    </row>
    <row r="8736">
      <c r="A8736" s="294" t="s">
        <v>27193</v>
      </c>
      <c r="B8736" s="294"/>
      <c r="C8736" s="294"/>
      <c r="D8736" s="294"/>
      <c r="E8736" s="294"/>
      <c r="F8736" s="294"/>
    </row>
    <row r="8737">
      <c r="A8737" s="294" t="s">
        <v>27194</v>
      </c>
      <c r="B8737" s="294"/>
      <c r="C8737" s="294"/>
      <c r="D8737" s="294"/>
      <c r="E8737" s="294"/>
      <c r="F8737" s="294"/>
    </row>
    <row r="8738">
      <c r="A8738" s="294" t="s">
        <v>27195</v>
      </c>
      <c r="B8738" s="294"/>
      <c r="C8738" s="294"/>
      <c r="D8738" s="294"/>
      <c r="E8738" s="294"/>
      <c r="F8738" s="294"/>
    </row>
    <row r="8739">
      <c r="A8739" s="294" t="s">
        <v>27196</v>
      </c>
      <c r="B8739" s="294"/>
      <c r="C8739" s="294"/>
      <c r="D8739" s="294"/>
      <c r="E8739" s="294"/>
      <c r="F8739" s="294"/>
    </row>
    <row r="8740">
      <c r="A8740" s="294" t="s">
        <v>27197</v>
      </c>
      <c r="B8740" s="294"/>
      <c r="C8740" s="294"/>
      <c r="D8740" s="294"/>
      <c r="E8740" s="294"/>
      <c r="F8740" s="294"/>
    </row>
    <row r="8741">
      <c r="A8741" s="294" t="s">
        <v>27198</v>
      </c>
      <c r="B8741" s="294"/>
      <c r="C8741" s="294"/>
      <c r="D8741" s="294"/>
      <c r="E8741" s="294"/>
      <c r="F8741" s="294"/>
    </row>
    <row r="8742">
      <c r="A8742" s="294" t="s">
        <v>27199</v>
      </c>
      <c r="B8742" s="294"/>
      <c r="C8742" s="294"/>
      <c r="D8742" s="294"/>
      <c r="E8742" s="294"/>
      <c r="F8742" s="294"/>
    </row>
    <row r="8743">
      <c r="A8743" s="294"/>
      <c r="B8743" s="294"/>
      <c r="C8743" s="294"/>
      <c r="D8743" s="294"/>
      <c r="E8743" s="294"/>
      <c r="F8743" s="294"/>
    </row>
    <row r="8744">
      <c r="A8744" s="294" t="s">
        <v>21401</v>
      </c>
      <c r="B8744" s="294"/>
      <c r="C8744" s="294"/>
      <c r="D8744" s="294"/>
      <c r="E8744" s="294"/>
      <c r="F8744" s="294"/>
    </row>
    <row r="8745">
      <c r="A8745" s="294"/>
      <c r="B8745" s="294"/>
      <c r="C8745" s="294"/>
      <c r="D8745" s="294"/>
      <c r="E8745" s="294"/>
      <c r="F8745" s="294"/>
    </row>
    <row r="8746">
      <c r="A8746" s="294" t="s">
        <v>27200</v>
      </c>
      <c r="B8746" s="294"/>
      <c r="C8746" s="294"/>
      <c r="D8746" s="294"/>
      <c r="E8746" s="294"/>
      <c r="F8746" s="294"/>
    </row>
    <row r="8747">
      <c r="A8747" s="294" t="s">
        <v>27102</v>
      </c>
      <c r="B8747" s="294"/>
      <c r="C8747" s="294"/>
      <c r="D8747" s="294"/>
      <c r="E8747" s="294"/>
      <c r="F8747" s="294"/>
    </row>
    <row r="8748">
      <c r="A8748" s="294" t="s">
        <v>27201</v>
      </c>
      <c r="B8748" s="294"/>
      <c r="C8748" s="294"/>
      <c r="D8748" s="294"/>
      <c r="E8748" s="294"/>
      <c r="F8748" s="294"/>
    </row>
    <row r="8749">
      <c r="A8749" s="294" t="s">
        <v>27202</v>
      </c>
      <c r="B8749" s="294"/>
      <c r="C8749" s="294"/>
      <c r="D8749" s="294"/>
      <c r="E8749" s="294"/>
      <c r="F8749" s="294"/>
    </row>
    <row r="8750">
      <c r="A8750" s="294" t="s">
        <v>27203</v>
      </c>
      <c r="B8750" s="294"/>
      <c r="C8750" s="294"/>
      <c r="D8750" s="294"/>
      <c r="E8750" s="294"/>
      <c r="F8750" s="294"/>
    </row>
    <row r="8751">
      <c r="A8751" s="294" t="s">
        <v>27204</v>
      </c>
      <c r="B8751" s="294"/>
      <c r="C8751" s="294"/>
      <c r="D8751" s="294"/>
      <c r="E8751" s="294"/>
      <c r="F8751" s="294"/>
    </row>
    <row r="8752">
      <c r="A8752" s="294" t="s">
        <v>27205</v>
      </c>
      <c r="B8752" s="294"/>
      <c r="C8752" s="294"/>
      <c r="D8752" s="294"/>
      <c r="E8752" s="294"/>
      <c r="F8752" s="294"/>
    </row>
    <row r="8753">
      <c r="A8753" s="294" t="s">
        <v>27206</v>
      </c>
      <c r="B8753" s="294"/>
      <c r="C8753" s="294"/>
      <c r="D8753" s="294"/>
      <c r="E8753" s="294"/>
      <c r="F8753" s="294"/>
    </row>
    <row r="8754">
      <c r="A8754" s="294"/>
      <c r="B8754" s="294"/>
      <c r="C8754" s="294"/>
      <c r="D8754" s="294"/>
      <c r="E8754" s="294"/>
      <c r="F8754" s="294"/>
    </row>
    <row r="8755">
      <c r="A8755" s="294" t="s">
        <v>21407</v>
      </c>
      <c r="B8755" s="294"/>
      <c r="C8755" s="294"/>
      <c r="D8755" s="294"/>
      <c r="E8755" s="294"/>
      <c r="F8755" s="294"/>
    </row>
    <row r="8756">
      <c r="A8756" s="294"/>
      <c r="B8756" s="294"/>
      <c r="C8756" s="294"/>
      <c r="D8756" s="294"/>
      <c r="E8756" s="294"/>
      <c r="F8756" s="294"/>
    </row>
    <row r="8757">
      <c r="A8757" s="294" t="s">
        <v>27207</v>
      </c>
      <c r="B8757" s="294"/>
      <c r="C8757" s="294"/>
      <c r="D8757" s="294"/>
      <c r="E8757" s="294"/>
      <c r="F8757" s="294"/>
    </row>
    <row r="8758">
      <c r="A8758" s="294" t="s">
        <v>27208</v>
      </c>
      <c r="B8758" s="294"/>
      <c r="C8758" s="294"/>
      <c r="D8758" s="294"/>
      <c r="E8758" s="294"/>
      <c r="F8758" s="294"/>
    </row>
    <row r="8759">
      <c r="A8759" s="294" t="s">
        <v>27209</v>
      </c>
      <c r="B8759" s="294"/>
      <c r="C8759" s="294"/>
      <c r="D8759" s="294"/>
      <c r="E8759" s="294"/>
      <c r="F8759" s="294"/>
    </row>
    <row r="8760">
      <c r="A8760" s="294" t="s">
        <v>27210</v>
      </c>
      <c r="B8760" s="294"/>
      <c r="C8760" s="294"/>
      <c r="D8760" s="294"/>
      <c r="E8760" s="294"/>
      <c r="F8760" s="294"/>
    </row>
    <row r="8761">
      <c r="A8761" s="294" t="s">
        <v>27211</v>
      </c>
      <c r="B8761" s="294"/>
      <c r="C8761" s="294"/>
      <c r="D8761" s="294"/>
      <c r="E8761" s="294"/>
      <c r="F8761" s="294"/>
    </row>
    <row r="8762">
      <c r="A8762" s="294" t="s">
        <v>27212</v>
      </c>
      <c r="B8762" s="294"/>
      <c r="C8762" s="294"/>
      <c r="D8762" s="294"/>
      <c r="E8762" s="294"/>
      <c r="F8762" s="294"/>
    </row>
    <row r="8763">
      <c r="A8763" s="294" t="s">
        <v>27213</v>
      </c>
      <c r="B8763" s="294"/>
      <c r="C8763" s="294"/>
      <c r="D8763" s="294"/>
      <c r="E8763" s="294"/>
      <c r="F8763" s="294"/>
    </row>
    <row r="8764">
      <c r="A8764" s="294" t="s">
        <v>27214</v>
      </c>
      <c r="B8764" s="294"/>
      <c r="C8764" s="294"/>
      <c r="D8764" s="294"/>
      <c r="E8764" s="294"/>
      <c r="F8764" s="294"/>
    </row>
    <row r="8765">
      <c r="A8765" s="294" t="s">
        <v>27215</v>
      </c>
      <c r="B8765" s="294"/>
      <c r="C8765" s="294"/>
      <c r="D8765" s="294"/>
      <c r="E8765" s="294"/>
      <c r="F8765" s="294"/>
    </row>
    <row r="8766">
      <c r="A8766" s="294" t="s">
        <v>21657</v>
      </c>
      <c r="B8766" s="294"/>
      <c r="C8766" s="294"/>
      <c r="D8766" s="294"/>
      <c r="E8766" s="294"/>
      <c r="F8766" s="294"/>
    </row>
    <row r="8767">
      <c r="A8767" s="294" t="s">
        <v>27216</v>
      </c>
      <c r="B8767" s="294"/>
      <c r="C8767" s="294"/>
      <c r="D8767" s="294"/>
      <c r="E8767" s="294"/>
      <c r="F8767" s="294"/>
    </row>
    <row r="8768">
      <c r="A8768" s="294" t="s">
        <v>27217</v>
      </c>
      <c r="B8768" s="294"/>
      <c r="C8768" s="294"/>
      <c r="D8768" s="294"/>
      <c r="E8768" s="294"/>
      <c r="F8768" s="294"/>
    </row>
    <row r="8769">
      <c r="A8769" s="294" t="s">
        <v>27218</v>
      </c>
      <c r="B8769" s="294"/>
      <c r="C8769" s="294"/>
      <c r="D8769" s="294"/>
      <c r="E8769" s="294"/>
      <c r="F8769" s="294"/>
    </row>
    <row r="8770">
      <c r="A8770" s="294"/>
      <c r="B8770" s="294"/>
      <c r="C8770" s="294"/>
      <c r="D8770" s="294"/>
      <c r="E8770" s="294"/>
      <c r="F8770" s="294"/>
    </row>
    <row r="8771">
      <c r="A8771" s="294" t="s">
        <v>21990</v>
      </c>
      <c r="B8771" s="294"/>
      <c r="C8771" s="294"/>
      <c r="D8771" s="294"/>
      <c r="E8771" s="294"/>
      <c r="F8771" s="294"/>
    </row>
    <row r="8772">
      <c r="A8772" s="294"/>
      <c r="B8772" s="294"/>
      <c r="C8772" s="294"/>
      <c r="D8772" s="294"/>
      <c r="E8772" s="294"/>
      <c r="F8772" s="294"/>
    </row>
    <row r="8773">
      <c r="A8773" s="294" t="s">
        <v>27219</v>
      </c>
      <c r="B8773" s="294"/>
      <c r="C8773" s="294"/>
      <c r="D8773" s="294"/>
      <c r="E8773" s="294"/>
      <c r="F8773" s="294"/>
    </row>
    <row r="8774">
      <c r="A8774" s="294" t="s">
        <v>27220</v>
      </c>
      <c r="B8774" s="294"/>
      <c r="C8774" s="294"/>
      <c r="D8774" s="294"/>
      <c r="E8774" s="294"/>
      <c r="F8774" s="294"/>
    </row>
    <row r="8775">
      <c r="A8775" s="294" t="s">
        <v>27221</v>
      </c>
      <c r="B8775" s="294"/>
      <c r="C8775" s="294"/>
      <c r="D8775" s="294"/>
      <c r="E8775" s="294"/>
      <c r="F8775" s="294"/>
    </row>
    <row r="8776">
      <c r="A8776" s="294" t="s">
        <v>27222</v>
      </c>
      <c r="B8776" s="294"/>
      <c r="C8776" s="294"/>
      <c r="D8776" s="294"/>
      <c r="E8776" s="294"/>
      <c r="F8776" s="294"/>
    </row>
    <row r="8777">
      <c r="A8777" s="294" t="s">
        <v>27223</v>
      </c>
      <c r="B8777" s="294"/>
      <c r="C8777" s="294"/>
      <c r="D8777" s="294"/>
      <c r="E8777" s="294"/>
      <c r="F8777" s="294"/>
    </row>
    <row r="8778">
      <c r="A8778" s="294" t="s">
        <v>27224</v>
      </c>
      <c r="B8778" s="294"/>
      <c r="C8778" s="294"/>
      <c r="D8778" s="294"/>
      <c r="E8778" s="294"/>
      <c r="F8778" s="294"/>
    </row>
    <row r="8779">
      <c r="A8779" s="294" t="s">
        <v>27225</v>
      </c>
      <c r="B8779" s="294"/>
      <c r="C8779" s="294"/>
      <c r="D8779" s="294"/>
      <c r="E8779" s="294"/>
      <c r="F8779" s="294"/>
    </row>
    <row r="8780">
      <c r="A8780" s="294" t="s">
        <v>27226</v>
      </c>
      <c r="B8780" s="294"/>
      <c r="C8780" s="294"/>
      <c r="D8780" s="294"/>
      <c r="E8780" s="294"/>
      <c r="F8780" s="294"/>
    </row>
    <row r="8781">
      <c r="A8781" s="294"/>
      <c r="B8781" s="294"/>
      <c r="C8781" s="294"/>
      <c r="D8781" s="294"/>
      <c r="E8781" s="294"/>
      <c r="F8781" s="294"/>
    </row>
    <row r="8782">
      <c r="A8782" s="294" t="s">
        <v>21312</v>
      </c>
      <c r="B8782" s="294"/>
      <c r="C8782" s="294"/>
      <c r="D8782" s="294"/>
      <c r="E8782" s="294"/>
      <c r="F8782" s="294"/>
    </row>
    <row r="8783">
      <c r="A8783" s="294" t="s">
        <v>27227</v>
      </c>
      <c r="B8783" s="294"/>
      <c r="C8783" s="294"/>
      <c r="D8783" s="294"/>
      <c r="E8783" s="294"/>
      <c r="F8783" s="294"/>
    </row>
    <row r="8784">
      <c r="A8784" s="294" t="s">
        <v>21672</v>
      </c>
      <c r="B8784" s="294"/>
      <c r="C8784" s="294"/>
      <c r="D8784" s="294"/>
      <c r="E8784" s="294"/>
      <c r="F8784" s="294"/>
    </row>
    <row r="8785">
      <c r="A8785" s="294" t="s">
        <v>27228</v>
      </c>
      <c r="B8785" s="294"/>
      <c r="C8785" s="294"/>
      <c r="D8785" s="294"/>
      <c r="E8785" s="294"/>
      <c r="F8785" s="294"/>
    </row>
    <row r="8786">
      <c r="A8786" s="294"/>
      <c r="B8786" s="294"/>
      <c r="C8786" s="294"/>
      <c r="D8786" s="294"/>
      <c r="E8786" s="294"/>
      <c r="F8786" s="294"/>
    </row>
    <row r="8787">
      <c r="A8787" s="294"/>
      <c r="B8787" s="294"/>
      <c r="C8787" s="294"/>
      <c r="D8787" s="294"/>
      <c r="E8787" s="294"/>
      <c r="F8787" s="294"/>
    </row>
    <row r="8788">
      <c r="A8788" s="294" t="s">
        <v>23007</v>
      </c>
      <c r="B8788" s="294"/>
      <c r="C8788" s="294"/>
      <c r="D8788" s="294"/>
      <c r="E8788" s="294"/>
      <c r="F8788" s="294"/>
    </row>
    <row r="8789">
      <c r="A8789" s="294"/>
      <c r="B8789" s="294"/>
      <c r="C8789" s="294"/>
      <c r="D8789" s="294"/>
      <c r="E8789" s="294"/>
      <c r="F8789" s="294"/>
    </row>
    <row r="8790">
      <c r="A8790" s="294" t="s">
        <v>27229</v>
      </c>
      <c r="B8790" s="294"/>
      <c r="C8790" s="294"/>
      <c r="D8790" s="294"/>
      <c r="E8790" s="294"/>
      <c r="F8790" s="294"/>
    </row>
    <row r="8791">
      <c r="A8791" s="294" t="s">
        <v>27230</v>
      </c>
      <c r="B8791" s="294"/>
      <c r="C8791" s="294"/>
      <c r="D8791" s="294"/>
      <c r="E8791" s="294"/>
      <c r="F8791" s="294"/>
    </row>
    <row r="8792">
      <c r="A8792" s="294" t="s">
        <v>27231</v>
      </c>
      <c r="B8792" s="294"/>
      <c r="C8792" s="294"/>
      <c r="D8792" s="294"/>
      <c r="E8792" s="294"/>
      <c r="F8792" s="294"/>
    </row>
    <row r="8793">
      <c r="A8793" s="294" t="s">
        <v>27232</v>
      </c>
      <c r="B8793" s="294"/>
      <c r="C8793" s="294"/>
      <c r="D8793" s="294"/>
      <c r="E8793" s="294"/>
      <c r="F8793" s="294"/>
    </row>
    <row r="8794">
      <c r="A8794" s="294" t="s">
        <v>27233</v>
      </c>
      <c r="B8794" s="294"/>
      <c r="C8794" s="294"/>
      <c r="D8794" s="294"/>
      <c r="E8794" s="294"/>
      <c r="F8794" s="294"/>
    </row>
    <row r="8795">
      <c r="A8795" s="294" t="s">
        <v>27234</v>
      </c>
      <c r="B8795" s="294"/>
      <c r="C8795" s="294"/>
      <c r="D8795" s="294"/>
      <c r="E8795" s="294"/>
      <c r="F8795" s="294"/>
    </row>
    <row r="8796">
      <c r="A8796" s="294" t="s">
        <v>27235</v>
      </c>
      <c r="B8796" s="294"/>
      <c r="C8796" s="294"/>
      <c r="D8796" s="294"/>
      <c r="E8796" s="294"/>
      <c r="F8796" s="294"/>
    </row>
    <row r="8797">
      <c r="A8797" s="294" t="s">
        <v>27236</v>
      </c>
      <c r="B8797" s="294"/>
      <c r="C8797" s="294"/>
      <c r="D8797" s="294"/>
      <c r="E8797" s="294"/>
      <c r="F8797" s="294"/>
    </row>
    <row r="8798">
      <c r="A8798" s="294" t="s">
        <v>27237</v>
      </c>
      <c r="B8798" s="294"/>
      <c r="C8798" s="294"/>
      <c r="D8798" s="294"/>
      <c r="E8798" s="294"/>
      <c r="F8798" s="294"/>
    </row>
    <row r="8799">
      <c r="A8799" s="294"/>
      <c r="B8799" s="294"/>
      <c r="C8799" s="294"/>
      <c r="D8799" s="294"/>
      <c r="E8799" s="294"/>
      <c r="F8799" s="294"/>
    </row>
    <row r="8800">
      <c r="A8800" s="294"/>
      <c r="B8800" s="294"/>
      <c r="C8800" s="294"/>
      <c r="D8800" s="294"/>
      <c r="E8800" s="294"/>
      <c r="F8800" s="294"/>
    </row>
    <row r="8801">
      <c r="A8801" s="294" t="s">
        <v>22281</v>
      </c>
      <c r="B8801" s="294"/>
      <c r="C8801" s="294"/>
      <c r="D8801" s="294"/>
      <c r="E8801" s="294"/>
      <c r="F8801" s="294"/>
    </row>
    <row r="8802">
      <c r="A8802" s="294"/>
      <c r="B8802" s="294"/>
      <c r="C8802" s="294"/>
      <c r="D8802" s="294"/>
      <c r="E8802" s="294"/>
      <c r="F8802" s="294"/>
    </row>
    <row r="8803">
      <c r="A8803" s="294" t="s">
        <v>27238</v>
      </c>
      <c r="B8803" s="294"/>
      <c r="C8803" s="294"/>
      <c r="D8803" s="294"/>
      <c r="E8803" s="294"/>
      <c r="F8803" s="294"/>
    </row>
    <row r="8804">
      <c r="A8804" s="294" t="s">
        <v>27239</v>
      </c>
      <c r="B8804" s="294"/>
      <c r="C8804" s="294"/>
      <c r="D8804" s="294"/>
      <c r="E8804" s="294"/>
      <c r="F8804" s="294"/>
    </row>
    <row r="8805">
      <c r="A8805" s="294" t="s">
        <v>27240</v>
      </c>
      <c r="B8805" s="294"/>
      <c r="C8805" s="294"/>
      <c r="D8805" s="294"/>
      <c r="E8805" s="294"/>
      <c r="F8805" s="294"/>
    </row>
    <row r="8806">
      <c r="A8806" s="294" t="s">
        <v>27241</v>
      </c>
      <c r="B8806" s="294"/>
      <c r="C8806" s="294"/>
      <c r="D8806" s="294"/>
      <c r="E8806" s="294"/>
      <c r="F8806" s="294"/>
    </row>
    <row r="8807">
      <c r="A8807" s="294"/>
      <c r="B8807" s="294"/>
      <c r="C8807" s="294"/>
      <c r="D8807" s="294"/>
      <c r="E8807" s="294"/>
      <c r="F8807" s="294"/>
    </row>
    <row r="8808">
      <c r="A8808" s="294" t="s">
        <v>24936</v>
      </c>
      <c r="B8808" s="294"/>
      <c r="C8808" s="294"/>
      <c r="D8808" s="294"/>
      <c r="E8808" s="294"/>
      <c r="F8808" s="294"/>
    </row>
    <row r="8809">
      <c r="A8809" s="294"/>
      <c r="B8809" s="294"/>
      <c r="C8809" s="294"/>
      <c r="D8809" s="294"/>
      <c r="E8809" s="294"/>
      <c r="F8809" s="294"/>
    </row>
    <row r="8810">
      <c r="A8810" s="294" t="s">
        <v>27242</v>
      </c>
      <c r="B8810" s="294"/>
      <c r="C8810" s="294"/>
      <c r="D8810" s="294"/>
      <c r="E8810" s="294"/>
      <c r="F8810" s="294"/>
    </row>
    <row r="8811">
      <c r="A8811" s="294" t="s">
        <v>27243</v>
      </c>
      <c r="B8811" s="294"/>
      <c r="C8811" s="294"/>
      <c r="D8811" s="294"/>
      <c r="E8811" s="294"/>
      <c r="F8811" s="294"/>
    </row>
    <row r="8812">
      <c r="A8812" s="294" t="s">
        <v>27244</v>
      </c>
      <c r="B8812" s="294"/>
      <c r="C8812" s="294"/>
      <c r="D8812" s="294"/>
      <c r="E8812" s="294"/>
      <c r="F8812" s="294"/>
    </row>
    <row r="8813">
      <c r="A8813" s="294" t="s">
        <v>27245</v>
      </c>
      <c r="B8813" s="294"/>
      <c r="C8813" s="294"/>
      <c r="D8813" s="294"/>
      <c r="E8813" s="294"/>
      <c r="F8813" s="294"/>
    </row>
    <row r="8814">
      <c r="A8814" s="294" t="s">
        <v>27246</v>
      </c>
      <c r="B8814" s="294"/>
      <c r="C8814" s="294"/>
      <c r="D8814" s="294"/>
      <c r="E8814" s="294"/>
      <c r="F8814" s="294"/>
    </row>
    <row r="8815">
      <c r="A8815" s="294" t="s">
        <v>27247</v>
      </c>
      <c r="B8815" s="294"/>
      <c r="C8815" s="294"/>
      <c r="D8815" s="294"/>
      <c r="E8815" s="294"/>
      <c r="F8815" s="294"/>
    </row>
    <row r="8816">
      <c r="A8816" s="294" t="s">
        <v>27248</v>
      </c>
      <c r="B8816" s="294"/>
      <c r="C8816" s="294"/>
      <c r="D8816" s="294"/>
      <c r="E8816" s="294"/>
      <c r="F8816" s="294"/>
    </row>
    <row r="8817">
      <c r="A8817" s="294"/>
      <c r="B8817" s="294"/>
      <c r="C8817" s="294"/>
      <c r="D8817" s="294"/>
      <c r="E8817" s="294"/>
      <c r="F8817" s="294"/>
    </row>
    <row r="8818">
      <c r="A8818" s="294" t="s">
        <v>23321</v>
      </c>
      <c r="B8818" s="294"/>
      <c r="C8818" s="294"/>
      <c r="D8818" s="294"/>
      <c r="E8818" s="294"/>
      <c r="F8818" s="294"/>
    </row>
    <row r="8819">
      <c r="A8819" s="294" t="s">
        <v>23322</v>
      </c>
      <c r="B8819" s="294"/>
      <c r="C8819" s="294"/>
      <c r="D8819" s="294"/>
      <c r="E8819" s="294"/>
      <c r="F8819" s="294"/>
    </row>
    <row r="8820">
      <c r="A8820" s="294"/>
      <c r="B8820" s="294"/>
      <c r="C8820" s="294"/>
      <c r="D8820" s="294"/>
      <c r="E8820" s="294"/>
      <c r="F8820" s="294"/>
    </row>
    <row r="8821">
      <c r="A8821" s="294" t="s">
        <v>27249</v>
      </c>
      <c r="B8821" s="294"/>
      <c r="C8821" s="294"/>
      <c r="D8821" s="294"/>
      <c r="E8821" s="294"/>
      <c r="F8821" s="294"/>
    </row>
    <row r="8822">
      <c r="A8822" s="294" t="s">
        <v>27250</v>
      </c>
      <c r="B8822" s="294"/>
      <c r="C8822" s="294"/>
      <c r="D8822" s="294"/>
      <c r="E8822" s="294"/>
      <c r="F8822" s="294"/>
    </row>
    <row r="8823">
      <c r="A8823" s="294" t="s">
        <v>27251</v>
      </c>
      <c r="B8823" s="294"/>
      <c r="C8823" s="294"/>
      <c r="D8823" s="294"/>
      <c r="E8823" s="294"/>
      <c r="F8823" s="294"/>
    </row>
    <row r="8824">
      <c r="A8824" s="294"/>
      <c r="B8824" s="294"/>
      <c r="C8824" s="294"/>
      <c r="D8824" s="294"/>
      <c r="E8824" s="294"/>
      <c r="F8824" s="294"/>
    </row>
    <row r="8825">
      <c r="A8825" s="294" t="s">
        <v>22397</v>
      </c>
      <c r="B8825" s="294"/>
      <c r="C8825" s="294"/>
      <c r="D8825" s="294"/>
      <c r="E8825" s="294"/>
      <c r="F8825" s="294"/>
    </row>
    <row r="8826">
      <c r="A8826" s="294"/>
      <c r="B8826" s="294"/>
      <c r="C8826" s="294"/>
      <c r="D8826" s="294"/>
      <c r="E8826" s="294"/>
      <c r="F8826" s="294"/>
    </row>
    <row r="8827">
      <c r="A8827" s="294" t="s">
        <v>27183</v>
      </c>
      <c r="B8827" s="294"/>
      <c r="C8827" s="294"/>
      <c r="D8827" s="294"/>
      <c r="E8827" s="294"/>
      <c r="F8827" s="294"/>
    </row>
    <row r="8828">
      <c r="A8828" s="294" t="s">
        <v>27252</v>
      </c>
      <c r="B8828" s="294"/>
      <c r="C8828" s="294"/>
      <c r="D8828" s="294"/>
      <c r="E8828" s="294"/>
      <c r="F8828" s="294"/>
    </row>
    <row r="8829">
      <c r="A8829" s="294" t="s">
        <v>24131</v>
      </c>
      <c r="B8829" s="294"/>
      <c r="C8829" s="294"/>
      <c r="D8829" s="294"/>
      <c r="E8829" s="294"/>
      <c r="F8829" s="294"/>
    </row>
    <row r="8830">
      <c r="A8830" s="294" t="s">
        <v>27253</v>
      </c>
      <c r="B8830" s="294"/>
      <c r="C8830" s="294"/>
      <c r="D8830" s="294"/>
      <c r="E8830" s="294"/>
      <c r="F8830" s="294"/>
    </row>
    <row r="8831">
      <c r="A8831" s="294"/>
      <c r="B8831" s="294"/>
      <c r="C8831" s="294"/>
      <c r="D8831" s="294"/>
      <c r="E8831" s="294"/>
      <c r="F8831" s="294"/>
    </row>
    <row r="8832">
      <c r="A8832" s="294" t="s">
        <v>25745</v>
      </c>
      <c r="B8832" s="294"/>
      <c r="C8832" s="294"/>
      <c r="D8832" s="294"/>
      <c r="E8832" s="294"/>
      <c r="F8832" s="294"/>
    </row>
    <row r="8833">
      <c r="A8833" s="294"/>
      <c r="B8833" s="294"/>
      <c r="C8833" s="294"/>
      <c r="D8833" s="294"/>
      <c r="E8833" s="294"/>
      <c r="F8833" s="294"/>
    </row>
    <row r="8834">
      <c r="A8834" s="294" t="s">
        <v>27254</v>
      </c>
      <c r="B8834" s="294"/>
      <c r="C8834" s="294"/>
      <c r="D8834" s="294"/>
      <c r="E8834" s="294"/>
      <c r="F8834" s="294"/>
    </row>
    <row r="8835">
      <c r="A8835" s="294" t="s">
        <v>27255</v>
      </c>
      <c r="B8835" s="294"/>
      <c r="C8835" s="294"/>
      <c r="D8835" s="294"/>
      <c r="E8835" s="294"/>
      <c r="F8835" s="294"/>
    </row>
    <row r="8836">
      <c r="A8836" s="294" t="s">
        <v>27256</v>
      </c>
      <c r="B8836" s="294"/>
      <c r="C8836" s="294"/>
      <c r="D8836" s="294"/>
      <c r="E8836" s="294"/>
      <c r="F8836" s="294"/>
    </row>
    <row r="8837">
      <c r="A8837" s="294" t="s">
        <v>27257</v>
      </c>
      <c r="B8837" s="294"/>
      <c r="C8837" s="294"/>
      <c r="D8837" s="294"/>
      <c r="E8837" s="294"/>
      <c r="F8837" s="294"/>
    </row>
    <row r="8838">
      <c r="A8838" s="294" t="s">
        <v>27258</v>
      </c>
      <c r="B8838" s="294"/>
      <c r="C8838" s="294"/>
      <c r="D8838" s="294"/>
      <c r="E8838" s="294"/>
      <c r="F8838" s="294"/>
    </row>
    <row r="8839">
      <c r="A8839" s="294" t="s">
        <v>27259</v>
      </c>
      <c r="B8839" s="294"/>
      <c r="C8839" s="294"/>
      <c r="D8839" s="294"/>
      <c r="E8839" s="294"/>
      <c r="F8839" s="294"/>
    </row>
    <row r="8840">
      <c r="A8840" s="294" t="s">
        <v>27260</v>
      </c>
      <c r="B8840" s="294"/>
      <c r="C8840" s="294"/>
      <c r="D8840" s="294"/>
      <c r="E8840" s="294"/>
      <c r="F8840" s="294"/>
    </row>
    <row r="8841">
      <c r="A8841" s="294" t="s">
        <v>27261</v>
      </c>
      <c r="B8841" s="294"/>
      <c r="C8841" s="294"/>
      <c r="D8841" s="294"/>
      <c r="E8841" s="294"/>
      <c r="F8841" s="294"/>
    </row>
    <row r="8842">
      <c r="A8842" s="294" t="s">
        <v>27262</v>
      </c>
      <c r="B8842" s="294"/>
      <c r="C8842" s="294"/>
      <c r="D8842" s="294"/>
      <c r="E8842" s="294"/>
      <c r="F8842" s="294"/>
    </row>
    <row r="8843">
      <c r="A8843" s="294" t="s">
        <v>27263</v>
      </c>
      <c r="B8843" s="294"/>
      <c r="C8843" s="294"/>
      <c r="D8843" s="294"/>
      <c r="E8843" s="294"/>
      <c r="F8843" s="294"/>
    </row>
    <row r="8844">
      <c r="A8844" s="294"/>
      <c r="B8844" s="294"/>
      <c r="C8844" s="294"/>
      <c r="D8844" s="294"/>
      <c r="E8844" s="294"/>
      <c r="F8844" s="294"/>
    </row>
    <row r="8845">
      <c r="A8845" s="294" t="s">
        <v>21312</v>
      </c>
      <c r="B8845" s="294"/>
      <c r="C8845" s="294"/>
      <c r="D8845" s="294"/>
      <c r="E8845" s="294"/>
      <c r="F8845" s="294"/>
    </row>
    <row r="8846">
      <c r="A8846" s="294" t="s">
        <v>27264</v>
      </c>
      <c r="B8846" s="294"/>
      <c r="C8846" s="294"/>
      <c r="D8846" s="294"/>
      <c r="E8846" s="294"/>
      <c r="F8846" s="294"/>
    </row>
    <row r="8847">
      <c r="A8847" s="294" t="s">
        <v>27265</v>
      </c>
      <c r="B8847" s="294"/>
      <c r="C8847" s="294"/>
      <c r="D8847" s="294"/>
      <c r="E8847" s="294"/>
      <c r="F8847" s="294"/>
    </row>
    <row r="8848">
      <c r="A8848" s="294" t="s">
        <v>27266</v>
      </c>
      <c r="B8848" s="294"/>
      <c r="C8848" s="294"/>
      <c r="D8848" s="294"/>
      <c r="E8848" s="294"/>
      <c r="F8848" s="294"/>
    </row>
    <row r="8849">
      <c r="A8849" s="294"/>
      <c r="B8849" s="294"/>
      <c r="C8849" s="294"/>
      <c r="D8849" s="294"/>
      <c r="E8849" s="294"/>
      <c r="F8849" s="294"/>
    </row>
    <row r="8850">
      <c r="A8850" s="294" t="s">
        <v>22512</v>
      </c>
      <c r="B8850" s="294"/>
      <c r="C8850" s="294"/>
      <c r="D8850" s="294"/>
      <c r="E8850" s="294"/>
      <c r="F8850" s="294"/>
    </row>
    <row r="8851">
      <c r="A8851" s="294" t="s">
        <v>27267</v>
      </c>
      <c r="B8851" s="294"/>
      <c r="C8851" s="294"/>
      <c r="D8851" s="294"/>
      <c r="E8851" s="294"/>
      <c r="F8851" s="294"/>
    </row>
    <row r="8852">
      <c r="A8852" s="294"/>
      <c r="B8852" s="294"/>
      <c r="C8852" s="294"/>
      <c r="D8852" s="294"/>
      <c r="E8852" s="294"/>
      <c r="F8852" s="294"/>
    </row>
    <row r="8853">
      <c r="A8853" s="294" t="s">
        <v>27268</v>
      </c>
      <c r="B8853" s="294"/>
      <c r="C8853" s="294"/>
      <c r="D8853" s="294"/>
      <c r="E8853" s="294"/>
      <c r="F8853" s="294"/>
    </row>
    <row r="8854">
      <c r="A8854" s="294" t="s">
        <v>27269</v>
      </c>
      <c r="B8854" s="294"/>
      <c r="C8854" s="294"/>
      <c r="D8854" s="294"/>
      <c r="E8854" s="294"/>
      <c r="F8854" s="294"/>
    </row>
    <row r="8855">
      <c r="A8855" s="294" t="s">
        <v>27270</v>
      </c>
      <c r="B8855" s="294"/>
      <c r="C8855" s="294"/>
      <c r="D8855" s="294"/>
      <c r="E8855" s="294"/>
      <c r="F8855" s="294"/>
    </row>
    <row r="8856">
      <c r="A8856" s="294" t="s">
        <v>27271</v>
      </c>
      <c r="B8856" s="294"/>
      <c r="C8856" s="294"/>
      <c r="D8856" s="294"/>
      <c r="E8856" s="294"/>
      <c r="F8856" s="294"/>
    </row>
    <row r="8857">
      <c r="A8857" s="294" t="s">
        <v>27272</v>
      </c>
      <c r="B8857" s="294"/>
      <c r="C8857" s="294"/>
      <c r="D8857" s="294"/>
      <c r="E8857" s="294"/>
      <c r="F8857" s="294"/>
    </row>
    <row r="8858">
      <c r="A8858" s="294" t="s">
        <v>27273</v>
      </c>
      <c r="B8858" s="294"/>
      <c r="C8858" s="294"/>
      <c r="D8858" s="294"/>
      <c r="E8858" s="294"/>
      <c r="F8858" s="294"/>
    </row>
    <row r="8859">
      <c r="A8859" s="294" t="s">
        <v>27274</v>
      </c>
      <c r="B8859" s="294"/>
      <c r="C8859" s="294"/>
      <c r="D8859" s="294"/>
      <c r="E8859" s="294"/>
      <c r="F8859" s="294"/>
    </row>
    <row r="8860">
      <c r="A8860" s="294" t="s">
        <v>27275</v>
      </c>
      <c r="B8860" s="294"/>
      <c r="C8860" s="294"/>
      <c r="D8860" s="294"/>
      <c r="E8860" s="294"/>
      <c r="F8860" s="294"/>
    </row>
    <row r="8861">
      <c r="A8861" s="294"/>
      <c r="B8861" s="294"/>
      <c r="C8861" s="294"/>
      <c r="D8861" s="294"/>
      <c r="E8861" s="294"/>
      <c r="F8861" s="294"/>
    </row>
    <row r="8862">
      <c r="A8862" s="294" t="s">
        <v>27276</v>
      </c>
      <c r="B8862" s="294"/>
      <c r="C8862" s="294"/>
      <c r="D8862" s="294"/>
      <c r="E8862" s="294"/>
      <c r="F8862" s="294"/>
    </row>
    <row r="8863">
      <c r="A8863" s="294"/>
      <c r="B8863" s="294"/>
      <c r="C8863" s="294"/>
      <c r="D8863" s="294"/>
      <c r="E8863" s="294"/>
      <c r="F8863" s="294"/>
    </row>
    <row r="8864">
      <c r="A8864" s="294" t="s">
        <v>27277</v>
      </c>
      <c r="B8864" s="294"/>
      <c r="C8864" s="294"/>
      <c r="D8864" s="294"/>
      <c r="E8864" s="294"/>
      <c r="F8864" s="294"/>
    </row>
    <row r="8865">
      <c r="A8865" s="294" t="s">
        <v>27278</v>
      </c>
      <c r="B8865" s="294"/>
      <c r="C8865" s="294"/>
      <c r="D8865" s="294"/>
      <c r="E8865" s="294"/>
      <c r="F8865" s="294"/>
    </row>
    <row r="8866">
      <c r="A8866" s="294" t="s">
        <v>27279</v>
      </c>
      <c r="B8866" s="294"/>
      <c r="C8866" s="294"/>
      <c r="D8866" s="294"/>
      <c r="E8866" s="294"/>
      <c r="F8866" s="294"/>
    </row>
    <row r="8867">
      <c r="A8867" s="294" t="s">
        <v>27280</v>
      </c>
      <c r="B8867" s="294"/>
      <c r="C8867" s="294"/>
      <c r="D8867" s="294"/>
      <c r="E8867" s="294"/>
      <c r="F8867" s="294"/>
    </row>
    <row r="8868">
      <c r="A8868" s="294" t="s">
        <v>27281</v>
      </c>
      <c r="B8868" s="294"/>
      <c r="C8868" s="294"/>
      <c r="D8868" s="294"/>
      <c r="E8868" s="294"/>
      <c r="F8868" s="294"/>
    </row>
    <row r="8869">
      <c r="A8869" s="294"/>
      <c r="B8869" s="294"/>
      <c r="C8869" s="294"/>
      <c r="D8869" s="294"/>
      <c r="E8869" s="294"/>
      <c r="F8869" s="294"/>
    </row>
    <row r="8870">
      <c r="A8870" s="294" t="s">
        <v>26992</v>
      </c>
      <c r="B8870" s="294"/>
      <c r="C8870" s="294"/>
      <c r="D8870" s="294"/>
      <c r="E8870" s="294"/>
      <c r="F8870" s="294"/>
    </row>
    <row r="8871">
      <c r="A8871" s="294" t="s">
        <v>26319</v>
      </c>
      <c r="B8871" s="294"/>
      <c r="C8871" s="294"/>
      <c r="D8871" s="294"/>
      <c r="E8871" s="294"/>
      <c r="F8871" s="294"/>
    </row>
    <row r="8872">
      <c r="A8872" s="294"/>
      <c r="B8872" s="294"/>
      <c r="C8872" s="294"/>
      <c r="D8872" s="294"/>
      <c r="E8872" s="294"/>
      <c r="F8872" s="294"/>
    </row>
    <row r="8873">
      <c r="A8873" s="294" t="s">
        <v>27282</v>
      </c>
      <c r="B8873" s="294"/>
      <c r="C8873" s="294"/>
      <c r="D8873" s="294"/>
      <c r="E8873" s="294"/>
      <c r="F8873" s="294"/>
    </row>
    <row r="8874">
      <c r="A8874" s="294" t="s">
        <v>27283</v>
      </c>
      <c r="B8874" s="294"/>
      <c r="C8874" s="294"/>
      <c r="D8874" s="294"/>
      <c r="E8874" s="294"/>
      <c r="F8874" s="294"/>
    </row>
    <row r="8875">
      <c r="A8875" s="294" t="s">
        <v>27284</v>
      </c>
      <c r="B8875" s="294"/>
      <c r="C8875" s="294"/>
      <c r="D8875" s="294"/>
      <c r="E8875" s="294"/>
      <c r="F8875" s="294"/>
    </row>
    <row r="8876">
      <c r="A8876" s="294" t="s">
        <v>27285</v>
      </c>
      <c r="B8876" s="294"/>
      <c r="C8876" s="294"/>
      <c r="D8876" s="294"/>
      <c r="E8876" s="294"/>
      <c r="F8876" s="294"/>
    </row>
    <row r="8877">
      <c r="A8877" s="294" t="s">
        <v>27286</v>
      </c>
      <c r="B8877" s="294"/>
      <c r="C8877" s="294"/>
      <c r="D8877" s="294"/>
      <c r="E8877" s="294"/>
      <c r="F8877" s="294"/>
    </row>
    <row r="8878">
      <c r="A8878" s="294" t="s">
        <v>27287</v>
      </c>
      <c r="B8878" s="294"/>
      <c r="C8878" s="294"/>
      <c r="D8878" s="294"/>
      <c r="E8878" s="294"/>
      <c r="F8878" s="294"/>
    </row>
    <row r="8879">
      <c r="A8879" s="294"/>
      <c r="B8879" s="294"/>
      <c r="C8879" s="294"/>
      <c r="D8879" s="294"/>
      <c r="E8879" s="294"/>
      <c r="F8879" s="294"/>
    </row>
    <row r="8880">
      <c r="A8880" s="294" t="s">
        <v>21401</v>
      </c>
      <c r="B8880" s="294"/>
      <c r="C8880" s="294"/>
      <c r="D8880" s="294"/>
      <c r="E8880" s="294"/>
      <c r="F8880" s="294"/>
    </row>
    <row r="8881">
      <c r="A8881" s="294"/>
      <c r="B8881" s="294"/>
      <c r="C8881" s="294"/>
      <c r="D8881" s="294"/>
      <c r="E8881" s="294"/>
      <c r="F8881" s="294"/>
    </row>
    <row r="8882">
      <c r="A8882" s="294" t="s">
        <v>27288</v>
      </c>
      <c r="B8882" s="294"/>
      <c r="C8882" s="294"/>
      <c r="D8882" s="294"/>
      <c r="E8882" s="294"/>
      <c r="F8882" s="294"/>
    </row>
    <row r="8883">
      <c r="A8883" s="294" t="s">
        <v>27289</v>
      </c>
      <c r="B8883" s="294"/>
      <c r="C8883" s="294"/>
      <c r="D8883" s="294"/>
      <c r="E8883" s="294"/>
      <c r="F8883" s="294"/>
    </row>
    <row r="8884">
      <c r="A8884" s="294" t="s">
        <v>27290</v>
      </c>
      <c r="B8884" s="294"/>
      <c r="C8884" s="294"/>
      <c r="D8884" s="294"/>
      <c r="E8884" s="294"/>
      <c r="F8884" s="294"/>
    </row>
    <row r="8885">
      <c r="A8885" s="294" t="s">
        <v>27291</v>
      </c>
      <c r="B8885" s="294"/>
      <c r="C8885" s="294"/>
      <c r="D8885" s="294"/>
      <c r="E8885" s="294"/>
      <c r="F8885" s="294"/>
    </row>
    <row r="8886">
      <c r="A8886" s="294" t="s">
        <v>27292</v>
      </c>
      <c r="B8886" s="294"/>
      <c r="C8886" s="294"/>
      <c r="D8886" s="294"/>
      <c r="E8886" s="294"/>
      <c r="F8886" s="294"/>
    </row>
    <row r="8887">
      <c r="A8887" s="294"/>
      <c r="B8887" s="294"/>
      <c r="C8887" s="294"/>
      <c r="D8887" s="294"/>
      <c r="E8887" s="294"/>
      <c r="F8887" s="294"/>
    </row>
    <row r="8888">
      <c r="A8888" s="294" t="s">
        <v>21407</v>
      </c>
      <c r="B8888" s="294"/>
      <c r="C8888" s="294"/>
      <c r="D8888" s="294"/>
      <c r="E8888" s="294"/>
      <c r="F8888" s="294"/>
    </row>
    <row r="8889">
      <c r="A8889" s="294"/>
      <c r="B8889" s="294"/>
      <c r="C8889" s="294"/>
      <c r="D8889" s="294"/>
      <c r="E8889" s="294"/>
      <c r="F8889" s="294"/>
    </row>
    <row r="8890">
      <c r="A8890" s="294" t="s">
        <v>27293</v>
      </c>
      <c r="B8890" s="294"/>
      <c r="C8890" s="294"/>
      <c r="D8890" s="294"/>
      <c r="E8890" s="294"/>
      <c r="F8890" s="294"/>
    </row>
    <row r="8891">
      <c r="A8891" s="294" t="s">
        <v>27294</v>
      </c>
      <c r="B8891" s="294"/>
      <c r="C8891" s="294"/>
      <c r="D8891" s="294"/>
      <c r="E8891" s="294"/>
      <c r="F8891" s="294"/>
    </row>
    <row r="8892">
      <c r="A8892" s="294" t="s">
        <v>27295</v>
      </c>
      <c r="B8892" s="294"/>
      <c r="C8892" s="294"/>
      <c r="D8892" s="294"/>
      <c r="E8892" s="294"/>
      <c r="F8892" s="294"/>
    </row>
    <row r="8893">
      <c r="A8893" s="294" t="s">
        <v>27296</v>
      </c>
      <c r="B8893" s="294"/>
      <c r="C8893" s="294"/>
      <c r="D8893" s="294"/>
      <c r="E8893" s="294"/>
      <c r="F8893" s="294"/>
    </row>
    <row r="8894">
      <c r="A8894" s="294"/>
      <c r="B8894" s="294"/>
      <c r="C8894" s="294"/>
      <c r="D8894" s="294"/>
      <c r="E8894" s="294"/>
      <c r="F8894" s="294"/>
    </row>
    <row r="8895">
      <c r="A8895" s="294"/>
      <c r="B8895" s="294"/>
      <c r="C8895" s="294"/>
      <c r="D8895" s="294"/>
      <c r="E8895" s="294"/>
      <c r="F8895" s="294"/>
    </row>
    <row r="8896">
      <c r="A8896" s="294" t="s">
        <v>21990</v>
      </c>
      <c r="B8896" s="294"/>
      <c r="C8896" s="294"/>
      <c r="D8896" s="294"/>
      <c r="E8896" s="294"/>
      <c r="F8896" s="294"/>
    </row>
    <row r="8897">
      <c r="A8897" s="294"/>
      <c r="B8897" s="294"/>
      <c r="C8897" s="294"/>
      <c r="D8897" s="294"/>
      <c r="E8897" s="294"/>
      <c r="F8897" s="294"/>
    </row>
    <row r="8898">
      <c r="A8898" s="294" t="s">
        <v>27297</v>
      </c>
      <c r="B8898" s="294"/>
      <c r="C8898" s="294"/>
      <c r="D8898" s="294"/>
      <c r="E8898" s="294"/>
      <c r="F8898" s="294"/>
    </row>
    <row r="8899">
      <c r="A8899" s="294" t="s">
        <v>27298</v>
      </c>
      <c r="B8899" s="294"/>
      <c r="C8899" s="294"/>
      <c r="D8899" s="294"/>
      <c r="E8899" s="294"/>
      <c r="F8899" s="294"/>
    </row>
    <row r="8900">
      <c r="A8900" s="294" t="s">
        <v>27299</v>
      </c>
      <c r="B8900" s="294"/>
      <c r="C8900" s="294"/>
      <c r="D8900" s="294"/>
      <c r="E8900" s="294"/>
      <c r="F8900" s="294"/>
    </row>
    <row r="8901">
      <c r="A8901" s="294" t="s">
        <v>27300</v>
      </c>
      <c r="B8901" s="294"/>
      <c r="C8901" s="294"/>
      <c r="D8901" s="294"/>
      <c r="E8901" s="294"/>
      <c r="F8901" s="294"/>
    </row>
    <row r="8902">
      <c r="A8902" s="294" t="s">
        <v>27301</v>
      </c>
      <c r="B8902" s="294"/>
      <c r="C8902" s="294"/>
      <c r="D8902" s="294"/>
      <c r="E8902" s="294"/>
      <c r="F8902" s="294"/>
    </row>
    <row r="8903">
      <c r="A8903" s="294" t="s">
        <v>27302</v>
      </c>
      <c r="B8903" s="294"/>
      <c r="C8903" s="294"/>
      <c r="D8903" s="294"/>
      <c r="E8903" s="294"/>
      <c r="F8903" s="294"/>
    </row>
    <row r="8904">
      <c r="A8904" s="294" t="s">
        <v>27303</v>
      </c>
      <c r="B8904" s="294"/>
      <c r="C8904" s="294"/>
      <c r="D8904" s="294"/>
      <c r="E8904" s="294"/>
      <c r="F8904" s="294"/>
    </row>
    <row r="8905">
      <c r="A8905" s="294" t="s">
        <v>27304</v>
      </c>
      <c r="B8905" s="294"/>
      <c r="C8905" s="294"/>
      <c r="D8905" s="294"/>
      <c r="E8905" s="294"/>
      <c r="F8905" s="294"/>
    </row>
    <row r="8906">
      <c r="A8906" s="294" t="s">
        <v>27305</v>
      </c>
      <c r="B8906" s="294"/>
      <c r="C8906" s="294"/>
      <c r="D8906" s="294"/>
      <c r="E8906" s="294"/>
      <c r="F8906" s="294"/>
    </row>
    <row r="8907">
      <c r="A8907" s="294"/>
      <c r="B8907" s="294"/>
      <c r="C8907" s="294"/>
      <c r="D8907" s="294"/>
      <c r="E8907" s="294"/>
      <c r="F8907" s="294"/>
    </row>
    <row r="8908">
      <c r="A8908" s="294" t="s">
        <v>21312</v>
      </c>
      <c r="B8908" s="294"/>
      <c r="C8908" s="294"/>
      <c r="D8908" s="294"/>
      <c r="E8908" s="294"/>
      <c r="F8908" s="294"/>
    </row>
    <row r="8909">
      <c r="A8909" s="294" t="s">
        <v>27264</v>
      </c>
      <c r="B8909" s="294"/>
      <c r="C8909" s="294"/>
      <c r="D8909" s="294"/>
      <c r="E8909" s="294"/>
      <c r="F8909" s="294"/>
    </row>
    <row r="8910">
      <c r="A8910" s="294" t="s">
        <v>27306</v>
      </c>
      <c r="B8910" s="294"/>
      <c r="C8910" s="294"/>
      <c r="D8910" s="294"/>
      <c r="E8910" s="294"/>
      <c r="F8910" s="294"/>
    </row>
    <row r="8911">
      <c r="A8911" s="294" t="s">
        <v>27266</v>
      </c>
      <c r="B8911" s="294"/>
      <c r="C8911" s="294"/>
      <c r="D8911" s="294"/>
      <c r="E8911" s="294"/>
      <c r="F8911" s="294"/>
    </row>
    <row r="8912">
      <c r="A8912" s="294"/>
      <c r="B8912" s="294"/>
      <c r="C8912" s="294"/>
      <c r="D8912" s="294"/>
      <c r="E8912" s="294"/>
      <c r="F8912" s="294"/>
    </row>
    <row r="8913">
      <c r="A8913" s="294" t="s">
        <v>24575</v>
      </c>
      <c r="B8913" s="294"/>
      <c r="C8913" s="294"/>
      <c r="D8913" s="294"/>
      <c r="E8913" s="294"/>
      <c r="F8913" s="294"/>
    </row>
    <row r="8914">
      <c r="A8914" s="294"/>
      <c r="B8914" s="294"/>
      <c r="C8914" s="294"/>
      <c r="D8914" s="294"/>
      <c r="E8914" s="294"/>
      <c r="F8914" s="294"/>
    </row>
    <row r="8915">
      <c r="A8915" s="294"/>
      <c r="B8915" s="294"/>
      <c r="C8915" s="294"/>
      <c r="D8915" s="294"/>
      <c r="E8915" s="294"/>
      <c r="F8915" s="294"/>
    </row>
    <row r="8916">
      <c r="A8916" s="294" t="s">
        <v>27307</v>
      </c>
      <c r="B8916" s="294"/>
      <c r="C8916" s="294"/>
      <c r="D8916" s="294"/>
      <c r="E8916" s="294"/>
      <c r="F8916" s="294"/>
    </row>
    <row r="8917">
      <c r="A8917" s="294" t="s">
        <v>27308</v>
      </c>
      <c r="B8917" s="294"/>
      <c r="C8917" s="294"/>
      <c r="D8917" s="294"/>
      <c r="E8917" s="294"/>
      <c r="F8917" s="294"/>
    </row>
    <row r="8918">
      <c r="A8918" s="294" t="s">
        <v>27309</v>
      </c>
      <c r="B8918" s="294"/>
      <c r="C8918" s="294"/>
      <c r="D8918" s="294"/>
      <c r="E8918" s="294"/>
      <c r="F8918" s="294"/>
    </row>
    <row r="8919">
      <c r="A8919" s="294" t="s">
        <v>27310</v>
      </c>
      <c r="B8919" s="294"/>
      <c r="C8919" s="294"/>
      <c r="D8919" s="294"/>
      <c r="E8919" s="294"/>
      <c r="F8919" s="294"/>
    </row>
    <row r="8920">
      <c r="A8920" s="294" t="s">
        <v>27311</v>
      </c>
      <c r="B8920" s="294"/>
      <c r="C8920" s="294"/>
      <c r="D8920" s="294"/>
      <c r="E8920" s="294"/>
      <c r="F8920" s="294"/>
    </row>
    <row r="8921">
      <c r="A8921" s="294" t="s">
        <v>27312</v>
      </c>
      <c r="B8921" s="294"/>
      <c r="C8921" s="294"/>
      <c r="D8921" s="294"/>
      <c r="E8921" s="294"/>
      <c r="F8921" s="294"/>
    </row>
    <row r="8922">
      <c r="A8922" s="294" t="s">
        <v>27313</v>
      </c>
      <c r="B8922" s="294"/>
      <c r="C8922" s="294"/>
      <c r="D8922" s="294"/>
      <c r="E8922" s="294"/>
      <c r="F8922" s="294"/>
    </row>
    <row r="8923">
      <c r="A8923" s="294"/>
      <c r="B8923" s="294"/>
      <c r="C8923" s="294"/>
      <c r="D8923" s="294"/>
      <c r="E8923" s="294"/>
      <c r="F8923" s="294"/>
    </row>
    <row r="8924">
      <c r="A8924" s="294"/>
      <c r="B8924" s="294"/>
      <c r="C8924" s="294"/>
      <c r="D8924" s="294"/>
      <c r="E8924" s="294"/>
      <c r="F8924" s="294"/>
    </row>
    <row r="8925">
      <c r="A8925" s="294"/>
      <c r="B8925" s="294"/>
      <c r="C8925" s="294"/>
      <c r="D8925" s="294"/>
      <c r="E8925" s="294"/>
      <c r="F8925" s="294"/>
    </row>
    <row r="8926">
      <c r="A8926" s="294" t="s">
        <v>21326</v>
      </c>
      <c r="B8926" s="294"/>
      <c r="C8926" s="294"/>
      <c r="D8926" s="294"/>
      <c r="E8926" s="294"/>
      <c r="F8926" s="294"/>
    </row>
    <row r="8927">
      <c r="A8927" s="294"/>
      <c r="B8927" s="294"/>
      <c r="C8927" s="294"/>
      <c r="D8927" s="294"/>
      <c r="E8927" s="294"/>
      <c r="F8927" s="294"/>
    </row>
    <row r="8928">
      <c r="A8928" s="294" t="s">
        <v>27314</v>
      </c>
      <c r="B8928" s="294"/>
      <c r="C8928" s="294"/>
      <c r="D8928" s="294"/>
      <c r="E8928" s="294"/>
      <c r="F8928" s="294"/>
    </row>
    <row r="8929">
      <c r="A8929" s="294" t="s">
        <v>27315</v>
      </c>
      <c r="B8929" s="294"/>
      <c r="C8929" s="294"/>
      <c r="D8929" s="294"/>
      <c r="E8929" s="294"/>
      <c r="F8929" s="294"/>
    </row>
    <row r="8930">
      <c r="A8930" s="294" t="s">
        <v>27316</v>
      </c>
      <c r="B8930" s="294"/>
      <c r="C8930" s="294"/>
      <c r="D8930" s="294"/>
      <c r="E8930" s="294"/>
      <c r="F8930" s="294"/>
    </row>
    <row r="8931">
      <c r="A8931" s="294" t="s">
        <v>27317</v>
      </c>
      <c r="B8931" s="294"/>
      <c r="C8931" s="294"/>
      <c r="D8931" s="294"/>
      <c r="E8931" s="294"/>
      <c r="F8931" s="294"/>
    </row>
    <row r="8932">
      <c r="A8932" s="294" t="s">
        <v>27318</v>
      </c>
      <c r="B8932" s="294"/>
      <c r="C8932" s="294"/>
      <c r="D8932" s="294"/>
      <c r="E8932" s="294"/>
      <c r="F8932" s="294"/>
    </row>
    <row r="8933">
      <c r="A8933" s="294"/>
      <c r="B8933" s="294"/>
      <c r="C8933" s="294"/>
      <c r="D8933" s="294"/>
      <c r="E8933" s="294"/>
      <c r="F8933" s="294"/>
    </row>
    <row r="8934">
      <c r="A8934" s="294" t="s">
        <v>27319</v>
      </c>
      <c r="B8934" s="294"/>
      <c r="C8934" s="294"/>
      <c r="D8934" s="294"/>
      <c r="E8934" s="294"/>
      <c r="F8934" s="294"/>
    </row>
    <row r="8935">
      <c r="A8935" s="294"/>
      <c r="B8935" s="294"/>
      <c r="C8935" s="294"/>
      <c r="D8935" s="294"/>
      <c r="E8935" s="294"/>
      <c r="F8935" s="294"/>
    </row>
    <row r="8936">
      <c r="A8936" s="294" t="s">
        <v>27320</v>
      </c>
      <c r="B8936" s="294"/>
      <c r="C8936" s="294"/>
      <c r="D8936" s="294"/>
      <c r="E8936" s="294"/>
      <c r="F8936" s="294"/>
    </row>
    <row r="8937">
      <c r="A8937" s="294" t="s">
        <v>27321</v>
      </c>
      <c r="B8937" s="294"/>
      <c r="C8937" s="294"/>
      <c r="D8937" s="294"/>
      <c r="E8937" s="294"/>
      <c r="F8937" s="294"/>
    </row>
    <row r="8938">
      <c r="A8938" s="294" t="s">
        <v>27322</v>
      </c>
      <c r="B8938" s="294"/>
      <c r="C8938" s="294"/>
      <c r="D8938" s="294"/>
      <c r="E8938" s="294"/>
      <c r="F8938" s="294"/>
    </row>
    <row r="8939">
      <c r="A8939" s="294" t="s">
        <v>27323</v>
      </c>
      <c r="B8939" s="294"/>
      <c r="C8939" s="294"/>
      <c r="D8939" s="294"/>
      <c r="E8939" s="294"/>
      <c r="F8939" s="294"/>
    </row>
    <row r="8940">
      <c r="A8940" s="294" t="s">
        <v>27324</v>
      </c>
      <c r="B8940" s="294"/>
      <c r="C8940" s="294"/>
      <c r="D8940" s="294"/>
      <c r="E8940" s="294"/>
      <c r="F8940" s="294"/>
    </row>
    <row r="8941">
      <c r="A8941" s="294"/>
      <c r="B8941" s="294"/>
      <c r="C8941" s="294"/>
      <c r="D8941" s="294"/>
      <c r="E8941" s="294"/>
      <c r="F8941" s="294"/>
    </row>
    <row r="8942">
      <c r="A8942" s="294" t="s">
        <v>23321</v>
      </c>
      <c r="B8942" s="294"/>
      <c r="C8942" s="294"/>
      <c r="D8942" s="294"/>
      <c r="E8942" s="294"/>
      <c r="F8942" s="294"/>
    </row>
    <row r="8943">
      <c r="A8943" s="294" t="s">
        <v>23767</v>
      </c>
      <c r="B8943" s="294"/>
      <c r="C8943" s="294"/>
      <c r="D8943" s="294"/>
      <c r="E8943" s="294"/>
      <c r="F8943" s="294"/>
    </row>
    <row r="8944">
      <c r="A8944" s="294"/>
      <c r="B8944" s="294"/>
      <c r="C8944" s="294"/>
      <c r="D8944" s="294"/>
      <c r="E8944" s="294"/>
      <c r="F8944" s="294"/>
    </row>
    <row r="8945">
      <c r="A8945" s="294" t="s">
        <v>27325</v>
      </c>
      <c r="B8945" s="294"/>
      <c r="C8945" s="294"/>
      <c r="D8945" s="294"/>
      <c r="E8945" s="294"/>
      <c r="F8945" s="294"/>
    </row>
    <row r="8946">
      <c r="A8946" s="294" t="s">
        <v>27326</v>
      </c>
      <c r="B8946" s="294"/>
      <c r="C8946" s="294"/>
      <c r="D8946" s="294"/>
      <c r="E8946" s="294"/>
      <c r="F8946" s="294"/>
    </row>
    <row r="8947">
      <c r="A8947" s="294" t="s">
        <v>27327</v>
      </c>
      <c r="B8947" s="294"/>
      <c r="C8947" s="294"/>
      <c r="D8947" s="294"/>
      <c r="E8947" s="294"/>
      <c r="F8947" s="294"/>
    </row>
    <row r="8948">
      <c r="A8948" s="294" t="s">
        <v>27328</v>
      </c>
      <c r="B8948" s="294"/>
      <c r="C8948" s="294"/>
      <c r="D8948" s="294"/>
      <c r="E8948" s="294"/>
      <c r="F8948" s="294"/>
    </row>
    <row r="8949">
      <c r="A8949" s="294"/>
      <c r="B8949" s="294"/>
      <c r="C8949" s="294"/>
      <c r="D8949" s="294"/>
      <c r="E8949" s="294"/>
      <c r="F8949" s="294"/>
    </row>
    <row r="8950">
      <c r="A8950" s="294" t="s">
        <v>21908</v>
      </c>
      <c r="B8950" s="294"/>
      <c r="C8950" s="294"/>
      <c r="D8950" s="294"/>
      <c r="E8950" s="294"/>
      <c r="F8950" s="294"/>
    </row>
    <row r="8951">
      <c r="A8951" s="294"/>
      <c r="B8951" s="294"/>
      <c r="C8951" s="294"/>
      <c r="D8951" s="294"/>
      <c r="E8951" s="294"/>
      <c r="F8951" s="294"/>
    </row>
    <row r="8952">
      <c r="A8952" s="294" t="s">
        <v>27329</v>
      </c>
      <c r="B8952" s="294"/>
      <c r="C8952" s="294"/>
      <c r="D8952" s="294"/>
      <c r="E8952" s="294"/>
      <c r="F8952" s="294"/>
    </row>
    <row r="8953">
      <c r="A8953" s="294" t="s">
        <v>27330</v>
      </c>
      <c r="B8953" s="294"/>
      <c r="C8953" s="294"/>
      <c r="D8953" s="294"/>
      <c r="E8953" s="294"/>
      <c r="F8953" s="294"/>
    </row>
    <row r="8954">
      <c r="A8954" s="294" t="s">
        <v>27331</v>
      </c>
      <c r="B8954" s="294"/>
      <c r="C8954" s="294"/>
      <c r="D8954" s="294"/>
      <c r="E8954" s="294"/>
      <c r="F8954" s="294"/>
    </row>
    <row r="8955">
      <c r="A8955" s="294" t="s">
        <v>27332</v>
      </c>
      <c r="B8955" s="294"/>
      <c r="C8955" s="294"/>
      <c r="D8955" s="294"/>
      <c r="E8955" s="294"/>
      <c r="F8955" s="294"/>
    </row>
    <row r="8956">
      <c r="A8956" s="294"/>
      <c r="B8956" s="294"/>
      <c r="C8956" s="294"/>
      <c r="D8956" s="294"/>
      <c r="E8956" s="294"/>
      <c r="F8956" s="294"/>
    </row>
    <row r="8957">
      <c r="A8957" s="294" t="s">
        <v>27333</v>
      </c>
      <c r="B8957" s="294"/>
      <c r="C8957" s="294"/>
      <c r="D8957" s="294"/>
      <c r="E8957" s="294"/>
      <c r="F8957" s="294"/>
    </row>
    <row r="8958">
      <c r="A8958" s="294"/>
      <c r="B8958" s="294"/>
      <c r="C8958" s="294"/>
      <c r="D8958" s="294"/>
      <c r="E8958" s="294"/>
      <c r="F8958" s="294"/>
    </row>
    <row r="8959">
      <c r="A8959" s="294" t="s">
        <v>27334</v>
      </c>
      <c r="B8959" s="294"/>
      <c r="C8959" s="294"/>
      <c r="D8959" s="294"/>
      <c r="E8959" s="294"/>
      <c r="F8959" s="294"/>
    </row>
    <row r="8960">
      <c r="A8960" s="294" t="s">
        <v>27335</v>
      </c>
      <c r="B8960" s="294"/>
      <c r="C8960" s="294"/>
      <c r="D8960" s="294"/>
      <c r="E8960" s="294"/>
      <c r="F8960" s="294"/>
    </row>
    <row r="8961">
      <c r="A8961" s="294" t="s">
        <v>27336</v>
      </c>
      <c r="B8961" s="294"/>
      <c r="C8961" s="294"/>
      <c r="D8961" s="294"/>
      <c r="E8961" s="294"/>
      <c r="F8961" s="294"/>
    </row>
    <row r="8962">
      <c r="A8962" s="294" t="s">
        <v>27337</v>
      </c>
      <c r="B8962" s="294"/>
      <c r="C8962" s="294"/>
      <c r="D8962" s="294"/>
      <c r="E8962" s="294"/>
      <c r="F8962" s="294"/>
    </row>
    <row r="8963">
      <c r="A8963" s="294" t="s">
        <v>27338</v>
      </c>
      <c r="B8963" s="294"/>
      <c r="C8963" s="294"/>
      <c r="D8963" s="294"/>
      <c r="E8963" s="294"/>
      <c r="F8963" s="294"/>
    </row>
    <row r="8964">
      <c r="A8964" s="294" t="s">
        <v>27339</v>
      </c>
      <c r="B8964" s="294"/>
      <c r="C8964" s="294"/>
      <c r="D8964" s="294"/>
      <c r="E8964" s="294"/>
      <c r="F8964" s="294"/>
    </row>
    <row r="8965">
      <c r="A8965" s="294" t="s">
        <v>27340</v>
      </c>
      <c r="B8965" s="294"/>
      <c r="C8965" s="294"/>
      <c r="D8965" s="294"/>
      <c r="E8965" s="294"/>
      <c r="F8965" s="294"/>
    </row>
    <row r="8966">
      <c r="A8966" s="294" t="s">
        <v>27341</v>
      </c>
      <c r="B8966" s="294"/>
      <c r="C8966" s="294"/>
      <c r="D8966" s="294"/>
      <c r="E8966" s="294"/>
      <c r="F8966" s="294"/>
    </row>
    <row r="8967">
      <c r="A8967" s="294" t="s">
        <v>27342</v>
      </c>
      <c r="B8967" s="294"/>
      <c r="C8967" s="294"/>
      <c r="D8967" s="294"/>
      <c r="E8967" s="294"/>
      <c r="F8967" s="294"/>
    </row>
    <row r="8968">
      <c r="A8968" s="294" t="s">
        <v>27343</v>
      </c>
      <c r="B8968" s="294"/>
      <c r="C8968" s="294"/>
      <c r="D8968" s="294"/>
      <c r="E8968" s="294"/>
      <c r="F8968" s="294"/>
    </row>
    <row r="8969">
      <c r="A8969" s="294" t="s">
        <v>27344</v>
      </c>
      <c r="B8969" s="294"/>
      <c r="C8969" s="294"/>
      <c r="D8969" s="294"/>
      <c r="E8969" s="294"/>
      <c r="F8969" s="294"/>
    </row>
    <row r="8970">
      <c r="A8970" s="294" t="s">
        <v>27345</v>
      </c>
      <c r="B8970" s="294"/>
      <c r="C8970" s="294"/>
      <c r="D8970" s="294"/>
      <c r="E8970" s="294"/>
      <c r="F8970" s="294"/>
    </row>
    <row r="8971">
      <c r="A8971" s="294" t="s">
        <v>27346</v>
      </c>
      <c r="B8971" s="294"/>
      <c r="C8971" s="294"/>
      <c r="D8971" s="294"/>
      <c r="E8971" s="294"/>
      <c r="F8971" s="294"/>
    </row>
    <row r="8972">
      <c r="A8972" s="294" t="s">
        <v>22317</v>
      </c>
      <c r="B8972" s="294"/>
      <c r="C8972" s="294"/>
      <c r="D8972" s="294"/>
      <c r="E8972" s="294"/>
      <c r="F8972" s="294"/>
    </row>
    <row r="8973">
      <c r="A8973" s="294" t="s">
        <v>27347</v>
      </c>
      <c r="B8973" s="294"/>
      <c r="C8973" s="294"/>
      <c r="D8973" s="294"/>
      <c r="E8973" s="294"/>
      <c r="F8973" s="294"/>
    </row>
    <row r="8974">
      <c r="A8974" s="294" t="s">
        <v>27348</v>
      </c>
      <c r="B8974" s="294"/>
      <c r="C8974" s="294"/>
      <c r="D8974" s="294"/>
      <c r="E8974" s="294"/>
      <c r="F8974" s="294"/>
    </row>
    <row r="8975">
      <c r="A8975" s="294" t="s">
        <v>27349</v>
      </c>
      <c r="B8975" s="294"/>
      <c r="C8975" s="294"/>
      <c r="D8975" s="294"/>
      <c r="E8975" s="294"/>
      <c r="F8975" s="294"/>
    </row>
    <row r="8976">
      <c r="A8976" s="294" t="s">
        <v>27350</v>
      </c>
      <c r="B8976" s="294"/>
      <c r="C8976" s="294"/>
      <c r="D8976" s="294"/>
      <c r="E8976" s="294"/>
      <c r="F8976" s="294"/>
    </row>
    <row r="8977">
      <c r="A8977" s="294"/>
      <c r="B8977" s="294"/>
      <c r="C8977" s="294"/>
      <c r="D8977" s="294"/>
      <c r="E8977" s="294"/>
      <c r="F8977" s="294"/>
    </row>
    <row r="8978">
      <c r="A8978" s="294" t="s">
        <v>21312</v>
      </c>
      <c r="B8978" s="294"/>
      <c r="C8978" s="294"/>
      <c r="D8978" s="294"/>
      <c r="E8978" s="294"/>
      <c r="F8978" s="294"/>
    </row>
    <row r="8979">
      <c r="A8979" s="294" t="s">
        <v>27351</v>
      </c>
      <c r="B8979" s="294"/>
      <c r="C8979" s="294"/>
      <c r="D8979" s="294"/>
      <c r="E8979" s="294"/>
      <c r="F8979" s="294"/>
    </row>
    <row r="8980">
      <c r="A8980" s="294" t="s">
        <v>27306</v>
      </c>
      <c r="B8980" s="294"/>
      <c r="C8980" s="294"/>
      <c r="D8980" s="294"/>
      <c r="E8980" s="294"/>
      <c r="F8980" s="294"/>
    </row>
    <row r="8981">
      <c r="A8981" s="294" t="s">
        <v>27266</v>
      </c>
      <c r="B8981" s="294"/>
      <c r="C8981" s="294"/>
      <c r="D8981" s="294"/>
      <c r="E8981" s="294"/>
      <c r="F8981" s="294"/>
    </row>
    <row r="8982">
      <c r="A8982" s="294"/>
      <c r="B8982" s="294"/>
      <c r="C8982" s="294"/>
      <c r="D8982" s="294"/>
      <c r="E8982" s="294"/>
      <c r="F8982" s="294"/>
    </row>
    <row r="8983">
      <c r="A8983" s="294" t="s">
        <v>24575</v>
      </c>
      <c r="B8983" s="294"/>
      <c r="C8983" s="294"/>
      <c r="D8983" s="294"/>
      <c r="E8983" s="294"/>
      <c r="F8983" s="294"/>
    </row>
    <row r="8984">
      <c r="A8984" s="294"/>
      <c r="B8984" s="294"/>
      <c r="C8984" s="294"/>
      <c r="D8984" s="294"/>
      <c r="E8984" s="294"/>
      <c r="F8984" s="294"/>
    </row>
    <row r="8985">
      <c r="A8985" s="294"/>
      <c r="B8985" s="294"/>
      <c r="C8985" s="294"/>
      <c r="D8985" s="294"/>
      <c r="E8985" s="294"/>
      <c r="F8985" s="294"/>
    </row>
    <row r="8986">
      <c r="A8986" s="294" t="s">
        <v>27307</v>
      </c>
      <c r="B8986" s="294"/>
      <c r="C8986" s="294"/>
      <c r="D8986" s="294"/>
      <c r="E8986" s="294"/>
      <c r="F8986" s="294"/>
    </row>
    <row r="8987">
      <c r="A8987" s="294" t="s">
        <v>27308</v>
      </c>
      <c r="B8987" s="294"/>
      <c r="C8987" s="294"/>
      <c r="D8987" s="294"/>
      <c r="E8987" s="294"/>
      <c r="F8987" s="294"/>
    </row>
    <row r="8988">
      <c r="A8988" s="294" t="s">
        <v>27309</v>
      </c>
      <c r="B8988" s="294"/>
      <c r="C8988" s="294"/>
      <c r="D8988" s="294"/>
      <c r="E8988" s="294"/>
      <c r="F8988" s="294"/>
    </row>
    <row r="8989">
      <c r="A8989" s="294" t="s">
        <v>27310</v>
      </c>
      <c r="B8989" s="294"/>
      <c r="C8989" s="294"/>
      <c r="D8989" s="294"/>
      <c r="E8989" s="294"/>
      <c r="F8989" s="294"/>
    </row>
    <row r="8990">
      <c r="A8990" s="294" t="s">
        <v>27311</v>
      </c>
      <c r="B8990" s="294"/>
      <c r="C8990" s="294"/>
      <c r="D8990" s="294"/>
      <c r="E8990" s="294"/>
      <c r="F8990" s="294"/>
    </row>
    <row r="8991">
      <c r="A8991" s="294" t="s">
        <v>27312</v>
      </c>
      <c r="B8991" s="294"/>
      <c r="C8991" s="294"/>
      <c r="D8991" s="294"/>
      <c r="E8991" s="294"/>
      <c r="F8991" s="294"/>
    </row>
    <row r="8992">
      <c r="A8992" s="294" t="s">
        <v>27313</v>
      </c>
      <c r="B8992" s="294"/>
      <c r="C8992" s="294"/>
      <c r="D8992" s="294"/>
      <c r="E8992" s="294"/>
      <c r="F8992" s="294"/>
    </row>
    <row r="8993">
      <c r="A8993" s="294"/>
      <c r="B8993" s="294"/>
      <c r="C8993" s="294"/>
      <c r="D8993" s="294"/>
      <c r="E8993" s="294"/>
      <c r="F8993" s="294"/>
    </row>
    <row r="8994">
      <c r="A8994" s="294"/>
      <c r="B8994" s="294"/>
      <c r="C8994" s="294"/>
      <c r="D8994" s="294"/>
      <c r="E8994" s="294"/>
      <c r="F8994" s="294"/>
    </row>
    <row r="8995">
      <c r="A8995" s="294"/>
      <c r="B8995" s="294"/>
      <c r="C8995" s="294"/>
      <c r="D8995" s="294"/>
      <c r="E8995" s="294"/>
      <c r="F8995" s="294"/>
    </row>
    <row r="8996">
      <c r="A8996" s="294" t="s">
        <v>21326</v>
      </c>
      <c r="B8996" s="294"/>
      <c r="C8996" s="294"/>
      <c r="D8996" s="294"/>
      <c r="E8996" s="294"/>
      <c r="F8996" s="294"/>
    </row>
    <row r="8997">
      <c r="A8997" s="294"/>
      <c r="B8997" s="294"/>
      <c r="C8997" s="294"/>
      <c r="D8997" s="294"/>
      <c r="E8997" s="294"/>
      <c r="F8997" s="294"/>
    </row>
    <row r="8998">
      <c r="A8998" s="294" t="s">
        <v>27314</v>
      </c>
      <c r="B8998" s="294"/>
      <c r="C8998" s="294"/>
      <c r="D8998" s="294"/>
      <c r="E8998" s="294"/>
      <c r="F8998" s="294"/>
    </row>
    <row r="8999">
      <c r="A8999" s="294" t="s">
        <v>27315</v>
      </c>
      <c r="B8999" s="294"/>
      <c r="C8999" s="294"/>
      <c r="D8999" s="294"/>
      <c r="E8999" s="294"/>
      <c r="F8999" s="294"/>
    </row>
    <row r="9000">
      <c r="A9000" s="294" t="s">
        <v>27316</v>
      </c>
      <c r="B9000" s="294"/>
      <c r="C9000" s="294"/>
      <c r="D9000" s="294"/>
      <c r="E9000" s="294"/>
      <c r="F9000" s="294"/>
    </row>
    <row r="9001">
      <c r="A9001" s="294" t="s">
        <v>27317</v>
      </c>
      <c r="B9001" s="294"/>
      <c r="C9001" s="294"/>
      <c r="D9001" s="294"/>
      <c r="E9001" s="294"/>
      <c r="F9001" s="294"/>
    </row>
    <row r="9002">
      <c r="A9002" s="294" t="s">
        <v>27318</v>
      </c>
      <c r="B9002" s="294"/>
      <c r="C9002" s="294"/>
      <c r="D9002" s="294"/>
      <c r="E9002" s="294"/>
      <c r="F9002" s="294"/>
    </row>
    <row r="9003">
      <c r="A9003" s="294"/>
      <c r="B9003" s="294"/>
      <c r="C9003" s="294"/>
      <c r="D9003" s="294"/>
      <c r="E9003" s="294"/>
      <c r="F9003" s="294"/>
    </row>
    <row r="9004">
      <c r="A9004" s="294" t="s">
        <v>27319</v>
      </c>
      <c r="B9004" s="294"/>
      <c r="C9004" s="294"/>
      <c r="D9004" s="294"/>
      <c r="E9004" s="294"/>
      <c r="F9004" s="294"/>
    </row>
    <row r="9005">
      <c r="A9005" s="294"/>
      <c r="B9005" s="294"/>
      <c r="C9005" s="294"/>
      <c r="D9005" s="294"/>
      <c r="E9005" s="294"/>
      <c r="F9005" s="294"/>
    </row>
    <row r="9006">
      <c r="A9006" s="294" t="s">
        <v>27320</v>
      </c>
      <c r="B9006" s="294"/>
      <c r="C9006" s="294"/>
      <c r="D9006" s="294"/>
      <c r="E9006" s="294"/>
      <c r="F9006" s="294"/>
    </row>
    <row r="9007">
      <c r="A9007" s="294" t="s">
        <v>27321</v>
      </c>
      <c r="B9007" s="294"/>
      <c r="C9007" s="294"/>
      <c r="D9007" s="294"/>
      <c r="E9007" s="294"/>
      <c r="F9007" s="294"/>
    </row>
    <row r="9008">
      <c r="A9008" s="294" t="s">
        <v>27322</v>
      </c>
      <c r="B9008" s="294"/>
      <c r="C9008" s="294"/>
      <c r="D9008" s="294"/>
      <c r="E9008" s="294"/>
      <c r="F9008" s="294"/>
    </row>
    <row r="9009">
      <c r="A9009" s="294" t="s">
        <v>27323</v>
      </c>
      <c r="B9009" s="294"/>
      <c r="C9009" s="294"/>
      <c r="D9009" s="294"/>
      <c r="E9009" s="294"/>
      <c r="F9009" s="294"/>
    </row>
    <row r="9010">
      <c r="A9010" s="294" t="s">
        <v>27324</v>
      </c>
      <c r="B9010" s="294"/>
      <c r="C9010" s="294"/>
      <c r="D9010" s="294"/>
      <c r="E9010" s="294"/>
      <c r="F9010" s="294"/>
    </row>
    <row r="9011">
      <c r="A9011" s="294"/>
      <c r="B9011" s="294"/>
      <c r="C9011" s="294"/>
      <c r="D9011" s="294"/>
      <c r="E9011" s="294"/>
      <c r="F9011" s="294"/>
    </row>
    <row r="9012">
      <c r="A9012" s="294" t="s">
        <v>23321</v>
      </c>
      <c r="B9012" s="294"/>
      <c r="C9012" s="294"/>
      <c r="D9012" s="294"/>
      <c r="E9012" s="294"/>
      <c r="F9012" s="294"/>
    </row>
    <row r="9013">
      <c r="A9013" s="294" t="s">
        <v>23767</v>
      </c>
      <c r="B9013" s="294"/>
      <c r="C9013" s="294"/>
      <c r="D9013" s="294"/>
      <c r="E9013" s="294"/>
      <c r="F9013" s="294"/>
    </row>
    <row r="9014">
      <c r="A9014" s="294"/>
      <c r="B9014" s="294"/>
      <c r="C9014" s="294"/>
      <c r="D9014" s="294"/>
      <c r="E9014" s="294"/>
      <c r="F9014" s="294"/>
    </row>
    <row r="9015">
      <c r="A9015" s="294" t="s">
        <v>27325</v>
      </c>
      <c r="B9015" s="294"/>
      <c r="C9015" s="294"/>
      <c r="D9015" s="294"/>
      <c r="E9015" s="294"/>
      <c r="F9015" s="294"/>
    </row>
    <row r="9016">
      <c r="A9016" s="294" t="s">
        <v>27326</v>
      </c>
      <c r="B9016" s="294"/>
      <c r="C9016" s="294"/>
      <c r="D9016" s="294"/>
      <c r="E9016" s="294"/>
      <c r="F9016" s="294"/>
    </row>
    <row r="9017">
      <c r="A9017" s="294" t="s">
        <v>27327</v>
      </c>
      <c r="B9017" s="294"/>
      <c r="C9017" s="294"/>
      <c r="D9017" s="294"/>
      <c r="E9017" s="294"/>
      <c r="F9017" s="294"/>
    </row>
    <row r="9018">
      <c r="A9018" s="294" t="s">
        <v>27328</v>
      </c>
      <c r="B9018" s="294"/>
      <c r="C9018" s="294"/>
      <c r="D9018" s="294"/>
      <c r="E9018" s="294"/>
      <c r="F9018" s="294"/>
    </row>
    <row r="9019">
      <c r="A9019" s="294"/>
      <c r="B9019" s="294"/>
      <c r="C9019" s="294"/>
      <c r="D9019" s="294"/>
      <c r="E9019" s="294"/>
      <c r="F9019" s="294"/>
    </row>
    <row r="9020">
      <c r="A9020" s="294" t="s">
        <v>21908</v>
      </c>
      <c r="B9020" s="294"/>
      <c r="C9020" s="294"/>
      <c r="D9020" s="294"/>
      <c r="E9020" s="294"/>
      <c r="F9020" s="294"/>
    </row>
    <row r="9021">
      <c r="A9021" s="294"/>
      <c r="B9021" s="294"/>
      <c r="C9021" s="294"/>
      <c r="D9021" s="294"/>
      <c r="E9021" s="294"/>
      <c r="F9021" s="294"/>
    </row>
    <row r="9022">
      <c r="A9022" s="294" t="s">
        <v>27329</v>
      </c>
      <c r="B9022" s="294"/>
      <c r="C9022" s="294"/>
      <c r="D9022" s="294"/>
      <c r="E9022" s="294"/>
      <c r="F9022" s="294"/>
    </row>
    <row r="9023">
      <c r="A9023" s="294" t="s">
        <v>27330</v>
      </c>
      <c r="B9023" s="294"/>
      <c r="C9023" s="294"/>
      <c r="D9023" s="294"/>
      <c r="E9023" s="294"/>
      <c r="F9023" s="294"/>
    </row>
    <row r="9024">
      <c r="A9024" s="294" t="s">
        <v>27331</v>
      </c>
      <c r="B9024" s="294"/>
      <c r="C9024" s="294"/>
      <c r="D9024" s="294"/>
      <c r="E9024" s="294"/>
      <c r="F9024" s="294"/>
    </row>
    <row r="9025">
      <c r="A9025" s="294" t="s">
        <v>27332</v>
      </c>
      <c r="B9025" s="294"/>
      <c r="C9025" s="294"/>
      <c r="D9025" s="294"/>
      <c r="E9025" s="294"/>
      <c r="F9025" s="294"/>
    </row>
    <row r="9026">
      <c r="A9026" s="294"/>
      <c r="B9026" s="294"/>
      <c r="C9026" s="294"/>
      <c r="D9026" s="294"/>
      <c r="E9026" s="294"/>
      <c r="F9026" s="294"/>
    </row>
    <row r="9027">
      <c r="A9027" s="294" t="s">
        <v>27333</v>
      </c>
      <c r="B9027" s="294"/>
      <c r="C9027" s="294"/>
      <c r="D9027" s="294"/>
      <c r="E9027" s="294"/>
      <c r="F9027" s="294"/>
    </row>
    <row r="9028">
      <c r="A9028" s="294"/>
      <c r="B9028" s="294"/>
      <c r="C9028" s="294"/>
      <c r="D9028" s="294"/>
      <c r="E9028" s="294"/>
      <c r="F9028" s="294"/>
    </row>
    <row r="9029">
      <c r="A9029" s="294" t="s">
        <v>27334</v>
      </c>
      <c r="B9029" s="294"/>
      <c r="C9029" s="294"/>
      <c r="D9029" s="294"/>
      <c r="E9029" s="294"/>
      <c r="F9029" s="294"/>
    </row>
    <row r="9030">
      <c r="A9030" s="294" t="s">
        <v>27335</v>
      </c>
      <c r="B9030" s="294"/>
      <c r="C9030" s="294"/>
      <c r="D9030" s="294"/>
      <c r="E9030" s="294"/>
      <c r="F9030" s="294"/>
    </row>
    <row r="9031">
      <c r="A9031" s="294" t="s">
        <v>27336</v>
      </c>
      <c r="B9031" s="294"/>
      <c r="C9031" s="294"/>
      <c r="D9031" s="294"/>
      <c r="E9031" s="294"/>
      <c r="F9031" s="294"/>
    </row>
    <row r="9032">
      <c r="A9032" s="294" t="s">
        <v>27337</v>
      </c>
      <c r="B9032" s="294"/>
      <c r="C9032" s="294"/>
      <c r="D9032" s="294"/>
      <c r="E9032" s="294"/>
      <c r="F9032" s="294"/>
    </row>
    <row r="9033">
      <c r="A9033" s="294" t="s">
        <v>27338</v>
      </c>
      <c r="B9033" s="294"/>
      <c r="C9033" s="294"/>
      <c r="D9033" s="294"/>
      <c r="E9033" s="294"/>
      <c r="F9033" s="294"/>
    </row>
    <row r="9034">
      <c r="A9034" s="294" t="s">
        <v>27339</v>
      </c>
      <c r="B9034" s="294"/>
      <c r="C9034" s="294"/>
      <c r="D9034" s="294"/>
      <c r="E9034" s="294"/>
      <c r="F9034" s="294"/>
    </row>
    <row r="9035">
      <c r="A9035" s="294" t="s">
        <v>27340</v>
      </c>
      <c r="B9035" s="294"/>
      <c r="C9035" s="294"/>
      <c r="D9035" s="294"/>
      <c r="E9035" s="294"/>
      <c r="F9035" s="294"/>
    </row>
    <row r="9036">
      <c r="A9036" s="294" t="s">
        <v>27341</v>
      </c>
      <c r="B9036" s="294"/>
      <c r="C9036" s="294"/>
      <c r="D9036" s="294"/>
      <c r="E9036" s="294"/>
      <c r="F9036" s="294"/>
    </row>
    <row r="9037">
      <c r="A9037" s="294" t="s">
        <v>27342</v>
      </c>
      <c r="B9037" s="294"/>
      <c r="C9037" s="294"/>
      <c r="D9037" s="294"/>
      <c r="E9037" s="294"/>
      <c r="F9037" s="294"/>
    </row>
    <row r="9038">
      <c r="A9038" s="294" t="s">
        <v>27343</v>
      </c>
      <c r="B9038" s="294"/>
      <c r="C9038" s="294"/>
      <c r="D9038" s="294"/>
      <c r="E9038" s="294"/>
      <c r="F9038" s="294"/>
    </row>
    <row r="9039">
      <c r="A9039" s="294" t="s">
        <v>27344</v>
      </c>
      <c r="B9039" s="294"/>
      <c r="C9039" s="294"/>
      <c r="D9039" s="294"/>
      <c r="E9039" s="294"/>
      <c r="F9039" s="294"/>
    </row>
    <row r="9040">
      <c r="A9040" s="294" t="s">
        <v>27345</v>
      </c>
      <c r="B9040" s="294"/>
      <c r="C9040" s="294"/>
      <c r="D9040" s="294"/>
      <c r="E9040" s="294"/>
      <c r="F9040" s="294"/>
    </row>
    <row r="9041">
      <c r="A9041" s="294" t="s">
        <v>27346</v>
      </c>
      <c r="B9041" s="294"/>
      <c r="C9041" s="294"/>
      <c r="D9041" s="294"/>
      <c r="E9041" s="294"/>
      <c r="F9041" s="294"/>
    </row>
    <row r="9042">
      <c r="A9042" s="294" t="s">
        <v>22317</v>
      </c>
      <c r="B9042" s="294"/>
      <c r="C9042" s="294"/>
      <c r="D9042" s="294"/>
      <c r="E9042" s="294"/>
      <c r="F9042" s="294"/>
    </row>
    <row r="9043">
      <c r="A9043" s="294" t="s">
        <v>27347</v>
      </c>
      <c r="B9043" s="294"/>
      <c r="C9043" s="294"/>
      <c r="D9043" s="294"/>
      <c r="E9043" s="294"/>
      <c r="F9043" s="294"/>
    </row>
    <row r="9044">
      <c r="A9044" s="294" t="s">
        <v>27348</v>
      </c>
      <c r="B9044" s="294"/>
      <c r="C9044" s="294"/>
      <c r="D9044" s="294"/>
      <c r="E9044" s="294"/>
      <c r="F9044" s="294"/>
    </row>
    <row r="9045">
      <c r="A9045" s="294" t="s">
        <v>27349</v>
      </c>
      <c r="B9045" s="294"/>
      <c r="C9045" s="294"/>
      <c r="D9045" s="294"/>
      <c r="E9045" s="294"/>
      <c r="F9045" s="294"/>
    </row>
    <row r="9046">
      <c r="A9046" s="294" t="s">
        <v>27350</v>
      </c>
      <c r="B9046" s="294"/>
      <c r="C9046" s="294"/>
      <c r="D9046" s="294"/>
      <c r="E9046" s="294"/>
      <c r="F9046" s="294"/>
    </row>
    <row r="9047">
      <c r="A9047" s="294"/>
      <c r="B9047" s="294"/>
      <c r="C9047" s="294"/>
      <c r="D9047" s="294"/>
      <c r="E9047" s="294"/>
      <c r="F9047" s="294"/>
    </row>
    <row r="9048">
      <c r="A9048" s="294" t="s">
        <v>21312</v>
      </c>
      <c r="B9048" s="294"/>
      <c r="C9048" s="294"/>
      <c r="D9048" s="294"/>
      <c r="E9048" s="294"/>
      <c r="F9048" s="294"/>
    </row>
    <row r="9049">
      <c r="A9049" s="294" t="s">
        <v>27352</v>
      </c>
      <c r="B9049" s="294"/>
      <c r="C9049" s="294"/>
      <c r="D9049" s="294"/>
      <c r="E9049" s="294"/>
      <c r="F9049" s="294"/>
    </row>
    <row r="9050">
      <c r="A9050" s="294" t="s">
        <v>21672</v>
      </c>
      <c r="B9050" s="294"/>
      <c r="C9050" s="294"/>
      <c r="D9050" s="294"/>
      <c r="E9050" s="294"/>
      <c r="F9050" s="294"/>
    </row>
    <row r="9051">
      <c r="A9051" s="294" t="s">
        <v>27353</v>
      </c>
      <c r="B9051" s="294"/>
      <c r="C9051" s="294"/>
      <c r="D9051" s="294"/>
      <c r="E9051" s="294"/>
      <c r="F9051" s="294"/>
    </row>
    <row r="9052">
      <c r="A9052" s="294"/>
      <c r="B9052" s="294"/>
      <c r="C9052" s="294"/>
      <c r="D9052" s="294"/>
      <c r="E9052" s="294"/>
      <c r="F9052" s="294"/>
    </row>
    <row r="9053">
      <c r="A9053" s="294" t="s">
        <v>21315</v>
      </c>
      <c r="B9053" s="294"/>
      <c r="C9053" s="294"/>
      <c r="D9053" s="294"/>
      <c r="E9053" s="294"/>
      <c r="F9053" s="294"/>
    </row>
    <row r="9054">
      <c r="A9054" s="294"/>
      <c r="B9054" s="294"/>
      <c r="C9054" s="294"/>
      <c r="D9054" s="294"/>
      <c r="E9054" s="294"/>
      <c r="F9054" s="294"/>
    </row>
    <row r="9055">
      <c r="A9055" s="294" t="s">
        <v>27354</v>
      </c>
      <c r="B9055" s="294"/>
      <c r="C9055" s="294"/>
      <c r="D9055" s="294"/>
      <c r="E9055" s="294"/>
      <c r="F9055" s="294"/>
    </row>
    <row r="9056">
      <c r="A9056" s="294" t="s">
        <v>27355</v>
      </c>
      <c r="B9056" s="294"/>
      <c r="C9056" s="294"/>
      <c r="D9056" s="294"/>
      <c r="E9056" s="294"/>
      <c r="F9056" s="294"/>
    </row>
    <row r="9057">
      <c r="A9057" s="294" t="s">
        <v>27356</v>
      </c>
      <c r="B9057" s="294"/>
      <c r="C9057" s="294"/>
      <c r="D9057" s="294"/>
      <c r="E9057" s="294"/>
      <c r="F9057" s="294"/>
    </row>
    <row r="9058">
      <c r="A9058" s="294" t="s">
        <v>27357</v>
      </c>
      <c r="B9058" s="294"/>
      <c r="C9058" s="294"/>
      <c r="D9058" s="294"/>
      <c r="E9058" s="294"/>
      <c r="F9058" s="294"/>
    </row>
    <row r="9059">
      <c r="A9059" s="294" t="s">
        <v>27358</v>
      </c>
      <c r="B9059" s="294"/>
      <c r="C9059" s="294"/>
      <c r="D9059" s="294"/>
      <c r="E9059" s="294"/>
      <c r="F9059" s="294"/>
    </row>
    <row r="9060">
      <c r="A9060" s="294" t="s">
        <v>27359</v>
      </c>
      <c r="B9060" s="294"/>
      <c r="C9060" s="294"/>
      <c r="D9060" s="294"/>
      <c r="E9060" s="294"/>
      <c r="F9060" s="294"/>
    </row>
    <row r="9061">
      <c r="A9061" s="294"/>
      <c r="B9061" s="294"/>
      <c r="C9061" s="294"/>
      <c r="D9061" s="294"/>
      <c r="E9061" s="294"/>
      <c r="F9061" s="294"/>
    </row>
    <row r="9062">
      <c r="A9062" s="294" t="s">
        <v>21326</v>
      </c>
      <c r="B9062" s="294"/>
      <c r="C9062" s="294"/>
      <c r="D9062" s="294"/>
      <c r="E9062" s="294"/>
      <c r="F9062" s="294"/>
    </row>
    <row r="9063">
      <c r="A9063" s="294"/>
      <c r="B9063" s="294"/>
      <c r="C9063" s="294"/>
      <c r="D9063" s="294"/>
      <c r="E9063" s="294"/>
      <c r="F9063" s="294"/>
    </row>
    <row r="9064">
      <c r="A9064" s="294" t="s">
        <v>27360</v>
      </c>
      <c r="B9064" s="294"/>
      <c r="C9064" s="294"/>
      <c r="D9064" s="294"/>
      <c r="E9064" s="294"/>
      <c r="F9064" s="294"/>
    </row>
    <row r="9065">
      <c r="A9065" s="294" t="s">
        <v>27361</v>
      </c>
      <c r="B9065" s="294"/>
      <c r="C9065" s="294"/>
      <c r="D9065" s="294"/>
      <c r="E9065" s="294"/>
      <c r="F9065" s="294"/>
    </row>
    <row r="9066">
      <c r="A9066" s="294" t="s">
        <v>27362</v>
      </c>
      <c r="B9066" s="294"/>
      <c r="C9066" s="294"/>
      <c r="D9066" s="294"/>
      <c r="E9066" s="294"/>
      <c r="F9066" s="294"/>
    </row>
    <row r="9067">
      <c r="A9067" s="294" t="s">
        <v>27363</v>
      </c>
      <c r="B9067" s="294"/>
      <c r="C9067" s="294"/>
      <c r="D9067" s="294"/>
      <c r="E9067" s="294"/>
      <c r="F9067" s="294"/>
    </row>
    <row r="9068">
      <c r="A9068" s="294"/>
      <c r="B9068" s="294"/>
      <c r="C9068" s="294"/>
      <c r="D9068" s="294"/>
      <c r="E9068" s="294"/>
      <c r="F9068" s="294"/>
    </row>
    <row r="9069">
      <c r="A9069" s="294" t="s">
        <v>27364</v>
      </c>
      <c r="B9069" s="294"/>
      <c r="C9069" s="294"/>
      <c r="D9069" s="294"/>
      <c r="E9069" s="294"/>
      <c r="F9069" s="294"/>
    </row>
    <row r="9070">
      <c r="A9070" s="294"/>
      <c r="B9070" s="294"/>
      <c r="C9070" s="294"/>
      <c r="D9070" s="294"/>
      <c r="E9070" s="294"/>
      <c r="F9070" s="294"/>
    </row>
    <row r="9071">
      <c r="A9071" s="294" t="s">
        <v>27365</v>
      </c>
      <c r="B9071" s="294"/>
      <c r="C9071" s="294"/>
      <c r="D9071" s="294"/>
      <c r="E9071" s="294"/>
      <c r="F9071" s="294"/>
    </row>
    <row r="9072">
      <c r="A9072" s="294" t="s">
        <v>27366</v>
      </c>
      <c r="B9072" s="294"/>
      <c r="C9072" s="294"/>
      <c r="D9072" s="294"/>
      <c r="E9072" s="294"/>
      <c r="F9072" s="294"/>
    </row>
    <row r="9073">
      <c r="A9073" s="294" t="s">
        <v>27367</v>
      </c>
      <c r="B9073" s="294"/>
      <c r="C9073" s="294"/>
      <c r="D9073" s="294"/>
      <c r="E9073" s="294"/>
      <c r="F9073" s="294"/>
    </row>
    <row r="9074">
      <c r="A9074" s="294" t="s">
        <v>27368</v>
      </c>
      <c r="B9074" s="294"/>
      <c r="C9074" s="294"/>
      <c r="D9074" s="294"/>
      <c r="E9074" s="294"/>
      <c r="F9074" s="294"/>
    </row>
    <row r="9075">
      <c r="A9075" s="294" t="s">
        <v>27369</v>
      </c>
      <c r="B9075" s="294"/>
      <c r="C9075" s="294"/>
      <c r="D9075" s="294"/>
      <c r="E9075" s="294"/>
      <c r="F9075" s="294"/>
    </row>
    <row r="9076">
      <c r="A9076" s="294" t="s">
        <v>27370</v>
      </c>
      <c r="B9076" s="294"/>
      <c r="C9076" s="294"/>
      <c r="D9076" s="294"/>
      <c r="E9076" s="294"/>
      <c r="F9076" s="294"/>
    </row>
    <row r="9077">
      <c r="A9077" s="294" t="s">
        <v>27371</v>
      </c>
      <c r="B9077" s="294"/>
      <c r="C9077" s="294"/>
      <c r="D9077" s="294"/>
      <c r="E9077" s="294"/>
      <c r="F9077" s="294"/>
    </row>
    <row r="9078">
      <c r="A9078" s="294"/>
      <c r="B9078" s="294"/>
      <c r="C9078" s="294"/>
      <c r="D9078" s="294"/>
      <c r="E9078" s="294"/>
      <c r="F9078" s="294"/>
    </row>
    <row r="9079">
      <c r="A9079" s="294" t="s">
        <v>27372</v>
      </c>
      <c r="B9079" s="294"/>
      <c r="C9079" s="294"/>
      <c r="D9079" s="294"/>
      <c r="E9079" s="294"/>
      <c r="F9079" s="294"/>
    </row>
    <row r="9080">
      <c r="A9080" s="294" t="s">
        <v>23322</v>
      </c>
      <c r="B9080" s="294"/>
      <c r="C9080" s="294"/>
      <c r="D9080" s="294"/>
      <c r="E9080" s="294"/>
      <c r="F9080" s="294"/>
    </row>
    <row r="9081">
      <c r="A9081" s="294"/>
      <c r="B9081" s="294"/>
      <c r="C9081" s="294"/>
      <c r="D9081" s="294"/>
      <c r="E9081" s="294"/>
      <c r="F9081" s="294"/>
    </row>
    <row r="9082">
      <c r="A9082" s="294" t="s">
        <v>27373</v>
      </c>
      <c r="B9082" s="294"/>
      <c r="C9082" s="294"/>
      <c r="D9082" s="294"/>
      <c r="E9082" s="294"/>
      <c r="F9082" s="294"/>
    </row>
    <row r="9083">
      <c r="A9083" s="294" t="s">
        <v>27374</v>
      </c>
      <c r="B9083" s="294"/>
      <c r="C9083" s="294"/>
      <c r="D9083" s="294"/>
      <c r="E9083" s="294"/>
      <c r="F9083" s="294"/>
    </row>
    <row r="9084">
      <c r="A9084" s="294" t="s">
        <v>27375</v>
      </c>
      <c r="B9084" s="294"/>
      <c r="C9084" s="294"/>
      <c r="D9084" s="294"/>
      <c r="E9084" s="294"/>
      <c r="F9084" s="294"/>
    </row>
    <row r="9085">
      <c r="A9085" s="294"/>
      <c r="B9085" s="294"/>
      <c r="C9085" s="294"/>
      <c r="D9085" s="294"/>
      <c r="E9085" s="294"/>
      <c r="F9085" s="294"/>
    </row>
    <row r="9086">
      <c r="A9086" s="294" t="s">
        <v>27376</v>
      </c>
      <c r="B9086" s="294"/>
      <c r="C9086" s="294"/>
      <c r="D9086" s="294"/>
      <c r="E9086" s="294"/>
      <c r="F9086" s="294"/>
    </row>
    <row r="9087">
      <c r="A9087" s="294"/>
      <c r="B9087" s="294"/>
      <c r="C9087" s="294"/>
      <c r="D9087" s="294"/>
      <c r="E9087" s="294"/>
      <c r="F9087" s="294"/>
    </row>
    <row r="9088">
      <c r="A9088" s="294" t="s">
        <v>27377</v>
      </c>
      <c r="B9088" s="294"/>
      <c r="C9088" s="294"/>
      <c r="D9088" s="294"/>
      <c r="E9088" s="294"/>
      <c r="F9088" s="294"/>
    </row>
    <row r="9089">
      <c r="A9089" s="294" t="s">
        <v>27378</v>
      </c>
      <c r="B9089" s="294"/>
      <c r="C9089" s="294"/>
      <c r="D9089" s="294"/>
      <c r="E9089" s="294"/>
      <c r="F9089" s="294"/>
    </row>
    <row r="9090">
      <c r="A9090" s="294"/>
      <c r="B9090" s="294"/>
      <c r="C9090" s="294"/>
      <c r="D9090" s="294"/>
      <c r="E9090" s="294"/>
      <c r="F9090" s="294"/>
    </row>
    <row r="9091">
      <c r="A9091" s="294" t="s">
        <v>27379</v>
      </c>
      <c r="B9091" s="294"/>
      <c r="C9091" s="294"/>
      <c r="D9091" s="294"/>
      <c r="E9091" s="294"/>
      <c r="F9091" s="294"/>
    </row>
    <row r="9092">
      <c r="A9092" s="294"/>
      <c r="B9092" s="294"/>
      <c r="C9092" s="294"/>
      <c r="D9092" s="294"/>
      <c r="E9092" s="294"/>
      <c r="F9092" s="294"/>
    </row>
    <row r="9093">
      <c r="A9093" s="294" t="s">
        <v>27380</v>
      </c>
      <c r="B9093" s="294"/>
      <c r="C9093" s="294"/>
      <c r="D9093" s="294"/>
      <c r="E9093" s="294"/>
      <c r="F9093" s="294"/>
    </row>
    <row r="9094">
      <c r="A9094" s="294" t="s">
        <v>27381</v>
      </c>
      <c r="B9094" s="294"/>
      <c r="C9094" s="294"/>
      <c r="D9094" s="294"/>
      <c r="E9094" s="294"/>
      <c r="F9094" s="294"/>
    </row>
    <row r="9095">
      <c r="A9095" s="294" t="s">
        <v>27382</v>
      </c>
      <c r="B9095" s="294"/>
      <c r="C9095" s="294"/>
      <c r="D9095" s="294"/>
      <c r="E9095" s="294"/>
      <c r="F9095" s="294"/>
    </row>
    <row r="9096">
      <c r="A9096" s="294" t="s">
        <v>27383</v>
      </c>
      <c r="B9096" s="294"/>
      <c r="C9096" s="294"/>
      <c r="D9096" s="294"/>
      <c r="E9096" s="294"/>
      <c r="F9096" s="294"/>
    </row>
    <row r="9097">
      <c r="A9097" s="294" t="s">
        <v>27384</v>
      </c>
      <c r="B9097" s="294"/>
      <c r="C9097" s="294"/>
      <c r="D9097" s="294"/>
      <c r="E9097" s="294"/>
      <c r="F9097" s="294"/>
    </row>
    <row r="9098">
      <c r="A9098" s="294" t="s">
        <v>27385</v>
      </c>
      <c r="B9098" s="294"/>
      <c r="C9098" s="294"/>
      <c r="D9098" s="294"/>
      <c r="E9098" s="294"/>
      <c r="F9098" s="294"/>
    </row>
    <row r="9099">
      <c r="A9099" s="294" t="s">
        <v>27386</v>
      </c>
      <c r="B9099" s="294"/>
      <c r="C9099" s="294"/>
      <c r="D9099" s="294"/>
      <c r="E9099" s="294"/>
      <c r="F9099" s="294"/>
    </row>
    <row r="9100">
      <c r="A9100" s="294" t="s">
        <v>27387</v>
      </c>
      <c r="B9100" s="294"/>
      <c r="C9100" s="294"/>
      <c r="D9100" s="294"/>
      <c r="E9100" s="294"/>
      <c r="F9100" s="294"/>
    </row>
    <row r="9101">
      <c r="A9101" s="294" t="s">
        <v>27388</v>
      </c>
      <c r="B9101" s="294"/>
      <c r="C9101" s="294"/>
      <c r="D9101" s="294"/>
      <c r="E9101" s="294"/>
      <c r="F9101" s="294"/>
    </row>
    <row r="9102">
      <c r="A9102" s="294" t="s">
        <v>27389</v>
      </c>
      <c r="B9102" s="294"/>
      <c r="C9102" s="294"/>
      <c r="D9102" s="294"/>
      <c r="E9102" s="294"/>
      <c r="F9102" s="294"/>
    </row>
    <row r="9103">
      <c r="A9103" s="294" t="s">
        <v>27390</v>
      </c>
      <c r="B9103" s="294"/>
      <c r="C9103" s="294"/>
      <c r="D9103" s="294"/>
      <c r="E9103" s="294"/>
      <c r="F9103" s="294"/>
    </row>
    <row r="9104">
      <c r="A9104" s="294" t="s">
        <v>27391</v>
      </c>
      <c r="B9104" s="294"/>
      <c r="C9104" s="294"/>
      <c r="D9104" s="294"/>
      <c r="E9104" s="294"/>
      <c r="F9104" s="294"/>
    </row>
    <row r="9105">
      <c r="A9105" s="294" t="s">
        <v>27392</v>
      </c>
      <c r="B9105" s="294"/>
      <c r="C9105" s="294"/>
      <c r="D9105" s="294"/>
      <c r="E9105" s="294"/>
      <c r="F9105" s="294"/>
    </row>
    <row r="9106">
      <c r="A9106" s="294" t="s">
        <v>27393</v>
      </c>
      <c r="B9106" s="294"/>
      <c r="C9106" s="294"/>
      <c r="D9106" s="294"/>
      <c r="E9106" s="294"/>
      <c r="F9106" s="294"/>
    </row>
    <row r="9107">
      <c r="A9107" s="294" t="s">
        <v>27394</v>
      </c>
      <c r="B9107" s="294"/>
      <c r="C9107" s="294"/>
      <c r="D9107" s="294"/>
      <c r="E9107" s="294"/>
      <c r="F9107" s="294"/>
    </row>
    <row r="9108">
      <c r="A9108" s="294" t="s">
        <v>27395</v>
      </c>
      <c r="B9108" s="294"/>
      <c r="C9108" s="294"/>
      <c r="D9108" s="294"/>
      <c r="E9108" s="294"/>
      <c r="F9108" s="294"/>
    </row>
    <row r="9109">
      <c r="A9109" s="294"/>
      <c r="B9109" s="294"/>
      <c r="C9109" s="294"/>
      <c r="D9109" s="294"/>
      <c r="E9109" s="294"/>
      <c r="F9109" s="294"/>
    </row>
    <row r="9110">
      <c r="A9110" s="294" t="s">
        <v>21312</v>
      </c>
      <c r="B9110" s="294"/>
      <c r="C9110" s="294"/>
      <c r="D9110" s="294"/>
      <c r="E9110" s="294"/>
      <c r="F9110" s="294"/>
    </row>
    <row r="9111">
      <c r="A9111" s="294" t="s">
        <v>27396</v>
      </c>
      <c r="B9111" s="294"/>
      <c r="C9111" s="294"/>
      <c r="D9111" s="294"/>
      <c r="E9111" s="294"/>
      <c r="F9111" s="294"/>
    </row>
    <row r="9112">
      <c r="A9112" s="294" t="s">
        <v>27397</v>
      </c>
      <c r="B9112" s="294"/>
      <c r="C9112" s="294"/>
      <c r="D9112" s="294"/>
      <c r="E9112" s="294"/>
      <c r="F9112" s="294"/>
    </row>
    <row r="9113">
      <c r="A9113" s="294" t="s">
        <v>27398</v>
      </c>
      <c r="B9113" s="294"/>
      <c r="C9113" s="294"/>
      <c r="D9113" s="294"/>
      <c r="E9113" s="294"/>
      <c r="F9113" s="294"/>
    </row>
    <row r="9114">
      <c r="A9114" s="294"/>
      <c r="B9114" s="294"/>
      <c r="C9114" s="294"/>
      <c r="D9114" s="294"/>
      <c r="E9114" s="294"/>
      <c r="F9114" s="294"/>
    </row>
    <row r="9115">
      <c r="A9115" s="294" t="s">
        <v>25957</v>
      </c>
      <c r="B9115" s="294"/>
      <c r="C9115" s="294"/>
      <c r="D9115" s="294"/>
      <c r="E9115" s="294"/>
      <c r="F9115" s="294"/>
    </row>
    <row r="9116">
      <c r="A9116" s="294"/>
      <c r="B9116" s="294"/>
      <c r="C9116" s="294"/>
      <c r="D9116" s="294"/>
      <c r="E9116" s="294"/>
      <c r="F9116" s="294"/>
    </row>
    <row r="9117">
      <c r="A9117" s="294" t="s">
        <v>27399</v>
      </c>
      <c r="B9117" s="294"/>
      <c r="C9117" s="294"/>
      <c r="D9117" s="294"/>
      <c r="E9117" s="294"/>
      <c r="F9117" s="294"/>
    </row>
    <row r="9118">
      <c r="A9118" s="294"/>
      <c r="B9118" s="294"/>
      <c r="C9118" s="294"/>
      <c r="D9118" s="294"/>
      <c r="E9118" s="294"/>
      <c r="F9118" s="294"/>
    </row>
    <row r="9119">
      <c r="A9119" s="294" t="s">
        <v>26193</v>
      </c>
      <c r="B9119" s="294"/>
      <c r="C9119" s="294"/>
      <c r="D9119" s="294"/>
      <c r="E9119" s="294"/>
      <c r="F9119" s="294"/>
    </row>
    <row r="9120">
      <c r="A9120" s="294"/>
      <c r="B9120" s="294"/>
      <c r="C9120" s="294"/>
      <c r="D9120" s="294"/>
      <c r="E9120" s="294"/>
      <c r="F9120" s="294"/>
    </row>
    <row r="9121">
      <c r="A9121" s="294" t="s">
        <v>27400</v>
      </c>
      <c r="B9121" s="294"/>
      <c r="C9121" s="294"/>
      <c r="D9121" s="294"/>
      <c r="E9121" s="294"/>
      <c r="F9121" s="294"/>
    </row>
    <row r="9122">
      <c r="A9122" s="294" t="s">
        <v>27401</v>
      </c>
      <c r="B9122" s="294"/>
      <c r="C9122" s="294"/>
      <c r="D9122" s="294"/>
      <c r="E9122" s="294"/>
      <c r="F9122" s="294"/>
    </row>
    <row r="9123">
      <c r="A9123" s="294" t="s">
        <v>27402</v>
      </c>
      <c r="B9123" s="294"/>
      <c r="C9123" s="294"/>
      <c r="D9123" s="294"/>
      <c r="E9123" s="294"/>
      <c r="F9123" s="294"/>
    </row>
    <row r="9124">
      <c r="A9124" s="294" t="s">
        <v>27403</v>
      </c>
      <c r="B9124" s="294"/>
      <c r="C9124" s="294"/>
      <c r="D9124" s="294"/>
      <c r="E9124" s="294"/>
      <c r="F9124" s="294"/>
    </row>
    <row r="9125">
      <c r="A9125" s="294" t="s">
        <v>27404</v>
      </c>
      <c r="B9125" s="294"/>
      <c r="C9125" s="294"/>
      <c r="D9125" s="294"/>
      <c r="E9125" s="294"/>
      <c r="F9125" s="294"/>
    </row>
    <row r="9126">
      <c r="A9126" s="294"/>
      <c r="B9126" s="294"/>
      <c r="C9126" s="294"/>
      <c r="D9126" s="294"/>
      <c r="E9126" s="294"/>
      <c r="F9126" s="294"/>
    </row>
    <row r="9127">
      <c r="A9127" s="294"/>
      <c r="B9127" s="294"/>
      <c r="C9127" s="294"/>
      <c r="D9127" s="294"/>
      <c r="E9127" s="294"/>
      <c r="F9127" s="294"/>
    </row>
    <row r="9128">
      <c r="A9128" s="294" t="s">
        <v>25967</v>
      </c>
      <c r="B9128" s="294"/>
      <c r="C9128" s="294"/>
      <c r="D9128" s="294"/>
      <c r="E9128" s="294"/>
      <c r="F9128" s="294"/>
    </row>
    <row r="9129">
      <c r="A9129" s="294"/>
      <c r="B9129" s="294"/>
      <c r="C9129" s="294"/>
      <c r="D9129" s="294"/>
      <c r="E9129" s="294"/>
      <c r="F9129" s="294"/>
    </row>
    <row r="9130">
      <c r="A9130" s="294" t="s">
        <v>27405</v>
      </c>
      <c r="B9130" s="294"/>
      <c r="C9130" s="294"/>
      <c r="D9130" s="294"/>
      <c r="E9130" s="294"/>
      <c r="F9130" s="294"/>
    </row>
    <row r="9131">
      <c r="A9131" s="294"/>
      <c r="B9131" s="294"/>
      <c r="C9131" s="294"/>
      <c r="D9131" s="294"/>
      <c r="E9131" s="294"/>
      <c r="F9131" s="294"/>
    </row>
    <row r="9132">
      <c r="A9132" s="294" t="s">
        <v>27406</v>
      </c>
      <c r="B9132" s="294"/>
      <c r="C9132" s="294"/>
      <c r="D9132" s="294"/>
      <c r="E9132" s="294"/>
      <c r="F9132" s="294"/>
    </row>
    <row r="9133">
      <c r="A9133" s="294" t="s">
        <v>27407</v>
      </c>
      <c r="B9133" s="294"/>
      <c r="C9133" s="294"/>
      <c r="D9133" s="294"/>
      <c r="E9133" s="294"/>
      <c r="F9133" s="294"/>
    </row>
    <row r="9134">
      <c r="A9134" s="294"/>
      <c r="B9134" s="294"/>
      <c r="C9134" s="294"/>
      <c r="D9134" s="294"/>
      <c r="E9134" s="294"/>
      <c r="F9134" s="294"/>
    </row>
    <row r="9135">
      <c r="A9135" s="294" t="s">
        <v>27408</v>
      </c>
      <c r="B9135" s="294"/>
      <c r="C9135" s="294"/>
      <c r="D9135" s="294"/>
      <c r="E9135" s="294"/>
      <c r="F9135" s="294"/>
    </row>
    <row r="9136">
      <c r="A9136" s="294"/>
      <c r="B9136" s="294"/>
      <c r="C9136" s="294"/>
      <c r="D9136" s="294"/>
      <c r="E9136" s="294"/>
      <c r="F9136" s="294"/>
    </row>
    <row r="9137">
      <c r="A9137" s="294" t="s">
        <v>27409</v>
      </c>
      <c r="B9137" s="294"/>
      <c r="C9137" s="294"/>
      <c r="D9137" s="294"/>
      <c r="E9137" s="294"/>
      <c r="F9137" s="294"/>
    </row>
    <row r="9138">
      <c r="A9138" s="294" t="s">
        <v>27410</v>
      </c>
      <c r="B9138" s="294"/>
      <c r="C9138" s="294"/>
      <c r="D9138" s="294"/>
      <c r="E9138" s="294"/>
      <c r="F9138" s="294"/>
    </row>
    <row r="9139">
      <c r="A9139" s="294" t="s">
        <v>27411</v>
      </c>
      <c r="B9139" s="294"/>
      <c r="C9139" s="294"/>
      <c r="D9139" s="294"/>
      <c r="E9139" s="294"/>
      <c r="F9139" s="294"/>
    </row>
    <row r="9140">
      <c r="A9140" s="294" t="s">
        <v>27412</v>
      </c>
      <c r="B9140" s="294"/>
      <c r="C9140" s="294"/>
      <c r="D9140" s="294"/>
      <c r="E9140" s="294"/>
      <c r="F9140" s="294"/>
    </row>
    <row r="9141">
      <c r="A9141" s="294"/>
      <c r="B9141" s="294"/>
      <c r="C9141" s="294"/>
      <c r="D9141" s="294"/>
      <c r="E9141" s="294"/>
      <c r="F9141" s="294"/>
    </row>
    <row r="9142">
      <c r="A9142" s="294" t="s">
        <v>27413</v>
      </c>
      <c r="B9142" s="294"/>
      <c r="C9142" s="294"/>
      <c r="D9142" s="294"/>
      <c r="E9142" s="294"/>
      <c r="F9142" s="294"/>
    </row>
    <row r="9143">
      <c r="A9143" s="294"/>
      <c r="B9143" s="294"/>
      <c r="C9143" s="294"/>
      <c r="D9143" s="294"/>
      <c r="E9143" s="294"/>
      <c r="F9143" s="294"/>
    </row>
    <row r="9144">
      <c r="A9144" s="294" t="s">
        <v>27414</v>
      </c>
      <c r="B9144" s="294"/>
      <c r="C9144" s="294"/>
      <c r="D9144" s="294"/>
      <c r="E9144" s="294"/>
      <c r="F9144" s="294"/>
    </row>
    <row r="9145">
      <c r="A9145" s="294" t="s">
        <v>27415</v>
      </c>
      <c r="B9145" s="294"/>
      <c r="C9145" s="294"/>
      <c r="D9145" s="294"/>
      <c r="E9145" s="294"/>
      <c r="F9145" s="294"/>
    </row>
    <row r="9146">
      <c r="A9146" s="294"/>
      <c r="B9146" s="294"/>
      <c r="C9146" s="294"/>
      <c r="D9146" s="294"/>
      <c r="E9146" s="294"/>
      <c r="F9146" s="294"/>
    </row>
    <row r="9147">
      <c r="A9147" s="294" t="s">
        <v>26240</v>
      </c>
      <c r="B9147" s="294"/>
      <c r="C9147" s="294"/>
      <c r="D9147" s="294"/>
      <c r="E9147" s="294"/>
      <c r="F9147" s="294"/>
    </row>
    <row r="9148">
      <c r="A9148" s="294"/>
      <c r="B9148" s="294"/>
      <c r="C9148" s="294"/>
      <c r="D9148" s="294"/>
      <c r="E9148" s="294"/>
      <c r="F9148" s="294"/>
    </row>
    <row r="9149">
      <c r="A9149" s="294" t="s">
        <v>27416</v>
      </c>
      <c r="B9149" s="294"/>
      <c r="C9149" s="294"/>
      <c r="D9149" s="294"/>
      <c r="E9149" s="294"/>
      <c r="F9149" s="294"/>
    </row>
    <row r="9150">
      <c r="A9150" s="294" t="s">
        <v>27417</v>
      </c>
      <c r="B9150" s="294"/>
      <c r="C9150" s="294"/>
      <c r="D9150" s="294"/>
      <c r="E9150" s="294"/>
      <c r="F9150" s="294"/>
    </row>
    <row r="9151">
      <c r="A9151" s="294" t="s">
        <v>27418</v>
      </c>
      <c r="B9151" s="294"/>
      <c r="C9151" s="294"/>
      <c r="D9151" s="294"/>
      <c r="E9151" s="294"/>
      <c r="F9151" s="294"/>
    </row>
    <row r="9152">
      <c r="A9152" s="294" t="s">
        <v>27419</v>
      </c>
      <c r="B9152" s="294"/>
      <c r="C9152" s="294"/>
      <c r="D9152" s="294"/>
      <c r="E9152" s="294"/>
      <c r="F9152" s="294"/>
    </row>
    <row r="9153">
      <c r="A9153" s="294" t="s">
        <v>27420</v>
      </c>
      <c r="B9153" s="294"/>
      <c r="C9153" s="294"/>
      <c r="D9153" s="294"/>
      <c r="E9153" s="294"/>
      <c r="F9153" s="294"/>
    </row>
    <row r="9154">
      <c r="A9154" s="294" t="s">
        <v>27421</v>
      </c>
      <c r="B9154" s="294"/>
      <c r="C9154" s="294"/>
      <c r="D9154" s="294"/>
      <c r="E9154" s="294"/>
      <c r="F9154" s="294"/>
    </row>
    <row r="9155">
      <c r="A9155" s="294" t="s">
        <v>27422</v>
      </c>
      <c r="B9155" s="294"/>
      <c r="C9155" s="294"/>
      <c r="D9155" s="294"/>
      <c r="E9155" s="294"/>
      <c r="F9155" s="294"/>
    </row>
    <row r="9156">
      <c r="A9156" s="294" t="s">
        <v>27423</v>
      </c>
      <c r="B9156" s="294"/>
      <c r="C9156" s="294"/>
      <c r="D9156" s="294"/>
      <c r="E9156" s="294"/>
      <c r="F9156" s="294"/>
    </row>
    <row r="9157">
      <c r="A9157" s="294" t="s">
        <v>27424</v>
      </c>
      <c r="B9157" s="294"/>
      <c r="C9157" s="294"/>
      <c r="D9157" s="294"/>
      <c r="E9157" s="294"/>
      <c r="F9157" s="294"/>
    </row>
    <row r="9158">
      <c r="A9158" s="294" t="s">
        <v>27425</v>
      </c>
      <c r="B9158" s="294"/>
      <c r="C9158" s="294"/>
      <c r="D9158" s="294"/>
      <c r="E9158" s="294"/>
      <c r="F9158" s="294"/>
    </row>
    <row r="9159">
      <c r="A9159" s="294"/>
      <c r="B9159" s="294"/>
      <c r="C9159" s="294"/>
      <c r="D9159" s="294"/>
      <c r="E9159" s="294"/>
      <c r="F9159" s="294"/>
    </row>
    <row r="9160">
      <c r="A9160" s="294" t="s">
        <v>26214</v>
      </c>
      <c r="B9160" s="294"/>
      <c r="C9160" s="294"/>
      <c r="D9160" s="294"/>
      <c r="E9160" s="294"/>
      <c r="F9160" s="294"/>
    </row>
    <row r="9161">
      <c r="A9161" s="294"/>
      <c r="B9161" s="294"/>
      <c r="C9161" s="294"/>
      <c r="D9161" s="294"/>
      <c r="E9161" s="294"/>
      <c r="F9161" s="294"/>
    </row>
    <row r="9162">
      <c r="A9162" s="294" t="s">
        <v>27426</v>
      </c>
      <c r="B9162" s="294"/>
      <c r="C9162" s="294"/>
      <c r="D9162" s="294"/>
      <c r="E9162" s="294"/>
      <c r="F9162" s="294"/>
    </row>
    <row r="9163">
      <c r="A9163" s="294" t="s">
        <v>27427</v>
      </c>
      <c r="B9163" s="294"/>
      <c r="C9163" s="294"/>
      <c r="D9163" s="294"/>
      <c r="E9163" s="294"/>
      <c r="F9163" s="294"/>
    </row>
    <row r="9164">
      <c r="A9164" s="294" t="s">
        <v>27428</v>
      </c>
      <c r="B9164" s="294"/>
      <c r="C9164" s="294"/>
      <c r="D9164" s="294"/>
      <c r="E9164" s="294"/>
      <c r="F9164" s="294"/>
    </row>
    <row r="9165">
      <c r="A9165" s="294" t="s">
        <v>27429</v>
      </c>
      <c r="B9165" s="294"/>
      <c r="C9165" s="294"/>
      <c r="D9165" s="294"/>
      <c r="E9165" s="294"/>
      <c r="F9165" s="294"/>
    </row>
    <row r="9166">
      <c r="A9166" s="294" t="s">
        <v>27430</v>
      </c>
      <c r="B9166" s="294"/>
      <c r="C9166" s="294"/>
      <c r="D9166" s="294"/>
      <c r="E9166" s="294"/>
      <c r="F9166" s="294"/>
    </row>
    <row r="9167">
      <c r="A9167" s="294" t="s">
        <v>27431</v>
      </c>
      <c r="B9167" s="294"/>
      <c r="C9167" s="294"/>
      <c r="D9167" s="294"/>
      <c r="E9167" s="294"/>
      <c r="F9167" s="294"/>
    </row>
    <row r="9168">
      <c r="A9168" s="294" t="s">
        <v>27432</v>
      </c>
      <c r="B9168" s="294"/>
      <c r="C9168" s="294"/>
      <c r="D9168" s="294"/>
      <c r="E9168" s="294"/>
      <c r="F9168" s="294"/>
    </row>
    <row r="9169">
      <c r="A9169" s="294" t="s">
        <v>27433</v>
      </c>
      <c r="B9169" s="294"/>
      <c r="C9169" s="294"/>
      <c r="D9169" s="294"/>
      <c r="E9169" s="294"/>
      <c r="F9169" s="294"/>
    </row>
    <row r="9170">
      <c r="A9170" s="294" t="s">
        <v>27434</v>
      </c>
      <c r="B9170" s="294"/>
      <c r="C9170" s="294"/>
      <c r="D9170" s="294"/>
      <c r="E9170" s="294"/>
      <c r="F9170" s="294"/>
    </row>
    <row r="9171">
      <c r="A9171" s="294"/>
      <c r="B9171" s="294"/>
      <c r="C9171" s="294"/>
      <c r="D9171" s="294"/>
      <c r="E9171" s="294"/>
      <c r="F9171" s="294"/>
    </row>
    <row r="9172">
      <c r="A9172" s="294"/>
      <c r="B9172" s="294"/>
      <c r="C9172" s="294"/>
      <c r="D9172" s="294"/>
      <c r="E9172" s="294"/>
      <c r="F9172" s="294"/>
    </row>
    <row r="9173">
      <c r="A9173" s="294" t="s">
        <v>26219</v>
      </c>
      <c r="B9173" s="294"/>
      <c r="C9173" s="294"/>
      <c r="D9173" s="294"/>
      <c r="E9173" s="294"/>
      <c r="F9173" s="294"/>
    </row>
    <row r="9174">
      <c r="A9174" s="294"/>
      <c r="B9174" s="294"/>
      <c r="C9174" s="294"/>
      <c r="D9174" s="294"/>
      <c r="E9174" s="294"/>
      <c r="F9174" s="294"/>
    </row>
    <row r="9175">
      <c r="A9175" s="294" t="s">
        <v>27435</v>
      </c>
      <c r="B9175" s="294"/>
      <c r="C9175" s="294"/>
      <c r="D9175" s="294"/>
      <c r="E9175" s="294"/>
      <c r="F9175" s="294"/>
    </row>
    <row r="9176">
      <c r="A9176" s="294" t="s">
        <v>27436</v>
      </c>
      <c r="B9176" s="294"/>
      <c r="C9176" s="294"/>
      <c r="D9176" s="294"/>
      <c r="E9176" s="294"/>
      <c r="F9176" s="294"/>
    </row>
    <row r="9177">
      <c r="A9177" s="294" t="s">
        <v>27437</v>
      </c>
      <c r="B9177" s="294"/>
      <c r="C9177" s="294"/>
      <c r="D9177" s="294"/>
      <c r="E9177" s="294"/>
      <c r="F9177" s="294"/>
    </row>
    <row r="9178">
      <c r="A9178" s="294" t="s">
        <v>27438</v>
      </c>
      <c r="B9178" s="294"/>
      <c r="C9178" s="294"/>
      <c r="D9178" s="294"/>
      <c r="E9178" s="294"/>
      <c r="F9178" s="294"/>
    </row>
    <row r="9179">
      <c r="A9179" s="294" t="s">
        <v>27439</v>
      </c>
      <c r="B9179" s="294"/>
      <c r="C9179" s="294"/>
      <c r="D9179" s="294"/>
      <c r="E9179" s="294"/>
      <c r="F9179" s="294"/>
    </row>
    <row r="9180">
      <c r="A9180" s="294"/>
      <c r="B9180" s="294"/>
      <c r="C9180" s="294"/>
      <c r="D9180" s="294"/>
      <c r="E9180" s="294"/>
      <c r="F9180" s="294"/>
    </row>
    <row r="9181">
      <c r="A9181" s="294" t="s">
        <v>21312</v>
      </c>
      <c r="B9181" s="294"/>
      <c r="C9181" s="294"/>
      <c r="D9181" s="294"/>
      <c r="E9181" s="294"/>
      <c r="F9181" s="294"/>
    </row>
    <row r="9182">
      <c r="A9182" s="294" t="s">
        <v>27440</v>
      </c>
      <c r="B9182" s="294"/>
      <c r="C9182" s="294"/>
      <c r="D9182" s="294"/>
      <c r="E9182" s="294"/>
      <c r="F9182" s="294"/>
    </row>
    <row r="9183">
      <c r="A9183" s="294" t="s">
        <v>21724</v>
      </c>
      <c r="B9183" s="294"/>
      <c r="C9183" s="294"/>
      <c r="D9183" s="294"/>
      <c r="E9183" s="294"/>
      <c r="F9183" s="294"/>
    </row>
    <row r="9184">
      <c r="A9184" s="294" t="s">
        <v>27441</v>
      </c>
      <c r="B9184" s="294"/>
      <c r="C9184" s="294"/>
      <c r="D9184" s="294"/>
      <c r="E9184" s="294"/>
      <c r="F9184" s="294"/>
    </row>
    <row r="9185">
      <c r="A9185" s="294" t="s">
        <v>27442</v>
      </c>
      <c r="B9185" s="294"/>
      <c r="C9185" s="294"/>
      <c r="D9185" s="294"/>
      <c r="E9185" s="294"/>
      <c r="F9185" s="294"/>
    </row>
    <row r="9186">
      <c r="A9186" s="294"/>
      <c r="B9186" s="294"/>
      <c r="C9186" s="294"/>
      <c r="D9186" s="294"/>
      <c r="E9186" s="294"/>
      <c r="F9186" s="294"/>
    </row>
    <row r="9187">
      <c r="A9187" s="294" t="s">
        <v>22512</v>
      </c>
      <c r="B9187" s="294"/>
      <c r="C9187" s="294"/>
      <c r="D9187" s="294"/>
      <c r="E9187" s="294"/>
      <c r="F9187" s="294"/>
    </row>
    <row r="9188">
      <c r="A9188" s="294" t="s">
        <v>27443</v>
      </c>
      <c r="B9188" s="294"/>
      <c r="C9188" s="294"/>
      <c r="D9188" s="294"/>
      <c r="E9188" s="294"/>
      <c r="F9188" s="294"/>
    </row>
    <row r="9189">
      <c r="A9189" s="294"/>
      <c r="B9189" s="294"/>
      <c r="C9189" s="294"/>
      <c r="D9189" s="294"/>
      <c r="E9189" s="294"/>
      <c r="F9189" s="294"/>
    </row>
    <row r="9190">
      <c r="A9190" s="294" t="s">
        <v>27444</v>
      </c>
      <c r="B9190" s="294"/>
      <c r="C9190" s="294"/>
      <c r="D9190" s="294"/>
      <c r="E9190" s="294"/>
      <c r="F9190" s="294"/>
    </row>
    <row r="9191">
      <c r="A9191" s="294" t="s">
        <v>27445</v>
      </c>
      <c r="B9191" s="294"/>
      <c r="C9191" s="294"/>
      <c r="D9191" s="294"/>
      <c r="E9191" s="294"/>
      <c r="F9191" s="294"/>
    </row>
    <row r="9192">
      <c r="A9192" s="294" t="s">
        <v>27446</v>
      </c>
      <c r="B9192" s="294"/>
      <c r="C9192" s="294"/>
      <c r="D9192" s="294"/>
      <c r="E9192" s="294"/>
      <c r="F9192" s="294"/>
    </row>
    <row r="9193">
      <c r="A9193" s="294" t="s">
        <v>27447</v>
      </c>
      <c r="B9193" s="294"/>
      <c r="C9193" s="294"/>
      <c r="D9193" s="294"/>
      <c r="E9193" s="294"/>
      <c r="F9193" s="294"/>
    </row>
    <row r="9194">
      <c r="A9194" s="294" t="s">
        <v>27448</v>
      </c>
      <c r="B9194" s="294"/>
      <c r="C9194" s="294"/>
      <c r="D9194" s="294"/>
      <c r="E9194" s="294"/>
      <c r="F9194" s="294"/>
    </row>
    <row r="9195">
      <c r="A9195" s="294" t="s">
        <v>27449</v>
      </c>
      <c r="B9195" s="294"/>
      <c r="C9195" s="294"/>
      <c r="D9195" s="294"/>
      <c r="E9195" s="294"/>
      <c r="F9195" s="294"/>
    </row>
    <row r="9196">
      <c r="A9196" s="294" t="s">
        <v>27450</v>
      </c>
      <c r="B9196" s="294"/>
      <c r="C9196" s="294"/>
      <c r="D9196" s="294"/>
      <c r="E9196" s="294"/>
      <c r="F9196" s="294"/>
    </row>
    <row r="9197">
      <c r="A9197" s="294" t="s">
        <v>27451</v>
      </c>
      <c r="B9197" s="294"/>
      <c r="C9197" s="294"/>
      <c r="D9197" s="294"/>
      <c r="E9197" s="294"/>
      <c r="F9197" s="294"/>
    </row>
    <row r="9198">
      <c r="A9198" s="294"/>
      <c r="B9198" s="294"/>
      <c r="C9198" s="294"/>
      <c r="D9198" s="294"/>
      <c r="E9198" s="294"/>
      <c r="F9198" s="294"/>
    </row>
    <row r="9199">
      <c r="A9199" s="294" t="s">
        <v>27452</v>
      </c>
      <c r="B9199" s="294"/>
      <c r="C9199" s="294"/>
      <c r="D9199" s="294"/>
      <c r="E9199" s="294"/>
      <c r="F9199" s="294"/>
    </row>
    <row r="9200">
      <c r="A9200" s="294" t="s">
        <v>27453</v>
      </c>
      <c r="B9200" s="294"/>
      <c r="C9200" s="294"/>
      <c r="D9200" s="294"/>
      <c r="E9200" s="294"/>
      <c r="F9200" s="294"/>
    </row>
    <row r="9201">
      <c r="A9201" s="294"/>
      <c r="B9201" s="294"/>
      <c r="C9201" s="294"/>
      <c r="D9201" s="294"/>
      <c r="E9201" s="294"/>
      <c r="F9201" s="294"/>
    </row>
    <row r="9202">
      <c r="A9202" s="294" t="s">
        <v>27454</v>
      </c>
      <c r="B9202" s="294"/>
      <c r="C9202" s="294"/>
      <c r="D9202" s="294"/>
      <c r="E9202" s="294"/>
      <c r="F9202" s="294"/>
    </row>
    <row r="9203">
      <c r="A9203" s="294" t="s">
        <v>27455</v>
      </c>
      <c r="B9203" s="294"/>
      <c r="C9203" s="294"/>
      <c r="D9203" s="294"/>
      <c r="E9203" s="294"/>
      <c r="F9203" s="294"/>
    </row>
    <row r="9204">
      <c r="A9204" s="294" t="s">
        <v>22226</v>
      </c>
      <c r="B9204" s="294"/>
      <c r="C9204" s="294"/>
      <c r="D9204" s="294"/>
      <c r="E9204" s="294"/>
      <c r="F9204" s="294"/>
    </row>
    <row r="9205">
      <c r="A9205" s="294" t="s">
        <v>27456</v>
      </c>
      <c r="B9205" s="294"/>
      <c r="C9205" s="294"/>
      <c r="D9205" s="294"/>
      <c r="E9205" s="294"/>
      <c r="F9205" s="294"/>
    </row>
    <row r="9206">
      <c r="A9206" s="294" t="s">
        <v>23810</v>
      </c>
      <c r="B9206" s="294"/>
      <c r="C9206" s="294"/>
      <c r="D9206" s="294"/>
      <c r="E9206" s="294"/>
      <c r="F9206" s="294"/>
    </row>
    <row r="9207">
      <c r="A9207" s="294"/>
      <c r="B9207" s="294"/>
      <c r="C9207" s="294"/>
      <c r="D9207" s="294"/>
      <c r="E9207" s="294"/>
      <c r="F9207" s="294"/>
    </row>
    <row r="9208">
      <c r="A9208" s="294" t="s">
        <v>21945</v>
      </c>
      <c r="B9208" s="294"/>
      <c r="C9208" s="294"/>
      <c r="D9208" s="294"/>
      <c r="E9208" s="294"/>
      <c r="F9208" s="294"/>
    </row>
    <row r="9209">
      <c r="A9209" s="294" t="s">
        <v>27457</v>
      </c>
      <c r="B9209" s="294"/>
      <c r="C9209" s="294"/>
      <c r="D9209" s="294"/>
      <c r="E9209" s="294"/>
      <c r="F9209" s="294"/>
    </row>
    <row r="9210">
      <c r="A9210" s="294"/>
      <c r="B9210" s="294"/>
      <c r="C9210" s="294"/>
      <c r="D9210" s="294"/>
      <c r="E9210" s="294"/>
      <c r="F9210" s="294"/>
    </row>
    <row r="9211">
      <c r="A9211" s="294" t="s">
        <v>27458</v>
      </c>
      <c r="B9211" s="294"/>
      <c r="C9211" s="294"/>
      <c r="D9211" s="294"/>
      <c r="E9211" s="294"/>
      <c r="F9211" s="294"/>
    </row>
    <row r="9212">
      <c r="A9212" s="294" t="s">
        <v>27459</v>
      </c>
      <c r="B9212" s="294"/>
      <c r="C9212" s="294"/>
      <c r="D9212" s="294"/>
      <c r="E9212" s="294"/>
      <c r="F9212" s="294"/>
    </row>
    <row r="9213">
      <c r="A9213" s="294" t="s">
        <v>27460</v>
      </c>
      <c r="B9213" s="294"/>
      <c r="C9213" s="294"/>
      <c r="D9213" s="294"/>
      <c r="E9213" s="294"/>
      <c r="F9213" s="294"/>
    </row>
    <row r="9214">
      <c r="A9214" s="294" t="s">
        <v>27461</v>
      </c>
      <c r="B9214" s="294"/>
      <c r="C9214" s="294"/>
      <c r="D9214" s="294"/>
      <c r="E9214" s="294"/>
      <c r="F9214" s="294"/>
    </row>
    <row r="9215">
      <c r="A9215" s="294" t="s">
        <v>27462</v>
      </c>
      <c r="B9215" s="294"/>
      <c r="C9215" s="294"/>
      <c r="D9215" s="294"/>
      <c r="E9215" s="294"/>
      <c r="F9215" s="294"/>
    </row>
    <row r="9216">
      <c r="A9216" s="294" t="s">
        <v>27463</v>
      </c>
      <c r="B9216" s="294"/>
      <c r="C9216" s="294"/>
      <c r="D9216" s="294"/>
      <c r="E9216" s="294"/>
      <c r="F9216" s="294"/>
    </row>
    <row r="9217">
      <c r="A9217" s="294" t="s">
        <v>27464</v>
      </c>
      <c r="B9217" s="294"/>
      <c r="C9217" s="294"/>
      <c r="D9217" s="294"/>
      <c r="E9217" s="294"/>
      <c r="F9217" s="294"/>
    </row>
    <row r="9218">
      <c r="A9218" s="294"/>
      <c r="B9218" s="294"/>
      <c r="C9218" s="294"/>
      <c r="D9218" s="294"/>
      <c r="E9218" s="294"/>
      <c r="F9218" s="294"/>
    </row>
    <row r="9219">
      <c r="A9219" s="294" t="s">
        <v>21401</v>
      </c>
      <c r="B9219" s="294"/>
      <c r="C9219" s="294"/>
      <c r="D9219" s="294"/>
      <c r="E9219" s="294"/>
      <c r="F9219" s="294"/>
    </row>
    <row r="9220">
      <c r="A9220" s="294"/>
      <c r="B9220" s="294"/>
      <c r="C9220" s="294"/>
      <c r="D9220" s="294"/>
      <c r="E9220" s="294"/>
      <c r="F9220" s="294"/>
    </row>
    <row r="9221">
      <c r="A9221" s="294" t="s">
        <v>27465</v>
      </c>
      <c r="B9221" s="294"/>
      <c r="C9221" s="294"/>
      <c r="D9221" s="294"/>
      <c r="E9221" s="294"/>
      <c r="F9221" s="294"/>
    </row>
    <row r="9222">
      <c r="A9222" s="294" t="s">
        <v>27466</v>
      </c>
      <c r="B9222" s="294"/>
      <c r="C9222" s="294"/>
      <c r="D9222" s="294"/>
      <c r="E9222" s="294"/>
      <c r="F9222" s="294"/>
    </row>
    <row r="9223">
      <c r="A9223" s="294" t="s">
        <v>27467</v>
      </c>
      <c r="B9223" s="294"/>
      <c r="C9223" s="294"/>
      <c r="D9223" s="294"/>
      <c r="E9223" s="294"/>
      <c r="F9223" s="294"/>
    </row>
    <row r="9224">
      <c r="A9224" s="294" t="s">
        <v>27468</v>
      </c>
      <c r="B9224" s="294"/>
      <c r="C9224" s="294"/>
      <c r="D9224" s="294"/>
      <c r="E9224" s="294"/>
      <c r="F9224" s="294"/>
    </row>
    <row r="9225">
      <c r="A9225" s="294" t="s">
        <v>27469</v>
      </c>
      <c r="B9225" s="294"/>
      <c r="C9225" s="294"/>
      <c r="D9225" s="294"/>
      <c r="E9225" s="294"/>
      <c r="F9225" s="294"/>
    </row>
    <row r="9226">
      <c r="A9226" s="294" t="s">
        <v>27470</v>
      </c>
      <c r="B9226" s="294"/>
      <c r="C9226" s="294"/>
      <c r="D9226" s="294"/>
      <c r="E9226" s="294"/>
      <c r="F9226" s="294"/>
    </row>
    <row r="9227">
      <c r="A9227" s="294" t="s">
        <v>27471</v>
      </c>
      <c r="B9227" s="294"/>
      <c r="C9227" s="294"/>
      <c r="D9227" s="294"/>
      <c r="E9227" s="294"/>
      <c r="F9227" s="294"/>
    </row>
    <row r="9228">
      <c r="A9228" s="294"/>
      <c r="B9228" s="294"/>
      <c r="C9228" s="294"/>
      <c r="D9228" s="294"/>
      <c r="E9228" s="294"/>
      <c r="F9228" s="294"/>
    </row>
    <row r="9229">
      <c r="A9229" s="294" t="s">
        <v>21407</v>
      </c>
      <c r="B9229" s="294"/>
      <c r="C9229" s="294"/>
      <c r="D9229" s="294"/>
      <c r="E9229" s="294"/>
      <c r="F9229" s="294"/>
    </row>
    <row r="9230">
      <c r="A9230" s="294"/>
      <c r="B9230" s="294"/>
      <c r="C9230" s="294"/>
      <c r="D9230" s="294"/>
      <c r="E9230" s="294"/>
      <c r="F9230" s="294"/>
    </row>
    <row r="9231">
      <c r="A9231" s="294" t="s">
        <v>21863</v>
      </c>
      <c r="B9231" s="294"/>
      <c r="C9231" s="294"/>
      <c r="D9231" s="294"/>
      <c r="E9231" s="294"/>
      <c r="F9231" s="294"/>
    </row>
    <row r="9232">
      <c r="A9232" s="294" t="s">
        <v>27472</v>
      </c>
      <c r="B9232" s="294"/>
      <c r="C9232" s="294"/>
      <c r="D9232" s="294"/>
      <c r="E9232" s="294"/>
      <c r="F9232" s="294"/>
    </row>
    <row r="9233">
      <c r="A9233" s="294" t="s">
        <v>27473</v>
      </c>
      <c r="B9233" s="294"/>
      <c r="C9233" s="294"/>
      <c r="D9233" s="294"/>
      <c r="E9233" s="294"/>
      <c r="F9233" s="294"/>
    </row>
    <row r="9234">
      <c r="A9234" s="294" t="s">
        <v>27474</v>
      </c>
      <c r="B9234" s="294"/>
      <c r="C9234" s="294"/>
      <c r="D9234" s="294"/>
      <c r="E9234" s="294"/>
      <c r="F9234" s="294"/>
    </row>
    <row r="9235">
      <c r="A9235" s="294" t="s">
        <v>27475</v>
      </c>
      <c r="B9235" s="294"/>
      <c r="C9235" s="294"/>
      <c r="D9235" s="294"/>
      <c r="E9235" s="294"/>
      <c r="F9235" s="294"/>
    </row>
    <row r="9236">
      <c r="A9236" s="294" t="s">
        <v>27476</v>
      </c>
      <c r="B9236" s="294"/>
      <c r="C9236" s="294"/>
      <c r="D9236" s="294"/>
      <c r="E9236" s="294"/>
      <c r="F9236" s="294"/>
    </row>
    <row r="9237">
      <c r="A9237" s="294" t="s">
        <v>27477</v>
      </c>
      <c r="B9237" s="294"/>
      <c r="C9237" s="294"/>
      <c r="D9237" s="294"/>
      <c r="E9237" s="294"/>
      <c r="F9237" s="294"/>
    </row>
    <row r="9238">
      <c r="A9238" s="294" t="s">
        <v>27478</v>
      </c>
      <c r="B9238" s="294"/>
      <c r="C9238" s="294"/>
      <c r="D9238" s="294"/>
      <c r="E9238" s="294"/>
      <c r="F9238" s="294"/>
    </row>
    <row r="9239">
      <c r="A9239" s="294"/>
      <c r="B9239" s="294"/>
      <c r="C9239" s="294"/>
      <c r="D9239" s="294"/>
      <c r="E9239" s="294"/>
      <c r="F9239" s="294"/>
    </row>
    <row r="9240">
      <c r="A9240" s="294"/>
      <c r="B9240" s="294"/>
      <c r="C9240" s="294"/>
      <c r="D9240" s="294"/>
      <c r="E9240" s="294"/>
      <c r="F9240" s="294"/>
    </row>
    <row r="9241">
      <c r="A9241" s="294" t="s">
        <v>21304</v>
      </c>
      <c r="B9241" s="294"/>
      <c r="C9241" s="294"/>
      <c r="D9241" s="294"/>
      <c r="E9241" s="294"/>
      <c r="F9241" s="294"/>
    </row>
    <row r="9242">
      <c r="A9242" s="294"/>
      <c r="B9242" s="294"/>
      <c r="C9242" s="294"/>
      <c r="D9242" s="294"/>
      <c r="E9242" s="294"/>
      <c r="F9242" s="294"/>
    </row>
    <row r="9243">
      <c r="A9243" s="294" t="s">
        <v>23496</v>
      </c>
      <c r="B9243" s="294"/>
      <c r="C9243" s="294"/>
      <c r="D9243" s="294"/>
      <c r="E9243" s="294"/>
      <c r="F9243" s="294"/>
    </row>
    <row r="9244">
      <c r="A9244" s="294" t="s">
        <v>27479</v>
      </c>
      <c r="B9244" s="294"/>
      <c r="C9244" s="294"/>
      <c r="D9244" s="294"/>
      <c r="E9244" s="294"/>
      <c r="F9244" s="294"/>
    </row>
    <row r="9245">
      <c r="A9245" s="294" t="s">
        <v>27480</v>
      </c>
      <c r="B9245" s="294"/>
      <c r="C9245" s="294"/>
      <c r="D9245" s="294"/>
      <c r="E9245" s="294"/>
      <c r="F9245" s="294"/>
    </row>
    <row r="9246">
      <c r="A9246" s="294" t="s">
        <v>27481</v>
      </c>
      <c r="B9246" s="294"/>
      <c r="C9246" s="294"/>
      <c r="D9246" s="294"/>
      <c r="E9246" s="294"/>
      <c r="F9246" s="294"/>
    </row>
    <row r="9247">
      <c r="A9247" s="294" t="s">
        <v>27482</v>
      </c>
      <c r="B9247" s="294"/>
      <c r="C9247" s="294"/>
      <c r="D9247" s="294"/>
      <c r="E9247" s="294"/>
      <c r="F9247" s="294"/>
    </row>
    <row r="9248">
      <c r="A9248" s="294" t="s">
        <v>27483</v>
      </c>
      <c r="B9248" s="294"/>
      <c r="C9248" s="294"/>
      <c r="D9248" s="294"/>
      <c r="E9248" s="294"/>
      <c r="F9248" s="294"/>
    </row>
    <row r="9249">
      <c r="A9249" s="294" t="s">
        <v>27484</v>
      </c>
      <c r="B9249" s="294"/>
      <c r="C9249" s="294"/>
      <c r="D9249" s="294"/>
      <c r="E9249" s="294"/>
      <c r="F9249" s="294"/>
    </row>
    <row r="9250">
      <c r="A9250" s="294" t="s">
        <v>27485</v>
      </c>
      <c r="B9250" s="294"/>
      <c r="C9250" s="294"/>
      <c r="D9250" s="294"/>
      <c r="E9250" s="294"/>
      <c r="F9250" s="294"/>
    </row>
    <row r="9251">
      <c r="A9251" s="294"/>
      <c r="B9251" s="294"/>
      <c r="C9251" s="294"/>
      <c r="D9251" s="294"/>
      <c r="E9251" s="294"/>
      <c r="F9251" s="294"/>
    </row>
    <row r="9252">
      <c r="A9252" s="294" t="s">
        <v>21312</v>
      </c>
      <c r="B9252" s="294"/>
      <c r="C9252" s="294"/>
      <c r="D9252" s="294"/>
      <c r="E9252" s="294"/>
      <c r="F9252" s="294"/>
    </row>
    <row r="9253">
      <c r="A9253" s="294" t="s">
        <v>27440</v>
      </c>
      <c r="B9253" s="294"/>
      <c r="C9253" s="294"/>
      <c r="D9253" s="294"/>
      <c r="E9253" s="294"/>
      <c r="F9253" s="294"/>
    </row>
    <row r="9254">
      <c r="A9254" s="294" t="s">
        <v>21788</v>
      </c>
      <c r="B9254" s="294"/>
      <c r="C9254" s="294"/>
      <c r="D9254" s="294"/>
      <c r="E9254" s="294"/>
      <c r="F9254" s="294"/>
    </row>
    <row r="9255">
      <c r="A9255" s="294" t="s">
        <v>27441</v>
      </c>
      <c r="B9255" s="294"/>
      <c r="C9255" s="294"/>
      <c r="D9255" s="294"/>
      <c r="E9255" s="294"/>
      <c r="F9255" s="294"/>
    </row>
    <row r="9256">
      <c r="A9256" s="294" t="s">
        <v>27442</v>
      </c>
      <c r="B9256" s="294"/>
      <c r="C9256" s="294"/>
      <c r="D9256" s="294"/>
      <c r="E9256" s="294"/>
      <c r="F9256" s="294"/>
    </row>
    <row r="9257">
      <c r="A9257" s="294"/>
      <c r="B9257" s="294"/>
      <c r="C9257" s="294"/>
      <c r="D9257" s="294"/>
      <c r="E9257" s="294"/>
      <c r="F9257" s="294"/>
    </row>
    <row r="9258">
      <c r="A9258" s="294" t="s">
        <v>21429</v>
      </c>
      <c r="B9258" s="294"/>
      <c r="C9258" s="294"/>
      <c r="D9258" s="294"/>
      <c r="E9258" s="294"/>
      <c r="F9258" s="294"/>
    </row>
    <row r="9259">
      <c r="A9259" s="294"/>
      <c r="B9259" s="294"/>
      <c r="C9259" s="294"/>
      <c r="D9259" s="294"/>
      <c r="E9259" s="294"/>
      <c r="F9259" s="294"/>
    </row>
    <row r="9260">
      <c r="A9260" s="294" t="s">
        <v>27486</v>
      </c>
      <c r="B9260" s="294"/>
      <c r="C9260" s="294"/>
      <c r="D9260" s="294"/>
      <c r="E9260" s="294"/>
      <c r="F9260" s="294"/>
    </row>
    <row r="9261">
      <c r="A9261" s="294" t="s">
        <v>27487</v>
      </c>
      <c r="B9261" s="294"/>
      <c r="C9261" s="294"/>
      <c r="D9261" s="294"/>
      <c r="E9261" s="294"/>
      <c r="F9261" s="294"/>
    </row>
    <row r="9262">
      <c r="A9262" s="294" t="s">
        <v>27488</v>
      </c>
      <c r="B9262" s="294"/>
      <c r="C9262" s="294"/>
      <c r="D9262" s="294"/>
      <c r="E9262" s="294"/>
      <c r="F9262" s="294"/>
    </row>
    <row r="9263">
      <c r="A9263" s="294" t="s">
        <v>27489</v>
      </c>
      <c r="B9263" s="294"/>
      <c r="C9263" s="294"/>
      <c r="D9263" s="294"/>
      <c r="E9263" s="294"/>
      <c r="F9263" s="294"/>
    </row>
    <row r="9264">
      <c r="A9264" s="294" t="s">
        <v>27490</v>
      </c>
      <c r="B9264" s="294"/>
      <c r="C9264" s="294"/>
      <c r="D9264" s="294"/>
      <c r="E9264" s="294"/>
      <c r="F9264" s="294"/>
    </row>
    <row r="9265">
      <c r="A9265" s="294" t="s">
        <v>27491</v>
      </c>
      <c r="B9265" s="294"/>
      <c r="C9265" s="294"/>
      <c r="D9265" s="294"/>
      <c r="E9265" s="294"/>
      <c r="F9265" s="294"/>
    </row>
    <row r="9266">
      <c r="A9266" s="294" t="s">
        <v>27492</v>
      </c>
      <c r="B9266" s="294"/>
      <c r="C9266" s="294"/>
      <c r="D9266" s="294"/>
      <c r="E9266" s="294"/>
      <c r="F9266" s="294"/>
    </row>
    <row r="9267">
      <c r="A9267" s="294" t="s">
        <v>27493</v>
      </c>
      <c r="B9267" s="294"/>
      <c r="C9267" s="294"/>
      <c r="D9267" s="294"/>
      <c r="E9267" s="294"/>
      <c r="F9267" s="294"/>
    </row>
    <row r="9268">
      <c r="A9268" s="294"/>
      <c r="B9268" s="294"/>
      <c r="C9268" s="294"/>
      <c r="D9268" s="294"/>
      <c r="E9268" s="294"/>
      <c r="F9268" s="294"/>
    </row>
    <row r="9269">
      <c r="A9269" s="294"/>
      <c r="B9269" s="294"/>
      <c r="C9269" s="294"/>
      <c r="D9269" s="294"/>
      <c r="E9269" s="294"/>
      <c r="F9269" s="294"/>
    </row>
    <row r="9270">
      <c r="A9270" s="294" t="s">
        <v>22564</v>
      </c>
      <c r="B9270" s="294"/>
      <c r="C9270" s="294"/>
      <c r="D9270" s="294"/>
      <c r="E9270" s="294"/>
      <c r="F9270" s="294"/>
    </row>
    <row r="9271">
      <c r="A9271" s="294" t="s">
        <v>27494</v>
      </c>
      <c r="B9271" s="294"/>
      <c r="C9271" s="294"/>
      <c r="D9271" s="294"/>
      <c r="E9271" s="294"/>
      <c r="F9271" s="294"/>
    </row>
    <row r="9272">
      <c r="A9272" s="294"/>
      <c r="B9272" s="294"/>
      <c r="C9272" s="294"/>
      <c r="D9272" s="294"/>
      <c r="E9272" s="294"/>
      <c r="F9272" s="294"/>
    </row>
    <row r="9273">
      <c r="A9273" s="294" t="s">
        <v>27495</v>
      </c>
      <c r="B9273" s="294"/>
      <c r="C9273" s="294"/>
      <c r="D9273" s="294"/>
      <c r="E9273" s="294"/>
      <c r="F9273" s="294"/>
    </row>
    <row r="9274">
      <c r="A9274" s="294" t="s">
        <v>27496</v>
      </c>
      <c r="B9274" s="294"/>
      <c r="C9274" s="294"/>
      <c r="D9274" s="294"/>
      <c r="E9274" s="294"/>
      <c r="F9274" s="294"/>
    </row>
    <row r="9275">
      <c r="A9275" s="294" t="s">
        <v>27497</v>
      </c>
      <c r="B9275" s="294"/>
      <c r="C9275" s="294"/>
      <c r="D9275" s="294"/>
      <c r="E9275" s="294"/>
      <c r="F9275" s="294"/>
    </row>
    <row r="9276">
      <c r="A9276" s="294" t="s">
        <v>27498</v>
      </c>
      <c r="B9276" s="294"/>
      <c r="C9276" s="294"/>
      <c r="D9276" s="294"/>
      <c r="E9276" s="294"/>
      <c r="F9276" s="294"/>
    </row>
    <row r="9277">
      <c r="A9277" s="294"/>
      <c r="B9277" s="294"/>
      <c r="C9277" s="294"/>
      <c r="D9277" s="294"/>
      <c r="E9277" s="294"/>
      <c r="F9277" s="294"/>
    </row>
    <row r="9278">
      <c r="A9278" s="294" t="s">
        <v>24831</v>
      </c>
      <c r="B9278" s="294"/>
      <c r="C9278" s="294"/>
      <c r="D9278" s="294"/>
      <c r="E9278" s="294"/>
      <c r="F9278" s="294"/>
    </row>
    <row r="9279">
      <c r="A9279" s="294" t="s">
        <v>27499</v>
      </c>
      <c r="B9279" s="294"/>
      <c r="C9279" s="294"/>
      <c r="D9279" s="294"/>
      <c r="E9279" s="294"/>
      <c r="F9279" s="294"/>
    </row>
    <row r="9280">
      <c r="A9280" s="294" t="s">
        <v>27500</v>
      </c>
      <c r="B9280" s="294"/>
      <c r="C9280" s="294"/>
      <c r="D9280" s="294"/>
      <c r="E9280" s="294"/>
      <c r="F9280" s="294"/>
    </row>
    <row r="9281">
      <c r="A9281" s="294" t="s">
        <v>27501</v>
      </c>
      <c r="B9281" s="294"/>
      <c r="C9281" s="294"/>
      <c r="D9281" s="294"/>
      <c r="E9281" s="294"/>
      <c r="F9281" s="294"/>
    </row>
    <row r="9282">
      <c r="A9282" s="294" t="s">
        <v>27502</v>
      </c>
      <c r="B9282" s="294"/>
      <c r="C9282" s="294"/>
      <c r="D9282" s="294"/>
      <c r="E9282" s="294"/>
      <c r="F9282" s="294"/>
    </row>
    <row r="9283">
      <c r="A9283" s="294" t="s">
        <v>27503</v>
      </c>
      <c r="B9283" s="294"/>
      <c r="C9283" s="294"/>
      <c r="D9283" s="294"/>
      <c r="E9283" s="294"/>
      <c r="F9283" s="294"/>
    </row>
    <row r="9284">
      <c r="A9284" s="294"/>
      <c r="B9284" s="294"/>
      <c r="C9284" s="294"/>
      <c r="D9284" s="294"/>
      <c r="E9284" s="294"/>
      <c r="F9284" s="294"/>
    </row>
    <row r="9285">
      <c r="A9285" s="294" t="s">
        <v>24089</v>
      </c>
      <c r="B9285" s="294"/>
      <c r="C9285" s="294"/>
      <c r="D9285" s="294"/>
      <c r="E9285" s="294"/>
      <c r="F9285" s="294"/>
    </row>
    <row r="9286">
      <c r="A9286" s="294" t="s">
        <v>27504</v>
      </c>
      <c r="B9286" s="294"/>
      <c r="C9286" s="294"/>
      <c r="D9286" s="294"/>
      <c r="E9286" s="294"/>
      <c r="F9286" s="294"/>
    </row>
    <row r="9287">
      <c r="A9287" s="294"/>
      <c r="B9287" s="294"/>
      <c r="C9287" s="294"/>
      <c r="D9287" s="294"/>
      <c r="E9287" s="294"/>
      <c r="F9287" s="294"/>
    </row>
    <row r="9288">
      <c r="A9288" s="294" t="s">
        <v>27505</v>
      </c>
      <c r="B9288" s="294"/>
      <c r="C9288" s="294"/>
      <c r="D9288" s="294"/>
      <c r="E9288" s="294"/>
      <c r="F9288" s="294"/>
    </row>
    <row r="9289">
      <c r="A9289" s="294" t="s">
        <v>27506</v>
      </c>
      <c r="B9289" s="294"/>
      <c r="C9289" s="294"/>
      <c r="D9289" s="294"/>
      <c r="E9289" s="294"/>
      <c r="F9289" s="294"/>
    </row>
    <row r="9290">
      <c r="A9290" s="294" t="s">
        <v>27507</v>
      </c>
      <c r="B9290" s="294"/>
      <c r="C9290" s="294"/>
      <c r="D9290" s="294"/>
      <c r="E9290" s="294"/>
      <c r="F9290" s="294"/>
    </row>
    <row r="9291">
      <c r="A9291" s="294" t="s">
        <v>27508</v>
      </c>
      <c r="B9291" s="294"/>
      <c r="C9291" s="294"/>
      <c r="D9291" s="294"/>
      <c r="E9291" s="294"/>
      <c r="F9291" s="294"/>
    </row>
    <row r="9292">
      <c r="A9292" s="294" t="s">
        <v>27509</v>
      </c>
      <c r="B9292" s="294"/>
      <c r="C9292" s="294"/>
      <c r="D9292" s="294"/>
      <c r="E9292" s="294"/>
      <c r="F9292" s="294"/>
    </row>
    <row r="9293">
      <c r="A9293" s="294"/>
      <c r="B9293" s="294"/>
      <c r="C9293" s="294"/>
      <c r="D9293" s="294"/>
      <c r="E9293" s="294"/>
      <c r="F9293" s="294"/>
    </row>
    <row r="9294">
      <c r="A9294" s="294" t="s">
        <v>25150</v>
      </c>
      <c r="B9294" s="294"/>
      <c r="C9294" s="294"/>
      <c r="D9294" s="294"/>
      <c r="E9294" s="294"/>
      <c r="F9294" s="294"/>
    </row>
    <row r="9295">
      <c r="A9295" s="294" t="s">
        <v>27510</v>
      </c>
      <c r="B9295" s="294"/>
      <c r="C9295" s="294"/>
      <c r="D9295" s="294"/>
      <c r="E9295" s="294"/>
      <c r="F9295" s="294"/>
    </row>
    <row r="9296">
      <c r="A9296" s="294"/>
      <c r="B9296" s="294"/>
      <c r="C9296" s="294"/>
      <c r="D9296" s="294"/>
      <c r="E9296" s="294"/>
      <c r="F9296" s="294"/>
    </row>
    <row r="9297">
      <c r="A9297" s="294" t="s">
        <v>27511</v>
      </c>
      <c r="B9297" s="294"/>
      <c r="C9297" s="294"/>
      <c r="D9297" s="294"/>
      <c r="E9297" s="294"/>
      <c r="F9297" s="294"/>
    </row>
    <row r="9298">
      <c r="A9298" s="294" t="s">
        <v>27512</v>
      </c>
      <c r="B9298" s="294"/>
      <c r="C9298" s="294"/>
      <c r="D9298" s="294"/>
      <c r="E9298" s="294"/>
      <c r="F9298" s="294"/>
    </row>
    <row r="9299">
      <c r="A9299" s="294" t="s">
        <v>27513</v>
      </c>
      <c r="B9299" s="294"/>
      <c r="C9299" s="294"/>
      <c r="D9299" s="294"/>
      <c r="E9299" s="294"/>
      <c r="F9299" s="294"/>
    </row>
    <row r="9300">
      <c r="A9300" s="294" t="s">
        <v>27514</v>
      </c>
      <c r="B9300" s="294"/>
      <c r="C9300" s="294"/>
      <c r="D9300" s="294"/>
      <c r="E9300" s="294"/>
      <c r="F9300" s="294"/>
    </row>
    <row r="9301">
      <c r="A9301" s="294" t="s">
        <v>27515</v>
      </c>
      <c r="B9301" s="294"/>
      <c r="C9301" s="294"/>
      <c r="D9301" s="294"/>
      <c r="E9301" s="294"/>
      <c r="F9301" s="294"/>
    </row>
    <row r="9302">
      <c r="A9302" s="294"/>
      <c r="B9302" s="294"/>
      <c r="C9302" s="294"/>
      <c r="D9302" s="294"/>
      <c r="E9302" s="294"/>
      <c r="F9302" s="294"/>
    </row>
    <row r="9303">
      <c r="A9303" s="294" t="s">
        <v>27516</v>
      </c>
      <c r="B9303" s="294"/>
      <c r="C9303" s="294"/>
      <c r="D9303" s="294"/>
      <c r="E9303" s="294"/>
      <c r="F9303" s="294"/>
    </row>
    <row r="9304">
      <c r="A9304" s="294" t="s">
        <v>27517</v>
      </c>
      <c r="B9304" s="294"/>
      <c r="C9304" s="294"/>
      <c r="D9304" s="294"/>
      <c r="E9304" s="294"/>
      <c r="F9304" s="294"/>
    </row>
    <row r="9305">
      <c r="A9305" s="294"/>
      <c r="B9305" s="294"/>
      <c r="C9305" s="294"/>
      <c r="D9305" s="294"/>
      <c r="E9305" s="294"/>
      <c r="F9305" s="294"/>
    </row>
    <row r="9306">
      <c r="A9306" s="294" t="s">
        <v>27518</v>
      </c>
      <c r="B9306" s="294"/>
      <c r="C9306" s="294"/>
      <c r="D9306" s="294"/>
      <c r="E9306" s="294"/>
      <c r="F9306" s="294"/>
    </row>
    <row r="9307">
      <c r="A9307" s="294" t="s">
        <v>27519</v>
      </c>
      <c r="B9307" s="294"/>
      <c r="C9307" s="294"/>
      <c r="D9307" s="294"/>
      <c r="E9307" s="294"/>
      <c r="F9307" s="294"/>
    </row>
    <row r="9308">
      <c r="A9308" s="294" t="s">
        <v>27520</v>
      </c>
      <c r="B9308" s="294"/>
      <c r="C9308" s="294"/>
      <c r="D9308" s="294"/>
      <c r="E9308" s="294"/>
      <c r="F9308" s="294"/>
    </row>
    <row r="9309">
      <c r="A9309" s="294" t="s">
        <v>27521</v>
      </c>
      <c r="B9309" s="294"/>
      <c r="C9309" s="294"/>
      <c r="D9309" s="294"/>
      <c r="E9309" s="294"/>
      <c r="F9309" s="294"/>
    </row>
    <row r="9310">
      <c r="A9310" s="294"/>
      <c r="B9310" s="294"/>
      <c r="C9310" s="294"/>
      <c r="D9310" s="294"/>
      <c r="E9310" s="294"/>
      <c r="F9310" s="294"/>
    </row>
    <row r="9311">
      <c r="A9311" s="294" t="s">
        <v>27522</v>
      </c>
      <c r="B9311" s="294"/>
      <c r="C9311" s="294"/>
      <c r="D9311" s="294"/>
      <c r="E9311" s="294"/>
      <c r="F9311" s="294"/>
    </row>
    <row r="9312">
      <c r="A9312" s="294" t="s">
        <v>27523</v>
      </c>
      <c r="B9312" s="294"/>
      <c r="C9312" s="294"/>
      <c r="D9312" s="294"/>
      <c r="E9312" s="294"/>
      <c r="F9312" s="294"/>
    </row>
    <row r="9313">
      <c r="A9313" s="294"/>
      <c r="B9313" s="294"/>
      <c r="C9313" s="294"/>
      <c r="D9313" s="294"/>
      <c r="E9313" s="294"/>
      <c r="F9313" s="294"/>
    </row>
    <row r="9314">
      <c r="A9314" s="294" t="s">
        <v>27524</v>
      </c>
      <c r="B9314" s="294"/>
      <c r="C9314" s="294"/>
      <c r="D9314" s="294"/>
      <c r="E9314" s="294"/>
      <c r="F9314" s="294"/>
    </row>
    <row r="9315">
      <c r="A9315" s="294" t="s">
        <v>27525</v>
      </c>
      <c r="B9315" s="294"/>
      <c r="C9315" s="294"/>
      <c r="D9315" s="294"/>
      <c r="E9315" s="294"/>
      <c r="F9315" s="294"/>
    </row>
    <row r="9316">
      <c r="A9316" s="294" t="s">
        <v>27526</v>
      </c>
      <c r="B9316" s="294"/>
      <c r="C9316" s="294"/>
      <c r="D9316" s="294"/>
      <c r="E9316" s="294"/>
      <c r="F9316" s="294"/>
    </row>
    <row r="9317">
      <c r="A9317" s="294" t="s">
        <v>27527</v>
      </c>
      <c r="B9317" s="294"/>
      <c r="C9317" s="294"/>
      <c r="D9317" s="294"/>
      <c r="E9317" s="294"/>
      <c r="F9317" s="294"/>
    </row>
    <row r="9318">
      <c r="A9318" s="294" t="s">
        <v>27528</v>
      </c>
      <c r="B9318" s="294"/>
      <c r="C9318" s="294"/>
      <c r="D9318" s="294"/>
      <c r="E9318" s="294"/>
      <c r="F9318" s="294"/>
    </row>
    <row r="9319">
      <c r="A9319" s="294" t="s">
        <v>27529</v>
      </c>
      <c r="B9319" s="294"/>
      <c r="C9319" s="294"/>
      <c r="D9319" s="294"/>
      <c r="E9319" s="294"/>
      <c r="F9319" s="294"/>
    </row>
    <row r="9320">
      <c r="A9320" s="294" t="s">
        <v>27530</v>
      </c>
      <c r="B9320" s="294"/>
      <c r="C9320" s="294"/>
      <c r="D9320" s="294"/>
      <c r="E9320" s="294"/>
      <c r="F9320" s="294"/>
    </row>
    <row r="9321">
      <c r="A9321" s="294" t="s">
        <v>27531</v>
      </c>
      <c r="B9321" s="294"/>
      <c r="C9321" s="294"/>
      <c r="D9321" s="294"/>
      <c r="E9321" s="294"/>
      <c r="F9321" s="294"/>
    </row>
    <row r="9322">
      <c r="A9322" s="294" t="s">
        <v>27532</v>
      </c>
      <c r="B9322" s="294"/>
      <c r="C9322" s="294"/>
      <c r="D9322" s="294"/>
      <c r="E9322" s="294"/>
      <c r="F9322" s="294"/>
    </row>
    <row r="9323">
      <c r="A9323" s="294" t="s">
        <v>23714</v>
      </c>
      <c r="B9323" s="294"/>
      <c r="C9323" s="294"/>
      <c r="D9323" s="294"/>
      <c r="E9323" s="294"/>
      <c r="F9323" s="294"/>
    </row>
    <row r="9324">
      <c r="A9324" s="294" t="s">
        <v>27533</v>
      </c>
      <c r="B9324" s="294"/>
      <c r="C9324" s="294"/>
      <c r="D9324" s="294"/>
      <c r="E9324" s="294"/>
      <c r="F9324" s="294"/>
    </row>
    <row r="9325">
      <c r="A9325" s="294" t="s">
        <v>27534</v>
      </c>
      <c r="B9325" s="294"/>
      <c r="C9325" s="294"/>
      <c r="D9325" s="294"/>
      <c r="E9325" s="294"/>
      <c r="F9325" s="294"/>
    </row>
    <row r="9326">
      <c r="A9326" s="294" t="s">
        <v>27535</v>
      </c>
      <c r="B9326" s="294"/>
      <c r="C9326" s="294"/>
      <c r="D9326" s="294"/>
      <c r="E9326" s="294"/>
      <c r="F9326" s="294"/>
    </row>
    <row r="9327">
      <c r="A9327" s="294"/>
      <c r="B9327" s="294"/>
      <c r="C9327" s="294"/>
      <c r="D9327" s="294"/>
      <c r="E9327" s="294"/>
      <c r="F9327" s="294"/>
    </row>
    <row r="9328">
      <c r="A9328" s="294" t="s">
        <v>21312</v>
      </c>
      <c r="B9328" s="294"/>
      <c r="C9328" s="294"/>
      <c r="D9328" s="294"/>
      <c r="E9328" s="294"/>
      <c r="F9328" s="294"/>
    </row>
    <row r="9329">
      <c r="A9329" s="294" t="s">
        <v>27536</v>
      </c>
      <c r="B9329" s="294"/>
      <c r="C9329" s="294"/>
      <c r="D9329" s="294"/>
      <c r="E9329" s="294"/>
      <c r="F9329" s="294"/>
    </row>
    <row r="9330">
      <c r="A9330" s="294" t="s">
        <v>21270</v>
      </c>
      <c r="B9330" s="294"/>
      <c r="C9330" s="294"/>
      <c r="D9330" s="294"/>
      <c r="E9330" s="294"/>
      <c r="F9330" s="294"/>
    </row>
    <row r="9331">
      <c r="A9331" s="294" t="s">
        <v>27537</v>
      </c>
      <c r="B9331" s="294"/>
      <c r="C9331" s="294"/>
      <c r="D9331" s="294"/>
      <c r="E9331" s="294"/>
      <c r="F9331" s="294"/>
    </row>
    <row r="9332">
      <c r="A9332" s="294"/>
      <c r="B9332" s="294"/>
      <c r="C9332" s="294"/>
      <c r="D9332" s="294"/>
      <c r="E9332" s="294"/>
      <c r="F9332" s="294"/>
    </row>
    <row r="9333">
      <c r="A9333" s="294" t="s">
        <v>22512</v>
      </c>
      <c r="B9333" s="294"/>
      <c r="C9333" s="294"/>
      <c r="D9333" s="294"/>
      <c r="E9333" s="294"/>
      <c r="F9333" s="294"/>
    </row>
    <row r="9334">
      <c r="A9334" s="294" t="s">
        <v>25359</v>
      </c>
      <c r="B9334" s="294"/>
      <c r="C9334" s="294"/>
      <c r="D9334" s="294"/>
      <c r="E9334" s="294"/>
      <c r="F9334" s="294"/>
    </row>
    <row r="9335">
      <c r="A9335" s="294"/>
      <c r="B9335" s="294"/>
      <c r="C9335" s="294"/>
      <c r="D9335" s="294"/>
      <c r="E9335" s="294"/>
      <c r="F9335" s="294"/>
    </row>
    <row r="9336">
      <c r="A9336" s="294" t="s">
        <v>27538</v>
      </c>
      <c r="B9336" s="294"/>
      <c r="C9336" s="294"/>
      <c r="D9336" s="294"/>
      <c r="E9336" s="294"/>
      <c r="F9336" s="294"/>
    </row>
    <row r="9337">
      <c r="A9337" s="294" t="s">
        <v>27539</v>
      </c>
      <c r="B9337" s="294"/>
      <c r="C9337" s="294"/>
      <c r="D9337" s="294"/>
      <c r="E9337" s="294"/>
      <c r="F9337" s="294"/>
    </row>
    <row r="9338">
      <c r="A9338" s="294" t="s">
        <v>27540</v>
      </c>
      <c r="B9338" s="294"/>
      <c r="C9338" s="294"/>
      <c r="D9338" s="294"/>
      <c r="E9338" s="294"/>
      <c r="F9338" s="294"/>
    </row>
    <row r="9339">
      <c r="A9339" s="294" t="s">
        <v>27541</v>
      </c>
      <c r="B9339" s="294"/>
      <c r="C9339" s="294"/>
      <c r="D9339" s="294"/>
      <c r="E9339" s="294"/>
      <c r="F9339" s="294"/>
    </row>
    <row r="9340">
      <c r="A9340" s="294" t="s">
        <v>27542</v>
      </c>
      <c r="B9340" s="294"/>
      <c r="C9340" s="294"/>
      <c r="D9340" s="294"/>
      <c r="E9340" s="294"/>
      <c r="F9340" s="294"/>
    </row>
    <row r="9341">
      <c r="A9341" s="294" t="s">
        <v>27543</v>
      </c>
      <c r="B9341" s="294"/>
      <c r="C9341" s="294"/>
      <c r="D9341" s="294"/>
      <c r="E9341" s="294"/>
      <c r="F9341" s="294"/>
    </row>
    <row r="9342">
      <c r="A9342" s="294"/>
      <c r="B9342" s="294"/>
      <c r="C9342" s="294"/>
      <c r="D9342" s="294"/>
      <c r="E9342" s="294"/>
      <c r="F9342" s="294"/>
    </row>
    <row r="9343">
      <c r="A9343" s="294" t="s">
        <v>23148</v>
      </c>
      <c r="B9343" s="294"/>
      <c r="C9343" s="294"/>
      <c r="D9343" s="294"/>
      <c r="E9343" s="294"/>
      <c r="F9343" s="294"/>
    </row>
    <row r="9344">
      <c r="A9344" s="294" t="s">
        <v>23149</v>
      </c>
      <c r="B9344" s="294"/>
      <c r="C9344" s="294"/>
      <c r="D9344" s="294"/>
      <c r="E9344" s="294"/>
      <c r="F9344" s="294"/>
    </row>
    <row r="9345">
      <c r="A9345" s="294"/>
      <c r="B9345" s="294"/>
      <c r="C9345" s="294"/>
      <c r="D9345" s="294"/>
      <c r="E9345" s="294"/>
      <c r="F9345" s="294"/>
    </row>
    <row r="9346">
      <c r="A9346" s="294" t="s">
        <v>27544</v>
      </c>
      <c r="B9346" s="294"/>
      <c r="C9346" s="294"/>
      <c r="D9346" s="294"/>
      <c r="E9346" s="294"/>
      <c r="F9346" s="294"/>
    </row>
    <row r="9347">
      <c r="A9347" s="294" t="s">
        <v>27545</v>
      </c>
      <c r="B9347" s="294"/>
      <c r="C9347" s="294"/>
      <c r="D9347" s="294"/>
      <c r="E9347" s="294"/>
      <c r="F9347" s="294"/>
    </row>
    <row r="9348">
      <c r="A9348" s="294" t="s">
        <v>27546</v>
      </c>
      <c r="B9348" s="294"/>
      <c r="C9348" s="294"/>
      <c r="D9348" s="294"/>
      <c r="E9348" s="294"/>
      <c r="F9348" s="294"/>
    </row>
    <row r="9349">
      <c r="A9349" s="294" t="s">
        <v>27547</v>
      </c>
      <c r="B9349" s="294"/>
      <c r="C9349" s="294"/>
      <c r="D9349" s="294"/>
      <c r="E9349" s="294"/>
      <c r="F9349" s="294"/>
    </row>
    <row r="9350">
      <c r="A9350" s="294"/>
      <c r="B9350" s="294"/>
      <c r="C9350" s="294"/>
      <c r="D9350" s="294"/>
      <c r="E9350" s="294"/>
      <c r="F9350" s="294"/>
    </row>
    <row r="9351">
      <c r="A9351" s="294" t="s">
        <v>21945</v>
      </c>
      <c r="B9351" s="294"/>
      <c r="C9351" s="294"/>
      <c r="D9351" s="294"/>
      <c r="E9351" s="294"/>
      <c r="F9351" s="294"/>
    </row>
    <row r="9352">
      <c r="A9352" s="294" t="s">
        <v>23156</v>
      </c>
      <c r="B9352" s="294"/>
      <c r="C9352" s="294"/>
      <c r="D9352" s="294"/>
      <c r="E9352" s="294"/>
      <c r="F9352" s="294"/>
    </row>
    <row r="9353">
      <c r="A9353" s="294"/>
      <c r="B9353" s="294"/>
      <c r="C9353" s="294"/>
      <c r="D9353" s="294"/>
      <c r="E9353" s="294"/>
      <c r="F9353" s="294"/>
    </row>
    <row r="9354">
      <c r="A9354" s="294" t="s">
        <v>27548</v>
      </c>
      <c r="B9354" s="294"/>
      <c r="C9354" s="294"/>
      <c r="D9354" s="294"/>
      <c r="E9354" s="294"/>
      <c r="F9354" s="294"/>
    </row>
    <row r="9355">
      <c r="A9355" s="294" t="s">
        <v>27549</v>
      </c>
      <c r="B9355" s="294"/>
      <c r="C9355" s="294"/>
      <c r="D9355" s="294"/>
      <c r="E9355" s="294"/>
      <c r="F9355" s="294"/>
    </row>
    <row r="9356">
      <c r="A9356" s="294" t="s">
        <v>27550</v>
      </c>
      <c r="B9356" s="294"/>
      <c r="C9356" s="294"/>
      <c r="D9356" s="294"/>
      <c r="E9356" s="294"/>
      <c r="F9356" s="294"/>
    </row>
    <row r="9357">
      <c r="A9357" s="294" t="s">
        <v>27551</v>
      </c>
      <c r="B9357" s="294"/>
      <c r="C9357" s="294"/>
      <c r="D9357" s="294"/>
      <c r="E9357" s="294"/>
      <c r="F9357" s="294"/>
    </row>
    <row r="9358">
      <c r="A9358" s="294" t="s">
        <v>27552</v>
      </c>
      <c r="B9358" s="294"/>
      <c r="C9358" s="294"/>
      <c r="D9358" s="294"/>
      <c r="E9358" s="294"/>
      <c r="F9358" s="294"/>
    </row>
    <row r="9359">
      <c r="A9359" s="294"/>
      <c r="B9359" s="294"/>
      <c r="C9359" s="294"/>
      <c r="D9359" s="294"/>
      <c r="E9359" s="294"/>
      <c r="F9359" s="294"/>
    </row>
    <row r="9360">
      <c r="A9360" s="294" t="s">
        <v>21401</v>
      </c>
      <c r="B9360" s="294"/>
      <c r="C9360" s="294"/>
      <c r="D9360" s="294"/>
      <c r="E9360" s="294"/>
      <c r="F9360" s="294"/>
    </row>
    <row r="9361">
      <c r="A9361" s="294"/>
      <c r="B9361" s="294"/>
      <c r="C9361" s="294"/>
      <c r="D9361" s="294"/>
      <c r="E9361" s="294"/>
      <c r="F9361" s="294"/>
    </row>
    <row r="9362">
      <c r="A9362" s="294" t="s">
        <v>27553</v>
      </c>
      <c r="B9362" s="294"/>
      <c r="C9362" s="294"/>
      <c r="D9362" s="294"/>
      <c r="E9362" s="294"/>
      <c r="F9362" s="294"/>
    </row>
    <row r="9363">
      <c r="A9363" s="294" t="s">
        <v>27554</v>
      </c>
      <c r="B9363" s="294"/>
      <c r="C9363" s="294"/>
      <c r="D9363" s="294"/>
      <c r="E9363" s="294"/>
      <c r="F9363" s="294"/>
    </row>
    <row r="9364">
      <c r="A9364" s="294" t="s">
        <v>27555</v>
      </c>
      <c r="B9364" s="294"/>
      <c r="C9364" s="294"/>
      <c r="D9364" s="294"/>
      <c r="E9364" s="294"/>
      <c r="F9364" s="294"/>
    </row>
    <row r="9365">
      <c r="A9365" s="294" t="s">
        <v>27556</v>
      </c>
      <c r="B9365" s="294"/>
      <c r="C9365" s="294"/>
      <c r="D9365" s="294"/>
      <c r="E9365" s="294"/>
      <c r="F9365" s="294"/>
    </row>
    <row r="9366">
      <c r="A9366" s="294" t="s">
        <v>27557</v>
      </c>
      <c r="B9366" s="294"/>
      <c r="C9366" s="294"/>
      <c r="D9366" s="294"/>
      <c r="E9366" s="294"/>
      <c r="F9366" s="294"/>
    </row>
    <row r="9367">
      <c r="A9367" s="294"/>
      <c r="B9367" s="294"/>
      <c r="C9367" s="294"/>
      <c r="D9367" s="294"/>
      <c r="E9367" s="294"/>
      <c r="F9367" s="294"/>
    </row>
    <row r="9368">
      <c r="A9368" s="294" t="s">
        <v>21407</v>
      </c>
      <c r="B9368" s="294"/>
      <c r="C9368" s="294"/>
      <c r="D9368" s="294"/>
      <c r="E9368" s="294"/>
      <c r="F9368" s="294"/>
    </row>
    <row r="9369">
      <c r="A9369" s="294"/>
      <c r="B9369" s="294"/>
      <c r="C9369" s="294"/>
      <c r="D9369" s="294"/>
      <c r="E9369" s="294"/>
      <c r="F9369" s="294"/>
    </row>
    <row r="9370">
      <c r="A9370" s="294" t="s">
        <v>27558</v>
      </c>
      <c r="B9370" s="294"/>
      <c r="C9370" s="294"/>
      <c r="D9370" s="294"/>
      <c r="E9370" s="294"/>
      <c r="F9370" s="294"/>
    </row>
    <row r="9371">
      <c r="A9371" s="294" t="s">
        <v>27559</v>
      </c>
      <c r="B9371" s="294"/>
      <c r="C9371" s="294"/>
      <c r="D9371" s="294"/>
      <c r="E9371" s="294"/>
      <c r="F9371" s="294"/>
    </row>
    <row r="9372">
      <c r="A9372" s="294" t="s">
        <v>27560</v>
      </c>
      <c r="B9372" s="294"/>
      <c r="C9372" s="294"/>
      <c r="D9372" s="294"/>
      <c r="E9372" s="294"/>
      <c r="F9372" s="294"/>
    </row>
    <row r="9373">
      <c r="A9373" s="294" t="s">
        <v>27561</v>
      </c>
      <c r="B9373" s="294"/>
      <c r="C9373" s="294"/>
      <c r="D9373" s="294"/>
      <c r="E9373" s="294"/>
      <c r="F9373" s="294"/>
    </row>
    <row r="9374">
      <c r="A9374" s="294" t="s">
        <v>27562</v>
      </c>
      <c r="B9374" s="294"/>
      <c r="C9374" s="294"/>
      <c r="D9374" s="294"/>
      <c r="E9374" s="294"/>
      <c r="F9374" s="294"/>
    </row>
    <row r="9375">
      <c r="A9375" s="294" t="s">
        <v>27563</v>
      </c>
      <c r="B9375" s="294"/>
      <c r="C9375" s="294"/>
      <c r="D9375" s="294"/>
      <c r="E9375" s="294"/>
      <c r="F9375" s="294"/>
    </row>
    <row r="9376">
      <c r="A9376" s="294" t="s">
        <v>27564</v>
      </c>
      <c r="B9376" s="294"/>
      <c r="C9376" s="294"/>
      <c r="D9376" s="294"/>
      <c r="E9376" s="294"/>
      <c r="F9376" s="294"/>
    </row>
    <row r="9377">
      <c r="A9377" s="294" t="s">
        <v>27565</v>
      </c>
      <c r="B9377" s="294"/>
      <c r="C9377" s="294"/>
      <c r="D9377" s="294"/>
      <c r="E9377" s="294"/>
      <c r="F9377" s="294"/>
    </row>
    <row r="9378">
      <c r="A9378" s="294" t="s">
        <v>27566</v>
      </c>
      <c r="B9378" s="294"/>
      <c r="C9378" s="294"/>
      <c r="D9378" s="294"/>
      <c r="E9378" s="294"/>
      <c r="F9378" s="294"/>
    </row>
    <row r="9379">
      <c r="A9379" s="294" t="s">
        <v>27567</v>
      </c>
      <c r="B9379" s="294"/>
      <c r="C9379" s="294"/>
      <c r="D9379" s="294"/>
      <c r="E9379" s="294"/>
      <c r="F9379" s="294"/>
    </row>
    <row r="9380">
      <c r="A9380" s="294" t="s">
        <v>27568</v>
      </c>
      <c r="B9380" s="294"/>
      <c r="C9380" s="294"/>
      <c r="D9380" s="294"/>
      <c r="E9380" s="294"/>
      <c r="F9380" s="294"/>
    </row>
    <row r="9381">
      <c r="A9381" s="294" t="s">
        <v>27569</v>
      </c>
      <c r="B9381" s="294"/>
      <c r="C9381" s="294"/>
      <c r="D9381" s="294"/>
      <c r="E9381" s="294"/>
      <c r="F9381" s="294"/>
    </row>
    <row r="9382">
      <c r="A9382" s="294" t="s">
        <v>27570</v>
      </c>
      <c r="B9382" s="294"/>
      <c r="C9382" s="294"/>
      <c r="D9382" s="294"/>
      <c r="E9382" s="294"/>
      <c r="F9382" s="294"/>
    </row>
    <row r="9383">
      <c r="A9383" s="294" t="s">
        <v>27571</v>
      </c>
      <c r="B9383" s="294"/>
      <c r="C9383" s="294"/>
      <c r="D9383" s="294"/>
      <c r="E9383" s="294"/>
      <c r="F9383" s="294"/>
    </row>
    <row r="9384">
      <c r="A9384" s="294"/>
      <c r="B9384" s="294"/>
      <c r="C9384" s="294"/>
      <c r="D9384" s="294"/>
      <c r="E9384" s="294"/>
      <c r="F9384" s="294"/>
    </row>
    <row r="9385">
      <c r="A9385" s="294" t="s">
        <v>21990</v>
      </c>
      <c r="B9385" s="294"/>
      <c r="C9385" s="294"/>
      <c r="D9385" s="294"/>
      <c r="E9385" s="294"/>
      <c r="F9385" s="294"/>
    </row>
    <row r="9386">
      <c r="A9386" s="294"/>
      <c r="B9386" s="294"/>
      <c r="C9386" s="294"/>
      <c r="D9386" s="294"/>
      <c r="E9386" s="294"/>
      <c r="F9386" s="294"/>
    </row>
    <row r="9387">
      <c r="A9387" s="294" t="s">
        <v>27572</v>
      </c>
      <c r="B9387" s="294"/>
      <c r="C9387" s="294"/>
      <c r="D9387" s="294"/>
      <c r="E9387" s="294"/>
      <c r="F9387" s="294"/>
    </row>
    <row r="9388">
      <c r="A9388" s="294" t="s">
        <v>27573</v>
      </c>
      <c r="B9388" s="294"/>
      <c r="C9388" s="294"/>
      <c r="D9388" s="294"/>
      <c r="E9388" s="294"/>
      <c r="F9388" s="294"/>
    </row>
    <row r="9389">
      <c r="A9389" s="294" t="s">
        <v>27574</v>
      </c>
      <c r="B9389" s="294"/>
      <c r="C9389" s="294"/>
      <c r="D9389" s="294"/>
      <c r="E9389" s="294"/>
      <c r="F9389" s="294"/>
    </row>
    <row r="9390">
      <c r="A9390" s="294" t="s">
        <v>27575</v>
      </c>
      <c r="B9390" s="294"/>
      <c r="C9390" s="294"/>
      <c r="D9390" s="294"/>
      <c r="E9390" s="294"/>
      <c r="F9390" s="294"/>
    </row>
    <row r="9391">
      <c r="A9391" s="294" t="s">
        <v>27576</v>
      </c>
      <c r="B9391" s="294"/>
      <c r="C9391" s="294"/>
      <c r="D9391" s="294"/>
      <c r="E9391" s="294"/>
      <c r="F9391" s="294"/>
    </row>
    <row r="9392">
      <c r="A9392" s="294" t="s">
        <v>27577</v>
      </c>
      <c r="B9392" s="294"/>
      <c r="C9392" s="294"/>
      <c r="D9392" s="294"/>
      <c r="E9392" s="294"/>
      <c r="F9392" s="294"/>
    </row>
    <row r="9393">
      <c r="A9393" s="294" t="s">
        <v>27578</v>
      </c>
      <c r="B9393" s="294"/>
      <c r="C9393" s="294"/>
      <c r="D9393" s="294"/>
      <c r="E9393" s="294"/>
      <c r="F9393" s="294"/>
    </row>
    <row r="9394">
      <c r="A9394" s="294" t="s">
        <v>27579</v>
      </c>
      <c r="B9394" s="294"/>
      <c r="C9394" s="294"/>
      <c r="D9394" s="294"/>
      <c r="E9394" s="294"/>
      <c r="F9394" s="294"/>
    </row>
    <row r="9395">
      <c r="A9395" s="294"/>
      <c r="B9395" s="294"/>
      <c r="C9395" s="294"/>
      <c r="D9395" s="294"/>
      <c r="E9395" s="294"/>
      <c r="F9395" s="294"/>
    </row>
    <row r="9396">
      <c r="A9396" s="294" t="s">
        <v>21312</v>
      </c>
      <c r="B9396" s="294"/>
      <c r="C9396" s="294"/>
      <c r="D9396" s="294"/>
      <c r="E9396" s="294"/>
      <c r="F9396" s="294"/>
    </row>
    <row r="9397">
      <c r="A9397" s="294" t="s">
        <v>27536</v>
      </c>
      <c r="B9397" s="294"/>
      <c r="C9397" s="294"/>
      <c r="D9397" s="294"/>
      <c r="E9397" s="294"/>
      <c r="F9397" s="294"/>
    </row>
    <row r="9398">
      <c r="A9398" s="294" t="s">
        <v>21314</v>
      </c>
      <c r="B9398" s="294"/>
      <c r="C9398" s="294"/>
      <c r="D9398" s="294"/>
      <c r="E9398" s="294"/>
      <c r="F9398" s="294"/>
    </row>
    <row r="9399">
      <c r="A9399" s="294" t="s">
        <v>27537</v>
      </c>
      <c r="B9399" s="294"/>
      <c r="C9399" s="294"/>
      <c r="D9399" s="294"/>
      <c r="E9399" s="294"/>
      <c r="F9399" s="294"/>
    </row>
    <row r="9400">
      <c r="A9400" s="294"/>
      <c r="B9400" s="294"/>
      <c r="C9400" s="294"/>
      <c r="D9400" s="294"/>
      <c r="E9400" s="294"/>
      <c r="F9400" s="294"/>
    </row>
    <row r="9401">
      <c r="A9401" s="294" t="s">
        <v>21315</v>
      </c>
      <c r="B9401" s="294"/>
      <c r="C9401" s="294"/>
      <c r="D9401" s="294"/>
      <c r="E9401" s="294"/>
      <c r="F9401" s="294"/>
    </row>
    <row r="9402">
      <c r="A9402" s="294"/>
      <c r="B9402" s="294"/>
      <c r="C9402" s="294"/>
      <c r="D9402" s="294"/>
      <c r="E9402" s="294"/>
      <c r="F9402" s="294"/>
    </row>
    <row r="9403">
      <c r="A9403" s="294" t="s">
        <v>27580</v>
      </c>
      <c r="B9403" s="294"/>
      <c r="C9403" s="294"/>
      <c r="D9403" s="294"/>
      <c r="E9403" s="294"/>
      <c r="F9403" s="294"/>
    </row>
    <row r="9404">
      <c r="A9404" s="294" t="s">
        <v>27581</v>
      </c>
      <c r="B9404" s="294"/>
      <c r="C9404" s="294"/>
      <c r="D9404" s="294"/>
      <c r="E9404" s="294"/>
      <c r="F9404" s="294"/>
    </row>
    <row r="9405">
      <c r="A9405" s="294" t="s">
        <v>27582</v>
      </c>
      <c r="B9405" s="294"/>
      <c r="C9405" s="294"/>
      <c r="D9405" s="294"/>
      <c r="E9405" s="294"/>
      <c r="F9405" s="294"/>
    </row>
    <row r="9406">
      <c r="A9406" s="294" t="s">
        <v>27583</v>
      </c>
      <c r="B9406" s="294"/>
      <c r="C9406" s="294"/>
      <c r="D9406" s="294"/>
      <c r="E9406" s="294"/>
      <c r="F9406" s="294"/>
    </row>
    <row r="9407">
      <c r="A9407" s="294" t="s">
        <v>27584</v>
      </c>
      <c r="B9407" s="294"/>
      <c r="C9407" s="294"/>
      <c r="D9407" s="294"/>
      <c r="E9407" s="294"/>
      <c r="F9407" s="294"/>
    </row>
    <row r="9408">
      <c r="A9408" s="294" t="s">
        <v>27585</v>
      </c>
      <c r="B9408" s="294"/>
      <c r="C9408" s="294"/>
      <c r="D9408" s="294"/>
      <c r="E9408" s="294"/>
      <c r="F9408" s="294"/>
    </row>
    <row r="9409">
      <c r="A9409" s="294" t="s">
        <v>27586</v>
      </c>
      <c r="B9409" s="294"/>
      <c r="C9409" s="294"/>
      <c r="D9409" s="294"/>
      <c r="E9409" s="294"/>
      <c r="F9409" s="294"/>
    </row>
    <row r="9410">
      <c r="A9410" s="294" t="s">
        <v>27587</v>
      </c>
      <c r="B9410" s="294"/>
      <c r="C9410" s="294"/>
      <c r="D9410" s="294"/>
      <c r="E9410" s="294"/>
      <c r="F9410" s="294"/>
    </row>
    <row r="9411">
      <c r="A9411" s="294" t="s">
        <v>27588</v>
      </c>
      <c r="B9411" s="294"/>
      <c r="C9411" s="294"/>
      <c r="D9411" s="294"/>
      <c r="E9411" s="294"/>
      <c r="F9411" s="294"/>
    </row>
    <row r="9412">
      <c r="A9412" s="294" t="s">
        <v>27589</v>
      </c>
      <c r="B9412" s="294"/>
      <c r="C9412" s="294"/>
      <c r="D9412" s="294"/>
      <c r="E9412" s="294"/>
      <c r="F9412" s="294"/>
    </row>
    <row r="9413">
      <c r="A9413" s="294" t="s">
        <v>27590</v>
      </c>
      <c r="B9413" s="294"/>
      <c r="C9413" s="294"/>
      <c r="D9413" s="294"/>
      <c r="E9413" s="294"/>
      <c r="F9413" s="294"/>
    </row>
    <row r="9414">
      <c r="A9414" s="294"/>
      <c r="B9414" s="294"/>
      <c r="C9414" s="294"/>
      <c r="D9414" s="294"/>
      <c r="E9414" s="294"/>
      <c r="F9414" s="294"/>
    </row>
    <row r="9415">
      <c r="A9415" s="294" t="s">
        <v>22564</v>
      </c>
      <c r="B9415" s="294"/>
      <c r="C9415" s="294"/>
      <c r="D9415" s="294"/>
      <c r="E9415" s="294"/>
      <c r="F9415" s="294"/>
    </row>
    <row r="9416">
      <c r="A9416" s="294" t="s">
        <v>20470</v>
      </c>
      <c r="B9416" s="294"/>
      <c r="C9416" s="294"/>
      <c r="D9416" s="294"/>
      <c r="E9416" s="294"/>
      <c r="F9416" s="294"/>
    </row>
    <row r="9417">
      <c r="A9417" s="294"/>
      <c r="B9417" s="294"/>
      <c r="C9417" s="294"/>
      <c r="D9417" s="294"/>
      <c r="E9417" s="294"/>
      <c r="F9417" s="294"/>
    </row>
    <row r="9418">
      <c r="A9418" s="294" t="s">
        <v>27495</v>
      </c>
      <c r="B9418" s="294"/>
      <c r="C9418" s="294"/>
      <c r="D9418" s="294"/>
      <c r="E9418" s="294"/>
      <c r="F9418" s="294"/>
    </row>
    <row r="9419">
      <c r="A9419" s="294" t="s">
        <v>27591</v>
      </c>
      <c r="B9419" s="294"/>
      <c r="C9419" s="294"/>
      <c r="D9419" s="294"/>
      <c r="E9419" s="294"/>
      <c r="F9419" s="294"/>
    </row>
    <row r="9420">
      <c r="A9420" s="294" t="s">
        <v>27592</v>
      </c>
      <c r="B9420" s="294"/>
      <c r="C9420" s="294"/>
      <c r="D9420" s="294"/>
      <c r="E9420" s="294"/>
      <c r="F9420" s="294"/>
    </row>
    <row r="9421">
      <c r="A9421" s="294" t="s">
        <v>27593</v>
      </c>
      <c r="B9421" s="294"/>
      <c r="C9421" s="294"/>
      <c r="D9421" s="294"/>
      <c r="E9421" s="294"/>
      <c r="F9421" s="294"/>
    </row>
    <row r="9422">
      <c r="A9422" s="294"/>
      <c r="B9422" s="294"/>
      <c r="C9422" s="294"/>
      <c r="D9422" s="294"/>
      <c r="E9422" s="294"/>
      <c r="F9422" s="294"/>
    </row>
    <row r="9423">
      <c r="A9423" s="294" t="s">
        <v>22025</v>
      </c>
      <c r="B9423" s="294"/>
      <c r="C9423" s="294"/>
      <c r="D9423" s="294"/>
      <c r="E9423" s="294"/>
      <c r="F9423" s="294"/>
    </row>
    <row r="9424">
      <c r="A9424" s="294"/>
      <c r="B9424" s="294"/>
      <c r="C9424" s="294"/>
      <c r="D9424" s="294"/>
      <c r="E9424" s="294"/>
      <c r="F9424" s="294"/>
    </row>
    <row r="9425">
      <c r="A9425" s="294" t="s">
        <v>27594</v>
      </c>
      <c r="B9425" s="294"/>
      <c r="C9425" s="294"/>
      <c r="D9425" s="294"/>
      <c r="E9425" s="294"/>
      <c r="F9425" s="294"/>
    </row>
    <row r="9426">
      <c r="A9426" s="294" t="s">
        <v>27595</v>
      </c>
      <c r="B9426" s="294"/>
      <c r="C9426" s="294"/>
      <c r="D9426" s="294"/>
      <c r="E9426" s="294"/>
      <c r="F9426" s="294"/>
    </row>
    <row r="9427">
      <c r="A9427" s="294" t="s">
        <v>27596</v>
      </c>
      <c r="B9427" s="294"/>
      <c r="C9427" s="294"/>
      <c r="D9427" s="294"/>
      <c r="E9427" s="294"/>
      <c r="F9427" s="294"/>
    </row>
    <row r="9428">
      <c r="A9428" s="294" t="s">
        <v>27597</v>
      </c>
      <c r="B9428" s="294"/>
      <c r="C9428" s="294"/>
      <c r="D9428" s="294"/>
      <c r="E9428" s="294"/>
      <c r="F9428" s="294"/>
    </row>
    <row r="9429">
      <c r="A9429" s="294" t="s">
        <v>27598</v>
      </c>
      <c r="B9429" s="294"/>
      <c r="C9429" s="294"/>
      <c r="D9429" s="294"/>
      <c r="E9429" s="294"/>
      <c r="F9429" s="294"/>
    </row>
    <row r="9430">
      <c r="A9430" s="294" t="s">
        <v>27599</v>
      </c>
      <c r="B9430" s="294"/>
      <c r="C9430" s="294"/>
      <c r="D9430" s="294"/>
      <c r="E9430" s="294"/>
      <c r="F9430" s="294"/>
    </row>
    <row r="9431">
      <c r="A9431" s="294" t="s">
        <v>27600</v>
      </c>
      <c r="B9431" s="294"/>
      <c r="C9431" s="294"/>
      <c r="D9431" s="294"/>
      <c r="E9431" s="294"/>
      <c r="F9431" s="294"/>
    </row>
    <row r="9432">
      <c r="A9432" s="294"/>
      <c r="B9432" s="294"/>
      <c r="C9432" s="294"/>
      <c r="D9432" s="294"/>
      <c r="E9432" s="294"/>
      <c r="F9432" s="294"/>
    </row>
    <row r="9433">
      <c r="A9433" s="294" t="s">
        <v>25653</v>
      </c>
      <c r="B9433" s="294"/>
      <c r="C9433" s="294"/>
      <c r="D9433" s="294"/>
      <c r="E9433" s="294"/>
      <c r="F9433" s="294"/>
    </row>
    <row r="9434">
      <c r="A9434" s="294" t="s">
        <v>23322</v>
      </c>
      <c r="B9434" s="294"/>
      <c r="C9434" s="294"/>
      <c r="D9434" s="294"/>
      <c r="E9434" s="294"/>
      <c r="F9434" s="294"/>
    </row>
    <row r="9435">
      <c r="A9435" s="294"/>
      <c r="B9435" s="294"/>
      <c r="C9435" s="294"/>
      <c r="D9435" s="294"/>
      <c r="E9435" s="294"/>
      <c r="F9435" s="294"/>
    </row>
    <row r="9436">
      <c r="A9436" s="294" t="s">
        <v>27601</v>
      </c>
      <c r="B9436" s="294"/>
      <c r="C9436" s="294"/>
      <c r="D9436" s="294"/>
      <c r="E9436" s="294"/>
      <c r="F9436" s="294"/>
    </row>
    <row r="9437">
      <c r="A9437" s="294" t="s">
        <v>27602</v>
      </c>
      <c r="B9437" s="294"/>
      <c r="C9437" s="294"/>
      <c r="D9437" s="294"/>
      <c r="E9437" s="294"/>
      <c r="F9437" s="294"/>
    </row>
    <row r="9438">
      <c r="A9438" s="294" t="s">
        <v>27603</v>
      </c>
      <c r="B9438" s="294"/>
      <c r="C9438" s="294"/>
      <c r="D9438" s="294"/>
      <c r="E9438" s="294"/>
      <c r="F9438" s="294"/>
    </row>
    <row r="9439">
      <c r="A9439" s="294" t="s">
        <v>27604</v>
      </c>
      <c r="B9439" s="294"/>
      <c r="C9439" s="294"/>
      <c r="D9439" s="294"/>
      <c r="E9439" s="294"/>
      <c r="F9439" s="294"/>
    </row>
    <row r="9440">
      <c r="A9440" s="294"/>
      <c r="B9440" s="294"/>
      <c r="C9440" s="294"/>
      <c r="D9440" s="294"/>
      <c r="E9440" s="294"/>
      <c r="F9440" s="294"/>
    </row>
    <row r="9441">
      <c r="A9441" s="294" t="s">
        <v>23201</v>
      </c>
      <c r="B9441" s="294"/>
      <c r="C9441" s="294"/>
      <c r="D9441" s="294"/>
      <c r="E9441" s="294"/>
      <c r="F9441" s="294"/>
    </row>
    <row r="9442">
      <c r="A9442" s="294" t="s">
        <v>23202</v>
      </c>
      <c r="B9442" s="294"/>
      <c r="C9442" s="294"/>
      <c r="D9442" s="294"/>
      <c r="E9442" s="294"/>
      <c r="F9442" s="294"/>
    </row>
    <row r="9443">
      <c r="A9443" s="294"/>
      <c r="B9443" s="294"/>
      <c r="C9443" s="294"/>
      <c r="D9443" s="294"/>
      <c r="E9443" s="294"/>
      <c r="F9443" s="294"/>
    </row>
    <row r="9444">
      <c r="A9444" s="294" t="s">
        <v>27605</v>
      </c>
      <c r="B9444" s="294"/>
      <c r="C9444" s="294"/>
      <c r="D9444" s="294"/>
      <c r="E9444" s="294"/>
      <c r="F9444" s="294"/>
    </row>
    <row r="9445">
      <c r="A9445" s="294" t="s">
        <v>27606</v>
      </c>
      <c r="B9445" s="294"/>
      <c r="C9445" s="294"/>
      <c r="D9445" s="294"/>
      <c r="E9445" s="294"/>
      <c r="F9445" s="294"/>
    </row>
    <row r="9446">
      <c r="A9446" s="294" t="s">
        <v>27607</v>
      </c>
      <c r="B9446" s="294"/>
      <c r="C9446" s="294"/>
      <c r="D9446" s="294"/>
      <c r="E9446" s="294"/>
      <c r="F9446" s="294"/>
    </row>
    <row r="9447">
      <c r="A9447" s="294" t="s">
        <v>27608</v>
      </c>
      <c r="B9447" s="294"/>
      <c r="C9447" s="294"/>
      <c r="D9447" s="294"/>
      <c r="E9447" s="294"/>
      <c r="F9447" s="294"/>
    </row>
    <row r="9448">
      <c r="A9448" s="294"/>
      <c r="B9448" s="294"/>
      <c r="C9448" s="294"/>
      <c r="D9448" s="294"/>
      <c r="E9448" s="294"/>
      <c r="F9448" s="294"/>
    </row>
    <row r="9449">
      <c r="A9449" s="294" t="s">
        <v>24952</v>
      </c>
      <c r="B9449" s="294"/>
      <c r="C9449" s="294"/>
      <c r="D9449" s="294"/>
      <c r="E9449" s="294"/>
      <c r="F9449" s="294"/>
    </row>
    <row r="9450">
      <c r="A9450" s="294" t="s">
        <v>27609</v>
      </c>
      <c r="B9450" s="294"/>
      <c r="C9450" s="294"/>
      <c r="D9450" s="294"/>
      <c r="E9450" s="294"/>
      <c r="F9450" s="294"/>
    </row>
    <row r="9451">
      <c r="A9451" s="294"/>
      <c r="B9451" s="294"/>
      <c r="C9451" s="294"/>
      <c r="D9451" s="294"/>
      <c r="E9451" s="294"/>
      <c r="F9451" s="294"/>
    </row>
    <row r="9452">
      <c r="A9452" s="294" t="str">
        <f>ARRAY_CONSTRAIN(ARRAYFORMULA(-Śirovasti / Śirodhāra with ksheerabala Taila, dhanwantaram Taila), 1, 1)</f>
        <v>#ERROR!</v>
      </c>
      <c r="B9452" s="294"/>
      <c r="C9452" s="294"/>
      <c r="D9452" s="294"/>
      <c r="E9452" s="294"/>
      <c r="F9452" s="294"/>
    </row>
    <row r="9453">
      <c r="A9453" s="294" t="s">
        <v>27610</v>
      </c>
      <c r="B9453" s="294"/>
      <c r="C9453" s="294"/>
      <c r="D9453" s="294"/>
      <c r="E9453" s="294"/>
      <c r="F9453" s="294"/>
    </row>
    <row r="9454">
      <c r="A9454" s="294" t="s">
        <v>27611</v>
      </c>
      <c r="B9454" s="294"/>
      <c r="C9454" s="294"/>
      <c r="D9454" s="294"/>
      <c r="E9454" s="294"/>
      <c r="F9454" s="294"/>
    </row>
    <row r="9455">
      <c r="A9455" s="294" t="s">
        <v>27612</v>
      </c>
      <c r="B9455" s="294"/>
      <c r="C9455" s="294"/>
      <c r="D9455" s="294"/>
      <c r="E9455" s="294"/>
      <c r="F9455" s="294"/>
    </row>
    <row r="9456">
      <c r="A9456" s="294" t="s">
        <v>27613</v>
      </c>
      <c r="B9456" s="294"/>
      <c r="C9456" s="294"/>
      <c r="D9456" s="294"/>
      <c r="E9456" s="294"/>
      <c r="F9456" s="294"/>
    </row>
    <row r="9457">
      <c r="A9457" s="294" t="s">
        <v>27614</v>
      </c>
      <c r="B9457" s="294"/>
      <c r="C9457" s="294"/>
      <c r="D9457" s="294"/>
      <c r="E9457" s="294"/>
      <c r="F9457" s="294"/>
    </row>
    <row r="9458">
      <c r="A9458" s="294" t="s">
        <v>27615</v>
      </c>
      <c r="B9458" s="294"/>
      <c r="C9458" s="294"/>
      <c r="D9458" s="294"/>
      <c r="E9458" s="294"/>
      <c r="F9458" s="294"/>
    </row>
    <row r="9459">
      <c r="A9459" s="294" t="s">
        <v>27616</v>
      </c>
      <c r="B9459" s="294"/>
      <c r="C9459" s="294"/>
      <c r="D9459" s="294"/>
      <c r="E9459" s="294"/>
      <c r="F9459" s="294"/>
    </row>
    <row r="9460">
      <c r="A9460" s="294" t="s">
        <v>27617</v>
      </c>
      <c r="B9460" s="294"/>
      <c r="C9460" s="294"/>
      <c r="D9460" s="294"/>
      <c r="E9460" s="294"/>
      <c r="F9460" s="294"/>
    </row>
    <row r="9461">
      <c r="A9461" s="294"/>
      <c r="B9461" s="294"/>
      <c r="C9461" s="294"/>
      <c r="D9461" s="294"/>
      <c r="E9461" s="294"/>
      <c r="F9461" s="294"/>
    </row>
    <row r="9462">
      <c r="A9462" s="294" t="s">
        <v>21312</v>
      </c>
      <c r="B9462" s="294"/>
      <c r="C9462" s="294"/>
      <c r="D9462" s="294"/>
      <c r="E9462" s="294"/>
      <c r="F9462" s="294"/>
    </row>
    <row r="9463">
      <c r="A9463" s="294" t="s">
        <v>27618</v>
      </c>
      <c r="B9463" s="294"/>
      <c r="C9463" s="294"/>
      <c r="D9463" s="294"/>
      <c r="E9463" s="294"/>
      <c r="F9463" s="294"/>
    </row>
    <row r="9464">
      <c r="A9464" s="294" t="s">
        <v>21270</v>
      </c>
      <c r="B9464" s="294"/>
      <c r="C9464" s="294"/>
      <c r="D9464" s="294"/>
      <c r="E9464" s="294"/>
      <c r="F9464" s="294"/>
    </row>
    <row r="9465">
      <c r="A9465" s="294" t="s">
        <v>27619</v>
      </c>
      <c r="B9465" s="294"/>
      <c r="C9465" s="294"/>
      <c r="D9465" s="294"/>
      <c r="E9465" s="294"/>
      <c r="F9465" s="294"/>
    </row>
    <row r="9466">
      <c r="A9466" s="294"/>
      <c r="B9466" s="294"/>
      <c r="C9466" s="294"/>
      <c r="D9466" s="294"/>
      <c r="E9466" s="294"/>
      <c r="F9466" s="294"/>
    </row>
    <row r="9467">
      <c r="A9467" s="294" t="s">
        <v>22512</v>
      </c>
      <c r="B9467" s="294"/>
      <c r="C9467" s="294"/>
      <c r="D9467" s="294"/>
      <c r="E9467" s="294"/>
      <c r="F9467" s="294"/>
    </row>
    <row r="9468">
      <c r="A9468" s="294" t="s">
        <v>27620</v>
      </c>
      <c r="B9468" s="294"/>
      <c r="C9468" s="294"/>
      <c r="D9468" s="294"/>
      <c r="E9468" s="294"/>
      <c r="F9468" s="294"/>
    </row>
    <row r="9469">
      <c r="A9469" s="294"/>
      <c r="B9469" s="294"/>
      <c r="C9469" s="294"/>
      <c r="D9469" s="294"/>
      <c r="E9469" s="294"/>
      <c r="F9469" s="294"/>
    </row>
    <row r="9470">
      <c r="A9470" s="294" t="s">
        <v>27621</v>
      </c>
      <c r="B9470" s="294"/>
      <c r="C9470" s="294"/>
      <c r="D9470" s="294"/>
      <c r="E9470" s="294"/>
      <c r="F9470" s="294"/>
    </row>
    <row r="9471">
      <c r="A9471" s="294" t="s">
        <v>27622</v>
      </c>
      <c r="B9471" s="294"/>
      <c r="C9471" s="294"/>
      <c r="D9471" s="294"/>
      <c r="E9471" s="294"/>
      <c r="F9471" s="294"/>
    </row>
    <row r="9472">
      <c r="A9472" s="294" t="s">
        <v>27623</v>
      </c>
      <c r="B9472" s="294"/>
      <c r="C9472" s="294"/>
      <c r="D9472" s="294"/>
      <c r="E9472" s="294"/>
      <c r="F9472" s="294"/>
    </row>
    <row r="9473">
      <c r="A9473" s="294" t="s">
        <v>27624</v>
      </c>
      <c r="B9473" s="294"/>
      <c r="C9473" s="294"/>
      <c r="D9473" s="294"/>
      <c r="E9473" s="294"/>
      <c r="F9473" s="294"/>
    </row>
    <row r="9474">
      <c r="A9474" s="294" t="s">
        <v>27625</v>
      </c>
      <c r="B9474" s="294"/>
      <c r="C9474" s="294"/>
      <c r="D9474" s="294"/>
      <c r="E9474" s="294"/>
      <c r="F9474" s="294"/>
    </row>
    <row r="9475">
      <c r="A9475" s="294" t="s">
        <v>27626</v>
      </c>
      <c r="B9475" s="294"/>
      <c r="C9475" s="294"/>
      <c r="D9475" s="294"/>
      <c r="E9475" s="294"/>
      <c r="F9475" s="294"/>
    </row>
    <row r="9476">
      <c r="A9476" s="294" t="s">
        <v>27627</v>
      </c>
      <c r="B9476" s="294"/>
      <c r="C9476" s="294"/>
      <c r="D9476" s="294"/>
      <c r="E9476" s="294"/>
      <c r="F9476" s="294"/>
    </row>
    <row r="9477">
      <c r="A9477" s="294" t="s">
        <v>27628</v>
      </c>
      <c r="B9477" s="294"/>
      <c r="C9477" s="294"/>
      <c r="D9477" s="294"/>
      <c r="E9477" s="294"/>
      <c r="F9477" s="294"/>
    </row>
    <row r="9478">
      <c r="A9478" s="294"/>
      <c r="B9478" s="294"/>
      <c r="C9478" s="294"/>
      <c r="D9478" s="294"/>
      <c r="E9478" s="294"/>
      <c r="F9478" s="294"/>
    </row>
    <row r="9479">
      <c r="A9479" s="294" t="s">
        <v>24323</v>
      </c>
      <c r="B9479" s="294"/>
      <c r="C9479" s="294"/>
      <c r="D9479" s="294"/>
      <c r="E9479" s="294"/>
      <c r="F9479" s="294"/>
    </row>
    <row r="9480">
      <c r="A9480" s="294" t="s">
        <v>27629</v>
      </c>
      <c r="B9480" s="294"/>
      <c r="C9480" s="294"/>
      <c r="D9480" s="294"/>
      <c r="E9480" s="294"/>
      <c r="F9480" s="294"/>
    </row>
    <row r="9481">
      <c r="A9481" s="294"/>
      <c r="B9481" s="294"/>
      <c r="C9481" s="294"/>
      <c r="D9481" s="294"/>
      <c r="E9481" s="294"/>
      <c r="F9481" s="294"/>
    </row>
    <row r="9482">
      <c r="A9482" s="294" t="s">
        <v>27630</v>
      </c>
      <c r="B9482" s="294"/>
      <c r="C9482" s="294"/>
      <c r="D9482" s="294"/>
      <c r="E9482" s="294"/>
      <c r="F9482" s="294"/>
    </row>
    <row r="9483">
      <c r="A9483" s="294" t="s">
        <v>27631</v>
      </c>
      <c r="B9483" s="294"/>
      <c r="C9483" s="294"/>
      <c r="D9483" s="294"/>
      <c r="E9483" s="294"/>
      <c r="F9483" s="294"/>
    </row>
    <row r="9484">
      <c r="A9484" s="294" t="s">
        <v>27632</v>
      </c>
      <c r="B9484" s="294"/>
      <c r="C9484" s="294"/>
      <c r="D9484" s="294"/>
      <c r="E9484" s="294"/>
      <c r="F9484" s="294"/>
    </row>
    <row r="9485">
      <c r="A9485" s="294" t="s">
        <v>27633</v>
      </c>
      <c r="B9485" s="294"/>
      <c r="C9485" s="294"/>
      <c r="D9485" s="294"/>
      <c r="E9485" s="294"/>
      <c r="F9485" s="294"/>
    </row>
    <row r="9486">
      <c r="A9486" s="294" t="s">
        <v>27634</v>
      </c>
      <c r="B9486" s="294"/>
      <c r="C9486" s="294"/>
      <c r="D9486" s="294"/>
      <c r="E9486" s="294"/>
      <c r="F9486" s="294"/>
    </row>
    <row r="9487">
      <c r="A9487" s="294" t="s">
        <v>27635</v>
      </c>
      <c r="B9487" s="294"/>
      <c r="C9487" s="294"/>
      <c r="D9487" s="294"/>
      <c r="E9487" s="294"/>
      <c r="F9487" s="294"/>
    </row>
    <row r="9488">
      <c r="A9488" s="294"/>
      <c r="B9488" s="294"/>
      <c r="C9488" s="294"/>
      <c r="D9488" s="294"/>
      <c r="E9488" s="294"/>
      <c r="F9488" s="294"/>
    </row>
    <row r="9489">
      <c r="A9489" s="294" t="s">
        <v>26992</v>
      </c>
      <c r="B9489" s="294"/>
      <c r="C9489" s="294"/>
      <c r="D9489" s="294"/>
      <c r="E9489" s="294"/>
      <c r="F9489" s="294"/>
    </row>
    <row r="9490">
      <c r="A9490" s="294" t="s">
        <v>26884</v>
      </c>
      <c r="B9490" s="294"/>
      <c r="C9490" s="294"/>
      <c r="D9490" s="294"/>
      <c r="E9490" s="294"/>
      <c r="F9490" s="294"/>
    </row>
    <row r="9491">
      <c r="A9491" s="294"/>
      <c r="B9491" s="294"/>
      <c r="C9491" s="294"/>
      <c r="D9491" s="294"/>
      <c r="E9491" s="294"/>
      <c r="F9491" s="294"/>
    </row>
    <row r="9492">
      <c r="A9492" s="294" t="s">
        <v>27636</v>
      </c>
      <c r="B9492" s="294"/>
      <c r="C9492" s="294"/>
      <c r="D9492" s="294"/>
      <c r="E9492" s="294"/>
      <c r="F9492" s="294"/>
    </row>
    <row r="9493">
      <c r="A9493" s="294" t="s">
        <v>27637</v>
      </c>
      <c r="B9493" s="294"/>
      <c r="C9493" s="294"/>
      <c r="D9493" s="294"/>
      <c r="E9493" s="294"/>
      <c r="F9493" s="294"/>
    </row>
    <row r="9494">
      <c r="A9494" s="294" t="s">
        <v>27638</v>
      </c>
      <c r="B9494" s="294"/>
      <c r="C9494" s="294"/>
      <c r="D9494" s="294"/>
      <c r="E9494" s="294"/>
      <c r="F9494" s="294"/>
    </row>
    <row r="9495">
      <c r="A9495" s="294" t="s">
        <v>27639</v>
      </c>
      <c r="B9495" s="294"/>
      <c r="C9495" s="294"/>
      <c r="D9495" s="294"/>
      <c r="E9495" s="294"/>
      <c r="F9495" s="294"/>
    </row>
    <row r="9496">
      <c r="A9496" s="294" t="s">
        <v>27640</v>
      </c>
      <c r="B9496" s="294"/>
      <c r="C9496" s="294"/>
      <c r="D9496" s="294"/>
      <c r="E9496" s="294"/>
      <c r="F9496" s="294"/>
    </row>
    <row r="9497">
      <c r="A9497" s="294" t="s">
        <v>27641</v>
      </c>
      <c r="B9497" s="294"/>
      <c r="C9497" s="294"/>
      <c r="D9497" s="294"/>
      <c r="E9497" s="294"/>
      <c r="F9497" s="294"/>
    </row>
    <row r="9498">
      <c r="A9498" s="294" t="s">
        <v>27642</v>
      </c>
      <c r="B9498" s="294"/>
      <c r="C9498" s="294"/>
      <c r="D9498" s="294"/>
      <c r="E9498" s="294"/>
      <c r="F9498" s="294"/>
    </row>
    <row r="9499">
      <c r="A9499" s="294"/>
      <c r="B9499" s="294"/>
      <c r="C9499" s="294"/>
      <c r="D9499" s="294"/>
      <c r="E9499" s="294"/>
      <c r="F9499" s="294"/>
    </row>
    <row r="9500">
      <c r="A9500" s="294" t="s">
        <v>21401</v>
      </c>
      <c r="B9500" s="294"/>
      <c r="C9500" s="294"/>
      <c r="D9500" s="294"/>
      <c r="E9500" s="294"/>
      <c r="F9500" s="294"/>
    </row>
    <row r="9501">
      <c r="A9501" s="294"/>
      <c r="B9501" s="294"/>
      <c r="C9501" s="294"/>
      <c r="D9501" s="294"/>
      <c r="E9501" s="294"/>
      <c r="F9501" s="294"/>
    </row>
    <row r="9502">
      <c r="A9502" s="294" t="s">
        <v>27643</v>
      </c>
      <c r="B9502" s="294"/>
      <c r="C9502" s="294"/>
      <c r="D9502" s="294"/>
      <c r="E9502" s="294"/>
      <c r="F9502" s="294"/>
    </row>
    <row r="9503">
      <c r="A9503" s="294" t="s">
        <v>27644</v>
      </c>
      <c r="B9503" s="294"/>
      <c r="C9503" s="294"/>
      <c r="D9503" s="294"/>
      <c r="E9503" s="294"/>
      <c r="F9503" s="294"/>
    </row>
    <row r="9504">
      <c r="A9504" s="294" t="s">
        <v>21510</v>
      </c>
      <c r="B9504" s="294"/>
      <c r="C9504" s="294"/>
      <c r="D9504" s="294"/>
      <c r="E9504" s="294"/>
      <c r="F9504" s="294"/>
    </row>
    <row r="9505">
      <c r="A9505" s="294" t="s">
        <v>27645</v>
      </c>
      <c r="B9505" s="294"/>
      <c r="C9505" s="294"/>
      <c r="D9505" s="294"/>
      <c r="E9505" s="294"/>
      <c r="F9505" s="294"/>
    </row>
    <row r="9506">
      <c r="A9506" s="294"/>
      <c r="B9506" s="294"/>
      <c r="C9506" s="294"/>
      <c r="D9506" s="294"/>
      <c r="E9506" s="294"/>
      <c r="F9506" s="294"/>
    </row>
    <row r="9507">
      <c r="A9507" s="294" t="s">
        <v>21407</v>
      </c>
      <c r="B9507" s="294"/>
      <c r="C9507" s="294"/>
      <c r="D9507" s="294"/>
      <c r="E9507" s="294"/>
      <c r="F9507" s="294"/>
    </row>
    <row r="9508">
      <c r="A9508" s="294"/>
      <c r="B9508" s="294"/>
      <c r="C9508" s="294"/>
      <c r="D9508" s="294"/>
      <c r="E9508" s="294"/>
      <c r="F9508" s="294"/>
    </row>
    <row r="9509">
      <c r="A9509" s="294" t="s">
        <v>27646</v>
      </c>
      <c r="B9509" s="294"/>
      <c r="C9509" s="294"/>
      <c r="D9509" s="294"/>
      <c r="E9509" s="294"/>
      <c r="F9509" s="294"/>
    </row>
    <row r="9510">
      <c r="A9510" s="294" t="s">
        <v>27647</v>
      </c>
      <c r="B9510" s="294"/>
      <c r="C9510" s="294"/>
      <c r="D9510" s="294"/>
      <c r="E9510" s="294"/>
      <c r="F9510" s="294"/>
    </row>
    <row r="9511">
      <c r="A9511" s="294" t="s">
        <v>27648</v>
      </c>
      <c r="B9511" s="294"/>
      <c r="C9511" s="294"/>
      <c r="D9511" s="294"/>
      <c r="E9511" s="294"/>
      <c r="F9511" s="294"/>
    </row>
    <row r="9512">
      <c r="A9512" s="294" t="s">
        <v>27649</v>
      </c>
      <c r="B9512" s="294"/>
      <c r="C9512" s="294"/>
      <c r="D9512" s="294"/>
      <c r="E9512" s="294"/>
      <c r="F9512" s="294"/>
    </row>
    <row r="9513">
      <c r="A9513" s="294" t="s">
        <v>27650</v>
      </c>
      <c r="B9513" s="294"/>
      <c r="C9513" s="294"/>
      <c r="D9513" s="294"/>
      <c r="E9513" s="294"/>
      <c r="F9513" s="294"/>
    </row>
    <row r="9514">
      <c r="A9514" s="294" t="s">
        <v>27651</v>
      </c>
      <c r="B9514" s="294"/>
      <c r="C9514" s="294"/>
      <c r="D9514" s="294"/>
      <c r="E9514" s="294"/>
      <c r="F9514" s="294"/>
    </row>
    <row r="9515">
      <c r="A9515" s="294"/>
      <c r="B9515" s="294"/>
      <c r="C9515" s="294"/>
      <c r="D9515" s="294"/>
      <c r="E9515" s="294"/>
      <c r="F9515" s="294"/>
    </row>
    <row r="9516">
      <c r="A9516" s="294" t="s">
        <v>21990</v>
      </c>
      <c r="B9516" s="294"/>
      <c r="C9516" s="294"/>
      <c r="D9516" s="294"/>
      <c r="E9516" s="294"/>
      <c r="F9516" s="294"/>
    </row>
    <row r="9517">
      <c r="A9517" s="294"/>
      <c r="B9517" s="294"/>
      <c r="C9517" s="294"/>
      <c r="D9517" s="294"/>
      <c r="E9517" s="294"/>
      <c r="F9517" s="294"/>
    </row>
    <row r="9518">
      <c r="A9518" s="294" t="s">
        <v>27652</v>
      </c>
      <c r="B9518" s="294"/>
      <c r="C9518" s="294"/>
      <c r="D9518" s="294"/>
      <c r="E9518" s="294"/>
      <c r="F9518" s="294"/>
    </row>
    <row r="9519">
      <c r="A9519" s="294" t="s">
        <v>27653</v>
      </c>
      <c r="B9519" s="294"/>
      <c r="C9519" s="294"/>
      <c r="D9519" s="294"/>
      <c r="E9519" s="294"/>
      <c r="F9519" s="294"/>
    </row>
    <row r="9520">
      <c r="A9520" s="294" t="s">
        <v>27654</v>
      </c>
      <c r="B9520" s="294"/>
      <c r="C9520" s="294"/>
      <c r="D9520" s="294"/>
      <c r="E9520" s="294"/>
      <c r="F9520" s="294"/>
    </row>
    <row r="9521">
      <c r="A9521" s="294" t="s">
        <v>27655</v>
      </c>
      <c r="B9521" s="294"/>
      <c r="C9521" s="294"/>
      <c r="D9521" s="294"/>
      <c r="E9521" s="294"/>
      <c r="F9521" s="294"/>
    </row>
    <row r="9522">
      <c r="A9522" s="294" t="s">
        <v>27656</v>
      </c>
      <c r="B9522" s="294"/>
      <c r="C9522" s="294"/>
      <c r="D9522" s="294"/>
      <c r="E9522" s="294"/>
      <c r="F9522" s="294"/>
    </row>
    <row r="9523">
      <c r="A9523" s="294" t="s">
        <v>27657</v>
      </c>
      <c r="B9523" s="294"/>
      <c r="C9523" s="294"/>
      <c r="D9523" s="294"/>
      <c r="E9523" s="294"/>
      <c r="F9523" s="294"/>
    </row>
    <row r="9524">
      <c r="A9524" s="294"/>
      <c r="B9524" s="294"/>
      <c r="C9524" s="294"/>
      <c r="D9524" s="294"/>
      <c r="E9524" s="294"/>
      <c r="F9524" s="294"/>
    </row>
    <row r="9525">
      <c r="A9525" s="294" t="s">
        <v>21312</v>
      </c>
      <c r="B9525" s="294"/>
      <c r="C9525" s="294"/>
      <c r="D9525" s="294"/>
      <c r="E9525" s="294"/>
      <c r="F9525" s="294"/>
    </row>
    <row r="9526">
      <c r="A9526" s="294" t="s">
        <v>27658</v>
      </c>
      <c r="B9526" s="294"/>
      <c r="C9526" s="294"/>
      <c r="D9526" s="294"/>
      <c r="E9526" s="294"/>
      <c r="F9526" s="294"/>
    </row>
    <row r="9527">
      <c r="A9527" s="294" t="s">
        <v>21314</v>
      </c>
      <c r="B9527" s="294"/>
      <c r="C9527" s="294"/>
      <c r="D9527" s="294"/>
      <c r="E9527" s="294"/>
      <c r="F9527" s="294"/>
    </row>
    <row r="9528">
      <c r="A9528" s="294" t="s">
        <v>27619</v>
      </c>
      <c r="B9528" s="294"/>
      <c r="C9528" s="294"/>
      <c r="D9528" s="294"/>
      <c r="E9528" s="294"/>
      <c r="F9528" s="294"/>
    </row>
    <row r="9529">
      <c r="A9529" s="294"/>
      <c r="B9529" s="294"/>
      <c r="C9529" s="294"/>
      <c r="D9529" s="294"/>
      <c r="E9529" s="294"/>
      <c r="F9529" s="294"/>
    </row>
    <row r="9530">
      <c r="A9530" s="294" t="s">
        <v>23007</v>
      </c>
      <c r="B9530" s="294"/>
      <c r="C9530" s="294"/>
      <c r="D9530" s="294"/>
      <c r="E9530" s="294"/>
      <c r="F9530" s="294"/>
    </row>
    <row r="9531">
      <c r="A9531" s="294"/>
      <c r="B9531" s="294"/>
      <c r="C9531" s="294"/>
      <c r="D9531" s="294"/>
      <c r="E9531" s="294"/>
      <c r="F9531" s="294"/>
    </row>
    <row r="9532">
      <c r="A9532" s="294"/>
      <c r="B9532" s="294"/>
      <c r="C9532" s="294"/>
      <c r="D9532" s="294"/>
      <c r="E9532" s="294"/>
      <c r="F9532" s="294"/>
    </row>
    <row r="9533">
      <c r="A9533" s="294" t="s">
        <v>27659</v>
      </c>
      <c r="B9533" s="294"/>
      <c r="C9533" s="294"/>
      <c r="D9533" s="294"/>
      <c r="E9533" s="294"/>
      <c r="F9533" s="294"/>
    </row>
    <row r="9534">
      <c r="A9534" s="294" t="s">
        <v>27660</v>
      </c>
      <c r="B9534" s="294"/>
      <c r="C9534" s="294"/>
      <c r="D9534" s="294"/>
      <c r="E9534" s="294"/>
      <c r="F9534" s="294"/>
    </row>
    <row r="9535">
      <c r="A9535" s="294" t="s">
        <v>27661</v>
      </c>
      <c r="B9535" s="294"/>
      <c r="C9535" s="294"/>
      <c r="D9535" s="294"/>
      <c r="E9535" s="294"/>
      <c r="F9535" s="294"/>
    </row>
    <row r="9536">
      <c r="A9536" s="294" t="s">
        <v>27662</v>
      </c>
      <c r="B9536" s="294"/>
      <c r="C9536" s="294"/>
      <c r="D9536" s="294"/>
      <c r="E9536" s="294"/>
      <c r="F9536" s="294"/>
    </row>
    <row r="9537">
      <c r="A9537" s="294" t="s">
        <v>27663</v>
      </c>
      <c r="B9537" s="294"/>
      <c r="C9537" s="294"/>
      <c r="D9537" s="294"/>
      <c r="E9537" s="294"/>
      <c r="F9537" s="294"/>
    </row>
    <row r="9538">
      <c r="A9538" s="294" t="s">
        <v>27664</v>
      </c>
      <c r="B9538" s="294"/>
      <c r="C9538" s="294"/>
      <c r="D9538" s="294"/>
      <c r="E9538" s="294"/>
      <c r="F9538" s="294"/>
    </row>
    <row r="9539">
      <c r="A9539" s="294" t="s">
        <v>27665</v>
      </c>
      <c r="B9539" s="294"/>
      <c r="C9539" s="294"/>
      <c r="D9539" s="294"/>
      <c r="E9539" s="294"/>
      <c r="F9539" s="294"/>
    </row>
    <row r="9540">
      <c r="A9540" s="294" t="s">
        <v>21532</v>
      </c>
      <c r="B9540" s="294"/>
      <c r="C9540" s="294"/>
      <c r="D9540" s="294"/>
      <c r="E9540" s="294"/>
      <c r="F9540" s="294"/>
    </row>
    <row r="9541">
      <c r="A9541" s="294" t="s">
        <v>27666</v>
      </c>
      <c r="B9541" s="294"/>
      <c r="C9541" s="294"/>
      <c r="D9541" s="294"/>
      <c r="E9541" s="294"/>
      <c r="F9541" s="294"/>
    </row>
    <row r="9542">
      <c r="A9542" s="294" t="s">
        <v>27667</v>
      </c>
      <c r="B9542" s="294"/>
      <c r="C9542" s="294"/>
      <c r="D9542" s="294"/>
      <c r="E9542" s="294"/>
      <c r="F9542" s="294"/>
    </row>
    <row r="9543">
      <c r="A9543" s="294"/>
      <c r="B9543" s="294"/>
      <c r="C9543" s="294"/>
      <c r="D9543" s="294"/>
      <c r="E9543" s="294"/>
      <c r="F9543" s="294"/>
    </row>
    <row r="9544">
      <c r="A9544" s="294" t="s">
        <v>22564</v>
      </c>
      <c r="B9544" s="294"/>
      <c r="C9544" s="294"/>
      <c r="D9544" s="294"/>
      <c r="E9544" s="294"/>
      <c r="F9544" s="294"/>
    </row>
    <row r="9545">
      <c r="A9545" s="294" t="s">
        <v>20470</v>
      </c>
      <c r="B9545" s="294"/>
      <c r="C9545" s="294"/>
      <c r="D9545" s="294"/>
      <c r="E9545" s="294"/>
      <c r="F9545" s="294"/>
    </row>
    <row r="9546">
      <c r="A9546" s="294"/>
      <c r="B9546" s="294"/>
      <c r="C9546" s="294"/>
      <c r="D9546" s="294"/>
      <c r="E9546" s="294"/>
      <c r="F9546" s="294"/>
    </row>
    <row r="9547">
      <c r="A9547" s="294" t="s">
        <v>27668</v>
      </c>
      <c r="B9547" s="294"/>
      <c r="C9547" s="294"/>
      <c r="D9547" s="294"/>
      <c r="E9547" s="294"/>
      <c r="F9547" s="294"/>
    </row>
    <row r="9548">
      <c r="A9548" s="294" t="s">
        <v>27669</v>
      </c>
      <c r="B9548" s="294"/>
      <c r="C9548" s="294"/>
      <c r="D9548" s="294"/>
      <c r="E9548" s="294"/>
      <c r="F9548" s="294"/>
    </row>
    <row r="9549">
      <c r="A9549" s="294" t="s">
        <v>27670</v>
      </c>
      <c r="B9549" s="294"/>
      <c r="C9549" s="294"/>
      <c r="D9549" s="294"/>
      <c r="E9549" s="294"/>
      <c r="F9549" s="294"/>
    </row>
    <row r="9550">
      <c r="A9550" s="294" t="s">
        <v>27671</v>
      </c>
      <c r="B9550" s="294"/>
      <c r="C9550" s="294"/>
      <c r="D9550" s="294"/>
      <c r="E9550" s="294"/>
      <c r="F9550" s="294"/>
    </row>
    <row r="9551">
      <c r="A9551" s="294" t="s">
        <v>27672</v>
      </c>
      <c r="B9551" s="294"/>
      <c r="C9551" s="294"/>
      <c r="D9551" s="294"/>
      <c r="E9551" s="294"/>
      <c r="F9551" s="294"/>
    </row>
    <row r="9552">
      <c r="A9552" s="294"/>
      <c r="B9552" s="294"/>
      <c r="C9552" s="294"/>
      <c r="D9552" s="294"/>
      <c r="E9552" s="294"/>
      <c r="F9552" s="294"/>
    </row>
    <row r="9553">
      <c r="A9553" s="294" t="s">
        <v>27673</v>
      </c>
      <c r="B9553" s="294"/>
      <c r="C9553" s="294"/>
      <c r="D9553" s="294"/>
      <c r="E9553" s="294"/>
      <c r="F9553" s="294"/>
    </row>
    <row r="9554">
      <c r="A9554" s="294"/>
      <c r="B9554" s="294"/>
      <c r="C9554" s="294"/>
      <c r="D9554" s="294"/>
      <c r="E9554" s="294"/>
      <c r="F9554" s="294"/>
    </row>
    <row r="9555">
      <c r="A9555" s="294" t="s">
        <v>26363</v>
      </c>
      <c r="B9555" s="294"/>
      <c r="C9555" s="294"/>
      <c r="D9555" s="294"/>
      <c r="E9555" s="294"/>
      <c r="F9555" s="294"/>
    </row>
    <row r="9556">
      <c r="A9556" s="294" t="s">
        <v>27674</v>
      </c>
      <c r="B9556" s="294"/>
      <c r="C9556" s="294"/>
      <c r="D9556" s="294"/>
      <c r="E9556" s="294"/>
      <c r="F9556" s="294"/>
    </row>
    <row r="9557">
      <c r="A9557" s="294" t="s">
        <v>27675</v>
      </c>
      <c r="B9557" s="294"/>
      <c r="C9557" s="294"/>
      <c r="D9557" s="294"/>
      <c r="E9557" s="294"/>
      <c r="F9557" s="294"/>
    </row>
    <row r="9558">
      <c r="A9558" s="294" t="s">
        <v>27676</v>
      </c>
      <c r="B9558" s="294"/>
      <c r="C9558" s="294"/>
      <c r="D9558" s="294"/>
      <c r="E9558" s="294"/>
      <c r="F9558" s="294"/>
    </row>
    <row r="9559">
      <c r="A9559" s="294" t="s">
        <v>27677</v>
      </c>
      <c r="B9559" s="294"/>
      <c r="C9559" s="294"/>
      <c r="D9559" s="294"/>
      <c r="E9559" s="294"/>
      <c r="F9559" s="294"/>
    </row>
    <row r="9560">
      <c r="A9560" s="294" t="s">
        <v>27678</v>
      </c>
      <c r="B9560" s="294"/>
      <c r="C9560" s="294"/>
      <c r="D9560" s="294"/>
      <c r="E9560" s="294"/>
      <c r="F9560" s="294"/>
    </row>
    <row r="9561">
      <c r="A9561" s="294" t="s">
        <v>27679</v>
      </c>
      <c r="B9561" s="294"/>
      <c r="C9561" s="294"/>
      <c r="D9561" s="294"/>
      <c r="E9561" s="294"/>
      <c r="F9561" s="294"/>
    </row>
    <row r="9562">
      <c r="A9562" s="294"/>
      <c r="B9562" s="294"/>
      <c r="C9562" s="294"/>
      <c r="D9562" s="294"/>
      <c r="E9562" s="294"/>
      <c r="F9562" s="294"/>
    </row>
    <row r="9563">
      <c r="A9563" s="294" t="s">
        <v>22572</v>
      </c>
      <c r="B9563" s="294"/>
      <c r="C9563" s="294"/>
      <c r="D9563" s="294"/>
      <c r="E9563" s="294"/>
      <c r="F9563" s="294"/>
    </row>
    <row r="9564">
      <c r="A9564" s="294" t="s">
        <v>23767</v>
      </c>
      <c r="B9564" s="294"/>
      <c r="C9564" s="294"/>
      <c r="D9564" s="294"/>
      <c r="E9564" s="294"/>
      <c r="F9564" s="294"/>
    </row>
    <row r="9565">
      <c r="A9565" s="294"/>
      <c r="B9565" s="294"/>
      <c r="C9565" s="294"/>
      <c r="D9565" s="294"/>
      <c r="E9565" s="294"/>
      <c r="F9565" s="294"/>
    </row>
    <row r="9566">
      <c r="A9566" s="294" t="s">
        <v>27680</v>
      </c>
      <c r="B9566" s="294"/>
      <c r="C9566" s="294"/>
      <c r="D9566" s="294"/>
      <c r="E9566" s="294"/>
      <c r="F9566" s="294"/>
    </row>
    <row r="9567">
      <c r="A9567" s="294" t="s">
        <v>27681</v>
      </c>
      <c r="B9567" s="294"/>
      <c r="C9567" s="294"/>
      <c r="D9567" s="294"/>
      <c r="E9567" s="294"/>
      <c r="F9567" s="294"/>
    </row>
    <row r="9568">
      <c r="A9568" s="294" t="s">
        <v>27682</v>
      </c>
      <c r="B9568" s="294"/>
      <c r="C9568" s="294"/>
      <c r="D9568" s="294"/>
      <c r="E9568" s="294"/>
      <c r="F9568" s="294"/>
    </row>
    <row r="9569">
      <c r="A9569" s="294" t="s">
        <v>27683</v>
      </c>
      <c r="B9569" s="294"/>
      <c r="C9569" s="294"/>
      <c r="D9569" s="294"/>
      <c r="E9569" s="294"/>
      <c r="F9569" s="294"/>
    </row>
    <row r="9570">
      <c r="A9570" s="294"/>
      <c r="B9570" s="294"/>
      <c r="C9570" s="294"/>
      <c r="D9570" s="294"/>
      <c r="E9570" s="294"/>
      <c r="F9570" s="294"/>
    </row>
    <row r="9571">
      <c r="A9571" s="294" t="s">
        <v>24735</v>
      </c>
      <c r="B9571" s="294"/>
      <c r="C9571" s="294"/>
      <c r="D9571" s="294"/>
      <c r="E9571" s="294"/>
      <c r="F9571" s="294"/>
    </row>
    <row r="9572">
      <c r="A9572" s="294" t="s">
        <v>23772</v>
      </c>
      <c r="B9572" s="294"/>
      <c r="C9572" s="294"/>
      <c r="D9572" s="294"/>
      <c r="E9572" s="294"/>
      <c r="F9572" s="294"/>
    </row>
    <row r="9573">
      <c r="A9573" s="294"/>
      <c r="B9573" s="294"/>
      <c r="C9573" s="294"/>
      <c r="D9573" s="294"/>
      <c r="E9573" s="294"/>
      <c r="F9573" s="294"/>
    </row>
    <row r="9574">
      <c r="A9574" s="294" t="s">
        <v>27684</v>
      </c>
      <c r="B9574" s="294"/>
      <c r="C9574" s="294"/>
      <c r="D9574" s="294"/>
      <c r="E9574" s="294"/>
      <c r="F9574" s="294"/>
    </row>
    <row r="9575">
      <c r="A9575" s="294" t="s">
        <v>27685</v>
      </c>
      <c r="B9575" s="294"/>
      <c r="C9575" s="294"/>
      <c r="D9575" s="294"/>
      <c r="E9575" s="294"/>
      <c r="F9575" s="294"/>
    </row>
    <row r="9576">
      <c r="A9576" s="294" t="s">
        <v>27686</v>
      </c>
      <c r="B9576" s="294"/>
      <c r="C9576" s="294"/>
      <c r="D9576" s="294"/>
      <c r="E9576" s="294"/>
      <c r="F9576" s="294"/>
    </row>
    <row r="9577">
      <c r="A9577" s="294" t="s">
        <v>27687</v>
      </c>
      <c r="B9577" s="294"/>
      <c r="C9577" s="294"/>
      <c r="D9577" s="294"/>
      <c r="E9577" s="294"/>
      <c r="F9577" s="294"/>
    </row>
    <row r="9578">
      <c r="A9578" s="294" t="s">
        <v>27688</v>
      </c>
      <c r="B9578" s="294"/>
      <c r="C9578" s="294"/>
      <c r="D9578" s="294"/>
      <c r="E9578" s="294"/>
      <c r="F9578" s="294"/>
    </row>
    <row r="9579">
      <c r="A9579" s="294"/>
      <c r="B9579" s="294"/>
      <c r="C9579" s="294"/>
      <c r="D9579" s="294"/>
      <c r="E9579" s="294"/>
      <c r="F9579" s="294"/>
    </row>
    <row r="9580">
      <c r="A9580" s="294" t="s">
        <v>24397</v>
      </c>
      <c r="B9580" s="294"/>
      <c r="C9580" s="294"/>
      <c r="D9580" s="294"/>
      <c r="E9580" s="294"/>
      <c r="F9580" s="294"/>
    </row>
    <row r="9581">
      <c r="A9581" s="294" t="s">
        <v>27689</v>
      </c>
      <c r="B9581" s="294"/>
      <c r="C9581" s="294"/>
      <c r="D9581" s="294"/>
      <c r="E9581" s="294"/>
      <c r="F9581" s="294"/>
    </row>
    <row r="9582">
      <c r="A9582" s="294"/>
      <c r="B9582" s="294"/>
      <c r="C9582" s="294"/>
      <c r="D9582" s="294"/>
      <c r="E9582" s="294"/>
      <c r="F9582" s="294"/>
    </row>
    <row r="9583">
      <c r="A9583" s="294" t="s">
        <v>27690</v>
      </c>
      <c r="B9583" s="294"/>
      <c r="C9583" s="294"/>
      <c r="D9583" s="294"/>
      <c r="E9583" s="294"/>
      <c r="F9583" s="294"/>
    </row>
    <row r="9584">
      <c r="A9584" s="294" t="s">
        <v>27691</v>
      </c>
      <c r="B9584" s="294"/>
      <c r="C9584" s="294"/>
      <c r="D9584" s="294"/>
      <c r="E9584" s="294"/>
      <c r="F9584" s="294"/>
    </row>
    <row r="9585">
      <c r="A9585" s="294" t="s">
        <v>27692</v>
      </c>
      <c r="B9585" s="294"/>
      <c r="C9585" s="294"/>
      <c r="D9585" s="294"/>
      <c r="E9585" s="294"/>
      <c r="F9585" s="294"/>
    </row>
    <row r="9586">
      <c r="A9586" s="294" t="s">
        <v>27693</v>
      </c>
      <c r="B9586" s="294"/>
      <c r="C9586" s="294"/>
      <c r="D9586" s="294"/>
      <c r="E9586" s="294"/>
      <c r="F9586" s="294"/>
    </row>
    <row r="9587">
      <c r="A9587" s="294" t="s">
        <v>27694</v>
      </c>
      <c r="B9587" s="294"/>
      <c r="C9587" s="294"/>
      <c r="D9587" s="294"/>
      <c r="E9587" s="294"/>
      <c r="F9587" s="294"/>
    </row>
    <row r="9588">
      <c r="A9588" s="294" t="s">
        <v>27695</v>
      </c>
      <c r="B9588" s="294"/>
      <c r="C9588" s="294"/>
      <c r="D9588" s="294"/>
      <c r="E9588" s="294"/>
      <c r="F9588" s="294"/>
    </row>
    <row r="9589">
      <c r="A9589" s="294" t="s">
        <v>27696</v>
      </c>
      <c r="B9589" s="294"/>
      <c r="C9589" s="294"/>
      <c r="D9589" s="294"/>
      <c r="E9589" s="294"/>
      <c r="F9589" s="294"/>
    </row>
    <row r="9590">
      <c r="A9590" s="294" t="s">
        <v>27697</v>
      </c>
      <c r="B9590" s="294"/>
      <c r="C9590" s="294"/>
      <c r="D9590" s="294"/>
      <c r="E9590" s="294"/>
      <c r="F9590" s="294"/>
    </row>
    <row r="9591">
      <c r="A9591" s="294" t="s">
        <v>27698</v>
      </c>
      <c r="B9591" s="294"/>
      <c r="C9591" s="294"/>
      <c r="D9591" s="294"/>
      <c r="E9591" s="294"/>
      <c r="F9591" s="294"/>
    </row>
    <row r="9592">
      <c r="A9592" s="294" t="s">
        <v>27699</v>
      </c>
      <c r="B9592" s="294"/>
      <c r="C9592" s="294"/>
      <c r="D9592" s="294"/>
      <c r="E9592" s="294"/>
      <c r="F9592" s="294"/>
    </row>
    <row r="9593">
      <c r="A9593" s="294" t="s">
        <v>27700</v>
      </c>
      <c r="B9593" s="294"/>
      <c r="C9593" s="294"/>
      <c r="D9593" s="294"/>
      <c r="E9593" s="294"/>
      <c r="F9593" s="294"/>
    </row>
    <row r="9594">
      <c r="A9594" s="294" t="str">
        <f>ARRAY_CONSTRAIN(ARRAYFORMULA(-Danta sthapana karma(tooth fixation, if possible)), 1, 1)</f>
        <v>#ERROR!</v>
      </c>
      <c r="B9594" s="294"/>
      <c r="C9594" s="294"/>
      <c r="D9594" s="294"/>
      <c r="E9594" s="294"/>
      <c r="F9594" s="294"/>
    </row>
    <row r="9595">
      <c r="A9595" s="294" t="s">
        <v>27701</v>
      </c>
      <c r="B9595" s="294"/>
      <c r="C9595" s="294"/>
      <c r="D9595" s="294"/>
      <c r="E9595" s="294"/>
      <c r="F9595" s="294"/>
    </row>
    <row r="9596">
      <c r="A9596" s="294" t="s">
        <v>23052</v>
      </c>
      <c r="B9596" s="294"/>
      <c r="C9596" s="294"/>
      <c r="D9596" s="294"/>
      <c r="E9596" s="294"/>
      <c r="F9596" s="294"/>
    </row>
    <row r="9597">
      <c r="A9597" s="294" t="s">
        <v>27702</v>
      </c>
      <c r="B9597" s="294"/>
      <c r="C9597" s="294"/>
      <c r="D9597" s="294"/>
      <c r="E9597" s="294"/>
      <c r="F9597" s="294"/>
    </row>
    <row r="9598">
      <c r="A9598" s="294" t="s">
        <v>27703</v>
      </c>
      <c r="B9598" s="294"/>
      <c r="C9598" s="294"/>
      <c r="D9598" s="294"/>
      <c r="E9598" s="294"/>
      <c r="F9598" s="294"/>
    </row>
    <row r="9599">
      <c r="A9599" s="294" t="s">
        <v>27704</v>
      </c>
      <c r="B9599" s="294"/>
      <c r="C9599" s="294"/>
      <c r="D9599" s="294"/>
      <c r="E9599" s="294"/>
      <c r="F9599" s="294"/>
    </row>
    <row r="9600">
      <c r="A9600" s="294"/>
      <c r="B9600" s="294"/>
      <c r="C9600" s="294"/>
      <c r="D9600" s="294"/>
      <c r="E9600" s="294"/>
      <c r="F9600" s="294"/>
    </row>
    <row r="9601">
      <c r="A9601" s="294" t="s">
        <v>21312</v>
      </c>
      <c r="B9601" s="294"/>
      <c r="C9601" s="294"/>
      <c r="D9601" s="294"/>
      <c r="E9601" s="294"/>
      <c r="F9601" s="294"/>
    </row>
    <row r="9602">
      <c r="A9602" s="294" t="s">
        <v>27705</v>
      </c>
      <c r="B9602" s="294"/>
      <c r="C9602" s="294"/>
      <c r="D9602" s="294"/>
      <c r="E9602" s="294"/>
      <c r="F9602" s="294"/>
    </row>
    <row r="9603">
      <c r="A9603" s="294" t="s">
        <v>27706</v>
      </c>
      <c r="B9603" s="294"/>
      <c r="C9603" s="294"/>
      <c r="D9603" s="294"/>
      <c r="E9603" s="294"/>
      <c r="F9603" s="294"/>
    </row>
    <row r="9604">
      <c r="A9604" s="294" t="s">
        <v>27707</v>
      </c>
      <c r="B9604" s="294"/>
      <c r="C9604" s="294"/>
      <c r="D9604" s="294"/>
      <c r="E9604" s="294"/>
      <c r="F9604" s="294"/>
    </row>
    <row r="9605">
      <c r="A9605" s="294"/>
      <c r="B9605" s="294"/>
      <c r="C9605" s="294"/>
      <c r="D9605" s="294"/>
      <c r="E9605" s="294"/>
      <c r="F9605" s="294"/>
    </row>
    <row r="9606">
      <c r="A9606" s="294" t="s">
        <v>22512</v>
      </c>
      <c r="B9606" s="294"/>
      <c r="C9606" s="294"/>
      <c r="D9606" s="294"/>
      <c r="E9606" s="294"/>
      <c r="F9606" s="294"/>
    </row>
    <row r="9607">
      <c r="A9607" s="294" t="s">
        <v>23459</v>
      </c>
      <c r="B9607" s="294"/>
      <c r="C9607" s="294"/>
      <c r="D9607" s="294"/>
      <c r="E9607" s="294"/>
      <c r="F9607" s="294"/>
    </row>
    <row r="9608">
      <c r="A9608" s="294"/>
      <c r="B9608" s="294"/>
      <c r="C9608" s="294"/>
      <c r="D9608" s="294"/>
      <c r="E9608" s="294"/>
      <c r="F9608" s="294"/>
    </row>
    <row r="9609">
      <c r="A9609" s="294" t="s">
        <v>27708</v>
      </c>
      <c r="B9609" s="294"/>
      <c r="C9609" s="294"/>
      <c r="D9609" s="294"/>
      <c r="E9609" s="294"/>
      <c r="F9609" s="294"/>
    </row>
    <row r="9610">
      <c r="A9610" s="294" t="s">
        <v>27709</v>
      </c>
      <c r="B9610" s="294"/>
      <c r="C9610" s="294"/>
      <c r="D9610" s="294"/>
      <c r="E9610" s="294"/>
      <c r="F9610" s="294"/>
    </row>
    <row r="9611">
      <c r="A9611" s="294" t="s">
        <v>27080</v>
      </c>
      <c r="B9611" s="294"/>
      <c r="C9611" s="294"/>
      <c r="D9611" s="294"/>
      <c r="E9611" s="294"/>
      <c r="F9611" s="294"/>
    </row>
    <row r="9612">
      <c r="A9612" s="294" t="s">
        <v>27710</v>
      </c>
      <c r="B9612" s="294"/>
      <c r="C9612" s="294"/>
      <c r="D9612" s="294"/>
      <c r="E9612" s="294"/>
      <c r="F9612" s="294"/>
    </row>
    <row r="9613">
      <c r="A9613" s="294" t="s">
        <v>27711</v>
      </c>
      <c r="B9613" s="294"/>
      <c r="C9613" s="294"/>
      <c r="D9613" s="294"/>
      <c r="E9613" s="294"/>
      <c r="F9613" s="294"/>
    </row>
    <row r="9614">
      <c r="A9614" s="294" t="s">
        <v>27712</v>
      </c>
      <c r="B9614" s="294"/>
      <c r="C9614" s="294"/>
      <c r="D9614" s="294"/>
      <c r="E9614" s="294"/>
      <c r="F9614" s="294"/>
    </row>
    <row r="9615">
      <c r="A9615" s="294"/>
      <c r="B9615" s="294"/>
      <c r="C9615" s="294"/>
      <c r="D9615" s="294"/>
      <c r="E9615" s="294"/>
      <c r="F9615" s="294"/>
    </row>
    <row r="9616">
      <c r="A9616" s="294" t="s">
        <v>23148</v>
      </c>
      <c r="B9616" s="294"/>
      <c r="C9616" s="294"/>
      <c r="D9616" s="294"/>
      <c r="E9616" s="294"/>
      <c r="F9616" s="294"/>
    </row>
    <row r="9617">
      <c r="A9617" s="294" t="s">
        <v>23149</v>
      </c>
      <c r="B9617" s="294"/>
      <c r="C9617" s="294"/>
      <c r="D9617" s="294"/>
      <c r="E9617" s="294"/>
      <c r="F9617" s="294"/>
    </row>
    <row r="9618">
      <c r="A9618" s="294"/>
      <c r="B9618" s="294"/>
      <c r="C9618" s="294"/>
      <c r="D9618" s="294"/>
      <c r="E9618" s="294"/>
      <c r="F9618" s="294"/>
    </row>
    <row r="9619">
      <c r="A9619" s="294" t="s">
        <v>27713</v>
      </c>
      <c r="B9619" s="294"/>
      <c r="C9619" s="294"/>
      <c r="D9619" s="294"/>
      <c r="E9619" s="294"/>
      <c r="F9619" s="294"/>
    </row>
    <row r="9620">
      <c r="A9620" s="294" t="s">
        <v>27714</v>
      </c>
      <c r="B9620" s="294"/>
      <c r="C9620" s="294"/>
      <c r="D9620" s="294"/>
      <c r="E9620" s="294"/>
      <c r="F9620" s="294"/>
    </row>
    <row r="9621">
      <c r="A9621" s="294" t="s">
        <v>27715</v>
      </c>
      <c r="B9621" s="294"/>
      <c r="C9621" s="294"/>
      <c r="D9621" s="294"/>
      <c r="E9621" s="294"/>
      <c r="F9621" s="294"/>
    </row>
    <row r="9622">
      <c r="A9622" s="294" t="s">
        <v>27716</v>
      </c>
      <c r="B9622" s="294"/>
      <c r="C9622" s="294"/>
      <c r="D9622" s="294"/>
      <c r="E9622" s="294"/>
      <c r="F9622" s="294"/>
    </row>
    <row r="9623">
      <c r="A9623" s="294" t="s">
        <v>27717</v>
      </c>
      <c r="B9623" s="294"/>
      <c r="C9623" s="294"/>
      <c r="D9623" s="294"/>
      <c r="E9623" s="294"/>
      <c r="F9623" s="294"/>
    </row>
    <row r="9624">
      <c r="A9624" s="294"/>
      <c r="B9624" s="294"/>
      <c r="C9624" s="294"/>
      <c r="D9624" s="294"/>
      <c r="E9624" s="294"/>
      <c r="F9624" s="294"/>
    </row>
    <row r="9625">
      <c r="A9625" s="294" t="s">
        <v>21945</v>
      </c>
      <c r="B9625" s="294"/>
      <c r="C9625" s="294"/>
      <c r="D9625" s="294"/>
      <c r="E9625" s="294"/>
      <c r="F9625" s="294"/>
    </row>
    <row r="9626">
      <c r="A9626" s="294" t="s">
        <v>22618</v>
      </c>
      <c r="B9626" s="294"/>
      <c r="C9626" s="294"/>
      <c r="D9626" s="294"/>
      <c r="E9626" s="294"/>
      <c r="F9626" s="294"/>
    </row>
    <row r="9627">
      <c r="A9627" s="294"/>
      <c r="B9627" s="294"/>
      <c r="C9627" s="294"/>
      <c r="D9627" s="294"/>
      <c r="E9627" s="294"/>
      <c r="F9627" s="294"/>
    </row>
    <row r="9628">
      <c r="A9628" s="294" t="s">
        <v>27718</v>
      </c>
      <c r="B9628" s="294"/>
      <c r="C9628" s="294"/>
      <c r="D9628" s="294"/>
      <c r="E9628" s="294"/>
      <c r="F9628" s="294"/>
    </row>
    <row r="9629">
      <c r="A9629" s="294" t="s">
        <v>27719</v>
      </c>
      <c r="B9629" s="294"/>
      <c r="C9629" s="294"/>
      <c r="D9629" s="294"/>
      <c r="E9629" s="294"/>
      <c r="F9629" s="294"/>
    </row>
    <row r="9630">
      <c r="A9630" s="294" t="s">
        <v>27720</v>
      </c>
      <c r="B9630" s="294"/>
      <c r="C9630" s="294"/>
      <c r="D9630" s="294"/>
      <c r="E9630" s="294"/>
      <c r="F9630" s="294"/>
    </row>
    <row r="9631">
      <c r="A9631" s="294" t="str">
        <f>ARRAY_CONSTRAIN(ARRAYFORMULA(-Nāsa śoṣa or srāva(dryness or discharge)), 1, 1)</f>
        <v>#ERROR!</v>
      </c>
      <c r="B9631" s="294"/>
      <c r="C9631" s="294"/>
      <c r="D9631" s="294"/>
      <c r="E9631" s="294"/>
      <c r="F9631" s="294"/>
    </row>
    <row r="9632">
      <c r="A9632" s="294" t="s">
        <v>27721</v>
      </c>
      <c r="B9632" s="294"/>
      <c r="C9632" s="294"/>
      <c r="D9632" s="294"/>
      <c r="E9632" s="294"/>
      <c r="F9632" s="294"/>
    </row>
    <row r="9633">
      <c r="A9633" s="294" t="s">
        <v>27722</v>
      </c>
      <c r="B9633" s="294"/>
      <c r="C9633" s="294"/>
      <c r="D9633" s="294"/>
      <c r="E9633" s="294"/>
      <c r="F9633" s="294"/>
    </row>
    <row r="9634">
      <c r="A9634" s="294"/>
      <c r="B9634" s="294"/>
      <c r="C9634" s="294"/>
      <c r="D9634" s="294"/>
      <c r="E9634" s="294"/>
      <c r="F9634" s="294"/>
    </row>
    <row r="9635">
      <c r="A9635" s="294" t="s">
        <v>21401</v>
      </c>
      <c r="B9635" s="294"/>
      <c r="C9635" s="294"/>
      <c r="D9635" s="294"/>
      <c r="E9635" s="294"/>
      <c r="F9635" s="294"/>
    </row>
    <row r="9636">
      <c r="A9636" s="294"/>
      <c r="B9636" s="294"/>
      <c r="C9636" s="294"/>
      <c r="D9636" s="294"/>
      <c r="E9636" s="294"/>
      <c r="F9636" s="294"/>
    </row>
    <row r="9637">
      <c r="A9637" s="294" t="s">
        <v>27643</v>
      </c>
      <c r="B9637" s="294"/>
      <c r="C9637" s="294"/>
      <c r="D9637" s="294"/>
      <c r="E9637" s="294"/>
      <c r="F9637" s="294"/>
    </row>
    <row r="9638">
      <c r="A9638" s="294" t="s">
        <v>27723</v>
      </c>
      <c r="B9638" s="294"/>
      <c r="C9638" s="294"/>
      <c r="D9638" s="294"/>
      <c r="E9638" s="294"/>
      <c r="F9638" s="294"/>
    </row>
    <row r="9639">
      <c r="A9639" s="294" t="s">
        <v>27724</v>
      </c>
      <c r="B9639" s="294"/>
      <c r="C9639" s="294"/>
      <c r="D9639" s="294"/>
      <c r="E9639" s="294"/>
      <c r="F9639" s="294"/>
    </row>
    <row r="9640">
      <c r="A9640" s="294" t="s">
        <v>27725</v>
      </c>
      <c r="B9640" s="294"/>
      <c r="C9640" s="294"/>
      <c r="D9640" s="294"/>
      <c r="E9640" s="294"/>
      <c r="F9640" s="294"/>
    </row>
    <row r="9641">
      <c r="A9641" s="294" t="s">
        <v>27726</v>
      </c>
      <c r="B9641" s="294"/>
      <c r="C9641" s="294"/>
      <c r="D9641" s="294"/>
      <c r="E9641" s="294"/>
      <c r="F9641" s="294"/>
    </row>
    <row r="9642">
      <c r="A9642" s="294" t="s">
        <v>27727</v>
      </c>
      <c r="B9642" s="294"/>
      <c r="C9642" s="294"/>
      <c r="D9642" s="294"/>
      <c r="E9642" s="294"/>
      <c r="F9642" s="294"/>
    </row>
    <row r="9643">
      <c r="A9643" s="294" t="s">
        <v>27728</v>
      </c>
      <c r="B9643" s="294"/>
      <c r="C9643" s="294"/>
      <c r="D9643" s="294"/>
      <c r="E9643" s="294"/>
      <c r="F9643" s="294"/>
    </row>
    <row r="9644">
      <c r="A9644" s="294" t="s">
        <v>27729</v>
      </c>
      <c r="B9644" s="294"/>
      <c r="C9644" s="294"/>
      <c r="D9644" s="294"/>
      <c r="E9644" s="294"/>
      <c r="F9644" s="294"/>
    </row>
    <row r="9645">
      <c r="A9645" s="294" t="s">
        <v>27730</v>
      </c>
      <c r="B9645" s="294"/>
      <c r="C9645" s="294"/>
      <c r="D9645" s="294"/>
      <c r="E9645" s="294"/>
      <c r="F9645" s="294"/>
    </row>
    <row r="9646">
      <c r="A9646" s="294" t="s">
        <v>27731</v>
      </c>
      <c r="B9646" s="294"/>
      <c r="C9646" s="294"/>
      <c r="D9646" s="294"/>
      <c r="E9646" s="294"/>
      <c r="F9646" s="294"/>
    </row>
    <row r="9647">
      <c r="A9647" s="294" t="s">
        <v>27732</v>
      </c>
      <c r="B9647" s="294"/>
      <c r="C9647" s="294"/>
      <c r="D9647" s="294"/>
      <c r="E9647" s="294"/>
      <c r="F9647" s="294"/>
    </row>
    <row r="9648">
      <c r="A9648" s="294" t="s">
        <v>27733</v>
      </c>
      <c r="B9648" s="294"/>
      <c r="C9648" s="294"/>
      <c r="D9648" s="294"/>
      <c r="E9648" s="294"/>
      <c r="F9648" s="294"/>
    </row>
    <row r="9649">
      <c r="A9649" s="294"/>
      <c r="B9649" s="294"/>
      <c r="C9649" s="294"/>
      <c r="D9649" s="294"/>
      <c r="E9649" s="294"/>
      <c r="F9649" s="294"/>
    </row>
    <row r="9650">
      <c r="A9650" s="294" t="s">
        <v>21304</v>
      </c>
      <c r="B9650" s="294"/>
      <c r="C9650" s="294"/>
      <c r="D9650" s="294"/>
      <c r="E9650" s="294"/>
      <c r="F9650" s="294"/>
    </row>
    <row r="9651">
      <c r="A9651" s="294"/>
      <c r="B9651" s="294"/>
      <c r="C9651" s="294"/>
      <c r="D9651" s="294"/>
      <c r="E9651" s="294"/>
      <c r="F9651" s="294"/>
    </row>
    <row r="9652">
      <c r="A9652" s="294" t="s">
        <v>27652</v>
      </c>
      <c r="B9652" s="294"/>
      <c r="C9652" s="294"/>
      <c r="D9652" s="294"/>
      <c r="E9652" s="294"/>
      <c r="F9652" s="294"/>
    </row>
    <row r="9653">
      <c r="A9653" s="294" t="s">
        <v>27734</v>
      </c>
      <c r="B9653" s="294"/>
      <c r="C9653" s="294"/>
      <c r="D9653" s="294"/>
      <c r="E9653" s="294"/>
      <c r="F9653" s="294"/>
    </row>
    <row r="9654">
      <c r="A9654" s="294" t="s">
        <v>27735</v>
      </c>
      <c r="B9654" s="294"/>
      <c r="C9654" s="294"/>
      <c r="D9654" s="294"/>
      <c r="E9654" s="294"/>
      <c r="F9654" s="294"/>
    </row>
    <row r="9655">
      <c r="A9655" s="294" t="s">
        <v>27736</v>
      </c>
      <c r="B9655" s="294"/>
      <c r="C9655" s="294"/>
      <c r="D9655" s="294"/>
      <c r="E9655" s="294"/>
      <c r="F9655" s="294"/>
    </row>
    <row r="9656">
      <c r="A9656" s="294" t="s">
        <v>27737</v>
      </c>
      <c r="B9656" s="294"/>
      <c r="C9656" s="294"/>
      <c r="D9656" s="294"/>
      <c r="E9656" s="294"/>
      <c r="F9656" s="294"/>
    </row>
    <row r="9657">
      <c r="A9657" s="294" t="s">
        <v>27738</v>
      </c>
      <c r="B9657" s="294"/>
      <c r="C9657" s="294"/>
      <c r="D9657" s="294"/>
      <c r="E9657" s="294"/>
      <c r="F9657" s="294"/>
    </row>
    <row r="9658">
      <c r="A9658" s="294" t="s">
        <v>23504</v>
      </c>
      <c r="B9658" s="294"/>
      <c r="C9658" s="294"/>
      <c r="D9658" s="294"/>
      <c r="E9658" s="294"/>
      <c r="F9658" s="294"/>
    </row>
    <row r="9659">
      <c r="A9659" s="294" t="s">
        <v>27739</v>
      </c>
      <c r="B9659" s="294"/>
      <c r="C9659" s="294"/>
      <c r="D9659" s="294"/>
      <c r="E9659" s="294"/>
      <c r="F9659" s="294"/>
    </row>
    <row r="9660">
      <c r="A9660" s="294" t="s">
        <v>27740</v>
      </c>
      <c r="B9660" s="294"/>
      <c r="C9660" s="294"/>
      <c r="D9660" s="294"/>
      <c r="E9660" s="294"/>
      <c r="F9660" s="294"/>
    </row>
    <row r="9661">
      <c r="A9661" s="294" t="s">
        <v>27741</v>
      </c>
      <c r="B9661" s="294"/>
      <c r="C9661" s="294"/>
      <c r="D9661" s="294"/>
      <c r="E9661" s="294"/>
      <c r="F9661" s="294"/>
    </row>
    <row r="9662">
      <c r="A9662" s="294"/>
      <c r="B9662" s="294"/>
      <c r="C9662" s="294"/>
      <c r="D9662" s="294"/>
      <c r="E9662" s="294"/>
      <c r="F9662" s="294"/>
    </row>
    <row r="9663">
      <c r="A9663" s="294" t="s">
        <v>21312</v>
      </c>
      <c r="B9663" s="294"/>
      <c r="C9663" s="294"/>
      <c r="D9663" s="294"/>
      <c r="E9663" s="294"/>
      <c r="F9663" s="294"/>
    </row>
    <row r="9664">
      <c r="A9664" s="294" t="s">
        <v>27705</v>
      </c>
      <c r="B9664" s="294"/>
      <c r="C9664" s="294"/>
      <c r="D9664" s="294"/>
      <c r="E9664" s="294"/>
      <c r="F9664" s="294"/>
    </row>
    <row r="9665">
      <c r="A9665" s="294" t="s">
        <v>21314</v>
      </c>
      <c r="B9665" s="294"/>
      <c r="C9665" s="294"/>
      <c r="D9665" s="294"/>
      <c r="E9665" s="294"/>
      <c r="F9665" s="294"/>
    </row>
    <row r="9666">
      <c r="A9666" s="294" t="s">
        <v>27707</v>
      </c>
      <c r="B9666" s="294"/>
      <c r="C9666" s="294"/>
      <c r="D9666" s="294"/>
      <c r="E9666" s="294"/>
      <c r="F9666" s="294"/>
    </row>
    <row r="9667">
      <c r="A9667" s="294"/>
      <c r="B9667" s="294"/>
      <c r="C9667" s="294"/>
      <c r="D9667" s="294"/>
      <c r="E9667" s="294"/>
      <c r="F9667" s="294"/>
    </row>
    <row r="9668">
      <c r="A9668" s="294"/>
      <c r="B9668" s="294"/>
      <c r="C9668" s="294"/>
      <c r="D9668" s="294"/>
      <c r="E9668" s="294"/>
      <c r="F9668" s="294"/>
    </row>
    <row r="9669">
      <c r="A9669" s="294"/>
      <c r="B9669" s="294"/>
      <c r="C9669" s="294"/>
      <c r="D9669" s="294"/>
      <c r="E9669" s="294"/>
      <c r="F9669" s="294"/>
    </row>
    <row r="9670">
      <c r="A9670" s="294" t="s">
        <v>27742</v>
      </c>
      <c r="B9670" s="294"/>
      <c r="C9670" s="294"/>
      <c r="D9670" s="294"/>
      <c r="E9670" s="294"/>
      <c r="F9670" s="294"/>
    </row>
    <row r="9671">
      <c r="A9671" s="294"/>
      <c r="B9671" s="294"/>
      <c r="C9671" s="294"/>
      <c r="D9671" s="294"/>
      <c r="E9671" s="294"/>
      <c r="F9671" s="294"/>
    </row>
    <row r="9672">
      <c r="A9672" s="294" t="s">
        <v>27743</v>
      </c>
      <c r="B9672" s="294"/>
      <c r="C9672" s="294"/>
      <c r="D9672" s="294"/>
      <c r="E9672" s="294"/>
      <c r="F9672" s="294"/>
    </row>
    <row r="9673">
      <c r="A9673" s="294" t="s">
        <v>27744</v>
      </c>
      <c r="B9673" s="294"/>
      <c r="C9673" s="294"/>
      <c r="D9673" s="294"/>
      <c r="E9673" s="294"/>
      <c r="F9673" s="294"/>
    </row>
    <row r="9674">
      <c r="A9674" s="294" t="s">
        <v>27745</v>
      </c>
      <c r="B9674" s="294"/>
      <c r="C9674" s="294"/>
      <c r="D9674" s="294"/>
      <c r="E9674" s="294"/>
      <c r="F9674" s="294"/>
    </row>
    <row r="9675">
      <c r="A9675" s="294" t="s">
        <v>27746</v>
      </c>
      <c r="B9675" s="294"/>
      <c r="C9675" s="294"/>
      <c r="D9675" s="294"/>
      <c r="E9675" s="294"/>
      <c r="F9675" s="294"/>
    </row>
    <row r="9676">
      <c r="A9676" s="294" t="s">
        <v>27747</v>
      </c>
      <c r="B9676" s="294"/>
      <c r="C9676" s="294"/>
      <c r="D9676" s="294"/>
      <c r="E9676" s="294"/>
      <c r="F9676" s="294"/>
    </row>
    <row r="9677">
      <c r="A9677" s="294" t="s">
        <v>27748</v>
      </c>
      <c r="B9677" s="294"/>
      <c r="C9677" s="294"/>
      <c r="D9677" s="294"/>
      <c r="E9677" s="294"/>
      <c r="F9677" s="294"/>
    </row>
    <row r="9678">
      <c r="A9678" s="294" t="s">
        <v>27749</v>
      </c>
      <c r="B9678" s="294"/>
      <c r="C9678" s="294"/>
      <c r="D9678" s="294"/>
      <c r="E9678" s="294"/>
      <c r="F9678" s="294"/>
    </row>
    <row r="9679">
      <c r="A9679" s="294" t="s">
        <v>27750</v>
      </c>
      <c r="B9679" s="294"/>
      <c r="C9679" s="294"/>
      <c r="D9679" s="294"/>
      <c r="E9679" s="294"/>
      <c r="F9679" s="294"/>
    </row>
    <row r="9680">
      <c r="A9680" s="294" t="s">
        <v>27751</v>
      </c>
      <c r="B9680" s="294"/>
      <c r="C9680" s="294"/>
      <c r="D9680" s="294"/>
      <c r="E9680" s="294"/>
      <c r="F9680" s="294"/>
    </row>
    <row r="9681">
      <c r="A9681" s="294" t="s">
        <v>27752</v>
      </c>
      <c r="B9681" s="294"/>
      <c r="C9681" s="294"/>
      <c r="D9681" s="294"/>
      <c r="E9681" s="294"/>
      <c r="F9681" s="294"/>
    </row>
    <row r="9682">
      <c r="A9682" s="294"/>
      <c r="B9682" s="294"/>
      <c r="C9682" s="294"/>
      <c r="D9682" s="294"/>
      <c r="E9682" s="294"/>
      <c r="F9682" s="294"/>
    </row>
    <row r="9683">
      <c r="A9683" s="294" t="s">
        <v>27753</v>
      </c>
      <c r="B9683" s="294"/>
      <c r="C9683" s="294"/>
      <c r="D9683" s="294"/>
      <c r="E9683" s="294"/>
      <c r="F9683" s="294"/>
    </row>
    <row r="9684">
      <c r="A9684" s="294" t="s">
        <v>26065</v>
      </c>
      <c r="B9684" s="294"/>
      <c r="C9684" s="294"/>
      <c r="D9684" s="294"/>
      <c r="E9684" s="294"/>
      <c r="F9684" s="294"/>
    </row>
    <row r="9685">
      <c r="A9685" s="294"/>
      <c r="B9685" s="294"/>
      <c r="C9685" s="294"/>
      <c r="D9685" s="294"/>
      <c r="E9685" s="294"/>
      <c r="F9685" s="294"/>
    </row>
    <row r="9686">
      <c r="A9686" s="294" t="s">
        <v>27754</v>
      </c>
      <c r="B9686" s="294"/>
      <c r="C9686" s="294"/>
      <c r="D9686" s="294"/>
      <c r="E9686" s="294"/>
      <c r="F9686" s="294"/>
    </row>
    <row r="9687">
      <c r="A9687" s="294" t="s">
        <v>27755</v>
      </c>
      <c r="B9687" s="294"/>
      <c r="C9687" s="294"/>
      <c r="D9687" s="294"/>
      <c r="E9687" s="294"/>
      <c r="F9687" s="294"/>
    </row>
    <row r="9688">
      <c r="A9688" s="294" t="s">
        <v>27756</v>
      </c>
      <c r="B9688" s="294"/>
      <c r="C9688" s="294"/>
      <c r="D9688" s="294"/>
      <c r="E9688" s="294"/>
      <c r="F9688" s="294"/>
    </row>
    <row r="9689">
      <c r="A9689" s="294"/>
      <c r="B9689" s="294"/>
      <c r="C9689" s="294"/>
      <c r="D9689" s="294"/>
      <c r="E9689" s="294"/>
      <c r="F9689" s="294"/>
    </row>
    <row r="9690">
      <c r="A9690" s="294" t="s">
        <v>27757</v>
      </c>
      <c r="B9690" s="294"/>
      <c r="C9690" s="294"/>
      <c r="D9690" s="294"/>
      <c r="E9690" s="294"/>
      <c r="F9690" s="294"/>
    </row>
    <row r="9691">
      <c r="A9691" s="294"/>
      <c r="B9691" s="294"/>
      <c r="C9691" s="294"/>
      <c r="D9691" s="294"/>
      <c r="E9691" s="294"/>
      <c r="F9691" s="294"/>
    </row>
    <row r="9692">
      <c r="A9692" s="294"/>
      <c r="B9692" s="294"/>
      <c r="C9692" s="294"/>
      <c r="D9692" s="294"/>
      <c r="E9692" s="294"/>
      <c r="F9692" s="294"/>
    </row>
    <row r="9693">
      <c r="A9693" s="294" t="s">
        <v>23311</v>
      </c>
      <c r="B9693" s="294"/>
      <c r="C9693" s="294"/>
      <c r="D9693" s="294"/>
      <c r="E9693" s="294"/>
      <c r="F9693" s="294"/>
    </row>
    <row r="9694">
      <c r="A9694" s="294"/>
      <c r="B9694" s="294"/>
      <c r="C9694" s="294"/>
      <c r="D9694" s="294"/>
      <c r="E9694" s="294"/>
      <c r="F9694" s="294"/>
    </row>
    <row r="9695">
      <c r="A9695" s="294" t="s">
        <v>27758</v>
      </c>
      <c r="B9695" s="294"/>
      <c r="C9695" s="294"/>
      <c r="D9695" s="294"/>
      <c r="E9695" s="294"/>
      <c r="F9695" s="294"/>
    </row>
    <row r="9696">
      <c r="A9696" s="294" t="s">
        <v>27759</v>
      </c>
      <c r="B9696" s="294"/>
      <c r="C9696" s="294"/>
      <c r="D9696" s="294"/>
      <c r="E9696" s="294"/>
      <c r="F9696" s="294"/>
    </row>
    <row r="9697">
      <c r="A9697" s="294" t="s">
        <v>27760</v>
      </c>
      <c r="B9697" s="294"/>
      <c r="C9697" s="294"/>
      <c r="D9697" s="294"/>
      <c r="E9697" s="294"/>
      <c r="F9697" s="294"/>
    </row>
    <row r="9698">
      <c r="A9698" s="294" t="s">
        <v>27761</v>
      </c>
      <c r="B9698" s="294"/>
      <c r="C9698" s="294"/>
      <c r="D9698" s="294"/>
      <c r="E9698" s="294"/>
      <c r="F9698" s="294"/>
    </row>
    <row r="9699">
      <c r="A9699" s="294" t="s">
        <v>27762</v>
      </c>
      <c r="B9699" s="294"/>
      <c r="C9699" s="294"/>
      <c r="D9699" s="294"/>
      <c r="E9699" s="294"/>
      <c r="F9699" s="294"/>
    </row>
    <row r="9700">
      <c r="A9700" s="294" t="s">
        <v>27763</v>
      </c>
      <c r="B9700" s="294"/>
      <c r="C9700" s="294"/>
      <c r="D9700" s="294"/>
      <c r="E9700" s="294"/>
      <c r="F9700" s="294"/>
    </row>
    <row r="9701">
      <c r="A9701" s="294" t="s">
        <v>27764</v>
      </c>
      <c r="B9701" s="294"/>
      <c r="C9701" s="294"/>
      <c r="D9701" s="294"/>
      <c r="E9701" s="294"/>
      <c r="F9701" s="294"/>
    </row>
    <row r="9702">
      <c r="A9702" s="294"/>
      <c r="B9702" s="294"/>
      <c r="C9702" s="294"/>
      <c r="D9702" s="294"/>
      <c r="E9702" s="294"/>
      <c r="F9702" s="294"/>
    </row>
    <row r="9703">
      <c r="A9703" s="294" t="s">
        <v>25653</v>
      </c>
      <c r="B9703" s="294"/>
      <c r="C9703" s="294"/>
      <c r="D9703" s="294"/>
      <c r="E9703" s="294"/>
      <c r="F9703" s="294"/>
    </row>
    <row r="9704">
      <c r="A9704" s="294" t="s">
        <v>23767</v>
      </c>
      <c r="B9704" s="294"/>
      <c r="C9704" s="294"/>
      <c r="D9704" s="294"/>
      <c r="E9704" s="294"/>
      <c r="F9704" s="294"/>
    </row>
    <row r="9705">
      <c r="A9705" s="294"/>
      <c r="B9705" s="294"/>
      <c r="C9705" s="294"/>
      <c r="D9705" s="294"/>
      <c r="E9705" s="294"/>
      <c r="F9705" s="294"/>
    </row>
    <row r="9706">
      <c r="A9706" s="294" t="s">
        <v>27765</v>
      </c>
      <c r="B9706" s="294"/>
      <c r="C9706" s="294"/>
      <c r="D9706" s="294"/>
      <c r="E9706" s="294"/>
      <c r="F9706" s="294"/>
    </row>
    <row r="9707">
      <c r="A9707" s="294" t="s">
        <v>27766</v>
      </c>
      <c r="B9707" s="294"/>
      <c r="C9707" s="294"/>
      <c r="D9707" s="294"/>
      <c r="E9707" s="294"/>
      <c r="F9707" s="294"/>
    </row>
    <row r="9708">
      <c r="A9708" s="294" t="s">
        <v>27767</v>
      </c>
      <c r="B9708" s="294"/>
      <c r="C9708" s="294"/>
      <c r="D9708" s="294"/>
      <c r="E9708" s="294"/>
      <c r="F9708" s="294"/>
    </row>
    <row r="9709">
      <c r="A9709" s="294" t="s">
        <v>27768</v>
      </c>
      <c r="B9709" s="294"/>
      <c r="C9709" s="294"/>
      <c r="D9709" s="294"/>
      <c r="E9709" s="294"/>
      <c r="F9709" s="294"/>
    </row>
    <row r="9710">
      <c r="A9710" s="294"/>
      <c r="B9710" s="294"/>
      <c r="C9710" s="294"/>
      <c r="D9710" s="294"/>
      <c r="E9710" s="294"/>
      <c r="F9710" s="294"/>
    </row>
    <row r="9711">
      <c r="A9711" s="294"/>
      <c r="B9711" s="294"/>
      <c r="C9711" s="294"/>
      <c r="D9711" s="294"/>
      <c r="E9711" s="294"/>
      <c r="F9711" s="294"/>
    </row>
    <row r="9712">
      <c r="A9712" s="294" t="s">
        <v>23201</v>
      </c>
      <c r="B9712" s="294"/>
      <c r="C9712" s="294"/>
      <c r="D9712" s="294"/>
      <c r="E9712" s="294"/>
      <c r="F9712" s="294"/>
    </row>
    <row r="9713">
      <c r="A9713" s="294" t="s">
        <v>23772</v>
      </c>
      <c r="B9713" s="294"/>
      <c r="C9713" s="294"/>
      <c r="D9713" s="294"/>
      <c r="E9713" s="294"/>
      <c r="F9713" s="294"/>
    </row>
    <row r="9714">
      <c r="A9714" s="294"/>
      <c r="B9714" s="294"/>
      <c r="C9714" s="294"/>
      <c r="D9714" s="294"/>
      <c r="E9714" s="294"/>
      <c r="F9714" s="294"/>
    </row>
    <row r="9715">
      <c r="A9715" s="294" t="s">
        <v>27769</v>
      </c>
      <c r="B9715" s="294"/>
      <c r="C9715" s="294"/>
      <c r="D9715" s="294"/>
      <c r="E9715" s="294"/>
      <c r="F9715" s="294"/>
    </row>
    <row r="9716">
      <c r="A9716" s="294" t="s">
        <v>27770</v>
      </c>
      <c r="B9716" s="294"/>
      <c r="C9716" s="294"/>
      <c r="D9716" s="294"/>
      <c r="E9716" s="294"/>
      <c r="F9716" s="294"/>
    </row>
    <row r="9717">
      <c r="A9717" s="294" t="s">
        <v>27771</v>
      </c>
      <c r="B9717" s="294"/>
      <c r="C9717" s="294"/>
      <c r="D9717" s="294"/>
      <c r="E9717" s="294"/>
      <c r="F9717" s="294"/>
    </row>
    <row r="9718">
      <c r="A9718" s="294" t="s">
        <v>27772</v>
      </c>
      <c r="B9718" s="294"/>
      <c r="C9718" s="294"/>
      <c r="D9718" s="294"/>
      <c r="E9718" s="294"/>
      <c r="F9718" s="294"/>
    </row>
    <row r="9719">
      <c r="A9719" s="294"/>
      <c r="B9719" s="294"/>
      <c r="C9719" s="294"/>
      <c r="D9719" s="294"/>
      <c r="E9719" s="294"/>
      <c r="F9719" s="294"/>
    </row>
    <row r="9720">
      <c r="A9720" s="294"/>
      <c r="B9720" s="294"/>
      <c r="C9720" s="294"/>
      <c r="D9720" s="294"/>
      <c r="E9720" s="294"/>
      <c r="F9720" s="294"/>
    </row>
    <row r="9721">
      <c r="A9721" s="294" t="s">
        <v>23776</v>
      </c>
      <c r="B9721" s="294"/>
      <c r="C9721" s="294"/>
      <c r="D9721" s="294"/>
      <c r="E9721" s="294"/>
      <c r="F9721" s="294"/>
    </row>
    <row r="9722">
      <c r="A9722" s="294" t="s">
        <v>27773</v>
      </c>
      <c r="B9722" s="294"/>
      <c r="C9722" s="294"/>
      <c r="D9722" s="294"/>
      <c r="E9722" s="294"/>
      <c r="F9722" s="294"/>
    </row>
    <row r="9723">
      <c r="A9723" s="294"/>
      <c r="B9723" s="294"/>
      <c r="C9723" s="294"/>
      <c r="D9723" s="294"/>
      <c r="E9723" s="294"/>
      <c r="F9723" s="294"/>
    </row>
    <row r="9724">
      <c r="A9724" s="294" t="s">
        <v>27774</v>
      </c>
      <c r="B9724" s="294"/>
      <c r="C9724" s="294"/>
      <c r="D9724" s="294"/>
      <c r="E9724" s="294"/>
      <c r="F9724" s="294"/>
    </row>
    <row r="9725">
      <c r="A9725" s="294" t="s">
        <v>27775</v>
      </c>
      <c r="B9725" s="294"/>
      <c r="C9725" s="294"/>
      <c r="D9725" s="294"/>
      <c r="E9725" s="294"/>
      <c r="F9725" s="294"/>
    </row>
    <row r="9726">
      <c r="A9726" s="294" t="s">
        <v>27776</v>
      </c>
      <c r="B9726" s="294"/>
      <c r="C9726" s="294"/>
      <c r="D9726" s="294"/>
      <c r="E9726" s="294"/>
      <c r="F9726" s="294"/>
    </row>
    <row r="9727">
      <c r="A9727" s="294" t="s">
        <v>27777</v>
      </c>
      <c r="B9727" s="294"/>
      <c r="C9727" s="294"/>
      <c r="D9727" s="294"/>
      <c r="E9727" s="294"/>
      <c r="F9727" s="294"/>
    </row>
    <row r="9728">
      <c r="A9728" s="294" t="s">
        <v>27778</v>
      </c>
      <c r="B9728" s="294"/>
      <c r="C9728" s="294"/>
      <c r="D9728" s="294"/>
      <c r="E9728" s="294"/>
      <c r="F9728" s="294"/>
    </row>
    <row r="9729">
      <c r="A9729" s="294" t="s">
        <v>27779</v>
      </c>
      <c r="B9729" s="294"/>
      <c r="C9729" s="294"/>
      <c r="D9729" s="294"/>
      <c r="E9729" s="294"/>
      <c r="F9729" s="294"/>
    </row>
    <row r="9730">
      <c r="A9730" s="294" t="s">
        <v>27780</v>
      </c>
      <c r="B9730" s="294"/>
      <c r="C9730" s="294"/>
      <c r="D9730" s="294"/>
      <c r="E9730" s="294"/>
      <c r="F9730" s="294"/>
    </row>
    <row r="9731">
      <c r="A9731" s="294" t="s">
        <v>27781</v>
      </c>
      <c r="B9731" s="294"/>
      <c r="C9731" s="294"/>
      <c r="D9731" s="294"/>
      <c r="E9731" s="294"/>
      <c r="F9731" s="294"/>
    </row>
    <row r="9732">
      <c r="A9732" s="294" t="s">
        <v>27782</v>
      </c>
      <c r="B9732" s="294"/>
      <c r="C9732" s="294"/>
      <c r="D9732" s="294"/>
      <c r="E9732" s="294"/>
      <c r="F9732" s="294"/>
    </row>
    <row r="9733">
      <c r="A9733" s="294" t="s">
        <v>27783</v>
      </c>
      <c r="B9733" s="294"/>
      <c r="C9733" s="294"/>
      <c r="D9733" s="294"/>
      <c r="E9733" s="294"/>
      <c r="F9733" s="294"/>
    </row>
    <row r="9734">
      <c r="A9734" s="294" t="s">
        <v>27784</v>
      </c>
      <c r="B9734" s="294"/>
      <c r="C9734" s="294"/>
      <c r="D9734" s="294"/>
      <c r="E9734" s="294"/>
      <c r="F9734" s="294"/>
    </row>
    <row r="9735">
      <c r="A9735" s="294" t="s">
        <v>27785</v>
      </c>
      <c r="B9735" s="294"/>
      <c r="C9735" s="294"/>
      <c r="D9735" s="294"/>
      <c r="E9735" s="294"/>
      <c r="F9735" s="294"/>
    </row>
    <row r="9736">
      <c r="A9736" s="294" t="s">
        <v>27786</v>
      </c>
      <c r="B9736" s="294"/>
      <c r="C9736" s="294"/>
      <c r="D9736" s="294"/>
      <c r="E9736" s="294"/>
      <c r="F9736" s="294"/>
    </row>
    <row r="9737">
      <c r="A9737" s="294"/>
      <c r="B9737" s="294"/>
      <c r="C9737" s="294"/>
      <c r="D9737" s="294"/>
      <c r="E9737" s="294"/>
      <c r="F9737" s="294"/>
    </row>
    <row r="9738">
      <c r="A9738" s="294" t="s">
        <v>21312</v>
      </c>
      <c r="B9738" s="294"/>
      <c r="C9738" s="294"/>
      <c r="D9738" s="294"/>
      <c r="E9738" s="294"/>
      <c r="F9738" s="294"/>
    </row>
    <row r="9739">
      <c r="A9739" s="294" t="s">
        <v>27787</v>
      </c>
      <c r="B9739" s="294"/>
      <c r="C9739" s="294"/>
      <c r="D9739" s="294"/>
      <c r="E9739" s="294"/>
      <c r="F9739" s="294"/>
    </row>
    <row r="9740">
      <c r="A9740" s="294" t="s">
        <v>22706</v>
      </c>
      <c r="B9740" s="294"/>
      <c r="C9740" s="294"/>
      <c r="D9740" s="294"/>
      <c r="E9740" s="294"/>
      <c r="F9740" s="294"/>
    </row>
    <row r="9741">
      <c r="A9741" s="294" t="s">
        <v>27788</v>
      </c>
      <c r="B9741" s="294"/>
      <c r="C9741" s="294"/>
      <c r="D9741" s="294"/>
      <c r="E9741" s="294"/>
      <c r="F9741" s="294"/>
    </row>
    <row r="9742">
      <c r="A9742" s="294"/>
      <c r="B9742" s="294"/>
      <c r="C9742" s="294"/>
      <c r="D9742" s="294"/>
      <c r="E9742" s="294"/>
      <c r="F9742" s="294"/>
    </row>
    <row r="9743">
      <c r="A9743" s="294" t="s">
        <v>23228</v>
      </c>
      <c r="B9743" s="294"/>
      <c r="C9743" s="294"/>
      <c r="D9743" s="294"/>
      <c r="E9743" s="294"/>
      <c r="F9743" s="294"/>
    </row>
    <row r="9744">
      <c r="A9744" s="294" t="s">
        <v>26296</v>
      </c>
      <c r="B9744" s="294"/>
      <c r="C9744" s="294"/>
      <c r="D9744" s="294"/>
      <c r="E9744" s="294"/>
      <c r="F9744" s="294"/>
    </row>
    <row r="9745">
      <c r="A9745" s="294"/>
      <c r="B9745" s="294"/>
      <c r="C9745" s="294"/>
      <c r="D9745" s="294"/>
      <c r="E9745" s="294"/>
      <c r="F9745" s="294"/>
    </row>
    <row r="9746">
      <c r="A9746" s="294" t="s">
        <v>27789</v>
      </c>
      <c r="B9746" s="294"/>
      <c r="C9746" s="294"/>
      <c r="D9746" s="294"/>
      <c r="E9746" s="294"/>
      <c r="F9746" s="294"/>
    </row>
    <row r="9747">
      <c r="A9747" s="294" t="s">
        <v>27790</v>
      </c>
      <c r="B9747" s="294"/>
      <c r="C9747" s="294"/>
      <c r="D9747" s="294"/>
      <c r="E9747" s="294"/>
      <c r="F9747" s="294"/>
    </row>
    <row r="9748">
      <c r="A9748" s="294" t="s">
        <v>27791</v>
      </c>
      <c r="B9748" s="294"/>
      <c r="C9748" s="294"/>
      <c r="D9748" s="294"/>
      <c r="E9748" s="294"/>
      <c r="F9748" s="294"/>
    </row>
    <row r="9749">
      <c r="A9749" s="294" t="s">
        <v>27792</v>
      </c>
      <c r="B9749" s="294"/>
      <c r="C9749" s="294"/>
      <c r="D9749" s="294"/>
      <c r="E9749" s="294"/>
      <c r="F9749" s="294"/>
    </row>
    <row r="9750">
      <c r="A9750" s="294" t="s">
        <v>27793</v>
      </c>
      <c r="B9750" s="294"/>
      <c r="C9750" s="294"/>
      <c r="D9750" s="294"/>
      <c r="E9750" s="294"/>
      <c r="F9750" s="294"/>
    </row>
    <row r="9751">
      <c r="A9751" s="294" t="s">
        <v>27794</v>
      </c>
      <c r="B9751" s="294"/>
      <c r="C9751" s="294"/>
      <c r="D9751" s="294"/>
      <c r="E9751" s="294"/>
      <c r="F9751" s="294"/>
    </row>
    <row r="9752">
      <c r="A9752" s="294" t="s">
        <v>27795</v>
      </c>
      <c r="B9752" s="294"/>
      <c r="C9752" s="294"/>
      <c r="D9752" s="294"/>
      <c r="E9752" s="294"/>
      <c r="F9752" s="294"/>
    </row>
    <row r="9753">
      <c r="A9753" s="294"/>
      <c r="B9753" s="294"/>
      <c r="C9753" s="294"/>
      <c r="D9753" s="294"/>
      <c r="E9753" s="294"/>
      <c r="F9753" s="294"/>
    </row>
    <row r="9754">
      <c r="A9754" s="294" t="s">
        <v>23703</v>
      </c>
      <c r="B9754" s="294"/>
      <c r="C9754" s="294"/>
      <c r="D9754" s="294"/>
      <c r="E9754" s="294"/>
      <c r="F9754" s="294"/>
    </row>
    <row r="9755">
      <c r="A9755" s="294" t="s">
        <v>27629</v>
      </c>
      <c r="B9755" s="294"/>
      <c r="C9755" s="294"/>
      <c r="D9755" s="294"/>
      <c r="E9755" s="294"/>
      <c r="F9755" s="294"/>
    </row>
    <row r="9756">
      <c r="A9756" s="294"/>
      <c r="B9756" s="294"/>
      <c r="C9756" s="294"/>
      <c r="D9756" s="294"/>
      <c r="E9756" s="294"/>
      <c r="F9756" s="294"/>
    </row>
    <row r="9757">
      <c r="A9757" s="294" t="s">
        <v>27796</v>
      </c>
      <c r="B9757" s="294"/>
      <c r="C9757" s="294"/>
      <c r="D9757" s="294"/>
      <c r="E9757" s="294"/>
      <c r="F9757" s="294"/>
    </row>
    <row r="9758">
      <c r="A9758" s="294" t="s">
        <v>27797</v>
      </c>
      <c r="B9758" s="294"/>
      <c r="C9758" s="294"/>
      <c r="D9758" s="294"/>
      <c r="E9758" s="294"/>
      <c r="F9758" s="294"/>
    </row>
    <row r="9759">
      <c r="A9759" s="294" t="s">
        <v>27798</v>
      </c>
      <c r="B9759" s="294"/>
      <c r="C9759" s="294"/>
      <c r="D9759" s="294"/>
      <c r="E9759" s="294"/>
      <c r="F9759" s="294"/>
    </row>
    <row r="9760">
      <c r="A9760" s="294" t="s">
        <v>27799</v>
      </c>
      <c r="B9760" s="294"/>
      <c r="C9760" s="294"/>
      <c r="D9760" s="294"/>
      <c r="E9760" s="294"/>
      <c r="F9760" s="294"/>
    </row>
    <row r="9761">
      <c r="A9761" s="294"/>
      <c r="B9761" s="294"/>
      <c r="C9761" s="294"/>
      <c r="D9761" s="294"/>
      <c r="E9761" s="294"/>
      <c r="F9761" s="294"/>
    </row>
    <row r="9762">
      <c r="A9762" s="294" t="s">
        <v>21945</v>
      </c>
      <c r="B9762" s="294"/>
      <c r="C9762" s="294"/>
      <c r="D9762" s="294"/>
      <c r="E9762" s="294"/>
      <c r="F9762" s="294"/>
    </row>
    <row r="9763">
      <c r="A9763" s="294" t="s">
        <v>26884</v>
      </c>
      <c r="B9763" s="294"/>
      <c r="C9763" s="294"/>
      <c r="D9763" s="294"/>
      <c r="E9763" s="294"/>
      <c r="F9763" s="294"/>
    </row>
    <row r="9764">
      <c r="A9764" s="294"/>
      <c r="B9764" s="294"/>
      <c r="C9764" s="294"/>
      <c r="D9764" s="294"/>
      <c r="E9764" s="294"/>
      <c r="F9764" s="294"/>
    </row>
    <row r="9765">
      <c r="A9765" s="294" t="s">
        <v>27800</v>
      </c>
      <c r="B9765" s="294"/>
      <c r="C9765" s="294"/>
      <c r="D9765" s="294"/>
      <c r="E9765" s="294"/>
      <c r="F9765" s="294"/>
    </row>
    <row r="9766">
      <c r="A9766" s="294" t="s">
        <v>27801</v>
      </c>
      <c r="B9766" s="294"/>
      <c r="C9766" s="294"/>
      <c r="D9766" s="294"/>
      <c r="E9766" s="294"/>
      <c r="F9766" s="294"/>
    </row>
    <row r="9767">
      <c r="A9767" s="294" t="s">
        <v>27802</v>
      </c>
      <c r="B9767" s="294"/>
      <c r="C9767" s="294"/>
      <c r="D9767" s="294"/>
      <c r="E9767" s="294"/>
      <c r="F9767" s="294"/>
    </row>
    <row r="9768">
      <c r="A9768" s="294"/>
      <c r="B9768" s="294"/>
      <c r="C9768" s="294"/>
      <c r="D9768" s="294"/>
      <c r="E9768" s="294"/>
      <c r="F9768" s="294"/>
    </row>
    <row r="9769">
      <c r="A9769" s="294"/>
      <c r="B9769" s="294"/>
      <c r="C9769" s="294"/>
      <c r="D9769" s="294"/>
      <c r="E9769" s="294"/>
      <c r="F9769" s="294"/>
    </row>
    <row r="9770">
      <c r="A9770" s="294" t="s">
        <v>21401</v>
      </c>
      <c r="B9770" s="294"/>
      <c r="C9770" s="294"/>
      <c r="D9770" s="294"/>
      <c r="E9770" s="294"/>
      <c r="F9770" s="294"/>
    </row>
    <row r="9771">
      <c r="A9771" s="294"/>
      <c r="B9771" s="294"/>
      <c r="C9771" s="294"/>
      <c r="D9771" s="294"/>
      <c r="E9771" s="294"/>
      <c r="F9771" s="294"/>
    </row>
    <row r="9772">
      <c r="A9772" s="294" t="s">
        <v>27803</v>
      </c>
      <c r="B9772" s="294"/>
      <c r="C9772" s="294"/>
      <c r="D9772" s="294"/>
      <c r="E9772" s="294"/>
      <c r="F9772" s="294"/>
    </row>
    <row r="9773">
      <c r="A9773" s="294" t="s">
        <v>27804</v>
      </c>
      <c r="B9773" s="294"/>
      <c r="C9773" s="294"/>
      <c r="D9773" s="294"/>
      <c r="E9773" s="294"/>
      <c r="F9773" s="294"/>
    </row>
    <row r="9774">
      <c r="A9774" s="294" t="s">
        <v>27805</v>
      </c>
      <c r="B9774" s="294"/>
      <c r="C9774" s="294"/>
      <c r="D9774" s="294"/>
      <c r="E9774" s="294"/>
      <c r="F9774" s="294"/>
    </row>
    <row r="9775">
      <c r="A9775" s="294" t="s">
        <v>27806</v>
      </c>
      <c r="B9775" s="294"/>
      <c r="C9775" s="294"/>
      <c r="D9775" s="294"/>
      <c r="E9775" s="294"/>
      <c r="F9775" s="294"/>
    </row>
    <row r="9776">
      <c r="A9776" s="294" t="s">
        <v>27807</v>
      </c>
      <c r="B9776" s="294"/>
      <c r="C9776" s="294"/>
      <c r="D9776" s="294"/>
      <c r="E9776" s="294"/>
      <c r="F9776" s="294"/>
    </row>
    <row r="9777">
      <c r="A9777" s="294" t="s">
        <v>27808</v>
      </c>
      <c r="B9777" s="294"/>
      <c r="C9777" s="294"/>
      <c r="D9777" s="294"/>
      <c r="E9777" s="294"/>
      <c r="F9777" s="294"/>
    </row>
    <row r="9778">
      <c r="A9778" s="294"/>
      <c r="B9778" s="294"/>
      <c r="C9778" s="294"/>
      <c r="D9778" s="294"/>
      <c r="E9778" s="294"/>
      <c r="F9778" s="294"/>
    </row>
    <row r="9779">
      <c r="A9779" s="294" t="s">
        <v>21407</v>
      </c>
      <c r="B9779" s="294"/>
      <c r="C9779" s="294"/>
      <c r="D9779" s="294"/>
      <c r="E9779" s="294"/>
      <c r="F9779" s="294"/>
    </row>
    <row r="9780">
      <c r="A9780" s="294"/>
      <c r="B9780" s="294"/>
      <c r="C9780" s="294"/>
      <c r="D9780" s="294"/>
      <c r="E9780" s="294"/>
      <c r="F9780" s="294"/>
    </row>
    <row r="9781">
      <c r="A9781" s="294" t="s">
        <v>27809</v>
      </c>
      <c r="B9781" s="294"/>
      <c r="C9781" s="294"/>
      <c r="D9781" s="294"/>
      <c r="E9781" s="294"/>
      <c r="F9781" s="294"/>
    </row>
    <row r="9782">
      <c r="A9782" s="294" t="s">
        <v>23263</v>
      </c>
      <c r="B9782" s="294"/>
      <c r="C9782" s="294"/>
      <c r="D9782" s="294"/>
      <c r="E9782" s="294"/>
      <c r="F9782" s="294"/>
    </row>
    <row r="9783">
      <c r="A9783" s="294" t="s">
        <v>22906</v>
      </c>
      <c r="B9783" s="294"/>
      <c r="C9783" s="294"/>
      <c r="D9783" s="294"/>
      <c r="E9783" s="294"/>
      <c r="F9783" s="294"/>
    </row>
    <row r="9784">
      <c r="A9784" s="294" t="s">
        <v>27810</v>
      </c>
      <c r="B9784" s="294"/>
      <c r="C9784" s="294"/>
      <c r="D9784" s="294"/>
      <c r="E9784" s="294"/>
      <c r="F9784" s="294"/>
    </row>
    <row r="9785">
      <c r="A9785" s="294" t="s">
        <v>27811</v>
      </c>
      <c r="B9785" s="294"/>
      <c r="C9785" s="294"/>
      <c r="D9785" s="294"/>
      <c r="E9785" s="294"/>
      <c r="F9785" s="294"/>
    </row>
    <row r="9786">
      <c r="A9786" s="294" t="s">
        <v>27812</v>
      </c>
      <c r="B9786" s="294"/>
      <c r="C9786" s="294"/>
      <c r="D9786" s="294"/>
      <c r="E9786" s="294"/>
      <c r="F9786" s="294"/>
    </row>
    <row r="9787">
      <c r="A9787" s="294" t="s">
        <v>27813</v>
      </c>
      <c r="B9787" s="294"/>
      <c r="C9787" s="294"/>
      <c r="D9787" s="294"/>
      <c r="E9787" s="294"/>
      <c r="F9787" s="294"/>
    </row>
    <row r="9788">
      <c r="A9788" s="294" t="s">
        <v>27814</v>
      </c>
      <c r="B9788" s="294"/>
      <c r="C9788" s="294"/>
      <c r="D9788" s="294"/>
      <c r="E9788" s="294"/>
      <c r="F9788" s="294"/>
    </row>
    <row r="9789">
      <c r="A9789" s="294" t="s">
        <v>27815</v>
      </c>
      <c r="B9789" s="294"/>
      <c r="C9789" s="294"/>
      <c r="D9789" s="294"/>
      <c r="E9789" s="294"/>
      <c r="F9789" s="294"/>
    </row>
    <row r="9790">
      <c r="A9790" s="294" t="s">
        <v>27816</v>
      </c>
      <c r="B9790" s="294"/>
      <c r="C9790" s="294"/>
      <c r="D9790" s="294"/>
      <c r="E9790" s="294"/>
      <c r="F9790" s="294"/>
    </row>
    <row r="9791">
      <c r="A9791" s="294" t="s">
        <v>27817</v>
      </c>
      <c r="B9791" s="294"/>
      <c r="C9791" s="294"/>
      <c r="D9791" s="294"/>
      <c r="E9791" s="294"/>
      <c r="F9791" s="294"/>
    </row>
    <row r="9792">
      <c r="A9792" s="294" t="s">
        <v>27818</v>
      </c>
      <c r="B9792" s="294"/>
      <c r="C9792" s="294"/>
      <c r="D9792" s="294"/>
      <c r="E9792" s="294"/>
      <c r="F9792" s="294"/>
    </row>
    <row r="9793">
      <c r="A9793" s="294" t="s">
        <v>27819</v>
      </c>
      <c r="B9793" s="294"/>
      <c r="C9793" s="294"/>
      <c r="D9793" s="294"/>
      <c r="E9793" s="294"/>
      <c r="F9793" s="294"/>
    </row>
    <row r="9794">
      <c r="A9794" s="294" t="s">
        <v>27820</v>
      </c>
      <c r="B9794" s="294"/>
      <c r="C9794" s="294"/>
      <c r="D9794" s="294"/>
      <c r="E9794" s="294"/>
      <c r="F9794" s="294"/>
    </row>
    <row r="9795">
      <c r="A9795" s="294" t="s">
        <v>27821</v>
      </c>
      <c r="B9795" s="294"/>
      <c r="C9795" s="294"/>
      <c r="D9795" s="294"/>
      <c r="E9795" s="294"/>
      <c r="F9795" s="294"/>
    </row>
    <row r="9796">
      <c r="A9796" s="294"/>
      <c r="B9796" s="294"/>
      <c r="C9796" s="294"/>
      <c r="D9796" s="294"/>
      <c r="E9796" s="294"/>
      <c r="F9796" s="294"/>
    </row>
    <row r="9797">
      <c r="A9797" s="294" t="s">
        <v>21304</v>
      </c>
      <c r="B9797" s="294"/>
      <c r="C9797" s="294"/>
      <c r="D9797" s="294"/>
      <c r="E9797" s="294"/>
      <c r="F9797" s="294"/>
    </row>
    <row r="9798">
      <c r="A9798" s="294"/>
      <c r="B9798" s="294"/>
      <c r="C9798" s="294"/>
      <c r="D9798" s="294"/>
      <c r="E9798" s="294"/>
      <c r="F9798" s="294"/>
    </row>
    <row r="9799">
      <c r="A9799" s="294" t="s">
        <v>27822</v>
      </c>
      <c r="B9799" s="294"/>
      <c r="C9799" s="294"/>
      <c r="D9799" s="294"/>
      <c r="E9799" s="294"/>
      <c r="F9799" s="294"/>
    </row>
    <row r="9800">
      <c r="A9800" s="294" t="s">
        <v>27823</v>
      </c>
      <c r="B9800" s="294"/>
      <c r="C9800" s="294"/>
      <c r="D9800" s="294"/>
      <c r="E9800" s="294"/>
      <c r="F9800" s="294"/>
    </row>
    <row r="9801">
      <c r="A9801" s="294" t="s">
        <v>27824</v>
      </c>
      <c r="B9801" s="294"/>
      <c r="C9801" s="294"/>
      <c r="D9801" s="294"/>
      <c r="E9801" s="294"/>
      <c r="F9801" s="294"/>
    </row>
    <row r="9802">
      <c r="A9802" s="294" t="s">
        <v>27825</v>
      </c>
      <c r="B9802" s="294"/>
      <c r="C9802" s="294"/>
      <c r="D9802" s="294"/>
      <c r="E9802" s="294"/>
      <c r="F9802" s="294"/>
    </row>
    <row r="9803">
      <c r="A9803" s="294" t="s">
        <v>27826</v>
      </c>
      <c r="B9803" s="294"/>
      <c r="C9803" s="294"/>
      <c r="D9803" s="294"/>
      <c r="E9803" s="294"/>
      <c r="F9803" s="294"/>
    </row>
    <row r="9804">
      <c r="A9804" s="294" t="s">
        <v>27827</v>
      </c>
      <c r="B9804" s="294"/>
      <c r="C9804" s="294"/>
      <c r="D9804" s="294"/>
      <c r="E9804" s="294"/>
      <c r="F9804" s="294"/>
    </row>
    <row r="9805">
      <c r="A9805" s="294" t="s">
        <v>27828</v>
      </c>
      <c r="B9805" s="294"/>
      <c r="C9805" s="294"/>
      <c r="D9805" s="294"/>
      <c r="E9805" s="294"/>
      <c r="F9805" s="294"/>
    </row>
    <row r="9806">
      <c r="A9806" s="294" t="s">
        <v>27829</v>
      </c>
      <c r="B9806" s="294"/>
      <c r="C9806" s="294"/>
      <c r="D9806" s="294"/>
      <c r="E9806" s="294"/>
      <c r="F9806" s="294"/>
    </row>
    <row r="9807">
      <c r="A9807" s="294" t="s">
        <v>27830</v>
      </c>
      <c r="B9807" s="294"/>
      <c r="C9807" s="294"/>
      <c r="D9807" s="294"/>
      <c r="E9807" s="294"/>
      <c r="F9807" s="294"/>
    </row>
    <row r="9808">
      <c r="A9808" s="294" t="s">
        <v>27831</v>
      </c>
      <c r="B9808" s="294"/>
      <c r="C9808" s="294"/>
      <c r="D9808" s="294"/>
      <c r="E9808" s="294"/>
      <c r="F9808" s="294"/>
    </row>
    <row r="9809">
      <c r="A9809" s="294"/>
      <c r="B9809" s="294"/>
      <c r="C9809" s="294"/>
      <c r="D9809" s="294"/>
      <c r="E9809" s="294"/>
      <c r="F9809" s="294"/>
    </row>
    <row r="9810">
      <c r="A9810" s="294" t="s">
        <v>21312</v>
      </c>
      <c r="B9810" s="294"/>
      <c r="C9810" s="294"/>
      <c r="D9810" s="294"/>
      <c r="E9810" s="294"/>
      <c r="F9810" s="294"/>
    </row>
    <row r="9811">
      <c r="A9811" s="294" t="s">
        <v>27787</v>
      </c>
      <c r="B9811" s="294"/>
      <c r="C9811" s="294"/>
      <c r="D9811" s="294"/>
      <c r="E9811" s="294"/>
      <c r="F9811" s="294"/>
    </row>
    <row r="9812">
      <c r="A9812" s="294" t="s">
        <v>21788</v>
      </c>
      <c r="B9812" s="294"/>
      <c r="C9812" s="294"/>
      <c r="D9812" s="294"/>
      <c r="E9812" s="294"/>
      <c r="F9812" s="294"/>
    </row>
    <row r="9813">
      <c r="A9813" s="294" t="s">
        <v>27788</v>
      </c>
      <c r="B9813" s="294"/>
      <c r="C9813" s="294"/>
      <c r="D9813" s="294"/>
      <c r="E9813" s="294"/>
      <c r="F9813" s="294"/>
    </row>
    <row r="9814">
      <c r="A9814" s="294"/>
      <c r="B9814" s="294"/>
      <c r="C9814" s="294"/>
      <c r="D9814" s="294"/>
      <c r="E9814" s="294"/>
      <c r="F9814" s="294"/>
    </row>
    <row r="9815">
      <c r="A9815" s="294"/>
      <c r="B9815" s="294"/>
      <c r="C9815" s="294"/>
      <c r="D9815" s="294"/>
      <c r="E9815" s="294"/>
      <c r="F9815" s="294"/>
    </row>
    <row r="9816">
      <c r="A9816" s="294"/>
      <c r="B9816" s="294"/>
      <c r="C9816" s="294"/>
      <c r="D9816" s="294"/>
      <c r="E9816" s="294"/>
      <c r="F9816" s="294"/>
    </row>
    <row r="9817">
      <c r="A9817" s="294" t="s">
        <v>21429</v>
      </c>
      <c r="B9817" s="294"/>
      <c r="C9817" s="294"/>
      <c r="D9817" s="294"/>
      <c r="E9817" s="294"/>
      <c r="F9817" s="294"/>
    </row>
    <row r="9818">
      <c r="A9818" s="294"/>
      <c r="B9818" s="294"/>
      <c r="C9818" s="294"/>
      <c r="D9818" s="294"/>
      <c r="E9818" s="294"/>
      <c r="F9818" s="294"/>
    </row>
    <row r="9819">
      <c r="A9819" s="294" t="s">
        <v>27832</v>
      </c>
      <c r="B9819" s="294"/>
      <c r="C9819" s="294"/>
      <c r="D9819" s="294"/>
      <c r="E9819" s="294"/>
      <c r="F9819" s="294"/>
    </row>
    <row r="9820">
      <c r="A9820" s="294" t="s">
        <v>27833</v>
      </c>
      <c r="B9820" s="294"/>
      <c r="C9820" s="294"/>
      <c r="D9820" s="294"/>
      <c r="E9820" s="294"/>
      <c r="F9820" s="294"/>
    </row>
    <row r="9821">
      <c r="A9821" s="294" t="s">
        <v>27834</v>
      </c>
      <c r="B9821" s="294"/>
      <c r="C9821" s="294"/>
      <c r="D9821" s="294"/>
      <c r="E9821" s="294"/>
      <c r="F9821" s="294"/>
    </row>
    <row r="9822">
      <c r="A9822" s="294" t="s">
        <v>27835</v>
      </c>
      <c r="B9822" s="294"/>
      <c r="C9822" s="294"/>
      <c r="D9822" s="294"/>
      <c r="E9822" s="294"/>
      <c r="F9822" s="294"/>
    </row>
    <row r="9823">
      <c r="A9823" s="294" t="s">
        <v>27836</v>
      </c>
      <c r="B9823" s="294"/>
      <c r="C9823" s="294"/>
      <c r="D9823" s="294"/>
      <c r="E9823" s="294"/>
      <c r="F9823" s="294"/>
    </row>
    <row r="9824">
      <c r="A9824" s="294" t="s">
        <v>27837</v>
      </c>
      <c r="B9824" s="294"/>
      <c r="C9824" s="294"/>
      <c r="D9824" s="294"/>
      <c r="E9824" s="294"/>
      <c r="F9824" s="294"/>
    </row>
    <row r="9825">
      <c r="A9825" s="294"/>
      <c r="B9825" s="294"/>
      <c r="C9825" s="294"/>
      <c r="D9825" s="294"/>
      <c r="E9825" s="294"/>
      <c r="F9825" s="294"/>
    </row>
    <row r="9826">
      <c r="A9826" s="294"/>
      <c r="B9826" s="294"/>
      <c r="C9826" s="294"/>
      <c r="D9826" s="294"/>
      <c r="E9826" s="294"/>
      <c r="F9826" s="294"/>
    </row>
    <row r="9827">
      <c r="A9827" s="294" t="s">
        <v>22281</v>
      </c>
      <c r="B9827" s="294"/>
      <c r="C9827" s="294"/>
      <c r="D9827" s="294"/>
      <c r="E9827" s="294"/>
      <c r="F9827" s="294"/>
    </row>
    <row r="9828">
      <c r="A9828" s="294"/>
      <c r="B9828" s="294"/>
      <c r="C9828" s="294"/>
      <c r="D9828" s="294"/>
      <c r="E9828" s="294"/>
      <c r="F9828" s="294"/>
    </row>
    <row r="9829">
      <c r="A9829" s="294" t="s">
        <v>27838</v>
      </c>
      <c r="B9829" s="294"/>
      <c r="C9829" s="294"/>
      <c r="D9829" s="294"/>
      <c r="E9829" s="294"/>
      <c r="F9829" s="294"/>
    </row>
    <row r="9830">
      <c r="A9830" s="294" t="s">
        <v>27839</v>
      </c>
      <c r="B9830" s="294"/>
      <c r="C9830" s="294"/>
      <c r="D9830" s="294"/>
      <c r="E9830" s="294"/>
      <c r="F9830" s="294"/>
    </row>
    <row r="9831">
      <c r="A9831" s="294" t="s">
        <v>27840</v>
      </c>
      <c r="B9831" s="294"/>
      <c r="C9831" s="294"/>
      <c r="D9831" s="294"/>
      <c r="E9831" s="294"/>
      <c r="F9831" s="294"/>
    </row>
    <row r="9832">
      <c r="A9832" s="294"/>
      <c r="B9832" s="294"/>
      <c r="C9832" s="294"/>
      <c r="D9832" s="294"/>
      <c r="E9832" s="294"/>
      <c r="F9832" s="294"/>
    </row>
    <row r="9833">
      <c r="A9833" s="294" t="s">
        <v>27841</v>
      </c>
      <c r="B9833" s="294"/>
      <c r="C9833" s="294"/>
      <c r="D9833" s="294"/>
      <c r="E9833" s="294"/>
      <c r="F9833" s="294"/>
    </row>
    <row r="9834">
      <c r="A9834" s="294"/>
      <c r="B9834" s="294"/>
      <c r="C9834" s="294"/>
      <c r="D9834" s="294"/>
      <c r="E9834" s="294"/>
      <c r="F9834" s="294"/>
    </row>
    <row r="9835">
      <c r="A9835" s="294" t="s">
        <v>27842</v>
      </c>
      <c r="B9835" s="294"/>
      <c r="C9835" s="294"/>
      <c r="D9835" s="294"/>
      <c r="E9835" s="294"/>
      <c r="F9835" s="294"/>
    </row>
    <row r="9836">
      <c r="A9836" s="294" t="s">
        <v>27843</v>
      </c>
      <c r="B9836" s="294"/>
      <c r="C9836" s="294"/>
      <c r="D9836" s="294"/>
      <c r="E9836" s="294"/>
      <c r="F9836" s="294"/>
    </row>
    <row r="9837">
      <c r="A9837" s="294" t="s">
        <v>27844</v>
      </c>
      <c r="B9837" s="294"/>
      <c r="C9837" s="294"/>
      <c r="D9837" s="294"/>
      <c r="E9837" s="294"/>
      <c r="F9837" s="294"/>
    </row>
    <row r="9838">
      <c r="A9838" s="294" t="s">
        <v>27845</v>
      </c>
      <c r="B9838" s="294"/>
      <c r="C9838" s="294"/>
      <c r="D9838" s="294"/>
      <c r="E9838" s="294"/>
      <c r="F9838" s="294"/>
    </row>
    <row r="9839">
      <c r="A9839" s="294"/>
      <c r="B9839" s="294"/>
      <c r="C9839" s="294"/>
      <c r="D9839" s="294"/>
      <c r="E9839" s="294"/>
      <c r="F9839" s="294"/>
    </row>
    <row r="9840">
      <c r="A9840" s="294" t="s">
        <v>22572</v>
      </c>
      <c r="B9840" s="294"/>
      <c r="C9840" s="294"/>
      <c r="D9840" s="294"/>
      <c r="E9840" s="294"/>
      <c r="F9840" s="294"/>
    </row>
    <row r="9841">
      <c r="A9841" s="294" t="s">
        <v>23767</v>
      </c>
      <c r="B9841" s="294"/>
      <c r="C9841" s="294"/>
      <c r="D9841" s="294"/>
      <c r="E9841" s="294"/>
      <c r="F9841" s="294"/>
    </row>
    <row r="9842">
      <c r="A9842" s="294"/>
      <c r="B9842" s="294"/>
      <c r="C9842" s="294"/>
      <c r="D9842" s="294"/>
      <c r="E9842" s="294"/>
      <c r="F9842" s="294"/>
    </row>
    <row r="9843">
      <c r="A9843" s="294" t="s">
        <v>27846</v>
      </c>
      <c r="B9843" s="294"/>
      <c r="C9843" s="294"/>
      <c r="D9843" s="294"/>
      <c r="E9843" s="294"/>
      <c r="F9843" s="294"/>
    </row>
    <row r="9844">
      <c r="A9844" s="294" t="s">
        <v>27847</v>
      </c>
      <c r="B9844" s="294"/>
      <c r="C9844" s="294"/>
      <c r="D9844" s="294"/>
      <c r="E9844" s="294"/>
      <c r="F9844" s="294"/>
    </row>
    <row r="9845">
      <c r="A9845" s="294" t="s">
        <v>27848</v>
      </c>
      <c r="B9845" s="294"/>
      <c r="C9845" s="294"/>
      <c r="D9845" s="294"/>
      <c r="E9845" s="294"/>
      <c r="F9845" s="294"/>
    </row>
    <row r="9846">
      <c r="A9846" s="294"/>
      <c r="B9846" s="294"/>
      <c r="C9846" s="294"/>
      <c r="D9846" s="294"/>
      <c r="E9846" s="294"/>
      <c r="F9846" s="294"/>
    </row>
    <row r="9847">
      <c r="A9847" s="294" t="s">
        <v>21908</v>
      </c>
      <c r="B9847" s="294"/>
      <c r="C9847" s="294"/>
      <c r="D9847" s="294"/>
      <c r="E9847" s="294"/>
      <c r="F9847" s="294"/>
    </row>
    <row r="9848">
      <c r="A9848" s="294"/>
      <c r="B9848" s="294"/>
      <c r="C9848" s="294"/>
      <c r="D9848" s="294"/>
      <c r="E9848" s="294"/>
      <c r="F9848" s="294"/>
    </row>
    <row r="9849">
      <c r="A9849" s="294" t="s">
        <v>27849</v>
      </c>
      <c r="B9849" s="294"/>
      <c r="C9849" s="294"/>
      <c r="D9849" s="294"/>
      <c r="E9849" s="294"/>
      <c r="F9849" s="294"/>
    </row>
    <row r="9850">
      <c r="A9850" s="294" t="s">
        <v>27850</v>
      </c>
      <c r="B9850" s="294"/>
      <c r="C9850" s="294"/>
      <c r="D9850" s="294"/>
      <c r="E9850" s="294"/>
      <c r="F9850" s="294"/>
    </row>
    <row r="9851">
      <c r="A9851" s="294" t="s">
        <v>27851</v>
      </c>
      <c r="B9851" s="294"/>
      <c r="C9851" s="294"/>
      <c r="D9851" s="294"/>
      <c r="E9851" s="294"/>
      <c r="F9851" s="294"/>
    </row>
    <row r="9852">
      <c r="A9852" s="294"/>
      <c r="B9852" s="294"/>
      <c r="C9852" s="294"/>
      <c r="D9852" s="294"/>
      <c r="E9852" s="294"/>
      <c r="F9852" s="294"/>
    </row>
    <row r="9853">
      <c r="A9853" s="294"/>
      <c r="B9853" s="294"/>
      <c r="C9853" s="294"/>
      <c r="D9853" s="294"/>
      <c r="E9853" s="294"/>
      <c r="F9853" s="294"/>
    </row>
    <row r="9854">
      <c r="A9854" s="294" t="s">
        <v>27852</v>
      </c>
      <c r="B9854" s="294"/>
      <c r="C9854" s="294"/>
      <c r="D9854" s="294"/>
      <c r="E9854" s="294"/>
      <c r="F9854" s="294"/>
    </row>
    <row r="9855">
      <c r="A9855" s="294"/>
      <c r="B9855" s="294"/>
      <c r="C9855" s="294"/>
      <c r="D9855" s="294"/>
      <c r="E9855" s="294"/>
      <c r="F9855" s="294"/>
    </row>
    <row r="9856">
      <c r="A9856" s="294" t="s">
        <v>27853</v>
      </c>
      <c r="B9856" s="294"/>
      <c r="C9856" s="294"/>
      <c r="D9856" s="294"/>
      <c r="E9856" s="294"/>
      <c r="F9856" s="294"/>
    </row>
    <row r="9857">
      <c r="A9857" s="294" t="s">
        <v>27854</v>
      </c>
      <c r="B9857" s="294"/>
      <c r="C9857" s="294"/>
      <c r="D9857" s="294"/>
      <c r="E9857" s="294"/>
      <c r="F9857" s="294"/>
    </row>
    <row r="9858">
      <c r="A9858" s="294" t="s">
        <v>27855</v>
      </c>
      <c r="B9858" s="294"/>
      <c r="C9858" s="294"/>
      <c r="D9858" s="294"/>
      <c r="E9858" s="294"/>
      <c r="F9858" s="294"/>
    </row>
    <row r="9859">
      <c r="A9859" s="294" t="s">
        <v>27856</v>
      </c>
      <c r="B9859" s="294"/>
      <c r="C9859" s="294"/>
      <c r="D9859" s="294"/>
      <c r="E9859" s="294"/>
      <c r="F9859" s="294"/>
    </row>
    <row r="9860">
      <c r="A9860" s="294" t="s">
        <v>27857</v>
      </c>
      <c r="B9860" s="294"/>
      <c r="C9860" s="294"/>
      <c r="D9860" s="294"/>
      <c r="E9860" s="294"/>
      <c r="F9860" s="294"/>
    </row>
    <row r="9861">
      <c r="A9861" s="294" t="s">
        <v>27858</v>
      </c>
      <c r="B9861" s="294"/>
      <c r="C9861" s="294"/>
      <c r="D9861" s="294"/>
      <c r="E9861" s="294"/>
      <c r="F9861" s="294"/>
    </row>
    <row r="9862">
      <c r="A9862" s="294" t="s">
        <v>27859</v>
      </c>
      <c r="B9862" s="294"/>
      <c r="C9862" s="294"/>
      <c r="D9862" s="294"/>
      <c r="E9862" s="294"/>
      <c r="F9862" s="294"/>
    </row>
    <row r="9863">
      <c r="A9863" s="294" t="s">
        <v>27860</v>
      </c>
      <c r="B9863" s="294"/>
      <c r="C9863" s="294"/>
      <c r="D9863" s="294"/>
      <c r="E9863" s="294"/>
      <c r="F9863" s="294"/>
    </row>
    <row r="9864">
      <c r="A9864" s="294" t="s">
        <v>27861</v>
      </c>
      <c r="B9864" s="294"/>
      <c r="C9864" s="294"/>
      <c r="D9864" s="294"/>
      <c r="E9864" s="294"/>
      <c r="F9864" s="294"/>
    </row>
    <row r="9865">
      <c r="A9865" s="294"/>
      <c r="B9865" s="294"/>
      <c r="C9865" s="294"/>
      <c r="D9865" s="294"/>
      <c r="E9865" s="294"/>
      <c r="F9865" s="294"/>
    </row>
    <row r="9866">
      <c r="A9866" s="294" t="s">
        <v>21312</v>
      </c>
      <c r="B9866" s="294"/>
      <c r="C9866" s="294"/>
      <c r="D9866" s="294"/>
      <c r="E9866" s="294"/>
      <c r="F9866" s="294"/>
    </row>
    <row r="9867">
      <c r="A9867" s="294" t="s">
        <v>27862</v>
      </c>
      <c r="B9867" s="294"/>
      <c r="C9867" s="294"/>
      <c r="D9867" s="294"/>
      <c r="E9867" s="294"/>
      <c r="F9867" s="294"/>
    </row>
    <row r="9868">
      <c r="A9868" s="294" t="s">
        <v>27863</v>
      </c>
      <c r="B9868" s="294"/>
      <c r="C9868" s="294"/>
      <c r="D9868" s="294"/>
      <c r="E9868" s="294"/>
      <c r="F9868" s="294"/>
    </row>
    <row r="9869">
      <c r="A9869" s="294" t="s">
        <v>27864</v>
      </c>
      <c r="B9869" s="294"/>
      <c r="C9869" s="294"/>
      <c r="D9869" s="294"/>
      <c r="E9869" s="294"/>
      <c r="F9869" s="294"/>
    </row>
    <row r="9870">
      <c r="A9870" s="294"/>
      <c r="B9870" s="294"/>
      <c r="C9870" s="294"/>
      <c r="D9870" s="294"/>
      <c r="E9870" s="294"/>
      <c r="F9870" s="294"/>
    </row>
    <row r="9871">
      <c r="A9871" s="294" t="s">
        <v>27865</v>
      </c>
      <c r="B9871" s="294"/>
      <c r="C9871" s="294"/>
      <c r="D9871" s="294"/>
      <c r="E9871" s="294"/>
      <c r="F9871" s="294"/>
    </row>
    <row r="9872">
      <c r="A9872" s="294" t="s">
        <v>27866</v>
      </c>
      <c r="B9872" s="294"/>
      <c r="C9872" s="294"/>
      <c r="D9872" s="294"/>
      <c r="E9872" s="294"/>
      <c r="F9872" s="294"/>
    </row>
    <row r="9873">
      <c r="A9873" s="294"/>
      <c r="B9873" s="294"/>
      <c r="C9873" s="294"/>
      <c r="D9873" s="294"/>
      <c r="E9873" s="294"/>
      <c r="F9873" s="294"/>
    </row>
    <row r="9874">
      <c r="A9874" s="294" t="s">
        <v>25959</v>
      </c>
      <c r="B9874" s="294"/>
      <c r="C9874" s="294"/>
      <c r="D9874" s="294"/>
      <c r="E9874" s="294"/>
      <c r="F9874" s="294"/>
    </row>
    <row r="9875">
      <c r="A9875" s="294"/>
      <c r="B9875" s="294"/>
      <c r="C9875" s="294"/>
      <c r="D9875" s="294"/>
      <c r="E9875" s="294"/>
      <c r="F9875" s="294"/>
    </row>
    <row r="9876">
      <c r="A9876" s="294" t="s">
        <v>27867</v>
      </c>
      <c r="B9876" s="294"/>
      <c r="C9876" s="294"/>
      <c r="D9876" s="294"/>
      <c r="E9876" s="294"/>
      <c r="F9876" s="294"/>
    </row>
    <row r="9877">
      <c r="A9877" s="294" t="s">
        <v>27868</v>
      </c>
      <c r="B9877" s="294"/>
      <c r="C9877" s="294"/>
      <c r="D9877" s="294"/>
      <c r="E9877" s="294"/>
      <c r="F9877" s="294"/>
    </row>
    <row r="9878">
      <c r="A9878" s="294" t="s">
        <v>27869</v>
      </c>
      <c r="B9878" s="294"/>
      <c r="C9878" s="294"/>
      <c r="D9878" s="294"/>
      <c r="E9878" s="294"/>
      <c r="F9878" s="294"/>
    </row>
    <row r="9879">
      <c r="A9879" s="294" t="s">
        <v>27870</v>
      </c>
      <c r="B9879" s="294"/>
      <c r="C9879" s="294"/>
      <c r="D9879" s="294"/>
      <c r="E9879" s="294"/>
      <c r="F9879" s="294"/>
    </row>
    <row r="9880">
      <c r="A9880" s="294" t="s">
        <v>27871</v>
      </c>
      <c r="B9880" s="294"/>
      <c r="C9880" s="294"/>
      <c r="D9880" s="294"/>
      <c r="E9880" s="294"/>
      <c r="F9880" s="294"/>
    </row>
    <row r="9881">
      <c r="A9881" s="294" t="s">
        <v>27872</v>
      </c>
      <c r="B9881" s="294"/>
      <c r="C9881" s="294"/>
      <c r="D9881" s="294"/>
      <c r="E9881" s="294"/>
      <c r="F9881" s="294"/>
    </row>
    <row r="9882">
      <c r="A9882" s="294" t="s">
        <v>27873</v>
      </c>
      <c r="B9882" s="294"/>
      <c r="C9882" s="294"/>
      <c r="D9882" s="294"/>
      <c r="E9882" s="294"/>
      <c r="F9882" s="294"/>
    </row>
    <row r="9883">
      <c r="A9883" s="294" t="s">
        <v>27874</v>
      </c>
      <c r="B9883" s="294"/>
      <c r="C9883" s="294"/>
      <c r="D9883" s="294"/>
      <c r="E9883" s="294"/>
      <c r="F9883" s="294"/>
    </row>
    <row r="9884">
      <c r="A9884" s="294" t="s">
        <v>27875</v>
      </c>
      <c r="B9884" s="294"/>
      <c r="C9884" s="294"/>
      <c r="D9884" s="294"/>
      <c r="E9884" s="294"/>
      <c r="F9884" s="294"/>
    </row>
    <row r="9885">
      <c r="A9885" s="294"/>
      <c r="B9885" s="294"/>
      <c r="C9885" s="294"/>
      <c r="D9885" s="294"/>
      <c r="E9885" s="294"/>
      <c r="F9885" s="294"/>
    </row>
    <row r="9886">
      <c r="A9886" s="294"/>
      <c r="B9886" s="294"/>
      <c r="C9886" s="294"/>
      <c r="D9886" s="294"/>
      <c r="E9886" s="294"/>
      <c r="F9886" s="294"/>
    </row>
    <row r="9887">
      <c r="A9887" s="294" t="s">
        <v>25967</v>
      </c>
      <c r="B9887" s="294"/>
      <c r="C9887" s="294"/>
      <c r="D9887" s="294"/>
      <c r="E9887" s="294"/>
      <c r="F9887" s="294"/>
    </row>
    <row r="9888">
      <c r="A9888" s="294"/>
      <c r="B9888" s="294"/>
      <c r="C9888" s="294"/>
      <c r="D9888" s="294"/>
      <c r="E9888" s="294"/>
      <c r="F9888" s="294"/>
    </row>
    <row r="9889">
      <c r="A9889" s="294" t="s">
        <v>27876</v>
      </c>
      <c r="B9889" s="294"/>
      <c r="C9889" s="294"/>
      <c r="D9889" s="294"/>
      <c r="E9889" s="294"/>
      <c r="F9889" s="294"/>
    </row>
    <row r="9890">
      <c r="A9890" s="294"/>
      <c r="B9890" s="294"/>
      <c r="C9890" s="294"/>
      <c r="D9890" s="294"/>
      <c r="E9890" s="294"/>
      <c r="F9890" s="294"/>
    </row>
    <row r="9891">
      <c r="A9891" s="294" t="s">
        <v>27877</v>
      </c>
      <c r="B9891" s="294"/>
      <c r="C9891" s="294"/>
      <c r="D9891" s="294"/>
      <c r="E9891" s="294"/>
      <c r="F9891" s="294"/>
    </row>
    <row r="9892">
      <c r="A9892" s="294" t="s">
        <v>27878</v>
      </c>
      <c r="B9892" s="294"/>
      <c r="C9892" s="294"/>
      <c r="D9892" s="294"/>
      <c r="E9892" s="294"/>
      <c r="F9892" s="294"/>
    </row>
    <row r="9893">
      <c r="A9893" s="294" t="s">
        <v>27879</v>
      </c>
      <c r="B9893" s="294"/>
      <c r="C9893" s="294"/>
      <c r="D9893" s="294"/>
      <c r="E9893" s="294"/>
      <c r="F9893" s="294"/>
    </row>
    <row r="9894">
      <c r="A9894" s="294"/>
      <c r="B9894" s="294"/>
      <c r="C9894" s="294"/>
      <c r="D9894" s="294"/>
      <c r="E9894" s="294"/>
      <c r="F9894" s="294"/>
    </row>
    <row r="9895">
      <c r="A9895" s="294" t="s">
        <v>27880</v>
      </c>
      <c r="B9895" s="294"/>
      <c r="C9895" s="294"/>
      <c r="D9895" s="294"/>
      <c r="E9895" s="294"/>
      <c r="F9895" s="294"/>
    </row>
    <row r="9896">
      <c r="A9896" s="294"/>
      <c r="B9896" s="294"/>
      <c r="C9896" s="294"/>
      <c r="D9896" s="294"/>
      <c r="E9896" s="294"/>
      <c r="F9896" s="294"/>
    </row>
    <row r="9897">
      <c r="A9897" s="294" t="s">
        <v>27881</v>
      </c>
      <c r="B9897" s="294"/>
      <c r="C9897" s="294"/>
      <c r="D9897" s="294"/>
      <c r="E9897" s="294"/>
      <c r="F9897" s="294"/>
    </row>
    <row r="9898">
      <c r="A9898" s="294" t="s">
        <v>27882</v>
      </c>
      <c r="B9898" s="294"/>
      <c r="C9898" s="294"/>
      <c r="D9898" s="294"/>
      <c r="E9898" s="294"/>
      <c r="F9898" s="294"/>
    </row>
    <row r="9899">
      <c r="A9899" s="294" t="s">
        <v>27883</v>
      </c>
      <c r="B9899" s="294"/>
      <c r="C9899" s="294"/>
      <c r="D9899" s="294"/>
      <c r="E9899" s="294"/>
      <c r="F9899" s="294"/>
    </row>
    <row r="9900">
      <c r="A9900" s="294"/>
      <c r="B9900" s="294"/>
      <c r="C9900" s="294"/>
      <c r="D9900" s="294"/>
      <c r="E9900" s="294"/>
      <c r="F9900" s="294"/>
    </row>
    <row r="9901">
      <c r="A9901" s="294" t="s">
        <v>27884</v>
      </c>
      <c r="B9901" s="294"/>
      <c r="C9901" s="294"/>
      <c r="D9901" s="294"/>
      <c r="E9901" s="294"/>
      <c r="F9901" s="294"/>
    </row>
    <row r="9902">
      <c r="A9902" s="294"/>
      <c r="B9902" s="294"/>
      <c r="C9902" s="294"/>
      <c r="D9902" s="294"/>
      <c r="E9902" s="294"/>
      <c r="F9902" s="294"/>
    </row>
    <row r="9903">
      <c r="A9903" s="294" t="s">
        <v>27885</v>
      </c>
      <c r="B9903" s="294"/>
      <c r="C9903" s="294"/>
      <c r="D9903" s="294"/>
      <c r="E9903" s="294"/>
      <c r="F9903" s="294"/>
    </row>
    <row r="9904">
      <c r="A9904" s="294" t="s">
        <v>27886</v>
      </c>
      <c r="B9904" s="294"/>
      <c r="C9904" s="294"/>
      <c r="D9904" s="294"/>
      <c r="E9904" s="294"/>
      <c r="F9904" s="294"/>
    </row>
    <row r="9905">
      <c r="A9905" s="294"/>
      <c r="B9905" s="294"/>
      <c r="C9905" s="294"/>
      <c r="D9905" s="294"/>
      <c r="E9905" s="294"/>
      <c r="F9905" s="294"/>
    </row>
    <row r="9906">
      <c r="A9906" s="294"/>
      <c r="B9906" s="294"/>
      <c r="C9906" s="294"/>
      <c r="D9906" s="294"/>
      <c r="E9906" s="294"/>
      <c r="F9906" s="294"/>
    </row>
    <row r="9907">
      <c r="A9907" s="294" t="s">
        <v>26240</v>
      </c>
      <c r="B9907" s="294"/>
      <c r="C9907" s="294"/>
      <c r="D9907" s="294"/>
      <c r="E9907" s="294"/>
      <c r="F9907" s="294"/>
    </row>
    <row r="9908">
      <c r="A9908" s="294"/>
      <c r="B9908" s="294"/>
      <c r="C9908" s="294"/>
      <c r="D9908" s="294"/>
      <c r="E9908" s="294"/>
      <c r="F9908" s="294"/>
    </row>
    <row r="9909">
      <c r="A9909" s="294" t="s">
        <v>27887</v>
      </c>
      <c r="B9909" s="294"/>
      <c r="C9909" s="294"/>
      <c r="D9909" s="294"/>
      <c r="E9909" s="294"/>
      <c r="F9909" s="294"/>
    </row>
    <row r="9910">
      <c r="A9910" s="294" t="s">
        <v>27888</v>
      </c>
      <c r="B9910" s="294"/>
      <c r="C9910" s="294"/>
      <c r="D9910" s="294"/>
      <c r="E9910" s="294"/>
      <c r="F9910" s="294"/>
    </row>
    <row r="9911">
      <c r="A9911" s="294" t="s">
        <v>27889</v>
      </c>
      <c r="B9911" s="294"/>
      <c r="C9911" s="294"/>
      <c r="D9911" s="294"/>
      <c r="E9911" s="294"/>
      <c r="F9911" s="294"/>
    </row>
    <row r="9912">
      <c r="A9912" s="294" t="s">
        <v>27890</v>
      </c>
      <c r="B9912" s="294"/>
      <c r="C9912" s="294"/>
      <c r="D9912" s="294"/>
      <c r="E9912" s="294"/>
      <c r="F9912" s="294"/>
    </row>
    <row r="9913">
      <c r="A9913" s="294" t="s">
        <v>27891</v>
      </c>
      <c r="B9913" s="294"/>
      <c r="C9913" s="294"/>
      <c r="D9913" s="294"/>
      <c r="E9913" s="294"/>
      <c r="F9913" s="294"/>
    </row>
    <row r="9914">
      <c r="A9914" s="294" t="s">
        <v>27892</v>
      </c>
      <c r="B9914" s="294"/>
      <c r="C9914" s="294"/>
      <c r="D9914" s="294"/>
      <c r="E9914" s="294"/>
      <c r="F9914" s="294"/>
    </row>
    <row r="9915">
      <c r="A9915" s="294" t="s">
        <v>27893</v>
      </c>
      <c r="B9915" s="294"/>
      <c r="C9915" s="294"/>
      <c r="D9915" s="294"/>
      <c r="E9915" s="294"/>
      <c r="F9915" s="294"/>
    </row>
    <row r="9916">
      <c r="A9916" s="294" t="s">
        <v>27894</v>
      </c>
      <c r="B9916" s="294"/>
      <c r="C9916" s="294"/>
      <c r="D9916" s="294"/>
      <c r="E9916" s="294"/>
      <c r="F9916" s="294"/>
    </row>
    <row r="9917">
      <c r="A9917" s="294"/>
      <c r="B9917" s="294"/>
      <c r="C9917" s="294"/>
      <c r="D9917" s="294"/>
      <c r="E9917" s="294"/>
      <c r="F9917" s="294"/>
    </row>
    <row r="9918">
      <c r="A9918" s="294" t="s">
        <v>26214</v>
      </c>
      <c r="B9918" s="294"/>
      <c r="C9918" s="294"/>
      <c r="D9918" s="294"/>
      <c r="E9918" s="294"/>
      <c r="F9918" s="294"/>
    </row>
    <row r="9919">
      <c r="A9919" s="294"/>
      <c r="B9919" s="294"/>
      <c r="C9919" s="294"/>
      <c r="D9919" s="294"/>
      <c r="E9919" s="294"/>
      <c r="F9919" s="294"/>
    </row>
    <row r="9920">
      <c r="A9920" s="294" t="s">
        <v>27426</v>
      </c>
      <c r="B9920" s="294"/>
      <c r="C9920" s="294"/>
      <c r="D9920" s="294"/>
      <c r="E9920" s="294"/>
      <c r="F9920" s="294"/>
    </row>
    <row r="9921">
      <c r="A9921" s="294" t="s">
        <v>27895</v>
      </c>
      <c r="B9921" s="294"/>
      <c r="C9921" s="294"/>
      <c r="D9921" s="294"/>
      <c r="E9921" s="294"/>
      <c r="F9921" s="294"/>
    </row>
    <row r="9922">
      <c r="A9922" s="294" t="s">
        <v>26512</v>
      </c>
      <c r="B9922" s="294"/>
      <c r="C9922" s="294"/>
      <c r="D9922" s="294"/>
      <c r="E9922" s="294"/>
      <c r="F9922" s="294"/>
    </row>
    <row r="9923">
      <c r="A9923" s="294" t="s">
        <v>27896</v>
      </c>
      <c r="B9923" s="294"/>
      <c r="C9923" s="294"/>
      <c r="D9923" s="294"/>
      <c r="E9923" s="294"/>
      <c r="F9923" s="294"/>
    </row>
    <row r="9924">
      <c r="A9924" s="294" t="s">
        <v>27897</v>
      </c>
      <c r="B9924" s="294"/>
      <c r="C9924" s="294"/>
      <c r="D9924" s="294"/>
      <c r="E9924" s="294"/>
      <c r="F9924" s="294"/>
    </row>
    <row r="9925">
      <c r="A9925" s="294" t="s">
        <v>27898</v>
      </c>
      <c r="B9925" s="294"/>
      <c r="C9925" s="294"/>
      <c r="D9925" s="294"/>
      <c r="E9925" s="294"/>
      <c r="F9925" s="294"/>
    </row>
    <row r="9926">
      <c r="A9926" s="294" t="s">
        <v>27899</v>
      </c>
      <c r="B9926" s="294"/>
      <c r="C9926" s="294"/>
      <c r="D9926" s="294"/>
      <c r="E9926" s="294"/>
      <c r="F9926" s="294"/>
    </row>
    <row r="9927">
      <c r="A9927" s="294" t="s">
        <v>27900</v>
      </c>
      <c r="B9927" s="294"/>
      <c r="C9927" s="294"/>
      <c r="D9927" s="294"/>
      <c r="E9927" s="294"/>
      <c r="F9927" s="294"/>
    </row>
    <row r="9928">
      <c r="A9928" s="294"/>
      <c r="B9928" s="294"/>
      <c r="C9928" s="294"/>
      <c r="D9928" s="294"/>
      <c r="E9928" s="294"/>
      <c r="F9928" s="294"/>
    </row>
    <row r="9929">
      <c r="A9929" s="294" t="s">
        <v>26219</v>
      </c>
      <c r="B9929" s="294"/>
      <c r="C9929" s="294"/>
      <c r="D9929" s="294"/>
      <c r="E9929" s="294"/>
      <c r="F9929" s="294"/>
    </row>
    <row r="9930">
      <c r="A9930" s="294"/>
      <c r="B9930" s="294"/>
      <c r="C9930" s="294"/>
      <c r="D9930" s="294"/>
      <c r="E9930" s="294"/>
      <c r="F9930" s="294"/>
    </row>
    <row r="9931">
      <c r="A9931" s="294" t="s">
        <v>27901</v>
      </c>
      <c r="B9931" s="294"/>
      <c r="C9931" s="294"/>
      <c r="D9931" s="294"/>
      <c r="E9931" s="294"/>
      <c r="F9931" s="294"/>
    </row>
    <row r="9932">
      <c r="A9932" s="294" t="s">
        <v>27902</v>
      </c>
      <c r="B9932" s="294"/>
      <c r="C9932" s="294"/>
      <c r="D9932" s="294"/>
      <c r="E9932" s="294"/>
      <c r="F9932" s="294"/>
    </row>
    <row r="9933">
      <c r="A9933" s="294" t="s">
        <v>27903</v>
      </c>
      <c r="B9933" s="294"/>
      <c r="C9933" s="294"/>
      <c r="D9933" s="294"/>
      <c r="E9933" s="294"/>
      <c r="F9933" s="294"/>
    </row>
    <row r="9934">
      <c r="A9934" s="294" t="s">
        <v>27904</v>
      </c>
      <c r="B9934" s="294"/>
      <c r="C9934" s="294"/>
      <c r="D9934" s="294"/>
      <c r="E9934" s="294"/>
      <c r="F9934" s="294"/>
    </row>
    <row r="9935">
      <c r="A9935" s="294" t="s">
        <v>27905</v>
      </c>
      <c r="B9935" s="294"/>
      <c r="C9935" s="294"/>
      <c r="D9935" s="294"/>
      <c r="E9935" s="294"/>
      <c r="F9935" s="294"/>
    </row>
    <row r="9936">
      <c r="A9936" s="294" t="s">
        <v>27906</v>
      </c>
      <c r="B9936" s="294"/>
      <c r="C9936" s="294"/>
      <c r="D9936" s="294"/>
      <c r="E9936" s="294"/>
      <c r="F9936" s="294"/>
    </row>
    <row r="9937">
      <c r="A9937" s="294"/>
      <c r="B9937" s="294"/>
      <c r="C9937" s="294"/>
      <c r="D9937" s="294"/>
      <c r="E9937" s="294"/>
      <c r="F9937" s="294"/>
    </row>
    <row r="9938">
      <c r="A9938" s="294" t="s">
        <v>21312</v>
      </c>
      <c r="B9938" s="294"/>
      <c r="C9938" s="294"/>
      <c r="D9938" s="294"/>
      <c r="E9938" s="294"/>
      <c r="F9938" s="294"/>
    </row>
    <row r="9939">
      <c r="A9939" s="294" t="s">
        <v>27907</v>
      </c>
      <c r="B9939" s="294"/>
      <c r="C9939" s="294"/>
      <c r="D9939" s="294"/>
      <c r="E9939" s="294"/>
      <c r="F9939" s="294"/>
    </row>
    <row r="9940">
      <c r="A9940" s="294" t="s">
        <v>27908</v>
      </c>
      <c r="B9940" s="294"/>
      <c r="C9940" s="294"/>
      <c r="D9940" s="294"/>
      <c r="E9940" s="294"/>
      <c r="F9940" s="294"/>
    </row>
    <row r="9941">
      <c r="A9941" s="294" t="s">
        <v>27909</v>
      </c>
      <c r="B9941" s="294"/>
      <c r="C9941" s="294"/>
      <c r="D9941" s="294"/>
      <c r="E9941" s="294"/>
      <c r="F9941" s="294"/>
    </row>
    <row r="9942">
      <c r="A9942" s="294" t="s">
        <v>21618</v>
      </c>
      <c r="B9942" s="294"/>
      <c r="C9942" s="294"/>
      <c r="D9942" s="294"/>
      <c r="E9942" s="294"/>
      <c r="F9942" s="294"/>
    </row>
    <row r="9943">
      <c r="A9943" s="294" t="s">
        <v>27910</v>
      </c>
      <c r="B9943" s="294"/>
      <c r="C9943" s="294"/>
      <c r="D9943" s="294"/>
      <c r="E9943" s="294"/>
      <c r="F9943" s="294"/>
    </row>
    <row r="9944">
      <c r="A9944" s="294"/>
      <c r="B9944" s="294"/>
      <c r="C9944" s="294"/>
      <c r="D9944" s="294"/>
      <c r="E9944" s="294"/>
      <c r="F9944" s="294"/>
    </row>
    <row r="9945">
      <c r="A9945" s="294"/>
      <c r="B9945" s="294"/>
      <c r="C9945" s="294"/>
      <c r="D9945" s="294"/>
      <c r="E9945" s="294"/>
      <c r="F9945" s="294"/>
    </row>
    <row r="9946">
      <c r="A9946" s="294" t="s">
        <v>22512</v>
      </c>
      <c r="B9946" s="294"/>
      <c r="C9946" s="294"/>
      <c r="D9946" s="294"/>
      <c r="E9946" s="294"/>
      <c r="F9946" s="294"/>
    </row>
    <row r="9947">
      <c r="A9947" s="294" t="s">
        <v>20462</v>
      </c>
      <c r="B9947" s="294"/>
      <c r="C9947" s="294"/>
      <c r="D9947" s="294"/>
      <c r="E9947" s="294"/>
      <c r="F9947" s="294"/>
    </row>
    <row r="9948">
      <c r="A9948" s="294"/>
      <c r="B9948" s="294"/>
      <c r="C9948" s="294"/>
      <c r="D9948" s="294"/>
      <c r="E9948" s="294"/>
      <c r="F9948" s="294"/>
    </row>
    <row r="9949">
      <c r="A9949" s="294" t="s">
        <v>27911</v>
      </c>
      <c r="B9949" s="294"/>
      <c r="C9949" s="294"/>
      <c r="D9949" s="294"/>
      <c r="E9949" s="294"/>
      <c r="F9949" s="294"/>
    </row>
    <row r="9950">
      <c r="A9950" s="294" t="s">
        <v>27912</v>
      </c>
      <c r="B9950" s="294"/>
      <c r="C9950" s="294"/>
      <c r="D9950" s="294"/>
      <c r="E9950" s="294"/>
      <c r="F9950" s="294"/>
    </row>
    <row r="9951">
      <c r="A9951" s="294" t="s">
        <v>27913</v>
      </c>
      <c r="B9951" s="294"/>
      <c r="C9951" s="294"/>
      <c r="D9951" s="294"/>
      <c r="E9951" s="294"/>
      <c r="F9951" s="294"/>
    </row>
    <row r="9952">
      <c r="A9952" s="294" t="s">
        <v>27914</v>
      </c>
      <c r="B9952" s="294"/>
      <c r="C9952" s="294"/>
      <c r="D9952" s="294"/>
      <c r="E9952" s="294"/>
      <c r="F9952" s="294"/>
    </row>
    <row r="9953">
      <c r="A9953" s="294" t="s">
        <v>27915</v>
      </c>
      <c r="B9953" s="294"/>
      <c r="C9953" s="294"/>
      <c r="D9953" s="294"/>
      <c r="E9953" s="294"/>
      <c r="F9953" s="294"/>
    </row>
    <row r="9954">
      <c r="A9954" s="294"/>
      <c r="B9954" s="294"/>
      <c r="C9954" s="294"/>
      <c r="D9954" s="294"/>
      <c r="E9954" s="294"/>
      <c r="F9954" s="294"/>
    </row>
    <row r="9955">
      <c r="A9955" s="294"/>
      <c r="B9955" s="294"/>
      <c r="C9955" s="294"/>
      <c r="D9955" s="294"/>
      <c r="E9955" s="294"/>
      <c r="F9955" s="294"/>
    </row>
    <row r="9956">
      <c r="A9956" s="294" t="s">
        <v>21846</v>
      </c>
      <c r="B9956" s="294"/>
      <c r="C9956" s="294"/>
      <c r="D9956" s="294"/>
      <c r="E9956" s="294"/>
      <c r="F9956" s="294"/>
    </row>
    <row r="9957">
      <c r="A9957" s="294"/>
      <c r="B9957" s="294"/>
      <c r="C9957" s="294"/>
      <c r="D9957" s="294"/>
      <c r="E9957" s="294"/>
      <c r="F9957" s="294"/>
    </row>
    <row r="9958">
      <c r="A9958" s="294" t="s">
        <v>27916</v>
      </c>
      <c r="B9958" s="294"/>
      <c r="C9958" s="294"/>
      <c r="D9958" s="294"/>
      <c r="E9958" s="294"/>
      <c r="F9958" s="294"/>
    </row>
    <row r="9959">
      <c r="A9959" s="294" t="s">
        <v>27917</v>
      </c>
      <c r="B9959" s="294"/>
      <c r="C9959" s="294"/>
      <c r="D9959" s="294"/>
      <c r="E9959" s="294"/>
      <c r="F9959" s="294"/>
    </row>
    <row r="9960">
      <c r="A9960" s="294" t="s">
        <v>27918</v>
      </c>
      <c r="B9960" s="294"/>
      <c r="C9960" s="294"/>
      <c r="D9960" s="294"/>
      <c r="E9960" s="294"/>
      <c r="F9960" s="294"/>
    </row>
    <row r="9961">
      <c r="A9961" s="294" t="s">
        <v>27919</v>
      </c>
      <c r="B9961" s="294"/>
      <c r="C9961" s="294"/>
      <c r="D9961" s="294"/>
      <c r="E9961" s="294"/>
      <c r="F9961" s="294"/>
    </row>
    <row r="9962">
      <c r="A9962" s="294" t="s">
        <v>27920</v>
      </c>
      <c r="B9962" s="294"/>
      <c r="C9962" s="294"/>
      <c r="D9962" s="294"/>
      <c r="E9962" s="294"/>
      <c r="F9962" s="294"/>
    </row>
    <row r="9963">
      <c r="A9963" s="294" t="s">
        <v>27921</v>
      </c>
      <c r="B9963" s="294"/>
      <c r="C9963" s="294"/>
      <c r="D9963" s="294"/>
      <c r="E9963" s="294"/>
      <c r="F9963" s="294"/>
    </row>
    <row r="9964">
      <c r="A9964" s="294"/>
      <c r="B9964" s="294"/>
      <c r="C9964" s="294"/>
      <c r="D9964" s="294"/>
      <c r="E9964" s="294"/>
      <c r="F9964" s="294"/>
    </row>
    <row r="9965">
      <c r="A9965" s="294"/>
      <c r="B9965" s="294"/>
      <c r="C9965" s="294"/>
      <c r="D9965" s="294"/>
      <c r="E9965" s="294"/>
      <c r="F9965" s="294"/>
    </row>
    <row r="9966">
      <c r="A9966" s="294" t="s">
        <v>21945</v>
      </c>
      <c r="B9966" s="294"/>
      <c r="C9966" s="294"/>
      <c r="D9966" s="294"/>
      <c r="E9966" s="294"/>
      <c r="F9966" s="294"/>
    </row>
    <row r="9967">
      <c r="A9967" s="294" t="s">
        <v>27922</v>
      </c>
      <c r="B9967" s="294"/>
      <c r="C9967" s="294"/>
      <c r="D9967" s="294"/>
      <c r="E9967" s="294"/>
      <c r="F9967" s="294"/>
    </row>
    <row r="9968">
      <c r="A9968" s="294"/>
      <c r="B9968" s="294"/>
      <c r="C9968" s="294"/>
      <c r="D9968" s="294"/>
      <c r="E9968" s="294"/>
      <c r="F9968" s="294"/>
    </row>
    <row r="9969">
      <c r="A9969" s="294" t="s">
        <v>27923</v>
      </c>
      <c r="B9969" s="294"/>
      <c r="C9969" s="294"/>
      <c r="D9969" s="294"/>
      <c r="E9969" s="294"/>
      <c r="F9969" s="294"/>
    </row>
    <row r="9970">
      <c r="A9970" s="294" t="s">
        <v>27924</v>
      </c>
      <c r="B9970" s="294"/>
      <c r="C9970" s="294"/>
      <c r="D9970" s="294"/>
      <c r="E9970" s="294"/>
      <c r="F9970" s="294"/>
    </row>
    <row r="9971">
      <c r="A9971" s="294" t="s">
        <v>27925</v>
      </c>
      <c r="B9971" s="294"/>
      <c r="C9971" s="294"/>
      <c r="D9971" s="294"/>
      <c r="E9971" s="294"/>
      <c r="F9971" s="294"/>
    </row>
    <row r="9972">
      <c r="A9972" s="294" t="s">
        <v>27926</v>
      </c>
      <c r="B9972" s="294"/>
      <c r="C9972" s="294"/>
      <c r="D9972" s="294"/>
      <c r="E9972" s="294"/>
      <c r="F9972" s="294"/>
    </row>
    <row r="9973">
      <c r="A9973" s="294" t="s">
        <v>27927</v>
      </c>
      <c r="B9973" s="294"/>
      <c r="C9973" s="294"/>
      <c r="D9973" s="294"/>
      <c r="E9973" s="294"/>
      <c r="F9973" s="294"/>
    </row>
    <row r="9974">
      <c r="A9974" s="294" t="s">
        <v>27928</v>
      </c>
      <c r="B9974" s="294"/>
      <c r="C9974" s="294"/>
      <c r="D9974" s="294"/>
      <c r="E9974" s="294"/>
      <c r="F9974" s="294"/>
    </row>
    <row r="9975">
      <c r="A9975" s="294" t="s">
        <v>27929</v>
      </c>
      <c r="B9975" s="294"/>
      <c r="C9975" s="294"/>
      <c r="D9975" s="294"/>
      <c r="E9975" s="294"/>
      <c r="F9975" s="294"/>
    </row>
    <row r="9976">
      <c r="A9976" s="294" t="s">
        <v>27930</v>
      </c>
      <c r="B9976" s="294"/>
      <c r="C9976" s="294"/>
      <c r="D9976" s="294"/>
      <c r="E9976" s="294"/>
      <c r="F9976" s="294"/>
    </row>
    <row r="9977">
      <c r="A9977" s="294"/>
      <c r="B9977" s="294"/>
      <c r="C9977" s="294"/>
      <c r="D9977" s="294"/>
      <c r="E9977" s="294"/>
      <c r="F9977" s="294"/>
    </row>
    <row r="9978">
      <c r="A9978" s="294" t="s">
        <v>21401</v>
      </c>
      <c r="B9978" s="294"/>
      <c r="C9978" s="294"/>
      <c r="D9978" s="294"/>
      <c r="E9978" s="294"/>
      <c r="F9978" s="294"/>
    </row>
    <row r="9979">
      <c r="A9979" s="294"/>
      <c r="B9979" s="294"/>
      <c r="C9979" s="294"/>
      <c r="D9979" s="294"/>
      <c r="E9979" s="294"/>
      <c r="F9979" s="294"/>
    </row>
    <row r="9980">
      <c r="A9980" s="294" t="s">
        <v>27931</v>
      </c>
      <c r="B9980" s="294"/>
      <c r="C9980" s="294"/>
      <c r="D9980" s="294"/>
      <c r="E9980" s="294"/>
      <c r="F9980" s="294"/>
    </row>
    <row r="9981">
      <c r="A9981" s="294" t="s">
        <v>27932</v>
      </c>
      <c r="B9981" s="294"/>
      <c r="C9981" s="294"/>
      <c r="D9981" s="294"/>
      <c r="E9981" s="294"/>
      <c r="F9981" s="294"/>
    </row>
    <row r="9982">
      <c r="A9982" s="294" t="s">
        <v>27933</v>
      </c>
      <c r="B9982" s="294"/>
      <c r="C9982" s="294"/>
      <c r="D9982" s="294"/>
      <c r="E9982" s="294"/>
      <c r="F9982" s="294"/>
    </row>
    <row r="9983">
      <c r="A9983" s="294" t="s">
        <v>27934</v>
      </c>
      <c r="B9983" s="294"/>
      <c r="C9983" s="294"/>
      <c r="D9983" s="294"/>
      <c r="E9983" s="294"/>
      <c r="F9983" s="294"/>
    </row>
    <row r="9984">
      <c r="A9984" s="294"/>
      <c r="B9984" s="294"/>
      <c r="C9984" s="294"/>
      <c r="D9984" s="294"/>
      <c r="E9984" s="294"/>
      <c r="F9984" s="294"/>
    </row>
    <row r="9985">
      <c r="A9985" s="294"/>
      <c r="B9985" s="294"/>
      <c r="C9985" s="294"/>
      <c r="D9985" s="294"/>
      <c r="E9985" s="294"/>
      <c r="F9985" s="294"/>
    </row>
    <row r="9986">
      <c r="A9986" s="294" t="s">
        <v>22239</v>
      </c>
      <c r="B9986" s="294"/>
      <c r="C9986" s="294"/>
      <c r="D9986" s="294"/>
      <c r="E9986" s="294"/>
      <c r="F9986" s="294"/>
    </row>
    <row r="9987">
      <c r="A9987" s="294"/>
      <c r="B9987" s="294"/>
      <c r="C9987" s="294"/>
      <c r="D9987" s="294"/>
      <c r="E9987" s="294"/>
      <c r="F9987" s="294"/>
    </row>
    <row r="9988">
      <c r="A9988" s="294" t="s">
        <v>27935</v>
      </c>
      <c r="B9988" s="294"/>
      <c r="C9988" s="294"/>
      <c r="D9988" s="294"/>
      <c r="E9988" s="294"/>
      <c r="F9988" s="294"/>
    </row>
    <row r="9989">
      <c r="A9989" s="294" t="s">
        <v>27936</v>
      </c>
      <c r="B9989" s="294"/>
      <c r="C9989" s="294"/>
      <c r="D9989" s="294"/>
      <c r="E9989" s="294"/>
      <c r="F9989" s="294"/>
    </row>
    <row r="9990">
      <c r="A9990" s="294" t="s">
        <v>27937</v>
      </c>
      <c r="B9990" s="294"/>
      <c r="C9990" s="294"/>
      <c r="D9990" s="294"/>
      <c r="E9990" s="294"/>
      <c r="F9990" s="294"/>
    </row>
    <row r="9991">
      <c r="A9991" s="294" t="s">
        <v>27938</v>
      </c>
      <c r="B9991" s="294"/>
      <c r="C9991" s="294"/>
      <c r="D9991" s="294"/>
      <c r="E9991" s="294"/>
      <c r="F9991" s="294"/>
    </row>
    <row r="9992">
      <c r="A9992" s="294" t="s">
        <v>27939</v>
      </c>
      <c r="B9992" s="294"/>
      <c r="C9992" s="294"/>
      <c r="D9992" s="294"/>
      <c r="E9992" s="294"/>
      <c r="F9992" s="294"/>
    </row>
    <row r="9993">
      <c r="A9993" s="294" t="s">
        <v>27940</v>
      </c>
      <c r="B9993" s="294"/>
      <c r="C9993" s="294"/>
      <c r="D9993" s="294"/>
      <c r="E9993" s="294"/>
      <c r="F9993" s="294"/>
    </row>
    <row r="9994">
      <c r="A9994" s="294" t="s">
        <v>27941</v>
      </c>
      <c r="B9994" s="294"/>
      <c r="C9994" s="294"/>
      <c r="D9994" s="294"/>
      <c r="E9994" s="294"/>
      <c r="F9994" s="294"/>
    </row>
    <row r="9995">
      <c r="A9995" s="294" t="s">
        <v>27942</v>
      </c>
      <c r="B9995" s="294"/>
      <c r="C9995" s="294"/>
      <c r="D9995" s="294"/>
      <c r="E9995" s="294"/>
      <c r="F9995" s="294"/>
    </row>
    <row r="9996">
      <c r="A9996" s="294" t="s">
        <v>27943</v>
      </c>
      <c r="B9996" s="294"/>
      <c r="C9996" s="294"/>
      <c r="D9996" s="294"/>
      <c r="E9996" s="294"/>
      <c r="F9996" s="294"/>
    </row>
    <row r="9997">
      <c r="A9997" s="294" t="s">
        <v>27944</v>
      </c>
      <c r="B9997" s="294"/>
      <c r="C9997" s="294"/>
      <c r="D9997" s="294"/>
      <c r="E9997" s="294"/>
      <c r="F9997" s="294"/>
    </row>
    <row r="9998">
      <c r="A9998" s="294" t="s">
        <v>27945</v>
      </c>
      <c r="B9998" s="294"/>
      <c r="C9998" s="294"/>
      <c r="D9998" s="294"/>
      <c r="E9998" s="294"/>
      <c r="F9998" s="294"/>
    </row>
    <row r="9999">
      <c r="A9999" s="294" t="s">
        <v>27946</v>
      </c>
      <c r="B9999" s="294"/>
      <c r="C9999" s="294"/>
      <c r="D9999" s="294"/>
      <c r="E9999" s="294"/>
      <c r="F9999" s="294"/>
    </row>
    <row r="10000">
      <c r="A10000" s="294"/>
      <c r="B10000" s="294"/>
      <c r="C10000" s="294"/>
      <c r="D10000" s="294"/>
      <c r="E10000" s="294"/>
      <c r="F10000" s="294"/>
    </row>
    <row r="10001">
      <c r="A10001" s="294"/>
      <c r="B10001" s="294"/>
      <c r="C10001" s="294"/>
      <c r="D10001" s="294"/>
      <c r="E10001" s="294"/>
      <c r="F10001" s="294"/>
    </row>
    <row r="10002">
      <c r="A10002" s="294" t="s">
        <v>21990</v>
      </c>
      <c r="B10002" s="294"/>
      <c r="C10002" s="294"/>
      <c r="D10002" s="294"/>
      <c r="E10002" s="294"/>
      <c r="F10002" s="294"/>
    </row>
    <row r="10003">
      <c r="A10003" s="294"/>
      <c r="B10003" s="294"/>
      <c r="C10003" s="294"/>
      <c r="D10003" s="294"/>
      <c r="E10003" s="294"/>
      <c r="F10003" s="294"/>
    </row>
    <row r="10004">
      <c r="A10004" s="294" t="s">
        <v>27947</v>
      </c>
      <c r="B10004" s="294"/>
      <c r="C10004" s="294"/>
      <c r="D10004" s="294"/>
      <c r="E10004" s="294"/>
      <c r="F10004" s="294"/>
    </row>
    <row r="10005">
      <c r="A10005" s="294" t="s">
        <v>27948</v>
      </c>
      <c r="B10005" s="294"/>
      <c r="C10005" s="294"/>
      <c r="D10005" s="294"/>
      <c r="E10005" s="294"/>
      <c r="F10005" s="294"/>
    </row>
    <row r="10006">
      <c r="A10006" s="294" t="s">
        <v>27949</v>
      </c>
      <c r="B10006" s="294"/>
      <c r="C10006" s="294"/>
      <c r="D10006" s="294"/>
      <c r="E10006" s="294"/>
      <c r="F10006" s="294"/>
    </row>
    <row r="10007">
      <c r="A10007" s="294" t="s">
        <v>27950</v>
      </c>
      <c r="B10007" s="294"/>
      <c r="C10007" s="294"/>
      <c r="D10007" s="294"/>
      <c r="E10007" s="294"/>
      <c r="F10007" s="294"/>
    </row>
    <row r="10008">
      <c r="A10008" s="294" t="s">
        <v>27951</v>
      </c>
      <c r="B10008" s="294"/>
      <c r="C10008" s="294"/>
      <c r="D10008" s="294"/>
      <c r="E10008" s="294"/>
      <c r="F10008" s="294"/>
    </row>
    <row r="10009">
      <c r="A10009" s="294" t="s">
        <v>27952</v>
      </c>
      <c r="B10009" s="294"/>
      <c r="C10009" s="294"/>
      <c r="D10009" s="294"/>
      <c r="E10009" s="294"/>
      <c r="F10009" s="294"/>
    </row>
    <row r="10010">
      <c r="A10010" s="294" t="s">
        <v>27953</v>
      </c>
      <c r="B10010" s="294"/>
      <c r="C10010" s="294"/>
      <c r="D10010" s="294"/>
      <c r="E10010" s="294"/>
      <c r="F10010" s="294"/>
    </row>
    <row r="10011">
      <c r="A10011" s="294" t="s">
        <v>21312</v>
      </c>
      <c r="B10011" s="294"/>
      <c r="C10011" s="294"/>
      <c r="D10011" s="294"/>
      <c r="E10011" s="294"/>
      <c r="F10011" s="294"/>
    </row>
    <row r="10012">
      <c r="A10012" s="294" t="s">
        <v>27954</v>
      </c>
      <c r="B10012" s="294"/>
      <c r="C10012" s="294"/>
      <c r="D10012" s="294"/>
      <c r="E10012" s="294"/>
      <c r="F10012" s="294"/>
    </row>
    <row r="10013">
      <c r="A10013" s="294" t="s">
        <v>21672</v>
      </c>
      <c r="B10013" s="294"/>
      <c r="C10013" s="294"/>
      <c r="D10013" s="294"/>
      <c r="E10013" s="294"/>
      <c r="F10013" s="294"/>
    </row>
    <row r="10014">
      <c r="A10014" s="294" t="s">
        <v>27910</v>
      </c>
      <c r="B10014" s="294"/>
      <c r="C10014" s="294"/>
      <c r="D10014" s="294"/>
      <c r="E10014" s="294"/>
      <c r="F10014" s="294"/>
    </row>
    <row r="10015">
      <c r="A10015" s="294"/>
      <c r="B10015" s="294"/>
      <c r="C10015" s="294"/>
      <c r="D10015" s="294"/>
      <c r="E10015" s="294"/>
      <c r="F10015" s="294"/>
    </row>
    <row r="10016">
      <c r="A10016" s="294" t="s">
        <v>24077</v>
      </c>
      <c r="B10016" s="294"/>
      <c r="C10016" s="294"/>
      <c r="D10016" s="294"/>
      <c r="E10016" s="294"/>
      <c r="F10016" s="294"/>
    </row>
    <row r="10017">
      <c r="A10017" s="294"/>
      <c r="B10017" s="294"/>
      <c r="C10017" s="294"/>
      <c r="D10017" s="294"/>
      <c r="E10017" s="294"/>
      <c r="F10017" s="294"/>
    </row>
    <row r="10018">
      <c r="A10018" s="294" t="s">
        <v>27955</v>
      </c>
      <c r="B10018" s="294"/>
      <c r="C10018" s="294"/>
      <c r="D10018" s="294"/>
      <c r="E10018" s="294"/>
      <c r="F10018" s="294"/>
    </row>
    <row r="10019">
      <c r="A10019" s="294" t="s">
        <v>27956</v>
      </c>
      <c r="B10019" s="294"/>
      <c r="C10019" s="294"/>
      <c r="D10019" s="294"/>
      <c r="E10019" s="294"/>
      <c r="F10019" s="294"/>
    </row>
    <row r="10020">
      <c r="A10020" s="294" t="s">
        <v>27957</v>
      </c>
      <c r="B10020" s="294"/>
      <c r="C10020" s="294"/>
      <c r="D10020" s="294"/>
      <c r="E10020" s="294"/>
      <c r="F10020" s="294"/>
    </row>
    <row r="10021">
      <c r="A10021" s="294" t="s">
        <v>27958</v>
      </c>
      <c r="B10021" s="294"/>
      <c r="C10021" s="294"/>
      <c r="D10021" s="294"/>
      <c r="E10021" s="294"/>
      <c r="F10021" s="294"/>
    </row>
    <row r="10022">
      <c r="A10022" s="294" t="s">
        <v>27959</v>
      </c>
      <c r="B10022" s="294"/>
      <c r="C10022" s="294"/>
      <c r="D10022" s="294"/>
      <c r="E10022" s="294"/>
      <c r="F10022" s="294"/>
    </row>
    <row r="10023">
      <c r="A10023" s="294" t="s">
        <v>27960</v>
      </c>
      <c r="B10023" s="294"/>
      <c r="C10023" s="294"/>
      <c r="D10023" s="294"/>
      <c r="E10023" s="294"/>
      <c r="F10023" s="294"/>
    </row>
    <row r="10024">
      <c r="A10024" s="294" t="s">
        <v>27961</v>
      </c>
      <c r="B10024" s="294"/>
      <c r="C10024" s="294"/>
      <c r="D10024" s="294"/>
      <c r="E10024" s="294"/>
      <c r="F10024" s="294"/>
    </row>
    <row r="10025">
      <c r="A10025" s="294"/>
      <c r="B10025" s="294"/>
      <c r="C10025" s="294"/>
      <c r="D10025" s="294"/>
      <c r="E10025" s="294"/>
      <c r="F10025" s="294"/>
    </row>
    <row r="10026">
      <c r="A10026" s="294" t="s">
        <v>21326</v>
      </c>
      <c r="B10026" s="294"/>
      <c r="C10026" s="294"/>
      <c r="D10026" s="294"/>
      <c r="E10026" s="294"/>
      <c r="F10026" s="294"/>
    </row>
    <row r="10027">
      <c r="A10027" s="294"/>
      <c r="B10027" s="294"/>
      <c r="C10027" s="294"/>
      <c r="D10027" s="294"/>
      <c r="E10027" s="294"/>
      <c r="F10027" s="294"/>
    </row>
    <row r="10028">
      <c r="A10028" s="294"/>
      <c r="B10028" s="294"/>
      <c r="C10028" s="294"/>
      <c r="D10028" s="294"/>
      <c r="E10028" s="294"/>
      <c r="F10028" s="294"/>
    </row>
    <row r="10029">
      <c r="A10029" s="294" t="s">
        <v>27962</v>
      </c>
      <c r="B10029" s="294"/>
      <c r="C10029" s="294"/>
      <c r="D10029" s="294"/>
      <c r="E10029" s="294"/>
      <c r="F10029" s="294"/>
    </row>
    <row r="10030">
      <c r="A10030" s="294" t="s">
        <v>27963</v>
      </c>
      <c r="B10030" s="294"/>
      <c r="C10030" s="294"/>
      <c r="D10030" s="294"/>
      <c r="E10030" s="294"/>
      <c r="F10030" s="294"/>
    </row>
    <row r="10031">
      <c r="A10031" s="294" t="s">
        <v>27964</v>
      </c>
      <c r="B10031" s="294"/>
      <c r="C10031" s="294"/>
      <c r="D10031" s="294"/>
      <c r="E10031" s="294"/>
      <c r="F10031" s="294"/>
    </row>
    <row r="10032">
      <c r="A10032" s="294"/>
      <c r="B10032" s="294"/>
      <c r="C10032" s="294"/>
      <c r="D10032" s="294"/>
      <c r="E10032" s="294"/>
      <c r="F10032" s="294"/>
    </row>
    <row r="10033">
      <c r="A10033" s="294" t="s">
        <v>21442</v>
      </c>
      <c r="B10033" s="294"/>
      <c r="C10033" s="294"/>
      <c r="D10033" s="294"/>
      <c r="E10033" s="294"/>
      <c r="F10033" s="294"/>
    </row>
    <row r="10034">
      <c r="A10034" s="294"/>
      <c r="B10034" s="294"/>
      <c r="C10034" s="294"/>
      <c r="D10034" s="294"/>
      <c r="E10034" s="294"/>
      <c r="F10034" s="294"/>
    </row>
    <row r="10035">
      <c r="A10035" s="294" t="s">
        <v>27965</v>
      </c>
      <c r="B10035" s="294"/>
      <c r="C10035" s="294"/>
      <c r="D10035" s="294"/>
      <c r="E10035" s="294"/>
      <c r="F10035" s="294"/>
    </row>
    <row r="10036">
      <c r="A10036" s="294" t="s">
        <v>27966</v>
      </c>
      <c r="B10036" s="294"/>
      <c r="C10036" s="294"/>
      <c r="D10036" s="294"/>
      <c r="E10036" s="294"/>
      <c r="F10036" s="294"/>
    </row>
    <row r="10037">
      <c r="A10037" s="294" t="s">
        <v>27967</v>
      </c>
      <c r="B10037" s="294"/>
      <c r="C10037" s="294"/>
      <c r="D10037" s="294"/>
      <c r="E10037" s="294"/>
      <c r="F10037" s="294"/>
    </row>
    <row r="10038">
      <c r="A10038" s="294" t="s">
        <v>27968</v>
      </c>
      <c r="B10038" s="294"/>
      <c r="C10038" s="294"/>
      <c r="D10038" s="294"/>
      <c r="E10038" s="294"/>
      <c r="F10038" s="294"/>
    </row>
    <row r="10039">
      <c r="A10039" s="294" t="s">
        <v>27969</v>
      </c>
      <c r="B10039" s="294"/>
      <c r="C10039" s="294"/>
      <c r="D10039" s="294"/>
      <c r="E10039" s="294"/>
      <c r="F10039" s="294"/>
    </row>
    <row r="10040">
      <c r="A10040" s="294"/>
      <c r="B10040" s="294"/>
      <c r="C10040" s="294"/>
      <c r="D10040" s="294"/>
      <c r="E10040" s="294"/>
      <c r="F10040" s="294"/>
    </row>
    <row r="10041">
      <c r="A10041" s="294" t="s">
        <v>22572</v>
      </c>
      <c r="B10041" s="294"/>
      <c r="C10041" s="294"/>
      <c r="D10041" s="294"/>
      <c r="E10041" s="294"/>
      <c r="F10041" s="294"/>
    </row>
    <row r="10042">
      <c r="A10042" s="294" t="s">
        <v>27970</v>
      </c>
      <c r="B10042" s="294"/>
      <c r="C10042" s="294"/>
      <c r="D10042" s="294"/>
      <c r="E10042" s="294"/>
      <c r="F10042" s="294"/>
    </row>
    <row r="10043">
      <c r="A10043" s="294"/>
      <c r="B10043" s="294"/>
      <c r="C10043" s="294"/>
      <c r="D10043" s="294"/>
      <c r="E10043" s="294"/>
      <c r="F10043" s="294"/>
    </row>
    <row r="10044">
      <c r="A10044" s="294" t="s">
        <v>27971</v>
      </c>
      <c r="B10044" s="294"/>
      <c r="C10044" s="294"/>
      <c r="D10044" s="294"/>
      <c r="E10044" s="294"/>
      <c r="F10044" s="294"/>
    </row>
    <row r="10045">
      <c r="A10045" s="294" t="s">
        <v>27972</v>
      </c>
      <c r="B10045" s="294"/>
      <c r="C10045" s="294"/>
      <c r="D10045" s="294"/>
      <c r="E10045" s="294"/>
      <c r="F10045" s="294"/>
    </row>
    <row r="10046">
      <c r="A10046" s="294" t="s">
        <v>27973</v>
      </c>
      <c r="B10046" s="294"/>
      <c r="C10046" s="294"/>
      <c r="D10046" s="294"/>
      <c r="E10046" s="294"/>
      <c r="F10046" s="294"/>
    </row>
    <row r="10047">
      <c r="A10047" s="294" t="s">
        <v>27974</v>
      </c>
      <c r="B10047" s="294"/>
      <c r="C10047" s="294"/>
      <c r="D10047" s="294"/>
      <c r="E10047" s="294"/>
      <c r="F10047" s="294"/>
    </row>
    <row r="10048">
      <c r="A10048" s="294"/>
      <c r="B10048" s="294"/>
      <c r="C10048" s="294"/>
      <c r="D10048" s="294"/>
      <c r="E10048" s="294"/>
      <c r="F10048" s="294"/>
    </row>
    <row r="10049">
      <c r="A10049" s="294" t="s">
        <v>27975</v>
      </c>
      <c r="B10049" s="294"/>
      <c r="C10049" s="294"/>
      <c r="D10049" s="294"/>
      <c r="E10049" s="294"/>
      <c r="F10049" s="294"/>
    </row>
    <row r="10050">
      <c r="A10050" s="294"/>
      <c r="B10050" s="294"/>
      <c r="C10050" s="294"/>
      <c r="D10050" s="294"/>
      <c r="E10050" s="294"/>
      <c r="F10050" s="294"/>
    </row>
    <row r="10051">
      <c r="A10051" s="294" t="s">
        <v>27976</v>
      </c>
      <c r="B10051" s="294"/>
      <c r="C10051" s="294"/>
      <c r="D10051" s="294"/>
      <c r="E10051" s="294"/>
      <c r="F10051" s="294"/>
    </row>
    <row r="10052">
      <c r="A10052" s="294" t="s">
        <v>27977</v>
      </c>
      <c r="B10052" s="294"/>
      <c r="C10052" s="294"/>
      <c r="D10052" s="294"/>
      <c r="E10052" s="294"/>
      <c r="F10052" s="294"/>
    </row>
    <row r="10053">
      <c r="A10053" s="294" t="s">
        <v>27978</v>
      </c>
      <c r="B10053" s="294"/>
      <c r="C10053" s="294"/>
      <c r="D10053" s="294"/>
      <c r="E10053" s="294"/>
      <c r="F10053" s="294"/>
    </row>
    <row r="10054">
      <c r="A10054" s="294" t="s">
        <v>27979</v>
      </c>
      <c r="B10054" s="294"/>
      <c r="C10054" s="294"/>
      <c r="D10054" s="294"/>
      <c r="E10054" s="294"/>
      <c r="F10054" s="294"/>
    </row>
    <row r="10055">
      <c r="A10055" s="294"/>
      <c r="B10055" s="294"/>
      <c r="C10055" s="294"/>
      <c r="D10055" s="294"/>
      <c r="E10055" s="294"/>
      <c r="F10055" s="294"/>
    </row>
    <row r="10056">
      <c r="A10056" s="294" t="s">
        <v>24397</v>
      </c>
      <c r="B10056" s="294"/>
      <c r="C10056" s="294"/>
      <c r="D10056" s="294"/>
      <c r="E10056" s="294"/>
      <c r="F10056" s="294"/>
    </row>
    <row r="10057">
      <c r="A10057" s="294" t="s">
        <v>27980</v>
      </c>
      <c r="B10057" s="294"/>
      <c r="C10057" s="294"/>
      <c r="D10057" s="294"/>
      <c r="E10057" s="294"/>
      <c r="F10057" s="294"/>
    </row>
    <row r="10058">
      <c r="A10058" s="294"/>
      <c r="B10058" s="294"/>
      <c r="C10058" s="294"/>
      <c r="D10058" s="294"/>
      <c r="E10058" s="294"/>
      <c r="F10058" s="294"/>
    </row>
    <row r="10059">
      <c r="A10059" s="294" t="s">
        <v>27981</v>
      </c>
      <c r="B10059" s="294"/>
      <c r="C10059" s="294"/>
      <c r="D10059" s="294"/>
      <c r="E10059" s="294"/>
      <c r="F10059" s="294"/>
    </row>
    <row r="10060">
      <c r="A10060" s="294" t="s">
        <v>27982</v>
      </c>
      <c r="B10060" s="294"/>
      <c r="C10060" s="294"/>
      <c r="D10060" s="294"/>
      <c r="E10060" s="294"/>
      <c r="F10060" s="294"/>
    </row>
    <row r="10061">
      <c r="A10061" s="294" t="s">
        <v>27983</v>
      </c>
      <c r="B10061" s="294"/>
      <c r="C10061" s="294"/>
      <c r="D10061" s="294"/>
      <c r="E10061" s="294"/>
      <c r="F10061" s="294"/>
    </row>
    <row r="10062">
      <c r="A10062" s="294" t="s">
        <v>27984</v>
      </c>
      <c r="B10062" s="294"/>
      <c r="C10062" s="294"/>
      <c r="D10062" s="294"/>
      <c r="E10062" s="294"/>
      <c r="F10062" s="294"/>
    </row>
    <row r="10063">
      <c r="A10063" s="294" t="s">
        <v>27985</v>
      </c>
      <c r="B10063" s="294"/>
      <c r="C10063" s="294"/>
      <c r="D10063" s="294"/>
      <c r="E10063" s="294"/>
      <c r="F10063" s="294"/>
    </row>
    <row r="10064">
      <c r="A10064" s="294" t="s">
        <v>27986</v>
      </c>
      <c r="B10064" s="294"/>
      <c r="C10064" s="294"/>
      <c r="D10064" s="294"/>
      <c r="E10064" s="294"/>
      <c r="F10064" s="294"/>
    </row>
    <row r="10065">
      <c r="A10065" s="294" t="s">
        <v>27987</v>
      </c>
      <c r="B10065" s="294"/>
      <c r="C10065" s="294"/>
      <c r="D10065" s="294"/>
      <c r="E10065" s="294"/>
      <c r="F10065" s="294"/>
    </row>
    <row r="10066">
      <c r="A10066" s="294" t="s">
        <v>27988</v>
      </c>
      <c r="B10066" s="294"/>
      <c r="C10066" s="294"/>
      <c r="D10066" s="294"/>
      <c r="E10066" s="294"/>
      <c r="F10066" s="294"/>
    </row>
    <row r="10067">
      <c r="A10067" s="294" t="s">
        <v>27989</v>
      </c>
      <c r="B10067" s="294"/>
      <c r="C10067" s="294"/>
      <c r="D10067" s="294"/>
      <c r="E10067" s="294"/>
      <c r="F10067" s="294"/>
    </row>
    <row r="10068">
      <c r="A10068" s="294" t="s">
        <v>21312</v>
      </c>
      <c r="B10068" s="294"/>
      <c r="C10068" s="294"/>
      <c r="D10068" s="294"/>
      <c r="E10068" s="294"/>
      <c r="F10068" s="294"/>
    </row>
    <row r="10069">
      <c r="A10069" s="294" t="s">
        <v>27990</v>
      </c>
      <c r="B10069" s="294"/>
      <c r="C10069" s="294"/>
      <c r="D10069" s="294"/>
      <c r="E10069" s="294"/>
      <c r="F10069" s="294"/>
    </row>
    <row r="10070">
      <c r="A10070" s="294" t="s">
        <v>21618</v>
      </c>
      <c r="B10070" s="294"/>
      <c r="C10070" s="294"/>
      <c r="D10070" s="294"/>
      <c r="E10070" s="294"/>
      <c r="F10070" s="294"/>
    </row>
    <row r="10071">
      <c r="A10071" s="294" t="s">
        <v>27991</v>
      </c>
      <c r="B10071" s="294"/>
      <c r="C10071" s="294"/>
      <c r="D10071" s="294"/>
      <c r="E10071" s="294"/>
      <c r="F10071" s="294"/>
    </row>
    <row r="10072">
      <c r="A10072" s="294"/>
      <c r="B10072" s="294"/>
      <c r="C10072" s="294"/>
      <c r="D10072" s="294"/>
      <c r="E10072" s="294"/>
      <c r="F10072" s="294"/>
    </row>
    <row r="10073">
      <c r="A10073" s="294" t="s">
        <v>22512</v>
      </c>
      <c r="B10073" s="294"/>
      <c r="C10073" s="294"/>
      <c r="D10073" s="294"/>
      <c r="E10073" s="294"/>
      <c r="F10073" s="294"/>
    </row>
    <row r="10074">
      <c r="A10074" s="294" t="s">
        <v>23459</v>
      </c>
      <c r="B10074" s="294"/>
      <c r="C10074" s="294"/>
      <c r="D10074" s="294"/>
      <c r="E10074" s="294"/>
      <c r="F10074" s="294"/>
    </row>
    <row r="10075">
      <c r="A10075" s="294"/>
      <c r="B10075" s="294"/>
      <c r="C10075" s="294"/>
      <c r="D10075" s="294"/>
      <c r="E10075" s="294"/>
      <c r="F10075" s="294"/>
    </row>
    <row r="10076">
      <c r="A10076" s="294" t="s">
        <v>27992</v>
      </c>
      <c r="B10076" s="294"/>
      <c r="C10076" s="294"/>
      <c r="D10076" s="294"/>
      <c r="E10076" s="294"/>
      <c r="F10076" s="294"/>
    </row>
    <row r="10077">
      <c r="A10077" s="294" t="s">
        <v>27993</v>
      </c>
      <c r="B10077" s="294"/>
      <c r="C10077" s="294"/>
      <c r="D10077" s="294"/>
      <c r="E10077" s="294"/>
      <c r="F10077" s="294"/>
    </row>
    <row r="10078">
      <c r="A10078" s="294" t="s">
        <v>27994</v>
      </c>
      <c r="B10078" s="294"/>
      <c r="C10078" s="294"/>
      <c r="D10078" s="294"/>
      <c r="E10078" s="294"/>
      <c r="F10078" s="294"/>
    </row>
    <row r="10079">
      <c r="A10079" s="294" t="s">
        <v>27995</v>
      </c>
      <c r="B10079" s="294"/>
      <c r="C10079" s="294"/>
      <c r="D10079" s="294"/>
      <c r="E10079" s="294"/>
      <c r="F10079" s="294"/>
    </row>
    <row r="10080">
      <c r="A10080" s="294" t="s">
        <v>27996</v>
      </c>
      <c r="B10080" s="294"/>
      <c r="C10080" s="294"/>
      <c r="D10080" s="294"/>
      <c r="E10080" s="294"/>
      <c r="F10080" s="294"/>
    </row>
    <row r="10081">
      <c r="A10081" s="294"/>
      <c r="B10081" s="294"/>
      <c r="C10081" s="294"/>
      <c r="D10081" s="294"/>
      <c r="E10081" s="294"/>
      <c r="F10081" s="294"/>
    </row>
    <row r="10082">
      <c r="A10082" s="294" t="s">
        <v>27997</v>
      </c>
      <c r="B10082" s="294"/>
      <c r="C10082" s="294"/>
      <c r="D10082" s="294"/>
      <c r="E10082" s="294"/>
      <c r="F10082" s="294"/>
    </row>
    <row r="10083">
      <c r="A10083" s="294"/>
      <c r="B10083" s="294"/>
      <c r="C10083" s="294"/>
      <c r="D10083" s="294"/>
      <c r="E10083" s="294"/>
      <c r="F10083" s="294"/>
    </row>
    <row r="10084">
      <c r="A10084" s="294" t="s">
        <v>27998</v>
      </c>
      <c r="B10084" s="294"/>
      <c r="C10084" s="294"/>
      <c r="D10084" s="294"/>
      <c r="E10084" s="294"/>
      <c r="F10084" s="294"/>
    </row>
    <row r="10085">
      <c r="A10085" s="294" t="s">
        <v>27999</v>
      </c>
      <c r="B10085" s="294"/>
      <c r="C10085" s="294"/>
      <c r="D10085" s="294"/>
      <c r="E10085" s="294"/>
      <c r="F10085" s="294"/>
    </row>
    <row r="10086">
      <c r="A10086" s="294" t="s">
        <v>28000</v>
      </c>
      <c r="B10086" s="294"/>
      <c r="C10086" s="294"/>
      <c r="D10086" s="294"/>
      <c r="E10086" s="294"/>
      <c r="F10086" s="294"/>
    </row>
    <row r="10087">
      <c r="A10087" s="294" t="s">
        <v>28001</v>
      </c>
      <c r="B10087" s="294"/>
      <c r="C10087" s="294"/>
      <c r="D10087" s="294"/>
      <c r="E10087" s="294"/>
      <c r="F10087" s="294"/>
    </row>
    <row r="10088">
      <c r="A10088" s="294"/>
      <c r="B10088" s="294"/>
      <c r="C10088" s="294"/>
      <c r="D10088" s="294"/>
      <c r="E10088" s="294"/>
      <c r="F10088" s="294"/>
    </row>
    <row r="10089">
      <c r="A10089" s="294" t="s">
        <v>21945</v>
      </c>
      <c r="B10089" s="294"/>
      <c r="C10089" s="294"/>
      <c r="D10089" s="294"/>
      <c r="E10089" s="294"/>
      <c r="F10089" s="294"/>
    </row>
    <row r="10090">
      <c r="A10090" s="294" t="s">
        <v>26319</v>
      </c>
      <c r="B10090" s="294"/>
      <c r="C10090" s="294"/>
      <c r="D10090" s="294"/>
      <c r="E10090" s="294"/>
      <c r="F10090" s="294"/>
    </row>
    <row r="10091">
      <c r="A10091" s="294"/>
      <c r="B10091" s="294"/>
      <c r="C10091" s="294"/>
      <c r="D10091" s="294"/>
      <c r="E10091" s="294"/>
      <c r="F10091" s="294"/>
    </row>
    <row r="10092">
      <c r="A10092" s="294" t="s">
        <v>28002</v>
      </c>
      <c r="B10092" s="294"/>
      <c r="C10092" s="294"/>
      <c r="D10092" s="294"/>
      <c r="E10092" s="294"/>
      <c r="F10092" s="294"/>
    </row>
    <row r="10093">
      <c r="A10093" s="294" t="s">
        <v>28003</v>
      </c>
      <c r="B10093" s="294"/>
      <c r="C10093" s="294"/>
      <c r="D10093" s="294"/>
      <c r="E10093" s="294"/>
      <c r="F10093" s="294"/>
    </row>
    <row r="10094">
      <c r="A10094" s="294" t="s">
        <v>28004</v>
      </c>
      <c r="B10094" s="294"/>
      <c r="C10094" s="294"/>
      <c r="D10094" s="294"/>
      <c r="E10094" s="294"/>
      <c r="F10094" s="294"/>
    </row>
    <row r="10095">
      <c r="A10095" s="294" t="s">
        <v>28005</v>
      </c>
      <c r="B10095" s="294"/>
      <c r="C10095" s="294"/>
      <c r="D10095" s="294"/>
      <c r="E10095" s="294"/>
      <c r="F10095" s="294"/>
    </row>
    <row r="10096">
      <c r="A10096" s="294" t="s">
        <v>28006</v>
      </c>
      <c r="B10096" s="294"/>
      <c r="C10096" s="294"/>
      <c r="D10096" s="294"/>
      <c r="E10096" s="294"/>
      <c r="F10096" s="294"/>
    </row>
    <row r="10097">
      <c r="A10097" s="294" t="s">
        <v>28007</v>
      </c>
      <c r="B10097" s="294"/>
      <c r="C10097" s="294"/>
      <c r="D10097" s="294"/>
      <c r="E10097" s="294"/>
      <c r="F10097" s="294"/>
    </row>
    <row r="10098">
      <c r="A10098" s="294" t="s">
        <v>28008</v>
      </c>
      <c r="B10098" s="294"/>
      <c r="C10098" s="294"/>
      <c r="D10098" s="294"/>
      <c r="E10098" s="294"/>
      <c r="F10098" s="294"/>
    </row>
    <row r="10099">
      <c r="A10099" s="294" t="s">
        <v>28009</v>
      </c>
      <c r="B10099" s="294"/>
      <c r="C10099" s="294"/>
      <c r="D10099" s="294"/>
      <c r="E10099" s="294"/>
      <c r="F10099" s="294"/>
    </row>
    <row r="10100">
      <c r="A10100" s="294"/>
      <c r="B10100" s="294"/>
      <c r="C10100" s="294"/>
      <c r="D10100" s="294"/>
      <c r="E10100" s="294"/>
      <c r="F10100" s="294"/>
    </row>
    <row r="10101">
      <c r="A10101" s="294" t="s">
        <v>21401</v>
      </c>
      <c r="B10101" s="294"/>
      <c r="C10101" s="294"/>
      <c r="D10101" s="294"/>
      <c r="E10101" s="294"/>
      <c r="F10101" s="294"/>
    </row>
    <row r="10102">
      <c r="A10102" s="294"/>
      <c r="B10102" s="294"/>
      <c r="C10102" s="294"/>
      <c r="D10102" s="294"/>
      <c r="E10102" s="294"/>
      <c r="F10102" s="294"/>
    </row>
    <row r="10103">
      <c r="A10103" s="294" t="s">
        <v>28010</v>
      </c>
      <c r="B10103" s="294"/>
      <c r="C10103" s="294"/>
      <c r="D10103" s="294"/>
      <c r="E10103" s="294"/>
      <c r="F10103" s="294"/>
    </row>
    <row r="10104">
      <c r="A10104" s="294" t="s">
        <v>28011</v>
      </c>
      <c r="B10104" s="294"/>
      <c r="C10104" s="294"/>
      <c r="D10104" s="294"/>
      <c r="E10104" s="294"/>
      <c r="F10104" s="294"/>
    </row>
    <row r="10105">
      <c r="A10105" s="294" t="s">
        <v>28012</v>
      </c>
      <c r="B10105" s="294"/>
      <c r="C10105" s="294"/>
      <c r="D10105" s="294"/>
      <c r="E10105" s="294"/>
      <c r="F10105" s="294"/>
    </row>
    <row r="10106">
      <c r="A10106" s="294" t="s">
        <v>28013</v>
      </c>
      <c r="B10106" s="294"/>
      <c r="C10106" s="294"/>
      <c r="D10106" s="294"/>
      <c r="E10106" s="294"/>
      <c r="F10106" s="294"/>
    </row>
    <row r="10107">
      <c r="A10107" s="294"/>
      <c r="B10107" s="294"/>
      <c r="C10107" s="294"/>
      <c r="D10107" s="294"/>
      <c r="E10107" s="294"/>
      <c r="F10107" s="294"/>
    </row>
    <row r="10108">
      <c r="A10108" s="294" t="s">
        <v>22239</v>
      </c>
      <c r="B10108" s="294"/>
      <c r="C10108" s="294"/>
      <c r="D10108" s="294"/>
      <c r="E10108" s="294"/>
      <c r="F10108" s="294"/>
    </row>
    <row r="10109">
      <c r="A10109" s="294"/>
      <c r="B10109" s="294"/>
      <c r="C10109" s="294"/>
      <c r="D10109" s="294"/>
      <c r="E10109" s="294"/>
      <c r="F10109" s="294"/>
    </row>
    <row r="10110">
      <c r="A10110" s="294" t="s">
        <v>28014</v>
      </c>
      <c r="B10110" s="294"/>
      <c r="C10110" s="294"/>
      <c r="D10110" s="294"/>
      <c r="E10110" s="294"/>
      <c r="F10110" s="294"/>
    </row>
    <row r="10111">
      <c r="A10111" s="294" t="s">
        <v>28015</v>
      </c>
      <c r="B10111" s="294"/>
      <c r="C10111" s="294"/>
      <c r="D10111" s="294"/>
      <c r="E10111" s="294"/>
      <c r="F10111" s="294"/>
    </row>
    <row r="10112">
      <c r="A10112" s="294" t="s">
        <v>28016</v>
      </c>
      <c r="B10112" s="294"/>
      <c r="C10112" s="294"/>
      <c r="D10112" s="294"/>
      <c r="E10112" s="294"/>
      <c r="F10112" s="294"/>
    </row>
    <row r="10113">
      <c r="A10113" s="294" t="s">
        <v>28017</v>
      </c>
      <c r="B10113" s="294"/>
      <c r="C10113" s="294"/>
      <c r="D10113" s="294"/>
      <c r="E10113" s="294"/>
      <c r="F10113" s="294"/>
    </row>
    <row r="10114">
      <c r="A10114" s="294" t="s">
        <v>28018</v>
      </c>
      <c r="B10114" s="294"/>
      <c r="C10114" s="294"/>
      <c r="D10114" s="294"/>
      <c r="E10114" s="294"/>
      <c r="F10114" s="294"/>
    </row>
    <row r="10115">
      <c r="A10115" s="294" t="s">
        <v>28019</v>
      </c>
      <c r="B10115" s="294"/>
      <c r="C10115" s="294"/>
      <c r="D10115" s="294"/>
      <c r="E10115" s="294"/>
      <c r="F10115" s="294"/>
    </row>
    <row r="10116">
      <c r="A10116" s="294" t="s">
        <v>28020</v>
      </c>
      <c r="B10116" s="294"/>
      <c r="C10116" s="294"/>
      <c r="D10116" s="294"/>
      <c r="E10116" s="294"/>
      <c r="F10116" s="294"/>
    </row>
    <row r="10117">
      <c r="A10117" s="294" t="s">
        <v>28021</v>
      </c>
      <c r="B10117" s="294"/>
      <c r="C10117" s="294"/>
      <c r="D10117" s="294"/>
      <c r="E10117" s="294"/>
      <c r="F10117" s="294"/>
    </row>
    <row r="10118">
      <c r="A10118" s="294" t="s">
        <v>28022</v>
      </c>
      <c r="B10118" s="294"/>
      <c r="C10118" s="294"/>
      <c r="D10118" s="294"/>
      <c r="E10118" s="294"/>
      <c r="F10118" s="294"/>
    </row>
    <row r="10119">
      <c r="A10119" s="294" t="s">
        <v>28023</v>
      </c>
      <c r="B10119" s="294"/>
      <c r="C10119" s="294"/>
      <c r="D10119" s="294"/>
      <c r="E10119" s="294"/>
      <c r="F10119" s="294"/>
    </row>
    <row r="10120">
      <c r="A10120" s="294"/>
      <c r="B10120" s="294"/>
      <c r="C10120" s="294"/>
      <c r="D10120" s="294"/>
      <c r="E10120" s="294"/>
      <c r="F10120" s="294"/>
    </row>
    <row r="10121">
      <c r="A10121" s="294"/>
      <c r="B10121" s="294"/>
      <c r="C10121" s="294"/>
      <c r="D10121" s="294"/>
      <c r="E10121" s="294"/>
      <c r="F10121" s="294"/>
    </row>
    <row r="10122">
      <c r="A10122" s="294" t="s">
        <v>21990</v>
      </c>
      <c r="B10122" s="294"/>
      <c r="C10122" s="294"/>
      <c r="D10122" s="294"/>
      <c r="E10122" s="294"/>
      <c r="F10122" s="294"/>
    </row>
    <row r="10123">
      <c r="A10123" s="294"/>
      <c r="B10123" s="294"/>
      <c r="C10123" s="294"/>
      <c r="D10123" s="294"/>
      <c r="E10123" s="294"/>
      <c r="F10123" s="294"/>
    </row>
    <row r="10124">
      <c r="A10124" s="294" t="s">
        <v>28024</v>
      </c>
      <c r="B10124" s="294"/>
      <c r="C10124" s="294"/>
      <c r="D10124" s="294"/>
      <c r="E10124" s="294"/>
      <c r="F10124" s="294"/>
    </row>
    <row r="10125">
      <c r="A10125" s="294" t="s">
        <v>28025</v>
      </c>
      <c r="B10125" s="294"/>
      <c r="C10125" s="294"/>
      <c r="D10125" s="294"/>
      <c r="E10125" s="294"/>
      <c r="F10125" s="294"/>
    </row>
    <row r="10126">
      <c r="A10126" s="294" t="s">
        <v>28026</v>
      </c>
      <c r="B10126" s="294"/>
      <c r="C10126" s="294"/>
      <c r="D10126" s="294"/>
      <c r="E10126" s="294"/>
      <c r="F10126" s="294"/>
    </row>
    <row r="10127">
      <c r="A10127" s="294" t="s">
        <v>28027</v>
      </c>
      <c r="B10127" s="294"/>
      <c r="C10127" s="294"/>
      <c r="D10127" s="294"/>
      <c r="E10127" s="294"/>
      <c r="F10127" s="294"/>
    </row>
    <row r="10128">
      <c r="A10128" s="294" t="s">
        <v>28028</v>
      </c>
      <c r="B10128" s="294"/>
      <c r="C10128" s="294"/>
      <c r="D10128" s="294"/>
      <c r="E10128" s="294"/>
      <c r="F10128" s="294"/>
    </row>
    <row r="10129">
      <c r="A10129" s="294" t="s">
        <v>28029</v>
      </c>
      <c r="B10129" s="294"/>
      <c r="C10129" s="294"/>
      <c r="D10129" s="294"/>
      <c r="E10129" s="294"/>
      <c r="F10129" s="294"/>
    </row>
    <row r="10130">
      <c r="A10130" s="294" t="s">
        <v>28030</v>
      </c>
      <c r="B10130" s="294"/>
      <c r="C10130" s="294"/>
      <c r="D10130" s="294"/>
      <c r="E10130" s="294"/>
      <c r="F10130" s="294"/>
    </row>
    <row r="10131">
      <c r="A10131" s="294" t="s">
        <v>28031</v>
      </c>
      <c r="B10131" s="294"/>
      <c r="C10131" s="294"/>
      <c r="D10131" s="294"/>
      <c r="E10131" s="294"/>
      <c r="F10131" s="294"/>
    </row>
    <row r="10132">
      <c r="A10132" s="294" t="s">
        <v>28032</v>
      </c>
      <c r="B10132" s="294"/>
      <c r="C10132" s="294"/>
      <c r="D10132" s="294"/>
      <c r="E10132" s="294"/>
      <c r="F10132" s="294"/>
    </row>
    <row r="10133">
      <c r="A10133" s="294" t="s">
        <v>28033</v>
      </c>
      <c r="B10133" s="294"/>
      <c r="C10133" s="294"/>
      <c r="D10133" s="294"/>
      <c r="E10133" s="294"/>
      <c r="F10133" s="294"/>
    </row>
    <row r="10134">
      <c r="A10134" s="294" t="s">
        <v>28034</v>
      </c>
      <c r="B10134" s="294"/>
      <c r="C10134" s="294"/>
      <c r="D10134" s="294"/>
      <c r="E10134" s="294"/>
      <c r="F10134" s="294"/>
    </row>
    <row r="10135">
      <c r="A10135" s="294"/>
      <c r="B10135" s="294"/>
      <c r="C10135" s="294"/>
      <c r="D10135" s="294"/>
      <c r="E10135" s="294"/>
      <c r="F10135" s="294"/>
    </row>
    <row r="10136">
      <c r="A10136" s="294" t="s">
        <v>21312</v>
      </c>
      <c r="B10136" s="294"/>
      <c r="C10136" s="294"/>
      <c r="D10136" s="294"/>
      <c r="E10136" s="294"/>
      <c r="F10136" s="294"/>
    </row>
    <row r="10137">
      <c r="A10137" s="294" t="s">
        <v>28035</v>
      </c>
      <c r="B10137" s="294"/>
      <c r="C10137" s="294"/>
      <c r="D10137" s="294"/>
      <c r="E10137" s="294"/>
      <c r="F10137" s="294"/>
    </row>
    <row r="10138">
      <c r="A10138" s="294" t="s">
        <v>21672</v>
      </c>
      <c r="B10138" s="294"/>
      <c r="C10138" s="294"/>
      <c r="D10138" s="294"/>
      <c r="E10138" s="294"/>
      <c r="F10138" s="294"/>
    </row>
    <row r="10139">
      <c r="A10139" s="294" t="s">
        <v>28036</v>
      </c>
      <c r="B10139" s="294"/>
      <c r="C10139" s="294"/>
      <c r="D10139" s="294"/>
      <c r="E10139" s="294"/>
      <c r="F10139" s="294"/>
    </row>
    <row r="10140">
      <c r="A10140" s="294"/>
      <c r="B10140" s="294"/>
      <c r="C10140" s="294"/>
      <c r="D10140" s="294"/>
      <c r="E10140" s="294"/>
      <c r="F10140" s="294"/>
    </row>
    <row r="10141">
      <c r="A10141" s="294" t="s">
        <v>21315</v>
      </c>
      <c r="B10141" s="294"/>
      <c r="C10141" s="294"/>
      <c r="D10141" s="294"/>
      <c r="E10141" s="294"/>
      <c r="F10141" s="294"/>
    </row>
    <row r="10142">
      <c r="A10142" s="294"/>
      <c r="B10142" s="294"/>
      <c r="C10142" s="294"/>
      <c r="D10142" s="294"/>
      <c r="E10142" s="294"/>
      <c r="F10142" s="294"/>
    </row>
    <row r="10143">
      <c r="A10143" s="294" t="s">
        <v>28037</v>
      </c>
      <c r="B10143" s="294"/>
      <c r="C10143" s="294"/>
      <c r="D10143" s="294"/>
      <c r="E10143" s="294"/>
      <c r="F10143" s="294"/>
    </row>
    <row r="10144">
      <c r="A10144" s="294" t="s">
        <v>28038</v>
      </c>
      <c r="B10144" s="294"/>
      <c r="C10144" s="294"/>
      <c r="D10144" s="294"/>
      <c r="E10144" s="294"/>
      <c r="F10144" s="294"/>
    </row>
    <row r="10145">
      <c r="A10145" s="294" t="s">
        <v>28039</v>
      </c>
      <c r="B10145" s="294"/>
      <c r="C10145" s="294"/>
      <c r="D10145" s="294"/>
      <c r="E10145" s="294"/>
      <c r="F10145" s="294"/>
    </row>
    <row r="10146">
      <c r="A10146" s="294" t="s">
        <v>28040</v>
      </c>
      <c r="B10146" s="294"/>
      <c r="C10146" s="294"/>
      <c r="D10146" s="294"/>
      <c r="E10146" s="294"/>
      <c r="F10146" s="294"/>
    </row>
    <row r="10147">
      <c r="A10147" s="294" t="s">
        <v>28041</v>
      </c>
      <c r="B10147" s="294"/>
      <c r="C10147" s="294"/>
      <c r="D10147" s="294"/>
      <c r="E10147" s="294"/>
      <c r="F10147" s="294"/>
    </row>
    <row r="10148">
      <c r="A10148" s="294" t="s">
        <v>28042</v>
      </c>
      <c r="B10148" s="294"/>
      <c r="C10148" s="294"/>
      <c r="D10148" s="294"/>
      <c r="E10148" s="294"/>
      <c r="F10148" s="294"/>
    </row>
    <row r="10149">
      <c r="A10149" s="294" t="s">
        <v>28043</v>
      </c>
      <c r="B10149" s="294"/>
      <c r="C10149" s="294"/>
      <c r="D10149" s="294"/>
      <c r="E10149" s="294"/>
      <c r="F10149" s="294"/>
    </row>
    <row r="10150">
      <c r="A10150" s="294" t="s">
        <v>28044</v>
      </c>
      <c r="B10150" s="294"/>
      <c r="C10150" s="294"/>
      <c r="D10150" s="294"/>
      <c r="E10150" s="294"/>
      <c r="F10150" s="294"/>
    </row>
    <row r="10151">
      <c r="A10151" s="294" t="s">
        <v>28045</v>
      </c>
      <c r="B10151" s="294"/>
      <c r="C10151" s="294"/>
      <c r="D10151" s="294"/>
      <c r="E10151" s="294"/>
      <c r="F10151" s="294"/>
    </row>
    <row r="10152">
      <c r="A10152" s="294" t="s">
        <v>28046</v>
      </c>
      <c r="B10152" s="294"/>
      <c r="C10152" s="294"/>
      <c r="D10152" s="294"/>
      <c r="E10152" s="294"/>
      <c r="F10152" s="294"/>
    </row>
    <row r="10153">
      <c r="A10153" s="294"/>
      <c r="B10153" s="294"/>
      <c r="C10153" s="294"/>
      <c r="D10153" s="294"/>
      <c r="E10153" s="294"/>
      <c r="F10153" s="294"/>
    </row>
    <row r="10154">
      <c r="A10154" s="294" t="s">
        <v>21326</v>
      </c>
      <c r="B10154" s="294"/>
      <c r="C10154" s="294"/>
      <c r="D10154" s="294"/>
      <c r="E10154" s="294"/>
      <c r="F10154" s="294"/>
    </row>
    <row r="10155">
      <c r="A10155" s="294"/>
      <c r="B10155" s="294"/>
      <c r="C10155" s="294"/>
      <c r="D10155" s="294"/>
      <c r="E10155" s="294"/>
      <c r="F10155" s="294"/>
    </row>
    <row r="10156">
      <c r="A10156" s="294" t="s">
        <v>28047</v>
      </c>
      <c r="B10156" s="294"/>
      <c r="C10156" s="294"/>
      <c r="D10156" s="294"/>
      <c r="E10156" s="294"/>
      <c r="F10156" s="294"/>
    </row>
    <row r="10157">
      <c r="A10157" s="294"/>
      <c r="B10157" s="294"/>
      <c r="C10157" s="294"/>
      <c r="D10157" s="294"/>
      <c r="E10157" s="294"/>
      <c r="F10157" s="294"/>
    </row>
    <row r="10158">
      <c r="A10158" s="294"/>
      <c r="B10158" s="294"/>
      <c r="C10158" s="294"/>
      <c r="D10158" s="294"/>
      <c r="E10158" s="294"/>
      <c r="F10158" s="294"/>
    </row>
    <row r="10159">
      <c r="A10159" s="294" t="s">
        <v>23526</v>
      </c>
      <c r="B10159" s="294"/>
      <c r="C10159" s="294"/>
      <c r="D10159" s="294"/>
      <c r="E10159" s="294"/>
      <c r="F10159" s="294"/>
    </row>
    <row r="10160">
      <c r="A10160" s="294"/>
      <c r="B10160" s="294"/>
      <c r="C10160" s="294"/>
      <c r="D10160" s="294"/>
      <c r="E10160" s="294"/>
      <c r="F10160" s="294"/>
    </row>
    <row r="10161">
      <c r="A10161" s="294" t="s">
        <v>28048</v>
      </c>
      <c r="B10161" s="294"/>
      <c r="C10161" s="294"/>
      <c r="D10161" s="294"/>
      <c r="E10161" s="294"/>
      <c r="F10161" s="294"/>
    </row>
    <row r="10162">
      <c r="A10162" s="294" t="s">
        <v>28049</v>
      </c>
      <c r="B10162" s="294"/>
      <c r="C10162" s="294"/>
      <c r="D10162" s="294"/>
      <c r="E10162" s="294"/>
      <c r="F10162" s="294"/>
    </row>
    <row r="10163">
      <c r="A10163" s="294" t="s">
        <v>28050</v>
      </c>
      <c r="B10163" s="294"/>
      <c r="C10163" s="294"/>
      <c r="D10163" s="294"/>
      <c r="E10163" s="294"/>
      <c r="F10163" s="294"/>
    </row>
    <row r="10164">
      <c r="A10164" s="294" t="s">
        <v>28051</v>
      </c>
      <c r="B10164" s="294"/>
      <c r="C10164" s="294"/>
      <c r="D10164" s="294"/>
      <c r="E10164" s="294"/>
      <c r="F10164" s="294"/>
    </row>
    <row r="10165">
      <c r="A10165" s="294" t="s">
        <v>26179</v>
      </c>
      <c r="B10165" s="294"/>
      <c r="C10165" s="294"/>
      <c r="D10165" s="294"/>
      <c r="E10165" s="294"/>
      <c r="F10165" s="294"/>
    </row>
    <row r="10166">
      <c r="A10166" s="294" t="s">
        <v>28052</v>
      </c>
      <c r="B10166" s="294"/>
      <c r="C10166" s="294"/>
      <c r="D10166" s="294"/>
      <c r="E10166" s="294"/>
      <c r="F10166" s="294"/>
    </row>
    <row r="10167">
      <c r="A10167" s="294" t="s">
        <v>28053</v>
      </c>
      <c r="B10167" s="294"/>
      <c r="C10167" s="294"/>
      <c r="D10167" s="294"/>
      <c r="E10167" s="294"/>
      <c r="F10167" s="294"/>
    </row>
    <row r="10168">
      <c r="A10168" s="294" t="s">
        <v>28054</v>
      </c>
      <c r="B10168" s="294"/>
      <c r="C10168" s="294"/>
      <c r="D10168" s="294"/>
      <c r="E10168" s="294"/>
      <c r="F10168" s="294"/>
    </row>
    <row r="10169">
      <c r="A10169" s="294"/>
      <c r="B10169" s="294"/>
      <c r="C10169" s="294"/>
      <c r="D10169" s="294"/>
      <c r="E10169" s="294"/>
      <c r="F10169" s="294"/>
    </row>
    <row r="10170">
      <c r="A10170" s="294" t="s">
        <v>25653</v>
      </c>
      <c r="B10170" s="294"/>
      <c r="C10170" s="294"/>
      <c r="D10170" s="294"/>
      <c r="E10170" s="294"/>
      <c r="F10170" s="294"/>
    </row>
    <row r="10171">
      <c r="A10171" s="294" t="s">
        <v>28055</v>
      </c>
      <c r="B10171" s="294"/>
      <c r="C10171" s="294"/>
      <c r="D10171" s="294"/>
      <c r="E10171" s="294"/>
      <c r="F10171" s="294"/>
    </row>
    <row r="10172">
      <c r="A10172" s="294"/>
      <c r="B10172" s="294"/>
      <c r="C10172" s="294"/>
      <c r="D10172" s="294"/>
      <c r="E10172" s="294"/>
      <c r="F10172" s="294"/>
    </row>
    <row r="10173">
      <c r="A10173" s="294" t="s">
        <v>28056</v>
      </c>
      <c r="B10173" s="294"/>
      <c r="C10173" s="294"/>
      <c r="D10173" s="294"/>
      <c r="E10173" s="294"/>
      <c r="F10173" s="294"/>
    </row>
    <row r="10174">
      <c r="A10174" s="294" t="s">
        <v>28057</v>
      </c>
      <c r="B10174" s="294"/>
      <c r="C10174" s="294"/>
      <c r="D10174" s="294"/>
      <c r="E10174" s="294"/>
      <c r="F10174" s="294"/>
    </row>
    <row r="10175">
      <c r="A10175" s="294" t="s">
        <v>28058</v>
      </c>
      <c r="B10175" s="294"/>
      <c r="C10175" s="294"/>
      <c r="D10175" s="294"/>
      <c r="E10175" s="294"/>
      <c r="F10175" s="294"/>
    </row>
    <row r="10176">
      <c r="A10176" s="294"/>
      <c r="B10176" s="294"/>
      <c r="C10176" s="294"/>
      <c r="D10176" s="294"/>
      <c r="E10176" s="294"/>
      <c r="F10176" s="294"/>
    </row>
    <row r="10177">
      <c r="A10177" s="294" t="s">
        <v>28059</v>
      </c>
      <c r="B10177" s="294"/>
      <c r="C10177" s="294"/>
      <c r="D10177" s="294"/>
      <c r="E10177" s="294"/>
      <c r="F10177" s="294"/>
    </row>
    <row r="10178">
      <c r="A10178" s="294"/>
      <c r="B10178" s="294"/>
      <c r="C10178" s="294"/>
      <c r="D10178" s="294"/>
      <c r="E10178" s="294"/>
      <c r="F10178" s="294"/>
    </row>
    <row r="10179">
      <c r="A10179" s="294" t="s">
        <v>28060</v>
      </c>
      <c r="B10179" s="294"/>
      <c r="C10179" s="294"/>
      <c r="D10179" s="294"/>
      <c r="E10179" s="294"/>
      <c r="F10179" s="294"/>
    </row>
    <row r="10180">
      <c r="A10180" s="294" t="s">
        <v>28061</v>
      </c>
      <c r="B10180" s="294"/>
      <c r="C10180" s="294"/>
      <c r="D10180" s="294"/>
      <c r="E10180" s="294"/>
      <c r="F10180" s="294"/>
    </row>
    <row r="10181">
      <c r="A10181" s="294" t="s">
        <v>28062</v>
      </c>
      <c r="B10181" s="294"/>
      <c r="C10181" s="294"/>
      <c r="D10181" s="294"/>
      <c r="E10181" s="294"/>
      <c r="F10181" s="294"/>
    </row>
    <row r="10182">
      <c r="A10182" s="294" t="s">
        <v>28063</v>
      </c>
      <c r="B10182" s="294"/>
      <c r="C10182" s="294"/>
      <c r="D10182" s="294"/>
      <c r="E10182" s="294"/>
      <c r="F10182" s="294"/>
    </row>
    <row r="10183">
      <c r="A10183" s="294"/>
      <c r="B10183" s="294"/>
      <c r="C10183" s="294"/>
      <c r="D10183" s="294"/>
      <c r="E10183" s="294"/>
      <c r="F10183" s="294"/>
    </row>
    <row r="10184">
      <c r="A10184" s="294" t="s">
        <v>28064</v>
      </c>
      <c r="B10184" s="294"/>
      <c r="C10184" s="294"/>
      <c r="D10184" s="294"/>
      <c r="E10184" s="294"/>
      <c r="F10184" s="294"/>
    </row>
    <row r="10185">
      <c r="A10185" s="294"/>
      <c r="B10185" s="294"/>
      <c r="C10185" s="294"/>
      <c r="D10185" s="294"/>
      <c r="E10185" s="294"/>
      <c r="F10185" s="294"/>
    </row>
    <row r="10186">
      <c r="A10186" s="294" t="s">
        <v>28065</v>
      </c>
      <c r="B10186" s="294"/>
      <c r="C10186" s="294"/>
      <c r="D10186" s="294"/>
      <c r="E10186" s="294"/>
      <c r="F10186" s="294"/>
    </row>
    <row r="10187">
      <c r="A10187" s="294" t="s">
        <v>28066</v>
      </c>
      <c r="B10187" s="294"/>
      <c r="C10187" s="294"/>
      <c r="D10187" s="294"/>
      <c r="E10187" s="294"/>
      <c r="F10187" s="294"/>
    </row>
    <row r="10188">
      <c r="A10188" s="294" t="s">
        <v>28067</v>
      </c>
      <c r="B10188" s="294"/>
      <c r="C10188" s="294"/>
      <c r="D10188" s="294"/>
      <c r="E10188" s="294"/>
      <c r="F10188" s="294"/>
    </row>
    <row r="10189">
      <c r="A10189" s="294" t="s">
        <v>28068</v>
      </c>
      <c r="B10189" s="294"/>
      <c r="C10189" s="294"/>
      <c r="D10189" s="294"/>
      <c r="E10189" s="294"/>
      <c r="F10189" s="294"/>
    </row>
    <row r="10190">
      <c r="A10190" s="294" t="s">
        <v>28069</v>
      </c>
      <c r="B10190" s="294"/>
      <c r="C10190" s="294"/>
      <c r="D10190" s="294"/>
      <c r="E10190" s="294"/>
      <c r="F10190" s="294"/>
    </row>
    <row r="10191">
      <c r="A10191" s="294" t="s">
        <v>28070</v>
      </c>
      <c r="B10191" s="294"/>
      <c r="C10191" s="294"/>
      <c r="D10191" s="294"/>
      <c r="E10191" s="294"/>
      <c r="F10191" s="294"/>
    </row>
    <row r="10192">
      <c r="A10192" s="294"/>
      <c r="B10192" s="294"/>
      <c r="C10192" s="294"/>
      <c r="D10192" s="294"/>
      <c r="E10192" s="294"/>
      <c r="F10192" s="294"/>
    </row>
    <row r="10193">
      <c r="A10193" s="294" t="s">
        <v>28071</v>
      </c>
      <c r="B10193" s="294"/>
      <c r="C10193" s="294"/>
      <c r="D10193" s="294"/>
      <c r="E10193" s="294"/>
      <c r="F10193" s="294"/>
    </row>
    <row r="10194">
      <c r="A10194" s="294" t="s">
        <v>28072</v>
      </c>
      <c r="B10194" s="294"/>
      <c r="C10194" s="294"/>
      <c r="D10194" s="294"/>
      <c r="E10194" s="294"/>
      <c r="F10194" s="294"/>
    </row>
    <row r="10195">
      <c r="A10195" s="294" t="s">
        <v>28073</v>
      </c>
      <c r="B10195" s="294"/>
      <c r="C10195" s="294"/>
      <c r="D10195" s="294"/>
      <c r="E10195" s="294"/>
      <c r="F10195" s="294"/>
    </row>
    <row r="10196">
      <c r="A10196" s="294" t="s">
        <v>28074</v>
      </c>
      <c r="B10196" s="294"/>
      <c r="C10196" s="294"/>
      <c r="D10196" s="294"/>
      <c r="E10196" s="294"/>
      <c r="F10196" s="294"/>
    </row>
    <row r="10197">
      <c r="A10197" s="294" t="s">
        <v>28075</v>
      </c>
      <c r="B10197" s="294"/>
      <c r="C10197" s="294"/>
      <c r="D10197" s="294"/>
      <c r="E10197" s="294"/>
      <c r="F10197" s="294"/>
    </row>
    <row r="10198">
      <c r="A10198" s="294" t="s">
        <v>28076</v>
      </c>
      <c r="B10198" s="294"/>
      <c r="C10198" s="294"/>
      <c r="D10198" s="294"/>
      <c r="E10198" s="294"/>
      <c r="F10198" s="294"/>
    </row>
    <row r="10199">
      <c r="A10199" s="294" t="s">
        <v>24306</v>
      </c>
      <c r="B10199" s="294"/>
      <c r="C10199" s="294"/>
      <c r="D10199" s="294"/>
      <c r="E10199" s="294"/>
      <c r="F10199" s="294"/>
    </row>
    <row r="10200">
      <c r="A10200" s="294" t="s">
        <v>28077</v>
      </c>
      <c r="B10200" s="294"/>
      <c r="C10200" s="294"/>
      <c r="D10200" s="294"/>
      <c r="E10200" s="294"/>
      <c r="F10200" s="294"/>
    </row>
    <row r="10201">
      <c r="A10201" s="294" t="s">
        <v>28078</v>
      </c>
      <c r="B10201" s="294"/>
      <c r="C10201" s="294"/>
      <c r="D10201" s="294"/>
      <c r="E10201" s="294"/>
      <c r="F10201" s="294"/>
    </row>
    <row r="10202">
      <c r="A10202" s="294"/>
      <c r="B10202" s="294"/>
      <c r="C10202" s="294"/>
      <c r="D10202" s="294"/>
      <c r="E10202" s="294"/>
      <c r="F10202" s="294"/>
    </row>
    <row r="10203">
      <c r="A10203" s="294" t="s">
        <v>21312</v>
      </c>
      <c r="B10203" s="294"/>
      <c r="C10203" s="294"/>
      <c r="D10203" s="294"/>
      <c r="E10203" s="294"/>
      <c r="F10203" s="294"/>
    </row>
    <row r="10204">
      <c r="A10204" s="294" t="s">
        <v>28079</v>
      </c>
      <c r="B10204" s="294"/>
      <c r="C10204" s="294"/>
      <c r="D10204" s="294"/>
      <c r="E10204" s="294"/>
      <c r="F10204" s="294"/>
    </row>
    <row r="10205">
      <c r="A10205" s="294"/>
      <c r="B10205" s="294"/>
      <c r="C10205" s="294"/>
      <c r="D10205" s="294"/>
      <c r="E10205" s="294"/>
      <c r="F10205" s="294"/>
    </row>
    <row r="10206">
      <c r="A10206" s="294" t="s">
        <v>28080</v>
      </c>
      <c r="B10206" s="294"/>
      <c r="C10206" s="294"/>
      <c r="D10206" s="294"/>
      <c r="E10206" s="294"/>
      <c r="F10206" s="294"/>
    </row>
    <row r="10207">
      <c r="A10207" s="294" t="s">
        <v>28081</v>
      </c>
      <c r="B10207" s="294"/>
      <c r="C10207" s="294"/>
      <c r="D10207" s="294"/>
      <c r="E10207" s="294"/>
      <c r="F10207" s="294"/>
    </row>
    <row r="10208">
      <c r="A10208" s="294"/>
      <c r="B10208" s="294"/>
      <c r="C10208" s="294"/>
      <c r="D10208" s="294"/>
      <c r="E10208" s="294"/>
      <c r="F10208" s="294"/>
    </row>
    <row r="10209">
      <c r="A10209" s="294" t="s">
        <v>28082</v>
      </c>
      <c r="B10209" s="294"/>
      <c r="C10209" s="294"/>
      <c r="D10209" s="294"/>
      <c r="E10209" s="294"/>
      <c r="F10209" s="294"/>
    </row>
    <row r="10210">
      <c r="A10210" s="294" t="s">
        <v>28083</v>
      </c>
      <c r="B10210" s="294"/>
      <c r="C10210" s="294"/>
      <c r="D10210" s="294"/>
      <c r="E10210" s="294"/>
      <c r="F10210" s="294"/>
    </row>
    <row r="10211">
      <c r="A10211" s="294"/>
      <c r="B10211" s="294"/>
      <c r="C10211" s="294"/>
      <c r="D10211" s="294"/>
      <c r="E10211" s="294"/>
      <c r="F10211" s="294"/>
    </row>
    <row r="10212">
      <c r="A10212" s="294" t="s">
        <v>28084</v>
      </c>
      <c r="B10212" s="294"/>
      <c r="C10212" s="294"/>
      <c r="D10212" s="294"/>
      <c r="E10212" s="294"/>
      <c r="F10212" s="294"/>
    </row>
    <row r="10213">
      <c r="A10213" s="294"/>
      <c r="B10213" s="294"/>
      <c r="C10213" s="294"/>
      <c r="D10213" s="294"/>
      <c r="E10213" s="294"/>
      <c r="F10213" s="294"/>
    </row>
    <row r="10214">
      <c r="A10214" s="294"/>
      <c r="B10214" s="294"/>
      <c r="C10214" s="294"/>
      <c r="D10214" s="294"/>
      <c r="E10214" s="294"/>
      <c r="F10214" s="294"/>
    </row>
    <row r="10215">
      <c r="A10215" s="294"/>
      <c r="B10215" s="294"/>
      <c r="C10215" s="294"/>
      <c r="D10215" s="294"/>
      <c r="E10215" s="294"/>
      <c r="F10215" s="294"/>
    </row>
    <row r="10216">
      <c r="A10216" s="294" t="s">
        <v>28085</v>
      </c>
      <c r="B10216" s="294"/>
      <c r="C10216" s="294"/>
      <c r="D10216" s="294"/>
      <c r="E10216" s="294"/>
      <c r="F10216" s="294"/>
    </row>
    <row r="10217">
      <c r="A10217" s="294" t="s">
        <v>28086</v>
      </c>
      <c r="B10217" s="294"/>
      <c r="C10217" s="294"/>
      <c r="D10217" s="294"/>
      <c r="E10217" s="294"/>
      <c r="F10217" s="294"/>
    </row>
    <row r="10218">
      <c r="A10218" s="294" t="s">
        <v>21618</v>
      </c>
      <c r="B10218" s="294"/>
      <c r="C10218" s="294"/>
      <c r="D10218" s="294"/>
      <c r="E10218" s="294"/>
      <c r="F10218" s="294"/>
    </row>
    <row r="10219">
      <c r="A10219" s="294" t="s">
        <v>28087</v>
      </c>
      <c r="B10219" s="294"/>
      <c r="C10219" s="294"/>
      <c r="D10219" s="294"/>
      <c r="E10219" s="294"/>
      <c r="F10219" s="294"/>
    </row>
    <row r="10220">
      <c r="A10220" s="294"/>
      <c r="B10220" s="294"/>
      <c r="C10220" s="294"/>
      <c r="D10220" s="294"/>
      <c r="E10220" s="294"/>
      <c r="F10220" s="294"/>
    </row>
    <row r="10221">
      <c r="A10221" s="294" t="s">
        <v>22512</v>
      </c>
      <c r="B10221" s="294"/>
      <c r="C10221" s="294"/>
      <c r="D10221" s="294"/>
      <c r="E10221" s="294"/>
      <c r="F10221" s="294"/>
    </row>
    <row r="10222">
      <c r="A10222" s="294" t="s">
        <v>27267</v>
      </c>
      <c r="B10222" s="294"/>
      <c r="C10222" s="294"/>
      <c r="D10222" s="294"/>
      <c r="E10222" s="294"/>
      <c r="F10222" s="294"/>
    </row>
    <row r="10223">
      <c r="A10223" s="294"/>
      <c r="B10223" s="294"/>
      <c r="C10223" s="294"/>
      <c r="D10223" s="294"/>
      <c r="E10223" s="294"/>
      <c r="F10223" s="294"/>
    </row>
    <row r="10224">
      <c r="A10224" s="294" t="s">
        <v>28088</v>
      </c>
      <c r="B10224" s="294"/>
      <c r="C10224" s="294"/>
      <c r="D10224" s="294"/>
      <c r="E10224" s="294"/>
      <c r="F10224" s="294"/>
    </row>
    <row r="10225">
      <c r="A10225" s="294" t="s">
        <v>28089</v>
      </c>
      <c r="B10225" s="294"/>
      <c r="C10225" s="294"/>
      <c r="D10225" s="294"/>
      <c r="E10225" s="294"/>
      <c r="F10225" s="294"/>
    </row>
    <row r="10226">
      <c r="A10226" s="294" t="s">
        <v>28090</v>
      </c>
      <c r="B10226" s="294"/>
      <c r="C10226" s="294"/>
      <c r="D10226" s="294"/>
      <c r="E10226" s="294"/>
      <c r="F10226" s="294"/>
    </row>
    <row r="10227">
      <c r="A10227" s="294" t="s">
        <v>28091</v>
      </c>
      <c r="B10227" s="294"/>
      <c r="C10227" s="294"/>
      <c r="D10227" s="294"/>
      <c r="E10227" s="294"/>
      <c r="F10227" s="294"/>
    </row>
    <row r="10228">
      <c r="A10228" s="294" t="s">
        <v>28092</v>
      </c>
      <c r="B10228" s="294"/>
      <c r="C10228" s="294"/>
      <c r="D10228" s="294"/>
      <c r="E10228" s="294"/>
      <c r="F10228" s="294"/>
    </row>
    <row r="10229">
      <c r="A10229" s="294" t="s">
        <v>28093</v>
      </c>
      <c r="B10229" s="294"/>
      <c r="C10229" s="294"/>
      <c r="D10229" s="294"/>
      <c r="E10229" s="294"/>
      <c r="F10229" s="294"/>
    </row>
    <row r="10230">
      <c r="A10230" s="294" t="s">
        <v>28094</v>
      </c>
      <c r="B10230" s="294"/>
      <c r="C10230" s="294"/>
      <c r="D10230" s="294"/>
      <c r="E10230" s="294"/>
      <c r="F10230" s="294"/>
    </row>
    <row r="10231">
      <c r="A10231" s="294" t="s">
        <v>28095</v>
      </c>
      <c r="B10231" s="294"/>
      <c r="C10231" s="294"/>
      <c r="D10231" s="294"/>
      <c r="E10231" s="294"/>
      <c r="F10231" s="294"/>
    </row>
    <row r="10232">
      <c r="A10232" s="294"/>
      <c r="B10232" s="294"/>
      <c r="C10232" s="294"/>
      <c r="D10232" s="294"/>
      <c r="E10232" s="294"/>
      <c r="F10232" s="294"/>
    </row>
    <row r="10233">
      <c r="A10233" s="294"/>
      <c r="B10233" s="294"/>
      <c r="C10233" s="294"/>
      <c r="D10233" s="294"/>
      <c r="E10233" s="294"/>
      <c r="F10233" s="294"/>
    </row>
    <row r="10234">
      <c r="A10234" s="294" t="s">
        <v>23148</v>
      </c>
      <c r="B10234" s="294"/>
      <c r="C10234" s="294"/>
      <c r="D10234" s="294"/>
      <c r="E10234" s="294"/>
      <c r="F10234" s="294"/>
    </row>
    <row r="10235">
      <c r="A10235" s="294" t="s">
        <v>27629</v>
      </c>
      <c r="B10235" s="294"/>
      <c r="C10235" s="294"/>
      <c r="D10235" s="294"/>
      <c r="E10235" s="294"/>
      <c r="F10235" s="294"/>
    </row>
    <row r="10236">
      <c r="A10236" s="294"/>
      <c r="B10236" s="294"/>
      <c r="C10236" s="294"/>
      <c r="D10236" s="294"/>
      <c r="E10236" s="294"/>
      <c r="F10236" s="294"/>
    </row>
    <row r="10237">
      <c r="A10237" s="294" t="s">
        <v>28096</v>
      </c>
      <c r="B10237" s="294"/>
      <c r="C10237" s="294"/>
      <c r="D10237" s="294"/>
      <c r="E10237" s="294"/>
      <c r="F10237" s="294"/>
    </row>
    <row r="10238">
      <c r="A10238" s="294" t="s">
        <v>28097</v>
      </c>
      <c r="B10238" s="294"/>
      <c r="C10238" s="294"/>
      <c r="D10238" s="294"/>
      <c r="E10238" s="294"/>
      <c r="F10238" s="294"/>
    </row>
    <row r="10239">
      <c r="A10239" s="294" t="s">
        <v>28098</v>
      </c>
      <c r="B10239" s="294"/>
      <c r="C10239" s="294"/>
      <c r="D10239" s="294"/>
      <c r="E10239" s="294"/>
      <c r="F10239" s="294"/>
    </row>
    <row r="10240">
      <c r="A10240" s="294" t="s">
        <v>28099</v>
      </c>
      <c r="B10240" s="294"/>
      <c r="C10240" s="294"/>
      <c r="D10240" s="294"/>
      <c r="E10240" s="294"/>
      <c r="F10240" s="294"/>
    </row>
    <row r="10241">
      <c r="A10241" s="294" t="s">
        <v>28100</v>
      </c>
      <c r="B10241" s="294"/>
      <c r="C10241" s="294"/>
      <c r="D10241" s="294"/>
      <c r="E10241" s="294"/>
      <c r="F10241" s="294"/>
    </row>
    <row r="10242">
      <c r="A10242" s="294"/>
      <c r="B10242" s="294"/>
      <c r="C10242" s="294"/>
      <c r="D10242" s="294"/>
      <c r="E10242" s="294"/>
      <c r="F10242" s="294"/>
    </row>
    <row r="10243">
      <c r="A10243" s="294" t="s">
        <v>21945</v>
      </c>
      <c r="B10243" s="294"/>
      <c r="C10243" s="294"/>
      <c r="D10243" s="294"/>
      <c r="E10243" s="294"/>
      <c r="F10243" s="294"/>
    </row>
    <row r="10244">
      <c r="A10244" s="294" t="s">
        <v>26884</v>
      </c>
      <c r="B10244" s="294"/>
      <c r="C10244" s="294"/>
      <c r="D10244" s="294"/>
      <c r="E10244" s="294"/>
      <c r="F10244" s="294"/>
    </row>
    <row r="10245">
      <c r="A10245" s="294"/>
      <c r="B10245" s="294"/>
      <c r="C10245" s="294"/>
      <c r="D10245" s="294"/>
      <c r="E10245" s="294"/>
      <c r="F10245" s="294"/>
    </row>
    <row r="10246">
      <c r="A10246" s="294" t="s">
        <v>28101</v>
      </c>
      <c r="B10246" s="294"/>
      <c r="C10246" s="294"/>
      <c r="D10246" s="294"/>
      <c r="E10246" s="294"/>
      <c r="F10246" s="294"/>
    </row>
    <row r="10247">
      <c r="A10247" s="294" t="s">
        <v>28102</v>
      </c>
      <c r="B10247" s="294"/>
      <c r="C10247" s="294"/>
      <c r="D10247" s="294"/>
      <c r="E10247" s="294"/>
      <c r="F10247" s="294"/>
    </row>
    <row r="10248">
      <c r="A10248" s="294" t="s">
        <v>28103</v>
      </c>
      <c r="B10248" s="294"/>
      <c r="C10248" s="294"/>
      <c r="D10248" s="294"/>
      <c r="E10248" s="294"/>
      <c r="F10248" s="294"/>
    </row>
    <row r="10249">
      <c r="A10249" s="294" t="s">
        <v>28104</v>
      </c>
      <c r="B10249" s="294"/>
      <c r="C10249" s="294"/>
      <c r="D10249" s="294"/>
      <c r="E10249" s="294"/>
      <c r="F10249" s="294"/>
    </row>
    <row r="10250">
      <c r="A10250" s="294" t="s">
        <v>28105</v>
      </c>
      <c r="B10250" s="294"/>
      <c r="C10250" s="294"/>
      <c r="D10250" s="294"/>
      <c r="E10250" s="294"/>
      <c r="F10250" s="294"/>
    </row>
    <row r="10251">
      <c r="A10251" s="294" t="s">
        <v>28106</v>
      </c>
      <c r="B10251" s="294"/>
      <c r="C10251" s="294"/>
      <c r="D10251" s="294"/>
      <c r="E10251" s="294"/>
      <c r="F10251" s="294"/>
    </row>
    <row r="10252">
      <c r="A10252" s="294" t="s">
        <v>28107</v>
      </c>
      <c r="B10252" s="294"/>
      <c r="C10252" s="294"/>
      <c r="D10252" s="294"/>
      <c r="E10252" s="294"/>
      <c r="F10252" s="294"/>
    </row>
    <row r="10253">
      <c r="A10253" s="294"/>
      <c r="B10253" s="294"/>
      <c r="C10253" s="294"/>
      <c r="D10253" s="294"/>
      <c r="E10253" s="294"/>
      <c r="F10253" s="294"/>
    </row>
    <row r="10254">
      <c r="A10254" s="294" t="s">
        <v>28108</v>
      </c>
      <c r="B10254" s="294"/>
      <c r="C10254" s="294"/>
      <c r="D10254" s="294"/>
      <c r="E10254" s="294"/>
      <c r="F10254" s="294"/>
    </row>
    <row r="10255">
      <c r="A10255" s="294"/>
      <c r="B10255" s="294"/>
      <c r="C10255" s="294"/>
      <c r="D10255" s="294"/>
      <c r="E10255" s="294"/>
      <c r="F10255" s="294"/>
    </row>
    <row r="10256">
      <c r="A10256" s="294" t="s">
        <v>28109</v>
      </c>
      <c r="B10256" s="294"/>
      <c r="C10256" s="294"/>
      <c r="D10256" s="294"/>
      <c r="E10256" s="294"/>
      <c r="F10256" s="294"/>
    </row>
    <row r="10257">
      <c r="A10257" s="294" t="s">
        <v>28110</v>
      </c>
      <c r="B10257" s="294"/>
      <c r="C10257" s="294"/>
      <c r="D10257" s="294"/>
      <c r="E10257" s="294"/>
      <c r="F10257" s="294"/>
    </row>
    <row r="10258">
      <c r="A10258" s="294" t="s">
        <v>28111</v>
      </c>
      <c r="B10258" s="294"/>
      <c r="C10258" s="294"/>
      <c r="D10258" s="294"/>
      <c r="E10258" s="294"/>
      <c r="F10258" s="294"/>
    </row>
    <row r="10259">
      <c r="A10259" s="294" t="s">
        <v>28112</v>
      </c>
      <c r="B10259" s="294"/>
      <c r="C10259" s="294"/>
      <c r="D10259" s="294"/>
      <c r="E10259" s="294"/>
      <c r="F10259" s="294"/>
    </row>
    <row r="10260">
      <c r="A10260" s="294"/>
      <c r="B10260" s="294"/>
      <c r="C10260" s="294"/>
      <c r="D10260" s="294"/>
      <c r="E10260" s="294"/>
      <c r="F10260" s="294"/>
    </row>
    <row r="10261">
      <c r="A10261" s="294" t="s">
        <v>21407</v>
      </c>
      <c r="B10261" s="294"/>
      <c r="C10261" s="294"/>
      <c r="D10261" s="294"/>
      <c r="E10261" s="294"/>
      <c r="F10261" s="294"/>
    </row>
    <row r="10262">
      <c r="A10262" s="294"/>
      <c r="B10262" s="294"/>
      <c r="C10262" s="294"/>
      <c r="D10262" s="294"/>
      <c r="E10262" s="294"/>
      <c r="F10262" s="294"/>
    </row>
    <row r="10263">
      <c r="A10263" s="294" t="s">
        <v>28113</v>
      </c>
      <c r="B10263" s="294"/>
      <c r="C10263" s="294"/>
      <c r="D10263" s="294"/>
      <c r="E10263" s="294"/>
      <c r="F10263" s="294"/>
    </row>
    <row r="10264">
      <c r="A10264" s="294" t="s">
        <v>28114</v>
      </c>
      <c r="B10264" s="294"/>
      <c r="C10264" s="294"/>
      <c r="D10264" s="294"/>
      <c r="E10264" s="294"/>
      <c r="F10264" s="294"/>
    </row>
    <row r="10265">
      <c r="A10265" s="294" t="s">
        <v>28115</v>
      </c>
      <c r="B10265" s="294"/>
      <c r="C10265" s="294"/>
      <c r="D10265" s="294"/>
      <c r="E10265" s="294"/>
      <c r="F10265" s="294"/>
    </row>
    <row r="10266">
      <c r="A10266" s="294" t="s">
        <v>28116</v>
      </c>
      <c r="B10266" s="294"/>
      <c r="C10266" s="294"/>
      <c r="D10266" s="294"/>
      <c r="E10266" s="294"/>
      <c r="F10266" s="294"/>
    </row>
    <row r="10267">
      <c r="A10267" s="294"/>
      <c r="B10267" s="294"/>
      <c r="C10267" s="294"/>
      <c r="D10267" s="294"/>
      <c r="E10267" s="294"/>
      <c r="F10267" s="294"/>
    </row>
    <row r="10268">
      <c r="A10268" s="294" t="s">
        <v>21990</v>
      </c>
      <c r="B10268" s="294"/>
      <c r="C10268" s="294"/>
      <c r="D10268" s="294"/>
      <c r="E10268" s="294"/>
      <c r="F10268" s="294"/>
    </row>
    <row r="10269">
      <c r="A10269" s="294"/>
      <c r="B10269" s="294"/>
      <c r="C10269" s="294"/>
      <c r="D10269" s="294"/>
      <c r="E10269" s="294"/>
      <c r="F10269" s="294"/>
    </row>
    <row r="10270">
      <c r="A10270" s="294" t="s">
        <v>28117</v>
      </c>
      <c r="B10270" s="294"/>
      <c r="C10270" s="294"/>
      <c r="D10270" s="294"/>
      <c r="E10270" s="294"/>
      <c r="F10270" s="294"/>
    </row>
    <row r="10271">
      <c r="A10271" s="294" t="s">
        <v>28118</v>
      </c>
      <c r="B10271" s="294"/>
      <c r="C10271" s="294"/>
      <c r="D10271" s="294"/>
      <c r="E10271" s="294"/>
      <c r="F10271" s="294"/>
    </row>
    <row r="10272">
      <c r="A10272" s="294" t="s">
        <v>28119</v>
      </c>
      <c r="B10272" s="294"/>
      <c r="C10272" s="294"/>
      <c r="D10272" s="294"/>
      <c r="E10272" s="294"/>
      <c r="F10272" s="294"/>
    </row>
    <row r="10273">
      <c r="A10273" s="294" t="s">
        <v>28120</v>
      </c>
      <c r="B10273" s="294"/>
      <c r="C10273" s="294"/>
      <c r="D10273" s="294"/>
      <c r="E10273" s="294"/>
      <c r="F10273" s="294"/>
    </row>
    <row r="10274">
      <c r="A10274" s="294" t="s">
        <v>28121</v>
      </c>
      <c r="B10274" s="294"/>
      <c r="C10274" s="294"/>
      <c r="D10274" s="294"/>
      <c r="E10274" s="294"/>
      <c r="F10274" s="294"/>
    </row>
    <row r="10275">
      <c r="A10275" s="294" t="s">
        <v>28122</v>
      </c>
      <c r="B10275" s="294"/>
      <c r="C10275" s="294"/>
      <c r="D10275" s="294"/>
      <c r="E10275" s="294"/>
      <c r="F10275" s="294"/>
    </row>
    <row r="10276">
      <c r="A10276" s="294" t="s">
        <v>28123</v>
      </c>
      <c r="B10276" s="294"/>
      <c r="C10276" s="294"/>
      <c r="D10276" s="294"/>
      <c r="E10276" s="294"/>
      <c r="F10276" s="294"/>
    </row>
    <row r="10277">
      <c r="A10277" s="294"/>
      <c r="B10277" s="294"/>
      <c r="C10277" s="294"/>
      <c r="D10277" s="294"/>
      <c r="E10277" s="294"/>
      <c r="F10277" s="294"/>
    </row>
    <row r="10278">
      <c r="A10278" s="294" t="s">
        <v>28124</v>
      </c>
      <c r="B10278" s="294"/>
      <c r="C10278" s="294"/>
      <c r="D10278" s="294"/>
      <c r="E10278" s="294"/>
      <c r="F10278" s="294"/>
    </row>
    <row r="10279">
      <c r="A10279" s="294" t="s">
        <v>28125</v>
      </c>
      <c r="B10279" s="294"/>
      <c r="C10279" s="294"/>
      <c r="D10279" s="294"/>
      <c r="E10279" s="294"/>
      <c r="F10279" s="294"/>
    </row>
    <row r="10280">
      <c r="A10280" s="294" t="s">
        <v>22738</v>
      </c>
      <c r="B10280" s="294"/>
      <c r="C10280" s="294"/>
      <c r="D10280" s="294"/>
      <c r="E10280" s="294"/>
      <c r="F10280" s="294"/>
    </row>
    <row r="10281">
      <c r="A10281" s="294" t="s">
        <v>28126</v>
      </c>
      <c r="B10281" s="294"/>
      <c r="C10281" s="294"/>
      <c r="D10281" s="294"/>
      <c r="E10281" s="294"/>
      <c r="F10281" s="294"/>
    </row>
    <row r="10282">
      <c r="A10282" s="294"/>
      <c r="B10282" s="294"/>
      <c r="C10282" s="294"/>
      <c r="D10282" s="294"/>
      <c r="E10282" s="294"/>
      <c r="F10282" s="294"/>
    </row>
    <row r="10283">
      <c r="A10283" s="294" t="s">
        <v>23007</v>
      </c>
      <c r="B10283" s="294"/>
      <c r="C10283" s="294"/>
      <c r="D10283" s="294"/>
      <c r="E10283" s="294"/>
      <c r="F10283" s="294"/>
    </row>
    <row r="10284">
      <c r="A10284" s="294"/>
      <c r="B10284" s="294"/>
      <c r="C10284" s="294"/>
      <c r="D10284" s="294"/>
      <c r="E10284" s="294"/>
      <c r="F10284" s="294"/>
    </row>
    <row r="10285">
      <c r="A10285" s="294" t="s">
        <v>28127</v>
      </c>
      <c r="B10285" s="294"/>
      <c r="C10285" s="294"/>
      <c r="D10285" s="294"/>
      <c r="E10285" s="294"/>
      <c r="F10285" s="294"/>
    </row>
    <row r="10286">
      <c r="A10286" s="294" t="s">
        <v>28128</v>
      </c>
      <c r="B10286" s="294"/>
      <c r="C10286" s="294"/>
      <c r="D10286" s="294"/>
      <c r="E10286" s="294"/>
      <c r="F10286" s="294"/>
    </row>
    <row r="10287">
      <c r="A10287" s="294" t="s">
        <v>28129</v>
      </c>
      <c r="B10287" s="294"/>
      <c r="C10287" s="294"/>
      <c r="D10287" s="294"/>
      <c r="E10287" s="294"/>
      <c r="F10287" s="294"/>
    </row>
    <row r="10288">
      <c r="A10288" s="294" t="s">
        <v>28130</v>
      </c>
      <c r="B10288" s="294"/>
      <c r="C10288" s="294"/>
      <c r="D10288" s="294"/>
      <c r="E10288" s="294"/>
      <c r="F10288" s="294"/>
    </row>
    <row r="10289">
      <c r="A10289" s="294" t="s">
        <v>28131</v>
      </c>
      <c r="B10289" s="294"/>
      <c r="C10289" s="294"/>
      <c r="D10289" s="294"/>
      <c r="E10289" s="294"/>
      <c r="F10289" s="294"/>
    </row>
    <row r="10290">
      <c r="A10290" s="294" t="s">
        <v>28132</v>
      </c>
      <c r="B10290" s="294"/>
      <c r="C10290" s="294"/>
      <c r="D10290" s="294"/>
      <c r="E10290" s="294"/>
      <c r="F10290" s="294"/>
    </row>
    <row r="10291">
      <c r="A10291" s="294" t="s">
        <v>28133</v>
      </c>
      <c r="B10291" s="294"/>
      <c r="C10291" s="294"/>
      <c r="D10291" s="294"/>
      <c r="E10291" s="294"/>
      <c r="F10291" s="294"/>
    </row>
    <row r="10292">
      <c r="A10292" s="294" t="s">
        <v>28134</v>
      </c>
      <c r="B10292" s="294"/>
      <c r="C10292" s="294"/>
      <c r="D10292" s="294"/>
      <c r="E10292" s="294"/>
      <c r="F10292" s="294"/>
    </row>
    <row r="10293">
      <c r="A10293" s="294" t="s">
        <v>28135</v>
      </c>
      <c r="B10293" s="294"/>
      <c r="C10293" s="294"/>
      <c r="D10293" s="294"/>
      <c r="E10293" s="294"/>
      <c r="F10293" s="294"/>
    </row>
    <row r="10294">
      <c r="A10294" s="294" t="s">
        <v>28136</v>
      </c>
      <c r="B10294" s="294"/>
      <c r="C10294" s="294"/>
      <c r="D10294" s="294"/>
      <c r="E10294" s="294"/>
      <c r="F10294" s="294"/>
    </row>
    <row r="10295">
      <c r="A10295" s="294" t="s">
        <v>28137</v>
      </c>
      <c r="B10295" s="294"/>
      <c r="C10295" s="294"/>
      <c r="D10295" s="294"/>
      <c r="E10295" s="294"/>
      <c r="F10295" s="294"/>
    </row>
    <row r="10296">
      <c r="A10296" s="294" t="s">
        <v>28138</v>
      </c>
      <c r="B10296" s="294"/>
      <c r="C10296" s="294"/>
      <c r="D10296" s="294"/>
      <c r="E10296" s="294"/>
      <c r="F10296" s="294"/>
    </row>
    <row r="10297">
      <c r="A10297" s="294"/>
      <c r="B10297" s="294"/>
      <c r="C10297" s="294"/>
      <c r="D10297" s="294"/>
      <c r="E10297" s="294"/>
      <c r="F10297" s="294"/>
    </row>
    <row r="10298">
      <c r="A10298" s="294" t="s">
        <v>22564</v>
      </c>
      <c r="B10298" s="294"/>
      <c r="C10298" s="294"/>
      <c r="D10298" s="294"/>
      <c r="E10298" s="294"/>
      <c r="F10298" s="294"/>
    </row>
    <row r="10299">
      <c r="A10299" s="294" t="s">
        <v>20470</v>
      </c>
      <c r="B10299" s="294"/>
      <c r="C10299" s="294"/>
      <c r="D10299" s="294"/>
      <c r="E10299" s="294"/>
      <c r="F10299" s="294"/>
    </row>
    <row r="10300">
      <c r="A10300" s="294"/>
      <c r="B10300" s="294"/>
      <c r="C10300" s="294"/>
      <c r="D10300" s="294"/>
      <c r="E10300" s="294"/>
      <c r="F10300" s="294"/>
    </row>
    <row r="10301">
      <c r="A10301" s="294" t="s">
        <v>28139</v>
      </c>
      <c r="B10301" s="294"/>
      <c r="C10301" s="294"/>
      <c r="D10301" s="294"/>
      <c r="E10301" s="294"/>
      <c r="F10301" s="294"/>
    </row>
    <row r="10302">
      <c r="A10302" s="294" t="s">
        <v>28140</v>
      </c>
      <c r="B10302" s="294"/>
      <c r="C10302" s="294"/>
      <c r="D10302" s="294"/>
      <c r="E10302" s="294"/>
      <c r="F10302" s="294"/>
    </row>
    <row r="10303">
      <c r="A10303" s="294" t="s">
        <v>28141</v>
      </c>
      <c r="B10303" s="294"/>
      <c r="C10303" s="294"/>
      <c r="D10303" s="294"/>
      <c r="E10303" s="294"/>
      <c r="F10303" s="294"/>
    </row>
    <row r="10304">
      <c r="A10304" s="294" t="s">
        <v>28142</v>
      </c>
      <c r="B10304" s="294"/>
      <c r="C10304" s="294"/>
      <c r="D10304" s="294"/>
      <c r="E10304" s="294"/>
      <c r="F10304" s="294"/>
    </row>
    <row r="10305">
      <c r="A10305" s="294"/>
      <c r="B10305" s="294"/>
      <c r="C10305" s="294"/>
      <c r="D10305" s="294"/>
      <c r="E10305" s="294"/>
      <c r="F10305" s="294"/>
    </row>
    <row r="10306">
      <c r="A10306" s="294" t="s">
        <v>28143</v>
      </c>
      <c r="B10306" s="294"/>
      <c r="C10306" s="294"/>
      <c r="D10306" s="294"/>
      <c r="E10306" s="294"/>
      <c r="F10306" s="294"/>
    </row>
    <row r="10307">
      <c r="A10307" s="294"/>
      <c r="B10307" s="294"/>
      <c r="C10307" s="294"/>
      <c r="D10307" s="294"/>
      <c r="E10307" s="294"/>
      <c r="F10307" s="294"/>
    </row>
    <row r="10308">
      <c r="A10308" s="294" t="s">
        <v>26363</v>
      </c>
      <c r="B10308" s="294"/>
      <c r="C10308" s="294"/>
      <c r="D10308" s="294"/>
      <c r="E10308" s="294"/>
      <c r="F10308" s="294"/>
    </row>
    <row r="10309">
      <c r="A10309" s="294" t="s">
        <v>28144</v>
      </c>
      <c r="B10309" s="294"/>
      <c r="C10309" s="294"/>
      <c r="D10309" s="294"/>
      <c r="E10309" s="294"/>
      <c r="F10309" s="294"/>
    </row>
    <row r="10310">
      <c r="A10310" s="294" t="s">
        <v>28145</v>
      </c>
      <c r="B10310" s="294"/>
      <c r="C10310" s="294"/>
      <c r="D10310" s="294"/>
      <c r="E10310" s="294"/>
      <c r="F10310" s="294"/>
    </row>
    <row r="10311">
      <c r="A10311" s="294" t="s">
        <v>28146</v>
      </c>
      <c r="B10311" s="294"/>
      <c r="C10311" s="294"/>
      <c r="D10311" s="294"/>
      <c r="E10311" s="294"/>
      <c r="F10311" s="294"/>
    </row>
    <row r="10312">
      <c r="A10312" s="294" t="s">
        <v>28147</v>
      </c>
      <c r="B10312" s="294"/>
      <c r="C10312" s="294"/>
      <c r="D10312" s="294"/>
      <c r="E10312" s="294"/>
      <c r="F10312" s="294"/>
    </row>
    <row r="10313">
      <c r="A10313" s="294" t="s">
        <v>28148</v>
      </c>
      <c r="B10313" s="294"/>
      <c r="C10313" s="294"/>
      <c r="D10313" s="294"/>
      <c r="E10313" s="294"/>
      <c r="F10313" s="294"/>
    </row>
    <row r="10314">
      <c r="A10314" s="294" t="s">
        <v>28149</v>
      </c>
      <c r="B10314" s="294"/>
      <c r="C10314" s="294"/>
      <c r="D10314" s="294"/>
      <c r="E10314" s="294"/>
      <c r="F10314" s="294"/>
    </row>
    <row r="10315">
      <c r="A10315" s="294" t="s">
        <v>28150</v>
      </c>
      <c r="B10315" s="294"/>
      <c r="C10315" s="294"/>
      <c r="D10315" s="294"/>
      <c r="E10315" s="294"/>
      <c r="F10315" s="294"/>
    </row>
    <row r="10316">
      <c r="A10316" s="294"/>
      <c r="B10316" s="294"/>
      <c r="C10316" s="294"/>
      <c r="D10316" s="294"/>
      <c r="E10316" s="294"/>
      <c r="F10316" s="294"/>
    </row>
    <row r="10317">
      <c r="A10317" s="294" t="s">
        <v>25653</v>
      </c>
      <c r="B10317" s="294"/>
      <c r="C10317" s="294"/>
      <c r="D10317" s="294"/>
      <c r="E10317" s="294"/>
      <c r="F10317" s="294"/>
    </row>
    <row r="10318">
      <c r="A10318" s="294" t="s">
        <v>23767</v>
      </c>
      <c r="B10318" s="294"/>
      <c r="C10318" s="294"/>
      <c r="D10318" s="294"/>
      <c r="E10318" s="294"/>
      <c r="F10318" s="294"/>
    </row>
    <row r="10319">
      <c r="A10319" s="294"/>
      <c r="B10319" s="294"/>
      <c r="C10319" s="294"/>
      <c r="D10319" s="294"/>
      <c r="E10319" s="294"/>
      <c r="F10319" s="294"/>
    </row>
    <row r="10320">
      <c r="A10320" s="294" t="s">
        <v>28151</v>
      </c>
      <c r="B10320" s="294"/>
      <c r="C10320" s="294"/>
      <c r="D10320" s="294"/>
      <c r="E10320" s="294"/>
      <c r="F10320" s="294"/>
    </row>
    <row r="10321">
      <c r="A10321" s="294" t="s">
        <v>28152</v>
      </c>
      <c r="B10321" s="294"/>
      <c r="C10321" s="294"/>
      <c r="D10321" s="294"/>
      <c r="E10321" s="294"/>
      <c r="F10321" s="294"/>
    </row>
    <row r="10322">
      <c r="A10322" s="294" t="s">
        <v>28153</v>
      </c>
      <c r="B10322" s="294"/>
      <c r="C10322" s="294"/>
      <c r="D10322" s="294"/>
      <c r="E10322" s="294"/>
      <c r="F10322" s="294"/>
    </row>
    <row r="10323">
      <c r="A10323" s="294" t="s">
        <v>28154</v>
      </c>
      <c r="B10323" s="294"/>
      <c r="C10323" s="294"/>
      <c r="D10323" s="294"/>
      <c r="E10323" s="294"/>
      <c r="F10323" s="294"/>
    </row>
    <row r="10324">
      <c r="A10324" s="294" t="s">
        <v>28155</v>
      </c>
      <c r="B10324" s="294"/>
      <c r="C10324" s="294"/>
      <c r="D10324" s="294"/>
      <c r="E10324" s="294"/>
      <c r="F10324" s="294"/>
    </row>
    <row r="10325">
      <c r="A10325" s="294"/>
      <c r="B10325" s="294"/>
      <c r="C10325" s="294"/>
      <c r="D10325" s="294"/>
      <c r="E10325" s="294"/>
      <c r="F10325" s="294"/>
    </row>
    <row r="10326">
      <c r="A10326" s="294" t="s">
        <v>23201</v>
      </c>
      <c r="B10326" s="294"/>
      <c r="C10326" s="294"/>
      <c r="D10326" s="294"/>
      <c r="E10326" s="294"/>
      <c r="F10326" s="294"/>
    </row>
    <row r="10327">
      <c r="A10327" s="294" t="s">
        <v>23772</v>
      </c>
      <c r="B10327" s="294"/>
      <c r="C10327" s="294"/>
      <c r="D10327" s="294"/>
      <c r="E10327" s="294"/>
      <c r="F10327" s="294"/>
    </row>
    <row r="10328">
      <c r="A10328" s="294"/>
      <c r="B10328" s="294"/>
      <c r="C10328" s="294"/>
      <c r="D10328" s="294"/>
      <c r="E10328" s="294"/>
      <c r="F10328" s="294"/>
    </row>
    <row r="10329">
      <c r="A10329" s="294" t="s">
        <v>28156</v>
      </c>
      <c r="B10329" s="294"/>
      <c r="C10329" s="294"/>
      <c r="D10329" s="294"/>
      <c r="E10329" s="294"/>
      <c r="F10329" s="294"/>
    </row>
    <row r="10330">
      <c r="A10330" s="294" t="s">
        <v>28157</v>
      </c>
      <c r="B10330" s="294"/>
      <c r="C10330" s="294"/>
      <c r="D10330" s="294"/>
      <c r="E10330" s="294"/>
      <c r="F10330" s="294"/>
    </row>
    <row r="10331">
      <c r="A10331" s="294" t="s">
        <v>28158</v>
      </c>
      <c r="B10331" s="294"/>
      <c r="C10331" s="294"/>
      <c r="D10331" s="294"/>
      <c r="E10331" s="294"/>
      <c r="F10331" s="294"/>
    </row>
    <row r="10332">
      <c r="A10332" s="294" t="s">
        <v>28159</v>
      </c>
      <c r="B10332" s="294"/>
      <c r="C10332" s="294"/>
      <c r="D10332" s="294"/>
      <c r="E10332" s="294"/>
      <c r="F10332" s="294"/>
    </row>
    <row r="10333">
      <c r="A10333" s="294" t="s">
        <v>28160</v>
      </c>
      <c r="B10333" s="294"/>
      <c r="C10333" s="294"/>
      <c r="D10333" s="294"/>
      <c r="E10333" s="294"/>
      <c r="F10333" s="294"/>
    </row>
    <row r="10334">
      <c r="A10334" s="294"/>
      <c r="B10334" s="294"/>
      <c r="C10334" s="294"/>
      <c r="D10334" s="294"/>
      <c r="E10334" s="294"/>
      <c r="F10334" s="294"/>
    </row>
    <row r="10335">
      <c r="A10335" s="294" t="s">
        <v>23776</v>
      </c>
      <c r="B10335" s="294"/>
      <c r="C10335" s="294"/>
      <c r="D10335" s="294"/>
      <c r="E10335" s="294"/>
      <c r="F10335" s="294"/>
    </row>
    <row r="10336">
      <c r="A10336" s="294" t="s">
        <v>28161</v>
      </c>
      <c r="B10336" s="294"/>
      <c r="C10336" s="294"/>
      <c r="D10336" s="294"/>
      <c r="E10336" s="294"/>
      <c r="F10336" s="294"/>
    </row>
    <row r="10337">
      <c r="A10337" s="294"/>
      <c r="B10337" s="294"/>
      <c r="C10337" s="294"/>
      <c r="D10337" s="294"/>
      <c r="E10337" s="294"/>
      <c r="F10337" s="294"/>
    </row>
    <row r="10338">
      <c r="A10338" s="294" t="s">
        <v>28162</v>
      </c>
      <c r="B10338" s="294"/>
      <c r="C10338" s="294"/>
      <c r="D10338" s="294"/>
      <c r="E10338" s="294"/>
      <c r="F10338" s="294"/>
    </row>
    <row r="10339">
      <c r="A10339" s="294" t="s">
        <v>28163</v>
      </c>
      <c r="B10339" s="294"/>
      <c r="C10339" s="294"/>
      <c r="D10339" s="294"/>
      <c r="E10339" s="294"/>
      <c r="F10339" s="294"/>
    </row>
    <row r="10340">
      <c r="A10340" s="294" t="s">
        <v>28164</v>
      </c>
      <c r="B10340" s="294"/>
      <c r="C10340" s="294"/>
      <c r="D10340" s="294"/>
      <c r="E10340" s="294"/>
      <c r="F10340" s="294"/>
    </row>
    <row r="10341">
      <c r="A10341" s="294" t="s">
        <v>28165</v>
      </c>
      <c r="B10341" s="294"/>
      <c r="C10341" s="294"/>
      <c r="D10341" s="294"/>
      <c r="E10341" s="294"/>
      <c r="F10341" s="294"/>
    </row>
    <row r="10342">
      <c r="A10342" s="294" t="s">
        <v>28166</v>
      </c>
      <c r="B10342" s="294"/>
      <c r="C10342" s="294"/>
      <c r="D10342" s="294"/>
      <c r="E10342" s="294"/>
      <c r="F10342" s="294"/>
    </row>
    <row r="10343">
      <c r="A10343" s="294" t="s">
        <v>28167</v>
      </c>
      <c r="B10343" s="294"/>
      <c r="C10343" s="294"/>
      <c r="D10343" s="294"/>
      <c r="E10343" s="294"/>
      <c r="F10343" s="294"/>
    </row>
    <row r="10344">
      <c r="A10344" s="294"/>
      <c r="B10344" s="294"/>
      <c r="C10344" s="294"/>
      <c r="D10344" s="294"/>
      <c r="E10344" s="294"/>
      <c r="F10344" s="294"/>
    </row>
    <row r="10345">
      <c r="A10345" s="294" t="s">
        <v>28124</v>
      </c>
      <c r="B10345" s="294"/>
      <c r="C10345" s="294"/>
      <c r="D10345" s="294"/>
      <c r="E10345" s="294"/>
      <c r="F10345" s="294"/>
    </row>
    <row r="10346">
      <c r="A10346" s="294" t="s">
        <v>28168</v>
      </c>
      <c r="B10346" s="294"/>
      <c r="C10346" s="294"/>
      <c r="D10346" s="294"/>
      <c r="E10346" s="294"/>
      <c r="F10346" s="294"/>
    </row>
    <row r="10347">
      <c r="A10347" s="294" t="s">
        <v>21270</v>
      </c>
      <c r="B10347" s="294"/>
      <c r="C10347" s="294"/>
      <c r="D10347" s="294"/>
      <c r="E10347" s="294"/>
      <c r="F10347" s="294"/>
    </row>
    <row r="10348">
      <c r="A10348" s="294" t="s">
        <v>28169</v>
      </c>
      <c r="B10348" s="294"/>
      <c r="C10348" s="294"/>
      <c r="D10348" s="294"/>
      <c r="E10348" s="294"/>
      <c r="F10348" s="294"/>
    </row>
    <row r="10349">
      <c r="A10349" s="294"/>
      <c r="B10349" s="294"/>
      <c r="C10349" s="294"/>
      <c r="D10349" s="294"/>
      <c r="E10349" s="294"/>
      <c r="F10349" s="294"/>
    </row>
    <row r="10350">
      <c r="A10350" s="294"/>
      <c r="B10350" s="294"/>
      <c r="C10350" s="294"/>
      <c r="D10350" s="294"/>
      <c r="E10350" s="294"/>
      <c r="F10350" s="294"/>
    </row>
    <row r="10351">
      <c r="A10351" s="294" t="s">
        <v>22512</v>
      </c>
      <c r="B10351" s="294"/>
      <c r="C10351" s="294"/>
      <c r="D10351" s="294"/>
      <c r="E10351" s="294"/>
      <c r="F10351" s="294"/>
    </row>
    <row r="10352">
      <c r="A10352" s="294" t="s">
        <v>24978</v>
      </c>
      <c r="B10352" s="294"/>
      <c r="C10352" s="294"/>
      <c r="D10352" s="294"/>
      <c r="E10352" s="294"/>
      <c r="F10352" s="294"/>
    </row>
    <row r="10353">
      <c r="A10353" s="294"/>
      <c r="B10353" s="294"/>
      <c r="C10353" s="294"/>
      <c r="D10353" s="294"/>
      <c r="E10353" s="294"/>
      <c r="F10353" s="294"/>
    </row>
    <row r="10354">
      <c r="A10354" s="294" t="s">
        <v>28170</v>
      </c>
      <c r="B10354" s="294"/>
      <c r="C10354" s="294"/>
      <c r="D10354" s="294"/>
      <c r="E10354" s="294"/>
      <c r="F10354" s="294"/>
    </row>
    <row r="10355">
      <c r="A10355" s="294" t="s">
        <v>28171</v>
      </c>
      <c r="B10355" s="294"/>
      <c r="C10355" s="294"/>
      <c r="D10355" s="294"/>
      <c r="E10355" s="294"/>
      <c r="F10355" s="294"/>
    </row>
    <row r="10356">
      <c r="A10356" s="294" t="str">
        <f>-Mānasa hetu – Krodha, śoka, chinta.</f>
        <v>#ERROR!</v>
      </c>
      <c r="B10356" s="294"/>
      <c r="C10356" s="294"/>
      <c r="D10356" s="294"/>
      <c r="E10356" s="294"/>
      <c r="F10356" s="294"/>
    </row>
    <row r="10357">
      <c r="A10357" s="294" t="s">
        <v>28172</v>
      </c>
      <c r="B10357" s="294"/>
      <c r="C10357" s="294"/>
      <c r="D10357" s="294"/>
      <c r="E10357" s="294"/>
      <c r="F10357" s="294"/>
    </row>
    <row r="10358">
      <c r="A10358" s="294" t="s">
        <v>28173</v>
      </c>
      <c r="B10358" s="294"/>
      <c r="C10358" s="294"/>
      <c r="D10358" s="294"/>
      <c r="E10358" s="294"/>
      <c r="F10358" s="294"/>
    </row>
    <row r="10359">
      <c r="A10359" s="294"/>
      <c r="B10359" s="294"/>
      <c r="C10359" s="294"/>
      <c r="D10359" s="294"/>
      <c r="E10359" s="294"/>
      <c r="F10359" s="294"/>
    </row>
    <row r="10360">
      <c r="A10360" s="294" t="s">
        <v>23148</v>
      </c>
      <c r="B10360" s="294"/>
      <c r="C10360" s="294"/>
      <c r="D10360" s="294"/>
      <c r="E10360" s="294"/>
      <c r="F10360" s="294"/>
    </row>
    <row r="10361">
      <c r="A10361" s="294" t="s">
        <v>23149</v>
      </c>
      <c r="B10361" s="294"/>
      <c r="C10361" s="294"/>
      <c r="D10361" s="294"/>
      <c r="E10361" s="294"/>
      <c r="F10361" s="294"/>
    </row>
    <row r="10362">
      <c r="A10362" s="294"/>
      <c r="B10362" s="294"/>
      <c r="C10362" s="294"/>
      <c r="D10362" s="294"/>
      <c r="E10362" s="294"/>
      <c r="F10362" s="294"/>
    </row>
    <row r="10363">
      <c r="A10363" s="294" t="s">
        <v>28174</v>
      </c>
      <c r="B10363" s="294"/>
      <c r="C10363" s="294"/>
      <c r="D10363" s="294"/>
      <c r="E10363" s="294"/>
      <c r="F10363" s="294"/>
    </row>
    <row r="10364">
      <c r="A10364" s="294" t="s">
        <v>28175</v>
      </c>
      <c r="B10364" s="294"/>
      <c r="C10364" s="294"/>
      <c r="D10364" s="294"/>
      <c r="E10364" s="294"/>
      <c r="F10364" s="294"/>
    </row>
    <row r="10365">
      <c r="A10365" s="294" t="s">
        <v>22613</v>
      </c>
      <c r="B10365" s="294"/>
      <c r="C10365" s="294"/>
      <c r="D10365" s="294"/>
      <c r="E10365" s="294"/>
      <c r="F10365" s="294"/>
    </row>
    <row r="10366">
      <c r="A10366" s="294" t="s">
        <v>23706</v>
      </c>
      <c r="B10366" s="294"/>
      <c r="C10366" s="294"/>
      <c r="D10366" s="294"/>
      <c r="E10366" s="294"/>
      <c r="F10366" s="294"/>
    </row>
    <row r="10367">
      <c r="A10367" s="294" t="s">
        <v>28176</v>
      </c>
      <c r="B10367" s="294"/>
      <c r="C10367" s="294"/>
      <c r="D10367" s="294"/>
      <c r="E10367" s="294"/>
      <c r="F10367" s="294"/>
    </row>
    <row r="10368">
      <c r="A10368" s="294" t="s">
        <v>28177</v>
      </c>
      <c r="B10368" s="294"/>
      <c r="C10368" s="294"/>
      <c r="D10368" s="294"/>
      <c r="E10368" s="294"/>
      <c r="F10368" s="294"/>
    </row>
    <row r="10369">
      <c r="A10369" s="294"/>
      <c r="B10369" s="294"/>
      <c r="C10369" s="294"/>
      <c r="D10369" s="294"/>
      <c r="E10369" s="294"/>
      <c r="F10369" s="294"/>
    </row>
    <row r="10370">
      <c r="A10370" s="294" t="s">
        <v>23362</v>
      </c>
      <c r="B10370" s="294"/>
      <c r="C10370" s="294"/>
      <c r="D10370" s="294"/>
      <c r="E10370" s="294"/>
      <c r="F10370" s="294"/>
    </row>
    <row r="10371">
      <c r="A10371" s="294" t="s">
        <v>23068</v>
      </c>
      <c r="B10371" s="294"/>
      <c r="C10371" s="294"/>
      <c r="D10371" s="294"/>
      <c r="E10371" s="294"/>
      <c r="F10371" s="294"/>
    </row>
    <row r="10372">
      <c r="A10372" s="294"/>
      <c r="B10372" s="294"/>
      <c r="C10372" s="294"/>
      <c r="D10372" s="294"/>
      <c r="E10372" s="294"/>
      <c r="F10372" s="294"/>
    </row>
    <row r="10373">
      <c r="A10373" s="294" t="s">
        <v>28178</v>
      </c>
      <c r="B10373" s="294"/>
      <c r="C10373" s="294"/>
      <c r="D10373" s="294"/>
      <c r="E10373" s="294"/>
      <c r="F10373" s="294"/>
    </row>
    <row r="10374">
      <c r="A10374" s="294" t="s">
        <v>28179</v>
      </c>
      <c r="B10374" s="294"/>
      <c r="C10374" s="294"/>
      <c r="D10374" s="294"/>
      <c r="E10374" s="294"/>
      <c r="F10374" s="294"/>
    </row>
    <row r="10375">
      <c r="A10375" s="294" t="s">
        <v>28180</v>
      </c>
      <c r="B10375" s="294"/>
      <c r="C10375" s="294"/>
      <c r="D10375" s="294"/>
      <c r="E10375" s="294"/>
      <c r="F10375" s="294"/>
    </row>
    <row r="10376">
      <c r="A10376" s="294" t="s">
        <v>28181</v>
      </c>
      <c r="B10376" s="294"/>
      <c r="C10376" s="294"/>
      <c r="D10376" s="294"/>
      <c r="E10376" s="294"/>
      <c r="F10376" s="294"/>
    </row>
    <row r="10377">
      <c r="A10377" s="294" t="s">
        <v>28182</v>
      </c>
      <c r="B10377" s="294"/>
      <c r="C10377" s="294"/>
      <c r="D10377" s="294"/>
      <c r="E10377" s="294"/>
      <c r="F10377" s="294"/>
    </row>
    <row r="10378">
      <c r="A10378" s="294" t="s">
        <v>28183</v>
      </c>
      <c r="B10378" s="294"/>
      <c r="C10378" s="294"/>
      <c r="D10378" s="294"/>
      <c r="E10378" s="294"/>
      <c r="F10378" s="294"/>
    </row>
    <row r="10379">
      <c r="A10379" s="294" t="s">
        <v>28108</v>
      </c>
      <c r="B10379" s="294"/>
      <c r="C10379" s="294"/>
      <c r="D10379" s="294"/>
      <c r="E10379" s="294"/>
      <c r="F10379" s="294"/>
    </row>
    <row r="10380">
      <c r="A10380" s="294"/>
      <c r="B10380" s="294"/>
      <c r="C10380" s="294"/>
      <c r="D10380" s="294"/>
      <c r="E10380" s="294"/>
      <c r="F10380" s="294"/>
    </row>
    <row r="10381">
      <c r="A10381" s="294" t="s">
        <v>28184</v>
      </c>
      <c r="B10381" s="294"/>
      <c r="C10381" s="294"/>
      <c r="D10381" s="294"/>
      <c r="E10381" s="294"/>
      <c r="F10381" s="294"/>
    </row>
    <row r="10382">
      <c r="A10382" s="294" t="s">
        <v>28185</v>
      </c>
      <c r="B10382" s="294"/>
      <c r="C10382" s="294"/>
      <c r="D10382" s="294"/>
      <c r="E10382" s="294"/>
      <c r="F10382" s="294"/>
    </row>
    <row r="10383">
      <c r="A10383" s="294" t="s">
        <v>28186</v>
      </c>
      <c r="B10383" s="294"/>
      <c r="C10383" s="294"/>
      <c r="D10383" s="294"/>
      <c r="E10383" s="294"/>
      <c r="F10383" s="294"/>
    </row>
    <row r="10384">
      <c r="A10384" s="294"/>
      <c r="B10384" s="294"/>
      <c r="C10384" s="294"/>
      <c r="D10384" s="294"/>
      <c r="E10384" s="294"/>
      <c r="F10384" s="294"/>
    </row>
    <row r="10385">
      <c r="A10385" s="294"/>
      <c r="B10385" s="294"/>
      <c r="C10385" s="294"/>
      <c r="D10385" s="294"/>
      <c r="E10385" s="294"/>
      <c r="F10385" s="294"/>
    </row>
    <row r="10386">
      <c r="A10386" s="294" t="s">
        <v>21407</v>
      </c>
      <c r="B10386" s="294"/>
      <c r="C10386" s="294"/>
      <c r="D10386" s="294"/>
      <c r="E10386" s="294"/>
      <c r="F10386" s="294"/>
    </row>
    <row r="10387">
      <c r="A10387" s="294"/>
      <c r="B10387" s="294"/>
      <c r="C10387" s="294"/>
      <c r="D10387" s="294"/>
      <c r="E10387" s="294"/>
      <c r="F10387" s="294"/>
    </row>
    <row r="10388">
      <c r="A10388" s="294"/>
      <c r="B10388" s="294"/>
      <c r="C10388" s="294"/>
      <c r="D10388" s="294"/>
      <c r="E10388" s="294"/>
      <c r="F10388" s="294"/>
    </row>
    <row r="10389">
      <c r="A10389" s="294" t="s">
        <v>28187</v>
      </c>
      <c r="B10389" s="294"/>
      <c r="C10389" s="294"/>
      <c r="D10389" s="294"/>
      <c r="E10389" s="294"/>
      <c r="F10389" s="294"/>
    </row>
    <row r="10390">
      <c r="A10390" s="294" t="s">
        <v>28188</v>
      </c>
      <c r="B10390" s="294"/>
      <c r="C10390" s="294"/>
      <c r="D10390" s="294"/>
      <c r="E10390" s="294"/>
      <c r="F10390" s="294"/>
    </row>
    <row r="10391">
      <c r="A10391" s="294" t="s">
        <v>28189</v>
      </c>
      <c r="B10391" s="294"/>
      <c r="C10391" s="294"/>
      <c r="D10391" s="294"/>
      <c r="E10391" s="294"/>
      <c r="F10391" s="294"/>
    </row>
    <row r="10392">
      <c r="A10392" s="294" t="s">
        <v>28190</v>
      </c>
      <c r="B10392" s="294"/>
      <c r="C10392" s="294"/>
      <c r="D10392" s="294"/>
      <c r="E10392" s="294"/>
      <c r="F10392" s="294"/>
    </row>
    <row r="10393">
      <c r="A10393" s="294" t="s">
        <v>28191</v>
      </c>
      <c r="B10393" s="294"/>
      <c r="C10393" s="294"/>
      <c r="D10393" s="294"/>
      <c r="E10393" s="294"/>
      <c r="F10393" s="294"/>
    </row>
    <row r="10394">
      <c r="A10394" s="294" t="s">
        <v>28192</v>
      </c>
      <c r="B10394" s="294"/>
      <c r="C10394" s="294"/>
      <c r="D10394" s="294"/>
      <c r="E10394" s="294"/>
      <c r="F10394" s="294"/>
    </row>
    <row r="10395">
      <c r="A10395" s="294" t="s">
        <v>28193</v>
      </c>
      <c r="B10395" s="294"/>
      <c r="C10395" s="294"/>
      <c r="D10395" s="294"/>
      <c r="E10395" s="294"/>
      <c r="F10395" s="294"/>
    </row>
    <row r="10396">
      <c r="A10396" s="294"/>
      <c r="B10396" s="294"/>
      <c r="C10396" s="294"/>
      <c r="D10396" s="294"/>
      <c r="E10396" s="294"/>
      <c r="F10396" s="294"/>
    </row>
    <row r="10397">
      <c r="A10397" s="294"/>
      <c r="B10397" s="294"/>
      <c r="C10397" s="294"/>
      <c r="D10397" s="294"/>
      <c r="E10397" s="294"/>
      <c r="F10397" s="294"/>
    </row>
    <row r="10398">
      <c r="A10398" s="294" t="s">
        <v>21990</v>
      </c>
      <c r="B10398" s="294"/>
      <c r="C10398" s="294"/>
      <c r="D10398" s="294"/>
      <c r="E10398" s="294"/>
      <c r="F10398" s="294"/>
    </row>
    <row r="10399">
      <c r="A10399" s="294"/>
      <c r="B10399" s="294"/>
      <c r="C10399" s="294"/>
      <c r="D10399" s="294"/>
      <c r="E10399" s="294"/>
      <c r="F10399" s="294"/>
    </row>
    <row r="10400">
      <c r="A10400" s="294"/>
      <c r="B10400" s="294"/>
      <c r="C10400" s="294"/>
      <c r="D10400" s="294"/>
      <c r="E10400" s="294"/>
      <c r="F10400" s="294"/>
    </row>
    <row r="10401">
      <c r="A10401" s="294" t="s">
        <v>23496</v>
      </c>
      <c r="B10401" s="294"/>
      <c r="C10401" s="294"/>
      <c r="D10401" s="294"/>
      <c r="E10401" s="294"/>
      <c r="F10401" s="294"/>
    </row>
    <row r="10402">
      <c r="A10402" s="294" t="s">
        <v>28194</v>
      </c>
      <c r="B10402" s="294"/>
      <c r="C10402" s="294"/>
      <c r="D10402" s="294"/>
      <c r="E10402" s="294"/>
      <c r="F10402" s="294"/>
    </row>
    <row r="10403">
      <c r="A10403" s="294" t="s">
        <v>28195</v>
      </c>
      <c r="B10403" s="294"/>
      <c r="C10403" s="294"/>
      <c r="D10403" s="294"/>
      <c r="E10403" s="294"/>
      <c r="F10403" s="294"/>
    </row>
    <row r="10404">
      <c r="A10404" s="294" t="s">
        <v>28196</v>
      </c>
      <c r="B10404" s="294"/>
      <c r="C10404" s="294"/>
      <c r="D10404" s="294"/>
      <c r="E10404" s="294"/>
      <c r="F10404" s="294"/>
    </row>
    <row r="10405">
      <c r="A10405" s="294" t="s">
        <v>28197</v>
      </c>
      <c r="B10405" s="294"/>
      <c r="C10405" s="294"/>
      <c r="D10405" s="294"/>
      <c r="E10405" s="294"/>
      <c r="F10405" s="294"/>
    </row>
    <row r="10406">
      <c r="A10406" s="294" t="s">
        <v>28198</v>
      </c>
      <c r="B10406" s="294"/>
      <c r="C10406" s="294"/>
      <c r="D10406" s="294"/>
      <c r="E10406" s="294"/>
      <c r="F10406" s="294"/>
    </row>
    <row r="10407">
      <c r="A10407" s="294" t="s">
        <v>23504</v>
      </c>
      <c r="B10407" s="294"/>
      <c r="C10407" s="294"/>
      <c r="D10407" s="294"/>
      <c r="E10407" s="294"/>
      <c r="F10407" s="294"/>
    </row>
    <row r="10408">
      <c r="A10408" s="294" t="s">
        <v>28199</v>
      </c>
      <c r="B10408" s="294"/>
      <c r="C10408" s="294"/>
      <c r="D10408" s="294"/>
      <c r="E10408" s="294"/>
      <c r="F10408" s="294"/>
    </row>
    <row r="10409">
      <c r="A10409" s="294" t="s">
        <v>28200</v>
      </c>
      <c r="B10409" s="294"/>
      <c r="C10409" s="294"/>
      <c r="D10409" s="294"/>
      <c r="E10409" s="294"/>
      <c r="F10409" s="294"/>
    </row>
    <row r="10410">
      <c r="A10410" s="294" t="s">
        <v>28201</v>
      </c>
      <c r="B10410" s="294"/>
      <c r="C10410" s="294"/>
      <c r="D10410" s="294"/>
      <c r="E10410" s="294"/>
      <c r="F10410" s="294"/>
    </row>
    <row r="10411">
      <c r="A10411" s="294"/>
      <c r="B10411" s="294"/>
      <c r="C10411" s="294"/>
      <c r="D10411" s="294"/>
      <c r="E10411" s="294"/>
      <c r="F10411" s="294"/>
    </row>
    <row r="10412">
      <c r="A10412" s="294"/>
      <c r="B10412" s="294"/>
      <c r="C10412" s="294"/>
      <c r="D10412" s="294"/>
      <c r="E10412" s="294"/>
      <c r="F10412" s="294"/>
    </row>
    <row r="10413">
      <c r="A10413" s="294" t="s">
        <v>28124</v>
      </c>
      <c r="B10413" s="294"/>
      <c r="C10413" s="294"/>
      <c r="D10413" s="294"/>
      <c r="E10413" s="294"/>
      <c r="F10413" s="294"/>
    </row>
    <row r="10414">
      <c r="A10414" s="294" t="s">
        <v>28168</v>
      </c>
      <c r="B10414" s="294"/>
      <c r="C10414" s="294"/>
      <c r="D10414" s="294"/>
      <c r="E10414" s="294"/>
      <c r="F10414" s="294"/>
    </row>
    <row r="10415">
      <c r="A10415" s="294" t="s">
        <v>21672</v>
      </c>
      <c r="B10415" s="294"/>
      <c r="C10415" s="294"/>
      <c r="D10415" s="294"/>
      <c r="E10415" s="294"/>
      <c r="F10415" s="294"/>
    </row>
    <row r="10416">
      <c r="A10416" s="294" t="s">
        <v>28169</v>
      </c>
      <c r="B10416" s="294"/>
      <c r="C10416" s="294"/>
      <c r="D10416" s="294"/>
      <c r="E10416" s="294"/>
      <c r="F10416" s="294"/>
    </row>
    <row r="10417">
      <c r="A10417" s="294"/>
      <c r="B10417" s="294"/>
      <c r="C10417" s="294"/>
      <c r="D10417" s="294"/>
      <c r="E10417" s="294"/>
      <c r="F10417" s="294"/>
    </row>
    <row r="10418">
      <c r="A10418" s="294" t="s">
        <v>21315</v>
      </c>
      <c r="B10418" s="294"/>
      <c r="C10418" s="294"/>
      <c r="D10418" s="294"/>
      <c r="E10418" s="294"/>
      <c r="F10418" s="294"/>
    </row>
    <row r="10419">
      <c r="A10419" s="294"/>
      <c r="B10419" s="294"/>
      <c r="C10419" s="294"/>
      <c r="D10419" s="294"/>
      <c r="E10419" s="294"/>
      <c r="F10419" s="294"/>
    </row>
    <row r="10420">
      <c r="A10420" s="294" t="s">
        <v>28202</v>
      </c>
      <c r="B10420" s="294"/>
      <c r="C10420" s="294"/>
      <c r="D10420" s="294"/>
      <c r="E10420" s="294"/>
      <c r="F10420" s="294"/>
    </row>
    <row r="10421">
      <c r="A10421" s="294" t="s">
        <v>28203</v>
      </c>
      <c r="B10421" s="294"/>
      <c r="C10421" s="294"/>
      <c r="D10421" s="294"/>
      <c r="E10421" s="294"/>
      <c r="F10421" s="294"/>
    </row>
    <row r="10422">
      <c r="A10422" s="294" t="s">
        <v>28204</v>
      </c>
      <c r="B10422" s="294"/>
      <c r="C10422" s="294"/>
      <c r="D10422" s="294"/>
      <c r="E10422" s="294"/>
      <c r="F10422" s="294"/>
    </row>
    <row r="10423">
      <c r="A10423" s="294" t="s">
        <v>28205</v>
      </c>
      <c r="B10423" s="294"/>
      <c r="C10423" s="294"/>
      <c r="D10423" s="294"/>
      <c r="E10423" s="294"/>
      <c r="F10423" s="294"/>
    </row>
    <row r="10424">
      <c r="A10424" s="294" t="s">
        <v>28206</v>
      </c>
      <c r="B10424" s="294"/>
      <c r="C10424" s="294"/>
      <c r="D10424" s="294"/>
      <c r="E10424" s="294"/>
      <c r="F10424" s="294"/>
    </row>
    <row r="10425">
      <c r="A10425" s="294" t="s">
        <v>28207</v>
      </c>
      <c r="B10425" s="294"/>
      <c r="C10425" s="294"/>
      <c r="D10425" s="294"/>
      <c r="E10425" s="294"/>
      <c r="F10425" s="294"/>
    </row>
    <row r="10426">
      <c r="A10426" s="294" t="s">
        <v>28208</v>
      </c>
      <c r="B10426" s="294"/>
      <c r="C10426" s="294"/>
      <c r="D10426" s="294"/>
      <c r="E10426" s="294"/>
      <c r="F10426" s="294"/>
    </row>
    <row r="10427">
      <c r="A10427" s="294" t="s">
        <v>28209</v>
      </c>
      <c r="B10427" s="294"/>
      <c r="C10427" s="294"/>
      <c r="D10427" s="294"/>
      <c r="E10427" s="294"/>
      <c r="F10427" s="294"/>
    </row>
    <row r="10428">
      <c r="A10428" s="294" t="s">
        <v>28210</v>
      </c>
      <c r="B10428" s="294"/>
      <c r="C10428" s="294"/>
      <c r="D10428" s="294"/>
      <c r="E10428" s="294"/>
      <c r="F10428" s="294"/>
    </row>
    <row r="10429">
      <c r="A10429" s="294"/>
      <c r="B10429" s="294"/>
      <c r="C10429" s="294"/>
      <c r="D10429" s="294"/>
      <c r="E10429" s="294"/>
      <c r="F10429" s="294"/>
    </row>
    <row r="10430">
      <c r="A10430" s="294" t="s">
        <v>22281</v>
      </c>
      <c r="B10430" s="294"/>
      <c r="C10430" s="294"/>
      <c r="D10430" s="294"/>
      <c r="E10430" s="294"/>
      <c r="F10430" s="294"/>
    </row>
    <row r="10431">
      <c r="A10431" s="294"/>
      <c r="B10431" s="294"/>
      <c r="C10431" s="294"/>
      <c r="D10431" s="294"/>
      <c r="E10431" s="294"/>
      <c r="F10431" s="294"/>
    </row>
    <row r="10432">
      <c r="A10432" s="294" t="s">
        <v>28211</v>
      </c>
      <c r="B10432" s="294"/>
      <c r="C10432" s="294"/>
      <c r="D10432" s="294"/>
      <c r="E10432" s="294"/>
      <c r="F10432" s="294"/>
    </row>
    <row r="10433">
      <c r="A10433" s="294" t="s">
        <v>28212</v>
      </c>
      <c r="B10433" s="294"/>
      <c r="C10433" s="294"/>
      <c r="D10433" s="294"/>
      <c r="E10433" s="294"/>
      <c r="F10433" s="294"/>
    </row>
    <row r="10434">
      <c r="A10434" s="294" t="s">
        <v>28213</v>
      </c>
      <c r="B10434" s="294"/>
      <c r="C10434" s="294"/>
      <c r="D10434" s="294"/>
      <c r="E10434" s="294"/>
      <c r="F10434" s="294"/>
    </row>
    <row r="10435">
      <c r="A10435" s="294" t="s">
        <v>28214</v>
      </c>
      <c r="B10435" s="294"/>
      <c r="C10435" s="294"/>
      <c r="D10435" s="294"/>
      <c r="E10435" s="294"/>
      <c r="F10435" s="294"/>
    </row>
    <row r="10436">
      <c r="A10436" s="294" t="s">
        <v>28215</v>
      </c>
      <c r="B10436" s="294"/>
      <c r="C10436" s="294"/>
      <c r="D10436" s="294"/>
      <c r="E10436" s="294"/>
      <c r="F10436" s="294"/>
    </row>
    <row r="10437">
      <c r="A10437" s="294"/>
      <c r="B10437" s="294"/>
      <c r="C10437" s="294"/>
      <c r="D10437" s="294"/>
      <c r="E10437" s="294"/>
      <c r="F10437" s="294"/>
    </row>
    <row r="10438">
      <c r="A10438" s="294" t="s">
        <v>28216</v>
      </c>
      <c r="B10438" s="294"/>
      <c r="C10438" s="294"/>
      <c r="D10438" s="294"/>
      <c r="E10438" s="294"/>
      <c r="F10438" s="294"/>
    </row>
    <row r="10439">
      <c r="A10439" s="294"/>
      <c r="B10439" s="294"/>
      <c r="C10439" s="294"/>
      <c r="D10439" s="294"/>
      <c r="E10439" s="294"/>
      <c r="F10439" s="294"/>
    </row>
    <row r="10440">
      <c r="A10440" s="294" t="s">
        <v>28217</v>
      </c>
      <c r="B10440" s="294"/>
      <c r="C10440" s="294"/>
      <c r="D10440" s="294"/>
      <c r="E10440" s="294"/>
      <c r="F10440" s="294"/>
    </row>
    <row r="10441">
      <c r="A10441" s="294" t="s">
        <v>28218</v>
      </c>
      <c r="B10441" s="294"/>
      <c r="C10441" s="294"/>
      <c r="D10441" s="294"/>
      <c r="E10441" s="294"/>
      <c r="F10441" s="294"/>
    </row>
    <row r="10442">
      <c r="A10442" s="294" t="s">
        <v>28219</v>
      </c>
      <c r="B10442" s="294"/>
      <c r="C10442" s="294"/>
      <c r="D10442" s="294"/>
      <c r="E10442" s="294"/>
      <c r="F10442" s="294"/>
    </row>
    <row r="10443">
      <c r="A10443" s="294" t="s">
        <v>28220</v>
      </c>
      <c r="B10443" s="294"/>
      <c r="C10443" s="294"/>
      <c r="D10443" s="294"/>
      <c r="E10443" s="294"/>
      <c r="F10443" s="294"/>
    </row>
    <row r="10444">
      <c r="A10444" s="294"/>
      <c r="B10444" s="294"/>
      <c r="C10444" s="294"/>
      <c r="D10444" s="294"/>
      <c r="E10444" s="294"/>
      <c r="F10444" s="294"/>
    </row>
    <row r="10445">
      <c r="A10445" s="294" t="s">
        <v>25653</v>
      </c>
      <c r="B10445" s="294"/>
      <c r="C10445" s="294"/>
      <c r="D10445" s="294"/>
      <c r="E10445" s="294"/>
      <c r="F10445" s="294"/>
    </row>
    <row r="10446">
      <c r="A10446" s="294" t="s">
        <v>23322</v>
      </c>
      <c r="B10446" s="294"/>
      <c r="C10446" s="294"/>
      <c r="D10446" s="294"/>
      <c r="E10446" s="294"/>
      <c r="F10446" s="294"/>
    </row>
    <row r="10447">
      <c r="A10447" s="294"/>
      <c r="B10447" s="294"/>
      <c r="C10447" s="294"/>
      <c r="D10447" s="294"/>
      <c r="E10447" s="294"/>
      <c r="F10447" s="294"/>
    </row>
    <row r="10448">
      <c r="A10448" s="294" t="s">
        <v>28221</v>
      </c>
      <c r="B10448" s="294"/>
      <c r="C10448" s="294"/>
      <c r="D10448" s="294"/>
      <c r="E10448" s="294"/>
      <c r="F10448" s="294"/>
    </row>
    <row r="10449">
      <c r="A10449" s="294" t="s">
        <v>28222</v>
      </c>
      <c r="B10449" s="294"/>
      <c r="C10449" s="294"/>
      <c r="D10449" s="294"/>
      <c r="E10449" s="294"/>
      <c r="F10449" s="294"/>
    </row>
    <row r="10450">
      <c r="A10450" s="294" t="s">
        <v>28223</v>
      </c>
      <c r="B10450" s="294"/>
      <c r="C10450" s="294"/>
      <c r="D10450" s="294"/>
      <c r="E10450" s="294"/>
      <c r="F10450" s="294"/>
    </row>
    <row r="10451">
      <c r="A10451" s="294"/>
      <c r="B10451" s="294"/>
      <c r="C10451" s="294"/>
      <c r="D10451" s="294"/>
      <c r="E10451" s="294"/>
      <c r="F10451" s="294"/>
    </row>
    <row r="10452">
      <c r="A10452" s="294" t="s">
        <v>25659</v>
      </c>
      <c r="B10452" s="294"/>
      <c r="C10452" s="294"/>
      <c r="D10452" s="294"/>
      <c r="E10452" s="294"/>
      <c r="F10452" s="294"/>
    </row>
    <row r="10453">
      <c r="A10453" s="294"/>
      <c r="B10453" s="294"/>
      <c r="C10453" s="294"/>
      <c r="D10453" s="294"/>
      <c r="E10453" s="294"/>
      <c r="F10453" s="294"/>
    </row>
    <row r="10454">
      <c r="A10454" s="294" t="s">
        <v>28224</v>
      </c>
      <c r="B10454" s="294"/>
      <c r="C10454" s="294"/>
      <c r="D10454" s="294"/>
      <c r="E10454" s="294"/>
      <c r="F10454" s="294"/>
    </row>
    <row r="10455">
      <c r="A10455" s="294" t="s">
        <v>28225</v>
      </c>
      <c r="B10455" s="294"/>
      <c r="C10455" s="294"/>
      <c r="D10455" s="294"/>
      <c r="E10455" s="294"/>
      <c r="F10455" s="294"/>
    </row>
    <row r="10456">
      <c r="A10456" s="294" t="s">
        <v>28226</v>
      </c>
      <c r="B10456" s="294"/>
      <c r="C10456" s="294"/>
      <c r="D10456" s="294"/>
      <c r="E10456" s="294"/>
      <c r="F10456" s="294"/>
    </row>
    <row r="10457">
      <c r="A10457" s="294" t="s">
        <v>28227</v>
      </c>
      <c r="B10457" s="294"/>
      <c r="C10457" s="294"/>
      <c r="D10457" s="294"/>
      <c r="E10457" s="294"/>
      <c r="F10457" s="294"/>
    </row>
    <row r="10458">
      <c r="A10458" s="294"/>
      <c r="B10458" s="294"/>
      <c r="C10458" s="294"/>
      <c r="D10458" s="294"/>
      <c r="E10458" s="294"/>
      <c r="F10458" s="294"/>
    </row>
    <row r="10459">
      <c r="A10459" s="294" t="s">
        <v>27379</v>
      </c>
      <c r="B10459" s="294"/>
      <c r="C10459" s="294"/>
      <c r="D10459" s="294"/>
      <c r="E10459" s="294"/>
      <c r="F10459" s="294"/>
    </row>
    <row r="10460">
      <c r="A10460" s="294"/>
      <c r="B10460" s="294"/>
      <c r="C10460" s="294"/>
      <c r="D10460" s="294"/>
      <c r="E10460" s="294"/>
      <c r="F10460" s="294"/>
    </row>
    <row r="10461">
      <c r="A10461" s="294" t="s">
        <v>28228</v>
      </c>
      <c r="B10461" s="294"/>
      <c r="C10461" s="294"/>
      <c r="D10461" s="294"/>
      <c r="E10461" s="294"/>
      <c r="F10461" s="294"/>
    </row>
    <row r="10462">
      <c r="A10462" s="294" t="s">
        <v>28229</v>
      </c>
      <c r="B10462" s="294"/>
      <c r="C10462" s="294"/>
      <c r="D10462" s="294"/>
      <c r="E10462" s="294"/>
      <c r="F10462" s="294"/>
    </row>
    <row r="10463">
      <c r="A10463" s="294" t="s">
        <v>28230</v>
      </c>
      <c r="B10463" s="294"/>
      <c r="C10463" s="294"/>
      <c r="D10463" s="294"/>
      <c r="E10463" s="294"/>
      <c r="F10463" s="294"/>
    </row>
    <row r="10464">
      <c r="A10464" s="294" t="s">
        <v>28231</v>
      </c>
      <c r="B10464" s="294"/>
      <c r="C10464" s="294"/>
      <c r="D10464" s="294"/>
      <c r="E10464" s="294"/>
      <c r="F10464" s="294"/>
    </row>
    <row r="10465">
      <c r="A10465" s="294" t="s">
        <v>28232</v>
      </c>
      <c r="B10465" s="294"/>
      <c r="C10465" s="294"/>
      <c r="D10465" s="294"/>
      <c r="E10465" s="294"/>
      <c r="F10465" s="294"/>
    </row>
    <row r="10466">
      <c r="A10466" s="294" t="s">
        <v>28233</v>
      </c>
      <c r="B10466" s="294"/>
      <c r="C10466" s="294"/>
      <c r="D10466" s="294"/>
      <c r="E10466" s="294"/>
      <c r="F10466" s="294"/>
    </row>
    <row r="10467">
      <c r="A10467" s="294" t="s">
        <v>28234</v>
      </c>
      <c r="B10467" s="294"/>
      <c r="C10467" s="294"/>
      <c r="D10467" s="294"/>
      <c r="E10467" s="294"/>
      <c r="F10467" s="294"/>
    </row>
    <row r="10468">
      <c r="A10468" s="294" t="s">
        <v>28235</v>
      </c>
      <c r="B10468" s="294"/>
      <c r="C10468" s="294"/>
      <c r="D10468" s="294"/>
      <c r="E10468" s="294"/>
      <c r="F10468" s="294"/>
    </row>
    <row r="10469">
      <c r="A10469" s="294" t="s">
        <v>28236</v>
      </c>
      <c r="B10469" s="294"/>
      <c r="C10469" s="294"/>
      <c r="D10469" s="294"/>
      <c r="E10469" s="294"/>
      <c r="F10469" s="294"/>
    </row>
    <row r="10470">
      <c r="A10470" s="294"/>
      <c r="B10470" s="294"/>
      <c r="C10470" s="294"/>
      <c r="D10470" s="294"/>
      <c r="E10470" s="294"/>
      <c r="F10470" s="294"/>
    </row>
    <row r="10471">
      <c r="A10471" s="294" t="s">
        <v>28124</v>
      </c>
      <c r="B10471" s="294"/>
      <c r="C10471" s="294"/>
      <c r="D10471" s="294"/>
      <c r="E10471" s="294"/>
      <c r="F10471" s="294"/>
    </row>
    <row r="10472">
      <c r="A10472" s="294" t="s">
        <v>28237</v>
      </c>
      <c r="B10472" s="294"/>
      <c r="C10472" s="294"/>
      <c r="D10472" s="294"/>
      <c r="E10472" s="294"/>
      <c r="F10472" s="294"/>
    </row>
    <row r="10473">
      <c r="A10473" s="294" t="s">
        <v>22706</v>
      </c>
      <c r="B10473" s="294"/>
      <c r="C10473" s="294"/>
      <c r="D10473" s="294"/>
      <c r="E10473" s="294"/>
      <c r="F10473" s="294"/>
    </row>
    <row r="10474">
      <c r="A10474" s="294" t="s">
        <v>28238</v>
      </c>
      <c r="B10474" s="294"/>
      <c r="C10474" s="294"/>
      <c r="D10474" s="294"/>
      <c r="E10474" s="294"/>
      <c r="F10474" s="294"/>
    </row>
    <row r="10475">
      <c r="A10475" s="294"/>
      <c r="B10475" s="294"/>
      <c r="C10475" s="294"/>
      <c r="D10475" s="294"/>
      <c r="E10475" s="294"/>
      <c r="F10475" s="294"/>
    </row>
    <row r="10476">
      <c r="A10476" s="294"/>
      <c r="B10476" s="294"/>
      <c r="C10476" s="294"/>
      <c r="D10476" s="294"/>
      <c r="E10476" s="294"/>
      <c r="F10476" s="294"/>
    </row>
    <row r="10477">
      <c r="A10477" s="294" t="s">
        <v>22512</v>
      </c>
      <c r="B10477" s="294"/>
      <c r="C10477" s="294"/>
      <c r="D10477" s="294"/>
      <c r="E10477" s="294"/>
      <c r="F10477" s="294"/>
    </row>
    <row r="10478">
      <c r="A10478" s="294" t="s">
        <v>24873</v>
      </c>
      <c r="B10478" s="294"/>
      <c r="C10478" s="294"/>
      <c r="D10478" s="294"/>
      <c r="E10478" s="294"/>
      <c r="F10478" s="294"/>
    </row>
    <row r="10479">
      <c r="A10479" s="294"/>
      <c r="B10479" s="294"/>
      <c r="C10479" s="294"/>
      <c r="D10479" s="294"/>
      <c r="E10479" s="294"/>
      <c r="F10479" s="294"/>
    </row>
    <row r="10480">
      <c r="A10480" s="294" t="s">
        <v>28239</v>
      </c>
      <c r="B10480" s="294"/>
      <c r="C10480" s="294"/>
      <c r="D10480" s="294"/>
      <c r="E10480" s="294"/>
      <c r="F10480" s="294"/>
    </row>
    <row r="10481">
      <c r="A10481" s="294" t="s">
        <v>28240</v>
      </c>
      <c r="B10481" s="294"/>
      <c r="C10481" s="294"/>
      <c r="D10481" s="294"/>
      <c r="E10481" s="294"/>
      <c r="F10481" s="294"/>
    </row>
    <row r="10482">
      <c r="A10482" s="294" t="s">
        <v>28241</v>
      </c>
      <c r="B10482" s="294"/>
      <c r="C10482" s="294"/>
      <c r="D10482" s="294"/>
      <c r="E10482" s="294"/>
      <c r="F10482" s="294"/>
    </row>
    <row r="10483">
      <c r="A10483" s="294" t="s">
        <v>28242</v>
      </c>
      <c r="B10483" s="294"/>
      <c r="C10483" s="294"/>
      <c r="D10483" s="294"/>
      <c r="E10483" s="294"/>
      <c r="F10483" s="294"/>
    </row>
    <row r="10484">
      <c r="A10484" s="294" t="s">
        <v>28243</v>
      </c>
      <c r="B10484" s="294"/>
      <c r="C10484" s="294"/>
      <c r="D10484" s="294"/>
      <c r="E10484" s="294"/>
      <c r="F10484" s="294"/>
    </row>
    <row r="10485">
      <c r="A10485" s="294" t="s">
        <v>28244</v>
      </c>
      <c r="B10485" s="294"/>
      <c r="C10485" s="294"/>
      <c r="D10485" s="294"/>
      <c r="E10485" s="294"/>
      <c r="F10485" s="294"/>
    </row>
    <row r="10486">
      <c r="A10486" s="294"/>
      <c r="B10486" s="294"/>
      <c r="C10486" s="294"/>
      <c r="D10486" s="294"/>
      <c r="E10486" s="294"/>
      <c r="F10486" s="294"/>
    </row>
    <row r="10487">
      <c r="A10487" s="294"/>
      <c r="B10487" s="294"/>
      <c r="C10487" s="294"/>
      <c r="D10487" s="294"/>
      <c r="E10487" s="294"/>
      <c r="F10487" s="294"/>
    </row>
    <row r="10488">
      <c r="A10488" s="294" t="s">
        <v>23148</v>
      </c>
      <c r="B10488" s="294"/>
      <c r="C10488" s="294"/>
      <c r="D10488" s="294"/>
      <c r="E10488" s="294"/>
      <c r="F10488" s="294"/>
    </row>
    <row r="10489">
      <c r="A10489" s="294" t="s">
        <v>23149</v>
      </c>
      <c r="B10489" s="294"/>
      <c r="C10489" s="294"/>
      <c r="D10489" s="294"/>
      <c r="E10489" s="294"/>
      <c r="F10489" s="294"/>
    </row>
    <row r="10490">
      <c r="A10490" s="294"/>
      <c r="B10490" s="294"/>
      <c r="C10490" s="294"/>
      <c r="D10490" s="294"/>
      <c r="E10490" s="294"/>
      <c r="F10490" s="294"/>
    </row>
    <row r="10491">
      <c r="A10491" s="294" t="s">
        <v>28245</v>
      </c>
      <c r="B10491" s="294"/>
      <c r="C10491" s="294"/>
      <c r="D10491" s="294"/>
      <c r="E10491" s="294"/>
      <c r="F10491" s="294"/>
    </row>
    <row r="10492">
      <c r="A10492" s="294" t="s">
        <v>28246</v>
      </c>
      <c r="B10492" s="294"/>
      <c r="C10492" s="294"/>
      <c r="D10492" s="294"/>
      <c r="E10492" s="294"/>
      <c r="F10492" s="294"/>
    </row>
    <row r="10493">
      <c r="A10493" s="294" t="s">
        <v>28247</v>
      </c>
      <c r="B10493" s="294"/>
      <c r="C10493" s="294"/>
      <c r="D10493" s="294"/>
      <c r="E10493" s="294"/>
      <c r="F10493" s="294"/>
    </row>
    <row r="10494">
      <c r="A10494" s="294" t="s">
        <v>28248</v>
      </c>
      <c r="B10494" s="294"/>
      <c r="C10494" s="294"/>
      <c r="D10494" s="294"/>
      <c r="E10494" s="294"/>
      <c r="F10494" s="294"/>
    </row>
    <row r="10495">
      <c r="A10495" s="294" t="s">
        <v>28249</v>
      </c>
      <c r="B10495" s="294"/>
      <c r="C10495" s="294"/>
      <c r="D10495" s="294"/>
      <c r="E10495" s="294"/>
      <c r="F10495" s="294"/>
    </row>
    <row r="10496">
      <c r="A10496" s="294" t="s">
        <v>28250</v>
      </c>
      <c r="B10496" s="294"/>
      <c r="C10496" s="294"/>
      <c r="D10496" s="294"/>
      <c r="E10496" s="294"/>
      <c r="F10496" s="294"/>
    </row>
    <row r="10497">
      <c r="A10497" s="294"/>
      <c r="B10497" s="294"/>
      <c r="C10497" s="294"/>
      <c r="D10497" s="294"/>
      <c r="E10497" s="294"/>
      <c r="F10497" s="294"/>
    </row>
    <row r="10498">
      <c r="A10498" s="294" t="s">
        <v>21945</v>
      </c>
      <c r="B10498" s="294"/>
      <c r="C10498" s="294"/>
      <c r="D10498" s="294"/>
      <c r="E10498" s="294"/>
      <c r="F10498" s="294"/>
    </row>
    <row r="10499">
      <c r="A10499" s="294" t="s">
        <v>23156</v>
      </c>
      <c r="B10499" s="294"/>
      <c r="C10499" s="294"/>
      <c r="D10499" s="294"/>
      <c r="E10499" s="294"/>
      <c r="F10499" s="294"/>
    </row>
    <row r="10500">
      <c r="A10500" s="294"/>
      <c r="B10500" s="294"/>
      <c r="C10500" s="294"/>
      <c r="D10500" s="294"/>
      <c r="E10500" s="294"/>
      <c r="F10500" s="294"/>
    </row>
    <row r="10501">
      <c r="A10501" s="294" t="s">
        <v>28251</v>
      </c>
      <c r="B10501" s="294"/>
      <c r="C10501" s="294"/>
      <c r="D10501" s="294"/>
      <c r="E10501" s="294"/>
      <c r="F10501" s="294"/>
    </row>
    <row r="10502">
      <c r="A10502" s="294" t="s">
        <v>28252</v>
      </c>
      <c r="B10502" s="294"/>
      <c r="C10502" s="294"/>
      <c r="D10502" s="294"/>
      <c r="E10502" s="294"/>
      <c r="F10502" s="294"/>
    </row>
    <row r="10503">
      <c r="A10503" s="294" t="s">
        <v>28253</v>
      </c>
      <c r="B10503" s="294"/>
      <c r="C10503" s="294"/>
      <c r="D10503" s="294"/>
      <c r="E10503" s="294"/>
      <c r="F10503" s="294"/>
    </row>
    <row r="10504">
      <c r="A10504" s="294" t="s">
        <v>28254</v>
      </c>
      <c r="B10504" s="294"/>
      <c r="C10504" s="294"/>
      <c r="D10504" s="294"/>
      <c r="E10504" s="294"/>
      <c r="F10504" s="294"/>
    </row>
    <row r="10505">
      <c r="A10505" s="294" t="s">
        <v>28255</v>
      </c>
      <c r="B10505" s="294"/>
      <c r="C10505" s="294"/>
      <c r="D10505" s="294"/>
      <c r="E10505" s="294"/>
      <c r="F10505" s="294"/>
    </row>
    <row r="10506">
      <c r="A10506" s="294" t="s">
        <v>28256</v>
      </c>
      <c r="B10506" s="294"/>
      <c r="C10506" s="294"/>
      <c r="D10506" s="294"/>
      <c r="E10506" s="294"/>
      <c r="F10506" s="294"/>
    </row>
    <row r="10507">
      <c r="A10507" s="294" t="s">
        <v>21401</v>
      </c>
      <c r="B10507" s="294"/>
      <c r="C10507" s="294"/>
      <c r="D10507" s="294"/>
      <c r="E10507" s="294"/>
      <c r="F10507" s="294"/>
    </row>
    <row r="10508">
      <c r="A10508" s="294"/>
      <c r="B10508" s="294"/>
      <c r="C10508" s="294"/>
      <c r="D10508" s="294"/>
      <c r="E10508" s="294"/>
      <c r="F10508" s="294"/>
    </row>
    <row r="10509">
      <c r="A10509" s="294" t="s">
        <v>28257</v>
      </c>
      <c r="B10509" s="294"/>
      <c r="C10509" s="294"/>
      <c r="D10509" s="294"/>
      <c r="E10509" s="294"/>
      <c r="F10509" s="294"/>
    </row>
    <row r="10510">
      <c r="A10510" s="294" t="s">
        <v>28258</v>
      </c>
      <c r="B10510" s="294"/>
      <c r="C10510" s="294"/>
      <c r="D10510" s="294"/>
      <c r="E10510" s="294"/>
      <c r="F10510" s="294"/>
    </row>
    <row r="10511">
      <c r="A10511" s="294" t="s">
        <v>28259</v>
      </c>
      <c r="B10511" s="294"/>
      <c r="C10511" s="294"/>
      <c r="D10511" s="294"/>
      <c r="E10511" s="294"/>
      <c r="F10511" s="294"/>
    </row>
    <row r="10512">
      <c r="A10512" s="294"/>
      <c r="B10512" s="294"/>
      <c r="C10512" s="294"/>
      <c r="D10512" s="294"/>
      <c r="E10512" s="294"/>
      <c r="F10512" s="294"/>
    </row>
    <row r="10513">
      <c r="A10513" s="294" t="s">
        <v>22239</v>
      </c>
      <c r="B10513" s="294"/>
      <c r="C10513" s="294"/>
      <c r="D10513" s="294"/>
      <c r="E10513" s="294"/>
      <c r="F10513" s="294"/>
    </row>
    <row r="10514">
      <c r="A10514" s="294"/>
      <c r="B10514" s="294"/>
      <c r="C10514" s="294"/>
      <c r="D10514" s="294"/>
      <c r="E10514" s="294"/>
      <c r="F10514" s="294"/>
    </row>
    <row r="10515">
      <c r="A10515" s="294" t="s">
        <v>28260</v>
      </c>
      <c r="B10515" s="294"/>
      <c r="C10515" s="294"/>
      <c r="D10515" s="294"/>
      <c r="E10515" s="294"/>
      <c r="F10515" s="294"/>
    </row>
    <row r="10516">
      <c r="A10516" s="294" t="s">
        <v>28261</v>
      </c>
      <c r="B10516" s="294"/>
      <c r="C10516" s="294"/>
      <c r="D10516" s="294"/>
      <c r="E10516" s="294"/>
      <c r="F10516" s="294"/>
    </row>
    <row r="10517">
      <c r="A10517" s="294" t="s">
        <v>28262</v>
      </c>
      <c r="B10517" s="294"/>
      <c r="C10517" s="294"/>
      <c r="D10517" s="294"/>
      <c r="E10517" s="294"/>
      <c r="F10517" s="294"/>
    </row>
    <row r="10518">
      <c r="A10518" s="294" t="s">
        <v>28263</v>
      </c>
      <c r="B10518" s="294"/>
      <c r="C10518" s="294"/>
      <c r="D10518" s="294"/>
      <c r="E10518" s="294"/>
      <c r="F10518" s="294"/>
    </row>
    <row r="10519">
      <c r="A10519" s="294" t="s">
        <v>28264</v>
      </c>
      <c r="B10519" s="294"/>
      <c r="C10519" s="294"/>
      <c r="D10519" s="294"/>
      <c r="E10519" s="294"/>
      <c r="F10519" s="294"/>
    </row>
    <row r="10520">
      <c r="A10520" s="294" t="s">
        <v>28265</v>
      </c>
      <c r="B10520" s="294"/>
      <c r="C10520" s="294"/>
      <c r="D10520" s="294"/>
      <c r="E10520" s="294"/>
      <c r="F10520" s="294"/>
    </row>
    <row r="10521">
      <c r="A10521" s="294" t="s">
        <v>28266</v>
      </c>
      <c r="B10521" s="294"/>
      <c r="C10521" s="294"/>
      <c r="D10521" s="294"/>
      <c r="E10521" s="294"/>
      <c r="F10521" s="294"/>
    </row>
    <row r="10522">
      <c r="A10522" s="294" t="s">
        <v>28267</v>
      </c>
      <c r="B10522" s="294"/>
      <c r="C10522" s="294"/>
      <c r="D10522" s="294"/>
      <c r="E10522" s="294"/>
      <c r="F10522" s="294"/>
    </row>
    <row r="10523">
      <c r="A10523" s="294" t="s">
        <v>28268</v>
      </c>
      <c r="B10523" s="294"/>
      <c r="C10523" s="294"/>
      <c r="D10523" s="294"/>
      <c r="E10523" s="294"/>
      <c r="F10523" s="294"/>
    </row>
    <row r="10524">
      <c r="A10524" s="294" t="s">
        <v>28269</v>
      </c>
      <c r="B10524" s="294"/>
      <c r="C10524" s="294"/>
      <c r="D10524" s="294"/>
      <c r="E10524" s="294"/>
      <c r="F10524" s="294"/>
    </row>
    <row r="10525">
      <c r="A10525" s="294"/>
      <c r="B10525" s="294"/>
      <c r="C10525" s="294"/>
      <c r="D10525" s="294"/>
      <c r="E10525" s="294"/>
      <c r="F10525" s="294"/>
    </row>
    <row r="10526">
      <c r="A10526" s="294" t="s">
        <v>21304</v>
      </c>
      <c r="B10526" s="294"/>
      <c r="C10526" s="294"/>
      <c r="D10526" s="294"/>
      <c r="E10526" s="294"/>
      <c r="F10526" s="294"/>
    </row>
    <row r="10527">
      <c r="A10527" s="294"/>
      <c r="B10527" s="294"/>
      <c r="C10527" s="294"/>
      <c r="D10527" s="294"/>
      <c r="E10527" s="294"/>
      <c r="F10527" s="294"/>
    </row>
    <row r="10528">
      <c r="A10528" s="294" t="s">
        <v>28270</v>
      </c>
      <c r="B10528" s="294"/>
      <c r="C10528" s="294"/>
      <c r="D10528" s="294"/>
      <c r="E10528" s="294"/>
      <c r="F10528" s="294"/>
    </row>
    <row r="10529">
      <c r="A10529" s="294" t="s">
        <v>28271</v>
      </c>
      <c r="B10529" s="294"/>
      <c r="C10529" s="294"/>
      <c r="D10529" s="294"/>
      <c r="E10529" s="294"/>
      <c r="F10529" s="294"/>
    </row>
    <row r="10530">
      <c r="A10530" s="294" t="s">
        <v>28272</v>
      </c>
      <c r="B10530" s="294"/>
      <c r="C10530" s="294"/>
      <c r="D10530" s="294"/>
      <c r="E10530" s="294"/>
      <c r="F10530" s="294"/>
    </row>
    <row r="10531">
      <c r="A10531" s="294" t="s">
        <v>28273</v>
      </c>
      <c r="B10531" s="294"/>
      <c r="C10531" s="294"/>
      <c r="D10531" s="294"/>
      <c r="E10531" s="294"/>
      <c r="F10531" s="294"/>
    </row>
    <row r="10532">
      <c r="A10532" s="294" t="s">
        <v>28274</v>
      </c>
      <c r="B10532" s="294"/>
      <c r="C10532" s="294"/>
      <c r="D10532" s="294"/>
      <c r="E10532" s="294"/>
      <c r="F10532" s="294"/>
    </row>
    <row r="10533">
      <c r="A10533" s="294" t="s">
        <v>28275</v>
      </c>
      <c r="B10533" s="294"/>
      <c r="C10533" s="294"/>
      <c r="D10533" s="294"/>
      <c r="E10533" s="294"/>
      <c r="F10533" s="294"/>
    </row>
    <row r="10534">
      <c r="A10534" s="294" t="s">
        <v>28276</v>
      </c>
      <c r="B10534" s="294"/>
      <c r="C10534" s="294"/>
      <c r="D10534" s="294"/>
      <c r="E10534" s="294"/>
      <c r="F10534" s="294"/>
    </row>
    <row r="10535">
      <c r="A10535" s="294" t="s">
        <v>28277</v>
      </c>
      <c r="B10535" s="294"/>
      <c r="C10535" s="294"/>
      <c r="D10535" s="294"/>
      <c r="E10535" s="294"/>
      <c r="F10535" s="294"/>
    </row>
    <row r="10536">
      <c r="A10536" s="294" t="s">
        <v>28278</v>
      </c>
      <c r="B10536" s="294"/>
      <c r="C10536" s="294"/>
      <c r="D10536" s="294"/>
      <c r="E10536" s="294"/>
      <c r="F10536" s="294"/>
    </row>
    <row r="10537">
      <c r="A10537" s="294"/>
      <c r="B10537" s="294"/>
      <c r="C10537" s="294"/>
      <c r="D10537" s="294"/>
      <c r="E10537" s="294"/>
      <c r="F10537" s="294"/>
    </row>
    <row r="10538">
      <c r="A10538" s="294"/>
      <c r="B10538" s="294"/>
      <c r="C10538" s="294"/>
      <c r="D10538" s="294"/>
      <c r="E10538" s="294"/>
      <c r="F10538" s="294"/>
    </row>
    <row r="10539">
      <c r="A10539" s="294" t="s">
        <v>28124</v>
      </c>
      <c r="B10539" s="294"/>
      <c r="C10539" s="294"/>
      <c r="D10539" s="294"/>
      <c r="E10539" s="294"/>
      <c r="F10539" s="294"/>
    </row>
    <row r="10540">
      <c r="A10540" s="294" t="s">
        <v>28279</v>
      </c>
      <c r="B10540" s="294"/>
      <c r="C10540" s="294"/>
      <c r="D10540" s="294"/>
      <c r="E10540" s="294"/>
      <c r="F10540" s="294"/>
    </row>
    <row r="10541">
      <c r="A10541" s="294" t="s">
        <v>22738</v>
      </c>
      <c r="B10541" s="294"/>
      <c r="C10541" s="294"/>
      <c r="D10541" s="294"/>
      <c r="E10541" s="294"/>
      <c r="F10541" s="294"/>
    </row>
    <row r="10542">
      <c r="A10542" s="294" t="s">
        <v>28238</v>
      </c>
      <c r="B10542" s="294"/>
      <c r="C10542" s="294"/>
      <c r="D10542" s="294"/>
      <c r="E10542" s="294"/>
      <c r="F10542" s="294"/>
    </row>
    <row r="10543">
      <c r="A10543" s="294"/>
      <c r="B10543" s="294"/>
      <c r="C10543" s="294"/>
      <c r="D10543" s="294"/>
      <c r="E10543" s="294"/>
      <c r="F10543" s="294"/>
    </row>
    <row r="10544">
      <c r="A10544" s="294" t="s">
        <v>23007</v>
      </c>
      <c r="B10544" s="294"/>
      <c r="C10544" s="294"/>
      <c r="D10544" s="294"/>
      <c r="E10544" s="294"/>
      <c r="F10544" s="294"/>
    </row>
    <row r="10545">
      <c r="A10545" s="294"/>
      <c r="B10545" s="294"/>
      <c r="C10545" s="294"/>
      <c r="D10545" s="294"/>
      <c r="E10545" s="294"/>
      <c r="F10545" s="294"/>
    </row>
    <row r="10546">
      <c r="A10546" s="294" t="s">
        <v>28280</v>
      </c>
      <c r="B10546" s="294"/>
      <c r="C10546" s="294"/>
      <c r="D10546" s="294"/>
      <c r="E10546" s="294"/>
      <c r="F10546" s="294"/>
    </row>
    <row r="10547">
      <c r="A10547" s="294" t="s">
        <v>28281</v>
      </c>
      <c r="B10547" s="294"/>
      <c r="C10547" s="294"/>
      <c r="D10547" s="294"/>
      <c r="E10547" s="294"/>
      <c r="F10547" s="294"/>
    </row>
    <row r="10548">
      <c r="A10548" s="294" t="s">
        <v>28282</v>
      </c>
      <c r="B10548" s="294"/>
      <c r="C10548" s="294"/>
      <c r="D10548" s="294"/>
      <c r="E10548" s="294"/>
      <c r="F10548" s="294"/>
    </row>
    <row r="10549">
      <c r="A10549" s="294" t="s">
        <v>28283</v>
      </c>
      <c r="B10549" s="294"/>
      <c r="C10549" s="294"/>
      <c r="D10549" s="294"/>
      <c r="E10549" s="294"/>
      <c r="F10549" s="294"/>
    </row>
    <row r="10550">
      <c r="A10550" s="294" t="s">
        <v>28284</v>
      </c>
      <c r="B10550" s="294"/>
      <c r="C10550" s="294"/>
      <c r="D10550" s="294"/>
      <c r="E10550" s="294"/>
      <c r="F10550" s="294"/>
    </row>
    <row r="10551">
      <c r="A10551" s="294" t="s">
        <v>28285</v>
      </c>
      <c r="B10551" s="294"/>
      <c r="C10551" s="294"/>
      <c r="D10551" s="294"/>
      <c r="E10551" s="294"/>
      <c r="F10551" s="294"/>
    </row>
    <row r="10552">
      <c r="A10552" s="294" t="s">
        <v>28286</v>
      </c>
      <c r="B10552" s="294"/>
      <c r="C10552" s="294"/>
      <c r="D10552" s="294"/>
      <c r="E10552" s="294"/>
      <c r="F10552" s="294"/>
    </row>
    <row r="10553">
      <c r="A10553" s="294" t="s">
        <v>28287</v>
      </c>
      <c r="B10553" s="294"/>
      <c r="C10553" s="294"/>
      <c r="D10553" s="294"/>
      <c r="E10553" s="294"/>
      <c r="F10553" s="294"/>
    </row>
    <row r="10554">
      <c r="A10554" s="294"/>
      <c r="B10554" s="294"/>
      <c r="C10554" s="294"/>
      <c r="D10554" s="294"/>
      <c r="E10554" s="294"/>
      <c r="F10554" s="294"/>
    </row>
    <row r="10555">
      <c r="A10555" s="294" t="s">
        <v>21326</v>
      </c>
      <c r="B10555" s="294"/>
      <c r="C10555" s="294"/>
      <c r="D10555" s="294"/>
      <c r="E10555" s="294"/>
      <c r="F10555" s="294"/>
    </row>
    <row r="10556">
      <c r="A10556" s="294"/>
      <c r="B10556" s="294"/>
      <c r="C10556" s="294"/>
      <c r="D10556" s="294"/>
      <c r="E10556" s="294"/>
      <c r="F10556" s="294"/>
    </row>
    <row r="10557">
      <c r="A10557" s="294" t="s">
        <v>28288</v>
      </c>
      <c r="B10557" s="294"/>
      <c r="C10557" s="294"/>
      <c r="D10557" s="294"/>
      <c r="E10557" s="294"/>
      <c r="F10557" s="294"/>
    </row>
    <row r="10558">
      <c r="A10558" s="294" t="s">
        <v>28289</v>
      </c>
      <c r="B10558" s="294"/>
      <c r="C10558" s="294"/>
      <c r="D10558" s="294"/>
      <c r="E10558" s="294"/>
      <c r="F10558" s="294"/>
    </row>
    <row r="10559">
      <c r="A10559" s="294" t="s">
        <v>28290</v>
      </c>
      <c r="B10559" s="294"/>
      <c r="C10559" s="294"/>
      <c r="D10559" s="294"/>
      <c r="E10559" s="294"/>
      <c r="F10559" s="294"/>
    </row>
    <row r="10560">
      <c r="A10560" s="294" t="s">
        <v>28291</v>
      </c>
      <c r="B10560" s="294"/>
      <c r="C10560" s="294"/>
      <c r="D10560" s="294"/>
      <c r="E10560" s="294"/>
      <c r="F10560" s="294"/>
    </row>
    <row r="10561">
      <c r="A10561" s="294"/>
      <c r="B10561" s="294"/>
      <c r="C10561" s="294"/>
      <c r="D10561" s="294"/>
      <c r="E10561" s="294"/>
      <c r="F10561" s="294"/>
    </row>
    <row r="10562">
      <c r="A10562" s="294" t="s">
        <v>22025</v>
      </c>
      <c r="B10562" s="294"/>
      <c r="C10562" s="294"/>
      <c r="D10562" s="294"/>
      <c r="E10562" s="294"/>
      <c r="F10562" s="294"/>
    </row>
    <row r="10563">
      <c r="A10563" s="294"/>
      <c r="B10563" s="294"/>
      <c r="C10563" s="294"/>
      <c r="D10563" s="294"/>
      <c r="E10563" s="294"/>
      <c r="F10563" s="294"/>
    </row>
    <row r="10564">
      <c r="A10564" s="294" t="s">
        <v>28292</v>
      </c>
      <c r="B10564" s="294"/>
      <c r="C10564" s="294"/>
      <c r="D10564" s="294"/>
      <c r="E10564" s="294"/>
      <c r="F10564" s="294"/>
    </row>
    <row r="10565">
      <c r="A10565" s="294" t="s">
        <v>28293</v>
      </c>
      <c r="B10565" s="294"/>
      <c r="C10565" s="294"/>
      <c r="D10565" s="294"/>
      <c r="E10565" s="294"/>
      <c r="F10565" s="294"/>
    </row>
    <row r="10566">
      <c r="A10566" s="294" t="s">
        <v>28294</v>
      </c>
      <c r="B10566" s="294"/>
      <c r="C10566" s="294"/>
      <c r="D10566" s="294"/>
      <c r="E10566" s="294"/>
      <c r="F10566" s="294"/>
    </row>
    <row r="10567">
      <c r="A10567" s="294" t="s">
        <v>28295</v>
      </c>
      <c r="B10567" s="294"/>
      <c r="C10567" s="294"/>
      <c r="D10567" s="294"/>
      <c r="E10567" s="294"/>
      <c r="F10567" s="294"/>
    </row>
    <row r="10568">
      <c r="A10568" s="294" t="s">
        <v>27842</v>
      </c>
      <c r="B10568" s="294"/>
      <c r="C10568" s="294"/>
      <c r="D10568" s="294"/>
      <c r="E10568" s="294"/>
      <c r="F10568" s="294"/>
    </row>
    <row r="10569">
      <c r="A10569" s="294" t="s">
        <v>28296</v>
      </c>
      <c r="B10569" s="294"/>
      <c r="C10569" s="294"/>
      <c r="D10569" s="294"/>
      <c r="E10569" s="294"/>
      <c r="F10569" s="294"/>
    </row>
    <row r="10570">
      <c r="A10570" s="294"/>
      <c r="B10570" s="294"/>
      <c r="C10570" s="294"/>
      <c r="D10570" s="294"/>
      <c r="E10570" s="294"/>
      <c r="F10570" s="294"/>
    </row>
    <row r="10571">
      <c r="A10571" s="294" t="s">
        <v>25653</v>
      </c>
      <c r="B10571" s="294"/>
      <c r="C10571" s="294"/>
      <c r="D10571" s="294"/>
      <c r="E10571" s="294"/>
      <c r="F10571" s="294"/>
    </row>
    <row r="10572">
      <c r="A10572" s="294" t="s">
        <v>23322</v>
      </c>
      <c r="B10572" s="294"/>
      <c r="C10572" s="294"/>
      <c r="D10572" s="294"/>
      <c r="E10572" s="294"/>
      <c r="F10572" s="294"/>
    </row>
    <row r="10573">
      <c r="A10573" s="294"/>
      <c r="B10573" s="294"/>
      <c r="C10573" s="294"/>
      <c r="D10573" s="294"/>
      <c r="E10573" s="294"/>
      <c r="F10573" s="294"/>
    </row>
    <row r="10574">
      <c r="A10574" s="294" t="s">
        <v>28297</v>
      </c>
      <c r="B10574" s="294"/>
      <c r="C10574" s="294"/>
      <c r="D10574" s="294"/>
      <c r="E10574" s="294"/>
      <c r="F10574" s="294"/>
    </row>
    <row r="10575">
      <c r="A10575" s="294" t="s">
        <v>28298</v>
      </c>
      <c r="B10575" s="294"/>
      <c r="C10575" s="294"/>
      <c r="D10575" s="294"/>
      <c r="E10575" s="294"/>
      <c r="F10575" s="294"/>
    </row>
    <row r="10576">
      <c r="A10576" s="294" t="s">
        <v>28299</v>
      </c>
      <c r="B10576" s="294"/>
      <c r="C10576" s="294"/>
      <c r="D10576" s="294"/>
      <c r="E10576" s="294"/>
      <c r="F10576" s="294"/>
    </row>
    <row r="10577">
      <c r="A10577" s="294" t="s">
        <v>28300</v>
      </c>
      <c r="B10577" s="294"/>
      <c r="C10577" s="294"/>
      <c r="D10577" s="294"/>
      <c r="E10577" s="294"/>
      <c r="F10577" s="294"/>
    </row>
    <row r="10578">
      <c r="A10578" s="294"/>
      <c r="B10578" s="294"/>
      <c r="C10578" s="294"/>
      <c r="D10578" s="294"/>
      <c r="E10578" s="294"/>
      <c r="F10578" s="294"/>
    </row>
    <row r="10579">
      <c r="A10579" s="294" t="s">
        <v>25659</v>
      </c>
      <c r="B10579" s="294"/>
      <c r="C10579" s="294"/>
      <c r="D10579" s="294"/>
      <c r="E10579" s="294"/>
      <c r="F10579" s="294"/>
    </row>
    <row r="10580">
      <c r="A10580" s="294"/>
      <c r="B10580" s="294"/>
      <c r="C10580" s="294"/>
      <c r="D10580" s="294"/>
      <c r="E10580" s="294"/>
      <c r="F10580" s="294"/>
    </row>
    <row r="10581">
      <c r="A10581" s="294" t="s">
        <v>28301</v>
      </c>
      <c r="B10581" s="294"/>
      <c r="C10581" s="294"/>
      <c r="D10581" s="294"/>
      <c r="E10581" s="294"/>
      <c r="F10581" s="294"/>
    </row>
    <row r="10582">
      <c r="A10582" s="294" t="s">
        <v>28302</v>
      </c>
      <c r="B10582" s="294"/>
      <c r="C10582" s="294"/>
      <c r="D10582" s="294"/>
      <c r="E10582" s="294"/>
      <c r="F10582" s="294"/>
    </row>
    <row r="10583">
      <c r="A10583" s="294" t="s">
        <v>28303</v>
      </c>
      <c r="B10583" s="294"/>
      <c r="C10583" s="294"/>
      <c r="D10583" s="294"/>
      <c r="E10583" s="294"/>
      <c r="F10583" s="294"/>
    </row>
    <row r="10584">
      <c r="A10584" s="294" t="s">
        <v>28304</v>
      </c>
      <c r="B10584" s="294"/>
      <c r="C10584" s="294"/>
      <c r="D10584" s="294"/>
      <c r="E10584" s="294"/>
      <c r="F10584" s="294"/>
    </row>
    <row r="10585">
      <c r="A10585" s="294"/>
      <c r="B10585" s="294"/>
      <c r="C10585" s="294"/>
      <c r="D10585" s="294"/>
      <c r="E10585" s="294"/>
      <c r="F10585" s="294"/>
    </row>
    <row r="10586">
      <c r="A10586" s="294" t="s">
        <v>25745</v>
      </c>
      <c r="B10586" s="294"/>
      <c r="C10586" s="294"/>
      <c r="D10586" s="294"/>
      <c r="E10586" s="294"/>
      <c r="F10586" s="294"/>
    </row>
    <row r="10587">
      <c r="A10587" s="294"/>
      <c r="B10587" s="294"/>
      <c r="C10587" s="294"/>
      <c r="D10587" s="294"/>
      <c r="E10587" s="294"/>
      <c r="F10587" s="294"/>
    </row>
    <row r="10588">
      <c r="A10588" s="294" t="s">
        <v>27170</v>
      </c>
      <c r="B10588" s="294"/>
      <c r="C10588" s="294"/>
      <c r="D10588" s="294"/>
      <c r="E10588" s="294"/>
      <c r="F10588" s="294"/>
    </row>
    <row r="10589">
      <c r="A10589" s="294" t="s">
        <v>28305</v>
      </c>
      <c r="B10589" s="294"/>
      <c r="C10589" s="294"/>
      <c r="D10589" s="294"/>
      <c r="E10589" s="294"/>
      <c r="F10589" s="294"/>
    </row>
    <row r="10590">
      <c r="A10590" s="294" t="s">
        <v>28306</v>
      </c>
      <c r="B10590" s="294"/>
      <c r="C10590" s="294"/>
      <c r="D10590" s="294"/>
      <c r="E10590" s="294"/>
      <c r="F10590" s="294"/>
    </row>
    <row r="10591">
      <c r="A10591" s="294" t="s">
        <v>28307</v>
      </c>
      <c r="B10591" s="294"/>
      <c r="C10591" s="294"/>
      <c r="D10591" s="294"/>
      <c r="E10591" s="294"/>
      <c r="F10591" s="294"/>
    </row>
    <row r="10592">
      <c r="A10592" s="294" t="s">
        <v>28308</v>
      </c>
      <c r="B10592" s="294"/>
      <c r="C10592" s="294"/>
      <c r="D10592" s="294"/>
      <c r="E10592" s="294"/>
      <c r="F10592" s="294"/>
    </row>
    <row r="10593">
      <c r="A10593" s="294" t="s">
        <v>28309</v>
      </c>
      <c r="B10593" s="294"/>
      <c r="C10593" s="294"/>
      <c r="D10593" s="294"/>
      <c r="E10593" s="294"/>
      <c r="F10593" s="294"/>
    </row>
    <row r="10594">
      <c r="A10594" s="294" t="s">
        <v>28310</v>
      </c>
      <c r="B10594" s="294"/>
      <c r="C10594" s="294"/>
      <c r="D10594" s="294"/>
      <c r="E10594" s="294"/>
      <c r="F10594" s="294"/>
    </row>
    <row r="10595">
      <c r="A10595" s="294" t="s">
        <v>28311</v>
      </c>
      <c r="B10595" s="294"/>
      <c r="C10595" s="294"/>
      <c r="D10595" s="294"/>
      <c r="E10595" s="294"/>
      <c r="F10595" s="294"/>
    </row>
    <row r="10596">
      <c r="A10596" s="294" t="s">
        <v>28312</v>
      </c>
      <c r="B10596" s="294"/>
      <c r="C10596" s="294"/>
      <c r="D10596" s="294"/>
      <c r="E10596" s="294"/>
      <c r="F10596" s="294"/>
    </row>
    <row r="10597">
      <c r="A10597" s="294" t="s">
        <v>28313</v>
      </c>
      <c r="B10597" s="294"/>
      <c r="C10597" s="294"/>
      <c r="D10597" s="294"/>
      <c r="E10597" s="294"/>
      <c r="F10597" s="294"/>
    </row>
    <row r="10598">
      <c r="A10598" s="294" t="s">
        <v>28314</v>
      </c>
      <c r="B10598" s="294"/>
      <c r="C10598" s="294"/>
      <c r="D10598" s="294"/>
      <c r="E10598" s="294"/>
      <c r="F10598" s="294"/>
    </row>
    <row r="10599">
      <c r="A10599" s="294" t="s">
        <v>28315</v>
      </c>
      <c r="B10599" s="294"/>
      <c r="C10599" s="294"/>
      <c r="D10599" s="294"/>
      <c r="E10599" s="294"/>
      <c r="F10599" s="294"/>
    </row>
    <row r="10600">
      <c r="A10600" s="294"/>
      <c r="B10600" s="294"/>
      <c r="C10600" s="294"/>
      <c r="D10600" s="294"/>
      <c r="E10600" s="294"/>
      <c r="F10600" s="294"/>
    </row>
    <row r="10601">
      <c r="A10601" s="294" t="s">
        <v>28124</v>
      </c>
      <c r="B10601" s="294"/>
      <c r="C10601" s="294"/>
      <c r="D10601" s="294"/>
      <c r="E10601" s="294"/>
      <c r="F10601" s="294"/>
    </row>
    <row r="10602">
      <c r="A10602" s="294" t="s">
        <v>28316</v>
      </c>
      <c r="B10602" s="294"/>
      <c r="C10602" s="294"/>
      <c r="D10602" s="294"/>
      <c r="E10602" s="294"/>
      <c r="F10602" s="294"/>
    </row>
    <row r="10603">
      <c r="A10603" s="294" t="s">
        <v>21618</v>
      </c>
      <c r="B10603" s="294"/>
      <c r="C10603" s="294"/>
      <c r="D10603" s="294"/>
      <c r="E10603" s="294"/>
      <c r="F10603" s="294"/>
    </row>
    <row r="10604">
      <c r="A10604" s="294" t="s">
        <v>28317</v>
      </c>
      <c r="B10604" s="294"/>
      <c r="C10604" s="294"/>
      <c r="D10604" s="294"/>
      <c r="E10604" s="294"/>
      <c r="F10604" s="294"/>
    </row>
    <row r="10605">
      <c r="A10605" s="294"/>
      <c r="B10605" s="294"/>
      <c r="C10605" s="294"/>
      <c r="D10605" s="294"/>
      <c r="E10605" s="294"/>
      <c r="F10605" s="294"/>
    </row>
    <row r="10606">
      <c r="A10606" s="294" t="s">
        <v>22512</v>
      </c>
      <c r="B10606" s="294"/>
      <c r="C10606" s="294"/>
      <c r="D10606" s="294"/>
      <c r="E10606" s="294"/>
      <c r="F10606" s="294"/>
    </row>
    <row r="10607">
      <c r="A10607" s="294" t="s">
        <v>23459</v>
      </c>
      <c r="B10607" s="294"/>
      <c r="C10607" s="294"/>
      <c r="D10607" s="294"/>
      <c r="E10607" s="294"/>
      <c r="F10607" s="294"/>
    </row>
    <row r="10608">
      <c r="A10608" s="294"/>
      <c r="B10608" s="294"/>
      <c r="C10608" s="294"/>
      <c r="D10608" s="294"/>
      <c r="E10608" s="294"/>
      <c r="F10608" s="294"/>
    </row>
    <row r="10609">
      <c r="A10609" s="294" t="s">
        <v>28318</v>
      </c>
      <c r="B10609" s="294"/>
      <c r="C10609" s="294"/>
      <c r="D10609" s="294"/>
      <c r="E10609" s="294"/>
      <c r="F10609" s="294"/>
    </row>
    <row r="10610">
      <c r="A10610" s="294" t="s">
        <v>28319</v>
      </c>
      <c r="B10610" s="294"/>
      <c r="C10610" s="294"/>
      <c r="D10610" s="294"/>
      <c r="E10610" s="294"/>
      <c r="F10610" s="294"/>
    </row>
    <row r="10611">
      <c r="A10611" s="294" t="s">
        <v>28320</v>
      </c>
      <c r="B10611" s="294"/>
      <c r="C10611" s="294"/>
      <c r="D10611" s="294"/>
      <c r="E10611" s="294"/>
      <c r="F10611" s="294"/>
    </row>
    <row r="10612">
      <c r="A10612" s="294" t="s">
        <v>28321</v>
      </c>
      <c r="B10612" s="294"/>
      <c r="C10612" s="294"/>
      <c r="D10612" s="294"/>
      <c r="E10612" s="294"/>
      <c r="F10612" s="294"/>
    </row>
    <row r="10613">
      <c r="A10613" s="294" t="s">
        <v>28322</v>
      </c>
      <c r="B10613" s="294"/>
      <c r="C10613" s="294"/>
      <c r="D10613" s="294"/>
      <c r="E10613" s="294"/>
      <c r="F10613" s="294"/>
    </row>
    <row r="10614">
      <c r="A10614" s="294" t="s">
        <v>24320</v>
      </c>
      <c r="B10614" s="294"/>
      <c r="C10614" s="294"/>
      <c r="D10614" s="294"/>
      <c r="E10614" s="294"/>
      <c r="F10614" s="294"/>
    </row>
    <row r="10615">
      <c r="A10615" s="294" t="s">
        <v>28323</v>
      </c>
      <c r="B10615" s="294"/>
      <c r="C10615" s="294"/>
      <c r="D10615" s="294"/>
      <c r="E10615" s="294"/>
      <c r="F10615" s="294"/>
    </row>
    <row r="10616">
      <c r="A10616" s="294" t="s">
        <v>28324</v>
      </c>
      <c r="B10616" s="294"/>
      <c r="C10616" s="294"/>
      <c r="D10616" s="294"/>
      <c r="E10616" s="294"/>
      <c r="F10616" s="294"/>
    </row>
    <row r="10617">
      <c r="A10617" s="294"/>
      <c r="B10617" s="294"/>
      <c r="C10617" s="294"/>
      <c r="D10617" s="294"/>
      <c r="E10617" s="294"/>
      <c r="F10617" s="294"/>
    </row>
    <row r="10618">
      <c r="A10618" s="294" t="s">
        <v>28325</v>
      </c>
      <c r="B10618" s="294"/>
      <c r="C10618" s="294"/>
      <c r="D10618" s="294"/>
      <c r="E10618" s="294"/>
      <c r="F10618" s="294"/>
    </row>
    <row r="10619">
      <c r="A10619" s="294"/>
      <c r="B10619" s="294"/>
      <c r="C10619" s="294"/>
      <c r="D10619" s="294"/>
      <c r="E10619" s="294"/>
      <c r="F10619" s="294"/>
    </row>
    <row r="10620">
      <c r="A10620" s="294" t="s">
        <v>28326</v>
      </c>
      <c r="B10620" s="294"/>
      <c r="C10620" s="294"/>
      <c r="D10620" s="294"/>
      <c r="E10620" s="294"/>
      <c r="F10620" s="294"/>
    </row>
    <row r="10621">
      <c r="A10621" s="294" t="s">
        <v>28327</v>
      </c>
      <c r="B10621" s="294"/>
      <c r="C10621" s="294"/>
      <c r="D10621" s="294"/>
      <c r="E10621" s="294"/>
      <c r="F10621" s="294"/>
    </row>
    <row r="10622">
      <c r="A10622" s="294" t="s">
        <v>23810</v>
      </c>
      <c r="B10622" s="294"/>
      <c r="C10622" s="294"/>
      <c r="D10622" s="294"/>
      <c r="E10622" s="294"/>
      <c r="F10622" s="294"/>
    </row>
    <row r="10623">
      <c r="A10623" s="294" t="s">
        <v>28328</v>
      </c>
      <c r="B10623" s="294"/>
      <c r="C10623" s="294"/>
      <c r="D10623" s="294"/>
      <c r="E10623" s="294"/>
      <c r="F10623" s="294"/>
    </row>
    <row r="10624">
      <c r="A10624" s="294" t="s">
        <v>28329</v>
      </c>
      <c r="B10624" s="294"/>
      <c r="C10624" s="294"/>
      <c r="D10624" s="294"/>
      <c r="E10624" s="294"/>
      <c r="F10624" s="294"/>
    </row>
    <row r="10625">
      <c r="A10625" s="294" t="s">
        <v>28330</v>
      </c>
      <c r="B10625" s="294"/>
      <c r="C10625" s="294"/>
      <c r="D10625" s="294"/>
      <c r="E10625" s="294"/>
      <c r="F10625" s="294"/>
    </row>
    <row r="10626">
      <c r="A10626" s="294" t="s">
        <v>28331</v>
      </c>
      <c r="B10626" s="294"/>
      <c r="C10626" s="294"/>
      <c r="D10626" s="294"/>
      <c r="E10626" s="294"/>
      <c r="F10626" s="294"/>
    </row>
    <row r="10627">
      <c r="A10627" s="294"/>
      <c r="B10627" s="294"/>
      <c r="C10627" s="294"/>
      <c r="D10627" s="294"/>
      <c r="E10627" s="294"/>
      <c r="F10627" s="294"/>
    </row>
    <row r="10628">
      <c r="A10628" s="294" t="s">
        <v>26992</v>
      </c>
      <c r="B10628" s="294"/>
      <c r="C10628" s="294"/>
      <c r="D10628" s="294"/>
      <c r="E10628" s="294"/>
      <c r="F10628" s="294"/>
    </row>
    <row r="10629">
      <c r="A10629" s="294" t="s">
        <v>23068</v>
      </c>
      <c r="B10629" s="294"/>
      <c r="C10629" s="294"/>
      <c r="D10629" s="294"/>
      <c r="E10629" s="294"/>
      <c r="F10629" s="294"/>
    </row>
    <row r="10630">
      <c r="A10630" s="294"/>
      <c r="B10630" s="294"/>
      <c r="C10630" s="294"/>
      <c r="D10630" s="294"/>
      <c r="E10630" s="294"/>
      <c r="F10630" s="294"/>
    </row>
    <row r="10631">
      <c r="A10631" s="294"/>
      <c r="B10631" s="294"/>
      <c r="C10631" s="294"/>
      <c r="D10631" s="294"/>
      <c r="E10631" s="294"/>
      <c r="F10631" s="294"/>
    </row>
    <row r="10632">
      <c r="A10632" s="294" t="s">
        <v>28332</v>
      </c>
      <c r="B10632" s="294"/>
      <c r="C10632" s="294"/>
      <c r="D10632" s="294"/>
      <c r="E10632" s="294"/>
      <c r="F10632" s="294"/>
    </row>
    <row r="10633">
      <c r="A10633" s="294" t="s">
        <v>28333</v>
      </c>
      <c r="B10633" s="294"/>
      <c r="C10633" s="294"/>
      <c r="D10633" s="294"/>
      <c r="E10633" s="294"/>
      <c r="F10633" s="294"/>
    </row>
    <row r="10634">
      <c r="A10634" s="294" t="s">
        <v>28334</v>
      </c>
      <c r="B10634" s="294"/>
      <c r="C10634" s="294"/>
      <c r="D10634" s="294"/>
      <c r="E10634" s="294"/>
      <c r="F10634" s="294"/>
    </row>
    <row r="10635">
      <c r="A10635" s="294" t="s">
        <v>28335</v>
      </c>
      <c r="B10635" s="294"/>
      <c r="C10635" s="294"/>
      <c r="D10635" s="294"/>
      <c r="E10635" s="294"/>
      <c r="F10635" s="294"/>
    </row>
    <row r="10636">
      <c r="A10636" s="294" t="s">
        <v>28336</v>
      </c>
      <c r="B10636" s="294"/>
      <c r="C10636" s="294"/>
      <c r="D10636" s="294"/>
      <c r="E10636" s="294"/>
      <c r="F10636" s="294"/>
    </row>
    <row r="10637">
      <c r="A10637" s="294" t="s">
        <v>28337</v>
      </c>
      <c r="B10637" s="294"/>
      <c r="C10637" s="294"/>
      <c r="D10637" s="294"/>
      <c r="E10637" s="294"/>
      <c r="F10637" s="294"/>
    </row>
    <row r="10638">
      <c r="A10638" s="294" t="s">
        <v>28338</v>
      </c>
      <c r="B10638" s="294"/>
      <c r="C10638" s="294"/>
      <c r="D10638" s="294"/>
      <c r="E10638" s="294"/>
      <c r="F10638" s="294"/>
    </row>
    <row r="10639">
      <c r="A10639" s="294" t="s">
        <v>24320</v>
      </c>
      <c r="B10639" s="294"/>
      <c r="C10639" s="294"/>
      <c r="D10639" s="294"/>
      <c r="E10639" s="294"/>
      <c r="F10639" s="294"/>
    </row>
    <row r="10640">
      <c r="A10640" s="294" t="s">
        <v>28339</v>
      </c>
      <c r="B10640" s="294"/>
      <c r="C10640" s="294"/>
      <c r="D10640" s="294"/>
      <c r="E10640" s="294"/>
      <c r="F10640" s="294"/>
    </row>
    <row r="10641">
      <c r="A10641" s="294" t="s">
        <v>28340</v>
      </c>
      <c r="B10641" s="294"/>
      <c r="C10641" s="294"/>
      <c r="D10641" s="294"/>
      <c r="E10641" s="294"/>
      <c r="F10641" s="294"/>
    </row>
    <row r="10642">
      <c r="A10642" s="294"/>
      <c r="B10642" s="294"/>
      <c r="C10642" s="294"/>
      <c r="D10642" s="294"/>
      <c r="E10642" s="294"/>
      <c r="F10642" s="294"/>
    </row>
    <row r="10643">
      <c r="A10643" s="294" t="s">
        <v>21401</v>
      </c>
      <c r="B10643" s="294"/>
      <c r="C10643" s="294"/>
      <c r="D10643" s="294"/>
      <c r="E10643" s="294"/>
      <c r="F10643" s="294"/>
    </row>
    <row r="10644">
      <c r="A10644" s="294"/>
      <c r="B10644" s="294"/>
      <c r="C10644" s="294"/>
      <c r="D10644" s="294"/>
      <c r="E10644" s="294"/>
      <c r="F10644" s="294"/>
    </row>
    <row r="10645">
      <c r="A10645" s="294" t="s">
        <v>28341</v>
      </c>
      <c r="B10645" s="294"/>
      <c r="C10645" s="294"/>
      <c r="D10645" s="294"/>
      <c r="E10645" s="294"/>
      <c r="F10645" s="294"/>
    </row>
    <row r="10646">
      <c r="A10646" s="294" t="s">
        <v>28342</v>
      </c>
      <c r="B10646" s="294"/>
      <c r="C10646" s="294"/>
      <c r="D10646" s="294"/>
      <c r="E10646" s="294"/>
      <c r="F10646" s="294"/>
    </row>
    <row r="10647">
      <c r="A10647" s="294" t="s">
        <v>28343</v>
      </c>
      <c r="B10647" s="294"/>
      <c r="C10647" s="294"/>
      <c r="D10647" s="294"/>
      <c r="E10647" s="294"/>
      <c r="F10647" s="294"/>
    </row>
    <row r="10648">
      <c r="A10648" s="294" t="s">
        <v>28344</v>
      </c>
      <c r="B10648" s="294"/>
      <c r="C10648" s="294"/>
      <c r="D10648" s="294"/>
      <c r="E10648" s="294"/>
      <c r="F10648" s="294"/>
    </row>
    <row r="10649">
      <c r="A10649" s="294" t="s">
        <v>28345</v>
      </c>
      <c r="B10649" s="294"/>
      <c r="C10649" s="294"/>
      <c r="D10649" s="294"/>
      <c r="E10649" s="294"/>
      <c r="F10649" s="294"/>
    </row>
    <row r="10650">
      <c r="A10650" s="294" t="s">
        <v>28346</v>
      </c>
      <c r="B10650" s="294"/>
      <c r="C10650" s="294"/>
      <c r="D10650" s="294"/>
      <c r="E10650" s="294"/>
      <c r="F10650" s="294"/>
    </row>
    <row r="10651">
      <c r="A10651" s="294" t="s">
        <v>28347</v>
      </c>
      <c r="B10651" s="294"/>
      <c r="C10651" s="294"/>
      <c r="D10651" s="294"/>
      <c r="E10651" s="294"/>
      <c r="F10651" s="294"/>
    </row>
    <row r="10652">
      <c r="A10652" s="294" t="s">
        <v>28348</v>
      </c>
      <c r="B10652" s="294"/>
      <c r="C10652" s="294"/>
      <c r="D10652" s="294"/>
      <c r="E10652" s="294"/>
      <c r="F10652" s="294"/>
    </row>
    <row r="10653">
      <c r="A10653" s="294" t="s">
        <v>28349</v>
      </c>
      <c r="B10653" s="294"/>
      <c r="C10653" s="294"/>
      <c r="D10653" s="294"/>
      <c r="E10653" s="294"/>
      <c r="F10653" s="294"/>
    </row>
    <row r="10654">
      <c r="A10654" s="294"/>
      <c r="B10654" s="294"/>
      <c r="C10654" s="294"/>
      <c r="D10654" s="294"/>
      <c r="E10654" s="294"/>
      <c r="F10654" s="294"/>
    </row>
    <row r="10655">
      <c r="A10655" s="294" t="s">
        <v>22239</v>
      </c>
      <c r="B10655" s="294"/>
      <c r="C10655" s="294"/>
      <c r="D10655" s="294"/>
      <c r="E10655" s="294"/>
      <c r="F10655" s="294"/>
    </row>
    <row r="10656">
      <c r="A10656" s="294"/>
      <c r="B10656" s="294"/>
      <c r="C10656" s="294"/>
      <c r="D10656" s="294"/>
      <c r="E10656" s="294"/>
      <c r="F10656" s="294"/>
    </row>
    <row r="10657">
      <c r="A10657" s="294" t="s">
        <v>28350</v>
      </c>
      <c r="B10657" s="294"/>
      <c r="C10657" s="294"/>
      <c r="D10657" s="294"/>
      <c r="E10657" s="294"/>
      <c r="F10657" s="294"/>
    </row>
    <row r="10658">
      <c r="A10658" s="294" t="s">
        <v>28351</v>
      </c>
      <c r="B10658" s="294"/>
      <c r="C10658" s="294"/>
      <c r="D10658" s="294"/>
      <c r="E10658" s="294"/>
      <c r="F10658" s="294"/>
    </row>
    <row r="10659">
      <c r="A10659" s="294" t="s">
        <v>28352</v>
      </c>
      <c r="B10659" s="294"/>
      <c r="C10659" s="294"/>
      <c r="D10659" s="294"/>
      <c r="E10659" s="294"/>
      <c r="F10659" s="294"/>
    </row>
    <row r="10660">
      <c r="A10660" s="294" t="s">
        <v>28353</v>
      </c>
      <c r="B10660" s="294"/>
      <c r="C10660" s="294"/>
      <c r="D10660" s="294"/>
      <c r="E10660" s="294"/>
      <c r="F10660" s="294"/>
    </row>
    <row r="10661">
      <c r="A10661" s="294" t="s">
        <v>28354</v>
      </c>
      <c r="B10661" s="294"/>
      <c r="C10661" s="294"/>
      <c r="D10661" s="294"/>
      <c r="E10661" s="294"/>
      <c r="F10661" s="294"/>
    </row>
    <row r="10662">
      <c r="A10662" s="294" t="s">
        <v>28355</v>
      </c>
      <c r="B10662" s="294"/>
      <c r="C10662" s="294"/>
      <c r="D10662" s="294"/>
      <c r="E10662" s="294"/>
      <c r="F10662" s="294"/>
    </row>
    <row r="10663">
      <c r="A10663" s="294" t="s">
        <v>28356</v>
      </c>
      <c r="B10663" s="294"/>
      <c r="C10663" s="294"/>
      <c r="D10663" s="294"/>
      <c r="E10663" s="294"/>
      <c r="F10663" s="294"/>
    </row>
    <row r="10664">
      <c r="A10664" s="294" t="s">
        <v>28357</v>
      </c>
      <c r="B10664" s="294"/>
      <c r="C10664" s="294"/>
      <c r="D10664" s="294"/>
      <c r="E10664" s="294"/>
      <c r="F10664" s="294"/>
    </row>
    <row r="10665">
      <c r="A10665" s="294" t="s">
        <v>28358</v>
      </c>
      <c r="B10665" s="294"/>
      <c r="C10665" s="294"/>
      <c r="D10665" s="294"/>
      <c r="E10665" s="294"/>
      <c r="F10665" s="294"/>
    </row>
    <row r="10666">
      <c r="A10666" s="294" t="s">
        <v>28359</v>
      </c>
      <c r="B10666" s="294"/>
      <c r="C10666" s="294"/>
      <c r="D10666" s="294"/>
      <c r="E10666" s="294"/>
      <c r="F10666" s="294"/>
    </row>
    <row r="10667">
      <c r="A10667" s="294"/>
      <c r="B10667" s="294"/>
      <c r="C10667" s="294"/>
      <c r="D10667" s="294"/>
      <c r="E10667" s="294"/>
      <c r="F10667" s="294"/>
    </row>
    <row r="10668">
      <c r="A10668" s="294" t="s">
        <v>21304</v>
      </c>
      <c r="B10668" s="294"/>
      <c r="C10668" s="294"/>
      <c r="D10668" s="294"/>
      <c r="E10668" s="294"/>
      <c r="F10668" s="294"/>
    </row>
    <row r="10669">
      <c r="A10669" s="294"/>
      <c r="B10669" s="294"/>
      <c r="C10669" s="294"/>
      <c r="D10669" s="294"/>
      <c r="E10669" s="294"/>
      <c r="F10669" s="294"/>
    </row>
    <row r="10670">
      <c r="A10670" s="294" t="s">
        <v>28360</v>
      </c>
      <c r="B10670" s="294"/>
      <c r="C10670" s="294"/>
      <c r="D10670" s="294"/>
      <c r="E10670" s="294"/>
      <c r="F10670" s="294"/>
    </row>
    <row r="10671">
      <c r="A10671" s="294" t="s">
        <v>28361</v>
      </c>
      <c r="B10671" s="294"/>
      <c r="C10671" s="294"/>
      <c r="D10671" s="294"/>
      <c r="E10671" s="294"/>
      <c r="F10671" s="294"/>
    </row>
    <row r="10672">
      <c r="A10672" s="294" t="s">
        <v>28362</v>
      </c>
      <c r="B10672" s="294"/>
      <c r="C10672" s="294"/>
      <c r="D10672" s="294"/>
      <c r="E10672" s="294"/>
      <c r="F10672" s="294"/>
    </row>
    <row r="10673">
      <c r="A10673" s="294" t="s">
        <v>28363</v>
      </c>
      <c r="B10673" s="294"/>
      <c r="C10673" s="294"/>
      <c r="D10673" s="294"/>
      <c r="E10673" s="294"/>
      <c r="F10673" s="294"/>
    </row>
    <row r="10674">
      <c r="A10674" s="294" t="s">
        <v>28364</v>
      </c>
      <c r="B10674" s="294"/>
      <c r="C10674" s="294"/>
      <c r="D10674" s="294"/>
      <c r="E10674" s="294"/>
      <c r="F10674" s="294"/>
    </row>
    <row r="10675">
      <c r="A10675" s="294" t="s">
        <v>28365</v>
      </c>
      <c r="B10675" s="294"/>
      <c r="C10675" s="294"/>
      <c r="D10675" s="294"/>
      <c r="E10675" s="294"/>
      <c r="F10675" s="294"/>
    </row>
    <row r="10676">
      <c r="A10676" s="294" t="s">
        <v>28366</v>
      </c>
      <c r="B10676" s="294"/>
      <c r="C10676" s="294"/>
      <c r="D10676" s="294"/>
      <c r="E10676" s="294"/>
      <c r="F10676" s="294"/>
    </row>
    <row r="10677">
      <c r="A10677" s="294" t="s">
        <v>28367</v>
      </c>
      <c r="B10677" s="294"/>
      <c r="C10677" s="294"/>
      <c r="D10677" s="294"/>
      <c r="E10677" s="294"/>
      <c r="F10677" s="294"/>
    </row>
    <row r="10678">
      <c r="A10678" s="294" t="s">
        <v>28368</v>
      </c>
      <c r="B10678" s="294"/>
      <c r="C10678" s="294"/>
      <c r="D10678" s="294"/>
      <c r="E10678" s="294"/>
      <c r="F10678" s="294"/>
    </row>
    <row r="10679">
      <c r="A10679" s="294" t="s">
        <v>28369</v>
      </c>
      <c r="B10679" s="294"/>
      <c r="C10679" s="294"/>
      <c r="D10679" s="294"/>
      <c r="E10679" s="294"/>
      <c r="F10679" s="294"/>
    </row>
    <row r="10680">
      <c r="A10680" s="294" t="s">
        <v>28370</v>
      </c>
      <c r="B10680" s="294"/>
      <c r="C10680" s="294"/>
      <c r="D10680" s="294"/>
      <c r="E10680" s="294"/>
      <c r="F10680" s="294"/>
    </row>
    <row r="10681">
      <c r="A10681" s="294" t="s">
        <v>28371</v>
      </c>
      <c r="B10681" s="294"/>
      <c r="C10681" s="294"/>
      <c r="D10681" s="294"/>
      <c r="E10681" s="294"/>
      <c r="F10681" s="294"/>
    </row>
    <row r="10682">
      <c r="A10682" s="294" t="s">
        <v>28372</v>
      </c>
      <c r="B10682" s="294"/>
      <c r="C10682" s="294"/>
      <c r="D10682" s="294"/>
      <c r="E10682" s="294"/>
      <c r="F10682" s="294"/>
    </row>
    <row r="10683">
      <c r="A10683" s="294" t="s">
        <v>28373</v>
      </c>
      <c r="B10683" s="294"/>
      <c r="C10683" s="294"/>
      <c r="D10683" s="294"/>
      <c r="E10683" s="294"/>
      <c r="F10683" s="294"/>
    </row>
    <row r="10684">
      <c r="A10684" s="294" t="s">
        <v>28374</v>
      </c>
      <c r="B10684" s="294"/>
      <c r="C10684" s="294"/>
      <c r="D10684" s="294"/>
      <c r="E10684" s="294"/>
      <c r="F10684" s="294"/>
    </row>
    <row r="10685">
      <c r="A10685" s="294" t="s">
        <v>28375</v>
      </c>
      <c r="B10685" s="294"/>
      <c r="C10685" s="294"/>
      <c r="D10685" s="294"/>
      <c r="E10685" s="294"/>
      <c r="F10685" s="294"/>
    </row>
    <row r="10686">
      <c r="A10686" s="294" t="s">
        <v>28376</v>
      </c>
      <c r="B10686" s="294"/>
      <c r="C10686" s="294"/>
      <c r="D10686" s="294"/>
      <c r="E10686" s="294"/>
      <c r="F10686" s="294"/>
    </row>
    <row r="10687">
      <c r="A10687" s="294" t="s">
        <v>28377</v>
      </c>
      <c r="B10687" s="294"/>
      <c r="C10687" s="294"/>
      <c r="D10687" s="294"/>
      <c r="E10687" s="294"/>
      <c r="F10687" s="294"/>
    </row>
    <row r="10688">
      <c r="A10688" s="294" t="s">
        <v>28378</v>
      </c>
      <c r="B10688" s="294"/>
      <c r="C10688" s="294"/>
      <c r="D10688" s="294"/>
      <c r="E10688" s="294"/>
      <c r="F10688" s="294"/>
    </row>
    <row r="10689">
      <c r="A10689" s="294"/>
      <c r="B10689" s="294"/>
      <c r="C10689" s="294"/>
      <c r="D10689" s="294"/>
      <c r="E10689" s="294"/>
      <c r="F10689" s="294"/>
    </row>
    <row r="10690">
      <c r="A10690" s="294" t="s">
        <v>28124</v>
      </c>
      <c r="B10690" s="294"/>
      <c r="C10690" s="294"/>
      <c r="D10690" s="294"/>
      <c r="E10690" s="294"/>
      <c r="F10690" s="294"/>
    </row>
    <row r="10691">
      <c r="A10691" s="294" t="s">
        <v>28379</v>
      </c>
      <c r="B10691" s="294"/>
      <c r="C10691" s="294"/>
      <c r="D10691" s="294"/>
      <c r="E10691" s="294"/>
      <c r="F10691" s="294"/>
    </row>
    <row r="10692">
      <c r="A10692" s="294" t="s">
        <v>21672</v>
      </c>
      <c r="B10692" s="294"/>
      <c r="C10692" s="294"/>
      <c r="D10692" s="294"/>
      <c r="E10692" s="294"/>
      <c r="F10692" s="294"/>
    </row>
    <row r="10693">
      <c r="A10693" s="294" t="s">
        <v>28317</v>
      </c>
      <c r="B10693" s="294"/>
      <c r="C10693" s="294"/>
      <c r="D10693" s="294"/>
      <c r="E10693" s="294"/>
      <c r="F10693" s="294"/>
    </row>
    <row r="10694">
      <c r="A10694" s="294"/>
      <c r="B10694" s="294"/>
      <c r="C10694" s="294"/>
      <c r="D10694" s="294"/>
      <c r="E10694" s="294"/>
      <c r="F10694" s="294"/>
    </row>
    <row r="10695">
      <c r="A10695" s="294" t="s">
        <v>21315</v>
      </c>
      <c r="B10695" s="294"/>
      <c r="C10695" s="294"/>
      <c r="D10695" s="294"/>
      <c r="E10695" s="294"/>
      <c r="F10695" s="294"/>
    </row>
    <row r="10696">
      <c r="A10696" s="294"/>
      <c r="B10696" s="294"/>
      <c r="C10696" s="294"/>
      <c r="D10696" s="294"/>
      <c r="E10696" s="294"/>
      <c r="F10696" s="294"/>
    </row>
    <row r="10697">
      <c r="A10697" s="294" t="s">
        <v>28380</v>
      </c>
      <c r="B10697" s="294"/>
      <c r="C10697" s="294"/>
      <c r="D10697" s="294"/>
      <c r="E10697" s="294"/>
      <c r="F10697" s="294"/>
    </row>
    <row r="10698">
      <c r="A10698" s="294" t="s">
        <v>28381</v>
      </c>
      <c r="B10698" s="294"/>
      <c r="C10698" s="294"/>
      <c r="D10698" s="294"/>
      <c r="E10698" s="294"/>
      <c r="F10698" s="294"/>
    </row>
    <row r="10699">
      <c r="A10699" s="294" t="s">
        <v>28382</v>
      </c>
      <c r="B10699" s="294"/>
      <c r="C10699" s="294"/>
      <c r="D10699" s="294"/>
      <c r="E10699" s="294"/>
      <c r="F10699" s="294"/>
    </row>
    <row r="10700">
      <c r="A10700" s="294" t="s">
        <v>28383</v>
      </c>
      <c r="B10700" s="294"/>
      <c r="C10700" s="294"/>
      <c r="D10700" s="294"/>
      <c r="E10700" s="294"/>
      <c r="F10700" s="294"/>
    </row>
    <row r="10701">
      <c r="A10701" s="294" t="s">
        <v>28384</v>
      </c>
      <c r="B10701" s="294"/>
      <c r="C10701" s="294"/>
      <c r="D10701" s="294"/>
      <c r="E10701" s="294"/>
      <c r="F10701" s="294"/>
    </row>
    <row r="10702">
      <c r="A10702" s="294" t="s">
        <v>28385</v>
      </c>
      <c r="B10702" s="294"/>
      <c r="C10702" s="294"/>
      <c r="D10702" s="294"/>
      <c r="E10702" s="294"/>
      <c r="F10702" s="294"/>
    </row>
    <row r="10703">
      <c r="A10703" s="294" t="s">
        <v>28386</v>
      </c>
      <c r="B10703" s="294"/>
      <c r="C10703" s="294"/>
      <c r="D10703" s="294"/>
      <c r="E10703" s="294"/>
      <c r="F10703" s="294"/>
    </row>
    <row r="10704">
      <c r="A10704" s="294" t="s">
        <v>28387</v>
      </c>
      <c r="B10704" s="294"/>
      <c r="C10704" s="294"/>
      <c r="D10704" s="294"/>
      <c r="E10704" s="294"/>
      <c r="F10704" s="294"/>
    </row>
    <row r="10705">
      <c r="A10705" s="294" t="s">
        <v>28388</v>
      </c>
      <c r="B10705" s="294"/>
      <c r="C10705" s="294"/>
      <c r="D10705" s="294"/>
      <c r="E10705" s="294"/>
      <c r="F10705" s="294"/>
    </row>
    <row r="10706">
      <c r="A10706" s="294" t="s">
        <v>28389</v>
      </c>
      <c r="B10706" s="294"/>
      <c r="C10706" s="294"/>
      <c r="D10706" s="294"/>
      <c r="E10706" s="294"/>
      <c r="F10706" s="294"/>
    </row>
    <row r="10707">
      <c r="A10707" s="294" t="s">
        <v>28390</v>
      </c>
      <c r="B10707" s="294"/>
      <c r="C10707" s="294"/>
      <c r="D10707" s="294"/>
      <c r="E10707" s="294"/>
      <c r="F10707" s="294"/>
    </row>
    <row r="10708">
      <c r="A10708" s="294"/>
      <c r="B10708" s="294"/>
      <c r="C10708" s="294"/>
      <c r="D10708" s="294"/>
      <c r="E10708" s="294"/>
      <c r="F10708" s="294"/>
    </row>
    <row r="10709">
      <c r="A10709" s="294" t="s">
        <v>22281</v>
      </c>
      <c r="B10709" s="294"/>
      <c r="C10709" s="294"/>
      <c r="D10709" s="294"/>
      <c r="E10709" s="294"/>
      <c r="F10709" s="294"/>
    </row>
    <row r="10710">
      <c r="A10710" s="294"/>
      <c r="B10710" s="294"/>
      <c r="C10710" s="294"/>
      <c r="D10710" s="294"/>
      <c r="E10710" s="294"/>
      <c r="F10710" s="294"/>
    </row>
    <row r="10711">
      <c r="A10711" s="294" t="s">
        <v>28391</v>
      </c>
      <c r="B10711" s="294"/>
      <c r="C10711" s="294"/>
      <c r="D10711" s="294"/>
      <c r="E10711" s="294"/>
      <c r="F10711" s="294"/>
    </row>
    <row r="10712">
      <c r="A10712" s="294" t="s">
        <v>28392</v>
      </c>
      <c r="B10712" s="294"/>
      <c r="C10712" s="294"/>
      <c r="D10712" s="294"/>
      <c r="E10712" s="294"/>
      <c r="F10712" s="294"/>
    </row>
    <row r="10713">
      <c r="A10713" s="294" t="s">
        <v>28393</v>
      </c>
      <c r="B10713" s="294"/>
      <c r="C10713" s="294"/>
      <c r="D10713" s="294"/>
      <c r="E10713" s="294"/>
      <c r="F10713" s="294"/>
    </row>
    <row r="10714">
      <c r="A10714" s="294" t="s">
        <v>28394</v>
      </c>
      <c r="B10714" s="294"/>
      <c r="C10714" s="294"/>
      <c r="D10714" s="294"/>
      <c r="E10714" s="294"/>
      <c r="F10714" s="294"/>
    </row>
    <row r="10715">
      <c r="A10715" s="294" t="s">
        <v>28395</v>
      </c>
      <c r="B10715" s="294"/>
      <c r="C10715" s="294"/>
      <c r="D10715" s="294"/>
      <c r="E10715" s="294"/>
      <c r="F10715" s="294"/>
    </row>
    <row r="10716">
      <c r="A10716" s="294"/>
      <c r="B10716" s="294"/>
      <c r="C10716" s="294"/>
      <c r="D10716" s="294"/>
      <c r="E10716" s="294"/>
      <c r="F10716" s="294"/>
    </row>
    <row r="10717">
      <c r="A10717" s="294" t="s">
        <v>22025</v>
      </c>
      <c r="B10717" s="294"/>
      <c r="C10717" s="294"/>
      <c r="D10717" s="294"/>
      <c r="E10717" s="294"/>
      <c r="F10717" s="294"/>
    </row>
    <row r="10718">
      <c r="A10718" s="294"/>
      <c r="B10718" s="294"/>
      <c r="C10718" s="294"/>
      <c r="D10718" s="294"/>
      <c r="E10718" s="294"/>
      <c r="F10718" s="294"/>
    </row>
    <row r="10719">
      <c r="A10719" s="294" t="s">
        <v>28396</v>
      </c>
      <c r="B10719" s="294"/>
      <c r="C10719" s="294"/>
      <c r="D10719" s="294"/>
      <c r="E10719" s="294"/>
      <c r="F10719" s="294"/>
    </row>
    <row r="10720">
      <c r="A10720" s="294" t="s">
        <v>28397</v>
      </c>
      <c r="B10720" s="294"/>
      <c r="C10720" s="294"/>
      <c r="D10720" s="294"/>
      <c r="E10720" s="294"/>
      <c r="F10720" s="294"/>
    </row>
    <row r="10721">
      <c r="A10721" s="294" t="s">
        <v>28398</v>
      </c>
      <c r="B10721" s="294"/>
      <c r="C10721" s="294"/>
      <c r="D10721" s="294"/>
      <c r="E10721" s="294"/>
      <c r="F10721" s="294"/>
    </row>
    <row r="10722">
      <c r="A10722" s="294" t="s">
        <v>28399</v>
      </c>
      <c r="B10722" s="294"/>
      <c r="C10722" s="294"/>
      <c r="D10722" s="294"/>
      <c r="E10722" s="294"/>
      <c r="F10722" s="294"/>
    </row>
    <row r="10723">
      <c r="A10723" s="294" t="s">
        <v>28400</v>
      </c>
      <c r="B10723" s="294"/>
      <c r="C10723" s="294"/>
      <c r="D10723" s="294"/>
      <c r="E10723" s="294"/>
      <c r="F10723" s="294"/>
    </row>
    <row r="10724">
      <c r="A10724" s="294" t="s">
        <v>28401</v>
      </c>
      <c r="B10724" s="294"/>
      <c r="C10724" s="294"/>
      <c r="D10724" s="294"/>
      <c r="E10724" s="294"/>
      <c r="F10724" s="294"/>
    </row>
    <row r="10725">
      <c r="A10725" s="294" t="s">
        <v>28402</v>
      </c>
      <c r="B10725" s="294"/>
      <c r="C10725" s="294"/>
      <c r="D10725" s="294"/>
      <c r="E10725" s="294"/>
      <c r="F10725" s="294"/>
    </row>
    <row r="10726">
      <c r="A10726" s="294"/>
      <c r="B10726" s="294"/>
      <c r="C10726" s="294"/>
      <c r="D10726" s="294"/>
      <c r="E10726" s="294"/>
      <c r="F10726" s="294"/>
    </row>
    <row r="10727">
      <c r="A10727" s="294" t="s">
        <v>21344</v>
      </c>
      <c r="B10727" s="294"/>
      <c r="C10727" s="294"/>
      <c r="D10727" s="294"/>
      <c r="E10727" s="294"/>
      <c r="F10727" s="294"/>
    </row>
    <row r="10728">
      <c r="A10728" s="294" t="s">
        <v>25548</v>
      </c>
      <c r="B10728" s="294"/>
      <c r="C10728" s="294"/>
      <c r="D10728" s="294"/>
      <c r="E10728" s="294"/>
      <c r="F10728" s="294"/>
    </row>
    <row r="10729">
      <c r="A10729" s="294"/>
      <c r="B10729" s="294"/>
      <c r="C10729" s="294"/>
      <c r="D10729" s="294"/>
      <c r="E10729" s="294"/>
      <c r="F10729" s="294"/>
    </row>
    <row r="10730">
      <c r="A10730" s="294" t="s">
        <v>28403</v>
      </c>
      <c r="B10730" s="294"/>
      <c r="C10730" s="294"/>
      <c r="D10730" s="294"/>
      <c r="E10730" s="294"/>
      <c r="F10730" s="294"/>
    </row>
    <row r="10731">
      <c r="A10731" s="294" t="s">
        <v>28404</v>
      </c>
      <c r="B10731" s="294"/>
      <c r="C10731" s="294"/>
      <c r="D10731" s="294"/>
      <c r="E10731" s="294"/>
      <c r="F10731" s="294"/>
    </row>
    <row r="10732">
      <c r="A10732" s="294" t="s">
        <v>28405</v>
      </c>
      <c r="B10732" s="294"/>
      <c r="C10732" s="294"/>
      <c r="D10732" s="294"/>
      <c r="E10732" s="294"/>
      <c r="F10732" s="294"/>
    </row>
    <row r="10733">
      <c r="A10733" s="294" t="s">
        <v>28406</v>
      </c>
      <c r="B10733" s="294"/>
      <c r="C10733" s="294"/>
      <c r="D10733" s="294"/>
      <c r="E10733" s="294"/>
      <c r="F10733" s="294"/>
    </row>
    <row r="10734">
      <c r="A10734" s="294" t="s">
        <v>28407</v>
      </c>
      <c r="B10734" s="294"/>
      <c r="C10734" s="294"/>
      <c r="D10734" s="294"/>
      <c r="E10734" s="294"/>
      <c r="F10734" s="294"/>
    </row>
    <row r="10735">
      <c r="A10735" s="294"/>
      <c r="B10735" s="294"/>
      <c r="C10735" s="294"/>
      <c r="D10735" s="294"/>
      <c r="E10735" s="294"/>
      <c r="F10735" s="294"/>
    </row>
    <row r="10736">
      <c r="A10736" s="294" t="s">
        <v>22397</v>
      </c>
      <c r="B10736" s="294"/>
      <c r="C10736" s="294"/>
      <c r="D10736" s="294"/>
      <c r="E10736" s="294"/>
      <c r="F10736" s="294"/>
    </row>
    <row r="10737">
      <c r="A10737" s="294"/>
      <c r="B10737" s="294"/>
      <c r="C10737" s="294"/>
      <c r="D10737" s="294"/>
      <c r="E10737" s="294"/>
      <c r="F10737" s="294"/>
    </row>
    <row r="10738">
      <c r="A10738" s="294" t="s">
        <v>28408</v>
      </c>
      <c r="B10738" s="294"/>
      <c r="C10738" s="294"/>
      <c r="D10738" s="294"/>
      <c r="E10738" s="294"/>
      <c r="F10738" s="294"/>
    </row>
    <row r="10739">
      <c r="A10739" s="294" t="s">
        <v>28409</v>
      </c>
      <c r="B10739" s="294"/>
      <c r="C10739" s="294"/>
      <c r="D10739" s="294"/>
      <c r="E10739" s="294"/>
      <c r="F10739" s="294"/>
    </row>
    <row r="10740">
      <c r="A10740" s="294" t="s">
        <v>26374</v>
      </c>
      <c r="B10740" s="294"/>
      <c r="C10740" s="294"/>
      <c r="D10740" s="294"/>
      <c r="E10740" s="294"/>
      <c r="F10740" s="294"/>
    </row>
    <row r="10741">
      <c r="A10741" s="294" t="s">
        <v>28410</v>
      </c>
      <c r="B10741" s="294"/>
      <c r="C10741" s="294"/>
      <c r="D10741" s="294"/>
      <c r="E10741" s="294"/>
      <c r="F10741" s="294"/>
    </row>
    <row r="10742">
      <c r="A10742" s="294" t="s">
        <v>28411</v>
      </c>
      <c r="B10742" s="294"/>
      <c r="C10742" s="294"/>
      <c r="D10742" s="294"/>
      <c r="E10742" s="294"/>
      <c r="F10742" s="294"/>
    </row>
    <row r="10743">
      <c r="A10743" s="294"/>
      <c r="B10743" s="294"/>
      <c r="C10743" s="294"/>
      <c r="D10743" s="294"/>
      <c r="E10743" s="294"/>
      <c r="F10743" s="294"/>
    </row>
    <row r="10744">
      <c r="A10744" s="294"/>
      <c r="B10744" s="294"/>
      <c r="C10744" s="294"/>
      <c r="D10744" s="294"/>
      <c r="E10744" s="294"/>
      <c r="F10744" s="294"/>
    </row>
    <row r="10745">
      <c r="A10745" s="294" t="s">
        <v>28412</v>
      </c>
      <c r="B10745" s="294"/>
      <c r="C10745" s="294"/>
      <c r="D10745" s="294"/>
      <c r="E10745" s="294"/>
      <c r="F10745" s="294"/>
    </row>
    <row r="10746">
      <c r="A10746" s="294"/>
      <c r="B10746" s="294"/>
      <c r="C10746" s="294"/>
      <c r="D10746" s="294"/>
      <c r="E10746" s="294"/>
      <c r="F10746" s="294"/>
    </row>
    <row r="10747">
      <c r="A10747" s="294" t="s">
        <v>28413</v>
      </c>
      <c r="B10747" s="294"/>
      <c r="C10747" s="294"/>
      <c r="D10747" s="294"/>
      <c r="E10747" s="294"/>
      <c r="F10747" s="294"/>
    </row>
    <row r="10748">
      <c r="A10748" s="294" t="s">
        <v>28414</v>
      </c>
      <c r="B10748" s="294"/>
      <c r="C10748" s="294"/>
      <c r="D10748" s="294"/>
      <c r="E10748" s="294"/>
      <c r="F10748" s="294"/>
    </row>
    <row r="10749">
      <c r="A10749" s="294" t="s">
        <v>28415</v>
      </c>
      <c r="B10749" s="294"/>
      <c r="C10749" s="294"/>
      <c r="D10749" s="294"/>
      <c r="E10749" s="294"/>
      <c r="F10749" s="294"/>
    </row>
    <row r="10750">
      <c r="A10750" s="294" t="s">
        <v>28416</v>
      </c>
      <c r="B10750" s="294"/>
      <c r="C10750" s="294"/>
      <c r="D10750" s="294"/>
      <c r="E10750" s="294"/>
      <c r="F10750" s="294"/>
    </row>
    <row r="10751">
      <c r="A10751" s="294" t="s">
        <v>28417</v>
      </c>
      <c r="B10751" s="294"/>
      <c r="C10751" s="294"/>
      <c r="D10751" s="294"/>
      <c r="E10751" s="294"/>
      <c r="F10751" s="294"/>
    </row>
    <row r="10752">
      <c r="A10752" s="294" t="s">
        <v>28418</v>
      </c>
      <c r="B10752" s="294"/>
      <c r="C10752" s="294"/>
      <c r="D10752" s="294"/>
      <c r="E10752" s="294"/>
      <c r="F10752" s="294"/>
    </row>
    <row r="10753">
      <c r="A10753" s="294" t="s">
        <v>26778</v>
      </c>
      <c r="B10753" s="294"/>
      <c r="C10753" s="294"/>
      <c r="D10753" s="294"/>
      <c r="E10753" s="294"/>
      <c r="F10753" s="294"/>
    </row>
    <row r="10754">
      <c r="A10754" s="294" t="s">
        <v>28419</v>
      </c>
      <c r="B10754" s="294"/>
      <c r="C10754" s="294"/>
      <c r="D10754" s="294"/>
      <c r="E10754" s="294"/>
      <c r="F10754" s="294"/>
    </row>
    <row r="10755">
      <c r="A10755" s="294" t="s">
        <v>28420</v>
      </c>
      <c r="B10755" s="294"/>
      <c r="C10755" s="294"/>
      <c r="D10755" s="294"/>
      <c r="E10755" s="294"/>
      <c r="F10755" s="294"/>
    </row>
    <row r="10756">
      <c r="A10756" s="294" t="s">
        <v>28421</v>
      </c>
      <c r="B10756" s="294"/>
      <c r="C10756" s="294"/>
      <c r="D10756" s="294"/>
      <c r="E10756" s="294"/>
      <c r="F10756" s="294"/>
    </row>
    <row r="10757">
      <c r="A10757" s="294" t="s">
        <v>28422</v>
      </c>
      <c r="B10757" s="294"/>
      <c r="C10757" s="294"/>
      <c r="D10757" s="294"/>
      <c r="E10757" s="294"/>
      <c r="F10757" s="294"/>
    </row>
    <row r="10758">
      <c r="A10758" s="294" t="s">
        <v>28423</v>
      </c>
      <c r="B10758" s="294"/>
      <c r="C10758" s="294"/>
      <c r="D10758" s="294"/>
      <c r="E10758" s="294"/>
      <c r="F10758" s="294"/>
    </row>
    <row r="10759">
      <c r="A10759" s="294" t="s">
        <v>28424</v>
      </c>
      <c r="B10759" s="294"/>
      <c r="C10759" s="294"/>
      <c r="D10759" s="294"/>
      <c r="E10759" s="294"/>
      <c r="F10759" s="294"/>
    </row>
    <row r="10760">
      <c r="A10760" s="294" t="s">
        <v>28425</v>
      </c>
      <c r="B10760" s="294"/>
      <c r="C10760" s="294"/>
      <c r="D10760" s="294"/>
      <c r="E10760" s="294"/>
      <c r="F10760" s="294"/>
    </row>
    <row r="10761">
      <c r="A10761" s="294" t="s">
        <v>24320</v>
      </c>
      <c r="B10761" s="294"/>
      <c r="C10761" s="294"/>
      <c r="D10761" s="294"/>
      <c r="E10761" s="294"/>
      <c r="F10761" s="294"/>
    </row>
    <row r="10762">
      <c r="A10762" s="294" t="s">
        <v>28426</v>
      </c>
      <c r="B10762" s="294"/>
      <c r="C10762" s="294"/>
      <c r="D10762" s="294"/>
      <c r="E10762" s="294"/>
      <c r="F10762" s="294"/>
    </row>
    <row r="10763">
      <c r="A10763" s="294" t="s">
        <v>28427</v>
      </c>
      <c r="B10763" s="294"/>
      <c r="C10763" s="294"/>
      <c r="D10763" s="294"/>
      <c r="E10763" s="294"/>
      <c r="F10763" s="294"/>
    </row>
    <row r="10764">
      <c r="A10764" s="294" t="s">
        <v>28428</v>
      </c>
      <c r="B10764" s="294"/>
      <c r="C10764" s="294"/>
      <c r="D10764" s="294"/>
      <c r="E10764" s="294"/>
      <c r="F10764" s="294"/>
    </row>
    <row r="10765">
      <c r="A10765" s="294"/>
      <c r="B10765" s="294"/>
      <c r="C10765" s="294"/>
      <c r="D10765" s="294"/>
      <c r="E10765" s="294"/>
      <c r="F10765" s="294"/>
    </row>
    <row r="10766">
      <c r="A10766" s="294" t="s">
        <v>28124</v>
      </c>
      <c r="B10766" s="294"/>
      <c r="C10766" s="294"/>
      <c r="D10766" s="294"/>
      <c r="E10766" s="294"/>
      <c r="F10766" s="294"/>
    </row>
    <row r="10767">
      <c r="A10767" s="294" t="s">
        <v>28429</v>
      </c>
      <c r="B10767" s="294"/>
      <c r="C10767" s="294"/>
      <c r="D10767" s="294"/>
      <c r="E10767" s="294"/>
      <c r="F10767" s="294"/>
    </row>
    <row r="10768">
      <c r="A10768" s="294" t="s">
        <v>28430</v>
      </c>
      <c r="B10768" s="294"/>
      <c r="C10768" s="294"/>
      <c r="D10768" s="294"/>
      <c r="E10768" s="294"/>
      <c r="F10768" s="294"/>
    </row>
    <row r="10769">
      <c r="A10769" s="294"/>
      <c r="B10769" s="294"/>
      <c r="C10769" s="294"/>
      <c r="D10769" s="294"/>
      <c r="E10769" s="294"/>
      <c r="F10769" s="294"/>
    </row>
    <row r="10770">
      <c r="A10770" s="294"/>
      <c r="B10770" s="294"/>
      <c r="C10770" s="294"/>
      <c r="D10770" s="294"/>
      <c r="E10770" s="294"/>
      <c r="F10770" s="294"/>
    </row>
    <row r="10771">
      <c r="A10771" s="294" t="s">
        <v>28431</v>
      </c>
      <c r="B10771" s="294"/>
      <c r="C10771" s="294"/>
      <c r="D10771" s="294"/>
      <c r="E10771" s="294"/>
      <c r="F10771" s="294"/>
    </row>
    <row r="10772">
      <c r="A10772" s="294"/>
      <c r="B10772" s="294"/>
      <c r="C10772" s="294"/>
      <c r="D10772" s="294"/>
      <c r="E10772" s="294"/>
      <c r="F10772" s="294"/>
    </row>
    <row r="10773">
      <c r="A10773" s="294"/>
      <c r="B10773" s="294"/>
      <c r="C10773" s="294"/>
      <c r="D10773" s="294"/>
      <c r="E10773" s="294"/>
      <c r="F10773" s="294"/>
    </row>
    <row r="10774">
      <c r="A10774" s="294" t="s">
        <v>28432</v>
      </c>
      <c r="B10774" s="294"/>
      <c r="C10774" s="294"/>
      <c r="D10774" s="294"/>
      <c r="E10774" s="294"/>
      <c r="F10774" s="294"/>
    </row>
    <row r="10775">
      <c r="A10775" s="294"/>
      <c r="B10775" s="294"/>
      <c r="C10775" s="294"/>
      <c r="D10775" s="294"/>
      <c r="E10775" s="294"/>
      <c r="F10775" s="294"/>
    </row>
    <row r="10776">
      <c r="A10776" s="294"/>
      <c r="B10776" s="294"/>
      <c r="C10776" s="294"/>
      <c r="D10776" s="294"/>
      <c r="E10776" s="294"/>
      <c r="F10776" s="294"/>
    </row>
    <row r="10777">
      <c r="A10777" s="294" t="s">
        <v>28433</v>
      </c>
      <c r="B10777" s="294"/>
      <c r="C10777" s="294"/>
      <c r="D10777" s="294"/>
      <c r="E10777" s="294"/>
      <c r="F10777" s="294"/>
    </row>
    <row r="10778">
      <c r="A10778" s="294"/>
      <c r="B10778" s="294"/>
      <c r="C10778" s="294"/>
      <c r="D10778" s="294"/>
      <c r="E10778" s="294"/>
      <c r="F10778" s="294"/>
    </row>
    <row r="10779">
      <c r="A10779" s="294" t="s">
        <v>28434</v>
      </c>
      <c r="B10779" s="294"/>
      <c r="C10779" s="294"/>
      <c r="D10779" s="294"/>
      <c r="E10779" s="294"/>
      <c r="F10779" s="294"/>
    </row>
    <row r="10780">
      <c r="A10780" s="294" t="s">
        <v>28435</v>
      </c>
      <c r="B10780" s="294"/>
      <c r="C10780" s="294"/>
      <c r="D10780" s="294"/>
      <c r="E10780" s="294"/>
      <c r="F10780" s="294"/>
    </row>
    <row r="10781">
      <c r="A10781" s="294" t="s">
        <v>28436</v>
      </c>
      <c r="B10781" s="294"/>
      <c r="C10781" s="294"/>
      <c r="D10781" s="294"/>
      <c r="E10781" s="294"/>
      <c r="F10781" s="294"/>
    </row>
    <row r="10782">
      <c r="A10782" s="294" t="s">
        <v>28437</v>
      </c>
      <c r="B10782" s="294"/>
      <c r="C10782" s="294"/>
      <c r="D10782" s="294"/>
      <c r="E10782" s="294"/>
      <c r="F10782" s="294"/>
    </row>
    <row r="10783">
      <c r="A10783" s="294" t="s">
        <v>28438</v>
      </c>
      <c r="B10783" s="294"/>
      <c r="C10783" s="294"/>
      <c r="D10783" s="294"/>
      <c r="E10783" s="294"/>
      <c r="F10783" s="294"/>
    </row>
    <row r="10784">
      <c r="A10784" s="294" t="s">
        <v>28439</v>
      </c>
      <c r="B10784" s="294"/>
      <c r="C10784" s="294"/>
      <c r="D10784" s="294"/>
      <c r="E10784" s="294"/>
      <c r="F10784" s="294"/>
    </row>
    <row r="10785">
      <c r="A10785" s="294" t="s">
        <v>28440</v>
      </c>
      <c r="B10785" s="294"/>
      <c r="C10785" s="294"/>
      <c r="D10785" s="294"/>
      <c r="E10785" s="294"/>
      <c r="F10785" s="294"/>
    </row>
    <row r="10786">
      <c r="A10786" s="294"/>
      <c r="B10786" s="294"/>
      <c r="C10786" s="294"/>
      <c r="D10786" s="294"/>
      <c r="E10786" s="294"/>
      <c r="F10786" s="294"/>
    </row>
    <row r="10787">
      <c r="A10787" s="294" t="s">
        <v>28441</v>
      </c>
      <c r="B10787" s="294"/>
      <c r="C10787" s="294"/>
      <c r="D10787" s="294"/>
      <c r="E10787" s="294"/>
      <c r="F10787" s="294"/>
    </row>
    <row r="10788">
      <c r="A10788" s="294"/>
      <c r="B10788" s="294"/>
      <c r="C10788" s="294"/>
      <c r="D10788" s="294"/>
      <c r="E10788" s="294"/>
      <c r="F10788" s="294"/>
    </row>
    <row r="10789">
      <c r="A10789" s="294" t="s">
        <v>28442</v>
      </c>
      <c r="B10789" s="294"/>
      <c r="C10789" s="294"/>
      <c r="D10789" s="294"/>
      <c r="E10789" s="294"/>
      <c r="F10789" s="294"/>
    </row>
    <row r="10790">
      <c r="A10790" s="294" t="s">
        <v>28443</v>
      </c>
      <c r="B10790" s="294"/>
      <c r="C10790" s="294"/>
      <c r="D10790" s="294"/>
      <c r="E10790" s="294"/>
      <c r="F10790" s="294"/>
    </row>
    <row r="10791">
      <c r="A10791" s="294" t="s">
        <v>28444</v>
      </c>
      <c r="B10791" s="294"/>
      <c r="C10791" s="294"/>
      <c r="D10791" s="294"/>
      <c r="E10791" s="294"/>
      <c r="F10791" s="294"/>
    </row>
    <row r="10792">
      <c r="A10792" s="294" t="s">
        <v>28445</v>
      </c>
      <c r="B10792" s="294"/>
      <c r="C10792" s="294"/>
      <c r="D10792" s="294"/>
      <c r="E10792" s="294"/>
      <c r="F10792" s="294"/>
    </row>
    <row r="10793">
      <c r="A10793" s="294" t="s">
        <v>28446</v>
      </c>
      <c r="B10793" s="294"/>
      <c r="C10793" s="294"/>
      <c r="D10793" s="294"/>
      <c r="E10793" s="294"/>
      <c r="F10793" s="294"/>
    </row>
    <row r="10794">
      <c r="A10794" s="294" t="s">
        <v>28447</v>
      </c>
      <c r="B10794" s="294"/>
      <c r="C10794" s="294"/>
      <c r="D10794" s="294"/>
      <c r="E10794" s="294"/>
      <c r="F10794" s="294"/>
    </row>
    <row r="10795">
      <c r="A10795" s="294" t="s">
        <v>28448</v>
      </c>
      <c r="B10795" s="294"/>
      <c r="C10795" s="294"/>
      <c r="D10795" s="294"/>
      <c r="E10795" s="294"/>
      <c r="F10795" s="294"/>
    </row>
    <row r="10796">
      <c r="A10796" s="294"/>
      <c r="B10796" s="294"/>
      <c r="C10796" s="294"/>
      <c r="D10796" s="294"/>
      <c r="E10796" s="294"/>
      <c r="F10796" s="294"/>
    </row>
    <row r="10797">
      <c r="A10797" s="294"/>
      <c r="B10797" s="294"/>
      <c r="C10797" s="294"/>
      <c r="D10797" s="294"/>
      <c r="E10797" s="294"/>
      <c r="F10797" s="294"/>
    </row>
    <row r="10798">
      <c r="A10798" s="294" t="s">
        <v>28449</v>
      </c>
      <c r="B10798" s="294"/>
      <c r="C10798" s="294"/>
      <c r="D10798" s="294"/>
      <c r="E10798" s="294"/>
      <c r="F10798" s="294"/>
    </row>
    <row r="10799">
      <c r="A10799" s="294"/>
      <c r="B10799" s="294"/>
      <c r="C10799" s="294"/>
      <c r="D10799" s="294"/>
      <c r="E10799" s="294"/>
      <c r="F10799" s="294"/>
    </row>
    <row r="10800">
      <c r="A10800" s="294" t="s">
        <v>28450</v>
      </c>
      <c r="B10800" s="294"/>
      <c r="C10800" s="294"/>
      <c r="D10800" s="294"/>
      <c r="E10800" s="294"/>
      <c r="F10800" s="294"/>
    </row>
    <row r="10801">
      <c r="A10801" s="294" t="s">
        <v>28451</v>
      </c>
      <c r="B10801" s="294"/>
      <c r="C10801" s="294"/>
      <c r="D10801" s="294"/>
      <c r="E10801" s="294"/>
      <c r="F10801" s="294"/>
    </row>
    <row r="10802">
      <c r="A10802" s="294" t="s">
        <v>28452</v>
      </c>
      <c r="B10802" s="294"/>
      <c r="C10802" s="294"/>
      <c r="D10802" s="294"/>
      <c r="E10802" s="294"/>
      <c r="F10802" s="294"/>
    </row>
    <row r="10803">
      <c r="A10803" s="294" t="s">
        <v>28453</v>
      </c>
      <c r="B10803" s="294"/>
      <c r="C10803" s="294"/>
      <c r="D10803" s="294"/>
      <c r="E10803" s="294"/>
      <c r="F10803" s="294"/>
    </row>
    <row r="10804">
      <c r="A10804" s="294" t="s">
        <v>28454</v>
      </c>
      <c r="B10804" s="294"/>
      <c r="C10804" s="294"/>
      <c r="D10804" s="294"/>
      <c r="E10804" s="294"/>
      <c r="F10804" s="294"/>
    </row>
    <row r="10805">
      <c r="A10805" s="294"/>
      <c r="B10805" s="294"/>
      <c r="C10805" s="294"/>
      <c r="D10805" s="294"/>
      <c r="E10805" s="294"/>
      <c r="F10805" s="294"/>
    </row>
    <row r="10806">
      <c r="A10806" s="294" t="s">
        <v>28455</v>
      </c>
      <c r="B10806" s="294"/>
      <c r="C10806" s="294"/>
      <c r="D10806" s="294"/>
      <c r="E10806" s="294"/>
      <c r="F10806" s="294"/>
    </row>
    <row r="10807">
      <c r="A10807" s="294" t="s">
        <v>28456</v>
      </c>
      <c r="B10807" s="294"/>
      <c r="C10807" s="294"/>
      <c r="D10807" s="294"/>
      <c r="E10807" s="294"/>
      <c r="F10807" s="294"/>
    </row>
    <row r="10808">
      <c r="A10808" s="294" t="s">
        <v>28457</v>
      </c>
      <c r="B10808" s="294"/>
      <c r="C10808" s="294"/>
      <c r="D10808" s="294"/>
      <c r="E10808" s="294"/>
      <c r="F10808" s="294"/>
    </row>
    <row r="10809">
      <c r="A10809" s="294" t="s">
        <v>28458</v>
      </c>
      <c r="B10809" s="294"/>
      <c r="C10809" s="294"/>
      <c r="D10809" s="294"/>
      <c r="E10809" s="294"/>
      <c r="F10809" s="294"/>
    </row>
    <row r="10810">
      <c r="A10810" s="294" t="s">
        <v>28459</v>
      </c>
      <c r="B10810" s="294"/>
      <c r="C10810" s="294"/>
      <c r="D10810" s="294"/>
      <c r="E10810" s="294"/>
      <c r="F10810" s="294"/>
    </row>
    <row r="10811">
      <c r="A10811" s="294"/>
      <c r="B10811" s="294"/>
      <c r="C10811" s="294"/>
      <c r="D10811" s="294"/>
      <c r="E10811" s="294"/>
      <c r="F10811" s="294"/>
    </row>
    <row r="10812">
      <c r="A10812" s="294" t="s">
        <v>28460</v>
      </c>
      <c r="B10812" s="294"/>
      <c r="C10812" s="294"/>
      <c r="D10812" s="294"/>
      <c r="E10812" s="294"/>
      <c r="F10812" s="294"/>
    </row>
    <row r="10813">
      <c r="A10813" s="294" t="s">
        <v>28461</v>
      </c>
      <c r="B10813" s="294"/>
      <c r="C10813" s="294"/>
      <c r="D10813" s="294"/>
      <c r="E10813" s="294"/>
      <c r="F10813" s="294"/>
    </row>
    <row r="10814">
      <c r="A10814" s="294" t="s">
        <v>28462</v>
      </c>
      <c r="B10814" s="294"/>
      <c r="C10814" s="294"/>
      <c r="D10814" s="294"/>
      <c r="E10814" s="294"/>
      <c r="F10814" s="294"/>
    </row>
    <row r="10815">
      <c r="A10815" s="294" t="s">
        <v>28463</v>
      </c>
      <c r="B10815" s="294"/>
      <c r="C10815" s="294"/>
      <c r="D10815" s="294"/>
      <c r="E10815" s="294"/>
      <c r="F10815" s="294"/>
    </row>
    <row r="10816">
      <c r="A10816" s="294" t="s">
        <v>28464</v>
      </c>
      <c r="B10816" s="294"/>
      <c r="C10816" s="294"/>
      <c r="D10816" s="294"/>
      <c r="E10816" s="294"/>
      <c r="F10816" s="294"/>
    </row>
    <row r="10817">
      <c r="A10817" s="294"/>
      <c r="B10817" s="294"/>
      <c r="C10817" s="294"/>
      <c r="D10817" s="294"/>
      <c r="E10817" s="294"/>
      <c r="F10817" s="294"/>
    </row>
    <row r="10818">
      <c r="A10818" s="294" t="s">
        <v>28465</v>
      </c>
      <c r="B10818" s="294"/>
      <c r="C10818" s="294"/>
      <c r="D10818" s="294"/>
      <c r="E10818" s="294"/>
      <c r="F10818" s="294"/>
    </row>
    <row r="10819">
      <c r="A10819" s="294" t="s">
        <v>28466</v>
      </c>
      <c r="B10819" s="294"/>
      <c r="C10819" s="294"/>
      <c r="D10819" s="294"/>
      <c r="E10819" s="294"/>
      <c r="F10819" s="294"/>
    </row>
    <row r="10820">
      <c r="A10820" s="294" t="s">
        <v>28467</v>
      </c>
      <c r="B10820" s="294"/>
      <c r="C10820" s="294"/>
      <c r="D10820" s="294"/>
      <c r="E10820" s="294"/>
      <c r="F10820" s="294"/>
    </row>
    <row r="10821">
      <c r="A10821" s="294" t="s">
        <v>28468</v>
      </c>
      <c r="B10821" s="294"/>
      <c r="C10821" s="294"/>
      <c r="D10821" s="294"/>
      <c r="E10821" s="294"/>
      <c r="F10821" s="294"/>
    </row>
    <row r="10822">
      <c r="A10822" s="294"/>
      <c r="B10822" s="294"/>
      <c r="C10822" s="294"/>
      <c r="D10822" s="294"/>
      <c r="E10822" s="294"/>
      <c r="F10822" s="294"/>
    </row>
    <row r="10823">
      <c r="A10823" s="294" t="s">
        <v>28469</v>
      </c>
      <c r="B10823" s="294"/>
      <c r="C10823" s="294"/>
      <c r="D10823" s="294"/>
      <c r="E10823" s="294"/>
      <c r="F10823" s="294"/>
    </row>
    <row r="10824">
      <c r="A10824" s="294" t="s">
        <v>28470</v>
      </c>
      <c r="B10824" s="294"/>
      <c r="C10824" s="294"/>
      <c r="D10824" s="294"/>
      <c r="E10824" s="294"/>
      <c r="F10824" s="294"/>
    </row>
    <row r="10825">
      <c r="A10825" s="294" t="s">
        <v>28471</v>
      </c>
      <c r="B10825" s="294"/>
      <c r="C10825" s="294"/>
      <c r="D10825" s="294"/>
      <c r="E10825" s="294"/>
      <c r="F10825" s="294"/>
    </row>
    <row r="10826">
      <c r="A10826" s="294" t="s">
        <v>28472</v>
      </c>
      <c r="B10826" s="294"/>
      <c r="C10826" s="294"/>
      <c r="D10826" s="294"/>
      <c r="E10826" s="294"/>
      <c r="F10826" s="294"/>
    </row>
    <row r="10827">
      <c r="A10827" s="294"/>
      <c r="B10827" s="294"/>
      <c r="C10827" s="294"/>
      <c r="D10827" s="294"/>
      <c r="E10827" s="294"/>
      <c r="F10827" s="294"/>
    </row>
    <row r="10828">
      <c r="A10828" s="294" t="s">
        <v>28473</v>
      </c>
      <c r="B10828" s="294"/>
      <c r="C10828" s="294"/>
      <c r="D10828" s="294"/>
      <c r="E10828" s="294"/>
      <c r="F10828" s="294"/>
    </row>
    <row r="10829">
      <c r="A10829" s="294" t="s">
        <v>28474</v>
      </c>
      <c r="B10829" s="294"/>
      <c r="C10829" s="294"/>
      <c r="D10829" s="294"/>
      <c r="E10829" s="294"/>
      <c r="F10829" s="294"/>
    </row>
    <row r="10830">
      <c r="A10830" s="294" t="s">
        <v>28475</v>
      </c>
      <c r="B10830" s="294"/>
      <c r="C10830" s="294"/>
      <c r="D10830" s="294"/>
      <c r="E10830" s="294"/>
      <c r="F10830" s="294"/>
    </row>
    <row r="10831">
      <c r="A10831" s="294" t="s">
        <v>28476</v>
      </c>
      <c r="B10831" s="294"/>
      <c r="C10831" s="294"/>
      <c r="D10831" s="294"/>
      <c r="E10831" s="294"/>
      <c r="F10831" s="294"/>
    </row>
    <row r="10832">
      <c r="A10832" s="294"/>
      <c r="B10832" s="294"/>
      <c r="C10832" s="294"/>
      <c r="D10832" s="294"/>
      <c r="E10832" s="294"/>
      <c r="F10832" s="294"/>
    </row>
    <row r="10833">
      <c r="A10833" s="294" t="s">
        <v>28477</v>
      </c>
      <c r="B10833" s="294"/>
      <c r="C10833" s="294"/>
      <c r="D10833" s="294"/>
      <c r="E10833" s="294"/>
      <c r="F10833" s="294"/>
    </row>
    <row r="10834">
      <c r="A10834" s="294" t="s">
        <v>28461</v>
      </c>
      <c r="B10834" s="294"/>
      <c r="C10834" s="294"/>
      <c r="D10834" s="294"/>
      <c r="E10834" s="294"/>
      <c r="F10834" s="294"/>
    </row>
    <row r="10835">
      <c r="A10835" s="294" t="s">
        <v>28478</v>
      </c>
      <c r="B10835" s="294"/>
      <c r="C10835" s="294"/>
      <c r="D10835" s="294"/>
      <c r="E10835" s="294"/>
      <c r="F10835" s="294"/>
    </row>
    <row r="10836">
      <c r="A10836" s="294" t="s">
        <v>28479</v>
      </c>
      <c r="B10836" s="294"/>
      <c r="C10836" s="294"/>
      <c r="D10836" s="294"/>
      <c r="E10836" s="294"/>
      <c r="F10836" s="294"/>
    </row>
    <row r="10837">
      <c r="A10837" s="294"/>
      <c r="B10837" s="294"/>
      <c r="C10837" s="294"/>
      <c r="D10837" s="294"/>
      <c r="E10837" s="294"/>
      <c r="F10837" s="294"/>
    </row>
    <row r="10838">
      <c r="A10838" s="294" t="s">
        <v>28480</v>
      </c>
      <c r="B10838" s="294"/>
      <c r="C10838" s="294"/>
      <c r="D10838" s="294"/>
      <c r="E10838" s="294"/>
      <c r="F10838" s="294"/>
    </row>
    <row r="10839">
      <c r="A10839" s="294" t="s">
        <v>28481</v>
      </c>
      <c r="B10839" s="294"/>
      <c r="C10839" s="294"/>
      <c r="D10839" s="294"/>
      <c r="E10839" s="294"/>
      <c r="F10839" s="294"/>
    </row>
    <row r="10840">
      <c r="A10840" s="294" t="s">
        <v>28482</v>
      </c>
      <c r="B10840" s="294"/>
      <c r="C10840" s="294"/>
      <c r="D10840" s="294"/>
      <c r="E10840" s="294"/>
      <c r="F10840" s="294"/>
    </row>
    <row r="10841">
      <c r="A10841" s="294" t="s">
        <v>28483</v>
      </c>
      <c r="B10841" s="294"/>
      <c r="C10841" s="294"/>
      <c r="D10841" s="294"/>
      <c r="E10841" s="294"/>
      <c r="F10841" s="294"/>
    </row>
    <row r="10842">
      <c r="A10842" s="294" t="s">
        <v>28484</v>
      </c>
      <c r="B10842" s="294"/>
      <c r="C10842" s="294"/>
      <c r="D10842" s="294"/>
      <c r="E10842" s="294"/>
      <c r="F10842" s="294"/>
    </row>
    <row r="10843">
      <c r="A10843" s="294"/>
      <c r="B10843" s="294"/>
      <c r="C10843" s="294"/>
      <c r="D10843" s="294"/>
      <c r="E10843" s="294"/>
      <c r="F10843" s="294"/>
    </row>
    <row r="10844">
      <c r="A10844" s="294" t="s">
        <v>28485</v>
      </c>
      <c r="B10844" s="294"/>
      <c r="C10844" s="294"/>
      <c r="D10844" s="294"/>
      <c r="E10844" s="294"/>
      <c r="F10844" s="294"/>
    </row>
    <row r="10845">
      <c r="A10845" s="294"/>
      <c r="B10845" s="294"/>
      <c r="C10845" s="294"/>
      <c r="D10845" s="294"/>
      <c r="E10845" s="294"/>
      <c r="F10845" s="294"/>
    </row>
    <row r="10846">
      <c r="A10846" s="294" t="s">
        <v>28486</v>
      </c>
      <c r="B10846" s="294"/>
      <c r="C10846" s="294"/>
      <c r="D10846" s="294"/>
      <c r="E10846" s="294"/>
      <c r="F10846" s="294"/>
    </row>
    <row r="10847">
      <c r="A10847" s="294" t="s">
        <v>28487</v>
      </c>
      <c r="B10847" s="294"/>
      <c r="C10847" s="294"/>
      <c r="D10847" s="294"/>
      <c r="E10847" s="294"/>
      <c r="F10847" s="294"/>
    </row>
    <row r="10848">
      <c r="A10848" s="294"/>
      <c r="B10848" s="294"/>
      <c r="C10848" s="294"/>
      <c r="D10848" s="294"/>
      <c r="E10848" s="294"/>
      <c r="F10848" s="294"/>
    </row>
    <row r="10849">
      <c r="A10849" s="294" t="s">
        <v>28488</v>
      </c>
      <c r="B10849" s="294"/>
      <c r="C10849" s="294"/>
      <c r="D10849" s="294"/>
      <c r="E10849" s="294"/>
      <c r="F10849" s="294"/>
    </row>
    <row r="10850">
      <c r="A10850" s="294"/>
      <c r="B10850" s="294"/>
      <c r="C10850" s="294"/>
      <c r="D10850" s="294"/>
      <c r="E10850" s="294"/>
      <c r="F10850" s="294"/>
    </row>
    <row r="10851">
      <c r="A10851" s="294" t="s">
        <v>28489</v>
      </c>
      <c r="B10851" s="294"/>
      <c r="C10851" s="294"/>
      <c r="D10851" s="294"/>
      <c r="E10851" s="294"/>
      <c r="F10851" s="294"/>
    </row>
    <row r="10852">
      <c r="A10852" s="294"/>
      <c r="B10852" s="294"/>
      <c r="C10852" s="294"/>
      <c r="D10852" s="294"/>
      <c r="E10852" s="294"/>
      <c r="F10852" s="294"/>
    </row>
    <row r="10853">
      <c r="A10853" s="294" t="s">
        <v>28490</v>
      </c>
      <c r="B10853" s="294"/>
      <c r="C10853" s="294"/>
      <c r="D10853" s="294"/>
      <c r="E10853" s="294"/>
      <c r="F10853" s="294"/>
    </row>
    <row r="10854">
      <c r="A10854" s="294" t="s">
        <v>28491</v>
      </c>
      <c r="B10854" s="294"/>
      <c r="C10854" s="294"/>
      <c r="D10854" s="294"/>
      <c r="E10854" s="294"/>
      <c r="F10854" s="294"/>
    </row>
    <row r="10855">
      <c r="A10855" s="294" t="s">
        <v>28492</v>
      </c>
      <c r="B10855" s="294"/>
      <c r="C10855" s="294"/>
      <c r="D10855" s="294"/>
      <c r="E10855" s="294"/>
      <c r="F10855" s="294"/>
    </row>
    <row r="10856">
      <c r="A10856" s="294" t="s">
        <v>28493</v>
      </c>
      <c r="B10856" s="294"/>
      <c r="C10856" s="294"/>
      <c r="D10856" s="294"/>
      <c r="E10856" s="294"/>
      <c r="F10856" s="294"/>
    </row>
    <row r="10857">
      <c r="A10857" s="294"/>
      <c r="B10857" s="294"/>
      <c r="C10857" s="294"/>
      <c r="D10857" s="294"/>
      <c r="E10857" s="294"/>
      <c r="F10857" s="294"/>
    </row>
    <row r="10858">
      <c r="A10858" s="294" t="s">
        <v>25957</v>
      </c>
      <c r="B10858" s="294"/>
      <c r="C10858" s="294"/>
      <c r="D10858" s="294"/>
      <c r="E10858" s="294"/>
      <c r="F10858" s="294"/>
    </row>
    <row r="10859">
      <c r="A10859" s="294"/>
      <c r="B10859" s="294"/>
      <c r="C10859" s="294"/>
      <c r="D10859" s="294"/>
      <c r="E10859" s="294"/>
      <c r="F10859" s="294"/>
    </row>
    <row r="10860">
      <c r="A10860" s="294" t="s">
        <v>28494</v>
      </c>
      <c r="B10860" s="294"/>
      <c r="C10860" s="294"/>
      <c r="D10860" s="294"/>
      <c r="E10860" s="294"/>
      <c r="F10860" s="294"/>
    </row>
    <row r="10861">
      <c r="A10861" s="294"/>
      <c r="B10861" s="294"/>
      <c r="C10861" s="294"/>
      <c r="D10861" s="294"/>
      <c r="E10861" s="294"/>
      <c r="F10861" s="294"/>
    </row>
    <row r="10862">
      <c r="A10862" s="294" t="s">
        <v>26193</v>
      </c>
      <c r="B10862" s="294"/>
      <c r="C10862" s="294"/>
      <c r="D10862" s="294"/>
      <c r="E10862" s="294"/>
      <c r="F10862" s="294"/>
    </row>
    <row r="10863">
      <c r="A10863" s="294"/>
      <c r="B10863" s="294"/>
      <c r="C10863" s="294"/>
      <c r="D10863" s="294"/>
      <c r="E10863" s="294"/>
      <c r="F10863" s="294"/>
    </row>
    <row r="10864">
      <c r="A10864" s="294" t="s">
        <v>28495</v>
      </c>
      <c r="B10864" s="294"/>
      <c r="C10864" s="294"/>
      <c r="D10864" s="294"/>
      <c r="E10864" s="294"/>
      <c r="F10864" s="294"/>
    </row>
    <row r="10865">
      <c r="A10865" s="294" t="s">
        <v>28496</v>
      </c>
      <c r="B10865" s="294"/>
      <c r="C10865" s="294"/>
      <c r="D10865" s="294"/>
      <c r="E10865" s="294"/>
      <c r="F10865" s="294"/>
    </row>
    <row r="10866">
      <c r="A10866" s="294" t="s">
        <v>28497</v>
      </c>
      <c r="B10866" s="294"/>
      <c r="C10866" s="294"/>
      <c r="D10866" s="294"/>
      <c r="E10866" s="294"/>
      <c r="F10866" s="294"/>
    </row>
    <row r="10867">
      <c r="A10867" s="294" t="s">
        <v>28498</v>
      </c>
      <c r="B10867" s="294"/>
      <c r="C10867" s="294"/>
      <c r="D10867" s="294"/>
      <c r="E10867" s="294"/>
      <c r="F10867" s="294"/>
    </row>
    <row r="10868">
      <c r="A10868" s="294" t="s">
        <v>28499</v>
      </c>
      <c r="B10868" s="294"/>
      <c r="C10868" s="294"/>
      <c r="D10868" s="294"/>
      <c r="E10868" s="294"/>
      <c r="F10868" s="294"/>
    </row>
    <row r="10869">
      <c r="A10869" s="294" t="s">
        <v>28500</v>
      </c>
      <c r="B10869" s="294"/>
      <c r="C10869" s="294"/>
      <c r="D10869" s="294"/>
      <c r="E10869" s="294"/>
      <c r="F10869" s="294"/>
    </row>
    <row r="10870">
      <c r="A10870" s="294" t="s">
        <v>28501</v>
      </c>
      <c r="B10870" s="294"/>
      <c r="C10870" s="294"/>
      <c r="D10870" s="294"/>
      <c r="E10870" s="294"/>
      <c r="F10870" s="294"/>
    </row>
    <row r="10871">
      <c r="A10871" s="294" t="s">
        <v>26234</v>
      </c>
      <c r="B10871" s="294"/>
      <c r="C10871" s="294"/>
      <c r="D10871" s="294"/>
      <c r="E10871" s="294"/>
      <c r="F10871" s="294"/>
    </row>
    <row r="10872">
      <c r="A10872" s="294"/>
      <c r="B10872" s="294"/>
      <c r="C10872" s="294"/>
      <c r="D10872" s="294"/>
      <c r="E10872" s="294"/>
      <c r="F10872" s="294"/>
    </row>
    <row r="10873">
      <c r="A10873" s="294" t="s">
        <v>25967</v>
      </c>
      <c r="B10873" s="294"/>
      <c r="C10873" s="294"/>
      <c r="D10873" s="294"/>
      <c r="E10873" s="294"/>
      <c r="F10873" s="294"/>
    </row>
    <row r="10874">
      <c r="A10874" s="294"/>
      <c r="B10874" s="294"/>
      <c r="C10874" s="294"/>
      <c r="D10874" s="294"/>
      <c r="E10874" s="294"/>
      <c r="F10874" s="294"/>
    </row>
    <row r="10875">
      <c r="A10875" s="294" t="s">
        <v>28502</v>
      </c>
      <c r="B10875" s="294"/>
      <c r="C10875" s="294"/>
      <c r="D10875" s="294"/>
      <c r="E10875" s="294"/>
      <c r="F10875" s="294"/>
    </row>
    <row r="10876">
      <c r="A10876" s="294"/>
      <c r="B10876" s="294"/>
      <c r="C10876" s="294"/>
      <c r="D10876" s="294"/>
      <c r="E10876" s="294"/>
      <c r="F10876" s="294"/>
    </row>
    <row r="10877">
      <c r="A10877" s="294" t="s">
        <v>28503</v>
      </c>
      <c r="B10877" s="294"/>
      <c r="C10877" s="294"/>
      <c r="D10877" s="294"/>
      <c r="E10877" s="294"/>
      <c r="F10877" s="294"/>
    </row>
    <row r="10878">
      <c r="A10878" s="294" t="s">
        <v>28504</v>
      </c>
      <c r="B10878" s="294"/>
      <c r="C10878" s="294"/>
      <c r="D10878" s="294"/>
      <c r="E10878" s="294"/>
      <c r="F10878" s="294"/>
    </row>
    <row r="10879">
      <c r="A10879" s="294"/>
      <c r="B10879" s="294"/>
      <c r="C10879" s="294"/>
      <c r="D10879" s="294"/>
      <c r="E10879" s="294"/>
      <c r="F10879" s="294"/>
    </row>
    <row r="10880">
      <c r="A10880" s="294" t="s">
        <v>28505</v>
      </c>
      <c r="B10880" s="294"/>
      <c r="C10880" s="294"/>
      <c r="D10880" s="294"/>
      <c r="E10880" s="294"/>
      <c r="F10880" s="294"/>
    </row>
    <row r="10881">
      <c r="A10881" s="294"/>
      <c r="B10881" s="294"/>
      <c r="C10881" s="294"/>
      <c r="D10881" s="294"/>
      <c r="E10881" s="294"/>
      <c r="F10881" s="294"/>
    </row>
    <row r="10882">
      <c r="A10882" s="294" t="s">
        <v>28506</v>
      </c>
      <c r="B10882" s="294"/>
      <c r="C10882" s="294"/>
      <c r="D10882" s="294"/>
      <c r="E10882" s="294"/>
      <c r="F10882" s="294"/>
    </row>
    <row r="10883">
      <c r="A10883" s="294" t="s">
        <v>28507</v>
      </c>
      <c r="B10883" s="294"/>
      <c r="C10883" s="294"/>
      <c r="D10883" s="294"/>
      <c r="E10883" s="294"/>
      <c r="F10883" s="294"/>
    </row>
    <row r="10884">
      <c r="A10884" s="294" t="s">
        <v>28508</v>
      </c>
      <c r="B10884" s="294"/>
      <c r="C10884" s="294"/>
      <c r="D10884" s="294"/>
      <c r="E10884" s="294"/>
      <c r="F10884" s="294"/>
    </row>
    <row r="10885">
      <c r="A10885" s="294"/>
      <c r="B10885" s="294"/>
      <c r="C10885" s="294"/>
      <c r="D10885" s="294"/>
      <c r="E10885" s="294"/>
      <c r="F10885" s="294"/>
    </row>
    <row r="10886">
      <c r="A10886" s="294" t="s">
        <v>28509</v>
      </c>
      <c r="B10886" s="294"/>
      <c r="C10886" s="294"/>
      <c r="D10886" s="294"/>
      <c r="E10886" s="294"/>
      <c r="F10886" s="294"/>
    </row>
    <row r="10887">
      <c r="A10887" s="294"/>
      <c r="B10887" s="294"/>
      <c r="C10887" s="294"/>
      <c r="D10887" s="294"/>
      <c r="E10887" s="294"/>
      <c r="F10887" s="294"/>
    </row>
    <row r="10888">
      <c r="A10888" s="294" t="s">
        <v>28510</v>
      </c>
      <c r="B10888" s="294"/>
      <c r="C10888" s="294"/>
      <c r="D10888" s="294"/>
      <c r="E10888" s="294"/>
      <c r="F10888" s="294"/>
    </row>
    <row r="10889">
      <c r="A10889" s="294" t="s">
        <v>28511</v>
      </c>
      <c r="B10889" s="294"/>
      <c r="C10889" s="294"/>
      <c r="D10889" s="294"/>
      <c r="E10889" s="294"/>
      <c r="F10889" s="294"/>
    </row>
    <row r="10890">
      <c r="A10890" s="294" t="s">
        <v>28512</v>
      </c>
      <c r="B10890" s="294"/>
      <c r="C10890" s="294"/>
      <c r="D10890" s="294"/>
      <c r="E10890" s="294"/>
      <c r="F10890" s="294"/>
    </row>
    <row r="10891">
      <c r="A10891" s="294"/>
      <c r="B10891" s="294"/>
      <c r="C10891" s="294"/>
      <c r="D10891" s="294"/>
      <c r="E10891" s="294"/>
      <c r="F10891" s="294"/>
    </row>
    <row r="10892">
      <c r="A10892" s="294" t="s">
        <v>26240</v>
      </c>
      <c r="B10892" s="294"/>
      <c r="C10892" s="294"/>
      <c r="D10892" s="294"/>
      <c r="E10892" s="294"/>
      <c r="F10892" s="294"/>
    </row>
    <row r="10893">
      <c r="A10893" s="294"/>
      <c r="B10893" s="294"/>
      <c r="C10893" s="294"/>
      <c r="D10893" s="294"/>
      <c r="E10893" s="294"/>
      <c r="F10893" s="294"/>
    </row>
    <row r="10894">
      <c r="A10894" s="294" t="s">
        <v>28513</v>
      </c>
      <c r="B10894" s="294"/>
      <c r="C10894" s="294"/>
      <c r="D10894" s="294"/>
      <c r="E10894" s="294"/>
      <c r="F10894" s="294"/>
    </row>
    <row r="10895">
      <c r="A10895" s="294" t="s">
        <v>28514</v>
      </c>
      <c r="B10895" s="294"/>
      <c r="C10895" s="294"/>
      <c r="D10895" s="294"/>
      <c r="E10895" s="294"/>
      <c r="F10895" s="294"/>
    </row>
    <row r="10896">
      <c r="A10896" s="294" t="s">
        <v>28515</v>
      </c>
      <c r="B10896" s="294"/>
      <c r="C10896" s="294"/>
      <c r="D10896" s="294"/>
      <c r="E10896" s="294"/>
      <c r="F10896" s="294"/>
    </row>
    <row r="10897">
      <c r="A10897" s="294" t="s">
        <v>28516</v>
      </c>
      <c r="B10897" s="294"/>
      <c r="C10897" s="294"/>
      <c r="D10897" s="294"/>
      <c r="E10897" s="294"/>
      <c r="F10897" s="294"/>
    </row>
    <row r="10898">
      <c r="A10898" s="294" t="s">
        <v>28517</v>
      </c>
      <c r="B10898" s="294"/>
      <c r="C10898" s="294"/>
      <c r="D10898" s="294"/>
      <c r="E10898" s="294"/>
      <c r="F10898" s="294"/>
    </row>
    <row r="10899">
      <c r="A10899" s="294" t="s">
        <v>28518</v>
      </c>
      <c r="B10899" s="294"/>
      <c r="C10899" s="294"/>
      <c r="D10899" s="294"/>
      <c r="E10899" s="294"/>
      <c r="F10899" s="294"/>
    </row>
    <row r="10900">
      <c r="A10900" s="294" t="s">
        <v>28519</v>
      </c>
      <c r="B10900" s="294"/>
      <c r="C10900" s="294"/>
      <c r="D10900" s="294"/>
      <c r="E10900" s="294"/>
      <c r="F10900" s="294"/>
    </row>
    <row r="10901">
      <c r="A10901" s="294" t="s">
        <v>28520</v>
      </c>
      <c r="B10901" s="294"/>
      <c r="C10901" s="294"/>
      <c r="D10901" s="294"/>
      <c r="E10901" s="294"/>
      <c r="F10901" s="294"/>
    </row>
    <row r="10902">
      <c r="A10902" s="294" t="s">
        <v>28521</v>
      </c>
      <c r="B10902" s="294"/>
      <c r="C10902" s="294"/>
      <c r="D10902" s="294"/>
      <c r="E10902" s="294"/>
      <c r="F10902" s="294"/>
    </row>
    <row r="10903">
      <c r="A10903" s="294"/>
      <c r="B10903" s="294"/>
      <c r="C10903" s="294"/>
      <c r="D10903" s="294"/>
      <c r="E10903" s="294"/>
      <c r="F10903" s="294"/>
    </row>
    <row r="10904">
      <c r="A10904" s="294" t="s">
        <v>26214</v>
      </c>
      <c r="B10904" s="294"/>
      <c r="C10904" s="294"/>
      <c r="D10904" s="294"/>
      <c r="E10904" s="294"/>
      <c r="F10904" s="294"/>
    </row>
    <row r="10905">
      <c r="A10905" s="294"/>
      <c r="B10905" s="294"/>
      <c r="C10905" s="294"/>
      <c r="D10905" s="294"/>
      <c r="E10905" s="294"/>
      <c r="F10905" s="294"/>
    </row>
    <row r="10906">
      <c r="A10906" s="294" t="s">
        <v>28522</v>
      </c>
      <c r="B10906" s="294"/>
      <c r="C10906" s="294"/>
      <c r="D10906" s="294"/>
      <c r="E10906" s="294"/>
      <c r="F10906" s="294"/>
    </row>
    <row r="10907">
      <c r="A10907" s="294" t="s">
        <v>28523</v>
      </c>
      <c r="B10907" s="294"/>
      <c r="C10907" s="294"/>
      <c r="D10907" s="294"/>
      <c r="E10907" s="294"/>
      <c r="F10907" s="294"/>
    </row>
    <row r="10908">
      <c r="A10908" s="294" t="s">
        <v>28524</v>
      </c>
      <c r="B10908" s="294"/>
      <c r="C10908" s="294"/>
      <c r="D10908" s="294"/>
      <c r="E10908" s="294"/>
      <c r="F10908" s="294"/>
    </row>
    <row r="10909">
      <c r="A10909" s="294" t="s">
        <v>28525</v>
      </c>
      <c r="B10909" s="294"/>
      <c r="C10909" s="294"/>
      <c r="D10909" s="294"/>
      <c r="E10909" s="294"/>
      <c r="F10909" s="294"/>
    </row>
    <row r="10910">
      <c r="A10910" s="294" t="s">
        <v>28526</v>
      </c>
      <c r="B10910" s="294"/>
      <c r="C10910" s="294"/>
      <c r="D10910" s="294"/>
      <c r="E10910" s="294"/>
      <c r="F10910" s="294"/>
    </row>
    <row r="10911">
      <c r="A10911" s="294" t="s">
        <v>28527</v>
      </c>
      <c r="B10911" s="294"/>
      <c r="C10911" s="294"/>
      <c r="D10911" s="294"/>
      <c r="E10911" s="294"/>
      <c r="F10911" s="294"/>
    </row>
    <row r="10912">
      <c r="A10912" s="294" t="s">
        <v>28528</v>
      </c>
      <c r="B10912" s="294"/>
      <c r="C10912" s="294"/>
      <c r="D10912" s="294"/>
      <c r="E10912" s="294"/>
      <c r="F10912" s="294"/>
    </row>
    <row r="10913">
      <c r="A10913" s="294"/>
      <c r="B10913" s="294"/>
      <c r="C10913" s="294"/>
      <c r="D10913" s="294"/>
      <c r="E10913" s="294"/>
      <c r="F10913" s="294"/>
    </row>
    <row r="10914">
      <c r="A10914" s="294" t="s">
        <v>26253</v>
      </c>
      <c r="B10914" s="294"/>
      <c r="C10914" s="294"/>
      <c r="D10914" s="294"/>
      <c r="E10914" s="294"/>
      <c r="F10914" s="294"/>
    </row>
    <row r="10915">
      <c r="A10915" s="294"/>
      <c r="B10915" s="294"/>
      <c r="C10915" s="294"/>
      <c r="D10915" s="294"/>
      <c r="E10915" s="294"/>
      <c r="F10915" s="294"/>
    </row>
    <row r="10916">
      <c r="A10916" s="294" t="s">
        <v>28529</v>
      </c>
      <c r="B10916" s="294"/>
      <c r="C10916" s="294"/>
      <c r="D10916" s="294"/>
      <c r="E10916" s="294"/>
      <c r="F10916" s="294"/>
    </row>
    <row r="10917">
      <c r="A10917" s="294" t="s">
        <v>28530</v>
      </c>
      <c r="B10917" s="294"/>
      <c r="C10917" s="294"/>
      <c r="D10917" s="294"/>
      <c r="E10917" s="294"/>
      <c r="F10917" s="294"/>
    </row>
    <row r="10918">
      <c r="A10918" s="294" t="s">
        <v>28531</v>
      </c>
      <c r="B10918" s="294"/>
      <c r="C10918" s="294"/>
      <c r="D10918" s="294"/>
      <c r="E10918" s="294"/>
      <c r="F10918" s="294"/>
    </row>
    <row r="10919">
      <c r="A10919" s="294" t="s">
        <v>28532</v>
      </c>
      <c r="B10919" s="294"/>
      <c r="C10919" s="294"/>
      <c r="D10919" s="294"/>
      <c r="E10919" s="294"/>
      <c r="F10919" s="294"/>
    </row>
    <row r="10920">
      <c r="A10920" s="294"/>
      <c r="B10920" s="294"/>
      <c r="C10920" s="294"/>
      <c r="D10920" s="294"/>
      <c r="E10920" s="294"/>
      <c r="F10920" s="294"/>
    </row>
    <row r="10921">
      <c r="A10921" s="294"/>
      <c r="B10921" s="294"/>
      <c r="C10921" s="294"/>
      <c r="D10921" s="294"/>
      <c r="E10921" s="294"/>
      <c r="F10921" s="294"/>
    </row>
    <row r="10922">
      <c r="A10922" s="294" t="s">
        <v>28124</v>
      </c>
      <c r="B10922" s="294"/>
      <c r="C10922" s="294"/>
      <c r="D10922" s="294"/>
      <c r="E10922" s="294"/>
      <c r="F10922" s="294"/>
    </row>
    <row r="10923">
      <c r="A10923" s="294" t="s">
        <v>28533</v>
      </c>
      <c r="B10923" s="294"/>
      <c r="C10923" s="294"/>
      <c r="D10923" s="294"/>
      <c r="E10923" s="294"/>
      <c r="F10923" s="294"/>
    </row>
    <row r="10924">
      <c r="A10924" s="294" t="s">
        <v>21270</v>
      </c>
      <c r="B10924" s="294"/>
      <c r="C10924" s="294"/>
      <c r="D10924" s="294"/>
      <c r="E10924" s="294"/>
      <c r="F10924" s="294"/>
    </row>
    <row r="10925">
      <c r="A10925" s="294"/>
      <c r="B10925" s="294"/>
      <c r="C10925" s="294"/>
      <c r="D10925" s="294"/>
      <c r="E10925" s="294"/>
      <c r="F10925" s="294"/>
    </row>
    <row r="10926">
      <c r="A10926" s="294" t="s">
        <v>28534</v>
      </c>
      <c r="B10926" s="294"/>
      <c r="C10926" s="294"/>
      <c r="D10926" s="294"/>
      <c r="E10926" s="294"/>
      <c r="F10926" s="294"/>
    </row>
    <row r="10927">
      <c r="A10927" s="294"/>
      <c r="B10927" s="294"/>
      <c r="C10927" s="294"/>
      <c r="D10927" s="294"/>
      <c r="E10927" s="294"/>
      <c r="F10927" s="294"/>
    </row>
    <row r="10928">
      <c r="A10928" s="294"/>
      <c r="B10928" s="294"/>
      <c r="C10928" s="294"/>
      <c r="D10928" s="294"/>
      <c r="E10928" s="294"/>
      <c r="F10928" s="294"/>
    </row>
    <row r="10929">
      <c r="A10929" s="294" t="s">
        <v>23228</v>
      </c>
      <c r="B10929" s="294"/>
      <c r="C10929" s="294"/>
      <c r="D10929" s="294"/>
      <c r="E10929" s="294"/>
      <c r="F10929" s="294"/>
    </row>
    <row r="10930">
      <c r="A10930" s="294" t="s">
        <v>24873</v>
      </c>
      <c r="B10930" s="294"/>
      <c r="C10930" s="294"/>
      <c r="D10930" s="294"/>
      <c r="E10930" s="294"/>
      <c r="F10930" s="294"/>
    </row>
    <row r="10931">
      <c r="A10931" s="294"/>
      <c r="B10931" s="294"/>
      <c r="C10931" s="294"/>
      <c r="D10931" s="294"/>
      <c r="E10931" s="294"/>
      <c r="F10931" s="294"/>
    </row>
    <row r="10932">
      <c r="A10932" s="294" t="s">
        <v>28535</v>
      </c>
      <c r="B10932" s="294"/>
      <c r="C10932" s="294"/>
      <c r="D10932" s="294"/>
      <c r="E10932" s="294"/>
      <c r="F10932" s="294"/>
    </row>
    <row r="10933">
      <c r="A10933" s="294" t="s">
        <v>28536</v>
      </c>
      <c r="B10933" s="294"/>
      <c r="C10933" s="294"/>
      <c r="D10933" s="294"/>
      <c r="E10933" s="294"/>
      <c r="F10933" s="294"/>
    </row>
    <row r="10934">
      <c r="A10934" s="294" t="s">
        <v>28537</v>
      </c>
      <c r="B10934" s="294"/>
      <c r="C10934" s="294"/>
      <c r="D10934" s="294"/>
      <c r="E10934" s="294"/>
      <c r="F10934" s="294"/>
    </row>
    <row r="10935">
      <c r="A10935" s="294" t="s">
        <v>28538</v>
      </c>
      <c r="B10935" s="294"/>
      <c r="C10935" s="294"/>
      <c r="D10935" s="294"/>
      <c r="E10935" s="294"/>
      <c r="F10935" s="294"/>
    </row>
    <row r="10936">
      <c r="A10936" s="294" t="s">
        <v>28539</v>
      </c>
      <c r="B10936" s="294"/>
      <c r="C10936" s="294"/>
      <c r="D10936" s="294"/>
      <c r="E10936" s="294"/>
      <c r="F10936" s="294"/>
    </row>
    <row r="10937">
      <c r="A10937" s="294" t="s">
        <v>28540</v>
      </c>
      <c r="B10937" s="294"/>
      <c r="C10937" s="294"/>
      <c r="D10937" s="294"/>
      <c r="E10937" s="294"/>
      <c r="F10937" s="294"/>
    </row>
    <row r="10938">
      <c r="A10938" s="294" t="s">
        <v>28541</v>
      </c>
      <c r="B10938" s="294"/>
      <c r="C10938" s="294"/>
      <c r="D10938" s="294"/>
      <c r="E10938" s="294"/>
      <c r="F10938" s="294"/>
    </row>
    <row r="10939">
      <c r="A10939" s="294"/>
      <c r="B10939" s="294"/>
      <c r="C10939" s="294"/>
      <c r="D10939" s="294"/>
      <c r="E10939" s="294"/>
      <c r="F10939" s="294"/>
    </row>
    <row r="10940">
      <c r="A10940" s="294" t="s">
        <v>23703</v>
      </c>
      <c r="B10940" s="294"/>
      <c r="C10940" s="294"/>
      <c r="D10940" s="294"/>
      <c r="E10940" s="294"/>
      <c r="F10940" s="294"/>
    </row>
    <row r="10941">
      <c r="A10941" s="294" t="s">
        <v>27629</v>
      </c>
      <c r="B10941" s="294"/>
      <c r="C10941" s="294"/>
      <c r="D10941" s="294"/>
      <c r="E10941" s="294"/>
      <c r="F10941" s="294"/>
    </row>
    <row r="10942">
      <c r="A10942" s="294"/>
      <c r="B10942" s="294"/>
      <c r="C10942" s="294"/>
      <c r="D10942" s="294"/>
      <c r="E10942" s="294"/>
      <c r="F10942" s="294"/>
    </row>
    <row r="10943">
      <c r="A10943" s="294" t="s">
        <v>28542</v>
      </c>
      <c r="B10943" s="294"/>
      <c r="C10943" s="294"/>
      <c r="D10943" s="294"/>
      <c r="E10943" s="294"/>
      <c r="F10943" s="294"/>
    </row>
    <row r="10944">
      <c r="A10944" s="294" t="s">
        <v>28543</v>
      </c>
      <c r="B10944" s="294"/>
      <c r="C10944" s="294"/>
      <c r="D10944" s="294"/>
      <c r="E10944" s="294"/>
      <c r="F10944" s="294"/>
    </row>
    <row r="10945">
      <c r="A10945" s="294" t="s">
        <v>28544</v>
      </c>
      <c r="B10945" s="294"/>
      <c r="C10945" s="294"/>
      <c r="D10945" s="294"/>
      <c r="E10945" s="294"/>
      <c r="F10945" s="294"/>
    </row>
    <row r="10946">
      <c r="A10946" s="294" t="s">
        <v>28545</v>
      </c>
      <c r="B10946" s="294"/>
      <c r="C10946" s="294"/>
      <c r="D10946" s="294"/>
      <c r="E10946" s="294"/>
      <c r="F10946" s="294"/>
    </row>
    <row r="10947">
      <c r="A10947" s="294" t="s">
        <v>28546</v>
      </c>
      <c r="B10947" s="294"/>
      <c r="C10947" s="294"/>
      <c r="D10947" s="294"/>
      <c r="E10947" s="294"/>
      <c r="F10947" s="294"/>
    </row>
    <row r="10948">
      <c r="A10948" s="294"/>
      <c r="B10948" s="294"/>
      <c r="C10948" s="294"/>
      <c r="D10948" s="294"/>
      <c r="E10948" s="294"/>
      <c r="F10948" s="294"/>
    </row>
    <row r="10949">
      <c r="A10949" s="294" t="s">
        <v>21945</v>
      </c>
      <c r="B10949" s="294"/>
      <c r="C10949" s="294"/>
      <c r="D10949" s="294"/>
      <c r="E10949" s="294"/>
      <c r="F10949" s="294"/>
    </row>
    <row r="10950">
      <c r="A10950" s="294" t="s">
        <v>26319</v>
      </c>
      <c r="B10950" s="294"/>
      <c r="C10950" s="294"/>
      <c r="D10950" s="294"/>
      <c r="E10950" s="294"/>
      <c r="F10950" s="294"/>
    </row>
    <row r="10951">
      <c r="A10951" s="294"/>
      <c r="B10951" s="294"/>
      <c r="C10951" s="294"/>
      <c r="D10951" s="294"/>
      <c r="E10951" s="294"/>
      <c r="F10951" s="294"/>
    </row>
    <row r="10952">
      <c r="A10952" s="294" t="s">
        <v>28547</v>
      </c>
      <c r="B10952" s="294"/>
      <c r="C10952" s="294"/>
      <c r="D10952" s="294"/>
      <c r="E10952" s="294"/>
      <c r="F10952" s="294"/>
    </row>
    <row r="10953">
      <c r="A10953" s="294" t="s">
        <v>28548</v>
      </c>
      <c r="B10953" s="294"/>
      <c r="C10953" s="294"/>
      <c r="D10953" s="294"/>
      <c r="E10953" s="294"/>
      <c r="F10953" s="294"/>
    </row>
    <row r="10954">
      <c r="A10954" s="294" t="s">
        <v>28549</v>
      </c>
      <c r="B10954" s="294"/>
      <c r="C10954" s="294"/>
      <c r="D10954" s="294"/>
      <c r="E10954" s="294"/>
      <c r="F10954" s="294"/>
    </row>
    <row r="10955">
      <c r="A10955" s="294" t="s">
        <v>28550</v>
      </c>
      <c r="B10955" s="294"/>
      <c r="C10955" s="294"/>
      <c r="D10955" s="294"/>
      <c r="E10955" s="294"/>
      <c r="F10955" s="294"/>
    </row>
    <row r="10956">
      <c r="A10956" s="294" t="s">
        <v>28551</v>
      </c>
      <c r="B10956" s="294"/>
      <c r="C10956" s="294"/>
      <c r="D10956" s="294"/>
      <c r="E10956" s="294"/>
      <c r="F10956" s="294"/>
    </row>
    <row r="10957">
      <c r="A10957" s="294" t="s">
        <v>28552</v>
      </c>
      <c r="B10957" s="294"/>
      <c r="C10957" s="294"/>
      <c r="D10957" s="294"/>
      <c r="E10957" s="294"/>
      <c r="F10957" s="294"/>
    </row>
    <row r="10958">
      <c r="A10958" s="294" t="s">
        <v>28553</v>
      </c>
      <c r="B10958" s="294"/>
      <c r="C10958" s="294"/>
      <c r="D10958" s="294"/>
      <c r="E10958" s="294"/>
      <c r="F10958" s="294"/>
    </row>
    <row r="10959">
      <c r="A10959" s="294" t="s">
        <v>21401</v>
      </c>
      <c r="B10959" s="294"/>
      <c r="C10959" s="294"/>
      <c r="D10959" s="294"/>
      <c r="E10959" s="294"/>
      <c r="F10959" s="294"/>
    </row>
    <row r="10960">
      <c r="A10960" s="294"/>
      <c r="B10960" s="294"/>
      <c r="C10960" s="294"/>
      <c r="D10960" s="294"/>
      <c r="E10960" s="294"/>
      <c r="F10960" s="294"/>
    </row>
    <row r="10961">
      <c r="A10961" s="294" t="s">
        <v>28554</v>
      </c>
      <c r="B10961" s="294"/>
      <c r="C10961" s="294"/>
      <c r="D10961" s="294"/>
      <c r="E10961" s="294"/>
      <c r="F10961" s="294"/>
    </row>
    <row r="10962">
      <c r="A10962" s="294" t="s">
        <v>28555</v>
      </c>
      <c r="B10962" s="294"/>
      <c r="C10962" s="294"/>
      <c r="D10962" s="294"/>
      <c r="E10962" s="294"/>
      <c r="F10962" s="294"/>
    </row>
    <row r="10963">
      <c r="A10963" s="294" t="s">
        <v>28556</v>
      </c>
      <c r="B10963" s="294"/>
      <c r="C10963" s="294"/>
      <c r="D10963" s="294"/>
      <c r="E10963" s="294"/>
      <c r="F10963" s="294"/>
    </row>
    <row r="10964">
      <c r="A10964" s="294" t="s">
        <v>28557</v>
      </c>
      <c r="B10964" s="294"/>
      <c r="C10964" s="294"/>
      <c r="D10964" s="294"/>
      <c r="E10964" s="294"/>
      <c r="F10964" s="294"/>
    </row>
    <row r="10965">
      <c r="A10965" s="294" t="s">
        <v>28558</v>
      </c>
      <c r="B10965" s="294"/>
      <c r="C10965" s="294"/>
      <c r="D10965" s="294"/>
      <c r="E10965" s="294"/>
      <c r="F10965" s="294"/>
    </row>
    <row r="10966">
      <c r="A10966" s="294" t="s">
        <v>28559</v>
      </c>
      <c r="B10966" s="294"/>
      <c r="C10966" s="294"/>
      <c r="D10966" s="294"/>
      <c r="E10966" s="294"/>
      <c r="F10966" s="294"/>
    </row>
    <row r="10967">
      <c r="A10967" s="294" t="s">
        <v>28560</v>
      </c>
      <c r="B10967" s="294"/>
      <c r="C10967" s="294"/>
      <c r="D10967" s="294"/>
      <c r="E10967" s="294"/>
      <c r="F10967" s="294"/>
    </row>
    <row r="10968">
      <c r="A10968" s="294" t="s">
        <v>28561</v>
      </c>
      <c r="B10968" s="294"/>
      <c r="C10968" s="294"/>
      <c r="D10968" s="294"/>
      <c r="E10968" s="294"/>
      <c r="F10968" s="294"/>
    </row>
    <row r="10969">
      <c r="A10969" s="294"/>
      <c r="B10969" s="294"/>
      <c r="C10969" s="294"/>
      <c r="D10969" s="294"/>
      <c r="E10969" s="294"/>
      <c r="F10969" s="294"/>
    </row>
    <row r="10970">
      <c r="A10970" s="294" t="s">
        <v>22239</v>
      </c>
      <c r="B10970" s="294"/>
      <c r="C10970" s="294"/>
      <c r="D10970" s="294"/>
      <c r="E10970" s="294"/>
      <c r="F10970" s="294"/>
    </row>
    <row r="10971">
      <c r="A10971" s="294"/>
      <c r="B10971" s="294"/>
      <c r="C10971" s="294"/>
      <c r="D10971" s="294"/>
      <c r="E10971" s="294"/>
      <c r="F10971" s="294"/>
    </row>
    <row r="10972">
      <c r="A10972" s="294" t="s">
        <v>25515</v>
      </c>
      <c r="B10972" s="294"/>
      <c r="C10972" s="294"/>
      <c r="D10972" s="294"/>
      <c r="E10972" s="294"/>
      <c r="F10972" s="294"/>
    </row>
    <row r="10973">
      <c r="A10973" s="294" t="s">
        <v>28562</v>
      </c>
      <c r="B10973" s="294"/>
      <c r="C10973" s="294"/>
      <c r="D10973" s="294"/>
      <c r="E10973" s="294"/>
      <c r="F10973" s="294"/>
    </row>
    <row r="10974">
      <c r="A10974" s="294" t="s">
        <v>22629</v>
      </c>
      <c r="B10974" s="294"/>
      <c r="C10974" s="294"/>
      <c r="D10974" s="294"/>
      <c r="E10974" s="294"/>
      <c r="F10974" s="294"/>
    </row>
    <row r="10975">
      <c r="A10975" s="294" t="s">
        <v>28563</v>
      </c>
      <c r="B10975" s="294"/>
      <c r="C10975" s="294"/>
      <c r="D10975" s="294"/>
      <c r="E10975" s="294"/>
      <c r="F10975" s="294"/>
    </row>
    <row r="10976">
      <c r="A10976" s="294" t="s">
        <v>28564</v>
      </c>
      <c r="B10976" s="294"/>
      <c r="C10976" s="294"/>
      <c r="D10976" s="294"/>
      <c r="E10976" s="294"/>
      <c r="F10976" s="294"/>
    </row>
    <row r="10977">
      <c r="A10977" s="294" t="s">
        <v>28565</v>
      </c>
      <c r="B10977" s="294"/>
      <c r="C10977" s="294"/>
      <c r="D10977" s="294"/>
      <c r="E10977" s="294"/>
      <c r="F10977" s="294"/>
    </row>
    <row r="10978">
      <c r="A10978" s="294" t="s">
        <v>28566</v>
      </c>
      <c r="B10978" s="294"/>
      <c r="C10978" s="294"/>
      <c r="D10978" s="294"/>
      <c r="E10978" s="294"/>
      <c r="F10978" s="294"/>
    </row>
    <row r="10979">
      <c r="A10979" s="294" t="s">
        <v>28567</v>
      </c>
      <c r="B10979" s="294"/>
      <c r="C10979" s="294"/>
      <c r="D10979" s="294"/>
      <c r="E10979" s="294"/>
      <c r="F10979" s="294"/>
    </row>
    <row r="10980">
      <c r="A10980" s="294" t="s">
        <v>24903</v>
      </c>
      <c r="B10980" s="294"/>
      <c r="C10980" s="294"/>
      <c r="D10980" s="294"/>
      <c r="E10980" s="294"/>
      <c r="F10980" s="294"/>
    </row>
    <row r="10981">
      <c r="A10981" s="294" t="s">
        <v>28568</v>
      </c>
      <c r="B10981" s="294"/>
      <c r="C10981" s="294"/>
      <c r="D10981" s="294"/>
      <c r="E10981" s="294"/>
      <c r="F10981" s="294"/>
    </row>
    <row r="10982">
      <c r="A10982" s="294" t="s">
        <v>28569</v>
      </c>
      <c r="B10982" s="294"/>
      <c r="C10982" s="294"/>
      <c r="D10982" s="294"/>
      <c r="E10982" s="294"/>
      <c r="F10982" s="294"/>
    </row>
    <row r="10983">
      <c r="A10983" s="294" t="s">
        <v>28570</v>
      </c>
      <c r="B10983" s="294"/>
      <c r="C10983" s="294"/>
      <c r="D10983" s="294"/>
      <c r="E10983" s="294"/>
      <c r="F10983" s="294"/>
    </row>
    <row r="10984">
      <c r="A10984" s="294"/>
      <c r="B10984" s="294"/>
      <c r="C10984" s="294"/>
      <c r="D10984" s="294"/>
      <c r="E10984" s="294"/>
      <c r="F10984" s="294"/>
    </row>
    <row r="10985">
      <c r="A10985" s="294" t="s">
        <v>21990</v>
      </c>
      <c r="B10985" s="294"/>
      <c r="C10985" s="294"/>
      <c r="D10985" s="294"/>
      <c r="E10985" s="294"/>
      <c r="F10985" s="294"/>
    </row>
    <row r="10986">
      <c r="A10986" s="294"/>
      <c r="B10986" s="294"/>
      <c r="C10986" s="294"/>
      <c r="D10986" s="294"/>
      <c r="E10986" s="294"/>
      <c r="F10986" s="294"/>
    </row>
    <row r="10987">
      <c r="A10987" s="294" t="s">
        <v>21416</v>
      </c>
      <c r="B10987" s="294"/>
      <c r="C10987" s="294"/>
      <c r="D10987" s="294"/>
      <c r="E10987" s="294"/>
      <c r="F10987" s="294"/>
    </row>
    <row r="10988">
      <c r="A10988" s="294" t="s">
        <v>28571</v>
      </c>
      <c r="B10988" s="294"/>
      <c r="C10988" s="294"/>
      <c r="D10988" s="294"/>
      <c r="E10988" s="294"/>
      <c r="F10988" s="294"/>
    </row>
    <row r="10989">
      <c r="A10989" s="294" t="s">
        <v>28572</v>
      </c>
      <c r="B10989" s="294"/>
      <c r="C10989" s="294"/>
      <c r="D10989" s="294"/>
      <c r="E10989" s="294"/>
      <c r="F10989" s="294"/>
    </row>
    <row r="10990">
      <c r="A10990" s="294" t="s">
        <v>28573</v>
      </c>
      <c r="B10990" s="294"/>
      <c r="C10990" s="294"/>
      <c r="D10990" s="294"/>
      <c r="E10990" s="294"/>
      <c r="F10990" s="294"/>
    </row>
    <row r="10991">
      <c r="A10991" s="294" t="s">
        <v>28574</v>
      </c>
      <c r="B10991" s="294"/>
      <c r="C10991" s="294"/>
      <c r="D10991" s="294"/>
      <c r="E10991" s="294"/>
      <c r="F10991" s="294"/>
    </row>
    <row r="10992">
      <c r="A10992" s="294" t="s">
        <v>28575</v>
      </c>
      <c r="B10992" s="294"/>
      <c r="C10992" s="294"/>
      <c r="D10992" s="294"/>
      <c r="E10992" s="294"/>
      <c r="F10992" s="294"/>
    </row>
    <row r="10993">
      <c r="A10993" s="294" t="s">
        <v>28576</v>
      </c>
      <c r="B10993" s="294"/>
      <c r="C10993" s="294"/>
      <c r="D10993" s="294"/>
      <c r="E10993" s="294"/>
      <c r="F10993" s="294"/>
    </row>
    <row r="10994">
      <c r="A10994" s="294" t="s">
        <v>28577</v>
      </c>
      <c r="B10994" s="294"/>
      <c r="C10994" s="294"/>
      <c r="D10994" s="294"/>
      <c r="E10994" s="294"/>
      <c r="F10994" s="294"/>
    </row>
    <row r="10995">
      <c r="A10995" s="294" t="s">
        <v>28578</v>
      </c>
      <c r="B10995" s="294"/>
      <c r="C10995" s="294"/>
      <c r="D10995" s="294"/>
      <c r="E10995" s="294"/>
      <c r="F10995" s="294"/>
    </row>
    <row r="10996">
      <c r="A10996" s="294" t="s">
        <v>28579</v>
      </c>
      <c r="B10996" s="294"/>
      <c r="C10996" s="294"/>
      <c r="D10996" s="294"/>
      <c r="E10996" s="294"/>
      <c r="F10996" s="294"/>
    </row>
    <row r="10997">
      <c r="A10997" s="294" t="s">
        <v>28580</v>
      </c>
      <c r="B10997" s="294"/>
      <c r="C10997" s="294"/>
      <c r="D10997" s="294"/>
      <c r="E10997" s="294"/>
      <c r="F10997" s="294"/>
    </row>
    <row r="10998">
      <c r="A10998" s="294" t="s">
        <v>28581</v>
      </c>
      <c r="B10998" s="294"/>
      <c r="C10998" s="294"/>
      <c r="D10998" s="294"/>
      <c r="E10998" s="294"/>
      <c r="F10998" s="294"/>
    </row>
    <row r="10999">
      <c r="A10999" s="294"/>
      <c r="B10999" s="294"/>
      <c r="C10999" s="294"/>
      <c r="D10999" s="294"/>
      <c r="E10999" s="294"/>
      <c r="F10999" s="294"/>
    </row>
    <row r="11000">
      <c r="A11000" s="294" t="s">
        <v>28124</v>
      </c>
      <c r="B11000" s="294"/>
      <c r="C11000" s="294"/>
      <c r="D11000" s="294"/>
      <c r="E11000" s="294"/>
      <c r="F11000" s="294"/>
    </row>
    <row r="11001">
      <c r="A11001" s="294" t="s">
        <v>28533</v>
      </c>
      <c r="B11001" s="294"/>
      <c r="C11001" s="294"/>
      <c r="D11001" s="294"/>
      <c r="E11001" s="294"/>
      <c r="F11001" s="294"/>
    </row>
    <row r="11002">
      <c r="A11002" s="294" t="s">
        <v>21314</v>
      </c>
      <c r="B11002" s="294"/>
      <c r="C11002" s="294"/>
      <c r="D11002" s="294"/>
      <c r="E11002" s="294"/>
      <c r="F11002" s="294"/>
    </row>
    <row r="11003">
      <c r="A11003" s="294"/>
      <c r="B11003" s="294"/>
      <c r="C11003" s="294"/>
      <c r="D11003" s="294"/>
      <c r="E11003" s="294"/>
      <c r="F11003" s="294"/>
    </row>
    <row r="11004">
      <c r="A11004" s="294" t="s">
        <v>28534</v>
      </c>
      <c r="B11004" s="294"/>
      <c r="C11004" s="294"/>
      <c r="D11004" s="294"/>
      <c r="E11004" s="294"/>
      <c r="F11004" s="294"/>
    </row>
    <row r="11005">
      <c r="A11005" s="294"/>
      <c r="B11005" s="294"/>
      <c r="C11005" s="294"/>
      <c r="D11005" s="294"/>
      <c r="E11005" s="294"/>
      <c r="F11005" s="294"/>
    </row>
    <row r="11006">
      <c r="A11006" s="294" t="s">
        <v>28582</v>
      </c>
      <c r="B11006" s="294"/>
      <c r="C11006" s="294"/>
      <c r="D11006" s="294"/>
      <c r="E11006" s="294"/>
      <c r="F11006" s="294"/>
    </row>
    <row r="11007">
      <c r="A11007" s="294"/>
      <c r="B11007" s="294"/>
      <c r="C11007" s="294"/>
      <c r="D11007" s="294"/>
      <c r="E11007" s="294"/>
      <c r="F11007" s="294"/>
    </row>
    <row r="11008">
      <c r="A11008" s="294" t="s">
        <v>28583</v>
      </c>
      <c r="B11008" s="294"/>
      <c r="C11008" s="294"/>
      <c r="D11008" s="294"/>
      <c r="E11008" s="294"/>
      <c r="F11008" s="294"/>
    </row>
    <row r="11009">
      <c r="A11009" s="294" t="s">
        <v>28584</v>
      </c>
      <c r="B11009" s="294"/>
      <c r="C11009" s="294"/>
      <c r="D11009" s="294"/>
      <c r="E11009" s="294"/>
      <c r="F11009" s="294"/>
    </row>
    <row r="11010">
      <c r="A11010" s="294" t="s">
        <v>28585</v>
      </c>
      <c r="B11010" s="294"/>
      <c r="C11010" s="294"/>
      <c r="D11010" s="294"/>
      <c r="E11010" s="294"/>
      <c r="F11010" s="294"/>
    </row>
    <row r="11011">
      <c r="A11011" s="294" t="s">
        <v>28586</v>
      </c>
      <c r="B11011" s="294"/>
      <c r="C11011" s="294"/>
      <c r="D11011" s="294"/>
      <c r="E11011" s="294"/>
      <c r="F11011" s="294"/>
    </row>
    <row r="11012">
      <c r="A11012" s="294" t="s">
        <v>23415</v>
      </c>
      <c r="B11012" s="294"/>
      <c r="C11012" s="294"/>
      <c r="D11012" s="294"/>
      <c r="E11012" s="294"/>
      <c r="F11012" s="294"/>
    </row>
    <row r="11013">
      <c r="A11013" s="294" t="s">
        <v>28587</v>
      </c>
      <c r="B11013" s="294"/>
      <c r="C11013" s="294"/>
      <c r="D11013" s="294"/>
      <c r="E11013" s="294"/>
      <c r="F11013" s="294"/>
    </row>
    <row r="11014">
      <c r="A11014" s="294" t="s">
        <v>28588</v>
      </c>
      <c r="B11014" s="294"/>
      <c r="C11014" s="294"/>
      <c r="D11014" s="294"/>
      <c r="E11014" s="294"/>
      <c r="F11014" s="294"/>
    </row>
    <row r="11015">
      <c r="A11015" s="294" t="s">
        <v>28589</v>
      </c>
      <c r="B11015" s="294"/>
      <c r="C11015" s="294"/>
      <c r="D11015" s="294"/>
      <c r="E11015" s="294"/>
      <c r="F11015" s="294"/>
    </row>
    <row r="11016">
      <c r="A11016" s="294" t="s">
        <v>28590</v>
      </c>
      <c r="B11016" s="294"/>
      <c r="C11016" s="294"/>
      <c r="D11016" s="294"/>
      <c r="E11016" s="294"/>
      <c r="F11016" s="294"/>
    </row>
    <row r="11017">
      <c r="A11017" s="294" t="s">
        <v>28591</v>
      </c>
      <c r="B11017" s="294"/>
      <c r="C11017" s="294"/>
      <c r="D11017" s="294"/>
      <c r="E11017" s="294"/>
      <c r="F11017" s="294"/>
    </row>
    <row r="11018">
      <c r="A11018" s="294"/>
      <c r="B11018" s="294"/>
      <c r="C11018" s="294"/>
      <c r="D11018" s="294"/>
      <c r="E11018" s="294"/>
      <c r="F11018" s="294"/>
    </row>
    <row r="11019">
      <c r="A11019" s="294" t="s">
        <v>22281</v>
      </c>
      <c r="B11019" s="294"/>
      <c r="C11019" s="294"/>
      <c r="D11019" s="294"/>
      <c r="E11019" s="294"/>
      <c r="F11019" s="294"/>
    </row>
    <row r="11020">
      <c r="A11020" s="294"/>
      <c r="B11020" s="294"/>
      <c r="C11020" s="294"/>
      <c r="D11020" s="294"/>
      <c r="E11020" s="294"/>
      <c r="F11020" s="294"/>
    </row>
    <row r="11021">
      <c r="A11021" s="294" t="s">
        <v>28592</v>
      </c>
      <c r="B11021" s="294"/>
      <c r="C11021" s="294"/>
      <c r="D11021" s="294"/>
      <c r="E11021" s="294"/>
      <c r="F11021" s="294"/>
    </row>
    <row r="11022">
      <c r="A11022" s="294" t="s">
        <v>28593</v>
      </c>
      <c r="B11022" s="294"/>
      <c r="C11022" s="294"/>
      <c r="D11022" s="294"/>
      <c r="E11022" s="294"/>
      <c r="F11022" s="294"/>
    </row>
    <row r="11023">
      <c r="A11023" s="294" t="s">
        <v>28594</v>
      </c>
      <c r="B11023" s="294"/>
      <c r="C11023" s="294"/>
      <c r="D11023" s="294"/>
      <c r="E11023" s="294"/>
      <c r="F11023" s="294"/>
    </row>
    <row r="11024">
      <c r="A11024" s="294" t="s">
        <v>28595</v>
      </c>
      <c r="B11024" s="294"/>
      <c r="C11024" s="294"/>
      <c r="D11024" s="294"/>
      <c r="E11024" s="294"/>
      <c r="F11024" s="294"/>
    </row>
    <row r="11025">
      <c r="A11025" s="294"/>
      <c r="B11025" s="294"/>
      <c r="C11025" s="294"/>
      <c r="D11025" s="294"/>
      <c r="E11025" s="294"/>
      <c r="F11025" s="294"/>
    </row>
    <row r="11026">
      <c r="A11026" s="294" t="s">
        <v>28596</v>
      </c>
      <c r="B11026" s="294"/>
      <c r="C11026" s="294"/>
      <c r="D11026" s="294"/>
      <c r="E11026" s="294"/>
      <c r="F11026" s="294"/>
    </row>
    <row r="11027">
      <c r="A11027" s="294"/>
      <c r="B11027" s="294"/>
      <c r="C11027" s="294"/>
      <c r="D11027" s="294"/>
      <c r="E11027" s="294"/>
      <c r="F11027" s="294"/>
    </row>
    <row r="11028">
      <c r="A11028" s="294" t="s">
        <v>28597</v>
      </c>
      <c r="B11028" s="294"/>
      <c r="C11028" s="294"/>
      <c r="D11028" s="294"/>
      <c r="E11028" s="294"/>
      <c r="F11028" s="294"/>
    </row>
    <row r="11029">
      <c r="A11029" s="294" t="s">
        <v>28598</v>
      </c>
      <c r="B11029" s="294"/>
      <c r="C11029" s="294"/>
      <c r="D11029" s="294"/>
      <c r="E11029" s="294"/>
      <c r="F11029" s="294"/>
    </row>
    <row r="11030">
      <c r="A11030" s="294" t="s">
        <v>28599</v>
      </c>
      <c r="B11030" s="294"/>
      <c r="C11030" s="294"/>
      <c r="D11030" s="294"/>
      <c r="E11030" s="294"/>
      <c r="F11030" s="294"/>
    </row>
    <row r="11031">
      <c r="A11031" s="294" t="s">
        <v>28600</v>
      </c>
      <c r="B11031" s="294"/>
      <c r="C11031" s="294"/>
      <c r="D11031" s="294"/>
      <c r="E11031" s="294"/>
      <c r="F11031" s="294"/>
    </row>
    <row r="11032">
      <c r="A11032" s="294" t="s">
        <v>28601</v>
      </c>
      <c r="B11032" s="294"/>
      <c r="C11032" s="294"/>
      <c r="D11032" s="294"/>
      <c r="E11032" s="294"/>
      <c r="F11032" s="294"/>
    </row>
    <row r="11033">
      <c r="A11033" s="294"/>
      <c r="B11033" s="294"/>
      <c r="C11033" s="294"/>
      <c r="D11033" s="294"/>
      <c r="E11033" s="294"/>
      <c r="F11033" s="294"/>
    </row>
    <row r="11034">
      <c r="A11034" s="294" t="s">
        <v>22572</v>
      </c>
      <c r="B11034" s="294"/>
      <c r="C11034" s="294"/>
      <c r="D11034" s="294"/>
      <c r="E11034" s="294"/>
      <c r="F11034" s="294"/>
    </row>
    <row r="11035">
      <c r="A11035" s="294" t="s">
        <v>28602</v>
      </c>
      <c r="B11035" s="294"/>
      <c r="C11035" s="294"/>
      <c r="D11035" s="294"/>
      <c r="E11035" s="294"/>
      <c r="F11035" s="294"/>
    </row>
    <row r="11036">
      <c r="A11036" s="294"/>
      <c r="B11036" s="294"/>
      <c r="C11036" s="294"/>
      <c r="D11036" s="294"/>
      <c r="E11036" s="294"/>
      <c r="F11036" s="294"/>
    </row>
    <row r="11037">
      <c r="A11037" s="294" t="s">
        <v>28603</v>
      </c>
      <c r="B11037" s="294"/>
      <c r="C11037" s="294"/>
      <c r="D11037" s="294"/>
      <c r="E11037" s="294"/>
      <c r="F11037" s="294"/>
    </row>
    <row r="11038">
      <c r="A11038" s="294" t="s">
        <v>28604</v>
      </c>
      <c r="B11038" s="294"/>
      <c r="C11038" s="294"/>
      <c r="D11038" s="294"/>
      <c r="E11038" s="294"/>
      <c r="F11038" s="294"/>
    </row>
    <row r="11039">
      <c r="A11039" s="294" t="s">
        <v>25926</v>
      </c>
      <c r="B11039" s="294"/>
      <c r="C11039" s="294"/>
      <c r="D11039" s="294"/>
      <c r="E11039" s="294"/>
      <c r="F11039" s="294"/>
    </row>
    <row r="11040">
      <c r="A11040" s="294"/>
      <c r="B11040" s="294"/>
      <c r="C11040" s="294"/>
      <c r="D11040" s="294"/>
      <c r="E11040" s="294"/>
      <c r="F11040" s="294"/>
    </row>
    <row r="11041">
      <c r="A11041" s="294" t="s">
        <v>23889</v>
      </c>
      <c r="B11041" s="294"/>
      <c r="C11041" s="294"/>
      <c r="D11041" s="294"/>
      <c r="E11041" s="294"/>
      <c r="F11041" s="294"/>
    </row>
    <row r="11042">
      <c r="A11042" s="294"/>
      <c r="B11042" s="294"/>
      <c r="C11042" s="294"/>
      <c r="D11042" s="294"/>
      <c r="E11042" s="294"/>
      <c r="F11042" s="294"/>
    </row>
    <row r="11043">
      <c r="A11043" s="294" t="s">
        <v>28605</v>
      </c>
      <c r="B11043" s="294"/>
      <c r="C11043" s="294"/>
      <c r="D11043" s="294"/>
      <c r="E11043" s="294"/>
      <c r="F11043" s="294"/>
    </row>
    <row r="11044">
      <c r="A11044" s="294" t="s">
        <v>28606</v>
      </c>
      <c r="B11044" s="294"/>
      <c r="C11044" s="294"/>
      <c r="D11044" s="294"/>
      <c r="E11044" s="294"/>
      <c r="F11044" s="294"/>
    </row>
    <row r="11045">
      <c r="A11045" s="294" t="s">
        <v>28607</v>
      </c>
      <c r="B11045" s="294"/>
      <c r="C11045" s="294"/>
      <c r="D11045" s="294"/>
      <c r="E11045" s="294"/>
      <c r="F11045" s="294"/>
    </row>
    <row r="11046">
      <c r="A11046" s="294" t="s">
        <v>28608</v>
      </c>
      <c r="B11046" s="294"/>
      <c r="C11046" s="294"/>
      <c r="D11046" s="294"/>
      <c r="E11046" s="294"/>
      <c r="F11046" s="294"/>
    </row>
    <row r="11047">
      <c r="A11047" s="294"/>
      <c r="B11047" s="294"/>
      <c r="C11047" s="294"/>
      <c r="D11047" s="294"/>
      <c r="E11047" s="294"/>
      <c r="F11047" s="294"/>
    </row>
    <row r="11048">
      <c r="A11048" s="294" t="s">
        <v>28609</v>
      </c>
      <c r="B11048" s="294"/>
      <c r="C11048" s="294"/>
      <c r="D11048" s="294"/>
      <c r="E11048" s="294"/>
      <c r="F11048" s="294"/>
    </row>
    <row r="11049">
      <c r="A11049" s="294"/>
      <c r="B11049" s="294"/>
      <c r="C11049" s="294"/>
      <c r="D11049" s="294"/>
      <c r="E11049" s="294"/>
      <c r="F11049" s="294"/>
    </row>
    <row r="11050">
      <c r="A11050" s="294" t="s">
        <v>28610</v>
      </c>
      <c r="B11050" s="294"/>
      <c r="C11050" s="294"/>
      <c r="D11050" s="294"/>
      <c r="E11050" s="294"/>
      <c r="F11050" s="294"/>
    </row>
    <row r="11051">
      <c r="A11051" s="294" t="s">
        <v>28611</v>
      </c>
      <c r="B11051" s="294"/>
      <c r="C11051" s="294"/>
      <c r="D11051" s="294"/>
      <c r="E11051" s="294"/>
      <c r="F11051" s="294"/>
    </row>
    <row r="11052">
      <c r="A11052" s="294" t="s">
        <v>28612</v>
      </c>
      <c r="B11052" s="294"/>
      <c r="C11052" s="294"/>
      <c r="D11052" s="294"/>
      <c r="E11052" s="294"/>
      <c r="F11052" s="294"/>
    </row>
    <row r="11053">
      <c r="A11053" s="294" t="s">
        <v>28613</v>
      </c>
      <c r="B11053" s="294"/>
      <c r="C11053" s="294"/>
      <c r="D11053" s="294"/>
      <c r="E11053" s="294"/>
      <c r="F11053" s="294"/>
    </row>
    <row r="11054">
      <c r="A11054" s="294" t="s">
        <v>28614</v>
      </c>
      <c r="B11054" s="294"/>
      <c r="C11054" s="294"/>
      <c r="D11054" s="294"/>
      <c r="E11054" s="294"/>
      <c r="F11054" s="294"/>
    </row>
    <row r="11055">
      <c r="A11055" s="294" t="s">
        <v>28615</v>
      </c>
      <c r="B11055" s="294"/>
      <c r="C11055" s="294"/>
      <c r="D11055" s="294"/>
      <c r="E11055" s="294"/>
      <c r="F11055" s="294"/>
    </row>
    <row r="11056">
      <c r="A11056" s="294" t="s">
        <v>28616</v>
      </c>
      <c r="B11056" s="294"/>
      <c r="C11056" s="294"/>
      <c r="D11056" s="294"/>
      <c r="E11056" s="294"/>
      <c r="F11056" s="294"/>
    </row>
    <row r="11057">
      <c r="A11057" s="294" t="s">
        <v>28617</v>
      </c>
      <c r="B11057" s="294"/>
      <c r="C11057" s="294"/>
      <c r="D11057" s="294"/>
      <c r="E11057" s="294"/>
      <c r="F11057" s="294"/>
    </row>
    <row r="11058">
      <c r="A11058" s="294" t="s">
        <v>28618</v>
      </c>
      <c r="B11058" s="294"/>
      <c r="C11058" s="294"/>
      <c r="D11058" s="294"/>
      <c r="E11058" s="294"/>
      <c r="F11058" s="294"/>
    </row>
    <row r="11059">
      <c r="A11059" s="294" t="s">
        <v>28619</v>
      </c>
      <c r="B11059" s="294"/>
      <c r="C11059" s="294"/>
      <c r="D11059" s="294"/>
      <c r="E11059" s="294"/>
      <c r="F11059" s="294"/>
    </row>
    <row r="11060">
      <c r="A11060" s="294" t="s">
        <v>28620</v>
      </c>
      <c r="B11060" s="294"/>
      <c r="C11060" s="294"/>
      <c r="D11060" s="294"/>
      <c r="E11060" s="294"/>
      <c r="F11060" s="294"/>
    </row>
    <row r="11061">
      <c r="A11061" s="294"/>
      <c r="B11061" s="294"/>
      <c r="C11061" s="294"/>
      <c r="D11061" s="294"/>
      <c r="E11061" s="294"/>
      <c r="F11061" s="294"/>
    </row>
    <row r="11062">
      <c r="A11062" s="294" t="s">
        <v>28124</v>
      </c>
      <c r="B11062" s="294"/>
      <c r="C11062" s="294"/>
      <c r="D11062" s="294"/>
      <c r="E11062" s="294"/>
      <c r="F11062" s="294"/>
    </row>
    <row r="11063">
      <c r="A11063" s="294" t="s">
        <v>28621</v>
      </c>
      <c r="B11063" s="294"/>
      <c r="C11063" s="294"/>
      <c r="D11063" s="294"/>
      <c r="E11063" s="294"/>
      <c r="F11063" s="294"/>
    </row>
    <row r="11064">
      <c r="A11064" s="294" t="s">
        <v>28622</v>
      </c>
      <c r="B11064" s="294"/>
      <c r="C11064" s="294"/>
      <c r="D11064" s="294"/>
      <c r="E11064" s="294"/>
      <c r="F11064" s="294"/>
    </row>
    <row r="11065">
      <c r="A11065" s="294" t="s">
        <v>28623</v>
      </c>
      <c r="B11065" s="294"/>
      <c r="C11065" s="294"/>
      <c r="D11065" s="294"/>
      <c r="E11065" s="294"/>
      <c r="F11065" s="294"/>
    </row>
    <row r="11066">
      <c r="A11066" s="294" t="s">
        <v>28624</v>
      </c>
      <c r="B11066" s="294"/>
      <c r="C11066" s="294"/>
      <c r="D11066" s="294"/>
      <c r="E11066" s="294"/>
      <c r="F11066" s="294"/>
    </row>
    <row r="11067">
      <c r="A11067" s="294" t="s">
        <v>28625</v>
      </c>
      <c r="B11067" s="294"/>
      <c r="C11067" s="294"/>
      <c r="D11067" s="294"/>
      <c r="E11067" s="294"/>
      <c r="F11067" s="294"/>
    </row>
    <row r="11068">
      <c r="A11068" s="294" t="s">
        <v>28626</v>
      </c>
      <c r="B11068" s="294"/>
      <c r="C11068" s="294"/>
      <c r="D11068" s="294"/>
      <c r="E11068" s="294"/>
      <c r="F11068" s="294"/>
    </row>
    <row r="11069">
      <c r="A11069" s="294" t="s">
        <v>28627</v>
      </c>
      <c r="B11069" s="294"/>
      <c r="C11069" s="294"/>
      <c r="D11069" s="294"/>
      <c r="E11069" s="294"/>
      <c r="F11069" s="294"/>
    </row>
    <row r="11070">
      <c r="A11070" s="294" t="s">
        <v>28628</v>
      </c>
      <c r="B11070" s="294"/>
      <c r="C11070" s="294"/>
      <c r="D11070" s="294"/>
      <c r="E11070" s="294"/>
      <c r="F11070" s="294"/>
    </row>
    <row r="11071">
      <c r="A11071" s="294" t="s">
        <v>28629</v>
      </c>
      <c r="B11071" s="294"/>
      <c r="C11071" s="294"/>
      <c r="D11071" s="294"/>
      <c r="E11071" s="294"/>
      <c r="F11071" s="294"/>
    </row>
    <row r="11072">
      <c r="A11072" s="294" t="s">
        <v>28630</v>
      </c>
      <c r="B11072" s="294"/>
      <c r="C11072" s="294"/>
      <c r="D11072" s="294"/>
      <c r="E11072" s="294"/>
      <c r="F11072" s="294"/>
    </row>
    <row r="11073">
      <c r="A11073" s="294" t="s">
        <v>28631</v>
      </c>
      <c r="B11073" s="294"/>
      <c r="C11073" s="294"/>
      <c r="D11073" s="294"/>
      <c r="E11073" s="294"/>
      <c r="F11073" s="294"/>
    </row>
    <row r="11074">
      <c r="A11074" s="294" t="s">
        <v>28632</v>
      </c>
      <c r="B11074" s="294"/>
      <c r="C11074" s="294"/>
      <c r="D11074" s="294"/>
      <c r="E11074" s="294"/>
      <c r="F11074" s="294"/>
    </row>
    <row r="11075">
      <c r="A11075" s="294" t="s">
        <v>28633</v>
      </c>
      <c r="B11075" s="294"/>
      <c r="C11075" s="294"/>
      <c r="D11075" s="294"/>
      <c r="E11075" s="294"/>
      <c r="F11075" s="294"/>
    </row>
    <row r="11076">
      <c r="A11076" s="294" t="s">
        <v>28634</v>
      </c>
      <c r="B11076" s="294"/>
      <c r="C11076" s="294"/>
      <c r="D11076" s="294"/>
      <c r="E11076" s="294"/>
      <c r="F11076" s="294"/>
    </row>
    <row r="11077">
      <c r="A11077" s="294" t="s">
        <v>28635</v>
      </c>
      <c r="B11077" s="294"/>
      <c r="C11077" s="294"/>
      <c r="D11077" s="294"/>
      <c r="E11077" s="294"/>
      <c r="F11077" s="294"/>
    </row>
    <row r="11078">
      <c r="A11078" s="294" t="s">
        <v>28636</v>
      </c>
      <c r="B11078" s="294"/>
      <c r="C11078" s="294"/>
      <c r="D11078" s="294"/>
      <c r="E11078" s="294"/>
      <c r="F11078" s="294"/>
    </row>
    <row r="11079">
      <c r="A11079" s="294" t="s">
        <v>28637</v>
      </c>
      <c r="B11079" s="294"/>
      <c r="C11079" s="294"/>
      <c r="D11079" s="294"/>
      <c r="E11079" s="294"/>
      <c r="F11079" s="294"/>
    </row>
    <row r="11080">
      <c r="A11080" s="294" t="s">
        <v>28638</v>
      </c>
      <c r="B11080" s="294"/>
      <c r="C11080" s="294"/>
      <c r="D11080" s="294"/>
      <c r="E11080" s="294"/>
      <c r="F11080" s="294"/>
    </row>
    <row r="11081">
      <c r="A11081" s="294" t="s">
        <v>28639</v>
      </c>
      <c r="B11081" s="294"/>
      <c r="C11081" s="294"/>
      <c r="D11081" s="294"/>
      <c r="E11081" s="294"/>
      <c r="F11081" s="294"/>
    </row>
    <row r="11082">
      <c r="A11082" s="294" t="s">
        <v>21270</v>
      </c>
      <c r="B11082" s="294"/>
      <c r="C11082" s="294"/>
      <c r="D11082" s="294"/>
      <c r="E11082" s="294"/>
      <c r="F11082" s="294"/>
    </row>
    <row r="11083">
      <c r="A11083" s="294" t="s">
        <v>28640</v>
      </c>
      <c r="B11083" s="294"/>
      <c r="C11083" s="294"/>
      <c r="D11083" s="294"/>
      <c r="E11083" s="294"/>
      <c r="F11083" s="294"/>
    </row>
    <row r="11084">
      <c r="A11084" s="294"/>
      <c r="B11084" s="294"/>
      <c r="C11084" s="294"/>
      <c r="D11084" s="294"/>
      <c r="E11084" s="294"/>
      <c r="F11084" s="294"/>
    </row>
    <row r="11085">
      <c r="A11085" s="294"/>
      <c r="B11085" s="294"/>
      <c r="C11085" s="294"/>
      <c r="D11085" s="294"/>
      <c r="E11085" s="294"/>
      <c r="F11085" s="294"/>
    </row>
    <row r="11086">
      <c r="A11086" s="294" t="s">
        <v>22602</v>
      </c>
      <c r="B11086" s="294"/>
      <c r="C11086" s="294"/>
      <c r="D11086" s="294"/>
      <c r="E11086" s="294"/>
      <c r="F11086" s="294"/>
    </row>
    <row r="11087">
      <c r="A11087" s="294" t="s">
        <v>28641</v>
      </c>
      <c r="B11087" s="294"/>
      <c r="C11087" s="294"/>
      <c r="D11087" s="294"/>
      <c r="E11087" s="294"/>
      <c r="F11087" s="294"/>
    </row>
    <row r="11088">
      <c r="A11088" s="294"/>
      <c r="B11088" s="294"/>
      <c r="C11088" s="294"/>
      <c r="D11088" s="294"/>
      <c r="E11088" s="294"/>
      <c r="F11088" s="294"/>
    </row>
    <row r="11089">
      <c r="A11089" s="294" t="s">
        <v>28642</v>
      </c>
      <c r="B11089" s="294"/>
      <c r="C11089" s="294"/>
      <c r="D11089" s="294"/>
      <c r="E11089" s="294"/>
      <c r="F11089" s="294"/>
    </row>
    <row r="11090">
      <c r="A11090" s="294" t="s">
        <v>28643</v>
      </c>
      <c r="B11090" s="294"/>
      <c r="C11090" s="294"/>
      <c r="D11090" s="294"/>
      <c r="E11090" s="294"/>
      <c r="F11090" s="294"/>
    </row>
    <row r="11091">
      <c r="A11091" s="294" t="s">
        <v>28644</v>
      </c>
      <c r="B11091" s="294"/>
      <c r="C11091" s="294"/>
      <c r="D11091" s="294"/>
      <c r="E11091" s="294"/>
      <c r="F11091" s="294"/>
    </row>
    <row r="11092">
      <c r="A11092" s="294" t="s">
        <v>28645</v>
      </c>
      <c r="B11092" s="294"/>
      <c r="C11092" s="294"/>
      <c r="D11092" s="294"/>
      <c r="E11092" s="294"/>
      <c r="F11092" s="294"/>
    </row>
    <row r="11093">
      <c r="A11093" s="294" t="s">
        <v>28646</v>
      </c>
      <c r="B11093" s="294"/>
      <c r="C11093" s="294"/>
      <c r="D11093" s="294"/>
      <c r="E11093" s="294"/>
      <c r="F11093" s="294"/>
    </row>
    <row r="11094">
      <c r="A11094" s="294" t="s">
        <v>28647</v>
      </c>
      <c r="B11094" s="294"/>
      <c r="C11094" s="294"/>
      <c r="D11094" s="294"/>
      <c r="E11094" s="294"/>
      <c r="F11094" s="294"/>
    </row>
    <row r="11095">
      <c r="A11095" s="294" t="s">
        <v>28648</v>
      </c>
      <c r="B11095" s="294"/>
      <c r="C11095" s="294"/>
      <c r="D11095" s="294"/>
      <c r="E11095" s="294"/>
      <c r="F11095" s="294"/>
    </row>
    <row r="11096">
      <c r="A11096" s="294" t="s">
        <v>28649</v>
      </c>
      <c r="B11096" s="294"/>
      <c r="C11096" s="294"/>
      <c r="D11096" s="294"/>
      <c r="E11096" s="294"/>
      <c r="F11096" s="294"/>
    </row>
    <row r="11097">
      <c r="A11097" s="294" t="s">
        <v>28650</v>
      </c>
      <c r="B11097" s="294"/>
      <c r="C11097" s="294"/>
      <c r="D11097" s="294"/>
      <c r="E11097" s="294"/>
      <c r="F11097" s="294"/>
    </row>
    <row r="11098">
      <c r="A11098" s="294"/>
      <c r="B11098" s="294"/>
      <c r="C11098" s="294"/>
      <c r="D11098" s="294"/>
      <c r="E11098" s="294"/>
      <c r="F11098" s="294"/>
    </row>
    <row r="11099">
      <c r="A11099" s="294" t="s">
        <v>23148</v>
      </c>
      <c r="B11099" s="294"/>
      <c r="C11099" s="294"/>
      <c r="D11099" s="294"/>
      <c r="E11099" s="294"/>
      <c r="F11099" s="294"/>
    </row>
    <row r="11100">
      <c r="A11100" s="294" t="s">
        <v>28651</v>
      </c>
      <c r="B11100" s="294"/>
      <c r="C11100" s="294"/>
      <c r="D11100" s="294"/>
      <c r="E11100" s="294"/>
      <c r="F11100" s="294"/>
    </row>
    <row r="11101">
      <c r="A11101" s="294"/>
      <c r="B11101" s="294"/>
      <c r="C11101" s="294"/>
      <c r="D11101" s="294"/>
      <c r="E11101" s="294"/>
      <c r="F11101" s="294"/>
    </row>
    <row r="11102">
      <c r="A11102" s="294" t="s">
        <v>28652</v>
      </c>
      <c r="B11102" s="294"/>
      <c r="C11102" s="294"/>
      <c r="D11102" s="294"/>
      <c r="E11102" s="294"/>
      <c r="F11102" s="294"/>
    </row>
    <row r="11103">
      <c r="A11103" s="294" t="s">
        <v>28653</v>
      </c>
      <c r="B11103" s="294"/>
      <c r="C11103" s="294"/>
      <c r="D11103" s="294"/>
      <c r="E11103" s="294"/>
      <c r="F11103" s="294"/>
    </row>
    <row r="11104">
      <c r="A11104" s="294" t="s">
        <v>28654</v>
      </c>
      <c r="B11104" s="294"/>
      <c r="C11104" s="294"/>
      <c r="D11104" s="294"/>
      <c r="E11104" s="294"/>
      <c r="F11104" s="294"/>
    </row>
    <row r="11105">
      <c r="A11105" s="294" t="s">
        <v>28655</v>
      </c>
      <c r="B11105" s="294"/>
      <c r="C11105" s="294"/>
      <c r="D11105" s="294"/>
      <c r="E11105" s="294"/>
      <c r="F11105" s="294"/>
    </row>
    <row r="11106">
      <c r="A11106" s="294" t="s">
        <v>28656</v>
      </c>
      <c r="B11106" s="294"/>
      <c r="C11106" s="294"/>
      <c r="D11106" s="294"/>
      <c r="E11106" s="294"/>
      <c r="F11106" s="294"/>
    </row>
    <row r="11107">
      <c r="A11107" s="294"/>
      <c r="B11107" s="294"/>
      <c r="C11107" s="294"/>
      <c r="D11107" s="294"/>
      <c r="E11107" s="294"/>
      <c r="F11107" s="294"/>
    </row>
    <row r="11108">
      <c r="A11108" s="294" t="s">
        <v>21945</v>
      </c>
      <c r="B11108" s="294"/>
      <c r="C11108" s="294"/>
      <c r="D11108" s="294"/>
      <c r="E11108" s="294"/>
      <c r="F11108" s="294"/>
    </row>
    <row r="11109">
      <c r="A11109" s="294" t="s">
        <v>28657</v>
      </c>
      <c r="B11109" s="294"/>
      <c r="C11109" s="294"/>
      <c r="D11109" s="294"/>
      <c r="E11109" s="294"/>
      <c r="F11109" s="294"/>
    </row>
    <row r="11110">
      <c r="A11110" s="294"/>
      <c r="B11110" s="294"/>
      <c r="C11110" s="294"/>
      <c r="D11110" s="294"/>
      <c r="E11110" s="294"/>
      <c r="F11110" s="294"/>
    </row>
    <row r="11111">
      <c r="A11111" s="294" t="s">
        <v>28658</v>
      </c>
      <c r="B11111" s="294"/>
      <c r="C11111" s="294"/>
      <c r="D11111" s="294"/>
      <c r="E11111" s="294"/>
      <c r="F11111" s="294"/>
    </row>
    <row r="11112">
      <c r="A11112" s="294" t="s">
        <v>28659</v>
      </c>
      <c r="B11112" s="294"/>
      <c r="C11112" s="294"/>
      <c r="D11112" s="294"/>
      <c r="E11112" s="294"/>
      <c r="F11112" s="294"/>
    </row>
    <row r="11113">
      <c r="A11113" s="294" t="s">
        <v>28660</v>
      </c>
      <c r="B11113" s="294"/>
      <c r="C11113" s="294"/>
      <c r="D11113" s="294"/>
      <c r="E11113" s="294"/>
      <c r="F11113" s="294"/>
    </row>
    <row r="11114">
      <c r="A11114" s="294" t="s">
        <v>28661</v>
      </c>
      <c r="B11114" s="294"/>
      <c r="C11114" s="294"/>
      <c r="D11114" s="294"/>
      <c r="E11114" s="294"/>
      <c r="F11114" s="294"/>
    </row>
    <row r="11115">
      <c r="A11115" s="294" t="s">
        <v>28662</v>
      </c>
      <c r="B11115" s="294"/>
      <c r="C11115" s="294"/>
      <c r="D11115" s="294"/>
      <c r="E11115" s="294"/>
      <c r="F11115" s="294"/>
    </row>
    <row r="11116">
      <c r="A11116" s="294" t="s">
        <v>28663</v>
      </c>
      <c r="B11116" s="294"/>
      <c r="C11116" s="294"/>
      <c r="D11116" s="294"/>
      <c r="E11116" s="294"/>
      <c r="F11116" s="294"/>
    </row>
    <row r="11117">
      <c r="A11117" s="294"/>
      <c r="B11117" s="294"/>
      <c r="C11117" s="294"/>
      <c r="D11117" s="294"/>
      <c r="E11117" s="294"/>
      <c r="F11117" s="294"/>
    </row>
    <row r="11118">
      <c r="A11118" s="294" t="s">
        <v>21401</v>
      </c>
      <c r="B11118" s="294"/>
      <c r="C11118" s="294"/>
      <c r="D11118" s="294"/>
      <c r="E11118" s="294"/>
      <c r="F11118" s="294"/>
    </row>
    <row r="11119">
      <c r="A11119" s="294"/>
      <c r="B11119" s="294"/>
      <c r="C11119" s="294"/>
      <c r="D11119" s="294"/>
      <c r="E11119" s="294"/>
      <c r="F11119" s="294"/>
    </row>
    <row r="11120">
      <c r="A11120" s="294" t="s">
        <v>28664</v>
      </c>
      <c r="B11120" s="294"/>
      <c r="C11120" s="294"/>
      <c r="D11120" s="294"/>
      <c r="E11120" s="294"/>
      <c r="F11120" s="294"/>
    </row>
    <row r="11121">
      <c r="A11121" s="294" t="s">
        <v>21507</v>
      </c>
      <c r="B11121" s="294"/>
      <c r="C11121" s="294"/>
      <c r="D11121" s="294"/>
      <c r="E11121" s="294"/>
      <c r="F11121" s="294"/>
    </row>
    <row r="11122">
      <c r="A11122" s="294" t="s">
        <v>28665</v>
      </c>
      <c r="B11122" s="294"/>
      <c r="C11122" s="294"/>
      <c r="D11122" s="294"/>
      <c r="E11122" s="294"/>
      <c r="F11122" s="294"/>
    </row>
    <row r="11123">
      <c r="A11123" s="294" t="s">
        <v>28666</v>
      </c>
      <c r="B11123" s="294"/>
      <c r="C11123" s="294"/>
      <c r="D11123" s="294"/>
      <c r="E11123" s="294"/>
      <c r="F11123" s="294"/>
    </row>
    <row r="11124">
      <c r="A11124" s="294" t="s">
        <v>28667</v>
      </c>
      <c r="B11124" s="294"/>
      <c r="C11124" s="294"/>
      <c r="D11124" s="294"/>
      <c r="E11124" s="294"/>
      <c r="F11124" s="294"/>
    </row>
    <row r="11125">
      <c r="A11125" s="294"/>
      <c r="B11125" s="294"/>
      <c r="C11125" s="294"/>
      <c r="D11125" s="294"/>
      <c r="E11125" s="294"/>
      <c r="F11125" s="294"/>
    </row>
    <row r="11126">
      <c r="A11126" s="294" t="s">
        <v>21407</v>
      </c>
      <c r="B11126" s="294"/>
      <c r="C11126" s="294"/>
      <c r="D11126" s="294"/>
      <c r="E11126" s="294"/>
      <c r="F11126" s="294"/>
    </row>
    <row r="11127">
      <c r="A11127" s="294"/>
      <c r="B11127" s="294"/>
      <c r="C11127" s="294"/>
      <c r="D11127" s="294"/>
      <c r="E11127" s="294"/>
      <c r="F11127" s="294"/>
    </row>
    <row r="11128">
      <c r="A11128" s="294" t="s">
        <v>28668</v>
      </c>
      <c r="B11128" s="294"/>
      <c r="C11128" s="294"/>
      <c r="D11128" s="294"/>
      <c r="E11128" s="294"/>
      <c r="F11128" s="294"/>
    </row>
    <row r="11129">
      <c r="A11129" s="294" t="s">
        <v>28669</v>
      </c>
      <c r="B11129" s="294"/>
      <c r="C11129" s="294"/>
      <c r="D11129" s="294"/>
      <c r="E11129" s="294"/>
      <c r="F11129" s="294"/>
    </row>
    <row r="11130">
      <c r="A11130" s="294" t="s">
        <v>23835</v>
      </c>
      <c r="B11130" s="294"/>
      <c r="C11130" s="294"/>
      <c r="D11130" s="294"/>
      <c r="E11130" s="294"/>
      <c r="F11130" s="294"/>
    </row>
    <row r="11131">
      <c r="A11131" s="294" t="s">
        <v>28670</v>
      </c>
      <c r="B11131" s="294"/>
      <c r="C11131" s="294"/>
      <c r="D11131" s="294"/>
      <c r="E11131" s="294"/>
      <c r="F11131" s="294"/>
    </row>
    <row r="11132">
      <c r="A11132" s="294" t="s">
        <v>28671</v>
      </c>
      <c r="B11132" s="294"/>
      <c r="C11132" s="294"/>
      <c r="D11132" s="294"/>
      <c r="E11132" s="294"/>
      <c r="F11132" s="294"/>
    </row>
    <row r="11133">
      <c r="A11133" s="294" t="s">
        <v>28672</v>
      </c>
      <c r="B11133" s="294"/>
      <c r="C11133" s="294"/>
      <c r="D11133" s="294"/>
      <c r="E11133" s="294"/>
      <c r="F11133" s="294"/>
    </row>
    <row r="11134">
      <c r="A11134" s="294" t="s">
        <v>28673</v>
      </c>
      <c r="B11134" s="294"/>
      <c r="C11134" s="294"/>
      <c r="D11134" s="294"/>
      <c r="E11134" s="294"/>
      <c r="F11134" s="294"/>
    </row>
    <row r="11135">
      <c r="A11135" s="294"/>
      <c r="B11135" s="294"/>
      <c r="C11135" s="294"/>
      <c r="D11135" s="294"/>
      <c r="E11135" s="294"/>
      <c r="F11135" s="294"/>
    </row>
    <row r="11136">
      <c r="A11136" s="294" t="s">
        <v>21304</v>
      </c>
      <c r="B11136" s="294"/>
      <c r="C11136" s="294"/>
      <c r="D11136" s="294"/>
      <c r="E11136" s="294"/>
      <c r="F11136" s="294"/>
    </row>
    <row r="11137">
      <c r="A11137" s="294"/>
      <c r="B11137" s="294"/>
      <c r="C11137" s="294"/>
      <c r="D11137" s="294"/>
      <c r="E11137" s="294"/>
      <c r="F11137" s="294"/>
    </row>
    <row r="11138">
      <c r="A11138" s="294" t="s">
        <v>27297</v>
      </c>
      <c r="B11138" s="294"/>
      <c r="C11138" s="294"/>
      <c r="D11138" s="294"/>
      <c r="E11138" s="294"/>
      <c r="F11138" s="294"/>
    </row>
    <row r="11139">
      <c r="A11139" s="294" t="s">
        <v>28674</v>
      </c>
      <c r="B11139" s="294"/>
      <c r="C11139" s="294"/>
      <c r="D11139" s="294"/>
      <c r="E11139" s="294"/>
      <c r="F11139" s="294"/>
    </row>
    <row r="11140">
      <c r="A11140" s="294" t="s">
        <v>28675</v>
      </c>
      <c r="B11140" s="294"/>
      <c r="C11140" s="294"/>
      <c r="D11140" s="294"/>
      <c r="E11140" s="294"/>
      <c r="F11140" s="294"/>
    </row>
    <row r="11141">
      <c r="A11141" s="294" t="s">
        <v>28676</v>
      </c>
      <c r="B11141" s="294"/>
      <c r="C11141" s="294"/>
      <c r="D11141" s="294"/>
      <c r="E11141" s="294"/>
      <c r="F11141" s="294"/>
    </row>
    <row r="11142">
      <c r="A11142" s="294" t="s">
        <v>28677</v>
      </c>
      <c r="B11142" s="294"/>
      <c r="C11142" s="294"/>
      <c r="D11142" s="294"/>
      <c r="E11142" s="294"/>
      <c r="F11142" s="294"/>
    </row>
    <row r="11143">
      <c r="A11143" s="294" t="s">
        <v>28678</v>
      </c>
      <c r="B11143" s="294"/>
      <c r="C11143" s="294"/>
      <c r="D11143" s="294"/>
      <c r="E11143" s="294"/>
      <c r="F11143" s="294"/>
    </row>
    <row r="11144">
      <c r="A11144" s="294" t="s">
        <v>28679</v>
      </c>
      <c r="B11144" s="294"/>
      <c r="C11144" s="294"/>
      <c r="D11144" s="294"/>
      <c r="E11144" s="294"/>
      <c r="F11144" s="294"/>
    </row>
    <row r="11145">
      <c r="A11145" s="294" t="s">
        <v>28680</v>
      </c>
      <c r="B11145" s="294"/>
      <c r="C11145" s="294"/>
      <c r="D11145" s="294"/>
      <c r="E11145" s="294"/>
      <c r="F11145" s="294"/>
    </row>
    <row r="11146">
      <c r="A11146" s="294" t="s">
        <v>28681</v>
      </c>
      <c r="B11146" s="294"/>
      <c r="C11146" s="294"/>
      <c r="D11146" s="294"/>
      <c r="E11146" s="294"/>
      <c r="F11146" s="294"/>
    </row>
    <row r="11147">
      <c r="A11147" s="294" t="s">
        <v>28682</v>
      </c>
      <c r="B11147" s="294"/>
      <c r="C11147" s="294"/>
      <c r="D11147" s="294"/>
      <c r="E11147" s="294"/>
      <c r="F11147" s="294"/>
    </row>
    <row r="11148">
      <c r="A11148" s="294" t="s">
        <v>28683</v>
      </c>
      <c r="B11148" s="294"/>
      <c r="C11148" s="294"/>
      <c r="D11148" s="294"/>
      <c r="E11148" s="294"/>
      <c r="F11148" s="294"/>
    </row>
    <row r="11149">
      <c r="A11149" s="294"/>
      <c r="B11149" s="294"/>
      <c r="C11149" s="294"/>
      <c r="D11149" s="294"/>
      <c r="E11149" s="294"/>
      <c r="F11149" s="294"/>
    </row>
    <row r="11150">
      <c r="A11150" s="294" t="s">
        <v>28124</v>
      </c>
      <c r="B11150" s="294"/>
      <c r="C11150" s="294"/>
      <c r="D11150" s="294"/>
      <c r="E11150" s="294"/>
      <c r="F11150" s="294"/>
    </row>
    <row r="11151">
      <c r="A11151" s="294" t="s">
        <v>28639</v>
      </c>
      <c r="B11151" s="294"/>
      <c r="C11151" s="294"/>
      <c r="D11151" s="294"/>
      <c r="E11151" s="294"/>
      <c r="F11151" s="294"/>
    </row>
    <row r="11152">
      <c r="A11152" s="294" t="s">
        <v>21314</v>
      </c>
      <c r="B11152" s="294"/>
      <c r="C11152" s="294"/>
      <c r="D11152" s="294"/>
      <c r="E11152" s="294"/>
      <c r="F11152" s="294"/>
    </row>
    <row r="11153">
      <c r="A11153" s="294" t="s">
        <v>28640</v>
      </c>
      <c r="B11153" s="294"/>
      <c r="C11153" s="294"/>
      <c r="D11153" s="294"/>
      <c r="E11153" s="294"/>
      <c r="F11153" s="294"/>
    </row>
    <row r="11154">
      <c r="A11154" s="294"/>
      <c r="B11154" s="294"/>
      <c r="C11154" s="294"/>
      <c r="D11154" s="294"/>
      <c r="E11154" s="294"/>
      <c r="F11154" s="294"/>
    </row>
    <row r="11155">
      <c r="A11155" s="294" t="s">
        <v>23007</v>
      </c>
      <c r="B11155" s="294"/>
      <c r="C11155" s="294"/>
      <c r="D11155" s="294"/>
      <c r="E11155" s="294"/>
      <c r="F11155" s="294"/>
    </row>
    <row r="11156">
      <c r="A11156" s="294"/>
      <c r="B11156" s="294"/>
      <c r="C11156" s="294"/>
      <c r="D11156" s="294"/>
      <c r="E11156" s="294"/>
      <c r="F11156" s="294"/>
    </row>
    <row r="11157">
      <c r="A11157" s="294" t="s">
        <v>28684</v>
      </c>
      <c r="B11157" s="294"/>
      <c r="C11157" s="294"/>
      <c r="D11157" s="294"/>
      <c r="E11157" s="294"/>
      <c r="F11157" s="294"/>
    </row>
    <row r="11158">
      <c r="A11158" s="294" t="s">
        <v>28685</v>
      </c>
      <c r="B11158" s="294"/>
      <c r="C11158" s="294"/>
      <c r="D11158" s="294"/>
      <c r="E11158" s="294"/>
      <c r="F11158" s="294"/>
    </row>
    <row r="11159">
      <c r="A11159" s="294" t="s">
        <v>28686</v>
      </c>
      <c r="B11159" s="294"/>
      <c r="C11159" s="294"/>
      <c r="D11159" s="294"/>
      <c r="E11159" s="294"/>
      <c r="F11159" s="294"/>
    </row>
    <row r="11160">
      <c r="A11160" s="294" t="s">
        <v>28687</v>
      </c>
      <c r="B11160" s="294"/>
      <c r="C11160" s="294"/>
      <c r="D11160" s="294"/>
      <c r="E11160" s="294"/>
      <c r="F11160" s="294"/>
    </row>
    <row r="11161">
      <c r="A11161" s="294" t="s">
        <v>28688</v>
      </c>
      <c r="B11161" s="294"/>
      <c r="C11161" s="294"/>
      <c r="D11161" s="294"/>
      <c r="E11161" s="294"/>
      <c r="F11161" s="294"/>
    </row>
    <row r="11162">
      <c r="A11162" s="294" t="s">
        <v>28689</v>
      </c>
      <c r="B11162" s="294"/>
      <c r="C11162" s="294"/>
      <c r="D11162" s="294"/>
      <c r="E11162" s="294"/>
      <c r="F11162" s="294"/>
    </row>
    <row r="11163">
      <c r="A11163" s="294" t="s">
        <v>28690</v>
      </c>
      <c r="B11163" s="294"/>
      <c r="C11163" s="294"/>
      <c r="D11163" s="294"/>
      <c r="E11163" s="294"/>
      <c r="F11163" s="294"/>
    </row>
    <row r="11164">
      <c r="A11164" s="294" t="s">
        <v>28691</v>
      </c>
      <c r="B11164" s="294"/>
      <c r="C11164" s="294"/>
      <c r="D11164" s="294"/>
      <c r="E11164" s="294"/>
      <c r="F11164" s="294"/>
    </row>
    <row r="11165">
      <c r="A11165" s="294"/>
      <c r="B11165" s="294"/>
      <c r="C11165" s="294"/>
      <c r="D11165" s="294"/>
      <c r="E11165" s="294"/>
      <c r="F11165" s="294"/>
    </row>
    <row r="11166">
      <c r="A11166" s="294" t="s">
        <v>24373</v>
      </c>
      <c r="B11166" s="294"/>
      <c r="C11166" s="294"/>
      <c r="D11166" s="294"/>
      <c r="E11166" s="294"/>
      <c r="F11166" s="294"/>
    </row>
    <row r="11167">
      <c r="A11167" s="294" t="s">
        <v>23989</v>
      </c>
      <c r="B11167" s="294"/>
      <c r="C11167" s="294"/>
      <c r="D11167" s="294"/>
      <c r="E11167" s="294"/>
      <c r="F11167" s="294"/>
    </row>
    <row r="11168">
      <c r="A11168" s="294"/>
      <c r="B11168" s="294"/>
      <c r="C11168" s="294"/>
      <c r="D11168" s="294"/>
      <c r="E11168" s="294"/>
      <c r="F11168" s="294"/>
    </row>
    <row r="11169">
      <c r="A11169" s="294" t="s">
        <v>28692</v>
      </c>
      <c r="B11169" s="294"/>
      <c r="C11169" s="294"/>
      <c r="D11169" s="294"/>
      <c r="E11169" s="294"/>
      <c r="F11169" s="294"/>
    </row>
    <row r="11170">
      <c r="A11170" s="294" t="s">
        <v>28693</v>
      </c>
      <c r="B11170" s="294"/>
      <c r="C11170" s="294"/>
      <c r="D11170" s="294"/>
      <c r="E11170" s="294"/>
      <c r="F11170" s="294"/>
    </row>
    <row r="11171">
      <c r="A11171" s="294" t="s">
        <v>28694</v>
      </c>
      <c r="B11171" s="294"/>
      <c r="C11171" s="294"/>
      <c r="D11171" s="294"/>
      <c r="E11171" s="294"/>
      <c r="F11171" s="294"/>
    </row>
    <row r="11172">
      <c r="A11172" s="294" t="s">
        <v>28695</v>
      </c>
      <c r="B11172" s="294"/>
      <c r="C11172" s="294"/>
      <c r="D11172" s="294"/>
      <c r="E11172" s="294"/>
      <c r="F11172" s="294"/>
    </row>
    <row r="11173">
      <c r="A11173" s="294" t="s">
        <v>28696</v>
      </c>
      <c r="B11173" s="294"/>
      <c r="C11173" s="294"/>
      <c r="D11173" s="294"/>
      <c r="E11173" s="294"/>
      <c r="F11173" s="294"/>
    </row>
    <row r="11174">
      <c r="A11174" s="294"/>
      <c r="B11174" s="294"/>
      <c r="C11174" s="294"/>
      <c r="D11174" s="294"/>
      <c r="E11174" s="294"/>
      <c r="F11174" s="294"/>
    </row>
    <row r="11175">
      <c r="A11175" s="294" t="s">
        <v>28697</v>
      </c>
      <c r="B11175" s="294"/>
      <c r="C11175" s="294"/>
      <c r="D11175" s="294"/>
      <c r="E11175" s="294"/>
      <c r="F11175" s="294"/>
    </row>
    <row r="11176">
      <c r="A11176" s="294"/>
      <c r="B11176" s="294"/>
      <c r="C11176" s="294"/>
      <c r="D11176" s="294"/>
      <c r="E11176" s="294"/>
      <c r="F11176" s="294"/>
    </row>
    <row r="11177">
      <c r="A11177" s="294" t="s">
        <v>28698</v>
      </c>
      <c r="B11177" s="294"/>
      <c r="C11177" s="294"/>
      <c r="D11177" s="294"/>
      <c r="E11177" s="294"/>
      <c r="F11177" s="294"/>
    </row>
    <row r="11178">
      <c r="A11178" s="294" t="s">
        <v>28699</v>
      </c>
      <c r="B11178" s="294"/>
      <c r="C11178" s="294"/>
      <c r="D11178" s="294"/>
      <c r="E11178" s="294"/>
      <c r="F11178" s="294"/>
    </row>
    <row r="11179">
      <c r="A11179" s="294" t="s">
        <v>28700</v>
      </c>
      <c r="B11179" s="294"/>
      <c r="C11179" s="294"/>
      <c r="D11179" s="294"/>
      <c r="E11179" s="294"/>
      <c r="F11179" s="294"/>
    </row>
    <row r="11180">
      <c r="A11180" s="294" t="s">
        <v>28701</v>
      </c>
      <c r="B11180" s="294"/>
      <c r="C11180" s="294"/>
      <c r="D11180" s="294"/>
      <c r="E11180" s="294"/>
      <c r="F11180" s="294"/>
    </row>
    <row r="11181">
      <c r="A11181" s="294" t="s">
        <v>28702</v>
      </c>
      <c r="B11181" s="294"/>
      <c r="C11181" s="294"/>
      <c r="D11181" s="294"/>
      <c r="E11181" s="294"/>
      <c r="F11181" s="294"/>
    </row>
    <row r="11182">
      <c r="A11182" s="294" t="s">
        <v>28703</v>
      </c>
      <c r="B11182" s="294"/>
      <c r="C11182" s="294"/>
      <c r="D11182" s="294"/>
      <c r="E11182" s="294"/>
      <c r="F11182" s="294"/>
    </row>
    <row r="11183">
      <c r="A11183" s="294" t="s">
        <v>28704</v>
      </c>
      <c r="B11183" s="294"/>
      <c r="C11183" s="294"/>
      <c r="D11183" s="294"/>
      <c r="E11183" s="294"/>
      <c r="F11183" s="294"/>
    </row>
    <row r="11184">
      <c r="A11184" s="294" t="s">
        <v>28705</v>
      </c>
      <c r="B11184" s="294"/>
      <c r="C11184" s="294"/>
      <c r="D11184" s="294"/>
      <c r="E11184" s="294"/>
      <c r="F11184" s="294"/>
    </row>
    <row r="11185">
      <c r="A11185" s="294"/>
      <c r="B11185" s="294"/>
      <c r="C11185" s="294"/>
      <c r="D11185" s="294"/>
      <c r="E11185" s="294"/>
      <c r="F11185" s="294"/>
    </row>
    <row r="11186">
      <c r="A11186" s="294" t="s">
        <v>23321</v>
      </c>
      <c r="B11186" s="294"/>
      <c r="C11186" s="294"/>
      <c r="D11186" s="294"/>
      <c r="E11186" s="294"/>
      <c r="F11186" s="294"/>
    </row>
    <row r="11187">
      <c r="A11187" s="294" t="s">
        <v>25925</v>
      </c>
      <c r="B11187" s="294"/>
      <c r="C11187" s="294"/>
      <c r="D11187" s="294"/>
      <c r="E11187" s="294"/>
      <c r="F11187" s="294"/>
    </row>
    <row r="11188">
      <c r="A11188" s="294"/>
      <c r="B11188" s="294"/>
      <c r="C11188" s="294"/>
      <c r="D11188" s="294"/>
      <c r="E11188" s="294"/>
      <c r="F11188" s="294"/>
    </row>
    <row r="11189">
      <c r="A11189" s="294" t="s">
        <v>28706</v>
      </c>
      <c r="B11189" s="294"/>
      <c r="C11189" s="294"/>
      <c r="D11189" s="294"/>
      <c r="E11189" s="294"/>
      <c r="F11189" s="294"/>
    </row>
    <row r="11190">
      <c r="A11190" s="294" t="s">
        <v>28707</v>
      </c>
      <c r="B11190" s="294"/>
      <c r="C11190" s="294"/>
      <c r="D11190" s="294"/>
      <c r="E11190" s="294"/>
      <c r="F11190" s="294"/>
    </row>
    <row r="11191">
      <c r="A11191" s="294" t="s">
        <v>28708</v>
      </c>
      <c r="B11191" s="294"/>
      <c r="C11191" s="294"/>
      <c r="D11191" s="294"/>
      <c r="E11191" s="294"/>
      <c r="F11191" s="294"/>
    </row>
    <row r="11192">
      <c r="A11192" s="294" t="s">
        <v>28709</v>
      </c>
      <c r="B11192" s="294"/>
      <c r="C11192" s="294"/>
      <c r="D11192" s="294"/>
      <c r="E11192" s="294"/>
      <c r="F11192" s="294"/>
    </row>
    <row r="11193">
      <c r="A11193" s="294"/>
      <c r="B11193" s="294"/>
      <c r="C11193" s="294"/>
      <c r="D11193" s="294"/>
      <c r="E11193" s="294"/>
      <c r="F11193" s="294"/>
    </row>
    <row r="11194">
      <c r="A11194" s="294" t="s">
        <v>23771</v>
      </c>
      <c r="B11194" s="294"/>
      <c r="C11194" s="294"/>
      <c r="D11194" s="294"/>
      <c r="E11194" s="294"/>
      <c r="F11194" s="294"/>
    </row>
    <row r="11195">
      <c r="A11195" s="294" t="s">
        <v>28710</v>
      </c>
      <c r="B11195" s="294"/>
      <c r="C11195" s="294"/>
      <c r="D11195" s="294"/>
      <c r="E11195" s="294"/>
      <c r="F11195" s="294"/>
    </row>
    <row r="11196">
      <c r="A11196" s="294"/>
      <c r="B11196" s="294"/>
      <c r="C11196" s="294"/>
      <c r="D11196" s="294"/>
      <c r="E11196" s="294"/>
      <c r="F11196" s="294"/>
    </row>
    <row r="11197">
      <c r="A11197" s="294" t="s">
        <v>28711</v>
      </c>
      <c r="B11197" s="294"/>
      <c r="C11197" s="294"/>
      <c r="D11197" s="294"/>
      <c r="E11197" s="294"/>
      <c r="F11197" s="294"/>
    </row>
    <row r="11198">
      <c r="A11198" s="294" t="s">
        <v>28712</v>
      </c>
      <c r="B11198" s="294"/>
      <c r="C11198" s="294"/>
      <c r="D11198" s="294"/>
      <c r="E11198" s="294"/>
      <c r="F11198" s="294"/>
    </row>
    <row r="11199">
      <c r="A11199" s="294" t="s">
        <v>28713</v>
      </c>
      <c r="B11199" s="294"/>
      <c r="C11199" s="294"/>
      <c r="D11199" s="294"/>
      <c r="E11199" s="294"/>
      <c r="F11199" s="294"/>
    </row>
    <row r="11200">
      <c r="A11200" s="294" t="s">
        <v>28714</v>
      </c>
      <c r="B11200" s="294"/>
      <c r="C11200" s="294"/>
      <c r="D11200" s="294"/>
      <c r="E11200" s="294"/>
      <c r="F11200" s="294"/>
    </row>
    <row r="11201">
      <c r="A11201" s="294"/>
      <c r="B11201" s="294"/>
      <c r="C11201" s="294"/>
      <c r="D11201" s="294"/>
      <c r="E11201" s="294"/>
      <c r="F11201" s="294"/>
    </row>
    <row r="11202">
      <c r="A11202" s="294" t="s">
        <v>28715</v>
      </c>
      <c r="B11202" s="294"/>
      <c r="C11202" s="294"/>
      <c r="D11202" s="294"/>
      <c r="E11202" s="294"/>
      <c r="F11202" s="294"/>
    </row>
    <row r="11203">
      <c r="A11203" s="294"/>
      <c r="B11203" s="294"/>
      <c r="C11203" s="294"/>
      <c r="D11203" s="294"/>
      <c r="E11203" s="294"/>
      <c r="F11203" s="294"/>
    </row>
    <row r="11204">
      <c r="A11204" s="294" t="s">
        <v>28716</v>
      </c>
      <c r="B11204" s="294"/>
      <c r="C11204" s="294"/>
      <c r="D11204" s="294"/>
      <c r="E11204" s="294"/>
      <c r="F11204" s="294"/>
    </row>
    <row r="11205">
      <c r="A11205" s="294" t="s">
        <v>28717</v>
      </c>
      <c r="B11205" s="294"/>
      <c r="C11205" s="294"/>
      <c r="D11205" s="294"/>
      <c r="E11205" s="294"/>
      <c r="F11205" s="294"/>
    </row>
    <row r="11206">
      <c r="A11206" s="294" t="s">
        <v>28718</v>
      </c>
      <c r="B11206" s="294"/>
      <c r="C11206" s="294"/>
      <c r="D11206" s="294"/>
      <c r="E11206" s="294"/>
      <c r="F11206" s="294"/>
    </row>
    <row r="11207">
      <c r="A11207" s="294" t="s">
        <v>28719</v>
      </c>
      <c r="B11207" s="294"/>
      <c r="C11207" s="294"/>
      <c r="D11207" s="294"/>
      <c r="E11207" s="294"/>
      <c r="F11207" s="294"/>
    </row>
    <row r="11208">
      <c r="A11208" s="294" t="s">
        <v>28720</v>
      </c>
      <c r="B11208" s="294"/>
      <c r="C11208" s="294"/>
      <c r="D11208" s="294"/>
      <c r="E11208" s="294"/>
      <c r="F11208" s="294"/>
    </row>
    <row r="11209">
      <c r="A11209" s="294" t="s">
        <v>28721</v>
      </c>
      <c r="B11209" s="294"/>
      <c r="C11209" s="294"/>
      <c r="D11209" s="294"/>
      <c r="E11209" s="294"/>
      <c r="F11209" s="294"/>
    </row>
    <row r="11210">
      <c r="A11210" s="294"/>
      <c r="B11210" s="294"/>
      <c r="C11210" s="294"/>
      <c r="D11210" s="294"/>
      <c r="E11210" s="294"/>
      <c r="F11210" s="294"/>
    </row>
    <row r="11211">
      <c r="A11211" s="294" t="s">
        <v>28124</v>
      </c>
      <c r="B11211" s="294"/>
      <c r="C11211" s="294"/>
      <c r="D11211" s="294"/>
      <c r="E11211" s="294"/>
      <c r="F11211" s="294"/>
    </row>
    <row r="11212">
      <c r="A11212" s="294" t="s">
        <v>28722</v>
      </c>
      <c r="B11212" s="294"/>
      <c r="C11212" s="294"/>
      <c r="D11212" s="294"/>
      <c r="E11212" s="294"/>
      <c r="F11212" s="294"/>
    </row>
    <row r="11213">
      <c r="A11213" s="294" t="s">
        <v>21270</v>
      </c>
      <c r="B11213" s="294"/>
      <c r="C11213" s="294"/>
      <c r="D11213" s="294"/>
      <c r="E11213" s="294"/>
      <c r="F11213" s="294"/>
    </row>
    <row r="11214">
      <c r="A11214" s="294" t="s">
        <v>28723</v>
      </c>
      <c r="B11214" s="294"/>
      <c r="C11214" s="294"/>
      <c r="D11214" s="294"/>
      <c r="E11214" s="294"/>
      <c r="F11214" s="294"/>
    </row>
    <row r="11215">
      <c r="A11215" s="294"/>
      <c r="B11215" s="294"/>
      <c r="C11215" s="294"/>
      <c r="D11215" s="294"/>
      <c r="E11215" s="294"/>
      <c r="F11215" s="294"/>
    </row>
    <row r="11216">
      <c r="A11216" s="294"/>
      <c r="B11216" s="294"/>
      <c r="C11216" s="294"/>
      <c r="D11216" s="294"/>
      <c r="E11216" s="294"/>
      <c r="F11216" s="294"/>
    </row>
    <row r="11217">
      <c r="A11217" s="294" t="s">
        <v>22512</v>
      </c>
      <c r="B11217" s="294"/>
      <c r="C11217" s="294"/>
      <c r="D11217" s="294"/>
      <c r="E11217" s="294"/>
      <c r="F11217" s="294"/>
    </row>
    <row r="11218">
      <c r="A11218" s="294" t="s">
        <v>23928</v>
      </c>
      <c r="B11218" s="294"/>
      <c r="C11218" s="294"/>
      <c r="D11218" s="294"/>
      <c r="E11218" s="294"/>
      <c r="F11218" s="294"/>
    </row>
    <row r="11219">
      <c r="A11219" s="294"/>
      <c r="B11219" s="294"/>
      <c r="C11219" s="294"/>
      <c r="D11219" s="294"/>
      <c r="E11219" s="294"/>
      <c r="F11219" s="294"/>
    </row>
    <row r="11220">
      <c r="A11220" s="294" t="s">
        <v>28724</v>
      </c>
      <c r="B11220" s="294"/>
      <c r="C11220" s="294"/>
      <c r="D11220" s="294"/>
      <c r="E11220" s="294"/>
      <c r="F11220" s="294"/>
    </row>
    <row r="11221">
      <c r="A11221" s="294" t="s">
        <v>28725</v>
      </c>
      <c r="B11221" s="294"/>
      <c r="C11221" s="294"/>
      <c r="D11221" s="294"/>
      <c r="E11221" s="294"/>
      <c r="F11221" s="294"/>
    </row>
    <row r="11222">
      <c r="A11222" s="294" t="s">
        <v>28726</v>
      </c>
      <c r="B11222" s="294"/>
      <c r="C11222" s="294"/>
      <c r="D11222" s="294"/>
      <c r="E11222" s="294"/>
      <c r="F11222" s="294"/>
    </row>
    <row r="11223">
      <c r="A11223" s="294" t="s">
        <v>28727</v>
      </c>
      <c r="B11223" s="294"/>
      <c r="C11223" s="294"/>
      <c r="D11223" s="294"/>
      <c r="E11223" s="294"/>
      <c r="F11223" s="294"/>
    </row>
    <row r="11224">
      <c r="A11224" s="294" t="s">
        <v>28728</v>
      </c>
      <c r="B11224" s="294"/>
      <c r="C11224" s="294"/>
      <c r="D11224" s="294"/>
      <c r="E11224" s="294"/>
      <c r="F11224" s="294"/>
    </row>
    <row r="11225">
      <c r="A11225" s="294" t="s">
        <v>28729</v>
      </c>
      <c r="B11225" s="294"/>
      <c r="C11225" s="294"/>
      <c r="D11225" s="294"/>
      <c r="E11225" s="294"/>
      <c r="F11225" s="294"/>
    </row>
    <row r="11226">
      <c r="A11226" s="294" t="s">
        <v>28730</v>
      </c>
      <c r="B11226" s="294"/>
      <c r="C11226" s="294"/>
      <c r="D11226" s="294"/>
      <c r="E11226" s="294"/>
      <c r="F11226" s="294"/>
    </row>
    <row r="11227">
      <c r="A11227" s="294"/>
      <c r="B11227" s="294"/>
      <c r="C11227" s="294"/>
      <c r="D11227" s="294"/>
      <c r="E11227" s="294"/>
      <c r="F11227" s="294"/>
    </row>
    <row r="11228">
      <c r="A11228" s="294" t="s">
        <v>23703</v>
      </c>
      <c r="B11228" s="294"/>
      <c r="C11228" s="294"/>
      <c r="D11228" s="294"/>
      <c r="E11228" s="294"/>
      <c r="F11228" s="294"/>
    </row>
    <row r="11229">
      <c r="A11229" s="294" t="s">
        <v>28731</v>
      </c>
      <c r="B11229" s="294"/>
      <c r="C11229" s="294"/>
      <c r="D11229" s="294"/>
      <c r="E11229" s="294"/>
      <c r="F11229" s="294"/>
    </row>
    <row r="11230">
      <c r="A11230" s="294"/>
      <c r="B11230" s="294"/>
      <c r="C11230" s="294"/>
      <c r="D11230" s="294"/>
      <c r="E11230" s="294"/>
      <c r="F11230" s="294"/>
    </row>
    <row r="11231">
      <c r="A11231" s="294" t="s">
        <v>28732</v>
      </c>
      <c r="B11231" s="294"/>
      <c r="C11231" s="294"/>
      <c r="D11231" s="294"/>
      <c r="E11231" s="294"/>
      <c r="F11231" s="294"/>
    </row>
    <row r="11232">
      <c r="A11232" s="294" t="s">
        <v>28733</v>
      </c>
      <c r="B11232" s="294"/>
      <c r="C11232" s="294"/>
      <c r="D11232" s="294"/>
      <c r="E11232" s="294"/>
      <c r="F11232" s="294"/>
    </row>
    <row r="11233">
      <c r="A11233" s="294" t="s">
        <v>28734</v>
      </c>
      <c r="B11233" s="294"/>
      <c r="C11233" s="294"/>
      <c r="D11233" s="294"/>
      <c r="E11233" s="294"/>
      <c r="F11233" s="294"/>
    </row>
    <row r="11234">
      <c r="A11234" s="294" t="s">
        <v>28735</v>
      </c>
      <c r="B11234" s="294"/>
      <c r="C11234" s="294"/>
      <c r="D11234" s="294"/>
      <c r="E11234" s="294"/>
      <c r="F11234" s="294"/>
    </row>
    <row r="11235">
      <c r="A11235" s="294" t="s">
        <v>28736</v>
      </c>
      <c r="B11235" s="294"/>
      <c r="C11235" s="294"/>
      <c r="D11235" s="294"/>
      <c r="E11235" s="294"/>
      <c r="F11235" s="294"/>
    </row>
    <row r="11236">
      <c r="A11236" s="294"/>
      <c r="B11236" s="294"/>
      <c r="C11236" s="294"/>
      <c r="D11236" s="294"/>
      <c r="E11236" s="294"/>
      <c r="F11236" s="294"/>
    </row>
    <row r="11237">
      <c r="A11237" s="294" t="s">
        <v>21945</v>
      </c>
      <c r="B11237" s="294"/>
      <c r="C11237" s="294"/>
      <c r="D11237" s="294"/>
      <c r="E11237" s="294"/>
      <c r="F11237" s="294"/>
    </row>
    <row r="11238">
      <c r="A11238" s="294" t="s">
        <v>28737</v>
      </c>
      <c r="B11238" s="294"/>
      <c r="C11238" s="294"/>
      <c r="D11238" s="294"/>
      <c r="E11238" s="294"/>
      <c r="F11238" s="294"/>
    </row>
    <row r="11239">
      <c r="A11239" s="294"/>
      <c r="B11239" s="294"/>
      <c r="C11239" s="294"/>
      <c r="D11239" s="294"/>
      <c r="E11239" s="294"/>
      <c r="F11239" s="294"/>
    </row>
    <row r="11240">
      <c r="A11240" s="294" t="s">
        <v>28738</v>
      </c>
      <c r="B11240" s="294"/>
      <c r="C11240" s="294"/>
      <c r="D11240" s="294"/>
      <c r="E11240" s="294"/>
      <c r="F11240" s="294"/>
    </row>
    <row r="11241">
      <c r="A11241" s="294" t="s">
        <v>28739</v>
      </c>
      <c r="B11241" s="294"/>
      <c r="C11241" s="294"/>
      <c r="D11241" s="294"/>
      <c r="E11241" s="294"/>
      <c r="F11241" s="294"/>
    </row>
    <row r="11242">
      <c r="A11242" s="294" t="s">
        <v>28740</v>
      </c>
      <c r="B11242" s="294"/>
      <c r="C11242" s="294"/>
      <c r="D11242" s="294"/>
      <c r="E11242" s="294"/>
      <c r="F11242" s="294"/>
    </row>
    <row r="11243">
      <c r="A11243" s="294" t="s">
        <v>23366</v>
      </c>
      <c r="B11243" s="294"/>
      <c r="C11243" s="294"/>
      <c r="D11243" s="294"/>
      <c r="E11243" s="294"/>
      <c r="F11243" s="294"/>
    </row>
    <row r="11244">
      <c r="A11244" s="294" t="s">
        <v>28741</v>
      </c>
      <c r="B11244" s="294"/>
      <c r="C11244" s="294"/>
      <c r="D11244" s="294"/>
      <c r="E11244" s="294"/>
      <c r="F11244" s="294"/>
    </row>
    <row r="11245">
      <c r="A11245" s="294" t="s">
        <v>28742</v>
      </c>
      <c r="B11245" s="294"/>
      <c r="C11245" s="294"/>
      <c r="D11245" s="294"/>
      <c r="E11245" s="294"/>
      <c r="F11245" s="294"/>
    </row>
    <row r="11246">
      <c r="A11246" s="294" t="s">
        <v>28743</v>
      </c>
      <c r="B11246" s="294"/>
      <c r="C11246" s="294"/>
      <c r="D11246" s="294"/>
      <c r="E11246" s="294"/>
      <c r="F11246" s="294"/>
    </row>
    <row r="11247">
      <c r="A11247" s="294" t="s">
        <v>28744</v>
      </c>
      <c r="B11247" s="294"/>
      <c r="C11247" s="294"/>
      <c r="D11247" s="294"/>
      <c r="E11247" s="294"/>
      <c r="F11247" s="294"/>
    </row>
    <row r="11248">
      <c r="A11248" s="294" t="s">
        <v>28745</v>
      </c>
      <c r="B11248" s="294"/>
      <c r="C11248" s="294"/>
      <c r="D11248" s="294"/>
      <c r="E11248" s="294"/>
      <c r="F11248" s="294"/>
    </row>
    <row r="11249">
      <c r="A11249" s="294" t="s">
        <v>28746</v>
      </c>
      <c r="B11249" s="294"/>
      <c r="C11249" s="294"/>
      <c r="D11249" s="294"/>
      <c r="E11249" s="294"/>
      <c r="F11249" s="294"/>
    </row>
    <row r="11250">
      <c r="A11250" s="294"/>
      <c r="B11250" s="294"/>
      <c r="C11250" s="294"/>
      <c r="D11250" s="294"/>
      <c r="E11250" s="294"/>
      <c r="F11250" s="294"/>
    </row>
    <row r="11251">
      <c r="A11251" s="294" t="s">
        <v>21401</v>
      </c>
      <c r="B11251" s="294"/>
      <c r="C11251" s="294"/>
      <c r="D11251" s="294"/>
      <c r="E11251" s="294"/>
      <c r="F11251" s="294"/>
    </row>
    <row r="11252">
      <c r="A11252" s="294"/>
      <c r="B11252" s="294"/>
      <c r="C11252" s="294"/>
      <c r="D11252" s="294"/>
      <c r="E11252" s="294"/>
      <c r="F11252" s="294"/>
    </row>
    <row r="11253">
      <c r="A11253" s="294" t="s">
        <v>28747</v>
      </c>
      <c r="B11253" s="294"/>
      <c r="C11253" s="294"/>
      <c r="D11253" s="294"/>
      <c r="E11253" s="294"/>
      <c r="F11253" s="294"/>
    </row>
    <row r="11254">
      <c r="A11254" s="294" t="s">
        <v>28748</v>
      </c>
      <c r="B11254" s="294"/>
      <c r="C11254" s="294"/>
      <c r="D11254" s="294"/>
      <c r="E11254" s="294"/>
      <c r="F11254" s="294"/>
    </row>
    <row r="11255">
      <c r="A11255" s="294" t="s">
        <v>28749</v>
      </c>
      <c r="B11255" s="294"/>
      <c r="C11255" s="294"/>
      <c r="D11255" s="294"/>
      <c r="E11255" s="294"/>
      <c r="F11255" s="294"/>
    </row>
    <row r="11256">
      <c r="A11256" s="294" t="s">
        <v>28750</v>
      </c>
      <c r="B11256" s="294"/>
      <c r="C11256" s="294"/>
      <c r="D11256" s="294"/>
      <c r="E11256" s="294"/>
      <c r="F11256" s="294"/>
    </row>
    <row r="11257">
      <c r="A11257" s="294" t="s">
        <v>28751</v>
      </c>
      <c r="B11257" s="294"/>
      <c r="C11257" s="294"/>
      <c r="D11257" s="294"/>
      <c r="E11257" s="294"/>
      <c r="F11257" s="294"/>
    </row>
    <row r="11258">
      <c r="A11258" s="294" t="s">
        <v>28752</v>
      </c>
      <c r="B11258" s="294"/>
      <c r="C11258" s="294"/>
      <c r="D11258" s="294"/>
      <c r="E11258" s="294"/>
      <c r="F11258" s="294"/>
    </row>
    <row r="11259">
      <c r="A11259" s="294" t="s">
        <v>28753</v>
      </c>
      <c r="B11259" s="294"/>
      <c r="C11259" s="294"/>
      <c r="D11259" s="294"/>
      <c r="E11259" s="294"/>
      <c r="F11259" s="294"/>
    </row>
    <row r="11260">
      <c r="A11260" s="294"/>
      <c r="B11260" s="294"/>
      <c r="C11260" s="294"/>
      <c r="D11260" s="294"/>
      <c r="E11260" s="294"/>
      <c r="F11260" s="294"/>
    </row>
    <row r="11261">
      <c r="A11261" s="294" t="s">
        <v>28754</v>
      </c>
      <c r="B11261" s="294"/>
      <c r="C11261" s="294"/>
      <c r="D11261" s="294"/>
      <c r="E11261" s="294"/>
      <c r="F11261" s="294"/>
    </row>
    <row r="11262">
      <c r="A11262" s="294"/>
      <c r="B11262" s="294"/>
      <c r="C11262" s="294"/>
      <c r="D11262" s="294"/>
      <c r="E11262" s="294"/>
      <c r="F11262" s="294"/>
    </row>
    <row r="11263">
      <c r="A11263" s="294" t="s">
        <v>28755</v>
      </c>
      <c r="B11263" s="294"/>
      <c r="C11263" s="294"/>
      <c r="D11263" s="294"/>
      <c r="E11263" s="294"/>
      <c r="F11263" s="294"/>
    </row>
    <row r="11264">
      <c r="A11264" s="294" t="s">
        <v>28756</v>
      </c>
      <c r="B11264" s="294"/>
      <c r="C11264" s="294"/>
      <c r="D11264" s="294"/>
      <c r="E11264" s="294"/>
      <c r="F11264" s="294"/>
    </row>
    <row r="11265">
      <c r="A11265" s="294" t="s">
        <v>28757</v>
      </c>
      <c r="B11265" s="294"/>
      <c r="C11265" s="294"/>
      <c r="D11265" s="294"/>
      <c r="E11265" s="294"/>
      <c r="F11265" s="294"/>
    </row>
    <row r="11266">
      <c r="A11266" s="294" t="s">
        <v>28758</v>
      </c>
      <c r="B11266" s="294"/>
      <c r="C11266" s="294"/>
      <c r="D11266" s="294"/>
      <c r="E11266" s="294"/>
      <c r="F11266" s="294"/>
    </row>
    <row r="11267">
      <c r="A11267" s="294" t="s">
        <v>28759</v>
      </c>
      <c r="B11267" s="294"/>
      <c r="C11267" s="294"/>
      <c r="D11267" s="294"/>
      <c r="E11267" s="294"/>
      <c r="F11267" s="294"/>
    </row>
    <row r="11268">
      <c r="A11268" s="294" t="s">
        <v>28760</v>
      </c>
      <c r="B11268" s="294"/>
      <c r="C11268" s="294"/>
      <c r="D11268" s="294"/>
      <c r="E11268" s="294"/>
      <c r="F11268" s="294"/>
    </row>
    <row r="11269">
      <c r="A11269" s="294" t="s">
        <v>28761</v>
      </c>
      <c r="B11269" s="294"/>
      <c r="C11269" s="294"/>
      <c r="D11269" s="294"/>
      <c r="E11269" s="294"/>
      <c r="F11269" s="294"/>
    </row>
    <row r="11270">
      <c r="A11270" s="294" t="s">
        <v>28762</v>
      </c>
      <c r="B11270" s="294"/>
      <c r="C11270" s="294"/>
      <c r="D11270" s="294"/>
      <c r="E11270" s="294"/>
      <c r="F11270" s="294"/>
    </row>
    <row r="11271">
      <c r="A11271" s="294" t="s">
        <v>28763</v>
      </c>
      <c r="B11271" s="294"/>
      <c r="C11271" s="294"/>
      <c r="D11271" s="294"/>
      <c r="E11271" s="294"/>
      <c r="F11271" s="294"/>
    </row>
    <row r="11272">
      <c r="A11272" s="294" t="s">
        <v>28764</v>
      </c>
      <c r="B11272" s="294"/>
      <c r="C11272" s="294"/>
      <c r="D11272" s="294"/>
      <c r="E11272" s="294"/>
      <c r="F11272" s="294"/>
    </row>
    <row r="11273">
      <c r="A11273" s="294" t="s">
        <v>28765</v>
      </c>
      <c r="B11273" s="294"/>
      <c r="C11273" s="294"/>
      <c r="D11273" s="294"/>
      <c r="E11273" s="294"/>
      <c r="F11273" s="294"/>
    </row>
    <row r="11274">
      <c r="A11274" s="294" t="s">
        <v>28766</v>
      </c>
      <c r="B11274" s="294"/>
      <c r="C11274" s="294"/>
      <c r="D11274" s="294"/>
      <c r="E11274" s="294"/>
      <c r="F11274" s="294"/>
    </row>
    <row r="11275">
      <c r="A11275" s="294" t="s">
        <v>28767</v>
      </c>
      <c r="B11275" s="294"/>
      <c r="C11275" s="294"/>
      <c r="D11275" s="294"/>
      <c r="E11275" s="294"/>
      <c r="F11275" s="294"/>
    </row>
    <row r="11276">
      <c r="A11276" s="294"/>
      <c r="B11276" s="294"/>
      <c r="C11276" s="294"/>
      <c r="D11276" s="294"/>
      <c r="E11276" s="294"/>
      <c r="F11276" s="294"/>
    </row>
    <row r="11277">
      <c r="A11277" s="294" t="s">
        <v>21990</v>
      </c>
      <c r="B11277" s="294"/>
      <c r="C11277" s="294"/>
      <c r="D11277" s="294"/>
      <c r="E11277" s="294"/>
      <c r="F11277" s="294"/>
    </row>
    <row r="11278">
      <c r="A11278" s="294"/>
      <c r="B11278" s="294"/>
      <c r="C11278" s="294"/>
      <c r="D11278" s="294"/>
      <c r="E11278" s="294"/>
      <c r="F11278" s="294"/>
    </row>
    <row r="11279">
      <c r="A11279" s="294" t="s">
        <v>27822</v>
      </c>
      <c r="B11279" s="294"/>
      <c r="C11279" s="294"/>
      <c r="D11279" s="294"/>
      <c r="E11279" s="294"/>
      <c r="F11279" s="294"/>
    </row>
    <row r="11280">
      <c r="A11280" s="294" t="s">
        <v>28768</v>
      </c>
      <c r="B11280" s="294"/>
      <c r="C11280" s="294"/>
      <c r="D11280" s="294"/>
      <c r="E11280" s="294"/>
      <c r="F11280" s="294"/>
    </row>
    <row r="11281">
      <c r="A11281" s="294" t="s">
        <v>28769</v>
      </c>
      <c r="B11281" s="294"/>
      <c r="C11281" s="294"/>
      <c r="D11281" s="294"/>
      <c r="E11281" s="294"/>
      <c r="F11281" s="294"/>
    </row>
    <row r="11282">
      <c r="A11282" s="294" t="s">
        <v>28770</v>
      </c>
      <c r="B11282" s="294"/>
      <c r="C11282" s="294"/>
      <c r="D11282" s="294"/>
      <c r="E11282" s="294"/>
      <c r="F11282" s="294"/>
    </row>
    <row r="11283">
      <c r="A11283" s="294" t="s">
        <v>28771</v>
      </c>
      <c r="B11283" s="294"/>
      <c r="C11283" s="294"/>
      <c r="D11283" s="294"/>
      <c r="E11283" s="294"/>
      <c r="F11283" s="294"/>
    </row>
    <row r="11284">
      <c r="A11284" s="294" t="s">
        <v>28772</v>
      </c>
      <c r="B11284" s="294"/>
      <c r="C11284" s="294"/>
      <c r="D11284" s="294"/>
      <c r="E11284" s="294"/>
      <c r="F11284" s="294"/>
    </row>
    <row r="11285">
      <c r="A11285" s="294" t="s">
        <v>28773</v>
      </c>
      <c r="B11285" s="294"/>
      <c r="C11285" s="294"/>
      <c r="D11285" s="294"/>
      <c r="E11285" s="294"/>
      <c r="F11285" s="294"/>
    </row>
    <row r="11286">
      <c r="A11286" s="294" t="s">
        <v>28774</v>
      </c>
      <c r="B11286" s="294"/>
      <c r="C11286" s="294"/>
      <c r="D11286" s="294"/>
      <c r="E11286" s="294"/>
      <c r="F11286" s="294"/>
    </row>
    <row r="11287">
      <c r="A11287" s="294" t="s">
        <v>28775</v>
      </c>
      <c r="B11287" s="294"/>
      <c r="C11287" s="294"/>
      <c r="D11287" s="294"/>
      <c r="E11287" s="294"/>
      <c r="F11287" s="294"/>
    </row>
    <row r="11288">
      <c r="A11288" s="294" t="s">
        <v>24562</v>
      </c>
      <c r="B11288" s="294"/>
      <c r="C11288" s="294"/>
      <c r="D11288" s="294"/>
      <c r="E11288" s="294"/>
      <c r="F11288" s="294"/>
    </row>
    <row r="11289">
      <c r="A11289" s="294" t="s">
        <v>28776</v>
      </c>
      <c r="B11289" s="294"/>
      <c r="C11289" s="294"/>
      <c r="D11289" s="294"/>
      <c r="E11289" s="294"/>
      <c r="F11289" s="294"/>
    </row>
    <row r="11290">
      <c r="A11290" s="294" t="s">
        <v>28777</v>
      </c>
      <c r="B11290" s="294"/>
      <c r="C11290" s="294"/>
      <c r="D11290" s="294"/>
      <c r="E11290" s="294"/>
      <c r="F11290" s="294"/>
    </row>
    <row r="11291">
      <c r="A11291" s="294"/>
      <c r="B11291" s="294"/>
      <c r="C11291" s="294"/>
      <c r="D11291" s="294"/>
      <c r="E11291" s="294"/>
      <c r="F11291" s="294"/>
    </row>
    <row r="11292">
      <c r="A11292" s="294" t="s">
        <v>28124</v>
      </c>
      <c r="B11292" s="294"/>
      <c r="C11292" s="294"/>
      <c r="D11292" s="294"/>
      <c r="E11292" s="294"/>
      <c r="F11292" s="294"/>
    </row>
    <row r="11293">
      <c r="A11293" s="294" t="s">
        <v>28722</v>
      </c>
      <c r="B11293" s="294"/>
      <c r="C11293" s="294"/>
      <c r="D11293" s="294"/>
      <c r="E11293" s="294"/>
      <c r="F11293" s="294"/>
    </row>
    <row r="11294">
      <c r="A11294" s="294" t="s">
        <v>21314</v>
      </c>
      <c r="B11294" s="294"/>
      <c r="C11294" s="294"/>
      <c r="D11294" s="294"/>
      <c r="E11294" s="294"/>
      <c r="F11294" s="294"/>
    </row>
    <row r="11295">
      <c r="A11295" s="294" t="s">
        <v>28723</v>
      </c>
      <c r="B11295" s="294"/>
      <c r="C11295" s="294"/>
      <c r="D11295" s="294"/>
      <c r="E11295" s="294"/>
      <c r="F11295" s="294"/>
    </row>
    <row r="11296">
      <c r="A11296" s="294"/>
      <c r="B11296" s="294"/>
      <c r="C11296" s="294"/>
      <c r="D11296" s="294"/>
      <c r="E11296" s="294"/>
      <c r="F11296" s="294"/>
    </row>
    <row r="11297">
      <c r="A11297" s="294" t="s">
        <v>21315</v>
      </c>
      <c r="B11297" s="294"/>
      <c r="C11297" s="294"/>
      <c r="D11297" s="294"/>
      <c r="E11297" s="294"/>
      <c r="F11297" s="294"/>
    </row>
    <row r="11298">
      <c r="A11298" s="294"/>
      <c r="B11298" s="294"/>
      <c r="C11298" s="294"/>
      <c r="D11298" s="294"/>
      <c r="E11298" s="294"/>
      <c r="F11298" s="294"/>
    </row>
    <row r="11299">
      <c r="A11299" s="294" t="s">
        <v>28778</v>
      </c>
      <c r="B11299" s="294"/>
      <c r="C11299" s="294"/>
      <c r="D11299" s="294"/>
      <c r="E11299" s="294"/>
      <c r="F11299" s="294"/>
    </row>
    <row r="11300">
      <c r="A11300" s="294" t="s">
        <v>28779</v>
      </c>
      <c r="B11300" s="294"/>
      <c r="C11300" s="294"/>
      <c r="D11300" s="294"/>
      <c r="E11300" s="294"/>
      <c r="F11300" s="294"/>
    </row>
    <row r="11301">
      <c r="A11301" s="294" t="s">
        <v>28780</v>
      </c>
      <c r="B11301" s="294"/>
      <c r="C11301" s="294"/>
      <c r="D11301" s="294"/>
      <c r="E11301" s="294"/>
      <c r="F11301" s="294"/>
    </row>
    <row r="11302">
      <c r="A11302" s="294" t="s">
        <v>28781</v>
      </c>
      <c r="B11302" s="294"/>
      <c r="C11302" s="294"/>
      <c r="D11302" s="294"/>
      <c r="E11302" s="294"/>
      <c r="F11302" s="294"/>
    </row>
    <row r="11303">
      <c r="A11303" s="294" t="s">
        <v>28782</v>
      </c>
      <c r="B11303" s="294"/>
      <c r="C11303" s="294"/>
      <c r="D11303" s="294"/>
      <c r="E11303" s="294"/>
      <c r="F11303" s="294"/>
    </row>
    <row r="11304">
      <c r="A11304" s="294" t="s">
        <v>28783</v>
      </c>
      <c r="B11304" s="294"/>
      <c r="C11304" s="294"/>
      <c r="D11304" s="294"/>
      <c r="E11304" s="294"/>
      <c r="F11304" s="294"/>
    </row>
    <row r="11305">
      <c r="A11305" s="294" t="s">
        <v>28784</v>
      </c>
      <c r="B11305" s="294"/>
      <c r="C11305" s="294"/>
      <c r="D11305" s="294"/>
      <c r="E11305" s="294"/>
      <c r="F11305" s="294"/>
    </row>
    <row r="11306">
      <c r="A11306" s="294"/>
      <c r="B11306" s="294"/>
      <c r="C11306" s="294"/>
      <c r="D11306" s="294"/>
      <c r="E11306" s="294"/>
      <c r="F11306" s="294"/>
    </row>
    <row r="11307">
      <c r="A11307" s="294" t="s">
        <v>22564</v>
      </c>
      <c r="B11307" s="294"/>
      <c r="C11307" s="294"/>
      <c r="D11307" s="294"/>
      <c r="E11307" s="294"/>
      <c r="F11307" s="294"/>
    </row>
    <row r="11308">
      <c r="A11308" s="294" t="s">
        <v>23989</v>
      </c>
      <c r="B11308" s="294"/>
      <c r="C11308" s="294"/>
      <c r="D11308" s="294"/>
      <c r="E11308" s="294"/>
      <c r="F11308" s="294"/>
    </row>
    <row r="11309">
      <c r="A11309" s="294"/>
      <c r="B11309" s="294"/>
      <c r="C11309" s="294"/>
      <c r="D11309" s="294"/>
      <c r="E11309" s="294"/>
      <c r="F11309" s="294"/>
    </row>
    <row r="11310">
      <c r="A11310" s="294" t="s">
        <v>28785</v>
      </c>
      <c r="B11310" s="294"/>
      <c r="C11310" s="294"/>
      <c r="D11310" s="294"/>
      <c r="E11310" s="294"/>
      <c r="F11310" s="294"/>
    </row>
    <row r="11311">
      <c r="A11311" s="294" t="s">
        <v>28786</v>
      </c>
      <c r="B11311" s="294"/>
      <c r="C11311" s="294"/>
      <c r="D11311" s="294"/>
      <c r="E11311" s="294"/>
      <c r="F11311" s="294"/>
    </row>
    <row r="11312">
      <c r="A11312" s="294" t="s">
        <v>28787</v>
      </c>
      <c r="B11312" s="294"/>
      <c r="C11312" s="294"/>
      <c r="D11312" s="294"/>
      <c r="E11312" s="294"/>
      <c r="F11312" s="294"/>
    </row>
    <row r="11313">
      <c r="A11313" s="294" t="s">
        <v>28788</v>
      </c>
      <c r="B11313" s="294"/>
      <c r="C11313" s="294"/>
      <c r="D11313" s="294"/>
      <c r="E11313" s="294"/>
      <c r="F11313" s="294"/>
    </row>
    <row r="11314">
      <c r="A11314" s="294" t="s">
        <v>28789</v>
      </c>
      <c r="B11314" s="294"/>
      <c r="C11314" s="294"/>
      <c r="D11314" s="294"/>
      <c r="E11314" s="294"/>
      <c r="F11314" s="294"/>
    </row>
    <row r="11315">
      <c r="A11315" s="294" t="s">
        <v>28790</v>
      </c>
      <c r="B11315" s="294"/>
      <c r="C11315" s="294"/>
      <c r="D11315" s="294"/>
      <c r="E11315" s="294"/>
      <c r="F11315" s="294"/>
    </row>
    <row r="11316">
      <c r="A11316" s="294"/>
      <c r="B11316" s="294"/>
      <c r="C11316" s="294"/>
      <c r="D11316" s="294"/>
      <c r="E11316" s="294"/>
      <c r="F11316" s="294"/>
    </row>
    <row r="11317">
      <c r="A11317" s="294" t="s">
        <v>28791</v>
      </c>
      <c r="B11317" s="294"/>
      <c r="C11317" s="294"/>
      <c r="D11317" s="294"/>
      <c r="E11317" s="294"/>
      <c r="F11317" s="294"/>
    </row>
    <row r="11318">
      <c r="A11318" s="294"/>
      <c r="B11318" s="294"/>
      <c r="C11318" s="294"/>
      <c r="D11318" s="294"/>
      <c r="E11318" s="294"/>
      <c r="F11318" s="294"/>
    </row>
    <row r="11319">
      <c r="A11319" s="294" t="s">
        <v>28792</v>
      </c>
      <c r="B11319" s="294"/>
      <c r="C11319" s="294"/>
      <c r="D11319" s="294"/>
      <c r="E11319" s="294"/>
      <c r="F11319" s="294"/>
    </row>
    <row r="11320">
      <c r="A11320" s="294" t="s">
        <v>28793</v>
      </c>
      <c r="B11320" s="294"/>
      <c r="C11320" s="294"/>
      <c r="D11320" s="294"/>
      <c r="E11320" s="294"/>
      <c r="F11320" s="294"/>
    </row>
    <row r="11321">
      <c r="A11321" s="294" t="s">
        <v>28794</v>
      </c>
      <c r="B11321" s="294"/>
      <c r="C11321" s="294"/>
      <c r="D11321" s="294"/>
      <c r="E11321" s="294"/>
      <c r="F11321" s="294"/>
    </row>
    <row r="11322">
      <c r="A11322" s="294" t="s">
        <v>28795</v>
      </c>
      <c r="B11322" s="294"/>
      <c r="C11322" s="294"/>
      <c r="D11322" s="294"/>
      <c r="E11322" s="294"/>
      <c r="F11322" s="294"/>
    </row>
    <row r="11323">
      <c r="A11323" s="294" t="s">
        <v>28796</v>
      </c>
      <c r="B11323" s="294"/>
      <c r="C11323" s="294"/>
      <c r="D11323" s="294"/>
      <c r="E11323" s="294"/>
      <c r="F11323" s="294"/>
    </row>
    <row r="11324">
      <c r="A11324" s="294" t="s">
        <v>28797</v>
      </c>
      <c r="B11324" s="294"/>
      <c r="C11324" s="294"/>
      <c r="D11324" s="294"/>
      <c r="E11324" s="294"/>
      <c r="F11324" s="294"/>
    </row>
    <row r="11325">
      <c r="A11325" s="294"/>
      <c r="B11325" s="294"/>
      <c r="C11325" s="294"/>
      <c r="D11325" s="294"/>
      <c r="E11325" s="294"/>
      <c r="F11325" s="294"/>
    </row>
    <row r="11326">
      <c r="A11326" s="294" t="s">
        <v>25653</v>
      </c>
      <c r="B11326" s="294"/>
      <c r="C11326" s="294"/>
      <c r="D11326" s="294"/>
      <c r="E11326" s="294"/>
      <c r="F11326" s="294"/>
    </row>
    <row r="11327">
      <c r="A11327" s="294" t="s">
        <v>24098</v>
      </c>
      <c r="B11327" s="294"/>
      <c r="C11327" s="294"/>
      <c r="D11327" s="294"/>
      <c r="E11327" s="294"/>
      <c r="F11327" s="294"/>
    </row>
    <row r="11328">
      <c r="A11328" s="294"/>
      <c r="B11328" s="294"/>
      <c r="C11328" s="294"/>
      <c r="D11328" s="294"/>
      <c r="E11328" s="294"/>
      <c r="F11328" s="294"/>
    </row>
    <row r="11329">
      <c r="A11329" s="294" t="s">
        <v>28798</v>
      </c>
      <c r="B11329" s="294"/>
      <c r="C11329" s="294"/>
      <c r="D11329" s="294"/>
      <c r="E11329" s="294"/>
      <c r="F11329" s="294"/>
    </row>
    <row r="11330">
      <c r="A11330" s="294" t="s">
        <v>28799</v>
      </c>
      <c r="B11330" s="294"/>
      <c r="C11330" s="294"/>
      <c r="D11330" s="294"/>
      <c r="E11330" s="294"/>
      <c r="F11330" s="294"/>
    </row>
    <row r="11331">
      <c r="A11331" s="294" t="s">
        <v>28800</v>
      </c>
      <c r="B11331" s="294"/>
      <c r="C11331" s="294"/>
      <c r="D11331" s="294"/>
      <c r="E11331" s="294"/>
      <c r="F11331" s="294"/>
    </row>
    <row r="11332">
      <c r="A11332" s="294" t="s">
        <v>28801</v>
      </c>
      <c r="B11332" s="294"/>
      <c r="C11332" s="294"/>
      <c r="D11332" s="294"/>
      <c r="E11332" s="294"/>
      <c r="F11332" s="294"/>
    </row>
    <row r="11333">
      <c r="A11333" s="294"/>
      <c r="B11333" s="294"/>
      <c r="C11333" s="294"/>
      <c r="D11333" s="294"/>
      <c r="E11333" s="294"/>
      <c r="F11333" s="294"/>
    </row>
    <row r="11334">
      <c r="A11334" s="294" t="s">
        <v>23201</v>
      </c>
      <c r="B11334" s="294"/>
      <c r="C11334" s="294"/>
      <c r="D11334" s="294"/>
      <c r="E11334" s="294"/>
      <c r="F11334" s="294"/>
    </row>
    <row r="11335">
      <c r="A11335" s="294" t="s">
        <v>24104</v>
      </c>
      <c r="B11335" s="294"/>
      <c r="C11335" s="294"/>
      <c r="D11335" s="294"/>
      <c r="E11335" s="294"/>
      <c r="F11335" s="294"/>
    </row>
    <row r="11336">
      <c r="A11336" s="294"/>
      <c r="B11336" s="294"/>
      <c r="C11336" s="294"/>
      <c r="D11336" s="294"/>
      <c r="E11336" s="294"/>
      <c r="F11336" s="294"/>
    </row>
    <row r="11337">
      <c r="A11337" s="294" t="s">
        <v>28802</v>
      </c>
      <c r="B11337" s="294"/>
      <c r="C11337" s="294"/>
      <c r="D11337" s="294"/>
      <c r="E11337" s="294"/>
      <c r="F11337" s="294"/>
    </row>
    <row r="11338">
      <c r="A11338" s="294" t="s">
        <v>28803</v>
      </c>
      <c r="B11338" s="294"/>
      <c r="C11338" s="294"/>
      <c r="D11338" s="294"/>
      <c r="E11338" s="294"/>
      <c r="F11338" s="294"/>
    </row>
    <row r="11339">
      <c r="A11339" s="294" t="s">
        <v>28804</v>
      </c>
      <c r="B11339" s="294"/>
      <c r="C11339" s="294"/>
      <c r="D11339" s="294"/>
      <c r="E11339" s="294"/>
      <c r="F11339" s="294"/>
    </row>
    <row r="11340">
      <c r="A11340" s="294" t="s">
        <v>28805</v>
      </c>
      <c r="B11340" s="294"/>
      <c r="C11340" s="294"/>
      <c r="D11340" s="294"/>
      <c r="E11340" s="294"/>
      <c r="F11340" s="294"/>
    </row>
    <row r="11341">
      <c r="A11341" s="294"/>
      <c r="B11341" s="294"/>
      <c r="C11341" s="294"/>
      <c r="D11341" s="294"/>
      <c r="E11341" s="294"/>
      <c r="F11341" s="294"/>
    </row>
    <row r="11342">
      <c r="A11342" s="294" t="s">
        <v>28806</v>
      </c>
      <c r="B11342" s="294"/>
      <c r="C11342" s="294"/>
      <c r="D11342" s="294"/>
      <c r="E11342" s="294"/>
      <c r="F11342" s="294"/>
    </row>
    <row r="11343">
      <c r="A11343" s="294" t="s">
        <v>28807</v>
      </c>
      <c r="B11343" s="294"/>
      <c r="C11343" s="294"/>
      <c r="D11343" s="294"/>
      <c r="E11343" s="294"/>
      <c r="F11343" s="294"/>
    </row>
    <row r="11344">
      <c r="A11344" s="294"/>
      <c r="B11344" s="294"/>
      <c r="C11344" s="294"/>
      <c r="D11344" s="294"/>
      <c r="E11344" s="294"/>
      <c r="F11344" s="294"/>
    </row>
    <row r="11345">
      <c r="A11345" s="294" t="s">
        <v>28808</v>
      </c>
      <c r="B11345" s="294"/>
      <c r="C11345" s="294"/>
      <c r="D11345" s="294"/>
      <c r="E11345" s="294"/>
      <c r="F11345" s="294"/>
    </row>
    <row r="11346">
      <c r="A11346" s="294" t="s">
        <v>28809</v>
      </c>
      <c r="B11346" s="294"/>
      <c r="C11346" s="294"/>
      <c r="D11346" s="294"/>
      <c r="E11346" s="294"/>
      <c r="F11346" s="294"/>
    </row>
    <row r="11347">
      <c r="A11347" s="294" t="s">
        <v>28810</v>
      </c>
      <c r="B11347" s="294"/>
      <c r="C11347" s="294"/>
      <c r="D11347" s="294"/>
      <c r="E11347" s="294"/>
      <c r="F11347" s="294"/>
    </row>
    <row r="11348">
      <c r="A11348" s="294" t="s">
        <v>28811</v>
      </c>
      <c r="B11348" s="294"/>
      <c r="C11348" s="294"/>
      <c r="D11348" s="294"/>
      <c r="E11348" s="294"/>
      <c r="F11348" s="294"/>
    </row>
    <row r="11349">
      <c r="A11349" s="294" t="s">
        <v>28812</v>
      </c>
      <c r="B11349" s="294"/>
      <c r="C11349" s="294"/>
      <c r="D11349" s="294"/>
      <c r="E11349" s="294"/>
      <c r="F11349" s="294"/>
    </row>
    <row r="11350">
      <c r="A11350" s="294" t="s">
        <v>28813</v>
      </c>
      <c r="B11350" s="294"/>
      <c r="C11350" s="294"/>
      <c r="D11350" s="294"/>
      <c r="E11350" s="294"/>
      <c r="F11350" s="294"/>
    </row>
    <row r="11351">
      <c r="A11351" s="294" t="s">
        <v>23052</v>
      </c>
      <c r="B11351" s="294"/>
      <c r="C11351" s="294"/>
      <c r="D11351" s="294"/>
      <c r="E11351" s="294"/>
      <c r="F11351" s="294"/>
    </row>
    <row r="11352">
      <c r="A11352" s="294" t="s">
        <v>28814</v>
      </c>
      <c r="B11352" s="294"/>
      <c r="C11352" s="294"/>
      <c r="D11352" s="294"/>
      <c r="E11352" s="294"/>
      <c r="F11352" s="294"/>
    </row>
    <row r="11353">
      <c r="A11353" s="294" t="s">
        <v>28815</v>
      </c>
      <c r="B11353" s="294"/>
      <c r="C11353" s="294"/>
      <c r="D11353" s="294"/>
      <c r="E11353" s="294"/>
      <c r="F11353" s="294"/>
    </row>
    <row r="11354">
      <c r="A11354" s="294" t="s">
        <v>28816</v>
      </c>
      <c r="B11354" s="294"/>
      <c r="C11354" s="294"/>
      <c r="D11354" s="294"/>
      <c r="E11354" s="294"/>
      <c r="F11354" s="294"/>
    </row>
    <row r="11355">
      <c r="A11355" s="294" t="s">
        <v>28124</v>
      </c>
      <c r="B11355" s="294"/>
      <c r="C11355" s="294"/>
      <c r="D11355" s="294"/>
      <c r="E11355" s="294"/>
      <c r="F11355" s="294"/>
    </row>
    <row r="11356">
      <c r="A11356" s="294" t="s">
        <v>28817</v>
      </c>
      <c r="B11356" s="294"/>
      <c r="C11356" s="294"/>
      <c r="D11356" s="294"/>
      <c r="E11356" s="294"/>
      <c r="F11356" s="294"/>
    </row>
    <row r="11357">
      <c r="A11357" s="294" t="s">
        <v>21270</v>
      </c>
      <c r="B11357" s="294"/>
      <c r="C11357" s="294"/>
      <c r="D11357" s="294"/>
      <c r="E11357" s="294"/>
      <c r="F11357" s="294"/>
    </row>
    <row r="11358">
      <c r="A11358" s="294" t="s">
        <v>28818</v>
      </c>
      <c r="B11358" s="294"/>
      <c r="C11358" s="294"/>
      <c r="D11358" s="294"/>
      <c r="E11358" s="294"/>
      <c r="F11358" s="294"/>
    </row>
    <row r="11359">
      <c r="A11359" s="294"/>
      <c r="B11359" s="294"/>
      <c r="C11359" s="294"/>
      <c r="D11359" s="294"/>
      <c r="E11359" s="294"/>
      <c r="F11359" s="294"/>
    </row>
    <row r="11360">
      <c r="A11360" s="294" t="s">
        <v>22512</v>
      </c>
      <c r="B11360" s="294"/>
      <c r="C11360" s="294"/>
      <c r="D11360" s="294"/>
      <c r="E11360" s="294"/>
      <c r="F11360" s="294"/>
    </row>
    <row r="11361">
      <c r="A11361" s="294" t="s">
        <v>26296</v>
      </c>
      <c r="B11361" s="294"/>
      <c r="C11361" s="294"/>
      <c r="D11361" s="294"/>
      <c r="E11361" s="294"/>
      <c r="F11361" s="294"/>
    </row>
    <row r="11362">
      <c r="A11362" s="294"/>
      <c r="B11362" s="294"/>
      <c r="C11362" s="294"/>
      <c r="D11362" s="294"/>
      <c r="E11362" s="294"/>
      <c r="F11362" s="294"/>
    </row>
    <row r="11363">
      <c r="A11363" s="294" t="s">
        <v>28819</v>
      </c>
      <c r="B11363" s="294"/>
      <c r="C11363" s="294"/>
      <c r="D11363" s="294"/>
      <c r="E11363" s="294"/>
      <c r="F11363" s="294"/>
    </row>
    <row r="11364">
      <c r="A11364" s="294" t="s">
        <v>28820</v>
      </c>
      <c r="B11364" s="294"/>
      <c r="C11364" s="294"/>
      <c r="D11364" s="294"/>
      <c r="E11364" s="294"/>
      <c r="F11364" s="294"/>
    </row>
    <row r="11365">
      <c r="A11365" s="294" t="s">
        <v>28821</v>
      </c>
      <c r="B11365" s="294"/>
      <c r="C11365" s="294"/>
      <c r="D11365" s="294"/>
      <c r="E11365" s="294"/>
      <c r="F11365" s="294"/>
    </row>
    <row r="11366">
      <c r="A11366" s="294" t="s">
        <v>28822</v>
      </c>
      <c r="B11366" s="294"/>
      <c r="C11366" s="294"/>
      <c r="D11366" s="294"/>
      <c r="E11366" s="294"/>
      <c r="F11366" s="294"/>
    </row>
    <row r="11367">
      <c r="A11367" s="294" t="s">
        <v>28823</v>
      </c>
      <c r="B11367" s="294"/>
      <c r="C11367" s="294"/>
      <c r="D11367" s="294"/>
      <c r="E11367" s="294"/>
      <c r="F11367" s="294"/>
    </row>
    <row r="11368">
      <c r="A11368" s="294" t="s">
        <v>28824</v>
      </c>
      <c r="B11368" s="294"/>
      <c r="C11368" s="294"/>
      <c r="D11368" s="294"/>
      <c r="E11368" s="294"/>
      <c r="F11368" s="294"/>
    </row>
    <row r="11369">
      <c r="A11369" s="294" t="s">
        <v>28825</v>
      </c>
      <c r="B11369" s="294"/>
      <c r="C11369" s="294"/>
      <c r="D11369" s="294"/>
      <c r="E11369" s="294"/>
      <c r="F11369" s="294"/>
    </row>
    <row r="11370">
      <c r="A11370" s="294" t="s">
        <v>28826</v>
      </c>
      <c r="B11370" s="294"/>
      <c r="C11370" s="294"/>
      <c r="D11370" s="294"/>
      <c r="E11370" s="294"/>
      <c r="F11370" s="294"/>
    </row>
    <row r="11371">
      <c r="A11371" s="294"/>
      <c r="B11371" s="294"/>
      <c r="C11371" s="294"/>
      <c r="D11371" s="294"/>
      <c r="E11371" s="294"/>
      <c r="F11371" s="294"/>
    </row>
    <row r="11372">
      <c r="A11372" s="294" t="s">
        <v>23148</v>
      </c>
      <c r="B11372" s="294"/>
      <c r="C11372" s="294"/>
      <c r="D11372" s="294"/>
      <c r="E11372" s="294"/>
      <c r="F11372" s="294"/>
    </row>
    <row r="11373">
      <c r="A11373" s="294" t="s">
        <v>27629</v>
      </c>
      <c r="B11373" s="294"/>
      <c r="C11373" s="294"/>
      <c r="D11373" s="294"/>
      <c r="E11373" s="294"/>
      <c r="F11373" s="294"/>
    </row>
    <row r="11374">
      <c r="A11374" s="294"/>
      <c r="B11374" s="294"/>
      <c r="C11374" s="294"/>
      <c r="D11374" s="294"/>
      <c r="E11374" s="294"/>
      <c r="F11374" s="294"/>
    </row>
    <row r="11375">
      <c r="A11375" s="294" t="s">
        <v>28827</v>
      </c>
      <c r="B11375" s="294"/>
      <c r="C11375" s="294"/>
      <c r="D11375" s="294"/>
      <c r="E11375" s="294"/>
      <c r="F11375" s="294"/>
    </row>
    <row r="11376">
      <c r="A11376" s="294" t="s">
        <v>28828</v>
      </c>
      <c r="B11376" s="294"/>
      <c r="C11376" s="294"/>
      <c r="D11376" s="294"/>
      <c r="E11376" s="294"/>
      <c r="F11376" s="294"/>
    </row>
    <row r="11377">
      <c r="A11377" s="294" t="s">
        <v>28829</v>
      </c>
      <c r="B11377" s="294"/>
      <c r="C11377" s="294"/>
      <c r="D11377" s="294"/>
      <c r="E11377" s="294"/>
      <c r="F11377" s="294"/>
    </row>
    <row r="11378">
      <c r="A11378" s="294" t="s">
        <v>28542</v>
      </c>
      <c r="B11378" s="294"/>
      <c r="C11378" s="294"/>
      <c r="D11378" s="294"/>
      <c r="E11378" s="294"/>
      <c r="F11378" s="294"/>
    </row>
    <row r="11379">
      <c r="A11379" s="294" t="s">
        <v>28830</v>
      </c>
      <c r="B11379" s="294"/>
      <c r="C11379" s="294"/>
      <c r="D11379" s="294"/>
      <c r="E11379" s="294"/>
      <c r="F11379" s="294"/>
    </row>
    <row r="11380">
      <c r="A11380" s="294" t="s">
        <v>28831</v>
      </c>
      <c r="B11380" s="294"/>
      <c r="C11380" s="294"/>
      <c r="D11380" s="294"/>
      <c r="E11380" s="294"/>
      <c r="F11380" s="294"/>
    </row>
    <row r="11381">
      <c r="A11381" s="294" t="s">
        <v>28832</v>
      </c>
      <c r="B11381" s="294"/>
      <c r="C11381" s="294"/>
      <c r="D11381" s="294"/>
      <c r="E11381" s="294"/>
      <c r="F11381" s="294"/>
    </row>
    <row r="11382">
      <c r="A11382" s="294"/>
      <c r="B11382" s="294"/>
      <c r="C11382" s="294"/>
      <c r="D11382" s="294"/>
      <c r="E11382" s="294"/>
      <c r="F11382" s="294"/>
    </row>
    <row r="11383">
      <c r="A11383" s="294" t="s">
        <v>26992</v>
      </c>
      <c r="B11383" s="294"/>
      <c r="C11383" s="294"/>
      <c r="D11383" s="294"/>
      <c r="E11383" s="294"/>
      <c r="F11383" s="294"/>
    </row>
    <row r="11384">
      <c r="A11384" s="294" t="s">
        <v>26319</v>
      </c>
      <c r="B11384" s="294"/>
      <c r="C11384" s="294"/>
      <c r="D11384" s="294"/>
      <c r="E11384" s="294"/>
      <c r="F11384" s="294"/>
    </row>
    <row r="11385">
      <c r="A11385" s="294"/>
      <c r="B11385" s="294"/>
      <c r="C11385" s="294"/>
      <c r="D11385" s="294"/>
      <c r="E11385" s="294"/>
      <c r="F11385" s="294"/>
    </row>
    <row r="11386">
      <c r="A11386" s="294" t="s">
        <v>28833</v>
      </c>
      <c r="B11386" s="294"/>
      <c r="C11386" s="294"/>
      <c r="D11386" s="294"/>
      <c r="E11386" s="294"/>
      <c r="F11386" s="294"/>
    </row>
    <row r="11387">
      <c r="A11387" s="294" t="s">
        <v>28834</v>
      </c>
      <c r="B11387" s="294"/>
      <c r="C11387" s="294"/>
      <c r="D11387" s="294"/>
      <c r="E11387" s="294"/>
      <c r="F11387" s="294"/>
    </row>
    <row r="11388">
      <c r="A11388" s="294" t="s">
        <v>28835</v>
      </c>
      <c r="B11388" s="294"/>
      <c r="C11388" s="294"/>
      <c r="D11388" s="294"/>
      <c r="E11388" s="294"/>
      <c r="F11388" s="294"/>
    </row>
    <row r="11389">
      <c r="A11389" s="294" t="s">
        <v>28836</v>
      </c>
      <c r="B11389" s="294"/>
      <c r="C11389" s="294"/>
      <c r="D11389" s="294"/>
      <c r="E11389" s="294"/>
      <c r="F11389" s="294"/>
    </row>
    <row r="11390">
      <c r="A11390" s="294" t="s">
        <v>23366</v>
      </c>
      <c r="B11390" s="294"/>
      <c r="C11390" s="294"/>
      <c r="D11390" s="294"/>
      <c r="E11390" s="294"/>
      <c r="F11390" s="294"/>
    </row>
    <row r="11391">
      <c r="A11391" s="294" t="s">
        <v>28837</v>
      </c>
      <c r="B11391" s="294"/>
      <c r="C11391" s="294"/>
      <c r="D11391" s="294"/>
      <c r="E11391" s="294"/>
      <c r="F11391" s="294"/>
    </row>
    <row r="11392">
      <c r="A11392" s="294" t="s">
        <v>28838</v>
      </c>
      <c r="B11392" s="294"/>
      <c r="C11392" s="294"/>
      <c r="D11392" s="294"/>
      <c r="E11392" s="294"/>
      <c r="F11392" s="294"/>
    </row>
    <row r="11393">
      <c r="A11393" s="294" t="s">
        <v>28839</v>
      </c>
      <c r="B11393" s="294"/>
      <c r="C11393" s="294"/>
      <c r="D11393" s="294"/>
      <c r="E11393" s="294"/>
      <c r="F11393" s="294"/>
    </row>
    <row r="11394">
      <c r="A11394" s="294" t="s">
        <v>28840</v>
      </c>
      <c r="B11394" s="294"/>
      <c r="C11394" s="294"/>
      <c r="D11394" s="294"/>
      <c r="E11394" s="294"/>
      <c r="F11394" s="294"/>
    </row>
    <row r="11395">
      <c r="A11395" s="294" t="s">
        <v>21401</v>
      </c>
      <c r="B11395" s="294"/>
      <c r="C11395" s="294"/>
      <c r="D11395" s="294"/>
      <c r="E11395" s="294"/>
      <c r="F11395" s="294"/>
    </row>
    <row r="11396">
      <c r="A11396" s="294"/>
      <c r="B11396" s="294"/>
      <c r="C11396" s="294"/>
      <c r="D11396" s="294"/>
      <c r="E11396" s="294"/>
      <c r="F11396" s="294"/>
    </row>
    <row r="11397">
      <c r="A11397" s="294" t="s">
        <v>28841</v>
      </c>
      <c r="B11397" s="294"/>
      <c r="C11397" s="294"/>
      <c r="D11397" s="294"/>
      <c r="E11397" s="294"/>
      <c r="F11397" s="294"/>
    </row>
    <row r="11398">
      <c r="A11398" s="294" t="s">
        <v>24535</v>
      </c>
      <c r="B11398" s="294"/>
      <c r="C11398" s="294"/>
      <c r="D11398" s="294"/>
      <c r="E11398" s="294"/>
      <c r="F11398" s="294"/>
    </row>
    <row r="11399">
      <c r="A11399" s="294" t="s">
        <v>28842</v>
      </c>
      <c r="B11399" s="294"/>
      <c r="C11399" s="294"/>
      <c r="D11399" s="294"/>
      <c r="E11399" s="294"/>
      <c r="F11399" s="294"/>
    </row>
    <row r="11400">
      <c r="A11400" s="294" t="s">
        <v>28843</v>
      </c>
      <c r="B11400" s="294"/>
      <c r="C11400" s="294"/>
      <c r="D11400" s="294"/>
      <c r="E11400" s="294"/>
      <c r="F11400" s="294"/>
    </row>
    <row r="11401">
      <c r="A11401" s="294" t="s">
        <v>28844</v>
      </c>
      <c r="B11401" s="294"/>
      <c r="C11401" s="294"/>
      <c r="D11401" s="294"/>
      <c r="E11401" s="294"/>
      <c r="F11401" s="294"/>
    </row>
    <row r="11402">
      <c r="A11402" s="294" t="s">
        <v>28845</v>
      </c>
      <c r="B11402" s="294"/>
      <c r="C11402" s="294"/>
      <c r="D11402" s="294"/>
      <c r="E11402" s="294"/>
      <c r="F11402" s="294"/>
    </row>
    <row r="11403">
      <c r="A11403" s="294" t="s">
        <v>28846</v>
      </c>
      <c r="B11403" s="294"/>
      <c r="C11403" s="294"/>
      <c r="D11403" s="294"/>
      <c r="E11403" s="294"/>
      <c r="F11403" s="294"/>
    </row>
    <row r="11404">
      <c r="A11404" s="294" t="s">
        <v>28847</v>
      </c>
      <c r="B11404" s="294"/>
      <c r="C11404" s="294"/>
      <c r="D11404" s="294"/>
      <c r="E11404" s="294"/>
      <c r="F11404" s="294"/>
    </row>
    <row r="11405">
      <c r="A11405" s="294" t="s">
        <v>28848</v>
      </c>
      <c r="B11405" s="294"/>
      <c r="C11405" s="294"/>
      <c r="D11405" s="294"/>
      <c r="E11405" s="294"/>
      <c r="F11405" s="294"/>
    </row>
    <row r="11406">
      <c r="A11406" s="294"/>
      <c r="B11406" s="294"/>
      <c r="C11406" s="294"/>
      <c r="D11406" s="294"/>
      <c r="E11406" s="294"/>
      <c r="F11406" s="294"/>
    </row>
    <row r="11407">
      <c r="A11407" s="294" t="s">
        <v>21407</v>
      </c>
      <c r="B11407" s="294"/>
      <c r="C11407" s="294"/>
      <c r="D11407" s="294"/>
      <c r="E11407" s="294"/>
      <c r="F11407" s="294"/>
    </row>
    <row r="11408">
      <c r="A11408" s="294"/>
      <c r="B11408" s="294"/>
      <c r="C11408" s="294"/>
      <c r="D11408" s="294"/>
      <c r="E11408" s="294"/>
      <c r="F11408" s="294"/>
    </row>
    <row r="11409">
      <c r="A11409" s="294" t="s">
        <v>28849</v>
      </c>
      <c r="B11409" s="294"/>
      <c r="C11409" s="294"/>
      <c r="D11409" s="294"/>
      <c r="E11409" s="294"/>
      <c r="F11409" s="294"/>
    </row>
    <row r="11410">
      <c r="A11410" s="294" t="s">
        <v>28850</v>
      </c>
      <c r="B11410" s="294"/>
      <c r="C11410" s="294"/>
      <c r="D11410" s="294"/>
      <c r="E11410" s="294"/>
      <c r="F11410" s="294"/>
    </row>
    <row r="11411">
      <c r="A11411" s="294" t="s">
        <v>28851</v>
      </c>
      <c r="B11411" s="294"/>
      <c r="C11411" s="294"/>
      <c r="D11411" s="294"/>
      <c r="E11411" s="294"/>
      <c r="F11411" s="294"/>
    </row>
    <row r="11412">
      <c r="A11412" s="294" t="s">
        <v>28852</v>
      </c>
      <c r="B11412" s="294"/>
      <c r="C11412" s="294"/>
      <c r="D11412" s="294"/>
      <c r="E11412" s="294"/>
      <c r="F11412" s="294"/>
    </row>
    <row r="11413">
      <c r="A11413" s="294" t="s">
        <v>28853</v>
      </c>
      <c r="B11413" s="294"/>
      <c r="C11413" s="294"/>
      <c r="D11413" s="294"/>
      <c r="E11413" s="294"/>
      <c r="F11413" s="294"/>
    </row>
    <row r="11414">
      <c r="A11414" s="294" t="s">
        <v>28854</v>
      </c>
      <c r="B11414" s="294"/>
      <c r="C11414" s="294"/>
      <c r="D11414" s="294"/>
      <c r="E11414" s="294"/>
      <c r="F11414" s="294"/>
    </row>
    <row r="11415">
      <c r="A11415" s="294" t="s">
        <v>28855</v>
      </c>
      <c r="B11415" s="294"/>
      <c r="C11415" s="294"/>
      <c r="D11415" s="294"/>
      <c r="E11415" s="294"/>
      <c r="F11415" s="294"/>
    </row>
    <row r="11416">
      <c r="A11416" s="294" t="s">
        <v>28856</v>
      </c>
      <c r="B11416" s="294"/>
      <c r="C11416" s="294"/>
      <c r="D11416" s="294"/>
      <c r="E11416" s="294"/>
      <c r="F11416" s="294"/>
    </row>
    <row r="11417">
      <c r="A11417" s="294" t="s">
        <v>28857</v>
      </c>
      <c r="B11417" s="294"/>
      <c r="C11417" s="294"/>
      <c r="D11417" s="294"/>
      <c r="E11417" s="294"/>
      <c r="F11417" s="294"/>
    </row>
    <row r="11418">
      <c r="A11418" s="294" t="s">
        <v>28858</v>
      </c>
      <c r="B11418" s="294"/>
      <c r="C11418" s="294"/>
      <c r="D11418" s="294"/>
      <c r="E11418" s="294"/>
      <c r="F11418" s="294"/>
    </row>
    <row r="11419">
      <c r="A11419" s="294" t="s">
        <v>28859</v>
      </c>
      <c r="B11419" s="294"/>
      <c r="C11419" s="294"/>
      <c r="D11419" s="294"/>
      <c r="E11419" s="294"/>
      <c r="F11419" s="294"/>
    </row>
    <row r="11420">
      <c r="A11420" s="294"/>
      <c r="B11420" s="294"/>
      <c r="C11420" s="294"/>
      <c r="D11420" s="294"/>
      <c r="E11420" s="294"/>
      <c r="F11420" s="294"/>
    </row>
    <row r="11421">
      <c r="A11421" s="294" t="s">
        <v>21304</v>
      </c>
      <c r="B11421" s="294"/>
      <c r="C11421" s="294"/>
      <c r="D11421" s="294"/>
      <c r="E11421" s="294"/>
      <c r="F11421" s="294"/>
    </row>
    <row r="11422">
      <c r="A11422" s="294"/>
      <c r="B11422" s="294"/>
      <c r="C11422" s="294"/>
      <c r="D11422" s="294"/>
      <c r="E11422" s="294"/>
      <c r="F11422" s="294"/>
    </row>
    <row r="11423">
      <c r="A11423" s="294" t="s">
        <v>28860</v>
      </c>
      <c r="B11423" s="294"/>
      <c r="C11423" s="294"/>
      <c r="D11423" s="294"/>
      <c r="E11423" s="294"/>
      <c r="F11423" s="294"/>
    </row>
    <row r="11424">
      <c r="A11424" s="294" t="s">
        <v>28861</v>
      </c>
      <c r="B11424" s="294"/>
      <c r="C11424" s="294"/>
      <c r="D11424" s="294"/>
      <c r="E11424" s="294"/>
      <c r="F11424" s="294"/>
    </row>
    <row r="11425">
      <c r="A11425" s="294" t="s">
        <v>28862</v>
      </c>
      <c r="B11425" s="294"/>
      <c r="C11425" s="294"/>
      <c r="D11425" s="294"/>
      <c r="E11425" s="294"/>
      <c r="F11425" s="294"/>
    </row>
    <row r="11426">
      <c r="A11426" s="294" t="s">
        <v>28863</v>
      </c>
      <c r="B11426" s="294"/>
      <c r="C11426" s="294"/>
      <c r="D11426" s="294"/>
      <c r="E11426" s="294"/>
      <c r="F11426" s="294"/>
    </row>
    <row r="11427">
      <c r="A11427" s="294" t="s">
        <v>28864</v>
      </c>
      <c r="B11427" s="294"/>
      <c r="C11427" s="294"/>
      <c r="D11427" s="294"/>
      <c r="E11427" s="294"/>
      <c r="F11427" s="294"/>
    </row>
    <row r="11428">
      <c r="A11428" s="294" t="s">
        <v>28865</v>
      </c>
      <c r="B11428" s="294"/>
      <c r="C11428" s="294"/>
      <c r="D11428" s="294"/>
      <c r="E11428" s="294"/>
      <c r="F11428" s="294"/>
    </row>
    <row r="11429">
      <c r="A11429" s="294" t="s">
        <v>28866</v>
      </c>
      <c r="B11429" s="294"/>
      <c r="C11429" s="294"/>
      <c r="D11429" s="294"/>
      <c r="E11429" s="294"/>
      <c r="F11429" s="294"/>
    </row>
    <row r="11430">
      <c r="A11430" s="294" t="s">
        <v>28867</v>
      </c>
      <c r="B11430" s="294"/>
      <c r="C11430" s="294"/>
      <c r="D11430" s="294"/>
      <c r="E11430" s="294"/>
      <c r="F11430" s="294"/>
    </row>
    <row r="11431">
      <c r="A11431" s="294"/>
      <c r="B11431" s="294"/>
      <c r="C11431" s="294"/>
      <c r="D11431" s="294"/>
      <c r="E11431" s="294"/>
      <c r="F11431" s="294"/>
    </row>
    <row r="11432">
      <c r="A11432" s="294" t="s">
        <v>28124</v>
      </c>
      <c r="B11432" s="294"/>
      <c r="C11432" s="294"/>
      <c r="D11432" s="294"/>
      <c r="E11432" s="294"/>
      <c r="F11432" s="294"/>
    </row>
    <row r="11433">
      <c r="A11433" s="294" t="s">
        <v>28817</v>
      </c>
      <c r="B11433" s="294"/>
      <c r="C11433" s="294"/>
      <c r="D11433" s="294"/>
      <c r="E11433" s="294"/>
      <c r="F11433" s="294"/>
    </row>
    <row r="11434">
      <c r="A11434" s="294" t="s">
        <v>21314</v>
      </c>
      <c r="B11434" s="294"/>
      <c r="C11434" s="294"/>
      <c r="D11434" s="294"/>
      <c r="E11434" s="294"/>
      <c r="F11434" s="294"/>
    </row>
    <row r="11435">
      <c r="A11435" s="294" t="s">
        <v>28818</v>
      </c>
      <c r="B11435" s="294"/>
      <c r="C11435" s="294"/>
      <c r="D11435" s="294"/>
      <c r="E11435" s="294"/>
      <c r="F11435" s="294"/>
    </row>
    <row r="11436">
      <c r="A11436" s="294"/>
      <c r="B11436" s="294"/>
      <c r="C11436" s="294"/>
      <c r="D11436" s="294"/>
      <c r="E11436" s="294"/>
      <c r="F11436" s="294"/>
    </row>
    <row r="11437">
      <c r="A11437" s="294" t="s">
        <v>21429</v>
      </c>
      <c r="B11437" s="294"/>
      <c r="C11437" s="294"/>
      <c r="D11437" s="294"/>
      <c r="E11437" s="294"/>
      <c r="F11437" s="294"/>
    </row>
    <row r="11438">
      <c r="A11438" s="294"/>
      <c r="B11438" s="294"/>
      <c r="C11438" s="294"/>
      <c r="D11438" s="294"/>
      <c r="E11438" s="294"/>
      <c r="F11438" s="294"/>
    </row>
    <row r="11439">
      <c r="A11439" s="294" t="s">
        <v>28868</v>
      </c>
      <c r="B11439" s="294"/>
      <c r="C11439" s="294"/>
      <c r="D11439" s="294"/>
      <c r="E11439" s="294"/>
      <c r="F11439" s="294"/>
    </row>
    <row r="11440">
      <c r="A11440" s="294" t="s">
        <v>28869</v>
      </c>
      <c r="B11440" s="294"/>
      <c r="C11440" s="294"/>
      <c r="D11440" s="294"/>
      <c r="E11440" s="294"/>
      <c r="F11440" s="294"/>
    </row>
    <row r="11441">
      <c r="A11441" s="294" t="s">
        <v>28870</v>
      </c>
      <c r="B11441" s="294"/>
      <c r="C11441" s="294"/>
      <c r="D11441" s="294"/>
      <c r="E11441" s="294"/>
      <c r="F11441" s="294"/>
    </row>
    <row r="11442">
      <c r="A11442" s="294" t="s">
        <v>28871</v>
      </c>
      <c r="B11442" s="294"/>
      <c r="C11442" s="294"/>
      <c r="D11442" s="294"/>
      <c r="E11442" s="294"/>
      <c r="F11442" s="294"/>
    </row>
    <row r="11443">
      <c r="A11443" s="294" t="s">
        <v>28872</v>
      </c>
      <c r="B11443" s="294"/>
      <c r="C11443" s="294"/>
      <c r="D11443" s="294"/>
      <c r="E11443" s="294"/>
      <c r="F11443" s="294"/>
    </row>
    <row r="11444">
      <c r="A11444" s="294" t="s">
        <v>28873</v>
      </c>
      <c r="B11444" s="294"/>
      <c r="C11444" s="294"/>
      <c r="D11444" s="294"/>
      <c r="E11444" s="294"/>
      <c r="F11444" s="294"/>
    </row>
    <row r="11445">
      <c r="A11445" s="294" t="s">
        <v>28874</v>
      </c>
      <c r="B11445" s="294"/>
      <c r="C11445" s="294"/>
      <c r="D11445" s="294"/>
      <c r="E11445" s="294"/>
      <c r="F11445" s="294"/>
    </row>
    <row r="11446">
      <c r="A11446" s="294" t="s">
        <v>28875</v>
      </c>
      <c r="B11446" s="294"/>
      <c r="C11446" s="294"/>
      <c r="D11446" s="294"/>
      <c r="E11446" s="294"/>
      <c r="F11446" s="294"/>
    </row>
    <row r="11447">
      <c r="A11447" s="294" t="s">
        <v>28876</v>
      </c>
      <c r="B11447" s="294"/>
      <c r="C11447" s="294"/>
      <c r="D11447" s="294"/>
      <c r="E11447" s="294"/>
      <c r="F11447" s="294"/>
    </row>
    <row r="11448">
      <c r="A11448" s="294"/>
      <c r="B11448" s="294"/>
      <c r="C11448" s="294"/>
      <c r="D11448" s="294"/>
      <c r="E11448" s="294"/>
      <c r="F11448" s="294"/>
    </row>
    <row r="11449">
      <c r="A11449" s="294" t="s">
        <v>22281</v>
      </c>
      <c r="B11449" s="294"/>
      <c r="C11449" s="294"/>
      <c r="D11449" s="294"/>
      <c r="E11449" s="294"/>
      <c r="F11449" s="294"/>
    </row>
    <row r="11450">
      <c r="A11450" s="294"/>
      <c r="B11450" s="294"/>
      <c r="C11450" s="294"/>
      <c r="D11450" s="294"/>
      <c r="E11450" s="294"/>
      <c r="F11450" s="294"/>
    </row>
    <row r="11451">
      <c r="A11451" s="294" t="s">
        <v>28877</v>
      </c>
      <c r="B11451" s="294"/>
      <c r="C11451" s="294"/>
      <c r="D11451" s="294"/>
      <c r="E11451" s="294"/>
      <c r="F11451" s="294"/>
    </row>
    <row r="11452">
      <c r="A11452" s="294" t="s">
        <v>28878</v>
      </c>
      <c r="B11452" s="294"/>
      <c r="C11452" s="294"/>
      <c r="D11452" s="294"/>
      <c r="E11452" s="294"/>
      <c r="F11452" s="294"/>
    </row>
    <row r="11453">
      <c r="A11453" s="294" t="s">
        <v>28879</v>
      </c>
      <c r="B11453" s="294"/>
      <c r="C11453" s="294"/>
      <c r="D11453" s="294"/>
      <c r="E11453" s="294"/>
      <c r="F11453" s="294"/>
    </row>
    <row r="11454">
      <c r="A11454" s="294" t="s">
        <v>28880</v>
      </c>
      <c r="B11454" s="294"/>
      <c r="C11454" s="294"/>
      <c r="D11454" s="294"/>
      <c r="E11454" s="294"/>
      <c r="F11454" s="294"/>
    </row>
    <row r="11455">
      <c r="A11455" s="294" t="s">
        <v>28881</v>
      </c>
      <c r="B11455" s="294"/>
      <c r="C11455" s="294"/>
      <c r="D11455" s="294"/>
      <c r="E11455" s="294"/>
      <c r="F11455" s="294"/>
    </row>
    <row r="11456">
      <c r="A11456" s="294"/>
      <c r="B11456" s="294"/>
      <c r="C11456" s="294"/>
      <c r="D11456" s="294"/>
      <c r="E11456" s="294"/>
      <c r="F11456" s="294"/>
    </row>
    <row r="11457">
      <c r="A11457" s="294" t="s">
        <v>27841</v>
      </c>
      <c r="B11457" s="294"/>
      <c r="C11457" s="294"/>
      <c r="D11457" s="294"/>
      <c r="E11457" s="294"/>
      <c r="F11457" s="294"/>
    </row>
    <row r="11458">
      <c r="A11458" s="294"/>
      <c r="B11458" s="294"/>
      <c r="C11458" s="294"/>
      <c r="D11458" s="294"/>
      <c r="E11458" s="294"/>
      <c r="F11458" s="294"/>
    </row>
    <row r="11459">
      <c r="A11459" s="294" t="s">
        <v>28882</v>
      </c>
      <c r="B11459" s="294"/>
      <c r="C11459" s="294"/>
      <c r="D11459" s="294"/>
      <c r="E11459" s="294"/>
      <c r="F11459" s="294"/>
    </row>
    <row r="11460">
      <c r="A11460" s="294" t="s">
        <v>28883</v>
      </c>
      <c r="B11460" s="294"/>
      <c r="C11460" s="294"/>
      <c r="D11460" s="294"/>
      <c r="E11460" s="294"/>
      <c r="F11460" s="294"/>
    </row>
    <row r="11461">
      <c r="A11461" s="294" t="s">
        <v>28884</v>
      </c>
      <c r="B11461" s="294"/>
      <c r="C11461" s="294"/>
      <c r="D11461" s="294"/>
      <c r="E11461" s="294"/>
      <c r="F11461" s="294"/>
    </row>
    <row r="11462">
      <c r="A11462" s="294" t="s">
        <v>28885</v>
      </c>
      <c r="B11462" s="294"/>
      <c r="C11462" s="294"/>
      <c r="D11462" s="294"/>
      <c r="E11462" s="294"/>
      <c r="F11462" s="294"/>
    </row>
    <row r="11463">
      <c r="A11463" s="294" t="s">
        <v>28886</v>
      </c>
      <c r="B11463" s="294"/>
      <c r="C11463" s="294"/>
      <c r="D11463" s="294"/>
      <c r="E11463" s="294"/>
      <c r="F11463" s="294"/>
    </row>
    <row r="11464">
      <c r="A11464" s="294" t="s">
        <v>28887</v>
      </c>
      <c r="B11464" s="294"/>
      <c r="C11464" s="294"/>
      <c r="D11464" s="294"/>
      <c r="E11464" s="294"/>
      <c r="F11464" s="294"/>
    </row>
    <row r="11465">
      <c r="A11465" s="294" t="s">
        <v>28888</v>
      </c>
      <c r="B11465" s="294"/>
      <c r="C11465" s="294"/>
      <c r="D11465" s="294"/>
      <c r="E11465" s="294"/>
      <c r="F11465" s="294"/>
    </row>
    <row r="11466">
      <c r="A11466" s="294"/>
      <c r="B11466" s="294"/>
      <c r="C11466" s="294"/>
      <c r="D11466" s="294"/>
      <c r="E11466" s="294"/>
      <c r="F11466" s="294"/>
    </row>
    <row r="11467">
      <c r="A11467" s="294" t="s">
        <v>22572</v>
      </c>
      <c r="B11467" s="294"/>
      <c r="C11467" s="294"/>
      <c r="D11467" s="294"/>
      <c r="E11467" s="294"/>
      <c r="F11467" s="294"/>
    </row>
    <row r="11468">
      <c r="A11468" s="294" t="s">
        <v>28889</v>
      </c>
      <c r="B11468" s="294"/>
      <c r="C11468" s="294"/>
      <c r="D11468" s="294"/>
      <c r="E11468" s="294"/>
      <c r="F11468" s="294"/>
    </row>
    <row r="11469">
      <c r="A11469" s="294"/>
      <c r="B11469" s="294"/>
      <c r="C11469" s="294"/>
      <c r="D11469" s="294"/>
      <c r="E11469" s="294"/>
      <c r="F11469" s="294"/>
    </row>
    <row r="11470">
      <c r="A11470" s="294" t="s">
        <v>28890</v>
      </c>
      <c r="B11470" s="294"/>
      <c r="C11470" s="294"/>
      <c r="D11470" s="294"/>
      <c r="E11470" s="294"/>
      <c r="F11470" s="294"/>
    </row>
    <row r="11471">
      <c r="A11471" s="294" t="s">
        <v>28891</v>
      </c>
      <c r="B11471" s="294"/>
      <c r="C11471" s="294"/>
      <c r="D11471" s="294"/>
      <c r="E11471" s="294"/>
      <c r="F11471" s="294"/>
    </row>
    <row r="11472">
      <c r="A11472" s="294" t="s">
        <v>28892</v>
      </c>
      <c r="B11472" s="294"/>
      <c r="C11472" s="294"/>
      <c r="D11472" s="294"/>
      <c r="E11472" s="294"/>
      <c r="F11472" s="294"/>
    </row>
    <row r="11473">
      <c r="A11473" s="294" t="s">
        <v>28893</v>
      </c>
      <c r="B11473" s="294"/>
      <c r="C11473" s="294"/>
      <c r="D11473" s="294"/>
      <c r="E11473" s="294"/>
      <c r="F11473" s="294"/>
    </row>
    <row r="11474">
      <c r="A11474" s="294"/>
      <c r="B11474" s="294"/>
      <c r="C11474" s="294"/>
      <c r="D11474" s="294"/>
      <c r="E11474" s="294"/>
      <c r="F11474" s="294"/>
    </row>
    <row r="11475">
      <c r="A11475" s="294" t="s">
        <v>28894</v>
      </c>
      <c r="B11475" s="294"/>
      <c r="C11475" s="294"/>
      <c r="D11475" s="294"/>
      <c r="E11475" s="294"/>
      <c r="F11475" s="294"/>
    </row>
    <row r="11476">
      <c r="A11476" s="294"/>
      <c r="B11476" s="294"/>
      <c r="C11476" s="294"/>
      <c r="D11476" s="294"/>
      <c r="E11476" s="294"/>
      <c r="F11476" s="294"/>
    </row>
    <row r="11477">
      <c r="A11477" s="294" t="s">
        <v>28895</v>
      </c>
      <c r="B11477" s="294"/>
      <c r="C11477" s="294"/>
      <c r="D11477" s="294"/>
      <c r="E11477" s="294"/>
      <c r="F11477" s="294"/>
    </row>
    <row r="11478">
      <c r="A11478" s="294" t="s">
        <v>28896</v>
      </c>
      <c r="B11478" s="294"/>
      <c r="C11478" s="294"/>
      <c r="D11478" s="294"/>
      <c r="E11478" s="294"/>
      <c r="F11478" s="294"/>
    </row>
    <row r="11479">
      <c r="A11479" s="294" t="s">
        <v>28897</v>
      </c>
      <c r="B11479" s="294"/>
      <c r="C11479" s="294"/>
      <c r="D11479" s="294"/>
      <c r="E11479" s="294"/>
      <c r="F11479" s="294"/>
    </row>
    <row r="11480">
      <c r="A11480" s="294" t="s">
        <v>28898</v>
      </c>
      <c r="B11480" s="294"/>
      <c r="C11480" s="294"/>
      <c r="D11480" s="294"/>
      <c r="E11480" s="294"/>
      <c r="F11480" s="294"/>
    </row>
    <row r="11481">
      <c r="A11481" s="294"/>
      <c r="B11481" s="294"/>
      <c r="C11481" s="294"/>
      <c r="D11481" s="294"/>
      <c r="E11481" s="294"/>
      <c r="F11481" s="294"/>
    </row>
    <row r="11482">
      <c r="A11482" s="294" t="s">
        <v>27522</v>
      </c>
      <c r="B11482" s="294"/>
      <c r="C11482" s="294"/>
      <c r="D11482" s="294"/>
      <c r="E11482" s="294"/>
      <c r="F11482" s="294"/>
    </row>
    <row r="11483">
      <c r="A11483" s="294"/>
      <c r="B11483" s="294"/>
      <c r="C11483" s="294"/>
      <c r="D11483" s="294"/>
      <c r="E11483" s="294"/>
      <c r="F11483" s="294"/>
    </row>
    <row r="11484">
      <c r="A11484" s="294" t="s">
        <v>28899</v>
      </c>
      <c r="B11484" s="294"/>
      <c r="C11484" s="294"/>
      <c r="D11484" s="294"/>
      <c r="E11484" s="294"/>
      <c r="F11484" s="294"/>
    </row>
    <row r="11485">
      <c r="A11485" s="294" t="s">
        <v>28900</v>
      </c>
      <c r="B11485" s="294"/>
      <c r="C11485" s="294"/>
      <c r="D11485" s="294"/>
      <c r="E11485" s="294"/>
      <c r="F11485" s="294"/>
    </row>
    <row r="11486">
      <c r="A11486" s="294" t="s">
        <v>28901</v>
      </c>
      <c r="B11486" s="294"/>
      <c r="C11486" s="294"/>
      <c r="D11486" s="294"/>
      <c r="E11486" s="294"/>
      <c r="F11486" s="294"/>
    </row>
    <row r="11487">
      <c r="A11487" s="294" t="s">
        <v>28902</v>
      </c>
      <c r="B11487" s="294"/>
      <c r="C11487" s="294"/>
      <c r="D11487" s="294"/>
      <c r="E11487" s="294"/>
      <c r="F11487" s="294"/>
    </row>
    <row r="11488">
      <c r="A11488" s="294" t="s">
        <v>28903</v>
      </c>
      <c r="B11488" s="294"/>
      <c r="C11488" s="294"/>
      <c r="D11488" s="294"/>
      <c r="E11488" s="294"/>
      <c r="F11488" s="294"/>
    </row>
    <row r="11489">
      <c r="A11489" s="294" t="s">
        <v>28904</v>
      </c>
      <c r="B11489" s="294"/>
      <c r="C11489" s="294"/>
      <c r="D11489" s="294"/>
      <c r="E11489" s="294"/>
      <c r="F11489" s="294"/>
    </row>
    <row r="11490">
      <c r="A11490" s="294" t="s">
        <v>28905</v>
      </c>
      <c r="B11490" s="294"/>
      <c r="C11490" s="294"/>
      <c r="D11490" s="294"/>
      <c r="E11490" s="294"/>
      <c r="F11490" s="294"/>
    </row>
    <row r="11491">
      <c r="A11491" s="294" t="s">
        <v>28906</v>
      </c>
      <c r="B11491" s="294"/>
      <c r="C11491" s="294"/>
      <c r="D11491" s="294"/>
      <c r="E11491" s="294"/>
      <c r="F11491" s="294"/>
    </row>
    <row r="11492">
      <c r="A11492" s="294"/>
      <c r="B11492" s="294"/>
      <c r="C11492" s="294"/>
      <c r="D11492" s="294"/>
      <c r="E11492" s="294"/>
      <c r="F11492" s="294"/>
    </row>
    <row r="11493">
      <c r="A11493" s="294" t="s">
        <v>28124</v>
      </c>
      <c r="B11493" s="294"/>
      <c r="C11493" s="294"/>
      <c r="D11493" s="294"/>
      <c r="E11493" s="294"/>
      <c r="F11493" s="294"/>
    </row>
    <row r="11494">
      <c r="A11494" s="294" t="s">
        <v>28907</v>
      </c>
      <c r="B11494" s="294"/>
      <c r="C11494" s="294"/>
      <c r="D11494" s="294"/>
      <c r="E11494" s="294"/>
      <c r="F11494" s="294"/>
    </row>
    <row r="11495">
      <c r="A11495" s="294" t="s">
        <v>28908</v>
      </c>
      <c r="B11495" s="294"/>
      <c r="C11495" s="294"/>
      <c r="D11495" s="294"/>
      <c r="E11495" s="294"/>
      <c r="F11495" s="294"/>
    </row>
    <row r="11496">
      <c r="A11496" s="294"/>
      <c r="B11496" s="294"/>
      <c r="C11496" s="294"/>
      <c r="D11496" s="294"/>
      <c r="E11496" s="294"/>
      <c r="F11496" s="294"/>
    </row>
    <row r="11497">
      <c r="A11497" s="294" t="s">
        <v>25957</v>
      </c>
      <c r="B11497" s="294"/>
      <c r="C11497" s="294"/>
      <c r="D11497" s="294"/>
      <c r="E11497" s="294"/>
      <c r="F11497" s="294"/>
    </row>
    <row r="11498">
      <c r="A11498" s="294"/>
      <c r="B11498" s="294"/>
      <c r="C11498" s="294"/>
      <c r="D11498" s="294"/>
      <c r="E11498" s="294"/>
      <c r="F11498" s="294"/>
    </row>
    <row r="11499">
      <c r="A11499" s="294" t="s">
        <v>28909</v>
      </c>
      <c r="B11499" s="294"/>
      <c r="C11499" s="294"/>
      <c r="D11499" s="294"/>
      <c r="E11499" s="294"/>
      <c r="F11499" s="294"/>
    </row>
    <row r="11500">
      <c r="A11500" s="294"/>
      <c r="B11500" s="294"/>
      <c r="C11500" s="294"/>
      <c r="D11500" s="294"/>
      <c r="E11500" s="294"/>
      <c r="F11500" s="294"/>
    </row>
    <row r="11501">
      <c r="A11501" s="294" t="s">
        <v>26193</v>
      </c>
      <c r="B11501" s="294"/>
      <c r="C11501" s="294"/>
      <c r="D11501" s="294"/>
      <c r="E11501" s="294"/>
      <c r="F11501" s="294"/>
    </row>
    <row r="11502">
      <c r="A11502" s="294"/>
      <c r="B11502" s="294"/>
      <c r="C11502" s="294"/>
      <c r="D11502" s="294"/>
      <c r="E11502" s="294"/>
      <c r="F11502" s="294"/>
    </row>
    <row r="11503">
      <c r="A11503" s="294" t="s">
        <v>28910</v>
      </c>
      <c r="B11503" s="294"/>
      <c r="C11503" s="294"/>
      <c r="D11503" s="294"/>
      <c r="E11503" s="294"/>
      <c r="F11503" s="294"/>
    </row>
    <row r="11504">
      <c r="A11504" s="294" t="s">
        <v>28911</v>
      </c>
      <c r="B11504" s="294"/>
      <c r="C11504" s="294"/>
      <c r="D11504" s="294"/>
      <c r="E11504" s="294"/>
      <c r="F11504" s="294"/>
    </row>
    <row r="11505">
      <c r="A11505" s="294" t="s">
        <v>28912</v>
      </c>
      <c r="B11505" s="294"/>
      <c r="C11505" s="294"/>
      <c r="D11505" s="294"/>
      <c r="E11505" s="294"/>
      <c r="F11505" s="294"/>
    </row>
    <row r="11506">
      <c r="A11506" s="294" t="s">
        <v>27875</v>
      </c>
      <c r="B11506" s="294"/>
      <c r="C11506" s="294"/>
      <c r="D11506" s="294"/>
      <c r="E11506" s="294"/>
      <c r="F11506" s="294"/>
    </row>
    <row r="11507">
      <c r="A11507" s="294" t="s">
        <v>28913</v>
      </c>
      <c r="B11507" s="294"/>
      <c r="C11507" s="294"/>
      <c r="D11507" s="294"/>
      <c r="E11507" s="294"/>
      <c r="F11507" s="294"/>
    </row>
    <row r="11508">
      <c r="A11508" s="294" t="s">
        <v>26231</v>
      </c>
      <c r="B11508" s="294"/>
      <c r="C11508" s="294"/>
      <c r="D11508" s="294"/>
      <c r="E11508" s="294"/>
      <c r="F11508" s="294"/>
    </row>
    <row r="11509">
      <c r="A11509" s="294" t="s">
        <v>26196</v>
      </c>
      <c r="B11509" s="294"/>
      <c r="C11509" s="294"/>
      <c r="D11509" s="294"/>
      <c r="E11509" s="294"/>
      <c r="F11509" s="294"/>
    </row>
    <row r="11510">
      <c r="A11510" s="294" t="s">
        <v>28914</v>
      </c>
      <c r="B11510" s="294"/>
      <c r="C11510" s="294"/>
      <c r="D11510" s="294"/>
      <c r="E11510" s="294"/>
      <c r="F11510" s="294"/>
    </row>
    <row r="11511">
      <c r="A11511" s="294" t="s">
        <v>26233</v>
      </c>
      <c r="B11511" s="294"/>
      <c r="C11511" s="294"/>
      <c r="D11511" s="294"/>
      <c r="E11511" s="294"/>
      <c r="F11511" s="294"/>
    </row>
    <row r="11512">
      <c r="A11512" s="294"/>
      <c r="B11512" s="294"/>
      <c r="C11512" s="294"/>
      <c r="D11512" s="294"/>
      <c r="E11512" s="294"/>
      <c r="F11512" s="294"/>
    </row>
    <row r="11513">
      <c r="A11513" s="294" t="s">
        <v>25967</v>
      </c>
      <c r="B11513" s="294"/>
      <c r="C11513" s="294"/>
      <c r="D11513" s="294"/>
      <c r="E11513" s="294"/>
      <c r="F11513" s="294"/>
    </row>
    <row r="11514">
      <c r="A11514" s="294"/>
      <c r="B11514" s="294"/>
      <c r="C11514" s="294"/>
      <c r="D11514" s="294"/>
      <c r="E11514" s="294"/>
      <c r="F11514" s="294"/>
    </row>
    <row r="11515">
      <c r="A11515" s="294" t="s">
        <v>28915</v>
      </c>
      <c r="B11515" s="294"/>
      <c r="C11515" s="294"/>
      <c r="D11515" s="294"/>
      <c r="E11515" s="294"/>
      <c r="F11515" s="294"/>
    </row>
    <row r="11516">
      <c r="A11516" s="294" t="s">
        <v>28916</v>
      </c>
      <c r="B11516" s="294"/>
      <c r="C11516" s="294"/>
      <c r="D11516" s="294"/>
      <c r="E11516" s="294"/>
      <c r="F11516" s="294"/>
    </row>
    <row r="11517">
      <c r="A11517" s="294" t="s">
        <v>28917</v>
      </c>
      <c r="B11517" s="294"/>
      <c r="C11517" s="294"/>
      <c r="D11517" s="294"/>
      <c r="E11517" s="294"/>
      <c r="F11517" s="294"/>
    </row>
    <row r="11518">
      <c r="A11518" s="294" t="s">
        <v>28918</v>
      </c>
      <c r="B11518" s="294"/>
      <c r="C11518" s="294"/>
      <c r="D11518" s="294"/>
      <c r="E11518" s="294"/>
      <c r="F11518" s="294"/>
    </row>
    <row r="11519">
      <c r="A11519" s="294" t="s">
        <v>28919</v>
      </c>
      <c r="B11519" s="294"/>
      <c r="C11519" s="294"/>
      <c r="D11519" s="294"/>
      <c r="E11519" s="294"/>
      <c r="F11519" s="294"/>
    </row>
    <row r="11520">
      <c r="A11520" s="294" t="s">
        <v>28920</v>
      </c>
      <c r="B11520" s="294"/>
      <c r="C11520" s="294"/>
      <c r="D11520" s="294"/>
      <c r="E11520" s="294"/>
      <c r="F11520" s="294"/>
    </row>
    <row r="11521">
      <c r="A11521" s="294" t="s">
        <v>28921</v>
      </c>
      <c r="B11521" s="294"/>
      <c r="C11521" s="294"/>
      <c r="D11521" s="294"/>
      <c r="E11521" s="294"/>
      <c r="F11521" s="294"/>
    </row>
    <row r="11522">
      <c r="A11522" s="294" t="s">
        <v>28922</v>
      </c>
      <c r="B11522" s="294"/>
      <c r="C11522" s="294"/>
      <c r="D11522" s="294"/>
      <c r="E11522" s="294"/>
      <c r="F11522" s="294"/>
    </row>
    <row r="11523">
      <c r="A11523" s="294"/>
      <c r="B11523" s="294"/>
      <c r="C11523" s="294"/>
      <c r="D11523" s="294"/>
      <c r="E11523" s="294"/>
      <c r="F11523" s="294"/>
    </row>
    <row r="11524">
      <c r="A11524" s="294" t="s">
        <v>26240</v>
      </c>
      <c r="B11524" s="294"/>
      <c r="C11524" s="294"/>
      <c r="D11524" s="294"/>
      <c r="E11524" s="294"/>
      <c r="F11524" s="294"/>
    </row>
    <row r="11525">
      <c r="A11525" s="294"/>
      <c r="B11525" s="294"/>
      <c r="C11525" s="294"/>
      <c r="D11525" s="294"/>
      <c r="E11525" s="294"/>
      <c r="F11525" s="294"/>
    </row>
    <row r="11526">
      <c r="A11526" s="294" t="s">
        <v>28517</v>
      </c>
      <c r="B11526" s="294"/>
      <c r="C11526" s="294"/>
      <c r="D11526" s="294"/>
      <c r="E11526" s="294"/>
      <c r="F11526" s="294"/>
    </row>
    <row r="11527">
      <c r="A11527" s="294" t="s">
        <v>28923</v>
      </c>
      <c r="B11527" s="294"/>
      <c r="C11527" s="294"/>
      <c r="D11527" s="294"/>
      <c r="E11527" s="294"/>
      <c r="F11527" s="294"/>
    </row>
    <row r="11528">
      <c r="A11528" s="294" t="s">
        <v>28924</v>
      </c>
      <c r="B11528" s="294"/>
      <c r="C11528" s="294"/>
      <c r="D11528" s="294"/>
      <c r="E11528" s="294"/>
      <c r="F11528" s="294"/>
    </row>
    <row r="11529">
      <c r="A11529" s="294" t="s">
        <v>28925</v>
      </c>
      <c r="B11529" s="294"/>
      <c r="C11529" s="294"/>
      <c r="D11529" s="294"/>
      <c r="E11529" s="294"/>
      <c r="F11529" s="294"/>
    </row>
    <row r="11530">
      <c r="A11530" s="294" t="s">
        <v>28514</v>
      </c>
      <c r="B11530" s="294"/>
      <c r="C11530" s="294"/>
      <c r="D11530" s="294"/>
      <c r="E11530" s="294"/>
      <c r="F11530" s="294"/>
    </row>
    <row r="11531">
      <c r="A11531" s="294" t="s">
        <v>28926</v>
      </c>
      <c r="B11531" s="294"/>
      <c r="C11531" s="294"/>
      <c r="D11531" s="294"/>
      <c r="E11531" s="294"/>
      <c r="F11531" s="294"/>
    </row>
    <row r="11532">
      <c r="A11532" s="294" t="s">
        <v>27890</v>
      </c>
      <c r="B11532" s="294"/>
      <c r="C11532" s="294"/>
      <c r="D11532" s="294"/>
      <c r="E11532" s="294"/>
      <c r="F11532" s="294"/>
    </row>
    <row r="11533">
      <c r="A11533" s="294" t="s">
        <v>28927</v>
      </c>
      <c r="B11533" s="294"/>
      <c r="C11533" s="294"/>
      <c r="D11533" s="294"/>
      <c r="E11533" s="294"/>
      <c r="F11533" s="294"/>
    </row>
    <row r="11534">
      <c r="A11534" s="294" t="s">
        <v>28928</v>
      </c>
      <c r="B11534" s="294"/>
      <c r="C11534" s="294"/>
      <c r="D11534" s="294"/>
      <c r="E11534" s="294"/>
      <c r="F11534" s="294"/>
    </row>
    <row r="11535">
      <c r="A11535" s="294"/>
      <c r="B11535" s="294"/>
      <c r="C11535" s="294"/>
      <c r="D11535" s="294"/>
      <c r="E11535" s="294"/>
      <c r="F11535" s="294"/>
    </row>
    <row r="11536">
      <c r="A11536" s="294" t="s">
        <v>26214</v>
      </c>
      <c r="B11536" s="294"/>
      <c r="C11536" s="294"/>
      <c r="D11536" s="294"/>
      <c r="E11536" s="294"/>
      <c r="F11536" s="294"/>
    </row>
    <row r="11537">
      <c r="A11537" s="294"/>
      <c r="B11537" s="294"/>
      <c r="C11537" s="294"/>
      <c r="D11537" s="294"/>
      <c r="E11537" s="294"/>
      <c r="F11537" s="294"/>
    </row>
    <row r="11538">
      <c r="A11538" s="294" t="s">
        <v>28929</v>
      </c>
      <c r="B11538" s="294"/>
      <c r="C11538" s="294"/>
      <c r="D11538" s="294"/>
      <c r="E11538" s="294"/>
      <c r="F11538" s="294"/>
    </row>
    <row r="11539">
      <c r="A11539" s="294" t="s">
        <v>28930</v>
      </c>
      <c r="B11539" s="294"/>
      <c r="C11539" s="294"/>
      <c r="D11539" s="294"/>
      <c r="E11539" s="294"/>
      <c r="F11539" s="294"/>
    </row>
    <row r="11540">
      <c r="A11540" s="294" t="s">
        <v>26512</v>
      </c>
      <c r="B11540" s="294"/>
      <c r="C11540" s="294"/>
      <c r="D11540" s="294"/>
      <c r="E11540" s="294"/>
      <c r="F11540" s="294"/>
    </row>
    <row r="11541">
      <c r="A11541" s="294" t="s">
        <v>28931</v>
      </c>
      <c r="B11541" s="294"/>
      <c r="C11541" s="294"/>
      <c r="D11541" s="294"/>
      <c r="E11541" s="294"/>
      <c r="F11541" s="294"/>
    </row>
    <row r="11542">
      <c r="A11542" s="294" t="s">
        <v>28932</v>
      </c>
      <c r="B11542" s="294"/>
      <c r="C11542" s="294"/>
      <c r="D11542" s="294"/>
      <c r="E11542" s="294"/>
      <c r="F11542" s="294"/>
    </row>
    <row r="11543">
      <c r="A11543" s="294" t="s">
        <v>28933</v>
      </c>
      <c r="B11543" s="294"/>
      <c r="C11543" s="294"/>
      <c r="D11543" s="294"/>
      <c r="E11543" s="294"/>
      <c r="F11543" s="294"/>
    </row>
    <row r="11544">
      <c r="A11544" s="294" t="s">
        <v>28934</v>
      </c>
      <c r="B11544" s="294"/>
      <c r="C11544" s="294"/>
      <c r="D11544" s="294"/>
      <c r="E11544" s="294"/>
      <c r="F11544" s="294"/>
    </row>
    <row r="11545">
      <c r="A11545" s="294" t="s">
        <v>28935</v>
      </c>
      <c r="B11545" s="294"/>
      <c r="C11545" s="294"/>
      <c r="D11545" s="294"/>
      <c r="E11545" s="294"/>
      <c r="F11545" s="294"/>
    </row>
    <row r="11546">
      <c r="A11546" s="294" t="s">
        <v>28936</v>
      </c>
      <c r="B11546" s="294"/>
      <c r="C11546" s="294"/>
      <c r="D11546" s="294"/>
      <c r="E11546" s="294"/>
      <c r="F11546" s="294"/>
    </row>
    <row r="11547">
      <c r="A11547" s="294" t="s">
        <v>28937</v>
      </c>
      <c r="B11547" s="294"/>
      <c r="C11547" s="294"/>
      <c r="D11547" s="294"/>
      <c r="E11547" s="294"/>
      <c r="F11547" s="294"/>
    </row>
    <row r="11548">
      <c r="A11548" s="294"/>
      <c r="B11548" s="294"/>
      <c r="C11548" s="294"/>
      <c r="D11548" s="294"/>
      <c r="E11548" s="294"/>
      <c r="F11548" s="294"/>
    </row>
    <row r="11549">
      <c r="A11549" s="294"/>
      <c r="B11549" s="294"/>
      <c r="C11549" s="294"/>
      <c r="D11549" s="294"/>
      <c r="E11549" s="294"/>
      <c r="F11549" s="294"/>
    </row>
    <row r="11550">
      <c r="A11550" s="294" t="s">
        <v>26219</v>
      </c>
      <c r="B11550" s="294"/>
      <c r="C11550" s="294"/>
      <c r="D11550" s="294"/>
      <c r="E11550" s="294"/>
      <c r="F11550" s="294"/>
    </row>
    <row r="11551">
      <c r="A11551" s="294"/>
      <c r="B11551" s="294"/>
      <c r="C11551" s="294"/>
      <c r="D11551" s="294"/>
      <c r="E11551" s="294"/>
      <c r="F11551" s="294"/>
    </row>
    <row r="11552">
      <c r="A11552" s="294" t="s">
        <v>28938</v>
      </c>
      <c r="B11552" s="294"/>
      <c r="C11552" s="294"/>
      <c r="D11552" s="294"/>
      <c r="E11552" s="294"/>
      <c r="F11552" s="294"/>
    </row>
    <row r="11553">
      <c r="A11553" s="294" t="s">
        <v>28939</v>
      </c>
      <c r="B11553" s="294"/>
      <c r="C11553" s="294"/>
      <c r="D11553" s="294"/>
      <c r="E11553" s="294"/>
      <c r="F11553" s="294"/>
    </row>
    <row r="11554">
      <c r="A11554" s="294" t="s">
        <v>28940</v>
      </c>
      <c r="B11554" s="294"/>
      <c r="C11554" s="294"/>
      <c r="D11554" s="294"/>
      <c r="E11554" s="294"/>
      <c r="F11554" s="294"/>
    </row>
    <row r="11555">
      <c r="A11555" s="294" t="s">
        <v>28941</v>
      </c>
      <c r="B11555" s="294"/>
      <c r="C11555" s="294"/>
      <c r="D11555" s="294"/>
      <c r="E11555" s="294"/>
      <c r="F11555" s="294"/>
    </row>
    <row r="11556">
      <c r="A11556" s="294" t="s">
        <v>28942</v>
      </c>
      <c r="B11556" s="294"/>
      <c r="C11556" s="294"/>
      <c r="D11556" s="294"/>
      <c r="E11556" s="294"/>
      <c r="F11556" s="294"/>
    </row>
    <row r="11557">
      <c r="A11557" s="294" t="s">
        <v>28943</v>
      </c>
      <c r="B11557" s="294"/>
      <c r="C11557" s="294"/>
      <c r="D11557" s="294"/>
      <c r="E11557" s="294"/>
      <c r="F11557" s="294"/>
    </row>
    <row r="11558">
      <c r="A11558" s="294"/>
      <c r="B11558" s="294"/>
      <c r="C11558" s="294"/>
      <c r="D11558" s="294"/>
      <c r="E11558" s="294"/>
      <c r="F11558" s="294"/>
    </row>
    <row r="11559">
      <c r="A11559" s="294"/>
      <c r="B11559" s="294"/>
      <c r="C11559" s="294"/>
      <c r="D11559" s="294"/>
      <c r="E11559" s="294"/>
      <c r="F11559" s="294"/>
    </row>
    <row r="11560">
      <c r="A11560" s="294" t="s">
        <v>28124</v>
      </c>
      <c r="B11560" s="294"/>
      <c r="C11560" s="294"/>
      <c r="D11560" s="294"/>
      <c r="E11560" s="294"/>
      <c r="F11560" s="294"/>
    </row>
    <row r="11561">
      <c r="A11561" s="294" t="s">
        <v>28944</v>
      </c>
      <c r="B11561" s="294"/>
      <c r="C11561" s="294"/>
      <c r="D11561" s="294"/>
      <c r="E11561" s="294"/>
      <c r="F11561" s="294"/>
    </row>
    <row r="11562">
      <c r="A11562" s="294" t="s">
        <v>28945</v>
      </c>
      <c r="B11562" s="294"/>
      <c r="C11562" s="294"/>
      <c r="D11562" s="294"/>
      <c r="E11562" s="294"/>
      <c r="F11562" s="294"/>
    </row>
    <row r="11563">
      <c r="A11563" s="294" t="s">
        <v>21618</v>
      </c>
      <c r="B11563" s="294"/>
      <c r="C11563" s="294"/>
      <c r="D11563" s="294"/>
      <c r="E11563" s="294"/>
      <c r="F11563" s="294"/>
    </row>
    <row r="11564">
      <c r="A11564" s="294" t="s">
        <v>28946</v>
      </c>
      <c r="B11564" s="294"/>
      <c r="C11564" s="294"/>
      <c r="D11564" s="294"/>
      <c r="E11564" s="294"/>
      <c r="F11564" s="294"/>
    </row>
    <row r="11565">
      <c r="A11565" s="294"/>
      <c r="B11565" s="294"/>
      <c r="C11565" s="294"/>
      <c r="D11565" s="294"/>
      <c r="E11565" s="294"/>
      <c r="F11565" s="294"/>
    </row>
    <row r="11566">
      <c r="A11566" s="294" t="s">
        <v>22512</v>
      </c>
      <c r="B11566" s="294"/>
      <c r="C11566" s="294"/>
      <c r="D11566" s="294"/>
      <c r="E11566" s="294"/>
      <c r="F11566" s="294"/>
    </row>
    <row r="11567">
      <c r="A11567" s="294" t="s">
        <v>27267</v>
      </c>
      <c r="B11567" s="294"/>
      <c r="C11567" s="294"/>
      <c r="D11567" s="294"/>
      <c r="E11567" s="294"/>
      <c r="F11567" s="294"/>
    </row>
    <row r="11568">
      <c r="A11568" s="294"/>
      <c r="B11568" s="294"/>
      <c r="C11568" s="294"/>
      <c r="D11568" s="294"/>
      <c r="E11568" s="294"/>
      <c r="F11568" s="294"/>
    </row>
    <row r="11569">
      <c r="A11569" s="294" t="s">
        <v>28947</v>
      </c>
      <c r="B11569" s="294"/>
      <c r="C11569" s="294"/>
      <c r="D11569" s="294"/>
      <c r="E11569" s="294"/>
      <c r="F11569" s="294"/>
    </row>
    <row r="11570">
      <c r="A11570" s="294" t="s">
        <v>28948</v>
      </c>
      <c r="B11570" s="294"/>
      <c r="C11570" s="294"/>
      <c r="D11570" s="294"/>
      <c r="E11570" s="294"/>
      <c r="F11570" s="294"/>
    </row>
    <row r="11571">
      <c r="A11571" s="294" t="s">
        <v>28949</v>
      </c>
      <c r="B11571" s="294"/>
      <c r="C11571" s="294"/>
      <c r="D11571" s="294"/>
      <c r="E11571" s="294"/>
      <c r="F11571" s="294"/>
    </row>
    <row r="11572">
      <c r="A11572" s="294" t="s">
        <v>28950</v>
      </c>
      <c r="B11572" s="294"/>
      <c r="C11572" s="294"/>
      <c r="D11572" s="294"/>
      <c r="E11572" s="294"/>
      <c r="F11572" s="294"/>
    </row>
    <row r="11573">
      <c r="A11573" s="294" t="s">
        <v>28951</v>
      </c>
      <c r="B11573" s="294"/>
      <c r="C11573" s="294"/>
      <c r="D11573" s="294"/>
      <c r="E11573" s="294"/>
      <c r="F11573" s="294"/>
    </row>
    <row r="11574">
      <c r="A11574" s="294" t="s">
        <v>28952</v>
      </c>
      <c r="B11574" s="294"/>
      <c r="C11574" s="294"/>
      <c r="D11574" s="294"/>
      <c r="E11574" s="294"/>
      <c r="F11574" s="294"/>
    </row>
    <row r="11575">
      <c r="A11575" s="294" t="s">
        <v>28953</v>
      </c>
      <c r="B11575" s="294"/>
      <c r="C11575" s="294"/>
      <c r="D11575" s="294"/>
      <c r="E11575" s="294"/>
      <c r="F11575" s="294"/>
    </row>
    <row r="11576">
      <c r="A11576" s="294"/>
      <c r="B11576" s="294"/>
      <c r="C11576" s="294"/>
      <c r="D11576" s="294"/>
      <c r="E11576" s="294"/>
      <c r="F11576" s="294"/>
    </row>
    <row r="11577">
      <c r="A11577" s="294" t="s">
        <v>23148</v>
      </c>
      <c r="B11577" s="294"/>
      <c r="C11577" s="294"/>
      <c r="D11577" s="294"/>
      <c r="E11577" s="294"/>
      <c r="F11577" s="294"/>
    </row>
    <row r="11578">
      <c r="A11578" s="294" t="s">
        <v>27629</v>
      </c>
      <c r="B11578" s="294"/>
      <c r="C11578" s="294"/>
      <c r="D11578" s="294"/>
      <c r="E11578" s="294"/>
      <c r="F11578" s="294"/>
    </row>
    <row r="11579">
      <c r="A11579" s="294"/>
      <c r="B11579" s="294"/>
      <c r="C11579" s="294"/>
      <c r="D11579" s="294"/>
      <c r="E11579" s="294"/>
      <c r="F11579" s="294"/>
    </row>
    <row r="11580">
      <c r="A11580" s="294" t="s">
        <v>28954</v>
      </c>
      <c r="B11580" s="294"/>
      <c r="C11580" s="294"/>
      <c r="D11580" s="294"/>
      <c r="E11580" s="294"/>
      <c r="F11580" s="294"/>
    </row>
    <row r="11581">
      <c r="A11581" s="294" t="s">
        <v>28955</v>
      </c>
      <c r="B11581" s="294"/>
      <c r="C11581" s="294"/>
      <c r="D11581" s="294"/>
      <c r="E11581" s="294"/>
      <c r="F11581" s="294"/>
    </row>
    <row r="11582">
      <c r="A11582" s="294" t="s">
        <v>28956</v>
      </c>
      <c r="B11582" s="294"/>
      <c r="C11582" s="294"/>
      <c r="D11582" s="294"/>
      <c r="E11582" s="294"/>
      <c r="F11582" s="294"/>
    </row>
    <row r="11583">
      <c r="A11583" s="294" t="s">
        <v>28957</v>
      </c>
      <c r="B11583" s="294"/>
      <c r="C11583" s="294"/>
      <c r="D11583" s="294"/>
      <c r="E11583" s="294"/>
      <c r="F11583" s="294"/>
    </row>
    <row r="11584">
      <c r="A11584" s="294" t="s">
        <v>28958</v>
      </c>
      <c r="B11584" s="294"/>
      <c r="C11584" s="294"/>
      <c r="D11584" s="294"/>
      <c r="E11584" s="294"/>
      <c r="F11584" s="294"/>
    </row>
    <row r="11585">
      <c r="A11585" s="294" t="s">
        <v>28959</v>
      </c>
      <c r="B11585" s="294"/>
      <c r="C11585" s="294"/>
      <c r="D11585" s="294"/>
      <c r="E11585" s="294"/>
      <c r="F11585" s="294"/>
    </row>
    <row r="11586">
      <c r="A11586" s="294" t="s">
        <v>28960</v>
      </c>
      <c r="B11586" s="294"/>
      <c r="C11586" s="294"/>
      <c r="D11586" s="294"/>
      <c r="E11586" s="294"/>
      <c r="F11586" s="294"/>
    </row>
    <row r="11587">
      <c r="A11587" s="294"/>
      <c r="B11587" s="294"/>
      <c r="C11587" s="294"/>
      <c r="D11587" s="294"/>
      <c r="E11587" s="294"/>
      <c r="F11587" s="294"/>
    </row>
    <row r="11588">
      <c r="A11588" s="294" t="s">
        <v>21945</v>
      </c>
      <c r="B11588" s="294"/>
      <c r="C11588" s="294"/>
      <c r="D11588" s="294"/>
      <c r="E11588" s="294"/>
      <c r="F11588" s="294"/>
    </row>
    <row r="11589">
      <c r="A11589" s="294" t="s">
        <v>22618</v>
      </c>
      <c r="B11589" s="294"/>
      <c r="C11589" s="294"/>
      <c r="D11589" s="294"/>
      <c r="E11589" s="294"/>
      <c r="F11589" s="294"/>
    </row>
    <row r="11590">
      <c r="A11590" s="294"/>
      <c r="B11590" s="294"/>
      <c r="C11590" s="294"/>
      <c r="D11590" s="294"/>
      <c r="E11590" s="294"/>
      <c r="F11590" s="294"/>
    </row>
    <row r="11591">
      <c r="A11591" s="294" t="s">
        <v>28961</v>
      </c>
      <c r="B11591" s="294"/>
      <c r="C11591" s="294"/>
      <c r="D11591" s="294"/>
      <c r="E11591" s="294"/>
      <c r="F11591" s="294"/>
    </row>
    <row r="11592">
      <c r="A11592" s="294" t="s">
        <v>28962</v>
      </c>
      <c r="B11592" s="294"/>
      <c r="C11592" s="294"/>
      <c r="D11592" s="294"/>
      <c r="E11592" s="294"/>
      <c r="F11592" s="294"/>
    </row>
    <row r="11593">
      <c r="A11593" s="294" t="s">
        <v>28963</v>
      </c>
      <c r="B11593" s="294"/>
      <c r="C11593" s="294"/>
      <c r="D11593" s="294"/>
      <c r="E11593" s="294"/>
      <c r="F11593" s="294"/>
    </row>
    <row r="11594">
      <c r="A11594" s="294" t="s">
        <v>28964</v>
      </c>
      <c r="B11594" s="294"/>
      <c r="C11594" s="294"/>
      <c r="D11594" s="294"/>
      <c r="E11594" s="294"/>
      <c r="F11594" s="294"/>
    </row>
    <row r="11595">
      <c r="A11595" s="294" t="s">
        <v>28965</v>
      </c>
      <c r="B11595" s="294"/>
      <c r="C11595" s="294"/>
      <c r="D11595" s="294"/>
      <c r="E11595" s="294"/>
      <c r="F11595" s="294"/>
    </row>
    <row r="11596">
      <c r="A11596" s="294" t="s">
        <v>28966</v>
      </c>
      <c r="B11596" s="294"/>
      <c r="C11596" s="294"/>
      <c r="D11596" s="294"/>
      <c r="E11596" s="294"/>
      <c r="F11596" s="294"/>
    </row>
    <row r="11597">
      <c r="A11597" s="294"/>
      <c r="B11597" s="294"/>
      <c r="C11597" s="294"/>
      <c r="D11597" s="294"/>
      <c r="E11597" s="294"/>
      <c r="F11597" s="294"/>
    </row>
    <row r="11598">
      <c r="A11598" s="294" t="s">
        <v>21401</v>
      </c>
      <c r="B11598" s="294"/>
      <c r="C11598" s="294"/>
      <c r="D11598" s="294"/>
      <c r="E11598" s="294"/>
      <c r="F11598" s="294"/>
    </row>
    <row r="11599">
      <c r="A11599" s="294"/>
      <c r="B11599" s="294"/>
      <c r="C11599" s="294"/>
      <c r="D11599" s="294"/>
      <c r="E11599" s="294"/>
      <c r="F11599" s="294"/>
    </row>
    <row r="11600">
      <c r="A11600" s="294" t="s">
        <v>28967</v>
      </c>
      <c r="B11600" s="294"/>
      <c r="C11600" s="294"/>
      <c r="D11600" s="294"/>
      <c r="E11600" s="294"/>
      <c r="F11600" s="294"/>
    </row>
    <row r="11601">
      <c r="A11601" s="294" t="s">
        <v>28968</v>
      </c>
      <c r="B11601" s="294"/>
      <c r="C11601" s="294"/>
      <c r="D11601" s="294"/>
      <c r="E11601" s="294"/>
      <c r="F11601" s="294"/>
    </row>
    <row r="11602">
      <c r="A11602" s="294" t="s">
        <v>28969</v>
      </c>
      <c r="B11602" s="294"/>
      <c r="C11602" s="294"/>
      <c r="D11602" s="294"/>
      <c r="E11602" s="294"/>
      <c r="F11602" s="294"/>
    </row>
    <row r="11603">
      <c r="A11603" s="294" t="s">
        <v>28970</v>
      </c>
      <c r="B11603" s="294"/>
      <c r="C11603" s="294"/>
      <c r="D11603" s="294"/>
      <c r="E11603" s="294"/>
      <c r="F11603" s="294"/>
    </row>
    <row r="11604">
      <c r="A11604" s="294" t="s">
        <v>28971</v>
      </c>
      <c r="B11604" s="294"/>
      <c r="C11604" s="294"/>
      <c r="D11604" s="294"/>
      <c r="E11604" s="294"/>
      <c r="F11604" s="294"/>
    </row>
    <row r="11605">
      <c r="A11605" s="294" t="s">
        <v>28972</v>
      </c>
      <c r="B11605" s="294"/>
      <c r="C11605" s="294"/>
      <c r="D11605" s="294"/>
      <c r="E11605" s="294"/>
      <c r="F11605" s="294"/>
    </row>
    <row r="11606">
      <c r="A11606" s="294" t="s">
        <v>28973</v>
      </c>
      <c r="B11606" s="294"/>
      <c r="C11606" s="294"/>
      <c r="D11606" s="294"/>
      <c r="E11606" s="294"/>
      <c r="F11606" s="294"/>
    </row>
    <row r="11607">
      <c r="A11607" s="294" t="s">
        <v>28974</v>
      </c>
      <c r="B11607" s="294"/>
      <c r="C11607" s="294"/>
      <c r="D11607" s="294"/>
      <c r="E11607" s="294"/>
      <c r="F11607" s="294"/>
    </row>
    <row r="11608">
      <c r="A11608" s="294" t="s">
        <v>28975</v>
      </c>
      <c r="B11608" s="294"/>
      <c r="C11608" s="294"/>
      <c r="D11608" s="294"/>
      <c r="E11608" s="294"/>
      <c r="F11608" s="294"/>
    </row>
    <row r="11609">
      <c r="A11609" s="294" t="s">
        <v>28976</v>
      </c>
      <c r="B11609" s="294"/>
      <c r="C11609" s="294"/>
      <c r="D11609" s="294"/>
      <c r="E11609" s="294"/>
      <c r="F11609" s="294"/>
    </row>
    <row r="11610">
      <c r="A11610" s="294" t="s">
        <v>28977</v>
      </c>
      <c r="B11610" s="294"/>
      <c r="C11610" s="294"/>
      <c r="D11610" s="294"/>
      <c r="E11610" s="294"/>
      <c r="F11610" s="294"/>
    </row>
    <row r="11611">
      <c r="A11611" s="294" t="s">
        <v>28978</v>
      </c>
      <c r="B11611" s="294"/>
      <c r="C11611" s="294"/>
      <c r="D11611" s="294"/>
      <c r="E11611" s="294"/>
      <c r="F11611" s="294"/>
    </row>
    <row r="11612">
      <c r="A11612" s="294" t="s">
        <v>28979</v>
      </c>
      <c r="B11612" s="294"/>
      <c r="C11612" s="294"/>
      <c r="D11612" s="294"/>
      <c r="E11612" s="294"/>
      <c r="F11612" s="294"/>
    </row>
    <row r="11613">
      <c r="A11613" s="294" t="s">
        <v>28980</v>
      </c>
      <c r="B11613" s="294"/>
      <c r="C11613" s="294"/>
      <c r="D11613" s="294"/>
      <c r="E11613" s="294"/>
      <c r="F11613" s="294"/>
    </row>
    <row r="11614">
      <c r="A11614" s="294" t="s">
        <v>28981</v>
      </c>
      <c r="B11614" s="294"/>
      <c r="C11614" s="294"/>
      <c r="D11614" s="294"/>
      <c r="E11614" s="294"/>
      <c r="F11614" s="294"/>
    </row>
    <row r="11615">
      <c r="A11615" s="294" t="s">
        <v>28982</v>
      </c>
      <c r="B11615" s="294"/>
      <c r="C11615" s="294"/>
      <c r="D11615" s="294"/>
      <c r="E11615" s="294"/>
      <c r="F11615" s="294"/>
    </row>
    <row r="11616">
      <c r="A11616" s="294" t="s">
        <v>28983</v>
      </c>
      <c r="B11616" s="294"/>
      <c r="C11616" s="294"/>
      <c r="D11616" s="294"/>
      <c r="E11616" s="294"/>
      <c r="F11616" s="294"/>
    </row>
    <row r="11617">
      <c r="A11617" s="294" t="s">
        <v>28984</v>
      </c>
      <c r="B11617" s="294"/>
      <c r="C11617" s="294"/>
      <c r="D11617" s="294"/>
      <c r="E11617" s="294"/>
      <c r="F11617" s="294"/>
    </row>
    <row r="11618">
      <c r="A11618" s="294" t="s">
        <v>28985</v>
      </c>
      <c r="B11618" s="294"/>
      <c r="C11618" s="294"/>
      <c r="D11618" s="294"/>
      <c r="E11618" s="294"/>
      <c r="F11618" s="294"/>
    </row>
    <row r="11619">
      <c r="A11619" s="294" t="s">
        <v>28986</v>
      </c>
      <c r="B11619" s="294"/>
      <c r="C11619" s="294"/>
      <c r="D11619" s="294"/>
      <c r="E11619" s="294"/>
      <c r="F11619" s="294"/>
    </row>
    <row r="11620">
      <c r="A11620" s="294" t="s">
        <v>28987</v>
      </c>
      <c r="B11620" s="294"/>
      <c r="C11620" s="294"/>
      <c r="D11620" s="294"/>
      <c r="E11620" s="294"/>
      <c r="F11620" s="294"/>
    </row>
    <row r="11621">
      <c r="A11621" s="294" t="s">
        <v>28988</v>
      </c>
      <c r="B11621" s="294"/>
      <c r="C11621" s="294"/>
      <c r="D11621" s="294"/>
      <c r="E11621" s="294"/>
      <c r="F11621" s="294"/>
    </row>
    <row r="11622">
      <c r="A11622" s="294" t="s">
        <v>28989</v>
      </c>
      <c r="B11622" s="294"/>
      <c r="C11622" s="294"/>
      <c r="D11622" s="294"/>
      <c r="E11622" s="294"/>
      <c r="F11622" s="294"/>
    </row>
    <row r="11623">
      <c r="A11623" s="294" t="s">
        <v>28990</v>
      </c>
      <c r="B11623" s="294"/>
      <c r="C11623" s="294"/>
      <c r="D11623" s="294"/>
      <c r="E11623" s="294"/>
      <c r="F11623" s="294"/>
    </row>
    <row r="11624">
      <c r="A11624" s="294" t="s">
        <v>28991</v>
      </c>
      <c r="B11624" s="294"/>
      <c r="C11624" s="294"/>
      <c r="D11624" s="294"/>
      <c r="E11624" s="294"/>
      <c r="F11624" s="294"/>
    </row>
    <row r="11625">
      <c r="A11625" s="294" t="s">
        <v>28992</v>
      </c>
      <c r="B11625" s="294"/>
      <c r="C11625" s="294"/>
      <c r="D11625" s="294"/>
      <c r="E11625" s="294"/>
      <c r="F11625" s="294"/>
    </row>
    <row r="11626">
      <c r="A11626" s="294"/>
      <c r="B11626" s="294"/>
      <c r="C11626" s="294"/>
      <c r="D11626" s="294"/>
      <c r="E11626" s="294"/>
      <c r="F11626" s="294"/>
    </row>
    <row r="11627">
      <c r="A11627" s="294" t="s">
        <v>21990</v>
      </c>
      <c r="B11627" s="294"/>
      <c r="C11627" s="294"/>
      <c r="D11627" s="294"/>
      <c r="E11627" s="294"/>
      <c r="F11627" s="294"/>
    </row>
    <row r="11628">
      <c r="A11628" s="294"/>
      <c r="B11628" s="294"/>
      <c r="C11628" s="294"/>
      <c r="D11628" s="294"/>
      <c r="E11628" s="294"/>
      <c r="F11628" s="294"/>
    </row>
    <row r="11629">
      <c r="A11629" s="294" t="s">
        <v>28993</v>
      </c>
      <c r="B11629" s="294"/>
      <c r="C11629" s="294"/>
      <c r="D11629" s="294"/>
      <c r="E11629" s="294"/>
      <c r="F11629" s="294"/>
    </row>
    <row r="11630">
      <c r="A11630" s="294" t="s">
        <v>28994</v>
      </c>
      <c r="B11630" s="294"/>
      <c r="C11630" s="294"/>
      <c r="D11630" s="294"/>
      <c r="E11630" s="294"/>
      <c r="F11630" s="294"/>
    </row>
    <row r="11631">
      <c r="A11631" s="294" t="s">
        <v>28995</v>
      </c>
      <c r="B11631" s="294"/>
      <c r="C11631" s="294"/>
      <c r="D11631" s="294"/>
      <c r="E11631" s="294"/>
      <c r="F11631" s="294"/>
    </row>
    <row r="11632">
      <c r="A11632" s="294" t="s">
        <v>28996</v>
      </c>
      <c r="B11632" s="294"/>
      <c r="C11632" s="294"/>
      <c r="D11632" s="294"/>
      <c r="E11632" s="294"/>
      <c r="F11632" s="294"/>
    </row>
    <row r="11633">
      <c r="A11633" s="294" t="s">
        <v>28997</v>
      </c>
      <c r="B11633" s="294"/>
      <c r="C11633" s="294"/>
      <c r="D11633" s="294"/>
      <c r="E11633" s="294"/>
      <c r="F11633" s="294"/>
    </row>
    <row r="11634">
      <c r="A11634" s="294" t="s">
        <v>28998</v>
      </c>
      <c r="B11634" s="294"/>
      <c r="C11634" s="294"/>
      <c r="D11634" s="294"/>
      <c r="E11634" s="294"/>
      <c r="F11634" s="294"/>
    </row>
    <row r="11635">
      <c r="A11635" s="294" t="s">
        <v>28999</v>
      </c>
      <c r="B11635" s="294"/>
      <c r="C11635" s="294"/>
      <c r="D11635" s="294"/>
      <c r="E11635" s="294"/>
      <c r="F11635" s="294"/>
    </row>
    <row r="11636">
      <c r="A11636" s="294" t="s">
        <v>29000</v>
      </c>
      <c r="B11636" s="294"/>
      <c r="C11636" s="294"/>
      <c r="D11636" s="294"/>
      <c r="E11636" s="294"/>
      <c r="F11636" s="294"/>
    </row>
    <row r="11637">
      <c r="A11637" s="294" t="s">
        <v>29001</v>
      </c>
      <c r="B11637" s="294"/>
      <c r="C11637" s="294"/>
      <c r="D11637" s="294"/>
      <c r="E11637" s="294"/>
      <c r="F11637" s="294"/>
    </row>
    <row r="11638">
      <c r="A11638" s="294" t="s">
        <v>29002</v>
      </c>
      <c r="B11638" s="294"/>
      <c r="C11638" s="294"/>
      <c r="D11638" s="294"/>
      <c r="E11638" s="294"/>
      <c r="F11638" s="294"/>
    </row>
    <row r="11639">
      <c r="A11639" s="294" t="s">
        <v>29003</v>
      </c>
      <c r="B11639" s="294"/>
      <c r="C11639" s="294"/>
      <c r="D11639" s="294"/>
      <c r="E11639" s="294"/>
      <c r="F11639" s="294"/>
    </row>
    <row r="11640">
      <c r="A11640" s="294" t="s">
        <v>29004</v>
      </c>
      <c r="B11640" s="294"/>
      <c r="C11640" s="294"/>
      <c r="D11640" s="294"/>
      <c r="E11640" s="294"/>
      <c r="F11640" s="294"/>
    </row>
    <row r="11641">
      <c r="A11641" s="294" t="s">
        <v>29005</v>
      </c>
      <c r="B11641" s="294"/>
      <c r="C11641" s="294"/>
      <c r="D11641" s="294"/>
      <c r="E11641" s="294"/>
      <c r="F11641" s="294"/>
    </row>
    <row r="11642">
      <c r="A11642" s="294" t="s">
        <v>29006</v>
      </c>
      <c r="B11642" s="294"/>
      <c r="C11642" s="294"/>
      <c r="D11642" s="294"/>
      <c r="E11642" s="294"/>
      <c r="F11642" s="294"/>
    </row>
    <row r="11643">
      <c r="A11643" s="294" t="s">
        <v>29007</v>
      </c>
      <c r="B11643" s="294"/>
      <c r="C11643" s="294"/>
      <c r="D11643" s="294"/>
      <c r="E11643" s="294"/>
      <c r="F11643" s="294"/>
    </row>
    <row r="11644">
      <c r="A11644" s="294"/>
      <c r="B11644" s="294"/>
      <c r="C11644" s="294"/>
      <c r="D11644" s="294"/>
      <c r="E11644" s="294"/>
      <c r="F11644" s="294"/>
    </row>
    <row r="11645">
      <c r="A11645" s="294" t="s">
        <v>28124</v>
      </c>
      <c r="B11645" s="294"/>
      <c r="C11645" s="294"/>
      <c r="D11645" s="294"/>
      <c r="E11645" s="294"/>
      <c r="F11645" s="294"/>
    </row>
    <row r="11646">
      <c r="A11646" s="294" t="s">
        <v>28945</v>
      </c>
      <c r="B11646" s="294"/>
      <c r="C11646" s="294"/>
      <c r="D11646" s="294"/>
      <c r="E11646" s="294"/>
      <c r="F11646" s="294"/>
    </row>
    <row r="11647">
      <c r="A11647" s="294" t="s">
        <v>21672</v>
      </c>
      <c r="B11647" s="294"/>
      <c r="C11647" s="294"/>
      <c r="D11647" s="294"/>
      <c r="E11647" s="294"/>
      <c r="F11647" s="294"/>
    </row>
    <row r="11648">
      <c r="A11648" s="294" t="s">
        <v>28946</v>
      </c>
      <c r="B11648" s="294"/>
      <c r="C11648" s="294"/>
      <c r="D11648" s="294"/>
      <c r="E11648" s="294"/>
      <c r="F11648" s="294"/>
    </row>
    <row r="11649">
      <c r="A11649" s="294"/>
      <c r="B11649" s="294"/>
      <c r="C11649" s="294"/>
      <c r="D11649" s="294"/>
      <c r="E11649" s="294"/>
      <c r="F11649" s="294"/>
    </row>
    <row r="11650">
      <c r="A11650" s="294" t="s">
        <v>21315</v>
      </c>
      <c r="B11650" s="294"/>
      <c r="C11650" s="294"/>
      <c r="D11650" s="294"/>
      <c r="E11650" s="294"/>
      <c r="F11650" s="294"/>
    </row>
    <row r="11651">
      <c r="A11651" s="294"/>
      <c r="B11651" s="294"/>
      <c r="C11651" s="294"/>
      <c r="D11651" s="294"/>
      <c r="E11651" s="294"/>
      <c r="F11651" s="294"/>
    </row>
    <row r="11652">
      <c r="A11652" s="294" t="s">
        <v>29008</v>
      </c>
      <c r="B11652" s="294"/>
      <c r="C11652" s="294"/>
      <c r="D11652" s="294"/>
      <c r="E11652" s="294"/>
      <c r="F11652" s="294"/>
    </row>
    <row r="11653">
      <c r="A11653" s="294" t="s">
        <v>29009</v>
      </c>
      <c r="B11653" s="294"/>
      <c r="C11653" s="294"/>
      <c r="D11653" s="294"/>
      <c r="E11653" s="294"/>
      <c r="F11653" s="294"/>
    </row>
    <row r="11654">
      <c r="A11654" s="294" t="s">
        <v>29010</v>
      </c>
      <c r="B11654" s="294"/>
      <c r="C11654" s="294"/>
      <c r="D11654" s="294"/>
      <c r="E11654" s="294"/>
      <c r="F11654" s="294"/>
    </row>
    <row r="11655">
      <c r="A11655" s="294" t="s">
        <v>29011</v>
      </c>
      <c r="B11655" s="294"/>
      <c r="C11655" s="294"/>
      <c r="D11655" s="294"/>
      <c r="E11655" s="294"/>
      <c r="F11655" s="294"/>
    </row>
    <row r="11656">
      <c r="A11656" s="294" t="s">
        <v>29012</v>
      </c>
      <c r="B11656" s="294"/>
      <c r="C11656" s="294"/>
      <c r="D11656" s="294"/>
      <c r="E11656" s="294"/>
      <c r="F11656" s="294"/>
    </row>
    <row r="11657">
      <c r="A11657" s="294" t="s">
        <v>29013</v>
      </c>
      <c r="B11657" s="294"/>
      <c r="C11657" s="294"/>
      <c r="D11657" s="294"/>
      <c r="E11657" s="294"/>
      <c r="F11657" s="294"/>
    </row>
    <row r="11658">
      <c r="A11658" s="294" t="s">
        <v>29014</v>
      </c>
      <c r="B11658" s="294"/>
      <c r="C11658" s="294"/>
      <c r="D11658" s="294"/>
      <c r="E11658" s="294"/>
      <c r="F11658" s="294"/>
    </row>
    <row r="11659">
      <c r="A11659" s="294" t="s">
        <v>29015</v>
      </c>
      <c r="B11659" s="294"/>
      <c r="C11659" s="294"/>
      <c r="D11659" s="294"/>
      <c r="E11659" s="294"/>
      <c r="F11659" s="294"/>
    </row>
    <row r="11660">
      <c r="A11660" s="294"/>
      <c r="B11660" s="294"/>
      <c r="C11660" s="294"/>
      <c r="D11660" s="294"/>
      <c r="E11660" s="294"/>
      <c r="F11660" s="294"/>
    </row>
    <row r="11661">
      <c r="A11661" s="294" t="s">
        <v>22564</v>
      </c>
      <c r="B11661" s="294"/>
      <c r="C11661" s="294"/>
      <c r="D11661" s="294"/>
      <c r="E11661" s="294"/>
      <c r="F11661" s="294"/>
    </row>
    <row r="11662">
      <c r="A11662" s="294" t="s">
        <v>20470</v>
      </c>
      <c r="B11662" s="294"/>
      <c r="C11662" s="294"/>
      <c r="D11662" s="294"/>
      <c r="E11662" s="294"/>
      <c r="F11662" s="294"/>
    </row>
    <row r="11663">
      <c r="A11663" s="294"/>
      <c r="B11663" s="294"/>
      <c r="C11663" s="294"/>
      <c r="D11663" s="294"/>
      <c r="E11663" s="294"/>
      <c r="F11663" s="294"/>
    </row>
    <row r="11664">
      <c r="A11664" s="294" t="s">
        <v>29016</v>
      </c>
      <c r="B11664" s="294"/>
      <c r="C11664" s="294"/>
      <c r="D11664" s="294"/>
      <c r="E11664" s="294"/>
      <c r="F11664" s="294"/>
    </row>
    <row r="11665">
      <c r="A11665" s="294" t="s">
        <v>29017</v>
      </c>
      <c r="B11665" s="294"/>
      <c r="C11665" s="294"/>
      <c r="D11665" s="294"/>
      <c r="E11665" s="294"/>
      <c r="F11665" s="294"/>
    </row>
    <row r="11666">
      <c r="A11666" s="294" t="s">
        <v>29018</v>
      </c>
      <c r="B11666" s="294"/>
      <c r="C11666" s="294"/>
      <c r="D11666" s="294"/>
      <c r="E11666" s="294"/>
      <c r="F11666" s="294"/>
    </row>
    <row r="11667">
      <c r="A11667" s="294" t="s">
        <v>29019</v>
      </c>
      <c r="B11667" s="294"/>
      <c r="C11667" s="294"/>
      <c r="D11667" s="294"/>
      <c r="E11667" s="294"/>
      <c r="F11667" s="294"/>
    </row>
    <row r="11668">
      <c r="A11668" s="294"/>
      <c r="B11668" s="294"/>
      <c r="C11668" s="294"/>
      <c r="D11668" s="294"/>
      <c r="E11668" s="294"/>
      <c r="F11668" s="294"/>
    </row>
    <row r="11669">
      <c r="A11669" s="294" t="s">
        <v>29020</v>
      </c>
      <c r="B11669" s="294"/>
      <c r="C11669" s="294"/>
      <c r="D11669" s="294"/>
      <c r="E11669" s="294"/>
      <c r="F11669" s="294"/>
    </row>
    <row r="11670">
      <c r="A11670" s="294" t="s">
        <v>29021</v>
      </c>
      <c r="B11670" s="294"/>
      <c r="C11670" s="294"/>
      <c r="D11670" s="294"/>
      <c r="E11670" s="294"/>
      <c r="F11670" s="294"/>
    </row>
    <row r="11671">
      <c r="A11671" s="294"/>
      <c r="B11671" s="294"/>
      <c r="C11671" s="294"/>
      <c r="D11671" s="294"/>
      <c r="E11671" s="294"/>
      <c r="F11671" s="294"/>
    </row>
    <row r="11672">
      <c r="A11672" s="294" t="s">
        <v>29022</v>
      </c>
      <c r="B11672" s="294"/>
      <c r="C11672" s="294"/>
      <c r="D11672" s="294"/>
      <c r="E11672" s="294"/>
      <c r="F11672" s="294"/>
    </row>
    <row r="11673">
      <c r="A11673" s="294" t="s">
        <v>29023</v>
      </c>
      <c r="B11673" s="294"/>
      <c r="C11673" s="294"/>
      <c r="D11673" s="294"/>
      <c r="E11673" s="294"/>
      <c r="F11673" s="294"/>
    </row>
    <row r="11674">
      <c r="A11674" s="294" t="s">
        <v>29024</v>
      </c>
      <c r="B11674" s="294"/>
      <c r="C11674" s="294"/>
      <c r="D11674" s="294"/>
      <c r="E11674" s="294"/>
      <c r="F11674" s="294"/>
    </row>
    <row r="11675">
      <c r="A11675" s="294" t="s">
        <v>29025</v>
      </c>
      <c r="B11675" s="294"/>
      <c r="C11675" s="294"/>
      <c r="D11675" s="294"/>
      <c r="E11675" s="294"/>
      <c r="F11675" s="294"/>
    </row>
    <row r="11676">
      <c r="A11676" s="294" t="s">
        <v>29026</v>
      </c>
      <c r="B11676" s="294"/>
      <c r="C11676" s="294"/>
      <c r="D11676" s="294"/>
      <c r="E11676" s="294"/>
      <c r="F11676" s="294"/>
    </row>
    <row r="11677">
      <c r="A11677" s="294"/>
      <c r="B11677" s="294"/>
      <c r="C11677" s="294"/>
      <c r="D11677" s="294"/>
      <c r="E11677" s="294"/>
      <c r="F11677" s="294"/>
    </row>
    <row r="11678">
      <c r="A11678" s="294" t="s">
        <v>25653</v>
      </c>
      <c r="B11678" s="294"/>
      <c r="C11678" s="294"/>
      <c r="D11678" s="294"/>
      <c r="E11678" s="294"/>
      <c r="F11678" s="294"/>
    </row>
    <row r="11679">
      <c r="A11679" s="294" t="s">
        <v>23767</v>
      </c>
      <c r="B11679" s="294"/>
      <c r="C11679" s="294"/>
      <c r="D11679" s="294"/>
      <c r="E11679" s="294"/>
      <c r="F11679" s="294"/>
    </row>
    <row r="11680">
      <c r="A11680" s="294"/>
      <c r="B11680" s="294"/>
      <c r="C11680" s="294"/>
      <c r="D11680" s="294"/>
      <c r="E11680" s="294"/>
      <c r="F11680" s="294"/>
    </row>
    <row r="11681">
      <c r="A11681" s="294" t="s">
        <v>29027</v>
      </c>
      <c r="B11681" s="294"/>
      <c r="C11681" s="294"/>
      <c r="D11681" s="294"/>
      <c r="E11681" s="294"/>
      <c r="F11681" s="294"/>
    </row>
    <row r="11682">
      <c r="A11682" s="294" t="s">
        <v>29028</v>
      </c>
      <c r="B11682" s="294"/>
      <c r="C11682" s="294"/>
      <c r="D11682" s="294"/>
      <c r="E11682" s="294"/>
      <c r="F11682" s="294"/>
    </row>
    <row r="11683">
      <c r="A11683" s="294" t="s">
        <v>29029</v>
      </c>
      <c r="B11683" s="294"/>
      <c r="C11683" s="294"/>
      <c r="D11683" s="294"/>
      <c r="E11683" s="294"/>
      <c r="F11683" s="294"/>
    </row>
    <row r="11684">
      <c r="A11684" s="294"/>
      <c r="B11684" s="294"/>
      <c r="C11684" s="294"/>
      <c r="D11684" s="294"/>
      <c r="E11684" s="294"/>
      <c r="F11684" s="294"/>
    </row>
    <row r="11685">
      <c r="A11685" s="294" t="s">
        <v>23201</v>
      </c>
      <c r="B11685" s="294"/>
      <c r="C11685" s="294"/>
      <c r="D11685" s="294"/>
      <c r="E11685" s="294"/>
      <c r="F11685" s="294"/>
    </row>
    <row r="11686">
      <c r="A11686" s="294" t="s">
        <v>23772</v>
      </c>
      <c r="B11686" s="294"/>
      <c r="C11686" s="294"/>
      <c r="D11686" s="294"/>
      <c r="E11686" s="294"/>
      <c r="F11686" s="294"/>
    </row>
    <row r="11687">
      <c r="A11687" s="294"/>
      <c r="B11687" s="294"/>
      <c r="C11687" s="294"/>
      <c r="D11687" s="294"/>
      <c r="E11687" s="294"/>
      <c r="F11687" s="294"/>
    </row>
    <row r="11688">
      <c r="A11688" s="294" t="s">
        <v>29030</v>
      </c>
      <c r="B11688" s="294"/>
      <c r="C11688" s="294"/>
      <c r="D11688" s="294"/>
      <c r="E11688" s="294"/>
      <c r="F11688" s="294"/>
    </row>
    <row r="11689">
      <c r="A11689" s="294" t="s">
        <v>29031</v>
      </c>
      <c r="B11689" s="294"/>
      <c r="C11689" s="294"/>
      <c r="D11689" s="294"/>
      <c r="E11689" s="294"/>
      <c r="F11689" s="294"/>
    </row>
    <row r="11690">
      <c r="A11690" s="294" t="s">
        <v>29032</v>
      </c>
      <c r="B11690" s="294"/>
      <c r="C11690" s="294"/>
      <c r="D11690" s="294"/>
      <c r="E11690" s="294"/>
      <c r="F11690" s="294"/>
    </row>
    <row r="11691">
      <c r="A11691" s="294"/>
      <c r="B11691" s="294"/>
      <c r="C11691" s="294"/>
      <c r="D11691" s="294"/>
      <c r="E11691" s="294"/>
      <c r="F11691" s="294"/>
    </row>
    <row r="11692">
      <c r="A11692" s="294" t="s">
        <v>28806</v>
      </c>
      <c r="B11692" s="294"/>
      <c r="C11692" s="294"/>
      <c r="D11692" s="294"/>
      <c r="E11692" s="294"/>
      <c r="F11692" s="294"/>
    </row>
    <row r="11693">
      <c r="A11693" s="294" t="s">
        <v>27773</v>
      </c>
      <c r="B11693" s="294"/>
      <c r="C11693" s="294"/>
      <c r="D11693" s="294"/>
      <c r="E11693" s="294"/>
      <c r="F11693" s="294"/>
    </row>
    <row r="11694">
      <c r="A11694" s="294"/>
      <c r="B11694" s="294"/>
      <c r="C11694" s="294"/>
      <c r="D11694" s="294"/>
      <c r="E11694" s="294"/>
      <c r="F11694" s="294"/>
    </row>
    <row r="11695">
      <c r="A11695" s="294" t="s">
        <v>29033</v>
      </c>
      <c r="B11695" s="294"/>
      <c r="C11695" s="294"/>
      <c r="D11695" s="294"/>
      <c r="E11695" s="294"/>
      <c r="F11695" s="294"/>
    </row>
    <row r="11696">
      <c r="A11696" s="294" t="s">
        <v>29034</v>
      </c>
      <c r="B11696" s="294"/>
      <c r="C11696" s="294"/>
      <c r="D11696" s="294"/>
      <c r="E11696" s="294"/>
      <c r="F11696" s="294"/>
    </row>
    <row r="11697">
      <c r="A11697" s="294" t="s">
        <v>29035</v>
      </c>
      <c r="B11697" s="294"/>
      <c r="C11697" s="294"/>
      <c r="D11697" s="294"/>
      <c r="E11697" s="294"/>
      <c r="F11697" s="294"/>
    </row>
    <row r="11698">
      <c r="A11698" s="294" t="s">
        <v>29036</v>
      </c>
      <c r="B11698" s="294"/>
      <c r="C11698" s="294"/>
      <c r="D11698" s="294"/>
      <c r="E11698" s="294"/>
      <c r="F11698" s="294"/>
    </row>
    <row r="11699">
      <c r="A11699" s="294" t="s">
        <v>29037</v>
      </c>
      <c r="B11699" s="294"/>
      <c r="C11699" s="294"/>
      <c r="D11699" s="294"/>
      <c r="E11699" s="294"/>
      <c r="F11699" s="294"/>
    </row>
    <row r="11700">
      <c r="A11700" s="294" t="s">
        <v>29038</v>
      </c>
      <c r="B11700" s="294"/>
      <c r="C11700" s="294"/>
      <c r="D11700" s="294"/>
      <c r="E11700" s="294"/>
      <c r="F11700" s="294"/>
    </row>
    <row r="11701">
      <c r="A11701" s="294" t="s">
        <v>29039</v>
      </c>
      <c r="B11701" s="294"/>
      <c r="C11701" s="294"/>
      <c r="D11701" s="294"/>
      <c r="E11701" s="294"/>
      <c r="F11701" s="294"/>
    </row>
    <row r="11702">
      <c r="A11702" s="294" t="s">
        <v>29040</v>
      </c>
      <c r="B11702" s="294"/>
      <c r="C11702" s="294"/>
      <c r="D11702" s="294"/>
      <c r="E11702" s="294"/>
      <c r="F11702" s="294"/>
    </row>
    <row r="11703">
      <c r="A11703" s="294" t="s">
        <v>29041</v>
      </c>
      <c r="B11703" s="294"/>
      <c r="C11703" s="294"/>
      <c r="D11703" s="294"/>
      <c r="E11703" s="294"/>
      <c r="F11703" s="294"/>
    </row>
    <row r="11704">
      <c r="A11704" s="294" t="s">
        <v>29042</v>
      </c>
      <c r="B11704" s="294"/>
      <c r="C11704" s="294"/>
      <c r="D11704" s="294"/>
      <c r="E11704" s="294"/>
      <c r="F11704" s="294"/>
    </row>
    <row r="11705">
      <c r="A11705" s="294"/>
      <c r="B11705" s="294"/>
      <c r="C11705" s="294"/>
      <c r="D11705" s="294"/>
      <c r="E11705" s="294"/>
      <c r="F11705" s="294"/>
    </row>
    <row r="11706">
      <c r="A11706" s="294" t="s">
        <v>23508</v>
      </c>
      <c r="B11706" s="294"/>
      <c r="C11706" s="294"/>
      <c r="D11706" s="294"/>
      <c r="E11706" s="294"/>
      <c r="F11706" s="294"/>
    </row>
    <row r="11707">
      <c r="A11707" s="294" t="s">
        <v>29043</v>
      </c>
      <c r="B11707" s="294"/>
      <c r="C11707" s="294"/>
      <c r="D11707" s="294"/>
      <c r="E11707" s="294"/>
      <c r="F11707" s="294"/>
    </row>
    <row r="11708">
      <c r="A11708" s="294" t="s">
        <v>29044</v>
      </c>
      <c r="B11708" s="294"/>
      <c r="C11708" s="294"/>
      <c r="D11708" s="294"/>
      <c r="E11708" s="294"/>
      <c r="F11708" s="294"/>
    </row>
    <row r="11709">
      <c r="A11709" s="294" t="s">
        <v>22738</v>
      </c>
      <c r="B11709" s="294"/>
      <c r="C11709" s="294"/>
      <c r="D11709" s="294"/>
      <c r="E11709" s="294"/>
      <c r="F11709" s="294"/>
    </row>
    <row r="11710">
      <c r="A11710" s="294" t="s">
        <v>23057</v>
      </c>
      <c r="B11710" s="294"/>
      <c r="C11710" s="294"/>
      <c r="D11710" s="294"/>
      <c r="E11710" s="294"/>
      <c r="F11710" s="294"/>
    </row>
    <row r="11711">
      <c r="A11711" s="294"/>
      <c r="B11711" s="294"/>
      <c r="C11711" s="294"/>
      <c r="D11711" s="294"/>
      <c r="E11711" s="294"/>
      <c r="F11711" s="294"/>
    </row>
    <row r="11712">
      <c r="A11712" s="294" t="s">
        <v>22281</v>
      </c>
      <c r="B11712" s="294"/>
      <c r="C11712" s="294"/>
      <c r="D11712" s="294"/>
      <c r="E11712" s="294"/>
      <c r="F11712" s="294"/>
    </row>
    <row r="11713">
      <c r="A11713" s="294"/>
      <c r="B11713" s="294"/>
      <c r="C11713" s="294"/>
      <c r="D11713" s="294"/>
      <c r="E11713" s="294"/>
      <c r="F11713" s="294"/>
    </row>
    <row r="11714">
      <c r="A11714" s="294" t="s">
        <v>29045</v>
      </c>
      <c r="B11714" s="294"/>
      <c r="C11714" s="294"/>
      <c r="D11714" s="294"/>
      <c r="E11714" s="294"/>
      <c r="F11714" s="294"/>
    </row>
    <row r="11715">
      <c r="A11715" s="294" t="s">
        <v>29046</v>
      </c>
      <c r="B11715" s="294"/>
      <c r="C11715" s="294"/>
      <c r="D11715" s="294"/>
      <c r="E11715" s="294"/>
      <c r="F11715" s="294"/>
    </row>
    <row r="11716">
      <c r="A11716" s="294" t="s">
        <v>29047</v>
      </c>
      <c r="B11716" s="294"/>
      <c r="C11716" s="294"/>
      <c r="D11716" s="294"/>
      <c r="E11716" s="294"/>
      <c r="F11716" s="294"/>
    </row>
    <row r="11717">
      <c r="A11717" s="294" t="s">
        <v>29048</v>
      </c>
      <c r="B11717" s="294"/>
      <c r="C11717" s="294"/>
      <c r="D11717" s="294"/>
      <c r="E11717" s="294"/>
      <c r="F11717" s="294"/>
    </row>
    <row r="11718">
      <c r="A11718" s="294" t="s">
        <v>29049</v>
      </c>
      <c r="B11718" s="294"/>
      <c r="C11718" s="294"/>
      <c r="D11718" s="294"/>
      <c r="E11718" s="294"/>
      <c r="F11718" s="294"/>
    </row>
    <row r="11719">
      <c r="A11719" s="294" t="s">
        <v>29050</v>
      </c>
      <c r="B11719" s="294"/>
      <c r="C11719" s="294"/>
      <c r="D11719" s="294"/>
      <c r="E11719" s="294"/>
      <c r="F11719" s="294"/>
    </row>
    <row r="11720">
      <c r="A11720" s="294" t="s">
        <v>29051</v>
      </c>
      <c r="B11720" s="294"/>
      <c r="C11720" s="294"/>
      <c r="D11720" s="294"/>
      <c r="E11720" s="294"/>
      <c r="F11720" s="294"/>
    </row>
    <row r="11721">
      <c r="A11721" s="294"/>
      <c r="B11721" s="294"/>
      <c r="C11721" s="294"/>
      <c r="D11721" s="294"/>
      <c r="E11721" s="294"/>
      <c r="F11721" s="294"/>
    </row>
    <row r="11722">
      <c r="A11722" s="294" t="s">
        <v>28143</v>
      </c>
      <c r="B11722" s="294"/>
      <c r="C11722" s="294"/>
      <c r="D11722" s="294"/>
      <c r="E11722" s="294"/>
      <c r="F11722" s="294"/>
    </row>
    <row r="11723">
      <c r="A11723" s="294"/>
      <c r="B11723" s="294"/>
      <c r="C11723" s="294"/>
      <c r="D11723" s="294"/>
      <c r="E11723" s="294"/>
      <c r="F11723" s="294"/>
    </row>
    <row r="11724">
      <c r="A11724" s="294" t="s">
        <v>29052</v>
      </c>
      <c r="B11724" s="294"/>
      <c r="C11724" s="294"/>
      <c r="D11724" s="294"/>
      <c r="E11724" s="294"/>
      <c r="F11724" s="294"/>
    </row>
    <row r="11725">
      <c r="A11725" s="294" t="s">
        <v>29053</v>
      </c>
      <c r="B11725" s="294"/>
      <c r="C11725" s="294"/>
      <c r="D11725" s="294"/>
      <c r="E11725" s="294"/>
      <c r="F11725" s="294"/>
    </row>
    <row r="11726">
      <c r="A11726" s="294" t="s">
        <v>29054</v>
      </c>
      <c r="B11726" s="294"/>
      <c r="C11726" s="294"/>
      <c r="D11726" s="294"/>
      <c r="E11726" s="294"/>
      <c r="F11726" s="294"/>
    </row>
    <row r="11727">
      <c r="A11727" s="294" t="s">
        <v>29055</v>
      </c>
      <c r="B11727" s="294"/>
      <c r="C11727" s="294"/>
      <c r="D11727" s="294"/>
      <c r="E11727" s="294"/>
      <c r="F11727" s="294"/>
    </row>
    <row r="11728">
      <c r="A11728" s="294" t="s">
        <v>29056</v>
      </c>
      <c r="B11728" s="294"/>
      <c r="C11728" s="294"/>
      <c r="D11728" s="294"/>
      <c r="E11728" s="294"/>
      <c r="F11728" s="294"/>
    </row>
    <row r="11729">
      <c r="A11729" s="294"/>
      <c r="B11729" s="294"/>
      <c r="C11729" s="294"/>
      <c r="D11729" s="294"/>
      <c r="E11729" s="294"/>
      <c r="F11729" s="294"/>
    </row>
    <row r="11730">
      <c r="A11730" s="294" t="s">
        <v>22572</v>
      </c>
      <c r="B11730" s="294"/>
      <c r="C11730" s="294"/>
      <c r="D11730" s="294"/>
      <c r="E11730" s="294"/>
      <c r="F11730" s="294"/>
    </row>
    <row r="11731">
      <c r="A11731" s="294" t="s">
        <v>23767</v>
      </c>
      <c r="B11731" s="294"/>
      <c r="C11731" s="294"/>
      <c r="D11731" s="294"/>
      <c r="E11731" s="294"/>
      <c r="F11731" s="294"/>
    </row>
    <row r="11732">
      <c r="A11732" s="294"/>
      <c r="B11732" s="294"/>
      <c r="C11732" s="294"/>
      <c r="D11732" s="294"/>
      <c r="E11732" s="294"/>
      <c r="F11732" s="294"/>
    </row>
    <row r="11733">
      <c r="A11733" s="294" t="s">
        <v>29057</v>
      </c>
      <c r="B11733" s="294"/>
      <c r="C11733" s="294"/>
      <c r="D11733" s="294"/>
      <c r="E11733" s="294"/>
      <c r="F11733" s="294"/>
    </row>
    <row r="11734">
      <c r="A11734" s="294" t="s">
        <v>29058</v>
      </c>
      <c r="B11734" s="294"/>
      <c r="C11734" s="294"/>
      <c r="D11734" s="294"/>
      <c r="E11734" s="294"/>
      <c r="F11734" s="294"/>
    </row>
    <row r="11735">
      <c r="A11735" s="294" t="s">
        <v>29059</v>
      </c>
      <c r="B11735" s="294"/>
      <c r="C11735" s="294"/>
      <c r="D11735" s="294"/>
      <c r="E11735" s="294"/>
      <c r="F11735" s="294"/>
    </row>
    <row r="11736">
      <c r="A11736" s="294" t="s">
        <v>29060</v>
      </c>
      <c r="B11736" s="294"/>
      <c r="C11736" s="294"/>
      <c r="D11736" s="294"/>
      <c r="E11736" s="294"/>
      <c r="F11736" s="294"/>
    </row>
    <row r="11737">
      <c r="A11737" s="294"/>
      <c r="B11737" s="294"/>
      <c r="C11737" s="294"/>
      <c r="D11737" s="294"/>
      <c r="E11737" s="294"/>
      <c r="F11737" s="294"/>
    </row>
    <row r="11738">
      <c r="A11738" s="294" t="s">
        <v>23889</v>
      </c>
      <c r="B11738" s="294"/>
      <c r="C11738" s="294"/>
      <c r="D11738" s="294"/>
      <c r="E11738" s="294"/>
      <c r="F11738" s="294"/>
    </row>
    <row r="11739">
      <c r="A11739" s="294"/>
      <c r="B11739" s="294"/>
      <c r="C11739" s="294"/>
      <c r="D11739" s="294"/>
      <c r="E11739" s="294"/>
      <c r="F11739" s="294"/>
    </row>
    <row r="11740">
      <c r="A11740" s="294" t="s">
        <v>29061</v>
      </c>
      <c r="B11740" s="294"/>
      <c r="C11740" s="294"/>
      <c r="D11740" s="294"/>
      <c r="E11740" s="294"/>
      <c r="F11740" s="294"/>
    </row>
    <row r="11741">
      <c r="A11741" s="294" t="s">
        <v>26374</v>
      </c>
      <c r="B11741" s="294"/>
      <c r="C11741" s="294"/>
      <c r="D11741" s="294"/>
      <c r="E11741" s="294"/>
      <c r="F11741" s="294"/>
    </row>
    <row r="11742">
      <c r="A11742" s="294" t="s">
        <v>29062</v>
      </c>
      <c r="B11742" s="294"/>
      <c r="C11742" s="294"/>
      <c r="D11742" s="294"/>
      <c r="E11742" s="294"/>
      <c r="F11742" s="294"/>
    </row>
    <row r="11743">
      <c r="A11743" s="294" t="s">
        <v>29063</v>
      </c>
      <c r="B11743" s="294"/>
      <c r="C11743" s="294"/>
      <c r="D11743" s="294"/>
      <c r="E11743" s="294"/>
      <c r="F11743" s="294"/>
    </row>
    <row r="11744">
      <c r="A11744" s="294"/>
      <c r="B11744" s="294"/>
      <c r="C11744" s="294"/>
      <c r="D11744" s="294"/>
      <c r="E11744" s="294"/>
      <c r="F11744" s="294"/>
    </row>
    <row r="11745">
      <c r="A11745" s="294" t="s">
        <v>29064</v>
      </c>
      <c r="B11745" s="294"/>
      <c r="C11745" s="294"/>
      <c r="D11745" s="294"/>
      <c r="E11745" s="294"/>
      <c r="F11745" s="294"/>
    </row>
    <row r="11746">
      <c r="A11746" s="294"/>
      <c r="B11746" s="294"/>
      <c r="C11746" s="294"/>
      <c r="D11746" s="294"/>
      <c r="E11746" s="294"/>
      <c r="F11746" s="294"/>
    </row>
    <row r="11747">
      <c r="A11747" s="294" t="s">
        <v>29065</v>
      </c>
      <c r="B11747" s="294"/>
      <c r="C11747" s="294"/>
      <c r="D11747" s="294"/>
      <c r="E11747" s="294"/>
      <c r="F11747" s="294"/>
    </row>
    <row r="11748">
      <c r="A11748" s="294" t="s">
        <v>29066</v>
      </c>
      <c r="B11748" s="294"/>
      <c r="C11748" s="294"/>
      <c r="D11748" s="294"/>
      <c r="E11748" s="294"/>
      <c r="F11748" s="294"/>
    </row>
    <row r="11749">
      <c r="A11749" s="294" t="s">
        <v>29067</v>
      </c>
      <c r="B11749" s="294"/>
      <c r="C11749" s="294"/>
      <c r="D11749" s="294"/>
      <c r="E11749" s="294"/>
      <c r="F11749" s="294"/>
    </row>
    <row r="11750">
      <c r="A11750" s="294" t="s">
        <v>29068</v>
      </c>
      <c r="B11750" s="294"/>
      <c r="C11750" s="294"/>
      <c r="D11750" s="294"/>
      <c r="E11750" s="294"/>
      <c r="F11750" s="294"/>
    </row>
    <row r="11751">
      <c r="A11751" s="294" t="s">
        <v>29069</v>
      </c>
      <c r="B11751" s="294"/>
      <c r="C11751" s="294"/>
      <c r="D11751" s="294"/>
      <c r="E11751" s="294"/>
      <c r="F11751" s="294"/>
    </row>
    <row r="11752">
      <c r="A11752" s="294" t="s">
        <v>29070</v>
      </c>
      <c r="B11752" s="294"/>
      <c r="C11752" s="294"/>
      <c r="D11752" s="294"/>
      <c r="E11752" s="294"/>
      <c r="F11752" s="294"/>
    </row>
    <row r="11753">
      <c r="A11753" s="294" t="s">
        <v>29071</v>
      </c>
      <c r="B11753" s="294"/>
      <c r="C11753" s="294"/>
      <c r="D11753" s="294"/>
      <c r="E11753" s="294"/>
      <c r="F11753" s="294"/>
    </row>
    <row r="11754">
      <c r="A11754" s="294" t="s">
        <v>29072</v>
      </c>
      <c r="B11754" s="294"/>
      <c r="C11754" s="294"/>
      <c r="D11754" s="294"/>
      <c r="E11754" s="294"/>
      <c r="F11754" s="294"/>
    </row>
    <row r="11755">
      <c r="A11755" s="294" t="s">
        <v>29073</v>
      </c>
      <c r="B11755" s="294"/>
      <c r="C11755" s="294"/>
      <c r="D11755" s="294"/>
      <c r="E11755" s="294"/>
      <c r="F11755" s="294"/>
    </row>
    <row r="11756">
      <c r="A11756" s="294" t="s">
        <v>29074</v>
      </c>
      <c r="B11756" s="294"/>
      <c r="C11756" s="294"/>
      <c r="D11756" s="294"/>
      <c r="E11756" s="294"/>
      <c r="F11756" s="294"/>
    </row>
    <row r="11757">
      <c r="A11757" s="294"/>
      <c r="B11757" s="294"/>
      <c r="C11757" s="294"/>
      <c r="D11757" s="294"/>
      <c r="E11757" s="294"/>
      <c r="F11757" s="294"/>
    </row>
    <row r="11758">
      <c r="A11758" s="294"/>
      <c r="B11758" s="294"/>
      <c r="C11758" s="294"/>
      <c r="D11758" s="294"/>
      <c r="E11758" s="294"/>
      <c r="F11758" s="294"/>
    </row>
    <row r="11759">
      <c r="A11759" s="294" t="s">
        <v>22281</v>
      </c>
      <c r="B11759" s="294"/>
      <c r="C11759" s="294"/>
      <c r="D11759" s="294"/>
      <c r="E11759" s="294"/>
      <c r="F11759" s="294"/>
    </row>
    <row r="11760">
      <c r="A11760" s="294"/>
      <c r="B11760" s="294"/>
      <c r="C11760" s="294"/>
      <c r="D11760" s="294"/>
      <c r="E11760" s="294"/>
      <c r="F11760" s="294"/>
    </row>
    <row r="11761">
      <c r="A11761" s="294" t="s">
        <v>29045</v>
      </c>
      <c r="B11761" s="294"/>
      <c r="C11761" s="294"/>
      <c r="D11761" s="294"/>
      <c r="E11761" s="294"/>
      <c r="F11761" s="294"/>
    </row>
    <row r="11762">
      <c r="A11762" s="294" t="s">
        <v>29046</v>
      </c>
      <c r="B11762" s="294"/>
      <c r="C11762" s="294"/>
      <c r="D11762" s="294"/>
      <c r="E11762" s="294"/>
      <c r="F11762" s="294"/>
    </row>
    <row r="11763">
      <c r="A11763" s="294" t="s">
        <v>29047</v>
      </c>
      <c r="B11763" s="294"/>
      <c r="C11763" s="294"/>
      <c r="D11763" s="294"/>
      <c r="E11763" s="294"/>
      <c r="F11763" s="294"/>
    </row>
    <row r="11764">
      <c r="A11764" s="294" t="s">
        <v>29048</v>
      </c>
      <c r="B11764" s="294"/>
      <c r="C11764" s="294"/>
      <c r="D11764" s="294"/>
      <c r="E11764" s="294"/>
      <c r="F11764" s="294"/>
    </row>
    <row r="11765">
      <c r="A11765" s="294" t="s">
        <v>29049</v>
      </c>
      <c r="B11765" s="294"/>
      <c r="C11765" s="294"/>
      <c r="D11765" s="294"/>
      <c r="E11765" s="294"/>
      <c r="F11765" s="294"/>
    </row>
    <row r="11766">
      <c r="A11766" s="294" t="s">
        <v>29050</v>
      </c>
      <c r="B11766" s="294"/>
      <c r="C11766" s="294"/>
      <c r="D11766" s="294"/>
      <c r="E11766" s="294"/>
      <c r="F11766" s="294"/>
    </row>
    <row r="11767">
      <c r="A11767" s="294" t="s">
        <v>29051</v>
      </c>
      <c r="B11767" s="294"/>
      <c r="C11767" s="294"/>
      <c r="D11767" s="294"/>
      <c r="E11767" s="294"/>
      <c r="F11767" s="294"/>
    </row>
    <row r="11768">
      <c r="A11768" s="294"/>
      <c r="B11768" s="294"/>
      <c r="C11768" s="294"/>
      <c r="D11768" s="294"/>
      <c r="E11768" s="294"/>
      <c r="F11768" s="294"/>
    </row>
    <row r="11769">
      <c r="A11769" s="294" t="s">
        <v>28143</v>
      </c>
      <c r="B11769" s="294"/>
      <c r="C11769" s="294"/>
      <c r="D11769" s="294"/>
      <c r="E11769" s="294"/>
      <c r="F11769" s="294"/>
    </row>
    <row r="11770">
      <c r="A11770" s="294"/>
      <c r="B11770" s="294"/>
      <c r="C11770" s="294"/>
      <c r="D11770" s="294"/>
      <c r="E11770" s="294"/>
      <c r="F11770" s="294"/>
    </row>
    <row r="11771">
      <c r="A11771" s="294" t="s">
        <v>29052</v>
      </c>
      <c r="B11771" s="294"/>
      <c r="C11771" s="294"/>
      <c r="D11771" s="294"/>
      <c r="E11771" s="294"/>
      <c r="F11771" s="294"/>
    </row>
    <row r="11772">
      <c r="A11772" s="294" t="s">
        <v>29053</v>
      </c>
      <c r="B11772" s="294"/>
      <c r="C11772" s="294"/>
      <c r="D11772" s="294"/>
      <c r="E11772" s="294"/>
      <c r="F11772" s="294"/>
    </row>
    <row r="11773">
      <c r="A11773" s="294" t="s">
        <v>29054</v>
      </c>
      <c r="B11773" s="294"/>
      <c r="C11773" s="294"/>
      <c r="D11773" s="294"/>
      <c r="E11773" s="294"/>
      <c r="F11773" s="294"/>
    </row>
    <row r="11774">
      <c r="A11774" s="294" t="s">
        <v>29055</v>
      </c>
      <c r="B11774" s="294"/>
      <c r="C11774" s="294"/>
      <c r="D11774" s="294"/>
      <c r="E11774" s="294"/>
      <c r="F11774" s="294"/>
    </row>
    <row r="11775">
      <c r="A11775" s="294" t="s">
        <v>29056</v>
      </c>
      <c r="B11775" s="294"/>
      <c r="C11775" s="294"/>
      <c r="D11775" s="294"/>
      <c r="E11775" s="294"/>
      <c r="F11775" s="294"/>
    </row>
    <row r="11776">
      <c r="A11776" s="294"/>
      <c r="B11776" s="294"/>
      <c r="C11776" s="294"/>
      <c r="D11776" s="294"/>
      <c r="E11776" s="294"/>
      <c r="F11776" s="294"/>
    </row>
    <row r="11777">
      <c r="A11777" s="294" t="s">
        <v>22572</v>
      </c>
      <c r="B11777" s="294"/>
      <c r="C11777" s="294"/>
      <c r="D11777" s="294"/>
      <c r="E11777" s="294"/>
      <c r="F11777" s="294"/>
    </row>
    <row r="11778">
      <c r="A11778" s="294" t="s">
        <v>23767</v>
      </c>
      <c r="B11778" s="294"/>
      <c r="C11778" s="294"/>
      <c r="D11778" s="294"/>
      <c r="E11778" s="294"/>
      <c r="F11778" s="294"/>
    </row>
    <row r="11779">
      <c r="A11779" s="294"/>
      <c r="B11779" s="294"/>
      <c r="C11779" s="294"/>
      <c r="D11779" s="294"/>
      <c r="E11779" s="294"/>
      <c r="F11779" s="294"/>
    </row>
    <row r="11780">
      <c r="A11780" s="294" t="s">
        <v>29057</v>
      </c>
      <c r="B11780" s="294"/>
      <c r="C11780" s="294"/>
      <c r="D11780" s="294"/>
      <c r="E11780" s="294"/>
      <c r="F11780" s="294"/>
    </row>
    <row r="11781">
      <c r="A11781" s="294" t="s">
        <v>29058</v>
      </c>
      <c r="B11781" s="294"/>
      <c r="C11781" s="294"/>
      <c r="D11781" s="294"/>
      <c r="E11781" s="294"/>
      <c r="F11781" s="294"/>
    </row>
    <row r="11782">
      <c r="A11782" s="294" t="s">
        <v>29059</v>
      </c>
      <c r="B11782" s="294"/>
      <c r="C11782" s="294"/>
      <c r="D11782" s="294"/>
      <c r="E11782" s="294"/>
      <c r="F11782" s="294"/>
    </row>
    <row r="11783">
      <c r="A11783" s="294" t="s">
        <v>29060</v>
      </c>
      <c r="B11783" s="294"/>
      <c r="C11783" s="294"/>
      <c r="D11783" s="294"/>
      <c r="E11783" s="294"/>
      <c r="F11783" s="294"/>
    </row>
    <row r="11784">
      <c r="A11784" s="294"/>
      <c r="B11784" s="294"/>
      <c r="C11784" s="294"/>
      <c r="D11784" s="294"/>
      <c r="E11784" s="294"/>
      <c r="F11784" s="294"/>
    </row>
    <row r="11785">
      <c r="A11785" s="294" t="s">
        <v>23889</v>
      </c>
      <c r="B11785" s="294"/>
      <c r="C11785" s="294"/>
      <c r="D11785" s="294"/>
      <c r="E11785" s="294"/>
      <c r="F11785" s="294"/>
    </row>
    <row r="11786">
      <c r="A11786" s="294"/>
      <c r="B11786" s="294"/>
      <c r="C11786" s="294"/>
      <c r="D11786" s="294"/>
      <c r="E11786" s="294"/>
      <c r="F11786" s="294"/>
    </row>
    <row r="11787">
      <c r="A11787" s="294" t="s">
        <v>29061</v>
      </c>
      <c r="B11787" s="294"/>
      <c r="C11787" s="294"/>
      <c r="D11787" s="294"/>
      <c r="E11787" s="294"/>
      <c r="F11787" s="294"/>
    </row>
    <row r="11788">
      <c r="A11788" s="294" t="s">
        <v>26374</v>
      </c>
      <c r="B11788" s="294"/>
      <c r="C11788" s="294"/>
      <c r="D11788" s="294"/>
      <c r="E11788" s="294"/>
      <c r="F11788" s="294"/>
    </row>
    <row r="11789">
      <c r="A11789" s="294" t="s">
        <v>29062</v>
      </c>
      <c r="B11789" s="294"/>
      <c r="C11789" s="294"/>
      <c r="D11789" s="294"/>
      <c r="E11789" s="294"/>
      <c r="F11789" s="294"/>
    </row>
    <row r="11790">
      <c r="A11790" s="294" t="s">
        <v>29063</v>
      </c>
      <c r="B11790" s="294"/>
      <c r="C11790" s="294"/>
      <c r="D11790" s="294"/>
      <c r="E11790" s="294"/>
      <c r="F11790" s="294"/>
    </row>
    <row r="11791">
      <c r="A11791" s="294"/>
      <c r="B11791" s="294"/>
      <c r="C11791" s="294"/>
      <c r="D11791" s="294"/>
      <c r="E11791" s="294"/>
      <c r="F11791" s="294"/>
    </row>
    <row r="11792">
      <c r="A11792" s="294" t="s">
        <v>29064</v>
      </c>
      <c r="B11792" s="294"/>
      <c r="C11792" s="294"/>
      <c r="D11792" s="294"/>
      <c r="E11792" s="294"/>
      <c r="F11792" s="294"/>
    </row>
    <row r="11793">
      <c r="A11793" s="294"/>
      <c r="B11793" s="294"/>
      <c r="C11793" s="294"/>
      <c r="D11793" s="294"/>
      <c r="E11793" s="294"/>
      <c r="F11793" s="294"/>
    </row>
    <row r="11794">
      <c r="A11794" s="294" t="s">
        <v>29065</v>
      </c>
      <c r="B11794" s="294"/>
      <c r="C11794" s="294"/>
      <c r="D11794" s="294"/>
      <c r="E11794" s="294"/>
      <c r="F11794" s="294"/>
    </row>
    <row r="11795">
      <c r="A11795" s="294" t="s">
        <v>29066</v>
      </c>
      <c r="B11795" s="294"/>
      <c r="C11795" s="294"/>
      <c r="D11795" s="294"/>
      <c r="E11795" s="294"/>
      <c r="F11795" s="294"/>
    </row>
    <row r="11796">
      <c r="A11796" s="294" t="s">
        <v>29067</v>
      </c>
      <c r="B11796" s="294"/>
      <c r="C11796" s="294"/>
      <c r="D11796" s="294"/>
      <c r="E11796" s="294"/>
      <c r="F11796" s="294"/>
    </row>
    <row r="11797">
      <c r="A11797" s="294" t="s">
        <v>29068</v>
      </c>
      <c r="B11797" s="294"/>
      <c r="C11797" s="294"/>
      <c r="D11797" s="294"/>
      <c r="E11797" s="294"/>
      <c r="F11797" s="294"/>
    </row>
    <row r="11798">
      <c r="A11798" s="294" t="s">
        <v>29069</v>
      </c>
      <c r="B11798" s="294"/>
      <c r="C11798" s="294"/>
      <c r="D11798" s="294"/>
      <c r="E11798" s="294"/>
      <c r="F11798" s="294"/>
    </row>
    <row r="11799">
      <c r="A11799" s="294" t="s">
        <v>29070</v>
      </c>
      <c r="B11799" s="294"/>
      <c r="C11799" s="294"/>
      <c r="D11799" s="294"/>
      <c r="E11799" s="294"/>
      <c r="F11799" s="294"/>
    </row>
    <row r="11800">
      <c r="A11800" s="294" t="s">
        <v>29071</v>
      </c>
      <c r="B11800" s="294"/>
      <c r="C11800" s="294"/>
      <c r="D11800" s="294"/>
      <c r="E11800" s="294"/>
      <c r="F11800" s="294"/>
    </row>
    <row r="11801">
      <c r="A11801" s="294" t="s">
        <v>29072</v>
      </c>
      <c r="B11801" s="294"/>
      <c r="C11801" s="294"/>
      <c r="D11801" s="294"/>
      <c r="E11801" s="294"/>
      <c r="F11801" s="294"/>
    </row>
    <row r="11802">
      <c r="A11802" s="294" t="s">
        <v>29073</v>
      </c>
      <c r="B11802" s="294"/>
      <c r="C11802" s="294"/>
      <c r="D11802" s="294"/>
      <c r="E11802" s="294"/>
      <c r="F11802" s="294"/>
    </row>
    <row r="11803">
      <c r="A11803" s="294" t="s">
        <v>29074</v>
      </c>
      <c r="B11803" s="294"/>
      <c r="C11803" s="294"/>
      <c r="D11803" s="294"/>
      <c r="E11803" s="294"/>
      <c r="F11803" s="294"/>
    </row>
    <row r="11804">
      <c r="A11804" s="294"/>
      <c r="B11804" s="294"/>
      <c r="C11804" s="294"/>
      <c r="D11804" s="294"/>
      <c r="E11804" s="294"/>
      <c r="F11804" s="294"/>
    </row>
    <row r="11805">
      <c r="A11805" s="294" t="s">
        <v>28124</v>
      </c>
      <c r="B11805" s="294"/>
      <c r="C11805" s="294"/>
      <c r="D11805" s="294"/>
      <c r="E11805" s="294"/>
      <c r="F11805" s="294"/>
    </row>
    <row r="11806">
      <c r="A11806" s="294" t="s">
        <v>29044</v>
      </c>
      <c r="B11806" s="294"/>
      <c r="C11806" s="294"/>
      <c r="D11806" s="294"/>
      <c r="E11806" s="294"/>
      <c r="F11806" s="294"/>
    </row>
    <row r="11807">
      <c r="A11807" s="294" t="s">
        <v>22706</v>
      </c>
      <c r="B11807" s="294"/>
      <c r="C11807" s="294"/>
      <c r="D11807" s="294"/>
      <c r="E11807" s="294"/>
      <c r="F11807" s="294"/>
    </row>
    <row r="11808">
      <c r="A11808" s="294" t="s">
        <v>23057</v>
      </c>
      <c r="B11808" s="294"/>
      <c r="C11808" s="294"/>
      <c r="D11808" s="294"/>
      <c r="E11808" s="294"/>
      <c r="F11808" s="294"/>
    </row>
    <row r="11809">
      <c r="A11809" s="294"/>
      <c r="B11809" s="294"/>
      <c r="C11809" s="294"/>
      <c r="D11809" s="294"/>
      <c r="E11809" s="294"/>
      <c r="F11809" s="294"/>
    </row>
    <row r="11810">
      <c r="A11810" s="294"/>
      <c r="B11810" s="294"/>
      <c r="C11810" s="294"/>
      <c r="D11810" s="294"/>
      <c r="E11810" s="294"/>
      <c r="F11810" s="294"/>
    </row>
    <row r="11811">
      <c r="A11811" s="294"/>
      <c r="B11811" s="294"/>
      <c r="C11811" s="294"/>
      <c r="D11811" s="294"/>
      <c r="E11811" s="294"/>
      <c r="F11811" s="294"/>
    </row>
    <row r="11812">
      <c r="A11812" s="294" t="s">
        <v>22512</v>
      </c>
      <c r="B11812" s="294"/>
      <c r="C11812" s="294"/>
      <c r="D11812" s="294"/>
      <c r="E11812" s="294"/>
      <c r="F11812" s="294"/>
    </row>
    <row r="11813">
      <c r="A11813" s="294" t="s">
        <v>26296</v>
      </c>
      <c r="B11813" s="294"/>
      <c r="C11813" s="294"/>
      <c r="D11813" s="294"/>
      <c r="E11813" s="294"/>
      <c r="F11813" s="294"/>
    </row>
    <row r="11814">
      <c r="A11814" s="294"/>
      <c r="B11814" s="294"/>
      <c r="C11814" s="294"/>
      <c r="D11814" s="294"/>
      <c r="E11814" s="294"/>
      <c r="F11814" s="294"/>
    </row>
    <row r="11815">
      <c r="A11815" s="294" t="s">
        <v>29075</v>
      </c>
      <c r="B11815" s="294"/>
      <c r="C11815" s="294"/>
      <c r="D11815" s="294"/>
      <c r="E11815" s="294"/>
      <c r="F11815" s="294"/>
    </row>
    <row r="11816">
      <c r="A11816" s="294" t="s">
        <v>29076</v>
      </c>
      <c r="B11816" s="294"/>
      <c r="C11816" s="294"/>
      <c r="D11816" s="294"/>
      <c r="E11816" s="294"/>
      <c r="F11816" s="294"/>
    </row>
    <row r="11817">
      <c r="A11817" s="294" t="s">
        <v>29077</v>
      </c>
      <c r="B11817" s="294"/>
      <c r="C11817" s="294"/>
      <c r="D11817" s="294"/>
      <c r="E11817" s="294"/>
      <c r="F11817" s="294"/>
    </row>
    <row r="11818">
      <c r="A11818" s="294" t="s">
        <v>29078</v>
      </c>
      <c r="B11818" s="294"/>
      <c r="C11818" s="294"/>
      <c r="D11818" s="294"/>
      <c r="E11818" s="294"/>
      <c r="F11818" s="294"/>
    </row>
    <row r="11819">
      <c r="A11819" s="294" t="s">
        <v>29079</v>
      </c>
      <c r="B11819" s="294"/>
      <c r="C11819" s="294"/>
      <c r="D11819" s="294"/>
      <c r="E11819" s="294"/>
      <c r="F11819" s="294"/>
    </row>
    <row r="11820">
      <c r="A11820" s="294" t="s">
        <v>29080</v>
      </c>
      <c r="B11820" s="294"/>
      <c r="C11820" s="294"/>
      <c r="D11820" s="294"/>
      <c r="E11820" s="294"/>
      <c r="F11820" s="294"/>
    </row>
    <row r="11821">
      <c r="A11821" s="294"/>
      <c r="B11821" s="294"/>
      <c r="C11821" s="294"/>
      <c r="D11821" s="294"/>
      <c r="E11821" s="294"/>
      <c r="F11821" s="294"/>
    </row>
    <row r="11822">
      <c r="A11822" s="294" t="s">
        <v>27088</v>
      </c>
      <c r="B11822" s="294"/>
      <c r="C11822" s="294"/>
      <c r="D11822" s="294"/>
      <c r="E11822" s="294"/>
      <c r="F11822" s="294"/>
    </row>
    <row r="11823">
      <c r="A11823" s="294"/>
      <c r="B11823" s="294"/>
      <c r="C11823" s="294"/>
      <c r="D11823" s="294"/>
      <c r="E11823" s="294"/>
      <c r="F11823" s="294"/>
    </row>
    <row r="11824">
      <c r="A11824" s="294" t="s">
        <v>29081</v>
      </c>
      <c r="B11824" s="294"/>
      <c r="C11824" s="294"/>
      <c r="D11824" s="294"/>
      <c r="E11824" s="294"/>
      <c r="F11824" s="294"/>
    </row>
    <row r="11825">
      <c r="A11825" s="294" t="s">
        <v>29082</v>
      </c>
      <c r="B11825" s="294"/>
      <c r="C11825" s="294"/>
      <c r="D11825" s="294"/>
      <c r="E11825" s="294"/>
      <c r="F11825" s="294"/>
    </row>
    <row r="11826">
      <c r="A11826" s="294" t="s">
        <v>22612</v>
      </c>
      <c r="B11826" s="294"/>
      <c r="C11826" s="294"/>
      <c r="D11826" s="294"/>
      <c r="E11826" s="294"/>
      <c r="F11826" s="294"/>
    </row>
    <row r="11827">
      <c r="A11827" s="294" t="s">
        <v>29083</v>
      </c>
      <c r="B11827" s="294"/>
      <c r="C11827" s="294"/>
      <c r="D11827" s="294"/>
      <c r="E11827" s="294"/>
      <c r="F11827" s="294"/>
    </row>
    <row r="11828">
      <c r="A11828" s="294" t="s">
        <v>29084</v>
      </c>
      <c r="B11828" s="294"/>
      <c r="C11828" s="294"/>
      <c r="D11828" s="294"/>
      <c r="E11828" s="294"/>
      <c r="F11828" s="294"/>
    </row>
    <row r="11829">
      <c r="A11829" s="294"/>
      <c r="B11829" s="294"/>
      <c r="C11829" s="294"/>
      <c r="D11829" s="294"/>
      <c r="E11829" s="294"/>
      <c r="F11829" s="294"/>
    </row>
    <row r="11830">
      <c r="A11830" s="294" t="s">
        <v>29085</v>
      </c>
      <c r="B11830" s="294"/>
      <c r="C11830" s="294"/>
      <c r="D11830" s="294"/>
      <c r="E11830" s="294"/>
      <c r="F11830" s="294"/>
    </row>
    <row r="11831">
      <c r="A11831" s="294"/>
      <c r="B11831" s="294"/>
      <c r="C11831" s="294"/>
      <c r="D11831" s="294"/>
      <c r="E11831" s="294"/>
      <c r="F11831" s="294"/>
    </row>
    <row r="11832">
      <c r="A11832" s="294" t="s">
        <v>29086</v>
      </c>
      <c r="B11832" s="294"/>
      <c r="C11832" s="294"/>
      <c r="D11832" s="294"/>
      <c r="E11832" s="294"/>
      <c r="F11832" s="294"/>
    </row>
    <row r="11833">
      <c r="A11833" s="294" t="s">
        <v>29087</v>
      </c>
      <c r="B11833" s="294"/>
      <c r="C11833" s="294"/>
      <c r="D11833" s="294"/>
      <c r="E11833" s="294"/>
      <c r="F11833" s="294"/>
    </row>
    <row r="11834">
      <c r="A11834" s="294" t="s">
        <v>29088</v>
      </c>
      <c r="B11834" s="294"/>
      <c r="C11834" s="294"/>
      <c r="D11834" s="294"/>
      <c r="E11834" s="294"/>
      <c r="F11834" s="294"/>
    </row>
    <row r="11835">
      <c r="A11835" s="294" t="s">
        <v>29089</v>
      </c>
      <c r="B11835" s="294"/>
      <c r="C11835" s="294"/>
      <c r="D11835" s="294"/>
      <c r="E11835" s="294"/>
      <c r="F11835" s="294"/>
    </row>
    <row r="11836">
      <c r="A11836" s="294" t="s">
        <v>29090</v>
      </c>
      <c r="B11836" s="294"/>
      <c r="C11836" s="294"/>
      <c r="D11836" s="294"/>
      <c r="E11836" s="294"/>
      <c r="F11836" s="294"/>
    </row>
    <row r="11837">
      <c r="A11837" s="294" t="s">
        <v>29091</v>
      </c>
      <c r="B11837" s="294"/>
      <c r="C11837" s="294"/>
      <c r="D11837" s="294"/>
      <c r="E11837" s="294"/>
      <c r="F11837" s="294"/>
    </row>
    <row r="11838">
      <c r="A11838" s="294" t="s">
        <v>29092</v>
      </c>
      <c r="B11838" s="294"/>
      <c r="C11838" s="294"/>
      <c r="D11838" s="294"/>
      <c r="E11838" s="294"/>
      <c r="F11838" s="294"/>
    </row>
    <row r="11839">
      <c r="A11839" s="294"/>
      <c r="B11839" s="294"/>
      <c r="C11839" s="294"/>
      <c r="D11839" s="294"/>
      <c r="E11839" s="294"/>
      <c r="F11839" s="294"/>
    </row>
    <row r="11840">
      <c r="A11840" s="294" t="s">
        <v>28108</v>
      </c>
      <c r="B11840" s="294"/>
      <c r="C11840" s="294"/>
      <c r="D11840" s="294"/>
      <c r="E11840" s="294"/>
      <c r="F11840" s="294"/>
    </row>
    <row r="11841">
      <c r="A11841" s="294"/>
      <c r="B11841" s="294"/>
      <c r="C11841" s="294"/>
      <c r="D11841" s="294"/>
      <c r="E11841" s="294"/>
      <c r="F11841" s="294"/>
    </row>
    <row r="11842">
      <c r="A11842" s="294" t="s">
        <v>29093</v>
      </c>
      <c r="B11842" s="294"/>
      <c r="C11842" s="294"/>
      <c r="D11842" s="294"/>
      <c r="E11842" s="294"/>
      <c r="F11842" s="294"/>
    </row>
    <row r="11843">
      <c r="A11843" s="294" t="s">
        <v>29094</v>
      </c>
      <c r="B11843" s="294"/>
      <c r="C11843" s="294"/>
      <c r="D11843" s="294"/>
      <c r="E11843" s="294"/>
      <c r="F11843" s="294"/>
    </row>
    <row r="11844">
      <c r="A11844" s="294" t="s">
        <v>29095</v>
      </c>
      <c r="B11844" s="294"/>
      <c r="C11844" s="294"/>
      <c r="D11844" s="294"/>
      <c r="E11844" s="294"/>
      <c r="F11844" s="294"/>
    </row>
    <row r="11845">
      <c r="A11845" s="294" t="s">
        <v>29096</v>
      </c>
      <c r="B11845" s="294"/>
      <c r="C11845" s="294"/>
      <c r="D11845" s="294"/>
      <c r="E11845" s="294"/>
      <c r="F11845" s="294"/>
    </row>
    <row r="11846">
      <c r="A11846" s="294"/>
      <c r="B11846" s="294"/>
      <c r="C11846" s="294"/>
      <c r="D11846" s="294"/>
      <c r="E11846" s="294"/>
      <c r="F11846" s="294"/>
    </row>
    <row r="11847">
      <c r="A11847" s="294"/>
      <c r="B11847" s="294"/>
      <c r="C11847" s="294"/>
      <c r="D11847" s="294"/>
      <c r="E11847" s="294"/>
      <c r="F11847" s="294"/>
    </row>
    <row r="11848">
      <c r="A11848" s="294" t="s">
        <v>22239</v>
      </c>
      <c r="B11848" s="294"/>
      <c r="C11848" s="294"/>
      <c r="D11848" s="294"/>
      <c r="E11848" s="294"/>
      <c r="F11848" s="294"/>
    </row>
    <row r="11849">
      <c r="A11849" s="294"/>
      <c r="B11849" s="294"/>
      <c r="C11849" s="294"/>
      <c r="D11849" s="294"/>
      <c r="E11849" s="294"/>
      <c r="F11849" s="294"/>
    </row>
    <row r="11850">
      <c r="A11850" s="294" t="s">
        <v>29097</v>
      </c>
      <c r="B11850" s="294"/>
      <c r="C11850" s="294"/>
      <c r="D11850" s="294"/>
      <c r="E11850" s="294"/>
      <c r="F11850" s="294"/>
    </row>
    <row r="11851">
      <c r="A11851" s="294" t="s">
        <v>29098</v>
      </c>
      <c r="B11851" s="294"/>
      <c r="C11851" s="294"/>
      <c r="D11851" s="294"/>
      <c r="E11851" s="294"/>
      <c r="F11851" s="294"/>
    </row>
    <row r="11852">
      <c r="A11852" s="294" t="s">
        <v>29099</v>
      </c>
      <c r="B11852" s="294"/>
      <c r="C11852" s="294"/>
      <c r="D11852" s="294"/>
      <c r="E11852" s="294"/>
      <c r="F11852" s="294"/>
    </row>
    <row r="11853">
      <c r="A11853" s="294" t="s">
        <v>29100</v>
      </c>
      <c r="B11853" s="294"/>
      <c r="C11853" s="294"/>
      <c r="D11853" s="294"/>
      <c r="E11853" s="294"/>
      <c r="F11853" s="294"/>
    </row>
    <row r="11854">
      <c r="A11854" s="294" t="s">
        <v>29101</v>
      </c>
      <c r="B11854" s="294"/>
      <c r="C11854" s="294"/>
      <c r="D11854" s="294"/>
      <c r="E11854" s="294"/>
      <c r="F11854" s="294"/>
    </row>
    <row r="11855">
      <c r="A11855" s="294"/>
      <c r="B11855" s="294"/>
      <c r="C11855" s="294"/>
      <c r="D11855" s="294"/>
      <c r="E11855" s="294"/>
      <c r="F11855" s="294"/>
    </row>
    <row r="11856">
      <c r="A11856" s="294" t="s">
        <v>21990</v>
      </c>
      <c r="B11856" s="294"/>
      <c r="C11856" s="294"/>
      <c r="D11856" s="294"/>
      <c r="E11856" s="294"/>
      <c r="F11856" s="294"/>
    </row>
    <row r="11857">
      <c r="A11857" s="294"/>
      <c r="B11857" s="294"/>
      <c r="C11857" s="294"/>
      <c r="D11857" s="294"/>
      <c r="E11857" s="294"/>
      <c r="F11857" s="294"/>
    </row>
    <row r="11858">
      <c r="A11858" s="294" t="s">
        <v>29102</v>
      </c>
      <c r="B11858" s="294"/>
      <c r="C11858" s="294"/>
      <c r="D11858" s="294"/>
      <c r="E11858" s="294"/>
      <c r="F11858" s="294"/>
    </row>
    <row r="11859">
      <c r="A11859" s="294" t="s">
        <v>29103</v>
      </c>
      <c r="B11859" s="294"/>
      <c r="C11859" s="294"/>
      <c r="D11859" s="294"/>
      <c r="E11859" s="294"/>
      <c r="F11859" s="294"/>
    </row>
    <row r="11860">
      <c r="A11860" s="294" t="s">
        <v>29104</v>
      </c>
      <c r="B11860" s="294"/>
      <c r="C11860" s="294"/>
      <c r="D11860" s="294"/>
      <c r="E11860" s="294"/>
      <c r="F11860" s="294"/>
    </row>
    <row r="11861">
      <c r="A11861" s="294" t="s">
        <v>29105</v>
      </c>
      <c r="B11861" s="294"/>
      <c r="C11861" s="294"/>
      <c r="D11861" s="294"/>
      <c r="E11861" s="294"/>
      <c r="F11861" s="294"/>
    </row>
    <row r="11862">
      <c r="A11862" s="294" t="s">
        <v>29106</v>
      </c>
      <c r="B11862" s="294"/>
      <c r="C11862" s="294"/>
      <c r="D11862" s="294"/>
      <c r="E11862" s="294"/>
      <c r="F11862" s="294"/>
    </row>
    <row r="11863">
      <c r="A11863" s="294" t="s">
        <v>29107</v>
      </c>
      <c r="B11863" s="294"/>
      <c r="C11863" s="294"/>
      <c r="D11863" s="294"/>
      <c r="E11863" s="294"/>
      <c r="F11863" s="294"/>
    </row>
    <row r="11864">
      <c r="A11864" s="294"/>
      <c r="B11864" s="294"/>
      <c r="C11864" s="294"/>
      <c r="D11864" s="294"/>
      <c r="E11864" s="294"/>
      <c r="F11864" s="294"/>
    </row>
    <row r="11865">
      <c r="A11865" s="294" t="s">
        <v>28124</v>
      </c>
      <c r="B11865" s="294"/>
      <c r="C11865" s="294"/>
      <c r="D11865" s="294"/>
      <c r="E11865" s="294"/>
      <c r="F11865" s="294"/>
    </row>
    <row r="11866">
      <c r="A11866" s="294" t="s">
        <v>29108</v>
      </c>
      <c r="B11866" s="294"/>
      <c r="C11866" s="294"/>
      <c r="D11866" s="294"/>
      <c r="E11866" s="294"/>
      <c r="F11866" s="294"/>
    </row>
    <row r="11867">
      <c r="A11867" s="294" t="s">
        <v>29109</v>
      </c>
      <c r="B11867" s="294"/>
      <c r="C11867" s="294"/>
      <c r="D11867" s="294"/>
      <c r="E11867" s="294"/>
      <c r="F11867" s="294"/>
    </row>
    <row r="11868">
      <c r="A11868" s="294"/>
      <c r="B11868" s="294"/>
      <c r="C11868" s="294"/>
      <c r="D11868" s="294"/>
      <c r="E11868" s="294"/>
      <c r="F11868" s="294"/>
    </row>
    <row r="11869">
      <c r="A11869" s="294" t="s">
        <v>25957</v>
      </c>
      <c r="B11869" s="294"/>
      <c r="C11869" s="294"/>
      <c r="D11869" s="294"/>
      <c r="E11869" s="294"/>
      <c r="F11869" s="294"/>
    </row>
    <row r="11870">
      <c r="A11870" s="294"/>
      <c r="B11870" s="294"/>
      <c r="C11870" s="294"/>
      <c r="D11870" s="294"/>
      <c r="E11870" s="294"/>
      <c r="F11870" s="294"/>
    </row>
    <row r="11871">
      <c r="A11871" s="294" t="s">
        <v>29110</v>
      </c>
      <c r="B11871" s="294"/>
      <c r="C11871" s="294"/>
      <c r="D11871" s="294"/>
      <c r="E11871" s="294"/>
      <c r="F11871" s="294"/>
    </row>
    <row r="11872">
      <c r="A11872" s="294"/>
      <c r="B11872" s="294"/>
      <c r="C11872" s="294"/>
      <c r="D11872" s="294"/>
      <c r="E11872" s="294"/>
      <c r="F11872" s="294"/>
    </row>
    <row r="11873">
      <c r="A11873" s="294" t="s">
        <v>26193</v>
      </c>
      <c r="B11873" s="294"/>
      <c r="C11873" s="294"/>
      <c r="D11873" s="294"/>
      <c r="E11873" s="294"/>
      <c r="F11873" s="294"/>
    </row>
    <row r="11874">
      <c r="A11874" s="294"/>
      <c r="B11874" s="294"/>
      <c r="C11874" s="294"/>
      <c r="D11874" s="294"/>
      <c r="E11874" s="294"/>
      <c r="F11874" s="294"/>
    </row>
    <row r="11875">
      <c r="A11875" s="294" t="s">
        <v>26232</v>
      </c>
      <c r="B11875" s="294"/>
      <c r="C11875" s="294"/>
      <c r="D11875" s="294"/>
      <c r="E11875" s="294"/>
      <c r="F11875" s="294"/>
    </row>
    <row r="11876">
      <c r="A11876" s="294" t="s">
        <v>27871</v>
      </c>
      <c r="B11876" s="294"/>
      <c r="C11876" s="294"/>
      <c r="D11876" s="294"/>
      <c r="E11876" s="294"/>
      <c r="F11876" s="294"/>
    </row>
    <row r="11877">
      <c r="A11877" s="294" t="s">
        <v>26501</v>
      </c>
      <c r="B11877" s="294"/>
      <c r="C11877" s="294"/>
      <c r="D11877" s="294"/>
      <c r="E11877" s="294"/>
      <c r="F11877" s="294"/>
    </row>
    <row r="11878">
      <c r="A11878" s="294" t="s">
        <v>26499</v>
      </c>
      <c r="B11878" s="294"/>
      <c r="C11878" s="294"/>
      <c r="D11878" s="294"/>
      <c r="E11878" s="294"/>
      <c r="F11878" s="294"/>
    </row>
    <row r="11879">
      <c r="A11879" s="294" t="s">
        <v>29111</v>
      </c>
      <c r="B11879" s="294"/>
      <c r="C11879" s="294"/>
      <c r="D11879" s="294"/>
      <c r="E11879" s="294"/>
      <c r="F11879" s="294"/>
    </row>
    <row r="11880">
      <c r="A11880" s="294" t="s">
        <v>28913</v>
      </c>
      <c r="B11880" s="294"/>
      <c r="C11880" s="294"/>
      <c r="D11880" s="294"/>
      <c r="E11880" s="294"/>
      <c r="F11880" s="294"/>
    </row>
    <row r="11881">
      <c r="A11881" s="294" t="s">
        <v>26231</v>
      </c>
      <c r="B11881" s="294"/>
      <c r="C11881" s="294"/>
      <c r="D11881" s="294"/>
      <c r="E11881" s="294"/>
      <c r="F11881" s="294"/>
    </row>
    <row r="11882">
      <c r="A11882" s="294" t="s">
        <v>29112</v>
      </c>
      <c r="B11882" s="294"/>
      <c r="C11882" s="294"/>
      <c r="D11882" s="294"/>
      <c r="E11882" s="294"/>
      <c r="F11882" s="294"/>
    </row>
    <row r="11883">
      <c r="A11883" s="294" t="s">
        <v>29113</v>
      </c>
      <c r="B11883" s="294"/>
      <c r="C11883" s="294"/>
      <c r="D11883" s="294"/>
      <c r="E11883" s="294"/>
      <c r="F11883" s="294"/>
    </row>
    <row r="11884">
      <c r="A11884" s="294" t="s">
        <v>26496</v>
      </c>
      <c r="B11884" s="294"/>
      <c r="C11884" s="294"/>
      <c r="D11884" s="294"/>
      <c r="E11884" s="294"/>
      <c r="F11884" s="294"/>
    </row>
    <row r="11885">
      <c r="A11885" s="294" t="s">
        <v>26229</v>
      </c>
      <c r="B11885" s="294"/>
      <c r="C11885" s="294"/>
      <c r="D11885" s="294"/>
      <c r="E11885" s="294"/>
      <c r="F11885" s="294"/>
    </row>
    <row r="11886">
      <c r="A11886" s="294" t="s">
        <v>29114</v>
      </c>
      <c r="B11886" s="294"/>
      <c r="C11886" s="294"/>
      <c r="D11886" s="294"/>
      <c r="E11886" s="294"/>
      <c r="F11886" s="294"/>
    </row>
    <row r="11887">
      <c r="A11887" s="294"/>
      <c r="B11887" s="294"/>
      <c r="C11887" s="294"/>
      <c r="D11887" s="294"/>
      <c r="E11887" s="294"/>
      <c r="F11887" s="294"/>
    </row>
    <row r="11888">
      <c r="A11888" s="294" t="s">
        <v>25967</v>
      </c>
      <c r="B11888" s="294"/>
      <c r="C11888" s="294"/>
      <c r="D11888" s="294"/>
      <c r="E11888" s="294"/>
      <c r="F11888" s="294"/>
    </row>
    <row r="11889">
      <c r="A11889" s="294"/>
      <c r="B11889" s="294"/>
      <c r="C11889" s="294"/>
      <c r="D11889" s="294"/>
      <c r="E11889" s="294"/>
      <c r="F11889" s="294"/>
    </row>
    <row r="11890">
      <c r="A11890" s="294" t="s">
        <v>29115</v>
      </c>
      <c r="B11890" s="294"/>
      <c r="C11890" s="294"/>
      <c r="D11890" s="294"/>
      <c r="E11890" s="294"/>
      <c r="F11890" s="294"/>
    </row>
    <row r="11891">
      <c r="A11891" s="294" t="s">
        <v>29116</v>
      </c>
      <c r="B11891" s="294"/>
      <c r="C11891" s="294"/>
      <c r="D11891" s="294"/>
      <c r="E11891" s="294"/>
      <c r="F11891" s="294"/>
    </row>
    <row r="11892">
      <c r="A11892" s="294" t="s">
        <v>29117</v>
      </c>
      <c r="B11892" s="294"/>
      <c r="C11892" s="294"/>
      <c r="D11892" s="294"/>
      <c r="E11892" s="294"/>
      <c r="F11892" s="294"/>
    </row>
    <row r="11893">
      <c r="A11893" s="294" t="s">
        <v>29118</v>
      </c>
      <c r="B11893" s="294"/>
      <c r="C11893" s="294"/>
      <c r="D11893" s="294"/>
      <c r="E11893" s="294"/>
      <c r="F11893" s="294"/>
    </row>
    <row r="11894">
      <c r="A11894" s="294" t="s">
        <v>29119</v>
      </c>
      <c r="B11894" s="294"/>
      <c r="C11894" s="294"/>
      <c r="D11894" s="294"/>
      <c r="E11894" s="294"/>
      <c r="F11894" s="294"/>
    </row>
    <row r="11895">
      <c r="A11895" s="294" t="s">
        <v>29120</v>
      </c>
      <c r="B11895" s="294"/>
      <c r="C11895" s="294"/>
      <c r="D11895" s="294"/>
      <c r="E11895" s="294"/>
      <c r="F11895" s="294"/>
    </row>
    <row r="11896">
      <c r="A11896" s="294"/>
      <c r="B11896" s="294"/>
      <c r="C11896" s="294"/>
      <c r="D11896" s="294"/>
      <c r="E11896" s="294"/>
      <c r="F11896" s="294"/>
    </row>
    <row r="11897">
      <c r="A11897" s="294" t="s">
        <v>26240</v>
      </c>
      <c r="B11897" s="294"/>
      <c r="C11897" s="294"/>
      <c r="D11897" s="294"/>
      <c r="E11897" s="294"/>
      <c r="F11897" s="294"/>
    </row>
    <row r="11898">
      <c r="A11898" s="294"/>
      <c r="B11898" s="294"/>
      <c r="C11898" s="294"/>
      <c r="D11898" s="294"/>
      <c r="E11898" s="294"/>
      <c r="F11898" s="294"/>
    </row>
    <row r="11899">
      <c r="A11899" s="294" t="s">
        <v>29121</v>
      </c>
      <c r="B11899" s="294"/>
      <c r="C11899" s="294"/>
      <c r="D11899" s="294"/>
      <c r="E11899" s="294"/>
      <c r="F11899" s="294"/>
    </row>
    <row r="11900">
      <c r="A11900" s="294" t="s">
        <v>29122</v>
      </c>
      <c r="B11900" s="294"/>
      <c r="C11900" s="294"/>
      <c r="D11900" s="294"/>
      <c r="E11900" s="294"/>
      <c r="F11900" s="294"/>
    </row>
    <row r="11901">
      <c r="A11901" s="294" t="s">
        <v>27888</v>
      </c>
      <c r="B11901" s="294"/>
      <c r="C11901" s="294"/>
      <c r="D11901" s="294"/>
      <c r="E11901" s="294"/>
      <c r="F11901" s="294"/>
    </row>
    <row r="11902">
      <c r="A11902" s="294" t="s">
        <v>28927</v>
      </c>
      <c r="B11902" s="294"/>
      <c r="C11902" s="294"/>
      <c r="D11902" s="294"/>
      <c r="E11902" s="294"/>
      <c r="F11902" s="294"/>
    </row>
    <row r="11903">
      <c r="A11903" s="294" t="s">
        <v>28514</v>
      </c>
      <c r="B11903" s="294"/>
      <c r="C11903" s="294"/>
      <c r="D11903" s="294"/>
      <c r="E11903" s="294"/>
      <c r="F11903" s="294"/>
    </row>
    <row r="11904">
      <c r="A11904" s="294" t="s">
        <v>29123</v>
      </c>
      <c r="B11904" s="294"/>
      <c r="C11904" s="294"/>
      <c r="D11904" s="294"/>
      <c r="E11904" s="294"/>
      <c r="F11904" s="294"/>
    </row>
    <row r="11905">
      <c r="A11905" s="294" t="s">
        <v>29124</v>
      </c>
      <c r="B11905" s="294"/>
      <c r="C11905" s="294"/>
      <c r="D11905" s="294"/>
      <c r="E11905" s="294"/>
      <c r="F11905" s="294"/>
    </row>
    <row r="11906">
      <c r="A11906" s="294" t="s">
        <v>29125</v>
      </c>
      <c r="B11906" s="294"/>
      <c r="C11906" s="294"/>
      <c r="D11906" s="294"/>
      <c r="E11906" s="294"/>
      <c r="F11906" s="294"/>
    </row>
    <row r="11907">
      <c r="A11907" s="294" t="s">
        <v>29126</v>
      </c>
      <c r="B11907" s="294"/>
      <c r="C11907" s="294"/>
      <c r="D11907" s="294"/>
      <c r="E11907" s="294"/>
      <c r="F11907" s="294"/>
    </row>
    <row r="11908">
      <c r="A11908" s="294"/>
      <c r="B11908" s="294"/>
      <c r="C11908" s="294"/>
      <c r="D11908" s="294"/>
      <c r="E11908" s="294"/>
      <c r="F11908" s="294"/>
    </row>
    <row r="11909">
      <c r="A11909" s="294" t="s">
        <v>26214</v>
      </c>
      <c r="B11909" s="294"/>
      <c r="C11909" s="294"/>
      <c r="D11909" s="294"/>
      <c r="E11909" s="294"/>
      <c r="F11909" s="294"/>
    </row>
    <row r="11910">
      <c r="A11910" s="294"/>
      <c r="B11910" s="294"/>
      <c r="C11910" s="294"/>
      <c r="D11910" s="294"/>
      <c r="E11910" s="294"/>
      <c r="F11910" s="294"/>
    </row>
    <row r="11911">
      <c r="A11911" s="294" t="s">
        <v>29127</v>
      </c>
      <c r="B11911" s="294"/>
      <c r="C11911" s="294"/>
      <c r="D11911" s="294"/>
      <c r="E11911" s="294"/>
      <c r="F11911" s="294"/>
    </row>
    <row r="11912">
      <c r="A11912" s="294" t="s">
        <v>29128</v>
      </c>
      <c r="B11912" s="294"/>
      <c r="C11912" s="294"/>
      <c r="D11912" s="294"/>
      <c r="E11912" s="294"/>
      <c r="F11912" s="294"/>
    </row>
    <row r="11913">
      <c r="A11913" s="294" t="s">
        <v>29129</v>
      </c>
      <c r="B11913" s="294"/>
      <c r="C11913" s="294"/>
      <c r="D11913" s="294"/>
      <c r="E11913" s="294"/>
      <c r="F11913" s="294"/>
    </row>
    <row r="11914">
      <c r="A11914" s="294" t="s">
        <v>29130</v>
      </c>
      <c r="B11914" s="294"/>
      <c r="C11914" s="294"/>
      <c r="D11914" s="294"/>
      <c r="E11914" s="294"/>
      <c r="F11914" s="294"/>
    </row>
    <row r="11915">
      <c r="A11915" s="294" t="s">
        <v>29131</v>
      </c>
      <c r="B11915" s="294"/>
      <c r="C11915" s="294"/>
      <c r="D11915" s="294"/>
      <c r="E11915" s="294"/>
      <c r="F11915" s="294"/>
    </row>
    <row r="11916">
      <c r="A11916" s="294"/>
      <c r="B11916" s="294"/>
      <c r="C11916" s="294"/>
      <c r="D11916" s="294"/>
      <c r="E11916" s="294"/>
      <c r="F11916" s="294"/>
    </row>
    <row r="11917">
      <c r="A11917" s="294" t="s">
        <v>26253</v>
      </c>
      <c r="B11917" s="294"/>
      <c r="C11917" s="294"/>
      <c r="D11917" s="294"/>
      <c r="E11917" s="294"/>
      <c r="F11917" s="294"/>
    </row>
    <row r="11918">
      <c r="A11918" s="294"/>
      <c r="B11918" s="294"/>
      <c r="C11918" s="294"/>
      <c r="D11918" s="294"/>
      <c r="E11918" s="294"/>
      <c r="F11918" s="294"/>
    </row>
    <row r="11919">
      <c r="A11919" s="294" t="s">
        <v>29132</v>
      </c>
      <c r="B11919" s="294"/>
      <c r="C11919" s="294"/>
      <c r="D11919" s="294"/>
      <c r="E11919" s="294"/>
      <c r="F11919" s="294"/>
    </row>
    <row r="11920">
      <c r="A11920" s="294" t="s">
        <v>29133</v>
      </c>
      <c r="B11920" s="294"/>
      <c r="C11920" s="294"/>
      <c r="D11920" s="294"/>
      <c r="E11920" s="294"/>
      <c r="F11920" s="294"/>
    </row>
    <row r="11921">
      <c r="A11921" s="294" t="s">
        <v>29134</v>
      </c>
      <c r="B11921" s="294"/>
      <c r="C11921" s="294"/>
      <c r="D11921" s="294"/>
      <c r="E11921" s="294"/>
      <c r="F11921" s="294"/>
    </row>
    <row r="11922">
      <c r="A11922" s="294" t="s">
        <v>29135</v>
      </c>
      <c r="B11922" s="294"/>
      <c r="C11922" s="294"/>
      <c r="D11922" s="294"/>
      <c r="E11922" s="294"/>
      <c r="F11922" s="294"/>
    </row>
    <row r="11923">
      <c r="A11923" s="294" t="s">
        <v>29136</v>
      </c>
      <c r="B11923" s="294"/>
      <c r="C11923" s="294"/>
      <c r="D11923" s="294"/>
      <c r="E11923" s="294"/>
      <c r="F11923" s="294"/>
    </row>
    <row r="11924">
      <c r="A11924" s="294"/>
      <c r="B11924" s="294"/>
      <c r="C11924" s="294"/>
      <c r="D11924" s="294"/>
      <c r="E11924" s="294"/>
      <c r="F11924" s="294"/>
    </row>
    <row r="11925">
      <c r="A11925" s="294"/>
      <c r="B11925" s="294"/>
      <c r="C11925" s="294"/>
      <c r="D11925" s="294"/>
      <c r="E11925" s="294"/>
      <c r="F11925" s="294"/>
    </row>
    <row r="11926">
      <c r="A11926" s="294" t="s">
        <v>28124</v>
      </c>
      <c r="B11926" s="294"/>
      <c r="C11926" s="294"/>
      <c r="D11926" s="294"/>
      <c r="E11926" s="294"/>
      <c r="F11926" s="294"/>
    </row>
    <row r="11927">
      <c r="A11927" s="294" t="s">
        <v>29137</v>
      </c>
      <c r="B11927" s="294"/>
      <c r="C11927" s="294"/>
      <c r="D11927" s="294"/>
      <c r="E11927" s="294"/>
      <c r="F11927" s="294"/>
    </row>
    <row r="11928">
      <c r="A11928" s="294" t="s">
        <v>21618</v>
      </c>
      <c r="B11928" s="294"/>
      <c r="C11928" s="294"/>
      <c r="D11928" s="294"/>
      <c r="E11928" s="294"/>
      <c r="F11928" s="294"/>
    </row>
    <row r="11929">
      <c r="A11929" s="294" t="s">
        <v>29138</v>
      </c>
      <c r="B11929" s="294"/>
      <c r="C11929" s="294"/>
      <c r="D11929" s="294"/>
      <c r="E11929" s="294"/>
      <c r="F11929" s="294"/>
    </row>
    <row r="11930">
      <c r="A11930" s="294"/>
      <c r="B11930" s="294"/>
      <c r="C11930" s="294"/>
      <c r="D11930" s="294"/>
      <c r="E11930" s="294"/>
      <c r="F11930" s="294"/>
    </row>
    <row r="11931">
      <c r="A11931" s="294" t="s">
        <v>22512</v>
      </c>
      <c r="B11931" s="294"/>
      <c r="C11931" s="294"/>
      <c r="D11931" s="294"/>
      <c r="E11931" s="294"/>
      <c r="F11931" s="294"/>
    </row>
    <row r="11932">
      <c r="A11932" s="294" t="s">
        <v>26296</v>
      </c>
      <c r="B11932" s="294"/>
      <c r="C11932" s="294"/>
      <c r="D11932" s="294"/>
      <c r="E11932" s="294"/>
      <c r="F11932" s="294"/>
    </row>
    <row r="11933">
      <c r="A11933" s="294"/>
      <c r="B11933" s="294"/>
      <c r="C11933" s="294"/>
      <c r="D11933" s="294"/>
      <c r="E11933" s="294"/>
      <c r="F11933" s="294"/>
    </row>
    <row r="11934">
      <c r="A11934" s="294" t="s">
        <v>29139</v>
      </c>
      <c r="B11934" s="294"/>
      <c r="C11934" s="294"/>
      <c r="D11934" s="294"/>
      <c r="E11934" s="294"/>
      <c r="F11934" s="294"/>
    </row>
    <row r="11935">
      <c r="A11935" s="294" t="s">
        <v>29140</v>
      </c>
      <c r="B11935" s="294"/>
      <c r="C11935" s="294"/>
      <c r="D11935" s="294"/>
      <c r="E11935" s="294"/>
      <c r="F11935" s="294"/>
    </row>
    <row r="11936">
      <c r="A11936" s="294" t="s">
        <v>29141</v>
      </c>
      <c r="B11936" s="294"/>
      <c r="C11936" s="294"/>
      <c r="D11936" s="294"/>
      <c r="E11936" s="294"/>
      <c r="F11936" s="294"/>
    </row>
    <row r="11937">
      <c r="A11937" s="294" t="s">
        <v>29142</v>
      </c>
      <c r="B11937" s="294"/>
      <c r="C11937" s="294"/>
      <c r="D11937" s="294"/>
      <c r="E11937" s="294"/>
      <c r="F11937" s="294"/>
    </row>
    <row r="11938">
      <c r="A11938" s="294" t="s">
        <v>29143</v>
      </c>
      <c r="B11938" s="294"/>
      <c r="C11938" s="294"/>
      <c r="D11938" s="294"/>
      <c r="E11938" s="294"/>
      <c r="F11938" s="294"/>
    </row>
    <row r="11939">
      <c r="A11939" s="294" t="s">
        <v>29144</v>
      </c>
      <c r="B11939" s="294"/>
      <c r="C11939" s="294"/>
      <c r="D11939" s="294"/>
      <c r="E11939" s="294"/>
      <c r="F11939" s="294"/>
    </row>
    <row r="11940">
      <c r="A11940" s="294"/>
      <c r="B11940" s="294"/>
      <c r="C11940" s="294"/>
      <c r="D11940" s="294"/>
      <c r="E11940" s="294"/>
      <c r="F11940" s="294"/>
    </row>
    <row r="11941">
      <c r="A11941" s="294" t="s">
        <v>23703</v>
      </c>
      <c r="B11941" s="294"/>
      <c r="C11941" s="294"/>
      <c r="D11941" s="294"/>
      <c r="E11941" s="294"/>
      <c r="F11941" s="294"/>
    </row>
    <row r="11942">
      <c r="A11942" s="294" t="s">
        <v>27629</v>
      </c>
      <c r="B11942" s="294"/>
      <c r="C11942" s="294"/>
      <c r="D11942" s="294"/>
      <c r="E11942" s="294"/>
      <c r="F11942" s="294"/>
    </row>
    <row r="11943">
      <c r="A11943" s="294"/>
      <c r="B11943" s="294"/>
      <c r="C11943" s="294"/>
      <c r="D11943" s="294"/>
      <c r="E11943" s="294"/>
      <c r="F11943" s="294"/>
    </row>
    <row r="11944">
      <c r="A11944" s="294" t="s">
        <v>29145</v>
      </c>
      <c r="B11944" s="294"/>
      <c r="C11944" s="294"/>
      <c r="D11944" s="294"/>
      <c r="E11944" s="294"/>
      <c r="F11944" s="294"/>
    </row>
    <row r="11945">
      <c r="A11945" s="294" t="s">
        <v>29146</v>
      </c>
      <c r="B11945" s="294"/>
      <c r="C11945" s="294"/>
      <c r="D11945" s="294"/>
      <c r="E11945" s="294"/>
      <c r="F11945" s="294"/>
    </row>
    <row r="11946">
      <c r="A11946" s="294" t="s">
        <v>29147</v>
      </c>
      <c r="B11946" s="294"/>
      <c r="C11946" s="294"/>
      <c r="D11946" s="294"/>
      <c r="E11946" s="294"/>
      <c r="F11946" s="294"/>
    </row>
    <row r="11947">
      <c r="A11947" s="294" t="s">
        <v>29148</v>
      </c>
      <c r="B11947" s="294"/>
      <c r="C11947" s="294"/>
      <c r="D11947" s="294"/>
      <c r="E11947" s="294"/>
      <c r="F11947" s="294"/>
    </row>
    <row r="11948">
      <c r="A11948" s="294" t="s">
        <v>29149</v>
      </c>
      <c r="B11948" s="294"/>
      <c r="C11948" s="294"/>
      <c r="D11948" s="294"/>
      <c r="E11948" s="294"/>
      <c r="F11948" s="294"/>
    </row>
    <row r="11949">
      <c r="A11949" s="294"/>
      <c r="B11949" s="294"/>
      <c r="C11949" s="294"/>
      <c r="D11949" s="294"/>
      <c r="E11949" s="294"/>
      <c r="F11949" s="294"/>
    </row>
    <row r="11950">
      <c r="A11950" s="294" t="s">
        <v>21945</v>
      </c>
      <c r="B11950" s="294"/>
      <c r="C11950" s="294"/>
      <c r="D11950" s="294"/>
      <c r="E11950" s="294"/>
      <c r="F11950" s="294"/>
    </row>
    <row r="11951">
      <c r="A11951" s="294" t="s">
        <v>29150</v>
      </c>
      <c r="B11951" s="294"/>
      <c r="C11951" s="294"/>
      <c r="D11951" s="294"/>
      <c r="E11951" s="294"/>
      <c r="F11951" s="294"/>
    </row>
    <row r="11952">
      <c r="A11952" s="294"/>
      <c r="B11952" s="294"/>
      <c r="C11952" s="294"/>
      <c r="D11952" s="294"/>
      <c r="E11952" s="294"/>
      <c r="F11952" s="294"/>
    </row>
    <row r="11953">
      <c r="A11953" s="294"/>
      <c r="B11953" s="294"/>
      <c r="C11953" s="294"/>
      <c r="D11953" s="294"/>
      <c r="E11953" s="294"/>
      <c r="F11953" s="294"/>
    </row>
    <row r="11954">
      <c r="A11954" s="294" t="s">
        <v>29151</v>
      </c>
      <c r="B11954" s="294"/>
      <c r="C11954" s="294"/>
      <c r="D11954" s="294"/>
      <c r="E11954" s="294"/>
      <c r="F11954" s="294"/>
    </row>
    <row r="11955">
      <c r="A11955" s="294" t="s">
        <v>29152</v>
      </c>
      <c r="B11955" s="294"/>
      <c r="C11955" s="294"/>
      <c r="D11955" s="294"/>
      <c r="E11955" s="294"/>
      <c r="F11955" s="294"/>
    </row>
    <row r="11956">
      <c r="A11956" s="294" t="s">
        <v>29153</v>
      </c>
      <c r="B11956" s="294"/>
      <c r="C11956" s="294"/>
      <c r="D11956" s="294"/>
      <c r="E11956" s="294"/>
      <c r="F11956" s="294"/>
    </row>
    <row r="11957">
      <c r="A11957" s="294" t="s">
        <v>29154</v>
      </c>
      <c r="B11957" s="294"/>
      <c r="C11957" s="294"/>
      <c r="D11957" s="294"/>
      <c r="E11957" s="294"/>
      <c r="F11957" s="294"/>
    </row>
    <row r="11958">
      <c r="A11958" s="294" t="s">
        <v>29155</v>
      </c>
      <c r="B11958" s="294"/>
      <c r="C11958" s="294"/>
      <c r="D11958" s="294"/>
      <c r="E11958" s="294"/>
      <c r="F11958" s="294"/>
    </row>
    <row r="11959">
      <c r="A11959" s="294" t="s">
        <v>29156</v>
      </c>
      <c r="B11959" s="294"/>
      <c r="C11959" s="294"/>
      <c r="D11959" s="294"/>
      <c r="E11959" s="294"/>
      <c r="F11959" s="294"/>
    </row>
    <row r="11960">
      <c r="A11960" s="294" t="s">
        <v>29157</v>
      </c>
      <c r="B11960" s="294"/>
      <c r="C11960" s="294"/>
      <c r="D11960" s="294"/>
      <c r="E11960" s="294"/>
      <c r="F11960" s="294"/>
    </row>
    <row r="11961">
      <c r="A11961" s="294" t="s">
        <v>21401</v>
      </c>
      <c r="B11961" s="294"/>
      <c r="C11961" s="294"/>
      <c r="D11961" s="294"/>
      <c r="E11961" s="294"/>
      <c r="F11961" s="294"/>
    </row>
    <row r="11962">
      <c r="A11962" s="294"/>
      <c r="B11962" s="294"/>
      <c r="C11962" s="294"/>
      <c r="D11962" s="294"/>
      <c r="E11962" s="294"/>
      <c r="F11962" s="294"/>
    </row>
    <row r="11963">
      <c r="A11963" s="294" t="s">
        <v>29158</v>
      </c>
      <c r="B11963" s="294"/>
      <c r="C11963" s="294"/>
      <c r="D11963" s="294"/>
      <c r="E11963" s="294"/>
      <c r="F11963" s="294"/>
    </row>
    <row r="11964">
      <c r="A11964" s="294" t="s">
        <v>29159</v>
      </c>
      <c r="B11964" s="294"/>
      <c r="C11964" s="294"/>
      <c r="D11964" s="294"/>
      <c r="E11964" s="294"/>
      <c r="F11964" s="294"/>
    </row>
    <row r="11965">
      <c r="A11965" s="294" t="s">
        <v>29160</v>
      </c>
      <c r="B11965" s="294"/>
      <c r="C11965" s="294"/>
      <c r="D11965" s="294"/>
      <c r="E11965" s="294"/>
      <c r="F11965" s="294"/>
    </row>
    <row r="11966">
      <c r="A11966" s="294" t="s">
        <v>29161</v>
      </c>
      <c r="B11966" s="294"/>
      <c r="C11966" s="294"/>
      <c r="D11966" s="294"/>
      <c r="E11966" s="294"/>
      <c r="F11966" s="294"/>
    </row>
    <row r="11967">
      <c r="A11967" s="294" t="s">
        <v>29162</v>
      </c>
      <c r="B11967" s="294"/>
      <c r="C11967" s="294"/>
      <c r="D11967" s="294"/>
      <c r="E11967" s="294"/>
      <c r="F11967" s="294"/>
    </row>
    <row r="11968">
      <c r="A11968" s="294" t="s">
        <v>29163</v>
      </c>
      <c r="B11968" s="294"/>
      <c r="C11968" s="294"/>
      <c r="D11968" s="294"/>
      <c r="E11968" s="294"/>
      <c r="F11968" s="294"/>
    </row>
    <row r="11969">
      <c r="A11969" s="294" t="s">
        <v>29164</v>
      </c>
      <c r="B11969" s="294"/>
      <c r="C11969" s="294"/>
      <c r="D11969" s="294"/>
      <c r="E11969" s="294"/>
      <c r="F11969" s="294"/>
    </row>
    <row r="11970">
      <c r="A11970" s="294"/>
      <c r="B11970" s="294"/>
      <c r="C11970" s="294"/>
      <c r="D11970" s="294"/>
      <c r="E11970" s="294"/>
      <c r="F11970" s="294"/>
    </row>
    <row r="11971">
      <c r="A11971" s="294" t="s">
        <v>21407</v>
      </c>
      <c r="B11971" s="294"/>
      <c r="C11971" s="294"/>
      <c r="D11971" s="294"/>
      <c r="E11971" s="294"/>
      <c r="F11971" s="294"/>
    </row>
    <row r="11972">
      <c r="A11972" s="294"/>
      <c r="B11972" s="294"/>
      <c r="C11972" s="294"/>
      <c r="D11972" s="294"/>
      <c r="E11972" s="294"/>
      <c r="F11972" s="294"/>
    </row>
    <row r="11973">
      <c r="A11973" s="294" t="s">
        <v>29165</v>
      </c>
      <c r="B11973" s="294"/>
      <c r="C11973" s="294"/>
      <c r="D11973" s="294"/>
      <c r="E11973" s="294"/>
      <c r="F11973" s="294"/>
    </row>
    <row r="11974">
      <c r="A11974" s="294" t="s">
        <v>29166</v>
      </c>
      <c r="B11974" s="294"/>
      <c r="C11974" s="294"/>
      <c r="D11974" s="294"/>
      <c r="E11974" s="294"/>
      <c r="F11974" s="294"/>
    </row>
    <row r="11975">
      <c r="A11975" s="294" t="s">
        <v>29167</v>
      </c>
      <c r="B11975" s="294"/>
      <c r="C11975" s="294"/>
      <c r="D11975" s="294"/>
      <c r="E11975" s="294"/>
      <c r="F11975" s="294"/>
    </row>
    <row r="11976">
      <c r="A11976" s="294" t="s">
        <v>29168</v>
      </c>
      <c r="B11976" s="294"/>
      <c r="C11976" s="294"/>
      <c r="D11976" s="294"/>
      <c r="E11976" s="294"/>
      <c r="F11976" s="294"/>
    </row>
    <row r="11977">
      <c r="A11977" s="294" t="s">
        <v>29169</v>
      </c>
      <c r="B11977" s="294"/>
      <c r="C11977" s="294"/>
      <c r="D11977" s="294"/>
      <c r="E11977" s="294"/>
      <c r="F11977" s="294"/>
    </row>
    <row r="11978">
      <c r="A11978" s="294" t="s">
        <v>29170</v>
      </c>
      <c r="B11978" s="294"/>
      <c r="C11978" s="294"/>
      <c r="D11978" s="294"/>
      <c r="E11978" s="294"/>
      <c r="F11978" s="294"/>
    </row>
    <row r="11979">
      <c r="A11979" s="294" t="s">
        <v>29171</v>
      </c>
      <c r="B11979" s="294"/>
      <c r="C11979" s="294"/>
      <c r="D11979" s="294"/>
      <c r="E11979" s="294"/>
      <c r="F11979" s="294"/>
    </row>
    <row r="11980">
      <c r="A11980" s="294"/>
      <c r="B11980" s="294"/>
      <c r="C11980" s="294"/>
      <c r="D11980" s="294"/>
      <c r="E11980" s="294"/>
      <c r="F11980" s="294"/>
    </row>
    <row r="11981">
      <c r="A11981" s="294" t="s">
        <v>21304</v>
      </c>
      <c r="B11981" s="294"/>
      <c r="C11981" s="294"/>
      <c r="D11981" s="294"/>
      <c r="E11981" s="294"/>
      <c r="F11981" s="294"/>
    </row>
    <row r="11982">
      <c r="A11982" s="294"/>
      <c r="B11982" s="294"/>
      <c r="C11982" s="294"/>
      <c r="D11982" s="294"/>
      <c r="E11982" s="294"/>
      <c r="F11982" s="294"/>
    </row>
    <row r="11983">
      <c r="A11983" s="294" t="s">
        <v>29172</v>
      </c>
      <c r="B11983" s="294"/>
      <c r="C11983" s="294"/>
      <c r="D11983" s="294"/>
      <c r="E11983" s="294"/>
      <c r="F11983" s="294"/>
    </row>
    <row r="11984">
      <c r="A11984" s="294" t="s">
        <v>29173</v>
      </c>
      <c r="B11984" s="294"/>
      <c r="C11984" s="294"/>
      <c r="D11984" s="294"/>
      <c r="E11984" s="294"/>
      <c r="F11984" s="294"/>
    </row>
    <row r="11985">
      <c r="A11985" s="294" t="s">
        <v>29174</v>
      </c>
      <c r="B11985" s="294"/>
      <c r="C11985" s="294"/>
      <c r="D11985" s="294"/>
      <c r="E11985" s="294"/>
      <c r="F11985" s="294"/>
    </row>
    <row r="11986">
      <c r="A11986" s="294" t="s">
        <v>29175</v>
      </c>
      <c r="B11986" s="294"/>
      <c r="C11986" s="294"/>
      <c r="D11986" s="294"/>
      <c r="E11986" s="294"/>
      <c r="F11986" s="294"/>
    </row>
    <row r="11987">
      <c r="A11987" s="294" t="s">
        <v>29176</v>
      </c>
      <c r="B11987" s="294"/>
      <c r="C11987" s="294"/>
      <c r="D11987" s="294"/>
      <c r="E11987" s="294"/>
      <c r="F11987" s="294"/>
    </row>
    <row r="11988">
      <c r="A11988" s="294" t="s">
        <v>29177</v>
      </c>
      <c r="B11988" s="294"/>
      <c r="C11988" s="294"/>
      <c r="D11988" s="294"/>
      <c r="E11988" s="294"/>
      <c r="F11988" s="294"/>
    </row>
    <row r="11989">
      <c r="A11989" s="294" t="s">
        <v>29178</v>
      </c>
      <c r="B11989" s="294"/>
      <c r="C11989" s="294"/>
      <c r="D11989" s="294"/>
      <c r="E11989" s="294"/>
      <c r="F11989" s="294"/>
    </row>
    <row r="11990">
      <c r="A11990" s="294" t="s">
        <v>29179</v>
      </c>
      <c r="B11990" s="294"/>
      <c r="C11990" s="294"/>
      <c r="D11990" s="294"/>
      <c r="E11990" s="294"/>
      <c r="F11990" s="294"/>
    </row>
    <row r="11991">
      <c r="A11991" s="294" t="s">
        <v>29180</v>
      </c>
      <c r="B11991" s="294"/>
      <c r="C11991" s="294"/>
      <c r="D11991" s="294"/>
      <c r="E11991" s="294"/>
      <c r="F11991" s="294"/>
    </row>
    <row r="11992">
      <c r="A11992" s="294" t="s">
        <v>29181</v>
      </c>
      <c r="B11992" s="294"/>
      <c r="C11992" s="294"/>
      <c r="D11992" s="294"/>
      <c r="E11992" s="294"/>
      <c r="F11992" s="294"/>
    </row>
    <row r="11993">
      <c r="A11993" s="294"/>
      <c r="B11993" s="294"/>
      <c r="C11993" s="294"/>
      <c r="D11993" s="294"/>
      <c r="E11993" s="294"/>
      <c r="F11993" s="294"/>
    </row>
    <row r="11994">
      <c r="A11994" s="294" t="s">
        <v>28124</v>
      </c>
      <c r="B11994" s="294"/>
      <c r="C11994" s="294"/>
      <c r="D11994" s="294"/>
      <c r="E11994" s="294"/>
      <c r="F11994" s="294"/>
    </row>
    <row r="11995">
      <c r="A11995" s="294" t="s">
        <v>29137</v>
      </c>
      <c r="B11995" s="294"/>
      <c r="C11995" s="294"/>
      <c r="D11995" s="294"/>
      <c r="E11995" s="294"/>
      <c r="F11995" s="294"/>
    </row>
    <row r="11996">
      <c r="A11996" s="294" t="s">
        <v>21672</v>
      </c>
      <c r="B11996" s="294"/>
      <c r="C11996" s="294"/>
      <c r="D11996" s="294"/>
      <c r="E11996" s="294"/>
      <c r="F11996" s="294"/>
    </row>
    <row r="11997">
      <c r="A11997" s="294" t="s">
        <v>29182</v>
      </c>
      <c r="B11997" s="294"/>
      <c r="C11997" s="294"/>
      <c r="D11997" s="294"/>
      <c r="E11997" s="294"/>
      <c r="F11997" s="294"/>
    </row>
    <row r="11998">
      <c r="A11998" s="294"/>
      <c r="B11998" s="294"/>
      <c r="C11998" s="294"/>
      <c r="D11998" s="294"/>
      <c r="E11998" s="294"/>
      <c r="F11998" s="294"/>
    </row>
    <row r="11999">
      <c r="A11999" s="294"/>
      <c r="B11999" s="294"/>
      <c r="C11999" s="294"/>
      <c r="D11999" s="294"/>
      <c r="E11999" s="294"/>
      <c r="F11999" s="294"/>
    </row>
    <row r="12000">
      <c r="A12000" s="294" t="s">
        <v>22644</v>
      </c>
      <c r="B12000" s="294"/>
      <c r="C12000" s="294"/>
      <c r="D12000" s="294"/>
      <c r="E12000" s="294"/>
      <c r="F12000" s="294"/>
    </row>
    <row r="12001">
      <c r="A12001" s="294"/>
      <c r="B12001" s="294"/>
      <c r="C12001" s="294"/>
      <c r="D12001" s="294"/>
      <c r="E12001" s="294"/>
      <c r="F12001" s="294"/>
    </row>
    <row r="12002">
      <c r="A12002" s="294" t="s">
        <v>29183</v>
      </c>
      <c r="B12002" s="294"/>
      <c r="C12002" s="294"/>
      <c r="D12002" s="294"/>
      <c r="E12002" s="294"/>
      <c r="F12002" s="294"/>
    </row>
    <row r="12003">
      <c r="A12003" s="294" t="s">
        <v>29184</v>
      </c>
      <c r="B12003" s="294"/>
      <c r="C12003" s="294"/>
      <c r="D12003" s="294"/>
      <c r="E12003" s="294"/>
      <c r="F12003" s="294"/>
    </row>
    <row r="12004">
      <c r="A12004" s="294" t="s">
        <v>29185</v>
      </c>
      <c r="B12004" s="294"/>
      <c r="C12004" s="294"/>
      <c r="D12004" s="294"/>
      <c r="E12004" s="294"/>
      <c r="F12004" s="294"/>
    </row>
    <row r="12005">
      <c r="A12005" s="294" t="s">
        <v>29186</v>
      </c>
      <c r="B12005" s="294"/>
      <c r="C12005" s="294"/>
      <c r="D12005" s="294"/>
      <c r="E12005" s="294"/>
      <c r="F12005" s="294"/>
    </row>
    <row r="12006">
      <c r="A12006" s="294" t="s">
        <v>29187</v>
      </c>
      <c r="B12006" s="294"/>
      <c r="C12006" s="294"/>
      <c r="D12006" s="294"/>
      <c r="E12006" s="294"/>
      <c r="F12006" s="294"/>
    </row>
    <row r="12007">
      <c r="A12007" s="294" t="s">
        <v>29188</v>
      </c>
      <c r="B12007" s="294"/>
      <c r="C12007" s="294"/>
      <c r="D12007" s="294"/>
      <c r="E12007" s="294"/>
      <c r="F12007" s="294"/>
    </row>
    <row r="12008">
      <c r="A12008" s="294"/>
      <c r="B12008" s="294"/>
      <c r="C12008" s="294"/>
      <c r="D12008" s="294"/>
      <c r="E12008" s="294"/>
      <c r="F12008" s="294"/>
    </row>
    <row r="12009">
      <c r="A12009" s="294" t="s">
        <v>21326</v>
      </c>
      <c r="B12009" s="294"/>
      <c r="C12009" s="294"/>
      <c r="D12009" s="294"/>
      <c r="E12009" s="294"/>
      <c r="F12009" s="294"/>
    </row>
    <row r="12010">
      <c r="A12010" s="294"/>
      <c r="B12010" s="294"/>
      <c r="C12010" s="294"/>
      <c r="D12010" s="294"/>
      <c r="E12010" s="294"/>
      <c r="F12010" s="294"/>
    </row>
    <row r="12011">
      <c r="A12011" s="294" t="s">
        <v>29189</v>
      </c>
      <c r="B12011" s="294"/>
      <c r="C12011" s="294"/>
      <c r="D12011" s="294"/>
      <c r="E12011" s="294"/>
      <c r="F12011" s="294"/>
    </row>
    <row r="12012">
      <c r="A12012" s="294" t="s">
        <v>29190</v>
      </c>
      <c r="B12012" s="294"/>
      <c r="C12012" s="294"/>
      <c r="D12012" s="294"/>
      <c r="E12012" s="294"/>
      <c r="F12012" s="294"/>
    </row>
    <row r="12013">
      <c r="A12013" s="294" t="s">
        <v>29191</v>
      </c>
      <c r="B12013" s="294"/>
      <c r="C12013" s="294"/>
      <c r="D12013" s="294"/>
      <c r="E12013" s="294"/>
      <c r="F12013" s="294"/>
    </row>
    <row r="12014">
      <c r="A12014" s="294" t="s">
        <v>29192</v>
      </c>
      <c r="B12014" s="294"/>
      <c r="C12014" s="294"/>
      <c r="D12014" s="294"/>
      <c r="E12014" s="294"/>
      <c r="F12014" s="294"/>
    </row>
    <row r="12015">
      <c r="A12015" s="294" t="s">
        <v>29193</v>
      </c>
      <c r="B12015" s="294"/>
      <c r="C12015" s="294"/>
      <c r="D12015" s="294"/>
      <c r="E12015" s="294"/>
      <c r="F12015" s="294"/>
    </row>
    <row r="12016">
      <c r="A12016" s="294" t="s">
        <v>29194</v>
      </c>
      <c r="B12016" s="294"/>
      <c r="C12016" s="294"/>
      <c r="D12016" s="294"/>
      <c r="E12016" s="294"/>
      <c r="F12016" s="294"/>
    </row>
    <row r="12017">
      <c r="A12017" s="294"/>
      <c r="B12017" s="294"/>
      <c r="C12017" s="294"/>
      <c r="D12017" s="294"/>
      <c r="E12017" s="294"/>
      <c r="F12017" s="294"/>
    </row>
    <row r="12018">
      <c r="A12018" s="294" t="s">
        <v>28143</v>
      </c>
      <c r="B12018" s="294"/>
      <c r="C12018" s="294"/>
      <c r="D12018" s="294"/>
      <c r="E12018" s="294"/>
      <c r="F12018" s="294"/>
    </row>
    <row r="12019">
      <c r="A12019" s="294"/>
      <c r="B12019" s="294"/>
      <c r="C12019" s="294"/>
      <c r="D12019" s="294"/>
      <c r="E12019" s="294"/>
      <c r="F12019" s="294"/>
    </row>
    <row r="12020">
      <c r="A12020" s="294" t="s">
        <v>29195</v>
      </c>
      <c r="B12020" s="294"/>
      <c r="C12020" s="294"/>
      <c r="D12020" s="294"/>
      <c r="E12020" s="294"/>
      <c r="F12020" s="294"/>
    </row>
    <row r="12021">
      <c r="A12021" s="294" t="s">
        <v>29196</v>
      </c>
      <c r="B12021" s="294"/>
      <c r="C12021" s="294"/>
      <c r="D12021" s="294"/>
      <c r="E12021" s="294"/>
      <c r="F12021" s="294"/>
    </row>
    <row r="12022">
      <c r="A12022" s="294" t="s">
        <v>29197</v>
      </c>
      <c r="B12022" s="294"/>
      <c r="C12022" s="294"/>
      <c r="D12022" s="294"/>
      <c r="E12022" s="294"/>
      <c r="F12022" s="294"/>
    </row>
    <row r="12023">
      <c r="A12023" s="294" t="s">
        <v>29198</v>
      </c>
      <c r="B12023" s="294"/>
      <c r="C12023" s="294"/>
      <c r="D12023" s="294"/>
      <c r="E12023" s="294"/>
      <c r="F12023" s="294"/>
    </row>
    <row r="12024">
      <c r="A12024" s="294" t="s">
        <v>29199</v>
      </c>
      <c r="B12024" s="294"/>
      <c r="C12024" s="294"/>
      <c r="D12024" s="294"/>
      <c r="E12024" s="294"/>
      <c r="F12024" s="294"/>
    </row>
    <row r="12025">
      <c r="A12025" s="294" t="s">
        <v>29200</v>
      </c>
      <c r="B12025" s="294"/>
      <c r="C12025" s="294"/>
      <c r="D12025" s="294"/>
      <c r="E12025" s="294"/>
      <c r="F12025" s="294"/>
    </row>
    <row r="12026">
      <c r="A12026" s="294" t="s">
        <v>29201</v>
      </c>
      <c r="B12026" s="294"/>
      <c r="C12026" s="294"/>
      <c r="D12026" s="294"/>
      <c r="E12026" s="294"/>
      <c r="F12026" s="294"/>
    </row>
    <row r="12027">
      <c r="A12027" s="294" t="s">
        <v>29202</v>
      </c>
      <c r="B12027" s="294"/>
      <c r="C12027" s="294"/>
      <c r="D12027" s="294"/>
      <c r="E12027" s="294"/>
      <c r="F12027" s="294"/>
    </row>
    <row r="12028">
      <c r="A12028" s="294"/>
      <c r="B12028" s="294"/>
      <c r="C12028" s="294"/>
      <c r="D12028" s="294"/>
      <c r="E12028" s="294"/>
      <c r="F12028" s="294"/>
    </row>
    <row r="12029">
      <c r="A12029" s="294" t="s">
        <v>25653</v>
      </c>
      <c r="B12029" s="294"/>
      <c r="C12029" s="294"/>
      <c r="D12029" s="294"/>
      <c r="E12029" s="294"/>
      <c r="F12029" s="294"/>
    </row>
    <row r="12030">
      <c r="A12030" s="294" t="s">
        <v>23767</v>
      </c>
      <c r="B12030" s="294"/>
      <c r="C12030" s="294"/>
      <c r="D12030" s="294"/>
      <c r="E12030" s="294"/>
      <c r="F12030" s="294"/>
    </row>
    <row r="12031">
      <c r="A12031" s="294"/>
      <c r="B12031" s="294"/>
      <c r="C12031" s="294"/>
      <c r="D12031" s="294"/>
      <c r="E12031" s="294"/>
      <c r="F12031" s="294"/>
    </row>
    <row r="12032">
      <c r="A12032" s="294" t="s">
        <v>29203</v>
      </c>
      <c r="B12032" s="294"/>
      <c r="C12032" s="294"/>
      <c r="D12032" s="294"/>
      <c r="E12032" s="294"/>
      <c r="F12032" s="294"/>
    </row>
    <row r="12033">
      <c r="A12033" s="294" t="s">
        <v>29204</v>
      </c>
      <c r="B12033" s="294"/>
      <c r="C12033" s="294"/>
      <c r="D12033" s="294"/>
      <c r="E12033" s="294"/>
      <c r="F12033" s="294"/>
    </row>
    <row r="12034">
      <c r="A12034" s="294" t="s">
        <v>29205</v>
      </c>
      <c r="B12034" s="294"/>
      <c r="C12034" s="294"/>
      <c r="D12034" s="294"/>
      <c r="E12034" s="294"/>
      <c r="F12034" s="294"/>
    </row>
    <row r="12035">
      <c r="A12035" s="294" t="s">
        <v>29206</v>
      </c>
      <c r="B12035" s="294"/>
      <c r="C12035" s="294"/>
      <c r="D12035" s="294"/>
      <c r="E12035" s="294"/>
      <c r="F12035" s="294"/>
    </row>
    <row r="12036">
      <c r="A12036" s="294"/>
      <c r="B12036" s="294"/>
      <c r="C12036" s="294"/>
      <c r="D12036" s="294"/>
      <c r="E12036" s="294"/>
      <c r="F12036" s="294"/>
    </row>
    <row r="12037">
      <c r="A12037" s="294" t="s">
        <v>22491</v>
      </c>
      <c r="B12037" s="294"/>
      <c r="C12037" s="294"/>
      <c r="D12037" s="294"/>
      <c r="E12037" s="294"/>
      <c r="F12037" s="294"/>
    </row>
    <row r="12038">
      <c r="A12038" s="294"/>
      <c r="B12038" s="294"/>
      <c r="C12038" s="294"/>
      <c r="D12038" s="294"/>
      <c r="E12038" s="294"/>
      <c r="F12038" s="294"/>
    </row>
    <row r="12039">
      <c r="A12039" s="294" t="s">
        <v>29207</v>
      </c>
      <c r="B12039" s="294"/>
      <c r="C12039" s="294"/>
      <c r="D12039" s="294"/>
      <c r="E12039" s="294"/>
      <c r="F12039" s="294"/>
    </row>
    <row r="12040">
      <c r="A12040" s="294" t="s">
        <v>29208</v>
      </c>
      <c r="B12040" s="294"/>
      <c r="C12040" s="294"/>
      <c r="D12040" s="294"/>
      <c r="E12040" s="294"/>
      <c r="F12040" s="294"/>
    </row>
    <row r="12041">
      <c r="A12041" s="294" t="s">
        <v>29209</v>
      </c>
      <c r="B12041" s="294"/>
      <c r="C12041" s="294"/>
      <c r="D12041" s="294"/>
      <c r="E12041" s="294"/>
      <c r="F12041" s="294"/>
    </row>
    <row r="12042">
      <c r="A12042" s="294" t="s">
        <v>29210</v>
      </c>
      <c r="B12042" s="294"/>
      <c r="C12042" s="294"/>
      <c r="D12042" s="294"/>
      <c r="E12042" s="294"/>
      <c r="F12042" s="294"/>
    </row>
    <row r="12043">
      <c r="A12043" s="294"/>
      <c r="B12043" s="294"/>
      <c r="C12043" s="294"/>
      <c r="D12043" s="294"/>
      <c r="E12043" s="294"/>
      <c r="F12043" s="294"/>
    </row>
    <row r="12044">
      <c r="A12044" s="294" t="s">
        <v>29211</v>
      </c>
      <c r="B12044" s="294"/>
      <c r="C12044" s="294"/>
      <c r="D12044" s="294"/>
      <c r="E12044" s="294"/>
      <c r="F12044" s="294"/>
    </row>
    <row r="12045">
      <c r="A12045" s="294"/>
      <c r="B12045" s="294"/>
      <c r="C12045" s="294"/>
      <c r="D12045" s="294"/>
      <c r="E12045" s="294"/>
      <c r="F12045" s="294"/>
    </row>
    <row r="12046">
      <c r="A12046" s="294" t="s">
        <v>29212</v>
      </c>
      <c r="B12046" s="294"/>
      <c r="C12046" s="294"/>
      <c r="D12046" s="294"/>
      <c r="E12046" s="294"/>
      <c r="F12046" s="294"/>
    </row>
    <row r="12047">
      <c r="A12047" s="294" t="s">
        <v>29213</v>
      </c>
      <c r="B12047" s="294"/>
      <c r="C12047" s="294"/>
      <c r="D12047" s="294"/>
      <c r="E12047" s="294"/>
      <c r="F12047" s="294"/>
    </row>
    <row r="12048">
      <c r="A12048" s="294" t="s">
        <v>29214</v>
      </c>
      <c r="B12048" s="294"/>
      <c r="C12048" s="294"/>
      <c r="D12048" s="294"/>
      <c r="E12048" s="294"/>
      <c r="F12048" s="294"/>
    </row>
    <row r="12049">
      <c r="A12049" s="294" t="s">
        <v>29215</v>
      </c>
      <c r="B12049" s="294"/>
      <c r="C12049" s="294"/>
      <c r="D12049" s="294"/>
      <c r="E12049" s="294"/>
      <c r="F12049" s="294"/>
    </row>
    <row r="12050">
      <c r="A12050" s="294" t="s">
        <v>29216</v>
      </c>
      <c r="B12050" s="294"/>
      <c r="C12050" s="294"/>
      <c r="D12050" s="294"/>
      <c r="E12050" s="294"/>
      <c r="F12050" s="294"/>
    </row>
    <row r="12051">
      <c r="A12051" s="294" t="s">
        <v>22317</v>
      </c>
      <c r="B12051" s="294"/>
      <c r="C12051" s="294"/>
      <c r="D12051" s="294"/>
      <c r="E12051" s="294"/>
      <c r="F12051" s="294"/>
    </row>
    <row r="12052">
      <c r="A12052" s="294" t="s">
        <v>29217</v>
      </c>
      <c r="B12052" s="294"/>
      <c r="C12052" s="294"/>
      <c r="D12052" s="294"/>
      <c r="E12052" s="294"/>
      <c r="F12052" s="294"/>
    </row>
    <row r="12053">
      <c r="A12053" s="294" t="s">
        <v>29218</v>
      </c>
      <c r="B12053" s="294"/>
      <c r="C12053" s="294"/>
      <c r="D12053" s="294"/>
      <c r="E12053" s="294"/>
      <c r="F12053" s="294"/>
    </row>
    <row r="12054">
      <c r="A12054" s="294" t="s">
        <v>29219</v>
      </c>
      <c r="B12054" s="294"/>
      <c r="C12054" s="294"/>
      <c r="D12054" s="294"/>
      <c r="E12054" s="294"/>
      <c r="F12054" s="294"/>
    </row>
    <row r="12055">
      <c r="A12055" s="294"/>
      <c r="B12055" s="294"/>
      <c r="C12055" s="294"/>
      <c r="D12055" s="294"/>
      <c r="E12055" s="294"/>
      <c r="F12055" s="294"/>
    </row>
    <row r="12056">
      <c r="A12056" s="294" t="s">
        <v>28124</v>
      </c>
      <c r="B12056" s="294"/>
      <c r="C12056" s="294"/>
      <c r="D12056" s="294"/>
      <c r="E12056" s="294"/>
      <c r="F12056" s="294"/>
    </row>
    <row r="12057">
      <c r="A12057" s="294" t="s">
        <v>18906</v>
      </c>
      <c r="B12057" s="294"/>
      <c r="C12057" s="294"/>
      <c r="D12057" s="294"/>
      <c r="E12057" s="294"/>
      <c r="F12057" s="294"/>
    </row>
    <row r="12058">
      <c r="A12058" s="294" t="s">
        <v>21672</v>
      </c>
      <c r="B12058" s="294"/>
      <c r="C12058" s="294"/>
      <c r="D12058" s="294"/>
      <c r="E12058" s="294"/>
      <c r="F12058" s="294"/>
    </row>
    <row r="12059">
      <c r="A12059" s="294" t="s">
        <v>29220</v>
      </c>
      <c r="B12059" s="294"/>
      <c r="C12059" s="294"/>
      <c r="D12059" s="294"/>
      <c r="E12059" s="294"/>
      <c r="F12059" s="294"/>
    </row>
    <row r="12060">
      <c r="A12060" s="294"/>
      <c r="B12060" s="294"/>
      <c r="C12060" s="294"/>
      <c r="D12060" s="294"/>
      <c r="E12060" s="294"/>
      <c r="F12060" s="294"/>
    </row>
    <row r="12061">
      <c r="A12061" s="294" t="s">
        <v>21315</v>
      </c>
      <c r="B12061" s="294"/>
      <c r="C12061" s="294"/>
      <c r="D12061" s="294"/>
      <c r="E12061" s="294"/>
      <c r="F12061" s="294"/>
    </row>
    <row r="12062">
      <c r="A12062" s="294"/>
      <c r="B12062" s="294"/>
      <c r="C12062" s="294"/>
      <c r="D12062" s="294"/>
      <c r="E12062" s="294"/>
      <c r="F12062" s="294"/>
    </row>
    <row r="12063">
      <c r="A12063" s="294" t="s">
        <v>24814</v>
      </c>
      <c r="B12063" s="294"/>
      <c r="C12063" s="294"/>
      <c r="D12063" s="294"/>
      <c r="E12063" s="294"/>
      <c r="F12063" s="294"/>
    </row>
    <row r="12064">
      <c r="A12064" s="294" t="s">
        <v>29221</v>
      </c>
      <c r="B12064" s="294"/>
      <c r="C12064" s="294"/>
      <c r="D12064" s="294"/>
      <c r="E12064" s="294"/>
      <c r="F12064" s="294"/>
    </row>
    <row r="12065">
      <c r="A12065" s="294" t="s">
        <v>29222</v>
      </c>
      <c r="B12065" s="294"/>
      <c r="C12065" s="294"/>
      <c r="D12065" s="294"/>
      <c r="E12065" s="294"/>
      <c r="F12065" s="294"/>
    </row>
    <row r="12066">
      <c r="A12066" s="294" t="s">
        <v>29223</v>
      </c>
      <c r="B12066" s="294"/>
      <c r="C12066" s="294"/>
      <c r="D12066" s="294"/>
      <c r="E12066" s="294"/>
      <c r="F12066" s="294"/>
    </row>
    <row r="12067">
      <c r="A12067" s="294" t="s">
        <v>29224</v>
      </c>
      <c r="B12067" s="294"/>
      <c r="C12067" s="294"/>
      <c r="D12067" s="294"/>
      <c r="E12067" s="294"/>
      <c r="F12067" s="294"/>
    </row>
    <row r="12068">
      <c r="A12068" s="294" t="s">
        <v>29225</v>
      </c>
      <c r="B12068" s="294"/>
      <c r="C12068" s="294"/>
      <c r="D12068" s="294"/>
      <c r="E12068" s="294"/>
      <c r="F12068" s="294"/>
    </row>
    <row r="12069">
      <c r="A12069" s="294" t="s">
        <v>29226</v>
      </c>
      <c r="B12069" s="294"/>
      <c r="C12069" s="294"/>
      <c r="D12069" s="294"/>
      <c r="E12069" s="294"/>
      <c r="F12069" s="294"/>
    </row>
    <row r="12070">
      <c r="A12070" s="294" t="s">
        <v>29227</v>
      </c>
      <c r="B12070" s="294"/>
      <c r="C12070" s="294"/>
      <c r="D12070" s="294"/>
      <c r="E12070" s="294"/>
      <c r="F12070" s="294"/>
    </row>
    <row r="12071">
      <c r="A12071" s="294" t="s">
        <v>29228</v>
      </c>
      <c r="B12071" s="294"/>
      <c r="C12071" s="294"/>
      <c r="D12071" s="294"/>
      <c r="E12071" s="294"/>
      <c r="F12071" s="294"/>
    </row>
    <row r="12072">
      <c r="A12072" s="294"/>
      <c r="B12072" s="294"/>
      <c r="C12072" s="294"/>
      <c r="D12072" s="294"/>
      <c r="E12072" s="294"/>
      <c r="F12072" s="294"/>
    </row>
    <row r="12073">
      <c r="A12073" s="294" t="s">
        <v>24466</v>
      </c>
      <c r="B12073" s="294"/>
      <c r="C12073" s="294"/>
      <c r="D12073" s="294"/>
      <c r="E12073" s="294"/>
      <c r="F12073" s="294"/>
    </row>
    <row r="12074">
      <c r="A12074" s="294" t="s">
        <v>26065</v>
      </c>
      <c r="B12074" s="294"/>
      <c r="C12074" s="294"/>
      <c r="D12074" s="294"/>
      <c r="E12074" s="294"/>
      <c r="F12074" s="294"/>
    </row>
    <row r="12075">
      <c r="A12075" s="294"/>
      <c r="B12075" s="294"/>
      <c r="C12075" s="294"/>
      <c r="D12075" s="294"/>
      <c r="E12075" s="294"/>
      <c r="F12075" s="294"/>
    </row>
    <row r="12076">
      <c r="A12076" s="294" t="s">
        <v>29229</v>
      </c>
      <c r="B12076" s="294"/>
      <c r="C12076" s="294"/>
      <c r="D12076" s="294"/>
      <c r="E12076" s="294"/>
      <c r="F12076" s="294"/>
    </row>
    <row r="12077">
      <c r="A12077" s="294" t="s">
        <v>29230</v>
      </c>
      <c r="B12077" s="294"/>
      <c r="C12077" s="294"/>
      <c r="D12077" s="294"/>
      <c r="E12077" s="294"/>
      <c r="F12077" s="294"/>
    </row>
    <row r="12078">
      <c r="A12078" s="294" t="s">
        <v>29231</v>
      </c>
      <c r="B12078" s="294"/>
      <c r="C12078" s="294"/>
      <c r="D12078" s="294"/>
      <c r="E12078" s="294"/>
      <c r="F12078" s="294"/>
    </row>
    <row r="12079">
      <c r="A12079" s="294" t="s">
        <v>29232</v>
      </c>
      <c r="B12079" s="294"/>
      <c r="C12079" s="294"/>
      <c r="D12079" s="294"/>
      <c r="E12079" s="294"/>
      <c r="F12079" s="294"/>
    </row>
    <row r="12080">
      <c r="A12080" s="294" t="s">
        <v>29233</v>
      </c>
      <c r="B12080" s="294"/>
      <c r="C12080" s="294"/>
      <c r="D12080" s="294"/>
      <c r="E12080" s="294"/>
      <c r="F12080" s="294"/>
    </row>
    <row r="12081">
      <c r="A12081" s="294"/>
      <c r="B12081" s="294"/>
      <c r="C12081" s="294"/>
      <c r="D12081" s="294"/>
      <c r="E12081" s="294"/>
      <c r="F12081" s="294"/>
    </row>
    <row r="12082">
      <c r="A12082" s="294" t="s">
        <v>24089</v>
      </c>
      <c r="B12082" s="294"/>
      <c r="C12082" s="294"/>
      <c r="D12082" s="294"/>
      <c r="E12082" s="294"/>
      <c r="F12082" s="294"/>
    </row>
    <row r="12083">
      <c r="A12083" s="294" t="s">
        <v>29021</v>
      </c>
      <c r="B12083" s="294"/>
      <c r="C12083" s="294"/>
      <c r="D12083" s="294"/>
      <c r="E12083" s="294"/>
      <c r="F12083" s="294"/>
    </row>
    <row r="12084">
      <c r="A12084" s="294"/>
      <c r="B12084" s="294"/>
      <c r="C12084" s="294"/>
      <c r="D12084" s="294"/>
      <c r="E12084" s="294"/>
      <c r="F12084" s="294"/>
    </row>
    <row r="12085">
      <c r="A12085" s="294" t="s">
        <v>29234</v>
      </c>
      <c r="B12085" s="294"/>
      <c r="C12085" s="294"/>
      <c r="D12085" s="294"/>
      <c r="E12085" s="294"/>
      <c r="F12085" s="294"/>
    </row>
    <row r="12086">
      <c r="A12086" s="294" t="s">
        <v>29235</v>
      </c>
      <c r="B12086" s="294"/>
      <c r="C12086" s="294"/>
      <c r="D12086" s="294"/>
      <c r="E12086" s="294"/>
      <c r="F12086" s="294"/>
    </row>
    <row r="12087">
      <c r="A12087" s="294" t="s">
        <v>29236</v>
      </c>
      <c r="B12087" s="294"/>
      <c r="C12087" s="294"/>
      <c r="D12087" s="294"/>
      <c r="E12087" s="294"/>
      <c r="F12087" s="294"/>
    </row>
    <row r="12088">
      <c r="A12088" s="294" t="s">
        <v>29237</v>
      </c>
      <c r="B12088" s="294"/>
      <c r="C12088" s="294"/>
      <c r="D12088" s="294"/>
      <c r="E12088" s="294"/>
      <c r="F12088" s="294"/>
    </row>
    <row r="12089">
      <c r="A12089" s="294"/>
      <c r="B12089" s="294"/>
      <c r="C12089" s="294"/>
      <c r="D12089" s="294"/>
      <c r="E12089" s="294"/>
      <c r="F12089" s="294"/>
    </row>
    <row r="12090">
      <c r="A12090" s="294" t="s">
        <v>22572</v>
      </c>
      <c r="B12090" s="294"/>
      <c r="C12090" s="294"/>
      <c r="D12090" s="294"/>
      <c r="E12090" s="294"/>
      <c r="F12090" s="294"/>
    </row>
    <row r="12091">
      <c r="A12091" s="294" t="s">
        <v>23767</v>
      </c>
      <c r="B12091" s="294"/>
      <c r="C12091" s="294"/>
      <c r="D12091" s="294"/>
      <c r="E12091" s="294"/>
      <c r="F12091" s="294"/>
    </row>
    <row r="12092">
      <c r="A12092" s="294"/>
      <c r="B12092" s="294"/>
      <c r="C12092" s="294"/>
      <c r="D12092" s="294"/>
      <c r="E12092" s="294"/>
      <c r="F12092" s="294"/>
    </row>
    <row r="12093">
      <c r="A12093" s="294" t="s">
        <v>29238</v>
      </c>
      <c r="B12093" s="294"/>
      <c r="C12093" s="294"/>
      <c r="D12093" s="294"/>
      <c r="E12093" s="294"/>
      <c r="F12093" s="294"/>
    </row>
    <row r="12094">
      <c r="A12094" s="294" t="s">
        <v>29239</v>
      </c>
      <c r="B12094" s="294"/>
      <c r="C12094" s="294"/>
      <c r="D12094" s="294"/>
      <c r="E12094" s="294"/>
      <c r="F12094" s="294"/>
    </row>
    <row r="12095">
      <c r="A12095" s="294" t="s">
        <v>29240</v>
      </c>
      <c r="B12095" s="294"/>
      <c r="C12095" s="294"/>
      <c r="D12095" s="294"/>
      <c r="E12095" s="294"/>
      <c r="F12095" s="294"/>
    </row>
    <row r="12096">
      <c r="A12096" s="294" t="s">
        <v>29241</v>
      </c>
      <c r="B12096" s="294"/>
      <c r="C12096" s="294"/>
      <c r="D12096" s="294"/>
      <c r="E12096" s="294"/>
      <c r="F12096" s="294"/>
    </row>
    <row r="12097">
      <c r="A12097" s="294"/>
      <c r="B12097" s="294"/>
      <c r="C12097" s="294"/>
      <c r="D12097" s="294"/>
      <c r="E12097" s="294"/>
      <c r="F12097" s="294"/>
    </row>
    <row r="12098">
      <c r="A12098" s="294" t="s">
        <v>24735</v>
      </c>
      <c r="B12098" s="294"/>
      <c r="C12098" s="294"/>
      <c r="D12098" s="294"/>
      <c r="E12098" s="294"/>
      <c r="F12098" s="294"/>
    </row>
    <row r="12099">
      <c r="A12099" s="294" t="s">
        <v>23772</v>
      </c>
      <c r="B12099" s="294"/>
      <c r="C12099" s="294"/>
      <c r="D12099" s="294"/>
      <c r="E12099" s="294"/>
      <c r="F12099" s="294"/>
    </row>
    <row r="12100">
      <c r="A12100" s="294"/>
      <c r="B12100" s="294"/>
      <c r="C12100" s="294"/>
      <c r="D12100" s="294"/>
      <c r="E12100" s="294"/>
      <c r="F12100" s="294"/>
    </row>
    <row r="12101">
      <c r="A12101" s="294" t="s">
        <v>29242</v>
      </c>
      <c r="B12101" s="294"/>
      <c r="C12101" s="294"/>
      <c r="D12101" s="294"/>
      <c r="E12101" s="294"/>
      <c r="F12101" s="294"/>
    </row>
    <row r="12102">
      <c r="A12102" s="294" t="s">
        <v>29243</v>
      </c>
      <c r="B12102" s="294"/>
      <c r="C12102" s="294"/>
      <c r="D12102" s="294"/>
      <c r="E12102" s="294"/>
      <c r="F12102" s="294"/>
    </row>
    <row r="12103">
      <c r="A12103" s="294" t="s">
        <v>29244</v>
      </c>
      <c r="B12103" s="294"/>
      <c r="C12103" s="294"/>
      <c r="D12103" s="294"/>
      <c r="E12103" s="294"/>
      <c r="F12103" s="294"/>
    </row>
    <row r="12104">
      <c r="A12104" s="294" t="s">
        <v>29245</v>
      </c>
      <c r="B12104" s="294"/>
      <c r="C12104" s="294"/>
      <c r="D12104" s="294"/>
      <c r="E12104" s="294"/>
      <c r="F12104" s="294"/>
    </row>
    <row r="12105">
      <c r="A12105" s="294"/>
      <c r="B12105" s="294"/>
      <c r="C12105" s="294"/>
      <c r="D12105" s="294"/>
      <c r="E12105" s="294"/>
      <c r="F12105" s="294"/>
    </row>
    <row r="12106">
      <c r="A12106" s="294" t="s">
        <v>29246</v>
      </c>
      <c r="B12106" s="294"/>
      <c r="C12106" s="294"/>
      <c r="D12106" s="294"/>
      <c r="E12106" s="294"/>
      <c r="F12106" s="294"/>
    </row>
    <row r="12107">
      <c r="A12107" s="294" t="s">
        <v>29247</v>
      </c>
      <c r="B12107" s="294"/>
      <c r="C12107" s="294"/>
      <c r="D12107" s="294"/>
      <c r="E12107" s="294"/>
      <c r="F12107" s="294"/>
    </row>
    <row r="12108">
      <c r="A12108" s="294"/>
      <c r="B12108" s="294"/>
      <c r="C12108" s="294"/>
      <c r="D12108" s="294"/>
      <c r="E12108" s="294"/>
      <c r="F12108" s="294"/>
    </row>
    <row r="12109">
      <c r="A12109" s="294" t="s">
        <v>29248</v>
      </c>
      <c r="B12109" s="294"/>
      <c r="C12109" s="294"/>
      <c r="D12109" s="294"/>
      <c r="E12109" s="294"/>
      <c r="F12109" s="294"/>
    </row>
    <row r="12110">
      <c r="A12110" s="294" t="s">
        <v>29249</v>
      </c>
      <c r="B12110" s="294"/>
      <c r="C12110" s="294"/>
      <c r="D12110" s="294"/>
      <c r="E12110" s="294"/>
      <c r="F12110" s="294"/>
    </row>
    <row r="12111">
      <c r="A12111" s="294" t="s">
        <v>29250</v>
      </c>
      <c r="B12111" s="294"/>
      <c r="C12111" s="294"/>
      <c r="D12111" s="294"/>
      <c r="E12111" s="294"/>
      <c r="F12111" s="294"/>
    </row>
    <row r="12112">
      <c r="A12112" s="294" t="s">
        <v>29251</v>
      </c>
      <c r="B12112" s="294"/>
      <c r="C12112" s="294"/>
      <c r="D12112" s="294"/>
      <c r="E12112" s="294"/>
      <c r="F12112" s="294"/>
    </row>
    <row r="12113">
      <c r="A12113" s="294" t="s">
        <v>29252</v>
      </c>
      <c r="B12113" s="294"/>
      <c r="C12113" s="294"/>
      <c r="D12113" s="294"/>
      <c r="E12113" s="294"/>
      <c r="F12113" s="294"/>
    </row>
    <row r="12114">
      <c r="A12114" s="294" t="s">
        <v>29253</v>
      </c>
      <c r="B12114" s="294"/>
      <c r="C12114" s="294"/>
      <c r="D12114" s="294"/>
      <c r="E12114" s="294"/>
      <c r="F12114" s="294"/>
    </row>
    <row r="12115">
      <c r="A12115" s="294" t="s">
        <v>29254</v>
      </c>
      <c r="B12115" s="294"/>
      <c r="C12115" s="294"/>
      <c r="D12115" s="294"/>
      <c r="E12115" s="294"/>
      <c r="F12115" s="294"/>
    </row>
    <row r="12116">
      <c r="A12116" s="294" t="s">
        <v>29255</v>
      </c>
      <c r="B12116" s="294"/>
      <c r="C12116" s="294"/>
      <c r="D12116" s="294"/>
      <c r="E12116" s="294"/>
      <c r="F12116" s="294"/>
    </row>
    <row r="12117">
      <c r="A12117" s="294" t="s">
        <v>29256</v>
      </c>
      <c r="B12117" s="294"/>
      <c r="C12117" s="294"/>
      <c r="D12117" s="294"/>
      <c r="E12117" s="294"/>
      <c r="F12117" s="294"/>
    </row>
    <row r="12118">
      <c r="A12118" s="294" t="s">
        <v>29257</v>
      </c>
      <c r="B12118" s="294"/>
      <c r="C12118" s="294"/>
      <c r="D12118" s="294"/>
      <c r="E12118" s="294"/>
      <c r="F12118" s="294"/>
    </row>
    <row r="12119">
      <c r="A12119" s="294" t="s">
        <v>29258</v>
      </c>
      <c r="B12119" s="294"/>
      <c r="C12119" s="294"/>
      <c r="D12119" s="294"/>
      <c r="E12119" s="294"/>
      <c r="F12119" s="294"/>
    </row>
    <row r="12120">
      <c r="A12120" s="294" t="s">
        <v>29259</v>
      </c>
      <c r="B12120" s="294"/>
      <c r="C12120" s="294"/>
      <c r="D12120" s="294"/>
      <c r="E12120" s="294"/>
      <c r="F12120" s="294"/>
    </row>
    <row r="12121">
      <c r="A12121" s="294"/>
      <c r="B12121" s="294"/>
      <c r="C12121" s="294"/>
      <c r="D12121" s="294"/>
      <c r="E12121" s="294"/>
      <c r="F12121" s="294"/>
    </row>
    <row r="12122">
      <c r="A12122" s="294" t="s">
        <v>28124</v>
      </c>
      <c r="B12122" s="294"/>
      <c r="C12122" s="294"/>
      <c r="D12122" s="294"/>
      <c r="E12122" s="294"/>
      <c r="F12122" s="294"/>
    </row>
    <row r="12123">
      <c r="A12123" s="294" t="s">
        <v>18906</v>
      </c>
      <c r="B12123" s="294"/>
      <c r="C12123" s="294"/>
      <c r="D12123" s="294"/>
      <c r="E12123" s="294"/>
      <c r="F12123" s="294"/>
    </row>
    <row r="12124">
      <c r="A12124" s="294" t="s">
        <v>21618</v>
      </c>
      <c r="B12124" s="294"/>
      <c r="C12124" s="294"/>
      <c r="D12124" s="294"/>
      <c r="E12124" s="294"/>
      <c r="F12124" s="294"/>
    </row>
    <row r="12125">
      <c r="A12125" s="294" t="s">
        <v>29260</v>
      </c>
      <c r="B12125" s="294"/>
      <c r="C12125" s="294"/>
      <c r="D12125" s="294"/>
      <c r="E12125" s="294"/>
      <c r="F12125" s="294"/>
    </row>
    <row r="12126">
      <c r="A12126" s="294"/>
      <c r="B12126" s="294"/>
      <c r="C12126" s="294"/>
      <c r="D12126" s="294"/>
      <c r="E12126" s="294"/>
      <c r="F12126" s="294"/>
    </row>
    <row r="12127">
      <c r="A12127" s="294" t="s">
        <v>22512</v>
      </c>
      <c r="B12127" s="294"/>
      <c r="C12127" s="294"/>
      <c r="D12127" s="294"/>
      <c r="E12127" s="294"/>
      <c r="F12127" s="294"/>
    </row>
    <row r="12128">
      <c r="A12128" s="294" t="s">
        <v>26296</v>
      </c>
      <c r="B12128" s="294"/>
      <c r="C12128" s="294"/>
      <c r="D12128" s="294"/>
      <c r="E12128" s="294"/>
      <c r="F12128" s="294"/>
    </row>
    <row r="12129">
      <c r="A12129" s="294"/>
      <c r="B12129" s="294"/>
      <c r="C12129" s="294"/>
      <c r="D12129" s="294"/>
      <c r="E12129" s="294"/>
      <c r="F12129" s="294"/>
    </row>
    <row r="12130">
      <c r="A12130" s="294" t="s">
        <v>29261</v>
      </c>
      <c r="B12130" s="294"/>
      <c r="C12130" s="294"/>
      <c r="D12130" s="294"/>
      <c r="E12130" s="294"/>
      <c r="F12130" s="294"/>
    </row>
    <row r="12131">
      <c r="A12131" s="294" t="s">
        <v>29262</v>
      </c>
      <c r="B12131" s="294"/>
      <c r="C12131" s="294"/>
      <c r="D12131" s="294"/>
      <c r="E12131" s="294"/>
      <c r="F12131" s="294"/>
    </row>
    <row r="12132">
      <c r="A12132" s="294" t="s">
        <v>29263</v>
      </c>
      <c r="B12132" s="294"/>
      <c r="C12132" s="294"/>
      <c r="D12132" s="294"/>
      <c r="E12132" s="294"/>
      <c r="F12132" s="294"/>
    </row>
    <row r="12133">
      <c r="A12133" s="294" t="s">
        <v>29264</v>
      </c>
      <c r="B12133" s="294"/>
      <c r="C12133" s="294"/>
      <c r="D12133" s="294"/>
      <c r="E12133" s="294"/>
      <c r="F12133" s="294"/>
    </row>
    <row r="12134">
      <c r="A12134" s="294" t="s">
        <v>29265</v>
      </c>
      <c r="B12134" s="294"/>
      <c r="C12134" s="294"/>
      <c r="D12134" s="294"/>
      <c r="E12134" s="294"/>
      <c r="F12134" s="294"/>
    </row>
    <row r="12135">
      <c r="A12135" s="294" t="s">
        <v>29266</v>
      </c>
      <c r="B12135" s="294"/>
      <c r="C12135" s="294"/>
      <c r="D12135" s="294"/>
      <c r="E12135" s="294"/>
      <c r="F12135" s="294"/>
    </row>
    <row r="12136">
      <c r="A12136" s="294"/>
      <c r="B12136" s="294"/>
      <c r="C12136" s="294"/>
      <c r="D12136" s="294"/>
      <c r="E12136" s="294"/>
      <c r="F12136" s="294"/>
    </row>
    <row r="12137">
      <c r="A12137" s="294" t="s">
        <v>29267</v>
      </c>
      <c r="B12137" s="294"/>
      <c r="C12137" s="294"/>
      <c r="D12137" s="294"/>
      <c r="E12137" s="294"/>
      <c r="F12137" s="294"/>
    </row>
    <row r="12138">
      <c r="A12138" s="294"/>
      <c r="B12138" s="294"/>
      <c r="C12138" s="294"/>
      <c r="D12138" s="294"/>
      <c r="E12138" s="294"/>
      <c r="F12138" s="294"/>
    </row>
    <row r="12139">
      <c r="A12139" s="294" t="s">
        <v>29268</v>
      </c>
      <c r="B12139" s="294"/>
      <c r="C12139" s="294"/>
      <c r="D12139" s="294"/>
      <c r="E12139" s="294"/>
      <c r="F12139" s="294"/>
    </row>
    <row r="12140">
      <c r="A12140" s="294" t="s">
        <v>29269</v>
      </c>
      <c r="B12140" s="294"/>
      <c r="C12140" s="294"/>
      <c r="D12140" s="294"/>
      <c r="E12140" s="294"/>
      <c r="F12140" s="294"/>
    </row>
    <row r="12141">
      <c r="A12141" s="294" t="s">
        <v>29270</v>
      </c>
      <c r="B12141" s="294"/>
      <c r="C12141" s="294"/>
      <c r="D12141" s="294"/>
      <c r="E12141" s="294"/>
      <c r="F12141" s="294"/>
    </row>
    <row r="12142">
      <c r="A12142" s="294" t="s">
        <v>29271</v>
      </c>
      <c r="B12142" s="294"/>
      <c r="C12142" s="294"/>
      <c r="D12142" s="294"/>
      <c r="E12142" s="294"/>
      <c r="F12142" s="294"/>
    </row>
    <row r="12143">
      <c r="A12143" s="294" t="s">
        <v>29272</v>
      </c>
      <c r="B12143" s="294"/>
      <c r="C12143" s="294"/>
      <c r="D12143" s="294"/>
      <c r="E12143" s="294"/>
      <c r="F12143" s="294"/>
    </row>
    <row r="12144">
      <c r="A12144" s="294" t="s">
        <v>29273</v>
      </c>
      <c r="B12144" s="294"/>
      <c r="C12144" s="294"/>
      <c r="D12144" s="294"/>
      <c r="E12144" s="294"/>
      <c r="F12144" s="294"/>
    </row>
    <row r="12145">
      <c r="A12145" s="294"/>
      <c r="B12145" s="294"/>
      <c r="C12145" s="294"/>
      <c r="D12145" s="294"/>
      <c r="E12145" s="294"/>
      <c r="F12145" s="294"/>
    </row>
    <row r="12146">
      <c r="A12146" s="294" t="s">
        <v>21945</v>
      </c>
      <c r="B12146" s="294"/>
      <c r="C12146" s="294"/>
      <c r="D12146" s="294"/>
      <c r="E12146" s="294"/>
      <c r="F12146" s="294"/>
    </row>
    <row r="12147">
      <c r="A12147" s="294" t="s">
        <v>26319</v>
      </c>
      <c r="B12147" s="294"/>
      <c r="C12147" s="294"/>
      <c r="D12147" s="294"/>
      <c r="E12147" s="294"/>
      <c r="F12147" s="294"/>
    </row>
    <row r="12148">
      <c r="A12148" s="294"/>
      <c r="B12148" s="294"/>
      <c r="C12148" s="294"/>
      <c r="D12148" s="294"/>
      <c r="E12148" s="294"/>
      <c r="F12148" s="294"/>
    </row>
    <row r="12149">
      <c r="A12149" s="294" t="s">
        <v>29274</v>
      </c>
      <c r="B12149" s="294"/>
      <c r="C12149" s="294"/>
      <c r="D12149" s="294"/>
      <c r="E12149" s="294"/>
      <c r="F12149" s="294"/>
    </row>
    <row r="12150">
      <c r="A12150" s="294" t="s">
        <v>29275</v>
      </c>
      <c r="B12150" s="294"/>
      <c r="C12150" s="294"/>
      <c r="D12150" s="294"/>
      <c r="E12150" s="294"/>
      <c r="F12150" s="294"/>
    </row>
    <row r="12151">
      <c r="A12151" s="294" t="s">
        <v>29276</v>
      </c>
      <c r="B12151" s="294"/>
      <c r="C12151" s="294"/>
      <c r="D12151" s="294"/>
      <c r="E12151" s="294"/>
      <c r="F12151" s="294"/>
    </row>
    <row r="12152">
      <c r="A12152" s="294" t="s">
        <v>29277</v>
      </c>
      <c r="B12152" s="294"/>
      <c r="C12152" s="294"/>
      <c r="D12152" s="294"/>
      <c r="E12152" s="294"/>
      <c r="F12152" s="294"/>
    </row>
    <row r="12153">
      <c r="A12153" s="294" t="s">
        <v>29278</v>
      </c>
      <c r="B12153" s="294"/>
      <c r="C12153" s="294"/>
      <c r="D12153" s="294"/>
      <c r="E12153" s="294"/>
      <c r="F12153" s="294"/>
    </row>
    <row r="12154">
      <c r="A12154" s="294"/>
      <c r="B12154" s="294"/>
      <c r="C12154" s="294"/>
      <c r="D12154" s="294"/>
      <c r="E12154" s="294"/>
      <c r="F12154" s="294"/>
    </row>
    <row r="12155">
      <c r="A12155" s="294" t="s">
        <v>21401</v>
      </c>
      <c r="B12155" s="294"/>
      <c r="C12155" s="294"/>
      <c r="D12155" s="294"/>
      <c r="E12155" s="294"/>
      <c r="F12155" s="294"/>
    </row>
    <row r="12156">
      <c r="A12156" s="294"/>
      <c r="B12156" s="294"/>
      <c r="C12156" s="294"/>
      <c r="D12156" s="294"/>
      <c r="E12156" s="294"/>
      <c r="F12156" s="294"/>
    </row>
    <row r="12157">
      <c r="A12157" s="294" t="s">
        <v>29279</v>
      </c>
      <c r="B12157" s="294"/>
      <c r="C12157" s="294"/>
      <c r="D12157" s="294"/>
      <c r="E12157" s="294"/>
      <c r="F12157" s="294"/>
    </row>
    <row r="12158">
      <c r="A12158" s="294" t="s">
        <v>29280</v>
      </c>
      <c r="B12158" s="294"/>
      <c r="C12158" s="294"/>
      <c r="D12158" s="294"/>
      <c r="E12158" s="294"/>
      <c r="F12158" s="294"/>
    </row>
    <row r="12159">
      <c r="A12159" s="294" t="s">
        <v>29281</v>
      </c>
      <c r="B12159" s="294"/>
      <c r="C12159" s="294"/>
      <c r="D12159" s="294"/>
      <c r="E12159" s="294"/>
      <c r="F12159" s="294"/>
    </row>
    <row r="12160">
      <c r="A12160" s="294" t="s">
        <v>29282</v>
      </c>
      <c r="B12160" s="294"/>
      <c r="C12160" s="294"/>
      <c r="D12160" s="294"/>
      <c r="E12160" s="294"/>
      <c r="F12160" s="294"/>
    </row>
    <row r="12161">
      <c r="A12161" s="294" t="s">
        <v>29283</v>
      </c>
      <c r="B12161" s="294"/>
      <c r="C12161" s="294"/>
      <c r="D12161" s="294"/>
      <c r="E12161" s="294"/>
      <c r="F12161" s="294"/>
    </row>
    <row r="12162">
      <c r="A12162" s="294" t="s">
        <v>29284</v>
      </c>
      <c r="B12162" s="294"/>
      <c r="C12162" s="294"/>
      <c r="D12162" s="294"/>
      <c r="E12162" s="294"/>
      <c r="F12162" s="294"/>
    </row>
    <row r="12163">
      <c r="A12163" s="294"/>
      <c r="B12163" s="294"/>
      <c r="C12163" s="294"/>
      <c r="D12163" s="294"/>
      <c r="E12163" s="294"/>
      <c r="F12163" s="294"/>
    </row>
    <row r="12164">
      <c r="A12164" s="294" t="s">
        <v>21407</v>
      </c>
      <c r="B12164" s="294"/>
      <c r="C12164" s="294"/>
      <c r="D12164" s="294"/>
      <c r="E12164" s="294"/>
      <c r="F12164" s="294"/>
    </row>
    <row r="12165">
      <c r="A12165" s="294"/>
      <c r="B12165" s="294"/>
      <c r="C12165" s="294"/>
      <c r="D12165" s="294"/>
      <c r="E12165" s="294"/>
      <c r="F12165" s="294"/>
    </row>
    <row r="12166">
      <c r="A12166" s="294" t="s">
        <v>29285</v>
      </c>
      <c r="B12166" s="294"/>
      <c r="C12166" s="294"/>
      <c r="D12166" s="294"/>
      <c r="E12166" s="294"/>
      <c r="F12166" s="294"/>
    </row>
    <row r="12167">
      <c r="A12167" s="294" t="s">
        <v>29286</v>
      </c>
      <c r="B12167" s="294"/>
      <c r="C12167" s="294"/>
      <c r="D12167" s="294"/>
      <c r="E12167" s="294"/>
      <c r="F12167" s="294"/>
    </row>
    <row r="12168">
      <c r="A12168" s="294" t="s">
        <v>29287</v>
      </c>
      <c r="B12168" s="294"/>
      <c r="C12168" s="294"/>
      <c r="D12168" s="294"/>
      <c r="E12168" s="294"/>
      <c r="F12168" s="294"/>
    </row>
    <row r="12169">
      <c r="A12169" s="294" t="s">
        <v>29288</v>
      </c>
      <c r="B12169" s="294"/>
      <c r="C12169" s="294"/>
      <c r="D12169" s="294"/>
      <c r="E12169" s="294"/>
      <c r="F12169" s="294"/>
    </row>
    <row r="12170">
      <c r="A12170" s="294" t="s">
        <v>29289</v>
      </c>
      <c r="B12170" s="294"/>
      <c r="C12170" s="294"/>
      <c r="D12170" s="294"/>
      <c r="E12170" s="294"/>
      <c r="F12170" s="294"/>
    </row>
    <row r="12171">
      <c r="A12171" s="294"/>
      <c r="B12171" s="294"/>
      <c r="C12171" s="294"/>
      <c r="D12171" s="294"/>
      <c r="E12171" s="294"/>
      <c r="F12171" s="294"/>
    </row>
    <row r="12172">
      <c r="A12172" s="294" t="s">
        <v>21990</v>
      </c>
      <c r="B12172" s="294"/>
      <c r="C12172" s="294"/>
      <c r="D12172" s="294"/>
      <c r="E12172" s="294"/>
      <c r="F12172" s="294"/>
    </row>
    <row r="12173">
      <c r="A12173" s="294"/>
      <c r="B12173" s="294"/>
      <c r="C12173" s="294"/>
      <c r="D12173" s="294"/>
      <c r="E12173" s="294"/>
      <c r="F12173" s="294"/>
    </row>
    <row r="12174">
      <c r="A12174" s="294" t="s">
        <v>29290</v>
      </c>
      <c r="B12174" s="294"/>
      <c r="C12174" s="294"/>
      <c r="D12174" s="294"/>
      <c r="E12174" s="294"/>
      <c r="F12174" s="294"/>
    </row>
    <row r="12175">
      <c r="A12175" s="294" t="s">
        <v>29291</v>
      </c>
      <c r="B12175" s="294"/>
      <c r="C12175" s="294"/>
      <c r="D12175" s="294"/>
      <c r="E12175" s="294"/>
      <c r="F12175" s="294"/>
    </row>
    <row r="12176">
      <c r="A12176" s="294" t="s">
        <v>29292</v>
      </c>
      <c r="B12176" s="294"/>
      <c r="C12176" s="294"/>
      <c r="D12176" s="294"/>
      <c r="E12176" s="294"/>
      <c r="F12176" s="294"/>
    </row>
    <row r="12177">
      <c r="A12177" s="294" t="s">
        <v>29293</v>
      </c>
      <c r="B12177" s="294"/>
      <c r="C12177" s="294"/>
      <c r="D12177" s="294"/>
      <c r="E12177" s="294"/>
      <c r="F12177" s="294"/>
    </row>
    <row r="12178">
      <c r="A12178" s="294" t="s">
        <v>29294</v>
      </c>
      <c r="B12178" s="294"/>
      <c r="C12178" s="294"/>
      <c r="D12178" s="294"/>
      <c r="E12178" s="294"/>
      <c r="F12178" s="294"/>
    </row>
    <row r="12179">
      <c r="A12179" s="294" t="s">
        <v>29295</v>
      </c>
      <c r="B12179" s="294"/>
      <c r="C12179" s="294"/>
      <c r="D12179" s="294"/>
      <c r="E12179" s="294"/>
      <c r="F12179" s="294"/>
    </row>
    <row r="12180">
      <c r="A12180" s="294" t="s">
        <v>29296</v>
      </c>
      <c r="B12180" s="294"/>
      <c r="C12180" s="294"/>
      <c r="D12180" s="294"/>
      <c r="E12180" s="294"/>
      <c r="F12180" s="294"/>
    </row>
    <row r="12181">
      <c r="A12181" s="294" t="s">
        <v>29297</v>
      </c>
      <c r="B12181" s="294"/>
      <c r="C12181" s="294"/>
      <c r="D12181" s="294"/>
      <c r="E12181" s="294"/>
      <c r="F12181" s="294"/>
    </row>
    <row r="12182">
      <c r="A12182" s="294" t="s">
        <v>29298</v>
      </c>
      <c r="B12182" s="294"/>
      <c r="C12182" s="294"/>
      <c r="D12182" s="294"/>
      <c r="E12182" s="294"/>
      <c r="F12182" s="294"/>
    </row>
    <row r="12183">
      <c r="A12183" s="294" t="s">
        <v>29299</v>
      </c>
      <c r="B12183" s="294"/>
      <c r="C12183" s="294"/>
      <c r="D12183" s="294"/>
      <c r="E12183" s="294"/>
      <c r="F12183" s="294"/>
    </row>
    <row r="12184">
      <c r="A12184" s="294" t="s">
        <v>29300</v>
      </c>
      <c r="B12184" s="294"/>
      <c r="C12184" s="294"/>
      <c r="D12184" s="294"/>
      <c r="E12184" s="294"/>
      <c r="F12184" s="294"/>
    </row>
    <row r="12185">
      <c r="A12185" s="294" t="s">
        <v>29301</v>
      </c>
      <c r="B12185" s="294"/>
      <c r="C12185" s="294"/>
      <c r="D12185" s="294"/>
      <c r="E12185" s="294"/>
      <c r="F12185" s="294"/>
    </row>
    <row r="12186">
      <c r="A12186" s="294" t="s">
        <v>29302</v>
      </c>
      <c r="B12186" s="294"/>
      <c r="C12186" s="294"/>
      <c r="D12186" s="294"/>
      <c r="E12186" s="294"/>
      <c r="F12186" s="294"/>
    </row>
    <row r="12187">
      <c r="A12187" s="294" t="s">
        <v>29043</v>
      </c>
      <c r="B12187" s="294"/>
      <c r="C12187" s="294"/>
      <c r="D12187" s="294"/>
      <c r="E12187" s="294"/>
      <c r="F12187" s="294"/>
    </row>
    <row r="12188">
      <c r="A12188" s="294" t="s">
        <v>23508</v>
      </c>
      <c r="B12188" s="294"/>
      <c r="C12188" s="294"/>
      <c r="D12188" s="294"/>
      <c r="E12188" s="294"/>
      <c r="F12188" s="294"/>
    </row>
    <row r="12189">
      <c r="A12189" s="294" t="s">
        <v>29303</v>
      </c>
      <c r="B12189" s="294"/>
      <c r="C12189" s="294"/>
      <c r="D12189" s="294"/>
      <c r="E12189" s="294"/>
      <c r="F12189" s="294"/>
    </row>
    <row r="12190">
      <c r="A12190" s="294" t="s">
        <v>29304</v>
      </c>
      <c r="B12190" s="294"/>
      <c r="C12190" s="294"/>
      <c r="D12190" s="294"/>
      <c r="E12190" s="294"/>
      <c r="F12190" s="294"/>
    </row>
    <row r="12191">
      <c r="A12191" s="294"/>
      <c r="B12191" s="294"/>
      <c r="C12191" s="294"/>
      <c r="D12191" s="294"/>
      <c r="E12191" s="294"/>
      <c r="F12191" s="294"/>
    </row>
    <row r="12192">
      <c r="A12192" s="294" t="s">
        <v>25957</v>
      </c>
      <c r="B12192" s="294"/>
      <c r="C12192" s="294"/>
      <c r="D12192" s="294"/>
      <c r="E12192" s="294"/>
      <c r="F12192" s="294"/>
    </row>
    <row r="12193">
      <c r="A12193" s="294"/>
      <c r="B12193" s="294"/>
      <c r="C12193" s="294"/>
      <c r="D12193" s="294"/>
      <c r="E12193" s="294"/>
      <c r="F12193" s="294"/>
    </row>
    <row r="12194">
      <c r="A12194" s="294" t="s">
        <v>29305</v>
      </c>
      <c r="B12194" s="294"/>
      <c r="C12194" s="294"/>
      <c r="D12194" s="294"/>
      <c r="E12194" s="294"/>
      <c r="F12194" s="294"/>
    </row>
    <row r="12195">
      <c r="A12195" s="294"/>
      <c r="B12195" s="294"/>
      <c r="C12195" s="294"/>
      <c r="D12195" s="294"/>
      <c r="E12195" s="294"/>
      <c r="F12195" s="294"/>
    </row>
    <row r="12196">
      <c r="A12196" s="294" t="s">
        <v>26193</v>
      </c>
      <c r="B12196" s="294"/>
      <c r="C12196" s="294"/>
      <c r="D12196" s="294"/>
      <c r="E12196" s="294"/>
      <c r="F12196" s="294"/>
    </row>
    <row r="12197">
      <c r="A12197" s="294"/>
      <c r="B12197" s="294"/>
      <c r="C12197" s="294"/>
      <c r="D12197" s="294"/>
      <c r="E12197" s="294"/>
      <c r="F12197" s="294"/>
    </row>
    <row r="12198">
      <c r="A12198" s="294" t="s">
        <v>29306</v>
      </c>
      <c r="B12198" s="294"/>
      <c r="C12198" s="294"/>
      <c r="D12198" s="294"/>
      <c r="E12198" s="294"/>
      <c r="F12198" s="294"/>
    </row>
    <row r="12199">
      <c r="A12199" s="294" t="s">
        <v>29307</v>
      </c>
      <c r="B12199" s="294"/>
      <c r="C12199" s="294"/>
      <c r="D12199" s="294"/>
      <c r="E12199" s="294"/>
      <c r="F12199" s="294"/>
    </row>
    <row r="12200">
      <c r="A12200" s="294" t="s">
        <v>29308</v>
      </c>
      <c r="B12200" s="294"/>
      <c r="C12200" s="294"/>
      <c r="D12200" s="294"/>
      <c r="E12200" s="294"/>
      <c r="F12200" s="294"/>
    </row>
    <row r="12201">
      <c r="A12201" s="294" t="s">
        <v>29309</v>
      </c>
      <c r="B12201" s="294"/>
      <c r="C12201" s="294"/>
      <c r="D12201" s="294"/>
      <c r="E12201" s="294"/>
      <c r="F12201" s="294"/>
    </row>
    <row r="12202">
      <c r="A12202" s="294" t="s">
        <v>29310</v>
      </c>
      <c r="B12202" s="294"/>
      <c r="C12202" s="294"/>
      <c r="D12202" s="294"/>
      <c r="E12202" s="294"/>
      <c r="F12202" s="294"/>
    </row>
    <row r="12203">
      <c r="A12203" s="294"/>
      <c r="B12203" s="294"/>
      <c r="C12203" s="294"/>
      <c r="D12203" s="294"/>
      <c r="E12203" s="294"/>
      <c r="F12203" s="294"/>
    </row>
    <row r="12204">
      <c r="A12204" s="294" t="s">
        <v>25967</v>
      </c>
      <c r="B12204" s="294"/>
      <c r="C12204" s="294"/>
      <c r="D12204" s="294"/>
      <c r="E12204" s="294"/>
      <c r="F12204" s="294"/>
    </row>
    <row r="12205">
      <c r="A12205" s="294"/>
      <c r="B12205" s="294"/>
      <c r="C12205" s="294"/>
      <c r="D12205" s="294"/>
      <c r="E12205" s="294"/>
      <c r="F12205" s="294"/>
    </row>
    <row r="12206">
      <c r="A12206" s="294" t="s">
        <v>29311</v>
      </c>
      <c r="B12206" s="294"/>
      <c r="C12206" s="294"/>
      <c r="D12206" s="294"/>
      <c r="E12206" s="294"/>
      <c r="F12206" s="294"/>
    </row>
    <row r="12207">
      <c r="A12207" s="294" t="s">
        <v>29312</v>
      </c>
      <c r="B12207" s="294"/>
      <c r="C12207" s="294"/>
      <c r="D12207" s="294"/>
      <c r="E12207" s="294"/>
      <c r="F12207" s="294"/>
    </row>
    <row r="12208">
      <c r="A12208" s="294" t="s">
        <v>29313</v>
      </c>
      <c r="B12208" s="294"/>
      <c r="C12208" s="294"/>
      <c r="D12208" s="294"/>
      <c r="E12208" s="294"/>
      <c r="F12208" s="294"/>
    </row>
    <row r="12209">
      <c r="A12209" s="294" t="s">
        <v>29314</v>
      </c>
      <c r="B12209" s="294"/>
      <c r="C12209" s="294"/>
      <c r="D12209" s="294"/>
      <c r="E12209" s="294"/>
      <c r="F12209" s="294"/>
    </row>
    <row r="12210">
      <c r="A12210" s="294" t="s">
        <v>29315</v>
      </c>
      <c r="B12210" s="294"/>
      <c r="C12210" s="294"/>
      <c r="D12210" s="294"/>
      <c r="E12210" s="294"/>
      <c r="F12210" s="294"/>
    </row>
    <row r="12211">
      <c r="A12211" s="294" t="s">
        <v>29316</v>
      </c>
      <c r="B12211" s="294"/>
      <c r="C12211" s="294"/>
      <c r="D12211" s="294"/>
      <c r="E12211" s="294"/>
      <c r="F12211" s="294"/>
    </row>
    <row r="12212">
      <c r="A12212" s="294" t="s">
        <v>29317</v>
      </c>
      <c r="B12212" s="294"/>
      <c r="C12212" s="294"/>
      <c r="D12212" s="294"/>
      <c r="E12212" s="294"/>
      <c r="F12212" s="294"/>
    </row>
    <row r="12213">
      <c r="A12213" s="294" t="s">
        <v>29318</v>
      </c>
      <c r="B12213" s="294"/>
      <c r="C12213" s="294"/>
      <c r="D12213" s="294"/>
      <c r="E12213" s="294"/>
      <c r="F12213" s="294"/>
    </row>
    <row r="12214">
      <c r="A12214" s="294" t="s">
        <v>29319</v>
      </c>
      <c r="B12214" s="294"/>
      <c r="C12214" s="294"/>
      <c r="D12214" s="294"/>
      <c r="E12214" s="294"/>
      <c r="F12214" s="294"/>
    </row>
    <row r="12215">
      <c r="A12215" s="294" t="s">
        <v>29320</v>
      </c>
      <c r="B12215" s="294"/>
      <c r="C12215" s="294"/>
      <c r="D12215" s="294"/>
      <c r="E12215" s="294"/>
      <c r="F12215" s="294"/>
    </row>
    <row r="12216">
      <c r="A12216" s="294" t="s">
        <v>29321</v>
      </c>
      <c r="B12216" s="294"/>
      <c r="C12216" s="294"/>
      <c r="D12216" s="294"/>
      <c r="E12216" s="294"/>
      <c r="F12216" s="294"/>
    </row>
    <row r="12217">
      <c r="A12217" s="294" t="s">
        <v>29322</v>
      </c>
      <c r="B12217" s="294"/>
      <c r="C12217" s="294"/>
      <c r="D12217" s="294"/>
      <c r="E12217" s="294"/>
      <c r="F12217" s="294"/>
    </row>
    <row r="12218">
      <c r="A12218" s="294" t="s">
        <v>29323</v>
      </c>
      <c r="B12218" s="294"/>
      <c r="C12218" s="294"/>
      <c r="D12218" s="294"/>
      <c r="E12218" s="294"/>
      <c r="F12218" s="294"/>
    </row>
    <row r="12219">
      <c r="A12219" s="294"/>
      <c r="B12219" s="294"/>
      <c r="C12219" s="294"/>
      <c r="D12219" s="294"/>
      <c r="E12219" s="294"/>
      <c r="F12219" s="294"/>
    </row>
    <row r="12220">
      <c r="A12220" s="294" t="s">
        <v>29324</v>
      </c>
      <c r="B12220" s="294"/>
      <c r="C12220" s="294"/>
      <c r="D12220" s="294"/>
      <c r="E12220" s="294"/>
      <c r="F12220" s="294"/>
    </row>
    <row r="12221">
      <c r="A12221" s="294"/>
      <c r="B12221" s="294"/>
      <c r="C12221" s="294"/>
      <c r="D12221" s="294"/>
      <c r="E12221" s="294"/>
      <c r="F12221" s="294"/>
    </row>
    <row r="12222">
      <c r="A12222" s="294" t="s">
        <v>29325</v>
      </c>
      <c r="B12222" s="294"/>
      <c r="C12222" s="294"/>
      <c r="D12222" s="294"/>
      <c r="E12222" s="294"/>
      <c r="F12222" s="294"/>
    </row>
    <row r="12223">
      <c r="A12223" s="294" t="s">
        <v>29326</v>
      </c>
      <c r="B12223" s="294"/>
      <c r="C12223" s="294"/>
      <c r="D12223" s="294"/>
      <c r="E12223" s="294"/>
      <c r="F12223" s="294"/>
    </row>
    <row r="12224">
      <c r="A12224" s="294" t="s">
        <v>29327</v>
      </c>
      <c r="B12224" s="294"/>
      <c r="C12224" s="294"/>
      <c r="D12224" s="294"/>
      <c r="E12224" s="294"/>
      <c r="F12224" s="294"/>
    </row>
    <row r="12225">
      <c r="A12225" s="294" t="s">
        <v>29328</v>
      </c>
      <c r="B12225" s="294"/>
      <c r="C12225" s="294"/>
      <c r="D12225" s="294"/>
      <c r="E12225" s="294"/>
      <c r="F12225" s="294"/>
    </row>
    <row r="12226">
      <c r="A12226" s="294" t="s">
        <v>29329</v>
      </c>
      <c r="B12226" s="294"/>
      <c r="C12226" s="294"/>
      <c r="D12226" s="294"/>
      <c r="E12226" s="294"/>
      <c r="F12226" s="294"/>
    </row>
    <row r="12227">
      <c r="A12227" s="294" t="s">
        <v>29330</v>
      </c>
      <c r="B12227" s="294"/>
      <c r="C12227" s="294"/>
      <c r="D12227" s="294"/>
      <c r="E12227" s="294"/>
      <c r="F12227" s="294"/>
    </row>
    <row r="12228">
      <c r="A12228" s="294" t="s">
        <v>29331</v>
      </c>
      <c r="B12228" s="294"/>
      <c r="C12228" s="294"/>
      <c r="D12228" s="294"/>
      <c r="E12228" s="294"/>
      <c r="F12228" s="294"/>
    </row>
    <row r="12229">
      <c r="A12229" s="294" t="s">
        <v>29332</v>
      </c>
      <c r="B12229" s="294"/>
      <c r="C12229" s="294"/>
      <c r="D12229" s="294"/>
      <c r="E12229" s="294"/>
      <c r="F12229" s="294"/>
    </row>
    <row r="12230">
      <c r="A12230" s="294"/>
      <c r="B12230" s="294"/>
      <c r="C12230" s="294"/>
      <c r="D12230" s="294"/>
      <c r="E12230" s="294"/>
      <c r="F12230" s="294"/>
    </row>
    <row r="12231">
      <c r="A12231" s="294" t="s">
        <v>29333</v>
      </c>
      <c r="B12231" s="294"/>
      <c r="C12231" s="294"/>
      <c r="D12231" s="294"/>
      <c r="E12231" s="294"/>
      <c r="F12231" s="294"/>
    </row>
    <row r="12232">
      <c r="A12232" s="294"/>
      <c r="B12232" s="294"/>
      <c r="C12232" s="294"/>
      <c r="D12232" s="294"/>
      <c r="E12232" s="294"/>
      <c r="F12232" s="294"/>
    </row>
    <row r="12233">
      <c r="A12233" s="294" t="s">
        <v>29334</v>
      </c>
      <c r="B12233" s="294"/>
      <c r="C12233" s="294"/>
      <c r="D12233" s="294"/>
      <c r="E12233" s="294"/>
      <c r="F12233" s="294"/>
    </row>
    <row r="12234">
      <c r="A12234" s="294" t="s">
        <v>29335</v>
      </c>
      <c r="B12234" s="294"/>
      <c r="C12234" s="294"/>
      <c r="D12234" s="294"/>
      <c r="E12234" s="294"/>
      <c r="F12234" s="294"/>
    </row>
    <row r="12235">
      <c r="A12235" s="294" t="s">
        <v>29336</v>
      </c>
      <c r="B12235" s="294"/>
      <c r="C12235" s="294"/>
      <c r="D12235" s="294"/>
      <c r="E12235" s="294"/>
      <c r="F12235" s="294"/>
    </row>
    <row r="12236">
      <c r="A12236" s="294" t="s">
        <v>29337</v>
      </c>
      <c r="B12236" s="294"/>
      <c r="C12236" s="294"/>
      <c r="D12236" s="294"/>
      <c r="E12236" s="294"/>
      <c r="F12236" s="294"/>
    </row>
    <row r="12237">
      <c r="A12237" s="294" t="s">
        <v>29338</v>
      </c>
      <c r="B12237" s="294"/>
      <c r="C12237" s="294"/>
      <c r="D12237" s="294"/>
      <c r="E12237" s="294"/>
      <c r="F12237" s="294"/>
    </row>
    <row r="12238">
      <c r="A12238" s="294" t="s">
        <v>29339</v>
      </c>
      <c r="B12238" s="294"/>
      <c r="C12238" s="294"/>
      <c r="D12238" s="294"/>
      <c r="E12238" s="294"/>
      <c r="F12238" s="294"/>
    </row>
    <row r="12239">
      <c r="A12239" s="294" t="s">
        <v>29340</v>
      </c>
      <c r="B12239" s="294"/>
      <c r="C12239" s="294"/>
      <c r="D12239" s="294"/>
      <c r="E12239" s="294"/>
      <c r="F12239" s="294"/>
    </row>
    <row r="12240">
      <c r="A12240" s="294" t="s">
        <v>29341</v>
      </c>
      <c r="B12240" s="294"/>
      <c r="C12240" s="294"/>
      <c r="D12240" s="294"/>
      <c r="E12240" s="294"/>
      <c r="F12240" s="294"/>
    </row>
    <row r="12241">
      <c r="A12241" s="294"/>
      <c r="B12241" s="294"/>
      <c r="C12241" s="294"/>
      <c r="D12241" s="294"/>
      <c r="E12241" s="294"/>
      <c r="F12241" s="294"/>
    </row>
    <row r="12242">
      <c r="A12242" s="294" t="s">
        <v>26253</v>
      </c>
      <c r="B12242" s="294"/>
      <c r="C12242" s="294"/>
      <c r="D12242" s="294"/>
      <c r="E12242" s="294"/>
      <c r="F12242" s="294"/>
    </row>
    <row r="12243">
      <c r="A12243" s="294"/>
      <c r="B12243" s="294"/>
      <c r="C12243" s="294"/>
      <c r="D12243" s="294"/>
      <c r="E12243" s="294"/>
      <c r="F12243" s="294"/>
    </row>
    <row r="12244">
      <c r="A12244" s="294" t="s">
        <v>29342</v>
      </c>
      <c r="B12244" s="294"/>
      <c r="C12244" s="294"/>
      <c r="D12244" s="294"/>
      <c r="E12244" s="294"/>
      <c r="F12244" s="294"/>
    </row>
    <row r="12245">
      <c r="A12245" s="294" t="s">
        <v>29343</v>
      </c>
      <c r="B12245" s="294"/>
      <c r="C12245" s="294"/>
      <c r="D12245" s="294"/>
      <c r="E12245" s="294"/>
      <c r="F12245" s="294"/>
    </row>
    <row r="12246">
      <c r="A12246" s="294" t="s">
        <v>29344</v>
      </c>
      <c r="B12246" s="294"/>
      <c r="C12246" s="294"/>
      <c r="D12246" s="294"/>
      <c r="E12246" s="294"/>
      <c r="F12246" s="294"/>
    </row>
    <row r="12247">
      <c r="A12247" s="294" t="s">
        <v>29345</v>
      </c>
      <c r="B12247" s="294"/>
      <c r="C12247" s="294"/>
      <c r="D12247" s="294"/>
      <c r="E12247" s="294"/>
      <c r="F12247" s="294"/>
    </row>
    <row r="12248">
      <c r="A12248" s="294" t="s">
        <v>29346</v>
      </c>
      <c r="B12248" s="294"/>
      <c r="C12248" s="294"/>
      <c r="D12248" s="294"/>
      <c r="E12248" s="294"/>
      <c r="F12248" s="294"/>
    </row>
    <row r="12249">
      <c r="A12249" s="294"/>
      <c r="B12249" s="294"/>
      <c r="C12249" s="294"/>
      <c r="D12249" s="294"/>
      <c r="E12249" s="294"/>
      <c r="F12249" s="294"/>
    </row>
    <row r="12250">
      <c r="A12250" s="294" t="s">
        <v>28124</v>
      </c>
      <c r="B12250" s="294"/>
      <c r="C12250" s="294"/>
      <c r="D12250" s="294"/>
      <c r="E12250" s="294"/>
      <c r="F12250" s="294"/>
    </row>
    <row r="12251">
      <c r="A12251" s="294" t="s">
        <v>29347</v>
      </c>
      <c r="B12251" s="294"/>
      <c r="C12251" s="294"/>
      <c r="D12251" s="294"/>
      <c r="E12251" s="294"/>
      <c r="F12251" s="294"/>
    </row>
    <row r="12252">
      <c r="A12252" s="294" t="s">
        <v>29304</v>
      </c>
      <c r="B12252" s="294"/>
      <c r="C12252" s="294"/>
      <c r="D12252" s="294"/>
      <c r="E12252" s="294"/>
      <c r="F12252" s="294"/>
    </row>
    <row r="12253">
      <c r="A12253" s="294"/>
      <c r="B12253" s="294"/>
      <c r="C12253" s="294"/>
      <c r="D12253" s="294"/>
      <c r="E12253" s="294"/>
      <c r="F12253" s="294"/>
    </row>
    <row r="12254">
      <c r="A12254" s="294" t="s">
        <v>25957</v>
      </c>
      <c r="B12254" s="294"/>
      <c r="C12254" s="294"/>
      <c r="D12254" s="294"/>
      <c r="E12254" s="294"/>
      <c r="F12254" s="294"/>
    </row>
    <row r="12255">
      <c r="A12255" s="294"/>
      <c r="B12255" s="294"/>
      <c r="C12255" s="294"/>
      <c r="D12255" s="294"/>
      <c r="E12255" s="294"/>
      <c r="F12255" s="294"/>
    </row>
    <row r="12256">
      <c r="A12256" s="294" t="s">
        <v>29305</v>
      </c>
      <c r="B12256" s="294"/>
      <c r="C12256" s="294"/>
      <c r="D12256" s="294"/>
      <c r="E12256" s="294"/>
      <c r="F12256" s="294"/>
    </row>
    <row r="12257">
      <c r="A12257" s="294"/>
      <c r="B12257" s="294"/>
      <c r="C12257" s="294"/>
      <c r="D12257" s="294"/>
      <c r="E12257" s="294"/>
      <c r="F12257" s="294"/>
    </row>
    <row r="12258">
      <c r="A12258" s="294" t="s">
        <v>26193</v>
      </c>
      <c r="B12258" s="294"/>
      <c r="C12258" s="294"/>
      <c r="D12258" s="294"/>
      <c r="E12258" s="294"/>
      <c r="F12258" s="294"/>
    </row>
    <row r="12259">
      <c r="A12259" s="294"/>
      <c r="B12259" s="294"/>
      <c r="C12259" s="294"/>
      <c r="D12259" s="294"/>
      <c r="E12259" s="294"/>
      <c r="F12259" s="294"/>
    </row>
    <row r="12260">
      <c r="A12260" s="294" t="s">
        <v>29306</v>
      </c>
      <c r="B12260" s="294"/>
      <c r="C12260" s="294"/>
      <c r="D12260" s="294"/>
      <c r="E12260" s="294"/>
      <c r="F12260" s="294"/>
    </row>
    <row r="12261">
      <c r="A12261" s="294" t="s">
        <v>29307</v>
      </c>
      <c r="B12261" s="294"/>
      <c r="C12261" s="294"/>
      <c r="D12261" s="294"/>
      <c r="E12261" s="294"/>
      <c r="F12261" s="294"/>
    </row>
    <row r="12262">
      <c r="A12262" s="294" t="s">
        <v>29308</v>
      </c>
      <c r="B12262" s="294"/>
      <c r="C12262" s="294"/>
      <c r="D12262" s="294"/>
      <c r="E12262" s="294"/>
      <c r="F12262" s="294"/>
    </row>
    <row r="12263">
      <c r="A12263" s="294" t="s">
        <v>29309</v>
      </c>
      <c r="B12263" s="294"/>
      <c r="C12263" s="294"/>
      <c r="D12263" s="294"/>
      <c r="E12263" s="294"/>
      <c r="F12263" s="294"/>
    </row>
    <row r="12264">
      <c r="A12264" s="294" t="s">
        <v>29310</v>
      </c>
      <c r="B12264" s="294"/>
      <c r="C12264" s="294"/>
      <c r="D12264" s="294"/>
      <c r="E12264" s="294"/>
      <c r="F12264" s="294"/>
    </row>
    <row r="12265">
      <c r="A12265" s="294"/>
      <c r="B12265" s="294"/>
      <c r="C12265" s="294"/>
      <c r="D12265" s="294"/>
      <c r="E12265" s="294"/>
      <c r="F12265" s="294"/>
    </row>
    <row r="12266">
      <c r="A12266" s="294" t="s">
        <v>25967</v>
      </c>
      <c r="B12266" s="294"/>
      <c r="C12266" s="294"/>
      <c r="D12266" s="294"/>
      <c r="E12266" s="294"/>
      <c r="F12266" s="294"/>
    </row>
    <row r="12267">
      <c r="A12267" s="294"/>
      <c r="B12267" s="294"/>
      <c r="C12267" s="294"/>
      <c r="D12267" s="294"/>
      <c r="E12267" s="294"/>
      <c r="F12267" s="294"/>
    </row>
    <row r="12268">
      <c r="A12268" s="294" t="s">
        <v>29311</v>
      </c>
      <c r="B12268" s="294"/>
      <c r="C12268" s="294"/>
      <c r="D12268" s="294"/>
      <c r="E12268" s="294"/>
      <c r="F12268" s="294"/>
    </row>
    <row r="12269">
      <c r="A12269" s="294" t="s">
        <v>29312</v>
      </c>
      <c r="B12269" s="294"/>
      <c r="C12269" s="294"/>
      <c r="D12269" s="294"/>
      <c r="E12269" s="294"/>
      <c r="F12269" s="294"/>
    </row>
    <row r="12270">
      <c r="A12270" s="294" t="s">
        <v>29313</v>
      </c>
      <c r="B12270" s="294"/>
      <c r="C12270" s="294"/>
      <c r="D12270" s="294"/>
      <c r="E12270" s="294"/>
      <c r="F12270" s="294"/>
    </row>
    <row r="12271">
      <c r="A12271" s="294" t="s">
        <v>29314</v>
      </c>
      <c r="B12271" s="294"/>
      <c r="C12271" s="294"/>
      <c r="D12271" s="294"/>
      <c r="E12271" s="294"/>
      <c r="F12271" s="294"/>
    </row>
    <row r="12272">
      <c r="A12272" s="294" t="s">
        <v>29315</v>
      </c>
      <c r="B12272" s="294"/>
      <c r="C12272" s="294"/>
      <c r="D12272" s="294"/>
      <c r="E12272" s="294"/>
      <c r="F12272" s="294"/>
    </row>
    <row r="12273">
      <c r="A12273" s="294" t="s">
        <v>29316</v>
      </c>
      <c r="B12273" s="294"/>
      <c r="C12273" s="294"/>
      <c r="D12273" s="294"/>
      <c r="E12273" s="294"/>
      <c r="F12273" s="294"/>
    </row>
    <row r="12274">
      <c r="A12274" s="294" t="s">
        <v>29317</v>
      </c>
      <c r="B12274" s="294"/>
      <c r="C12274" s="294"/>
      <c r="D12274" s="294"/>
      <c r="E12274" s="294"/>
      <c r="F12274" s="294"/>
    </row>
    <row r="12275">
      <c r="A12275" s="294" t="s">
        <v>29318</v>
      </c>
      <c r="B12275" s="294"/>
      <c r="C12275" s="294"/>
      <c r="D12275" s="294"/>
      <c r="E12275" s="294"/>
      <c r="F12275" s="294"/>
    </row>
    <row r="12276">
      <c r="A12276" s="294" t="s">
        <v>29319</v>
      </c>
      <c r="B12276" s="294"/>
      <c r="C12276" s="294"/>
      <c r="D12276" s="294"/>
      <c r="E12276" s="294"/>
      <c r="F12276" s="294"/>
    </row>
    <row r="12277">
      <c r="A12277" s="294" t="s">
        <v>29320</v>
      </c>
      <c r="B12277" s="294"/>
      <c r="C12277" s="294"/>
      <c r="D12277" s="294"/>
      <c r="E12277" s="294"/>
      <c r="F12277" s="294"/>
    </row>
    <row r="12278">
      <c r="A12278" s="294" t="s">
        <v>29321</v>
      </c>
      <c r="B12278" s="294"/>
      <c r="C12278" s="294"/>
      <c r="D12278" s="294"/>
      <c r="E12278" s="294"/>
      <c r="F12278" s="294"/>
    </row>
    <row r="12279">
      <c r="A12279" s="294" t="s">
        <v>29322</v>
      </c>
      <c r="B12279" s="294"/>
      <c r="C12279" s="294"/>
      <c r="D12279" s="294"/>
      <c r="E12279" s="294"/>
      <c r="F12279" s="294"/>
    </row>
    <row r="12280">
      <c r="A12280" s="294" t="s">
        <v>29323</v>
      </c>
      <c r="B12280" s="294"/>
      <c r="C12280" s="294"/>
      <c r="D12280" s="294"/>
      <c r="E12280" s="294"/>
      <c r="F12280" s="294"/>
    </row>
    <row r="12281">
      <c r="A12281" s="294"/>
      <c r="B12281" s="294"/>
      <c r="C12281" s="294"/>
      <c r="D12281" s="294"/>
      <c r="E12281" s="294"/>
      <c r="F12281" s="294"/>
    </row>
    <row r="12282">
      <c r="A12282" s="294" t="s">
        <v>29324</v>
      </c>
      <c r="B12282" s="294"/>
      <c r="C12282" s="294"/>
      <c r="D12282" s="294"/>
      <c r="E12282" s="294"/>
      <c r="F12282" s="294"/>
    </row>
    <row r="12283">
      <c r="A12283" s="294"/>
      <c r="B12283" s="294"/>
      <c r="C12283" s="294"/>
      <c r="D12283" s="294"/>
      <c r="E12283" s="294"/>
      <c r="F12283" s="294"/>
    </row>
    <row r="12284">
      <c r="A12284" s="294" t="s">
        <v>29325</v>
      </c>
      <c r="B12284" s="294"/>
      <c r="C12284" s="294"/>
      <c r="D12284" s="294"/>
      <c r="E12284" s="294"/>
      <c r="F12284" s="294"/>
    </row>
    <row r="12285">
      <c r="A12285" s="294" t="s">
        <v>29326</v>
      </c>
      <c r="B12285" s="294"/>
      <c r="C12285" s="294"/>
      <c r="D12285" s="294"/>
      <c r="E12285" s="294"/>
      <c r="F12285" s="294"/>
    </row>
    <row r="12286">
      <c r="A12286" s="294" t="s">
        <v>29327</v>
      </c>
      <c r="B12286" s="294"/>
      <c r="C12286" s="294"/>
      <c r="D12286" s="294"/>
      <c r="E12286" s="294"/>
      <c r="F12286" s="294"/>
    </row>
    <row r="12287">
      <c r="A12287" s="294" t="s">
        <v>29328</v>
      </c>
      <c r="B12287" s="294"/>
      <c r="C12287" s="294"/>
      <c r="D12287" s="294"/>
      <c r="E12287" s="294"/>
      <c r="F12287" s="294"/>
    </row>
    <row r="12288">
      <c r="A12288" s="294" t="s">
        <v>29329</v>
      </c>
      <c r="B12288" s="294"/>
      <c r="C12288" s="294"/>
      <c r="D12288" s="294"/>
      <c r="E12288" s="294"/>
      <c r="F12288" s="294"/>
    </row>
    <row r="12289">
      <c r="A12289" s="294" t="s">
        <v>29330</v>
      </c>
      <c r="B12289" s="294"/>
      <c r="C12289" s="294"/>
      <c r="D12289" s="294"/>
      <c r="E12289" s="294"/>
      <c r="F12289" s="294"/>
    </row>
    <row r="12290">
      <c r="A12290" s="294" t="s">
        <v>29331</v>
      </c>
      <c r="B12290" s="294"/>
      <c r="C12290" s="294"/>
      <c r="D12290" s="294"/>
      <c r="E12290" s="294"/>
      <c r="F12290" s="294"/>
    </row>
    <row r="12291">
      <c r="A12291" s="294" t="s">
        <v>29332</v>
      </c>
      <c r="B12291" s="294"/>
      <c r="C12291" s="294"/>
      <c r="D12291" s="294"/>
      <c r="E12291" s="294"/>
      <c r="F12291" s="294"/>
    </row>
    <row r="12292">
      <c r="A12292" s="294"/>
      <c r="B12292" s="294"/>
      <c r="C12292" s="294"/>
      <c r="D12292" s="294"/>
      <c r="E12292" s="294"/>
      <c r="F12292" s="294"/>
    </row>
    <row r="12293">
      <c r="A12293" s="294" t="s">
        <v>29333</v>
      </c>
      <c r="B12293" s="294"/>
      <c r="C12293" s="294"/>
      <c r="D12293" s="294"/>
      <c r="E12293" s="294"/>
      <c r="F12293" s="294"/>
    </row>
    <row r="12294">
      <c r="A12294" s="294"/>
      <c r="B12294" s="294"/>
      <c r="C12294" s="294"/>
      <c r="D12294" s="294"/>
      <c r="E12294" s="294"/>
      <c r="F12294" s="294"/>
    </row>
    <row r="12295">
      <c r="A12295" s="294" t="s">
        <v>29334</v>
      </c>
      <c r="B12295" s="294"/>
      <c r="C12295" s="294"/>
      <c r="D12295" s="294"/>
      <c r="E12295" s="294"/>
      <c r="F12295" s="294"/>
    </row>
    <row r="12296">
      <c r="A12296" s="294" t="s">
        <v>29335</v>
      </c>
      <c r="B12296" s="294"/>
      <c r="C12296" s="294"/>
      <c r="D12296" s="294"/>
      <c r="E12296" s="294"/>
      <c r="F12296" s="294"/>
    </row>
    <row r="12297">
      <c r="A12297" s="294" t="s">
        <v>29336</v>
      </c>
      <c r="B12297" s="294"/>
      <c r="C12297" s="294"/>
      <c r="D12297" s="294"/>
      <c r="E12297" s="294"/>
      <c r="F12297" s="294"/>
    </row>
    <row r="12298">
      <c r="A12298" s="294" t="s">
        <v>29337</v>
      </c>
      <c r="B12298" s="294"/>
      <c r="C12298" s="294"/>
      <c r="D12298" s="294"/>
      <c r="E12298" s="294"/>
      <c r="F12298" s="294"/>
    </row>
    <row r="12299">
      <c r="A12299" s="294" t="s">
        <v>29338</v>
      </c>
      <c r="B12299" s="294"/>
      <c r="C12299" s="294"/>
      <c r="D12299" s="294"/>
      <c r="E12299" s="294"/>
      <c r="F12299" s="294"/>
    </row>
    <row r="12300">
      <c r="A12300" s="294" t="s">
        <v>29339</v>
      </c>
      <c r="B12300" s="294"/>
      <c r="C12300" s="294"/>
      <c r="D12300" s="294"/>
      <c r="E12300" s="294"/>
      <c r="F12300" s="294"/>
    </row>
    <row r="12301">
      <c r="A12301" s="294" t="s">
        <v>29340</v>
      </c>
      <c r="B12301" s="294"/>
      <c r="C12301" s="294"/>
      <c r="D12301" s="294"/>
      <c r="E12301" s="294"/>
      <c r="F12301" s="294"/>
    </row>
    <row r="12302">
      <c r="A12302" s="294" t="s">
        <v>29341</v>
      </c>
      <c r="B12302" s="294"/>
      <c r="C12302" s="294"/>
      <c r="D12302" s="294"/>
      <c r="E12302" s="294"/>
      <c r="F12302" s="294"/>
    </row>
    <row r="12303">
      <c r="A12303" s="294"/>
      <c r="B12303" s="294"/>
      <c r="C12303" s="294"/>
      <c r="D12303" s="294"/>
      <c r="E12303" s="294"/>
      <c r="F12303" s="294"/>
    </row>
    <row r="12304">
      <c r="A12304" s="294" t="s">
        <v>26253</v>
      </c>
      <c r="B12304" s="294"/>
      <c r="C12304" s="294"/>
      <c r="D12304" s="294"/>
      <c r="E12304" s="294"/>
      <c r="F12304" s="294"/>
    </row>
    <row r="12305">
      <c r="A12305" s="294"/>
      <c r="B12305" s="294"/>
      <c r="C12305" s="294"/>
      <c r="D12305" s="294"/>
      <c r="E12305" s="294"/>
      <c r="F12305" s="294"/>
    </row>
    <row r="12306">
      <c r="A12306" s="294" t="s">
        <v>29342</v>
      </c>
      <c r="B12306" s="294"/>
      <c r="C12306" s="294"/>
      <c r="D12306" s="294"/>
      <c r="E12306" s="294"/>
      <c r="F12306" s="294"/>
    </row>
    <row r="12307">
      <c r="A12307" s="294" t="s">
        <v>29343</v>
      </c>
      <c r="B12307" s="294"/>
      <c r="C12307" s="294"/>
      <c r="D12307" s="294"/>
      <c r="E12307" s="294"/>
      <c r="F12307" s="294"/>
    </row>
    <row r="12308">
      <c r="A12308" s="294" t="s">
        <v>29344</v>
      </c>
      <c r="B12308" s="294"/>
      <c r="C12308" s="294"/>
      <c r="D12308" s="294"/>
      <c r="E12308" s="294"/>
      <c r="F12308" s="294"/>
    </row>
    <row r="12309">
      <c r="A12309" s="294" t="s">
        <v>29345</v>
      </c>
      <c r="B12309" s="294"/>
      <c r="C12309" s="294"/>
      <c r="D12309" s="294"/>
      <c r="E12309" s="294"/>
      <c r="F12309" s="294"/>
    </row>
    <row r="12310">
      <c r="A12310" s="294" t="s">
        <v>29346</v>
      </c>
      <c r="B12310" s="294"/>
      <c r="C12310" s="294"/>
      <c r="D12310" s="294"/>
      <c r="E12310" s="294"/>
      <c r="F12310" s="294"/>
    </row>
    <row r="12311">
      <c r="A12311" s="294"/>
      <c r="B12311" s="294"/>
      <c r="C12311" s="294"/>
      <c r="D12311" s="294"/>
      <c r="E12311" s="294"/>
      <c r="F12311" s="294"/>
    </row>
    <row r="12312">
      <c r="A12312" s="294" t="s">
        <v>28124</v>
      </c>
      <c r="B12312" s="294"/>
      <c r="C12312" s="294"/>
      <c r="D12312" s="294"/>
      <c r="E12312" s="294"/>
      <c r="F12312" s="294"/>
    </row>
    <row r="12313">
      <c r="A12313" s="294" t="s">
        <v>29348</v>
      </c>
      <c r="B12313" s="294"/>
      <c r="C12313" s="294"/>
      <c r="D12313" s="294"/>
      <c r="E12313" s="294"/>
      <c r="F12313" s="294"/>
    </row>
    <row r="12314">
      <c r="A12314" s="294" t="s">
        <v>29349</v>
      </c>
      <c r="B12314" s="294"/>
      <c r="C12314" s="294"/>
      <c r="D12314" s="294"/>
      <c r="E12314" s="294"/>
      <c r="F12314" s="294"/>
    </row>
    <row r="12315">
      <c r="A12315" s="294" t="s">
        <v>29350</v>
      </c>
      <c r="B12315" s="294"/>
      <c r="C12315" s="294"/>
      <c r="D12315" s="294"/>
      <c r="E12315" s="294"/>
      <c r="F12315" s="294"/>
    </row>
    <row r="12316">
      <c r="A12316" s="294"/>
      <c r="B12316" s="294"/>
      <c r="C12316" s="294"/>
      <c r="D12316" s="294"/>
      <c r="E12316" s="294"/>
      <c r="F12316" s="294"/>
    </row>
    <row r="12317">
      <c r="A12317" s="294" t="s">
        <v>23007</v>
      </c>
      <c r="B12317" s="294"/>
      <c r="C12317" s="294"/>
      <c r="D12317" s="294"/>
      <c r="E12317" s="294"/>
      <c r="F12317" s="294"/>
    </row>
    <row r="12318">
      <c r="A12318" s="294"/>
      <c r="B12318" s="294"/>
      <c r="C12318" s="294"/>
      <c r="D12318" s="294"/>
      <c r="E12318" s="294"/>
      <c r="F12318" s="294"/>
    </row>
    <row r="12319">
      <c r="A12319" s="294" t="s">
        <v>29351</v>
      </c>
      <c r="B12319" s="294"/>
      <c r="C12319" s="294"/>
      <c r="D12319" s="294"/>
      <c r="E12319" s="294"/>
      <c r="F12319" s="294"/>
    </row>
    <row r="12320">
      <c r="A12320" s="294" t="s">
        <v>29352</v>
      </c>
      <c r="B12320" s="294"/>
      <c r="C12320" s="294"/>
      <c r="D12320" s="294"/>
      <c r="E12320" s="294"/>
      <c r="F12320" s="294"/>
    </row>
    <row r="12321">
      <c r="A12321" s="294" t="s">
        <v>29353</v>
      </c>
      <c r="B12321" s="294"/>
      <c r="C12321" s="294"/>
      <c r="D12321" s="294"/>
      <c r="E12321" s="294"/>
      <c r="F12321" s="294"/>
    </row>
    <row r="12322">
      <c r="A12322" s="294" t="s">
        <v>29354</v>
      </c>
      <c r="B12322" s="294"/>
      <c r="C12322" s="294"/>
      <c r="D12322" s="294"/>
      <c r="E12322" s="294"/>
      <c r="F12322" s="294"/>
    </row>
    <row r="12323">
      <c r="A12323" s="294" t="s">
        <v>29355</v>
      </c>
      <c r="B12323" s="294"/>
      <c r="C12323" s="294"/>
      <c r="D12323" s="294"/>
      <c r="E12323" s="294"/>
      <c r="F12323" s="294"/>
    </row>
    <row r="12324">
      <c r="A12324" s="294" t="s">
        <v>29356</v>
      </c>
      <c r="B12324" s="294"/>
      <c r="C12324" s="294"/>
      <c r="D12324" s="294"/>
      <c r="E12324" s="294"/>
      <c r="F12324" s="294"/>
    </row>
    <row r="12325">
      <c r="A12325" s="294" t="s">
        <v>29357</v>
      </c>
      <c r="B12325" s="294"/>
      <c r="C12325" s="294"/>
      <c r="D12325" s="294"/>
      <c r="E12325" s="294"/>
      <c r="F12325" s="294"/>
    </row>
    <row r="12326">
      <c r="A12326" s="294" t="s">
        <v>29358</v>
      </c>
      <c r="B12326" s="294"/>
      <c r="C12326" s="294"/>
      <c r="D12326" s="294"/>
      <c r="E12326" s="294"/>
      <c r="F12326" s="294"/>
    </row>
    <row r="12327">
      <c r="A12327" s="294" t="s">
        <v>29359</v>
      </c>
      <c r="B12327" s="294"/>
      <c r="C12327" s="294"/>
      <c r="D12327" s="294"/>
      <c r="E12327" s="294"/>
      <c r="F12327" s="294"/>
    </row>
    <row r="12328">
      <c r="A12328" s="294" t="s">
        <v>29360</v>
      </c>
      <c r="B12328" s="294"/>
      <c r="C12328" s="294"/>
      <c r="D12328" s="294"/>
      <c r="E12328" s="294"/>
      <c r="F12328" s="294"/>
    </row>
    <row r="12329">
      <c r="A12329" s="294"/>
      <c r="B12329" s="294"/>
      <c r="C12329" s="294"/>
      <c r="D12329" s="294"/>
      <c r="E12329" s="294"/>
      <c r="F12329" s="294"/>
    </row>
    <row r="12330">
      <c r="A12330" s="294" t="s">
        <v>24373</v>
      </c>
      <c r="B12330" s="294"/>
      <c r="C12330" s="294"/>
      <c r="D12330" s="294"/>
      <c r="E12330" s="294"/>
      <c r="F12330" s="294"/>
    </row>
    <row r="12331">
      <c r="A12331" s="294" t="s">
        <v>20470</v>
      </c>
      <c r="B12331" s="294"/>
      <c r="C12331" s="294"/>
      <c r="D12331" s="294"/>
      <c r="E12331" s="294"/>
      <c r="F12331" s="294"/>
    </row>
    <row r="12332">
      <c r="A12332" s="294"/>
      <c r="B12332" s="294"/>
      <c r="C12332" s="294"/>
      <c r="D12332" s="294"/>
      <c r="E12332" s="294"/>
      <c r="F12332" s="294"/>
    </row>
    <row r="12333">
      <c r="A12333" s="294" t="s">
        <v>29361</v>
      </c>
      <c r="B12333" s="294"/>
      <c r="C12333" s="294"/>
      <c r="D12333" s="294"/>
      <c r="E12333" s="294"/>
      <c r="F12333" s="294"/>
    </row>
    <row r="12334">
      <c r="A12334" s="294" t="s">
        <v>29362</v>
      </c>
      <c r="B12334" s="294"/>
      <c r="C12334" s="294"/>
      <c r="D12334" s="294"/>
      <c r="E12334" s="294"/>
      <c r="F12334" s="294"/>
    </row>
    <row r="12335">
      <c r="A12335" s="294" t="s">
        <v>29363</v>
      </c>
      <c r="B12335" s="294"/>
      <c r="C12335" s="294"/>
      <c r="D12335" s="294"/>
      <c r="E12335" s="294"/>
      <c r="F12335" s="294"/>
    </row>
    <row r="12336">
      <c r="A12336" s="294" t="s">
        <v>29364</v>
      </c>
      <c r="B12336" s="294"/>
      <c r="C12336" s="294"/>
      <c r="D12336" s="294"/>
      <c r="E12336" s="294"/>
      <c r="F12336" s="294"/>
    </row>
    <row r="12337">
      <c r="A12337" s="294" t="s">
        <v>29365</v>
      </c>
      <c r="B12337" s="294"/>
      <c r="C12337" s="294"/>
      <c r="D12337" s="294"/>
      <c r="E12337" s="294"/>
      <c r="F12337" s="294"/>
    </row>
    <row r="12338">
      <c r="A12338" s="294"/>
      <c r="B12338" s="294"/>
      <c r="C12338" s="294"/>
      <c r="D12338" s="294"/>
      <c r="E12338" s="294"/>
      <c r="F12338" s="294"/>
    </row>
    <row r="12339">
      <c r="A12339" s="294" t="s">
        <v>24590</v>
      </c>
      <c r="B12339" s="294"/>
      <c r="C12339" s="294"/>
      <c r="D12339" s="294"/>
      <c r="E12339" s="294"/>
      <c r="F12339" s="294"/>
    </row>
    <row r="12340">
      <c r="A12340" s="294" t="s">
        <v>29366</v>
      </c>
      <c r="B12340" s="294"/>
      <c r="C12340" s="294"/>
      <c r="D12340" s="294"/>
      <c r="E12340" s="294"/>
      <c r="F12340" s="294"/>
    </row>
    <row r="12341">
      <c r="A12341" s="294"/>
      <c r="B12341" s="294"/>
      <c r="C12341" s="294"/>
      <c r="D12341" s="294"/>
      <c r="E12341" s="294"/>
      <c r="F12341" s="294"/>
    </row>
    <row r="12342">
      <c r="A12342" s="294" t="s">
        <v>29367</v>
      </c>
      <c r="B12342" s="294"/>
      <c r="C12342" s="294"/>
      <c r="D12342" s="294"/>
      <c r="E12342" s="294"/>
      <c r="F12342" s="294"/>
    </row>
    <row r="12343">
      <c r="A12343" s="294" t="s">
        <v>29368</v>
      </c>
      <c r="B12343" s="294"/>
      <c r="C12343" s="294"/>
      <c r="D12343" s="294"/>
      <c r="E12343" s="294"/>
      <c r="F12343" s="294"/>
    </row>
    <row r="12344">
      <c r="A12344" s="294" t="s">
        <v>29369</v>
      </c>
      <c r="B12344" s="294"/>
      <c r="C12344" s="294"/>
      <c r="D12344" s="294"/>
      <c r="E12344" s="294"/>
      <c r="F12344" s="294"/>
    </row>
    <row r="12345">
      <c r="A12345" s="294" t="s">
        <v>29370</v>
      </c>
      <c r="B12345" s="294"/>
      <c r="C12345" s="294"/>
      <c r="D12345" s="294"/>
      <c r="E12345" s="294"/>
      <c r="F12345" s="294"/>
    </row>
    <row r="12346">
      <c r="A12346" s="294" t="s">
        <v>29371</v>
      </c>
      <c r="B12346" s="294"/>
      <c r="C12346" s="294"/>
      <c r="D12346" s="294"/>
      <c r="E12346" s="294"/>
      <c r="F12346" s="294"/>
    </row>
    <row r="12347">
      <c r="A12347" s="294" t="s">
        <v>29372</v>
      </c>
      <c r="B12347" s="294"/>
      <c r="C12347" s="294"/>
      <c r="D12347" s="294"/>
      <c r="E12347" s="294"/>
      <c r="F12347" s="294"/>
    </row>
    <row r="12348">
      <c r="A12348" s="294"/>
      <c r="B12348" s="294"/>
      <c r="C12348" s="294"/>
      <c r="D12348" s="294"/>
      <c r="E12348" s="294"/>
      <c r="F12348" s="294"/>
    </row>
    <row r="12349">
      <c r="A12349" s="294" t="s">
        <v>22572</v>
      </c>
      <c r="B12349" s="294"/>
      <c r="C12349" s="294"/>
      <c r="D12349" s="294"/>
      <c r="E12349" s="294"/>
      <c r="F12349" s="294"/>
    </row>
    <row r="12350">
      <c r="A12350" s="294" t="s">
        <v>23767</v>
      </c>
      <c r="B12350" s="294"/>
      <c r="C12350" s="294"/>
      <c r="D12350" s="294"/>
      <c r="E12350" s="294"/>
      <c r="F12350" s="294"/>
    </row>
    <row r="12351">
      <c r="A12351" s="294"/>
      <c r="B12351" s="294"/>
      <c r="C12351" s="294"/>
      <c r="D12351" s="294"/>
      <c r="E12351" s="294"/>
      <c r="F12351" s="294"/>
    </row>
    <row r="12352">
      <c r="A12352" s="294" t="s">
        <v>29373</v>
      </c>
      <c r="B12352" s="294"/>
      <c r="C12352" s="294"/>
      <c r="D12352" s="294"/>
      <c r="E12352" s="294"/>
      <c r="F12352" s="294"/>
    </row>
    <row r="12353">
      <c r="A12353" s="294" t="s">
        <v>29374</v>
      </c>
      <c r="B12353" s="294"/>
      <c r="C12353" s="294"/>
      <c r="D12353" s="294"/>
      <c r="E12353" s="294"/>
      <c r="F12353" s="294"/>
    </row>
    <row r="12354">
      <c r="A12354" s="294" t="s">
        <v>29375</v>
      </c>
      <c r="B12354" s="294"/>
      <c r="C12354" s="294"/>
      <c r="D12354" s="294"/>
      <c r="E12354" s="294"/>
      <c r="F12354" s="294"/>
    </row>
    <row r="12355">
      <c r="A12355" s="294" t="s">
        <v>29376</v>
      </c>
      <c r="B12355" s="294"/>
      <c r="C12355" s="294"/>
      <c r="D12355" s="294"/>
      <c r="E12355" s="294"/>
      <c r="F12355" s="294"/>
    </row>
    <row r="12356">
      <c r="A12356" s="294"/>
      <c r="B12356" s="294"/>
      <c r="C12356" s="294"/>
      <c r="D12356" s="294"/>
      <c r="E12356" s="294"/>
      <c r="F12356" s="294"/>
    </row>
    <row r="12357">
      <c r="A12357" s="294" t="s">
        <v>24735</v>
      </c>
      <c r="B12357" s="294"/>
      <c r="C12357" s="294"/>
      <c r="D12357" s="294"/>
      <c r="E12357" s="294"/>
      <c r="F12357" s="294"/>
    </row>
    <row r="12358">
      <c r="A12358" s="294" t="s">
        <v>23772</v>
      </c>
      <c r="B12358" s="294"/>
      <c r="C12358" s="294"/>
      <c r="D12358" s="294"/>
      <c r="E12358" s="294"/>
      <c r="F12358" s="294"/>
    </row>
    <row r="12359">
      <c r="A12359" s="294"/>
      <c r="B12359" s="294"/>
      <c r="C12359" s="294"/>
      <c r="D12359" s="294"/>
      <c r="E12359" s="294"/>
      <c r="F12359" s="294"/>
    </row>
    <row r="12360">
      <c r="A12360" s="294" t="s">
        <v>29377</v>
      </c>
      <c r="B12360" s="294"/>
      <c r="C12360" s="294"/>
      <c r="D12360" s="294"/>
      <c r="E12360" s="294"/>
      <c r="F12360" s="294"/>
    </row>
    <row r="12361">
      <c r="A12361" s="294" t="s">
        <v>29378</v>
      </c>
      <c r="B12361" s="294"/>
      <c r="C12361" s="294"/>
      <c r="D12361" s="294"/>
      <c r="E12361" s="294"/>
      <c r="F12361" s="294"/>
    </row>
    <row r="12362">
      <c r="A12362" s="294" t="s">
        <v>29379</v>
      </c>
      <c r="B12362" s="294"/>
      <c r="C12362" s="294"/>
      <c r="D12362" s="294"/>
      <c r="E12362" s="294"/>
      <c r="F12362" s="294"/>
    </row>
    <row r="12363">
      <c r="A12363" s="294" t="s">
        <v>29380</v>
      </c>
      <c r="B12363" s="294"/>
      <c r="C12363" s="294"/>
      <c r="D12363" s="294"/>
      <c r="E12363" s="294"/>
      <c r="F12363" s="294"/>
    </row>
    <row r="12364">
      <c r="A12364" s="294" t="s">
        <v>29381</v>
      </c>
      <c r="B12364" s="294"/>
      <c r="C12364" s="294"/>
      <c r="D12364" s="294"/>
      <c r="E12364" s="294"/>
      <c r="F12364" s="294"/>
    </row>
    <row r="12365">
      <c r="A12365" s="294"/>
      <c r="B12365" s="294"/>
      <c r="C12365" s="294"/>
      <c r="D12365" s="294"/>
      <c r="E12365" s="294"/>
      <c r="F12365" s="294"/>
    </row>
    <row r="12366">
      <c r="A12366" s="294" t="s">
        <v>24397</v>
      </c>
      <c r="B12366" s="294"/>
      <c r="C12366" s="294"/>
      <c r="D12366" s="294"/>
      <c r="E12366" s="294"/>
      <c r="F12366" s="294"/>
    </row>
    <row r="12367">
      <c r="A12367" s="294" t="s">
        <v>27773</v>
      </c>
      <c r="B12367" s="294"/>
      <c r="C12367" s="294"/>
      <c r="D12367" s="294"/>
      <c r="E12367" s="294"/>
      <c r="F12367" s="294"/>
    </row>
    <row r="12368">
      <c r="A12368" s="294"/>
      <c r="B12368" s="294"/>
      <c r="C12368" s="294"/>
      <c r="D12368" s="294"/>
      <c r="E12368" s="294"/>
      <c r="F12368" s="294"/>
    </row>
    <row r="12369">
      <c r="A12369" s="294" t="s">
        <v>29382</v>
      </c>
      <c r="B12369" s="294"/>
      <c r="C12369" s="294"/>
      <c r="D12369" s="294"/>
      <c r="E12369" s="294"/>
      <c r="F12369" s="294"/>
    </row>
    <row r="12370">
      <c r="A12370" s="294" t="s">
        <v>29383</v>
      </c>
      <c r="B12370" s="294"/>
      <c r="C12370" s="294"/>
      <c r="D12370" s="294"/>
      <c r="E12370" s="294"/>
      <c r="F12370" s="294"/>
    </row>
    <row r="12371">
      <c r="A12371" s="294" t="s">
        <v>29384</v>
      </c>
      <c r="B12371" s="294"/>
      <c r="C12371" s="294"/>
      <c r="D12371" s="294"/>
      <c r="E12371" s="294"/>
      <c r="F12371" s="294"/>
    </row>
    <row r="12372">
      <c r="A12372" s="294" t="s">
        <v>29385</v>
      </c>
      <c r="B12372" s="294"/>
      <c r="C12372" s="294"/>
      <c r="D12372" s="294"/>
      <c r="E12372" s="294"/>
      <c r="F12372" s="294"/>
    </row>
    <row r="12373">
      <c r="A12373" s="294" t="s">
        <v>29386</v>
      </c>
      <c r="B12373" s="294"/>
      <c r="C12373" s="294"/>
      <c r="D12373" s="294"/>
      <c r="E12373" s="294"/>
      <c r="F12373" s="294"/>
    </row>
    <row r="12374">
      <c r="A12374" s="294" t="s">
        <v>29387</v>
      </c>
      <c r="B12374" s="294"/>
      <c r="C12374" s="294"/>
      <c r="D12374" s="294"/>
      <c r="E12374" s="294"/>
      <c r="F12374" s="294"/>
    </row>
    <row r="12375">
      <c r="A12375" s="294" t="s">
        <v>29388</v>
      </c>
      <c r="B12375" s="294"/>
      <c r="C12375" s="294"/>
      <c r="D12375" s="294"/>
      <c r="E12375" s="294"/>
      <c r="F12375" s="294"/>
    </row>
    <row r="12376">
      <c r="A12376" s="294" t="s">
        <v>29389</v>
      </c>
      <c r="B12376" s="294"/>
      <c r="C12376" s="294"/>
      <c r="D12376" s="294"/>
      <c r="E12376" s="294"/>
      <c r="F12376" s="294"/>
    </row>
    <row r="12377">
      <c r="A12377" s="294" t="s">
        <v>29256</v>
      </c>
      <c r="B12377" s="294"/>
      <c r="C12377" s="294"/>
      <c r="D12377" s="294"/>
      <c r="E12377" s="294"/>
      <c r="F12377" s="294"/>
    </row>
    <row r="12378">
      <c r="A12378" s="294" t="s">
        <v>29390</v>
      </c>
      <c r="B12378" s="294"/>
      <c r="C12378" s="294"/>
      <c r="D12378" s="294"/>
      <c r="E12378" s="294"/>
      <c r="F12378" s="294"/>
    </row>
    <row r="12379">
      <c r="A12379" s="294" t="s">
        <v>29391</v>
      </c>
      <c r="B12379" s="294"/>
      <c r="C12379" s="294"/>
      <c r="D12379" s="294"/>
      <c r="E12379" s="294"/>
      <c r="F12379" s="294"/>
    </row>
    <row r="12380">
      <c r="A12380" s="294" t="s">
        <v>29392</v>
      </c>
      <c r="B12380" s="294"/>
      <c r="C12380" s="294"/>
      <c r="D12380" s="294"/>
      <c r="E12380" s="294"/>
      <c r="F12380" s="294"/>
    </row>
    <row r="12381">
      <c r="A12381" s="294"/>
      <c r="B12381" s="294"/>
      <c r="C12381" s="294"/>
      <c r="D12381" s="294"/>
      <c r="E12381" s="294"/>
      <c r="F12381" s="294"/>
    </row>
    <row r="12382">
      <c r="A12382" s="294" t="s">
        <v>28124</v>
      </c>
      <c r="B12382" s="294"/>
      <c r="C12382" s="294"/>
      <c r="D12382" s="294"/>
      <c r="E12382" s="294"/>
      <c r="F12382" s="294"/>
    </row>
    <row r="12383">
      <c r="A12383" s="294" t="s">
        <v>29393</v>
      </c>
      <c r="B12383" s="294"/>
      <c r="C12383" s="294"/>
      <c r="D12383" s="294"/>
      <c r="E12383" s="294"/>
      <c r="F12383" s="294"/>
    </row>
    <row r="12384">
      <c r="A12384" s="294" t="s">
        <v>29393</v>
      </c>
      <c r="B12384" s="294"/>
      <c r="C12384" s="294"/>
      <c r="D12384" s="294"/>
      <c r="E12384" s="294"/>
      <c r="F12384" s="294"/>
    </row>
    <row r="12385">
      <c r="A12385" s="294" t="s">
        <v>29394</v>
      </c>
      <c r="B12385" s="294"/>
      <c r="C12385" s="294"/>
      <c r="D12385" s="294"/>
      <c r="E12385" s="294"/>
      <c r="F12385" s="294"/>
    </row>
    <row r="12386">
      <c r="A12386" s="294" t="s">
        <v>21618</v>
      </c>
      <c r="B12386" s="294"/>
      <c r="C12386" s="294"/>
      <c r="D12386" s="294"/>
      <c r="E12386" s="294"/>
      <c r="F12386" s="294"/>
    </row>
    <row r="12387">
      <c r="A12387" s="294" t="s">
        <v>29395</v>
      </c>
      <c r="B12387" s="294"/>
      <c r="C12387" s="294"/>
      <c r="D12387" s="294"/>
      <c r="E12387" s="294"/>
      <c r="F12387" s="294"/>
    </row>
    <row r="12388">
      <c r="A12388" s="294"/>
      <c r="B12388" s="294"/>
      <c r="C12388" s="294"/>
      <c r="D12388" s="294"/>
      <c r="E12388" s="294"/>
      <c r="F12388" s="294"/>
    </row>
    <row r="12389">
      <c r="A12389" s="294" t="s">
        <v>22512</v>
      </c>
      <c r="B12389" s="294"/>
      <c r="C12389" s="294"/>
      <c r="D12389" s="294"/>
      <c r="E12389" s="294"/>
      <c r="F12389" s="294"/>
    </row>
    <row r="12390">
      <c r="A12390" s="294" t="s">
        <v>23229</v>
      </c>
      <c r="B12390" s="294"/>
      <c r="C12390" s="294"/>
      <c r="D12390" s="294"/>
      <c r="E12390" s="294"/>
      <c r="F12390" s="294"/>
    </row>
    <row r="12391">
      <c r="A12391" s="294"/>
      <c r="B12391" s="294"/>
      <c r="C12391" s="294"/>
      <c r="D12391" s="294"/>
      <c r="E12391" s="294"/>
      <c r="F12391" s="294"/>
    </row>
    <row r="12392">
      <c r="A12392" s="294" t="s">
        <v>29396</v>
      </c>
      <c r="B12392" s="294"/>
      <c r="C12392" s="294"/>
      <c r="D12392" s="294"/>
      <c r="E12392" s="294"/>
      <c r="F12392" s="294"/>
    </row>
    <row r="12393">
      <c r="A12393" s="294" t="s">
        <v>29397</v>
      </c>
      <c r="B12393" s="294"/>
      <c r="C12393" s="294"/>
      <c r="D12393" s="294"/>
      <c r="E12393" s="294"/>
      <c r="F12393" s="294"/>
    </row>
    <row r="12394">
      <c r="A12394" s="294" t="s">
        <v>29398</v>
      </c>
      <c r="B12394" s="294"/>
      <c r="C12394" s="294"/>
      <c r="D12394" s="294"/>
      <c r="E12394" s="294"/>
      <c r="F12394" s="294"/>
    </row>
    <row r="12395">
      <c r="A12395" s="294" t="s">
        <v>29399</v>
      </c>
      <c r="B12395" s="294"/>
      <c r="C12395" s="294"/>
      <c r="D12395" s="294"/>
      <c r="E12395" s="294"/>
      <c r="F12395" s="294"/>
    </row>
    <row r="12396">
      <c r="A12396" s="294" t="s">
        <v>29400</v>
      </c>
      <c r="B12396" s="294"/>
      <c r="C12396" s="294"/>
      <c r="D12396" s="294"/>
      <c r="E12396" s="294"/>
      <c r="F12396" s="294"/>
    </row>
    <row r="12397">
      <c r="A12397" s="294" t="s">
        <v>29401</v>
      </c>
      <c r="B12397" s="294"/>
      <c r="C12397" s="294"/>
      <c r="D12397" s="294"/>
      <c r="E12397" s="294"/>
      <c r="F12397" s="294"/>
    </row>
    <row r="12398">
      <c r="A12398" s="294" t="s">
        <v>29402</v>
      </c>
      <c r="B12398" s="294"/>
      <c r="C12398" s="294"/>
      <c r="D12398" s="294"/>
      <c r="E12398" s="294"/>
      <c r="F12398" s="294"/>
    </row>
    <row r="12399">
      <c r="A12399" s="294" t="s">
        <v>29403</v>
      </c>
      <c r="B12399" s="294"/>
      <c r="C12399" s="294"/>
      <c r="D12399" s="294"/>
      <c r="E12399" s="294"/>
      <c r="F12399" s="294"/>
    </row>
    <row r="12400">
      <c r="A12400" s="294" t="s">
        <v>29404</v>
      </c>
      <c r="B12400" s="294"/>
      <c r="C12400" s="294"/>
      <c r="D12400" s="294"/>
      <c r="E12400" s="294"/>
      <c r="F12400" s="294"/>
    </row>
    <row r="12401">
      <c r="A12401" s="294"/>
      <c r="B12401" s="294"/>
      <c r="C12401" s="294"/>
      <c r="D12401" s="294"/>
      <c r="E12401" s="294"/>
      <c r="F12401" s="294"/>
    </row>
    <row r="12402">
      <c r="A12402" s="294" t="s">
        <v>23148</v>
      </c>
      <c r="B12402" s="294"/>
      <c r="C12402" s="294"/>
      <c r="D12402" s="294"/>
      <c r="E12402" s="294"/>
      <c r="F12402" s="294"/>
    </row>
    <row r="12403">
      <c r="A12403" s="294" t="s">
        <v>23149</v>
      </c>
      <c r="B12403" s="294"/>
      <c r="C12403" s="294"/>
      <c r="D12403" s="294"/>
      <c r="E12403" s="294"/>
      <c r="F12403" s="294"/>
    </row>
    <row r="12404">
      <c r="A12404" s="294"/>
      <c r="B12404" s="294"/>
      <c r="C12404" s="294"/>
      <c r="D12404" s="294"/>
      <c r="E12404" s="294"/>
      <c r="F12404" s="294"/>
    </row>
    <row r="12405">
      <c r="A12405" s="294" t="s">
        <v>29405</v>
      </c>
      <c r="B12405" s="294"/>
      <c r="C12405" s="294"/>
      <c r="D12405" s="294"/>
      <c r="E12405" s="294"/>
      <c r="F12405" s="294"/>
    </row>
    <row r="12406">
      <c r="A12406" s="294" t="s">
        <v>29406</v>
      </c>
      <c r="B12406" s="294"/>
      <c r="C12406" s="294"/>
      <c r="D12406" s="294"/>
      <c r="E12406" s="294"/>
      <c r="F12406" s="294"/>
    </row>
    <row r="12407">
      <c r="A12407" s="294" t="s">
        <v>29407</v>
      </c>
      <c r="B12407" s="294"/>
      <c r="C12407" s="294"/>
      <c r="D12407" s="294"/>
      <c r="E12407" s="294"/>
      <c r="F12407" s="294"/>
    </row>
    <row r="12408">
      <c r="A12408" s="294" t="s">
        <v>29408</v>
      </c>
      <c r="B12408" s="294"/>
      <c r="C12408" s="294"/>
      <c r="D12408" s="294"/>
      <c r="E12408" s="294"/>
      <c r="F12408" s="294"/>
    </row>
    <row r="12409">
      <c r="A12409" s="294" t="s">
        <v>29409</v>
      </c>
      <c r="B12409" s="294"/>
      <c r="C12409" s="294"/>
      <c r="D12409" s="294"/>
      <c r="E12409" s="294"/>
      <c r="F12409" s="294"/>
    </row>
    <row r="12410">
      <c r="A12410" s="294"/>
      <c r="B12410" s="294"/>
      <c r="C12410" s="294"/>
      <c r="D12410" s="294"/>
      <c r="E12410" s="294"/>
      <c r="F12410" s="294"/>
    </row>
    <row r="12411">
      <c r="A12411" s="294" t="s">
        <v>29410</v>
      </c>
      <c r="B12411" s="294"/>
      <c r="C12411" s="294"/>
      <c r="D12411" s="294"/>
      <c r="E12411" s="294"/>
      <c r="F12411" s="294"/>
    </row>
    <row r="12412">
      <c r="A12412" s="294" t="s">
        <v>23068</v>
      </c>
      <c r="B12412" s="294"/>
      <c r="C12412" s="294"/>
      <c r="D12412" s="294"/>
      <c r="E12412" s="294"/>
      <c r="F12412" s="294"/>
    </row>
    <row r="12413">
      <c r="A12413" s="294"/>
      <c r="B12413" s="294"/>
      <c r="C12413" s="294"/>
      <c r="D12413" s="294"/>
      <c r="E12413" s="294"/>
      <c r="F12413" s="294"/>
    </row>
    <row r="12414">
      <c r="A12414" s="294" t="s">
        <v>29411</v>
      </c>
      <c r="B12414" s="294"/>
      <c r="C12414" s="294"/>
      <c r="D12414" s="294"/>
      <c r="E12414" s="294"/>
      <c r="F12414" s="294"/>
    </row>
    <row r="12415">
      <c r="A12415" s="294" t="s">
        <v>29412</v>
      </c>
      <c r="B12415" s="294"/>
      <c r="C12415" s="294"/>
      <c r="D12415" s="294"/>
      <c r="E12415" s="294"/>
      <c r="F12415" s="294"/>
    </row>
    <row r="12416">
      <c r="A12416" s="294" t="s">
        <v>29413</v>
      </c>
      <c r="B12416" s="294"/>
      <c r="C12416" s="294"/>
      <c r="D12416" s="294"/>
      <c r="E12416" s="294"/>
      <c r="F12416" s="294"/>
    </row>
    <row r="12417">
      <c r="A12417" s="294" t="s">
        <v>29414</v>
      </c>
      <c r="B12417" s="294"/>
      <c r="C12417" s="294"/>
      <c r="D12417" s="294"/>
      <c r="E12417" s="294"/>
      <c r="F12417" s="294"/>
    </row>
    <row r="12418">
      <c r="A12418" s="294" t="s">
        <v>29415</v>
      </c>
      <c r="B12418" s="294"/>
      <c r="C12418" s="294"/>
      <c r="D12418" s="294"/>
      <c r="E12418" s="294"/>
      <c r="F12418" s="294"/>
    </row>
    <row r="12419">
      <c r="A12419" s="294" t="s">
        <v>29416</v>
      </c>
      <c r="B12419" s="294"/>
      <c r="C12419" s="294"/>
      <c r="D12419" s="294"/>
      <c r="E12419" s="294"/>
      <c r="F12419" s="294"/>
    </row>
    <row r="12420">
      <c r="A12420" s="294" t="s">
        <v>29417</v>
      </c>
      <c r="B12420" s="294"/>
      <c r="C12420" s="294"/>
      <c r="D12420" s="294"/>
      <c r="E12420" s="294"/>
      <c r="F12420" s="294"/>
    </row>
    <row r="12421">
      <c r="A12421" s="294" t="s">
        <v>21401</v>
      </c>
      <c r="B12421" s="294"/>
      <c r="C12421" s="294"/>
      <c r="D12421" s="294"/>
      <c r="E12421" s="294"/>
      <c r="F12421" s="294"/>
    </row>
    <row r="12422">
      <c r="A12422" s="294"/>
      <c r="B12422" s="294"/>
      <c r="C12422" s="294"/>
      <c r="D12422" s="294"/>
      <c r="E12422" s="294"/>
      <c r="F12422" s="294"/>
    </row>
    <row r="12423">
      <c r="A12423" s="294" t="s">
        <v>29418</v>
      </c>
      <c r="B12423" s="294"/>
      <c r="C12423" s="294"/>
      <c r="D12423" s="294"/>
      <c r="E12423" s="294"/>
      <c r="F12423" s="294"/>
    </row>
    <row r="12424">
      <c r="A12424" s="294" t="s">
        <v>29419</v>
      </c>
      <c r="B12424" s="294"/>
      <c r="C12424" s="294"/>
      <c r="D12424" s="294"/>
      <c r="E12424" s="294"/>
      <c r="F12424" s="294"/>
    </row>
    <row r="12425">
      <c r="A12425" s="294" t="s">
        <v>29420</v>
      </c>
      <c r="B12425" s="294"/>
      <c r="C12425" s="294"/>
      <c r="D12425" s="294"/>
      <c r="E12425" s="294"/>
      <c r="F12425" s="294"/>
    </row>
    <row r="12426">
      <c r="A12426" s="294" t="s">
        <v>29421</v>
      </c>
      <c r="B12426" s="294"/>
      <c r="C12426" s="294"/>
      <c r="D12426" s="294"/>
      <c r="E12426" s="294"/>
      <c r="F12426" s="294"/>
    </row>
    <row r="12427">
      <c r="A12427" s="294" t="s">
        <v>29422</v>
      </c>
      <c r="B12427" s="294"/>
      <c r="C12427" s="294"/>
      <c r="D12427" s="294"/>
      <c r="E12427" s="294"/>
      <c r="F12427" s="294"/>
    </row>
    <row r="12428">
      <c r="A12428" s="294" t="s">
        <v>29423</v>
      </c>
      <c r="B12428" s="294"/>
      <c r="C12428" s="294"/>
      <c r="D12428" s="294"/>
      <c r="E12428" s="294"/>
      <c r="F12428" s="294"/>
    </row>
    <row r="12429">
      <c r="A12429" s="294" t="s">
        <v>29424</v>
      </c>
      <c r="B12429" s="294"/>
      <c r="C12429" s="294"/>
      <c r="D12429" s="294"/>
      <c r="E12429" s="294"/>
      <c r="F12429" s="294"/>
    </row>
    <row r="12430">
      <c r="A12430" s="294"/>
      <c r="B12430" s="294"/>
      <c r="C12430" s="294"/>
      <c r="D12430" s="294"/>
      <c r="E12430" s="294"/>
      <c r="F12430" s="294"/>
    </row>
    <row r="12431">
      <c r="A12431" s="294" t="s">
        <v>21407</v>
      </c>
      <c r="B12431" s="294"/>
      <c r="C12431" s="294"/>
      <c r="D12431" s="294"/>
      <c r="E12431" s="294"/>
      <c r="F12431" s="294"/>
    </row>
    <row r="12432">
      <c r="A12432" s="294"/>
      <c r="B12432" s="294"/>
      <c r="C12432" s="294"/>
      <c r="D12432" s="294"/>
      <c r="E12432" s="294"/>
      <c r="F12432" s="294"/>
    </row>
    <row r="12433">
      <c r="A12433" s="294" t="s">
        <v>29425</v>
      </c>
      <c r="B12433" s="294"/>
      <c r="C12433" s="294"/>
      <c r="D12433" s="294"/>
      <c r="E12433" s="294"/>
      <c r="F12433" s="294"/>
    </row>
    <row r="12434">
      <c r="A12434" s="294" t="s">
        <v>29426</v>
      </c>
      <c r="B12434" s="294"/>
      <c r="C12434" s="294"/>
      <c r="D12434" s="294"/>
      <c r="E12434" s="294"/>
      <c r="F12434" s="294"/>
    </row>
    <row r="12435">
      <c r="A12435" s="294" t="s">
        <v>29427</v>
      </c>
      <c r="B12435" s="294"/>
      <c r="C12435" s="294"/>
      <c r="D12435" s="294"/>
      <c r="E12435" s="294"/>
      <c r="F12435" s="294"/>
    </row>
    <row r="12436">
      <c r="A12436" s="294" t="s">
        <v>29428</v>
      </c>
      <c r="B12436" s="294"/>
      <c r="C12436" s="294"/>
      <c r="D12436" s="294"/>
      <c r="E12436" s="294"/>
      <c r="F12436" s="294"/>
    </row>
    <row r="12437">
      <c r="A12437" s="294"/>
      <c r="B12437" s="294"/>
      <c r="C12437" s="294"/>
      <c r="D12437" s="294"/>
      <c r="E12437" s="294"/>
      <c r="F12437" s="294"/>
    </row>
    <row r="12438">
      <c r="A12438" s="294" t="s">
        <v>21990</v>
      </c>
      <c r="B12438" s="294"/>
      <c r="C12438" s="294"/>
      <c r="D12438" s="294"/>
      <c r="E12438" s="294"/>
      <c r="F12438" s="294"/>
    </row>
    <row r="12439">
      <c r="A12439" s="294"/>
      <c r="B12439" s="294"/>
      <c r="C12439" s="294"/>
      <c r="D12439" s="294"/>
      <c r="E12439" s="294"/>
      <c r="F12439" s="294"/>
    </row>
    <row r="12440">
      <c r="A12440" s="294" t="s">
        <v>29429</v>
      </c>
      <c r="B12440" s="294"/>
      <c r="C12440" s="294"/>
      <c r="D12440" s="294"/>
      <c r="E12440" s="294"/>
      <c r="F12440" s="294"/>
    </row>
    <row r="12441">
      <c r="A12441" s="294" t="s">
        <v>29430</v>
      </c>
      <c r="B12441" s="294"/>
      <c r="C12441" s="294"/>
      <c r="D12441" s="294"/>
      <c r="E12441" s="294"/>
      <c r="F12441" s="294"/>
    </row>
    <row r="12442">
      <c r="A12442" s="294" t="s">
        <v>29431</v>
      </c>
      <c r="B12442" s="294"/>
      <c r="C12442" s="294"/>
      <c r="D12442" s="294"/>
      <c r="E12442" s="294"/>
      <c r="F12442" s="294"/>
    </row>
    <row r="12443">
      <c r="A12443" s="294" t="s">
        <v>29432</v>
      </c>
      <c r="B12443" s="294"/>
      <c r="C12443" s="294"/>
      <c r="D12443" s="294"/>
      <c r="E12443" s="294"/>
      <c r="F12443" s="294"/>
    </row>
    <row r="12444">
      <c r="A12444" s="294" t="s">
        <v>29433</v>
      </c>
      <c r="B12444" s="294"/>
      <c r="C12444" s="294"/>
      <c r="D12444" s="294"/>
      <c r="E12444" s="294"/>
      <c r="F12444" s="294"/>
    </row>
    <row r="12445">
      <c r="A12445" s="294" t="s">
        <v>29434</v>
      </c>
      <c r="B12445" s="294"/>
      <c r="C12445" s="294"/>
      <c r="D12445" s="294"/>
      <c r="E12445" s="294"/>
      <c r="F12445" s="294"/>
    </row>
    <row r="12446">
      <c r="A12446" s="294" t="s">
        <v>29435</v>
      </c>
      <c r="B12446" s="294"/>
      <c r="C12446" s="294"/>
      <c r="D12446" s="294"/>
      <c r="E12446" s="294"/>
      <c r="F12446" s="294"/>
    </row>
    <row r="12447">
      <c r="A12447" s="294"/>
      <c r="B12447" s="294"/>
      <c r="C12447" s="294"/>
      <c r="D12447" s="294"/>
      <c r="E12447" s="294"/>
      <c r="F12447" s="294"/>
    </row>
    <row r="12448">
      <c r="A12448" s="294" t="s">
        <v>28124</v>
      </c>
      <c r="B12448" s="294"/>
      <c r="C12448" s="294"/>
      <c r="D12448" s="294"/>
      <c r="E12448" s="294"/>
      <c r="F12448" s="294"/>
    </row>
    <row r="12449">
      <c r="A12449" s="294" t="s">
        <v>29394</v>
      </c>
      <c r="B12449" s="294"/>
      <c r="C12449" s="294"/>
      <c r="D12449" s="294"/>
      <c r="E12449" s="294"/>
      <c r="F12449" s="294"/>
    </row>
    <row r="12450">
      <c r="A12450" s="294" t="s">
        <v>21672</v>
      </c>
      <c r="B12450" s="294"/>
      <c r="C12450" s="294"/>
      <c r="D12450" s="294"/>
      <c r="E12450" s="294"/>
      <c r="F12450" s="294"/>
    </row>
    <row r="12451">
      <c r="A12451" s="294" t="s">
        <v>29395</v>
      </c>
      <c r="B12451" s="294"/>
      <c r="C12451" s="294"/>
      <c r="D12451" s="294"/>
      <c r="E12451" s="294"/>
      <c r="F12451" s="294"/>
    </row>
    <row r="12452">
      <c r="A12452" s="294"/>
      <c r="B12452" s="294"/>
      <c r="C12452" s="294"/>
      <c r="D12452" s="294"/>
      <c r="E12452" s="294"/>
      <c r="F12452" s="294"/>
    </row>
    <row r="12453">
      <c r="A12453" s="294" t="s">
        <v>24575</v>
      </c>
      <c r="B12453" s="294"/>
      <c r="C12453" s="294"/>
      <c r="D12453" s="294"/>
      <c r="E12453" s="294"/>
      <c r="F12453" s="294"/>
    </row>
    <row r="12454">
      <c r="A12454" s="294"/>
      <c r="B12454" s="294"/>
      <c r="C12454" s="294"/>
      <c r="D12454" s="294"/>
      <c r="E12454" s="294"/>
      <c r="F12454" s="294"/>
    </row>
    <row r="12455">
      <c r="A12455" s="294" t="s">
        <v>29436</v>
      </c>
      <c r="B12455" s="294"/>
      <c r="C12455" s="294"/>
      <c r="D12455" s="294"/>
      <c r="E12455" s="294"/>
      <c r="F12455" s="294"/>
    </row>
    <row r="12456">
      <c r="A12456" s="294" t="s">
        <v>29221</v>
      </c>
      <c r="B12456" s="294"/>
      <c r="C12456" s="294"/>
      <c r="D12456" s="294"/>
      <c r="E12456" s="294"/>
      <c r="F12456" s="294"/>
    </row>
    <row r="12457">
      <c r="A12457" s="294" t="s">
        <v>29437</v>
      </c>
      <c r="B12457" s="294"/>
      <c r="C12457" s="294"/>
      <c r="D12457" s="294"/>
      <c r="E12457" s="294"/>
      <c r="F12457" s="294"/>
    </row>
    <row r="12458">
      <c r="A12458" s="294" t="s">
        <v>29438</v>
      </c>
      <c r="B12458" s="294"/>
      <c r="C12458" s="294"/>
      <c r="D12458" s="294"/>
      <c r="E12458" s="294"/>
      <c r="F12458" s="294"/>
    </row>
    <row r="12459">
      <c r="A12459" s="294" t="s">
        <v>29439</v>
      </c>
      <c r="B12459" s="294"/>
      <c r="C12459" s="294"/>
      <c r="D12459" s="294"/>
      <c r="E12459" s="294"/>
      <c r="F12459" s="294"/>
    </row>
    <row r="12460">
      <c r="A12460" s="294" t="s">
        <v>24819</v>
      </c>
      <c r="B12460" s="294"/>
      <c r="C12460" s="294"/>
      <c r="D12460" s="294"/>
      <c r="E12460" s="294"/>
      <c r="F12460" s="294"/>
    </row>
    <row r="12461">
      <c r="A12461" s="294" t="s">
        <v>29440</v>
      </c>
      <c r="B12461" s="294"/>
      <c r="C12461" s="294"/>
      <c r="D12461" s="294"/>
      <c r="E12461" s="294"/>
      <c r="F12461" s="294"/>
    </row>
    <row r="12462">
      <c r="A12462" s="294"/>
      <c r="B12462" s="294"/>
      <c r="C12462" s="294"/>
      <c r="D12462" s="294"/>
      <c r="E12462" s="294"/>
      <c r="F12462" s="294"/>
    </row>
    <row r="12463">
      <c r="A12463" s="294" t="s">
        <v>22281</v>
      </c>
      <c r="B12463" s="294"/>
      <c r="C12463" s="294"/>
      <c r="D12463" s="294"/>
      <c r="E12463" s="294"/>
      <c r="F12463" s="294"/>
    </row>
    <row r="12464">
      <c r="A12464" s="294"/>
      <c r="B12464" s="294"/>
      <c r="C12464" s="294"/>
      <c r="D12464" s="294"/>
      <c r="E12464" s="294"/>
      <c r="F12464" s="294"/>
    </row>
    <row r="12465">
      <c r="A12465" s="294" t="s">
        <v>29441</v>
      </c>
      <c r="B12465" s="294"/>
      <c r="C12465" s="294"/>
      <c r="D12465" s="294"/>
      <c r="E12465" s="294"/>
      <c r="F12465" s="294"/>
    </row>
    <row r="12466">
      <c r="A12466" s="294" t="s">
        <v>29442</v>
      </c>
      <c r="B12466" s="294"/>
      <c r="C12466" s="294"/>
      <c r="D12466" s="294"/>
      <c r="E12466" s="294"/>
      <c r="F12466" s="294"/>
    </row>
    <row r="12467">
      <c r="A12467" s="294" t="s">
        <v>29443</v>
      </c>
      <c r="B12467" s="294"/>
      <c r="C12467" s="294"/>
      <c r="D12467" s="294"/>
      <c r="E12467" s="294"/>
      <c r="F12467" s="294"/>
    </row>
    <row r="12468">
      <c r="A12468" s="294" t="s">
        <v>29444</v>
      </c>
      <c r="B12468" s="294"/>
      <c r="C12468" s="294"/>
      <c r="D12468" s="294"/>
      <c r="E12468" s="294"/>
      <c r="F12468" s="294"/>
    </row>
    <row r="12469">
      <c r="A12469" s="294"/>
      <c r="B12469" s="294"/>
      <c r="C12469" s="294"/>
      <c r="D12469" s="294"/>
      <c r="E12469" s="294"/>
      <c r="F12469" s="294"/>
    </row>
    <row r="12470">
      <c r="A12470" s="294" t="s">
        <v>25438</v>
      </c>
      <c r="B12470" s="294"/>
      <c r="C12470" s="294"/>
      <c r="D12470" s="294"/>
      <c r="E12470" s="294"/>
      <c r="F12470" s="294"/>
    </row>
    <row r="12471">
      <c r="A12471" s="294"/>
      <c r="B12471" s="294"/>
      <c r="C12471" s="294"/>
      <c r="D12471" s="294"/>
      <c r="E12471" s="294"/>
      <c r="F12471" s="294"/>
    </row>
    <row r="12472">
      <c r="A12472" s="294" t="s">
        <v>29445</v>
      </c>
      <c r="B12472" s="294"/>
      <c r="C12472" s="294"/>
      <c r="D12472" s="294"/>
      <c r="E12472" s="294"/>
      <c r="F12472" s="294"/>
    </row>
    <row r="12473">
      <c r="A12473" s="294" t="s">
        <v>29446</v>
      </c>
      <c r="B12473" s="294"/>
      <c r="C12473" s="294"/>
      <c r="D12473" s="294"/>
      <c r="E12473" s="294"/>
      <c r="F12473" s="294"/>
    </row>
    <row r="12474">
      <c r="A12474" s="294" t="s">
        <v>29447</v>
      </c>
      <c r="B12474" s="294"/>
      <c r="C12474" s="294"/>
      <c r="D12474" s="294"/>
      <c r="E12474" s="294"/>
      <c r="F12474" s="294"/>
    </row>
    <row r="12475">
      <c r="A12475" s="294" t="s">
        <v>29448</v>
      </c>
      <c r="B12475" s="294"/>
      <c r="C12475" s="294"/>
      <c r="D12475" s="294"/>
      <c r="E12475" s="294"/>
      <c r="F12475" s="294"/>
    </row>
    <row r="12476">
      <c r="A12476" s="294" t="s">
        <v>29449</v>
      </c>
      <c r="B12476" s="294"/>
      <c r="C12476" s="294"/>
      <c r="D12476" s="294"/>
      <c r="E12476" s="294"/>
      <c r="F12476" s="294"/>
    </row>
    <row r="12477">
      <c r="A12477" s="294"/>
      <c r="B12477" s="294"/>
      <c r="C12477" s="294"/>
      <c r="D12477" s="294"/>
      <c r="E12477" s="294"/>
      <c r="F12477" s="294"/>
    </row>
    <row r="12478">
      <c r="A12478" s="294" t="s">
        <v>23029</v>
      </c>
      <c r="B12478" s="294"/>
      <c r="C12478" s="294"/>
      <c r="D12478" s="294"/>
      <c r="E12478" s="294"/>
      <c r="F12478" s="294"/>
    </row>
    <row r="12479">
      <c r="A12479" s="294" t="s">
        <v>29450</v>
      </c>
      <c r="B12479" s="294"/>
      <c r="C12479" s="294"/>
      <c r="D12479" s="294"/>
      <c r="E12479" s="294"/>
      <c r="F12479" s="294"/>
    </row>
    <row r="12480">
      <c r="A12480" s="294"/>
      <c r="B12480" s="294"/>
      <c r="C12480" s="294"/>
      <c r="D12480" s="294"/>
      <c r="E12480" s="294"/>
      <c r="F12480" s="294"/>
    </row>
    <row r="12481">
      <c r="A12481" s="294" t="s">
        <v>29451</v>
      </c>
      <c r="B12481" s="294"/>
      <c r="C12481" s="294"/>
      <c r="D12481" s="294"/>
      <c r="E12481" s="294"/>
      <c r="F12481" s="294"/>
    </row>
    <row r="12482">
      <c r="A12482" s="294" t="s">
        <v>29452</v>
      </c>
      <c r="B12482" s="294"/>
      <c r="C12482" s="294"/>
      <c r="D12482" s="294"/>
      <c r="E12482" s="294"/>
      <c r="F12482" s="294"/>
    </row>
    <row r="12483">
      <c r="A12483" s="294" t="s">
        <v>29453</v>
      </c>
      <c r="B12483" s="294"/>
      <c r="C12483" s="294"/>
      <c r="D12483" s="294"/>
      <c r="E12483" s="294"/>
      <c r="F12483" s="294"/>
    </row>
    <row r="12484">
      <c r="A12484" s="294" t="s">
        <v>29454</v>
      </c>
      <c r="B12484" s="294"/>
      <c r="C12484" s="294"/>
      <c r="D12484" s="294"/>
      <c r="E12484" s="294"/>
      <c r="F12484" s="294"/>
    </row>
    <row r="12485">
      <c r="A12485" s="294"/>
      <c r="B12485" s="294"/>
      <c r="C12485" s="294"/>
      <c r="D12485" s="294"/>
      <c r="E12485" s="294"/>
      <c r="F12485" s="294"/>
    </row>
    <row r="12486">
      <c r="A12486" s="294" t="s">
        <v>22397</v>
      </c>
      <c r="B12486" s="294"/>
      <c r="C12486" s="294"/>
      <c r="D12486" s="294"/>
      <c r="E12486" s="294"/>
      <c r="F12486" s="294"/>
    </row>
    <row r="12487">
      <c r="A12487" s="294"/>
      <c r="B12487" s="294"/>
      <c r="C12487" s="294"/>
      <c r="D12487" s="294"/>
      <c r="E12487" s="294"/>
      <c r="F12487" s="294"/>
    </row>
    <row r="12488">
      <c r="A12488" s="294" t="s">
        <v>29455</v>
      </c>
      <c r="B12488" s="294"/>
      <c r="C12488" s="294"/>
      <c r="D12488" s="294"/>
      <c r="E12488" s="294"/>
      <c r="F12488" s="294"/>
    </row>
    <row r="12489">
      <c r="A12489" s="294" t="s">
        <v>29456</v>
      </c>
      <c r="B12489" s="294"/>
      <c r="C12489" s="294"/>
      <c r="D12489" s="294"/>
      <c r="E12489" s="294"/>
      <c r="F12489" s="294"/>
    </row>
    <row r="12490">
      <c r="A12490" s="294" t="s">
        <v>29457</v>
      </c>
      <c r="B12490" s="294"/>
      <c r="C12490" s="294"/>
      <c r="D12490" s="294"/>
      <c r="E12490" s="294"/>
      <c r="F12490" s="294"/>
    </row>
    <row r="12491">
      <c r="A12491" s="294" t="s">
        <v>29458</v>
      </c>
      <c r="B12491" s="294"/>
      <c r="C12491" s="294"/>
      <c r="D12491" s="294"/>
      <c r="E12491" s="294"/>
      <c r="F12491" s="294"/>
    </row>
    <row r="12492">
      <c r="A12492" s="294"/>
      <c r="B12492" s="294"/>
      <c r="C12492" s="294"/>
      <c r="D12492" s="294"/>
      <c r="E12492" s="294"/>
      <c r="F12492" s="294"/>
    </row>
    <row r="12493">
      <c r="A12493" s="294" t="s">
        <v>22496</v>
      </c>
      <c r="B12493" s="294"/>
      <c r="C12493" s="294"/>
      <c r="D12493" s="294"/>
      <c r="E12493" s="294"/>
      <c r="F12493" s="294"/>
    </row>
    <row r="12494">
      <c r="A12494" s="294"/>
      <c r="B12494" s="294"/>
      <c r="C12494" s="294"/>
      <c r="D12494" s="294"/>
      <c r="E12494" s="294"/>
      <c r="F12494" s="294"/>
    </row>
    <row r="12495">
      <c r="A12495" s="294" t="s">
        <v>29459</v>
      </c>
      <c r="B12495" s="294"/>
      <c r="C12495" s="294"/>
      <c r="D12495" s="294"/>
      <c r="E12495" s="294"/>
      <c r="F12495" s="294"/>
    </row>
    <row r="12496">
      <c r="A12496" s="294" t="s">
        <v>29460</v>
      </c>
      <c r="B12496" s="294"/>
      <c r="C12496" s="294"/>
      <c r="D12496" s="294"/>
      <c r="E12496" s="294"/>
      <c r="F12496" s="294"/>
    </row>
    <row r="12497">
      <c r="A12497" s="294" t="s">
        <v>29461</v>
      </c>
      <c r="B12497" s="294"/>
      <c r="C12497" s="294"/>
      <c r="D12497" s="294"/>
      <c r="E12497" s="294"/>
      <c r="F12497" s="294"/>
    </row>
    <row r="12498">
      <c r="A12498" s="294" t="s">
        <v>29462</v>
      </c>
      <c r="B12498" s="294"/>
      <c r="C12498" s="294"/>
      <c r="D12498" s="294"/>
      <c r="E12498" s="294"/>
      <c r="F12498" s="294"/>
    </row>
    <row r="12499">
      <c r="A12499" s="294" t="s">
        <v>29463</v>
      </c>
      <c r="B12499" s="294"/>
      <c r="C12499" s="294"/>
      <c r="D12499" s="294"/>
      <c r="E12499" s="294"/>
      <c r="F12499" s="294"/>
    </row>
    <row r="12500">
      <c r="A12500" s="294" t="s">
        <v>29464</v>
      </c>
      <c r="B12500" s="294"/>
      <c r="C12500" s="294"/>
      <c r="D12500" s="294"/>
      <c r="E12500" s="294"/>
      <c r="F12500" s="294"/>
    </row>
    <row r="12501">
      <c r="A12501" s="294" t="s">
        <v>29465</v>
      </c>
      <c r="B12501" s="294"/>
      <c r="C12501" s="294"/>
      <c r="D12501" s="294"/>
      <c r="E12501" s="294"/>
      <c r="F12501" s="294"/>
    </row>
    <row r="12502">
      <c r="A12502" s="294" t="s">
        <v>29466</v>
      </c>
      <c r="B12502" s="294"/>
      <c r="C12502" s="294"/>
      <c r="D12502" s="294"/>
      <c r="E12502" s="294"/>
      <c r="F12502" s="294"/>
    </row>
    <row r="12503">
      <c r="A12503" s="294" t="s">
        <v>29467</v>
      </c>
      <c r="B12503" s="294"/>
      <c r="C12503" s="294"/>
      <c r="D12503" s="294"/>
      <c r="E12503" s="294"/>
      <c r="F12503" s="294"/>
    </row>
    <row r="12504">
      <c r="A12504" s="294" t="s">
        <v>29468</v>
      </c>
      <c r="B12504" s="294"/>
      <c r="C12504" s="294"/>
      <c r="D12504" s="294"/>
      <c r="E12504" s="294"/>
      <c r="F12504" s="294"/>
    </row>
    <row r="12505">
      <c r="A12505" s="294"/>
      <c r="B12505" s="294"/>
      <c r="C12505" s="294"/>
      <c r="D12505" s="294"/>
      <c r="E12505" s="294"/>
      <c r="F12505" s="294"/>
    </row>
    <row r="12506">
      <c r="A12506" s="294" t="s">
        <v>28124</v>
      </c>
      <c r="B12506" s="294"/>
      <c r="C12506" s="294"/>
      <c r="D12506" s="294"/>
      <c r="E12506" s="294"/>
      <c r="F12506" s="294"/>
    </row>
    <row r="12507">
      <c r="A12507" s="294" t="s">
        <v>29469</v>
      </c>
      <c r="B12507" s="294"/>
      <c r="C12507" s="294"/>
      <c r="D12507" s="294"/>
      <c r="E12507" s="294"/>
      <c r="F12507" s="294"/>
    </row>
    <row r="12508">
      <c r="A12508" s="294" t="s">
        <v>21618</v>
      </c>
      <c r="B12508" s="294"/>
      <c r="C12508" s="294"/>
      <c r="D12508" s="294"/>
      <c r="E12508" s="294"/>
      <c r="F12508" s="294"/>
    </row>
    <row r="12509">
      <c r="A12509" s="294" t="s">
        <v>29470</v>
      </c>
      <c r="B12509" s="294"/>
      <c r="C12509" s="294"/>
      <c r="D12509" s="294"/>
      <c r="E12509" s="294"/>
      <c r="F12509" s="294"/>
    </row>
    <row r="12510">
      <c r="A12510" s="294"/>
      <c r="B12510" s="294"/>
      <c r="C12510" s="294"/>
      <c r="D12510" s="294"/>
      <c r="E12510" s="294"/>
      <c r="F12510" s="294"/>
    </row>
    <row r="12511">
      <c r="A12511" s="294" t="s">
        <v>22512</v>
      </c>
      <c r="B12511" s="294"/>
      <c r="C12511" s="294"/>
      <c r="D12511" s="294"/>
      <c r="E12511" s="294"/>
      <c r="F12511" s="294"/>
    </row>
    <row r="12512">
      <c r="A12512" s="294" t="s">
        <v>26296</v>
      </c>
      <c r="B12512" s="294"/>
      <c r="C12512" s="294"/>
      <c r="D12512" s="294"/>
      <c r="E12512" s="294"/>
      <c r="F12512" s="294"/>
    </row>
    <row r="12513">
      <c r="A12513" s="294"/>
      <c r="B12513" s="294"/>
      <c r="C12513" s="294"/>
      <c r="D12513" s="294"/>
      <c r="E12513" s="294"/>
      <c r="F12513" s="294"/>
    </row>
    <row r="12514">
      <c r="A12514" s="294" t="s">
        <v>29471</v>
      </c>
      <c r="B12514" s="294"/>
      <c r="C12514" s="294"/>
      <c r="D12514" s="294"/>
      <c r="E12514" s="294"/>
      <c r="F12514" s="294"/>
    </row>
    <row r="12515">
      <c r="A12515" s="294" t="s">
        <v>29472</v>
      </c>
      <c r="B12515" s="294"/>
      <c r="C12515" s="294"/>
      <c r="D12515" s="294"/>
      <c r="E12515" s="294"/>
      <c r="F12515" s="294"/>
    </row>
    <row r="12516">
      <c r="A12516" s="294" t="s">
        <v>29473</v>
      </c>
      <c r="B12516" s="294"/>
      <c r="C12516" s="294"/>
      <c r="D12516" s="294"/>
      <c r="E12516" s="294"/>
      <c r="F12516" s="294"/>
    </row>
    <row r="12517">
      <c r="A12517" s="294" t="s">
        <v>29474</v>
      </c>
      <c r="B12517" s="294"/>
      <c r="C12517" s="294"/>
      <c r="D12517" s="294"/>
      <c r="E12517" s="294"/>
      <c r="F12517" s="294"/>
    </row>
    <row r="12518">
      <c r="A12518" s="294" t="s">
        <v>29475</v>
      </c>
      <c r="B12518" s="294"/>
      <c r="C12518" s="294"/>
      <c r="D12518" s="294"/>
      <c r="E12518" s="294"/>
      <c r="F12518" s="294"/>
    </row>
    <row r="12519">
      <c r="A12519" s="294" t="s">
        <v>29476</v>
      </c>
      <c r="B12519" s="294"/>
      <c r="C12519" s="294"/>
      <c r="D12519" s="294"/>
      <c r="E12519" s="294"/>
      <c r="F12519" s="294"/>
    </row>
    <row r="12520">
      <c r="A12520" s="294" t="s">
        <v>29477</v>
      </c>
      <c r="B12520" s="294"/>
      <c r="C12520" s="294"/>
      <c r="D12520" s="294"/>
      <c r="E12520" s="294"/>
      <c r="F12520" s="294"/>
    </row>
    <row r="12521">
      <c r="A12521" s="294"/>
      <c r="B12521" s="294"/>
      <c r="C12521" s="294"/>
      <c r="D12521" s="294"/>
      <c r="E12521" s="294"/>
      <c r="F12521" s="294"/>
    </row>
    <row r="12522">
      <c r="A12522" s="294" t="s">
        <v>23148</v>
      </c>
      <c r="B12522" s="294"/>
      <c r="C12522" s="294"/>
      <c r="D12522" s="294"/>
      <c r="E12522" s="294"/>
      <c r="F12522" s="294"/>
    </row>
    <row r="12523">
      <c r="A12523" s="294" t="s">
        <v>29478</v>
      </c>
      <c r="B12523" s="294"/>
      <c r="C12523" s="294"/>
      <c r="D12523" s="294"/>
      <c r="E12523" s="294"/>
      <c r="F12523" s="294"/>
    </row>
    <row r="12524">
      <c r="A12524" s="294"/>
      <c r="B12524" s="294"/>
      <c r="C12524" s="294"/>
      <c r="D12524" s="294"/>
      <c r="E12524" s="294"/>
      <c r="F12524" s="294"/>
    </row>
    <row r="12525">
      <c r="A12525" s="294" t="s">
        <v>29479</v>
      </c>
      <c r="B12525" s="294"/>
      <c r="C12525" s="294"/>
      <c r="D12525" s="294"/>
      <c r="E12525" s="294"/>
      <c r="F12525" s="294"/>
    </row>
    <row r="12526">
      <c r="A12526" s="294" t="s">
        <v>29480</v>
      </c>
      <c r="B12526" s="294"/>
      <c r="C12526" s="294"/>
      <c r="D12526" s="294"/>
      <c r="E12526" s="294"/>
      <c r="F12526" s="294"/>
    </row>
    <row r="12527">
      <c r="A12527" s="294" t="s">
        <v>29481</v>
      </c>
      <c r="B12527" s="294"/>
      <c r="C12527" s="294"/>
      <c r="D12527" s="294"/>
      <c r="E12527" s="294"/>
      <c r="F12527" s="294"/>
    </row>
    <row r="12528">
      <c r="A12528" s="294" t="s">
        <v>29482</v>
      </c>
      <c r="B12528" s="294"/>
      <c r="C12528" s="294"/>
      <c r="D12528" s="294"/>
      <c r="E12528" s="294"/>
      <c r="F12528" s="294"/>
    </row>
    <row r="12529">
      <c r="A12529" s="294" t="s">
        <v>29483</v>
      </c>
      <c r="B12529" s="294"/>
      <c r="C12529" s="294"/>
      <c r="D12529" s="294"/>
      <c r="E12529" s="294"/>
      <c r="F12529" s="294"/>
    </row>
    <row r="12530">
      <c r="A12530" s="294"/>
      <c r="B12530" s="294"/>
      <c r="C12530" s="294"/>
      <c r="D12530" s="294"/>
      <c r="E12530" s="294"/>
      <c r="F12530" s="294"/>
    </row>
    <row r="12531">
      <c r="A12531" s="294" t="s">
        <v>21945</v>
      </c>
      <c r="B12531" s="294"/>
      <c r="C12531" s="294"/>
      <c r="D12531" s="294"/>
      <c r="E12531" s="294"/>
      <c r="F12531" s="294"/>
    </row>
    <row r="12532">
      <c r="A12532" s="294" t="s">
        <v>22618</v>
      </c>
      <c r="B12532" s="294"/>
      <c r="C12532" s="294"/>
      <c r="D12532" s="294"/>
      <c r="E12532" s="294"/>
      <c r="F12532" s="294"/>
    </row>
    <row r="12533">
      <c r="A12533" s="294"/>
      <c r="B12533" s="294"/>
      <c r="C12533" s="294"/>
      <c r="D12533" s="294"/>
      <c r="E12533" s="294"/>
      <c r="F12533" s="294"/>
    </row>
    <row r="12534">
      <c r="A12534" s="294" t="s">
        <v>29484</v>
      </c>
      <c r="B12534" s="294"/>
      <c r="C12534" s="294"/>
      <c r="D12534" s="294"/>
      <c r="E12534" s="294"/>
      <c r="F12534" s="294"/>
    </row>
    <row r="12535">
      <c r="A12535" s="294" t="s">
        <v>29485</v>
      </c>
      <c r="B12535" s="294"/>
      <c r="C12535" s="294"/>
      <c r="D12535" s="294"/>
      <c r="E12535" s="294"/>
      <c r="F12535" s="294"/>
    </row>
    <row r="12536">
      <c r="A12536" s="294" t="s">
        <v>29486</v>
      </c>
      <c r="B12536" s="294"/>
      <c r="C12536" s="294"/>
      <c r="D12536" s="294"/>
      <c r="E12536" s="294"/>
      <c r="F12536" s="294"/>
    </row>
    <row r="12537">
      <c r="A12537" s="294" t="s">
        <v>29487</v>
      </c>
      <c r="B12537" s="294"/>
      <c r="C12537" s="294"/>
      <c r="D12537" s="294"/>
      <c r="E12537" s="294"/>
      <c r="F12537" s="294"/>
    </row>
    <row r="12538">
      <c r="A12538" s="294" t="s">
        <v>29488</v>
      </c>
      <c r="B12538" s="294"/>
      <c r="C12538" s="294"/>
      <c r="D12538" s="294"/>
      <c r="E12538" s="294"/>
      <c r="F12538" s="294"/>
    </row>
    <row r="12539">
      <c r="A12539" s="294" t="s">
        <v>29489</v>
      </c>
      <c r="B12539" s="294"/>
      <c r="C12539" s="294"/>
      <c r="D12539" s="294"/>
      <c r="E12539" s="294"/>
      <c r="F12539" s="294"/>
    </row>
    <row r="12540">
      <c r="A12540" s="294" t="s">
        <v>29490</v>
      </c>
      <c r="B12540" s="294"/>
      <c r="C12540" s="294"/>
      <c r="D12540" s="294"/>
      <c r="E12540" s="294"/>
      <c r="F12540" s="294"/>
    </row>
    <row r="12541">
      <c r="A12541" s="294"/>
      <c r="B12541" s="294"/>
      <c r="C12541" s="294"/>
      <c r="D12541" s="294"/>
      <c r="E12541" s="294"/>
      <c r="F12541" s="294"/>
    </row>
    <row r="12542">
      <c r="A12542" s="294" t="s">
        <v>21401</v>
      </c>
      <c r="B12542" s="294"/>
      <c r="C12542" s="294"/>
      <c r="D12542" s="294"/>
      <c r="E12542" s="294"/>
      <c r="F12542" s="294"/>
    </row>
    <row r="12543">
      <c r="A12543" s="294"/>
      <c r="B12543" s="294"/>
      <c r="C12543" s="294"/>
      <c r="D12543" s="294"/>
      <c r="E12543" s="294"/>
      <c r="F12543" s="294"/>
    </row>
    <row r="12544">
      <c r="A12544" s="294" t="s">
        <v>29491</v>
      </c>
      <c r="B12544" s="294"/>
      <c r="C12544" s="294"/>
      <c r="D12544" s="294"/>
      <c r="E12544" s="294"/>
      <c r="F12544" s="294"/>
    </row>
    <row r="12545">
      <c r="A12545" s="294" t="s">
        <v>29492</v>
      </c>
      <c r="B12545" s="294"/>
      <c r="C12545" s="294"/>
      <c r="D12545" s="294"/>
      <c r="E12545" s="294"/>
      <c r="F12545" s="294"/>
    </row>
    <row r="12546">
      <c r="A12546" s="294" t="s">
        <v>29493</v>
      </c>
      <c r="B12546" s="294"/>
      <c r="C12546" s="294"/>
      <c r="D12546" s="294"/>
      <c r="E12546" s="294"/>
      <c r="F12546" s="294"/>
    </row>
    <row r="12547">
      <c r="A12547" s="294" t="s">
        <v>29494</v>
      </c>
      <c r="B12547" s="294"/>
      <c r="C12547" s="294"/>
      <c r="D12547" s="294"/>
      <c r="E12547" s="294"/>
      <c r="F12547" s="294"/>
    </row>
    <row r="12548">
      <c r="A12548" s="294" t="s">
        <v>29495</v>
      </c>
      <c r="B12548" s="294"/>
      <c r="C12548" s="294"/>
      <c r="D12548" s="294"/>
      <c r="E12548" s="294"/>
      <c r="F12548" s="294"/>
    </row>
    <row r="12549">
      <c r="A12549" s="294"/>
      <c r="B12549" s="294"/>
      <c r="C12549" s="294"/>
      <c r="D12549" s="294"/>
      <c r="E12549" s="294"/>
      <c r="F12549" s="294"/>
    </row>
    <row r="12550">
      <c r="A12550" s="294" t="s">
        <v>22239</v>
      </c>
      <c r="B12550" s="294"/>
      <c r="C12550" s="294"/>
      <c r="D12550" s="294"/>
      <c r="E12550" s="294"/>
      <c r="F12550" s="294"/>
    </row>
    <row r="12551">
      <c r="A12551" s="294"/>
      <c r="B12551" s="294"/>
      <c r="C12551" s="294"/>
      <c r="D12551" s="294"/>
      <c r="E12551" s="294"/>
      <c r="F12551" s="294"/>
    </row>
    <row r="12552">
      <c r="A12552" s="294" t="s">
        <v>29496</v>
      </c>
      <c r="B12552" s="294"/>
      <c r="C12552" s="294"/>
      <c r="D12552" s="294"/>
      <c r="E12552" s="294"/>
      <c r="F12552" s="294"/>
    </row>
    <row r="12553">
      <c r="A12553" s="294" t="s">
        <v>29497</v>
      </c>
      <c r="B12553" s="294"/>
      <c r="C12553" s="294"/>
      <c r="D12553" s="294"/>
      <c r="E12553" s="294"/>
      <c r="F12553" s="294"/>
    </row>
    <row r="12554">
      <c r="A12554" s="294" t="s">
        <v>29498</v>
      </c>
      <c r="B12554" s="294"/>
      <c r="C12554" s="294"/>
      <c r="D12554" s="294"/>
      <c r="E12554" s="294"/>
      <c r="F12554" s="294"/>
    </row>
    <row r="12555">
      <c r="A12555" s="294" t="s">
        <v>29499</v>
      </c>
      <c r="B12555" s="294"/>
      <c r="C12555" s="294"/>
      <c r="D12555" s="294"/>
      <c r="E12555" s="294"/>
      <c r="F12555" s="294"/>
    </row>
    <row r="12556">
      <c r="A12556" s="294" t="s">
        <v>29500</v>
      </c>
      <c r="B12556" s="294"/>
      <c r="C12556" s="294"/>
      <c r="D12556" s="294"/>
      <c r="E12556" s="294"/>
      <c r="F12556" s="294"/>
    </row>
    <row r="12557">
      <c r="A12557" s="294"/>
      <c r="B12557" s="294"/>
      <c r="C12557" s="294"/>
      <c r="D12557" s="294"/>
      <c r="E12557" s="294"/>
      <c r="F12557" s="294"/>
    </row>
    <row r="12558">
      <c r="A12558" s="294" t="s">
        <v>21304</v>
      </c>
      <c r="B12558" s="294"/>
      <c r="C12558" s="294"/>
      <c r="D12558" s="294"/>
      <c r="E12558" s="294"/>
      <c r="F12558" s="294"/>
    </row>
    <row r="12559">
      <c r="A12559" s="294"/>
      <c r="B12559" s="294"/>
      <c r="C12559" s="294"/>
      <c r="D12559" s="294"/>
      <c r="E12559" s="294"/>
      <c r="F12559" s="294"/>
    </row>
    <row r="12560">
      <c r="A12560" s="294" t="s">
        <v>29501</v>
      </c>
      <c r="B12560" s="294"/>
      <c r="C12560" s="294"/>
      <c r="D12560" s="294"/>
      <c r="E12560" s="294"/>
      <c r="F12560" s="294"/>
    </row>
    <row r="12561">
      <c r="A12561" s="294" t="s">
        <v>29502</v>
      </c>
      <c r="B12561" s="294"/>
      <c r="C12561" s="294"/>
      <c r="D12561" s="294"/>
      <c r="E12561" s="294"/>
      <c r="F12561" s="294"/>
    </row>
    <row r="12562">
      <c r="A12562" s="294" t="s">
        <v>29503</v>
      </c>
      <c r="B12562" s="294"/>
      <c r="C12562" s="294"/>
      <c r="D12562" s="294"/>
      <c r="E12562" s="294"/>
      <c r="F12562" s="294"/>
    </row>
    <row r="12563">
      <c r="A12563" s="294" t="s">
        <v>29504</v>
      </c>
      <c r="B12563" s="294"/>
      <c r="C12563" s="294"/>
      <c r="D12563" s="294"/>
      <c r="E12563" s="294"/>
      <c r="F12563" s="294"/>
    </row>
    <row r="12564">
      <c r="A12564" s="294" t="s">
        <v>29505</v>
      </c>
      <c r="B12564" s="294"/>
      <c r="C12564" s="294"/>
      <c r="D12564" s="294"/>
      <c r="E12564" s="294"/>
      <c r="F12564" s="294"/>
    </row>
    <row r="12565">
      <c r="A12565" s="294" t="s">
        <v>29506</v>
      </c>
      <c r="B12565" s="294"/>
      <c r="C12565" s="294"/>
      <c r="D12565" s="294"/>
      <c r="E12565" s="294"/>
      <c r="F12565" s="294"/>
    </row>
    <row r="12566">
      <c r="A12566" s="294" t="s">
        <v>29507</v>
      </c>
      <c r="B12566" s="294"/>
      <c r="C12566" s="294"/>
      <c r="D12566" s="294"/>
      <c r="E12566" s="294"/>
      <c r="F12566" s="294"/>
    </row>
    <row r="12567">
      <c r="A12567" s="294" t="s">
        <v>29508</v>
      </c>
      <c r="B12567" s="294"/>
      <c r="C12567" s="294"/>
      <c r="D12567" s="294"/>
      <c r="E12567" s="294"/>
      <c r="F12567" s="294"/>
    </row>
    <row r="12568">
      <c r="A12568" s="294" t="s">
        <v>29509</v>
      </c>
      <c r="B12568" s="294"/>
      <c r="C12568" s="294"/>
      <c r="D12568" s="294"/>
      <c r="E12568" s="294"/>
      <c r="F12568" s="294"/>
    </row>
    <row r="12569">
      <c r="A12569" s="294" t="s">
        <v>29510</v>
      </c>
      <c r="B12569" s="294"/>
      <c r="C12569" s="294"/>
      <c r="D12569" s="294"/>
      <c r="E12569" s="294"/>
      <c r="F12569" s="294"/>
    </row>
    <row r="12570">
      <c r="A12570" s="294"/>
      <c r="B12570" s="294"/>
      <c r="C12570" s="294"/>
      <c r="D12570" s="294"/>
      <c r="E12570" s="294"/>
      <c r="F12570" s="294"/>
    </row>
    <row r="12571">
      <c r="A12571" s="294" t="s">
        <v>28124</v>
      </c>
      <c r="B12571" s="294"/>
      <c r="C12571" s="294"/>
      <c r="D12571" s="294"/>
      <c r="E12571" s="294"/>
      <c r="F12571" s="294"/>
    </row>
    <row r="12572">
      <c r="A12572" s="294" t="s">
        <v>29469</v>
      </c>
      <c r="B12572" s="294"/>
      <c r="C12572" s="294"/>
      <c r="D12572" s="294"/>
      <c r="E12572" s="294"/>
      <c r="F12572" s="294"/>
    </row>
    <row r="12573">
      <c r="A12573" s="294" t="s">
        <v>21672</v>
      </c>
      <c r="B12573" s="294"/>
      <c r="C12573" s="294"/>
      <c r="D12573" s="294"/>
      <c r="E12573" s="294"/>
      <c r="F12573" s="294"/>
    </row>
    <row r="12574">
      <c r="A12574" s="294" t="s">
        <v>29470</v>
      </c>
      <c r="B12574" s="294"/>
      <c r="C12574" s="294"/>
      <c r="D12574" s="294"/>
      <c r="E12574" s="294"/>
      <c r="F12574" s="294"/>
    </row>
    <row r="12575">
      <c r="A12575" s="294"/>
      <c r="B12575" s="294"/>
      <c r="C12575" s="294"/>
      <c r="D12575" s="294"/>
      <c r="E12575" s="294"/>
      <c r="F12575" s="294"/>
    </row>
    <row r="12576">
      <c r="A12576" s="294" t="s">
        <v>21429</v>
      </c>
      <c r="B12576" s="294"/>
      <c r="C12576" s="294"/>
      <c r="D12576" s="294"/>
      <c r="E12576" s="294"/>
      <c r="F12576" s="294"/>
    </row>
    <row r="12577">
      <c r="A12577" s="294"/>
      <c r="B12577" s="294"/>
      <c r="C12577" s="294"/>
      <c r="D12577" s="294"/>
      <c r="E12577" s="294"/>
      <c r="F12577" s="294"/>
    </row>
    <row r="12578">
      <c r="A12578" s="294" t="s">
        <v>24814</v>
      </c>
      <c r="B12578" s="294"/>
      <c r="C12578" s="294"/>
      <c r="D12578" s="294"/>
      <c r="E12578" s="294"/>
      <c r="F12578" s="294"/>
    </row>
    <row r="12579">
      <c r="A12579" s="294" t="s">
        <v>29511</v>
      </c>
      <c r="B12579" s="294"/>
      <c r="C12579" s="294"/>
      <c r="D12579" s="294"/>
      <c r="E12579" s="294"/>
      <c r="F12579" s="294"/>
    </row>
    <row r="12580">
      <c r="A12580" s="294" t="s">
        <v>29221</v>
      </c>
      <c r="B12580" s="294"/>
      <c r="C12580" s="294"/>
      <c r="D12580" s="294"/>
      <c r="E12580" s="294"/>
      <c r="F12580" s="294"/>
    </row>
    <row r="12581">
      <c r="A12581" s="294" t="s">
        <v>29512</v>
      </c>
      <c r="B12581" s="294"/>
      <c r="C12581" s="294"/>
      <c r="D12581" s="294"/>
      <c r="E12581" s="294"/>
      <c r="F12581" s="294"/>
    </row>
    <row r="12582">
      <c r="A12582" s="294" t="s">
        <v>29513</v>
      </c>
      <c r="B12582" s="294"/>
      <c r="C12582" s="294"/>
      <c r="D12582" s="294"/>
      <c r="E12582" s="294"/>
      <c r="F12582" s="294"/>
    </row>
    <row r="12583">
      <c r="A12583" s="294" t="s">
        <v>29514</v>
      </c>
      <c r="B12583" s="294"/>
      <c r="C12583" s="294"/>
      <c r="D12583" s="294"/>
      <c r="E12583" s="294"/>
      <c r="F12583" s="294"/>
    </row>
    <row r="12584">
      <c r="A12584" s="294" t="s">
        <v>29515</v>
      </c>
      <c r="B12584" s="294"/>
      <c r="C12584" s="294"/>
      <c r="D12584" s="294"/>
      <c r="E12584" s="294"/>
      <c r="F12584" s="294"/>
    </row>
    <row r="12585">
      <c r="A12585" s="294" t="s">
        <v>29516</v>
      </c>
      <c r="B12585" s="294"/>
      <c r="C12585" s="294"/>
      <c r="D12585" s="294"/>
      <c r="E12585" s="294"/>
      <c r="F12585" s="294"/>
    </row>
    <row r="12586">
      <c r="A12586" s="294"/>
      <c r="B12586" s="294"/>
      <c r="C12586" s="294"/>
      <c r="D12586" s="294"/>
      <c r="E12586" s="294"/>
      <c r="F12586" s="294"/>
    </row>
    <row r="12587">
      <c r="A12587" s="294"/>
      <c r="B12587" s="294"/>
      <c r="C12587" s="294"/>
      <c r="D12587" s="294"/>
      <c r="E12587" s="294"/>
      <c r="F12587" s="294"/>
    </row>
    <row r="12588">
      <c r="A12588" s="294"/>
      <c r="B12588" s="294"/>
      <c r="C12588" s="294"/>
      <c r="D12588" s="294"/>
      <c r="E12588" s="294"/>
      <c r="F12588" s="294"/>
    </row>
    <row r="12589">
      <c r="A12589" s="294" t="s">
        <v>22281</v>
      </c>
      <c r="B12589" s="294"/>
      <c r="C12589" s="294"/>
      <c r="D12589" s="294"/>
      <c r="E12589" s="294"/>
      <c r="F12589" s="294"/>
    </row>
    <row r="12590">
      <c r="A12590" s="294"/>
      <c r="B12590" s="294"/>
      <c r="C12590" s="294"/>
      <c r="D12590" s="294"/>
      <c r="E12590" s="294"/>
      <c r="F12590" s="294"/>
    </row>
    <row r="12591">
      <c r="A12591" s="294" t="s">
        <v>29517</v>
      </c>
      <c r="B12591" s="294"/>
      <c r="C12591" s="294"/>
      <c r="D12591" s="294"/>
      <c r="E12591" s="294"/>
      <c r="F12591" s="294"/>
    </row>
    <row r="12592">
      <c r="A12592" s="294" t="s">
        <v>29518</v>
      </c>
      <c r="B12592" s="294"/>
      <c r="C12592" s="294"/>
      <c r="D12592" s="294"/>
      <c r="E12592" s="294"/>
      <c r="F12592" s="294"/>
    </row>
    <row r="12593">
      <c r="A12593" s="294" t="s">
        <v>29519</v>
      </c>
      <c r="B12593" s="294"/>
      <c r="C12593" s="294"/>
      <c r="D12593" s="294"/>
      <c r="E12593" s="294"/>
      <c r="F12593" s="294"/>
    </row>
    <row r="12594">
      <c r="A12594" s="294" t="s">
        <v>29520</v>
      </c>
      <c r="B12594" s="294"/>
      <c r="C12594" s="294"/>
      <c r="D12594" s="294"/>
      <c r="E12594" s="294"/>
      <c r="F12594" s="294"/>
    </row>
    <row r="12595">
      <c r="A12595" s="294"/>
      <c r="B12595" s="294"/>
      <c r="C12595" s="294"/>
      <c r="D12595" s="294"/>
      <c r="E12595" s="294"/>
      <c r="F12595" s="294"/>
    </row>
    <row r="12596">
      <c r="A12596" s="294" t="s">
        <v>29521</v>
      </c>
      <c r="B12596" s="294"/>
      <c r="C12596" s="294"/>
      <c r="D12596" s="294"/>
      <c r="E12596" s="294"/>
      <c r="F12596" s="294"/>
    </row>
    <row r="12597">
      <c r="A12597" s="294"/>
      <c r="B12597" s="294"/>
      <c r="C12597" s="294"/>
      <c r="D12597" s="294"/>
      <c r="E12597" s="294"/>
      <c r="F12597" s="294"/>
    </row>
    <row r="12598">
      <c r="A12598" s="294" t="s">
        <v>29522</v>
      </c>
      <c r="B12598" s="294"/>
      <c r="C12598" s="294"/>
      <c r="D12598" s="294"/>
      <c r="E12598" s="294"/>
      <c r="F12598" s="294"/>
    </row>
    <row r="12599">
      <c r="A12599" s="294" t="s">
        <v>29523</v>
      </c>
      <c r="B12599" s="294"/>
      <c r="C12599" s="294"/>
      <c r="D12599" s="294"/>
      <c r="E12599" s="294"/>
      <c r="F12599" s="294"/>
    </row>
    <row r="12600">
      <c r="A12600" s="294" t="s">
        <v>29524</v>
      </c>
      <c r="B12600" s="294"/>
      <c r="C12600" s="294"/>
      <c r="D12600" s="294"/>
      <c r="E12600" s="294"/>
      <c r="F12600" s="294"/>
    </row>
    <row r="12601">
      <c r="A12601" s="294" t="s">
        <v>29525</v>
      </c>
      <c r="B12601" s="294"/>
      <c r="C12601" s="294"/>
      <c r="D12601" s="294"/>
      <c r="E12601" s="294"/>
      <c r="F12601" s="294"/>
    </row>
    <row r="12602">
      <c r="A12602" s="294" t="s">
        <v>29526</v>
      </c>
      <c r="B12602" s="294"/>
      <c r="C12602" s="294"/>
      <c r="D12602" s="294"/>
      <c r="E12602" s="294"/>
      <c r="F12602" s="294"/>
    </row>
    <row r="12603">
      <c r="A12603" s="294" t="s">
        <v>29527</v>
      </c>
      <c r="B12603" s="294"/>
      <c r="C12603" s="294"/>
      <c r="D12603" s="294"/>
      <c r="E12603" s="294"/>
      <c r="F12603" s="294"/>
    </row>
    <row r="12604">
      <c r="A12604" s="294" t="s">
        <v>29528</v>
      </c>
      <c r="B12604" s="294"/>
      <c r="C12604" s="294"/>
      <c r="D12604" s="294"/>
      <c r="E12604" s="294"/>
      <c r="F12604" s="294"/>
    </row>
    <row r="12605">
      <c r="A12605" s="294" t="s">
        <v>29529</v>
      </c>
      <c r="B12605" s="294"/>
      <c r="C12605" s="294"/>
      <c r="D12605" s="294"/>
      <c r="E12605" s="294"/>
      <c r="F12605" s="294"/>
    </row>
    <row r="12606">
      <c r="A12606" s="294" t="s">
        <v>29530</v>
      </c>
      <c r="B12606" s="294"/>
      <c r="C12606" s="294"/>
      <c r="D12606" s="294"/>
      <c r="E12606" s="294"/>
      <c r="F12606" s="294"/>
    </row>
    <row r="12607">
      <c r="A12607" s="294"/>
      <c r="B12607" s="294"/>
      <c r="C12607" s="294"/>
      <c r="D12607" s="294"/>
      <c r="E12607" s="294"/>
      <c r="F12607" s="294"/>
    </row>
    <row r="12608">
      <c r="A12608" s="294" t="s">
        <v>22572</v>
      </c>
      <c r="B12608" s="294"/>
      <c r="C12608" s="294"/>
      <c r="D12608" s="294"/>
      <c r="E12608" s="294"/>
      <c r="F12608" s="294"/>
    </row>
    <row r="12609">
      <c r="A12609" s="294" t="s">
        <v>23767</v>
      </c>
      <c r="B12609" s="294"/>
      <c r="C12609" s="294"/>
      <c r="D12609" s="294"/>
      <c r="E12609" s="294"/>
      <c r="F12609" s="294"/>
    </row>
    <row r="12610">
      <c r="A12610" s="294"/>
      <c r="B12610" s="294"/>
      <c r="C12610" s="294"/>
      <c r="D12610" s="294"/>
      <c r="E12610" s="294"/>
      <c r="F12610" s="294"/>
    </row>
    <row r="12611">
      <c r="A12611" s="294" t="s">
        <v>29531</v>
      </c>
      <c r="B12611" s="294"/>
      <c r="C12611" s="294"/>
      <c r="D12611" s="294"/>
      <c r="E12611" s="294"/>
      <c r="F12611" s="294"/>
    </row>
    <row r="12612">
      <c r="A12612" s="294" t="s">
        <v>29532</v>
      </c>
      <c r="B12612" s="294"/>
      <c r="C12612" s="294"/>
      <c r="D12612" s="294"/>
      <c r="E12612" s="294"/>
      <c r="F12612" s="294"/>
    </row>
    <row r="12613">
      <c r="A12613" s="294" t="s">
        <v>29533</v>
      </c>
      <c r="B12613" s="294"/>
      <c r="C12613" s="294"/>
      <c r="D12613" s="294"/>
      <c r="E12613" s="294"/>
      <c r="F12613" s="294"/>
    </row>
    <row r="12614">
      <c r="A12614" s="294" t="s">
        <v>29534</v>
      </c>
      <c r="B12614" s="294"/>
      <c r="C12614" s="294"/>
      <c r="D12614" s="294"/>
      <c r="E12614" s="294"/>
      <c r="F12614" s="294"/>
    </row>
    <row r="12615">
      <c r="A12615" s="294" t="s">
        <v>29535</v>
      </c>
      <c r="B12615" s="294"/>
      <c r="C12615" s="294"/>
      <c r="D12615" s="294"/>
      <c r="E12615" s="294"/>
      <c r="F12615" s="294"/>
    </row>
    <row r="12616">
      <c r="A12616" s="294"/>
      <c r="B12616" s="294"/>
      <c r="C12616" s="294"/>
      <c r="D12616" s="294"/>
      <c r="E12616" s="294"/>
      <c r="F12616" s="294"/>
    </row>
    <row r="12617">
      <c r="A12617" s="294" t="s">
        <v>21908</v>
      </c>
      <c r="B12617" s="294"/>
      <c r="C12617" s="294"/>
      <c r="D12617" s="294"/>
      <c r="E12617" s="294"/>
      <c r="F12617" s="294"/>
    </row>
    <row r="12618">
      <c r="A12618" s="294"/>
      <c r="B12618" s="294"/>
      <c r="C12618" s="294"/>
      <c r="D12618" s="294"/>
      <c r="E12618" s="294"/>
      <c r="F12618" s="294"/>
    </row>
    <row r="12619">
      <c r="A12619" s="294" t="s">
        <v>29536</v>
      </c>
      <c r="B12619" s="294"/>
      <c r="C12619" s="294"/>
      <c r="D12619" s="294"/>
      <c r="E12619" s="294"/>
      <c r="F12619" s="294"/>
    </row>
    <row r="12620">
      <c r="A12620" s="294" t="s">
        <v>29537</v>
      </c>
      <c r="B12620" s="294"/>
      <c r="C12620" s="294"/>
      <c r="D12620" s="294"/>
      <c r="E12620" s="294"/>
      <c r="F12620" s="294"/>
    </row>
    <row r="12621">
      <c r="A12621" s="294" t="s">
        <v>29538</v>
      </c>
      <c r="B12621" s="294"/>
      <c r="C12621" s="294"/>
      <c r="D12621" s="294"/>
      <c r="E12621" s="294"/>
      <c r="F12621" s="294"/>
    </row>
    <row r="12622">
      <c r="A12622" s="294" t="s">
        <v>29539</v>
      </c>
      <c r="B12622" s="294"/>
      <c r="C12622" s="294"/>
      <c r="D12622" s="294"/>
      <c r="E12622" s="294"/>
      <c r="F12622" s="294"/>
    </row>
    <row r="12623">
      <c r="A12623" s="294" t="s">
        <v>29540</v>
      </c>
      <c r="B12623" s="294"/>
      <c r="C12623" s="294"/>
      <c r="D12623" s="294"/>
      <c r="E12623" s="294"/>
      <c r="F12623" s="294"/>
    </row>
    <row r="12624">
      <c r="A12624" s="294"/>
      <c r="B12624" s="294"/>
      <c r="C12624" s="294"/>
      <c r="D12624" s="294"/>
      <c r="E12624" s="294"/>
      <c r="F12624" s="294"/>
    </row>
    <row r="12625">
      <c r="A12625" s="294" t="s">
        <v>29541</v>
      </c>
      <c r="B12625" s="294"/>
      <c r="C12625" s="294"/>
      <c r="D12625" s="294"/>
      <c r="E12625" s="294"/>
      <c r="F12625" s="294"/>
    </row>
    <row r="12626">
      <c r="A12626" s="294"/>
      <c r="B12626" s="294"/>
      <c r="C12626" s="294"/>
      <c r="D12626" s="294"/>
      <c r="E12626" s="294"/>
      <c r="F12626" s="294"/>
    </row>
    <row r="12627">
      <c r="A12627" s="294" t="s">
        <v>29542</v>
      </c>
      <c r="B12627" s="294"/>
      <c r="C12627" s="294"/>
      <c r="D12627" s="294"/>
      <c r="E12627" s="294"/>
      <c r="F12627" s="294"/>
    </row>
    <row r="12628">
      <c r="A12628" s="294" t="s">
        <v>29543</v>
      </c>
      <c r="B12628" s="294"/>
      <c r="C12628" s="294"/>
      <c r="D12628" s="294"/>
      <c r="E12628" s="294"/>
      <c r="F12628" s="294"/>
    </row>
    <row r="12629">
      <c r="A12629" s="294" t="s">
        <v>29544</v>
      </c>
      <c r="B12629" s="294"/>
      <c r="C12629" s="294"/>
      <c r="D12629" s="294"/>
      <c r="E12629" s="294"/>
      <c r="F12629" s="294"/>
    </row>
    <row r="12630">
      <c r="A12630" s="294" t="s">
        <v>29545</v>
      </c>
      <c r="B12630" s="294"/>
      <c r="C12630" s="294"/>
      <c r="D12630" s="294"/>
      <c r="E12630" s="294"/>
      <c r="F12630" s="294"/>
    </row>
    <row r="12631">
      <c r="A12631" s="294" t="s">
        <v>23052</v>
      </c>
      <c r="B12631" s="294"/>
      <c r="C12631" s="294"/>
      <c r="D12631" s="294"/>
      <c r="E12631" s="294"/>
      <c r="F12631" s="294"/>
    </row>
    <row r="12632">
      <c r="A12632" s="294" t="s">
        <v>29546</v>
      </c>
      <c r="B12632" s="294"/>
      <c r="C12632" s="294"/>
      <c r="D12632" s="294"/>
      <c r="E12632" s="294"/>
      <c r="F12632" s="294"/>
    </row>
    <row r="12633">
      <c r="A12633" s="294" t="s">
        <v>29547</v>
      </c>
      <c r="B12633" s="294"/>
      <c r="C12633" s="294"/>
      <c r="D12633" s="294"/>
      <c r="E12633" s="294"/>
      <c r="F12633" s="294"/>
    </row>
    <row r="12634">
      <c r="A12634" s="294" t="s">
        <v>29548</v>
      </c>
      <c r="B12634" s="294"/>
      <c r="C12634" s="294"/>
      <c r="D12634" s="294"/>
      <c r="E12634" s="294"/>
      <c r="F12634" s="294"/>
    </row>
    <row r="12635">
      <c r="A12635" s="294" t="s">
        <v>29549</v>
      </c>
      <c r="B12635" s="294"/>
      <c r="C12635" s="294"/>
      <c r="D12635" s="294"/>
      <c r="E12635" s="294"/>
      <c r="F12635" s="294"/>
    </row>
    <row r="12636">
      <c r="A12636" s="294"/>
      <c r="B12636" s="294"/>
      <c r="C12636" s="294"/>
      <c r="D12636" s="294"/>
      <c r="E12636" s="294"/>
      <c r="F12636" s="294"/>
    </row>
    <row r="12637">
      <c r="A12637" s="294" t="s">
        <v>28124</v>
      </c>
      <c r="B12637" s="294"/>
      <c r="C12637" s="294"/>
      <c r="D12637" s="294"/>
      <c r="E12637" s="294"/>
      <c r="F12637" s="294"/>
    </row>
    <row r="12638">
      <c r="A12638" s="294" t="s">
        <v>29550</v>
      </c>
      <c r="B12638" s="294"/>
      <c r="C12638" s="294"/>
      <c r="D12638" s="294"/>
      <c r="E12638" s="294"/>
      <c r="F12638" s="294"/>
    </row>
    <row r="12639">
      <c r="A12639" s="294" t="s">
        <v>29551</v>
      </c>
      <c r="B12639" s="294"/>
      <c r="C12639" s="294"/>
      <c r="D12639" s="294"/>
      <c r="E12639" s="294"/>
      <c r="F12639" s="294"/>
    </row>
    <row r="12640">
      <c r="A12640" s="294"/>
      <c r="B12640" s="294"/>
      <c r="C12640" s="294"/>
      <c r="D12640" s="294"/>
      <c r="E12640" s="294"/>
      <c r="F12640" s="294"/>
    </row>
    <row r="12641">
      <c r="A12641" s="294" t="s">
        <v>25957</v>
      </c>
      <c r="B12641" s="294"/>
      <c r="C12641" s="294"/>
      <c r="D12641" s="294"/>
      <c r="E12641" s="294"/>
      <c r="F12641" s="294"/>
    </row>
    <row r="12642">
      <c r="A12642" s="294"/>
      <c r="B12642" s="294"/>
      <c r="C12642" s="294"/>
      <c r="D12642" s="294"/>
      <c r="E12642" s="294"/>
      <c r="F12642" s="294"/>
    </row>
    <row r="12643">
      <c r="A12643" s="294" t="s">
        <v>29552</v>
      </c>
      <c r="B12643" s="294"/>
      <c r="C12643" s="294"/>
      <c r="D12643" s="294"/>
      <c r="E12643" s="294"/>
      <c r="F12643" s="294"/>
    </row>
    <row r="12644">
      <c r="A12644" s="294"/>
      <c r="B12644" s="294"/>
      <c r="C12644" s="294"/>
      <c r="D12644" s="294"/>
      <c r="E12644" s="294"/>
      <c r="F12644" s="294"/>
    </row>
    <row r="12645">
      <c r="A12645" s="294" t="s">
        <v>29553</v>
      </c>
      <c r="B12645" s="294"/>
      <c r="C12645" s="294"/>
      <c r="D12645" s="294"/>
      <c r="E12645" s="294"/>
      <c r="F12645" s="294"/>
    </row>
    <row r="12646">
      <c r="A12646" s="294"/>
      <c r="B12646" s="294"/>
      <c r="C12646" s="294"/>
      <c r="D12646" s="294"/>
      <c r="E12646" s="294"/>
      <c r="F12646" s="294"/>
    </row>
    <row r="12647">
      <c r="A12647" s="294" t="s">
        <v>29554</v>
      </c>
      <c r="B12647" s="294"/>
      <c r="C12647" s="294"/>
      <c r="D12647" s="294"/>
      <c r="E12647" s="294"/>
      <c r="F12647" s="294"/>
    </row>
    <row r="12648">
      <c r="A12648" s="294" t="s">
        <v>29555</v>
      </c>
      <c r="B12648" s="294"/>
      <c r="C12648" s="294"/>
      <c r="D12648" s="294"/>
      <c r="E12648" s="294"/>
      <c r="F12648" s="294"/>
    </row>
    <row r="12649">
      <c r="A12649" s="294"/>
      <c r="B12649" s="294"/>
      <c r="C12649" s="294"/>
      <c r="D12649" s="294"/>
      <c r="E12649" s="294"/>
      <c r="F12649" s="294"/>
    </row>
    <row r="12650">
      <c r="A12650" s="294" t="s">
        <v>25967</v>
      </c>
      <c r="B12650" s="294"/>
      <c r="C12650" s="294"/>
      <c r="D12650" s="294"/>
      <c r="E12650" s="294"/>
      <c r="F12650" s="294"/>
    </row>
    <row r="12651">
      <c r="A12651" s="294"/>
      <c r="B12651" s="294"/>
      <c r="C12651" s="294"/>
      <c r="D12651" s="294"/>
      <c r="E12651" s="294"/>
      <c r="F12651" s="294"/>
    </row>
    <row r="12652">
      <c r="A12652" s="294" t="s">
        <v>29556</v>
      </c>
      <c r="B12652" s="294"/>
      <c r="C12652" s="294"/>
      <c r="D12652" s="294"/>
      <c r="E12652" s="294"/>
      <c r="F12652" s="294"/>
    </row>
    <row r="12653">
      <c r="A12653" s="294" t="s">
        <v>29557</v>
      </c>
      <c r="B12653" s="294"/>
      <c r="C12653" s="294"/>
      <c r="D12653" s="294"/>
      <c r="E12653" s="294"/>
      <c r="F12653" s="294"/>
    </row>
    <row r="12654">
      <c r="A12654" s="294" t="s">
        <v>29558</v>
      </c>
      <c r="B12654" s="294"/>
      <c r="C12654" s="294"/>
      <c r="D12654" s="294"/>
      <c r="E12654" s="294"/>
      <c r="F12654" s="294"/>
    </row>
    <row r="12655">
      <c r="A12655" s="294" t="s">
        <v>29559</v>
      </c>
      <c r="B12655" s="294"/>
      <c r="C12655" s="294"/>
      <c r="D12655" s="294"/>
      <c r="E12655" s="294"/>
      <c r="F12655" s="294"/>
    </row>
    <row r="12656">
      <c r="A12656" s="294" t="s">
        <v>29560</v>
      </c>
      <c r="B12656" s="294"/>
      <c r="C12656" s="294"/>
      <c r="D12656" s="294"/>
      <c r="E12656" s="294"/>
      <c r="F12656" s="294"/>
    </row>
    <row r="12657">
      <c r="A12657" s="294" t="s">
        <v>21305</v>
      </c>
      <c r="B12657" s="294"/>
      <c r="C12657" s="294"/>
      <c r="D12657" s="294"/>
      <c r="E12657" s="294"/>
      <c r="F12657" s="294"/>
    </row>
    <row r="12658">
      <c r="A12658" s="294" t="s">
        <v>26240</v>
      </c>
      <c r="B12658" s="294"/>
      <c r="C12658" s="294"/>
      <c r="D12658" s="294"/>
      <c r="E12658" s="294"/>
      <c r="F12658" s="294"/>
    </row>
    <row r="12659">
      <c r="A12659" s="294"/>
      <c r="B12659" s="294"/>
      <c r="C12659" s="294"/>
      <c r="D12659" s="294"/>
      <c r="E12659" s="294"/>
      <c r="F12659" s="294"/>
    </row>
    <row r="12660">
      <c r="A12660" s="294" t="s">
        <v>27891</v>
      </c>
      <c r="B12660" s="294"/>
      <c r="C12660" s="294"/>
      <c r="D12660" s="294"/>
      <c r="E12660" s="294"/>
      <c r="F12660" s="294"/>
    </row>
    <row r="12661">
      <c r="A12661" s="294" t="s">
        <v>29561</v>
      </c>
      <c r="B12661" s="294"/>
      <c r="C12661" s="294"/>
      <c r="D12661" s="294"/>
      <c r="E12661" s="294"/>
      <c r="F12661" s="294"/>
    </row>
    <row r="12662">
      <c r="A12662" s="294" t="s">
        <v>29562</v>
      </c>
      <c r="B12662" s="294"/>
      <c r="C12662" s="294"/>
      <c r="D12662" s="294"/>
      <c r="E12662" s="294"/>
      <c r="F12662" s="294"/>
    </row>
    <row r="12663">
      <c r="A12663" s="294" t="s">
        <v>29563</v>
      </c>
      <c r="B12663" s="294"/>
      <c r="C12663" s="294"/>
      <c r="D12663" s="294"/>
      <c r="E12663" s="294"/>
      <c r="F12663" s="294"/>
    </row>
    <row r="12664">
      <c r="A12664" s="294" t="s">
        <v>29564</v>
      </c>
      <c r="B12664" s="294"/>
      <c r="C12664" s="294"/>
      <c r="D12664" s="294"/>
      <c r="E12664" s="294"/>
      <c r="F12664" s="294"/>
    </row>
    <row r="12665">
      <c r="A12665" s="294" t="s">
        <v>28926</v>
      </c>
      <c r="B12665" s="294"/>
      <c r="C12665" s="294"/>
      <c r="D12665" s="294"/>
      <c r="E12665" s="294"/>
      <c r="F12665" s="294"/>
    </row>
    <row r="12666">
      <c r="A12666" s="294" t="s">
        <v>29565</v>
      </c>
      <c r="B12666" s="294"/>
      <c r="C12666" s="294"/>
      <c r="D12666" s="294"/>
      <c r="E12666" s="294"/>
      <c r="F12666" s="294"/>
    </row>
    <row r="12667">
      <c r="A12667" s="294"/>
      <c r="B12667" s="294"/>
      <c r="C12667" s="294"/>
      <c r="D12667" s="294"/>
      <c r="E12667" s="294"/>
      <c r="F12667" s="294"/>
    </row>
    <row r="12668">
      <c r="A12668" s="294" t="s">
        <v>26214</v>
      </c>
      <c r="B12668" s="294"/>
      <c r="C12668" s="294"/>
      <c r="D12668" s="294"/>
      <c r="E12668" s="294"/>
      <c r="F12668" s="294"/>
    </row>
    <row r="12669">
      <c r="A12669" s="294"/>
      <c r="B12669" s="294"/>
      <c r="C12669" s="294"/>
      <c r="D12669" s="294"/>
      <c r="E12669" s="294"/>
      <c r="F12669" s="294"/>
    </row>
    <row r="12670">
      <c r="A12670" s="294" t="s">
        <v>29566</v>
      </c>
      <c r="B12670" s="294"/>
      <c r="C12670" s="294"/>
      <c r="D12670" s="294"/>
      <c r="E12670" s="294"/>
      <c r="F12670" s="294"/>
    </row>
    <row r="12671">
      <c r="A12671" s="294" t="s">
        <v>29567</v>
      </c>
      <c r="B12671" s="294"/>
      <c r="C12671" s="294"/>
      <c r="D12671" s="294"/>
      <c r="E12671" s="294"/>
      <c r="F12671" s="294"/>
    </row>
    <row r="12672">
      <c r="A12672" s="294" t="s">
        <v>29568</v>
      </c>
      <c r="B12672" s="294"/>
      <c r="C12672" s="294"/>
      <c r="D12672" s="294"/>
      <c r="E12672" s="294"/>
      <c r="F12672" s="294"/>
    </row>
    <row r="12673">
      <c r="A12673" s="294" t="s">
        <v>29569</v>
      </c>
      <c r="B12673" s="294"/>
      <c r="C12673" s="294"/>
      <c r="D12673" s="294"/>
      <c r="E12673" s="294"/>
      <c r="F12673" s="294"/>
    </row>
    <row r="12674">
      <c r="A12674" s="294" t="s">
        <v>29570</v>
      </c>
      <c r="B12674" s="294"/>
      <c r="C12674" s="294"/>
      <c r="D12674" s="294"/>
      <c r="E12674" s="294"/>
      <c r="F12674" s="294"/>
    </row>
    <row r="12675">
      <c r="A12675" s="294" t="s">
        <v>26512</v>
      </c>
      <c r="B12675" s="294"/>
      <c r="C12675" s="294"/>
      <c r="D12675" s="294"/>
      <c r="E12675" s="294"/>
      <c r="F12675" s="294"/>
    </row>
    <row r="12676">
      <c r="A12676" s="294" t="s">
        <v>29571</v>
      </c>
      <c r="B12676" s="294"/>
      <c r="C12676" s="294"/>
      <c r="D12676" s="294"/>
      <c r="E12676" s="294"/>
      <c r="F12676" s="294"/>
    </row>
    <row r="12677">
      <c r="A12677" s="294"/>
      <c r="B12677" s="294"/>
      <c r="C12677" s="294"/>
      <c r="D12677" s="294"/>
      <c r="E12677" s="294"/>
      <c r="F12677" s="294"/>
    </row>
    <row r="12678">
      <c r="A12678" s="294" t="s">
        <v>26253</v>
      </c>
      <c r="B12678" s="294"/>
      <c r="C12678" s="294"/>
      <c r="D12678" s="294"/>
      <c r="E12678" s="294"/>
      <c r="F12678" s="294"/>
    </row>
    <row r="12679">
      <c r="A12679" s="294"/>
      <c r="B12679" s="294"/>
      <c r="C12679" s="294"/>
      <c r="D12679" s="294"/>
      <c r="E12679" s="294"/>
      <c r="F12679" s="294"/>
    </row>
    <row r="12680">
      <c r="A12680" s="294" t="s">
        <v>29572</v>
      </c>
      <c r="B12680" s="294"/>
      <c r="C12680" s="294"/>
      <c r="D12680" s="294"/>
      <c r="E12680" s="294"/>
      <c r="F12680" s="294"/>
    </row>
    <row r="12681">
      <c r="A12681" s="294" t="s">
        <v>29573</v>
      </c>
      <c r="B12681" s="294"/>
      <c r="C12681" s="294"/>
      <c r="D12681" s="294"/>
      <c r="E12681" s="294"/>
      <c r="F12681" s="294"/>
    </row>
    <row r="12682">
      <c r="A12682" s="294" t="s">
        <v>29574</v>
      </c>
      <c r="B12682" s="294"/>
      <c r="C12682" s="294"/>
      <c r="D12682" s="294"/>
      <c r="E12682" s="294"/>
      <c r="F12682" s="294"/>
    </row>
    <row r="12683">
      <c r="A12683" s="294" t="s">
        <v>29575</v>
      </c>
      <c r="B12683" s="294"/>
      <c r="C12683" s="294"/>
      <c r="D12683" s="294"/>
      <c r="E12683" s="294"/>
      <c r="F12683" s="294"/>
    </row>
    <row r="12684">
      <c r="A12684" s="294" t="s">
        <v>29576</v>
      </c>
      <c r="B12684" s="294"/>
      <c r="C12684" s="294"/>
      <c r="D12684" s="294"/>
      <c r="E12684" s="294"/>
      <c r="F12684" s="294"/>
    </row>
    <row r="12685">
      <c r="A12685" s="294"/>
      <c r="B12685" s="294"/>
      <c r="C12685" s="294"/>
      <c r="D12685" s="294"/>
      <c r="E12685" s="294"/>
      <c r="F12685" s="294"/>
    </row>
    <row r="12686">
      <c r="A12686" s="294" t="s">
        <v>28124</v>
      </c>
      <c r="B12686" s="294"/>
      <c r="C12686" s="294"/>
      <c r="D12686" s="294"/>
      <c r="E12686" s="294"/>
      <c r="F12686" s="294"/>
    </row>
    <row r="12687">
      <c r="A12687" s="294" t="s">
        <v>29577</v>
      </c>
      <c r="B12687" s="294"/>
      <c r="C12687" s="294"/>
      <c r="D12687" s="294"/>
      <c r="E12687" s="294"/>
      <c r="F12687" s="294"/>
    </row>
    <row r="12688">
      <c r="A12688" s="294" t="s">
        <v>23457</v>
      </c>
      <c r="B12688" s="294"/>
      <c r="C12688" s="294"/>
      <c r="D12688" s="294"/>
      <c r="E12688" s="294"/>
      <c r="F12688" s="294"/>
    </row>
    <row r="12689">
      <c r="A12689" s="294" t="s">
        <v>29578</v>
      </c>
      <c r="B12689" s="294"/>
      <c r="C12689" s="294"/>
      <c r="D12689" s="294"/>
      <c r="E12689" s="294"/>
      <c r="F12689" s="294"/>
    </row>
    <row r="12690">
      <c r="A12690" s="294"/>
      <c r="B12690" s="294"/>
      <c r="C12690" s="294"/>
      <c r="D12690" s="294"/>
      <c r="E12690" s="294"/>
      <c r="F12690" s="294"/>
    </row>
    <row r="12691">
      <c r="A12691" s="294" t="s">
        <v>22512</v>
      </c>
      <c r="B12691" s="294"/>
      <c r="C12691" s="294"/>
      <c r="D12691" s="294"/>
      <c r="E12691" s="294"/>
      <c r="F12691" s="294"/>
    </row>
    <row r="12692">
      <c r="A12692" s="294" t="s">
        <v>26296</v>
      </c>
      <c r="B12692" s="294"/>
      <c r="C12692" s="294"/>
      <c r="D12692" s="294"/>
      <c r="E12692" s="294"/>
      <c r="F12692" s="294"/>
    </row>
    <row r="12693">
      <c r="A12693" s="294"/>
      <c r="B12693" s="294"/>
      <c r="C12693" s="294"/>
      <c r="D12693" s="294"/>
      <c r="E12693" s="294"/>
      <c r="F12693" s="294"/>
    </row>
    <row r="12694">
      <c r="A12694" s="294" t="s">
        <v>29579</v>
      </c>
      <c r="B12694" s="294"/>
      <c r="C12694" s="294"/>
      <c r="D12694" s="294"/>
      <c r="E12694" s="294"/>
      <c r="F12694" s="294"/>
    </row>
    <row r="12695">
      <c r="A12695" s="294" t="s">
        <v>29580</v>
      </c>
      <c r="B12695" s="294"/>
      <c r="C12695" s="294"/>
      <c r="D12695" s="294"/>
      <c r="E12695" s="294"/>
      <c r="F12695" s="294"/>
    </row>
    <row r="12696">
      <c r="A12696" s="294" t="s">
        <v>29581</v>
      </c>
      <c r="B12696" s="294"/>
      <c r="C12696" s="294"/>
      <c r="D12696" s="294"/>
      <c r="E12696" s="294"/>
      <c r="F12696" s="294"/>
    </row>
    <row r="12697">
      <c r="A12697" s="294" t="s">
        <v>29582</v>
      </c>
      <c r="B12697" s="294"/>
      <c r="C12697" s="294"/>
      <c r="D12697" s="294"/>
      <c r="E12697" s="294"/>
      <c r="F12697" s="294"/>
    </row>
    <row r="12698">
      <c r="A12698" s="294" t="s">
        <v>29583</v>
      </c>
      <c r="B12698" s="294"/>
      <c r="C12698" s="294"/>
      <c r="D12698" s="294"/>
      <c r="E12698" s="294"/>
      <c r="F12698" s="294"/>
    </row>
    <row r="12699">
      <c r="A12699" s="294" t="s">
        <v>29584</v>
      </c>
      <c r="B12699" s="294"/>
      <c r="C12699" s="294"/>
      <c r="D12699" s="294"/>
      <c r="E12699" s="294"/>
      <c r="F12699" s="294"/>
    </row>
    <row r="12700">
      <c r="A12700" s="294" t="s">
        <v>29585</v>
      </c>
      <c r="B12700" s="294"/>
      <c r="C12700" s="294"/>
      <c r="D12700" s="294"/>
      <c r="E12700" s="294"/>
      <c r="F12700" s="294"/>
    </row>
    <row r="12701">
      <c r="A12701" s="294"/>
      <c r="B12701" s="294"/>
      <c r="C12701" s="294"/>
      <c r="D12701" s="294"/>
      <c r="E12701" s="294"/>
      <c r="F12701" s="294"/>
    </row>
    <row r="12702">
      <c r="A12702" s="294" t="s">
        <v>29586</v>
      </c>
      <c r="B12702" s="294"/>
      <c r="C12702" s="294"/>
      <c r="D12702" s="294"/>
      <c r="E12702" s="294"/>
      <c r="F12702" s="294"/>
    </row>
    <row r="12703">
      <c r="A12703" s="294" t="s">
        <v>27629</v>
      </c>
      <c r="B12703" s="294"/>
      <c r="C12703" s="294"/>
      <c r="D12703" s="294"/>
      <c r="E12703" s="294"/>
      <c r="F12703" s="294"/>
    </row>
    <row r="12704">
      <c r="A12704" s="294"/>
      <c r="B12704" s="294"/>
      <c r="C12704" s="294"/>
      <c r="D12704" s="294"/>
      <c r="E12704" s="294"/>
      <c r="F12704" s="294"/>
    </row>
    <row r="12705">
      <c r="A12705" s="294" t="s">
        <v>29587</v>
      </c>
      <c r="B12705" s="294"/>
      <c r="C12705" s="294"/>
      <c r="D12705" s="294"/>
      <c r="E12705" s="294"/>
      <c r="F12705" s="294"/>
    </row>
    <row r="12706">
      <c r="A12706" s="294" t="s">
        <v>29588</v>
      </c>
      <c r="B12706" s="294"/>
      <c r="C12706" s="294"/>
      <c r="D12706" s="294"/>
      <c r="E12706" s="294"/>
      <c r="F12706" s="294"/>
    </row>
    <row r="12707">
      <c r="A12707" s="294" t="s">
        <v>29589</v>
      </c>
      <c r="B12707" s="294"/>
      <c r="C12707" s="294"/>
      <c r="D12707" s="294"/>
      <c r="E12707" s="294"/>
      <c r="F12707" s="294"/>
    </row>
    <row r="12708">
      <c r="A12708" s="294" t="s">
        <v>29590</v>
      </c>
      <c r="B12708" s="294"/>
      <c r="C12708" s="294"/>
      <c r="D12708" s="294"/>
      <c r="E12708" s="294"/>
      <c r="F12708" s="294"/>
    </row>
    <row r="12709">
      <c r="A12709" s="294" t="s">
        <v>29591</v>
      </c>
      <c r="B12709" s="294"/>
      <c r="C12709" s="294"/>
      <c r="D12709" s="294"/>
      <c r="E12709" s="294"/>
      <c r="F12709" s="294"/>
    </row>
    <row r="12710">
      <c r="A12710" s="294" t="s">
        <v>29592</v>
      </c>
      <c r="B12710" s="294"/>
      <c r="C12710" s="294"/>
      <c r="D12710" s="294"/>
      <c r="E12710" s="294"/>
      <c r="F12710" s="294"/>
    </row>
    <row r="12711">
      <c r="A12711" s="294"/>
      <c r="B12711" s="294"/>
      <c r="C12711" s="294"/>
      <c r="D12711" s="294"/>
      <c r="E12711" s="294"/>
      <c r="F12711" s="294"/>
    </row>
    <row r="12712">
      <c r="A12712" s="294" t="s">
        <v>21945</v>
      </c>
      <c r="B12712" s="294"/>
      <c r="C12712" s="294"/>
      <c r="D12712" s="294"/>
      <c r="E12712" s="294"/>
      <c r="F12712" s="294"/>
    </row>
    <row r="12713">
      <c r="A12713" s="294" t="s">
        <v>26884</v>
      </c>
      <c r="B12713" s="294"/>
      <c r="C12713" s="294"/>
      <c r="D12713" s="294"/>
      <c r="E12713" s="294"/>
      <c r="F12713" s="294"/>
    </row>
    <row r="12714">
      <c r="A12714" s="294"/>
      <c r="B12714" s="294"/>
      <c r="C12714" s="294"/>
      <c r="D12714" s="294"/>
      <c r="E12714" s="294"/>
      <c r="F12714" s="294"/>
    </row>
    <row r="12715">
      <c r="A12715" s="294" t="s">
        <v>29593</v>
      </c>
      <c r="B12715" s="294"/>
      <c r="C12715" s="294"/>
      <c r="D12715" s="294"/>
      <c r="E12715" s="294"/>
      <c r="F12715" s="294"/>
    </row>
    <row r="12716">
      <c r="A12716" s="294" t="s">
        <v>29594</v>
      </c>
      <c r="B12716" s="294"/>
      <c r="C12716" s="294"/>
      <c r="D12716" s="294"/>
      <c r="E12716" s="294"/>
      <c r="F12716" s="294"/>
    </row>
    <row r="12717">
      <c r="A12717" s="294" t="s">
        <v>29595</v>
      </c>
      <c r="B12717" s="294"/>
      <c r="C12717" s="294"/>
      <c r="D12717" s="294"/>
      <c r="E12717" s="294"/>
      <c r="F12717" s="294"/>
    </row>
    <row r="12718">
      <c r="A12718" s="294" t="s">
        <v>29596</v>
      </c>
      <c r="B12718" s="294"/>
      <c r="C12718" s="294"/>
      <c r="D12718" s="294"/>
      <c r="E12718" s="294"/>
      <c r="F12718" s="294"/>
    </row>
    <row r="12719">
      <c r="A12719" s="294" t="s">
        <v>29597</v>
      </c>
      <c r="B12719" s="294"/>
      <c r="C12719" s="294"/>
      <c r="D12719" s="294"/>
      <c r="E12719" s="294"/>
      <c r="F12719" s="294"/>
    </row>
    <row r="12720">
      <c r="A12720" s="294" t="s">
        <v>29598</v>
      </c>
      <c r="B12720" s="294"/>
      <c r="C12720" s="294"/>
      <c r="D12720" s="294"/>
      <c r="E12720" s="294"/>
      <c r="F12720" s="294"/>
    </row>
    <row r="12721">
      <c r="A12721" s="294" t="s">
        <v>29599</v>
      </c>
      <c r="B12721" s="294"/>
      <c r="C12721" s="294"/>
      <c r="D12721" s="294"/>
      <c r="E12721" s="294"/>
      <c r="F12721" s="294"/>
    </row>
    <row r="12722">
      <c r="A12722" s="294" t="s">
        <v>29600</v>
      </c>
      <c r="B12722" s="294"/>
      <c r="C12722" s="294"/>
      <c r="D12722" s="294"/>
      <c r="E12722" s="294"/>
      <c r="F12722" s="294"/>
    </row>
    <row r="12723">
      <c r="A12723" s="294" t="s">
        <v>29601</v>
      </c>
      <c r="B12723" s="294"/>
      <c r="C12723" s="294"/>
      <c r="D12723" s="294"/>
      <c r="E12723" s="294"/>
      <c r="F12723" s="294"/>
    </row>
    <row r="12724">
      <c r="A12724" s="294"/>
      <c r="B12724" s="294"/>
      <c r="C12724" s="294"/>
      <c r="D12724" s="294"/>
      <c r="E12724" s="294"/>
      <c r="F12724" s="294"/>
    </row>
    <row r="12725">
      <c r="A12725" s="294" t="s">
        <v>21401</v>
      </c>
      <c r="B12725" s="294"/>
      <c r="C12725" s="294"/>
      <c r="D12725" s="294"/>
      <c r="E12725" s="294"/>
      <c r="F12725" s="294"/>
    </row>
    <row r="12726">
      <c r="A12726" s="294"/>
      <c r="B12726" s="294"/>
      <c r="C12726" s="294"/>
      <c r="D12726" s="294"/>
      <c r="E12726" s="294"/>
      <c r="F12726" s="294"/>
    </row>
    <row r="12727">
      <c r="A12727" s="294" t="s">
        <v>29602</v>
      </c>
      <c r="B12727" s="294"/>
      <c r="C12727" s="294"/>
      <c r="D12727" s="294"/>
      <c r="E12727" s="294"/>
      <c r="F12727" s="294"/>
    </row>
    <row r="12728">
      <c r="A12728" s="294" t="s">
        <v>29603</v>
      </c>
      <c r="B12728" s="294"/>
      <c r="C12728" s="294"/>
      <c r="D12728" s="294"/>
      <c r="E12728" s="294"/>
      <c r="F12728" s="294"/>
    </row>
    <row r="12729">
      <c r="A12729" s="294" t="s">
        <v>29604</v>
      </c>
      <c r="B12729" s="294"/>
      <c r="C12729" s="294"/>
      <c r="D12729" s="294"/>
      <c r="E12729" s="294"/>
      <c r="F12729" s="294"/>
    </row>
    <row r="12730">
      <c r="A12730" s="294" t="s">
        <v>29605</v>
      </c>
      <c r="B12730" s="294"/>
      <c r="C12730" s="294"/>
      <c r="D12730" s="294"/>
      <c r="E12730" s="294"/>
      <c r="F12730" s="294"/>
    </row>
    <row r="12731">
      <c r="A12731" s="294" t="s">
        <v>29606</v>
      </c>
      <c r="B12731" s="294"/>
      <c r="C12731" s="294"/>
      <c r="D12731" s="294"/>
      <c r="E12731" s="294"/>
      <c r="F12731" s="294"/>
    </row>
    <row r="12732">
      <c r="A12732" s="294"/>
      <c r="B12732" s="294"/>
      <c r="C12732" s="294"/>
      <c r="D12732" s="294"/>
      <c r="E12732" s="294"/>
      <c r="F12732" s="294"/>
    </row>
    <row r="12733">
      <c r="A12733" s="294" t="s">
        <v>21407</v>
      </c>
      <c r="B12733" s="294"/>
      <c r="C12733" s="294"/>
      <c r="D12733" s="294"/>
      <c r="E12733" s="294"/>
      <c r="F12733" s="294"/>
    </row>
    <row r="12734">
      <c r="A12734" s="294"/>
      <c r="B12734" s="294"/>
      <c r="C12734" s="294"/>
      <c r="D12734" s="294"/>
      <c r="E12734" s="294"/>
      <c r="F12734" s="294"/>
    </row>
    <row r="12735">
      <c r="A12735" s="294" t="s">
        <v>21863</v>
      </c>
      <c r="B12735" s="294"/>
      <c r="C12735" s="294"/>
      <c r="D12735" s="294"/>
      <c r="E12735" s="294"/>
      <c r="F12735" s="294"/>
    </row>
    <row r="12736">
      <c r="A12736" s="294" t="s">
        <v>29607</v>
      </c>
      <c r="B12736" s="294"/>
      <c r="C12736" s="294"/>
      <c r="D12736" s="294"/>
      <c r="E12736" s="294"/>
      <c r="F12736" s="294"/>
    </row>
    <row r="12737">
      <c r="A12737" s="294" t="s">
        <v>29608</v>
      </c>
      <c r="B12737" s="294"/>
      <c r="C12737" s="294"/>
      <c r="D12737" s="294"/>
      <c r="E12737" s="294"/>
      <c r="F12737" s="294"/>
    </row>
    <row r="12738">
      <c r="A12738" s="294" t="s">
        <v>29609</v>
      </c>
      <c r="B12738" s="294"/>
      <c r="C12738" s="294"/>
      <c r="D12738" s="294"/>
      <c r="E12738" s="294"/>
      <c r="F12738" s="294"/>
    </row>
    <row r="12739">
      <c r="A12739" s="294" t="s">
        <v>29610</v>
      </c>
      <c r="B12739" s="294"/>
      <c r="C12739" s="294"/>
      <c r="D12739" s="294"/>
      <c r="E12739" s="294"/>
      <c r="F12739" s="294"/>
    </row>
    <row r="12740">
      <c r="A12740" s="294" t="s">
        <v>29611</v>
      </c>
      <c r="B12740" s="294"/>
      <c r="C12740" s="294"/>
      <c r="D12740" s="294"/>
      <c r="E12740" s="294"/>
      <c r="F12740" s="294"/>
    </row>
    <row r="12741">
      <c r="A12741" s="294" t="s">
        <v>22811</v>
      </c>
      <c r="B12741" s="294"/>
      <c r="C12741" s="294"/>
      <c r="D12741" s="294"/>
      <c r="E12741" s="294"/>
      <c r="F12741" s="294"/>
    </row>
    <row r="12742">
      <c r="A12742" s="294" t="s">
        <v>29612</v>
      </c>
      <c r="B12742" s="294"/>
      <c r="C12742" s="294"/>
      <c r="D12742" s="294"/>
      <c r="E12742" s="294"/>
      <c r="F12742" s="294"/>
    </row>
    <row r="12743">
      <c r="A12743" s="294" t="s">
        <v>29613</v>
      </c>
      <c r="B12743" s="294"/>
      <c r="C12743" s="294"/>
      <c r="D12743" s="294"/>
      <c r="E12743" s="294"/>
      <c r="F12743" s="294"/>
    </row>
    <row r="12744">
      <c r="A12744" s="294" t="s">
        <v>29614</v>
      </c>
      <c r="B12744" s="294"/>
      <c r="C12744" s="294"/>
      <c r="D12744" s="294"/>
      <c r="E12744" s="294"/>
      <c r="F12744" s="294"/>
    </row>
    <row r="12745">
      <c r="A12745" s="294" t="s">
        <v>29615</v>
      </c>
      <c r="B12745" s="294"/>
      <c r="C12745" s="294"/>
      <c r="D12745" s="294"/>
      <c r="E12745" s="294"/>
      <c r="F12745" s="294"/>
    </row>
    <row r="12746">
      <c r="A12746" s="294" t="s">
        <v>29616</v>
      </c>
      <c r="B12746" s="294"/>
      <c r="C12746" s="294"/>
      <c r="D12746" s="294"/>
      <c r="E12746" s="294"/>
      <c r="F12746" s="294"/>
    </row>
    <row r="12747">
      <c r="A12747" s="294"/>
      <c r="B12747" s="294"/>
      <c r="C12747" s="294"/>
      <c r="D12747" s="294"/>
      <c r="E12747" s="294"/>
      <c r="F12747" s="294"/>
    </row>
    <row r="12748">
      <c r="A12748" s="294" t="s">
        <v>21304</v>
      </c>
      <c r="B12748" s="294"/>
      <c r="C12748" s="294"/>
      <c r="D12748" s="294"/>
      <c r="E12748" s="294"/>
      <c r="F12748" s="294"/>
    </row>
    <row r="12749">
      <c r="A12749" s="294"/>
      <c r="B12749" s="294"/>
      <c r="C12749" s="294"/>
      <c r="D12749" s="294"/>
      <c r="E12749" s="294"/>
      <c r="F12749" s="294"/>
    </row>
    <row r="12750">
      <c r="A12750" s="294" t="s">
        <v>29617</v>
      </c>
      <c r="B12750" s="294"/>
      <c r="C12750" s="294"/>
      <c r="D12750" s="294"/>
      <c r="E12750" s="294"/>
      <c r="F12750" s="294"/>
    </row>
    <row r="12751">
      <c r="A12751" s="294" t="s">
        <v>29618</v>
      </c>
      <c r="B12751" s="294"/>
      <c r="C12751" s="294"/>
      <c r="D12751" s="294"/>
      <c r="E12751" s="294"/>
      <c r="F12751" s="294"/>
    </row>
    <row r="12752">
      <c r="A12752" s="294" t="s">
        <v>29619</v>
      </c>
      <c r="B12752" s="294"/>
      <c r="C12752" s="294"/>
      <c r="D12752" s="294"/>
      <c r="E12752" s="294"/>
      <c r="F12752" s="294"/>
    </row>
    <row r="12753">
      <c r="A12753" s="294" t="s">
        <v>29620</v>
      </c>
      <c r="B12753" s="294"/>
      <c r="C12753" s="294"/>
      <c r="D12753" s="294"/>
      <c r="E12753" s="294"/>
      <c r="F12753" s="294"/>
    </row>
    <row r="12754">
      <c r="A12754" s="294" t="s">
        <v>29621</v>
      </c>
      <c r="B12754" s="294"/>
      <c r="C12754" s="294"/>
      <c r="D12754" s="294"/>
      <c r="E12754" s="294"/>
      <c r="F12754" s="294"/>
    </row>
    <row r="12755">
      <c r="A12755" s="294" t="s">
        <v>29622</v>
      </c>
      <c r="B12755" s="294"/>
      <c r="C12755" s="294"/>
      <c r="D12755" s="294"/>
      <c r="E12755" s="294"/>
      <c r="F12755" s="294"/>
    </row>
    <row r="12756">
      <c r="A12756" s="294" t="s">
        <v>29623</v>
      </c>
      <c r="B12756" s="294"/>
      <c r="C12756" s="294"/>
      <c r="D12756" s="294"/>
      <c r="E12756" s="294"/>
      <c r="F12756" s="294"/>
    </row>
    <row r="12757">
      <c r="A12757" s="294" t="s">
        <v>29624</v>
      </c>
      <c r="B12757" s="294"/>
      <c r="C12757" s="294"/>
      <c r="D12757" s="294"/>
      <c r="E12757" s="294"/>
      <c r="F12757" s="294"/>
    </row>
    <row r="12758">
      <c r="A12758" s="294"/>
      <c r="B12758" s="294"/>
      <c r="C12758" s="294"/>
      <c r="D12758" s="294"/>
      <c r="E12758" s="294"/>
      <c r="F12758" s="294"/>
    </row>
    <row r="12759">
      <c r="A12759" s="294"/>
      <c r="B12759" s="294"/>
      <c r="C12759" s="294"/>
      <c r="D12759" s="294"/>
      <c r="E12759" s="294"/>
      <c r="F12759" s="294"/>
    </row>
    <row r="12760">
      <c r="A12760" s="294" t="s">
        <v>28124</v>
      </c>
      <c r="B12760" s="294"/>
      <c r="C12760" s="294"/>
      <c r="D12760" s="294"/>
      <c r="E12760" s="294"/>
      <c r="F12760" s="294"/>
    </row>
    <row r="12761">
      <c r="A12761" s="294" t="s">
        <v>29577</v>
      </c>
      <c r="B12761" s="294"/>
      <c r="C12761" s="294"/>
      <c r="D12761" s="294"/>
      <c r="E12761" s="294"/>
      <c r="F12761" s="294"/>
    </row>
    <row r="12762">
      <c r="A12762" s="294" t="s">
        <v>22824</v>
      </c>
      <c r="B12762" s="294"/>
      <c r="C12762" s="294"/>
      <c r="D12762" s="294"/>
      <c r="E12762" s="294"/>
      <c r="F12762" s="294"/>
    </row>
    <row r="12763">
      <c r="A12763" s="294" t="s">
        <v>29625</v>
      </c>
      <c r="B12763" s="294"/>
      <c r="C12763" s="294"/>
      <c r="D12763" s="294"/>
      <c r="E12763" s="294"/>
      <c r="F12763" s="294"/>
    </row>
    <row r="12764">
      <c r="A12764" s="294"/>
      <c r="B12764" s="294"/>
      <c r="C12764" s="294"/>
      <c r="D12764" s="294"/>
      <c r="E12764" s="294"/>
      <c r="F12764" s="294"/>
    </row>
    <row r="12765">
      <c r="A12765" s="294" t="s">
        <v>21429</v>
      </c>
      <c r="B12765" s="294"/>
      <c r="C12765" s="294"/>
      <c r="D12765" s="294"/>
      <c r="E12765" s="294"/>
      <c r="F12765" s="294"/>
    </row>
    <row r="12766">
      <c r="A12766" s="294" t="s">
        <v>29626</v>
      </c>
      <c r="B12766" s="294"/>
      <c r="C12766" s="294"/>
      <c r="D12766" s="294"/>
      <c r="E12766" s="294"/>
      <c r="F12766" s="294"/>
    </row>
    <row r="12767">
      <c r="A12767" s="294"/>
      <c r="B12767" s="294"/>
      <c r="C12767" s="294"/>
      <c r="D12767" s="294"/>
      <c r="E12767" s="294"/>
      <c r="F12767" s="294"/>
    </row>
    <row r="12768">
      <c r="A12768" s="294" t="s">
        <v>29221</v>
      </c>
      <c r="B12768" s="294"/>
      <c r="C12768" s="294"/>
      <c r="D12768" s="294"/>
      <c r="E12768" s="294"/>
      <c r="F12768" s="294"/>
    </row>
    <row r="12769">
      <c r="A12769" s="294" t="s">
        <v>29627</v>
      </c>
      <c r="B12769" s="294"/>
      <c r="C12769" s="294"/>
      <c r="D12769" s="294"/>
      <c r="E12769" s="294"/>
      <c r="F12769" s="294"/>
    </row>
    <row r="12770">
      <c r="A12770" s="294" t="s">
        <v>29628</v>
      </c>
      <c r="B12770" s="294"/>
      <c r="C12770" s="294"/>
      <c r="D12770" s="294"/>
      <c r="E12770" s="294"/>
      <c r="F12770" s="294"/>
    </row>
    <row r="12771">
      <c r="A12771" s="294" t="s">
        <v>29629</v>
      </c>
      <c r="B12771" s="294"/>
      <c r="C12771" s="294"/>
      <c r="D12771" s="294"/>
      <c r="E12771" s="294"/>
      <c r="F12771" s="294"/>
    </row>
    <row r="12772">
      <c r="A12772" s="294" t="s">
        <v>29630</v>
      </c>
      <c r="B12772" s="294"/>
      <c r="C12772" s="294"/>
      <c r="D12772" s="294"/>
      <c r="E12772" s="294"/>
      <c r="F12772" s="294"/>
    </row>
    <row r="12773">
      <c r="A12773" s="294" t="s">
        <v>29631</v>
      </c>
      <c r="B12773" s="294"/>
      <c r="C12773" s="294"/>
      <c r="D12773" s="294"/>
      <c r="E12773" s="294"/>
      <c r="F12773" s="294"/>
    </row>
    <row r="12774">
      <c r="A12774" s="294" t="s">
        <v>29632</v>
      </c>
      <c r="B12774" s="294"/>
      <c r="C12774" s="294"/>
      <c r="D12774" s="294"/>
      <c r="E12774" s="294"/>
      <c r="F12774" s="294"/>
    </row>
    <row r="12775">
      <c r="A12775" s="294" t="s">
        <v>29633</v>
      </c>
      <c r="B12775" s="294"/>
      <c r="C12775" s="294"/>
      <c r="D12775" s="294"/>
      <c r="E12775" s="294"/>
      <c r="F12775" s="294"/>
    </row>
    <row r="12776">
      <c r="A12776" s="294" t="s">
        <v>29634</v>
      </c>
      <c r="B12776" s="294"/>
      <c r="C12776" s="294"/>
      <c r="D12776" s="294"/>
      <c r="E12776" s="294"/>
      <c r="F12776" s="294"/>
    </row>
    <row r="12777">
      <c r="A12777" s="294"/>
      <c r="B12777" s="294"/>
      <c r="C12777" s="294"/>
      <c r="D12777" s="294"/>
      <c r="E12777" s="294"/>
      <c r="F12777" s="294"/>
    </row>
    <row r="12778">
      <c r="A12778" s="294"/>
      <c r="B12778" s="294"/>
      <c r="C12778" s="294"/>
      <c r="D12778" s="294"/>
      <c r="E12778" s="294"/>
      <c r="F12778" s="294"/>
    </row>
    <row r="12779">
      <c r="A12779" s="294" t="s">
        <v>22281</v>
      </c>
      <c r="B12779" s="294"/>
      <c r="C12779" s="294"/>
      <c r="D12779" s="294"/>
      <c r="E12779" s="294"/>
      <c r="F12779" s="294"/>
    </row>
    <row r="12780">
      <c r="A12780" s="294"/>
      <c r="B12780" s="294"/>
      <c r="C12780" s="294"/>
      <c r="D12780" s="294"/>
      <c r="E12780" s="294"/>
      <c r="F12780" s="294"/>
    </row>
    <row r="12781">
      <c r="A12781" s="294" t="s">
        <v>25638</v>
      </c>
      <c r="B12781" s="294"/>
      <c r="C12781" s="294"/>
      <c r="D12781" s="294"/>
      <c r="E12781" s="294"/>
      <c r="F12781" s="294"/>
    </row>
    <row r="12782">
      <c r="A12782" s="294" t="s">
        <v>29635</v>
      </c>
      <c r="B12782" s="294"/>
      <c r="C12782" s="294"/>
      <c r="D12782" s="294"/>
      <c r="E12782" s="294"/>
      <c r="F12782" s="294"/>
    </row>
    <row r="12783">
      <c r="A12783" s="294" t="s">
        <v>29636</v>
      </c>
      <c r="B12783" s="294"/>
      <c r="C12783" s="294"/>
      <c r="D12783" s="294"/>
      <c r="E12783" s="294"/>
      <c r="F12783" s="294"/>
    </row>
    <row r="12784">
      <c r="A12784" s="294" t="s">
        <v>29637</v>
      </c>
      <c r="B12784" s="294"/>
      <c r="C12784" s="294"/>
      <c r="D12784" s="294"/>
      <c r="E12784" s="294"/>
      <c r="F12784" s="294"/>
    </row>
    <row r="12785">
      <c r="A12785" s="294" t="s">
        <v>29638</v>
      </c>
      <c r="B12785" s="294"/>
      <c r="C12785" s="294"/>
      <c r="D12785" s="294"/>
      <c r="E12785" s="294"/>
      <c r="F12785" s="294"/>
    </row>
    <row r="12786">
      <c r="A12786" s="294"/>
      <c r="B12786" s="294"/>
      <c r="C12786" s="294"/>
      <c r="D12786" s="294"/>
      <c r="E12786" s="294"/>
      <c r="F12786" s="294"/>
    </row>
    <row r="12787">
      <c r="A12787" s="294" t="s">
        <v>26377</v>
      </c>
      <c r="B12787" s="294"/>
      <c r="C12787" s="294"/>
      <c r="D12787" s="294"/>
      <c r="E12787" s="294"/>
      <c r="F12787" s="294"/>
    </row>
    <row r="12788">
      <c r="A12788" s="294"/>
      <c r="B12788" s="294"/>
      <c r="C12788" s="294"/>
      <c r="D12788" s="294"/>
      <c r="E12788" s="294"/>
      <c r="F12788" s="294"/>
    </row>
    <row r="12789">
      <c r="A12789" s="294" t="s">
        <v>29639</v>
      </c>
      <c r="B12789" s="294"/>
      <c r="C12789" s="294"/>
      <c r="D12789" s="294"/>
      <c r="E12789" s="294"/>
      <c r="F12789" s="294"/>
    </row>
    <row r="12790">
      <c r="A12790" s="294" t="s">
        <v>29640</v>
      </c>
      <c r="B12790" s="294"/>
      <c r="C12790" s="294"/>
      <c r="D12790" s="294"/>
      <c r="E12790" s="294"/>
      <c r="F12790" s="294"/>
    </row>
    <row r="12791">
      <c r="A12791" s="294" t="s">
        <v>29641</v>
      </c>
      <c r="B12791" s="294"/>
      <c r="C12791" s="294"/>
      <c r="D12791" s="294"/>
      <c r="E12791" s="294"/>
      <c r="F12791" s="294"/>
    </row>
    <row r="12792">
      <c r="A12792" s="294" t="s">
        <v>29642</v>
      </c>
      <c r="B12792" s="294"/>
      <c r="C12792" s="294"/>
      <c r="D12792" s="294"/>
      <c r="E12792" s="294"/>
      <c r="F12792" s="294"/>
    </row>
    <row r="12793">
      <c r="A12793" s="294" t="s">
        <v>29643</v>
      </c>
      <c r="B12793" s="294"/>
      <c r="C12793" s="294"/>
      <c r="D12793" s="294"/>
      <c r="E12793" s="294"/>
      <c r="F12793" s="294"/>
    </row>
    <row r="12794">
      <c r="A12794" s="294" t="s">
        <v>29644</v>
      </c>
      <c r="B12794" s="294"/>
      <c r="C12794" s="294"/>
      <c r="D12794" s="294"/>
      <c r="E12794" s="294"/>
      <c r="F12794" s="294"/>
    </row>
    <row r="12795">
      <c r="A12795" s="294" t="s">
        <v>29645</v>
      </c>
      <c r="B12795" s="294"/>
      <c r="C12795" s="294"/>
      <c r="D12795" s="294"/>
      <c r="E12795" s="294"/>
      <c r="F12795" s="294"/>
    </row>
    <row r="12796">
      <c r="A12796" s="294" t="s">
        <v>29646</v>
      </c>
      <c r="B12796" s="294"/>
      <c r="C12796" s="294"/>
      <c r="D12796" s="294"/>
      <c r="E12796" s="294"/>
      <c r="F12796" s="294"/>
    </row>
    <row r="12797">
      <c r="A12797" s="294" t="s">
        <v>29647</v>
      </c>
      <c r="B12797" s="294"/>
      <c r="C12797" s="294"/>
      <c r="D12797" s="294"/>
      <c r="E12797" s="294"/>
      <c r="F12797" s="294"/>
    </row>
    <row r="12798">
      <c r="A12798" s="294" t="s">
        <v>29648</v>
      </c>
      <c r="B12798" s="294"/>
      <c r="C12798" s="294"/>
      <c r="D12798" s="294"/>
      <c r="E12798" s="294"/>
      <c r="F12798" s="294"/>
    </row>
    <row r="12799">
      <c r="A12799" s="294" t="s">
        <v>29649</v>
      </c>
      <c r="B12799" s="294"/>
      <c r="C12799" s="294"/>
      <c r="D12799" s="294"/>
      <c r="E12799" s="294"/>
      <c r="F12799" s="294"/>
    </row>
    <row r="12800">
      <c r="A12800" s="294" t="s">
        <v>29650</v>
      </c>
      <c r="B12800" s="294"/>
      <c r="C12800" s="294"/>
      <c r="D12800" s="294"/>
      <c r="E12800" s="294"/>
      <c r="F12800" s="294"/>
    </row>
    <row r="12801">
      <c r="A12801" s="294" t="s">
        <v>29651</v>
      </c>
      <c r="B12801" s="294"/>
      <c r="C12801" s="294"/>
      <c r="D12801" s="294"/>
      <c r="E12801" s="294"/>
      <c r="F12801" s="294"/>
    </row>
    <row r="12802">
      <c r="A12802" s="294" t="s">
        <v>29652</v>
      </c>
      <c r="B12802" s="294"/>
      <c r="C12802" s="294"/>
      <c r="D12802" s="294"/>
      <c r="E12802" s="294"/>
      <c r="F12802" s="294"/>
    </row>
    <row r="12803">
      <c r="A12803" s="294" t="s">
        <v>29653</v>
      </c>
      <c r="B12803" s="294"/>
      <c r="C12803" s="294"/>
      <c r="D12803" s="294"/>
      <c r="E12803" s="294"/>
      <c r="F12803" s="294"/>
    </row>
    <row r="12804">
      <c r="A12804" s="294" t="s">
        <v>29654</v>
      </c>
      <c r="B12804" s="294"/>
      <c r="C12804" s="294"/>
      <c r="D12804" s="294"/>
      <c r="E12804" s="294"/>
      <c r="F12804" s="294"/>
    </row>
    <row r="12805">
      <c r="A12805" s="294"/>
      <c r="B12805" s="294"/>
      <c r="C12805" s="294"/>
      <c r="D12805" s="294"/>
      <c r="E12805" s="294"/>
      <c r="F12805" s="294"/>
    </row>
    <row r="12806">
      <c r="A12806" s="294" t="s">
        <v>25653</v>
      </c>
      <c r="B12806" s="294"/>
      <c r="C12806" s="294"/>
      <c r="D12806" s="294"/>
      <c r="E12806" s="294"/>
      <c r="F12806" s="294"/>
    </row>
    <row r="12807">
      <c r="A12807" s="294" t="s">
        <v>23767</v>
      </c>
      <c r="B12807" s="294"/>
      <c r="C12807" s="294"/>
      <c r="D12807" s="294"/>
      <c r="E12807" s="294"/>
      <c r="F12807" s="294"/>
    </row>
    <row r="12808">
      <c r="A12808" s="294"/>
      <c r="B12808" s="294"/>
      <c r="C12808" s="294"/>
      <c r="D12808" s="294"/>
      <c r="E12808" s="294"/>
      <c r="F12808" s="294"/>
    </row>
    <row r="12809">
      <c r="A12809" s="294" t="s">
        <v>29655</v>
      </c>
      <c r="B12809" s="294"/>
      <c r="C12809" s="294"/>
      <c r="D12809" s="294"/>
      <c r="E12809" s="294"/>
      <c r="F12809" s="294"/>
    </row>
    <row r="12810">
      <c r="A12810" s="294" t="s">
        <v>29656</v>
      </c>
      <c r="B12810" s="294"/>
      <c r="C12810" s="294"/>
      <c r="D12810" s="294"/>
      <c r="E12810" s="294"/>
      <c r="F12810" s="294"/>
    </row>
    <row r="12811">
      <c r="A12811" s="294" t="s">
        <v>29657</v>
      </c>
      <c r="B12811" s="294"/>
      <c r="C12811" s="294"/>
      <c r="D12811" s="294"/>
      <c r="E12811" s="294"/>
      <c r="F12811" s="294"/>
    </row>
    <row r="12812">
      <c r="A12812" s="294" t="s">
        <v>29658</v>
      </c>
      <c r="B12812" s="294"/>
      <c r="C12812" s="294"/>
      <c r="D12812" s="294"/>
      <c r="E12812" s="294"/>
      <c r="F12812" s="294"/>
    </row>
    <row r="12813">
      <c r="A12813" s="294" t="s">
        <v>29659</v>
      </c>
      <c r="B12813" s="294"/>
      <c r="C12813" s="294"/>
      <c r="D12813" s="294"/>
      <c r="E12813" s="294"/>
      <c r="F12813" s="294"/>
    </row>
    <row r="12814">
      <c r="A12814" s="294" t="s">
        <v>29660</v>
      </c>
      <c r="B12814" s="294"/>
      <c r="C12814" s="294"/>
      <c r="D12814" s="294"/>
      <c r="E12814" s="294"/>
      <c r="F12814" s="294"/>
    </row>
    <row r="12815">
      <c r="A12815" s="294"/>
      <c r="B12815" s="294"/>
      <c r="C12815" s="294"/>
      <c r="D12815" s="294"/>
      <c r="E12815" s="294"/>
      <c r="F12815" s="294"/>
    </row>
    <row r="12816">
      <c r="A12816" s="294" t="s">
        <v>22302</v>
      </c>
      <c r="B12816" s="294"/>
      <c r="C12816" s="294"/>
      <c r="D12816" s="294"/>
      <c r="E12816" s="294"/>
      <c r="F12816" s="294"/>
    </row>
    <row r="12817">
      <c r="A12817" s="294"/>
      <c r="B12817" s="294"/>
      <c r="C12817" s="294"/>
      <c r="D12817" s="294"/>
      <c r="E12817" s="294"/>
      <c r="F12817" s="294"/>
    </row>
    <row r="12818">
      <c r="A12818" s="294" t="s">
        <v>29661</v>
      </c>
      <c r="B12818" s="294"/>
      <c r="C12818" s="294"/>
      <c r="D12818" s="294"/>
      <c r="E12818" s="294"/>
      <c r="F12818" s="294"/>
    </row>
    <row r="12819">
      <c r="A12819" s="294" t="s">
        <v>29662</v>
      </c>
      <c r="B12819" s="294"/>
      <c r="C12819" s="294"/>
      <c r="D12819" s="294"/>
      <c r="E12819" s="294"/>
      <c r="F12819" s="294"/>
    </row>
    <row r="12820">
      <c r="A12820" s="294" t="s">
        <v>29663</v>
      </c>
      <c r="B12820" s="294"/>
      <c r="C12820" s="294"/>
      <c r="D12820" s="294"/>
      <c r="E12820" s="294"/>
      <c r="F12820" s="294"/>
    </row>
    <row r="12821">
      <c r="A12821" s="294" t="s">
        <v>29664</v>
      </c>
      <c r="B12821" s="294"/>
      <c r="C12821" s="294"/>
      <c r="D12821" s="294"/>
      <c r="E12821" s="294"/>
      <c r="F12821" s="294"/>
    </row>
    <row r="12822">
      <c r="A12822" s="294" t="s">
        <v>29665</v>
      </c>
      <c r="B12822" s="294"/>
      <c r="C12822" s="294"/>
      <c r="D12822" s="294"/>
      <c r="E12822" s="294"/>
      <c r="F12822" s="294"/>
    </row>
    <row r="12823">
      <c r="A12823" s="294"/>
      <c r="B12823" s="294"/>
      <c r="C12823" s="294"/>
      <c r="D12823" s="294"/>
      <c r="E12823" s="294"/>
      <c r="F12823" s="294"/>
    </row>
    <row r="12824">
      <c r="A12824" s="294" t="s">
        <v>28064</v>
      </c>
      <c r="B12824" s="294"/>
      <c r="C12824" s="294"/>
      <c r="D12824" s="294"/>
      <c r="E12824" s="294"/>
      <c r="F12824" s="294"/>
    </row>
    <row r="12825">
      <c r="A12825" s="294"/>
      <c r="B12825" s="294"/>
      <c r="C12825" s="294"/>
      <c r="D12825" s="294"/>
      <c r="E12825" s="294"/>
      <c r="F12825" s="294"/>
    </row>
    <row r="12826">
      <c r="A12826" s="294" t="s">
        <v>29666</v>
      </c>
      <c r="B12826" s="294"/>
      <c r="C12826" s="294"/>
      <c r="D12826" s="294"/>
      <c r="E12826" s="294"/>
      <c r="F12826" s="294"/>
    </row>
    <row r="12827">
      <c r="A12827" s="294" t="s">
        <v>29667</v>
      </c>
      <c r="B12827" s="294"/>
      <c r="C12827" s="294"/>
      <c r="D12827" s="294"/>
      <c r="E12827" s="294"/>
      <c r="F12827" s="294"/>
    </row>
    <row r="12828">
      <c r="A12828" s="294" t="s">
        <v>29668</v>
      </c>
      <c r="B12828" s="294"/>
      <c r="C12828" s="294"/>
      <c r="D12828" s="294"/>
      <c r="E12828" s="294"/>
      <c r="F12828" s="294"/>
    </row>
    <row r="12829">
      <c r="A12829" s="294" t="s">
        <v>29669</v>
      </c>
      <c r="B12829" s="294"/>
      <c r="C12829" s="294"/>
      <c r="D12829" s="294"/>
      <c r="E12829" s="294"/>
      <c r="F12829" s="294"/>
    </row>
    <row r="12830">
      <c r="A12830" s="294" t="s">
        <v>29670</v>
      </c>
      <c r="B12830" s="294"/>
      <c r="C12830" s="294"/>
      <c r="D12830" s="294"/>
      <c r="E12830" s="294"/>
      <c r="F12830" s="294"/>
    </row>
    <row r="12831">
      <c r="A12831" s="294" t="s">
        <v>25466</v>
      </c>
      <c r="B12831" s="294"/>
      <c r="C12831" s="294"/>
      <c r="D12831" s="294"/>
      <c r="E12831" s="294"/>
      <c r="F12831" s="294"/>
    </row>
    <row r="12832">
      <c r="A12832" s="294" t="s">
        <v>29671</v>
      </c>
      <c r="B12832" s="294"/>
      <c r="C12832" s="294"/>
      <c r="D12832" s="294"/>
      <c r="E12832" s="294"/>
      <c r="F12832" s="294"/>
    </row>
    <row r="12833">
      <c r="A12833" s="294" t="s">
        <v>29672</v>
      </c>
      <c r="B12833" s="294"/>
      <c r="C12833" s="294"/>
      <c r="D12833" s="294"/>
      <c r="E12833" s="294"/>
      <c r="F12833" s="294"/>
    </row>
    <row r="12834">
      <c r="A12834" s="294" t="s">
        <v>29673</v>
      </c>
      <c r="B12834" s="294"/>
      <c r="C12834" s="294"/>
      <c r="D12834" s="294"/>
      <c r="E12834" s="294"/>
      <c r="F12834" s="294"/>
    </row>
    <row r="12835">
      <c r="A12835" s="294" t="s">
        <v>29674</v>
      </c>
      <c r="B12835" s="294"/>
      <c r="C12835" s="294"/>
      <c r="D12835" s="294"/>
      <c r="E12835" s="294"/>
      <c r="F12835" s="294"/>
    </row>
    <row r="12836">
      <c r="A12836" s="294" t="s">
        <v>29675</v>
      </c>
      <c r="B12836" s="294"/>
      <c r="C12836" s="294"/>
      <c r="D12836" s="294"/>
      <c r="E12836" s="294"/>
      <c r="F12836" s="294"/>
    </row>
    <row r="12837">
      <c r="A12837" s="294" t="s">
        <v>29676</v>
      </c>
      <c r="B12837" s="294"/>
      <c r="C12837" s="294"/>
      <c r="D12837" s="294"/>
      <c r="E12837" s="294"/>
      <c r="F12837" s="294"/>
    </row>
    <row r="12838">
      <c r="A12838" s="294" t="s">
        <v>29677</v>
      </c>
      <c r="B12838" s="294"/>
      <c r="C12838" s="294"/>
      <c r="D12838" s="294"/>
      <c r="E12838" s="294"/>
      <c r="F12838" s="294"/>
    </row>
    <row r="12839">
      <c r="A12839" s="294" t="s">
        <v>29678</v>
      </c>
      <c r="B12839" s="294"/>
      <c r="C12839" s="294"/>
      <c r="D12839" s="294"/>
      <c r="E12839" s="294"/>
      <c r="F12839" s="294"/>
    </row>
    <row r="12840">
      <c r="A12840" s="294" t="s">
        <v>29679</v>
      </c>
      <c r="B12840" s="294"/>
      <c r="C12840" s="294"/>
      <c r="D12840" s="294"/>
      <c r="E12840" s="294"/>
      <c r="F12840" s="294"/>
    </row>
    <row r="12841">
      <c r="A12841" s="294" t="s">
        <v>23052</v>
      </c>
      <c r="B12841" s="294"/>
      <c r="C12841" s="294"/>
      <c r="D12841" s="294"/>
      <c r="E12841" s="294"/>
      <c r="F12841" s="294"/>
    </row>
    <row r="12842">
      <c r="A12842" s="294" t="s">
        <v>29680</v>
      </c>
      <c r="B12842" s="294"/>
      <c r="C12842" s="294"/>
      <c r="D12842" s="294"/>
      <c r="E12842" s="294"/>
      <c r="F12842" s="294"/>
    </row>
    <row r="12843">
      <c r="A12843" s="294" t="s">
        <v>29681</v>
      </c>
      <c r="B12843" s="294"/>
      <c r="C12843" s="294"/>
      <c r="D12843" s="294"/>
      <c r="E12843" s="294"/>
      <c r="F12843" s="294"/>
    </row>
    <row r="12844">
      <c r="A12844" s="294" t="s">
        <v>29682</v>
      </c>
      <c r="B12844" s="294"/>
      <c r="C12844" s="294"/>
      <c r="D12844" s="294"/>
      <c r="E12844" s="294"/>
      <c r="F12844" s="294"/>
    </row>
    <row r="12845">
      <c r="A12845" s="294" t="s">
        <v>29683</v>
      </c>
      <c r="B12845" s="294"/>
      <c r="C12845" s="294"/>
      <c r="D12845" s="294"/>
      <c r="E12845" s="294"/>
      <c r="F12845" s="294"/>
    </row>
    <row r="12846">
      <c r="A12846" s="294"/>
      <c r="B12846" s="294"/>
      <c r="C12846" s="294"/>
      <c r="D12846" s="294"/>
      <c r="E12846" s="294"/>
      <c r="F12846" s="294"/>
    </row>
    <row r="12847">
      <c r="A12847" s="294" t="s">
        <v>28124</v>
      </c>
      <c r="B12847" s="294"/>
      <c r="C12847" s="294"/>
      <c r="D12847" s="294"/>
      <c r="E12847" s="294"/>
      <c r="F12847" s="294"/>
    </row>
    <row r="12848">
      <c r="A12848" s="294" t="s">
        <v>29684</v>
      </c>
      <c r="B12848" s="294"/>
      <c r="C12848" s="294"/>
      <c r="D12848" s="294"/>
      <c r="E12848" s="294"/>
      <c r="F12848" s="294"/>
    </row>
    <row r="12849">
      <c r="A12849" s="294" t="s">
        <v>21618</v>
      </c>
      <c r="B12849" s="294"/>
      <c r="C12849" s="294"/>
      <c r="D12849" s="294"/>
      <c r="E12849" s="294"/>
      <c r="F12849" s="294"/>
    </row>
    <row r="12850">
      <c r="A12850" s="294" t="s">
        <v>29685</v>
      </c>
      <c r="B12850" s="294"/>
      <c r="C12850" s="294"/>
      <c r="D12850" s="294"/>
      <c r="E12850" s="294"/>
      <c r="F12850" s="294"/>
    </row>
    <row r="12851">
      <c r="A12851" s="294"/>
      <c r="B12851" s="294"/>
      <c r="C12851" s="294"/>
      <c r="D12851" s="294"/>
      <c r="E12851" s="294"/>
      <c r="F12851" s="294"/>
    </row>
    <row r="12852">
      <c r="A12852" s="294"/>
      <c r="B12852" s="294"/>
      <c r="C12852" s="294"/>
      <c r="D12852" s="294"/>
      <c r="E12852" s="294"/>
      <c r="F12852" s="294"/>
    </row>
    <row r="12853">
      <c r="A12853" s="294" t="s">
        <v>22512</v>
      </c>
      <c r="B12853" s="294"/>
      <c r="C12853" s="294"/>
      <c r="D12853" s="294"/>
      <c r="E12853" s="294"/>
      <c r="F12853" s="294"/>
    </row>
    <row r="12854">
      <c r="A12854" s="294" t="s">
        <v>26296</v>
      </c>
      <c r="B12854" s="294"/>
      <c r="C12854" s="294"/>
      <c r="D12854" s="294"/>
      <c r="E12854" s="294"/>
      <c r="F12854" s="294"/>
    </row>
    <row r="12855">
      <c r="A12855" s="294"/>
      <c r="B12855" s="294"/>
      <c r="C12855" s="294"/>
      <c r="D12855" s="294"/>
      <c r="E12855" s="294"/>
      <c r="F12855" s="294"/>
    </row>
    <row r="12856">
      <c r="A12856" s="294" t="s">
        <v>29686</v>
      </c>
      <c r="B12856" s="294"/>
      <c r="C12856" s="294"/>
      <c r="D12856" s="294"/>
      <c r="E12856" s="294"/>
      <c r="F12856" s="294"/>
    </row>
    <row r="12857">
      <c r="A12857" s="294" t="s">
        <v>29687</v>
      </c>
      <c r="B12857" s="294"/>
      <c r="C12857" s="294"/>
      <c r="D12857" s="294"/>
      <c r="E12857" s="294"/>
      <c r="F12857" s="294"/>
    </row>
    <row r="12858">
      <c r="A12858" s="294" t="s">
        <v>29688</v>
      </c>
      <c r="B12858" s="294"/>
      <c r="C12858" s="294"/>
      <c r="D12858" s="294"/>
      <c r="E12858" s="294"/>
      <c r="F12858" s="294"/>
    </row>
    <row r="12859">
      <c r="A12859" s="294" t="s">
        <v>29689</v>
      </c>
      <c r="B12859" s="294"/>
      <c r="C12859" s="294"/>
      <c r="D12859" s="294"/>
      <c r="E12859" s="294"/>
      <c r="F12859" s="294"/>
    </row>
    <row r="12860">
      <c r="A12860" s="294" t="s">
        <v>29690</v>
      </c>
      <c r="B12860" s="294"/>
      <c r="C12860" s="294"/>
      <c r="D12860" s="294"/>
      <c r="E12860" s="294"/>
      <c r="F12860" s="294"/>
    </row>
    <row r="12861">
      <c r="A12861" s="294"/>
      <c r="B12861" s="294"/>
      <c r="C12861" s="294"/>
      <c r="D12861" s="294"/>
      <c r="E12861" s="294"/>
      <c r="F12861" s="294"/>
    </row>
    <row r="12862">
      <c r="A12862" s="294" t="s">
        <v>27088</v>
      </c>
      <c r="B12862" s="294"/>
      <c r="C12862" s="294"/>
      <c r="D12862" s="294"/>
      <c r="E12862" s="294"/>
      <c r="F12862" s="294"/>
    </row>
    <row r="12863">
      <c r="A12863" s="294"/>
      <c r="B12863" s="294"/>
      <c r="C12863" s="294"/>
      <c r="D12863" s="294"/>
      <c r="E12863" s="294"/>
      <c r="F12863" s="294"/>
    </row>
    <row r="12864">
      <c r="A12864" s="294" t="s">
        <v>29691</v>
      </c>
      <c r="B12864" s="294"/>
      <c r="C12864" s="294"/>
      <c r="D12864" s="294"/>
      <c r="E12864" s="294"/>
      <c r="F12864" s="294"/>
    </row>
    <row r="12865">
      <c r="A12865" s="294" t="s">
        <v>29692</v>
      </c>
      <c r="B12865" s="294"/>
      <c r="C12865" s="294"/>
      <c r="D12865" s="294"/>
      <c r="E12865" s="294"/>
      <c r="F12865" s="294"/>
    </row>
    <row r="12866">
      <c r="A12866" s="294" t="s">
        <v>29693</v>
      </c>
      <c r="B12866" s="294"/>
      <c r="C12866" s="294"/>
      <c r="D12866" s="294"/>
      <c r="E12866" s="294"/>
      <c r="F12866" s="294"/>
    </row>
    <row r="12867">
      <c r="A12867" s="294" t="s">
        <v>29694</v>
      </c>
      <c r="B12867" s="294"/>
      <c r="C12867" s="294"/>
      <c r="D12867" s="294"/>
      <c r="E12867" s="294"/>
      <c r="F12867" s="294"/>
    </row>
    <row r="12868">
      <c r="A12868" s="294" t="s">
        <v>29695</v>
      </c>
      <c r="B12868" s="294"/>
      <c r="C12868" s="294"/>
      <c r="D12868" s="294"/>
      <c r="E12868" s="294"/>
      <c r="F12868" s="294"/>
    </row>
    <row r="12869">
      <c r="A12869" s="294"/>
      <c r="B12869" s="294"/>
      <c r="C12869" s="294"/>
      <c r="D12869" s="294"/>
      <c r="E12869" s="294"/>
      <c r="F12869" s="294"/>
    </row>
    <row r="12870">
      <c r="A12870" s="294"/>
      <c r="B12870" s="294"/>
      <c r="C12870" s="294"/>
      <c r="D12870" s="294"/>
      <c r="E12870" s="294"/>
      <c r="F12870" s="294"/>
    </row>
    <row r="12871">
      <c r="A12871" s="294"/>
      <c r="B12871" s="294"/>
      <c r="C12871" s="294"/>
      <c r="D12871" s="294"/>
      <c r="E12871" s="294"/>
      <c r="F12871" s="294"/>
    </row>
    <row r="12872">
      <c r="A12872" s="294" t="s">
        <v>26992</v>
      </c>
      <c r="B12872" s="294"/>
      <c r="C12872" s="294"/>
      <c r="D12872" s="294"/>
      <c r="E12872" s="294"/>
      <c r="F12872" s="294"/>
    </row>
    <row r="12873">
      <c r="A12873" s="294" t="s">
        <v>26319</v>
      </c>
      <c r="B12873" s="294"/>
      <c r="C12873" s="294"/>
      <c r="D12873" s="294"/>
      <c r="E12873" s="294"/>
      <c r="F12873" s="294"/>
    </row>
    <row r="12874">
      <c r="A12874" s="294"/>
      <c r="B12874" s="294"/>
      <c r="C12874" s="294"/>
      <c r="D12874" s="294"/>
      <c r="E12874" s="294"/>
      <c r="F12874" s="294"/>
    </row>
    <row r="12875">
      <c r="A12875" s="294" t="s">
        <v>29696</v>
      </c>
      <c r="B12875" s="294"/>
      <c r="C12875" s="294"/>
      <c r="D12875" s="294"/>
      <c r="E12875" s="294"/>
      <c r="F12875" s="294"/>
    </row>
    <row r="12876">
      <c r="A12876" s="294" t="s">
        <v>29697</v>
      </c>
      <c r="B12876" s="294"/>
      <c r="C12876" s="294"/>
      <c r="D12876" s="294"/>
      <c r="E12876" s="294"/>
      <c r="F12876" s="294"/>
    </row>
    <row r="12877">
      <c r="A12877" s="294" t="s">
        <v>29698</v>
      </c>
      <c r="B12877" s="294"/>
      <c r="C12877" s="294"/>
      <c r="D12877" s="294"/>
      <c r="E12877" s="294"/>
      <c r="F12877" s="294"/>
    </row>
    <row r="12878">
      <c r="A12878" s="294" t="s">
        <v>29699</v>
      </c>
      <c r="B12878" s="294"/>
      <c r="C12878" s="294"/>
      <c r="D12878" s="294"/>
      <c r="E12878" s="294"/>
      <c r="F12878" s="294"/>
    </row>
    <row r="12879">
      <c r="A12879" s="294" t="s">
        <v>29700</v>
      </c>
      <c r="B12879" s="294"/>
      <c r="C12879" s="294"/>
      <c r="D12879" s="294"/>
      <c r="E12879" s="294"/>
      <c r="F12879" s="294"/>
    </row>
    <row r="12880">
      <c r="A12880" s="294" t="s">
        <v>29701</v>
      </c>
      <c r="B12880" s="294"/>
      <c r="C12880" s="294"/>
      <c r="D12880" s="294"/>
      <c r="E12880" s="294"/>
      <c r="F12880" s="294"/>
    </row>
    <row r="12881">
      <c r="A12881" s="294" t="s">
        <v>29702</v>
      </c>
      <c r="B12881" s="294"/>
      <c r="C12881" s="294"/>
      <c r="D12881" s="294"/>
      <c r="E12881" s="294"/>
      <c r="F12881" s="294"/>
    </row>
    <row r="12882">
      <c r="A12882" s="294"/>
      <c r="B12882" s="294"/>
      <c r="C12882" s="294"/>
      <c r="D12882" s="294"/>
      <c r="E12882" s="294"/>
      <c r="F12882" s="294"/>
    </row>
    <row r="12883">
      <c r="A12883" s="294" t="s">
        <v>21401</v>
      </c>
      <c r="B12883" s="294"/>
      <c r="C12883" s="294"/>
      <c r="D12883" s="294"/>
      <c r="E12883" s="294"/>
      <c r="F12883" s="294"/>
    </row>
    <row r="12884">
      <c r="A12884" s="294"/>
      <c r="B12884" s="294"/>
      <c r="C12884" s="294"/>
      <c r="D12884" s="294"/>
      <c r="E12884" s="294"/>
      <c r="F12884" s="294"/>
    </row>
    <row r="12885">
      <c r="A12885" s="294" t="s">
        <v>29703</v>
      </c>
      <c r="B12885" s="294"/>
      <c r="C12885" s="294"/>
      <c r="D12885" s="294"/>
      <c r="E12885" s="294"/>
      <c r="F12885" s="294"/>
    </row>
    <row r="12886">
      <c r="A12886" s="294" t="s">
        <v>29704</v>
      </c>
      <c r="B12886" s="294"/>
      <c r="C12886" s="294"/>
      <c r="D12886" s="294"/>
      <c r="E12886" s="294"/>
      <c r="F12886" s="294"/>
    </row>
    <row r="12887">
      <c r="A12887" s="294" t="s">
        <v>29705</v>
      </c>
      <c r="B12887" s="294"/>
      <c r="C12887" s="294"/>
      <c r="D12887" s="294"/>
      <c r="E12887" s="294"/>
      <c r="F12887" s="294"/>
    </row>
    <row r="12888">
      <c r="A12888" s="294" t="s">
        <v>29706</v>
      </c>
      <c r="B12888" s="294"/>
      <c r="C12888" s="294"/>
      <c r="D12888" s="294"/>
      <c r="E12888" s="294"/>
      <c r="F12888" s="294"/>
    </row>
    <row r="12889">
      <c r="A12889" s="294" t="s">
        <v>29707</v>
      </c>
      <c r="B12889" s="294"/>
      <c r="C12889" s="294"/>
      <c r="D12889" s="294"/>
      <c r="E12889" s="294"/>
      <c r="F12889" s="294"/>
    </row>
    <row r="12890">
      <c r="A12890" s="294" t="s">
        <v>29708</v>
      </c>
      <c r="B12890" s="294"/>
      <c r="C12890" s="294"/>
      <c r="D12890" s="294"/>
      <c r="E12890" s="294"/>
      <c r="F12890" s="294"/>
    </row>
    <row r="12891">
      <c r="A12891" s="294"/>
      <c r="B12891" s="294"/>
      <c r="C12891" s="294"/>
      <c r="D12891" s="294"/>
      <c r="E12891" s="294"/>
      <c r="F12891" s="294"/>
    </row>
    <row r="12892">
      <c r="A12892" s="294" t="s">
        <v>21407</v>
      </c>
      <c r="B12892" s="294"/>
      <c r="C12892" s="294"/>
      <c r="D12892" s="294"/>
      <c r="E12892" s="294"/>
      <c r="F12892" s="294"/>
    </row>
    <row r="12893">
      <c r="A12893" s="294"/>
      <c r="B12893" s="294"/>
      <c r="C12893" s="294"/>
      <c r="D12893" s="294"/>
      <c r="E12893" s="294"/>
      <c r="F12893" s="294"/>
    </row>
    <row r="12894">
      <c r="A12894" s="294" t="s">
        <v>29709</v>
      </c>
      <c r="B12894" s="294"/>
      <c r="C12894" s="294"/>
      <c r="D12894" s="294"/>
      <c r="E12894" s="294"/>
      <c r="F12894" s="294"/>
    </row>
    <row r="12895">
      <c r="A12895" s="294" t="s">
        <v>29710</v>
      </c>
      <c r="B12895" s="294"/>
      <c r="C12895" s="294"/>
      <c r="D12895" s="294"/>
      <c r="E12895" s="294"/>
      <c r="F12895" s="294"/>
    </row>
    <row r="12896">
      <c r="A12896" s="294" t="s">
        <v>29711</v>
      </c>
      <c r="B12896" s="294"/>
      <c r="C12896" s="294"/>
      <c r="D12896" s="294"/>
      <c r="E12896" s="294"/>
      <c r="F12896" s="294"/>
    </row>
    <row r="12897">
      <c r="A12897" s="294" t="s">
        <v>29712</v>
      </c>
      <c r="B12897" s="294"/>
      <c r="C12897" s="294"/>
      <c r="D12897" s="294"/>
      <c r="E12897" s="294"/>
      <c r="F12897" s="294"/>
    </row>
    <row r="12898">
      <c r="A12898" s="294"/>
      <c r="B12898" s="294"/>
      <c r="C12898" s="294"/>
      <c r="D12898" s="294"/>
      <c r="E12898" s="294"/>
      <c r="F12898" s="294"/>
    </row>
    <row r="12899">
      <c r="A12899" s="294" t="s">
        <v>21990</v>
      </c>
      <c r="B12899" s="294"/>
      <c r="C12899" s="294"/>
      <c r="D12899" s="294"/>
      <c r="E12899" s="294"/>
      <c r="F12899" s="294"/>
    </row>
    <row r="12900">
      <c r="A12900" s="294"/>
      <c r="B12900" s="294"/>
      <c r="C12900" s="294"/>
      <c r="D12900" s="294"/>
      <c r="E12900" s="294"/>
      <c r="F12900" s="294"/>
    </row>
    <row r="12901">
      <c r="A12901" s="294" t="s">
        <v>29713</v>
      </c>
      <c r="B12901" s="294"/>
      <c r="C12901" s="294"/>
      <c r="D12901" s="294"/>
      <c r="E12901" s="294"/>
      <c r="F12901" s="294"/>
    </row>
    <row r="12902">
      <c r="A12902" s="294" t="s">
        <v>29714</v>
      </c>
      <c r="B12902" s="294"/>
      <c r="C12902" s="294"/>
      <c r="D12902" s="294"/>
      <c r="E12902" s="294"/>
      <c r="F12902" s="294"/>
    </row>
    <row r="12903">
      <c r="A12903" s="294" t="s">
        <v>29715</v>
      </c>
      <c r="B12903" s="294"/>
      <c r="C12903" s="294"/>
      <c r="D12903" s="294"/>
      <c r="E12903" s="294"/>
      <c r="F12903" s="294"/>
    </row>
    <row r="12904">
      <c r="A12904" s="294" t="s">
        <v>29716</v>
      </c>
      <c r="B12904" s="294"/>
      <c r="C12904" s="294"/>
      <c r="D12904" s="294"/>
      <c r="E12904" s="294"/>
      <c r="F12904" s="294"/>
    </row>
    <row r="12905">
      <c r="A12905" s="294" t="s">
        <v>29717</v>
      </c>
      <c r="B12905" s="294"/>
      <c r="C12905" s="294"/>
      <c r="D12905" s="294"/>
      <c r="E12905" s="294"/>
      <c r="F12905" s="294"/>
    </row>
    <row r="12906">
      <c r="A12906" s="294" t="s">
        <v>29718</v>
      </c>
      <c r="B12906" s="294"/>
      <c r="C12906" s="294"/>
      <c r="D12906" s="294"/>
      <c r="E12906" s="294"/>
      <c r="F12906" s="294"/>
    </row>
    <row r="12907">
      <c r="A12907" s="294" t="s">
        <v>29719</v>
      </c>
      <c r="B12907" s="294"/>
      <c r="C12907" s="294"/>
      <c r="D12907" s="294"/>
      <c r="E12907" s="294"/>
      <c r="F12907" s="294"/>
    </row>
    <row r="12908">
      <c r="A12908" s="294" t="s">
        <v>29509</v>
      </c>
      <c r="B12908" s="294"/>
      <c r="C12908" s="294"/>
      <c r="D12908" s="294"/>
      <c r="E12908" s="294"/>
      <c r="F12908" s="294"/>
    </row>
    <row r="12909">
      <c r="A12909" s="294" t="s">
        <v>29508</v>
      </c>
      <c r="B12909" s="294"/>
      <c r="C12909" s="294"/>
      <c r="D12909" s="294"/>
      <c r="E12909" s="294"/>
      <c r="F12909" s="294"/>
    </row>
    <row r="12910">
      <c r="A12910" s="294" t="s">
        <v>29720</v>
      </c>
      <c r="B12910" s="294"/>
      <c r="C12910" s="294"/>
      <c r="D12910" s="294"/>
      <c r="E12910" s="294"/>
      <c r="F12910" s="294"/>
    </row>
    <row r="12911">
      <c r="A12911" s="294"/>
      <c r="B12911" s="294"/>
      <c r="C12911" s="294"/>
      <c r="D12911" s="294"/>
      <c r="E12911" s="294"/>
      <c r="F12911" s="294"/>
    </row>
    <row r="12912">
      <c r="A12912" s="294" t="s">
        <v>28124</v>
      </c>
      <c r="B12912" s="294"/>
      <c r="C12912" s="294"/>
      <c r="D12912" s="294"/>
      <c r="E12912" s="294"/>
      <c r="F12912" s="294"/>
    </row>
    <row r="12913">
      <c r="A12913" s="294" t="s">
        <v>29684</v>
      </c>
      <c r="B12913" s="294"/>
      <c r="C12913" s="294"/>
      <c r="D12913" s="294"/>
      <c r="E12913" s="294"/>
      <c r="F12913" s="294"/>
    </row>
    <row r="12914">
      <c r="A12914" s="294" t="s">
        <v>21672</v>
      </c>
      <c r="B12914" s="294"/>
      <c r="C12914" s="294"/>
      <c r="D12914" s="294"/>
      <c r="E12914" s="294"/>
      <c r="F12914" s="294"/>
    </row>
    <row r="12915">
      <c r="A12915" s="294" t="s">
        <v>29685</v>
      </c>
      <c r="B12915" s="294"/>
      <c r="C12915" s="294"/>
      <c r="D12915" s="294"/>
      <c r="E12915" s="294"/>
      <c r="F12915" s="294"/>
    </row>
    <row r="12916">
      <c r="A12916" s="294"/>
      <c r="B12916" s="294"/>
      <c r="C12916" s="294"/>
      <c r="D12916" s="294"/>
      <c r="E12916" s="294"/>
      <c r="F12916" s="294"/>
    </row>
    <row r="12917">
      <c r="A12917" s="294" t="s">
        <v>21315</v>
      </c>
      <c r="B12917" s="294"/>
      <c r="C12917" s="294"/>
      <c r="D12917" s="294"/>
      <c r="E12917" s="294"/>
      <c r="F12917" s="294"/>
    </row>
    <row r="12918">
      <c r="A12918" s="294"/>
      <c r="B12918" s="294"/>
      <c r="C12918" s="294"/>
      <c r="D12918" s="294"/>
      <c r="E12918" s="294"/>
      <c r="F12918" s="294"/>
    </row>
    <row r="12919">
      <c r="A12919" s="294" t="s">
        <v>29721</v>
      </c>
      <c r="B12919" s="294"/>
      <c r="C12919" s="294"/>
      <c r="D12919" s="294"/>
      <c r="E12919" s="294"/>
      <c r="F12919" s="294"/>
    </row>
    <row r="12920">
      <c r="A12920" s="294" t="s">
        <v>29722</v>
      </c>
      <c r="B12920" s="294"/>
      <c r="C12920" s="294"/>
      <c r="D12920" s="294"/>
      <c r="E12920" s="294"/>
      <c r="F12920" s="294"/>
    </row>
    <row r="12921">
      <c r="A12921" s="294" t="s">
        <v>29723</v>
      </c>
      <c r="B12921" s="294"/>
      <c r="C12921" s="294"/>
      <c r="D12921" s="294"/>
      <c r="E12921" s="294"/>
      <c r="F12921" s="294"/>
    </row>
    <row r="12922">
      <c r="A12922" s="294" t="s">
        <v>29724</v>
      </c>
      <c r="B12922" s="294"/>
      <c r="C12922" s="294"/>
      <c r="D12922" s="294"/>
      <c r="E12922" s="294"/>
      <c r="F12922" s="294"/>
    </row>
    <row r="12923">
      <c r="A12923" s="294" t="s">
        <v>29725</v>
      </c>
      <c r="B12923" s="294"/>
      <c r="C12923" s="294"/>
      <c r="D12923" s="294"/>
      <c r="E12923" s="294"/>
      <c r="F12923" s="294"/>
    </row>
    <row r="12924">
      <c r="A12924" s="294" t="s">
        <v>29726</v>
      </c>
      <c r="B12924" s="294"/>
      <c r="C12924" s="294"/>
      <c r="D12924" s="294"/>
      <c r="E12924" s="294"/>
      <c r="F12924" s="294"/>
    </row>
    <row r="12925">
      <c r="A12925" s="294" t="s">
        <v>29727</v>
      </c>
      <c r="B12925" s="294"/>
      <c r="C12925" s="294"/>
      <c r="D12925" s="294"/>
      <c r="E12925" s="294"/>
      <c r="F12925" s="294"/>
    </row>
    <row r="12926">
      <c r="A12926" s="294"/>
      <c r="B12926" s="294"/>
      <c r="C12926" s="294"/>
      <c r="D12926" s="294"/>
      <c r="E12926" s="294"/>
      <c r="F12926" s="294"/>
    </row>
    <row r="12927">
      <c r="A12927" s="294" t="s">
        <v>21326</v>
      </c>
      <c r="B12927" s="294"/>
      <c r="C12927" s="294"/>
      <c r="D12927" s="294"/>
      <c r="E12927" s="294"/>
      <c r="F12927" s="294"/>
    </row>
    <row r="12928">
      <c r="A12928" s="294"/>
      <c r="B12928" s="294"/>
      <c r="C12928" s="294"/>
      <c r="D12928" s="294"/>
      <c r="E12928" s="294"/>
      <c r="F12928" s="294"/>
    </row>
    <row r="12929">
      <c r="A12929" s="294" t="s">
        <v>29728</v>
      </c>
      <c r="B12929" s="294"/>
      <c r="C12929" s="294"/>
      <c r="D12929" s="294"/>
      <c r="E12929" s="294"/>
      <c r="F12929" s="294"/>
    </row>
    <row r="12930">
      <c r="A12930" s="294" t="s">
        <v>29729</v>
      </c>
      <c r="B12930" s="294"/>
      <c r="C12930" s="294"/>
      <c r="D12930" s="294"/>
      <c r="E12930" s="294"/>
      <c r="F12930" s="294"/>
    </row>
    <row r="12931">
      <c r="A12931" s="294" t="s">
        <v>29730</v>
      </c>
      <c r="B12931" s="294"/>
      <c r="C12931" s="294"/>
      <c r="D12931" s="294"/>
      <c r="E12931" s="294"/>
      <c r="F12931" s="294"/>
    </row>
    <row r="12932">
      <c r="A12932" s="294" t="s">
        <v>29731</v>
      </c>
      <c r="B12932" s="294"/>
      <c r="C12932" s="294"/>
      <c r="D12932" s="294"/>
      <c r="E12932" s="294"/>
      <c r="F12932" s="294"/>
    </row>
    <row r="12933">
      <c r="A12933" s="294" t="s">
        <v>29732</v>
      </c>
      <c r="B12933" s="294"/>
      <c r="C12933" s="294"/>
      <c r="D12933" s="294"/>
      <c r="E12933" s="294"/>
      <c r="F12933" s="294"/>
    </row>
    <row r="12934">
      <c r="A12934" s="294"/>
      <c r="B12934" s="294"/>
      <c r="C12934" s="294"/>
      <c r="D12934" s="294"/>
      <c r="E12934" s="294"/>
      <c r="F12934" s="294"/>
    </row>
    <row r="12935">
      <c r="A12935" s="294" t="s">
        <v>26377</v>
      </c>
      <c r="B12935" s="294"/>
      <c r="C12935" s="294"/>
      <c r="D12935" s="294"/>
      <c r="E12935" s="294"/>
      <c r="F12935" s="294"/>
    </row>
    <row r="12936">
      <c r="A12936" s="294"/>
      <c r="B12936" s="294"/>
      <c r="C12936" s="294"/>
      <c r="D12936" s="294"/>
      <c r="E12936" s="294"/>
      <c r="F12936" s="294"/>
    </row>
    <row r="12937">
      <c r="A12937" s="294" t="s">
        <v>29733</v>
      </c>
      <c r="B12937" s="294"/>
      <c r="C12937" s="294"/>
      <c r="D12937" s="294"/>
      <c r="E12937" s="294"/>
      <c r="F12937" s="294"/>
    </row>
    <row r="12938">
      <c r="A12938" s="294" t="s">
        <v>29734</v>
      </c>
      <c r="B12938" s="294"/>
      <c r="C12938" s="294"/>
      <c r="D12938" s="294"/>
      <c r="E12938" s="294"/>
      <c r="F12938" s="294"/>
    </row>
    <row r="12939">
      <c r="A12939" s="294" t="s">
        <v>29735</v>
      </c>
      <c r="B12939" s="294"/>
      <c r="C12939" s="294"/>
      <c r="D12939" s="294"/>
      <c r="E12939" s="294"/>
      <c r="F12939" s="294"/>
    </row>
    <row r="12940">
      <c r="A12940" s="294" t="s">
        <v>29736</v>
      </c>
      <c r="B12940" s="294"/>
      <c r="C12940" s="294"/>
      <c r="D12940" s="294"/>
      <c r="E12940" s="294"/>
      <c r="F12940" s="294"/>
    </row>
    <row r="12941">
      <c r="A12941" s="294" t="s">
        <v>29643</v>
      </c>
      <c r="B12941" s="294"/>
      <c r="C12941" s="294"/>
      <c r="D12941" s="294"/>
      <c r="E12941" s="294"/>
      <c r="F12941" s="294"/>
    </row>
    <row r="12942">
      <c r="A12942" s="294" t="s">
        <v>29737</v>
      </c>
      <c r="B12942" s="294"/>
      <c r="C12942" s="294"/>
      <c r="D12942" s="294"/>
      <c r="E12942" s="294"/>
      <c r="F12942" s="294"/>
    </row>
    <row r="12943">
      <c r="A12943" s="294" t="s">
        <v>29738</v>
      </c>
      <c r="B12943" s="294"/>
      <c r="C12943" s="294"/>
      <c r="D12943" s="294"/>
      <c r="E12943" s="294"/>
      <c r="F12943" s="294"/>
    </row>
    <row r="12944">
      <c r="A12944" s="294"/>
      <c r="B12944" s="294"/>
      <c r="C12944" s="294"/>
      <c r="D12944" s="294"/>
      <c r="E12944" s="294"/>
      <c r="F12944" s="294"/>
    </row>
    <row r="12945">
      <c r="A12945" s="294" t="s">
        <v>27372</v>
      </c>
      <c r="B12945" s="294"/>
      <c r="C12945" s="294"/>
      <c r="D12945" s="294"/>
      <c r="E12945" s="294"/>
      <c r="F12945" s="294"/>
    </row>
    <row r="12946">
      <c r="A12946" s="294" t="s">
        <v>23767</v>
      </c>
      <c r="B12946" s="294"/>
      <c r="C12946" s="294"/>
      <c r="D12946" s="294"/>
      <c r="E12946" s="294"/>
      <c r="F12946" s="294"/>
    </row>
    <row r="12947">
      <c r="A12947" s="294"/>
      <c r="B12947" s="294"/>
      <c r="C12947" s="294"/>
      <c r="D12947" s="294"/>
      <c r="E12947" s="294"/>
      <c r="F12947" s="294"/>
    </row>
    <row r="12948">
      <c r="A12948" s="294" t="s">
        <v>29739</v>
      </c>
      <c r="B12948" s="294"/>
      <c r="C12948" s="294"/>
      <c r="D12948" s="294"/>
      <c r="E12948" s="294"/>
      <c r="F12948" s="294"/>
    </row>
    <row r="12949">
      <c r="A12949" s="294" t="s">
        <v>29740</v>
      </c>
      <c r="B12949" s="294"/>
      <c r="C12949" s="294"/>
      <c r="D12949" s="294"/>
      <c r="E12949" s="294"/>
      <c r="F12949" s="294"/>
    </row>
    <row r="12950">
      <c r="A12950" s="294" t="s">
        <v>29741</v>
      </c>
      <c r="B12950" s="294"/>
      <c r="C12950" s="294"/>
      <c r="D12950" s="294"/>
      <c r="E12950" s="294"/>
      <c r="F12950" s="294"/>
    </row>
    <row r="12951">
      <c r="A12951" s="294" t="s">
        <v>29742</v>
      </c>
      <c r="B12951" s="294"/>
      <c r="C12951" s="294"/>
      <c r="D12951" s="294"/>
      <c r="E12951" s="294"/>
      <c r="F12951" s="294"/>
    </row>
    <row r="12952">
      <c r="A12952" s="294" t="s">
        <v>29743</v>
      </c>
      <c r="B12952" s="294"/>
      <c r="C12952" s="294"/>
      <c r="D12952" s="294"/>
      <c r="E12952" s="294"/>
      <c r="F12952" s="294"/>
    </row>
    <row r="12953">
      <c r="A12953" s="294"/>
      <c r="B12953" s="294"/>
      <c r="C12953" s="294"/>
      <c r="D12953" s="294"/>
      <c r="E12953" s="294"/>
      <c r="F12953" s="294"/>
    </row>
    <row r="12954">
      <c r="A12954" s="294" t="s">
        <v>23201</v>
      </c>
      <c r="B12954" s="294"/>
      <c r="C12954" s="294"/>
      <c r="D12954" s="294"/>
      <c r="E12954" s="294"/>
      <c r="F12954" s="294"/>
    </row>
    <row r="12955">
      <c r="A12955" s="294" t="s">
        <v>23772</v>
      </c>
      <c r="B12955" s="294"/>
      <c r="C12955" s="294"/>
      <c r="D12955" s="294"/>
      <c r="E12955" s="294"/>
      <c r="F12955" s="294"/>
    </row>
    <row r="12956">
      <c r="A12956" s="294"/>
      <c r="B12956" s="294"/>
      <c r="C12956" s="294"/>
      <c r="D12956" s="294"/>
      <c r="E12956" s="294"/>
      <c r="F12956" s="294"/>
    </row>
    <row r="12957">
      <c r="A12957" s="294" t="s">
        <v>29744</v>
      </c>
      <c r="B12957" s="294"/>
      <c r="C12957" s="294"/>
      <c r="D12957" s="294"/>
      <c r="E12957" s="294"/>
      <c r="F12957" s="294"/>
    </row>
    <row r="12958">
      <c r="A12958" s="294" t="s">
        <v>29745</v>
      </c>
      <c r="B12958" s="294"/>
      <c r="C12958" s="294"/>
      <c r="D12958" s="294"/>
      <c r="E12958" s="294"/>
      <c r="F12958" s="294"/>
    </row>
    <row r="12959">
      <c r="A12959" s="294" t="s">
        <v>29746</v>
      </c>
      <c r="B12959" s="294"/>
      <c r="C12959" s="294"/>
      <c r="D12959" s="294"/>
      <c r="E12959" s="294"/>
      <c r="F12959" s="294"/>
    </row>
    <row r="12960">
      <c r="A12960" s="294" t="s">
        <v>29747</v>
      </c>
      <c r="B12960" s="294"/>
      <c r="C12960" s="294"/>
      <c r="D12960" s="294"/>
      <c r="E12960" s="294"/>
      <c r="F12960" s="294"/>
    </row>
    <row r="12961">
      <c r="A12961" s="294" t="s">
        <v>29748</v>
      </c>
      <c r="B12961" s="294"/>
      <c r="C12961" s="294"/>
      <c r="D12961" s="294"/>
      <c r="E12961" s="294"/>
      <c r="F12961" s="294"/>
    </row>
    <row r="12962">
      <c r="A12962" s="294"/>
      <c r="B12962" s="294"/>
      <c r="C12962" s="294"/>
      <c r="D12962" s="294"/>
      <c r="E12962" s="294"/>
      <c r="F12962" s="294"/>
    </row>
    <row r="12963">
      <c r="A12963" s="294" t="s">
        <v>27333</v>
      </c>
      <c r="B12963" s="294"/>
      <c r="C12963" s="294"/>
      <c r="D12963" s="294"/>
      <c r="E12963" s="294"/>
      <c r="F12963" s="294"/>
    </row>
    <row r="12964">
      <c r="A12964" s="294"/>
      <c r="B12964" s="294"/>
      <c r="C12964" s="294"/>
      <c r="D12964" s="294"/>
      <c r="E12964" s="294"/>
      <c r="F12964" s="294"/>
    </row>
    <row r="12965">
      <c r="A12965" s="294" t="s">
        <v>29749</v>
      </c>
      <c r="B12965" s="294"/>
      <c r="C12965" s="294"/>
      <c r="D12965" s="294"/>
      <c r="E12965" s="294"/>
      <c r="F12965" s="294"/>
    </row>
    <row r="12966">
      <c r="A12966" s="294" t="s">
        <v>29750</v>
      </c>
      <c r="B12966" s="294"/>
      <c r="C12966" s="294"/>
      <c r="D12966" s="294"/>
      <c r="E12966" s="294"/>
      <c r="F12966" s="294"/>
    </row>
    <row r="12967">
      <c r="A12967" s="294" t="s">
        <v>29751</v>
      </c>
      <c r="B12967" s="294"/>
      <c r="C12967" s="294"/>
      <c r="D12967" s="294"/>
      <c r="E12967" s="294"/>
      <c r="F12967" s="294"/>
    </row>
    <row r="12968">
      <c r="A12968" s="294" t="s">
        <v>29752</v>
      </c>
      <c r="B12968" s="294"/>
      <c r="C12968" s="294"/>
      <c r="D12968" s="294"/>
      <c r="E12968" s="294"/>
      <c r="F12968" s="294"/>
    </row>
    <row r="12969">
      <c r="A12969" s="294" t="s">
        <v>29753</v>
      </c>
      <c r="B12969" s="294"/>
      <c r="C12969" s="294"/>
      <c r="D12969" s="294"/>
      <c r="E12969" s="294"/>
      <c r="F12969" s="294"/>
    </row>
    <row r="12970">
      <c r="A12970" s="294" t="s">
        <v>29754</v>
      </c>
      <c r="B12970" s="294"/>
      <c r="C12970" s="294"/>
      <c r="D12970" s="294"/>
      <c r="E12970" s="294"/>
      <c r="F12970" s="294"/>
    </row>
    <row r="12971">
      <c r="A12971" s="294" t="s">
        <v>29755</v>
      </c>
      <c r="B12971" s="294"/>
      <c r="C12971" s="294"/>
      <c r="D12971" s="294"/>
      <c r="E12971" s="294"/>
      <c r="F12971" s="294"/>
    </row>
    <row r="12972">
      <c r="A12972" s="294" t="s">
        <v>29756</v>
      </c>
      <c r="B12972" s="294"/>
      <c r="C12972" s="294"/>
      <c r="D12972" s="294"/>
      <c r="E12972" s="294"/>
      <c r="F12972" s="294"/>
    </row>
    <row r="12973">
      <c r="A12973" s="294" t="s">
        <v>29256</v>
      </c>
      <c r="B12973" s="294"/>
      <c r="C12973" s="294"/>
      <c r="D12973" s="294"/>
      <c r="E12973" s="294"/>
      <c r="F12973" s="294"/>
    </row>
    <row r="12974">
      <c r="A12974" s="294" t="s">
        <v>29757</v>
      </c>
      <c r="B12974" s="294"/>
      <c r="C12974" s="294"/>
      <c r="D12974" s="294"/>
      <c r="E12974" s="294"/>
      <c r="F12974" s="294"/>
    </row>
    <row r="12975">
      <c r="A12975" s="294" t="s">
        <v>29758</v>
      </c>
      <c r="B12975" s="294"/>
      <c r="C12975" s="294"/>
      <c r="D12975" s="294"/>
      <c r="E12975" s="294"/>
      <c r="F12975" s="294"/>
    </row>
    <row r="12976">
      <c r="A12976" s="294" t="s">
        <v>29759</v>
      </c>
      <c r="B12976" s="294"/>
      <c r="C12976" s="294"/>
      <c r="D12976" s="294"/>
      <c r="E12976" s="294"/>
      <c r="F12976" s="294"/>
    </row>
    <row r="12977">
      <c r="A12977" s="294" t="s">
        <v>29760</v>
      </c>
      <c r="B12977" s="294"/>
      <c r="C12977" s="294"/>
      <c r="D12977" s="294"/>
      <c r="E12977" s="294"/>
      <c r="F12977" s="294"/>
    </row>
    <row r="12978">
      <c r="A12978" s="294"/>
      <c r="B12978" s="294"/>
      <c r="C12978" s="294"/>
      <c r="D12978" s="294"/>
      <c r="E12978" s="294"/>
      <c r="F12978" s="294"/>
    </row>
    <row r="12979">
      <c r="A12979" s="294" t="s">
        <v>28124</v>
      </c>
      <c r="B12979" s="294"/>
      <c r="C12979" s="294"/>
      <c r="D12979" s="294"/>
      <c r="E12979" s="294"/>
      <c r="F12979" s="294"/>
    </row>
    <row r="12980">
      <c r="A12980" s="294" t="s">
        <v>29761</v>
      </c>
      <c r="B12980" s="294"/>
      <c r="C12980" s="294"/>
      <c r="D12980" s="294"/>
      <c r="E12980" s="294"/>
      <c r="F12980" s="294"/>
    </row>
    <row r="12981">
      <c r="A12981" s="294" t="s">
        <v>21618</v>
      </c>
      <c r="B12981" s="294"/>
      <c r="C12981" s="294"/>
      <c r="D12981" s="294"/>
      <c r="E12981" s="294"/>
      <c r="F12981" s="294"/>
    </row>
    <row r="12982">
      <c r="A12982" s="294" t="s">
        <v>29762</v>
      </c>
      <c r="B12982" s="294"/>
      <c r="C12982" s="294"/>
      <c r="D12982" s="294"/>
      <c r="E12982" s="294"/>
      <c r="F12982" s="294"/>
    </row>
    <row r="12983">
      <c r="A12983" s="294"/>
      <c r="B12983" s="294"/>
      <c r="C12983" s="294"/>
      <c r="D12983" s="294"/>
      <c r="E12983" s="294"/>
      <c r="F12983" s="294"/>
    </row>
    <row r="12984">
      <c r="A12984" s="294" t="s">
        <v>22512</v>
      </c>
      <c r="B12984" s="294"/>
      <c r="C12984" s="294"/>
      <c r="D12984" s="294"/>
      <c r="E12984" s="294"/>
      <c r="F12984" s="294"/>
    </row>
    <row r="12985">
      <c r="A12985" s="294" t="s">
        <v>26296</v>
      </c>
      <c r="B12985" s="294"/>
      <c r="C12985" s="294"/>
      <c r="D12985" s="294"/>
      <c r="E12985" s="294"/>
      <c r="F12985" s="294"/>
    </row>
    <row r="12986">
      <c r="A12986" s="294"/>
      <c r="B12986" s="294"/>
      <c r="C12986" s="294"/>
      <c r="D12986" s="294"/>
      <c r="E12986" s="294"/>
      <c r="F12986" s="294"/>
    </row>
    <row r="12987">
      <c r="A12987" s="294" t="s">
        <v>27182</v>
      </c>
      <c r="B12987" s="294"/>
      <c r="C12987" s="294"/>
      <c r="D12987" s="294"/>
      <c r="E12987" s="294"/>
      <c r="F12987" s="294"/>
    </row>
    <row r="12988">
      <c r="A12988" s="294" t="s">
        <v>29763</v>
      </c>
      <c r="B12988" s="294"/>
      <c r="C12988" s="294"/>
      <c r="D12988" s="294"/>
      <c r="E12988" s="294"/>
      <c r="F12988" s="294"/>
    </row>
    <row r="12989">
      <c r="A12989" s="294" t="s">
        <v>25773</v>
      </c>
      <c r="B12989" s="294"/>
      <c r="C12989" s="294"/>
      <c r="D12989" s="294"/>
      <c r="E12989" s="294"/>
      <c r="F12989" s="294"/>
    </row>
    <row r="12990">
      <c r="A12990" s="294" t="s">
        <v>29764</v>
      </c>
      <c r="B12990" s="294"/>
      <c r="C12990" s="294"/>
      <c r="D12990" s="294"/>
      <c r="E12990" s="294"/>
      <c r="F12990" s="294"/>
    </row>
    <row r="12991">
      <c r="A12991" s="294" t="s">
        <v>29765</v>
      </c>
      <c r="B12991" s="294"/>
      <c r="C12991" s="294"/>
      <c r="D12991" s="294"/>
      <c r="E12991" s="294"/>
      <c r="F12991" s="294"/>
    </row>
    <row r="12992">
      <c r="A12992" s="294" t="s">
        <v>29766</v>
      </c>
      <c r="B12992" s="294"/>
      <c r="C12992" s="294"/>
      <c r="D12992" s="294"/>
      <c r="E12992" s="294"/>
      <c r="F12992" s="294"/>
    </row>
    <row r="12993">
      <c r="A12993" s="294" t="s">
        <v>29767</v>
      </c>
      <c r="B12993" s="294"/>
      <c r="C12993" s="294"/>
      <c r="D12993" s="294"/>
      <c r="E12993" s="294"/>
      <c r="F12993" s="294"/>
    </row>
    <row r="12994">
      <c r="A12994" s="294"/>
      <c r="B12994" s="294"/>
      <c r="C12994" s="294"/>
      <c r="D12994" s="294"/>
      <c r="E12994" s="294"/>
      <c r="F12994" s="294"/>
    </row>
    <row r="12995">
      <c r="A12995" s="294" t="s">
        <v>23703</v>
      </c>
      <c r="B12995" s="294"/>
      <c r="C12995" s="294"/>
      <c r="D12995" s="294"/>
      <c r="E12995" s="294"/>
      <c r="F12995" s="294"/>
    </row>
    <row r="12996">
      <c r="A12996" s="294" t="s">
        <v>29768</v>
      </c>
      <c r="B12996" s="294"/>
      <c r="C12996" s="294"/>
      <c r="D12996" s="294"/>
      <c r="E12996" s="294"/>
      <c r="F12996" s="294"/>
    </row>
    <row r="12997">
      <c r="A12997" s="294"/>
      <c r="B12997" s="294"/>
      <c r="C12997" s="294"/>
      <c r="D12997" s="294"/>
      <c r="E12997" s="294"/>
      <c r="F12997" s="294"/>
    </row>
    <row r="12998">
      <c r="A12998" s="294" t="s">
        <v>29769</v>
      </c>
      <c r="B12998" s="294"/>
      <c r="C12998" s="294"/>
      <c r="D12998" s="294"/>
      <c r="E12998" s="294"/>
      <c r="F12998" s="294"/>
    </row>
    <row r="12999">
      <c r="A12999" s="294" t="s">
        <v>29770</v>
      </c>
      <c r="B12999" s="294"/>
      <c r="C12999" s="294"/>
      <c r="D12999" s="294"/>
      <c r="E12999" s="294"/>
      <c r="F12999" s="294"/>
    </row>
    <row r="13000">
      <c r="A13000" s="294" t="s">
        <v>29771</v>
      </c>
      <c r="B13000" s="294"/>
      <c r="C13000" s="294"/>
      <c r="D13000" s="294"/>
      <c r="E13000" s="294"/>
      <c r="F13000" s="294"/>
    </row>
    <row r="13001">
      <c r="A13001" s="294" t="s">
        <v>29772</v>
      </c>
      <c r="B13001" s="294"/>
      <c r="C13001" s="294"/>
      <c r="D13001" s="294"/>
      <c r="E13001" s="294"/>
      <c r="F13001" s="294"/>
    </row>
    <row r="13002">
      <c r="A13002" s="294" t="s">
        <v>29773</v>
      </c>
      <c r="B13002" s="294"/>
      <c r="C13002" s="294"/>
      <c r="D13002" s="294"/>
      <c r="E13002" s="294"/>
      <c r="F13002" s="294"/>
    </row>
    <row r="13003">
      <c r="A13003" s="294"/>
      <c r="B13003" s="294"/>
      <c r="C13003" s="294"/>
      <c r="D13003" s="294"/>
      <c r="E13003" s="294"/>
      <c r="F13003" s="294"/>
    </row>
    <row r="13004">
      <c r="A13004" s="294" t="s">
        <v>21945</v>
      </c>
      <c r="B13004" s="294"/>
      <c r="C13004" s="294"/>
      <c r="D13004" s="294"/>
      <c r="E13004" s="294"/>
      <c r="F13004" s="294"/>
    </row>
    <row r="13005">
      <c r="A13005" s="294" t="s">
        <v>22618</v>
      </c>
      <c r="B13005" s="294"/>
      <c r="C13005" s="294"/>
      <c r="D13005" s="294"/>
      <c r="E13005" s="294"/>
      <c r="F13005" s="294"/>
    </row>
    <row r="13006">
      <c r="A13006" s="294"/>
      <c r="B13006" s="294"/>
      <c r="C13006" s="294"/>
      <c r="D13006" s="294"/>
      <c r="E13006" s="294"/>
      <c r="F13006" s="294"/>
    </row>
    <row r="13007">
      <c r="A13007" s="294" t="s">
        <v>29774</v>
      </c>
      <c r="B13007" s="294"/>
      <c r="C13007" s="294"/>
      <c r="D13007" s="294"/>
      <c r="E13007" s="294"/>
      <c r="F13007" s="294"/>
    </row>
    <row r="13008">
      <c r="A13008" s="294" t="s">
        <v>29775</v>
      </c>
      <c r="B13008" s="294"/>
      <c r="C13008" s="294"/>
      <c r="D13008" s="294"/>
      <c r="E13008" s="294"/>
      <c r="F13008" s="294"/>
    </row>
    <row r="13009">
      <c r="A13009" s="294" t="s">
        <v>29776</v>
      </c>
      <c r="B13009" s="294"/>
      <c r="C13009" s="294"/>
      <c r="D13009" s="294"/>
      <c r="E13009" s="294"/>
      <c r="F13009" s="294"/>
    </row>
    <row r="13010">
      <c r="A13010" s="294" t="s">
        <v>29777</v>
      </c>
      <c r="B13010" s="294"/>
      <c r="C13010" s="294"/>
      <c r="D13010" s="294"/>
      <c r="E13010" s="294"/>
      <c r="F13010" s="294"/>
    </row>
    <row r="13011">
      <c r="A13011" s="294" t="s">
        <v>29778</v>
      </c>
      <c r="B13011" s="294"/>
      <c r="C13011" s="294"/>
      <c r="D13011" s="294"/>
      <c r="E13011" s="294"/>
      <c r="F13011" s="294"/>
    </row>
    <row r="13012">
      <c r="A13012" s="294" t="s">
        <v>29779</v>
      </c>
      <c r="B13012" s="294"/>
      <c r="C13012" s="294"/>
      <c r="D13012" s="294"/>
      <c r="E13012" s="294"/>
      <c r="F13012" s="294"/>
    </row>
    <row r="13013">
      <c r="A13013" s="294" t="s">
        <v>29780</v>
      </c>
      <c r="B13013" s="294"/>
      <c r="C13013" s="294"/>
      <c r="D13013" s="294"/>
      <c r="E13013" s="294"/>
      <c r="F13013" s="294"/>
    </row>
    <row r="13014">
      <c r="A13014" s="294"/>
      <c r="B13014" s="294"/>
      <c r="C13014" s="294"/>
      <c r="D13014" s="294"/>
      <c r="E13014" s="294"/>
      <c r="F13014" s="294"/>
    </row>
    <row r="13015">
      <c r="A13015" s="294" t="s">
        <v>21401</v>
      </c>
      <c r="B13015" s="294"/>
      <c r="C13015" s="294"/>
      <c r="D13015" s="294"/>
      <c r="E13015" s="294"/>
      <c r="F13015" s="294"/>
    </row>
    <row r="13016">
      <c r="A13016" s="294"/>
      <c r="B13016" s="294"/>
      <c r="C13016" s="294"/>
      <c r="D13016" s="294"/>
      <c r="E13016" s="294"/>
      <c r="F13016" s="294"/>
    </row>
    <row r="13017">
      <c r="A13017" s="294"/>
      <c r="B13017" s="294"/>
      <c r="C13017" s="294"/>
      <c r="D13017" s="294"/>
      <c r="E13017" s="294"/>
      <c r="F13017" s="294"/>
    </row>
    <row r="13018">
      <c r="A13018" s="294" t="s">
        <v>29781</v>
      </c>
      <c r="B13018" s="294"/>
      <c r="C13018" s="294"/>
      <c r="D13018" s="294"/>
      <c r="E13018" s="294"/>
      <c r="F13018" s="294"/>
    </row>
    <row r="13019">
      <c r="A13019" s="294" t="s">
        <v>25010</v>
      </c>
      <c r="B13019" s="294"/>
      <c r="C13019" s="294"/>
      <c r="D13019" s="294"/>
      <c r="E13019" s="294"/>
      <c r="F13019" s="294"/>
    </row>
    <row r="13020">
      <c r="A13020" s="294" t="s">
        <v>29782</v>
      </c>
      <c r="B13020" s="294"/>
      <c r="C13020" s="294"/>
      <c r="D13020" s="294"/>
      <c r="E13020" s="294"/>
      <c r="F13020" s="294"/>
    </row>
    <row r="13021">
      <c r="A13021" s="294" t="s">
        <v>29783</v>
      </c>
      <c r="B13021" s="294"/>
      <c r="C13021" s="294"/>
      <c r="D13021" s="294"/>
      <c r="E13021" s="294"/>
      <c r="F13021" s="294"/>
    </row>
    <row r="13022">
      <c r="A13022" s="294" t="s">
        <v>29784</v>
      </c>
      <c r="B13022" s="294"/>
      <c r="C13022" s="294"/>
      <c r="D13022" s="294"/>
      <c r="E13022" s="294"/>
      <c r="F13022" s="294"/>
    </row>
    <row r="13023">
      <c r="A13023" s="294" t="s">
        <v>29785</v>
      </c>
      <c r="B13023" s="294"/>
      <c r="C13023" s="294"/>
      <c r="D13023" s="294"/>
      <c r="E13023" s="294"/>
      <c r="F13023" s="294"/>
    </row>
    <row r="13024">
      <c r="A13024" s="294" t="s">
        <v>29786</v>
      </c>
      <c r="B13024" s="294"/>
      <c r="C13024" s="294"/>
      <c r="D13024" s="294"/>
      <c r="E13024" s="294"/>
      <c r="F13024" s="294"/>
    </row>
    <row r="13025">
      <c r="A13025" s="294" t="s">
        <v>29787</v>
      </c>
      <c r="B13025" s="294"/>
      <c r="C13025" s="294"/>
      <c r="D13025" s="294"/>
      <c r="E13025" s="294"/>
      <c r="F13025" s="294"/>
    </row>
    <row r="13026">
      <c r="A13026" s="294" t="s">
        <v>29788</v>
      </c>
      <c r="B13026" s="294"/>
      <c r="C13026" s="294"/>
      <c r="D13026" s="294"/>
      <c r="E13026" s="294"/>
      <c r="F13026" s="294"/>
    </row>
    <row r="13027">
      <c r="A13027" s="294" t="s">
        <v>29789</v>
      </c>
      <c r="B13027" s="294"/>
      <c r="C13027" s="294"/>
      <c r="D13027" s="294"/>
      <c r="E13027" s="294"/>
      <c r="F13027" s="294"/>
    </row>
    <row r="13028">
      <c r="A13028" s="294"/>
      <c r="B13028" s="294"/>
      <c r="C13028" s="294"/>
      <c r="D13028" s="294"/>
      <c r="E13028" s="294"/>
      <c r="F13028" s="294"/>
    </row>
    <row r="13029">
      <c r="A13029" s="294" t="s">
        <v>21407</v>
      </c>
      <c r="B13029" s="294"/>
      <c r="C13029" s="294"/>
      <c r="D13029" s="294"/>
      <c r="E13029" s="294"/>
      <c r="F13029" s="294"/>
    </row>
    <row r="13030">
      <c r="A13030" s="294"/>
      <c r="B13030" s="294"/>
      <c r="C13030" s="294"/>
      <c r="D13030" s="294"/>
      <c r="E13030" s="294"/>
      <c r="F13030" s="294"/>
    </row>
    <row r="13031">
      <c r="A13031" s="294" t="s">
        <v>29790</v>
      </c>
      <c r="B13031" s="294"/>
      <c r="C13031" s="294"/>
      <c r="D13031" s="294"/>
      <c r="E13031" s="294"/>
      <c r="F13031" s="294"/>
    </row>
    <row r="13032">
      <c r="A13032" s="294" t="s">
        <v>29791</v>
      </c>
      <c r="B13032" s="294"/>
      <c r="C13032" s="294"/>
      <c r="D13032" s="294"/>
      <c r="E13032" s="294"/>
      <c r="F13032" s="294"/>
    </row>
    <row r="13033">
      <c r="A13033" s="294" t="s">
        <v>29792</v>
      </c>
      <c r="B13033" s="294"/>
      <c r="C13033" s="294"/>
      <c r="D13033" s="294"/>
      <c r="E13033" s="294"/>
      <c r="F13033" s="294"/>
    </row>
    <row r="13034">
      <c r="A13034" s="294" t="s">
        <v>29793</v>
      </c>
      <c r="B13034" s="294"/>
      <c r="C13034" s="294"/>
      <c r="D13034" s="294"/>
      <c r="E13034" s="294"/>
      <c r="F13034" s="294"/>
    </row>
    <row r="13035">
      <c r="A13035" s="294" t="s">
        <v>29794</v>
      </c>
      <c r="B13035" s="294"/>
      <c r="C13035" s="294"/>
      <c r="D13035" s="294"/>
      <c r="E13035" s="294"/>
      <c r="F13035" s="294"/>
    </row>
    <row r="13036">
      <c r="A13036" s="294" t="s">
        <v>29795</v>
      </c>
      <c r="B13036" s="294"/>
      <c r="C13036" s="294"/>
      <c r="D13036" s="294"/>
      <c r="E13036" s="294"/>
      <c r="F13036" s="294"/>
    </row>
    <row r="13037">
      <c r="A13037" s="294" t="s">
        <v>29796</v>
      </c>
      <c r="B13037" s="294"/>
      <c r="C13037" s="294"/>
      <c r="D13037" s="294"/>
      <c r="E13037" s="294"/>
      <c r="F13037" s="294"/>
    </row>
    <row r="13038">
      <c r="A13038" s="294" t="s">
        <v>29797</v>
      </c>
      <c r="B13038" s="294"/>
      <c r="C13038" s="294"/>
      <c r="D13038" s="294"/>
      <c r="E13038" s="294"/>
      <c r="F13038" s="294"/>
    </row>
    <row r="13039">
      <c r="A13039" s="294" t="s">
        <v>29798</v>
      </c>
      <c r="B13039" s="294"/>
      <c r="C13039" s="294"/>
      <c r="D13039" s="294"/>
      <c r="E13039" s="294"/>
      <c r="F13039" s="294"/>
    </row>
    <row r="13040">
      <c r="A13040" s="294" t="s">
        <v>29799</v>
      </c>
      <c r="B13040" s="294"/>
      <c r="C13040" s="294"/>
      <c r="D13040" s="294"/>
      <c r="E13040" s="294"/>
      <c r="F13040" s="294"/>
    </row>
    <row r="13041">
      <c r="A13041" s="294" t="s">
        <v>29800</v>
      </c>
      <c r="B13041" s="294"/>
      <c r="C13041" s="294"/>
      <c r="D13041" s="294"/>
      <c r="E13041" s="294"/>
      <c r="F13041" s="294"/>
    </row>
    <row r="13042">
      <c r="A13042" s="294" t="s">
        <v>29801</v>
      </c>
      <c r="B13042" s="294"/>
      <c r="C13042" s="294"/>
      <c r="D13042" s="294"/>
      <c r="E13042" s="294"/>
      <c r="F13042" s="294"/>
    </row>
    <row r="13043">
      <c r="A13043" s="294"/>
      <c r="B13043" s="294"/>
      <c r="C13043" s="294"/>
      <c r="D13043" s="294"/>
      <c r="E13043" s="294"/>
      <c r="F13043" s="294"/>
    </row>
    <row r="13044">
      <c r="A13044" s="294" t="s">
        <v>21304</v>
      </c>
      <c r="B13044" s="294"/>
      <c r="C13044" s="294"/>
      <c r="D13044" s="294"/>
      <c r="E13044" s="294"/>
      <c r="F13044" s="294"/>
    </row>
    <row r="13045">
      <c r="A13045" s="294"/>
      <c r="B13045" s="294"/>
      <c r="C13045" s="294"/>
      <c r="D13045" s="294"/>
      <c r="E13045" s="294"/>
      <c r="F13045" s="294"/>
    </row>
    <row r="13046">
      <c r="A13046" s="294" t="s">
        <v>23496</v>
      </c>
      <c r="B13046" s="294"/>
      <c r="C13046" s="294"/>
      <c r="D13046" s="294"/>
      <c r="E13046" s="294"/>
      <c r="F13046" s="294"/>
    </row>
    <row r="13047">
      <c r="A13047" s="294" t="s">
        <v>29802</v>
      </c>
      <c r="B13047" s="294"/>
      <c r="C13047" s="294"/>
      <c r="D13047" s="294"/>
      <c r="E13047" s="294"/>
      <c r="F13047" s="294"/>
    </row>
    <row r="13048">
      <c r="A13048" s="294" t="s">
        <v>29803</v>
      </c>
      <c r="B13048" s="294"/>
      <c r="C13048" s="294"/>
      <c r="D13048" s="294"/>
      <c r="E13048" s="294"/>
      <c r="F13048" s="294"/>
    </row>
    <row r="13049">
      <c r="A13049" s="294" t="s">
        <v>29804</v>
      </c>
      <c r="B13049" s="294"/>
      <c r="C13049" s="294"/>
      <c r="D13049" s="294"/>
      <c r="E13049" s="294"/>
      <c r="F13049" s="294"/>
    </row>
    <row r="13050">
      <c r="A13050" s="294" t="s">
        <v>29805</v>
      </c>
      <c r="B13050" s="294"/>
      <c r="C13050" s="294"/>
      <c r="D13050" s="294"/>
      <c r="E13050" s="294"/>
      <c r="F13050" s="294"/>
    </row>
    <row r="13051">
      <c r="A13051" s="294" t="s">
        <v>23504</v>
      </c>
      <c r="B13051" s="294"/>
      <c r="C13051" s="294"/>
      <c r="D13051" s="294"/>
      <c r="E13051" s="294"/>
      <c r="F13051" s="294"/>
    </row>
    <row r="13052">
      <c r="A13052" s="294" t="s">
        <v>29806</v>
      </c>
      <c r="B13052" s="294"/>
      <c r="C13052" s="294"/>
      <c r="D13052" s="294"/>
      <c r="E13052" s="294"/>
      <c r="F13052" s="294"/>
    </row>
    <row r="13053">
      <c r="A13053" s="294" t="s">
        <v>29807</v>
      </c>
      <c r="B13053" s="294"/>
      <c r="C13053" s="294"/>
      <c r="D13053" s="294"/>
      <c r="E13053" s="294"/>
      <c r="F13053" s="294"/>
    </row>
    <row r="13054">
      <c r="A13054" s="294" t="s">
        <v>29808</v>
      </c>
      <c r="B13054" s="294"/>
      <c r="C13054" s="294"/>
      <c r="D13054" s="294"/>
      <c r="E13054" s="294"/>
      <c r="F13054" s="294"/>
    </row>
    <row r="13055">
      <c r="A13055" s="294" t="s">
        <v>29809</v>
      </c>
      <c r="B13055" s="294"/>
      <c r="C13055" s="294"/>
      <c r="D13055" s="294"/>
      <c r="E13055" s="294"/>
      <c r="F13055" s="294"/>
    </row>
    <row r="13056">
      <c r="A13056" s="294" t="s">
        <v>29810</v>
      </c>
      <c r="B13056" s="294"/>
      <c r="C13056" s="294"/>
      <c r="D13056" s="294"/>
      <c r="E13056" s="294"/>
      <c r="F13056" s="294"/>
    </row>
    <row r="13057">
      <c r="A13057" s="294" t="s">
        <v>29811</v>
      </c>
      <c r="B13057" s="294"/>
      <c r="C13057" s="294"/>
      <c r="D13057" s="294"/>
      <c r="E13057" s="294"/>
      <c r="F13057" s="294"/>
    </row>
    <row r="13058">
      <c r="A13058" s="294"/>
      <c r="B13058" s="294"/>
      <c r="C13058" s="294"/>
      <c r="D13058" s="294"/>
      <c r="E13058" s="294"/>
      <c r="F13058" s="294"/>
    </row>
    <row r="13059">
      <c r="A13059" s="294" t="s">
        <v>28124</v>
      </c>
      <c r="B13059" s="294"/>
      <c r="C13059" s="294"/>
      <c r="D13059" s="294"/>
      <c r="E13059" s="294"/>
      <c r="F13059" s="294"/>
    </row>
    <row r="13060">
      <c r="A13060" s="294" t="s">
        <v>29761</v>
      </c>
      <c r="B13060" s="294"/>
      <c r="C13060" s="294"/>
      <c r="D13060" s="294"/>
      <c r="E13060" s="294"/>
      <c r="F13060" s="294"/>
    </row>
    <row r="13061">
      <c r="A13061" s="294" t="s">
        <v>21672</v>
      </c>
      <c r="B13061" s="294"/>
      <c r="C13061" s="294"/>
      <c r="D13061" s="294"/>
      <c r="E13061" s="294"/>
      <c r="F13061" s="294"/>
    </row>
    <row r="13062">
      <c r="A13062" s="294" t="s">
        <v>29762</v>
      </c>
      <c r="B13062" s="294"/>
      <c r="C13062" s="294"/>
      <c r="D13062" s="294"/>
      <c r="E13062" s="294"/>
      <c r="F13062" s="294"/>
    </row>
    <row r="13063">
      <c r="A13063" s="294"/>
      <c r="B13063" s="294"/>
      <c r="C13063" s="294"/>
      <c r="D13063" s="294"/>
      <c r="E13063" s="294"/>
      <c r="F13063" s="294"/>
    </row>
    <row r="13064">
      <c r="A13064" s="294" t="s">
        <v>21429</v>
      </c>
      <c r="B13064" s="294"/>
      <c r="C13064" s="294"/>
      <c r="D13064" s="294"/>
      <c r="E13064" s="294"/>
      <c r="F13064" s="294"/>
    </row>
    <row r="13065">
      <c r="A13065" s="294"/>
      <c r="B13065" s="294"/>
      <c r="C13065" s="294"/>
      <c r="D13065" s="294"/>
      <c r="E13065" s="294"/>
      <c r="F13065" s="294"/>
    </row>
    <row r="13066">
      <c r="A13066" s="294" t="s">
        <v>24920</v>
      </c>
      <c r="B13066" s="294"/>
      <c r="C13066" s="294"/>
      <c r="D13066" s="294"/>
      <c r="E13066" s="294"/>
      <c r="F13066" s="294"/>
    </row>
    <row r="13067">
      <c r="A13067" s="294" t="s">
        <v>29812</v>
      </c>
      <c r="B13067" s="294"/>
      <c r="C13067" s="294"/>
      <c r="D13067" s="294"/>
      <c r="E13067" s="294"/>
      <c r="F13067" s="294"/>
    </row>
    <row r="13068">
      <c r="A13068" s="294" t="s">
        <v>29813</v>
      </c>
      <c r="B13068" s="294"/>
      <c r="C13068" s="294"/>
      <c r="D13068" s="294"/>
      <c r="E13068" s="294"/>
      <c r="F13068" s="294"/>
    </row>
    <row r="13069">
      <c r="A13069" s="294" t="s">
        <v>29814</v>
      </c>
      <c r="B13069" s="294"/>
      <c r="C13069" s="294"/>
      <c r="D13069" s="294"/>
      <c r="E13069" s="294"/>
      <c r="F13069" s="294"/>
    </row>
    <row r="13070">
      <c r="A13070" s="294" t="s">
        <v>29815</v>
      </c>
      <c r="B13070" s="294"/>
      <c r="C13070" s="294"/>
      <c r="D13070" s="294"/>
      <c r="E13070" s="294"/>
      <c r="F13070" s="294"/>
    </row>
    <row r="13071">
      <c r="A13071" s="294" t="s">
        <v>29816</v>
      </c>
      <c r="B13071" s="294"/>
      <c r="C13071" s="294"/>
      <c r="D13071" s="294"/>
      <c r="E13071" s="294"/>
      <c r="F13071" s="294"/>
    </row>
    <row r="13072">
      <c r="A13072" s="294"/>
      <c r="B13072" s="294"/>
      <c r="C13072" s="294"/>
      <c r="D13072" s="294"/>
      <c r="E13072" s="294"/>
      <c r="F13072" s="294"/>
    </row>
    <row r="13073">
      <c r="A13073" s="294"/>
      <c r="B13073" s="294"/>
      <c r="C13073" s="294"/>
      <c r="D13073" s="294"/>
      <c r="E13073" s="294"/>
      <c r="F13073" s="294"/>
    </row>
    <row r="13074">
      <c r="A13074" s="294" t="s">
        <v>21326</v>
      </c>
      <c r="B13074" s="294"/>
      <c r="C13074" s="294"/>
      <c r="D13074" s="294"/>
      <c r="E13074" s="294"/>
      <c r="F13074" s="294"/>
    </row>
    <row r="13075">
      <c r="A13075" s="294"/>
      <c r="B13075" s="294"/>
      <c r="C13075" s="294"/>
      <c r="D13075" s="294"/>
      <c r="E13075" s="294"/>
      <c r="F13075" s="294"/>
    </row>
    <row r="13076">
      <c r="A13076" s="294" t="s">
        <v>29817</v>
      </c>
      <c r="B13076" s="294"/>
      <c r="C13076" s="294"/>
      <c r="D13076" s="294"/>
      <c r="E13076" s="294"/>
      <c r="F13076" s="294"/>
    </row>
    <row r="13077">
      <c r="A13077" s="294" t="s">
        <v>29818</v>
      </c>
      <c r="B13077" s="294"/>
      <c r="C13077" s="294"/>
      <c r="D13077" s="294"/>
      <c r="E13077" s="294"/>
      <c r="F13077" s="294"/>
    </row>
    <row r="13078">
      <c r="A13078" s="294" t="s">
        <v>29819</v>
      </c>
      <c r="B13078" s="294"/>
      <c r="C13078" s="294"/>
      <c r="D13078" s="294"/>
      <c r="E13078" s="294"/>
      <c r="F13078" s="294"/>
    </row>
    <row r="13079">
      <c r="A13079" s="294" t="s">
        <v>29820</v>
      </c>
      <c r="B13079" s="294"/>
      <c r="C13079" s="294"/>
      <c r="D13079" s="294"/>
      <c r="E13079" s="294"/>
      <c r="F13079" s="294"/>
    </row>
    <row r="13080">
      <c r="A13080" s="294" t="s">
        <v>29821</v>
      </c>
      <c r="B13080" s="294"/>
      <c r="C13080" s="294"/>
      <c r="D13080" s="294"/>
      <c r="E13080" s="294"/>
      <c r="F13080" s="294"/>
    </row>
    <row r="13081">
      <c r="A13081" s="294" t="s">
        <v>29822</v>
      </c>
      <c r="B13081" s="294"/>
      <c r="C13081" s="294"/>
      <c r="D13081" s="294"/>
      <c r="E13081" s="294"/>
      <c r="F13081" s="294"/>
    </row>
    <row r="13082">
      <c r="A13082" s="294" t="s">
        <v>29823</v>
      </c>
      <c r="B13082" s="294"/>
      <c r="C13082" s="294"/>
      <c r="D13082" s="294"/>
      <c r="E13082" s="294"/>
      <c r="F13082" s="294"/>
    </row>
    <row r="13083">
      <c r="A13083" s="294" t="s">
        <v>29824</v>
      </c>
      <c r="B13083" s="294"/>
      <c r="C13083" s="294"/>
      <c r="D13083" s="294"/>
      <c r="E13083" s="294"/>
      <c r="F13083" s="294"/>
    </row>
    <row r="13084">
      <c r="A13084" s="294"/>
      <c r="B13084" s="294"/>
      <c r="C13084" s="294"/>
      <c r="D13084" s="294"/>
      <c r="E13084" s="294"/>
      <c r="F13084" s="294"/>
    </row>
    <row r="13085">
      <c r="A13085" s="294" t="s">
        <v>28143</v>
      </c>
      <c r="B13085" s="294"/>
      <c r="C13085" s="294"/>
      <c r="D13085" s="294"/>
      <c r="E13085" s="294"/>
      <c r="F13085" s="294"/>
    </row>
    <row r="13086">
      <c r="A13086" s="294"/>
      <c r="B13086" s="294"/>
      <c r="C13086" s="294"/>
      <c r="D13086" s="294"/>
      <c r="E13086" s="294"/>
      <c r="F13086" s="294"/>
    </row>
    <row r="13087">
      <c r="A13087" s="294" t="s">
        <v>29825</v>
      </c>
      <c r="B13087" s="294"/>
      <c r="C13087" s="294"/>
      <c r="D13087" s="294"/>
      <c r="E13087" s="294"/>
      <c r="F13087" s="294"/>
    </row>
    <row r="13088">
      <c r="A13088" s="294" t="s">
        <v>29826</v>
      </c>
      <c r="B13088" s="294"/>
      <c r="C13088" s="294"/>
      <c r="D13088" s="294"/>
      <c r="E13088" s="294"/>
      <c r="F13088" s="294"/>
    </row>
    <row r="13089">
      <c r="A13089" s="294" t="s">
        <v>29827</v>
      </c>
      <c r="B13089" s="294"/>
      <c r="C13089" s="294"/>
      <c r="D13089" s="294"/>
      <c r="E13089" s="294"/>
      <c r="F13089" s="294"/>
    </row>
    <row r="13090">
      <c r="A13090" s="294" t="s">
        <v>29828</v>
      </c>
      <c r="B13090" s="294"/>
      <c r="C13090" s="294"/>
      <c r="D13090" s="294"/>
      <c r="E13090" s="294"/>
      <c r="F13090" s="294"/>
    </row>
    <row r="13091">
      <c r="A13091" s="294" t="s">
        <v>29829</v>
      </c>
      <c r="B13091" s="294"/>
      <c r="C13091" s="294"/>
      <c r="D13091" s="294"/>
      <c r="E13091" s="294"/>
      <c r="F13091" s="294"/>
    </row>
    <row r="13092">
      <c r="A13092" s="294" t="s">
        <v>22682</v>
      </c>
      <c r="B13092" s="294"/>
      <c r="C13092" s="294"/>
      <c r="D13092" s="294"/>
      <c r="E13092" s="294"/>
      <c r="F13092" s="294"/>
    </row>
    <row r="13093">
      <c r="A13093" s="294" t="s">
        <v>29830</v>
      </c>
      <c r="B13093" s="294"/>
      <c r="C13093" s="294"/>
      <c r="D13093" s="294"/>
      <c r="E13093" s="294"/>
      <c r="F13093" s="294"/>
    </row>
    <row r="13094">
      <c r="A13094" s="294" t="s">
        <v>28417</v>
      </c>
      <c r="B13094" s="294"/>
      <c r="C13094" s="294"/>
      <c r="D13094" s="294"/>
      <c r="E13094" s="294"/>
      <c r="F13094" s="294"/>
    </row>
    <row r="13095">
      <c r="A13095" s="294" t="s">
        <v>29831</v>
      </c>
      <c r="B13095" s="294"/>
      <c r="C13095" s="294"/>
      <c r="D13095" s="294"/>
      <c r="E13095" s="294"/>
      <c r="F13095" s="294"/>
    </row>
    <row r="13096">
      <c r="A13096" s="294" t="s">
        <v>29832</v>
      </c>
      <c r="B13096" s="294"/>
      <c r="C13096" s="294"/>
      <c r="D13096" s="294"/>
      <c r="E13096" s="294"/>
      <c r="F13096" s="294"/>
    </row>
    <row r="13097">
      <c r="A13097" s="294"/>
      <c r="B13097" s="294"/>
      <c r="C13097" s="294"/>
      <c r="D13097" s="294"/>
      <c r="E13097" s="294"/>
      <c r="F13097" s="294"/>
    </row>
    <row r="13098">
      <c r="A13098" s="294" t="s">
        <v>22572</v>
      </c>
      <c r="B13098" s="294"/>
      <c r="C13098" s="294"/>
      <c r="D13098" s="294"/>
      <c r="E13098" s="294"/>
      <c r="F13098" s="294"/>
    </row>
    <row r="13099">
      <c r="A13099" s="294" t="s">
        <v>29833</v>
      </c>
      <c r="B13099" s="294"/>
      <c r="C13099" s="294"/>
      <c r="D13099" s="294"/>
      <c r="E13099" s="294"/>
      <c r="F13099" s="294"/>
    </row>
    <row r="13100">
      <c r="A13100" s="294"/>
      <c r="B13100" s="294"/>
      <c r="C13100" s="294"/>
      <c r="D13100" s="294"/>
      <c r="E13100" s="294"/>
      <c r="F13100" s="294"/>
    </row>
    <row r="13101">
      <c r="A13101" s="294" t="s">
        <v>29834</v>
      </c>
      <c r="B13101" s="294"/>
      <c r="C13101" s="294"/>
      <c r="D13101" s="294"/>
      <c r="E13101" s="294"/>
      <c r="F13101" s="294"/>
    </row>
    <row r="13102">
      <c r="A13102" s="294" t="s">
        <v>29835</v>
      </c>
      <c r="B13102" s="294"/>
      <c r="C13102" s="294"/>
      <c r="D13102" s="294"/>
      <c r="E13102" s="294"/>
      <c r="F13102" s="294"/>
    </row>
    <row r="13103">
      <c r="A13103" s="294" t="s">
        <v>29836</v>
      </c>
      <c r="B13103" s="294"/>
      <c r="C13103" s="294"/>
      <c r="D13103" s="294"/>
      <c r="E13103" s="294"/>
      <c r="F13103" s="294"/>
    </row>
    <row r="13104">
      <c r="A13104" s="294" t="s">
        <v>29837</v>
      </c>
      <c r="B13104" s="294"/>
      <c r="C13104" s="294"/>
      <c r="D13104" s="294"/>
      <c r="E13104" s="294"/>
      <c r="F13104" s="294"/>
    </row>
    <row r="13105">
      <c r="A13105" s="294"/>
      <c r="B13105" s="294"/>
      <c r="C13105" s="294"/>
      <c r="D13105" s="294"/>
      <c r="E13105" s="294"/>
      <c r="F13105" s="294"/>
    </row>
    <row r="13106">
      <c r="A13106" s="294" t="s">
        <v>21908</v>
      </c>
      <c r="B13106" s="294"/>
      <c r="C13106" s="294"/>
      <c r="D13106" s="294"/>
      <c r="E13106" s="294"/>
      <c r="F13106" s="294"/>
    </row>
    <row r="13107">
      <c r="A13107" s="294"/>
      <c r="B13107" s="294"/>
      <c r="C13107" s="294"/>
      <c r="D13107" s="294"/>
      <c r="E13107" s="294"/>
      <c r="F13107" s="294"/>
    </row>
    <row r="13108">
      <c r="A13108" s="294" t="s">
        <v>29838</v>
      </c>
      <c r="B13108" s="294"/>
      <c r="C13108" s="294"/>
      <c r="D13108" s="294"/>
      <c r="E13108" s="294"/>
      <c r="F13108" s="294"/>
    </row>
    <row r="13109">
      <c r="A13109" s="294" t="s">
        <v>29839</v>
      </c>
      <c r="B13109" s="294"/>
      <c r="C13109" s="294"/>
      <c r="D13109" s="294"/>
      <c r="E13109" s="294"/>
      <c r="F13109" s="294"/>
    </row>
    <row r="13110">
      <c r="A13110" s="294" t="s">
        <v>29062</v>
      </c>
      <c r="B13110" s="294"/>
      <c r="C13110" s="294"/>
      <c r="D13110" s="294"/>
      <c r="E13110" s="294"/>
      <c r="F13110" s="294"/>
    </row>
    <row r="13111">
      <c r="A13111" s="294" t="s">
        <v>29840</v>
      </c>
      <c r="B13111" s="294"/>
      <c r="C13111" s="294"/>
      <c r="D13111" s="294"/>
      <c r="E13111" s="294"/>
      <c r="F13111" s="294"/>
    </row>
    <row r="13112">
      <c r="A13112" s="294" t="s">
        <v>29841</v>
      </c>
      <c r="B13112" s="294"/>
      <c r="C13112" s="294"/>
      <c r="D13112" s="294"/>
      <c r="E13112" s="294"/>
      <c r="F13112" s="294"/>
    </row>
    <row r="13113">
      <c r="A13113" s="294"/>
      <c r="B13113" s="294"/>
      <c r="C13113" s="294"/>
      <c r="D13113" s="294"/>
      <c r="E13113" s="294"/>
      <c r="F13113" s="294"/>
    </row>
    <row r="13114">
      <c r="A13114" s="294" t="s">
        <v>28064</v>
      </c>
      <c r="B13114" s="294"/>
      <c r="C13114" s="294"/>
      <c r="D13114" s="294"/>
      <c r="E13114" s="294"/>
      <c r="F13114" s="294"/>
    </row>
    <row r="13115">
      <c r="A13115" s="294"/>
      <c r="B13115" s="294"/>
      <c r="C13115" s="294"/>
      <c r="D13115" s="294"/>
      <c r="E13115" s="294"/>
      <c r="F13115" s="294"/>
    </row>
    <row r="13116">
      <c r="A13116" s="294" t="s">
        <v>29842</v>
      </c>
      <c r="B13116" s="294"/>
      <c r="C13116" s="294"/>
      <c r="D13116" s="294"/>
      <c r="E13116" s="294"/>
      <c r="F13116" s="294"/>
    </row>
    <row r="13117">
      <c r="A13117" s="294" t="s">
        <v>29843</v>
      </c>
      <c r="B13117" s="294"/>
      <c r="C13117" s="294"/>
      <c r="D13117" s="294"/>
      <c r="E13117" s="294"/>
      <c r="F13117" s="294"/>
    </row>
    <row r="13118">
      <c r="A13118" s="294" t="s">
        <v>29844</v>
      </c>
      <c r="B13118" s="294"/>
      <c r="C13118" s="294"/>
      <c r="D13118" s="294"/>
      <c r="E13118" s="294"/>
      <c r="F13118" s="294"/>
    </row>
    <row r="13119">
      <c r="A13119" s="294" t="s">
        <v>29845</v>
      </c>
      <c r="B13119" s="294"/>
      <c r="C13119" s="294"/>
      <c r="D13119" s="294"/>
      <c r="E13119" s="294"/>
      <c r="F13119" s="294"/>
    </row>
    <row r="13120">
      <c r="A13120" s="294" t="s">
        <v>29846</v>
      </c>
      <c r="B13120" s="294"/>
      <c r="C13120" s="294"/>
      <c r="D13120" s="294"/>
      <c r="E13120" s="294"/>
      <c r="F13120" s="294"/>
    </row>
    <row r="13121">
      <c r="A13121" s="294" t="s">
        <v>29847</v>
      </c>
      <c r="B13121" s="294"/>
      <c r="C13121" s="294"/>
      <c r="D13121" s="294"/>
      <c r="E13121" s="294"/>
      <c r="F13121" s="294"/>
    </row>
    <row r="13122">
      <c r="A13122" s="294" t="s">
        <v>29848</v>
      </c>
      <c r="B13122" s="294"/>
      <c r="C13122" s="294"/>
      <c r="D13122" s="294"/>
      <c r="E13122" s="294"/>
      <c r="F13122" s="294"/>
    </row>
    <row r="13123">
      <c r="A13123" s="294" t="s">
        <v>29849</v>
      </c>
      <c r="B13123" s="294"/>
      <c r="C13123" s="294"/>
      <c r="D13123" s="294"/>
      <c r="E13123" s="294"/>
      <c r="F13123" s="294"/>
    </row>
    <row r="13124">
      <c r="A13124" s="294" t="s">
        <v>29850</v>
      </c>
      <c r="B13124" s="294"/>
      <c r="C13124" s="294"/>
      <c r="D13124" s="294"/>
      <c r="E13124" s="294"/>
      <c r="F13124" s="294"/>
    </row>
    <row r="13125">
      <c r="A13125" s="294" t="s">
        <v>29851</v>
      </c>
      <c r="B13125" s="294"/>
      <c r="C13125" s="294"/>
      <c r="D13125" s="294"/>
      <c r="E13125" s="294"/>
      <c r="F13125" s="294"/>
    </row>
    <row r="13126">
      <c r="A13126" s="294" t="s">
        <v>29852</v>
      </c>
      <c r="B13126" s="294"/>
      <c r="C13126" s="294"/>
      <c r="D13126" s="294"/>
      <c r="E13126" s="294"/>
      <c r="F13126" s="294"/>
    </row>
    <row r="13127">
      <c r="A13127" s="294" t="s">
        <v>21892</v>
      </c>
      <c r="B13127" s="294"/>
      <c r="C13127" s="294"/>
      <c r="D13127" s="294"/>
      <c r="E13127" s="294"/>
      <c r="F13127" s="294"/>
    </row>
    <row r="13128">
      <c r="A13128" s="294" t="s">
        <v>29853</v>
      </c>
      <c r="B13128" s="294"/>
      <c r="C13128" s="294"/>
      <c r="D13128" s="294"/>
      <c r="E13128" s="294"/>
      <c r="F13128" s="294"/>
    </row>
    <row r="13129">
      <c r="A13129" s="294" t="s">
        <v>29854</v>
      </c>
      <c r="B13129" s="294"/>
      <c r="C13129" s="294"/>
      <c r="D13129" s="294"/>
      <c r="E13129" s="294"/>
      <c r="F13129" s="294"/>
    </row>
    <row r="13130">
      <c r="A13130" s="294" t="s">
        <v>29855</v>
      </c>
      <c r="B13130" s="294"/>
      <c r="C13130" s="294"/>
      <c r="D13130" s="294"/>
      <c r="E13130" s="294"/>
      <c r="F13130" s="294"/>
    </row>
    <row r="13131">
      <c r="A13131" s="294"/>
      <c r="B13131" s="294"/>
      <c r="C13131" s="294"/>
      <c r="D13131" s="294"/>
      <c r="E13131" s="294"/>
      <c r="F13131" s="294"/>
    </row>
    <row r="13132">
      <c r="A13132" s="294" t="s">
        <v>28124</v>
      </c>
      <c r="B13132" s="294"/>
      <c r="C13132" s="294"/>
      <c r="D13132" s="294"/>
      <c r="E13132" s="294"/>
      <c r="F13132" s="294"/>
    </row>
    <row r="13133">
      <c r="A13133" s="294" t="s">
        <v>29856</v>
      </c>
      <c r="B13133" s="294"/>
      <c r="C13133" s="294"/>
      <c r="D13133" s="294"/>
      <c r="E13133" s="294"/>
      <c r="F13133" s="294"/>
    </row>
    <row r="13134">
      <c r="A13134" s="294" t="s">
        <v>29857</v>
      </c>
      <c r="B13134" s="294"/>
      <c r="C13134" s="294"/>
      <c r="D13134" s="294"/>
      <c r="E13134" s="294"/>
      <c r="F13134" s="294"/>
    </row>
    <row r="13135">
      <c r="A13135" s="294"/>
      <c r="B13135" s="294"/>
      <c r="C13135" s="294"/>
      <c r="D13135" s="294"/>
      <c r="E13135" s="294"/>
      <c r="F13135" s="294"/>
    </row>
    <row r="13136">
      <c r="A13136" s="294" t="s">
        <v>25957</v>
      </c>
      <c r="B13136" s="294"/>
      <c r="C13136" s="294"/>
      <c r="D13136" s="294"/>
      <c r="E13136" s="294"/>
      <c r="F13136" s="294"/>
    </row>
    <row r="13137">
      <c r="A13137" s="294"/>
      <c r="B13137" s="294"/>
      <c r="C13137" s="294"/>
      <c r="D13137" s="294"/>
      <c r="E13137" s="294"/>
      <c r="F13137" s="294"/>
    </row>
    <row r="13138">
      <c r="A13138" s="294" t="s">
        <v>29858</v>
      </c>
      <c r="B13138" s="294"/>
      <c r="C13138" s="294"/>
      <c r="D13138" s="294"/>
      <c r="E13138" s="294"/>
      <c r="F13138" s="294"/>
    </row>
    <row r="13139">
      <c r="A13139" s="294"/>
      <c r="B13139" s="294"/>
      <c r="C13139" s="294"/>
      <c r="D13139" s="294"/>
      <c r="E13139" s="294"/>
      <c r="F13139" s="294"/>
    </row>
    <row r="13140">
      <c r="A13140" s="294" t="s">
        <v>26193</v>
      </c>
      <c r="B13140" s="294"/>
      <c r="C13140" s="294"/>
      <c r="D13140" s="294"/>
      <c r="E13140" s="294"/>
      <c r="F13140" s="294"/>
    </row>
    <row r="13141">
      <c r="A13141" s="294"/>
      <c r="B13141" s="294"/>
      <c r="C13141" s="294"/>
      <c r="D13141" s="294"/>
      <c r="E13141" s="294"/>
      <c r="F13141" s="294"/>
    </row>
    <row r="13142">
      <c r="A13142" s="294"/>
      <c r="B13142" s="294"/>
      <c r="C13142" s="294"/>
      <c r="D13142" s="294"/>
      <c r="E13142" s="294"/>
      <c r="F13142" s="294"/>
    </row>
    <row r="13143">
      <c r="A13143" s="294" t="s">
        <v>29859</v>
      </c>
      <c r="B13143" s="294"/>
      <c r="C13143" s="294"/>
      <c r="D13143" s="294"/>
      <c r="E13143" s="294"/>
      <c r="F13143" s="294"/>
    </row>
    <row r="13144">
      <c r="A13144" s="294" t="s">
        <v>29860</v>
      </c>
      <c r="B13144" s="294"/>
      <c r="C13144" s="294"/>
      <c r="D13144" s="294"/>
      <c r="E13144" s="294"/>
      <c r="F13144" s="294"/>
    </row>
    <row r="13145">
      <c r="A13145" s="294" t="s">
        <v>26233</v>
      </c>
      <c r="B13145" s="294"/>
      <c r="C13145" s="294"/>
      <c r="D13145" s="294"/>
      <c r="E13145" s="294"/>
      <c r="F13145" s="294"/>
    </row>
    <row r="13146">
      <c r="A13146" s="294" t="s">
        <v>29861</v>
      </c>
      <c r="B13146" s="294"/>
      <c r="C13146" s="294"/>
      <c r="D13146" s="294"/>
      <c r="E13146" s="294"/>
      <c r="F13146" s="294"/>
    </row>
    <row r="13147">
      <c r="A13147" s="294" t="s">
        <v>29862</v>
      </c>
      <c r="B13147" s="294"/>
      <c r="C13147" s="294"/>
      <c r="D13147" s="294"/>
      <c r="E13147" s="294"/>
      <c r="F13147" s="294"/>
    </row>
    <row r="13148">
      <c r="A13148" s="294" t="s">
        <v>29863</v>
      </c>
      <c r="B13148" s="294"/>
      <c r="C13148" s="294"/>
      <c r="D13148" s="294"/>
      <c r="E13148" s="294"/>
      <c r="F13148" s="294"/>
    </row>
    <row r="13149">
      <c r="A13149" s="294" t="s">
        <v>29864</v>
      </c>
      <c r="B13149" s="294"/>
      <c r="C13149" s="294"/>
      <c r="D13149" s="294"/>
      <c r="E13149" s="294"/>
      <c r="F13149" s="294"/>
    </row>
    <row r="13150">
      <c r="A13150" s="294" t="s">
        <v>29865</v>
      </c>
      <c r="B13150" s="294"/>
      <c r="C13150" s="294"/>
      <c r="D13150" s="294"/>
      <c r="E13150" s="294"/>
      <c r="F13150" s="294"/>
    </row>
    <row r="13151">
      <c r="A13151" s="294" t="s">
        <v>29866</v>
      </c>
      <c r="B13151" s="294"/>
      <c r="C13151" s="294"/>
      <c r="D13151" s="294"/>
      <c r="E13151" s="294"/>
      <c r="F13151" s="294"/>
    </row>
    <row r="13152">
      <c r="A13152" s="294"/>
      <c r="B13152" s="294"/>
      <c r="C13152" s="294"/>
      <c r="D13152" s="294"/>
      <c r="E13152" s="294"/>
      <c r="F13152" s="294"/>
    </row>
    <row r="13153">
      <c r="A13153" s="294" t="s">
        <v>25967</v>
      </c>
      <c r="B13153" s="294"/>
      <c r="C13153" s="294"/>
      <c r="D13153" s="294"/>
      <c r="E13153" s="294"/>
      <c r="F13153" s="294"/>
    </row>
    <row r="13154">
      <c r="A13154" s="294"/>
      <c r="B13154" s="294"/>
      <c r="C13154" s="294"/>
      <c r="D13154" s="294"/>
      <c r="E13154" s="294"/>
      <c r="F13154" s="294"/>
    </row>
    <row r="13155">
      <c r="A13155" s="294" t="s">
        <v>29867</v>
      </c>
      <c r="B13155" s="294"/>
      <c r="C13155" s="294"/>
      <c r="D13155" s="294"/>
      <c r="E13155" s="294"/>
      <c r="F13155" s="294"/>
    </row>
    <row r="13156">
      <c r="A13156" s="294" t="s">
        <v>29868</v>
      </c>
      <c r="B13156" s="294"/>
      <c r="C13156" s="294"/>
      <c r="D13156" s="294"/>
      <c r="E13156" s="294"/>
      <c r="F13156" s="294"/>
    </row>
    <row r="13157">
      <c r="A13157" s="294" t="s">
        <v>29869</v>
      </c>
      <c r="B13157" s="294"/>
      <c r="C13157" s="294"/>
      <c r="D13157" s="294"/>
      <c r="E13157" s="294"/>
      <c r="F13157" s="294"/>
    </row>
    <row r="13158">
      <c r="A13158" s="294" t="s">
        <v>29870</v>
      </c>
      <c r="B13158" s="294"/>
      <c r="C13158" s="294"/>
      <c r="D13158" s="294"/>
      <c r="E13158" s="294"/>
      <c r="F13158" s="294"/>
    </row>
    <row r="13159">
      <c r="A13159" s="294" t="s">
        <v>29871</v>
      </c>
      <c r="B13159" s="294"/>
      <c r="C13159" s="294"/>
      <c r="D13159" s="294"/>
      <c r="E13159" s="294"/>
      <c r="F13159" s="294"/>
    </row>
    <row r="13160">
      <c r="A13160" s="294" t="s">
        <v>29872</v>
      </c>
      <c r="B13160" s="294"/>
      <c r="C13160" s="294"/>
      <c r="D13160" s="294"/>
      <c r="E13160" s="294"/>
      <c r="F13160" s="294"/>
    </row>
    <row r="13161">
      <c r="A13161" s="294"/>
      <c r="B13161" s="294"/>
      <c r="C13161" s="294"/>
      <c r="D13161" s="294"/>
      <c r="E13161" s="294"/>
      <c r="F13161" s="294"/>
    </row>
    <row r="13162">
      <c r="A13162" s="294" t="s">
        <v>26240</v>
      </c>
      <c r="B13162" s="294"/>
      <c r="C13162" s="294"/>
      <c r="D13162" s="294"/>
      <c r="E13162" s="294"/>
      <c r="F13162" s="294"/>
    </row>
    <row r="13163">
      <c r="A13163" s="294"/>
      <c r="B13163" s="294"/>
      <c r="C13163" s="294"/>
      <c r="D13163" s="294"/>
      <c r="E13163" s="294"/>
      <c r="F13163" s="294"/>
    </row>
    <row r="13164">
      <c r="A13164" s="294" t="s">
        <v>29873</v>
      </c>
      <c r="B13164" s="294"/>
      <c r="C13164" s="294"/>
      <c r="D13164" s="294"/>
      <c r="E13164" s="294"/>
      <c r="F13164" s="294"/>
    </row>
    <row r="13165">
      <c r="A13165" s="294" t="s">
        <v>29874</v>
      </c>
      <c r="B13165" s="294"/>
      <c r="C13165" s="294"/>
      <c r="D13165" s="294"/>
      <c r="E13165" s="294"/>
      <c r="F13165" s="294"/>
    </row>
    <row r="13166">
      <c r="A13166" s="294" t="s">
        <v>29875</v>
      </c>
      <c r="B13166" s="294"/>
      <c r="C13166" s="294"/>
      <c r="D13166" s="294"/>
      <c r="E13166" s="294"/>
      <c r="F13166" s="294"/>
    </row>
    <row r="13167">
      <c r="A13167" s="294" t="s">
        <v>29876</v>
      </c>
      <c r="B13167" s="294"/>
      <c r="C13167" s="294"/>
      <c r="D13167" s="294"/>
      <c r="E13167" s="294"/>
      <c r="F13167" s="294"/>
    </row>
    <row r="13168">
      <c r="A13168" s="294" t="s">
        <v>29877</v>
      </c>
      <c r="B13168" s="294"/>
      <c r="C13168" s="294"/>
      <c r="D13168" s="294"/>
      <c r="E13168" s="294"/>
      <c r="F13168" s="294"/>
    </row>
    <row r="13169">
      <c r="A13169" s="294" t="s">
        <v>29878</v>
      </c>
      <c r="B13169" s="294"/>
      <c r="C13169" s="294"/>
      <c r="D13169" s="294"/>
      <c r="E13169" s="294"/>
      <c r="F13169" s="294"/>
    </row>
    <row r="13170">
      <c r="A13170" s="294" t="s">
        <v>29879</v>
      </c>
      <c r="B13170" s="294"/>
      <c r="C13170" s="294"/>
      <c r="D13170" s="294"/>
      <c r="E13170" s="294"/>
      <c r="F13170" s="294"/>
    </row>
    <row r="13171">
      <c r="A13171" s="294" t="s">
        <v>29880</v>
      </c>
      <c r="B13171" s="294"/>
      <c r="C13171" s="294"/>
      <c r="D13171" s="294"/>
      <c r="E13171" s="294"/>
      <c r="F13171" s="294"/>
    </row>
    <row r="13172">
      <c r="A13172" s="294" t="s">
        <v>29881</v>
      </c>
      <c r="B13172" s="294"/>
      <c r="C13172" s="294"/>
      <c r="D13172" s="294"/>
      <c r="E13172" s="294"/>
      <c r="F13172" s="294"/>
    </row>
    <row r="13173">
      <c r="A13173" s="294" t="s">
        <v>29882</v>
      </c>
      <c r="B13173" s="294"/>
      <c r="C13173" s="294"/>
      <c r="D13173" s="294"/>
      <c r="E13173" s="294"/>
      <c r="F13173" s="294"/>
    </row>
    <row r="13174">
      <c r="A13174" s="294" t="s">
        <v>29883</v>
      </c>
      <c r="B13174" s="294"/>
      <c r="C13174" s="294"/>
      <c r="D13174" s="294"/>
      <c r="E13174" s="294"/>
      <c r="F13174" s="294"/>
    </row>
    <row r="13175">
      <c r="A13175" s="294" t="s">
        <v>29884</v>
      </c>
      <c r="B13175" s="294"/>
      <c r="C13175" s="294"/>
      <c r="D13175" s="294"/>
      <c r="E13175" s="294"/>
      <c r="F13175" s="294"/>
    </row>
    <row r="13176">
      <c r="A13176" s="294"/>
      <c r="B13176" s="294"/>
      <c r="C13176" s="294"/>
      <c r="D13176" s="294"/>
      <c r="E13176" s="294"/>
      <c r="F13176" s="294"/>
    </row>
    <row r="13177">
      <c r="A13177" s="294" t="s">
        <v>26214</v>
      </c>
      <c r="B13177" s="294"/>
      <c r="C13177" s="294"/>
      <c r="D13177" s="294"/>
      <c r="E13177" s="294"/>
      <c r="F13177" s="294"/>
    </row>
    <row r="13178">
      <c r="A13178" s="294"/>
      <c r="B13178" s="294"/>
      <c r="C13178" s="294"/>
      <c r="D13178" s="294"/>
      <c r="E13178" s="294"/>
      <c r="F13178" s="294"/>
    </row>
    <row r="13179">
      <c r="A13179" s="294" t="s">
        <v>29885</v>
      </c>
      <c r="B13179" s="294"/>
      <c r="C13179" s="294"/>
      <c r="D13179" s="294"/>
      <c r="E13179" s="294"/>
      <c r="F13179" s="294"/>
    </row>
    <row r="13180">
      <c r="A13180" s="294" t="s">
        <v>29886</v>
      </c>
      <c r="B13180" s="294"/>
      <c r="C13180" s="294"/>
      <c r="D13180" s="294"/>
      <c r="E13180" s="294"/>
      <c r="F13180" s="294"/>
    </row>
    <row r="13181">
      <c r="A13181" s="294" t="s">
        <v>29887</v>
      </c>
      <c r="B13181" s="294"/>
      <c r="C13181" s="294"/>
      <c r="D13181" s="294"/>
      <c r="E13181" s="294"/>
      <c r="F13181" s="294"/>
    </row>
    <row r="13182">
      <c r="A13182" s="294" t="s">
        <v>29888</v>
      </c>
      <c r="B13182" s="294"/>
      <c r="C13182" s="294"/>
      <c r="D13182" s="294"/>
      <c r="E13182" s="294"/>
      <c r="F13182" s="294"/>
    </row>
    <row r="13183">
      <c r="A13183" s="294" t="s">
        <v>29889</v>
      </c>
      <c r="B13183" s="294"/>
      <c r="C13183" s="294"/>
      <c r="D13183" s="294"/>
      <c r="E13183" s="294"/>
      <c r="F13183" s="294"/>
    </row>
    <row r="13184">
      <c r="A13184" s="294" t="s">
        <v>29890</v>
      </c>
      <c r="B13184" s="294"/>
      <c r="C13184" s="294"/>
      <c r="D13184" s="294"/>
      <c r="E13184" s="294"/>
      <c r="F13184" s="294"/>
    </row>
    <row r="13185">
      <c r="A13185" s="294" t="s">
        <v>29891</v>
      </c>
      <c r="B13185" s="294"/>
      <c r="C13185" s="294"/>
      <c r="D13185" s="294"/>
      <c r="E13185" s="294"/>
      <c r="F13185" s="294"/>
    </row>
    <row r="13186">
      <c r="A13186" s="294" t="s">
        <v>29892</v>
      </c>
      <c r="B13186" s="294"/>
      <c r="C13186" s="294"/>
      <c r="D13186" s="294"/>
      <c r="E13186" s="294"/>
      <c r="F13186" s="294"/>
    </row>
    <row r="13187">
      <c r="A13187" s="294"/>
      <c r="B13187" s="294"/>
      <c r="C13187" s="294"/>
      <c r="D13187" s="294"/>
      <c r="E13187" s="294"/>
      <c r="F13187" s="294"/>
    </row>
    <row r="13188">
      <c r="A13188" s="294" t="s">
        <v>26253</v>
      </c>
      <c r="B13188" s="294"/>
      <c r="C13188" s="294"/>
      <c r="D13188" s="294"/>
      <c r="E13188" s="294"/>
      <c r="F13188" s="294"/>
    </row>
    <row r="13189">
      <c r="A13189" s="294"/>
      <c r="B13189" s="294"/>
      <c r="C13189" s="294"/>
      <c r="D13189" s="294"/>
      <c r="E13189" s="294"/>
      <c r="F13189" s="294"/>
    </row>
    <row r="13190">
      <c r="A13190" s="294" t="s">
        <v>29893</v>
      </c>
      <c r="B13190" s="294"/>
      <c r="C13190" s="294"/>
      <c r="D13190" s="294"/>
      <c r="E13190" s="294"/>
      <c r="F13190" s="294"/>
    </row>
    <row r="13191">
      <c r="A13191" s="294" t="s">
        <v>29894</v>
      </c>
      <c r="B13191" s="294"/>
      <c r="C13191" s="294"/>
      <c r="D13191" s="294"/>
      <c r="E13191" s="294"/>
      <c r="F13191" s="294"/>
    </row>
    <row r="13192">
      <c r="A13192" s="294" t="s">
        <v>29895</v>
      </c>
      <c r="B13192" s="294"/>
      <c r="C13192" s="294"/>
      <c r="D13192" s="294"/>
      <c r="E13192" s="294"/>
      <c r="F13192" s="294"/>
    </row>
    <row r="13193">
      <c r="A13193" s="294" t="s">
        <v>29896</v>
      </c>
      <c r="B13193" s="294"/>
      <c r="C13193" s="294"/>
      <c r="D13193" s="294"/>
      <c r="E13193" s="294"/>
      <c r="F13193" s="294"/>
    </row>
    <row r="13194">
      <c r="A13194" s="294" t="s">
        <v>29897</v>
      </c>
      <c r="B13194" s="294"/>
      <c r="C13194" s="294"/>
      <c r="D13194" s="294"/>
      <c r="E13194" s="294"/>
      <c r="F13194" s="294"/>
    </row>
    <row r="13195">
      <c r="A13195" s="294" t="s">
        <v>29898</v>
      </c>
      <c r="B13195" s="294"/>
      <c r="C13195" s="294"/>
      <c r="D13195" s="294"/>
      <c r="E13195" s="294"/>
      <c r="F13195" s="294"/>
    </row>
    <row r="13196">
      <c r="A13196" s="294" t="s">
        <v>29899</v>
      </c>
      <c r="B13196" s="294"/>
      <c r="C13196" s="294"/>
      <c r="D13196" s="294"/>
      <c r="E13196" s="294"/>
      <c r="F13196" s="294"/>
    </row>
    <row r="13197">
      <c r="A13197" s="294"/>
      <c r="B13197" s="294"/>
      <c r="C13197" s="294"/>
      <c r="D13197" s="294"/>
      <c r="E13197" s="294"/>
      <c r="F13197" s="294"/>
    </row>
    <row r="13198">
      <c r="A13198" s="294"/>
      <c r="B13198" s="294"/>
      <c r="C13198" s="294"/>
      <c r="D13198" s="294"/>
      <c r="E13198" s="294"/>
      <c r="F13198" s="294"/>
    </row>
    <row r="13199">
      <c r="A13199" s="294" t="s">
        <v>28124</v>
      </c>
      <c r="B13199" s="294"/>
      <c r="C13199" s="294"/>
      <c r="D13199" s="294"/>
      <c r="E13199" s="294"/>
      <c r="F13199" s="294"/>
    </row>
    <row r="13200">
      <c r="A13200" s="294" t="s">
        <v>29900</v>
      </c>
      <c r="B13200" s="294"/>
      <c r="C13200" s="294"/>
      <c r="D13200" s="294"/>
      <c r="E13200" s="294"/>
      <c r="F13200" s="294"/>
    </row>
    <row r="13201">
      <c r="A13201" s="294" t="s">
        <v>23457</v>
      </c>
      <c r="B13201" s="294"/>
      <c r="C13201" s="294"/>
      <c r="D13201" s="294"/>
      <c r="E13201" s="294"/>
      <c r="F13201" s="294"/>
    </row>
    <row r="13202">
      <c r="A13202" s="294" t="s">
        <v>29901</v>
      </c>
      <c r="B13202" s="294"/>
      <c r="C13202" s="294"/>
      <c r="D13202" s="294"/>
      <c r="E13202" s="294"/>
      <c r="F13202" s="294"/>
    </row>
    <row r="13203">
      <c r="A13203" s="294"/>
      <c r="B13203" s="294"/>
      <c r="C13203" s="294"/>
      <c r="D13203" s="294"/>
      <c r="E13203" s="294"/>
      <c r="F13203" s="294"/>
    </row>
    <row r="13204">
      <c r="A13204" s="294" t="s">
        <v>22512</v>
      </c>
      <c r="B13204" s="294"/>
      <c r="C13204" s="294"/>
      <c r="D13204" s="294"/>
      <c r="E13204" s="294"/>
      <c r="F13204" s="294"/>
    </row>
    <row r="13205">
      <c r="A13205" s="294" t="s">
        <v>26296</v>
      </c>
      <c r="B13205" s="294"/>
      <c r="C13205" s="294"/>
      <c r="D13205" s="294"/>
      <c r="E13205" s="294"/>
      <c r="F13205" s="294"/>
    </row>
    <row r="13206">
      <c r="A13206" s="294"/>
      <c r="B13206" s="294"/>
      <c r="C13206" s="294"/>
      <c r="D13206" s="294"/>
      <c r="E13206" s="294"/>
      <c r="F13206" s="294"/>
    </row>
    <row r="13207">
      <c r="A13207" s="294" t="s">
        <v>29902</v>
      </c>
      <c r="B13207" s="294"/>
      <c r="C13207" s="294"/>
      <c r="D13207" s="294"/>
      <c r="E13207" s="294"/>
      <c r="F13207" s="294"/>
    </row>
    <row r="13208">
      <c r="A13208" s="294" t="s">
        <v>29903</v>
      </c>
      <c r="B13208" s="294"/>
      <c r="C13208" s="294"/>
      <c r="D13208" s="294"/>
      <c r="E13208" s="294"/>
      <c r="F13208" s="294"/>
    </row>
    <row r="13209">
      <c r="A13209" s="294" t="s">
        <v>29904</v>
      </c>
      <c r="B13209" s="294"/>
      <c r="C13209" s="294"/>
      <c r="D13209" s="294"/>
      <c r="E13209" s="294"/>
      <c r="F13209" s="294"/>
    </row>
    <row r="13210">
      <c r="A13210" s="294" t="s">
        <v>29905</v>
      </c>
      <c r="B13210" s="294"/>
      <c r="C13210" s="294"/>
      <c r="D13210" s="294"/>
      <c r="E13210" s="294"/>
      <c r="F13210" s="294"/>
    </row>
    <row r="13211">
      <c r="A13211" s="294" t="s">
        <v>29906</v>
      </c>
      <c r="B13211" s="294"/>
      <c r="C13211" s="294"/>
      <c r="D13211" s="294"/>
      <c r="E13211" s="294"/>
      <c r="F13211" s="294"/>
    </row>
    <row r="13212">
      <c r="A13212" s="294" t="s">
        <v>29907</v>
      </c>
      <c r="B13212" s="294"/>
      <c r="C13212" s="294"/>
      <c r="D13212" s="294"/>
      <c r="E13212" s="294"/>
      <c r="F13212" s="294"/>
    </row>
    <row r="13213">
      <c r="A13213" s="294" t="s">
        <v>29908</v>
      </c>
      <c r="B13213" s="294"/>
      <c r="C13213" s="294"/>
      <c r="D13213" s="294"/>
      <c r="E13213" s="294"/>
      <c r="F13213" s="294"/>
    </row>
    <row r="13214">
      <c r="A13214" s="294"/>
      <c r="B13214" s="294"/>
      <c r="C13214" s="294"/>
      <c r="D13214" s="294"/>
      <c r="E13214" s="294"/>
      <c r="F13214" s="294"/>
    </row>
    <row r="13215">
      <c r="A13215" s="294" t="s">
        <v>26733</v>
      </c>
      <c r="B13215" s="294"/>
      <c r="C13215" s="294"/>
      <c r="D13215" s="294"/>
      <c r="E13215" s="294"/>
      <c r="F13215" s="294"/>
    </row>
    <row r="13216">
      <c r="A13216" s="294"/>
      <c r="B13216" s="294"/>
      <c r="C13216" s="294"/>
      <c r="D13216" s="294"/>
      <c r="E13216" s="294"/>
      <c r="F13216" s="294"/>
    </row>
    <row r="13217">
      <c r="A13217" s="294" t="s">
        <v>29909</v>
      </c>
      <c r="B13217" s="294"/>
      <c r="C13217" s="294"/>
      <c r="D13217" s="294"/>
      <c r="E13217" s="294"/>
      <c r="F13217" s="294"/>
    </row>
    <row r="13218">
      <c r="A13218" s="294" t="s">
        <v>29910</v>
      </c>
      <c r="B13218" s="294"/>
      <c r="C13218" s="294"/>
      <c r="D13218" s="294"/>
      <c r="E13218" s="294"/>
      <c r="F13218" s="294"/>
    </row>
    <row r="13219">
      <c r="A13219" s="294" t="s">
        <v>29911</v>
      </c>
      <c r="B13219" s="294"/>
      <c r="C13219" s="294"/>
      <c r="D13219" s="294"/>
      <c r="E13219" s="294"/>
      <c r="F13219" s="294"/>
    </row>
    <row r="13220">
      <c r="A13220" s="294" t="s">
        <v>29912</v>
      </c>
      <c r="B13220" s="294"/>
      <c r="C13220" s="294"/>
      <c r="D13220" s="294"/>
      <c r="E13220" s="294"/>
      <c r="F13220" s="294"/>
    </row>
    <row r="13221">
      <c r="A13221" s="294" t="s">
        <v>29913</v>
      </c>
      <c r="B13221" s="294"/>
      <c r="C13221" s="294"/>
      <c r="D13221" s="294"/>
      <c r="E13221" s="294"/>
      <c r="F13221" s="294"/>
    </row>
    <row r="13222">
      <c r="A13222" s="294"/>
      <c r="B13222" s="294"/>
      <c r="C13222" s="294"/>
      <c r="D13222" s="294"/>
      <c r="E13222" s="294"/>
      <c r="F13222" s="294"/>
    </row>
    <row r="13223">
      <c r="A13223" s="294" t="s">
        <v>21945</v>
      </c>
      <c r="B13223" s="294"/>
      <c r="C13223" s="294"/>
      <c r="D13223" s="294"/>
      <c r="E13223" s="294"/>
      <c r="F13223" s="294"/>
    </row>
    <row r="13224">
      <c r="A13224" s="294" t="s">
        <v>26884</v>
      </c>
      <c r="B13224" s="294"/>
      <c r="C13224" s="294"/>
      <c r="D13224" s="294"/>
      <c r="E13224" s="294"/>
      <c r="F13224" s="294"/>
    </row>
    <row r="13225">
      <c r="A13225" s="294"/>
      <c r="B13225" s="294"/>
      <c r="C13225" s="294"/>
      <c r="D13225" s="294"/>
      <c r="E13225" s="294"/>
      <c r="F13225" s="294"/>
    </row>
    <row r="13226">
      <c r="A13226" s="294" t="s">
        <v>29914</v>
      </c>
      <c r="B13226" s="294"/>
      <c r="C13226" s="294"/>
      <c r="D13226" s="294"/>
      <c r="E13226" s="294"/>
      <c r="F13226" s="294"/>
    </row>
    <row r="13227">
      <c r="A13227" s="294" t="s">
        <v>29915</v>
      </c>
      <c r="B13227" s="294"/>
      <c r="C13227" s="294"/>
      <c r="D13227" s="294"/>
      <c r="E13227" s="294"/>
      <c r="F13227" s="294"/>
    </row>
    <row r="13228">
      <c r="A13228" s="294" t="s">
        <v>29916</v>
      </c>
      <c r="B13228" s="294"/>
      <c r="C13228" s="294"/>
      <c r="D13228" s="294"/>
      <c r="E13228" s="294"/>
      <c r="F13228" s="294"/>
    </row>
    <row r="13229">
      <c r="A13229" s="294" t="s">
        <v>29917</v>
      </c>
      <c r="B13229" s="294"/>
      <c r="C13229" s="294"/>
      <c r="D13229" s="294"/>
      <c r="E13229" s="294"/>
      <c r="F13229" s="294"/>
    </row>
    <row r="13230">
      <c r="A13230" s="294" t="s">
        <v>29918</v>
      </c>
      <c r="B13230" s="294"/>
      <c r="C13230" s="294"/>
      <c r="D13230" s="294"/>
      <c r="E13230" s="294"/>
      <c r="F13230" s="294"/>
    </row>
    <row r="13231">
      <c r="A13231" s="294"/>
      <c r="B13231" s="294"/>
      <c r="C13231" s="294"/>
      <c r="D13231" s="294"/>
      <c r="E13231" s="294"/>
      <c r="F13231" s="294"/>
    </row>
    <row r="13232">
      <c r="A13232" s="294" t="s">
        <v>21401</v>
      </c>
      <c r="B13232" s="294"/>
      <c r="C13232" s="294"/>
      <c r="D13232" s="294"/>
      <c r="E13232" s="294"/>
      <c r="F13232" s="294"/>
    </row>
    <row r="13233">
      <c r="A13233" s="294"/>
      <c r="B13233" s="294"/>
      <c r="C13233" s="294"/>
      <c r="D13233" s="294"/>
      <c r="E13233" s="294"/>
      <c r="F13233" s="294"/>
    </row>
    <row r="13234">
      <c r="A13234" s="294" t="s">
        <v>29919</v>
      </c>
      <c r="B13234" s="294"/>
      <c r="C13234" s="294"/>
      <c r="D13234" s="294"/>
      <c r="E13234" s="294"/>
      <c r="F13234" s="294"/>
    </row>
    <row r="13235">
      <c r="A13235" s="294" t="s">
        <v>29920</v>
      </c>
      <c r="B13235" s="294"/>
      <c r="C13235" s="294"/>
      <c r="D13235" s="294"/>
      <c r="E13235" s="294"/>
      <c r="F13235" s="294"/>
    </row>
    <row r="13236">
      <c r="A13236" s="294" t="s">
        <v>29921</v>
      </c>
      <c r="B13236" s="294"/>
      <c r="C13236" s="294"/>
      <c r="D13236" s="294"/>
      <c r="E13236" s="294"/>
      <c r="F13236" s="294"/>
    </row>
    <row r="13237">
      <c r="A13237" s="294" t="s">
        <v>29922</v>
      </c>
      <c r="B13237" s="294"/>
      <c r="C13237" s="294"/>
      <c r="D13237" s="294"/>
      <c r="E13237" s="294"/>
      <c r="F13237" s="294"/>
    </row>
    <row r="13238">
      <c r="A13238" s="294"/>
      <c r="B13238" s="294"/>
      <c r="C13238" s="294"/>
      <c r="D13238" s="294"/>
      <c r="E13238" s="294"/>
      <c r="F13238" s="294"/>
    </row>
    <row r="13239">
      <c r="A13239" s="294" t="s">
        <v>22239</v>
      </c>
      <c r="B13239" s="294"/>
      <c r="C13239" s="294"/>
      <c r="D13239" s="294"/>
      <c r="E13239" s="294"/>
      <c r="F13239" s="294"/>
    </row>
    <row r="13240">
      <c r="A13240" s="294"/>
      <c r="B13240" s="294"/>
      <c r="C13240" s="294"/>
      <c r="D13240" s="294"/>
      <c r="E13240" s="294"/>
      <c r="F13240" s="294"/>
    </row>
    <row r="13241">
      <c r="A13241" s="294" t="s">
        <v>27207</v>
      </c>
      <c r="B13241" s="294"/>
      <c r="C13241" s="294"/>
      <c r="D13241" s="294"/>
      <c r="E13241" s="294"/>
      <c r="F13241" s="294"/>
    </row>
    <row r="13242">
      <c r="A13242" s="294" t="s">
        <v>29923</v>
      </c>
      <c r="B13242" s="294"/>
      <c r="C13242" s="294"/>
      <c r="D13242" s="294"/>
      <c r="E13242" s="294"/>
      <c r="F13242" s="294"/>
    </row>
    <row r="13243">
      <c r="A13243" s="294" t="s">
        <v>29924</v>
      </c>
      <c r="B13243" s="294"/>
      <c r="C13243" s="294"/>
      <c r="D13243" s="294"/>
      <c r="E13243" s="294"/>
      <c r="F13243" s="294"/>
    </row>
    <row r="13244">
      <c r="A13244" s="294" t="s">
        <v>29925</v>
      </c>
      <c r="B13244" s="294"/>
      <c r="C13244" s="294"/>
      <c r="D13244" s="294"/>
      <c r="E13244" s="294"/>
      <c r="F13244" s="294"/>
    </row>
    <row r="13245">
      <c r="A13245" s="294" t="s">
        <v>29926</v>
      </c>
      <c r="B13245" s="294"/>
      <c r="C13245" s="294"/>
      <c r="D13245" s="294"/>
      <c r="E13245" s="294"/>
      <c r="F13245" s="294"/>
    </row>
    <row r="13246">
      <c r="A13246" s="294" t="s">
        <v>24925</v>
      </c>
      <c r="B13246" s="294"/>
      <c r="C13246" s="294"/>
      <c r="D13246" s="294"/>
      <c r="E13246" s="294"/>
      <c r="F13246" s="294"/>
    </row>
    <row r="13247">
      <c r="A13247" s="294" t="s">
        <v>29927</v>
      </c>
      <c r="B13247" s="294"/>
      <c r="C13247" s="294"/>
      <c r="D13247" s="294"/>
      <c r="E13247" s="294"/>
      <c r="F13247" s="294"/>
    </row>
    <row r="13248">
      <c r="A13248" s="294" t="s">
        <v>29928</v>
      </c>
      <c r="B13248" s="294"/>
      <c r="C13248" s="294"/>
      <c r="D13248" s="294"/>
      <c r="E13248" s="294"/>
      <c r="F13248" s="294"/>
    </row>
    <row r="13249">
      <c r="A13249" s="294" t="s">
        <v>29929</v>
      </c>
      <c r="B13249" s="294"/>
      <c r="C13249" s="294"/>
      <c r="D13249" s="294"/>
      <c r="E13249" s="294"/>
      <c r="F13249" s="294"/>
    </row>
    <row r="13250">
      <c r="A13250" s="294"/>
      <c r="B13250" s="294"/>
      <c r="C13250" s="294"/>
      <c r="D13250" s="294"/>
      <c r="E13250" s="294"/>
      <c r="F13250" s="294"/>
    </row>
    <row r="13251">
      <c r="A13251" s="294" t="s">
        <v>21990</v>
      </c>
      <c r="B13251" s="294"/>
      <c r="C13251" s="294"/>
      <c r="D13251" s="294"/>
      <c r="E13251" s="294"/>
      <c r="F13251" s="294"/>
    </row>
    <row r="13252">
      <c r="A13252" s="294"/>
      <c r="B13252" s="294"/>
      <c r="C13252" s="294"/>
      <c r="D13252" s="294"/>
      <c r="E13252" s="294"/>
      <c r="F13252" s="294"/>
    </row>
    <row r="13253">
      <c r="A13253" s="294"/>
      <c r="B13253" s="294"/>
      <c r="C13253" s="294"/>
      <c r="D13253" s="294"/>
      <c r="E13253" s="294"/>
      <c r="F13253" s="294"/>
    </row>
    <row r="13254">
      <c r="A13254" s="294" t="s">
        <v>23496</v>
      </c>
      <c r="B13254" s="294"/>
      <c r="C13254" s="294"/>
      <c r="D13254" s="294"/>
      <c r="E13254" s="294"/>
      <c r="F13254" s="294"/>
    </row>
    <row r="13255">
      <c r="A13255" s="294" t="s">
        <v>28674</v>
      </c>
      <c r="B13255" s="294"/>
      <c r="C13255" s="294"/>
      <c r="D13255" s="294"/>
      <c r="E13255" s="294"/>
      <c r="F13255" s="294"/>
    </row>
    <row r="13256">
      <c r="A13256" s="294" t="s">
        <v>29930</v>
      </c>
      <c r="B13256" s="294"/>
      <c r="C13256" s="294"/>
      <c r="D13256" s="294"/>
      <c r="E13256" s="294"/>
      <c r="F13256" s="294"/>
    </row>
    <row r="13257">
      <c r="A13257" s="294" t="s">
        <v>29931</v>
      </c>
      <c r="B13257" s="294"/>
      <c r="C13257" s="294"/>
      <c r="D13257" s="294"/>
      <c r="E13257" s="294"/>
      <c r="F13257" s="294"/>
    </row>
    <row r="13258">
      <c r="A13258" s="294" t="s">
        <v>23504</v>
      </c>
      <c r="B13258" s="294"/>
      <c r="C13258" s="294"/>
      <c r="D13258" s="294"/>
      <c r="E13258" s="294"/>
      <c r="F13258" s="294"/>
    </row>
    <row r="13259">
      <c r="A13259" s="294" t="s">
        <v>29932</v>
      </c>
      <c r="B13259" s="294"/>
      <c r="C13259" s="294"/>
      <c r="D13259" s="294"/>
      <c r="E13259" s="294"/>
      <c r="F13259" s="294"/>
    </row>
    <row r="13260">
      <c r="A13260" s="294" t="s">
        <v>29933</v>
      </c>
      <c r="B13260" s="294"/>
      <c r="C13260" s="294"/>
      <c r="D13260" s="294"/>
      <c r="E13260" s="294"/>
      <c r="F13260" s="294"/>
    </row>
    <row r="13261">
      <c r="A13261" s="294" t="s">
        <v>29934</v>
      </c>
      <c r="B13261" s="294"/>
      <c r="C13261" s="294"/>
      <c r="D13261" s="294"/>
      <c r="E13261" s="294"/>
      <c r="F13261" s="294"/>
    </row>
    <row r="13262">
      <c r="A13262" s="294" t="s">
        <v>29935</v>
      </c>
      <c r="B13262" s="294"/>
      <c r="C13262" s="294"/>
      <c r="D13262" s="294"/>
      <c r="E13262" s="294"/>
      <c r="F13262" s="294"/>
    </row>
    <row r="13263">
      <c r="A13263" s="294" t="s">
        <v>29936</v>
      </c>
      <c r="B13263" s="294"/>
      <c r="C13263" s="294"/>
      <c r="D13263" s="294"/>
      <c r="E13263" s="294"/>
      <c r="F13263" s="294"/>
    </row>
    <row r="13264">
      <c r="A13264" s="294" t="s">
        <v>29937</v>
      </c>
      <c r="B13264" s="294"/>
      <c r="C13264" s="294"/>
      <c r="D13264" s="294"/>
      <c r="E13264" s="294"/>
      <c r="F13264" s="294"/>
    </row>
    <row r="13265">
      <c r="A13265" s="294"/>
      <c r="B13265" s="294"/>
      <c r="C13265" s="294"/>
      <c r="D13265" s="294"/>
      <c r="E13265" s="294"/>
      <c r="F13265" s="294"/>
    </row>
    <row r="13266">
      <c r="A13266" s="294"/>
      <c r="B13266" s="294"/>
      <c r="C13266" s="294"/>
      <c r="D13266" s="294"/>
      <c r="E13266" s="294"/>
      <c r="F13266" s="294"/>
    </row>
    <row r="13267">
      <c r="A13267" s="294" t="s">
        <v>28124</v>
      </c>
      <c r="B13267" s="294"/>
      <c r="C13267" s="294"/>
      <c r="D13267" s="294"/>
      <c r="E13267" s="294"/>
      <c r="F13267" s="294"/>
    </row>
    <row r="13268">
      <c r="A13268" s="294" t="s">
        <v>29938</v>
      </c>
      <c r="B13268" s="294"/>
      <c r="C13268" s="294"/>
      <c r="D13268" s="294"/>
      <c r="E13268" s="294"/>
      <c r="F13268" s="294"/>
    </row>
    <row r="13269">
      <c r="A13269" s="294" t="s">
        <v>21672</v>
      </c>
      <c r="B13269" s="294"/>
      <c r="C13269" s="294"/>
      <c r="D13269" s="294"/>
      <c r="E13269" s="294"/>
      <c r="F13269" s="294"/>
    </row>
    <row r="13270">
      <c r="A13270" s="294" t="s">
        <v>29901</v>
      </c>
      <c r="B13270" s="294"/>
      <c r="C13270" s="294"/>
      <c r="D13270" s="294"/>
      <c r="E13270" s="294"/>
      <c r="F13270" s="294"/>
    </row>
    <row r="13271">
      <c r="A13271" s="294"/>
      <c r="B13271" s="294"/>
      <c r="C13271" s="294"/>
      <c r="D13271" s="294"/>
      <c r="E13271" s="294"/>
      <c r="F13271" s="294"/>
    </row>
    <row r="13272">
      <c r="A13272" s="294" t="s">
        <v>21315</v>
      </c>
      <c r="B13272" s="294"/>
      <c r="C13272" s="294"/>
      <c r="D13272" s="294"/>
      <c r="E13272" s="294"/>
      <c r="F13272" s="294"/>
    </row>
    <row r="13273">
      <c r="A13273" s="294"/>
      <c r="B13273" s="294"/>
      <c r="C13273" s="294"/>
      <c r="D13273" s="294"/>
      <c r="E13273" s="294"/>
      <c r="F13273" s="294"/>
    </row>
    <row r="13274">
      <c r="A13274" s="294" t="s">
        <v>29939</v>
      </c>
      <c r="B13274" s="294"/>
      <c r="C13274" s="294"/>
      <c r="D13274" s="294"/>
      <c r="E13274" s="294"/>
      <c r="F13274" s="294"/>
    </row>
    <row r="13275">
      <c r="A13275" s="294" t="s">
        <v>29940</v>
      </c>
      <c r="B13275" s="294"/>
      <c r="C13275" s="294"/>
      <c r="D13275" s="294"/>
      <c r="E13275" s="294"/>
      <c r="F13275" s="294"/>
    </row>
    <row r="13276">
      <c r="A13276" s="294" t="s">
        <v>29941</v>
      </c>
      <c r="B13276" s="294"/>
      <c r="C13276" s="294"/>
      <c r="D13276" s="294"/>
      <c r="E13276" s="294"/>
      <c r="F13276" s="294"/>
    </row>
    <row r="13277">
      <c r="A13277" s="294" t="s">
        <v>29942</v>
      </c>
      <c r="B13277" s="294"/>
      <c r="C13277" s="294"/>
      <c r="D13277" s="294"/>
      <c r="E13277" s="294"/>
      <c r="F13277" s="294"/>
    </row>
    <row r="13278">
      <c r="A13278" s="294" t="s">
        <v>29943</v>
      </c>
      <c r="B13278" s="294"/>
      <c r="C13278" s="294"/>
      <c r="D13278" s="294"/>
      <c r="E13278" s="294"/>
      <c r="F13278" s="294"/>
    </row>
    <row r="13279">
      <c r="A13279" s="294" t="s">
        <v>29944</v>
      </c>
      <c r="B13279" s="294"/>
      <c r="C13279" s="294"/>
      <c r="D13279" s="294"/>
      <c r="E13279" s="294"/>
      <c r="F13279" s="294"/>
    </row>
    <row r="13280">
      <c r="A13280" s="294"/>
      <c r="B13280" s="294"/>
      <c r="C13280" s="294"/>
      <c r="D13280" s="294"/>
      <c r="E13280" s="294"/>
      <c r="F13280" s="294"/>
    </row>
    <row r="13281">
      <c r="A13281" s="294" t="s">
        <v>21326</v>
      </c>
      <c r="B13281" s="294"/>
      <c r="C13281" s="294"/>
      <c r="D13281" s="294"/>
      <c r="E13281" s="294"/>
      <c r="F13281" s="294"/>
    </row>
    <row r="13282">
      <c r="A13282" s="294"/>
      <c r="B13282" s="294"/>
      <c r="C13282" s="294"/>
      <c r="D13282" s="294"/>
      <c r="E13282" s="294"/>
      <c r="F13282" s="294"/>
    </row>
    <row r="13283">
      <c r="A13283" s="294" t="s">
        <v>29945</v>
      </c>
      <c r="B13283" s="294"/>
      <c r="C13283" s="294"/>
      <c r="D13283" s="294"/>
      <c r="E13283" s="294"/>
      <c r="F13283" s="294"/>
    </row>
    <row r="13284">
      <c r="A13284" s="294" t="s">
        <v>29946</v>
      </c>
      <c r="B13284" s="294"/>
      <c r="C13284" s="294"/>
      <c r="D13284" s="294"/>
      <c r="E13284" s="294"/>
      <c r="F13284" s="294"/>
    </row>
    <row r="13285">
      <c r="A13285" s="294" t="s">
        <v>29947</v>
      </c>
      <c r="B13285" s="294"/>
      <c r="C13285" s="294"/>
      <c r="D13285" s="294"/>
      <c r="E13285" s="294"/>
      <c r="F13285" s="294"/>
    </row>
    <row r="13286">
      <c r="A13286" s="294" t="s">
        <v>29948</v>
      </c>
      <c r="B13286" s="294"/>
      <c r="C13286" s="294"/>
      <c r="D13286" s="294"/>
      <c r="E13286" s="294"/>
      <c r="F13286" s="294"/>
    </row>
    <row r="13287">
      <c r="A13287" s="294" t="s">
        <v>29949</v>
      </c>
      <c r="B13287" s="294"/>
      <c r="C13287" s="294"/>
      <c r="D13287" s="294"/>
      <c r="E13287" s="294"/>
      <c r="F13287" s="294"/>
    </row>
    <row r="13288">
      <c r="A13288" s="294"/>
      <c r="B13288" s="294"/>
      <c r="C13288" s="294"/>
      <c r="D13288" s="294"/>
      <c r="E13288" s="294"/>
      <c r="F13288" s="294"/>
    </row>
    <row r="13289">
      <c r="A13289" s="294" t="s">
        <v>27673</v>
      </c>
      <c r="B13289" s="294"/>
      <c r="C13289" s="294"/>
      <c r="D13289" s="294"/>
      <c r="E13289" s="294"/>
      <c r="F13289" s="294"/>
    </row>
    <row r="13290">
      <c r="A13290" s="294"/>
      <c r="B13290" s="294"/>
      <c r="C13290" s="294"/>
      <c r="D13290" s="294"/>
      <c r="E13290" s="294"/>
      <c r="F13290" s="294"/>
    </row>
    <row r="13291">
      <c r="A13291" s="294" t="s">
        <v>29950</v>
      </c>
      <c r="B13291" s="294"/>
      <c r="C13291" s="294"/>
      <c r="D13291" s="294"/>
      <c r="E13291" s="294"/>
      <c r="F13291" s="294"/>
    </row>
    <row r="13292">
      <c r="A13292" s="294" t="s">
        <v>29951</v>
      </c>
      <c r="B13292" s="294"/>
      <c r="C13292" s="294"/>
      <c r="D13292" s="294"/>
      <c r="E13292" s="294"/>
      <c r="F13292" s="294"/>
    </row>
    <row r="13293">
      <c r="A13293" s="294" t="s">
        <v>27595</v>
      </c>
      <c r="B13293" s="294"/>
      <c r="C13293" s="294"/>
      <c r="D13293" s="294"/>
      <c r="E13293" s="294"/>
      <c r="F13293" s="294"/>
    </row>
    <row r="13294">
      <c r="A13294" s="294" t="s">
        <v>29952</v>
      </c>
      <c r="B13294" s="294"/>
      <c r="C13294" s="294"/>
      <c r="D13294" s="294"/>
      <c r="E13294" s="294"/>
      <c r="F13294" s="294"/>
    </row>
    <row r="13295">
      <c r="A13295" s="294" t="s">
        <v>29953</v>
      </c>
      <c r="B13295" s="294"/>
      <c r="C13295" s="294"/>
      <c r="D13295" s="294"/>
      <c r="E13295" s="294"/>
      <c r="F13295" s="294"/>
    </row>
    <row r="13296">
      <c r="A13296" s="294" t="s">
        <v>29954</v>
      </c>
      <c r="B13296" s="294"/>
      <c r="C13296" s="294"/>
      <c r="D13296" s="294"/>
      <c r="E13296" s="294"/>
      <c r="F13296" s="294"/>
    </row>
    <row r="13297">
      <c r="A13297" s="294"/>
      <c r="B13297" s="294"/>
      <c r="C13297" s="294"/>
      <c r="D13297" s="294"/>
      <c r="E13297" s="294"/>
      <c r="F13297" s="294"/>
    </row>
    <row r="13298">
      <c r="A13298" s="294" t="s">
        <v>25653</v>
      </c>
      <c r="B13298" s="294"/>
      <c r="C13298" s="294"/>
      <c r="D13298" s="294"/>
      <c r="E13298" s="294"/>
      <c r="F13298" s="294"/>
    </row>
    <row r="13299">
      <c r="A13299" s="294" t="s">
        <v>23767</v>
      </c>
      <c r="B13299" s="294"/>
      <c r="C13299" s="294"/>
      <c r="D13299" s="294"/>
      <c r="E13299" s="294"/>
      <c r="F13299" s="294"/>
    </row>
    <row r="13300">
      <c r="A13300" s="294"/>
      <c r="B13300" s="294"/>
      <c r="C13300" s="294"/>
      <c r="D13300" s="294"/>
      <c r="E13300" s="294"/>
      <c r="F13300" s="294"/>
    </row>
    <row r="13301">
      <c r="A13301" s="294" t="s">
        <v>29955</v>
      </c>
      <c r="B13301" s="294"/>
      <c r="C13301" s="294"/>
      <c r="D13301" s="294"/>
      <c r="E13301" s="294"/>
      <c r="F13301" s="294"/>
    </row>
    <row r="13302">
      <c r="A13302" s="294" t="s">
        <v>29956</v>
      </c>
      <c r="B13302" s="294"/>
      <c r="C13302" s="294"/>
      <c r="D13302" s="294"/>
      <c r="E13302" s="294"/>
      <c r="F13302" s="294"/>
    </row>
    <row r="13303">
      <c r="A13303" s="294" t="s">
        <v>25156</v>
      </c>
      <c r="B13303" s="294"/>
      <c r="C13303" s="294"/>
      <c r="D13303" s="294"/>
      <c r="E13303" s="294"/>
      <c r="F13303" s="294"/>
    </row>
    <row r="13304">
      <c r="A13304" s="294" t="s">
        <v>29957</v>
      </c>
      <c r="B13304" s="294"/>
      <c r="C13304" s="294"/>
      <c r="D13304" s="294"/>
      <c r="E13304" s="294"/>
      <c r="F13304" s="294"/>
    </row>
    <row r="13305">
      <c r="A13305" s="294"/>
      <c r="B13305" s="294"/>
      <c r="C13305" s="294"/>
      <c r="D13305" s="294"/>
      <c r="E13305" s="294"/>
      <c r="F13305" s="294"/>
    </row>
    <row r="13306">
      <c r="A13306" s="294" t="s">
        <v>23201</v>
      </c>
      <c r="B13306" s="294"/>
      <c r="C13306" s="294"/>
      <c r="D13306" s="294"/>
      <c r="E13306" s="294"/>
      <c r="F13306" s="294"/>
    </row>
    <row r="13307">
      <c r="A13307" s="294" t="s">
        <v>23772</v>
      </c>
      <c r="B13307" s="294"/>
      <c r="C13307" s="294"/>
      <c r="D13307" s="294"/>
      <c r="E13307" s="294"/>
      <c r="F13307" s="294"/>
    </row>
    <row r="13308">
      <c r="A13308" s="294"/>
      <c r="B13308" s="294"/>
      <c r="C13308" s="294"/>
      <c r="D13308" s="294"/>
      <c r="E13308" s="294"/>
      <c r="F13308" s="294"/>
    </row>
    <row r="13309">
      <c r="A13309" s="294" t="s">
        <v>29958</v>
      </c>
      <c r="B13309" s="294"/>
      <c r="C13309" s="294"/>
      <c r="D13309" s="294"/>
      <c r="E13309" s="294"/>
      <c r="F13309" s="294"/>
    </row>
    <row r="13310">
      <c r="A13310" s="294" t="s">
        <v>29959</v>
      </c>
      <c r="B13310" s="294"/>
      <c r="C13310" s="294"/>
      <c r="D13310" s="294"/>
      <c r="E13310" s="294"/>
      <c r="F13310" s="294"/>
    </row>
    <row r="13311">
      <c r="A13311" s="294" t="s">
        <v>29960</v>
      </c>
      <c r="B13311" s="294"/>
      <c r="C13311" s="294"/>
      <c r="D13311" s="294"/>
      <c r="E13311" s="294"/>
      <c r="F13311" s="294"/>
    </row>
    <row r="13312">
      <c r="A13312" s="294" t="s">
        <v>29961</v>
      </c>
      <c r="B13312" s="294"/>
      <c r="C13312" s="294"/>
      <c r="D13312" s="294"/>
      <c r="E13312" s="294"/>
      <c r="F13312" s="294"/>
    </row>
    <row r="13313">
      <c r="A13313" s="294" t="s">
        <v>29962</v>
      </c>
      <c r="B13313" s="294"/>
      <c r="C13313" s="294"/>
      <c r="D13313" s="294"/>
      <c r="E13313" s="294"/>
      <c r="F13313" s="294"/>
    </row>
    <row r="13314">
      <c r="A13314" s="294"/>
      <c r="B13314" s="294"/>
      <c r="C13314" s="294"/>
      <c r="D13314" s="294"/>
      <c r="E13314" s="294"/>
      <c r="F13314" s="294"/>
    </row>
    <row r="13315">
      <c r="A13315" s="294" t="s">
        <v>28064</v>
      </c>
      <c r="B13315" s="294"/>
      <c r="C13315" s="294"/>
      <c r="D13315" s="294"/>
      <c r="E13315" s="294"/>
      <c r="F13315" s="294"/>
    </row>
    <row r="13316">
      <c r="A13316" s="294"/>
      <c r="B13316" s="294"/>
      <c r="C13316" s="294"/>
      <c r="D13316" s="294"/>
      <c r="E13316" s="294"/>
      <c r="F13316" s="294"/>
    </row>
    <row r="13317">
      <c r="A13317" s="294" t="s">
        <v>29963</v>
      </c>
      <c r="B13317" s="294"/>
      <c r="C13317" s="294"/>
      <c r="D13317" s="294"/>
      <c r="E13317" s="294"/>
      <c r="F13317" s="294"/>
    </row>
    <row r="13318">
      <c r="A13318" s="294" t="s">
        <v>29964</v>
      </c>
      <c r="B13318" s="294"/>
      <c r="C13318" s="294"/>
      <c r="D13318" s="294"/>
      <c r="E13318" s="294"/>
      <c r="F13318" s="294"/>
    </row>
    <row r="13319">
      <c r="A13319" s="294" t="s">
        <v>29965</v>
      </c>
      <c r="B13319" s="294"/>
      <c r="C13319" s="294"/>
      <c r="D13319" s="294"/>
      <c r="E13319" s="294"/>
      <c r="F13319" s="294"/>
    </row>
    <row r="13320">
      <c r="A13320" s="294" t="s">
        <v>29966</v>
      </c>
      <c r="B13320" s="294"/>
      <c r="C13320" s="294"/>
      <c r="D13320" s="294"/>
      <c r="E13320" s="294"/>
      <c r="F13320" s="294"/>
    </row>
    <row r="13321">
      <c r="A13321" s="294" t="s">
        <v>29967</v>
      </c>
      <c r="B13321" s="294"/>
      <c r="C13321" s="294"/>
      <c r="D13321" s="294"/>
      <c r="E13321" s="294"/>
      <c r="F13321" s="294"/>
    </row>
    <row r="13322">
      <c r="A13322" s="294" t="s">
        <v>29968</v>
      </c>
      <c r="B13322" s="294"/>
      <c r="C13322" s="294"/>
      <c r="D13322" s="294"/>
      <c r="E13322" s="294"/>
      <c r="F13322" s="294"/>
    </row>
    <row r="13323">
      <c r="A13323" s="294" t="s">
        <v>29969</v>
      </c>
      <c r="B13323" s="294"/>
      <c r="C13323" s="294"/>
      <c r="D13323" s="294"/>
      <c r="E13323" s="294"/>
      <c r="F13323" s="294"/>
    </row>
    <row r="13324">
      <c r="A13324" s="294" t="s">
        <v>29970</v>
      </c>
      <c r="B13324" s="294"/>
      <c r="C13324" s="294"/>
      <c r="D13324" s="294"/>
      <c r="E13324" s="294"/>
      <c r="F13324" s="294"/>
    </row>
    <row r="13325">
      <c r="A13325" s="294" t="s">
        <v>29971</v>
      </c>
      <c r="B13325" s="294"/>
      <c r="C13325" s="294"/>
      <c r="D13325" s="294"/>
      <c r="E13325" s="294"/>
      <c r="F13325" s="294"/>
    </row>
    <row r="13326">
      <c r="A13326" s="294" t="s">
        <v>29972</v>
      </c>
      <c r="B13326" s="294"/>
      <c r="C13326" s="294"/>
      <c r="D13326" s="294"/>
      <c r="E13326" s="294"/>
      <c r="F13326" s="294"/>
    </row>
    <row r="13327">
      <c r="A13327" s="294" t="s">
        <v>29973</v>
      </c>
      <c r="B13327" s="294"/>
      <c r="C13327" s="294"/>
      <c r="D13327" s="294"/>
      <c r="E13327" s="294"/>
      <c r="F13327" s="294"/>
    </row>
    <row r="13328">
      <c r="A13328" s="294" t="s">
        <v>29974</v>
      </c>
      <c r="B13328" s="294"/>
      <c r="C13328" s="294"/>
      <c r="D13328" s="294"/>
      <c r="E13328" s="294"/>
      <c r="F13328" s="294"/>
    </row>
    <row r="13329">
      <c r="A13329" s="294" t="s">
        <v>29975</v>
      </c>
      <c r="B13329" s="294"/>
      <c r="C13329" s="294"/>
      <c r="D13329" s="294"/>
      <c r="E13329" s="294"/>
      <c r="F13329" s="294"/>
    </row>
    <row r="13330">
      <c r="A13330" s="294" t="s">
        <v>29976</v>
      </c>
      <c r="B13330" s="294"/>
      <c r="C13330" s="294"/>
      <c r="D13330" s="294"/>
      <c r="E13330" s="294"/>
      <c r="F13330" s="294"/>
    </row>
    <row r="13331">
      <c r="A13331" s="294" t="s">
        <v>29977</v>
      </c>
      <c r="B13331" s="294"/>
      <c r="C13331" s="294"/>
      <c r="D13331" s="294"/>
      <c r="E13331" s="294"/>
      <c r="F13331" s="294"/>
    </row>
    <row r="13332">
      <c r="A13332" s="294" t="s">
        <v>29978</v>
      </c>
      <c r="B13332" s="294"/>
      <c r="C13332" s="294"/>
      <c r="D13332" s="294"/>
      <c r="E13332" s="294"/>
      <c r="F13332" s="294"/>
    </row>
    <row r="13333">
      <c r="A13333" s="294" t="s">
        <v>29979</v>
      </c>
      <c r="B13333" s="294"/>
      <c r="C13333" s="294"/>
      <c r="D13333" s="294"/>
      <c r="E13333" s="294"/>
      <c r="F13333" s="294"/>
    </row>
    <row r="13334">
      <c r="A13334" s="294" t="s">
        <v>29980</v>
      </c>
      <c r="B13334" s="294"/>
      <c r="C13334" s="294"/>
      <c r="D13334" s="294"/>
      <c r="E13334" s="294"/>
      <c r="F13334" s="294"/>
    </row>
    <row r="13335">
      <c r="A13335" s="294"/>
      <c r="B13335" s="294"/>
      <c r="C13335" s="294"/>
      <c r="D13335" s="294"/>
      <c r="E13335" s="294"/>
      <c r="F13335" s="294"/>
    </row>
    <row r="13336">
      <c r="A13336" s="294" t="s">
        <v>28124</v>
      </c>
      <c r="B13336" s="294"/>
      <c r="C13336" s="294"/>
      <c r="D13336" s="294"/>
      <c r="E13336" s="294"/>
      <c r="F13336" s="294"/>
    </row>
    <row r="13337">
      <c r="A13337" s="294" t="s">
        <v>29981</v>
      </c>
      <c r="B13337" s="294"/>
      <c r="C13337" s="294"/>
      <c r="D13337" s="294"/>
      <c r="E13337" s="294"/>
      <c r="F13337" s="294"/>
    </row>
    <row r="13338">
      <c r="A13338" s="294" t="s">
        <v>21618</v>
      </c>
      <c r="B13338" s="294"/>
      <c r="C13338" s="294"/>
      <c r="D13338" s="294"/>
      <c r="E13338" s="294"/>
      <c r="F13338" s="294"/>
    </row>
    <row r="13339">
      <c r="A13339" s="294" t="s">
        <v>29982</v>
      </c>
      <c r="B13339" s="294"/>
      <c r="C13339" s="294"/>
      <c r="D13339" s="294"/>
      <c r="E13339" s="294"/>
      <c r="F13339" s="294"/>
    </row>
    <row r="13340">
      <c r="A13340" s="294" t="s">
        <v>29983</v>
      </c>
      <c r="B13340" s="294"/>
      <c r="C13340" s="294"/>
      <c r="D13340" s="294"/>
      <c r="E13340" s="294"/>
      <c r="F13340" s="294"/>
    </row>
    <row r="13341">
      <c r="A13341" s="294"/>
      <c r="B13341" s="294"/>
      <c r="C13341" s="294"/>
      <c r="D13341" s="294"/>
      <c r="E13341" s="294"/>
      <c r="F13341" s="294"/>
    </row>
    <row r="13342">
      <c r="A13342" s="294" t="s">
        <v>22512</v>
      </c>
      <c r="B13342" s="294"/>
      <c r="C13342" s="294"/>
      <c r="D13342" s="294"/>
      <c r="E13342" s="294"/>
      <c r="F13342" s="294"/>
    </row>
    <row r="13343">
      <c r="A13343" s="294" t="s">
        <v>23928</v>
      </c>
      <c r="B13343" s="294"/>
      <c r="C13343" s="294"/>
      <c r="D13343" s="294"/>
      <c r="E13343" s="294"/>
      <c r="F13343" s="294"/>
    </row>
    <row r="13344">
      <c r="A13344" s="294"/>
      <c r="B13344" s="294"/>
      <c r="C13344" s="294"/>
      <c r="D13344" s="294"/>
      <c r="E13344" s="294"/>
      <c r="F13344" s="294"/>
    </row>
    <row r="13345">
      <c r="A13345" s="294" t="s">
        <v>29984</v>
      </c>
      <c r="B13345" s="294"/>
      <c r="C13345" s="294"/>
      <c r="D13345" s="294"/>
      <c r="E13345" s="294"/>
      <c r="F13345" s="294"/>
    </row>
    <row r="13346">
      <c r="A13346" s="294" t="s">
        <v>29985</v>
      </c>
      <c r="B13346" s="294"/>
      <c r="C13346" s="294"/>
      <c r="D13346" s="294"/>
      <c r="E13346" s="294"/>
      <c r="F13346" s="294"/>
    </row>
    <row r="13347">
      <c r="A13347" s="294" t="s">
        <v>29986</v>
      </c>
      <c r="B13347" s="294"/>
      <c r="C13347" s="294"/>
      <c r="D13347" s="294"/>
      <c r="E13347" s="294"/>
      <c r="F13347" s="294"/>
    </row>
    <row r="13348">
      <c r="A13348" s="294" t="s">
        <v>29987</v>
      </c>
      <c r="B13348" s="294"/>
      <c r="C13348" s="294"/>
      <c r="D13348" s="294"/>
      <c r="E13348" s="294"/>
      <c r="F13348" s="294"/>
    </row>
    <row r="13349">
      <c r="A13349" s="294" t="s">
        <v>29988</v>
      </c>
      <c r="B13349" s="294"/>
      <c r="C13349" s="294"/>
      <c r="D13349" s="294"/>
      <c r="E13349" s="294"/>
      <c r="F13349" s="294"/>
    </row>
    <row r="13350">
      <c r="A13350" s="294"/>
      <c r="B13350" s="294"/>
      <c r="C13350" s="294"/>
      <c r="D13350" s="294"/>
      <c r="E13350" s="294"/>
      <c r="F13350" s="294"/>
    </row>
    <row r="13351">
      <c r="A13351" s="294" t="s">
        <v>23148</v>
      </c>
      <c r="B13351" s="294"/>
      <c r="C13351" s="294"/>
      <c r="D13351" s="294"/>
      <c r="E13351" s="294"/>
      <c r="F13351" s="294"/>
    </row>
    <row r="13352">
      <c r="A13352" s="294" t="s">
        <v>23937</v>
      </c>
      <c r="B13352" s="294"/>
      <c r="C13352" s="294"/>
      <c r="D13352" s="294"/>
      <c r="E13352" s="294"/>
      <c r="F13352" s="294"/>
    </row>
    <row r="13353">
      <c r="A13353" s="294"/>
      <c r="B13353" s="294"/>
      <c r="C13353" s="294"/>
      <c r="D13353" s="294"/>
      <c r="E13353" s="294"/>
      <c r="F13353" s="294"/>
    </row>
    <row r="13354">
      <c r="A13354" s="294" t="s">
        <v>29989</v>
      </c>
      <c r="B13354" s="294"/>
      <c r="C13354" s="294"/>
      <c r="D13354" s="294"/>
      <c r="E13354" s="294"/>
      <c r="F13354" s="294"/>
    </row>
    <row r="13355">
      <c r="A13355" s="294" t="s">
        <v>29083</v>
      </c>
      <c r="B13355" s="294"/>
      <c r="C13355" s="294"/>
      <c r="D13355" s="294"/>
      <c r="E13355" s="294"/>
      <c r="F13355" s="294"/>
    </row>
    <row r="13356">
      <c r="A13356" s="294" t="s">
        <v>29990</v>
      </c>
      <c r="B13356" s="294"/>
      <c r="C13356" s="294"/>
      <c r="D13356" s="294"/>
      <c r="E13356" s="294"/>
      <c r="F13356" s="294"/>
    </row>
    <row r="13357">
      <c r="A13357" s="294" t="s">
        <v>29991</v>
      </c>
      <c r="B13357" s="294"/>
      <c r="C13357" s="294"/>
      <c r="D13357" s="294"/>
      <c r="E13357" s="294"/>
      <c r="F13357" s="294"/>
    </row>
    <row r="13358">
      <c r="A13358" s="294" t="s">
        <v>29992</v>
      </c>
      <c r="B13358" s="294"/>
      <c r="C13358" s="294"/>
      <c r="D13358" s="294"/>
      <c r="E13358" s="294"/>
      <c r="F13358" s="294"/>
    </row>
    <row r="13359">
      <c r="A13359" s="294"/>
      <c r="B13359" s="294"/>
      <c r="C13359" s="294"/>
      <c r="D13359" s="294"/>
      <c r="E13359" s="294"/>
      <c r="F13359" s="294"/>
    </row>
    <row r="13360">
      <c r="A13360" s="294" t="s">
        <v>26992</v>
      </c>
      <c r="B13360" s="294"/>
      <c r="C13360" s="294"/>
      <c r="D13360" s="294"/>
      <c r="E13360" s="294"/>
      <c r="F13360" s="294"/>
    </row>
    <row r="13361">
      <c r="A13361" s="294" t="s">
        <v>28737</v>
      </c>
      <c r="B13361" s="294"/>
      <c r="C13361" s="294"/>
      <c r="D13361" s="294"/>
      <c r="E13361" s="294"/>
      <c r="F13361" s="294"/>
    </row>
    <row r="13362">
      <c r="A13362" s="294"/>
      <c r="B13362" s="294"/>
      <c r="C13362" s="294"/>
      <c r="D13362" s="294"/>
      <c r="E13362" s="294"/>
      <c r="F13362" s="294"/>
    </row>
    <row r="13363">
      <c r="A13363" s="294" t="s">
        <v>29993</v>
      </c>
      <c r="B13363" s="294"/>
      <c r="C13363" s="294"/>
      <c r="D13363" s="294"/>
      <c r="E13363" s="294"/>
      <c r="F13363" s="294"/>
    </row>
    <row r="13364">
      <c r="A13364" s="294" t="s">
        <v>29994</v>
      </c>
      <c r="B13364" s="294"/>
      <c r="C13364" s="294"/>
      <c r="D13364" s="294"/>
      <c r="E13364" s="294"/>
      <c r="F13364" s="294"/>
    </row>
    <row r="13365">
      <c r="A13365" s="294" t="s">
        <v>23706</v>
      </c>
      <c r="B13365" s="294"/>
      <c r="C13365" s="294"/>
      <c r="D13365" s="294"/>
      <c r="E13365" s="294"/>
      <c r="F13365" s="294"/>
    </row>
    <row r="13366">
      <c r="A13366" s="294" t="s">
        <v>29995</v>
      </c>
      <c r="B13366" s="294"/>
      <c r="C13366" s="294"/>
      <c r="D13366" s="294"/>
      <c r="E13366" s="294"/>
      <c r="F13366" s="294"/>
    </row>
    <row r="13367">
      <c r="A13367" s="294" t="s">
        <v>29996</v>
      </c>
      <c r="B13367" s="294"/>
      <c r="C13367" s="294"/>
      <c r="D13367" s="294"/>
      <c r="E13367" s="294"/>
      <c r="F13367" s="294"/>
    </row>
    <row r="13368">
      <c r="A13368" s="294" t="s">
        <v>29997</v>
      </c>
      <c r="B13368" s="294"/>
      <c r="C13368" s="294"/>
      <c r="D13368" s="294"/>
      <c r="E13368" s="294"/>
      <c r="F13368" s="294"/>
    </row>
    <row r="13369">
      <c r="A13369" s="294" t="s">
        <v>29998</v>
      </c>
      <c r="B13369" s="294"/>
      <c r="C13369" s="294"/>
      <c r="D13369" s="294"/>
      <c r="E13369" s="294"/>
      <c r="F13369" s="294"/>
    </row>
    <row r="13370">
      <c r="A13370" s="294"/>
      <c r="B13370" s="294"/>
      <c r="C13370" s="294"/>
      <c r="D13370" s="294"/>
      <c r="E13370" s="294"/>
      <c r="F13370" s="294"/>
    </row>
    <row r="13371">
      <c r="A13371" s="294"/>
      <c r="B13371" s="294"/>
      <c r="C13371" s="294"/>
      <c r="D13371" s="294"/>
      <c r="E13371" s="294"/>
      <c r="F13371" s="294"/>
    </row>
    <row r="13372">
      <c r="A13372" s="294" t="s">
        <v>21401</v>
      </c>
      <c r="B13372" s="294"/>
      <c r="C13372" s="294"/>
      <c r="D13372" s="294"/>
      <c r="E13372" s="294"/>
      <c r="F13372" s="294"/>
    </row>
    <row r="13373">
      <c r="A13373" s="294"/>
      <c r="B13373" s="294"/>
      <c r="C13373" s="294"/>
      <c r="D13373" s="294"/>
      <c r="E13373" s="294"/>
      <c r="F13373" s="294"/>
    </row>
    <row r="13374">
      <c r="A13374" s="294"/>
      <c r="B13374" s="294"/>
      <c r="C13374" s="294"/>
      <c r="D13374" s="294"/>
      <c r="E13374" s="294"/>
      <c r="F13374" s="294"/>
    </row>
    <row r="13375">
      <c r="A13375" s="294" t="s">
        <v>29999</v>
      </c>
      <c r="B13375" s="294"/>
      <c r="C13375" s="294"/>
      <c r="D13375" s="294"/>
      <c r="E13375" s="294"/>
      <c r="F13375" s="294"/>
    </row>
    <row r="13376">
      <c r="A13376" s="294" t="s">
        <v>30000</v>
      </c>
      <c r="B13376" s="294"/>
      <c r="C13376" s="294"/>
      <c r="D13376" s="294"/>
      <c r="E13376" s="294"/>
      <c r="F13376" s="294"/>
    </row>
    <row r="13377">
      <c r="A13377" s="294" t="s">
        <v>30001</v>
      </c>
      <c r="B13377" s="294"/>
      <c r="C13377" s="294"/>
      <c r="D13377" s="294"/>
      <c r="E13377" s="294"/>
      <c r="F13377" s="294"/>
    </row>
    <row r="13378">
      <c r="A13378" s="294" t="s">
        <v>30002</v>
      </c>
      <c r="B13378" s="294"/>
      <c r="C13378" s="294"/>
      <c r="D13378" s="294"/>
      <c r="E13378" s="294"/>
      <c r="F13378" s="294"/>
    </row>
    <row r="13379">
      <c r="A13379" s="294"/>
      <c r="B13379" s="294"/>
      <c r="C13379" s="294"/>
      <c r="D13379" s="294"/>
      <c r="E13379" s="294"/>
      <c r="F13379" s="294"/>
    </row>
    <row r="13380">
      <c r="A13380" s="294" t="s">
        <v>21407</v>
      </c>
      <c r="B13380" s="294"/>
      <c r="C13380" s="294"/>
      <c r="D13380" s="294"/>
      <c r="E13380" s="294"/>
      <c r="F13380" s="294"/>
    </row>
    <row r="13381">
      <c r="A13381" s="294"/>
      <c r="B13381" s="294"/>
      <c r="C13381" s="294"/>
      <c r="D13381" s="294"/>
      <c r="E13381" s="294"/>
      <c r="F13381" s="294"/>
    </row>
    <row r="13382">
      <c r="A13382" s="294" t="s">
        <v>30003</v>
      </c>
      <c r="B13382" s="294"/>
      <c r="C13382" s="294"/>
      <c r="D13382" s="294"/>
      <c r="E13382" s="294"/>
      <c r="F13382" s="294"/>
    </row>
    <row r="13383">
      <c r="A13383" s="294" t="s">
        <v>30004</v>
      </c>
      <c r="B13383" s="294"/>
      <c r="C13383" s="294"/>
      <c r="D13383" s="294"/>
      <c r="E13383" s="294"/>
      <c r="F13383" s="294"/>
    </row>
    <row r="13384">
      <c r="A13384" s="294" t="s">
        <v>30005</v>
      </c>
      <c r="B13384" s="294"/>
      <c r="C13384" s="294"/>
      <c r="D13384" s="294"/>
      <c r="E13384" s="294"/>
      <c r="F13384" s="294"/>
    </row>
    <row r="13385">
      <c r="A13385" s="294" t="s">
        <v>30006</v>
      </c>
      <c r="B13385" s="294"/>
      <c r="C13385" s="294"/>
      <c r="D13385" s="294"/>
      <c r="E13385" s="294"/>
      <c r="F13385" s="294"/>
    </row>
    <row r="13386">
      <c r="A13386" s="294" t="s">
        <v>30007</v>
      </c>
      <c r="B13386" s="294"/>
      <c r="C13386" s="294"/>
      <c r="D13386" s="294"/>
      <c r="E13386" s="294"/>
      <c r="F13386" s="294"/>
    </row>
    <row r="13387">
      <c r="A13387" s="294" t="s">
        <v>30008</v>
      </c>
      <c r="B13387" s="294"/>
      <c r="C13387" s="294"/>
      <c r="D13387" s="294"/>
      <c r="E13387" s="294"/>
      <c r="F13387" s="294"/>
    </row>
    <row r="13388">
      <c r="A13388" s="294" t="s">
        <v>30009</v>
      </c>
      <c r="B13388" s="294"/>
      <c r="C13388" s="294"/>
      <c r="D13388" s="294"/>
      <c r="E13388" s="294"/>
      <c r="F13388" s="294"/>
    </row>
    <row r="13389">
      <c r="A13389" s="294" t="s">
        <v>30010</v>
      </c>
      <c r="B13389" s="294"/>
      <c r="C13389" s="294"/>
      <c r="D13389" s="294"/>
      <c r="E13389" s="294"/>
      <c r="F13389" s="294"/>
    </row>
    <row r="13390">
      <c r="A13390" s="294" t="s">
        <v>30011</v>
      </c>
      <c r="B13390" s="294"/>
      <c r="C13390" s="294"/>
      <c r="D13390" s="294"/>
      <c r="E13390" s="294"/>
      <c r="F13390" s="294"/>
    </row>
    <row r="13391">
      <c r="A13391" s="294"/>
      <c r="B13391" s="294"/>
      <c r="C13391" s="294"/>
      <c r="D13391" s="294"/>
      <c r="E13391" s="294"/>
      <c r="F13391" s="294"/>
    </row>
    <row r="13392">
      <c r="A13392" s="294" t="s">
        <v>21304</v>
      </c>
      <c r="B13392" s="294"/>
      <c r="C13392" s="294"/>
      <c r="D13392" s="294"/>
      <c r="E13392" s="294"/>
      <c r="F13392" s="294"/>
    </row>
    <row r="13393">
      <c r="A13393" s="294"/>
      <c r="B13393" s="294"/>
      <c r="C13393" s="294"/>
      <c r="D13393" s="294"/>
      <c r="E13393" s="294"/>
      <c r="F13393" s="294"/>
    </row>
    <row r="13394">
      <c r="A13394" s="294" t="s">
        <v>30012</v>
      </c>
      <c r="B13394" s="294"/>
      <c r="C13394" s="294"/>
      <c r="D13394" s="294"/>
      <c r="E13394" s="294"/>
      <c r="F13394" s="294"/>
    </row>
    <row r="13395">
      <c r="A13395" s="294" t="s">
        <v>30013</v>
      </c>
      <c r="B13395" s="294"/>
      <c r="C13395" s="294"/>
      <c r="D13395" s="294"/>
      <c r="E13395" s="294"/>
      <c r="F13395" s="294"/>
    </row>
    <row r="13396">
      <c r="A13396" s="294" t="s">
        <v>30014</v>
      </c>
      <c r="B13396" s="294"/>
      <c r="C13396" s="294"/>
      <c r="D13396" s="294"/>
      <c r="E13396" s="294"/>
      <c r="F13396" s="294"/>
    </row>
    <row r="13397">
      <c r="A13397" s="294" t="s">
        <v>30015</v>
      </c>
      <c r="B13397" s="294"/>
      <c r="C13397" s="294"/>
      <c r="D13397" s="294"/>
      <c r="E13397" s="294"/>
      <c r="F13397" s="294"/>
    </row>
    <row r="13398">
      <c r="A13398" s="294" t="s">
        <v>30016</v>
      </c>
      <c r="B13398" s="294"/>
      <c r="C13398" s="294"/>
      <c r="D13398" s="294"/>
      <c r="E13398" s="294"/>
      <c r="F13398" s="294"/>
    </row>
    <row r="13399">
      <c r="A13399" s="294" t="s">
        <v>30017</v>
      </c>
      <c r="B13399" s="294"/>
      <c r="C13399" s="294"/>
      <c r="D13399" s="294"/>
      <c r="E13399" s="294"/>
      <c r="F13399" s="294"/>
    </row>
    <row r="13400">
      <c r="A13400" s="294" t="s">
        <v>30018</v>
      </c>
      <c r="B13400" s="294"/>
      <c r="C13400" s="294"/>
      <c r="D13400" s="294"/>
      <c r="E13400" s="294"/>
      <c r="F13400" s="294"/>
    </row>
    <row r="13401">
      <c r="A13401" s="294" t="s">
        <v>30019</v>
      </c>
      <c r="B13401" s="294"/>
      <c r="C13401" s="294"/>
      <c r="D13401" s="294"/>
      <c r="E13401" s="294"/>
      <c r="F13401" s="294"/>
    </row>
    <row r="13402">
      <c r="A13402" s="294" t="s">
        <v>30020</v>
      </c>
      <c r="B13402" s="294"/>
      <c r="C13402" s="294"/>
      <c r="D13402" s="294"/>
      <c r="E13402" s="294"/>
      <c r="F13402" s="294"/>
    </row>
    <row r="13403">
      <c r="A13403" s="294" t="s">
        <v>23504</v>
      </c>
      <c r="B13403" s="294"/>
      <c r="C13403" s="294"/>
      <c r="D13403" s="294"/>
      <c r="E13403" s="294"/>
      <c r="F13403" s="294"/>
    </row>
    <row r="13404">
      <c r="A13404" s="294" t="s">
        <v>30021</v>
      </c>
      <c r="B13404" s="294"/>
      <c r="C13404" s="294"/>
      <c r="D13404" s="294"/>
      <c r="E13404" s="294"/>
      <c r="F13404" s="294"/>
    </row>
    <row r="13405">
      <c r="A13405" s="294" t="s">
        <v>30022</v>
      </c>
      <c r="B13405" s="294"/>
      <c r="C13405" s="294"/>
      <c r="D13405" s="294"/>
      <c r="E13405" s="294"/>
      <c r="F13405" s="294"/>
    </row>
    <row r="13406">
      <c r="A13406" s="294" t="s">
        <v>30023</v>
      </c>
      <c r="B13406" s="294"/>
      <c r="C13406" s="294"/>
      <c r="D13406" s="294"/>
      <c r="E13406" s="294"/>
      <c r="F13406" s="294"/>
    </row>
    <row r="13407">
      <c r="A13407" s="294"/>
      <c r="B13407" s="294"/>
      <c r="C13407" s="294"/>
      <c r="D13407" s="294"/>
      <c r="E13407" s="294"/>
      <c r="F13407" s="294"/>
    </row>
    <row r="13408">
      <c r="A13408" s="294" t="s">
        <v>28124</v>
      </c>
      <c r="B13408" s="294"/>
      <c r="C13408" s="294"/>
      <c r="D13408" s="294"/>
      <c r="E13408" s="294"/>
      <c r="F13408" s="294"/>
    </row>
    <row r="13409">
      <c r="A13409" s="294" t="s">
        <v>30024</v>
      </c>
      <c r="B13409" s="294"/>
      <c r="C13409" s="294"/>
      <c r="D13409" s="294"/>
      <c r="E13409" s="294"/>
      <c r="F13409" s="294"/>
    </row>
    <row r="13410">
      <c r="A13410" s="294" t="s">
        <v>21672</v>
      </c>
      <c r="B13410" s="294"/>
      <c r="C13410" s="294"/>
      <c r="D13410" s="294"/>
      <c r="E13410" s="294"/>
      <c r="F13410" s="294"/>
    </row>
    <row r="13411">
      <c r="A13411" s="294" t="s">
        <v>29982</v>
      </c>
      <c r="B13411" s="294"/>
      <c r="C13411" s="294"/>
      <c r="D13411" s="294"/>
      <c r="E13411" s="294"/>
      <c r="F13411" s="294"/>
    </row>
    <row r="13412">
      <c r="A13412" s="294" t="s">
        <v>30025</v>
      </c>
      <c r="B13412" s="294"/>
      <c r="C13412" s="294"/>
      <c r="D13412" s="294"/>
      <c r="E13412" s="294"/>
      <c r="F13412" s="294"/>
    </row>
    <row r="13413">
      <c r="A13413" s="294"/>
      <c r="B13413" s="294"/>
      <c r="C13413" s="294"/>
      <c r="D13413" s="294"/>
      <c r="E13413" s="294"/>
      <c r="F13413" s="294"/>
    </row>
    <row r="13414">
      <c r="A13414" s="294" t="s">
        <v>21315</v>
      </c>
      <c r="B13414" s="294"/>
      <c r="C13414" s="294"/>
      <c r="D13414" s="294"/>
      <c r="E13414" s="294"/>
      <c r="F13414" s="294"/>
    </row>
    <row r="13415">
      <c r="A13415" s="294"/>
      <c r="B13415" s="294"/>
      <c r="C13415" s="294"/>
      <c r="D13415" s="294"/>
      <c r="E13415" s="294"/>
      <c r="F13415" s="294"/>
    </row>
    <row r="13416">
      <c r="A13416" s="294" t="s">
        <v>30026</v>
      </c>
      <c r="B13416" s="294"/>
      <c r="C13416" s="294"/>
      <c r="D13416" s="294"/>
      <c r="E13416" s="294"/>
      <c r="F13416" s="294"/>
    </row>
    <row r="13417">
      <c r="A13417" s="294" t="s">
        <v>30027</v>
      </c>
      <c r="B13417" s="294"/>
      <c r="C13417" s="294"/>
      <c r="D13417" s="294"/>
      <c r="E13417" s="294"/>
      <c r="F13417" s="294"/>
    </row>
    <row r="13418">
      <c r="A13418" s="294" t="s">
        <v>30028</v>
      </c>
      <c r="B13418" s="294"/>
      <c r="C13418" s="294"/>
      <c r="D13418" s="294"/>
      <c r="E13418" s="294"/>
      <c r="F13418" s="294"/>
    </row>
    <row r="13419">
      <c r="A13419" s="294" t="s">
        <v>30029</v>
      </c>
      <c r="B13419" s="294"/>
      <c r="C13419" s="294"/>
      <c r="D13419" s="294"/>
      <c r="E13419" s="294"/>
      <c r="F13419" s="294"/>
    </row>
    <row r="13420">
      <c r="A13420" s="294" t="s">
        <v>30030</v>
      </c>
      <c r="B13420" s="294"/>
      <c r="C13420" s="294"/>
      <c r="D13420" s="294"/>
      <c r="E13420" s="294"/>
      <c r="F13420" s="294"/>
    </row>
    <row r="13421">
      <c r="A13421" s="294" t="s">
        <v>30031</v>
      </c>
      <c r="B13421" s="294"/>
      <c r="C13421" s="294"/>
      <c r="D13421" s="294"/>
      <c r="E13421" s="294"/>
      <c r="F13421" s="294"/>
    </row>
    <row r="13422">
      <c r="A13422" s="294" t="s">
        <v>30032</v>
      </c>
      <c r="B13422" s="294"/>
      <c r="C13422" s="294"/>
      <c r="D13422" s="294"/>
      <c r="E13422" s="294"/>
      <c r="F13422" s="294"/>
    </row>
    <row r="13423">
      <c r="A13423" s="294" t="s">
        <v>30033</v>
      </c>
      <c r="B13423" s="294"/>
      <c r="C13423" s="294"/>
      <c r="D13423" s="294"/>
      <c r="E13423" s="294"/>
      <c r="F13423" s="294"/>
    </row>
    <row r="13424">
      <c r="A13424" s="294"/>
      <c r="B13424" s="294"/>
      <c r="C13424" s="294"/>
      <c r="D13424" s="294"/>
      <c r="E13424" s="294"/>
      <c r="F13424" s="294"/>
    </row>
    <row r="13425">
      <c r="A13425" s="294" t="s">
        <v>22564</v>
      </c>
      <c r="B13425" s="294"/>
      <c r="C13425" s="294"/>
      <c r="D13425" s="294"/>
      <c r="E13425" s="294"/>
      <c r="F13425" s="294"/>
    </row>
    <row r="13426">
      <c r="A13426" s="294" t="s">
        <v>23989</v>
      </c>
      <c r="B13426" s="294"/>
      <c r="C13426" s="294"/>
      <c r="D13426" s="294"/>
      <c r="E13426" s="294"/>
      <c r="F13426" s="294"/>
    </row>
    <row r="13427">
      <c r="A13427" s="294"/>
      <c r="B13427" s="294"/>
      <c r="C13427" s="294"/>
      <c r="D13427" s="294"/>
      <c r="E13427" s="294"/>
      <c r="F13427" s="294"/>
    </row>
    <row r="13428">
      <c r="A13428" s="294" t="s">
        <v>30034</v>
      </c>
      <c r="B13428" s="294"/>
      <c r="C13428" s="294"/>
      <c r="D13428" s="294"/>
      <c r="E13428" s="294"/>
      <c r="F13428" s="294"/>
    </row>
    <row r="13429">
      <c r="A13429" s="294" t="s">
        <v>30035</v>
      </c>
      <c r="B13429" s="294"/>
      <c r="C13429" s="294"/>
      <c r="D13429" s="294"/>
      <c r="E13429" s="294"/>
      <c r="F13429" s="294"/>
    </row>
    <row r="13430">
      <c r="A13430" s="294" t="s">
        <v>30036</v>
      </c>
      <c r="B13430" s="294"/>
      <c r="C13430" s="294"/>
      <c r="D13430" s="294"/>
      <c r="E13430" s="294"/>
      <c r="F13430" s="294"/>
    </row>
    <row r="13431">
      <c r="A13431" s="294"/>
      <c r="B13431" s="294"/>
      <c r="C13431" s="294"/>
      <c r="D13431" s="294"/>
      <c r="E13431" s="294"/>
      <c r="F13431" s="294"/>
    </row>
    <row r="13432">
      <c r="A13432" s="294" t="s">
        <v>30037</v>
      </c>
      <c r="B13432" s="294"/>
      <c r="C13432" s="294"/>
      <c r="D13432" s="294"/>
      <c r="E13432" s="294"/>
      <c r="F13432" s="294"/>
    </row>
    <row r="13433">
      <c r="A13433" s="294"/>
      <c r="B13433" s="294"/>
      <c r="C13433" s="294"/>
      <c r="D13433" s="294"/>
      <c r="E13433" s="294"/>
      <c r="F13433" s="294"/>
    </row>
    <row r="13434">
      <c r="A13434" s="294" t="s">
        <v>30038</v>
      </c>
      <c r="B13434" s="294"/>
      <c r="C13434" s="294"/>
      <c r="D13434" s="294"/>
      <c r="E13434" s="294"/>
      <c r="F13434" s="294"/>
    </row>
    <row r="13435">
      <c r="A13435" s="294" t="s">
        <v>30039</v>
      </c>
      <c r="B13435" s="294"/>
      <c r="C13435" s="294"/>
      <c r="D13435" s="294"/>
      <c r="E13435" s="294"/>
      <c r="F13435" s="294"/>
    </row>
    <row r="13436">
      <c r="A13436" s="294" t="s">
        <v>30040</v>
      </c>
      <c r="B13436" s="294"/>
      <c r="C13436" s="294"/>
      <c r="D13436" s="294"/>
      <c r="E13436" s="294"/>
      <c r="F13436" s="294"/>
    </row>
    <row r="13437">
      <c r="A13437" s="294" t="s">
        <v>30041</v>
      </c>
      <c r="B13437" s="294"/>
      <c r="C13437" s="294"/>
      <c r="D13437" s="294"/>
      <c r="E13437" s="294"/>
      <c r="F13437" s="294"/>
    </row>
    <row r="13438">
      <c r="A13438" s="294" t="s">
        <v>30042</v>
      </c>
      <c r="B13438" s="294"/>
      <c r="C13438" s="294"/>
      <c r="D13438" s="294"/>
      <c r="E13438" s="294"/>
      <c r="F13438" s="294"/>
    </row>
    <row r="13439">
      <c r="A13439" s="294" t="s">
        <v>30043</v>
      </c>
      <c r="B13439" s="294"/>
      <c r="C13439" s="294"/>
      <c r="D13439" s="294"/>
      <c r="E13439" s="294"/>
      <c r="F13439" s="294"/>
    </row>
    <row r="13440">
      <c r="A13440" s="294"/>
      <c r="B13440" s="294"/>
      <c r="C13440" s="294"/>
      <c r="D13440" s="294"/>
      <c r="E13440" s="294"/>
      <c r="F13440" s="294"/>
    </row>
    <row r="13441">
      <c r="A13441" s="294" t="s">
        <v>23321</v>
      </c>
      <c r="B13441" s="294"/>
      <c r="C13441" s="294"/>
      <c r="D13441" s="294"/>
      <c r="E13441" s="294"/>
      <c r="F13441" s="294"/>
    </row>
    <row r="13442">
      <c r="A13442" s="294" t="s">
        <v>24098</v>
      </c>
      <c r="B13442" s="294"/>
      <c r="C13442" s="294"/>
      <c r="D13442" s="294"/>
      <c r="E13442" s="294"/>
      <c r="F13442" s="294"/>
    </row>
    <row r="13443">
      <c r="A13443" s="294"/>
      <c r="B13443" s="294"/>
      <c r="C13443" s="294"/>
      <c r="D13443" s="294"/>
      <c r="E13443" s="294"/>
      <c r="F13443" s="294"/>
    </row>
    <row r="13444">
      <c r="A13444" s="294" t="s">
        <v>30044</v>
      </c>
      <c r="B13444" s="294"/>
      <c r="C13444" s="294"/>
      <c r="D13444" s="294"/>
      <c r="E13444" s="294"/>
      <c r="F13444" s="294"/>
    </row>
    <row r="13445">
      <c r="A13445" s="294" t="s">
        <v>30045</v>
      </c>
      <c r="B13445" s="294"/>
      <c r="C13445" s="294"/>
      <c r="D13445" s="294"/>
      <c r="E13445" s="294"/>
      <c r="F13445" s="294"/>
    </row>
    <row r="13446">
      <c r="A13446" s="294" t="s">
        <v>30046</v>
      </c>
      <c r="B13446" s="294"/>
      <c r="C13446" s="294"/>
      <c r="D13446" s="294"/>
      <c r="E13446" s="294"/>
      <c r="F13446" s="294"/>
    </row>
    <row r="13447">
      <c r="A13447" s="294"/>
      <c r="B13447" s="294"/>
      <c r="C13447" s="294"/>
      <c r="D13447" s="294"/>
      <c r="E13447" s="294"/>
      <c r="F13447" s="294"/>
    </row>
    <row r="13448">
      <c r="A13448" s="294" t="s">
        <v>24735</v>
      </c>
      <c r="B13448" s="294"/>
      <c r="C13448" s="294"/>
      <c r="D13448" s="294"/>
      <c r="E13448" s="294"/>
      <c r="F13448" s="294"/>
    </row>
    <row r="13449">
      <c r="A13449" s="294" t="s">
        <v>24104</v>
      </c>
      <c r="B13449" s="294"/>
      <c r="C13449" s="294"/>
      <c r="D13449" s="294"/>
      <c r="E13449" s="294"/>
      <c r="F13449" s="294"/>
    </row>
    <row r="13450">
      <c r="A13450" s="294"/>
      <c r="B13450" s="294"/>
      <c r="C13450" s="294"/>
      <c r="D13450" s="294"/>
      <c r="E13450" s="294"/>
      <c r="F13450" s="294"/>
    </row>
    <row r="13451">
      <c r="A13451" s="294" t="s">
        <v>30047</v>
      </c>
      <c r="B13451" s="294"/>
      <c r="C13451" s="294"/>
      <c r="D13451" s="294"/>
      <c r="E13451" s="294"/>
      <c r="F13451" s="294"/>
    </row>
    <row r="13452">
      <c r="A13452" s="294" t="s">
        <v>30048</v>
      </c>
      <c r="B13452" s="294"/>
      <c r="C13452" s="294"/>
      <c r="D13452" s="294"/>
      <c r="E13452" s="294"/>
      <c r="F13452" s="294"/>
    </row>
    <row r="13453">
      <c r="A13453" s="294" t="s">
        <v>26374</v>
      </c>
      <c r="B13453" s="294"/>
      <c r="C13453" s="294"/>
      <c r="D13453" s="294"/>
      <c r="E13453" s="294"/>
      <c r="F13453" s="294"/>
    </row>
    <row r="13454">
      <c r="A13454" s="294" t="s">
        <v>30049</v>
      </c>
      <c r="B13454" s="294"/>
      <c r="C13454" s="294"/>
      <c r="D13454" s="294"/>
      <c r="E13454" s="294"/>
      <c r="F13454" s="294"/>
    </row>
    <row r="13455">
      <c r="A13455" s="294"/>
      <c r="B13455" s="294"/>
      <c r="C13455" s="294"/>
      <c r="D13455" s="294"/>
      <c r="E13455" s="294"/>
      <c r="F13455" s="294"/>
    </row>
    <row r="13456">
      <c r="A13456" s="294" t="s">
        <v>30050</v>
      </c>
      <c r="B13456" s="294"/>
      <c r="C13456" s="294"/>
      <c r="D13456" s="294"/>
      <c r="E13456" s="294"/>
      <c r="F13456" s="294"/>
    </row>
    <row r="13457">
      <c r="A13457" s="294"/>
      <c r="B13457" s="294"/>
      <c r="C13457" s="294"/>
      <c r="D13457" s="294"/>
      <c r="E13457" s="294"/>
      <c r="F13457" s="294"/>
    </row>
    <row r="13458">
      <c r="A13458" s="294" t="s">
        <v>30051</v>
      </c>
      <c r="B13458" s="294"/>
      <c r="C13458" s="294"/>
      <c r="D13458" s="294"/>
      <c r="E13458" s="294"/>
      <c r="F13458" s="294"/>
    </row>
    <row r="13459">
      <c r="A13459" s="294" t="s">
        <v>30052</v>
      </c>
      <c r="B13459" s="294"/>
      <c r="C13459" s="294"/>
      <c r="D13459" s="294"/>
      <c r="E13459" s="294"/>
      <c r="F13459" s="294"/>
    </row>
    <row r="13460">
      <c r="A13460" s="294" t="s">
        <v>30053</v>
      </c>
      <c r="B13460" s="294"/>
      <c r="C13460" s="294"/>
      <c r="D13460" s="294"/>
      <c r="E13460" s="294"/>
      <c r="F13460" s="294"/>
    </row>
    <row r="13461">
      <c r="A13461" s="294" t="s">
        <v>30054</v>
      </c>
      <c r="B13461" s="294"/>
      <c r="C13461" s="294"/>
      <c r="D13461" s="294"/>
      <c r="E13461" s="294"/>
      <c r="F13461" s="294"/>
    </row>
    <row r="13462">
      <c r="A13462" s="294" t="s">
        <v>30055</v>
      </c>
      <c r="B13462" s="294"/>
      <c r="C13462" s="294"/>
      <c r="D13462" s="294"/>
      <c r="E13462" s="294"/>
      <c r="F13462" s="294"/>
    </row>
    <row r="13463">
      <c r="A13463" s="294"/>
      <c r="B13463" s="294"/>
      <c r="C13463" s="294"/>
      <c r="D13463" s="294"/>
      <c r="E13463" s="294"/>
      <c r="F13463" s="294"/>
    </row>
    <row r="13464">
      <c r="A13464" s="294" t="s">
        <v>28124</v>
      </c>
      <c r="B13464" s="294"/>
      <c r="C13464" s="294"/>
      <c r="D13464" s="294"/>
      <c r="E13464" s="294"/>
      <c r="F13464" s="294"/>
    </row>
    <row r="13465">
      <c r="A13465" s="294" t="s">
        <v>30056</v>
      </c>
      <c r="B13465" s="294"/>
      <c r="C13465" s="294"/>
      <c r="D13465" s="294"/>
      <c r="E13465" s="294"/>
      <c r="F13465" s="294"/>
    </row>
    <row r="13466">
      <c r="A13466" s="294" t="s">
        <v>30057</v>
      </c>
      <c r="B13466" s="294"/>
      <c r="C13466" s="294"/>
      <c r="D13466" s="294"/>
      <c r="E13466" s="294"/>
      <c r="F13466" s="294"/>
    </row>
    <row r="13467">
      <c r="A13467" s="294"/>
      <c r="B13467" s="294"/>
      <c r="C13467" s="294"/>
      <c r="D13467" s="294"/>
      <c r="E13467" s="294"/>
      <c r="F13467" s="294"/>
    </row>
    <row r="13468">
      <c r="A13468" s="294" t="s">
        <v>25957</v>
      </c>
      <c r="B13468" s="294"/>
      <c r="C13468" s="294"/>
      <c r="D13468" s="294"/>
      <c r="E13468" s="294"/>
      <c r="F13468" s="294"/>
    </row>
    <row r="13469">
      <c r="A13469" s="294"/>
      <c r="B13469" s="294"/>
      <c r="C13469" s="294"/>
      <c r="D13469" s="294"/>
      <c r="E13469" s="294"/>
      <c r="F13469" s="294"/>
    </row>
    <row r="13470">
      <c r="A13470" s="294" t="s">
        <v>30058</v>
      </c>
      <c r="B13470" s="294"/>
      <c r="C13470" s="294"/>
      <c r="D13470" s="294"/>
      <c r="E13470" s="294"/>
      <c r="F13470" s="294"/>
    </row>
    <row r="13471">
      <c r="A13471" s="294"/>
      <c r="B13471" s="294"/>
      <c r="C13471" s="294"/>
      <c r="D13471" s="294"/>
      <c r="E13471" s="294"/>
      <c r="F13471" s="294"/>
    </row>
    <row r="13472">
      <c r="A13472" s="294" t="s">
        <v>26193</v>
      </c>
      <c r="B13472" s="294"/>
      <c r="C13472" s="294"/>
      <c r="D13472" s="294"/>
      <c r="E13472" s="294"/>
      <c r="F13472" s="294"/>
    </row>
    <row r="13473">
      <c r="A13473" s="294"/>
      <c r="B13473" s="294"/>
      <c r="C13473" s="294"/>
      <c r="D13473" s="294"/>
      <c r="E13473" s="294"/>
      <c r="F13473" s="294"/>
    </row>
    <row r="13474">
      <c r="A13474" s="294" t="s">
        <v>26194</v>
      </c>
      <c r="B13474" s="294"/>
      <c r="C13474" s="294"/>
      <c r="D13474" s="294"/>
      <c r="E13474" s="294"/>
      <c r="F13474" s="294"/>
    </row>
    <row r="13475">
      <c r="A13475" s="294" t="s">
        <v>26230</v>
      </c>
      <c r="B13475" s="294"/>
      <c r="C13475" s="294"/>
      <c r="D13475" s="294"/>
      <c r="E13475" s="294"/>
      <c r="F13475" s="294"/>
    </row>
    <row r="13476">
      <c r="A13476" s="294" t="s">
        <v>26200</v>
      </c>
      <c r="B13476" s="294"/>
      <c r="C13476" s="294"/>
      <c r="D13476" s="294"/>
      <c r="E13476" s="294"/>
      <c r="F13476" s="294"/>
    </row>
    <row r="13477">
      <c r="A13477" s="294" t="s">
        <v>30059</v>
      </c>
      <c r="B13477" s="294"/>
      <c r="C13477" s="294"/>
      <c r="D13477" s="294"/>
      <c r="E13477" s="294"/>
      <c r="F13477" s="294"/>
    </row>
    <row r="13478">
      <c r="A13478" s="294" t="s">
        <v>30060</v>
      </c>
      <c r="B13478" s="294"/>
      <c r="C13478" s="294"/>
      <c r="D13478" s="294"/>
      <c r="E13478" s="294"/>
      <c r="F13478" s="294"/>
    </row>
    <row r="13479">
      <c r="A13479" s="294" t="s">
        <v>26229</v>
      </c>
      <c r="B13479" s="294"/>
      <c r="C13479" s="294"/>
      <c r="D13479" s="294"/>
      <c r="E13479" s="294"/>
      <c r="F13479" s="294"/>
    </row>
    <row r="13480">
      <c r="A13480" s="294" t="s">
        <v>30061</v>
      </c>
      <c r="B13480" s="294"/>
      <c r="C13480" s="294"/>
      <c r="D13480" s="294"/>
      <c r="E13480" s="294"/>
      <c r="F13480" s="294"/>
    </row>
    <row r="13481">
      <c r="A13481" s="294" t="s">
        <v>30062</v>
      </c>
      <c r="B13481" s="294"/>
      <c r="C13481" s="294"/>
      <c r="D13481" s="294"/>
      <c r="E13481" s="294"/>
      <c r="F13481" s="294"/>
    </row>
    <row r="13482">
      <c r="A13482" s="294" t="s">
        <v>26195</v>
      </c>
      <c r="B13482" s="294"/>
      <c r="C13482" s="294"/>
      <c r="D13482" s="294"/>
      <c r="E13482" s="294"/>
      <c r="F13482" s="294"/>
    </row>
    <row r="13483">
      <c r="A13483" s="294" t="s">
        <v>26231</v>
      </c>
      <c r="B13483" s="294"/>
      <c r="C13483" s="294"/>
      <c r="D13483" s="294"/>
      <c r="E13483" s="294"/>
      <c r="F13483" s="294"/>
    </row>
    <row r="13484">
      <c r="A13484" s="294"/>
      <c r="B13484" s="294"/>
      <c r="C13484" s="294"/>
      <c r="D13484" s="294"/>
      <c r="E13484" s="294"/>
      <c r="F13484" s="294"/>
    </row>
    <row r="13485">
      <c r="A13485" s="294" t="s">
        <v>25967</v>
      </c>
      <c r="B13485" s="294"/>
      <c r="C13485" s="294"/>
      <c r="D13485" s="294"/>
      <c r="E13485" s="294"/>
      <c r="F13485" s="294"/>
    </row>
    <row r="13486">
      <c r="A13486" s="294"/>
      <c r="B13486" s="294"/>
      <c r="C13486" s="294"/>
      <c r="D13486" s="294"/>
      <c r="E13486" s="294"/>
      <c r="F13486" s="294"/>
    </row>
    <row r="13487">
      <c r="A13487" s="294" t="s">
        <v>30063</v>
      </c>
      <c r="B13487" s="294"/>
      <c r="C13487" s="294"/>
      <c r="D13487" s="294"/>
      <c r="E13487" s="294"/>
      <c r="F13487" s="294"/>
    </row>
    <row r="13488">
      <c r="A13488" s="294" t="s">
        <v>30064</v>
      </c>
      <c r="B13488" s="294"/>
      <c r="C13488" s="294"/>
      <c r="D13488" s="294"/>
      <c r="E13488" s="294"/>
      <c r="F13488" s="294"/>
    </row>
    <row r="13489">
      <c r="A13489" s="294" t="s">
        <v>30065</v>
      </c>
      <c r="B13489" s="294"/>
      <c r="C13489" s="294"/>
      <c r="D13489" s="294"/>
      <c r="E13489" s="294"/>
      <c r="F13489" s="294"/>
    </row>
    <row r="13490">
      <c r="A13490" s="294" t="s">
        <v>30066</v>
      </c>
      <c r="B13490" s="294"/>
      <c r="C13490" s="294"/>
      <c r="D13490" s="294"/>
      <c r="E13490" s="294"/>
      <c r="F13490" s="294"/>
    </row>
    <row r="13491">
      <c r="A13491" s="294" t="s">
        <v>30067</v>
      </c>
      <c r="B13491" s="294"/>
      <c r="C13491" s="294"/>
      <c r="D13491" s="294"/>
      <c r="E13491" s="294"/>
      <c r="F13491" s="294"/>
    </row>
    <row r="13492">
      <c r="A13492" s="294" t="s">
        <v>30068</v>
      </c>
      <c r="B13492" s="294"/>
      <c r="C13492" s="294"/>
      <c r="D13492" s="294"/>
      <c r="E13492" s="294"/>
      <c r="F13492" s="294"/>
    </row>
    <row r="13493">
      <c r="A13493" s="294"/>
      <c r="B13493" s="294"/>
      <c r="C13493" s="294"/>
      <c r="D13493" s="294"/>
      <c r="E13493" s="294"/>
      <c r="F13493" s="294"/>
    </row>
    <row r="13494">
      <c r="A13494" s="294" t="s">
        <v>26240</v>
      </c>
      <c r="B13494" s="294"/>
      <c r="C13494" s="294"/>
      <c r="D13494" s="294"/>
      <c r="E13494" s="294"/>
      <c r="F13494" s="294"/>
    </row>
    <row r="13495">
      <c r="A13495" s="294"/>
      <c r="B13495" s="294"/>
      <c r="C13495" s="294"/>
      <c r="D13495" s="294"/>
      <c r="E13495" s="294"/>
      <c r="F13495" s="294"/>
    </row>
    <row r="13496">
      <c r="A13496" s="294" t="s">
        <v>30069</v>
      </c>
      <c r="B13496" s="294"/>
      <c r="C13496" s="294"/>
      <c r="D13496" s="294"/>
      <c r="E13496" s="294"/>
      <c r="F13496" s="294"/>
    </row>
    <row r="13497">
      <c r="A13497" s="294" t="s">
        <v>30070</v>
      </c>
      <c r="B13497" s="294"/>
      <c r="C13497" s="294"/>
      <c r="D13497" s="294"/>
      <c r="E13497" s="294"/>
      <c r="F13497" s="294"/>
    </row>
    <row r="13498">
      <c r="A13498" s="294" t="s">
        <v>30071</v>
      </c>
      <c r="B13498" s="294"/>
      <c r="C13498" s="294"/>
      <c r="D13498" s="294"/>
      <c r="E13498" s="294"/>
      <c r="F13498" s="294"/>
    </row>
    <row r="13499">
      <c r="A13499" s="294" t="s">
        <v>30072</v>
      </c>
      <c r="B13499" s="294"/>
      <c r="C13499" s="294"/>
      <c r="D13499" s="294"/>
      <c r="E13499" s="294"/>
      <c r="F13499" s="294"/>
    </row>
    <row r="13500">
      <c r="A13500" s="294" t="s">
        <v>30073</v>
      </c>
      <c r="B13500" s="294"/>
      <c r="C13500" s="294"/>
      <c r="D13500" s="294"/>
      <c r="E13500" s="294"/>
      <c r="F13500" s="294"/>
    </row>
    <row r="13501">
      <c r="A13501" s="294" t="s">
        <v>30074</v>
      </c>
      <c r="B13501" s="294"/>
      <c r="C13501" s="294"/>
      <c r="D13501" s="294"/>
      <c r="E13501" s="294"/>
      <c r="F13501" s="294"/>
    </row>
    <row r="13502">
      <c r="A13502" s="294" t="s">
        <v>30075</v>
      </c>
      <c r="B13502" s="294"/>
      <c r="C13502" s="294"/>
      <c r="D13502" s="294"/>
      <c r="E13502" s="294"/>
      <c r="F13502" s="294"/>
    </row>
    <row r="13503">
      <c r="A13503" s="294"/>
      <c r="B13503" s="294"/>
      <c r="C13503" s="294"/>
      <c r="D13503" s="294"/>
      <c r="E13503" s="294"/>
      <c r="F13503" s="294"/>
    </row>
    <row r="13504">
      <c r="A13504" s="294" t="s">
        <v>26214</v>
      </c>
      <c r="B13504" s="294"/>
      <c r="C13504" s="294"/>
      <c r="D13504" s="294"/>
      <c r="E13504" s="294"/>
      <c r="F13504" s="294"/>
    </row>
    <row r="13505">
      <c r="A13505" s="294"/>
      <c r="B13505" s="294"/>
      <c r="C13505" s="294"/>
      <c r="D13505" s="294"/>
      <c r="E13505" s="294"/>
      <c r="F13505" s="294"/>
    </row>
    <row r="13506">
      <c r="A13506" s="294" t="s">
        <v>25988</v>
      </c>
      <c r="B13506" s="294"/>
      <c r="C13506" s="294"/>
      <c r="D13506" s="294"/>
      <c r="E13506" s="294"/>
      <c r="F13506" s="294"/>
    </row>
    <row r="13507">
      <c r="A13507" s="294" t="s">
        <v>30076</v>
      </c>
      <c r="B13507" s="294"/>
      <c r="C13507" s="294"/>
      <c r="D13507" s="294"/>
      <c r="E13507" s="294"/>
      <c r="F13507" s="294"/>
    </row>
    <row r="13508">
      <c r="A13508" s="294" t="s">
        <v>30077</v>
      </c>
      <c r="B13508" s="294"/>
      <c r="C13508" s="294"/>
      <c r="D13508" s="294"/>
      <c r="E13508" s="294"/>
      <c r="F13508" s="294"/>
    </row>
    <row r="13509">
      <c r="A13509" s="294" t="s">
        <v>30078</v>
      </c>
      <c r="B13509" s="294"/>
      <c r="C13509" s="294"/>
      <c r="D13509" s="294"/>
      <c r="E13509" s="294"/>
      <c r="F13509" s="294"/>
    </row>
    <row r="13510">
      <c r="A13510" s="294" t="s">
        <v>30079</v>
      </c>
      <c r="B13510" s="294"/>
      <c r="C13510" s="294"/>
      <c r="D13510" s="294"/>
      <c r="E13510" s="294"/>
      <c r="F13510" s="294"/>
    </row>
    <row r="13511">
      <c r="A13511" s="294" t="s">
        <v>30080</v>
      </c>
      <c r="B13511" s="294"/>
      <c r="C13511" s="294"/>
      <c r="D13511" s="294"/>
      <c r="E13511" s="294"/>
      <c r="F13511" s="294"/>
    </row>
    <row r="13512">
      <c r="A13512" s="294"/>
      <c r="B13512" s="294"/>
      <c r="C13512" s="294"/>
      <c r="D13512" s="294"/>
      <c r="E13512" s="294"/>
      <c r="F13512" s="294"/>
    </row>
    <row r="13513">
      <c r="A13513" s="294" t="s">
        <v>26253</v>
      </c>
      <c r="B13513" s="294"/>
      <c r="C13513" s="294"/>
      <c r="D13513" s="294"/>
      <c r="E13513" s="294"/>
      <c r="F13513" s="294"/>
    </row>
    <row r="13514">
      <c r="A13514" s="294"/>
      <c r="B13514" s="294"/>
      <c r="C13514" s="294"/>
      <c r="D13514" s="294"/>
      <c r="E13514" s="294"/>
      <c r="F13514" s="294"/>
    </row>
    <row r="13515">
      <c r="A13515" s="294" t="s">
        <v>30081</v>
      </c>
      <c r="B13515" s="294"/>
      <c r="C13515" s="294"/>
      <c r="D13515" s="294"/>
      <c r="E13515" s="294"/>
      <c r="F13515" s="294"/>
    </row>
    <row r="13516">
      <c r="A13516" s="294" t="s">
        <v>30082</v>
      </c>
      <c r="B13516" s="294"/>
      <c r="C13516" s="294"/>
      <c r="D13516" s="294"/>
      <c r="E13516" s="294"/>
      <c r="F13516" s="294"/>
    </row>
    <row r="13517">
      <c r="A13517" s="294" t="s">
        <v>30083</v>
      </c>
      <c r="B13517" s="294"/>
      <c r="C13517" s="294"/>
      <c r="D13517" s="294"/>
      <c r="E13517" s="294"/>
      <c r="F13517" s="294"/>
    </row>
    <row r="13518">
      <c r="A13518" s="294" t="s">
        <v>30084</v>
      </c>
      <c r="B13518" s="294"/>
      <c r="C13518" s="294"/>
      <c r="D13518" s="294"/>
      <c r="E13518" s="294"/>
      <c r="F13518" s="294"/>
    </row>
    <row r="13519">
      <c r="A13519" s="294" t="s">
        <v>30085</v>
      </c>
      <c r="B13519" s="294"/>
      <c r="C13519" s="294"/>
      <c r="D13519" s="294"/>
      <c r="E13519" s="294"/>
      <c r="F13519" s="294"/>
    </row>
    <row r="13520">
      <c r="A13520" s="294"/>
      <c r="B13520" s="294"/>
      <c r="C13520" s="294"/>
      <c r="D13520" s="294"/>
      <c r="E13520" s="294"/>
      <c r="F13520" s="294"/>
    </row>
    <row r="13521">
      <c r="A13521" s="294" t="s">
        <v>28124</v>
      </c>
      <c r="B13521" s="294"/>
      <c r="C13521" s="294"/>
      <c r="D13521" s="294"/>
      <c r="E13521" s="294"/>
      <c r="F13521" s="294"/>
    </row>
    <row r="13522">
      <c r="A13522" s="294" t="s">
        <v>30086</v>
      </c>
      <c r="B13522" s="294"/>
      <c r="C13522" s="294"/>
      <c r="D13522" s="294"/>
      <c r="E13522" s="294"/>
      <c r="F13522" s="294"/>
    </row>
    <row r="13523">
      <c r="A13523" s="294" t="s">
        <v>30087</v>
      </c>
      <c r="B13523" s="294"/>
      <c r="C13523" s="294"/>
      <c r="D13523" s="294"/>
      <c r="E13523" s="294"/>
      <c r="F13523" s="294"/>
    </row>
    <row r="13524">
      <c r="A13524" s="294"/>
      <c r="B13524" s="294"/>
      <c r="C13524" s="294"/>
      <c r="D13524" s="294"/>
      <c r="E13524" s="294"/>
      <c r="F13524" s="294"/>
    </row>
    <row r="13525">
      <c r="A13525" s="294" t="s">
        <v>25957</v>
      </c>
      <c r="B13525" s="294"/>
      <c r="C13525" s="294"/>
      <c r="D13525" s="294"/>
      <c r="E13525" s="294"/>
      <c r="F13525" s="294"/>
    </row>
    <row r="13526">
      <c r="A13526" s="294"/>
      <c r="B13526" s="294"/>
      <c r="C13526" s="294"/>
      <c r="D13526" s="294"/>
      <c r="E13526" s="294"/>
      <c r="F13526" s="294"/>
    </row>
    <row r="13527">
      <c r="A13527" s="294" t="s">
        <v>30088</v>
      </c>
      <c r="B13527" s="294"/>
      <c r="C13527" s="294"/>
      <c r="D13527" s="294"/>
      <c r="E13527" s="294"/>
      <c r="F13527" s="294"/>
    </row>
    <row r="13528">
      <c r="A13528" s="294"/>
      <c r="B13528" s="294"/>
      <c r="C13528" s="294"/>
      <c r="D13528" s="294"/>
      <c r="E13528" s="294"/>
      <c r="F13528" s="294"/>
    </row>
    <row r="13529">
      <c r="A13529" s="294" t="s">
        <v>25959</v>
      </c>
      <c r="B13529" s="294"/>
      <c r="C13529" s="294"/>
      <c r="D13529" s="294"/>
      <c r="E13529" s="294"/>
      <c r="F13529" s="294"/>
    </row>
    <row r="13530">
      <c r="A13530" s="294"/>
      <c r="B13530" s="294"/>
      <c r="C13530" s="294"/>
      <c r="D13530" s="294"/>
      <c r="E13530" s="294"/>
      <c r="F13530" s="294"/>
    </row>
    <row r="13531">
      <c r="A13531" s="294" t="s">
        <v>30089</v>
      </c>
      <c r="B13531" s="294"/>
      <c r="C13531" s="294"/>
      <c r="D13531" s="294"/>
      <c r="E13531" s="294"/>
      <c r="F13531" s="294"/>
    </row>
    <row r="13532">
      <c r="A13532" s="294" t="s">
        <v>30090</v>
      </c>
      <c r="B13532" s="294"/>
      <c r="C13532" s="294"/>
      <c r="D13532" s="294"/>
      <c r="E13532" s="294"/>
      <c r="F13532" s="294"/>
    </row>
    <row r="13533">
      <c r="A13533" s="294" t="s">
        <v>30091</v>
      </c>
      <c r="B13533" s="294"/>
      <c r="C13533" s="294"/>
      <c r="D13533" s="294"/>
      <c r="E13533" s="294"/>
      <c r="F13533" s="294"/>
    </row>
    <row r="13534">
      <c r="A13534" s="294" t="s">
        <v>30092</v>
      </c>
      <c r="B13534" s="294"/>
      <c r="C13534" s="294"/>
      <c r="D13534" s="294"/>
      <c r="E13534" s="294"/>
      <c r="F13534" s="294"/>
    </row>
    <row r="13535">
      <c r="A13535" s="294" t="s">
        <v>30093</v>
      </c>
      <c r="B13535" s="294"/>
      <c r="C13535" s="294"/>
      <c r="D13535" s="294"/>
      <c r="E13535" s="294"/>
      <c r="F13535" s="294"/>
    </row>
    <row r="13536">
      <c r="A13536" s="294" t="s">
        <v>30094</v>
      </c>
      <c r="B13536" s="294"/>
      <c r="C13536" s="294"/>
      <c r="D13536" s="294"/>
      <c r="E13536" s="294"/>
      <c r="F13536" s="294"/>
    </row>
    <row r="13537">
      <c r="A13537" s="294" t="s">
        <v>30095</v>
      </c>
      <c r="B13537" s="294"/>
      <c r="C13537" s="294"/>
      <c r="D13537" s="294"/>
      <c r="E13537" s="294"/>
      <c r="F13537" s="294"/>
    </row>
    <row r="13538">
      <c r="A13538" s="294"/>
      <c r="B13538" s="294"/>
      <c r="C13538" s="294"/>
      <c r="D13538" s="294"/>
      <c r="E13538" s="294"/>
      <c r="F13538" s="294"/>
    </row>
    <row r="13539">
      <c r="A13539" s="294" t="s">
        <v>25967</v>
      </c>
      <c r="B13539" s="294"/>
      <c r="C13539" s="294"/>
      <c r="D13539" s="294"/>
      <c r="E13539" s="294"/>
      <c r="F13539" s="294"/>
    </row>
    <row r="13540">
      <c r="A13540" s="294"/>
      <c r="B13540" s="294"/>
      <c r="C13540" s="294"/>
      <c r="D13540" s="294"/>
      <c r="E13540" s="294"/>
      <c r="F13540" s="294"/>
    </row>
    <row r="13541">
      <c r="A13541" s="294" t="s">
        <v>30096</v>
      </c>
      <c r="B13541" s="294"/>
      <c r="C13541" s="294"/>
      <c r="D13541" s="294"/>
      <c r="E13541" s="294"/>
      <c r="F13541" s="294"/>
    </row>
    <row r="13542">
      <c r="A13542" s="294" t="s">
        <v>30097</v>
      </c>
      <c r="B13542" s="294"/>
      <c r="C13542" s="294"/>
      <c r="D13542" s="294"/>
      <c r="E13542" s="294"/>
      <c r="F13542" s="294"/>
    </row>
    <row r="13543">
      <c r="A13543" s="294" t="s">
        <v>30098</v>
      </c>
      <c r="B13543" s="294"/>
      <c r="C13543" s="294"/>
      <c r="D13543" s="294"/>
      <c r="E13543" s="294"/>
      <c r="F13543" s="294"/>
    </row>
    <row r="13544">
      <c r="A13544" s="294" t="s">
        <v>30099</v>
      </c>
      <c r="B13544" s="294"/>
      <c r="C13544" s="294"/>
      <c r="D13544" s="294"/>
      <c r="E13544" s="294"/>
      <c r="F13544" s="294"/>
    </row>
    <row r="13545">
      <c r="A13545" s="294" t="s">
        <v>30100</v>
      </c>
      <c r="B13545" s="294"/>
      <c r="C13545" s="294"/>
      <c r="D13545" s="294"/>
      <c r="E13545" s="294"/>
      <c r="F13545" s="294"/>
    </row>
    <row r="13546">
      <c r="A13546" s="294"/>
      <c r="B13546" s="294"/>
      <c r="C13546" s="294"/>
      <c r="D13546" s="294"/>
      <c r="E13546" s="294"/>
      <c r="F13546" s="294"/>
    </row>
    <row r="13547">
      <c r="A13547" s="294" t="s">
        <v>26240</v>
      </c>
      <c r="B13547" s="294"/>
      <c r="C13547" s="294"/>
      <c r="D13547" s="294"/>
      <c r="E13547" s="294"/>
      <c r="F13547" s="294"/>
    </row>
    <row r="13548">
      <c r="A13548" s="294"/>
      <c r="B13548" s="294"/>
      <c r="C13548" s="294"/>
      <c r="D13548" s="294"/>
      <c r="E13548" s="294"/>
      <c r="F13548" s="294"/>
    </row>
    <row r="13549">
      <c r="A13549" s="294" t="s">
        <v>30101</v>
      </c>
      <c r="B13549" s="294"/>
      <c r="C13549" s="294"/>
      <c r="D13549" s="294"/>
      <c r="E13549" s="294"/>
      <c r="F13549" s="294"/>
    </row>
    <row r="13550">
      <c r="A13550" s="294" t="s">
        <v>30102</v>
      </c>
      <c r="B13550" s="294"/>
      <c r="C13550" s="294"/>
      <c r="D13550" s="294"/>
      <c r="E13550" s="294"/>
      <c r="F13550" s="294"/>
    </row>
    <row r="13551">
      <c r="A13551" s="294" t="s">
        <v>30103</v>
      </c>
      <c r="B13551" s="294"/>
      <c r="C13551" s="294"/>
      <c r="D13551" s="294"/>
      <c r="E13551" s="294"/>
      <c r="F13551" s="294"/>
    </row>
    <row r="13552">
      <c r="A13552" s="294" t="s">
        <v>30104</v>
      </c>
      <c r="B13552" s="294"/>
      <c r="C13552" s="294"/>
      <c r="D13552" s="294"/>
      <c r="E13552" s="294"/>
      <c r="F13552" s="294"/>
    </row>
    <row r="13553">
      <c r="A13553" s="294" t="s">
        <v>30105</v>
      </c>
      <c r="B13553" s="294"/>
      <c r="C13553" s="294"/>
      <c r="D13553" s="294"/>
      <c r="E13553" s="294"/>
      <c r="F13553" s="294"/>
    </row>
    <row r="13554">
      <c r="A13554" s="294" t="s">
        <v>30106</v>
      </c>
      <c r="B13554" s="294"/>
      <c r="C13554" s="294"/>
      <c r="D13554" s="294"/>
      <c r="E13554" s="294"/>
      <c r="F13554" s="294"/>
    </row>
    <row r="13555">
      <c r="A13555" s="294" t="s">
        <v>30107</v>
      </c>
      <c r="B13555" s="294"/>
      <c r="C13555" s="294"/>
      <c r="D13555" s="294"/>
      <c r="E13555" s="294"/>
      <c r="F13555" s="294"/>
    </row>
    <row r="13556">
      <c r="A13556" s="294" t="s">
        <v>30108</v>
      </c>
      <c r="B13556" s="294"/>
      <c r="C13556" s="294"/>
      <c r="D13556" s="294"/>
      <c r="E13556" s="294"/>
      <c r="F13556" s="294"/>
    </row>
    <row r="13557">
      <c r="A13557" s="294" t="s">
        <v>30109</v>
      </c>
      <c r="B13557" s="294"/>
      <c r="C13557" s="294"/>
      <c r="D13557" s="294"/>
      <c r="E13557" s="294"/>
      <c r="F13557" s="294"/>
    </row>
    <row r="13558">
      <c r="A13558" s="294"/>
      <c r="B13558" s="294"/>
      <c r="C13558" s="294"/>
      <c r="D13558" s="294"/>
      <c r="E13558" s="294"/>
      <c r="F13558" s="294"/>
    </row>
    <row r="13559">
      <c r="A13559" s="294" t="s">
        <v>26214</v>
      </c>
      <c r="B13559" s="294"/>
      <c r="C13559" s="294"/>
      <c r="D13559" s="294"/>
      <c r="E13559" s="294"/>
      <c r="F13559" s="294"/>
    </row>
    <row r="13560">
      <c r="A13560" s="294"/>
      <c r="B13560" s="294"/>
      <c r="C13560" s="294"/>
      <c r="D13560" s="294"/>
      <c r="E13560" s="294"/>
      <c r="F13560" s="294"/>
    </row>
    <row r="13561">
      <c r="A13561" s="294" t="s">
        <v>30110</v>
      </c>
      <c r="B13561" s="294"/>
      <c r="C13561" s="294"/>
      <c r="D13561" s="294"/>
      <c r="E13561" s="294"/>
      <c r="F13561" s="294"/>
    </row>
    <row r="13562">
      <c r="A13562" s="294" t="s">
        <v>30111</v>
      </c>
      <c r="B13562" s="294"/>
      <c r="C13562" s="294"/>
      <c r="D13562" s="294"/>
      <c r="E13562" s="294"/>
      <c r="F13562" s="294"/>
    </row>
    <row r="13563">
      <c r="A13563" s="294" t="s">
        <v>30112</v>
      </c>
      <c r="B13563" s="294"/>
      <c r="C13563" s="294"/>
      <c r="D13563" s="294"/>
      <c r="E13563" s="294"/>
      <c r="F13563" s="294"/>
    </row>
    <row r="13564">
      <c r="A13564" s="294" t="s">
        <v>30113</v>
      </c>
      <c r="B13564" s="294"/>
      <c r="C13564" s="294"/>
      <c r="D13564" s="294"/>
      <c r="E13564" s="294"/>
      <c r="F13564" s="294"/>
    </row>
    <row r="13565">
      <c r="A13565" s="294" t="s">
        <v>30114</v>
      </c>
      <c r="B13565" s="294"/>
      <c r="C13565" s="294"/>
      <c r="D13565" s="294"/>
      <c r="E13565" s="294"/>
      <c r="F13565" s="294"/>
    </row>
    <row r="13566">
      <c r="A13566" s="294" t="s">
        <v>30115</v>
      </c>
      <c r="B13566" s="294"/>
      <c r="C13566" s="294"/>
      <c r="D13566" s="294"/>
      <c r="E13566" s="294"/>
      <c r="F13566" s="294"/>
    </row>
    <row r="13567">
      <c r="A13567" s="294" t="s">
        <v>30116</v>
      </c>
      <c r="B13567" s="294"/>
      <c r="C13567" s="294"/>
      <c r="D13567" s="294"/>
      <c r="E13567" s="294"/>
      <c r="F13567" s="294"/>
    </row>
    <row r="13568">
      <c r="A13568" s="294"/>
      <c r="B13568" s="294"/>
      <c r="C13568" s="294"/>
      <c r="D13568" s="294"/>
      <c r="E13568" s="294"/>
      <c r="F13568" s="294"/>
    </row>
    <row r="13569">
      <c r="A13569" s="294" t="s">
        <v>26253</v>
      </c>
      <c r="B13569" s="294"/>
      <c r="C13569" s="294"/>
      <c r="D13569" s="294"/>
      <c r="E13569" s="294"/>
      <c r="F13569" s="294"/>
    </row>
    <row r="13570">
      <c r="A13570" s="294"/>
      <c r="B13570" s="294"/>
      <c r="C13570" s="294"/>
      <c r="D13570" s="294"/>
      <c r="E13570" s="294"/>
      <c r="F13570" s="294"/>
    </row>
    <row r="13571">
      <c r="A13571" s="294" t="s">
        <v>30117</v>
      </c>
      <c r="B13571" s="294"/>
      <c r="C13571" s="294"/>
      <c r="D13571" s="294"/>
      <c r="E13571" s="294"/>
      <c r="F13571" s="294"/>
    </row>
    <row r="13572">
      <c r="A13572" s="294" t="s">
        <v>30118</v>
      </c>
      <c r="B13572" s="294"/>
      <c r="C13572" s="294"/>
      <c r="D13572" s="294"/>
      <c r="E13572" s="294"/>
      <c r="F13572" s="294"/>
    </row>
    <row r="13573">
      <c r="A13573" s="294" t="s">
        <v>30119</v>
      </c>
      <c r="B13573" s="294"/>
      <c r="C13573" s="294"/>
      <c r="D13573" s="294"/>
      <c r="E13573" s="294"/>
      <c r="F13573" s="294"/>
    </row>
    <row r="13574">
      <c r="A13574" s="294" t="s">
        <v>30120</v>
      </c>
      <c r="B13574" s="294"/>
      <c r="C13574" s="294"/>
      <c r="D13574" s="294"/>
      <c r="E13574" s="294"/>
      <c r="F13574" s="294"/>
    </row>
    <row r="13575">
      <c r="A13575" s="294" t="s">
        <v>30121</v>
      </c>
      <c r="B13575" s="294"/>
      <c r="C13575" s="294"/>
      <c r="D13575" s="294"/>
      <c r="E13575" s="294"/>
      <c r="F13575" s="294"/>
    </row>
    <row r="13576">
      <c r="A13576" s="294" t="s">
        <v>30122</v>
      </c>
      <c r="B13576" s="294"/>
      <c r="C13576" s="294"/>
      <c r="D13576" s="294"/>
      <c r="E13576" s="294"/>
      <c r="F13576" s="294"/>
    </row>
    <row r="13577">
      <c r="A13577" s="294" t="s">
        <v>28124</v>
      </c>
      <c r="B13577" s="294"/>
      <c r="C13577" s="294"/>
      <c r="D13577" s="294"/>
      <c r="E13577" s="294"/>
      <c r="F13577" s="294"/>
    </row>
    <row r="13578">
      <c r="A13578" s="294" t="s">
        <v>30123</v>
      </c>
      <c r="B13578" s="294"/>
      <c r="C13578" s="294"/>
      <c r="D13578" s="294"/>
      <c r="E13578" s="294"/>
      <c r="F13578" s="294"/>
    </row>
    <row r="13579">
      <c r="A13579" s="294" t="s">
        <v>30124</v>
      </c>
      <c r="B13579" s="294"/>
      <c r="C13579" s="294"/>
      <c r="D13579" s="294"/>
      <c r="E13579" s="294"/>
      <c r="F13579" s="294"/>
    </row>
    <row r="13580">
      <c r="A13580" s="294"/>
      <c r="B13580" s="294"/>
      <c r="C13580" s="294"/>
      <c r="D13580" s="294"/>
      <c r="E13580" s="294"/>
      <c r="F13580" s="294"/>
    </row>
    <row r="13581">
      <c r="A13581" s="294" t="s">
        <v>25957</v>
      </c>
      <c r="B13581" s="294"/>
      <c r="C13581" s="294"/>
      <c r="D13581" s="294"/>
      <c r="E13581" s="294"/>
      <c r="F13581" s="294"/>
    </row>
    <row r="13582">
      <c r="A13582" s="294"/>
      <c r="B13582" s="294"/>
      <c r="C13582" s="294"/>
      <c r="D13582" s="294"/>
      <c r="E13582" s="294"/>
      <c r="F13582" s="294"/>
    </row>
    <row r="13583">
      <c r="A13583" s="294" t="s">
        <v>30125</v>
      </c>
      <c r="B13583" s="294"/>
      <c r="C13583" s="294"/>
      <c r="D13583" s="294"/>
      <c r="E13583" s="294"/>
      <c r="F13583" s="294"/>
    </row>
    <row r="13584">
      <c r="A13584" s="294"/>
      <c r="B13584" s="294"/>
      <c r="C13584" s="294"/>
      <c r="D13584" s="294"/>
      <c r="E13584" s="294"/>
      <c r="F13584" s="294"/>
    </row>
    <row r="13585">
      <c r="A13585" s="294" t="s">
        <v>26193</v>
      </c>
      <c r="B13585" s="294"/>
      <c r="C13585" s="294"/>
      <c r="D13585" s="294"/>
      <c r="E13585" s="294"/>
      <c r="F13585" s="294"/>
    </row>
    <row r="13586">
      <c r="A13586" s="294"/>
      <c r="B13586" s="294"/>
      <c r="C13586" s="294"/>
      <c r="D13586" s="294"/>
      <c r="E13586" s="294"/>
      <c r="F13586" s="294"/>
    </row>
    <row r="13587">
      <c r="A13587" s="294" t="s">
        <v>30126</v>
      </c>
      <c r="B13587" s="294"/>
      <c r="C13587" s="294"/>
      <c r="D13587" s="294"/>
      <c r="E13587" s="294"/>
      <c r="F13587" s="294"/>
    </row>
    <row r="13588">
      <c r="A13588" s="294" t="s">
        <v>30127</v>
      </c>
      <c r="B13588" s="294"/>
      <c r="C13588" s="294"/>
      <c r="D13588" s="294"/>
      <c r="E13588" s="294"/>
      <c r="F13588" s="294"/>
    </row>
    <row r="13589">
      <c r="A13589" s="294" t="s">
        <v>30128</v>
      </c>
      <c r="B13589" s="294"/>
      <c r="C13589" s="294"/>
      <c r="D13589" s="294"/>
      <c r="E13589" s="294"/>
      <c r="F13589" s="294"/>
    </row>
    <row r="13590">
      <c r="A13590" s="294" t="s">
        <v>30129</v>
      </c>
      <c r="B13590" s="294"/>
      <c r="C13590" s="294"/>
      <c r="D13590" s="294"/>
      <c r="E13590" s="294"/>
      <c r="F13590" s="294"/>
    </row>
    <row r="13591">
      <c r="A13591" s="294"/>
      <c r="B13591" s="294"/>
      <c r="C13591" s="294"/>
      <c r="D13591" s="294"/>
      <c r="E13591" s="294"/>
      <c r="F13591" s="294"/>
    </row>
    <row r="13592">
      <c r="A13592" s="294" t="s">
        <v>25967</v>
      </c>
      <c r="B13592" s="294"/>
      <c r="C13592" s="294"/>
      <c r="D13592" s="294"/>
      <c r="E13592" s="294"/>
      <c r="F13592" s="294"/>
    </row>
    <row r="13593">
      <c r="A13593" s="294"/>
      <c r="B13593" s="294"/>
      <c r="C13593" s="294"/>
      <c r="D13593" s="294"/>
      <c r="E13593" s="294"/>
      <c r="F13593" s="294"/>
    </row>
    <row r="13594">
      <c r="A13594" s="294" t="s">
        <v>30130</v>
      </c>
      <c r="B13594" s="294"/>
      <c r="C13594" s="294"/>
      <c r="D13594" s="294"/>
      <c r="E13594" s="294"/>
      <c r="F13594" s="294"/>
    </row>
    <row r="13595">
      <c r="A13595" s="294" t="s">
        <v>30131</v>
      </c>
      <c r="B13595" s="294"/>
      <c r="C13595" s="294"/>
      <c r="D13595" s="294"/>
      <c r="E13595" s="294"/>
      <c r="F13595" s="294"/>
    </row>
    <row r="13596">
      <c r="A13596" s="294" t="s">
        <v>30132</v>
      </c>
      <c r="B13596" s="294"/>
      <c r="C13596" s="294"/>
      <c r="D13596" s="294"/>
      <c r="E13596" s="294"/>
      <c r="F13596" s="294"/>
    </row>
    <row r="13597">
      <c r="A13597" s="294" t="s">
        <v>30133</v>
      </c>
      <c r="B13597" s="294"/>
      <c r="C13597" s="294"/>
      <c r="D13597" s="294"/>
      <c r="E13597" s="294"/>
      <c r="F13597" s="294"/>
    </row>
    <row r="13598">
      <c r="A13598" s="294" t="s">
        <v>30134</v>
      </c>
      <c r="B13598" s="294"/>
      <c r="C13598" s="294"/>
      <c r="D13598" s="294"/>
      <c r="E13598" s="294"/>
      <c r="F13598" s="294"/>
    </row>
    <row r="13599">
      <c r="A13599" s="294" t="s">
        <v>30135</v>
      </c>
      <c r="B13599" s="294"/>
      <c r="C13599" s="294"/>
      <c r="D13599" s="294"/>
      <c r="E13599" s="294"/>
      <c r="F13599" s="294"/>
    </row>
    <row r="13600">
      <c r="A13600" s="294"/>
      <c r="B13600" s="294"/>
      <c r="C13600" s="294"/>
      <c r="D13600" s="294"/>
      <c r="E13600" s="294"/>
      <c r="F13600" s="294"/>
    </row>
    <row r="13601">
      <c r="A13601" s="294" t="s">
        <v>26240</v>
      </c>
      <c r="B13601" s="294"/>
      <c r="C13601" s="294"/>
      <c r="D13601" s="294"/>
      <c r="E13601" s="294"/>
      <c r="F13601" s="294"/>
    </row>
    <row r="13602">
      <c r="A13602" s="294"/>
      <c r="B13602" s="294"/>
      <c r="C13602" s="294"/>
      <c r="D13602" s="294"/>
      <c r="E13602" s="294"/>
      <c r="F13602" s="294"/>
    </row>
    <row r="13603">
      <c r="A13603" s="294" t="s">
        <v>30136</v>
      </c>
      <c r="B13603" s="294"/>
      <c r="C13603" s="294"/>
      <c r="D13603" s="294"/>
      <c r="E13603" s="294"/>
      <c r="F13603" s="294"/>
    </row>
    <row r="13604">
      <c r="A13604" s="294" t="s">
        <v>30137</v>
      </c>
      <c r="B13604" s="294"/>
      <c r="C13604" s="294"/>
      <c r="D13604" s="294"/>
      <c r="E13604" s="294"/>
      <c r="F13604" s="294"/>
    </row>
    <row r="13605">
      <c r="A13605" s="294" t="s">
        <v>30138</v>
      </c>
      <c r="B13605" s="294"/>
      <c r="C13605" s="294"/>
      <c r="D13605" s="294"/>
      <c r="E13605" s="294"/>
      <c r="F13605" s="294"/>
    </row>
    <row r="13606">
      <c r="A13606" s="294" t="s">
        <v>30139</v>
      </c>
      <c r="B13606" s="294"/>
      <c r="C13606" s="294"/>
      <c r="D13606" s="294"/>
      <c r="E13606" s="294"/>
      <c r="F13606" s="294"/>
    </row>
    <row r="13607">
      <c r="A13607" s="294" t="s">
        <v>30140</v>
      </c>
      <c r="B13607" s="294"/>
      <c r="C13607" s="294"/>
      <c r="D13607" s="294"/>
      <c r="E13607" s="294"/>
      <c r="F13607" s="294"/>
    </row>
    <row r="13608">
      <c r="A13608" s="294" t="s">
        <v>30141</v>
      </c>
      <c r="B13608" s="294"/>
      <c r="C13608" s="294"/>
      <c r="D13608" s="294"/>
      <c r="E13608" s="294"/>
      <c r="F13608" s="294"/>
    </row>
    <row r="13609">
      <c r="A13609" s="294" t="s">
        <v>30142</v>
      </c>
      <c r="B13609" s="294"/>
      <c r="C13609" s="294"/>
      <c r="D13609" s="294"/>
      <c r="E13609" s="294"/>
      <c r="F13609" s="294"/>
    </row>
    <row r="13610">
      <c r="A13610" s="294" t="s">
        <v>30143</v>
      </c>
      <c r="B13610" s="294"/>
      <c r="C13610" s="294"/>
      <c r="D13610" s="294"/>
      <c r="E13610" s="294"/>
      <c r="F13610" s="294"/>
    </row>
    <row r="13611">
      <c r="A13611" s="294"/>
      <c r="B13611" s="294"/>
      <c r="C13611" s="294"/>
      <c r="D13611" s="294"/>
      <c r="E13611" s="294"/>
      <c r="F13611" s="294"/>
    </row>
    <row r="13612">
      <c r="A13612" s="294" t="s">
        <v>26214</v>
      </c>
      <c r="B13612" s="294"/>
      <c r="C13612" s="294"/>
      <c r="D13612" s="294"/>
      <c r="E13612" s="294"/>
      <c r="F13612" s="294"/>
    </row>
    <row r="13613">
      <c r="A13613" s="294"/>
      <c r="B13613" s="294"/>
      <c r="C13613" s="294"/>
      <c r="D13613" s="294"/>
      <c r="E13613" s="294"/>
      <c r="F13613" s="294"/>
    </row>
    <row r="13614">
      <c r="A13614" s="294" t="s">
        <v>30144</v>
      </c>
      <c r="B13614" s="294"/>
      <c r="C13614" s="294"/>
      <c r="D13614" s="294"/>
      <c r="E13614" s="294"/>
      <c r="F13614" s="294"/>
    </row>
    <row r="13615">
      <c r="A13615" s="294" t="s">
        <v>30145</v>
      </c>
      <c r="B13615" s="294"/>
      <c r="C13615" s="294"/>
      <c r="D13615" s="294"/>
      <c r="E13615" s="294"/>
      <c r="F13615" s="294"/>
    </row>
    <row r="13616">
      <c r="A13616" s="294" t="s">
        <v>30146</v>
      </c>
      <c r="B13616" s="294"/>
      <c r="C13616" s="294"/>
      <c r="D13616" s="294"/>
      <c r="E13616" s="294"/>
      <c r="F13616" s="294"/>
    </row>
    <row r="13617">
      <c r="A13617" s="294" t="s">
        <v>30147</v>
      </c>
      <c r="B13617" s="294"/>
      <c r="C13617" s="294"/>
      <c r="D13617" s="294"/>
      <c r="E13617" s="294"/>
      <c r="F13617" s="294"/>
    </row>
    <row r="13618">
      <c r="A13618" s="294" t="s">
        <v>30148</v>
      </c>
      <c r="B13618" s="294"/>
      <c r="C13618" s="294"/>
      <c r="D13618" s="294"/>
      <c r="E13618" s="294"/>
      <c r="F13618" s="294"/>
    </row>
    <row r="13619">
      <c r="A13619" s="294"/>
      <c r="B13619" s="294"/>
      <c r="C13619" s="294"/>
      <c r="D13619" s="294"/>
      <c r="E13619" s="294"/>
      <c r="F13619" s="294"/>
    </row>
    <row r="13620">
      <c r="A13620" s="294" t="s">
        <v>26219</v>
      </c>
      <c r="B13620" s="294"/>
      <c r="C13620" s="294"/>
      <c r="D13620" s="294"/>
      <c r="E13620" s="294"/>
      <c r="F13620" s="294"/>
    </row>
    <row r="13621">
      <c r="A13621" s="294"/>
      <c r="B13621" s="294"/>
      <c r="C13621" s="294"/>
      <c r="D13621" s="294"/>
      <c r="E13621" s="294"/>
      <c r="F13621" s="294"/>
    </row>
    <row r="13622">
      <c r="A13622" s="294" t="s">
        <v>29893</v>
      </c>
      <c r="B13622" s="294"/>
      <c r="C13622" s="294"/>
      <c r="D13622" s="294"/>
      <c r="E13622" s="294"/>
      <c r="F13622" s="294"/>
    </row>
    <row r="13623">
      <c r="A13623" s="294" t="s">
        <v>29894</v>
      </c>
      <c r="B13623" s="294"/>
      <c r="C13623" s="294"/>
      <c r="D13623" s="294"/>
      <c r="E13623" s="294"/>
      <c r="F13623" s="294"/>
    </row>
    <row r="13624">
      <c r="A13624" s="294" t="s">
        <v>30149</v>
      </c>
      <c r="B13624" s="294"/>
      <c r="C13624" s="294"/>
      <c r="D13624" s="294"/>
      <c r="E13624" s="294"/>
      <c r="F13624" s="294"/>
    </row>
    <row r="13625">
      <c r="A13625" s="294" t="s">
        <v>30150</v>
      </c>
      <c r="B13625" s="294"/>
      <c r="C13625" s="294"/>
      <c r="D13625" s="294"/>
      <c r="E13625" s="294"/>
      <c r="F13625" s="294"/>
    </row>
    <row r="13626">
      <c r="A13626" s="294" t="s">
        <v>30151</v>
      </c>
      <c r="B13626" s="294"/>
      <c r="C13626" s="294"/>
      <c r="D13626" s="294"/>
      <c r="E13626" s="294"/>
      <c r="F13626" s="294"/>
    </row>
    <row r="13627">
      <c r="A13627" s="294"/>
      <c r="B13627" s="294"/>
      <c r="C13627" s="294"/>
      <c r="D13627" s="294"/>
      <c r="E13627" s="294"/>
      <c r="F13627" s="294"/>
    </row>
    <row r="13628">
      <c r="A13628" s="294" t="s">
        <v>28124</v>
      </c>
      <c r="B13628" s="294"/>
      <c r="C13628" s="294"/>
      <c r="D13628" s="294"/>
      <c r="E13628" s="294"/>
      <c r="F13628" s="294"/>
    </row>
    <row r="13629">
      <c r="A13629" s="294" t="s">
        <v>30152</v>
      </c>
      <c r="B13629" s="294"/>
      <c r="C13629" s="294"/>
      <c r="D13629" s="294"/>
      <c r="E13629" s="294"/>
      <c r="F13629" s="294"/>
    </row>
    <row r="13630">
      <c r="A13630" s="294" t="s">
        <v>30124</v>
      </c>
      <c r="B13630" s="294"/>
      <c r="C13630" s="294"/>
      <c r="D13630" s="294"/>
      <c r="E13630" s="294"/>
      <c r="F13630" s="294"/>
    </row>
    <row r="13631">
      <c r="A13631" s="294"/>
      <c r="B13631" s="294"/>
      <c r="C13631" s="294"/>
      <c r="D13631" s="294"/>
      <c r="E13631" s="294"/>
      <c r="F13631" s="294"/>
    </row>
    <row r="13632">
      <c r="A13632" s="294" t="s">
        <v>25957</v>
      </c>
      <c r="B13632" s="294"/>
      <c r="C13632" s="294"/>
      <c r="D13632" s="294"/>
      <c r="E13632" s="294"/>
      <c r="F13632" s="294"/>
    </row>
    <row r="13633">
      <c r="A13633" s="294"/>
      <c r="B13633" s="294"/>
      <c r="C13633" s="294"/>
      <c r="D13633" s="294"/>
      <c r="E13633" s="294"/>
      <c r="F13633" s="294"/>
    </row>
    <row r="13634">
      <c r="A13634" s="294" t="s">
        <v>30125</v>
      </c>
      <c r="B13634" s="294"/>
      <c r="C13634" s="294"/>
      <c r="D13634" s="294"/>
      <c r="E13634" s="294"/>
      <c r="F13634" s="294"/>
    </row>
    <row r="13635">
      <c r="A13635" s="294"/>
      <c r="B13635" s="294"/>
      <c r="C13635" s="294"/>
      <c r="D13635" s="294"/>
      <c r="E13635" s="294"/>
      <c r="F13635" s="294"/>
    </row>
    <row r="13636">
      <c r="A13636" s="294" t="s">
        <v>26193</v>
      </c>
      <c r="B13636" s="294"/>
      <c r="C13636" s="294"/>
      <c r="D13636" s="294"/>
      <c r="E13636" s="294"/>
      <c r="F13636" s="294"/>
    </row>
    <row r="13637">
      <c r="A13637" s="294"/>
      <c r="B13637" s="294"/>
      <c r="C13637" s="294"/>
      <c r="D13637" s="294"/>
      <c r="E13637" s="294"/>
      <c r="F13637" s="294"/>
    </row>
    <row r="13638">
      <c r="A13638" s="294" t="s">
        <v>30126</v>
      </c>
      <c r="B13638" s="294"/>
      <c r="C13638" s="294"/>
      <c r="D13638" s="294"/>
      <c r="E13638" s="294"/>
      <c r="F13638" s="294"/>
    </row>
    <row r="13639">
      <c r="A13639" s="294" t="s">
        <v>30127</v>
      </c>
      <c r="B13639" s="294"/>
      <c r="C13639" s="294"/>
      <c r="D13639" s="294"/>
      <c r="E13639" s="294"/>
      <c r="F13639" s="294"/>
    </row>
    <row r="13640">
      <c r="A13640" s="294" t="s">
        <v>30128</v>
      </c>
      <c r="B13640" s="294"/>
      <c r="C13640" s="294"/>
      <c r="D13640" s="294"/>
      <c r="E13640" s="294"/>
      <c r="F13640" s="294"/>
    </row>
    <row r="13641">
      <c r="A13641" s="294" t="s">
        <v>30129</v>
      </c>
      <c r="B13641" s="294"/>
      <c r="C13641" s="294"/>
      <c r="D13641" s="294"/>
      <c r="E13641" s="294"/>
      <c r="F13641" s="294"/>
    </row>
    <row r="13642">
      <c r="A13642" s="294"/>
      <c r="B13642" s="294"/>
      <c r="C13642" s="294"/>
      <c r="D13642" s="294"/>
      <c r="E13642" s="294"/>
      <c r="F13642" s="294"/>
    </row>
    <row r="13643">
      <c r="A13643" s="294" t="s">
        <v>25967</v>
      </c>
      <c r="B13643" s="294"/>
      <c r="C13643" s="294"/>
      <c r="D13643" s="294"/>
      <c r="E13643" s="294"/>
      <c r="F13643" s="294"/>
    </row>
    <row r="13644">
      <c r="A13644" s="294"/>
      <c r="B13644" s="294"/>
      <c r="C13644" s="294"/>
      <c r="D13644" s="294"/>
      <c r="E13644" s="294"/>
      <c r="F13644" s="294"/>
    </row>
    <row r="13645">
      <c r="A13645" s="294" t="s">
        <v>30130</v>
      </c>
      <c r="B13645" s="294"/>
      <c r="C13645" s="294"/>
      <c r="D13645" s="294"/>
      <c r="E13645" s="294"/>
      <c r="F13645" s="294"/>
    </row>
    <row r="13646">
      <c r="A13646" s="294" t="s">
        <v>30131</v>
      </c>
      <c r="B13646" s="294"/>
      <c r="C13646" s="294"/>
      <c r="D13646" s="294"/>
      <c r="E13646" s="294"/>
      <c r="F13646" s="294"/>
    </row>
    <row r="13647">
      <c r="A13647" s="294" t="s">
        <v>30132</v>
      </c>
      <c r="B13647" s="294"/>
      <c r="C13647" s="294"/>
      <c r="D13647" s="294"/>
      <c r="E13647" s="294"/>
      <c r="F13647" s="294"/>
    </row>
    <row r="13648">
      <c r="A13648" s="294" t="s">
        <v>30133</v>
      </c>
      <c r="B13648" s="294"/>
      <c r="C13648" s="294"/>
      <c r="D13648" s="294"/>
      <c r="E13648" s="294"/>
      <c r="F13648" s="294"/>
    </row>
    <row r="13649">
      <c r="A13649" s="294" t="s">
        <v>30134</v>
      </c>
      <c r="B13649" s="294"/>
      <c r="C13649" s="294"/>
      <c r="D13649" s="294"/>
      <c r="E13649" s="294"/>
      <c r="F13649" s="294"/>
    </row>
    <row r="13650">
      <c r="A13650" s="294" t="s">
        <v>30135</v>
      </c>
      <c r="B13650" s="294"/>
      <c r="C13650" s="294"/>
      <c r="D13650" s="294"/>
      <c r="E13650" s="294"/>
      <c r="F13650" s="294"/>
    </row>
    <row r="13651">
      <c r="A13651" s="294"/>
      <c r="B13651" s="294"/>
      <c r="C13651" s="294"/>
      <c r="D13651" s="294"/>
      <c r="E13651" s="294"/>
      <c r="F13651" s="294"/>
    </row>
    <row r="13652">
      <c r="A13652" s="294" t="s">
        <v>26240</v>
      </c>
      <c r="B13652" s="294"/>
      <c r="C13652" s="294"/>
      <c r="D13652" s="294"/>
      <c r="E13652" s="294"/>
      <c r="F13652" s="294"/>
    </row>
    <row r="13653">
      <c r="A13653" s="294"/>
      <c r="B13653" s="294"/>
      <c r="C13653" s="294"/>
      <c r="D13653" s="294"/>
      <c r="E13653" s="294"/>
      <c r="F13653" s="294"/>
    </row>
    <row r="13654">
      <c r="A13654" s="294" t="s">
        <v>30136</v>
      </c>
      <c r="B13654" s="294"/>
      <c r="C13654" s="294"/>
      <c r="D13654" s="294"/>
      <c r="E13654" s="294"/>
      <c r="F13654" s="294"/>
    </row>
    <row r="13655">
      <c r="A13655" s="294" t="s">
        <v>30137</v>
      </c>
      <c r="B13655" s="294"/>
      <c r="C13655" s="294"/>
      <c r="D13655" s="294"/>
      <c r="E13655" s="294"/>
      <c r="F13655" s="294"/>
    </row>
    <row r="13656">
      <c r="A13656" s="294" t="s">
        <v>30138</v>
      </c>
      <c r="B13656" s="294"/>
      <c r="C13656" s="294"/>
      <c r="D13656" s="294"/>
      <c r="E13656" s="294"/>
      <c r="F13656" s="294"/>
    </row>
    <row r="13657">
      <c r="A13657" s="294" t="s">
        <v>30139</v>
      </c>
      <c r="B13657" s="294"/>
      <c r="C13657" s="294"/>
      <c r="D13657" s="294"/>
      <c r="E13657" s="294"/>
      <c r="F13657" s="294"/>
    </row>
    <row r="13658">
      <c r="A13658" s="294" t="s">
        <v>30140</v>
      </c>
      <c r="B13658" s="294"/>
      <c r="C13658" s="294"/>
      <c r="D13658" s="294"/>
      <c r="E13658" s="294"/>
      <c r="F13658" s="294"/>
    </row>
    <row r="13659">
      <c r="A13659" s="294" t="s">
        <v>30141</v>
      </c>
      <c r="B13659" s="294"/>
      <c r="C13659" s="294"/>
      <c r="D13659" s="294"/>
      <c r="E13659" s="294"/>
      <c r="F13659" s="294"/>
    </row>
    <row r="13660">
      <c r="A13660" s="294" t="s">
        <v>30142</v>
      </c>
      <c r="B13660" s="294"/>
      <c r="C13660" s="294"/>
      <c r="D13660" s="294"/>
      <c r="E13660" s="294"/>
      <c r="F13660" s="294"/>
    </row>
    <row r="13661">
      <c r="A13661" s="294" t="s">
        <v>30143</v>
      </c>
      <c r="B13661" s="294"/>
      <c r="C13661" s="294"/>
      <c r="D13661" s="294"/>
      <c r="E13661" s="294"/>
      <c r="F13661" s="294"/>
    </row>
    <row r="13662">
      <c r="A13662" s="294"/>
      <c r="B13662" s="294"/>
      <c r="C13662" s="294"/>
      <c r="D13662" s="294"/>
      <c r="E13662" s="294"/>
      <c r="F13662" s="294"/>
    </row>
    <row r="13663">
      <c r="A13663" s="294" t="s">
        <v>26214</v>
      </c>
      <c r="B13663" s="294"/>
      <c r="C13663" s="294"/>
      <c r="D13663" s="294"/>
      <c r="E13663" s="294"/>
      <c r="F13663" s="294"/>
    </row>
    <row r="13664">
      <c r="A13664" s="294"/>
      <c r="B13664" s="294"/>
      <c r="C13664" s="294"/>
      <c r="D13664" s="294"/>
      <c r="E13664" s="294"/>
      <c r="F13664" s="294"/>
    </row>
    <row r="13665">
      <c r="A13665" s="294" t="s">
        <v>30144</v>
      </c>
      <c r="B13665" s="294"/>
      <c r="C13665" s="294"/>
      <c r="D13665" s="294"/>
      <c r="E13665" s="294"/>
      <c r="F13665" s="294"/>
    </row>
    <row r="13666">
      <c r="A13666" s="294" t="s">
        <v>30145</v>
      </c>
      <c r="B13666" s="294"/>
      <c r="C13666" s="294"/>
      <c r="D13666" s="294"/>
      <c r="E13666" s="294"/>
      <c r="F13666" s="294"/>
    </row>
    <row r="13667">
      <c r="A13667" s="294" t="s">
        <v>30146</v>
      </c>
      <c r="B13667" s="294"/>
      <c r="C13667" s="294"/>
      <c r="D13667" s="294"/>
      <c r="E13667" s="294"/>
      <c r="F13667" s="294"/>
    </row>
    <row r="13668">
      <c r="A13668" s="294" t="s">
        <v>30147</v>
      </c>
      <c r="B13668" s="294"/>
      <c r="C13668" s="294"/>
      <c r="D13668" s="294"/>
      <c r="E13668" s="294"/>
      <c r="F13668" s="294"/>
    </row>
    <row r="13669">
      <c r="A13669" s="294" t="s">
        <v>30148</v>
      </c>
      <c r="B13669" s="294"/>
      <c r="C13669" s="294"/>
      <c r="D13669" s="294"/>
      <c r="E13669" s="294"/>
      <c r="F13669" s="294"/>
    </row>
    <row r="13670">
      <c r="A13670" s="294"/>
      <c r="B13670" s="294"/>
      <c r="C13670" s="294"/>
      <c r="D13670" s="294"/>
      <c r="E13670" s="294"/>
      <c r="F13670" s="294"/>
    </row>
    <row r="13671">
      <c r="A13671" s="294" t="s">
        <v>26219</v>
      </c>
      <c r="B13671" s="294"/>
      <c r="C13671" s="294"/>
      <c r="D13671" s="294"/>
      <c r="E13671" s="294"/>
      <c r="F13671" s="294"/>
    </row>
    <row r="13672">
      <c r="A13672" s="294"/>
      <c r="B13672" s="294"/>
      <c r="C13672" s="294"/>
      <c r="D13672" s="294"/>
      <c r="E13672" s="294"/>
      <c r="F13672" s="294"/>
    </row>
    <row r="13673">
      <c r="A13673" s="294" t="s">
        <v>29893</v>
      </c>
      <c r="B13673" s="294"/>
      <c r="C13673" s="294"/>
      <c r="D13673" s="294"/>
      <c r="E13673" s="294"/>
      <c r="F13673" s="294"/>
    </row>
    <row r="13674">
      <c r="A13674" s="294" t="s">
        <v>29894</v>
      </c>
      <c r="B13674" s="294"/>
      <c r="C13674" s="294"/>
      <c r="D13674" s="294"/>
      <c r="E13674" s="294"/>
      <c r="F13674" s="294"/>
    </row>
    <row r="13675">
      <c r="A13675" s="294" t="s">
        <v>30149</v>
      </c>
      <c r="B13675" s="294"/>
      <c r="C13675" s="294"/>
      <c r="D13675" s="294"/>
      <c r="E13675" s="294"/>
      <c r="F13675" s="294"/>
    </row>
    <row r="13676">
      <c r="A13676" s="294" t="s">
        <v>30150</v>
      </c>
      <c r="B13676" s="294"/>
      <c r="C13676" s="294"/>
      <c r="D13676" s="294"/>
      <c r="E13676" s="294"/>
      <c r="F13676" s="294"/>
    </row>
    <row r="13677">
      <c r="A13677" s="294" t="s">
        <v>30151</v>
      </c>
      <c r="B13677" s="294"/>
      <c r="C13677" s="294"/>
      <c r="D13677" s="294"/>
      <c r="E13677" s="294"/>
      <c r="F13677" s="294"/>
    </row>
    <row r="13678">
      <c r="A13678" s="294"/>
      <c r="B13678" s="294"/>
      <c r="C13678" s="294"/>
      <c r="D13678" s="294"/>
      <c r="E13678" s="294"/>
      <c r="F13678" s="294"/>
    </row>
    <row r="13679">
      <c r="A13679" s="294" t="s">
        <v>28124</v>
      </c>
      <c r="B13679" s="294"/>
      <c r="C13679" s="294"/>
      <c r="D13679" s="294"/>
      <c r="E13679" s="294"/>
      <c r="F13679" s="294"/>
    </row>
    <row r="13680">
      <c r="A13680" s="294" t="s">
        <v>30153</v>
      </c>
      <c r="B13680" s="294"/>
      <c r="C13680" s="294"/>
      <c r="D13680" s="294"/>
      <c r="E13680" s="294"/>
      <c r="F13680" s="294"/>
    </row>
    <row r="13681">
      <c r="A13681" s="294" t="s">
        <v>30154</v>
      </c>
      <c r="B13681" s="294"/>
      <c r="C13681" s="294"/>
      <c r="D13681" s="294"/>
      <c r="E13681" s="294"/>
      <c r="F13681" s="294"/>
    </row>
    <row r="13682">
      <c r="A13682" s="294" t="s">
        <v>30124</v>
      </c>
      <c r="B13682" s="294"/>
      <c r="C13682" s="294"/>
      <c r="D13682" s="294"/>
      <c r="E13682" s="294"/>
      <c r="F13682" s="294"/>
    </row>
    <row r="13683">
      <c r="A13683" s="294"/>
      <c r="B13683" s="294"/>
      <c r="C13683" s="294"/>
      <c r="D13683" s="294"/>
      <c r="E13683" s="294"/>
      <c r="F13683" s="294"/>
    </row>
    <row r="13684">
      <c r="A13684" s="294" t="s">
        <v>25957</v>
      </c>
      <c r="B13684" s="294"/>
      <c r="C13684" s="294"/>
      <c r="D13684" s="294"/>
      <c r="E13684" s="294"/>
      <c r="F13684" s="294"/>
    </row>
    <row r="13685">
      <c r="A13685" s="294"/>
      <c r="B13685" s="294"/>
      <c r="C13685" s="294"/>
      <c r="D13685" s="294"/>
      <c r="E13685" s="294"/>
      <c r="F13685" s="294"/>
    </row>
    <row r="13686">
      <c r="A13686" s="294" t="s">
        <v>30125</v>
      </c>
      <c r="B13686" s="294"/>
      <c r="C13686" s="294"/>
      <c r="D13686" s="294"/>
      <c r="E13686" s="294"/>
      <c r="F13686" s="294"/>
    </row>
    <row r="13687">
      <c r="A13687" s="294"/>
      <c r="B13687" s="294"/>
      <c r="C13687" s="294"/>
      <c r="D13687" s="294"/>
      <c r="E13687" s="294"/>
      <c r="F13687" s="294"/>
    </row>
    <row r="13688">
      <c r="A13688" s="294" t="s">
        <v>26193</v>
      </c>
      <c r="B13688" s="294"/>
      <c r="C13688" s="294"/>
      <c r="D13688" s="294"/>
      <c r="E13688" s="294"/>
      <c r="F13688" s="294"/>
    </row>
    <row r="13689">
      <c r="A13689" s="294"/>
      <c r="B13689" s="294"/>
      <c r="C13689" s="294"/>
      <c r="D13689" s="294"/>
      <c r="E13689" s="294"/>
      <c r="F13689" s="294"/>
    </row>
    <row r="13690">
      <c r="A13690" s="294" t="s">
        <v>30126</v>
      </c>
      <c r="B13690" s="294"/>
      <c r="C13690" s="294"/>
      <c r="D13690" s="294"/>
      <c r="E13690" s="294"/>
      <c r="F13690" s="294"/>
    </row>
    <row r="13691">
      <c r="A13691" s="294" t="s">
        <v>30127</v>
      </c>
      <c r="B13691" s="294"/>
      <c r="C13691" s="294"/>
      <c r="D13691" s="294"/>
      <c r="E13691" s="294"/>
      <c r="F13691" s="294"/>
    </row>
    <row r="13692">
      <c r="A13692" s="294" t="s">
        <v>30128</v>
      </c>
      <c r="B13692" s="294"/>
      <c r="C13692" s="294"/>
      <c r="D13692" s="294"/>
      <c r="E13692" s="294"/>
      <c r="F13692" s="294"/>
    </row>
    <row r="13693">
      <c r="A13693" s="294" t="s">
        <v>30129</v>
      </c>
      <c r="B13693" s="294"/>
      <c r="C13693" s="294"/>
      <c r="D13693" s="294"/>
      <c r="E13693" s="294"/>
      <c r="F13693" s="294"/>
    </row>
    <row r="13694">
      <c r="A13694" s="294"/>
      <c r="B13694" s="294"/>
      <c r="C13694" s="294"/>
      <c r="D13694" s="294"/>
      <c r="E13694" s="294"/>
      <c r="F13694" s="294"/>
    </row>
    <row r="13695">
      <c r="A13695" s="294" t="s">
        <v>25967</v>
      </c>
      <c r="B13695" s="294"/>
      <c r="C13695" s="294"/>
      <c r="D13695" s="294"/>
      <c r="E13695" s="294"/>
      <c r="F13695" s="294"/>
    </row>
    <row r="13696">
      <c r="A13696" s="294"/>
      <c r="B13696" s="294"/>
      <c r="C13696" s="294"/>
      <c r="D13696" s="294"/>
      <c r="E13696" s="294"/>
      <c r="F13696" s="294"/>
    </row>
    <row r="13697">
      <c r="A13697" s="294" t="s">
        <v>30130</v>
      </c>
      <c r="B13697" s="294"/>
      <c r="C13697" s="294"/>
      <c r="D13697" s="294"/>
      <c r="E13697" s="294"/>
      <c r="F13697" s="294"/>
    </row>
    <row r="13698">
      <c r="A13698" s="294" t="s">
        <v>30131</v>
      </c>
      <c r="B13698" s="294"/>
      <c r="C13698" s="294"/>
      <c r="D13698" s="294"/>
      <c r="E13698" s="294"/>
      <c r="F13698" s="294"/>
    </row>
    <row r="13699">
      <c r="A13699" s="294" t="s">
        <v>30132</v>
      </c>
      <c r="B13699" s="294"/>
      <c r="C13699" s="294"/>
      <c r="D13699" s="294"/>
      <c r="E13699" s="294"/>
      <c r="F13699" s="294"/>
    </row>
    <row r="13700">
      <c r="A13700" s="294" t="s">
        <v>30133</v>
      </c>
      <c r="B13700" s="294"/>
      <c r="C13700" s="294"/>
      <c r="D13700" s="294"/>
      <c r="E13700" s="294"/>
      <c r="F13700" s="294"/>
    </row>
    <row r="13701">
      <c r="A13701" s="294" t="s">
        <v>30134</v>
      </c>
      <c r="B13701" s="294"/>
      <c r="C13701" s="294"/>
      <c r="D13701" s="294"/>
      <c r="E13701" s="294"/>
      <c r="F13701" s="294"/>
    </row>
    <row r="13702">
      <c r="A13702" s="294" t="s">
        <v>30135</v>
      </c>
      <c r="B13702" s="294"/>
      <c r="C13702" s="294"/>
      <c r="D13702" s="294"/>
      <c r="E13702" s="294"/>
      <c r="F13702" s="294"/>
    </row>
    <row r="13703">
      <c r="A13703" s="294"/>
      <c r="B13703" s="294"/>
      <c r="C13703" s="294"/>
      <c r="D13703" s="294"/>
      <c r="E13703" s="294"/>
      <c r="F13703" s="294"/>
    </row>
    <row r="13704">
      <c r="A13704" s="294" t="s">
        <v>26240</v>
      </c>
      <c r="B13704" s="294"/>
      <c r="C13704" s="294"/>
      <c r="D13704" s="294"/>
      <c r="E13704" s="294"/>
      <c r="F13704" s="294"/>
    </row>
    <row r="13705">
      <c r="A13705" s="294"/>
      <c r="B13705" s="294"/>
      <c r="C13705" s="294"/>
      <c r="D13705" s="294"/>
      <c r="E13705" s="294"/>
      <c r="F13705" s="294"/>
    </row>
    <row r="13706">
      <c r="A13706" s="294" t="s">
        <v>30136</v>
      </c>
      <c r="B13706" s="294"/>
      <c r="C13706" s="294"/>
      <c r="D13706" s="294"/>
      <c r="E13706" s="294"/>
      <c r="F13706" s="294"/>
    </row>
    <row r="13707">
      <c r="A13707" s="294" t="s">
        <v>30137</v>
      </c>
      <c r="B13707" s="294"/>
      <c r="C13707" s="294"/>
      <c r="D13707" s="294"/>
      <c r="E13707" s="294"/>
      <c r="F13707" s="294"/>
    </row>
    <row r="13708">
      <c r="A13708" s="294" t="s">
        <v>30138</v>
      </c>
      <c r="B13708" s="294"/>
      <c r="C13708" s="294"/>
      <c r="D13708" s="294"/>
      <c r="E13708" s="294"/>
      <c r="F13708" s="294"/>
    </row>
    <row r="13709">
      <c r="A13709" s="294" t="s">
        <v>30139</v>
      </c>
      <c r="B13709" s="294"/>
      <c r="C13709" s="294"/>
      <c r="D13709" s="294"/>
      <c r="E13709" s="294"/>
      <c r="F13709" s="294"/>
    </row>
    <row r="13710">
      <c r="A13710" s="294" t="s">
        <v>30140</v>
      </c>
      <c r="B13710" s="294"/>
      <c r="C13710" s="294"/>
      <c r="D13710" s="294"/>
      <c r="E13710" s="294"/>
      <c r="F13710" s="294"/>
    </row>
    <row r="13711">
      <c r="A13711" s="294" t="s">
        <v>30141</v>
      </c>
      <c r="B13711" s="294"/>
      <c r="C13711" s="294"/>
      <c r="D13711" s="294"/>
      <c r="E13711" s="294"/>
      <c r="F13711" s="294"/>
    </row>
    <row r="13712">
      <c r="A13712" s="294" t="s">
        <v>30142</v>
      </c>
      <c r="B13712" s="294"/>
      <c r="C13712" s="294"/>
      <c r="D13712" s="294"/>
      <c r="E13712" s="294"/>
      <c r="F13712" s="294"/>
    </row>
    <row r="13713">
      <c r="A13713" s="294" t="s">
        <v>30143</v>
      </c>
      <c r="B13713" s="294"/>
      <c r="C13713" s="294"/>
      <c r="D13713" s="294"/>
      <c r="E13713" s="294"/>
      <c r="F13713" s="294"/>
    </row>
    <row r="13714">
      <c r="A13714" s="294"/>
      <c r="B13714" s="294"/>
      <c r="C13714" s="294"/>
      <c r="D13714" s="294"/>
      <c r="E13714" s="294"/>
      <c r="F13714" s="294"/>
    </row>
    <row r="13715">
      <c r="A13715" s="294" t="s">
        <v>26214</v>
      </c>
      <c r="B13715" s="294"/>
      <c r="C13715" s="294"/>
      <c r="D13715" s="294"/>
      <c r="E13715" s="294"/>
      <c r="F13715" s="294"/>
    </row>
    <row r="13716">
      <c r="A13716" s="294"/>
      <c r="B13716" s="294"/>
      <c r="C13716" s="294"/>
      <c r="D13716" s="294"/>
      <c r="E13716" s="294"/>
      <c r="F13716" s="294"/>
    </row>
    <row r="13717">
      <c r="A13717" s="294" t="s">
        <v>30144</v>
      </c>
      <c r="B13717" s="294"/>
      <c r="C13717" s="294"/>
      <c r="D13717" s="294"/>
      <c r="E13717" s="294"/>
      <c r="F13717" s="294"/>
    </row>
    <row r="13718">
      <c r="A13718" s="294" t="s">
        <v>30145</v>
      </c>
      <c r="B13718" s="294"/>
      <c r="C13718" s="294"/>
      <c r="D13718" s="294"/>
      <c r="E13718" s="294"/>
      <c r="F13718" s="294"/>
    </row>
    <row r="13719">
      <c r="A13719" s="294" t="s">
        <v>30146</v>
      </c>
      <c r="B13719" s="294"/>
      <c r="C13719" s="294"/>
      <c r="D13719" s="294"/>
      <c r="E13719" s="294"/>
      <c r="F13719" s="294"/>
    </row>
    <row r="13720">
      <c r="A13720" s="294" t="s">
        <v>30147</v>
      </c>
      <c r="B13720" s="294"/>
      <c r="C13720" s="294"/>
      <c r="D13720" s="294"/>
      <c r="E13720" s="294"/>
      <c r="F13720" s="294"/>
    </row>
    <row r="13721">
      <c r="A13721" s="294" t="s">
        <v>30148</v>
      </c>
      <c r="B13721" s="294"/>
      <c r="C13721" s="294"/>
      <c r="D13721" s="294"/>
      <c r="E13721" s="294"/>
      <c r="F13721" s="294"/>
    </row>
    <row r="13722">
      <c r="A13722" s="294"/>
      <c r="B13722" s="294"/>
      <c r="C13722" s="294"/>
      <c r="D13722" s="294"/>
      <c r="E13722" s="294"/>
      <c r="F13722" s="294"/>
    </row>
    <row r="13723">
      <c r="A13723" s="294" t="s">
        <v>26219</v>
      </c>
      <c r="B13723" s="294"/>
      <c r="C13723" s="294"/>
      <c r="D13723" s="294"/>
      <c r="E13723" s="294"/>
      <c r="F13723" s="294"/>
    </row>
    <row r="13724">
      <c r="A13724" s="294"/>
      <c r="B13724" s="294"/>
      <c r="C13724" s="294"/>
      <c r="D13724" s="294"/>
      <c r="E13724" s="294"/>
      <c r="F13724" s="294"/>
    </row>
    <row r="13725">
      <c r="A13725" s="294" t="s">
        <v>29893</v>
      </c>
      <c r="B13725" s="294"/>
      <c r="C13725" s="294"/>
      <c r="D13725" s="294"/>
      <c r="E13725" s="294"/>
      <c r="F13725" s="294"/>
    </row>
    <row r="13726">
      <c r="A13726" s="294" t="s">
        <v>29894</v>
      </c>
      <c r="B13726" s="294"/>
      <c r="C13726" s="294"/>
      <c r="D13726" s="294"/>
      <c r="E13726" s="294"/>
      <c r="F13726" s="294"/>
    </row>
    <row r="13727">
      <c r="A13727" s="294" t="s">
        <v>30149</v>
      </c>
      <c r="B13727" s="294"/>
      <c r="C13727" s="294"/>
      <c r="D13727" s="294"/>
      <c r="E13727" s="294"/>
      <c r="F13727" s="294"/>
    </row>
    <row r="13728">
      <c r="A13728" s="294" t="s">
        <v>30150</v>
      </c>
      <c r="B13728" s="294"/>
      <c r="C13728" s="294"/>
      <c r="D13728" s="294"/>
      <c r="E13728" s="294"/>
      <c r="F13728" s="294"/>
    </row>
    <row r="13729">
      <c r="A13729" s="294" t="s">
        <v>30151</v>
      </c>
      <c r="B13729" s="294"/>
      <c r="C13729" s="294"/>
      <c r="D13729" s="294"/>
      <c r="E13729" s="294"/>
      <c r="F13729" s="294"/>
    </row>
    <row r="13730">
      <c r="A13730" s="294"/>
      <c r="B13730" s="294"/>
      <c r="C13730" s="294"/>
      <c r="D13730" s="294"/>
      <c r="E13730" s="294"/>
      <c r="F13730" s="294"/>
    </row>
    <row r="13731">
      <c r="A13731" s="294" t="s">
        <v>28124</v>
      </c>
      <c r="B13731" s="294"/>
      <c r="C13731" s="294"/>
      <c r="D13731" s="294"/>
      <c r="E13731" s="294"/>
      <c r="F13731" s="294"/>
    </row>
    <row r="13732">
      <c r="A13732" s="294" t="s">
        <v>30155</v>
      </c>
      <c r="B13732" s="294"/>
      <c r="C13732" s="294"/>
      <c r="D13732" s="294"/>
      <c r="E13732" s="294"/>
      <c r="F13732" s="294"/>
    </row>
    <row r="13733">
      <c r="A13733" s="294" t="s">
        <v>30156</v>
      </c>
      <c r="B13733" s="294"/>
      <c r="C13733" s="294"/>
      <c r="D13733" s="294"/>
      <c r="E13733" s="294"/>
      <c r="F13733" s="294"/>
    </row>
    <row r="13734">
      <c r="A13734" s="294" t="s">
        <v>21618</v>
      </c>
      <c r="B13734" s="294"/>
      <c r="C13734" s="294"/>
      <c r="D13734" s="294"/>
      <c r="E13734" s="294"/>
      <c r="F13734" s="294"/>
    </row>
    <row r="13735">
      <c r="A13735" s="294" t="s">
        <v>30157</v>
      </c>
      <c r="B13735" s="294"/>
      <c r="C13735" s="294"/>
      <c r="D13735" s="294"/>
      <c r="E13735" s="294"/>
      <c r="F13735" s="294"/>
    </row>
    <row r="13736">
      <c r="A13736" s="294"/>
      <c r="B13736" s="294"/>
      <c r="C13736" s="294"/>
      <c r="D13736" s="294"/>
      <c r="E13736" s="294"/>
      <c r="F13736" s="294"/>
    </row>
    <row r="13737">
      <c r="A13737" s="294" t="s">
        <v>22512</v>
      </c>
      <c r="B13737" s="294"/>
      <c r="C13737" s="294"/>
      <c r="D13737" s="294"/>
      <c r="E13737" s="294"/>
      <c r="F13737" s="294"/>
    </row>
    <row r="13738">
      <c r="A13738" s="294" t="s">
        <v>24873</v>
      </c>
      <c r="B13738" s="294"/>
      <c r="C13738" s="294"/>
      <c r="D13738" s="294"/>
      <c r="E13738" s="294"/>
      <c r="F13738" s="294"/>
    </row>
    <row r="13739">
      <c r="A13739" s="294"/>
      <c r="B13739" s="294"/>
      <c r="C13739" s="294"/>
      <c r="D13739" s="294"/>
      <c r="E13739" s="294"/>
      <c r="F13739" s="294"/>
    </row>
    <row r="13740">
      <c r="A13740" s="294" t="s">
        <v>30158</v>
      </c>
      <c r="B13740" s="294"/>
      <c r="C13740" s="294"/>
      <c r="D13740" s="294"/>
      <c r="E13740" s="294"/>
      <c r="F13740" s="294"/>
    </row>
    <row r="13741">
      <c r="A13741" s="294" t="s">
        <v>30159</v>
      </c>
      <c r="B13741" s="294"/>
      <c r="C13741" s="294"/>
      <c r="D13741" s="294"/>
      <c r="E13741" s="294"/>
      <c r="F13741" s="294"/>
    </row>
    <row r="13742">
      <c r="A13742" s="294" t="s">
        <v>30160</v>
      </c>
      <c r="B13742" s="294"/>
      <c r="C13742" s="294"/>
      <c r="D13742" s="294"/>
      <c r="E13742" s="294"/>
      <c r="F13742" s="294"/>
    </row>
    <row r="13743">
      <c r="A13743" s="294" t="s">
        <v>30161</v>
      </c>
      <c r="B13743" s="294"/>
      <c r="C13743" s="294"/>
      <c r="D13743" s="294"/>
      <c r="E13743" s="294"/>
      <c r="F13743" s="294"/>
    </row>
    <row r="13744">
      <c r="A13744" s="294" t="s">
        <v>30162</v>
      </c>
      <c r="B13744" s="294"/>
      <c r="C13744" s="294"/>
      <c r="D13744" s="294"/>
      <c r="E13744" s="294"/>
      <c r="F13744" s="294"/>
    </row>
    <row r="13745">
      <c r="A13745" s="294" t="s">
        <v>30163</v>
      </c>
      <c r="B13745" s="294"/>
      <c r="C13745" s="294"/>
      <c r="D13745" s="294"/>
      <c r="E13745" s="294"/>
      <c r="F13745" s="294"/>
    </row>
    <row r="13746">
      <c r="A13746" s="294" t="s">
        <v>30164</v>
      </c>
      <c r="B13746" s="294"/>
      <c r="C13746" s="294"/>
      <c r="D13746" s="294"/>
      <c r="E13746" s="294"/>
      <c r="F13746" s="294"/>
    </row>
    <row r="13747">
      <c r="A13747" s="294" t="s">
        <v>30165</v>
      </c>
      <c r="B13747" s="294"/>
      <c r="C13747" s="294"/>
      <c r="D13747" s="294"/>
      <c r="E13747" s="294"/>
      <c r="F13747" s="294"/>
    </row>
    <row r="13748">
      <c r="A13748" s="294"/>
      <c r="B13748" s="294"/>
      <c r="C13748" s="294"/>
      <c r="D13748" s="294"/>
      <c r="E13748" s="294"/>
      <c r="F13748" s="294"/>
    </row>
    <row r="13749">
      <c r="A13749" s="294" t="s">
        <v>23148</v>
      </c>
      <c r="B13749" s="294"/>
      <c r="C13749" s="294"/>
      <c r="D13749" s="294"/>
      <c r="E13749" s="294"/>
      <c r="F13749" s="294"/>
    </row>
    <row r="13750">
      <c r="A13750" s="294" t="s">
        <v>23149</v>
      </c>
      <c r="B13750" s="294"/>
      <c r="C13750" s="294"/>
      <c r="D13750" s="294"/>
      <c r="E13750" s="294"/>
      <c r="F13750" s="294"/>
    </row>
    <row r="13751">
      <c r="A13751" s="294"/>
      <c r="B13751" s="294"/>
      <c r="C13751" s="294"/>
      <c r="D13751" s="294"/>
      <c r="E13751" s="294"/>
      <c r="F13751" s="294"/>
    </row>
    <row r="13752">
      <c r="A13752" s="294" t="s">
        <v>30166</v>
      </c>
      <c r="B13752" s="294"/>
      <c r="C13752" s="294"/>
      <c r="D13752" s="294"/>
      <c r="E13752" s="294"/>
      <c r="F13752" s="294"/>
    </row>
    <row r="13753">
      <c r="A13753" s="294" t="s">
        <v>30167</v>
      </c>
      <c r="B13753" s="294"/>
      <c r="C13753" s="294"/>
      <c r="D13753" s="294"/>
      <c r="E13753" s="294"/>
      <c r="F13753" s="294"/>
    </row>
    <row r="13754">
      <c r="A13754" s="294" t="s">
        <v>30168</v>
      </c>
      <c r="B13754" s="294"/>
      <c r="C13754" s="294"/>
      <c r="D13754" s="294"/>
      <c r="E13754" s="294"/>
      <c r="F13754" s="294"/>
    </row>
    <row r="13755">
      <c r="A13755" s="294" t="s">
        <v>30169</v>
      </c>
      <c r="B13755" s="294"/>
      <c r="C13755" s="294"/>
      <c r="D13755" s="294"/>
      <c r="E13755" s="294"/>
      <c r="F13755" s="294"/>
    </row>
    <row r="13756">
      <c r="A13756" s="294"/>
      <c r="B13756" s="294"/>
      <c r="C13756" s="294"/>
      <c r="D13756" s="294"/>
      <c r="E13756" s="294"/>
      <c r="F13756" s="294"/>
    </row>
    <row r="13757">
      <c r="A13757" s="294"/>
      <c r="B13757" s="294"/>
      <c r="C13757" s="294"/>
      <c r="D13757" s="294"/>
      <c r="E13757" s="294"/>
      <c r="F13757" s="294"/>
    </row>
    <row r="13758">
      <c r="A13758" s="294"/>
      <c r="B13758" s="294"/>
      <c r="C13758" s="294"/>
      <c r="D13758" s="294"/>
      <c r="E13758" s="294"/>
      <c r="F13758" s="294"/>
    </row>
    <row r="13759">
      <c r="A13759" s="294" t="s">
        <v>21945</v>
      </c>
      <c r="B13759" s="294"/>
      <c r="C13759" s="294"/>
      <c r="D13759" s="294"/>
      <c r="E13759" s="294"/>
      <c r="F13759" s="294"/>
    </row>
    <row r="13760">
      <c r="A13760" s="294" t="s">
        <v>23156</v>
      </c>
      <c r="B13760" s="294"/>
      <c r="C13760" s="294"/>
      <c r="D13760" s="294"/>
      <c r="E13760" s="294"/>
      <c r="F13760" s="294"/>
    </row>
    <row r="13761">
      <c r="A13761" s="294"/>
      <c r="B13761" s="294"/>
      <c r="C13761" s="294"/>
      <c r="D13761" s="294"/>
      <c r="E13761" s="294"/>
      <c r="F13761" s="294"/>
    </row>
    <row r="13762">
      <c r="A13762" s="294" t="s">
        <v>30170</v>
      </c>
      <c r="B13762" s="294"/>
      <c r="C13762" s="294"/>
      <c r="D13762" s="294"/>
      <c r="E13762" s="294"/>
      <c r="F13762" s="294"/>
    </row>
    <row r="13763">
      <c r="A13763" s="294" t="s">
        <v>30171</v>
      </c>
      <c r="B13763" s="294"/>
      <c r="C13763" s="294"/>
      <c r="D13763" s="294"/>
      <c r="E13763" s="294"/>
      <c r="F13763" s="294"/>
    </row>
    <row r="13764">
      <c r="A13764" s="294" t="s">
        <v>30172</v>
      </c>
      <c r="B13764" s="294"/>
      <c r="C13764" s="294"/>
      <c r="D13764" s="294"/>
      <c r="E13764" s="294"/>
      <c r="F13764" s="294"/>
    </row>
    <row r="13765">
      <c r="A13765" s="294" t="s">
        <v>30173</v>
      </c>
      <c r="B13765" s="294"/>
      <c r="C13765" s="294"/>
      <c r="D13765" s="294"/>
      <c r="E13765" s="294"/>
      <c r="F13765" s="294"/>
    </row>
    <row r="13766">
      <c r="A13766" s="294" t="s">
        <v>30174</v>
      </c>
      <c r="B13766" s="294"/>
      <c r="C13766" s="294"/>
      <c r="D13766" s="294"/>
      <c r="E13766" s="294"/>
      <c r="F13766" s="294"/>
    </row>
    <row r="13767">
      <c r="A13767" s="294"/>
      <c r="B13767" s="294"/>
      <c r="C13767" s="294"/>
      <c r="D13767" s="294"/>
      <c r="E13767" s="294"/>
      <c r="F13767" s="294"/>
    </row>
    <row r="13768">
      <c r="A13768" s="294"/>
      <c r="B13768" s="294"/>
      <c r="C13768" s="294"/>
      <c r="D13768" s="294"/>
      <c r="E13768" s="294"/>
      <c r="F13768" s="294"/>
    </row>
    <row r="13769">
      <c r="A13769" s="294" t="s">
        <v>21401</v>
      </c>
      <c r="B13769" s="294"/>
      <c r="C13769" s="294"/>
      <c r="D13769" s="294"/>
      <c r="E13769" s="294"/>
      <c r="F13769" s="294"/>
    </row>
    <row r="13770">
      <c r="A13770" s="294"/>
      <c r="B13770" s="294"/>
      <c r="C13770" s="294"/>
      <c r="D13770" s="294"/>
      <c r="E13770" s="294"/>
      <c r="F13770" s="294"/>
    </row>
    <row r="13771">
      <c r="A13771" s="294" t="s">
        <v>30175</v>
      </c>
      <c r="B13771" s="294"/>
      <c r="C13771" s="294"/>
      <c r="D13771" s="294"/>
      <c r="E13771" s="294"/>
      <c r="F13771" s="294"/>
    </row>
    <row r="13772">
      <c r="A13772" s="294" t="s">
        <v>30176</v>
      </c>
      <c r="B13772" s="294"/>
      <c r="C13772" s="294"/>
      <c r="D13772" s="294"/>
      <c r="E13772" s="294"/>
      <c r="F13772" s="294"/>
    </row>
    <row r="13773">
      <c r="A13773" s="294" t="s">
        <v>30177</v>
      </c>
      <c r="B13773" s="294"/>
      <c r="C13773" s="294"/>
      <c r="D13773" s="294"/>
      <c r="E13773" s="294"/>
      <c r="F13773" s="294"/>
    </row>
    <row r="13774">
      <c r="A13774" s="294" t="s">
        <v>30178</v>
      </c>
      <c r="B13774" s="294"/>
      <c r="C13774" s="294"/>
      <c r="D13774" s="294"/>
      <c r="E13774" s="294"/>
      <c r="F13774" s="294"/>
    </row>
    <row r="13775">
      <c r="A13775" s="294" t="s">
        <v>30179</v>
      </c>
      <c r="B13775" s="294"/>
      <c r="C13775" s="294"/>
      <c r="D13775" s="294"/>
      <c r="E13775" s="294"/>
      <c r="F13775" s="294"/>
    </row>
    <row r="13776">
      <c r="A13776" s="294" t="s">
        <v>30180</v>
      </c>
      <c r="B13776" s="294"/>
      <c r="C13776" s="294"/>
      <c r="D13776" s="294"/>
      <c r="E13776" s="294"/>
      <c r="F13776" s="294"/>
    </row>
    <row r="13777">
      <c r="A13777" s="294"/>
      <c r="B13777" s="294"/>
      <c r="C13777" s="294"/>
      <c r="D13777" s="294"/>
      <c r="E13777" s="294"/>
      <c r="F13777" s="294"/>
    </row>
    <row r="13778">
      <c r="A13778" s="294" t="s">
        <v>21407</v>
      </c>
      <c r="B13778" s="294"/>
      <c r="C13778" s="294"/>
      <c r="D13778" s="294"/>
      <c r="E13778" s="294"/>
      <c r="F13778" s="294"/>
    </row>
    <row r="13779">
      <c r="A13779" s="294"/>
      <c r="B13779" s="294"/>
      <c r="C13779" s="294"/>
      <c r="D13779" s="294"/>
      <c r="E13779" s="294"/>
      <c r="F13779" s="294"/>
    </row>
    <row r="13780">
      <c r="A13780" s="294"/>
      <c r="B13780" s="294"/>
      <c r="C13780" s="294"/>
      <c r="D13780" s="294"/>
      <c r="E13780" s="294"/>
      <c r="F13780" s="294"/>
    </row>
    <row r="13781">
      <c r="A13781" s="294" t="s">
        <v>30181</v>
      </c>
      <c r="B13781" s="294"/>
      <c r="C13781" s="294"/>
      <c r="D13781" s="294"/>
      <c r="E13781" s="294"/>
      <c r="F13781" s="294"/>
    </row>
    <row r="13782">
      <c r="A13782" s="294" t="s">
        <v>30182</v>
      </c>
      <c r="B13782" s="294"/>
      <c r="C13782" s="294"/>
      <c r="D13782" s="294"/>
      <c r="E13782" s="294"/>
      <c r="F13782" s="294"/>
    </row>
    <row r="13783">
      <c r="A13783" s="294" t="s">
        <v>30183</v>
      </c>
      <c r="B13783" s="294"/>
      <c r="C13783" s="294"/>
      <c r="D13783" s="294"/>
      <c r="E13783" s="294"/>
      <c r="F13783" s="294"/>
    </row>
    <row r="13784">
      <c r="A13784" s="294" t="s">
        <v>30184</v>
      </c>
      <c r="B13784" s="294"/>
      <c r="C13784" s="294"/>
      <c r="D13784" s="294"/>
      <c r="E13784" s="294"/>
      <c r="F13784" s="294"/>
    </row>
    <row r="13785">
      <c r="A13785" s="294" t="s">
        <v>30185</v>
      </c>
      <c r="B13785" s="294"/>
      <c r="C13785" s="294"/>
      <c r="D13785" s="294"/>
      <c r="E13785" s="294"/>
      <c r="F13785" s="294"/>
    </row>
    <row r="13786">
      <c r="A13786" s="294"/>
      <c r="B13786" s="294"/>
      <c r="C13786" s="294"/>
      <c r="D13786" s="294"/>
      <c r="E13786" s="294"/>
      <c r="F13786" s="294"/>
    </row>
    <row r="13787">
      <c r="A13787" s="294" t="s">
        <v>21304</v>
      </c>
      <c r="B13787" s="294"/>
      <c r="C13787" s="294"/>
      <c r="D13787" s="294"/>
      <c r="E13787" s="294"/>
      <c r="F13787" s="294"/>
    </row>
    <row r="13788">
      <c r="A13788" s="294"/>
      <c r="B13788" s="294"/>
      <c r="C13788" s="294"/>
      <c r="D13788" s="294"/>
      <c r="E13788" s="294"/>
      <c r="F13788" s="294"/>
    </row>
    <row r="13789">
      <c r="A13789" s="294" t="s">
        <v>30186</v>
      </c>
      <c r="B13789" s="294"/>
      <c r="C13789" s="294"/>
      <c r="D13789" s="294"/>
      <c r="E13789" s="294"/>
      <c r="F13789" s="294"/>
    </row>
    <row r="13790">
      <c r="A13790" s="294" t="s">
        <v>30187</v>
      </c>
      <c r="B13790" s="294"/>
      <c r="C13790" s="294"/>
      <c r="D13790" s="294"/>
      <c r="E13790" s="294"/>
      <c r="F13790" s="294"/>
    </row>
    <row r="13791">
      <c r="A13791" s="294" t="s">
        <v>30188</v>
      </c>
      <c r="B13791" s="294"/>
      <c r="C13791" s="294"/>
      <c r="D13791" s="294"/>
      <c r="E13791" s="294"/>
      <c r="F13791" s="294"/>
    </row>
    <row r="13792">
      <c r="A13792" s="294" t="s">
        <v>30189</v>
      </c>
      <c r="B13792" s="294"/>
      <c r="C13792" s="294"/>
      <c r="D13792" s="294"/>
      <c r="E13792" s="294"/>
      <c r="F13792" s="294"/>
    </row>
    <row r="13793">
      <c r="A13793" s="294" t="s">
        <v>30190</v>
      </c>
      <c r="B13793" s="294"/>
      <c r="C13793" s="294"/>
      <c r="D13793" s="294"/>
      <c r="E13793" s="294"/>
      <c r="F13793" s="294"/>
    </row>
    <row r="13794">
      <c r="A13794" s="294" t="s">
        <v>30191</v>
      </c>
      <c r="B13794" s="294"/>
      <c r="C13794" s="294"/>
      <c r="D13794" s="294"/>
      <c r="E13794" s="294"/>
      <c r="F13794" s="294"/>
    </row>
    <row r="13795">
      <c r="A13795" s="294" t="s">
        <v>30192</v>
      </c>
      <c r="B13795" s="294"/>
      <c r="C13795" s="294"/>
      <c r="D13795" s="294"/>
      <c r="E13795" s="294"/>
      <c r="F13795" s="294"/>
    </row>
    <row r="13796">
      <c r="A13796" s="294" t="s">
        <v>30193</v>
      </c>
      <c r="B13796" s="294"/>
      <c r="C13796" s="294"/>
      <c r="D13796" s="294"/>
      <c r="E13796" s="294"/>
      <c r="F13796" s="294"/>
    </row>
    <row r="13797">
      <c r="A13797" s="294" t="s">
        <v>30194</v>
      </c>
      <c r="B13797" s="294"/>
      <c r="C13797" s="294"/>
      <c r="D13797" s="294"/>
      <c r="E13797" s="294"/>
      <c r="F13797" s="294"/>
    </row>
    <row r="13798">
      <c r="A13798" s="294" t="s">
        <v>24562</v>
      </c>
      <c r="B13798" s="294"/>
      <c r="C13798" s="294"/>
      <c r="D13798" s="294"/>
      <c r="E13798" s="294"/>
      <c r="F13798" s="294"/>
    </row>
    <row r="13799">
      <c r="A13799" s="294" t="s">
        <v>30195</v>
      </c>
      <c r="B13799" s="294"/>
      <c r="C13799" s="294"/>
      <c r="D13799" s="294"/>
      <c r="E13799" s="294"/>
      <c r="F13799" s="294"/>
    </row>
    <row r="13800">
      <c r="A13800" s="294" t="s">
        <v>30196</v>
      </c>
      <c r="B13800" s="294"/>
      <c r="C13800" s="294"/>
      <c r="D13800" s="294"/>
      <c r="E13800" s="294"/>
      <c r="F13800" s="294"/>
    </row>
    <row r="13801">
      <c r="A13801" s="294" t="s">
        <v>30197</v>
      </c>
      <c r="B13801" s="294"/>
      <c r="C13801" s="294"/>
      <c r="D13801" s="294"/>
      <c r="E13801" s="294"/>
      <c r="F13801" s="294"/>
    </row>
    <row r="13802">
      <c r="A13802" s="294" t="s">
        <v>30198</v>
      </c>
      <c r="B13802" s="294"/>
      <c r="C13802" s="294"/>
      <c r="D13802" s="294"/>
      <c r="E13802" s="294"/>
      <c r="F13802" s="294"/>
    </row>
    <row r="13803">
      <c r="A13803" s="294" t="s">
        <v>30199</v>
      </c>
      <c r="B13803" s="294"/>
      <c r="C13803" s="294"/>
      <c r="D13803" s="294"/>
      <c r="E13803" s="294"/>
      <c r="F13803" s="294"/>
    </row>
    <row r="13804">
      <c r="A13804" s="294" t="s">
        <v>30200</v>
      </c>
      <c r="B13804" s="294"/>
      <c r="C13804" s="294"/>
      <c r="D13804" s="294"/>
      <c r="E13804" s="294"/>
      <c r="F13804" s="294"/>
    </row>
    <row r="13805">
      <c r="A13805" s="294" t="s">
        <v>30201</v>
      </c>
      <c r="B13805" s="294"/>
      <c r="C13805" s="294"/>
      <c r="D13805" s="294"/>
      <c r="E13805" s="294"/>
      <c r="F13805" s="294"/>
    </row>
    <row r="13806">
      <c r="A13806" s="294" t="s">
        <v>30202</v>
      </c>
      <c r="B13806" s="294"/>
      <c r="C13806" s="294"/>
      <c r="D13806" s="294"/>
      <c r="E13806" s="294"/>
      <c r="F13806" s="294"/>
    </row>
    <row r="13807">
      <c r="A13807" s="294" t="s">
        <v>30203</v>
      </c>
      <c r="B13807" s="294"/>
      <c r="C13807" s="294"/>
      <c r="D13807" s="294"/>
      <c r="E13807" s="294"/>
      <c r="F13807" s="294"/>
    </row>
    <row r="13808">
      <c r="A13808" s="294" t="s">
        <v>30204</v>
      </c>
      <c r="B13808" s="294"/>
      <c r="C13808" s="294"/>
      <c r="D13808" s="294"/>
      <c r="E13808" s="294"/>
      <c r="F13808" s="294"/>
    </row>
    <row r="13809">
      <c r="A13809" s="294" t="s">
        <v>30205</v>
      </c>
      <c r="B13809" s="294"/>
      <c r="C13809" s="294"/>
      <c r="D13809" s="294"/>
      <c r="E13809" s="294"/>
      <c r="F13809" s="294"/>
    </row>
    <row r="13810">
      <c r="A13810" s="294"/>
      <c r="B13810" s="294"/>
      <c r="C13810" s="294"/>
      <c r="D13810" s="294"/>
      <c r="E13810" s="294"/>
      <c r="F13810" s="294"/>
    </row>
    <row r="13811">
      <c r="A13811" s="294" t="s">
        <v>28124</v>
      </c>
      <c r="B13811" s="294"/>
      <c r="C13811" s="294"/>
      <c r="D13811" s="294"/>
      <c r="E13811" s="294"/>
      <c r="F13811" s="294"/>
    </row>
    <row r="13812">
      <c r="A13812" s="294" t="s">
        <v>30206</v>
      </c>
      <c r="B13812" s="294"/>
      <c r="C13812" s="294"/>
      <c r="D13812" s="294"/>
      <c r="E13812" s="294"/>
      <c r="F13812" s="294"/>
    </row>
    <row r="13813">
      <c r="A13813" s="294" t="s">
        <v>21672</v>
      </c>
      <c r="B13813" s="294"/>
      <c r="C13813" s="294"/>
      <c r="D13813" s="294"/>
      <c r="E13813" s="294"/>
      <c r="F13813" s="294"/>
    </row>
    <row r="13814">
      <c r="A13814" s="294" t="s">
        <v>30207</v>
      </c>
      <c r="B13814" s="294"/>
      <c r="C13814" s="294"/>
      <c r="D13814" s="294"/>
      <c r="E13814" s="294"/>
      <c r="F13814" s="294"/>
    </row>
    <row r="13815">
      <c r="A13815" s="294"/>
      <c r="B13815" s="294"/>
      <c r="C13815" s="294"/>
      <c r="D13815" s="294"/>
      <c r="E13815" s="294"/>
      <c r="F13815" s="294"/>
    </row>
    <row r="13816">
      <c r="A13816" s="294" t="s">
        <v>21429</v>
      </c>
      <c r="B13816" s="294"/>
      <c r="C13816" s="294"/>
      <c r="D13816" s="294"/>
      <c r="E13816" s="294"/>
      <c r="F13816" s="294"/>
    </row>
    <row r="13817">
      <c r="A13817" s="294"/>
      <c r="B13817" s="294"/>
      <c r="C13817" s="294"/>
      <c r="D13817" s="294"/>
      <c r="E13817" s="294"/>
      <c r="F13817" s="294"/>
    </row>
    <row r="13818">
      <c r="A13818" s="294" t="s">
        <v>30208</v>
      </c>
      <c r="B13818" s="294"/>
      <c r="C13818" s="294"/>
      <c r="D13818" s="294"/>
      <c r="E13818" s="294"/>
      <c r="F13818" s="294"/>
    </row>
    <row r="13819">
      <c r="A13819" s="294" t="s">
        <v>30209</v>
      </c>
      <c r="B13819" s="294"/>
      <c r="C13819" s="294"/>
      <c r="D13819" s="294"/>
      <c r="E13819" s="294"/>
      <c r="F13819" s="294"/>
    </row>
    <row r="13820">
      <c r="A13820" s="294" t="s">
        <v>30210</v>
      </c>
      <c r="B13820" s="294"/>
      <c r="C13820" s="294"/>
      <c r="D13820" s="294"/>
      <c r="E13820" s="294"/>
      <c r="F13820" s="294"/>
    </row>
    <row r="13821">
      <c r="A13821" s="294" t="s">
        <v>30211</v>
      </c>
      <c r="B13821" s="294"/>
      <c r="C13821" s="294"/>
      <c r="D13821" s="294"/>
      <c r="E13821" s="294"/>
      <c r="F13821" s="294"/>
    </row>
    <row r="13822">
      <c r="A13822" s="294" t="s">
        <v>30212</v>
      </c>
      <c r="B13822" s="294"/>
      <c r="C13822" s="294"/>
      <c r="D13822" s="294"/>
      <c r="E13822" s="294"/>
      <c r="F13822" s="294"/>
    </row>
    <row r="13823">
      <c r="A13823" s="294" t="s">
        <v>30213</v>
      </c>
      <c r="B13823" s="294"/>
      <c r="C13823" s="294"/>
      <c r="D13823" s="294"/>
      <c r="E13823" s="294"/>
      <c r="F13823" s="294"/>
    </row>
    <row r="13824">
      <c r="A13824" s="294" t="s">
        <v>30214</v>
      </c>
      <c r="B13824" s="294"/>
      <c r="C13824" s="294"/>
      <c r="D13824" s="294"/>
      <c r="E13824" s="294"/>
      <c r="F13824" s="294"/>
    </row>
    <row r="13825">
      <c r="A13825" s="294" t="s">
        <v>30215</v>
      </c>
      <c r="B13825" s="294"/>
      <c r="C13825" s="294"/>
      <c r="D13825" s="294"/>
      <c r="E13825" s="294"/>
      <c r="F13825" s="294"/>
    </row>
    <row r="13826">
      <c r="A13826" s="294" t="s">
        <v>30216</v>
      </c>
      <c r="B13826" s="294"/>
      <c r="C13826" s="294"/>
      <c r="D13826" s="294"/>
      <c r="E13826" s="294"/>
      <c r="F13826" s="294"/>
    </row>
    <row r="13827">
      <c r="A13827" s="294" t="s">
        <v>30217</v>
      </c>
      <c r="B13827" s="294"/>
      <c r="C13827" s="294"/>
      <c r="D13827" s="294"/>
      <c r="E13827" s="294"/>
      <c r="F13827" s="294"/>
    </row>
    <row r="13828">
      <c r="A13828" s="294" t="s">
        <v>30218</v>
      </c>
      <c r="B13828" s="294"/>
      <c r="C13828" s="294"/>
      <c r="D13828" s="294"/>
      <c r="E13828" s="294"/>
      <c r="F13828" s="294"/>
    </row>
    <row r="13829">
      <c r="A13829" s="294"/>
      <c r="B13829" s="294"/>
      <c r="C13829" s="294"/>
      <c r="D13829" s="294"/>
      <c r="E13829" s="294"/>
      <c r="F13829" s="294"/>
    </row>
    <row r="13830">
      <c r="A13830" s="294"/>
      <c r="B13830" s="294"/>
      <c r="C13830" s="294"/>
      <c r="D13830" s="294"/>
      <c r="E13830" s="294"/>
      <c r="F13830" s="294"/>
    </row>
    <row r="13831">
      <c r="A13831" s="294" t="s">
        <v>21326</v>
      </c>
      <c r="B13831" s="294"/>
      <c r="C13831" s="294"/>
      <c r="D13831" s="294"/>
      <c r="E13831" s="294"/>
      <c r="F13831" s="294"/>
    </row>
    <row r="13832">
      <c r="A13832" s="294"/>
      <c r="B13832" s="294"/>
      <c r="C13832" s="294"/>
      <c r="D13832" s="294"/>
      <c r="E13832" s="294"/>
      <c r="F13832" s="294"/>
    </row>
    <row r="13833">
      <c r="A13833" s="294" t="s">
        <v>30219</v>
      </c>
      <c r="B13833" s="294"/>
      <c r="C13833" s="294"/>
      <c r="D13833" s="294"/>
      <c r="E13833" s="294"/>
      <c r="F13833" s="294"/>
    </row>
    <row r="13834">
      <c r="A13834" s="294" t="s">
        <v>30220</v>
      </c>
      <c r="B13834" s="294"/>
      <c r="C13834" s="294"/>
      <c r="D13834" s="294"/>
      <c r="E13834" s="294"/>
      <c r="F13834" s="294"/>
    </row>
    <row r="13835">
      <c r="A13835" s="294" t="s">
        <v>30221</v>
      </c>
      <c r="B13835" s="294"/>
      <c r="C13835" s="294"/>
      <c r="D13835" s="294"/>
      <c r="E13835" s="294"/>
      <c r="F13835" s="294"/>
    </row>
    <row r="13836">
      <c r="A13836" s="294" t="s">
        <v>30222</v>
      </c>
      <c r="B13836" s="294"/>
      <c r="C13836" s="294"/>
      <c r="D13836" s="294"/>
      <c r="E13836" s="294"/>
      <c r="F13836" s="294"/>
    </row>
    <row r="13837">
      <c r="A13837" s="294" t="s">
        <v>30223</v>
      </c>
      <c r="B13837" s="294"/>
      <c r="C13837" s="294"/>
      <c r="D13837" s="294"/>
      <c r="E13837" s="294"/>
      <c r="F13837" s="294"/>
    </row>
    <row r="13838">
      <c r="A13838" s="294" t="s">
        <v>30224</v>
      </c>
      <c r="B13838" s="294"/>
      <c r="C13838" s="294"/>
      <c r="D13838" s="294"/>
      <c r="E13838" s="294"/>
      <c r="F13838" s="294"/>
    </row>
    <row r="13839">
      <c r="A13839" s="294"/>
      <c r="B13839" s="294"/>
      <c r="C13839" s="294"/>
      <c r="D13839" s="294"/>
      <c r="E13839" s="294"/>
      <c r="F13839" s="294"/>
    </row>
    <row r="13840">
      <c r="A13840" s="294" t="s">
        <v>30225</v>
      </c>
      <c r="B13840" s="294"/>
      <c r="C13840" s="294"/>
      <c r="D13840" s="294"/>
      <c r="E13840" s="294"/>
      <c r="F13840" s="294"/>
    </row>
    <row r="13841">
      <c r="A13841" s="294"/>
      <c r="B13841" s="294"/>
      <c r="C13841" s="294"/>
      <c r="D13841" s="294"/>
      <c r="E13841" s="294"/>
      <c r="F13841" s="294"/>
    </row>
    <row r="13842">
      <c r="A13842" s="294" t="s">
        <v>30038</v>
      </c>
      <c r="B13842" s="294"/>
      <c r="C13842" s="294"/>
      <c r="D13842" s="294"/>
      <c r="E13842" s="294"/>
      <c r="F13842" s="294"/>
    </row>
    <row r="13843">
      <c r="A13843" s="294" t="s">
        <v>30226</v>
      </c>
      <c r="B13843" s="294"/>
      <c r="C13843" s="294"/>
      <c r="D13843" s="294"/>
      <c r="E13843" s="294"/>
      <c r="F13843" s="294"/>
    </row>
    <row r="13844">
      <c r="A13844" s="294" t="s">
        <v>30227</v>
      </c>
      <c r="B13844" s="294"/>
      <c r="C13844" s="294"/>
      <c r="D13844" s="294"/>
      <c r="E13844" s="294"/>
      <c r="F13844" s="294"/>
    </row>
    <row r="13845">
      <c r="A13845" s="294" t="s">
        <v>30228</v>
      </c>
      <c r="B13845" s="294"/>
      <c r="C13845" s="294"/>
      <c r="D13845" s="294"/>
      <c r="E13845" s="294"/>
      <c r="F13845" s="294"/>
    </row>
    <row r="13846">
      <c r="A13846" s="294" t="s">
        <v>30229</v>
      </c>
      <c r="B13846" s="294"/>
      <c r="C13846" s="294"/>
      <c r="D13846" s="294"/>
      <c r="E13846" s="294"/>
      <c r="F13846" s="294"/>
    </row>
    <row r="13847">
      <c r="A13847" s="294" t="s">
        <v>30230</v>
      </c>
      <c r="B13847" s="294"/>
      <c r="C13847" s="294"/>
      <c r="D13847" s="294"/>
      <c r="E13847" s="294"/>
      <c r="F13847" s="294"/>
    </row>
    <row r="13848">
      <c r="A13848" s="294"/>
      <c r="B13848" s="294"/>
      <c r="C13848" s="294"/>
      <c r="D13848" s="294"/>
      <c r="E13848" s="294"/>
      <c r="F13848" s="294"/>
    </row>
    <row r="13849">
      <c r="A13849" s="294" t="s">
        <v>25150</v>
      </c>
      <c r="B13849" s="294"/>
      <c r="C13849" s="294"/>
      <c r="D13849" s="294"/>
      <c r="E13849" s="294"/>
      <c r="F13849" s="294"/>
    </row>
    <row r="13850">
      <c r="A13850" s="294" t="s">
        <v>23322</v>
      </c>
      <c r="B13850" s="294"/>
      <c r="C13850" s="294"/>
      <c r="D13850" s="294"/>
      <c r="E13850" s="294"/>
      <c r="F13850" s="294"/>
    </row>
    <row r="13851">
      <c r="A13851" s="294"/>
      <c r="B13851" s="294"/>
      <c r="C13851" s="294"/>
      <c r="D13851" s="294"/>
      <c r="E13851" s="294"/>
      <c r="F13851" s="294"/>
    </row>
    <row r="13852">
      <c r="A13852" s="294" t="s">
        <v>30231</v>
      </c>
      <c r="B13852" s="294"/>
      <c r="C13852" s="294"/>
      <c r="D13852" s="294"/>
      <c r="E13852" s="294"/>
      <c r="F13852" s="294"/>
    </row>
    <row r="13853">
      <c r="A13853" s="294" t="s">
        <v>30232</v>
      </c>
      <c r="B13853" s="294"/>
      <c r="C13853" s="294"/>
      <c r="D13853" s="294"/>
      <c r="E13853" s="294"/>
      <c r="F13853" s="294"/>
    </row>
    <row r="13854">
      <c r="A13854" s="294" t="s">
        <v>30233</v>
      </c>
      <c r="B13854" s="294"/>
      <c r="C13854" s="294"/>
      <c r="D13854" s="294"/>
      <c r="E13854" s="294"/>
      <c r="F13854" s="294"/>
    </row>
    <row r="13855">
      <c r="A13855" s="294" t="s">
        <v>30234</v>
      </c>
      <c r="B13855" s="294"/>
      <c r="C13855" s="294"/>
      <c r="D13855" s="294"/>
      <c r="E13855" s="294"/>
      <c r="F13855" s="294"/>
    </row>
    <row r="13856">
      <c r="A13856" s="294"/>
      <c r="B13856" s="294"/>
      <c r="C13856" s="294"/>
      <c r="D13856" s="294"/>
      <c r="E13856" s="294"/>
      <c r="F13856" s="294"/>
    </row>
    <row r="13857">
      <c r="A13857" s="294" t="s">
        <v>25659</v>
      </c>
      <c r="B13857" s="294"/>
      <c r="C13857" s="294"/>
      <c r="D13857" s="294"/>
      <c r="E13857" s="294"/>
      <c r="F13857" s="294"/>
    </row>
    <row r="13858">
      <c r="A13858" s="294"/>
      <c r="B13858" s="294"/>
      <c r="C13858" s="294"/>
      <c r="D13858" s="294"/>
      <c r="E13858" s="294"/>
      <c r="F13858" s="294"/>
    </row>
    <row r="13859">
      <c r="A13859" s="294" t="s">
        <v>30235</v>
      </c>
      <c r="B13859" s="294"/>
      <c r="C13859" s="294"/>
      <c r="D13859" s="294"/>
      <c r="E13859" s="294"/>
      <c r="F13859" s="294"/>
    </row>
    <row r="13860">
      <c r="A13860" s="294" t="s">
        <v>30236</v>
      </c>
      <c r="B13860" s="294"/>
      <c r="C13860" s="294"/>
      <c r="D13860" s="294"/>
      <c r="E13860" s="294"/>
      <c r="F13860" s="294"/>
    </row>
    <row r="13861">
      <c r="A13861" s="294" t="s">
        <v>30237</v>
      </c>
      <c r="B13861" s="294"/>
      <c r="C13861" s="294"/>
      <c r="D13861" s="294"/>
      <c r="E13861" s="294"/>
      <c r="F13861" s="294"/>
    </row>
    <row r="13862">
      <c r="A13862" s="294" t="s">
        <v>30238</v>
      </c>
      <c r="B13862" s="294"/>
      <c r="C13862" s="294"/>
      <c r="D13862" s="294"/>
      <c r="E13862" s="294"/>
      <c r="F13862" s="294"/>
    </row>
    <row r="13863">
      <c r="A13863" s="294"/>
      <c r="B13863" s="294"/>
      <c r="C13863" s="294"/>
      <c r="D13863" s="294"/>
      <c r="E13863" s="294"/>
      <c r="F13863" s="294"/>
    </row>
    <row r="13864">
      <c r="A13864" s="294"/>
      <c r="B13864" s="294"/>
      <c r="C13864" s="294"/>
      <c r="D13864" s="294"/>
      <c r="E13864" s="294"/>
      <c r="F13864" s="294"/>
    </row>
    <row r="13865">
      <c r="A13865" s="294" t="s">
        <v>30239</v>
      </c>
      <c r="B13865" s="294"/>
      <c r="C13865" s="294"/>
      <c r="D13865" s="294"/>
      <c r="E13865" s="294"/>
      <c r="F13865" s="294"/>
    </row>
    <row r="13866">
      <c r="A13866" s="294"/>
      <c r="B13866" s="294"/>
      <c r="C13866" s="294"/>
      <c r="D13866" s="294"/>
      <c r="E13866" s="294"/>
      <c r="F13866" s="294"/>
    </row>
    <row r="13867">
      <c r="A13867" s="294" t="s">
        <v>25065</v>
      </c>
      <c r="B13867" s="294"/>
      <c r="C13867" s="294"/>
      <c r="D13867" s="294"/>
      <c r="E13867" s="294"/>
      <c r="F13867" s="294"/>
    </row>
    <row r="13868">
      <c r="A13868" s="294" t="s">
        <v>30240</v>
      </c>
      <c r="B13868" s="294"/>
      <c r="C13868" s="294"/>
      <c r="D13868" s="294"/>
      <c r="E13868" s="294"/>
      <c r="F13868" s="294"/>
    </row>
    <row r="13869">
      <c r="A13869" s="294" t="s">
        <v>30241</v>
      </c>
      <c r="B13869" s="294"/>
      <c r="C13869" s="294"/>
      <c r="D13869" s="294"/>
      <c r="E13869" s="294"/>
      <c r="F13869" s="294"/>
    </row>
    <row r="13870">
      <c r="A13870" s="294" t="s">
        <v>27056</v>
      </c>
      <c r="B13870" s="294"/>
      <c r="C13870" s="294"/>
      <c r="D13870" s="294"/>
      <c r="E13870" s="294"/>
      <c r="F13870" s="294"/>
    </row>
    <row r="13871">
      <c r="A13871" s="294" t="s">
        <v>30242</v>
      </c>
      <c r="B13871" s="294"/>
      <c r="C13871" s="294"/>
      <c r="D13871" s="294"/>
      <c r="E13871" s="294"/>
      <c r="F13871" s="294"/>
    </row>
    <row r="13872">
      <c r="A13872" s="294" t="s">
        <v>30243</v>
      </c>
      <c r="B13872" s="294"/>
      <c r="C13872" s="294"/>
      <c r="D13872" s="294"/>
      <c r="E13872" s="294"/>
      <c r="F13872" s="294"/>
    </row>
    <row r="13873">
      <c r="A13873" s="294" t="s">
        <v>30244</v>
      </c>
      <c r="B13873" s="294"/>
      <c r="C13873" s="294"/>
      <c r="D13873" s="294"/>
      <c r="E13873" s="294"/>
      <c r="F13873" s="294"/>
    </row>
    <row r="13874">
      <c r="A13874" s="294" t="s">
        <v>30245</v>
      </c>
      <c r="B13874" s="294"/>
      <c r="C13874" s="294"/>
      <c r="D13874" s="294"/>
      <c r="E13874" s="294"/>
      <c r="F13874" s="294"/>
    </row>
    <row r="13875">
      <c r="A13875" s="294" t="s">
        <v>30246</v>
      </c>
      <c r="B13875" s="294"/>
      <c r="C13875" s="294"/>
      <c r="D13875" s="294"/>
      <c r="E13875" s="294"/>
      <c r="F13875" s="294"/>
    </row>
    <row r="13876">
      <c r="A13876" s="294" t="s">
        <v>30247</v>
      </c>
      <c r="B13876" s="294"/>
      <c r="C13876" s="294"/>
      <c r="D13876" s="294"/>
      <c r="E13876" s="294"/>
      <c r="F13876" s="294"/>
    </row>
    <row r="13877">
      <c r="A13877" s="294" t="s">
        <v>30248</v>
      </c>
      <c r="B13877" s="294"/>
      <c r="C13877" s="294"/>
      <c r="D13877" s="294"/>
      <c r="E13877" s="294"/>
      <c r="F13877" s="294"/>
    </row>
    <row r="13878">
      <c r="A13878" s="294" t="s">
        <v>30249</v>
      </c>
      <c r="B13878" s="294"/>
      <c r="C13878" s="294"/>
      <c r="D13878" s="294"/>
      <c r="E13878" s="294"/>
      <c r="F13878" s="294"/>
    </row>
    <row r="13879">
      <c r="A13879" s="294" t="s">
        <v>30250</v>
      </c>
      <c r="B13879" s="294"/>
      <c r="C13879" s="294"/>
      <c r="D13879" s="294"/>
      <c r="E13879" s="294"/>
      <c r="F13879" s="294"/>
    </row>
    <row r="13880">
      <c r="A13880" s="294" t="s">
        <v>30251</v>
      </c>
      <c r="B13880" s="294"/>
      <c r="C13880" s="294"/>
      <c r="D13880" s="294"/>
      <c r="E13880" s="294"/>
      <c r="F13880" s="294"/>
    </row>
    <row r="13881">
      <c r="A13881" s="294" t="s">
        <v>23714</v>
      </c>
      <c r="B13881" s="294"/>
      <c r="C13881" s="294"/>
      <c r="D13881" s="294"/>
      <c r="E13881" s="294"/>
      <c r="F13881" s="294"/>
    </row>
    <row r="13882">
      <c r="A13882" s="294" t="s">
        <v>30252</v>
      </c>
      <c r="B13882" s="294"/>
      <c r="C13882" s="294"/>
      <c r="D13882" s="294"/>
      <c r="E13882" s="294"/>
      <c r="F13882" s="294"/>
    </row>
    <row r="13883">
      <c r="A13883" s="294" t="s">
        <v>30253</v>
      </c>
      <c r="B13883" s="294"/>
      <c r="C13883" s="294"/>
      <c r="D13883" s="294"/>
      <c r="E13883" s="294"/>
      <c r="F13883" s="294"/>
    </row>
    <row r="13884">
      <c r="A13884" s="294" t="s">
        <v>30254</v>
      </c>
      <c r="B13884" s="294"/>
      <c r="C13884" s="294"/>
      <c r="D13884" s="294"/>
      <c r="E13884" s="294"/>
      <c r="F13884" s="294"/>
    </row>
    <row r="13885">
      <c r="A13885" s="294"/>
      <c r="B13885" s="294"/>
      <c r="C13885" s="294"/>
      <c r="D13885" s="294"/>
      <c r="E13885" s="294"/>
      <c r="F13885" s="294"/>
    </row>
    <row r="13886">
      <c r="A13886" s="294" t="s">
        <v>28124</v>
      </c>
      <c r="B13886" s="294"/>
      <c r="C13886" s="294"/>
      <c r="D13886" s="294"/>
      <c r="E13886" s="294"/>
      <c r="F13886" s="294"/>
    </row>
    <row r="13887">
      <c r="A13887" s="294" t="s">
        <v>30255</v>
      </c>
      <c r="B13887" s="294"/>
      <c r="C13887" s="294"/>
      <c r="D13887" s="294"/>
      <c r="E13887" s="294"/>
      <c r="F13887" s="294"/>
    </row>
    <row r="13888">
      <c r="A13888" s="294" t="s">
        <v>30256</v>
      </c>
      <c r="B13888" s="294"/>
      <c r="C13888" s="294"/>
      <c r="D13888" s="294"/>
      <c r="E13888" s="294"/>
      <c r="F13888" s="294"/>
    </row>
    <row r="13889">
      <c r="A13889" s="294"/>
      <c r="B13889" s="294"/>
      <c r="C13889" s="294"/>
      <c r="D13889" s="294"/>
      <c r="E13889" s="294"/>
      <c r="F13889" s="294"/>
    </row>
    <row r="13890">
      <c r="A13890" s="294" t="s">
        <v>25957</v>
      </c>
      <c r="B13890" s="294"/>
      <c r="C13890" s="294"/>
      <c r="D13890" s="294"/>
      <c r="E13890" s="294"/>
      <c r="F13890" s="294"/>
    </row>
    <row r="13891">
      <c r="A13891" s="294"/>
      <c r="B13891" s="294"/>
      <c r="C13891" s="294"/>
      <c r="D13891" s="294"/>
      <c r="E13891" s="294"/>
      <c r="F13891" s="294"/>
    </row>
    <row r="13892">
      <c r="A13892" s="294" t="s">
        <v>30257</v>
      </c>
      <c r="B13892" s="294"/>
      <c r="C13892" s="294"/>
      <c r="D13892" s="294"/>
      <c r="E13892" s="294"/>
      <c r="F13892" s="294"/>
    </row>
    <row r="13893">
      <c r="A13893" s="294"/>
      <c r="B13893" s="294"/>
      <c r="C13893" s="294"/>
      <c r="D13893" s="294"/>
      <c r="E13893" s="294"/>
      <c r="F13893" s="294"/>
    </row>
    <row r="13894">
      <c r="A13894" s="294"/>
      <c r="B13894" s="294"/>
      <c r="C13894" s="294"/>
      <c r="D13894" s="294"/>
      <c r="E13894" s="294"/>
      <c r="F13894" s="294"/>
    </row>
    <row r="13895">
      <c r="A13895" s="294" t="s">
        <v>26193</v>
      </c>
      <c r="B13895" s="294"/>
      <c r="C13895" s="294"/>
      <c r="D13895" s="294"/>
      <c r="E13895" s="294"/>
      <c r="F13895" s="294"/>
    </row>
    <row r="13896">
      <c r="A13896" s="294"/>
      <c r="B13896" s="294"/>
      <c r="C13896" s="294"/>
      <c r="D13896" s="294"/>
      <c r="E13896" s="294"/>
      <c r="F13896" s="294"/>
    </row>
    <row r="13897">
      <c r="A13897" s="294" t="s">
        <v>30258</v>
      </c>
      <c r="B13897" s="294"/>
      <c r="C13897" s="294"/>
      <c r="D13897" s="294"/>
      <c r="E13897" s="294"/>
      <c r="F13897" s="294"/>
    </row>
    <row r="13898">
      <c r="A13898" s="294" t="s">
        <v>26200</v>
      </c>
      <c r="B13898" s="294"/>
      <c r="C13898" s="294"/>
      <c r="D13898" s="294"/>
      <c r="E13898" s="294"/>
      <c r="F13898" s="294"/>
    </row>
    <row r="13899">
      <c r="A13899" s="294" t="s">
        <v>26499</v>
      </c>
      <c r="B13899" s="294"/>
      <c r="C13899" s="294"/>
      <c r="D13899" s="294"/>
      <c r="E13899" s="294"/>
      <c r="F13899" s="294"/>
    </row>
    <row r="13900">
      <c r="A13900" s="294" t="s">
        <v>30061</v>
      </c>
      <c r="B13900" s="294"/>
      <c r="C13900" s="294"/>
      <c r="D13900" s="294"/>
      <c r="E13900" s="294"/>
      <c r="F13900" s="294"/>
    </row>
    <row r="13901">
      <c r="A13901" s="294" t="s">
        <v>30259</v>
      </c>
      <c r="B13901" s="294"/>
      <c r="C13901" s="294"/>
      <c r="D13901" s="294"/>
      <c r="E13901" s="294"/>
      <c r="F13901" s="294"/>
    </row>
    <row r="13902">
      <c r="A13902" s="294" t="s">
        <v>30260</v>
      </c>
      <c r="B13902" s="294"/>
      <c r="C13902" s="294"/>
      <c r="D13902" s="294"/>
      <c r="E13902" s="294"/>
      <c r="F13902" s="294"/>
    </row>
    <row r="13903">
      <c r="A13903" s="294" t="s">
        <v>26230</v>
      </c>
      <c r="B13903" s="294"/>
      <c r="C13903" s="294"/>
      <c r="D13903" s="294"/>
      <c r="E13903" s="294"/>
      <c r="F13903" s="294"/>
    </row>
    <row r="13904">
      <c r="A13904" s="294" t="s">
        <v>30261</v>
      </c>
      <c r="B13904" s="294"/>
      <c r="C13904" s="294"/>
      <c r="D13904" s="294"/>
      <c r="E13904" s="294"/>
      <c r="F13904" s="294"/>
    </row>
    <row r="13905">
      <c r="A13905" s="294" t="s">
        <v>26194</v>
      </c>
      <c r="B13905" s="294"/>
      <c r="C13905" s="294"/>
      <c r="D13905" s="294"/>
      <c r="E13905" s="294"/>
      <c r="F13905" s="294"/>
    </row>
    <row r="13906">
      <c r="A13906" s="294" t="s">
        <v>30262</v>
      </c>
      <c r="B13906" s="294"/>
      <c r="C13906" s="294"/>
      <c r="D13906" s="294"/>
      <c r="E13906" s="294"/>
      <c r="F13906" s="294"/>
    </row>
    <row r="13907">
      <c r="A13907" s="294" t="s">
        <v>26496</v>
      </c>
      <c r="B13907" s="294"/>
      <c r="C13907" s="294"/>
      <c r="D13907" s="294"/>
      <c r="E13907" s="294"/>
      <c r="F13907" s="294"/>
    </row>
    <row r="13908">
      <c r="A13908" s="294" t="s">
        <v>30263</v>
      </c>
      <c r="B13908" s="294"/>
      <c r="C13908" s="294"/>
      <c r="D13908" s="294"/>
      <c r="E13908" s="294"/>
      <c r="F13908" s="294"/>
    </row>
    <row r="13909">
      <c r="A13909" s="294"/>
      <c r="B13909" s="294"/>
      <c r="C13909" s="294"/>
      <c r="D13909" s="294"/>
      <c r="E13909" s="294"/>
      <c r="F13909" s="294"/>
    </row>
    <row r="13910">
      <c r="A13910" s="294" t="s">
        <v>25967</v>
      </c>
      <c r="B13910" s="294"/>
      <c r="C13910" s="294"/>
      <c r="D13910" s="294"/>
      <c r="E13910" s="294"/>
      <c r="F13910" s="294"/>
    </row>
    <row r="13911">
      <c r="A13911" s="294"/>
      <c r="B13911" s="294"/>
      <c r="C13911" s="294"/>
      <c r="D13911" s="294"/>
      <c r="E13911" s="294"/>
      <c r="F13911" s="294"/>
    </row>
    <row r="13912">
      <c r="A13912" s="294" t="s">
        <v>30264</v>
      </c>
      <c r="B13912" s="294"/>
      <c r="C13912" s="294"/>
      <c r="D13912" s="294"/>
      <c r="E13912" s="294"/>
      <c r="F13912" s="294"/>
    </row>
    <row r="13913">
      <c r="A13913" s="294" t="s">
        <v>30265</v>
      </c>
      <c r="B13913" s="294"/>
      <c r="C13913" s="294"/>
      <c r="D13913" s="294"/>
      <c r="E13913" s="294"/>
      <c r="F13913" s="294"/>
    </row>
    <row r="13914">
      <c r="A13914" s="294" t="s">
        <v>30266</v>
      </c>
      <c r="B13914" s="294"/>
      <c r="C13914" s="294"/>
      <c r="D13914" s="294"/>
      <c r="E13914" s="294"/>
      <c r="F13914" s="294"/>
    </row>
    <row r="13915">
      <c r="A13915" s="294" t="s">
        <v>30267</v>
      </c>
      <c r="B13915" s="294"/>
      <c r="C13915" s="294"/>
      <c r="D13915" s="294"/>
      <c r="E13915" s="294"/>
      <c r="F13915" s="294"/>
    </row>
    <row r="13916">
      <c r="A13916" s="294" t="s">
        <v>30268</v>
      </c>
      <c r="B13916" s="294"/>
      <c r="C13916" s="294"/>
      <c r="D13916" s="294"/>
      <c r="E13916" s="294"/>
      <c r="F13916" s="294"/>
    </row>
    <row r="13917">
      <c r="A13917" s="294" t="s">
        <v>30269</v>
      </c>
      <c r="B13917" s="294"/>
      <c r="C13917" s="294"/>
      <c r="D13917" s="294"/>
      <c r="E13917" s="294"/>
      <c r="F13917" s="294"/>
    </row>
    <row r="13918">
      <c r="A13918" s="294" t="s">
        <v>30270</v>
      </c>
      <c r="B13918" s="294"/>
      <c r="C13918" s="294"/>
      <c r="D13918" s="294"/>
      <c r="E13918" s="294"/>
      <c r="F13918" s="294"/>
    </row>
    <row r="13919">
      <c r="A13919" s="294" t="s">
        <v>30271</v>
      </c>
      <c r="B13919" s="294"/>
      <c r="C13919" s="294"/>
      <c r="D13919" s="294"/>
      <c r="E13919" s="294"/>
      <c r="F13919" s="294"/>
    </row>
    <row r="13920">
      <c r="A13920" s="294" t="s">
        <v>30272</v>
      </c>
      <c r="B13920" s="294"/>
      <c r="C13920" s="294"/>
      <c r="D13920" s="294"/>
      <c r="E13920" s="294"/>
      <c r="F13920" s="294"/>
    </row>
    <row r="13921">
      <c r="A13921" s="294" t="s">
        <v>30273</v>
      </c>
      <c r="B13921" s="294"/>
      <c r="C13921" s="294"/>
      <c r="D13921" s="294"/>
      <c r="E13921" s="294"/>
      <c r="F13921" s="294"/>
    </row>
    <row r="13922">
      <c r="A13922" s="294"/>
      <c r="B13922" s="294"/>
      <c r="C13922" s="294"/>
      <c r="D13922" s="294"/>
      <c r="E13922" s="294"/>
      <c r="F13922" s="294"/>
    </row>
    <row r="13923">
      <c r="A13923" s="294" t="s">
        <v>26240</v>
      </c>
      <c r="B13923" s="294"/>
      <c r="C13923" s="294"/>
      <c r="D13923" s="294"/>
      <c r="E13923" s="294"/>
      <c r="F13923" s="294"/>
    </row>
    <row r="13924">
      <c r="A13924" s="294"/>
      <c r="B13924" s="294"/>
      <c r="C13924" s="294"/>
      <c r="D13924" s="294"/>
      <c r="E13924" s="294"/>
      <c r="F13924" s="294"/>
    </row>
    <row r="13925">
      <c r="A13925" s="294" t="s">
        <v>30274</v>
      </c>
      <c r="B13925" s="294"/>
      <c r="C13925" s="294"/>
      <c r="D13925" s="294"/>
      <c r="E13925" s="294"/>
      <c r="F13925" s="294"/>
    </row>
    <row r="13926">
      <c r="A13926" s="294" t="s">
        <v>30275</v>
      </c>
      <c r="B13926" s="294"/>
      <c r="C13926" s="294"/>
      <c r="D13926" s="294"/>
      <c r="E13926" s="294"/>
      <c r="F13926" s="294"/>
    </row>
    <row r="13927">
      <c r="A13927" s="294" t="s">
        <v>30276</v>
      </c>
      <c r="B13927" s="294"/>
      <c r="C13927" s="294"/>
      <c r="D13927" s="294"/>
      <c r="E13927" s="294"/>
      <c r="F13927" s="294"/>
    </row>
    <row r="13928">
      <c r="A13928" s="294" t="s">
        <v>30277</v>
      </c>
      <c r="B13928" s="294"/>
      <c r="C13928" s="294"/>
      <c r="D13928" s="294"/>
      <c r="E13928" s="294"/>
      <c r="F13928" s="294"/>
    </row>
    <row r="13929">
      <c r="A13929" s="294" t="s">
        <v>30278</v>
      </c>
      <c r="B13929" s="294"/>
      <c r="C13929" s="294"/>
      <c r="D13929" s="294"/>
      <c r="E13929" s="294"/>
      <c r="F13929" s="294"/>
    </row>
    <row r="13930">
      <c r="A13930" s="294"/>
      <c r="B13930" s="294"/>
      <c r="C13930" s="294"/>
      <c r="D13930" s="294"/>
      <c r="E13930" s="294"/>
      <c r="F13930" s="294"/>
    </row>
    <row r="13931">
      <c r="A13931" s="294" t="s">
        <v>26214</v>
      </c>
      <c r="B13931" s="294"/>
      <c r="C13931" s="294"/>
      <c r="D13931" s="294"/>
      <c r="E13931" s="294"/>
      <c r="F13931" s="294"/>
    </row>
    <row r="13932">
      <c r="A13932" s="294"/>
      <c r="B13932" s="294"/>
      <c r="C13932" s="294"/>
      <c r="D13932" s="294"/>
      <c r="E13932" s="294"/>
      <c r="F13932" s="294"/>
    </row>
    <row r="13933">
      <c r="A13933" s="294" t="s">
        <v>30279</v>
      </c>
      <c r="B13933" s="294"/>
      <c r="C13933" s="294"/>
      <c r="D13933" s="294"/>
      <c r="E13933" s="294"/>
      <c r="F13933" s="294"/>
    </row>
    <row r="13934">
      <c r="A13934" s="294" t="s">
        <v>30280</v>
      </c>
      <c r="B13934" s="294"/>
      <c r="C13934" s="294"/>
      <c r="D13934" s="294"/>
      <c r="E13934" s="294"/>
      <c r="F13934" s="294"/>
    </row>
    <row r="13935">
      <c r="A13935" s="294" t="s">
        <v>30281</v>
      </c>
      <c r="B13935" s="294"/>
      <c r="C13935" s="294"/>
      <c r="D13935" s="294"/>
      <c r="E13935" s="294"/>
      <c r="F13935" s="294"/>
    </row>
    <row r="13936">
      <c r="A13936" s="294" t="s">
        <v>30282</v>
      </c>
      <c r="B13936" s="294"/>
      <c r="C13936" s="294"/>
      <c r="D13936" s="294"/>
      <c r="E13936" s="294"/>
      <c r="F13936" s="294"/>
    </row>
    <row r="13937">
      <c r="A13937" s="294" t="s">
        <v>30283</v>
      </c>
      <c r="B13937" s="294"/>
      <c r="C13937" s="294"/>
      <c r="D13937" s="294"/>
      <c r="E13937" s="294"/>
      <c r="F13937" s="294"/>
    </row>
    <row r="13938">
      <c r="A13938" s="294"/>
      <c r="B13938" s="294"/>
      <c r="C13938" s="294"/>
      <c r="D13938" s="294"/>
      <c r="E13938" s="294"/>
      <c r="F13938" s="294"/>
    </row>
    <row r="13939">
      <c r="A13939" s="294" t="s">
        <v>26253</v>
      </c>
      <c r="B13939" s="294"/>
      <c r="C13939" s="294"/>
      <c r="D13939" s="294"/>
      <c r="E13939" s="294"/>
      <c r="F13939" s="294"/>
    </row>
    <row r="13940">
      <c r="A13940" s="294"/>
      <c r="B13940" s="294"/>
      <c r="C13940" s="294"/>
      <c r="D13940" s="294"/>
      <c r="E13940" s="294"/>
      <c r="F13940" s="294"/>
    </row>
    <row r="13941">
      <c r="A13941" s="294" t="s">
        <v>30284</v>
      </c>
      <c r="B13941" s="294"/>
      <c r="C13941" s="294"/>
      <c r="D13941" s="294"/>
      <c r="E13941" s="294"/>
      <c r="F13941" s="294"/>
    </row>
    <row r="13942">
      <c r="A13942" s="294" t="s">
        <v>30285</v>
      </c>
      <c r="B13942" s="294"/>
      <c r="C13942" s="294"/>
      <c r="D13942" s="294"/>
      <c r="E13942" s="294"/>
      <c r="F13942" s="294"/>
    </row>
    <row r="13943">
      <c r="A13943" s="294" t="s">
        <v>30286</v>
      </c>
      <c r="B13943" s="294"/>
      <c r="C13943" s="294"/>
      <c r="D13943" s="294"/>
      <c r="E13943" s="294"/>
      <c r="F13943" s="294"/>
    </row>
    <row r="13944">
      <c r="A13944" s="294" t="s">
        <v>30287</v>
      </c>
      <c r="B13944" s="294"/>
      <c r="C13944" s="294"/>
      <c r="D13944" s="294"/>
      <c r="E13944" s="294"/>
      <c r="F13944" s="294"/>
    </row>
    <row r="13945">
      <c r="A13945" s="294" t="s">
        <v>30288</v>
      </c>
      <c r="B13945" s="294"/>
      <c r="C13945" s="294"/>
      <c r="D13945" s="294"/>
      <c r="E13945" s="294"/>
      <c r="F13945" s="294"/>
    </row>
    <row r="13946">
      <c r="A13946" s="294"/>
      <c r="B13946" s="294"/>
      <c r="C13946" s="294"/>
      <c r="D13946" s="294"/>
      <c r="E13946" s="294"/>
      <c r="F13946" s="294"/>
    </row>
    <row r="13947">
      <c r="A13947" s="294" t="s">
        <v>28124</v>
      </c>
      <c r="B13947" s="294"/>
      <c r="C13947" s="294"/>
      <c r="D13947" s="294"/>
      <c r="E13947" s="294"/>
      <c r="F13947" s="294"/>
    </row>
    <row r="13948">
      <c r="A13948" s="294" t="s">
        <v>30289</v>
      </c>
      <c r="B13948" s="294"/>
      <c r="C13948" s="294"/>
      <c r="D13948" s="294"/>
      <c r="E13948" s="294"/>
      <c r="F13948" s="294"/>
    </row>
    <row r="13949">
      <c r="A13949" s="294" t="s">
        <v>30290</v>
      </c>
      <c r="B13949" s="294"/>
      <c r="C13949" s="294"/>
      <c r="D13949" s="294"/>
      <c r="E13949" s="294"/>
      <c r="F13949" s="294"/>
    </row>
    <row r="13950">
      <c r="A13950" s="294"/>
      <c r="B13950" s="294"/>
      <c r="C13950" s="294"/>
      <c r="D13950" s="294"/>
      <c r="E13950" s="294"/>
      <c r="F13950" s="294"/>
    </row>
    <row r="13951">
      <c r="A13951" s="294" t="s">
        <v>25957</v>
      </c>
      <c r="B13951" s="294"/>
      <c r="C13951" s="294"/>
      <c r="D13951" s="294"/>
      <c r="E13951" s="294"/>
      <c r="F13951" s="294"/>
    </row>
    <row r="13952">
      <c r="A13952" s="294"/>
      <c r="B13952" s="294"/>
      <c r="C13952" s="294"/>
      <c r="D13952" s="294"/>
      <c r="E13952" s="294"/>
      <c r="F13952" s="294"/>
    </row>
    <row r="13953">
      <c r="A13953" s="294" t="s">
        <v>30291</v>
      </c>
      <c r="B13953" s="294"/>
      <c r="C13953" s="294"/>
      <c r="D13953" s="294"/>
      <c r="E13953" s="294"/>
      <c r="F13953" s="294"/>
    </row>
    <row r="13954">
      <c r="A13954" s="294"/>
      <c r="B13954" s="294"/>
      <c r="C13954" s="294"/>
      <c r="D13954" s="294"/>
      <c r="E13954" s="294"/>
      <c r="F13954" s="294"/>
    </row>
    <row r="13955">
      <c r="A13955" s="294" t="s">
        <v>25959</v>
      </c>
      <c r="B13955" s="294"/>
      <c r="C13955" s="294"/>
      <c r="D13955" s="294"/>
      <c r="E13955" s="294"/>
      <c r="F13955" s="294"/>
    </row>
    <row r="13956">
      <c r="A13956" s="294"/>
      <c r="B13956" s="294"/>
      <c r="C13956" s="294"/>
      <c r="D13956" s="294"/>
      <c r="E13956" s="294"/>
      <c r="F13956" s="294"/>
    </row>
    <row r="13957">
      <c r="A13957" s="294" t="s">
        <v>26195</v>
      </c>
      <c r="B13957" s="294"/>
      <c r="C13957" s="294"/>
      <c r="D13957" s="294"/>
      <c r="E13957" s="294"/>
      <c r="F13957" s="294"/>
    </row>
    <row r="13958">
      <c r="A13958" s="294" t="s">
        <v>30292</v>
      </c>
      <c r="B13958" s="294"/>
      <c r="C13958" s="294"/>
      <c r="D13958" s="294"/>
      <c r="E13958" s="294"/>
      <c r="F13958" s="294"/>
    </row>
    <row r="13959">
      <c r="A13959" s="294" t="s">
        <v>30293</v>
      </c>
      <c r="B13959" s="294"/>
      <c r="C13959" s="294"/>
      <c r="D13959" s="294"/>
      <c r="E13959" s="294"/>
      <c r="F13959" s="294"/>
    </row>
    <row r="13960">
      <c r="A13960" s="294" t="s">
        <v>30060</v>
      </c>
      <c r="B13960" s="294"/>
      <c r="C13960" s="294"/>
      <c r="D13960" s="294"/>
      <c r="E13960" s="294"/>
      <c r="F13960" s="294"/>
    </row>
    <row r="13961">
      <c r="A13961" s="294" t="s">
        <v>26200</v>
      </c>
      <c r="B13961" s="294"/>
      <c r="C13961" s="294"/>
      <c r="D13961" s="294"/>
      <c r="E13961" s="294"/>
      <c r="F13961" s="294"/>
    </row>
    <row r="13962">
      <c r="A13962" s="294" t="s">
        <v>26194</v>
      </c>
      <c r="B13962" s="294"/>
      <c r="C13962" s="294"/>
      <c r="D13962" s="294"/>
      <c r="E13962" s="294"/>
      <c r="F13962" s="294"/>
    </row>
    <row r="13963">
      <c r="A13963" s="294" t="s">
        <v>26230</v>
      </c>
      <c r="B13963" s="294"/>
      <c r="C13963" s="294"/>
      <c r="D13963" s="294"/>
      <c r="E13963" s="294"/>
      <c r="F13963" s="294"/>
    </row>
    <row r="13964">
      <c r="A13964" s="294" t="s">
        <v>26231</v>
      </c>
      <c r="B13964" s="294"/>
      <c r="C13964" s="294"/>
      <c r="D13964" s="294"/>
      <c r="E13964" s="294"/>
      <c r="F13964" s="294"/>
    </row>
    <row r="13965">
      <c r="A13965" s="294" t="s">
        <v>30294</v>
      </c>
      <c r="B13965" s="294"/>
      <c r="C13965" s="294"/>
      <c r="D13965" s="294"/>
      <c r="E13965" s="294"/>
      <c r="F13965" s="294"/>
    </row>
    <row r="13966">
      <c r="A13966" s="294" t="s">
        <v>30062</v>
      </c>
      <c r="B13966" s="294"/>
      <c r="C13966" s="294"/>
      <c r="D13966" s="294"/>
      <c r="E13966" s="294"/>
      <c r="F13966" s="294"/>
    </row>
    <row r="13967">
      <c r="A13967" s="294" t="s">
        <v>26229</v>
      </c>
      <c r="B13967" s="294"/>
      <c r="C13967" s="294"/>
      <c r="D13967" s="294"/>
      <c r="E13967" s="294"/>
      <c r="F13967" s="294"/>
    </row>
    <row r="13968">
      <c r="A13968" s="294"/>
      <c r="B13968" s="294"/>
      <c r="C13968" s="294"/>
      <c r="D13968" s="294"/>
      <c r="E13968" s="294"/>
      <c r="F13968" s="294"/>
    </row>
    <row r="13969">
      <c r="A13969" s="294" t="s">
        <v>25967</v>
      </c>
      <c r="B13969" s="294"/>
      <c r="C13969" s="294"/>
      <c r="D13969" s="294"/>
      <c r="E13969" s="294"/>
      <c r="F13969" s="294"/>
    </row>
    <row r="13970">
      <c r="A13970" s="294"/>
      <c r="B13970" s="294"/>
      <c r="C13970" s="294"/>
      <c r="D13970" s="294"/>
      <c r="E13970" s="294"/>
      <c r="F13970" s="294"/>
    </row>
    <row r="13971">
      <c r="A13971" s="294" t="s">
        <v>30295</v>
      </c>
      <c r="B13971" s="294"/>
      <c r="C13971" s="294"/>
      <c r="D13971" s="294"/>
      <c r="E13971" s="294"/>
      <c r="F13971" s="294"/>
    </row>
    <row r="13972">
      <c r="A13972" s="294" t="s">
        <v>30296</v>
      </c>
      <c r="B13972" s="294"/>
      <c r="C13972" s="294"/>
      <c r="D13972" s="294"/>
      <c r="E13972" s="294"/>
      <c r="F13972" s="294"/>
    </row>
    <row r="13973">
      <c r="A13973" s="294" t="s">
        <v>30297</v>
      </c>
      <c r="B13973" s="294"/>
      <c r="C13973" s="294"/>
      <c r="D13973" s="294"/>
      <c r="E13973" s="294"/>
      <c r="F13973" s="294"/>
    </row>
    <row r="13974">
      <c r="A13974" s="294" t="s">
        <v>30298</v>
      </c>
      <c r="B13974" s="294"/>
      <c r="C13974" s="294"/>
      <c r="D13974" s="294"/>
      <c r="E13974" s="294"/>
      <c r="F13974" s="294"/>
    </row>
    <row r="13975">
      <c r="A13975" s="294" t="s">
        <v>30299</v>
      </c>
      <c r="B13975" s="294"/>
      <c r="C13975" s="294"/>
      <c r="D13975" s="294"/>
      <c r="E13975" s="294"/>
      <c r="F13975" s="294"/>
    </row>
    <row r="13976">
      <c r="A13976" s="294" t="s">
        <v>30300</v>
      </c>
      <c r="B13976" s="294"/>
      <c r="C13976" s="294"/>
      <c r="D13976" s="294"/>
      <c r="E13976" s="294"/>
      <c r="F13976" s="294"/>
    </row>
    <row r="13977">
      <c r="A13977" s="294"/>
      <c r="B13977" s="294"/>
      <c r="C13977" s="294"/>
      <c r="D13977" s="294"/>
      <c r="E13977" s="294"/>
      <c r="F13977" s="294"/>
    </row>
    <row r="13978">
      <c r="A13978" s="294" t="s">
        <v>26240</v>
      </c>
      <c r="B13978" s="294"/>
      <c r="C13978" s="294"/>
      <c r="D13978" s="294"/>
      <c r="E13978" s="294"/>
      <c r="F13978" s="294"/>
    </row>
    <row r="13979">
      <c r="A13979" s="294"/>
      <c r="B13979" s="294"/>
      <c r="C13979" s="294"/>
      <c r="D13979" s="294"/>
      <c r="E13979" s="294"/>
      <c r="F13979" s="294"/>
    </row>
    <row r="13980">
      <c r="A13980" s="294" t="s">
        <v>30301</v>
      </c>
      <c r="B13980" s="294"/>
      <c r="C13980" s="294"/>
      <c r="D13980" s="294"/>
      <c r="E13980" s="294"/>
      <c r="F13980" s="294"/>
    </row>
    <row r="13981">
      <c r="A13981" s="294" t="s">
        <v>30302</v>
      </c>
      <c r="B13981" s="294"/>
      <c r="C13981" s="294"/>
      <c r="D13981" s="294"/>
      <c r="E13981" s="294"/>
      <c r="F13981" s="294"/>
    </row>
    <row r="13982">
      <c r="A13982" s="294" t="s">
        <v>30303</v>
      </c>
      <c r="B13982" s="294"/>
      <c r="C13982" s="294"/>
      <c r="D13982" s="294"/>
      <c r="E13982" s="294"/>
      <c r="F13982" s="294"/>
    </row>
    <row r="13983">
      <c r="A13983" s="294" t="s">
        <v>30304</v>
      </c>
      <c r="B13983" s="294"/>
      <c r="C13983" s="294"/>
      <c r="D13983" s="294"/>
      <c r="E13983" s="294"/>
      <c r="F13983" s="294"/>
    </row>
    <row r="13984">
      <c r="A13984" s="294" t="s">
        <v>30305</v>
      </c>
      <c r="B13984" s="294"/>
      <c r="C13984" s="294"/>
      <c r="D13984" s="294"/>
      <c r="E13984" s="294"/>
      <c r="F13984" s="294"/>
    </row>
    <row r="13985">
      <c r="A13985" s="294" t="s">
        <v>30306</v>
      </c>
      <c r="B13985" s="294"/>
      <c r="C13985" s="294"/>
      <c r="D13985" s="294"/>
      <c r="E13985" s="294"/>
      <c r="F13985" s="294"/>
    </row>
    <row r="13986">
      <c r="A13986" s="294"/>
      <c r="B13986" s="294"/>
      <c r="C13986" s="294"/>
      <c r="D13986" s="294"/>
      <c r="E13986" s="294"/>
      <c r="F13986" s="294"/>
    </row>
    <row r="13987">
      <c r="A13987" s="294" t="s">
        <v>26214</v>
      </c>
      <c r="B13987" s="294"/>
      <c r="C13987" s="294"/>
      <c r="D13987" s="294"/>
      <c r="E13987" s="294"/>
      <c r="F13987" s="294"/>
    </row>
    <row r="13988">
      <c r="A13988" s="294"/>
      <c r="B13988" s="294"/>
      <c r="C13988" s="294"/>
      <c r="D13988" s="294"/>
      <c r="E13988" s="294"/>
      <c r="F13988" s="294"/>
    </row>
    <row r="13989">
      <c r="A13989" s="294" t="s">
        <v>30307</v>
      </c>
      <c r="B13989" s="294"/>
      <c r="C13989" s="294"/>
      <c r="D13989" s="294"/>
      <c r="E13989" s="294"/>
      <c r="F13989" s="294"/>
    </row>
    <row r="13990">
      <c r="A13990" s="294" t="s">
        <v>30308</v>
      </c>
      <c r="B13990" s="294"/>
      <c r="C13990" s="294"/>
      <c r="D13990" s="294"/>
      <c r="E13990" s="294"/>
      <c r="F13990" s="294"/>
    </row>
    <row r="13991">
      <c r="A13991" s="294" t="s">
        <v>30309</v>
      </c>
      <c r="B13991" s="294"/>
      <c r="C13991" s="294"/>
      <c r="D13991" s="294"/>
      <c r="E13991" s="294"/>
      <c r="F13991" s="294"/>
    </row>
    <row r="13992">
      <c r="A13992" s="294" t="s">
        <v>30310</v>
      </c>
      <c r="B13992" s="294"/>
      <c r="C13992" s="294"/>
      <c r="D13992" s="294"/>
      <c r="E13992" s="294"/>
      <c r="F13992" s="294"/>
    </row>
    <row r="13993">
      <c r="A13993" s="294" t="s">
        <v>30311</v>
      </c>
      <c r="B13993" s="294"/>
      <c r="C13993" s="294"/>
      <c r="D13993" s="294"/>
      <c r="E13993" s="294"/>
      <c r="F13993" s="294"/>
    </row>
    <row r="13994">
      <c r="A13994" s="294"/>
      <c r="B13994" s="294"/>
      <c r="C13994" s="294"/>
      <c r="D13994" s="294"/>
      <c r="E13994" s="294"/>
      <c r="F13994" s="294"/>
    </row>
    <row r="13995">
      <c r="A13995" s="294" t="s">
        <v>26253</v>
      </c>
      <c r="B13995" s="294"/>
      <c r="C13995" s="294"/>
      <c r="D13995" s="294"/>
      <c r="E13995" s="294"/>
      <c r="F13995" s="294"/>
    </row>
    <row r="13996">
      <c r="A13996" s="294"/>
      <c r="B13996" s="294"/>
      <c r="C13996" s="294"/>
      <c r="D13996" s="294"/>
      <c r="E13996" s="294"/>
      <c r="F13996" s="294"/>
    </row>
    <row r="13997">
      <c r="A13997" s="294" t="s">
        <v>30312</v>
      </c>
      <c r="B13997" s="294"/>
      <c r="C13997" s="294"/>
      <c r="D13997" s="294"/>
      <c r="E13997" s="294"/>
      <c r="F13997" s="294"/>
    </row>
    <row r="13998">
      <c r="A13998" s="294" t="s">
        <v>30313</v>
      </c>
      <c r="B13998" s="294"/>
      <c r="C13998" s="294"/>
      <c r="D13998" s="294"/>
      <c r="E13998" s="294"/>
      <c r="F13998" s="294"/>
    </row>
    <row r="13999">
      <c r="A13999" s="294" t="s">
        <v>30314</v>
      </c>
      <c r="B13999" s="294"/>
      <c r="C13999" s="294"/>
      <c r="D13999" s="294"/>
      <c r="E13999" s="294"/>
      <c r="F13999" s="294"/>
    </row>
    <row r="14000">
      <c r="A14000" s="294" t="s">
        <v>30315</v>
      </c>
      <c r="B14000" s="294"/>
      <c r="C14000" s="294"/>
      <c r="D14000" s="294"/>
      <c r="E14000" s="294"/>
      <c r="F14000" s="294"/>
    </row>
    <row r="14001">
      <c r="A14001" s="294" t="s">
        <v>30316</v>
      </c>
      <c r="B14001" s="294"/>
      <c r="C14001" s="294"/>
      <c r="D14001" s="294"/>
      <c r="E14001" s="294"/>
      <c r="F14001" s="294"/>
    </row>
    <row r="14002">
      <c r="A14002" s="294" t="s">
        <v>30317</v>
      </c>
      <c r="B14002" s="294"/>
      <c r="C14002" s="294"/>
      <c r="D14002" s="294"/>
      <c r="E14002" s="294"/>
      <c r="F14002" s="294"/>
    </row>
    <row r="14003">
      <c r="A14003" s="294"/>
      <c r="B14003" s="294"/>
      <c r="C14003" s="294"/>
      <c r="D14003" s="294"/>
      <c r="E14003" s="294"/>
      <c r="F14003" s="294"/>
    </row>
    <row r="14004">
      <c r="A14004" s="294" t="s">
        <v>28124</v>
      </c>
      <c r="B14004" s="294"/>
      <c r="C14004" s="294"/>
      <c r="D14004" s="294"/>
      <c r="E14004" s="294"/>
      <c r="F14004" s="294"/>
    </row>
    <row r="14005">
      <c r="A14005" s="294" t="s">
        <v>30318</v>
      </c>
      <c r="B14005" s="294"/>
      <c r="C14005" s="294"/>
      <c r="D14005" s="294"/>
      <c r="E14005" s="294"/>
      <c r="F14005" s="294"/>
    </row>
    <row r="14006">
      <c r="A14006" s="294" t="s">
        <v>21618</v>
      </c>
      <c r="B14006" s="294"/>
      <c r="C14006" s="294"/>
      <c r="D14006" s="294"/>
      <c r="E14006" s="294"/>
      <c r="F14006" s="294"/>
    </row>
    <row r="14007">
      <c r="A14007" s="294" t="s">
        <v>30319</v>
      </c>
      <c r="B14007" s="294"/>
      <c r="C14007" s="294"/>
      <c r="D14007" s="294"/>
      <c r="E14007" s="294"/>
      <c r="F14007" s="294"/>
    </row>
    <row r="14008">
      <c r="A14008" s="294"/>
      <c r="B14008" s="294"/>
      <c r="C14008" s="294"/>
      <c r="D14008" s="294"/>
      <c r="E14008" s="294"/>
      <c r="F14008" s="294"/>
    </row>
    <row r="14009">
      <c r="A14009" s="294" t="s">
        <v>23228</v>
      </c>
      <c r="B14009" s="294"/>
      <c r="C14009" s="294"/>
      <c r="D14009" s="294"/>
      <c r="E14009" s="294"/>
      <c r="F14009" s="294"/>
    </row>
    <row r="14010">
      <c r="A14010" s="294" t="s">
        <v>26296</v>
      </c>
      <c r="B14010" s="294"/>
      <c r="C14010" s="294"/>
      <c r="D14010" s="294"/>
      <c r="E14010" s="294"/>
      <c r="F14010" s="294"/>
    </row>
    <row r="14011">
      <c r="A14011" s="294"/>
      <c r="B14011" s="294"/>
      <c r="C14011" s="294"/>
      <c r="D14011" s="294"/>
      <c r="E14011" s="294"/>
      <c r="F14011" s="294"/>
    </row>
    <row r="14012">
      <c r="A14012" s="294" t="s">
        <v>30320</v>
      </c>
      <c r="B14012" s="294"/>
      <c r="C14012" s="294"/>
      <c r="D14012" s="294"/>
      <c r="E14012" s="294"/>
      <c r="F14012" s="294"/>
    </row>
    <row r="14013">
      <c r="A14013" s="294" t="s">
        <v>30321</v>
      </c>
      <c r="B14013" s="294"/>
      <c r="C14013" s="294"/>
      <c r="D14013" s="294"/>
      <c r="E14013" s="294"/>
      <c r="F14013" s="294"/>
    </row>
    <row r="14014">
      <c r="A14014" s="294" t="s">
        <v>28089</v>
      </c>
      <c r="B14014" s="294"/>
      <c r="C14014" s="294"/>
      <c r="D14014" s="294"/>
      <c r="E14014" s="294"/>
      <c r="F14014" s="294"/>
    </row>
    <row r="14015">
      <c r="A14015" s="294" t="s">
        <v>30322</v>
      </c>
      <c r="B14015" s="294"/>
      <c r="C14015" s="294"/>
      <c r="D14015" s="294"/>
      <c r="E14015" s="294"/>
      <c r="F14015" s="294"/>
    </row>
    <row r="14016">
      <c r="A14016" s="294" t="s">
        <v>30323</v>
      </c>
      <c r="B14016" s="294"/>
      <c r="C14016" s="294"/>
      <c r="D14016" s="294"/>
      <c r="E14016" s="294"/>
      <c r="F14016" s="294"/>
    </row>
    <row r="14017">
      <c r="A14017" s="294" t="s">
        <v>30324</v>
      </c>
      <c r="B14017" s="294"/>
      <c r="C14017" s="294"/>
      <c r="D14017" s="294"/>
      <c r="E14017" s="294"/>
      <c r="F14017" s="294"/>
    </row>
    <row r="14018">
      <c r="A14018" s="294"/>
      <c r="B14018" s="294"/>
      <c r="C14018" s="294"/>
      <c r="D14018" s="294"/>
      <c r="E14018" s="294"/>
      <c r="F14018" s="294"/>
    </row>
    <row r="14019">
      <c r="A14019" s="294" t="s">
        <v>23148</v>
      </c>
      <c r="B14019" s="294"/>
      <c r="C14019" s="294"/>
      <c r="D14019" s="294"/>
      <c r="E14019" s="294"/>
      <c r="F14019" s="294"/>
    </row>
    <row r="14020">
      <c r="A14020" s="294" t="s">
        <v>27629</v>
      </c>
      <c r="B14020" s="294"/>
      <c r="C14020" s="294"/>
      <c r="D14020" s="294"/>
      <c r="E14020" s="294"/>
      <c r="F14020" s="294"/>
    </row>
    <row r="14021">
      <c r="A14021" s="294"/>
      <c r="B14021" s="294"/>
      <c r="C14021" s="294"/>
      <c r="D14021" s="294"/>
      <c r="E14021" s="294"/>
      <c r="F14021" s="294"/>
    </row>
    <row r="14022">
      <c r="A14022" s="294" t="s">
        <v>23810</v>
      </c>
      <c r="B14022" s="294"/>
      <c r="C14022" s="294"/>
      <c r="D14022" s="294"/>
      <c r="E14022" s="294"/>
      <c r="F14022" s="294"/>
    </row>
    <row r="14023">
      <c r="A14023" s="294" t="s">
        <v>23356</v>
      </c>
      <c r="B14023" s="294"/>
      <c r="C14023" s="294"/>
      <c r="D14023" s="294"/>
      <c r="E14023" s="294"/>
      <c r="F14023" s="294"/>
    </row>
    <row r="14024">
      <c r="A14024" s="294" t="s">
        <v>30325</v>
      </c>
      <c r="B14024" s="294"/>
      <c r="C14024" s="294"/>
      <c r="D14024" s="294"/>
      <c r="E14024" s="294"/>
      <c r="F14024" s="294"/>
    </row>
    <row r="14025">
      <c r="A14025" s="294" t="s">
        <v>28175</v>
      </c>
      <c r="B14025" s="294"/>
      <c r="C14025" s="294"/>
      <c r="D14025" s="294"/>
      <c r="E14025" s="294"/>
      <c r="F14025" s="294"/>
    </row>
    <row r="14026">
      <c r="A14026" s="294" t="s">
        <v>30326</v>
      </c>
      <c r="B14026" s="294"/>
      <c r="C14026" s="294"/>
      <c r="D14026" s="294"/>
      <c r="E14026" s="294"/>
      <c r="F14026" s="294"/>
    </row>
    <row r="14027">
      <c r="A14027" s="294" t="s">
        <v>30327</v>
      </c>
      <c r="B14027" s="294"/>
      <c r="C14027" s="294"/>
      <c r="D14027" s="294"/>
      <c r="E14027" s="294"/>
      <c r="F14027" s="294"/>
    </row>
    <row r="14028">
      <c r="A14028" s="294"/>
      <c r="B14028" s="294"/>
      <c r="C14028" s="294"/>
      <c r="D14028" s="294"/>
      <c r="E14028" s="294"/>
      <c r="F14028" s="294"/>
    </row>
    <row r="14029">
      <c r="A14029" s="294" t="s">
        <v>21945</v>
      </c>
      <c r="B14029" s="294"/>
      <c r="C14029" s="294"/>
      <c r="D14029" s="294"/>
      <c r="E14029" s="294"/>
      <c r="F14029" s="294"/>
    </row>
    <row r="14030">
      <c r="A14030" s="294" t="s">
        <v>22618</v>
      </c>
      <c r="B14030" s="294"/>
      <c r="C14030" s="294"/>
      <c r="D14030" s="294"/>
      <c r="E14030" s="294"/>
      <c r="F14030" s="294"/>
    </row>
    <row r="14031">
      <c r="A14031" s="294"/>
      <c r="B14031" s="294"/>
      <c r="C14031" s="294"/>
      <c r="D14031" s="294"/>
      <c r="E14031" s="294"/>
      <c r="F14031" s="294"/>
    </row>
    <row r="14032">
      <c r="A14032" s="294" t="s">
        <v>30328</v>
      </c>
      <c r="B14032" s="294"/>
      <c r="C14032" s="294"/>
      <c r="D14032" s="294"/>
      <c r="E14032" s="294"/>
      <c r="F14032" s="294"/>
    </row>
    <row r="14033">
      <c r="A14033" s="294" t="s">
        <v>30329</v>
      </c>
      <c r="B14033" s="294"/>
      <c r="C14033" s="294"/>
      <c r="D14033" s="294"/>
      <c r="E14033" s="294"/>
      <c r="F14033" s="294"/>
    </row>
    <row r="14034">
      <c r="A14034" s="294" t="s">
        <v>30330</v>
      </c>
      <c r="B14034" s="294"/>
      <c r="C14034" s="294"/>
      <c r="D14034" s="294"/>
      <c r="E14034" s="294"/>
      <c r="F14034" s="294"/>
    </row>
    <row r="14035">
      <c r="A14035" s="294" t="s">
        <v>30331</v>
      </c>
      <c r="B14035" s="294"/>
      <c r="C14035" s="294"/>
      <c r="D14035" s="294"/>
      <c r="E14035" s="294"/>
      <c r="F14035" s="294"/>
    </row>
    <row r="14036">
      <c r="A14036" s="294" t="s">
        <v>30332</v>
      </c>
      <c r="B14036" s="294"/>
      <c r="C14036" s="294"/>
      <c r="D14036" s="294"/>
      <c r="E14036" s="294"/>
      <c r="F14036" s="294"/>
    </row>
    <row r="14037">
      <c r="A14037" s="294" t="s">
        <v>30333</v>
      </c>
      <c r="B14037" s="294"/>
      <c r="C14037" s="294"/>
      <c r="D14037" s="294"/>
      <c r="E14037" s="294"/>
      <c r="F14037" s="294"/>
    </row>
    <row r="14038">
      <c r="A14038" s="294" t="s">
        <v>30334</v>
      </c>
      <c r="B14038" s="294"/>
      <c r="C14038" s="294"/>
      <c r="D14038" s="294"/>
      <c r="E14038" s="294"/>
      <c r="F14038" s="294"/>
    </row>
    <row r="14039">
      <c r="A14039" s="294" t="s">
        <v>30335</v>
      </c>
      <c r="B14039" s="294"/>
      <c r="C14039" s="294"/>
      <c r="D14039" s="294"/>
      <c r="E14039" s="294"/>
      <c r="F14039" s="294"/>
    </row>
    <row r="14040">
      <c r="A14040" s="294"/>
      <c r="B14040" s="294"/>
      <c r="C14040" s="294"/>
      <c r="D14040" s="294"/>
      <c r="E14040" s="294"/>
      <c r="F14040" s="294"/>
    </row>
    <row r="14041">
      <c r="A14041" s="294"/>
      <c r="B14041" s="294"/>
      <c r="C14041" s="294"/>
      <c r="D14041" s="294"/>
      <c r="E14041" s="294"/>
      <c r="F14041" s="294"/>
    </row>
    <row r="14042">
      <c r="A14042" s="294" t="s">
        <v>21401</v>
      </c>
      <c r="B14042" s="294"/>
      <c r="C14042" s="294"/>
      <c r="D14042" s="294"/>
      <c r="E14042" s="294"/>
      <c r="F14042" s="294"/>
    </row>
    <row r="14043">
      <c r="A14043" s="294"/>
      <c r="B14043" s="294"/>
      <c r="C14043" s="294"/>
      <c r="D14043" s="294"/>
      <c r="E14043" s="294"/>
      <c r="F14043" s="294"/>
    </row>
    <row r="14044">
      <c r="A14044" s="294" t="s">
        <v>30336</v>
      </c>
      <c r="B14044" s="294"/>
      <c r="C14044" s="294"/>
      <c r="D14044" s="294"/>
      <c r="E14044" s="294"/>
      <c r="F14044" s="294"/>
    </row>
    <row r="14045">
      <c r="A14045" s="294" t="s">
        <v>30337</v>
      </c>
      <c r="B14045" s="294"/>
      <c r="C14045" s="294"/>
      <c r="D14045" s="294"/>
      <c r="E14045" s="294"/>
      <c r="F14045" s="294"/>
    </row>
    <row r="14046">
      <c r="A14046" s="294" t="s">
        <v>30338</v>
      </c>
      <c r="B14046" s="294"/>
      <c r="C14046" s="294"/>
      <c r="D14046" s="294"/>
      <c r="E14046" s="294"/>
      <c r="F14046" s="294"/>
    </row>
    <row r="14047">
      <c r="A14047" s="294" t="s">
        <v>30339</v>
      </c>
      <c r="B14047" s="294"/>
      <c r="C14047" s="294"/>
      <c r="D14047" s="294"/>
      <c r="E14047" s="294"/>
      <c r="F14047" s="294"/>
    </row>
    <row r="14048">
      <c r="A14048" s="294" t="s">
        <v>30340</v>
      </c>
      <c r="B14048" s="294"/>
      <c r="C14048" s="294"/>
      <c r="D14048" s="294"/>
      <c r="E14048" s="294"/>
      <c r="F14048" s="294"/>
    </row>
    <row r="14049">
      <c r="A14049" s="294" t="s">
        <v>30341</v>
      </c>
      <c r="B14049" s="294"/>
      <c r="C14049" s="294"/>
      <c r="D14049" s="294"/>
      <c r="E14049" s="294"/>
      <c r="F14049" s="294"/>
    </row>
    <row r="14050">
      <c r="A14050" s="294" t="s">
        <v>30342</v>
      </c>
      <c r="B14050" s="294"/>
      <c r="C14050" s="294"/>
      <c r="D14050" s="294"/>
      <c r="E14050" s="294"/>
      <c r="F14050" s="294"/>
    </row>
    <row r="14051">
      <c r="A14051" s="294" t="s">
        <v>30343</v>
      </c>
      <c r="B14051" s="294"/>
      <c r="C14051" s="294"/>
      <c r="D14051" s="294"/>
      <c r="E14051" s="294"/>
      <c r="F14051" s="294"/>
    </row>
    <row r="14052">
      <c r="A14052" s="294"/>
      <c r="B14052" s="294"/>
      <c r="C14052" s="294"/>
      <c r="D14052" s="294"/>
      <c r="E14052" s="294"/>
      <c r="F14052" s="294"/>
    </row>
    <row r="14053">
      <c r="A14053" s="294" t="s">
        <v>22239</v>
      </c>
      <c r="B14053" s="294"/>
      <c r="C14053" s="294"/>
      <c r="D14053" s="294"/>
      <c r="E14053" s="294"/>
      <c r="F14053" s="294"/>
    </row>
    <row r="14054">
      <c r="A14054" s="294"/>
      <c r="B14054" s="294"/>
      <c r="C14054" s="294"/>
      <c r="D14054" s="294"/>
      <c r="E14054" s="294"/>
      <c r="F14054" s="294"/>
    </row>
    <row r="14055">
      <c r="A14055" s="294" t="s">
        <v>30344</v>
      </c>
      <c r="B14055" s="294"/>
      <c r="C14055" s="294"/>
      <c r="D14055" s="294"/>
      <c r="E14055" s="294"/>
      <c r="F14055" s="294"/>
    </row>
    <row r="14056">
      <c r="A14056" s="294" t="s">
        <v>30345</v>
      </c>
      <c r="B14056" s="294"/>
      <c r="C14056" s="294"/>
      <c r="D14056" s="294"/>
      <c r="E14056" s="294"/>
      <c r="F14056" s="294"/>
    </row>
    <row r="14057">
      <c r="A14057" s="294" t="s">
        <v>30346</v>
      </c>
      <c r="B14057" s="294"/>
      <c r="C14057" s="294"/>
      <c r="D14057" s="294"/>
      <c r="E14057" s="294"/>
      <c r="F14057" s="294"/>
    </row>
    <row r="14058">
      <c r="A14058" s="294" t="s">
        <v>30347</v>
      </c>
      <c r="B14058" s="294"/>
      <c r="C14058" s="294"/>
      <c r="D14058" s="294"/>
      <c r="E14058" s="294"/>
      <c r="F14058" s="294"/>
    </row>
    <row r="14059">
      <c r="A14059" s="294" t="s">
        <v>30348</v>
      </c>
      <c r="B14059" s="294"/>
      <c r="C14059" s="294"/>
      <c r="D14059" s="294"/>
      <c r="E14059" s="294"/>
      <c r="F14059" s="294"/>
    </row>
    <row r="14060">
      <c r="A14060" s="294" t="s">
        <v>24903</v>
      </c>
      <c r="B14060" s="294"/>
      <c r="C14060" s="294"/>
      <c r="D14060" s="294"/>
      <c r="E14060" s="294"/>
      <c r="F14060" s="294"/>
    </row>
    <row r="14061">
      <c r="A14061" s="294" t="s">
        <v>30349</v>
      </c>
      <c r="B14061" s="294"/>
      <c r="C14061" s="294"/>
      <c r="D14061" s="294"/>
      <c r="E14061" s="294"/>
      <c r="F14061" s="294"/>
    </row>
    <row r="14062">
      <c r="A14062" s="294" t="s">
        <v>30350</v>
      </c>
      <c r="B14062" s="294"/>
      <c r="C14062" s="294"/>
      <c r="D14062" s="294"/>
      <c r="E14062" s="294"/>
      <c r="F14062" s="294"/>
    </row>
    <row r="14063">
      <c r="A14063" s="294" t="s">
        <v>30351</v>
      </c>
      <c r="B14063" s="294"/>
      <c r="C14063" s="294"/>
      <c r="D14063" s="294"/>
      <c r="E14063" s="294"/>
      <c r="F14063" s="294"/>
    </row>
    <row r="14064">
      <c r="A14064" s="294"/>
      <c r="B14064" s="294"/>
      <c r="C14064" s="294"/>
      <c r="D14064" s="294"/>
      <c r="E14064" s="294"/>
      <c r="F14064" s="294"/>
    </row>
    <row r="14065">
      <c r="A14065" s="294" t="s">
        <v>21304</v>
      </c>
      <c r="B14065" s="294"/>
      <c r="C14065" s="294"/>
      <c r="D14065" s="294"/>
      <c r="E14065" s="294"/>
      <c r="F14065" s="294"/>
    </row>
    <row r="14066">
      <c r="A14066" s="294"/>
      <c r="B14066" s="294"/>
      <c r="C14066" s="294"/>
      <c r="D14066" s="294"/>
      <c r="E14066" s="294"/>
      <c r="F14066" s="294"/>
    </row>
    <row r="14067">
      <c r="A14067" s="294" t="s">
        <v>27297</v>
      </c>
      <c r="B14067" s="294"/>
      <c r="C14067" s="294"/>
      <c r="D14067" s="294"/>
      <c r="E14067" s="294"/>
      <c r="F14067" s="294"/>
    </row>
    <row r="14068">
      <c r="A14068" s="294" t="s">
        <v>30352</v>
      </c>
      <c r="B14068" s="294"/>
      <c r="C14068" s="294"/>
      <c r="D14068" s="294"/>
      <c r="E14068" s="294"/>
      <c r="F14068" s="294"/>
    </row>
    <row r="14069">
      <c r="A14069" s="294" t="s">
        <v>30353</v>
      </c>
      <c r="B14069" s="294"/>
      <c r="C14069" s="294"/>
      <c r="D14069" s="294"/>
      <c r="E14069" s="294"/>
      <c r="F14069" s="294"/>
    </row>
    <row r="14070">
      <c r="A14070" s="294" t="s">
        <v>30354</v>
      </c>
      <c r="B14070" s="294"/>
      <c r="C14070" s="294"/>
      <c r="D14070" s="294"/>
      <c r="E14070" s="294"/>
      <c r="F14070" s="294"/>
    </row>
    <row r="14071">
      <c r="A14071" s="294" t="s">
        <v>30355</v>
      </c>
      <c r="B14071" s="294"/>
      <c r="C14071" s="294"/>
      <c r="D14071" s="294"/>
      <c r="E14071" s="294"/>
      <c r="F14071" s="294"/>
    </row>
    <row r="14072">
      <c r="A14072" s="294" t="s">
        <v>29302</v>
      </c>
      <c r="B14072" s="294"/>
      <c r="C14072" s="294"/>
      <c r="D14072" s="294"/>
      <c r="E14072" s="294"/>
      <c r="F14072" s="294"/>
    </row>
    <row r="14073">
      <c r="A14073" s="294" t="s">
        <v>30356</v>
      </c>
      <c r="B14073" s="294"/>
      <c r="C14073" s="294"/>
      <c r="D14073" s="294"/>
      <c r="E14073" s="294"/>
      <c r="F14073" s="294"/>
    </row>
    <row r="14074">
      <c r="A14074" s="294" t="s">
        <v>30357</v>
      </c>
      <c r="B14074" s="294"/>
      <c r="C14074" s="294"/>
      <c r="D14074" s="294"/>
      <c r="E14074" s="294"/>
      <c r="F14074" s="294"/>
    </row>
    <row r="14075">
      <c r="A14075" s="294" t="s">
        <v>24562</v>
      </c>
      <c r="B14075" s="294"/>
      <c r="C14075" s="294"/>
      <c r="D14075" s="294"/>
      <c r="E14075" s="294"/>
      <c r="F14075" s="294"/>
    </row>
    <row r="14076">
      <c r="A14076" s="294" t="s">
        <v>30358</v>
      </c>
      <c r="B14076" s="294"/>
      <c r="C14076" s="294"/>
      <c r="D14076" s="294"/>
      <c r="E14076" s="294"/>
      <c r="F14076" s="294"/>
    </row>
    <row r="14077">
      <c r="A14077" s="294" t="s">
        <v>30359</v>
      </c>
      <c r="B14077" s="294"/>
      <c r="C14077" s="294"/>
      <c r="D14077" s="294"/>
      <c r="E14077" s="294"/>
      <c r="F14077" s="294"/>
    </row>
    <row r="14078">
      <c r="A14078" s="294"/>
      <c r="B14078" s="294"/>
      <c r="C14078" s="294"/>
      <c r="D14078" s="294"/>
      <c r="E14078" s="294"/>
      <c r="F14078" s="294"/>
    </row>
    <row r="14079">
      <c r="A14079" s="294"/>
      <c r="B14079" s="294"/>
      <c r="C14079" s="294"/>
      <c r="D14079" s="294"/>
      <c r="E14079" s="294"/>
      <c r="F14079" s="294"/>
    </row>
    <row r="14080">
      <c r="A14080" s="294" t="s">
        <v>28124</v>
      </c>
      <c r="B14080" s="294"/>
      <c r="C14080" s="294"/>
      <c r="D14080" s="294"/>
      <c r="E14080" s="294"/>
      <c r="F14080" s="294"/>
    </row>
    <row r="14081">
      <c r="A14081" s="294" t="s">
        <v>30318</v>
      </c>
      <c r="B14081" s="294"/>
      <c r="C14081" s="294"/>
      <c r="D14081" s="294"/>
      <c r="E14081" s="294"/>
      <c r="F14081" s="294"/>
    </row>
    <row r="14082">
      <c r="A14082" s="294" t="s">
        <v>21672</v>
      </c>
      <c r="B14082" s="294"/>
      <c r="C14082" s="294"/>
      <c r="D14082" s="294"/>
      <c r="E14082" s="294"/>
      <c r="F14082" s="294"/>
    </row>
    <row r="14083">
      <c r="A14083" s="294" t="s">
        <v>30319</v>
      </c>
      <c r="B14083" s="294"/>
      <c r="C14083" s="294"/>
      <c r="D14083" s="294"/>
      <c r="E14083" s="294"/>
      <c r="F14083" s="294"/>
    </row>
    <row r="14084">
      <c r="A14084" s="294"/>
      <c r="B14084" s="294"/>
      <c r="C14084" s="294"/>
      <c r="D14084" s="294"/>
      <c r="E14084" s="294"/>
      <c r="F14084" s="294"/>
    </row>
    <row r="14085">
      <c r="A14085" s="294" t="s">
        <v>23007</v>
      </c>
      <c r="B14085" s="294"/>
      <c r="C14085" s="294"/>
      <c r="D14085" s="294"/>
      <c r="E14085" s="294"/>
      <c r="F14085" s="294"/>
    </row>
    <row r="14086">
      <c r="A14086" s="294"/>
      <c r="B14086" s="294"/>
      <c r="C14086" s="294"/>
      <c r="D14086" s="294"/>
      <c r="E14086" s="294"/>
      <c r="F14086" s="294"/>
    </row>
    <row r="14087">
      <c r="A14087" s="294" t="s">
        <v>30360</v>
      </c>
      <c r="B14087" s="294"/>
      <c r="C14087" s="294"/>
      <c r="D14087" s="294"/>
      <c r="E14087" s="294"/>
      <c r="F14087" s="294"/>
    </row>
    <row r="14088">
      <c r="A14088" s="294" t="s">
        <v>30361</v>
      </c>
      <c r="B14088" s="294"/>
      <c r="C14088" s="294"/>
      <c r="D14088" s="294"/>
      <c r="E14088" s="294"/>
      <c r="F14088" s="294"/>
    </row>
    <row r="14089">
      <c r="A14089" s="294" t="s">
        <v>30362</v>
      </c>
      <c r="B14089" s="294"/>
      <c r="C14089" s="294"/>
      <c r="D14089" s="294"/>
      <c r="E14089" s="294"/>
      <c r="F14089" s="294"/>
    </row>
    <row r="14090">
      <c r="A14090" s="294" t="s">
        <v>30363</v>
      </c>
      <c r="B14090" s="294"/>
      <c r="C14090" s="294"/>
      <c r="D14090" s="294"/>
      <c r="E14090" s="294"/>
      <c r="F14090" s="294"/>
    </row>
    <row r="14091">
      <c r="A14091" s="294" t="s">
        <v>30364</v>
      </c>
      <c r="B14091" s="294"/>
      <c r="C14091" s="294"/>
      <c r="D14091" s="294"/>
      <c r="E14091" s="294"/>
      <c r="F14091" s="294"/>
    </row>
    <row r="14092">
      <c r="A14092" s="294" t="s">
        <v>30365</v>
      </c>
      <c r="B14092" s="294"/>
      <c r="C14092" s="294"/>
      <c r="D14092" s="294"/>
      <c r="E14092" s="294"/>
      <c r="F14092" s="294"/>
    </row>
    <row r="14093">
      <c r="A14093" s="294" t="s">
        <v>30366</v>
      </c>
      <c r="B14093" s="294"/>
      <c r="C14093" s="294"/>
      <c r="D14093" s="294"/>
      <c r="E14093" s="294"/>
      <c r="F14093" s="294"/>
    </row>
    <row r="14094">
      <c r="A14094" s="294"/>
      <c r="B14094" s="294"/>
      <c r="C14094" s="294"/>
      <c r="D14094" s="294"/>
      <c r="E14094" s="294"/>
      <c r="F14094" s="294"/>
    </row>
    <row r="14095">
      <c r="A14095" s="294" t="s">
        <v>22281</v>
      </c>
      <c r="B14095" s="294"/>
      <c r="C14095" s="294"/>
      <c r="D14095" s="294"/>
      <c r="E14095" s="294"/>
      <c r="F14095" s="294"/>
    </row>
    <row r="14096">
      <c r="A14096" s="294"/>
      <c r="B14096" s="294"/>
      <c r="C14096" s="294"/>
      <c r="D14096" s="294"/>
      <c r="E14096" s="294"/>
      <c r="F14096" s="294"/>
    </row>
    <row r="14097">
      <c r="A14097" s="294" t="s">
        <v>30367</v>
      </c>
      <c r="B14097" s="294"/>
      <c r="C14097" s="294"/>
      <c r="D14097" s="294"/>
      <c r="E14097" s="294"/>
      <c r="F14097" s="294"/>
    </row>
    <row r="14098">
      <c r="A14098" s="294" t="s">
        <v>30368</v>
      </c>
      <c r="B14098" s="294"/>
      <c r="C14098" s="294"/>
      <c r="D14098" s="294"/>
      <c r="E14098" s="294"/>
      <c r="F14098" s="294"/>
    </row>
    <row r="14099">
      <c r="A14099" s="294" t="s">
        <v>30369</v>
      </c>
      <c r="B14099" s="294"/>
      <c r="C14099" s="294"/>
      <c r="D14099" s="294"/>
      <c r="E14099" s="294"/>
      <c r="F14099" s="294"/>
    </row>
    <row r="14100">
      <c r="A14100" s="294" t="s">
        <v>30370</v>
      </c>
      <c r="B14100" s="294"/>
      <c r="C14100" s="294"/>
      <c r="D14100" s="294"/>
      <c r="E14100" s="294"/>
      <c r="F14100" s="294"/>
    </row>
    <row r="14101">
      <c r="A14101" s="294" t="s">
        <v>30371</v>
      </c>
      <c r="B14101" s="294"/>
      <c r="C14101" s="294"/>
      <c r="D14101" s="294"/>
      <c r="E14101" s="294"/>
      <c r="F14101" s="294"/>
    </row>
    <row r="14102">
      <c r="A14102" s="294"/>
      <c r="B14102" s="294"/>
      <c r="C14102" s="294"/>
      <c r="D14102" s="294"/>
      <c r="E14102" s="294"/>
      <c r="F14102" s="294"/>
    </row>
    <row r="14103">
      <c r="A14103" s="294" t="s">
        <v>28143</v>
      </c>
      <c r="B14103" s="294"/>
      <c r="C14103" s="294"/>
      <c r="D14103" s="294"/>
      <c r="E14103" s="294"/>
      <c r="F14103" s="294"/>
    </row>
    <row r="14104">
      <c r="A14104" s="294"/>
      <c r="B14104" s="294"/>
      <c r="C14104" s="294"/>
      <c r="D14104" s="294"/>
      <c r="E14104" s="294"/>
      <c r="F14104" s="294"/>
    </row>
    <row r="14105">
      <c r="A14105" s="294" t="s">
        <v>30372</v>
      </c>
      <c r="B14105" s="294"/>
      <c r="C14105" s="294"/>
      <c r="D14105" s="294"/>
      <c r="E14105" s="294"/>
      <c r="F14105" s="294"/>
    </row>
    <row r="14106">
      <c r="A14106" s="294" t="s">
        <v>30373</v>
      </c>
      <c r="B14106" s="294"/>
      <c r="C14106" s="294"/>
      <c r="D14106" s="294"/>
      <c r="E14106" s="294"/>
      <c r="F14106" s="294"/>
    </row>
    <row r="14107">
      <c r="A14107" s="294" t="s">
        <v>30374</v>
      </c>
      <c r="B14107" s="294"/>
      <c r="C14107" s="294"/>
      <c r="D14107" s="294"/>
      <c r="E14107" s="294"/>
      <c r="F14107" s="294"/>
    </row>
    <row r="14108">
      <c r="A14108" s="294" t="s">
        <v>30375</v>
      </c>
      <c r="B14108" s="294"/>
      <c r="C14108" s="294"/>
      <c r="D14108" s="294"/>
      <c r="E14108" s="294"/>
      <c r="F14108" s="294"/>
    </row>
    <row r="14109">
      <c r="A14109" s="294"/>
      <c r="B14109" s="294"/>
      <c r="C14109" s="294"/>
      <c r="D14109" s="294"/>
      <c r="E14109" s="294"/>
      <c r="F14109" s="294"/>
    </row>
    <row r="14110">
      <c r="A14110" s="294" t="s">
        <v>21344</v>
      </c>
      <c r="B14110" s="294"/>
      <c r="C14110" s="294"/>
      <c r="D14110" s="294"/>
      <c r="E14110" s="294"/>
      <c r="F14110" s="294"/>
    </row>
    <row r="14111">
      <c r="A14111" s="294" t="s">
        <v>30376</v>
      </c>
      <c r="B14111" s="294"/>
      <c r="C14111" s="294"/>
      <c r="D14111" s="294"/>
      <c r="E14111" s="294"/>
      <c r="F14111" s="294"/>
    </row>
    <row r="14112">
      <c r="A14112" s="294"/>
      <c r="B14112" s="294"/>
      <c r="C14112" s="294"/>
      <c r="D14112" s="294"/>
      <c r="E14112" s="294"/>
      <c r="F14112" s="294"/>
    </row>
    <row r="14113">
      <c r="A14113" s="294" t="s">
        <v>30377</v>
      </c>
      <c r="B14113" s="294"/>
      <c r="C14113" s="294"/>
      <c r="D14113" s="294"/>
      <c r="E14113" s="294"/>
      <c r="F14113" s="294"/>
    </row>
    <row r="14114">
      <c r="A14114" s="294" t="s">
        <v>30378</v>
      </c>
      <c r="B14114" s="294"/>
      <c r="C14114" s="294"/>
      <c r="D14114" s="294"/>
      <c r="E14114" s="294"/>
      <c r="F14114" s="294"/>
    </row>
    <row r="14115">
      <c r="A14115" s="294" t="s">
        <v>30379</v>
      </c>
      <c r="B14115" s="294"/>
      <c r="C14115" s="294"/>
      <c r="D14115" s="294"/>
      <c r="E14115" s="294"/>
      <c r="F14115" s="294"/>
    </row>
    <row r="14116">
      <c r="A14116" s="294" t="s">
        <v>30380</v>
      </c>
      <c r="B14116" s="294"/>
      <c r="C14116" s="294"/>
      <c r="D14116" s="294"/>
      <c r="E14116" s="294"/>
      <c r="F14116" s="294"/>
    </row>
    <row r="14117">
      <c r="A14117" s="294"/>
      <c r="B14117" s="294"/>
      <c r="C14117" s="294"/>
      <c r="D14117" s="294"/>
      <c r="E14117" s="294"/>
      <c r="F14117" s="294"/>
    </row>
    <row r="14118">
      <c r="A14118" s="294" t="s">
        <v>30381</v>
      </c>
      <c r="B14118" s="294"/>
      <c r="C14118" s="294"/>
      <c r="D14118" s="294"/>
      <c r="E14118" s="294"/>
      <c r="F14118" s="294"/>
    </row>
    <row r="14119">
      <c r="A14119" s="294"/>
      <c r="B14119" s="294"/>
      <c r="C14119" s="294"/>
      <c r="D14119" s="294"/>
      <c r="E14119" s="294"/>
      <c r="F14119" s="294"/>
    </row>
    <row r="14120">
      <c r="A14120" s="294" t="s">
        <v>30382</v>
      </c>
      <c r="B14120" s="294"/>
      <c r="C14120" s="294"/>
      <c r="D14120" s="294"/>
      <c r="E14120" s="294"/>
      <c r="F14120" s="294"/>
    </row>
    <row r="14121">
      <c r="A14121" s="294" t="s">
        <v>30383</v>
      </c>
      <c r="B14121" s="294"/>
      <c r="C14121" s="294"/>
      <c r="D14121" s="294"/>
      <c r="E14121" s="294"/>
      <c r="F14121" s="294"/>
    </row>
    <row r="14122">
      <c r="A14122" s="294" t="s">
        <v>30384</v>
      </c>
      <c r="B14122" s="294"/>
      <c r="C14122" s="294"/>
      <c r="D14122" s="294"/>
      <c r="E14122" s="294"/>
      <c r="F14122" s="294"/>
    </row>
    <row r="14123">
      <c r="A14123" s="294" t="s">
        <v>30385</v>
      </c>
      <c r="B14123" s="294"/>
      <c r="C14123" s="294"/>
      <c r="D14123" s="294"/>
      <c r="E14123" s="294"/>
      <c r="F14123" s="294"/>
    </row>
    <row r="14124">
      <c r="A14124" s="294"/>
      <c r="B14124" s="294"/>
      <c r="C14124" s="294"/>
      <c r="D14124" s="294"/>
      <c r="E14124" s="294"/>
      <c r="F14124" s="294"/>
    </row>
    <row r="14125">
      <c r="A14125" s="294" t="s">
        <v>30386</v>
      </c>
      <c r="B14125" s="294"/>
      <c r="C14125" s="294"/>
      <c r="D14125" s="294"/>
      <c r="E14125" s="294"/>
      <c r="F14125" s="294"/>
    </row>
    <row r="14126">
      <c r="A14126" s="294"/>
      <c r="B14126" s="294"/>
      <c r="C14126" s="294"/>
      <c r="D14126" s="294"/>
      <c r="E14126" s="294"/>
      <c r="F14126" s="294"/>
    </row>
    <row r="14127">
      <c r="A14127" s="294" t="s">
        <v>30387</v>
      </c>
      <c r="B14127" s="294"/>
      <c r="C14127" s="294"/>
      <c r="D14127" s="294"/>
      <c r="E14127" s="294"/>
      <c r="F14127" s="294"/>
    </row>
    <row r="14128">
      <c r="A14128" s="294" t="s">
        <v>30388</v>
      </c>
      <c r="B14128" s="294"/>
      <c r="C14128" s="294"/>
      <c r="D14128" s="294"/>
      <c r="E14128" s="294"/>
      <c r="F14128" s="294"/>
    </row>
    <row r="14129">
      <c r="A14129" s="294" t="s">
        <v>30389</v>
      </c>
      <c r="B14129" s="294"/>
      <c r="C14129" s="294"/>
      <c r="D14129" s="294"/>
      <c r="E14129" s="294"/>
      <c r="F14129" s="294"/>
    </row>
    <row r="14130">
      <c r="A14130" s="294"/>
      <c r="B14130" s="294"/>
      <c r="C14130" s="294"/>
      <c r="D14130" s="294"/>
      <c r="E14130" s="294"/>
      <c r="F14130" s="294"/>
    </row>
    <row r="14131">
      <c r="A14131" s="294" t="s">
        <v>27333</v>
      </c>
      <c r="B14131" s="294"/>
      <c r="C14131" s="294"/>
      <c r="D14131" s="294"/>
      <c r="E14131" s="294"/>
      <c r="F14131" s="294"/>
    </row>
    <row r="14132">
      <c r="A14132" s="294"/>
      <c r="B14132" s="294"/>
      <c r="C14132" s="294"/>
      <c r="D14132" s="294"/>
      <c r="E14132" s="294"/>
      <c r="F14132" s="294"/>
    </row>
    <row r="14133">
      <c r="A14133" s="294" t="s">
        <v>30390</v>
      </c>
      <c r="B14133" s="294"/>
      <c r="C14133" s="294"/>
      <c r="D14133" s="294"/>
      <c r="E14133" s="294"/>
      <c r="F14133" s="294"/>
    </row>
    <row r="14134">
      <c r="A14134" s="294" t="s">
        <v>30391</v>
      </c>
      <c r="B14134" s="294"/>
      <c r="C14134" s="294"/>
      <c r="D14134" s="294"/>
      <c r="E14134" s="294"/>
      <c r="F14134" s="294"/>
    </row>
    <row r="14135">
      <c r="A14135" s="294" t="s">
        <v>30392</v>
      </c>
      <c r="B14135" s="294"/>
      <c r="C14135" s="294"/>
      <c r="D14135" s="294"/>
      <c r="E14135" s="294"/>
      <c r="F14135" s="294"/>
    </row>
    <row r="14136">
      <c r="A14136" s="294" t="s">
        <v>30393</v>
      </c>
      <c r="B14136" s="294"/>
      <c r="C14136" s="294"/>
      <c r="D14136" s="294"/>
      <c r="E14136" s="294"/>
      <c r="F14136" s="294"/>
    </row>
    <row r="14137">
      <c r="A14137" s="294" t="s">
        <v>24306</v>
      </c>
      <c r="B14137" s="294"/>
      <c r="C14137" s="294"/>
      <c r="D14137" s="294"/>
      <c r="E14137" s="294"/>
      <c r="F14137" s="294"/>
    </row>
    <row r="14138">
      <c r="A14138" s="294" t="s">
        <v>30394</v>
      </c>
      <c r="B14138" s="294"/>
      <c r="C14138" s="294"/>
      <c r="D14138" s="294"/>
      <c r="E14138" s="294"/>
      <c r="F14138" s="294"/>
    </row>
    <row r="14139">
      <c r="A14139" s="294" t="s">
        <v>30395</v>
      </c>
      <c r="B14139" s="294"/>
      <c r="C14139" s="294"/>
      <c r="D14139" s="294"/>
      <c r="E14139" s="294"/>
      <c r="F14139" s="294"/>
    </row>
    <row r="14140">
      <c r="A14140" s="294" t="s">
        <v>30396</v>
      </c>
      <c r="B14140" s="294"/>
      <c r="C14140" s="294"/>
      <c r="D14140" s="294"/>
      <c r="E14140" s="294"/>
      <c r="F14140" s="294"/>
    </row>
    <row r="14141">
      <c r="A14141" s="294"/>
      <c r="B14141" s="294"/>
      <c r="C14141" s="294"/>
      <c r="D14141" s="294"/>
      <c r="E14141" s="294"/>
      <c r="F14141" s="294"/>
    </row>
    <row r="14142">
      <c r="A14142" s="294"/>
      <c r="B14142" s="294"/>
      <c r="C14142" s="294"/>
      <c r="D14142" s="294"/>
      <c r="E14142" s="294"/>
      <c r="F14142" s="294"/>
    </row>
    <row r="14143">
      <c r="A14143" s="294" t="s">
        <v>28124</v>
      </c>
      <c r="B14143" s="294"/>
      <c r="C14143" s="294"/>
      <c r="D14143" s="294"/>
      <c r="E14143" s="294"/>
      <c r="F14143" s="294"/>
    </row>
    <row r="14144">
      <c r="A14144" s="294" t="s">
        <v>30397</v>
      </c>
      <c r="B14144" s="294"/>
      <c r="C14144" s="294"/>
      <c r="D14144" s="294"/>
      <c r="E14144" s="294"/>
      <c r="F14144" s="294"/>
    </row>
    <row r="14145">
      <c r="A14145" s="294" t="s">
        <v>23457</v>
      </c>
      <c r="B14145" s="294"/>
      <c r="C14145" s="294"/>
      <c r="D14145" s="294"/>
      <c r="E14145" s="294"/>
      <c r="F14145" s="294"/>
    </row>
    <row r="14146">
      <c r="A14146" s="294"/>
      <c r="B14146" s="294"/>
      <c r="C14146" s="294"/>
      <c r="D14146" s="294"/>
      <c r="E14146" s="294"/>
      <c r="F14146" s="294"/>
    </row>
    <row r="14147">
      <c r="A14147" s="294" t="s">
        <v>30398</v>
      </c>
      <c r="B14147" s="294"/>
      <c r="C14147" s="294"/>
      <c r="D14147" s="294"/>
      <c r="E14147" s="294"/>
      <c r="F14147" s="294"/>
    </row>
    <row r="14148">
      <c r="A14148" s="294"/>
      <c r="B14148" s="294"/>
      <c r="C14148" s="294"/>
      <c r="D14148" s="294"/>
      <c r="E14148" s="294"/>
      <c r="F14148" s="294"/>
    </row>
    <row r="14149">
      <c r="A14149" s="294" t="s">
        <v>22512</v>
      </c>
      <c r="B14149" s="294"/>
      <c r="C14149" s="294"/>
      <c r="D14149" s="294"/>
      <c r="E14149" s="294"/>
      <c r="F14149" s="294"/>
    </row>
    <row r="14150">
      <c r="A14150" s="294" t="s">
        <v>20462</v>
      </c>
      <c r="B14150" s="294"/>
      <c r="C14150" s="294"/>
      <c r="D14150" s="294"/>
      <c r="E14150" s="294"/>
      <c r="F14150" s="294"/>
    </row>
    <row r="14151">
      <c r="A14151" s="294"/>
      <c r="B14151" s="294"/>
      <c r="C14151" s="294"/>
      <c r="D14151" s="294"/>
      <c r="E14151" s="294"/>
      <c r="F14151" s="294"/>
    </row>
    <row r="14152">
      <c r="A14152" s="294" t="s">
        <v>30399</v>
      </c>
      <c r="B14152" s="294"/>
      <c r="C14152" s="294"/>
      <c r="D14152" s="294"/>
      <c r="E14152" s="294"/>
      <c r="F14152" s="294"/>
    </row>
    <row r="14153">
      <c r="A14153" s="294" t="s">
        <v>30400</v>
      </c>
      <c r="B14153" s="294"/>
      <c r="C14153" s="294"/>
      <c r="D14153" s="294"/>
      <c r="E14153" s="294"/>
      <c r="F14153" s="294"/>
    </row>
    <row r="14154">
      <c r="A14154" s="294" t="s">
        <v>30401</v>
      </c>
      <c r="B14154" s="294"/>
      <c r="C14154" s="294"/>
      <c r="D14154" s="294"/>
      <c r="E14154" s="294"/>
      <c r="F14154" s="294"/>
    </row>
    <row r="14155">
      <c r="A14155" s="294" t="s">
        <v>28319</v>
      </c>
      <c r="B14155" s="294"/>
      <c r="C14155" s="294"/>
      <c r="D14155" s="294"/>
      <c r="E14155" s="294"/>
      <c r="F14155" s="294"/>
    </row>
    <row r="14156">
      <c r="A14156" s="294" t="s">
        <v>30402</v>
      </c>
      <c r="B14156" s="294"/>
      <c r="C14156" s="294"/>
      <c r="D14156" s="294"/>
      <c r="E14156" s="294"/>
      <c r="F14156" s="294"/>
    </row>
    <row r="14157">
      <c r="A14157" s="294" t="s">
        <v>30403</v>
      </c>
      <c r="B14157" s="294"/>
      <c r="C14157" s="294"/>
      <c r="D14157" s="294"/>
      <c r="E14157" s="294"/>
      <c r="F14157" s="294"/>
    </row>
    <row r="14158">
      <c r="A14158" s="294" t="s">
        <v>30404</v>
      </c>
      <c r="B14158" s="294"/>
      <c r="C14158" s="294"/>
      <c r="D14158" s="294"/>
      <c r="E14158" s="294"/>
      <c r="F14158" s="294"/>
    </row>
    <row r="14159">
      <c r="A14159" s="294" t="s">
        <v>30405</v>
      </c>
      <c r="B14159" s="294"/>
      <c r="C14159" s="294"/>
      <c r="D14159" s="294"/>
      <c r="E14159" s="294"/>
      <c r="F14159" s="294"/>
    </row>
    <row r="14160">
      <c r="A14160" s="294"/>
      <c r="B14160" s="294"/>
      <c r="C14160" s="294"/>
      <c r="D14160" s="294"/>
      <c r="E14160" s="294"/>
      <c r="F14160" s="294"/>
    </row>
    <row r="14161">
      <c r="A14161" s="294" t="s">
        <v>30406</v>
      </c>
      <c r="B14161" s="294"/>
      <c r="C14161" s="294"/>
      <c r="D14161" s="294"/>
      <c r="E14161" s="294"/>
      <c r="F14161" s="294"/>
    </row>
    <row r="14162">
      <c r="A14162" s="294"/>
      <c r="B14162" s="294"/>
      <c r="C14162" s="294"/>
      <c r="D14162" s="294"/>
      <c r="E14162" s="294"/>
      <c r="F14162" s="294"/>
    </row>
    <row r="14163">
      <c r="A14163" s="294" t="s">
        <v>30407</v>
      </c>
      <c r="B14163" s="294"/>
      <c r="C14163" s="294"/>
      <c r="D14163" s="294"/>
      <c r="E14163" s="294"/>
      <c r="F14163" s="294"/>
    </row>
    <row r="14164">
      <c r="A14164" s="294" t="s">
        <v>30408</v>
      </c>
      <c r="B14164" s="294"/>
      <c r="C14164" s="294"/>
      <c r="D14164" s="294"/>
      <c r="E14164" s="294"/>
      <c r="F14164" s="294"/>
    </row>
    <row r="14165">
      <c r="A14165" s="294" t="s">
        <v>28544</v>
      </c>
      <c r="B14165" s="294"/>
      <c r="C14165" s="294"/>
      <c r="D14165" s="294"/>
      <c r="E14165" s="294"/>
      <c r="F14165" s="294"/>
    </row>
    <row r="14166">
      <c r="A14166" s="294" t="s">
        <v>30409</v>
      </c>
      <c r="B14166" s="294"/>
      <c r="C14166" s="294"/>
      <c r="D14166" s="294"/>
      <c r="E14166" s="294"/>
      <c r="F14166" s="294"/>
    </row>
    <row r="14167">
      <c r="A14167" s="294" t="s">
        <v>30410</v>
      </c>
      <c r="B14167" s="294"/>
      <c r="C14167" s="294"/>
      <c r="D14167" s="294"/>
      <c r="E14167" s="294"/>
      <c r="F14167" s="294"/>
    </row>
    <row r="14168">
      <c r="A14168" s="294" t="s">
        <v>30411</v>
      </c>
      <c r="B14168" s="294"/>
      <c r="C14168" s="294"/>
      <c r="D14168" s="294"/>
      <c r="E14168" s="294"/>
      <c r="F14168" s="294"/>
    </row>
    <row r="14169">
      <c r="A14169" s="294" t="s">
        <v>30412</v>
      </c>
      <c r="B14169" s="294"/>
      <c r="C14169" s="294"/>
      <c r="D14169" s="294"/>
      <c r="E14169" s="294"/>
      <c r="F14169" s="294"/>
    </row>
    <row r="14170">
      <c r="A14170" s="294" t="s">
        <v>30413</v>
      </c>
      <c r="B14170" s="294"/>
      <c r="C14170" s="294"/>
      <c r="D14170" s="294"/>
      <c r="E14170" s="294"/>
      <c r="F14170" s="294"/>
    </row>
    <row r="14171">
      <c r="A14171" s="294"/>
      <c r="B14171" s="294"/>
      <c r="C14171" s="294"/>
      <c r="D14171" s="294"/>
      <c r="E14171" s="294"/>
      <c r="F14171" s="294"/>
    </row>
    <row r="14172">
      <c r="A14172" s="294" t="s">
        <v>21945</v>
      </c>
      <c r="B14172" s="294"/>
      <c r="C14172" s="294"/>
      <c r="D14172" s="294"/>
      <c r="E14172" s="294"/>
      <c r="F14172" s="294"/>
    </row>
    <row r="14173">
      <c r="A14173" s="294" t="s">
        <v>23156</v>
      </c>
      <c r="B14173" s="294"/>
      <c r="C14173" s="294"/>
      <c r="D14173" s="294"/>
      <c r="E14173" s="294"/>
      <c r="F14173" s="294"/>
    </row>
    <row r="14174">
      <c r="A14174" s="294"/>
      <c r="B14174" s="294"/>
      <c r="C14174" s="294"/>
      <c r="D14174" s="294"/>
      <c r="E14174" s="294"/>
      <c r="F14174" s="294"/>
    </row>
    <row r="14175">
      <c r="A14175" s="294" t="s">
        <v>30414</v>
      </c>
      <c r="B14175" s="294"/>
      <c r="C14175" s="294"/>
      <c r="D14175" s="294"/>
      <c r="E14175" s="294"/>
      <c r="F14175" s="294"/>
    </row>
    <row r="14176">
      <c r="A14176" s="294" t="s">
        <v>30415</v>
      </c>
      <c r="B14176" s="294"/>
      <c r="C14176" s="294"/>
      <c r="D14176" s="294"/>
      <c r="E14176" s="294"/>
      <c r="F14176" s="294"/>
    </row>
    <row r="14177">
      <c r="A14177" s="294" t="s">
        <v>30416</v>
      </c>
      <c r="B14177" s="294"/>
      <c r="C14177" s="294"/>
      <c r="D14177" s="294"/>
      <c r="E14177" s="294"/>
      <c r="F14177" s="294"/>
    </row>
    <row r="14178">
      <c r="A14178" s="294" t="s">
        <v>30417</v>
      </c>
      <c r="B14178" s="294"/>
      <c r="C14178" s="294"/>
      <c r="D14178" s="294"/>
      <c r="E14178" s="294"/>
      <c r="F14178" s="294"/>
    </row>
    <row r="14179">
      <c r="A14179" s="294" t="s">
        <v>30418</v>
      </c>
      <c r="B14179" s="294"/>
      <c r="C14179" s="294"/>
      <c r="D14179" s="294"/>
      <c r="E14179" s="294"/>
      <c r="F14179" s="294"/>
    </row>
    <row r="14180">
      <c r="A14180" s="294" t="s">
        <v>30419</v>
      </c>
      <c r="B14180" s="294"/>
      <c r="C14180" s="294"/>
      <c r="D14180" s="294"/>
      <c r="E14180" s="294"/>
      <c r="F14180" s="294"/>
    </row>
    <row r="14181">
      <c r="A14181" s="294" t="s">
        <v>22613</v>
      </c>
      <c r="B14181" s="294"/>
      <c r="C14181" s="294"/>
      <c r="D14181" s="294"/>
      <c r="E14181" s="294"/>
      <c r="F14181" s="294"/>
    </row>
    <row r="14182">
      <c r="A14182" s="294" t="s">
        <v>30420</v>
      </c>
      <c r="B14182" s="294"/>
      <c r="C14182" s="294"/>
      <c r="D14182" s="294"/>
      <c r="E14182" s="294"/>
      <c r="F14182" s="294"/>
    </row>
    <row r="14183">
      <c r="A14183" s="294" t="s">
        <v>30421</v>
      </c>
      <c r="B14183" s="294"/>
      <c r="C14183" s="294"/>
      <c r="D14183" s="294"/>
      <c r="E14183" s="294"/>
      <c r="F14183" s="294"/>
    </row>
    <row r="14184">
      <c r="A14184" s="294"/>
      <c r="B14184" s="294"/>
      <c r="C14184" s="294"/>
      <c r="D14184" s="294"/>
      <c r="E14184" s="294"/>
      <c r="F14184" s="294"/>
    </row>
    <row r="14185">
      <c r="A14185" s="294" t="s">
        <v>21401</v>
      </c>
      <c r="B14185" s="294"/>
      <c r="C14185" s="294"/>
      <c r="D14185" s="294"/>
      <c r="E14185" s="294"/>
      <c r="F14185" s="294"/>
    </row>
    <row r="14186">
      <c r="A14186" s="294"/>
      <c r="B14186" s="294"/>
      <c r="C14186" s="294"/>
      <c r="D14186" s="294"/>
      <c r="E14186" s="294"/>
      <c r="F14186" s="294"/>
    </row>
    <row r="14187">
      <c r="A14187" s="294" t="s">
        <v>30422</v>
      </c>
      <c r="B14187" s="294"/>
      <c r="C14187" s="294"/>
      <c r="D14187" s="294"/>
      <c r="E14187" s="294"/>
      <c r="F14187" s="294"/>
    </row>
    <row r="14188">
      <c r="A14188" s="294" t="s">
        <v>30423</v>
      </c>
      <c r="B14188" s="294"/>
      <c r="C14188" s="294"/>
      <c r="D14188" s="294"/>
      <c r="E14188" s="294"/>
      <c r="F14188" s="294"/>
    </row>
    <row r="14189">
      <c r="A14189" s="294" t="s">
        <v>30424</v>
      </c>
      <c r="B14189" s="294"/>
      <c r="C14189" s="294"/>
      <c r="D14189" s="294"/>
      <c r="E14189" s="294"/>
      <c r="F14189" s="294"/>
    </row>
    <row r="14190">
      <c r="A14190" s="294" t="s">
        <v>30425</v>
      </c>
      <c r="B14190" s="294"/>
      <c r="C14190" s="294"/>
      <c r="D14190" s="294"/>
      <c r="E14190" s="294"/>
      <c r="F14190" s="294"/>
    </row>
    <row r="14191">
      <c r="A14191" s="294" t="s">
        <v>30426</v>
      </c>
      <c r="B14191" s="294"/>
      <c r="C14191" s="294"/>
      <c r="D14191" s="294"/>
      <c r="E14191" s="294"/>
      <c r="F14191" s="294"/>
    </row>
    <row r="14192">
      <c r="A14192" s="294" t="s">
        <v>30427</v>
      </c>
      <c r="B14192" s="294"/>
      <c r="C14192" s="294"/>
      <c r="D14192" s="294"/>
      <c r="E14192" s="294"/>
      <c r="F14192" s="294"/>
    </row>
    <row r="14193">
      <c r="A14193" s="294"/>
      <c r="B14193" s="294"/>
      <c r="C14193" s="294"/>
      <c r="D14193" s="294"/>
      <c r="E14193" s="294"/>
      <c r="F14193" s="294"/>
    </row>
    <row r="14194">
      <c r="A14194" s="294" t="s">
        <v>21407</v>
      </c>
      <c r="B14194" s="294"/>
      <c r="C14194" s="294"/>
      <c r="D14194" s="294"/>
      <c r="E14194" s="294"/>
      <c r="F14194" s="294"/>
    </row>
    <row r="14195">
      <c r="A14195" s="294"/>
      <c r="B14195" s="294"/>
      <c r="C14195" s="294"/>
      <c r="D14195" s="294"/>
      <c r="E14195" s="294"/>
      <c r="F14195" s="294"/>
    </row>
    <row r="14196">
      <c r="A14196" s="294" t="s">
        <v>30428</v>
      </c>
      <c r="B14196" s="294"/>
      <c r="C14196" s="294"/>
      <c r="D14196" s="294"/>
      <c r="E14196" s="294"/>
      <c r="F14196" s="294"/>
    </row>
    <row r="14197">
      <c r="A14197" s="294" t="s">
        <v>30429</v>
      </c>
      <c r="B14197" s="294"/>
      <c r="C14197" s="294"/>
      <c r="D14197" s="294"/>
      <c r="E14197" s="294"/>
      <c r="F14197" s="294"/>
    </row>
    <row r="14198">
      <c r="A14198" s="294" t="s">
        <v>30430</v>
      </c>
      <c r="B14198" s="294"/>
      <c r="C14198" s="294"/>
      <c r="D14198" s="294"/>
      <c r="E14198" s="294"/>
      <c r="F14198" s="294"/>
    </row>
    <row r="14199">
      <c r="A14199" s="294" t="s">
        <v>30431</v>
      </c>
      <c r="B14199" s="294"/>
      <c r="C14199" s="294"/>
      <c r="D14199" s="294"/>
      <c r="E14199" s="294"/>
      <c r="F14199" s="294"/>
    </row>
    <row r="14200">
      <c r="A14200" s="294" t="s">
        <v>30432</v>
      </c>
      <c r="B14200" s="294"/>
      <c r="C14200" s="294"/>
      <c r="D14200" s="294"/>
      <c r="E14200" s="294"/>
      <c r="F14200" s="294"/>
    </row>
    <row r="14201">
      <c r="A14201" s="294"/>
      <c r="B14201" s="294"/>
      <c r="C14201" s="294"/>
      <c r="D14201" s="294"/>
      <c r="E14201" s="294"/>
      <c r="F14201" s="294"/>
    </row>
    <row r="14202">
      <c r="A14202" s="294" t="s">
        <v>21304</v>
      </c>
      <c r="B14202" s="294"/>
      <c r="C14202" s="294"/>
      <c r="D14202" s="294"/>
      <c r="E14202" s="294"/>
      <c r="F14202" s="294"/>
    </row>
    <row r="14203">
      <c r="A14203" s="294"/>
      <c r="B14203" s="294"/>
      <c r="C14203" s="294"/>
      <c r="D14203" s="294"/>
      <c r="E14203" s="294"/>
      <c r="F14203" s="294"/>
    </row>
    <row r="14204">
      <c r="A14204" s="294" t="s">
        <v>30433</v>
      </c>
      <c r="B14204" s="294"/>
      <c r="C14204" s="294"/>
      <c r="D14204" s="294"/>
      <c r="E14204" s="294"/>
      <c r="F14204" s="294"/>
    </row>
    <row r="14205">
      <c r="A14205" s="294" t="s">
        <v>30434</v>
      </c>
      <c r="B14205" s="294"/>
      <c r="C14205" s="294"/>
      <c r="D14205" s="294"/>
      <c r="E14205" s="294"/>
      <c r="F14205" s="294"/>
    </row>
    <row r="14206">
      <c r="A14206" s="294" t="s">
        <v>30435</v>
      </c>
      <c r="B14206" s="294"/>
      <c r="C14206" s="294"/>
      <c r="D14206" s="294"/>
      <c r="E14206" s="294"/>
      <c r="F14206" s="294"/>
    </row>
    <row r="14207">
      <c r="A14207" s="294" t="s">
        <v>30436</v>
      </c>
      <c r="B14207" s="294"/>
      <c r="C14207" s="294"/>
      <c r="D14207" s="294"/>
      <c r="E14207" s="294"/>
      <c r="F14207" s="294"/>
    </row>
    <row r="14208">
      <c r="A14208" s="294" t="s">
        <v>30437</v>
      </c>
      <c r="B14208" s="294"/>
      <c r="C14208" s="294"/>
      <c r="D14208" s="294"/>
      <c r="E14208" s="294"/>
      <c r="F14208" s="294"/>
    </row>
    <row r="14209">
      <c r="A14209" s="294" t="s">
        <v>30438</v>
      </c>
      <c r="B14209" s="294"/>
      <c r="C14209" s="294"/>
      <c r="D14209" s="294"/>
      <c r="E14209" s="294"/>
      <c r="F14209" s="294"/>
    </row>
    <row r="14210">
      <c r="A14210" s="294" t="s">
        <v>30439</v>
      </c>
      <c r="B14210" s="294"/>
      <c r="C14210" s="294"/>
      <c r="D14210" s="294"/>
      <c r="E14210" s="294"/>
      <c r="F14210" s="294"/>
    </row>
    <row r="14211">
      <c r="A14211" s="294" t="s">
        <v>30440</v>
      </c>
      <c r="B14211" s="294"/>
      <c r="C14211" s="294"/>
      <c r="D14211" s="294"/>
      <c r="E14211" s="294"/>
      <c r="F14211" s="294"/>
    </row>
    <row r="14212">
      <c r="A14212" s="294"/>
      <c r="B14212" s="294"/>
      <c r="C14212" s="294"/>
      <c r="D14212" s="294"/>
      <c r="E14212" s="294"/>
      <c r="F14212" s="294"/>
    </row>
    <row r="14213">
      <c r="A14213" s="294" t="s">
        <v>28124</v>
      </c>
      <c r="B14213" s="294"/>
      <c r="C14213" s="294"/>
      <c r="D14213" s="294"/>
      <c r="E14213" s="294"/>
      <c r="F14213" s="294"/>
    </row>
    <row r="14214">
      <c r="A14214" s="294" t="s">
        <v>30397</v>
      </c>
      <c r="B14214" s="294"/>
      <c r="C14214" s="294"/>
      <c r="D14214" s="294"/>
      <c r="E14214" s="294"/>
      <c r="F14214" s="294"/>
    </row>
    <row r="14215">
      <c r="A14215" s="294" t="s">
        <v>22824</v>
      </c>
      <c r="B14215" s="294"/>
      <c r="C14215" s="294"/>
      <c r="D14215" s="294"/>
      <c r="E14215" s="294"/>
      <c r="F14215" s="294"/>
    </row>
    <row r="14216">
      <c r="A14216" s="294"/>
      <c r="B14216" s="294"/>
      <c r="C14216" s="294"/>
      <c r="D14216" s="294"/>
      <c r="E14216" s="294"/>
      <c r="F14216" s="294"/>
    </row>
    <row r="14217">
      <c r="A14217" s="294" t="s">
        <v>30398</v>
      </c>
      <c r="B14217" s="294"/>
      <c r="C14217" s="294"/>
      <c r="D14217" s="294"/>
      <c r="E14217" s="294"/>
      <c r="F14217" s="294"/>
    </row>
    <row r="14218">
      <c r="A14218" s="294"/>
      <c r="B14218" s="294"/>
      <c r="C14218" s="294"/>
      <c r="D14218" s="294"/>
      <c r="E14218" s="294"/>
      <c r="F14218" s="294"/>
    </row>
    <row r="14219">
      <c r="A14219" s="294" t="s">
        <v>21315</v>
      </c>
      <c r="B14219" s="294"/>
      <c r="C14219" s="294"/>
      <c r="D14219" s="294"/>
      <c r="E14219" s="294"/>
      <c r="F14219" s="294"/>
    </row>
    <row r="14220">
      <c r="A14220" s="294"/>
      <c r="B14220" s="294"/>
      <c r="C14220" s="294"/>
      <c r="D14220" s="294"/>
      <c r="E14220" s="294"/>
      <c r="F14220" s="294"/>
    </row>
    <row r="14221">
      <c r="A14221" s="294" t="s">
        <v>30441</v>
      </c>
      <c r="B14221" s="294"/>
      <c r="C14221" s="294"/>
      <c r="D14221" s="294"/>
      <c r="E14221" s="294"/>
      <c r="F14221" s="294"/>
    </row>
    <row r="14222">
      <c r="A14222" s="294" t="s">
        <v>30442</v>
      </c>
      <c r="B14222" s="294"/>
      <c r="C14222" s="294"/>
      <c r="D14222" s="294"/>
      <c r="E14222" s="294"/>
      <c r="F14222" s="294"/>
    </row>
    <row r="14223">
      <c r="A14223" s="294" t="s">
        <v>30443</v>
      </c>
      <c r="B14223" s="294"/>
      <c r="C14223" s="294"/>
      <c r="D14223" s="294"/>
      <c r="E14223" s="294"/>
      <c r="F14223" s="294"/>
    </row>
    <row r="14224">
      <c r="A14224" s="294" t="s">
        <v>30444</v>
      </c>
      <c r="B14224" s="294"/>
      <c r="C14224" s="294"/>
      <c r="D14224" s="294"/>
      <c r="E14224" s="294"/>
      <c r="F14224" s="294"/>
    </row>
    <row r="14225">
      <c r="A14225" s="294" t="s">
        <v>30445</v>
      </c>
      <c r="B14225" s="294"/>
      <c r="C14225" s="294"/>
      <c r="D14225" s="294"/>
      <c r="E14225" s="294"/>
      <c r="F14225" s="294"/>
    </row>
    <row r="14226">
      <c r="A14226" s="294" t="s">
        <v>30446</v>
      </c>
      <c r="B14226" s="294"/>
      <c r="C14226" s="294"/>
      <c r="D14226" s="294"/>
      <c r="E14226" s="294"/>
      <c r="F14226" s="294"/>
    </row>
    <row r="14227">
      <c r="A14227" s="294" t="s">
        <v>30447</v>
      </c>
      <c r="B14227" s="294"/>
      <c r="C14227" s="294"/>
      <c r="D14227" s="294"/>
      <c r="E14227" s="294"/>
      <c r="F14227" s="294"/>
    </row>
    <row r="14228">
      <c r="A14228" s="294"/>
      <c r="B14228" s="294"/>
      <c r="C14228" s="294"/>
      <c r="D14228" s="294"/>
      <c r="E14228" s="294"/>
      <c r="F14228" s="294"/>
    </row>
    <row r="14229">
      <c r="A14229" s="294" t="s">
        <v>22281</v>
      </c>
      <c r="B14229" s="294"/>
      <c r="C14229" s="294"/>
      <c r="D14229" s="294"/>
      <c r="E14229" s="294"/>
      <c r="F14229" s="294"/>
    </row>
    <row r="14230">
      <c r="A14230" s="294"/>
      <c r="B14230" s="294"/>
      <c r="C14230" s="294"/>
      <c r="D14230" s="294"/>
      <c r="E14230" s="294"/>
      <c r="F14230" s="294"/>
    </row>
    <row r="14231">
      <c r="A14231" s="294" t="s">
        <v>30448</v>
      </c>
      <c r="B14231" s="294"/>
      <c r="C14231" s="294"/>
      <c r="D14231" s="294"/>
      <c r="E14231" s="294"/>
      <c r="F14231" s="294"/>
    </row>
    <row r="14232">
      <c r="A14232" s="294" t="s">
        <v>30449</v>
      </c>
      <c r="B14232" s="294"/>
      <c r="C14232" s="294"/>
      <c r="D14232" s="294"/>
      <c r="E14232" s="294"/>
      <c r="F14232" s="294"/>
    </row>
    <row r="14233">
      <c r="A14233" s="294" t="s">
        <v>30450</v>
      </c>
      <c r="B14233" s="294"/>
      <c r="C14233" s="294"/>
      <c r="D14233" s="294"/>
      <c r="E14233" s="294"/>
      <c r="F14233" s="294"/>
    </row>
    <row r="14234">
      <c r="A14234" s="294" t="s">
        <v>30451</v>
      </c>
      <c r="B14234" s="294"/>
      <c r="C14234" s="294"/>
      <c r="D14234" s="294"/>
      <c r="E14234" s="294"/>
      <c r="F14234" s="294"/>
    </row>
    <row r="14235">
      <c r="A14235" s="294" t="s">
        <v>30452</v>
      </c>
      <c r="B14235" s="294"/>
      <c r="C14235" s="294"/>
      <c r="D14235" s="294"/>
      <c r="E14235" s="294"/>
      <c r="F14235" s="294"/>
    </row>
    <row r="14236">
      <c r="A14236" s="294" t="s">
        <v>30453</v>
      </c>
      <c r="B14236" s="294"/>
      <c r="C14236" s="294"/>
      <c r="D14236" s="294"/>
      <c r="E14236" s="294"/>
      <c r="F14236" s="294"/>
    </row>
    <row r="14237">
      <c r="A14237" s="294" t="s">
        <v>30454</v>
      </c>
      <c r="B14237" s="294"/>
      <c r="C14237" s="294"/>
      <c r="D14237" s="294"/>
      <c r="E14237" s="294"/>
      <c r="F14237" s="294"/>
    </row>
    <row r="14238">
      <c r="A14238" s="294"/>
      <c r="B14238" s="294"/>
      <c r="C14238" s="294"/>
      <c r="D14238" s="294"/>
      <c r="E14238" s="294"/>
      <c r="F14238" s="294"/>
    </row>
    <row r="14239">
      <c r="A14239" s="294" t="s">
        <v>21335</v>
      </c>
      <c r="B14239" s="294"/>
      <c r="C14239" s="294"/>
      <c r="D14239" s="294"/>
      <c r="E14239" s="294"/>
      <c r="F14239" s="294"/>
    </row>
    <row r="14240">
      <c r="A14240" s="294"/>
      <c r="B14240" s="294"/>
      <c r="C14240" s="294"/>
      <c r="D14240" s="294"/>
      <c r="E14240" s="294"/>
      <c r="F14240" s="294"/>
    </row>
    <row r="14241">
      <c r="A14241" s="294" t="s">
        <v>30455</v>
      </c>
      <c r="B14241" s="294"/>
      <c r="C14241" s="294"/>
      <c r="D14241" s="294"/>
      <c r="E14241" s="294"/>
      <c r="F14241" s="294"/>
    </row>
    <row r="14242">
      <c r="A14242" s="294" t="s">
        <v>30456</v>
      </c>
      <c r="B14242" s="294"/>
      <c r="C14242" s="294"/>
      <c r="D14242" s="294"/>
      <c r="E14242" s="294"/>
      <c r="F14242" s="294"/>
    </row>
    <row r="14243">
      <c r="A14243" s="294" t="s">
        <v>30457</v>
      </c>
      <c r="B14243" s="294"/>
      <c r="C14243" s="294"/>
      <c r="D14243" s="294"/>
      <c r="E14243" s="294"/>
      <c r="F14243" s="294"/>
    </row>
    <row r="14244">
      <c r="A14244" s="294" t="s">
        <v>30458</v>
      </c>
      <c r="B14244" s="294"/>
      <c r="C14244" s="294"/>
      <c r="D14244" s="294"/>
      <c r="E14244" s="294"/>
      <c r="F14244" s="294"/>
    </row>
    <row r="14245">
      <c r="A14245" s="294" t="s">
        <v>30459</v>
      </c>
      <c r="B14245" s="294"/>
      <c r="C14245" s="294"/>
      <c r="D14245" s="294"/>
      <c r="E14245" s="294"/>
      <c r="F14245" s="294"/>
    </row>
    <row r="14246">
      <c r="A14246" s="294" t="s">
        <v>30460</v>
      </c>
      <c r="B14246" s="294"/>
      <c r="C14246" s="294"/>
      <c r="D14246" s="294"/>
      <c r="E14246" s="294"/>
      <c r="F14246" s="294"/>
    </row>
    <row r="14247">
      <c r="A14247" s="294" t="s">
        <v>30461</v>
      </c>
      <c r="B14247" s="294"/>
      <c r="C14247" s="294"/>
      <c r="D14247" s="294"/>
      <c r="E14247" s="294"/>
      <c r="F14247" s="294"/>
    </row>
    <row r="14248">
      <c r="A14248" s="294" t="s">
        <v>30462</v>
      </c>
      <c r="B14248" s="294"/>
      <c r="C14248" s="294"/>
      <c r="D14248" s="294"/>
      <c r="E14248" s="294"/>
      <c r="F14248" s="294"/>
    </row>
    <row r="14249">
      <c r="A14249" s="294"/>
      <c r="B14249" s="294"/>
      <c r="C14249" s="294"/>
      <c r="D14249" s="294"/>
      <c r="E14249" s="294"/>
      <c r="F14249" s="294"/>
    </row>
    <row r="14250">
      <c r="A14250" s="294" t="s">
        <v>23321</v>
      </c>
      <c r="B14250" s="294"/>
      <c r="C14250" s="294"/>
      <c r="D14250" s="294"/>
      <c r="E14250" s="294"/>
      <c r="F14250" s="294"/>
    </row>
    <row r="14251">
      <c r="A14251" s="294" t="s">
        <v>23322</v>
      </c>
      <c r="B14251" s="294"/>
      <c r="C14251" s="294"/>
      <c r="D14251" s="294"/>
      <c r="E14251" s="294"/>
      <c r="F14251" s="294"/>
    </row>
    <row r="14252">
      <c r="A14252" s="294"/>
      <c r="B14252" s="294"/>
      <c r="C14252" s="294"/>
      <c r="D14252" s="294"/>
      <c r="E14252" s="294"/>
      <c r="F14252" s="294"/>
    </row>
    <row r="14253">
      <c r="A14253" s="294" t="s">
        <v>30463</v>
      </c>
      <c r="B14253" s="294"/>
      <c r="C14253" s="294"/>
      <c r="D14253" s="294"/>
      <c r="E14253" s="294"/>
      <c r="F14253" s="294"/>
    </row>
    <row r="14254">
      <c r="A14254" s="294" t="s">
        <v>30464</v>
      </c>
      <c r="B14254" s="294"/>
      <c r="C14254" s="294"/>
      <c r="D14254" s="294"/>
      <c r="E14254" s="294"/>
      <c r="F14254" s="294"/>
    </row>
    <row r="14255">
      <c r="A14255" s="294" t="s">
        <v>30465</v>
      </c>
      <c r="B14255" s="294"/>
      <c r="C14255" s="294"/>
      <c r="D14255" s="294"/>
      <c r="E14255" s="294"/>
      <c r="F14255" s="294"/>
    </row>
    <row r="14256">
      <c r="A14256" s="294"/>
      <c r="B14256" s="294"/>
      <c r="C14256" s="294"/>
      <c r="D14256" s="294"/>
      <c r="E14256" s="294"/>
      <c r="F14256" s="294"/>
    </row>
    <row r="14257">
      <c r="A14257" s="294" t="s">
        <v>22156</v>
      </c>
      <c r="B14257" s="294"/>
      <c r="C14257" s="294"/>
      <c r="D14257" s="294"/>
      <c r="E14257" s="294"/>
      <c r="F14257" s="294"/>
    </row>
    <row r="14258">
      <c r="A14258" s="294"/>
      <c r="B14258" s="294"/>
      <c r="C14258" s="294"/>
      <c r="D14258" s="294"/>
      <c r="E14258" s="294"/>
      <c r="F14258" s="294"/>
    </row>
    <row r="14259">
      <c r="A14259" s="294" t="s">
        <v>30466</v>
      </c>
      <c r="B14259" s="294"/>
      <c r="C14259" s="294"/>
      <c r="D14259" s="294"/>
      <c r="E14259" s="294"/>
      <c r="F14259" s="294"/>
    </row>
    <row r="14260">
      <c r="A14260" s="294" t="s">
        <v>30467</v>
      </c>
      <c r="B14260" s="294"/>
      <c r="C14260" s="294"/>
      <c r="D14260" s="294"/>
      <c r="E14260" s="294"/>
      <c r="F14260" s="294"/>
    </row>
    <row r="14261">
      <c r="A14261" s="294" t="s">
        <v>30468</v>
      </c>
      <c r="B14261" s="294"/>
      <c r="C14261" s="294"/>
      <c r="D14261" s="294"/>
      <c r="E14261" s="294"/>
      <c r="F14261" s="294"/>
    </row>
    <row r="14262">
      <c r="A14262" s="294" t="s">
        <v>30469</v>
      </c>
      <c r="B14262" s="294"/>
      <c r="C14262" s="294"/>
      <c r="D14262" s="294"/>
      <c r="E14262" s="294"/>
      <c r="F14262" s="294"/>
    </row>
    <row r="14263">
      <c r="A14263" s="294"/>
      <c r="B14263" s="294"/>
      <c r="C14263" s="294"/>
      <c r="D14263" s="294"/>
      <c r="E14263" s="294"/>
      <c r="F14263" s="294"/>
    </row>
    <row r="14264">
      <c r="A14264" s="294" t="s">
        <v>30470</v>
      </c>
      <c r="B14264" s="294"/>
      <c r="C14264" s="294"/>
      <c r="D14264" s="294"/>
      <c r="E14264" s="294"/>
      <c r="F14264" s="294"/>
    </row>
    <row r="14265">
      <c r="A14265" s="294"/>
      <c r="B14265" s="294"/>
      <c r="C14265" s="294"/>
      <c r="D14265" s="294"/>
      <c r="E14265" s="294"/>
      <c r="F14265" s="294"/>
    </row>
    <row r="14266">
      <c r="A14266" s="294" t="s">
        <v>30471</v>
      </c>
      <c r="B14266" s="294"/>
      <c r="C14266" s="294"/>
      <c r="D14266" s="294"/>
      <c r="E14266" s="294"/>
      <c r="F14266" s="294"/>
    </row>
    <row r="14267">
      <c r="A14267" s="294" t="s">
        <v>30472</v>
      </c>
      <c r="B14267" s="294"/>
      <c r="C14267" s="294"/>
      <c r="D14267" s="294"/>
      <c r="E14267" s="294"/>
      <c r="F14267" s="294"/>
    </row>
    <row r="14268">
      <c r="A14268" s="294" t="s">
        <v>30473</v>
      </c>
      <c r="B14268" s="294"/>
      <c r="C14268" s="294"/>
      <c r="D14268" s="294"/>
      <c r="E14268" s="294"/>
      <c r="F14268" s="294"/>
    </row>
    <row r="14269">
      <c r="A14269" s="294" t="s">
        <v>30474</v>
      </c>
      <c r="B14269" s="294"/>
      <c r="C14269" s="294"/>
      <c r="D14269" s="294"/>
      <c r="E14269" s="294"/>
      <c r="F14269" s="294"/>
    </row>
    <row r="14270">
      <c r="A14270" s="294" t="s">
        <v>30475</v>
      </c>
      <c r="B14270" s="294"/>
      <c r="C14270" s="294"/>
      <c r="D14270" s="294"/>
      <c r="E14270" s="294"/>
      <c r="F14270" s="294"/>
    </row>
    <row r="14271">
      <c r="A14271" s="294" t="s">
        <v>30476</v>
      </c>
      <c r="B14271" s="294"/>
      <c r="C14271" s="294"/>
      <c r="D14271" s="294"/>
      <c r="E14271" s="294"/>
      <c r="F14271" s="294"/>
    </row>
    <row r="14272">
      <c r="A14272" s="294" t="s">
        <v>30477</v>
      </c>
      <c r="B14272" s="294"/>
      <c r="C14272" s="294"/>
      <c r="D14272" s="294"/>
      <c r="E14272" s="294"/>
      <c r="F14272" s="294"/>
    </row>
    <row r="14273">
      <c r="A14273" s="294" t="s">
        <v>30478</v>
      </c>
      <c r="B14273" s="294"/>
      <c r="C14273" s="294"/>
      <c r="D14273" s="294"/>
      <c r="E14273" s="294"/>
      <c r="F14273" s="294"/>
    </row>
    <row r="14274">
      <c r="A14274" s="294" t="s">
        <v>30479</v>
      </c>
      <c r="B14274" s="294"/>
      <c r="C14274" s="294"/>
      <c r="D14274" s="294"/>
      <c r="E14274" s="294"/>
      <c r="F14274" s="294"/>
    </row>
    <row r="14275">
      <c r="A14275" s="294" t="s">
        <v>30480</v>
      </c>
      <c r="B14275" s="294"/>
      <c r="C14275" s="294"/>
      <c r="D14275" s="294"/>
      <c r="E14275" s="294"/>
      <c r="F14275" s="294"/>
    </row>
    <row r="14276">
      <c r="A14276" s="294" t="s">
        <v>30481</v>
      </c>
      <c r="B14276" s="294"/>
      <c r="C14276" s="294"/>
      <c r="D14276" s="294"/>
      <c r="E14276" s="294"/>
      <c r="F14276" s="294"/>
    </row>
    <row r="14277">
      <c r="A14277" s="294" t="s">
        <v>30482</v>
      </c>
      <c r="B14277" s="294"/>
      <c r="C14277" s="294"/>
      <c r="D14277" s="294"/>
      <c r="E14277" s="294"/>
      <c r="F14277" s="294"/>
    </row>
    <row r="14278">
      <c r="A14278" s="294" t="s">
        <v>30483</v>
      </c>
      <c r="B14278" s="294"/>
      <c r="C14278" s="294"/>
      <c r="D14278" s="294"/>
      <c r="E14278" s="294"/>
      <c r="F14278" s="294"/>
    </row>
    <row r="14279">
      <c r="A14279" s="294"/>
      <c r="B14279" s="294"/>
      <c r="C14279" s="294"/>
      <c r="D14279" s="294"/>
      <c r="E14279" s="294"/>
      <c r="F14279" s="294"/>
    </row>
    <row r="14280">
      <c r="A14280" s="294" t="s">
        <v>28124</v>
      </c>
      <c r="B14280" s="294"/>
      <c r="C14280" s="294"/>
      <c r="D14280" s="294"/>
      <c r="E14280" s="294"/>
      <c r="F14280" s="294"/>
    </row>
    <row r="14281">
      <c r="A14281" s="294" t="s">
        <v>30484</v>
      </c>
      <c r="B14281" s="294"/>
      <c r="C14281" s="294"/>
      <c r="D14281" s="294"/>
      <c r="E14281" s="294"/>
      <c r="F14281" s="294"/>
    </row>
    <row r="14282">
      <c r="A14282" s="294" t="s">
        <v>30485</v>
      </c>
      <c r="B14282" s="294"/>
      <c r="C14282" s="294"/>
      <c r="D14282" s="294"/>
      <c r="E14282" s="294"/>
      <c r="F14282" s="294"/>
    </row>
    <row r="14283">
      <c r="A14283" s="294"/>
      <c r="B14283" s="294"/>
      <c r="C14283" s="294"/>
      <c r="D14283" s="294"/>
      <c r="E14283" s="294"/>
      <c r="F14283" s="294"/>
    </row>
    <row r="14284">
      <c r="A14284" s="294" t="s">
        <v>25957</v>
      </c>
      <c r="B14284" s="294"/>
      <c r="C14284" s="294"/>
      <c r="D14284" s="294"/>
      <c r="E14284" s="294"/>
      <c r="F14284" s="294"/>
    </row>
    <row r="14285">
      <c r="A14285" s="294"/>
      <c r="B14285" s="294"/>
      <c r="C14285" s="294"/>
      <c r="D14285" s="294"/>
      <c r="E14285" s="294"/>
      <c r="F14285" s="294"/>
    </row>
    <row r="14286">
      <c r="A14286" s="294" t="s">
        <v>30486</v>
      </c>
      <c r="B14286" s="294"/>
      <c r="C14286" s="294"/>
      <c r="D14286" s="294"/>
      <c r="E14286" s="294"/>
      <c r="F14286" s="294"/>
    </row>
    <row r="14287">
      <c r="A14287" s="294"/>
      <c r="B14287" s="294"/>
      <c r="C14287" s="294"/>
      <c r="D14287" s="294"/>
      <c r="E14287" s="294"/>
      <c r="F14287" s="294"/>
    </row>
    <row r="14288">
      <c r="A14288" s="294" t="s">
        <v>26193</v>
      </c>
      <c r="B14288" s="294"/>
      <c r="C14288" s="294"/>
      <c r="D14288" s="294"/>
      <c r="E14288" s="294"/>
      <c r="F14288" s="294"/>
    </row>
    <row r="14289">
      <c r="A14289" s="294"/>
      <c r="B14289" s="294"/>
      <c r="C14289" s="294"/>
      <c r="D14289" s="294"/>
      <c r="E14289" s="294"/>
      <c r="F14289" s="294"/>
    </row>
    <row r="14290">
      <c r="A14290" s="294" t="s">
        <v>25965</v>
      </c>
      <c r="B14290" s="294"/>
      <c r="C14290" s="294"/>
      <c r="D14290" s="294"/>
      <c r="E14290" s="294"/>
      <c r="F14290" s="294"/>
    </row>
    <row r="14291">
      <c r="A14291" s="294" t="s">
        <v>30487</v>
      </c>
      <c r="B14291" s="294"/>
      <c r="C14291" s="294"/>
      <c r="D14291" s="294"/>
      <c r="E14291" s="294"/>
      <c r="F14291" s="294"/>
    </row>
    <row r="14292">
      <c r="A14292" s="294" t="s">
        <v>30488</v>
      </c>
      <c r="B14292" s="294"/>
      <c r="C14292" s="294"/>
      <c r="D14292" s="294"/>
      <c r="E14292" s="294"/>
      <c r="F14292" s="294"/>
    </row>
    <row r="14293">
      <c r="A14293" s="294" t="s">
        <v>30489</v>
      </c>
      <c r="B14293" s="294"/>
      <c r="C14293" s="294"/>
      <c r="D14293" s="294"/>
      <c r="E14293" s="294"/>
      <c r="F14293" s="294"/>
    </row>
    <row r="14294">
      <c r="A14294" s="294" t="s">
        <v>30490</v>
      </c>
      <c r="B14294" s="294"/>
      <c r="C14294" s="294"/>
      <c r="D14294" s="294"/>
      <c r="E14294" s="294"/>
      <c r="F14294" s="294"/>
    </row>
    <row r="14295">
      <c r="A14295" s="294"/>
      <c r="B14295" s="294"/>
      <c r="C14295" s="294"/>
      <c r="D14295" s="294"/>
      <c r="E14295" s="294"/>
      <c r="F14295" s="294"/>
    </row>
    <row r="14296">
      <c r="A14296" s="294" t="s">
        <v>30491</v>
      </c>
      <c r="B14296" s="294"/>
      <c r="C14296" s="294"/>
      <c r="D14296" s="294"/>
      <c r="E14296" s="294"/>
      <c r="F14296" s="294"/>
    </row>
    <row r="14297">
      <c r="A14297" s="294"/>
      <c r="B14297" s="294"/>
      <c r="C14297" s="294"/>
      <c r="D14297" s="294"/>
      <c r="E14297" s="294"/>
      <c r="F14297" s="294"/>
    </row>
    <row r="14298">
      <c r="A14298" s="294" t="s">
        <v>30492</v>
      </c>
      <c r="B14298" s="294"/>
      <c r="C14298" s="294"/>
      <c r="D14298" s="294"/>
      <c r="E14298" s="294"/>
      <c r="F14298" s="294"/>
    </row>
    <row r="14299">
      <c r="A14299" s="294" t="s">
        <v>30493</v>
      </c>
      <c r="B14299" s="294"/>
      <c r="C14299" s="294"/>
      <c r="D14299" s="294"/>
      <c r="E14299" s="294"/>
      <c r="F14299" s="294"/>
    </row>
    <row r="14300">
      <c r="A14300" s="294" t="s">
        <v>30494</v>
      </c>
      <c r="B14300" s="294"/>
      <c r="C14300" s="294"/>
      <c r="D14300" s="294"/>
      <c r="E14300" s="294"/>
      <c r="F14300" s="294"/>
    </row>
    <row r="14301">
      <c r="A14301" s="294" t="s">
        <v>30495</v>
      </c>
      <c r="B14301" s="294"/>
      <c r="C14301" s="294"/>
      <c r="D14301" s="294"/>
      <c r="E14301" s="294"/>
      <c r="F14301" s="294"/>
    </row>
    <row r="14302">
      <c r="A14302" s="294" t="s">
        <v>30496</v>
      </c>
      <c r="B14302" s="294"/>
      <c r="C14302" s="294"/>
      <c r="D14302" s="294"/>
      <c r="E14302" s="294"/>
      <c r="F14302" s="294"/>
    </row>
    <row r="14303">
      <c r="A14303" s="294" t="s">
        <v>30497</v>
      </c>
      <c r="B14303" s="294"/>
      <c r="C14303" s="294"/>
      <c r="D14303" s="294"/>
      <c r="E14303" s="294"/>
      <c r="F14303" s="294"/>
    </row>
    <row r="14304">
      <c r="A14304" s="294"/>
      <c r="B14304" s="294"/>
      <c r="C14304" s="294"/>
      <c r="D14304" s="294"/>
      <c r="E14304" s="294"/>
      <c r="F14304" s="294"/>
    </row>
    <row r="14305">
      <c r="A14305" s="294"/>
      <c r="B14305" s="294"/>
      <c r="C14305" s="294"/>
      <c r="D14305" s="294"/>
      <c r="E14305" s="294"/>
      <c r="F14305" s="294"/>
    </row>
    <row r="14306">
      <c r="A14306" s="294" t="s">
        <v>26240</v>
      </c>
      <c r="B14306" s="294"/>
      <c r="C14306" s="294"/>
      <c r="D14306" s="294"/>
      <c r="E14306" s="294"/>
      <c r="F14306" s="294"/>
    </row>
    <row r="14307">
      <c r="A14307" s="294"/>
      <c r="B14307" s="294"/>
      <c r="C14307" s="294"/>
      <c r="D14307" s="294"/>
      <c r="E14307" s="294"/>
      <c r="F14307" s="294"/>
    </row>
    <row r="14308">
      <c r="A14308" s="294" t="s">
        <v>30498</v>
      </c>
      <c r="B14308" s="294"/>
      <c r="C14308" s="294"/>
      <c r="D14308" s="294"/>
      <c r="E14308" s="294"/>
      <c r="F14308" s="294"/>
    </row>
    <row r="14309">
      <c r="A14309" s="294" t="s">
        <v>30499</v>
      </c>
      <c r="B14309" s="294"/>
      <c r="C14309" s="294"/>
      <c r="D14309" s="294"/>
      <c r="E14309" s="294"/>
      <c r="F14309" s="294"/>
    </row>
    <row r="14310">
      <c r="A14310" s="294" t="s">
        <v>30500</v>
      </c>
      <c r="B14310" s="294"/>
      <c r="C14310" s="294"/>
      <c r="D14310" s="294"/>
      <c r="E14310" s="294"/>
      <c r="F14310" s="294"/>
    </row>
    <row r="14311">
      <c r="A14311" s="294" t="s">
        <v>26848</v>
      </c>
      <c r="B14311" s="294"/>
      <c r="C14311" s="294"/>
      <c r="D14311" s="294"/>
      <c r="E14311" s="294"/>
      <c r="F14311" s="294"/>
    </row>
    <row r="14312">
      <c r="A14312" s="294" t="s">
        <v>30501</v>
      </c>
      <c r="B14312" s="294"/>
      <c r="C14312" s="294"/>
      <c r="D14312" s="294"/>
      <c r="E14312" s="294"/>
      <c r="F14312" s="294"/>
    </row>
    <row r="14313">
      <c r="A14313" s="294" t="s">
        <v>30502</v>
      </c>
      <c r="B14313" s="294"/>
      <c r="C14313" s="294"/>
      <c r="D14313" s="294"/>
      <c r="E14313" s="294"/>
      <c r="F14313" s="294"/>
    </row>
    <row r="14314">
      <c r="A14314" s="294" t="s">
        <v>30503</v>
      </c>
      <c r="B14314" s="294"/>
      <c r="C14314" s="294"/>
      <c r="D14314" s="294"/>
      <c r="E14314" s="294"/>
      <c r="F14314" s="294"/>
    </row>
    <row r="14315">
      <c r="A14315" s="294"/>
      <c r="B14315" s="294"/>
      <c r="C14315" s="294"/>
      <c r="D14315" s="294"/>
      <c r="E14315" s="294"/>
      <c r="F14315" s="294"/>
    </row>
    <row r="14316">
      <c r="A14316" s="294" t="s">
        <v>26214</v>
      </c>
      <c r="B14316" s="294"/>
      <c r="C14316" s="294"/>
      <c r="D14316" s="294"/>
      <c r="E14316" s="294"/>
      <c r="F14316" s="294"/>
    </row>
    <row r="14317">
      <c r="A14317" s="294"/>
      <c r="B14317" s="294"/>
      <c r="C14317" s="294"/>
      <c r="D14317" s="294"/>
      <c r="E14317" s="294"/>
      <c r="F14317" s="294"/>
    </row>
    <row r="14318">
      <c r="A14318" s="294" t="s">
        <v>30504</v>
      </c>
      <c r="B14318" s="294"/>
      <c r="C14318" s="294"/>
      <c r="D14318" s="294"/>
      <c r="E14318" s="294"/>
      <c r="F14318" s="294"/>
    </row>
    <row r="14319">
      <c r="A14319" s="294" t="s">
        <v>30505</v>
      </c>
      <c r="B14319" s="294"/>
      <c r="C14319" s="294"/>
      <c r="D14319" s="294"/>
      <c r="E14319" s="294"/>
      <c r="F14319" s="294"/>
    </row>
    <row r="14320">
      <c r="A14320" s="294" t="s">
        <v>30506</v>
      </c>
      <c r="B14320" s="294"/>
      <c r="C14320" s="294"/>
      <c r="D14320" s="294"/>
      <c r="E14320" s="294"/>
      <c r="F14320" s="294"/>
    </row>
    <row r="14321">
      <c r="A14321" s="294" t="s">
        <v>30507</v>
      </c>
      <c r="B14321" s="294"/>
      <c r="C14321" s="294"/>
      <c r="D14321" s="294"/>
      <c r="E14321" s="294"/>
      <c r="F14321" s="294"/>
    </row>
    <row r="14322">
      <c r="A14322" s="294" t="s">
        <v>26855</v>
      </c>
      <c r="B14322" s="294"/>
      <c r="C14322" s="294"/>
      <c r="D14322" s="294"/>
      <c r="E14322" s="294"/>
      <c r="F14322" s="294"/>
    </row>
    <row r="14323">
      <c r="A14323" s="294" t="s">
        <v>30508</v>
      </c>
      <c r="B14323" s="294"/>
      <c r="C14323" s="294"/>
      <c r="D14323" s="294"/>
      <c r="E14323" s="294"/>
      <c r="F14323" s="294"/>
    </row>
    <row r="14324">
      <c r="A14324" s="294"/>
      <c r="B14324" s="294"/>
      <c r="C14324" s="294"/>
      <c r="D14324" s="294"/>
      <c r="E14324" s="294"/>
      <c r="F14324" s="294"/>
    </row>
    <row r="14325">
      <c r="A14325" s="294" t="s">
        <v>26253</v>
      </c>
      <c r="B14325" s="294"/>
      <c r="C14325" s="294"/>
      <c r="D14325" s="294"/>
      <c r="E14325" s="294"/>
      <c r="F14325" s="294"/>
    </row>
    <row r="14326">
      <c r="A14326" s="294"/>
      <c r="B14326" s="294"/>
      <c r="C14326" s="294"/>
      <c r="D14326" s="294"/>
      <c r="E14326" s="294"/>
      <c r="F14326" s="294"/>
    </row>
    <row r="14327">
      <c r="A14327" s="294" t="s">
        <v>30509</v>
      </c>
      <c r="B14327" s="294"/>
      <c r="C14327" s="294"/>
      <c r="D14327" s="294"/>
      <c r="E14327" s="294"/>
      <c r="F14327" s="294"/>
    </row>
    <row r="14328">
      <c r="A14328" s="294" t="s">
        <v>30510</v>
      </c>
      <c r="B14328" s="294"/>
      <c r="C14328" s="294"/>
      <c r="D14328" s="294"/>
      <c r="E14328" s="294"/>
      <c r="F14328" s="294"/>
    </row>
    <row r="14329">
      <c r="A14329" s="294" t="s">
        <v>30511</v>
      </c>
      <c r="B14329" s="294"/>
      <c r="C14329" s="294"/>
      <c r="D14329" s="294"/>
      <c r="E14329" s="294"/>
      <c r="F14329" s="294"/>
    </row>
    <row r="14330">
      <c r="A14330" s="294" t="s">
        <v>30512</v>
      </c>
      <c r="B14330" s="294"/>
      <c r="C14330" s="294"/>
      <c r="D14330" s="294"/>
      <c r="E14330" s="294"/>
      <c r="F14330" s="294"/>
    </row>
    <row r="14331">
      <c r="A14331" s="294" t="s">
        <v>30513</v>
      </c>
      <c r="B14331" s="294"/>
      <c r="C14331" s="294"/>
      <c r="D14331" s="294"/>
      <c r="E14331" s="294"/>
      <c r="F14331" s="294"/>
    </row>
    <row r="14332">
      <c r="A14332" s="294" t="s">
        <v>30514</v>
      </c>
      <c r="B14332" s="294"/>
      <c r="C14332" s="294"/>
      <c r="D14332" s="294"/>
      <c r="E14332" s="294"/>
      <c r="F14332" s="294"/>
    </row>
    <row r="14333">
      <c r="A14333" s="294"/>
      <c r="B14333" s="294"/>
      <c r="C14333" s="294"/>
      <c r="D14333" s="294"/>
      <c r="E14333" s="294"/>
      <c r="F14333" s="294"/>
    </row>
    <row r="14334">
      <c r="A14334" s="294" t="s">
        <v>28124</v>
      </c>
      <c r="B14334" s="294"/>
      <c r="C14334" s="294"/>
      <c r="D14334" s="294"/>
      <c r="E14334" s="294"/>
      <c r="F14334" s="294"/>
    </row>
    <row r="14335">
      <c r="A14335" s="294" t="s">
        <v>30515</v>
      </c>
      <c r="B14335" s="294"/>
      <c r="C14335" s="294"/>
      <c r="D14335" s="294"/>
      <c r="E14335" s="294"/>
      <c r="F14335" s="294"/>
    </row>
    <row r="14336">
      <c r="A14336" s="294" t="s">
        <v>21618</v>
      </c>
      <c r="B14336" s="294"/>
      <c r="C14336" s="294"/>
      <c r="D14336" s="294"/>
      <c r="E14336" s="294"/>
      <c r="F14336" s="294"/>
    </row>
    <row r="14337">
      <c r="A14337" s="294" t="s">
        <v>30516</v>
      </c>
      <c r="B14337" s="294"/>
      <c r="C14337" s="294"/>
      <c r="D14337" s="294"/>
      <c r="E14337" s="294"/>
      <c r="F14337" s="294"/>
    </row>
    <row r="14338">
      <c r="A14338" s="294"/>
      <c r="B14338" s="294"/>
      <c r="C14338" s="294"/>
      <c r="D14338" s="294"/>
      <c r="E14338" s="294"/>
      <c r="F14338" s="294"/>
    </row>
    <row r="14339">
      <c r="A14339" s="294" t="s">
        <v>23228</v>
      </c>
      <c r="B14339" s="294"/>
      <c r="C14339" s="294"/>
      <c r="D14339" s="294"/>
      <c r="E14339" s="294"/>
      <c r="F14339" s="294"/>
    </row>
    <row r="14340">
      <c r="A14340" s="294" t="s">
        <v>23459</v>
      </c>
      <c r="B14340" s="294"/>
      <c r="C14340" s="294"/>
      <c r="D14340" s="294"/>
      <c r="E14340" s="294"/>
      <c r="F14340" s="294"/>
    </row>
    <row r="14341">
      <c r="A14341" s="294"/>
      <c r="B14341" s="294"/>
      <c r="C14341" s="294"/>
      <c r="D14341" s="294"/>
      <c r="E14341" s="294"/>
      <c r="F14341" s="294"/>
    </row>
    <row r="14342">
      <c r="A14342" s="294" t="s">
        <v>30517</v>
      </c>
      <c r="B14342" s="294"/>
      <c r="C14342" s="294"/>
      <c r="D14342" s="294"/>
      <c r="E14342" s="294"/>
      <c r="F14342" s="294"/>
    </row>
    <row r="14343">
      <c r="A14343" s="294" t="s">
        <v>30518</v>
      </c>
      <c r="B14343" s="294"/>
      <c r="C14343" s="294"/>
      <c r="D14343" s="294"/>
      <c r="E14343" s="294"/>
      <c r="F14343" s="294"/>
    </row>
    <row r="14344">
      <c r="A14344" s="294" t="s">
        <v>30519</v>
      </c>
      <c r="B14344" s="294"/>
      <c r="C14344" s="294"/>
      <c r="D14344" s="294"/>
      <c r="E14344" s="294"/>
      <c r="F14344" s="294"/>
    </row>
    <row r="14345">
      <c r="A14345" s="294" t="s">
        <v>30520</v>
      </c>
      <c r="B14345" s="294"/>
      <c r="C14345" s="294"/>
      <c r="D14345" s="294"/>
      <c r="E14345" s="294"/>
      <c r="F14345" s="294"/>
    </row>
    <row r="14346">
      <c r="A14346" s="294" t="s">
        <v>30521</v>
      </c>
      <c r="B14346" s="294"/>
      <c r="C14346" s="294"/>
      <c r="D14346" s="294"/>
      <c r="E14346" s="294"/>
      <c r="F14346" s="294"/>
    </row>
    <row r="14347">
      <c r="A14347" s="294" t="s">
        <v>30522</v>
      </c>
      <c r="B14347" s="294"/>
      <c r="C14347" s="294"/>
      <c r="D14347" s="294"/>
      <c r="E14347" s="294"/>
      <c r="F14347" s="294"/>
    </row>
    <row r="14348">
      <c r="A14348" s="294" t="s">
        <v>30523</v>
      </c>
      <c r="B14348" s="294"/>
      <c r="C14348" s="294"/>
      <c r="D14348" s="294"/>
      <c r="E14348" s="294"/>
      <c r="F14348" s="294"/>
    </row>
    <row r="14349">
      <c r="A14349" s="294"/>
      <c r="B14349" s="294"/>
      <c r="C14349" s="294"/>
      <c r="D14349" s="294"/>
      <c r="E14349" s="294"/>
      <c r="F14349" s="294"/>
    </row>
    <row r="14350">
      <c r="A14350" s="294" t="s">
        <v>24323</v>
      </c>
      <c r="B14350" s="294"/>
      <c r="C14350" s="294"/>
      <c r="D14350" s="294"/>
      <c r="E14350" s="294"/>
      <c r="F14350" s="294"/>
    </row>
    <row r="14351">
      <c r="A14351" s="294" t="s">
        <v>25264</v>
      </c>
      <c r="B14351" s="294"/>
      <c r="C14351" s="294"/>
      <c r="D14351" s="294"/>
      <c r="E14351" s="294"/>
      <c r="F14351" s="294"/>
    </row>
    <row r="14352">
      <c r="A14352" s="294"/>
      <c r="B14352" s="294"/>
      <c r="C14352" s="294"/>
      <c r="D14352" s="294"/>
      <c r="E14352" s="294"/>
      <c r="F14352" s="294"/>
    </row>
    <row r="14353">
      <c r="A14353" s="294" t="s">
        <v>30524</v>
      </c>
      <c r="B14353" s="294"/>
      <c r="C14353" s="294"/>
      <c r="D14353" s="294"/>
      <c r="E14353" s="294"/>
      <c r="F14353" s="294"/>
    </row>
    <row r="14354">
      <c r="A14354" s="294" t="s">
        <v>22613</v>
      </c>
      <c r="B14354" s="294"/>
      <c r="C14354" s="294"/>
      <c r="D14354" s="294"/>
      <c r="E14354" s="294"/>
      <c r="F14354" s="294"/>
    </row>
    <row r="14355">
      <c r="A14355" s="294" t="s">
        <v>30525</v>
      </c>
      <c r="B14355" s="294"/>
      <c r="C14355" s="294"/>
      <c r="D14355" s="294"/>
      <c r="E14355" s="294"/>
      <c r="F14355" s="294"/>
    </row>
    <row r="14356">
      <c r="A14356" s="294" t="s">
        <v>21736</v>
      </c>
      <c r="B14356" s="294"/>
      <c r="C14356" s="294"/>
      <c r="D14356" s="294"/>
      <c r="E14356" s="294"/>
      <c r="F14356" s="294"/>
    </row>
    <row r="14357">
      <c r="A14357" s="294" t="s">
        <v>28544</v>
      </c>
      <c r="B14357" s="294"/>
      <c r="C14357" s="294"/>
      <c r="D14357" s="294"/>
      <c r="E14357" s="294"/>
      <c r="F14357" s="294"/>
    </row>
    <row r="14358">
      <c r="A14358" s="294" t="s">
        <v>30526</v>
      </c>
      <c r="B14358" s="294"/>
      <c r="C14358" s="294"/>
      <c r="D14358" s="294"/>
      <c r="E14358" s="294"/>
      <c r="F14358" s="294"/>
    </row>
    <row r="14359">
      <c r="A14359" s="294" t="s">
        <v>30527</v>
      </c>
      <c r="B14359" s="294"/>
      <c r="C14359" s="294"/>
      <c r="D14359" s="294"/>
      <c r="E14359" s="294"/>
      <c r="F14359" s="294"/>
    </row>
    <row r="14360">
      <c r="A14360" s="294"/>
      <c r="B14360" s="294"/>
      <c r="C14360" s="294"/>
      <c r="D14360" s="294"/>
      <c r="E14360" s="294"/>
      <c r="F14360" s="294"/>
    </row>
    <row r="14361">
      <c r="A14361" s="294" t="s">
        <v>21945</v>
      </c>
      <c r="B14361" s="294"/>
      <c r="C14361" s="294"/>
      <c r="D14361" s="294"/>
      <c r="E14361" s="294"/>
      <c r="F14361" s="294"/>
    </row>
    <row r="14362">
      <c r="A14362" s="294" t="s">
        <v>23813</v>
      </c>
      <c r="B14362" s="294"/>
      <c r="C14362" s="294"/>
      <c r="D14362" s="294"/>
      <c r="E14362" s="294"/>
      <c r="F14362" s="294"/>
    </row>
    <row r="14363">
      <c r="A14363" s="294"/>
      <c r="B14363" s="294"/>
      <c r="C14363" s="294"/>
      <c r="D14363" s="294"/>
      <c r="E14363" s="294"/>
      <c r="F14363" s="294"/>
    </row>
    <row r="14364">
      <c r="A14364" s="294" t="s">
        <v>30528</v>
      </c>
      <c r="B14364" s="294"/>
      <c r="C14364" s="294"/>
      <c r="D14364" s="294"/>
      <c r="E14364" s="294"/>
      <c r="F14364" s="294"/>
    </row>
    <row r="14365">
      <c r="A14365" s="294" t="s">
        <v>30529</v>
      </c>
      <c r="B14365" s="294"/>
      <c r="C14365" s="294"/>
      <c r="D14365" s="294"/>
      <c r="E14365" s="294"/>
      <c r="F14365" s="294"/>
    </row>
    <row r="14366">
      <c r="A14366" s="294" t="s">
        <v>30530</v>
      </c>
      <c r="B14366" s="294"/>
      <c r="C14366" s="294"/>
      <c r="D14366" s="294"/>
      <c r="E14366" s="294"/>
      <c r="F14366" s="294"/>
    </row>
    <row r="14367">
      <c r="A14367" s="294" t="s">
        <v>30531</v>
      </c>
      <c r="B14367" s="294"/>
      <c r="C14367" s="294"/>
      <c r="D14367" s="294"/>
      <c r="E14367" s="294"/>
      <c r="F14367" s="294"/>
    </row>
    <row r="14368">
      <c r="A14368" s="294" t="s">
        <v>30532</v>
      </c>
      <c r="B14368" s="294"/>
      <c r="C14368" s="294"/>
      <c r="D14368" s="294"/>
      <c r="E14368" s="294"/>
      <c r="F14368" s="294"/>
    </row>
    <row r="14369">
      <c r="A14369" s="294" t="s">
        <v>30533</v>
      </c>
      <c r="B14369" s="294"/>
      <c r="C14369" s="294"/>
      <c r="D14369" s="294"/>
      <c r="E14369" s="294"/>
      <c r="F14369" s="294"/>
    </row>
    <row r="14370">
      <c r="A14370" s="294"/>
      <c r="B14370" s="294"/>
      <c r="C14370" s="294"/>
      <c r="D14370" s="294"/>
      <c r="E14370" s="294"/>
      <c r="F14370" s="294"/>
    </row>
    <row r="14371">
      <c r="A14371" s="294"/>
      <c r="B14371" s="294"/>
      <c r="C14371" s="294"/>
      <c r="D14371" s="294"/>
      <c r="E14371" s="294"/>
      <c r="F14371" s="294"/>
    </row>
    <row r="14372">
      <c r="A14372" s="294" t="s">
        <v>28108</v>
      </c>
      <c r="B14372" s="294"/>
      <c r="C14372" s="294"/>
      <c r="D14372" s="294"/>
      <c r="E14372" s="294"/>
      <c r="F14372" s="294"/>
    </row>
    <row r="14373">
      <c r="A14373" s="294"/>
      <c r="B14373" s="294"/>
      <c r="C14373" s="294"/>
      <c r="D14373" s="294"/>
      <c r="E14373" s="294"/>
      <c r="F14373" s="294"/>
    </row>
    <row r="14374">
      <c r="A14374" s="294" t="s">
        <v>30534</v>
      </c>
      <c r="B14374" s="294"/>
      <c r="C14374" s="294"/>
      <c r="D14374" s="294"/>
      <c r="E14374" s="294"/>
      <c r="F14374" s="294"/>
    </row>
    <row r="14375">
      <c r="A14375" s="294" t="s">
        <v>27931</v>
      </c>
      <c r="B14375" s="294"/>
      <c r="C14375" s="294"/>
      <c r="D14375" s="294"/>
      <c r="E14375" s="294"/>
      <c r="F14375" s="294"/>
    </row>
    <row r="14376">
      <c r="A14376" s="294" t="s">
        <v>30535</v>
      </c>
      <c r="B14376" s="294"/>
      <c r="C14376" s="294"/>
      <c r="D14376" s="294"/>
      <c r="E14376" s="294"/>
      <c r="F14376" s="294"/>
    </row>
    <row r="14377">
      <c r="A14377" s="294" t="s">
        <v>30536</v>
      </c>
      <c r="B14377" s="294"/>
      <c r="C14377" s="294"/>
      <c r="D14377" s="294"/>
      <c r="E14377" s="294"/>
      <c r="F14377" s="294"/>
    </row>
    <row r="14378">
      <c r="A14378" s="294"/>
      <c r="B14378" s="294"/>
      <c r="C14378" s="294"/>
      <c r="D14378" s="294"/>
      <c r="E14378" s="294"/>
      <c r="F14378" s="294"/>
    </row>
    <row r="14379">
      <c r="A14379" s="294" t="s">
        <v>22239</v>
      </c>
      <c r="B14379" s="294"/>
      <c r="C14379" s="294"/>
      <c r="D14379" s="294"/>
      <c r="E14379" s="294"/>
      <c r="F14379" s="294"/>
    </row>
    <row r="14380">
      <c r="A14380" s="294"/>
      <c r="B14380" s="294"/>
      <c r="C14380" s="294"/>
      <c r="D14380" s="294"/>
      <c r="E14380" s="294"/>
      <c r="F14380" s="294"/>
    </row>
    <row r="14381">
      <c r="A14381" s="294" t="s">
        <v>30537</v>
      </c>
      <c r="B14381" s="294"/>
      <c r="C14381" s="294"/>
      <c r="D14381" s="294"/>
      <c r="E14381" s="294"/>
      <c r="F14381" s="294"/>
    </row>
    <row r="14382">
      <c r="A14382" s="294" t="s">
        <v>30538</v>
      </c>
      <c r="B14382" s="294"/>
      <c r="C14382" s="294"/>
      <c r="D14382" s="294"/>
      <c r="E14382" s="294"/>
      <c r="F14382" s="294"/>
    </row>
    <row r="14383">
      <c r="A14383" s="294" t="s">
        <v>30539</v>
      </c>
      <c r="B14383" s="294"/>
      <c r="C14383" s="294"/>
      <c r="D14383" s="294"/>
      <c r="E14383" s="294"/>
      <c r="F14383" s="294"/>
    </row>
    <row r="14384">
      <c r="A14384" s="294" t="s">
        <v>30540</v>
      </c>
      <c r="B14384" s="294"/>
      <c r="C14384" s="294"/>
      <c r="D14384" s="294"/>
      <c r="E14384" s="294"/>
      <c r="F14384" s="294"/>
    </row>
    <row r="14385">
      <c r="A14385" s="294" t="s">
        <v>21657</v>
      </c>
      <c r="B14385" s="294"/>
      <c r="C14385" s="294"/>
      <c r="D14385" s="294"/>
      <c r="E14385" s="294"/>
      <c r="F14385" s="294"/>
    </row>
    <row r="14386">
      <c r="A14386" s="294" t="s">
        <v>30541</v>
      </c>
      <c r="B14386" s="294"/>
      <c r="C14386" s="294"/>
      <c r="D14386" s="294"/>
      <c r="E14386" s="294"/>
      <c r="F14386" s="294"/>
    </row>
    <row r="14387">
      <c r="A14387" s="294" t="s">
        <v>30542</v>
      </c>
      <c r="B14387" s="294"/>
      <c r="C14387" s="294"/>
      <c r="D14387" s="294"/>
      <c r="E14387" s="294"/>
      <c r="F14387" s="294"/>
    </row>
    <row r="14388">
      <c r="A14388" s="294" t="s">
        <v>30543</v>
      </c>
      <c r="B14388" s="294"/>
      <c r="C14388" s="294"/>
      <c r="D14388" s="294"/>
      <c r="E14388" s="294"/>
      <c r="F14388" s="294"/>
    </row>
    <row r="14389">
      <c r="A14389" s="294"/>
      <c r="B14389" s="294"/>
      <c r="C14389" s="294"/>
      <c r="D14389" s="294"/>
      <c r="E14389" s="294"/>
      <c r="F14389" s="294"/>
    </row>
    <row r="14390">
      <c r="A14390" s="294" t="s">
        <v>21990</v>
      </c>
      <c r="B14390" s="294"/>
      <c r="C14390" s="294"/>
      <c r="D14390" s="294"/>
      <c r="E14390" s="294"/>
      <c r="F14390" s="294"/>
    </row>
    <row r="14391">
      <c r="A14391" s="294"/>
      <c r="B14391" s="294"/>
      <c r="C14391" s="294"/>
      <c r="D14391" s="294"/>
      <c r="E14391" s="294"/>
      <c r="F14391" s="294"/>
    </row>
    <row r="14392">
      <c r="A14392" s="294" t="s">
        <v>30544</v>
      </c>
      <c r="B14392" s="294"/>
      <c r="C14392" s="294"/>
      <c r="D14392" s="294"/>
      <c r="E14392" s="294"/>
      <c r="F14392" s="294"/>
    </row>
    <row r="14393">
      <c r="A14393" s="294" t="s">
        <v>30545</v>
      </c>
      <c r="B14393" s="294"/>
      <c r="C14393" s="294"/>
      <c r="D14393" s="294"/>
      <c r="E14393" s="294"/>
      <c r="F14393" s="294"/>
    </row>
    <row r="14394">
      <c r="A14394" s="294" t="s">
        <v>30546</v>
      </c>
      <c r="B14394" s="294"/>
      <c r="C14394" s="294"/>
      <c r="D14394" s="294"/>
      <c r="E14394" s="294"/>
      <c r="F14394" s="294"/>
    </row>
    <row r="14395">
      <c r="A14395" s="294" t="s">
        <v>30547</v>
      </c>
      <c r="B14395" s="294"/>
      <c r="C14395" s="294"/>
      <c r="D14395" s="294"/>
      <c r="E14395" s="294"/>
      <c r="F14395" s="294"/>
    </row>
    <row r="14396">
      <c r="A14396" s="294" t="s">
        <v>30548</v>
      </c>
      <c r="B14396" s="294"/>
      <c r="C14396" s="294"/>
      <c r="D14396" s="294"/>
      <c r="E14396" s="294"/>
      <c r="F14396" s="294"/>
    </row>
    <row r="14397">
      <c r="A14397" s="294" t="s">
        <v>30549</v>
      </c>
      <c r="B14397" s="294"/>
      <c r="C14397" s="294"/>
      <c r="D14397" s="294"/>
      <c r="E14397" s="294"/>
      <c r="F14397" s="294"/>
    </row>
    <row r="14398">
      <c r="A14398" s="294" t="s">
        <v>30550</v>
      </c>
      <c r="B14398" s="294"/>
      <c r="C14398" s="294"/>
      <c r="D14398" s="294"/>
      <c r="E14398" s="294"/>
      <c r="F14398" s="294"/>
    </row>
    <row r="14399">
      <c r="A14399" s="294" t="s">
        <v>30551</v>
      </c>
      <c r="B14399" s="294"/>
      <c r="C14399" s="294"/>
      <c r="D14399" s="294"/>
      <c r="E14399" s="294"/>
      <c r="F14399" s="294"/>
    </row>
    <row r="14400">
      <c r="A14400" s="294"/>
      <c r="B14400" s="294"/>
      <c r="C14400" s="294"/>
      <c r="D14400" s="294"/>
      <c r="E14400" s="294"/>
      <c r="F14400" s="294"/>
    </row>
    <row r="14401">
      <c r="A14401" s="294" t="s">
        <v>28124</v>
      </c>
      <c r="B14401" s="294"/>
      <c r="C14401" s="294"/>
      <c r="D14401" s="294"/>
      <c r="E14401" s="294"/>
      <c r="F14401" s="294"/>
    </row>
    <row r="14402">
      <c r="A14402" s="294" t="s">
        <v>30552</v>
      </c>
      <c r="B14402" s="294"/>
      <c r="C14402" s="294"/>
      <c r="D14402" s="294"/>
      <c r="E14402" s="294"/>
      <c r="F14402" s="294"/>
    </row>
    <row r="14403">
      <c r="A14403" s="294" t="s">
        <v>21672</v>
      </c>
      <c r="B14403" s="294"/>
      <c r="C14403" s="294"/>
      <c r="D14403" s="294"/>
      <c r="E14403" s="294"/>
      <c r="F14403" s="294"/>
    </row>
    <row r="14404">
      <c r="A14404" s="294" t="s">
        <v>30516</v>
      </c>
      <c r="B14404" s="294"/>
      <c r="C14404" s="294"/>
      <c r="D14404" s="294"/>
      <c r="E14404" s="294"/>
      <c r="F14404" s="294"/>
    </row>
    <row r="14405">
      <c r="A14405" s="294"/>
      <c r="B14405" s="294"/>
      <c r="C14405" s="294"/>
      <c r="D14405" s="294"/>
      <c r="E14405" s="294"/>
      <c r="F14405" s="294"/>
    </row>
    <row r="14406">
      <c r="A14406" s="294" t="s">
        <v>23007</v>
      </c>
      <c r="B14406" s="294"/>
      <c r="C14406" s="294"/>
      <c r="D14406" s="294"/>
      <c r="E14406" s="294"/>
      <c r="F14406" s="294"/>
    </row>
    <row r="14407">
      <c r="A14407" s="294"/>
      <c r="B14407" s="294"/>
      <c r="C14407" s="294"/>
      <c r="D14407" s="294"/>
      <c r="E14407" s="294"/>
      <c r="F14407" s="294"/>
    </row>
    <row r="14408">
      <c r="A14408" s="294" t="s">
        <v>30553</v>
      </c>
      <c r="B14408" s="294"/>
      <c r="C14408" s="294"/>
      <c r="D14408" s="294"/>
      <c r="E14408" s="294"/>
      <c r="F14408" s="294"/>
    </row>
    <row r="14409">
      <c r="A14409" s="294" t="s">
        <v>30554</v>
      </c>
      <c r="B14409" s="294"/>
      <c r="C14409" s="294"/>
      <c r="D14409" s="294"/>
      <c r="E14409" s="294"/>
      <c r="F14409" s="294"/>
    </row>
    <row r="14410">
      <c r="A14410" s="294" t="s">
        <v>28128</v>
      </c>
      <c r="B14410" s="294"/>
      <c r="C14410" s="294"/>
      <c r="D14410" s="294"/>
      <c r="E14410" s="294"/>
      <c r="F14410" s="294"/>
    </row>
    <row r="14411">
      <c r="A14411" s="294" t="s">
        <v>30555</v>
      </c>
      <c r="B14411" s="294"/>
      <c r="C14411" s="294"/>
      <c r="D14411" s="294"/>
      <c r="E14411" s="294"/>
      <c r="F14411" s="294"/>
    </row>
    <row r="14412">
      <c r="A14412" s="294" t="s">
        <v>30556</v>
      </c>
      <c r="B14412" s="294"/>
      <c r="C14412" s="294"/>
      <c r="D14412" s="294"/>
      <c r="E14412" s="294"/>
      <c r="F14412" s="294"/>
    </row>
    <row r="14413">
      <c r="A14413" s="294" t="s">
        <v>30557</v>
      </c>
      <c r="B14413" s="294"/>
      <c r="C14413" s="294"/>
      <c r="D14413" s="294"/>
      <c r="E14413" s="294"/>
      <c r="F14413" s="294"/>
    </row>
    <row r="14414">
      <c r="A14414" s="294" t="s">
        <v>30558</v>
      </c>
      <c r="B14414" s="294"/>
      <c r="C14414" s="294"/>
      <c r="D14414" s="294"/>
      <c r="E14414" s="294"/>
      <c r="F14414" s="294"/>
    </row>
    <row r="14415">
      <c r="A14415" s="294" t="s">
        <v>30559</v>
      </c>
      <c r="B14415" s="294"/>
      <c r="C14415" s="294"/>
      <c r="D14415" s="294"/>
      <c r="E14415" s="294"/>
      <c r="F14415" s="294"/>
    </row>
    <row r="14416">
      <c r="A14416" s="294" t="s">
        <v>30560</v>
      </c>
      <c r="B14416" s="294"/>
      <c r="C14416" s="294"/>
      <c r="D14416" s="294"/>
      <c r="E14416" s="294"/>
      <c r="F14416" s="294"/>
    </row>
    <row r="14417">
      <c r="A14417" s="294" t="s">
        <v>30561</v>
      </c>
      <c r="B14417" s="294"/>
      <c r="C14417" s="294"/>
      <c r="D14417" s="294"/>
      <c r="E14417" s="294"/>
      <c r="F14417" s="294"/>
    </row>
    <row r="14418">
      <c r="A14418" s="294" t="s">
        <v>30562</v>
      </c>
      <c r="B14418" s="294"/>
      <c r="C14418" s="294"/>
      <c r="D14418" s="294"/>
      <c r="E14418" s="294"/>
      <c r="F14418" s="294"/>
    </row>
    <row r="14419">
      <c r="A14419" s="294" t="s">
        <v>30563</v>
      </c>
      <c r="B14419" s="294"/>
      <c r="C14419" s="294"/>
      <c r="D14419" s="294"/>
      <c r="E14419" s="294"/>
      <c r="F14419" s="294"/>
    </row>
    <row r="14420">
      <c r="A14420" s="294"/>
      <c r="B14420" s="294"/>
      <c r="C14420" s="294"/>
      <c r="D14420" s="294"/>
      <c r="E14420" s="294"/>
      <c r="F14420" s="294"/>
    </row>
    <row r="14421">
      <c r="A14421" s="294"/>
      <c r="B14421" s="294"/>
      <c r="C14421" s="294"/>
      <c r="D14421" s="294"/>
      <c r="E14421" s="294"/>
      <c r="F14421" s="294"/>
    </row>
    <row r="14422">
      <c r="A14422" s="294" t="s">
        <v>22281</v>
      </c>
      <c r="B14422" s="294"/>
      <c r="C14422" s="294"/>
      <c r="D14422" s="294"/>
      <c r="E14422" s="294"/>
      <c r="F14422" s="294"/>
    </row>
    <row r="14423">
      <c r="A14423" s="294"/>
      <c r="B14423" s="294"/>
      <c r="C14423" s="294"/>
      <c r="D14423" s="294"/>
      <c r="E14423" s="294"/>
      <c r="F14423" s="294"/>
    </row>
    <row r="14424">
      <c r="A14424" s="294" t="s">
        <v>30564</v>
      </c>
      <c r="B14424" s="294"/>
      <c r="C14424" s="294"/>
      <c r="D14424" s="294"/>
      <c r="E14424" s="294"/>
      <c r="F14424" s="294"/>
    </row>
    <row r="14425">
      <c r="A14425" s="294" t="s">
        <v>30565</v>
      </c>
      <c r="B14425" s="294"/>
      <c r="C14425" s="294"/>
      <c r="D14425" s="294"/>
      <c r="E14425" s="294"/>
      <c r="F14425" s="294"/>
    </row>
    <row r="14426">
      <c r="A14426" s="294" t="s">
        <v>30566</v>
      </c>
      <c r="B14426" s="294"/>
      <c r="C14426" s="294"/>
      <c r="D14426" s="294"/>
      <c r="E14426" s="294"/>
      <c r="F14426" s="294"/>
    </row>
    <row r="14427">
      <c r="A14427" s="294" t="s">
        <v>30567</v>
      </c>
      <c r="B14427" s="294"/>
      <c r="C14427" s="294"/>
      <c r="D14427" s="294"/>
      <c r="E14427" s="294"/>
      <c r="F14427" s="294"/>
    </row>
    <row r="14428">
      <c r="A14428" s="294"/>
      <c r="B14428" s="294"/>
      <c r="C14428" s="294"/>
      <c r="D14428" s="294"/>
      <c r="E14428" s="294"/>
      <c r="F14428" s="294"/>
    </row>
    <row r="14429">
      <c r="A14429" s="294" t="s">
        <v>21442</v>
      </c>
      <c r="B14429" s="294"/>
      <c r="C14429" s="294"/>
      <c r="D14429" s="294"/>
      <c r="E14429" s="294"/>
      <c r="F14429" s="294"/>
    </row>
    <row r="14430">
      <c r="A14430" s="294"/>
      <c r="B14430" s="294"/>
      <c r="C14430" s="294"/>
      <c r="D14430" s="294"/>
      <c r="E14430" s="294"/>
      <c r="F14430" s="294"/>
    </row>
    <row r="14431">
      <c r="A14431" s="294" t="s">
        <v>30568</v>
      </c>
      <c r="B14431" s="294"/>
      <c r="C14431" s="294"/>
      <c r="D14431" s="294"/>
      <c r="E14431" s="294"/>
      <c r="F14431" s="294"/>
    </row>
    <row r="14432">
      <c r="A14432" s="294" t="s">
        <v>30569</v>
      </c>
      <c r="B14432" s="294"/>
      <c r="C14432" s="294"/>
      <c r="D14432" s="294"/>
      <c r="E14432" s="294"/>
      <c r="F14432" s="294"/>
    </row>
    <row r="14433">
      <c r="A14433" s="294" t="s">
        <v>30570</v>
      </c>
      <c r="B14433" s="294"/>
      <c r="C14433" s="294"/>
      <c r="D14433" s="294"/>
      <c r="E14433" s="294"/>
      <c r="F14433" s="294"/>
    </row>
    <row r="14434">
      <c r="A14434" s="294" t="s">
        <v>30571</v>
      </c>
      <c r="B14434" s="294"/>
      <c r="C14434" s="294"/>
      <c r="D14434" s="294"/>
      <c r="E14434" s="294"/>
      <c r="F14434" s="294"/>
    </row>
    <row r="14435">
      <c r="A14435" s="294" t="s">
        <v>30572</v>
      </c>
      <c r="B14435" s="294"/>
      <c r="C14435" s="294"/>
      <c r="D14435" s="294"/>
      <c r="E14435" s="294"/>
      <c r="F14435" s="294"/>
    </row>
    <row r="14436">
      <c r="A14436" s="294" t="s">
        <v>30573</v>
      </c>
      <c r="B14436" s="294"/>
      <c r="C14436" s="294"/>
      <c r="D14436" s="294"/>
      <c r="E14436" s="294"/>
      <c r="F14436" s="294"/>
    </row>
    <row r="14437">
      <c r="A14437" s="294" t="s">
        <v>30574</v>
      </c>
      <c r="B14437" s="294"/>
      <c r="C14437" s="294"/>
      <c r="D14437" s="294"/>
      <c r="E14437" s="294"/>
      <c r="F14437" s="294"/>
    </row>
    <row r="14438">
      <c r="A14438" s="294" t="s">
        <v>30575</v>
      </c>
      <c r="B14438" s="294"/>
      <c r="C14438" s="294"/>
      <c r="D14438" s="294"/>
      <c r="E14438" s="294"/>
      <c r="F14438" s="294"/>
    </row>
    <row r="14439">
      <c r="A14439" s="294"/>
      <c r="B14439" s="294"/>
      <c r="C14439" s="294"/>
      <c r="D14439" s="294"/>
      <c r="E14439" s="294"/>
      <c r="F14439" s="294"/>
    </row>
    <row r="14440">
      <c r="A14440" s="294" t="s">
        <v>22572</v>
      </c>
      <c r="B14440" s="294"/>
      <c r="C14440" s="294"/>
      <c r="D14440" s="294"/>
      <c r="E14440" s="294"/>
      <c r="F14440" s="294"/>
    </row>
    <row r="14441">
      <c r="A14441" s="294" t="s">
        <v>23322</v>
      </c>
      <c r="B14441" s="294"/>
      <c r="C14441" s="294"/>
      <c r="D14441" s="294"/>
      <c r="E14441" s="294"/>
      <c r="F14441" s="294"/>
    </row>
    <row r="14442">
      <c r="A14442" s="294"/>
      <c r="B14442" s="294"/>
      <c r="C14442" s="294"/>
      <c r="D14442" s="294"/>
      <c r="E14442" s="294"/>
      <c r="F14442" s="294"/>
    </row>
    <row r="14443">
      <c r="A14443" s="294" t="s">
        <v>30576</v>
      </c>
      <c r="B14443" s="294"/>
      <c r="C14443" s="294"/>
      <c r="D14443" s="294"/>
      <c r="E14443" s="294"/>
      <c r="F14443" s="294"/>
    </row>
    <row r="14444">
      <c r="A14444" s="294" t="s">
        <v>30577</v>
      </c>
      <c r="B14444" s="294"/>
      <c r="C14444" s="294"/>
      <c r="D14444" s="294"/>
      <c r="E14444" s="294"/>
      <c r="F14444" s="294"/>
    </row>
    <row r="14445">
      <c r="A14445" s="294" t="s">
        <v>30578</v>
      </c>
      <c r="B14445" s="294"/>
      <c r="C14445" s="294"/>
      <c r="D14445" s="294"/>
      <c r="E14445" s="294"/>
      <c r="F14445" s="294"/>
    </row>
    <row r="14446">
      <c r="A14446" s="294"/>
      <c r="B14446" s="294"/>
      <c r="C14446" s="294"/>
      <c r="D14446" s="294"/>
      <c r="E14446" s="294"/>
      <c r="F14446" s="294"/>
    </row>
    <row r="14447">
      <c r="A14447" s="294" t="s">
        <v>22156</v>
      </c>
      <c r="B14447" s="294"/>
      <c r="C14447" s="294"/>
      <c r="D14447" s="294"/>
      <c r="E14447" s="294"/>
      <c r="F14447" s="294"/>
    </row>
    <row r="14448">
      <c r="A14448" s="294"/>
      <c r="B14448" s="294"/>
      <c r="C14448" s="294"/>
      <c r="D14448" s="294"/>
      <c r="E14448" s="294"/>
      <c r="F14448" s="294"/>
    </row>
    <row r="14449">
      <c r="A14449" s="294" t="s">
        <v>30579</v>
      </c>
      <c r="B14449" s="294"/>
      <c r="C14449" s="294"/>
      <c r="D14449" s="294"/>
      <c r="E14449" s="294"/>
      <c r="F14449" s="294"/>
    </row>
    <row r="14450">
      <c r="A14450" s="294" t="s">
        <v>30580</v>
      </c>
      <c r="B14450" s="294"/>
      <c r="C14450" s="294"/>
      <c r="D14450" s="294"/>
      <c r="E14450" s="294"/>
      <c r="F14450" s="294"/>
    </row>
    <row r="14451">
      <c r="A14451" s="294" t="s">
        <v>30581</v>
      </c>
      <c r="B14451" s="294"/>
      <c r="C14451" s="294"/>
      <c r="D14451" s="294"/>
      <c r="E14451" s="294"/>
      <c r="F14451" s="294"/>
    </row>
    <row r="14452">
      <c r="A14452" s="294" t="s">
        <v>30582</v>
      </c>
      <c r="B14452" s="294"/>
      <c r="C14452" s="294"/>
      <c r="D14452" s="294"/>
      <c r="E14452" s="294"/>
      <c r="F14452" s="294"/>
    </row>
    <row r="14453">
      <c r="A14453" s="294"/>
      <c r="B14453" s="294"/>
      <c r="C14453" s="294"/>
      <c r="D14453" s="294"/>
      <c r="E14453" s="294"/>
      <c r="F14453" s="294"/>
    </row>
    <row r="14454">
      <c r="A14454" s="294" t="s">
        <v>30583</v>
      </c>
      <c r="B14454" s="294"/>
      <c r="C14454" s="294"/>
      <c r="D14454" s="294"/>
      <c r="E14454" s="294"/>
      <c r="F14454" s="294"/>
    </row>
    <row r="14455">
      <c r="A14455" s="294"/>
      <c r="B14455" s="294"/>
      <c r="C14455" s="294"/>
      <c r="D14455" s="294"/>
      <c r="E14455" s="294"/>
      <c r="F14455" s="294"/>
    </row>
    <row r="14456">
      <c r="A14456" s="294" t="s">
        <v>30584</v>
      </c>
      <c r="B14456" s="294"/>
      <c r="C14456" s="294"/>
      <c r="D14456" s="294"/>
      <c r="E14456" s="294"/>
      <c r="F14456" s="294"/>
    </row>
    <row r="14457">
      <c r="A14457" s="294" t="s">
        <v>30585</v>
      </c>
      <c r="B14457" s="294"/>
      <c r="C14457" s="294"/>
      <c r="D14457" s="294"/>
      <c r="E14457" s="294"/>
      <c r="F14457" s="294"/>
    </row>
    <row r="14458">
      <c r="A14458" s="294" t="s">
        <v>30586</v>
      </c>
      <c r="B14458" s="294"/>
      <c r="C14458" s="294"/>
      <c r="D14458" s="294"/>
      <c r="E14458" s="294"/>
      <c r="F14458" s="294"/>
    </row>
    <row r="14459">
      <c r="A14459" s="294" t="s">
        <v>30587</v>
      </c>
      <c r="B14459" s="294"/>
      <c r="C14459" s="294"/>
      <c r="D14459" s="294"/>
      <c r="E14459" s="294"/>
      <c r="F14459" s="294"/>
    </row>
    <row r="14460">
      <c r="A14460" s="294" t="s">
        <v>30588</v>
      </c>
      <c r="B14460" s="294"/>
      <c r="C14460" s="294"/>
      <c r="D14460" s="294"/>
      <c r="E14460" s="294"/>
      <c r="F14460" s="294"/>
    </row>
    <row r="14461">
      <c r="A14461" s="294" t="s">
        <v>30589</v>
      </c>
      <c r="B14461" s="294"/>
      <c r="C14461" s="294"/>
      <c r="D14461" s="294"/>
      <c r="E14461" s="294"/>
      <c r="F14461" s="294"/>
    </row>
    <row r="14462">
      <c r="A14462" s="294" t="s">
        <v>30590</v>
      </c>
      <c r="B14462" s="294"/>
      <c r="C14462" s="294"/>
      <c r="D14462" s="294"/>
      <c r="E14462" s="294"/>
      <c r="F14462" s="294"/>
    </row>
    <row r="14463">
      <c r="A14463" s="294" t="s">
        <v>30591</v>
      </c>
      <c r="B14463" s="294"/>
      <c r="C14463" s="294"/>
      <c r="D14463" s="294"/>
      <c r="E14463" s="294"/>
      <c r="F14463" s="294"/>
    </row>
    <row r="14464">
      <c r="A14464" s="294" t="s">
        <v>22317</v>
      </c>
      <c r="B14464" s="294"/>
      <c r="C14464" s="294"/>
      <c r="D14464" s="294"/>
      <c r="E14464" s="294"/>
      <c r="F14464" s="294"/>
    </row>
    <row r="14465">
      <c r="A14465" s="294" t="s">
        <v>30592</v>
      </c>
      <c r="B14465" s="294"/>
      <c r="C14465" s="294"/>
      <c r="D14465" s="294"/>
      <c r="E14465" s="294"/>
      <c r="F14465" s="294"/>
    </row>
    <row r="14466">
      <c r="A14466" s="294" t="s">
        <v>30593</v>
      </c>
      <c r="B14466" s="294"/>
      <c r="C14466" s="294"/>
      <c r="D14466" s="294"/>
      <c r="E14466" s="294"/>
      <c r="F14466" s="294"/>
    </row>
    <row r="14467">
      <c r="A14467" s="294" t="s">
        <v>30594</v>
      </c>
      <c r="B14467" s="294"/>
      <c r="C14467" s="294"/>
      <c r="D14467" s="294"/>
      <c r="E14467" s="294"/>
      <c r="F14467" s="294"/>
    </row>
    <row r="14468">
      <c r="A14468" s="294"/>
      <c r="B14468" s="294"/>
      <c r="C14468" s="294"/>
      <c r="D14468" s="294"/>
      <c r="E14468" s="294"/>
      <c r="F14468" s="294"/>
    </row>
    <row r="14469">
      <c r="A14469" s="294" t="s">
        <v>28124</v>
      </c>
      <c r="B14469" s="294"/>
      <c r="C14469" s="294"/>
      <c r="D14469" s="294"/>
      <c r="E14469" s="294"/>
      <c r="F14469" s="294"/>
    </row>
    <row r="14470">
      <c r="A14470" s="294" t="s">
        <v>30595</v>
      </c>
      <c r="B14470" s="294"/>
      <c r="C14470" s="294"/>
      <c r="D14470" s="294"/>
      <c r="E14470" s="294"/>
      <c r="F14470" s="294"/>
    </row>
    <row r="14471">
      <c r="A14471" s="294" t="s">
        <v>30596</v>
      </c>
      <c r="B14471" s="294"/>
      <c r="C14471" s="294"/>
      <c r="D14471" s="294"/>
      <c r="E14471" s="294"/>
      <c r="F14471" s="294"/>
    </row>
    <row r="14472">
      <c r="A14472" s="294" t="s">
        <v>30597</v>
      </c>
      <c r="B14472" s="294"/>
      <c r="C14472" s="294"/>
      <c r="D14472" s="294"/>
      <c r="E14472" s="294"/>
      <c r="F14472" s="294"/>
    </row>
    <row r="14473">
      <c r="A14473" s="294"/>
      <c r="B14473" s="294"/>
      <c r="C14473" s="294"/>
      <c r="D14473" s="294"/>
      <c r="E14473" s="294"/>
      <c r="F14473" s="294"/>
    </row>
    <row r="14474">
      <c r="A14474" s="294" t="s">
        <v>23228</v>
      </c>
      <c r="B14474" s="294"/>
      <c r="C14474" s="294"/>
      <c r="D14474" s="294"/>
      <c r="E14474" s="294"/>
      <c r="F14474" s="294"/>
    </row>
    <row r="14475">
      <c r="A14475" s="294" t="s">
        <v>26296</v>
      </c>
      <c r="B14475" s="294"/>
      <c r="C14475" s="294"/>
      <c r="D14475" s="294"/>
      <c r="E14475" s="294"/>
      <c r="F14475" s="294"/>
    </row>
    <row r="14476">
      <c r="A14476" s="294"/>
      <c r="B14476" s="294"/>
      <c r="C14476" s="294"/>
      <c r="D14476" s="294"/>
      <c r="E14476" s="294"/>
      <c r="F14476" s="294"/>
    </row>
    <row r="14477">
      <c r="A14477" s="294" t="s">
        <v>30598</v>
      </c>
      <c r="B14477" s="294"/>
      <c r="C14477" s="294"/>
      <c r="D14477" s="294"/>
      <c r="E14477" s="294"/>
      <c r="F14477" s="294"/>
    </row>
    <row r="14478">
      <c r="A14478" s="294" t="s">
        <v>30599</v>
      </c>
      <c r="B14478" s="294"/>
      <c r="C14478" s="294"/>
      <c r="D14478" s="294"/>
      <c r="E14478" s="294"/>
      <c r="F14478" s="294"/>
    </row>
    <row r="14479">
      <c r="A14479" s="294" t="s">
        <v>30600</v>
      </c>
      <c r="B14479" s="294"/>
      <c r="C14479" s="294"/>
      <c r="D14479" s="294"/>
      <c r="E14479" s="294"/>
      <c r="F14479" s="294"/>
    </row>
    <row r="14480">
      <c r="A14480" s="294"/>
      <c r="B14480" s="294"/>
      <c r="C14480" s="294"/>
      <c r="D14480" s="294"/>
      <c r="E14480" s="294"/>
      <c r="F14480" s="294"/>
    </row>
    <row r="14481">
      <c r="A14481" s="294" t="s">
        <v>23703</v>
      </c>
      <c r="B14481" s="294"/>
      <c r="C14481" s="294"/>
      <c r="D14481" s="294"/>
      <c r="E14481" s="294"/>
      <c r="F14481" s="294"/>
    </row>
    <row r="14482">
      <c r="A14482" s="294" t="s">
        <v>27629</v>
      </c>
      <c r="B14482" s="294"/>
      <c r="C14482" s="294"/>
      <c r="D14482" s="294"/>
      <c r="E14482" s="294"/>
      <c r="F14482" s="294"/>
    </row>
    <row r="14483">
      <c r="A14483" s="294"/>
      <c r="B14483" s="294"/>
      <c r="C14483" s="294"/>
      <c r="D14483" s="294"/>
      <c r="E14483" s="294"/>
      <c r="F14483" s="294"/>
    </row>
    <row r="14484">
      <c r="A14484" s="294" t="s">
        <v>30601</v>
      </c>
      <c r="B14484" s="294"/>
      <c r="C14484" s="294"/>
      <c r="D14484" s="294"/>
      <c r="E14484" s="294"/>
      <c r="F14484" s="294"/>
    </row>
    <row r="14485">
      <c r="A14485" s="294" t="s">
        <v>30602</v>
      </c>
      <c r="B14485" s="294"/>
      <c r="C14485" s="294"/>
      <c r="D14485" s="294"/>
      <c r="E14485" s="294"/>
      <c r="F14485" s="294"/>
    </row>
    <row r="14486">
      <c r="A14486" s="294" t="s">
        <v>30603</v>
      </c>
      <c r="B14486" s="294"/>
      <c r="C14486" s="294"/>
      <c r="D14486" s="294"/>
      <c r="E14486" s="294"/>
      <c r="F14486" s="294"/>
    </row>
    <row r="14487">
      <c r="A14487" s="294" t="s">
        <v>30604</v>
      </c>
      <c r="B14487" s="294"/>
      <c r="C14487" s="294"/>
      <c r="D14487" s="294"/>
      <c r="E14487" s="294"/>
      <c r="F14487" s="294"/>
    </row>
    <row r="14488">
      <c r="A14488" s="294" t="s">
        <v>30605</v>
      </c>
      <c r="B14488" s="294"/>
      <c r="C14488" s="294"/>
      <c r="D14488" s="294"/>
      <c r="E14488" s="294"/>
      <c r="F14488" s="294"/>
    </row>
    <row r="14489">
      <c r="A14489" s="294" t="s">
        <v>30606</v>
      </c>
      <c r="B14489" s="294"/>
      <c r="C14489" s="294"/>
      <c r="D14489" s="294"/>
      <c r="E14489" s="294"/>
      <c r="F14489" s="294"/>
    </row>
    <row r="14490">
      <c r="A14490" s="294"/>
      <c r="B14490" s="294"/>
      <c r="C14490" s="294"/>
      <c r="D14490" s="294"/>
      <c r="E14490" s="294"/>
      <c r="F14490" s="294"/>
    </row>
    <row r="14491">
      <c r="A14491" s="294" t="s">
        <v>22427</v>
      </c>
      <c r="B14491" s="294"/>
      <c r="C14491" s="294"/>
      <c r="D14491" s="294"/>
      <c r="E14491" s="294"/>
      <c r="F14491" s="294"/>
    </row>
    <row r="14492">
      <c r="A14492" s="294"/>
      <c r="B14492" s="294"/>
      <c r="C14492" s="294"/>
      <c r="D14492" s="294"/>
      <c r="E14492" s="294"/>
      <c r="F14492" s="294"/>
    </row>
    <row r="14493">
      <c r="A14493" s="294" t="s">
        <v>30607</v>
      </c>
      <c r="B14493" s="294"/>
      <c r="C14493" s="294"/>
      <c r="D14493" s="294"/>
      <c r="E14493" s="294"/>
      <c r="F14493" s="294"/>
    </row>
    <row r="14494">
      <c r="A14494" s="294" t="s">
        <v>30608</v>
      </c>
      <c r="B14494" s="294"/>
      <c r="C14494" s="294"/>
      <c r="D14494" s="294"/>
      <c r="E14494" s="294"/>
      <c r="F14494" s="294"/>
    </row>
    <row r="14495">
      <c r="A14495" s="294" t="s">
        <v>30609</v>
      </c>
      <c r="B14495" s="294"/>
      <c r="C14495" s="294"/>
      <c r="D14495" s="294"/>
      <c r="E14495" s="294"/>
      <c r="F14495" s="294"/>
    </row>
    <row r="14496">
      <c r="A14496" s="294" t="s">
        <v>30610</v>
      </c>
      <c r="B14496" s="294"/>
      <c r="C14496" s="294"/>
      <c r="D14496" s="294"/>
      <c r="E14496" s="294"/>
      <c r="F14496" s="294"/>
    </row>
    <row r="14497">
      <c r="A14497" s="294" t="s">
        <v>30611</v>
      </c>
      <c r="B14497" s="294"/>
      <c r="C14497" s="294"/>
      <c r="D14497" s="294"/>
      <c r="E14497" s="294"/>
      <c r="F14497" s="294"/>
    </row>
    <row r="14498">
      <c r="A14498" s="294" t="s">
        <v>30612</v>
      </c>
      <c r="B14498" s="294"/>
      <c r="C14498" s="294"/>
      <c r="D14498" s="294"/>
      <c r="E14498" s="294"/>
      <c r="F14498" s="294"/>
    </row>
    <row r="14499">
      <c r="A14499" s="294" t="s">
        <v>30613</v>
      </c>
      <c r="B14499" s="294"/>
      <c r="C14499" s="294"/>
      <c r="D14499" s="294"/>
      <c r="E14499" s="294"/>
      <c r="F14499" s="294"/>
    </row>
    <row r="14500">
      <c r="A14500" s="294" t="s">
        <v>30614</v>
      </c>
      <c r="B14500" s="294"/>
      <c r="C14500" s="294"/>
      <c r="D14500" s="294"/>
      <c r="E14500" s="294"/>
      <c r="F14500" s="294"/>
    </row>
    <row r="14501">
      <c r="A14501" s="294"/>
      <c r="B14501" s="294"/>
      <c r="C14501" s="294"/>
      <c r="D14501" s="294"/>
      <c r="E14501" s="294"/>
      <c r="F14501" s="294"/>
    </row>
    <row r="14502">
      <c r="A14502" s="294"/>
      <c r="B14502" s="294"/>
      <c r="C14502" s="294"/>
      <c r="D14502" s="294"/>
      <c r="E14502" s="294"/>
      <c r="F14502" s="294"/>
    </row>
    <row r="14503">
      <c r="A14503" s="294"/>
      <c r="B14503" s="294"/>
      <c r="C14503" s="294"/>
      <c r="D14503" s="294"/>
      <c r="E14503" s="294"/>
      <c r="F14503" s="294"/>
    </row>
    <row r="14504">
      <c r="A14504" s="294" t="s">
        <v>28108</v>
      </c>
      <c r="B14504" s="294"/>
      <c r="C14504" s="294"/>
      <c r="D14504" s="294"/>
      <c r="E14504" s="294"/>
      <c r="F14504" s="294"/>
    </row>
    <row r="14505">
      <c r="A14505" s="294"/>
      <c r="B14505" s="294"/>
      <c r="C14505" s="294"/>
      <c r="D14505" s="294"/>
      <c r="E14505" s="294"/>
      <c r="F14505" s="294"/>
    </row>
    <row r="14506">
      <c r="A14506" s="294" t="s">
        <v>30615</v>
      </c>
      <c r="B14506" s="294"/>
      <c r="C14506" s="294"/>
      <c r="D14506" s="294"/>
      <c r="E14506" s="294"/>
      <c r="F14506" s="294"/>
    </row>
    <row r="14507">
      <c r="A14507" s="294" t="s">
        <v>30616</v>
      </c>
      <c r="B14507" s="294"/>
      <c r="C14507" s="294"/>
      <c r="D14507" s="294"/>
      <c r="E14507" s="294"/>
      <c r="F14507" s="294"/>
    </row>
    <row r="14508">
      <c r="A14508" s="294" t="s">
        <v>30617</v>
      </c>
      <c r="B14508" s="294"/>
      <c r="C14508" s="294"/>
      <c r="D14508" s="294"/>
      <c r="E14508" s="294"/>
      <c r="F14508" s="294"/>
    </row>
    <row r="14509">
      <c r="A14509" s="294" t="s">
        <v>30618</v>
      </c>
      <c r="B14509" s="294"/>
      <c r="C14509" s="294"/>
      <c r="D14509" s="294"/>
      <c r="E14509" s="294"/>
      <c r="F14509" s="294"/>
    </row>
    <row r="14510">
      <c r="A14510" s="294" t="s">
        <v>30619</v>
      </c>
      <c r="B14510" s="294"/>
      <c r="C14510" s="294"/>
      <c r="D14510" s="294"/>
      <c r="E14510" s="294"/>
      <c r="F14510" s="294"/>
    </row>
    <row r="14511">
      <c r="A14511" s="294"/>
      <c r="B14511" s="294"/>
      <c r="C14511" s="294"/>
      <c r="D14511" s="294"/>
      <c r="E14511" s="294"/>
      <c r="F14511" s="294"/>
    </row>
    <row r="14512">
      <c r="A14512" s="294" t="s">
        <v>22239</v>
      </c>
      <c r="B14512" s="294"/>
      <c r="C14512" s="294"/>
      <c r="D14512" s="294"/>
      <c r="E14512" s="294"/>
      <c r="F14512" s="294"/>
    </row>
    <row r="14513">
      <c r="A14513" s="294"/>
      <c r="B14513" s="294"/>
      <c r="C14513" s="294"/>
      <c r="D14513" s="294"/>
      <c r="E14513" s="294"/>
      <c r="F14513" s="294"/>
    </row>
    <row r="14514">
      <c r="A14514" s="294" t="s">
        <v>30620</v>
      </c>
      <c r="B14514" s="294"/>
      <c r="C14514" s="294"/>
      <c r="D14514" s="294"/>
      <c r="E14514" s="294"/>
      <c r="F14514" s="294"/>
    </row>
    <row r="14515">
      <c r="A14515" s="294" t="s">
        <v>30621</v>
      </c>
      <c r="B14515" s="294"/>
      <c r="C14515" s="294"/>
      <c r="D14515" s="294"/>
      <c r="E14515" s="294"/>
      <c r="F14515" s="294"/>
    </row>
    <row r="14516">
      <c r="A14516" s="294" t="s">
        <v>30622</v>
      </c>
      <c r="B14516" s="294"/>
      <c r="C14516" s="294"/>
      <c r="D14516" s="294"/>
      <c r="E14516" s="294"/>
      <c r="F14516" s="294"/>
    </row>
    <row r="14517">
      <c r="A14517" s="294" t="s">
        <v>30623</v>
      </c>
      <c r="B14517" s="294"/>
      <c r="C14517" s="294"/>
      <c r="D14517" s="294"/>
      <c r="E14517" s="294"/>
      <c r="F14517" s="294"/>
    </row>
    <row r="14518">
      <c r="A14518" s="294" t="s">
        <v>30624</v>
      </c>
      <c r="B14518" s="294"/>
      <c r="C14518" s="294"/>
      <c r="D14518" s="294"/>
      <c r="E14518" s="294"/>
      <c r="F14518" s="294"/>
    </row>
    <row r="14519">
      <c r="A14519" s="294"/>
      <c r="B14519" s="294"/>
      <c r="C14519" s="294"/>
      <c r="D14519" s="294"/>
      <c r="E14519" s="294"/>
      <c r="F14519" s="294"/>
    </row>
    <row r="14520">
      <c r="A14520" s="294" t="s">
        <v>21304</v>
      </c>
      <c r="B14520" s="294"/>
      <c r="C14520" s="294"/>
      <c r="D14520" s="294"/>
      <c r="E14520" s="294"/>
      <c r="F14520" s="294"/>
    </row>
    <row r="14521">
      <c r="A14521" s="294"/>
      <c r="B14521" s="294"/>
      <c r="C14521" s="294"/>
      <c r="D14521" s="294"/>
      <c r="E14521" s="294"/>
      <c r="F14521" s="294"/>
    </row>
    <row r="14522">
      <c r="A14522" s="294" t="s">
        <v>30625</v>
      </c>
      <c r="B14522" s="294"/>
      <c r="C14522" s="294"/>
      <c r="D14522" s="294"/>
      <c r="E14522" s="294"/>
      <c r="F14522" s="294"/>
    </row>
    <row r="14523">
      <c r="A14523" s="294" t="s">
        <v>30626</v>
      </c>
      <c r="B14523" s="294"/>
      <c r="C14523" s="294"/>
      <c r="D14523" s="294"/>
      <c r="E14523" s="294"/>
      <c r="F14523" s="294"/>
    </row>
    <row r="14524">
      <c r="A14524" s="294" t="s">
        <v>30627</v>
      </c>
      <c r="B14524" s="294"/>
      <c r="C14524" s="294"/>
      <c r="D14524" s="294"/>
      <c r="E14524" s="294"/>
      <c r="F14524" s="294"/>
    </row>
    <row r="14525">
      <c r="A14525" s="294" t="s">
        <v>30628</v>
      </c>
      <c r="B14525" s="294"/>
      <c r="C14525" s="294"/>
      <c r="D14525" s="294"/>
      <c r="E14525" s="294"/>
      <c r="F14525" s="294"/>
    </row>
    <row r="14526">
      <c r="A14526" s="294" t="s">
        <v>27577</v>
      </c>
      <c r="B14526" s="294"/>
      <c r="C14526" s="294"/>
      <c r="D14526" s="294"/>
      <c r="E14526" s="294"/>
      <c r="F14526" s="294"/>
    </row>
    <row r="14527">
      <c r="A14527" s="294" t="s">
        <v>30629</v>
      </c>
      <c r="B14527" s="294"/>
      <c r="C14527" s="294"/>
      <c r="D14527" s="294"/>
      <c r="E14527" s="294"/>
      <c r="F14527" s="294"/>
    </row>
    <row r="14528">
      <c r="A14528" s="294" t="s">
        <v>30630</v>
      </c>
      <c r="B14528" s="294"/>
      <c r="C14528" s="294"/>
      <c r="D14528" s="294"/>
      <c r="E14528" s="294"/>
      <c r="F14528" s="294"/>
    </row>
    <row r="14529">
      <c r="A14529" s="294"/>
      <c r="B14529" s="294"/>
      <c r="C14529" s="294"/>
      <c r="D14529" s="294"/>
      <c r="E14529" s="294"/>
      <c r="F14529" s="294"/>
    </row>
    <row r="14530">
      <c r="A14530" s="294"/>
      <c r="B14530" s="294"/>
      <c r="C14530" s="294"/>
      <c r="D14530" s="294"/>
      <c r="E14530" s="294"/>
      <c r="F14530" s="294"/>
    </row>
    <row r="14531">
      <c r="A14531" s="294" t="s">
        <v>28124</v>
      </c>
      <c r="B14531" s="294"/>
      <c r="C14531" s="294"/>
      <c r="D14531" s="294"/>
      <c r="E14531" s="294"/>
      <c r="F14531" s="294"/>
    </row>
    <row r="14532">
      <c r="A14532" s="294" t="s">
        <v>30595</v>
      </c>
      <c r="B14532" s="294"/>
      <c r="C14532" s="294"/>
      <c r="D14532" s="294"/>
      <c r="E14532" s="294"/>
      <c r="F14532" s="294"/>
    </row>
    <row r="14533">
      <c r="A14533" s="294" t="s">
        <v>27306</v>
      </c>
      <c r="B14533" s="294"/>
      <c r="C14533" s="294"/>
      <c r="D14533" s="294"/>
      <c r="E14533" s="294"/>
      <c r="F14533" s="294"/>
    </row>
    <row r="14534">
      <c r="A14534" s="294" t="s">
        <v>30597</v>
      </c>
      <c r="B14534" s="294"/>
      <c r="C14534" s="294"/>
      <c r="D14534" s="294"/>
      <c r="E14534" s="294"/>
      <c r="F14534" s="294"/>
    </row>
    <row r="14535">
      <c r="A14535" s="294"/>
      <c r="B14535" s="294"/>
      <c r="C14535" s="294"/>
      <c r="D14535" s="294"/>
      <c r="E14535" s="294"/>
      <c r="F14535" s="294"/>
    </row>
    <row r="14536">
      <c r="A14536" s="294" t="s">
        <v>24575</v>
      </c>
      <c r="B14536" s="294"/>
      <c r="C14536" s="294"/>
      <c r="D14536" s="294"/>
      <c r="E14536" s="294"/>
      <c r="F14536" s="294"/>
    </row>
    <row r="14537">
      <c r="A14537" s="294"/>
      <c r="B14537" s="294"/>
      <c r="C14537" s="294"/>
      <c r="D14537" s="294"/>
      <c r="E14537" s="294"/>
      <c r="F14537" s="294"/>
    </row>
    <row r="14538">
      <c r="A14538" s="294" t="s">
        <v>30631</v>
      </c>
      <c r="B14538" s="294"/>
      <c r="C14538" s="294"/>
      <c r="D14538" s="294"/>
      <c r="E14538" s="294"/>
      <c r="F14538" s="294"/>
    </row>
    <row r="14539">
      <c r="A14539" s="294" t="s">
        <v>30632</v>
      </c>
      <c r="B14539" s="294"/>
      <c r="C14539" s="294"/>
      <c r="D14539" s="294"/>
      <c r="E14539" s="294"/>
      <c r="F14539" s="294"/>
    </row>
    <row r="14540">
      <c r="A14540" s="294" t="s">
        <v>30633</v>
      </c>
      <c r="B14540" s="294"/>
      <c r="C14540" s="294"/>
      <c r="D14540" s="294"/>
      <c r="E14540" s="294"/>
      <c r="F14540" s="294"/>
    </row>
    <row r="14541">
      <c r="A14541" s="294" t="s">
        <v>30634</v>
      </c>
      <c r="B14541" s="294"/>
      <c r="C14541" s="294"/>
      <c r="D14541" s="294"/>
      <c r="E14541" s="294"/>
      <c r="F14541" s="294"/>
    </row>
    <row r="14542">
      <c r="A14542" s="294" t="s">
        <v>30635</v>
      </c>
      <c r="B14542" s="294"/>
      <c r="C14542" s="294"/>
      <c r="D14542" s="294"/>
      <c r="E14542" s="294"/>
      <c r="F14542" s="294"/>
    </row>
    <row r="14543">
      <c r="A14543" s="294" t="s">
        <v>30636</v>
      </c>
      <c r="B14543" s="294"/>
      <c r="C14543" s="294"/>
      <c r="D14543" s="294"/>
      <c r="E14543" s="294"/>
      <c r="F14543" s="294"/>
    </row>
    <row r="14544">
      <c r="A14544" s="294" t="s">
        <v>30637</v>
      </c>
      <c r="B14544" s="294"/>
      <c r="C14544" s="294"/>
      <c r="D14544" s="294"/>
      <c r="E14544" s="294"/>
      <c r="F14544" s="294"/>
    </row>
    <row r="14545">
      <c r="A14545" s="294" t="s">
        <v>30638</v>
      </c>
      <c r="B14545" s="294"/>
      <c r="C14545" s="294"/>
      <c r="D14545" s="294"/>
      <c r="E14545" s="294"/>
      <c r="F14545" s="294"/>
    </row>
    <row r="14546">
      <c r="A14546" s="294"/>
      <c r="B14546" s="294"/>
      <c r="C14546" s="294"/>
      <c r="D14546" s="294"/>
      <c r="E14546" s="294"/>
      <c r="F14546" s="294"/>
    </row>
    <row r="14547">
      <c r="A14547" s="294" t="s">
        <v>22281</v>
      </c>
      <c r="B14547" s="294"/>
      <c r="C14547" s="294"/>
      <c r="D14547" s="294"/>
      <c r="E14547" s="294"/>
      <c r="F14547" s="294"/>
    </row>
    <row r="14548">
      <c r="A14548" s="294"/>
      <c r="B14548" s="294"/>
      <c r="C14548" s="294"/>
      <c r="D14548" s="294"/>
      <c r="E14548" s="294"/>
      <c r="F14548" s="294"/>
    </row>
    <row r="14549">
      <c r="A14549" s="294" t="s">
        <v>30639</v>
      </c>
      <c r="B14549" s="294"/>
      <c r="C14549" s="294"/>
      <c r="D14549" s="294"/>
      <c r="E14549" s="294"/>
      <c r="F14549" s="294"/>
    </row>
    <row r="14550">
      <c r="A14550" s="294" t="s">
        <v>30640</v>
      </c>
      <c r="B14550" s="294"/>
      <c r="C14550" s="294"/>
      <c r="D14550" s="294"/>
      <c r="E14550" s="294"/>
      <c r="F14550" s="294"/>
    </row>
    <row r="14551">
      <c r="A14551" s="294"/>
      <c r="B14551" s="294"/>
      <c r="C14551" s="294"/>
      <c r="D14551" s="294"/>
      <c r="E14551" s="294"/>
      <c r="F14551" s="294"/>
    </row>
    <row r="14552">
      <c r="A14552" s="294" t="s">
        <v>26377</v>
      </c>
      <c r="B14552" s="294"/>
      <c r="C14552" s="294"/>
      <c r="D14552" s="294"/>
      <c r="E14552" s="294"/>
      <c r="F14552" s="294"/>
    </row>
    <row r="14553">
      <c r="A14553" s="294"/>
      <c r="B14553" s="294"/>
      <c r="C14553" s="294"/>
      <c r="D14553" s="294"/>
      <c r="E14553" s="294"/>
      <c r="F14553" s="294"/>
    </row>
    <row r="14554">
      <c r="A14554" s="294" t="s">
        <v>30641</v>
      </c>
      <c r="B14554" s="294"/>
      <c r="C14554" s="294"/>
      <c r="D14554" s="294"/>
      <c r="E14554" s="294"/>
      <c r="F14554" s="294"/>
    </row>
    <row r="14555">
      <c r="A14555" s="294" t="s">
        <v>30642</v>
      </c>
      <c r="B14555" s="294"/>
      <c r="C14555" s="294"/>
      <c r="D14555" s="294"/>
      <c r="E14555" s="294"/>
      <c r="F14555" s="294"/>
    </row>
    <row r="14556">
      <c r="A14556" s="294" t="s">
        <v>30643</v>
      </c>
      <c r="B14556" s="294"/>
      <c r="C14556" s="294"/>
      <c r="D14556" s="294"/>
      <c r="E14556" s="294"/>
      <c r="F14556" s="294"/>
    </row>
    <row r="14557">
      <c r="A14557" s="294" t="s">
        <v>30644</v>
      </c>
      <c r="B14557" s="294"/>
      <c r="C14557" s="294"/>
      <c r="D14557" s="294"/>
      <c r="E14557" s="294"/>
      <c r="F14557" s="294"/>
    </row>
    <row r="14558">
      <c r="A14558" s="294"/>
      <c r="B14558" s="294"/>
      <c r="C14558" s="294"/>
      <c r="D14558" s="294"/>
      <c r="E14558" s="294"/>
      <c r="F14558" s="294"/>
    </row>
    <row r="14559">
      <c r="A14559" s="294" t="s">
        <v>22572</v>
      </c>
      <c r="B14559" s="294"/>
      <c r="C14559" s="294"/>
      <c r="D14559" s="294"/>
      <c r="E14559" s="294"/>
      <c r="F14559" s="294"/>
    </row>
    <row r="14560">
      <c r="A14560" s="294" t="s">
        <v>23767</v>
      </c>
      <c r="B14560" s="294"/>
      <c r="C14560" s="294"/>
      <c r="D14560" s="294"/>
      <c r="E14560" s="294"/>
      <c r="F14560" s="294"/>
    </row>
    <row r="14561">
      <c r="A14561" s="294" t="s">
        <v>21305</v>
      </c>
      <c r="B14561" s="294"/>
      <c r="C14561" s="294"/>
      <c r="D14561" s="294"/>
      <c r="E14561" s="294"/>
      <c r="F14561" s="294"/>
    </row>
    <row r="14562">
      <c r="A14562" s="294" t="s">
        <v>30645</v>
      </c>
      <c r="B14562" s="294"/>
      <c r="C14562" s="294"/>
      <c r="D14562" s="294"/>
      <c r="E14562" s="294"/>
      <c r="F14562" s="294"/>
    </row>
    <row r="14563">
      <c r="A14563" s="294" t="s">
        <v>30646</v>
      </c>
      <c r="B14563" s="294"/>
      <c r="C14563" s="294"/>
      <c r="D14563" s="294"/>
      <c r="E14563" s="294"/>
      <c r="F14563" s="294"/>
    </row>
    <row r="14564">
      <c r="A14564" s="294" t="s">
        <v>30647</v>
      </c>
      <c r="B14564" s="294"/>
      <c r="C14564" s="294"/>
      <c r="D14564" s="294"/>
      <c r="E14564" s="294"/>
      <c r="F14564" s="294"/>
    </row>
    <row r="14565">
      <c r="A14565" s="294"/>
      <c r="B14565" s="294"/>
      <c r="C14565" s="294"/>
      <c r="D14565" s="294"/>
      <c r="E14565" s="294"/>
      <c r="F14565" s="294"/>
    </row>
    <row r="14566">
      <c r="A14566" s="294" t="s">
        <v>30648</v>
      </c>
      <c r="B14566" s="294"/>
      <c r="C14566" s="294"/>
      <c r="D14566" s="294"/>
      <c r="E14566" s="294"/>
      <c r="F14566" s="294"/>
    </row>
    <row r="14567">
      <c r="A14567" s="294"/>
      <c r="B14567" s="294"/>
      <c r="C14567" s="294"/>
      <c r="D14567" s="294"/>
      <c r="E14567" s="294"/>
      <c r="F14567" s="294"/>
    </row>
    <row r="14568">
      <c r="A14568" s="294" t="s">
        <v>30649</v>
      </c>
      <c r="B14568" s="294"/>
      <c r="C14568" s="294"/>
      <c r="D14568" s="294"/>
      <c r="E14568" s="294"/>
      <c r="F14568" s="294"/>
    </row>
    <row r="14569">
      <c r="A14569" s="294" t="s">
        <v>30650</v>
      </c>
      <c r="B14569" s="294"/>
      <c r="C14569" s="294"/>
      <c r="D14569" s="294"/>
      <c r="E14569" s="294"/>
      <c r="F14569" s="294"/>
    </row>
    <row r="14570">
      <c r="A14570" s="294" t="s">
        <v>30651</v>
      </c>
      <c r="B14570" s="294"/>
      <c r="C14570" s="294"/>
      <c r="D14570" s="294"/>
      <c r="E14570" s="294"/>
      <c r="F14570" s="294"/>
    </row>
    <row r="14571">
      <c r="A14571" s="294"/>
      <c r="B14571" s="294"/>
      <c r="C14571" s="294"/>
      <c r="D14571" s="294"/>
      <c r="E14571" s="294"/>
      <c r="F14571" s="294"/>
    </row>
    <row r="14572">
      <c r="A14572" s="294" t="s">
        <v>24607</v>
      </c>
      <c r="B14572" s="294"/>
      <c r="C14572" s="294"/>
      <c r="D14572" s="294"/>
      <c r="E14572" s="294"/>
      <c r="F14572" s="294"/>
    </row>
    <row r="14573">
      <c r="A14573" s="294"/>
      <c r="B14573" s="294"/>
      <c r="C14573" s="294"/>
      <c r="D14573" s="294"/>
      <c r="E14573" s="294"/>
      <c r="F14573" s="294"/>
    </row>
    <row r="14574">
      <c r="A14574" s="294" t="s">
        <v>30652</v>
      </c>
      <c r="B14574" s="294"/>
      <c r="C14574" s="294"/>
      <c r="D14574" s="294"/>
      <c r="E14574" s="294"/>
      <c r="F14574" s="294"/>
    </row>
    <row r="14575">
      <c r="A14575" s="294" t="s">
        <v>30653</v>
      </c>
      <c r="B14575" s="294"/>
      <c r="C14575" s="294"/>
      <c r="D14575" s="294"/>
      <c r="E14575" s="294"/>
      <c r="F14575" s="294"/>
    </row>
    <row r="14576">
      <c r="A14576" s="294" t="s">
        <v>30654</v>
      </c>
      <c r="B14576" s="294"/>
      <c r="C14576" s="294"/>
      <c r="D14576" s="294"/>
      <c r="E14576" s="294"/>
      <c r="F14576" s="294"/>
    </row>
    <row r="14577">
      <c r="A14577" s="294" t="s">
        <v>30655</v>
      </c>
      <c r="B14577" s="294"/>
      <c r="C14577" s="294"/>
      <c r="D14577" s="294"/>
      <c r="E14577" s="294"/>
      <c r="F14577" s="294"/>
    </row>
    <row r="14578">
      <c r="A14578" s="294" t="s">
        <v>30656</v>
      </c>
      <c r="B14578" s="294"/>
      <c r="C14578" s="294"/>
      <c r="D14578" s="294"/>
      <c r="E14578" s="294"/>
      <c r="F14578" s="294"/>
    </row>
    <row r="14579">
      <c r="A14579" s="294" t="s">
        <v>30657</v>
      </c>
      <c r="B14579" s="294"/>
      <c r="C14579" s="294"/>
      <c r="D14579" s="294"/>
      <c r="E14579" s="294"/>
      <c r="F14579" s="294"/>
    </row>
    <row r="14580">
      <c r="A14580" s="294" t="s">
        <v>30658</v>
      </c>
      <c r="B14580" s="294"/>
      <c r="C14580" s="294"/>
      <c r="D14580" s="294"/>
      <c r="E14580" s="294"/>
      <c r="F14580" s="294"/>
    </row>
    <row r="14581">
      <c r="A14581" s="294" t="s">
        <v>30659</v>
      </c>
      <c r="B14581" s="294"/>
      <c r="C14581" s="294"/>
      <c r="D14581" s="294"/>
      <c r="E14581" s="294"/>
      <c r="F14581" s="294"/>
    </row>
    <row r="14582">
      <c r="A14582" s="294" t="s">
        <v>30660</v>
      </c>
      <c r="B14582" s="294"/>
      <c r="C14582" s="294"/>
      <c r="D14582" s="294"/>
      <c r="E14582" s="294"/>
      <c r="F14582" s="294"/>
    </row>
    <row r="14583">
      <c r="A14583" s="294" t="s">
        <v>30661</v>
      </c>
      <c r="B14583" s="294"/>
      <c r="C14583" s="294"/>
      <c r="D14583" s="294"/>
      <c r="E14583" s="294"/>
      <c r="F14583" s="294"/>
    </row>
    <row r="14584">
      <c r="A14584" s="294" t="s">
        <v>30662</v>
      </c>
      <c r="B14584" s="294"/>
      <c r="C14584" s="294"/>
      <c r="D14584" s="294"/>
      <c r="E14584" s="294"/>
      <c r="F14584" s="294"/>
    </row>
    <row r="14585">
      <c r="A14585" s="294" t="s">
        <v>30663</v>
      </c>
      <c r="B14585" s="294"/>
      <c r="C14585" s="294"/>
      <c r="D14585" s="294"/>
      <c r="E14585" s="294"/>
      <c r="F14585" s="294"/>
    </row>
    <row r="14586">
      <c r="A14586" s="294"/>
      <c r="B14586" s="294"/>
      <c r="C14586" s="294"/>
      <c r="D14586" s="294"/>
      <c r="E14586" s="294"/>
      <c r="F14586" s="294"/>
    </row>
    <row r="14587">
      <c r="A14587" s="294"/>
      <c r="B14587" s="294"/>
      <c r="C14587" s="294"/>
      <c r="D14587" s="294"/>
      <c r="E14587" s="294"/>
      <c r="F14587" s="294"/>
    </row>
    <row r="14588">
      <c r="A14588" s="294" t="s">
        <v>28124</v>
      </c>
      <c r="B14588" s="294"/>
      <c r="C14588" s="294"/>
      <c r="D14588" s="294"/>
      <c r="E14588" s="294"/>
      <c r="F14588" s="294"/>
    </row>
    <row r="14589">
      <c r="A14589" s="294" t="s">
        <v>30664</v>
      </c>
      <c r="B14589" s="294"/>
      <c r="C14589" s="294"/>
      <c r="D14589" s="294"/>
      <c r="E14589" s="294"/>
      <c r="F14589" s="294"/>
    </row>
    <row r="14590">
      <c r="A14590" s="294" t="s">
        <v>30665</v>
      </c>
      <c r="B14590" s="294"/>
      <c r="C14590" s="294"/>
      <c r="D14590" s="294"/>
      <c r="E14590" s="294"/>
      <c r="F14590" s="294"/>
    </row>
    <row r="14591">
      <c r="A14591" s="294" t="s">
        <v>30666</v>
      </c>
      <c r="B14591" s="294"/>
      <c r="C14591" s="294"/>
      <c r="D14591" s="294"/>
      <c r="E14591" s="294"/>
      <c r="F14591" s="294"/>
    </row>
    <row r="14592">
      <c r="A14592" s="294" t="s">
        <v>21618</v>
      </c>
      <c r="B14592" s="294"/>
      <c r="C14592" s="294"/>
      <c r="D14592" s="294"/>
      <c r="E14592" s="294"/>
      <c r="F14592" s="294"/>
    </row>
    <row r="14593">
      <c r="A14593" s="294" t="s">
        <v>30667</v>
      </c>
      <c r="B14593" s="294"/>
      <c r="C14593" s="294"/>
      <c r="D14593" s="294"/>
      <c r="E14593" s="294"/>
      <c r="F14593" s="294"/>
    </row>
    <row r="14594">
      <c r="A14594" s="294"/>
      <c r="B14594" s="294"/>
      <c r="C14594" s="294"/>
      <c r="D14594" s="294"/>
      <c r="E14594" s="294"/>
      <c r="F14594" s="294"/>
    </row>
    <row r="14595">
      <c r="A14595" s="294" t="s">
        <v>22512</v>
      </c>
      <c r="B14595" s="294"/>
      <c r="C14595" s="294"/>
      <c r="D14595" s="294"/>
      <c r="E14595" s="294"/>
      <c r="F14595" s="294"/>
    </row>
    <row r="14596">
      <c r="A14596" s="294" t="s">
        <v>26296</v>
      </c>
      <c r="B14596" s="294"/>
      <c r="C14596" s="294"/>
      <c r="D14596" s="294"/>
      <c r="E14596" s="294"/>
      <c r="F14596" s="294"/>
    </row>
    <row r="14597">
      <c r="A14597" s="294"/>
      <c r="B14597" s="294"/>
      <c r="C14597" s="294"/>
      <c r="D14597" s="294"/>
      <c r="E14597" s="294"/>
      <c r="F14597" s="294"/>
    </row>
    <row r="14598">
      <c r="A14598" s="294" t="s">
        <v>30668</v>
      </c>
      <c r="B14598" s="294"/>
      <c r="C14598" s="294"/>
      <c r="D14598" s="294"/>
      <c r="E14598" s="294"/>
      <c r="F14598" s="294"/>
    </row>
    <row r="14599">
      <c r="A14599" s="294" t="s">
        <v>30669</v>
      </c>
      <c r="B14599" s="294"/>
      <c r="C14599" s="294"/>
      <c r="D14599" s="294"/>
      <c r="E14599" s="294"/>
      <c r="F14599" s="294"/>
    </row>
    <row r="14600">
      <c r="A14600" s="294" t="s">
        <v>30670</v>
      </c>
      <c r="B14600" s="294"/>
      <c r="C14600" s="294"/>
      <c r="D14600" s="294"/>
      <c r="E14600" s="294"/>
      <c r="F14600" s="294"/>
    </row>
    <row r="14601">
      <c r="A14601" s="294" t="s">
        <v>30671</v>
      </c>
      <c r="B14601" s="294"/>
      <c r="C14601" s="294"/>
      <c r="D14601" s="294"/>
      <c r="E14601" s="294"/>
      <c r="F14601" s="294"/>
    </row>
    <row r="14602">
      <c r="A14602" s="294" t="s">
        <v>30672</v>
      </c>
      <c r="B14602" s="294"/>
      <c r="C14602" s="294"/>
      <c r="D14602" s="294"/>
      <c r="E14602" s="294"/>
      <c r="F14602" s="294"/>
    </row>
    <row r="14603">
      <c r="A14603" s="294" t="s">
        <v>30673</v>
      </c>
      <c r="B14603" s="294"/>
      <c r="C14603" s="294"/>
      <c r="D14603" s="294"/>
      <c r="E14603" s="294"/>
      <c r="F14603" s="294"/>
    </row>
    <row r="14604">
      <c r="A14604" s="294"/>
      <c r="B14604" s="294"/>
      <c r="C14604" s="294"/>
      <c r="D14604" s="294"/>
      <c r="E14604" s="294"/>
      <c r="F14604" s="294"/>
    </row>
    <row r="14605">
      <c r="A14605" s="294" t="s">
        <v>27452</v>
      </c>
      <c r="B14605" s="294"/>
      <c r="C14605" s="294"/>
      <c r="D14605" s="294"/>
      <c r="E14605" s="294"/>
      <c r="F14605" s="294"/>
    </row>
    <row r="14606">
      <c r="A14606" s="294" t="s">
        <v>26877</v>
      </c>
      <c r="B14606" s="294"/>
      <c r="C14606" s="294"/>
      <c r="D14606" s="294"/>
      <c r="E14606" s="294"/>
      <c r="F14606" s="294"/>
    </row>
    <row r="14607">
      <c r="A14607" s="294"/>
      <c r="B14607" s="294"/>
      <c r="C14607" s="294"/>
      <c r="D14607" s="294"/>
      <c r="E14607" s="294"/>
      <c r="F14607" s="294"/>
    </row>
    <row r="14608">
      <c r="A14608" s="294" t="s">
        <v>30674</v>
      </c>
      <c r="B14608" s="294"/>
      <c r="C14608" s="294"/>
      <c r="D14608" s="294"/>
      <c r="E14608" s="294"/>
      <c r="F14608" s="294"/>
    </row>
    <row r="14609">
      <c r="A14609" s="294" t="s">
        <v>30675</v>
      </c>
      <c r="B14609" s="294"/>
      <c r="C14609" s="294"/>
      <c r="D14609" s="294"/>
      <c r="E14609" s="294"/>
      <c r="F14609" s="294"/>
    </row>
    <row r="14610">
      <c r="A14610" s="294" t="s">
        <v>30676</v>
      </c>
      <c r="B14610" s="294"/>
      <c r="C14610" s="294"/>
      <c r="D14610" s="294"/>
      <c r="E14610" s="294"/>
      <c r="F14610" s="294"/>
    </row>
    <row r="14611">
      <c r="A14611" s="294" t="s">
        <v>30677</v>
      </c>
      <c r="B14611" s="294"/>
      <c r="C14611" s="294"/>
      <c r="D14611" s="294"/>
      <c r="E14611" s="294"/>
      <c r="F14611" s="294"/>
    </row>
    <row r="14612">
      <c r="A14612" s="294" t="s">
        <v>30678</v>
      </c>
      <c r="B14612" s="294"/>
      <c r="C14612" s="294"/>
      <c r="D14612" s="294"/>
      <c r="E14612" s="294"/>
      <c r="F14612" s="294"/>
    </row>
    <row r="14613">
      <c r="A14613" s="294" t="s">
        <v>30679</v>
      </c>
      <c r="B14613" s="294"/>
      <c r="C14613" s="294"/>
      <c r="D14613" s="294"/>
      <c r="E14613" s="294"/>
      <c r="F14613" s="294"/>
    </row>
    <row r="14614">
      <c r="A14614" s="294" t="s">
        <v>30680</v>
      </c>
      <c r="B14614" s="294"/>
      <c r="C14614" s="294"/>
      <c r="D14614" s="294"/>
      <c r="E14614" s="294"/>
      <c r="F14614" s="294"/>
    </row>
    <row r="14615">
      <c r="A14615" s="294"/>
      <c r="B14615" s="294"/>
      <c r="C14615" s="294"/>
      <c r="D14615" s="294"/>
      <c r="E14615" s="294"/>
      <c r="F14615" s="294"/>
    </row>
    <row r="14616">
      <c r="A14616" s="294" t="s">
        <v>30681</v>
      </c>
      <c r="B14616" s="294"/>
      <c r="C14616" s="294"/>
      <c r="D14616" s="294"/>
      <c r="E14616" s="294"/>
      <c r="F14616" s="294"/>
    </row>
    <row r="14617">
      <c r="A14617" s="294" t="s">
        <v>22618</v>
      </c>
      <c r="B14617" s="294"/>
      <c r="C14617" s="294"/>
      <c r="D14617" s="294"/>
      <c r="E14617" s="294"/>
      <c r="F14617" s="294"/>
    </row>
    <row r="14618">
      <c r="A14618" s="294"/>
      <c r="B14618" s="294"/>
      <c r="C14618" s="294"/>
      <c r="D14618" s="294"/>
      <c r="E14618" s="294"/>
      <c r="F14618" s="294"/>
    </row>
    <row r="14619">
      <c r="A14619" s="294" t="s">
        <v>30682</v>
      </c>
      <c r="B14619" s="294"/>
      <c r="C14619" s="294"/>
      <c r="D14619" s="294"/>
      <c r="E14619" s="294"/>
      <c r="F14619" s="294"/>
    </row>
    <row r="14620">
      <c r="A14620" s="294" t="s">
        <v>30683</v>
      </c>
      <c r="B14620" s="294"/>
      <c r="C14620" s="294"/>
      <c r="D14620" s="294"/>
      <c r="E14620" s="294"/>
      <c r="F14620" s="294"/>
    </row>
    <row r="14621">
      <c r="A14621" s="294" t="s">
        <v>30684</v>
      </c>
      <c r="B14621" s="294"/>
      <c r="C14621" s="294"/>
      <c r="D14621" s="294"/>
      <c r="E14621" s="294"/>
      <c r="F14621" s="294"/>
    </row>
    <row r="14622">
      <c r="A14622" s="294" t="s">
        <v>30685</v>
      </c>
      <c r="B14622" s="294"/>
      <c r="C14622" s="294"/>
      <c r="D14622" s="294"/>
      <c r="E14622" s="294"/>
      <c r="F14622" s="294"/>
    </row>
    <row r="14623">
      <c r="A14623" s="294" t="s">
        <v>30686</v>
      </c>
      <c r="B14623" s="294"/>
      <c r="C14623" s="294"/>
      <c r="D14623" s="294"/>
      <c r="E14623" s="294"/>
      <c r="F14623" s="294"/>
    </row>
    <row r="14624">
      <c r="A14624" s="294" t="s">
        <v>30687</v>
      </c>
      <c r="B14624" s="294"/>
      <c r="C14624" s="294"/>
      <c r="D14624" s="294"/>
      <c r="E14624" s="294"/>
      <c r="F14624" s="294"/>
    </row>
    <row r="14625">
      <c r="A14625" s="294" t="s">
        <v>30688</v>
      </c>
      <c r="B14625" s="294"/>
      <c r="C14625" s="294"/>
      <c r="D14625" s="294"/>
      <c r="E14625" s="294"/>
      <c r="F14625" s="294"/>
    </row>
    <row r="14626">
      <c r="A14626" s="294" t="s">
        <v>30689</v>
      </c>
      <c r="B14626" s="294"/>
      <c r="C14626" s="294"/>
      <c r="D14626" s="294"/>
      <c r="E14626" s="294"/>
      <c r="F14626" s="294"/>
    </row>
    <row r="14627">
      <c r="A14627" s="294" t="s">
        <v>21401</v>
      </c>
      <c r="B14627" s="294"/>
      <c r="C14627" s="294"/>
      <c r="D14627" s="294"/>
      <c r="E14627" s="294"/>
      <c r="F14627" s="294"/>
    </row>
    <row r="14628">
      <c r="A14628" s="294"/>
      <c r="B14628" s="294"/>
      <c r="C14628" s="294"/>
      <c r="D14628" s="294"/>
      <c r="E14628" s="294"/>
      <c r="F14628" s="294"/>
    </row>
    <row r="14629">
      <c r="A14629" s="294" t="s">
        <v>30690</v>
      </c>
      <c r="B14629" s="294"/>
      <c r="C14629" s="294"/>
      <c r="D14629" s="294"/>
      <c r="E14629" s="294"/>
      <c r="F14629" s="294"/>
    </row>
    <row r="14630">
      <c r="A14630" s="294" t="s">
        <v>30691</v>
      </c>
      <c r="B14630" s="294"/>
      <c r="C14630" s="294"/>
      <c r="D14630" s="294"/>
      <c r="E14630" s="294"/>
      <c r="F14630" s="294"/>
    </row>
    <row r="14631">
      <c r="A14631" s="294" t="s">
        <v>30692</v>
      </c>
      <c r="B14631" s="294"/>
      <c r="C14631" s="294"/>
      <c r="D14631" s="294"/>
      <c r="E14631" s="294"/>
      <c r="F14631" s="294"/>
    </row>
    <row r="14632">
      <c r="A14632" s="294" t="s">
        <v>30693</v>
      </c>
      <c r="B14632" s="294"/>
      <c r="C14632" s="294"/>
      <c r="D14632" s="294"/>
      <c r="E14632" s="294"/>
      <c r="F14632" s="294"/>
    </row>
    <row r="14633">
      <c r="A14633" s="294" t="s">
        <v>30694</v>
      </c>
      <c r="B14633" s="294"/>
      <c r="C14633" s="294"/>
      <c r="D14633" s="294"/>
      <c r="E14633" s="294"/>
      <c r="F14633" s="294"/>
    </row>
    <row r="14634">
      <c r="A14634" s="294"/>
      <c r="B14634" s="294"/>
      <c r="C14634" s="294"/>
      <c r="D14634" s="294"/>
      <c r="E14634" s="294"/>
      <c r="F14634" s="294"/>
    </row>
    <row r="14635">
      <c r="A14635" s="294" t="s">
        <v>22239</v>
      </c>
      <c r="B14635" s="294"/>
      <c r="C14635" s="294"/>
      <c r="D14635" s="294"/>
      <c r="E14635" s="294"/>
      <c r="F14635" s="294"/>
    </row>
    <row r="14636">
      <c r="A14636" s="294"/>
      <c r="B14636" s="294"/>
      <c r="C14636" s="294"/>
      <c r="D14636" s="294"/>
      <c r="E14636" s="294"/>
      <c r="F14636" s="294"/>
    </row>
    <row r="14637">
      <c r="A14637" s="294" t="s">
        <v>30695</v>
      </c>
      <c r="B14637" s="294"/>
      <c r="C14637" s="294"/>
      <c r="D14637" s="294"/>
      <c r="E14637" s="294"/>
      <c r="F14637" s="294"/>
    </row>
    <row r="14638">
      <c r="A14638" s="294" t="s">
        <v>30696</v>
      </c>
      <c r="B14638" s="294"/>
      <c r="C14638" s="294"/>
      <c r="D14638" s="294"/>
      <c r="E14638" s="294"/>
      <c r="F14638" s="294"/>
    </row>
    <row r="14639">
      <c r="A14639" s="294" t="s">
        <v>30697</v>
      </c>
      <c r="B14639" s="294"/>
      <c r="C14639" s="294"/>
      <c r="D14639" s="294"/>
      <c r="E14639" s="294"/>
      <c r="F14639" s="294"/>
    </row>
    <row r="14640">
      <c r="A14640" s="294" t="s">
        <v>30698</v>
      </c>
      <c r="B14640" s="294"/>
      <c r="C14640" s="294"/>
      <c r="D14640" s="294"/>
      <c r="E14640" s="294"/>
      <c r="F14640" s="294"/>
    </row>
    <row r="14641">
      <c r="A14641" s="294"/>
      <c r="B14641" s="294"/>
      <c r="C14641" s="294"/>
      <c r="D14641" s="294"/>
      <c r="E14641" s="294"/>
      <c r="F14641" s="294"/>
    </row>
    <row r="14642">
      <c r="A14642" s="294" t="s">
        <v>21990</v>
      </c>
      <c r="B14642" s="294"/>
      <c r="C14642" s="294"/>
      <c r="D14642" s="294"/>
      <c r="E14642" s="294"/>
      <c r="F14642" s="294"/>
    </row>
    <row r="14643">
      <c r="A14643" s="294"/>
      <c r="B14643" s="294"/>
      <c r="C14643" s="294"/>
      <c r="D14643" s="294"/>
      <c r="E14643" s="294"/>
      <c r="F14643" s="294"/>
    </row>
    <row r="14644">
      <c r="A14644" s="294" t="s">
        <v>30625</v>
      </c>
      <c r="B14644" s="294"/>
      <c r="C14644" s="294"/>
      <c r="D14644" s="294"/>
      <c r="E14644" s="294"/>
      <c r="F14644" s="294"/>
    </row>
    <row r="14645">
      <c r="A14645" s="294" t="s">
        <v>28674</v>
      </c>
      <c r="B14645" s="294"/>
      <c r="C14645" s="294"/>
      <c r="D14645" s="294"/>
      <c r="E14645" s="294"/>
      <c r="F14645" s="294"/>
    </row>
    <row r="14646">
      <c r="A14646" s="294" t="s">
        <v>30699</v>
      </c>
      <c r="B14646" s="294"/>
      <c r="C14646" s="294"/>
      <c r="D14646" s="294"/>
      <c r="E14646" s="294"/>
      <c r="F14646" s="294"/>
    </row>
    <row r="14647">
      <c r="A14647" s="294" t="s">
        <v>30700</v>
      </c>
      <c r="B14647" s="294"/>
      <c r="C14647" s="294"/>
      <c r="D14647" s="294"/>
      <c r="E14647" s="294"/>
      <c r="F14647" s="294"/>
    </row>
    <row r="14648">
      <c r="A14648" s="294" t="s">
        <v>30701</v>
      </c>
      <c r="B14648" s="294"/>
      <c r="C14648" s="294"/>
      <c r="D14648" s="294"/>
      <c r="E14648" s="294"/>
      <c r="F14648" s="294"/>
    </row>
    <row r="14649">
      <c r="A14649" s="294" t="s">
        <v>30702</v>
      </c>
      <c r="B14649" s="294"/>
      <c r="C14649" s="294"/>
      <c r="D14649" s="294"/>
      <c r="E14649" s="294"/>
      <c r="F14649" s="294"/>
    </row>
    <row r="14650">
      <c r="A14650" s="294" t="s">
        <v>30628</v>
      </c>
      <c r="B14650" s="294"/>
      <c r="C14650" s="294"/>
      <c r="D14650" s="294"/>
      <c r="E14650" s="294"/>
      <c r="F14650" s="294"/>
    </row>
    <row r="14651">
      <c r="A14651" s="294" t="s">
        <v>30703</v>
      </c>
      <c r="B14651" s="294"/>
      <c r="C14651" s="294"/>
      <c r="D14651" s="294"/>
      <c r="E14651" s="294"/>
      <c r="F14651" s="294"/>
    </row>
    <row r="14652">
      <c r="A14652" s="294" t="s">
        <v>30704</v>
      </c>
      <c r="B14652" s="294"/>
      <c r="C14652" s="294"/>
      <c r="D14652" s="294"/>
      <c r="E14652" s="294"/>
      <c r="F14652" s="294"/>
    </row>
    <row r="14653">
      <c r="A14653" s="294" t="s">
        <v>30705</v>
      </c>
      <c r="B14653" s="294"/>
      <c r="C14653" s="294"/>
      <c r="D14653" s="294"/>
      <c r="E14653" s="294"/>
      <c r="F14653" s="294"/>
    </row>
    <row r="14654">
      <c r="A14654" s="294"/>
      <c r="B14654" s="294"/>
      <c r="C14654" s="294"/>
      <c r="D14654" s="294"/>
      <c r="E14654" s="294"/>
      <c r="F14654" s="294"/>
    </row>
    <row r="14655">
      <c r="A14655" s="294" t="s">
        <v>28124</v>
      </c>
      <c r="B14655" s="294"/>
      <c r="C14655" s="294"/>
      <c r="D14655" s="294"/>
      <c r="E14655" s="294"/>
      <c r="F14655" s="294"/>
    </row>
    <row r="14656">
      <c r="A14656" s="294" t="s">
        <v>30666</v>
      </c>
      <c r="B14656" s="294"/>
      <c r="C14656" s="294"/>
      <c r="D14656" s="294"/>
      <c r="E14656" s="294"/>
      <c r="F14656" s="294"/>
    </row>
    <row r="14657">
      <c r="A14657" s="294" t="s">
        <v>21672</v>
      </c>
      <c r="B14657" s="294"/>
      <c r="C14657" s="294"/>
      <c r="D14657" s="294"/>
      <c r="E14657" s="294"/>
      <c r="F14657" s="294"/>
    </row>
    <row r="14658">
      <c r="A14658" s="294" t="s">
        <v>30667</v>
      </c>
      <c r="B14658" s="294"/>
      <c r="C14658" s="294"/>
      <c r="D14658" s="294"/>
      <c r="E14658" s="294"/>
      <c r="F14658" s="294"/>
    </row>
    <row r="14659">
      <c r="A14659" s="294"/>
      <c r="B14659" s="294"/>
      <c r="C14659" s="294"/>
      <c r="D14659" s="294"/>
      <c r="E14659" s="294"/>
      <c r="F14659" s="294"/>
    </row>
    <row r="14660">
      <c r="A14660" s="294"/>
      <c r="B14660" s="294"/>
      <c r="C14660" s="294"/>
      <c r="D14660" s="294"/>
      <c r="E14660" s="294"/>
      <c r="F14660" s="294"/>
    </row>
    <row r="14661">
      <c r="A14661" s="294" t="s">
        <v>24575</v>
      </c>
      <c r="B14661" s="294"/>
      <c r="C14661" s="294"/>
      <c r="D14661" s="294"/>
      <c r="E14661" s="294"/>
      <c r="F14661" s="294"/>
    </row>
    <row r="14662">
      <c r="A14662" s="294"/>
      <c r="B14662" s="294"/>
      <c r="C14662" s="294"/>
      <c r="D14662" s="294"/>
      <c r="E14662" s="294"/>
      <c r="F14662" s="294"/>
    </row>
    <row r="14663">
      <c r="A14663" s="294" t="s">
        <v>30706</v>
      </c>
      <c r="B14663" s="294"/>
      <c r="C14663" s="294"/>
      <c r="D14663" s="294"/>
      <c r="E14663" s="294"/>
      <c r="F14663" s="294"/>
    </row>
    <row r="14664">
      <c r="A14664" s="294" t="s">
        <v>30707</v>
      </c>
      <c r="B14664" s="294"/>
      <c r="C14664" s="294"/>
      <c r="D14664" s="294"/>
      <c r="E14664" s="294"/>
      <c r="F14664" s="294"/>
    </row>
    <row r="14665">
      <c r="A14665" s="294" t="s">
        <v>30708</v>
      </c>
      <c r="B14665" s="294"/>
      <c r="C14665" s="294"/>
      <c r="D14665" s="294"/>
      <c r="E14665" s="294"/>
      <c r="F14665" s="294"/>
    </row>
    <row r="14666">
      <c r="A14666" s="294" t="s">
        <v>30709</v>
      </c>
      <c r="B14666" s="294"/>
      <c r="C14666" s="294"/>
      <c r="D14666" s="294"/>
      <c r="E14666" s="294"/>
      <c r="F14666" s="294"/>
    </row>
    <row r="14667">
      <c r="A14667" s="294" t="s">
        <v>30710</v>
      </c>
      <c r="B14667" s="294"/>
      <c r="C14667" s="294"/>
      <c r="D14667" s="294"/>
      <c r="E14667" s="294"/>
      <c r="F14667" s="294"/>
    </row>
    <row r="14668">
      <c r="A14668" s="294" t="s">
        <v>30711</v>
      </c>
      <c r="B14668" s="294"/>
      <c r="C14668" s="294"/>
      <c r="D14668" s="294"/>
      <c r="E14668" s="294"/>
      <c r="F14668" s="294"/>
    </row>
    <row r="14669">
      <c r="A14669" s="294" t="s">
        <v>30712</v>
      </c>
      <c r="B14669" s="294"/>
      <c r="C14669" s="294"/>
      <c r="D14669" s="294"/>
      <c r="E14669" s="294"/>
      <c r="F14669" s="294"/>
    </row>
    <row r="14670">
      <c r="A14670" s="294" t="s">
        <v>30713</v>
      </c>
      <c r="B14670" s="294"/>
      <c r="C14670" s="294"/>
      <c r="D14670" s="294"/>
      <c r="E14670" s="294"/>
      <c r="F14670" s="294"/>
    </row>
    <row r="14671">
      <c r="A14671" s="294"/>
      <c r="B14671" s="294"/>
      <c r="C14671" s="294"/>
      <c r="D14671" s="294"/>
      <c r="E14671" s="294"/>
      <c r="F14671" s="294"/>
    </row>
    <row r="14672">
      <c r="A14672" s="294" t="s">
        <v>22564</v>
      </c>
      <c r="B14672" s="294"/>
      <c r="C14672" s="294"/>
      <c r="D14672" s="294"/>
      <c r="E14672" s="294"/>
      <c r="F14672" s="294"/>
    </row>
    <row r="14673">
      <c r="A14673" s="294" t="s">
        <v>20470</v>
      </c>
      <c r="B14673" s="294"/>
      <c r="C14673" s="294"/>
      <c r="D14673" s="294"/>
      <c r="E14673" s="294"/>
      <c r="F14673" s="294"/>
    </row>
    <row r="14674">
      <c r="A14674" s="294"/>
      <c r="B14674" s="294"/>
      <c r="C14674" s="294"/>
      <c r="D14674" s="294"/>
      <c r="E14674" s="294"/>
      <c r="F14674" s="294"/>
    </row>
    <row r="14675">
      <c r="A14675" s="294" t="s">
        <v>30714</v>
      </c>
      <c r="B14675" s="294"/>
      <c r="C14675" s="294"/>
      <c r="D14675" s="294"/>
      <c r="E14675" s="294"/>
      <c r="F14675" s="294"/>
    </row>
    <row r="14676">
      <c r="A14676" s="294" t="s">
        <v>30715</v>
      </c>
      <c r="B14676" s="294"/>
      <c r="C14676" s="294"/>
      <c r="D14676" s="294"/>
      <c r="E14676" s="294"/>
      <c r="F14676" s="294"/>
    </row>
    <row r="14677">
      <c r="A14677" s="294" t="s">
        <v>30716</v>
      </c>
      <c r="B14677" s="294"/>
      <c r="C14677" s="294"/>
      <c r="D14677" s="294"/>
      <c r="E14677" s="294"/>
      <c r="F14677" s="294"/>
    </row>
    <row r="14678">
      <c r="A14678" s="294" t="s">
        <v>30717</v>
      </c>
      <c r="B14678" s="294"/>
      <c r="C14678" s="294"/>
      <c r="D14678" s="294"/>
      <c r="E14678" s="294"/>
      <c r="F14678" s="294"/>
    </row>
    <row r="14679">
      <c r="A14679" s="294"/>
      <c r="B14679" s="294"/>
      <c r="C14679" s="294"/>
      <c r="D14679" s="294"/>
      <c r="E14679" s="294"/>
      <c r="F14679" s="294"/>
    </row>
    <row r="14680">
      <c r="A14680" s="294" t="s">
        <v>24089</v>
      </c>
      <c r="B14680" s="294"/>
      <c r="C14680" s="294"/>
      <c r="D14680" s="294"/>
      <c r="E14680" s="294"/>
      <c r="F14680" s="294"/>
    </row>
    <row r="14681">
      <c r="A14681" s="294" t="s">
        <v>29366</v>
      </c>
      <c r="B14681" s="294"/>
      <c r="C14681" s="294"/>
      <c r="D14681" s="294"/>
      <c r="E14681" s="294"/>
      <c r="F14681" s="294"/>
    </row>
    <row r="14682">
      <c r="A14682" s="294"/>
      <c r="B14682" s="294"/>
      <c r="C14682" s="294"/>
      <c r="D14682" s="294"/>
      <c r="E14682" s="294"/>
      <c r="F14682" s="294"/>
    </row>
    <row r="14683">
      <c r="A14683" s="294" t="s">
        <v>30718</v>
      </c>
      <c r="B14683" s="294"/>
      <c r="C14683" s="294"/>
      <c r="D14683" s="294"/>
      <c r="E14683" s="294"/>
      <c r="F14683" s="294"/>
    </row>
    <row r="14684">
      <c r="A14684" s="294" t="s">
        <v>30653</v>
      </c>
      <c r="B14684" s="294"/>
      <c r="C14684" s="294"/>
      <c r="D14684" s="294"/>
      <c r="E14684" s="294"/>
      <c r="F14684" s="294"/>
    </row>
    <row r="14685">
      <c r="A14685" s="294" t="s">
        <v>30719</v>
      </c>
      <c r="B14685" s="294"/>
      <c r="C14685" s="294"/>
      <c r="D14685" s="294"/>
      <c r="E14685" s="294"/>
      <c r="F14685" s="294"/>
    </row>
    <row r="14686">
      <c r="A14686" s="294" t="s">
        <v>30720</v>
      </c>
      <c r="B14686" s="294"/>
      <c r="C14686" s="294"/>
      <c r="D14686" s="294"/>
      <c r="E14686" s="294"/>
      <c r="F14686" s="294"/>
    </row>
    <row r="14687">
      <c r="A14687" s="294" t="s">
        <v>30721</v>
      </c>
      <c r="B14687" s="294"/>
      <c r="C14687" s="294"/>
      <c r="D14687" s="294"/>
      <c r="E14687" s="294"/>
      <c r="F14687" s="294"/>
    </row>
    <row r="14688">
      <c r="A14688" s="294" t="s">
        <v>30722</v>
      </c>
      <c r="B14688" s="294"/>
      <c r="C14688" s="294"/>
      <c r="D14688" s="294"/>
      <c r="E14688" s="294"/>
      <c r="F14688" s="294"/>
    </row>
    <row r="14689">
      <c r="A14689" s="294" t="s">
        <v>30723</v>
      </c>
      <c r="B14689" s="294"/>
      <c r="C14689" s="294"/>
      <c r="D14689" s="294"/>
      <c r="E14689" s="294"/>
      <c r="F14689" s="294"/>
    </row>
    <row r="14690">
      <c r="A14690" s="294" t="s">
        <v>30680</v>
      </c>
      <c r="B14690" s="294"/>
      <c r="C14690" s="294"/>
      <c r="D14690" s="294"/>
      <c r="E14690" s="294"/>
      <c r="F14690" s="294"/>
    </row>
    <row r="14691">
      <c r="A14691" s="294"/>
      <c r="B14691" s="294"/>
      <c r="C14691" s="294"/>
      <c r="D14691" s="294"/>
      <c r="E14691" s="294"/>
      <c r="F14691" s="294"/>
    </row>
    <row r="14692">
      <c r="A14692" s="294" t="s">
        <v>25653</v>
      </c>
      <c r="B14692" s="294"/>
      <c r="C14692" s="294"/>
      <c r="D14692" s="294"/>
      <c r="E14692" s="294"/>
      <c r="F14692" s="294"/>
    </row>
    <row r="14693">
      <c r="A14693" s="294" t="s">
        <v>23767</v>
      </c>
      <c r="B14693" s="294"/>
      <c r="C14693" s="294"/>
      <c r="D14693" s="294"/>
      <c r="E14693" s="294"/>
      <c r="F14693" s="294"/>
    </row>
    <row r="14694">
      <c r="A14694" s="294"/>
      <c r="B14694" s="294"/>
      <c r="C14694" s="294"/>
      <c r="D14694" s="294"/>
      <c r="E14694" s="294"/>
      <c r="F14694" s="294"/>
    </row>
    <row r="14695">
      <c r="A14695" s="294" t="s">
        <v>30724</v>
      </c>
      <c r="B14695" s="294"/>
      <c r="C14695" s="294"/>
      <c r="D14695" s="294"/>
      <c r="E14695" s="294"/>
      <c r="F14695" s="294"/>
    </row>
    <row r="14696">
      <c r="A14696" s="294" t="s">
        <v>30725</v>
      </c>
      <c r="B14696" s="294"/>
      <c r="C14696" s="294"/>
      <c r="D14696" s="294"/>
      <c r="E14696" s="294"/>
      <c r="F14696" s="294"/>
    </row>
    <row r="14697">
      <c r="A14697" s="294" t="s">
        <v>30726</v>
      </c>
      <c r="B14697" s="294"/>
      <c r="C14697" s="294"/>
      <c r="D14697" s="294"/>
      <c r="E14697" s="294"/>
      <c r="F14697" s="294"/>
    </row>
    <row r="14698">
      <c r="A14698" s="294" t="s">
        <v>30727</v>
      </c>
      <c r="B14698" s="294"/>
      <c r="C14698" s="294"/>
      <c r="D14698" s="294"/>
      <c r="E14698" s="294"/>
      <c r="F14698" s="294"/>
    </row>
    <row r="14699">
      <c r="A14699" s="294"/>
      <c r="B14699" s="294"/>
      <c r="C14699" s="294"/>
      <c r="D14699" s="294"/>
      <c r="E14699" s="294"/>
      <c r="F14699" s="294"/>
    </row>
    <row r="14700">
      <c r="A14700" s="294" t="s">
        <v>23201</v>
      </c>
      <c r="B14700" s="294"/>
      <c r="C14700" s="294"/>
      <c r="D14700" s="294"/>
      <c r="E14700" s="294"/>
      <c r="F14700" s="294"/>
    </row>
    <row r="14701">
      <c r="A14701" s="294" t="s">
        <v>23772</v>
      </c>
      <c r="B14701" s="294"/>
      <c r="C14701" s="294"/>
      <c r="D14701" s="294"/>
      <c r="E14701" s="294"/>
      <c r="F14701" s="294"/>
    </row>
    <row r="14702">
      <c r="A14702" s="294"/>
      <c r="B14702" s="294"/>
      <c r="C14702" s="294"/>
      <c r="D14702" s="294"/>
      <c r="E14702" s="294"/>
      <c r="F14702" s="294"/>
    </row>
    <row r="14703">
      <c r="A14703" s="294" t="s">
        <v>30728</v>
      </c>
      <c r="B14703" s="294"/>
      <c r="C14703" s="294"/>
      <c r="D14703" s="294"/>
      <c r="E14703" s="294"/>
      <c r="F14703" s="294"/>
    </row>
    <row r="14704">
      <c r="A14704" s="294" t="s">
        <v>30729</v>
      </c>
      <c r="B14704" s="294"/>
      <c r="C14704" s="294"/>
      <c r="D14704" s="294"/>
      <c r="E14704" s="294"/>
      <c r="F14704" s="294"/>
    </row>
    <row r="14705">
      <c r="A14705" s="294" t="s">
        <v>30730</v>
      </c>
      <c r="B14705" s="294"/>
      <c r="C14705" s="294"/>
      <c r="D14705" s="294"/>
      <c r="E14705" s="294"/>
      <c r="F14705" s="294"/>
    </row>
    <row r="14706">
      <c r="A14706" s="294" t="s">
        <v>30731</v>
      </c>
      <c r="B14706" s="294"/>
      <c r="C14706" s="294"/>
      <c r="D14706" s="294"/>
      <c r="E14706" s="294"/>
      <c r="F14706" s="294"/>
    </row>
    <row r="14707">
      <c r="A14707" s="294"/>
      <c r="B14707" s="294"/>
      <c r="C14707" s="294"/>
      <c r="D14707" s="294"/>
      <c r="E14707" s="294"/>
      <c r="F14707" s="294"/>
    </row>
    <row r="14708">
      <c r="A14708" s="294" t="s">
        <v>23776</v>
      </c>
      <c r="B14708" s="294"/>
      <c r="C14708" s="294"/>
      <c r="D14708" s="294"/>
      <c r="E14708" s="294"/>
      <c r="F14708" s="294"/>
    </row>
    <row r="14709">
      <c r="A14709" s="294" t="s">
        <v>27773</v>
      </c>
      <c r="B14709" s="294"/>
      <c r="C14709" s="294"/>
      <c r="D14709" s="294"/>
      <c r="E14709" s="294"/>
      <c r="F14709" s="294"/>
    </row>
    <row r="14710">
      <c r="A14710" s="294"/>
      <c r="B14710" s="294"/>
      <c r="C14710" s="294"/>
      <c r="D14710" s="294"/>
      <c r="E14710" s="294"/>
      <c r="F14710" s="294"/>
    </row>
    <row r="14711">
      <c r="A14711" s="294" t="s">
        <v>30732</v>
      </c>
      <c r="B14711" s="294"/>
      <c r="C14711" s="294"/>
      <c r="D14711" s="294"/>
      <c r="E14711" s="294"/>
      <c r="F14711" s="294"/>
    </row>
    <row r="14712">
      <c r="A14712" s="294" t="s">
        <v>30733</v>
      </c>
      <c r="B14712" s="294"/>
      <c r="C14712" s="294"/>
      <c r="D14712" s="294"/>
      <c r="E14712" s="294"/>
      <c r="F14712" s="294"/>
    </row>
    <row r="14713">
      <c r="A14713" s="294" t="s">
        <v>30734</v>
      </c>
      <c r="B14713" s="294"/>
      <c r="C14713" s="294"/>
      <c r="D14713" s="294"/>
      <c r="E14713" s="294"/>
      <c r="F14713" s="294"/>
    </row>
    <row r="14714">
      <c r="A14714" s="294" t="s">
        <v>30735</v>
      </c>
      <c r="B14714" s="294"/>
      <c r="C14714" s="294"/>
      <c r="D14714" s="294"/>
      <c r="E14714" s="294"/>
      <c r="F14714" s="294"/>
    </row>
    <row r="14715">
      <c r="A14715" s="294" t="s">
        <v>30736</v>
      </c>
      <c r="B14715" s="294"/>
      <c r="C14715" s="294"/>
      <c r="D14715" s="294"/>
      <c r="E14715" s="294"/>
      <c r="F14715" s="294"/>
    </row>
    <row r="14716">
      <c r="A14716" s="294" t="s">
        <v>30737</v>
      </c>
      <c r="B14716" s="294"/>
      <c r="C14716" s="294"/>
      <c r="D14716" s="294"/>
      <c r="E14716" s="294"/>
      <c r="F14716" s="294"/>
    </row>
    <row r="14717">
      <c r="A14717" s="294" t="s">
        <v>30738</v>
      </c>
      <c r="B14717" s="294"/>
      <c r="C14717" s="294"/>
      <c r="D14717" s="294"/>
      <c r="E14717" s="294"/>
      <c r="F14717" s="294"/>
    </row>
    <row r="14718">
      <c r="A14718" s="294" t="s">
        <v>30739</v>
      </c>
      <c r="B14718" s="294"/>
      <c r="C14718" s="294"/>
      <c r="D14718" s="294"/>
      <c r="E14718" s="294"/>
      <c r="F14718" s="294"/>
    </row>
    <row r="14719">
      <c r="A14719" s="294" t="s">
        <v>21618</v>
      </c>
      <c r="B14719" s="294"/>
      <c r="C14719" s="294"/>
      <c r="D14719" s="294"/>
      <c r="E14719" s="294"/>
      <c r="F14719" s="294"/>
    </row>
    <row r="14720">
      <c r="A14720" s="294"/>
      <c r="B14720" s="294"/>
      <c r="C14720" s="294"/>
      <c r="D14720" s="294"/>
      <c r="E14720" s="294"/>
      <c r="F14720" s="294"/>
    </row>
    <row r="14721">
      <c r="A14721" s="294"/>
      <c r="B14721" s="294"/>
      <c r="C14721" s="294"/>
      <c r="D14721" s="294"/>
      <c r="E14721" s="294"/>
      <c r="F14721" s="294"/>
    </row>
    <row r="14722">
      <c r="A14722" s="294" t="s">
        <v>30740</v>
      </c>
      <c r="B14722" s="294"/>
      <c r="C14722" s="294"/>
      <c r="D14722" s="294"/>
      <c r="E14722" s="294"/>
      <c r="F14722" s="294"/>
    </row>
    <row r="14723">
      <c r="A14723" s="294"/>
      <c r="B14723" s="294"/>
      <c r="C14723" s="294"/>
      <c r="D14723" s="294"/>
      <c r="E14723" s="294"/>
      <c r="F14723" s="294"/>
    </row>
    <row r="14724">
      <c r="A14724" s="294" t="s">
        <v>22512</v>
      </c>
      <c r="B14724" s="294"/>
      <c r="C14724" s="294"/>
      <c r="D14724" s="294"/>
      <c r="E14724" s="294"/>
      <c r="F14724" s="294"/>
    </row>
    <row r="14725">
      <c r="A14725" s="294" t="s">
        <v>27620</v>
      </c>
      <c r="B14725" s="294"/>
      <c r="C14725" s="294"/>
      <c r="D14725" s="294"/>
      <c r="E14725" s="294"/>
      <c r="F14725" s="294"/>
    </row>
    <row r="14726">
      <c r="A14726" s="294"/>
      <c r="B14726" s="294"/>
      <c r="C14726" s="294"/>
      <c r="D14726" s="294"/>
      <c r="E14726" s="294"/>
      <c r="F14726" s="294"/>
    </row>
    <row r="14727">
      <c r="A14727" s="294" t="s">
        <v>30741</v>
      </c>
      <c r="B14727" s="294"/>
      <c r="C14727" s="294"/>
      <c r="D14727" s="294"/>
      <c r="E14727" s="294"/>
      <c r="F14727" s="294"/>
    </row>
    <row r="14728">
      <c r="A14728" s="294" t="s">
        <v>30742</v>
      </c>
      <c r="B14728" s="294"/>
      <c r="C14728" s="294"/>
      <c r="D14728" s="294"/>
      <c r="E14728" s="294"/>
      <c r="F14728" s="294"/>
    </row>
    <row r="14729">
      <c r="A14729" s="294" t="s">
        <v>30743</v>
      </c>
      <c r="B14729" s="294"/>
      <c r="C14729" s="294"/>
      <c r="D14729" s="294"/>
      <c r="E14729" s="294"/>
      <c r="F14729" s="294"/>
    </row>
    <row r="14730">
      <c r="A14730" s="294"/>
      <c r="B14730" s="294"/>
      <c r="C14730" s="294"/>
      <c r="D14730" s="294"/>
      <c r="E14730" s="294"/>
      <c r="F14730" s="294"/>
    </row>
    <row r="14731">
      <c r="A14731" s="294" t="s">
        <v>27276</v>
      </c>
      <c r="B14731" s="294"/>
      <c r="C14731" s="294"/>
      <c r="D14731" s="294"/>
      <c r="E14731" s="294"/>
      <c r="F14731" s="294"/>
    </row>
    <row r="14732">
      <c r="A14732" s="294"/>
      <c r="B14732" s="294"/>
      <c r="C14732" s="294"/>
      <c r="D14732" s="294"/>
      <c r="E14732" s="294"/>
      <c r="F14732" s="294"/>
    </row>
    <row r="14733">
      <c r="A14733" s="294" t="s">
        <v>30744</v>
      </c>
      <c r="B14733" s="294"/>
      <c r="C14733" s="294"/>
      <c r="D14733" s="294"/>
      <c r="E14733" s="294"/>
      <c r="F14733" s="294"/>
    </row>
    <row r="14734">
      <c r="A14734" s="294" t="s">
        <v>30745</v>
      </c>
      <c r="B14734" s="294"/>
      <c r="C14734" s="294"/>
      <c r="D14734" s="294"/>
      <c r="E14734" s="294"/>
      <c r="F14734" s="294"/>
    </row>
    <row r="14735">
      <c r="A14735" s="294" t="s">
        <v>30746</v>
      </c>
      <c r="B14735" s="294"/>
      <c r="C14735" s="294"/>
      <c r="D14735" s="294"/>
      <c r="E14735" s="294"/>
      <c r="F14735" s="294"/>
    </row>
    <row r="14736">
      <c r="A14736" s="294" t="s">
        <v>30747</v>
      </c>
      <c r="B14736" s="294"/>
      <c r="C14736" s="294"/>
      <c r="D14736" s="294"/>
      <c r="E14736" s="294"/>
      <c r="F14736" s="294"/>
    </row>
    <row r="14737">
      <c r="A14737" s="294" t="s">
        <v>30748</v>
      </c>
      <c r="B14737" s="294"/>
      <c r="C14737" s="294"/>
      <c r="D14737" s="294"/>
      <c r="E14737" s="294"/>
      <c r="F14737" s="294"/>
    </row>
    <row r="14738">
      <c r="A14738" s="294"/>
      <c r="B14738" s="294"/>
      <c r="C14738" s="294"/>
      <c r="D14738" s="294"/>
      <c r="E14738" s="294"/>
      <c r="F14738" s="294"/>
    </row>
    <row r="14739">
      <c r="A14739" s="294" t="s">
        <v>30749</v>
      </c>
      <c r="B14739" s="294"/>
      <c r="C14739" s="294"/>
      <c r="D14739" s="294"/>
      <c r="E14739" s="294"/>
      <c r="F14739" s="294"/>
    </row>
    <row r="14740">
      <c r="A14740" s="294" t="s">
        <v>30750</v>
      </c>
      <c r="B14740" s="294"/>
      <c r="C14740" s="294"/>
      <c r="D14740" s="294"/>
      <c r="E14740" s="294"/>
      <c r="F14740" s="294"/>
    </row>
    <row r="14741">
      <c r="A14741" s="294"/>
      <c r="B14741" s="294"/>
      <c r="C14741" s="294"/>
      <c r="D14741" s="294"/>
      <c r="E14741" s="294"/>
      <c r="F14741" s="294"/>
    </row>
    <row r="14742">
      <c r="A14742" s="294" t="s">
        <v>30751</v>
      </c>
      <c r="B14742" s="294"/>
      <c r="C14742" s="294"/>
      <c r="D14742" s="294"/>
      <c r="E14742" s="294"/>
      <c r="F14742" s="294"/>
    </row>
    <row r="14743">
      <c r="A14743" s="294" t="s">
        <v>30752</v>
      </c>
      <c r="B14743" s="294"/>
      <c r="C14743" s="294"/>
      <c r="D14743" s="294"/>
      <c r="E14743" s="294"/>
      <c r="F14743" s="294"/>
    </row>
    <row r="14744">
      <c r="A14744" s="294" t="s">
        <v>30753</v>
      </c>
      <c r="B14744" s="294"/>
      <c r="C14744" s="294"/>
      <c r="D14744" s="294"/>
      <c r="E14744" s="294"/>
      <c r="F14744" s="294"/>
    </row>
    <row r="14745">
      <c r="A14745" s="294" t="s">
        <v>30754</v>
      </c>
      <c r="B14745" s="294"/>
      <c r="C14745" s="294"/>
      <c r="D14745" s="294"/>
      <c r="E14745" s="294"/>
      <c r="F14745" s="294"/>
    </row>
    <row r="14746">
      <c r="A14746" s="294" t="s">
        <v>30755</v>
      </c>
      <c r="B14746" s="294"/>
      <c r="C14746" s="294"/>
      <c r="D14746" s="294"/>
      <c r="E14746" s="294"/>
      <c r="F14746" s="294"/>
    </row>
    <row r="14747">
      <c r="A14747" s="294" t="s">
        <v>30756</v>
      </c>
      <c r="B14747" s="294"/>
      <c r="C14747" s="294"/>
      <c r="D14747" s="294"/>
      <c r="E14747" s="294"/>
      <c r="F14747" s="294"/>
    </row>
    <row r="14748">
      <c r="A14748" s="294" t="s">
        <v>30757</v>
      </c>
      <c r="B14748" s="294"/>
      <c r="C14748" s="294"/>
      <c r="D14748" s="294"/>
      <c r="E14748" s="294"/>
      <c r="F14748" s="294"/>
    </row>
    <row r="14749">
      <c r="A14749" s="294" t="s">
        <v>30758</v>
      </c>
      <c r="B14749" s="294"/>
      <c r="C14749" s="294"/>
      <c r="D14749" s="294"/>
      <c r="E14749" s="294"/>
      <c r="F14749" s="294"/>
    </row>
    <row r="14750">
      <c r="A14750" s="294" t="s">
        <v>30759</v>
      </c>
      <c r="B14750" s="294"/>
      <c r="C14750" s="294"/>
      <c r="D14750" s="294"/>
      <c r="E14750" s="294"/>
      <c r="F14750" s="294"/>
    </row>
    <row r="14751">
      <c r="A14751" s="294"/>
      <c r="B14751" s="294"/>
      <c r="C14751" s="294"/>
      <c r="D14751" s="294"/>
      <c r="E14751" s="294"/>
      <c r="F14751" s="294"/>
    </row>
    <row r="14752">
      <c r="A14752" s="294" t="s">
        <v>21401</v>
      </c>
      <c r="B14752" s="294"/>
      <c r="C14752" s="294"/>
      <c r="D14752" s="294"/>
      <c r="E14752" s="294"/>
      <c r="F14752" s="294"/>
    </row>
    <row r="14753">
      <c r="A14753" s="294"/>
      <c r="B14753" s="294"/>
      <c r="C14753" s="294"/>
      <c r="D14753" s="294"/>
      <c r="E14753" s="294"/>
      <c r="F14753" s="294"/>
    </row>
    <row r="14754">
      <c r="A14754" s="294" t="s">
        <v>30760</v>
      </c>
      <c r="B14754" s="294"/>
      <c r="C14754" s="294"/>
      <c r="D14754" s="294"/>
      <c r="E14754" s="294"/>
      <c r="F14754" s="294"/>
    </row>
    <row r="14755">
      <c r="A14755" s="294" t="s">
        <v>30761</v>
      </c>
      <c r="B14755" s="294"/>
      <c r="C14755" s="294"/>
      <c r="D14755" s="294"/>
      <c r="E14755" s="294"/>
      <c r="F14755" s="294"/>
    </row>
    <row r="14756">
      <c r="A14756" s="294" t="s">
        <v>30762</v>
      </c>
      <c r="B14756" s="294"/>
      <c r="C14756" s="294"/>
      <c r="D14756" s="294"/>
      <c r="E14756" s="294"/>
      <c r="F14756" s="294"/>
    </row>
    <row r="14757">
      <c r="A14757" s="294" t="s">
        <v>30763</v>
      </c>
      <c r="B14757" s="294"/>
      <c r="C14757" s="294"/>
      <c r="D14757" s="294"/>
      <c r="E14757" s="294"/>
      <c r="F14757" s="294"/>
    </row>
    <row r="14758">
      <c r="A14758" s="294" t="s">
        <v>30764</v>
      </c>
      <c r="B14758" s="294"/>
      <c r="C14758" s="294"/>
      <c r="D14758" s="294"/>
      <c r="E14758" s="294"/>
      <c r="F14758" s="294"/>
    </row>
    <row r="14759">
      <c r="A14759" s="294" t="s">
        <v>30765</v>
      </c>
      <c r="B14759" s="294"/>
      <c r="C14759" s="294"/>
      <c r="D14759" s="294"/>
      <c r="E14759" s="294"/>
      <c r="F14759" s="294"/>
    </row>
    <row r="14760">
      <c r="A14760" s="294"/>
      <c r="B14760" s="294"/>
      <c r="C14760" s="294"/>
      <c r="D14760" s="294"/>
      <c r="E14760" s="294"/>
      <c r="F14760" s="294"/>
    </row>
    <row r="14761">
      <c r="A14761" s="294" t="s">
        <v>21407</v>
      </c>
      <c r="B14761" s="294"/>
      <c r="C14761" s="294"/>
      <c r="D14761" s="294"/>
      <c r="E14761" s="294"/>
      <c r="F14761" s="294"/>
    </row>
    <row r="14762">
      <c r="A14762" s="294"/>
      <c r="B14762" s="294"/>
      <c r="C14762" s="294"/>
      <c r="D14762" s="294"/>
      <c r="E14762" s="294"/>
      <c r="F14762" s="294"/>
    </row>
    <row r="14763">
      <c r="A14763" s="294" t="s">
        <v>21863</v>
      </c>
      <c r="B14763" s="294"/>
      <c r="C14763" s="294"/>
      <c r="D14763" s="294"/>
      <c r="E14763" s="294"/>
      <c r="F14763" s="294"/>
    </row>
    <row r="14764">
      <c r="A14764" s="294" t="s">
        <v>30766</v>
      </c>
      <c r="B14764" s="294"/>
      <c r="C14764" s="294"/>
      <c r="D14764" s="294"/>
      <c r="E14764" s="294"/>
      <c r="F14764" s="294"/>
    </row>
    <row r="14765">
      <c r="A14765" s="294" t="s">
        <v>30767</v>
      </c>
      <c r="B14765" s="294"/>
      <c r="C14765" s="294"/>
      <c r="D14765" s="294"/>
      <c r="E14765" s="294"/>
      <c r="F14765" s="294"/>
    </row>
    <row r="14766">
      <c r="A14766" s="294" t="s">
        <v>30768</v>
      </c>
      <c r="B14766" s="294"/>
      <c r="C14766" s="294"/>
      <c r="D14766" s="294"/>
      <c r="E14766" s="294"/>
      <c r="F14766" s="294"/>
    </row>
    <row r="14767">
      <c r="A14767" s="294" t="s">
        <v>30769</v>
      </c>
      <c r="B14767" s="294"/>
      <c r="C14767" s="294"/>
      <c r="D14767" s="294"/>
      <c r="E14767" s="294"/>
      <c r="F14767" s="294"/>
    </row>
    <row r="14768">
      <c r="A14768" s="294" t="s">
        <v>30770</v>
      </c>
      <c r="B14768" s="294"/>
      <c r="C14768" s="294"/>
      <c r="D14768" s="294"/>
      <c r="E14768" s="294"/>
      <c r="F14768" s="294"/>
    </row>
    <row r="14769">
      <c r="A14769" s="294" t="s">
        <v>30771</v>
      </c>
      <c r="B14769" s="294"/>
      <c r="C14769" s="294"/>
      <c r="D14769" s="294"/>
      <c r="E14769" s="294"/>
      <c r="F14769" s="294"/>
    </row>
    <row r="14770">
      <c r="A14770" s="294" t="s">
        <v>30772</v>
      </c>
      <c r="B14770" s="294"/>
      <c r="C14770" s="294"/>
      <c r="D14770" s="294"/>
      <c r="E14770" s="294"/>
      <c r="F14770" s="294"/>
    </row>
    <row r="14771">
      <c r="A14771" s="294" t="s">
        <v>30773</v>
      </c>
      <c r="B14771" s="294"/>
      <c r="C14771" s="294"/>
      <c r="D14771" s="294"/>
      <c r="E14771" s="294"/>
      <c r="F14771" s="294"/>
    </row>
    <row r="14772">
      <c r="A14772" s="294"/>
      <c r="B14772" s="294"/>
      <c r="C14772" s="294"/>
      <c r="D14772" s="294"/>
      <c r="E14772" s="294"/>
      <c r="F14772" s="294"/>
    </row>
    <row r="14773">
      <c r="A14773" s="294" t="s">
        <v>21990</v>
      </c>
      <c r="B14773" s="294"/>
      <c r="C14773" s="294"/>
      <c r="D14773" s="294"/>
      <c r="E14773" s="294"/>
      <c r="F14773" s="294"/>
    </row>
    <row r="14774">
      <c r="A14774" s="294"/>
      <c r="B14774" s="294"/>
      <c r="C14774" s="294"/>
      <c r="D14774" s="294"/>
      <c r="E14774" s="294"/>
      <c r="F14774" s="294"/>
    </row>
    <row r="14775">
      <c r="A14775" s="294" t="s">
        <v>30774</v>
      </c>
      <c r="B14775" s="294"/>
      <c r="C14775" s="294"/>
      <c r="D14775" s="294"/>
      <c r="E14775" s="294"/>
      <c r="F14775" s="294"/>
    </row>
    <row r="14776">
      <c r="A14776" s="294" t="s">
        <v>30775</v>
      </c>
      <c r="B14776" s="294"/>
      <c r="C14776" s="294"/>
      <c r="D14776" s="294"/>
      <c r="E14776" s="294"/>
      <c r="F14776" s="294"/>
    </row>
    <row r="14777">
      <c r="A14777" s="294" t="s">
        <v>30776</v>
      </c>
      <c r="B14777" s="294"/>
      <c r="C14777" s="294"/>
      <c r="D14777" s="294"/>
      <c r="E14777" s="294"/>
      <c r="F14777" s="294"/>
    </row>
    <row r="14778">
      <c r="A14778" s="294" t="s">
        <v>30777</v>
      </c>
      <c r="B14778" s="294"/>
      <c r="C14778" s="294"/>
      <c r="D14778" s="294"/>
      <c r="E14778" s="294"/>
      <c r="F14778" s="294"/>
    </row>
    <row r="14779">
      <c r="A14779" s="294" t="s">
        <v>26924</v>
      </c>
      <c r="B14779" s="294"/>
      <c r="C14779" s="294"/>
      <c r="D14779" s="294"/>
      <c r="E14779" s="294"/>
      <c r="F14779" s="294"/>
    </row>
    <row r="14780">
      <c r="A14780" s="294" t="s">
        <v>30778</v>
      </c>
      <c r="B14780" s="294"/>
      <c r="C14780" s="294"/>
      <c r="D14780" s="294"/>
      <c r="E14780" s="294"/>
      <c r="F14780" s="294"/>
    </row>
    <row r="14781">
      <c r="A14781" s="294" t="s">
        <v>30779</v>
      </c>
      <c r="B14781" s="294"/>
      <c r="C14781" s="294"/>
      <c r="D14781" s="294"/>
      <c r="E14781" s="294"/>
      <c r="F14781" s="294"/>
    </row>
    <row r="14782">
      <c r="A14782" s="294"/>
      <c r="B14782" s="294"/>
      <c r="C14782" s="294"/>
      <c r="D14782" s="294"/>
      <c r="E14782" s="294"/>
      <c r="F14782" s="294"/>
    </row>
    <row r="14783">
      <c r="A14783" s="294" t="s">
        <v>28124</v>
      </c>
      <c r="B14783" s="294"/>
      <c r="C14783" s="294"/>
      <c r="D14783" s="294"/>
      <c r="E14783" s="294"/>
      <c r="F14783" s="294"/>
    </row>
    <row r="14784">
      <c r="A14784" s="294" t="s">
        <v>30739</v>
      </c>
      <c r="B14784" s="294"/>
      <c r="C14784" s="294"/>
      <c r="D14784" s="294"/>
      <c r="E14784" s="294"/>
      <c r="F14784" s="294"/>
    </row>
    <row r="14785">
      <c r="A14785" s="294" t="s">
        <v>21672</v>
      </c>
      <c r="B14785" s="294"/>
      <c r="C14785" s="294"/>
      <c r="D14785" s="294"/>
      <c r="E14785" s="294"/>
      <c r="F14785" s="294"/>
    </row>
    <row r="14786">
      <c r="A14786" s="294"/>
      <c r="B14786" s="294"/>
      <c r="C14786" s="294"/>
      <c r="D14786" s="294"/>
      <c r="E14786" s="294"/>
      <c r="F14786" s="294"/>
    </row>
    <row r="14787">
      <c r="A14787" s="294"/>
      <c r="B14787" s="294"/>
      <c r="C14787" s="294"/>
      <c r="D14787" s="294"/>
      <c r="E14787" s="294"/>
      <c r="F14787" s="294"/>
    </row>
    <row r="14788">
      <c r="A14788" s="294" t="s">
        <v>30740</v>
      </c>
      <c r="B14788" s="294"/>
      <c r="C14788" s="294"/>
      <c r="D14788" s="294"/>
      <c r="E14788" s="294"/>
      <c r="F14788" s="294"/>
    </row>
    <row r="14789">
      <c r="A14789" s="294"/>
      <c r="B14789" s="294"/>
      <c r="C14789" s="294"/>
      <c r="D14789" s="294"/>
      <c r="E14789" s="294"/>
      <c r="F14789" s="294"/>
    </row>
    <row r="14790">
      <c r="A14790" s="294" t="s">
        <v>23007</v>
      </c>
      <c r="B14790" s="294"/>
      <c r="C14790" s="294"/>
      <c r="D14790" s="294"/>
      <c r="E14790" s="294"/>
      <c r="F14790" s="294"/>
    </row>
    <row r="14791">
      <c r="A14791" s="294"/>
      <c r="B14791" s="294"/>
      <c r="C14791" s="294"/>
      <c r="D14791" s="294"/>
      <c r="E14791" s="294"/>
      <c r="F14791" s="294"/>
    </row>
    <row r="14792">
      <c r="A14792" s="294"/>
      <c r="B14792" s="294"/>
      <c r="C14792" s="294"/>
      <c r="D14792" s="294"/>
      <c r="E14792" s="294"/>
      <c r="F14792" s="294"/>
    </row>
    <row r="14793">
      <c r="A14793" s="294" t="s">
        <v>30780</v>
      </c>
      <c r="B14793" s="294"/>
      <c r="C14793" s="294"/>
      <c r="D14793" s="294"/>
      <c r="E14793" s="294"/>
      <c r="F14793" s="294"/>
    </row>
    <row r="14794">
      <c r="A14794" s="294" t="s">
        <v>30781</v>
      </c>
      <c r="B14794" s="294"/>
      <c r="C14794" s="294"/>
      <c r="D14794" s="294"/>
      <c r="E14794" s="294"/>
      <c r="F14794" s="294"/>
    </row>
    <row r="14795">
      <c r="A14795" s="294" t="s">
        <v>30782</v>
      </c>
      <c r="B14795" s="294"/>
      <c r="C14795" s="294"/>
      <c r="D14795" s="294"/>
      <c r="E14795" s="294"/>
      <c r="F14795" s="294"/>
    </row>
    <row r="14796">
      <c r="A14796" s="294" t="s">
        <v>30783</v>
      </c>
      <c r="B14796" s="294"/>
      <c r="C14796" s="294"/>
      <c r="D14796" s="294"/>
      <c r="E14796" s="294"/>
      <c r="F14796" s="294"/>
    </row>
    <row r="14797">
      <c r="A14797" s="294" t="s">
        <v>30784</v>
      </c>
      <c r="B14797" s="294"/>
      <c r="C14797" s="294"/>
      <c r="D14797" s="294"/>
      <c r="E14797" s="294"/>
      <c r="F14797" s="294"/>
    </row>
    <row r="14798">
      <c r="A14798" s="294" t="s">
        <v>30785</v>
      </c>
      <c r="B14798" s="294"/>
      <c r="C14798" s="294"/>
      <c r="D14798" s="294"/>
      <c r="E14798" s="294"/>
      <c r="F14798" s="294"/>
    </row>
    <row r="14799">
      <c r="A14799" s="294" t="s">
        <v>30786</v>
      </c>
      <c r="B14799" s="294"/>
      <c r="C14799" s="294"/>
      <c r="D14799" s="294"/>
      <c r="E14799" s="294"/>
      <c r="F14799" s="294"/>
    </row>
    <row r="14800">
      <c r="A14800" s="294" t="s">
        <v>30787</v>
      </c>
      <c r="B14800" s="294"/>
      <c r="C14800" s="294"/>
      <c r="D14800" s="294"/>
      <c r="E14800" s="294"/>
      <c r="F14800" s="294"/>
    </row>
    <row r="14801">
      <c r="A14801" s="294" t="s">
        <v>30788</v>
      </c>
      <c r="B14801" s="294"/>
      <c r="C14801" s="294"/>
      <c r="D14801" s="294"/>
      <c r="E14801" s="294"/>
      <c r="F14801" s="294"/>
    </row>
    <row r="14802">
      <c r="A14802" s="294" t="s">
        <v>30789</v>
      </c>
      <c r="B14802" s="294"/>
      <c r="C14802" s="294"/>
      <c r="D14802" s="294"/>
      <c r="E14802" s="294"/>
      <c r="F14802" s="294"/>
    </row>
    <row r="14803">
      <c r="A14803" s="294"/>
      <c r="B14803" s="294"/>
      <c r="C14803" s="294"/>
      <c r="D14803" s="294"/>
      <c r="E14803" s="294"/>
      <c r="F14803" s="294"/>
    </row>
    <row r="14804">
      <c r="A14804" s="294" t="s">
        <v>21326</v>
      </c>
      <c r="B14804" s="294"/>
      <c r="C14804" s="294"/>
      <c r="D14804" s="294"/>
      <c r="E14804" s="294"/>
      <c r="F14804" s="294"/>
    </row>
    <row r="14805">
      <c r="A14805" s="294"/>
      <c r="B14805" s="294"/>
      <c r="C14805" s="294"/>
      <c r="D14805" s="294"/>
      <c r="E14805" s="294"/>
      <c r="F14805" s="294"/>
    </row>
    <row r="14806">
      <c r="A14806" s="294" t="s">
        <v>30790</v>
      </c>
      <c r="B14806" s="294"/>
      <c r="C14806" s="294"/>
      <c r="D14806" s="294"/>
      <c r="E14806" s="294"/>
      <c r="F14806" s="294"/>
    </row>
    <row r="14807">
      <c r="A14807" s="294" t="s">
        <v>30791</v>
      </c>
      <c r="B14807" s="294"/>
      <c r="C14807" s="294"/>
      <c r="D14807" s="294"/>
      <c r="E14807" s="294"/>
      <c r="F14807" s="294"/>
    </row>
    <row r="14808">
      <c r="A14808" s="294" t="s">
        <v>30792</v>
      </c>
      <c r="B14808" s="294"/>
      <c r="C14808" s="294"/>
      <c r="D14808" s="294"/>
      <c r="E14808" s="294"/>
      <c r="F14808" s="294"/>
    </row>
    <row r="14809">
      <c r="A14809" s="294"/>
      <c r="B14809" s="294"/>
      <c r="C14809" s="294"/>
      <c r="D14809" s="294"/>
      <c r="E14809" s="294"/>
      <c r="F14809" s="294"/>
    </row>
    <row r="14810">
      <c r="A14810" s="294" t="s">
        <v>30793</v>
      </c>
      <c r="B14810" s="294"/>
      <c r="C14810" s="294"/>
      <c r="D14810" s="294"/>
      <c r="E14810" s="294"/>
      <c r="F14810" s="294"/>
    </row>
    <row r="14811">
      <c r="A14811" s="294"/>
      <c r="B14811" s="294"/>
      <c r="C14811" s="294"/>
      <c r="D14811" s="294"/>
      <c r="E14811" s="294"/>
      <c r="F14811" s="294"/>
    </row>
    <row r="14812">
      <c r="A14812" s="294" t="s">
        <v>30794</v>
      </c>
      <c r="B14812" s="294"/>
      <c r="C14812" s="294"/>
      <c r="D14812" s="294"/>
      <c r="E14812" s="294"/>
      <c r="F14812" s="294"/>
    </row>
    <row r="14813">
      <c r="A14813" s="294" t="s">
        <v>30795</v>
      </c>
      <c r="B14813" s="294"/>
      <c r="C14813" s="294"/>
      <c r="D14813" s="294"/>
      <c r="E14813" s="294"/>
      <c r="F14813" s="294"/>
    </row>
    <row r="14814">
      <c r="A14814" s="294" t="s">
        <v>30796</v>
      </c>
      <c r="B14814" s="294"/>
      <c r="C14814" s="294"/>
      <c r="D14814" s="294"/>
      <c r="E14814" s="294"/>
      <c r="F14814" s="294"/>
    </row>
    <row r="14815">
      <c r="A14815" s="294" t="s">
        <v>30797</v>
      </c>
      <c r="B14815" s="294"/>
      <c r="C14815" s="294"/>
      <c r="D14815" s="294"/>
      <c r="E14815" s="294"/>
      <c r="F14815" s="294"/>
    </row>
    <row r="14816">
      <c r="A14816" s="294" t="s">
        <v>30798</v>
      </c>
      <c r="B14816" s="294"/>
      <c r="C14816" s="294"/>
      <c r="D14816" s="294"/>
      <c r="E14816" s="294"/>
      <c r="F14816" s="294"/>
    </row>
    <row r="14817">
      <c r="A14817" s="294" t="s">
        <v>30799</v>
      </c>
      <c r="B14817" s="294"/>
      <c r="C14817" s="294"/>
      <c r="D14817" s="294"/>
      <c r="E14817" s="294"/>
      <c r="F14817" s="294"/>
    </row>
    <row r="14818">
      <c r="A14818" s="294"/>
      <c r="B14818" s="294"/>
      <c r="C14818" s="294"/>
      <c r="D14818" s="294"/>
      <c r="E14818" s="294"/>
      <c r="F14818" s="294"/>
    </row>
    <row r="14819">
      <c r="A14819" s="294" t="s">
        <v>22572</v>
      </c>
      <c r="B14819" s="294"/>
      <c r="C14819" s="294"/>
      <c r="D14819" s="294"/>
      <c r="E14819" s="294"/>
      <c r="F14819" s="294"/>
    </row>
    <row r="14820">
      <c r="A14820" s="294" t="s">
        <v>23767</v>
      </c>
      <c r="B14820" s="294"/>
      <c r="C14820" s="294"/>
      <c r="D14820" s="294"/>
      <c r="E14820" s="294"/>
      <c r="F14820" s="294"/>
    </row>
    <row r="14821">
      <c r="A14821" s="294"/>
      <c r="B14821" s="294"/>
      <c r="C14821" s="294"/>
      <c r="D14821" s="294"/>
      <c r="E14821" s="294"/>
      <c r="F14821" s="294"/>
    </row>
    <row r="14822">
      <c r="A14822" s="294" t="s">
        <v>30800</v>
      </c>
      <c r="B14822" s="294"/>
      <c r="C14822" s="294"/>
      <c r="D14822" s="294"/>
      <c r="E14822" s="294"/>
      <c r="F14822" s="294"/>
    </row>
    <row r="14823">
      <c r="A14823" s="294" t="s">
        <v>30801</v>
      </c>
      <c r="B14823" s="294"/>
      <c r="C14823" s="294"/>
      <c r="D14823" s="294"/>
      <c r="E14823" s="294"/>
      <c r="F14823" s="294"/>
    </row>
    <row r="14824">
      <c r="A14824" s="294" t="s">
        <v>30802</v>
      </c>
      <c r="B14824" s="294"/>
      <c r="C14824" s="294"/>
      <c r="D14824" s="294"/>
      <c r="E14824" s="294"/>
      <c r="F14824" s="294"/>
    </row>
    <row r="14825">
      <c r="A14825" s="294" t="s">
        <v>30803</v>
      </c>
      <c r="B14825" s="294"/>
      <c r="C14825" s="294"/>
      <c r="D14825" s="294"/>
      <c r="E14825" s="294"/>
      <c r="F14825" s="294"/>
    </row>
    <row r="14826">
      <c r="A14826" s="294"/>
      <c r="B14826" s="294"/>
      <c r="C14826" s="294"/>
      <c r="D14826" s="294"/>
      <c r="E14826" s="294"/>
      <c r="F14826" s="294"/>
    </row>
    <row r="14827">
      <c r="A14827" s="294" t="s">
        <v>21908</v>
      </c>
      <c r="B14827" s="294"/>
      <c r="C14827" s="294"/>
      <c r="D14827" s="294"/>
      <c r="E14827" s="294"/>
      <c r="F14827" s="294"/>
    </row>
    <row r="14828">
      <c r="A14828" s="294"/>
      <c r="B14828" s="294"/>
      <c r="C14828" s="294"/>
      <c r="D14828" s="294"/>
      <c r="E14828" s="294"/>
      <c r="F14828" s="294"/>
    </row>
    <row r="14829">
      <c r="A14829" s="294" t="s">
        <v>30804</v>
      </c>
      <c r="B14829" s="294"/>
      <c r="C14829" s="294"/>
      <c r="D14829" s="294"/>
      <c r="E14829" s="294"/>
      <c r="F14829" s="294"/>
    </row>
    <row r="14830">
      <c r="A14830" s="294" t="s">
        <v>30805</v>
      </c>
      <c r="B14830" s="294"/>
      <c r="C14830" s="294"/>
      <c r="D14830" s="294"/>
      <c r="E14830" s="294"/>
      <c r="F14830" s="294"/>
    </row>
    <row r="14831">
      <c r="A14831" s="294" t="s">
        <v>30806</v>
      </c>
      <c r="B14831" s="294"/>
      <c r="C14831" s="294"/>
      <c r="D14831" s="294"/>
      <c r="E14831" s="294"/>
      <c r="F14831" s="294"/>
    </row>
    <row r="14832">
      <c r="A14832" s="294" t="s">
        <v>30807</v>
      </c>
      <c r="B14832" s="294"/>
      <c r="C14832" s="294"/>
      <c r="D14832" s="294"/>
      <c r="E14832" s="294"/>
      <c r="F14832" s="294"/>
    </row>
    <row r="14833">
      <c r="A14833" s="294"/>
      <c r="B14833" s="294"/>
      <c r="C14833" s="294"/>
      <c r="D14833" s="294"/>
      <c r="E14833" s="294"/>
      <c r="F14833" s="294"/>
    </row>
    <row r="14834">
      <c r="A14834" s="294" t="s">
        <v>30808</v>
      </c>
      <c r="B14834" s="294"/>
      <c r="C14834" s="294"/>
      <c r="D14834" s="294"/>
      <c r="E14834" s="294"/>
      <c r="F14834" s="294"/>
    </row>
    <row r="14835">
      <c r="A14835" s="294"/>
      <c r="B14835" s="294"/>
      <c r="C14835" s="294"/>
      <c r="D14835" s="294"/>
      <c r="E14835" s="294"/>
      <c r="F14835" s="294"/>
    </row>
    <row r="14836">
      <c r="A14836" s="294" t="s">
        <v>30809</v>
      </c>
      <c r="B14836" s="294"/>
      <c r="C14836" s="294"/>
      <c r="D14836" s="294"/>
      <c r="E14836" s="294"/>
      <c r="F14836" s="294"/>
    </row>
    <row r="14837">
      <c r="A14837" s="294" t="s">
        <v>30810</v>
      </c>
      <c r="B14837" s="294"/>
      <c r="C14837" s="294"/>
      <c r="D14837" s="294"/>
      <c r="E14837" s="294"/>
      <c r="F14837" s="294"/>
    </row>
    <row r="14838">
      <c r="A14838" s="294" t="s">
        <v>30811</v>
      </c>
      <c r="B14838" s="294"/>
      <c r="C14838" s="294"/>
      <c r="D14838" s="294"/>
      <c r="E14838" s="294"/>
      <c r="F14838" s="294"/>
    </row>
    <row r="14839">
      <c r="A14839" s="294" t="s">
        <v>30812</v>
      </c>
      <c r="B14839" s="294"/>
      <c r="C14839" s="294"/>
      <c r="D14839" s="294"/>
      <c r="E14839" s="294"/>
      <c r="F14839" s="294"/>
    </row>
    <row r="14840">
      <c r="A14840" s="294" t="s">
        <v>30813</v>
      </c>
      <c r="B14840" s="294"/>
      <c r="C14840" s="294"/>
      <c r="D14840" s="294"/>
      <c r="E14840" s="294"/>
      <c r="F14840" s="294"/>
    </row>
    <row r="14841">
      <c r="A14841" s="294" t="s">
        <v>30814</v>
      </c>
      <c r="B14841" s="294"/>
      <c r="C14841" s="294"/>
      <c r="D14841" s="294"/>
      <c r="E14841" s="294"/>
      <c r="F14841" s="294"/>
    </row>
    <row r="14842">
      <c r="A14842" s="294" t="s">
        <v>30815</v>
      </c>
      <c r="B14842" s="294"/>
      <c r="C14842" s="294"/>
      <c r="D14842" s="294"/>
      <c r="E14842" s="294"/>
      <c r="F14842" s="294"/>
    </row>
    <row r="14843">
      <c r="A14843" s="294" t="s">
        <v>30816</v>
      </c>
      <c r="B14843" s="294"/>
      <c r="C14843" s="294"/>
      <c r="D14843" s="294"/>
      <c r="E14843" s="294"/>
      <c r="F14843" s="294"/>
    </row>
    <row r="14844">
      <c r="A14844" s="294" t="s">
        <v>30817</v>
      </c>
      <c r="B14844" s="294"/>
      <c r="C14844" s="294"/>
      <c r="D14844" s="294"/>
      <c r="E14844" s="294"/>
      <c r="F14844" s="294"/>
    </row>
    <row r="14845">
      <c r="A14845" s="294" t="s">
        <v>23714</v>
      </c>
      <c r="B14845" s="294"/>
      <c r="C14845" s="294"/>
      <c r="D14845" s="294"/>
      <c r="E14845" s="294"/>
      <c r="F14845" s="294"/>
    </row>
    <row r="14846">
      <c r="A14846" s="294" t="s">
        <v>30818</v>
      </c>
      <c r="B14846" s="294"/>
      <c r="C14846" s="294"/>
      <c r="D14846" s="294"/>
      <c r="E14846" s="294"/>
      <c r="F14846" s="294"/>
    </row>
    <row r="14847">
      <c r="A14847" s="294" t="s">
        <v>30819</v>
      </c>
      <c r="B14847" s="294"/>
      <c r="C14847" s="294"/>
      <c r="D14847" s="294"/>
      <c r="E14847" s="294"/>
      <c r="F14847" s="294"/>
    </row>
    <row r="14848">
      <c r="A14848" s="294" t="s">
        <v>30820</v>
      </c>
      <c r="B14848" s="294"/>
      <c r="C14848" s="294"/>
      <c r="D14848" s="294"/>
      <c r="E14848" s="294"/>
      <c r="F14848" s="294"/>
    </row>
    <row r="14849">
      <c r="A14849" s="294"/>
      <c r="B14849" s="294"/>
      <c r="C14849" s="294"/>
      <c r="D14849" s="294"/>
      <c r="E14849" s="294"/>
      <c r="F14849" s="294"/>
    </row>
    <row r="14850">
      <c r="A14850" s="294"/>
      <c r="B14850" s="294"/>
      <c r="C14850" s="294"/>
      <c r="D14850" s="294"/>
      <c r="E14850" s="294"/>
      <c r="F14850" s="294"/>
    </row>
    <row r="14851">
      <c r="A14851" s="294" t="s">
        <v>28124</v>
      </c>
      <c r="B14851" s="294"/>
      <c r="C14851" s="294"/>
      <c r="D14851" s="294"/>
      <c r="E14851" s="294"/>
      <c r="F14851" s="294"/>
    </row>
    <row r="14852">
      <c r="A14852" s="294" t="s">
        <v>30821</v>
      </c>
      <c r="B14852" s="294"/>
      <c r="C14852" s="294"/>
      <c r="D14852" s="294"/>
      <c r="E14852" s="294"/>
      <c r="F14852" s="294"/>
    </row>
    <row r="14853">
      <c r="A14853" s="294" t="s">
        <v>30822</v>
      </c>
      <c r="B14853" s="294"/>
      <c r="C14853" s="294"/>
      <c r="D14853" s="294"/>
      <c r="E14853" s="294"/>
      <c r="F14853" s="294"/>
    </row>
    <row r="14854">
      <c r="A14854" s="294"/>
      <c r="B14854" s="294"/>
      <c r="C14854" s="294"/>
      <c r="D14854" s="294"/>
      <c r="E14854" s="294"/>
      <c r="F14854" s="294"/>
    </row>
    <row r="14855">
      <c r="A14855" s="294" t="s">
        <v>25957</v>
      </c>
      <c r="B14855" s="294"/>
      <c r="C14855" s="294"/>
      <c r="D14855" s="294"/>
      <c r="E14855" s="294"/>
      <c r="F14855" s="294"/>
    </row>
    <row r="14856">
      <c r="A14856" s="294"/>
      <c r="B14856" s="294"/>
      <c r="C14856" s="294"/>
      <c r="D14856" s="294"/>
      <c r="E14856" s="294"/>
      <c r="F14856" s="294"/>
    </row>
    <row r="14857">
      <c r="A14857" s="294" t="s">
        <v>30823</v>
      </c>
      <c r="B14857" s="294"/>
      <c r="C14857" s="294"/>
      <c r="D14857" s="294"/>
      <c r="E14857" s="294"/>
      <c r="F14857" s="294"/>
    </row>
    <row r="14858">
      <c r="A14858" s="294" t="s">
        <v>30824</v>
      </c>
      <c r="B14858" s="294"/>
      <c r="C14858" s="294"/>
      <c r="D14858" s="294"/>
      <c r="E14858" s="294"/>
      <c r="F14858" s="294"/>
    </row>
    <row r="14859">
      <c r="A14859" s="294"/>
      <c r="B14859" s="294"/>
      <c r="C14859" s="294"/>
      <c r="D14859" s="294"/>
      <c r="E14859" s="294"/>
      <c r="F14859" s="294"/>
    </row>
    <row r="14860">
      <c r="A14860" s="294" t="s">
        <v>26193</v>
      </c>
      <c r="B14860" s="294"/>
      <c r="C14860" s="294"/>
      <c r="D14860" s="294"/>
      <c r="E14860" s="294"/>
      <c r="F14860" s="294"/>
    </row>
    <row r="14861">
      <c r="A14861" s="294"/>
      <c r="B14861" s="294"/>
      <c r="C14861" s="294"/>
      <c r="D14861" s="294"/>
      <c r="E14861" s="294"/>
      <c r="F14861" s="294"/>
    </row>
    <row r="14862">
      <c r="A14862" s="294" t="s">
        <v>30825</v>
      </c>
      <c r="B14862" s="294"/>
      <c r="C14862" s="294"/>
      <c r="D14862" s="294"/>
      <c r="E14862" s="294"/>
      <c r="F14862" s="294"/>
    </row>
    <row r="14863">
      <c r="A14863" s="294" t="s">
        <v>30826</v>
      </c>
      <c r="B14863" s="294"/>
      <c r="C14863" s="294"/>
      <c r="D14863" s="294"/>
      <c r="E14863" s="294"/>
      <c r="F14863" s="294"/>
    </row>
    <row r="14864">
      <c r="A14864" s="294" t="s">
        <v>30827</v>
      </c>
      <c r="B14864" s="294"/>
      <c r="C14864" s="294"/>
      <c r="D14864" s="294"/>
      <c r="E14864" s="294"/>
      <c r="F14864" s="294"/>
    </row>
    <row r="14865">
      <c r="A14865" s="294" t="s">
        <v>30828</v>
      </c>
      <c r="B14865" s="294"/>
      <c r="C14865" s="294"/>
      <c r="D14865" s="294"/>
      <c r="E14865" s="294"/>
      <c r="F14865" s="294"/>
    </row>
    <row r="14866">
      <c r="A14866" s="294" t="s">
        <v>30829</v>
      </c>
      <c r="B14866" s="294"/>
      <c r="C14866" s="294"/>
      <c r="D14866" s="294"/>
      <c r="E14866" s="294"/>
      <c r="F14866" s="294"/>
    </row>
    <row r="14867">
      <c r="A14867" s="294" t="s">
        <v>30830</v>
      </c>
      <c r="B14867" s="294"/>
      <c r="C14867" s="294"/>
      <c r="D14867" s="294"/>
      <c r="E14867" s="294"/>
      <c r="F14867" s="294"/>
    </row>
    <row r="14868">
      <c r="A14868" s="294" t="s">
        <v>30831</v>
      </c>
      <c r="B14868" s="294"/>
      <c r="C14868" s="294"/>
      <c r="D14868" s="294"/>
      <c r="E14868" s="294"/>
      <c r="F14868" s="294"/>
    </row>
    <row r="14869">
      <c r="A14869" s="294" t="s">
        <v>30832</v>
      </c>
      <c r="B14869" s="294"/>
      <c r="C14869" s="294"/>
      <c r="D14869" s="294"/>
      <c r="E14869" s="294"/>
      <c r="F14869" s="294"/>
    </row>
    <row r="14870">
      <c r="A14870" s="294" t="s">
        <v>30833</v>
      </c>
      <c r="B14870" s="294"/>
      <c r="C14870" s="294"/>
      <c r="D14870" s="294"/>
      <c r="E14870" s="294"/>
      <c r="F14870" s="294"/>
    </row>
    <row r="14871">
      <c r="A14871" s="294" t="s">
        <v>26231</v>
      </c>
      <c r="B14871" s="294"/>
      <c r="C14871" s="294"/>
      <c r="D14871" s="294"/>
      <c r="E14871" s="294"/>
      <c r="F14871" s="294"/>
    </row>
    <row r="14872">
      <c r="A14872" s="294" t="s">
        <v>30834</v>
      </c>
      <c r="B14872" s="294"/>
      <c r="C14872" s="294"/>
      <c r="D14872" s="294"/>
      <c r="E14872" s="294"/>
      <c r="F14872" s="294"/>
    </row>
    <row r="14873">
      <c r="A14873" s="294" t="s">
        <v>30835</v>
      </c>
      <c r="B14873" s="294"/>
      <c r="C14873" s="294"/>
      <c r="D14873" s="294"/>
      <c r="E14873" s="294"/>
      <c r="F14873" s="294"/>
    </row>
    <row r="14874">
      <c r="A14874" s="294"/>
      <c r="B14874" s="294"/>
      <c r="C14874" s="294"/>
      <c r="D14874" s="294"/>
      <c r="E14874" s="294"/>
      <c r="F14874" s="294"/>
    </row>
    <row r="14875">
      <c r="A14875" s="294" t="s">
        <v>25967</v>
      </c>
      <c r="B14875" s="294"/>
      <c r="C14875" s="294"/>
      <c r="D14875" s="294"/>
      <c r="E14875" s="294"/>
      <c r="F14875" s="294"/>
    </row>
    <row r="14876">
      <c r="A14876" s="294"/>
      <c r="B14876" s="294"/>
      <c r="C14876" s="294"/>
      <c r="D14876" s="294"/>
      <c r="E14876" s="294"/>
      <c r="F14876" s="294"/>
    </row>
    <row r="14877">
      <c r="A14877" s="294" t="s">
        <v>30836</v>
      </c>
      <c r="B14877" s="294"/>
      <c r="C14877" s="294"/>
      <c r="D14877" s="294"/>
      <c r="E14877" s="294"/>
      <c r="F14877" s="294"/>
    </row>
    <row r="14878">
      <c r="A14878" s="294"/>
      <c r="B14878" s="294"/>
      <c r="C14878" s="294"/>
      <c r="D14878" s="294"/>
      <c r="E14878" s="294"/>
      <c r="F14878" s="294"/>
    </row>
    <row r="14879">
      <c r="A14879" s="294" t="s">
        <v>30837</v>
      </c>
      <c r="B14879" s="294"/>
      <c r="C14879" s="294"/>
      <c r="D14879" s="294"/>
      <c r="E14879" s="294"/>
      <c r="F14879" s="294"/>
    </row>
    <row r="14880">
      <c r="A14880" s="294"/>
      <c r="B14880" s="294"/>
      <c r="C14880" s="294"/>
      <c r="D14880" s="294"/>
      <c r="E14880" s="294"/>
      <c r="F14880" s="294"/>
    </row>
    <row r="14881">
      <c r="A14881" s="294" t="s">
        <v>30838</v>
      </c>
      <c r="B14881" s="294"/>
      <c r="C14881" s="294"/>
      <c r="D14881" s="294"/>
      <c r="E14881" s="294"/>
      <c r="F14881" s="294"/>
    </row>
    <row r="14882">
      <c r="A14882" s="294"/>
      <c r="B14882" s="294"/>
      <c r="C14882" s="294"/>
      <c r="D14882" s="294"/>
      <c r="E14882" s="294"/>
      <c r="F14882" s="294"/>
    </row>
    <row r="14883">
      <c r="A14883" s="294" t="s">
        <v>30839</v>
      </c>
      <c r="B14883" s="294"/>
      <c r="C14883" s="294"/>
      <c r="D14883" s="294"/>
      <c r="E14883" s="294"/>
      <c r="F14883" s="294"/>
    </row>
    <row r="14884">
      <c r="A14884" s="294"/>
      <c r="B14884" s="294"/>
      <c r="C14884" s="294"/>
      <c r="D14884" s="294"/>
      <c r="E14884" s="294"/>
      <c r="F14884" s="294"/>
    </row>
    <row r="14885">
      <c r="A14885" s="294" t="s">
        <v>30840</v>
      </c>
      <c r="B14885" s="294"/>
      <c r="C14885" s="294"/>
      <c r="D14885" s="294"/>
      <c r="E14885" s="294"/>
      <c r="F14885" s="294"/>
    </row>
    <row r="14886">
      <c r="A14886" s="294"/>
      <c r="B14886" s="294"/>
      <c r="C14886" s="294"/>
      <c r="D14886" s="294"/>
      <c r="E14886" s="294"/>
      <c r="F14886" s="294"/>
    </row>
    <row r="14887">
      <c r="A14887" s="294" t="s">
        <v>30841</v>
      </c>
      <c r="B14887" s="294"/>
      <c r="C14887" s="294"/>
      <c r="D14887" s="294"/>
      <c r="E14887" s="294"/>
      <c r="F14887" s="294"/>
    </row>
    <row r="14888">
      <c r="A14888" s="294" t="s">
        <v>30842</v>
      </c>
      <c r="B14888" s="294"/>
      <c r="C14888" s="294"/>
      <c r="D14888" s="294"/>
      <c r="E14888" s="294"/>
      <c r="F14888" s="294"/>
    </row>
    <row r="14889">
      <c r="A14889" s="294"/>
      <c r="B14889" s="294"/>
      <c r="C14889" s="294"/>
      <c r="D14889" s="294"/>
      <c r="E14889" s="294"/>
      <c r="F14889" s="294"/>
    </row>
    <row r="14890">
      <c r="A14890" s="294" t="s">
        <v>30843</v>
      </c>
      <c r="B14890" s="294"/>
      <c r="C14890" s="294"/>
      <c r="D14890" s="294"/>
      <c r="E14890" s="294"/>
      <c r="F14890" s="294"/>
    </row>
    <row r="14891">
      <c r="A14891" s="294" t="s">
        <v>30844</v>
      </c>
      <c r="B14891" s="294"/>
      <c r="C14891" s="294"/>
      <c r="D14891" s="294"/>
      <c r="E14891" s="294"/>
      <c r="F14891" s="294"/>
    </row>
    <row r="14892">
      <c r="A14892" s="294"/>
      <c r="B14892" s="294"/>
      <c r="C14892" s="294"/>
      <c r="D14892" s="294"/>
      <c r="E14892" s="294"/>
      <c r="F14892" s="294"/>
    </row>
    <row r="14893">
      <c r="A14893" s="294" t="s">
        <v>26240</v>
      </c>
      <c r="B14893" s="294"/>
      <c r="C14893" s="294"/>
      <c r="D14893" s="294"/>
      <c r="E14893" s="294"/>
      <c r="F14893" s="294"/>
    </row>
    <row r="14894">
      <c r="A14894" s="294"/>
      <c r="B14894" s="294"/>
      <c r="C14894" s="294"/>
      <c r="D14894" s="294"/>
      <c r="E14894" s="294"/>
      <c r="F14894" s="294"/>
    </row>
    <row r="14895">
      <c r="A14895" s="294" t="s">
        <v>30845</v>
      </c>
      <c r="B14895" s="294"/>
      <c r="C14895" s="294"/>
      <c r="D14895" s="294"/>
      <c r="E14895" s="294"/>
      <c r="F14895" s="294"/>
    </row>
    <row r="14896">
      <c r="A14896" s="294" t="s">
        <v>30846</v>
      </c>
      <c r="B14896" s="294"/>
      <c r="C14896" s="294"/>
      <c r="D14896" s="294"/>
      <c r="E14896" s="294"/>
      <c r="F14896" s="294"/>
    </row>
    <row r="14897">
      <c r="A14897" s="294" t="s">
        <v>30847</v>
      </c>
      <c r="B14897" s="294"/>
      <c r="C14897" s="294"/>
      <c r="D14897" s="294"/>
      <c r="E14897" s="294"/>
      <c r="F14897" s="294"/>
    </row>
    <row r="14898">
      <c r="A14898" s="294" t="s">
        <v>30848</v>
      </c>
      <c r="B14898" s="294"/>
      <c r="C14898" s="294"/>
      <c r="D14898" s="294"/>
      <c r="E14898" s="294"/>
      <c r="F14898" s="294"/>
    </row>
    <row r="14899">
      <c r="A14899" s="294" t="s">
        <v>30849</v>
      </c>
      <c r="B14899" s="294"/>
      <c r="C14899" s="294"/>
      <c r="D14899" s="294"/>
      <c r="E14899" s="294"/>
      <c r="F14899" s="294"/>
    </row>
    <row r="14900">
      <c r="A14900" s="294" t="s">
        <v>30850</v>
      </c>
      <c r="B14900" s="294"/>
      <c r="C14900" s="294"/>
      <c r="D14900" s="294"/>
      <c r="E14900" s="294"/>
      <c r="F14900" s="294"/>
    </row>
    <row r="14901">
      <c r="A14901" s="294"/>
      <c r="B14901" s="294"/>
      <c r="C14901" s="294"/>
      <c r="D14901" s="294"/>
      <c r="E14901" s="294"/>
      <c r="F14901" s="294"/>
    </row>
    <row r="14902">
      <c r="A14902" s="294" t="s">
        <v>26214</v>
      </c>
      <c r="B14902" s="294"/>
      <c r="C14902" s="294"/>
      <c r="D14902" s="294"/>
      <c r="E14902" s="294"/>
      <c r="F14902" s="294"/>
    </row>
    <row r="14903">
      <c r="A14903" s="294"/>
      <c r="B14903" s="294"/>
      <c r="C14903" s="294"/>
      <c r="D14903" s="294"/>
      <c r="E14903" s="294"/>
      <c r="F14903" s="294"/>
    </row>
    <row r="14904">
      <c r="A14904" s="294" t="s">
        <v>28929</v>
      </c>
      <c r="B14904" s="294"/>
      <c r="C14904" s="294"/>
      <c r="D14904" s="294"/>
      <c r="E14904" s="294"/>
      <c r="F14904" s="294"/>
    </row>
    <row r="14905">
      <c r="A14905" s="294" t="s">
        <v>30851</v>
      </c>
      <c r="B14905" s="294"/>
      <c r="C14905" s="294"/>
      <c r="D14905" s="294"/>
      <c r="E14905" s="294"/>
      <c r="F14905" s="294"/>
    </row>
    <row r="14906">
      <c r="A14906" s="294" t="s">
        <v>30852</v>
      </c>
      <c r="B14906" s="294"/>
      <c r="C14906" s="294"/>
      <c r="D14906" s="294"/>
      <c r="E14906" s="294"/>
      <c r="F14906" s="294"/>
    </row>
    <row r="14907">
      <c r="A14907" s="294" t="s">
        <v>30853</v>
      </c>
      <c r="B14907" s="294"/>
      <c r="C14907" s="294"/>
      <c r="D14907" s="294"/>
      <c r="E14907" s="294"/>
      <c r="F14907" s="294"/>
    </row>
    <row r="14908">
      <c r="A14908" s="294" t="s">
        <v>30854</v>
      </c>
      <c r="B14908" s="294"/>
      <c r="C14908" s="294"/>
      <c r="D14908" s="294"/>
      <c r="E14908" s="294"/>
      <c r="F14908" s="294"/>
    </row>
    <row r="14909">
      <c r="A14909" s="294"/>
      <c r="B14909" s="294"/>
      <c r="C14909" s="294"/>
      <c r="D14909" s="294"/>
      <c r="E14909" s="294"/>
      <c r="F14909" s="294"/>
    </row>
    <row r="14910">
      <c r="A14910" s="294" t="s">
        <v>26219</v>
      </c>
      <c r="B14910" s="294"/>
      <c r="C14910" s="294"/>
      <c r="D14910" s="294"/>
      <c r="E14910" s="294"/>
      <c r="F14910" s="294"/>
    </row>
    <row r="14911">
      <c r="A14911" s="294"/>
      <c r="B14911" s="294"/>
      <c r="C14911" s="294"/>
      <c r="D14911" s="294"/>
      <c r="E14911" s="294"/>
      <c r="F14911" s="294"/>
    </row>
    <row r="14912">
      <c r="A14912" s="294" t="s">
        <v>30855</v>
      </c>
      <c r="B14912" s="294"/>
      <c r="C14912" s="294"/>
      <c r="D14912" s="294"/>
      <c r="E14912" s="294"/>
      <c r="F14912" s="294"/>
    </row>
    <row r="14913">
      <c r="A14913" s="294" t="s">
        <v>30856</v>
      </c>
      <c r="B14913" s="294"/>
      <c r="C14913" s="294"/>
      <c r="D14913" s="294"/>
      <c r="E14913" s="294"/>
      <c r="F14913" s="294"/>
    </row>
    <row r="14914">
      <c r="A14914" s="294" t="s">
        <v>30857</v>
      </c>
      <c r="B14914" s="294"/>
      <c r="C14914" s="294"/>
      <c r="D14914" s="294"/>
      <c r="E14914" s="294"/>
      <c r="F14914" s="294"/>
    </row>
    <row r="14915">
      <c r="A14915" s="294" t="s">
        <v>30858</v>
      </c>
      <c r="B14915" s="294"/>
      <c r="C14915" s="294"/>
      <c r="D14915" s="294"/>
      <c r="E14915" s="294"/>
      <c r="F14915" s="294"/>
    </row>
    <row r="14916">
      <c r="A14916" s="294" t="s">
        <v>30859</v>
      </c>
      <c r="B14916" s="294"/>
      <c r="C14916" s="294"/>
      <c r="D14916" s="294"/>
      <c r="E14916" s="294"/>
      <c r="F14916" s="294"/>
    </row>
    <row r="14917">
      <c r="A14917" s="294"/>
      <c r="B14917" s="294"/>
      <c r="C14917" s="294"/>
      <c r="D14917" s="294"/>
      <c r="E14917" s="294"/>
      <c r="F14917" s="294"/>
    </row>
    <row r="14918">
      <c r="A14918" s="294"/>
      <c r="B14918" s="294"/>
      <c r="C14918" s="294"/>
      <c r="D14918" s="294"/>
      <c r="E14918" s="294"/>
      <c r="F14918" s="294"/>
    </row>
    <row r="14919">
      <c r="A14919" s="294"/>
      <c r="B14919" s="294"/>
      <c r="C14919" s="294"/>
      <c r="D14919" s="294"/>
      <c r="E14919" s="294"/>
      <c r="F14919" s="294"/>
    </row>
    <row r="14920">
      <c r="A14920" s="294" t="s">
        <v>28124</v>
      </c>
      <c r="B14920" s="294"/>
      <c r="C14920" s="294"/>
      <c r="D14920" s="294"/>
      <c r="E14920" s="294"/>
      <c r="F14920" s="294"/>
    </row>
    <row r="14921">
      <c r="A14921" s="294" t="s">
        <v>30860</v>
      </c>
      <c r="B14921" s="294"/>
      <c r="C14921" s="294"/>
      <c r="D14921" s="294"/>
      <c r="E14921" s="294"/>
      <c r="F14921" s="294"/>
    </row>
    <row r="14922">
      <c r="A14922" s="294" t="s">
        <v>21618</v>
      </c>
      <c r="B14922" s="294"/>
      <c r="C14922" s="294"/>
      <c r="D14922" s="294"/>
      <c r="E14922" s="294"/>
      <c r="F14922" s="294"/>
    </row>
    <row r="14923">
      <c r="A14923" s="294" t="s">
        <v>30861</v>
      </c>
      <c r="B14923" s="294"/>
      <c r="C14923" s="294"/>
      <c r="D14923" s="294"/>
      <c r="E14923" s="294"/>
      <c r="F14923" s="294"/>
    </row>
    <row r="14924">
      <c r="A14924" s="294"/>
      <c r="B14924" s="294"/>
      <c r="C14924" s="294"/>
      <c r="D14924" s="294"/>
      <c r="E14924" s="294"/>
      <c r="F14924" s="294"/>
    </row>
    <row r="14925">
      <c r="A14925" s="294" t="s">
        <v>22512</v>
      </c>
      <c r="B14925" s="294"/>
      <c r="C14925" s="294"/>
      <c r="D14925" s="294"/>
      <c r="E14925" s="294"/>
      <c r="F14925" s="294"/>
    </row>
    <row r="14926">
      <c r="A14926" s="294" t="s">
        <v>20462</v>
      </c>
      <c r="B14926" s="294"/>
      <c r="C14926" s="294"/>
      <c r="D14926" s="294"/>
      <c r="E14926" s="294"/>
      <c r="F14926" s="294"/>
    </row>
    <row r="14927">
      <c r="A14927" s="294"/>
      <c r="B14927" s="294"/>
      <c r="C14927" s="294"/>
      <c r="D14927" s="294"/>
      <c r="E14927" s="294"/>
      <c r="F14927" s="294"/>
    </row>
    <row r="14928">
      <c r="A14928" s="294" t="s">
        <v>30862</v>
      </c>
      <c r="B14928" s="294"/>
      <c r="C14928" s="294"/>
      <c r="D14928" s="294"/>
      <c r="E14928" s="294"/>
      <c r="F14928" s="294"/>
    </row>
    <row r="14929">
      <c r="A14929" s="294" t="s">
        <v>30863</v>
      </c>
      <c r="B14929" s="294"/>
      <c r="C14929" s="294"/>
      <c r="D14929" s="294"/>
      <c r="E14929" s="294"/>
      <c r="F14929" s="294"/>
    </row>
    <row r="14930">
      <c r="A14930" s="294" t="s">
        <v>30864</v>
      </c>
      <c r="B14930" s="294"/>
      <c r="C14930" s="294"/>
      <c r="D14930" s="294"/>
      <c r="E14930" s="294"/>
      <c r="F14930" s="294"/>
    </row>
    <row r="14931">
      <c r="A14931" s="294" t="s">
        <v>30865</v>
      </c>
      <c r="B14931" s="294"/>
      <c r="C14931" s="294"/>
      <c r="D14931" s="294"/>
      <c r="E14931" s="294"/>
      <c r="F14931" s="294"/>
    </row>
    <row r="14932">
      <c r="A14932" s="294" t="s">
        <v>30866</v>
      </c>
      <c r="B14932" s="294"/>
      <c r="C14932" s="294"/>
      <c r="D14932" s="294"/>
      <c r="E14932" s="294"/>
      <c r="F14932" s="294"/>
    </row>
    <row r="14933">
      <c r="A14933" s="294" t="s">
        <v>30867</v>
      </c>
      <c r="B14933" s="294"/>
      <c r="C14933" s="294"/>
      <c r="D14933" s="294"/>
      <c r="E14933" s="294"/>
      <c r="F14933" s="294"/>
    </row>
    <row r="14934">
      <c r="A14934" s="294"/>
      <c r="B14934" s="294"/>
      <c r="C14934" s="294"/>
      <c r="D14934" s="294"/>
      <c r="E14934" s="294"/>
      <c r="F14934" s="294"/>
    </row>
    <row r="14935">
      <c r="A14935" s="294" t="s">
        <v>25182</v>
      </c>
      <c r="B14935" s="294"/>
      <c r="C14935" s="294"/>
      <c r="D14935" s="294"/>
      <c r="E14935" s="294"/>
      <c r="F14935" s="294"/>
    </row>
    <row r="14936">
      <c r="A14936" s="294" t="s">
        <v>27188</v>
      </c>
      <c r="B14936" s="294"/>
      <c r="C14936" s="294"/>
      <c r="D14936" s="294"/>
      <c r="E14936" s="294"/>
      <c r="F14936" s="294"/>
    </row>
    <row r="14937">
      <c r="A14937" s="294"/>
      <c r="B14937" s="294"/>
      <c r="C14937" s="294"/>
      <c r="D14937" s="294"/>
      <c r="E14937" s="294"/>
      <c r="F14937" s="294"/>
    </row>
    <row r="14938">
      <c r="A14938" s="294" t="s">
        <v>30868</v>
      </c>
      <c r="B14938" s="294"/>
      <c r="C14938" s="294"/>
      <c r="D14938" s="294"/>
      <c r="E14938" s="294"/>
      <c r="F14938" s="294"/>
    </row>
    <row r="14939">
      <c r="A14939" s="294" t="s">
        <v>30869</v>
      </c>
      <c r="B14939" s="294"/>
      <c r="C14939" s="294"/>
      <c r="D14939" s="294"/>
      <c r="E14939" s="294"/>
      <c r="F14939" s="294"/>
    </row>
    <row r="14940">
      <c r="A14940" s="294" t="s">
        <v>30870</v>
      </c>
      <c r="B14940" s="294"/>
      <c r="C14940" s="294"/>
      <c r="D14940" s="294"/>
      <c r="E14940" s="294"/>
      <c r="F14940" s="294"/>
    </row>
    <row r="14941">
      <c r="A14941" s="294" t="s">
        <v>30871</v>
      </c>
      <c r="B14941" s="294"/>
      <c r="C14941" s="294"/>
      <c r="D14941" s="294"/>
      <c r="E14941" s="294"/>
      <c r="F14941" s="294"/>
    </row>
    <row r="14942">
      <c r="A14942" s="294" t="s">
        <v>30872</v>
      </c>
      <c r="B14942" s="294"/>
      <c r="C14942" s="294"/>
      <c r="D14942" s="294"/>
      <c r="E14942" s="294"/>
      <c r="F14942" s="294"/>
    </row>
    <row r="14943">
      <c r="A14943" s="294" t="s">
        <v>30873</v>
      </c>
      <c r="B14943" s="294"/>
      <c r="C14943" s="294"/>
      <c r="D14943" s="294"/>
      <c r="E14943" s="294"/>
      <c r="F14943" s="294"/>
    </row>
    <row r="14944">
      <c r="A14944" s="294"/>
      <c r="B14944" s="294"/>
      <c r="C14944" s="294"/>
      <c r="D14944" s="294"/>
      <c r="E14944" s="294"/>
      <c r="F14944" s="294"/>
    </row>
    <row r="14945">
      <c r="A14945" s="294" t="s">
        <v>21945</v>
      </c>
      <c r="B14945" s="294"/>
      <c r="C14945" s="294"/>
      <c r="D14945" s="294"/>
      <c r="E14945" s="294"/>
      <c r="F14945" s="294"/>
    </row>
    <row r="14946">
      <c r="A14946" s="294" t="s">
        <v>23156</v>
      </c>
      <c r="B14946" s="294"/>
      <c r="C14946" s="294"/>
      <c r="D14946" s="294"/>
      <c r="E14946" s="294"/>
      <c r="F14946" s="294"/>
    </row>
    <row r="14947">
      <c r="A14947" s="294"/>
      <c r="B14947" s="294"/>
      <c r="C14947" s="294"/>
      <c r="D14947" s="294"/>
      <c r="E14947" s="294"/>
      <c r="F14947" s="294"/>
    </row>
    <row r="14948">
      <c r="A14948" s="294" t="s">
        <v>30874</v>
      </c>
      <c r="B14948" s="294"/>
      <c r="C14948" s="294"/>
      <c r="D14948" s="294"/>
      <c r="E14948" s="294"/>
      <c r="F14948" s="294"/>
    </row>
    <row r="14949">
      <c r="A14949" s="294" t="s">
        <v>30875</v>
      </c>
      <c r="B14949" s="294"/>
      <c r="C14949" s="294"/>
      <c r="D14949" s="294"/>
      <c r="E14949" s="294"/>
      <c r="F14949" s="294"/>
    </row>
    <row r="14950">
      <c r="A14950" s="294" t="s">
        <v>30876</v>
      </c>
      <c r="B14950" s="294"/>
      <c r="C14950" s="294"/>
      <c r="D14950" s="294"/>
      <c r="E14950" s="294"/>
      <c r="F14950" s="294"/>
    </row>
    <row r="14951">
      <c r="A14951" s="294" t="s">
        <v>30877</v>
      </c>
      <c r="B14951" s="294"/>
      <c r="C14951" s="294"/>
      <c r="D14951" s="294"/>
      <c r="E14951" s="294"/>
      <c r="F14951" s="294"/>
    </row>
    <row r="14952">
      <c r="A14952" s="294" t="s">
        <v>30878</v>
      </c>
      <c r="B14952" s="294"/>
      <c r="C14952" s="294"/>
      <c r="D14952" s="294"/>
      <c r="E14952" s="294"/>
      <c r="F14952" s="294"/>
    </row>
    <row r="14953">
      <c r="A14953" s="294" t="s">
        <v>30879</v>
      </c>
      <c r="B14953" s="294"/>
      <c r="C14953" s="294"/>
      <c r="D14953" s="294"/>
      <c r="E14953" s="294"/>
      <c r="F14953" s="294"/>
    </row>
    <row r="14954">
      <c r="A14954" s="294" t="s">
        <v>30880</v>
      </c>
      <c r="B14954" s="294"/>
      <c r="C14954" s="294"/>
      <c r="D14954" s="294"/>
      <c r="E14954" s="294"/>
      <c r="F14954" s="294"/>
    </row>
    <row r="14955">
      <c r="A14955" s="294" t="s">
        <v>30881</v>
      </c>
      <c r="B14955" s="294"/>
      <c r="C14955" s="294"/>
      <c r="D14955" s="294"/>
      <c r="E14955" s="294"/>
      <c r="F14955" s="294"/>
    </row>
    <row r="14956">
      <c r="A14956" s="294"/>
      <c r="B14956" s="294"/>
      <c r="C14956" s="294"/>
      <c r="D14956" s="294"/>
      <c r="E14956" s="294"/>
      <c r="F14956" s="294"/>
    </row>
    <row r="14957">
      <c r="A14957" s="294" t="s">
        <v>21401</v>
      </c>
      <c r="B14957" s="294"/>
      <c r="C14957" s="294"/>
      <c r="D14957" s="294"/>
      <c r="E14957" s="294"/>
      <c r="F14957" s="294"/>
    </row>
    <row r="14958">
      <c r="A14958" s="294"/>
      <c r="B14958" s="294"/>
      <c r="C14958" s="294"/>
      <c r="D14958" s="294"/>
      <c r="E14958" s="294"/>
      <c r="F14958" s="294"/>
    </row>
    <row r="14959">
      <c r="A14959" s="294" t="s">
        <v>30882</v>
      </c>
      <c r="B14959" s="294"/>
      <c r="C14959" s="294"/>
      <c r="D14959" s="294"/>
      <c r="E14959" s="294"/>
      <c r="F14959" s="294"/>
    </row>
    <row r="14960">
      <c r="A14960" s="294" t="s">
        <v>30883</v>
      </c>
      <c r="B14960" s="294"/>
      <c r="C14960" s="294"/>
      <c r="D14960" s="294"/>
      <c r="E14960" s="294"/>
      <c r="F14960" s="294"/>
    </row>
    <row r="14961">
      <c r="A14961" s="294" t="s">
        <v>30884</v>
      </c>
      <c r="B14961" s="294"/>
      <c r="C14961" s="294"/>
      <c r="D14961" s="294"/>
      <c r="E14961" s="294"/>
      <c r="F14961" s="294"/>
    </row>
    <row r="14962">
      <c r="A14962" s="294" t="s">
        <v>30885</v>
      </c>
      <c r="B14962" s="294"/>
      <c r="C14962" s="294"/>
      <c r="D14962" s="294"/>
      <c r="E14962" s="294"/>
      <c r="F14962" s="294"/>
    </row>
    <row r="14963">
      <c r="A14963" s="294" t="s">
        <v>30886</v>
      </c>
      <c r="B14963" s="294"/>
      <c r="C14963" s="294"/>
      <c r="D14963" s="294"/>
      <c r="E14963" s="294"/>
      <c r="F14963" s="294"/>
    </row>
    <row r="14964">
      <c r="A14964" s="294" t="s">
        <v>30887</v>
      </c>
      <c r="B14964" s="294"/>
      <c r="C14964" s="294"/>
      <c r="D14964" s="294"/>
      <c r="E14964" s="294"/>
      <c r="F14964" s="294"/>
    </row>
    <row r="14965">
      <c r="A14965" s="294"/>
      <c r="B14965" s="294"/>
      <c r="C14965" s="294"/>
      <c r="D14965" s="294"/>
      <c r="E14965" s="294"/>
      <c r="F14965" s="294"/>
    </row>
    <row r="14966">
      <c r="A14966" s="294" t="s">
        <v>22239</v>
      </c>
      <c r="B14966" s="294"/>
      <c r="C14966" s="294"/>
      <c r="D14966" s="294"/>
      <c r="E14966" s="294"/>
      <c r="F14966" s="294"/>
    </row>
    <row r="14967">
      <c r="A14967" s="294"/>
      <c r="B14967" s="294"/>
      <c r="C14967" s="294"/>
      <c r="D14967" s="294"/>
      <c r="E14967" s="294"/>
      <c r="F14967" s="294"/>
    </row>
    <row r="14968">
      <c r="A14968" s="294" t="s">
        <v>30888</v>
      </c>
      <c r="B14968" s="294"/>
      <c r="C14968" s="294"/>
      <c r="D14968" s="294"/>
      <c r="E14968" s="294"/>
      <c r="F14968" s="294"/>
    </row>
    <row r="14969">
      <c r="A14969" s="294" t="s">
        <v>30889</v>
      </c>
      <c r="B14969" s="294"/>
      <c r="C14969" s="294"/>
      <c r="D14969" s="294"/>
      <c r="E14969" s="294"/>
      <c r="F14969" s="294"/>
    </row>
    <row r="14970">
      <c r="A14970" s="294" t="s">
        <v>30890</v>
      </c>
      <c r="B14970" s="294"/>
      <c r="C14970" s="294"/>
      <c r="D14970" s="294"/>
      <c r="E14970" s="294"/>
      <c r="F14970" s="294"/>
    </row>
    <row r="14971">
      <c r="A14971" s="294" t="s">
        <v>30891</v>
      </c>
      <c r="B14971" s="294"/>
      <c r="C14971" s="294"/>
      <c r="D14971" s="294"/>
      <c r="E14971" s="294"/>
      <c r="F14971" s="294"/>
    </row>
    <row r="14972">
      <c r="A14972" s="294" t="s">
        <v>30892</v>
      </c>
      <c r="B14972" s="294"/>
      <c r="C14972" s="294"/>
      <c r="D14972" s="294"/>
      <c r="E14972" s="294"/>
      <c r="F14972" s="294"/>
    </row>
    <row r="14973">
      <c r="A14973" s="294" t="s">
        <v>30893</v>
      </c>
      <c r="B14973" s="294"/>
      <c r="C14973" s="294"/>
      <c r="D14973" s="294"/>
      <c r="E14973" s="294"/>
      <c r="F14973" s="294"/>
    </row>
    <row r="14974">
      <c r="A14974" s="294" t="s">
        <v>30894</v>
      </c>
      <c r="B14974" s="294"/>
      <c r="C14974" s="294"/>
      <c r="D14974" s="294"/>
      <c r="E14974" s="294"/>
      <c r="F14974" s="294"/>
    </row>
    <row r="14975">
      <c r="A14975" s="294" t="s">
        <v>30895</v>
      </c>
      <c r="B14975" s="294"/>
      <c r="C14975" s="294"/>
      <c r="D14975" s="294"/>
      <c r="E14975" s="294"/>
      <c r="F14975" s="294"/>
    </row>
    <row r="14976">
      <c r="A14976" s="294" t="s">
        <v>30896</v>
      </c>
      <c r="B14976" s="294"/>
      <c r="C14976" s="294"/>
      <c r="D14976" s="294"/>
      <c r="E14976" s="294"/>
      <c r="F14976" s="294"/>
    </row>
    <row r="14977">
      <c r="A14977" s="294" t="s">
        <v>30897</v>
      </c>
      <c r="B14977" s="294"/>
      <c r="C14977" s="294"/>
      <c r="D14977" s="294"/>
      <c r="E14977" s="294"/>
      <c r="F14977" s="294"/>
    </row>
    <row r="14978">
      <c r="A14978" s="294" t="s">
        <v>30898</v>
      </c>
      <c r="B14978" s="294"/>
      <c r="C14978" s="294"/>
      <c r="D14978" s="294"/>
      <c r="E14978" s="294"/>
      <c r="F14978" s="294"/>
    </row>
    <row r="14979">
      <c r="A14979" s="294" t="s">
        <v>30899</v>
      </c>
      <c r="B14979" s="294"/>
      <c r="C14979" s="294"/>
      <c r="D14979" s="294"/>
      <c r="E14979" s="294"/>
      <c r="F14979" s="294"/>
    </row>
    <row r="14980">
      <c r="A14980" s="294" t="s">
        <v>30900</v>
      </c>
      <c r="B14980" s="294"/>
      <c r="C14980" s="294"/>
      <c r="D14980" s="294"/>
      <c r="E14980" s="294"/>
      <c r="F14980" s="294"/>
    </row>
    <row r="14981">
      <c r="A14981" s="294" t="s">
        <v>30901</v>
      </c>
      <c r="B14981" s="294"/>
      <c r="C14981" s="294"/>
      <c r="D14981" s="294"/>
      <c r="E14981" s="294"/>
      <c r="F14981" s="294"/>
    </row>
    <row r="14982">
      <c r="A14982" s="294"/>
      <c r="B14982" s="294"/>
      <c r="C14982" s="294"/>
      <c r="D14982" s="294"/>
      <c r="E14982" s="294"/>
      <c r="F14982" s="294"/>
    </row>
    <row r="14983">
      <c r="A14983" s="294" t="s">
        <v>21990</v>
      </c>
      <c r="B14983" s="294"/>
      <c r="C14983" s="294"/>
      <c r="D14983" s="294"/>
      <c r="E14983" s="294"/>
      <c r="F14983" s="294"/>
    </row>
    <row r="14984">
      <c r="A14984" s="294"/>
      <c r="B14984" s="294"/>
      <c r="C14984" s="294"/>
      <c r="D14984" s="294"/>
      <c r="E14984" s="294"/>
      <c r="F14984" s="294"/>
    </row>
    <row r="14985">
      <c r="A14985" s="294" t="s">
        <v>30902</v>
      </c>
      <c r="B14985" s="294"/>
      <c r="C14985" s="294"/>
      <c r="D14985" s="294"/>
      <c r="E14985" s="294"/>
      <c r="F14985" s="294"/>
    </row>
    <row r="14986">
      <c r="A14986" s="294" t="s">
        <v>30903</v>
      </c>
      <c r="B14986" s="294"/>
      <c r="C14986" s="294"/>
      <c r="D14986" s="294"/>
      <c r="E14986" s="294"/>
      <c r="F14986" s="294"/>
    </row>
    <row r="14987">
      <c r="A14987" s="294" t="s">
        <v>30904</v>
      </c>
      <c r="B14987" s="294"/>
      <c r="C14987" s="294"/>
      <c r="D14987" s="294"/>
      <c r="E14987" s="294"/>
      <c r="F14987" s="294"/>
    </row>
    <row r="14988">
      <c r="A14988" s="294" t="s">
        <v>30905</v>
      </c>
      <c r="B14988" s="294"/>
      <c r="C14988" s="294"/>
      <c r="D14988" s="294"/>
      <c r="E14988" s="294"/>
      <c r="F14988" s="294"/>
    </row>
    <row r="14989">
      <c r="A14989" s="294" t="s">
        <v>30906</v>
      </c>
      <c r="B14989" s="294"/>
      <c r="C14989" s="294"/>
      <c r="D14989" s="294"/>
      <c r="E14989" s="294"/>
      <c r="F14989" s="294"/>
    </row>
    <row r="14990">
      <c r="A14990" s="294" t="s">
        <v>30907</v>
      </c>
      <c r="B14990" s="294"/>
      <c r="C14990" s="294"/>
      <c r="D14990" s="294"/>
      <c r="E14990" s="294"/>
      <c r="F14990" s="294"/>
    </row>
    <row r="14991">
      <c r="A14991" s="294" t="s">
        <v>30908</v>
      </c>
      <c r="B14991" s="294"/>
      <c r="C14991" s="294"/>
      <c r="D14991" s="294"/>
      <c r="E14991" s="294"/>
      <c r="F14991" s="294"/>
    </row>
    <row r="14992">
      <c r="A14992" s="294" t="s">
        <v>30909</v>
      </c>
      <c r="B14992" s="294"/>
      <c r="C14992" s="294"/>
      <c r="D14992" s="294"/>
      <c r="E14992" s="294"/>
      <c r="F14992" s="294"/>
    </row>
    <row r="14993">
      <c r="A14993" s="294"/>
      <c r="B14993" s="294"/>
      <c r="C14993" s="294"/>
      <c r="D14993" s="294"/>
      <c r="E14993" s="294"/>
      <c r="F14993" s="294"/>
    </row>
    <row r="14994">
      <c r="A14994" s="294"/>
      <c r="B14994" s="294"/>
      <c r="C14994" s="294"/>
      <c r="D14994" s="294"/>
      <c r="E14994" s="294"/>
      <c r="F14994" s="294"/>
    </row>
    <row r="14995">
      <c r="A14995" s="294"/>
      <c r="B14995" s="294"/>
      <c r="C14995" s="294"/>
      <c r="D14995" s="294"/>
      <c r="E14995" s="294"/>
      <c r="F14995" s="294"/>
    </row>
    <row r="14996">
      <c r="A14996" s="294" t="s">
        <v>28124</v>
      </c>
      <c r="B14996" s="294"/>
      <c r="C14996" s="294"/>
      <c r="D14996" s="294"/>
      <c r="E14996" s="294"/>
      <c r="F14996" s="294"/>
    </row>
    <row r="14997">
      <c r="A14997" s="294" t="s">
        <v>30860</v>
      </c>
      <c r="B14997" s="294"/>
      <c r="C14997" s="294"/>
      <c r="D14997" s="294"/>
      <c r="E14997" s="294"/>
      <c r="F14997" s="294"/>
    </row>
    <row r="14998">
      <c r="A14998" s="294" t="s">
        <v>21672</v>
      </c>
      <c r="B14998" s="294"/>
      <c r="C14998" s="294"/>
      <c r="D14998" s="294"/>
      <c r="E14998" s="294"/>
      <c r="F14998" s="294"/>
    </row>
    <row r="14999">
      <c r="A14999" s="294" t="s">
        <v>30861</v>
      </c>
      <c r="B14999" s="294"/>
      <c r="C14999" s="294"/>
      <c r="D14999" s="294"/>
      <c r="E14999" s="294"/>
      <c r="F14999" s="294"/>
    </row>
    <row r="15000">
      <c r="A15000" s="294"/>
      <c r="B15000" s="294"/>
      <c r="C15000" s="294"/>
      <c r="D15000" s="294"/>
      <c r="E15000" s="294"/>
      <c r="F15000" s="294"/>
    </row>
    <row r="15001">
      <c r="A15001" s="294"/>
      <c r="B15001" s="294"/>
      <c r="C15001" s="294"/>
      <c r="D15001" s="294"/>
      <c r="E15001" s="294"/>
      <c r="F15001" s="294"/>
    </row>
    <row r="15002">
      <c r="A15002" s="294" t="s">
        <v>30910</v>
      </c>
      <c r="B15002" s="294"/>
      <c r="C15002" s="294"/>
      <c r="D15002" s="294"/>
      <c r="E15002" s="294"/>
      <c r="F15002" s="294"/>
    </row>
    <row r="15003">
      <c r="A15003" s="294"/>
      <c r="B15003" s="294"/>
      <c r="C15003" s="294"/>
      <c r="D15003" s="294"/>
      <c r="E15003" s="294"/>
      <c r="F15003" s="294"/>
    </row>
    <row r="15004">
      <c r="A15004" s="294" t="s">
        <v>30911</v>
      </c>
      <c r="B15004" s="294"/>
      <c r="C15004" s="294"/>
      <c r="D15004" s="294"/>
      <c r="E15004" s="294"/>
      <c r="F15004" s="294"/>
    </row>
    <row r="15005">
      <c r="A15005" s="294" t="s">
        <v>30912</v>
      </c>
      <c r="B15005" s="294"/>
      <c r="C15005" s="294"/>
      <c r="D15005" s="294"/>
      <c r="E15005" s="294"/>
      <c r="F15005" s="294"/>
    </row>
    <row r="15006">
      <c r="A15006" s="294" t="s">
        <v>30913</v>
      </c>
      <c r="B15006" s="294"/>
      <c r="C15006" s="294"/>
      <c r="D15006" s="294"/>
      <c r="E15006" s="294"/>
      <c r="F15006" s="294"/>
    </row>
    <row r="15007">
      <c r="A15007" s="294" t="s">
        <v>30914</v>
      </c>
      <c r="B15007" s="294"/>
      <c r="C15007" s="294"/>
      <c r="D15007" s="294"/>
      <c r="E15007" s="294"/>
      <c r="F15007" s="294"/>
    </row>
    <row r="15008">
      <c r="A15008" s="294" t="s">
        <v>30915</v>
      </c>
      <c r="B15008" s="294"/>
      <c r="C15008" s="294"/>
      <c r="D15008" s="294"/>
      <c r="E15008" s="294"/>
      <c r="F15008" s="294"/>
    </row>
    <row r="15009">
      <c r="A15009" s="294" t="s">
        <v>30916</v>
      </c>
      <c r="B15009" s="294"/>
      <c r="C15009" s="294"/>
      <c r="D15009" s="294"/>
      <c r="E15009" s="294"/>
      <c r="F15009" s="294"/>
    </row>
    <row r="15010">
      <c r="A15010" s="294" t="s">
        <v>30917</v>
      </c>
      <c r="B15010" s="294"/>
      <c r="C15010" s="294"/>
      <c r="D15010" s="294"/>
      <c r="E15010" s="294"/>
      <c r="F15010" s="294"/>
    </row>
    <row r="15011">
      <c r="A15011" s="294"/>
      <c r="B15011" s="294"/>
      <c r="C15011" s="294"/>
      <c r="D15011" s="294"/>
      <c r="E15011" s="294"/>
      <c r="F15011" s="294"/>
    </row>
    <row r="15012">
      <c r="A15012" s="294"/>
      <c r="B15012" s="294"/>
      <c r="C15012" s="294"/>
      <c r="D15012" s="294"/>
      <c r="E15012" s="294"/>
      <c r="F15012" s="294"/>
    </row>
    <row r="15013">
      <c r="A15013" s="294" t="s">
        <v>22564</v>
      </c>
      <c r="B15013" s="294"/>
      <c r="C15013" s="294"/>
      <c r="D15013" s="294"/>
      <c r="E15013" s="294"/>
      <c r="F15013" s="294"/>
    </row>
    <row r="15014">
      <c r="A15014" s="294" t="s">
        <v>20470</v>
      </c>
      <c r="B15014" s="294"/>
      <c r="C15014" s="294"/>
      <c r="D15014" s="294"/>
      <c r="E15014" s="294"/>
      <c r="F15014" s="294"/>
    </row>
    <row r="15015">
      <c r="A15015" s="294"/>
      <c r="B15015" s="294"/>
      <c r="C15015" s="294"/>
      <c r="D15015" s="294"/>
      <c r="E15015" s="294"/>
      <c r="F15015" s="294"/>
    </row>
    <row r="15016">
      <c r="A15016" s="294" t="s">
        <v>30918</v>
      </c>
      <c r="B15016" s="294"/>
      <c r="C15016" s="294"/>
      <c r="D15016" s="294"/>
      <c r="E15016" s="294"/>
      <c r="F15016" s="294"/>
    </row>
    <row r="15017">
      <c r="A15017" s="294" t="s">
        <v>30919</v>
      </c>
      <c r="B15017" s="294"/>
      <c r="C15017" s="294"/>
      <c r="D15017" s="294"/>
      <c r="E15017" s="294"/>
      <c r="F15017" s="294"/>
    </row>
    <row r="15018">
      <c r="A15018" s="294" t="s">
        <v>30920</v>
      </c>
      <c r="B15018" s="294"/>
      <c r="C15018" s="294"/>
      <c r="D15018" s="294"/>
      <c r="E15018" s="294"/>
      <c r="F15018" s="294"/>
    </row>
    <row r="15019">
      <c r="A15019" s="294"/>
      <c r="B15019" s="294"/>
      <c r="C15019" s="294"/>
      <c r="D15019" s="294"/>
      <c r="E15019" s="294"/>
      <c r="F15019" s="294"/>
    </row>
    <row r="15020">
      <c r="A15020" s="294" t="s">
        <v>29020</v>
      </c>
      <c r="B15020" s="294"/>
      <c r="C15020" s="294"/>
      <c r="D15020" s="294"/>
      <c r="E15020" s="294"/>
      <c r="F15020" s="294"/>
    </row>
    <row r="15021">
      <c r="A15021" s="294" t="s">
        <v>30921</v>
      </c>
      <c r="B15021" s="294"/>
      <c r="C15021" s="294"/>
      <c r="D15021" s="294"/>
      <c r="E15021" s="294"/>
      <c r="F15021" s="294"/>
    </row>
    <row r="15022">
      <c r="A15022" s="294"/>
      <c r="B15022" s="294"/>
      <c r="C15022" s="294"/>
      <c r="D15022" s="294"/>
      <c r="E15022" s="294"/>
      <c r="F15022" s="294"/>
    </row>
    <row r="15023">
      <c r="A15023" s="294" t="s">
        <v>30922</v>
      </c>
      <c r="B15023" s="294"/>
      <c r="C15023" s="294"/>
      <c r="D15023" s="294"/>
      <c r="E15023" s="294"/>
      <c r="F15023" s="294"/>
    </row>
    <row r="15024">
      <c r="A15024" s="294" t="s">
        <v>30923</v>
      </c>
      <c r="B15024" s="294"/>
      <c r="C15024" s="294"/>
      <c r="D15024" s="294"/>
      <c r="E15024" s="294"/>
      <c r="F15024" s="294"/>
    </row>
    <row r="15025">
      <c r="A15025" s="294" t="s">
        <v>30924</v>
      </c>
      <c r="B15025" s="294"/>
      <c r="C15025" s="294"/>
      <c r="D15025" s="294"/>
      <c r="E15025" s="294"/>
      <c r="F15025" s="294"/>
    </row>
    <row r="15026">
      <c r="A15026" s="294" t="s">
        <v>30925</v>
      </c>
      <c r="B15026" s="294"/>
      <c r="C15026" s="294"/>
      <c r="D15026" s="294"/>
      <c r="E15026" s="294"/>
      <c r="F15026" s="294"/>
    </row>
    <row r="15027">
      <c r="A15027" s="294"/>
      <c r="B15027" s="294"/>
      <c r="C15027" s="294"/>
      <c r="D15027" s="294"/>
      <c r="E15027" s="294"/>
      <c r="F15027" s="294"/>
    </row>
    <row r="15028">
      <c r="A15028" s="294" t="s">
        <v>25653</v>
      </c>
      <c r="B15028" s="294"/>
      <c r="C15028" s="294"/>
      <c r="D15028" s="294"/>
      <c r="E15028" s="294"/>
      <c r="F15028" s="294"/>
    </row>
    <row r="15029">
      <c r="A15029" s="294" t="s">
        <v>23322</v>
      </c>
      <c r="B15029" s="294"/>
      <c r="C15029" s="294"/>
      <c r="D15029" s="294"/>
      <c r="E15029" s="294"/>
      <c r="F15029" s="294"/>
    </row>
    <row r="15030">
      <c r="A15030" s="294"/>
      <c r="B15030" s="294"/>
      <c r="C15030" s="294"/>
      <c r="D15030" s="294"/>
      <c r="E15030" s="294"/>
      <c r="F15030" s="294"/>
    </row>
    <row r="15031">
      <c r="A15031" s="294" t="s">
        <v>30926</v>
      </c>
      <c r="B15031" s="294"/>
      <c r="C15031" s="294"/>
      <c r="D15031" s="294"/>
      <c r="E15031" s="294"/>
      <c r="F15031" s="294"/>
    </row>
    <row r="15032">
      <c r="A15032" s="294" t="s">
        <v>30927</v>
      </c>
      <c r="B15032" s="294"/>
      <c r="C15032" s="294"/>
      <c r="D15032" s="294"/>
      <c r="E15032" s="294"/>
      <c r="F15032" s="294"/>
    </row>
    <row r="15033">
      <c r="A15033" s="294" t="s">
        <v>30928</v>
      </c>
      <c r="B15033" s="294"/>
      <c r="C15033" s="294"/>
      <c r="D15033" s="294"/>
      <c r="E15033" s="294"/>
      <c r="F15033" s="294"/>
    </row>
    <row r="15034">
      <c r="A15034" s="294"/>
      <c r="B15034" s="294"/>
      <c r="C15034" s="294"/>
      <c r="D15034" s="294"/>
      <c r="E15034" s="294"/>
      <c r="F15034" s="294"/>
    </row>
    <row r="15035">
      <c r="A15035" s="294" t="s">
        <v>23201</v>
      </c>
      <c r="B15035" s="294"/>
      <c r="C15035" s="294"/>
      <c r="D15035" s="294"/>
      <c r="E15035" s="294"/>
      <c r="F15035" s="294"/>
    </row>
    <row r="15036">
      <c r="A15036" s="294" t="s">
        <v>23202</v>
      </c>
      <c r="B15036" s="294"/>
      <c r="C15036" s="294"/>
      <c r="D15036" s="294"/>
      <c r="E15036" s="294"/>
      <c r="F15036" s="294"/>
    </row>
    <row r="15037">
      <c r="A15037" s="294"/>
      <c r="B15037" s="294"/>
      <c r="C15037" s="294"/>
      <c r="D15037" s="294"/>
      <c r="E15037" s="294"/>
      <c r="F15037" s="294"/>
    </row>
    <row r="15038">
      <c r="A15038" s="294" t="s">
        <v>30929</v>
      </c>
      <c r="B15038" s="294"/>
      <c r="C15038" s="294"/>
      <c r="D15038" s="294"/>
      <c r="E15038" s="294"/>
      <c r="F15038" s="294"/>
    </row>
    <row r="15039">
      <c r="A15039" s="294" t="s">
        <v>30930</v>
      </c>
      <c r="B15039" s="294"/>
      <c r="C15039" s="294"/>
      <c r="D15039" s="294"/>
      <c r="E15039" s="294"/>
      <c r="F15039" s="294"/>
    </row>
    <row r="15040">
      <c r="A15040" s="294" t="s">
        <v>30931</v>
      </c>
      <c r="B15040" s="294"/>
      <c r="C15040" s="294"/>
      <c r="D15040" s="294"/>
      <c r="E15040" s="294"/>
      <c r="F15040" s="294"/>
    </row>
    <row r="15041">
      <c r="A15041" s="294" t="s">
        <v>30932</v>
      </c>
      <c r="B15041" s="294"/>
      <c r="C15041" s="294"/>
      <c r="D15041" s="294"/>
      <c r="E15041" s="294"/>
      <c r="F15041" s="294"/>
    </row>
    <row r="15042">
      <c r="A15042" s="294"/>
      <c r="B15042" s="294"/>
      <c r="C15042" s="294"/>
      <c r="D15042" s="294"/>
      <c r="E15042" s="294"/>
      <c r="F15042" s="294"/>
    </row>
    <row r="15043">
      <c r="A15043" s="294" t="s">
        <v>28806</v>
      </c>
      <c r="B15043" s="294"/>
      <c r="C15043" s="294"/>
      <c r="D15043" s="294"/>
      <c r="E15043" s="294"/>
      <c r="F15043" s="294"/>
    </row>
    <row r="15044">
      <c r="A15044" s="294" t="s">
        <v>30933</v>
      </c>
      <c r="B15044" s="294"/>
      <c r="C15044" s="294"/>
      <c r="D15044" s="294"/>
      <c r="E15044" s="294"/>
      <c r="F15044" s="294"/>
    </row>
    <row r="15045">
      <c r="A15045" s="294"/>
      <c r="B15045" s="294"/>
      <c r="C15045" s="294"/>
      <c r="D15045" s="294"/>
      <c r="E15045" s="294"/>
      <c r="F15045" s="294"/>
    </row>
    <row r="15046">
      <c r="A15046" s="294" t="s">
        <v>30934</v>
      </c>
      <c r="B15046" s="294"/>
      <c r="C15046" s="294"/>
      <c r="D15046" s="294"/>
      <c r="E15046" s="294"/>
      <c r="F15046" s="294"/>
    </row>
    <row r="15047">
      <c r="A15047" s="294" t="s">
        <v>30935</v>
      </c>
      <c r="B15047" s="294"/>
      <c r="C15047" s="294"/>
      <c r="D15047" s="294"/>
      <c r="E15047" s="294"/>
      <c r="F15047" s="294"/>
    </row>
    <row r="15048">
      <c r="A15048" s="294" t="s">
        <v>30936</v>
      </c>
      <c r="B15048" s="294"/>
      <c r="C15048" s="294"/>
      <c r="D15048" s="294"/>
      <c r="E15048" s="294"/>
      <c r="F15048" s="294"/>
    </row>
    <row r="15049">
      <c r="A15049" s="294" t="s">
        <v>30937</v>
      </c>
      <c r="B15049" s="294"/>
      <c r="C15049" s="294"/>
      <c r="D15049" s="294"/>
      <c r="E15049" s="294"/>
      <c r="F15049" s="294"/>
    </row>
    <row r="15050">
      <c r="A15050" s="294" t="s">
        <v>30938</v>
      </c>
      <c r="B15050" s="294"/>
      <c r="C15050" s="294"/>
      <c r="D15050" s="294"/>
      <c r="E15050" s="294"/>
      <c r="F15050" s="294"/>
    </row>
    <row r="15051">
      <c r="A15051" s="294" t="s">
        <v>30939</v>
      </c>
      <c r="B15051" s="294"/>
      <c r="C15051" s="294"/>
      <c r="D15051" s="294"/>
      <c r="E15051" s="294"/>
      <c r="F15051" s="294"/>
    </row>
    <row r="15052">
      <c r="A15052" s="294" t="s">
        <v>30940</v>
      </c>
      <c r="B15052" s="294"/>
      <c r="C15052" s="294"/>
      <c r="D15052" s="294"/>
      <c r="E15052" s="294"/>
      <c r="F15052" s="294"/>
    </row>
    <row r="15053">
      <c r="A15053" s="294"/>
      <c r="B15053" s="294"/>
      <c r="C15053" s="294"/>
      <c r="D15053" s="294"/>
      <c r="E15053" s="294"/>
      <c r="F15053" s="294"/>
    </row>
    <row r="15054">
      <c r="A15054" s="294" t="s">
        <v>28124</v>
      </c>
      <c r="B15054" s="294"/>
      <c r="C15054" s="294"/>
      <c r="D15054" s="294"/>
      <c r="E15054" s="294"/>
      <c r="F15054" s="294"/>
    </row>
    <row r="15055">
      <c r="A15055" s="294" t="s">
        <v>30941</v>
      </c>
      <c r="B15055" s="294"/>
      <c r="C15055" s="294"/>
      <c r="D15055" s="294"/>
      <c r="E15055" s="294"/>
      <c r="F15055" s="294"/>
    </row>
    <row r="15056">
      <c r="A15056" s="294"/>
      <c r="B15056" s="294"/>
      <c r="C15056" s="294"/>
      <c r="D15056" s="294"/>
      <c r="E15056" s="294"/>
      <c r="F15056" s="294"/>
    </row>
    <row r="15057">
      <c r="A15057" s="294" t="s">
        <v>30942</v>
      </c>
      <c r="B15057" s="294"/>
      <c r="C15057" s="294"/>
      <c r="D15057" s="294"/>
      <c r="E15057" s="294"/>
      <c r="F15057" s="294"/>
    </row>
    <row r="15058">
      <c r="A15058" s="294"/>
      <c r="B15058" s="294"/>
      <c r="C15058" s="294"/>
      <c r="D15058" s="294"/>
      <c r="E15058" s="294"/>
      <c r="F15058" s="294"/>
    </row>
    <row r="15059">
      <c r="A15059" s="294"/>
      <c r="B15059" s="294"/>
      <c r="C15059" s="294"/>
      <c r="D15059" s="294"/>
      <c r="E15059" s="294"/>
      <c r="F15059" s="294"/>
    </row>
    <row r="15060">
      <c r="A15060" s="294" t="s">
        <v>30943</v>
      </c>
      <c r="B15060" s="294"/>
      <c r="C15060" s="294"/>
      <c r="D15060" s="294"/>
      <c r="E15060" s="294"/>
      <c r="F15060" s="294"/>
    </row>
    <row r="15061">
      <c r="A15061" s="294"/>
      <c r="B15061" s="294"/>
      <c r="C15061" s="294"/>
      <c r="D15061" s="294"/>
      <c r="E15061" s="294"/>
      <c r="F15061" s="294"/>
    </row>
    <row r="15062">
      <c r="A15062" s="294" t="s">
        <v>30944</v>
      </c>
      <c r="B15062" s="294"/>
      <c r="C15062" s="294"/>
      <c r="D15062" s="294"/>
      <c r="E15062" s="294"/>
      <c r="F15062" s="294"/>
    </row>
    <row r="15063">
      <c r="A15063" s="294" t="s">
        <v>30945</v>
      </c>
      <c r="B15063" s="294"/>
      <c r="C15063" s="294"/>
      <c r="D15063" s="294"/>
      <c r="E15063" s="294"/>
      <c r="F15063" s="294"/>
    </row>
    <row r="15064">
      <c r="A15064" s="294" t="s">
        <v>30946</v>
      </c>
      <c r="B15064" s="294"/>
      <c r="C15064" s="294"/>
      <c r="D15064" s="294"/>
      <c r="E15064" s="294"/>
      <c r="F15064" s="294"/>
    </row>
    <row r="15065">
      <c r="A15065" s="294" t="s">
        <v>30941</v>
      </c>
      <c r="B15065" s="294"/>
      <c r="C15065" s="294"/>
      <c r="D15065" s="294"/>
      <c r="E15065" s="294"/>
      <c r="F15065" s="294"/>
    </row>
    <row r="15066">
      <c r="A15066" s="294"/>
      <c r="B15066" s="294"/>
      <c r="C15066" s="294"/>
      <c r="D15066" s="294"/>
      <c r="E15066" s="294"/>
      <c r="F15066" s="294"/>
    </row>
    <row r="15067">
      <c r="A15067" s="294" t="s">
        <v>30947</v>
      </c>
      <c r="B15067" s="294"/>
      <c r="C15067" s="294"/>
      <c r="D15067" s="294"/>
      <c r="E15067" s="294"/>
      <c r="F15067" s="294"/>
    </row>
    <row r="15068">
      <c r="A15068" s="294"/>
      <c r="B15068" s="294"/>
      <c r="C15068" s="294"/>
      <c r="D15068" s="294"/>
      <c r="E15068" s="294"/>
      <c r="F15068" s="294"/>
    </row>
    <row r="15069">
      <c r="A15069" s="294" t="s">
        <v>30948</v>
      </c>
      <c r="B15069" s="294"/>
      <c r="C15069" s="294"/>
      <c r="D15069" s="294"/>
      <c r="E15069" s="294"/>
      <c r="F15069" s="294"/>
    </row>
    <row r="15070">
      <c r="A15070" s="294" t="s">
        <v>30949</v>
      </c>
      <c r="B15070" s="294"/>
      <c r="C15070" s="294"/>
      <c r="D15070" s="294"/>
      <c r="E15070" s="294"/>
      <c r="F15070" s="294"/>
    </row>
    <row r="15071">
      <c r="A15071" s="294"/>
      <c r="B15071" s="294"/>
      <c r="C15071" s="294"/>
      <c r="D15071" s="294"/>
      <c r="E15071" s="294"/>
      <c r="F15071" s="294"/>
    </row>
    <row r="15072">
      <c r="A15072" s="294" t="s">
        <v>30947</v>
      </c>
      <c r="B15072" s="294"/>
      <c r="C15072" s="294"/>
      <c r="D15072" s="294"/>
      <c r="E15072" s="294"/>
      <c r="F15072" s="294"/>
    </row>
    <row r="15073">
      <c r="A15073" s="294" t="s">
        <v>30950</v>
      </c>
      <c r="B15073" s="294"/>
      <c r="C15073" s="294"/>
      <c r="D15073" s="294"/>
      <c r="E15073" s="294"/>
      <c r="F15073" s="294"/>
    </row>
    <row r="15074">
      <c r="A15074" s="294" t="s">
        <v>21618</v>
      </c>
      <c r="B15074" s="294"/>
      <c r="C15074" s="294"/>
      <c r="D15074" s="294"/>
      <c r="E15074" s="294"/>
      <c r="F15074" s="294"/>
    </row>
    <row r="15075">
      <c r="A15075" s="294" t="s">
        <v>30951</v>
      </c>
      <c r="B15075" s="294"/>
      <c r="C15075" s="294"/>
      <c r="D15075" s="294"/>
      <c r="E15075" s="294"/>
      <c r="F15075" s="294"/>
    </row>
    <row r="15076">
      <c r="A15076" s="294"/>
      <c r="B15076" s="294"/>
      <c r="C15076" s="294"/>
      <c r="D15076" s="294"/>
      <c r="E15076" s="294"/>
      <c r="F15076" s="294"/>
    </row>
    <row r="15077">
      <c r="A15077" s="294"/>
      <c r="B15077" s="294"/>
      <c r="C15077" s="294"/>
      <c r="D15077" s="294"/>
      <c r="E15077" s="294"/>
      <c r="F15077" s="294"/>
    </row>
    <row r="15078">
      <c r="A15078" s="294" t="s">
        <v>22512</v>
      </c>
      <c r="B15078" s="294"/>
      <c r="C15078" s="294"/>
      <c r="D15078" s="294"/>
      <c r="E15078" s="294"/>
      <c r="F15078" s="294"/>
    </row>
    <row r="15079">
      <c r="A15079" s="294" t="s">
        <v>24873</v>
      </c>
      <c r="B15079" s="294"/>
      <c r="C15079" s="294"/>
      <c r="D15079" s="294"/>
      <c r="E15079" s="294"/>
      <c r="F15079" s="294"/>
    </row>
    <row r="15080">
      <c r="A15080" s="294"/>
      <c r="B15080" s="294"/>
      <c r="C15080" s="294"/>
      <c r="D15080" s="294"/>
      <c r="E15080" s="294"/>
      <c r="F15080" s="294"/>
    </row>
    <row r="15081">
      <c r="A15081" s="294" t="s">
        <v>30952</v>
      </c>
      <c r="B15081" s="294"/>
      <c r="C15081" s="294"/>
      <c r="D15081" s="294"/>
      <c r="E15081" s="294"/>
      <c r="F15081" s="294"/>
    </row>
    <row r="15082">
      <c r="A15082" s="294" t="s">
        <v>22305</v>
      </c>
      <c r="B15082" s="294"/>
      <c r="C15082" s="294"/>
      <c r="D15082" s="294"/>
      <c r="E15082" s="294"/>
      <c r="F15082" s="294"/>
    </row>
    <row r="15083">
      <c r="A15083" s="294" t="s">
        <v>30953</v>
      </c>
      <c r="B15083" s="294"/>
      <c r="C15083" s="294"/>
      <c r="D15083" s="294"/>
      <c r="E15083" s="294"/>
      <c r="F15083" s="294"/>
    </row>
    <row r="15084">
      <c r="A15084" s="294" t="s">
        <v>30954</v>
      </c>
      <c r="B15084" s="294"/>
      <c r="C15084" s="294"/>
      <c r="D15084" s="294"/>
      <c r="E15084" s="294"/>
      <c r="F15084" s="294"/>
    </row>
    <row r="15085">
      <c r="A15085" s="294" t="s">
        <v>30955</v>
      </c>
      <c r="B15085" s="294"/>
      <c r="C15085" s="294"/>
      <c r="D15085" s="294"/>
      <c r="E15085" s="294"/>
      <c r="F15085" s="294"/>
    </row>
    <row r="15086">
      <c r="A15086" s="294" t="s">
        <v>30956</v>
      </c>
      <c r="B15086" s="294"/>
      <c r="C15086" s="294"/>
      <c r="D15086" s="294"/>
      <c r="E15086" s="294"/>
      <c r="F15086" s="294"/>
    </row>
    <row r="15087">
      <c r="A15087" s="294"/>
      <c r="B15087" s="294"/>
      <c r="C15087" s="294"/>
      <c r="D15087" s="294"/>
      <c r="E15087" s="294"/>
      <c r="F15087" s="294"/>
    </row>
    <row r="15088">
      <c r="A15088" s="294" t="s">
        <v>23148</v>
      </c>
      <c r="B15088" s="294"/>
      <c r="C15088" s="294"/>
      <c r="D15088" s="294"/>
      <c r="E15088" s="294"/>
      <c r="F15088" s="294"/>
    </row>
    <row r="15089">
      <c r="A15089" s="294" t="s">
        <v>23704</v>
      </c>
      <c r="B15089" s="294"/>
      <c r="C15089" s="294"/>
      <c r="D15089" s="294"/>
      <c r="E15089" s="294"/>
      <c r="F15089" s="294"/>
    </row>
    <row r="15090">
      <c r="A15090" s="294"/>
      <c r="B15090" s="294"/>
      <c r="C15090" s="294"/>
      <c r="D15090" s="294"/>
      <c r="E15090" s="294"/>
      <c r="F15090" s="294"/>
    </row>
    <row r="15091">
      <c r="A15091" s="294" t="s">
        <v>30413</v>
      </c>
      <c r="B15091" s="294"/>
      <c r="C15091" s="294"/>
      <c r="D15091" s="294"/>
      <c r="E15091" s="294"/>
      <c r="F15091" s="294"/>
    </row>
    <row r="15092">
      <c r="A15092" s="294" t="s">
        <v>28544</v>
      </c>
      <c r="B15092" s="294"/>
      <c r="C15092" s="294"/>
      <c r="D15092" s="294"/>
      <c r="E15092" s="294"/>
      <c r="F15092" s="294"/>
    </row>
    <row r="15093">
      <c r="A15093" s="294" t="s">
        <v>22613</v>
      </c>
      <c r="B15093" s="294"/>
      <c r="C15093" s="294"/>
      <c r="D15093" s="294"/>
      <c r="E15093" s="294"/>
      <c r="F15093" s="294"/>
    </row>
    <row r="15094">
      <c r="A15094" s="294" t="s">
        <v>30957</v>
      </c>
      <c r="B15094" s="294"/>
      <c r="C15094" s="294"/>
      <c r="D15094" s="294"/>
      <c r="E15094" s="294"/>
      <c r="F15094" s="294"/>
    </row>
    <row r="15095">
      <c r="A15095" s="294" t="s">
        <v>30958</v>
      </c>
      <c r="B15095" s="294"/>
      <c r="C15095" s="294"/>
      <c r="D15095" s="294"/>
      <c r="E15095" s="294"/>
      <c r="F15095" s="294"/>
    </row>
    <row r="15096">
      <c r="A15096" s="294"/>
      <c r="B15096" s="294"/>
      <c r="C15096" s="294"/>
      <c r="D15096" s="294"/>
      <c r="E15096" s="294"/>
      <c r="F15096" s="294"/>
    </row>
    <row r="15097">
      <c r="A15097" s="294" t="s">
        <v>21945</v>
      </c>
      <c r="B15097" s="294"/>
      <c r="C15097" s="294"/>
      <c r="D15097" s="294"/>
      <c r="E15097" s="294"/>
      <c r="F15097" s="294"/>
    </row>
    <row r="15098">
      <c r="A15098" s="294" t="s">
        <v>22618</v>
      </c>
      <c r="B15098" s="294"/>
      <c r="C15098" s="294"/>
      <c r="D15098" s="294"/>
      <c r="E15098" s="294"/>
      <c r="F15098" s="294"/>
    </row>
    <row r="15099">
      <c r="A15099" s="294"/>
      <c r="B15099" s="294"/>
      <c r="C15099" s="294"/>
      <c r="D15099" s="294"/>
      <c r="E15099" s="294"/>
      <c r="F15099" s="294"/>
    </row>
    <row r="15100">
      <c r="A15100" s="294" t="s">
        <v>30959</v>
      </c>
      <c r="B15100" s="294"/>
      <c r="C15100" s="294"/>
      <c r="D15100" s="294"/>
      <c r="E15100" s="294"/>
      <c r="F15100" s="294"/>
    </row>
    <row r="15101">
      <c r="A15101" s="294" t="s">
        <v>30960</v>
      </c>
      <c r="B15101" s="294"/>
      <c r="C15101" s="294"/>
      <c r="D15101" s="294"/>
      <c r="E15101" s="294"/>
      <c r="F15101" s="294"/>
    </row>
    <row r="15102">
      <c r="A15102" s="294" t="s">
        <v>30961</v>
      </c>
      <c r="B15102" s="294"/>
      <c r="C15102" s="294"/>
      <c r="D15102" s="294"/>
      <c r="E15102" s="294"/>
      <c r="F15102" s="294"/>
    </row>
    <row r="15103">
      <c r="A15103" s="294" t="s">
        <v>30962</v>
      </c>
      <c r="B15103" s="294"/>
      <c r="C15103" s="294"/>
      <c r="D15103" s="294"/>
      <c r="E15103" s="294"/>
      <c r="F15103" s="294"/>
    </row>
    <row r="15104">
      <c r="A15104" s="294" t="s">
        <v>30963</v>
      </c>
      <c r="B15104" s="294"/>
      <c r="C15104" s="294"/>
      <c r="D15104" s="294"/>
      <c r="E15104" s="294"/>
      <c r="F15104" s="294"/>
    </row>
    <row r="15105">
      <c r="A15105" s="294" t="s">
        <v>30964</v>
      </c>
      <c r="B15105" s="294"/>
      <c r="C15105" s="294"/>
      <c r="D15105" s="294"/>
      <c r="E15105" s="294"/>
      <c r="F15105" s="294"/>
    </row>
    <row r="15106">
      <c r="A15106" s="294" t="s">
        <v>30965</v>
      </c>
      <c r="B15106" s="294"/>
      <c r="C15106" s="294"/>
      <c r="D15106" s="294"/>
      <c r="E15106" s="294"/>
      <c r="F15106" s="294"/>
    </row>
    <row r="15107">
      <c r="A15107" s="294"/>
      <c r="B15107" s="294"/>
      <c r="C15107" s="294"/>
      <c r="D15107" s="294"/>
      <c r="E15107" s="294"/>
      <c r="F15107" s="294"/>
    </row>
    <row r="15108">
      <c r="A15108" s="294" t="s">
        <v>21401</v>
      </c>
      <c r="B15108" s="294"/>
      <c r="C15108" s="294"/>
      <c r="D15108" s="294"/>
      <c r="E15108" s="294"/>
      <c r="F15108" s="294"/>
    </row>
    <row r="15109">
      <c r="A15109" s="294"/>
      <c r="B15109" s="294"/>
      <c r="C15109" s="294"/>
      <c r="D15109" s="294"/>
      <c r="E15109" s="294"/>
      <c r="F15109" s="294"/>
    </row>
    <row r="15110">
      <c r="A15110" s="294" t="s">
        <v>30966</v>
      </c>
      <c r="B15110" s="294"/>
      <c r="C15110" s="294"/>
      <c r="D15110" s="294"/>
      <c r="E15110" s="294"/>
      <c r="F15110" s="294"/>
    </row>
    <row r="15111">
      <c r="A15111" s="294" t="s">
        <v>30967</v>
      </c>
      <c r="B15111" s="294"/>
      <c r="C15111" s="294"/>
      <c r="D15111" s="294"/>
      <c r="E15111" s="294"/>
      <c r="F15111" s="294"/>
    </row>
    <row r="15112">
      <c r="A15112" s="294" t="s">
        <v>30968</v>
      </c>
      <c r="B15112" s="294"/>
      <c r="C15112" s="294"/>
      <c r="D15112" s="294"/>
      <c r="E15112" s="294"/>
      <c r="F15112" s="294"/>
    </row>
    <row r="15113">
      <c r="A15113" s="294" t="s">
        <v>30969</v>
      </c>
      <c r="B15113" s="294"/>
      <c r="C15113" s="294"/>
      <c r="D15113" s="294"/>
      <c r="E15113" s="294"/>
      <c r="F15113" s="294"/>
    </row>
    <row r="15114">
      <c r="A15114" s="294" t="s">
        <v>30970</v>
      </c>
      <c r="B15114" s="294"/>
      <c r="C15114" s="294"/>
      <c r="D15114" s="294"/>
      <c r="E15114" s="294"/>
      <c r="F15114" s="294"/>
    </row>
    <row r="15115">
      <c r="A15115" s="294" t="s">
        <v>30971</v>
      </c>
      <c r="B15115" s="294"/>
      <c r="C15115" s="294"/>
      <c r="D15115" s="294"/>
      <c r="E15115" s="294"/>
      <c r="F15115" s="294"/>
    </row>
    <row r="15116">
      <c r="A15116" s="294" t="s">
        <v>30972</v>
      </c>
      <c r="B15116" s="294"/>
      <c r="C15116" s="294"/>
      <c r="D15116" s="294"/>
      <c r="E15116" s="294"/>
      <c r="F15116" s="294"/>
    </row>
    <row r="15117">
      <c r="A15117" s="294"/>
      <c r="B15117" s="294"/>
      <c r="C15117" s="294"/>
      <c r="D15117" s="294"/>
      <c r="E15117" s="294"/>
      <c r="F15117" s="294"/>
    </row>
    <row r="15118">
      <c r="A15118" s="294" t="s">
        <v>30973</v>
      </c>
      <c r="B15118" s="294"/>
      <c r="C15118" s="294"/>
      <c r="D15118" s="294"/>
      <c r="E15118" s="294"/>
      <c r="F15118" s="294"/>
    </row>
    <row r="15119">
      <c r="A15119" s="294"/>
      <c r="B15119" s="294"/>
      <c r="C15119" s="294"/>
      <c r="D15119" s="294"/>
      <c r="E15119" s="294"/>
      <c r="F15119" s="294"/>
    </row>
    <row r="15120">
      <c r="A15120" s="294" t="s">
        <v>30974</v>
      </c>
      <c r="B15120" s="294"/>
      <c r="C15120" s="294"/>
      <c r="D15120" s="294"/>
      <c r="E15120" s="294"/>
      <c r="F15120" s="294"/>
    </row>
    <row r="15121">
      <c r="A15121" s="294" t="s">
        <v>30975</v>
      </c>
      <c r="B15121" s="294"/>
      <c r="C15121" s="294"/>
      <c r="D15121" s="294"/>
      <c r="E15121" s="294"/>
      <c r="F15121" s="294"/>
    </row>
    <row r="15122">
      <c r="A15122" s="294" t="s">
        <v>30976</v>
      </c>
      <c r="B15122" s="294"/>
      <c r="C15122" s="294"/>
      <c r="D15122" s="294"/>
      <c r="E15122" s="294"/>
      <c r="F15122" s="294"/>
    </row>
    <row r="15123">
      <c r="A15123" s="294" t="s">
        <v>30977</v>
      </c>
      <c r="B15123" s="294"/>
      <c r="C15123" s="294"/>
      <c r="D15123" s="294"/>
      <c r="E15123" s="294"/>
      <c r="F15123" s="294"/>
    </row>
    <row r="15124">
      <c r="A15124" s="294" t="s">
        <v>30978</v>
      </c>
      <c r="B15124" s="294"/>
      <c r="C15124" s="294"/>
      <c r="D15124" s="294"/>
      <c r="E15124" s="294"/>
      <c r="F15124" s="294"/>
    </row>
    <row r="15125">
      <c r="A15125" s="294" t="s">
        <v>30979</v>
      </c>
      <c r="B15125" s="294"/>
      <c r="C15125" s="294"/>
      <c r="D15125" s="294"/>
      <c r="E15125" s="294"/>
      <c r="F15125" s="294"/>
    </row>
    <row r="15126">
      <c r="A15126" s="294" t="s">
        <v>30980</v>
      </c>
      <c r="B15126" s="294"/>
      <c r="C15126" s="294"/>
      <c r="D15126" s="294"/>
      <c r="E15126" s="294"/>
      <c r="F15126" s="294"/>
    </row>
    <row r="15127">
      <c r="A15127" s="294" t="s">
        <v>30981</v>
      </c>
      <c r="B15127" s="294"/>
      <c r="C15127" s="294"/>
      <c r="D15127" s="294"/>
      <c r="E15127" s="294"/>
      <c r="F15127" s="294"/>
    </row>
    <row r="15128">
      <c r="A15128" s="294" t="s">
        <v>30982</v>
      </c>
      <c r="B15128" s="294"/>
      <c r="C15128" s="294"/>
      <c r="D15128" s="294"/>
      <c r="E15128" s="294"/>
      <c r="F15128" s="294"/>
    </row>
    <row r="15129">
      <c r="A15129" s="294" t="s">
        <v>30983</v>
      </c>
      <c r="B15129" s="294"/>
      <c r="C15129" s="294"/>
      <c r="D15129" s="294"/>
      <c r="E15129" s="294"/>
      <c r="F15129" s="294"/>
    </row>
    <row r="15130">
      <c r="A15130" s="294"/>
      <c r="B15130" s="294"/>
      <c r="C15130" s="294"/>
      <c r="D15130" s="294"/>
      <c r="E15130" s="294"/>
      <c r="F15130" s="294"/>
    </row>
    <row r="15131">
      <c r="A15131" s="294" t="s">
        <v>21990</v>
      </c>
      <c r="B15131" s="294"/>
      <c r="C15131" s="294"/>
      <c r="D15131" s="294"/>
      <c r="E15131" s="294"/>
      <c r="F15131" s="294"/>
    </row>
    <row r="15132">
      <c r="A15132" s="294"/>
      <c r="B15132" s="294"/>
      <c r="C15132" s="294"/>
      <c r="D15132" s="294"/>
      <c r="E15132" s="294"/>
      <c r="F15132" s="294"/>
    </row>
    <row r="15133">
      <c r="A15133" s="294" t="s">
        <v>30984</v>
      </c>
      <c r="B15133" s="294"/>
      <c r="C15133" s="294"/>
      <c r="D15133" s="294"/>
      <c r="E15133" s="294"/>
      <c r="F15133" s="294"/>
    </row>
    <row r="15134">
      <c r="A15134" s="294" t="s">
        <v>30985</v>
      </c>
      <c r="B15134" s="294"/>
      <c r="C15134" s="294"/>
      <c r="D15134" s="294"/>
      <c r="E15134" s="294"/>
      <c r="F15134" s="294"/>
    </row>
    <row r="15135">
      <c r="A15135" s="294" t="s">
        <v>30986</v>
      </c>
      <c r="B15135" s="294"/>
      <c r="C15135" s="294"/>
      <c r="D15135" s="294"/>
      <c r="E15135" s="294"/>
      <c r="F15135" s="294"/>
    </row>
    <row r="15136">
      <c r="A15136" s="294" t="s">
        <v>30987</v>
      </c>
      <c r="B15136" s="294"/>
      <c r="C15136" s="294"/>
      <c r="D15136" s="294"/>
      <c r="E15136" s="294"/>
      <c r="F15136" s="294"/>
    </row>
    <row r="15137">
      <c r="A15137" s="294" t="s">
        <v>30988</v>
      </c>
      <c r="B15137" s="294"/>
      <c r="C15137" s="294"/>
      <c r="D15137" s="294"/>
      <c r="E15137" s="294"/>
      <c r="F15137" s="294"/>
    </row>
    <row r="15138">
      <c r="A15138" s="294" t="s">
        <v>30989</v>
      </c>
      <c r="B15138" s="294"/>
      <c r="C15138" s="294"/>
      <c r="D15138" s="294"/>
      <c r="E15138" s="294"/>
      <c r="F15138" s="294"/>
    </row>
    <row r="15139">
      <c r="A15139" s="294" t="s">
        <v>30990</v>
      </c>
      <c r="B15139" s="294"/>
      <c r="C15139" s="294"/>
      <c r="D15139" s="294"/>
      <c r="E15139" s="294"/>
      <c r="F15139" s="294"/>
    </row>
    <row r="15140">
      <c r="A15140" s="294" t="s">
        <v>30991</v>
      </c>
      <c r="B15140" s="294"/>
      <c r="C15140" s="294"/>
      <c r="D15140" s="294"/>
      <c r="E15140" s="294"/>
      <c r="F15140" s="294"/>
    </row>
    <row r="15141">
      <c r="A15141" s="294"/>
      <c r="B15141" s="294"/>
      <c r="C15141" s="294"/>
      <c r="D15141" s="294"/>
      <c r="E15141" s="294"/>
      <c r="F15141" s="294"/>
    </row>
    <row r="15142">
      <c r="A15142" s="294" t="s">
        <v>28124</v>
      </c>
      <c r="B15142" s="294"/>
      <c r="C15142" s="294"/>
      <c r="D15142" s="294"/>
      <c r="E15142" s="294"/>
      <c r="F15142" s="294"/>
    </row>
    <row r="15143">
      <c r="A15143" s="294" t="s">
        <v>30992</v>
      </c>
      <c r="B15143" s="294"/>
      <c r="C15143" s="294"/>
      <c r="D15143" s="294"/>
      <c r="E15143" s="294"/>
      <c r="F15143" s="294"/>
    </row>
    <row r="15144">
      <c r="A15144" s="294" t="s">
        <v>21672</v>
      </c>
      <c r="B15144" s="294"/>
      <c r="C15144" s="294"/>
      <c r="D15144" s="294"/>
      <c r="E15144" s="294"/>
      <c r="F15144" s="294"/>
    </row>
    <row r="15145">
      <c r="A15145" s="294" t="s">
        <v>30951</v>
      </c>
      <c r="B15145" s="294"/>
      <c r="C15145" s="294"/>
      <c r="D15145" s="294"/>
      <c r="E15145" s="294"/>
      <c r="F15145" s="294"/>
    </row>
    <row r="15146">
      <c r="A15146" s="294"/>
      <c r="B15146" s="294"/>
      <c r="C15146" s="294"/>
      <c r="D15146" s="294"/>
      <c r="E15146" s="294"/>
      <c r="F15146" s="294"/>
    </row>
    <row r="15147">
      <c r="A15147" s="294" t="s">
        <v>23007</v>
      </c>
      <c r="B15147" s="294"/>
      <c r="C15147" s="294"/>
      <c r="D15147" s="294"/>
      <c r="E15147" s="294"/>
      <c r="F15147" s="294"/>
    </row>
    <row r="15148">
      <c r="A15148" s="294"/>
      <c r="B15148" s="294"/>
      <c r="C15148" s="294"/>
      <c r="D15148" s="294"/>
      <c r="E15148" s="294"/>
      <c r="F15148" s="294"/>
    </row>
    <row r="15149">
      <c r="A15149" s="294" t="s">
        <v>30993</v>
      </c>
      <c r="B15149" s="294"/>
      <c r="C15149" s="294"/>
      <c r="D15149" s="294"/>
      <c r="E15149" s="294"/>
      <c r="F15149" s="294"/>
    </row>
    <row r="15150">
      <c r="A15150" s="294" t="s">
        <v>29813</v>
      </c>
      <c r="B15150" s="294"/>
      <c r="C15150" s="294"/>
      <c r="D15150" s="294"/>
      <c r="E15150" s="294"/>
      <c r="F15150" s="294"/>
    </row>
    <row r="15151">
      <c r="A15151" s="294" t="s">
        <v>30994</v>
      </c>
      <c r="B15151" s="294"/>
      <c r="C15151" s="294"/>
      <c r="D15151" s="294"/>
      <c r="E15151" s="294"/>
      <c r="F15151" s="294"/>
    </row>
    <row r="15152">
      <c r="A15152" s="294" t="s">
        <v>29815</v>
      </c>
      <c r="B15152" s="294"/>
      <c r="C15152" s="294"/>
      <c r="D15152" s="294"/>
      <c r="E15152" s="294"/>
      <c r="F15152" s="294"/>
    </row>
    <row r="15153">
      <c r="A15153" s="294" t="s">
        <v>30995</v>
      </c>
      <c r="B15153" s="294"/>
      <c r="C15153" s="294"/>
      <c r="D15153" s="294"/>
      <c r="E15153" s="294"/>
      <c r="F15153" s="294"/>
    </row>
    <row r="15154">
      <c r="A15154" s="294" t="s">
        <v>30996</v>
      </c>
      <c r="B15154" s="294"/>
      <c r="C15154" s="294"/>
      <c r="D15154" s="294"/>
      <c r="E15154" s="294"/>
      <c r="F15154" s="294"/>
    </row>
    <row r="15155">
      <c r="A15155" s="294" t="s">
        <v>30997</v>
      </c>
      <c r="B15155" s="294"/>
      <c r="C15155" s="294"/>
      <c r="D15155" s="294"/>
      <c r="E15155" s="294"/>
      <c r="F15155" s="294"/>
    </row>
    <row r="15156">
      <c r="A15156" s="294" t="s">
        <v>30998</v>
      </c>
      <c r="B15156" s="294"/>
      <c r="C15156" s="294"/>
      <c r="D15156" s="294"/>
      <c r="E15156" s="294"/>
      <c r="F15156" s="294"/>
    </row>
    <row r="15157">
      <c r="A15157" s="294"/>
      <c r="B15157" s="294"/>
      <c r="C15157" s="294"/>
      <c r="D15157" s="294"/>
      <c r="E15157" s="294"/>
      <c r="F15157" s="294"/>
    </row>
    <row r="15158">
      <c r="A15158" s="294"/>
      <c r="B15158" s="294"/>
      <c r="C15158" s="294"/>
      <c r="D15158" s="294"/>
      <c r="E15158" s="294"/>
      <c r="F15158" s="294"/>
    </row>
    <row r="15159">
      <c r="A15159" s="294" t="s">
        <v>22564</v>
      </c>
      <c r="B15159" s="294"/>
      <c r="C15159" s="294"/>
      <c r="D15159" s="294"/>
      <c r="E15159" s="294"/>
      <c r="F15159" s="294"/>
    </row>
    <row r="15160">
      <c r="A15160" s="294" t="s">
        <v>20470</v>
      </c>
      <c r="B15160" s="294"/>
      <c r="C15160" s="294"/>
      <c r="D15160" s="294"/>
      <c r="E15160" s="294"/>
      <c r="F15160" s="294"/>
    </row>
    <row r="15161">
      <c r="A15161" s="294"/>
      <c r="B15161" s="294"/>
      <c r="C15161" s="294"/>
      <c r="D15161" s="294"/>
      <c r="E15161" s="294"/>
      <c r="F15161" s="294"/>
    </row>
    <row r="15162">
      <c r="A15162" s="294" t="s">
        <v>30999</v>
      </c>
      <c r="B15162" s="294"/>
      <c r="C15162" s="294"/>
      <c r="D15162" s="294"/>
      <c r="E15162" s="294"/>
      <c r="F15162" s="294"/>
    </row>
    <row r="15163">
      <c r="A15163" s="294" t="s">
        <v>31000</v>
      </c>
      <c r="B15163" s="294"/>
      <c r="C15163" s="294"/>
      <c r="D15163" s="294"/>
      <c r="E15163" s="294"/>
      <c r="F15163" s="294"/>
    </row>
    <row r="15164">
      <c r="A15164" s="294" t="s">
        <v>31001</v>
      </c>
      <c r="B15164" s="294"/>
      <c r="C15164" s="294"/>
      <c r="D15164" s="294"/>
      <c r="E15164" s="294"/>
      <c r="F15164" s="294"/>
    </row>
    <row r="15165">
      <c r="A15165" s="294" t="s">
        <v>31002</v>
      </c>
      <c r="B15165" s="294"/>
      <c r="C15165" s="294"/>
      <c r="D15165" s="294"/>
      <c r="E15165" s="294"/>
      <c r="F15165" s="294"/>
    </row>
    <row r="15166">
      <c r="A15166" s="294"/>
      <c r="B15166" s="294"/>
      <c r="C15166" s="294"/>
      <c r="D15166" s="294"/>
      <c r="E15166" s="294"/>
      <c r="F15166" s="294"/>
    </row>
    <row r="15167">
      <c r="A15167" s="294" t="s">
        <v>24089</v>
      </c>
      <c r="B15167" s="294"/>
      <c r="C15167" s="294"/>
      <c r="D15167" s="294"/>
      <c r="E15167" s="294"/>
      <c r="F15167" s="294"/>
    </row>
    <row r="15168">
      <c r="A15168" s="294" t="s">
        <v>31003</v>
      </c>
      <c r="B15168" s="294"/>
      <c r="C15168" s="294"/>
      <c r="D15168" s="294"/>
      <c r="E15168" s="294"/>
      <c r="F15168" s="294"/>
    </row>
    <row r="15169">
      <c r="A15169" s="294"/>
      <c r="B15169" s="294"/>
      <c r="C15169" s="294"/>
      <c r="D15169" s="294"/>
      <c r="E15169" s="294"/>
      <c r="F15169" s="294"/>
    </row>
    <row r="15170">
      <c r="A15170" s="294" t="s">
        <v>31004</v>
      </c>
      <c r="B15170" s="294"/>
      <c r="C15170" s="294"/>
      <c r="D15170" s="294"/>
      <c r="E15170" s="294"/>
      <c r="F15170" s="294"/>
    </row>
    <row r="15171">
      <c r="A15171" s="294" t="s">
        <v>31005</v>
      </c>
      <c r="B15171" s="294"/>
      <c r="C15171" s="294"/>
      <c r="D15171" s="294"/>
      <c r="E15171" s="294"/>
      <c r="F15171" s="294"/>
    </row>
    <row r="15172">
      <c r="A15172" s="294" t="s">
        <v>31006</v>
      </c>
      <c r="B15172" s="294"/>
      <c r="C15172" s="294"/>
      <c r="D15172" s="294"/>
      <c r="E15172" s="294"/>
      <c r="F15172" s="294"/>
    </row>
    <row r="15173">
      <c r="A15173" s="294" t="s">
        <v>31007</v>
      </c>
      <c r="B15173" s="294"/>
      <c r="C15173" s="294"/>
      <c r="D15173" s="294"/>
      <c r="E15173" s="294"/>
      <c r="F15173" s="294"/>
    </row>
    <row r="15174">
      <c r="A15174" s="294" t="s">
        <v>31008</v>
      </c>
      <c r="B15174" s="294"/>
      <c r="C15174" s="294"/>
      <c r="D15174" s="294"/>
      <c r="E15174" s="294"/>
      <c r="F15174" s="294"/>
    </row>
    <row r="15175">
      <c r="A15175" s="294" t="s">
        <v>31009</v>
      </c>
      <c r="B15175" s="294"/>
      <c r="C15175" s="294"/>
      <c r="D15175" s="294"/>
      <c r="E15175" s="294"/>
      <c r="F15175" s="294"/>
    </row>
    <row r="15176">
      <c r="A15176" s="294"/>
      <c r="B15176" s="294"/>
      <c r="C15176" s="294"/>
      <c r="D15176" s="294"/>
      <c r="E15176" s="294"/>
      <c r="F15176" s="294"/>
    </row>
    <row r="15177">
      <c r="A15177" s="294" t="s">
        <v>22572</v>
      </c>
      <c r="B15177" s="294"/>
      <c r="C15177" s="294"/>
      <c r="D15177" s="294"/>
      <c r="E15177" s="294"/>
      <c r="F15177" s="294"/>
    </row>
    <row r="15178">
      <c r="A15178" s="294" t="s">
        <v>23767</v>
      </c>
      <c r="B15178" s="294"/>
      <c r="C15178" s="294"/>
      <c r="D15178" s="294"/>
      <c r="E15178" s="294"/>
      <c r="F15178" s="294"/>
    </row>
    <row r="15179">
      <c r="A15179" s="294"/>
      <c r="B15179" s="294"/>
      <c r="C15179" s="294"/>
      <c r="D15179" s="294"/>
      <c r="E15179" s="294"/>
      <c r="F15179" s="294"/>
    </row>
    <row r="15180">
      <c r="A15180" s="294" t="s">
        <v>31010</v>
      </c>
      <c r="B15180" s="294"/>
      <c r="C15180" s="294"/>
      <c r="D15180" s="294"/>
      <c r="E15180" s="294"/>
      <c r="F15180" s="294"/>
    </row>
    <row r="15181">
      <c r="A15181" s="294" t="s">
        <v>31011</v>
      </c>
      <c r="B15181" s="294"/>
      <c r="C15181" s="294"/>
      <c r="D15181" s="294"/>
      <c r="E15181" s="294"/>
      <c r="F15181" s="294"/>
    </row>
    <row r="15182">
      <c r="A15182" s="294" t="s">
        <v>31012</v>
      </c>
      <c r="B15182" s="294"/>
      <c r="C15182" s="294"/>
      <c r="D15182" s="294"/>
      <c r="E15182" s="294"/>
      <c r="F15182" s="294"/>
    </row>
    <row r="15183">
      <c r="A15183" s="294"/>
      <c r="B15183" s="294"/>
      <c r="C15183" s="294"/>
      <c r="D15183" s="294"/>
      <c r="E15183" s="294"/>
      <c r="F15183" s="294"/>
    </row>
    <row r="15184">
      <c r="A15184" s="294" t="s">
        <v>22578</v>
      </c>
      <c r="B15184" s="294"/>
      <c r="C15184" s="294"/>
      <c r="D15184" s="294"/>
      <c r="E15184" s="294"/>
      <c r="F15184" s="294"/>
    </row>
    <row r="15185">
      <c r="A15185" s="294" t="s">
        <v>23772</v>
      </c>
      <c r="B15185" s="294"/>
      <c r="C15185" s="294"/>
      <c r="D15185" s="294"/>
      <c r="E15185" s="294"/>
      <c r="F15185" s="294"/>
    </row>
    <row r="15186">
      <c r="A15186" s="294"/>
      <c r="B15186" s="294"/>
      <c r="C15186" s="294"/>
      <c r="D15186" s="294"/>
      <c r="E15186" s="294"/>
      <c r="F15186" s="294"/>
    </row>
    <row r="15187">
      <c r="A15187" s="294" t="s">
        <v>31013</v>
      </c>
      <c r="B15187" s="294"/>
      <c r="C15187" s="294"/>
      <c r="D15187" s="294"/>
      <c r="E15187" s="294"/>
      <c r="F15187" s="294"/>
    </row>
    <row r="15188">
      <c r="A15188" s="294" t="s">
        <v>31014</v>
      </c>
      <c r="B15188" s="294"/>
      <c r="C15188" s="294"/>
      <c r="D15188" s="294"/>
      <c r="E15188" s="294"/>
      <c r="F15188" s="294"/>
    </row>
    <row r="15189">
      <c r="A15189" s="294" t="s">
        <v>31015</v>
      </c>
      <c r="B15189" s="294"/>
      <c r="C15189" s="294"/>
      <c r="D15189" s="294"/>
      <c r="E15189" s="294"/>
      <c r="F15189" s="294"/>
    </row>
    <row r="15190">
      <c r="A15190" s="294" t="s">
        <v>31016</v>
      </c>
      <c r="B15190" s="294"/>
      <c r="C15190" s="294"/>
      <c r="D15190" s="294"/>
      <c r="E15190" s="294"/>
      <c r="F15190" s="294"/>
    </row>
    <row r="15191">
      <c r="A15191" s="294"/>
      <c r="B15191" s="294"/>
      <c r="C15191" s="294"/>
      <c r="D15191" s="294"/>
      <c r="E15191" s="294"/>
      <c r="F15191" s="294"/>
    </row>
    <row r="15192">
      <c r="A15192" s="294" t="s">
        <v>31017</v>
      </c>
      <c r="B15192" s="294"/>
      <c r="C15192" s="294"/>
      <c r="D15192" s="294"/>
      <c r="E15192" s="294"/>
      <c r="F15192" s="294"/>
    </row>
    <row r="15193">
      <c r="A15193" s="294" t="s">
        <v>31018</v>
      </c>
      <c r="B15193" s="294"/>
      <c r="C15193" s="294"/>
      <c r="D15193" s="294"/>
      <c r="E15193" s="294"/>
      <c r="F15193" s="294"/>
    </row>
    <row r="15194">
      <c r="A15194" s="294"/>
      <c r="B15194" s="294"/>
      <c r="C15194" s="294"/>
      <c r="D15194" s="294"/>
      <c r="E15194" s="294"/>
      <c r="F15194" s="294"/>
    </row>
    <row r="15195">
      <c r="A15195" s="294" t="s">
        <v>31019</v>
      </c>
      <c r="B15195" s="294"/>
      <c r="C15195" s="294"/>
      <c r="D15195" s="294"/>
      <c r="E15195" s="294"/>
      <c r="F15195" s="294"/>
    </row>
    <row r="15196">
      <c r="A15196" s="294" t="s">
        <v>31020</v>
      </c>
      <c r="B15196" s="294"/>
      <c r="C15196" s="294"/>
      <c r="D15196" s="294"/>
      <c r="E15196" s="294"/>
      <c r="F15196" s="294"/>
    </row>
    <row r="15197">
      <c r="A15197" s="294" t="s">
        <v>31021</v>
      </c>
      <c r="B15197" s="294"/>
      <c r="C15197" s="294"/>
      <c r="D15197" s="294"/>
      <c r="E15197" s="294"/>
      <c r="F15197" s="294"/>
    </row>
    <row r="15198">
      <c r="A15198" s="294" t="s">
        <v>21814</v>
      </c>
      <c r="B15198" s="294"/>
      <c r="C15198" s="294"/>
      <c r="D15198" s="294"/>
      <c r="E15198" s="294"/>
      <c r="F15198" s="294"/>
    </row>
    <row r="15199">
      <c r="A15199" s="294" t="s">
        <v>31022</v>
      </c>
      <c r="B15199" s="294"/>
      <c r="C15199" s="294"/>
      <c r="D15199" s="294"/>
      <c r="E15199" s="294"/>
      <c r="F15199" s="294"/>
    </row>
    <row r="15200">
      <c r="A15200" s="294" t="s">
        <v>31023</v>
      </c>
      <c r="B15200" s="294"/>
      <c r="C15200" s="294"/>
      <c r="D15200" s="294"/>
      <c r="E15200" s="294"/>
      <c r="F15200" s="294"/>
    </row>
    <row r="15201">
      <c r="A15201" s="294" t="s">
        <v>31024</v>
      </c>
      <c r="B15201" s="294"/>
      <c r="C15201" s="294"/>
      <c r="D15201" s="294"/>
      <c r="E15201" s="294"/>
      <c r="F15201" s="294"/>
    </row>
    <row r="15202">
      <c r="A15202" s="294" t="s">
        <v>31025</v>
      </c>
      <c r="B15202" s="294"/>
      <c r="C15202" s="294"/>
      <c r="D15202" s="294"/>
      <c r="E15202" s="294"/>
      <c r="F15202" s="294"/>
    </row>
    <row r="15203">
      <c r="A15203" s="294" t="s">
        <v>31026</v>
      </c>
      <c r="B15203" s="294"/>
      <c r="C15203" s="294"/>
      <c r="D15203" s="294"/>
      <c r="E15203" s="294"/>
      <c r="F15203" s="294"/>
    </row>
    <row r="15204">
      <c r="A15204" s="294" t="s">
        <v>31027</v>
      </c>
      <c r="B15204" s="294"/>
      <c r="C15204" s="294"/>
      <c r="D15204" s="294"/>
      <c r="E15204" s="294"/>
      <c r="F15204" s="294"/>
    </row>
    <row r="15205">
      <c r="A15205" s="294" t="s">
        <v>31028</v>
      </c>
      <c r="B15205" s="294"/>
      <c r="C15205" s="294"/>
      <c r="D15205" s="294"/>
      <c r="E15205" s="294"/>
      <c r="F15205" s="294"/>
    </row>
    <row r="15206">
      <c r="A15206" s="294" t="s">
        <v>31029</v>
      </c>
      <c r="B15206" s="294"/>
      <c r="C15206" s="294"/>
      <c r="D15206" s="294"/>
      <c r="E15206" s="294"/>
      <c r="F15206" s="294"/>
    </row>
    <row r="15207">
      <c r="A15207" s="294" t="s">
        <v>31030</v>
      </c>
      <c r="B15207" s="294"/>
      <c r="C15207" s="294"/>
      <c r="D15207" s="294"/>
      <c r="E15207" s="294"/>
      <c r="F15207" s="294"/>
    </row>
    <row r="15208">
      <c r="A15208" s="294" t="s">
        <v>31031</v>
      </c>
      <c r="B15208" s="294"/>
      <c r="C15208" s="294"/>
      <c r="D15208" s="294"/>
      <c r="E15208" s="294"/>
      <c r="F15208" s="294"/>
    </row>
    <row r="15209">
      <c r="A15209" s="294" t="s">
        <v>31032</v>
      </c>
      <c r="B15209" s="294"/>
      <c r="C15209" s="294"/>
      <c r="D15209" s="294"/>
      <c r="E15209" s="294"/>
      <c r="F15209" s="294"/>
    </row>
    <row r="15210">
      <c r="A15210" s="294" t="s">
        <v>27783</v>
      </c>
      <c r="B15210" s="294"/>
      <c r="C15210" s="294"/>
      <c r="D15210" s="294"/>
      <c r="E15210" s="294"/>
      <c r="F15210" s="294"/>
    </row>
    <row r="15211">
      <c r="A15211" s="294" t="s">
        <v>31033</v>
      </c>
      <c r="B15211" s="294"/>
      <c r="C15211" s="294"/>
      <c r="D15211" s="294"/>
      <c r="E15211" s="294"/>
      <c r="F15211" s="294"/>
    </row>
    <row r="15212">
      <c r="A15212" s="294" t="s">
        <v>31034</v>
      </c>
      <c r="B15212" s="294"/>
      <c r="C15212" s="294"/>
      <c r="D15212" s="294"/>
      <c r="E15212" s="294"/>
      <c r="F15212" s="294"/>
    </row>
    <row r="15213">
      <c r="A15213" s="294" t="s">
        <v>31035</v>
      </c>
      <c r="B15213" s="294"/>
      <c r="C15213" s="294"/>
      <c r="D15213" s="294"/>
      <c r="E15213" s="294"/>
      <c r="F15213" s="294"/>
    </row>
    <row r="15214">
      <c r="A15214" s="294"/>
      <c r="B15214" s="294"/>
      <c r="C15214" s="294"/>
      <c r="D15214" s="294"/>
      <c r="E15214" s="294"/>
      <c r="F15214" s="294"/>
    </row>
    <row r="15215">
      <c r="A15215" s="294" t="s">
        <v>28124</v>
      </c>
      <c r="B15215" s="294"/>
      <c r="C15215" s="294"/>
      <c r="D15215" s="294"/>
      <c r="E15215" s="294"/>
      <c r="F15215" s="294"/>
    </row>
    <row r="15216">
      <c r="A15216" s="294" t="s">
        <v>31036</v>
      </c>
      <c r="B15216" s="294"/>
      <c r="C15216" s="294"/>
      <c r="D15216" s="294"/>
      <c r="E15216" s="294"/>
      <c r="F15216" s="294"/>
    </row>
    <row r="15217">
      <c r="A15217" s="294" t="s">
        <v>31037</v>
      </c>
      <c r="B15217" s="294"/>
      <c r="C15217" s="294"/>
      <c r="D15217" s="294"/>
      <c r="E15217" s="294"/>
      <c r="F15217" s="294"/>
    </row>
    <row r="15218">
      <c r="A15218" s="294"/>
      <c r="B15218" s="294"/>
      <c r="C15218" s="294"/>
      <c r="D15218" s="294"/>
      <c r="E15218" s="294"/>
      <c r="F15218" s="294"/>
    </row>
    <row r="15219">
      <c r="A15219" s="294" t="s">
        <v>25957</v>
      </c>
      <c r="B15219" s="294"/>
      <c r="C15219" s="294"/>
      <c r="D15219" s="294"/>
      <c r="E15219" s="294"/>
      <c r="F15219" s="294"/>
    </row>
    <row r="15220">
      <c r="A15220" s="294"/>
      <c r="B15220" s="294"/>
      <c r="C15220" s="294"/>
      <c r="D15220" s="294"/>
      <c r="E15220" s="294"/>
      <c r="F15220" s="294"/>
    </row>
    <row r="15221">
      <c r="A15221" s="294" t="s">
        <v>31038</v>
      </c>
      <c r="B15221" s="294"/>
      <c r="C15221" s="294"/>
      <c r="D15221" s="294"/>
      <c r="E15221" s="294"/>
      <c r="F15221" s="294"/>
    </row>
    <row r="15222">
      <c r="A15222" s="294"/>
      <c r="B15222" s="294"/>
      <c r="C15222" s="294"/>
      <c r="D15222" s="294"/>
      <c r="E15222" s="294"/>
      <c r="F15222" s="294"/>
    </row>
    <row r="15223">
      <c r="A15223" s="294" t="s">
        <v>26193</v>
      </c>
      <c r="B15223" s="294"/>
      <c r="C15223" s="294"/>
      <c r="D15223" s="294"/>
      <c r="E15223" s="294"/>
      <c r="F15223" s="294"/>
    </row>
    <row r="15224">
      <c r="A15224" s="294"/>
      <c r="B15224" s="294"/>
      <c r="C15224" s="294"/>
      <c r="D15224" s="294"/>
      <c r="E15224" s="294"/>
      <c r="F15224" s="294"/>
    </row>
    <row r="15225">
      <c r="A15225" s="294" t="s">
        <v>26499</v>
      </c>
      <c r="B15225" s="294"/>
      <c r="C15225" s="294"/>
      <c r="D15225" s="294"/>
      <c r="E15225" s="294"/>
      <c r="F15225" s="294"/>
    </row>
    <row r="15226">
      <c r="A15226" s="294" t="s">
        <v>29111</v>
      </c>
      <c r="B15226" s="294"/>
      <c r="C15226" s="294"/>
      <c r="D15226" s="294"/>
      <c r="E15226" s="294"/>
      <c r="F15226" s="294"/>
    </row>
    <row r="15227">
      <c r="A15227" s="294" t="s">
        <v>26231</v>
      </c>
      <c r="B15227" s="294"/>
      <c r="C15227" s="294"/>
      <c r="D15227" s="294"/>
      <c r="E15227" s="294"/>
      <c r="F15227" s="294"/>
    </row>
    <row r="15228">
      <c r="A15228" s="294" t="s">
        <v>26200</v>
      </c>
      <c r="B15228" s="294"/>
      <c r="C15228" s="294"/>
      <c r="D15228" s="294"/>
      <c r="E15228" s="294"/>
      <c r="F15228" s="294"/>
    </row>
    <row r="15229">
      <c r="A15229" s="294" t="s">
        <v>30260</v>
      </c>
      <c r="B15229" s="294"/>
      <c r="C15229" s="294"/>
      <c r="D15229" s="294"/>
      <c r="E15229" s="294"/>
      <c r="F15229" s="294"/>
    </row>
    <row r="15230">
      <c r="A15230" s="294" t="s">
        <v>29113</v>
      </c>
      <c r="B15230" s="294"/>
      <c r="C15230" s="294"/>
      <c r="D15230" s="294"/>
      <c r="E15230" s="294"/>
      <c r="F15230" s="294"/>
    </row>
    <row r="15231">
      <c r="A15231" s="294" t="s">
        <v>26501</v>
      </c>
      <c r="B15231" s="294"/>
      <c r="C15231" s="294"/>
      <c r="D15231" s="294"/>
      <c r="E15231" s="294"/>
      <c r="F15231" s="294"/>
    </row>
    <row r="15232">
      <c r="A15232" s="294" t="s">
        <v>30059</v>
      </c>
      <c r="B15232" s="294"/>
      <c r="C15232" s="294"/>
      <c r="D15232" s="294"/>
      <c r="E15232" s="294"/>
      <c r="F15232" s="294"/>
    </row>
    <row r="15233">
      <c r="A15233" s="294" t="s">
        <v>31039</v>
      </c>
      <c r="B15233" s="294"/>
      <c r="C15233" s="294"/>
      <c r="D15233" s="294"/>
      <c r="E15233" s="294"/>
      <c r="F15233" s="294"/>
    </row>
    <row r="15234">
      <c r="A15234" s="294" t="s">
        <v>31040</v>
      </c>
      <c r="B15234" s="294"/>
      <c r="C15234" s="294"/>
      <c r="D15234" s="294"/>
      <c r="E15234" s="294"/>
      <c r="F15234" s="294"/>
    </row>
    <row r="15235">
      <c r="A15235" s="294"/>
      <c r="B15235" s="294"/>
      <c r="C15235" s="294"/>
      <c r="D15235" s="294"/>
      <c r="E15235" s="294"/>
      <c r="F15235" s="294"/>
    </row>
    <row r="15236">
      <c r="A15236" s="294" t="s">
        <v>25967</v>
      </c>
      <c r="B15236" s="294"/>
      <c r="C15236" s="294"/>
      <c r="D15236" s="294"/>
      <c r="E15236" s="294"/>
      <c r="F15236" s="294"/>
    </row>
    <row r="15237">
      <c r="A15237" s="294"/>
      <c r="B15237" s="294"/>
      <c r="C15237" s="294"/>
      <c r="D15237" s="294"/>
      <c r="E15237" s="294"/>
      <c r="F15237" s="294"/>
    </row>
    <row r="15238">
      <c r="A15238" s="294" t="s">
        <v>31041</v>
      </c>
      <c r="B15238" s="294"/>
      <c r="C15238" s="294"/>
      <c r="D15238" s="294"/>
      <c r="E15238" s="294"/>
      <c r="F15238" s="294"/>
    </row>
    <row r="15239">
      <c r="A15239" s="294" t="s">
        <v>31042</v>
      </c>
      <c r="B15239" s="294"/>
      <c r="C15239" s="294"/>
      <c r="D15239" s="294"/>
      <c r="E15239" s="294"/>
      <c r="F15239" s="294"/>
    </row>
    <row r="15240">
      <c r="A15240" s="294" t="s">
        <v>31043</v>
      </c>
      <c r="B15240" s="294"/>
      <c r="C15240" s="294"/>
      <c r="D15240" s="294"/>
      <c r="E15240" s="294"/>
      <c r="F15240" s="294"/>
    </row>
    <row r="15241">
      <c r="A15241" s="294" t="s">
        <v>31044</v>
      </c>
      <c r="B15241" s="294"/>
      <c r="C15241" s="294"/>
      <c r="D15241" s="294"/>
      <c r="E15241" s="294"/>
      <c r="F15241" s="294"/>
    </row>
    <row r="15242">
      <c r="A15242" s="294" t="s">
        <v>31045</v>
      </c>
      <c r="B15242" s="294"/>
      <c r="C15242" s="294"/>
      <c r="D15242" s="294"/>
      <c r="E15242" s="294"/>
      <c r="F15242" s="294"/>
    </row>
    <row r="15243">
      <c r="A15243" s="294" t="s">
        <v>31046</v>
      </c>
      <c r="B15243" s="294"/>
      <c r="C15243" s="294"/>
      <c r="D15243" s="294"/>
      <c r="E15243" s="294"/>
      <c r="F15243" s="294"/>
    </row>
    <row r="15244">
      <c r="A15244" s="294" t="s">
        <v>31047</v>
      </c>
      <c r="B15244" s="294"/>
      <c r="C15244" s="294"/>
      <c r="D15244" s="294"/>
      <c r="E15244" s="294"/>
      <c r="F15244" s="294"/>
    </row>
    <row r="15245">
      <c r="A15245" s="294" t="s">
        <v>31048</v>
      </c>
      <c r="B15245" s="294"/>
      <c r="C15245" s="294"/>
      <c r="D15245" s="294"/>
      <c r="E15245" s="294"/>
      <c r="F15245" s="294"/>
    </row>
    <row r="15246">
      <c r="A15246" s="294" t="s">
        <v>31049</v>
      </c>
      <c r="B15246" s="294"/>
      <c r="C15246" s="294"/>
      <c r="D15246" s="294"/>
      <c r="E15246" s="294"/>
      <c r="F15246" s="294"/>
    </row>
    <row r="15247">
      <c r="A15247" s="294" t="s">
        <v>31050</v>
      </c>
      <c r="B15247" s="294"/>
      <c r="C15247" s="294"/>
      <c r="D15247" s="294"/>
      <c r="E15247" s="294"/>
      <c r="F15247" s="294"/>
    </row>
    <row r="15248">
      <c r="A15248" s="294" t="s">
        <v>31051</v>
      </c>
      <c r="B15248" s="294"/>
      <c r="C15248" s="294"/>
      <c r="D15248" s="294"/>
      <c r="E15248" s="294"/>
      <c r="F15248" s="294"/>
    </row>
    <row r="15249">
      <c r="A15249" s="294" t="s">
        <v>31052</v>
      </c>
      <c r="B15249" s="294"/>
      <c r="C15249" s="294"/>
      <c r="D15249" s="294"/>
      <c r="E15249" s="294"/>
      <c r="F15249" s="294"/>
    </row>
    <row r="15250">
      <c r="A15250" s="294"/>
      <c r="B15250" s="294"/>
      <c r="C15250" s="294"/>
      <c r="D15250" s="294"/>
      <c r="E15250" s="294"/>
      <c r="F15250" s="294"/>
    </row>
    <row r="15251">
      <c r="A15251" s="294"/>
      <c r="B15251" s="294"/>
      <c r="C15251" s="294"/>
      <c r="D15251" s="294"/>
      <c r="E15251" s="294"/>
      <c r="F15251" s="294"/>
    </row>
    <row r="15252">
      <c r="A15252" s="294" t="s">
        <v>26240</v>
      </c>
      <c r="B15252" s="294"/>
      <c r="C15252" s="294"/>
      <c r="D15252" s="294"/>
      <c r="E15252" s="294"/>
      <c r="F15252" s="294"/>
    </row>
    <row r="15253">
      <c r="A15253" s="294"/>
      <c r="B15253" s="294"/>
      <c r="C15253" s="294"/>
      <c r="D15253" s="294"/>
      <c r="E15253" s="294"/>
      <c r="F15253" s="294"/>
    </row>
    <row r="15254">
      <c r="A15254" s="294" t="s">
        <v>31053</v>
      </c>
      <c r="B15254" s="294"/>
      <c r="C15254" s="294"/>
      <c r="D15254" s="294"/>
      <c r="E15254" s="294"/>
      <c r="F15254" s="294"/>
    </row>
    <row r="15255">
      <c r="A15255" s="294" t="s">
        <v>31054</v>
      </c>
      <c r="B15255" s="294"/>
      <c r="C15255" s="294"/>
      <c r="D15255" s="294"/>
      <c r="E15255" s="294"/>
      <c r="F15255" s="294"/>
    </row>
    <row r="15256">
      <c r="A15256" s="294" t="s">
        <v>31055</v>
      </c>
      <c r="B15256" s="294"/>
      <c r="C15256" s="294"/>
      <c r="D15256" s="294"/>
      <c r="E15256" s="294"/>
      <c r="F15256" s="294"/>
    </row>
    <row r="15257">
      <c r="A15257" s="294" t="s">
        <v>31056</v>
      </c>
      <c r="B15257" s="294"/>
      <c r="C15257" s="294"/>
      <c r="D15257" s="294"/>
      <c r="E15257" s="294"/>
      <c r="F15257" s="294"/>
    </row>
    <row r="15258">
      <c r="A15258" s="294" t="s">
        <v>31057</v>
      </c>
      <c r="B15258" s="294"/>
      <c r="C15258" s="294"/>
      <c r="D15258" s="294"/>
      <c r="E15258" s="294"/>
      <c r="F15258" s="294"/>
    </row>
    <row r="15259">
      <c r="A15259" s="294" t="s">
        <v>31058</v>
      </c>
      <c r="B15259" s="294"/>
      <c r="C15259" s="294"/>
      <c r="D15259" s="294"/>
      <c r="E15259" s="294"/>
      <c r="F15259" s="294"/>
    </row>
    <row r="15260">
      <c r="A15260" s="294" t="s">
        <v>31059</v>
      </c>
      <c r="B15260" s="294"/>
      <c r="C15260" s="294"/>
      <c r="D15260" s="294"/>
      <c r="E15260" s="294"/>
      <c r="F15260" s="294"/>
    </row>
    <row r="15261">
      <c r="A15261" s="294" t="s">
        <v>31060</v>
      </c>
      <c r="B15261" s="294"/>
      <c r="C15261" s="294"/>
      <c r="D15261" s="294"/>
      <c r="E15261" s="294"/>
      <c r="F15261" s="294"/>
    </row>
    <row r="15262">
      <c r="A15262" s="294" t="s">
        <v>31061</v>
      </c>
      <c r="B15262" s="294"/>
      <c r="C15262" s="294"/>
      <c r="D15262" s="294"/>
      <c r="E15262" s="294"/>
      <c r="F15262" s="294"/>
    </row>
    <row r="15263">
      <c r="A15263" s="294"/>
      <c r="B15263" s="294"/>
      <c r="C15263" s="294"/>
      <c r="D15263" s="294"/>
      <c r="E15263" s="294"/>
      <c r="F15263" s="294"/>
    </row>
    <row r="15264">
      <c r="A15264" s="294" t="s">
        <v>25987</v>
      </c>
      <c r="B15264" s="294"/>
      <c r="C15264" s="294"/>
      <c r="D15264" s="294"/>
      <c r="E15264" s="294"/>
      <c r="F15264" s="294"/>
    </row>
    <row r="15265">
      <c r="A15265" s="294"/>
      <c r="B15265" s="294"/>
      <c r="C15265" s="294"/>
      <c r="D15265" s="294"/>
      <c r="E15265" s="294"/>
      <c r="F15265" s="294"/>
    </row>
    <row r="15266">
      <c r="A15266" s="294" t="s">
        <v>31062</v>
      </c>
      <c r="B15266" s="294"/>
      <c r="C15266" s="294"/>
      <c r="D15266" s="294"/>
      <c r="E15266" s="294"/>
      <c r="F15266" s="294"/>
    </row>
    <row r="15267">
      <c r="A15267" s="294" t="s">
        <v>31063</v>
      </c>
      <c r="B15267" s="294"/>
      <c r="C15267" s="294"/>
      <c r="D15267" s="294"/>
      <c r="E15267" s="294"/>
      <c r="F15267" s="294"/>
    </row>
    <row r="15268">
      <c r="A15268" s="294" t="s">
        <v>31064</v>
      </c>
      <c r="B15268" s="294"/>
      <c r="C15268" s="294"/>
      <c r="D15268" s="294"/>
      <c r="E15268" s="294"/>
      <c r="F15268" s="294"/>
    </row>
    <row r="15269">
      <c r="A15269" s="294" t="s">
        <v>31065</v>
      </c>
      <c r="B15269" s="294"/>
      <c r="C15269" s="294"/>
      <c r="D15269" s="294"/>
      <c r="E15269" s="294"/>
      <c r="F15269" s="294"/>
    </row>
    <row r="15270">
      <c r="A15270" s="294"/>
      <c r="B15270" s="294"/>
      <c r="C15270" s="294"/>
      <c r="D15270" s="294"/>
      <c r="E15270" s="294"/>
      <c r="F15270" s="294"/>
    </row>
    <row r="15271">
      <c r="A15271" s="294" t="s">
        <v>31066</v>
      </c>
      <c r="B15271" s="294"/>
      <c r="C15271" s="294"/>
      <c r="D15271" s="294"/>
      <c r="E15271" s="294"/>
      <c r="F15271" s="294"/>
    </row>
    <row r="15272">
      <c r="A15272" s="294"/>
      <c r="B15272" s="294"/>
      <c r="C15272" s="294"/>
      <c r="D15272" s="294"/>
      <c r="E15272" s="294"/>
      <c r="F15272" s="294"/>
    </row>
    <row r="15273">
      <c r="A15273" s="294" t="s">
        <v>31067</v>
      </c>
      <c r="B15273" s="294"/>
      <c r="C15273" s="294"/>
      <c r="D15273" s="294"/>
      <c r="E15273" s="294"/>
      <c r="F15273" s="294"/>
    </row>
    <row r="15274">
      <c r="A15274" s="294" t="s">
        <v>31068</v>
      </c>
      <c r="B15274" s="294"/>
      <c r="C15274" s="294"/>
      <c r="D15274" s="294"/>
      <c r="E15274" s="294"/>
      <c r="F15274" s="294"/>
    </row>
    <row r="15275">
      <c r="A15275" s="294" t="s">
        <v>31069</v>
      </c>
      <c r="B15275" s="294"/>
      <c r="C15275" s="294"/>
      <c r="D15275" s="294"/>
      <c r="E15275" s="294"/>
      <c r="F15275" s="294"/>
    </row>
    <row r="15276">
      <c r="A15276" s="294" t="s">
        <v>31070</v>
      </c>
      <c r="B15276" s="294"/>
      <c r="C15276" s="294"/>
      <c r="D15276" s="294"/>
      <c r="E15276" s="294"/>
      <c r="F15276" s="294"/>
    </row>
    <row r="15277">
      <c r="A15277" s="294" t="s">
        <v>31071</v>
      </c>
      <c r="B15277" s="294"/>
      <c r="C15277" s="294"/>
      <c r="D15277" s="294"/>
      <c r="E15277" s="294"/>
      <c r="F15277" s="294"/>
    </row>
    <row r="15278">
      <c r="A15278" s="294" t="s">
        <v>31072</v>
      </c>
      <c r="B15278" s="294"/>
      <c r="C15278" s="294"/>
      <c r="D15278" s="294"/>
      <c r="E15278" s="294"/>
      <c r="F15278" s="294"/>
    </row>
    <row r="15279">
      <c r="A15279" s="294"/>
      <c r="B15279" s="294"/>
      <c r="C15279" s="294"/>
      <c r="D15279" s="294"/>
      <c r="E15279" s="294"/>
      <c r="F15279" s="294"/>
    </row>
    <row r="15280">
      <c r="A15280" s="294"/>
      <c r="B15280" s="294"/>
      <c r="C15280" s="294"/>
      <c r="D15280" s="294"/>
      <c r="E15280" s="294"/>
      <c r="F15280" s="294"/>
    </row>
    <row r="15281">
      <c r="A15281" s="294" t="s">
        <v>28124</v>
      </c>
      <c r="B15281" s="294"/>
      <c r="C15281" s="294"/>
      <c r="D15281" s="294"/>
      <c r="E15281" s="294"/>
      <c r="F15281" s="294"/>
    </row>
    <row r="15282">
      <c r="A15282" s="294" t="s">
        <v>31073</v>
      </c>
      <c r="B15282" s="294"/>
      <c r="C15282" s="294"/>
      <c r="D15282" s="294"/>
      <c r="E15282" s="294"/>
      <c r="F15282" s="294"/>
    </row>
    <row r="15283">
      <c r="A15283" s="294" t="s">
        <v>31074</v>
      </c>
      <c r="B15283" s="294"/>
      <c r="C15283" s="294"/>
      <c r="D15283" s="294"/>
      <c r="E15283" s="294"/>
      <c r="F15283" s="294"/>
    </row>
    <row r="15284">
      <c r="A15284" s="294"/>
      <c r="B15284" s="294"/>
      <c r="C15284" s="294"/>
      <c r="D15284" s="294"/>
      <c r="E15284" s="294"/>
      <c r="F15284" s="294"/>
    </row>
    <row r="15285">
      <c r="A15285" s="294" t="s">
        <v>25957</v>
      </c>
      <c r="B15285" s="294"/>
      <c r="C15285" s="294"/>
      <c r="D15285" s="294"/>
      <c r="E15285" s="294"/>
      <c r="F15285" s="294"/>
    </row>
    <row r="15286">
      <c r="A15286" s="294"/>
      <c r="B15286" s="294"/>
      <c r="C15286" s="294"/>
      <c r="D15286" s="294"/>
      <c r="E15286" s="294"/>
      <c r="F15286" s="294"/>
    </row>
    <row r="15287">
      <c r="A15287" s="294" t="s">
        <v>31075</v>
      </c>
      <c r="B15287" s="294"/>
      <c r="C15287" s="294"/>
      <c r="D15287" s="294"/>
      <c r="E15287" s="294"/>
      <c r="F15287" s="294"/>
    </row>
    <row r="15288">
      <c r="A15288" s="294"/>
      <c r="B15288" s="294"/>
      <c r="C15288" s="294"/>
      <c r="D15288" s="294"/>
      <c r="E15288" s="294"/>
      <c r="F15288" s="294"/>
    </row>
    <row r="15289">
      <c r="A15289" s="294" t="s">
        <v>26193</v>
      </c>
      <c r="B15289" s="294"/>
      <c r="C15289" s="294"/>
      <c r="D15289" s="294"/>
      <c r="E15289" s="294"/>
      <c r="F15289" s="294"/>
    </row>
    <row r="15290">
      <c r="A15290" s="294"/>
      <c r="B15290" s="294"/>
      <c r="C15290" s="294"/>
      <c r="D15290" s="294"/>
      <c r="E15290" s="294"/>
      <c r="F15290" s="294"/>
    </row>
    <row r="15291">
      <c r="A15291" s="294" t="s">
        <v>31076</v>
      </c>
      <c r="B15291" s="294"/>
      <c r="C15291" s="294"/>
      <c r="D15291" s="294"/>
      <c r="E15291" s="294"/>
      <c r="F15291" s="294"/>
    </row>
    <row r="15292">
      <c r="A15292" s="294"/>
      <c r="B15292" s="294"/>
      <c r="C15292" s="294"/>
      <c r="D15292" s="294"/>
      <c r="E15292" s="294"/>
      <c r="F15292" s="294"/>
    </row>
    <row r="15293">
      <c r="A15293" s="294" t="s">
        <v>25967</v>
      </c>
      <c r="B15293" s="294"/>
      <c r="C15293" s="294"/>
      <c r="D15293" s="294"/>
      <c r="E15293" s="294"/>
      <c r="F15293" s="294"/>
    </row>
    <row r="15294">
      <c r="A15294" s="294"/>
      <c r="B15294" s="294"/>
      <c r="C15294" s="294"/>
      <c r="D15294" s="294"/>
      <c r="E15294" s="294"/>
      <c r="F15294" s="294"/>
    </row>
    <row r="15295">
      <c r="A15295" s="294" t="s">
        <v>31077</v>
      </c>
      <c r="B15295" s="294"/>
      <c r="C15295" s="294"/>
      <c r="D15295" s="294"/>
      <c r="E15295" s="294"/>
      <c r="F15295" s="294"/>
    </row>
    <row r="15296">
      <c r="A15296" s="294" t="s">
        <v>31078</v>
      </c>
      <c r="B15296" s="294"/>
      <c r="C15296" s="294"/>
      <c r="D15296" s="294"/>
      <c r="E15296" s="294"/>
      <c r="F15296" s="294"/>
    </row>
    <row r="15297">
      <c r="A15297" s="294" t="s">
        <v>31079</v>
      </c>
      <c r="B15297" s="294"/>
      <c r="C15297" s="294"/>
      <c r="D15297" s="294"/>
      <c r="E15297" s="294"/>
      <c r="F15297" s="294"/>
    </row>
    <row r="15298">
      <c r="A15298" s="294" t="s">
        <v>31080</v>
      </c>
      <c r="B15298" s="294"/>
      <c r="C15298" s="294"/>
      <c r="D15298" s="294"/>
      <c r="E15298" s="294"/>
      <c r="F15298" s="294"/>
    </row>
    <row r="15299">
      <c r="A15299" s="294" t="s">
        <v>31081</v>
      </c>
      <c r="B15299" s="294"/>
      <c r="C15299" s="294"/>
      <c r="D15299" s="294"/>
      <c r="E15299" s="294"/>
      <c r="F15299" s="294"/>
    </row>
    <row r="15300">
      <c r="A15300" s="294" t="s">
        <v>31082</v>
      </c>
      <c r="B15300" s="294"/>
      <c r="C15300" s="294"/>
      <c r="D15300" s="294"/>
      <c r="E15300" s="294"/>
      <c r="F15300" s="294"/>
    </row>
    <row r="15301">
      <c r="A15301" s="294" t="s">
        <v>31083</v>
      </c>
      <c r="B15301" s="294"/>
      <c r="C15301" s="294"/>
      <c r="D15301" s="294"/>
      <c r="E15301" s="294"/>
      <c r="F15301" s="294"/>
    </row>
    <row r="15302">
      <c r="A15302" s="294" t="s">
        <v>31084</v>
      </c>
      <c r="B15302" s="294"/>
      <c r="C15302" s="294"/>
      <c r="D15302" s="294"/>
      <c r="E15302" s="294"/>
      <c r="F15302" s="294"/>
    </row>
    <row r="15303">
      <c r="A15303" s="294" t="s">
        <v>31085</v>
      </c>
      <c r="B15303" s="294"/>
      <c r="C15303" s="294"/>
      <c r="D15303" s="294"/>
      <c r="E15303" s="294"/>
      <c r="F15303" s="294"/>
    </row>
    <row r="15304">
      <c r="A15304" s="294" t="s">
        <v>31086</v>
      </c>
      <c r="B15304" s="294"/>
      <c r="C15304" s="294"/>
      <c r="D15304" s="294"/>
      <c r="E15304" s="294"/>
      <c r="F15304" s="294"/>
    </row>
    <row r="15305">
      <c r="A15305" s="294"/>
      <c r="B15305" s="294"/>
      <c r="C15305" s="294"/>
      <c r="D15305" s="294"/>
      <c r="E15305" s="294"/>
      <c r="F15305" s="294"/>
    </row>
    <row r="15306">
      <c r="A15306" s="294" t="s">
        <v>26240</v>
      </c>
      <c r="B15306" s="294"/>
      <c r="C15306" s="294"/>
      <c r="D15306" s="294"/>
      <c r="E15306" s="294"/>
      <c r="F15306" s="294"/>
    </row>
    <row r="15307">
      <c r="A15307" s="294"/>
      <c r="B15307" s="294"/>
      <c r="C15307" s="294"/>
      <c r="D15307" s="294"/>
      <c r="E15307" s="294"/>
      <c r="F15307" s="294"/>
    </row>
    <row r="15308">
      <c r="A15308" s="294" t="s">
        <v>31087</v>
      </c>
      <c r="B15308" s="294"/>
      <c r="C15308" s="294"/>
      <c r="D15308" s="294"/>
      <c r="E15308" s="294"/>
      <c r="F15308" s="294"/>
    </row>
    <row r="15309">
      <c r="A15309" s="294" t="s">
        <v>31088</v>
      </c>
      <c r="B15309" s="294"/>
      <c r="C15309" s="294"/>
      <c r="D15309" s="294"/>
      <c r="E15309" s="294"/>
      <c r="F15309" s="294"/>
    </row>
    <row r="15310">
      <c r="A15310" s="294" t="s">
        <v>31089</v>
      </c>
      <c r="B15310" s="294"/>
      <c r="C15310" s="294"/>
      <c r="D15310" s="294"/>
      <c r="E15310" s="294"/>
      <c r="F15310" s="294"/>
    </row>
    <row r="15311">
      <c r="A15311" s="294" t="s">
        <v>31090</v>
      </c>
      <c r="B15311" s="294"/>
      <c r="C15311" s="294"/>
      <c r="D15311" s="294"/>
      <c r="E15311" s="294"/>
      <c r="F15311" s="294"/>
    </row>
    <row r="15312">
      <c r="A15312" s="294" t="s">
        <v>31091</v>
      </c>
      <c r="B15312" s="294"/>
      <c r="C15312" s="294"/>
      <c r="D15312" s="294"/>
      <c r="E15312" s="294"/>
      <c r="F15312" s="294"/>
    </row>
    <row r="15313">
      <c r="A15313" s="294" t="s">
        <v>31092</v>
      </c>
      <c r="B15313" s="294"/>
      <c r="C15313" s="294"/>
      <c r="D15313" s="294"/>
      <c r="E15313" s="294"/>
      <c r="F15313" s="294"/>
    </row>
    <row r="15314">
      <c r="A15314" s="294" t="s">
        <v>31093</v>
      </c>
      <c r="B15314" s="294"/>
      <c r="C15314" s="294"/>
      <c r="D15314" s="294"/>
      <c r="E15314" s="294"/>
      <c r="F15314" s="294"/>
    </row>
    <row r="15315">
      <c r="A15315" s="294"/>
      <c r="B15315" s="294"/>
      <c r="C15315" s="294"/>
      <c r="D15315" s="294"/>
      <c r="E15315" s="294"/>
      <c r="F15315" s="294"/>
    </row>
    <row r="15316">
      <c r="A15316" s="294" t="s">
        <v>26214</v>
      </c>
      <c r="B15316" s="294"/>
      <c r="C15316" s="294"/>
      <c r="D15316" s="294"/>
      <c r="E15316" s="294"/>
      <c r="F15316" s="294"/>
    </row>
    <row r="15317">
      <c r="A15317" s="294"/>
      <c r="B15317" s="294"/>
      <c r="C15317" s="294"/>
      <c r="D15317" s="294"/>
      <c r="E15317" s="294"/>
      <c r="F15317" s="294"/>
    </row>
    <row r="15318">
      <c r="A15318" s="294" t="s">
        <v>31094</v>
      </c>
      <c r="B15318" s="294"/>
      <c r="C15318" s="294"/>
      <c r="D15318" s="294"/>
      <c r="E15318" s="294"/>
      <c r="F15318" s="294"/>
    </row>
    <row r="15319">
      <c r="A15319" s="294" t="s">
        <v>31095</v>
      </c>
      <c r="B15319" s="294"/>
      <c r="C15319" s="294"/>
      <c r="D15319" s="294"/>
      <c r="E15319" s="294"/>
      <c r="F15319" s="294"/>
    </row>
    <row r="15320">
      <c r="A15320" s="294" t="s">
        <v>31096</v>
      </c>
      <c r="B15320" s="294"/>
      <c r="C15320" s="294"/>
      <c r="D15320" s="294"/>
      <c r="E15320" s="294"/>
      <c r="F15320" s="294"/>
    </row>
    <row r="15321">
      <c r="A15321" s="294" t="s">
        <v>31097</v>
      </c>
      <c r="B15321" s="294"/>
      <c r="C15321" s="294"/>
      <c r="D15321" s="294"/>
      <c r="E15321" s="294"/>
      <c r="F15321" s="294"/>
    </row>
    <row r="15322">
      <c r="A15322" s="294" t="s">
        <v>31098</v>
      </c>
      <c r="B15322" s="294"/>
      <c r="C15322" s="294"/>
      <c r="D15322" s="294"/>
      <c r="E15322" s="294"/>
      <c r="F15322" s="294"/>
    </row>
    <row r="15323">
      <c r="A15323" s="294"/>
      <c r="B15323" s="294"/>
      <c r="C15323" s="294"/>
      <c r="D15323" s="294"/>
      <c r="E15323" s="294"/>
      <c r="F15323" s="294"/>
    </row>
    <row r="15324">
      <c r="A15324" s="294" t="s">
        <v>26253</v>
      </c>
      <c r="B15324" s="294"/>
      <c r="C15324" s="294"/>
      <c r="D15324" s="294"/>
      <c r="E15324" s="294"/>
      <c r="F15324" s="294"/>
    </row>
    <row r="15325">
      <c r="A15325" s="294"/>
      <c r="B15325" s="294"/>
      <c r="C15325" s="294"/>
      <c r="D15325" s="294"/>
      <c r="E15325" s="294"/>
      <c r="F15325" s="294"/>
    </row>
    <row r="15326">
      <c r="A15326" s="294" t="s">
        <v>31099</v>
      </c>
      <c r="B15326" s="294"/>
      <c r="C15326" s="294"/>
      <c r="D15326" s="294"/>
      <c r="E15326" s="294"/>
      <c r="F15326" s="294"/>
    </row>
    <row r="15327">
      <c r="A15327" s="294" t="s">
        <v>31100</v>
      </c>
      <c r="B15327" s="294"/>
      <c r="C15327" s="294"/>
      <c r="D15327" s="294"/>
      <c r="E15327" s="294"/>
      <c r="F15327" s="294"/>
    </row>
    <row r="15328">
      <c r="A15328" s="294" t="s">
        <v>31101</v>
      </c>
      <c r="B15328" s="294"/>
      <c r="C15328" s="294"/>
      <c r="D15328" s="294"/>
      <c r="E15328" s="294"/>
      <c r="F15328" s="294"/>
    </row>
    <row r="15329">
      <c r="A15329" s="294" t="s">
        <v>31102</v>
      </c>
      <c r="B15329" s="294"/>
      <c r="C15329" s="294"/>
      <c r="D15329" s="294"/>
      <c r="E15329" s="294"/>
      <c r="F15329" s="294"/>
    </row>
    <row r="15330">
      <c r="A15330" s="294" t="s">
        <v>31103</v>
      </c>
      <c r="B15330" s="294"/>
      <c r="C15330" s="294"/>
      <c r="D15330" s="294"/>
      <c r="E15330" s="294"/>
      <c r="F15330" s="294"/>
    </row>
    <row r="15331">
      <c r="A15331" s="294"/>
      <c r="B15331" s="294"/>
      <c r="C15331" s="294"/>
      <c r="D15331" s="294"/>
      <c r="E15331" s="294"/>
      <c r="F15331" s="294"/>
    </row>
    <row r="15332">
      <c r="A15332" s="294" t="s">
        <v>28124</v>
      </c>
      <c r="B15332" s="294"/>
      <c r="C15332" s="294"/>
      <c r="D15332" s="294"/>
      <c r="E15332" s="294"/>
      <c r="F15332" s="294"/>
    </row>
    <row r="15333">
      <c r="A15333" s="294" t="s">
        <v>31104</v>
      </c>
      <c r="B15333" s="294"/>
      <c r="C15333" s="294"/>
      <c r="D15333" s="294"/>
      <c r="E15333" s="294"/>
      <c r="F15333" s="294"/>
    </row>
    <row r="15334">
      <c r="A15334" s="294" t="s">
        <v>21672</v>
      </c>
      <c r="B15334" s="294"/>
      <c r="C15334" s="294"/>
      <c r="D15334" s="294"/>
      <c r="E15334" s="294"/>
      <c r="F15334" s="294"/>
    </row>
    <row r="15335">
      <c r="A15335" s="294" t="s">
        <v>31105</v>
      </c>
      <c r="B15335" s="294"/>
      <c r="C15335" s="294"/>
      <c r="D15335" s="294"/>
      <c r="E15335" s="294"/>
      <c r="F15335" s="294"/>
    </row>
    <row r="15336">
      <c r="A15336" s="294"/>
      <c r="B15336" s="294"/>
      <c r="C15336" s="294"/>
      <c r="D15336" s="294"/>
      <c r="E15336" s="294"/>
      <c r="F15336" s="294"/>
    </row>
    <row r="15337">
      <c r="A15337" s="294" t="s">
        <v>23007</v>
      </c>
      <c r="B15337" s="294"/>
      <c r="C15337" s="294"/>
      <c r="D15337" s="294"/>
      <c r="E15337" s="294"/>
      <c r="F15337" s="294"/>
    </row>
    <row r="15338">
      <c r="A15338" s="294"/>
      <c r="B15338" s="294"/>
      <c r="C15338" s="294"/>
      <c r="D15338" s="294"/>
      <c r="E15338" s="294"/>
      <c r="F15338" s="294"/>
    </row>
    <row r="15339">
      <c r="A15339" s="294" t="s">
        <v>31106</v>
      </c>
      <c r="B15339" s="294"/>
      <c r="C15339" s="294"/>
      <c r="D15339" s="294"/>
      <c r="E15339" s="294"/>
      <c r="F15339" s="294"/>
    </row>
    <row r="15340">
      <c r="A15340" s="294" t="s">
        <v>31107</v>
      </c>
      <c r="B15340" s="294"/>
      <c r="C15340" s="294"/>
      <c r="D15340" s="294"/>
      <c r="E15340" s="294"/>
      <c r="F15340" s="294"/>
    </row>
    <row r="15341">
      <c r="A15341" s="294" t="s">
        <v>31108</v>
      </c>
      <c r="B15341" s="294"/>
      <c r="C15341" s="294"/>
      <c r="D15341" s="294"/>
      <c r="E15341" s="294"/>
      <c r="F15341" s="294"/>
    </row>
    <row r="15342">
      <c r="A15342" s="294" t="s">
        <v>31109</v>
      </c>
      <c r="B15342" s="294"/>
      <c r="C15342" s="294"/>
      <c r="D15342" s="294"/>
      <c r="E15342" s="294"/>
      <c r="F15342" s="294"/>
    </row>
    <row r="15343">
      <c r="A15343" s="294" t="s">
        <v>31110</v>
      </c>
      <c r="B15343" s="294"/>
      <c r="C15343" s="294"/>
      <c r="D15343" s="294"/>
      <c r="E15343" s="294"/>
      <c r="F15343" s="294"/>
    </row>
    <row r="15344">
      <c r="A15344" s="294" t="s">
        <v>31111</v>
      </c>
      <c r="B15344" s="294"/>
      <c r="C15344" s="294"/>
      <c r="D15344" s="294"/>
      <c r="E15344" s="294"/>
      <c r="F15344" s="294"/>
    </row>
    <row r="15345">
      <c r="A15345" s="294" t="s">
        <v>31112</v>
      </c>
      <c r="B15345" s="294"/>
      <c r="C15345" s="294"/>
      <c r="D15345" s="294"/>
      <c r="E15345" s="294"/>
      <c r="F15345" s="294"/>
    </row>
    <row r="15346">
      <c r="A15346" s="294"/>
      <c r="B15346" s="294"/>
      <c r="C15346" s="294"/>
      <c r="D15346" s="294"/>
      <c r="E15346" s="294"/>
      <c r="F15346" s="294"/>
    </row>
    <row r="15347">
      <c r="A15347" s="294"/>
      <c r="B15347" s="294"/>
      <c r="C15347" s="294"/>
      <c r="D15347" s="294"/>
      <c r="E15347" s="294"/>
      <c r="F15347" s="294"/>
    </row>
    <row r="15348">
      <c r="A15348" s="294" t="s">
        <v>22564</v>
      </c>
      <c r="B15348" s="294"/>
      <c r="C15348" s="294"/>
      <c r="D15348" s="294"/>
      <c r="E15348" s="294"/>
      <c r="F15348" s="294"/>
    </row>
    <row r="15349">
      <c r="A15349" s="294" t="s">
        <v>20470</v>
      </c>
      <c r="B15349" s="294"/>
      <c r="C15349" s="294"/>
      <c r="D15349" s="294"/>
      <c r="E15349" s="294"/>
      <c r="F15349" s="294"/>
    </row>
    <row r="15350">
      <c r="A15350" s="294"/>
      <c r="B15350" s="294"/>
      <c r="C15350" s="294"/>
      <c r="D15350" s="294"/>
      <c r="E15350" s="294"/>
      <c r="F15350" s="294"/>
    </row>
    <row r="15351">
      <c r="A15351" s="294" t="s">
        <v>31113</v>
      </c>
      <c r="B15351" s="294"/>
      <c r="C15351" s="294"/>
      <c r="D15351" s="294"/>
      <c r="E15351" s="294"/>
      <c r="F15351" s="294"/>
    </row>
    <row r="15352">
      <c r="A15352" s="294" t="s">
        <v>31114</v>
      </c>
      <c r="B15352" s="294"/>
      <c r="C15352" s="294"/>
      <c r="D15352" s="294"/>
      <c r="E15352" s="294"/>
      <c r="F15352" s="294"/>
    </row>
    <row r="15353">
      <c r="A15353" s="294" t="s">
        <v>31115</v>
      </c>
      <c r="B15353" s="294"/>
      <c r="C15353" s="294"/>
      <c r="D15353" s="294"/>
      <c r="E15353" s="294"/>
      <c r="F15353" s="294"/>
    </row>
    <row r="15354">
      <c r="A15354" s="294" t="s">
        <v>31116</v>
      </c>
      <c r="B15354" s="294"/>
      <c r="C15354" s="294"/>
      <c r="D15354" s="294"/>
      <c r="E15354" s="294"/>
      <c r="F15354" s="294"/>
    </row>
    <row r="15355">
      <c r="A15355" s="294"/>
      <c r="B15355" s="294"/>
      <c r="C15355" s="294"/>
      <c r="D15355" s="294"/>
      <c r="E15355" s="294"/>
      <c r="F15355" s="294"/>
    </row>
    <row r="15356">
      <c r="A15356" s="294" t="s">
        <v>24089</v>
      </c>
      <c r="B15356" s="294"/>
      <c r="C15356" s="294"/>
      <c r="D15356" s="294"/>
      <c r="E15356" s="294"/>
      <c r="F15356" s="294"/>
    </row>
    <row r="15357">
      <c r="A15357" s="294" t="s">
        <v>29366</v>
      </c>
      <c r="B15357" s="294"/>
      <c r="C15357" s="294"/>
      <c r="D15357" s="294"/>
      <c r="E15357" s="294"/>
      <c r="F15357" s="294"/>
    </row>
    <row r="15358">
      <c r="A15358" s="294"/>
      <c r="B15358" s="294"/>
      <c r="C15358" s="294"/>
      <c r="D15358" s="294"/>
      <c r="E15358" s="294"/>
      <c r="F15358" s="294"/>
    </row>
    <row r="15359">
      <c r="A15359" s="294" t="s">
        <v>31117</v>
      </c>
      <c r="B15359" s="294"/>
      <c r="C15359" s="294"/>
      <c r="D15359" s="294"/>
      <c r="E15359" s="294"/>
      <c r="F15359" s="294"/>
    </row>
    <row r="15360">
      <c r="A15360" s="294" t="s">
        <v>31118</v>
      </c>
      <c r="B15360" s="294"/>
      <c r="C15360" s="294"/>
      <c r="D15360" s="294"/>
      <c r="E15360" s="294"/>
      <c r="F15360" s="294"/>
    </row>
    <row r="15361">
      <c r="A15361" s="294" t="s">
        <v>31119</v>
      </c>
      <c r="B15361" s="294"/>
      <c r="C15361" s="294"/>
      <c r="D15361" s="294"/>
      <c r="E15361" s="294"/>
      <c r="F15361" s="294"/>
    </row>
    <row r="15362">
      <c r="A15362" s="294" t="s">
        <v>31120</v>
      </c>
      <c r="B15362" s="294"/>
      <c r="C15362" s="294"/>
      <c r="D15362" s="294"/>
      <c r="E15362" s="294"/>
      <c r="F15362" s="294"/>
    </row>
    <row r="15363">
      <c r="A15363" s="294" t="s">
        <v>31121</v>
      </c>
      <c r="B15363" s="294"/>
      <c r="C15363" s="294"/>
      <c r="D15363" s="294"/>
      <c r="E15363" s="294"/>
      <c r="F15363" s="294"/>
    </row>
    <row r="15364">
      <c r="A15364" s="294" t="s">
        <v>31122</v>
      </c>
      <c r="B15364" s="294"/>
      <c r="C15364" s="294"/>
      <c r="D15364" s="294"/>
      <c r="E15364" s="294"/>
      <c r="F15364" s="294"/>
    </row>
    <row r="15365">
      <c r="A15365" s="294"/>
      <c r="B15365" s="294"/>
      <c r="C15365" s="294"/>
      <c r="D15365" s="294"/>
      <c r="E15365" s="294"/>
      <c r="F15365" s="294"/>
    </row>
    <row r="15366">
      <c r="A15366" s="294" t="s">
        <v>25653</v>
      </c>
      <c r="B15366" s="294"/>
      <c r="C15366" s="294"/>
      <c r="D15366" s="294"/>
      <c r="E15366" s="294"/>
      <c r="F15366" s="294"/>
    </row>
    <row r="15367">
      <c r="A15367" s="294" t="s">
        <v>23767</v>
      </c>
      <c r="B15367" s="294"/>
      <c r="C15367" s="294"/>
      <c r="D15367" s="294"/>
      <c r="E15367" s="294"/>
      <c r="F15367" s="294"/>
    </row>
    <row r="15368">
      <c r="A15368" s="294"/>
      <c r="B15368" s="294"/>
      <c r="C15368" s="294"/>
      <c r="D15368" s="294"/>
      <c r="E15368" s="294"/>
      <c r="F15368" s="294"/>
    </row>
    <row r="15369">
      <c r="A15369" s="294" t="s">
        <v>31123</v>
      </c>
      <c r="B15369" s="294"/>
      <c r="C15369" s="294"/>
      <c r="D15369" s="294"/>
      <c r="E15369" s="294"/>
      <c r="F15369" s="294"/>
    </row>
    <row r="15370">
      <c r="A15370" s="294" t="s">
        <v>31124</v>
      </c>
      <c r="B15370" s="294"/>
      <c r="C15370" s="294"/>
      <c r="D15370" s="294"/>
      <c r="E15370" s="294"/>
      <c r="F15370" s="294"/>
    </row>
    <row r="15371">
      <c r="A15371" s="294" t="s">
        <v>31125</v>
      </c>
      <c r="B15371" s="294"/>
      <c r="C15371" s="294"/>
      <c r="D15371" s="294"/>
      <c r="E15371" s="294"/>
      <c r="F15371" s="294"/>
    </row>
    <row r="15372">
      <c r="A15372" s="294" t="s">
        <v>31126</v>
      </c>
      <c r="B15372" s="294"/>
      <c r="C15372" s="294"/>
      <c r="D15372" s="294"/>
      <c r="E15372" s="294"/>
      <c r="F15372" s="294"/>
    </row>
    <row r="15373">
      <c r="A15373" s="294"/>
      <c r="B15373" s="294"/>
      <c r="C15373" s="294"/>
      <c r="D15373" s="294"/>
      <c r="E15373" s="294"/>
      <c r="F15373" s="294"/>
    </row>
    <row r="15374">
      <c r="A15374" s="294" t="s">
        <v>31127</v>
      </c>
      <c r="B15374" s="294"/>
      <c r="C15374" s="294"/>
      <c r="D15374" s="294"/>
      <c r="E15374" s="294"/>
      <c r="F15374" s="294"/>
    </row>
    <row r="15375">
      <c r="A15375" s="294"/>
      <c r="B15375" s="294"/>
      <c r="C15375" s="294"/>
      <c r="D15375" s="294"/>
      <c r="E15375" s="294"/>
      <c r="F15375" s="294"/>
    </row>
    <row r="15376">
      <c r="A15376" s="294" t="s">
        <v>31128</v>
      </c>
      <c r="B15376" s="294"/>
      <c r="C15376" s="294"/>
      <c r="D15376" s="294"/>
      <c r="E15376" s="294"/>
      <c r="F15376" s="294"/>
    </row>
    <row r="15377">
      <c r="A15377" s="294" t="s">
        <v>31129</v>
      </c>
      <c r="B15377" s="294"/>
      <c r="C15377" s="294"/>
      <c r="D15377" s="294"/>
      <c r="E15377" s="294"/>
      <c r="F15377" s="294"/>
    </row>
    <row r="15378">
      <c r="A15378" s="294" t="s">
        <v>31130</v>
      </c>
      <c r="B15378" s="294"/>
      <c r="C15378" s="294"/>
      <c r="D15378" s="294"/>
      <c r="E15378" s="294"/>
      <c r="F15378" s="294"/>
    </row>
    <row r="15379">
      <c r="A15379" s="294"/>
      <c r="B15379" s="294"/>
      <c r="C15379" s="294"/>
      <c r="D15379" s="294"/>
      <c r="E15379" s="294"/>
      <c r="F15379" s="294"/>
    </row>
    <row r="15380">
      <c r="A15380" s="294" t="s">
        <v>23776</v>
      </c>
      <c r="B15380" s="294"/>
      <c r="C15380" s="294"/>
      <c r="D15380" s="294"/>
      <c r="E15380" s="294"/>
      <c r="F15380" s="294"/>
    </row>
    <row r="15381">
      <c r="A15381" s="294" t="s">
        <v>27773</v>
      </c>
      <c r="B15381" s="294"/>
      <c r="C15381" s="294"/>
      <c r="D15381" s="294"/>
      <c r="E15381" s="294"/>
      <c r="F15381" s="294"/>
    </row>
    <row r="15382">
      <c r="A15382" s="294"/>
      <c r="B15382" s="294"/>
      <c r="C15382" s="294"/>
      <c r="D15382" s="294"/>
      <c r="E15382" s="294"/>
      <c r="F15382" s="294"/>
    </row>
    <row r="15383">
      <c r="A15383" s="294" t="s">
        <v>31131</v>
      </c>
      <c r="B15383" s="294"/>
      <c r="C15383" s="294"/>
      <c r="D15383" s="294"/>
      <c r="E15383" s="294"/>
      <c r="F15383" s="294"/>
    </row>
    <row r="15384">
      <c r="A15384" s="294" t="s">
        <v>31132</v>
      </c>
      <c r="B15384" s="294"/>
      <c r="C15384" s="294"/>
      <c r="D15384" s="294"/>
      <c r="E15384" s="294"/>
      <c r="F15384" s="294"/>
    </row>
    <row r="15385">
      <c r="A15385" s="294" t="s">
        <v>31133</v>
      </c>
      <c r="B15385" s="294"/>
      <c r="C15385" s="294"/>
      <c r="D15385" s="294"/>
      <c r="E15385" s="294"/>
      <c r="F15385" s="294"/>
    </row>
    <row r="15386">
      <c r="A15386" s="294" t="s">
        <v>31134</v>
      </c>
      <c r="B15386" s="294"/>
      <c r="C15386" s="294"/>
      <c r="D15386" s="294"/>
      <c r="E15386" s="294"/>
      <c r="F15386" s="294"/>
    </row>
    <row r="15387">
      <c r="A15387" s="294" t="s">
        <v>31135</v>
      </c>
      <c r="B15387" s="294"/>
      <c r="C15387" s="294"/>
      <c r="D15387" s="294"/>
      <c r="E15387" s="294"/>
      <c r="F15387" s="294"/>
    </row>
    <row r="15388">
      <c r="A15388" s="294" t="s">
        <v>21892</v>
      </c>
      <c r="B15388" s="294"/>
      <c r="C15388" s="294"/>
      <c r="D15388" s="294"/>
      <c r="E15388" s="294"/>
      <c r="F15388" s="294"/>
    </row>
    <row r="15389">
      <c r="A15389" s="294" t="s">
        <v>31136</v>
      </c>
      <c r="B15389" s="294"/>
      <c r="C15389" s="294"/>
      <c r="D15389" s="294"/>
      <c r="E15389" s="294"/>
      <c r="F15389" s="294"/>
    </row>
    <row r="15390">
      <c r="A15390" s="294" t="s">
        <v>31137</v>
      </c>
      <c r="B15390" s="294"/>
      <c r="C15390" s="294"/>
      <c r="D15390" s="294"/>
      <c r="E15390" s="294"/>
      <c r="F15390" s="294"/>
    </row>
    <row r="15391">
      <c r="A15391" s="294"/>
      <c r="B15391" s="294"/>
      <c r="C15391" s="294"/>
      <c r="D15391" s="294"/>
      <c r="E15391" s="294"/>
      <c r="F15391" s="294"/>
    </row>
    <row r="15392">
      <c r="A15392" s="294" t="s">
        <v>23508</v>
      </c>
      <c r="B15392" s="294"/>
      <c r="C15392" s="294"/>
      <c r="D15392" s="294"/>
      <c r="E15392" s="294"/>
      <c r="F15392" s="294"/>
    </row>
    <row r="15393">
      <c r="A15393" s="294" t="s">
        <v>29043</v>
      </c>
      <c r="B15393" s="294"/>
      <c r="C15393" s="294"/>
      <c r="D15393" s="294"/>
      <c r="E15393" s="294"/>
      <c r="F15393" s="294"/>
    </row>
    <row r="15394">
      <c r="A15394" s="294" t="s">
        <v>31104</v>
      </c>
      <c r="B15394" s="294"/>
      <c r="C15394" s="294"/>
      <c r="D15394" s="294"/>
      <c r="E15394" s="294"/>
      <c r="F15394" s="294"/>
    </row>
    <row r="15395">
      <c r="A15395" s="294" t="s">
        <v>21618</v>
      </c>
      <c r="B15395" s="294"/>
      <c r="C15395" s="294"/>
      <c r="D15395" s="294"/>
      <c r="E15395" s="294"/>
      <c r="F15395" s="294"/>
    </row>
    <row r="15396">
      <c r="A15396" s="294" t="s">
        <v>31105</v>
      </c>
      <c r="B15396" s="294"/>
      <c r="C15396" s="294"/>
      <c r="D15396" s="294"/>
      <c r="E15396" s="294"/>
      <c r="F15396" s="294"/>
    </row>
    <row r="15397">
      <c r="A15397" s="294"/>
      <c r="B15397" s="294"/>
      <c r="C15397" s="294"/>
      <c r="D15397" s="294"/>
      <c r="E15397" s="294"/>
      <c r="F15397" s="294"/>
    </row>
    <row r="15398">
      <c r="A15398" s="294" t="s">
        <v>22512</v>
      </c>
      <c r="B15398" s="294"/>
      <c r="C15398" s="294"/>
      <c r="D15398" s="294"/>
      <c r="E15398" s="294"/>
      <c r="F15398" s="294"/>
    </row>
    <row r="15399">
      <c r="A15399" s="294" t="s">
        <v>26296</v>
      </c>
      <c r="B15399" s="294"/>
      <c r="C15399" s="294"/>
      <c r="D15399" s="294"/>
      <c r="E15399" s="294"/>
      <c r="F15399" s="294"/>
    </row>
    <row r="15400">
      <c r="A15400" s="294"/>
      <c r="B15400" s="294"/>
      <c r="C15400" s="294"/>
      <c r="D15400" s="294"/>
      <c r="E15400" s="294"/>
      <c r="F15400" s="294"/>
    </row>
    <row r="15401">
      <c r="A15401" s="294" t="s">
        <v>31138</v>
      </c>
      <c r="B15401" s="294"/>
      <c r="C15401" s="294"/>
      <c r="D15401" s="294"/>
      <c r="E15401" s="294"/>
      <c r="F15401" s="294"/>
    </row>
    <row r="15402">
      <c r="A15402" s="294" t="s">
        <v>31139</v>
      </c>
      <c r="B15402" s="294"/>
      <c r="C15402" s="294"/>
      <c r="D15402" s="294"/>
      <c r="E15402" s="294"/>
      <c r="F15402" s="294"/>
    </row>
    <row r="15403">
      <c r="A15403" s="294" t="s">
        <v>31140</v>
      </c>
      <c r="B15403" s="294"/>
      <c r="C15403" s="294"/>
      <c r="D15403" s="294"/>
      <c r="E15403" s="294"/>
      <c r="F15403" s="294"/>
    </row>
    <row r="15404">
      <c r="A15404" s="294" t="s">
        <v>31141</v>
      </c>
      <c r="B15404" s="294"/>
      <c r="C15404" s="294"/>
      <c r="D15404" s="294"/>
      <c r="E15404" s="294"/>
      <c r="F15404" s="294"/>
    </row>
    <row r="15405">
      <c r="A15405" s="294" t="s">
        <v>31142</v>
      </c>
      <c r="B15405" s="294"/>
      <c r="C15405" s="294"/>
      <c r="D15405" s="294"/>
      <c r="E15405" s="294"/>
      <c r="F15405" s="294"/>
    </row>
    <row r="15406">
      <c r="A15406" s="294"/>
      <c r="B15406" s="294"/>
      <c r="C15406" s="294"/>
      <c r="D15406" s="294"/>
      <c r="E15406" s="294"/>
      <c r="F15406" s="294"/>
    </row>
    <row r="15407">
      <c r="A15407" s="294" t="s">
        <v>23703</v>
      </c>
      <c r="B15407" s="294"/>
      <c r="C15407" s="294"/>
      <c r="D15407" s="294"/>
      <c r="E15407" s="294"/>
      <c r="F15407" s="294"/>
    </row>
    <row r="15408">
      <c r="A15408" s="294" t="s">
        <v>27629</v>
      </c>
      <c r="B15408" s="294"/>
      <c r="C15408" s="294"/>
      <c r="D15408" s="294"/>
      <c r="E15408" s="294"/>
      <c r="F15408" s="294"/>
    </row>
    <row r="15409">
      <c r="A15409" s="294"/>
      <c r="B15409" s="294"/>
      <c r="C15409" s="294"/>
      <c r="D15409" s="294"/>
      <c r="E15409" s="294"/>
      <c r="F15409" s="294"/>
    </row>
    <row r="15410">
      <c r="A15410" s="294" t="s">
        <v>31143</v>
      </c>
      <c r="B15410" s="294"/>
      <c r="C15410" s="294"/>
      <c r="D15410" s="294"/>
      <c r="E15410" s="294"/>
      <c r="F15410" s="294"/>
    </row>
    <row r="15411">
      <c r="A15411" s="294" t="s">
        <v>30678</v>
      </c>
      <c r="B15411" s="294"/>
      <c r="C15411" s="294"/>
      <c r="D15411" s="294"/>
      <c r="E15411" s="294"/>
      <c r="F15411" s="294"/>
    </row>
    <row r="15412">
      <c r="A15412" s="294" t="s">
        <v>31144</v>
      </c>
      <c r="B15412" s="294"/>
      <c r="C15412" s="294"/>
      <c r="D15412" s="294"/>
      <c r="E15412" s="294"/>
      <c r="F15412" s="294"/>
    </row>
    <row r="15413">
      <c r="A15413" s="294" t="s">
        <v>31145</v>
      </c>
      <c r="B15413" s="294"/>
      <c r="C15413" s="294"/>
      <c r="D15413" s="294"/>
      <c r="E15413" s="294"/>
      <c r="F15413" s="294"/>
    </row>
    <row r="15414">
      <c r="A15414" s="294" t="s">
        <v>31146</v>
      </c>
      <c r="B15414" s="294"/>
      <c r="C15414" s="294"/>
      <c r="D15414" s="294"/>
      <c r="E15414" s="294"/>
      <c r="F15414" s="294"/>
    </row>
    <row r="15415">
      <c r="A15415" s="294"/>
      <c r="B15415" s="294"/>
      <c r="C15415" s="294"/>
      <c r="D15415" s="294"/>
      <c r="E15415" s="294"/>
      <c r="F15415" s="294"/>
    </row>
    <row r="15416">
      <c r="A15416" s="294" t="s">
        <v>26992</v>
      </c>
      <c r="B15416" s="294"/>
      <c r="C15416" s="294"/>
      <c r="D15416" s="294"/>
      <c r="E15416" s="294"/>
      <c r="F15416" s="294"/>
    </row>
    <row r="15417">
      <c r="A15417" s="294" t="s">
        <v>26884</v>
      </c>
      <c r="B15417" s="294"/>
      <c r="C15417" s="294"/>
      <c r="D15417" s="294"/>
      <c r="E15417" s="294"/>
      <c r="F15417" s="294"/>
    </row>
    <row r="15418">
      <c r="A15418" s="294"/>
      <c r="B15418" s="294"/>
      <c r="C15418" s="294"/>
      <c r="D15418" s="294"/>
      <c r="E15418" s="294"/>
      <c r="F15418" s="294"/>
    </row>
    <row r="15419">
      <c r="A15419" s="294" t="s">
        <v>31147</v>
      </c>
      <c r="B15419" s="294"/>
      <c r="C15419" s="294"/>
      <c r="D15419" s="294"/>
      <c r="E15419" s="294"/>
      <c r="F15419" s="294"/>
    </row>
    <row r="15420">
      <c r="A15420" s="294" t="s">
        <v>31148</v>
      </c>
      <c r="B15420" s="294"/>
      <c r="C15420" s="294"/>
      <c r="D15420" s="294"/>
      <c r="E15420" s="294"/>
      <c r="F15420" s="294"/>
    </row>
    <row r="15421">
      <c r="A15421" s="294" t="s">
        <v>31149</v>
      </c>
      <c r="B15421" s="294"/>
      <c r="C15421" s="294"/>
      <c r="D15421" s="294"/>
      <c r="E15421" s="294"/>
      <c r="F15421" s="294"/>
    </row>
    <row r="15422">
      <c r="A15422" s="294" t="s">
        <v>31150</v>
      </c>
      <c r="B15422" s="294"/>
      <c r="C15422" s="294"/>
      <c r="D15422" s="294"/>
      <c r="E15422" s="294"/>
      <c r="F15422" s="294"/>
    </row>
    <row r="15423">
      <c r="A15423" s="294" t="s">
        <v>31151</v>
      </c>
      <c r="B15423" s="294"/>
      <c r="C15423" s="294"/>
      <c r="D15423" s="294"/>
      <c r="E15423" s="294"/>
      <c r="F15423" s="294"/>
    </row>
    <row r="15424">
      <c r="A15424" s="294" t="s">
        <v>31152</v>
      </c>
      <c r="B15424" s="294"/>
      <c r="C15424" s="294"/>
      <c r="D15424" s="294"/>
      <c r="E15424" s="294"/>
      <c r="F15424" s="294"/>
    </row>
    <row r="15425">
      <c r="A15425" s="294" t="s">
        <v>31153</v>
      </c>
      <c r="B15425" s="294"/>
      <c r="C15425" s="294"/>
      <c r="D15425" s="294"/>
      <c r="E15425" s="294"/>
      <c r="F15425" s="294"/>
    </row>
    <row r="15426">
      <c r="A15426" s="294" t="s">
        <v>31154</v>
      </c>
      <c r="B15426" s="294"/>
      <c r="C15426" s="294"/>
      <c r="D15426" s="294"/>
      <c r="E15426" s="294"/>
      <c r="F15426" s="294"/>
    </row>
    <row r="15427">
      <c r="A15427" s="294"/>
      <c r="B15427" s="294"/>
      <c r="C15427" s="294"/>
      <c r="D15427" s="294"/>
      <c r="E15427" s="294"/>
      <c r="F15427" s="294"/>
    </row>
    <row r="15428">
      <c r="A15428" s="294" t="s">
        <v>21401</v>
      </c>
      <c r="B15428" s="294"/>
      <c r="C15428" s="294"/>
      <c r="D15428" s="294"/>
      <c r="E15428" s="294"/>
      <c r="F15428" s="294"/>
    </row>
    <row r="15429">
      <c r="A15429" s="294"/>
      <c r="B15429" s="294"/>
      <c r="C15429" s="294"/>
      <c r="D15429" s="294"/>
      <c r="E15429" s="294"/>
      <c r="F15429" s="294"/>
    </row>
    <row r="15430">
      <c r="A15430" s="294" t="s">
        <v>31155</v>
      </c>
      <c r="B15430" s="294"/>
      <c r="C15430" s="294"/>
      <c r="D15430" s="294"/>
      <c r="E15430" s="294"/>
      <c r="F15430" s="294"/>
    </row>
    <row r="15431">
      <c r="A15431" s="294" t="s">
        <v>31156</v>
      </c>
      <c r="B15431" s="294"/>
      <c r="C15431" s="294"/>
      <c r="D15431" s="294"/>
      <c r="E15431" s="294"/>
      <c r="F15431" s="294"/>
    </row>
    <row r="15432">
      <c r="A15432" s="294" t="s">
        <v>27102</v>
      </c>
      <c r="B15432" s="294"/>
      <c r="C15432" s="294"/>
      <c r="D15432" s="294"/>
      <c r="E15432" s="294"/>
      <c r="F15432" s="294"/>
    </row>
    <row r="15433">
      <c r="A15433" s="294" t="s">
        <v>31157</v>
      </c>
      <c r="B15433" s="294"/>
      <c r="C15433" s="294"/>
      <c r="D15433" s="294"/>
      <c r="E15433" s="294"/>
      <c r="F15433" s="294"/>
    </row>
    <row r="15434">
      <c r="A15434" s="294" t="s">
        <v>31158</v>
      </c>
      <c r="B15434" s="294"/>
      <c r="C15434" s="294"/>
      <c r="D15434" s="294"/>
      <c r="E15434" s="294"/>
      <c r="F15434" s="294"/>
    </row>
    <row r="15435">
      <c r="A15435" s="294" t="s">
        <v>31159</v>
      </c>
      <c r="B15435" s="294"/>
      <c r="C15435" s="294"/>
      <c r="D15435" s="294"/>
      <c r="E15435" s="294"/>
      <c r="F15435" s="294"/>
    </row>
    <row r="15436">
      <c r="A15436" s="294" t="s">
        <v>31160</v>
      </c>
      <c r="B15436" s="294"/>
      <c r="C15436" s="294"/>
      <c r="D15436" s="294"/>
      <c r="E15436" s="294"/>
      <c r="F15436" s="294"/>
    </row>
    <row r="15437">
      <c r="A15437" s="294" t="s">
        <v>31161</v>
      </c>
      <c r="B15437" s="294"/>
      <c r="C15437" s="294"/>
      <c r="D15437" s="294"/>
      <c r="E15437" s="294"/>
      <c r="F15437" s="294"/>
    </row>
    <row r="15438">
      <c r="A15438" s="294" t="s">
        <v>31162</v>
      </c>
      <c r="B15438" s="294"/>
      <c r="C15438" s="294"/>
      <c r="D15438" s="294"/>
      <c r="E15438" s="294"/>
      <c r="F15438" s="294"/>
    </row>
    <row r="15439">
      <c r="A15439" s="294"/>
      <c r="B15439" s="294"/>
      <c r="C15439" s="294"/>
      <c r="D15439" s="294"/>
      <c r="E15439" s="294"/>
      <c r="F15439" s="294"/>
    </row>
    <row r="15440">
      <c r="A15440" s="294" t="s">
        <v>22239</v>
      </c>
      <c r="B15440" s="294"/>
      <c r="C15440" s="294"/>
      <c r="D15440" s="294"/>
      <c r="E15440" s="294"/>
      <c r="F15440" s="294"/>
    </row>
    <row r="15441">
      <c r="A15441" s="294"/>
      <c r="B15441" s="294"/>
      <c r="C15441" s="294"/>
      <c r="D15441" s="294"/>
      <c r="E15441" s="294"/>
      <c r="F15441" s="294"/>
    </row>
    <row r="15442">
      <c r="A15442" s="294" t="s">
        <v>31163</v>
      </c>
      <c r="B15442" s="294"/>
      <c r="C15442" s="294"/>
      <c r="D15442" s="294"/>
      <c r="E15442" s="294"/>
      <c r="F15442" s="294"/>
    </row>
    <row r="15443">
      <c r="A15443" s="294" t="s">
        <v>31164</v>
      </c>
      <c r="B15443" s="294"/>
      <c r="C15443" s="294"/>
      <c r="D15443" s="294"/>
      <c r="E15443" s="294"/>
      <c r="F15443" s="294"/>
    </row>
    <row r="15444">
      <c r="A15444" s="294" t="s">
        <v>31165</v>
      </c>
      <c r="B15444" s="294"/>
      <c r="C15444" s="294"/>
      <c r="D15444" s="294"/>
      <c r="E15444" s="294"/>
      <c r="F15444" s="294"/>
    </row>
    <row r="15445">
      <c r="A15445" s="294" t="s">
        <v>31166</v>
      </c>
      <c r="B15445" s="294"/>
      <c r="C15445" s="294"/>
      <c r="D15445" s="294"/>
      <c r="E15445" s="294"/>
      <c r="F15445" s="294"/>
    </row>
    <row r="15446">
      <c r="A15446" s="294" t="s">
        <v>31167</v>
      </c>
      <c r="B15446" s="294"/>
      <c r="C15446" s="294"/>
      <c r="D15446" s="294"/>
      <c r="E15446" s="294"/>
      <c r="F15446" s="294"/>
    </row>
    <row r="15447">
      <c r="A15447" s="294" t="s">
        <v>31168</v>
      </c>
      <c r="B15447" s="294"/>
      <c r="C15447" s="294"/>
      <c r="D15447" s="294"/>
      <c r="E15447" s="294"/>
      <c r="F15447" s="294"/>
    </row>
    <row r="15448">
      <c r="A15448" s="294" t="s">
        <v>31169</v>
      </c>
      <c r="B15448" s="294"/>
      <c r="C15448" s="294"/>
      <c r="D15448" s="294"/>
      <c r="E15448" s="294"/>
      <c r="F15448" s="294"/>
    </row>
    <row r="15449">
      <c r="A15449" s="294" t="s">
        <v>31170</v>
      </c>
      <c r="B15449" s="294"/>
      <c r="C15449" s="294"/>
      <c r="D15449" s="294"/>
      <c r="E15449" s="294"/>
      <c r="F15449" s="294"/>
    </row>
    <row r="15450">
      <c r="A15450" s="294" t="s">
        <v>31171</v>
      </c>
      <c r="B15450" s="294"/>
      <c r="C15450" s="294"/>
      <c r="D15450" s="294"/>
      <c r="E15450" s="294"/>
      <c r="F15450" s="294"/>
    </row>
    <row r="15451">
      <c r="A15451" s="294" t="s">
        <v>31172</v>
      </c>
      <c r="B15451" s="294"/>
      <c r="C15451" s="294"/>
      <c r="D15451" s="294"/>
      <c r="E15451" s="294"/>
      <c r="F15451" s="294"/>
    </row>
    <row r="15452">
      <c r="A15452" s="294"/>
      <c r="B15452" s="294"/>
      <c r="C15452" s="294"/>
      <c r="D15452" s="294"/>
      <c r="E15452" s="294"/>
      <c r="F15452" s="294"/>
    </row>
    <row r="15453">
      <c r="A15453" s="294" t="s">
        <v>21304</v>
      </c>
      <c r="B15453" s="294"/>
      <c r="C15453" s="294"/>
      <c r="D15453" s="294"/>
      <c r="E15453" s="294"/>
      <c r="F15453" s="294"/>
    </row>
    <row r="15454">
      <c r="A15454" s="294"/>
      <c r="B15454" s="294"/>
      <c r="C15454" s="294"/>
      <c r="D15454" s="294"/>
      <c r="E15454" s="294"/>
      <c r="F15454" s="294"/>
    </row>
    <row r="15455">
      <c r="A15455" s="294" t="s">
        <v>31173</v>
      </c>
      <c r="B15455" s="294"/>
      <c r="C15455" s="294"/>
      <c r="D15455" s="294"/>
      <c r="E15455" s="294"/>
      <c r="F15455" s="294"/>
    </row>
    <row r="15456">
      <c r="A15456" s="294" t="s">
        <v>31174</v>
      </c>
      <c r="B15456" s="294"/>
      <c r="C15456" s="294"/>
      <c r="D15456" s="294"/>
      <c r="E15456" s="294"/>
      <c r="F15456" s="294"/>
    </row>
    <row r="15457">
      <c r="A15457" s="294" t="s">
        <v>31175</v>
      </c>
      <c r="B15457" s="294"/>
      <c r="C15457" s="294"/>
      <c r="D15457" s="294"/>
      <c r="E15457" s="294"/>
      <c r="F15457" s="294"/>
    </row>
    <row r="15458">
      <c r="A15458" s="294" t="s">
        <v>31176</v>
      </c>
      <c r="B15458" s="294"/>
      <c r="C15458" s="294"/>
      <c r="D15458" s="294"/>
      <c r="E15458" s="294"/>
      <c r="F15458" s="294"/>
    </row>
    <row r="15459">
      <c r="A15459" s="294" t="s">
        <v>31177</v>
      </c>
      <c r="B15459" s="294"/>
      <c r="C15459" s="294"/>
      <c r="D15459" s="294"/>
      <c r="E15459" s="294"/>
      <c r="F15459" s="294"/>
    </row>
    <row r="15460">
      <c r="A15460" s="294" t="s">
        <v>31178</v>
      </c>
      <c r="B15460" s="294"/>
      <c r="C15460" s="294"/>
      <c r="D15460" s="294"/>
      <c r="E15460" s="294"/>
      <c r="F15460" s="294"/>
    </row>
    <row r="15461">
      <c r="A15461" s="294" t="s">
        <v>31179</v>
      </c>
      <c r="B15461" s="294"/>
      <c r="C15461" s="294"/>
      <c r="D15461" s="294"/>
      <c r="E15461" s="294"/>
      <c r="F15461" s="294"/>
    </row>
    <row r="15462">
      <c r="A15462" s="294"/>
      <c r="B15462" s="294"/>
      <c r="C15462" s="294"/>
      <c r="D15462" s="294"/>
      <c r="E15462" s="294"/>
      <c r="F15462" s="294"/>
    </row>
    <row r="15463">
      <c r="A15463" s="294" t="s">
        <v>28124</v>
      </c>
      <c r="B15463" s="294"/>
      <c r="C15463" s="294"/>
      <c r="D15463" s="294"/>
      <c r="E15463" s="294"/>
      <c r="F15463" s="294"/>
    </row>
    <row r="15464">
      <c r="A15464" s="294" t="s">
        <v>31180</v>
      </c>
      <c r="B15464" s="294"/>
      <c r="C15464" s="294"/>
      <c r="D15464" s="294"/>
      <c r="E15464" s="294"/>
      <c r="F15464" s="294"/>
    </row>
    <row r="15465">
      <c r="A15465" s="294" t="s">
        <v>21618</v>
      </c>
      <c r="B15465" s="294"/>
      <c r="C15465" s="294"/>
      <c r="D15465" s="294"/>
      <c r="E15465" s="294"/>
      <c r="F15465" s="294"/>
    </row>
    <row r="15466">
      <c r="A15466" s="294" t="s">
        <v>31181</v>
      </c>
      <c r="B15466" s="294"/>
      <c r="C15466" s="294"/>
      <c r="D15466" s="294"/>
      <c r="E15466" s="294"/>
      <c r="F15466" s="294"/>
    </row>
    <row r="15467">
      <c r="A15467" s="294"/>
      <c r="B15467" s="294"/>
      <c r="C15467" s="294"/>
      <c r="D15467" s="294"/>
      <c r="E15467" s="294"/>
      <c r="F15467" s="294"/>
    </row>
    <row r="15468">
      <c r="A15468" s="294" t="s">
        <v>31182</v>
      </c>
      <c r="B15468" s="294"/>
      <c r="C15468" s="294"/>
      <c r="D15468" s="294"/>
      <c r="E15468" s="294"/>
      <c r="F15468" s="294"/>
    </row>
    <row r="15469">
      <c r="A15469" s="294"/>
      <c r="B15469" s="294"/>
      <c r="C15469" s="294"/>
      <c r="D15469" s="294"/>
      <c r="E15469" s="294"/>
      <c r="F15469" s="294"/>
    </row>
    <row r="15470">
      <c r="A15470" s="294" t="s">
        <v>31183</v>
      </c>
      <c r="B15470" s="294"/>
      <c r="C15470" s="294"/>
      <c r="D15470" s="294"/>
      <c r="E15470" s="294"/>
      <c r="F15470" s="294"/>
    </row>
    <row r="15471">
      <c r="A15471" s="294" t="s">
        <v>31184</v>
      </c>
      <c r="B15471" s="294"/>
      <c r="C15471" s="294"/>
      <c r="D15471" s="294"/>
      <c r="E15471" s="294"/>
      <c r="F15471" s="294"/>
    </row>
    <row r="15472">
      <c r="A15472" s="294" t="s">
        <v>31185</v>
      </c>
      <c r="B15472" s="294"/>
      <c r="C15472" s="294"/>
      <c r="D15472" s="294"/>
      <c r="E15472" s="294"/>
      <c r="F15472" s="294"/>
    </row>
    <row r="15473">
      <c r="A15473" s="294" t="s">
        <v>31186</v>
      </c>
      <c r="B15473" s="294"/>
      <c r="C15473" s="294"/>
      <c r="D15473" s="294"/>
      <c r="E15473" s="294"/>
      <c r="F15473" s="294"/>
    </row>
    <row r="15474">
      <c r="A15474" s="294" t="s">
        <v>31187</v>
      </c>
      <c r="B15474" s="294"/>
      <c r="C15474" s="294"/>
      <c r="D15474" s="294"/>
      <c r="E15474" s="294"/>
      <c r="F15474" s="294"/>
    </row>
    <row r="15475">
      <c r="A15475" s="294"/>
      <c r="B15475" s="294"/>
      <c r="C15475" s="294"/>
      <c r="D15475" s="294"/>
      <c r="E15475" s="294"/>
      <c r="F15475" s="294"/>
    </row>
    <row r="15476">
      <c r="A15476" s="294" t="s">
        <v>23703</v>
      </c>
      <c r="B15476" s="294"/>
      <c r="C15476" s="294"/>
      <c r="D15476" s="294"/>
      <c r="E15476" s="294"/>
      <c r="F15476" s="294"/>
    </row>
    <row r="15477">
      <c r="A15477" s="294" t="s">
        <v>27629</v>
      </c>
      <c r="B15477" s="294"/>
      <c r="C15477" s="294"/>
      <c r="D15477" s="294"/>
      <c r="E15477" s="294"/>
      <c r="F15477" s="294"/>
    </row>
    <row r="15478">
      <c r="A15478" s="294"/>
      <c r="B15478" s="294"/>
      <c r="C15478" s="294"/>
      <c r="D15478" s="294"/>
      <c r="E15478" s="294"/>
      <c r="F15478" s="294"/>
    </row>
    <row r="15479">
      <c r="A15479" s="294" t="s">
        <v>31188</v>
      </c>
      <c r="B15479" s="294"/>
      <c r="C15479" s="294"/>
      <c r="D15479" s="294"/>
      <c r="E15479" s="294"/>
      <c r="F15479" s="294"/>
    </row>
    <row r="15480">
      <c r="A15480" s="294" t="s">
        <v>31189</v>
      </c>
      <c r="B15480" s="294"/>
      <c r="C15480" s="294"/>
      <c r="D15480" s="294"/>
      <c r="E15480" s="294"/>
      <c r="F15480" s="294"/>
    </row>
    <row r="15481">
      <c r="A15481" s="294" t="s">
        <v>31190</v>
      </c>
      <c r="B15481" s="294"/>
      <c r="C15481" s="294"/>
      <c r="D15481" s="294"/>
      <c r="E15481" s="294"/>
      <c r="F15481" s="294"/>
    </row>
    <row r="15482">
      <c r="A15482" s="294" t="s">
        <v>31191</v>
      </c>
      <c r="B15482" s="294"/>
      <c r="C15482" s="294"/>
      <c r="D15482" s="294"/>
      <c r="E15482" s="294"/>
      <c r="F15482" s="294"/>
    </row>
    <row r="15483">
      <c r="A15483" s="294"/>
      <c r="B15483" s="294"/>
      <c r="C15483" s="294"/>
      <c r="D15483" s="294"/>
      <c r="E15483" s="294"/>
      <c r="F15483" s="294"/>
    </row>
    <row r="15484">
      <c r="A15484" s="294" t="s">
        <v>21945</v>
      </c>
      <c r="B15484" s="294"/>
      <c r="C15484" s="294"/>
      <c r="D15484" s="294"/>
      <c r="E15484" s="294"/>
      <c r="F15484" s="294"/>
    </row>
    <row r="15485">
      <c r="A15485" s="294" t="s">
        <v>26319</v>
      </c>
      <c r="B15485" s="294"/>
      <c r="C15485" s="294"/>
      <c r="D15485" s="294"/>
      <c r="E15485" s="294"/>
      <c r="F15485" s="294"/>
    </row>
    <row r="15486">
      <c r="A15486" s="294"/>
      <c r="B15486" s="294"/>
      <c r="C15486" s="294"/>
      <c r="D15486" s="294"/>
      <c r="E15486" s="294"/>
      <c r="F15486" s="294"/>
    </row>
    <row r="15487">
      <c r="A15487" s="294" t="s">
        <v>31192</v>
      </c>
      <c r="B15487" s="294"/>
      <c r="C15487" s="294"/>
      <c r="D15487" s="294"/>
      <c r="E15487" s="294"/>
      <c r="F15487" s="294"/>
    </row>
    <row r="15488">
      <c r="A15488" s="294" t="s">
        <v>31193</v>
      </c>
      <c r="B15488" s="294"/>
      <c r="C15488" s="294"/>
      <c r="D15488" s="294"/>
      <c r="E15488" s="294"/>
      <c r="F15488" s="294"/>
    </row>
    <row r="15489">
      <c r="A15489" s="294" t="s">
        <v>31194</v>
      </c>
      <c r="B15489" s="294"/>
      <c r="C15489" s="294"/>
      <c r="D15489" s="294"/>
      <c r="E15489" s="294"/>
      <c r="F15489" s="294"/>
    </row>
    <row r="15490">
      <c r="A15490" s="294" t="s">
        <v>31195</v>
      </c>
      <c r="B15490" s="294"/>
      <c r="C15490" s="294"/>
      <c r="D15490" s="294"/>
      <c r="E15490" s="294"/>
      <c r="F15490" s="294"/>
    </row>
    <row r="15491">
      <c r="A15491" s="294" t="s">
        <v>31196</v>
      </c>
      <c r="B15491" s="294"/>
      <c r="C15491" s="294"/>
      <c r="D15491" s="294"/>
      <c r="E15491" s="294"/>
      <c r="F15491" s="294"/>
    </row>
    <row r="15492">
      <c r="A15492" s="294" t="s">
        <v>31197</v>
      </c>
      <c r="B15492" s="294"/>
      <c r="C15492" s="294"/>
      <c r="D15492" s="294"/>
      <c r="E15492" s="294"/>
      <c r="F15492" s="294"/>
    </row>
    <row r="15493">
      <c r="A15493" s="294" t="s">
        <v>31198</v>
      </c>
      <c r="B15493" s="294"/>
      <c r="C15493" s="294"/>
      <c r="D15493" s="294"/>
      <c r="E15493" s="294"/>
      <c r="F15493" s="294"/>
    </row>
    <row r="15494">
      <c r="A15494" s="294" t="s">
        <v>31199</v>
      </c>
      <c r="B15494" s="294"/>
      <c r="C15494" s="294"/>
      <c r="D15494" s="294"/>
      <c r="E15494" s="294"/>
      <c r="F15494" s="294"/>
    </row>
    <row r="15495">
      <c r="A15495" s="294" t="s">
        <v>31200</v>
      </c>
      <c r="B15495" s="294"/>
      <c r="C15495" s="294"/>
      <c r="D15495" s="294"/>
      <c r="E15495" s="294"/>
      <c r="F15495" s="294"/>
    </row>
    <row r="15496">
      <c r="A15496" s="294"/>
      <c r="B15496" s="294"/>
      <c r="C15496" s="294"/>
      <c r="D15496" s="294"/>
      <c r="E15496" s="294"/>
      <c r="F15496" s="294"/>
    </row>
    <row r="15497">
      <c r="A15497" s="294"/>
      <c r="B15497" s="294"/>
      <c r="C15497" s="294"/>
      <c r="D15497" s="294"/>
      <c r="E15497" s="294"/>
      <c r="F15497" s="294"/>
    </row>
    <row r="15498">
      <c r="A15498" s="294" t="s">
        <v>21401</v>
      </c>
      <c r="B15498" s="294"/>
      <c r="C15498" s="294"/>
      <c r="D15498" s="294"/>
      <c r="E15498" s="294"/>
      <c r="F15498" s="294"/>
    </row>
    <row r="15499">
      <c r="A15499" s="294"/>
      <c r="B15499" s="294"/>
      <c r="C15499" s="294"/>
      <c r="D15499" s="294"/>
      <c r="E15499" s="294"/>
      <c r="F15499" s="294"/>
    </row>
    <row r="15500">
      <c r="A15500" s="294" t="s">
        <v>31201</v>
      </c>
      <c r="B15500" s="294"/>
      <c r="C15500" s="294"/>
      <c r="D15500" s="294"/>
      <c r="E15500" s="294"/>
      <c r="F15500" s="294"/>
    </row>
    <row r="15501">
      <c r="A15501" s="294" t="s">
        <v>31202</v>
      </c>
      <c r="B15501" s="294"/>
      <c r="C15501" s="294"/>
      <c r="D15501" s="294"/>
      <c r="E15501" s="294"/>
      <c r="F15501" s="294"/>
    </row>
    <row r="15502">
      <c r="A15502" s="294" t="s">
        <v>31203</v>
      </c>
      <c r="B15502" s="294"/>
      <c r="C15502" s="294"/>
      <c r="D15502" s="294"/>
      <c r="E15502" s="294"/>
      <c r="F15502" s="294"/>
    </row>
    <row r="15503">
      <c r="A15503" s="294" t="s">
        <v>31204</v>
      </c>
      <c r="B15503" s="294"/>
      <c r="C15503" s="294"/>
      <c r="D15503" s="294"/>
      <c r="E15503" s="294"/>
      <c r="F15503" s="294"/>
    </row>
    <row r="15504">
      <c r="A15504" s="294" t="s">
        <v>31205</v>
      </c>
      <c r="B15504" s="294"/>
      <c r="C15504" s="294"/>
      <c r="D15504" s="294"/>
      <c r="E15504" s="294"/>
      <c r="F15504" s="294"/>
    </row>
    <row r="15505">
      <c r="A15505" s="294"/>
      <c r="B15505" s="294"/>
      <c r="C15505" s="294"/>
      <c r="D15505" s="294"/>
      <c r="E15505" s="294"/>
      <c r="F15505" s="294"/>
    </row>
    <row r="15506">
      <c r="A15506" s="294" t="s">
        <v>22239</v>
      </c>
      <c r="B15506" s="294"/>
      <c r="C15506" s="294"/>
      <c r="D15506" s="294"/>
      <c r="E15506" s="294"/>
      <c r="F15506" s="294"/>
    </row>
    <row r="15507">
      <c r="A15507" s="294"/>
      <c r="B15507" s="294"/>
      <c r="C15507" s="294"/>
      <c r="D15507" s="294"/>
      <c r="E15507" s="294"/>
      <c r="F15507" s="294"/>
    </row>
    <row r="15508">
      <c r="A15508" s="294" t="s">
        <v>31206</v>
      </c>
      <c r="B15508" s="294"/>
      <c r="C15508" s="294"/>
      <c r="D15508" s="294"/>
      <c r="E15508" s="294"/>
      <c r="F15508" s="294"/>
    </row>
    <row r="15509">
      <c r="A15509" s="294" t="s">
        <v>31207</v>
      </c>
      <c r="B15509" s="294"/>
      <c r="C15509" s="294"/>
      <c r="D15509" s="294"/>
      <c r="E15509" s="294"/>
      <c r="F15509" s="294"/>
    </row>
    <row r="15510">
      <c r="A15510" s="294" t="s">
        <v>31208</v>
      </c>
      <c r="B15510" s="294"/>
      <c r="C15510" s="294"/>
      <c r="D15510" s="294"/>
      <c r="E15510" s="294"/>
      <c r="F15510" s="294"/>
    </row>
    <row r="15511">
      <c r="A15511" s="294" t="s">
        <v>31209</v>
      </c>
      <c r="B15511" s="294"/>
      <c r="C15511" s="294"/>
      <c r="D15511" s="294"/>
      <c r="E15511" s="294"/>
      <c r="F15511" s="294"/>
    </row>
    <row r="15512">
      <c r="A15512" s="294" t="s">
        <v>31210</v>
      </c>
      <c r="B15512" s="294"/>
      <c r="C15512" s="294"/>
      <c r="D15512" s="294"/>
      <c r="E15512" s="294"/>
      <c r="F15512" s="294"/>
    </row>
    <row r="15513">
      <c r="A15513" s="294"/>
      <c r="B15513" s="294"/>
      <c r="C15513" s="294"/>
      <c r="D15513" s="294"/>
      <c r="E15513" s="294"/>
      <c r="F15513" s="294"/>
    </row>
    <row r="15514">
      <c r="A15514" s="294" t="s">
        <v>21304</v>
      </c>
      <c r="B15514" s="294"/>
      <c r="C15514" s="294"/>
      <c r="D15514" s="294"/>
      <c r="E15514" s="294"/>
      <c r="F15514" s="294"/>
    </row>
    <row r="15515">
      <c r="A15515" s="294"/>
      <c r="B15515" s="294"/>
      <c r="C15515" s="294"/>
      <c r="D15515" s="294"/>
      <c r="E15515" s="294"/>
      <c r="F15515" s="294"/>
    </row>
    <row r="15516">
      <c r="A15516" s="294" t="s">
        <v>31211</v>
      </c>
      <c r="B15516" s="294"/>
      <c r="C15516" s="294"/>
      <c r="D15516" s="294"/>
      <c r="E15516" s="294"/>
      <c r="F15516" s="294"/>
    </row>
    <row r="15517">
      <c r="A15517" s="294" t="s">
        <v>31212</v>
      </c>
      <c r="B15517" s="294"/>
      <c r="C15517" s="294"/>
      <c r="D15517" s="294"/>
      <c r="E15517" s="294"/>
      <c r="F15517" s="294"/>
    </row>
    <row r="15518">
      <c r="A15518" s="294" t="s">
        <v>31213</v>
      </c>
      <c r="B15518" s="294"/>
      <c r="C15518" s="294"/>
      <c r="D15518" s="294"/>
      <c r="E15518" s="294"/>
      <c r="F15518" s="294"/>
    </row>
    <row r="15519">
      <c r="A15519" s="294" t="s">
        <v>31214</v>
      </c>
      <c r="B15519" s="294"/>
      <c r="C15519" s="294"/>
      <c r="D15519" s="294"/>
      <c r="E15519" s="294"/>
      <c r="F15519" s="294"/>
    </row>
    <row r="15520">
      <c r="A15520" s="294" t="s">
        <v>31215</v>
      </c>
      <c r="B15520" s="294"/>
      <c r="C15520" s="294"/>
      <c r="D15520" s="294"/>
      <c r="E15520" s="294"/>
      <c r="F15520" s="294"/>
    </row>
    <row r="15521">
      <c r="A15521" s="294" t="s">
        <v>31216</v>
      </c>
      <c r="B15521" s="294"/>
      <c r="C15521" s="294"/>
      <c r="D15521" s="294"/>
      <c r="E15521" s="294"/>
      <c r="F15521" s="294"/>
    </row>
    <row r="15522">
      <c r="A15522" s="294" t="s">
        <v>31217</v>
      </c>
      <c r="B15522" s="294"/>
      <c r="C15522" s="294"/>
      <c r="D15522" s="294"/>
      <c r="E15522" s="294"/>
      <c r="F15522" s="294"/>
    </row>
    <row r="15523">
      <c r="A15523" s="294"/>
      <c r="B15523" s="294"/>
      <c r="C15523" s="294"/>
      <c r="D15523" s="294"/>
      <c r="E15523" s="294"/>
      <c r="F15523" s="294"/>
    </row>
    <row r="15524">
      <c r="A15524" s="294" t="s">
        <v>28124</v>
      </c>
      <c r="B15524" s="294"/>
      <c r="C15524" s="294"/>
      <c r="D15524" s="294"/>
      <c r="E15524" s="294"/>
      <c r="F15524" s="294"/>
    </row>
    <row r="15525">
      <c r="A15525" s="294" t="s">
        <v>31180</v>
      </c>
      <c r="B15525" s="294"/>
      <c r="C15525" s="294"/>
      <c r="D15525" s="294"/>
      <c r="E15525" s="294"/>
      <c r="F15525" s="294"/>
    </row>
    <row r="15526">
      <c r="A15526" s="294" t="s">
        <v>21672</v>
      </c>
      <c r="B15526" s="294"/>
      <c r="C15526" s="294"/>
      <c r="D15526" s="294"/>
      <c r="E15526" s="294"/>
      <c r="F15526" s="294"/>
    </row>
    <row r="15527">
      <c r="A15527" s="294" t="s">
        <v>31218</v>
      </c>
      <c r="B15527" s="294"/>
      <c r="C15527" s="294"/>
      <c r="D15527" s="294"/>
      <c r="E15527" s="294"/>
      <c r="F15527" s="294"/>
    </row>
    <row r="15528">
      <c r="A15528" s="294"/>
      <c r="B15528" s="294"/>
      <c r="C15528" s="294"/>
      <c r="D15528" s="294"/>
      <c r="E15528" s="294"/>
      <c r="F15528" s="294"/>
    </row>
    <row r="15529">
      <c r="A15529" s="294" t="s">
        <v>21315</v>
      </c>
      <c r="B15529" s="294"/>
      <c r="C15529" s="294"/>
      <c r="D15529" s="294"/>
      <c r="E15529" s="294"/>
      <c r="F15529" s="294"/>
    </row>
    <row r="15530">
      <c r="A15530" s="294"/>
      <c r="B15530" s="294"/>
      <c r="C15530" s="294"/>
      <c r="D15530" s="294"/>
      <c r="E15530" s="294"/>
      <c r="F15530" s="294"/>
    </row>
    <row r="15531">
      <c r="A15531" s="294" t="s">
        <v>31219</v>
      </c>
      <c r="B15531" s="294"/>
      <c r="C15531" s="294"/>
      <c r="D15531" s="294"/>
      <c r="E15531" s="294"/>
      <c r="F15531" s="294"/>
    </row>
    <row r="15532">
      <c r="A15532" s="294" t="s">
        <v>31220</v>
      </c>
      <c r="B15532" s="294"/>
      <c r="C15532" s="294"/>
      <c r="D15532" s="294"/>
      <c r="E15532" s="294"/>
      <c r="F15532" s="294"/>
    </row>
    <row r="15533">
      <c r="A15533" s="294" t="s">
        <v>31221</v>
      </c>
      <c r="B15533" s="294"/>
      <c r="C15533" s="294"/>
      <c r="D15533" s="294"/>
      <c r="E15533" s="294"/>
      <c r="F15533" s="294"/>
    </row>
    <row r="15534">
      <c r="A15534" s="294" t="s">
        <v>31222</v>
      </c>
      <c r="B15534" s="294"/>
      <c r="C15534" s="294"/>
      <c r="D15534" s="294"/>
      <c r="E15534" s="294"/>
      <c r="F15534" s="294"/>
    </row>
    <row r="15535">
      <c r="A15535" s="294" t="s">
        <v>31223</v>
      </c>
      <c r="B15535" s="294"/>
      <c r="C15535" s="294"/>
      <c r="D15535" s="294"/>
      <c r="E15535" s="294"/>
      <c r="F15535" s="294"/>
    </row>
    <row r="15536">
      <c r="A15536" s="294" t="s">
        <v>31224</v>
      </c>
      <c r="B15536" s="294"/>
      <c r="C15536" s="294"/>
      <c r="D15536" s="294"/>
      <c r="E15536" s="294"/>
      <c r="F15536" s="294"/>
    </row>
    <row r="15537">
      <c r="A15537" s="294" t="s">
        <v>31225</v>
      </c>
      <c r="B15537" s="294"/>
      <c r="C15537" s="294"/>
      <c r="D15537" s="294"/>
      <c r="E15537" s="294"/>
      <c r="F15537" s="294"/>
    </row>
    <row r="15538">
      <c r="A15538" s="294"/>
      <c r="B15538" s="294"/>
      <c r="C15538" s="294"/>
      <c r="D15538" s="294"/>
      <c r="E15538" s="294"/>
      <c r="F15538" s="294"/>
    </row>
    <row r="15539">
      <c r="A15539" s="294" t="s">
        <v>21326</v>
      </c>
      <c r="B15539" s="294"/>
      <c r="C15539" s="294"/>
      <c r="D15539" s="294"/>
      <c r="E15539" s="294"/>
      <c r="F15539" s="294"/>
    </row>
    <row r="15540">
      <c r="A15540" s="294"/>
      <c r="B15540" s="294"/>
      <c r="C15540" s="294"/>
      <c r="D15540" s="294"/>
      <c r="E15540" s="294"/>
      <c r="F15540" s="294"/>
    </row>
    <row r="15541">
      <c r="A15541" s="294" t="s">
        <v>31226</v>
      </c>
      <c r="B15541" s="294"/>
      <c r="C15541" s="294"/>
      <c r="D15541" s="294"/>
      <c r="E15541" s="294"/>
      <c r="F15541" s="294"/>
    </row>
    <row r="15542">
      <c r="A15542" s="294" t="s">
        <v>31227</v>
      </c>
      <c r="B15542" s="294"/>
      <c r="C15542" s="294"/>
      <c r="D15542" s="294"/>
      <c r="E15542" s="294"/>
      <c r="F15542" s="294"/>
    </row>
    <row r="15543">
      <c r="A15543" s="294" t="s">
        <v>31228</v>
      </c>
      <c r="B15543" s="294"/>
      <c r="C15543" s="294"/>
      <c r="D15543" s="294"/>
      <c r="E15543" s="294"/>
      <c r="F15543" s="294"/>
    </row>
    <row r="15544">
      <c r="A15544" s="294" t="s">
        <v>31229</v>
      </c>
      <c r="B15544" s="294"/>
      <c r="C15544" s="294"/>
      <c r="D15544" s="294"/>
      <c r="E15544" s="294"/>
      <c r="F15544" s="294"/>
    </row>
    <row r="15545">
      <c r="A15545" s="294"/>
      <c r="B15545" s="294"/>
      <c r="C15545" s="294"/>
      <c r="D15545" s="294"/>
      <c r="E15545" s="294"/>
      <c r="F15545" s="294"/>
    </row>
    <row r="15546">
      <c r="A15546" s="294" t="s">
        <v>29521</v>
      </c>
      <c r="B15546" s="294"/>
      <c r="C15546" s="294"/>
      <c r="D15546" s="294"/>
      <c r="E15546" s="294"/>
      <c r="F15546" s="294"/>
    </row>
    <row r="15547">
      <c r="A15547" s="294"/>
      <c r="B15547" s="294"/>
      <c r="C15547" s="294"/>
      <c r="D15547" s="294"/>
      <c r="E15547" s="294"/>
      <c r="F15547" s="294"/>
    </row>
    <row r="15548">
      <c r="A15548" s="294" t="s">
        <v>31230</v>
      </c>
      <c r="B15548" s="294"/>
      <c r="C15548" s="294"/>
      <c r="D15548" s="294"/>
      <c r="E15548" s="294"/>
      <c r="F15548" s="294"/>
    </row>
    <row r="15549">
      <c r="A15549" s="294" t="s">
        <v>31231</v>
      </c>
      <c r="B15549" s="294"/>
      <c r="C15549" s="294"/>
      <c r="D15549" s="294"/>
      <c r="E15549" s="294"/>
      <c r="F15549" s="294"/>
    </row>
    <row r="15550">
      <c r="A15550" s="294" t="s">
        <v>31232</v>
      </c>
      <c r="B15550" s="294"/>
      <c r="C15550" s="294"/>
      <c r="D15550" s="294"/>
      <c r="E15550" s="294"/>
      <c r="F15550" s="294"/>
    </row>
    <row r="15551">
      <c r="A15551" s="294" t="s">
        <v>31233</v>
      </c>
      <c r="B15551" s="294"/>
      <c r="C15551" s="294"/>
      <c r="D15551" s="294"/>
      <c r="E15551" s="294"/>
      <c r="F15551" s="294"/>
    </row>
    <row r="15552">
      <c r="A15552" s="294" t="s">
        <v>31234</v>
      </c>
      <c r="B15552" s="294"/>
      <c r="C15552" s="294"/>
      <c r="D15552" s="294"/>
      <c r="E15552" s="294"/>
      <c r="F15552" s="294"/>
    </row>
    <row r="15553">
      <c r="A15553" s="294" t="s">
        <v>31235</v>
      </c>
      <c r="B15553" s="294"/>
      <c r="C15553" s="294"/>
      <c r="D15553" s="294"/>
      <c r="E15553" s="294"/>
      <c r="F15553" s="294"/>
    </row>
    <row r="15554">
      <c r="A15554" s="294"/>
      <c r="B15554" s="294"/>
      <c r="C15554" s="294"/>
      <c r="D15554" s="294"/>
      <c r="E15554" s="294"/>
      <c r="F15554" s="294"/>
    </row>
    <row r="15555">
      <c r="A15555" s="294" t="s">
        <v>25653</v>
      </c>
      <c r="B15555" s="294"/>
      <c r="C15555" s="294"/>
      <c r="D15555" s="294"/>
      <c r="E15555" s="294"/>
      <c r="F15555" s="294"/>
    </row>
    <row r="15556">
      <c r="A15556" s="294" t="s">
        <v>23767</v>
      </c>
      <c r="B15556" s="294"/>
      <c r="C15556" s="294"/>
      <c r="D15556" s="294"/>
      <c r="E15556" s="294"/>
      <c r="F15556" s="294"/>
    </row>
    <row r="15557">
      <c r="A15557" s="294"/>
      <c r="B15557" s="294"/>
      <c r="C15557" s="294"/>
      <c r="D15557" s="294"/>
      <c r="E15557" s="294"/>
      <c r="F15557" s="294"/>
    </row>
    <row r="15558">
      <c r="A15558" s="294" t="s">
        <v>31236</v>
      </c>
      <c r="B15558" s="294"/>
      <c r="C15558" s="294"/>
      <c r="D15558" s="294"/>
      <c r="E15558" s="294"/>
      <c r="F15558" s="294"/>
    </row>
    <row r="15559">
      <c r="A15559" s="294" t="s">
        <v>31237</v>
      </c>
      <c r="B15559" s="294"/>
      <c r="C15559" s="294"/>
      <c r="D15559" s="294"/>
      <c r="E15559" s="294"/>
      <c r="F15559" s="294"/>
    </row>
    <row r="15560">
      <c r="A15560" s="294" t="s">
        <v>31238</v>
      </c>
      <c r="B15560" s="294"/>
      <c r="C15560" s="294"/>
      <c r="D15560" s="294"/>
      <c r="E15560" s="294"/>
      <c r="F15560" s="294"/>
    </row>
    <row r="15561">
      <c r="A15561" s="294"/>
      <c r="B15561" s="294"/>
      <c r="C15561" s="294"/>
      <c r="D15561" s="294"/>
      <c r="E15561" s="294"/>
      <c r="F15561" s="294"/>
    </row>
    <row r="15562">
      <c r="A15562" s="294" t="s">
        <v>22491</v>
      </c>
      <c r="B15562" s="294"/>
      <c r="C15562" s="294"/>
      <c r="D15562" s="294"/>
      <c r="E15562" s="294"/>
      <c r="F15562" s="294"/>
    </row>
    <row r="15563">
      <c r="A15563" s="294"/>
      <c r="B15563" s="294"/>
      <c r="C15563" s="294"/>
      <c r="D15563" s="294"/>
      <c r="E15563" s="294"/>
      <c r="F15563" s="294"/>
    </row>
    <row r="15564">
      <c r="A15564" s="294" t="s">
        <v>31239</v>
      </c>
      <c r="B15564" s="294"/>
      <c r="C15564" s="294"/>
      <c r="D15564" s="294"/>
      <c r="E15564" s="294"/>
      <c r="F15564" s="294"/>
    </row>
    <row r="15565">
      <c r="A15565" s="294" t="s">
        <v>31240</v>
      </c>
      <c r="B15565" s="294"/>
      <c r="C15565" s="294"/>
      <c r="D15565" s="294"/>
      <c r="E15565" s="294"/>
      <c r="F15565" s="294"/>
    </row>
    <row r="15566">
      <c r="A15566" s="294" t="s">
        <v>31241</v>
      </c>
      <c r="B15566" s="294"/>
      <c r="C15566" s="294"/>
      <c r="D15566" s="294"/>
      <c r="E15566" s="294"/>
      <c r="F15566" s="294"/>
    </row>
    <row r="15567">
      <c r="A15567" s="294" t="s">
        <v>31242</v>
      </c>
      <c r="B15567" s="294"/>
      <c r="C15567" s="294"/>
      <c r="D15567" s="294"/>
      <c r="E15567" s="294"/>
      <c r="F15567" s="294"/>
    </row>
    <row r="15568">
      <c r="A15568" s="294"/>
      <c r="B15568" s="294"/>
      <c r="C15568" s="294"/>
      <c r="D15568" s="294"/>
      <c r="E15568" s="294"/>
      <c r="F15568" s="294"/>
    </row>
    <row r="15569">
      <c r="A15569" s="294" t="s">
        <v>31243</v>
      </c>
      <c r="B15569" s="294"/>
      <c r="C15569" s="294"/>
      <c r="D15569" s="294"/>
      <c r="E15569" s="294"/>
      <c r="F15569" s="294"/>
    </row>
    <row r="15570">
      <c r="A15570" s="294"/>
      <c r="B15570" s="294"/>
      <c r="C15570" s="294"/>
      <c r="D15570" s="294"/>
      <c r="E15570" s="294"/>
      <c r="F15570" s="294"/>
    </row>
    <row r="15571">
      <c r="A15571" s="294" t="s">
        <v>31244</v>
      </c>
      <c r="B15571" s="294"/>
      <c r="C15571" s="294"/>
      <c r="D15571" s="294"/>
      <c r="E15571" s="294"/>
      <c r="F15571" s="294"/>
    </row>
    <row r="15572">
      <c r="A15572" s="294" t="s">
        <v>31245</v>
      </c>
      <c r="B15572" s="294"/>
      <c r="C15572" s="294"/>
      <c r="D15572" s="294"/>
      <c r="E15572" s="294"/>
      <c r="F15572" s="294"/>
    </row>
    <row r="15573">
      <c r="A15573" s="294" t="s">
        <v>31246</v>
      </c>
      <c r="B15573" s="294"/>
      <c r="C15573" s="294"/>
      <c r="D15573" s="294"/>
      <c r="E15573" s="294"/>
      <c r="F15573" s="294"/>
    </row>
    <row r="15574">
      <c r="A15574" s="294" t="s">
        <v>31247</v>
      </c>
      <c r="B15574" s="294"/>
      <c r="C15574" s="294"/>
      <c r="D15574" s="294"/>
      <c r="E15574" s="294"/>
      <c r="F15574" s="294"/>
    </row>
    <row r="15575">
      <c r="A15575" s="294" t="s">
        <v>31248</v>
      </c>
      <c r="B15575" s="294"/>
      <c r="C15575" s="294"/>
      <c r="D15575" s="294"/>
      <c r="E15575" s="294"/>
      <c r="F15575" s="294"/>
    </row>
    <row r="15576">
      <c r="A15576" s="294" t="s">
        <v>31249</v>
      </c>
      <c r="B15576" s="294"/>
      <c r="C15576" s="294"/>
      <c r="D15576" s="294"/>
      <c r="E15576" s="294"/>
      <c r="F15576" s="294"/>
    </row>
    <row r="15577">
      <c r="A15577" s="294" t="s">
        <v>31250</v>
      </c>
      <c r="B15577" s="294"/>
      <c r="C15577" s="294"/>
      <c r="D15577" s="294"/>
      <c r="E15577" s="294"/>
      <c r="F15577" s="294"/>
    </row>
    <row r="15578">
      <c r="A15578" s="294"/>
      <c r="B15578" s="294"/>
      <c r="C15578" s="294"/>
      <c r="D15578" s="294"/>
      <c r="E15578" s="294"/>
      <c r="F15578" s="294"/>
    </row>
    <row r="15579">
      <c r="A15579" s="294" t="s">
        <v>23508</v>
      </c>
      <c r="B15579" s="294"/>
      <c r="C15579" s="294"/>
      <c r="D15579" s="294"/>
      <c r="E15579" s="294"/>
      <c r="F15579" s="294"/>
    </row>
    <row r="15580">
      <c r="A15580" s="294" t="s">
        <v>29043</v>
      </c>
      <c r="B15580" s="294"/>
      <c r="C15580" s="294"/>
      <c r="D15580" s="294"/>
      <c r="E15580" s="294"/>
      <c r="F15580" s="294"/>
    </row>
    <row r="15581">
      <c r="A15581" s="294" t="s">
        <v>31251</v>
      </c>
      <c r="B15581" s="294"/>
      <c r="C15581" s="294"/>
      <c r="D15581" s="294"/>
      <c r="E15581" s="294"/>
      <c r="F15581" s="294"/>
    </row>
    <row r="15582">
      <c r="A15582" s="294" t="s">
        <v>31252</v>
      </c>
      <c r="B15582" s="294"/>
      <c r="C15582" s="294"/>
      <c r="D15582" s="294"/>
      <c r="E15582" s="294"/>
      <c r="F15582" s="294"/>
    </row>
    <row r="15583">
      <c r="A15583" s="294" t="s">
        <v>31253</v>
      </c>
      <c r="B15583" s="294"/>
      <c r="C15583" s="294"/>
      <c r="D15583" s="294"/>
      <c r="E15583" s="294"/>
      <c r="F15583" s="294"/>
    </row>
    <row r="15584">
      <c r="A15584" s="294"/>
      <c r="B15584" s="294"/>
      <c r="C15584" s="294"/>
      <c r="D15584" s="294"/>
      <c r="E15584" s="294"/>
      <c r="F15584" s="294"/>
    </row>
    <row r="15585">
      <c r="A15585" s="294" t="s">
        <v>25957</v>
      </c>
      <c r="B15585" s="294"/>
      <c r="C15585" s="294"/>
      <c r="D15585" s="294"/>
      <c r="E15585" s="294"/>
      <c r="F15585" s="294"/>
    </row>
    <row r="15586">
      <c r="A15586" s="294"/>
      <c r="B15586" s="294"/>
      <c r="C15586" s="294"/>
      <c r="D15586" s="294"/>
      <c r="E15586" s="294"/>
      <c r="F15586" s="294"/>
    </row>
    <row r="15587">
      <c r="A15587" s="294" t="s">
        <v>31254</v>
      </c>
      <c r="B15587" s="294"/>
      <c r="C15587" s="294"/>
      <c r="D15587" s="294"/>
      <c r="E15587" s="294"/>
      <c r="F15587" s="294"/>
    </row>
    <row r="15588">
      <c r="A15588" s="294"/>
      <c r="B15588" s="294"/>
      <c r="C15588" s="294"/>
      <c r="D15588" s="294"/>
      <c r="E15588" s="294"/>
      <c r="F15588" s="294"/>
    </row>
    <row r="15589">
      <c r="A15589" s="294" t="s">
        <v>31255</v>
      </c>
      <c r="B15589" s="294"/>
      <c r="C15589" s="294"/>
      <c r="D15589" s="294"/>
      <c r="E15589" s="294"/>
      <c r="F15589" s="294"/>
    </row>
    <row r="15590">
      <c r="A15590" s="294"/>
      <c r="B15590" s="294"/>
      <c r="C15590" s="294"/>
      <c r="D15590" s="294"/>
      <c r="E15590" s="294"/>
      <c r="F15590" s="294"/>
    </row>
    <row r="15591">
      <c r="A15591" s="294" t="s">
        <v>31256</v>
      </c>
      <c r="B15591" s="294"/>
      <c r="C15591" s="294"/>
      <c r="D15591" s="294"/>
      <c r="E15591" s="294"/>
      <c r="F15591" s="294"/>
    </row>
    <row r="15592">
      <c r="A15592" s="294" t="s">
        <v>31257</v>
      </c>
      <c r="B15592" s="294"/>
      <c r="C15592" s="294"/>
      <c r="D15592" s="294"/>
      <c r="E15592" s="294"/>
      <c r="F15592" s="294"/>
    </row>
    <row r="15593">
      <c r="A15593" s="294" t="s">
        <v>31258</v>
      </c>
      <c r="B15593" s="294"/>
      <c r="C15593" s="294"/>
      <c r="D15593" s="294"/>
      <c r="E15593" s="294"/>
      <c r="F15593" s="294"/>
    </row>
    <row r="15594">
      <c r="A15594" s="294" t="s">
        <v>31259</v>
      </c>
      <c r="B15594" s="294"/>
      <c r="C15594" s="294"/>
      <c r="D15594" s="294"/>
      <c r="E15594" s="294"/>
      <c r="F15594" s="294"/>
    </row>
    <row r="15595">
      <c r="A15595" s="294" t="s">
        <v>31260</v>
      </c>
      <c r="B15595" s="294"/>
      <c r="C15595" s="294"/>
      <c r="D15595" s="294"/>
      <c r="E15595" s="294"/>
      <c r="F15595" s="294"/>
    </row>
    <row r="15596">
      <c r="A15596" s="294" t="s">
        <v>31261</v>
      </c>
      <c r="B15596" s="294"/>
      <c r="C15596" s="294"/>
      <c r="D15596" s="294"/>
      <c r="E15596" s="294"/>
      <c r="F15596" s="294"/>
    </row>
    <row r="15597">
      <c r="A15597" s="294" t="s">
        <v>31262</v>
      </c>
      <c r="B15597" s="294"/>
      <c r="C15597" s="294"/>
      <c r="D15597" s="294"/>
      <c r="E15597" s="294"/>
      <c r="F15597" s="294"/>
    </row>
    <row r="15598">
      <c r="A15598" s="294" t="s">
        <v>31263</v>
      </c>
      <c r="B15598" s="294"/>
      <c r="C15598" s="294"/>
      <c r="D15598" s="294"/>
      <c r="E15598" s="294"/>
      <c r="F15598" s="294"/>
    </row>
    <row r="15599">
      <c r="A15599" s="294" t="s">
        <v>31264</v>
      </c>
      <c r="B15599" s="294"/>
      <c r="C15599" s="294"/>
      <c r="D15599" s="294"/>
      <c r="E15599" s="294"/>
      <c r="F15599" s="294"/>
    </row>
    <row r="15600">
      <c r="A15600" s="294"/>
      <c r="B15600" s="294"/>
      <c r="C15600" s="294"/>
      <c r="D15600" s="294"/>
      <c r="E15600" s="294"/>
      <c r="F15600" s="294"/>
    </row>
    <row r="15601">
      <c r="A15601" s="294" t="s">
        <v>25967</v>
      </c>
      <c r="B15601" s="294"/>
      <c r="C15601" s="294"/>
      <c r="D15601" s="294"/>
      <c r="E15601" s="294"/>
      <c r="F15601" s="294"/>
    </row>
    <row r="15602">
      <c r="A15602" s="294"/>
      <c r="B15602" s="294"/>
      <c r="C15602" s="294"/>
      <c r="D15602" s="294"/>
      <c r="E15602" s="294"/>
      <c r="F15602" s="294"/>
    </row>
    <row r="15603">
      <c r="A15603" s="294" t="s">
        <v>31265</v>
      </c>
      <c r="B15603" s="294"/>
      <c r="C15603" s="294"/>
      <c r="D15603" s="294"/>
      <c r="E15603" s="294"/>
      <c r="F15603" s="294"/>
    </row>
    <row r="15604">
      <c r="A15604" s="294" t="s">
        <v>31266</v>
      </c>
      <c r="B15604" s="294"/>
      <c r="C15604" s="294"/>
      <c r="D15604" s="294"/>
      <c r="E15604" s="294"/>
      <c r="F15604" s="294"/>
    </row>
    <row r="15605">
      <c r="A15605" s="294" t="s">
        <v>31267</v>
      </c>
      <c r="B15605" s="294"/>
      <c r="C15605" s="294"/>
      <c r="D15605" s="294"/>
      <c r="E15605" s="294"/>
      <c r="F15605" s="294"/>
    </row>
    <row r="15606">
      <c r="A15606" s="294" t="s">
        <v>31268</v>
      </c>
      <c r="B15606" s="294"/>
      <c r="C15606" s="294"/>
      <c r="D15606" s="294"/>
      <c r="E15606" s="294"/>
      <c r="F15606" s="294"/>
    </row>
    <row r="15607">
      <c r="A15607" s="294" t="s">
        <v>31269</v>
      </c>
      <c r="B15607" s="294"/>
      <c r="C15607" s="294"/>
      <c r="D15607" s="294"/>
      <c r="E15607" s="294"/>
      <c r="F15607" s="294"/>
    </row>
    <row r="15608">
      <c r="A15608" s="294"/>
      <c r="B15608" s="294"/>
      <c r="C15608" s="294"/>
      <c r="D15608" s="294"/>
      <c r="E15608" s="294"/>
      <c r="F15608" s="294"/>
    </row>
    <row r="15609">
      <c r="A15609" s="294" t="s">
        <v>26240</v>
      </c>
      <c r="B15609" s="294"/>
      <c r="C15609" s="294"/>
      <c r="D15609" s="294"/>
      <c r="E15609" s="294"/>
      <c r="F15609" s="294"/>
    </row>
    <row r="15610">
      <c r="A15610" s="294"/>
      <c r="B15610" s="294"/>
      <c r="C15610" s="294"/>
      <c r="D15610" s="294"/>
      <c r="E15610" s="294"/>
      <c r="F15610" s="294"/>
    </row>
    <row r="15611">
      <c r="A15611" s="294" t="s">
        <v>27894</v>
      </c>
      <c r="B15611" s="294"/>
      <c r="C15611" s="294"/>
      <c r="D15611" s="294"/>
      <c r="E15611" s="294"/>
      <c r="F15611" s="294"/>
    </row>
    <row r="15612">
      <c r="A15612" s="294" t="s">
        <v>31270</v>
      </c>
      <c r="B15612" s="294"/>
      <c r="C15612" s="294"/>
      <c r="D15612" s="294"/>
      <c r="E15612" s="294"/>
      <c r="F15612" s="294"/>
    </row>
    <row r="15613">
      <c r="A15613" s="294" t="s">
        <v>31271</v>
      </c>
      <c r="B15613" s="294"/>
      <c r="C15613" s="294"/>
      <c r="D15613" s="294"/>
      <c r="E15613" s="294"/>
      <c r="F15613" s="294"/>
    </row>
    <row r="15614">
      <c r="A15614" s="294" t="s">
        <v>31272</v>
      </c>
      <c r="B15614" s="294"/>
      <c r="C15614" s="294"/>
      <c r="D15614" s="294"/>
      <c r="E15614" s="294"/>
      <c r="F15614" s="294"/>
    </row>
    <row r="15615">
      <c r="A15615" s="294" t="s">
        <v>31273</v>
      </c>
      <c r="B15615" s="294"/>
      <c r="C15615" s="294"/>
      <c r="D15615" s="294"/>
      <c r="E15615" s="294"/>
      <c r="F15615" s="294"/>
    </row>
    <row r="15616">
      <c r="A15616" s="294" t="s">
        <v>31274</v>
      </c>
      <c r="B15616" s="294"/>
      <c r="C15616" s="294"/>
      <c r="D15616" s="294"/>
      <c r="E15616" s="294"/>
      <c r="F15616" s="294"/>
    </row>
    <row r="15617">
      <c r="A15617" s="294" t="s">
        <v>31275</v>
      </c>
      <c r="B15617" s="294"/>
      <c r="C15617" s="294"/>
      <c r="D15617" s="294"/>
      <c r="E15617" s="294"/>
      <c r="F15617" s="294"/>
    </row>
    <row r="15618">
      <c r="A15618" s="294" t="s">
        <v>31276</v>
      </c>
      <c r="B15618" s="294"/>
      <c r="C15618" s="294"/>
      <c r="D15618" s="294"/>
      <c r="E15618" s="294"/>
      <c r="F15618" s="294"/>
    </row>
    <row r="15619">
      <c r="A15619" s="294" t="s">
        <v>31277</v>
      </c>
      <c r="B15619" s="294"/>
      <c r="C15619" s="294"/>
      <c r="D15619" s="294"/>
      <c r="E15619" s="294"/>
      <c r="F15619" s="294"/>
    </row>
    <row r="15620">
      <c r="A15620" s="294" t="s">
        <v>31278</v>
      </c>
      <c r="B15620" s="294"/>
      <c r="C15620" s="294"/>
      <c r="D15620" s="294"/>
      <c r="E15620" s="294"/>
      <c r="F15620" s="294"/>
    </row>
    <row r="15621">
      <c r="A15621" s="294" t="s">
        <v>31279</v>
      </c>
      <c r="B15621" s="294"/>
      <c r="C15621" s="294"/>
      <c r="D15621" s="294"/>
      <c r="E15621" s="294"/>
      <c r="F15621" s="294"/>
    </row>
    <row r="15622">
      <c r="A15622" s="294"/>
      <c r="B15622" s="294"/>
      <c r="C15622" s="294"/>
      <c r="D15622" s="294"/>
      <c r="E15622" s="294"/>
      <c r="F15622" s="294"/>
    </row>
    <row r="15623">
      <c r="A15623" s="294" t="s">
        <v>26214</v>
      </c>
      <c r="B15623" s="294"/>
      <c r="C15623" s="294"/>
      <c r="D15623" s="294"/>
      <c r="E15623" s="294"/>
      <c r="F15623" s="294"/>
    </row>
    <row r="15624">
      <c r="A15624" s="294"/>
      <c r="B15624" s="294"/>
      <c r="C15624" s="294"/>
      <c r="D15624" s="294"/>
      <c r="E15624" s="294"/>
      <c r="F15624" s="294"/>
    </row>
    <row r="15625">
      <c r="A15625" s="294" t="s">
        <v>31280</v>
      </c>
      <c r="B15625" s="294"/>
      <c r="C15625" s="294"/>
      <c r="D15625" s="294"/>
      <c r="E15625" s="294"/>
      <c r="F15625" s="294"/>
    </row>
    <row r="15626">
      <c r="A15626" s="294" t="s">
        <v>31281</v>
      </c>
      <c r="B15626" s="294"/>
      <c r="C15626" s="294"/>
      <c r="D15626" s="294"/>
      <c r="E15626" s="294"/>
      <c r="F15626" s="294"/>
    </row>
    <row r="15627">
      <c r="A15627" s="294" t="s">
        <v>31282</v>
      </c>
      <c r="B15627" s="294"/>
      <c r="C15627" s="294"/>
      <c r="D15627" s="294"/>
      <c r="E15627" s="294"/>
      <c r="F15627" s="294"/>
    </row>
    <row r="15628">
      <c r="A15628" s="294" t="s">
        <v>31283</v>
      </c>
      <c r="B15628" s="294"/>
      <c r="C15628" s="294"/>
      <c r="D15628" s="294"/>
      <c r="E15628" s="294"/>
      <c r="F15628" s="294"/>
    </row>
    <row r="15629">
      <c r="A15629" s="294" t="s">
        <v>31284</v>
      </c>
      <c r="B15629" s="294"/>
      <c r="C15629" s="294"/>
      <c r="D15629" s="294"/>
      <c r="E15629" s="294"/>
      <c r="F15629" s="294"/>
    </row>
    <row r="15630">
      <c r="A15630" s="294" t="s">
        <v>31285</v>
      </c>
      <c r="B15630" s="294"/>
      <c r="C15630" s="294"/>
      <c r="D15630" s="294"/>
      <c r="E15630" s="294"/>
      <c r="F15630" s="294"/>
    </row>
    <row r="15631">
      <c r="A15631" s="294"/>
      <c r="B15631" s="294"/>
      <c r="C15631" s="294"/>
      <c r="D15631" s="294"/>
      <c r="E15631" s="294"/>
      <c r="F15631" s="294"/>
    </row>
    <row r="15632">
      <c r="A15632" s="294" t="s">
        <v>26219</v>
      </c>
      <c r="B15632" s="294"/>
      <c r="C15632" s="294"/>
      <c r="D15632" s="294"/>
      <c r="E15632" s="294"/>
      <c r="F15632" s="294"/>
    </row>
    <row r="15633">
      <c r="A15633" s="294"/>
      <c r="B15633" s="294"/>
      <c r="C15633" s="294"/>
      <c r="D15633" s="294"/>
      <c r="E15633" s="294"/>
      <c r="F15633" s="294"/>
    </row>
    <row r="15634">
      <c r="A15634" s="294" t="s">
        <v>31286</v>
      </c>
      <c r="B15634" s="294"/>
      <c r="C15634" s="294"/>
      <c r="D15634" s="294"/>
      <c r="E15634" s="294"/>
      <c r="F15634" s="294"/>
    </row>
    <row r="15635">
      <c r="A15635" s="294" t="s">
        <v>31287</v>
      </c>
      <c r="B15635" s="294"/>
      <c r="C15635" s="294"/>
      <c r="D15635" s="294"/>
      <c r="E15635" s="294"/>
      <c r="F15635" s="294"/>
    </row>
    <row r="15636">
      <c r="A15636" s="294" t="s">
        <v>31288</v>
      </c>
      <c r="B15636" s="294"/>
      <c r="C15636" s="294"/>
      <c r="D15636" s="294"/>
      <c r="E15636" s="294"/>
      <c r="F15636" s="294"/>
    </row>
    <row r="15637">
      <c r="A15637" s="294" t="s">
        <v>31289</v>
      </c>
      <c r="B15637" s="294"/>
      <c r="C15637" s="294"/>
      <c r="D15637" s="294"/>
      <c r="E15637" s="294"/>
      <c r="F15637" s="294"/>
    </row>
    <row r="15638">
      <c r="A15638" s="294" t="s">
        <v>31290</v>
      </c>
      <c r="B15638" s="294"/>
      <c r="C15638" s="294"/>
      <c r="D15638" s="294"/>
      <c r="E15638" s="294"/>
      <c r="F15638" s="294"/>
    </row>
    <row r="15639">
      <c r="A15639" s="294"/>
      <c r="B15639" s="294"/>
      <c r="C15639" s="294"/>
      <c r="D15639" s="294"/>
      <c r="E15639" s="294"/>
      <c r="F15639" s="294"/>
    </row>
    <row r="15640">
      <c r="A15640" s="294"/>
      <c r="B15640" s="294"/>
      <c r="C15640" s="294"/>
      <c r="D15640" s="294"/>
      <c r="E15640" s="294"/>
      <c r="F15640" s="294"/>
    </row>
    <row r="15641">
      <c r="A15641" s="294" t="s">
        <v>28124</v>
      </c>
      <c r="B15641" s="294"/>
      <c r="C15641" s="294"/>
      <c r="D15641" s="294"/>
      <c r="E15641" s="294"/>
      <c r="F15641" s="294"/>
    </row>
    <row r="15642">
      <c r="A15642" s="294" t="s">
        <v>31291</v>
      </c>
      <c r="B15642" s="294"/>
      <c r="C15642" s="294"/>
      <c r="D15642" s="294"/>
      <c r="E15642" s="294"/>
      <c r="F15642" s="294"/>
    </row>
    <row r="15643">
      <c r="A15643" s="294" t="s">
        <v>21270</v>
      </c>
      <c r="B15643" s="294"/>
      <c r="C15643" s="294"/>
      <c r="D15643" s="294"/>
      <c r="E15643" s="294"/>
      <c r="F15643" s="294"/>
    </row>
    <row r="15644">
      <c r="A15644" s="294" t="s">
        <v>31292</v>
      </c>
      <c r="B15644" s="294"/>
      <c r="C15644" s="294"/>
      <c r="D15644" s="294"/>
      <c r="E15644" s="294"/>
      <c r="F15644" s="294"/>
    </row>
    <row r="15645">
      <c r="A15645" s="294"/>
      <c r="B15645" s="294"/>
      <c r="C15645" s="294"/>
      <c r="D15645" s="294"/>
      <c r="E15645" s="294"/>
      <c r="F15645" s="294"/>
    </row>
    <row r="15646">
      <c r="A15646" s="294" t="s">
        <v>22512</v>
      </c>
      <c r="B15646" s="294"/>
      <c r="C15646" s="294"/>
      <c r="D15646" s="294"/>
      <c r="E15646" s="294"/>
      <c r="F15646" s="294"/>
    </row>
    <row r="15647">
      <c r="A15647" s="294" t="s">
        <v>26296</v>
      </c>
      <c r="B15647" s="294"/>
      <c r="C15647" s="294"/>
      <c r="D15647" s="294"/>
      <c r="E15647" s="294"/>
      <c r="F15647" s="294"/>
    </row>
    <row r="15648">
      <c r="A15648" s="294"/>
      <c r="B15648" s="294"/>
      <c r="C15648" s="294"/>
      <c r="D15648" s="294"/>
      <c r="E15648" s="294"/>
      <c r="F15648" s="294"/>
    </row>
    <row r="15649">
      <c r="A15649" s="294" t="s">
        <v>31293</v>
      </c>
      <c r="B15649" s="294"/>
      <c r="C15649" s="294"/>
      <c r="D15649" s="294"/>
      <c r="E15649" s="294"/>
      <c r="F15649" s="294"/>
    </row>
    <row r="15650">
      <c r="A15650" s="294" t="s">
        <v>31294</v>
      </c>
      <c r="B15650" s="294"/>
      <c r="C15650" s="294"/>
      <c r="D15650" s="294"/>
      <c r="E15650" s="294"/>
      <c r="F15650" s="294"/>
    </row>
    <row r="15651">
      <c r="A15651" s="294" t="s">
        <v>31295</v>
      </c>
      <c r="B15651" s="294"/>
      <c r="C15651" s="294"/>
      <c r="D15651" s="294"/>
      <c r="E15651" s="294"/>
      <c r="F15651" s="294"/>
    </row>
    <row r="15652">
      <c r="A15652" s="294" t="s">
        <v>31296</v>
      </c>
      <c r="B15652" s="294"/>
      <c r="C15652" s="294"/>
      <c r="D15652" s="294"/>
      <c r="E15652" s="294"/>
      <c r="F15652" s="294"/>
    </row>
    <row r="15653">
      <c r="A15653" s="294"/>
      <c r="B15653" s="294"/>
      <c r="C15653" s="294"/>
      <c r="D15653" s="294"/>
      <c r="E15653" s="294"/>
      <c r="F15653" s="294"/>
    </row>
    <row r="15654">
      <c r="A15654" s="294" t="s">
        <v>23148</v>
      </c>
      <c r="B15654" s="294"/>
      <c r="C15654" s="294"/>
      <c r="D15654" s="294"/>
      <c r="E15654" s="294"/>
      <c r="F15654" s="294"/>
    </row>
    <row r="15655">
      <c r="A15655" s="294" t="s">
        <v>27629</v>
      </c>
      <c r="B15655" s="294"/>
      <c r="C15655" s="294"/>
      <c r="D15655" s="294"/>
      <c r="E15655" s="294"/>
      <c r="F15655" s="294"/>
    </row>
    <row r="15656">
      <c r="A15656" s="294"/>
      <c r="B15656" s="294"/>
      <c r="C15656" s="294"/>
      <c r="D15656" s="294"/>
      <c r="E15656" s="294"/>
      <c r="F15656" s="294"/>
    </row>
    <row r="15657">
      <c r="A15657" s="294" t="s">
        <v>23810</v>
      </c>
      <c r="B15657" s="294"/>
      <c r="C15657" s="294"/>
      <c r="D15657" s="294"/>
      <c r="E15657" s="294"/>
      <c r="F15657" s="294"/>
    </row>
    <row r="15658">
      <c r="A15658" s="294" t="s">
        <v>31297</v>
      </c>
      <c r="B15658" s="294"/>
      <c r="C15658" s="294"/>
      <c r="D15658" s="294"/>
      <c r="E15658" s="294"/>
      <c r="F15658" s="294"/>
    </row>
    <row r="15659">
      <c r="A15659" s="294" t="s">
        <v>31298</v>
      </c>
      <c r="B15659" s="294"/>
      <c r="C15659" s="294"/>
      <c r="D15659" s="294"/>
      <c r="E15659" s="294"/>
      <c r="F15659" s="294"/>
    </row>
    <row r="15660">
      <c r="A15660" s="294" t="s">
        <v>31299</v>
      </c>
      <c r="B15660" s="294"/>
      <c r="C15660" s="294"/>
      <c r="D15660" s="294"/>
      <c r="E15660" s="294"/>
      <c r="F15660" s="294"/>
    </row>
    <row r="15661">
      <c r="A15661" s="294" t="s">
        <v>31300</v>
      </c>
      <c r="B15661" s="294"/>
      <c r="C15661" s="294"/>
      <c r="D15661" s="294"/>
      <c r="E15661" s="294"/>
      <c r="F15661" s="294"/>
    </row>
    <row r="15662">
      <c r="A15662" s="294"/>
      <c r="B15662" s="294"/>
      <c r="C15662" s="294"/>
      <c r="D15662" s="294"/>
      <c r="E15662" s="294"/>
      <c r="F15662" s="294"/>
    </row>
    <row r="15663">
      <c r="A15663" s="294" t="s">
        <v>21945</v>
      </c>
      <c r="B15663" s="294"/>
      <c r="C15663" s="294"/>
      <c r="D15663" s="294"/>
      <c r="E15663" s="294"/>
      <c r="F15663" s="294"/>
    </row>
    <row r="15664">
      <c r="A15664" s="294" t="s">
        <v>26319</v>
      </c>
      <c r="B15664" s="294"/>
      <c r="C15664" s="294"/>
      <c r="D15664" s="294"/>
      <c r="E15664" s="294"/>
      <c r="F15664" s="294"/>
    </row>
    <row r="15665">
      <c r="A15665" s="294"/>
      <c r="B15665" s="294"/>
      <c r="C15665" s="294"/>
      <c r="D15665" s="294"/>
      <c r="E15665" s="294"/>
      <c r="F15665" s="294"/>
    </row>
    <row r="15666">
      <c r="A15666" s="294" t="s">
        <v>31301</v>
      </c>
      <c r="B15666" s="294"/>
      <c r="C15666" s="294"/>
      <c r="D15666" s="294"/>
      <c r="E15666" s="294"/>
      <c r="F15666" s="294"/>
    </row>
    <row r="15667">
      <c r="A15667" s="294" t="s">
        <v>31302</v>
      </c>
      <c r="B15667" s="294"/>
      <c r="C15667" s="294"/>
      <c r="D15667" s="294"/>
      <c r="E15667" s="294"/>
      <c r="F15667" s="294"/>
    </row>
    <row r="15668">
      <c r="A15668" s="294" t="s">
        <v>31303</v>
      </c>
      <c r="B15668" s="294"/>
      <c r="C15668" s="294"/>
      <c r="D15668" s="294"/>
      <c r="E15668" s="294"/>
      <c r="F15668" s="294"/>
    </row>
    <row r="15669">
      <c r="A15669" s="294" t="s">
        <v>23366</v>
      </c>
      <c r="B15669" s="294"/>
      <c r="C15669" s="294"/>
      <c r="D15669" s="294"/>
      <c r="E15669" s="294"/>
      <c r="F15669" s="294"/>
    </row>
    <row r="15670">
      <c r="A15670" s="294" t="s">
        <v>31304</v>
      </c>
      <c r="B15670" s="294"/>
      <c r="C15670" s="294"/>
      <c r="D15670" s="294"/>
      <c r="E15670" s="294"/>
      <c r="F15670" s="294"/>
    </row>
    <row r="15671">
      <c r="A15671" s="294" t="s">
        <v>31305</v>
      </c>
      <c r="B15671" s="294"/>
      <c r="C15671" s="294"/>
      <c r="D15671" s="294"/>
      <c r="E15671" s="294"/>
      <c r="F15671" s="294"/>
    </row>
    <row r="15672">
      <c r="A15672" s="294" t="s">
        <v>31306</v>
      </c>
      <c r="B15672" s="294"/>
      <c r="C15672" s="294"/>
      <c r="D15672" s="294"/>
      <c r="E15672" s="294"/>
      <c r="F15672" s="294"/>
    </row>
    <row r="15673">
      <c r="A15673" s="294"/>
      <c r="B15673" s="294"/>
      <c r="C15673" s="294"/>
      <c r="D15673" s="294"/>
      <c r="E15673" s="294"/>
      <c r="F15673" s="294"/>
    </row>
    <row r="15674">
      <c r="A15674" s="294" t="s">
        <v>21401</v>
      </c>
      <c r="B15674" s="294"/>
      <c r="C15674" s="294"/>
      <c r="D15674" s="294"/>
      <c r="E15674" s="294"/>
      <c r="F15674" s="294"/>
    </row>
    <row r="15675">
      <c r="A15675" s="294"/>
      <c r="B15675" s="294"/>
      <c r="C15675" s="294"/>
      <c r="D15675" s="294"/>
      <c r="E15675" s="294"/>
      <c r="F15675" s="294"/>
    </row>
    <row r="15676">
      <c r="A15676" s="294" t="s">
        <v>31307</v>
      </c>
      <c r="B15676" s="294"/>
      <c r="C15676" s="294"/>
      <c r="D15676" s="294"/>
      <c r="E15676" s="294"/>
      <c r="F15676" s="294"/>
    </row>
    <row r="15677">
      <c r="A15677" s="294" t="s">
        <v>31308</v>
      </c>
      <c r="B15677" s="294"/>
      <c r="C15677" s="294"/>
      <c r="D15677" s="294"/>
      <c r="E15677" s="294"/>
      <c r="F15677" s="294"/>
    </row>
    <row r="15678">
      <c r="A15678" s="294" t="s">
        <v>31309</v>
      </c>
      <c r="B15678" s="294"/>
      <c r="C15678" s="294"/>
      <c r="D15678" s="294"/>
      <c r="E15678" s="294"/>
      <c r="F15678" s="294"/>
    </row>
    <row r="15679">
      <c r="A15679" s="294" t="s">
        <v>31310</v>
      </c>
      <c r="B15679" s="294"/>
      <c r="C15679" s="294"/>
      <c r="D15679" s="294"/>
      <c r="E15679" s="294"/>
      <c r="F15679" s="294"/>
    </row>
    <row r="15680">
      <c r="A15680" s="294" t="s">
        <v>31311</v>
      </c>
      <c r="B15680" s="294"/>
      <c r="C15680" s="294"/>
      <c r="D15680" s="294"/>
      <c r="E15680" s="294"/>
      <c r="F15680" s="294"/>
    </row>
    <row r="15681">
      <c r="A15681" s="294" t="s">
        <v>31312</v>
      </c>
      <c r="B15681" s="294"/>
      <c r="C15681" s="294"/>
      <c r="D15681" s="294"/>
      <c r="E15681" s="294"/>
      <c r="F15681" s="294"/>
    </row>
    <row r="15682">
      <c r="A15682" s="294" t="s">
        <v>31313</v>
      </c>
      <c r="B15682" s="294"/>
      <c r="C15682" s="294"/>
      <c r="D15682" s="294"/>
      <c r="E15682" s="294"/>
      <c r="F15682" s="294"/>
    </row>
    <row r="15683">
      <c r="A15683" s="294" t="s">
        <v>31314</v>
      </c>
      <c r="B15683" s="294"/>
      <c r="C15683" s="294"/>
      <c r="D15683" s="294"/>
      <c r="E15683" s="294"/>
      <c r="F15683" s="294"/>
    </row>
    <row r="15684">
      <c r="A15684" s="294"/>
      <c r="B15684" s="294"/>
      <c r="C15684" s="294"/>
      <c r="D15684" s="294"/>
      <c r="E15684" s="294"/>
      <c r="F15684" s="294"/>
    </row>
    <row r="15685">
      <c r="A15685" s="294"/>
      <c r="B15685" s="294"/>
      <c r="C15685" s="294"/>
      <c r="D15685" s="294"/>
      <c r="E15685" s="294"/>
      <c r="F15685" s="294"/>
    </row>
    <row r="15686">
      <c r="A15686" s="294" t="s">
        <v>22239</v>
      </c>
      <c r="B15686" s="294"/>
      <c r="C15686" s="294"/>
      <c r="D15686" s="294"/>
      <c r="E15686" s="294"/>
      <c r="F15686" s="294"/>
    </row>
    <row r="15687">
      <c r="A15687" s="294"/>
      <c r="B15687" s="294"/>
      <c r="C15687" s="294"/>
      <c r="D15687" s="294"/>
      <c r="E15687" s="294"/>
      <c r="F15687" s="294"/>
    </row>
    <row r="15688">
      <c r="A15688" s="294" t="s">
        <v>31315</v>
      </c>
      <c r="B15688" s="294"/>
      <c r="C15688" s="294"/>
      <c r="D15688" s="294"/>
      <c r="E15688" s="294"/>
      <c r="F15688" s="294"/>
    </row>
    <row r="15689">
      <c r="A15689" s="294" t="s">
        <v>31316</v>
      </c>
      <c r="B15689" s="294"/>
      <c r="C15689" s="294"/>
      <c r="D15689" s="294"/>
      <c r="E15689" s="294"/>
      <c r="F15689" s="294"/>
    </row>
    <row r="15690">
      <c r="A15690" s="294" t="s">
        <v>31317</v>
      </c>
      <c r="B15690" s="294"/>
      <c r="C15690" s="294"/>
      <c r="D15690" s="294"/>
      <c r="E15690" s="294"/>
      <c r="F15690" s="294"/>
    </row>
    <row r="15691">
      <c r="A15691" s="294" t="s">
        <v>31318</v>
      </c>
      <c r="B15691" s="294"/>
      <c r="C15691" s="294"/>
      <c r="D15691" s="294"/>
      <c r="E15691" s="294"/>
      <c r="F15691" s="294"/>
    </row>
    <row r="15692">
      <c r="A15692" s="294"/>
      <c r="B15692" s="294"/>
      <c r="C15692" s="294"/>
      <c r="D15692" s="294"/>
      <c r="E15692" s="294"/>
      <c r="F15692" s="294"/>
    </row>
    <row r="15693">
      <c r="A15693" s="294" t="s">
        <v>31319</v>
      </c>
      <c r="B15693" s="294"/>
      <c r="C15693" s="294"/>
      <c r="D15693" s="294"/>
      <c r="E15693" s="294"/>
      <c r="F15693" s="294"/>
    </row>
    <row r="15694">
      <c r="A15694" s="294"/>
      <c r="B15694" s="294"/>
      <c r="C15694" s="294"/>
      <c r="D15694" s="294"/>
      <c r="E15694" s="294"/>
      <c r="F15694" s="294"/>
    </row>
    <row r="15695">
      <c r="A15695" s="294" t="s">
        <v>31320</v>
      </c>
      <c r="B15695" s="294"/>
      <c r="C15695" s="294"/>
      <c r="D15695" s="294"/>
      <c r="E15695" s="294"/>
      <c r="F15695" s="294"/>
    </row>
    <row r="15696">
      <c r="A15696" s="294" t="s">
        <v>31321</v>
      </c>
      <c r="B15696" s="294"/>
      <c r="C15696" s="294"/>
      <c r="D15696" s="294"/>
      <c r="E15696" s="294"/>
      <c r="F15696" s="294"/>
    </row>
    <row r="15697">
      <c r="A15697" s="294"/>
      <c r="B15697" s="294"/>
      <c r="C15697" s="294"/>
      <c r="D15697" s="294"/>
      <c r="E15697" s="294"/>
      <c r="F15697" s="294"/>
    </row>
    <row r="15698">
      <c r="A15698" s="294" t="s">
        <v>31322</v>
      </c>
      <c r="B15698" s="294"/>
      <c r="C15698" s="294"/>
      <c r="D15698" s="294"/>
      <c r="E15698" s="294"/>
      <c r="F15698" s="294"/>
    </row>
    <row r="15699">
      <c r="A15699" s="294" t="s">
        <v>31323</v>
      </c>
      <c r="B15699" s="294"/>
      <c r="C15699" s="294"/>
      <c r="D15699" s="294"/>
      <c r="E15699" s="294"/>
      <c r="F15699" s="294"/>
    </row>
    <row r="15700">
      <c r="A15700" s="294" t="s">
        <v>31324</v>
      </c>
      <c r="B15700" s="294"/>
      <c r="C15700" s="294"/>
      <c r="D15700" s="294"/>
      <c r="E15700" s="294"/>
      <c r="F15700" s="294"/>
    </row>
    <row r="15701">
      <c r="A15701" s="294" t="s">
        <v>31325</v>
      </c>
      <c r="B15701" s="294"/>
      <c r="C15701" s="294"/>
      <c r="D15701" s="294"/>
      <c r="E15701" s="294"/>
      <c r="F15701" s="294"/>
    </row>
    <row r="15702">
      <c r="A15702" s="294"/>
      <c r="B15702" s="294"/>
      <c r="C15702" s="294"/>
      <c r="D15702" s="294"/>
      <c r="E15702" s="294"/>
      <c r="F15702" s="294"/>
    </row>
    <row r="15703">
      <c r="A15703" s="294" t="s">
        <v>31326</v>
      </c>
      <c r="B15703" s="294"/>
      <c r="C15703" s="294"/>
      <c r="D15703" s="294"/>
      <c r="E15703" s="294"/>
      <c r="F15703" s="294"/>
    </row>
    <row r="15704">
      <c r="A15704" s="294"/>
      <c r="B15704" s="294"/>
      <c r="C15704" s="294"/>
      <c r="D15704" s="294"/>
      <c r="E15704" s="294"/>
      <c r="F15704" s="294"/>
    </row>
    <row r="15705">
      <c r="A15705" s="294" t="s">
        <v>31327</v>
      </c>
      <c r="B15705" s="294"/>
      <c r="C15705" s="294"/>
      <c r="D15705" s="294"/>
      <c r="E15705" s="294"/>
      <c r="F15705" s="294"/>
    </row>
    <row r="15706">
      <c r="A15706" s="294" t="s">
        <v>31328</v>
      </c>
      <c r="B15706" s="294"/>
      <c r="C15706" s="294"/>
      <c r="D15706" s="294"/>
      <c r="E15706" s="294"/>
      <c r="F15706" s="294"/>
    </row>
    <row r="15707">
      <c r="A15707" s="294"/>
      <c r="B15707" s="294"/>
      <c r="C15707" s="294"/>
      <c r="D15707" s="294"/>
      <c r="E15707" s="294"/>
      <c r="F15707" s="294"/>
    </row>
    <row r="15708">
      <c r="A15708" s="294" t="s">
        <v>31329</v>
      </c>
      <c r="B15708" s="294"/>
      <c r="C15708" s="294"/>
      <c r="D15708" s="294"/>
      <c r="E15708" s="294"/>
      <c r="F15708" s="294"/>
    </row>
    <row r="15709">
      <c r="A15709" s="294"/>
      <c r="B15709" s="294"/>
      <c r="C15709" s="294"/>
      <c r="D15709" s="294"/>
      <c r="E15709" s="294"/>
      <c r="F15709" s="294"/>
    </row>
    <row r="15710">
      <c r="A15710" s="294" t="s">
        <v>31330</v>
      </c>
      <c r="B15710" s="294"/>
      <c r="C15710" s="294"/>
      <c r="D15710" s="294"/>
      <c r="E15710" s="294"/>
      <c r="F15710" s="294"/>
    </row>
    <row r="15711">
      <c r="A15711" s="294" t="s">
        <v>31331</v>
      </c>
      <c r="B15711" s="294"/>
      <c r="C15711" s="294"/>
      <c r="D15711" s="294"/>
      <c r="E15711" s="294"/>
      <c r="F15711" s="294"/>
    </row>
    <row r="15712">
      <c r="A15712" s="294"/>
      <c r="B15712" s="294"/>
      <c r="C15712" s="294"/>
      <c r="D15712" s="294"/>
      <c r="E15712" s="294"/>
      <c r="F15712" s="294"/>
    </row>
    <row r="15713">
      <c r="A15713" s="294"/>
      <c r="B15713" s="294"/>
      <c r="C15713" s="294"/>
      <c r="D15713" s="294"/>
      <c r="E15713" s="294"/>
      <c r="F15713" s="294"/>
    </row>
    <row r="15714">
      <c r="A15714" s="294" t="s">
        <v>21990</v>
      </c>
      <c r="B15714" s="294"/>
      <c r="C15714" s="294"/>
      <c r="D15714" s="294"/>
      <c r="E15714" s="294"/>
      <c r="F15714" s="294"/>
    </row>
    <row r="15715">
      <c r="A15715" s="294"/>
      <c r="B15715" s="294"/>
      <c r="C15715" s="294"/>
      <c r="D15715" s="294"/>
      <c r="E15715" s="294"/>
      <c r="F15715" s="294"/>
    </row>
    <row r="15716">
      <c r="A15716" s="294" t="s">
        <v>31332</v>
      </c>
      <c r="B15716" s="294"/>
      <c r="C15716" s="294"/>
      <c r="D15716" s="294"/>
      <c r="E15716" s="294"/>
      <c r="F15716" s="294"/>
    </row>
    <row r="15717">
      <c r="A15717" s="294" t="s">
        <v>31333</v>
      </c>
      <c r="B15717" s="294"/>
      <c r="C15717" s="294"/>
      <c r="D15717" s="294"/>
      <c r="E15717" s="294"/>
      <c r="F15717" s="294"/>
    </row>
    <row r="15718">
      <c r="A15718" s="294" t="s">
        <v>31334</v>
      </c>
      <c r="B15718" s="294"/>
      <c r="C15718" s="294"/>
      <c r="D15718" s="294"/>
      <c r="E15718" s="294"/>
      <c r="F15718" s="294"/>
    </row>
    <row r="15719">
      <c r="A15719" s="294" t="s">
        <v>31335</v>
      </c>
      <c r="B15719" s="294"/>
      <c r="C15719" s="294"/>
      <c r="D15719" s="294"/>
      <c r="E15719" s="294"/>
      <c r="F15719" s="294"/>
    </row>
    <row r="15720">
      <c r="A15720" s="294" t="s">
        <v>31336</v>
      </c>
      <c r="B15720" s="294"/>
      <c r="C15720" s="294"/>
      <c r="D15720" s="294"/>
      <c r="E15720" s="294"/>
      <c r="F15720" s="294"/>
    </row>
    <row r="15721">
      <c r="A15721" s="294" t="s">
        <v>31337</v>
      </c>
      <c r="B15721" s="294"/>
      <c r="C15721" s="294"/>
      <c r="D15721" s="294"/>
      <c r="E15721" s="294"/>
      <c r="F15721" s="294"/>
    </row>
    <row r="15722">
      <c r="A15722" s="294" t="s">
        <v>31338</v>
      </c>
      <c r="B15722" s="294"/>
      <c r="C15722" s="294"/>
      <c r="D15722" s="294"/>
      <c r="E15722" s="294"/>
      <c r="F15722" s="294"/>
    </row>
    <row r="15723">
      <c r="A15723" s="294" t="s">
        <v>31339</v>
      </c>
      <c r="B15723" s="294"/>
      <c r="C15723" s="294"/>
      <c r="D15723" s="294"/>
      <c r="E15723" s="294"/>
      <c r="F15723" s="294"/>
    </row>
    <row r="15724">
      <c r="A15724" s="294"/>
      <c r="B15724" s="294"/>
      <c r="C15724" s="294"/>
      <c r="D15724" s="294"/>
      <c r="E15724" s="294"/>
      <c r="F15724" s="294"/>
    </row>
    <row r="15725">
      <c r="A15725" s="294" t="s">
        <v>28124</v>
      </c>
      <c r="B15725" s="294"/>
      <c r="C15725" s="294"/>
      <c r="D15725" s="294"/>
      <c r="E15725" s="294"/>
      <c r="F15725" s="294"/>
    </row>
    <row r="15726">
      <c r="A15726" s="294" t="s">
        <v>31340</v>
      </c>
      <c r="B15726" s="294"/>
      <c r="C15726" s="294"/>
      <c r="D15726" s="294"/>
      <c r="E15726" s="294"/>
      <c r="F15726" s="294"/>
    </row>
    <row r="15727">
      <c r="A15727" s="294" t="s">
        <v>21314</v>
      </c>
      <c r="B15727" s="294"/>
      <c r="C15727" s="294"/>
      <c r="D15727" s="294"/>
      <c r="E15727" s="294"/>
      <c r="F15727" s="294"/>
    </row>
    <row r="15728">
      <c r="A15728" s="294" t="s">
        <v>31292</v>
      </c>
      <c r="B15728" s="294"/>
      <c r="C15728" s="294"/>
      <c r="D15728" s="294"/>
      <c r="E15728" s="294"/>
      <c r="F15728" s="294"/>
    </row>
    <row r="15729">
      <c r="A15729" s="294"/>
      <c r="B15729" s="294"/>
      <c r="C15729" s="294"/>
      <c r="D15729" s="294"/>
      <c r="E15729" s="294"/>
      <c r="F15729" s="294"/>
    </row>
    <row r="15730">
      <c r="A15730" s="294" t="s">
        <v>22644</v>
      </c>
      <c r="B15730" s="294"/>
      <c r="C15730" s="294"/>
      <c r="D15730" s="294"/>
      <c r="E15730" s="294"/>
      <c r="F15730" s="294"/>
    </row>
    <row r="15731">
      <c r="A15731" s="294"/>
      <c r="B15731" s="294"/>
      <c r="C15731" s="294"/>
      <c r="D15731" s="294"/>
      <c r="E15731" s="294"/>
      <c r="F15731" s="294"/>
    </row>
    <row r="15732">
      <c r="A15732" s="294" t="s">
        <v>31341</v>
      </c>
      <c r="B15732" s="294"/>
      <c r="C15732" s="294"/>
      <c r="D15732" s="294"/>
      <c r="E15732" s="294"/>
      <c r="F15732" s="294"/>
    </row>
    <row r="15733">
      <c r="A15733" s="294" t="s">
        <v>31342</v>
      </c>
      <c r="B15733" s="294"/>
      <c r="C15733" s="294"/>
      <c r="D15733" s="294"/>
      <c r="E15733" s="294"/>
      <c r="F15733" s="294"/>
    </row>
    <row r="15734">
      <c r="A15734" s="294" t="s">
        <v>31343</v>
      </c>
      <c r="B15734" s="294"/>
      <c r="C15734" s="294"/>
      <c r="D15734" s="294"/>
      <c r="E15734" s="294"/>
      <c r="F15734" s="294"/>
    </row>
    <row r="15735">
      <c r="A15735" s="294" t="s">
        <v>31344</v>
      </c>
      <c r="B15735" s="294"/>
      <c r="C15735" s="294"/>
      <c r="D15735" s="294"/>
      <c r="E15735" s="294"/>
      <c r="F15735" s="294"/>
    </row>
    <row r="15736">
      <c r="A15736" s="294" t="s">
        <v>31345</v>
      </c>
      <c r="B15736" s="294"/>
      <c r="C15736" s="294"/>
      <c r="D15736" s="294"/>
      <c r="E15736" s="294"/>
      <c r="F15736" s="294"/>
    </row>
    <row r="15737">
      <c r="A15737" s="294" t="s">
        <v>31346</v>
      </c>
      <c r="B15737" s="294"/>
      <c r="C15737" s="294"/>
      <c r="D15737" s="294"/>
      <c r="E15737" s="294"/>
      <c r="F15737" s="294"/>
    </row>
    <row r="15738">
      <c r="A15738" s="294" t="s">
        <v>31347</v>
      </c>
      <c r="B15738" s="294"/>
      <c r="C15738" s="294"/>
      <c r="D15738" s="294"/>
      <c r="E15738" s="294"/>
      <c r="F15738" s="294"/>
    </row>
    <row r="15739">
      <c r="A15739" s="294"/>
      <c r="B15739" s="294"/>
      <c r="C15739" s="294"/>
      <c r="D15739" s="294"/>
      <c r="E15739" s="294"/>
      <c r="F15739" s="294"/>
    </row>
    <row r="15740">
      <c r="A15740" s="294" t="s">
        <v>22564</v>
      </c>
      <c r="B15740" s="294"/>
      <c r="C15740" s="294"/>
      <c r="D15740" s="294"/>
      <c r="E15740" s="294"/>
      <c r="F15740" s="294"/>
    </row>
    <row r="15741">
      <c r="A15741" s="294" t="s">
        <v>20470</v>
      </c>
      <c r="B15741" s="294"/>
      <c r="C15741" s="294"/>
      <c r="D15741" s="294"/>
      <c r="E15741" s="294"/>
      <c r="F15741" s="294"/>
    </row>
    <row r="15742">
      <c r="A15742" s="294"/>
      <c r="B15742" s="294"/>
      <c r="C15742" s="294"/>
      <c r="D15742" s="294"/>
      <c r="E15742" s="294"/>
      <c r="F15742" s="294"/>
    </row>
    <row r="15743">
      <c r="A15743" s="294" t="s">
        <v>31348</v>
      </c>
      <c r="B15743" s="294"/>
      <c r="C15743" s="294"/>
      <c r="D15743" s="294"/>
      <c r="E15743" s="294"/>
      <c r="F15743" s="294"/>
    </row>
    <row r="15744">
      <c r="A15744" s="294" t="s">
        <v>31349</v>
      </c>
      <c r="B15744" s="294"/>
      <c r="C15744" s="294"/>
      <c r="D15744" s="294"/>
      <c r="E15744" s="294"/>
      <c r="F15744" s="294"/>
    </row>
    <row r="15745">
      <c r="A15745" s="294" t="s">
        <v>31350</v>
      </c>
      <c r="B15745" s="294"/>
      <c r="C15745" s="294"/>
      <c r="D15745" s="294"/>
      <c r="E15745" s="294"/>
      <c r="F15745" s="294"/>
    </row>
    <row r="15746">
      <c r="A15746" s="294"/>
      <c r="B15746" s="294"/>
      <c r="C15746" s="294"/>
      <c r="D15746" s="294"/>
      <c r="E15746" s="294"/>
      <c r="F15746" s="294"/>
    </row>
    <row r="15747">
      <c r="A15747" s="294" t="s">
        <v>29020</v>
      </c>
      <c r="B15747" s="294"/>
      <c r="C15747" s="294"/>
      <c r="D15747" s="294"/>
      <c r="E15747" s="294"/>
      <c r="F15747" s="294"/>
    </row>
    <row r="15748">
      <c r="A15748" s="294" t="s">
        <v>25314</v>
      </c>
      <c r="B15748" s="294"/>
      <c r="C15748" s="294"/>
      <c r="D15748" s="294"/>
      <c r="E15748" s="294"/>
      <c r="F15748" s="294"/>
    </row>
    <row r="15749">
      <c r="A15749" s="294"/>
      <c r="B15749" s="294"/>
      <c r="C15749" s="294"/>
      <c r="D15749" s="294"/>
      <c r="E15749" s="294"/>
      <c r="F15749" s="294"/>
    </row>
    <row r="15750">
      <c r="A15750" s="294" t="s">
        <v>31351</v>
      </c>
      <c r="B15750" s="294"/>
      <c r="C15750" s="294"/>
      <c r="D15750" s="294"/>
      <c r="E15750" s="294"/>
      <c r="F15750" s="294"/>
    </row>
    <row r="15751">
      <c r="A15751" s="294" t="s">
        <v>31352</v>
      </c>
      <c r="B15751" s="294"/>
      <c r="C15751" s="294"/>
      <c r="D15751" s="294"/>
      <c r="E15751" s="294"/>
      <c r="F15751" s="294"/>
    </row>
    <row r="15752">
      <c r="A15752" s="294" t="s">
        <v>31353</v>
      </c>
      <c r="B15752" s="294"/>
      <c r="C15752" s="294"/>
      <c r="D15752" s="294"/>
      <c r="E15752" s="294"/>
      <c r="F15752" s="294"/>
    </row>
    <row r="15753">
      <c r="A15753" s="294" t="s">
        <v>31354</v>
      </c>
      <c r="B15753" s="294"/>
      <c r="C15753" s="294"/>
      <c r="D15753" s="294"/>
      <c r="E15753" s="294"/>
      <c r="F15753" s="294"/>
    </row>
    <row r="15754">
      <c r="A15754" s="294"/>
      <c r="B15754" s="294"/>
      <c r="C15754" s="294"/>
      <c r="D15754" s="294"/>
      <c r="E15754" s="294"/>
      <c r="F15754" s="294"/>
    </row>
    <row r="15755">
      <c r="A15755" s="294" t="s">
        <v>25653</v>
      </c>
      <c r="B15755" s="294"/>
      <c r="C15755" s="294"/>
      <c r="D15755" s="294"/>
      <c r="E15755" s="294"/>
      <c r="F15755" s="294"/>
    </row>
    <row r="15756">
      <c r="A15756" s="294" t="s">
        <v>23767</v>
      </c>
      <c r="B15756" s="294"/>
      <c r="C15756" s="294"/>
      <c r="D15756" s="294"/>
      <c r="E15756" s="294"/>
      <c r="F15756" s="294"/>
    </row>
    <row r="15757">
      <c r="A15757" s="294"/>
      <c r="B15757" s="294"/>
      <c r="C15757" s="294"/>
      <c r="D15757" s="294"/>
      <c r="E15757" s="294"/>
      <c r="F15757" s="294"/>
    </row>
    <row r="15758">
      <c r="A15758" s="294" t="s">
        <v>31355</v>
      </c>
      <c r="B15758" s="294"/>
      <c r="C15758" s="294"/>
      <c r="D15758" s="294"/>
      <c r="E15758" s="294"/>
      <c r="F15758" s="294"/>
    </row>
    <row r="15759">
      <c r="A15759" s="294" t="s">
        <v>31356</v>
      </c>
      <c r="B15759" s="294"/>
      <c r="C15759" s="294"/>
      <c r="D15759" s="294"/>
      <c r="E15759" s="294"/>
      <c r="F15759" s="294"/>
    </row>
    <row r="15760">
      <c r="A15760" s="294" t="s">
        <v>31357</v>
      </c>
      <c r="B15760" s="294"/>
      <c r="C15760" s="294"/>
      <c r="D15760" s="294"/>
      <c r="E15760" s="294"/>
      <c r="F15760" s="294"/>
    </row>
    <row r="15761">
      <c r="A15761" s="294"/>
      <c r="B15761" s="294"/>
      <c r="C15761" s="294"/>
      <c r="D15761" s="294"/>
      <c r="E15761" s="294"/>
      <c r="F15761" s="294"/>
    </row>
    <row r="15762">
      <c r="A15762" s="294" t="s">
        <v>23201</v>
      </c>
      <c r="B15762" s="294"/>
      <c r="C15762" s="294"/>
      <c r="D15762" s="294"/>
      <c r="E15762" s="294"/>
      <c r="F15762" s="294"/>
    </row>
    <row r="15763">
      <c r="A15763" s="294" t="s">
        <v>23772</v>
      </c>
      <c r="B15763" s="294"/>
      <c r="C15763" s="294"/>
      <c r="D15763" s="294"/>
      <c r="E15763" s="294"/>
      <c r="F15763" s="294"/>
    </row>
    <row r="15764">
      <c r="A15764" s="294"/>
      <c r="B15764" s="294"/>
      <c r="C15764" s="294"/>
      <c r="D15764" s="294"/>
      <c r="E15764" s="294"/>
      <c r="F15764" s="294"/>
    </row>
    <row r="15765">
      <c r="A15765" s="294" t="s">
        <v>31358</v>
      </c>
      <c r="B15765" s="294"/>
      <c r="C15765" s="294"/>
      <c r="D15765" s="294"/>
      <c r="E15765" s="294"/>
      <c r="F15765" s="294"/>
    </row>
    <row r="15766">
      <c r="A15766" s="294" t="s">
        <v>31359</v>
      </c>
      <c r="B15766" s="294"/>
      <c r="C15766" s="294"/>
      <c r="D15766" s="294"/>
      <c r="E15766" s="294"/>
      <c r="F15766" s="294"/>
    </row>
    <row r="15767">
      <c r="A15767" s="294" t="s">
        <v>31360</v>
      </c>
      <c r="B15767" s="294"/>
      <c r="C15767" s="294"/>
      <c r="D15767" s="294"/>
      <c r="E15767" s="294"/>
      <c r="F15767" s="294"/>
    </row>
    <row r="15768">
      <c r="A15768" s="294"/>
      <c r="B15768" s="294"/>
      <c r="C15768" s="294"/>
      <c r="D15768" s="294"/>
      <c r="E15768" s="294"/>
      <c r="F15768" s="294"/>
    </row>
    <row r="15769">
      <c r="A15769" s="294" t="s">
        <v>31361</v>
      </c>
      <c r="B15769" s="294"/>
      <c r="C15769" s="294"/>
      <c r="D15769" s="294"/>
      <c r="E15769" s="294"/>
      <c r="F15769" s="294"/>
    </row>
    <row r="15770">
      <c r="A15770" s="294" t="s">
        <v>31362</v>
      </c>
      <c r="B15770" s="294"/>
      <c r="C15770" s="294"/>
      <c r="D15770" s="294"/>
      <c r="E15770" s="294"/>
      <c r="F15770" s="294"/>
    </row>
    <row r="15771">
      <c r="A15771" s="294"/>
      <c r="B15771" s="294"/>
      <c r="C15771" s="294"/>
      <c r="D15771" s="294"/>
      <c r="E15771" s="294"/>
      <c r="F15771" s="294"/>
    </row>
    <row r="15772">
      <c r="A15772" s="294" t="s">
        <v>31363</v>
      </c>
      <c r="B15772" s="294"/>
      <c r="C15772" s="294"/>
      <c r="D15772" s="294"/>
      <c r="E15772" s="294"/>
      <c r="F15772" s="294"/>
    </row>
    <row r="15773">
      <c r="A15773" s="294" t="s">
        <v>31364</v>
      </c>
      <c r="B15773" s="294"/>
      <c r="C15773" s="294"/>
      <c r="D15773" s="294"/>
      <c r="E15773" s="294"/>
      <c r="F15773" s="294"/>
    </row>
    <row r="15774">
      <c r="A15774" s="294" t="s">
        <v>31365</v>
      </c>
      <c r="B15774" s="294"/>
      <c r="C15774" s="294"/>
      <c r="D15774" s="294"/>
      <c r="E15774" s="294"/>
      <c r="F15774" s="294"/>
    </row>
    <row r="15775">
      <c r="A15775" s="294" t="s">
        <v>31366</v>
      </c>
      <c r="B15775" s="294"/>
      <c r="C15775" s="294"/>
      <c r="D15775" s="294"/>
      <c r="E15775" s="294"/>
      <c r="F15775" s="294"/>
    </row>
    <row r="15776">
      <c r="A15776" s="294" t="s">
        <v>31367</v>
      </c>
      <c r="B15776" s="294"/>
      <c r="C15776" s="294"/>
      <c r="D15776" s="294"/>
      <c r="E15776" s="294"/>
      <c r="F15776" s="294"/>
    </row>
    <row r="15777">
      <c r="A15777" s="294" t="s">
        <v>31368</v>
      </c>
      <c r="B15777" s="294"/>
      <c r="C15777" s="294"/>
      <c r="D15777" s="294"/>
      <c r="E15777" s="294"/>
      <c r="F15777" s="294"/>
    </row>
    <row r="15778">
      <c r="A15778" s="294" t="s">
        <v>27783</v>
      </c>
      <c r="B15778" s="294"/>
      <c r="C15778" s="294"/>
      <c r="D15778" s="294"/>
      <c r="E15778" s="294"/>
      <c r="F15778" s="294"/>
    </row>
    <row r="15779">
      <c r="A15779" s="294" t="s">
        <v>31369</v>
      </c>
      <c r="B15779" s="294"/>
      <c r="C15779" s="294"/>
      <c r="D15779" s="294"/>
      <c r="E15779" s="294"/>
      <c r="F15779" s="294"/>
    </row>
    <row r="15780">
      <c r="A15780" s="294" t="s">
        <v>31370</v>
      </c>
      <c r="B15780" s="294"/>
      <c r="C15780" s="294"/>
      <c r="D15780" s="294"/>
      <c r="E15780" s="294"/>
      <c r="F15780" s="294"/>
    </row>
    <row r="15781">
      <c r="A15781" s="294"/>
      <c r="B15781" s="294"/>
      <c r="C15781" s="294"/>
      <c r="D15781" s="294"/>
      <c r="E15781" s="294"/>
      <c r="F15781" s="294"/>
    </row>
    <row r="15782">
      <c r="A15782" s="294" t="s">
        <v>28124</v>
      </c>
      <c r="B15782" s="294"/>
      <c r="C15782" s="294"/>
      <c r="D15782" s="294"/>
      <c r="E15782" s="294"/>
      <c r="F15782" s="294"/>
    </row>
    <row r="15783">
      <c r="A15783" s="294" t="s">
        <v>31371</v>
      </c>
      <c r="B15783" s="294"/>
      <c r="C15783" s="294"/>
      <c r="D15783" s="294"/>
      <c r="E15783" s="294"/>
      <c r="F15783" s="294"/>
    </row>
    <row r="15784">
      <c r="A15784" s="294"/>
      <c r="B15784" s="294"/>
      <c r="C15784" s="294"/>
      <c r="D15784" s="294"/>
      <c r="E15784" s="294"/>
      <c r="F15784" s="294"/>
    </row>
    <row r="15785">
      <c r="A15785" s="294" t="s">
        <v>31372</v>
      </c>
      <c r="B15785" s="294"/>
      <c r="C15785" s="294"/>
      <c r="D15785" s="294"/>
      <c r="E15785" s="294"/>
      <c r="F15785" s="294"/>
    </row>
    <row r="15786">
      <c r="A15786" s="294"/>
      <c r="B15786" s="294"/>
      <c r="C15786" s="294"/>
      <c r="D15786" s="294"/>
      <c r="E15786" s="294"/>
      <c r="F15786" s="294"/>
    </row>
    <row r="15787">
      <c r="A15787" s="294" t="s">
        <v>31373</v>
      </c>
      <c r="B15787" s="294"/>
      <c r="C15787" s="294"/>
      <c r="D15787" s="294"/>
      <c r="E15787" s="294"/>
      <c r="F15787" s="294"/>
    </row>
    <row r="15788">
      <c r="A15788" s="294" t="s">
        <v>31374</v>
      </c>
      <c r="B15788" s="294"/>
      <c r="C15788" s="294"/>
      <c r="D15788" s="294"/>
      <c r="E15788" s="294"/>
      <c r="F15788" s="294"/>
    </row>
    <row r="15789">
      <c r="A15789" s="294" t="s">
        <v>31375</v>
      </c>
      <c r="B15789" s="294"/>
      <c r="C15789" s="294"/>
      <c r="D15789" s="294"/>
      <c r="E15789" s="294"/>
      <c r="F15789" s="294"/>
    </row>
    <row r="15790">
      <c r="A15790" s="294" t="s">
        <v>31376</v>
      </c>
      <c r="B15790" s="294"/>
      <c r="C15790" s="294"/>
      <c r="D15790" s="294"/>
      <c r="E15790" s="294"/>
      <c r="F15790" s="294"/>
    </row>
    <row r="15791">
      <c r="A15791" s="294"/>
      <c r="B15791" s="294"/>
      <c r="C15791" s="294"/>
      <c r="D15791" s="294"/>
      <c r="E15791" s="294"/>
      <c r="F15791" s="294"/>
    </row>
    <row r="15792">
      <c r="A15792" s="294" t="s">
        <v>31377</v>
      </c>
      <c r="B15792" s="294"/>
      <c r="C15792" s="294"/>
      <c r="D15792" s="294"/>
      <c r="E15792" s="294"/>
      <c r="F15792" s="294"/>
    </row>
    <row r="15793">
      <c r="A15793" s="294" t="s">
        <v>31378</v>
      </c>
      <c r="B15793" s="294"/>
      <c r="C15793" s="294"/>
      <c r="D15793" s="294"/>
      <c r="E15793" s="294"/>
      <c r="F15793" s="294"/>
    </row>
    <row r="15794">
      <c r="A15794" s="294" t="s">
        <v>31379</v>
      </c>
      <c r="B15794" s="294"/>
      <c r="C15794" s="294"/>
      <c r="D15794" s="294"/>
      <c r="E15794" s="294"/>
      <c r="F15794" s="294"/>
    </row>
    <row r="15795">
      <c r="A15795" s="294"/>
      <c r="B15795" s="294"/>
      <c r="C15795" s="294"/>
      <c r="D15795" s="294"/>
      <c r="E15795" s="294"/>
      <c r="F15795" s="294"/>
    </row>
    <row r="15796">
      <c r="A15796" s="294" t="s">
        <v>31380</v>
      </c>
      <c r="B15796" s="294"/>
      <c r="C15796" s="294"/>
      <c r="D15796" s="294"/>
      <c r="E15796" s="294"/>
      <c r="F15796" s="294"/>
    </row>
    <row r="15797">
      <c r="A15797" s="294"/>
      <c r="B15797" s="294"/>
      <c r="C15797" s="294"/>
      <c r="D15797" s="294"/>
      <c r="E15797" s="294"/>
      <c r="F15797" s="294"/>
    </row>
    <row r="15798">
      <c r="A15798" s="294" t="s">
        <v>31381</v>
      </c>
      <c r="B15798" s="294"/>
      <c r="C15798" s="294"/>
      <c r="D15798" s="294"/>
      <c r="E15798" s="294"/>
      <c r="F15798" s="294"/>
    </row>
    <row r="15799">
      <c r="A15799" s="294" t="s">
        <v>31382</v>
      </c>
      <c r="B15799" s="294"/>
      <c r="C15799" s="294"/>
      <c r="D15799" s="294"/>
      <c r="E15799" s="294"/>
      <c r="F15799" s="294"/>
    </row>
    <row r="15800">
      <c r="A15800" s="294" t="s">
        <v>31383</v>
      </c>
      <c r="B15800" s="294"/>
      <c r="C15800" s="294"/>
      <c r="D15800" s="294"/>
      <c r="E15800" s="294"/>
      <c r="F15800" s="294"/>
    </row>
    <row r="15801">
      <c r="A15801" s="294" t="s">
        <v>21618</v>
      </c>
      <c r="B15801" s="294"/>
      <c r="C15801" s="294"/>
      <c r="D15801" s="294"/>
      <c r="E15801" s="294"/>
      <c r="F15801" s="294"/>
    </row>
    <row r="15802">
      <c r="A15802" s="294" t="s">
        <v>31384</v>
      </c>
      <c r="B15802" s="294"/>
      <c r="C15802" s="294"/>
      <c r="D15802" s="294"/>
      <c r="E15802" s="294"/>
      <c r="F15802" s="294"/>
    </row>
    <row r="15803">
      <c r="A15803" s="294"/>
      <c r="B15803" s="294"/>
      <c r="C15803" s="294"/>
      <c r="D15803" s="294"/>
      <c r="E15803" s="294"/>
      <c r="F15803" s="294"/>
    </row>
    <row r="15804">
      <c r="A15804" s="294" t="s">
        <v>22512</v>
      </c>
      <c r="B15804" s="294"/>
      <c r="C15804" s="294"/>
      <c r="D15804" s="294"/>
      <c r="E15804" s="294"/>
      <c r="F15804" s="294"/>
    </row>
    <row r="15805">
      <c r="A15805" s="294" t="s">
        <v>27620</v>
      </c>
      <c r="B15805" s="294"/>
      <c r="C15805" s="294"/>
      <c r="D15805" s="294"/>
      <c r="E15805" s="294"/>
      <c r="F15805" s="294"/>
    </row>
    <row r="15806">
      <c r="A15806" s="294"/>
      <c r="B15806" s="294"/>
      <c r="C15806" s="294"/>
      <c r="D15806" s="294"/>
      <c r="E15806" s="294"/>
      <c r="F15806" s="294"/>
    </row>
    <row r="15807">
      <c r="A15807" s="294" t="s">
        <v>31385</v>
      </c>
      <c r="B15807" s="294"/>
      <c r="C15807" s="294"/>
      <c r="D15807" s="294"/>
      <c r="E15807" s="294"/>
      <c r="F15807" s="294"/>
    </row>
    <row r="15808">
      <c r="A15808" s="294" t="s">
        <v>31386</v>
      </c>
      <c r="B15808" s="294"/>
      <c r="C15808" s="294"/>
      <c r="D15808" s="294"/>
      <c r="E15808" s="294"/>
      <c r="F15808" s="294"/>
    </row>
    <row r="15809">
      <c r="A15809" s="294" t="s">
        <v>31387</v>
      </c>
      <c r="B15809" s="294"/>
      <c r="C15809" s="294"/>
      <c r="D15809" s="294"/>
      <c r="E15809" s="294"/>
      <c r="F15809" s="294"/>
    </row>
    <row r="15810">
      <c r="A15810" s="294" t="s">
        <v>31388</v>
      </c>
      <c r="B15810" s="294"/>
      <c r="C15810" s="294"/>
      <c r="D15810" s="294"/>
      <c r="E15810" s="294"/>
      <c r="F15810" s="294"/>
    </row>
    <row r="15811">
      <c r="A15811" s="294" t="s">
        <v>31389</v>
      </c>
      <c r="B15811" s="294"/>
      <c r="C15811" s="294"/>
      <c r="D15811" s="294"/>
      <c r="E15811" s="294"/>
      <c r="F15811" s="294"/>
    </row>
    <row r="15812">
      <c r="A15812" s="294"/>
      <c r="B15812" s="294"/>
      <c r="C15812" s="294"/>
      <c r="D15812" s="294"/>
      <c r="E15812" s="294"/>
      <c r="F15812" s="294"/>
    </row>
    <row r="15813">
      <c r="A15813" s="294" t="s">
        <v>24323</v>
      </c>
      <c r="B15813" s="294"/>
      <c r="C15813" s="294"/>
      <c r="D15813" s="294"/>
      <c r="E15813" s="294"/>
      <c r="F15813" s="294"/>
    </row>
    <row r="15814">
      <c r="A15814" s="294" t="s">
        <v>29768</v>
      </c>
      <c r="B15814" s="294"/>
      <c r="C15814" s="294"/>
      <c r="D15814" s="294"/>
      <c r="E15814" s="294"/>
      <c r="F15814" s="294"/>
    </row>
    <row r="15815">
      <c r="A15815" s="294"/>
      <c r="B15815" s="294"/>
      <c r="C15815" s="294"/>
      <c r="D15815" s="294"/>
      <c r="E15815" s="294"/>
      <c r="F15815" s="294"/>
    </row>
    <row r="15816">
      <c r="A15816" s="294" t="s">
        <v>31390</v>
      </c>
      <c r="B15816" s="294"/>
      <c r="C15816" s="294"/>
      <c r="D15816" s="294"/>
      <c r="E15816" s="294"/>
      <c r="F15816" s="294"/>
    </row>
    <row r="15817">
      <c r="A15817" s="294" t="s">
        <v>31391</v>
      </c>
      <c r="B15817" s="294"/>
      <c r="C15817" s="294"/>
      <c r="D15817" s="294"/>
      <c r="E15817" s="294"/>
      <c r="F15817" s="294"/>
    </row>
    <row r="15818">
      <c r="A15818" s="294" t="s">
        <v>23810</v>
      </c>
      <c r="B15818" s="294"/>
      <c r="C15818" s="294"/>
      <c r="D15818" s="294"/>
      <c r="E15818" s="294"/>
      <c r="F15818" s="294"/>
    </row>
    <row r="15819">
      <c r="A15819" s="294" t="s">
        <v>31392</v>
      </c>
      <c r="B15819" s="294"/>
      <c r="C15819" s="294"/>
      <c r="D15819" s="294"/>
      <c r="E15819" s="294"/>
      <c r="F15819" s="294"/>
    </row>
    <row r="15820">
      <c r="A15820" s="294" t="s">
        <v>31393</v>
      </c>
      <c r="B15820" s="294"/>
      <c r="C15820" s="294"/>
      <c r="D15820" s="294"/>
      <c r="E15820" s="294"/>
      <c r="F15820" s="294"/>
    </row>
    <row r="15821">
      <c r="A15821" s="294"/>
      <c r="B15821" s="294"/>
      <c r="C15821" s="294"/>
      <c r="D15821" s="294"/>
      <c r="E15821" s="294"/>
      <c r="F15821" s="294"/>
    </row>
    <row r="15822">
      <c r="A15822" s="294" t="s">
        <v>23362</v>
      </c>
      <c r="B15822" s="294"/>
      <c r="C15822" s="294"/>
      <c r="D15822" s="294"/>
      <c r="E15822" s="294"/>
      <c r="F15822" s="294"/>
    </row>
    <row r="15823">
      <c r="A15823" s="294" t="s">
        <v>26319</v>
      </c>
      <c r="B15823" s="294"/>
      <c r="C15823" s="294"/>
      <c r="D15823" s="294"/>
      <c r="E15823" s="294"/>
      <c r="F15823" s="294"/>
    </row>
    <row r="15824">
      <c r="A15824" s="294"/>
      <c r="B15824" s="294"/>
      <c r="C15824" s="294"/>
      <c r="D15824" s="294"/>
      <c r="E15824" s="294"/>
      <c r="F15824" s="294"/>
    </row>
    <row r="15825">
      <c r="A15825" s="294" t="s">
        <v>31394</v>
      </c>
      <c r="B15825" s="294"/>
      <c r="C15825" s="294"/>
      <c r="D15825" s="294"/>
      <c r="E15825" s="294"/>
      <c r="F15825" s="294"/>
    </row>
    <row r="15826">
      <c r="A15826" s="294" t="s">
        <v>31395</v>
      </c>
      <c r="B15826" s="294"/>
      <c r="C15826" s="294"/>
      <c r="D15826" s="294"/>
      <c r="E15826" s="294"/>
      <c r="F15826" s="294"/>
    </row>
    <row r="15827">
      <c r="A15827" s="294" t="s">
        <v>31396</v>
      </c>
      <c r="B15827" s="294"/>
      <c r="C15827" s="294"/>
      <c r="D15827" s="294"/>
      <c r="E15827" s="294"/>
      <c r="F15827" s="294"/>
    </row>
    <row r="15828">
      <c r="A15828" s="294" t="s">
        <v>31397</v>
      </c>
      <c r="B15828" s="294"/>
      <c r="C15828" s="294"/>
      <c r="D15828" s="294"/>
      <c r="E15828" s="294"/>
      <c r="F15828" s="294"/>
    </row>
    <row r="15829">
      <c r="A15829" s="294" t="s">
        <v>31398</v>
      </c>
      <c r="B15829" s="294"/>
      <c r="C15829" s="294"/>
      <c r="D15829" s="294"/>
      <c r="E15829" s="294"/>
      <c r="F15829" s="294"/>
    </row>
    <row r="15830">
      <c r="A15830" s="294" t="s">
        <v>31399</v>
      </c>
      <c r="B15830" s="294"/>
      <c r="C15830" s="294"/>
      <c r="D15830" s="294"/>
      <c r="E15830" s="294"/>
      <c r="F15830" s="294"/>
    </row>
    <row r="15831">
      <c r="A15831" s="294" t="s">
        <v>31400</v>
      </c>
      <c r="B15831" s="294"/>
      <c r="C15831" s="294"/>
      <c r="D15831" s="294"/>
      <c r="E15831" s="294"/>
      <c r="F15831" s="294"/>
    </row>
    <row r="15832">
      <c r="A15832" s="294" t="s">
        <v>31401</v>
      </c>
      <c r="B15832" s="294"/>
      <c r="C15832" s="294"/>
      <c r="D15832" s="294"/>
      <c r="E15832" s="294"/>
      <c r="F15832" s="294"/>
    </row>
    <row r="15833">
      <c r="A15833" s="294"/>
      <c r="B15833" s="294"/>
      <c r="C15833" s="294"/>
      <c r="D15833" s="294"/>
      <c r="E15833" s="294"/>
      <c r="F15833" s="294"/>
    </row>
    <row r="15834">
      <c r="A15834" s="294" t="s">
        <v>21401</v>
      </c>
      <c r="B15834" s="294"/>
      <c r="C15834" s="294"/>
      <c r="D15834" s="294"/>
      <c r="E15834" s="294"/>
      <c r="F15834" s="294"/>
    </row>
    <row r="15835">
      <c r="A15835" s="294"/>
      <c r="B15835" s="294"/>
      <c r="C15835" s="294"/>
      <c r="D15835" s="294"/>
      <c r="E15835" s="294"/>
      <c r="F15835" s="294"/>
    </row>
    <row r="15836">
      <c r="A15836" s="294" t="s">
        <v>31402</v>
      </c>
      <c r="B15836" s="294"/>
      <c r="C15836" s="294"/>
      <c r="D15836" s="294"/>
      <c r="E15836" s="294"/>
      <c r="F15836" s="294"/>
    </row>
    <row r="15837">
      <c r="A15837" s="294" t="s">
        <v>31403</v>
      </c>
      <c r="B15837" s="294"/>
      <c r="C15837" s="294"/>
      <c r="D15837" s="294"/>
      <c r="E15837" s="294"/>
      <c r="F15837" s="294"/>
    </row>
    <row r="15838">
      <c r="A15838" s="294" t="s">
        <v>31404</v>
      </c>
      <c r="B15838" s="294"/>
      <c r="C15838" s="294"/>
      <c r="D15838" s="294"/>
      <c r="E15838" s="294"/>
      <c r="F15838" s="294"/>
    </row>
    <row r="15839">
      <c r="A15839" s="294" t="s">
        <v>31405</v>
      </c>
      <c r="B15839" s="294"/>
      <c r="C15839" s="294"/>
      <c r="D15839" s="294"/>
      <c r="E15839" s="294"/>
      <c r="F15839" s="294"/>
    </row>
    <row r="15840">
      <c r="A15840" s="294" t="s">
        <v>31406</v>
      </c>
      <c r="B15840" s="294"/>
      <c r="C15840" s="294"/>
      <c r="D15840" s="294"/>
      <c r="E15840" s="294"/>
      <c r="F15840" s="294"/>
    </row>
    <row r="15841">
      <c r="A15841" s="294" t="s">
        <v>31407</v>
      </c>
      <c r="B15841" s="294"/>
      <c r="C15841" s="294"/>
      <c r="D15841" s="294"/>
      <c r="E15841" s="294"/>
      <c r="F15841" s="294"/>
    </row>
    <row r="15842">
      <c r="A15842" s="294" t="s">
        <v>31408</v>
      </c>
      <c r="B15842" s="294"/>
      <c r="C15842" s="294"/>
      <c r="D15842" s="294"/>
      <c r="E15842" s="294"/>
      <c r="F15842" s="294"/>
    </row>
    <row r="15843">
      <c r="A15843" s="294"/>
      <c r="B15843" s="294"/>
      <c r="C15843" s="294"/>
      <c r="D15843" s="294"/>
      <c r="E15843" s="294"/>
      <c r="F15843" s="294"/>
    </row>
    <row r="15844">
      <c r="A15844" s="294" t="s">
        <v>22239</v>
      </c>
      <c r="B15844" s="294"/>
      <c r="C15844" s="294"/>
      <c r="D15844" s="294"/>
      <c r="E15844" s="294"/>
      <c r="F15844" s="294"/>
    </row>
    <row r="15845">
      <c r="A15845" s="294"/>
      <c r="B15845" s="294"/>
      <c r="C15845" s="294"/>
      <c r="D15845" s="294"/>
      <c r="E15845" s="294"/>
      <c r="F15845" s="294"/>
    </row>
    <row r="15846">
      <c r="A15846" s="294" t="s">
        <v>31409</v>
      </c>
      <c r="B15846" s="294"/>
      <c r="C15846" s="294"/>
      <c r="D15846" s="294"/>
      <c r="E15846" s="294"/>
      <c r="F15846" s="294"/>
    </row>
    <row r="15847">
      <c r="A15847" s="294" t="s">
        <v>31410</v>
      </c>
      <c r="B15847" s="294"/>
      <c r="C15847" s="294"/>
      <c r="D15847" s="294"/>
      <c r="E15847" s="294"/>
      <c r="F15847" s="294"/>
    </row>
    <row r="15848">
      <c r="A15848" s="294" t="s">
        <v>31411</v>
      </c>
      <c r="B15848" s="294"/>
      <c r="C15848" s="294"/>
      <c r="D15848" s="294"/>
      <c r="E15848" s="294"/>
      <c r="F15848" s="294"/>
    </row>
    <row r="15849">
      <c r="A15849" s="294" t="s">
        <v>31412</v>
      </c>
      <c r="B15849" s="294"/>
      <c r="C15849" s="294"/>
      <c r="D15849" s="294"/>
      <c r="E15849" s="294"/>
      <c r="F15849" s="294"/>
    </row>
    <row r="15850">
      <c r="A15850" s="294" t="s">
        <v>31413</v>
      </c>
      <c r="B15850" s="294"/>
      <c r="C15850" s="294"/>
      <c r="D15850" s="294"/>
      <c r="E15850" s="294"/>
      <c r="F15850" s="294"/>
    </row>
    <row r="15851">
      <c r="A15851" s="294"/>
      <c r="B15851" s="294"/>
      <c r="C15851" s="294"/>
      <c r="D15851" s="294"/>
      <c r="E15851" s="294"/>
      <c r="F15851" s="294"/>
    </row>
    <row r="15852">
      <c r="A15852" s="294" t="s">
        <v>21990</v>
      </c>
      <c r="B15852" s="294"/>
      <c r="C15852" s="294"/>
      <c r="D15852" s="294"/>
      <c r="E15852" s="294"/>
      <c r="F15852" s="294"/>
    </row>
    <row r="15853">
      <c r="A15853" s="294"/>
      <c r="B15853" s="294"/>
      <c r="C15853" s="294"/>
      <c r="D15853" s="294"/>
      <c r="E15853" s="294"/>
      <c r="F15853" s="294"/>
    </row>
    <row r="15854">
      <c r="A15854" s="294" t="s">
        <v>28774</v>
      </c>
      <c r="B15854" s="294"/>
      <c r="C15854" s="294"/>
      <c r="D15854" s="294"/>
      <c r="E15854" s="294"/>
      <c r="F15854" s="294"/>
    </row>
    <row r="15855">
      <c r="A15855" s="294" t="s">
        <v>31414</v>
      </c>
      <c r="B15855" s="294"/>
      <c r="C15855" s="294"/>
      <c r="D15855" s="294"/>
      <c r="E15855" s="294"/>
      <c r="F15855" s="294"/>
    </row>
    <row r="15856">
      <c r="A15856" s="294" t="s">
        <v>31415</v>
      </c>
      <c r="B15856" s="294"/>
      <c r="C15856" s="294"/>
      <c r="D15856" s="294"/>
      <c r="E15856" s="294"/>
      <c r="F15856" s="294"/>
    </row>
    <row r="15857">
      <c r="A15857" s="294" t="s">
        <v>31416</v>
      </c>
      <c r="B15857" s="294"/>
      <c r="C15857" s="294"/>
      <c r="D15857" s="294"/>
      <c r="E15857" s="294"/>
      <c r="F15857" s="294"/>
    </row>
    <row r="15858">
      <c r="A15858" s="294" t="s">
        <v>31417</v>
      </c>
      <c r="B15858" s="294"/>
      <c r="C15858" s="294"/>
      <c r="D15858" s="294"/>
      <c r="E15858" s="294"/>
      <c r="F15858" s="294"/>
    </row>
    <row r="15859">
      <c r="A15859" s="294" t="s">
        <v>31418</v>
      </c>
      <c r="B15859" s="294"/>
      <c r="C15859" s="294"/>
      <c r="D15859" s="294"/>
      <c r="E15859" s="294"/>
      <c r="F15859" s="294"/>
    </row>
    <row r="15860">
      <c r="A15860" s="294" t="s">
        <v>31419</v>
      </c>
      <c r="B15860" s="294"/>
      <c r="C15860" s="294"/>
      <c r="D15860" s="294"/>
      <c r="E15860" s="294"/>
      <c r="F15860" s="294"/>
    </row>
    <row r="15861">
      <c r="A15861" s="294" t="s">
        <v>31420</v>
      </c>
      <c r="B15861" s="294"/>
      <c r="C15861" s="294"/>
      <c r="D15861" s="294"/>
      <c r="E15861" s="294"/>
      <c r="F15861" s="294"/>
    </row>
    <row r="15862">
      <c r="A15862" s="294" t="s">
        <v>31421</v>
      </c>
      <c r="B15862" s="294"/>
      <c r="C15862" s="294"/>
      <c r="D15862" s="294"/>
      <c r="E15862" s="294"/>
      <c r="F15862" s="294"/>
    </row>
    <row r="15863">
      <c r="A15863" s="294" t="s">
        <v>31422</v>
      </c>
      <c r="B15863" s="294"/>
      <c r="C15863" s="294"/>
      <c r="D15863" s="294"/>
      <c r="E15863" s="294"/>
      <c r="F15863" s="294"/>
    </row>
    <row r="15864">
      <c r="A15864" s="294" t="s">
        <v>31423</v>
      </c>
      <c r="B15864" s="294"/>
      <c r="C15864" s="294"/>
      <c r="D15864" s="294"/>
      <c r="E15864" s="294"/>
      <c r="F15864" s="294"/>
    </row>
    <row r="15865">
      <c r="A15865" s="294" t="s">
        <v>31424</v>
      </c>
      <c r="B15865" s="294"/>
      <c r="C15865" s="294"/>
      <c r="D15865" s="294"/>
      <c r="E15865" s="294"/>
      <c r="F15865" s="294"/>
    </row>
    <row r="15866">
      <c r="A15866" s="294"/>
      <c r="B15866" s="294"/>
      <c r="C15866" s="294"/>
      <c r="D15866" s="294"/>
      <c r="E15866" s="294"/>
      <c r="F15866" s="294"/>
    </row>
    <row r="15867">
      <c r="A15867" s="294" t="s">
        <v>28124</v>
      </c>
      <c r="B15867" s="294"/>
      <c r="C15867" s="294"/>
      <c r="D15867" s="294"/>
      <c r="E15867" s="294"/>
      <c r="F15867" s="294"/>
    </row>
    <row r="15868">
      <c r="A15868" s="294" t="s">
        <v>31383</v>
      </c>
      <c r="B15868" s="294"/>
      <c r="C15868" s="294"/>
      <c r="D15868" s="294"/>
      <c r="E15868" s="294"/>
      <c r="F15868" s="294"/>
    </row>
    <row r="15869">
      <c r="A15869" s="294" t="s">
        <v>21672</v>
      </c>
      <c r="B15869" s="294"/>
      <c r="C15869" s="294"/>
      <c r="D15869" s="294"/>
      <c r="E15869" s="294"/>
      <c r="F15869" s="294"/>
    </row>
    <row r="15870">
      <c r="A15870" s="294" t="s">
        <v>31425</v>
      </c>
      <c r="B15870" s="294"/>
      <c r="C15870" s="294"/>
      <c r="D15870" s="294"/>
      <c r="E15870" s="294"/>
      <c r="F15870" s="294"/>
    </row>
    <row r="15871">
      <c r="A15871" s="294"/>
      <c r="B15871" s="294"/>
      <c r="C15871" s="294"/>
      <c r="D15871" s="294"/>
      <c r="E15871" s="294"/>
      <c r="F15871" s="294"/>
    </row>
    <row r="15872">
      <c r="A15872" s="294" t="s">
        <v>21429</v>
      </c>
      <c r="B15872" s="294"/>
      <c r="C15872" s="294"/>
      <c r="D15872" s="294"/>
      <c r="E15872" s="294"/>
      <c r="F15872" s="294"/>
    </row>
    <row r="15873">
      <c r="A15873" s="294"/>
      <c r="B15873" s="294"/>
      <c r="C15873" s="294"/>
      <c r="D15873" s="294"/>
      <c r="E15873" s="294"/>
      <c r="F15873" s="294"/>
    </row>
    <row r="15874">
      <c r="A15874" s="294" t="s">
        <v>31426</v>
      </c>
      <c r="B15874" s="294"/>
      <c r="C15874" s="294"/>
      <c r="D15874" s="294"/>
      <c r="E15874" s="294"/>
      <c r="F15874" s="294"/>
    </row>
    <row r="15875">
      <c r="A15875" s="294" t="s">
        <v>31427</v>
      </c>
      <c r="B15875" s="294"/>
      <c r="C15875" s="294"/>
      <c r="D15875" s="294"/>
      <c r="E15875" s="294"/>
      <c r="F15875" s="294"/>
    </row>
    <row r="15876">
      <c r="A15876" s="294" t="s">
        <v>31428</v>
      </c>
      <c r="B15876" s="294"/>
      <c r="C15876" s="294"/>
      <c r="D15876" s="294"/>
      <c r="E15876" s="294"/>
      <c r="F15876" s="294"/>
    </row>
    <row r="15877">
      <c r="A15877" s="294" t="s">
        <v>31429</v>
      </c>
      <c r="B15877" s="294"/>
      <c r="C15877" s="294"/>
      <c r="D15877" s="294"/>
      <c r="E15877" s="294"/>
      <c r="F15877" s="294"/>
    </row>
    <row r="15878">
      <c r="A15878" s="294" t="s">
        <v>31430</v>
      </c>
      <c r="B15878" s="294"/>
      <c r="C15878" s="294"/>
      <c r="D15878" s="294"/>
      <c r="E15878" s="294"/>
      <c r="F15878" s="294"/>
    </row>
    <row r="15879">
      <c r="A15879" s="294" t="s">
        <v>31431</v>
      </c>
      <c r="B15879" s="294"/>
      <c r="C15879" s="294"/>
      <c r="D15879" s="294"/>
      <c r="E15879" s="294"/>
      <c r="F15879" s="294"/>
    </row>
    <row r="15880">
      <c r="A15880" s="294" t="s">
        <v>31432</v>
      </c>
      <c r="B15880" s="294"/>
      <c r="C15880" s="294"/>
      <c r="D15880" s="294"/>
      <c r="E15880" s="294"/>
      <c r="F15880" s="294"/>
    </row>
    <row r="15881">
      <c r="A15881" s="294" t="s">
        <v>31433</v>
      </c>
      <c r="B15881" s="294"/>
      <c r="C15881" s="294"/>
      <c r="D15881" s="294"/>
      <c r="E15881" s="294"/>
      <c r="F15881" s="294"/>
    </row>
    <row r="15882">
      <c r="A15882" s="294"/>
      <c r="B15882" s="294"/>
      <c r="C15882" s="294"/>
      <c r="D15882" s="294"/>
      <c r="E15882" s="294"/>
      <c r="F15882" s="294"/>
    </row>
    <row r="15883">
      <c r="A15883" s="294" t="s">
        <v>24373</v>
      </c>
      <c r="B15883" s="294"/>
      <c r="C15883" s="294"/>
      <c r="D15883" s="294"/>
      <c r="E15883" s="294"/>
      <c r="F15883" s="294"/>
    </row>
    <row r="15884">
      <c r="A15884" s="294" t="s">
        <v>20470</v>
      </c>
      <c r="B15884" s="294"/>
      <c r="C15884" s="294"/>
      <c r="D15884" s="294"/>
      <c r="E15884" s="294"/>
      <c r="F15884" s="294"/>
    </row>
    <row r="15885">
      <c r="A15885" s="294"/>
      <c r="B15885" s="294"/>
      <c r="C15885" s="294"/>
      <c r="D15885" s="294"/>
      <c r="E15885" s="294"/>
      <c r="F15885" s="294"/>
    </row>
    <row r="15886">
      <c r="A15886" s="294" t="s">
        <v>31434</v>
      </c>
      <c r="B15886" s="294"/>
      <c r="C15886" s="294"/>
      <c r="D15886" s="294"/>
      <c r="E15886" s="294"/>
      <c r="F15886" s="294"/>
    </row>
    <row r="15887">
      <c r="A15887" s="294" t="s">
        <v>31435</v>
      </c>
      <c r="B15887" s="294"/>
      <c r="C15887" s="294"/>
      <c r="D15887" s="294"/>
      <c r="E15887" s="294"/>
      <c r="F15887" s="294"/>
    </row>
    <row r="15888">
      <c r="A15888" s="294" t="s">
        <v>31436</v>
      </c>
      <c r="B15888" s="294"/>
      <c r="C15888" s="294"/>
      <c r="D15888" s="294"/>
      <c r="E15888" s="294"/>
      <c r="F15888" s="294"/>
    </row>
    <row r="15889">
      <c r="A15889" s="294" t="s">
        <v>31437</v>
      </c>
      <c r="B15889" s="294"/>
      <c r="C15889" s="294"/>
      <c r="D15889" s="294"/>
      <c r="E15889" s="294"/>
      <c r="F15889" s="294"/>
    </row>
    <row r="15890">
      <c r="A15890" s="294" t="s">
        <v>31438</v>
      </c>
      <c r="B15890" s="294"/>
      <c r="C15890" s="294"/>
      <c r="D15890" s="294"/>
      <c r="E15890" s="294"/>
      <c r="F15890" s="294"/>
    </row>
    <row r="15891">
      <c r="A15891" s="294"/>
      <c r="B15891" s="294"/>
      <c r="C15891" s="294"/>
      <c r="D15891" s="294"/>
      <c r="E15891" s="294"/>
      <c r="F15891" s="294"/>
    </row>
    <row r="15892">
      <c r="A15892" s="294" t="s">
        <v>27841</v>
      </c>
      <c r="B15892" s="294"/>
      <c r="C15892" s="294"/>
      <c r="D15892" s="294"/>
      <c r="E15892" s="294"/>
      <c r="F15892" s="294"/>
    </row>
    <row r="15893">
      <c r="A15893" s="294"/>
      <c r="B15893" s="294"/>
      <c r="C15893" s="294"/>
      <c r="D15893" s="294"/>
      <c r="E15893" s="294"/>
      <c r="F15893" s="294"/>
    </row>
    <row r="15894">
      <c r="A15894" s="294" t="s">
        <v>31439</v>
      </c>
      <c r="B15894" s="294"/>
      <c r="C15894" s="294"/>
      <c r="D15894" s="294"/>
      <c r="E15894" s="294"/>
      <c r="F15894" s="294"/>
    </row>
    <row r="15895">
      <c r="A15895" s="294" t="s">
        <v>31440</v>
      </c>
      <c r="B15895" s="294"/>
      <c r="C15895" s="294"/>
      <c r="D15895" s="294"/>
      <c r="E15895" s="294"/>
      <c r="F15895" s="294"/>
    </row>
    <row r="15896">
      <c r="A15896" s="294" t="s">
        <v>31441</v>
      </c>
      <c r="B15896" s="294"/>
      <c r="C15896" s="294"/>
      <c r="D15896" s="294"/>
      <c r="E15896" s="294"/>
      <c r="F15896" s="294"/>
    </row>
    <row r="15897">
      <c r="A15897" s="294" t="s">
        <v>31442</v>
      </c>
      <c r="B15897" s="294"/>
      <c r="C15897" s="294"/>
      <c r="D15897" s="294"/>
      <c r="E15897" s="294"/>
      <c r="F15897" s="294"/>
    </row>
    <row r="15898">
      <c r="A15898" s="294" t="s">
        <v>31443</v>
      </c>
      <c r="B15898" s="294"/>
      <c r="C15898" s="294"/>
      <c r="D15898" s="294"/>
      <c r="E15898" s="294"/>
      <c r="F15898" s="294"/>
    </row>
    <row r="15899">
      <c r="A15899" s="294"/>
      <c r="B15899" s="294"/>
      <c r="C15899" s="294"/>
      <c r="D15899" s="294"/>
      <c r="E15899" s="294"/>
      <c r="F15899" s="294"/>
    </row>
    <row r="15900">
      <c r="A15900" s="294" t="s">
        <v>23321</v>
      </c>
      <c r="B15900" s="294"/>
      <c r="C15900" s="294"/>
      <c r="D15900" s="294"/>
      <c r="E15900" s="294"/>
      <c r="F15900" s="294"/>
    </row>
    <row r="15901">
      <c r="A15901" s="294" t="s">
        <v>31444</v>
      </c>
      <c r="B15901" s="294"/>
      <c r="C15901" s="294"/>
      <c r="D15901" s="294"/>
      <c r="E15901" s="294"/>
      <c r="F15901" s="294"/>
    </row>
    <row r="15902">
      <c r="A15902" s="294"/>
      <c r="B15902" s="294"/>
      <c r="C15902" s="294"/>
      <c r="D15902" s="294"/>
      <c r="E15902" s="294"/>
      <c r="F15902" s="294"/>
    </row>
    <row r="15903">
      <c r="A15903" s="294" t="s">
        <v>31445</v>
      </c>
      <c r="B15903" s="294"/>
      <c r="C15903" s="294"/>
      <c r="D15903" s="294"/>
      <c r="E15903" s="294"/>
      <c r="F15903" s="294"/>
    </row>
    <row r="15904">
      <c r="A15904" s="294" t="s">
        <v>31446</v>
      </c>
      <c r="B15904" s="294"/>
      <c r="C15904" s="294"/>
      <c r="D15904" s="294"/>
      <c r="E15904" s="294"/>
      <c r="F15904" s="294"/>
    </row>
    <row r="15905">
      <c r="A15905" s="294" t="s">
        <v>31447</v>
      </c>
      <c r="B15905" s="294"/>
      <c r="C15905" s="294"/>
      <c r="D15905" s="294"/>
      <c r="E15905" s="294"/>
      <c r="F15905" s="294"/>
    </row>
    <row r="15906">
      <c r="A15906" s="294"/>
      <c r="B15906" s="294"/>
      <c r="C15906" s="294"/>
      <c r="D15906" s="294"/>
      <c r="E15906" s="294"/>
      <c r="F15906" s="294"/>
    </row>
    <row r="15907">
      <c r="A15907" s="294" t="s">
        <v>31448</v>
      </c>
      <c r="B15907" s="294"/>
      <c r="C15907" s="294"/>
      <c r="D15907" s="294"/>
      <c r="E15907" s="294"/>
      <c r="F15907" s="294"/>
    </row>
    <row r="15908">
      <c r="A15908" s="294"/>
      <c r="B15908" s="294"/>
      <c r="C15908" s="294"/>
      <c r="D15908" s="294"/>
      <c r="E15908" s="294"/>
      <c r="F15908" s="294"/>
    </row>
    <row r="15909">
      <c r="A15909" s="294" t="s">
        <v>31449</v>
      </c>
      <c r="B15909" s="294"/>
      <c r="C15909" s="294"/>
      <c r="D15909" s="294"/>
      <c r="E15909" s="294"/>
      <c r="F15909" s="294"/>
    </row>
    <row r="15910">
      <c r="A15910" s="294" t="s">
        <v>31450</v>
      </c>
      <c r="B15910" s="294"/>
      <c r="C15910" s="294"/>
      <c r="D15910" s="294"/>
      <c r="E15910" s="294"/>
      <c r="F15910" s="294"/>
    </row>
    <row r="15911">
      <c r="A15911" s="294" t="s">
        <v>31451</v>
      </c>
      <c r="B15911" s="294"/>
      <c r="C15911" s="294"/>
      <c r="D15911" s="294"/>
      <c r="E15911" s="294"/>
      <c r="F15911" s="294"/>
    </row>
    <row r="15912">
      <c r="A15912" s="294" t="s">
        <v>31452</v>
      </c>
      <c r="B15912" s="294"/>
      <c r="C15912" s="294"/>
      <c r="D15912" s="294"/>
      <c r="E15912" s="294"/>
      <c r="F15912" s="294"/>
    </row>
    <row r="15913">
      <c r="A15913" s="294"/>
      <c r="B15913" s="294"/>
      <c r="C15913" s="294"/>
      <c r="D15913" s="294"/>
      <c r="E15913" s="294"/>
      <c r="F15913" s="294"/>
    </row>
    <row r="15914">
      <c r="A15914" s="294" t="s">
        <v>23776</v>
      </c>
      <c r="B15914" s="294"/>
      <c r="C15914" s="294"/>
      <c r="D15914" s="294"/>
      <c r="E15914" s="294"/>
      <c r="F15914" s="294"/>
    </row>
    <row r="15915">
      <c r="A15915" s="294" t="s">
        <v>27773</v>
      </c>
      <c r="B15915" s="294"/>
      <c r="C15915" s="294"/>
      <c r="D15915" s="294"/>
      <c r="E15915" s="294"/>
      <c r="F15915" s="294"/>
    </row>
    <row r="15916">
      <c r="A15916" s="294"/>
      <c r="B15916" s="294"/>
      <c r="C15916" s="294"/>
      <c r="D15916" s="294"/>
      <c r="E15916" s="294"/>
      <c r="F15916" s="294"/>
    </row>
    <row r="15917">
      <c r="A15917" s="294" t="s">
        <v>31453</v>
      </c>
      <c r="B15917" s="294"/>
      <c r="C15917" s="294"/>
      <c r="D15917" s="294"/>
      <c r="E15917" s="294"/>
      <c r="F15917" s="294"/>
    </row>
    <row r="15918">
      <c r="A15918" s="294" t="s">
        <v>31454</v>
      </c>
      <c r="B15918" s="294"/>
      <c r="C15918" s="294"/>
      <c r="D15918" s="294"/>
      <c r="E15918" s="294"/>
      <c r="F15918" s="294"/>
    </row>
    <row r="15919">
      <c r="A15919" s="294" t="s">
        <v>31455</v>
      </c>
      <c r="B15919" s="294"/>
      <c r="C15919" s="294"/>
      <c r="D15919" s="294"/>
      <c r="E15919" s="294"/>
      <c r="F15919" s="294"/>
    </row>
    <row r="15920">
      <c r="A15920" s="294" t="s">
        <v>31456</v>
      </c>
      <c r="B15920" s="294"/>
      <c r="C15920" s="294"/>
      <c r="D15920" s="294"/>
      <c r="E15920" s="294"/>
      <c r="F15920" s="294"/>
    </row>
    <row r="15921">
      <c r="A15921" s="294" t="s">
        <v>31457</v>
      </c>
      <c r="B15921" s="294"/>
      <c r="C15921" s="294"/>
      <c r="D15921" s="294"/>
      <c r="E15921" s="294"/>
      <c r="F15921" s="294"/>
    </row>
    <row r="15922">
      <c r="A15922" s="294" t="s">
        <v>31458</v>
      </c>
      <c r="B15922" s="294"/>
      <c r="C15922" s="294"/>
      <c r="D15922" s="294"/>
      <c r="E15922" s="294"/>
      <c r="F15922" s="294"/>
    </row>
    <row r="15923">
      <c r="A15923" s="294" t="s">
        <v>31459</v>
      </c>
      <c r="B15923" s="294"/>
      <c r="C15923" s="294"/>
      <c r="D15923" s="294"/>
      <c r="E15923" s="294"/>
      <c r="F15923" s="294"/>
    </row>
    <row r="15924">
      <c r="A15924" s="294" t="s">
        <v>23052</v>
      </c>
      <c r="B15924" s="294"/>
      <c r="C15924" s="294"/>
      <c r="D15924" s="294"/>
      <c r="E15924" s="294"/>
      <c r="F15924" s="294"/>
    </row>
    <row r="15925">
      <c r="A15925" s="294" t="s">
        <v>31460</v>
      </c>
      <c r="B15925" s="294"/>
      <c r="C15925" s="294"/>
      <c r="D15925" s="294"/>
      <c r="E15925" s="294"/>
      <c r="F15925" s="294"/>
    </row>
    <row r="15926">
      <c r="A15926" s="294" t="s">
        <v>31461</v>
      </c>
      <c r="B15926" s="294"/>
      <c r="C15926" s="294"/>
      <c r="D15926" s="294"/>
      <c r="E15926" s="294"/>
      <c r="F15926" s="294"/>
    </row>
    <row r="15927">
      <c r="A15927" s="294" t="s">
        <v>31462</v>
      </c>
      <c r="B15927" s="294"/>
      <c r="C15927" s="294"/>
      <c r="D15927" s="294"/>
      <c r="E15927" s="294"/>
      <c r="F15927" s="294"/>
    </row>
    <row r="15928">
      <c r="A15928" s="294" t="s">
        <v>31463</v>
      </c>
      <c r="B15928" s="294"/>
      <c r="C15928" s="294"/>
      <c r="D15928" s="294"/>
      <c r="E15928" s="294"/>
      <c r="F15928" s="294"/>
    </row>
    <row r="15929">
      <c r="A15929" s="294" t="s">
        <v>23508</v>
      </c>
      <c r="B15929" s="294"/>
      <c r="C15929" s="294"/>
      <c r="D15929" s="294"/>
      <c r="E15929" s="294"/>
      <c r="F15929" s="294"/>
    </row>
    <row r="15930">
      <c r="A15930" s="294" t="s">
        <v>29043</v>
      </c>
      <c r="B15930" s="294"/>
      <c r="C15930" s="294"/>
      <c r="D15930" s="294"/>
      <c r="E15930" s="294"/>
      <c r="F15930" s="294"/>
    </row>
    <row r="15931">
      <c r="A15931" s="294" t="s">
        <v>31464</v>
      </c>
      <c r="B15931" s="294"/>
      <c r="C15931" s="294"/>
      <c r="D15931" s="294"/>
      <c r="E15931" s="294"/>
      <c r="F15931" s="294"/>
    </row>
    <row r="15932">
      <c r="A15932" s="294" t="s">
        <v>21270</v>
      </c>
      <c r="B15932" s="294"/>
      <c r="C15932" s="294"/>
      <c r="D15932" s="294"/>
      <c r="E15932" s="294"/>
      <c r="F15932" s="294"/>
    </row>
    <row r="15933">
      <c r="A15933" s="294"/>
      <c r="B15933" s="294"/>
      <c r="C15933" s="294"/>
      <c r="D15933" s="294"/>
      <c r="E15933" s="294"/>
      <c r="F15933" s="294"/>
    </row>
    <row r="15934">
      <c r="A15934" s="294"/>
      <c r="B15934" s="294"/>
      <c r="C15934" s="294"/>
      <c r="D15934" s="294"/>
      <c r="E15934" s="294"/>
      <c r="F15934" s="294"/>
    </row>
    <row r="15935">
      <c r="A15935" s="294" t="s">
        <v>31465</v>
      </c>
      <c r="B15935" s="294"/>
      <c r="C15935" s="294"/>
      <c r="D15935" s="294"/>
      <c r="E15935" s="294"/>
      <c r="F15935" s="294"/>
    </row>
    <row r="15936">
      <c r="A15936" s="294"/>
      <c r="B15936" s="294"/>
      <c r="C15936" s="294"/>
      <c r="D15936" s="294"/>
      <c r="E15936" s="294"/>
      <c r="F15936" s="294"/>
    </row>
    <row r="15937">
      <c r="A15937" s="294" t="s">
        <v>22512</v>
      </c>
      <c r="B15937" s="294"/>
      <c r="C15937" s="294"/>
      <c r="D15937" s="294"/>
      <c r="E15937" s="294"/>
      <c r="F15937" s="294"/>
    </row>
    <row r="15938">
      <c r="A15938" s="294" t="s">
        <v>26296</v>
      </c>
      <c r="B15938" s="294"/>
      <c r="C15938" s="294"/>
      <c r="D15938" s="294"/>
      <c r="E15938" s="294"/>
      <c r="F15938" s="294"/>
    </row>
    <row r="15939">
      <c r="A15939" s="294"/>
      <c r="B15939" s="294"/>
      <c r="C15939" s="294"/>
      <c r="D15939" s="294"/>
      <c r="E15939" s="294"/>
      <c r="F15939" s="294"/>
    </row>
    <row r="15940">
      <c r="A15940" s="294" t="s">
        <v>31466</v>
      </c>
      <c r="B15940" s="294"/>
      <c r="C15940" s="294"/>
      <c r="D15940" s="294"/>
      <c r="E15940" s="294"/>
      <c r="F15940" s="294"/>
    </row>
    <row r="15941">
      <c r="A15941" s="294" t="s">
        <v>31467</v>
      </c>
      <c r="B15941" s="294"/>
      <c r="C15941" s="294"/>
      <c r="D15941" s="294"/>
      <c r="E15941" s="294"/>
      <c r="F15941" s="294"/>
    </row>
    <row r="15942">
      <c r="A15942" s="294" t="s">
        <v>31468</v>
      </c>
      <c r="B15942" s="294"/>
      <c r="C15942" s="294"/>
      <c r="D15942" s="294"/>
      <c r="E15942" s="294"/>
      <c r="F15942" s="294"/>
    </row>
    <row r="15943">
      <c r="A15943" s="294" t="s">
        <v>21892</v>
      </c>
      <c r="B15943" s="294"/>
      <c r="C15943" s="294"/>
      <c r="D15943" s="294"/>
      <c r="E15943" s="294"/>
      <c r="F15943" s="294"/>
    </row>
    <row r="15944">
      <c r="A15944" s="294" t="s">
        <v>31469</v>
      </c>
      <c r="B15944" s="294"/>
      <c r="C15944" s="294"/>
      <c r="D15944" s="294"/>
      <c r="E15944" s="294"/>
      <c r="F15944" s="294"/>
    </row>
    <row r="15945">
      <c r="A15945" s="294" t="s">
        <v>31470</v>
      </c>
      <c r="B15945" s="294"/>
      <c r="C15945" s="294"/>
      <c r="D15945" s="294"/>
      <c r="E15945" s="294"/>
      <c r="F15945" s="294"/>
    </row>
    <row r="15946">
      <c r="A15946" s="294"/>
      <c r="B15946" s="294"/>
      <c r="C15946" s="294"/>
      <c r="D15946" s="294"/>
      <c r="E15946" s="294"/>
      <c r="F15946" s="294"/>
    </row>
    <row r="15947">
      <c r="A15947" s="294" t="s">
        <v>27276</v>
      </c>
      <c r="B15947" s="294"/>
      <c r="C15947" s="294"/>
      <c r="D15947" s="294"/>
      <c r="E15947" s="294"/>
      <c r="F15947" s="294"/>
    </row>
    <row r="15948">
      <c r="A15948" s="294"/>
      <c r="B15948" s="294"/>
      <c r="C15948" s="294"/>
      <c r="D15948" s="294"/>
      <c r="E15948" s="294"/>
      <c r="F15948" s="294"/>
    </row>
    <row r="15949">
      <c r="A15949" s="294" t="s">
        <v>31471</v>
      </c>
      <c r="B15949" s="294"/>
      <c r="C15949" s="294"/>
      <c r="D15949" s="294"/>
      <c r="E15949" s="294"/>
      <c r="F15949" s="294"/>
    </row>
    <row r="15950">
      <c r="A15950" s="294" t="s">
        <v>31472</v>
      </c>
      <c r="B15950" s="294"/>
      <c r="C15950" s="294"/>
      <c r="D15950" s="294"/>
      <c r="E15950" s="294"/>
      <c r="F15950" s="294"/>
    </row>
    <row r="15951">
      <c r="A15951" s="294" t="s">
        <v>31473</v>
      </c>
      <c r="B15951" s="294"/>
      <c r="C15951" s="294"/>
      <c r="D15951" s="294"/>
      <c r="E15951" s="294"/>
      <c r="F15951" s="294"/>
    </row>
    <row r="15952">
      <c r="A15952" s="294" t="s">
        <v>31474</v>
      </c>
      <c r="B15952" s="294"/>
      <c r="C15952" s="294"/>
      <c r="D15952" s="294"/>
      <c r="E15952" s="294"/>
      <c r="F15952" s="294"/>
    </row>
    <row r="15953">
      <c r="A15953" s="294"/>
      <c r="B15953" s="294"/>
      <c r="C15953" s="294"/>
      <c r="D15953" s="294"/>
      <c r="E15953" s="294"/>
      <c r="F15953" s="294"/>
    </row>
    <row r="15954">
      <c r="A15954" s="294" t="s">
        <v>26992</v>
      </c>
      <c r="B15954" s="294"/>
      <c r="C15954" s="294"/>
      <c r="D15954" s="294"/>
      <c r="E15954" s="294"/>
      <c r="F15954" s="294"/>
    </row>
    <row r="15955">
      <c r="A15955" s="294" t="s">
        <v>26319</v>
      </c>
      <c r="B15955" s="294"/>
      <c r="C15955" s="294"/>
      <c r="D15955" s="294"/>
      <c r="E15955" s="294"/>
      <c r="F15955" s="294"/>
    </row>
    <row r="15956">
      <c r="A15956" s="294"/>
      <c r="B15956" s="294"/>
      <c r="C15956" s="294"/>
      <c r="D15956" s="294"/>
      <c r="E15956" s="294"/>
      <c r="F15956" s="294"/>
    </row>
    <row r="15957">
      <c r="A15957" s="294" t="s">
        <v>31475</v>
      </c>
      <c r="B15957" s="294"/>
      <c r="C15957" s="294"/>
      <c r="D15957" s="294"/>
      <c r="E15957" s="294"/>
      <c r="F15957" s="294"/>
    </row>
    <row r="15958">
      <c r="A15958" s="294" t="s">
        <v>31476</v>
      </c>
      <c r="B15958" s="294"/>
      <c r="C15958" s="294"/>
      <c r="D15958" s="294"/>
      <c r="E15958" s="294"/>
      <c r="F15958" s="294"/>
    </row>
    <row r="15959">
      <c r="A15959" s="294" t="s">
        <v>31477</v>
      </c>
      <c r="B15959" s="294"/>
      <c r="C15959" s="294"/>
      <c r="D15959" s="294"/>
      <c r="E15959" s="294"/>
      <c r="F15959" s="294"/>
    </row>
    <row r="15960">
      <c r="A15960" s="294" t="s">
        <v>31478</v>
      </c>
      <c r="B15960" s="294"/>
      <c r="C15960" s="294"/>
      <c r="D15960" s="294"/>
      <c r="E15960" s="294"/>
      <c r="F15960" s="294"/>
    </row>
    <row r="15961">
      <c r="A15961" s="294" t="s">
        <v>31479</v>
      </c>
      <c r="B15961" s="294"/>
      <c r="C15961" s="294"/>
      <c r="D15961" s="294"/>
      <c r="E15961" s="294"/>
      <c r="F15961" s="294"/>
    </row>
    <row r="15962">
      <c r="A15962" s="294" t="s">
        <v>31480</v>
      </c>
      <c r="B15962" s="294"/>
      <c r="C15962" s="294"/>
      <c r="D15962" s="294"/>
      <c r="E15962" s="294"/>
      <c r="F15962" s="294"/>
    </row>
    <row r="15963">
      <c r="A15963" s="294" t="s">
        <v>31481</v>
      </c>
      <c r="B15963" s="294"/>
      <c r="C15963" s="294"/>
      <c r="D15963" s="294"/>
      <c r="E15963" s="294"/>
      <c r="F15963" s="294"/>
    </row>
    <row r="15964">
      <c r="A15964" s="294"/>
      <c r="B15964" s="294"/>
      <c r="C15964" s="294"/>
      <c r="D15964" s="294"/>
      <c r="E15964" s="294"/>
      <c r="F15964" s="294"/>
    </row>
    <row r="15965">
      <c r="A15965" s="294" t="s">
        <v>21401</v>
      </c>
      <c r="B15965" s="294"/>
      <c r="C15965" s="294"/>
      <c r="D15965" s="294"/>
      <c r="E15965" s="294"/>
      <c r="F15965" s="294"/>
    </row>
    <row r="15966">
      <c r="A15966" s="294"/>
      <c r="B15966" s="294"/>
      <c r="C15966" s="294"/>
      <c r="D15966" s="294"/>
      <c r="E15966" s="294"/>
      <c r="F15966" s="294"/>
    </row>
    <row r="15967">
      <c r="A15967" s="294" t="s">
        <v>31482</v>
      </c>
      <c r="B15967" s="294"/>
      <c r="C15967" s="294"/>
      <c r="D15967" s="294"/>
      <c r="E15967" s="294"/>
      <c r="F15967" s="294"/>
    </row>
    <row r="15968">
      <c r="A15968" s="294" t="s">
        <v>31483</v>
      </c>
      <c r="B15968" s="294"/>
      <c r="C15968" s="294"/>
      <c r="D15968" s="294"/>
      <c r="E15968" s="294"/>
      <c r="F15968" s="294"/>
    </row>
    <row r="15969">
      <c r="A15969" s="294" t="s">
        <v>31484</v>
      </c>
      <c r="B15969" s="294"/>
      <c r="C15969" s="294"/>
      <c r="D15969" s="294"/>
      <c r="E15969" s="294"/>
      <c r="F15969" s="294"/>
    </row>
    <row r="15970">
      <c r="A15970" s="294" t="s">
        <v>31485</v>
      </c>
      <c r="B15970" s="294"/>
      <c r="C15970" s="294"/>
      <c r="D15970" s="294"/>
      <c r="E15970" s="294"/>
      <c r="F15970" s="294"/>
    </row>
    <row r="15971">
      <c r="A15971" s="294" t="s">
        <v>31486</v>
      </c>
      <c r="B15971" s="294"/>
      <c r="C15971" s="294"/>
      <c r="D15971" s="294"/>
      <c r="E15971" s="294"/>
      <c r="F15971" s="294"/>
    </row>
    <row r="15972">
      <c r="A15972" s="294" t="s">
        <v>31487</v>
      </c>
      <c r="B15972" s="294"/>
      <c r="C15972" s="294"/>
      <c r="D15972" s="294"/>
      <c r="E15972" s="294"/>
      <c r="F15972" s="294"/>
    </row>
    <row r="15973">
      <c r="A15973" s="294"/>
      <c r="B15973" s="294"/>
      <c r="C15973" s="294"/>
      <c r="D15973" s="294"/>
      <c r="E15973" s="294"/>
      <c r="F15973" s="294"/>
    </row>
    <row r="15974">
      <c r="A15974" s="294" t="s">
        <v>21407</v>
      </c>
      <c r="B15974" s="294"/>
      <c r="C15974" s="294"/>
      <c r="D15974" s="294"/>
      <c r="E15974" s="294"/>
      <c r="F15974" s="294"/>
    </row>
    <row r="15975">
      <c r="A15975" s="294"/>
      <c r="B15975" s="294"/>
      <c r="C15975" s="294"/>
      <c r="D15975" s="294"/>
      <c r="E15975" s="294"/>
      <c r="F15975" s="294"/>
    </row>
    <row r="15976">
      <c r="A15976" s="294" t="s">
        <v>31488</v>
      </c>
      <c r="B15976" s="294"/>
      <c r="C15976" s="294"/>
      <c r="D15976" s="294"/>
      <c r="E15976" s="294"/>
      <c r="F15976" s="294"/>
    </row>
    <row r="15977">
      <c r="A15977" s="294" t="s">
        <v>31489</v>
      </c>
      <c r="B15977" s="294"/>
      <c r="C15977" s="294"/>
      <c r="D15977" s="294"/>
      <c r="E15977" s="294"/>
      <c r="F15977" s="294"/>
    </row>
    <row r="15978">
      <c r="A15978" s="294" t="s">
        <v>31490</v>
      </c>
      <c r="B15978" s="294"/>
      <c r="C15978" s="294"/>
      <c r="D15978" s="294"/>
      <c r="E15978" s="294"/>
      <c r="F15978" s="294"/>
    </row>
    <row r="15979">
      <c r="A15979" s="294" t="s">
        <v>31491</v>
      </c>
      <c r="B15979" s="294"/>
      <c r="C15979" s="294"/>
      <c r="D15979" s="294"/>
      <c r="E15979" s="294"/>
      <c r="F15979" s="294"/>
    </row>
    <row r="15980">
      <c r="A15980" s="294" t="s">
        <v>31492</v>
      </c>
      <c r="B15980" s="294"/>
      <c r="C15980" s="294"/>
      <c r="D15980" s="294"/>
      <c r="E15980" s="294"/>
      <c r="F15980" s="294"/>
    </row>
    <row r="15981">
      <c r="A15981" s="294" t="s">
        <v>30537</v>
      </c>
      <c r="B15981" s="294"/>
      <c r="C15981" s="294"/>
      <c r="D15981" s="294"/>
      <c r="E15981" s="294"/>
      <c r="F15981" s="294"/>
    </row>
    <row r="15982">
      <c r="A15982" s="294" t="s">
        <v>31493</v>
      </c>
      <c r="B15982" s="294"/>
      <c r="C15982" s="294"/>
      <c r="D15982" s="294"/>
      <c r="E15982" s="294"/>
      <c r="F15982" s="294"/>
    </row>
    <row r="15983">
      <c r="A15983" s="294" t="s">
        <v>31494</v>
      </c>
      <c r="B15983" s="294"/>
      <c r="C15983" s="294"/>
      <c r="D15983" s="294"/>
      <c r="E15983" s="294"/>
      <c r="F15983" s="294"/>
    </row>
    <row r="15984">
      <c r="A15984" s="294" t="s">
        <v>31495</v>
      </c>
      <c r="B15984" s="294"/>
      <c r="C15984" s="294"/>
      <c r="D15984" s="294"/>
      <c r="E15984" s="294"/>
      <c r="F15984" s="294"/>
    </row>
    <row r="15985">
      <c r="A15985" s="294"/>
      <c r="B15985" s="294"/>
      <c r="C15985" s="294"/>
      <c r="D15985" s="294"/>
      <c r="E15985" s="294"/>
      <c r="F15985" s="294"/>
    </row>
    <row r="15986">
      <c r="A15986" s="294" t="s">
        <v>21990</v>
      </c>
      <c r="B15986" s="294"/>
      <c r="C15986" s="294"/>
      <c r="D15986" s="294"/>
      <c r="E15986" s="294"/>
      <c r="F15986" s="294"/>
    </row>
    <row r="15987">
      <c r="A15987" s="294"/>
      <c r="B15987" s="294"/>
      <c r="C15987" s="294"/>
      <c r="D15987" s="294"/>
      <c r="E15987" s="294"/>
      <c r="F15987" s="294"/>
    </row>
    <row r="15988">
      <c r="A15988" s="294" t="s">
        <v>31496</v>
      </c>
      <c r="B15988" s="294"/>
      <c r="C15988" s="294"/>
      <c r="D15988" s="294"/>
      <c r="E15988" s="294"/>
      <c r="F15988" s="294"/>
    </row>
    <row r="15989">
      <c r="A15989" s="294" t="s">
        <v>31497</v>
      </c>
      <c r="B15989" s="294"/>
      <c r="C15989" s="294"/>
      <c r="D15989" s="294"/>
      <c r="E15989" s="294"/>
      <c r="F15989" s="294"/>
    </row>
    <row r="15990">
      <c r="A15990" s="294" t="s">
        <v>31498</v>
      </c>
      <c r="B15990" s="294"/>
      <c r="C15990" s="294"/>
      <c r="D15990" s="294"/>
      <c r="E15990" s="294"/>
      <c r="F15990" s="294"/>
    </row>
    <row r="15991">
      <c r="A15991" s="294" t="s">
        <v>31499</v>
      </c>
      <c r="B15991" s="294"/>
      <c r="C15991" s="294"/>
      <c r="D15991" s="294"/>
      <c r="E15991" s="294"/>
      <c r="F15991" s="294"/>
    </row>
    <row r="15992">
      <c r="A15992" s="294" t="s">
        <v>31500</v>
      </c>
      <c r="B15992" s="294"/>
      <c r="C15992" s="294"/>
      <c r="D15992" s="294"/>
      <c r="E15992" s="294"/>
      <c r="F15992" s="294"/>
    </row>
    <row r="15993">
      <c r="A15993" s="294" t="s">
        <v>31501</v>
      </c>
      <c r="B15993" s="294"/>
      <c r="C15993" s="294"/>
      <c r="D15993" s="294"/>
      <c r="E15993" s="294"/>
      <c r="F15993" s="294"/>
    </row>
    <row r="15994">
      <c r="A15994" s="294" t="s">
        <v>31502</v>
      </c>
      <c r="B15994" s="294"/>
      <c r="C15994" s="294"/>
      <c r="D15994" s="294"/>
      <c r="E15994" s="294"/>
      <c r="F15994" s="294"/>
    </row>
    <row r="15995">
      <c r="A15995" s="294"/>
      <c r="B15995" s="294"/>
      <c r="C15995" s="294"/>
      <c r="D15995" s="294"/>
      <c r="E15995" s="294"/>
      <c r="F15995" s="294"/>
    </row>
    <row r="15996">
      <c r="A15996" s="294" t="s">
        <v>28124</v>
      </c>
      <c r="B15996" s="294"/>
      <c r="C15996" s="294"/>
      <c r="D15996" s="294"/>
      <c r="E15996" s="294"/>
      <c r="F15996" s="294"/>
    </row>
    <row r="15997">
      <c r="A15997" s="294" t="s">
        <v>31464</v>
      </c>
      <c r="B15997" s="294"/>
      <c r="C15997" s="294"/>
      <c r="D15997" s="294"/>
      <c r="E15997" s="294"/>
      <c r="F15997" s="294"/>
    </row>
    <row r="15998">
      <c r="A15998" s="294" t="s">
        <v>21314</v>
      </c>
      <c r="B15998" s="294"/>
      <c r="C15998" s="294"/>
      <c r="D15998" s="294"/>
      <c r="E15998" s="294"/>
      <c r="F15998" s="294"/>
    </row>
    <row r="15999">
      <c r="A15999" s="294" t="s">
        <v>31465</v>
      </c>
      <c r="B15999" s="294"/>
      <c r="C15999" s="294"/>
      <c r="D15999" s="294"/>
      <c r="E15999" s="294"/>
      <c r="F15999" s="294"/>
    </row>
    <row r="16000">
      <c r="A16000" s="294"/>
      <c r="B16000" s="294"/>
      <c r="C16000" s="294"/>
      <c r="D16000" s="294"/>
      <c r="E16000" s="294"/>
      <c r="F16000" s="294"/>
    </row>
    <row r="16001">
      <c r="A16001" s="294" t="s">
        <v>31503</v>
      </c>
      <c r="B16001" s="294"/>
      <c r="C16001" s="294"/>
      <c r="D16001" s="294"/>
      <c r="E16001" s="294"/>
      <c r="F16001" s="294"/>
    </row>
    <row r="16002">
      <c r="A16002" s="294"/>
      <c r="B16002" s="294"/>
      <c r="C16002" s="294"/>
      <c r="D16002" s="294"/>
      <c r="E16002" s="294"/>
      <c r="F16002" s="294"/>
    </row>
    <row r="16003">
      <c r="A16003" s="294" t="s">
        <v>31504</v>
      </c>
      <c r="B16003" s="294"/>
      <c r="C16003" s="294"/>
      <c r="D16003" s="294"/>
      <c r="E16003" s="294"/>
      <c r="F16003" s="294"/>
    </row>
    <row r="16004">
      <c r="A16004" s="294" t="s">
        <v>31505</v>
      </c>
      <c r="B16004" s="294"/>
      <c r="C16004" s="294"/>
      <c r="D16004" s="294"/>
      <c r="E16004" s="294"/>
      <c r="F16004" s="294"/>
    </row>
    <row r="16005">
      <c r="A16005" s="294" t="s">
        <v>31506</v>
      </c>
      <c r="B16005" s="294"/>
      <c r="C16005" s="294"/>
      <c r="D16005" s="294"/>
      <c r="E16005" s="294"/>
      <c r="F16005" s="294"/>
    </row>
    <row r="16006">
      <c r="A16006" s="294" t="s">
        <v>31507</v>
      </c>
      <c r="B16006" s="294"/>
      <c r="C16006" s="294"/>
      <c r="D16006" s="294"/>
      <c r="E16006" s="294"/>
      <c r="F16006" s="294"/>
    </row>
    <row r="16007">
      <c r="A16007" s="294" t="s">
        <v>31508</v>
      </c>
      <c r="B16007" s="294"/>
      <c r="C16007" s="294"/>
      <c r="D16007" s="294"/>
      <c r="E16007" s="294"/>
      <c r="F16007" s="294"/>
    </row>
    <row r="16008">
      <c r="A16008" s="294" t="s">
        <v>31509</v>
      </c>
      <c r="B16008" s="294"/>
      <c r="C16008" s="294"/>
      <c r="D16008" s="294"/>
      <c r="E16008" s="294"/>
      <c r="F16008" s="294"/>
    </row>
    <row r="16009">
      <c r="A16009" s="294" t="s">
        <v>31510</v>
      </c>
      <c r="B16009" s="294"/>
      <c r="C16009" s="294"/>
      <c r="D16009" s="294"/>
      <c r="E16009" s="294"/>
      <c r="F16009" s="294"/>
    </row>
    <row r="16010">
      <c r="A16010" s="294"/>
      <c r="B16010" s="294"/>
      <c r="C16010" s="294"/>
      <c r="D16010" s="294"/>
      <c r="E16010" s="294"/>
      <c r="F16010" s="294"/>
    </row>
    <row r="16011">
      <c r="A16011" s="294" t="s">
        <v>21326</v>
      </c>
      <c r="B16011" s="294"/>
      <c r="C16011" s="294"/>
      <c r="D16011" s="294"/>
      <c r="E16011" s="294"/>
      <c r="F16011" s="294"/>
    </row>
    <row r="16012">
      <c r="A16012" s="294"/>
      <c r="B16012" s="294"/>
      <c r="C16012" s="294"/>
      <c r="D16012" s="294"/>
      <c r="E16012" s="294"/>
      <c r="F16012" s="294"/>
    </row>
    <row r="16013">
      <c r="A16013" s="294" t="s">
        <v>31511</v>
      </c>
      <c r="B16013" s="294"/>
      <c r="C16013" s="294"/>
      <c r="D16013" s="294"/>
      <c r="E16013" s="294"/>
      <c r="F16013" s="294"/>
    </row>
    <row r="16014">
      <c r="A16014" s="294" t="s">
        <v>31512</v>
      </c>
      <c r="B16014" s="294"/>
      <c r="C16014" s="294"/>
      <c r="D16014" s="294"/>
      <c r="E16014" s="294"/>
      <c r="F16014" s="294"/>
    </row>
    <row r="16015">
      <c r="A16015" s="294" t="s">
        <v>31513</v>
      </c>
      <c r="B16015" s="294"/>
      <c r="C16015" s="294"/>
      <c r="D16015" s="294"/>
      <c r="E16015" s="294"/>
      <c r="F16015" s="294"/>
    </row>
    <row r="16016">
      <c r="A16016" s="294"/>
      <c r="B16016" s="294"/>
      <c r="C16016" s="294"/>
      <c r="D16016" s="294"/>
      <c r="E16016" s="294"/>
      <c r="F16016" s="294"/>
    </row>
    <row r="16017">
      <c r="A16017" s="294" t="s">
        <v>26377</v>
      </c>
      <c r="B16017" s="294"/>
      <c r="C16017" s="294"/>
      <c r="D16017" s="294"/>
      <c r="E16017" s="294"/>
      <c r="F16017" s="294"/>
    </row>
    <row r="16018">
      <c r="A16018" s="294"/>
      <c r="B16018" s="294"/>
      <c r="C16018" s="294"/>
      <c r="D16018" s="294"/>
      <c r="E16018" s="294"/>
      <c r="F16018" s="294"/>
    </row>
    <row r="16019">
      <c r="A16019" s="294" t="s">
        <v>31514</v>
      </c>
      <c r="B16019" s="294"/>
      <c r="C16019" s="294"/>
      <c r="D16019" s="294"/>
      <c r="E16019" s="294"/>
      <c r="F16019" s="294"/>
    </row>
    <row r="16020">
      <c r="A16020" s="294" t="s">
        <v>31515</v>
      </c>
      <c r="B16020" s="294"/>
      <c r="C16020" s="294"/>
      <c r="D16020" s="294"/>
      <c r="E16020" s="294"/>
      <c r="F16020" s="294"/>
    </row>
    <row r="16021">
      <c r="A16021" s="294" t="s">
        <v>31516</v>
      </c>
      <c r="B16021" s="294"/>
      <c r="C16021" s="294"/>
      <c r="D16021" s="294"/>
      <c r="E16021" s="294"/>
      <c r="F16021" s="294"/>
    </row>
    <row r="16022">
      <c r="A16022" s="294" t="s">
        <v>31517</v>
      </c>
      <c r="B16022" s="294"/>
      <c r="C16022" s="294"/>
      <c r="D16022" s="294"/>
      <c r="E16022" s="294"/>
      <c r="F16022" s="294"/>
    </row>
    <row r="16023">
      <c r="A16023" s="294" t="s">
        <v>31518</v>
      </c>
      <c r="B16023" s="294"/>
      <c r="C16023" s="294"/>
      <c r="D16023" s="294"/>
      <c r="E16023" s="294"/>
      <c r="F16023" s="294"/>
    </row>
    <row r="16024">
      <c r="A16024" s="294"/>
      <c r="B16024" s="294"/>
      <c r="C16024" s="294"/>
      <c r="D16024" s="294"/>
      <c r="E16024" s="294"/>
      <c r="F16024" s="294"/>
    </row>
    <row r="16025">
      <c r="A16025" s="294" t="s">
        <v>25653</v>
      </c>
      <c r="B16025" s="294"/>
      <c r="C16025" s="294"/>
      <c r="D16025" s="294"/>
      <c r="E16025" s="294"/>
      <c r="F16025" s="294"/>
    </row>
    <row r="16026">
      <c r="A16026" s="294" t="s">
        <v>23767</v>
      </c>
      <c r="B16026" s="294"/>
      <c r="C16026" s="294"/>
      <c r="D16026" s="294"/>
      <c r="E16026" s="294"/>
      <c r="F16026" s="294"/>
    </row>
    <row r="16027">
      <c r="A16027" s="294"/>
      <c r="B16027" s="294"/>
      <c r="C16027" s="294"/>
      <c r="D16027" s="294"/>
      <c r="E16027" s="294"/>
      <c r="F16027" s="294"/>
    </row>
    <row r="16028">
      <c r="A16028" s="294" t="s">
        <v>31519</v>
      </c>
      <c r="B16028" s="294"/>
      <c r="C16028" s="294"/>
      <c r="D16028" s="294"/>
      <c r="E16028" s="294"/>
      <c r="F16028" s="294"/>
    </row>
    <row r="16029">
      <c r="A16029" s="294" t="s">
        <v>31520</v>
      </c>
      <c r="B16029" s="294"/>
      <c r="C16029" s="294"/>
      <c r="D16029" s="294"/>
      <c r="E16029" s="294"/>
      <c r="F16029" s="294"/>
    </row>
    <row r="16030">
      <c r="A16030" s="294" t="s">
        <v>31521</v>
      </c>
      <c r="B16030" s="294"/>
      <c r="C16030" s="294"/>
      <c r="D16030" s="294"/>
      <c r="E16030" s="294"/>
      <c r="F16030" s="294"/>
    </row>
    <row r="16031">
      <c r="A16031" s="294"/>
      <c r="B16031" s="294"/>
      <c r="C16031" s="294"/>
      <c r="D16031" s="294"/>
      <c r="E16031" s="294"/>
      <c r="F16031" s="294"/>
    </row>
    <row r="16032">
      <c r="A16032" s="294" t="s">
        <v>31522</v>
      </c>
      <c r="B16032" s="294"/>
      <c r="C16032" s="294"/>
      <c r="D16032" s="294"/>
      <c r="E16032" s="294"/>
      <c r="F16032" s="294"/>
    </row>
    <row r="16033">
      <c r="A16033" s="294"/>
      <c r="B16033" s="294"/>
      <c r="C16033" s="294"/>
      <c r="D16033" s="294"/>
      <c r="E16033" s="294"/>
      <c r="F16033" s="294"/>
    </row>
    <row r="16034">
      <c r="A16034" s="294" t="s">
        <v>31523</v>
      </c>
      <c r="B16034" s="294"/>
      <c r="C16034" s="294"/>
      <c r="D16034" s="294"/>
      <c r="E16034" s="294"/>
      <c r="F16034" s="294"/>
    </row>
    <row r="16035">
      <c r="A16035" s="294" t="s">
        <v>31524</v>
      </c>
      <c r="B16035" s="294"/>
      <c r="C16035" s="294"/>
      <c r="D16035" s="294"/>
      <c r="E16035" s="294"/>
      <c r="F16035" s="294"/>
    </row>
    <row r="16036">
      <c r="A16036" s="294" t="s">
        <v>31525</v>
      </c>
      <c r="B16036" s="294"/>
      <c r="C16036" s="294"/>
      <c r="D16036" s="294"/>
      <c r="E16036" s="294"/>
      <c r="F16036" s="294"/>
    </row>
    <row r="16037">
      <c r="A16037" s="294"/>
      <c r="B16037" s="294"/>
      <c r="C16037" s="294"/>
      <c r="D16037" s="294"/>
      <c r="E16037" s="294"/>
      <c r="F16037" s="294"/>
    </row>
    <row r="16038">
      <c r="A16038" s="294" t="s">
        <v>28064</v>
      </c>
      <c r="B16038" s="294"/>
      <c r="C16038" s="294"/>
      <c r="D16038" s="294"/>
      <c r="E16038" s="294"/>
      <c r="F16038" s="294"/>
    </row>
    <row r="16039">
      <c r="A16039" s="294"/>
      <c r="B16039" s="294"/>
      <c r="C16039" s="294"/>
      <c r="D16039" s="294"/>
      <c r="E16039" s="294"/>
      <c r="F16039" s="294"/>
    </row>
    <row r="16040">
      <c r="A16040" s="294" t="s">
        <v>31526</v>
      </c>
      <c r="B16040" s="294"/>
      <c r="C16040" s="294"/>
      <c r="D16040" s="294"/>
      <c r="E16040" s="294"/>
      <c r="F16040" s="294"/>
    </row>
    <row r="16041">
      <c r="A16041" s="294" t="s">
        <v>31527</v>
      </c>
      <c r="B16041" s="294"/>
      <c r="C16041" s="294"/>
      <c r="D16041" s="294"/>
      <c r="E16041" s="294"/>
      <c r="F16041" s="294"/>
    </row>
    <row r="16042">
      <c r="A16042" s="294" t="s">
        <v>31528</v>
      </c>
      <c r="B16042" s="294"/>
      <c r="C16042" s="294"/>
      <c r="D16042" s="294"/>
      <c r="E16042" s="294"/>
      <c r="F16042" s="294"/>
    </row>
    <row r="16043">
      <c r="A16043" s="294" t="s">
        <v>31529</v>
      </c>
      <c r="B16043" s="294"/>
      <c r="C16043" s="294"/>
      <c r="D16043" s="294"/>
      <c r="E16043" s="294"/>
      <c r="F16043" s="294"/>
    </row>
    <row r="16044">
      <c r="A16044" s="294" t="s">
        <v>31530</v>
      </c>
      <c r="B16044" s="294"/>
      <c r="C16044" s="294"/>
      <c r="D16044" s="294"/>
      <c r="E16044" s="294"/>
      <c r="F16044" s="294"/>
    </row>
    <row r="16045">
      <c r="A16045" s="294" t="s">
        <v>31531</v>
      </c>
      <c r="B16045" s="294"/>
      <c r="C16045" s="294"/>
      <c r="D16045" s="294"/>
      <c r="E16045" s="294"/>
      <c r="F16045" s="294"/>
    </row>
    <row r="16046">
      <c r="A16046" s="294" t="s">
        <v>31532</v>
      </c>
      <c r="B16046" s="294"/>
      <c r="C16046" s="294"/>
      <c r="D16046" s="294"/>
      <c r="E16046" s="294"/>
      <c r="F16046" s="294"/>
    </row>
    <row r="16047">
      <c r="A16047" s="294" t="s">
        <v>31533</v>
      </c>
      <c r="B16047" s="294"/>
      <c r="C16047" s="294"/>
      <c r="D16047" s="294"/>
      <c r="E16047" s="294"/>
      <c r="F16047" s="294"/>
    </row>
    <row r="16048">
      <c r="A16048" s="294" t="s">
        <v>31534</v>
      </c>
      <c r="B16048" s="294"/>
      <c r="C16048" s="294"/>
      <c r="D16048" s="294"/>
      <c r="E16048" s="294"/>
      <c r="F16048" s="294"/>
    </row>
    <row r="16049">
      <c r="A16049" s="294" t="s">
        <v>31535</v>
      </c>
      <c r="B16049" s="294"/>
      <c r="C16049" s="294"/>
      <c r="D16049" s="294"/>
      <c r="E16049" s="294"/>
      <c r="F16049" s="294"/>
    </row>
    <row r="16050">
      <c r="A16050" s="294" t="s">
        <v>31536</v>
      </c>
      <c r="B16050" s="294"/>
      <c r="C16050" s="294"/>
      <c r="D16050" s="294"/>
      <c r="E16050" s="294"/>
      <c r="F16050" s="294"/>
    </row>
    <row r="16051">
      <c r="A16051" s="294" t="s">
        <v>31537</v>
      </c>
      <c r="B16051" s="294"/>
      <c r="C16051" s="294"/>
      <c r="D16051" s="294"/>
      <c r="E16051" s="294"/>
      <c r="F16051" s="294"/>
    </row>
    <row r="16052">
      <c r="A16052" s="294"/>
      <c r="B16052" s="294"/>
      <c r="C16052" s="294"/>
      <c r="D16052" s="294"/>
      <c r="E16052" s="294"/>
      <c r="F16052" s="294"/>
    </row>
    <row r="16053">
      <c r="A16053" s="294" t="s">
        <v>28124</v>
      </c>
      <c r="B16053" s="294"/>
      <c r="C16053" s="294"/>
      <c r="D16053" s="294"/>
      <c r="E16053" s="294"/>
      <c r="F16053" s="294"/>
    </row>
    <row r="16054">
      <c r="A16054" s="294" t="s">
        <v>31538</v>
      </c>
      <c r="B16054" s="294"/>
      <c r="C16054" s="294"/>
      <c r="D16054" s="294"/>
      <c r="E16054" s="294"/>
      <c r="F16054" s="294"/>
    </row>
    <row r="16055">
      <c r="A16055" s="294" t="s">
        <v>21618</v>
      </c>
      <c r="B16055" s="294"/>
      <c r="C16055" s="294"/>
      <c r="D16055" s="294"/>
      <c r="E16055" s="294"/>
      <c r="F16055" s="294"/>
    </row>
    <row r="16056">
      <c r="A16056" s="294" t="s">
        <v>31539</v>
      </c>
      <c r="B16056" s="294"/>
      <c r="C16056" s="294"/>
      <c r="D16056" s="294"/>
      <c r="E16056" s="294"/>
      <c r="F16056" s="294"/>
    </row>
    <row r="16057">
      <c r="A16057" s="294"/>
      <c r="B16057" s="294"/>
      <c r="C16057" s="294"/>
      <c r="D16057" s="294"/>
      <c r="E16057" s="294"/>
      <c r="F16057" s="294"/>
    </row>
    <row r="16058">
      <c r="A16058" s="294" t="s">
        <v>22512</v>
      </c>
      <c r="B16058" s="294"/>
      <c r="C16058" s="294"/>
      <c r="D16058" s="294"/>
      <c r="E16058" s="294"/>
      <c r="F16058" s="294"/>
    </row>
    <row r="16059">
      <c r="A16059" s="294" t="s">
        <v>26296</v>
      </c>
      <c r="B16059" s="294"/>
      <c r="C16059" s="294"/>
      <c r="D16059" s="294"/>
      <c r="E16059" s="294"/>
      <c r="F16059" s="294"/>
    </row>
    <row r="16060">
      <c r="A16060" s="294"/>
      <c r="B16060" s="294"/>
      <c r="C16060" s="294"/>
      <c r="D16060" s="294"/>
      <c r="E16060" s="294"/>
      <c r="F16060" s="294"/>
    </row>
    <row r="16061">
      <c r="A16061" s="294" t="s">
        <v>31540</v>
      </c>
      <c r="B16061" s="294"/>
      <c r="C16061" s="294"/>
      <c r="D16061" s="294"/>
      <c r="E16061" s="294"/>
      <c r="F16061" s="294"/>
    </row>
    <row r="16062">
      <c r="A16062" s="294" t="s">
        <v>31541</v>
      </c>
      <c r="B16062" s="294"/>
      <c r="C16062" s="294"/>
      <c r="D16062" s="294"/>
      <c r="E16062" s="294"/>
      <c r="F16062" s="294"/>
    </row>
    <row r="16063">
      <c r="A16063" s="294" t="s">
        <v>31542</v>
      </c>
      <c r="B16063" s="294"/>
      <c r="C16063" s="294"/>
      <c r="D16063" s="294"/>
      <c r="E16063" s="294"/>
      <c r="F16063" s="294"/>
    </row>
    <row r="16064">
      <c r="A16064" s="294" t="s">
        <v>31543</v>
      </c>
      <c r="B16064" s="294"/>
      <c r="C16064" s="294"/>
      <c r="D16064" s="294"/>
      <c r="E16064" s="294"/>
      <c r="F16064" s="294"/>
    </row>
    <row r="16065">
      <c r="A16065" s="294" t="s">
        <v>31544</v>
      </c>
      <c r="B16065" s="294"/>
      <c r="C16065" s="294"/>
      <c r="D16065" s="294"/>
      <c r="E16065" s="294"/>
      <c r="F16065" s="294"/>
    </row>
    <row r="16066">
      <c r="A16066" s="294" t="s">
        <v>31545</v>
      </c>
      <c r="B16066" s="294"/>
      <c r="C16066" s="294"/>
      <c r="D16066" s="294"/>
      <c r="E16066" s="294"/>
      <c r="F16066" s="294"/>
    </row>
    <row r="16067">
      <c r="A16067" s="294"/>
      <c r="B16067" s="294"/>
      <c r="C16067" s="294"/>
      <c r="D16067" s="294"/>
      <c r="E16067" s="294"/>
      <c r="F16067" s="294"/>
    </row>
    <row r="16068">
      <c r="A16068" s="294" t="s">
        <v>27276</v>
      </c>
      <c r="B16068" s="294"/>
      <c r="C16068" s="294"/>
      <c r="D16068" s="294"/>
      <c r="E16068" s="294"/>
      <c r="F16068" s="294"/>
    </row>
    <row r="16069">
      <c r="A16069" s="294"/>
      <c r="B16069" s="294"/>
      <c r="C16069" s="294"/>
      <c r="D16069" s="294"/>
      <c r="E16069" s="294"/>
      <c r="F16069" s="294"/>
    </row>
    <row r="16070">
      <c r="A16070" s="294" t="s">
        <v>31546</v>
      </c>
      <c r="B16070" s="294"/>
      <c r="C16070" s="294"/>
      <c r="D16070" s="294"/>
      <c r="E16070" s="294"/>
      <c r="F16070" s="294"/>
    </row>
    <row r="16071">
      <c r="A16071" s="294" t="s">
        <v>31547</v>
      </c>
      <c r="B16071" s="294"/>
      <c r="C16071" s="294"/>
      <c r="D16071" s="294"/>
      <c r="E16071" s="294"/>
      <c r="F16071" s="294"/>
    </row>
    <row r="16072">
      <c r="A16072" s="294" t="s">
        <v>31548</v>
      </c>
      <c r="B16072" s="294"/>
      <c r="C16072" s="294"/>
      <c r="D16072" s="294"/>
      <c r="E16072" s="294"/>
      <c r="F16072" s="294"/>
    </row>
    <row r="16073">
      <c r="A16073" s="294" t="s">
        <v>31549</v>
      </c>
      <c r="B16073" s="294"/>
      <c r="C16073" s="294"/>
      <c r="D16073" s="294"/>
      <c r="E16073" s="294"/>
      <c r="F16073" s="294"/>
    </row>
    <row r="16074">
      <c r="A16074" s="294" t="s">
        <v>31550</v>
      </c>
      <c r="B16074" s="294"/>
      <c r="C16074" s="294"/>
      <c r="D16074" s="294"/>
      <c r="E16074" s="294"/>
      <c r="F16074" s="294"/>
    </row>
    <row r="16075">
      <c r="A16075" s="294"/>
      <c r="B16075" s="294"/>
      <c r="C16075" s="294"/>
      <c r="D16075" s="294"/>
      <c r="E16075" s="294"/>
      <c r="F16075" s="294"/>
    </row>
    <row r="16076">
      <c r="A16076" s="294" t="s">
        <v>26992</v>
      </c>
      <c r="B16076" s="294"/>
      <c r="C16076" s="294"/>
      <c r="D16076" s="294"/>
      <c r="E16076" s="294"/>
      <c r="F16076" s="294"/>
    </row>
    <row r="16077">
      <c r="A16077" s="294" t="s">
        <v>31551</v>
      </c>
      <c r="B16077" s="294"/>
      <c r="C16077" s="294"/>
      <c r="D16077" s="294"/>
      <c r="E16077" s="294"/>
      <c r="F16077" s="294"/>
    </row>
    <row r="16078">
      <c r="A16078" s="294"/>
      <c r="B16078" s="294"/>
      <c r="C16078" s="294"/>
      <c r="D16078" s="294"/>
      <c r="E16078" s="294"/>
      <c r="F16078" s="294"/>
    </row>
    <row r="16079">
      <c r="A16079" s="294" t="s">
        <v>31552</v>
      </c>
      <c r="B16079" s="294"/>
      <c r="C16079" s="294"/>
      <c r="D16079" s="294"/>
      <c r="E16079" s="294"/>
      <c r="F16079" s="294"/>
    </row>
    <row r="16080">
      <c r="A16080" s="294" t="s">
        <v>31553</v>
      </c>
      <c r="B16080" s="294"/>
      <c r="C16080" s="294"/>
      <c r="D16080" s="294"/>
      <c r="E16080" s="294"/>
      <c r="F16080" s="294"/>
    </row>
    <row r="16081">
      <c r="A16081" s="294" t="s">
        <v>31554</v>
      </c>
      <c r="B16081" s="294"/>
      <c r="C16081" s="294"/>
      <c r="D16081" s="294"/>
      <c r="E16081" s="294"/>
      <c r="F16081" s="294"/>
    </row>
    <row r="16082">
      <c r="A16082" s="294" t="s">
        <v>31555</v>
      </c>
      <c r="B16082" s="294"/>
      <c r="C16082" s="294"/>
      <c r="D16082" s="294"/>
      <c r="E16082" s="294"/>
      <c r="F16082" s="294"/>
    </row>
    <row r="16083">
      <c r="A16083" s="294" t="s">
        <v>31556</v>
      </c>
      <c r="B16083" s="294"/>
      <c r="C16083" s="294"/>
      <c r="D16083" s="294"/>
      <c r="E16083" s="294"/>
      <c r="F16083" s="294"/>
    </row>
    <row r="16084">
      <c r="A16084" s="294" t="s">
        <v>31557</v>
      </c>
      <c r="B16084" s="294"/>
      <c r="C16084" s="294"/>
      <c r="D16084" s="294"/>
      <c r="E16084" s="294"/>
      <c r="F16084" s="294"/>
    </row>
    <row r="16085">
      <c r="A16085" s="294"/>
      <c r="B16085" s="294"/>
      <c r="C16085" s="294"/>
      <c r="D16085" s="294"/>
      <c r="E16085" s="294"/>
      <c r="F16085" s="294"/>
    </row>
    <row r="16086">
      <c r="A16086" s="294"/>
      <c r="B16086" s="294"/>
      <c r="C16086" s="294"/>
      <c r="D16086" s="294"/>
      <c r="E16086" s="294"/>
      <c r="F16086" s="294"/>
    </row>
    <row r="16087">
      <c r="A16087" s="294" t="s">
        <v>21401</v>
      </c>
      <c r="B16087" s="294"/>
      <c r="C16087" s="294"/>
      <c r="D16087" s="294"/>
      <c r="E16087" s="294"/>
      <c r="F16087" s="294"/>
    </row>
    <row r="16088">
      <c r="A16088" s="294"/>
      <c r="B16088" s="294"/>
      <c r="C16088" s="294"/>
      <c r="D16088" s="294"/>
      <c r="E16088" s="294"/>
      <c r="F16088" s="294"/>
    </row>
    <row r="16089">
      <c r="A16089" s="294" t="s">
        <v>31558</v>
      </c>
      <c r="B16089" s="294"/>
      <c r="C16089" s="294"/>
      <c r="D16089" s="294"/>
      <c r="E16089" s="294"/>
      <c r="F16089" s="294"/>
    </row>
    <row r="16090">
      <c r="A16090" s="294" t="s">
        <v>31559</v>
      </c>
      <c r="B16090" s="294"/>
      <c r="C16090" s="294"/>
      <c r="D16090" s="294"/>
      <c r="E16090" s="294"/>
      <c r="F16090" s="294"/>
    </row>
    <row r="16091">
      <c r="A16091" s="294" t="s">
        <v>31560</v>
      </c>
      <c r="B16091" s="294"/>
      <c r="C16091" s="294"/>
      <c r="D16091" s="294"/>
      <c r="E16091" s="294"/>
      <c r="F16091" s="294"/>
    </row>
    <row r="16092">
      <c r="A16092" s="294" t="s">
        <v>31561</v>
      </c>
      <c r="B16092" s="294"/>
      <c r="C16092" s="294"/>
      <c r="D16092" s="294"/>
      <c r="E16092" s="294"/>
      <c r="F16092" s="294"/>
    </row>
    <row r="16093">
      <c r="A16093" s="294" t="s">
        <v>31562</v>
      </c>
      <c r="B16093" s="294"/>
      <c r="C16093" s="294"/>
      <c r="D16093" s="294"/>
      <c r="E16093" s="294"/>
      <c r="F16093" s="294"/>
    </row>
    <row r="16094">
      <c r="A16094" s="294" t="s">
        <v>23830</v>
      </c>
      <c r="B16094" s="294"/>
      <c r="C16094" s="294"/>
      <c r="D16094" s="294"/>
      <c r="E16094" s="294"/>
      <c r="F16094" s="294"/>
    </row>
    <row r="16095">
      <c r="A16095" s="294" t="s">
        <v>31563</v>
      </c>
      <c r="B16095" s="294"/>
      <c r="C16095" s="294"/>
      <c r="D16095" s="294"/>
      <c r="E16095" s="294"/>
      <c r="F16095" s="294"/>
    </row>
    <row r="16096">
      <c r="A16096" s="294" t="s">
        <v>31564</v>
      </c>
      <c r="B16096" s="294"/>
      <c r="C16096" s="294"/>
      <c r="D16096" s="294"/>
      <c r="E16096" s="294"/>
      <c r="F16096" s="294"/>
    </row>
    <row r="16097">
      <c r="A16097" s="294" t="s">
        <v>31565</v>
      </c>
      <c r="B16097" s="294"/>
      <c r="C16097" s="294"/>
      <c r="D16097" s="294"/>
      <c r="E16097" s="294"/>
      <c r="F16097" s="294"/>
    </row>
    <row r="16098">
      <c r="A16098" s="294" t="s">
        <v>31566</v>
      </c>
      <c r="B16098" s="294"/>
      <c r="C16098" s="294"/>
      <c r="D16098" s="294"/>
      <c r="E16098" s="294"/>
      <c r="F16098" s="294"/>
    </row>
    <row r="16099">
      <c r="A16099" s="294"/>
      <c r="B16099" s="294"/>
      <c r="C16099" s="294"/>
      <c r="D16099" s="294"/>
      <c r="E16099" s="294"/>
      <c r="F16099" s="294"/>
    </row>
    <row r="16100">
      <c r="A16100" s="294" t="s">
        <v>21407</v>
      </c>
      <c r="B16100" s="294"/>
      <c r="C16100" s="294"/>
      <c r="D16100" s="294"/>
      <c r="E16100" s="294"/>
      <c r="F16100" s="294"/>
    </row>
    <row r="16101">
      <c r="A16101" s="294"/>
      <c r="B16101" s="294"/>
      <c r="C16101" s="294"/>
      <c r="D16101" s="294"/>
      <c r="E16101" s="294"/>
      <c r="F16101" s="294"/>
    </row>
    <row r="16102">
      <c r="A16102" s="294" t="s">
        <v>25506</v>
      </c>
      <c r="B16102" s="294"/>
      <c r="C16102" s="294"/>
      <c r="D16102" s="294"/>
      <c r="E16102" s="294"/>
      <c r="F16102" s="294"/>
    </row>
    <row r="16103">
      <c r="A16103" s="294" t="s">
        <v>31567</v>
      </c>
      <c r="B16103" s="294"/>
      <c r="C16103" s="294"/>
      <c r="D16103" s="294"/>
      <c r="E16103" s="294"/>
      <c r="F16103" s="294"/>
    </row>
    <row r="16104">
      <c r="A16104" s="294" t="s">
        <v>31568</v>
      </c>
      <c r="B16104" s="294"/>
      <c r="C16104" s="294"/>
      <c r="D16104" s="294"/>
      <c r="E16104" s="294"/>
      <c r="F16104" s="294"/>
    </row>
    <row r="16105">
      <c r="A16105" s="294" t="s">
        <v>31569</v>
      </c>
      <c r="B16105" s="294"/>
      <c r="C16105" s="294"/>
      <c r="D16105" s="294"/>
      <c r="E16105" s="294"/>
      <c r="F16105" s="294"/>
    </row>
    <row r="16106">
      <c r="A16106" s="294" t="s">
        <v>31570</v>
      </c>
      <c r="B16106" s="294"/>
      <c r="C16106" s="294"/>
      <c r="D16106" s="294"/>
      <c r="E16106" s="294"/>
      <c r="F16106" s="294"/>
    </row>
    <row r="16107">
      <c r="A16107" s="294" t="s">
        <v>25511</v>
      </c>
      <c r="B16107" s="294"/>
      <c r="C16107" s="294"/>
      <c r="D16107" s="294"/>
      <c r="E16107" s="294"/>
      <c r="F16107" s="294"/>
    </row>
    <row r="16108">
      <c r="A16108" s="294" t="s">
        <v>21403</v>
      </c>
      <c r="B16108" s="294"/>
      <c r="C16108" s="294"/>
      <c r="D16108" s="294"/>
      <c r="E16108" s="294"/>
      <c r="F16108" s="294"/>
    </row>
    <row r="16109">
      <c r="A16109" s="294" t="s">
        <v>31571</v>
      </c>
      <c r="B16109" s="294"/>
      <c r="C16109" s="294"/>
      <c r="D16109" s="294"/>
      <c r="E16109" s="294"/>
      <c r="F16109" s="294"/>
    </row>
    <row r="16110">
      <c r="A16110" s="294" t="s">
        <v>31572</v>
      </c>
      <c r="B16110" s="294"/>
      <c r="C16110" s="294"/>
      <c r="D16110" s="294"/>
      <c r="E16110" s="294"/>
      <c r="F16110" s="294"/>
    </row>
    <row r="16111">
      <c r="A16111" s="294" t="s">
        <v>24903</v>
      </c>
      <c r="B16111" s="294"/>
      <c r="C16111" s="294"/>
      <c r="D16111" s="294"/>
      <c r="E16111" s="294"/>
      <c r="F16111" s="294"/>
    </row>
    <row r="16112">
      <c r="A16112" s="294" t="s">
        <v>31573</v>
      </c>
      <c r="B16112" s="294"/>
      <c r="C16112" s="294"/>
      <c r="D16112" s="294"/>
      <c r="E16112" s="294"/>
      <c r="F16112" s="294"/>
    </row>
    <row r="16113">
      <c r="A16113" s="294" t="s">
        <v>31574</v>
      </c>
      <c r="B16113" s="294"/>
      <c r="C16113" s="294"/>
      <c r="D16113" s="294"/>
      <c r="E16113" s="294"/>
      <c r="F16113" s="294"/>
    </row>
    <row r="16114">
      <c r="A16114" s="294" t="s">
        <v>31575</v>
      </c>
      <c r="B16114" s="294"/>
      <c r="C16114" s="294"/>
      <c r="D16114" s="294"/>
      <c r="E16114" s="294"/>
      <c r="F16114" s="294"/>
    </row>
    <row r="16115">
      <c r="A16115" s="294"/>
      <c r="B16115" s="294"/>
      <c r="C16115" s="294"/>
      <c r="D16115" s="294"/>
      <c r="E16115" s="294"/>
      <c r="F16115" s="294"/>
    </row>
    <row r="16116">
      <c r="A16116" s="294" t="s">
        <v>21304</v>
      </c>
      <c r="B16116" s="294"/>
      <c r="C16116" s="294"/>
      <c r="D16116" s="294"/>
      <c r="E16116" s="294"/>
      <c r="F16116" s="294"/>
    </row>
    <row r="16117">
      <c r="A16117" s="294"/>
      <c r="B16117" s="294"/>
      <c r="C16117" s="294"/>
      <c r="D16117" s="294"/>
      <c r="E16117" s="294"/>
      <c r="F16117" s="294"/>
    </row>
    <row r="16118">
      <c r="A16118" s="294" t="s">
        <v>31576</v>
      </c>
      <c r="B16118" s="294"/>
      <c r="C16118" s="294"/>
      <c r="D16118" s="294"/>
      <c r="E16118" s="294"/>
      <c r="F16118" s="294"/>
    </row>
    <row r="16119">
      <c r="A16119" s="294" t="s">
        <v>31577</v>
      </c>
      <c r="B16119" s="294"/>
      <c r="C16119" s="294"/>
      <c r="D16119" s="294"/>
      <c r="E16119" s="294"/>
      <c r="F16119" s="294"/>
    </row>
    <row r="16120">
      <c r="A16120" s="294" t="s">
        <v>31578</v>
      </c>
      <c r="B16120" s="294"/>
      <c r="C16120" s="294"/>
      <c r="D16120" s="294"/>
      <c r="E16120" s="294"/>
      <c r="F16120" s="294"/>
    </row>
    <row r="16121">
      <c r="A16121" s="294" t="s">
        <v>31579</v>
      </c>
      <c r="B16121" s="294"/>
      <c r="C16121" s="294"/>
      <c r="D16121" s="294"/>
      <c r="E16121" s="294"/>
      <c r="F16121" s="294"/>
    </row>
    <row r="16122">
      <c r="A16122" s="294" t="s">
        <v>31580</v>
      </c>
      <c r="B16122" s="294"/>
      <c r="C16122" s="294"/>
      <c r="D16122" s="294"/>
      <c r="E16122" s="294"/>
      <c r="F16122" s="294"/>
    </row>
    <row r="16123">
      <c r="A16123" s="294" t="s">
        <v>31581</v>
      </c>
      <c r="B16123" s="294"/>
      <c r="C16123" s="294"/>
      <c r="D16123" s="294"/>
      <c r="E16123" s="294"/>
      <c r="F16123" s="294"/>
    </row>
    <row r="16124">
      <c r="A16124" s="294" t="s">
        <v>31582</v>
      </c>
      <c r="B16124" s="294"/>
      <c r="C16124" s="294"/>
      <c r="D16124" s="294"/>
      <c r="E16124" s="294"/>
      <c r="F16124" s="294"/>
    </row>
    <row r="16125">
      <c r="A16125" s="294" t="s">
        <v>31583</v>
      </c>
      <c r="B16125" s="294"/>
      <c r="C16125" s="294"/>
      <c r="D16125" s="294"/>
      <c r="E16125" s="294"/>
      <c r="F16125" s="294"/>
    </row>
    <row r="16126">
      <c r="A16126" s="294"/>
      <c r="B16126" s="294"/>
      <c r="C16126" s="294"/>
      <c r="D16126" s="294"/>
      <c r="E16126" s="294"/>
      <c r="F16126" s="294"/>
    </row>
    <row r="16127">
      <c r="A16127" s="294" t="s">
        <v>28124</v>
      </c>
      <c r="B16127" s="294"/>
      <c r="C16127" s="294"/>
      <c r="D16127" s="294"/>
      <c r="E16127" s="294"/>
      <c r="F16127" s="294"/>
    </row>
    <row r="16128">
      <c r="A16128" s="294" t="s">
        <v>31584</v>
      </c>
      <c r="B16128" s="294"/>
      <c r="C16128" s="294"/>
      <c r="D16128" s="294"/>
      <c r="E16128" s="294"/>
      <c r="F16128" s="294"/>
    </row>
    <row r="16129">
      <c r="A16129" s="294" t="s">
        <v>21672</v>
      </c>
      <c r="B16129" s="294"/>
      <c r="C16129" s="294"/>
      <c r="D16129" s="294"/>
      <c r="E16129" s="294"/>
      <c r="F16129" s="294"/>
    </row>
    <row r="16130">
      <c r="A16130" s="294" t="s">
        <v>31539</v>
      </c>
      <c r="B16130" s="294"/>
      <c r="C16130" s="294"/>
      <c r="D16130" s="294"/>
      <c r="E16130" s="294"/>
      <c r="F16130" s="294"/>
    </row>
    <row r="16131">
      <c r="A16131" s="294"/>
      <c r="B16131" s="294"/>
      <c r="C16131" s="294"/>
      <c r="D16131" s="294"/>
      <c r="E16131" s="294"/>
      <c r="F16131" s="294"/>
    </row>
    <row r="16132">
      <c r="A16132" s="294" t="s">
        <v>21315</v>
      </c>
      <c r="B16132" s="294"/>
      <c r="C16132" s="294"/>
      <c r="D16132" s="294"/>
      <c r="E16132" s="294"/>
      <c r="F16132" s="294"/>
    </row>
    <row r="16133">
      <c r="A16133" s="294"/>
      <c r="B16133" s="294"/>
      <c r="C16133" s="294"/>
      <c r="D16133" s="294"/>
      <c r="E16133" s="294"/>
      <c r="F16133" s="294"/>
    </row>
    <row r="16134">
      <c r="A16134" s="294" t="s">
        <v>31585</v>
      </c>
      <c r="B16134" s="294"/>
      <c r="C16134" s="294"/>
      <c r="D16134" s="294"/>
      <c r="E16134" s="294"/>
      <c r="F16134" s="294"/>
    </row>
    <row r="16135">
      <c r="A16135" s="294" t="s">
        <v>31586</v>
      </c>
      <c r="B16135" s="294"/>
      <c r="C16135" s="294"/>
      <c r="D16135" s="294"/>
      <c r="E16135" s="294"/>
      <c r="F16135" s="294"/>
    </row>
    <row r="16136">
      <c r="A16136" s="294" t="s">
        <v>31587</v>
      </c>
      <c r="B16136" s="294"/>
      <c r="C16136" s="294"/>
      <c r="D16136" s="294"/>
      <c r="E16136" s="294"/>
      <c r="F16136" s="294"/>
    </row>
    <row r="16137">
      <c r="A16137" s="294" t="s">
        <v>31221</v>
      </c>
      <c r="B16137" s="294"/>
      <c r="C16137" s="294"/>
      <c r="D16137" s="294"/>
      <c r="E16137" s="294"/>
      <c r="F16137" s="294"/>
    </row>
    <row r="16138">
      <c r="A16138" s="294" t="s">
        <v>31588</v>
      </c>
      <c r="B16138" s="294"/>
      <c r="C16138" s="294"/>
      <c r="D16138" s="294"/>
      <c r="E16138" s="294"/>
      <c r="F16138" s="294"/>
    </row>
    <row r="16139">
      <c r="A16139" s="294" t="s">
        <v>31589</v>
      </c>
      <c r="B16139" s="294"/>
      <c r="C16139" s="294"/>
      <c r="D16139" s="294"/>
      <c r="E16139" s="294"/>
      <c r="F16139" s="294"/>
    </row>
    <row r="16140">
      <c r="A16140" s="294" t="s">
        <v>31590</v>
      </c>
      <c r="B16140" s="294"/>
      <c r="C16140" s="294"/>
      <c r="D16140" s="294"/>
      <c r="E16140" s="294"/>
      <c r="F16140" s="294"/>
    </row>
    <row r="16141">
      <c r="A16141" s="294" t="s">
        <v>31591</v>
      </c>
      <c r="B16141" s="294"/>
      <c r="C16141" s="294"/>
      <c r="D16141" s="294"/>
      <c r="E16141" s="294"/>
      <c r="F16141" s="294"/>
    </row>
    <row r="16142">
      <c r="A16142" s="294" t="s">
        <v>31592</v>
      </c>
      <c r="B16142" s="294"/>
      <c r="C16142" s="294"/>
      <c r="D16142" s="294"/>
      <c r="E16142" s="294"/>
      <c r="F16142" s="294"/>
    </row>
    <row r="16143">
      <c r="A16143" s="294"/>
      <c r="B16143" s="294"/>
      <c r="C16143" s="294"/>
      <c r="D16143" s="294"/>
      <c r="E16143" s="294"/>
      <c r="F16143" s="294"/>
    </row>
    <row r="16144">
      <c r="A16144" s="294"/>
      <c r="B16144" s="294"/>
      <c r="C16144" s="294"/>
      <c r="D16144" s="294"/>
      <c r="E16144" s="294"/>
      <c r="F16144" s="294"/>
    </row>
    <row r="16145">
      <c r="A16145" s="294" t="s">
        <v>21326</v>
      </c>
      <c r="B16145" s="294"/>
      <c r="C16145" s="294"/>
      <c r="D16145" s="294"/>
      <c r="E16145" s="294"/>
      <c r="F16145" s="294"/>
    </row>
    <row r="16146">
      <c r="A16146" s="294"/>
      <c r="B16146" s="294"/>
      <c r="C16146" s="294"/>
      <c r="D16146" s="294"/>
      <c r="E16146" s="294"/>
      <c r="F16146" s="294"/>
    </row>
    <row r="16147">
      <c r="A16147" s="294" t="s">
        <v>31593</v>
      </c>
      <c r="B16147" s="294"/>
      <c r="C16147" s="294"/>
      <c r="D16147" s="294"/>
      <c r="E16147" s="294"/>
      <c r="F16147" s="294"/>
    </row>
    <row r="16148">
      <c r="A16148" s="294" t="s">
        <v>31594</v>
      </c>
      <c r="B16148" s="294"/>
      <c r="C16148" s="294"/>
      <c r="D16148" s="294"/>
      <c r="E16148" s="294"/>
      <c r="F16148" s="294"/>
    </row>
    <row r="16149">
      <c r="A16149" s="294" t="s">
        <v>31595</v>
      </c>
      <c r="B16149" s="294"/>
      <c r="C16149" s="294"/>
      <c r="D16149" s="294"/>
      <c r="E16149" s="294"/>
      <c r="F16149" s="294"/>
    </row>
    <row r="16150">
      <c r="A16150" s="294" t="s">
        <v>31596</v>
      </c>
      <c r="B16150" s="294"/>
      <c r="C16150" s="294"/>
      <c r="D16150" s="294"/>
      <c r="E16150" s="294"/>
      <c r="F16150" s="294"/>
    </row>
    <row r="16151">
      <c r="A16151" s="294" t="s">
        <v>31597</v>
      </c>
      <c r="B16151" s="294"/>
      <c r="C16151" s="294"/>
      <c r="D16151" s="294"/>
      <c r="E16151" s="294"/>
      <c r="F16151" s="294"/>
    </row>
    <row r="16152">
      <c r="A16152" s="294"/>
      <c r="B16152" s="294"/>
      <c r="C16152" s="294"/>
      <c r="D16152" s="294"/>
      <c r="E16152" s="294"/>
      <c r="F16152" s="294"/>
    </row>
    <row r="16153">
      <c r="A16153" s="294" t="s">
        <v>31598</v>
      </c>
      <c r="B16153" s="294"/>
      <c r="C16153" s="294"/>
      <c r="D16153" s="294"/>
      <c r="E16153" s="294"/>
      <c r="F16153" s="294"/>
    </row>
    <row r="16154">
      <c r="A16154" s="294"/>
      <c r="B16154" s="294"/>
      <c r="C16154" s="294"/>
      <c r="D16154" s="294"/>
      <c r="E16154" s="294"/>
      <c r="F16154" s="294"/>
    </row>
    <row r="16155">
      <c r="A16155" s="294" t="s">
        <v>31599</v>
      </c>
      <c r="B16155" s="294"/>
      <c r="C16155" s="294"/>
      <c r="D16155" s="294"/>
      <c r="E16155" s="294"/>
      <c r="F16155" s="294"/>
    </row>
    <row r="16156">
      <c r="A16156" s="294" t="s">
        <v>31600</v>
      </c>
      <c r="B16156" s="294"/>
      <c r="C16156" s="294"/>
      <c r="D16156" s="294"/>
      <c r="E16156" s="294"/>
      <c r="F16156" s="294"/>
    </row>
    <row r="16157">
      <c r="A16157" s="294" t="s">
        <v>31601</v>
      </c>
      <c r="B16157" s="294"/>
      <c r="C16157" s="294"/>
      <c r="D16157" s="294"/>
      <c r="E16157" s="294"/>
      <c r="F16157" s="294"/>
    </row>
    <row r="16158">
      <c r="A16158" s="294" t="s">
        <v>31602</v>
      </c>
      <c r="B16158" s="294"/>
      <c r="C16158" s="294"/>
      <c r="D16158" s="294"/>
      <c r="E16158" s="294"/>
      <c r="F16158" s="294"/>
    </row>
    <row r="16159">
      <c r="A16159" s="294" t="s">
        <v>31603</v>
      </c>
      <c r="B16159" s="294"/>
      <c r="C16159" s="294"/>
      <c r="D16159" s="294"/>
      <c r="E16159" s="294"/>
      <c r="F16159" s="294"/>
    </row>
    <row r="16160">
      <c r="A16160" s="294" t="s">
        <v>31604</v>
      </c>
      <c r="B16160" s="294"/>
      <c r="C16160" s="294"/>
      <c r="D16160" s="294"/>
      <c r="E16160" s="294"/>
      <c r="F16160" s="294"/>
    </row>
    <row r="16161">
      <c r="A16161" s="294" t="s">
        <v>31605</v>
      </c>
      <c r="B16161" s="294"/>
      <c r="C16161" s="294"/>
      <c r="D16161" s="294"/>
      <c r="E16161" s="294"/>
      <c r="F16161" s="294"/>
    </row>
    <row r="16162">
      <c r="A16162" s="294" t="s">
        <v>31606</v>
      </c>
      <c r="B16162" s="294"/>
      <c r="C16162" s="294"/>
      <c r="D16162" s="294"/>
      <c r="E16162" s="294"/>
      <c r="F16162" s="294"/>
    </row>
    <row r="16163">
      <c r="A16163" s="294"/>
      <c r="B16163" s="294"/>
      <c r="C16163" s="294"/>
      <c r="D16163" s="294"/>
      <c r="E16163" s="294"/>
      <c r="F16163" s="294"/>
    </row>
    <row r="16164">
      <c r="A16164" s="294" t="s">
        <v>25653</v>
      </c>
      <c r="B16164" s="294"/>
      <c r="C16164" s="294"/>
      <c r="D16164" s="294"/>
      <c r="E16164" s="294"/>
      <c r="F16164" s="294"/>
    </row>
    <row r="16165">
      <c r="A16165" s="294" t="s">
        <v>23767</v>
      </c>
      <c r="B16165" s="294"/>
      <c r="C16165" s="294"/>
      <c r="D16165" s="294"/>
      <c r="E16165" s="294"/>
      <c r="F16165" s="294"/>
    </row>
    <row r="16166">
      <c r="A16166" s="294"/>
      <c r="B16166" s="294"/>
      <c r="C16166" s="294"/>
      <c r="D16166" s="294"/>
      <c r="E16166" s="294"/>
      <c r="F16166" s="294"/>
    </row>
    <row r="16167">
      <c r="A16167" s="294" t="s">
        <v>31607</v>
      </c>
      <c r="B16167" s="294"/>
      <c r="C16167" s="294"/>
      <c r="D16167" s="294"/>
      <c r="E16167" s="294"/>
      <c r="F16167" s="294"/>
    </row>
    <row r="16168">
      <c r="A16168" s="294" t="s">
        <v>31608</v>
      </c>
      <c r="B16168" s="294"/>
      <c r="C16168" s="294"/>
      <c r="D16168" s="294"/>
      <c r="E16168" s="294"/>
      <c r="F16168" s="294"/>
    </row>
    <row r="16169">
      <c r="A16169" s="294" t="s">
        <v>31609</v>
      </c>
      <c r="B16169" s="294"/>
      <c r="C16169" s="294"/>
      <c r="D16169" s="294"/>
      <c r="E16169" s="294"/>
      <c r="F16169" s="294"/>
    </row>
    <row r="16170">
      <c r="A16170" s="294" t="s">
        <v>31610</v>
      </c>
      <c r="B16170" s="294"/>
      <c r="C16170" s="294"/>
      <c r="D16170" s="294"/>
      <c r="E16170" s="294"/>
      <c r="F16170" s="294"/>
    </row>
    <row r="16171">
      <c r="A16171" s="294"/>
      <c r="B16171" s="294"/>
      <c r="C16171" s="294"/>
      <c r="D16171" s="294"/>
      <c r="E16171" s="294"/>
      <c r="F16171" s="294"/>
    </row>
    <row r="16172">
      <c r="A16172" s="294" t="s">
        <v>23201</v>
      </c>
      <c r="B16172" s="294"/>
      <c r="C16172" s="294"/>
      <c r="D16172" s="294"/>
      <c r="E16172" s="294"/>
      <c r="F16172" s="294"/>
    </row>
    <row r="16173">
      <c r="A16173" s="294" t="s">
        <v>23772</v>
      </c>
      <c r="B16173" s="294"/>
      <c r="C16173" s="294"/>
      <c r="D16173" s="294"/>
      <c r="E16173" s="294"/>
      <c r="F16173" s="294"/>
    </row>
    <row r="16174">
      <c r="A16174" s="294"/>
      <c r="B16174" s="294"/>
      <c r="C16174" s="294"/>
      <c r="D16174" s="294"/>
      <c r="E16174" s="294"/>
      <c r="F16174" s="294"/>
    </row>
    <row r="16175">
      <c r="A16175" s="294" t="s">
        <v>31611</v>
      </c>
      <c r="B16175" s="294"/>
      <c r="C16175" s="294"/>
      <c r="D16175" s="294"/>
      <c r="E16175" s="294"/>
      <c r="F16175" s="294"/>
    </row>
    <row r="16176">
      <c r="A16176" s="294" t="s">
        <v>31612</v>
      </c>
      <c r="B16176" s="294"/>
      <c r="C16176" s="294"/>
      <c r="D16176" s="294"/>
      <c r="E16176" s="294"/>
      <c r="F16176" s="294"/>
    </row>
    <row r="16177">
      <c r="A16177" s="294" t="s">
        <v>31613</v>
      </c>
      <c r="B16177" s="294"/>
      <c r="C16177" s="294"/>
      <c r="D16177" s="294"/>
      <c r="E16177" s="294"/>
      <c r="F16177" s="294"/>
    </row>
    <row r="16178">
      <c r="A16178" s="294" t="s">
        <v>31614</v>
      </c>
      <c r="B16178" s="294"/>
      <c r="C16178" s="294"/>
      <c r="D16178" s="294"/>
      <c r="E16178" s="294"/>
      <c r="F16178" s="294"/>
    </row>
    <row r="16179">
      <c r="A16179" s="294"/>
      <c r="B16179" s="294"/>
      <c r="C16179" s="294"/>
      <c r="D16179" s="294"/>
      <c r="E16179" s="294"/>
      <c r="F16179" s="294"/>
    </row>
    <row r="16180">
      <c r="A16180" s="294" t="s">
        <v>31615</v>
      </c>
      <c r="B16180" s="294"/>
      <c r="C16180" s="294"/>
      <c r="D16180" s="294"/>
      <c r="E16180" s="294"/>
      <c r="F16180" s="294"/>
    </row>
    <row r="16181">
      <c r="A16181" s="294"/>
      <c r="B16181" s="294"/>
      <c r="C16181" s="294"/>
      <c r="D16181" s="294"/>
      <c r="E16181" s="294"/>
      <c r="F16181" s="294"/>
    </row>
    <row r="16182">
      <c r="A16182" s="294" t="s">
        <v>31616</v>
      </c>
      <c r="B16182" s="294"/>
      <c r="C16182" s="294"/>
      <c r="D16182" s="294"/>
      <c r="E16182" s="294"/>
      <c r="F16182" s="294"/>
    </row>
    <row r="16183">
      <c r="A16183" s="294" t="s">
        <v>31617</v>
      </c>
      <c r="B16183" s="294"/>
      <c r="C16183" s="294"/>
      <c r="D16183" s="294"/>
      <c r="E16183" s="294"/>
      <c r="F16183" s="294"/>
    </row>
    <row r="16184">
      <c r="A16184" s="294" t="s">
        <v>31618</v>
      </c>
      <c r="B16184" s="294"/>
      <c r="C16184" s="294"/>
      <c r="D16184" s="294"/>
      <c r="E16184" s="294"/>
      <c r="F16184" s="294"/>
    </row>
    <row r="16185">
      <c r="A16185" s="294" t="s">
        <v>31619</v>
      </c>
      <c r="B16185" s="294"/>
      <c r="C16185" s="294"/>
      <c r="D16185" s="294"/>
      <c r="E16185" s="294"/>
      <c r="F16185" s="294"/>
    </row>
    <row r="16186">
      <c r="A16186" s="294" t="s">
        <v>31620</v>
      </c>
      <c r="B16186" s="294"/>
      <c r="C16186" s="294"/>
      <c r="D16186" s="294"/>
      <c r="E16186" s="294"/>
      <c r="F16186" s="294"/>
    </row>
    <row r="16187">
      <c r="A16187" s="294" t="s">
        <v>31621</v>
      </c>
      <c r="B16187" s="294"/>
      <c r="C16187" s="294"/>
      <c r="D16187" s="294"/>
      <c r="E16187" s="294"/>
      <c r="F16187" s="294"/>
    </row>
    <row r="16188">
      <c r="A16188" s="294" t="s">
        <v>31622</v>
      </c>
      <c r="B16188" s="294"/>
      <c r="C16188" s="294"/>
      <c r="D16188" s="294"/>
      <c r="E16188" s="294"/>
      <c r="F16188" s="294"/>
    </row>
    <row r="16189">
      <c r="A16189" s="294" t="s">
        <v>31623</v>
      </c>
      <c r="B16189" s="294"/>
      <c r="C16189" s="294"/>
      <c r="D16189" s="294"/>
      <c r="E16189" s="294"/>
      <c r="F16189" s="294"/>
    </row>
    <row r="16190">
      <c r="A16190" s="294" t="s">
        <v>27783</v>
      </c>
      <c r="B16190" s="294"/>
      <c r="C16190" s="294"/>
      <c r="D16190" s="294"/>
      <c r="E16190" s="294"/>
      <c r="F16190" s="294"/>
    </row>
    <row r="16191">
      <c r="A16191" s="294" t="s">
        <v>31624</v>
      </c>
      <c r="B16191" s="294"/>
      <c r="C16191" s="294"/>
      <c r="D16191" s="294"/>
      <c r="E16191" s="294"/>
      <c r="F16191" s="294"/>
    </row>
    <row r="16192">
      <c r="A16192" s="294" t="s">
        <v>31625</v>
      </c>
      <c r="B16192" s="294"/>
      <c r="C16192" s="294"/>
      <c r="D16192" s="294"/>
      <c r="E16192" s="294"/>
      <c r="F16192" s="294"/>
    </row>
    <row r="16193">
      <c r="A16193" s="294" t="s">
        <v>31626</v>
      </c>
      <c r="B16193" s="294"/>
      <c r="C16193" s="294"/>
      <c r="D16193" s="294"/>
      <c r="E16193" s="294"/>
      <c r="F16193" s="294"/>
    </row>
    <row r="16194">
      <c r="A16194" s="294"/>
      <c r="B16194" s="294"/>
      <c r="C16194" s="294"/>
      <c r="D16194" s="294"/>
      <c r="E16194" s="294"/>
      <c r="F16194" s="294"/>
    </row>
    <row r="16195">
      <c r="A16195" s="294" t="s">
        <v>28124</v>
      </c>
      <c r="B16195" s="294"/>
      <c r="C16195" s="294"/>
      <c r="D16195" s="294"/>
      <c r="E16195" s="294"/>
      <c r="F16195" s="294"/>
    </row>
    <row r="16196">
      <c r="A16196" s="294" t="s">
        <v>31627</v>
      </c>
      <c r="B16196" s="294"/>
      <c r="C16196" s="294"/>
      <c r="D16196" s="294"/>
      <c r="E16196" s="294"/>
      <c r="F16196" s="294"/>
    </row>
    <row r="16197">
      <c r="A16197" s="294" t="s">
        <v>31628</v>
      </c>
      <c r="B16197" s="294"/>
      <c r="C16197" s="294"/>
      <c r="D16197" s="294"/>
      <c r="E16197" s="294"/>
      <c r="F16197" s="294"/>
    </row>
    <row r="16198">
      <c r="A16198" s="294"/>
      <c r="B16198" s="294"/>
      <c r="C16198" s="294"/>
      <c r="D16198" s="294"/>
      <c r="E16198" s="294"/>
      <c r="F16198" s="294"/>
    </row>
    <row r="16199">
      <c r="A16199" s="294" t="s">
        <v>25957</v>
      </c>
      <c r="B16199" s="294"/>
      <c r="C16199" s="294"/>
      <c r="D16199" s="294"/>
      <c r="E16199" s="294"/>
      <c r="F16199" s="294"/>
    </row>
    <row r="16200">
      <c r="A16200" s="294"/>
      <c r="B16200" s="294"/>
      <c r="C16200" s="294"/>
      <c r="D16200" s="294"/>
      <c r="E16200" s="294"/>
      <c r="F16200" s="294"/>
    </row>
    <row r="16201">
      <c r="A16201" s="294" t="s">
        <v>31629</v>
      </c>
      <c r="B16201" s="294"/>
      <c r="C16201" s="294"/>
      <c r="D16201" s="294"/>
      <c r="E16201" s="294"/>
      <c r="F16201" s="294"/>
    </row>
    <row r="16202">
      <c r="A16202" s="294"/>
      <c r="B16202" s="294"/>
      <c r="C16202" s="294"/>
      <c r="D16202" s="294"/>
      <c r="E16202" s="294"/>
      <c r="F16202" s="294"/>
    </row>
    <row r="16203">
      <c r="A16203" s="294" t="s">
        <v>26193</v>
      </c>
      <c r="B16203" s="294"/>
      <c r="C16203" s="294"/>
      <c r="D16203" s="294"/>
      <c r="E16203" s="294"/>
      <c r="F16203" s="294"/>
    </row>
    <row r="16204">
      <c r="A16204" s="294"/>
      <c r="B16204" s="294"/>
      <c r="C16204" s="294"/>
      <c r="D16204" s="294"/>
      <c r="E16204" s="294"/>
      <c r="F16204" s="294"/>
    </row>
    <row r="16205">
      <c r="A16205" s="294" t="s">
        <v>31630</v>
      </c>
      <c r="B16205" s="294"/>
      <c r="C16205" s="294"/>
      <c r="D16205" s="294"/>
      <c r="E16205" s="294"/>
      <c r="F16205" s="294"/>
    </row>
    <row r="16206">
      <c r="A16206" s="294" t="s">
        <v>31631</v>
      </c>
      <c r="B16206" s="294"/>
      <c r="C16206" s="294"/>
      <c r="D16206" s="294"/>
      <c r="E16206" s="294"/>
      <c r="F16206" s="294"/>
    </row>
    <row r="16207">
      <c r="A16207" s="294" t="s">
        <v>31632</v>
      </c>
      <c r="B16207" s="294"/>
      <c r="C16207" s="294"/>
      <c r="D16207" s="294"/>
      <c r="E16207" s="294"/>
      <c r="F16207" s="294"/>
    </row>
    <row r="16208">
      <c r="A16208" s="294" t="s">
        <v>31633</v>
      </c>
      <c r="B16208" s="294"/>
      <c r="C16208" s="294"/>
      <c r="D16208" s="294"/>
      <c r="E16208" s="294"/>
      <c r="F16208" s="294"/>
    </row>
    <row r="16209">
      <c r="A16209" s="294" t="s">
        <v>31634</v>
      </c>
      <c r="B16209" s="294"/>
      <c r="C16209" s="294"/>
      <c r="D16209" s="294"/>
      <c r="E16209" s="294"/>
      <c r="F16209" s="294"/>
    </row>
    <row r="16210">
      <c r="A16210" s="294" t="s">
        <v>31635</v>
      </c>
      <c r="B16210" s="294"/>
      <c r="C16210" s="294"/>
      <c r="D16210" s="294"/>
      <c r="E16210" s="294"/>
      <c r="F16210" s="294"/>
    </row>
    <row r="16211">
      <c r="A16211" s="294"/>
      <c r="B16211" s="294"/>
      <c r="C16211" s="294"/>
      <c r="D16211" s="294"/>
      <c r="E16211" s="294"/>
      <c r="F16211" s="294"/>
    </row>
    <row r="16212">
      <c r="A16212" s="294" t="s">
        <v>25967</v>
      </c>
      <c r="B16212" s="294"/>
      <c r="C16212" s="294"/>
      <c r="D16212" s="294"/>
      <c r="E16212" s="294"/>
      <c r="F16212" s="294"/>
    </row>
    <row r="16213">
      <c r="A16213" s="294"/>
      <c r="B16213" s="294"/>
      <c r="C16213" s="294"/>
      <c r="D16213" s="294"/>
      <c r="E16213" s="294"/>
      <c r="F16213" s="294"/>
    </row>
    <row r="16214">
      <c r="A16214" s="294" t="s">
        <v>31636</v>
      </c>
      <c r="B16214" s="294"/>
      <c r="C16214" s="294"/>
      <c r="D16214" s="294"/>
      <c r="E16214" s="294"/>
      <c r="F16214" s="294"/>
    </row>
    <row r="16215">
      <c r="A16215" s="294" t="s">
        <v>31637</v>
      </c>
      <c r="B16215" s="294"/>
      <c r="C16215" s="294"/>
      <c r="D16215" s="294"/>
      <c r="E16215" s="294"/>
      <c r="F16215" s="294"/>
    </row>
    <row r="16216">
      <c r="A16216" s="294" t="s">
        <v>31638</v>
      </c>
      <c r="B16216" s="294"/>
      <c r="C16216" s="294"/>
      <c r="D16216" s="294"/>
      <c r="E16216" s="294"/>
      <c r="F16216" s="294"/>
    </row>
    <row r="16217">
      <c r="A16217" s="294" t="s">
        <v>31639</v>
      </c>
      <c r="B16217" s="294"/>
      <c r="C16217" s="294"/>
      <c r="D16217" s="294"/>
      <c r="E16217" s="294"/>
      <c r="F16217" s="294"/>
    </row>
    <row r="16218">
      <c r="A16218" s="294" t="s">
        <v>31640</v>
      </c>
      <c r="B16218" s="294"/>
      <c r="C16218" s="294"/>
      <c r="D16218" s="294"/>
      <c r="E16218" s="294"/>
      <c r="F16218" s="294"/>
    </row>
    <row r="16219">
      <c r="A16219" s="294"/>
      <c r="B16219" s="294"/>
      <c r="C16219" s="294"/>
      <c r="D16219" s="294"/>
      <c r="E16219" s="294"/>
      <c r="F16219" s="294"/>
    </row>
    <row r="16220">
      <c r="A16220" s="294" t="s">
        <v>26240</v>
      </c>
      <c r="B16220" s="294"/>
      <c r="C16220" s="294"/>
      <c r="D16220" s="294"/>
      <c r="E16220" s="294"/>
      <c r="F16220" s="294"/>
    </row>
    <row r="16221">
      <c r="A16221" s="294"/>
      <c r="B16221" s="294"/>
      <c r="C16221" s="294"/>
      <c r="D16221" s="294"/>
      <c r="E16221" s="294"/>
      <c r="F16221" s="294"/>
    </row>
    <row r="16222">
      <c r="A16222" s="294" t="s">
        <v>31641</v>
      </c>
      <c r="B16222" s="294"/>
      <c r="C16222" s="294"/>
      <c r="D16222" s="294"/>
      <c r="E16222" s="294"/>
      <c r="F16222" s="294"/>
    </row>
    <row r="16223">
      <c r="A16223" s="294" t="s">
        <v>31270</v>
      </c>
      <c r="B16223" s="294"/>
      <c r="C16223" s="294"/>
      <c r="D16223" s="294"/>
      <c r="E16223" s="294"/>
      <c r="F16223" s="294"/>
    </row>
    <row r="16224">
      <c r="A16224" s="294" t="s">
        <v>31642</v>
      </c>
      <c r="B16224" s="294"/>
      <c r="C16224" s="294"/>
      <c r="D16224" s="294"/>
      <c r="E16224" s="294"/>
      <c r="F16224" s="294"/>
    </row>
    <row r="16225">
      <c r="A16225" s="294" t="s">
        <v>31643</v>
      </c>
      <c r="B16225" s="294"/>
      <c r="C16225" s="294"/>
      <c r="D16225" s="294"/>
      <c r="E16225" s="294"/>
      <c r="F16225" s="294"/>
    </row>
    <row r="16226">
      <c r="A16226" s="294" t="s">
        <v>31644</v>
      </c>
      <c r="B16226" s="294"/>
      <c r="C16226" s="294"/>
      <c r="D16226" s="294"/>
      <c r="E16226" s="294"/>
      <c r="F16226" s="294"/>
    </row>
    <row r="16227">
      <c r="A16227" s="294" t="s">
        <v>31645</v>
      </c>
      <c r="B16227" s="294"/>
      <c r="C16227" s="294"/>
      <c r="D16227" s="294"/>
      <c r="E16227" s="294"/>
      <c r="F16227" s="294"/>
    </row>
    <row r="16228">
      <c r="A16228" s="294" t="s">
        <v>31646</v>
      </c>
      <c r="B16228" s="294"/>
      <c r="C16228" s="294"/>
      <c r="D16228" s="294"/>
      <c r="E16228" s="294"/>
      <c r="F16228" s="294"/>
    </row>
    <row r="16229">
      <c r="A16229" s="294"/>
      <c r="B16229" s="294"/>
      <c r="C16229" s="294"/>
      <c r="D16229" s="294"/>
      <c r="E16229" s="294"/>
      <c r="F16229" s="294"/>
    </row>
    <row r="16230">
      <c r="A16230" s="294" t="s">
        <v>26214</v>
      </c>
      <c r="B16230" s="294"/>
      <c r="C16230" s="294"/>
      <c r="D16230" s="294"/>
      <c r="E16230" s="294"/>
      <c r="F16230" s="294"/>
    </row>
    <row r="16231">
      <c r="A16231" s="294"/>
      <c r="B16231" s="294"/>
      <c r="C16231" s="294"/>
      <c r="D16231" s="294"/>
      <c r="E16231" s="294"/>
      <c r="F16231" s="294"/>
    </row>
    <row r="16232">
      <c r="A16232" s="294" t="s">
        <v>31647</v>
      </c>
      <c r="B16232" s="294"/>
      <c r="C16232" s="294"/>
      <c r="D16232" s="294"/>
      <c r="E16232" s="294"/>
      <c r="F16232" s="294"/>
    </row>
    <row r="16233">
      <c r="A16233" s="294" t="s">
        <v>31648</v>
      </c>
      <c r="B16233" s="294"/>
      <c r="C16233" s="294"/>
      <c r="D16233" s="294"/>
      <c r="E16233" s="294"/>
      <c r="F16233" s="294"/>
    </row>
    <row r="16234">
      <c r="A16234" s="294" t="s">
        <v>31649</v>
      </c>
      <c r="B16234" s="294"/>
      <c r="C16234" s="294"/>
      <c r="D16234" s="294"/>
      <c r="E16234" s="294"/>
      <c r="F16234" s="294"/>
    </row>
    <row r="16235">
      <c r="A16235" s="294" t="s">
        <v>29567</v>
      </c>
      <c r="B16235" s="294"/>
      <c r="C16235" s="294"/>
      <c r="D16235" s="294"/>
      <c r="E16235" s="294"/>
      <c r="F16235" s="294"/>
    </row>
    <row r="16236">
      <c r="A16236" s="294" t="s">
        <v>30279</v>
      </c>
      <c r="B16236" s="294"/>
      <c r="C16236" s="294"/>
      <c r="D16236" s="294"/>
      <c r="E16236" s="294"/>
      <c r="F16236" s="294"/>
    </row>
    <row r="16237">
      <c r="A16237" s="294" t="s">
        <v>31650</v>
      </c>
      <c r="B16237" s="294"/>
      <c r="C16237" s="294"/>
      <c r="D16237" s="294"/>
      <c r="E16237" s="294"/>
      <c r="F16237" s="294"/>
    </row>
    <row r="16238">
      <c r="A16238" s="294" t="s">
        <v>31651</v>
      </c>
      <c r="B16238" s="294"/>
      <c r="C16238" s="294"/>
      <c r="D16238" s="294"/>
      <c r="E16238" s="294"/>
      <c r="F16238" s="294"/>
    </row>
    <row r="16239">
      <c r="A16239" s="294"/>
      <c r="B16239" s="294"/>
      <c r="C16239" s="294"/>
      <c r="D16239" s="294"/>
      <c r="E16239" s="294"/>
      <c r="F16239" s="294"/>
    </row>
    <row r="16240">
      <c r="A16240" s="294" t="s">
        <v>26219</v>
      </c>
      <c r="B16240" s="294"/>
      <c r="C16240" s="294"/>
      <c r="D16240" s="294"/>
      <c r="E16240" s="294"/>
      <c r="F16240" s="294"/>
    </row>
    <row r="16241">
      <c r="A16241" s="294"/>
      <c r="B16241" s="294"/>
      <c r="C16241" s="294"/>
      <c r="D16241" s="294"/>
      <c r="E16241" s="294"/>
      <c r="F16241" s="294"/>
    </row>
    <row r="16242">
      <c r="A16242" s="294" t="s">
        <v>31652</v>
      </c>
      <c r="B16242" s="294"/>
      <c r="C16242" s="294"/>
      <c r="D16242" s="294"/>
      <c r="E16242" s="294"/>
      <c r="F16242" s="294"/>
    </row>
    <row r="16243">
      <c r="A16243" s="294" t="s">
        <v>31653</v>
      </c>
      <c r="B16243" s="294"/>
      <c r="C16243" s="294"/>
      <c r="D16243" s="294"/>
      <c r="E16243" s="294"/>
      <c r="F16243" s="294"/>
    </row>
    <row r="16244">
      <c r="A16244" s="294" t="s">
        <v>31654</v>
      </c>
      <c r="B16244" s="294"/>
      <c r="C16244" s="294"/>
      <c r="D16244" s="294"/>
      <c r="E16244" s="294"/>
      <c r="F16244" s="294"/>
    </row>
    <row r="16245">
      <c r="A16245" s="294" t="s">
        <v>31655</v>
      </c>
      <c r="B16245" s="294"/>
      <c r="C16245" s="294"/>
      <c r="D16245" s="294"/>
      <c r="E16245" s="294"/>
      <c r="F16245" s="294"/>
    </row>
    <row r="16246">
      <c r="A16246" s="294" t="s">
        <v>31656</v>
      </c>
      <c r="B16246" s="294"/>
      <c r="C16246" s="294"/>
      <c r="D16246" s="294"/>
      <c r="E16246" s="294"/>
      <c r="F16246" s="294"/>
    </row>
    <row r="16247">
      <c r="A16247" s="294" t="s">
        <v>31657</v>
      </c>
      <c r="B16247" s="294"/>
      <c r="C16247" s="294"/>
      <c r="D16247" s="294"/>
      <c r="E16247" s="294"/>
      <c r="F16247" s="294"/>
    </row>
    <row r="16248">
      <c r="A16248" s="294"/>
      <c r="B16248" s="294"/>
      <c r="C16248" s="294"/>
      <c r="D16248" s="294"/>
      <c r="E16248" s="294"/>
      <c r="F16248" s="294"/>
    </row>
    <row r="16249">
      <c r="A16249" s="294" t="s">
        <v>28124</v>
      </c>
      <c r="B16249" s="294"/>
      <c r="C16249" s="294"/>
      <c r="D16249" s="294"/>
      <c r="E16249" s="294"/>
      <c r="F16249" s="294"/>
    </row>
    <row r="16250">
      <c r="A16250" s="294" t="s">
        <v>19213</v>
      </c>
      <c r="B16250" s="294"/>
      <c r="C16250" s="294"/>
      <c r="D16250" s="294"/>
      <c r="E16250" s="294"/>
      <c r="F16250" s="294"/>
    </row>
    <row r="16251">
      <c r="A16251" s="294" t="s">
        <v>21618</v>
      </c>
      <c r="B16251" s="294"/>
      <c r="C16251" s="294"/>
      <c r="D16251" s="294"/>
      <c r="E16251" s="294"/>
      <c r="F16251" s="294"/>
    </row>
    <row r="16252">
      <c r="A16252" s="294" t="s">
        <v>31658</v>
      </c>
      <c r="B16252" s="294"/>
      <c r="C16252" s="294"/>
      <c r="D16252" s="294"/>
      <c r="E16252" s="294"/>
      <c r="F16252" s="294"/>
    </row>
    <row r="16253">
      <c r="A16253" s="294"/>
      <c r="B16253" s="294"/>
      <c r="C16253" s="294"/>
      <c r="D16253" s="294"/>
      <c r="E16253" s="294"/>
      <c r="F16253" s="294"/>
    </row>
    <row r="16254">
      <c r="A16254" s="294" t="s">
        <v>22512</v>
      </c>
      <c r="B16254" s="294"/>
      <c r="C16254" s="294"/>
      <c r="D16254" s="294"/>
      <c r="E16254" s="294"/>
      <c r="F16254" s="294"/>
    </row>
    <row r="16255">
      <c r="A16255" s="294" t="s">
        <v>26296</v>
      </c>
      <c r="B16255" s="294"/>
      <c r="C16255" s="294"/>
      <c r="D16255" s="294"/>
      <c r="E16255" s="294"/>
      <c r="F16255" s="294"/>
    </row>
    <row r="16256">
      <c r="A16256" s="294"/>
      <c r="B16256" s="294"/>
      <c r="C16256" s="294"/>
      <c r="D16256" s="294"/>
      <c r="E16256" s="294"/>
      <c r="F16256" s="294"/>
    </row>
    <row r="16257">
      <c r="A16257" s="294" t="s">
        <v>31659</v>
      </c>
      <c r="B16257" s="294"/>
      <c r="C16257" s="294"/>
      <c r="D16257" s="294"/>
      <c r="E16257" s="294"/>
      <c r="F16257" s="294"/>
    </row>
    <row r="16258">
      <c r="A16258" s="294" t="s">
        <v>31660</v>
      </c>
      <c r="B16258" s="294"/>
      <c r="C16258" s="294"/>
      <c r="D16258" s="294"/>
      <c r="E16258" s="294"/>
      <c r="F16258" s="294"/>
    </row>
    <row r="16259">
      <c r="A16259" s="294" t="s">
        <v>31661</v>
      </c>
      <c r="B16259" s="294"/>
      <c r="C16259" s="294"/>
      <c r="D16259" s="294"/>
      <c r="E16259" s="294"/>
      <c r="F16259" s="294"/>
    </row>
    <row r="16260">
      <c r="A16260" s="294" t="s">
        <v>31662</v>
      </c>
      <c r="B16260" s="294"/>
      <c r="C16260" s="294"/>
      <c r="D16260" s="294"/>
      <c r="E16260" s="294"/>
      <c r="F16260" s="294"/>
    </row>
    <row r="16261">
      <c r="A16261" s="294" t="s">
        <v>31663</v>
      </c>
      <c r="B16261" s="294"/>
      <c r="C16261" s="294"/>
      <c r="D16261" s="294"/>
      <c r="E16261" s="294"/>
      <c r="F16261" s="294"/>
    </row>
    <row r="16262">
      <c r="A16262" s="294" t="s">
        <v>31664</v>
      </c>
      <c r="B16262" s="294"/>
      <c r="C16262" s="294"/>
      <c r="D16262" s="294"/>
      <c r="E16262" s="294"/>
      <c r="F16262" s="294"/>
    </row>
    <row r="16263">
      <c r="A16263" s="294" t="s">
        <v>31665</v>
      </c>
      <c r="B16263" s="294"/>
      <c r="C16263" s="294"/>
      <c r="D16263" s="294"/>
      <c r="E16263" s="294"/>
      <c r="F16263" s="294"/>
    </row>
    <row r="16264">
      <c r="A16264" s="294" t="s">
        <v>31666</v>
      </c>
      <c r="B16264" s="294"/>
      <c r="C16264" s="294"/>
      <c r="D16264" s="294"/>
      <c r="E16264" s="294"/>
      <c r="F16264" s="294"/>
    </row>
    <row r="16265">
      <c r="A16265" s="294"/>
      <c r="B16265" s="294"/>
      <c r="C16265" s="294"/>
      <c r="D16265" s="294"/>
      <c r="E16265" s="294"/>
      <c r="F16265" s="294"/>
    </row>
    <row r="16266">
      <c r="A16266" s="294" t="s">
        <v>23148</v>
      </c>
      <c r="B16266" s="294"/>
      <c r="C16266" s="294"/>
      <c r="D16266" s="294"/>
      <c r="E16266" s="294"/>
      <c r="F16266" s="294"/>
    </row>
    <row r="16267">
      <c r="A16267" s="294" t="s">
        <v>27629</v>
      </c>
      <c r="B16267" s="294"/>
      <c r="C16267" s="294"/>
      <c r="D16267" s="294"/>
      <c r="E16267" s="294"/>
      <c r="F16267" s="294"/>
    </row>
    <row r="16268">
      <c r="A16268" s="294"/>
      <c r="B16268" s="294"/>
      <c r="C16268" s="294"/>
      <c r="D16268" s="294"/>
      <c r="E16268" s="294"/>
      <c r="F16268" s="294"/>
    </row>
    <row r="16269">
      <c r="A16269" s="294" t="s">
        <v>31667</v>
      </c>
      <c r="B16269" s="294"/>
      <c r="C16269" s="294"/>
      <c r="D16269" s="294"/>
      <c r="E16269" s="294"/>
      <c r="F16269" s="294"/>
    </row>
    <row r="16270">
      <c r="A16270" s="294" t="s">
        <v>31668</v>
      </c>
      <c r="B16270" s="294"/>
      <c r="C16270" s="294"/>
      <c r="D16270" s="294"/>
      <c r="E16270" s="294"/>
      <c r="F16270" s="294"/>
    </row>
    <row r="16271">
      <c r="A16271" s="294" t="s">
        <v>31669</v>
      </c>
      <c r="B16271" s="294"/>
      <c r="C16271" s="294"/>
      <c r="D16271" s="294"/>
      <c r="E16271" s="294"/>
      <c r="F16271" s="294"/>
    </row>
    <row r="16272">
      <c r="A16272" s="294" t="s">
        <v>31670</v>
      </c>
      <c r="B16272" s="294"/>
      <c r="C16272" s="294"/>
      <c r="D16272" s="294"/>
      <c r="E16272" s="294"/>
      <c r="F16272" s="294"/>
    </row>
    <row r="16273">
      <c r="A16273" s="294" t="s">
        <v>31671</v>
      </c>
      <c r="B16273" s="294"/>
      <c r="C16273" s="294"/>
      <c r="D16273" s="294"/>
      <c r="E16273" s="294"/>
      <c r="F16273" s="294"/>
    </row>
    <row r="16274">
      <c r="A16274" s="294"/>
      <c r="B16274" s="294"/>
      <c r="C16274" s="294"/>
      <c r="D16274" s="294"/>
      <c r="E16274" s="294"/>
      <c r="F16274" s="294"/>
    </row>
    <row r="16275">
      <c r="A16275" s="294" t="s">
        <v>26992</v>
      </c>
      <c r="B16275" s="294"/>
      <c r="C16275" s="294"/>
      <c r="D16275" s="294"/>
      <c r="E16275" s="294"/>
      <c r="F16275" s="294"/>
    </row>
    <row r="16276">
      <c r="A16276" s="294" t="s">
        <v>22618</v>
      </c>
      <c r="B16276" s="294"/>
      <c r="C16276" s="294"/>
      <c r="D16276" s="294"/>
      <c r="E16276" s="294"/>
      <c r="F16276" s="294"/>
    </row>
    <row r="16277">
      <c r="A16277" s="294"/>
      <c r="B16277" s="294"/>
      <c r="C16277" s="294"/>
      <c r="D16277" s="294"/>
      <c r="E16277" s="294"/>
      <c r="F16277" s="294"/>
    </row>
    <row r="16278">
      <c r="A16278" s="294" t="s">
        <v>31672</v>
      </c>
      <c r="B16278" s="294"/>
      <c r="C16278" s="294"/>
      <c r="D16278" s="294"/>
      <c r="E16278" s="294"/>
      <c r="F16278" s="294"/>
    </row>
    <row r="16279">
      <c r="A16279" s="294" t="s">
        <v>31673</v>
      </c>
      <c r="B16279" s="294"/>
      <c r="C16279" s="294"/>
      <c r="D16279" s="294"/>
      <c r="E16279" s="294"/>
      <c r="F16279" s="294"/>
    </row>
    <row r="16280">
      <c r="A16280" s="294" t="s">
        <v>31674</v>
      </c>
      <c r="B16280" s="294"/>
      <c r="C16280" s="294"/>
      <c r="D16280" s="294"/>
      <c r="E16280" s="294"/>
      <c r="F16280" s="294"/>
    </row>
    <row r="16281">
      <c r="A16281" s="294" t="s">
        <v>31675</v>
      </c>
      <c r="B16281" s="294"/>
      <c r="C16281" s="294"/>
      <c r="D16281" s="294"/>
      <c r="E16281" s="294"/>
      <c r="F16281" s="294"/>
    </row>
    <row r="16282">
      <c r="A16282" s="294" t="s">
        <v>22612</v>
      </c>
      <c r="B16282" s="294"/>
      <c r="C16282" s="294"/>
      <c r="D16282" s="294"/>
      <c r="E16282" s="294"/>
      <c r="F16282" s="294"/>
    </row>
    <row r="16283">
      <c r="A16283" s="294" t="s">
        <v>31676</v>
      </c>
      <c r="B16283" s="294"/>
      <c r="C16283" s="294"/>
      <c r="D16283" s="294"/>
      <c r="E16283" s="294"/>
      <c r="F16283" s="294"/>
    </row>
    <row r="16284">
      <c r="A16284" s="294" t="s">
        <v>22613</v>
      </c>
      <c r="B16284" s="294"/>
      <c r="C16284" s="294"/>
      <c r="D16284" s="294"/>
      <c r="E16284" s="294"/>
      <c r="F16284" s="294"/>
    </row>
    <row r="16285">
      <c r="A16285" s="294" t="s">
        <v>31677</v>
      </c>
      <c r="B16285" s="294"/>
      <c r="C16285" s="294"/>
      <c r="D16285" s="294"/>
      <c r="E16285" s="294"/>
      <c r="F16285" s="294"/>
    </row>
    <row r="16286">
      <c r="A16286" s="294"/>
      <c r="B16286" s="294"/>
      <c r="C16286" s="294"/>
      <c r="D16286" s="294"/>
      <c r="E16286" s="294"/>
      <c r="F16286" s="294"/>
    </row>
    <row r="16287">
      <c r="A16287" s="294" t="s">
        <v>21401</v>
      </c>
      <c r="B16287" s="294"/>
      <c r="C16287" s="294"/>
      <c r="D16287" s="294"/>
      <c r="E16287" s="294"/>
      <c r="F16287" s="294"/>
    </row>
    <row r="16288">
      <c r="A16288" s="294"/>
      <c r="B16288" s="294"/>
      <c r="C16288" s="294"/>
      <c r="D16288" s="294"/>
      <c r="E16288" s="294"/>
      <c r="F16288" s="294"/>
    </row>
    <row r="16289">
      <c r="A16289" s="294" t="s">
        <v>31678</v>
      </c>
      <c r="B16289" s="294"/>
      <c r="C16289" s="294"/>
      <c r="D16289" s="294"/>
      <c r="E16289" s="294"/>
      <c r="F16289" s="294"/>
    </row>
    <row r="16290">
      <c r="A16290" s="294" t="s">
        <v>31679</v>
      </c>
      <c r="B16290" s="294"/>
      <c r="C16290" s="294"/>
      <c r="D16290" s="294"/>
      <c r="E16290" s="294"/>
      <c r="F16290" s="294"/>
    </row>
    <row r="16291">
      <c r="A16291" s="294" t="s">
        <v>23825</v>
      </c>
      <c r="B16291" s="294"/>
      <c r="C16291" s="294"/>
      <c r="D16291" s="294"/>
      <c r="E16291" s="294"/>
      <c r="F16291" s="294"/>
    </row>
    <row r="16292">
      <c r="A16292" s="294" t="s">
        <v>31680</v>
      </c>
      <c r="B16292" s="294"/>
      <c r="C16292" s="294"/>
      <c r="D16292" s="294"/>
      <c r="E16292" s="294"/>
      <c r="F16292" s="294"/>
    </row>
    <row r="16293">
      <c r="A16293" s="294" t="s">
        <v>31681</v>
      </c>
      <c r="B16293" s="294"/>
      <c r="C16293" s="294"/>
      <c r="D16293" s="294"/>
      <c r="E16293" s="294"/>
      <c r="F16293" s="294"/>
    </row>
    <row r="16294">
      <c r="A16294" s="294" t="s">
        <v>31682</v>
      </c>
      <c r="B16294" s="294"/>
      <c r="C16294" s="294"/>
      <c r="D16294" s="294"/>
      <c r="E16294" s="294"/>
      <c r="F16294" s="294"/>
    </row>
    <row r="16295">
      <c r="A16295" s="294"/>
      <c r="B16295" s="294"/>
      <c r="C16295" s="294"/>
      <c r="D16295" s="294"/>
      <c r="E16295" s="294"/>
      <c r="F16295" s="294"/>
    </row>
    <row r="16296">
      <c r="A16296" s="294" t="s">
        <v>22239</v>
      </c>
      <c r="B16296" s="294"/>
      <c r="C16296" s="294"/>
      <c r="D16296" s="294"/>
      <c r="E16296" s="294"/>
      <c r="F16296" s="294"/>
    </row>
    <row r="16297">
      <c r="A16297" s="294"/>
      <c r="B16297" s="294"/>
      <c r="C16297" s="294"/>
      <c r="D16297" s="294"/>
      <c r="E16297" s="294"/>
      <c r="F16297" s="294"/>
    </row>
    <row r="16298">
      <c r="A16298" s="294" t="s">
        <v>31683</v>
      </c>
      <c r="B16298" s="294"/>
      <c r="C16298" s="294"/>
      <c r="D16298" s="294"/>
      <c r="E16298" s="294"/>
      <c r="F16298" s="294"/>
    </row>
    <row r="16299">
      <c r="A16299" s="294" t="s">
        <v>31684</v>
      </c>
      <c r="B16299" s="294"/>
      <c r="C16299" s="294"/>
      <c r="D16299" s="294"/>
      <c r="E16299" s="294"/>
      <c r="F16299" s="294"/>
    </row>
    <row r="16300">
      <c r="A16300" s="294" t="s">
        <v>31685</v>
      </c>
      <c r="B16300" s="294"/>
      <c r="C16300" s="294"/>
      <c r="D16300" s="294"/>
      <c r="E16300" s="294"/>
      <c r="F16300" s="294"/>
    </row>
    <row r="16301">
      <c r="A16301" s="294" t="s">
        <v>31686</v>
      </c>
      <c r="B16301" s="294"/>
      <c r="C16301" s="294"/>
      <c r="D16301" s="294"/>
      <c r="E16301" s="294"/>
      <c r="F16301" s="294"/>
    </row>
    <row r="16302">
      <c r="A16302" s="294" t="s">
        <v>31687</v>
      </c>
      <c r="B16302" s="294"/>
      <c r="C16302" s="294"/>
      <c r="D16302" s="294"/>
      <c r="E16302" s="294"/>
      <c r="F16302" s="294"/>
    </row>
    <row r="16303">
      <c r="A16303" s="294"/>
      <c r="B16303" s="294"/>
      <c r="C16303" s="294"/>
      <c r="D16303" s="294"/>
      <c r="E16303" s="294"/>
      <c r="F16303" s="294"/>
    </row>
    <row r="16304">
      <c r="A16304" s="294" t="s">
        <v>21304</v>
      </c>
      <c r="B16304" s="294"/>
      <c r="C16304" s="294"/>
      <c r="D16304" s="294"/>
      <c r="E16304" s="294"/>
      <c r="F16304" s="294"/>
    </row>
    <row r="16305">
      <c r="A16305" s="294"/>
      <c r="B16305" s="294"/>
      <c r="C16305" s="294"/>
      <c r="D16305" s="294"/>
      <c r="E16305" s="294"/>
      <c r="F16305" s="294"/>
    </row>
    <row r="16306">
      <c r="A16306" s="294" t="s">
        <v>31688</v>
      </c>
      <c r="B16306" s="294"/>
      <c r="C16306" s="294"/>
      <c r="D16306" s="294"/>
      <c r="E16306" s="294"/>
      <c r="F16306" s="294"/>
    </row>
    <row r="16307">
      <c r="A16307" s="294" t="s">
        <v>31689</v>
      </c>
      <c r="B16307" s="294"/>
      <c r="C16307" s="294"/>
      <c r="D16307" s="294"/>
      <c r="E16307" s="294"/>
      <c r="F16307" s="294"/>
    </row>
    <row r="16308">
      <c r="A16308" s="294" t="s">
        <v>31690</v>
      </c>
      <c r="B16308" s="294"/>
      <c r="C16308" s="294"/>
      <c r="D16308" s="294"/>
      <c r="E16308" s="294"/>
      <c r="F16308" s="294"/>
    </row>
    <row r="16309">
      <c r="A16309" s="294" t="s">
        <v>31691</v>
      </c>
      <c r="B16309" s="294"/>
      <c r="C16309" s="294"/>
      <c r="D16309" s="294"/>
      <c r="E16309" s="294"/>
      <c r="F16309" s="294"/>
    </row>
    <row r="16310">
      <c r="A16310" s="294" t="s">
        <v>31692</v>
      </c>
      <c r="B16310" s="294"/>
      <c r="C16310" s="294"/>
      <c r="D16310" s="294"/>
      <c r="E16310" s="294"/>
      <c r="F16310" s="294"/>
    </row>
    <row r="16311">
      <c r="A16311" s="294" t="s">
        <v>31693</v>
      </c>
      <c r="B16311" s="294"/>
      <c r="C16311" s="294"/>
      <c r="D16311" s="294"/>
      <c r="E16311" s="294"/>
      <c r="F16311" s="294"/>
    </row>
    <row r="16312">
      <c r="A16312" s="294"/>
      <c r="B16312" s="294"/>
      <c r="C16312" s="294"/>
      <c r="D16312" s="294"/>
      <c r="E16312" s="294"/>
      <c r="F16312" s="294"/>
    </row>
    <row r="16313">
      <c r="A16313" s="294" t="s">
        <v>28124</v>
      </c>
      <c r="B16313" s="294"/>
      <c r="C16313" s="294"/>
      <c r="D16313" s="294"/>
      <c r="E16313" s="294"/>
      <c r="F16313" s="294"/>
    </row>
    <row r="16314">
      <c r="A16314" s="294" t="s">
        <v>19213</v>
      </c>
      <c r="B16314" s="294"/>
      <c r="C16314" s="294"/>
      <c r="D16314" s="294"/>
      <c r="E16314" s="294"/>
      <c r="F16314" s="294"/>
    </row>
    <row r="16315">
      <c r="A16315" s="294" t="s">
        <v>21672</v>
      </c>
      <c r="B16315" s="294"/>
      <c r="C16315" s="294"/>
      <c r="D16315" s="294"/>
      <c r="E16315" s="294"/>
      <c r="F16315" s="294"/>
    </row>
    <row r="16316">
      <c r="A16316" s="294" t="s">
        <v>31658</v>
      </c>
      <c r="B16316" s="294"/>
      <c r="C16316" s="294"/>
      <c r="D16316" s="294"/>
      <c r="E16316" s="294"/>
      <c r="F16316" s="294"/>
    </row>
    <row r="16317">
      <c r="A16317" s="294"/>
      <c r="B16317" s="294"/>
      <c r="C16317" s="294"/>
      <c r="D16317" s="294"/>
      <c r="E16317" s="294"/>
      <c r="F16317" s="294"/>
    </row>
    <row r="16318">
      <c r="A16318" s="294" t="s">
        <v>24575</v>
      </c>
      <c r="B16318" s="294"/>
      <c r="C16318" s="294"/>
      <c r="D16318" s="294"/>
      <c r="E16318" s="294"/>
      <c r="F16318" s="294"/>
    </row>
    <row r="16319">
      <c r="A16319" s="294" t="s">
        <v>31694</v>
      </c>
      <c r="B16319" s="294"/>
      <c r="C16319" s="294"/>
      <c r="D16319" s="294"/>
      <c r="E16319" s="294"/>
      <c r="F16319" s="294"/>
    </row>
    <row r="16320">
      <c r="A16320" s="294"/>
      <c r="B16320" s="294"/>
      <c r="C16320" s="294"/>
      <c r="D16320" s="294"/>
      <c r="E16320" s="294"/>
      <c r="F16320" s="294"/>
    </row>
    <row r="16321">
      <c r="A16321" s="294" t="s">
        <v>31695</v>
      </c>
      <c r="B16321" s="294"/>
      <c r="C16321" s="294"/>
      <c r="D16321" s="294"/>
      <c r="E16321" s="294"/>
      <c r="F16321" s="294"/>
    </row>
    <row r="16322">
      <c r="A16322" s="294" t="s">
        <v>28128</v>
      </c>
      <c r="B16322" s="294"/>
      <c r="C16322" s="294"/>
      <c r="D16322" s="294"/>
      <c r="E16322" s="294"/>
      <c r="F16322" s="294"/>
    </row>
    <row r="16323">
      <c r="A16323" s="294" t="s">
        <v>31696</v>
      </c>
      <c r="B16323" s="294"/>
      <c r="C16323" s="294"/>
      <c r="D16323" s="294"/>
      <c r="E16323" s="294"/>
      <c r="F16323" s="294"/>
    </row>
    <row r="16324">
      <c r="A16324" s="294" t="s">
        <v>31697</v>
      </c>
      <c r="B16324" s="294"/>
      <c r="C16324" s="294"/>
      <c r="D16324" s="294"/>
      <c r="E16324" s="294"/>
      <c r="F16324" s="294"/>
    </row>
    <row r="16325">
      <c r="A16325" s="294" t="s">
        <v>30557</v>
      </c>
      <c r="B16325" s="294"/>
      <c r="C16325" s="294"/>
      <c r="D16325" s="294"/>
      <c r="E16325" s="294"/>
      <c r="F16325" s="294"/>
    </row>
    <row r="16326">
      <c r="A16326" s="294" t="s">
        <v>31698</v>
      </c>
      <c r="B16326" s="294"/>
      <c r="C16326" s="294"/>
      <c r="D16326" s="294"/>
      <c r="E16326" s="294"/>
      <c r="F16326" s="294"/>
    </row>
    <row r="16327">
      <c r="A16327" s="294" t="s">
        <v>31699</v>
      </c>
      <c r="B16327" s="294"/>
      <c r="C16327" s="294"/>
      <c r="D16327" s="294"/>
      <c r="E16327" s="294"/>
      <c r="F16327" s="294"/>
    </row>
    <row r="16328">
      <c r="A16328" s="294" t="s">
        <v>31700</v>
      </c>
      <c r="B16328" s="294"/>
      <c r="C16328" s="294"/>
      <c r="D16328" s="294"/>
      <c r="E16328" s="294"/>
      <c r="F16328" s="294"/>
    </row>
    <row r="16329">
      <c r="A16329" s="294" t="s">
        <v>31701</v>
      </c>
      <c r="B16329" s="294"/>
      <c r="C16329" s="294"/>
      <c r="D16329" s="294"/>
      <c r="E16329" s="294"/>
      <c r="F16329" s="294"/>
    </row>
    <row r="16330">
      <c r="A16330" s="294"/>
      <c r="B16330" s="294"/>
      <c r="C16330" s="294"/>
      <c r="D16330" s="294"/>
      <c r="E16330" s="294"/>
      <c r="F16330" s="294"/>
    </row>
    <row r="16331">
      <c r="A16331" s="294" t="s">
        <v>21326</v>
      </c>
      <c r="B16331" s="294"/>
      <c r="C16331" s="294"/>
      <c r="D16331" s="294"/>
      <c r="E16331" s="294"/>
      <c r="F16331" s="294"/>
    </row>
    <row r="16332">
      <c r="A16332" s="294"/>
      <c r="B16332" s="294"/>
      <c r="C16332" s="294"/>
      <c r="D16332" s="294"/>
      <c r="E16332" s="294"/>
      <c r="F16332" s="294"/>
    </row>
    <row r="16333">
      <c r="A16333" s="294" t="s">
        <v>31702</v>
      </c>
      <c r="B16333" s="294"/>
      <c r="C16333" s="294"/>
      <c r="D16333" s="294"/>
      <c r="E16333" s="294"/>
      <c r="F16333" s="294"/>
    </row>
    <row r="16334">
      <c r="A16334" s="294" t="s">
        <v>31703</v>
      </c>
      <c r="B16334" s="294"/>
      <c r="C16334" s="294"/>
      <c r="D16334" s="294"/>
      <c r="E16334" s="294"/>
      <c r="F16334" s="294"/>
    </row>
    <row r="16335">
      <c r="A16335" s="294" t="s">
        <v>31704</v>
      </c>
      <c r="B16335" s="294"/>
      <c r="C16335" s="294"/>
      <c r="D16335" s="294"/>
      <c r="E16335" s="294"/>
      <c r="F16335" s="294"/>
    </row>
    <row r="16336">
      <c r="A16336" s="294" t="s">
        <v>31705</v>
      </c>
      <c r="B16336" s="294"/>
      <c r="C16336" s="294"/>
      <c r="D16336" s="294"/>
      <c r="E16336" s="294"/>
      <c r="F16336" s="294"/>
    </row>
    <row r="16337">
      <c r="A16337" s="294"/>
      <c r="B16337" s="294"/>
      <c r="C16337" s="294"/>
      <c r="D16337" s="294"/>
      <c r="E16337" s="294"/>
      <c r="F16337" s="294"/>
    </row>
    <row r="16338">
      <c r="A16338" s="294" t="s">
        <v>31706</v>
      </c>
      <c r="B16338" s="294"/>
      <c r="C16338" s="294"/>
      <c r="D16338" s="294"/>
      <c r="E16338" s="294"/>
      <c r="F16338" s="294"/>
    </row>
    <row r="16339">
      <c r="A16339" s="294"/>
      <c r="B16339" s="294"/>
      <c r="C16339" s="294"/>
      <c r="D16339" s="294"/>
      <c r="E16339" s="294"/>
      <c r="F16339" s="294"/>
    </row>
    <row r="16340">
      <c r="A16340" s="294" t="s">
        <v>31707</v>
      </c>
      <c r="B16340" s="294"/>
      <c r="C16340" s="294"/>
      <c r="D16340" s="294"/>
      <c r="E16340" s="294"/>
      <c r="F16340" s="294"/>
    </row>
    <row r="16341">
      <c r="A16341" s="294" t="s">
        <v>31708</v>
      </c>
      <c r="B16341" s="294"/>
      <c r="C16341" s="294"/>
      <c r="D16341" s="294"/>
      <c r="E16341" s="294"/>
      <c r="F16341" s="294"/>
    </row>
    <row r="16342">
      <c r="A16342" s="294" t="s">
        <v>31709</v>
      </c>
      <c r="B16342" s="294"/>
      <c r="C16342" s="294"/>
      <c r="D16342" s="294"/>
      <c r="E16342" s="294"/>
      <c r="F16342" s="294"/>
    </row>
    <row r="16343">
      <c r="A16343" s="294" t="s">
        <v>31710</v>
      </c>
      <c r="B16343" s="294"/>
      <c r="C16343" s="294"/>
      <c r="D16343" s="294"/>
      <c r="E16343" s="294"/>
      <c r="F16343" s="294"/>
    </row>
    <row r="16344">
      <c r="A16344" s="294" t="s">
        <v>31711</v>
      </c>
      <c r="B16344" s="294"/>
      <c r="C16344" s="294"/>
      <c r="D16344" s="294"/>
      <c r="E16344" s="294"/>
      <c r="F16344" s="294"/>
    </row>
    <row r="16345">
      <c r="A16345" s="294" t="s">
        <v>31712</v>
      </c>
      <c r="B16345" s="294"/>
      <c r="C16345" s="294"/>
      <c r="D16345" s="294"/>
      <c r="E16345" s="294"/>
      <c r="F16345" s="294"/>
    </row>
    <row r="16346">
      <c r="A16346" s="294" t="s">
        <v>31713</v>
      </c>
      <c r="B16346" s="294"/>
      <c r="C16346" s="294"/>
      <c r="D16346" s="294"/>
      <c r="E16346" s="294"/>
      <c r="F16346" s="294"/>
    </row>
    <row r="16347">
      <c r="A16347" s="294"/>
      <c r="B16347" s="294"/>
      <c r="C16347" s="294"/>
      <c r="D16347" s="294"/>
      <c r="E16347" s="294"/>
      <c r="F16347" s="294"/>
    </row>
    <row r="16348">
      <c r="A16348" s="294" t="s">
        <v>22572</v>
      </c>
      <c r="B16348" s="294"/>
      <c r="C16348" s="294"/>
      <c r="D16348" s="294"/>
      <c r="E16348" s="294"/>
      <c r="F16348" s="294"/>
    </row>
    <row r="16349">
      <c r="A16349" s="294" t="s">
        <v>26368</v>
      </c>
      <c r="B16349" s="294"/>
      <c r="C16349" s="294"/>
      <c r="D16349" s="294"/>
      <c r="E16349" s="294"/>
      <c r="F16349" s="294"/>
    </row>
    <row r="16350">
      <c r="A16350" s="294"/>
      <c r="B16350" s="294"/>
      <c r="C16350" s="294"/>
      <c r="D16350" s="294"/>
      <c r="E16350" s="294"/>
      <c r="F16350" s="294"/>
    </row>
    <row r="16351">
      <c r="A16351" s="294" t="s">
        <v>31714</v>
      </c>
      <c r="B16351" s="294"/>
      <c r="C16351" s="294"/>
      <c r="D16351" s="294"/>
      <c r="E16351" s="294"/>
      <c r="F16351" s="294"/>
    </row>
    <row r="16352">
      <c r="A16352" s="294" t="s">
        <v>31715</v>
      </c>
      <c r="B16352" s="294"/>
      <c r="C16352" s="294"/>
      <c r="D16352" s="294"/>
      <c r="E16352" s="294"/>
      <c r="F16352" s="294"/>
    </row>
    <row r="16353">
      <c r="A16353" s="294" t="s">
        <v>31716</v>
      </c>
      <c r="B16353" s="294"/>
      <c r="C16353" s="294"/>
      <c r="D16353" s="294"/>
      <c r="E16353" s="294"/>
      <c r="F16353" s="294"/>
    </row>
    <row r="16354">
      <c r="A16354" s="294" t="s">
        <v>31717</v>
      </c>
      <c r="B16354" s="294"/>
      <c r="C16354" s="294"/>
      <c r="D16354" s="294"/>
      <c r="E16354" s="294"/>
      <c r="F16354" s="294"/>
    </row>
    <row r="16355">
      <c r="A16355" s="294"/>
      <c r="B16355" s="294"/>
      <c r="C16355" s="294"/>
      <c r="D16355" s="294"/>
      <c r="E16355" s="294"/>
      <c r="F16355" s="294"/>
    </row>
    <row r="16356">
      <c r="A16356" s="294" t="s">
        <v>23889</v>
      </c>
      <c r="B16356" s="294"/>
      <c r="C16356" s="294"/>
      <c r="D16356" s="294"/>
      <c r="E16356" s="294"/>
      <c r="F16356" s="294"/>
    </row>
    <row r="16357">
      <c r="A16357" s="294"/>
      <c r="B16357" s="294"/>
      <c r="C16357" s="294"/>
      <c r="D16357" s="294"/>
      <c r="E16357" s="294"/>
      <c r="F16357" s="294"/>
    </row>
    <row r="16358">
      <c r="A16358" s="294" t="s">
        <v>31718</v>
      </c>
      <c r="B16358" s="294"/>
      <c r="C16358" s="294"/>
      <c r="D16358" s="294"/>
      <c r="E16358" s="294"/>
      <c r="F16358" s="294"/>
    </row>
    <row r="16359">
      <c r="A16359" s="294" t="s">
        <v>31719</v>
      </c>
      <c r="B16359" s="294"/>
      <c r="C16359" s="294"/>
      <c r="D16359" s="294"/>
      <c r="E16359" s="294"/>
      <c r="F16359" s="294"/>
    </row>
    <row r="16360">
      <c r="A16360" s="294" t="s">
        <v>31720</v>
      </c>
      <c r="B16360" s="294"/>
      <c r="C16360" s="294"/>
      <c r="D16360" s="294"/>
      <c r="E16360" s="294"/>
      <c r="F16360" s="294"/>
    </row>
    <row r="16361">
      <c r="A16361" s="294" t="s">
        <v>31721</v>
      </c>
      <c r="B16361" s="294"/>
      <c r="C16361" s="294"/>
      <c r="D16361" s="294"/>
      <c r="E16361" s="294"/>
      <c r="F16361" s="294"/>
    </row>
    <row r="16362">
      <c r="A16362" s="294"/>
      <c r="B16362" s="294"/>
      <c r="C16362" s="294"/>
      <c r="D16362" s="294"/>
      <c r="E16362" s="294"/>
      <c r="F16362" s="294"/>
    </row>
    <row r="16363">
      <c r="A16363" s="294" t="s">
        <v>31722</v>
      </c>
      <c r="B16363" s="294"/>
      <c r="C16363" s="294"/>
      <c r="D16363" s="294"/>
      <c r="E16363" s="294"/>
      <c r="F16363" s="294"/>
    </row>
    <row r="16364">
      <c r="A16364" s="294"/>
      <c r="B16364" s="294"/>
      <c r="C16364" s="294"/>
      <c r="D16364" s="294"/>
      <c r="E16364" s="294"/>
      <c r="F16364" s="294"/>
    </row>
    <row r="16365">
      <c r="A16365" s="294" t="s">
        <v>31723</v>
      </c>
      <c r="B16365" s="294"/>
      <c r="C16365" s="294"/>
      <c r="D16365" s="294"/>
      <c r="E16365" s="294"/>
      <c r="F16365" s="294"/>
    </row>
    <row r="16366">
      <c r="A16366" s="294" t="s">
        <v>31724</v>
      </c>
      <c r="B16366" s="294"/>
      <c r="C16366" s="294"/>
      <c r="D16366" s="294"/>
      <c r="E16366" s="294"/>
      <c r="F16366" s="294"/>
    </row>
    <row r="16367">
      <c r="A16367" s="294" t="s">
        <v>31725</v>
      </c>
      <c r="B16367" s="294"/>
      <c r="C16367" s="294"/>
      <c r="D16367" s="294"/>
      <c r="E16367" s="294"/>
      <c r="F16367" s="294"/>
    </row>
    <row r="16368">
      <c r="A16368" s="294" t="s">
        <v>31726</v>
      </c>
      <c r="B16368" s="294"/>
      <c r="C16368" s="294"/>
      <c r="D16368" s="294"/>
      <c r="E16368" s="294"/>
      <c r="F16368" s="294"/>
    </row>
    <row r="16369">
      <c r="A16369" s="294" t="s">
        <v>25079</v>
      </c>
      <c r="B16369" s="294"/>
      <c r="C16369" s="294"/>
      <c r="D16369" s="294"/>
      <c r="E16369" s="294"/>
      <c r="F16369" s="294"/>
    </row>
    <row r="16370">
      <c r="A16370" s="294" t="s">
        <v>31727</v>
      </c>
      <c r="B16370" s="294"/>
      <c r="C16370" s="294"/>
      <c r="D16370" s="294"/>
      <c r="E16370" s="294"/>
      <c r="F16370" s="294"/>
    </row>
    <row r="16371">
      <c r="A16371" s="294" t="s">
        <v>31728</v>
      </c>
      <c r="B16371" s="294"/>
      <c r="C16371" s="294"/>
      <c r="D16371" s="294"/>
      <c r="E16371" s="294"/>
      <c r="F16371" s="294"/>
    </row>
    <row r="16372">
      <c r="A16372" s="294" t="s">
        <v>31729</v>
      </c>
      <c r="B16372" s="294"/>
      <c r="C16372" s="294"/>
      <c r="D16372" s="294"/>
      <c r="E16372" s="294"/>
      <c r="F16372" s="294"/>
    </row>
    <row r="16373">
      <c r="A16373" s="294" t="s">
        <v>31730</v>
      </c>
      <c r="B16373" s="294"/>
      <c r="C16373" s="294"/>
      <c r="D16373" s="294"/>
      <c r="E16373" s="294"/>
      <c r="F16373" s="294"/>
    </row>
    <row r="16374">
      <c r="A16374" s="294" t="s">
        <v>31731</v>
      </c>
      <c r="B16374" s="294"/>
      <c r="C16374" s="294"/>
      <c r="D16374" s="294"/>
      <c r="E16374" s="294"/>
      <c r="F16374" s="294"/>
    </row>
    <row r="16375">
      <c r="A16375" s="294" t="s">
        <v>31732</v>
      </c>
      <c r="B16375" s="294"/>
      <c r="C16375" s="294"/>
      <c r="D16375" s="294"/>
      <c r="E16375" s="294"/>
      <c r="F16375" s="294"/>
    </row>
    <row r="16376">
      <c r="A16376" s="294"/>
      <c r="B16376" s="294"/>
      <c r="C16376" s="294"/>
      <c r="D16376" s="294"/>
      <c r="E16376" s="294"/>
      <c r="F16376" s="294"/>
    </row>
    <row r="16377">
      <c r="A16377" s="294" t="s">
        <v>28124</v>
      </c>
      <c r="B16377" s="294"/>
      <c r="C16377" s="294"/>
      <c r="D16377" s="294"/>
      <c r="E16377" s="294"/>
      <c r="F16377" s="294"/>
    </row>
    <row r="16378">
      <c r="A16378" s="294" t="s">
        <v>31733</v>
      </c>
      <c r="B16378" s="294"/>
      <c r="C16378" s="294"/>
      <c r="D16378" s="294"/>
      <c r="E16378" s="294"/>
      <c r="F16378" s="294"/>
    </row>
    <row r="16379">
      <c r="A16379" s="294" t="s">
        <v>31734</v>
      </c>
      <c r="B16379" s="294"/>
      <c r="C16379" s="294"/>
      <c r="D16379" s="294"/>
      <c r="E16379" s="294"/>
      <c r="F16379" s="294"/>
    </row>
    <row r="16380">
      <c r="A16380" s="294" t="s">
        <v>31735</v>
      </c>
      <c r="B16380" s="294"/>
      <c r="C16380" s="294"/>
      <c r="D16380" s="294"/>
      <c r="E16380" s="294"/>
      <c r="F16380" s="294"/>
    </row>
    <row r="16381">
      <c r="A16381" s="294" t="s">
        <v>31736</v>
      </c>
      <c r="B16381" s="294"/>
      <c r="C16381" s="294"/>
      <c r="D16381" s="294"/>
      <c r="E16381" s="294"/>
      <c r="F16381" s="294"/>
    </row>
    <row r="16382">
      <c r="A16382" s="294" t="s">
        <v>31737</v>
      </c>
      <c r="B16382" s="294"/>
      <c r="C16382" s="294"/>
      <c r="D16382" s="294"/>
      <c r="E16382" s="294"/>
      <c r="F16382" s="294"/>
    </row>
    <row r="16383">
      <c r="A16383" s="294" t="s">
        <v>31738</v>
      </c>
      <c r="B16383" s="294"/>
      <c r="C16383" s="294"/>
      <c r="D16383" s="294"/>
      <c r="E16383" s="294"/>
      <c r="F16383" s="294"/>
    </row>
    <row r="16384">
      <c r="A16384" s="294" t="s">
        <v>31739</v>
      </c>
      <c r="B16384" s="294"/>
      <c r="C16384" s="294"/>
      <c r="D16384" s="294"/>
      <c r="E16384" s="294"/>
      <c r="F16384" s="294"/>
    </row>
    <row r="16385">
      <c r="A16385" s="294" t="s">
        <v>31740</v>
      </c>
      <c r="B16385" s="294"/>
      <c r="C16385" s="294"/>
      <c r="D16385" s="294"/>
      <c r="E16385" s="294"/>
      <c r="F16385" s="294"/>
    </row>
    <row r="16386">
      <c r="A16386" s="294" t="s">
        <v>31741</v>
      </c>
      <c r="B16386" s="294"/>
      <c r="C16386" s="294"/>
      <c r="D16386" s="294"/>
      <c r="E16386" s="294"/>
      <c r="F16386" s="294"/>
    </row>
    <row r="16387">
      <c r="A16387" s="294" t="s">
        <v>31742</v>
      </c>
      <c r="B16387" s="294"/>
      <c r="C16387" s="294"/>
      <c r="D16387" s="294"/>
      <c r="E16387" s="294"/>
      <c r="F16387" s="294"/>
    </row>
    <row r="16388">
      <c r="A16388" s="294" t="s">
        <v>31743</v>
      </c>
      <c r="B16388" s="294"/>
      <c r="C16388" s="294"/>
      <c r="D16388" s="294"/>
      <c r="E16388" s="294"/>
      <c r="F16388" s="294"/>
    </row>
    <row r="16389">
      <c r="A16389" s="294" t="s">
        <v>31744</v>
      </c>
      <c r="B16389" s="294"/>
      <c r="C16389" s="294"/>
      <c r="D16389" s="294"/>
      <c r="E16389" s="294"/>
      <c r="F16389" s="294"/>
    </row>
    <row r="16390">
      <c r="A16390" s="294" t="s">
        <v>31745</v>
      </c>
      <c r="B16390" s="294"/>
      <c r="C16390" s="294"/>
      <c r="D16390" s="294"/>
      <c r="E16390" s="294"/>
      <c r="F16390" s="294"/>
    </row>
    <row r="16391">
      <c r="A16391" s="294" t="s">
        <v>31746</v>
      </c>
      <c r="B16391" s="294"/>
      <c r="C16391" s="294"/>
      <c r="D16391" s="294"/>
      <c r="E16391" s="294"/>
      <c r="F16391" s="294"/>
    </row>
    <row r="16392">
      <c r="A16392" s="294" t="s">
        <v>31747</v>
      </c>
      <c r="B16392" s="294"/>
      <c r="C16392" s="294"/>
      <c r="D16392" s="294"/>
      <c r="E16392" s="294"/>
      <c r="F16392" s="294"/>
    </row>
    <row r="16393">
      <c r="A16393" s="294" t="s">
        <v>31748</v>
      </c>
      <c r="B16393" s="294"/>
      <c r="C16393" s="294"/>
      <c r="D16393" s="294"/>
      <c r="E16393" s="294"/>
      <c r="F16393" s="294"/>
    </row>
    <row r="16394">
      <c r="A16394" s="294" t="s">
        <v>31749</v>
      </c>
      <c r="B16394" s="294"/>
      <c r="C16394" s="294"/>
      <c r="D16394" s="294"/>
      <c r="E16394" s="294"/>
      <c r="F16394" s="294"/>
    </row>
    <row r="16395">
      <c r="A16395" s="294" t="s">
        <v>31750</v>
      </c>
      <c r="B16395" s="294"/>
      <c r="C16395" s="294"/>
      <c r="D16395" s="294"/>
      <c r="E16395" s="294"/>
      <c r="F16395" s="294"/>
    </row>
    <row r="16396">
      <c r="A16396" s="294" t="s">
        <v>31751</v>
      </c>
      <c r="B16396" s="294"/>
      <c r="C16396" s="294"/>
      <c r="D16396" s="294"/>
      <c r="E16396" s="294"/>
      <c r="F16396" s="294"/>
    </row>
    <row r="16397">
      <c r="A16397" s="294" t="s">
        <v>31752</v>
      </c>
      <c r="B16397" s="294"/>
      <c r="C16397" s="294"/>
      <c r="D16397" s="294"/>
      <c r="E16397" s="294"/>
      <c r="F16397" s="294"/>
    </row>
    <row r="16398">
      <c r="A16398" s="294" t="s">
        <v>31753</v>
      </c>
      <c r="B16398" s="294"/>
      <c r="C16398" s="294"/>
      <c r="D16398" s="294"/>
      <c r="E16398" s="294"/>
      <c r="F16398" s="294"/>
    </row>
    <row r="16399">
      <c r="A16399" s="294" t="s">
        <v>31754</v>
      </c>
      <c r="B16399" s="294"/>
      <c r="C16399" s="294"/>
      <c r="D16399" s="294"/>
      <c r="E16399" s="294"/>
      <c r="F16399" s="294"/>
    </row>
    <row r="16400">
      <c r="A16400" s="294" t="s">
        <v>31755</v>
      </c>
      <c r="B16400" s="294"/>
      <c r="C16400" s="294"/>
      <c r="D16400" s="294"/>
      <c r="E16400" s="294"/>
      <c r="F16400" s="294"/>
    </row>
    <row r="16401">
      <c r="A16401" s="294" t="s">
        <v>31756</v>
      </c>
      <c r="B16401" s="294"/>
      <c r="C16401" s="294"/>
      <c r="D16401" s="294"/>
      <c r="E16401" s="294"/>
      <c r="F16401" s="294"/>
    </row>
    <row r="16402">
      <c r="A16402" s="294" t="s">
        <v>31757</v>
      </c>
      <c r="B16402" s="294"/>
      <c r="C16402" s="294"/>
      <c r="D16402" s="294"/>
      <c r="E16402" s="294"/>
      <c r="F16402" s="294"/>
    </row>
    <row r="16403">
      <c r="A16403" s="294" t="s">
        <v>31758</v>
      </c>
      <c r="B16403" s="294"/>
      <c r="C16403" s="294"/>
      <c r="D16403" s="294"/>
      <c r="E16403" s="294"/>
      <c r="F16403" s="294"/>
    </row>
    <row r="16404">
      <c r="A16404" s="294" t="s">
        <v>31759</v>
      </c>
      <c r="B16404" s="294"/>
      <c r="C16404" s="294"/>
      <c r="D16404" s="294"/>
      <c r="E16404" s="294"/>
      <c r="F16404" s="294"/>
    </row>
    <row r="16405">
      <c r="A16405" s="294" t="s">
        <v>31760</v>
      </c>
      <c r="B16405" s="294"/>
      <c r="C16405" s="294"/>
      <c r="D16405" s="294"/>
      <c r="E16405" s="294"/>
      <c r="F16405" s="294"/>
    </row>
    <row r="16406">
      <c r="A16406" s="294" t="s">
        <v>31761</v>
      </c>
      <c r="B16406" s="294"/>
      <c r="C16406" s="294"/>
      <c r="D16406" s="294"/>
      <c r="E16406" s="294"/>
      <c r="F16406" s="294"/>
    </row>
    <row r="16407">
      <c r="A16407" s="294" t="s">
        <v>31762</v>
      </c>
      <c r="B16407" s="294"/>
      <c r="C16407" s="294"/>
      <c r="D16407" s="294"/>
      <c r="E16407" s="294"/>
      <c r="F16407" s="294"/>
    </row>
    <row r="16408">
      <c r="A16408" s="294" t="s">
        <v>31763</v>
      </c>
      <c r="B16408" s="294"/>
      <c r="C16408" s="294"/>
      <c r="D16408" s="294"/>
      <c r="E16408" s="294"/>
      <c r="F16408" s="294"/>
    </row>
    <row r="16409">
      <c r="A16409" s="294" t="s">
        <v>31764</v>
      </c>
      <c r="B16409" s="294"/>
      <c r="C16409" s="294"/>
      <c r="D16409" s="294"/>
      <c r="E16409" s="294"/>
      <c r="F16409" s="294"/>
    </row>
    <row r="16410">
      <c r="A16410" s="294" t="s">
        <v>31765</v>
      </c>
      <c r="B16410" s="294"/>
      <c r="C16410" s="294"/>
      <c r="D16410" s="294"/>
      <c r="E16410" s="294"/>
      <c r="F16410" s="294"/>
    </row>
    <row r="16411">
      <c r="A16411" s="294" t="s">
        <v>31766</v>
      </c>
      <c r="B16411" s="294"/>
      <c r="C16411" s="294"/>
      <c r="D16411" s="294"/>
      <c r="E16411" s="294"/>
      <c r="F16411" s="294"/>
    </row>
    <row r="16412">
      <c r="A16412" s="294" t="s">
        <v>31767</v>
      </c>
      <c r="B16412" s="294"/>
      <c r="C16412" s="294"/>
      <c r="D16412" s="294"/>
      <c r="E16412" s="294"/>
      <c r="F16412" s="294"/>
    </row>
    <row r="16413">
      <c r="A16413" s="294" t="s">
        <v>31768</v>
      </c>
      <c r="B16413" s="294"/>
      <c r="C16413" s="294"/>
      <c r="D16413" s="294"/>
      <c r="E16413" s="294"/>
      <c r="F16413" s="294"/>
    </row>
    <row r="16414">
      <c r="A16414" s="294" t="s">
        <v>31769</v>
      </c>
      <c r="B16414" s="294"/>
      <c r="C16414" s="294"/>
      <c r="D16414" s="294"/>
      <c r="E16414" s="294"/>
      <c r="F16414" s="294"/>
    </row>
    <row r="16415">
      <c r="A16415" s="294" t="s">
        <v>21618</v>
      </c>
      <c r="B16415" s="294"/>
      <c r="C16415" s="294"/>
      <c r="D16415" s="294"/>
      <c r="E16415" s="294"/>
      <c r="F16415" s="294"/>
    </row>
    <row r="16416">
      <c r="A16416" s="294" t="s">
        <v>31770</v>
      </c>
      <c r="B16416" s="294"/>
      <c r="C16416" s="294"/>
      <c r="D16416" s="294"/>
      <c r="E16416" s="294"/>
      <c r="F16416" s="294"/>
    </row>
    <row r="16417">
      <c r="A16417" s="294" t="s">
        <v>22512</v>
      </c>
      <c r="B16417" s="294"/>
      <c r="C16417" s="294"/>
      <c r="D16417" s="294"/>
      <c r="E16417" s="294"/>
      <c r="F16417" s="294"/>
    </row>
    <row r="16418">
      <c r="A16418" s="294" t="s">
        <v>23459</v>
      </c>
      <c r="B16418" s="294"/>
      <c r="C16418" s="294"/>
      <c r="D16418" s="294"/>
      <c r="E16418" s="294"/>
      <c r="F16418" s="294"/>
    </row>
    <row r="16419">
      <c r="A16419" s="294"/>
      <c r="B16419" s="294"/>
      <c r="C16419" s="294"/>
      <c r="D16419" s="294"/>
      <c r="E16419" s="294"/>
      <c r="F16419" s="294"/>
    </row>
    <row r="16420">
      <c r="A16420" s="294" t="s">
        <v>31771</v>
      </c>
      <c r="B16420" s="294"/>
      <c r="C16420" s="294"/>
      <c r="D16420" s="294"/>
      <c r="E16420" s="294"/>
      <c r="F16420" s="294"/>
    </row>
    <row r="16421">
      <c r="A16421" s="294" t="s">
        <v>31772</v>
      </c>
      <c r="B16421" s="294"/>
      <c r="C16421" s="294"/>
      <c r="D16421" s="294"/>
      <c r="E16421" s="294"/>
      <c r="F16421" s="294"/>
    </row>
    <row r="16422">
      <c r="A16422" s="294" t="s">
        <v>31773</v>
      </c>
      <c r="B16422" s="294"/>
      <c r="C16422" s="294"/>
      <c r="D16422" s="294"/>
      <c r="E16422" s="294"/>
      <c r="F16422" s="294"/>
    </row>
    <row r="16423">
      <c r="A16423" s="294" t="s">
        <v>31774</v>
      </c>
      <c r="B16423" s="294"/>
      <c r="C16423" s="294"/>
      <c r="D16423" s="294"/>
      <c r="E16423" s="294"/>
      <c r="F16423" s="294"/>
    </row>
    <row r="16424">
      <c r="A16424" s="294" t="s">
        <v>23236</v>
      </c>
      <c r="B16424" s="294"/>
      <c r="C16424" s="294"/>
      <c r="D16424" s="294"/>
      <c r="E16424" s="294"/>
      <c r="F16424" s="294"/>
    </row>
    <row r="16425">
      <c r="A16425" s="294" t="s">
        <v>31775</v>
      </c>
      <c r="B16425" s="294"/>
      <c r="C16425" s="294"/>
      <c r="D16425" s="294"/>
      <c r="E16425" s="294"/>
      <c r="F16425" s="294"/>
    </row>
    <row r="16426">
      <c r="A16426" s="294" t="s">
        <v>31776</v>
      </c>
      <c r="B16426" s="294"/>
      <c r="C16426" s="294"/>
      <c r="D16426" s="294"/>
      <c r="E16426" s="294"/>
      <c r="F16426" s="294"/>
    </row>
    <row r="16427">
      <c r="A16427" s="294"/>
      <c r="B16427" s="294"/>
      <c r="C16427" s="294"/>
      <c r="D16427" s="294"/>
      <c r="E16427" s="294"/>
      <c r="F16427" s="294"/>
    </row>
    <row r="16428">
      <c r="A16428" s="294" t="s">
        <v>26406</v>
      </c>
      <c r="B16428" s="294"/>
      <c r="C16428" s="294"/>
      <c r="D16428" s="294"/>
      <c r="E16428" s="294"/>
      <c r="F16428" s="294"/>
    </row>
    <row r="16429">
      <c r="A16429" s="294"/>
      <c r="B16429" s="294"/>
      <c r="C16429" s="294"/>
      <c r="D16429" s="294"/>
      <c r="E16429" s="294"/>
      <c r="F16429" s="294"/>
    </row>
    <row r="16430">
      <c r="A16430" s="294" t="s">
        <v>31777</v>
      </c>
      <c r="B16430" s="294"/>
      <c r="C16430" s="294"/>
      <c r="D16430" s="294"/>
      <c r="E16430" s="294"/>
      <c r="F16430" s="294"/>
    </row>
    <row r="16431">
      <c r="A16431" s="294" t="s">
        <v>31778</v>
      </c>
      <c r="B16431" s="294"/>
      <c r="C16431" s="294"/>
      <c r="D16431" s="294"/>
      <c r="E16431" s="294"/>
      <c r="F16431" s="294"/>
    </row>
    <row r="16432">
      <c r="A16432" s="294" t="s">
        <v>31779</v>
      </c>
      <c r="B16432" s="294"/>
      <c r="C16432" s="294"/>
      <c r="D16432" s="294"/>
      <c r="E16432" s="294"/>
      <c r="F16432" s="294"/>
    </row>
    <row r="16433">
      <c r="A16433" s="294" t="s">
        <v>31780</v>
      </c>
      <c r="B16433" s="294"/>
      <c r="C16433" s="294"/>
      <c r="D16433" s="294"/>
      <c r="E16433" s="294"/>
      <c r="F16433" s="294"/>
    </row>
    <row r="16434">
      <c r="A16434" s="294" t="s">
        <v>31781</v>
      </c>
      <c r="B16434" s="294"/>
      <c r="C16434" s="294"/>
      <c r="D16434" s="294"/>
      <c r="E16434" s="294"/>
      <c r="F16434" s="294"/>
    </row>
    <row r="16435">
      <c r="A16435" s="294"/>
      <c r="B16435" s="294"/>
      <c r="C16435" s="294"/>
      <c r="D16435" s="294"/>
      <c r="E16435" s="294"/>
      <c r="F16435" s="294"/>
    </row>
    <row r="16436">
      <c r="A16436" s="294" t="s">
        <v>29085</v>
      </c>
      <c r="B16436" s="294"/>
      <c r="C16436" s="294"/>
      <c r="D16436" s="294"/>
      <c r="E16436" s="294"/>
      <c r="F16436" s="294"/>
    </row>
    <row r="16437">
      <c r="A16437" s="294"/>
      <c r="B16437" s="294"/>
      <c r="C16437" s="294"/>
      <c r="D16437" s="294"/>
      <c r="E16437" s="294"/>
      <c r="F16437" s="294"/>
    </row>
    <row r="16438">
      <c r="A16438" s="294" t="s">
        <v>31782</v>
      </c>
      <c r="B16438" s="294"/>
      <c r="C16438" s="294"/>
      <c r="D16438" s="294"/>
      <c r="E16438" s="294"/>
      <c r="F16438" s="294"/>
    </row>
    <row r="16439">
      <c r="A16439" s="294" t="s">
        <v>31783</v>
      </c>
      <c r="B16439" s="294"/>
      <c r="C16439" s="294"/>
      <c r="D16439" s="294"/>
      <c r="E16439" s="294"/>
      <c r="F16439" s="294"/>
    </row>
    <row r="16440">
      <c r="A16440" s="294" t="s">
        <v>31784</v>
      </c>
      <c r="B16440" s="294"/>
      <c r="C16440" s="294"/>
      <c r="D16440" s="294"/>
      <c r="E16440" s="294"/>
      <c r="F16440" s="294"/>
    </row>
    <row r="16441">
      <c r="A16441" s="294" t="s">
        <v>31785</v>
      </c>
      <c r="B16441" s="294"/>
      <c r="C16441" s="294"/>
      <c r="D16441" s="294"/>
      <c r="E16441" s="294"/>
      <c r="F16441" s="294"/>
    </row>
    <row r="16442">
      <c r="A16442" s="294" t="s">
        <v>31786</v>
      </c>
      <c r="B16442" s="294"/>
      <c r="C16442" s="294"/>
      <c r="D16442" s="294"/>
      <c r="E16442" s="294"/>
      <c r="F16442" s="294"/>
    </row>
    <row r="16443">
      <c r="A16443" s="294"/>
      <c r="B16443" s="294"/>
      <c r="C16443" s="294"/>
      <c r="D16443" s="294"/>
      <c r="E16443" s="294"/>
      <c r="F16443" s="294"/>
    </row>
    <row r="16444">
      <c r="A16444" s="294" t="s">
        <v>21401</v>
      </c>
      <c r="B16444" s="294"/>
      <c r="C16444" s="294"/>
      <c r="D16444" s="294"/>
      <c r="E16444" s="294"/>
      <c r="F16444" s="294"/>
    </row>
    <row r="16445">
      <c r="A16445" s="294"/>
      <c r="B16445" s="294"/>
      <c r="C16445" s="294"/>
      <c r="D16445" s="294"/>
      <c r="E16445" s="294"/>
      <c r="F16445" s="294"/>
    </row>
    <row r="16446">
      <c r="A16446" s="294" t="s">
        <v>31787</v>
      </c>
      <c r="B16446" s="294"/>
      <c r="C16446" s="294"/>
      <c r="D16446" s="294"/>
      <c r="E16446" s="294"/>
      <c r="F16446" s="294"/>
    </row>
    <row r="16447">
      <c r="A16447" s="294" t="s">
        <v>31788</v>
      </c>
      <c r="B16447" s="294"/>
      <c r="C16447" s="294"/>
      <c r="D16447" s="294"/>
      <c r="E16447" s="294"/>
      <c r="F16447" s="294"/>
    </row>
    <row r="16448">
      <c r="A16448" s="294" t="s">
        <v>31789</v>
      </c>
      <c r="B16448" s="294"/>
      <c r="C16448" s="294"/>
      <c r="D16448" s="294"/>
      <c r="E16448" s="294"/>
      <c r="F16448" s="294"/>
    </row>
    <row r="16449">
      <c r="A16449" s="294" t="s">
        <v>31790</v>
      </c>
      <c r="B16449" s="294"/>
      <c r="C16449" s="294"/>
      <c r="D16449" s="294"/>
      <c r="E16449" s="294"/>
      <c r="F16449" s="294"/>
    </row>
    <row r="16450">
      <c r="A16450" s="294" t="s">
        <v>31791</v>
      </c>
      <c r="B16450" s="294"/>
      <c r="C16450" s="294"/>
      <c r="D16450" s="294"/>
      <c r="E16450" s="294"/>
      <c r="F16450" s="294"/>
    </row>
    <row r="16451">
      <c r="A16451" s="294" t="s">
        <v>31792</v>
      </c>
      <c r="B16451" s="294"/>
      <c r="C16451" s="294"/>
      <c r="D16451" s="294"/>
      <c r="E16451" s="294"/>
      <c r="F16451" s="294"/>
    </row>
    <row r="16452">
      <c r="A16452" s="294"/>
      <c r="B16452" s="294"/>
      <c r="C16452" s="294"/>
      <c r="D16452" s="294"/>
      <c r="E16452" s="294"/>
      <c r="F16452" s="294"/>
    </row>
    <row r="16453">
      <c r="A16453" s="294" t="s">
        <v>21407</v>
      </c>
      <c r="B16453" s="294"/>
      <c r="C16453" s="294"/>
      <c r="D16453" s="294"/>
      <c r="E16453" s="294"/>
      <c r="F16453" s="294"/>
    </row>
    <row r="16454">
      <c r="A16454" s="294"/>
      <c r="B16454" s="294"/>
      <c r="C16454" s="294"/>
      <c r="D16454" s="294"/>
      <c r="E16454" s="294"/>
      <c r="F16454" s="294"/>
    </row>
    <row r="16455">
      <c r="A16455" s="294" t="s">
        <v>31793</v>
      </c>
      <c r="B16455" s="294"/>
      <c r="C16455" s="294"/>
      <c r="D16455" s="294"/>
      <c r="E16455" s="294"/>
      <c r="F16455" s="294"/>
    </row>
    <row r="16456">
      <c r="A16456" s="294" t="s">
        <v>31794</v>
      </c>
      <c r="B16456" s="294"/>
      <c r="C16456" s="294"/>
      <c r="D16456" s="294"/>
      <c r="E16456" s="294"/>
      <c r="F16456" s="294"/>
    </row>
    <row r="16457">
      <c r="A16457" s="294" t="s">
        <v>31795</v>
      </c>
      <c r="B16457" s="294"/>
      <c r="C16457" s="294"/>
      <c r="D16457" s="294"/>
      <c r="E16457" s="294"/>
      <c r="F16457" s="294"/>
    </row>
    <row r="16458">
      <c r="A16458" s="294" t="s">
        <v>31796</v>
      </c>
      <c r="B16458" s="294"/>
      <c r="C16458" s="294"/>
      <c r="D16458" s="294"/>
      <c r="E16458" s="294"/>
      <c r="F16458" s="294"/>
    </row>
    <row r="16459">
      <c r="A16459" s="294" t="s">
        <v>31797</v>
      </c>
      <c r="B16459" s="294"/>
      <c r="C16459" s="294"/>
      <c r="D16459" s="294"/>
      <c r="E16459" s="294"/>
      <c r="F16459" s="294"/>
    </row>
    <row r="16460">
      <c r="A16460" s="294" t="s">
        <v>31798</v>
      </c>
      <c r="B16460" s="294"/>
      <c r="C16460" s="294"/>
      <c r="D16460" s="294"/>
      <c r="E16460" s="294"/>
      <c r="F16460" s="294"/>
    </row>
    <row r="16461">
      <c r="A16461" s="294" t="s">
        <v>31799</v>
      </c>
      <c r="B16461" s="294"/>
      <c r="C16461" s="294"/>
      <c r="D16461" s="294"/>
      <c r="E16461" s="294"/>
      <c r="F16461" s="294"/>
    </row>
    <row r="16462">
      <c r="A16462" s="294" t="s">
        <v>31800</v>
      </c>
      <c r="B16462" s="294"/>
      <c r="C16462" s="294"/>
      <c r="D16462" s="294"/>
      <c r="E16462" s="294"/>
      <c r="F16462" s="294"/>
    </row>
    <row r="16463">
      <c r="A16463" s="294" t="s">
        <v>31801</v>
      </c>
      <c r="B16463" s="294"/>
      <c r="C16463" s="294"/>
      <c r="D16463" s="294"/>
      <c r="E16463" s="294"/>
      <c r="F16463" s="294"/>
    </row>
    <row r="16464">
      <c r="A16464" s="294"/>
      <c r="B16464" s="294"/>
      <c r="C16464" s="294"/>
      <c r="D16464" s="294"/>
      <c r="E16464" s="294"/>
      <c r="F16464" s="294"/>
    </row>
    <row r="16465">
      <c r="A16465" s="294" t="s">
        <v>21990</v>
      </c>
      <c r="B16465" s="294"/>
      <c r="C16465" s="294"/>
      <c r="D16465" s="294"/>
      <c r="E16465" s="294"/>
      <c r="F16465" s="294"/>
    </row>
    <row r="16466">
      <c r="A16466" s="294"/>
      <c r="B16466" s="294"/>
      <c r="C16466" s="294"/>
      <c r="D16466" s="294"/>
      <c r="E16466" s="294"/>
      <c r="F16466" s="294"/>
    </row>
    <row r="16467">
      <c r="A16467" s="294" t="s">
        <v>31418</v>
      </c>
      <c r="B16467" s="294"/>
      <c r="C16467" s="294"/>
      <c r="D16467" s="294"/>
      <c r="E16467" s="294"/>
      <c r="F16467" s="294"/>
    </row>
    <row r="16468">
      <c r="A16468" s="294" t="s">
        <v>31802</v>
      </c>
      <c r="B16468" s="294"/>
      <c r="C16468" s="294"/>
      <c r="D16468" s="294"/>
      <c r="E16468" s="294"/>
      <c r="F16468" s="294"/>
    </row>
    <row r="16469">
      <c r="A16469" s="294" t="s">
        <v>31803</v>
      </c>
      <c r="B16469" s="294"/>
      <c r="C16469" s="294"/>
      <c r="D16469" s="294"/>
      <c r="E16469" s="294"/>
      <c r="F16469" s="294"/>
    </row>
    <row r="16470">
      <c r="A16470" s="294" t="s">
        <v>31804</v>
      </c>
      <c r="B16470" s="294"/>
      <c r="C16470" s="294"/>
      <c r="D16470" s="294"/>
      <c r="E16470" s="294"/>
      <c r="F16470" s="294"/>
    </row>
    <row r="16471">
      <c r="A16471" s="294" t="s">
        <v>31805</v>
      </c>
      <c r="B16471" s="294"/>
      <c r="C16471" s="294"/>
      <c r="D16471" s="294"/>
      <c r="E16471" s="294"/>
      <c r="F16471" s="294"/>
    </row>
    <row r="16472">
      <c r="A16472" s="294" t="s">
        <v>31806</v>
      </c>
      <c r="B16472" s="294"/>
      <c r="C16472" s="294"/>
      <c r="D16472" s="294"/>
      <c r="E16472" s="294"/>
      <c r="F16472" s="294"/>
    </row>
    <row r="16473">
      <c r="A16473" s="294" t="s">
        <v>31807</v>
      </c>
      <c r="B16473" s="294"/>
      <c r="C16473" s="294"/>
      <c r="D16473" s="294"/>
      <c r="E16473" s="294"/>
      <c r="F16473" s="294"/>
    </row>
    <row r="16474">
      <c r="A16474" s="294" t="s">
        <v>31808</v>
      </c>
      <c r="B16474" s="294"/>
      <c r="C16474" s="294"/>
      <c r="D16474" s="294"/>
      <c r="E16474" s="294"/>
      <c r="F16474" s="294"/>
    </row>
    <row r="16475">
      <c r="A16475" s="294" t="s">
        <v>31809</v>
      </c>
      <c r="B16475" s="294"/>
      <c r="C16475" s="294"/>
      <c r="D16475" s="294"/>
      <c r="E16475" s="294"/>
      <c r="F16475" s="294"/>
    </row>
    <row r="16476">
      <c r="A16476" s="294" t="s">
        <v>31810</v>
      </c>
      <c r="B16476" s="294"/>
      <c r="C16476" s="294"/>
      <c r="D16476" s="294"/>
      <c r="E16476" s="294"/>
      <c r="F16476" s="294"/>
    </row>
    <row r="16477">
      <c r="A16477" s="294" t="s">
        <v>31811</v>
      </c>
      <c r="B16477" s="294"/>
      <c r="C16477" s="294"/>
      <c r="D16477" s="294"/>
      <c r="E16477" s="294"/>
      <c r="F16477" s="294"/>
    </row>
    <row r="16478">
      <c r="A16478" s="294" t="s">
        <v>31812</v>
      </c>
      <c r="B16478" s="294"/>
      <c r="C16478" s="294"/>
      <c r="D16478" s="294"/>
      <c r="E16478" s="294"/>
      <c r="F16478" s="294"/>
    </row>
    <row r="16479">
      <c r="A16479" s="294"/>
      <c r="B16479" s="294"/>
      <c r="C16479" s="294"/>
      <c r="D16479" s="294"/>
      <c r="E16479" s="294"/>
      <c r="F16479" s="294"/>
    </row>
    <row r="16480">
      <c r="A16480" s="294" t="s">
        <v>28124</v>
      </c>
      <c r="B16480" s="294"/>
      <c r="C16480" s="294"/>
      <c r="D16480" s="294"/>
      <c r="E16480" s="294"/>
      <c r="F16480" s="294"/>
    </row>
    <row r="16481">
      <c r="A16481" s="294" t="s">
        <v>31769</v>
      </c>
      <c r="B16481" s="294"/>
      <c r="C16481" s="294"/>
      <c r="D16481" s="294"/>
      <c r="E16481" s="294"/>
      <c r="F16481" s="294"/>
    </row>
    <row r="16482">
      <c r="A16482" s="294" t="s">
        <v>21672</v>
      </c>
      <c r="B16482" s="294"/>
      <c r="C16482" s="294"/>
      <c r="D16482" s="294"/>
      <c r="E16482" s="294"/>
      <c r="F16482" s="294"/>
    </row>
    <row r="16483">
      <c r="A16483" s="294" t="s">
        <v>31813</v>
      </c>
      <c r="B16483" s="294"/>
      <c r="C16483" s="294"/>
      <c r="D16483" s="294"/>
      <c r="E16483" s="294"/>
      <c r="F16483" s="294"/>
    </row>
    <row r="16484">
      <c r="A16484" s="294"/>
      <c r="B16484" s="294"/>
      <c r="C16484" s="294"/>
      <c r="D16484" s="294"/>
      <c r="E16484" s="294"/>
      <c r="F16484" s="294"/>
    </row>
    <row r="16485">
      <c r="A16485" s="294" t="s">
        <v>23007</v>
      </c>
      <c r="B16485" s="294"/>
      <c r="C16485" s="294"/>
      <c r="D16485" s="294"/>
      <c r="E16485" s="294"/>
      <c r="F16485" s="294"/>
    </row>
    <row r="16486">
      <c r="A16486" s="294"/>
      <c r="B16486" s="294"/>
      <c r="C16486" s="294"/>
      <c r="D16486" s="294"/>
      <c r="E16486" s="294"/>
      <c r="F16486" s="294"/>
    </row>
    <row r="16487">
      <c r="A16487" s="294" t="s">
        <v>31814</v>
      </c>
      <c r="B16487" s="294"/>
      <c r="C16487" s="294"/>
      <c r="D16487" s="294"/>
      <c r="E16487" s="294"/>
      <c r="F16487" s="294"/>
    </row>
    <row r="16488">
      <c r="A16488" s="294" t="s">
        <v>31815</v>
      </c>
      <c r="B16488" s="294"/>
      <c r="C16488" s="294"/>
      <c r="D16488" s="294"/>
      <c r="E16488" s="294"/>
      <c r="F16488" s="294"/>
    </row>
    <row r="16489">
      <c r="A16489" s="294" t="s">
        <v>22923</v>
      </c>
      <c r="B16489" s="294"/>
      <c r="C16489" s="294"/>
      <c r="D16489" s="294"/>
      <c r="E16489" s="294"/>
      <c r="F16489" s="294"/>
    </row>
    <row r="16490">
      <c r="A16490" s="294" t="s">
        <v>31816</v>
      </c>
      <c r="B16490" s="294"/>
      <c r="C16490" s="294"/>
      <c r="D16490" s="294"/>
      <c r="E16490" s="294"/>
      <c r="F16490" s="294"/>
    </row>
    <row r="16491">
      <c r="A16491" s="294" t="s">
        <v>31817</v>
      </c>
      <c r="B16491" s="294"/>
      <c r="C16491" s="294"/>
      <c r="D16491" s="294"/>
      <c r="E16491" s="294"/>
      <c r="F16491" s="294"/>
    </row>
    <row r="16492">
      <c r="A16492" s="294" t="s">
        <v>31818</v>
      </c>
      <c r="B16492" s="294"/>
      <c r="C16492" s="294"/>
      <c r="D16492" s="294"/>
      <c r="E16492" s="294"/>
      <c r="F16492" s="294"/>
    </row>
    <row r="16493">
      <c r="A16493" s="294" t="s">
        <v>31819</v>
      </c>
      <c r="B16493" s="294"/>
      <c r="C16493" s="294"/>
      <c r="D16493" s="294"/>
      <c r="E16493" s="294"/>
      <c r="F16493" s="294"/>
    </row>
    <row r="16494">
      <c r="A16494" s="294" t="s">
        <v>31820</v>
      </c>
      <c r="B16494" s="294"/>
      <c r="C16494" s="294"/>
      <c r="D16494" s="294"/>
      <c r="E16494" s="294"/>
      <c r="F16494" s="294"/>
    </row>
    <row r="16495">
      <c r="A16495" s="294" t="s">
        <v>31821</v>
      </c>
      <c r="B16495" s="294"/>
      <c r="C16495" s="294"/>
      <c r="D16495" s="294"/>
      <c r="E16495" s="294"/>
      <c r="F16495" s="294"/>
    </row>
    <row r="16496">
      <c r="A16496" s="294"/>
      <c r="B16496" s="294"/>
      <c r="C16496" s="294"/>
      <c r="D16496" s="294"/>
      <c r="E16496" s="294"/>
      <c r="F16496" s="294"/>
    </row>
    <row r="16497">
      <c r="A16497" s="294" t="s">
        <v>22281</v>
      </c>
      <c r="B16497" s="294"/>
      <c r="C16497" s="294"/>
      <c r="D16497" s="294"/>
      <c r="E16497" s="294"/>
      <c r="F16497" s="294"/>
    </row>
    <row r="16498">
      <c r="A16498" s="294"/>
      <c r="B16498" s="294"/>
      <c r="C16498" s="294"/>
      <c r="D16498" s="294"/>
      <c r="E16498" s="294"/>
      <c r="F16498" s="294"/>
    </row>
    <row r="16499">
      <c r="A16499" s="294" t="s">
        <v>31822</v>
      </c>
      <c r="B16499" s="294"/>
      <c r="C16499" s="294"/>
      <c r="D16499" s="294"/>
      <c r="E16499" s="294"/>
      <c r="F16499" s="294"/>
    </row>
    <row r="16500">
      <c r="A16500" s="294" t="s">
        <v>31823</v>
      </c>
      <c r="B16500" s="294"/>
      <c r="C16500" s="294"/>
      <c r="D16500" s="294"/>
      <c r="E16500" s="294"/>
      <c r="F16500" s="294"/>
    </row>
    <row r="16501">
      <c r="A16501" s="294" t="s">
        <v>31824</v>
      </c>
      <c r="B16501" s="294"/>
      <c r="C16501" s="294"/>
      <c r="D16501" s="294"/>
      <c r="E16501" s="294"/>
      <c r="F16501" s="294"/>
    </row>
    <row r="16502">
      <c r="A16502" s="294" t="s">
        <v>31825</v>
      </c>
      <c r="B16502" s="294"/>
      <c r="C16502" s="294"/>
      <c r="D16502" s="294"/>
      <c r="E16502" s="294"/>
      <c r="F16502" s="294"/>
    </row>
    <row r="16503">
      <c r="A16503" s="294"/>
      <c r="B16503" s="294"/>
      <c r="C16503" s="294"/>
      <c r="D16503" s="294"/>
      <c r="E16503" s="294"/>
      <c r="F16503" s="294"/>
    </row>
    <row r="16504">
      <c r="A16504" s="294" t="s">
        <v>25438</v>
      </c>
      <c r="B16504" s="294"/>
      <c r="C16504" s="294"/>
      <c r="D16504" s="294"/>
      <c r="E16504" s="294"/>
      <c r="F16504" s="294"/>
    </row>
    <row r="16505">
      <c r="A16505" s="294"/>
      <c r="B16505" s="294"/>
      <c r="C16505" s="294"/>
      <c r="D16505" s="294"/>
      <c r="E16505" s="294"/>
      <c r="F16505" s="294"/>
    </row>
    <row r="16506">
      <c r="A16506" s="294" t="s">
        <v>31826</v>
      </c>
      <c r="B16506" s="294"/>
      <c r="C16506" s="294"/>
      <c r="D16506" s="294"/>
      <c r="E16506" s="294"/>
      <c r="F16506" s="294"/>
    </row>
    <row r="16507">
      <c r="A16507" s="294" t="s">
        <v>27242</v>
      </c>
      <c r="B16507" s="294"/>
      <c r="C16507" s="294"/>
      <c r="D16507" s="294"/>
      <c r="E16507" s="294"/>
      <c r="F16507" s="294"/>
    </row>
    <row r="16508">
      <c r="A16508" s="294" t="s">
        <v>31827</v>
      </c>
      <c r="B16508" s="294"/>
      <c r="C16508" s="294"/>
      <c r="D16508" s="294"/>
      <c r="E16508" s="294"/>
      <c r="F16508" s="294"/>
    </row>
    <row r="16509">
      <c r="A16509" s="294" t="s">
        <v>31828</v>
      </c>
      <c r="B16509" s="294"/>
      <c r="C16509" s="294"/>
      <c r="D16509" s="294"/>
      <c r="E16509" s="294"/>
      <c r="F16509" s="294"/>
    </row>
    <row r="16510">
      <c r="A16510" s="294" t="s">
        <v>31829</v>
      </c>
      <c r="B16510" s="294"/>
      <c r="C16510" s="294"/>
      <c r="D16510" s="294"/>
      <c r="E16510" s="294"/>
      <c r="F16510" s="294"/>
    </row>
    <row r="16511">
      <c r="A16511" s="294" t="s">
        <v>31830</v>
      </c>
      <c r="B16511" s="294"/>
      <c r="C16511" s="294"/>
      <c r="D16511" s="294"/>
      <c r="E16511" s="294"/>
      <c r="F16511" s="294"/>
    </row>
    <row r="16512">
      <c r="A16512" s="294" t="s">
        <v>31831</v>
      </c>
      <c r="B16512" s="294"/>
      <c r="C16512" s="294"/>
      <c r="D16512" s="294"/>
      <c r="E16512" s="294"/>
      <c r="F16512" s="294"/>
    </row>
    <row r="16513">
      <c r="A16513" s="294"/>
      <c r="B16513" s="294"/>
      <c r="C16513" s="294"/>
      <c r="D16513" s="294"/>
      <c r="E16513" s="294"/>
      <c r="F16513" s="294"/>
    </row>
    <row r="16514">
      <c r="A16514" s="294" t="s">
        <v>22572</v>
      </c>
      <c r="B16514" s="294"/>
      <c r="C16514" s="294"/>
      <c r="D16514" s="294"/>
      <c r="E16514" s="294"/>
      <c r="F16514" s="294"/>
    </row>
    <row r="16515">
      <c r="A16515" s="294" t="s">
        <v>23322</v>
      </c>
      <c r="B16515" s="294"/>
      <c r="C16515" s="294"/>
      <c r="D16515" s="294"/>
      <c r="E16515" s="294"/>
      <c r="F16515" s="294"/>
    </row>
    <row r="16516">
      <c r="A16516" s="294"/>
      <c r="B16516" s="294"/>
      <c r="C16516" s="294"/>
      <c r="D16516" s="294"/>
      <c r="E16516" s="294"/>
      <c r="F16516" s="294"/>
    </row>
    <row r="16517">
      <c r="A16517" s="294" t="s">
        <v>31832</v>
      </c>
      <c r="B16517" s="294"/>
      <c r="C16517" s="294"/>
      <c r="D16517" s="294"/>
      <c r="E16517" s="294"/>
      <c r="F16517" s="294"/>
    </row>
    <row r="16518">
      <c r="A16518" s="294" t="s">
        <v>31833</v>
      </c>
      <c r="B16518" s="294"/>
      <c r="C16518" s="294"/>
      <c r="D16518" s="294"/>
      <c r="E16518" s="294"/>
      <c r="F16518" s="294"/>
    </row>
    <row r="16519">
      <c r="A16519" s="294" t="s">
        <v>31834</v>
      </c>
      <c r="B16519" s="294"/>
      <c r="C16519" s="294"/>
      <c r="D16519" s="294"/>
      <c r="E16519" s="294"/>
      <c r="F16519" s="294"/>
    </row>
    <row r="16520">
      <c r="A16520" s="294" t="s">
        <v>31835</v>
      </c>
      <c r="B16520" s="294"/>
      <c r="C16520" s="294"/>
      <c r="D16520" s="294"/>
      <c r="E16520" s="294"/>
      <c r="F16520" s="294"/>
    </row>
    <row r="16521">
      <c r="A16521" s="294"/>
      <c r="B16521" s="294"/>
      <c r="C16521" s="294"/>
      <c r="D16521" s="294"/>
      <c r="E16521" s="294"/>
      <c r="F16521" s="294"/>
    </row>
    <row r="16522">
      <c r="A16522" s="294" t="s">
        <v>22156</v>
      </c>
      <c r="B16522" s="294"/>
      <c r="C16522" s="294"/>
      <c r="D16522" s="294"/>
      <c r="E16522" s="294"/>
      <c r="F16522" s="294"/>
    </row>
    <row r="16523">
      <c r="A16523" s="294"/>
      <c r="B16523" s="294"/>
      <c r="C16523" s="294"/>
      <c r="D16523" s="294"/>
      <c r="E16523" s="294"/>
      <c r="F16523" s="294"/>
    </row>
    <row r="16524">
      <c r="A16524" s="294" t="s">
        <v>31836</v>
      </c>
      <c r="B16524" s="294"/>
      <c r="C16524" s="294"/>
      <c r="D16524" s="294"/>
      <c r="E16524" s="294"/>
      <c r="F16524" s="294"/>
    </row>
    <row r="16525">
      <c r="A16525" s="294" t="s">
        <v>31837</v>
      </c>
      <c r="B16525" s="294"/>
      <c r="C16525" s="294"/>
      <c r="D16525" s="294"/>
      <c r="E16525" s="294"/>
      <c r="F16525" s="294"/>
    </row>
    <row r="16526">
      <c r="A16526" s="294" t="s">
        <v>31838</v>
      </c>
      <c r="B16526" s="294"/>
      <c r="C16526" s="294"/>
      <c r="D16526" s="294"/>
      <c r="E16526" s="294"/>
      <c r="F16526" s="294"/>
    </row>
    <row r="16527">
      <c r="A16527" s="294" t="s">
        <v>31839</v>
      </c>
      <c r="B16527" s="294"/>
      <c r="C16527" s="294"/>
      <c r="D16527" s="294"/>
      <c r="E16527" s="294"/>
      <c r="F16527" s="294"/>
    </row>
    <row r="16528">
      <c r="A16528" s="294"/>
      <c r="B16528" s="294"/>
      <c r="C16528" s="294"/>
      <c r="D16528" s="294"/>
      <c r="E16528" s="294"/>
      <c r="F16528" s="294"/>
    </row>
    <row r="16529">
      <c r="A16529" s="294" t="s">
        <v>31840</v>
      </c>
      <c r="B16529" s="294"/>
      <c r="C16529" s="294"/>
      <c r="D16529" s="294"/>
      <c r="E16529" s="294"/>
      <c r="F16529" s="294"/>
    </row>
    <row r="16530">
      <c r="A16530" s="294"/>
      <c r="B16530" s="294"/>
      <c r="C16530" s="294"/>
      <c r="D16530" s="294"/>
      <c r="E16530" s="294"/>
      <c r="F16530" s="294"/>
    </row>
    <row r="16531">
      <c r="A16531" s="294" t="s">
        <v>31841</v>
      </c>
      <c r="B16531" s="294"/>
      <c r="C16531" s="294"/>
      <c r="D16531" s="294"/>
      <c r="E16531" s="294"/>
      <c r="F16531" s="294"/>
    </row>
    <row r="16532">
      <c r="A16532" s="294" t="s">
        <v>31842</v>
      </c>
      <c r="B16532" s="294"/>
      <c r="C16532" s="294"/>
      <c r="D16532" s="294"/>
      <c r="E16532" s="294"/>
      <c r="F16532" s="294"/>
    </row>
    <row r="16533">
      <c r="A16533" s="294" t="s">
        <v>31843</v>
      </c>
      <c r="B16533" s="294"/>
      <c r="C16533" s="294"/>
      <c r="D16533" s="294"/>
      <c r="E16533" s="294"/>
      <c r="F16533" s="294"/>
    </row>
    <row r="16534">
      <c r="A16534" s="294" t="s">
        <v>31844</v>
      </c>
      <c r="B16534" s="294"/>
      <c r="C16534" s="294"/>
      <c r="D16534" s="294"/>
      <c r="E16534" s="294"/>
      <c r="F16534" s="294"/>
    </row>
    <row r="16535">
      <c r="A16535" s="294" t="s">
        <v>31845</v>
      </c>
      <c r="B16535" s="294"/>
      <c r="C16535" s="294"/>
      <c r="D16535" s="294"/>
      <c r="E16535" s="294"/>
      <c r="F16535" s="294"/>
    </row>
    <row r="16536">
      <c r="A16536" s="294" t="s">
        <v>31846</v>
      </c>
      <c r="B16536" s="294"/>
      <c r="C16536" s="294"/>
      <c r="D16536" s="294"/>
      <c r="E16536" s="294"/>
      <c r="F16536" s="294"/>
    </row>
    <row r="16537">
      <c r="A16537" s="294" t="s">
        <v>31847</v>
      </c>
      <c r="B16537" s="294"/>
      <c r="C16537" s="294"/>
      <c r="D16537" s="294"/>
      <c r="E16537" s="294"/>
      <c r="F16537" s="294"/>
    </row>
    <row r="16538">
      <c r="A16538" s="294" t="s">
        <v>22317</v>
      </c>
      <c r="B16538" s="294"/>
      <c r="C16538" s="294"/>
      <c r="D16538" s="294"/>
      <c r="E16538" s="294"/>
      <c r="F16538" s="294"/>
    </row>
    <row r="16539">
      <c r="A16539" s="294" t="s">
        <v>31848</v>
      </c>
      <c r="B16539" s="294"/>
      <c r="C16539" s="294"/>
      <c r="D16539" s="294"/>
      <c r="E16539" s="294"/>
      <c r="F16539" s="294"/>
    </row>
    <row r="16540">
      <c r="A16540" s="294" t="s">
        <v>31849</v>
      </c>
      <c r="B16540" s="294"/>
      <c r="C16540" s="294"/>
      <c r="D16540" s="294"/>
      <c r="E16540" s="294"/>
      <c r="F16540" s="294"/>
    </row>
    <row r="16541">
      <c r="A16541" s="294" t="s">
        <v>31850</v>
      </c>
      <c r="B16541" s="294"/>
      <c r="C16541" s="294"/>
      <c r="D16541" s="294"/>
      <c r="E16541" s="294"/>
      <c r="F16541" s="294"/>
    </row>
    <row r="16542">
      <c r="A16542" s="294"/>
      <c r="B16542" s="294"/>
      <c r="C16542" s="294"/>
      <c r="D16542" s="294"/>
      <c r="E16542" s="294"/>
      <c r="F16542" s="294"/>
    </row>
    <row r="16543">
      <c r="A16543" s="294" t="s">
        <v>28124</v>
      </c>
      <c r="B16543" s="294"/>
      <c r="C16543" s="294"/>
      <c r="D16543" s="294"/>
      <c r="E16543" s="294"/>
      <c r="F16543" s="294"/>
    </row>
    <row r="16544">
      <c r="A16544" s="294" t="s">
        <v>31851</v>
      </c>
      <c r="B16544" s="294"/>
      <c r="C16544" s="294"/>
      <c r="D16544" s="294"/>
      <c r="E16544" s="294"/>
      <c r="F16544" s="294"/>
    </row>
    <row r="16545">
      <c r="A16545" s="294" t="s">
        <v>31852</v>
      </c>
      <c r="B16545" s="294"/>
      <c r="C16545" s="294"/>
      <c r="D16545" s="294"/>
      <c r="E16545" s="294"/>
      <c r="F16545" s="294"/>
    </row>
    <row r="16546">
      <c r="A16546" s="294" t="s">
        <v>31853</v>
      </c>
      <c r="B16546" s="294"/>
      <c r="C16546" s="294"/>
      <c r="D16546" s="294"/>
      <c r="E16546" s="294"/>
      <c r="F16546" s="294"/>
    </row>
    <row r="16547">
      <c r="A16547" s="294"/>
      <c r="B16547" s="294"/>
      <c r="C16547" s="294"/>
      <c r="D16547" s="294"/>
      <c r="E16547" s="294"/>
      <c r="F16547" s="294"/>
    </row>
    <row r="16548">
      <c r="A16548" s="294" t="s">
        <v>25957</v>
      </c>
      <c r="B16548" s="294"/>
      <c r="C16548" s="294"/>
      <c r="D16548" s="294"/>
      <c r="E16548" s="294"/>
      <c r="F16548" s="294"/>
    </row>
    <row r="16549">
      <c r="A16549" s="294"/>
      <c r="B16549" s="294"/>
      <c r="C16549" s="294"/>
      <c r="D16549" s="294"/>
      <c r="E16549" s="294"/>
      <c r="F16549" s="294"/>
    </row>
    <row r="16550">
      <c r="A16550" s="294" t="s">
        <v>31854</v>
      </c>
      <c r="B16550" s="294"/>
      <c r="C16550" s="294"/>
      <c r="D16550" s="294"/>
      <c r="E16550" s="294"/>
      <c r="F16550" s="294"/>
    </row>
    <row r="16551">
      <c r="A16551" s="294"/>
      <c r="B16551" s="294"/>
      <c r="C16551" s="294"/>
      <c r="D16551" s="294"/>
      <c r="E16551" s="294"/>
      <c r="F16551" s="294"/>
    </row>
    <row r="16552">
      <c r="A16552" s="294" t="s">
        <v>26193</v>
      </c>
      <c r="B16552" s="294"/>
      <c r="C16552" s="294"/>
      <c r="D16552" s="294"/>
      <c r="E16552" s="294"/>
      <c r="F16552" s="294"/>
    </row>
    <row r="16553">
      <c r="A16553" s="294"/>
      <c r="B16553" s="294"/>
      <c r="C16553" s="294"/>
      <c r="D16553" s="294"/>
      <c r="E16553" s="294"/>
      <c r="F16553" s="294"/>
    </row>
    <row r="16554">
      <c r="A16554" s="294" t="s">
        <v>31855</v>
      </c>
      <c r="B16554" s="294"/>
      <c r="C16554" s="294"/>
      <c r="D16554" s="294"/>
      <c r="E16554" s="294"/>
      <c r="F16554" s="294"/>
    </row>
    <row r="16555">
      <c r="A16555" s="294" t="s">
        <v>31856</v>
      </c>
      <c r="B16555" s="294"/>
      <c r="C16555" s="294"/>
      <c r="D16555" s="294"/>
      <c r="E16555" s="294"/>
      <c r="F16555" s="294"/>
    </row>
    <row r="16556">
      <c r="A16556" s="294" t="s">
        <v>30827</v>
      </c>
      <c r="B16556" s="294"/>
      <c r="C16556" s="294"/>
      <c r="D16556" s="294"/>
      <c r="E16556" s="294"/>
      <c r="F16556" s="294"/>
    </row>
    <row r="16557">
      <c r="A16557" s="294" t="s">
        <v>31857</v>
      </c>
      <c r="B16557" s="294"/>
      <c r="C16557" s="294"/>
      <c r="D16557" s="294"/>
      <c r="E16557" s="294"/>
      <c r="F16557" s="294"/>
    </row>
    <row r="16558">
      <c r="A16558" s="294" t="s">
        <v>31858</v>
      </c>
      <c r="B16558" s="294"/>
      <c r="C16558" s="294"/>
      <c r="D16558" s="294"/>
      <c r="E16558" s="294"/>
      <c r="F16558" s="294"/>
    </row>
    <row r="16559">
      <c r="A16559" s="294" t="s">
        <v>31859</v>
      </c>
      <c r="B16559" s="294"/>
      <c r="C16559" s="294"/>
      <c r="D16559" s="294"/>
      <c r="E16559" s="294"/>
      <c r="F16559" s="294"/>
    </row>
    <row r="16560">
      <c r="A16560" s="294" t="s">
        <v>31860</v>
      </c>
      <c r="B16560" s="294"/>
      <c r="C16560" s="294"/>
      <c r="D16560" s="294"/>
      <c r="E16560" s="294"/>
      <c r="F16560" s="294"/>
    </row>
    <row r="16561">
      <c r="A16561" s="294" t="s">
        <v>31861</v>
      </c>
      <c r="B16561" s="294"/>
      <c r="C16561" s="294"/>
      <c r="D16561" s="294"/>
      <c r="E16561" s="294"/>
      <c r="F16561" s="294"/>
    </row>
    <row r="16562">
      <c r="A16562" s="294" t="s">
        <v>31862</v>
      </c>
      <c r="B16562" s="294"/>
      <c r="C16562" s="294"/>
      <c r="D16562" s="294"/>
      <c r="E16562" s="294"/>
      <c r="F16562" s="294"/>
    </row>
    <row r="16563">
      <c r="A16563" s="294" t="s">
        <v>31863</v>
      </c>
      <c r="B16563" s="294"/>
      <c r="C16563" s="294"/>
      <c r="D16563" s="294"/>
      <c r="E16563" s="294"/>
      <c r="F16563" s="294"/>
    </row>
    <row r="16564">
      <c r="A16564" s="294"/>
      <c r="B16564" s="294"/>
      <c r="C16564" s="294"/>
      <c r="D16564" s="294"/>
      <c r="E16564" s="294"/>
      <c r="F16564" s="294"/>
    </row>
    <row r="16565">
      <c r="A16565" s="294" t="s">
        <v>25967</v>
      </c>
      <c r="B16565" s="294"/>
      <c r="C16565" s="294"/>
      <c r="D16565" s="294"/>
      <c r="E16565" s="294"/>
      <c r="F16565" s="294"/>
    </row>
    <row r="16566">
      <c r="A16566" s="294"/>
      <c r="B16566" s="294"/>
      <c r="C16566" s="294"/>
      <c r="D16566" s="294"/>
      <c r="E16566" s="294"/>
      <c r="F16566" s="294"/>
    </row>
    <row r="16567">
      <c r="A16567" s="294" t="s">
        <v>31864</v>
      </c>
      <c r="B16567" s="294"/>
      <c r="C16567" s="294"/>
      <c r="D16567" s="294"/>
      <c r="E16567" s="294"/>
      <c r="F16567" s="294"/>
    </row>
    <row r="16568">
      <c r="A16568" s="294" t="s">
        <v>30267</v>
      </c>
      <c r="B16568" s="294"/>
      <c r="C16568" s="294"/>
      <c r="D16568" s="294"/>
      <c r="E16568" s="294"/>
      <c r="F16568" s="294"/>
    </row>
    <row r="16569">
      <c r="A16569" s="294" t="s">
        <v>31865</v>
      </c>
      <c r="B16569" s="294"/>
      <c r="C16569" s="294"/>
      <c r="D16569" s="294"/>
      <c r="E16569" s="294"/>
      <c r="F16569" s="294"/>
    </row>
    <row r="16570">
      <c r="A16570" s="294" t="s">
        <v>31866</v>
      </c>
      <c r="B16570" s="294"/>
      <c r="C16570" s="294"/>
      <c r="D16570" s="294"/>
      <c r="E16570" s="294"/>
      <c r="F16570" s="294"/>
    </row>
    <row r="16571">
      <c r="A16571" s="294" t="s">
        <v>31867</v>
      </c>
      <c r="B16571" s="294"/>
      <c r="C16571" s="294"/>
      <c r="D16571" s="294"/>
      <c r="E16571" s="294"/>
      <c r="F16571" s="294"/>
    </row>
    <row r="16572">
      <c r="A16572" s="294" t="s">
        <v>31868</v>
      </c>
      <c r="B16572" s="294"/>
      <c r="C16572" s="294"/>
      <c r="D16572" s="294"/>
      <c r="E16572" s="294"/>
      <c r="F16572" s="294"/>
    </row>
    <row r="16573">
      <c r="A16573" s="294" t="s">
        <v>31869</v>
      </c>
      <c r="B16573" s="294"/>
      <c r="C16573" s="294"/>
      <c r="D16573" s="294"/>
      <c r="E16573" s="294"/>
      <c r="F16573" s="294"/>
    </row>
    <row r="16574">
      <c r="A16574" s="294" t="s">
        <v>31870</v>
      </c>
      <c r="B16574" s="294"/>
      <c r="C16574" s="294"/>
      <c r="D16574" s="294"/>
      <c r="E16574" s="294"/>
      <c r="F16574" s="294"/>
    </row>
    <row r="16575">
      <c r="A16575" s="294"/>
      <c r="B16575" s="294"/>
      <c r="C16575" s="294"/>
      <c r="D16575" s="294"/>
      <c r="E16575" s="294"/>
      <c r="F16575" s="294"/>
    </row>
    <row r="16576">
      <c r="A16576" s="294" t="s">
        <v>26240</v>
      </c>
      <c r="B16576" s="294"/>
      <c r="C16576" s="294"/>
      <c r="D16576" s="294"/>
      <c r="E16576" s="294"/>
      <c r="F16576" s="294"/>
    </row>
    <row r="16577">
      <c r="A16577" s="294"/>
      <c r="B16577" s="294"/>
      <c r="C16577" s="294"/>
      <c r="D16577" s="294"/>
      <c r="E16577" s="294"/>
      <c r="F16577" s="294"/>
    </row>
    <row r="16578">
      <c r="A16578" s="294" t="s">
        <v>31871</v>
      </c>
      <c r="B16578" s="294"/>
      <c r="C16578" s="294"/>
      <c r="D16578" s="294"/>
      <c r="E16578" s="294"/>
      <c r="F16578" s="294"/>
    </row>
    <row r="16579">
      <c r="A16579" s="294" t="s">
        <v>31872</v>
      </c>
      <c r="B16579" s="294"/>
      <c r="C16579" s="294"/>
      <c r="D16579" s="294"/>
      <c r="E16579" s="294"/>
      <c r="F16579" s="294"/>
    </row>
    <row r="16580">
      <c r="A16580" s="294" t="s">
        <v>31873</v>
      </c>
      <c r="B16580" s="294"/>
      <c r="C16580" s="294"/>
      <c r="D16580" s="294"/>
      <c r="E16580" s="294"/>
      <c r="F16580" s="294"/>
    </row>
    <row r="16581">
      <c r="A16581" s="294" t="s">
        <v>31874</v>
      </c>
      <c r="B16581" s="294"/>
      <c r="C16581" s="294"/>
      <c r="D16581" s="294"/>
      <c r="E16581" s="294"/>
      <c r="F16581" s="294"/>
    </row>
    <row r="16582">
      <c r="A16582" s="294"/>
      <c r="B16582" s="294"/>
      <c r="C16582" s="294"/>
      <c r="D16582" s="294"/>
      <c r="E16582" s="294"/>
      <c r="F16582" s="294"/>
    </row>
    <row r="16583">
      <c r="A16583" s="294" t="s">
        <v>31875</v>
      </c>
      <c r="B16583" s="294"/>
      <c r="C16583" s="294"/>
      <c r="D16583" s="294"/>
      <c r="E16583" s="294"/>
      <c r="F16583" s="294"/>
    </row>
    <row r="16584">
      <c r="A16584" s="294"/>
      <c r="B16584" s="294"/>
      <c r="C16584" s="294"/>
      <c r="D16584" s="294"/>
      <c r="E16584" s="294"/>
      <c r="F16584" s="294"/>
    </row>
    <row r="16585">
      <c r="A16585" s="294" t="s">
        <v>31876</v>
      </c>
      <c r="B16585" s="294"/>
      <c r="C16585" s="294"/>
      <c r="D16585" s="294"/>
      <c r="E16585" s="294"/>
      <c r="F16585" s="294"/>
    </row>
    <row r="16586">
      <c r="A16586" s="294" t="s">
        <v>31877</v>
      </c>
      <c r="B16586" s="294"/>
      <c r="C16586" s="294"/>
      <c r="D16586" s="294"/>
      <c r="E16586" s="294"/>
      <c r="F16586" s="294"/>
    </row>
    <row r="16587">
      <c r="A16587" s="294" t="s">
        <v>31878</v>
      </c>
      <c r="B16587" s="294"/>
      <c r="C16587" s="294"/>
      <c r="D16587" s="294"/>
      <c r="E16587" s="294"/>
      <c r="F16587" s="294"/>
    </row>
    <row r="16588">
      <c r="A16588" s="294" t="s">
        <v>31879</v>
      </c>
      <c r="B16588" s="294"/>
      <c r="C16588" s="294"/>
      <c r="D16588" s="294"/>
      <c r="E16588" s="294"/>
      <c r="F16588" s="294"/>
    </row>
    <row r="16589">
      <c r="A16589" s="294"/>
      <c r="B16589" s="294"/>
      <c r="C16589" s="294"/>
      <c r="D16589" s="294"/>
      <c r="E16589" s="294"/>
      <c r="F16589" s="294"/>
    </row>
    <row r="16590">
      <c r="A16590" s="294" t="s">
        <v>31880</v>
      </c>
      <c r="B16590" s="294"/>
      <c r="C16590" s="294"/>
      <c r="D16590" s="294"/>
      <c r="E16590" s="294"/>
      <c r="F16590" s="294"/>
    </row>
    <row r="16591">
      <c r="A16591" s="294"/>
      <c r="B16591" s="294"/>
      <c r="C16591" s="294"/>
      <c r="D16591" s="294"/>
      <c r="E16591" s="294"/>
      <c r="F16591" s="294"/>
    </row>
    <row r="16592">
      <c r="A16592" s="294" t="s">
        <v>31881</v>
      </c>
      <c r="B16592" s="294"/>
      <c r="C16592" s="294"/>
      <c r="D16592" s="294"/>
      <c r="E16592" s="294"/>
      <c r="F16592" s="294"/>
    </row>
    <row r="16593">
      <c r="A16593" s="294" t="s">
        <v>31882</v>
      </c>
      <c r="B16593" s="294"/>
      <c r="C16593" s="294"/>
      <c r="D16593" s="294"/>
      <c r="E16593" s="294"/>
      <c r="F16593" s="294"/>
    </row>
    <row r="16594">
      <c r="A16594" s="294" t="s">
        <v>31883</v>
      </c>
      <c r="B16594" s="294"/>
      <c r="C16594" s="294"/>
      <c r="D16594" s="294"/>
      <c r="E16594" s="294"/>
      <c r="F16594" s="294"/>
    </row>
    <row r="16595">
      <c r="A16595" s="294" t="s">
        <v>31884</v>
      </c>
      <c r="B16595" s="294"/>
      <c r="C16595" s="294"/>
      <c r="D16595" s="294"/>
      <c r="E16595" s="294"/>
      <c r="F16595" s="294"/>
    </row>
    <row r="16596">
      <c r="A16596" s="294" t="s">
        <v>31885</v>
      </c>
      <c r="B16596" s="294"/>
      <c r="C16596" s="294"/>
      <c r="D16596" s="294"/>
      <c r="E16596" s="294"/>
      <c r="F16596" s="294"/>
    </row>
    <row r="16597">
      <c r="A16597" s="294"/>
      <c r="B16597" s="294"/>
      <c r="C16597" s="294"/>
      <c r="D16597" s="294"/>
      <c r="E16597" s="294"/>
      <c r="F16597" s="294"/>
    </row>
    <row r="16598">
      <c r="A16598" s="294" t="s">
        <v>28124</v>
      </c>
      <c r="B16598" s="294"/>
      <c r="C16598" s="294"/>
      <c r="D16598" s="294"/>
      <c r="E16598" s="294"/>
      <c r="F16598" s="294"/>
    </row>
    <row r="16599">
      <c r="A16599" s="294" t="s">
        <v>31886</v>
      </c>
      <c r="B16599" s="294"/>
      <c r="C16599" s="294"/>
      <c r="D16599" s="294"/>
      <c r="E16599" s="294"/>
      <c r="F16599" s="294"/>
    </row>
    <row r="16600">
      <c r="A16600" s="294" t="s">
        <v>21618</v>
      </c>
      <c r="B16600" s="294"/>
      <c r="C16600" s="294"/>
      <c r="D16600" s="294"/>
      <c r="E16600" s="294"/>
      <c r="F16600" s="294"/>
    </row>
    <row r="16601">
      <c r="A16601" s="294" t="s">
        <v>31887</v>
      </c>
      <c r="B16601" s="294"/>
      <c r="C16601" s="294"/>
      <c r="D16601" s="294"/>
      <c r="E16601" s="294"/>
      <c r="F16601" s="294"/>
    </row>
    <row r="16602">
      <c r="A16602" s="294"/>
      <c r="B16602" s="294"/>
      <c r="C16602" s="294"/>
      <c r="D16602" s="294"/>
      <c r="E16602" s="294"/>
      <c r="F16602" s="294"/>
    </row>
    <row r="16603">
      <c r="A16603" s="294" t="s">
        <v>22512</v>
      </c>
      <c r="B16603" s="294"/>
      <c r="C16603" s="294"/>
      <c r="D16603" s="294"/>
      <c r="E16603" s="294"/>
      <c r="F16603" s="294"/>
    </row>
    <row r="16604">
      <c r="A16604" s="294" t="s">
        <v>25867</v>
      </c>
      <c r="B16604" s="294"/>
      <c r="C16604" s="294"/>
      <c r="D16604" s="294"/>
      <c r="E16604" s="294"/>
      <c r="F16604" s="294"/>
    </row>
    <row r="16605">
      <c r="A16605" s="294"/>
      <c r="B16605" s="294"/>
      <c r="C16605" s="294"/>
      <c r="D16605" s="294"/>
      <c r="E16605" s="294"/>
      <c r="F16605" s="294"/>
    </row>
    <row r="16606">
      <c r="A16606" s="294" t="s">
        <v>31888</v>
      </c>
      <c r="B16606" s="294"/>
      <c r="C16606" s="294"/>
      <c r="D16606" s="294"/>
      <c r="E16606" s="294"/>
      <c r="F16606" s="294"/>
    </row>
    <row r="16607">
      <c r="A16607" s="294" t="s">
        <v>31889</v>
      </c>
      <c r="B16607" s="294"/>
      <c r="C16607" s="294"/>
      <c r="D16607" s="294"/>
      <c r="E16607" s="294"/>
      <c r="F16607" s="294"/>
    </row>
    <row r="16608">
      <c r="A16608" s="294" t="s">
        <v>31890</v>
      </c>
      <c r="B16608" s="294"/>
      <c r="C16608" s="294"/>
      <c r="D16608" s="294"/>
      <c r="E16608" s="294"/>
      <c r="F16608" s="294"/>
    </row>
    <row r="16609">
      <c r="A16609" s="294" t="s">
        <v>31891</v>
      </c>
      <c r="B16609" s="294"/>
      <c r="C16609" s="294"/>
      <c r="D16609" s="294"/>
      <c r="E16609" s="294"/>
      <c r="F16609" s="294"/>
    </row>
    <row r="16610">
      <c r="A16610" s="294" t="s">
        <v>31892</v>
      </c>
      <c r="B16610" s="294"/>
      <c r="C16610" s="294"/>
      <c r="D16610" s="294"/>
      <c r="E16610" s="294"/>
      <c r="F16610" s="294"/>
    </row>
    <row r="16611">
      <c r="A16611" s="294"/>
      <c r="B16611" s="294"/>
      <c r="C16611" s="294"/>
      <c r="D16611" s="294"/>
      <c r="E16611" s="294"/>
      <c r="F16611" s="294"/>
    </row>
    <row r="16612">
      <c r="A16612" s="294" t="s">
        <v>23148</v>
      </c>
      <c r="B16612" s="294"/>
      <c r="C16612" s="294"/>
      <c r="D16612" s="294"/>
      <c r="E16612" s="294"/>
      <c r="F16612" s="294"/>
    </row>
    <row r="16613">
      <c r="A16613" s="294" t="s">
        <v>24037</v>
      </c>
      <c r="B16613" s="294"/>
      <c r="C16613" s="294"/>
      <c r="D16613" s="294"/>
      <c r="E16613" s="294"/>
      <c r="F16613" s="294"/>
    </row>
    <row r="16614">
      <c r="A16614" s="294"/>
      <c r="B16614" s="294"/>
      <c r="C16614" s="294"/>
      <c r="D16614" s="294"/>
      <c r="E16614" s="294"/>
      <c r="F16614" s="294"/>
    </row>
    <row r="16615">
      <c r="A16615" s="294" t="s">
        <v>31893</v>
      </c>
      <c r="B16615" s="294"/>
      <c r="C16615" s="294"/>
      <c r="D16615" s="294"/>
      <c r="E16615" s="294"/>
      <c r="F16615" s="294"/>
    </row>
    <row r="16616">
      <c r="A16616" s="294" t="s">
        <v>31894</v>
      </c>
      <c r="B16616" s="294"/>
      <c r="C16616" s="294"/>
      <c r="D16616" s="294"/>
      <c r="E16616" s="294"/>
      <c r="F16616" s="294"/>
    </row>
    <row r="16617">
      <c r="A16617" s="294" t="s">
        <v>31895</v>
      </c>
      <c r="B16617" s="294"/>
      <c r="C16617" s="294"/>
      <c r="D16617" s="294"/>
      <c r="E16617" s="294"/>
      <c r="F16617" s="294"/>
    </row>
    <row r="16618">
      <c r="A16618" s="294" t="s">
        <v>31896</v>
      </c>
      <c r="B16618" s="294"/>
      <c r="C16618" s="294"/>
      <c r="D16618" s="294"/>
      <c r="E16618" s="294"/>
      <c r="F16618" s="294"/>
    </row>
    <row r="16619">
      <c r="A16619" s="294" t="s">
        <v>31897</v>
      </c>
      <c r="B16619" s="294"/>
      <c r="C16619" s="294"/>
      <c r="D16619" s="294"/>
      <c r="E16619" s="294"/>
      <c r="F16619" s="294"/>
    </row>
    <row r="16620">
      <c r="A16620" s="294" t="s">
        <v>31898</v>
      </c>
      <c r="B16620" s="294"/>
      <c r="C16620" s="294"/>
      <c r="D16620" s="294"/>
      <c r="E16620" s="294"/>
      <c r="F16620" s="294"/>
    </row>
    <row r="16621">
      <c r="A16621" s="294" t="s">
        <v>31899</v>
      </c>
      <c r="B16621" s="294"/>
      <c r="C16621" s="294"/>
      <c r="D16621" s="294"/>
      <c r="E16621" s="294"/>
      <c r="F16621" s="294"/>
    </row>
    <row r="16622">
      <c r="A16622" s="294"/>
      <c r="B16622" s="294"/>
      <c r="C16622" s="294"/>
      <c r="D16622" s="294"/>
      <c r="E16622" s="294"/>
      <c r="F16622" s="294"/>
    </row>
    <row r="16623">
      <c r="A16623" s="294" t="s">
        <v>23362</v>
      </c>
      <c r="B16623" s="294"/>
      <c r="C16623" s="294"/>
      <c r="D16623" s="294"/>
      <c r="E16623" s="294"/>
      <c r="F16623" s="294"/>
    </row>
    <row r="16624">
      <c r="A16624" s="294" t="s">
        <v>28657</v>
      </c>
      <c r="B16624" s="294"/>
      <c r="C16624" s="294"/>
      <c r="D16624" s="294"/>
      <c r="E16624" s="294"/>
      <c r="F16624" s="294"/>
    </row>
    <row r="16625">
      <c r="A16625" s="294"/>
      <c r="B16625" s="294"/>
      <c r="C16625" s="294"/>
      <c r="D16625" s="294"/>
      <c r="E16625" s="294"/>
      <c r="F16625" s="294"/>
    </row>
    <row r="16626">
      <c r="A16626" s="294" t="s">
        <v>31900</v>
      </c>
      <c r="B16626" s="294"/>
      <c r="C16626" s="294"/>
      <c r="D16626" s="294"/>
      <c r="E16626" s="294"/>
      <c r="F16626" s="294"/>
    </row>
    <row r="16627">
      <c r="A16627" s="294" t="s">
        <v>31901</v>
      </c>
      <c r="B16627" s="294"/>
      <c r="C16627" s="294"/>
      <c r="D16627" s="294"/>
      <c r="E16627" s="294"/>
      <c r="F16627" s="294"/>
    </row>
    <row r="16628">
      <c r="A16628" s="294" t="s">
        <v>31902</v>
      </c>
      <c r="B16628" s="294"/>
      <c r="C16628" s="294"/>
      <c r="D16628" s="294"/>
      <c r="E16628" s="294"/>
      <c r="F16628" s="294"/>
    </row>
    <row r="16629">
      <c r="A16629" s="294" t="s">
        <v>31903</v>
      </c>
      <c r="B16629" s="294"/>
      <c r="C16629" s="294"/>
      <c r="D16629" s="294"/>
      <c r="E16629" s="294"/>
      <c r="F16629" s="294"/>
    </row>
    <row r="16630">
      <c r="A16630" s="294" t="s">
        <v>31904</v>
      </c>
      <c r="B16630" s="294"/>
      <c r="C16630" s="294"/>
      <c r="D16630" s="294"/>
      <c r="E16630" s="294"/>
      <c r="F16630" s="294"/>
    </row>
    <row r="16631">
      <c r="A16631" s="294" t="s">
        <v>31905</v>
      </c>
      <c r="B16631" s="294"/>
      <c r="C16631" s="294"/>
      <c r="D16631" s="294"/>
      <c r="E16631" s="294"/>
      <c r="F16631" s="294"/>
    </row>
    <row r="16632">
      <c r="A16632" s="294"/>
      <c r="B16632" s="294"/>
      <c r="C16632" s="294"/>
      <c r="D16632" s="294"/>
      <c r="E16632" s="294"/>
      <c r="F16632" s="294"/>
    </row>
    <row r="16633">
      <c r="A16633" s="294" t="s">
        <v>21401</v>
      </c>
      <c r="B16633" s="294"/>
      <c r="C16633" s="294"/>
      <c r="D16633" s="294"/>
      <c r="E16633" s="294"/>
      <c r="F16633" s="294"/>
    </row>
    <row r="16634">
      <c r="A16634" s="294"/>
      <c r="B16634" s="294"/>
      <c r="C16634" s="294"/>
      <c r="D16634" s="294"/>
      <c r="E16634" s="294"/>
      <c r="F16634" s="294"/>
    </row>
    <row r="16635">
      <c r="A16635" s="294" t="s">
        <v>31906</v>
      </c>
      <c r="B16635" s="294"/>
      <c r="C16635" s="294"/>
      <c r="D16635" s="294"/>
      <c r="E16635" s="294"/>
      <c r="F16635" s="294"/>
    </row>
    <row r="16636">
      <c r="A16636" s="294" t="s">
        <v>31907</v>
      </c>
      <c r="B16636" s="294"/>
      <c r="C16636" s="294"/>
      <c r="D16636" s="294"/>
      <c r="E16636" s="294"/>
      <c r="F16636" s="294"/>
    </row>
    <row r="16637">
      <c r="A16637" s="294" t="s">
        <v>31404</v>
      </c>
      <c r="B16637" s="294"/>
      <c r="C16637" s="294"/>
      <c r="D16637" s="294"/>
      <c r="E16637" s="294"/>
      <c r="F16637" s="294"/>
    </row>
    <row r="16638">
      <c r="A16638" s="294" t="s">
        <v>31908</v>
      </c>
      <c r="B16638" s="294"/>
      <c r="C16638" s="294"/>
      <c r="D16638" s="294"/>
      <c r="E16638" s="294"/>
      <c r="F16638" s="294"/>
    </row>
    <row r="16639">
      <c r="A16639" s="294" t="s">
        <v>31909</v>
      </c>
      <c r="B16639" s="294"/>
      <c r="C16639" s="294"/>
      <c r="D16639" s="294"/>
      <c r="E16639" s="294"/>
      <c r="F16639" s="294"/>
    </row>
    <row r="16640">
      <c r="A16640" s="294" t="s">
        <v>31910</v>
      </c>
      <c r="B16640" s="294"/>
      <c r="C16640" s="294"/>
      <c r="D16640" s="294"/>
      <c r="E16640" s="294"/>
      <c r="F16640" s="294"/>
    </row>
    <row r="16641">
      <c r="A16641" s="294"/>
      <c r="B16641" s="294"/>
      <c r="C16641" s="294"/>
      <c r="D16641" s="294"/>
      <c r="E16641" s="294"/>
      <c r="F16641" s="294"/>
    </row>
    <row r="16642">
      <c r="A16642" s="294" t="s">
        <v>22239</v>
      </c>
      <c r="B16642" s="294"/>
      <c r="C16642" s="294"/>
      <c r="D16642" s="294"/>
      <c r="E16642" s="294"/>
      <c r="F16642" s="294"/>
    </row>
    <row r="16643">
      <c r="A16643" s="294"/>
      <c r="B16643" s="294"/>
      <c r="C16643" s="294"/>
      <c r="D16643" s="294"/>
      <c r="E16643" s="294"/>
      <c r="F16643" s="294"/>
    </row>
    <row r="16644">
      <c r="A16644" s="294" t="s">
        <v>25515</v>
      </c>
      <c r="B16644" s="294"/>
      <c r="C16644" s="294"/>
      <c r="D16644" s="294"/>
      <c r="E16644" s="294"/>
      <c r="F16644" s="294"/>
    </row>
    <row r="16645">
      <c r="A16645" s="294" t="s">
        <v>31911</v>
      </c>
      <c r="B16645" s="294"/>
      <c r="C16645" s="294"/>
      <c r="D16645" s="294"/>
      <c r="E16645" s="294"/>
      <c r="F16645" s="294"/>
    </row>
    <row r="16646">
      <c r="A16646" s="294" t="s">
        <v>31912</v>
      </c>
      <c r="B16646" s="294"/>
      <c r="C16646" s="294"/>
      <c r="D16646" s="294"/>
      <c r="E16646" s="294"/>
      <c r="F16646" s="294"/>
    </row>
    <row r="16647">
      <c r="A16647" s="294" t="s">
        <v>31913</v>
      </c>
      <c r="B16647" s="294"/>
      <c r="C16647" s="294"/>
      <c r="D16647" s="294"/>
      <c r="E16647" s="294"/>
      <c r="F16647" s="294"/>
    </row>
    <row r="16648">
      <c r="A16648" s="294" t="s">
        <v>31914</v>
      </c>
      <c r="B16648" s="294"/>
      <c r="C16648" s="294"/>
      <c r="D16648" s="294"/>
      <c r="E16648" s="294"/>
      <c r="F16648" s="294"/>
    </row>
    <row r="16649">
      <c r="A16649" s="294" t="s">
        <v>31915</v>
      </c>
      <c r="B16649" s="294"/>
      <c r="C16649" s="294"/>
      <c r="D16649" s="294"/>
      <c r="E16649" s="294"/>
      <c r="F16649" s="294"/>
    </row>
    <row r="16650">
      <c r="A16650" s="294" t="s">
        <v>21680</v>
      </c>
      <c r="B16650" s="294"/>
      <c r="C16650" s="294"/>
      <c r="D16650" s="294"/>
      <c r="E16650" s="294"/>
      <c r="F16650" s="294"/>
    </row>
    <row r="16651">
      <c r="A16651" s="294" t="s">
        <v>31916</v>
      </c>
      <c r="B16651" s="294"/>
      <c r="C16651" s="294"/>
      <c r="D16651" s="294"/>
      <c r="E16651" s="294"/>
      <c r="F16651" s="294"/>
    </row>
    <row r="16652">
      <c r="A16652" s="294" t="s">
        <v>31917</v>
      </c>
      <c r="B16652" s="294"/>
      <c r="C16652" s="294"/>
      <c r="D16652" s="294"/>
      <c r="E16652" s="294"/>
      <c r="F16652" s="294"/>
    </row>
    <row r="16653">
      <c r="A16653" s="294" t="s">
        <v>31918</v>
      </c>
      <c r="B16653" s="294"/>
      <c r="C16653" s="294"/>
      <c r="D16653" s="294"/>
      <c r="E16653" s="294"/>
      <c r="F16653" s="294"/>
    </row>
    <row r="16654">
      <c r="A16654" s="294" t="s">
        <v>31919</v>
      </c>
      <c r="B16654" s="294"/>
      <c r="C16654" s="294"/>
      <c r="D16654" s="294"/>
      <c r="E16654" s="294"/>
      <c r="F16654" s="294"/>
    </row>
    <row r="16655">
      <c r="A16655" s="294" t="s">
        <v>31920</v>
      </c>
      <c r="B16655" s="294"/>
      <c r="C16655" s="294"/>
      <c r="D16655" s="294"/>
      <c r="E16655" s="294"/>
      <c r="F16655" s="294"/>
    </row>
    <row r="16656">
      <c r="A16656" s="294" t="s">
        <v>31921</v>
      </c>
      <c r="B16656" s="294"/>
      <c r="C16656" s="294"/>
      <c r="D16656" s="294"/>
      <c r="E16656" s="294"/>
      <c r="F16656" s="294"/>
    </row>
    <row r="16657">
      <c r="A16657" s="294" t="s">
        <v>31922</v>
      </c>
      <c r="B16657" s="294"/>
      <c r="C16657" s="294"/>
      <c r="D16657" s="294"/>
      <c r="E16657" s="294"/>
      <c r="F16657" s="294"/>
    </row>
    <row r="16658">
      <c r="A16658" s="294"/>
      <c r="B16658" s="294"/>
      <c r="C16658" s="294"/>
      <c r="D16658" s="294"/>
      <c r="E16658" s="294"/>
      <c r="F16658" s="294"/>
    </row>
    <row r="16659">
      <c r="A16659" s="294" t="s">
        <v>21304</v>
      </c>
      <c r="B16659" s="294"/>
      <c r="C16659" s="294"/>
      <c r="D16659" s="294"/>
      <c r="E16659" s="294"/>
      <c r="F16659" s="294"/>
    </row>
    <row r="16660">
      <c r="A16660" s="294"/>
      <c r="B16660" s="294"/>
      <c r="C16660" s="294"/>
      <c r="D16660" s="294"/>
      <c r="E16660" s="294"/>
      <c r="F16660" s="294"/>
    </row>
    <row r="16661">
      <c r="A16661" s="294" t="s">
        <v>28774</v>
      </c>
      <c r="B16661" s="294"/>
      <c r="C16661" s="294"/>
      <c r="D16661" s="294"/>
      <c r="E16661" s="294"/>
      <c r="F16661" s="294"/>
    </row>
    <row r="16662">
      <c r="A16662" s="294" t="s">
        <v>31923</v>
      </c>
      <c r="B16662" s="294"/>
      <c r="C16662" s="294"/>
      <c r="D16662" s="294"/>
      <c r="E16662" s="294"/>
      <c r="F16662" s="294"/>
    </row>
    <row r="16663">
      <c r="A16663" s="294" t="s">
        <v>31924</v>
      </c>
      <c r="B16663" s="294"/>
      <c r="C16663" s="294"/>
      <c r="D16663" s="294"/>
      <c r="E16663" s="294"/>
      <c r="F16663" s="294"/>
    </row>
    <row r="16664">
      <c r="A16664" s="294" t="s">
        <v>31925</v>
      </c>
      <c r="B16664" s="294"/>
      <c r="C16664" s="294"/>
      <c r="D16664" s="294"/>
      <c r="E16664" s="294"/>
      <c r="F16664" s="294"/>
    </row>
    <row r="16665">
      <c r="A16665" s="294" t="s">
        <v>31418</v>
      </c>
      <c r="B16665" s="294"/>
      <c r="C16665" s="294"/>
      <c r="D16665" s="294"/>
      <c r="E16665" s="294"/>
      <c r="F16665" s="294"/>
    </row>
    <row r="16666">
      <c r="A16666" s="294" t="s">
        <v>31926</v>
      </c>
      <c r="B16666" s="294"/>
      <c r="C16666" s="294"/>
      <c r="D16666" s="294"/>
      <c r="E16666" s="294"/>
      <c r="F16666" s="294"/>
    </row>
    <row r="16667">
      <c r="A16667" s="294" t="s">
        <v>31927</v>
      </c>
      <c r="B16667" s="294"/>
      <c r="C16667" s="294"/>
      <c r="D16667" s="294"/>
      <c r="E16667" s="294"/>
      <c r="F16667" s="294"/>
    </row>
    <row r="16668">
      <c r="A16668" s="294" t="s">
        <v>31928</v>
      </c>
      <c r="B16668" s="294"/>
      <c r="C16668" s="294"/>
      <c r="D16668" s="294"/>
      <c r="E16668" s="294"/>
      <c r="F16668" s="294"/>
    </row>
    <row r="16669">
      <c r="A16669" s="294" t="s">
        <v>31929</v>
      </c>
      <c r="B16669" s="294"/>
      <c r="C16669" s="294"/>
      <c r="D16669" s="294"/>
      <c r="E16669" s="294"/>
      <c r="F16669" s="294"/>
    </row>
    <row r="16670">
      <c r="A16670" s="294" t="s">
        <v>31930</v>
      </c>
      <c r="B16670" s="294"/>
      <c r="C16670" s="294"/>
      <c r="D16670" s="294"/>
      <c r="E16670" s="294"/>
      <c r="F16670" s="294"/>
    </row>
    <row r="16671">
      <c r="A16671" s="294" t="s">
        <v>31931</v>
      </c>
      <c r="B16671" s="294"/>
      <c r="C16671" s="294"/>
      <c r="D16671" s="294"/>
      <c r="E16671" s="294"/>
      <c r="F16671" s="294"/>
    </row>
    <row r="16672">
      <c r="A16672" s="294" t="s">
        <v>31932</v>
      </c>
      <c r="B16672" s="294"/>
      <c r="C16672" s="294"/>
      <c r="D16672" s="294"/>
      <c r="E16672" s="294"/>
      <c r="F16672" s="294"/>
    </row>
    <row r="16673">
      <c r="A16673" s="294" t="s">
        <v>31933</v>
      </c>
      <c r="B16673" s="294"/>
      <c r="C16673" s="294"/>
      <c r="D16673" s="294"/>
      <c r="E16673" s="294"/>
      <c r="F16673" s="294"/>
    </row>
    <row r="16674">
      <c r="A16674" s="294"/>
      <c r="B16674" s="294"/>
      <c r="C16674" s="294"/>
      <c r="D16674" s="294"/>
      <c r="E16674" s="294"/>
      <c r="F16674" s="294"/>
    </row>
    <row r="16675">
      <c r="A16675" s="294" t="s">
        <v>28124</v>
      </c>
      <c r="B16675" s="294"/>
      <c r="C16675" s="294"/>
      <c r="D16675" s="294"/>
      <c r="E16675" s="294"/>
      <c r="F16675" s="294"/>
    </row>
    <row r="16676">
      <c r="A16676" s="294" t="s">
        <v>31886</v>
      </c>
      <c r="B16676" s="294"/>
      <c r="C16676" s="294"/>
      <c r="D16676" s="294"/>
      <c r="E16676" s="294"/>
      <c r="F16676" s="294"/>
    </row>
    <row r="16677">
      <c r="A16677" s="294" t="s">
        <v>21672</v>
      </c>
      <c r="B16677" s="294"/>
      <c r="C16677" s="294"/>
      <c r="D16677" s="294"/>
      <c r="E16677" s="294"/>
      <c r="F16677" s="294"/>
    </row>
    <row r="16678">
      <c r="A16678" s="294" t="s">
        <v>31887</v>
      </c>
      <c r="B16678" s="294"/>
      <c r="C16678" s="294"/>
      <c r="D16678" s="294"/>
      <c r="E16678" s="294"/>
      <c r="F16678" s="294"/>
    </row>
    <row r="16679">
      <c r="A16679" s="294"/>
      <c r="B16679" s="294"/>
      <c r="C16679" s="294"/>
      <c r="D16679" s="294"/>
      <c r="E16679" s="294"/>
      <c r="F16679" s="294"/>
    </row>
    <row r="16680">
      <c r="A16680" s="294" t="s">
        <v>23007</v>
      </c>
      <c r="B16680" s="294"/>
      <c r="C16680" s="294"/>
      <c r="D16680" s="294"/>
      <c r="E16680" s="294"/>
      <c r="F16680" s="294"/>
    </row>
    <row r="16681">
      <c r="A16681" s="294" t="s">
        <v>23747</v>
      </c>
      <c r="B16681" s="294"/>
      <c r="C16681" s="294"/>
      <c r="D16681" s="294"/>
      <c r="E16681" s="294"/>
      <c r="F16681" s="294"/>
    </row>
    <row r="16682">
      <c r="A16682" s="294"/>
      <c r="B16682" s="294"/>
      <c r="C16682" s="294"/>
      <c r="D16682" s="294"/>
      <c r="E16682" s="294"/>
      <c r="F16682" s="294"/>
    </row>
    <row r="16683">
      <c r="A16683" s="294" t="s">
        <v>31934</v>
      </c>
      <c r="B16683" s="294"/>
      <c r="C16683" s="294"/>
      <c r="D16683" s="294"/>
      <c r="E16683" s="294"/>
      <c r="F16683" s="294"/>
    </row>
    <row r="16684">
      <c r="A16684" s="294" t="s">
        <v>31935</v>
      </c>
      <c r="B16684" s="294"/>
      <c r="C16684" s="294"/>
      <c r="D16684" s="294"/>
      <c r="E16684" s="294"/>
      <c r="F16684" s="294"/>
    </row>
    <row r="16685">
      <c r="A16685" s="294" t="s">
        <v>31936</v>
      </c>
      <c r="B16685" s="294"/>
      <c r="C16685" s="294"/>
      <c r="D16685" s="294"/>
      <c r="E16685" s="294"/>
      <c r="F16685" s="294"/>
    </row>
    <row r="16686">
      <c r="A16686" s="294" t="s">
        <v>31937</v>
      </c>
      <c r="B16686" s="294"/>
      <c r="C16686" s="294"/>
      <c r="D16686" s="294"/>
      <c r="E16686" s="294"/>
      <c r="F16686" s="294"/>
    </row>
    <row r="16687">
      <c r="A16687" s="294" t="s">
        <v>31938</v>
      </c>
      <c r="B16687" s="294"/>
      <c r="C16687" s="294"/>
      <c r="D16687" s="294"/>
      <c r="E16687" s="294"/>
      <c r="F16687" s="294"/>
    </row>
    <row r="16688">
      <c r="A16688" s="294" t="s">
        <v>31939</v>
      </c>
      <c r="B16688" s="294"/>
      <c r="C16688" s="294"/>
      <c r="D16688" s="294"/>
      <c r="E16688" s="294"/>
      <c r="F16688" s="294"/>
    </row>
    <row r="16689">
      <c r="A16689" s="294" t="s">
        <v>31940</v>
      </c>
      <c r="B16689" s="294"/>
      <c r="C16689" s="294"/>
      <c r="D16689" s="294"/>
      <c r="E16689" s="294"/>
      <c r="F16689" s="294"/>
    </row>
    <row r="16690">
      <c r="A16690" s="294" t="s">
        <v>31941</v>
      </c>
      <c r="B16690" s="294"/>
      <c r="C16690" s="294"/>
      <c r="D16690" s="294"/>
      <c r="E16690" s="294"/>
      <c r="F16690" s="294"/>
    </row>
    <row r="16691">
      <c r="A16691" s="294"/>
      <c r="B16691" s="294"/>
      <c r="C16691" s="294"/>
      <c r="D16691" s="294"/>
      <c r="E16691" s="294"/>
      <c r="F16691" s="294"/>
    </row>
    <row r="16692">
      <c r="A16692" s="294" t="s">
        <v>22564</v>
      </c>
      <c r="B16692" s="294"/>
      <c r="C16692" s="294"/>
      <c r="D16692" s="294"/>
      <c r="E16692" s="294"/>
      <c r="F16692" s="294"/>
    </row>
    <row r="16693">
      <c r="A16693" s="294" t="s">
        <v>27494</v>
      </c>
      <c r="B16693" s="294"/>
      <c r="C16693" s="294"/>
      <c r="D16693" s="294"/>
      <c r="E16693" s="294"/>
      <c r="F16693" s="294"/>
    </row>
    <row r="16694">
      <c r="A16694" s="294"/>
      <c r="B16694" s="294"/>
      <c r="C16694" s="294"/>
      <c r="D16694" s="294"/>
      <c r="E16694" s="294"/>
      <c r="F16694" s="294"/>
    </row>
    <row r="16695">
      <c r="A16695" s="294" t="s">
        <v>31942</v>
      </c>
      <c r="B16695" s="294"/>
      <c r="C16695" s="294"/>
      <c r="D16695" s="294"/>
      <c r="E16695" s="294"/>
      <c r="F16695" s="294"/>
    </row>
    <row r="16696">
      <c r="A16696" s="294" t="s">
        <v>31943</v>
      </c>
      <c r="B16696" s="294"/>
      <c r="C16696" s="294"/>
      <c r="D16696" s="294"/>
      <c r="E16696" s="294"/>
      <c r="F16696" s="294"/>
    </row>
    <row r="16697">
      <c r="A16697" s="294" t="s">
        <v>31944</v>
      </c>
      <c r="B16697" s="294"/>
      <c r="C16697" s="294"/>
      <c r="D16697" s="294"/>
      <c r="E16697" s="294"/>
      <c r="F16697" s="294"/>
    </row>
    <row r="16698">
      <c r="A16698" s="294" t="s">
        <v>31945</v>
      </c>
      <c r="B16698" s="294"/>
      <c r="C16698" s="294"/>
      <c r="D16698" s="294"/>
      <c r="E16698" s="294"/>
      <c r="F16698" s="294"/>
    </row>
    <row r="16699">
      <c r="A16699" s="294" t="s">
        <v>31946</v>
      </c>
      <c r="B16699" s="294"/>
      <c r="C16699" s="294"/>
      <c r="D16699" s="294"/>
      <c r="E16699" s="294"/>
      <c r="F16699" s="294"/>
    </row>
    <row r="16700">
      <c r="A16700" s="294"/>
      <c r="B16700" s="294"/>
      <c r="C16700" s="294"/>
      <c r="D16700" s="294"/>
      <c r="E16700" s="294"/>
      <c r="F16700" s="294"/>
    </row>
    <row r="16701">
      <c r="A16701" s="294" t="s">
        <v>31947</v>
      </c>
      <c r="B16701" s="294"/>
      <c r="C16701" s="294"/>
      <c r="D16701" s="294"/>
      <c r="E16701" s="294"/>
      <c r="F16701" s="294"/>
    </row>
    <row r="16702">
      <c r="A16702" s="294"/>
      <c r="B16702" s="294"/>
      <c r="C16702" s="294"/>
      <c r="D16702" s="294"/>
      <c r="E16702" s="294"/>
      <c r="F16702" s="294"/>
    </row>
    <row r="16703">
      <c r="A16703" s="294" t="s">
        <v>31948</v>
      </c>
      <c r="B16703" s="294"/>
      <c r="C16703" s="294"/>
      <c r="D16703" s="294"/>
      <c r="E16703" s="294"/>
      <c r="F16703" s="294"/>
    </row>
    <row r="16704">
      <c r="A16704" s="294" t="s">
        <v>31949</v>
      </c>
      <c r="B16704" s="294"/>
      <c r="C16704" s="294"/>
      <c r="D16704" s="294"/>
      <c r="E16704" s="294"/>
      <c r="F16704" s="294"/>
    </row>
    <row r="16705">
      <c r="A16705" s="294" t="s">
        <v>31950</v>
      </c>
      <c r="B16705" s="294"/>
      <c r="C16705" s="294"/>
      <c r="D16705" s="294"/>
      <c r="E16705" s="294"/>
      <c r="F16705" s="294"/>
    </row>
    <row r="16706">
      <c r="A16706" s="294" t="s">
        <v>31951</v>
      </c>
      <c r="B16706" s="294"/>
      <c r="C16706" s="294"/>
      <c r="D16706" s="294"/>
      <c r="E16706" s="294"/>
      <c r="F16706" s="294"/>
    </row>
    <row r="16707">
      <c r="A16707" s="294" t="s">
        <v>31952</v>
      </c>
      <c r="B16707" s="294"/>
      <c r="C16707" s="294"/>
      <c r="D16707" s="294"/>
      <c r="E16707" s="294"/>
      <c r="F16707" s="294"/>
    </row>
    <row r="16708">
      <c r="A16708" s="294"/>
      <c r="B16708" s="294"/>
      <c r="C16708" s="294"/>
      <c r="D16708" s="294"/>
      <c r="E16708" s="294"/>
      <c r="F16708" s="294"/>
    </row>
    <row r="16709">
      <c r="A16709" s="294" t="s">
        <v>22572</v>
      </c>
      <c r="B16709" s="294"/>
      <c r="C16709" s="294"/>
      <c r="D16709" s="294"/>
      <c r="E16709" s="294"/>
      <c r="F16709" s="294"/>
    </row>
    <row r="16710">
      <c r="A16710" s="294" t="s">
        <v>24098</v>
      </c>
      <c r="B16710" s="294"/>
      <c r="C16710" s="294"/>
      <c r="D16710" s="294"/>
      <c r="E16710" s="294"/>
      <c r="F16710" s="294"/>
    </row>
    <row r="16711">
      <c r="A16711" s="294"/>
      <c r="B16711" s="294"/>
      <c r="C16711" s="294"/>
      <c r="D16711" s="294"/>
      <c r="E16711" s="294"/>
      <c r="F16711" s="294"/>
    </row>
    <row r="16712">
      <c r="A16712" s="294" t="s">
        <v>31953</v>
      </c>
      <c r="B16712" s="294"/>
      <c r="C16712" s="294"/>
      <c r="D16712" s="294"/>
      <c r="E16712" s="294"/>
      <c r="F16712" s="294"/>
    </row>
    <row r="16713">
      <c r="A16713" s="294" t="s">
        <v>31954</v>
      </c>
      <c r="B16713" s="294"/>
      <c r="C16713" s="294"/>
      <c r="D16713" s="294"/>
      <c r="E16713" s="294"/>
      <c r="F16713" s="294"/>
    </row>
    <row r="16714">
      <c r="A16714" s="294" t="s">
        <v>31955</v>
      </c>
      <c r="B16714" s="294"/>
      <c r="C16714" s="294"/>
      <c r="D16714" s="294"/>
      <c r="E16714" s="294"/>
      <c r="F16714" s="294"/>
    </row>
    <row r="16715">
      <c r="A16715" s="294"/>
      <c r="B16715" s="294"/>
      <c r="C16715" s="294"/>
      <c r="D16715" s="294"/>
      <c r="E16715" s="294"/>
      <c r="F16715" s="294"/>
    </row>
    <row r="16716">
      <c r="A16716" s="294" t="s">
        <v>23771</v>
      </c>
      <c r="B16716" s="294"/>
      <c r="C16716" s="294"/>
      <c r="D16716" s="294"/>
      <c r="E16716" s="294"/>
      <c r="F16716" s="294"/>
    </row>
    <row r="16717">
      <c r="A16717" s="294" t="s">
        <v>24104</v>
      </c>
      <c r="B16717" s="294"/>
      <c r="C16717" s="294"/>
      <c r="D16717" s="294"/>
      <c r="E16717" s="294"/>
      <c r="F16717" s="294"/>
    </row>
    <row r="16718">
      <c r="A16718" s="294"/>
      <c r="B16718" s="294"/>
      <c r="C16718" s="294"/>
      <c r="D16718" s="294"/>
      <c r="E16718" s="294"/>
      <c r="F16718" s="294"/>
    </row>
    <row r="16719">
      <c r="A16719" s="294" t="s">
        <v>31956</v>
      </c>
      <c r="B16719" s="294"/>
      <c r="C16719" s="294"/>
      <c r="D16719" s="294"/>
      <c r="E16719" s="294"/>
      <c r="F16719" s="294"/>
    </row>
    <row r="16720">
      <c r="A16720" s="294" t="s">
        <v>31957</v>
      </c>
      <c r="B16720" s="294"/>
      <c r="C16720" s="294"/>
      <c r="D16720" s="294"/>
      <c r="E16720" s="294"/>
      <c r="F16720" s="294"/>
    </row>
    <row r="16721">
      <c r="A16721" s="294" t="s">
        <v>31958</v>
      </c>
      <c r="B16721" s="294"/>
      <c r="C16721" s="294"/>
      <c r="D16721" s="294"/>
      <c r="E16721" s="294"/>
      <c r="F16721" s="294"/>
    </row>
    <row r="16722">
      <c r="A16722" s="294"/>
      <c r="B16722" s="294"/>
      <c r="C16722" s="294"/>
      <c r="D16722" s="294"/>
      <c r="E16722" s="294"/>
      <c r="F16722" s="294"/>
    </row>
    <row r="16723">
      <c r="A16723" s="294" t="s">
        <v>31959</v>
      </c>
      <c r="B16723" s="294"/>
      <c r="C16723" s="294"/>
      <c r="D16723" s="294"/>
      <c r="E16723" s="294"/>
      <c r="F16723" s="294"/>
    </row>
    <row r="16724">
      <c r="A16724" s="294"/>
      <c r="B16724" s="294"/>
      <c r="C16724" s="294"/>
      <c r="D16724" s="294"/>
      <c r="E16724" s="294"/>
      <c r="F16724" s="294"/>
    </row>
    <row r="16725">
      <c r="A16725" s="294" t="s">
        <v>31960</v>
      </c>
      <c r="B16725" s="294"/>
      <c r="C16725" s="294"/>
      <c r="D16725" s="294"/>
      <c r="E16725" s="294"/>
      <c r="F16725" s="294"/>
    </row>
    <row r="16726">
      <c r="A16726" s="294" t="s">
        <v>31961</v>
      </c>
      <c r="B16726" s="294"/>
      <c r="C16726" s="294"/>
      <c r="D16726" s="294"/>
      <c r="E16726" s="294"/>
      <c r="F16726" s="294"/>
    </row>
    <row r="16727">
      <c r="A16727" s="294" t="s">
        <v>31962</v>
      </c>
      <c r="B16727" s="294"/>
      <c r="C16727" s="294"/>
      <c r="D16727" s="294"/>
      <c r="E16727" s="294"/>
      <c r="F16727" s="294"/>
    </row>
    <row r="16728">
      <c r="A16728" s="294" t="s">
        <v>31963</v>
      </c>
      <c r="B16728" s="294"/>
      <c r="C16728" s="294"/>
      <c r="D16728" s="294"/>
      <c r="E16728" s="294"/>
      <c r="F16728" s="294"/>
    </row>
    <row r="16729">
      <c r="A16729" s="294" t="s">
        <v>31964</v>
      </c>
      <c r="B16729" s="294"/>
      <c r="C16729" s="294"/>
      <c r="D16729" s="294"/>
      <c r="E16729" s="294"/>
      <c r="F16729" s="294"/>
    </row>
    <row r="16730">
      <c r="A16730" s="294" t="s">
        <v>31965</v>
      </c>
      <c r="B16730" s="294"/>
      <c r="C16730" s="294"/>
      <c r="D16730" s="294"/>
      <c r="E16730" s="294"/>
      <c r="F16730" s="294"/>
    </row>
    <row r="16731">
      <c r="A16731" s="294" t="s">
        <v>31966</v>
      </c>
      <c r="B16731" s="294"/>
      <c r="C16731" s="294"/>
      <c r="D16731" s="294"/>
      <c r="E16731" s="294"/>
      <c r="F16731" s="294"/>
    </row>
    <row r="16732">
      <c r="A16732" s="294" t="s">
        <v>31967</v>
      </c>
      <c r="B16732" s="294"/>
      <c r="C16732" s="294"/>
      <c r="D16732" s="294"/>
      <c r="E16732" s="294"/>
      <c r="F16732" s="294"/>
    </row>
    <row r="16733">
      <c r="A16733" s="294"/>
      <c r="B16733" s="294"/>
      <c r="C16733" s="294"/>
      <c r="D16733" s="294"/>
      <c r="E16733" s="294"/>
      <c r="F16733" s="294"/>
    </row>
    <row r="16734">
      <c r="A16734" s="294" t="s">
        <v>28124</v>
      </c>
      <c r="B16734" s="294"/>
      <c r="C16734" s="294"/>
      <c r="D16734" s="294"/>
      <c r="E16734" s="294"/>
      <c r="F16734" s="294"/>
    </row>
    <row r="16735">
      <c r="A16735" s="294" t="s">
        <v>31968</v>
      </c>
      <c r="B16735" s="294"/>
      <c r="C16735" s="294"/>
      <c r="D16735" s="294"/>
      <c r="E16735" s="294"/>
      <c r="F16735" s="294"/>
    </row>
    <row r="16736">
      <c r="A16736" s="294" t="s">
        <v>21618</v>
      </c>
      <c r="B16736" s="294"/>
      <c r="C16736" s="294"/>
      <c r="D16736" s="294"/>
      <c r="E16736" s="294"/>
      <c r="F16736" s="294"/>
    </row>
    <row r="16737">
      <c r="A16737" s="294" t="s">
        <v>31969</v>
      </c>
      <c r="B16737" s="294"/>
      <c r="C16737" s="294"/>
      <c r="D16737" s="294"/>
      <c r="E16737" s="294"/>
      <c r="F16737" s="294"/>
    </row>
    <row r="16738">
      <c r="A16738" s="294"/>
      <c r="B16738" s="294"/>
      <c r="C16738" s="294"/>
      <c r="D16738" s="294"/>
      <c r="E16738" s="294"/>
      <c r="F16738" s="294"/>
    </row>
    <row r="16739">
      <c r="A16739" s="294" t="s">
        <v>22512</v>
      </c>
      <c r="B16739" s="294"/>
      <c r="C16739" s="294"/>
      <c r="D16739" s="294"/>
      <c r="E16739" s="294"/>
      <c r="F16739" s="294"/>
    </row>
    <row r="16740">
      <c r="A16740" s="294" t="s">
        <v>24873</v>
      </c>
      <c r="B16740" s="294"/>
      <c r="C16740" s="294"/>
      <c r="D16740" s="294"/>
      <c r="E16740" s="294"/>
      <c r="F16740" s="294"/>
    </row>
    <row r="16741">
      <c r="A16741" s="294"/>
      <c r="B16741" s="294"/>
      <c r="C16741" s="294"/>
      <c r="D16741" s="294"/>
      <c r="E16741" s="294"/>
      <c r="F16741" s="294"/>
    </row>
    <row r="16742">
      <c r="A16742" s="294" t="s">
        <v>31970</v>
      </c>
      <c r="B16742" s="294"/>
      <c r="C16742" s="294"/>
      <c r="D16742" s="294"/>
      <c r="E16742" s="294"/>
      <c r="F16742" s="294"/>
    </row>
    <row r="16743">
      <c r="A16743" s="294" t="s">
        <v>31971</v>
      </c>
      <c r="B16743" s="294"/>
      <c r="C16743" s="294"/>
      <c r="D16743" s="294"/>
      <c r="E16743" s="294"/>
      <c r="F16743" s="294"/>
    </row>
    <row r="16744">
      <c r="A16744" s="294" t="s">
        <v>31972</v>
      </c>
      <c r="B16744" s="294"/>
      <c r="C16744" s="294"/>
      <c r="D16744" s="294"/>
      <c r="E16744" s="294"/>
      <c r="F16744" s="294"/>
    </row>
    <row r="16745">
      <c r="A16745" s="294" t="s">
        <v>31973</v>
      </c>
      <c r="B16745" s="294"/>
      <c r="C16745" s="294"/>
      <c r="D16745" s="294"/>
      <c r="E16745" s="294"/>
      <c r="F16745" s="294"/>
    </row>
    <row r="16746">
      <c r="A16746" s="294" t="s">
        <v>31974</v>
      </c>
      <c r="B16746" s="294"/>
      <c r="C16746" s="294"/>
      <c r="D16746" s="294"/>
      <c r="E16746" s="294"/>
      <c r="F16746" s="294"/>
    </row>
    <row r="16747">
      <c r="A16747" s="294" t="s">
        <v>31975</v>
      </c>
      <c r="B16747" s="294"/>
      <c r="C16747" s="294"/>
      <c r="D16747" s="294"/>
      <c r="E16747" s="294"/>
      <c r="F16747" s="294"/>
    </row>
    <row r="16748">
      <c r="A16748" s="294" t="s">
        <v>31976</v>
      </c>
      <c r="B16748" s="294"/>
      <c r="C16748" s="294"/>
      <c r="D16748" s="294"/>
      <c r="E16748" s="294"/>
      <c r="F16748" s="294"/>
    </row>
    <row r="16749">
      <c r="A16749" s="294" t="s">
        <v>31977</v>
      </c>
      <c r="B16749" s="294"/>
      <c r="C16749" s="294"/>
      <c r="D16749" s="294"/>
      <c r="E16749" s="294"/>
      <c r="F16749" s="294"/>
    </row>
    <row r="16750">
      <c r="A16750" s="294"/>
      <c r="B16750" s="294"/>
      <c r="C16750" s="294"/>
      <c r="D16750" s="294"/>
      <c r="E16750" s="294"/>
      <c r="F16750" s="294"/>
    </row>
    <row r="16751">
      <c r="A16751" s="294" t="s">
        <v>23148</v>
      </c>
      <c r="B16751" s="294"/>
      <c r="C16751" s="294"/>
      <c r="D16751" s="294"/>
      <c r="E16751" s="294"/>
      <c r="F16751" s="294"/>
    </row>
    <row r="16752">
      <c r="A16752" s="294" t="s">
        <v>25264</v>
      </c>
      <c r="B16752" s="294"/>
      <c r="C16752" s="294"/>
      <c r="D16752" s="294"/>
      <c r="E16752" s="294"/>
      <c r="F16752" s="294"/>
    </row>
    <row r="16753">
      <c r="A16753" s="294"/>
      <c r="B16753" s="294"/>
      <c r="C16753" s="294"/>
      <c r="D16753" s="294"/>
      <c r="E16753" s="294"/>
      <c r="F16753" s="294"/>
    </row>
    <row r="16754">
      <c r="A16754" s="294" t="s">
        <v>31978</v>
      </c>
      <c r="B16754" s="294"/>
      <c r="C16754" s="294"/>
      <c r="D16754" s="294"/>
      <c r="E16754" s="294"/>
      <c r="F16754" s="294"/>
    </row>
    <row r="16755">
      <c r="A16755" s="294" t="s">
        <v>22613</v>
      </c>
      <c r="B16755" s="294"/>
      <c r="C16755" s="294"/>
      <c r="D16755" s="294"/>
      <c r="E16755" s="294"/>
      <c r="F16755" s="294"/>
    </row>
    <row r="16756">
      <c r="A16756" s="294" t="s">
        <v>31979</v>
      </c>
      <c r="B16756" s="294"/>
      <c r="C16756" s="294"/>
      <c r="D16756" s="294"/>
      <c r="E16756" s="294"/>
      <c r="F16756" s="294"/>
    </row>
    <row r="16757">
      <c r="A16757" s="294" t="s">
        <v>31980</v>
      </c>
      <c r="B16757" s="294"/>
      <c r="C16757" s="294"/>
      <c r="D16757" s="294"/>
      <c r="E16757" s="294"/>
      <c r="F16757" s="294"/>
    </row>
    <row r="16758">
      <c r="A16758" s="294" t="s">
        <v>31981</v>
      </c>
      <c r="B16758" s="294"/>
      <c r="C16758" s="294"/>
      <c r="D16758" s="294"/>
      <c r="E16758" s="294"/>
      <c r="F16758" s="294"/>
    </row>
    <row r="16759">
      <c r="A16759" s="294"/>
      <c r="B16759" s="294"/>
      <c r="C16759" s="294"/>
      <c r="D16759" s="294"/>
      <c r="E16759" s="294"/>
      <c r="F16759" s="294"/>
    </row>
    <row r="16760">
      <c r="A16760" s="294" t="s">
        <v>21945</v>
      </c>
      <c r="B16760" s="294"/>
      <c r="C16760" s="294"/>
      <c r="D16760" s="294"/>
      <c r="E16760" s="294"/>
      <c r="F16760" s="294"/>
    </row>
    <row r="16761">
      <c r="A16761" s="294" t="s">
        <v>26319</v>
      </c>
      <c r="B16761" s="294"/>
      <c r="C16761" s="294"/>
      <c r="D16761" s="294"/>
      <c r="E16761" s="294"/>
      <c r="F16761" s="294"/>
    </row>
    <row r="16762">
      <c r="A16762" s="294"/>
      <c r="B16762" s="294"/>
      <c r="C16762" s="294"/>
      <c r="D16762" s="294"/>
      <c r="E16762" s="294"/>
      <c r="F16762" s="294"/>
    </row>
    <row r="16763">
      <c r="A16763" s="294" t="s">
        <v>31982</v>
      </c>
      <c r="B16763" s="294"/>
      <c r="C16763" s="294"/>
      <c r="D16763" s="294"/>
      <c r="E16763" s="294"/>
      <c r="F16763" s="294"/>
    </row>
    <row r="16764">
      <c r="A16764" s="294" t="s">
        <v>31983</v>
      </c>
      <c r="B16764" s="294"/>
      <c r="C16764" s="294"/>
      <c r="D16764" s="294"/>
      <c r="E16764" s="294"/>
      <c r="F16764" s="294"/>
    </row>
    <row r="16765">
      <c r="A16765" s="294" t="s">
        <v>31984</v>
      </c>
      <c r="B16765" s="294"/>
      <c r="C16765" s="294"/>
      <c r="D16765" s="294"/>
      <c r="E16765" s="294"/>
      <c r="F16765" s="294"/>
    </row>
    <row r="16766">
      <c r="A16766" s="294" t="s">
        <v>31985</v>
      </c>
      <c r="B16766" s="294"/>
      <c r="C16766" s="294"/>
      <c r="D16766" s="294"/>
      <c r="E16766" s="294"/>
      <c r="F16766" s="294"/>
    </row>
    <row r="16767">
      <c r="A16767" s="294" t="s">
        <v>31986</v>
      </c>
      <c r="B16767" s="294"/>
      <c r="C16767" s="294"/>
      <c r="D16767" s="294"/>
      <c r="E16767" s="294"/>
      <c r="F16767" s="294"/>
    </row>
    <row r="16768">
      <c r="A16768" s="294" t="s">
        <v>31987</v>
      </c>
      <c r="B16768" s="294"/>
      <c r="C16768" s="294"/>
      <c r="D16768" s="294"/>
      <c r="E16768" s="294"/>
      <c r="F16768" s="294"/>
    </row>
    <row r="16769">
      <c r="A16769" s="294"/>
      <c r="B16769" s="294"/>
      <c r="C16769" s="294"/>
      <c r="D16769" s="294"/>
      <c r="E16769" s="294"/>
      <c r="F16769" s="294"/>
    </row>
    <row r="16770">
      <c r="A16770" s="294"/>
      <c r="B16770" s="294"/>
      <c r="C16770" s="294"/>
      <c r="D16770" s="294"/>
      <c r="E16770" s="294"/>
      <c r="F16770" s="294"/>
    </row>
    <row r="16771">
      <c r="A16771" s="294" t="s">
        <v>21401</v>
      </c>
      <c r="B16771" s="294"/>
      <c r="C16771" s="294"/>
      <c r="D16771" s="294"/>
      <c r="E16771" s="294"/>
      <c r="F16771" s="294"/>
    </row>
    <row r="16772">
      <c r="A16772" s="294"/>
      <c r="B16772" s="294"/>
      <c r="C16772" s="294"/>
      <c r="D16772" s="294"/>
      <c r="E16772" s="294"/>
      <c r="F16772" s="294"/>
    </row>
    <row r="16773">
      <c r="A16773" s="294" t="s">
        <v>31988</v>
      </c>
      <c r="B16773" s="294"/>
      <c r="C16773" s="294"/>
      <c r="D16773" s="294"/>
      <c r="E16773" s="294"/>
      <c r="F16773" s="294"/>
    </row>
    <row r="16774">
      <c r="A16774" s="294" t="s">
        <v>31989</v>
      </c>
      <c r="B16774" s="294"/>
      <c r="C16774" s="294"/>
      <c r="D16774" s="294"/>
      <c r="E16774" s="294"/>
      <c r="F16774" s="294"/>
    </row>
    <row r="16775">
      <c r="A16775" s="294" t="s">
        <v>31990</v>
      </c>
      <c r="B16775" s="294"/>
      <c r="C16775" s="294"/>
      <c r="D16775" s="294"/>
      <c r="E16775" s="294"/>
      <c r="F16775" s="294"/>
    </row>
    <row r="16776">
      <c r="A16776" s="294" t="s">
        <v>31991</v>
      </c>
      <c r="B16776" s="294"/>
      <c r="C16776" s="294"/>
      <c r="D16776" s="294"/>
      <c r="E16776" s="294"/>
      <c r="F16776" s="294"/>
    </row>
    <row r="16777">
      <c r="A16777" s="294" t="s">
        <v>31992</v>
      </c>
      <c r="B16777" s="294"/>
      <c r="C16777" s="294"/>
      <c r="D16777" s="294"/>
      <c r="E16777" s="294"/>
      <c r="F16777" s="294"/>
    </row>
    <row r="16778">
      <c r="A16778" s="294" t="s">
        <v>31993</v>
      </c>
      <c r="B16778" s="294"/>
      <c r="C16778" s="294"/>
      <c r="D16778" s="294"/>
      <c r="E16778" s="294"/>
      <c r="F16778" s="294"/>
    </row>
    <row r="16779">
      <c r="A16779" s="294"/>
      <c r="B16779" s="294"/>
      <c r="C16779" s="294"/>
      <c r="D16779" s="294"/>
      <c r="E16779" s="294"/>
      <c r="F16779" s="294"/>
    </row>
    <row r="16780">
      <c r="A16780" s="294" t="s">
        <v>22239</v>
      </c>
      <c r="B16780" s="294"/>
      <c r="C16780" s="294"/>
      <c r="D16780" s="294"/>
      <c r="E16780" s="294"/>
      <c r="F16780" s="294"/>
    </row>
    <row r="16781">
      <c r="A16781" s="294"/>
      <c r="B16781" s="294"/>
      <c r="C16781" s="294"/>
      <c r="D16781" s="294"/>
      <c r="E16781" s="294"/>
      <c r="F16781" s="294"/>
    </row>
    <row r="16782">
      <c r="A16782" s="294" t="s">
        <v>31994</v>
      </c>
      <c r="B16782" s="294"/>
      <c r="C16782" s="294"/>
      <c r="D16782" s="294"/>
      <c r="E16782" s="294"/>
      <c r="F16782" s="294"/>
    </row>
    <row r="16783">
      <c r="A16783" s="294" t="s">
        <v>31995</v>
      </c>
      <c r="B16783" s="294"/>
      <c r="C16783" s="294"/>
      <c r="D16783" s="294"/>
      <c r="E16783" s="294"/>
      <c r="F16783" s="294"/>
    </row>
    <row r="16784">
      <c r="A16784" s="294" t="s">
        <v>31996</v>
      </c>
      <c r="B16784" s="294"/>
      <c r="C16784" s="294"/>
      <c r="D16784" s="294"/>
      <c r="E16784" s="294"/>
      <c r="F16784" s="294"/>
    </row>
    <row r="16785">
      <c r="A16785" s="294" t="s">
        <v>31997</v>
      </c>
      <c r="B16785" s="294"/>
      <c r="C16785" s="294"/>
      <c r="D16785" s="294"/>
      <c r="E16785" s="294"/>
      <c r="F16785" s="294"/>
    </row>
    <row r="16786">
      <c r="A16786" s="294"/>
      <c r="B16786" s="294"/>
      <c r="C16786" s="294"/>
      <c r="D16786" s="294"/>
      <c r="E16786" s="294"/>
      <c r="F16786" s="294"/>
    </row>
    <row r="16787">
      <c r="A16787" s="294" t="s">
        <v>21304</v>
      </c>
      <c r="B16787" s="294"/>
      <c r="C16787" s="294"/>
      <c r="D16787" s="294"/>
      <c r="E16787" s="294"/>
      <c r="F16787" s="294"/>
    </row>
    <row r="16788">
      <c r="A16788" s="294"/>
      <c r="B16788" s="294"/>
      <c r="C16788" s="294"/>
      <c r="D16788" s="294"/>
      <c r="E16788" s="294"/>
      <c r="F16788" s="294"/>
    </row>
    <row r="16789">
      <c r="A16789" s="294" t="s">
        <v>31998</v>
      </c>
      <c r="B16789" s="294"/>
      <c r="C16789" s="294"/>
      <c r="D16789" s="294"/>
      <c r="E16789" s="294"/>
      <c r="F16789" s="294"/>
    </row>
    <row r="16790">
      <c r="A16790" s="294" t="s">
        <v>31999</v>
      </c>
      <c r="B16790" s="294"/>
      <c r="C16790" s="294"/>
      <c r="D16790" s="294"/>
      <c r="E16790" s="294"/>
      <c r="F16790" s="294"/>
    </row>
    <row r="16791">
      <c r="A16791" s="294" t="s">
        <v>32000</v>
      </c>
      <c r="B16791" s="294"/>
      <c r="C16791" s="294"/>
      <c r="D16791" s="294"/>
      <c r="E16791" s="294"/>
      <c r="F16791" s="294"/>
    </row>
    <row r="16792">
      <c r="A16792" s="294" t="s">
        <v>32001</v>
      </c>
      <c r="B16792" s="294"/>
      <c r="C16792" s="294"/>
      <c r="D16792" s="294"/>
      <c r="E16792" s="294"/>
      <c r="F16792" s="294"/>
    </row>
    <row r="16793">
      <c r="A16793" s="294" t="s">
        <v>32002</v>
      </c>
      <c r="B16793" s="294"/>
      <c r="C16793" s="294"/>
      <c r="D16793" s="294"/>
      <c r="E16793" s="294"/>
      <c r="F16793" s="294"/>
    </row>
    <row r="16794">
      <c r="A16794" s="294" t="s">
        <v>22359</v>
      </c>
      <c r="B16794" s="294"/>
      <c r="C16794" s="294"/>
      <c r="D16794" s="294"/>
      <c r="E16794" s="294"/>
      <c r="F16794" s="294"/>
    </row>
    <row r="16795">
      <c r="A16795" s="294" t="s">
        <v>26657</v>
      </c>
      <c r="B16795" s="294"/>
      <c r="C16795" s="294"/>
      <c r="D16795" s="294"/>
      <c r="E16795" s="294"/>
      <c r="F16795" s="294"/>
    </row>
    <row r="16796">
      <c r="A16796" s="294" t="s">
        <v>32003</v>
      </c>
      <c r="B16796" s="294"/>
      <c r="C16796" s="294"/>
      <c r="D16796" s="294"/>
      <c r="E16796" s="294"/>
      <c r="F16796" s="294"/>
    </row>
    <row r="16797">
      <c r="A16797" s="294" t="s">
        <v>32004</v>
      </c>
      <c r="B16797" s="294"/>
      <c r="C16797" s="294"/>
      <c r="D16797" s="294"/>
      <c r="E16797" s="294"/>
      <c r="F16797" s="294"/>
    </row>
    <row r="16798">
      <c r="A16798" s="294" t="s">
        <v>26309</v>
      </c>
      <c r="B16798" s="294"/>
      <c r="C16798" s="294"/>
      <c r="D16798" s="294"/>
      <c r="E16798" s="294"/>
      <c r="F16798" s="294"/>
    </row>
    <row r="16799">
      <c r="A16799" s="294" t="s">
        <v>32005</v>
      </c>
      <c r="B16799" s="294"/>
      <c r="C16799" s="294"/>
      <c r="D16799" s="294"/>
      <c r="E16799" s="294"/>
      <c r="F16799" s="294"/>
    </row>
    <row r="16800">
      <c r="A16800" s="294" t="s">
        <v>32006</v>
      </c>
      <c r="B16800" s="294"/>
      <c r="C16800" s="294"/>
      <c r="D16800" s="294"/>
      <c r="E16800" s="294"/>
      <c r="F16800" s="294"/>
    </row>
    <row r="16801">
      <c r="A16801" s="294"/>
      <c r="B16801" s="294"/>
      <c r="C16801" s="294"/>
      <c r="D16801" s="294"/>
      <c r="E16801" s="294"/>
      <c r="F16801" s="294"/>
    </row>
    <row r="16802">
      <c r="A16802" s="294" t="s">
        <v>28124</v>
      </c>
      <c r="B16802" s="294"/>
      <c r="C16802" s="294"/>
      <c r="D16802" s="294"/>
      <c r="E16802" s="294"/>
      <c r="F16802" s="294"/>
    </row>
    <row r="16803">
      <c r="A16803" s="294" t="s">
        <v>32007</v>
      </c>
      <c r="B16803" s="294"/>
      <c r="C16803" s="294"/>
      <c r="D16803" s="294"/>
      <c r="E16803" s="294"/>
      <c r="F16803" s="294"/>
    </row>
    <row r="16804">
      <c r="A16804" s="294" t="s">
        <v>21672</v>
      </c>
      <c r="B16804" s="294"/>
      <c r="C16804" s="294"/>
      <c r="D16804" s="294"/>
      <c r="E16804" s="294"/>
      <c r="F16804" s="294"/>
    </row>
    <row r="16805">
      <c r="A16805" s="294" t="s">
        <v>32008</v>
      </c>
      <c r="B16805" s="294"/>
      <c r="C16805" s="294"/>
      <c r="D16805" s="294"/>
      <c r="E16805" s="294"/>
      <c r="F16805" s="294"/>
    </row>
    <row r="16806">
      <c r="A16806" s="294"/>
      <c r="B16806" s="294"/>
      <c r="C16806" s="294"/>
      <c r="D16806" s="294"/>
      <c r="E16806" s="294"/>
      <c r="F16806" s="294"/>
    </row>
    <row r="16807">
      <c r="A16807" s="294" t="s">
        <v>24077</v>
      </c>
      <c r="B16807" s="294"/>
      <c r="C16807" s="294"/>
      <c r="D16807" s="294"/>
      <c r="E16807" s="294"/>
      <c r="F16807" s="294"/>
    </row>
    <row r="16808">
      <c r="A16808" s="294"/>
      <c r="B16808" s="294"/>
      <c r="C16808" s="294"/>
      <c r="D16808" s="294"/>
      <c r="E16808" s="294"/>
      <c r="F16808" s="294"/>
    </row>
    <row r="16809">
      <c r="A16809" s="294" t="s">
        <v>32009</v>
      </c>
      <c r="B16809" s="294"/>
      <c r="C16809" s="294"/>
      <c r="D16809" s="294"/>
      <c r="E16809" s="294"/>
      <c r="F16809" s="294"/>
    </row>
    <row r="16810">
      <c r="A16810" s="294" t="s">
        <v>32010</v>
      </c>
      <c r="B16810" s="294"/>
      <c r="C16810" s="294"/>
      <c r="D16810" s="294"/>
      <c r="E16810" s="294"/>
      <c r="F16810" s="294"/>
    </row>
    <row r="16811">
      <c r="A16811" s="294" t="s">
        <v>32011</v>
      </c>
      <c r="B16811" s="294"/>
      <c r="C16811" s="294"/>
      <c r="D16811" s="294"/>
      <c r="E16811" s="294"/>
      <c r="F16811" s="294"/>
    </row>
    <row r="16812">
      <c r="A16812" s="294" t="s">
        <v>32012</v>
      </c>
      <c r="B16812" s="294"/>
      <c r="C16812" s="294"/>
      <c r="D16812" s="294"/>
      <c r="E16812" s="294"/>
      <c r="F16812" s="294"/>
    </row>
    <row r="16813">
      <c r="A16813" s="294" t="s">
        <v>32013</v>
      </c>
      <c r="B16813" s="294"/>
      <c r="C16813" s="294"/>
      <c r="D16813" s="294"/>
      <c r="E16813" s="294"/>
      <c r="F16813" s="294"/>
    </row>
    <row r="16814">
      <c r="A16814" s="294" t="s">
        <v>32014</v>
      </c>
      <c r="B16814" s="294"/>
      <c r="C16814" s="294"/>
      <c r="D16814" s="294"/>
      <c r="E16814" s="294"/>
      <c r="F16814" s="294"/>
    </row>
    <row r="16815">
      <c r="A16815" s="294" t="s">
        <v>32015</v>
      </c>
      <c r="B16815" s="294"/>
      <c r="C16815" s="294"/>
      <c r="D16815" s="294"/>
      <c r="E16815" s="294"/>
      <c r="F16815" s="294"/>
    </row>
    <row r="16816">
      <c r="A16816" s="294"/>
      <c r="B16816" s="294"/>
      <c r="C16816" s="294"/>
      <c r="D16816" s="294"/>
      <c r="E16816" s="294"/>
      <c r="F16816" s="294"/>
    </row>
    <row r="16817">
      <c r="A16817" s="294" t="s">
        <v>21326</v>
      </c>
      <c r="B16817" s="294"/>
      <c r="C16817" s="294"/>
      <c r="D16817" s="294"/>
      <c r="E16817" s="294"/>
      <c r="F16817" s="294"/>
    </row>
    <row r="16818">
      <c r="A16818" s="294"/>
      <c r="B16818" s="294"/>
      <c r="C16818" s="294"/>
      <c r="D16818" s="294"/>
      <c r="E16818" s="294"/>
      <c r="F16818" s="294"/>
    </row>
    <row r="16819">
      <c r="A16819" s="294" t="s">
        <v>32016</v>
      </c>
      <c r="B16819" s="294"/>
      <c r="C16819" s="294"/>
      <c r="D16819" s="294"/>
      <c r="E16819" s="294"/>
      <c r="F16819" s="294"/>
    </row>
    <row r="16820">
      <c r="A16820" s="294" t="s">
        <v>32017</v>
      </c>
      <c r="B16820" s="294"/>
      <c r="C16820" s="294"/>
      <c r="D16820" s="294"/>
      <c r="E16820" s="294"/>
      <c r="F16820" s="294"/>
    </row>
    <row r="16821">
      <c r="A16821" s="294" t="s">
        <v>32018</v>
      </c>
      <c r="B16821" s="294"/>
      <c r="C16821" s="294"/>
      <c r="D16821" s="294"/>
      <c r="E16821" s="294"/>
      <c r="F16821" s="294"/>
    </row>
    <row r="16822">
      <c r="A16822" s="294" t="s">
        <v>32019</v>
      </c>
      <c r="B16822" s="294"/>
      <c r="C16822" s="294"/>
      <c r="D16822" s="294"/>
      <c r="E16822" s="294"/>
      <c r="F16822" s="294"/>
    </row>
    <row r="16823">
      <c r="A16823" s="294" t="s">
        <v>32020</v>
      </c>
      <c r="B16823" s="294"/>
      <c r="C16823" s="294"/>
      <c r="D16823" s="294"/>
      <c r="E16823" s="294"/>
      <c r="F16823" s="294"/>
    </row>
    <row r="16824">
      <c r="A16824" s="294" t="s">
        <v>32021</v>
      </c>
      <c r="B16824" s="294"/>
      <c r="C16824" s="294"/>
      <c r="D16824" s="294"/>
      <c r="E16824" s="294"/>
      <c r="F16824" s="294"/>
    </row>
    <row r="16825">
      <c r="A16825" s="294"/>
      <c r="B16825" s="294"/>
      <c r="C16825" s="294"/>
      <c r="D16825" s="294"/>
      <c r="E16825" s="294"/>
      <c r="F16825" s="294"/>
    </row>
    <row r="16826">
      <c r="A16826" s="294" t="s">
        <v>30793</v>
      </c>
      <c r="B16826" s="294"/>
      <c r="C16826" s="294"/>
      <c r="D16826" s="294"/>
      <c r="E16826" s="294"/>
      <c r="F16826" s="294"/>
    </row>
    <row r="16827">
      <c r="A16827" s="294"/>
      <c r="B16827" s="294"/>
      <c r="C16827" s="294"/>
      <c r="D16827" s="294"/>
      <c r="E16827" s="294"/>
      <c r="F16827" s="294"/>
    </row>
    <row r="16828">
      <c r="A16828" s="294" t="s">
        <v>26363</v>
      </c>
      <c r="B16828" s="294"/>
      <c r="C16828" s="294"/>
      <c r="D16828" s="294"/>
      <c r="E16828" s="294"/>
      <c r="F16828" s="294"/>
    </row>
    <row r="16829">
      <c r="A16829" s="294" t="s">
        <v>32022</v>
      </c>
      <c r="B16829" s="294"/>
      <c r="C16829" s="294"/>
      <c r="D16829" s="294"/>
      <c r="E16829" s="294"/>
      <c r="F16829" s="294"/>
    </row>
    <row r="16830">
      <c r="A16830" s="294" t="s">
        <v>32023</v>
      </c>
      <c r="B16830" s="294"/>
      <c r="C16830" s="294"/>
      <c r="D16830" s="294"/>
      <c r="E16830" s="294"/>
      <c r="F16830" s="294"/>
    </row>
    <row r="16831">
      <c r="A16831" s="294" t="s">
        <v>32024</v>
      </c>
      <c r="B16831" s="294"/>
      <c r="C16831" s="294"/>
      <c r="D16831" s="294"/>
      <c r="E16831" s="294"/>
      <c r="F16831" s="294"/>
    </row>
    <row r="16832">
      <c r="A16832" s="294" t="s">
        <v>32025</v>
      </c>
      <c r="B16832" s="294"/>
      <c r="C16832" s="294"/>
      <c r="D16832" s="294"/>
      <c r="E16832" s="294"/>
      <c r="F16832" s="294"/>
    </row>
    <row r="16833">
      <c r="A16833" s="294" t="s">
        <v>32026</v>
      </c>
      <c r="B16833" s="294"/>
      <c r="C16833" s="294"/>
      <c r="D16833" s="294"/>
      <c r="E16833" s="294"/>
      <c r="F16833" s="294"/>
    </row>
    <row r="16834">
      <c r="A16834" s="294" t="s">
        <v>32027</v>
      </c>
      <c r="B16834" s="294"/>
      <c r="C16834" s="294"/>
      <c r="D16834" s="294"/>
      <c r="E16834" s="294"/>
      <c r="F16834" s="294"/>
    </row>
    <row r="16835">
      <c r="A16835" s="294"/>
      <c r="B16835" s="294"/>
      <c r="C16835" s="294"/>
      <c r="D16835" s="294"/>
      <c r="E16835" s="294"/>
      <c r="F16835" s="294"/>
    </row>
    <row r="16836">
      <c r="A16836" s="294" t="s">
        <v>22572</v>
      </c>
      <c r="B16836" s="294"/>
      <c r="C16836" s="294"/>
      <c r="D16836" s="294"/>
      <c r="E16836" s="294"/>
      <c r="F16836" s="294"/>
    </row>
    <row r="16837">
      <c r="A16837" s="294" t="s">
        <v>28602</v>
      </c>
      <c r="B16837" s="294"/>
      <c r="C16837" s="294"/>
      <c r="D16837" s="294"/>
      <c r="E16837" s="294"/>
      <c r="F16837" s="294"/>
    </row>
    <row r="16838">
      <c r="A16838" s="294"/>
      <c r="B16838" s="294"/>
      <c r="C16838" s="294"/>
      <c r="D16838" s="294"/>
      <c r="E16838" s="294"/>
      <c r="F16838" s="294"/>
    </row>
    <row r="16839">
      <c r="A16839" s="294" t="s">
        <v>32028</v>
      </c>
      <c r="B16839" s="294"/>
      <c r="C16839" s="294"/>
      <c r="D16839" s="294"/>
      <c r="E16839" s="294"/>
      <c r="F16839" s="294"/>
    </row>
    <row r="16840">
      <c r="A16840" s="294" t="s">
        <v>32029</v>
      </c>
      <c r="B16840" s="294"/>
      <c r="C16840" s="294"/>
      <c r="D16840" s="294"/>
      <c r="E16840" s="294"/>
      <c r="F16840" s="294"/>
    </row>
    <row r="16841">
      <c r="A16841" s="294" t="s">
        <v>32030</v>
      </c>
      <c r="B16841" s="294"/>
      <c r="C16841" s="294"/>
      <c r="D16841" s="294"/>
      <c r="E16841" s="294"/>
      <c r="F16841" s="294"/>
    </row>
    <row r="16842">
      <c r="A16842" s="294" t="s">
        <v>32031</v>
      </c>
      <c r="B16842" s="294"/>
      <c r="C16842" s="294"/>
      <c r="D16842" s="294"/>
      <c r="E16842" s="294"/>
      <c r="F16842" s="294"/>
    </row>
    <row r="16843">
      <c r="A16843" s="294"/>
      <c r="B16843" s="294"/>
      <c r="C16843" s="294"/>
      <c r="D16843" s="294"/>
      <c r="E16843" s="294"/>
      <c r="F16843" s="294"/>
    </row>
    <row r="16844">
      <c r="A16844" s="294" t="s">
        <v>21908</v>
      </c>
      <c r="B16844" s="294"/>
      <c r="C16844" s="294"/>
      <c r="D16844" s="294"/>
      <c r="E16844" s="294"/>
      <c r="F16844" s="294"/>
    </row>
    <row r="16845">
      <c r="A16845" s="294"/>
      <c r="B16845" s="294"/>
      <c r="C16845" s="294"/>
      <c r="D16845" s="294"/>
      <c r="E16845" s="294"/>
      <c r="F16845" s="294"/>
    </row>
    <row r="16846">
      <c r="A16846" s="294" t="s">
        <v>32032</v>
      </c>
      <c r="B16846" s="294"/>
      <c r="C16846" s="294"/>
      <c r="D16846" s="294"/>
      <c r="E16846" s="294"/>
      <c r="F16846" s="294"/>
    </row>
    <row r="16847">
      <c r="A16847" s="294" t="s">
        <v>32033</v>
      </c>
      <c r="B16847" s="294"/>
      <c r="C16847" s="294"/>
      <c r="D16847" s="294"/>
      <c r="E16847" s="294"/>
      <c r="F16847" s="294"/>
    </row>
    <row r="16848">
      <c r="A16848" s="294" t="s">
        <v>32034</v>
      </c>
      <c r="B16848" s="294"/>
      <c r="C16848" s="294"/>
      <c r="D16848" s="294"/>
      <c r="E16848" s="294"/>
      <c r="F16848" s="294"/>
    </row>
    <row r="16849">
      <c r="A16849" s="294" t="s">
        <v>32035</v>
      </c>
      <c r="B16849" s="294"/>
      <c r="C16849" s="294"/>
      <c r="D16849" s="294"/>
      <c r="E16849" s="294"/>
      <c r="F16849" s="294"/>
    </row>
    <row r="16850">
      <c r="A16850" s="294"/>
      <c r="B16850" s="294"/>
      <c r="C16850" s="294"/>
      <c r="D16850" s="294"/>
      <c r="E16850" s="294"/>
      <c r="F16850" s="294"/>
    </row>
    <row r="16851">
      <c r="A16851" s="294" t="s">
        <v>27852</v>
      </c>
      <c r="B16851" s="294"/>
      <c r="C16851" s="294"/>
      <c r="D16851" s="294"/>
      <c r="E16851" s="294"/>
      <c r="F16851" s="294"/>
    </row>
    <row r="16852">
      <c r="A16852" s="294"/>
      <c r="B16852" s="294"/>
      <c r="C16852" s="294"/>
      <c r="D16852" s="294"/>
      <c r="E16852" s="294"/>
      <c r="F16852" s="294"/>
    </row>
    <row r="16853">
      <c r="A16853" s="294" t="s">
        <v>32036</v>
      </c>
      <c r="B16853" s="294"/>
      <c r="C16853" s="294"/>
      <c r="D16853" s="294"/>
      <c r="E16853" s="294"/>
      <c r="F16853" s="294"/>
    </row>
    <row r="16854">
      <c r="A16854" s="294" t="s">
        <v>32037</v>
      </c>
      <c r="B16854" s="294"/>
      <c r="C16854" s="294"/>
      <c r="D16854" s="294"/>
      <c r="E16854" s="294"/>
      <c r="F16854" s="294"/>
    </row>
    <row r="16855">
      <c r="A16855" s="294" t="s">
        <v>32038</v>
      </c>
      <c r="B16855" s="294"/>
      <c r="C16855" s="294"/>
      <c r="D16855" s="294"/>
      <c r="E16855" s="294"/>
      <c r="F16855" s="294"/>
    </row>
    <row r="16856">
      <c r="A16856" s="294" t="s">
        <v>32039</v>
      </c>
      <c r="B16856" s="294"/>
      <c r="C16856" s="294"/>
      <c r="D16856" s="294"/>
      <c r="E16856" s="294"/>
      <c r="F16856" s="294"/>
    </row>
    <row r="16857">
      <c r="A16857" s="294" t="s">
        <v>32040</v>
      </c>
      <c r="B16857" s="294"/>
      <c r="C16857" s="294"/>
      <c r="D16857" s="294"/>
      <c r="E16857" s="294"/>
      <c r="F16857" s="294"/>
    </row>
    <row r="16858">
      <c r="A16858" s="294" t="s">
        <v>32041</v>
      </c>
      <c r="B16858" s="294"/>
      <c r="C16858" s="294"/>
      <c r="D16858" s="294"/>
      <c r="E16858" s="294"/>
      <c r="F16858" s="294"/>
    </row>
    <row r="16859">
      <c r="A16859" s="294" t="s">
        <v>32042</v>
      </c>
      <c r="B16859" s="294"/>
      <c r="C16859" s="294"/>
      <c r="D16859" s="294"/>
      <c r="E16859" s="294"/>
      <c r="F16859" s="294"/>
    </row>
    <row r="16860">
      <c r="A16860" s="294" t="s">
        <v>32043</v>
      </c>
      <c r="B16860" s="294"/>
      <c r="C16860" s="294"/>
      <c r="D16860" s="294"/>
      <c r="E16860" s="294"/>
      <c r="F16860" s="294"/>
    </row>
    <row r="16861">
      <c r="A16861" s="294" t="s">
        <v>32044</v>
      </c>
      <c r="B16861" s="294"/>
      <c r="C16861" s="294"/>
      <c r="D16861" s="294"/>
      <c r="E16861" s="294"/>
      <c r="F16861" s="294"/>
    </row>
    <row r="16862">
      <c r="A16862" s="294" t="s">
        <v>32045</v>
      </c>
      <c r="B16862" s="294"/>
      <c r="C16862" s="294"/>
      <c r="D16862" s="294"/>
      <c r="E16862" s="294"/>
      <c r="F16862" s="294"/>
    </row>
    <row r="16863">
      <c r="A16863" s="294" t="s">
        <v>32046</v>
      </c>
      <c r="B16863" s="294"/>
      <c r="C16863" s="294"/>
      <c r="D16863" s="294"/>
      <c r="E16863" s="294"/>
      <c r="F16863" s="294"/>
    </row>
    <row r="16864">
      <c r="A16864" s="294" t="s">
        <v>32047</v>
      </c>
      <c r="B16864" s="294"/>
      <c r="C16864" s="294"/>
      <c r="D16864" s="294"/>
      <c r="E16864" s="294"/>
      <c r="F16864" s="294"/>
    </row>
    <row r="16865">
      <c r="A16865" s="294" t="s">
        <v>22684</v>
      </c>
      <c r="B16865" s="294"/>
      <c r="C16865" s="294"/>
      <c r="D16865" s="294"/>
      <c r="E16865" s="294"/>
      <c r="F16865" s="294"/>
    </row>
    <row r="16866">
      <c r="A16866" s="294" t="s">
        <v>32048</v>
      </c>
      <c r="B16866" s="294"/>
      <c r="C16866" s="294"/>
      <c r="D16866" s="294"/>
      <c r="E16866" s="294"/>
      <c r="F16866" s="294"/>
    </row>
    <row r="16867">
      <c r="A16867" s="294" t="s">
        <v>32049</v>
      </c>
      <c r="B16867" s="294"/>
      <c r="C16867" s="294"/>
      <c r="D16867" s="294"/>
      <c r="E16867" s="294"/>
      <c r="F16867" s="294"/>
    </row>
    <row r="16868">
      <c r="A16868" s="294" t="s">
        <v>23052</v>
      </c>
      <c r="B16868" s="294"/>
      <c r="C16868" s="294"/>
      <c r="D16868" s="294"/>
      <c r="E16868" s="294"/>
      <c r="F16868" s="294"/>
    </row>
    <row r="16869">
      <c r="A16869" s="294" t="s">
        <v>32050</v>
      </c>
      <c r="B16869" s="294"/>
      <c r="C16869" s="294"/>
      <c r="D16869" s="294"/>
      <c r="E16869" s="294"/>
      <c r="F16869" s="294"/>
    </row>
    <row r="16870">
      <c r="A16870" s="294" t="s">
        <v>32051</v>
      </c>
      <c r="B16870" s="294"/>
      <c r="C16870" s="294"/>
      <c r="D16870" s="294"/>
      <c r="E16870" s="294"/>
      <c r="F16870" s="294"/>
    </row>
    <row r="16871">
      <c r="A16871" s="294" t="s">
        <v>32052</v>
      </c>
      <c r="B16871" s="294"/>
      <c r="C16871" s="294"/>
      <c r="D16871" s="294"/>
      <c r="E16871" s="294"/>
      <c r="F16871" s="294"/>
    </row>
    <row r="16872">
      <c r="A16872" s="294"/>
      <c r="B16872" s="294"/>
      <c r="C16872" s="294"/>
      <c r="D16872" s="294"/>
      <c r="E16872" s="294"/>
      <c r="F16872" s="294"/>
    </row>
    <row r="16873">
      <c r="A16873" s="294" t="s">
        <v>28124</v>
      </c>
      <c r="B16873" s="294"/>
      <c r="C16873" s="294"/>
      <c r="D16873" s="294"/>
      <c r="E16873" s="294"/>
      <c r="F16873" s="294"/>
    </row>
    <row r="16874">
      <c r="A16874" s="294" t="s">
        <v>32053</v>
      </c>
      <c r="B16874" s="294"/>
      <c r="C16874" s="294"/>
      <c r="D16874" s="294"/>
      <c r="E16874" s="294"/>
      <c r="F16874" s="294"/>
    </row>
    <row r="16875">
      <c r="A16875" s="294" t="s">
        <v>32054</v>
      </c>
      <c r="B16875" s="294"/>
      <c r="C16875" s="294"/>
      <c r="D16875" s="294"/>
      <c r="E16875" s="294"/>
      <c r="F16875" s="294"/>
    </row>
    <row r="16876">
      <c r="A16876" s="294"/>
      <c r="B16876" s="294"/>
      <c r="C16876" s="294"/>
      <c r="D16876" s="294"/>
      <c r="E16876" s="294"/>
      <c r="F16876" s="294"/>
    </row>
    <row r="16877">
      <c r="A16877" s="294" t="s">
        <v>25957</v>
      </c>
      <c r="B16877" s="294"/>
      <c r="C16877" s="294"/>
      <c r="D16877" s="294"/>
      <c r="E16877" s="294"/>
      <c r="F16877" s="294"/>
    </row>
    <row r="16878">
      <c r="A16878" s="294"/>
      <c r="B16878" s="294"/>
      <c r="C16878" s="294"/>
      <c r="D16878" s="294"/>
      <c r="E16878" s="294"/>
      <c r="F16878" s="294"/>
    </row>
    <row r="16879">
      <c r="A16879" s="294" t="s">
        <v>32055</v>
      </c>
      <c r="B16879" s="294"/>
      <c r="C16879" s="294"/>
      <c r="D16879" s="294"/>
      <c r="E16879" s="294"/>
      <c r="F16879" s="294"/>
    </row>
    <row r="16880">
      <c r="A16880" s="294"/>
      <c r="B16880" s="294"/>
      <c r="C16880" s="294"/>
      <c r="D16880" s="294"/>
      <c r="E16880" s="294"/>
      <c r="F16880" s="294"/>
    </row>
    <row r="16881">
      <c r="A16881" s="294"/>
      <c r="B16881" s="294"/>
      <c r="C16881" s="294"/>
      <c r="D16881" s="294"/>
      <c r="E16881" s="294"/>
      <c r="F16881" s="294"/>
    </row>
    <row r="16882">
      <c r="A16882" s="294" t="s">
        <v>25959</v>
      </c>
      <c r="B16882" s="294"/>
      <c r="C16882" s="294"/>
      <c r="D16882" s="294"/>
      <c r="E16882" s="294"/>
      <c r="F16882" s="294"/>
    </row>
    <row r="16883">
      <c r="A16883" s="294"/>
      <c r="B16883" s="294"/>
      <c r="C16883" s="294"/>
      <c r="D16883" s="294"/>
      <c r="E16883" s="294"/>
      <c r="F16883" s="294"/>
    </row>
    <row r="16884">
      <c r="A16884" s="294" t="s">
        <v>32056</v>
      </c>
      <c r="B16884" s="294"/>
      <c r="C16884" s="294"/>
      <c r="D16884" s="294"/>
      <c r="E16884" s="294"/>
      <c r="F16884" s="294"/>
    </row>
    <row r="16885">
      <c r="A16885" s="294" t="s">
        <v>32057</v>
      </c>
      <c r="B16885" s="294"/>
      <c r="C16885" s="294"/>
      <c r="D16885" s="294"/>
      <c r="E16885" s="294"/>
      <c r="F16885" s="294"/>
    </row>
    <row r="16886">
      <c r="A16886" s="294" t="s">
        <v>32058</v>
      </c>
      <c r="B16886" s="294"/>
      <c r="C16886" s="294"/>
      <c r="D16886" s="294"/>
      <c r="E16886" s="294"/>
      <c r="F16886" s="294"/>
    </row>
    <row r="16887">
      <c r="A16887" s="294" t="s">
        <v>32059</v>
      </c>
      <c r="B16887" s="294"/>
      <c r="C16887" s="294"/>
      <c r="D16887" s="294"/>
      <c r="E16887" s="294"/>
      <c r="F16887" s="294"/>
    </row>
    <row r="16888">
      <c r="A16888" s="294" t="s">
        <v>32060</v>
      </c>
      <c r="B16888" s="294"/>
      <c r="C16888" s="294"/>
      <c r="D16888" s="294"/>
      <c r="E16888" s="294"/>
      <c r="F16888" s="294"/>
    </row>
    <row r="16889">
      <c r="A16889" s="294" t="s">
        <v>32061</v>
      </c>
      <c r="B16889" s="294"/>
      <c r="C16889" s="294"/>
      <c r="D16889" s="294"/>
      <c r="E16889" s="294"/>
      <c r="F16889" s="294"/>
    </row>
    <row r="16890">
      <c r="A16890" s="294" t="s">
        <v>32062</v>
      </c>
      <c r="B16890" s="294"/>
      <c r="C16890" s="294"/>
      <c r="D16890" s="294"/>
      <c r="E16890" s="294"/>
      <c r="F16890" s="294"/>
    </row>
    <row r="16891">
      <c r="A16891" s="294"/>
      <c r="B16891" s="294"/>
      <c r="C16891" s="294"/>
      <c r="D16891" s="294"/>
      <c r="E16891" s="294"/>
      <c r="F16891" s="294"/>
    </row>
    <row r="16892">
      <c r="A16892" s="294" t="s">
        <v>25967</v>
      </c>
      <c r="B16892" s="294"/>
      <c r="C16892" s="294"/>
      <c r="D16892" s="294"/>
      <c r="E16892" s="294"/>
      <c r="F16892" s="294"/>
    </row>
    <row r="16893">
      <c r="A16893" s="294"/>
      <c r="B16893" s="294"/>
      <c r="C16893" s="294"/>
      <c r="D16893" s="294"/>
      <c r="E16893" s="294"/>
      <c r="F16893" s="294"/>
    </row>
    <row r="16894">
      <c r="A16894" s="294" t="s">
        <v>32063</v>
      </c>
      <c r="B16894" s="294"/>
      <c r="C16894" s="294"/>
      <c r="D16894" s="294"/>
      <c r="E16894" s="294"/>
      <c r="F16894" s="294"/>
    </row>
    <row r="16895">
      <c r="A16895" s="294" t="s">
        <v>32064</v>
      </c>
      <c r="B16895" s="294"/>
      <c r="C16895" s="294"/>
      <c r="D16895" s="294"/>
      <c r="E16895" s="294"/>
      <c r="F16895" s="294"/>
    </row>
    <row r="16896">
      <c r="A16896" s="294" t="s">
        <v>32065</v>
      </c>
      <c r="B16896" s="294"/>
      <c r="C16896" s="294"/>
      <c r="D16896" s="294"/>
      <c r="E16896" s="294"/>
      <c r="F16896" s="294"/>
    </row>
    <row r="16897">
      <c r="A16897" s="294" t="s">
        <v>32066</v>
      </c>
      <c r="B16897" s="294"/>
      <c r="C16897" s="294"/>
      <c r="D16897" s="294"/>
      <c r="E16897" s="294"/>
      <c r="F16897" s="294"/>
    </row>
    <row r="16898">
      <c r="A16898" s="294" t="s">
        <v>32067</v>
      </c>
      <c r="B16898" s="294"/>
      <c r="C16898" s="294"/>
      <c r="D16898" s="294"/>
      <c r="E16898" s="294"/>
      <c r="F16898" s="294"/>
    </row>
    <row r="16899">
      <c r="A16899" s="294"/>
      <c r="B16899" s="294"/>
      <c r="C16899" s="294"/>
      <c r="D16899" s="294"/>
      <c r="E16899" s="294"/>
      <c r="F16899" s="294"/>
    </row>
    <row r="16900">
      <c r="A16900" s="294" t="s">
        <v>26240</v>
      </c>
      <c r="B16900" s="294"/>
      <c r="C16900" s="294"/>
      <c r="D16900" s="294"/>
      <c r="E16900" s="294"/>
      <c r="F16900" s="294"/>
    </row>
    <row r="16901">
      <c r="A16901" s="294"/>
      <c r="B16901" s="294"/>
      <c r="C16901" s="294"/>
      <c r="D16901" s="294"/>
      <c r="E16901" s="294"/>
      <c r="F16901" s="294"/>
    </row>
    <row r="16902">
      <c r="A16902" s="294" t="s">
        <v>32068</v>
      </c>
      <c r="B16902" s="294"/>
      <c r="C16902" s="294"/>
      <c r="D16902" s="294"/>
      <c r="E16902" s="294"/>
      <c r="F16902" s="294"/>
    </row>
    <row r="16903">
      <c r="A16903" s="294" t="s">
        <v>32069</v>
      </c>
      <c r="B16903" s="294"/>
      <c r="C16903" s="294"/>
      <c r="D16903" s="294"/>
      <c r="E16903" s="294"/>
      <c r="F16903" s="294"/>
    </row>
    <row r="16904">
      <c r="A16904" s="294" t="s">
        <v>32070</v>
      </c>
      <c r="B16904" s="294"/>
      <c r="C16904" s="294"/>
      <c r="D16904" s="294"/>
      <c r="E16904" s="294"/>
      <c r="F16904" s="294"/>
    </row>
    <row r="16905">
      <c r="A16905" s="294" t="s">
        <v>32071</v>
      </c>
      <c r="B16905" s="294"/>
      <c r="C16905" s="294"/>
      <c r="D16905" s="294"/>
      <c r="E16905" s="294"/>
      <c r="F16905" s="294"/>
    </row>
    <row r="16906">
      <c r="A16906" s="294" t="s">
        <v>32072</v>
      </c>
      <c r="B16906" s="294"/>
      <c r="C16906" s="294"/>
      <c r="D16906" s="294"/>
      <c r="E16906" s="294"/>
      <c r="F16906" s="294"/>
    </row>
    <row r="16907">
      <c r="A16907" s="294" t="s">
        <v>32073</v>
      </c>
      <c r="B16907" s="294"/>
      <c r="C16907" s="294"/>
      <c r="D16907" s="294"/>
      <c r="E16907" s="294"/>
      <c r="F16907" s="294"/>
    </row>
    <row r="16908">
      <c r="A16908" s="294" t="s">
        <v>32074</v>
      </c>
      <c r="B16908" s="294"/>
      <c r="C16908" s="294"/>
      <c r="D16908" s="294"/>
      <c r="E16908" s="294"/>
      <c r="F16908" s="294"/>
    </row>
    <row r="16909">
      <c r="A16909" s="294"/>
      <c r="B16909" s="294"/>
      <c r="C16909" s="294"/>
      <c r="D16909" s="294"/>
      <c r="E16909" s="294"/>
      <c r="F16909" s="294"/>
    </row>
    <row r="16910">
      <c r="A16910" s="294"/>
      <c r="B16910" s="294"/>
      <c r="C16910" s="294"/>
      <c r="D16910" s="294"/>
      <c r="E16910" s="294"/>
      <c r="F16910" s="294"/>
    </row>
    <row r="16911">
      <c r="A16911" s="294" t="s">
        <v>26214</v>
      </c>
      <c r="B16911" s="294"/>
      <c r="C16911" s="294"/>
      <c r="D16911" s="294"/>
      <c r="E16911" s="294"/>
      <c r="F16911" s="294"/>
    </row>
    <row r="16912">
      <c r="A16912" s="294"/>
      <c r="B16912" s="294"/>
      <c r="C16912" s="294"/>
      <c r="D16912" s="294"/>
      <c r="E16912" s="294"/>
      <c r="F16912" s="294"/>
    </row>
    <row r="16913">
      <c r="A16913" s="294" t="s">
        <v>32075</v>
      </c>
      <c r="B16913" s="294"/>
      <c r="C16913" s="294"/>
      <c r="D16913" s="294"/>
      <c r="E16913" s="294"/>
      <c r="F16913" s="294"/>
    </row>
    <row r="16914">
      <c r="A16914" s="294" t="s">
        <v>32076</v>
      </c>
      <c r="B16914" s="294"/>
      <c r="C16914" s="294"/>
      <c r="D16914" s="294"/>
      <c r="E16914" s="294"/>
      <c r="F16914" s="294"/>
    </row>
    <row r="16915">
      <c r="A16915" s="294" t="s">
        <v>32077</v>
      </c>
      <c r="B16915" s="294"/>
      <c r="C16915" s="294"/>
      <c r="D16915" s="294"/>
      <c r="E16915" s="294"/>
      <c r="F16915" s="294"/>
    </row>
    <row r="16916">
      <c r="A16916" s="294" t="s">
        <v>32078</v>
      </c>
      <c r="B16916" s="294"/>
      <c r="C16916" s="294"/>
      <c r="D16916" s="294"/>
      <c r="E16916" s="294"/>
      <c r="F16916" s="294"/>
    </row>
    <row r="16917">
      <c r="A16917" s="294" t="s">
        <v>26512</v>
      </c>
      <c r="B16917" s="294"/>
      <c r="C16917" s="294"/>
      <c r="D16917" s="294"/>
      <c r="E16917" s="294"/>
      <c r="F16917" s="294"/>
    </row>
    <row r="16918">
      <c r="A16918" s="294" t="s">
        <v>27898</v>
      </c>
      <c r="B16918" s="294"/>
      <c r="C16918" s="294"/>
      <c r="D16918" s="294"/>
      <c r="E16918" s="294"/>
      <c r="F16918" s="294"/>
    </row>
    <row r="16919">
      <c r="A16919" s="294"/>
      <c r="B16919" s="294"/>
      <c r="C16919" s="294"/>
      <c r="D16919" s="294"/>
      <c r="E16919" s="294"/>
      <c r="F16919" s="294"/>
    </row>
    <row r="16920">
      <c r="A16920" s="294" t="s">
        <v>26253</v>
      </c>
      <c r="B16920" s="294"/>
      <c r="C16920" s="294"/>
      <c r="D16920" s="294"/>
      <c r="E16920" s="294"/>
      <c r="F16920" s="294"/>
    </row>
    <row r="16921">
      <c r="A16921" s="294"/>
      <c r="B16921" s="294"/>
      <c r="C16921" s="294"/>
      <c r="D16921" s="294"/>
      <c r="E16921" s="294"/>
      <c r="F16921" s="294"/>
    </row>
    <row r="16922">
      <c r="A16922" s="294" t="s">
        <v>32079</v>
      </c>
      <c r="B16922" s="294"/>
      <c r="C16922" s="294"/>
      <c r="D16922" s="294"/>
      <c r="E16922" s="294"/>
      <c r="F16922" s="294"/>
    </row>
    <row r="16923">
      <c r="A16923" s="294" t="s">
        <v>32080</v>
      </c>
      <c r="B16923" s="294"/>
      <c r="C16923" s="294"/>
      <c r="D16923" s="294"/>
      <c r="E16923" s="294"/>
      <c r="F16923" s="294"/>
    </row>
    <row r="16924">
      <c r="A16924" s="294" t="s">
        <v>32081</v>
      </c>
      <c r="B16924" s="294"/>
      <c r="C16924" s="294"/>
      <c r="D16924" s="294"/>
      <c r="E16924" s="294"/>
      <c r="F16924" s="294"/>
    </row>
    <row r="16925">
      <c r="A16925" s="294" t="s">
        <v>32082</v>
      </c>
      <c r="B16925" s="294"/>
      <c r="C16925" s="294"/>
      <c r="D16925" s="294"/>
      <c r="E16925" s="294"/>
      <c r="F16925" s="294"/>
    </row>
    <row r="16926">
      <c r="A16926" s="294" t="s">
        <v>32083</v>
      </c>
      <c r="B16926" s="294"/>
      <c r="C16926" s="294"/>
      <c r="D16926" s="294"/>
      <c r="E16926" s="294"/>
      <c r="F16926" s="294"/>
    </row>
    <row r="16927">
      <c r="A16927" s="294"/>
      <c r="B16927" s="294"/>
      <c r="C16927" s="294"/>
      <c r="D16927" s="294"/>
      <c r="E16927" s="294"/>
      <c r="F16927" s="294"/>
    </row>
    <row r="16928">
      <c r="A16928" s="294" t="s">
        <v>28124</v>
      </c>
      <c r="B16928" s="294"/>
      <c r="C16928" s="294"/>
      <c r="D16928" s="294"/>
      <c r="E16928" s="294"/>
      <c r="F16928" s="294"/>
    </row>
    <row r="16929">
      <c r="A16929" s="294" t="s">
        <v>32084</v>
      </c>
      <c r="B16929" s="294"/>
      <c r="C16929" s="294"/>
      <c r="D16929" s="294"/>
      <c r="E16929" s="294"/>
      <c r="F16929" s="294"/>
    </row>
    <row r="16930">
      <c r="A16930" s="294" t="s">
        <v>21618</v>
      </c>
      <c r="B16930" s="294"/>
      <c r="C16930" s="294"/>
      <c r="D16930" s="294"/>
      <c r="E16930" s="294"/>
      <c r="F16930" s="294"/>
    </row>
    <row r="16931">
      <c r="A16931" s="294" t="s">
        <v>32085</v>
      </c>
      <c r="B16931" s="294"/>
      <c r="C16931" s="294"/>
      <c r="D16931" s="294"/>
      <c r="E16931" s="294"/>
      <c r="F16931" s="294"/>
    </row>
    <row r="16932">
      <c r="A16932" s="294"/>
      <c r="B16932" s="294"/>
      <c r="C16932" s="294"/>
      <c r="D16932" s="294"/>
      <c r="E16932" s="294"/>
      <c r="F16932" s="294"/>
    </row>
    <row r="16933">
      <c r="A16933" s="294" t="s">
        <v>22512</v>
      </c>
      <c r="B16933" s="294"/>
      <c r="C16933" s="294"/>
      <c r="D16933" s="294"/>
      <c r="E16933" s="294"/>
      <c r="F16933" s="294"/>
    </row>
    <row r="16934">
      <c r="A16934" s="294" t="s">
        <v>23459</v>
      </c>
      <c r="B16934" s="294"/>
      <c r="C16934" s="294"/>
      <c r="D16934" s="294"/>
      <c r="E16934" s="294"/>
      <c r="F16934" s="294"/>
    </row>
    <row r="16935">
      <c r="A16935" s="294"/>
      <c r="B16935" s="294"/>
      <c r="C16935" s="294"/>
      <c r="D16935" s="294"/>
      <c r="E16935" s="294"/>
      <c r="F16935" s="294"/>
    </row>
    <row r="16936">
      <c r="A16936" s="294" t="s">
        <v>32086</v>
      </c>
      <c r="B16936" s="294"/>
      <c r="C16936" s="294"/>
      <c r="D16936" s="294"/>
      <c r="E16936" s="294"/>
      <c r="F16936" s="294"/>
    </row>
    <row r="16937">
      <c r="A16937" s="294" t="s">
        <v>32087</v>
      </c>
      <c r="B16937" s="294"/>
      <c r="C16937" s="294"/>
      <c r="D16937" s="294"/>
      <c r="E16937" s="294"/>
      <c r="F16937" s="294"/>
    </row>
    <row r="16938">
      <c r="A16938" s="294" t="s">
        <v>32088</v>
      </c>
      <c r="B16938" s="294"/>
      <c r="C16938" s="294"/>
      <c r="D16938" s="294"/>
      <c r="E16938" s="294"/>
      <c r="F16938" s="294"/>
    </row>
    <row r="16939">
      <c r="A16939" s="294" t="s">
        <v>32089</v>
      </c>
      <c r="B16939" s="294"/>
      <c r="C16939" s="294"/>
      <c r="D16939" s="294"/>
      <c r="E16939" s="294"/>
      <c r="F16939" s="294"/>
    </row>
    <row r="16940">
      <c r="A16940" s="294" t="s">
        <v>32090</v>
      </c>
      <c r="B16940" s="294"/>
      <c r="C16940" s="294"/>
      <c r="D16940" s="294"/>
      <c r="E16940" s="294"/>
      <c r="F16940" s="294"/>
    </row>
    <row r="16941">
      <c r="A16941" s="294" t="s">
        <v>32091</v>
      </c>
      <c r="B16941" s="294"/>
      <c r="C16941" s="294"/>
      <c r="D16941" s="294"/>
      <c r="E16941" s="294"/>
      <c r="F16941" s="294"/>
    </row>
    <row r="16942">
      <c r="A16942" s="294"/>
      <c r="B16942" s="294"/>
      <c r="C16942" s="294"/>
      <c r="D16942" s="294"/>
      <c r="E16942" s="294"/>
      <c r="F16942" s="294"/>
    </row>
    <row r="16943">
      <c r="A16943" s="294" t="s">
        <v>21939</v>
      </c>
      <c r="B16943" s="294"/>
      <c r="C16943" s="294"/>
      <c r="D16943" s="294"/>
      <c r="E16943" s="294"/>
      <c r="F16943" s="294"/>
    </row>
    <row r="16944">
      <c r="A16944" s="294"/>
      <c r="B16944" s="294"/>
      <c r="C16944" s="294"/>
      <c r="D16944" s="294"/>
      <c r="E16944" s="294"/>
      <c r="F16944" s="294"/>
    </row>
    <row r="16945">
      <c r="A16945" s="294" t="s">
        <v>32092</v>
      </c>
      <c r="B16945" s="294"/>
      <c r="C16945" s="294"/>
      <c r="D16945" s="294"/>
      <c r="E16945" s="294"/>
      <c r="F16945" s="294"/>
    </row>
    <row r="16946">
      <c r="A16946" s="294" t="s">
        <v>32093</v>
      </c>
      <c r="B16946" s="294"/>
      <c r="C16946" s="294"/>
      <c r="D16946" s="294"/>
      <c r="E16946" s="294"/>
      <c r="F16946" s="294"/>
    </row>
    <row r="16947">
      <c r="A16947" s="294" t="s">
        <v>28829</v>
      </c>
      <c r="B16947" s="294"/>
      <c r="C16947" s="294"/>
      <c r="D16947" s="294"/>
      <c r="E16947" s="294"/>
      <c r="F16947" s="294"/>
    </row>
    <row r="16948">
      <c r="A16948" s="294" t="s">
        <v>32094</v>
      </c>
      <c r="B16948" s="294"/>
      <c r="C16948" s="294"/>
      <c r="D16948" s="294"/>
      <c r="E16948" s="294"/>
      <c r="F16948" s="294"/>
    </row>
    <row r="16949">
      <c r="A16949" s="294" t="s">
        <v>32095</v>
      </c>
      <c r="B16949" s="294"/>
      <c r="C16949" s="294"/>
      <c r="D16949" s="294"/>
      <c r="E16949" s="294"/>
      <c r="F16949" s="294"/>
    </row>
    <row r="16950">
      <c r="A16950" s="294"/>
      <c r="B16950" s="294"/>
      <c r="C16950" s="294"/>
      <c r="D16950" s="294"/>
      <c r="E16950" s="294"/>
      <c r="F16950" s="294"/>
    </row>
    <row r="16951">
      <c r="A16951" s="294" t="s">
        <v>21945</v>
      </c>
      <c r="B16951" s="294"/>
      <c r="C16951" s="294"/>
      <c r="D16951" s="294"/>
      <c r="E16951" s="294"/>
      <c r="F16951" s="294"/>
    </row>
    <row r="16952">
      <c r="A16952" s="294" t="s">
        <v>26319</v>
      </c>
      <c r="B16952" s="294"/>
      <c r="C16952" s="294"/>
      <c r="D16952" s="294"/>
      <c r="E16952" s="294"/>
      <c r="F16952" s="294"/>
    </row>
    <row r="16953">
      <c r="A16953" s="294"/>
      <c r="B16953" s="294"/>
      <c r="C16953" s="294"/>
      <c r="D16953" s="294"/>
      <c r="E16953" s="294"/>
      <c r="F16953" s="294"/>
    </row>
    <row r="16954">
      <c r="A16954" s="294" t="s">
        <v>32096</v>
      </c>
      <c r="B16954" s="294"/>
      <c r="C16954" s="294"/>
      <c r="D16954" s="294"/>
      <c r="E16954" s="294"/>
      <c r="F16954" s="294"/>
    </row>
    <row r="16955">
      <c r="A16955" s="294" t="s">
        <v>32097</v>
      </c>
      <c r="B16955" s="294"/>
      <c r="C16955" s="294"/>
      <c r="D16955" s="294"/>
      <c r="E16955" s="294"/>
      <c r="F16955" s="294"/>
    </row>
    <row r="16956">
      <c r="A16956" s="294" t="s">
        <v>28833</v>
      </c>
      <c r="B16956" s="294"/>
      <c r="C16956" s="294"/>
      <c r="D16956" s="294"/>
      <c r="E16956" s="294"/>
      <c r="F16956" s="294"/>
    </row>
    <row r="16957">
      <c r="A16957" s="294" t="s">
        <v>32098</v>
      </c>
      <c r="B16957" s="294"/>
      <c r="C16957" s="294"/>
      <c r="D16957" s="294"/>
      <c r="E16957" s="294"/>
      <c r="F16957" s="294"/>
    </row>
    <row r="16958">
      <c r="A16958" s="294" t="s">
        <v>32099</v>
      </c>
      <c r="B16958" s="294"/>
      <c r="C16958" s="294"/>
      <c r="D16958" s="294"/>
      <c r="E16958" s="294"/>
      <c r="F16958" s="294"/>
    </row>
    <row r="16959">
      <c r="A16959" s="294" t="s">
        <v>32100</v>
      </c>
      <c r="B16959" s="294"/>
      <c r="C16959" s="294"/>
      <c r="D16959" s="294"/>
      <c r="E16959" s="294"/>
      <c r="F16959" s="294"/>
    </row>
    <row r="16960">
      <c r="A16960" s="294" t="s">
        <v>32101</v>
      </c>
      <c r="B16960" s="294"/>
      <c r="C16960" s="294"/>
      <c r="D16960" s="294"/>
      <c r="E16960" s="294"/>
      <c r="F16960" s="294"/>
    </row>
    <row r="16961">
      <c r="A16961" s="294" t="s">
        <v>32102</v>
      </c>
      <c r="B16961" s="294"/>
      <c r="C16961" s="294"/>
      <c r="D16961" s="294"/>
      <c r="E16961" s="294"/>
      <c r="F16961" s="294"/>
    </row>
    <row r="16962">
      <c r="A16962" s="294"/>
      <c r="B16962" s="294"/>
      <c r="C16962" s="294"/>
      <c r="D16962" s="294"/>
      <c r="E16962" s="294"/>
      <c r="F16962" s="294"/>
    </row>
    <row r="16963">
      <c r="A16963" s="294" t="s">
        <v>21401</v>
      </c>
      <c r="B16963" s="294"/>
      <c r="C16963" s="294"/>
      <c r="D16963" s="294"/>
      <c r="E16963" s="294"/>
      <c r="F16963" s="294"/>
    </row>
    <row r="16964">
      <c r="A16964" s="294"/>
      <c r="B16964" s="294"/>
      <c r="C16964" s="294"/>
      <c r="D16964" s="294"/>
      <c r="E16964" s="294"/>
      <c r="F16964" s="294"/>
    </row>
    <row r="16965">
      <c r="A16965" s="294" t="s">
        <v>32103</v>
      </c>
      <c r="B16965" s="294"/>
      <c r="C16965" s="294"/>
      <c r="D16965" s="294"/>
      <c r="E16965" s="294"/>
      <c r="F16965" s="294"/>
    </row>
    <row r="16966">
      <c r="A16966" s="294" t="s">
        <v>32104</v>
      </c>
      <c r="B16966" s="294"/>
      <c r="C16966" s="294"/>
      <c r="D16966" s="294"/>
      <c r="E16966" s="294"/>
      <c r="F16966" s="294"/>
    </row>
    <row r="16967">
      <c r="A16967" s="294" t="s">
        <v>32105</v>
      </c>
      <c r="B16967" s="294"/>
      <c r="C16967" s="294"/>
      <c r="D16967" s="294"/>
      <c r="E16967" s="294"/>
      <c r="F16967" s="294"/>
    </row>
    <row r="16968">
      <c r="A16968" s="294" t="s">
        <v>32106</v>
      </c>
      <c r="B16968" s="294"/>
      <c r="C16968" s="294"/>
      <c r="D16968" s="294"/>
      <c r="E16968" s="294"/>
      <c r="F16968" s="294"/>
    </row>
    <row r="16969">
      <c r="A16969" s="294" t="s">
        <v>32107</v>
      </c>
      <c r="B16969" s="294"/>
      <c r="C16969" s="294"/>
      <c r="D16969" s="294"/>
      <c r="E16969" s="294"/>
      <c r="F16969" s="294"/>
    </row>
    <row r="16970">
      <c r="A16970" s="294" t="s">
        <v>32108</v>
      </c>
      <c r="B16970" s="294"/>
      <c r="C16970" s="294"/>
      <c r="D16970" s="294"/>
      <c r="E16970" s="294"/>
      <c r="F16970" s="294"/>
    </row>
    <row r="16971">
      <c r="A16971" s="294" t="s">
        <v>32109</v>
      </c>
      <c r="B16971" s="294"/>
      <c r="C16971" s="294"/>
      <c r="D16971" s="294"/>
      <c r="E16971" s="294"/>
      <c r="F16971" s="294"/>
    </row>
    <row r="16972">
      <c r="A16972" s="294"/>
      <c r="B16972" s="294"/>
      <c r="C16972" s="294"/>
      <c r="D16972" s="294"/>
      <c r="E16972" s="294"/>
      <c r="F16972" s="294"/>
    </row>
    <row r="16973">
      <c r="A16973" s="294" t="s">
        <v>21407</v>
      </c>
      <c r="B16973" s="294"/>
      <c r="C16973" s="294"/>
      <c r="D16973" s="294"/>
      <c r="E16973" s="294"/>
      <c r="F16973" s="294"/>
    </row>
    <row r="16974">
      <c r="A16974" s="294"/>
      <c r="B16974" s="294"/>
      <c r="C16974" s="294"/>
      <c r="D16974" s="294"/>
      <c r="E16974" s="294"/>
      <c r="F16974" s="294"/>
    </row>
    <row r="16975">
      <c r="A16975" s="294" t="s">
        <v>32110</v>
      </c>
      <c r="B16975" s="294"/>
      <c r="C16975" s="294"/>
      <c r="D16975" s="294"/>
      <c r="E16975" s="294"/>
      <c r="F16975" s="294"/>
    </row>
    <row r="16976">
      <c r="A16976" s="294" t="s">
        <v>32111</v>
      </c>
      <c r="B16976" s="294"/>
      <c r="C16976" s="294"/>
      <c r="D16976" s="294"/>
      <c r="E16976" s="294"/>
      <c r="F16976" s="294"/>
    </row>
    <row r="16977">
      <c r="A16977" s="294" t="s">
        <v>32112</v>
      </c>
      <c r="B16977" s="294"/>
      <c r="C16977" s="294"/>
      <c r="D16977" s="294"/>
      <c r="E16977" s="294"/>
      <c r="F16977" s="294"/>
    </row>
    <row r="16978">
      <c r="A16978" s="294" t="s">
        <v>32113</v>
      </c>
      <c r="B16978" s="294"/>
      <c r="C16978" s="294"/>
      <c r="D16978" s="294"/>
      <c r="E16978" s="294"/>
      <c r="F16978" s="294"/>
    </row>
    <row r="16979">
      <c r="A16979" s="294" t="s">
        <v>32114</v>
      </c>
      <c r="B16979" s="294"/>
      <c r="C16979" s="294"/>
      <c r="D16979" s="294"/>
      <c r="E16979" s="294"/>
      <c r="F16979" s="294"/>
    </row>
    <row r="16980">
      <c r="A16980" s="294" t="s">
        <v>32115</v>
      </c>
      <c r="B16980" s="294"/>
      <c r="C16980" s="294"/>
      <c r="D16980" s="294"/>
      <c r="E16980" s="294"/>
      <c r="F16980" s="294"/>
    </row>
    <row r="16981">
      <c r="A16981" s="294" t="s">
        <v>32116</v>
      </c>
      <c r="B16981" s="294"/>
      <c r="C16981" s="294"/>
      <c r="D16981" s="294"/>
      <c r="E16981" s="294"/>
      <c r="F16981" s="294"/>
    </row>
    <row r="16982">
      <c r="A16982" s="294" t="s">
        <v>32117</v>
      </c>
      <c r="B16982" s="294"/>
      <c r="C16982" s="294"/>
      <c r="D16982" s="294"/>
      <c r="E16982" s="294"/>
      <c r="F16982" s="294"/>
    </row>
    <row r="16983">
      <c r="A16983" s="294" t="s">
        <v>32118</v>
      </c>
      <c r="B16983" s="294"/>
      <c r="C16983" s="294"/>
      <c r="D16983" s="294"/>
      <c r="E16983" s="294"/>
      <c r="F16983" s="294"/>
    </row>
    <row r="16984">
      <c r="A16984" s="294" t="s">
        <v>32119</v>
      </c>
      <c r="B16984" s="294"/>
      <c r="C16984" s="294"/>
      <c r="D16984" s="294"/>
      <c r="E16984" s="294"/>
      <c r="F16984" s="294"/>
    </row>
    <row r="16985">
      <c r="A16985" s="294" t="s">
        <v>32120</v>
      </c>
      <c r="B16985" s="294"/>
      <c r="C16985" s="294"/>
      <c r="D16985" s="294"/>
      <c r="E16985" s="294"/>
      <c r="F16985" s="294"/>
    </row>
    <row r="16986">
      <c r="A16986" s="294" t="s">
        <v>32121</v>
      </c>
      <c r="B16986" s="294"/>
      <c r="C16986" s="294"/>
      <c r="D16986" s="294"/>
      <c r="E16986" s="294"/>
      <c r="F16986" s="294"/>
    </row>
    <row r="16987">
      <c r="A16987" s="294" t="s">
        <v>32122</v>
      </c>
      <c r="B16987" s="294"/>
      <c r="C16987" s="294"/>
      <c r="D16987" s="294"/>
      <c r="E16987" s="294"/>
      <c r="F16987" s="294"/>
    </row>
    <row r="16988">
      <c r="A16988" s="294"/>
      <c r="B16988" s="294"/>
      <c r="C16988" s="294"/>
      <c r="D16988" s="294"/>
      <c r="E16988" s="294"/>
      <c r="F16988" s="294"/>
    </row>
    <row r="16989">
      <c r="A16989" s="294" t="s">
        <v>21990</v>
      </c>
      <c r="B16989" s="294"/>
      <c r="C16989" s="294"/>
      <c r="D16989" s="294"/>
      <c r="E16989" s="294"/>
      <c r="F16989" s="294"/>
    </row>
    <row r="16990">
      <c r="A16990" s="294"/>
      <c r="B16990" s="294"/>
      <c r="C16990" s="294"/>
      <c r="D16990" s="294"/>
      <c r="E16990" s="294"/>
      <c r="F16990" s="294"/>
    </row>
    <row r="16991">
      <c r="A16991" s="294" t="s">
        <v>32123</v>
      </c>
      <c r="B16991" s="294"/>
      <c r="C16991" s="294"/>
      <c r="D16991" s="294"/>
      <c r="E16991" s="294"/>
      <c r="F16991" s="294"/>
    </row>
    <row r="16992">
      <c r="A16992" s="294" t="s">
        <v>32124</v>
      </c>
      <c r="B16992" s="294"/>
      <c r="C16992" s="294"/>
      <c r="D16992" s="294"/>
      <c r="E16992" s="294"/>
      <c r="F16992" s="294"/>
    </row>
    <row r="16993">
      <c r="A16993" s="294" t="s">
        <v>32125</v>
      </c>
      <c r="B16993" s="294"/>
      <c r="C16993" s="294"/>
      <c r="D16993" s="294"/>
      <c r="E16993" s="294"/>
      <c r="F16993" s="294"/>
    </row>
    <row r="16994">
      <c r="A16994" s="294" t="s">
        <v>32126</v>
      </c>
      <c r="B16994" s="294"/>
      <c r="C16994" s="294"/>
      <c r="D16994" s="294"/>
      <c r="E16994" s="294"/>
      <c r="F16994" s="294"/>
    </row>
    <row r="16995">
      <c r="A16995" s="294" t="s">
        <v>32127</v>
      </c>
      <c r="B16995" s="294"/>
      <c r="C16995" s="294"/>
      <c r="D16995" s="294"/>
      <c r="E16995" s="294"/>
      <c r="F16995" s="294"/>
    </row>
    <row r="16996">
      <c r="A16996" s="294" t="s">
        <v>32128</v>
      </c>
      <c r="B16996" s="294"/>
      <c r="C16996" s="294"/>
      <c r="D16996" s="294"/>
      <c r="E16996" s="294"/>
      <c r="F16996" s="294"/>
    </row>
    <row r="16997">
      <c r="A16997" s="294" t="s">
        <v>32129</v>
      </c>
      <c r="B16997" s="294"/>
      <c r="C16997" s="294"/>
      <c r="D16997" s="294"/>
      <c r="E16997" s="294"/>
      <c r="F16997" s="294"/>
    </row>
    <row r="16998">
      <c r="A16998" s="294" t="s">
        <v>32130</v>
      </c>
      <c r="B16998" s="294"/>
      <c r="C16998" s="294"/>
      <c r="D16998" s="294"/>
      <c r="E16998" s="294"/>
      <c r="F16998" s="294"/>
    </row>
    <row r="16999">
      <c r="A16999" s="294"/>
      <c r="B16999" s="294"/>
      <c r="C16999" s="294"/>
      <c r="D16999" s="294"/>
      <c r="E16999" s="294"/>
      <c r="F16999" s="294"/>
    </row>
    <row r="17000">
      <c r="A17000" s="294" t="s">
        <v>28124</v>
      </c>
      <c r="B17000" s="294"/>
      <c r="C17000" s="294"/>
      <c r="D17000" s="294"/>
      <c r="E17000" s="294"/>
      <c r="F17000" s="294"/>
    </row>
    <row r="17001">
      <c r="A17001" s="294" t="s">
        <v>32084</v>
      </c>
      <c r="B17001" s="294"/>
      <c r="C17001" s="294"/>
      <c r="D17001" s="294"/>
      <c r="E17001" s="294"/>
      <c r="F17001" s="294"/>
    </row>
    <row r="17002">
      <c r="A17002" s="294" t="s">
        <v>21672</v>
      </c>
      <c r="B17002" s="294"/>
      <c r="C17002" s="294"/>
      <c r="D17002" s="294"/>
      <c r="E17002" s="294"/>
      <c r="F17002" s="294"/>
    </row>
    <row r="17003">
      <c r="A17003" s="294" t="s">
        <v>32085</v>
      </c>
      <c r="B17003" s="294"/>
      <c r="C17003" s="294"/>
      <c r="D17003" s="294"/>
      <c r="E17003" s="294"/>
      <c r="F17003" s="294"/>
    </row>
    <row r="17004">
      <c r="A17004" s="294"/>
      <c r="B17004" s="294"/>
      <c r="C17004" s="294"/>
      <c r="D17004" s="294"/>
      <c r="E17004" s="294"/>
      <c r="F17004" s="294"/>
    </row>
    <row r="17005">
      <c r="A17005" s="294" t="s">
        <v>24077</v>
      </c>
      <c r="B17005" s="294"/>
      <c r="C17005" s="294"/>
      <c r="D17005" s="294"/>
      <c r="E17005" s="294"/>
      <c r="F17005" s="294"/>
    </row>
    <row r="17006">
      <c r="A17006" s="294"/>
      <c r="B17006" s="294"/>
      <c r="C17006" s="294"/>
      <c r="D17006" s="294"/>
      <c r="E17006" s="294"/>
      <c r="F17006" s="294"/>
    </row>
    <row r="17007">
      <c r="A17007" s="294" t="s">
        <v>32131</v>
      </c>
      <c r="B17007" s="294"/>
      <c r="C17007" s="294"/>
      <c r="D17007" s="294"/>
      <c r="E17007" s="294"/>
      <c r="F17007" s="294"/>
    </row>
    <row r="17008">
      <c r="A17008" s="294" t="s">
        <v>32132</v>
      </c>
      <c r="B17008" s="294"/>
      <c r="C17008" s="294"/>
      <c r="D17008" s="294"/>
      <c r="E17008" s="294"/>
      <c r="F17008" s="294"/>
    </row>
    <row r="17009">
      <c r="A17009" s="294" t="s">
        <v>32133</v>
      </c>
      <c r="B17009" s="294"/>
      <c r="C17009" s="294"/>
      <c r="D17009" s="294"/>
      <c r="E17009" s="294"/>
      <c r="F17009" s="294"/>
    </row>
    <row r="17010">
      <c r="A17010" s="294" t="s">
        <v>32134</v>
      </c>
      <c r="B17010" s="294"/>
      <c r="C17010" s="294"/>
      <c r="D17010" s="294"/>
      <c r="E17010" s="294"/>
      <c r="F17010" s="294"/>
    </row>
    <row r="17011">
      <c r="A17011" s="294" t="s">
        <v>32135</v>
      </c>
      <c r="B17011" s="294"/>
      <c r="C17011" s="294"/>
      <c r="D17011" s="294"/>
      <c r="E17011" s="294"/>
      <c r="F17011" s="294"/>
    </row>
    <row r="17012">
      <c r="A17012" s="294" t="s">
        <v>32136</v>
      </c>
      <c r="B17012" s="294"/>
      <c r="C17012" s="294"/>
      <c r="D17012" s="294"/>
      <c r="E17012" s="294"/>
      <c r="F17012" s="294"/>
    </row>
    <row r="17013">
      <c r="A17013" s="294" t="s">
        <v>32137</v>
      </c>
      <c r="B17013" s="294"/>
      <c r="C17013" s="294"/>
      <c r="D17013" s="294"/>
      <c r="E17013" s="294"/>
      <c r="F17013" s="294"/>
    </row>
    <row r="17014">
      <c r="A17014" s="294"/>
      <c r="B17014" s="294"/>
      <c r="C17014" s="294"/>
      <c r="D17014" s="294"/>
      <c r="E17014" s="294"/>
      <c r="F17014" s="294"/>
    </row>
    <row r="17015">
      <c r="A17015" s="294" t="s">
        <v>21326</v>
      </c>
      <c r="B17015" s="294"/>
      <c r="C17015" s="294"/>
      <c r="D17015" s="294"/>
      <c r="E17015" s="294"/>
      <c r="F17015" s="294"/>
    </row>
    <row r="17016">
      <c r="A17016" s="294"/>
      <c r="B17016" s="294"/>
      <c r="C17016" s="294"/>
      <c r="D17016" s="294"/>
      <c r="E17016" s="294"/>
      <c r="F17016" s="294"/>
    </row>
    <row r="17017">
      <c r="A17017" s="294" t="s">
        <v>32138</v>
      </c>
      <c r="B17017" s="294"/>
      <c r="C17017" s="294"/>
      <c r="D17017" s="294"/>
      <c r="E17017" s="294"/>
      <c r="F17017" s="294"/>
    </row>
    <row r="17018">
      <c r="A17018" s="294" t="s">
        <v>32139</v>
      </c>
      <c r="B17018" s="294"/>
      <c r="C17018" s="294"/>
      <c r="D17018" s="294"/>
      <c r="E17018" s="294"/>
      <c r="F17018" s="294"/>
    </row>
    <row r="17019">
      <c r="A17019" s="294" t="s">
        <v>32140</v>
      </c>
      <c r="B17019" s="294"/>
      <c r="C17019" s="294"/>
      <c r="D17019" s="294"/>
      <c r="E17019" s="294"/>
      <c r="F17019" s="294"/>
    </row>
    <row r="17020">
      <c r="A17020" s="294" t="s">
        <v>32141</v>
      </c>
      <c r="B17020" s="294"/>
      <c r="C17020" s="294"/>
      <c r="D17020" s="294"/>
      <c r="E17020" s="294"/>
      <c r="F17020" s="294"/>
    </row>
    <row r="17021">
      <c r="A17021" s="294" t="s">
        <v>32142</v>
      </c>
      <c r="B17021" s="294"/>
      <c r="C17021" s="294"/>
      <c r="D17021" s="294"/>
      <c r="E17021" s="294"/>
      <c r="F17021" s="294"/>
    </row>
    <row r="17022">
      <c r="A17022" s="294"/>
      <c r="B17022" s="294"/>
      <c r="C17022" s="294"/>
      <c r="D17022" s="294"/>
      <c r="E17022" s="294"/>
      <c r="F17022" s="294"/>
    </row>
    <row r="17023">
      <c r="A17023" s="294" t="s">
        <v>26377</v>
      </c>
      <c r="B17023" s="294"/>
      <c r="C17023" s="294"/>
      <c r="D17023" s="294"/>
      <c r="E17023" s="294"/>
      <c r="F17023" s="294"/>
    </row>
    <row r="17024">
      <c r="A17024" s="294"/>
      <c r="B17024" s="294"/>
      <c r="C17024" s="294"/>
      <c r="D17024" s="294"/>
      <c r="E17024" s="294"/>
      <c r="F17024" s="294"/>
    </row>
    <row r="17025">
      <c r="A17025" s="294" t="s">
        <v>32143</v>
      </c>
      <c r="B17025" s="294"/>
      <c r="C17025" s="294"/>
      <c r="D17025" s="294"/>
      <c r="E17025" s="294"/>
      <c r="F17025" s="294"/>
    </row>
    <row r="17026">
      <c r="A17026" s="294" t="s">
        <v>32144</v>
      </c>
      <c r="B17026" s="294"/>
      <c r="C17026" s="294"/>
      <c r="D17026" s="294"/>
      <c r="E17026" s="294"/>
      <c r="F17026" s="294"/>
    </row>
    <row r="17027">
      <c r="A17027" s="294" t="s">
        <v>32145</v>
      </c>
      <c r="B17027" s="294"/>
      <c r="C17027" s="294"/>
      <c r="D17027" s="294"/>
      <c r="E17027" s="294"/>
      <c r="F17027" s="294"/>
    </row>
    <row r="17028">
      <c r="A17028" s="294" t="s">
        <v>32146</v>
      </c>
      <c r="B17028" s="294"/>
      <c r="C17028" s="294"/>
      <c r="D17028" s="294"/>
      <c r="E17028" s="294"/>
      <c r="F17028" s="294"/>
    </row>
    <row r="17029">
      <c r="A17029" s="294" t="s">
        <v>32147</v>
      </c>
      <c r="B17029" s="294"/>
      <c r="C17029" s="294"/>
      <c r="D17029" s="294"/>
      <c r="E17029" s="294"/>
      <c r="F17029" s="294"/>
    </row>
    <row r="17030">
      <c r="A17030" s="294"/>
      <c r="B17030" s="294"/>
      <c r="C17030" s="294"/>
      <c r="D17030" s="294"/>
      <c r="E17030" s="294"/>
      <c r="F17030" s="294"/>
    </row>
    <row r="17031">
      <c r="A17031" s="294" t="s">
        <v>25653</v>
      </c>
      <c r="B17031" s="294"/>
      <c r="C17031" s="294"/>
      <c r="D17031" s="294"/>
      <c r="E17031" s="294"/>
      <c r="F17031" s="294"/>
    </row>
    <row r="17032">
      <c r="A17032" s="294" t="s">
        <v>23767</v>
      </c>
      <c r="B17032" s="294"/>
      <c r="C17032" s="294"/>
      <c r="D17032" s="294"/>
      <c r="E17032" s="294"/>
      <c r="F17032" s="294"/>
    </row>
    <row r="17033">
      <c r="A17033" s="294"/>
      <c r="B17033" s="294"/>
      <c r="C17033" s="294"/>
      <c r="D17033" s="294"/>
      <c r="E17033" s="294"/>
      <c r="F17033" s="294"/>
    </row>
    <row r="17034">
      <c r="A17034" s="294" t="s">
        <v>32148</v>
      </c>
      <c r="B17034" s="294"/>
      <c r="C17034" s="294"/>
      <c r="D17034" s="294"/>
      <c r="E17034" s="294"/>
      <c r="F17034" s="294"/>
    </row>
    <row r="17035">
      <c r="A17035" s="294" t="s">
        <v>32149</v>
      </c>
      <c r="B17035" s="294"/>
      <c r="C17035" s="294"/>
      <c r="D17035" s="294"/>
      <c r="E17035" s="294"/>
      <c r="F17035" s="294"/>
    </row>
    <row r="17036">
      <c r="A17036" s="294" t="s">
        <v>32150</v>
      </c>
      <c r="B17036" s="294"/>
      <c r="C17036" s="294"/>
      <c r="D17036" s="294"/>
      <c r="E17036" s="294"/>
      <c r="F17036" s="294"/>
    </row>
    <row r="17037">
      <c r="A17037" s="294"/>
      <c r="B17037" s="294"/>
      <c r="C17037" s="294"/>
      <c r="D17037" s="294"/>
      <c r="E17037" s="294"/>
      <c r="F17037" s="294"/>
    </row>
    <row r="17038">
      <c r="A17038" s="294" t="s">
        <v>22491</v>
      </c>
      <c r="B17038" s="294"/>
      <c r="C17038" s="294"/>
      <c r="D17038" s="294"/>
      <c r="E17038" s="294"/>
      <c r="F17038" s="294"/>
    </row>
    <row r="17039">
      <c r="A17039" s="294"/>
      <c r="B17039" s="294"/>
      <c r="C17039" s="294"/>
      <c r="D17039" s="294"/>
      <c r="E17039" s="294"/>
      <c r="F17039" s="294"/>
    </row>
    <row r="17040">
      <c r="A17040" s="294" t="s">
        <v>32151</v>
      </c>
      <c r="B17040" s="294"/>
      <c r="C17040" s="294"/>
      <c r="D17040" s="294"/>
      <c r="E17040" s="294"/>
      <c r="F17040" s="294"/>
    </row>
    <row r="17041">
      <c r="A17041" s="294" t="s">
        <v>32152</v>
      </c>
      <c r="B17041" s="294"/>
      <c r="C17041" s="294"/>
      <c r="D17041" s="294"/>
      <c r="E17041" s="294"/>
      <c r="F17041" s="294"/>
    </row>
    <row r="17042">
      <c r="A17042" s="294" t="s">
        <v>32153</v>
      </c>
      <c r="B17042" s="294"/>
      <c r="C17042" s="294"/>
      <c r="D17042" s="294"/>
      <c r="E17042" s="294"/>
      <c r="F17042" s="294"/>
    </row>
    <row r="17043">
      <c r="A17043" s="294"/>
      <c r="B17043" s="294"/>
      <c r="C17043" s="294"/>
      <c r="D17043" s="294"/>
      <c r="E17043" s="294"/>
      <c r="F17043" s="294"/>
    </row>
    <row r="17044">
      <c r="A17044" s="294" t="s">
        <v>28064</v>
      </c>
      <c r="B17044" s="294"/>
      <c r="C17044" s="294"/>
      <c r="D17044" s="294"/>
      <c r="E17044" s="294"/>
      <c r="F17044" s="294"/>
    </row>
    <row r="17045">
      <c r="A17045" s="294"/>
      <c r="B17045" s="294"/>
      <c r="C17045" s="294"/>
      <c r="D17045" s="294"/>
      <c r="E17045" s="294"/>
      <c r="F17045" s="294"/>
    </row>
    <row r="17046">
      <c r="A17046" s="294" t="s">
        <v>32154</v>
      </c>
      <c r="B17046" s="294"/>
      <c r="C17046" s="294"/>
      <c r="D17046" s="294"/>
      <c r="E17046" s="294"/>
      <c r="F17046" s="294"/>
    </row>
    <row r="17047">
      <c r="A17047" s="294" t="s">
        <v>32155</v>
      </c>
      <c r="B17047" s="294"/>
      <c r="C17047" s="294"/>
      <c r="D17047" s="294"/>
      <c r="E17047" s="294"/>
      <c r="F17047" s="294"/>
    </row>
    <row r="17048">
      <c r="A17048" s="294" t="s">
        <v>32156</v>
      </c>
      <c r="B17048" s="294"/>
      <c r="C17048" s="294"/>
      <c r="D17048" s="294"/>
      <c r="E17048" s="294"/>
      <c r="F17048" s="294"/>
    </row>
    <row r="17049">
      <c r="A17049" s="294" t="s">
        <v>32157</v>
      </c>
      <c r="B17049" s="294"/>
      <c r="C17049" s="294"/>
      <c r="D17049" s="294"/>
      <c r="E17049" s="294"/>
      <c r="F17049" s="294"/>
    </row>
    <row r="17050">
      <c r="A17050" s="294" t="s">
        <v>32158</v>
      </c>
      <c r="B17050" s="294"/>
      <c r="C17050" s="294"/>
      <c r="D17050" s="294"/>
      <c r="E17050" s="294"/>
      <c r="F17050" s="294"/>
    </row>
    <row r="17051">
      <c r="A17051" s="294" t="s">
        <v>32159</v>
      </c>
      <c r="B17051" s="294"/>
      <c r="C17051" s="294"/>
      <c r="D17051" s="294"/>
      <c r="E17051" s="294"/>
      <c r="F17051" s="294"/>
    </row>
    <row r="17052">
      <c r="A17052" s="294" t="s">
        <v>32160</v>
      </c>
      <c r="B17052" s="294"/>
      <c r="C17052" s="294"/>
      <c r="D17052" s="294"/>
      <c r="E17052" s="294"/>
      <c r="F17052" s="294"/>
    </row>
    <row r="17053">
      <c r="A17053" s="294" t="s">
        <v>32161</v>
      </c>
      <c r="B17053" s="294"/>
      <c r="C17053" s="294"/>
      <c r="D17053" s="294"/>
      <c r="E17053" s="294"/>
      <c r="F17053" s="294"/>
    </row>
    <row r="17054">
      <c r="A17054" s="294" t="s">
        <v>32162</v>
      </c>
      <c r="B17054" s="294"/>
      <c r="C17054" s="294"/>
      <c r="D17054" s="294"/>
      <c r="E17054" s="294"/>
      <c r="F17054" s="294"/>
    </row>
    <row r="17055">
      <c r="A17055" s="294" t="s">
        <v>29526</v>
      </c>
      <c r="B17055" s="294"/>
      <c r="C17055" s="294"/>
      <c r="D17055" s="294"/>
      <c r="E17055" s="294"/>
      <c r="F17055" s="294"/>
    </row>
    <row r="17056">
      <c r="A17056" s="294" t="s">
        <v>32163</v>
      </c>
      <c r="B17056" s="294"/>
      <c r="C17056" s="294"/>
      <c r="D17056" s="294"/>
      <c r="E17056" s="294"/>
      <c r="F17056" s="294"/>
    </row>
    <row r="17057">
      <c r="A17057" s="294" t="s">
        <v>32164</v>
      </c>
      <c r="B17057" s="294"/>
      <c r="C17057" s="294"/>
      <c r="D17057" s="294"/>
      <c r="E17057" s="294"/>
      <c r="F17057" s="294"/>
    </row>
    <row r="17058">
      <c r="A17058" s="294" t="s">
        <v>23714</v>
      </c>
      <c r="B17058" s="294"/>
      <c r="C17058" s="294"/>
      <c r="D17058" s="294"/>
      <c r="E17058" s="294"/>
      <c r="F17058" s="294"/>
    </row>
    <row r="17059">
      <c r="A17059" s="294" t="s">
        <v>32165</v>
      </c>
      <c r="B17059" s="294"/>
      <c r="C17059" s="294"/>
      <c r="D17059" s="294"/>
      <c r="E17059" s="294"/>
      <c r="F17059" s="294"/>
    </row>
    <row r="17060">
      <c r="A17060" s="294" t="s">
        <v>32166</v>
      </c>
      <c r="B17060" s="294"/>
      <c r="C17060" s="294"/>
      <c r="D17060" s="294"/>
      <c r="E17060" s="294"/>
      <c r="F17060" s="294"/>
    </row>
    <row r="17061">
      <c r="A17061" s="294" t="s">
        <v>32167</v>
      </c>
      <c r="B17061" s="294"/>
      <c r="C17061" s="294"/>
      <c r="D17061" s="294"/>
      <c r="E17061" s="294"/>
      <c r="F17061" s="294"/>
    </row>
    <row r="17062">
      <c r="A17062" s="294"/>
      <c r="B17062" s="294"/>
      <c r="C17062" s="294"/>
      <c r="D17062" s="294"/>
      <c r="E17062" s="294"/>
      <c r="F17062" s="294"/>
    </row>
    <row r="17063">
      <c r="A17063" s="294" t="s">
        <v>28124</v>
      </c>
      <c r="B17063" s="294"/>
      <c r="C17063" s="294"/>
      <c r="D17063" s="294"/>
      <c r="E17063" s="294"/>
      <c r="F17063" s="294"/>
    </row>
    <row r="17064">
      <c r="A17064" s="294" t="s">
        <v>32168</v>
      </c>
      <c r="B17064" s="294"/>
      <c r="C17064" s="294"/>
      <c r="D17064" s="294"/>
      <c r="E17064" s="294"/>
      <c r="F17064" s="294"/>
    </row>
    <row r="17065">
      <c r="A17065" s="294" t="s">
        <v>21618</v>
      </c>
      <c r="B17065" s="294"/>
      <c r="C17065" s="294"/>
      <c r="D17065" s="294"/>
      <c r="E17065" s="294"/>
      <c r="F17065" s="294"/>
    </row>
    <row r="17066">
      <c r="A17066" s="294" t="s">
        <v>32169</v>
      </c>
      <c r="B17066" s="294"/>
      <c r="C17066" s="294"/>
      <c r="D17066" s="294"/>
      <c r="E17066" s="294"/>
      <c r="F17066" s="294"/>
    </row>
    <row r="17067">
      <c r="A17067" s="294"/>
      <c r="B17067" s="294"/>
      <c r="C17067" s="294"/>
      <c r="D17067" s="294"/>
      <c r="E17067" s="294"/>
      <c r="F17067" s="294"/>
    </row>
    <row r="17068">
      <c r="A17068" s="294" t="s">
        <v>22512</v>
      </c>
      <c r="B17068" s="294"/>
      <c r="C17068" s="294"/>
      <c r="D17068" s="294"/>
      <c r="E17068" s="294"/>
      <c r="F17068" s="294"/>
    </row>
    <row r="17069">
      <c r="A17069" s="294" t="s">
        <v>26296</v>
      </c>
      <c r="B17069" s="294"/>
      <c r="C17069" s="294"/>
      <c r="D17069" s="294"/>
      <c r="E17069" s="294"/>
      <c r="F17069" s="294"/>
    </row>
    <row r="17070">
      <c r="A17070" s="294"/>
      <c r="B17070" s="294"/>
      <c r="C17070" s="294"/>
      <c r="D17070" s="294"/>
      <c r="E17070" s="294"/>
      <c r="F17070" s="294"/>
    </row>
    <row r="17071">
      <c r="A17071" s="294" t="s">
        <v>32170</v>
      </c>
      <c r="B17071" s="294"/>
      <c r="C17071" s="294"/>
      <c r="D17071" s="294"/>
      <c r="E17071" s="294"/>
      <c r="F17071" s="294"/>
    </row>
    <row r="17072">
      <c r="A17072" s="294" t="s">
        <v>32171</v>
      </c>
      <c r="B17072" s="294"/>
      <c r="C17072" s="294"/>
      <c r="D17072" s="294"/>
      <c r="E17072" s="294"/>
      <c r="F17072" s="294"/>
    </row>
    <row r="17073">
      <c r="A17073" s="294" t="s">
        <v>32172</v>
      </c>
      <c r="B17073" s="294"/>
      <c r="C17073" s="294"/>
      <c r="D17073" s="294"/>
      <c r="E17073" s="294"/>
      <c r="F17073" s="294"/>
    </row>
    <row r="17074">
      <c r="A17074" s="294" t="s">
        <v>32173</v>
      </c>
      <c r="B17074" s="294"/>
      <c r="C17074" s="294"/>
      <c r="D17074" s="294"/>
      <c r="E17074" s="294"/>
      <c r="F17074" s="294"/>
    </row>
    <row r="17075">
      <c r="A17075" s="294" t="s">
        <v>32174</v>
      </c>
      <c r="B17075" s="294"/>
      <c r="C17075" s="294"/>
      <c r="D17075" s="294"/>
      <c r="E17075" s="294"/>
      <c r="F17075" s="294"/>
    </row>
    <row r="17076">
      <c r="A17076" s="294"/>
      <c r="B17076" s="294"/>
      <c r="C17076" s="294"/>
      <c r="D17076" s="294"/>
      <c r="E17076" s="294"/>
      <c r="F17076" s="294"/>
    </row>
    <row r="17077">
      <c r="A17077" s="294" t="s">
        <v>32175</v>
      </c>
      <c r="B17077" s="294"/>
      <c r="C17077" s="294"/>
      <c r="D17077" s="294"/>
      <c r="E17077" s="294"/>
      <c r="F17077" s="294"/>
    </row>
    <row r="17078">
      <c r="A17078" s="294"/>
      <c r="B17078" s="294"/>
      <c r="C17078" s="294"/>
      <c r="D17078" s="294"/>
      <c r="E17078" s="294"/>
      <c r="F17078" s="294"/>
    </row>
    <row r="17079">
      <c r="A17079" s="294" t="s">
        <v>32176</v>
      </c>
      <c r="B17079" s="294"/>
      <c r="C17079" s="294"/>
      <c r="D17079" s="294"/>
      <c r="E17079" s="294"/>
      <c r="F17079" s="294"/>
    </row>
    <row r="17080">
      <c r="A17080" s="294" t="s">
        <v>32177</v>
      </c>
      <c r="B17080" s="294"/>
      <c r="C17080" s="294"/>
      <c r="D17080" s="294"/>
      <c r="E17080" s="294"/>
      <c r="F17080" s="294"/>
    </row>
    <row r="17081">
      <c r="A17081" s="294" t="s">
        <v>32178</v>
      </c>
      <c r="B17081" s="294"/>
      <c r="C17081" s="294"/>
      <c r="D17081" s="294"/>
      <c r="E17081" s="294"/>
      <c r="F17081" s="294"/>
    </row>
    <row r="17082">
      <c r="A17082" s="294" t="s">
        <v>32179</v>
      </c>
      <c r="B17082" s="294"/>
      <c r="C17082" s="294"/>
      <c r="D17082" s="294"/>
      <c r="E17082" s="294"/>
      <c r="F17082" s="294"/>
    </row>
    <row r="17083">
      <c r="A17083" s="294"/>
      <c r="B17083" s="294"/>
      <c r="C17083" s="294"/>
      <c r="D17083" s="294"/>
      <c r="E17083" s="294"/>
      <c r="F17083" s="294"/>
    </row>
    <row r="17084">
      <c r="A17084" s="294" t="s">
        <v>22334</v>
      </c>
      <c r="B17084" s="294"/>
      <c r="C17084" s="294"/>
      <c r="D17084" s="294"/>
      <c r="E17084" s="294"/>
      <c r="F17084" s="294"/>
    </row>
    <row r="17085">
      <c r="A17085" s="294"/>
      <c r="B17085" s="294"/>
      <c r="C17085" s="294"/>
      <c r="D17085" s="294"/>
      <c r="E17085" s="294"/>
      <c r="F17085" s="294"/>
    </row>
    <row r="17086">
      <c r="A17086" s="294" t="s">
        <v>32180</v>
      </c>
      <c r="B17086" s="294"/>
      <c r="C17086" s="294"/>
      <c r="D17086" s="294"/>
      <c r="E17086" s="294"/>
      <c r="F17086" s="294"/>
    </row>
    <row r="17087">
      <c r="A17087" s="294" t="s">
        <v>32181</v>
      </c>
      <c r="B17087" s="294"/>
      <c r="C17087" s="294"/>
      <c r="D17087" s="294"/>
      <c r="E17087" s="294"/>
      <c r="F17087" s="294"/>
    </row>
    <row r="17088">
      <c r="A17088" s="294" t="s">
        <v>32182</v>
      </c>
      <c r="B17088" s="294"/>
      <c r="C17088" s="294"/>
      <c r="D17088" s="294"/>
      <c r="E17088" s="294"/>
      <c r="F17088" s="294"/>
    </row>
    <row r="17089">
      <c r="A17089" s="294" t="s">
        <v>32183</v>
      </c>
      <c r="B17089" s="294"/>
      <c r="C17089" s="294"/>
      <c r="D17089" s="294"/>
      <c r="E17089" s="294"/>
      <c r="F17089" s="294"/>
    </row>
    <row r="17090">
      <c r="A17090" s="294" t="s">
        <v>32184</v>
      </c>
      <c r="B17090" s="294"/>
      <c r="C17090" s="294"/>
      <c r="D17090" s="294"/>
      <c r="E17090" s="294"/>
      <c r="F17090" s="294"/>
    </row>
    <row r="17091">
      <c r="A17091" s="294" t="s">
        <v>32185</v>
      </c>
      <c r="B17091" s="294"/>
      <c r="C17091" s="294"/>
      <c r="D17091" s="294"/>
      <c r="E17091" s="294"/>
      <c r="F17091" s="294"/>
    </row>
    <row r="17092">
      <c r="A17092" s="294"/>
      <c r="B17092" s="294"/>
      <c r="C17092" s="294"/>
      <c r="D17092" s="294"/>
      <c r="E17092" s="294"/>
      <c r="F17092" s="294"/>
    </row>
    <row r="17093">
      <c r="A17093" s="294" t="s">
        <v>21401</v>
      </c>
      <c r="B17093" s="294"/>
      <c r="C17093" s="294"/>
      <c r="D17093" s="294"/>
      <c r="E17093" s="294"/>
      <c r="F17093" s="294"/>
    </row>
    <row r="17094">
      <c r="A17094" s="294"/>
      <c r="B17094" s="294"/>
      <c r="C17094" s="294"/>
      <c r="D17094" s="294"/>
      <c r="E17094" s="294"/>
      <c r="F17094" s="294"/>
    </row>
    <row r="17095">
      <c r="A17095" s="294" t="s">
        <v>32186</v>
      </c>
      <c r="B17095" s="294"/>
      <c r="C17095" s="294"/>
      <c r="D17095" s="294"/>
      <c r="E17095" s="294"/>
      <c r="F17095" s="294"/>
    </row>
    <row r="17096">
      <c r="A17096" s="294" t="s">
        <v>32187</v>
      </c>
      <c r="B17096" s="294"/>
      <c r="C17096" s="294"/>
      <c r="D17096" s="294"/>
      <c r="E17096" s="294"/>
      <c r="F17096" s="294"/>
    </row>
    <row r="17097">
      <c r="A17097" s="294" t="s">
        <v>32188</v>
      </c>
      <c r="B17097" s="294"/>
      <c r="C17097" s="294"/>
      <c r="D17097" s="294"/>
      <c r="E17097" s="294"/>
      <c r="F17097" s="294"/>
    </row>
    <row r="17098">
      <c r="A17098" s="294" t="s">
        <v>32189</v>
      </c>
      <c r="B17098" s="294"/>
      <c r="C17098" s="294"/>
      <c r="D17098" s="294"/>
      <c r="E17098" s="294"/>
      <c r="F17098" s="294"/>
    </row>
    <row r="17099">
      <c r="A17099" s="294" t="s">
        <v>32190</v>
      </c>
      <c r="B17099" s="294"/>
      <c r="C17099" s="294"/>
      <c r="D17099" s="294"/>
      <c r="E17099" s="294"/>
      <c r="F17099" s="294"/>
    </row>
    <row r="17100">
      <c r="A17100" s="294" t="s">
        <v>32191</v>
      </c>
      <c r="B17100" s="294"/>
      <c r="C17100" s="294"/>
      <c r="D17100" s="294"/>
      <c r="E17100" s="294"/>
      <c r="F17100" s="294"/>
    </row>
    <row r="17101">
      <c r="A17101" s="294" t="s">
        <v>32192</v>
      </c>
      <c r="B17101" s="294"/>
      <c r="C17101" s="294"/>
      <c r="D17101" s="294"/>
      <c r="E17101" s="294"/>
      <c r="F17101" s="294"/>
    </row>
    <row r="17102">
      <c r="A17102" s="294" t="s">
        <v>32193</v>
      </c>
      <c r="B17102" s="294"/>
      <c r="C17102" s="294"/>
      <c r="D17102" s="294"/>
      <c r="E17102" s="294"/>
      <c r="F17102" s="294"/>
    </row>
    <row r="17103">
      <c r="A17103" s="294"/>
      <c r="B17103" s="294"/>
      <c r="C17103" s="294"/>
      <c r="D17103" s="294"/>
      <c r="E17103" s="294"/>
      <c r="F17103" s="294"/>
    </row>
    <row r="17104">
      <c r="A17104" s="294" t="s">
        <v>21407</v>
      </c>
      <c r="B17104" s="294"/>
      <c r="C17104" s="294"/>
      <c r="D17104" s="294"/>
      <c r="E17104" s="294"/>
      <c r="F17104" s="294"/>
    </row>
    <row r="17105">
      <c r="A17105" s="294"/>
      <c r="B17105" s="294"/>
      <c r="C17105" s="294"/>
      <c r="D17105" s="294"/>
      <c r="E17105" s="294"/>
      <c r="F17105" s="294"/>
    </row>
    <row r="17106">
      <c r="A17106" s="294" t="s">
        <v>32194</v>
      </c>
      <c r="B17106" s="294"/>
      <c r="C17106" s="294"/>
      <c r="D17106" s="294"/>
      <c r="E17106" s="294"/>
      <c r="F17106" s="294"/>
    </row>
    <row r="17107">
      <c r="A17107" s="294" t="s">
        <v>32195</v>
      </c>
      <c r="B17107" s="294"/>
      <c r="C17107" s="294"/>
      <c r="D17107" s="294"/>
      <c r="E17107" s="294"/>
      <c r="F17107" s="294"/>
    </row>
    <row r="17108">
      <c r="A17108" s="294" t="s">
        <v>32196</v>
      </c>
      <c r="B17108" s="294"/>
      <c r="C17108" s="294"/>
      <c r="D17108" s="294"/>
      <c r="E17108" s="294"/>
      <c r="F17108" s="294"/>
    </row>
    <row r="17109">
      <c r="A17109" s="294" t="s">
        <v>32197</v>
      </c>
      <c r="B17109" s="294"/>
      <c r="C17109" s="294"/>
      <c r="D17109" s="294"/>
      <c r="E17109" s="294"/>
      <c r="F17109" s="294"/>
    </row>
    <row r="17110">
      <c r="A17110" s="294"/>
      <c r="B17110" s="294"/>
      <c r="C17110" s="294"/>
      <c r="D17110" s="294"/>
      <c r="E17110" s="294"/>
      <c r="F17110" s="294"/>
    </row>
    <row r="17111">
      <c r="A17111" s="294" t="s">
        <v>21304</v>
      </c>
      <c r="B17111" s="294"/>
      <c r="C17111" s="294"/>
      <c r="D17111" s="294"/>
      <c r="E17111" s="294"/>
      <c r="F17111" s="294"/>
    </row>
    <row r="17112">
      <c r="A17112" s="294"/>
      <c r="B17112" s="294"/>
      <c r="C17112" s="294"/>
      <c r="D17112" s="294"/>
      <c r="E17112" s="294"/>
      <c r="F17112" s="294"/>
    </row>
    <row r="17113">
      <c r="A17113" s="294" t="s">
        <v>32198</v>
      </c>
      <c r="B17113" s="294"/>
      <c r="C17113" s="294"/>
      <c r="D17113" s="294"/>
      <c r="E17113" s="294"/>
      <c r="F17113" s="294"/>
    </row>
    <row r="17114">
      <c r="A17114" s="294" t="s">
        <v>32199</v>
      </c>
      <c r="B17114" s="294"/>
      <c r="C17114" s="294"/>
      <c r="D17114" s="294"/>
      <c r="E17114" s="294"/>
      <c r="F17114" s="294"/>
    </row>
    <row r="17115">
      <c r="A17115" s="294" t="s">
        <v>32200</v>
      </c>
      <c r="B17115" s="294"/>
      <c r="C17115" s="294"/>
      <c r="D17115" s="294"/>
      <c r="E17115" s="294"/>
      <c r="F17115" s="294"/>
    </row>
    <row r="17116">
      <c r="A17116" s="294" t="s">
        <v>32201</v>
      </c>
      <c r="B17116" s="294"/>
      <c r="C17116" s="294"/>
      <c r="D17116" s="294"/>
      <c r="E17116" s="294"/>
      <c r="F17116" s="294"/>
    </row>
    <row r="17117">
      <c r="A17117" s="294" t="s">
        <v>32202</v>
      </c>
      <c r="B17117" s="294"/>
      <c r="C17117" s="294"/>
      <c r="D17117" s="294"/>
      <c r="E17117" s="294"/>
      <c r="F17117" s="294"/>
    </row>
    <row r="17118">
      <c r="A17118" s="294" t="s">
        <v>32203</v>
      </c>
      <c r="B17118" s="294"/>
      <c r="C17118" s="294"/>
      <c r="D17118" s="294"/>
      <c r="E17118" s="294"/>
      <c r="F17118" s="294"/>
    </row>
    <row r="17119">
      <c r="A17119" s="294" t="s">
        <v>32204</v>
      </c>
      <c r="B17119" s="294"/>
      <c r="C17119" s="294"/>
      <c r="D17119" s="294"/>
      <c r="E17119" s="294"/>
      <c r="F17119" s="294"/>
    </row>
    <row r="17120">
      <c r="A17120" s="294" t="s">
        <v>32205</v>
      </c>
      <c r="B17120" s="294"/>
      <c r="C17120" s="294"/>
      <c r="D17120" s="294"/>
      <c r="E17120" s="294"/>
      <c r="F17120" s="294"/>
    </row>
    <row r="17121">
      <c r="A17121" s="294" t="s">
        <v>32206</v>
      </c>
      <c r="B17121" s="294"/>
      <c r="C17121" s="294"/>
      <c r="D17121" s="294"/>
      <c r="E17121" s="294"/>
      <c r="F17121" s="294"/>
    </row>
    <row r="17122">
      <c r="A17122" s="294" t="s">
        <v>32207</v>
      </c>
      <c r="B17122" s="294"/>
      <c r="C17122" s="294"/>
      <c r="D17122" s="294"/>
      <c r="E17122" s="294"/>
      <c r="F17122" s="294"/>
    </row>
    <row r="17123">
      <c r="A17123" s="294"/>
      <c r="B17123" s="294"/>
      <c r="C17123" s="294"/>
      <c r="D17123" s="294"/>
      <c r="E17123" s="294"/>
      <c r="F17123" s="294"/>
    </row>
    <row r="17124">
      <c r="A17124" s="294" t="s">
        <v>28124</v>
      </c>
      <c r="B17124" s="294"/>
      <c r="C17124" s="294"/>
      <c r="D17124" s="294"/>
      <c r="E17124" s="294"/>
      <c r="F17124" s="294"/>
    </row>
    <row r="17125">
      <c r="A17125" s="294" t="s">
        <v>32208</v>
      </c>
      <c r="B17125" s="294"/>
      <c r="C17125" s="294"/>
      <c r="D17125" s="294"/>
      <c r="E17125" s="294"/>
      <c r="F17125" s="294"/>
    </row>
    <row r="17126">
      <c r="A17126" s="294" t="s">
        <v>21672</v>
      </c>
      <c r="B17126" s="294"/>
      <c r="C17126" s="294"/>
      <c r="D17126" s="294"/>
      <c r="E17126" s="294"/>
      <c r="F17126" s="294"/>
    </row>
    <row r="17127">
      <c r="A17127" s="294" t="s">
        <v>32169</v>
      </c>
      <c r="B17127" s="294"/>
      <c r="C17127" s="294"/>
      <c r="D17127" s="294"/>
      <c r="E17127" s="294"/>
      <c r="F17127" s="294"/>
    </row>
    <row r="17128">
      <c r="A17128" s="294"/>
      <c r="B17128" s="294"/>
      <c r="C17128" s="294"/>
      <c r="D17128" s="294"/>
      <c r="E17128" s="294"/>
      <c r="F17128" s="294"/>
    </row>
    <row r="17129">
      <c r="A17129" s="294" t="s">
        <v>31503</v>
      </c>
      <c r="B17129" s="294"/>
      <c r="C17129" s="294"/>
      <c r="D17129" s="294"/>
      <c r="E17129" s="294"/>
      <c r="F17129" s="294"/>
    </row>
    <row r="17130">
      <c r="A17130" s="294"/>
      <c r="B17130" s="294"/>
      <c r="C17130" s="294"/>
      <c r="D17130" s="294"/>
      <c r="E17130" s="294"/>
      <c r="F17130" s="294"/>
    </row>
    <row r="17131">
      <c r="A17131" s="294" t="s">
        <v>32209</v>
      </c>
      <c r="B17131" s="294"/>
      <c r="C17131" s="294"/>
      <c r="D17131" s="294"/>
      <c r="E17131" s="294"/>
      <c r="F17131" s="294"/>
    </row>
    <row r="17132">
      <c r="A17132" s="294" t="s">
        <v>32210</v>
      </c>
      <c r="B17132" s="294"/>
      <c r="C17132" s="294"/>
      <c r="D17132" s="294"/>
      <c r="E17132" s="294"/>
      <c r="F17132" s="294"/>
    </row>
    <row r="17133">
      <c r="A17133" s="294" t="s">
        <v>32211</v>
      </c>
      <c r="B17133" s="294"/>
      <c r="C17133" s="294"/>
      <c r="D17133" s="294"/>
      <c r="E17133" s="294"/>
      <c r="F17133" s="294"/>
    </row>
    <row r="17134">
      <c r="A17134" s="294" t="s">
        <v>32212</v>
      </c>
      <c r="B17134" s="294"/>
      <c r="C17134" s="294"/>
      <c r="D17134" s="294"/>
      <c r="E17134" s="294"/>
      <c r="F17134" s="294"/>
    </row>
    <row r="17135">
      <c r="A17135" s="294" t="s">
        <v>32213</v>
      </c>
      <c r="B17135" s="294"/>
      <c r="C17135" s="294"/>
      <c r="D17135" s="294"/>
      <c r="E17135" s="294"/>
      <c r="F17135" s="294"/>
    </row>
    <row r="17136">
      <c r="A17136" s="294" t="s">
        <v>32214</v>
      </c>
      <c r="B17136" s="294"/>
      <c r="C17136" s="294"/>
      <c r="D17136" s="294"/>
      <c r="E17136" s="294"/>
      <c r="F17136" s="294"/>
    </row>
    <row r="17137">
      <c r="A17137" s="294" t="s">
        <v>32215</v>
      </c>
      <c r="B17137" s="294"/>
      <c r="C17137" s="294"/>
      <c r="D17137" s="294"/>
      <c r="E17137" s="294"/>
      <c r="F17137" s="294"/>
    </row>
    <row r="17138">
      <c r="A17138" s="294"/>
      <c r="B17138" s="294"/>
      <c r="C17138" s="294"/>
      <c r="D17138" s="294"/>
      <c r="E17138" s="294"/>
      <c r="F17138" s="294"/>
    </row>
    <row r="17139">
      <c r="A17139" s="294"/>
      <c r="B17139" s="294"/>
      <c r="C17139" s="294"/>
      <c r="D17139" s="294"/>
      <c r="E17139" s="294"/>
      <c r="F17139" s="294"/>
    </row>
    <row r="17140">
      <c r="A17140" s="294" t="s">
        <v>21326</v>
      </c>
      <c r="B17140" s="294"/>
      <c r="C17140" s="294"/>
      <c r="D17140" s="294"/>
      <c r="E17140" s="294"/>
      <c r="F17140" s="294"/>
    </row>
    <row r="17141">
      <c r="A17141" s="294"/>
      <c r="B17141" s="294"/>
      <c r="C17141" s="294"/>
      <c r="D17141" s="294"/>
      <c r="E17141" s="294"/>
      <c r="F17141" s="294"/>
    </row>
    <row r="17142">
      <c r="A17142" s="294" t="s">
        <v>32216</v>
      </c>
      <c r="B17142" s="294"/>
      <c r="C17142" s="294"/>
      <c r="D17142" s="294"/>
      <c r="E17142" s="294"/>
      <c r="F17142" s="294"/>
    </row>
    <row r="17143">
      <c r="A17143" s="294" t="s">
        <v>32217</v>
      </c>
      <c r="B17143" s="294"/>
      <c r="C17143" s="294"/>
      <c r="D17143" s="294"/>
      <c r="E17143" s="294"/>
      <c r="F17143" s="294"/>
    </row>
    <row r="17144">
      <c r="A17144" s="294" t="s">
        <v>32218</v>
      </c>
      <c r="B17144" s="294"/>
      <c r="C17144" s="294"/>
      <c r="D17144" s="294"/>
      <c r="E17144" s="294"/>
      <c r="F17144" s="294"/>
    </row>
    <row r="17145">
      <c r="A17145" s="294" t="s">
        <v>32219</v>
      </c>
      <c r="B17145" s="294"/>
      <c r="C17145" s="294"/>
      <c r="D17145" s="294"/>
      <c r="E17145" s="294"/>
      <c r="F17145" s="294"/>
    </row>
    <row r="17146">
      <c r="A17146" s="294"/>
      <c r="B17146" s="294"/>
      <c r="C17146" s="294"/>
      <c r="D17146" s="294"/>
      <c r="E17146" s="294"/>
      <c r="F17146" s="294"/>
    </row>
    <row r="17147">
      <c r="A17147" s="294" t="s">
        <v>28596</v>
      </c>
      <c r="B17147" s="294"/>
      <c r="C17147" s="294"/>
      <c r="D17147" s="294"/>
      <c r="E17147" s="294"/>
      <c r="F17147" s="294"/>
    </row>
    <row r="17148">
      <c r="A17148" s="294"/>
      <c r="B17148" s="294"/>
      <c r="C17148" s="294"/>
      <c r="D17148" s="294"/>
      <c r="E17148" s="294"/>
      <c r="F17148" s="294"/>
    </row>
    <row r="17149">
      <c r="A17149" s="294" t="s">
        <v>32220</v>
      </c>
      <c r="B17149" s="294"/>
      <c r="C17149" s="294"/>
      <c r="D17149" s="294"/>
      <c r="E17149" s="294"/>
      <c r="F17149" s="294"/>
    </row>
    <row r="17150">
      <c r="A17150" s="294" t="s">
        <v>32221</v>
      </c>
      <c r="B17150" s="294"/>
      <c r="C17150" s="294"/>
      <c r="D17150" s="294"/>
      <c r="E17150" s="294"/>
      <c r="F17150" s="294"/>
    </row>
    <row r="17151">
      <c r="A17151" s="294" t="s">
        <v>32222</v>
      </c>
      <c r="B17151" s="294"/>
      <c r="C17151" s="294"/>
      <c r="D17151" s="294"/>
      <c r="E17151" s="294"/>
      <c r="F17151" s="294"/>
    </row>
    <row r="17152">
      <c r="A17152" s="294" t="s">
        <v>32223</v>
      </c>
      <c r="B17152" s="294"/>
      <c r="C17152" s="294"/>
      <c r="D17152" s="294"/>
      <c r="E17152" s="294"/>
      <c r="F17152" s="294"/>
    </row>
    <row r="17153">
      <c r="A17153" s="294"/>
      <c r="B17153" s="294"/>
      <c r="C17153" s="294"/>
      <c r="D17153" s="294"/>
      <c r="E17153" s="294"/>
      <c r="F17153" s="294"/>
    </row>
    <row r="17154">
      <c r="A17154" s="294" t="s">
        <v>23321</v>
      </c>
      <c r="B17154" s="294"/>
      <c r="C17154" s="294"/>
      <c r="D17154" s="294"/>
      <c r="E17154" s="294"/>
      <c r="F17154" s="294"/>
    </row>
    <row r="17155">
      <c r="A17155" s="294" t="s">
        <v>32224</v>
      </c>
      <c r="B17155" s="294"/>
      <c r="C17155" s="294"/>
      <c r="D17155" s="294"/>
      <c r="E17155" s="294"/>
      <c r="F17155" s="294"/>
    </row>
    <row r="17156">
      <c r="A17156" s="294"/>
      <c r="B17156" s="294"/>
      <c r="C17156" s="294"/>
      <c r="D17156" s="294"/>
      <c r="E17156" s="294"/>
      <c r="F17156" s="294"/>
    </row>
    <row r="17157">
      <c r="A17157" s="294" t="s">
        <v>32225</v>
      </c>
      <c r="B17157" s="294"/>
      <c r="C17157" s="294"/>
      <c r="D17157" s="294"/>
      <c r="E17157" s="294"/>
      <c r="F17157" s="294"/>
    </row>
    <row r="17158">
      <c r="A17158" s="294" t="s">
        <v>32226</v>
      </c>
      <c r="B17158" s="294"/>
      <c r="C17158" s="294"/>
      <c r="D17158" s="294"/>
      <c r="E17158" s="294"/>
      <c r="F17158" s="294"/>
    </row>
    <row r="17159">
      <c r="A17159" s="294" t="s">
        <v>32227</v>
      </c>
      <c r="B17159" s="294"/>
      <c r="C17159" s="294"/>
      <c r="D17159" s="294"/>
      <c r="E17159" s="294"/>
      <c r="F17159" s="294"/>
    </row>
    <row r="17160">
      <c r="A17160" s="294"/>
      <c r="B17160" s="294"/>
      <c r="C17160" s="294"/>
      <c r="D17160" s="294"/>
      <c r="E17160" s="294"/>
      <c r="F17160" s="294"/>
    </row>
    <row r="17161">
      <c r="A17161" s="294" t="s">
        <v>21908</v>
      </c>
      <c r="B17161" s="294"/>
      <c r="C17161" s="294"/>
      <c r="D17161" s="294"/>
      <c r="E17161" s="294"/>
      <c r="F17161" s="294"/>
    </row>
    <row r="17162">
      <c r="A17162" s="294"/>
      <c r="B17162" s="294"/>
      <c r="C17162" s="294"/>
      <c r="D17162" s="294"/>
      <c r="E17162" s="294"/>
      <c r="F17162" s="294"/>
    </row>
    <row r="17163">
      <c r="A17163" s="294" t="s">
        <v>32228</v>
      </c>
      <c r="B17163" s="294"/>
      <c r="C17163" s="294"/>
      <c r="D17163" s="294"/>
      <c r="E17163" s="294"/>
      <c r="F17163" s="294"/>
    </row>
    <row r="17164">
      <c r="A17164" s="294" t="s">
        <v>32229</v>
      </c>
      <c r="B17164" s="294"/>
      <c r="C17164" s="294"/>
      <c r="D17164" s="294"/>
      <c r="E17164" s="294"/>
      <c r="F17164" s="294"/>
    </row>
    <row r="17165">
      <c r="A17165" s="294" t="s">
        <v>32230</v>
      </c>
      <c r="B17165" s="294"/>
      <c r="C17165" s="294"/>
      <c r="D17165" s="294"/>
      <c r="E17165" s="294"/>
      <c r="F17165" s="294"/>
    </row>
    <row r="17166">
      <c r="A17166" s="294"/>
      <c r="B17166" s="294"/>
      <c r="C17166" s="294"/>
      <c r="D17166" s="294"/>
      <c r="E17166" s="294"/>
      <c r="F17166" s="294"/>
    </row>
    <row r="17167">
      <c r="A17167" s="294" t="s">
        <v>24607</v>
      </c>
      <c r="B17167" s="294"/>
      <c r="C17167" s="294"/>
      <c r="D17167" s="294"/>
      <c r="E17167" s="294"/>
      <c r="F17167" s="294"/>
    </row>
    <row r="17168">
      <c r="A17168" s="294"/>
      <c r="B17168" s="294"/>
      <c r="C17168" s="294"/>
      <c r="D17168" s="294"/>
      <c r="E17168" s="294"/>
      <c r="F17168" s="294"/>
    </row>
    <row r="17169">
      <c r="A17169" s="294" t="s">
        <v>32231</v>
      </c>
      <c r="B17169" s="294"/>
      <c r="C17169" s="294"/>
      <c r="D17169" s="294"/>
      <c r="E17169" s="294"/>
      <c r="F17169" s="294"/>
    </row>
    <row r="17170">
      <c r="A17170" s="294" t="s">
        <v>32232</v>
      </c>
      <c r="B17170" s="294"/>
      <c r="C17170" s="294"/>
      <c r="D17170" s="294"/>
      <c r="E17170" s="294"/>
      <c r="F17170" s="294"/>
    </row>
    <row r="17171">
      <c r="A17171" s="294" t="s">
        <v>32233</v>
      </c>
      <c r="B17171" s="294"/>
      <c r="C17171" s="294"/>
      <c r="D17171" s="294"/>
      <c r="E17171" s="294"/>
      <c r="F17171" s="294"/>
    </row>
    <row r="17172">
      <c r="A17172" s="294" t="s">
        <v>32234</v>
      </c>
      <c r="B17172" s="294"/>
      <c r="C17172" s="294"/>
      <c r="D17172" s="294"/>
      <c r="E17172" s="294"/>
      <c r="F17172" s="294"/>
    </row>
    <row r="17173">
      <c r="A17173" s="294" t="s">
        <v>32235</v>
      </c>
      <c r="B17173" s="294"/>
      <c r="C17173" s="294"/>
      <c r="D17173" s="294"/>
      <c r="E17173" s="294"/>
      <c r="F17173" s="294"/>
    </row>
    <row r="17174">
      <c r="A17174" s="294" t="s">
        <v>32236</v>
      </c>
      <c r="B17174" s="294"/>
      <c r="C17174" s="294"/>
      <c r="D17174" s="294"/>
      <c r="E17174" s="294"/>
      <c r="F17174" s="294"/>
    </row>
    <row r="17175">
      <c r="A17175" s="294" t="s">
        <v>22317</v>
      </c>
      <c r="B17175" s="294"/>
      <c r="C17175" s="294"/>
      <c r="D17175" s="294"/>
      <c r="E17175" s="294"/>
      <c r="F17175" s="294"/>
    </row>
    <row r="17176">
      <c r="A17176" s="294" t="s">
        <v>32237</v>
      </c>
      <c r="B17176" s="294"/>
      <c r="C17176" s="294"/>
      <c r="D17176" s="294"/>
      <c r="E17176" s="294"/>
      <c r="F17176" s="294"/>
    </row>
    <row r="17177">
      <c r="A17177" s="294" t="s">
        <v>32238</v>
      </c>
      <c r="B17177" s="294"/>
      <c r="C17177" s="294"/>
      <c r="D17177" s="294"/>
      <c r="E17177" s="294"/>
      <c r="F17177" s="294"/>
    </row>
    <row r="17178">
      <c r="A17178" s="294" t="s">
        <v>32239</v>
      </c>
      <c r="B17178" s="294"/>
      <c r="C17178" s="294"/>
      <c r="D17178" s="294"/>
      <c r="E17178" s="294"/>
      <c r="F17178" s="294"/>
    </row>
    <row r="17179">
      <c r="A17179" s="294" t="s">
        <v>32240</v>
      </c>
      <c r="B17179" s="294"/>
      <c r="C17179" s="294"/>
      <c r="D17179" s="294"/>
      <c r="E17179" s="294"/>
      <c r="F17179" s="294"/>
    </row>
    <row r="17180">
      <c r="A17180" s="294" t="s">
        <v>32241</v>
      </c>
      <c r="B17180" s="294"/>
      <c r="C17180" s="294"/>
      <c r="D17180" s="294"/>
      <c r="E17180" s="294"/>
      <c r="F17180" s="294"/>
    </row>
    <row r="17181">
      <c r="A17181" s="294"/>
      <c r="B17181" s="294"/>
      <c r="C17181" s="294"/>
      <c r="D17181" s="294"/>
      <c r="E17181" s="294"/>
      <c r="F17181" s="294"/>
    </row>
    <row r="17182">
      <c r="A17182" s="294" t="s">
        <v>28124</v>
      </c>
      <c r="B17182" s="294"/>
      <c r="C17182" s="294"/>
      <c r="D17182" s="294"/>
      <c r="E17182" s="294"/>
      <c r="F17182" s="294"/>
    </row>
    <row r="17183">
      <c r="A17183" s="294" t="s">
        <v>32242</v>
      </c>
      <c r="B17183" s="294"/>
      <c r="C17183" s="294"/>
      <c r="D17183" s="294"/>
      <c r="E17183" s="294"/>
      <c r="F17183" s="294"/>
    </row>
    <row r="17184">
      <c r="A17184" s="294" t="s">
        <v>21618</v>
      </c>
      <c r="B17184" s="294"/>
      <c r="C17184" s="294"/>
      <c r="D17184" s="294"/>
      <c r="E17184" s="294"/>
      <c r="F17184" s="294"/>
    </row>
    <row r="17185">
      <c r="A17185" s="294"/>
      <c r="B17185" s="294"/>
      <c r="C17185" s="294"/>
      <c r="D17185" s="294"/>
      <c r="E17185" s="294"/>
      <c r="F17185" s="294"/>
    </row>
    <row r="17186">
      <c r="A17186" s="294" t="s">
        <v>32243</v>
      </c>
      <c r="B17186" s="294"/>
      <c r="C17186" s="294"/>
      <c r="D17186" s="294"/>
      <c r="E17186" s="294"/>
      <c r="F17186" s="294"/>
    </row>
    <row r="17187">
      <c r="A17187" s="294"/>
      <c r="B17187" s="294"/>
      <c r="C17187" s="294"/>
      <c r="D17187" s="294"/>
      <c r="E17187" s="294"/>
      <c r="F17187" s="294"/>
    </row>
    <row r="17188">
      <c r="A17188" s="294" t="s">
        <v>22512</v>
      </c>
      <c r="B17188" s="294"/>
      <c r="C17188" s="294"/>
      <c r="D17188" s="294"/>
      <c r="E17188" s="294"/>
      <c r="F17188" s="294"/>
    </row>
    <row r="17189">
      <c r="A17189" s="294" t="s">
        <v>20462</v>
      </c>
      <c r="B17189" s="294"/>
      <c r="C17189" s="294"/>
      <c r="D17189" s="294"/>
      <c r="E17189" s="294"/>
      <c r="F17189" s="294"/>
    </row>
    <row r="17190">
      <c r="A17190" s="294"/>
      <c r="B17190" s="294"/>
      <c r="C17190" s="294"/>
      <c r="D17190" s="294"/>
      <c r="E17190" s="294"/>
      <c r="F17190" s="294"/>
    </row>
    <row r="17191">
      <c r="A17191" s="294" t="s">
        <v>32244</v>
      </c>
      <c r="B17191" s="294"/>
      <c r="C17191" s="294"/>
      <c r="D17191" s="294"/>
      <c r="E17191" s="294"/>
      <c r="F17191" s="294"/>
    </row>
    <row r="17192">
      <c r="A17192" s="294" t="s">
        <v>32245</v>
      </c>
      <c r="B17192" s="294"/>
      <c r="C17192" s="294"/>
      <c r="D17192" s="294"/>
      <c r="E17192" s="294"/>
      <c r="F17192" s="294"/>
    </row>
    <row r="17193">
      <c r="A17193" s="294" t="s">
        <v>32246</v>
      </c>
      <c r="B17193" s="294"/>
      <c r="C17193" s="294"/>
      <c r="D17193" s="294"/>
      <c r="E17193" s="294"/>
      <c r="F17193" s="294"/>
    </row>
    <row r="17194">
      <c r="A17194" s="294" t="s">
        <v>32247</v>
      </c>
      <c r="B17194" s="294"/>
      <c r="C17194" s="294"/>
      <c r="D17194" s="294"/>
      <c r="E17194" s="294"/>
      <c r="F17194" s="294"/>
    </row>
    <row r="17195">
      <c r="A17195" s="294" t="s">
        <v>32248</v>
      </c>
      <c r="B17195" s="294"/>
      <c r="C17195" s="294"/>
      <c r="D17195" s="294"/>
      <c r="E17195" s="294"/>
      <c r="F17195" s="294"/>
    </row>
    <row r="17196">
      <c r="A17196" s="294" t="s">
        <v>32249</v>
      </c>
      <c r="B17196" s="294"/>
      <c r="C17196" s="294"/>
      <c r="D17196" s="294"/>
      <c r="E17196" s="294"/>
      <c r="F17196" s="294"/>
    </row>
    <row r="17197">
      <c r="A17197" s="294" t="s">
        <v>32250</v>
      </c>
      <c r="B17197" s="294"/>
      <c r="C17197" s="294"/>
      <c r="D17197" s="294"/>
      <c r="E17197" s="294"/>
      <c r="F17197" s="294"/>
    </row>
    <row r="17198">
      <c r="A17198" s="294"/>
      <c r="B17198" s="294"/>
      <c r="C17198" s="294"/>
      <c r="D17198" s="294"/>
      <c r="E17198" s="294"/>
      <c r="F17198" s="294"/>
    </row>
    <row r="17199">
      <c r="A17199" s="294" t="s">
        <v>23703</v>
      </c>
      <c r="B17199" s="294"/>
      <c r="C17199" s="294"/>
      <c r="D17199" s="294"/>
      <c r="E17199" s="294"/>
      <c r="F17199" s="294"/>
    </row>
    <row r="17200">
      <c r="A17200" s="294" t="s">
        <v>32251</v>
      </c>
      <c r="B17200" s="294"/>
      <c r="C17200" s="294"/>
      <c r="D17200" s="294"/>
      <c r="E17200" s="294"/>
      <c r="F17200" s="294"/>
    </row>
    <row r="17201">
      <c r="A17201" s="294"/>
      <c r="B17201" s="294"/>
      <c r="C17201" s="294"/>
      <c r="D17201" s="294"/>
      <c r="E17201" s="294"/>
      <c r="F17201" s="294"/>
    </row>
    <row r="17202">
      <c r="A17202" s="294" t="s">
        <v>26120</v>
      </c>
      <c r="B17202" s="294"/>
      <c r="C17202" s="294"/>
      <c r="D17202" s="294"/>
      <c r="E17202" s="294"/>
      <c r="F17202" s="294"/>
    </row>
    <row r="17203">
      <c r="A17203" s="294" t="s">
        <v>32252</v>
      </c>
      <c r="B17203" s="294"/>
      <c r="C17203" s="294"/>
      <c r="D17203" s="294"/>
      <c r="E17203" s="294"/>
      <c r="F17203" s="294"/>
    </row>
    <row r="17204">
      <c r="A17204" s="294" t="s">
        <v>32253</v>
      </c>
      <c r="B17204" s="294"/>
      <c r="C17204" s="294"/>
      <c r="D17204" s="294"/>
      <c r="E17204" s="294"/>
      <c r="F17204" s="294"/>
    </row>
    <row r="17205">
      <c r="A17205" s="294" t="s">
        <v>32254</v>
      </c>
      <c r="B17205" s="294"/>
      <c r="C17205" s="294"/>
      <c r="D17205" s="294"/>
      <c r="E17205" s="294"/>
      <c r="F17205" s="294"/>
    </row>
    <row r="17206">
      <c r="A17206" s="294" t="s">
        <v>22613</v>
      </c>
      <c r="B17206" s="294"/>
      <c r="C17206" s="294"/>
      <c r="D17206" s="294"/>
      <c r="E17206" s="294"/>
      <c r="F17206" s="294"/>
    </row>
    <row r="17207">
      <c r="A17207" s="294"/>
      <c r="B17207" s="294"/>
      <c r="C17207" s="294"/>
      <c r="D17207" s="294"/>
      <c r="E17207" s="294"/>
      <c r="F17207" s="294"/>
    </row>
    <row r="17208">
      <c r="A17208" s="294" t="s">
        <v>21945</v>
      </c>
      <c r="B17208" s="294"/>
      <c r="C17208" s="294"/>
      <c r="D17208" s="294"/>
      <c r="E17208" s="294"/>
      <c r="F17208" s="294"/>
    </row>
    <row r="17209">
      <c r="A17209" s="294" t="s">
        <v>23156</v>
      </c>
      <c r="B17209" s="294"/>
      <c r="C17209" s="294"/>
      <c r="D17209" s="294"/>
      <c r="E17209" s="294"/>
      <c r="F17209" s="294"/>
    </row>
    <row r="17210">
      <c r="A17210" s="294"/>
      <c r="B17210" s="294"/>
      <c r="C17210" s="294"/>
      <c r="D17210" s="294"/>
      <c r="E17210" s="294"/>
      <c r="F17210" s="294"/>
    </row>
    <row r="17211">
      <c r="A17211" s="294" t="s">
        <v>32255</v>
      </c>
      <c r="B17211" s="294"/>
      <c r="C17211" s="294"/>
      <c r="D17211" s="294"/>
      <c r="E17211" s="294"/>
      <c r="F17211" s="294"/>
    </row>
    <row r="17212">
      <c r="A17212" s="294" t="s">
        <v>32256</v>
      </c>
      <c r="B17212" s="294"/>
      <c r="C17212" s="294"/>
      <c r="D17212" s="294"/>
      <c r="E17212" s="294"/>
      <c r="F17212" s="294"/>
    </row>
    <row r="17213">
      <c r="A17213" s="294" t="s">
        <v>25190</v>
      </c>
      <c r="B17213" s="294"/>
      <c r="C17213" s="294"/>
      <c r="D17213" s="294"/>
      <c r="E17213" s="294"/>
      <c r="F17213" s="294"/>
    </row>
    <row r="17214">
      <c r="A17214" s="294" t="s">
        <v>23706</v>
      </c>
      <c r="B17214" s="294"/>
      <c r="C17214" s="294"/>
      <c r="D17214" s="294"/>
      <c r="E17214" s="294"/>
      <c r="F17214" s="294"/>
    </row>
    <row r="17215">
      <c r="A17215" s="294" t="s">
        <v>32257</v>
      </c>
      <c r="B17215" s="294"/>
      <c r="C17215" s="294"/>
      <c r="D17215" s="294"/>
      <c r="E17215" s="294"/>
      <c r="F17215" s="294"/>
    </row>
    <row r="17216">
      <c r="A17216" s="294" t="s">
        <v>32258</v>
      </c>
      <c r="B17216" s="294"/>
      <c r="C17216" s="294"/>
      <c r="D17216" s="294"/>
      <c r="E17216" s="294"/>
      <c r="F17216" s="294"/>
    </row>
    <row r="17217">
      <c r="A17217" s="294" t="s">
        <v>32259</v>
      </c>
      <c r="B17217" s="294"/>
      <c r="C17217" s="294"/>
      <c r="D17217" s="294"/>
      <c r="E17217" s="294"/>
      <c r="F17217" s="294"/>
    </row>
    <row r="17218">
      <c r="A17218" s="294"/>
      <c r="B17218" s="294"/>
      <c r="C17218" s="294"/>
      <c r="D17218" s="294"/>
      <c r="E17218" s="294"/>
      <c r="F17218" s="294"/>
    </row>
    <row r="17219">
      <c r="A17219" s="294" t="s">
        <v>21401</v>
      </c>
      <c r="B17219" s="294"/>
      <c r="C17219" s="294"/>
      <c r="D17219" s="294"/>
      <c r="E17219" s="294"/>
      <c r="F17219" s="294"/>
    </row>
    <row r="17220">
      <c r="A17220" s="294"/>
      <c r="B17220" s="294"/>
      <c r="C17220" s="294"/>
      <c r="D17220" s="294"/>
      <c r="E17220" s="294"/>
      <c r="F17220" s="294"/>
    </row>
    <row r="17221">
      <c r="A17221" s="294" t="s">
        <v>32260</v>
      </c>
      <c r="B17221" s="294"/>
      <c r="C17221" s="294"/>
      <c r="D17221" s="294"/>
      <c r="E17221" s="294"/>
      <c r="F17221" s="294"/>
    </row>
    <row r="17222">
      <c r="A17222" s="294" t="s">
        <v>32261</v>
      </c>
      <c r="B17222" s="294"/>
      <c r="C17222" s="294"/>
      <c r="D17222" s="294"/>
      <c r="E17222" s="294"/>
      <c r="F17222" s="294"/>
    </row>
    <row r="17223">
      <c r="A17223" s="294" t="s">
        <v>32262</v>
      </c>
      <c r="B17223" s="294"/>
      <c r="C17223" s="294"/>
      <c r="D17223" s="294"/>
      <c r="E17223" s="294"/>
      <c r="F17223" s="294"/>
    </row>
    <row r="17224">
      <c r="A17224" s="294" t="s">
        <v>23825</v>
      </c>
      <c r="B17224" s="294"/>
      <c r="C17224" s="294"/>
      <c r="D17224" s="294"/>
      <c r="E17224" s="294"/>
      <c r="F17224" s="294"/>
    </row>
    <row r="17225">
      <c r="A17225" s="294" t="s">
        <v>32263</v>
      </c>
      <c r="B17225" s="294"/>
      <c r="C17225" s="294"/>
      <c r="D17225" s="294"/>
      <c r="E17225" s="294"/>
      <c r="F17225" s="294"/>
    </row>
    <row r="17226">
      <c r="A17226" s="294"/>
      <c r="B17226" s="294"/>
      <c r="C17226" s="294"/>
      <c r="D17226" s="294"/>
      <c r="E17226" s="294"/>
      <c r="F17226" s="294"/>
    </row>
    <row r="17227">
      <c r="A17227" s="294" t="s">
        <v>21407</v>
      </c>
      <c r="B17227" s="294"/>
      <c r="C17227" s="294"/>
      <c r="D17227" s="294"/>
      <c r="E17227" s="294"/>
      <c r="F17227" s="294"/>
    </row>
    <row r="17228">
      <c r="A17228" s="294"/>
      <c r="B17228" s="294"/>
      <c r="C17228" s="294"/>
      <c r="D17228" s="294"/>
      <c r="E17228" s="294"/>
      <c r="F17228" s="294"/>
    </row>
    <row r="17229">
      <c r="A17229" s="294" t="s">
        <v>27727</v>
      </c>
      <c r="B17229" s="294"/>
      <c r="C17229" s="294"/>
      <c r="D17229" s="294"/>
      <c r="E17229" s="294"/>
      <c r="F17229" s="294"/>
    </row>
    <row r="17230">
      <c r="A17230" s="294" t="s">
        <v>32264</v>
      </c>
      <c r="B17230" s="294"/>
      <c r="C17230" s="294"/>
      <c r="D17230" s="294"/>
      <c r="E17230" s="294"/>
      <c r="F17230" s="294"/>
    </row>
    <row r="17231">
      <c r="A17231" s="294" t="s">
        <v>32265</v>
      </c>
      <c r="B17231" s="294"/>
      <c r="C17231" s="294"/>
      <c r="D17231" s="294"/>
      <c r="E17231" s="294"/>
      <c r="F17231" s="294"/>
    </row>
    <row r="17232">
      <c r="A17232" s="294" t="s">
        <v>32266</v>
      </c>
      <c r="B17232" s="294"/>
      <c r="C17232" s="294"/>
      <c r="D17232" s="294"/>
      <c r="E17232" s="294"/>
      <c r="F17232" s="294"/>
    </row>
    <row r="17233">
      <c r="A17233" s="294" t="s">
        <v>32267</v>
      </c>
      <c r="B17233" s="294"/>
      <c r="C17233" s="294"/>
      <c r="D17233" s="294"/>
      <c r="E17233" s="294"/>
      <c r="F17233" s="294"/>
    </row>
    <row r="17234">
      <c r="A17234" s="294" t="s">
        <v>32268</v>
      </c>
      <c r="B17234" s="294"/>
      <c r="C17234" s="294"/>
      <c r="D17234" s="294"/>
      <c r="E17234" s="294"/>
      <c r="F17234" s="294"/>
    </row>
    <row r="17235">
      <c r="A17235" s="294" t="s">
        <v>32269</v>
      </c>
      <c r="B17235" s="294"/>
      <c r="C17235" s="294"/>
      <c r="D17235" s="294"/>
      <c r="E17235" s="294"/>
      <c r="F17235" s="294"/>
    </row>
    <row r="17236">
      <c r="A17236" s="294"/>
      <c r="B17236" s="294"/>
      <c r="C17236" s="294"/>
      <c r="D17236" s="294"/>
      <c r="E17236" s="294"/>
      <c r="F17236" s="294"/>
    </row>
    <row r="17237">
      <c r="A17237" s="294" t="s">
        <v>21304</v>
      </c>
      <c r="B17237" s="294"/>
      <c r="C17237" s="294"/>
      <c r="D17237" s="294"/>
      <c r="E17237" s="294"/>
      <c r="F17237" s="294"/>
    </row>
    <row r="17238">
      <c r="A17238" s="294"/>
      <c r="B17238" s="294"/>
      <c r="C17238" s="294"/>
      <c r="D17238" s="294"/>
      <c r="E17238" s="294"/>
      <c r="F17238" s="294"/>
    </row>
    <row r="17239">
      <c r="A17239" s="294" t="s">
        <v>23496</v>
      </c>
      <c r="B17239" s="294"/>
      <c r="C17239" s="294"/>
      <c r="D17239" s="294"/>
      <c r="E17239" s="294"/>
      <c r="F17239" s="294"/>
    </row>
    <row r="17240">
      <c r="A17240" s="294" t="s">
        <v>32270</v>
      </c>
      <c r="B17240" s="294"/>
      <c r="C17240" s="294"/>
      <c r="D17240" s="294"/>
      <c r="E17240" s="294"/>
      <c r="F17240" s="294"/>
    </row>
    <row r="17241">
      <c r="A17241" s="294" t="s">
        <v>32271</v>
      </c>
      <c r="B17241" s="294"/>
      <c r="C17241" s="294"/>
      <c r="D17241" s="294"/>
      <c r="E17241" s="294"/>
      <c r="F17241" s="294"/>
    </row>
    <row r="17242">
      <c r="A17242" s="294" t="s">
        <v>32272</v>
      </c>
      <c r="B17242" s="294"/>
      <c r="C17242" s="294"/>
      <c r="D17242" s="294"/>
      <c r="E17242" s="294"/>
      <c r="F17242" s="294"/>
    </row>
    <row r="17243">
      <c r="A17243" s="294" t="s">
        <v>32273</v>
      </c>
      <c r="B17243" s="294"/>
      <c r="C17243" s="294"/>
      <c r="D17243" s="294"/>
      <c r="E17243" s="294"/>
      <c r="F17243" s="294"/>
    </row>
    <row r="17244">
      <c r="A17244" s="294" t="s">
        <v>32274</v>
      </c>
      <c r="B17244" s="294"/>
      <c r="C17244" s="294"/>
      <c r="D17244" s="294"/>
      <c r="E17244" s="294"/>
      <c r="F17244" s="294"/>
    </row>
    <row r="17245">
      <c r="A17245" s="294" t="s">
        <v>32275</v>
      </c>
      <c r="B17245" s="294"/>
      <c r="C17245" s="294"/>
      <c r="D17245" s="294"/>
      <c r="E17245" s="294"/>
      <c r="F17245" s="294"/>
    </row>
    <row r="17246">
      <c r="A17246" s="294"/>
      <c r="B17246" s="294"/>
      <c r="C17246" s="294"/>
      <c r="D17246" s="294"/>
      <c r="E17246" s="294"/>
      <c r="F17246" s="294"/>
    </row>
    <row r="17247">
      <c r="A17247" s="294" t="s">
        <v>28124</v>
      </c>
      <c r="B17247" s="294"/>
      <c r="C17247" s="294"/>
      <c r="D17247" s="294"/>
      <c r="E17247" s="294"/>
      <c r="F17247" s="294"/>
    </row>
    <row r="17248">
      <c r="A17248" s="294" t="s">
        <v>32276</v>
      </c>
      <c r="B17248" s="294"/>
      <c r="C17248" s="294"/>
      <c r="D17248" s="294"/>
      <c r="E17248" s="294"/>
      <c r="F17248" s="294"/>
    </row>
    <row r="17249">
      <c r="A17249" s="294" t="s">
        <v>21672</v>
      </c>
      <c r="B17249" s="294"/>
      <c r="C17249" s="294"/>
      <c r="D17249" s="294"/>
      <c r="E17249" s="294"/>
      <c r="F17249" s="294"/>
    </row>
    <row r="17250">
      <c r="A17250" s="294"/>
      <c r="B17250" s="294"/>
      <c r="C17250" s="294"/>
      <c r="D17250" s="294"/>
      <c r="E17250" s="294"/>
      <c r="F17250" s="294"/>
    </row>
    <row r="17251">
      <c r="A17251" s="294" t="s">
        <v>32243</v>
      </c>
      <c r="B17251" s="294"/>
      <c r="C17251" s="294"/>
      <c r="D17251" s="294"/>
      <c r="E17251" s="294"/>
      <c r="F17251" s="294"/>
    </row>
    <row r="17252">
      <c r="A17252" s="294"/>
      <c r="B17252" s="294"/>
      <c r="C17252" s="294"/>
      <c r="D17252" s="294"/>
      <c r="E17252" s="294"/>
      <c r="F17252" s="294"/>
    </row>
    <row r="17253">
      <c r="A17253" s="294"/>
      <c r="B17253" s="294"/>
      <c r="C17253" s="294"/>
      <c r="D17253" s="294"/>
      <c r="E17253" s="294"/>
      <c r="F17253" s="294"/>
    </row>
    <row r="17254">
      <c r="A17254" s="294" t="s">
        <v>32277</v>
      </c>
      <c r="B17254" s="294"/>
      <c r="C17254" s="294"/>
      <c r="D17254" s="294"/>
      <c r="E17254" s="294"/>
      <c r="F17254" s="294"/>
    </row>
    <row r="17255">
      <c r="A17255" s="294"/>
      <c r="B17255" s="294"/>
      <c r="C17255" s="294"/>
      <c r="D17255" s="294"/>
      <c r="E17255" s="294"/>
      <c r="F17255" s="294"/>
    </row>
    <row r="17256">
      <c r="A17256" s="294" t="s">
        <v>32278</v>
      </c>
      <c r="B17256" s="294"/>
      <c r="C17256" s="294"/>
      <c r="D17256" s="294"/>
      <c r="E17256" s="294"/>
      <c r="F17256" s="294"/>
    </row>
    <row r="17257">
      <c r="A17257" s="294" t="s">
        <v>32279</v>
      </c>
      <c r="B17257" s="294"/>
      <c r="C17257" s="294"/>
      <c r="D17257" s="294"/>
      <c r="E17257" s="294"/>
      <c r="F17257" s="294"/>
    </row>
    <row r="17258">
      <c r="A17258" s="294" t="s">
        <v>32280</v>
      </c>
      <c r="B17258" s="294"/>
      <c r="C17258" s="294"/>
      <c r="D17258" s="294"/>
      <c r="E17258" s="294"/>
      <c r="F17258" s="294"/>
    </row>
    <row r="17259">
      <c r="A17259" s="294" t="s">
        <v>32281</v>
      </c>
      <c r="B17259" s="294"/>
      <c r="C17259" s="294"/>
      <c r="D17259" s="294"/>
      <c r="E17259" s="294"/>
      <c r="F17259" s="294"/>
    </row>
    <row r="17260">
      <c r="A17260" s="294" t="s">
        <v>32282</v>
      </c>
      <c r="B17260" s="294"/>
      <c r="C17260" s="294"/>
      <c r="D17260" s="294"/>
      <c r="E17260" s="294"/>
      <c r="F17260" s="294"/>
    </row>
    <row r="17261">
      <c r="A17261" s="294" t="s">
        <v>32283</v>
      </c>
      <c r="B17261" s="294"/>
      <c r="C17261" s="294"/>
      <c r="D17261" s="294"/>
      <c r="E17261" s="294"/>
      <c r="F17261" s="294"/>
    </row>
    <row r="17262">
      <c r="A17262" s="294" t="s">
        <v>32284</v>
      </c>
      <c r="B17262" s="294"/>
      <c r="C17262" s="294"/>
      <c r="D17262" s="294"/>
      <c r="E17262" s="294"/>
      <c r="F17262" s="294"/>
    </row>
    <row r="17263">
      <c r="A17263" s="294" t="s">
        <v>32285</v>
      </c>
      <c r="B17263" s="294"/>
      <c r="C17263" s="294"/>
      <c r="D17263" s="294"/>
      <c r="E17263" s="294"/>
      <c r="F17263" s="294"/>
    </row>
    <row r="17264">
      <c r="A17264" s="294"/>
      <c r="B17264" s="294"/>
      <c r="C17264" s="294"/>
      <c r="D17264" s="294"/>
      <c r="E17264" s="294"/>
      <c r="F17264" s="294"/>
    </row>
    <row r="17265">
      <c r="A17265" s="294" t="s">
        <v>22564</v>
      </c>
      <c r="B17265" s="294"/>
      <c r="C17265" s="294"/>
      <c r="D17265" s="294"/>
      <c r="E17265" s="294"/>
      <c r="F17265" s="294"/>
    </row>
    <row r="17266">
      <c r="A17266" s="294" t="s">
        <v>20470</v>
      </c>
      <c r="B17266" s="294"/>
      <c r="C17266" s="294"/>
      <c r="D17266" s="294"/>
      <c r="E17266" s="294"/>
      <c r="F17266" s="294"/>
    </row>
    <row r="17267">
      <c r="A17267" s="294"/>
      <c r="B17267" s="294"/>
      <c r="C17267" s="294"/>
      <c r="D17267" s="294"/>
      <c r="E17267" s="294"/>
      <c r="F17267" s="294"/>
    </row>
    <row r="17268">
      <c r="A17268" s="294" t="s">
        <v>32286</v>
      </c>
      <c r="B17268" s="294"/>
      <c r="C17268" s="294"/>
      <c r="D17268" s="294"/>
      <c r="E17268" s="294"/>
      <c r="F17268" s="294"/>
    </row>
    <row r="17269">
      <c r="A17269" s="294" t="s">
        <v>32287</v>
      </c>
      <c r="B17269" s="294"/>
      <c r="C17269" s="294"/>
      <c r="D17269" s="294"/>
      <c r="E17269" s="294"/>
      <c r="F17269" s="294"/>
    </row>
    <row r="17270">
      <c r="A17270" s="294" t="s">
        <v>32288</v>
      </c>
      <c r="B17270" s="294"/>
      <c r="C17270" s="294"/>
      <c r="D17270" s="294"/>
      <c r="E17270" s="294"/>
      <c r="F17270" s="294"/>
    </row>
    <row r="17271">
      <c r="A17271" s="294" t="s">
        <v>32289</v>
      </c>
      <c r="B17271" s="294"/>
      <c r="C17271" s="294"/>
      <c r="D17271" s="294"/>
      <c r="E17271" s="294"/>
      <c r="F17271" s="294"/>
    </row>
    <row r="17272">
      <c r="A17272" s="294"/>
      <c r="B17272" s="294"/>
      <c r="C17272" s="294"/>
      <c r="D17272" s="294"/>
      <c r="E17272" s="294"/>
      <c r="F17272" s="294"/>
    </row>
    <row r="17273">
      <c r="A17273" s="294" t="s">
        <v>21442</v>
      </c>
      <c r="B17273" s="294"/>
      <c r="C17273" s="294"/>
      <c r="D17273" s="294"/>
      <c r="E17273" s="294"/>
      <c r="F17273" s="294"/>
    </row>
    <row r="17274">
      <c r="A17274" s="294"/>
      <c r="B17274" s="294"/>
      <c r="C17274" s="294"/>
      <c r="D17274" s="294"/>
      <c r="E17274" s="294"/>
      <c r="F17274" s="294"/>
    </row>
    <row r="17275">
      <c r="A17275" s="294" t="s">
        <v>25065</v>
      </c>
      <c r="B17275" s="294"/>
      <c r="C17275" s="294"/>
      <c r="D17275" s="294"/>
      <c r="E17275" s="294"/>
      <c r="F17275" s="294"/>
    </row>
    <row r="17276">
      <c r="A17276" s="294" t="s">
        <v>32290</v>
      </c>
      <c r="B17276" s="294"/>
      <c r="C17276" s="294"/>
      <c r="D17276" s="294"/>
      <c r="E17276" s="294"/>
      <c r="F17276" s="294"/>
    </row>
    <row r="17277">
      <c r="A17277" s="294" t="s">
        <v>32291</v>
      </c>
      <c r="B17277" s="294"/>
      <c r="C17277" s="294"/>
      <c r="D17277" s="294"/>
      <c r="E17277" s="294"/>
      <c r="F17277" s="294"/>
    </row>
    <row r="17278">
      <c r="A17278" s="294" t="s">
        <v>32292</v>
      </c>
      <c r="B17278" s="294"/>
      <c r="C17278" s="294"/>
      <c r="D17278" s="294"/>
      <c r="E17278" s="294"/>
      <c r="F17278" s="294"/>
    </row>
    <row r="17279">
      <c r="A17279" s="294" t="s">
        <v>32293</v>
      </c>
      <c r="B17279" s="294"/>
      <c r="C17279" s="294"/>
      <c r="D17279" s="294"/>
      <c r="E17279" s="294"/>
      <c r="F17279" s="294"/>
    </row>
    <row r="17280">
      <c r="A17280" s="294" t="s">
        <v>32294</v>
      </c>
      <c r="B17280" s="294"/>
      <c r="C17280" s="294"/>
      <c r="D17280" s="294"/>
      <c r="E17280" s="294"/>
      <c r="F17280" s="294"/>
    </row>
    <row r="17281">
      <c r="A17281" s="294"/>
      <c r="B17281" s="294"/>
      <c r="C17281" s="294"/>
      <c r="D17281" s="294"/>
      <c r="E17281" s="294"/>
      <c r="F17281" s="294"/>
    </row>
    <row r="17282">
      <c r="A17282" s="294" t="s">
        <v>25653</v>
      </c>
      <c r="B17282" s="294"/>
      <c r="C17282" s="294"/>
      <c r="D17282" s="294"/>
      <c r="E17282" s="294"/>
      <c r="F17282" s="294"/>
    </row>
    <row r="17283">
      <c r="A17283" s="294" t="s">
        <v>23322</v>
      </c>
      <c r="B17283" s="294"/>
      <c r="C17283" s="294"/>
      <c r="D17283" s="294"/>
      <c r="E17283" s="294"/>
      <c r="F17283" s="294"/>
    </row>
    <row r="17284">
      <c r="A17284" s="294"/>
      <c r="B17284" s="294"/>
      <c r="C17284" s="294"/>
      <c r="D17284" s="294"/>
      <c r="E17284" s="294"/>
      <c r="F17284" s="294"/>
    </row>
    <row r="17285">
      <c r="A17285" s="294" t="s">
        <v>32295</v>
      </c>
      <c r="B17285" s="294"/>
      <c r="C17285" s="294"/>
      <c r="D17285" s="294"/>
      <c r="E17285" s="294"/>
      <c r="F17285" s="294"/>
    </row>
    <row r="17286">
      <c r="A17286" s="294" t="s">
        <v>32296</v>
      </c>
      <c r="B17286" s="294"/>
      <c r="C17286" s="294"/>
      <c r="D17286" s="294"/>
      <c r="E17286" s="294"/>
      <c r="F17286" s="294"/>
    </row>
    <row r="17287">
      <c r="A17287" s="294" t="s">
        <v>32297</v>
      </c>
      <c r="B17287" s="294"/>
      <c r="C17287" s="294"/>
      <c r="D17287" s="294"/>
      <c r="E17287" s="294"/>
      <c r="F17287" s="294"/>
    </row>
    <row r="17288">
      <c r="A17288" s="294"/>
      <c r="B17288" s="294"/>
      <c r="C17288" s="294"/>
      <c r="D17288" s="294"/>
      <c r="E17288" s="294"/>
      <c r="F17288" s="294"/>
    </row>
    <row r="17289">
      <c r="A17289" s="294" t="s">
        <v>23201</v>
      </c>
      <c r="B17289" s="294"/>
      <c r="C17289" s="294"/>
      <c r="D17289" s="294"/>
      <c r="E17289" s="294"/>
      <c r="F17289" s="294"/>
    </row>
    <row r="17290">
      <c r="A17290" s="294" t="s">
        <v>23202</v>
      </c>
      <c r="B17290" s="294"/>
      <c r="C17290" s="294"/>
      <c r="D17290" s="294"/>
      <c r="E17290" s="294"/>
      <c r="F17290" s="294"/>
    </row>
    <row r="17291">
      <c r="A17291" s="294"/>
      <c r="B17291" s="294"/>
      <c r="C17291" s="294"/>
      <c r="D17291" s="294"/>
      <c r="E17291" s="294"/>
      <c r="F17291" s="294"/>
    </row>
    <row r="17292">
      <c r="A17292" s="294" t="s">
        <v>32298</v>
      </c>
      <c r="B17292" s="294"/>
      <c r="C17292" s="294"/>
      <c r="D17292" s="294"/>
      <c r="E17292" s="294"/>
      <c r="F17292" s="294"/>
    </row>
    <row r="17293">
      <c r="A17293" s="294" t="s">
        <v>32299</v>
      </c>
      <c r="B17293" s="294"/>
      <c r="C17293" s="294"/>
      <c r="D17293" s="294"/>
      <c r="E17293" s="294"/>
      <c r="F17293" s="294"/>
    </row>
    <row r="17294">
      <c r="A17294" s="294" t="s">
        <v>32300</v>
      </c>
      <c r="B17294" s="294"/>
      <c r="C17294" s="294"/>
      <c r="D17294" s="294"/>
      <c r="E17294" s="294"/>
      <c r="F17294" s="294"/>
    </row>
    <row r="17295">
      <c r="A17295" s="294" t="s">
        <v>32301</v>
      </c>
      <c r="B17295" s="294"/>
      <c r="C17295" s="294"/>
      <c r="D17295" s="294"/>
      <c r="E17295" s="294"/>
      <c r="F17295" s="294"/>
    </row>
    <row r="17296">
      <c r="A17296" s="294"/>
      <c r="B17296" s="294"/>
      <c r="C17296" s="294"/>
      <c r="D17296" s="294"/>
      <c r="E17296" s="294"/>
      <c r="F17296" s="294"/>
    </row>
    <row r="17297">
      <c r="A17297" s="294" t="s">
        <v>23776</v>
      </c>
      <c r="B17297" s="294"/>
      <c r="C17297" s="294"/>
      <c r="D17297" s="294"/>
      <c r="E17297" s="294"/>
      <c r="F17297" s="294"/>
    </row>
    <row r="17298">
      <c r="A17298" s="294" t="s">
        <v>24398</v>
      </c>
      <c r="B17298" s="294"/>
      <c r="C17298" s="294"/>
      <c r="D17298" s="294"/>
      <c r="E17298" s="294"/>
      <c r="F17298" s="294"/>
    </row>
    <row r="17299">
      <c r="A17299" s="294"/>
      <c r="B17299" s="294"/>
      <c r="C17299" s="294"/>
      <c r="D17299" s="294"/>
      <c r="E17299" s="294"/>
      <c r="F17299" s="294"/>
    </row>
    <row r="17300">
      <c r="A17300" s="294" t="s">
        <v>32302</v>
      </c>
      <c r="B17300" s="294"/>
      <c r="C17300" s="294"/>
      <c r="D17300" s="294"/>
      <c r="E17300" s="294"/>
      <c r="F17300" s="294"/>
    </row>
    <row r="17301">
      <c r="A17301" s="294" t="s">
        <v>32303</v>
      </c>
      <c r="B17301" s="294"/>
      <c r="C17301" s="294"/>
      <c r="D17301" s="294"/>
      <c r="E17301" s="294"/>
      <c r="F17301" s="294"/>
    </row>
    <row r="17302">
      <c r="A17302" s="294" t="s">
        <v>32304</v>
      </c>
      <c r="B17302" s="294"/>
      <c r="C17302" s="294"/>
      <c r="D17302" s="294"/>
      <c r="E17302" s="294"/>
      <c r="F17302" s="294"/>
    </row>
    <row r="17303">
      <c r="A17303" s="294" t="s">
        <v>32305</v>
      </c>
      <c r="B17303" s="294"/>
      <c r="C17303" s="294"/>
      <c r="D17303" s="294"/>
      <c r="E17303" s="294"/>
      <c r="F17303" s="294"/>
    </row>
    <row r="17304">
      <c r="A17304" s="294" t="s">
        <v>32306</v>
      </c>
      <c r="B17304" s="294"/>
      <c r="C17304" s="294"/>
      <c r="D17304" s="294"/>
      <c r="E17304" s="294"/>
      <c r="F17304" s="294"/>
    </row>
    <row r="17305">
      <c r="A17305" s="294" t="s">
        <v>32307</v>
      </c>
      <c r="B17305" s="294"/>
      <c r="C17305" s="294"/>
      <c r="D17305" s="294"/>
      <c r="E17305" s="294"/>
      <c r="F17305" s="294"/>
    </row>
    <row r="17306">
      <c r="A17306" s="294" t="s">
        <v>32308</v>
      </c>
      <c r="B17306" s="294"/>
      <c r="C17306" s="294"/>
      <c r="D17306" s="294"/>
      <c r="E17306" s="294"/>
      <c r="F17306" s="294"/>
    </row>
    <row r="17307">
      <c r="A17307" s="294" t="s">
        <v>32309</v>
      </c>
      <c r="B17307" s="294"/>
      <c r="C17307" s="294"/>
      <c r="D17307" s="294"/>
      <c r="E17307" s="294"/>
      <c r="F17307" s="294"/>
    </row>
    <row r="17308">
      <c r="A17308" s="294" t="s">
        <v>32310</v>
      </c>
      <c r="B17308" s="294"/>
      <c r="C17308" s="294"/>
      <c r="D17308" s="294"/>
      <c r="E17308" s="294"/>
      <c r="F17308" s="294"/>
    </row>
    <row r="17309">
      <c r="A17309" s="294" t="s">
        <v>32311</v>
      </c>
      <c r="B17309" s="294"/>
      <c r="C17309" s="294"/>
      <c r="D17309" s="294"/>
      <c r="E17309" s="294"/>
      <c r="F17309" s="294"/>
    </row>
    <row r="17310">
      <c r="A17310" s="294" t="s">
        <v>23508</v>
      </c>
      <c r="B17310" s="294"/>
      <c r="C17310" s="294"/>
      <c r="D17310" s="294"/>
      <c r="E17310" s="294"/>
      <c r="F17310" s="294"/>
    </row>
    <row r="17311">
      <c r="A17311" s="294" t="s">
        <v>29043</v>
      </c>
      <c r="B17311" s="294"/>
      <c r="C17311" s="294"/>
      <c r="D17311" s="294"/>
      <c r="E17311" s="294"/>
      <c r="F17311" s="294"/>
    </row>
    <row r="17312">
      <c r="A17312" s="294" t="s">
        <v>32312</v>
      </c>
      <c r="B17312" s="294"/>
      <c r="C17312" s="294"/>
      <c r="D17312" s="294"/>
      <c r="E17312" s="294"/>
      <c r="F17312" s="294"/>
    </row>
    <row r="17313">
      <c r="A17313" s="294" t="s">
        <v>32313</v>
      </c>
      <c r="B17313" s="294"/>
      <c r="C17313" s="294"/>
      <c r="D17313" s="294"/>
      <c r="E17313" s="294"/>
      <c r="F17313" s="294"/>
    </row>
    <row r="17314">
      <c r="A17314" s="294"/>
      <c r="B17314" s="294"/>
      <c r="C17314" s="294"/>
      <c r="D17314" s="294"/>
      <c r="E17314" s="294"/>
      <c r="F17314" s="294"/>
    </row>
    <row r="17315">
      <c r="A17315" s="294" t="s">
        <v>25957</v>
      </c>
      <c r="B17315" s="294"/>
      <c r="C17315" s="294"/>
      <c r="D17315" s="294"/>
      <c r="E17315" s="294"/>
      <c r="F17315" s="294"/>
    </row>
    <row r="17316">
      <c r="A17316" s="294"/>
      <c r="B17316" s="294"/>
      <c r="C17316" s="294"/>
      <c r="D17316" s="294"/>
      <c r="E17316" s="294"/>
      <c r="F17316" s="294"/>
    </row>
    <row r="17317">
      <c r="A17317" s="294" t="s">
        <v>32314</v>
      </c>
      <c r="B17317" s="294"/>
      <c r="C17317" s="294"/>
      <c r="D17317" s="294"/>
      <c r="E17317" s="294"/>
      <c r="F17317" s="294"/>
    </row>
    <row r="17318">
      <c r="A17318" s="294"/>
      <c r="B17318" s="294"/>
      <c r="C17318" s="294"/>
      <c r="D17318" s="294"/>
      <c r="E17318" s="294"/>
      <c r="F17318" s="294"/>
    </row>
    <row r="17319">
      <c r="A17319" s="294" t="s">
        <v>26193</v>
      </c>
      <c r="B17319" s="294"/>
      <c r="C17319" s="294"/>
      <c r="D17319" s="294"/>
      <c r="E17319" s="294"/>
      <c r="F17319" s="294"/>
    </row>
    <row r="17320">
      <c r="A17320" s="294"/>
      <c r="B17320" s="294"/>
      <c r="C17320" s="294"/>
      <c r="D17320" s="294"/>
      <c r="E17320" s="294"/>
      <c r="F17320" s="294"/>
    </row>
    <row r="17321">
      <c r="A17321" s="294" t="s">
        <v>26194</v>
      </c>
      <c r="B17321" s="294"/>
      <c r="C17321" s="294"/>
      <c r="D17321" s="294"/>
      <c r="E17321" s="294"/>
      <c r="F17321" s="294"/>
    </row>
    <row r="17322">
      <c r="A17322" s="294" t="s">
        <v>30062</v>
      </c>
      <c r="B17322" s="294"/>
      <c r="C17322" s="294"/>
      <c r="D17322" s="294"/>
      <c r="E17322" s="294"/>
      <c r="F17322" s="294"/>
    </row>
    <row r="17323">
      <c r="A17323" s="294" t="s">
        <v>26500</v>
      </c>
      <c r="B17323" s="294"/>
      <c r="C17323" s="294"/>
      <c r="D17323" s="294"/>
      <c r="E17323" s="294"/>
      <c r="F17323" s="294"/>
    </row>
    <row r="17324">
      <c r="A17324" s="294" t="s">
        <v>32315</v>
      </c>
      <c r="B17324" s="294"/>
      <c r="C17324" s="294"/>
      <c r="D17324" s="294"/>
      <c r="E17324" s="294"/>
      <c r="F17324" s="294"/>
    </row>
    <row r="17325">
      <c r="A17325" s="294" t="s">
        <v>26501</v>
      </c>
      <c r="B17325" s="294"/>
      <c r="C17325" s="294"/>
      <c r="D17325" s="294"/>
      <c r="E17325" s="294"/>
      <c r="F17325" s="294"/>
    </row>
    <row r="17326">
      <c r="A17326" s="294" t="s">
        <v>26229</v>
      </c>
      <c r="B17326" s="294"/>
      <c r="C17326" s="294"/>
      <c r="D17326" s="294"/>
      <c r="E17326" s="294"/>
      <c r="F17326" s="294"/>
    </row>
    <row r="17327">
      <c r="A17327" s="294" t="s">
        <v>32316</v>
      </c>
      <c r="B17327" s="294"/>
      <c r="C17327" s="294"/>
      <c r="D17327" s="294"/>
      <c r="E17327" s="294"/>
      <c r="F17327" s="294"/>
    </row>
    <row r="17328">
      <c r="A17328" s="294"/>
      <c r="B17328" s="294"/>
      <c r="C17328" s="294"/>
      <c r="D17328" s="294"/>
      <c r="E17328" s="294"/>
      <c r="F17328" s="294"/>
    </row>
    <row r="17329">
      <c r="A17329" s="294" t="s">
        <v>25967</v>
      </c>
      <c r="B17329" s="294"/>
      <c r="C17329" s="294"/>
      <c r="D17329" s="294"/>
      <c r="E17329" s="294"/>
      <c r="F17329" s="294"/>
    </row>
    <row r="17330">
      <c r="A17330" s="294"/>
      <c r="B17330" s="294"/>
      <c r="C17330" s="294"/>
      <c r="D17330" s="294"/>
      <c r="E17330" s="294"/>
      <c r="F17330" s="294"/>
    </row>
    <row r="17331">
      <c r="A17331" s="294" t="s">
        <v>32317</v>
      </c>
      <c r="B17331" s="294"/>
      <c r="C17331" s="294"/>
      <c r="D17331" s="294"/>
      <c r="E17331" s="294"/>
      <c r="F17331" s="294"/>
    </row>
    <row r="17332">
      <c r="A17332" s="294" t="s">
        <v>32318</v>
      </c>
      <c r="B17332" s="294"/>
      <c r="C17332" s="294"/>
      <c r="D17332" s="294"/>
      <c r="E17332" s="294"/>
      <c r="F17332" s="294"/>
    </row>
    <row r="17333">
      <c r="A17333" s="294" t="s">
        <v>32319</v>
      </c>
      <c r="B17333" s="294"/>
      <c r="C17333" s="294"/>
      <c r="D17333" s="294"/>
      <c r="E17333" s="294"/>
      <c r="F17333" s="294"/>
    </row>
    <row r="17334">
      <c r="A17334" s="294" t="s">
        <v>32320</v>
      </c>
      <c r="B17334" s="294"/>
      <c r="C17334" s="294"/>
      <c r="D17334" s="294"/>
      <c r="E17334" s="294"/>
      <c r="F17334" s="294"/>
    </row>
    <row r="17335">
      <c r="A17335" s="294" t="s">
        <v>32321</v>
      </c>
      <c r="B17335" s="294"/>
      <c r="C17335" s="294"/>
      <c r="D17335" s="294"/>
      <c r="E17335" s="294"/>
      <c r="F17335" s="294"/>
    </row>
    <row r="17336">
      <c r="A17336" s="294" t="s">
        <v>32322</v>
      </c>
      <c r="B17336" s="294"/>
      <c r="C17336" s="294"/>
      <c r="D17336" s="294"/>
      <c r="E17336" s="294"/>
      <c r="F17336" s="294"/>
    </row>
    <row r="17337">
      <c r="A17337" s="294" t="s">
        <v>32323</v>
      </c>
      <c r="B17337" s="294"/>
      <c r="C17337" s="294"/>
      <c r="D17337" s="294"/>
      <c r="E17337" s="294"/>
      <c r="F17337" s="294"/>
    </row>
    <row r="17338">
      <c r="A17338" s="294" t="s">
        <v>32324</v>
      </c>
      <c r="B17338" s="294"/>
      <c r="C17338" s="294"/>
      <c r="D17338" s="294"/>
      <c r="E17338" s="294"/>
      <c r="F17338" s="294"/>
    </row>
    <row r="17339">
      <c r="A17339" s="294" t="s">
        <v>32325</v>
      </c>
      <c r="B17339" s="294"/>
      <c r="C17339" s="294"/>
      <c r="D17339" s="294"/>
      <c r="E17339" s="294"/>
      <c r="F17339" s="294"/>
    </row>
    <row r="17340">
      <c r="A17340" s="294" t="s">
        <v>32326</v>
      </c>
      <c r="B17340" s="294"/>
      <c r="C17340" s="294"/>
      <c r="D17340" s="294"/>
      <c r="E17340" s="294"/>
      <c r="F17340" s="294"/>
    </row>
    <row r="17341">
      <c r="A17341" s="294" t="s">
        <v>32327</v>
      </c>
      <c r="B17341" s="294"/>
      <c r="C17341" s="294"/>
      <c r="D17341" s="294"/>
      <c r="E17341" s="294"/>
      <c r="F17341" s="294"/>
    </row>
    <row r="17342">
      <c r="A17342" s="294" t="s">
        <v>32328</v>
      </c>
      <c r="B17342" s="294"/>
      <c r="C17342" s="294"/>
      <c r="D17342" s="294"/>
      <c r="E17342" s="294"/>
      <c r="F17342" s="294"/>
    </row>
    <row r="17343">
      <c r="A17343" s="294"/>
      <c r="B17343" s="294"/>
      <c r="C17343" s="294"/>
      <c r="D17343" s="294"/>
      <c r="E17343" s="294"/>
      <c r="F17343" s="294"/>
    </row>
    <row r="17344">
      <c r="A17344" s="294" t="s">
        <v>26240</v>
      </c>
      <c r="B17344" s="294"/>
      <c r="C17344" s="294"/>
      <c r="D17344" s="294"/>
      <c r="E17344" s="294"/>
      <c r="F17344" s="294"/>
    </row>
    <row r="17345">
      <c r="A17345" s="294"/>
      <c r="B17345" s="294"/>
      <c r="C17345" s="294"/>
      <c r="D17345" s="294"/>
      <c r="E17345" s="294"/>
      <c r="F17345" s="294"/>
    </row>
    <row r="17346">
      <c r="A17346" s="294" t="s">
        <v>27416</v>
      </c>
      <c r="B17346" s="294"/>
      <c r="C17346" s="294"/>
      <c r="D17346" s="294"/>
      <c r="E17346" s="294"/>
      <c r="F17346" s="294"/>
    </row>
    <row r="17347">
      <c r="A17347" s="294" t="s">
        <v>32329</v>
      </c>
      <c r="B17347" s="294"/>
      <c r="C17347" s="294"/>
      <c r="D17347" s="294"/>
      <c r="E17347" s="294"/>
      <c r="F17347" s="294"/>
    </row>
    <row r="17348">
      <c r="A17348" s="294" t="s">
        <v>27417</v>
      </c>
      <c r="B17348" s="294"/>
      <c r="C17348" s="294"/>
      <c r="D17348" s="294"/>
      <c r="E17348" s="294"/>
      <c r="F17348" s="294"/>
    </row>
    <row r="17349">
      <c r="A17349" s="294" t="s">
        <v>32330</v>
      </c>
      <c r="B17349" s="294"/>
      <c r="C17349" s="294"/>
      <c r="D17349" s="294"/>
      <c r="E17349" s="294"/>
      <c r="F17349" s="294"/>
    </row>
    <row r="17350">
      <c r="A17350" s="294" t="s">
        <v>32331</v>
      </c>
      <c r="B17350" s="294"/>
      <c r="C17350" s="294"/>
      <c r="D17350" s="294"/>
      <c r="E17350" s="294"/>
      <c r="F17350" s="294"/>
    </row>
    <row r="17351">
      <c r="A17351" s="294" t="s">
        <v>28936</v>
      </c>
      <c r="B17351" s="294"/>
      <c r="C17351" s="294"/>
      <c r="D17351" s="294"/>
      <c r="E17351" s="294"/>
      <c r="F17351" s="294"/>
    </row>
    <row r="17352">
      <c r="A17352" s="294" t="s">
        <v>32332</v>
      </c>
      <c r="B17352" s="294"/>
      <c r="C17352" s="294"/>
      <c r="D17352" s="294"/>
      <c r="E17352" s="294"/>
      <c r="F17352" s="294"/>
    </row>
    <row r="17353">
      <c r="A17353" s="294" t="s">
        <v>32333</v>
      </c>
      <c r="B17353" s="294"/>
      <c r="C17353" s="294"/>
      <c r="D17353" s="294"/>
      <c r="E17353" s="294"/>
      <c r="F17353" s="294"/>
    </row>
    <row r="17354">
      <c r="A17354" s="294" t="s">
        <v>32334</v>
      </c>
      <c r="B17354" s="294"/>
      <c r="C17354" s="294"/>
      <c r="D17354" s="294"/>
      <c r="E17354" s="294"/>
      <c r="F17354" s="294"/>
    </row>
    <row r="17355">
      <c r="A17355" s="294" t="s">
        <v>32335</v>
      </c>
      <c r="B17355" s="294"/>
      <c r="C17355" s="294"/>
      <c r="D17355" s="294"/>
      <c r="E17355" s="294"/>
      <c r="F17355" s="294"/>
    </row>
    <row r="17356">
      <c r="A17356" s="294"/>
      <c r="B17356" s="294"/>
      <c r="C17356" s="294"/>
      <c r="D17356" s="294"/>
      <c r="E17356" s="294"/>
      <c r="F17356" s="294"/>
    </row>
    <row r="17357">
      <c r="A17357" s="294" t="s">
        <v>32336</v>
      </c>
      <c r="B17357" s="294"/>
      <c r="C17357" s="294"/>
      <c r="D17357" s="294"/>
      <c r="E17357" s="294"/>
      <c r="F17357" s="294"/>
    </row>
    <row r="17358">
      <c r="A17358" s="294"/>
      <c r="B17358" s="294"/>
      <c r="C17358" s="294"/>
      <c r="D17358" s="294"/>
      <c r="E17358" s="294"/>
      <c r="F17358" s="294"/>
    </row>
    <row r="17359">
      <c r="A17359" s="294" t="s">
        <v>27426</v>
      </c>
      <c r="B17359" s="294"/>
      <c r="C17359" s="294"/>
      <c r="D17359" s="294"/>
      <c r="E17359" s="294"/>
      <c r="F17359" s="294"/>
    </row>
    <row r="17360">
      <c r="A17360" s="294" t="s">
        <v>27427</v>
      </c>
      <c r="B17360" s="294"/>
      <c r="C17360" s="294"/>
      <c r="D17360" s="294"/>
      <c r="E17360" s="294"/>
      <c r="F17360" s="294"/>
    </row>
    <row r="17361">
      <c r="A17361" s="294" t="s">
        <v>31062</v>
      </c>
      <c r="B17361" s="294"/>
      <c r="C17361" s="294"/>
      <c r="D17361" s="294"/>
      <c r="E17361" s="294"/>
      <c r="F17361" s="294"/>
    </row>
    <row r="17362">
      <c r="A17362" s="294" t="s">
        <v>32337</v>
      </c>
      <c r="B17362" s="294"/>
      <c r="C17362" s="294"/>
      <c r="D17362" s="294"/>
      <c r="E17362" s="294"/>
      <c r="F17362" s="294"/>
    </row>
    <row r="17363">
      <c r="A17363" s="294" t="s">
        <v>32338</v>
      </c>
      <c r="B17363" s="294"/>
      <c r="C17363" s="294"/>
      <c r="D17363" s="294"/>
      <c r="E17363" s="294"/>
      <c r="F17363" s="294"/>
    </row>
    <row r="17364">
      <c r="A17364" s="294" t="s">
        <v>32339</v>
      </c>
      <c r="B17364" s="294"/>
      <c r="C17364" s="294"/>
      <c r="D17364" s="294"/>
      <c r="E17364" s="294"/>
      <c r="F17364" s="294"/>
    </row>
    <row r="17365">
      <c r="A17365" s="294" t="s">
        <v>28935</v>
      </c>
      <c r="B17365" s="294"/>
      <c r="C17365" s="294"/>
      <c r="D17365" s="294"/>
      <c r="E17365" s="294"/>
      <c r="F17365" s="294"/>
    </row>
    <row r="17366">
      <c r="A17366" s="294" t="s">
        <v>32340</v>
      </c>
      <c r="B17366" s="294"/>
      <c r="C17366" s="294"/>
      <c r="D17366" s="294"/>
      <c r="E17366" s="294"/>
      <c r="F17366" s="294"/>
    </row>
    <row r="17367">
      <c r="A17367" s="294" t="s">
        <v>32341</v>
      </c>
      <c r="B17367" s="294"/>
      <c r="C17367" s="294"/>
      <c r="D17367" s="294"/>
      <c r="E17367" s="294"/>
      <c r="F17367" s="294"/>
    </row>
    <row r="17368">
      <c r="A17368" s="294"/>
      <c r="B17368" s="294"/>
      <c r="C17368" s="294"/>
      <c r="D17368" s="294"/>
      <c r="E17368" s="294"/>
      <c r="F17368" s="294"/>
    </row>
    <row r="17369">
      <c r="A17369" s="294"/>
      <c r="B17369" s="294"/>
      <c r="C17369" s="294"/>
      <c r="D17369" s="294"/>
      <c r="E17369" s="294"/>
      <c r="F17369" s="294"/>
    </row>
    <row r="17370">
      <c r="A17370" s="294" t="s">
        <v>32342</v>
      </c>
      <c r="B17370" s="294"/>
      <c r="C17370" s="294"/>
      <c r="D17370" s="294"/>
      <c r="E17370" s="294"/>
      <c r="F17370" s="294"/>
    </row>
    <row r="17371">
      <c r="A17371" s="294"/>
      <c r="B17371" s="294"/>
      <c r="C17371" s="294"/>
      <c r="D17371" s="294"/>
      <c r="E17371" s="294"/>
      <c r="F17371" s="294"/>
    </row>
    <row r="17372">
      <c r="A17372" s="294" t="s">
        <v>32343</v>
      </c>
      <c r="B17372" s="294"/>
      <c r="C17372" s="294"/>
      <c r="D17372" s="294"/>
      <c r="E17372" s="294"/>
      <c r="F17372" s="294"/>
    </row>
    <row r="17373">
      <c r="A17373" s="294" t="s">
        <v>32344</v>
      </c>
      <c r="B17373" s="294"/>
      <c r="C17373" s="294"/>
      <c r="D17373" s="294"/>
      <c r="E17373" s="294"/>
      <c r="F17373" s="294"/>
    </row>
    <row r="17374">
      <c r="A17374" s="294" t="s">
        <v>32345</v>
      </c>
      <c r="B17374" s="294"/>
      <c r="C17374" s="294"/>
      <c r="D17374" s="294"/>
      <c r="E17374" s="294"/>
      <c r="F17374" s="294"/>
    </row>
    <row r="17375">
      <c r="A17375" s="294" t="s">
        <v>32346</v>
      </c>
      <c r="B17375" s="294"/>
      <c r="C17375" s="294"/>
      <c r="D17375" s="294"/>
      <c r="E17375" s="294"/>
      <c r="F17375" s="294"/>
    </row>
    <row r="17376">
      <c r="A17376" s="294" t="s">
        <v>32347</v>
      </c>
      <c r="B17376" s="294"/>
      <c r="C17376" s="294"/>
      <c r="D17376" s="294"/>
      <c r="E17376" s="294"/>
      <c r="F17376" s="294"/>
    </row>
    <row r="17377">
      <c r="A17377" s="294"/>
      <c r="B17377" s="294"/>
      <c r="C17377" s="294"/>
      <c r="D17377" s="294"/>
      <c r="E17377" s="294"/>
      <c r="F17377" s="294"/>
    </row>
    <row r="17378">
      <c r="A17378" s="294" t="s">
        <v>28124</v>
      </c>
      <c r="B17378" s="294"/>
      <c r="C17378" s="294"/>
      <c r="D17378" s="294"/>
      <c r="E17378" s="294"/>
      <c r="F17378" s="294"/>
    </row>
    <row r="17379">
      <c r="A17379" s="294" t="s">
        <v>19306</v>
      </c>
      <c r="B17379" s="294"/>
      <c r="C17379" s="294"/>
      <c r="D17379" s="294"/>
      <c r="E17379" s="294"/>
      <c r="F17379" s="294"/>
    </row>
    <row r="17380">
      <c r="A17380" s="294" t="s">
        <v>21618</v>
      </c>
      <c r="B17380" s="294"/>
      <c r="C17380" s="294"/>
      <c r="D17380" s="294"/>
      <c r="E17380" s="294"/>
      <c r="F17380" s="294"/>
    </row>
    <row r="17381">
      <c r="A17381" s="294" t="s">
        <v>32348</v>
      </c>
      <c r="B17381" s="294"/>
      <c r="C17381" s="294"/>
      <c r="D17381" s="294"/>
      <c r="E17381" s="294"/>
      <c r="F17381" s="294"/>
    </row>
    <row r="17382">
      <c r="A17382" s="294"/>
      <c r="B17382" s="294"/>
      <c r="C17382" s="294"/>
      <c r="D17382" s="294"/>
      <c r="E17382" s="294"/>
      <c r="F17382" s="294"/>
    </row>
    <row r="17383">
      <c r="A17383" s="294" t="s">
        <v>22512</v>
      </c>
      <c r="B17383" s="294"/>
      <c r="C17383" s="294"/>
      <c r="D17383" s="294"/>
      <c r="E17383" s="294"/>
      <c r="F17383" s="294"/>
    </row>
    <row r="17384">
      <c r="A17384" s="294" t="s">
        <v>20462</v>
      </c>
      <c r="B17384" s="294"/>
      <c r="C17384" s="294"/>
      <c r="D17384" s="294"/>
      <c r="E17384" s="294"/>
      <c r="F17384" s="294"/>
    </row>
    <row r="17385">
      <c r="A17385" s="294"/>
      <c r="B17385" s="294"/>
      <c r="C17385" s="294"/>
      <c r="D17385" s="294"/>
      <c r="E17385" s="294"/>
      <c r="F17385" s="294"/>
    </row>
    <row r="17386">
      <c r="A17386" s="294" t="s">
        <v>32349</v>
      </c>
      <c r="B17386" s="294"/>
      <c r="C17386" s="294"/>
      <c r="D17386" s="294"/>
      <c r="E17386" s="294"/>
      <c r="F17386" s="294"/>
    </row>
    <row r="17387">
      <c r="A17387" s="294" t="s">
        <v>32350</v>
      </c>
      <c r="B17387" s="294"/>
      <c r="C17387" s="294"/>
      <c r="D17387" s="294"/>
      <c r="E17387" s="294"/>
      <c r="F17387" s="294"/>
    </row>
    <row r="17388">
      <c r="A17388" s="294" t="s">
        <v>27080</v>
      </c>
      <c r="B17388" s="294"/>
      <c r="C17388" s="294"/>
      <c r="D17388" s="294"/>
      <c r="E17388" s="294"/>
      <c r="F17388" s="294"/>
    </row>
    <row r="17389">
      <c r="A17389" s="294" t="s">
        <v>32351</v>
      </c>
      <c r="B17389" s="294"/>
      <c r="C17389" s="294"/>
      <c r="D17389" s="294"/>
      <c r="E17389" s="294"/>
      <c r="F17389" s="294"/>
    </row>
    <row r="17390">
      <c r="A17390" s="294" t="s">
        <v>32352</v>
      </c>
      <c r="B17390" s="294"/>
      <c r="C17390" s="294"/>
      <c r="D17390" s="294"/>
      <c r="E17390" s="294"/>
      <c r="F17390" s="294"/>
    </row>
    <row r="17391">
      <c r="A17391" s="294" t="s">
        <v>32353</v>
      </c>
      <c r="B17391" s="294"/>
      <c r="C17391" s="294"/>
      <c r="D17391" s="294"/>
      <c r="E17391" s="294"/>
      <c r="F17391" s="294"/>
    </row>
    <row r="17392">
      <c r="A17392" s="294"/>
      <c r="B17392" s="294"/>
      <c r="C17392" s="294"/>
      <c r="D17392" s="294"/>
      <c r="E17392" s="294"/>
      <c r="F17392" s="294"/>
    </row>
    <row r="17393">
      <c r="A17393" s="294" t="s">
        <v>23148</v>
      </c>
      <c r="B17393" s="294"/>
      <c r="C17393" s="294"/>
      <c r="D17393" s="294"/>
      <c r="E17393" s="294"/>
      <c r="F17393" s="294"/>
    </row>
    <row r="17394">
      <c r="A17394" s="294" t="s">
        <v>23704</v>
      </c>
      <c r="B17394" s="294"/>
      <c r="C17394" s="294"/>
      <c r="D17394" s="294"/>
      <c r="E17394" s="294"/>
      <c r="F17394" s="294"/>
    </row>
    <row r="17395">
      <c r="A17395" s="294"/>
      <c r="B17395" s="294"/>
      <c r="C17395" s="294"/>
      <c r="D17395" s="294"/>
      <c r="E17395" s="294"/>
      <c r="F17395" s="294"/>
    </row>
    <row r="17396">
      <c r="A17396" s="294" t="s">
        <v>32354</v>
      </c>
      <c r="B17396" s="294"/>
      <c r="C17396" s="294"/>
      <c r="D17396" s="294"/>
      <c r="E17396" s="294"/>
      <c r="F17396" s="294"/>
    </row>
    <row r="17397">
      <c r="A17397" s="294" t="s">
        <v>32355</v>
      </c>
      <c r="B17397" s="294"/>
      <c r="C17397" s="294"/>
      <c r="D17397" s="294"/>
      <c r="E17397" s="294"/>
      <c r="F17397" s="294"/>
    </row>
    <row r="17398">
      <c r="A17398" s="294" t="s">
        <v>32356</v>
      </c>
      <c r="B17398" s="294"/>
      <c r="C17398" s="294"/>
      <c r="D17398" s="294"/>
      <c r="E17398" s="294"/>
      <c r="F17398" s="294"/>
    </row>
    <row r="17399">
      <c r="A17399" s="294" t="s">
        <v>32357</v>
      </c>
      <c r="B17399" s="294"/>
      <c r="C17399" s="294"/>
      <c r="D17399" s="294"/>
      <c r="E17399" s="294"/>
      <c r="F17399" s="294"/>
    </row>
    <row r="17400">
      <c r="A17400" s="294"/>
      <c r="B17400" s="294"/>
      <c r="C17400" s="294"/>
      <c r="D17400" s="294"/>
      <c r="E17400" s="294"/>
      <c r="F17400" s="294"/>
    </row>
    <row r="17401">
      <c r="A17401" s="294" t="s">
        <v>21945</v>
      </c>
      <c r="B17401" s="294"/>
      <c r="C17401" s="294"/>
      <c r="D17401" s="294"/>
      <c r="E17401" s="294"/>
      <c r="F17401" s="294"/>
    </row>
    <row r="17402">
      <c r="A17402" s="294" t="s">
        <v>23068</v>
      </c>
      <c r="B17402" s="294"/>
      <c r="C17402" s="294"/>
      <c r="D17402" s="294"/>
      <c r="E17402" s="294"/>
      <c r="F17402" s="294"/>
    </row>
    <row r="17403">
      <c r="A17403" s="294"/>
      <c r="B17403" s="294"/>
      <c r="C17403" s="294"/>
      <c r="D17403" s="294"/>
      <c r="E17403" s="294"/>
      <c r="F17403" s="294"/>
    </row>
    <row r="17404">
      <c r="A17404" s="294" t="s">
        <v>32358</v>
      </c>
      <c r="B17404" s="294"/>
      <c r="C17404" s="294"/>
      <c r="D17404" s="294"/>
      <c r="E17404" s="294"/>
      <c r="F17404" s="294"/>
    </row>
    <row r="17405">
      <c r="A17405" s="294" t="s">
        <v>32359</v>
      </c>
      <c r="B17405" s="294"/>
      <c r="C17405" s="294"/>
      <c r="D17405" s="294"/>
      <c r="E17405" s="294"/>
      <c r="F17405" s="294"/>
    </row>
    <row r="17406">
      <c r="A17406" s="294" t="s">
        <v>32360</v>
      </c>
      <c r="B17406" s="294"/>
      <c r="C17406" s="294"/>
      <c r="D17406" s="294"/>
      <c r="E17406" s="294"/>
      <c r="F17406" s="294"/>
    </row>
    <row r="17407">
      <c r="A17407" s="294" t="s">
        <v>32361</v>
      </c>
      <c r="B17407" s="294"/>
      <c r="C17407" s="294"/>
      <c r="D17407" s="294"/>
      <c r="E17407" s="294"/>
      <c r="F17407" s="294"/>
    </row>
    <row r="17408">
      <c r="A17408" s="294" t="s">
        <v>32362</v>
      </c>
      <c r="B17408" s="294"/>
      <c r="C17408" s="294"/>
      <c r="D17408" s="294"/>
      <c r="E17408" s="294"/>
      <c r="F17408" s="294"/>
    </row>
    <row r="17409">
      <c r="A17409" s="294" t="s">
        <v>32363</v>
      </c>
      <c r="B17409" s="294"/>
      <c r="C17409" s="294"/>
      <c r="D17409" s="294"/>
      <c r="E17409" s="294"/>
      <c r="F17409" s="294"/>
    </row>
    <row r="17410">
      <c r="A17410" s="294"/>
      <c r="B17410" s="294"/>
      <c r="C17410" s="294"/>
      <c r="D17410" s="294"/>
      <c r="E17410" s="294"/>
      <c r="F17410" s="294"/>
    </row>
    <row r="17411">
      <c r="A17411" s="294" t="s">
        <v>21401</v>
      </c>
      <c r="B17411" s="294"/>
      <c r="C17411" s="294"/>
      <c r="D17411" s="294"/>
      <c r="E17411" s="294"/>
      <c r="F17411" s="294"/>
    </row>
    <row r="17412">
      <c r="A17412" s="294"/>
      <c r="B17412" s="294"/>
      <c r="C17412" s="294"/>
      <c r="D17412" s="294"/>
      <c r="E17412" s="294"/>
      <c r="F17412" s="294"/>
    </row>
    <row r="17413">
      <c r="A17413" s="294" t="s">
        <v>32364</v>
      </c>
      <c r="B17413" s="294"/>
      <c r="C17413" s="294"/>
      <c r="D17413" s="294"/>
      <c r="E17413" s="294"/>
      <c r="F17413" s="294"/>
    </row>
    <row r="17414">
      <c r="A17414" s="294" t="s">
        <v>32365</v>
      </c>
      <c r="B17414" s="294"/>
      <c r="C17414" s="294"/>
      <c r="D17414" s="294"/>
      <c r="E17414" s="294"/>
      <c r="F17414" s="294"/>
    </row>
    <row r="17415">
      <c r="A17415" s="294" t="s">
        <v>32366</v>
      </c>
      <c r="B17415" s="294"/>
      <c r="C17415" s="294"/>
      <c r="D17415" s="294"/>
      <c r="E17415" s="294"/>
      <c r="F17415" s="294"/>
    </row>
    <row r="17416">
      <c r="A17416" s="294" t="s">
        <v>32367</v>
      </c>
      <c r="B17416" s="294"/>
      <c r="C17416" s="294"/>
      <c r="D17416" s="294"/>
      <c r="E17416" s="294"/>
      <c r="F17416" s="294"/>
    </row>
    <row r="17417">
      <c r="A17417" s="294" t="s">
        <v>32368</v>
      </c>
      <c r="B17417" s="294"/>
      <c r="C17417" s="294"/>
      <c r="D17417" s="294"/>
      <c r="E17417" s="294"/>
      <c r="F17417" s="294"/>
    </row>
    <row r="17418">
      <c r="A17418" s="294" t="s">
        <v>32369</v>
      </c>
      <c r="B17418" s="294"/>
      <c r="C17418" s="294"/>
      <c r="D17418" s="294"/>
      <c r="E17418" s="294"/>
      <c r="F17418" s="294"/>
    </row>
    <row r="17419">
      <c r="A17419" s="294" t="s">
        <v>32370</v>
      </c>
      <c r="B17419" s="294"/>
      <c r="C17419" s="294"/>
      <c r="D17419" s="294"/>
      <c r="E17419" s="294"/>
      <c r="F17419" s="294"/>
    </row>
    <row r="17420">
      <c r="A17420" s="294" t="s">
        <v>32371</v>
      </c>
      <c r="B17420" s="294"/>
      <c r="C17420" s="294"/>
      <c r="D17420" s="294"/>
      <c r="E17420" s="294"/>
      <c r="F17420" s="294"/>
    </row>
    <row r="17421">
      <c r="A17421" s="294" t="s">
        <v>32372</v>
      </c>
      <c r="B17421" s="294"/>
      <c r="C17421" s="294"/>
      <c r="D17421" s="294"/>
      <c r="E17421" s="294"/>
      <c r="F17421" s="294"/>
    </row>
    <row r="17422">
      <c r="A17422" s="294" t="s">
        <v>32373</v>
      </c>
      <c r="B17422" s="294"/>
      <c r="C17422" s="294"/>
      <c r="D17422" s="294"/>
      <c r="E17422" s="294"/>
      <c r="F17422" s="294"/>
    </row>
    <row r="17423">
      <c r="A17423" s="294" t="s">
        <v>32374</v>
      </c>
      <c r="B17423" s="294"/>
      <c r="C17423" s="294"/>
      <c r="D17423" s="294"/>
      <c r="E17423" s="294"/>
      <c r="F17423" s="294"/>
    </row>
    <row r="17424">
      <c r="A17424" s="294" t="s">
        <v>32375</v>
      </c>
      <c r="B17424" s="294"/>
      <c r="C17424" s="294"/>
      <c r="D17424" s="294"/>
      <c r="E17424" s="294"/>
      <c r="F17424" s="294"/>
    </row>
    <row r="17425">
      <c r="A17425" s="294" t="s">
        <v>32376</v>
      </c>
      <c r="B17425" s="294"/>
      <c r="C17425" s="294"/>
      <c r="D17425" s="294"/>
      <c r="E17425" s="294"/>
      <c r="F17425" s="294"/>
    </row>
    <row r="17426">
      <c r="A17426" s="294" t="s">
        <v>32377</v>
      </c>
      <c r="B17426" s="294"/>
      <c r="C17426" s="294"/>
      <c r="D17426" s="294"/>
      <c r="E17426" s="294"/>
      <c r="F17426" s="294"/>
    </row>
    <row r="17427">
      <c r="A17427" s="294" t="s">
        <v>32378</v>
      </c>
      <c r="B17427" s="294"/>
      <c r="C17427" s="294"/>
      <c r="D17427" s="294"/>
      <c r="E17427" s="294"/>
      <c r="F17427" s="294"/>
    </row>
    <row r="17428">
      <c r="A17428" s="294"/>
      <c r="B17428" s="294"/>
      <c r="C17428" s="294"/>
      <c r="D17428" s="294"/>
      <c r="E17428" s="294"/>
      <c r="F17428" s="294"/>
    </row>
    <row r="17429">
      <c r="A17429" s="294" t="s">
        <v>21990</v>
      </c>
      <c r="B17429" s="294"/>
      <c r="C17429" s="294"/>
      <c r="D17429" s="294"/>
      <c r="E17429" s="294"/>
      <c r="F17429" s="294"/>
    </row>
    <row r="17430">
      <c r="A17430" s="294"/>
      <c r="B17430" s="294"/>
      <c r="C17430" s="294"/>
      <c r="D17430" s="294"/>
      <c r="E17430" s="294"/>
      <c r="F17430" s="294"/>
    </row>
    <row r="17431">
      <c r="A17431" s="294" t="s">
        <v>25402</v>
      </c>
      <c r="B17431" s="294"/>
      <c r="C17431" s="294"/>
      <c r="D17431" s="294"/>
      <c r="E17431" s="294"/>
      <c r="F17431" s="294"/>
    </row>
    <row r="17432">
      <c r="A17432" s="294" t="s">
        <v>32379</v>
      </c>
      <c r="B17432" s="294"/>
      <c r="C17432" s="294"/>
      <c r="D17432" s="294"/>
      <c r="E17432" s="294"/>
      <c r="F17432" s="294"/>
    </row>
    <row r="17433">
      <c r="A17433" s="294" t="s">
        <v>32380</v>
      </c>
      <c r="B17433" s="294"/>
      <c r="C17433" s="294"/>
      <c r="D17433" s="294"/>
      <c r="E17433" s="294"/>
      <c r="F17433" s="294"/>
    </row>
    <row r="17434">
      <c r="A17434" s="294" t="s">
        <v>32381</v>
      </c>
      <c r="B17434" s="294"/>
      <c r="C17434" s="294"/>
      <c r="D17434" s="294"/>
      <c r="E17434" s="294"/>
      <c r="F17434" s="294"/>
    </row>
    <row r="17435">
      <c r="A17435" s="294" t="s">
        <v>32382</v>
      </c>
      <c r="B17435" s="294"/>
      <c r="C17435" s="294"/>
      <c r="D17435" s="294"/>
      <c r="E17435" s="294"/>
      <c r="F17435" s="294"/>
    </row>
    <row r="17436">
      <c r="A17436" s="294" t="s">
        <v>32383</v>
      </c>
      <c r="B17436" s="294"/>
      <c r="C17436" s="294"/>
      <c r="D17436" s="294"/>
      <c r="E17436" s="294"/>
      <c r="F17436" s="294"/>
    </row>
    <row r="17437">
      <c r="A17437" s="294" t="s">
        <v>32384</v>
      </c>
      <c r="B17437" s="294"/>
      <c r="C17437" s="294"/>
      <c r="D17437" s="294"/>
      <c r="E17437" s="294"/>
      <c r="F17437" s="294"/>
    </row>
    <row r="17438">
      <c r="A17438" s="294" t="s">
        <v>32385</v>
      </c>
      <c r="B17438" s="294"/>
      <c r="C17438" s="294"/>
      <c r="D17438" s="294"/>
      <c r="E17438" s="294"/>
      <c r="F17438" s="294"/>
    </row>
    <row r="17439">
      <c r="A17439" s="294" t="s">
        <v>32386</v>
      </c>
      <c r="B17439" s="294"/>
      <c r="C17439" s="294"/>
      <c r="D17439" s="294"/>
      <c r="E17439" s="294"/>
      <c r="F17439" s="294"/>
    </row>
    <row r="17440">
      <c r="A17440" s="294"/>
      <c r="B17440" s="294"/>
      <c r="C17440" s="294"/>
      <c r="D17440" s="294"/>
      <c r="E17440" s="294"/>
      <c r="F17440" s="294"/>
    </row>
    <row r="17441">
      <c r="A17441" s="294" t="s">
        <v>28124</v>
      </c>
      <c r="B17441" s="294"/>
      <c r="C17441" s="294"/>
      <c r="D17441" s="294"/>
      <c r="E17441" s="294"/>
      <c r="F17441" s="294"/>
    </row>
    <row r="17442">
      <c r="A17442" s="294" t="s">
        <v>19313</v>
      </c>
      <c r="B17442" s="294"/>
      <c r="C17442" s="294"/>
      <c r="D17442" s="294"/>
      <c r="E17442" s="294"/>
      <c r="F17442" s="294"/>
    </row>
    <row r="17443">
      <c r="A17443" s="294" t="s">
        <v>21672</v>
      </c>
      <c r="B17443" s="294"/>
      <c r="C17443" s="294"/>
      <c r="D17443" s="294"/>
      <c r="E17443" s="294"/>
      <c r="F17443" s="294"/>
    </row>
    <row r="17444">
      <c r="A17444" s="294" t="s">
        <v>32348</v>
      </c>
      <c r="B17444" s="294"/>
      <c r="C17444" s="294"/>
      <c r="D17444" s="294"/>
      <c r="E17444" s="294"/>
      <c r="F17444" s="294"/>
    </row>
    <row r="17445">
      <c r="A17445" s="294"/>
      <c r="B17445" s="294"/>
      <c r="C17445" s="294"/>
      <c r="D17445" s="294"/>
      <c r="E17445" s="294"/>
      <c r="F17445" s="294"/>
    </row>
    <row r="17446">
      <c r="A17446" s="294" t="s">
        <v>24575</v>
      </c>
      <c r="B17446" s="294"/>
      <c r="C17446" s="294"/>
      <c r="D17446" s="294"/>
      <c r="E17446" s="294"/>
      <c r="F17446" s="294"/>
    </row>
    <row r="17447">
      <c r="A17447" s="294"/>
      <c r="B17447" s="294"/>
      <c r="C17447" s="294"/>
      <c r="D17447" s="294"/>
      <c r="E17447" s="294"/>
      <c r="F17447" s="294"/>
    </row>
    <row r="17448">
      <c r="A17448" s="294" t="s">
        <v>32387</v>
      </c>
      <c r="B17448" s="294"/>
      <c r="C17448" s="294"/>
      <c r="D17448" s="294"/>
      <c r="E17448" s="294"/>
      <c r="F17448" s="294"/>
    </row>
    <row r="17449">
      <c r="A17449" s="294" t="s">
        <v>32388</v>
      </c>
      <c r="B17449" s="294"/>
      <c r="C17449" s="294"/>
      <c r="D17449" s="294"/>
      <c r="E17449" s="294"/>
      <c r="F17449" s="294"/>
    </row>
    <row r="17450">
      <c r="A17450" s="294" t="s">
        <v>32389</v>
      </c>
      <c r="B17450" s="294"/>
      <c r="C17450" s="294"/>
      <c r="D17450" s="294"/>
      <c r="E17450" s="294"/>
      <c r="F17450" s="294"/>
    </row>
    <row r="17451">
      <c r="A17451" s="294" t="s">
        <v>32390</v>
      </c>
      <c r="B17451" s="294"/>
      <c r="C17451" s="294"/>
      <c r="D17451" s="294"/>
      <c r="E17451" s="294"/>
      <c r="F17451" s="294"/>
    </row>
    <row r="17452">
      <c r="A17452" s="294" t="s">
        <v>32391</v>
      </c>
      <c r="B17452" s="294"/>
      <c r="C17452" s="294"/>
      <c r="D17452" s="294"/>
      <c r="E17452" s="294"/>
      <c r="F17452" s="294"/>
    </row>
    <row r="17453">
      <c r="A17453" s="294" t="s">
        <v>32392</v>
      </c>
      <c r="B17453" s="294"/>
      <c r="C17453" s="294"/>
      <c r="D17453" s="294"/>
      <c r="E17453" s="294"/>
      <c r="F17453" s="294"/>
    </row>
    <row r="17454">
      <c r="A17454" s="294" t="s">
        <v>32393</v>
      </c>
      <c r="B17454" s="294"/>
      <c r="C17454" s="294"/>
      <c r="D17454" s="294"/>
      <c r="E17454" s="294"/>
      <c r="F17454" s="294"/>
    </row>
    <row r="17455">
      <c r="A17455" s="294" t="s">
        <v>32394</v>
      </c>
      <c r="B17455" s="294"/>
      <c r="C17455" s="294"/>
      <c r="D17455" s="294"/>
      <c r="E17455" s="294"/>
      <c r="F17455" s="294"/>
    </row>
    <row r="17456">
      <c r="A17456" s="294" t="s">
        <v>32395</v>
      </c>
      <c r="B17456" s="294"/>
      <c r="C17456" s="294"/>
      <c r="D17456" s="294"/>
      <c r="E17456" s="294"/>
      <c r="F17456" s="294"/>
    </row>
    <row r="17457">
      <c r="A17457" s="294"/>
      <c r="B17457" s="294"/>
      <c r="C17457" s="294"/>
      <c r="D17457" s="294"/>
      <c r="E17457" s="294"/>
      <c r="F17457" s="294"/>
    </row>
    <row r="17458">
      <c r="A17458" s="294" t="s">
        <v>21326</v>
      </c>
      <c r="B17458" s="294"/>
      <c r="C17458" s="294"/>
      <c r="D17458" s="294"/>
      <c r="E17458" s="294"/>
      <c r="F17458" s="294"/>
    </row>
    <row r="17459">
      <c r="A17459" s="294"/>
      <c r="B17459" s="294"/>
      <c r="C17459" s="294"/>
      <c r="D17459" s="294"/>
      <c r="E17459" s="294"/>
      <c r="F17459" s="294"/>
    </row>
    <row r="17460">
      <c r="A17460" s="294" t="s">
        <v>32396</v>
      </c>
      <c r="B17460" s="294"/>
      <c r="C17460" s="294"/>
      <c r="D17460" s="294"/>
      <c r="E17460" s="294"/>
      <c r="F17460" s="294"/>
    </row>
    <row r="17461">
      <c r="A17461" s="294" t="s">
        <v>32397</v>
      </c>
      <c r="B17461" s="294"/>
      <c r="C17461" s="294"/>
      <c r="D17461" s="294"/>
      <c r="E17461" s="294"/>
      <c r="F17461" s="294"/>
    </row>
    <row r="17462">
      <c r="A17462" s="294" t="s">
        <v>32398</v>
      </c>
      <c r="B17462" s="294"/>
      <c r="C17462" s="294"/>
      <c r="D17462" s="294"/>
      <c r="E17462" s="294"/>
      <c r="F17462" s="294"/>
    </row>
    <row r="17463">
      <c r="A17463" s="294" t="s">
        <v>32399</v>
      </c>
      <c r="B17463" s="294"/>
      <c r="C17463" s="294"/>
      <c r="D17463" s="294"/>
      <c r="E17463" s="294"/>
      <c r="F17463" s="294"/>
    </row>
    <row r="17464">
      <c r="A17464" s="294"/>
      <c r="B17464" s="294"/>
      <c r="C17464" s="294"/>
      <c r="D17464" s="294"/>
      <c r="E17464" s="294"/>
      <c r="F17464" s="294"/>
    </row>
    <row r="17465">
      <c r="A17465" s="294" t="s">
        <v>21442</v>
      </c>
      <c r="B17465" s="294"/>
      <c r="C17465" s="294"/>
      <c r="D17465" s="294"/>
      <c r="E17465" s="294"/>
      <c r="F17465" s="294"/>
    </row>
    <row r="17466">
      <c r="A17466" s="294"/>
      <c r="B17466" s="294"/>
      <c r="C17466" s="294"/>
      <c r="D17466" s="294"/>
      <c r="E17466" s="294"/>
      <c r="F17466" s="294"/>
    </row>
    <row r="17467">
      <c r="A17467" s="294" t="s">
        <v>32400</v>
      </c>
      <c r="B17467" s="294"/>
      <c r="C17467" s="294"/>
      <c r="D17467" s="294"/>
      <c r="E17467" s="294"/>
      <c r="F17467" s="294"/>
    </row>
    <row r="17468">
      <c r="A17468" s="294" t="s">
        <v>32401</v>
      </c>
      <c r="B17468" s="294"/>
      <c r="C17468" s="294"/>
      <c r="D17468" s="294"/>
      <c r="E17468" s="294"/>
      <c r="F17468" s="294"/>
    </row>
    <row r="17469">
      <c r="A17469" s="294" t="s">
        <v>32402</v>
      </c>
      <c r="B17469" s="294"/>
      <c r="C17469" s="294"/>
      <c r="D17469" s="294"/>
      <c r="E17469" s="294"/>
      <c r="F17469" s="294"/>
    </row>
    <row r="17470">
      <c r="A17470" s="294" t="s">
        <v>32403</v>
      </c>
      <c r="B17470" s="294"/>
      <c r="C17470" s="294"/>
      <c r="D17470" s="294"/>
      <c r="E17470" s="294"/>
      <c r="F17470" s="294"/>
    </row>
    <row r="17471">
      <c r="A17471" s="294" t="s">
        <v>32404</v>
      </c>
      <c r="B17471" s="294"/>
      <c r="C17471" s="294"/>
      <c r="D17471" s="294"/>
      <c r="E17471" s="294"/>
      <c r="F17471" s="294"/>
    </row>
    <row r="17472">
      <c r="A17472" s="294" t="s">
        <v>32405</v>
      </c>
      <c r="B17472" s="294"/>
      <c r="C17472" s="294"/>
      <c r="D17472" s="294"/>
      <c r="E17472" s="294"/>
      <c r="F17472" s="294"/>
    </row>
    <row r="17473">
      <c r="A17473" s="294" t="s">
        <v>32406</v>
      </c>
      <c r="B17473" s="294"/>
      <c r="C17473" s="294"/>
      <c r="D17473" s="294"/>
      <c r="E17473" s="294"/>
      <c r="F17473" s="294"/>
    </row>
    <row r="17474">
      <c r="A17474" s="294" t="s">
        <v>32407</v>
      </c>
      <c r="B17474" s="294"/>
      <c r="C17474" s="294"/>
      <c r="D17474" s="294"/>
      <c r="E17474" s="294"/>
      <c r="F17474" s="294"/>
    </row>
    <row r="17475">
      <c r="A17475" s="294" t="s">
        <v>32408</v>
      </c>
      <c r="B17475" s="294"/>
      <c r="C17475" s="294"/>
      <c r="D17475" s="294"/>
      <c r="E17475" s="294"/>
      <c r="F17475" s="294"/>
    </row>
    <row r="17476">
      <c r="A17476" s="294" t="s">
        <v>32409</v>
      </c>
      <c r="B17476" s="294"/>
      <c r="C17476" s="294"/>
      <c r="D17476" s="294"/>
      <c r="E17476" s="294"/>
      <c r="F17476" s="294"/>
    </row>
    <row r="17477">
      <c r="A17477" s="294"/>
      <c r="B17477" s="294"/>
      <c r="C17477" s="294"/>
      <c r="D17477" s="294"/>
      <c r="E17477" s="294"/>
      <c r="F17477" s="294"/>
    </row>
    <row r="17478">
      <c r="A17478" s="294" t="s">
        <v>25653</v>
      </c>
      <c r="B17478" s="294"/>
      <c r="C17478" s="294"/>
      <c r="D17478" s="294"/>
      <c r="E17478" s="294"/>
      <c r="F17478" s="294"/>
    </row>
    <row r="17479">
      <c r="A17479" s="294" t="s">
        <v>32410</v>
      </c>
      <c r="B17479" s="294"/>
      <c r="C17479" s="294"/>
      <c r="D17479" s="294"/>
      <c r="E17479" s="294"/>
      <c r="F17479" s="294"/>
    </row>
    <row r="17480">
      <c r="A17480" s="294"/>
      <c r="B17480" s="294"/>
      <c r="C17480" s="294"/>
      <c r="D17480" s="294"/>
      <c r="E17480" s="294"/>
      <c r="F17480" s="294"/>
    </row>
    <row r="17481">
      <c r="A17481" s="294" t="s">
        <v>32411</v>
      </c>
      <c r="B17481" s="294"/>
      <c r="C17481" s="294"/>
      <c r="D17481" s="294"/>
      <c r="E17481" s="294"/>
      <c r="F17481" s="294"/>
    </row>
    <row r="17482">
      <c r="A17482" s="294" t="s">
        <v>32412</v>
      </c>
      <c r="B17482" s="294"/>
      <c r="C17482" s="294"/>
      <c r="D17482" s="294"/>
      <c r="E17482" s="294"/>
      <c r="F17482" s="294"/>
    </row>
    <row r="17483">
      <c r="A17483" s="294" t="s">
        <v>32413</v>
      </c>
      <c r="B17483" s="294"/>
      <c r="C17483" s="294"/>
      <c r="D17483" s="294"/>
      <c r="E17483" s="294"/>
      <c r="F17483" s="294"/>
    </row>
    <row r="17484">
      <c r="A17484" s="294"/>
      <c r="B17484" s="294"/>
      <c r="C17484" s="294"/>
      <c r="D17484" s="294"/>
      <c r="E17484" s="294"/>
      <c r="F17484" s="294"/>
    </row>
    <row r="17485">
      <c r="A17485" s="294" t="s">
        <v>25659</v>
      </c>
      <c r="B17485" s="294"/>
      <c r="C17485" s="294"/>
      <c r="D17485" s="294"/>
      <c r="E17485" s="294"/>
      <c r="F17485" s="294"/>
    </row>
    <row r="17486">
      <c r="A17486" s="294"/>
      <c r="B17486" s="294"/>
      <c r="C17486" s="294"/>
      <c r="D17486" s="294"/>
      <c r="E17486" s="294"/>
      <c r="F17486" s="294"/>
    </row>
    <row r="17487">
      <c r="A17487" s="294" t="s">
        <v>32414</v>
      </c>
      <c r="B17487" s="294"/>
      <c r="C17487" s="294"/>
      <c r="D17487" s="294"/>
      <c r="E17487" s="294"/>
      <c r="F17487" s="294"/>
    </row>
    <row r="17488">
      <c r="A17488" s="294" t="s">
        <v>32415</v>
      </c>
      <c r="B17488" s="294"/>
      <c r="C17488" s="294"/>
      <c r="D17488" s="294"/>
      <c r="E17488" s="294"/>
      <c r="F17488" s="294"/>
    </row>
    <row r="17489">
      <c r="A17489" s="294" t="s">
        <v>32416</v>
      </c>
      <c r="B17489" s="294"/>
      <c r="C17489" s="294"/>
      <c r="D17489" s="294"/>
      <c r="E17489" s="294"/>
      <c r="F17489" s="294"/>
    </row>
    <row r="17490">
      <c r="A17490" s="294" t="s">
        <v>32417</v>
      </c>
      <c r="B17490" s="294"/>
      <c r="C17490" s="294"/>
      <c r="D17490" s="294"/>
      <c r="E17490" s="294"/>
      <c r="F17490" s="294"/>
    </row>
    <row r="17491">
      <c r="A17491" s="294"/>
      <c r="B17491" s="294"/>
      <c r="C17491" s="294"/>
      <c r="D17491" s="294"/>
      <c r="E17491" s="294"/>
      <c r="F17491" s="294"/>
    </row>
    <row r="17492">
      <c r="A17492" s="294" t="s">
        <v>32418</v>
      </c>
      <c r="B17492" s="294"/>
      <c r="C17492" s="294"/>
      <c r="D17492" s="294"/>
      <c r="E17492" s="294"/>
      <c r="F17492" s="294"/>
    </row>
    <row r="17493">
      <c r="A17493" s="294"/>
      <c r="B17493" s="294"/>
      <c r="C17493" s="294"/>
      <c r="D17493" s="294"/>
      <c r="E17493" s="294"/>
      <c r="F17493" s="294"/>
    </row>
    <row r="17494">
      <c r="A17494" s="294" t="s">
        <v>32419</v>
      </c>
      <c r="B17494" s="294"/>
      <c r="C17494" s="294"/>
      <c r="D17494" s="294"/>
      <c r="E17494" s="294"/>
      <c r="F17494" s="294"/>
    </row>
    <row r="17495">
      <c r="A17495" s="294" t="s">
        <v>32420</v>
      </c>
      <c r="B17495" s="294"/>
      <c r="C17495" s="294"/>
      <c r="D17495" s="294"/>
      <c r="E17495" s="294"/>
      <c r="F17495" s="294"/>
    </row>
    <row r="17496">
      <c r="A17496" s="294" t="s">
        <v>32421</v>
      </c>
      <c r="B17496" s="294"/>
      <c r="C17496" s="294"/>
      <c r="D17496" s="294"/>
      <c r="E17496" s="294"/>
      <c r="F17496" s="294"/>
    </row>
    <row r="17497">
      <c r="A17497" s="294" t="s">
        <v>32422</v>
      </c>
      <c r="B17497" s="294"/>
      <c r="C17497" s="294"/>
      <c r="D17497" s="294"/>
      <c r="E17497" s="294"/>
      <c r="F17497" s="294"/>
    </row>
    <row r="17498">
      <c r="A17498" s="294" t="s">
        <v>32423</v>
      </c>
      <c r="B17498" s="294"/>
      <c r="C17498" s="294"/>
      <c r="D17498" s="294"/>
      <c r="E17498" s="294"/>
      <c r="F17498" s="294"/>
    </row>
    <row r="17499">
      <c r="A17499" s="294" t="s">
        <v>32424</v>
      </c>
      <c r="B17499" s="294"/>
      <c r="C17499" s="294"/>
      <c r="D17499" s="294"/>
      <c r="E17499" s="294"/>
      <c r="F17499" s="294"/>
    </row>
    <row r="17500">
      <c r="A17500" s="294" t="s">
        <v>32425</v>
      </c>
      <c r="B17500" s="294"/>
      <c r="C17500" s="294"/>
      <c r="D17500" s="294"/>
      <c r="E17500" s="294"/>
      <c r="F17500" s="294"/>
    </row>
    <row r="17501">
      <c r="A17501" s="294"/>
      <c r="B17501" s="294"/>
      <c r="C17501" s="294"/>
      <c r="D17501" s="294"/>
      <c r="E17501" s="294"/>
      <c r="F17501" s="294"/>
    </row>
    <row r="17502">
      <c r="A17502" s="294" t="s">
        <v>28124</v>
      </c>
      <c r="B17502" s="294"/>
      <c r="C17502" s="294"/>
      <c r="D17502" s="294"/>
      <c r="E17502" s="294"/>
      <c r="F17502" s="294"/>
    </row>
    <row r="17503">
      <c r="A17503" s="294" t="s">
        <v>32426</v>
      </c>
      <c r="B17503" s="294"/>
      <c r="C17503" s="294"/>
      <c r="D17503" s="294"/>
      <c r="E17503" s="294"/>
      <c r="F17503" s="294"/>
    </row>
    <row r="17504">
      <c r="A17504" s="294" t="s">
        <v>21618</v>
      </c>
      <c r="B17504" s="294"/>
      <c r="C17504" s="294"/>
      <c r="D17504" s="294"/>
      <c r="E17504" s="294"/>
      <c r="F17504" s="294"/>
    </row>
    <row r="17505">
      <c r="A17505" s="294" t="s">
        <v>32427</v>
      </c>
      <c r="B17505" s="294"/>
      <c r="C17505" s="294"/>
      <c r="D17505" s="294"/>
      <c r="E17505" s="294"/>
      <c r="F17505" s="294"/>
    </row>
    <row r="17506">
      <c r="A17506" s="294"/>
      <c r="B17506" s="294"/>
      <c r="C17506" s="294"/>
      <c r="D17506" s="294"/>
      <c r="E17506" s="294"/>
      <c r="F17506" s="294"/>
    </row>
    <row r="17507">
      <c r="A17507" s="294" t="s">
        <v>22512</v>
      </c>
      <c r="B17507" s="294"/>
      <c r="C17507" s="294"/>
      <c r="D17507" s="294"/>
      <c r="E17507" s="294"/>
      <c r="F17507" s="294"/>
    </row>
    <row r="17508">
      <c r="A17508" s="294" t="s">
        <v>27620</v>
      </c>
      <c r="B17508" s="294"/>
      <c r="C17508" s="294"/>
      <c r="D17508" s="294"/>
      <c r="E17508" s="294"/>
      <c r="F17508" s="294"/>
    </row>
    <row r="17509">
      <c r="A17509" s="294"/>
      <c r="B17509" s="294"/>
      <c r="C17509" s="294"/>
      <c r="D17509" s="294"/>
      <c r="E17509" s="294"/>
      <c r="F17509" s="294"/>
    </row>
    <row r="17510">
      <c r="A17510" s="294" t="s">
        <v>32428</v>
      </c>
      <c r="B17510" s="294"/>
      <c r="C17510" s="294"/>
      <c r="D17510" s="294"/>
      <c r="E17510" s="294"/>
      <c r="F17510" s="294"/>
    </row>
    <row r="17511">
      <c r="A17511" s="294" t="s">
        <v>32429</v>
      </c>
      <c r="B17511" s="294"/>
      <c r="C17511" s="294"/>
      <c r="D17511" s="294"/>
      <c r="E17511" s="294"/>
      <c r="F17511" s="294"/>
    </row>
    <row r="17512">
      <c r="A17512" s="294" t="s">
        <v>32430</v>
      </c>
      <c r="B17512" s="294"/>
      <c r="C17512" s="294"/>
      <c r="D17512" s="294"/>
      <c r="E17512" s="294"/>
      <c r="F17512" s="294"/>
    </row>
    <row r="17513">
      <c r="A17513" s="294" t="s">
        <v>32431</v>
      </c>
      <c r="B17513" s="294"/>
      <c r="C17513" s="294"/>
      <c r="D17513" s="294"/>
      <c r="E17513" s="294"/>
      <c r="F17513" s="294"/>
    </row>
    <row r="17514">
      <c r="A17514" s="294" t="s">
        <v>32432</v>
      </c>
      <c r="B17514" s="294"/>
      <c r="C17514" s="294"/>
      <c r="D17514" s="294"/>
      <c r="E17514" s="294"/>
      <c r="F17514" s="294"/>
    </row>
    <row r="17515">
      <c r="A17515" s="294" t="s">
        <v>32433</v>
      </c>
      <c r="B17515" s="294"/>
      <c r="C17515" s="294"/>
      <c r="D17515" s="294"/>
      <c r="E17515" s="294"/>
      <c r="F17515" s="294"/>
    </row>
    <row r="17516">
      <c r="A17516" s="294"/>
      <c r="B17516" s="294"/>
      <c r="C17516" s="294"/>
      <c r="D17516" s="294"/>
      <c r="E17516" s="294"/>
      <c r="F17516" s="294"/>
    </row>
    <row r="17517">
      <c r="A17517" s="294" t="s">
        <v>23148</v>
      </c>
      <c r="B17517" s="294"/>
      <c r="C17517" s="294"/>
      <c r="D17517" s="294"/>
      <c r="E17517" s="294"/>
      <c r="F17517" s="294"/>
    </row>
    <row r="17518">
      <c r="A17518" s="294" t="s">
        <v>25264</v>
      </c>
      <c r="B17518" s="294"/>
      <c r="C17518" s="294"/>
      <c r="D17518" s="294"/>
      <c r="E17518" s="294"/>
      <c r="F17518" s="294"/>
    </row>
    <row r="17519">
      <c r="A17519" s="294"/>
      <c r="B17519" s="294"/>
      <c r="C17519" s="294"/>
      <c r="D17519" s="294"/>
      <c r="E17519" s="294"/>
      <c r="F17519" s="294"/>
    </row>
    <row r="17520">
      <c r="A17520" s="294" t="s">
        <v>32434</v>
      </c>
      <c r="B17520" s="294"/>
      <c r="C17520" s="294"/>
      <c r="D17520" s="294"/>
      <c r="E17520" s="294"/>
      <c r="F17520" s="294"/>
    </row>
    <row r="17521">
      <c r="A17521" s="294" t="s">
        <v>32435</v>
      </c>
      <c r="B17521" s="294"/>
      <c r="C17521" s="294"/>
      <c r="D17521" s="294"/>
      <c r="E17521" s="294"/>
      <c r="F17521" s="294"/>
    </row>
    <row r="17522">
      <c r="A17522" s="294" t="s">
        <v>32436</v>
      </c>
      <c r="B17522" s="294"/>
      <c r="C17522" s="294"/>
      <c r="D17522" s="294"/>
      <c r="E17522" s="294"/>
      <c r="F17522" s="294"/>
    </row>
    <row r="17523">
      <c r="A17523" s="294" t="s">
        <v>32437</v>
      </c>
      <c r="B17523" s="294"/>
      <c r="C17523" s="294"/>
      <c r="D17523" s="294"/>
      <c r="E17523" s="294"/>
      <c r="F17523" s="294"/>
    </row>
    <row r="17524">
      <c r="A17524" s="294" t="s">
        <v>32438</v>
      </c>
      <c r="B17524" s="294"/>
      <c r="C17524" s="294"/>
      <c r="D17524" s="294"/>
      <c r="E17524" s="294"/>
      <c r="F17524" s="294"/>
    </row>
    <row r="17525">
      <c r="A17525" s="294"/>
      <c r="B17525" s="294"/>
      <c r="C17525" s="294"/>
      <c r="D17525" s="294"/>
      <c r="E17525" s="294"/>
      <c r="F17525" s="294"/>
    </row>
    <row r="17526">
      <c r="A17526" s="294" t="s">
        <v>32439</v>
      </c>
      <c r="B17526" s="294"/>
      <c r="C17526" s="294"/>
      <c r="D17526" s="294"/>
      <c r="E17526" s="294"/>
      <c r="F17526" s="294"/>
    </row>
    <row r="17527">
      <c r="A17527" s="294"/>
      <c r="B17527" s="294"/>
      <c r="C17527" s="294"/>
      <c r="D17527" s="294"/>
      <c r="E17527" s="294"/>
      <c r="F17527" s="294"/>
    </row>
    <row r="17528">
      <c r="A17528" s="294" t="s">
        <v>32440</v>
      </c>
      <c r="B17528" s="294"/>
      <c r="C17528" s="294"/>
      <c r="D17528" s="294"/>
      <c r="E17528" s="294"/>
      <c r="F17528" s="294"/>
    </row>
    <row r="17529">
      <c r="A17529" s="294" t="s">
        <v>32441</v>
      </c>
      <c r="B17529" s="294"/>
      <c r="C17529" s="294"/>
      <c r="D17529" s="294"/>
      <c r="E17529" s="294"/>
      <c r="F17529" s="294"/>
    </row>
    <row r="17530">
      <c r="A17530" s="294" t="s">
        <v>32442</v>
      </c>
      <c r="B17530" s="294"/>
      <c r="C17530" s="294"/>
      <c r="D17530" s="294"/>
      <c r="E17530" s="294"/>
      <c r="F17530" s="294"/>
    </row>
    <row r="17531">
      <c r="A17531" s="294" t="s">
        <v>32443</v>
      </c>
      <c r="B17531" s="294"/>
      <c r="C17531" s="294"/>
      <c r="D17531" s="294"/>
      <c r="E17531" s="294"/>
      <c r="F17531" s="294"/>
    </row>
    <row r="17532">
      <c r="A17532" s="294" t="s">
        <v>32444</v>
      </c>
      <c r="B17532" s="294"/>
      <c r="C17532" s="294"/>
      <c r="D17532" s="294"/>
      <c r="E17532" s="294"/>
      <c r="F17532" s="294"/>
    </row>
    <row r="17533">
      <c r="A17533" s="294" t="s">
        <v>32445</v>
      </c>
      <c r="B17533" s="294"/>
      <c r="C17533" s="294"/>
      <c r="D17533" s="294"/>
      <c r="E17533" s="294"/>
      <c r="F17533" s="294"/>
    </row>
    <row r="17534">
      <c r="A17534" s="294"/>
      <c r="B17534" s="294"/>
      <c r="C17534" s="294"/>
      <c r="D17534" s="294"/>
      <c r="E17534" s="294"/>
      <c r="F17534" s="294"/>
    </row>
    <row r="17535">
      <c r="A17535" s="294" t="s">
        <v>21401</v>
      </c>
      <c r="B17535" s="294"/>
      <c r="C17535" s="294"/>
      <c r="D17535" s="294"/>
      <c r="E17535" s="294"/>
      <c r="F17535" s="294"/>
    </row>
    <row r="17536">
      <c r="A17536" s="294"/>
      <c r="B17536" s="294"/>
      <c r="C17536" s="294"/>
      <c r="D17536" s="294"/>
      <c r="E17536" s="294"/>
      <c r="F17536" s="294"/>
    </row>
    <row r="17537">
      <c r="A17537" s="294" t="s">
        <v>32446</v>
      </c>
      <c r="B17537" s="294"/>
      <c r="C17537" s="294"/>
      <c r="D17537" s="294"/>
      <c r="E17537" s="294"/>
      <c r="F17537" s="294"/>
    </row>
    <row r="17538">
      <c r="A17538" s="294" t="s">
        <v>32447</v>
      </c>
      <c r="B17538" s="294"/>
      <c r="C17538" s="294"/>
      <c r="D17538" s="294"/>
      <c r="E17538" s="294"/>
      <c r="F17538" s="294"/>
    </row>
    <row r="17539">
      <c r="A17539" s="294" t="s">
        <v>32448</v>
      </c>
      <c r="B17539" s="294"/>
      <c r="C17539" s="294"/>
      <c r="D17539" s="294"/>
      <c r="E17539" s="294"/>
      <c r="F17539" s="294"/>
    </row>
    <row r="17540">
      <c r="A17540" s="294" t="s">
        <v>32449</v>
      </c>
      <c r="B17540" s="294"/>
      <c r="C17540" s="294"/>
      <c r="D17540" s="294"/>
      <c r="E17540" s="294"/>
      <c r="F17540" s="294"/>
    </row>
    <row r="17541">
      <c r="A17541" s="294"/>
      <c r="B17541" s="294"/>
      <c r="C17541" s="294"/>
      <c r="D17541" s="294"/>
      <c r="E17541" s="294"/>
      <c r="F17541" s="294"/>
    </row>
    <row r="17542">
      <c r="A17542" s="294" t="s">
        <v>21760</v>
      </c>
      <c r="B17542" s="294"/>
      <c r="C17542" s="294"/>
      <c r="D17542" s="294"/>
      <c r="E17542" s="294"/>
      <c r="F17542" s="294"/>
    </row>
    <row r="17543">
      <c r="A17543" s="294"/>
      <c r="B17543" s="294"/>
      <c r="C17543" s="294"/>
      <c r="D17543" s="294"/>
      <c r="E17543" s="294"/>
      <c r="F17543" s="294"/>
    </row>
    <row r="17544">
      <c r="A17544" s="294" t="s">
        <v>32450</v>
      </c>
      <c r="B17544" s="294"/>
      <c r="C17544" s="294"/>
      <c r="D17544" s="294"/>
      <c r="E17544" s="294"/>
      <c r="F17544" s="294"/>
    </row>
    <row r="17545">
      <c r="A17545" s="294" t="s">
        <v>32451</v>
      </c>
      <c r="B17545" s="294"/>
      <c r="C17545" s="294"/>
      <c r="D17545" s="294"/>
      <c r="E17545" s="294"/>
      <c r="F17545" s="294"/>
    </row>
    <row r="17546">
      <c r="A17546" s="294" t="s">
        <v>32452</v>
      </c>
      <c r="B17546" s="294"/>
      <c r="C17546" s="294"/>
      <c r="D17546" s="294"/>
      <c r="E17546" s="294"/>
      <c r="F17546" s="294"/>
    </row>
    <row r="17547">
      <c r="A17547" s="294" t="s">
        <v>32453</v>
      </c>
      <c r="B17547" s="294"/>
      <c r="C17547" s="294"/>
      <c r="D17547" s="294"/>
      <c r="E17547" s="294"/>
      <c r="F17547" s="294"/>
    </row>
    <row r="17548">
      <c r="A17548" s="294"/>
      <c r="B17548" s="294"/>
      <c r="C17548" s="294"/>
      <c r="D17548" s="294"/>
      <c r="E17548" s="294"/>
      <c r="F17548" s="294"/>
    </row>
    <row r="17549">
      <c r="A17549" s="294" t="s">
        <v>32454</v>
      </c>
      <c r="B17549" s="294"/>
      <c r="C17549" s="294"/>
      <c r="D17549" s="294"/>
      <c r="E17549" s="294"/>
      <c r="F17549" s="294"/>
    </row>
    <row r="17550">
      <c r="A17550" s="294"/>
      <c r="B17550" s="294"/>
      <c r="C17550" s="294"/>
      <c r="D17550" s="294"/>
      <c r="E17550" s="294"/>
      <c r="F17550" s="294"/>
    </row>
    <row r="17551">
      <c r="A17551" s="294"/>
      <c r="B17551" s="294"/>
      <c r="C17551" s="294"/>
      <c r="D17551" s="294"/>
      <c r="E17551" s="294"/>
      <c r="F17551" s="294"/>
    </row>
    <row r="17552">
      <c r="A17552" s="294" t="s">
        <v>32455</v>
      </c>
      <c r="B17552" s="294"/>
      <c r="C17552" s="294"/>
      <c r="D17552" s="294"/>
      <c r="E17552" s="294"/>
      <c r="F17552" s="294"/>
    </row>
    <row r="17553">
      <c r="A17553" s="294" t="s">
        <v>32456</v>
      </c>
      <c r="B17553" s="294"/>
      <c r="C17553" s="294"/>
      <c r="D17553" s="294"/>
      <c r="E17553" s="294"/>
      <c r="F17553" s="294"/>
    </row>
    <row r="17554">
      <c r="A17554" s="294" t="s">
        <v>32457</v>
      </c>
      <c r="B17554" s="294"/>
      <c r="C17554" s="294"/>
      <c r="D17554" s="294"/>
      <c r="E17554" s="294"/>
      <c r="F17554" s="294"/>
    </row>
    <row r="17555">
      <c r="A17555" s="294" t="s">
        <v>32458</v>
      </c>
      <c r="B17555" s="294"/>
      <c r="C17555" s="294"/>
      <c r="D17555" s="294"/>
      <c r="E17555" s="294"/>
      <c r="F17555" s="294"/>
    </row>
    <row r="17556">
      <c r="A17556" s="294"/>
      <c r="B17556" s="294"/>
      <c r="C17556" s="294"/>
      <c r="D17556" s="294"/>
      <c r="E17556" s="294"/>
      <c r="F17556" s="294"/>
    </row>
    <row r="17557">
      <c r="A17557" s="294" t="s">
        <v>21304</v>
      </c>
      <c r="B17557" s="294"/>
      <c r="C17557" s="294"/>
      <c r="D17557" s="294"/>
      <c r="E17557" s="294"/>
      <c r="F17557" s="294"/>
    </row>
    <row r="17558">
      <c r="A17558" s="294"/>
      <c r="B17558" s="294"/>
      <c r="C17558" s="294"/>
      <c r="D17558" s="294"/>
      <c r="E17558" s="294"/>
      <c r="F17558" s="294"/>
    </row>
    <row r="17559">
      <c r="A17559" s="294" t="s">
        <v>32459</v>
      </c>
      <c r="B17559" s="294"/>
      <c r="C17559" s="294"/>
      <c r="D17559" s="294"/>
      <c r="E17559" s="294"/>
      <c r="F17559" s="294"/>
    </row>
    <row r="17560">
      <c r="A17560" s="294" t="s">
        <v>32460</v>
      </c>
      <c r="B17560" s="294"/>
      <c r="C17560" s="294"/>
      <c r="D17560" s="294"/>
      <c r="E17560" s="294"/>
      <c r="F17560" s="294"/>
    </row>
    <row r="17561">
      <c r="A17561" s="294" t="s">
        <v>32461</v>
      </c>
      <c r="B17561" s="294"/>
      <c r="C17561" s="294"/>
      <c r="D17561" s="294"/>
      <c r="E17561" s="294"/>
      <c r="F17561" s="294"/>
    </row>
    <row r="17562">
      <c r="A17562" s="294" t="s">
        <v>32462</v>
      </c>
      <c r="B17562" s="294"/>
      <c r="C17562" s="294"/>
      <c r="D17562" s="294"/>
      <c r="E17562" s="294"/>
      <c r="F17562" s="294"/>
    </row>
    <row r="17563">
      <c r="A17563" s="294" t="s">
        <v>32463</v>
      </c>
      <c r="B17563" s="294"/>
      <c r="C17563" s="294"/>
      <c r="D17563" s="294"/>
      <c r="E17563" s="294"/>
      <c r="F17563" s="294"/>
    </row>
    <row r="17564">
      <c r="A17564" s="294" t="s">
        <v>32464</v>
      </c>
      <c r="B17564" s="294"/>
      <c r="C17564" s="294"/>
      <c r="D17564" s="294"/>
      <c r="E17564" s="294"/>
      <c r="F17564" s="294"/>
    </row>
    <row r="17565">
      <c r="A17565" s="294" t="s">
        <v>32465</v>
      </c>
      <c r="B17565" s="294"/>
      <c r="C17565" s="294"/>
      <c r="D17565" s="294"/>
      <c r="E17565" s="294"/>
      <c r="F17565" s="294"/>
    </row>
    <row r="17566">
      <c r="A17566" s="294" t="s">
        <v>32466</v>
      </c>
      <c r="B17566" s="294"/>
      <c r="C17566" s="294"/>
      <c r="D17566" s="294"/>
      <c r="E17566" s="294"/>
      <c r="F17566" s="294"/>
    </row>
    <row r="17567">
      <c r="A17567" s="294"/>
      <c r="B17567" s="294"/>
      <c r="C17567" s="294"/>
      <c r="D17567" s="294"/>
      <c r="E17567" s="294"/>
      <c r="F17567" s="294"/>
    </row>
    <row r="17568">
      <c r="A17568" s="294" t="s">
        <v>28124</v>
      </c>
      <c r="B17568" s="294"/>
      <c r="C17568" s="294"/>
      <c r="D17568" s="294"/>
      <c r="E17568" s="294"/>
      <c r="F17568" s="294"/>
    </row>
    <row r="17569">
      <c r="A17569" s="294" t="s">
        <v>32467</v>
      </c>
      <c r="B17569" s="294"/>
      <c r="C17569" s="294"/>
      <c r="D17569" s="294"/>
      <c r="E17569" s="294"/>
      <c r="F17569" s="294"/>
    </row>
    <row r="17570">
      <c r="A17570" s="294" t="s">
        <v>21672</v>
      </c>
      <c r="B17570" s="294"/>
      <c r="C17570" s="294"/>
      <c r="D17570" s="294"/>
      <c r="E17570" s="294"/>
      <c r="F17570" s="294"/>
    </row>
    <row r="17571">
      <c r="A17571" s="294" t="s">
        <v>32427</v>
      </c>
      <c r="B17571" s="294"/>
      <c r="C17571" s="294"/>
      <c r="D17571" s="294"/>
      <c r="E17571" s="294"/>
      <c r="F17571" s="294"/>
    </row>
    <row r="17572">
      <c r="A17572" s="294"/>
      <c r="B17572" s="294"/>
      <c r="C17572" s="294"/>
      <c r="D17572" s="294"/>
      <c r="E17572" s="294"/>
      <c r="F17572" s="294"/>
    </row>
    <row r="17573">
      <c r="A17573" s="294"/>
      <c r="B17573" s="294"/>
      <c r="C17573" s="294"/>
      <c r="D17573" s="294"/>
      <c r="E17573" s="294"/>
      <c r="F17573" s="294"/>
    </row>
    <row r="17574">
      <c r="A17574" s="294" t="s">
        <v>21315</v>
      </c>
      <c r="B17574" s="294"/>
      <c r="C17574" s="294"/>
      <c r="D17574" s="294"/>
      <c r="E17574" s="294"/>
      <c r="F17574" s="294"/>
    </row>
    <row r="17575">
      <c r="A17575" s="294"/>
      <c r="B17575" s="294"/>
      <c r="C17575" s="294"/>
      <c r="D17575" s="294"/>
      <c r="E17575" s="294"/>
      <c r="F17575" s="294"/>
    </row>
    <row r="17576">
      <c r="A17576" s="294" t="s">
        <v>30554</v>
      </c>
      <c r="B17576" s="294"/>
      <c r="C17576" s="294"/>
      <c r="D17576" s="294"/>
      <c r="E17576" s="294"/>
      <c r="F17576" s="294"/>
    </row>
    <row r="17577">
      <c r="A17577" s="294" t="s">
        <v>28128</v>
      </c>
      <c r="B17577" s="294"/>
      <c r="C17577" s="294"/>
      <c r="D17577" s="294"/>
      <c r="E17577" s="294"/>
      <c r="F17577" s="294"/>
    </row>
    <row r="17578">
      <c r="A17578" s="294" t="s">
        <v>31697</v>
      </c>
      <c r="B17578" s="294"/>
      <c r="C17578" s="294"/>
      <c r="D17578" s="294"/>
      <c r="E17578" s="294"/>
      <c r="F17578" s="294"/>
    </row>
    <row r="17579">
      <c r="A17579" s="294" t="s">
        <v>28129</v>
      </c>
      <c r="B17579" s="294"/>
      <c r="C17579" s="294"/>
      <c r="D17579" s="294"/>
      <c r="E17579" s="294"/>
      <c r="F17579" s="294"/>
    </row>
    <row r="17580">
      <c r="A17580" s="294" t="s">
        <v>31701</v>
      </c>
      <c r="B17580" s="294"/>
      <c r="C17580" s="294"/>
      <c r="D17580" s="294"/>
      <c r="E17580" s="294"/>
      <c r="F17580" s="294"/>
    </row>
    <row r="17581">
      <c r="A17581" s="294" t="s">
        <v>32468</v>
      </c>
      <c r="B17581" s="294"/>
      <c r="C17581" s="294"/>
      <c r="D17581" s="294"/>
      <c r="E17581" s="294"/>
      <c r="F17581" s="294"/>
    </row>
    <row r="17582">
      <c r="A17582" s="294" t="s">
        <v>32469</v>
      </c>
      <c r="B17582" s="294"/>
      <c r="C17582" s="294"/>
      <c r="D17582" s="294"/>
      <c r="E17582" s="294"/>
      <c r="F17582" s="294"/>
    </row>
    <row r="17583">
      <c r="A17583" s="294"/>
      <c r="B17583" s="294"/>
      <c r="C17583" s="294"/>
      <c r="D17583" s="294"/>
      <c r="E17583" s="294"/>
      <c r="F17583" s="294"/>
    </row>
    <row r="17584">
      <c r="A17584" s="294" t="s">
        <v>21326</v>
      </c>
      <c r="B17584" s="294"/>
      <c r="C17584" s="294"/>
      <c r="D17584" s="294"/>
      <c r="E17584" s="294"/>
      <c r="F17584" s="294"/>
    </row>
    <row r="17585">
      <c r="A17585" s="294"/>
      <c r="B17585" s="294"/>
      <c r="C17585" s="294"/>
      <c r="D17585" s="294"/>
      <c r="E17585" s="294"/>
      <c r="F17585" s="294"/>
    </row>
    <row r="17586">
      <c r="A17586" s="294" t="s">
        <v>32470</v>
      </c>
      <c r="B17586" s="294"/>
      <c r="C17586" s="294"/>
      <c r="D17586" s="294"/>
      <c r="E17586" s="294"/>
      <c r="F17586" s="294"/>
    </row>
    <row r="17587">
      <c r="A17587" s="294" t="s">
        <v>32471</v>
      </c>
      <c r="B17587" s="294"/>
      <c r="C17587" s="294"/>
      <c r="D17587" s="294"/>
      <c r="E17587" s="294"/>
      <c r="F17587" s="294"/>
    </row>
    <row r="17588">
      <c r="A17588" s="294" t="s">
        <v>32472</v>
      </c>
      <c r="B17588" s="294"/>
      <c r="C17588" s="294"/>
      <c r="D17588" s="294"/>
      <c r="E17588" s="294"/>
      <c r="F17588" s="294"/>
    </row>
    <row r="17589">
      <c r="A17589" s="294" t="s">
        <v>32473</v>
      </c>
      <c r="B17589" s="294"/>
      <c r="C17589" s="294"/>
      <c r="D17589" s="294"/>
      <c r="E17589" s="294"/>
      <c r="F17589" s="294"/>
    </row>
    <row r="17590">
      <c r="A17590" s="294"/>
      <c r="B17590" s="294"/>
      <c r="C17590" s="294"/>
      <c r="D17590" s="294"/>
      <c r="E17590" s="294"/>
      <c r="F17590" s="294"/>
    </row>
    <row r="17591">
      <c r="A17591" s="294"/>
      <c r="B17591" s="294"/>
      <c r="C17591" s="294"/>
      <c r="D17591" s="294"/>
      <c r="E17591" s="294"/>
      <c r="F17591" s="294"/>
    </row>
    <row r="17592">
      <c r="A17592" s="294" t="s">
        <v>32474</v>
      </c>
      <c r="B17592" s="294"/>
      <c r="C17592" s="294"/>
      <c r="D17592" s="294"/>
      <c r="E17592" s="294"/>
      <c r="F17592" s="294"/>
    </row>
    <row r="17593">
      <c r="A17593" s="294"/>
      <c r="B17593" s="294"/>
      <c r="C17593" s="294"/>
      <c r="D17593" s="294"/>
      <c r="E17593" s="294"/>
      <c r="F17593" s="294"/>
    </row>
    <row r="17594">
      <c r="A17594" s="294" t="s">
        <v>32475</v>
      </c>
      <c r="B17594" s="294"/>
      <c r="C17594" s="294"/>
      <c r="D17594" s="294"/>
      <c r="E17594" s="294"/>
      <c r="F17594" s="294"/>
    </row>
    <row r="17595">
      <c r="A17595" s="294" t="s">
        <v>32476</v>
      </c>
      <c r="B17595" s="294"/>
      <c r="C17595" s="294"/>
      <c r="D17595" s="294"/>
      <c r="E17595" s="294"/>
      <c r="F17595" s="294"/>
    </row>
    <row r="17596">
      <c r="A17596" s="294" t="s">
        <v>32477</v>
      </c>
      <c r="B17596" s="294"/>
      <c r="C17596" s="294"/>
      <c r="D17596" s="294"/>
      <c r="E17596" s="294"/>
      <c r="F17596" s="294"/>
    </row>
    <row r="17597">
      <c r="A17597" s="294" t="s">
        <v>32478</v>
      </c>
      <c r="B17597" s="294"/>
      <c r="C17597" s="294"/>
      <c r="D17597" s="294"/>
      <c r="E17597" s="294"/>
      <c r="F17597" s="294"/>
    </row>
    <row r="17598">
      <c r="A17598" s="294"/>
      <c r="B17598" s="294"/>
      <c r="C17598" s="294"/>
      <c r="D17598" s="294"/>
      <c r="E17598" s="294"/>
      <c r="F17598" s="294"/>
    </row>
    <row r="17599">
      <c r="A17599" s="294" t="s">
        <v>22572</v>
      </c>
      <c r="B17599" s="294"/>
      <c r="C17599" s="294"/>
      <c r="D17599" s="294"/>
      <c r="E17599" s="294"/>
      <c r="F17599" s="294"/>
    </row>
    <row r="17600">
      <c r="A17600" s="294" t="s">
        <v>32479</v>
      </c>
      <c r="B17600" s="294"/>
      <c r="C17600" s="294"/>
      <c r="D17600" s="294"/>
      <c r="E17600" s="294"/>
      <c r="F17600" s="294"/>
    </row>
    <row r="17601">
      <c r="A17601" s="294"/>
      <c r="B17601" s="294"/>
      <c r="C17601" s="294"/>
      <c r="D17601" s="294"/>
      <c r="E17601" s="294"/>
      <c r="F17601" s="294"/>
    </row>
    <row r="17602">
      <c r="A17602" s="294" t="s">
        <v>32480</v>
      </c>
      <c r="B17602" s="294"/>
      <c r="C17602" s="294"/>
      <c r="D17602" s="294"/>
      <c r="E17602" s="294"/>
      <c r="F17602" s="294"/>
    </row>
    <row r="17603">
      <c r="A17603" s="294" t="s">
        <v>32481</v>
      </c>
      <c r="B17603" s="294"/>
      <c r="C17603" s="294"/>
      <c r="D17603" s="294"/>
      <c r="E17603" s="294"/>
      <c r="F17603" s="294"/>
    </row>
    <row r="17604">
      <c r="A17604" s="294" t="s">
        <v>32482</v>
      </c>
      <c r="B17604" s="294"/>
      <c r="C17604" s="294"/>
      <c r="D17604" s="294"/>
      <c r="E17604" s="294"/>
      <c r="F17604" s="294"/>
    </row>
    <row r="17605">
      <c r="A17605" s="294" t="s">
        <v>32483</v>
      </c>
      <c r="B17605" s="294"/>
      <c r="C17605" s="294"/>
      <c r="D17605" s="294"/>
      <c r="E17605" s="294"/>
      <c r="F17605" s="294"/>
    </row>
    <row r="17606">
      <c r="A17606" s="294"/>
      <c r="B17606" s="294"/>
      <c r="C17606" s="294"/>
      <c r="D17606" s="294"/>
      <c r="E17606" s="294"/>
      <c r="F17606" s="294"/>
    </row>
    <row r="17607">
      <c r="A17607" s="294" t="s">
        <v>32484</v>
      </c>
      <c r="B17607" s="294"/>
      <c r="C17607" s="294"/>
      <c r="D17607" s="294"/>
      <c r="E17607" s="294"/>
      <c r="F17607" s="294"/>
    </row>
    <row r="17608">
      <c r="A17608" s="294"/>
      <c r="B17608" s="294"/>
      <c r="C17608" s="294"/>
      <c r="D17608" s="294"/>
      <c r="E17608" s="294"/>
      <c r="F17608" s="294"/>
    </row>
    <row r="17609">
      <c r="A17609" s="294" t="s">
        <v>32485</v>
      </c>
      <c r="B17609" s="294"/>
      <c r="C17609" s="294"/>
      <c r="D17609" s="294"/>
      <c r="E17609" s="294"/>
      <c r="F17609" s="294"/>
    </row>
    <row r="17610">
      <c r="A17610" s="294" t="s">
        <v>32486</v>
      </c>
      <c r="B17610" s="294"/>
      <c r="C17610" s="294"/>
      <c r="D17610" s="294"/>
      <c r="E17610" s="294"/>
      <c r="F17610" s="294"/>
    </row>
    <row r="17611">
      <c r="A17611" s="294" t="s">
        <v>32487</v>
      </c>
      <c r="B17611" s="294"/>
      <c r="C17611" s="294"/>
      <c r="D17611" s="294"/>
      <c r="E17611" s="294"/>
      <c r="F17611" s="294"/>
    </row>
    <row r="17612">
      <c r="A17612" s="294" t="s">
        <v>32488</v>
      </c>
      <c r="B17612" s="294"/>
      <c r="C17612" s="294"/>
      <c r="D17612" s="294"/>
      <c r="E17612" s="294"/>
      <c r="F17612" s="294"/>
    </row>
    <row r="17613">
      <c r="A17613" s="294"/>
      <c r="B17613" s="294"/>
      <c r="C17613" s="294"/>
      <c r="D17613" s="294"/>
      <c r="E17613" s="294"/>
      <c r="F17613" s="294"/>
    </row>
    <row r="17614">
      <c r="A17614" s="294" t="s">
        <v>28064</v>
      </c>
      <c r="B17614" s="294"/>
      <c r="C17614" s="294"/>
      <c r="D17614" s="294"/>
      <c r="E17614" s="294"/>
      <c r="F17614" s="294"/>
    </row>
    <row r="17615">
      <c r="A17615" s="294"/>
      <c r="B17615" s="294"/>
      <c r="C17615" s="294"/>
      <c r="D17615" s="294"/>
      <c r="E17615" s="294"/>
      <c r="F17615" s="294"/>
    </row>
    <row r="17616">
      <c r="A17616" s="294" t="s">
        <v>32489</v>
      </c>
      <c r="B17616" s="294"/>
      <c r="C17616" s="294"/>
      <c r="D17616" s="294"/>
      <c r="E17616" s="294"/>
      <c r="F17616" s="294"/>
    </row>
    <row r="17617">
      <c r="A17617" s="294" t="s">
        <v>32490</v>
      </c>
      <c r="B17617" s="294"/>
      <c r="C17617" s="294"/>
      <c r="D17617" s="294"/>
      <c r="E17617" s="294"/>
      <c r="F17617" s="294"/>
    </row>
    <row r="17618">
      <c r="A17618" s="294" t="str">
        <f>ARRAY_CONSTRAIN(ARRAYFORMULA(-Agni karma – cauterization when kṣāra Not effective.), 1, 1)</f>
        <v>#ERROR!</v>
      </c>
      <c r="B17618" s="294"/>
      <c r="C17618" s="294"/>
      <c r="D17618" s="294"/>
      <c r="E17618" s="294"/>
      <c r="F17618" s="294"/>
    </row>
    <row r="17619">
      <c r="A17619" s="294" t="s">
        <v>32491</v>
      </c>
      <c r="B17619" s="294"/>
      <c r="C17619" s="294"/>
      <c r="D17619" s="294"/>
      <c r="E17619" s="294"/>
      <c r="F17619" s="294"/>
    </row>
    <row r="17620">
      <c r="A17620" s="294" t="s">
        <v>32492</v>
      </c>
      <c r="B17620" s="294"/>
      <c r="C17620" s="294"/>
      <c r="D17620" s="294"/>
      <c r="E17620" s="294"/>
      <c r="F17620" s="294"/>
    </row>
    <row r="17621">
      <c r="A17621" s="294" t="s">
        <v>28124</v>
      </c>
      <c r="B17621" s="294"/>
      <c r="C17621" s="294"/>
      <c r="D17621" s="294"/>
      <c r="E17621" s="294"/>
      <c r="F17621" s="294"/>
    </row>
    <row r="17622">
      <c r="A17622" s="294" t="s">
        <v>32493</v>
      </c>
      <c r="B17622" s="294"/>
      <c r="C17622" s="294"/>
      <c r="D17622" s="294"/>
      <c r="E17622" s="294"/>
      <c r="F17622" s="294"/>
    </row>
    <row r="17623">
      <c r="A17623" s="294" t="s">
        <v>32494</v>
      </c>
      <c r="B17623" s="294"/>
      <c r="C17623" s="294"/>
      <c r="D17623" s="294"/>
      <c r="E17623" s="294"/>
      <c r="F17623" s="294"/>
    </row>
    <row r="17624">
      <c r="A17624" s="294" t="s">
        <v>32495</v>
      </c>
      <c r="B17624" s="294"/>
      <c r="C17624" s="294"/>
      <c r="D17624" s="294"/>
      <c r="E17624" s="294"/>
      <c r="F17624" s="294"/>
    </row>
    <row r="17625">
      <c r="A17625" s="294" t="s">
        <v>32496</v>
      </c>
      <c r="B17625" s="294"/>
      <c r="C17625" s="294"/>
      <c r="D17625" s="294"/>
      <c r="E17625" s="294"/>
      <c r="F17625" s="294"/>
    </row>
    <row r="17626">
      <c r="A17626" s="294" t="s">
        <v>32497</v>
      </c>
      <c r="B17626" s="294"/>
      <c r="C17626" s="294"/>
      <c r="D17626" s="294"/>
      <c r="E17626" s="294"/>
      <c r="F17626" s="294"/>
    </row>
    <row r="17627">
      <c r="A17627" s="294" t="s">
        <v>32498</v>
      </c>
      <c r="B17627" s="294"/>
      <c r="C17627" s="294"/>
      <c r="D17627" s="294"/>
      <c r="E17627" s="294"/>
      <c r="F17627" s="294"/>
    </row>
    <row r="17628">
      <c r="A17628" s="294"/>
      <c r="B17628" s="294"/>
      <c r="C17628" s="294"/>
      <c r="D17628" s="294"/>
      <c r="E17628" s="294"/>
      <c r="F17628" s="294"/>
    </row>
    <row r="17629">
      <c r="A17629" s="294"/>
      <c r="B17629" s="294"/>
      <c r="C17629" s="294"/>
      <c r="D17629" s="294"/>
      <c r="E17629" s="294"/>
      <c r="F17629" s="294"/>
    </row>
    <row r="17630">
      <c r="A17630" s="294"/>
      <c r="B17630" s="294"/>
      <c r="C17630" s="294"/>
      <c r="D17630" s="294"/>
      <c r="E17630" s="294"/>
      <c r="F17630" s="294"/>
    </row>
    <row r="17631">
      <c r="A17631" s="294"/>
      <c r="B17631" s="294"/>
      <c r="C17631" s="294"/>
      <c r="D17631" s="294"/>
      <c r="E17631" s="294"/>
      <c r="F17631" s="294"/>
    </row>
    <row r="17632">
      <c r="A17632" s="294" t="s">
        <v>32499</v>
      </c>
      <c r="B17632" s="294"/>
      <c r="C17632" s="294"/>
      <c r="D17632" s="294"/>
      <c r="E17632" s="294"/>
      <c r="F17632" s="294"/>
    </row>
    <row r="17633">
      <c r="A17633" s="294" t="s">
        <v>32500</v>
      </c>
      <c r="B17633" s="294"/>
      <c r="C17633" s="294"/>
      <c r="D17633" s="294"/>
      <c r="E17633" s="294"/>
      <c r="F17633" s="294"/>
    </row>
    <row r="17634">
      <c r="A17634" s="294"/>
      <c r="B17634" s="294"/>
      <c r="C17634" s="294"/>
      <c r="D17634" s="294"/>
      <c r="E17634" s="294"/>
      <c r="F17634" s="294"/>
    </row>
    <row r="17635">
      <c r="A17635" s="294" t="s">
        <v>32501</v>
      </c>
      <c r="B17635" s="294"/>
      <c r="C17635" s="294"/>
      <c r="D17635" s="294"/>
      <c r="E17635" s="294"/>
      <c r="F17635" s="294"/>
    </row>
    <row r="17636">
      <c r="A17636" s="294" t="s">
        <v>32502</v>
      </c>
      <c r="B17636" s="294"/>
      <c r="C17636" s="294"/>
      <c r="D17636" s="294"/>
      <c r="E17636" s="294"/>
      <c r="F17636" s="294"/>
    </row>
    <row r="17637">
      <c r="A17637" s="294" t="s">
        <v>21618</v>
      </c>
      <c r="B17637" s="294"/>
      <c r="C17637" s="294"/>
      <c r="D17637" s="294"/>
      <c r="E17637" s="294"/>
      <c r="F17637" s="294"/>
    </row>
    <row r="17638">
      <c r="A17638" s="294"/>
      <c r="B17638" s="294"/>
      <c r="C17638" s="294"/>
      <c r="D17638" s="294"/>
      <c r="E17638" s="294"/>
      <c r="F17638" s="294"/>
    </row>
    <row r="17639">
      <c r="A17639" s="294" t="s">
        <v>32503</v>
      </c>
      <c r="B17639" s="294"/>
      <c r="C17639" s="294"/>
      <c r="D17639" s="294"/>
      <c r="E17639" s="294"/>
      <c r="F17639" s="294"/>
    </row>
    <row r="17640">
      <c r="A17640" s="294"/>
      <c r="B17640" s="294"/>
      <c r="C17640" s="294"/>
      <c r="D17640" s="294"/>
      <c r="E17640" s="294"/>
      <c r="F17640" s="294"/>
    </row>
    <row r="17641">
      <c r="A17641" s="294" t="s">
        <v>22512</v>
      </c>
      <c r="B17641" s="294"/>
      <c r="C17641" s="294"/>
      <c r="D17641" s="294"/>
      <c r="E17641" s="294"/>
      <c r="F17641" s="294"/>
    </row>
    <row r="17642">
      <c r="A17642" s="294" t="s">
        <v>27620</v>
      </c>
      <c r="B17642" s="294"/>
      <c r="C17642" s="294"/>
      <c r="D17642" s="294"/>
      <c r="E17642" s="294"/>
      <c r="F17642" s="294"/>
    </row>
    <row r="17643">
      <c r="A17643" s="294"/>
      <c r="B17643" s="294"/>
      <c r="C17643" s="294"/>
      <c r="D17643" s="294"/>
      <c r="E17643" s="294"/>
      <c r="F17643" s="294"/>
    </row>
    <row r="17644">
      <c r="A17644" s="294" t="s">
        <v>32504</v>
      </c>
      <c r="B17644" s="294"/>
      <c r="C17644" s="294"/>
      <c r="D17644" s="294"/>
      <c r="E17644" s="294"/>
      <c r="F17644" s="294"/>
    </row>
    <row r="17645">
      <c r="A17645" s="294" t="s">
        <v>32505</v>
      </c>
      <c r="B17645" s="294"/>
      <c r="C17645" s="294"/>
      <c r="D17645" s="294"/>
      <c r="E17645" s="294"/>
      <c r="F17645" s="294"/>
    </row>
    <row r="17646">
      <c r="A17646" s="294" t="s">
        <v>32506</v>
      </c>
      <c r="B17646" s="294"/>
      <c r="C17646" s="294"/>
      <c r="D17646" s="294"/>
      <c r="E17646" s="294"/>
      <c r="F17646" s="294"/>
    </row>
    <row r="17647">
      <c r="A17647" s="294" t="s">
        <v>32507</v>
      </c>
      <c r="B17647" s="294"/>
      <c r="C17647" s="294"/>
      <c r="D17647" s="294"/>
      <c r="E17647" s="294"/>
      <c r="F17647" s="294"/>
    </row>
    <row r="17648">
      <c r="A17648" s="294" t="s">
        <v>32508</v>
      </c>
      <c r="B17648" s="294"/>
      <c r="C17648" s="294"/>
      <c r="D17648" s="294"/>
      <c r="E17648" s="294"/>
      <c r="F17648" s="294"/>
    </row>
    <row r="17649">
      <c r="A17649" s="294"/>
      <c r="B17649" s="294"/>
      <c r="C17649" s="294"/>
      <c r="D17649" s="294"/>
      <c r="E17649" s="294"/>
      <c r="F17649" s="294"/>
    </row>
    <row r="17650">
      <c r="A17650" s="294" t="s">
        <v>23703</v>
      </c>
      <c r="B17650" s="294"/>
      <c r="C17650" s="294"/>
      <c r="D17650" s="294"/>
      <c r="E17650" s="294"/>
      <c r="F17650" s="294"/>
    </row>
    <row r="17651">
      <c r="A17651" s="294" t="s">
        <v>25264</v>
      </c>
      <c r="B17651" s="294"/>
      <c r="C17651" s="294"/>
      <c r="D17651" s="294"/>
      <c r="E17651" s="294"/>
      <c r="F17651" s="294"/>
    </row>
    <row r="17652">
      <c r="A17652" s="294"/>
      <c r="B17652" s="294"/>
      <c r="C17652" s="294"/>
      <c r="D17652" s="294"/>
      <c r="E17652" s="294"/>
      <c r="F17652" s="294"/>
    </row>
    <row r="17653">
      <c r="A17653" s="294" t="s">
        <v>32509</v>
      </c>
      <c r="B17653" s="294"/>
      <c r="C17653" s="294"/>
      <c r="D17653" s="294"/>
      <c r="E17653" s="294"/>
      <c r="F17653" s="294"/>
    </row>
    <row r="17654">
      <c r="A17654" s="294" t="s">
        <v>32510</v>
      </c>
      <c r="B17654" s="294"/>
      <c r="C17654" s="294"/>
      <c r="D17654" s="294"/>
      <c r="E17654" s="294"/>
      <c r="F17654" s="294"/>
    </row>
    <row r="17655">
      <c r="A17655" s="294" t="str">
        <f>ARRAY_CONSTRAIN(ARRAYFORMULA(-Mild fever / irritability), 1, 1)</f>
        <v>#ERROR!</v>
      </c>
      <c r="B17655" s="294"/>
      <c r="C17655" s="294"/>
      <c r="D17655" s="294"/>
      <c r="E17655" s="294"/>
      <c r="F17655" s="294"/>
    </row>
    <row r="17656">
      <c r="A17656" s="294" t="s">
        <v>32511</v>
      </c>
      <c r="B17656" s="294"/>
      <c r="C17656" s="294"/>
      <c r="D17656" s="294"/>
      <c r="E17656" s="294"/>
      <c r="F17656" s="294"/>
    </row>
    <row r="17657">
      <c r="A17657" s="294"/>
      <c r="B17657" s="294"/>
      <c r="C17657" s="294"/>
      <c r="D17657" s="294"/>
      <c r="E17657" s="294"/>
      <c r="F17657" s="294"/>
    </row>
    <row r="17658">
      <c r="A17658" s="294" t="s">
        <v>21945</v>
      </c>
      <c r="B17658" s="294"/>
      <c r="C17658" s="294"/>
      <c r="D17658" s="294"/>
      <c r="E17658" s="294"/>
      <c r="F17658" s="294"/>
    </row>
    <row r="17659">
      <c r="A17659" s="294" t="s">
        <v>26319</v>
      </c>
      <c r="B17659" s="294"/>
      <c r="C17659" s="294"/>
      <c r="D17659" s="294"/>
      <c r="E17659" s="294"/>
      <c r="F17659" s="294"/>
    </row>
    <row r="17660">
      <c r="A17660" s="294"/>
      <c r="B17660" s="294"/>
      <c r="C17660" s="294"/>
      <c r="D17660" s="294"/>
      <c r="E17660" s="294"/>
      <c r="F17660" s="294"/>
    </row>
    <row r="17661">
      <c r="A17661" s="294" t="s">
        <v>32512</v>
      </c>
      <c r="B17661" s="294"/>
      <c r="C17661" s="294"/>
      <c r="D17661" s="294"/>
      <c r="E17661" s="294"/>
      <c r="F17661" s="294"/>
    </row>
    <row r="17662">
      <c r="A17662" s="294" t="s">
        <v>32513</v>
      </c>
      <c r="B17662" s="294"/>
      <c r="C17662" s="294"/>
      <c r="D17662" s="294"/>
      <c r="E17662" s="294"/>
      <c r="F17662" s="294"/>
    </row>
    <row r="17663">
      <c r="A17663" s="294" t="s">
        <v>32514</v>
      </c>
      <c r="B17663" s="294"/>
      <c r="C17663" s="294"/>
      <c r="D17663" s="294"/>
      <c r="E17663" s="294"/>
      <c r="F17663" s="294"/>
    </row>
    <row r="17664">
      <c r="A17664" s="294" t="s">
        <v>32515</v>
      </c>
      <c r="B17664" s="294"/>
      <c r="C17664" s="294"/>
      <c r="D17664" s="294"/>
      <c r="E17664" s="294"/>
      <c r="F17664" s="294"/>
    </row>
    <row r="17665">
      <c r="A17665" s="294" t="s">
        <v>32516</v>
      </c>
      <c r="B17665" s="294"/>
      <c r="C17665" s="294"/>
      <c r="D17665" s="294"/>
      <c r="E17665" s="294"/>
      <c r="F17665" s="294"/>
    </row>
    <row r="17666">
      <c r="A17666" s="294" t="s">
        <v>32517</v>
      </c>
      <c r="B17666" s="294"/>
      <c r="C17666" s="294"/>
      <c r="D17666" s="294"/>
      <c r="E17666" s="294"/>
      <c r="F17666" s="294"/>
    </row>
    <row r="17667">
      <c r="A17667" s="294" t="s">
        <v>32518</v>
      </c>
      <c r="B17667" s="294"/>
      <c r="C17667" s="294"/>
      <c r="D17667" s="294"/>
      <c r="E17667" s="294"/>
      <c r="F17667" s="294"/>
    </row>
    <row r="17668">
      <c r="A17668" s="294"/>
      <c r="B17668" s="294"/>
      <c r="C17668" s="294"/>
      <c r="D17668" s="294"/>
      <c r="E17668" s="294"/>
      <c r="F17668" s="294"/>
    </row>
    <row r="17669">
      <c r="A17669" s="294" t="s">
        <v>21326</v>
      </c>
      <c r="B17669" s="294"/>
      <c r="C17669" s="294"/>
      <c r="D17669" s="294"/>
      <c r="E17669" s="294"/>
      <c r="F17669" s="294"/>
    </row>
    <row r="17670">
      <c r="A17670" s="294"/>
      <c r="B17670" s="294"/>
      <c r="C17670" s="294"/>
      <c r="D17670" s="294"/>
      <c r="E17670" s="294"/>
      <c r="F17670" s="294"/>
    </row>
    <row r="17671">
      <c r="A17671" s="294" t="s">
        <v>32519</v>
      </c>
      <c r="B17671" s="294"/>
      <c r="C17671" s="294"/>
      <c r="D17671" s="294"/>
      <c r="E17671" s="294"/>
      <c r="F17671" s="294"/>
    </row>
    <row r="17672">
      <c r="A17672" s="294" t="s">
        <v>32520</v>
      </c>
      <c r="B17672" s="294"/>
      <c r="C17672" s="294"/>
      <c r="D17672" s="294"/>
      <c r="E17672" s="294"/>
      <c r="F17672" s="294"/>
    </row>
    <row r="17673">
      <c r="A17673" s="294" t="s">
        <v>32521</v>
      </c>
      <c r="B17673" s="294"/>
      <c r="C17673" s="294"/>
      <c r="D17673" s="294"/>
      <c r="E17673" s="294"/>
      <c r="F17673" s="294"/>
    </row>
    <row r="17674">
      <c r="A17674" s="294"/>
      <c r="B17674" s="294"/>
      <c r="C17674" s="294"/>
      <c r="D17674" s="294"/>
      <c r="E17674" s="294"/>
      <c r="F17674" s="294"/>
    </row>
    <row r="17675">
      <c r="A17675" s="294" t="s">
        <v>28143</v>
      </c>
      <c r="B17675" s="294"/>
      <c r="C17675" s="294"/>
      <c r="D17675" s="294"/>
      <c r="E17675" s="294"/>
      <c r="F17675" s="294"/>
    </row>
    <row r="17676">
      <c r="A17676" s="294"/>
      <c r="B17676" s="294"/>
      <c r="C17676" s="294"/>
      <c r="D17676" s="294"/>
      <c r="E17676" s="294"/>
      <c r="F17676" s="294"/>
    </row>
    <row r="17677">
      <c r="A17677" s="294" t="s">
        <v>32522</v>
      </c>
      <c r="B17677" s="294"/>
      <c r="C17677" s="294"/>
      <c r="D17677" s="294"/>
      <c r="E17677" s="294"/>
      <c r="F17677" s="294"/>
    </row>
    <row r="17678">
      <c r="A17678" s="294" t="s">
        <v>32523</v>
      </c>
      <c r="B17678" s="294"/>
      <c r="C17678" s="294"/>
      <c r="D17678" s="294"/>
      <c r="E17678" s="294"/>
      <c r="F17678" s="294"/>
    </row>
    <row r="17679">
      <c r="A17679" s="294" t="s">
        <v>32524</v>
      </c>
      <c r="B17679" s="294"/>
      <c r="C17679" s="294"/>
      <c r="D17679" s="294"/>
      <c r="E17679" s="294"/>
      <c r="F17679" s="294"/>
    </row>
    <row r="17680">
      <c r="A17680" s="294" t="s">
        <v>32525</v>
      </c>
      <c r="B17680" s="294"/>
      <c r="C17680" s="294"/>
      <c r="D17680" s="294"/>
      <c r="E17680" s="294"/>
      <c r="F17680" s="294"/>
    </row>
    <row r="17681">
      <c r="A17681" s="294" t="s">
        <v>32526</v>
      </c>
      <c r="B17681" s="294"/>
      <c r="C17681" s="294"/>
      <c r="D17681" s="294"/>
      <c r="E17681" s="294"/>
      <c r="F17681" s="294"/>
    </row>
    <row r="17682">
      <c r="A17682" s="294"/>
      <c r="B17682" s="294"/>
      <c r="C17682" s="294"/>
      <c r="D17682" s="294"/>
      <c r="E17682" s="294"/>
      <c r="F17682" s="294"/>
    </row>
    <row r="17683">
      <c r="A17683" s="294" t="s">
        <v>25653</v>
      </c>
      <c r="B17683" s="294"/>
      <c r="C17683" s="294"/>
      <c r="D17683" s="294"/>
      <c r="E17683" s="294"/>
      <c r="F17683" s="294"/>
    </row>
    <row r="17684">
      <c r="A17684" s="294" t="s">
        <v>23767</v>
      </c>
      <c r="B17684" s="294"/>
      <c r="C17684" s="294"/>
      <c r="D17684" s="294"/>
      <c r="E17684" s="294"/>
      <c r="F17684" s="294"/>
    </row>
    <row r="17685">
      <c r="A17685" s="294"/>
      <c r="B17685" s="294"/>
      <c r="C17685" s="294"/>
      <c r="D17685" s="294"/>
      <c r="E17685" s="294"/>
      <c r="F17685" s="294"/>
    </row>
    <row r="17686">
      <c r="A17686" s="294" t="s">
        <v>32527</v>
      </c>
      <c r="B17686" s="294"/>
      <c r="C17686" s="294"/>
      <c r="D17686" s="294"/>
      <c r="E17686" s="294"/>
      <c r="F17686" s="294"/>
    </row>
    <row r="17687">
      <c r="A17687" s="294" t="s">
        <v>32528</v>
      </c>
      <c r="B17687" s="294"/>
      <c r="C17687" s="294"/>
      <c r="D17687" s="294"/>
      <c r="E17687" s="294"/>
      <c r="F17687" s="294"/>
    </row>
    <row r="17688">
      <c r="A17688" s="294" t="s">
        <v>32529</v>
      </c>
      <c r="B17688" s="294"/>
      <c r="C17688" s="294"/>
      <c r="D17688" s="294"/>
      <c r="E17688" s="294"/>
      <c r="F17688" s="294"/>
    </row>
    <row r="17689">
      <c r="A17689" s="294"/>
      <c r="B17689" s="294"/>
      <c r="C17689" s="294"/>
      <c r="D17689" s="294"/>
      <c r="E17689" s="294"/>
      <c r="F17689" s="294"/>
    </row>
    <row r="17690">
      <c r="A17690" s="294" t="s">
        <v>23201</v>
      </c>
      <c r="B17690" s="294"/>
      <c r="C17690" s="294"/>
      <c r="D17690" s="294"/>
      <c r="E17690" s="294"/>
      <c r="F17690" s="294"/>
    </row>
    <row r="17691">
      <c r="A17691" s="294" t="s">
        <v>23772</v>
      </c>
      <c r="B17691" s="294"/>
      <c r="C17691" s="294"/>
      <c r="D17691" s="294"/>
      <c r="E17691" s="294"/>
      <c r="F17691" s="294"/>
    </row>
    <row r="17692">
      <c r="A17692" s="294"/>
      <c r="B17692" s="294"/>
      <c r="C17692" s="294"/>
      <c r="D17692" s="294"/>
      <c r="E17692" s="294"/>
      <c r="F17692" s="294"/>
    </row>
    <row r="17693">
      <c r="A17693" s="294" t="s">
        <v>32530</v>
      </c>
      <c r="B17693" s="294"/>
      <c r="C17693" s="294"/>
      <c r="D17693" s="294"/>
      <c r="E17693" s="294"/>
      <c r="F17693" s="294"/>
    </row>
    <row r="17694">
      <c r="A17694" s="294" t="s">
        <v>32531</v>
      </c>
      <c r="B17694" s="294"/>
      <c r="C17694" s="294"/>
      <c r="D17694" s="294"/>
      <c r="E17694" s="294"/>
      <c r="F17694" s="294"/>
    </row>
    <row r="17695">
      <c r="A17695" s="294" t="s">
        <v>32532</v>
      </c>
      <c r="B17695" s="294"/>
      <c r="C17695" s="294"/>
      <c r="D17695" s="294"/>
      <c r="E17695" s="294"/>
      <c r="F17695" s="294"/>
    </row>
    <row r="17696">
      <c r="A17696" s="294" t="s">
        <v>32533</v>
      </c>
      <c r="B17696" s="294"/>
      <c r="C17696" s="294"/>
      <c r="D17696" s="294"/>
      <c r="E17696" s="294"/>
      <c r="F17696" s="294"/>
    </row>
    <row r="17697">
      <c r="A17697" s="294"/>
      <c r="B17697" s="294"/>
      <c r="C17697" s="294"/>
      <c r="D17697" s="294"/>
      <c r="E17697" s="294"/>
      <c r="F17697" s="294"/>
    </row>
    <row r="17698">
      <c r="A17698" s="294" t="s">
        <v>28064</v>
      </c>
      <c r="B17698" s="294"/>
      <c r="C17698" s="294"/>
      <c r="D17698" s="294"/>
      <c r="E17698" s="294"/>
      <c r="F17698" s="294"/>
    </row>
    <row r="17699">
      <c r="A17699" s="294"/>
      <c r="B17699" s="294"/>
      <c r="C17699" s="294"/>
      <c r="D17699" s="294"/>
      <c r="E17699" s="294"/>
      <c r="F17699" s="294"/>
    </row>
    <row r="17700">
      <c r="A17700" s="294" t="s">
        <v>32534</v>
      </c>
      <c r="B17700" s="294"/>
      <c r="C17700" s="294"/>
      <c r="D17700" s="294"/>
      <c r="E17700" s="294"/>
      <c r="F17700" s="294"/>
    </row>
    <row r="17701">
      <c r="A17701" s="294" t="s">
        <v>32535</v>
      </c>
      <c r="B17701" s="294"/>
      <c r="C17701" s="294"/>
      <c r="D17701" s="294"/>
      <c r="E17701" s="294"/>
      <c r="F17701" s="294"/>
    </row>
    <row r="17702">
      <c r="A17702" s="294" t="s">
        <v>32536</v>
      </c>
      <c r="B17702" s="294"/>
      <c r="C17702" s="294"/>
      <c r="D17702" s="294"/>
      <c r="E17702" s="294"/>
      <c r="F17702" s="294"/>
    </row>
    <row r="17703">
      <c r="A17703" s="294" t="s">
        <v>32537</v>
      </c>
      <c r="B17703" s="294"/>
      <c r="C17703" s="294"/>
      <c r="D17703" s="294"/>
      <c r="E17703" s="294"/>
      <c r="F17703" s="294"/>
    </row>
    <row r="17704">
      <c r="A17704" s="294" t="s">
        <v>32538</v>
      </c>
      <c r="B17704" s="294"/>
      <c r="C17704" s="294"/>
      <c r="D17704" s="294"/>
      <c r="E17704" s="294"/>
      <c r="F17704" s="294"/>
    </row>
    <row r="17705">
      <c r="A17705" s="294"/>
      <c r="B17705" s="294"/>
      <c r="C17705" s="294"/>
      <c r="D17705" s="294"/>
      <c r="E17705" s="294"/>
      <c r="F17705" s="294"/>
    </row>
    <row r="17706">
      <c r="A17706" s="294" t="s">
        <v>21401</v>
      </c>
      <c r="B17706" s="294"/>
      <c r="C17706" s="294"/>
      <c r="D17706" s="294"/>
      <c r="E17706" s="294"/>
      <c r="F17706" s="294"/>
    </row>
    <row r="17707">
      <c r="A17707" s="294"/>
      <c r="B17707" s="294"/>
      <c r="C17707" s="294"/>
      <c r="D17707" s="294"/>
      <c r="E17707" s="294"/>
      <c r="F17707" s="294"/>
    </row>
    <row r="17708">
      <c r="A17708" s="294" t="s">
        <v>27102</v>
      </c>
      <c r="B17708" s="294"/>
      <c r="C17708" s="294"/>
      <c r="D17708" s="294"/>
      <c r="E17708" s="294"/>
      <c r="F17708" s="294"/>
    </row>
    <row r="17709">
      <c r="A17709" s="294" t="s">
        <v>32539</v>
      </c>
      <c r="B17709" s="294"/>
      <c r="C17709" s="294"/>
      <c r="D17709" s="294"/>
      <c r="E17709" s="294"/>
      <c r="F17709" s="294"/>
    </row>
    <row r="17710">
      <c r="A17710" s="294" t="s">
        <v>32540</v>
      </c>
      <c r="B17710" s="294"/>
      <c r="C17710" s="294"/>
      <c r="D17710" s="294"/>
      <c r="E17710" s="294"/>
      <c r="F17710" s="294"/>
    </row>
    <row r="17711">
      <c r="A17711" s="294" t="s">
        <v>32541</v>
      </c>
      <c r="B17711" s="294"/>
      <c r="C17711" s="294"/>
      <c r="D17711" s="294"/>
      <c r="E17711" s="294"/>
      <c r="F17711" s="294"/>
    </row>
    <row r="17712">
      <c r="A17712" s="294" t="s">
        <v>32542</v>
      </c>
      <c r="B17712" s="294"/>
      <c r="C17712" s="294"/>
      <c r="D17712" s="294"/>
      <c r="E17712" s="294"/>
      <c r="F17712" s="294"/>
    </row>
    <row r="17713">
      <c r="A17713" s="294" t="s">
        <v>32543</v>
      </c>
      <c r="B17713" s="294"/>
      <c r="C17713" s="294"/>
      <c r="D17713" s="294"/>
      <c r="E17713" s="294"/>
      <c r="F17713" s="294"/>
    </row>
    <row r="17714">
      <c r="A17714" s="294" t="s">
        <v>32544</v>
      </c>
      <c r="B17714" s="294"/>
      <c r="C17714" s="294"/>
      <c r="D17714" s="294"/>
      <c r="E17714" s="294"/>
      <c r="F17714" s="294"/>
    </row>
    <row r="17715">
      <c r="A17715" s="294" t="s">
        <v>32545</v>
      </c>
      <c r="B17715" s="294"/>
      <c r="C17715" s="294"/>
      <c r="D17715" s="294"/>
      <c r="E17715" s="294"/>
      <c r="F17715" s="294"/>
    </row>
    <row r="17716">
      <c r="A17716" s="294"/>
      <c r="B17716" s="294"/>
      <c r="C17716" s="294"/>
      <c r="D17716" s="294"/>
      <c r="E17716" s="294"/>
      <c r="F17716" s="294"/>
    </row>
    <row r="17717">
      <c r="A17717" s="294" t="s">
        <v>21407</v>
      </c>
      <c r="B17717" s="294"/>
      <c r="C17717" s="294"/>
      <c r="D17717" s="294"/>
      <c r="E17717" s="294"/>
      <c r="F17717" s="294"/>
    </row>
    <row r="17718">
      <c r="A17718" s="294"/>
      <c r="B17718" s="294"/>
      <c r="C17718" s="294"/>
      <c r="D17718" s="294"/>
      <c r="E17718" s="294"/>
      <c r="F17718" s="294"/>
    </row>
    <row r="17719">
      <c r="A17719" s="294" t="s">
        <v>32546</v>
      </c>
      <c r="B17719" s="294"/>
      <c r="C17719" s="294"/>
      <c r="D17719" s="294"/>
      <c r="E17719" s="294"/>
      <c r="F17719" s="294"/>
    </row>
    <row r="17720">
      <c r="A17720" s="294" t="s">
        <v>32547</v>
      </c>
      <c r="B17720" s="294"/>
      <c r="C17720" s="294"/>
      <c r="D17720" s="294"/>
      <c r="E17720" s="294"/>
      <c r="F17720" s="294"/>
    </row>
    <row r="17721">
      <c r="A17721" s="294" t="s">
        <v>32548</v>
      </c>
      <c r="B17721" s="294"/>
      <c r="C17721" s="294"/>
      <c r="D17721" s="294"/>
      <c r="E17721" s="294"/>
      <c r="F17721" s="294"/>
    </row>
    <row r="17722">
      <c r="A17722" s="294" t="s">
        <v>32549</v>
      </c>
      <c r="B17722" s="294"/>
      <c r="C17722" s="294"/>
      <c r="D17722" s="294"/>
      <c r="E17722" s="294"/>
      <c r="F17722" s="294"/>
    </row>
    <row r="17723">
      <c r="A17723" s="294" t="s">
        <v>25506</v>
      </c>
      <c r="B17723" s="294"/>
      <c r="C17723" s="294"/>
      <c r="D17723" s="294"/>
      <c r="E17723" s="294"/>
      <c r="F17723" s="294"/>
    </row>
    <row r="17724">
      <c r="A17724" s="294" t="s">
        <v>32550</v>
      </c>
      <c r="B17724" s="294"/>
      <c r="C17724" s="294"/>
      <c r="D17724" s="294"/>
      <c r="E17724" s="294"/>
      <c r="F17724" s="294"/>
    </row>
    <row r="17725">
      <c r="A17725" s="294" t="s">
        <v>32551</v>
      </c>
      <c r="B17725" s="294"/>
      <c r="C17725" s="294"/>
      <c r="D17725" s="294"/>
      <c r="E17725" s="294"/>
      <c r="F17725" s="294"/>
    </row>
    <row r="17726">
      <c r="A17726" s="294" t="s">
        <v>25511</v>
      </c>
      <c r="B17726" s="294"/>
      <c r="C17726" s="294"/>
      <c r="D17726" s="294"/>
      <c r="E17726" s="294"/>
      <c r="F17726" s="294"/>
    </row>
    <row r="17727">
      <c r="A17727" s="294" t="s">
        <v>32552</v>
      </c>
      <c r="B17727" s="294"/>
      <c r="C17727" s="294"/>
      <c r="D17727" s="294"/>
      <c r="E17727" s="294"/>
      <c r="F17727" s="294"/>
    </row>
    <row r="17728">
      <c r="A17728" s="294" t="s">
        <v>32553</v>
      </c>
      <c r="B17728" s="294"/>
      <c r="C17728" s="294"/>
      <c r="D17728" s="294"/>
      <c r="E17728" s="294"/>
      <c r="F17728" s="294"/>
    </row>
    <row r="17729">
      <c r="A17729" s="294" t="s">
        <v>23832</v>
      </c>
      <c r="B17729" s="294"/>
      <c r="C17729" s="294"/>
      <c r="D17729" s="294"/>
      <c r="E17729" s="294"/>
      <c r="F17729" s="294"/>
    </row>
    <row r="17730">
      <c r="A17730" s="294" t="s">
        <v>32554</v>
      </c>
      <c r="B17730" s="294"/>
      <c r="C17730" s="294"/>
      <c r="D17730" s="294"/>
      <c r="E17730" s="294"/>
      <c r="F17730" s="294"/>
    </row>
    <row r="17731">
      <c r="A17731" s="294" t="s">
        <v>32555</v>
      </c>
      <c r="B17731" s="294"/>
      <c r="C17731" s="294"/>
      <c r="D17731" s="294"/>
      <c r="E17731" s="294"/>
      <c r="F17731" s="294"/>
    </row>
    <row r="17732">
      <c r="A17732" s="294" t="s">
        <v>32556</v>
      </c>
      <c r="B17732" s="294"/>
      <c r="C17732" s="294"/>
      <c r="D17732" s="294"/>
      <c r="E17732" s="294"/>
      <c r="F17732" s="294"/>
    </row>
    <row r="17733">
      <c r="A17733" s="294" t="s">
        <v>32557</v>
      </c>
      <c r="B17733" s="294"/>
      <c r="C17733" s="294"/>
      <c r="D17733" s="294"/>
      <c r="E17733" s="294"/>
      <c r="F17733" s="294"/>
    </row>
    <row r="17734">
      <c r="A17734" s="294" t="s">
        <v>32558</v>
      </c>
      <c r="B17734" s="294"/>
      <c r="C17734" s="294"/>
      <c r="D17734" s="294"/>
      <c r="E17734" s="294"/>
      <c r="F17734" s="294"/>
    </row>
    <row r="17735">
      <c r="A17735" s="294" t="s">
        <v>32559</v>
      </c>
      <c r="B17735" s="294"/>
      <c r="C17735" s="294"/>
      <c r="D17735" s="294"/>
      <c r="E17735" s="294"/>
      <c r="F17735" s="294"/>
    </row>
    <row r="17736">
      <c r="A17736" s="294" t="s">
        <v>32560</v>
      </c>
      <c r="B17736" s="294"/>
      <c r="C17736" s="294"/>
      <c r="D17736" s="294"/>
      <c r="E17736" s="294"/>
      <c r="F17736" s="294"/>
    </row>
    <row r="17737">
      <c r="A17737" s="294" t="s">
        <v>32561</v>
      </c>
      <c r="B17737" s="294"/>
      <c r="C17737" s="294"/>
      <c r="D17737" s="294"/>
      <c r="E17737" s="294"/>
      <c r="F17737" s="294"/>
    </row>
    <row r="17738">
      <c r="A17738" s="294" t="s">
        <v>32562</v>
      </c>
      <c r="B17738" s="294"/>
      <c r="C17738" s="294"/>
      <c r="D17738" s="294"/>
      <c r="E17738" s="294"/>
      <c r="F17738" s="294"/>
    </row>
    <row r="17739">
      <c r="A17739" s="294"/>
      <c r="B17739" s="294"/>
      <c r="C17739" s="294"/>
      <c r="D17739" s="294"/>
      <c r="E17739" s="294"/>
      <c r="F17739" s="294"/>
    </row>
    <row r="17740">
      <c r="A17740" s="294" t="s">
        <v>21304</v>
      </c>
      <c r="B17740" s="294"/>
      <c r="C17740" s="294"/>
      <c r="D17740" s="294"/>
      <c r="E17740" s="294"/>
      <c r="F17740" s="294"/>
    </row>
    <row r="17741">
      <c r="A17741" s="294"/>
      <c r="B17741" s="294"/>
      <c r="C17741" s="294"/>
      <c r="D17741" s="294"/>
      <c r="E17741" s="294"/>
      <c r="F17741" s="294"/>
    </row>
    <row r="17742">
      <c r="A17742" s="294" t="s">
        <v>32563</v>
      </c>
      <c r="B17742" s="294"/>
      <c r="C17742" s="294"/>
      <c r="D17742" s="294"/>
      <c r="E17742" s="294"/>
      <c r="F17742" s="294"/>
    </row>
    <row r="17743">
      <c r="A17743" s="294" t="s">
        <v>32564</v>
      </c>
      <c r="B17743" s="294"/>
      <c r="C17743" s="294"/>
      <c r="D17743" s="294"/>
      <c r="E17743" s="294"/>
      <c r="F17743" s="294"/>
    </row>
    <row r="17744">
      <c r="A17744" s="294" t="s">
        <v>32565</v>
      </c>
      <c r="B17744" s="294"/>
      <c r="C17744" s="294"/>
      <c r="D17744" s="294"/>
      <c r="E17744" s="294"/>
      <c r="F17744" s="294"/>
    </row>
    <row r="17745">
      <c r="A17745" s="294" t="s">
        <v>32566</v>
      </c>
      <c r="B17745" s="294"/>
      <c r="C17745" s="294"/>
      <c r="D17745" s="294"/>
      <c r="E17745" s="294"/>
      <c r="F17745" s="294"/>
    </row>
    <row r="17746">
      <c r="A17746" s="294" t="s">
        <v>32567</v>
      </c>
      <c r="B17746" s="294"/>
      <c r="C17746" s="294"/>
      <c r="D17746" s="294"/>
      <c r="E17746" s="294"/>
      <c r="F17746" s="294"/>
    </row>
    <row r="17747">
      <c r="A17747" s="294" t="s">
        <v>32568</v>
      </c>
      <c r="B17747" s="294"/>
      <c r="C17747" s="294"/>
      <c r="D17747" s="294"/>
      <c r="E17747" s="294"/>
      <c r="F17747" s="294"/>
    </row>
    <row r="17748">
      <c r="A17748" s="294" t="s">
        <v>32569</v>
      </c>
      <c r="B17748" s="294"/>
      <c r="C17748" s="294"/>
      <c r="D17748" s="294"/>
      <c r="E17748" s="294"/>
      <c r="F17748" s="294"/>
    </row>
    <row r="17749">
      <c r="A17749" s="294"/>
      <c r="B17749" s="294"/>
      <c r="C17749" s="294"/>
      <c r="D17749" s="294"/>
      <c r="E17749" s="294"/>
      <c r="F17749" s="294"/>
    </row>
    <row r="17750">
      <c r="A17750" s="294" t="s">
        <v>28124</v>
      </c>
      <c r="B17750" s="294"/>
      <c r="C17750" s="294"/>
      <c r="D17750" s="294"/>
      <c r="E17750" s="294"/>
      <c r="F17750" s="294"/>
    </row>
    <row r="17751">
      <c r="A17751" s="294" t="s">
        <v>32570</v>
      </c>
      <c r="B17751" s="294"/>
      <c r="C17751" s="294"/>
      <c r="D17751" s="294"/>
      <c r="E17751" s="294"/>
      <c r="F17751" s="294"/>
    </row>
    <row r="17752">
      <c r="A17752" s="294" t="s">
        <v>21672</v>
      </c>
      <c r="B17752" s="294"/>
      <c r="C17752" s="294"/>
      <c r="D17752" s="294"/>
      <c r="E17752" s="294"/>
      <c r="F17752" s="294"/>
    </row>
    <row r="17753">
      <c r="A17753" s="294"/>
      <c r="B17753" s="294"/>
      <c r="C17753" s="294"/>
      <c r="D17753" s="294"/>
      <c r="E17753" s="294"/>
      <c r="F17753" s="294"/>
    </row>
    <row r="17754">
      <c r="A17754" s="294" t="s">
        <v>22644</v>
      </c>
      <c r="B17754" s="294"/>
      <c r="C17754" s="294"/>
      <c r="D17754" s="294"/>
      <c r="E17754" s="294"/>
      <c r="F17754" s="294"/>
    </row>
    <row r="17755">
      <c r="A17755" s="294"/>
      <c r="B17755" s="294"/>
      <c r="C17755" s="294"/>
      <c r="D17755" s="294"/>
      <c r="E17755" s="294"/>
      <c r="F17755" s="294"/>
    </row>
    <row r="17756">
      <c r="A17756" s="294" t="s">
        <v>32571</v>
      </c>
      <c r="B17756" s="294"/>
      <c r="C17756" s="294"/>
      <c r="D17756" s="294"/>
      <c r="E17756" s="294"/>
      <c r="F17756" s="294"/>
    </row>
    <row r="17757">
      <c r="A17757" s="294" t="s">
        <v>32572</v>
      </c>
      <c r="B17757" s="294"/>
      <c r="C17757" s="294"/>
      <c r="D17757" s="294"/>
      <c r="E17757" s="294"/>
      <c r="F17757" s="294"/>
    </row>
    <row r="17758">
      <c r="A17758" s="294" t="s">
        <v>32573</v>
      </c>
      <c r="B17758" s="294"/>
      <c r="C17758" s="294"/>
      <c r="D17758" s="294"/>
      <c r="E17758" s="294"/>
      <c r="F17758" s="294"/>
    </row>
    <row r="17759">
      <c r="A17759" s="294" t="s">
        <v>32574</v>
      </c>
      <c r="B17759" s="294"/>
      <c r="C17759" s="294"/>
      <c r="D17759" s="294"/>
      <c r="E17759" s="294"/>
      <c r="F17759" s="294"/>
    </row>
    <row r="17760">
      <c r="A17760" s="294" t="s">
        <v>32575</v>
      </c>
      <c r="B17760" s="294"/>
      <c r="C17760" s="294"/>
      <c r="D17760" s="294"/>
      <c r="E17760" s="294"/>
      <c r="F17760" s="294"/>
    </row>
    <row r="17761">
      <c r="A17761" s="294" t="s">
        <v>32576</v>
      </c>
      <c r="B17761" s="294"/>
      <c r="C17761" s="294"/>
      <c r="D17761" s="294"/>
      <c r="E17761" s="294"/>
      <c r="F17761" s="294"/>
    </row>
    <row r="17762">
      <c r="A17762" s="294" t="s">
        <v>32577</v>
      </c>
      <c r="B17762" s="294"/>
      <c r="C17762" s="294"/>
      <c r="D17762" s="294"/>
      <c r="E17762" s="294"/>
      <c r="F17762" s="294"/>
    </row>
    <row r="17763">
      <c r="A17763" s="294" t="s">
        <v>32578</v>
      </c>
      <c r="B17763" s="294"/>
      <c r="C17763" s="294"/>
      <c r="D17763" s="294"/>
      <c r="E17763" s="294"/>
      <c r="F17763" s="294"/>
    </row>
    <row r="17764">
      <c r="A17764" s="294"/>
      <c r="B17764" s="294"/>
      <c r="C17764" s="294"/>
      <c r="D17764" s="294"/>
      <c r="E17764" s="294"/>
      <c r="F17764" s="294"/>
    </row>
    <row r="17765">
      <c r="A17765" s="294" t="s">
        <v>21326</v>
      </c>
      <c r="B17765" s="294"/>
      <c r="C17765" s="294"/>
      <c r="D17765" s="294"/>
      <c r="E17765" s="294"/>
      <c r="F17765" s="294"/>
    </row>
    <row r="17766">
      <c r="A17766" s="294"/>
      <c r="B17766" s="294"/>
      <c r="C17766" s="294"/>
      <c r="D17766" s="294"/>
      <c r="E17766" s="294"/>
      <c r="F17766" s="294"/>
    </row>
    <row r="17767">
      <c r="A17767" s="294" t="s">
        <v>32519</v>
      </c>
      <c r="B17767" s="294"/>
      <c r="C17767" s="294"/>
      <c r="D17767" s="294"/>
      <c r="E17767" s="294"/>
      <c r="F17767" s="294"/>
    </row>
    <row r="17768">
      <c r="A17768" s="294" t="s">
        <v>32520</v>
      </c>
      <c r="B17768" s="294"/>
      <c r="C17768" s="294"/>
      <c r="D17768" s="294"/>
      <c r="E17768" s="294"/>
      <c r="F17768" s="294"/>
    </row>
    <row r="17769">
      <c r="A17769" s="294" t="s">
        <v>32521</v>
      </c>
      <c r="B17769" s="294"/>
      <c r="C17769" s="294"/>
      <c r="D17769" s="294"/>
      <c r="E17769" s="294"/>
      <c r="F17769" s="294"/>
    </row>
    <row r="17770">
      <c r="A17770" s="294"/>
      <c r="B17770" s="294"/>
      <c r="C17770" s="294"/>
      <c r="D17770" s="294"/>
      <c r="E17770" s="294"/>
      <c r="F17770" s="294"/>
    </row>
    <row r="17771">
      <c r="A17771" s="294" t="s">
        <v>28143</v>
      </c>
      <c r="B17771" s="294"/>
      <c r="C17771" s="294"/>
      <c r="D17771" s="294"/>
      <c r="E17771" s="294"/>
      <c r="F17771" s="294"/>
    </row>
    <row r="17772">
      <c r="A17772" s="294"/>
      <c r="B17772" s="294"/>
      <c r="C17772" s="294"/>
      <c r="D17772" s="294"/>
      <c r="E17772" s="294"/>
      <c r="F17772" s="294"/>
    </row>
    <row r="17773">
      <c r="A17773" s="294" t="s">
        <v>32522</v>
      </c>
      <c r="B17773" s="294"/>
      <c r="C17773" s="294"/>
      <c r="D17773" s="294"/>
      <c r="E17773" s="294"/>
      <c r="F17773" s="294"/>
    </row>
    <row r="17774">
      <c r="A17774" s="294" t="s">
        <v>32523</v>
      </c>
      <c r="B17774" s="294"/>
      <c r="C17774" s="294"/>
      <c r="D17774" s="294"/>
      <c r="E17774" s="294"/>
      <c r="F17774" s="294"/>
    </row>
    <row r="17775">
      <c r="A17775" s="294" t="s">
        <v>32524</v>
      </c>
      <c r="B17775" s="294"/>
      <c r="C17775" s="294"/>
      <c r="D17775" s="294"/>
      <c r="E17775" s="294"/>
      <c r="F17775" s="294"/>
    </row>
    <row r="17776">
      <c r="A17776" s="294" t="s">
        <v>32525</v>
      </c>
      <c r="B17776" s="294"/>
      <c r="C17776" s="294"/>
      <c r="D17776" s="294"/>
      <c r="E17776" s="294"/>
      <c r="F17776" s="294"/>
    </row>
    <row r="17777">
      <c r="A17777" s="294" t="s">
        <v>32526</v>
      </c>
      <c r="B17777" s="294"/>
      <c r="C17777" s="294"/>
      <c r="D17777" s="294"/>
      <c r="E17777" s="294"/>
      <c r="F17777" s="294"/>
    </row>
    <row r="17778">
      <c r="A17778" s="294"/>
      <c r="B17778" s="294"/>
      <c r="C17778" s="294"/>
      <c r="D17778" s="294"/>
      <c r="E17778" s="294"/>
      <c r="F17778" s="294"/>
    </row>
    <row r="17779">
      <c r="A17779" s="294" t="s">
        <v>25653</v>
      </c>
      <c r="B17779" s="294"/>
      <c r="C17779" s="294"/>
      <c r="D17779" s="294"/>
      <c r="E17779" s="294"/>
      <c r="F17779" s="294"/>
    </row>
    <row r="17780">
      <c r="A17780" s="294" t="s">
        <v>23767</v>
      </c>
      <c r="B17780" s="294"/>
      <c r="C17780" s="294"/>
      <c r="D17780" s="294"/>
      <c r="E17780" s="294"/>
      <c r="F17780" s="294"/>
    </row>
    <row r="17781">
      <c r="A17781" s="294"/>
      <c r="B17781" s="294"/>
      <c r="C17781" s="294"/>
      <c r="D17781" s="294"/>
      <c r="E17781" s="294"/>
      <c r="F17781" s="294"/>
    </row>
    <row r="17782">
      <c r="A17782" s="294" t="s">
        <v>32527</v>
      </c>
      <c r="B17782" s="294"/>
      <c r="C17782" s="294"/>
      <c r="D17782" s="294"/>
      <c r="E17782" s="294"/>
      <c r="F17782" s="294"/>
    </row>
    <row r="17783">
      <c r="A17783" s="294" t="s">
        <v>32528</v>
      </c>
      <c r="B17783" s="294"/>
      <c r="C17783" s="294"/>
      <c r="D17783" s="294"/>
      <c r="E17783" s="294"/>
      <c r="F17783" s="294"/>
    </row>
    <row r="17784">
      <c r="A17784" s="294" t="s">
        <v>32529</v>
      </c>
      <c r="B17784" s="294"/>
      <c r="C17784" s="294"/>
      <c r="D17784" s="294"/>
      <c r="E17784" s="294"/>
      <c r="F17784" s="294"/>
    </row>
    <row r="17785">
      <c r="A17785" s="294"/>
      <c r="B17785" s="294"/>
      <c r="C17785" s="294"/>
      <c r="D17785" s="294"/>
      <c r="E17785" s="294"/>
      <c r="F17785" s="294"/>
    </row>
    <row r="17786">
      <c r="A17786" s="294" t="s">
        <v>23201</v>
      </c>
      <c r="B17786" s="294"/>
      <c r="C17786" s="294"/>
      <c r="D17786" s="294"/>
      <c r="E17786" s="294"/>
      <c r="F17786" s="294"/>
    </row>
    <row r="17787">
      <c r="A17787" s="294" t="s">
        <v>23772</v>
      </c>
      <c r="B17787" s="294"/>
      <c r="C17787" s="294"/>
      <c r="D17787" s="294"/>
      <c r="E17787" s="294"/>
      <c r="F17787" s="294"/>
    </row>
    <row r="17788">
      <c r="A17788" s="294"/>
      <c r="B17788" s="294"/>
      <c r="C17788" s="294"/>
      <c r="D17788" s="294"/>
      <c r="E17788" s="294"/>
      <c r="F17788" s="294"/>
    </row>
    <row r="17789">
      <c r="A17789" s="294" t="s">
        <v>32530</v>
      </c>
      <c r="B17789" s="294"/>
      <c r="C17789" s="294"/>
      <c r="D17789" s="294"/>
      <c r="E17789" s="294"/>
      <c r="F17789" s="294"/>
    </row>
    <row r="17790">
      <c r="A17790" s="294" t="s">
        <v>32531</v>
      </c>
      <c r="B17790" s="294"/>
      <c r="C17790" s="294"/>
      <c r="D17790" s="294"/>
      <c r="E17790" s="294"/>
      <c r="F17790" s="294"/>
    </row>
    <row r="17791">
      <c r="A17791" s="294" t="s">
        <v>32532</v>
      </c>
      <c r="B17791" s="294"/>
      <c r="C17791" s="294"/>
      <c r="D17791" s="294"/>
      <c r="E17791" s="294"/>
      <c r="F17791" s="294"/>
    </row>
    <row r="17792">
      <c r="A17792" s="294" t="s">
        <v>32533</v>
      </c>
      <c r="B17792" s="294"/>
      <c r="C17792" s="294"/>
      <c r="D17792" s="294"/>
      <c r="E17792" s="294"/>
      <c r="F17792" s="294"/>
    </row>
    <row r="17793">
      <c r="A17793" s="294"/>
      <c r="B17793" s="294"/>
      <c r="C17793" s="294"/>
      <c r="D17793" s="294"/>
      <c r="E17793" s="294"/>
      <c r="F17793" s="294"/>
    </row>
    <row r="17794">
      <c r="A17794" s="294" t="s">
        <v>28064</v>
      </c>
      <c r="B17794" s="294"/>
      <c r="C17794" s="294"/>
      <c r="D17794" s="294"/>
      <c r="E17794" s="294"/>
      <c r="F17794" s="294"/>
    </row>
    <row r="17795">
      <c r="A17795" s="294"/>
      <c r="B17795" s="294"/>
      <c r="C17795" s="294"/>
      <c r="D17795" s="294"/>
      <c r="E17795" s="294"/>
      <c r="F17795" s="294"/>
    </row>
    <row r="17796">
      <c r="A17796" s="294" t="s">
        <v>32534</v>
      </c>
      <c r="B17796" s="294"/>
      <c r="C17796" s="294"/>
      <c r="D17796" s="294"/>
      <c r="E17796" s="294"/>
      <c r="F17796" s="294"/>
    </row>
    <row r="17797">
      <c r="A17797" s="294" t="s">
        <v>32535</v>
      </c>
      <c r="B17797" s="294"/>
      <c r="C17797" s="294"/>
      <c r="D17797" s="294"/>
      <c r="E17797" s="294"/>
      <c r="F17797" s="294"/>
    </row>
    <row r="17798">
      <c r="A17798" s="294" t="s">
        <v>32536</v>
      </c>
      <c r="B17798" s="294"/>
      <c r="C17798" s="294"/>
      <c r="D17798" s="294"/>
      <c r="E17798" s="294"/>
      <c r="F17798" s="294"/>
    </row>
    <row r="17799">
      <c r="A17799" s="294" t="s">
        <v>32537</v>
      </c>
      <c r="B17799" s="294"/>
      <c r="C17799" s="294"/>
      <c r="D17799" s="294"/>
      <c r="E17799" s="294"/>
      <c r="F17799" s="294"/>
    </row>
    <row r="17800">
      <c r="A17800" s="294" t="s">
        <v>32538</v>
      </c>
      <c r="B17800" s="294"/>
      <c r="C17800" s="294"/>
      <c r="D17800" s="294"/>
      <c r="E17800" s="294"/>
      <c r="F17800" s="294"/>
    </row>
    <row r="17801">
      <c r="A17801" s="294"/>
      <c r="B17801" s="294"/>
      <c r="C17801" s="294"/>
      <c r="D17801" s="294"/>
      <c r="E17801" s="294"/>
      <c r="F17801" s="294"/>
    </row>
    <row r="17802">
      <c r="A17802" s="294" t="s">
        <v>28124</v>
      </c>
      <c r="B17802" s="294"/>
      <c r="C17802" s="294"/>
      <c r="D17802" s="294"/>
      <c r="E17802" s="294"/>
      <c r="F17802" s="294"/>
    </row>
    <row r="17803">
      <c r="A17803" s="294" t="s">
        <v>32579</v>
      </c>
      <c r="B17803" s="294"/>
      <c r="C17803" s="294"/>
      <c r="D17803" s="294"/>
      <c r="E17803" s="294"/>
      <c r="F17803" s="294"/>
    </row>
    <row r="17804">
      <c r="A17804" s="294" t="s">
        <v>32580</v>
      </c>
      <c r="B17804" s="294"/>
      <c r="C17804" s="294"/>
      <c r="D17804" s="294"/>
      <c r="E17804" s="294"/>
      <c r="F17804" s="294"/>
    </row>
    <row r="17805">
      <c r="A17805" s="294" t="s">
        <v>32581</v>
      </c>
      <c r="B17805" s="294"/>
      <c r="C17805" s="294"/>
      <c r="D17805" s="294"/>
      <c r="E17805" s="294"/>
      <c r="F17805" s="294"/>
    </row>
    <row r="17806">
      <c r="A17806" s="294"/>
      <c r="B17806" s="294"/>
      <c r="C17806" s="294"/>
      <c r="D17806" s="294"/>
      <c r="E17806" s="294"/>
      <c r="F17806" s="294"/>
    </row>
    <row r="17807">
      <c r="A17807" s="294" t="s">
        <v>22512</v>
      </c>
      <c r="B17807" s="294"/>
      <c r="C17807" s="294"/>
      <c r="D17807" s="294"/>
      <c r="E17807" s="294"/>
      <c r="F17807" s="294"/>
    </row>
    <row r="17808">
      <c r="A17808" s="294" t="s">
        <v>27620</v>
      </c>
      <c r="B17808" s="294"/>
      <c r="C17808" s="294"/>
      <c r="D17808" s="294"/>
      <c r="E17808" s="294"/>
      <c r="F17808" s="294"/>
    </row>
    <row r="17809">
      <c r="A17809" s="294"/>
      <c r="B17809" s="294"/>
      <c r="C17809" s="294"/>
      <c r="D17809" s="294"/>
      <c r="E17809" s="294"/>
      <c r="F17809" s="294"/>
    </row>
    <row r="17810">
      <c r="A17810" s="294" t="s">
        <v>32582</v>
      </c>
      <c r="B17810" s="294"/>
      <c r="C17810" s="294"/>
      <c r="D17810" s="294"/>
      <c r="E17810" s="294"/>
      <c r="F17810" s="294"/>
    </row>
    <row r="17811">
      <c r="A17811" s="294" t="s">
        <v>32583</v>
      </c>
      <c r="B17811" s="294"/>
      <c r="C17811" s="294"/>
      <c r="D17811" s="294"/>
      <c r="E17811" s="294"/>
      <c r="F17811" s="294"/>
    </row>
    <row r="17812">
      <c r="A17812" s="294" t="s">
        <v>32584</v>
      </c>
      <c r="B17812" s="294"/>
      <c r="C17812" s="294"/>
      <c r="D17812" s="294"/>
      <c r="E17812" s="294"/>
      <c r="F17812" s="294"/>
    </row>
    <row r="17813">
      <c r="A17813" s="294" t="s">
        <v>32585</v>
      </c>
      <c r="B17813" s="294"/>
      <c r="C17813" s="294"/>
      <c r="D17813" s="294"/>
      <c r="E17813" s="294"/>
      <c r="F17813" s="294"/>
    </row>
    <row r="17814">
      <c r="A17814" s="294"/>
      <c r="B17814" s="294"/>
      <c r="C17814" s="294"/>
      <c r="D17814" s="294"/>
      <c r="E17814" s="294"/>
      <c r="F17814" s="294"/>
    </row>
    <row r="17815">
      <c r="A17815" s="294" t="s">
        <v>21939</v>
      </c>
      <c r="B17815" s="294"/>
      <c r="C17815" s="294"/>
      <c r="D17815" s="294"/>
      <c r="E17815" s="294"/>
      <c r="F17815" s="294"/>
    </row>
    <row r="17816">
      <c r="A17816" s="294"/>
      <c r="B17816" s="294"/>
      <c r="C17816" s="294"/>
      <c r="D17816" s="294"/>
      <c r="E17816" s="294"/>
      <c r="F17816" s="294"/>
    </row>
    <row r="17817">
      <c r="A17817" s="294" t="s">
        <v>32586</v>
      </c>
      <c r="B17817" s="294"/>
      <c r="C17817" s="294"/>
      <c r="D17817" s="294"/>
      <c r="E17817" s="294"/>
      <c r="F17817" s="294"/>
    </row>
    <row r="17818">
      <c r="A17818" s="294" t="s">
        <v>32587</v>
      </c>
      <c r="B17818" s="294"/>
      <c r="C17818" s="294"/>
      <c r="D17818" s="294"/>
      <c r="E17818" s="294"/>
      <c r="F17818" s="294"/>
    </row>
    <row r="17819">
      <c r="A17819" s="294" t="s">
        <v>32588</v>
      </c>
      <c r="B17819" s="294"/>
      <c r="C17819" s="294"/>
      <c r="D17819" s="294"/>
      <c r="E17819" s="294"/>
      <c r="F17819" s="294"/>
    </row>
    <row r="17820">
      <c r="A17820" s="294" t="s">
        <v>32589</v>
      </c>
      <c r="B17820" s="294"/>
      <c r="C17820" s="294"/>
      <c r="D17820" s="294"/>
      <c r="E17820" s="294"/>
      <c r="F17820" s="294"/>
    </row>
    <row r="17821">
      <c r="A17821" s="294"/>
      <c r="B17821" s="294"/>
      <c r="C17821" s="294"/>
      <c r="D17821" s="294"/>
      <c r="E17821" s="294"/>
      <c r="F17821" s="294"/>
    </row>
    <row r="17822">
      <c r="A17822" s="294" t="s">
        <v>21945</v>
      </c>
      <c r="B17822" s="294"/>
      <c r="C17822" s="294"/>
      <c r="D17822" s="294"/>
      <c r="E17822" s="294"/>
      <c r="F17822" s="294"/>
    </row>
    <row r="17823">
      <c r="A17823" s="294" t="s">
        <v>26319</v>
      </c>
      <c r="B17823" s="294"/>
      <c r="C17823" s="294"/>
      <c r="D17823" s="294"/>
      <c r="E17823" s="294"/>
      <c r="F17823" s="294"/>
    </row>
    <row r="17824">
      <c r="A17824" s="294"/>
      <c r="B17824" s="294"/>
      <c r="C17824" s="294"/>
      <c r="D17824" s="294"/>
      <c r="E17824" s="294"/>
      <c r="F17824" s="294"/>
    </row>
    <row r="17825">
      <c r="A17825" s="294" t="s">
        <v>32590</v>
      </c>
      <c r="B17825" s="294"/>
      <c r="C17825" s="294"/>
      <c r="D17825" s="294"/>
      <c r="E17825" s="294"/>
      <c r="F17825" s="294"/>
    </row>
    <row r="17826">
      <c r="A17826" s="294" t="s">
        <v>32591</v>
      </c>
      <c r="B17826" s="294"/>
      <c r="C17826" s="294"/>
      <c r="D17826" s="294"/>
      <c r="E17826" s="294"/>
      <c r="F17826" s="294"/>
    </row>
    <row r="17827">
      <c r="A17827" s="294" t="s">
        <v>32592</v>
      </c>
      <c r="B17827" s="294"/>
      <c r="C17827" s="294"/>
      <c r="D17827" s="294"/>
      <c r="E17827" s="294"/>
      <c r="F17827" s="294"/>
    </row>
    <row r="17828">
      <c r="A17828" s="294" t="s">
        <v>32593</v>
      </c>
      <c r="B17828" s="294"/>
      <c r="C17828" s="294"/>
      <c r="D17828" s="294"/>
      <c r="E17828" s="294"/>
      <c r="F17828" s="294"/>
    </row>
    <row r="17829">
      <c r="A17829" s="294" t="s">
        <v>32594</v>
      </c>
      <c r="B17829" s="294"/>
      <c r="C17829" s="294"/>
      <c r="D17829" s="294"/>
      <c r="E17829" s="294"/>
      <c r="F17829" s="294"/>
    </row>
    <row r="17830">
      <c r="A17830" s="294" t="s">
        <v>32595</v>
      </c>
      <c r="B17830" s="294"/>
      <c r="C17830" s="294"/>
      <c r="D17830" s="294"/>
      <c r="E17830" s="294"/>
      <c r="F17830" s="294"/>
    </row>
    <row r="17831">
      <c r="A17831" s="294" t="s">
        <v>32596</v>
      </c>
      <c r="B17831" s="294"/>
      <c r="C17831" s="294"/>
      <c r="D17831" s="294"/>
      <c r="E17831" s="294"/>
      <c r="F17831" s="294"/>
    </row>
    <row r="17832">
      <c r="A17832" s="294"/>
      <c r="B17832" s="294"/>
      <c r="C17832" s="294"/>
      <c r="D17832" s="294"/>
      <c r="E17832" s="294"/>
      <c r="F17832" s="294"/>
    </row>
    <row r="17833">
      <c r="A17833" s="294" t="s">
        <v>21401</v>
      </c>
      <c r="B17833" s="294"/>
      <c r="C17833" s="294"/>
      <c r="D17833" s="294"/>
      <c r="E17833" s="294"/>
      <c r="F17833" s="294"/>
    </row>
    <row r="17834">
      <c r="A17834" s="294"/>
      <c r="B17834" s="294"/>
      <c r="C17834" s="294"/>
      <c r="D17834" s="294"/>
      <c r="E17834" s="294"/>
      <c r="F17834" s="294"/>
    </row>
    <row r="17835">
      <c r="A17835" s="294" t="s">
        <v>32597</v>
      </c>
      <c r="B17835" s="294"/>
      <c r="C17835" s="294"/>
      <c r="D17835" s="294"/>
      <c r="E17835" s="294"/>
      <c r="F17835" s="294"/>
    </row>
    <row r="17836">
      <c r="A17836" s="294" t="s">
        <v>32598</v>
      </c>
      <c r="B17836" s="294"/>
      <c r="C17836" s="294"/>
      <c r="D17836" s="294"/>
      <c r="E17836" s="294"/>
      <c r="F17836" s="294"/>
    </row>
    <row r="17837">
      <c r="A17837" s="294" t="s">
        <v>32599</v>
      </c>
      <c r="B17837" s="294"/>
      <c r="C17837" s="294"/>
      <c r="D17837" s="294"/>
      <c r="E17837" s="294"/>
      <c r="F17837" s="294"/>
    </row>
    <row r="17838">
      <c r="A17838" s="294" t="s">
        <v>23830</v>
      </c>
      <c r="B17838" s="294"/>
      <c r="C17838" s="294"/>
      <c r="D17838" s="294"/>
      <c r="E17838" s="294"/>
      <c r="F17838" s="294"/>
    </row>
    <row r="17839">
      <c r="A17839" s="294" t="s">
        <v>23831</v>
      </c>
      <c r="B17839" s="294"/>
      <c r="C17839" s="294"/>
      <c r="D17839" s="294"/>
      <c r="E17839" s="294"/>
      <c r="F17839" s="294"/>
    </row>
    <row r="17840">
      <c r="A17840" s="294" t="s">
        <v>32600</v>
      </c>
      <c r="B17840" s="294"/>
      <c r="C17840" s="294"/>
      <c r="D17840" s="294"/>
      <c r="E17840" s="294"/>
      <c r="F17840" s="294"/>
    </row>
    <row r="17841">
      <c r="A17841" s="294" t="s">
        <v>32601</v>
      </c>
      <c r="B17841" s="294"/>
      <c r="C17841" s="294"/>
      <c r="D17841" s="294"/>
      <c r="E17841" s="294"/>
      <c r="F17841" s="294"/>
    </row>
    <row r="17842">
      <c r="A17842" s="294"/>
      <c r="B17842" s="294"/>
      <c r="C17842" s="294"/>
      <c r="D17842" s="294"/>
      <c r="E17842" s="294"/>
      <c r="F17842" s="294"/>
    </row>
    <row r="17843">
      <c r="A17843" s="294" t="s">
        <v>21407</v>
      </c>
      <c r="B17843" s="294"/>
      <c r="C17843" s="294"/>
      <c r="D17843" s="294"/>
      <c r="E17843" s="294"/>
      <c r="F17843" s="294"/>
    </row>
    <row r="17844">
      <c r="A17844" s="294"/>
      <c r="B17844" s="294"/>
      <c r="C17844" s="294"/>
      <c r="D17844" s="294"/>
      <c r="E17844" s="294"/>
      <c r="F17844" s="294"/>
    </row>
    <row r="17845">
      <c r="A17845" s="294" t="s">
        <v>32602</v>
      </c>
      <c r="B17845" s="294"/>
      <c r="C17845" s="294"/>
      <c r="D17845" s="294"/>
      <c r="E17845" s="294"/>
      <c r="F17845" s="294"/>
    </row>
    <row r="17846">
      <c r="A17846" s="294" t="s">
        <v>23263</v>
      </c>
      <c r="B17846" s="294"/>
      <c r="C17846" s="294"/>
      <c r="D17846" s="294"/>
      <c r="E17846" s="294"/>
      <c r="F17846" s="294"/>
    </row>
    <row r="17847">
      <c r="A17847" s="294" t="s">
        <v>32603</v>
      </c>
      <c r="B17847" s="294"/>
      <c r="C17847" s="294"/>
      <c r="D17847" s="294"/>
      <c r="E17847" s="294"/>
      <c r="F17847" s="294"/>
    </row>
    <row r="17848">
      <c r="A17848" s="294" t="s">
        <v>32604</v>
      </c>
      <c r="B17848" s="294"/>
      <c r="C17848" s="294"/>
      <c r="D17848" s="294"/>
      <c r="E17848" s="294"/>
      <c r="F17848" s="294"/>
    </row>
    <row r="17849">
      <c r="A17849" s="294" t="s">
        <v>32605</v>
      </c>
      <c r="B17849" s="294"/>
      <c r="C17849" s="294"/>
      <c r="D17849" s="294"/>
      <c r="E17849" s="294"/>
      <c r="F17849" s="294"/>
    </row>
    <row r="17850">
      <c r="A17850" s="294" t="s">
        <v>22629</v>
      </c>
      <c r="B17850" s="294"/>
      <c r="C17850" s="294"/>
      <c r="D17850" s="294"/>
      <c r="E17850" s="294"/>
      <c r="F17850" s="294"/>
    </row>
    <row r="17851">
      <c r="A17851" s="294" t="s">
        <v>32606</v>
      </c>
      <c r="B17851" s="294"/>
      <c r="C17851" s="294"/>
      <c r="D17851" s="294"/>
      <c r="E17851" s="294"/>
      <c r="F17851" s="294"/>
    </row>
    <row r="17852">
      <c r="A17852" s="294" t="s">
        <v>32607</v>
      </c>
      <c r="B17852" s="294"/>
      <c r="C17852" s="294"/>
      <c r="D17852" s="294"/>
      <c r="E17852" s="294"/>
      <c r="F17852" s="294"/>
    </row>
    <row r="17853">
      <c r="A17853" s="294" t="s">
        <v>32608</v>
      </c>
      <c r="B17853" s="294"/>
      <c r="C17853" s="294"/>
      <c r="D17853" s="294"/>
      <c r="E17853" s="294"/>
      <c r="F17853" s="294"/>
    </row>
    <row r="17854">
      <c r="A17854" s="294" t="s">
        <v>32609</v>
      </c>
      <c r="B17854" s="294"/>
      <c r="C17854" s="294"/>
      <c r="D17854" s="294"/>
      <c r="E17854" s="294"/>
      <c r="F17854" s="294"/>
    </row>
    <row r="17855">
      <c r="A17855" s="294" t="s">
        <v>32610</v>
      </c>
      <c r="B17855" s="294"/>
      <c r="C17855" s="294"/>
      <c r="D17855" s="294"/>
      <c r="E17855" s="294"/>
      <c r="F17855" s="294"/>
    </row>
    <row r="17856">
      <c r="A17856" s="294" t="s">
        <v>32611</v>
      </c>
      <c r="B17856" s="294"/>
      <c r="C17856" s="294"/>
      <c r="D17856" s="294"/>
      <c r="E17856" s="294"/>
      <c r="F17856" s="294"/>
    </row>
    <row r="17857">
      <c r="A17857" s="294" t="s">
        <v>32612</v>
      </c>
      <c r="B17857" s="294"/>
      <c r="C17857" s="294"/>
      <c r="D17857" s="294"/>
      <c r="E17857" s="294"/>
      <c r="F17857" s="294"/>
    </row>
    <row r="17858">
      <c r="A17858" s="294" t="s">
        <v>32613</v>
      </c>
      <c r="B17858" s="294"/>
      <c r="C17858" s="294"/>
      <c r="D17858" s="294"/>
      <c r="E17858" s="294"/>
      <c r="F17858" s="294"/>
    </row>
    <row r="17859">
      <c r="A17859" s="294" t="s">
        <v>32614</v>
      </c>
      <c r="B17859" s="294"/>
      <c r="C17859" s="294"/>
      <c r="D17859" s="294"/>
      <c r="E17859" s="294"/>
      <c r="F17859" s="294"/>
    </row>
    <row r="17860">
      <c r="A17860" s="294" t="s">
        <v>32615</v>
      </c>
      <c r="B17860" s="294"/>
      <c r="C17860" s="294"/>
      <c r="D17860" s="294"/>
      <c r="E17860" s="294"/>
      <c r="F17860" s="294"/>
    </row>
    <row r="17861">
      <c r="A17861" s="294"/>
      <c r="B17861" s="294"/>
      <c r="C17861" s="294"/>
      <c r="D17861" s="294"/>
      <c r="E17861" s="294"/>
      <c r="F17861" s="294"/>
    </row>
    <row r="17862">
      <c r="A17862" s="294" t="s">
        <v>21304</v>
      </c>
      <c r="B17862" s="294"/>
      <c r="C17862" s="294"/>
      <c r="D17862" s="294"/>
      <c r="E17862" s="294"/>
      <c r="F17862" s="294"/>
    </row>
    <row r="17863">
      <c r="A17863" s="294"/>
      <c r="B17863" s="294"/>
      <c r="C17863" s="294"/>
      <c r="D17863" s="294"/>
      <c r="E17863" s="294"/>
      <c r="F17863" s="294"/>
    </row>
    <row r="17864">
      <c r="A17864" s="294" t="s">
        <v>32616</v>
      </c>
      <c r="B17864" s="294"/>
      <c r="C17864" s="294"/>
      <c r="D17864" s="294"/>
      <c r="E17864" s="294"/>
      <c r="F17864" s="294"/>
    </row>
    <row r="17865">
      <c r="A17865" s="294" t="s">
        <v>32617</v>
      </c>
      <c r="B17865" s="294"/>
      <c r="C17865" s="294"/>
      <c r="D17865" s="294"/>
      <c r="E17865" s="294"/>
      <c r="F17865" s="294"/>
    </row>
    <row r="17866">
      <c r="A17866" s="294" t="s">
        <v>32618</v>
      </c>
      <c r="B17866" s="294"/>
      <c r="C17866" s="294"/>
      <c r="D17866" s="294"/>
      <c r="E17866" s="294"/>
      <c r="F17866" s="294"/>
    </row>
    <row r="17867">
      <c r="A17867" s="294" t="s">
        <v>32619</v>
      </c>
      <c r="B17867" s="294"/>
      <c r="C17867" s="294"/>
      <c r="D17867" s="294"/>
      <c r="E17867" s="294"/>
      <c r="F17867" s="294"/>
    </row>
    <row r="17868">
      <c r="A17868" s="294" t="s">
        <v>32620</v>
      </c>
      <c r="B17868" s="294"/>
      <c r="C17868" s="294"/>
      <c r="D17868" s="294"/>
      <c r="E17868" s="294"/>
      <c r="F17868" s="294"/>
    </row>
    <row r="17869">
      <c r="A17869" s="294" t="s">
        <v>32621</v>
      </c>
      <c r="B17869" s="294"/>
      <c r="C17869" s="294"/>
      <c r="D17869" s="294"/>
      <c r="E17869" s="294"/>
      <c r="F17869" s="294"/>
    </row>
    <row r="17870">
      <c r="A17870" s="294"/>
      <c r="B17870" s="294"/>
      <c r="C17870" s="294"/>
      <c r="D17870" s="294"/>
      <c r="E17870" s="294"/>
      <c r="F17870" s="294"/>
    </row>
    <row r="17871">
      <c r="A17871" s="294"/>
      <c r="B17871" s="294"/>
      <c r="C17871" s="294"/>
      <c r="D17871" s="294"/>
      <c r="E17871" s="294"/>
      <c r="F17871" s="294"/>
    </row>
    <row r="17872">
      <c r="A17872" s="294" t="s">
        <v>28124</v>
      </c>
      <c r="B17872" s="294"/>
      <c r="C17872" s="294"/>
      <c r="D17872" s="294"/>
      <c r="E17872" s="294"/>
      <c r="F17872" s="294"/>
    </row>
    <row r="17873">
      <c r="A17873" s="294" t="s">
        <v>32622</v>
      </c>
      <c r="B17873" s="294"/>
      <c r="C17873" s="294"/>
      <c r="D17873" s="294"/>
      <c r="E17873" s="294"/>
      <c r="F17873" s="294"/>
    </row>
    <row r="17874">
      <c r="A17874" s="294" t="s">
        <v>21672</v>
      </c>
      <c r="B17874" s="294"/>
      <c r="C17874" s="294"/>
      <c r="D17874" s="294"/>
      <c r="E17874" s="294"/>
      <c r="F17874" s="294"/>
    </row>
    <row r="17875">
      <c r="A17875" s="294" t="s">
        <v>32623</v>
      </c>
      <c r="B17875" s="294"/>
      <c r="C17875" s="294"/>
      <c r="D17875" s="294"/>
      <c r="E17875" s="294"/>
      <c r="F17875" s="294"/>
    </row>
    <row r="17876">
      <c r="A17876" s="294"/>
      <c r="B17876" s="294"/>
      <c r="C17876" s="294"/>
      <c r="D17876" s="294"/>
      <c r="E17876" s="294"/>
      <c r="F17876" s="294"/>
    </row>
    <row r="17877">
      <c r="A17877" s="294" t="s">
        <v>24077</v>
      </c>
      <c r="B17877" s="294"/>
      <c r="C17877" s="294"/>
      <c r="D17877" s="294"/>
      <c r="E17877" s="294"/>
      <c r="F17877" s="294"/>
    </row>
    <row r="17878">
      <c r="A17878" s="294"/>
      <c r="B17878" s="294"/>
      <c r="C17878" s="294"/>
      <c r="D17878" s="294"/>
      <c r="E17878" s="294"/>
      <c r="F17878" s="294"/>
    </row>
    <row r="17879">
      <c r="A17879" s="294" t="s">
        <v>32624</v>
      </c>
      <c r="B17879" s="294"/>
      <c r="C17879" s="294"/>
      <c r="D17879" s="294"/>
      <c r="E17879" s="294"/>
      <c r="F17879" s="294"/>
    </row>
    <row r="17880">
      <c r="A17880" s="294" t="s">
        <v>32625</v>
      </c>
      <c r="B17880" s="294"/>
      <c r="C17880" s="294"/>
      <c r="D17880" s="294"/>
      <c r="E17880" s="294"/>
      <c r="F17880" s="294"/>
    </row>
    <row r="17881">
      <c r="A17881" s="294" t="s">
        <v>32626</v>
      </c>
      <c r="B17881" s="294"/>
      <c r="C17881" s="294"/>
      <c r="D17881" s="294"/>
      <c r="E17881" s="294"/>
      <c r="F17881" s="294"/>
    </row>
    <row r="17882">
      <c r="A17882" s="294" t="s">
        <v>32627</v>
      </c>
      <c r="B17882" s="294"/>
      <c r="C17882" s="294"/>
      <c r="D17882" s="294"/>
      <c r="E17882" s="294"/>
      <c r="F17882" s="294"/>
    </row>
    <row r="17883">
      <c r="A17883" s="294" t="s">
        <v>32628</v>
      </c>
      <c r="B17883" s="294"/>
      <c r="C17883" s="294"/>
      <c r="D17883" s="294"/>
      <c r="E17883" s="294"/>
      <c r="F17883" s="294"/>
    </row>
    <row r="17884">
      <c r="A17884" s="294" t="s">
        <v>32629</v>
      </c>
      <c r="B17884" s="294"/>
      <c r="C17884" s="294"/>
      <c r="D17884" s="294"/>
      <c r="E17884" s="294"/>
      <c r="F17884" s="294"/>
    </row>
    <row r="17885">
      <c r="A17885" s="294" t="s">
        <v>32630</v>
      </c>
      <c r="B17885" s="294"/>
      <c r="C17885" s="294"/>
      <c r="D17885" s="294"/>
      <c r="E17885" s="294"/>
      <c r="F17885" s="294"/>
    </row>
    <row r="17886">
      <c r="A17886" s="294"/>
      <c r="B17886" s="294"/>
      <c r="C17886" s="294"/>
      <c r="D17886" s="294"/>
      <c r="E17886" s="294"/>
      <c r="F17886" s="294"/>
    </row>
    <row r="17887">
      <c r="A17887" s="294"/>
      <c r="B17887" s="294"/>
      <c r="C17887" s="294"/>
      <c r="D17887" s="294"/>
      <c r="E17887" s="294"/>
      <c r="F17887" s="294"/>
    </row>
    <row r="17888">
      <c r="A17888" s="294" t="s">
        <v>22564</v>
      </c>
      <c r="B17888" s="294"/>
      <c r="C17888" s="294"/>
      <c r="D17888" s="294"/>
      <c r="E17888" s="294"/>
      <c r="F17888" s="294"/>
    </row>
    <row r="17889">
      <c r="A17889" s="294" t="s">
        <v>20470</v>
      </c>
      <c r="B17889" s="294"/>
      <c r="C17889" s="294"/>
      <c r="D17889" s="294"/>
      <c r="E17889" s="294"/>
      <c r="F17889" s="294"/>
    </row>
    <row r="17890">
      <c r="A17890" s="294"/>
      <c r="B17890" s="294"/>
      <c r="C17890" s="294"/>
      <c r="D17890" s="294"/>
      <c r="E17890" s="294"/>
      <c r="F17890" s="294"/>
    </row>
    <row r="17891">
      <c r="A17891" s="294" t="s">
        <v>32631</v>
      </c>
      <c r="B17891" s="294"/>
      <c r="C17891" s="294"/>
      <c r="D17891" s="294"/>
      <c r="E17891" s="294"/>
      <c r="F17891" s="294"/>
    </row>
    <row r="17892">
      <c r="A17892" s="294" t="s">
        <v>32632</v>
      </c>
      <c r="B17892" s="294"/>
      <c r="C17892" s="294"/>
      <c r="D17892" s="294"/>
      <c r="E17892" s="294"/>
      <c r="F17892" s="294"/>
    </row>
    <row r="17893">
      <c r="A17893" s="294" t="s">
        <v>32633</v>
      </c>
      <c r="B17893" s="294"/>
      <c r="C17893" s="294"/>
      <c r="D17893" s="294"/>
      <c r="E17893" s="294"/>
      <c r="F17893" s="294"/>
    </row>
    <row r="17894">
      <c r="A17894" s="294"/>
      <c r="B17894" s="294"/>
      <c r="C17894" s="294"/>
      <c r="D17894" s="294"/>
      <c r="E17894" s="294"/>
      <c r="F17894" s="294"/>
    </row>
    <row r="17895">
      <c r="A17895" s="294" t="s">
        <v>28143</v>
      </c>
      <c r="B17895" s="294"/>
      <c r="C17895" s="294"/>
      <c r="D17895" s="294"/>
      <c r="E17895" s="294"/>
      <c r="F17895" s="294"/>
    </row>
    <row r="17896">
      <c r="A17896" s="294"/>
      <c r="B17896" s="294"/>
      <c r="C17896" s="294"/>
      <c r="D17896" s="294"/>
      <c r="E17896" s="294"/>
      <c r="F17896" s="294"/>
    </row>
    <row r="17897">
      <c r="A17897" s="294" t="s">
        <v>32634</v>
      </c>
      <c r="B17897" s="294"/>
      <c r="C17897" s="294"/>
      <c r="D17897" s="294"/>
      <c r="E17897" s="294"/>
      <c r="F17897" s="294"/>
    </row>
    <row r="17898">
      <c r="A17898" s="294" t="s">
        <v>32635</v>
      </c>
      <c r="B17898" s="294"/>
      <c r="C17898" s="294"/>
      <c r="D17898" s="294"/>
      <c r="E17898" s="294"/>
      <c r="F17898" s="294"/>
    </row>
    <row r="17899">
      <c r="A17899" s="294" t="s">
        <v>32636</v>
      </c>
      <c r="B17899" s="294"/>
      <c r="C17899" s="294"/>
      <c r="D17899" s="294"/>
      <c r="E17899" s="294"/>
      <c r="F17899" s="294"/>
    </row>
    <row r="17900">
      <c r="A17900" s="294" t="s">
        <v>32637</v>
      </c>
      <c r="B17900" s="294"/>
      <c r="C17900" s="294"/>
      <c r="D17900" s="294"/>
      <c r="E17900" s="294"/>
      <c r="F17900" s="294"/>
    </row>
    <row r="17901">
      <c r="A17901" s="294" t="s">
        <v>32638</v>
      </c>
      <c r="B17901" s="294"/>
      <c r="C17901" s="294"/>
      <c r="D17901" s="294"/>
      <c r="E17901" s="294"/>
      <c r="F17901" s="294"/>
    </row>
    <row r="17902">
      <c r="A17902" s="294" t="s">
        <v>32639</v>
      </c>
      <c r="B17902" s="294"/>
      <c r="C17902" s="294"/>
      <c r="D17902" s="294"/>
      <c r="E17902" s="294"/>
      <c r="F17902" s="294"/>
    </row>
    <row r="17903">
      <c r="A17903" s="294"/>
      <c r="B17903" s="294"/>
      <c r="C17903" s="294"/>
      <c r="D17903" s="294"/>
      <c r="E17903" s="294"/>
      <c r="F17903" s="294"/>
    </row>
    <row r="17904">
      <c r="A17904" s="294" t="s">
        <v>25653</v>
      </c>
      <c r="B17904" s="294"/>
      <c r="C17904" s="294"/>
      <c r="D17904" s="294"/>
      <c r="E17904" s="294"/>
      <c r="F17904" s="294"/>
    </row>
    <row r="17905">
      <c r="A17905" s="294" t="s">
        <v>23767</v>
      </c>
      <c r="B17905" s="294"/>
      <c r="C17905" s="294"/>
      <c r="D17905" s="294"/>
      <c r="E17905" s="294"/>
      <c r="F17905" s="294"/>
    </row>
    <row r="17906">
      <c r="A17906" s="294"/>
      <c r="B17906" s="294"/>
      <c r="C17906" s="294"/>
      <c r="D17906" s="294"/>
      <c r="E17906" s="294"/>
      <c r="F17906" s="294"/>
    </row>
    <row r="17907">
      <c r="A17907" s="294" t="s">
        <v>32640</v>
      </c>
      <c r="B17907" s="294"/>
      <c r="C17907" s="294"/>
      <c r="D17907" s="294"/>
      <c r="E17907" s="294"/>
      <c r="F17907" s="294"/>
    </row>
    <row r="17908">
      <c r="A17908" s="294" t="s">
        <v>32641</v>
      </c>
      <c r="B17908" s="294"/>
      <c r="C17908" s="294"/>
      <c r="D17908" s="294"/>
      <c r="E17908" s="294"/>
      <c r="F17908" s="294"/>
    </row>
    <row r="17909">
      <c r="A17909" s="294" t="s">
        <v>32642</v>
      </c>
      <c r="B17909" s="294"/>
      <c r="C17909" s="294"/>
      <c r="D17909" s="294"/>
      <c r="E17909" s="294"/>
      <c r="F17909" s="294"/>
    </row>
    <row r="17910">
      <c r="A17910" s="294"/>
      <c r="B17910" s="294"/>
      <c r="C17910" s="294"/>
      <c r="D17910" s="294"/>
      <c r="E17910" s="294"/>
      <c r="F17910" s="294"/>
    </row>
    <row r="17911">
      <c r="A17911" s="294" t="s">
        <v>23201</v>
      </c>
      <c r="B17911" s="294"/>
      <c r="C17911" s="294"/>
      <c r="D17911" s="294"/>
      <c r="E17911" s="294"/>
      <c r="F17911" s="294"/>
    </row>
    <row r="17912">
      <c r="A17912" s="294" t="s">
        <v>23772</v>
      </c>
      <c r="B17912" s="294"/>
      <c r="C17912" s="294"/>
      <c r="D17912" s="294"/>
      <c r="E17912" s="294"/>
      <c r="F17912" s="294"/>
    </row>
    <row r="17913">
      <c r="A17913" s="294"/>
      <c r="B17913" s="294"/>
      <c r="C17913" s="294"/>
      <c r="D17913" s="294"/>
      <c r="E17913" s="294"/>
      <c r="F17913" s="294"/>
    </row>
    <row r="17914">
      <c r="A17914" s="294" t="s">
        <v>32643</v>
      </c>
      <c r="B17914" s="294"/>
      <c r="C17914" s="294"/>
      <c r="D17914" s="294"/>
      <c r="E17914" s="294"/>
      <c r="F17914" s="294"/>
    </row>
    <row r="17915">
      <c r="A17915" s="294" t="s">
        <v>24211</v>
      </c>
      <c r="B17915" s="294"/>
      <c r="C17915" s="294"/>
      <c r="D17915" s="294"/>
      <c r="E17915" s="294"/>
      <c r="F17915" s="294"/>
    </row>
    <row r="17916">
      <c r="A17916" s="294" t="s">
        <v>32644</v>
      </c>
      <c r="B17916" s="294"/>
      <c r="C17916" s="294"/>
      <c r="D17916" s="294"/>
      <c r="E17916" s="294"/>
      <c r="F17916" s="294"/>
    </row>
    <row r="17917">
      <c r="A17917" s="294" t="s">
        <v>32645</v>
      </c>
      <c r="B17917" s="294"/>
      <c r="C17917" s="294"/>
      <c r="D17917" s="294"/>
      <c r="E17917" s="294"/>
      <c r="F17917" s="294"/>
    </row>
    <row r="17918">
      <c r="A17918" s="294"/>
      <c r="B17918" s="294"/>
      <c r="C17918" s="294"/>
      <c r="D17918" s="294"/>
      <c r="E17918" s="294"/>
      <c r="F17918" s="294"/>
    </row>
    <row r="17919">
      <c r="A17919" s="294" t="s">
        <v>32646</v>
      </c>
      <c r="B17919" s="294"/>
      <c r="C17919" s="294"/>
      <c r="D17919" s="294"/>
      <c r="E17919" s="294"/>
      <c r="F17919" s="294"/>
    </row>
    <row r="17920">
      <c r="A17920" s="294"/>
      <c r="B17920" s="294"/>
      <c r="C17920" s="294"/>
      <c r="D17920" s="294"/>
      <c r="E17920" s="294"/>
      <c r="F17920" s="294"/>
    </row>
    <row r="17921">
      <c r="A17921" s="294" t="s">
        <v>32647</v>
      </c>
      <c r="B17921" s="294"/>
      <c r="C17921" s="294"/>
      <c r="D17921" s="294"/>
      <c r="E17921" s="294"/>
      <c r="F17921" s="294"/>
    </row>
    <row r="17922">
      <c r="A17922" s="294" t="s">
        <v>32648</v>
      </c>
      <c r="B17922" s="294"/>
      <c r="C17922" s="294"/>
      <c r="D17922" s="294"/>
      <c r="E17922" s="294"/>
      <c r="F17922" s="294"/>
    </row>
    <row r="17923">
      <c r="A17923" s="294" t="s">
        <v>32649</v>
      </c>
      <c r="B17923" s="294"/>
      <c r="C17923" s="294"/>
      <c r="D17923" s="294"/>
      <c r="E17923" s="294"/>
      <c r="F17923" s="294"/>
    </row>
    <row r="17924">
      <c r="A17924" s="294" t="s">
        <v>32650</v>
      </c>
      <c r="B17924" s="294"/>
      <c r="C17924" s="294"/>
      <c r="D17924" s="294"/>
      <c r="E17924" s="294"/>
      <c r="F17924" s="294"/>
    </row>
    <row r="17925">
      <c r="A17925" s="294" t="s">
        <v>32651</v>
      </c>
      <c r="B17925" s="294"/>
      <c r="C17925" s="294"/>
      <c r="D17925" s="294"/>
      <c r="E17925" s="294"/>
      <c r="F17925" s="294"/>
    </row>
    <row r="17926">
      <c r="A17926" s="294"/>
      <c r="B17926" s="294"/>
      <c r="C17926" s="294"/>
      <c r="D17926" s="294"/>
      <c r="E17926" s="294"/>
      <c r="F17926" s="294"/>
    </row>
    <row r="17927">
      <c r="A17927" s="294" t="s">
        <v>28124</v>
      </c>
      <c r="B17927" s="294"/>
      <c r="C17927" s="294"/>
      <c r="D17927" s="294"/>
      <c r="E17927" s="294"/>
      <c r="F17927" s="294"/>
    </row>
    <row r="17928">
      <c r="A17928" s="294" t="s">
        <v>32652</v>
      </c>
      <c r="B17928" s="294"/>
      <c r="C17928" s="294"/>
      <c r="D17928" s="294"/>
      <c r="E17928" s="294"/>
      <c r="F17928" s="294"/>
    </row>
    <row r="17929">
      <c r="A17929" s="294" t="s">
        <v>32653</v>
      </c>
      <c r="B17929" s="294"/>
      <c r="C17929" s="294"/>
      <c r="D17929" s="294"/>
      <c r="E17929" s="294"/>
      <c r="F17929" s="294"/>
    </row>
    <row r="17930">
      <c r="A17930" s="294"/>
      <c r="B17930" s="294"/>
      <c r="C17930" s="294"/>
      <c r="D17930" s="294"/>
      <c r="E17930" s="294"/>
      <c r="F17930" s="294"/>
    </row>
    <row r="17931">
      <c r="A17931" s="294" t="s">
        <v>25957</v>
      </c>
      <c r="B17931" s="294"/>
      <c r="C17931" s="294"/>
      <c r="D17931" s="294"/>
      <c r="E17931" s="294"/>
      <c r="F17931" s="294"/>
    </row>
    <row r="17932">
      <c r="A17932" s="294"/>
      <c r="B17932" s="294"/>
      <c r="C17932" s="294"/>
      <c r="D17932" s="294"/>
      <c r="E17932" s="294"/>
      <c r="F17932" s="294"/>
    </row>
    <row r="17933">
      <c r="A17933" s="294" t="s">
        <v>32654</v>
      </c>
      <c r="B17933" s="294"/>
      <c r="C17933" s="294"/>
      <c r="D17933" s="294"/>
      <c r="E17933" s="294"/>
      <c r="F17933" s="294"/>
    </row>
    <row r="17934">
      <c r="A17934" s="294"/>
      <c r="B17934" s="294"/>
      <c r="C17934" s="294"/>
      <c r="D17934" s="294"/>
      <c r="E17934" s="294"/>
      <c r="F17934" s="294"/>
    </row>
    <row r="17935">
      <c r="A17935" s="294" t="s">
        <v>26193</v>
      </c>
      <c r="B17935" s="294"/>
      <c r="C17935" s="294"/>
      <c r="D17935" s="294"/>
      <c r="E17935" s="294"/>
      <c r="F17935" s="294"/>
    </row>
    <row r="17936">
      <c r="A17936" s="294"/>
      <c r="B17936" s="294"/>
      <c r="C17936" s="294"/>
      <c r="D17936" s="294"/>
      <c r="E17936" s="294"/>
      <c r="F17936" s="294"/>
    </row>
    <row r="17937">
      <c r="A17937" s="294" t="s">
        <v>26194</v>
      </c>
      <c r="B17937" s="294"/>
      <c r="C17937" s="294"/>
      <c r="D17937" s="294"/>
      <c r="E17937" s="294"/>
      <c r="F17937" s="294"/>
    </row>
    <row r="17938">
      <c r="A17938" s="294" t="s">
        <v>30062</v>
      </c>
      <c r="B17938" s="294"/>
      <c r="C17938" s="294"/>
      <c r="D17938" s="294"/>
      <c r="E17938" s="294"/>
      <c r="F17938" s="294"/>
    </row>
    <row r="17939">
      <c r="A17939" s="294" t="s">
        <v>26229</v>
      </c>
      <c r="B17939" s="294"/>
      <c r="C17939" s="294"/>
      <c r="D17939" s="294"/>
      <c r="E17939" s="294"/>
      <c r="F17939" s="294"/>
    </row>
    <row r="17940">
      <c r="A17940" s="294" t="s">
        <v>26230</v>
      </c>
      <c r="B17940" s="294"/>
      <c r="C17940" s="294"/>
      <c r="D17940" s="294"/>
      <c r="E17940" s="294"/>
      <c r="F17940" s="294"/>
    </row>
    <row r="17941">
      <c r="A17941" s="294" t="s">
        <v>26200</v>
      </c>
      <c r="B17941" s="294"/>
      <c r="C17941" s="294"/>
      <c r="D17941" s="294"/>
      <c r="E17941" s="294"/>
      <c r="F17941" s="294"/>
    </row>
    <row r="17942">
      <c r="A17942" s="294" t="s">
        <v>26231</v>
      </c>
      <c r="B17942" s="294"/>
      <c r="C17942" s="294"/>
      <c r="D17942" s="294"/>
      <c r="E17942" s="294"/>
      <c r="F17942" s="294"/>
    </row>
    <row r="17943">
      <c r="A17943" s="294" t="s">
        <v>32655</v>
      </c>
      <c r="B17943" s="294"/>
      <c r="C17943" s="294"/>
      <c r="D17943" s="294"/>
      <c r="E17943" s="294"/>
      <c r="F17943" s="294"/>
    </row>
    <row r="17944">
      <c r="A17944" s="294" t="s">
        <v>32656</v>
      </c>
      <c r="B17944" s="294"/>
      <c r="C17944" s="294"/>
      <c r="D17944" s="294"/>
      <c r="E17944" s="294"/>
      <c r="F17944" s="294"/>
    </row>
    <row r="17945">
      <c r="A17945" s="294" t="s">
        <v>32657</v>
      </c>
      <c r="B17945" s="294"/>
      <c r="C17945" s="294"/>
      <c r="D17945" s="294"/>
      <c r="E17945" s="294"/>
      <c r="F17945" s="294"/>
    </row>
    <row r="17946">
      <c r="A17946" s="294"/>
      <c r="B17946" s="294"/>
      <c r="C17946" s="294"/>
      <c r="D17946" s="294"/>
      <c r="E17946" s="294"/>
      <c r="F17946" s="294"/>
    </row>
    <row r="17947">
      <c r="A17947" s="294" t="s">
        <v>25967</v>
      </c>
      <c r="B17947" s="294"/>
      <c r="C17947" s="294"/>
      <c r="D17947" s="294"/>
      <c r="E17947" s="294"/>
      <c r="F17947" s="294"/>
    </row>
    <row r="17948">
      <c r="A17948" s="294"/>
      <c r="B17948" s="294"/>
      <c r="C17948" s="294"/>
      <c r="D17948" s="294"/>
      <c r="E17948" s="294"/>
      <c r="F17948" s="294"/>
    </row>
    <row r="17949">
      <c r="A17949" s="294" t="s">
        <v>32658</v>
      </c>
      <c r="B17949" s="294"/>
      <c r="C17949" s="294"/>
      <c r="D17949" s="294"/>
      <c r="E17949" s="294"/>
      <c r="F17949" s="294"/>
    </row>
    <row r="17950">
      <c r="A17950" s="294" t="s">
        <v>32659</v>
      </c>
      <c r="B17950" s="294"/>
      <c r="C17950" s="294"/>
      <c r="D17950" s="294"/>
      <c r="E17950" s="294"/>
      <c r="F17950" s="294"/>
    </row>
    <row r="17951">
      <c r="A17951" s="294" t="s">
        <v>32660</v>
      </c>
      <c r="B17951" s="294"/>
      <c r="C17951" s="294"/>
      <c r="D17951" s="294"/>
      <c r="E17951" s="294"/>
      <c r="F17951" s="294"/>
    </row>
    <row r="17952">
      <c r="A17952" s="294" t="s">
        <v>32661</v>
      </c>
      <c r="B17952" s="294"/>
      <c r="C17952" s="294"/>
      <c r="D17952" s="294"/>
      <c r="E17952" s="294"/>
      <c r="F17952" s="294"/>
    </row>
    <row r="17953">
      <c r="A17953" s="294" t="s">
        <v>32662</v>
      </c>
      <c r="B17953" s="294"/>
      <c r="C17953" s="294"/>
      <c r="D17953" s="294"/>
      <c r="E17953" s="294"/>
      <c r="F17953" s="294"/>
    </row>
    <row r="17954">
      <c r="A17954" s="294" t="s">
        <v>32663</v>
      </c>
      <c r="B17954" s="294"/>
      <c r="C17954" s="294"/>
      <c r="D17954" s="294"/>
      <c r="E17954" s="294"/>
      <c r="F17954" s="294"/>
    </row>
    <row r="17955">
      <c r="A17955" s="294" t="s">
        <v>32664</v>
      </c>
      <c r="B17955" s="294"/>
      <c r="C17955" s="294"/>
      <c r="D17955" s="294"/>
      <c r="E17955" s="294"/>
      <c r="F17955" s="294"/>
    </row>
    <row r="17956">
      <c r="A17956" s="294" t="s">
        <v>32665</v>
      </c>
      <c r="B17956" s="294"/>
      <c r="C17956" s="294"/>
      <c r="D17956" s="294"/>
      <c r="E17956" s="294"/>
      <c r="F17956" s="294"/>
    </row>
    <row r="17957">
      <c r="A17957" s="294" t="s">
        <v>32666</v>
      </c>
      <c r="B17957" s="294"/>
      <c r="C17957" s="294"/>
      <c r="D17957" s="294"/>
      <c r="E17957" s="294"/>
      <c r="F17957" s="294"/>
    </row>
    <row r="17958">
      <c r="A17958" s="294" t="s">
        <v>32667</v>
      </c>
      <c r="B17958" s="294"/>
      <c r="C17958" s="294"/>
      <c r="D17958" s="294"/>
      <c r="E17958" s="294"/>
      <c r="F17958" s="294"/>
    </row>
    <row r="17959">
      <c r="A17959" s="294" t="s">
        <v>32668</v>
      </c>
      <c r="B17959" s="294"/>
      <c r="C17959" s="294"/>
      <c r="D17959" s="294"/>
      <c r="E17959" s="294"/>
      <c r="F17959" s="294"/>
    </row>
    <row r="17960">
      <c r="A17960" s="294"/>
      <c r="B17960" s="294"/>
      <c r="C17960" s="294"/>
      <c r="D17960" s="294"/>
      <c r="E17960" s="294"/>
      <c r="F17960" s="294"/>
    </row>
    <row r="17961">
      <c r="A17961" s="294" t="s">
        <v>26240</v>
      </c>
      <c r="B17961" s="294"/>
      <c r="C17961" s="294"/>
      <c r="D17961" s="294"/>
      <c r="E17961" s="294"/>
      <c r="F17961" s="294"/>
    </row>
    <row r="17962">
      <c r="A17962" s="294"/>
      <c r="B17962" s="294"/>
      <c r="C17962" s="294"/>
      <c r="D17962" s="294"/>
      <c r="E17962" s="294"/>
      <c r="F17962" s="294"/>
    </row>
    <row r="17963">
      <c r="A17963" s="294" t="s">
        <v>32669</v>
      </c>
      <c r="B17963" s="294"/>
      <c r="C17963" s="294"/>
      <c r="D17963" s="294"/>
      <c r="E17963" s="294"/>
      <c r="F17963" s="294"/>
    </row>
    <row r="17964">
      <c r="A17964" s="294" t="s">
        <v>31270</v>
      </c>
      <c r="B17964" s="294"/>
      <c r="C17964" s="294"/>
      <c r="D17964" s="294"/>
      <c r="E17964" s="294"/>
      <c r="F17964" s="294"/>
    </row>
    <row r="17965">
      <c r="A17965" s="294" t="s">
        <v>32670</v>
      </c>
      <c r="B17965" s="294"/>
      <c r="C17965" s="294"/>
      <c r="D17965" s="294"/>
      <c r="E17965" s="294"/>
      <c r="F17965" s="294"/>
    </row>
    <row r="17966">
      <c r="A17966" s="294" t="s">
        <v>31271</v>
      </c>
      <c r="B17966" s="294"/>
      <c r="C17966" s="294"/>
      <c r="D17966" s="294"/>
      <c r="E17966" s="294"/>
      <c r="F17966" s="294"/>
    </row>
    <row r="17967">
      <c r="A17967" s="294" t="s">
        <v>32671</v>
      </c>
      <c r="B17967" s="294"/>
      <c r="C17967" s="294"/>
      <c r="D17967" s="294"/>
      <c r="E17967" s="294"/>
      <c r="F17967" s="294"/>
    </row>
    <row r="17968">
      <c r="A17968" s="294" t="s">
        <v>32672</v>
      </c>
      <c r="B17968" s="294"/>
      <c r="C17968" s="294"/>
      <c r="D17968" s="294"/>
      <c r="E17968" s="294"/>
      <c r="F17968" s="294"/>
    </row>
    <row r="17969">
      <c r="A17969" s="294" t="s">
        <v>31645</v>
      </c>
      <c r="B17969" s="294"/>
      <c r="C17969" s="294"/>
      <c r="D17969" s="294"/>
      <c r="E17969" s="294"/>
      <c r="F17969" s="294"/>
    </row>
    <row r="17970">
      <c r="A17970" s="294"/>
      <c r="B17970" s="294"/>
      <c r="C17970" s="294"/>
      <c r="D17970" s="294"/>
      <c r="E17970" s="294"/>
      <c r="F17970" s="294"/>
    </row>
    <row r="17971">
      <c r="A17971" s="294" t="s">
        <v>26214</v>
      </c>
      <c r="B17971" s="294"/>
      <c r="C17971" s="294"/>
      <c r="D17971" s="294"/>
      <c r="E17971" s="294"/>
      <c r="F17971" s="294"/>
    </row>
    <row r="17972">
      <c r="A17972" s="294"/>
      <c r="B17972" s="294"/>
      <c r="C17972" s="294"/>
      <c r="D17972" s="294"/>
      <c r="E17972" s="294"/>
      <c r="F17972" s="294"/>
    </row>
    <row r="17973">
      <c r="A17973" s="294" t="s">
        <v>32673</v>
      </c>
      <c r="B17973" s="294"/>
      <c r="C17973" s="294"/>
      <c r="D17973" s="294"/>
      <c r="E17973" s="294"/>
      <c r="F17973" s="294"/>
    </row>
    <row r="17974">
      <c r="A17974" s="294" t="s">
        <v>32674</v>
      </c>
      <c r="B17974" s="294"/>
      <c r="C17974" s="294"/>
      <c r="D17974" s="294"/>
      <c r="E17974" s="294"/>
      <c r="F17974" s="294"/>
    </row>
    <row r="17975">
      <c r="A17975" s="294" t="s">
        <v>32675</v>
      </c>
      <c r="B17975" s="294"/>
      <c r="C17975" s="294"/>
      <c r="D17975" s="294"/>
      <c r="E17975" s="294"/>
      <c r="F17975" s="294"/>
    </row>
    <row r="17976">
      <c r="A17976" s="294" t="s">
        <v>32676</v>
      </c>
      <c r="B17976" s="294"/>
      <c r="C17976" s="294"/>
      <c r="D17976" s="294"/>
      <c r="E17976" s="294"/>
      <c r="F17976" s="294"/>
    </row>
    <row r="17977">
      <c r="A17977" s="294" t="s">
        <v>32677</v>
      </c>
      <c r="B17977" s="294"/>
      <c r="C17977" s="294"/>
      <c r="D17977" s="294"/>
      <c r="E17977" s="294"/>
      <c r="F17977" s="294"/>
    </row>
    <row r="17978">
      <c r="A17978" s="294"/>
      <c r="B17978" s="294"/>
      <c r="C17978" s="294"/>
      <c r="D17978" s="294"/>
      <c r="E17978" s="294"/>
      <c r="F17978" s="294"/>
    </row>
    <row r="17979">
      <c r="A17979" s="294" t="s">
        <v>26253</v>
      </c>
      <c r="B17979" s="294"/>
      <c r="C17979" s="294"/>
      <c r="D17979" s="294"/>
      <c r="E17979" s="294"/>
      <c r="F17979" s="294"/>
    </row>
    <row r="17980">
      <c r="A17980" s="294"/>
      <c r="B17980" s="294"/>
      <c r="C17980" s="294"/>
      <c r="D17980" s="294"/>
      <c r="E17980" s="294"/>
      <c r="F17980" s="294"/>
    </row>
    <row r="17981">
      <c r="A17981" s="294" t="s">
        <v>32678</v>
      </c>
      <c r="B17981" s="294"/>
      <c r="C17981" s="294"/>
      <c r="D17981" s="294"/>
      <c r="E17981" s="294"/>
      <c r="F17981" s="294"/>
    </row>
    <row r="17982">
      <c r="A17982" s="294" t="s">
        <v>32679</v>
      </c>
      <c r="B17982" s="294"/>
      <c r="C17982" s="294"/>
      <c r="D17982" s="294"/>
      <c r="E17982" s="294"/>
      <c r="F17982" s="294"/>
    </row>
    <row r="17983">
      <c r="A17983" s="294" t="s">
        <v>32680</v>
      </c>
      <c r="B17983" s="294"/>
      <c r="C17983" s="294"/>
      <c r="D17983" s="294"/>
      <c r="E17983" s="294"/>
      <c r="F17983" s="294"/>
    </row>
    <row r="17984">
      <c r="A17984" s="294" t="s">
        <v>32681</v>
      </c>
      <c r="B17984" s="294"/>
      <c r="C17984" s="294"/>
      <c r="D17984" s="294"/>
      <c r="E17984" s="294"/>
      <c r="F17984" s="294"/>
    </row>
    <row r="17985">
      <c r="A17985" s="294" t="s">
        <v>32682</v>
      </c>
      <c r="B17985" s="294"/>
      <c r="C17985" s="294"/>
      <c r="D17985" s="294"/>
      <c r="E17985" s="294"/>
      <c r="F17985" s="294"/>
    </row>
    <row r="17986">
      <c r="A17986" s="294" t="s">
        <v>32683</v>
      </c>
      <c r="B17986" s="294"/>
      <c r="C17986" s="294"/>
      <c r="D17986" s="294"/>
      <c r="E17986" s="294"/>
      <c r="F17986" s="294"/>
    </row>
    <row r="17987">
      <c r="A17987" s="294"/>
      <c r="B17987" s="294"/>
      <c r="C17987" s="294"/>
      <c r="D17987" s="294"/>
      <c r="E17987" s="294"/>
      <c r="F17987" s="294"/>
    </row>
    <row r="17988">
      <c r="A17988" s="294"/>
      <c r="B17988" s="294"/>
      <c r="C17988" s="294"/>
      <c r="D17988" s="294"/>
      <c r="E17988" s="294"/>
      <c r="F17988" s="294"/>
    </row>
    <row r="17989">
      <c r="A17989" s="294"/>
      <c r="B17989" s="294"/>
      <c r="C17989" s="294"/>
      <c r="D17989" s="294"/>
      <c r="E17989" s="294"/>
      <c r="F17989" s="294"/>
    </row>
    <row r="17990">
      <c r="A17990" s="294" t="s">
        <v>28124</v>
      </c>
      <c r="B17990" s="294"/>
      <c r="C17990" s="294"/>
      <c r="D17990" s="294"/>
      <c r="E17990" s="294"/>
      <c r="F17990" s="294"/>
    </row>
    <row r="17991">
      <c r="A17991" s="294" t="s">
        <v>32684</v>
      </c>
      <c r="B17991" s="294"/>
      <c r="C17991" s="294"/>
      <c r="D17991" s="294"/>
      <c r="E17991" s="294"/>
      <c r="F17991" s="294"/>
    </row>
    <row r="17992">
      <c r="A17992" s="294" t="s">
        <v>21618</v>
      </c>
      <c r="B17992" s="294"/>
      <c r="C17992" s="294"/>
      <c r="D17992" s="294"/>
      <c r="E17992" s="294"/>
      <c r="F17992" s="294"/>
    </row>
    <row r="17993">
      <c r="A17993" s="294"/>
      <c r="B17993" s="294"/>
      <c r="C17993" s="294"/>
      <c r="D17993" s="294"/>
      <c r="E17993" s="294"/>
      <c r="F17993" s="294"/>
    </row>
    <row r="17994">
      <c r="A17994" s="294" t="s">
        <v>32685</v>
      </c>
      <c r="B17994" s="294"/>
      <c r="C17994" s="294"/>
      <c r="D17994" s="294"/>
      <c r="E17994" s="294"/>
      <c r="F17994" s="294"/>
    </row>
    <row r="17995">
      <c r="A17995" s="294"/>
      <c r="B17995" s="294"/>
      <c r="C17995" s="294"/>
      <c r="D17995" s="294"/>
      <c r="E17995" s="294"/>
      <c r="F17995" s="294"/>
    </row>
    <row r="17996">
      <c r="A17996" s="294" t="s">
        <v>22512</v>
      </c>
      <c r="B17996" s="294"/>
      <c r="C17996" s="294"/>
      <c r="D17996" s="294"/>
      <c r="E17996" s="294"/>
      <c r="F17996" s="294"/>
    </row>
    <row r="17997">
      <c r="A17997" s="294" t="s">
        <v>27620</v>
      </c>
      <c r="B17997" s="294"/>
      <c r="C17997" s="294"/>
      <c r="D17997" s="294"/>
      <c r="E17997" s="294"/>
      <c r="F17997" s="294"/>
    </row>
    <row r="17998">
      <c r="A17998" s="294"/>
      <c r="B17998" s="294"/>
      <c r="C17998" s="294"/>
      <c r="D17998" s="294"/>
      <c r="E17998" s="294"/>
      <c r="F17998" s="294"/>
    </row>
    <row r="17999">
      <c r="A17999" s="294" t="s">
        <v>32686</v>
      </c>
      <c r="B17999" s="294"/>
      <c r="C17999" s="294"/>
      <c r="D17999" s="294"/>
      <c r="E17999" s="294"/>
      <c r="F17999" s="294"/>
    </row>
    <row r="18000">
      <c r="A18000" s="294" t="s">
        <v>32687</v>
      </c>
      <c r="B18000" s="294"/>
      <c r="C18000" s="294"/>
      <c r="D18000" s="294"/>
      <c r="E18000" s="294"/>
      <c r="F18000" s="294"/>
    </row>
    <row r="18001">
      <c r="A18001" s="294" t="s">
        <v>32688</v>
      </c>
      <c r="B18001" s="294"/>
      <c r="C18001" s="294"/>
      <c r="D18001" s="294"/>
      <c r="E18001" s="294"/>
      <c r="F18001" s="294"/>
    </row>
    <row r="18002">
      <c r="A18002" s="294" t="s">
        <v>32689</v>
      </c>
      <c r="B18002" s="294"/>
      <c r="C18002" s="294"/>
      <c r="D18002" s="294"/>
      <c r="E18002" s="294"/>
      <c r="F18002" s="294"/>
    </row>
    <row r="18003">
      <c r="A18003" s="294" t="s">
        <v>26374</v>
      </c>
      <c r="B18003" s="294"/>
      <c r="C18003" s="294"/>
      <c r="D18003" s="294"/>
      <c r="E18003" s="294"/>
      <c r="F18003" s="294"/>
    </row>
    <row r="18004">
      <c r="A18004" s="294" t="s">
        <v>32690</v>
      </c>
      <c r="B18004" s="294"/>
      <c r="C18004" s="294"/>
      <c r="D18004" s="294"/>
      <c r="E18004" s="294"/>
      <c r="F18004" s="294"/>
    </row>
    <row r="18005">
      <c r="A18005" s="294" t="s">
        <v>32691</v>
      </c>
      <c r="B18005" s="294"/>
      <c r="C18005" s="294"/>
      <c r="D18005" s="294"/>
      <c r="E18005" s="294"/>
      <c r="F18005" s="294"/>
    </row>
    <row r="18006">
      <c r="A18006" s="294" t="s">
        <v>32692</v>
      </c>
      <c r="B18006" s="294"/>
      <c r="C18006" s="294"/>
      <c r="D18006" s="294"/>
      <c r="E18006" s="294"/>
      <c r="F18006" s="294"/>
    </row>
    <row r="18007">
      <c r="A18007" s="294"/>
      <c r="B18007" s="294"/>
      <c r="C18007" s="294"/>
      <c r="D18007" s="294"/>
      <c r="E18007" s="294"/>
      <c r="F18007" s="294"/>
    </row>
    <row r="18008">
      <c r="A18008" s="294" t="s">
        <v>23148</v>
      </c>
      <c r="B18008" s="294"/>
      <c r="C18008" s="294"/>
      <c r="D18008" s="294"/>
      <c r="E18008" s="294"/>
      <c r="F18008" s="294"/>
    </row>
    <row r="18009">
      <c r="A18009" s="294" t="s">
        <v>29478</v>
      </c>
      <c r="B18009" s="294"/>
      <c r="C18009" s="294"/>
      <c r="D18009" s="294"/>
      <c r="E18009" s="294"/>
      <c r="F18009" s="294"/>
    </row>
    <row r="18010">
      <c r="A18010" s="294"/>
      <c r="B18010" s="294"/>
      <c r="C18010" s="294"/>
      <c r="D18010" s="294"/>
      <c r="E18010" s="294"/>
      <c r="F18010" s="294"/>
    </row>
    <row r="18011">
      <c r="A18011" s="294" t="s">
        <v>22612</v>
      </c>
      <c r="B18011" s="294"/>
      <c r="C18011" s="294"/>
      <c r="D18011" s="294"/>
      <c r="E18011" s="294"/>
      <c r="F18011" s="294"/>
    </row>
    <row r="18012">
      <c r="A18012" s="294" t="s">
        <v>23706</v>
      </c>
      <c r="B18012" s="294"/>
      <c r="C18012" s="294"/>
      <c r="D18012" s="294"/>
      <c r="E18012" s="294"/>
      <c r="F18012" s="294"/>
    </row>
    <row r="18013">
      <c r="A18013" s="294" t="s">
        <v>22613</v>
      </c>
      <c r="B18013" s="294"/>
      <c r="C18013" s="294"/>
      <c r="D18013" s="294"/>
      <c r="E18013" s="294"/>
      <c r="F18013" s="294"/>
    </row>
    <row r="18014">
      <c r="A18014" s="294" t="s">
        <v>32693</v>
      </c>
      <c r="B18014" s="294"/>
      <c r="C18014" s="294"/>
      <c r="D18014" s="294"/>
      <c r="E18014" s="294"/>
      <c r="F18014" s="294"/>
    </row>
    <row r="18015">
      <c r="A18015" s="294" t="s">
        <v>32694</v>
      </c>
      <c r="B18015" s="294"/>
      <c r="C18015" s="294"/>
      <c r="D18015" s="294"/>
      <c r="E18015" s="294"/>
      <c r="F18015" s="294"/>
    </row>
    <row r="18016">
      <c r="A18016" s="294"/>
      <c r="B18016" s="294"/>
      <c r="C18016" s="294"/>
      <c r="D18016" s="294"/>
      <c r="E18016" s="294"/>
      <c r="F18016" s="294"/>
    </row>
    <row r="18017">
      <c r="A18017" s="294" t="s">
        <v>21945</v>
      </c>
      <c r="B18017" s="294"/>
      <c r="C18017" s="294"/>
      <c r="D18017" s="294"/>
      <c r="E18017" s="294"/>
      <c r="F18017" s="294"/>
    </row>
    <row r="18018">
      <c r="A18018" s="294" t="s">
        <v>26319</v>
      </c>
      <c r="B18018" s="294"/>
      <c r="C18018" s="294"/>
      <c r="D18018" s="294"/>
      <c r="E18018" s="294"/>
      <c r="F18018" s="294"/>
    </row>
    <row r="18019">
      <c r="A18019" s="294"/>
      <c r="B18019" s="294"/>
      <c r="C18019" s="294"/>
      <c r="D18019" s="294"/>
      <c r="E18019" s="294"/>
      <c r="F18019" s="294"/>
    </row>
    <row r="18020">
      <c r="A18020" s="294" t="s">
        <v>32695</v>
      </c>
      <c r="B18020" s="294"/>
      <c r="C18020" s="294"/>
      <c r="D18020" s="294"/>
      <c r="E18020" s="294"/>
      <c r="F18020" s="294"/>
    </row>
    <row r="18021">
      <c r="A18021" s="294" t="s">
        <v>32696</v>
      </c>
      <c r="B18021" s="294"/>
      <c r="C18021" s="294"/>
      <c r="D18021" s="294"/>
      <c r="E18021" s="294"/>
      <c r="F18021" s="294"/>
    </row>
    <row r="18022">
      <c r="A18022" s="294" t="s">
        <v>32697</v>
      </c>
      <c r="B18022" s="294"/>
      <c r="C18022" s="294"/>
      <c r="D18022" s="294"/>
      <c r="E18022" s="294"/>
      <c r="F18022" s="294"/>
    </row>
    <row r="18023">
      <c r="A18023" s="294" t="s">
        <v>32698</v>
      </c>
      <c r="B18023" s="294"/>
      <c r="C18023" s="294"/>
      <c r="D18023" s="294"/>
      <c r="E18023" s="294"/>
      <c r="F18023" s="294"/>
    </row>
    <row r="18024">
      <c r="A18024" s="294" t="s">
        <v>32699</v>
      </c>
      <c r="B18024" s="294"/>
      <c r="C18024" s="294"/>
      <c r="D18024" s="294"/>
      <c r="E18024" s="294"/>
      <c r="F18024" s="294"/>
    </row>
    <row r="18025">
      <c r="A18025" s="294" t="s">
        <v>32700</v>
      </c>
      <c r="B18025" s="294"/>
      <c r="C18025" s="294"/>
      <c r="D18025" s="294"/>
      <c r="E18025" s="294"/>
      <c r="F18025" s="294"/>
    </row>
    <row r="18026">
      <c r="A18026" s="294" t="s">
        <v>32701</v>
      </c>
      <c r="B18026" s="294"/>
      <c r="C18026" s="294"/>
      <c r="D18026" s="294"/>
      <c r="E18026" s="294"/>
      <c r="F18026" s="294"/>
    </row>
    <row r="18027">
      <c r="A18027" s="294"/>
      <c r="B18027" s="294"/>
      <c r="C18027" s="294"/>
      <c r="D18027" s="294"/>
      <c r="E18027" s="294"/>
      <c r="F18027" s="294"/>
    </row>
    <row r="18028">
      <c r="A18028" s="294"/>
      <c r="B18028" s="294"/>
      <c r="C18028" s="294"/>
      <c r="D18028" s="294"/>
      <c r="E18028" s="294"/>
      <c r="F18028" s="294"/>
    </row>
    <row r="18029">
      <c r="A18029" s="294" t="s">
        <v>21401</v>
      </c>
      <c r="B18029" s="294"/>
      <c r="C18029" s="294"/>
      <c r="D18029" s="294"/>
      <c r="E18029" s="294"/>
      <c r="F18029" s="294"/>
    </row>
    <row r="18030">
      <c r="A18030" s="294"/>
      <c r="B18030" s="294"/>
      <c r="C18030" s="294"/>
      <c r="D18030" s="294"/>
      <c r="E18030" s="294"/>
      <c r="F18030" s="294"/>
    </row>
    <row r="18031">
      <c r="A18031" s="294" t="s">
        <v>32702</v>
      </c>
      <c r="B18031" s="294"/>
      <c r="C18031" s="294"/>
      <c r="D18031" s="294"/>
      <c r="E18031" s="294"/>
      <c r="F18031" s="294"/>
    </row>
    <row r="18032">
      <c r="A18032" s="294" t="s">
        <v>23721</v>
      </c>
      <c r="B18032" s="294"/>
      <c r="C18032" s="294"/>
      <c r="D18032" s="294"/>
      <c r="E18032" s="294"/>
      <c r="F18032" s="294"/>
    </row>
    <row r="18033">
      <c r="A18033" s="294" t="s">
        <v>32703</v>
      </c>
      <c r="B18033" s="294"/>
      <c r="C18033" s="294"/>
      <c r="D18033" s="294"/>
      <c r="E18033" s="294"/>
      <c r="F18033" s="294"/>
    </row>
    <row r="18034">
      <c r="A18034" s="294"/>
      <c r="B18034" s="294"/>
      <c r="C18034" s="294"/>
      <c r="D18034" s="294"/>
      <c r="E18034" s="294"/>
      <c r="F18034" s="294"/>
    </row>
    <row r="18035">
      <c r="A18035" s="294" t="s">
        <v>21407</v>
      </c>
      <c r="B18035" s="294"/>
      <c r="C18035" s="294"/>
      <c r="D18035" s="294"/>
      <c r="E18035" s="294"/>
      <c r="F18035" s="294"/>
    </row>
    <row r="18036">
      <c r="A18036" s="294"/>
      <c r="B18036" s="294"/>
      <c r="C18036" s="294"/>
      <c r="D18036" s="294"/>
      <c r="E18036" s="294"/>
      <c r="F18036" s="294"/>
    </row>
    <row r="18037">
      <c r="A18037" s="294" t="s">
        <v>32704</v>
      </c>
      <c r="B18037" s="294"/>
      <c r="C18037" s="294"/>
      <c r="D18037" s="294"/>
      <c r="E18037" s="294"/>
      <c r="F18037" s="294"/>
    </row>
    <row r="18038">
      <c r="A18038" s="294" t="s">
        <v>32705</v>
      </c>
      <c r="B18038" s="294"/>
      <c r="C18038" s="294"/>
      <c r="D18038" s="294"/>
      <c r="E18038" s="294"/>
      <c r="F18038" s="294"/>
    </row>
    <row r="18039">
      <c r="A18039" s="294" t="s">
        <v>32706</v>
      </c>
      <c r="B18039" s="294"/>
      <c r="C18039" s="294"/>
      <c r="D18039" s="294"/>
      <c r="E18039" s="294"/>
      <c r="F18039" s="294"/>
    </row>
    <row r="18040">
      <c r="A18040" s="294" t="s">
        <v>32707</v>
      </c>
      <c r="B18040" s="294"/>
      <c r="C18040" s="294"/>
      <c r="D18040" s="294"/>
      <c r="E18040" s="294"/>
      <c r="F18040" s="294"/>
    </row>
    <row r="18041">
      <c r="A18041" s="294" t="s">
        <v>32708</v>
      </c>
      <c r="B18041" s="294"/>
      <c r="C18041" s="294"/>
      <c r="D18041" s="294"/>
      <c r="E18041" s="294"/>
      <c r="F18041" s="294"/>
    </row>
    <row r="18042">
      <c r="A18042" s="294" t="s">
        <v>32709</v>
      </c>
      <c r="B18042" s="294"/>
      <c r="C18042" s="294"/>
      <c r="D18042" s="294"/>
      <c r="E18042" s="294"/>
      <c r="F18042" s="294"/>
    </row>
    <row r="18043">
      <c r="A18043" s="294"/>
      <c r="B18043" s="294"/>
      <c r="C18043" s="294"/>
      <c r="D18043" s="294"/>
      <c r="E18043" s="294"/>
      <c r="F18043" s="294"/>
    </row>
    <row r="18044">
      <c r="A18044" s="294" t="s">
        <v>21304</v>
      </c>
      <c r="B18044" s="294"/>
      <c r="C18044" s="294"/>
      <c r="D18044" s="294"/>
      <c r="E18044" s="294"/>
      <c r="F18044" s="294"/>
    </row>
    <row r="18045">
      <c r="A18045" s="294"/>
      <c r="B18045" s="294"/>
      <c r="C18045" s="294"/>
      <c r="D18045" s="294"/>
      <c r="E18045" s="294"/>
      <c r="F18045" s="294"/>
    </row>
    <row r="18046">
      <c r="A18046" s="294" t="s">
        <v>32710</v>
      </c>
      <c r="B18046" s="294"/>
      <c r="C18046" s="294"/>
      <c r="D18046" s="294"/>
      <c r="E18046" s="294"/>
      <c r="F18046" s="294"/>
    </row>
    <row r="18047">
      <c r="A18047" s="294" t="s">
        <v>32711</v>
      </c>
      <c r="B18047" s="294"/>
      <c r="C18047" s="294"/>
      <c r="D18047" s="294"/>
      <c r="E18047" s="294"/>
      <c r="F18047" s="294"/>
    </row>
    <row r="18048">
      <c r="A18048" s="294" t="s">
        <v>32712</v>
      </c>
      <c r="B18048" s="294"/>
      <c r="C18048" s="294"/>
      <c r="D18048" s="294"/>
      <c r="E18048" s="294"/>
      <c r="F18048" s="294"/>
    </row>
    <row r="18049">
      <c r="A18049" s="294" t="s">
        <v>32713</v>
      </c>
      <c r="B18049" s="294"/>
      <c r="C18049" s="294"/>
      <c r="D18049" s="294"/>
      <c r="E18049" s="294"/>
      <c r="F18049" s="294"/>
    </row>
    <row r="18050">
      <c r="A18050" s="294" t="s">
        <v>32714</v>
      </c>
      <c r="B18050" s="294"/>
      <c r="C18050" s="294"/>
      <c r="D18050" s="294"/>
      <c r="E18050" s="294"/>
      <c r="F18050" s="294"/>
    </row>
    <row r="18051">
      <c r="A18051" s="294"/>
      <c r="B18051" s="294"/>
      <c r="C18051" s="294"/>
      <c r="D18051" s="294"/>
      <c r="E18051" s="294"/>
      <c r="F18051" s="294"/>
    </row>
    <row r="18052">
      <c r="A18052" s="294" t="s">
        <v>28124</v>
      </c>
      <c r="B18052" s="294"/>
      <c r="C18052" s="294"/>
      <c r="D18052" s="294"/>
      <c r="E18052" s="294"/>
      <c r="F18052" s="294"/>
    </row>
    <row r="18053">
      <c r="A18053" s="294" t="s">
        <v>32715</v>
      </c>
      <c r="B18053" s="294"/>
      <c r="C18053" s="294"/>
      <c r="D18053" s="294"/>
      <c r="E18053" s="294"/>
      <c r="F18053" s="294"/>
    </row>
    <row r="18054">
      <c r="A18054" s="294" t="s">
        <v>21672</v>
      </c>
      <c r="B18054" s="294"/>
      <c r="C18054" s="294"/>
      <c r="D18054" s="294"/>
      <c r="E18054" s="294"/>
      <c r="F18054" s="294"/>
    </row>
    <row r="18055">
      <c r="A18055" s="294"/>
      <c r="B18055" s="294"/>
      <c r="C18055" s="294"/>
      <c r="D18055" s="294"/>
      <c r="E18055" s="294"/>
      <c r="F18055" s="294"/>
    </row>
    <row r="18056">
      <c r="A18056" s="294" t="s">
        <v>32685</v>
      </c>
      <c r="B18056" s="294"/>
      <c r="C18056" s="294"/>
      <c r="D18056" s="294"/>
      <c r="E18056" s="294"/>
      <c r="F18056" s="294"/>
    </row>
    <row r="18057">
      <c r="A18057" s="294"/>
      <c r="B18057" s="294"/>
      <c r="C18057" s="294"/>
      <c r="D18057" s="294"/>
      <c r="E18057" s="294"/>
      <c r="F18057" s="294"/>
    </row>
    <row r="18058">
      <c r="A18058" s="294" t="s">
        <v>21315</v>
      </c>
      <c r="B18058" s="294"/>
      <c r="C18058" s="294"/>
      <c r="D18058" s="294"/>
      <c r="E18058" s="294"/>
      <c r="F18058" s="294"/>
    </row>
    <row r="18059">
      <c r="A18059" s="294"/>
      <c r="B18059" s="294"/>
      <c r="C18059" s="294"/>
      <c r="D18059" s="294"/>
      <c r="E18059" s="294"/>
      <c r="F18059" s="294"/>
    </row>
    <row r="18060">
      <c r="A18060" s="294" t="s">
        <v>32716</v>
      </c>
      <c r="B18060" s="294"/>
      <c r="C18060" s="294"/>
      <c r="D18060" s="294"/>
      <c r="E18060" s="294"/>
      <c r="F18060" s="294"/>
    </row>
    <row r="18061">
      <c r="A18061" s="294" t="s">
        <v>32717</v>
      </c>
      <c r="B18061" s="294"/>
      <c r="C18061" s="294"/>
      <c r="D18061" s="294"/>
      <c r="E18061" s="294"/>
      <c r="F18061" s="294"/>
    </row>
    <row r="18062">
      <c r="A18062" s="294" t="s">
        <v>32718</v>
      </c>
      <c r="B18062" s="294"/>
      <c r="C18062" s="294"/>
      <c r="D18062" s="294"/>
      <c r="E18062" s="294"/>
      <c r="F18062" s="294"/>
    </row>
    <row r="18063">
      <c r="A18063" s="294" t="s">
        <v>32719</v>
      </c>
      <c r="B18063" s="294"/>
      <c r="C18063" s="294"/>
      <c r="D18063" s="294"/>
      <c r="E18063" s="294"/>
      <c r="F18063" s="294"/>
    </row>
    <row r="18064">
      <c r="A18064" s="294" t="s">
        <v>32720</v>
      </c>
      <c r="B18064" s="294"/>
      <c r="C18064" s="294"/>
      <c r="D18064" s="294"/>
      <c r="E18064" s="294"/>
      <c r="F18064" s="294"/>
    </row>
    <row r="18065">
      <c r="A18065" s="294" t="s">
        <v>32721</v>
      </c>
      <c r="B18065" s="294"/>
      <c r="C18065" s="294"/>
      <c r="D18065" s="294"/>
      <c r="E18065" s="294"/>
      <c r="F18065" s="294"/>
    </row>
    <row r="18066">
      <c r="A18066" s="294" t="s">
        <v>32722</v>
      </c>
      <c r="B18066" s="294"/>
      <c r="C18066" s="294"/>
      <c r="D18066" s="294"/>
      <c r="E18066" s="294"/>
      <c r="F18066" s="294"/>
    </row>
    <row r="18067">
      <c r="A18067" s="294"/>
      <c r="B18067" s="294"/>
      <c r="C18067" s="294"/>
      <c r="D18067" s="294"/>
      <c r="E18067" s="294"/>
      <c r="F18067" s="294"/>
    </row>
    <row r="18068">
      <c r="A18068" s="294" t="s">
        <v>22564</v>
      </c>
      <c r="B18068" s="294"/>
      <c r="C18068" s="294"/>
      <c r="D18068" s="294"/>
      <c r="E18068" s="294"/>
      <c r="F18068" s="294"/>
    </row>
    <row r="18069">
      <c r="A18069" s="294" t="s">
        <v>20470</v>
      </c>
      <c r="B18069" s="294"/>
      <c r="C18069" s="294"/>
      <c r="D18069" s="294"/>
      <c r="E18069" s="294"/>
      <c r="F18069" s="294"/>
    </row>
    <row r="18070">
      <c r="A18070" s="294"/>
      <c r="B18070" s="294"/>
      <c r="C18070" s="294"/>
      <c r="D18070" s="294"/>
      <c r="E18070" s="294"/>
      <c r="F18070" s="294"/>
    </row>
    <row r="18071">
      <c r="A18071" s="294" t="s">
        <v>32723</v>
      </c>
      <c r="B18071" s="294"/>
      <c r="C18071" s="294"/>
      <c r="D18071" s="294"/>
      <c r="E18071" s="294"/>
      <c r="F18071" s="294"/>
    </row>
    <row r="18072">
      <c r="A18072" s="294" t="s">
        <v>32724</v>
      </c>
      <c r="B18072" s="294"/>
      <c r="C18072" s="294"/>
      <c r="D18072" s="294"/>
      <c r="E18072" s="294"/>
      <c r="F18072" s="294"/>
    </row>
    <row r="18073">
      <c r="A18073" s="294" t="s">
        <v>32725</v>
      </c>
      <c r="B18073" s="294"/>
      <c r="C18073" s="294"/>
      <c r="D18073" s="294"/>
      <c r="E18073" s="294"/>
      <c r="F18073" s="294"/>
    </row>
    <row r="18074">
      <c r="A18074" s="294" t="s">
        <v>32726</v>
      </c>
      <c r="B18074" s="294"/>
      <c r="C18074" s="294"/>
      <c r="D18074" s="294"/>
      <c r="E18074" s="294"/>
      <c r="F18074" s="294"/>
    </row>
    <row r="18075">
      <c r="A18075" s="294"/>
      <c r="B18075" s="294"/>
      <c r="C18075" s="294"/>
      <c r="D18075" s="294"/>
      <c r="E18075" s="294"/>
      <c r="F18075" s="294"/>
    </row>
    <row r="18076">
      <c r="A18076" s="294" t="s">
        <v>24089</v>
      </c>
      <c r="B18076" s="294"/>
      <c r="C18076" s="294"/>
      <c r="D18076" s="294"/>
      <c r="E18076" s="294"/>
      <c r="F18076" s="294"/>
    </row>
    <row r="18077">
      <c r="A18077" s="294" t="s">
        <v>32727</v>
      </c>
      <c r="B18077" s="294"/>
      <c r="C18077" s="294"/>
      <c r="D18077" s="294"/>
      <c r="E18077" s="294"/>
      <c r="F18077" s="294"/>
    </row>
    <row r="18078">
      <c r="A18078" s="294"/>
      <c r="B18078" s="294"/>
      <c r="C18078" s="294"/>
      <c r="D18078" s="294"/>
      <c r="E18078" s="294"/>
      <c r="F18078" s="294"/>
    </row>
    <row r="18079">
      <c r="A18079" s="294" t="s">
        <v>32728</v>
      </c>
      <c r="B18079" s="294"/>
      <c r="C18079" s="294"/>
      <c r="D18079" s="294"/>
      <c r="E18079" s="294"/>
      <c r="F18079" s="294"/>
    </row>
    <row r="18080">
      <c r="A18080" s="294" t="s">
        <v>32729</v>
      </c>
      <c r="B18080" s="294"/>
      <c r="C18080" s="294"/>
      <c r="D18080" s="294"/>
      <c r="E18080" s="294"/>
      <c r="F18080" s="294"/>
    </row>
    <row r="18081">
      <c r="A18081" s="294" t="s">
        <v>32730</v>
      </c>
      <c r="B18081" s="294"/>
      <c r="C18081" s="294"/>
      <c r="D18081" s="294"/>
      <c r="E18081" s="294"/>
      <c r="F18081" s="294"/>
    </row>
    <row r="18082">
      <c r="A18082" s="294" t="s">
        <v>32731</v>
      </c>
      <c r="B18082" s="294"/>
      <c r="C18082" s="294"/>
      <c r="D18082" s="294"/>
      <c r="E18082" s="294"/>
      <c r="F18082" s="294"/>
    </row>
    <row r="18083">
      <c r="A18083" s="294"/>
      <c r="B18083" s="294"/>
      <c r="C18083" s="294"/>
      <c r="D18083" s="294"/>
      <c r="E18083" s="294"/>
      <c r="F18083" s="294"/>
    </row>
    <row r="18084">
      <c r="A18084" s="294" t="s">
        <v>25653</v>
      </c>
      <c r="B18084" s="294"/>
      <c r="C18084" s="294"/>
      <c r="D18084" s="294"/>
      <c r="E18084" s="294"/>
      <c r="F18084" s="294"/>
    </row>
    <row r="18085">
      <c r="A18085" s="294" t="s">
        <v>23767</v>
      </c>
      <c r="B18085" s="294"/>
      <c r="C18085" s="294"/>
      <c r="D18085" s="294"/>
      <c r="E18085" s="294"/>
      <c r="F18085" s="294"/>
    </row>
    <row r="18086">
      <c r="A18086" s="294"/>
      <c r="B18086" s="294"/>
      <c r="C18086" s="294"/>
      <c r="D18086" s="294"/>
      <c r="E18086" s="294"/>
      <c r="F18086" s="294"/>
    </row>
    <row r="18087">
      <c r="A18087" s="294" t="s">
        <v>32732</v>
      </c>
      <c r="B18087" s="294"/>
      <c r="C18087" s="294"/>
      <c r="D18087" s="294"/>
      <c r="E18087" s="294"/>
      <c r="F18087" s="294"/>
    </row>
    <row r="18088">
      <c r="A18088" s="294" t="s">
        <v>32733</v>
      </c>
      <c r="B18088" s="294"/>
      <c r="C18088" s="294"/>
      <c r="D18088" s="294"/>
      <c r="E18088" s="294"/>
      <c r="F18088" s="294"/>
    </row>
    <row r="18089">
      <c r="A18089" s="294" t="s">
        <v>32734</v>
      </c>
      <c r="B18089" s="294"/>
      <c r="C18089" s="294"/>
      <c r="D18089" s="294"/>
      <c r="E18089" s="294"/>
      <c r="F18089" s="294"/>
    </row>
    <row r="18090">
      <c r="A18090" s="294" t="s">
        <v>32735</v>
      </c>
      <c r="B18090" s="294"/>
      <c r="C18090" s="294"/>
      <c r="D18090" s="294"/>
      <c r="E18090" s="294"/>
      <c r="F18090" s="294"/>
    </row>
    <row r="18091">
      <c r="A18091" s="294"/>
      <c r="B18091" s="294"/>
      <c r="C18091" s="294"/>
      <c r="D18091" s="294"/>
      <c r="E18091" s="294"/>
      <c r="F18091" s="294"/>
    </row>
    <row r="18092">
      <c r="A18092" s="294" t="s">
        <v>23201</v>
      </c>
      <c r="B18092" s="294"/>
      <c r="C18092" s="294"/>
      <c r="D18092" s="294"/>
      <c r="E18092" s="294"/>
      <c r="F18092" s="294"/>
    </row>
    <row r="18093">
      <c r="A18093" s="294" t="s">
        <v>23772</v>
      </c>
      <c r="B18093" s="294"/>
      <c r="C18093" s="294"/>
      <c r="D18093" s="294"/>
      <c r="E18093" s="294"/>
      <c r="F18093" s="294"/>
    </row>
    <row r="18094">
      <c r="A18094" s="294"/>
      <c r="B18094" s="294"/>
      <c r="C18094" s="294"/>
      <c r="D18094" s="294"/>
      <c r="E18094" s="294"/>
      <c r="F18094" s="294"/>
    </row>
    <row r="18095">
      <c r="A18095" s="294" t="s">
        <v>32736</v>
      </c>
      <c r="B18095" s="294"/>
      <c r="C18095" s="294"/>
      <c r="D18095" s="294"/>
      <c r="E18095" s="294"/>
      <c r="F18095" s="294"/>
    </row>
    <row r="18096">
      <c r="A18096" s="294" t="s">
        <v>32737</v>
      </c>
      <c r="B18096" s="294"/>
      <c r="C18096" s="294"/>
      <c r="D18096" s="294"/>
      <c r="E18096" s="294"/>
      <c r="F18096" s="294"/>
    </row>
    <row r="18097">
      <c r="A18097" s="294" t="s">
        <v>32738</v>
      </c>
      <c r="B18097" s="294"/>
      <c r="C18097" s="294"/>
      <c r="D18097" s="294"/>
      <c r="E18097" s="294"/>
      <c r="F18097" s="294"/>
    </row>
    <row r="18098">
      <c r="A18098" s="294" t="s">
        <v>32739</v>
      </c>
      <c r="B18098" s="294"/>
      <c r="C18098" s="294"/>
      <c r="D18098" s="294"/>
      <c r="E18098" s="294"/>
      <c r="F18098" s="294"/>
    </row>
    <row r="18099">
      <c r="A18099" s="294"/>
      <c r="B18099" s="294"/>
      <c r="C18099" s="294"/>
      <c r="D18099" s="294"/>
      <c r="E18099" s="294"/>
      <c r="F18099" s="294"/>
    </row>
    <row r="18100">
      <c r="A18100" s="294"/>
      <c r="B18100" s="294"/>
      <c r="C18100" s="294"/>
      <c r="D18100" s="294"/>
      <c r="E18100" s="294"/>
      <c r="F18100" s="294"/>
    </row>
    <row r="18101">
      <c r="A18101" s="294" t="s">
        <v>32740</v>
      </c>
      <c r="B18101" s="294"/>
      <c r="C18101" s="294"/>
      <c r="D18101" s="294"/>
      <c r="E18101" s="294"/>
      <c r="F18101" s="294"/>
    </row>
    <row r="18102">
      <c r="A18102" s="294"/>
      <c r="B18102" s="294"/>
      <c r="C18102" s="294"/>
      <c r="D18102" s="294"/>
      <c r="E18102" s="294"/>
      <c r="F18102" s="294"/>
    </row>
    <row r="18103">
      <c r="A18103" s="294" t="s">
        <v>26778</v>
      </c>
      <c r="B18103" s="294"/>
      <c r="C18103" s="294"/>
      <c r="D18103" s="294"/>
      <c r="E18103" s="294"/>
      <c r="F18103" s="294"/>
    </row>
    <row r="18104">
      <c r="A18104" s="294" t="s">
        <v>32741</v>
      </c>
      <c r="B18104" s="294"/>
      <c r="C18104" s="294"/>
      <c r="D18104" s="294"/>
      <c r="E18104" s="294"/>
      <c r="F18104" s="294"/>
    </row>
    <row r="18105">
      <c r="A18105" s="294" t="s">
        <v>32742</v>
      </c>
      <c r="B18105" s="294"/>
      <c r="C18105" s="294"/>
      <c r="D18105" s="294"/>
      <c r="E18105" s="294"/>
      <c r="F18105" s="294"/>
    </row>
    <row r="18106">
      <c r="A18106" s="294" t="s">
        <v>26179</v>
      </c>
      <c r="B18106" s="294"/>
      <c r="C18106" s="294"/>
      <c r="D18106" s="294"/>
      <c r="E18106" s="294"/>
      <c r="F18106" s="294"/>
    </row>
    <row r="18107">
      <c r="A18107" s="294" t="s">
        <v>32743</v>
      </c>
      <c r="B18107" s="294"/>
      <c r="C18107" s="294"/>
      <c r="D18107" s="294"/>
      <c r="E18107" s="294"/>
      <c r="F18107" s="294"/>
    </row>
    <row r="18108">
      <c r="A18108" s="294" t="s">
        <v>32744</v>
      </c>
      <c r="B18108" s="294"/>
      <c r="C18108" s="294"/>
      <c r="D18108" s="294"/>
      <c r="E18108" s="294"/>
      <c r="F18108" s="294"/>
    </row>
    <row r="18109">
      <c r="A18109" s="294" t="s">
        <v>32745</v>
      </c>
      <c r="B18109" s="294"/>
      <c r="C18109" s="294"/>
      <c r="D18109" s="294"/>
      <c r="E18109" s="294"/>
      <c r="F18109" s="294"/>
    </row>
    <row r="18110">
      <c r="A18110" s="294" t="s">
        <v>32746</v>
      </c>
      <c r="B18110" s="294"/>
      <c r="C18110" s="294"/>
      <c r="D18110" s="294"/>
      <c r="E18110" s="294"/>
      <c r="F18110" s="294"/>
    </row>
    <row r="18111">
      <c r="A18111" s="294" t="s">
        <v>22873</v>
      </c>
      <c r="B18111" s="294"/>
      <c r="C18111" s="294"/>
      <c r="D18111" s="294"/>
      <c r="E18111" s="294"/>
      <c r="F18111" s="294"/>
    </row>
    <row r="18112">
      <c r="A18112" s="294" t="s">
        <v>32747</v>
      </c>
      <c r="B18112" s="294"/>
      <c r="C18112" s="294"/>
      <c r="D18112" s="294"/>
      <c r="E18112" s="294"/>
      <c r="F18112" s="294"/>
    </row>
    <row r="18113">
      <c r="A18113" s="294" t="s">
        <v>32748</v>
      </c>
      <c r="B18113" s="294"/>
      <c r="C18113" s="294"/>
      <c r="D18113" s="294"/>
      <c r="E18113" s="294"/>
      <c r="F18113" s="294"/>
    </row>
    <row r="18114">
      <c r="A18114" s="294" t="s">
        <v>32749</v>
      </c>
      <c r="B18114" s="294"/>
      <c r="C18114" s="294"/>
      <c r="D18114" s="294"/>
      <c r="E18114" s="294"/>
      <c r="F18114" s="294"/>
    </row>
    <row r="18115">
      <c r="A18115" s="294" t="s">
        <v>27614</v>
      </c>
      <c r="B18115" s="294"/>
      <c r="C18115" s="294"/>
      <c r="D18115" s="294"/>
      <c r="E18115" s="294"/>
      <c r="F18115" s="294"/>
    </row>
    <row r="18116">
      <c r="A18116" s="294" t="s">
        <v>32750</v>
      </c>
      <c r="B18116" s="294"/>
      <c r="C18116" s="294"/>
      <c r="D18116" s="294"/>
      <c r="E18116" s="294"/>
      <c r="F18116" s="294"/>
    </row>
    <row r="18117">
      <c r="A18117" s="294" t="s">
        <v>32751</v>
      </c>
      <c r="B18117" s="294"/>
      <c r="C18117" s="294"/>
      <c r="D18117" s="294"/>
      <c r="E18117" s="294"/>
      <c r="F18117" s="294"/>
    </row>
    <row r="18118">
      <c r="A18118" s="294" t="s">
        <v>32752</v>
      </c>
      <c r="B18118" s="294"/>
      <c r="C18118" s="294"/>
      <c r="D18118" s="294"/>
      <c r="E18118" s="294"/>
      <c r="F18118" s="294"/>
    </row>
    <row r="18119">
      <c r="A18119" s="294"/>
      <c r="B18119" s="294"/>
      <c r="C18119" s="294"/>
      <c r="D18119" s="294"/>
      <c r="E18119" s="294"/>
      <c r="F18119" s="294"/>
    </row>
    <row r="18120">
      <c r="A18120" s="294"/>
      <c r="B18120" s="294"/>
      <c r="C18120" s="294"/>
      <c r="D18120" s="294"/>
      <c r="E18120" s="294"/>
      <c r="F18120" s="294"/>
    </row>
    <row r="18121">
      <c r="A18121" s="294" t="s">
        <v>28124</v>
      </c>
      <c r="B18121" s="294"/>
      <c r="C18121" s="294"/>
      <c r="D18121" s="294"/>
      <c r="E18121" s="294"/>
      <c r="F18121" s="294"/>
    </row>
    <row r="18122">
      <c r="A18122" s="294" t="s">
        <v>32753</v>
      </c>
      <c r="B18122" s="294"/>
      <c r="C18122" s="294"/>
      <c r="D18122" s="294"/>
      <c r="E18122" s="294"/>
      <c r="F18122" s="294"/>
    </row>
    <row r="18123">
      <c r="A18123" s="294" t="s">
        <v>32754</v>
      </c>
      <c r="B18123" s="294"/>
      <c r="C18123" s="294"/>
      <c r="D18123" s="294"/>
      <c r="E18123" s="294"/>
      <c r="F18123" s="294"/>
    </row>
    <row r="18124">
      <c r="A18124" s="294"/>
      <c r="B18124" s="294"/>
      <c r="C18124" s="294"/>
      <c r="D18124" s="294"/>
      <c r="E18124" s="294"/>
      <c r="F18124" s="294"/>
    </row>
    <row r="18125">
      <c r="A18125" s="294" t="s">
        <v>32755</v>
      </c>
      <c r="B18125" s="294"/>
      <c r="C18125" s="294"/>
      <c r="D18125" s="294"/>
      <c r="E18125" s="294"/>
      <c r="F18125" s="294"/>
    </row>
    <row r="18126">
      <c r="A18126" s="294"/>
      <c r="B18126" s="294"/>
      <c r="C18126" s="294"/>
      <c r="D18126" s="294"/>
      <c r="E18126" s="294"/>
      <c r="F18126" s="294"/>
    </row>
    <row r="18127">
      <c r="A18127" s="294" t="s">
        <v>22512</v>
      </c>
      <c r="B18127" s="294"/>
      <c r="C18127" s="294"/>
      <c r="D18127" s="294"/>
      <c r="E18127" s="294"/>
      <c r="F18127" s="294"/>
    </row>
    <row r="18128">
      <c r="A18128" s="294" t="s">
        <v>26296</v>
      </c>
      <c r="B18128" s="294"/>
      <c r="C18128" s="294"/>
      <c r="D18128" s="294"/>
      <c r="E18128" s="294"/>
      <c r="F18128" s="294"/>
    </row>
    <row r="18129">
      <c r="A18129" s="294"/>
      <c r="B18129" s="294"/>
      <c r="C18129" s="294"/>
      <c r="D18129" s="294"/>
      <c r="E18129" s="294"/>
      <c r="F18129" s="294"/>
    </row>
    <row r="18130">
      <c r="A18130" s="294" t="s">
        <v>32756</v>
      </c>
      <c r="B18130" s="294"/>
      <c r="C18130" s="294"/>
      <c r="D18130" s="294"/>
      <c r="E18130" s="294"/>
      <c r="F18130" s="294"/>
    </row>
    <row r="18131">
      <c r="A18131" s="294" t="s">
        <v>32757</v>
      </c>
      <c r="B18131" s="294"/>
      <c r="C18131" s="294"/>
      <c r="D18131" s="294"/>
      <c r="E18131" s="294"/>
      <c r="F18131" s="294"/>
    </row>
    <row r="18132">
      <c r="A18132" s="294" t="s">
        <v>32758</v>
      </c>
      <c r="B18132" s="294"/>
      <c r="C18132" s="294"/>
      <c r="D18132" s="294"/>
      <c r="E18132" s="294"/>
      <c r="F18132" s="294"/>
    </row>
    <row r="18133">
      <c r="A18133" s="294" t="s">
        <v>32759</v>
      </c>
      <c r="B18133" s="294"/>
      <c r="C18133" s="294"/>
      <c r="D18133" s="294"/>
      <c r="E18133" s="294"/>
      <c r="F18133" s="294"/>
    </row>
    <row r="18134">
      <c r="A18134" s="294"/>
      <c r="B18134" s="294"/>
      <c r="C18134" s="294"/>
      <c r="D18134" s="294"/>
      <c r="E18134" s="294"/>
      <c r="F18134" s="294"/>
    </row>
    <row r="18135">
      <c r="A18135" s="294" t="s">
        <v>23148</v>
      </c>
      <c r="B18135" s="294"/>
      <c r="C18135" s="294"/>
      <c r="D18135" s="294"/>
      <c r="E18135" s="294"/>
      <c r="F18135" s="294"/>
    </row>
    <row r="18136">
      <c r="A18136" s="294" t="s">
        <v>26312</v>
      </c>
      <c r="B18136" s="294"/>
      <c r="C18136" s="294"/>
      <c r="D18136" s="294"/>
      <c r="E18136" s="294"/>
      <c r="F18136" s="294"/>
    </row>
    <row r="18137">
      <c r="A18137" s="294"/>
      <c r="B18137" s="294"/>
      <c r="C18137" s="294"/>
      <c r="D18137" s="294"/>
      <c r="E18137" s="294"/>
      <c r="F18137" s="294"/>
    </row>
    <row r="18138">
      <c r="A18138" s="294" t="s">
        <v>32760</v>
      </c>
      <c r="B18138" s="294"/>
      <c r="C18138" s="294"/>
      <c r="D18138" s="294"/>
      <c r="E18138" s="294"/>
      <c r="F18138" s="294"/>
    </row>
    <row r="18139">
      <c r="A18139" s="294" t="s">
        <v>32761</v>
      </c>
      <c r="B18139" s="294"/>
      <c r="C18139" s="294"/>
      <c r="D18139" s="294"/>
      <c r="E18139" s="294"/>
      <c r="F18139" s="294"/>
    </row>
    <row r="18140">
      <c r="A18140" s="294" t="s">
        <v>32762</v>
      </c>
      <c r="B18140" s="294"/>
      <c r="C18140" s="294"/>
      <c r="D18140" s="294"/>
      <c r="E18140" s="294"/>
      <c r="F18140" s="294"/>
    </row>
    <row r="18141">
      <c r="A18141" s="294"/>
      <c r="B18141" s="294"/>
      <c r="C18141" s="294"/>
      <c r="D18141" s="294"/>
      <c r="E18141" s="294"/>
      <c r="F18141" s="294"/>
    </row>
    <row r="18142">
      <c r="A18142" s="294" t="s">
        <v>21945</v>
      </c>
      <c r="B18142" s="294"/>
      <c r="C18142" s="294"/>
      <c r="D18142" s="294"/>
      <c r="E18142" s="294"/>
      <c r="F18142" s="294"/>
    </row>
    <row r="18143">
      <c r="A18143" s="294" t="s">
        <v>22618</v>
      </c>
      <c r="B18143" s="294"/>
      <c r="C18143" s="294"/>
      <c r="D18143" s="294"/>
      <c r="E18143" s="294"/>
      <c r="F18143" s="294"/>
    </row>
    <row r="18144">
      <c r="A18144" s="294"/>
      <c r="B18144" s="294"/>
      <c r="C18144" s="294"/>
      <c r="D18144" s="294"/>
      <c r="E18144" s="294"/>
      <c r="F18144" s="294"/>
    </row>
    <row r="18145">
      <c r="A18145" s="294" t="s">
        <v>32763</v>
      </c>
      <c r="B18145" s="294"/>
      <c r="C18145" s="294"/>
      <c r="D18145" s="294"/>
      <c r="E18145" s="294"/>
      <c r="F18145" s="294"/>
    </row>
    <row r="18146">
      <c r="A18146" s="294" t="s">
        <v>32764</v>
      </c>
      <c r="B18146" s="294"/>
      <c r="C18146" s="294"/>
      <c r="D18146" s="294"/>
      <c r="E18146" s="294"/>
      <c r="F18146" s="294"/>
    </row>
    <row r="18147">
      <c r="A18147" s="294" t="s">
        <v>32765</v>
      </c>
      <c r="B18147" s="294"/>
      <c r="C18147" s="294"/>
      <c r="D18147" s="294"/>
      <c r="E18147" s="294"/>
      <c r="F18147" s="294"/>
    </row>
    <row r="18148">
      <c r="A18148" s="294" t="s">
        <v>32766</v>
      </c>
      <c r="B18148" s="294"/>
      <c r="C18148" s="294"/>
      <c r="D18148" s="294"/>
      <c r="E18148" s="294"/>
      <c r="F18148" s="294"/>
    </row>
    <row r="18149">
      <c r="A18149" s="294" t="s">
        <v>28662</v>
      </c>
      <c r="B18149" s="294"/>
      <c r="C18149" s="294"/>
      <c r="D18149" s="294"/>
      <c r="E18149" s="294"/>
      <c r="F18149" s="294"/>
    </row>
    <row r="18150">
      <c r="A18150" s="294" t="s">
        <v>32759</v>
      </c>
      <c r="B18150" s="294"/>
      <c r="C18150" s="294"/>
      <c r="D18150" s="294"/>
      <c r="E18150" s="294"/>
      <c r="F18150" s="294"/>
    </row>
    <row r="18151">
      <c r="A18151" s="294"/>
      <c r="B18151" s="294"/>
      <c r="C18151" s="294"/>
      <c r="D18151" s="294"/>
      <c r="E18151" s="294"/>
      <c r="F18151" s="294"/>
    </row>
    <row r="18152">
      <c r="A18152" s="294" t="s">
        <v>21401</v>
      </c>
      <c r="B18152" s="294"/>
      <c r="C18152" s="294"/>
      <c r="D18152" s="294"/>
      <c r="E18152" s="294"/>
      <c r="F18152" s="294"/>
    </row>
    <row r="18153">
      <c r="A18153" s="294"/>
      <c r="B18153" s="294"/>
      <c r="C18153" s="294"/>
      <c r="D18153" s="294"/>
      <c r="E18153" s="294"/>
      <c r="F18153" s="294"/>
    </row>
    <row r="18154">
      <c r="A18154" s="294" t="s">
        <v>32767</v>
      </c>
      <c r="B18154" s="294"/>
      <c r="C18154" s="294"/>
      <c r="D18154" s="294"/>
      <c r="E18154" s="294"/>
      <c r="F18154" s="294"/>
    </row>
    <row r="18155">
      <c r="A18155" s="294" t="s">
        <v>32768</v>
      </c>
      <c r="B18155" s="294"/>
      <c r="C18155" s="294"/>
      <c r="D18155" s="294"/>
      <c r="E18155" s="294"/>
      <c r="F18155" s="294"/>
    </row>
    <row r="18156">
      <c r="A18156" s="294" t="s">
        <v>32769</v>
      </c>
      <c r="B18156" s="294"/>
      <c r="C18156" s="294"/>
      <c r="D18156" s="294"/>
      <c r="E18156" s="294"/>
      <c r="F18156" s="294"/>
    </row>
    <row r="18157">
      <c r="A18157" s="294"/>
      <c r="B18157" s="294"/>
      <c r="C18157" s="294"/>
      <c r="D18157" s="294"/>
      <c r="E18157" s="294"/>
      <c r="F18157" s="294"/>
    </row>
    <row r="18158">
      <c r="A18158" s="294" t="s">
        <v>22239</v>
      </c>
      <c r="B18158" s="294"/>
      <c r="C18158" s="294"/>
      <c r="D18158" s="294"/>
      <c r="E18158" s="294"/>
      <c r="F18158" s="294"/>
    </row>
    <row r="18159">
      <c r="A18159" s="294"/>
      <c r="B18159" s="294"/>
      <c r="C18159" s="294"/>
      <c r="D18159" s="294"/>
      <c r="E18159" s="294"/>
      <c r="F18159" s="294"/>
    </row>
    <row r="18160">
      <c r="A18160" s="294" t="s">
        <v>32770</v>
      </c>
      <c r="B18160" s="294"/>
      <c r="C18160" s="294"/>
      <c r="D18160" s="294"/>
      <c r="E18160" s="294"/>
      <c r="F18160" s="294"/>
    </row>
    <row r="18161">
      <c r="A18161" s="294" t="s">
        <v>32771</v>
      </c>
      <c r="B18161" s="294"/>
      <c r="C18161" s="294"/>
      <c r="D18161" s="294"/>
      <c r="E18161" s="294"/>
      <c r="F18161" s="294"/>
    </row>
    <row r="18162">
      <c r="A18162" s="294" t="s">
        <v>32772</v>
      </c>
      <c r="B18162" s="294"/>
      <c r="C18162" s="294"/>
      <c r="D18162" s="294"/>
      <c r="E18162" s="294"/>
      <c r="F18162" s="294"/>
    </row>
    <row r="18163">
      <c r="A18163" s="294" t="s">
        <v>32773</v>
      </c>
      <c r="B18163" s="294"/>
      <c r="C18163" s="294"/>
      <c r="D18163" s="294"/>
      <c r="E18163" s="294"/>
      <c r="F18163" s="294"/>
    </row>
    <row r="18164">
      <c r="A18164" s="294" t="s">
        <v>32774</v>
      </c>
      <c r="B18164" s="294"/>
      <c r="C18164" s="294"/>
      <c r="D18164" s="294"/>
      <c r="E18164" s="294"/>
      <c r="F18164" s="294"/>
    </row>
    <row r="18165">
      <c r="A18165" s="294"/>
      <c r="B18165" s="294"/>
      <c r="C18165" s="294"/>
      <c r="D18165" s="294"/>
      <c r="E18165" s="294"/>
      <c r="F18165" s="294"/>
    </row>
    <row r="18166">
      <c r="A18166" s="294" t="s">
        <v>21990</v>
      </c>
      <c r="B18166" s="294"/>
      <c r="C18166" s="294"/>
      <c r="D18166" s="294"/>
      <c r="E18166" s="294"/>
      <c r="F18166" s="294"/>
    </row>
    <row r="18167">
      <c r="A18167" s="294"/>
      <c r="B18167" s="294"/>
      <c r="C18167" s="294"/>
      <c r="D18167" s="294"/>
      <c r="E18167" s="294"/>
      <c r="F18167" s="294"/>
    </row>
    <row r="18168">
      <c r="A18168" s="294" t="s">
        <v>31418</v>
      </c>
      <c r="B18168" s="294"/>
      <c r="C18168" s="294"/>
      <c r="D18168" s="294"/>
      <c r="E18168" s="294"/>
      <c r="F18168" s="294"/>
    </row>
    <row r="18169">
      <c r="A18169" s="294" t="s">
        <v>32775</v>
      </c>
      <c r="B18169" s="294"/>
      <c r="C18169" s="294"/>
      <c r="D18169" s="294"/>
      <c r="E18169" s="294"/>
      <c r="F18169" s="294"/>
    </row>
    <row r="18170">
      <c r="A18170" s="294" t="s">
        <v>32776</v>
      </c>
      <c r="B18170" s="294"/>
      <c r="C18170" s="294"/>
      <c r="D18170" s="294"/>
      <c r="E18170" s="294"/>
      <c r="F18170" s="294"/>
    </row>
    <row r="18171">
      <c r="A18171" s="294" t="s">
        <v>32777</v>
      </c>
      <c r="B18171" s="294"/>
      <c r="C18171" s="294"/>
      <c r="D18171" s="294"/>
      <c r="E18171" s="294"/>
      <c r="F18171" s="294"/>
    </row>
    <row r="18172">
      <c r="A18172" s="294" t="s">
        <v>32778</v>
      </c>
      <c r="B18172" s="294"/>
      <c r="C18172" s="294"/>
      <c r="D18172" s="294"/>
      <c r="E18172" s="294"/>
      <c r="F18172" s="294"/>
    </row>
    <row r="18173">
      <c r="A18173" s="294" t="s">
        <v>32779</v>
      </c>
      <c r="B18173" s="294"/>
      <c r="C18173" s="294"/>
      <c r="D18173" s="294"/>
      <c r="E18173" s="294"/>
      <c r="F18173" s="294"/>
    </row>
    <row r="18174">
      <c r="A18174" s="294" t="s">
        <v>32780</v>
      </c>
      <c r="B18174" s="294"/>
      <c r="C18174" s="294"/>
      <c r="D18174" s="294"/>
      <c r="E18174" s="294"/>
      <c r="F18174" s="294"/>
    </row>
    <row r="18175">
      <c r="A18175" s="294" t="s">
        <v>32781</v>
      </c>
      <c r="B18175" s="294"/>
      <c r="C18175" s="294"/>
      <c r="D18175" s="294"/>
      <c r="E18175" s="294"/>
      <c r="F18175" s="294"/>
    </row>
    <row r="18176">
      <c r="A18176" s="294" t="s">
        <v>32782</v>
      </c>
      <c r="B18176" s="294"/>
      <c r="C18176" s="294"/>
      <c r="D18176" s="294"/>
      <c r="E18176" s="294"/>
      <c r="F18176" s="294"/>
    </row>
    <row r="18177">
      <c r="A18177" s="294" t="s">
        <v>32783</v>
      </c>
      <c r="B18177" s="294"/>
      <c r="C18177" s="294"/>
      <c r="D18177" s="294"/>
      <c r="E18177" s="294"/>
      <c r="F18177" s="294"/>
    </row>
    <row r="18178">
      <c r="A18178" s="294" t="s">
        <v>32784</v>
      </c>
      <c r="B18178" s="294"/>
      <c r="C18178" s="294"/>
      <c r="D18178" s="294"/>
      <c r="E18178" s="294"/>
      <c r="F18178" s="294"/>
    </row>
    <row r="18179">
      <c r="A18179" s="294"/>
      <c r="B18179" s="294"/>
      <c r="C18179" s="294"/>
      <c r="D18179" s="294"/>
      <c r="E18179" s="294"/>
      <c r="F18179" s="294"/>
    </row>
    <row r="18180">
      <c r="A18180" s="294" t="s">
        <v>23007</v>
      </c>
      <c r="B18180" s="294"/>
      <c r="C18180" s="294"/>
      <c r="D18180" s="294"/>
      <c r="E18180" s="294"/>
      <c r="F18180" s="294"/>
    </row>
    <row r="18181">
      <c r="A18181" s="294"/>
      <c r="B18181" s="294"/>
      <c r="C18181" s="294"/>
      <c r="D18181" s="294"/>
      <c r="E18181" s="294"/>
      <c r="F18181" s="294"/>
    </row>
    <row r="18182">
      <c r="A18182" s="294" t="s">
        <v>32785</v>
      </c>
      <c r="B18182" s="294"/>
      <c r="C18182" s="294"/>
      <c r="D18182" s="294"/>
      <c r="E18182" s="294"/>
      <c r="F18182" s="294"/>
    </row>
    <row r="18183">
      <c r="A18183" s="294" t="s">
        <v>32786</v>
      </c>
      <c r="B18183" s="294"/>
      <c r="C18183" s="294"/>
      <c r="D18183" s="294"/>
      <c r="E18183" s="294"/>
      <c r="F18183" s="294"/>
    </row>
    <row r="18184">
      <c r="A18184" s="294" t="s">
        <v>32787</v>
      </c>
      <c r="B18184" s="294"/>
      <c r="C18184" s="294"/>
      <c r="D18184" s="294"/>
      <c r="E18184" s="294"/>
      <c r="F18184" s="294"/>
    </row>
    <row r="18185">
      <c r="A18185" s="294" t="s">
        <v>32788</v>
      </c>
      <c r="B18185" s="294"/>
      <c r="C18185" s="294"/>
      <c r="D18185" s="294"/>
      <c r="E18185" s="294"/>
      <c r="F18185" s="294"/>
    </row>
    <row r="18186">
      <c r="A18186" s="294" t="s">
        <v>32789</v>
      </c>
      <c r="B18186" s="294"/>
      <c r="C18186" s="294"/>
      <c r="D18186" s="294"/>
      <c r="E18186" s="294"/>
      <c r="F18186" s="294"/>
    </row>
    <row r="18187">
      <c r="A18187" s="294" t="s">
        <v>32790</v>
      </c>
      <c r="B18187" s="294"/>
      <c r="C18187" s="294"/>
      <c r="D18187" s="294"/>
      <c r="E18187" s="294"/>
      <c r="F18187" s="294"/>
    </row>
    <row r="18188">
      <c r="A18188" s="294" t="s">
        <v>32791</v>
      </c>
      <c r="B18188" s="294"/>
      <c r="C18188" s="294"/>
      <c r="D18188" s="294"/>
      <c r="E18188" s="294"/>
      <c r="F18188" s="294"/>
    </row>
    <row r="18189">
      <c r="A18189" s="294" t="s">
        <v>32792</v>
      </c>
      <c r="B18189" s="294"/>
      <c r="C18189" s="294"/>
      <c r="D18189" s="294"/>
      <c r="E18189" s="294"/>
      <c r="F18189" s="294"/>
    </row>
    <row r="18190">
      <c r="A18190" s="294" t="s">
        <v>32793</v>
      </c>
      <c r="B18190" s="294"/>
      <c r="C18190" s="294"/>
      <c r="D18190" s="294"/>
      <c r="E18190" s="294"/>
      <c r="F18190" s="294"/>
    </row>
    <row r="18191">
      <c r="A18191" s="294" t="s">
        <v>32794</v>
      </c>
      <c r="B18191" s="294"/>
      <c r="C18191" s="294"/>
      <c r="D18191" s="294"/>
      <c r="E18191" s="294"/>
      <c r="F18191" s="294"/>
    </row>
    <row r="18192">
      <c r="A18192" s="294"/>
      <c r="B18192" s="294"/>
      <c r="C18192" s="294"/>
      <c r="D18192" s="294"/>
      <c r="E18192" s="294"/>
      <c r="F18192" s="294"/>
    </row>
    <row r="18193">
      <c r="A18193" s="294" t="s">
        <v>28124</v>
      </c>
      <c r="B18193" s="294"/>
      <c r="C18193" s="294"/>
      <c r="D18193" s="294"/>
      <c r="E18193" s="294"/>
      <c r="F18193" s="294"/>
    </row>
    <row r="18194">
      <c r="A18194" s="294" t="s">
        <v>32795</v>
      </c>
      <c r="B18194" s="294"/>
      <c r="C18194" s="294"/>
      <c r="D18194" s="294"/>
      <c r="E18194" s="294"/>
      <c r="F18194" s="294"/>
    </row>
    <row r="18195">
      <c r="A18195" s="294" t="s">
        <v>32796</v>
      </c>
      <c r="B18195" s="294"/>
      <c r="C18195" s="294"/>
      <c r="D18195" s="294"/>
      <c r="E18195" s="294"/>
      <c r="F18195" s="294"/>
    </row>
    <row r="18196">
      <c r="A18196" s="294"/>
      <c r="B18196" s="294"/>
      <c r="C18196" s="294"/>
      <c r="D18196" s="294"/>
      <c r="E18196" s="294"/>
      <c r="F18196" s="294"/>
    </row>
    <row r="18197">
      <c r="A18197" s="294" t="s">
        <v>32755</v>
      </c>
      <c r="B18197" s="294"/>
      <c r="C18197" s="294"/>
      <c r="D18197" s="294"/>
      <c r="E18197" s="294"/>
      <c r="F18197" s="294"/>
    </row>
    <row r="18198">
      <c r="A18198" s="294"/>
      <c r="B18198" s="294"/>
      <c r="C18198" s="294"/>
      <c r="D18198" s="294"/>
      <c r="E18198" s="294"/>
      <c r="F18198" s="294"/>
    </row>
    <row r="18199">
      <c r="A18199" s="294" t="s">
        <v>23007</v>
      </c>
      <c r="B18199" s="294"/>
      <c r="C18199" s="294"/>
      <c r="D18199" s="294"/>
      <c r="E18199" s="294"/>
      <c r="F18199" s="294"/>
    </row>
    <row r="18200">
      <c r="A18200" s="294"/>
      <c r="B18200" s="294"/>
      <c r="C18200" s="294"/>
      <c r="D18200" s="294"/>
      <c r="E18200" s="294"/>
      <c r="F18200" s="294"/>
    </row>
    <row r="18201">
      <c r="A18201" s="294" t="s">
        <v>32785</v>
      </c>
      <c r="B18201" s="294"/>
      <c r="C18201" s="294"/>
      <c r="D18201" s="294"/>
      <c r="E18201" s="294"/>
      <c r="F18201" s="294"/>
    </row>
    <row r="18202">
      <c r="A18202" s="294" t="s">
        <v>32786</v>
      </c>
      <c r="B18202" s="294"/>
      <c r="C18202" s="294"/>
      <c r="D18202" s="294"/>
      <c r="E18202" s="294"/>
      <c r="F18202" s="294"/>
    </row>
    <row r="18203">
      <c r="A18203" s="294" t="s">
        <v>32787</v>
      </c>
      <c r="B18203" s="294"/>
      <c r="C18203" s="294"/>
      <c r="D18203" s="294"/>
      <c r="E18203" s="294"/>
      <c r="F18203" s="294"/>
    </row>
    <row r="18204">
      <c r="A18204" s="294" t="s">
        <v>32788</v>
      </c>
      <c r="B18204" s="294"/>
      <c r="C18204" s="294"/>
      <c r="D18204" s="294"/>
      <c r="E18204" s="294"/>
      <c r="F18204" s="294"/>
    </row>
    <row r="18205">
      <c r="A18205" s="294" t="s">
        <v>32789</v>
      </c>
      <c r="B18205" s="294"/>
      <c r="C18205" s="294"/>
      <c r="D18205" s="294"/>
      <c r="E18205" s="294"/>
      <c r="F18205" s="294"/>
    </row>
    <row r="18206">
      <c r="A18206" s="294" t="s">
        <v>32790</v>
      </c>
      <c r="B18206" s="294"/>
      <c r="C18206" s="294"/>
      <c r="D18206" s="294"/>
      <c r="E18206" s="294"/>
      <c r="F18206" s="294"/>
    </row>
    <row r="18207">
      <c r="A18207" s="294" t="s">
        <v>32791</v>
      </c>
      <c r="B18207" s="294"/>
      <c r="C18207" s="294"/>
      <c r="D18207" s="294"/>
      <c r="E18207" s="294"/>
      <c r="F18207" s="294"/>
    </row>
    <row r="18208">
      <c r="A18208" s="294" t="s">
        <v>32792</v>
      </c>
      <c r="B18208" s="294"/>
      <c r="C18208" s="294"/>
      <c r="D18208" s="294"/>
      <c r="E18208" s="294"/>
      <c r="F18208" s="294"/>
    </row>
    <row r="18209">
      <c r="A18209" s="294" t="s">
        <v>32793</v>
      </c>
      <c r="B18209" s="294"/>
      <c r="C18209" s="294"/>
      <c r="D18209" s="294"/>
      <c r="E18209" s="294"/>
      <c r="F18209" s="294"/>
    </row>
    <row r="18210">
      <c r="A18210" s="294" t="s">
        <v>32794</v>
      </c>
      <c r="B18210" s="294"/>
      <c r="C18210" s="294"/>
      <c r="D18210" s="294"/>
      <c r="E18210" s="294"/>
      <c r="F18210" s="294"/>
    </row>
    <row r="18211">
      <c r="A18211" s="294"/>
      <c r="B18211" s="294"/>
      <c r="C18211" s="294"/>
      <c r="D18211" s="294"/>
      <c r="E18211" s="294"/>
      <c r="F18211" s="294"/>
    </row>
    <row r="18212">
      <c r="A18212" s="294" t="s">
        <v>22564</v>
      </c>
      <c r="B18212" s="294"/>
      <c r="C18212" s="294"/>
      <c r="D18212" s="294"/>
      <c r="E18212" s="294"/>
      <c r="F18212" s="294"/>
    </row>
    <row r="18213">
      <c r="A18213" s="294" t="s">
        <v>20470</v>
      </c>
      <c r="B18213" s="294"/>
      <c r="C18213" s="294"/>
      <c r="D18213" s="294"/>
      <c r="E18213" s="294"/>
      <c r="F18213" s="294"/>
    </row>
    <row r="18214">
      <c r="A18214" s="294"/>
      <c r="B18214" s="294"/>
      <c r="C18214" s="294"/>
      <c r="D18214" s="294"/>
      <c r="E18214" s="294"/>
      <c r="F18214" s="294"/>
    </row>
    <row r="18215">
      <c r="A18215" s="294" t="s">
        <v>27495</v>
      </c>
      <c r="B18215" s="294"/>
      <c r="C18215" s="294"/>
      <c r="D18215" s="294"/>
      <c r="E18215" s="294"/>
      <c r="F18215" s="294"/>
    </row>
    <row r="18216">
      <c r="A18216" s="294" t="s">
        <v>32797</v>
      </c>
      <c r="B18216" s="294"/>
      <c r="C18216" s="294"/>
      <c r="D18216" s="294"/>
      <c r="E18216" s="294"/>
      <c r="F18216" s="294"/>
    </row>
    <row r="18217">
      <c r="A18217" s="294" t="s">
        <v>32798</v>
      </c>
      <c r="B18217" s="294"/>
      <c r="C18217" s="294"/>
      <c r="D18217" s="294"/>
      <c r="E18217" s="294"/>
      <c r="F18217" s="294"/>
    </row>
    <row r="18218">
      <c r="A18218" s="294"/>
      <c r="B18218" s="294"/>
      <c r="C18218" s="294"/>
      <c r="D18218" s="294"/>
      <c r="E18218" s="294"/>
      <c r="F18218" s="294"/>
    </row>
    <row r="18219">
      <c r="A18219" s="294"/>
      <c r="B18219" s="294"/>
      <c r="C18219" s="294"/>
      <c r="D18219" s="294"/>
      <c r="E18219" s="294"/>
      <c r="F18219" s="294"/>
    </row>
    <row r="18220">
      <c r="A18220" s="294" t="s">
        <v>24089</v>
      </c>
      <c r="B18220" s="294"/>
      <c r="C18220" s="294"/>
      <c r="D18220" s="294"/>
      <c r="E18220" s="294"/>
      <c r="F18220" s="294"/>
    </row>
    <row r="18221">
      <c r="A18221" s="294" t="s">
        <v>32799</v>
      </c>
      <c r="B18221" s="294"/>
      <c r="C18221" s="294"/>
      <c r="D18221" s="294"/>
      <c r="E18221" s="294"/>
      <c r="F18221" s="294"/>
    </row>
    <row r="18222">
      <c r="A18222" s="294"/>
      <c r="B18222" s="294"/>
      <c r="C18222" s="294"/>
      <c r="D18222" s="294"/>
      <c r="E18222" s="294"/>
      <c r="F18222" s="294"/>
    </row>
    <row r="18223">
      <c r="A18223" s="294" t="s">
        <v>32800</v>
      </c>
      <c r="B18223" s="294"/>
      <c r="C18223" s="294"/>
      <c r="D18223" s="294"/>
      <c r="E18223" s="294"/>
      <c r="F18223" s="294"/>
    </row>
    <row r="18224">
      <c r="A18224" s="294" t="s">
        <v>27595</v>
      </c>
      <c r="B18224" s="294"/>
      <c r="C18224" s="294"/>
      <c r="D18224" s="294"/>
      <c r="E18224" s="294"/>
      <c r="F18224" s="294"/>
    </row>
    <row r="18225">
      <c r="A18225" s="294" t="s">
        <v>32801</v>
      </c>
      <c r="B18225" s="294"/>
      <c r="C18225" s="294"/>
      <c r="D18225" s="294"/>
      <c r="E18225" s="294"/>
      <c r="F18225" s="294"/>
    </row>
    <row r="18226">
      <c r="A18226" s="294" t="s">
        <v>32802</v>
      </c>
      <c r="B18226" s="294"/>
      <c r="C18226" s="294"/>
      <c r="D18226" s="294"/>
      <c r="E18226" s="294"/>
      <c r="F18226" s="294"/>
    </row>
    <row r="18227">
      <c r="A18227" s="294" t="s">
        <v>32803</v>
      </c>
      <c r="B18227" s="294"/>
      <c r="C18227" s="294"/>
      <c r="D18227" s="294"/>
      <c r="E18227" s="294"/>
      <c r="F18227" s="294"/>
    </row>
    <row r="18228">
      <c r="A18228" s="294" t="s">
        <v>32804</v>
      </c>
      <c r="B18228" s="294"/>
      <c r="C18228" s="294"/>
      <c r="D18228" s="294"/>
      <c r="E18228" s="294"/>
      <c r="F18228" s="294"/>
    </row>
    <row r="18229">
      <c r="A18229" s="294"/>
      <c r="B18229" s="294"/>
      <c r="C18229" s="294"/>
      <c r="D18229" s="294"/>
      <c r="E18229" s="294"/>
      <c r="F18229" s="294"/>
    </row>
    <row r="18230">
      <c r="A18230" s="294" t="s">
        <v>25653</v>
      </c>
      <c r="B18230" s="294"/>
      <c r="C18230" s="294"/>
      <c r="D18230" s="294"/>
      <c r="E18230" s="294"/>
      <c r="F18230" s="294"/>
    </row>
    <row r="18231">
      <c r="A18231" s="294" t="s">
        <v>32805</v>
      </c>
      <c r="B18231" s="294"/>
      <c r="C18231" s="294"/>
      <c r="D18231" s="294"/>
      <c r="E18231" s="294"/>
      <c r="F18231" s="294"/>
    </row>
    <row r="18232">
      <c r="A18232" s="294"/>
      <c r="B18232" s="294"/>
      <c r="C18232" s="294"/>
      <c r="D18232" s="294"/>
      <c r="E18232" s="294"/>
      <c r="F18232" s="294"/>
    </row>
    <row r="18233">
      <c r="A18233" s="294" t="s">
        <v>32806</v>
      </c>
      <c r="B18233" s="294"/>
      <c r="C18233" s="294"/>
      <c r="D18233" s="294"/>
      <c r="E18233" s="294"/>
      <c r="F18233" s="294"/>
    </row>
    <row r="18234">
      <c r="A18234" s="294" t="s">
        <v>32807</v>
      </c>
      <c r="B18234" s="294"/>
      <c r="C18234" s="294"/>
      <c r="D18234" s="294"/>
      <c r="E18234" s="294"/>
      <c r="F18234" s="294"/>
    </row>
    <row r="18235">
      <c r="A18235" s="294" t="s">
        <v>32808</v>
      </c>
      <c r="B18235" s="294"/>
      <c r="C18235" s="294"/>
      <c r="D18235" s="294"/>
      <c r="E18235" s="294"/>
      <c r="F18235" s="294"/>
    </row>
    <row r="18236">
      <c r="A18236" s="294"/>
      <c r="B18236" s="294"/>
      <c r="C18236" s="294"/>
      <c r="D18236" s="294"/>
      <c r="E18236" s="294"/>
      <c r="F18236" s="294"/>
    </row>
    <row r="18237">
      <c r="A18237" s="294" t="s">
        <v>23201</v>
      </c>
      <c r="B18237" s="294"/>
      <c r="C18237" s="294"/>
      <c r="D18237" s="294"/>
      <c r="E18237" s="294"/>
      <c r="F18237" s="294"/>
    </row>
    <row r="18238">
      <c r="A18238" s="294" t="s">
        <v>32809</v>
      </c>
      <c r="B18238" s="294"/>
      <c r="C18238" s="294"/>
      <c r="D18238" s="294"/>
      <c r="E18238" s="294"/>
      <c r="F18238" s="294"/>
    </row>
    <row r="18239">
      <c r="A18239" s="294"/>
      <c r="B18239" s="294"/>
      <c r="C18239" s="294"/>
      <c r="D18239" s="294"/>
      <c r="E18239" s="294"/>
      <c r="F18239" s="294"/>
    </row>
    <row r="18240">
      <c r="A18240" s="294" t="s">
        <v>32810</v>
      </c>
      <c r="B18240" s="294"/>
      <c r="C18240" s="294"/>
      <c r="D18240" s="294"/>
      <c r="E18240" s="294"/>
      <c r="F18240" s="294"/>
    </row>
    <row r="18241">
      <c r="A18241" s="294" t="s">
        <v>30048</v>
      </c>
      <c r="B18241" s="294"/>
      <c r="C18241" s="294"/>
      <c r="D18241" s="294"/>
      <c r="E18241" s="294"/>
      <c r="F18241" s="294"/>
    </row>
    <row r="18242">
      <c r="A18242" s="294" t="s">
        <v>32811</v>
      </c>
      <c r="B18242" s="294"/>
      <c r="C18242" s="294"/>
      <c r="D18242" s="294"/>
      <c r="E18242" s="294"/>
      <c r="F18242" s="294"/>
    </row>
    <row r="18243">
      <c r="A18243" s="294" t="s">
        <v>32812</v>
      </c>
      <c r="B18243" s="294"/>
      <c r="C18243" s="294"/>
      <c r="D18243" s="294"/>
      <c r="E18243" s="294"/>
      <c r="F18243" s="294"/>
    </row>
    <row r="18244">
      <c r="A18244" s="294"/>
      <c r="B18244" s="294"/>
      <c r="C18244" s="294"/>
      <c r="D18244" s="294"/>
      <c r="E18244" s="294"/>
      <c r="F18244" s="294"/>
    </row>
    <row r="18245">
      <c r="A18245" s="294" t="s">
        <v>31017</v>
      </c>
      <c r="B18245" s="294"/>
      <c r="C18245" s="294"/>
      <c r="D18245" s="294"/>
      <c r="E18245" s="294"/>
      <c r="F18245" s="294"/>
    </row>
    <row r="18246">
      <c r="A18246" s="294" t="s">
        <v>32813</v>
      </c>
      <c r="B18246" s="294"/>
      <c r="C18246" s="294"/>
      <c r="D18246" s="294"/>
      <c r="E18246" s="294"/>
      <c r="F18246" s="294"/>
    </row>
    <row r="18247">
      <c r="A18247" s="294"/>
      <c r="B18247" s="294"/>
      <c r="C18247" s="294"/>
      <c r="D18247" s="294"/>
      <c r="E18247" s="294"/>
      <c r="F18247" s="294"/>
    </row>
    <row r="18248">
      <c r="A18248" s="294" t="s">
        <v>32814</v>
      </c>
      <c r="B18248" s="294"/>
      <c r="C18248" s="294"/>
      <c r="D18248" s="294"/>
      <c r="E18248" s="294"/>
      <c r="F18248" s="294"/>
    </row>
    <row r="18249">
      <c r="A18249" s="294" t="s">
        <v>32815</v>
      </c>
      <c r="B18249" s="294"/>
      <c r="C18249" s="294"/>
      <c r="D18249" s="294"/>
      <c r="E18249" s="294"/>
      <c r="F18249" s="294"/>
    </row>
    <row r="18250">
      <c r="A18250" s="294" t="s">
        <v>32816</v>
      </c>
      <c r="B18250" s="294"/>
      <c r="C18250" s="294"/>
      <c r="D18250" s="294"/>
      <c r="E18250" s="294"/>
      <c r="F18250" s="294"/>
    </row>
    <row r="18251">
      <c r="A18251" s="294" t="s">
        <v>32817</v>
      </c>
      <c r="B18251" s="294"/>
      <c r="C18251" s="294"/>
      <c r="D18251" s="294"/>
      <c r="E18251" s="294"/>
      <c r="F18251" s="294"/>
    </row>
    <row r="18252">
      <c r="A18252" s="294" t="s">
        <v>32818</v>
      </c>
      <c r="B18252" s="294"/>
      <c r="C18252" s="294"/>
      <c r="D18252" s="294"/>
      <c r="E18252" s="294"/>
      <c r="F18252" s="294"/>
    </row>
    <row r="18253">
      <c r="A18253" s="294" t="s">
        <v>32819</v>
      </c>
      <c r="B18253" s="294"/>
      <c r="C18253" s="294"/>
      <c r="D18253" s="294"/>
      <c r="E18253" s="294"/>
      <c r="F18253" s="294"/>
    </row>
    <row r="18254">
      <c r="A18254" s="294" t="s">
        <v>32820</v>
      </c>
      <c r="B18254" s="294"/>
      <c r="C18254" s="294"/>
      <c r="D18254" s="294"/>
      <c r="E18254" s="294"/>
      <c r="F18254" s="294"/>
    </row>
    <row r="18255">
      <c r="A18255" s="294"/>
      <c r="B18255" s="294"/>
      <c r="C18255" s="294"/>
      <c r="D18255" s="294"/>
      <c r="E18255" s="294"/>
      <c r="F18255" s="294"/>
    </row>
    <row r="18256">
      <c r="A18256" s="294" t="s">
        <v>28124</v>
      </c>
      <c r="B18256" s="294"/>
      <c r="C18256" s="294"/>
      <c r="D18256" s="294"/>
      <c r="E18256" s="294"/>
      <c r="F18256" s="294"/>
    </row>
    <row r="18257">
      <c r="A18257" s="294" t="s">
        <v>32821</v>
      </c>
      <c r="B18257" s="294"/>
      <c r="C18257" s="294"/>
      <c r="D18257" s="294"/>
      <c r="E18257" s="294"/>
      <c r="F18257" s="294"/>
    </row>
    <row r="18258">
      <c r="A18258" s="294" t="s">
        <v>21618</v>
      </c>
      <c r="B18258" s="294"/>
      <c r="C18258" s="294"/>
      <c r="D18258" s="294"/>
      <c r="E18258" s="294"/>
      <c r="F18258" s="294"/>
    </row>
    <row r="18259">
      <c r="A18259" s="294" t="s">
        <v>32822</v>
      </c>
      <c r="B18259" s="294"/>
      <c r="C18259" s="294"/>
      <c r="D18259" s="294"/>
      <c r="E18259" s="294"/>
      <c r="F18259" s="294"/>
    </row>
    <row r="18260">
      <c r="A18260" s="294"/>
      <c r="B18260" s="294"/>
      <c r="C18260" s="294"/>
      <c r="D18260" s="294"/>
      <c r="E18260" s="294"/>
      <c r="F18260" s="294"/>
    </row>
    <row r="18261">
      <c r="A18261" s="294" t="s">
        <v>22512</v>
      </c>
      <c r="B18261" s="294"/>
      <c r="C18261" s="294"/>
      <c r="D18261" s="294"/>
      <c r="E18261" s="294"/>
      <c r="F18261" s="294"/>
    </row>
    <row r="18262">
      <c r="A18262" s="294" t="s">
        <v>24873</v>
      </c>
      <c r="B18262" s="294"/>
      <c r="C18262" s="294"/>
      <c r="D18262" s="294"/>
      <c r="E18262" s="294"/>
      <c r="F18262" s="294"/>
    </row>
    <row r="18263">
      <c r="A18263" s="294"/>
      <c r="B18263" s="294"/>
      <c r="C18263" s="294"/>
      <c r="D18263" s="294"/>
      <c r="E18263" s="294"/>
      <c r="F18263" s="294"/>
    </row>
    <row r="18264">
      <c r="A18264" s="294" t="s">
        <v>32823</v>
      </c>
      <c r="B18264" s="294"/>
      <c r="C18264" s="294"/>
      <c r="D18264" s="294"/>
      <c r="E18264" s="294"/>
      <c r="F18264" s="294"/>
    </row>
    <row r="18265">
      <c r="A18265" s="294" t="s">
        <v>32824</v>
      </c>
      <c r="B18265" s="294"/>
      <c r="C18265" s="294"/>
      <c r="D18265" s="294"/>
      <c r="E18265" s="294"/>
      <c r="F18265" s="294"/>
    </row>
    <row r="18266">
      <c r="A18266" s="294" t="s">
        <v>32825</v>
      </c>
      <c r="B18266" s="294"/>
      <c r="C18266" s="294"/>
      <c r="D18266" s="294"/>
      <c r="E18266" s="294"/>
      <c r="F18266" s="294"/>
    </row>
    <row r="18267">
      <c r="A18267" s="294" t="s">
        <v>32826</v>
      </c>
      <c r="B18267" s="294"/>
      <c r="C18267" s="294"/>
      <c r="D18267" s="294"/>
      <c r="E18267" s="294"/>
      <c r="F18267" s="294"/>
    </row>
    <row r="18268">
      <c r="A18268" s="294" t="s">
        <v>32827</v>
      </c>
      <c r="B18268" s="294"/>
      <c r="C18268" s="294"/>
      <c r="D18268" s="294"/>
      <c r="E18268" s="294"/>
      <c r="F18268" s="294"/>
    </row>
    <row r="18269">
      <c r="A18269" s="294"/>
      <c r="B18269" s="294"/>
      <c r="C18269" s="294"/>
      <c r="D18269" s="294"/>
      <c r="E18269" s="294"/>
      <c r="F18269" s="294"/>
    </row>
    <row r="18270">
      <c r="A18270" s="294" t="s">
        <v>23148</v>
      </c>
      <c r="B18270" s="294"/>
      <c r="C18270" s="294"/>
      <c r="D18270" s="294"/>
      <c r="E18270" s="294"/>
      <c r="F18270" s="294"/>
    </row>
    <row r="18271">
      <c r="A18271" s="294" t="s">
        <v>23238</v>
      </c>
      <c r="B18271" s="294"/>
      <c r="C18271" s="294"/>
      <c r="D18271" s="294"/>
      <c r="E18271" s="294"/>
      <c r="F18271" s="294"/>
    </row>
    <row r="18272">
      <c r="A18272" s="294"/>
      <c r="B18272" s="294"/>
      <c r="C18272" s="294"/>
      <c r="D18272" s="294"/>
      <c r="E18272" s="294"/>
      <c r="F18272" s="294"/>
    </row>
    <row r="18273">
      <c r="A18273" s="294" t="s">
        <v>32828</v>
      </c>
      <c r="B18273" s="294"/>
      <c r="C18273" s="294"/>
      <c r="D18273" s="294"/>
      <c r="E18273" s="294"/>
      <c r="F18273" s="294"/>
    </row>
    <row r="18274">
      <c r="A18274" s="294" t="s">
        <v>32829</v>
      </c>
      <c r="B18274" s="294"/>
      <c r="C18274" s="294"/>
      <c r="D18274" s="294"/>
      <c r="E18274" s="294"/>
      <c r="F18274" s="294"/>
    </row>
    <row r="18275">
      <c r="A18275" s="294" t="s">
        <v>32830</v>
      </c>
      <c r="B18275" s="294"/>
      <c r="C18275" s="294"/>
      <c r="D18275" s="294"/>
      <c r="E18275" s="294"/>
      <c r="F18275" s="294"/>
    </row>
    <row r="18276">
      <c r="A18276" s="294"/>
      <c r="B18276" s="294"/>
      <c r="C18276" s="294"/>
      <c r="D18276" s="294"/>
      <c r="E18276" s="294"/>
      <c r="F18276" s="294"/>
    </row>
    <row r="18277">
      <c r="A18277" s="294" t="s">
        <v>26992</v>
      </c>
      <c r="B18277" s="294"/>
      <c r="C18277" s="294"/>
      <c r="D18277" s="294"/>
      <c r="E18277" s="294"/>
      <c r="F18277" s="294"/>
    </row>
    <row r="18278">
      <c r="A18278" s="294" t="s">
        <v>23156</v>
      </c>
      <c r="B18278" s="294"/>
      <c r="C18278" s="294"/>
      <c r="D18278" s="294"/>
      <c r="E18278" s="294"/>
      <c r="F18278" s="294"/>
    </row>
    <row r="18279">
      <c r="A18279" s="294"/>
      <c r="B18279" s="294"/>
      <c r="C18279" s="294"/>
      <c r="D18279" s="294"/>
      <c r="E18279" s="294"/>
      <c r="F18279" s="294"/>
    </row>
    <row r="18280">
      <c r="A18280" s="294" t="s">
        <v>32831</v>
      </c>
      <c r="B18280" s="294"/>
      <c r="C18280" s="294"/>
      <c r="D18280" s="294"/>
      <c r="E18280" s="294"/>
      <c r="F18280" s="294"/>
    </row>
    <row r="18281">
      <c r="A18281" s="294" t="s">
        <v>32832</v>
      </c>
      <c r="B18281" s="294"/>
      <c r="C18281" s="294"/>
      <c r="D18281" s="294"/>
      <c r="E18281" s="294"/>
      <c r="F18281" s="294"/>
    </row>
    <row r="18282">
      <c r="A18282" s="294" t="s">
        <v>32833</v>
      </c>
      <c r="B18282" s="294"/>
      <c r="C18282" s="294"/>
      <c r="D18282" s="294"/>
      <c r="E18282" s="294"/>
      <c r="F18282" s="294"/>
    </row>
    <row r="18283">
      <c r="A18283" s="294" t="s">
        <v>32834</v>
      </c>
      <c r="B18283" s="294"/>
      <c r="C18283" s="294"/>
      <c r="D18283" s="294"/>
      <c r="E18283" s="294"/>
      <c r="F18283" s="294"/>
    </row>
    <row r="18284">
      <c r="A18284" s="294" t="s">
        <v>32835</v>
      </c>
      <c r="B18284" s="294"/>
      <c r="C18284" s="294"/>
      <c r="D18284" s="294"/>
      <c r="E18284" s="294"/>
      <c r="F18284" s="294"/>
    </row>
    <row r="18285">
      <c r="A18285" s="294"/>
      <c r="B18285" s="294"/>
      <c r="C18285" s="294"/>
      <c r="D18285" s="294"/>
      <c r="E18285" s="294"/>
      <c r="F18285" s="294"/>
    </row>
    <row r="18286">
      <c r="A18286" s="294"/>
      <c r="B18286" s="294"/>
      <c r="C18286" s="294"/>
      <c r="D18286" s="294"/>
      <c r="E18286" s="294"/>
      <c r="F18286" s="294"/>
    </row>
    <row r="18287">
      <c r="A18287" s="294" t="s">
        <v>21401</v>
      </c>
      <c r="B18287" s="294"/>
      <c r="C18287" s="294"/>
      <c r="D18287" s="294"/>
      <c r="E18287" s="294"/>
      <c r="F18287" s="294"/>
    </row>
    <row r="18288">
      <c r="A18288" s="294"/>
      <c r="B18288" s="294"/>
      <c r="C18288" s="294"/>
      <c r="D18288" s="294"/>
      <c r="E18288" s="294"/>
      <c r="F18288" s="294"/>
    </row>
    <row r="18289">
      <c r="A18289" s="294" t="s">
        <v>32836</v>
      </c>
      <c r="B18289" s="294"/>
      <c r="C18289" s="294"/>
      <c r="D18289" s="294"/>
      <c r="E18289" s="294"/>
      <c r="F18289" s="294"/>
    </row>
    <row r="18290">
      <c r="A18290" s="294" t="s">
        <v>27931</v>
      </c>
      <c r="B18290" s="294"/>
      <c r="C18290" s="294"/>
      <c r="D18290" s="294"/>
      <c r="E18290" s="294"/>
      <c r="F18290" s="294"/>
    </row>
    <row r="18291">
      <c r="A18291" s="294" t="s">
        <v>32837</v>
      </c>
      <c r="B18291" s="294"/>
      <c r="C18291" s="294"/>
      <c r="D18291" s="294"/>
      <c r="E18291" s="294"/>
      <c r="F18291" s="294"/>
    </row>
    <row r="18292">
      <c r="A18292" s="294" t="s">
        <v>32838</v>
      </c>
      <c r="B18292" s="294"/>
      <c r="C18292" s="294"/>
      <c r="D18292" s="294"/>
      <c r="E18292" s="294"/>
      <c r="F18292" s="294"/>
    </row>
    <row r="18293">
      <c r="A18293" s="294" t="s">
        <v>32839</v>
      </c>
      <c r="B18293" s="294"/>
      <c r="C18293" s="294"/>
      <c r="D18293" s="294"/>
      <c r="E18293" s="294"/>
      <c r="F18293" s="294"/>
    </row>
    <row r="18294">
      <c r="A18294" s="294"/>
      <c r="B18294" s="294"/>
      <c r="C18294" s="294"/>
      <c r="D18294" s="294"/>
      <c r="E18294" s="294"/>
      <c r="F18294" s="294"/>
    </row>
    <row r="18295">
      <c r="A18295" s="294" t="s">
        <v>22239</v>
      </c>
      <c r="B18295" s="294"/>
      <c r="C18295" s="294"/>
      <c r="D18295" s="294"/>
      <c r="E18295" s="294"/>
      <c r="F18295" s="294"/>
    </row>
    <row r="18296">
      <c r="A18296" s="294"/>
      <c r="B18296" s="294"/>
      <c r="C18296" s="294"/>
      <c r="D18296" s="294"/>
      <c r="E18296" s="294"/>
      <c r="F18296" s="294"/>
    </row>
    <row r="18297">
      <c r="A18297" s="294" t="s">
        <v>32840</v>
      </c>
      <c r="B18297" s="294"/>
      <c r="C18297" s="294"/>
      <c r="D18297" s="294"/>
      <c r="E18297" s="294"/>
      <c r="F18297" s="294"/>
    </row>
    <row r="18298">
      <c r="A18298" s="294" t="s">
        <v>32841</v>
      </c>
      <c r="B18298" s="294"/>
      <c r="C18298" s="294"/>
      <c r="D18298" s="294"/>
      <c r="E18298" s="294"/>
      <c r="F18298" s="294"/>
    </row>
    <row r="18299">
      <c r="A18299" s="294" t="s">
        <v>32842</v>
      </c>
      <c r="B18299" s="294"/>
      <c r="C18299" s="294"/>
      <c r="D18299" s="294"/>
      <c r="E18299" s="294"/>
      <c r="F18299" s="294"/>
    </row>
    <row r="18300">
      <c r="A18300" s="294" t="s">
        <v>32843</v>
      </c>
      <c r="B18300" s="294"/>
      <c r="C18300" s="294"/>
      <c r="D18300" s="294"/>
      <c r="E18300" s="294"/>
      <c r="F18300" s="294"/>
    </row>
    <row r="18301">
      <c r="A18301" s="294" t="s">
        <v>32844</v>
      </c>
      <c r="B18301" s="294"/>
      <c r="C18301" s="294"/>
      <c r="D18301" s="294"/>
      <c r="E18301" s="294"/>
      <c r="F18301" s="294"/>
    </row>
    <row r="18302">
      <c r="A18302" s="294" t="s">
        <v>32845</v>
      </c>
      <c r="B18302" s="294"/>
      <c r="C18302" s="294"/>
      <c r="D18302" s="294"/>
      <c r="E18302" s="294"/>
      <c r="F18302" s="294"/>
    </row>
    <row r="18303">
      <c r="A18303" s="294" t="s">
        <v>32846</v>
      </c>
      <c r="B18303" s="294"/>
      <c r="C18303" s="294"/>
      <c r="D18303" s="294"/>
      <c r="E18303" s="294"/>
      <c r="F18303" s="294"/>
    </row>
    <row r="18304">
      <c r="A18304" s="294" t="s">
        <v>32847</v>
      </c>
      <c r="B18304" s="294"/>
      <c r="C18304" s="294"/>
      <c r="D18304" s="294"/>
      <c r="E18304" s="294"/>
      <c r="F18304" s="294"/>
    </row>
    <row r="18305">
      <c r="A18305" s="294" t="s">
        <v>32848</v>
      </c>
      <c r="B18305" s="294"/>
      <c r="C18305" s="294"/>
      <c r="D18305" s="294"/>
      <c r="E18305" s="294"/>
      <c r="F18305" s="294"/>
    </row>
    <row r="18306">
      <c r="A18306" s="294" t="s">
        <v>32849</v>
      </c>
      <c r="B18306" s="294"/>
      <c r="C18306" s="294"/>
      <c r="D18306" s="294"/>
      <c r="E18306" s="294"/>
      <c r="F18306" s="294"/>
    </row>
    <row r="18307">
      <c r="A18307" s="294" t="s">
        <v>32850</v>
      </c>
      <c r="B18307" s="294"/>
      <c r="C18307" s="294"/>
      <c r="D18307" s="294"/>
      <c r="E18307" s="294"/>
      <c r="F18307" s="294"/>
    </row>
    <row r="18308">
      <c r="A18308" s="294"/>
      <c r="B18308" s="294"/>
      <c r="C18308" s="294"/>
      <c r="D18308" s="294"/>
      <c r="E18308" s="294"/>
      <c r="F18308" s="294"/>
    </row>
    <row r="18309">
      <c r="A18309" s="294" t="s">
        <v>21990</v>
      </c>
      <c r="B18309" s="294"/>
      <c r="C18309" s="294"/>
      <c r="D18309" s="294"/>
      <c r="E18309" s="294"/>
      <c r="F18309" s="294"/>
    </row>
    <row r="18310">
      <c r="A18310" s="294"/>
      <c r="B18310" s="294"/>
      <c r="C18310" s="294"/>
      <c r="D18310" s="294"/>
      <c r="E18310" s="294"/>
      <c r="F18310" s="294"/>
    </row>
    <row r="18311">
      <c r="A18311" s="294" t="s">
        <v>32851</v>
      </c>
      <c r="B18311" s="294"/>
      <c r="C18311" s="294"/>
      <c r="D18311" s="294"/>
      <c r="E18311" s="294"/>
      <c r="F18311" s="294"/>
    </row>
    <row r="18312">
      <c r="A18312" s="294" t="s">
        <v>23969</v>
      </c>
      <c r="B18312" s="294"/>
      <c r="C18312" s="294"/>
      <c r="D18312" s="294"/>
      <c r="E18312" s="294"/>
      <c r="F18312" s="294"/>
    </row>
    <row r="18313">
      <c r="A18313" s="294" t="s">
        <v>32852</v>
      </c>
      <c r="B18313" s="294"/>
      <c r="C18313" s="294"/>
      <c r="D18313" s="294"/>
      <c r="E18313" s="294"/>
      <c r="F18313" s="294"/>
    </row>
    <row r="18314">
      <c r="A18314" s="294" t="s">
        <v>32853</v>
      </c>
      <c r="B18314" s="294"/>
      <c r="C18314" s="294"/>
      <c r="D18314" s="294"/>
      <c r="E18314" s="294"/>
      <c r="F18314" s="294"/>
    </row>
    <row r="18315">
      <c r="A18315" s="294" t="s">
        <v>32854</v>
      </c>
      <c r="B18315" s="294"/>
      <c r="C18315" s="294"/>
      <c r="D18315" s="294"/>
      <c r="E18315" s="294"/>
      <c r="F18315" s="294"/>
    </row>
    <row r="18316">
      <c r="A18316" s="294" t="s">
        <v>32855</v>
      </c>
      <c r="B18316" s="294"/>
      <c r="C18316" s="294"/>
      <c r="D18316" s="294"/>
      <c r="E18316" s="294"/>
      <c r="F18316" s="294"/>
    </row>
    <row r="18317">
      <c r="A18317" s="294" t="s">
        <v>32856</v>
      </c>
      <c r="B18317" s="294"/>
      <c r="C18317" s="294"/>
      <c r="D18317" s="294"/>
      <c r="E18317" s="294"/>
      <c r="F18317" s="294"/>
    </row>
    <row r="18318">
      <c r="A18318" s="294" t="s">
        <v>32857</v>
      </c>
      <c r="B18318" s="294"/>
      <c r="C18318" s="294"/>
      <c r="D18318" s="294"/>
      <c r="E18318" s="294"/>
      <c r="F18318" s="294"/>
    </row>
    <row r="18319">
      <c r="A18319" s="294" t="s">
        <v>32858</v>
      </c>
      <c r="B18319" s="294"/>
      <c r="C18319" s="294"/>
      <c r="D18319" s="294"/>
      <c r="E18319" s="294"/>
      <c r="F18319" s="294"/>
    </row>
    <row r="18320">
      <c r="A18320" s="294" t="s">
        <v>32859</v>
      </c>
      <c r="B18320" s="294"/>
      <c r="C18320" s="294"/>
      <c r="D18320" s="294"/>
      <c r="E18320" s="294"/>
      <c r="F18320" s="294"/>
    </row>
    <row r="18321">
      <c r="A18321" s="294" t="s">
        <v>32860</v>
      </c>
      <c r="B18321" s="294"/>
      <c r="C18321" s="294"/>
      <c r="D18321" s="294"/>
      <c r="E18321" s="294"/>
      <c r="F18321" s="294"/>
    </row>
    <row r="18322">
      <c r="A18322" s="294" t="s">
        <v>32861</v>
      </c>
      <c r="B18322" s="294"/>
      <c r="C18322" s="294"/>
      <c r="D18322" s="294"/>
      <c r="E18322" s="294"/>
      <c r="F18322" s="294"/>
    </row>
    <row r="18323">
      <c r="A18323" s="294"/>
      <c r="B18323" s="294"/>
      <c r="C18323" s="294"/>
      <c r="D18323" s="294"/>
      <c r="E18323" s="294"/>
      <c r="F18323" s="294"/>
    </row>
    <row r="18324">
      <c r="A18324" s="294" t="s">
        <v>28124</v>
      </c>
      <c r="B18324" s="294"/>
      <c r="C18324" s="294"/>
      <c r="D18324" s="294"/>
      <c r="E18324" s="294"/>
      <c r="F18324" s="294"/>
    </row>
    <row r="18325">
      <c r="A18325" s="294" t="s">
        <v>32862</v>
      </c>
      <c r="B18325" s="294"/>
      <c r="C18325" s="294"/>
      <c r="D18325" s="294"/>
      <c r="E18325" s="294"/>
      <c r="F18325" s="294"/>
    </row>
    <row r="18326">
      <c r="A18326" s="294" t="s">
        <v>21672</v>
      </c>
      <c r="B18326" s="294"/>
      <c r="C18326" s="294"/>
      <c r="D18326" s="294"/>
      <c r="E18326" s="294"/>
      <c r="F18326" s="294"/>
    </row>
    <row r="18327">
      <c r="A18327" s="294" t="s">
        <v>32822</v>
      </c>
      <c r="B18327" s="294"/>
      <c r="C18327" s="294"/>
      <c r="D18327" s="294"/>
      <c r="E18327" s="294"/>
      <c r="F18327" s="294"/>
    </row>
    <row r="18328">
      <c r="A18328" s="294"/>
      <c r="B18328" s="294"/>
      <c r="C18328" s="294"/>
      <c r="D18328" s="294"/>
      <c r="E18328" s="294"/>
      <c r="F18328" s="294"/>
    </row>
    <row r="18329">
      <c r="A18329" s="294" t="s">
        <v>24458</v>
      </c>
      <c r="B18329" s="294"/>
      <c r="C18329" s="294"/>
      <c r="D18329" s="294"/>
      <c r="E18329" s="294"/>
      <c r="F18329" s="294"/>
    </row>
    <row r="18330">
      <c r="A18330" s="294"/>
      <c r="B18330" s="294"/>
      <c r="C18330" s="294"/>
      <c r="D18330" s="294"/>
      <c r="E18330" s="294"/>
      <c r="F18330" s="294"/>
    </row>
    <row r="18331">
      <c r="A18331" s="294" t="s">
        <v>32863</v>
      </c>
      <c r="B18331" s="294"/>
      <c r="C18331" s="294"/>
      <c r="D18331" s="294"/>
      <c r="E18331" s="294"/>
      <c r="F18331" s="294"/>
    </row>
    <row r="18332">
      <c r="A18332" s="294" t="s">
        <v>32864</v>
      </c>
      <c r="B18332" s="294"/>
      <c r="C18332" s="294"/>
      <c r="D18332" s="294"/>
      <c r="E18332" s="294"/>
      <c r="F18332" s="294"/>
    </row>
    <row r="18333">
      <c r="A18333" s="294" t="s">
        <v>32865</v>
      </c>
      <c r="B18333" s="294"/>
      <c r="C18333" s="294"/>
      <c r="D18333" s="294"/>
      <c r="E18333" s="294"/>
      <c r="F18333" s="294"/>
    </row>
    <row r="18334">
      <c r="A18334" s="294" t="s">
        <v>32866</v>
      </c>
      <c r="B18334" s="294"/>
      <c r="C18334" s="294"/>
      <c r="D18334" s="294"/>
      <c r="E18334" s="294"/>
      <c r="F18334" s="294"/>
    </row>
    <row r="18335">
      <c r="A18335" s="294" t="s">
        <v>32867</v>
      </c>
      <c r="B18335" s="294"/>
      <c r="C18335" s="294"/>
      <c r="D18335" s="294"/>
      <c r="E18335" s="294"/>
      <c r="F18335" s="294"/>
    </row>
    <row r="18336">
      <c r="A18336" s="294" t="s">
        <v>32868</v>
      </c>
      <c r="B18336" s="294"/>
      <c r="C18336" s="294"/>
      <c r="D18336" s="294"/>
      <c r="E18336" s="294"/>
      <c r="F18336" s="294"/>
    </row>
    <row r="18337">
      <c r="A18337" s="294" t="s">
        <v>32869</v>
      </c>
      <c r="B18337" s="294"/>
      <c r="C18337" s="294"/>
      <c r="D18337" s="294"/>
      <c r="E18337" s="294"/>
      <c r="F18337" s="294"/>
    </row>
    <row r="18338">
      <c r="A18338" s="294" t="s">
        <v>32870</v>
      </c>
      <c r="B18338" s="294"/>
      <c r="C18338" s="294"/>
      <c r="D18338" s="294"/>
      <c r="E18338" s="294"/>
      <c r="F18338" s="294"/>
    </row>
    <row r="18339">
      <c r="A18339" s="294" t="s">
        <v>32871</v>
      </c>
      <c r="B18339" s="294"/>
      <c r="C18339" s="294"/>
      <c r="D18339" s="294"/>
      <c r="E18339" s="294"/>
      <c r="F18339" s="294"/>
    </row>
    <row r="18340">
      <c r="A18340" s="294"/>
      <c r="B18340" s="294"/>
      <c r="C18340" s="294"/>
      <c r="D18340" s="294"/>
      <c r="E18340" s="294"/>
      <c r="F18340" s="294"/>
    </row>
    <row r="18341">
      <c r="A18341" s="294"/>
      <c r="B18341" s="294"/>
      <c r="C18341" s="294"/>
      <c r="D18341" s="294"/>
      <c r="E18341" s="294"/>
      <c r="F18341" s="294"/>
    </row>
    <row r="18342">
      <c r="A18342" s="294" t="s">
        <v>21326</v>
      </c>
      <c r="B18342" s="294"/>
      <c r="C18342" s="294"/>
      <c r="D18342" s="294"/>
      <c r="E18342" s="294"/>
      <c r="F18342" s="294"/>
    </row>
    <row r="18343">
      <c r="A18343" s="294"/>
      <c r="B18343" s="294"/>
      <c r="C18343" s="294"/>
      <c r="D18343" s="294"/>
      <c r="E18343" s="294"/>
      <c r="F18343" s="294"/>
    </row>
    <row r="18344">
      <c r="A18344" s="294" t="s">
        <v>32872</v>
      </c>
      <c r="B18344" s="294"/>
      <c r="C18344" s="294"/>
      <c r="D18344" s="294"/>
      <c r="E18344" s="294"/>
      <c r="F18344" s="294"/>
    </row>
    <row r="18345">
      <c r="A18345" s="294" t="s">
        <v>32873</v>
      </c>
      <c r="B18345" s="294"/>
      <c r="C18345" s="294"/>
      <c r="D18345" s="294"/>
      <c r="E18345" s="294"/>
      <c r="F18345" s="294"/>
    </row>
    <row r="18346">
      <c r="A18346" s="294" t="s">
        <v>32874</v>
      </c>
      <c r="B18346" s="294"/>
      <c r="C18346" s="294"/>
      <c r="D18346" s="294"/>
      <c r="E18346" s="294"/>
      <c r="F18346" s="294"/>
    </row>
    <row r="18347">
      <c r="A18347" s="294" t="s">
        <v>32875</v>
      </c>
      <c r="B18347" s="294"/>
      <c r="C18347" s="294"/>
      <c r="D18347" s="294"/>
      <c r="E18347" s="294"/>
      <c r="F18347" s="294"/>
    </row>
    <row r="18348">
      <c r="A18348" s="294"/>
      <c r="B18348" s="294"/>
      <c r="C18348" s="294"/>
      <c r="D18348" s="294"/>
      <c r="E18348" s="294"/>
      <c r="F18348" s="294"/>
    </row>
    <row r="18349">
      <c r="A18349" s="294" t="s">
        <v>24089</v>
      </c>
      <c r="B18349" s="294"/>
      <c r="C18349" s="294"/>
      <c r="D18349" s="294"/>
      <c r="E18349" s="294"/>
      <c r="F18349" s="294"/>
    </row>
    <row r="18350">
      <c r="A18350" s="294" t="s">
        <v>32876</v>
      </c>
      <c r="B18350" s="294"/>
      <c r="C18350" s="294"/>
      <c r="D18350" s="294"/>
      <c r="E18350" s="294"/>
      <c r="F18350" s="294"/>
    </row>
    <row r="18351">
      <c r="A18351" s="294"/>
      <c r="B18351" s="294"/>
      <c r="C18351" s="294"/>
      <c r="D18351" s="294"/>
      <c r="E18351" s="294"/>
      <c r="F18351" s="294"/>
    </row>
    <row r="18352">
      <c r="A18352" s="294" t="s">
        <v>32877</v>
      </c>
      <c r="B18352" s="294"/>
      <c r="C18352" s="294"/>
      <c r="D18352" s="294"/>
      <c r="E18352" s="294"/>
      <c r="F18352" s="294"/>
    </row>
    <row r="18353">
      <c r="A18353" s="294" t="s">
        <v>32878</v>
      </c>
      <c r="B18353" s="294"/>
      <c r="C18353" s="294"/>
      <c r="D18353" s="294"/>
      <c r="E18353" s="294"/>
      <c r="F18353" s="294"/>
    </row>
    <row r="18354">
      <c r="A18354" s="294" t="s">
        <v>32879</v>
      </c>
      <c r="B18354" s="294"/>
      <c r="C18354" s="294"/>
      <c r="D18354" s="294"/>
      <c r="E18354" s="294"/>
      <c r="F18354" s="294"/>
    </row>
    <row r="18355">
      <c r="A18355" s="294" t="s">
        <v>32880</v>
      </c>
      <c r="B18355" s="294"/>
      <c r="C18355" s="294"/>
      <c r="D18355" s="294"/>
      <c r="E18355" s="294"/>
      <c r="F18355" s="294"/>
    </row>
    <row r="18356">
      <c r="A18356" s="294" t="s">
        <v>32881</v>
      </c>
      <c r="B18356" s="294"/>
      <c r="C18356" s="294"/>
      <c r="D18356" s="294"/>
      <c r="E18356" s="294"/>
      <c r="F18356" s="294"/>
    </row>
    <row r="18357">
      <c r="A18357" s="294" t="s">
        <v>32882</v>
      </c>
      <c r="B18357" s="294"/>
      <c r="C18357" s="294"/>
      <c r="D18357" s="294"/>
      <c r="E18357" s="294"/>
      <c r="F18357" s="294"/>
    </row>
    <row r="18358">
      <c r="A18358" s="294"/>
      <c r="B18358" s="294"/>
      <c r="C18358" s="294"/>
      <c r="D18358" s="294"/>
      <c r="E18358" s="294"/>
      <c r="F18358" s="294"/>
    </row>
    <row r="18359">
      <c r="A18359" s="294" t="s">
        <v>25653</v>
      </c>
      <c r="B18359" s="294"/>
      <c r="C18359" s="294"/>
      <c r="D18359" s="294"/>
      <c r="E18359" s="294"/>
      <c r="F18359" s="294"/>
    </row>
    <row r="18360">
      <c r="A18360" s="294" t="s">
        <v>23322</v>
      </c>
      <c r="B18360" s="294"/>
      <c r="C18360" s="294"/>
      <c r="D18360" s="294"/>
      <c r="E18360" s="294"/>
      <c r="F18360" s="294"/>
    </row>
    <row r="18361">
      <c r="A18361" s="294"/>
      <c r="B18361" s="294"/>
      <c r="C18361" s="294"/>
      <c r="D18361" s="294"/>
      <c r="E18361" s="294"/>
      <c r="F18361" s="294"/>
    </row>
    <row r="18362">
      <c r="A18362" s="294" t="s">
        <v>32883</v>
      </c>
      <c r="B18362" s="294"/>
      <c r="C18362" s="294"/>
      <c r="D18362" s="294"/>
      <c r="E18362" s="294"/>
      <c r="F18362" s="294"/>
    </row>
    <row r="18363">
      <c r="A18363" s="294" t="s">
        <v>32884</v>
      </c>
      <c r="B18363" s="294"/>
      <c r="C18363" s="294"/>
      <c r="D18363" s="294"/>
      <c r="E18363" s="294"/>
      <c r="F18363" s="294"/>
    </row>
    <row r="18364">
      <c r="A18364" s="294" t="s">
        <v>32885</v>
      </c>
      <c r="B18364" s="294"/>
      <c r="C18364" s="294"/>
      <c r="D18364" s="294"/>
      <c r="E18364" s="294"/>
      <c r="F18364" s="294"/>
    </row>
    <row r="18365">
      <c r="A18365" s="294"/>
      <c r="B18365" s="294"/>
      <c r="C18365" s="294"/>
      <c r="D18365" s="294"/>
      <c r="E18365" s="294"/>
      <c r="F18365" s="294"/>
    </row>
    <row r="18366">
      <c r="A18366" s="294" t="s">
        <v>23201</v>
      </c>
      <c r="B18366" s="294"/>
      <c r="C18366" s="294"/>
      <c r="D18366" s="294"/>
      <c r="E18366" s="294"/>
      <c r="F18366" s="294"/>
    </row>
    <row r="18367">
      <c r="A18367" s="294" t="s">
        <v>23202</v>
      </c>
      <c r="B18367" s="294"/>
      <c r="C18367" s="294"/>
      <c r="D18367" s="294"/>
      <c r="E18367" s="294"/>
      <c r="F18367" s="294"/>
    </row>
    <row r="18368">
      <c r="A18368" s="294"/>
      <c r="B18368" s="294"/>
      <c r="C18368" s="294"/>
      <c r="D18368" s="294"/>
      <c r="E18368" s="294"/>
      <c r="F18368" s="294"/>
    </row>
    <row r="18369">
      <c r="A18369" s="294" t="s">
        <v>32886</v>
      </c>
      <c r="B18369" s="294"/>
      <c r="C18369" s="294"/>
      <c r="D18369" s="294"/>
      <c r="E18369" s="294"/>
      <c r="F18369" s="294"/>
    </row>
    <row r="18370">
      <c r="A18370" s="294" t="s">
        <v>32887</v>
      </c>
      <c r="B18370" s="294"/>
      <c r="C18370" s="294"/>
      <c r="D18370" s="294"/>
      <c r="E18370" s="294"/>
      <c r="F18370" s="294"/>
    </row>
    <row r="18371">
      <c r="A18371" s="294" t="s">
        <v>32888</v>
      </c>
      <c r="B18371" s="294"/>
      <c r="C18371" s="294"/>
      <c r="D18371" s="294"/>
      <c r="E18371" s="294"/>
      <c r="F18371" s="294"/>
    </row>
    <row r="18372">
      <c r="A18372" s="294"/>
      <c r="B18372" s="294"/>
      <c r="C18372" s="294"/>
      <c r="D18372" s="294"/>
      <c r="E18372" s="294"/>
      <c r="F18372" s="294"/>
    </row>
    <row r="18373">
      <c r="A18373" s="294" t="s">
        <v>31840</v>
      </c>
      <c r="B18373" s="294"/>
      <c r="C18373" s="294"/>
      <c r="D18373" s="294"/>
      <c r="E18373" s="294"/>
      <c r="F18373" s="294"/>
    </row>
    <row r="18374">
      <c r="A18374" s="294"/>
      <c r="B18374" s="294"/>
      <c r="C18374" s="294"/>
      <c r="D18374" s="294"/>
      <c r="E18374" s="294"/>
      <c r="F18374" s="294"/>
    </row>
    <row r="18375">
      <c r="A18375" s="294" t="s">
        <v>32889</v>
      </c>
      <c r="B18375" s="294"/>
      <c r="C18375" s="294"/>
      <c r="D18375" s="294"/>
      <c r="E18375" s="294"/>
      <c r="F18375" s="294"/>
    </row>
    <row r="18376">
      <c r="A18376" s="294" t="s">
        <v>32890</v>
      </c>
      <c r="B18376" s="294"/>
      <c r="C18376" s="294"/>
      <c r="D18376" s="294"/>
      <c r="E18376" s="294"/>
      <c r="F18376" s="294"/>
    </row>
    <row r="18377">
      <c r="A18377" s="294" t="s">
        <v>32891</v>
      </c>
      <c r="B18377" s="294"/>
      <c r="C18377" s="294"/>
      <c r="D18377" s="294"/>
      <c r="E18377" s="294"/>
      <c r="F18377" s="294"/>
    </row>
    <row r="18378">
      <c r="A18378" s="294" t="s">
        <v>32892</v>
      </c>
      <c r="B18378" s="294"/>
      <c r="C18378" s="294"/>
      <c r="D18378" s="294"/>
      <c r="E18378" s="294"/>
      <c r="F18378" s="294"/>
    </row>
    <row r="18379">
      <c r="A18379" s="294" t="s">
        <v>32893</v>
      </c>
      <c r="B18379" s="294"/>
      <c r="C18379" s="294"/>
      <c r="D18379" s="294"/>
      <c r="E18379" s="294"/>
      <c r="F18379" s="294"/>
    </row>
    <row r="18380">
      <c r="A18380" s="294" t="s">
        <v>32894</v>
      </c>
      <c r="B18380" s="294"/>
      <c r="C18380" s="294"/>
      <c r="D18380" s="294"/>
      <c r="E18380" s="294"/>
      <c r="F18380" s="294"/>
    </row>
    <row r="18381">
      <c r="A18381" s="294" t="s">
        <v>21892</v>
      </c>
      <c r="B18381" s="294"/>
      <c r="C18381" s="294"/>
      <c r="D18381" s="294"/>
      <c r="E18381" s="294"/>
      <c r="F18381" s="294"/>
    </row>
    <row r="18382">
      <c r="A18382" s="294" t="s">
        <v>32895</v>
      </c>
      <c r="B18382" s="294"/>
      <c r="C18382" s="294"/>
      <c r="D18382" s="294"/>
      <c r="E18382" s="294"/>
      <c r="F18382" s="294"/>
    </row>
    <row r="18383">
      <c r="A18383" s="294" t="s">
        <v>32896</v>
      </c>
      <c r="B18383" s="294"/>
      <c r="C18383" s="294"/>
      <c r="D18383" s="294"/>
      <c r="E18383" s="294"/>
      <c r="F18383" s="294"/>
    </row>
    <row r="18384">
      <c r="A18384" s="294" t="s">
        <v>32897</v>
      </c>
      <c r="B18384" s="294"/>
      <c r="C18384" s="294"/>
      <c r="D18384" s="294"/>
      <c r="E18384" s="294"/>
      <c r="F18384" s="294"/>
    </row>
    <row r="18385">
      <c r="A18385" s="294"/>
      <c r="B18385" s="294"/>
      <c r="C18385" s="294"/>
      <c r="D18385" s="294"/>
      <c r="E18385" s="294"/>
      <c r="F18385" s="294"/>
    </row>
    <row r="18386">
      <c r="A18386" s="294"/>
      <c r="B18386" s="294"/>
      <c r="C18386" s="294"/>
      <c r="D18386" s="294"/>
      <c r="E18386" s="294"/>
      <c r="F18386" s="294"/>
    </row>
    <row r="18387">
      <c r="A18387" s="294" t="s">
        <v>28124</v>
      </c>
      <c r="B18387" s="294"/>
      <c r="C18387" s="294"/>
      <c r="D18387" s="294"/>
      <c r="E18387" s="294"/>
      <c r="F18387" s="294"/>
    </row>
    <row r="18388">
      <c r="A18388" s="294" t="s">
        <v>32898</v>
      </c>
      <c r="B18388" s="294"/>
      <c r="C18388" s="294"/>
      <c r="D18388" s="294"/>
      <c r="E18388" s="294"/>
      <c r="F18388" s="294"/>
    </row>
    <row r="18389">
      <c r="A18389" s="294" t="s">
        <v>32899</v>
      </c>
      <c r="B18389" s="294"/>
      <c r="C18389" s="294"/>
      <c r="D18389" s="294"/>
      <c r="E18389" s="294"/>
      <c r="F18389" s="294"/>
    </row>
    <row r="18390">
      <c r="A18390" s="294"/>
      <c r="B18390" s="294"/>
      <c r="C18390" s="294"/>
      <c r="D18390" s="294"/>
      <c r="E18390" s="294"/>
      <c r="F18390" s="294"/>
    </row>
    <row r="18391">
      <c r="A18391" s="294" t="s">
        <v>25957</v>
      </c>
      <c r="B18391" s="294"/>
      <c r="C18391" s="294"/>
      <c r="D18391" s="294"/>
      <c r="E18391" s="294"/>
      <c r="F18391" s="294"/>
    </row>
    <row r="18392">
      <c r="A18392" s="294"/>
      <c r="B18392" s="294"/>
      <c r="C18392" s="294"/>
      <c r="D18392" s="294"/>
      <c r="E18392" s="294"/>
      <c r="F18392" s="294"/>
    </row>
    <row r="18393">
      <c r="A18393" s="294" t="s">
        <v>32900</v>
      </c>
      <c r="B18393" s="294"/>
      <c r="C18393" s="294"/>
      <c r="D18393" s="294"/>
      <c r="E18393" s="294"/>
      <c r="F18393" s="294"/>
    </row>
    <row r="18394">
      <c r="A18394" s="294"/>
      <c r="B18394" s="294"/>
      <c r="C18394" s="294"/>
      <c r="D18394" s="294"/>
      <c r="E18394" s="294"/>
      <c r="F18394" s="294"/>
    </row>
    <row r="18395">
      <c r="A18395" s="294" t="s">
        <v>25959</v>
      </c>
      <c r="B18395" s="294"/>
      <c r="C18395" s="294"/>
      <c r="D18395" s="294"/>
      <c r="E18395" s="294"/>
      <c r="F18395" s="294"/>
    </row>
    <row r="18396">
      <c r="A18396" s="294" t="s">
        <v>32901</v>
      </c>
      <c r="B18396" s="294"/>
      <c r="C18396" s="294"/>
      <c r="D18396" s="294"/>
      <c r="E18396" s="294"/>
      <c r="F18396" s="294"/>
    </row>
    <row r="18397">
      <c r="A18397" s="294"/>
      <c r="B18397" s="294"/>
      <c r="C18397" s="294"/>
      <c r="D18397" s="294"/>
      <c r="E18397" s="294"/>
      <c r="F18397" s="294"/>
    </row>
    <row r="18398">
      <c r="A18398" s="294" t="s">
        <v>26194</v>
      </c>
      <c r="B18398" s="294"/>
      <c r="C18398" s="294"/>
      <c r="D18398" s="294"/>
      <c r="E18398" s="294"/>
      <c r="F18398" s="294"/>
    </row>
    <row r="18399">
      <c r="A18399" s="294" t="s">
        <v>26231</v>
      </c>
      <c r="B18399" s="294"/>
      <c r="C18399" s="294"/>
      <c r="D18399" s="294"/>
      <c r="E18399" s="294"/>
      <c r="F18399" s="294"/>
    </row>
    <row r="18400">
      <c r="A18400" s="294" t="s">
        <v>26235</v>
      </c>
      <c r="B18400" s="294"/>
      <c r="C18400" s="294"/>
      <c r="D18400" s="294"/>
      <c r="E18400" s="294"/>
      <c r="F18400" s="294"/>
    </row>
    <row r="18401">
      <c r="A18401" s="294" t="s">
        <v>26828</v>
      </c>
      <c r="B18401" s="294"/>
      <c r="C18401" s="294"/>
      <c r="D18401" s="294"/>
      <c r="E18401" s="294"/>
      <c r="F18401" s="294"/>
    </row>
    <row r="18402">
      <c r="A18402" s="294" t="s">
        <v>32902</v>
      </c>
      <c r="B18402" s="294"/>
      <c r="C18402" s="294"/>
      <c r="D18402" s="294"/>
      <c r="E18402" s="294"/>
      <c r="F18402" s="294"/>
    </row>
    <row r="18403">
      <c r="A18403" s="294" t="s">
        <v>26233</v>
      </c>
      <c r="B18403" s="294"/>
      <c r="C18403" s="294"/>
      <c r="D18403" s="294"/>
      <c r="E18403" s="294"/>
      <c r="F18403" s="294"/>
    </row>
    <row r="18404">
      <c r="A18404" s="294"/>
      <c r="B18404" s="294"/>
      <c r="C18404" s="294"/>
      <c r="D18404" s="294"/>
      <c r="E18404" s="294"/>
      <c r="F18404" s="294"/>
    </row>
    <row r="18405">
      <c r="A18405" s="294" t="s">
        <v>25967</v>
      </c>
      <c r="B18405" s="294"/>
      <c r="C18405" s="294"/>
      <c r="D18405" s="294"/>
      <c r="E18405" s="294"/>
      <c r="F18405" s="294"/>
    </row>
    <row r="18406">
      <c r="A18406" s="294"/>
      <c r="B18406" s="294"/>
      <c r="C18406" s="294"/>
      <c r="D18406" s="294"/>
      <c r="E18406" s="294"/>
      <c r="F18406" s="294"/>
    </row>
    <row r="18407">
      <c r="A18407" s="294" t="s">
        <v>32903</v>
      </c>
      <c r="B18407" s="294"/>
      <c r="C18407" s="294"/>
      <c r="D18407" s="294"/>
      <c r="E18407" s="294"/>
      <c r="F18407" s="294"/>
    </row>
    <row r="18408">
      <c r="A18408" s="294" t="s">
        <v>32904</v>
      </c>
      <c r="B18408" s="294"/>
      <c r="C18408" s="294"/>
      <c r="D18408" s="294"/>
      <c r="E18408" s="294"/>
      <c r="F18408" s="294"/>
    </row>
    <row r="18409">
      <c r="A18409" s="294" t="s">
        <v>32905</v>
      </c>
      <c r="B18409" s="294"/>
      <c r="C18409" s="294"/>
      <c r="D18409" s="294"/>
      <c r="E18409" s="294"/>
      <c r="F18409" s="294"/>
    </row>
    <row r="18410">
      <c r="A18410" s="294" t="s">
        <v>32906</v>
      </c>
      <c r="B18410" s="294"/>
      <c r="C18410" s="294"/>
      <c r="D18410" s="294"/>
      <c r="E18410" s="294"/>
      <c r="F18410" s="294"/>
    </row>
    <row r="18411">
      <c r="A18411" s="294" t="s">
        <v>32907</v>
      </c>
      <c r="B18411" s="294"/>
      <c r="C18411" s="294"/>
      <c r="D18411" s="294"/>
      <c r="E18411" s="294"/>
      <c r="F18411" s="294"/>
    </row>
    <row r="18412">
      <c r="A18412" s="294"/>
      <c r="B18412" s="294"/>
      <c r="C18412" s="294"/>
      <c r="D18412" s="294"/>
      <c r="E18412" s="294"/>
      <c r="F18412" s="294"/>
    </row>
    <row r="18413">
      <c r="A18413" s="294" t="s">
        <v>26240</v>
      </c>
      <c r="B18413" s="294"/>
      <c r="C18413" s="294"/>
      <c r="D18413" s="294"/>
      <c r="E18413" s="294"/>
      <c r="F18413" s="294"/>
    </row>
    <row r="18414">
      <c r="A18414" s="294"/>
      <c r="B18414" s="294"/>
      <c r="C18414" s="294"/>
      <c r="D18414" s="294"/>
      <c r="E18414" s="294"/>
      <c r="F18414" s="294"/>
    </row>
    <row r="18415">
      <c r="A18415" s="294" t="s">
        <v>32908</v>
      </c>
      <c r="B18415" s="294"/>
      <c r="C18415" s="294"/>
      <c r="D18415" s="294"/>
      <c r="E18415" s="294"/>
      <c r="F18415" s="294"/>
    </row>
    <row r="18416">
      <c r="A18416" s="294" t="s">
        <v>32909</v>
      </c>
      <c r="B18416" s="294"/>
      <c r="C18416" s="294"/>
      <c r="D18416" s="294"/>
      <c r="E18416" s="294"/>
      <c r="F18416" s="294"/>
    </row>
    <row r="18417">
      <c r="A18417" s="294" t="s">
        <v>32910</v>
      </c>
      <c r="B18417" s="294"/>
      <c r="C18417" s="294"/>
      <c r="D18417" s="294"/>
      <c r="E18417" s="294"/>
      <c r="F18417" s="294"/>
    </row>
    <row r="18418">
      <c r="A18418" s="294" t="s">
        <v>32911</v>
      </c>
      <c r="B18418" s="294"/>
      <c r="C18418" s="294"/>
      <c r="D18418" s="294"/>
      <c r="E18418" s="294"/>
      <c r="F18418" s="294"/>
    </row>
    <row r="18419">
      <c r="A18419" s="294" t="s">
        <v>32912</v>
      </c>
      <c r="B18419" s="294"/>
      <c r="C18419" s="294"/>
      <c r="D18419" s="294"/>
      <c r="E18419" s="294"/>
      <c r="F18419" s="294"/>
    </row>
    <row r="18420">
      <c r="A18420" s="294" t="s">
        <v>32913</v>
      </c>
      <c r="B18420" s="294"/>
      <c r="C18420" s="294"/>
      <c r="D18420" s="294"/>
      <c r="E18420" s="294"/>
      <c r="F18420" s="294"/>
    </row>
    <row r="18421">
      <c r="A18421" s="294"/>
      <c r="B18421" s="294"/>
      <c r="C18421" s="294"/>
      <c r="D18421" s="294"/>
      <c r="E18421" s="294"/>
      <c r="F18421" s="294"/>
    </row>
    <row r="18422">
      <c r="A18422" s="294" t="s">
        <v>26214</v>
      </c>
      <c r="B18422" s="294"/>
      <c r="C18422" s="294"/>
      <c r="D18422" s="294"/>
      <c r="E18422" s="294"/>
      <c r="F18422" s="294"/>
    </row>
    <row r="18423">
      <c r="A18423" s="294"/>
      <c r="B18423" s="294"/>
      <c r="C18423" s="294"/>
      <c r="D18423" s="294"/>
      <c r="E18423" s="294"/>
      <c r="F18423" s="294"/>
    </row>
    <row r="18424">
      <c r="A18424" s="294" t="s">
        <v>32914</v>
      </c>
      <c r="B18424" s="294"/>
      <c r="C18424" s="294"/>
      <c r="D18424" s="294"/>
      <c r="E18424" s="294"/>
      <c r="F18424" s="294"/>
    </row>
    <row r="18425">
      <c r="A18425" s="294" t="s">
        <v>32915</v>
      </c>
      <c r="B18425" s="294"/>
      <c r="C18425" s="294"/>
      <c r="D18425" s="294"/>
      <c r="E18425" s="294"/>
      <c r="F18425" s="294"/>
    </row>
    <row r="18426">
      <c r="A18426" s="294" t="s">
        <v>32916</v>
      </c>
      <c r="B18426" s="294"/>
      <c r="C18426" s="294"/>
      <c r="D18426" s="294"/>
      <c r="E18426" s="294"/>
      <c r="F18426" s="294"/>
    </row>
    <row r="18427">
      <c r="A18427" s="294" t="s">
        <v>32917</v>
      </c>
      <c r="B18427" s="294"/>
      <c r="C18427" s="294"/>
      <c r="D18427" s="294"/>
      <c r="E18427" s="294"/>
      <c r="F18427" s="294"/>
    </row>
    <row r="18428">
      <c r="A18428" s="294"/>
      <c r="B18428" s="294"/>
      <c r="C18428" s="294"/>
      <c r="D18428" s="294"/>
      <c r="E18428" s="294"/>
      <c r="F18428" s="294"/>
    </row>
    <row r="18429">
      <c r="A18429" s="294" t="s">
        <v>26219</v>
      </c>
      <c r="B18429" s="294"/>
      <c r="C18429" s="294"/>
      <c r="D18429" s="294"/>
      <c r="E18429" s="294"/>
      <c r="F18429" s="294"/>
    </row>
    <row r="18430">
      <c r="A18430" s="294"/>
      <c r="B18430" s="294"/>
      <c r="C18430" s="294"/>
      <c r="D18430" s="294"/>
      <c r="E18430" s="294"/>
      <c r="F18430" s="294"/>
    </row>
    <row r="18431">
      <c r="A18431" s="294" t="s">
        <v>32918</v>
      </c>
      <c r="B18431" s="294"/>
      <c r="C18431" s="294"/>
      <c r="D18431" s="294"/>
      <c r="E18431" s="294"/>
      <c r="F18431" s="294"/>
    </row>
    <row r="18432">
      <c r="A18432" s="294" t="s">
        <v>32919</v>
      </c>
      <c r="B18432" s="294"/>
      <c r="C18432" s="294"/>
      <c r="D18432" s="294"/>
      <c r="E18432" s="294"/>
      <c r="F18432" s="294"/>
    </row>
    <row r="18433">
      <c r="A18433" s="294" t="s">
        <v>32920</v>
      </c>
      <c r="B18433" s="294"/>
      <c r="C18433" s="294"/>
      <c r="D18433" s="294"/>
      <c r="E18433" s="294"/>
      <c r="F18433" s="294"/>
    </row>
    <row r="18434">
      <c r="A18434" s="294" t="s">
        <v>32921</v>
      </c>
      <c r="B18434" s="294"/>
      <c r="C18434" s="294"/>
      <c r="D18434" s="294"/>
      <c r="E18434" s="294"/>
      <c r="F18434" s="294"/>
    </row>
    <row r="18435">
      <c r="A18435" s="294" t="s">
        <v>32922</v>
      </c>
      <c r="B18435" s="294"/>
      <c r="C18435" s="294"/>
      <c r="D18435" s="294"/>
      <c r="E18435" s="294"/>
      <c r="F18435" s="294"/>
    </row>
    <row r="18436">
      <c r="A18436" s="294"/>
      <c r="B18436" s="294"/>
      <c r="C18436" s="294"/>
      <c r="D18436" s="294"/>
      <c r="E18436" s="294"/>
      <c r="F18436" s="294"/>
    </row>
    <row r="18437">
      <c r="A18437" s="294"/>
      <c r="B18437" s="294"/>
      <c r="C18437" s="294"/>
      <c r="D18437" s="294"/>
      <c r="E18437" s="294"/>
      <c r="F18437" s="294"/>
    </row>
    <row r="18438">
      <c r="A18438" s="294" t="s">
        <v>23508</v>
      </c>
      <c r="B18438" s="294"/>
      <c r="C18438" s="294"/>
      <c r="D18438" s="294"/>
      <c r="E18438" s="294"/>
      <c r="F18438" s="294"/>
    </row>
    <row r="18439">
      <c r="A18439" s="294" t="s">
        <v>29043</v>
      </c>
      <c r="B18439" s="294"/>
      <c r="C18439" s="294"/>
      <c r="D18439" s="294"/>
      <c r="E18439" s="294"/>
      <c r="F18439" s="294"/>
    </row>
    <row r="18440">
      <c r="A18440" s="294" t="s">
        <v>32923</v>
      </c>
      <c r="B18440" s="294"/>
      <c r="C18440" s="294"/>
      <c r="D18440" s="294"/>
      <c r="E18440" s="294"/>
      <c r="F18440" s="294"/>
    </row>
    <row r="18441">
      <c r="A18441" s="294" t="s">
        <v>32924</v>
      </c>
      <c r="B18441" s="294"/>
      <c r="C18441" s="294"/>
      <c r="D18441" s="294"/>
      <c r="E18441" s="294"/>
      <c r="F18441" s="294"/>
    </row>
    <row r="18442">
      <c r="A18442" s="294" t="s">
        <v>21618</v>
      </c>
      <c r="B18442" s="294"/>
      <c r="C18442" s="294"/>
      <c r="D18442" s="294"/>
      <c r="E18442" s="294"/>
      <c r="F18442" s="294"/>
    </row>
    <row r="18443">
      <c r="A18443" s="294"/>
      <c r="B18443" s="294"/>
      <c r="C18443" s="294"/>
      <c r="D18443" s="294"/>
      <c r="E18443" s="294"/>
      <c r="F18443" s="294"/>
    </row>
    <row r="18444">
      <c r="A18444" s="294" t="s">
        <v>22512</v>
      </c>
      <c r="B18444" s="294"/>
      <c r="C18444" s="294"/>
      <c r="D18444" s="294"/>
      <c r="E18444" s="294"/>
      <c r="F18444" s="294"/>
    </row>
    <row r="18445">
      <c r="A18445" s="294" t="s">
        <v>20462</v>
      </c>
      <c r="B18445" s="294"/>
      <c r="C18445" s="294"/>
      <c r="D18445" s="294"/>
      <c r="E18445" s="294"/>
      <c r="F18445" s="294"/>
    </row>
    <row r="18446">
      <c r="A18446" s="294"/>
      <c r="B18446" s="294"/>
      <c r="C18446" s="294"/>
      <c r="D18446" s="294"/>
      <c r="E18446" s="294"/>
      <c r="F18446" s="294"/>
    </row>
    <row r="18447">
      <c r="A18447" s="294" t="s">
        <v>32925</v>
      </c>
      <c r="B18447" s="294"/>
      <c r="C18447" s="294"/>
      <c r="D18447" s="294"/>
      <c r="E18447" s="294"/>
      <c r="F18447" s="294"/>
    </row>
    <row r="18448">
      <c r="A18448" s="294" t="s">
        <v>32926</v>
      </c>
      <c r="B18448" s="294"/>
      <c r="C18448" s="294"/>
      <c r="D18448" s="294"/>
      <c r="E18448" s="294"/>
      <c r="F18448" s="294"/>
    </row>
    <row r="18449">
      <c r="A18449" s="294" t="s">
        <v>32927</v>
      </c>
      <c r="B18449" s="294"/>
      <c r="C18449" s="294"/>
      <c r="D18449" s="294"/>
      <c r="E18449" s="294"/>
      <c r="F18449" s="294"/>
    </row>
    <row r="18450">
      <c r="A18450" s="294"/>
      <c r="B18450" s="294"/>
      <c r="C18450" s="294"/>
      <c r="D18450" s="294"/>
      <c r="E18450" s="294"/>
      <c r="F18450" s="294"/>
    </row>
    <row r="18451">
      <c r="A18451" s="294" t="s">
        <v>21939</v>
      </c>
      <c r="B18451" s="294"/>
      <c r="C18451" s="294"/>
      <c r="D18451" s="294"/>
      <c r="E18451" s="294"/>
      <c r="F18451" s="294"/>
    </row>
    <row r="18452">
      <c r="A18452" s="294"/>
      <c r="B18452" s="294"/>
      <c r="C18452" s="294"/>
      <c r="D18452" s="294"/>
      <c r="E18452" s="294"/>
      <c r="F18452" s="294"/>
    </row>
    <row r="18453">
      <c r="A18453" s="294" t="s">
        <v>32928</v>
      </c>
      <c r="B18453" s="294"/>
      <c r="C18453" s="294"/>
      <c r="D18453" s="294"/>
      <c r="E18453" s="294"/>
      <c r="F18453" s="294"/>
    </row>
    <row r="18454">
      <c r="A18454" s="294" t="s">
        <v>32929</v>
      </c>
      <c r="B18454" s="294"/>
      <c r="C18454" s="294"/>
      <c r="D18454" s="294"/>
      <c r="E18454" s="294"/>
      <c r="F18454" s="294"/>
    </row>
    <row r="18455">
      <c r="A18455" s="294" t="s">
        <v>32930</v>
      </c>
      <c r="B18455" s="294"/>
      <c r="C18455" s="294"/>
      <c r="D18455" s="294"/>
      <c r="E18455" s="294"/>
      <c r="F18455" s="294"/>
    </row>
    <row r="18456">
      <c r="A18456" s="294" t="s">
        <v>32931</v>
      </c>
      <c r="B18456" s="294"/>
      <c r="C18456" s="294"/>
      <c r="D18456" s="294"/>
      <c r="E18456" s="294"/>
      <c r="F18456" s="294"/>
    </row>
    <row r="18457">
      <c r="A18457" s="294" t="s">
        <v>23162</v>
      </c>
      <c r="B18457" s="294"/>
      <c r="C18457" s="294"/>
      <c r="D18457" s="294"/>
      <c r="E18457" s="294"/>
      <c r="F18457" s="294"/>
    </row>
    <row r="18458">
      <c r="A18458" s="294" t="s">
        <v>32932</v>
      </c>
      <c r="B18458" s="294"/>
      <c r="C18458" s="294"/>
      <c r="D18458" s="294"/>
      <c r="E18458" s="294"/>
      <c r="F18458" s="294"/>
    </row>
    <row r="18459">
      <c r="A18459" s="294" t="s">
        <v>32933</v>
      </c>
      <c r="B18459" s="294"/>
      <c r="C18459" s="294"/>
      <c r="D18459" s="294"/>
      <c r="E18459" s="294"/>
      <c r="F18459" s="294"/>
    </row>
    <row r="18460">
      <c r="A18460" s="294"/>
      <c r="B18460" s="294"/>
      <c r="C18460" s="294"/>
      <c r="D18460" s="294"/>
      <c r="E18460" s="294"/>
      <c r="F18460" s="294"/>
    </row>
    <row r="18461">
      <c r="A18461" s="294" t="s">
        <v>21945</v>
      </c>
      <c r="B18461" s="294"/>
      <c r="C18461" s="294"/>
      <c r="D18461" s="294"/>
      <c r="E18461" s="294"/>
      <c r="F18461" s="294"/>
    </row>
    <row r="18462">
      <c r="A18462" s="294" t="s">
        <v>32934</v>
      </c>
      <c r="B18462" s="294"/>
      <c r="C18462" s="294"/>
      <c r="D18462" s="294"/>
      <c r="E18462" s="294"/>
      <c r="F18462" s="294"/>
    </row>
    <row r="18463">
      <c r="A18463" s="294"/>
      <c r="B18463" s="294"/>
      <c r="C18463" s="294"/>
      <c r="D18463" s="294"/>
      <c r="E18463" s="294"/>
      <c r="F18463" s="294"/>
    </row>
    <row r="18464">
      <c r="A18464" s="294" t="s">
        <v>32935</v>
      </c>
      <c r="B18464" s="294"/>
      <c r="C18464" s="294"/>
      <c r="D18464" s="294"/>
      <c r="E18464" s="294"/>
      <c r="F18464" s="294"/>
    </row>
    <row r="18465">
      <c r="A18465" s="294" t="s">
        <v>32936</v>
      </c>
      <c r="B18465" s="294"/>
      <c r="C18465" s="294"/>
      <c r="D18465" s="294"/>
      <c r="E18465" s="294"/>
      <c r="F18465" s="294"/>
    </row>
    <row r="18466">
      <c r="A18466" s="294" t="s">
        <v>23477</v>
      </c>
      <c r="B18466" s="294"/>
      <c r="C18466" s="294"/>
      <c r="D18466" s="294"/>
      <c r="E18466" s="294"/>
      <c r="F18466" s="294"/>
    </row>
    <row r="18467">
      <c r="A18467" s="294" t="s">
        <v>32937</v>
      </c>
      <c r="B18467" s="294"/>
      <c r="C18467" s="294"/>
      <c r="D18467" s="294"/>
      <c r="E18467" s="294"/>
      <c r="F18467" s="294"/>
    </row>
    <row r="18468">
      <c r="A18468" s="294" t="s">
        <v>32938</v>
      </c>
      <c r="B18468" s="294"/>
      <c r="C18468" s="294"/>
      <c r="D18468" s="294"/>
      <c r="E18468" s="294"/>
      <c r="F18468" s="294"/>
    </row>
    <row r="18469">
      <c r="A18469" s="294" t="s">
        <v>32939</v>
      </c>
      <c r="B18469" s="294"/>
      <c r="C18469" s="294"/>
      <c r="D18469" s="294"/>
      <c r="E18469" s="294"/>
      <c r="F18469" s="294"/>
    </row>
    <row r="18470">
      <c r="A18470" s="294" t="s">
        <v>32940</v>
      </c>
      <c r="B18470" s="294"/>
      <c r="C18470" s="294"/>
      <c r="D18470" s="294"/>
      <c r="E18470" s="294"/>
      <c r="F18470" s="294"/>
    </row>
    <row r="18471">
      <c r="A18471" s="294" t="s">
        <v>32941</v>
      </c>
      <c r="B18471" s="294"/>
      <c r="C18471" s="294"/>
      <c r="D18471" s="294"/>
      <c r="E18471" s="294"/>
      <c r="F18471" s="294"/>
    </row>
    <row r="18472">
      <c r="A18472" s="294" t="s">
        <v>32942</v>
      </c>
      <c r="B18472" s="294"/>
      <c r="C18472" s="294"/>
      <c r="D18472" s="294"/>
      <c r="E18472" s="294"/>
      <c r="F18472" s="294"/>
    </row>
    <row r="18473">
      <c r="A18473" s="294" t="s">
        <v>32943</v>
      </c>
      <c r="B18473" s="294"/>
      <c r="C18473" s="294"/>
      <c r="D18473" s="294"/>
      <c r="E18473" s="294"/>
      <c r="F18473" s="294"/>
    </row>
    <row r="18474">
      <c r="A18474" s="294" t="s">
        <v>32944</v>
      </c>
      <c r="B18474" s="294"/>
      <c r="C18474" s="294"/>
      <c r="D18474" s="294"/>
      <c r="E18474" s="294"/>
      <c r="F18474" s="294"/>
    </row>
    <row r="18475">
      <c r="A18475" s="294"/>
      <c r="B18475" s="294"/>
      <c r="C18475" s="294"/>
      <c r="D18475" s="294"/>
      <c r="E18475" s="294"/>
      <c r="F18475" s="294"/>
    </row>
    <row r="18476">
      <c r="A18476" s="294" t="s">
        <v>21401</v>
      </c>
      <c r="B18476" s="294"/>
      <c r="C18476" s="294"/>
      <c r="D18476" s="294"/>
      <c r="E18476" s="294"/>
      <c r="F18476" s="294"/>
    </row>
    <row r="18477">
      <c r="A18477" s="294"/>
      <c r="B18477" s="294"/>
      <c r="C18477" s="294"/>
      <c r="D18477" s="294"/>
      <c r="E18477" s="294"/>
      <c r="F18477" s="294"/>
    </row>
    <row r="18478">
      <c r="A18478" s="294" t="s">
        <v>32945</v>
      </c>
      <c r="B18478" s="294"/>
      <c r="C18478" s="294"/>
      <c r="D18478" s="294"/>
      <c r="E18478" s="294"/>
      <c r="F18478" s="294"/>
    </row>
    <row r="18479">
      <c r="A18479" s="294" t="s">
        <v>32946</v>
      </c>
      <c r="B18479" s="294"/>
      <c r="C18479" s="294"/>
      <c r="D18479" s="294"/>
      <c r="E18479" s="294"/>
      <c r="F18479" s="294"/>
    </row>
    <row r="18480">
      <c r="A18480" s="294" t="s">
        <v>32947</v>
      </c>
      <c r="B18480" s="294"/>
      <c r="C18480" s="294"/>
      <c r="D18480" s="294"/>
      <c r="E18480" s="294"/>
      <c r="F18480" s="294"/>
    </row>
    <row r="18481">
      <c r="A18481" s="294" t="s">
        <v>32948</v>
      </c>
      <c r="B18481" s="294"/>
      <c r="C18481" s="294"/>
      <c r="D18481" s="294"/>
      <c r="E18481" s="294"/>
      <c r="F18481" s="294"/>
    </row>
    <row r="18482">
      <c r="A18482" s="294" t="s">
        <v>32949</v>
      </c>
      <c r="B18482" s="294"/>
      <c r="C18482" s="294"/>
      <c r="D18482" s="294"/>
      <c r="E18482" s="294"/>
      <c r="F18482" s="294"/>
    </row>
    <row r="18483">
      <c r="A18483" s="294" t="s">
        <v>32950</v>
      </c>
      <c r="B18483" s="294"/>
      <c r="C18483" s="294"/>
      <c r="D18483" s="294"/>
      <c r="E18483" s="294"/>
      <c r="F18483" s="294"/>
    </row>
    <row r="18484">
      <c r="A18484" s="294" t="s">
        <v>32951</v>
      </c>
      <c r="B18484" s="294"/>
      <c r="C18484" s="294"/>
      <c r="D18484" s="294"/>
      <c r="E18484" s="294"/>
      <c r="F18484" s="294"/>
    </row>
    <row r="18485">
      <c r="A18485" s="294" t="s">
        <v>32952</v>
      </c>
      <c r="B18485" s="294"/>
      <c r="C18485" s="294"/>
      <c r="D18485" s="294"/>
      <c r="E18485" s="294"/>
      <c r="F18485" s="294"/>
    </row>
    <row r="18486">
      <c r="A18486" s="294"/>
      <c r="B18486" s="294"/>
      <c r="C18486" s="294"/>
      <c r="D18486" s="294"/>
      <c r="E18486" s="294"/>
      <c r="F18486" s="294"/>
    </row>
    <row r="18487">
      <c r="A18487" s="294" t="s">
        <v>21407</v>
      </c>
      <c r="B18487" s="294"/>
      <c r="C18487" s="294"/>
      <c r="D18487" s="294"/>
      <c r="E18487" s="294"/>
      <c r="F18487" s="294"/>
    </row>
    <row r="18488">
      <c r="A18488" s="294"/>
      <c r="B18488" s="294"/>
      <c r="C18488" s="294"/>
      <c r="D18488" s="294"/>
      <c r="E18488" s="294"/>
      <c r="F18488" s="294"/>
    </row>
    <row r="18489">
      <c r="A18489" s="294" t="s">
        <v>32953</v>
      </c>
      <c r="B18489" s="294"/>
      <c r="C18489" s="294"/>
      <c r="D18489" s="294"/>
      <c r="E18489" s="294"/>
      <c r="F18489" s="294"/>
    </row>
    <row r="18490">
      <c r="A18490" s="294" t="s">
        <v>32954</v>
      </c>
      <c r="B18490" s="294"/>
      <c r="C18490" s="294"/>
      <c r="D18490" s="294"/>
      <c r="E18490" s="294"/>
      <c r="F18490" s="294"/>
    </row>
    <row r="18491">
      <c r="A18491" s="294" t="s">
        <v>32955</v>
      </c>
      <c r="B18491" s="294"/>
      <c r="C18491" s="294"/>
      <c r="D18491" s="294"/>
      <c r="E18491" s="294"/>
      <c r="F18491" s="294"/>
    </row>
    <row r="18492">
      <c r="A18492" s="294" t="s">
        <v>32956</v>
      </c>
      <c r="B18492" s="294"/>
      <c r="C18492" s="294"/>
      <c r="D18492" s="294"/>
      <c r="E18492" s="294"/>
      <c r="F18492" s="294"/>
    </row>
    <row r="18493">
      <c r="A18493" s="294" t="s">
        <v>32957</v>
      </c>
      <c r="B18493" s="294"/>
      <c r="C18493" s="294"/>
      <c r="D18493" s="294"/>
      <c r="E18493" s="294"/>
      <c r="F18493" s="294"/>
    </row>
    <row r="18494">
      <c r="A18494" s="294" t="s">
        <v>32958</v>
      </c>
      <c r="B18494" s="294"/>
      <c r="C18494" s="294"/>
      <c r="D18494" s="294"/>
      <c r="E18494" s="294"/>
      <c r="F18494" s="294"/>
    </row>
    <row r="18495">
      <c r="A18495" s="294" t="s">
        <v>32959</v>
      </c>
      <c r="B18495" s="294"/>
      <c r="C18495" s="294"/>
      <c r="D18495" s="294"/>
      <c r="E18495" s="294"/>
      <c r="F18495" s="294"/>
    </row>
    <row r="18496">
      <c r="A18496" s="294" t="s">
        <v>32960</v>
      </c>
      <c r="B18496" s="294"/>
      <c r="C18496" s="294"/>
      <c r="D18496" s="294"/>
      <c r="E18496" s="294"/>
      <c r="F18496" s="294"/>
    </row>
    <row r="18497">
      <c r="A18497" s="294" t="s">
        <v>32961</v>
      </c>
      <c r="B18497" s="294"/>
      <c r="C18497" s="294"/>
      <c r="D18497" s="294"/>
      <c r="E18497" s="294"/>
      <c r="F18497" s="294"/>
    </row>
    <row r="18498">
      <c r="A18498" s="294" t="s">
        <v>32962</v>
      </c>
      <c r="B18498" s="294"/>
      <c r="C18498" s="294"/>
      <c r="D18498" s="294"/>
      <c r="E18498" s="294"/>
      <c r="F18498" s="294"/>
    </row>
    <row r="18499">
      <c r="A18499" s="294" t="s">
        <v>32963</v>
      </c>
      <c r="B18499" s="294"/>
      <c r="C18499" s="294"/>
      <c r="D18499" s="294"/>
      <c r="E18499" s="294"/>
      <c r="F18499" s="294"/>
    </row>
    <row r="18500">
      <c r="A18500" s="294" t="s">
        <v>28849</v>
      </c>
      <c r="B18500" s="294"/>
      <c r="C18500" s="294"/>
      <c r="D18500" s="294"/>
      <c r="E18500" s="294"/>
      <c r="F18500" s="294"/>
    </row>
    <row r="18501">
      <c r="A18501" s="294" t="s">
        <v>32964</v>
      </c>
      <c r="B18501" s="294"/>
      <c r="C18501" s="294"/>
      <c r="D18501" s="294"/>
      <c r="E18501" s="294"/>
      <c r="F18501" s="294"/>
    </row>
    <row r="18502">
      <c r="A18502" s="294" t="s">
        <v>32965</v>
      </c>
      <c r="B18502" s="294"/>
      <c r="C18502" s="294"/>
      <c r="D18502" s="294"/>
      <c r="E18502" s="294"/>
      <c r="F18502" s="294"/>
    </row>
    <row r="18503">
      <c r="A18503" s="294"/>
      <c r="B18503" s="294"/>
      <c r="C18503" s="294"/>
      <c r="D18503" s="294"/>
      <c r="E18503" s="294"/>
      <c r="F18503" s="294"/>
    </row>
    <row r="18504">
      <c r="A18504" s="294" t="s">
        <v>21304</v>
      </c>
      <c r="B18504" s="294"/>
      <c r="C18504" s="294"/>
      <c r="D18504" s="294"/>
      <c r="E18504" s="294"/>
      <c r="F18504" s="294"/>
    </row>
    <row r="18505">
      <c r="A18505" s="294"/>
      <c r="B18505" s="294"/>
      <c r="C18505" s="294"/>
      <c r="D18505" s="294"/>
      <c r="E18505" s="294"/>
      <c r="F18505" s="294"/>
    </row>
    <row r="18506">
      <c r="A18506" s="294" t="s">
        <v>32966</v>
      </c>
      <c r="B18506" s="294"/>
      <c r="C18506" s="294"/>
      <c r="D18506" s="294"/>
      <c r="E18506" s="294"/>
      <c r="F18506" s="294"/>
    </row>
    <row r="18507">
      <c r="A18507" s="294" t="s">
        <v>32967</v>
      </c>
      <c r="B18507" s="294"/>
      <c r="C18507" s="294"/>
      <c r="D18507" s="294"/>
      <c r="E18507" s="294"/>
      <c r="F18507" s="294"/>
    </row>
    <row r="18508">
      <c r="A18508" s="294" t="s">
        <v>32968</v>
      </c>
      <c r="B18508" s="294"/>
      <c r="C18508" s="294"/>
      <c r="D18508" s="294"/>
      <c r="E18508" s="294"/>
      <c r="F18508" s="294"/>
    </row>
    <row r="18509">
      <c r="A18509" s="294" t="s">
        <v>32969</v>
      </c>
      <c r="B18509" s="294"/>
      <c r="C18509" s="294"/>
      <c r="D18509" s="294"/>
      <c r="E18509" s="294"/>
      <c r="F18509" s="294"/>
    </row>
    <row r="18510">
      <c r="A18510" s="294" t="s">
        <v>32970</v>
      </c>
      <c r="B18510" s="294"/>
      <c r="C18510" s="294"/>
      <c r="D18510" s="294"/>
      <c r="E18510" s="294"/>
      <c r="F18510" s="294"/>
    </row>
    <row r="18511">
      <c r="A18511" s="294" t="s">
        <v>32971</v>
      </c>
      <c r="B18511" s="294"/>
      <c r="C18511" s="294"/>
      <c r="D18511" s="294"/>
      <c r="E18511" s="294"/>
      <c r="F18511" s="294"/>
    </row>
    <row r="18512">
      <c r="A18512" s="294" t="s">
        <v>32972</v>
      </c>
      <c r="B18512" s="294"/>
      <c r="C18512" s="294"/>
      <c r="D18512" s="294"/>
      <c r="E18512" s="294"/>
      <c r="F18512" s="294"/>
    </row>
    <row r="18513">
      <c r="A18513" s="294"/>
      <c r="B18513" s="294"/>
      <c r="C18513" s="294"/>
      <c r="D18513" s="294"/>
      <c r="E18513" s="294"/>
      <c r="F18513" s="294"/>
    </row>
    <row r="18514">
      <c r="A18514" s="294" t="s">
        <v>28124</v>
      </c>
      <c r="B18514" s="294"/>
      <c r="C18514" s="294"/>
      <c r="D18514" s="294"/>
      <c r="E18514" s="294"/>
      <c r="F18514" s="294"/>
    </row>
    <row r="18515">
      <c r="A18515" s="294" t="s">
        <v>32973</v>
      </c>
      <c r="B18515" s="294"/>
      <c r="C18515" s="294"/>
      <c r="D18515" s="294"/>
      <c r="E18515" s="294"/>
      <c r="F18515" s="294"/>
    </row>
    <row r="18516">
      <c r="A18516" s="294" t="s">
        <v>32924</v>
      </c>
      <c r="B18516" s="294"/>
      <c r="C18516" s="294"/>
      <c r="D18516" s="294"/>
      <c r="E18516" s="294"/>
      <c r="F18516" s="294"/>
    </row>
    <row r="18517">
      <c r="A18517" s="294" t="s">
        <v>21672</v>
      </c>
      <c r="B18517" s="294"/>
      <c r="C18517" s="294"/>
      <c r="D18517" s="294"/>
      <c r="E18517" s="294"/>
      <c r="F18517" s="294"/>
    </row>
    <row r="18518">
      <c r="A18518" s="294"/>
      <c r="B18518" s="294"/>
      <c r="C18518" s="294"/>
      <c r="D18518" s="294"/>
      <c r="E18518" s="294"/>
      <c r="F18518" s="294"/>
    </row>
    <row r="18519">
      <c r="A18519" s="294" t="s">
        <v>32974</v>
      </c>
      <c r="B18519" s="294"/>
      <c r="C18519" s="294"/>
      <c r="D18519" s="294"/>
      <c r="E18519" s="294"/>
      <c r="F18519" s="294"/>
    </row>
    <row r="18520">
      <c r="A18520" s="294"/>
      <c r="B18520" s="294"/>
      <c r="C18520" s="294"/>
      <c r="D18520" s="294"/>
      <c r="E18520" s="294"/>
      <c r="F18520" s="294"/>
    </row>
    <row r="18521">
      <c r="A18521" s="294" t="s">
        <v>32975</v>
      </c>
      <c r="B18521" s="294"/>
      <c r="C18521" s="294"/>
      <c r="D18521" s="294"/>
      <c r="E18521" s="294"/>
      <c r="F18521" s="294"/>
    </row>
    <row r="18522">
      <c r="A18522" s="294" t="s">
        <v>32976</v>
      </c>
      <c r="B18522" s="294"/>
      <c r="C18522" s="294"/>
      <c r="D18522" s="294"/>
      <c r="E18522" s="294"/>
      <c r="F18522" s="294"/>
    </row>
    <row r="18523">
      <c r="A18523" s="294" t="s">
        <v>32977</v>
      </c>
      <c r="B18523" s="294"/>
      <c r="C18523" s="294"/>
      <c r="D18523" s="294"/>
      <c r="E18523" s="294"/>
      <c r="F18523" s="294"/>
    </row>
    <row r="18524">
      <c r="A18524" s="294" t="s">
        <v>32978</v>
      </c>
      <c r="B18524" s="294"/>
      <c r="C18524" s="294"/>
      <c r="D18524" s="294"/>
      <c r="E18524" s="294"/>
      <c r="F18524" s="294"/>
    </row>
    <row r="18525">
      <c r="A18525" s="294" t="s">
        <v>32979</v>
      </c>
      <c r="B18525" s="294"/>
      <c r="C18525" s="294"/>
      <c r="D18525" s="294"/>
      <c r="E18525" s="294"/>
      <c r="F18525" s="294"/>
    </row>
    <row r="18526">
      <c r="A18526" s="294" t="s">
        <v>32980</v>
      </c>
      <c r="B18526" s="294"/>
      <c r="C18526" s="294"/>
      <c r="D18526" s="294"/>
      <c r="E18526" s="294"/>
      <c r="F18526" s="294"/>
    </row>
    <row r="18527">
      <c r="A18527" s="294"/>
      <c r="B18527" s="294"/>
      <c r="C18527" s="294"/>
      <c r="D18527" s="294"/>
      <c r="E18527" s="294"/>
      <c r="F18527" s="294"/>
    </row>
    <row r="18528">
      <c r="A18528" s="294" t="s">
        <v>22564</v>
      </c>
      <c r="B18528" s="294"/>
      <c r="C18528" s="294"/>
      <c r="D18528" s="294"/>
      <c r="E18528" s="294"/>
      <c r="F18528" s="294"/>
    </row>
    <row r="18529">
      <c r="A18529" s="294" t="s">
        <v>20470</v>
      </c>
      <c r="B18529" s="294"/>
      <c r="C18529" s="294"/>
      <c r="D18529" s="294"/>
      <c r="E18529" s="294"/>
      <c r="F18529" s="294"/>
    </row>
    <row r="18530">
      <c r="A18530" s="294"/>
      <c r="B18530" s="294"/>
      <c r="C18530" s="294"/>
      <c r="D18530" s="294"/>
      <c r="E18530" s="294"/>
      <c r="F18530" s="294"/>
    </row>
    <row r="18531">
      <c r="A18531" s="294" t="s">
        <v>32981</v>
      </c>
      <c r="B18531" s="294"/>
      <c r="C18531" s="294"/>
      <c r="D18531" s="294"/>
      <c r="E18531" s="294"/>
      <c r="F18531" s="294"/>
    </row>
    <row r="18532">
      <c r="A18532" s="294" t="s">
        <v>32982</v>
      </c>
      <c r="B18532" s="294"/>
      <c r="C18532" s="294"/>
      <c r="D18532" s="294"/>
      <c r="E18532" s="294"/>
      <c r="F18532" s="294"/>
    </row>
    <row r="18533">
      <c r="A18533" s="294" t="s">
        <v>32983</v>
      </c>
      <c r="B18533" s="294"/>
      <c r="C18533" s="294"/>
      <c r="D18533" s="294"/>
      <c r="E18533" s="294"/>
      <c r="F18533" s="294"/>
    </row>
    <row r="18534">
      <c r="A18534" s="294" t="s">
        <v>32984</v>
      </c>
      <c r="B18534" s="294"/>
      <c r="C18534" s="294"/>
      <c r="D18534" s="294"/>
      <c r="E18534" s="294"/>
      <c r="F18534" s="294"/>
    </row>
    <row r="18535">
      <c r="A18535" s="294" t="s">
        <v>32985</v>
      </c>
      <c r="B18535" s="294"/>
      <c r="C18535" s="294"/>
      <c r="D18535" s="294"/>
      <c r="E18535" s="294"/>
      <c r="F18535" s="294"/>
    </row>
    <row r="18536">
      <c r="A18536" s="294"/>
      <c r="B18536" s="294"/>
      <c r="C18536" s="294"/>
      <c r="D18536" s="294"/>
      <c r="E18536" s="294"/>
      <c r="F18536" s="294"/>
    </row>
    <row r="18537">
      <c r="A18537" s="294"/>
      <c r="B18537" s="294"/>
      <c r="C18537" s="294"/>
      <c r="D18537" s="294"/>
      <c r="E18537" s="294"/>
      <c r="F18537" s="294"/>
    </row>
    <row r="18538">
      <c r="A18538" s="294" t="s">
        <v>32986</v>
      </c>
      <c r="B18538" s="294"/>
      <c r="C18538" s="294"/>
      <c r="D18538" s="294"/>
      <c r="E18538" s="294"/>
      <c r="F18538" s="294"/>
    </row>
    <row r="18539">
      <c r="A18539" s="294"/>
      <c r="B18539" s="294"/>
      <c r="C18539" s="294"/>
      <c r="D18539" s="294"/>
      <c r="E18539" s="294"/>
      <c r="F18539" s="294"/>
    </row>
    <row r="18540">
      <c r="A18540" s="294" t="s">
        <v>32987</v>
      </c>
      <c r="B18540" s="294"/>
      <c r="C18540" s="294"/>
      <c r="D18540" s="294"/>
      <c r="E18540" s="294"/>
      <c r="F18540" s="294"/>
    </row>
    <row r="18541">
      <c r="A18541" s="294" t="s">
        <v>32988</v>
      </c>
      <c r="B18541" s="294"/>
      <c r="C18541" s="294"/>
      <c r="D18541" s="294"/>
      <c r="E18541" s="294"/>
      <c r="F18541" s="294"/>
    </row>
    <row r="18542">
      <c r="A18542" s="294" t="s">
        <v>32989</v>
      </c>
      <c r="B18542" s="294"/>
      <c r="C18542" s="294"/>
      <c r="D18542" s="294"/>
      <c r="E18542" s="294"/>
      <c r="F18542" s="294"/>
    </row>
    <row r="18543">
      <c r="A18543" s="294" t="s">
        <v>32990</v>
      </c>
      <c r="B18543" s="294"/>
      <c r="C18543" s="294"/>
      <c r="D18543" s="294"/>
      <c r="E18543" s="294"/>
      <c r="F18543" s="294"/>
    </row>
    <row r="18544">
      <c r="A18544" s="294" t="s">
        <v>32991</v>
      </c>
      <c r="B18544" s="294"/>
      <c r="C18544" s="294"/>
      <c r="D18544" s="294"/>
      <c r="E18544" s="294"/>
      <c r="F18544" s="294"/>
    </row>
    <row r="18545">
      <c r="A18545" s="294" t="s">
        <v>32992</v>
      </c>
      <c r="B18545" s="294"/>
      <c r="C18545" s="294"/>
      <c r="D18545" s="294"/>
      <c r="E18545" s="294"/>
      <c r="F18545" s="294"/>
    </row>
    <row r="18546">
      <c r="A18546" s="294" t="s">
        <v>32993</v>
      </c>
      <c r="B18546" s="294"/>
      <c r="C18546" s="294"/>
      <c r="D18546" s="294"/>
      <c r="E18546" s="294"/>
      <c r="F18546" s="294"/>
    </row>
    <row r="18547">
      <c r="A18547" s="294" t="s">
        <v>32994</v>
      </c>
      <c r="B18547" s="294"/>
      <c r="C18547" s="294"/>
      <c r="D18547" s="294"/>
      <c r="E18547" s="294"/>
      <c r="F18547" s="294"/>
    </row>
    <row r="18548">
      <c r="A18548" s="294" t="s">
        <v>32995</v>
      </c>
      <c r="B18548" s="294"/>
      <c r="C18548" s="294"/>
      <c r="D18548" s="294"/>
      <c r="E18548" s="294"/>
      <c r="F18548" s="294"/>
    </row>
    <row r="18549">
      <c r="A18549" s="294" t="s">
        <v>32996</v>
      </c>
      <c r="B18549" s="294"/>
      <c r="C18549" s="294"/>
      <c r="D18549" s="294"/>
      <c r="E18549" s="294"/>
      <c r="F18549" s="294"/>
    </row>
    <row r="18550">
      <c r="A18550" s="294" t="s">
        <v>32997</v>
      </c>
      <c r="B18550" s="294"/>
      <c r="C18550" s="294"/>
      <c r="D18550" s="294"/>
      <c r="E18550" s="294"/>
      <c r="F18550" s="294"/>
    </row>
    <row r="18551">
      <c r="A18551" s="294"/>
      <c r="B18551" s="294"/>
      <c r="C18551" s="294"/>
      <c r="D18551" s="294"/>
      <c r="E18551" s="294"/>
      <c r="F18551" s="294"/>
    </row>
    <row r="18552">
      <c r="A18552" s="294" t="s">
        <v>25653</v>
      </c>
      <c r="B18552" s="294"/>
      <c r="C18552" s="294"/>
      <c r="D18552" s="294"/>
      <c r="E18552" s="294"/>
      <c r="F18552" s="294"/>
    </row>
    <row r="18553">
      <c r="A18553" s="294" t="s">
        <v>23767</v>
      </c>
      <c r="B18553" s="294"/>
      <c r="C18553" s="294"/>
      <c r="D18553" s="294"/>
      <c r="E18553" s="294"/>
      <c r="F18553" s="294"/>
    </row>
    <row r="18554">
      <c r="A18554" s="294"/>
      <c r="B18554" s="294"/>
      <c r="C18554" s="294"/>
      <c r="D18554" s="294"/>
      <c r="E18554" s="294"/>
      <c r="F18554" s="294"/>
    </row>
    <row r="18555">
      <c r="A18555" s="294" t="s">
        <v>32998</v>
      </c>
      <c r="B18555" s="294"/>
      <c r="C18555" s="294"/>
      <c r="D18555" s="294"/>
      <c r="E18555" s="294"/>
      <c r="F18555" s="294"/>
    </row>
    <row r="18556">
      <c r="A18556" s="294" t="s">
        <v>32999</v>
      </c>
      <c r="B18556" s="294"/>
      <c r="C18556" s="294"/>
      <c r="D18556" s="294"/>
      <c r="E18556" s="294"/>
      <c r="F18556" s="294"/>
    </row>
    <row r="18557">
      <c r="A18557" s="294" t="s">
        <v>33000</v>
      </c>
      <c r="B18557" s="294"/>
      <c r="C18557" s="294"/>
      <c r="D18557" s="294"/>
      <c r="E18557" s="294"/>
      <c r="F18557" s="294"/>
    </row>
    <row r="18558">
      <c r="A18558" s="294"/>
      <c r="B18558" s="294"/>
      <c r="C18558" s="294"/>
      <c r="D18558" s="294"/>
      <c r="E18558" s="294"/>
      <c r="F18558" s="294"/>
    </row>
    <row r="18559">
      <c r="A18559" s="294" t="s">
        <v>23201</v>
      </c>
      <c r="B18559" s="294"/>
      <c r="C18559" s="294"/>
      <c r="D18559" s="294"/>
      <c r="E18559" s="294"/>
      <c r="F18559" s="294"/>
    </row>
    <row r="18560">
      <c r="A18560" s="294" t="s">
        <v>23772</v>
      </c>
      <c r="B18560" s="294"/>
      <c r="C18560" s="294"/>
      <c r="D18560" s="294"/>
      <c r="E18560" s="294"/>
      <c r="F18560" s="294"/>
    </row>
    <row r="18561">
      <c r="A18561" s="294"/>
      <c r="B18561" s="294"/>
      <c r="C18561" s="294"/>
      <c r="D18561" s="294"/>
      <c r="E18561" s="294"/>
      <c r="F18561" s="294"/>
    </row>
    <row r="18562">
      <c r="A18562" s="294" t="s">
        <v>33001</v>
      </c>
      <c r="B18562" s="294"/>
      <c r="C18562" s="294"/>
      <c r="D18562" s="294"/>
      <c r="E18562" s="294"/>
      <c r="F18562" s="294"/>
    </row>
    <row r="18563">
      <c r="A18563" s="294" t="s">
        <v>33002</v>
      </c>
      <c r="B18563" s="294"/>
      <c r="C18563" s="294"/>
      <c r="D18563" s="294"/>
      <c r="E18563" s="294"/>
      <c r="F18563" s="294"/>
    </row>
    <row r="18564">
      <c r="A18564" s="294" t="s">
        <v>33003</v>
      </c>
      <c r="B18564" s="294"/>
      <c r="C18564" s="294"/>
      <c r="D18564" s="294"/>
      <c r="E18564" s="294"/>
      <c r="F18564" s="294"/>
    </row>
    <row r="18565">
      <c r="A18565" s="294" t="s">
        <v>33004</v>
      </c>
      <c r="B18565" s="294"/>
      <c r="C18565" s="294"/>
      <c r="D18565" s="294"/>
      <c r="E18565" s="294"/>
      <c r="F18565" s="294"/>
    </row>
    <row r="18566">
      <c r="A18566" s="294"/>
      <c r="B18566" s="294"/>
      <c r="C18566" s="294"/>
      <c r="D18566" s="294"/>
      <c r="E18566" s="294"/>
      <c r="F18566" s="294"/>
    </row>
    <row r="18567">
      <c r="A18567" s="294" t="s">
        <v>33005</v>
      </c>
      <c r="B18567" s="294"/>
      <c r="C18567" s="294"/>
      <c r="D18567" s="294"/>
      <c r="E18567" s="294"/>
      <c r="F18567" s="294"/>
    </row>
    <row r="18568">
      <c r="A18568" s="294"/>
      <c r="B18568" s="294"/>
      <c r="C18568" s="294"/>
      <c r="D18568" s="294"/>
      <c r="E18568" s="294"/>
      <c r="F18568" s="294"/>
    </row>
    <row r="18569">
      <c r="A18569" s="294" t="s">
        <v>33006</v>
      </c>
      <c r="B18569" s="294"/>
      <c r="C18569" s="294"/>
      <c r="D18569" s="294"/>
      <c r="E18569" s="294"/>
      <c r="F18569" s="294"/>
    </row>
    <row r="18570">
      <c r="A18570" s="294" t="s">
        <v>33007</v>
      </c>
      <c r="B18570" s="294"/>
      <c r="C18570" s="294"/>
      <c r="D18570" s="294"/>
      <c r="E18570" s="294"/>
      <c r="F18570" s="294"/>
    </row>
    <row r="18571">
      <c r="A18571" s="294" t="s">
        <v>33008</v>
      </c>
      <c r="B18571" s="294"/>
      <c r="C18571" s="294"/>
      <c r="D18571" s="294"/>
      <c r="E18571" s="294"/>
      <c r="F18571" s="294"/>
    </row>
    <row r="18572">
      <c r="A18572" s="294" t="s">
        <v>33009</v>
      </c>
      <c r="B18572" s="294"/>
      <c r="C18572" s="294"/>
      <c r="D18572" s="294"/>
      <c r="E18572" s="294"/>
      <c r="F18572" s="294"/>
    </row>
    <row r="18573">
      <c r="A18573" s="294" t="s">
        <v>33010</v>
      </c>
      <c r="B18573" s="294"/>
      <c r="C18573" s="294"/>
      <c r="D18573" s="294"/>
      <c r="E18573" s="294"/>
      <c r="F18573" s="294"/>
    </row>
    <row r="18574">
      <c r="A18574" s="294" t="s">
        <v>33011</v>
      </c>
      <c r="B18574" s="294"/>
      <c r="C18574" s="294"/>
      <c r="D18574" s="294"/>
      <c r="E18574" s="294"/>
      <c r="F18574" s="294"/>
    </row>
    <row r="18575">
      <c r="A18575" s="294" t="s">
        <v>33012</v>
      </c>
      <c r="B18575" s="294"/>
      <c r="C18575" s="294"/>
      <c r="D18575" s="294"/>
      <c r="E18575" s="294"/>
      <c r="F18575" s="294"/>
    </row>
    <row r="18576">
      <c r="A18576" s="294" t="s">
        <v>33013</v>
      </c>
      <c r="B18576" s="294"/>
      <c r="C18576" s="294"/>
      <c r="D18576" s="294"/>
      <c r="E18576" s="294"/>
      <c r="F18576" s="294"/>
    </row>
    <row r="18577">
      <c r="A18577" s="294" t="s">
        <v>33014</v>
      </c>
      <c r="B18577" s="294"/>
      <c r="C18577" s="294"/>
      <c r="D18577" s="294"/>
      <c r="E18577" s="294"/>
      <c r="F18577" s="294"/>
    </row>
    <row r="18578">
      <c r="A18578" s="294" t="s">
        <v>33015</v>
      </c>
      <c r="B18578" s="294"/>
      <c r="C18578" s="294"/>
      <c r="D18578" s="294"/>
      <c r="E18578" s="294"/>
      <c r="F18578" s="294"/>
    </row>
    <row r="18579">
      <c r="A18579" s="294" t="s">
        <v>22317</v>
      </c>
      <c r="B18579" s="294"/>
      <c r="C18579" s="294"/>
      <c r="D18579" s="294"/>
      <c r="E18579" s="294"/>
      <c r="F18579" s="294"/>
    </row>
    <row r="18580">
      <c r="A18580" s="294" t="s">
        <v>33016</v>
      </c>
      <c r="B18580" s="294"/>
      <c r="C18580" s="294"/>
      <c r="D18580" s="294"/>
      <c r="E18580" s="294"/>
      <c r="F18580" s="294"/>
    </row>
    <row r="18581">
      <c r="A18581" s="294" t="s">
        <v>33017</v>
      </c>
      <c r="B18581" s="294"/>
      <c r="C18581" s="294"/>
      <c r="D18581" s="294"/>
      <c r="E18581" s="294"/>
      <c r="F18581" s="294"/>
    </row>
    <row r="18582">
      <c r="A18582" s="294" t="s">
        <v>33018</v>
      </c>
      <c r="B18582" s="294"/>
      <c r="C18582" s="294"/>
      <c r="D18582" s="294"/>
      <c r="E18582" s="294"/>
      <c r="F18582" s="294"/>
    </row>
    <row r="18583">
      <c r="A18583" s="294" t="s">
        <v>33019</v>
      </c>
      <c r="B18583" s="294"/>
      <c r="C18583" s="294"/>
      <c r="D18583" s="294"/>
      <c r="E18583" s="294"/>
      <c r="F18583" s="294"/>
    </row>
    <row r="18584">
      <c r="A18584" s="294"/>
      <c r="B18584" s="294"/>
      <c r="C18584" s="294"/>
      <c r="D18584" s="294"/>
      <c r="E18584" s="294"/>
      <c r="F18584" s="294"/>
    </row>
    <row r="18585">
      <c r="A18585" s="294" t="s">
        <v>28124</v>
      </c>
      <c r="B18585" s="294"/>
      <c r="C18585" s="294"/>
      <c r="D18585" s="294"/>
      <c r="E18585" s="294"/>
      <c r="F18585" s="294"/>
    </row>
    <row r="18586">
      <c r="A18586" s="294" t="s">
        <v>33020</v>
      </c>
      <c r="B18586" s="294"/>
      <c r="C18586" s="294"/>
      <c r="D18586" s="294"/>
      <c r="E18586" s="294"/>
      <c r="F18586" s="294"/>
    </row>
    <row r="18587">
      <c r="A18587" s="294" t="s">
        <v>21618</v>
      </c>
      <c r="B18587" s="294"/>
      <c r="C18587" s="294"/>
      <c r="D18587" s="294"/>
      <c r="E18587" s="294"/>
      <c r="F18587" s="294"/>
    </row>
    <row r="18588">
      <c r="A18588" s="294" t="s">
        <v>33021</v>
      </c>
      <c r="B18588" s="294"/>
      <c r="C18588" s="294"/>
      <c r="D18588" s="294"/>
      <c r="E18588" s="294"/>
      <c r="F18588" s="294"/>
    </row>
    <row r="18589">
      <c r="A18589" s="294"/>
      <c r="B18589" s="294"/>
      <c r="C18589" s="294"/>
      <c r="D18589" s="294"/>
      <c r="E18589" s="294"/>
      <c r="F18589" s="294"/>
    </row>
    <row r="18590">
      <c r="A18590" s="294" t="s">
        <v>22512</v>
      </c>
      <c r="B18590" s="294"/>
      <c r="C18590" s="294"/>
      <c r="D18590" s="294"/>
      <c r="E18590" s="294"/>
      <c r="F18590" s="294"/>
    </row>
    <row r="18591">
      <c r="A18591" s="294" t="s">
        <v>23459</v>
      </c>
      <c r="B18591" s="294"/>
      <c r="C18591" s="294"/>
      <c r="D18591" s="294"/>
      <c r="E18591" s="294"/>
      <c r="F18591" s="294"/>
    </row>
    <row r="18592">
      <c r="A18592" s="294"/>
      <c r="B18592" s="294"/>
      <c r="C18592" s="294"/>
      <c r="D18592" s="294"/>
      <c r="E18592" s="294"/>
      <c r="F18592" s="294"/>
    </row>
    <row r="18593">
      <c r="A18593" s="294" t="s">
        <v>33022</v>
      </c>
      <c r="B18593" s="294"/>
      <c r="C18593" s="294"/>
      <c r="D18593" s="294"/>
      <c r="E18593" s="294"/>
      <c r="F18593" s="294"/>
    </row>
    <row r="18594">
      <c r="A18594" s="294" t="s">
        <v>33023</v>
      </c>
      <c r="B18594" s="294"/>
      <c r="C18594" s="294"/>
      <c r="D18594" s="294"/>
      <c r="E18594" s="294"/>
      <c r="F18594" s="294"/>
    </row>
    <row r="18595">
      <c r="A18595" s="294" t="s">
        <v>33024</v>
      </c>
      <c r="B18595" s="294"/>
      <c r="C18595" s="294"/>
      <c r="D18595" s="294"/>
      <c r="E18595" s="294"/>
      <c r="F18595" s="294"/>
    </row>
    <row r="18596">
      <c r="A18596" s="294"/>
      <c r="B18596" s="294"/>
      <c r="C18596" s="294"/>
      <c r="D18596" s="294"/>
      <c r="E18596" s="294"/>
      <c r="F18596" s="294"/>
    </row>
    <row r="18597">
      <c r="A18597" s="294" t="s">
        <v>33025</v>
      </c>
      <c r="B18597" s="294"/>
      <c r="C18597" s="294"/>
      <c r="D18597" s="294"/>
      <c r="E18597" s="294"/>
      <c r="F18597" s="294"/>
    </row>
    <row r="18598">
      <c r="A18598" s="294"/>
      <c r="B18598" s="294"/>
      <c r="C18598" s="294"/>
      <c r="D18598" s="294"/>
      <c r="E18598" s="294"/>
      <c r="F18598" s="294"/>
    </row>
    <row r="18599">
      <c r="A18599" s="294" t="s">
        <v>22226</v>
      </c>
      <c r="B18599" s="294"/>
      <c r="C18599" s="294"/>
      <c r="D18599" s="294"/>
      <c r="E18599" s="294"/>
      <c r="F18599" s="294"/>
    </row>
    <row r="18600">
      <c r="A18600" s="294" t="s">
        <v>33026</v>
      </c>
      <c r="B18600" s="294"/>
      <c r="C18600" s="294"/>
      <c r="D18600" s="294"/>
      <c r="E18600" s="294"/>
      <c r="F18600" s="294"/>
    </row>
    <row r="18601">
      <c r="A18601" s="294" t="s">
        <v>33027</v>
      </c>
      <c r="B18601" s="294"/>
      <c r="C18601" s="294"/>
      <c r="D18601" s="294"/>
      <c r="E18601" s="294"/>
      <c r="F18601" s="294"/>
    </row>
    <row r="18602">
      <c r="A18602" s="294" t="s">
        <v>28828</v>
      </c>
      <c r="B18602" s="294"/>
      <c r="C18602" s="294"/>
      <c r="D18602" s="294"/>
      <c r="E18602" s="294"/>
      <c r="F18602" s="294"/>
    </row>
    <row r="18603">
      <c r="A18603" s="294" t="s">
        <v>33028</v>
      </c>
      <c r="B18603" s="294"/>
      <c r="C18603" s="294"/>
      <c r="D18603" s="294"/>
      <c r="E18603" s="294"/>
      <c r="F18603" s="294"/>
    </row>
    <row r="18604">
      <c r="A18604" s="294" t="s">
        <v>33029</v>
      </c>
      <c r="B18604" s="294"/>
      <c r="C18604" s="294"/>
      <c r="D18604" s="294"/>
      <c r="E18604" s="294"/>
      <c r="F18604" s="294"/>
    </row>
    <row r="18605">
      <c r="A18605" s="294" t="s">
        <v>33030</v>
      </c>
      <c r="B18605" s="294"/>
      <c r="C18605" s="294"/>
      <c r="D18605" s="294"/>
      <c r="E18605" s="294"/>
      <c r="F18605" s="294"/>
    </row>
    <row r="18606">
      <c r="A18606" s="294"/>
      <c r="B18606" s="294"/>
      <c r="C18606" s="294"/>
      <c r="D18606" s="294"/>
      <c r="E18606" s="294"/>
      <c r="F18606" s="294"/>
    </row>
    <row r="18607">
      <c r="A18607" s="294" t="s">
        <v>21945</v>
      </c>
      <c r="B18607" s="294"/>
      <c r="C18607" s="294"/>
      <c r="D18607" s="294"/>
      <c r="E18607" s="294"/>
      <c r="F18607" s="294"/>
    </row>
    <row r="18608">
      <c r="A18608" s="294" t="s">
        <v>23813</v>
      </c>
      <c r="B18608" s="294"/>
      <c r="C18608" s="294"/>
      <c r="D18608" s="294"/>
      <c r="E18608" s="294"/>
      <c r="F18608" s="294"/>
    </row>
    <row r="18609">
      <c r="A18609" s="294"/>
      <c r="B18609" s="294"/>
      <c r="C18609" s="294"/>
      <c r="D18609" s="294"/>
      <c r="E18609" s="294"/>
      <c r="F18609" s="294"/>
    </row>
    <row r="18610">
      <c r="A18610" s="294" t="s">
        <v>33031</v>
      </c>
      <c r="B18610" s="294"/>
      <c r="C18610" s="294"/>
      <c r="D18610" s="294"/>
      <c r="E18610" s="294"/>
      <c r="F18610" s="294"/>
    </row>
    <row r="18611">
      <c r="A18611" s="294" t="s">
        <v>33032</v>
      </c>
      <c r="B18611" s="294"/>
      <c r="C18611" s="294"/>
      <c r="D18611" s="294"/>
      <c r="E18611" s="294"/>
      <c r="F18611" s="294"/>
    </row>
    <row r="18612">
      <c r="A18612" s="294" t="s">
        <v>33033</v>
      </c>
      <c r="B18612" s="294"/>
      <c r="C18612" s="294"/>
      <c r="D18612" s="294"/>
      <c r="E18612" s="294"/>
      <c r="F18612" s="294"/>
    </row>
    <row r="18613">
      <c r="A18613" s="294" t="s">
        <v>33034</v>
      </c>
      <c r="B18613" s="294"/>
      <c r="C18613" s="294"/>
      <c r="D18613" s="294"/>
      <c r="E18613" s="294"/>
      <c r="F18613" s="294"/>
    </row>
    <row r="18614">
      <c r="A18614" s="294" t="s">
        <v>33035</v>
      </c>
      <c r="B18614" s="294"/>
      <c r="C18614" s="294"/>
      <c r="D18614" s="294"/>
      <c r="E18614" s="294"/>
      <c r="F18614" s="294"/>
    </row>
    <row r="18615">
      <c r="A18615" s="294" t="s">
        <v>33036</v>
      </c>
      <c r="B18615" s="294"/>
      <c r="C18615" s="294"/>
      <c r="D18615" s="294"/>
      <c r="E18615" s="294"/>
      <c r="F18615" s="294"/>
    </row>
    <row r="18616">
      <c r="A18616" s="294" t="s">
        <v>33037</v>
      </c>
      <c r="B18616" s="294"/>
      <c r="C18616" s="294"/>
      <c r="D18616" s="294"/>
      <c r="E18616" s="294"/>
      <c r="F18616" s="294"/>
    </row>
    <row r="18617">
      <c r="A18617" s="294" t="s">
        <v>33038</v>
      </c>
      <c r="B18617" s="294"/>
      <c r="C18617" s="294"/>
      <c r="D18617" s="294"/>
      <c r="E18617" s="294"/>
      <c r="F18617" s="294"/>
    </row>
    <row r="18618">
      <c r="A18618" s="294"/>
      <c r="B18618" s="294"/>
      <c r="C18618" s="294"/>
      <c r="D18618" s="294"/>
      <c r="E18618" s="294"/>
      <c r="F18618" s="294"/>
    </row>
    <row r="18619">
      <c r="A18619" s="294" t="s">
        <v>21326</v>
      </c>
      <c r="B18619" s="294"/>
      <c r="C18619" s="294"/>
      <c r="D18619" s="294"/>
      <c r="E18619" s="294"/>
      <c r="F18619" s="294"/>
    </row>
    <row r="18620">
      <c r="A18620" s="294"/>
      <c r="B18620" s="294"/>
      <c r="C18620" s="294"/>
      <c r="D18620" s="294"/>
      <c r="E18620" s="294"/>
      <c r="F18620" s="294"/>
    </row>
    <row r="18621">
      <c r="A18621" s="294" t="s">
        <v>33039</v>
      </c>
      <c r="B18621" s="294"/>
      <c r="C18621" s="294"/>
      <c r="D18621" s="294"/>
      <c r="E18621" s="294"/>
      <c r="F18621" s="294"/>
    </row>
    <row r="18622">
      <c r="A18622" s="294" t="s">
        <v>33040</v>
      </c>
      <c r="B18622" s="294"/>
      <c r="C18622" s="294"/>
      <c r="D18622" s="294"/>
      <c r="E18622" s="294"/>
      <c r="F18622" s="294"/>
    </row>
    <row r="18623">
      <c r="A18623" s="294" t="s">
        <v>33041</v>
      </c>
      <c r="B18623" s="294"/>
      <c r="C18623" s="294"/>
      <c r="D18623" s="294"/>
      <c r="E18623" s="294"/>
      <c r="F18623" s="294"/>
    </row>
    <row r="18624">
      <c r="A18624" s="294" t="s">
        <v>33042</v>
      </c>
      <c r="B18624" s="294"/>
      <c r="C18624" s="294"/>
      <c r="D18624" s="294"/>
      <c r="E18624" s="294"/>
      <c r="F18624" s="294"/>
    </row>
    <row r="18625">
      <c r="A18625" s="294"/>
      <c r="B18625" s="294"/>
      <c r="C18625" s="294"/>
      <c r="D18625" s="294"/>
      <c r="E18625" s="294"/>
      <c r="F18625" s="294"/>
    </row>
    <row r="18626">
      <c r="A18626" s="294" t="s">
        <v>21401</v>
      </c>
      <c r="B18626" s="294"/>
      <c r="C18626" s="294"/>
      <c r="D18626" s="294"/>
      <c r="E18626" s="294"/>
      <c r="F18626" s="294"/>
    </row>
    <row r="18627">
      <c r="A18627" s="294"/>
      <c r="B18627" s="294"/>
      <c r="C18627" s="294"/>
      <c r="D18627" s="294"/>
      <c r="E18627" s="294"/>
      <c r="F18627" s="294"/>
    </row>
    <row r="18628">
      <c r="A18628" s="294" t="s">
        <v>33043</v>
      </c>
      <c r="B18628" s="294"/>
      <c r="C18628" s="294"/>
      <c r="D18628" s="294"/>
      <c r="E18628" s="294"/>
      <c r="F18628" s="294"/>
    </row>
    <row r="18629">
      <c r="A18629" s="294" t="s">
        <v>31559</v>
      </c>
      <c r="B18629" s="294"/>
      <c r="C18629" s="294"/>
      <c r="D18629" s="294"/>
      <c r="E18629" s="294"/>
      <c r="F18629" s="294"/>
    </row>
    <row r="18630">
      <c r="A18630" s="294" t="s">
        <v>33044</v>
      </c>
      <c r="B18630" s="294"/>
      <c r="C18630" s="294"/>
      <c r="D18630" s="294"/>
      <c r="E18630" s="294"/>
      <c r="F18630" s="294"/>
    </row>
    <row r="18631">
      <c r="A18631" s="294" t="s">
        <v>33045</v>
      </c>
      <c r="B18631" s="294"/>
      <c r="C18631" s="294"/>
      <c r="D18631" s="294"/>
      <c r="E18631" s="294"/>
      <c r="F18631" s="294"/>
    </row>
    <row r="18632">
      <c r="A18632" s="294" t="s">
        <v>33046</v>
      </c>
      <c r="B18632" s="294"/>
      <c r="C18632" s="294"/>
      <c r="D18632" s="294"/>
      <c r="E18632" s="294"/>
      <c r="F18632" s="294"/>
    </row>
    <row r="18633">
      <c r="A18633" s="294" t="s">
        <v>33047</v>
      </c>
      <c r="B18633" s="294"/>
      <c r="C18633" s="294"/>
      <c r="D18633" s="294"/>
      <c r="E18633" s="294"/>
      <c r="F18633" s="294"/>
    </row>
    <row r="18634">
      <c r="A18634" s="294" t="s">
        <v>33048</v>
      </c>
      <c r="B18634" s="294"/>
      <c r="C18634" s="294"/>
      <c r="D18634" s="294"/>
      <c r="E18634" s="294"/>
      <c r="F18634" s="294"/>
    </row>
    <row r="18635">
      <c r="A18635" s="294" t="s">
        <v>33049</v>
      </c>
      <c r="B18635" s="294"/>
      <c r="C18635" s="294"/>
      <c r="D18635" s="294"/>
      <c r="E18635" s="294"/>
      <c r="F18635" s="294"/>
    </row>
    <row r="18636">
      <c r="A18636" s="294"/>
      <c r="B18636" s="294"/>
      <c r="C18636" s="294"/>
      <c r="D18636" s="294"/>
      <c r="E18636" s="294"/>
      <c r="F18636" s="294"/>
    </row>
    <row r="18637">
      <c r="A18637" s="294" t="s">
        <v>33050</v>
      </c>
      <c r="B18637" s="294"/>
      <c r="C18637" s="294"/>
      <c r="D18637" s="294"/>
      <c r="E18637" s="294"/>
      <c r="F18637" s="294"/>
    </row>
    <row r="18638">
      <c r="A18638" s="294"/>
      <c r="B18638" s="294"/>
      <c r="C18638" s="294"/>
      <c r="D18638" s="294"/>
      <c r="E18638" s="294"/>
      <c r="F18638" s="294"/>
    </row>
    <row r="18639">
      <c r="A18639" s="294" t="s">
        <v>33051</v>
      </c>
      <c r="B18639" s="294"/>
      <c r="C18639" s="294"/>
      <c r="D18639" s="294"/>
      <c r="E18639" s="294"/>
      <c r="F18639" s="294"/>
    </row>
    <row r="18640">
      <c r="A18640" s="294" t="s">
        <v>33052</v>
      </c>
      <c r="B18640" s="294"/>
      <c r="C18640" s="294"/>
      <c r="D18640" s="294"/>
      <c r="E18640" s="294"/>
      <c r="F18640" s="294"/>
    </row>
    <row r="18641">
      <c r="A18641" s="294" t="s">
        <v>33053</v>
      </c>
      <c r="B18641" s="294"/>
      <c r="C18641" s="294"/>
      <c r="D18641" s="294"/>
      <c r="E18641" s="294"/>
      <c r="F18641" s="294"/>
    </row>
    <row r="18642">
      <c r="A18642" s="294" t="s">
        <v>33054</v>
      </c>
      <c r="B18642" s="294"/>
      <c r="C18642" s="294"/>
      <c r="D18642" s="294"/>
      <c r="E18642" s="294"/>
      <c r="F18642" s="294"/>
    </row>
    <row r="18643">
      <c r="A18643" s="294" t="s">
        <v>33055</v>
      </c>
      <c r="B18643" s="294"/>
      <c r="C18643" s="294"/>
      <c r="D18643" s="294"/>
      <c r="E18643" s="294"/>
      <c r="F18643" s="294"/>
    </row>
    <row r="18644">
      <c r="A18644" s="294"/>
      <c r="B18644" s="294"/>
      <c r="C18644" s="294"/>
      <c r="D18644" s="294"/>
      <c r="E18644" s="294"/>
      <c r="F18644" s="294"/>
    </row>
    <row r="18645">
      <c r="A18645" s="294" t="s">
        <v>33056</v>
      </c>
      <c r="B18645" s="294"/>
      <c r="C18645" s="294"/>
      <c r="D18645" s="294"/>
      <c r="E18645" s="294"/>
      <c r="F18645" s="294"/>
    </row>
    <row r="18646">
      <c r="A18646" s="294"/>
      <c r="B18646" s="294"/>
      <c r="C18646" s="294"/>
      <c r="D18646" s="294"/>
      <c r="E18646" s="294"/>
      <c r="F18646" s="294"/>
    </row>
    <row r="18647">
      <c r="A18647" s="294" t="s">
        <v>33057</v>
      </c>
      <c r="B18647" s="294"/>
      <c r="C18647" s="294"/>
      <c r="D18647" s="294"/>
      <c r="E18647" s="294"/>
      <c r="F18647" s="294"/>
    </row>
    <row r="18648">
      <c r="A18648" s="294" t="s">
        <v>33058</v>
      </c>
      <c r="B18648" s="294"/>
      <c r="C18648" s="294"/>
      <c r="D18648" s="294"/>
      <c r="E18648" s="294"/>
      <c r="F18648" s="294"/>
    </row>
    <row r="18649">
      <c r="A18649" s="294" t="s">
        <v>33059</v>
      </c>
      <c r="B18649" s="294"/>
      <c r="C18649" s="294"/>
      <c r="D18649" s="294"/>
      <c r="E18649" s="294"/>
      <c r="F18649" s="294"/>
    </row>
    <row r="18650">
      <c r="A18650" s="294" t="s">
        <v>33060</v>
      </c>
      <c r="B18650" s="294"/>
      <c r="C18650" s="294"/>
      <c r="D18650" s="294"/>
      <c r="E18650" s="294"/>
      <c r="F18650" s="294"/>
    </row>
    <row r="18651">
      <c r="A18651" s="294" t="s">
        <v>33061</v>
      </c>
      <c r="B18651" s="294"/>
      <c r="C18651" s="294"/>
      <c r="D18651" s="294"/>
      <c r="E18651" s="294"/>
      <c r="F18651" s="294"/>
    </row>
    <row r="18652">
      <c r="A18652" s="294" t="s">
        <v>33062</v>
      </c>
      <c r="B18652" s="294"/>
      <c r="C18652" s="294"/>
      <c r="D18652" s="294"/>
      <c r="E18652" s="294"/>
      <c r="F18652" s="294"/>
    </row>
    <row r="18653">
      <c r="A18653" s="294" t="s">
        <v>33063</v>
      </c>
      <c r="B18653" s="294"/>
      <c r="C18653" s="294"/>
      <c r="D18653" s="294"/>
      <c r="E18653" s="294"/>
      <c r="F18653" s="294"/>
    </row>
    <row r="18654">
      <c r="A18654" s="294" t="s">
        <v>33064</v>
      </c>
      <c r="B18654" s="294"/>
      <c r="C18654" s="294"/>
      <c r="D18654" s="294"/>
      <c r="E18654" s="294"/>
      <c r="F18654" s="294"/>
    </row>
    <row r="18655">
      <c r="A18655" s="294" t="s">
        <v>33065</v>
      </c>
      <c r="B18655" s="294"/>
      <c r="C18655" s="294"/>
      <c r="D18655" s="294"/>
      <c r="E18655" s="294"/>
      <c r="F18655" s="294"/>
    </row>
    <row r="18656">
      <c r="A18656" s="294"/>
      <c r="B18656" s="294"/>
      <c r="C18656" s="294"/>
      <c r="D18656" s="294"/>
      <c r="E18656" s="294"/>
      <c r="F18656" s="294"/>
    </row>
    <row r="18657">
      <c r="A18657" s="294"/>
      <c r="B18657" s="294"/>
      <c r="C18657" s="294"/>
      <c r="D18657" s="294"/>
      <c r="E18657" s="294"/>
      <c r="F18657" s="294"/>
    </row>
    <row r="18658">
      <c r="A18658" s="294" t="s">
        <v>28124</v>
      </c>
      <c r="B18658" s="294"/>
      <c r="C18658" s="294"/>
      <c r="D18658" s="294"/>
      <c r="E18658" s="294"/>
      <c r="F18658" s="294"/>
    </row>
    <row r="18659">
      <c r="A18659" s="294" t="s">
        <v>33066</v>
      </c>
      <c r="B18659" s="294"/>
      <c r="C18659" s="294"/>
      <c r="D18659" s="294"/>
      <c r="E18659" s="294"/>
      <c r="F18659" s="294"/>
    </row>
    <row r="18660">
      <c r="A18660" s="294" t="s">
        <v>21672</v>
      </c>
      <c r="B18660" s="294"/>
      <c r="C18660" s="294"/>
      <c r="D18660" s="294"/>
      <c r="E18660" s="294"/>
      <c r="F18660" s="294"/>
    </row>
    <row r="18661">
      <c r="A18661" s="294" t="s">
        <v>33021</v>
      </c>
      <c r="B18661" s="294"/>
      <c r="C18661" s="294"/>
      <c r="D18661" s="294"/>
      <c r="E18661" s="294"/>
      <c r="F18661" s="294"/>
    </row>
    <row r="18662">
      <c r="A18662" s="294"/>
      <c r="B18662" s="294"/>
      <c r="C18662" s="294"/>
      <c r="D18662" s="294"/>
      <c r="E18662" s="294"/>
      <c r="F18662" s="294"/>
    </row>
    <row r="18663">
      <c r="A18663" s="294"/>
      <c r="B18663" s="294"/>
      <c r="C18663" s="294"/>
      <c r="D18663" s="294"/>
      <c r="E18663" s="294"/>
      <c r="F18663" s="294"/>
    </row>
    <row r="18664">
      <c r="A18664" s="294" t="s">
        <v>33067</v>
      </c>
      <c r="B18664" s="294"/>
      <c r="C18664" s="294"/>
      <c r="D18664" s="294"/>
      <c r="E18664" s="294"/>
      <c r="F18664" s="294"/>
    </row>
    <row r="18665">
      <c r="A18665" s="294"/>
      <c r="B18665" s="294"/>
      <c r="C18665" s="294"/>
      <c r="D18665" s="294"/>
      <c r="E18665" s="294"/>
      <c r="F18665" s="294"/>
    </row>
    <row r="18666">
      <c r="A18666" s="294"/>
      <c r="B18666" s="294"/>
      <c r="C18666" s="294"/>
      <c r="D18666" s="294"/>
      <c r="E18666" s="294"/>
      <c r="F18666" s="294"/>
    </row>
    <row r="18667">
      <c r="A18667" s="294" t="s">
        <v>33068</v>
      </c>
      <c r="B18667" s="294"/>
      <c r="C18667" s="294"/>
      <c r="D18667" s="294"/>
      <c r="E18667" s="294"/>
      <c r="F18667" s="294"/>
    </row>
    <row r="18668">
      <c r="A18668" s="294" t="s">
        <v>33069</v>
      </c>
      <c r="B18668" s="294"/>
      <c r="C18668" s="294"/>
      <c r="D18668" s="294"/>
      <c r="E18668" s="294"/>
      <c r="F18668" s="294"/>
    </row>
    <row r="18669">
      <c r="A18669" s="294" t="s">
        <v>33070</v>
      </c>
      <c r="B18669" s="294"/>
      <c r="C18669" s="294"/>
      <c r="D18669" s="294"/>
      <c r="E18669" s="294"/>
      <c r="F18669" s="294"/>
    </row>
    <row r="18670">
      <c r="A18670" s="294" t="s">
        <v>33071</v>
      </c>
      <c r="B18670" s="294"/>
      <c r="C18670" s="294"/>
      <c r="D18670" s="294"/>
      <c r="E18670" s="294"/>
      <c r="F18670" s="294"/>
    </row>
    <row r="18671">
      <c r="A18671" s="294" t="s">
        <v>33072</v>
      </c>
      <c r="B18671" s="294"/>
      <c r="C18671" s="294"/>
      <c r="D18671" s="294"/>
      <c r="E18671" s="294"/>
      <c r="F18671" s="294"/>
    </row>
    <row r="18672">
      <c r="A18672" s="294" t="s">
        <v>33073</v>
      </c>
      <c r="B18672" s="294"/>
      <c r="C18672" s="294"/>
      <c r="D18672" s="294"/>
      <c r="E18672" s="294"/>
      <c r="F18672" s="294"/>
    </row>
    <row r="18673">
      <c r="A18673" s="294" t="s">
        <v>33074</v>
      </c>
      <c r="B18673" s="294"/>
      <c r="C18673" s="294"/>
      <c r="D18673" s="294"/>
      <c r="E18673" s="294"/>
      <c r="F18673" s="294"/>
    </row>
    <row r="18674">
      <c r="A18674" s="294"/>
      <c r="B18674" s="294"/>
      <c r="C18674" s="294"/>
      <c r="D18674" s="294"/>
      <c r="E18674" s="294"/>
      <c r="F18674" s="294"/>
    </row>
    <row r="18675">
      <c r="A18675" s="294"/>
      <c r="B18675" s="294"/>
      <c r="C18675" s="294"/>
      <c r="D18675" s="294"/>
      <c r="E18675" s="294"/>
      <c r="F18675" s="294"/>
    </row>
    <row r="18676">
      <c r="A18676" s="294" t="s">
        <v>22025</v>
      </c>
      <c r="B18676" s="294"/>
      <c r="C18676" s="294"/>
      <c r="D18676" s="294"/>
      <c r="E18676" s="294"/>
      <c r="F18676" s="294"/>
    </row>
    <row r="18677">
      <c r="A18677" s="294"/>
      <c r="B18677" s="294"/>
      <c r="C18677" s="294"/>
      <c r="D18677" s="294"/>
      <c r="E18677" s="294"/>
      <c r="F18677" s="294"/>
    </row>
    <row r="18678">
      <c r="A18678" s="294" t="s">
        <v>33075</v>
      </c>
      <c r="B18678" s="294"/>
      <c r="C18678" s="294"/>
      <c r="D18678" s="294"/>
      <c r="E18678" s="294"/>
      <c r="F18678" s="294"/>
    </row>
    <row r="18679">
      <c r="A18679" s="294" t="s">
        <v>33076</v>
      </c>
      <c r="B18679" s="294"/>
      <c r="C18679" s="294"/>
      <c r="D18679" s="294"/>
      <c r="E18679" s="294"/>
      <c r="F18679" s="294"/>
    </row>
    <row r="18680">
      <c r="A18680" s="294" t="s">
        <v>33077</v>
      </c>
      <c r="B18680" s="294"/>
      <c r="C18680" s="294"/>
      <c r="D18680" s="294"/>
      <c r="E18680" s="294"/>
      <c r="F18680" s="294"/>
    </row>
    <row r="18681">
      <c r="A18681" s="294" t="s">
        <v>33078</v>
      </c>
      <c r="B18681" s="294"/>
      <c r="C18681" s="294"/>
      <c r="D18681" s="294"/>
      <c r="E18681" s="294"/>
      <c r="F18681" s="294"/>
    </row>
    <row r="18682">
      <c r="A18682" s="294" t="s">
        <v>33079</v>
      </c>
      <c r="B18682" s="294"/>
      <c r="C18682" s="294"/>
      <c r="D18682" s="294"/>
      <c r="E18682" s="294"/>
      <c r="F18682" s="294"/>
    </row>
    <row r="18683">
      <c r="A18683" s="294"/>
      <c r="B18683" s="294"/>
      <c r="C18683" s="294"/>
      <c r="D18683" s="294"/>
      <c r="E18683" s="294"/>
      <c r="F18683" s="294"/>
    </row>
    <row r="18684">
      <c r="A18684" s="294" t="s">
        <v>25653</v>
      </c>
      <c r="B18684" s="294"/>
      <c r="C18684" s="294"/>
      <c r="D18684" s="294"/>
      <c r="E18684" s="294"/>
      <c r="F18684" s="294"/>
    </row>
    <row r="18685">
      <c r="A18685" s="294" t="s">
        <v>33080</v>
      </c>
      <c r="B18685" s="294"/>
      <c r="C18685" s="294"/>
      <c r="D18685" s="294"/>
      <c r="E18685" s="294"/>
      <c r="F18685" s="294"/>
    </row>
    <row r="18686">
      <c r="A18686" s="294"/>
      <c r="B18686" s="294"/>
      <c r="C18686" s="294"/>
      <c r="D18686" s="294"/>
      <c r="E18686" s="294"/>
      <c r="F18686" s="294"/>
    </row>
    <row r="18687">
      <c r="A18687" s="294" t="s">
        <v>33081</v>
      </c>
      <c r="B18687" s="294"/>
      <c r="C18687" s="294"/>
      <c r="D18687" s="294"/>
      <c r="E18687" s="294"/>
      <c r="F18687" s="294"/>
    </row>
    <row r="18688">
      <c r="A18688" s="294" t="s">
        <v>33082</v>
      </c>
      <c r="B18688" s="294"/>
      <c r="C18688" s="294"/>
      <c r="D18688" s="294"/>
      <c r="E18688" s="294"/>
      <c r="F18688" s="294"/>
    </row>
    <row r="18689">
      <c r="A18689" s="294" t="s">
        <v>33083</v>
      </c>
      <c r="B18689" s="294"/>
      <c r="C18689" s="294"/>
      <c r="D18689" s="294"/>
      <c r="E18689" s="294"/>
      <c r="F18689" s="294"/>
    </row>
    <row r="18690">
      <c r="A18690" s="294"/>
      <c r="B18690" s="294"/>
      <c r="C18690" s="294"/>
      <c r="D18690" s="294"/>
      <c r="E18690" s="294"/>
      <c r="F18690" s="294"/>
    </row>
    <row r="18691">
      <c r="A18691" s="294" t="s">
        <v>23201</v>
      </c>
      <c r="B18691" s="294"/>
      <c r="C18691" s="294"/>
      <c r="D18691" s="294"/>
      <c r="E18691" s="294"/>
      <c r="F18691" s="294"/>
    </row>
    <row r="18692">
      <c r="A18692" s="294" t="s">
        <v>33084</v>
      </c>
      <c r="B18692" s="294"/>
      <c r="C18692" s="294"/>
      <c r="D18692" s="294"/>
      <c r="E18692" s="294"/>
      <c r="F18692" s="294"/>
    </row>
    <row r="18693">
      <c r="A18693" s="294"/>
      <c r="B18693" s="294"/>
      <c r="C18693" s="294"/>
      <c r="D18693" s="294"/>
      <c r="E18693" s="294"/>
      <c r="F18693" s="294"/>
    </row>
    <row r="18694">
      <c r="A18694" s="294" t="s">
        <v>33085</v>
      </c>
      <c r="B18694" s="294"/>
      <c r="C18694" s="294"/>
      <c r="D18694" s="294"/>
      <c r="E18694" s="294"/>
      <c r="F18694" s="294"/>
    </row>
    <row r="18695">
      <c r="A18695" s="294" t="s">
        <v>33086</v>
      </c>
      <c r="B18695" s="294"/>
      <c r="C18695" s="294"/>
      <c r="D18695" s="294"/>
      <c r="E18695" s="294"/>
      <c r="F18695" s="294"/>
    </row>
    <row r="18696">
      <c r="A18696" s="294" t="s">
        <v>33087</v>
      </c>
      <c r="B18696" s="294"/>
      <c r="C18696" s="294"/>
      <c r="D18696" s="294"/>
      <c r="E18696" s="294"/>
      <c r="F18696" s="294"/>
    </row>
    <row r="18697">
      <c r="A18697" s="294"/>
      <c r="B18697" s="294"/>
      <c r="C18697" s="294"/>
      <c r="D18697" s="294"/>
      <c r="E18697" s="294"/>
      <c r="F18697" s="294"/>
    </row>
    <row r="18698">
      <c r="A18698" s="294" t="s">
        <v>23548</v>
      </c>
      <c r="B18698" s="294"/>
      <c r="C18698" s="294"/>
      <c r="D18698" s="294"/>
      <c r="E18698" s="294"/>
      <c r="F18698" s="294"/>
    </row>
    <row r="18699">
      <c r="A18699" s="294"/>
      <c r="B18699" s="294"/>
      <c r="C18699" s="294"/>
      <c r="D18699" s="294"/>
      <c r="E18699" s="294"/>
      <c r="F18699" s="294"/>
    </row>
    <row r="18700">
      <c r="A18700" s="294" t="s">
        <v>33088</v>
      </c>
      <c r="B18700" s="294"/>
      <c r="C18700" s="294"/>
      <c r="D18700" s="294"/>
      <c r="E18700" s="294"/>
      <c r="F18700" s="294"/>
    </row>
    <row r="18701">
      <c r="A18701" s="294" t="s">
        <v>33089</v>
      </c>
      <c r="B18701" s="294"/>
      <c r="C18701" s="294"/>
      <c r="D18701" s="294"/>
      <c r="E18701" s="294"/>
      <c r="F18701" s="294"/>
    </row>
    <row r="18702">
      <c r="A18702" s="294" t="s">
        <v>33090</v>
      </c>
      <c r="B18702" s="294"/>
      <c r="C18702" s="294"/>
      <c r="D18702" s="294"/>
      <c r="E18702" s="294"/>
      <c r="F18702" s="294"/>
    </row>
    <row r="18703">
      <c r="A18703" s="294" t="s">
        <v>33091</v>
      </c>
      <c r="B18703" s="294"/>
      <c r="C18703" s="294"/>
      <c r="D18703" s="294"/>
      <c r="E18703" s="294"/>
      <c r="F18703" s="294"/>
    </row>
    <row r="18704">
      <c r="A18704" s="294" t="s">
        <v>33092</v>
      </c>
      <c r="B18704" s="294"/>
      <c r="C18704" s="294"/>
      <c r="D18704" s="294"/>
      <c r="E18704" s="294"/>
      <c r="F18704" s="294"/>
    </row>
    <row r="18705">
      <c r="A18705" s="294"/>
      <c r="B18705" s="294"/>
      <c r="C18705" s="294"/>
      <c r="D18705" s="294"/>
      <c r="E18705" s="294"/>
      <c r="F18705" s="294"/>
    </row>
    <row r="18706">
      <c r="A18706" s="294" t="s">
        <v>28124</v>
      </c>
      <c r="B18706" s="294"/>
      <c r="C18706" s="294"/>
      <c r="D18706" s="294"/>
      <c r="E18706" s="294"/>
      <c r="F18706" s="294"/>
    </row>
    <row r="18707">
      <c r="A18707" s="294" t="s">
        <v>33093</v>
      </c>
      <c r="B18707" s="294"/>
      <c r="C18707" s="294"/>
      <c r="D18707" s="294"/>
      <c r="E18707" s="294"/>
      <c r="F18707" s="294"/>
    </row>
    <row r="18708">
      <c r="A18708" s="294" t="s">
        <v>33094</v>
      </c>
      <c r="B18708" s="294"/>
      <c r="C18708" s="294"/>
      <c r="D18708" s="294"/>
      <c r="E18708" s="294"/>
      <c r="F18708" s="294"/>
    </row>
    <row r="18709">
      <c r="A18709" s="294"/>
      <c r="B18709" s="294"/>
      <c r="C18709" s="294"/>
      <c r="D18709" s="294"/>
      <c r="E18709" s="294"/>
      <c r="F18709" s="294"/>
    </row>
    <row r="18710">
      <c r="A18710" s="294" t="s">
        <v>25957</v>
      </c>
      <c r="B18710" s="294"/>
      <c r="C18710" s="294"/>
      <c r="D18710" s="294"/>
      <c r="E18710" s="294"/>
      <c r="F18710" s="294"/>
    </row>
    <row r="18711">
      <c r="A18711" s="294"/>
      <c r="B18711" s="294"/>
      <c r="C18711" s="294"/>
      <c r="D18711" s="294"/>
      <c r="E18711" s="294"/>
      <c r="F18711" s="294"/>
    </row>
    <row r="18712">
      <c r="A18712" s="294" t="s">
        <v>33095</v>
      </c>
      <c r="B18712" s="294"/>
      <c r="C18712" s="294"/>
      <c r="D18712" s="294"/>
      <c r="E18712" s="294"/>
      <c r="F18712" s="294"/>
    </row>
    <row r="18713">
      <c r="A18713" s="294"/>
      <c r="B18713" s="294"/>
      <c r="C18713" s="294"/>
      <c r="D18713" s="294"/>
      <c r="E18713" s="294"/>
      <c r="F18713" s="294"/>
    </row>
    <row r="18714">
      <c r="A18714" s="294" t="s">
        <v>26193</v>
      </c>
      <c r="B18714" s="294"/>
      <c r="C18714" s="294"/>
      <c r="D18714" s="294"/>
      <c r="E18714" s="294"/>
      <c r="F18714" s="294"/>
    </row>
    <row r="18715">
      <c r="A18715" s="294"/>
      <c r="B18715" s="294"/>
      <c r="C18715" s="294"/>
      <c r="D18715" s="294"/>
      <c r="E18715" s="294"/>
      <c r="F18715" s="294"/>
    </row>
    <row r="18716">
      <c r="A18716" s="294" t="s">
        <v>33096</v>
      </c>
      <c r="B18716" s="294"/>
      <c r="C18716" s="294"/>
      <c r="D18716" s="294"/>
      <c r="E18716" s="294"/>
      <c r="F18716" s="294"/>
    </row>
    <row r="18717">
      <c r="A18717" s="294"/>
      <c r="B18717" s="294"/>
      <c r="C18717" s="294"/>
      <c r="D18717" s="294"/>
      <c r="E18717" s="294"/>
      <c r="F18717" s="294"/>
    </row>
    <row r="18718">
      <c r="A18718" s="294" t="s">
        <v>25967</v>
      </c>
      <c r="B18718" s="294"/>
      <c r="C18718" s="294"/>
      <c r="D18718" s="294"/>
      <c r="E18718" s="294"/>
      <c r="F18718" s="294"/>
    </row>
    <row r="18719">
      <c r="A18719" s="294"/>
      <c r="B18719" s="294"/>
      <c r="C18719" s="294"/>
      <c r="D18719" s="294"/>
      <c r="E18719" s="294"/>
      <c r="F18719" s="294"/>
    </row>
    <row r="18720">
      <c r="A18720" s="294" t="s">
        <v>33097</v>
      </c>
      <c r="B18720" s="294"/>
      <c r="C18720" s="294"/>
      <c r="D18720" s="294"/>
      <c r="E18720" s="294"/>
      <c r="F18720" s="294"/>
    </row>
    <row r="18721">
      <c r="A18721" s="294" t="s">
        <v>33098</v>
      </c>
      <c r="B18721" s="294"/>
      <c r="C18721" s="294"/>
      <c r="D18721" s="294"/>
      <c r="E18721" s="294"/>
      <c r="F18721" s="294"/>
    </row>
    <row r="18722">
      <c r="A18722" s="294" t="s">
        <v>33099</v>
      </c>
      <c r="B18722" s="294"/>
      <c r="C18722" s="294"/>
      <c r="D18722" s="294"/>
      <c r="E18722" s="294"/>
      <c r="F18722" s="294"/>
    </row>
    <row r="18723">
      <c r="A18723" s="294" t="s">
        <v>33100</v>
      </c>
      <c r="B18723" s="294"/>
      <c r="C18723" s="294"/>
      <c r="D18723" s="294"/>
      <c r="E18723" s="294"/>
      <c r="F18723" s="294"/>
    </row>
    <row r="18724">
      <c r="A18724" s="294" t="s">
        <v>33101</v>
      </c>
      <c r="B18724" s="294"/>
      <c r="C18724" s="294"/>
      <c r="D18724" s="294"/>
      <c r="E18724" s="294"/>
      <c r="F18724" s="294"/>
    </row>
    <row r="18725">
      <c r="A18725" s="294" t="s">
        <v>33102</v>
      </c>
      <c r="B18725" s="294"/>
      <c r="C18725" s="294"/>
      <c r="D18725" s="294"/>
      <c r="E18725" s="294"/>
      <c r="F18725" s="294"/>
    </row>
    <row r="18726">
      <c r="A18726" s="294" t="s">
        <v>33103</v>
      </c>
      <c r="B18726" s="294"/>
      <c r="C18726" s="294"/>
      <c r="D18726" s="294"/>
      <c r="E18726" s="294"/>
      <c r="F18726" s="294"/>
    </row>
    <row r="18727">
      <c r="A18727" s="294" t="s">
        <v>33104</v>
      </c>
      <c r="B18727" s="294"/>
      <c r="C18727" s="294"/>
      <c r="D18727" s="294"/>
      <c r="E18727" s="294"/>
      <c r="F18727" s="294"/>
    </row>
    <row r="18728">
      <c r="A18728" s="294"/>
      <c r="B18728" s="294"/>
      <c r="C18728" s="294"/>
      <c r="D18728" s="294"/>
      <c r="E18728" s="294"/>
      <c r="F18728" s="294"/>
    </row>
    <row r="18729">
      <c r="A18729" s="294" t="s">
        <v>26240</v>
      </c>
      <c r="B18729" s="294"/>
      <c r="C18729" s="294"/>
      <c r="D18729" s="294"/>
      <c r="E18729" s="294"/>
      <c r="F18729" s="294"/>
    </row>
    <row r="18730">
      <c r="A18730" s="294"/>
      <c r="B18730" s="294"/>
      <c r="C18730" s="294"/>
      <c r="D18730" s="294"/>
      <c r="E18730" s="294"/>
      <c r="F18730" s="294"/>
    </row>
    <row r="18731">
      <c r="A18731" s="294" t="s">
        <v>33105</v>
      </c>
      <c r="B18731" s="294"/>
      <c r="C18731" s="294"/>
      <c r="D18731" s="294"/>
      <c r="E18731" s="294"/>
      <c r="F18731" s="294"/>
    </row>
    <row r="18732">
      <c r="A18732" s="294" t="s">
        <v>33106</v>
      </c>
      <c r="B18732" s="294"/>
      <c r="C18732" s="294"/>
      <c r="D18732" s="294"/>
      <c r="E18732" s="294"/>
      <c r="F18732" s="294"/>
    </row>
    <row r="18733">
      <c r="A18733" s="294" t="s">
        <v>31054</v>
      </c>
      <c r="B18733" s="294"/>
      <c r="C18733" s="294"/>
      <c r="D18733" s="294"/>
      <c r="E18733" s="294"/>
      <c r="F18733" s="294"/>
    </row>
    <row r="18734">
      <c r="A18734" s="294" t="s">
        <v>31055</v>
      </c>
      <c r="B18734" s="294"/>
      <c r="C18734" s="294"/>
      <c r="D18734" s="294"/>
      <c r="E18734" s="294"/>
      <c r="F18734" s="294"/>
    </row>
    <row r="18735">
      <c r="A18735" s="294" t="s">
        <v>33107</v>
      </c>
      <c r="B18735" s="294"/>
      <c r="C18735" s="294"/>
      <c r="D18735" s="294"/>
      <c r="E18735" s="294"/>
      <c r="F18735" s="294"/>
    </row>
    <row r="18736">
      <c r="A18736" s="294" t="s">
        <v>33108</v>
      </c>
      <c r="B18736" s="294"/>
      <c r="C18736" s="294"/>
      <c r="D18736" s="294"/>
      <c r="E18736" s="294"/>
      <c r="F18736" s="294"/>
    </row>
    <row r="18737">
      <c r="A18737" s="294" t="s">
        <v>33109</v>
      </c>
      <c r="B18737" s="294"/>
      <c r="C18737" s="294"/>
      <c r="D18737" s="294"/>
      <c r="E18737" s="294"/>
      <c r="F18737" s="294"/>
    </row>
    <row r="18738">
      <c r="A18738" s="294"/>
      <c r="B18738" s="294"/>
      <c r="C18738" s="294"/>
      <c r="D18738" s="294"/>
      <c r="E18738" s="294"/>
      <c r="F18738" s="294"/>
    </row>
    <row r="18739">
      <c r="A18739" s="294" t="s">
        <v>26214</v>
      </c>
      <c r="B18739" s="294"/>
      <c r="C18739" s="294"/>
      <c r="D18739" s="294"/>
      <c r="E18739" s="294"/>
      <c r="F18739" s="294"/>
    </row>
    <row r="18740">
      <c r="A18740" s="294"/>
      <c r="B18740" s="294"/>
      <c r="C18740" s="294"/>
      <c r="D18740" s="294"/>
      <c r="E18740" s="294"/>
      <c r="F18740" s="294"/>
    </row>
    <row r="18741">
      <c r="A18741" s="294" t="s">
        <v>33110</v>
      </c>
      <c r="B18741" s="294"/>
      <c r="C18741" s="294"/>
      <c r="D18741" s="294"/>
      <c r="E18741" s="294"/>
      <c r="F18741" s="294"/>
    </row>
    <row r="18742">
      <c r="A18742" s="294" t="s">
        <v>33111</v>
      </c>
      <c r="B18742" s="294"/>
      <c r="C18742" s="294"/>
      <c r="D18742" s="294"/>
      <c r="E18742" s="294"/>
      <c r="F18742" s="294"/>
    </row>
    <row r="18743">
      <c r="A18743" s="294" t="s">
        <v>33112</v>
      </c>
      <c r="B18743" s="294"/>
      <c r="C18743" s="294"/>
      <c r="D18743" s="294"/>
      <c r="E18743" s="294"/>
      <c r="F18743" s="294"/>
    </row>
    <row r="18744">
      <c r="A18744" s="294"/>
      <c r="B18744" s="294"/>
      <c r="C18744" s="294"/>
      <c r="D18744" s="294"/>
      <c r="E18744" s="294"/>
      <c r="F18744" s="294"/>
    </row>
    <row r="18745">
      <c r="A18745" s="294" t="s">
        <v>26253</v>
      </c>
      <c r="B18745" s="294"/>
      <c r="C18745" s="294"/>
      <c r="D18745" s="294"/>
      <c r="E18745" s="294"/>
      <c r="F18745" s="294"/>
    </row>
    <row r="18746">
      <c r="A18746" s="294"/>
      <c r="B18746" s="294"/>
      <c r="C18746" s="294"/>
      <c r="D18746" s="294"/>
      <c r="E18746" s="294"/>
      <c r="F18746" s="294"/>
    </row>
    <row r="18747">
      <c r="A18747" s="294" t="s">
        <v>33113</v>
      </c>
      <c r="B18747" s="294"/>
      <c r="C18747" s="294"/>
      <c r="D18747" s="294"/>
      <c r="E18747" s="294"/>
      <c r="F18747" s="294"/>
    </row>
    <row r="18748">
      <c r="A18748" s="294" t="s">
        <v>33114</v>
      </c>
      <c r="B18748" s="294"/>
      <c r="C18748" s="294"/>
      <c r="D18748" s="294"/>
      <c r="E18748" s="294"/>
      <c r="F18748" s="294"/>
    </row>
    <row r="18749">
      <c r="A18749" s="294" t="s">
        <v>33115</v>
      </c>
      <c r="B18749" s="294"/>
      <c r="C18749" s="294"/>
      <c r="D18749" s="294"/>
      <c r="E18749" s="294"/>
      <c r="F18749" s="294"/>
    </row>
    <row r="18750">
      <c r="A18750" s="294" t="s">
        <v>33116</v>
      </c>
      <c r="B18750" s="294"/>
      <c r="C18750" s="294"/>
      <c r="D18750" s="294"/>
      <c r="E18750" s="294"/>
      <c r="F18750" s="294"/>
    </row>
    <row r="18751">
      <c r="A18751" s="294"/>
      <c r="B18751" s="294"/>
      <c r="C18751" s="294"/>
      <c r="D18751" s="294"/>
      <c r="E18751" s="294"/>
      <c r="F18751" s="294"/>
    </row>
    <row r="18752">
      <c r="A18752" s="294"/>
      <c r="B18752" s="294"/>
      <c r="C18752" s="294"/>
      <c r="D18752" s="294"/>
      <c r="E18752" s="294"/>
      <c r="F18752" s="294"/>
    </row>
    <row r="18753">
      <c r="A18753" s="294" t="s">
        <v>28124</v>
      </c>
      <c r="B18753" s="294"/>
      <c r="C18753" s="294"/>
      <c r="D18753" s="294"/>
      <c r="E18753" s="294"/>
      <c r="F18753" s="294"/>
    </row>
    <row r="18754">
      <c r="A18754" s="294" t="s">
        <v>33117</v>
      </c>
      <c r="B18754" s="294"/>
      <c r="C18754" s="294"/>
      <c r="D18754" s="294"/>
      <c r="E18754" s="294"/>
      <c r="F18754" s="294"/>
    </row>
    <row r="18755">
      <c r="A18755" s="294" t="s">
        <v>21618</v>
      </c>
      <c r="B18755" s="294"/>
      <c r="C18755" s="294"/>
      <c r="D18755" s="294"/>
      <c r="E18755" s="294"/>
      <c r="F18755" s="294"/>
    </row>
    <row r="18756">
      <c r="A18756" s="294" t="s">
        <v>33118</v>
      </c>
      <c r="B18756" s="294"/>
      <c r="C18756" s="294"/>
      <c r="D18756" s="294"/>
      <c r="E18756" s="294"/>
      <c r="F18756" s="294"/>
    </row>
    <row r="18757">
      <c r="A18757" s="294"/>
      <c r="B18757" s="294"/>
      <c r="C18757" s="294"/>
      <c r="D18757" s="294"/>
      <c r="E18757" s="294"/>
      <c r="F18757" s="294"/>
    </row>
    <row r="18758">
      <c r="A18758" s="294" t="s">
        <v>22512</v>
      </c>
      <c r="B18758" s="294"/>
      <c r="C18758" s="294"/>
      <c r="D18758" s="294"/>
      <c r="E18758" s="294"/>
      <c r="F18758" s="294"/>
    </row>
    <row r="18759">
      <c r="A18759" s="294" t="s">
        <v>26296</v>
      </c>
      <c r="B18759" s="294"/>
      <c r="C18759" s="294"/>
      <c r="D18759" s="294"/>
      <c r="E18759" s="294"/>
      <c r="F18759" s="294"/>
    </row>
    <row r="18760">
      <c r="A18760" s="294"/>
      <c r="B18760" s="294"/>
      <c r="C18760" s="294"/>
      <c r="D18760" s="294"/>
      <c r="E18760" s="294"/>
      <c r="F18760" s="294"/>
    </row>
    <row r="18761">
      <c r="A18761" s="294" t="s">
        <v>33119</v>
      </c>
      <c r="B18761" s="294"/>
      <c r="C18761" s="294"/>
      <c r="D18761" s="294"/>
      <c r="E18761" s="294"/>
      <c r="F18761" s="294"/>
    </row>
    <row r="18762">
      <c r="A18762" s="294" t="s">
        <v>33120</v>
      </c>
      <c r="B18762" s="294"/>
      <c r="C18762" s="294"/>
      <c r="D18762" s="294"/>
      <c r="E18762" s="294"/>
      <c r="F18762" s="294"/>
    </row>
    <row r="18763">
      <c r="A18763" s="294" t="s">
        <v>33121</v>
      </c>
      <c r="B18763" s="294"/>
      <c r="C18763" s="294"/>
      <c r="D18763" s="294"/>
      <c r="E18763" s="294"/>
      <c r="F18763" s="294"/>
    </row>
    <row r="18764">
      <c r="A18764" s="294" t="s">
        <v>33122</v>
      </c>
      <c r="B18764" s="294"/>
      <c r="C18764" s="294"/>
      <c r="D18764" s="294"/>
      <c r="E18764" s="294"/>
      <c r="F18764" s="294"/>
    </row>
    <row r="18765">
      <c r="A18765" s="294" t="s">
        <v>33123</v>
      </c>
      <c r="B18765" s="294"/>
      <c r="C18765" s="294"/>
      <c r="D18765" s="294"/>
      <c r="E18765" s="294"/>
      <c r="F18765" s="294"/>
    </row>
    <row r="18766">
      <c r="A18766" s="294"/>
      <c r="B18766" s="294"/>
      <c r="C18766" s="294"/>
      <c r="D18766" s="294"/>
      <c r="E18766" s="294"/>
      <c r="F18766" s="294"/>
    </row>
    <row r="18767">
      <c r="A18767" s="294" t="s">
        <v>23148</v>
      </c>
      <c r="B18767" s="294"/>
      <c r="C18767" s="294"/>
      <c r="D18767" s="294"/>
      <c r="E18767" s="294"/>
      <c r="F18767" s="294"/>
    </row>
    <row r="18768">
      <c r="A18768" s="294" t="s">
        <v>27629</v>
      </c>
      <c r="B18768" s="294"/>
      <c r="C18768" s="294"/>
      <c r="D18768" s="294"/>
      <c r="E18768" s="294"/>
      <c r="F18768" s="294"/>
    </row>
    <row r="18769">
      <c r="A18769" s="294"/>
      <c r="B18769" s="294"/>
      <c r="C18769" s="294"/>
      <c r="D18769" s="294"/>
      <c r="E18769" s="294"/>
      <c r="F18769" s="294"/>
    </row>
    <row r="18770">
      <c r="A18770" s="294" t="s">
        <v>33124</v>
      </c>
      <c r="B18770" s="294"/>
      <c r="C18770" s="294"/>
      <c r="D18770" s="294"/>
      <c r="E18770" s="294"/>
      <c r="F18770" s="294"/>
    </row>
    <row r="18771">
      <c r="A18771" s="294" t="s">
        <v>33125</v>
      </c>
      <c r="B18771" s="294"/>
      <c r="C18771" s="294"/>
      <c r="D18771" s="294"/>
      <c r="E18771" s="294"/>
      <c r="F18771" s="294"/>
    </row>
    <row r="18772">
      <c r="A18772" s="294" t="s">
        <v>25190</v>
      </c>
      <c r="B18772" s="294"/>
      <c r="C18772" s="294"/>
      <c r="D18772" s="294"/>
      <c r="E18772" s="294"/>
      <c r="F18772" s="294"/>
    </row>
    <row r="18773">
      <c r="A18773" s="294" t="s">
        <v>33126</v>
      </c>
      <c r="B18773" s="294"/>
      <c r="C18773" s="294"/>
      <c r="D18773" s="294"/>
      <c r="E18773" s="294"/>
      <c r="F18773" s="294"/>
    </row>
    <row r="18774">
      <c r="A18774" s="294" t="s">
        <v>33127</v>
      </c>
      <c r="B18774" s="294"/>
      <c r="C18774" s="294"/>
      <c r="D18774" s="294"/>
      <c r="E18774" s="294"/>
      <c r="F18774" s="294"/>
    </row>
    <row r="18775">
      <c r="A18775" s="294" t="s">
        <v>33128</v>
      </c>
      <c r="B18775" s="294"/>
      <c r="C18775" s="294"/>
      <c r="D18775" s="294"/>
      <c r="E18775" s="294"/>
      <c r="F18775" s="294"/>
    </row>
    <row r="18776">
      <c r="A18776" s="294"/>
      <c r="B18776" s="294"/>
      <c r="C18776" s="294"/>
      <c r="D18776" s="294"/>
      <c r="E18776" s="294"/>
      <c r="F18776" s="294"/>
    </row>
    <row r="18777">
      <c r="A18777" s="294" t="s">
        <v>21945</v>
      </c>
      <c r="B18777" s="294"/>
      <c r="C18777" s="294"/>
      <c r="D18777" s="294"/>
      <c r="E18777" s="294"/>
      <c r="F18777" s="294"/>
    </row>
    <row r="18778">
      <c r="A18778" s="294" t="s">
        <v>26319</v>
      </c>
      <c r="B18778" s="294"/>
      <c r="C18778" s="294"/>
      <c r="D18778" s="294"/>
      <c r="E18778" s="294"/>
      <c r="F18778" s="294"/>
    </row>
    <row r="18779">
      <c r="A18779" s="294"/>
      <c r="B18779" s="294"/>
      <c r="C18779" s="294"/>
      <c r="D18779" s="294"/>
      <c r="E18779" s="294"/>
      <c r="F18779" s="294"/>
    </row>
    <row r="18780">
      <c r="A18780" s="294" t="s">
        <v>33129</v>
      </c>
      <c r="B18780" s="294"/>
      <c r="C18780" s="294"/>
      <c r="D18780" s="294"/>
      <c r="E18780" s="294"/>
      <c r="F18780" s="294"/>
    </row>
    <row r="18781">
      <c r="A18781" s="294" t="s">
        <v>33130</v>
      </c>
      <c r="B18781" s="294"/>
      <c r="C18781" s="294"/>
      <c r="D18781" s="294"/>
      <c r="E18781" s="294"/>
      <c r="F18781" s="294"/>
    </row>
    <row r="18782">
      <c r="A18782" s="294" t="s">
        <v>33131</v>
      </c>
      <c r="B18782" s="294"/>
      <c r="C18782" s="294"/>
      <c r="D18782" s="294"/>
      <c r="E18782" s="294"/>
      <c r="F18782" s="294"/>
    </row>
    <row r="18783">
      <c r="A18783" s="294" t="s">
        <v>23706</v>
      </c>
      <c r="B18783" s="294"/>
      <c r="C18783" s="294"/>
      <c r="D18783" s="294"/>
      <c r="E18783" s="294"/>
      <c r="F18783" s="294"/>
    </row>
    <row r="18784">
      <c r="A18784" s="294" t="s">
        <v>33132</v>
      </c>
      <c r="B18784" s="294"/>
      <c r="C18784" s="294"/>
      <c r="D18784" s="294"/>
      <c r="E18784" s="294"/>
      <c r="F18784" s="294"/>
    </row>
    <row r="18785">
      <c r="A18785" s="294" t="s">
        <v>33133</v>
      </c>
      <c r="B18785" s="294"/>
      <c r="C18785" s="294"/>
      <c r="D18785" s="294"/>
      <c r="E18785" s="294"/>
      <c r="F18785" s="294"/>
    </row>
    <row r="18786">
      <c r="A18786" s="294" t="s">
        <v>33134</v>
      </c>
      <c r="B18786" s="294"/>
      <c r="C18786" s="294"/>
      <c r="D18786" s="294"/>
      <c r="E18786" s="294"/>
      <c r="F18786" s="294"/>
    </row>
    <row r="18787">
      <c r="A18787" s="294" t="s">
        <v>33135</v>
      </c>
      <c r="B18787" s="294"/>
      <c r="C18787" s="294"/>
      <c r="D18787" s="294"/>
      <c r="E18787" s="294"/>
      <c r="F18787" s="294"/>
    </row>
    <row r="18788">
      <c r="A18788" s="294"/>
      <c r="B18788" s="294"/>
      <c r="C18788" s="294"/>
      <c r="D18788" s="294"/>
      <c r="E18788" s="294"/>
      <c r="F18788" s="294"/>
    </row>
    <row r="18789">
      <c r="A18789" s="294" t="s">
        <v>21401</v>
      </c>
      <c r="B18789" s="294"/>
      <c r="C18789" s="294"/>
      <c r="D18789" s="294"/>
      <c r="E18789" s="294"/>
      <c r="F18789" s="294"/>
    </row>
    <row r="18790">
      <c r="A18790" s="294"/>
      <c r="B18790" s="294"/>
      <c r="C18790" s="294"/>
      <c r="D18790" s="294"/>
      <c r="E18790" s="294"/>
      <c r="F18790" s="294"/>
    </row>
    <row r="18791">
      <c r="A18791" s="294" t="s">
        <v>33136</v>
      </c>
      <c r="B18791" s="294"/>
      <c r="C18791" s="294"/>
      <c r="D18791" s="294"/>
      <c r="E18791" s="294"/>
      <c r="F18791" s="294"/>
    </row>
    <row r="18792">
      <c r="A18792" s="294" t="s">
        <v>23829</v>
      </c>
      <c r="B18792" s="294"/>
      <c r="C18792" s="294"/>
      <c r="D18792" s="294"/>
      <c r="E18792" s="294"/>
      <c r="F18792" s="294"/>
    </row>
    <row r="18793">
      <c r="A18793" s="294" t="s">
        <v>23830</v>
      </c>
      <c r="B18793" s="294"/>
      <c r="C18793" s="294"/>
      <c r="D18793" s="294"/>
      <c r="E18793" s="294"/>
      <c r="F18793" s="294"/>
    </row>
    <row r="18794">
      <c r="A18794" s="294" t="s">
        <v>23831</v>
      </c>
      <c r="B18794" s="294"/>
      <c r="C18794" s="294"/>
      <c r="D18794" s="294"/>
      <c r="E18794" s="294"/>
      <c r="F18794" s="294"/>
    </row>
    <row r="18795">
      <c r="A18795" s="294" t="s">
        <v>23825</v>
      </c>
      <c r="B18795" s="294"/>
      <c r="C18795" s="294"/>
      <c r="D18795" s="294"/>
      <c r="E18795" s="294"/>
      <c r="F18795" s="294"/>
    </row>
    <row r="18796">
      <c r="A18796" s="294" t="s">
        <v>33137</v>
      </c>
      <c r="B18796" s="294"/>
      <c r="C18796" s="294"/>
      <c r="D18796" s="294"/>
      <c r="E18796" s="294"/>
      <c r="F18796" s="294"/>
    </row>
    <row r="18797">
      <c r="A18797" s="294" t="s">
        <v>33138</v>
      </c>
      <c r="B18797" s="294"/>
      <c r="C18797" s="294"/>
      <c r="D18797" s="294"/>
      <c r="E18797" s="294"/>
      <c r="F18797" s="294"/>
    </row>
    <row r="18798">
      <c r="A18798" s="294" t="s">
        <v>33139</v>
      </c>
      <c r="B18798" s="294"/>
      <c r="C18798" s="294"/>
      <c r="D18798" s="294"/>
      <c r="E18798" s="294"/>
      <c r="F18798" s="294"/>
    </row>
    <row r="18799">
      <c r="A18799" s="294"/>
      <c r="B18799" s="294"/>
      <c r="C18799" s="294"/>
      <c r="D18799" s="294"/>
      <c r="E18799" s="294"/>
      <c r="F18799" s="294"/>
    </row>
    <row r="18800">
      <c r="A18800" s="294" t="s">
        <v>21407</v>
      </c>
      <c r="B18800" s="294"/>
      <c r="C18800" s="294"/>
      <c r="D18800" s="294"/>
      <c r="E18800" s="294"/>
      <c r="F18800" s="294"/>
    </row>
    <row r="18801">
      <c r="A18801" s="294"/>
      <c r="B18801" s="294"/>
      <c r="C18801" s="294"/>
      <c r="D18801" s="294"/>
      <c r="E18801" s="294"/>
      <c r="F18801" s="294"/>
    </row>
    <row r="18802">
      <c r="A18802" s="294" t="s">
        <v>32953</v>
      </c>
      <c r="B18802" s="294"/>
      <c r="C18802" s="294"/>
      <c r="D18802" s="294"/>
      <c r="E18802" s="294"/>
      <c r="F18802" s="294"/>
    </row>
    <row r="18803">
      <c r="A18803" s="294" t="s">
        <v>33140</v>
      </c>
      <c r="B18803" s="294"/>
      <c r="C18803" s="294"/>
      <c r="D18803" s="294"/>
      <c r="E18803" s="294"/>
      <c r="F18803" s="294"/>
    </row>
    <row r="18804">
      <c r="A18804" s="294" t="s">
        <v>33141</v>
      </c>
      <c r="B18804" s="294"/>
      <c r="C18804" s="294"/>
      <c r="D18804" s="294"/>
      <c r="E18804" s="294"/>
      <c r="F18804" s="294"/>
    </row>
    <row r="18805">
      <c r="A18805" s="294" t="s">
        <v>33142</v>
      </c>
      <c r="B18805" s="294"/>
      <c r="C18805" s="294"/>
      <c r="D18805" s="294"/>
      <c r="E18805" s="294"/>
      <c r="F18805" s="294"/>
    </row>
    <row r="18806">
      <c r="A18806" s="294" t="s">
        <v>33143</v>
      </c>
      <c r="B18806" s="294"/>
      <c r="C18806" s="294"/>
      <c r="D18806" s="294"/>
      <c r="E18806" s="294"/>
      <c r="F18806" s="294"/>
    </row>
    <row r="18807">
      <c r="A18807" s="294" t="s">
        <v>33144</v>
      </c>
      <c r="B18807" s="294"/>
      <c r="C18807" s="294"/>
      <c r="D18807" s="294"/>
      <c r="E18807" s="294"/>
      <c r="F18807" s="294"/>
    </row>
    <row r="18808">
      <c r="A18808" s="294" t="s">
        <v>33145</v>
      </c>
      <c r="B18808" s="294"/>
      <c r="C18808" s="294"/>
      <c r="D18808" s="294"/>
      <c r="E18808" s="294"/>
      <c r="F18808" s="294"/>
    </row>
    <row r="18809">
      <c r="A18809" s="294" t="s">
        <v>33146</v>
      </c>
      <c r="B18809" s="294"/>
      <c r="C18809" s="294"/>
      <c r="D18809" s="294"/>
      <c r="E18809" s="294"/>
      <c r="F18809" s="294"/>
    </row>
    <row r="18810">
      <c r="A18810" s="294" t="s">
        <v>33147</v>
      </c>
      <c r="B18810" s="294"/>
      <c r="C18810" s="294"/>
      <c r="D18810" s="294"/>
      <c r="E18810" s="294"/>
      <c r="F18810" s="294"/>
    </row>
    <row r="18811">
      <c r="A18811" s="294" t="s">
        <v>28849</v>
      </c>
      <c r="B18811" s="294"/>
      <c r="C18811" s="294"/>
      <c r="D18811" s="294"/>
      <c r="E18811" s="294"/>
      <c r="F18811" s="294"/>
    </row>
    <row r="18812">
      <c r="A18812" s="294" t="s">
        <v>33148</v>
      </c>
      <c r="B18812" s="294"/>
      <c r="C18812" s="294"/>
      <c r="D18812" s="294"/>
      <c r="E18812" s="294"/>
      <c r="F18812" s="294"/>
    </row>
    <row r="18813">
      <c r="A18813" s="294" t="s">
        <v>33149</v>
      </c>
      <c r="B18813" s="294"/>
      <c r="C18813" s="294"/>
      <c r="D18813" s="294"/>
      <c r="E18813" s="294"/>
      <c r="F18813" s="294"/>
    </row>
    <row r="18814">
      <c r="A18814" s="294" t="s">
        <v>33150</v>
      </c>
      <c r="B18814" s="294"/>
      <c r="C18814" s="294"/>
      <c r="D18814" s="294"/>
      <c r="E18814" s="294"/>
      <c r="F18814" s="294"/>
    </row>
    <row r="18815">
      <c r="A18815" s="294" t="s">
        <v>32960</v>
      </c>
      <c r="B18815" s="294"/>
      <c r="C18815" s="294"/>
      <c r="D18815" s="294"/>
      <c r="E18815" s="294"/>
      <c r="F18815" s="294"/>
    </row>
    <row r="18816">
      <c r="A18816" s="294" t="s">
        <v>33151</v>
      </c>
      <c r="B18816" s="294"/>
      <c r="C18816" s="294"/>
      <c r="D18816" s="294"/>
      <c r="E18816" s="294"/>
      <c r="F18816" s="294"/>
    </row>
    <row r="18817">
      <c r="A18817" s="294" t="s">
        <v>33152</v>
      </c>
      <c r="B18817" s="294"/>
      <c r="C18817" s="294"/>
      <c r="D18817" s="294"/>
      <c r="E18817" s="294"/>
      <c r="F18817" s="294"/>
    </row>
    <row r="18818">
      <c r="A18818" s="294" t="s">
        <v>33153</v>
      </c>
      <c r="B18818" s="294"/>
      <c r="C18818" s="294"/>
      <c r="D18818" s="294"/>
      <c r="E18818" s="294"/>
      <c r="F18818" s="294"/>
    </row>
    <row r="18819">
      <c r="A18819" s="294" t="s">
        <v>33154</v>
      </c>
      <c r="B18819" s="294"/>
      <c r="C18819" s="294"/>
      <c r="D18819" s="294"/>
      <c r="E18819" s="294"/>
      <c r="F18819" s="294"/>
    </row>
    <row r="18820">
      <c r="A18820" s="294" t="s">
        <v>33155</v>
      </c>
      <c r="B18820" s="294"/>
      <c r="C18820" s="294"/>
      <c r="D18820" s="294"/>
      <c r="E18820" s="294"/>
      <c r="F18820" s="294"/>
    </row>
    <row r="18821">
      <c r="A18821" s="294" t="s">
        <v>33156</v>
      </c>
      <c r="B18821" s="294"/>
      <c r="C18821" s="294"/>
      <c r="D18821" s="294"/>
      <c r="E18821" s="294"/>
      <c r="F18821" s="294"/>
    </row>
    <row r="18822">
      <c r="A18822" s="294"/>
      <c r="B18822" s="294"/>
      <c r="C18822" s="294"/>
      <c r="D18822" s="294"/>
      <c r="E18822" s="294"/>
      <c r="F18822" s="294"/>
    </row>
    <row r="18823">
      <c r="A18823" s="294" t="s">
        <v>21304</v>
      </c>
      <c r="B18823" s="294"/>
      <c r="C18823" s="294"/>
      <c r="D18823" s="294"/>
      <c r="E18823" s="294"/>
      <c r="F18823" s="294"/>
    </row>
    <row r="18824">
      <c r="A18824" s="294"/>
      <c r="B18824" s="294"/>
      <c r="C18824" s="294"/>
      <c r="D18824" s="294"/>
      <c r="E18824" s="294"/>
      <c r="F18824" s="294"/>
    </row>
    <row r="18825">
      <c r="A18825" s="294" t="s">
        <v>33157</v>
      </c>
      <c r="B18825" s="294"/>
      <c r="C18825" s="294"/>
      <c r="D18825" s="294"/>
      <c r="E18825" s="294"/>
      <c r="F18825" s="294"/>
    </row>
    <row r="18826">
      <c r="A18826" s="294" t="s">
        <v>33158</v>
      </c>
      <c r="B18826" s="294"/>
      <c r="C18826" s="294"/>
      <c r="D18826" s="294"/>
      <c r="E18826" s="294"/>
      <c r="F18826" s="294"/>
    </row>
    <row r="18827">
      <c r="A18827" s="294" t="s">
        <v>33159</v>
      </c>
      <c r="B18827" s="294"/>
      <c r="C18827" s="294"/>
      <c r="D18827" s="294"/>
      <c r="E18827" s="294"/>
      <c r="F18827" s="294"/>
    </row>
    <row r="18828">
      <c r="A18828" s="294" t="s">
        <v>33160</v>
      </c>
      <c r="B18828" s="294"/>
      <c r="C18828" s="294"/>
      <c r="D18828" s="294"/>
      <c r="E18828" s="294"/>
      <c r="F18828" s="294"/>
    </row>
    <row r="18829">
      <c r="A18829" s="294" t="s">
        <v>33161</v>
      </c>
      <c r="B18829" s="294"/>
      <c r="C18829" s="294"/>
      <c r="D18829" s="294"/>
      <c r="E18829" s="294"/>
      <c r="F18829" s="294"/>
    </row>
    <row r="18830">
      <c r="A18830" s="294" t="s">
        <v>33162</v>
      </c>
      <c r="B18830" s="294"/>
      <c r="C18830" s="294"/>
      <c r="D18830" s="294"/>
      <c r="E18830" s="294"/>
      <c r="F18830" s="294"/>
    </row>
    <row r="18831">
      <c r="A18831" s="294" t="s">
        <v>33163</v>
      </c>
      <c r="B18831" s="294"/>
      <c r="C18831" s="294"/>
      <c r="D18831" s="294"/>
      <c r="E18831" s="294"/>
      <c r="F18831" s="294"/>
    </row>
    <row r="18832">
      <c r="A18832" s="294" t="s">
        <v>33164</v>
      </c>
      <c r="B18832" s="294"/>
      <c r="C18832" s="294"/>
      <c r="D18832" s="294"/>
      <c r="E18832" s="294"/>
      <c r="F18832" s="294"/>
    </row>
    <row r="18833">
      <c r="A18833" s="294" t="s">
        <v>33165</v>
      </c>
      <c r="B18833" s="294"/>
      <c r="C18833" s="294"/>
      <c r="D18833" s="294"/>
      <c r="E18833" s="294"/>
      <c r="F18833" s="294"/>
    </row>
    <row r="18834">
      <c r="A18834" s="294"/>
      <c r="B18834" s="294"/>
      <c r="C18834" s="294"/>
      <c r="D18834" s="294"/>
      <c r="E18834" s="294"/>
      <c r="F18834" s="294"/>
    </row>
    <row r="18835">
      <c r="A18835" s="294" t="s">
        <v>28124</v>
      </c>
      <c r="B18835" s="294"/>
      <c r="C18835" s="294"/>
      <c r="D18835" s="294"/>
      <c r="E18835" s="294"/>
      <c r="F18835" s="294"/>
    </row>
    <row r="18836">
      <c r="A18836" s="294" t="s">
        <v>33166</v>
      </c>
      <c r="B18836" s="294"/>
      <c r="C18836" s="294"/>
      <c r="D18836" s="294"/>
      <c r="E18836" s="294"/>
      <c r="F18836" s="294"/>
    </row>
    <row r="18837">
      <c r="A18837" s="294" t="s">
        <v>21672</v>
      </c>
      <c r="B18837" s="294"/>
      <c r="C18837" s="294"/>
      <c r="D18837" s="294"/>
      <c r="E18837" s="294"/>
      <c r="F18837" s="294"/>
    </row>
    <row r="18838">
      <c r="A18838" s="294" t="s">
        <v>33118</v>
      </c>
      <c r="B18838" s="294"/>
      <c r="C18838" s="294"/>
      <c r="D18838" s="294"/>
      <c r="E18838" s="294"/>
      <c r="F18838" s="294"/>
    </row>
    <row r="18839">
      <c r="A18839" s="294"/>
      <c r="B18839" s="294"/>
      <c r="C18839" s="294"/>
      <c r="D18839" s="294"/>
      <c r="E18839" s="294"/>
      <c r="F18839" s="294"/>
    </row>
    <row r="18840">
      <c r="A18840" s="294"/>
      <c r="B18840" s="294"/>
      <c r="C18840" s="294"/>
      <c r="D18840" s="294"/>
      <c r="E18840" s="294"/>
      <c r="F18840" s="294"/>
    </row>
    <row r="18841">
      <c r="A18841" s="294" t="s">
        <v>21315</v>
      </c>
      <c r="B18841" s="294"/>
      <c r="C18841" s="294"/>
      <c r="D18841" s="294"/>
      <c r="E18841" s="294"/>
      <c r="F18841" s="294"/>
    </row>
    <row r="18842">
      <c r="A18842" s="294"/>
      <c r="B18842" s="294"/>
      <c r="C18842" s="294"/>
      <c r="D18842" s="294"/>
      <c r="E18842" s="294"/>
      <c r="F18842" s="294"/>
    </row>
    <row r="18843">
      <c r="A18843" s="294" t="s">
        <v>33167</v>
      </c>
      <c r="B18843" s="294"/>
      <c r="C18843" s="294"/>
      <c r="D18843" s="294"/>
      <c r="E18843" s="294"/>
      <c r="F18843" s="294"/>
    </row>
    <row r="18844">
      <c r="A18844" s="294" t="s">
        <v>33168</v>
      </c>
      <c r="B18844" s="294"/>
      <c r="C18844" s="294"/>
      <c r="D18844" s="294"/>
      <c r="E18844" s="294"/>
      <c r="F18844" s="294"/>
    </row>
    <row r="18845">
      <c r="A18845" s="294" t="s">
        <v>33169</v>
      </c>
      <c r="B18845" s="294"/>
      <c r="C18845" s="294"/>
      <c r="D18845" s="294"/>
      <c r="E18845" s="294"/>
      <c r="F18845" s="294"/>
    </row>
    <row r="18846">
      <c r="A18846" s="294" t="s">
        <v>33170</v>
      </c>
      <c r="B18846" s="294"/>
      <c r="C18846" s="294"/>
      <c r="D18846" s="294"/>
      <c r="E18846" s="294"/>
      <c r="F18846" s="294"/>
    </row>
    <row r="18847">
      <c r="A18847" s="294" t="s">
        <v>33171</v>
      </c>
      <c r="B18847" s="294"/>
      <c r="C18847" s="294"/>
      <c r="D18847" s="294"/>
      <c r="E18847" s="294"/>
      <c r="F18847" s="294"/>
    </row>
    <row r="18848">
      <c r="A18848" s="294" t="s">
        <v>33172</v>
      </c>
      <c r="B18848" s="294"/>
      <c r="C18848" s="294"/>
      <c r="D18848" s="294"/>
      <c r="E18848" s="294"/>
      <c r="F18848" s="294"/>
    </row>
    <row r="18849">
      <c r="A18849" s="294"/>
      <c r="B18849" s="294"/>
      <c r="C18849" s="294"/>
      <c r="D18849" s="294"/>
      <c r="E18849" s="294"/>
      <c r="F18849" s="294"/>
    </row>
    <row r="18850">
      <c r="A18850" s="294" t="s">
        <v>22564</v>
      </c>
      <c r="B18850" s="294"/>
      <c r="C18850" s="294"/>
      <c r="D18850" s="294"/>
      <c r="E18850" s="294"/>
      <c r="F18850" s="294"/>
    </row>
    <row r="18851">
      <c r="A18851" s="294" t="s">
        <v>20470</v>
      </c>
      <c r="B18851" s="294"/>
      <c r="C18851" s="294"/>
      <c r="D18851" s="294"/>
      <c r="E18851" s="294"/>
      <c r="F18851" s="294"/>
    </row>
    <row r="18852">
      <c r="A18852" s="294"/>
      <c r="B18852" s="294"/>
      <c r="C18852" s="294"/>
      <c r="D18852" s="294"/>
      <c r="E18852" s="294"/>
      <c r="F18852" s="294"/>
    </row>
    <row r="18853">
      <c r="A18853" s="294" t="s">
        <v>33173</v>
      </c>
      <c r="B18853" s="294"/>
      <c r="C18853" s="294"/>
      <c r="D18853" s="294"/>
      <c r="E18853" s="294"/>
      <c r="F18853" s="294"/>
    </row>
    <row r="18854">
      <c r="A18854" s="294" t="s">
        <v>33174</v>
      </c>
      <c r="B18854" s="294"/>
      <c r="C18854" s="294"/>
      <c r="D18854" s="294"/>
      <c r="E18854" s="294"/>
      <c r="F18854" s="294"/>
    </row>
    <row r="18855">
      <c r="A18855" s="294" t="s">
        <v>33175</v>
      </c>
      <c r="B18855" s="294"/>
      <c r="C18855" s="294"/>
      <c r="D18855" s="294"/>
      <c r="E18855" s="294"/>
      <c r="F18855" s="294"/>
    </row>
    <row r="18856">
      <c r="A18856" s="294" t="s">
        <v>33176</v>
      </c>
      <c r="B18856" s="294"/>
      <c r="C18856" s="294"/>
      <c r="D18856" s="294"/>
      <c r="E18856" s="294"/>
      <c r="F18856" s="294"/>
    </row>
    <row r="18857">
      <c r="A18857" s="294" t="s">
        <v>33177</v>
      </c>
      <c r="B18857" s="294"/>
      <c r="C18857" s="294"/>
      <c r="D18857" s="294"/>
      <c r="E18857" s="294"/>
      <c r="F18857" s="294"/>
    </row>
    <row r="18858">
      <c r="A18858" s="294"/>
      <c r="B18858" s="294"/>
      <c r="C18858" s="294"/>
      <c r="D18858" s="294"/>
      <c r="E18858" s="294"/>
      <c r="F18858" s="294"/>
    </row>
    <row r="18859">
      <c r="A18859" s="294" t="s">
        <v>24089</v>
      </c>
      <c r="B18859" s="294"/>
      <c r="C18859" s="294"/>
      <c r="D18859" s="294"/>
      <c r="E18859" s="294"/>
      <c r="F18859" s="294"/>
    </row>
    <row r="18860">
      <c r="A18860" s="294" t="s">
        <v>29021</v>
      </c>
      <c r="B18860" s="294"/>
      <c r="C18860" s="294"/>
      <c r="D18860" s="294"/>
      <c r="E18860" s="294"/>
      <c r="F18860" s="294"/>
    </row>
    <row r="18861">
      <c r="A18861" s="294"/>
      <c r="B18861" s="294"/>
      <c r="C18861" s="294"/>
      <c r="D18861" s="294"/>
      <c r="E18861" s="294"/>
      <c r="F18861" s="294"/>
    </row>
    <row r="18862">
      <c r="A18862" s="294" t="s">
        <v>33178</v>
      </c>
      <c r="B18862" s="294"/>
      <c r="C18862" s="294"/>
      <c r="D18862" s="294"/>
      <c r="E18862" s="294"/>
      <c r="F18862" s="294"/>
    </row>
    <row r="18863">
      <c r="A18863" s="294" t="s">
        <v>33179</v>
      </c>
      <c r="B18863" s="294"/>
      <c r="C18863" s="294"/>
      <c r="D18863" s="294"/>
      <c r="E18863" s="294"/>
      <c r="F18863" s="294"/>
    </row>
    <row r="18864">
      <c r="A18864" s="294" t="s">
        <v>33180</v>
      </c>
      <c r="B18864" s="294"/>
      <c r="C18864" s="294"/>
      <c r="D18864" s="294"/>
      <c r="E18864" s="294"/>
      <c r="F18864" s="294"/>
    </row>
    <row r="18865">
      <c r="A18865" s="294" t="s">
        <v>33181</v>
      </c>
      <c r="B18865" s="294"/>
      <c r="C18865" s="294"/>
      <c r="D18865" s="294"/>
      <c r="E18865" s="294"/>
      <c r="F18865" s="294"/>
    </row>
    <row r="18866">
      <c r="A18866" s="294" t="s">
        <v>33182</v>
      </c>
      <c r="B18866" s="294"/>
      <c r="C18866" s="294"/>
      <c r="D18866" s="294"/>
      <c r="E18866" s="294"/>
      <c r="F18866" s="294"/>
    </row>
    <row r="18867">
      <c r="A18867" s="294"/>
      <c r="B18867" s="294"/>
      <c r="C18867" s="294"/>
      <c r="D18867" s="294"/>
      <c r="E18867" s="294"/>
      <c r="F18867" s="294"/>
    </row>
    <row r="18868">
      <c r="A18868" s="294" t="s">
        <v>25653</v>
      </c>
      <c r="B18868" s="294"/>
      <c r="C18868" s="294"/>
      <c r="D18868" s="294"/>
      <c r="E18868" s="294"/>
      <c r="F18868" s="294"/>
    </row>
    <row r="18869">
      <c r="A18869" s="294" t="s">
        <v>23767</v>
      </c>
      <c r="B18869" s="294"/>
      <c r="C18869" s="294"/>
      <c r="D18869" s="294"/>
      <c r="E18869" s="294"/>
      <c r="F18869" s="294"/>
    </row>
    <row r="18870">
      <c r="A18870" s="294"/>
      <c r="B18870" s="294"/>
      <c r="C18870" s="294"/>
      <c r="D18870" s="294"/>
      <c r="E18870" s="294"/>
      <c r="F18870" s="294"/>
    </row>
    <row r="18871">
      <c r="A18871" s="294" t="s">
        <v>33183</v>
      </c>
      <c r="B18871" s="294"/>
      <c r="C18871" s="294"/>
      <c r="D18871" s="294"/>
      <c r="E18871" s="294"/>
      <c r="F18871" s="294"/>
    </row>
    <row r="18872">
      <c r="A18872" s="294" t="s">
        <v>33184</v>
      </c>
      <c r="B18872" s="294"/>
      <c r="C18872" s="294"/>
      <c r="D18872" s="294"/>
      <c r="E18872" s="294"/>
      <c r="F18872" s="294"/>
    </row>
    <row r="18873">
      <c r="A18873" s="294" t="s">
        <v>33185</v>
      </c>
      <c r="B18873" s="294"/>
      <c r="C18873" s="294"/>
      <c r="D18873" s="294"/>
      <c r="E18873" s="294"/>
      <c r="F18873" s="294"/>
    </row>
    <row r="18874">
      <c r="A18874" s="294"/>
      <c r="B18874" s="294"/>
      <c r="C18874" s="294"/>
      <c r="D18874" s="294"/>
      <c r="E18874" s="294"/>
      <c r="F18874" s="294"/>
    </row>
    <row r="18875">
      <c r="A18875" s="294" t="s">
        <v>23201</v>
      </c>
      <c r="B18875" s="294"/>
      <c r="C18875" s="294"/>
      <c r="D18875" s="294"/>
      <c r="E18875" s="294"/>
      <c r="F18875" s="294"/>
    </row>
    <row r="18876">
      <c r="A18876" s="294" t="s">
        <v>23772</v>
      </c>
      <c r="B18876" s="294"/>
      <c r="C18876" s="294"/>
      <c r="D18876" s="294"/>
      <c r="E18876" s="294"/>
      <c r="F18876" s="294"/>
    </row>
    <row r="18877">
      <c r="A18877" s="294"/>
      <c r="B18877" s="294"/>
      <c r="C18877" s="294"/>
      <c r="D18877" s="294"/>
      <c r="E18877" s="294"/>
      <c r="F18877" s="294"/>
    </row>
    <row r="18878">
      <c r="A18878" s="294" t="s">
        <v>33186</v>
      </c>
      <c r="B18878" s="294"/>
      <c r="C18878" s="294"/>
      <c r="D18878" s="294"/>
      <c r="E18878" s="294"/>
      <c r="F18878" s="294"/>
    </row>
    <row r="18879">
      <c r="A18879" s="294" t="s">
        <v>33187</v>
      </c>
      <c r="B18879" s="294"/>
      <c r="C18879" s="294"/>
      <c r="D18879" s="294"/>
      <c r="E18879" s="294"/>
      <c r="F18879" s="294"/>
    </row>
    <row r="18880">
      <c r="A18880" s="294" t="s">
        <v>33188</v>
      </c>
      <c r="B18880" s="294"/>
      <c r="C18880" s="294"/>
      <c r="D18880" s="294"/>
      <c r="E18880" s="294"/>
      <c r="F18880" s="294"/>
    </row>
    <row r="18881">
      <c r="A18881" s="294"/>
      <c r="B18881" s="294"/>
      <c r="C18881" s="294"/>
      <c r="D18881" s="294"/>
      <c r="E18881" s="294"/>
      <c r="F18881" s="294"/>
    </row>
    <row r="18882">
      <c r="A18882" s="294" t="s">
        <v>31017</v>
      </c>
      <c r="B18882" s="294"/>
      <c r="C18882" s="294"/>
      <c r="D18882" s="294"/>
      <c r="E18882" s="294"/>
      <c r="F18882" s="294"/>
    </row>
    <row r="18883">
      <c r="A18883" s="294" t="s">
        <v>28161</v>
      </c>
      <c r="B18883" s="294"/>
      <c r="C18883" s="294"/>
      <c r="D18883" s="294"/>
      <c r="E18883" s="294"/>
      <c r="F18883" s="294"/>
    </row>
    <row r="18884">
      <c r="A18884" s="294"/>
      <c r="B18884" s="294"/>
      <c r="C18884" s="294"/>
      <c r="D18884" s="294"/>
      <c r="E18884" s="294"/>
      <c r="F18884" s="294"/>
    </row>
    <row r="18885">
      <c r="A18885" s="294" t="s">
        <v>33189</v>
      </c>
      <c r="B18885" s="294"/>
      <c r="C18885" s="294"/>
      <c r="D18885" s="294"/>
      <c r="E18885" s="294"/>
      <c r="F18885" s="294"/>
    </row>
    <row r="18886">
      <c r="A18886" s="294" t="s">
        <v>33190</v>
      </c>
      <c r="B18886" s="294"/>
      <c r="C18886" s="294"/>
      <c r="D18886" s="294"/>
      <c r="E18886" s="294"/>
      <c r="F18886" s="294"/>
    </row>
    <row r="18887">
      <c r="A18887" s="294" t="s">
        <v>33191</v>
      </c>
      <c r="B18887" s="294"/>
      <c r="C18887" s="294"/>
      <c r="D18887" s="294"/>
      <c r="E18887" s="294"/>
      <c r="F18887" s="294"/>
    </row>
    <row r="18888">
      <c r="A18888" s="294" t="s">
        <v>23208</v>
      </c>
      <c r="B18888" s="294"/>
      <c r="C18888" s="294"/>
      <c r="D18888" s="294"/>
      <c r="E18888" s="294"/>
      <c r="F18888" s="294"/>
    </row>
    <row r="18889">
      <c r="A18889" s="294" t="s">
        <v>33192</v>
      </c>
      <c r="B18889" s="294"/>
      <c r="C18889" s="294"/>
      <c r="D18889" s="294"/>
      <c r="E18889" s="294"/>
      <c r="F18889" s="294"/>
    </row>
    <row r="18890">
      <c r="A18890" s="294" t="s">
        <v>33193</v>
      </c>
      <c r="B18890" s="294"/>
      <c r="C18890" s="294"/>
      <c r="D18890" s="294"/>
      <c r="E18890" s="294"/>
      <c r="F18890" s="294"/>
    </row>
    <row r="18891">
      <c r="A18891" s="294" t="s">
        <v>33194</v>
      </c>
      <c r="B18891" s="294"/>
      <c r="C18891" s="294"/>
      <c r="D18891" s="294"/>
      <c r="E18891" s="294"/>
      <c r="F18891" s="294"/>
    </row>
    <row r="18892">
      <c r="A18892" s="294" t="s">
        <v>33195</v>
      </c>
      <c r="B18892" s="294"/>
      <c r="C18892" s="294"/>
      <c r="D18892" s="294"/>
      <c r="E18892" s="294"/>
      <c r="F18892" s="294"/>
    </row>
    <row r="18893">
      <c r="A18893" s="294" t="s">
        <v>33196</v>
      </c>
      <c r="B18893" s="294"/>
      <c r="C18893" s="294"/>
      <c r="D18893" s="294"/>
      <c r="E18893" s="294"/>
      <c r="F18893" s="294"/>
    </row>
    <row r="18894">
      <c r="A18894" s="294" t="s">
        <v>33197</v>
      </c>
      <c r="B18894" s="294"/>
      <c r="C18894" s="294"/>
      <c r="D18894" s="294"/>
      <c r="E18894" s="294"/>
      <c r="F18894" s="294"/>
    </row>
    <row r="18895">
      <c r="A18895" s="294"/>
      <c r="B18895" s="294"/>
      <c r="C18895" s="294"/>
      <c r="D18895" s="294"/>
      <c r="E18895" s="294"/>
      <c r="F18895" s="294"/>
    </row>
    <row r="18896">
      <c r="A18896" s="294" t="s">
        <v>28124</v>
      </c>
      <c r="B18896" s="294"/>
      <c r="C18896" s="294"/>
      <c r="D18896" s="294"/>
      <c r="E18896" s="294"/>
      <c r="F18896" s="294"/>
    </row>
    <row r="18897">
      <c r="A18897" s="294" t="s">
        <v>19441</v>
      </c>
      <c r="B18897" s="294"/>
      <c r="C18897" s="294"/>
      <c r="D18897" s="294"/>
      <c r="E18897" s="294"/>
      <c r="F18897" s="294"/>
    </row>
    <row r="18898">
      <c r="A18898" s="294" t="s">
        <v>21618</v>
      </c>
      <c r="B18898" s="294"/>
      <c r="C18898" s="294"/>
      <c r="D18898" s="294"/>
      <c r="E18898" s="294"/>
      <c r="F18898" s="294"/>
    </row>
    <row r="18899">
      <c r="A18899" s="294"/>
      <c r="B18899" s="294"/>
      <c r="C18899" s="294"/>
      <c r="D18899" s="294"/>
      <c r="E18899" s="294"/>
      <c r="F18899" s="294"/>
    </row>
    <row r="18900">
      <c r="A18900" s="294" t="s">
        <v>33198</v>
      </c>
      <c r="B18900" s="294"/>
      <c r="C18900" s="294"/>
      <c r="D18900" s="294"/>
      <c r="E18900" s="294"/>
      <c r="F18900" s="294"/>
    </row>
    <row r="18901">
      <c r="A18901" s="294"/>
      <c r="B18901" s="294"/>
      <c r="C18901" s="294"/>
      <c r="D18901" s="294"/>
      <c r="E18901" s="294"/>
      <c r="F18901" s="294"/>
    </row>
    <row r="18902">
      <c r="A18902" s="294" t="s">
        <v>22512</v>
      </c>
      <c r="B18902" s="294"/>
      <c r="C18902" s="294"/>
      <c r="D18902" s="294"/>
      <c r="E18902" s="294"/>
      <c r="F18902" s="294"/>
    </row>
    <row r="18903">
      <c r="A18903" s="294" t="s">
        <v>33199</v>
      </c>
      <c r="B18903" s="294"/>
      <c r="C18903" s="294"/>
      <c r="D18903" s="294"/>
      <c r="E18903" s="294"/>
      <c r="F18903" s="294"/>
    </row>
    <row r="18904">
      <c r="A18904" s="294"/>
      <c r="B18904" s="294"/>
      <c r="C18904" s="294"/>
      <c r="D18904" s="294"/>
      <c r="E18904" s="294"/>
      <c r="F18904" s="294"/>
    </row>
    <row r="18905">
      <c r="A18905" s="294" t="s">
        <v>33200</v>
      </c>
      <c r="B18905" s="294"/>
      <c r="C18905" s="294"/>
      <c r="D18905" s="294"/>
      <c r="E18905" s="294"/>
      <c r="F18905" s="294"/>
    </row>
    <row r="18906">
      <c r="A18906" s="294" t="s">
        <v>33201</v>
      </c>
      <c r="B18906" s="294"/>
      <c r="C18906" s="294"/>
      <c r="D18906" s="294"/>
      <c r="E18906" s="294"/>
      <c r="F18906" s="294"/>
    </row>
    <row r="18907">
      <c r="A18907" s="294" t="s">
        <v>33202</v>
      </c>
      <c r="B18907" s="294"/>
      <c r="C18907" s="294"/>
      <c r="D18907" s="294"/>
      <c r="E18907" s="294"/>
      <c r="F18907" s="294"/>
    </row>
    <row r="18908">
      <c r="A18908" s="294" t="s">
        <v>33203</v>
      </c>
      <c r="B18908" s="294"/>
      <c r="C18908" s="294"/>
      <c r="D18908" s="294"/>
      <c r="E18908" s="294"/>
      <c r="F18908" s="294"/>
    </row>
    <row r="18909">
      <c r="A18909" s="294"/>
      <c r="B18909" s="294"/>
      <c r="C18909" s="294"/>
      <c r="D18909" s="294"/>
      <c r="E18909" s="294"/>
      <c r="F18909" s="294"/>
    </row>
    <row r="18910">
      <c r="A18910" s="294" t="s">
        <v>27452</v>
      </c>
      <c r="B18910" s="294"/>
      <c r="C18910" s="294"/>
      <c r="D18910" s="294"/>
      <c r="E18910" s="294"/>
      <c r="F18910" s="294"/>
    </row>
    <row r="18911">
      <c r="A18911" s="294" t="s">
        <v>27629</v>
      </c>
      <c r="B18911" s="294"/>
      <c r="C18911" s="294"/>
      <c r="D18911" s="294"/>
      <c r="E18911" s="294"/>
      <c r="F18911" s="294"/>
    </row>
    <row r="18912">
      <c r="A18912" s="294"/>
      <c r="B18912" s="294"/>
      <c r="C18912" s="294"/>
      <c r="D18912" s="294"/>
      <c r="E18912" s="294"/>
      <c r="F18912" s="294"/>
    </row>
    <row r="18913">
      <c r="A18913" s="294"/>
      <c r="B18913" s="294"/>
      <c r="C18913" s="294"/>
      <c r="D18913" s="294"/>
      <c r="E18913" s="294"/>
      <c r="F18913" s="294"/>
    </row>
    <row r="18914">
      <c r="A18914" s="294" t="s">
        <v>33204</v>
      </c>
      <c r="B18914" s="294"/>
      <c r="C18914" s="294"/>
      <c r="D18914" s="294"/>
      <c r="E18914" s="294"/>
      <c r="F18914" s="294"/>
    </row>
    <row r="18915">
      <c r="A18915" s="294" t="s">
        <v>22612</v>
      </c>
      <c r="B18915" s="294"/>
      <c r="C18915" s="294"/>
      <c r="D18915" s="294"/>
      <c r="E18915" s="294"/>
      <c r="F18915" s="294"/>
    </row>
    <row r="18916">
      <c r="A18916" s="294" t="s">
        <v>25190</v>
      </c>
      <c r="B18916" s="294"/>
      <c r="C18916" s="294"/>
      <c r="D18916" s="294"/>
      <c r="E18916" s="294"/>
      <c r="F18916" s="294"/>
    </row>
    <row r="18917">
      <c r="A18917" s="294" t="s">
        <v>33205</v>
      </c>
      <c r="B18917" s="294"/>
      <c r="C18917" s="294"/>
      <c r="D18917" s="294"/>
      <c r="E18917" s="294"/>
      <c r="F18917" s="294"/>
    </row>
    <row r="18918">
      <c r="A18918" s="294" t="s">
        <v>33206</v>
      </c>
      <c r="B18918" s="294"/>
      <c r="C18918" s="294"/>
      <c r="D18918" s="294"/>
      <c r="E18918" s="294"/>
      <c r="F18918" s="294"/>
    </row>
    <row r="18919">
      <c r="A18919" s="294" t="s">
        <v>33207</v>
      </c>
      <c r="B18919" s="294"/>
      <c r="C18919" s="294"/>
      <c r="D18919" s="294"/>
      <c r="E18919" s="294"/>
      <c r="F18919" s="294"/>
    </row>
    <row r="18920">
      <c r="A18920" s="294" t="s">
        <v>33208</v>
      </c>
      <c r="B18920" s="294"/>
      <c r="C18920" s="294"/>
      <c r="D18920" s="294"/>
      <c r="E18920" s="294"/>
      <c r="F18920" s="294"/>
    </row>
    <row r="18921">
      <c r="A18921" s="294"/>
      <c r="B18921" s="294"/>
      <c r="C18921" s="294"/>
      <c r="D18921" s="294"/>
      <c r="E18921" s="294"/>
      <c r="F18921" s="294"/>
    </row>
    <row r="18922">
      <c r="A18922" s="294" t="s">
        <v>26992</v>
      </c>
      <c r="B18922" s="294"/>
      <c r="C18922" s="294"/>
      <c r="D18922" s="294"/>
      <c r="E18922" s="294"/>
      <c r="F18922" s="294"/>
    </row>
    <row r="18923">
      <c r="A18923" s="294" t="s">
        <v>33209</v>
      </c>
      <c r="B18923" s="294"/>
      <c r="C18923" s="294"/>
      <c r="D18923" s="294"/>
      <c r="E18923" s="294"/>
      <c r="F18923" s="294"/>
    </row>
    <row r="18924">
      <c r="A18924" s="294"/>
      <c r="B18924" s="294"/>
      <c r="C18924" s="294"/>
      <c r="D18924" s="294"/>
      <c r="E18924" s="294"/>
      <c r="F18924" s="294"/>
    </row>
    <row r="18925">
      <c r="A18925" s="294" t="s">
        <v>33210</v>
      </c>
      <c r="B18925" s="294"/>
      <c r="C18925" s="294"/>
      <c r="D18925" s="294"/>
      <c r="E18925" s="294"/>
      <c r="F18925" s="294"/>
    </row>
    <row r="18926">
      <c r="A18926" s="294" t="s">
        <v>33211</v>
      </c>
      <c r="B18926" s="294"/>
      <c r="C18926" s="294"/>
      <c r="D18926" s="294"/>
      <c r="E18926" s="294"/>
      <c r="F18926" s="294"/>
    </row>
    <row r="18927">
      <c r="A18927" s="294" t="s">
        <v>33212</v>
      </c>
      <c r="B18927" s="294"/>
      <c r="C18927" s="294"/>
      <c r="D18927" s="294"/>
      <c r="E18927" s="294"/>
      <c r="F18927" s="294"/>
    </row>
    <row r="18928">
      <c r="A18928" s="294" t="s">
        <v>22228</v>
      </c>
      <c r="B18928" s="294"/>
      <c r="C18928" s="294"/>
      <c r="D18928" s="294"/>
      <c r="E18928" s="294"/>
      <c r="F18928" s="294"/>
    </row>
    <row r="18929">
      <c r="A18929" s="294" t="s">
        <v>33213</v>
      </c>
      <c r="B18929" s="294"/>
      <c r="C18929" s="294"/>
      <c r="D18929" s="294"/>
      <c r="E18929" s="294"/>
      <c r="F18929" s="294"/>
    </row>
    <row r="18930">
      <c r="A18930" s="294" t="s">
        <v>33214</v>
      </c>
      <c r="B18930" s="294"/>
      <c r="C18930" s="294"/>
      <c r="D18930" s="294"/>
      <c r="E18930" s="294"/>
      <c r="F18930" s="294"/>
    </row>
    <row r="18931">
      <c r="A18931" s="294" t="s">
        <v>33215</v>
      </c>
      <c r="B18931" s="294"/>
      <c r="C18931" s="294"/>
      <c r="D18931" s="294"/>
      <c r="E18931" s="294"/>
      <c r="F18931" s="294"/>
    </row>
    <row r="18932">
      <c r="A18932" s="294" t="s">
        <v>33216</v>
      </c>
      <c r="B18932" s="294"/>
      <c r="C18932" s="294"/>
      <c r="D18932" s="294"/>
      <c r="E18932" s="294"/>
      <c r="F18932" s="294"/>
    </row>
    <row r="18933">
      <c r="A18933" s="294" t="s">
        <v>33217</v>
      </c>
      <c r="B18933" s="294"/>
      <c r="C18933" s="294"/>
      <c r="D18933" s="294"/>
      <c r="E18933" s="294"/>
      <c r="F18933" s="294"/>
    </row>
    <row r="18934">
      <c r="A18934" s="294" t="s">
        <v>33218</v>
      </c>
      <c r="B18934" s="294"/>
      <c r="C18934" s="294"/>
      <c r="D18934" s="294"/>
      <c r="E18934" s="294"/>
      <c r="F18934" s="294"/>
    </row>
    <row r="18935">
      <c r="A18935" s="294"/>
      <c r="B18935" s="294"/>
      <c r="C18935" s="294"/>
      <c r="D18935" s="294"/>
      <c r="E18935" s="294"/>
      <c r="F18935" s="294"/>
    </row>
    <row r="18936">
      <c r="A18936" s="294"/>
      <c r="B18936" s="294"/>
      <c r="C18936" s="294"/>
      <c r="D18936" s="294"/>
      <c r="E18936" s="294"/>
      <c r="F18936" s="294"/>
    </row>
    <row r="18937">
      <c r="A18937" s="294" t="s">
        <v>21401</v>
      </c>
      <c r="B18937" s="294"/>
      <c r="C18937" s="294"/>
      <c r="D18937" s="294"/>
      <c r="E18937" s="294"/>
      <c r="F18937" s="294"/>
    </row>
    <row r="18938">
      <c r="A18938" s="294"/>
      <c r="B18938" s="294"/>
      <c r="C18938" s="294"/>
      <c r="D18938" s="294"/>
      <c r="E18938" s="294"/>
      <c r="F18938" s="294"/>
    </row>
    <row r="18939">
      <c r="A18939" s="294" t="s">
        <v>33219</v>
      </c>
      <c r="B18939" s="294"/>
      <c r="C18939" s="294"/>
      <c r="D18939" s="294"/>
      <c r="E18939" s="294"/>
      <c r="F18939" s="294"/>
    </row>
    <row r="18940">
      <c r="A18940" s="294" t="s">
        <v>33220</v>
      </c>
      <c r="B18940" s="294"/>
      <c r="C18940" s="294"/>
      <c r="D18940" s="294"/>
      <c r="E18940" s="294"/>
      <c r="F18940" s="294"/>
    </row>
    <row r="18941">
      <c r="A18941" s="294" t="s">
        <v>33221</v>
      </c>
      <c r="B18941" s="294"/>
      <c r="C18941" s="294"/>
      <c r="D18941" s="294"/>
      <c r="E18941" s="294"/>
      <c r="F18941" s="294"/>
    </row>
    <row r="18942">
      <c r="A18942" s="294" t="s">
        <v>33222</v>
      </c>
      <c r="B18942" s="294"/>
      <c r="C18942" s="294"/>
      <c r="D18942" s="294"/>
      <c r="E18942" s="294"/>
      <c r="F18942" s="294"/>
    </row>
    <row r="18943">
      <c r="A18943" s="294" t="s">
        <v>33223</v>
      </c>
      <c r="B18943" s="294"/>
      <c r="C18943" s="294"/>
      <c r="D18943" s="294"/>
      <c r="E18943" s="294"/>
      <c r="F18943" s="294"/>
    </row>
    <row r="18944">
      <c r="A18944" s="294" t="s">
        <v>33224</v>
      </c>
      <c r="B18944" s="294"/>
      <c r="C18944" s="294"/>
      <c r="D18944" s="294"/>
      <c r="E18944" s="294"/>
      <c r="F18944" s="294"/>
    </row>
    <row r="18945">
      <c r="A18945" s="294"/>
      <c r="B18945" s="294"/>
      <c r="C18945" s="294"/>
      <c r="D18945" s="294"/>
      <c r="E18945" s="294"/>
      <c r="F18945" s="294"/>
    </row>
    <row r="18946">
      <c r="A18946" s="294" t="s">
        <v>22239</v>
      </c>
      <c r="B18946" s="294"/>
      <c r="C18946" s="294"/>
      <c r="D18946" s="294"/>
      <c r="E18946" s="294"/>
      <c r="F18946" s="294"/>
    </row>
    <row r="18947">
      <c r="A18947" s="294"/>
      <c r="B18947" s="294"/>
      <c r="C18947" s="294"/>
      <c r="D18947" s="294"/>
      <c r="E18947" s="294"/>
      <c r="F18947" s="294"/>
    </row>
    <row r="18948">
      <c r="A18948" s="294" t="s">
        <v>33225</v>
      </c>
      <c r="B18948" s="294"/>
      <c r="C18948" s="294"/>
      <c r="D18948" s="294"/>
      <c r="E18948" s="294"/>
      <c r="F18948" s="294"/>
    </row>
    <row r="18949">
      <c r="A18949" s="294" t="s">
        <v>33226</v>
      </c>
      <c r="B18949" s="294"/>
      <c r="C18949" s="294"/>
      <c r="D18949" s="294"/>
      <c r="E18949" s="294"/>
      <c r="F18949" s="294"/>
    </row>
    <row r="18950">
      <c r="A18950" s="294" t="s">
        <v>33227</v>
      </c>
      <c r="B18950" s="294"/>
      <c r="C18950" s="294"/>
      <c r="D18950" s="294"/>
      <c r="E18950" s="294"/>
      <c r="F18950" s="294"/>
    </row>
    <row r="18951">
      <c r="A18951" s="294" t="s">
        <v>33228</v>
      </c>
      <c r="B18951" s="294"/>
      <c r="C18951" s="294"/>
      <c r="D18951" s="294"/>
      <c r="E18951" s="294"/>
      <c r="F18951" s="294"/>
    </row>
    <row r="18952">
      <c r="A18952" s="294" t="s">
        <v>33229</v>
      </c>
      <c r="B18952" s="294"/>
      <c r="C18952" s="294"/>
      <c r="D18952" s="294"/>
      <c r="E18952" s="294"/>
      <c r="F18952" s="294"/>
    </row>
    <row r="18953">
      <c r="A18953" s="294" t="s">
        <v>33230</v>
      </c>
      <c r="B18953" s="294"/>
      <c r="C18953" s="294"/>
      <c r="D18953" s="294"/>
      <c r="E18953" s="294"/>
      <c r="F18953" s="294"/>
    </row>
    <row r="18954">
      <c r="A18954" s="294" t="s">
        <v>33142</v>
      </c>
      <c r="B18954" s="294"/>
      <c r="C18954" s="294"/>
      <c r="D18954" s="294"/>
      <c r="E18954" s="294"/>
      <c r="F18954" s="294"/>
    </row>
    <row r="18955">
      <c r="A18955" s="294" t="s">
        <v>33231</v>
      </c>
      <c r="B18955" s="294"/>
      <c r="C18955" s="294"/>
      <c r="D18955" s="294"/>
      <c r="E18955" s="294"/>
      <c r="F18955" s="294"/>
    </row>
    <row r="18956">
      <c r="A18956" s="294" t="s">
        <v>33232</v>
      </c>
      <c r="B18956" s="294"/>
      <c r="C18956" s="294"/>
      <c r="D18956" s="294"/>
      <c r="E18956" s="294"/>
      <c r="F18956" s="294"/>
    </row>
    <row r="18957">
      <c r="A18957" s="294" t="s">
        <v>33233</v>
      </c>
      <c r="B18957" s="294"/>
      <c r="C18957" s="294"/>
      <c r="D18957" s="294"/>
      <c r="E18957" s="294"/>
      <c r="F18957" s="294"/>
    </row>
    <row r="18958">
      <c r="A18958" s="294" t="s">
        <v>33234</v>
      </c>
      <c r="B18958" s="294"/>
      <c r="C18958" s="294"/>
      <c r="D18958" s="294"/>
      <c r="E18958" s="294"/>
      <c r="F18958" s="294"/>
    </row>
    <row r="18959">
      <c r="A18959" s="294" t="s">
        <v>33235</v>
      </c>
      <c r="B18959" s="294"/>
      <c r="C18959" s="294"/>
      <c r="D18959" s="294"/>
      <c r="E18959" s="294"/>
      <c r="F18959" s="294"/>
    </row>
    <row r="18960">
      <c r="A18960" s="294" t="s">
        <v>33236</v>
      </c>
      <c r="B18960" s="294"/>
      <c r="C18960" s="294"/>
      <c r="D18960" s="294"/>
      <c r="E18960" s="294"/>
      <c r="F18960" s="294"/>
    </row>
    <row r="18961">
      <c r="A18961" s="294" t="s">
        <v>33237</v>
      </c>
      <c r="B18961" s="294"/>
      <c r="C18961" s="294"/>
      <c r="D18961" s="294"/>
      <c r="E18961" s="294"/>
      <c r="F18961" s="294"/>
    </row>
    <row r="18962">
      <c r="A18962" s="294"/>
      <c r="B18962" s="294"/>
      <c r="C18962" s="294"/>
      <c r="D18962" s="294"/>
      <c r="E18962" s="294"/>
      <c r="F18962" s="294"/>
    </row>
    <row r="18963">
      <c r="A18963" s="294" t="s">
        <v>21304</v>
      </c>
      <c r="B18963" s="294"/>
      <c r="C18963" s="294"/>
      <c r="D18963" s="294"/>
      <c r="E18963" s="294"/>
      <c r="F18963" s="294"/>
    </row>
    <row r="18964">
      <c r="A18964" s="294"/>
      <c r="B18964" s="294"/>
      <c r="C18964" s="294"/>
      <c r="D18964" s="294"/>
      <c r="E18964" s="294"/>
      <c r="F18964" s="294"/>
    </row>
    <row r="18965">
      <c r="A18965" s="294" t="s">
        <v>33238</v>
      </c>
      <c r="B18965" s="294"/>
      <c r="C18965" s="294"/>
      <c r="D18965" s="294"/>
      <c r="E18965" s="294"/>
      <c r="F18965" s="294"/>
    </row>
    <row r="18966">
      <c r="A18966" s="294" t="s">
        <v>33239</v>
      </c>
      <c r="B18966" s="294"/>
      <c r="C18966" s="294"/>
      <c r="D18966" s="294"/>
      <c r="E18966" s="294"/>
      <c r="F18966" s="294"/>
    </row>
    <row r="18967">
      <c r="A18967" s="294" t="s">
        <v>33240</v>
      </c>
      <c r="B18967" s="294"/>
      <c r="C18967" s="294"/>
      <c r="D18967" s="294"/>
      <c r="E18967" s="294"/>
      <c r="F18967" s="294"/>
    </row>
    <row r="18968">
      <c r="A18968" s="294" t="s">
        <v>33241</v>
      </c>
      <c r="B18968" s="294"/>
      <c r="C18968" s="294"/>
      <c r="D18968" s="294"/>
      <c r="E18968" s="294"/>
      <c r="F18968" s="294"/>
    </row>
    <row r="18969">
      <c r="A18969" s="294" t="s">
        <v>33242</v>
      </c>
      <c r="B18969" s="294"/>
      <c r="C18969" s="294"/>
      <c r="D18969" s="294"/>
      <c r="E18969" s="294"/>
      <c r="F18969" s="294"/>
    </row>
    <row r="18970">
      <c r="A18970" s="294" t="s">
        <v>33243</v>
      </c>
      <c r="B18970" s="294"/>
      <c r="C18970" s="294"/>
      <c r="D18970" s="294"/>
      <c r="E18970" s="294"/>
      <c r="F18970" s="294"/>
    </row>
    <row r="18971">
      <c r="A18971" s="294" t="s">
        <v>33244</v>
      </c>
      <c r="B18971" s="294"/>
      <c r="C18971" s="294"/>
      <c r="D18971" s="294"/>
      <c r="E18971" s="294"/>
      <c r="F18971" s="294"/>
    </row>
    <row r="18972">
      <c r="A18972" s="294" t="s">
        <v>33245</v>
      </c>
      <c r="B18972" s="294"/>
      <c r="C18972" s="294"/>
      <c r="D18972" s="294"/>
      <c r="E18972" s="294"/>
      <c r="F18972" s="294"/>
    </row>
    <row r="18973">
      <c r="A18973" s="294" t="s">
        <v>33246</v>
      </c>
      <c r="B18973" s="294"/>
      <c r="C18973" s="294"/>
      <c r="D18973" s="294"/>
      <c r="E18973" s="294"/>
      <c r="F18973" s="294"/>
    </row>
    <row r="18974">
      <c r="A18974" s="294"/>
      <c r="B18974" s="294"/>
      <c r="C18974" s="294"/>
      <c r="D18974" s="294"/>
      <c r="E18974" s="294"/>
      <c r="F18974" s="294"/>
    </row>
    <row r="18975">
      <c r="A18975" s="294" t="s">
        <v>28124</v>
      </c>
      <c r="B18975" s="294"/>
      <c r="C18975" s="294"/>
      <c r="D18975" s="294"/>
      <c r="E18975" s="294"/>
      <c r="F18975" s="294"/>
    </row>
    <row r="18976">
      <c r="A18976" s="294" t="s">
        <v>19449</v>
      </c>
      <c r="B18976" s="294"/>
      <c r="C18976" s="294"/>
      <c r="D18976" s="294"/>
      <c r="E18976" s="294"/>
      <c r="F18976" s="294"/>
    </row>
    <row r="18977">
      <c r="A18977" s="294" t="s">
        <v>21672</v>
      </c>
      <c r="B18977" s="294"/>
      <c r="C18977" s="294"/>
      <c r="D18977" s="294"/>
      <c r="E18977" s="294"/>
      <c r="F18977" s="294"/>
    </row>
    <row r="18978">
      <c r="A18978" s="294"/>
      <c r="B18978" s="294"/>
      <c r="C18978" s="294"/>
      <c r="D18978" s="294"/>
      <c r="E18978" s="294"/>
      <c r="F18978" s="294"/>
    </row>
    <row r="18979">
      <c r="A18979" s="294" t="s">
        <v>33198</v>
      </c>
      <c r="B18979" s="294"/>
      <c r="C18979" s="294"/>
      <c r="D18979" s="294"/>
      <c r="E18979" s="294"/>
      <c r="F18979" s="294"/>
    </row>
    <row r="18980">
      <c r="A18980" s="294"/>
      <c r="B18980" s="294"/>
      <c r="C18980" s="294"/>
      <c r="D18980" s="294"/>
      <c r="E18980" s="294"/>
      <c r="F18980" s="294"/>
    </row>
    <row r="18981">
      <c r="A18981" s="294"/>
      <c r="B18981" s="294"/>
      <c r="C18981" s="294"/>
      <c r="D18981" s="294"/>
      <c r="E18981" s="294"/>
      <c r="F18981" s="294"/>
    </row>
    <row r="18982">
      <c r="A18982" s="294" t="s">
        <v>23007</v>
      </c>
      <c r="B18982" s="294"/>
      <c r="C18982" s="294"/>
      <c r="D18982" s="294"/>
      <c r="E18982" s="294"/>
      <c r="F18982" s="294"/>
    </row>
    <row r="18983">
      <c r="A18983" s="294"/>
      <c r="B18983" s="294"/>
      <c r="C18983" s="294"/>
      <c r="D18983" s="294"/>
      <c r="E18983" s="294"/>
      <c r="F18983" s="294"/>
    </row>
    <row r="18984">
      <c r="A18984" s="294" t="s">
        <v>33247</v>
      </c>
      <c r="B18984" s="294"/>
      <c r="C18984" s="294"/>
      <c r="D18984" s="294"/>
      <c r="E18984" s="294"/>
      <c r="F18984" s="294"/>
    </row>
    <row r="18985">
      <c r="A18985" s="294" t="s">
        <v>33248</v>
      </c>
      <c r="B18985" s="294"/>
      <c r="C18985" s="294"/>
      <c r="D18985" s="294"/>
      <c r="E18985" s="294"/>
      <c r="F18985" s="294"/>
    </row>
    <row r="18986">
      <c r="A18986" s="294" t="s">
        <v>33249</v>
      </c>
      <c r="B18986" s="294"/>
      <c r="C18986" s="294"/>
      <c r="D18986" s="294"/>
      <c r="E18986" s="294"/>
      <c r="F18986" s="294"/>
    </row>
    <row r="18987">
      <c r="A18987" s="294" t="s">
        <v>33250</v>
      </c>
      <c r="B18987" s="294"/>
      <c r="C18987" s="294"/>
      <c r="D18987" s="294"/>
      <c r="E18987" s="294"/>
      <c r="F18987" s="294"/>
    </row>
    <row r="18988">
      <c r="A18988" s="294" t="s">
        <v>33251</v>
      </c>
      <c r="B18988" s="294"/>
      <c r="C18988" s="294"/>
      <c r="D18988" s="294"/>
      <c r="E18988" s="294"/>
      <c r="F18988" s="294"/>
    </row>
    <row r="18989">
      <c r="A18989" s="294" t="s">
        <v>33252</v>
      </c>
      <c r="B18989" s="294"/>
      <c r="C18989" s="294"/>
      <c r="D18989" s="294"/>
      <c r="E18989" s="294"/>
      <c r="F18989" s="294"/>
    </row>
    <row r="18990">
      <c r="A18990" s="294"/>
      <c r="B18990" s="294"/>
      <c r="C18990" s="294"/>
      <c r="D18990" s="294"/>
      <c r="E18990" s="294"/>
      <c r="F18990" s="294"/>
    </row>
    <row r="18991">
      <c r="A18991" s="294" t="s">
        <v>22564</v>
      </c>
      <c r="B18991" s="294"/>
      <c r="C18991" s="294"/>
      <c r="D18991" s="294"/>
      <c r="E18991" s="294"/>
      <c r="F18991" s="294"/>
    </row>
    <row r="18992">
      <c r="A18992" s="294" t="s">
        <v>20470</v>
      </c>
      <c r="B18992" s="294"/>
      <c r="C18992" s="294"/>
      <c r="D18992" s="294"/>
      <c r="E18992" s="294"/>
      <c r="F18992" s="294"/>
    </row>
    <row r="18993">
      <c r="A18993" s="294"/>
      <c r="B18993" s="294"/>
      <c r="C18993" s="294"/>
      <c r="D18993" s="294"/>
      <c r="E18993" s="294"/>
      <c r="F18993" s="294"/>
    </row>
    <row r="18994">
      <c r="A18994" s="294" t="s">
        <v>33253</v>
      </c>
      <c r="B18994" s="294"/>
      <c r="C18994" s="294"/>
      <c r="D18994" s="294"/>
      <c r="E18994" s="294"/>
      <c r="F18994" s="294"/>
    </row>
    <row r="18995">
      <c r="A18995" s="294" t="s">
        <v>33254</v>
      </c>
      <c r="B18995" s="294"/>
      <c r="C18995" s="294"/>
      <c r="D18995" s="294"/>
      <c r="E18995" s="294"/>
      <c r="F18995" s="294"/>
    </row>
    <row r="18996">
      <c r="A18996" s="294" t="s">
        <v>33255</v>
      </c>
      <c r="B18996" s="294"/>
      <c r="C18996" s="294"/>
      <c r="D18996" s="294"/>
      <c r="E18996" s="294"/>
      <c r="F18996" s="294"/>
    </row>
    <row r="18997">
      <c r="A18997" s="294" t="s">
        <v>33256</v>
      </c>
      <c r="B18997" s="294"/>
      <c r="C18997" s="294"/>
      <c r="D18997" s="294"/>
      <c r="E18997" s="294"/>
      <c r="F18997" s="294"/>
    </row>
    <row r="18998">
      <c r="A18998" s="294"/>
      <c r="B18998" s="294"/>
      <c r="C18998" s="294"/>
      <c r="D18998" s="294"/>
      <c r="E18998" s="294"/>
      <c r="F18998" s="294"/>
    </row>
    <row r="18999">
      <c r="A18999" s="294" t="s">
        <v>24089</v>
      </c>
      <c r="B18999" s="294"/>
      <c r="C18999" s="294"/>
      <c r="D18999" s="294"/>
      <c r="E18999" s="294"/>
      <c r="F18999" s="294"/>
    </row>
    <row r="19000">
      <c r="A19000" s="294"/>
      <c r="B19000" s="294"/>
      <c r="C19000" s="294"/>
      <c r="D19000" s="294"/>
      <c r="E19000" s="294"/>
      <c r="F19000" s="294"/>
    </row>
    <row r="19001">
      <c r="A19001" s="294" t="s">
        <v>33257</v>
      </c>
      <c r="B19001" s="294"/>
      <c r="C19001" s="294"/>
      <c r="D19001" s="294"/>
      <c r="E19001" s="294"/>
      <c r="F19001" s="294"/>
    </row>
    <row r="19002">
      <c r="A19002" s="294" t="s">
        <v>33258</v>
      </c>
      <c r="B19002" s="294"/>
      <c r="C19002" s="294"/>
      <c r="D19002" s="294"/>
      <c r="E19002" s="294"/>
      <c r="F19002" s="294"/>
    </row>
    <row r="19003">
      <c r="A19003" s="294" t="s">
        <v>33259</v>
      </c>
      <c r="B19003" s="294"/>
      <c r="C19003" s="294"/>
      <c r="D19003" s="294"/>
      <c r="E19003" s="294"/>
      <c r="F19003" s="294"/>
    </row>
    <row r="19004">
      <c r="A19004" s="294" t="s">
        <v>33260</v>
      </c>
      <c r="B19004" s="294"/>
      <c r="C19004" s="294"/>
      <c r="D19004" s="294"/>
      <c r="E19004" s="294"/>
      <c r="F19004" s="294"/>
    </row>
    <row r="19005">
      <c r="A19005" s="294" t="s">
        <v>33261</v>
      </c>
      <c r="B19005" s="294"/>
      <c r="C19005" s="294"/>
      <c r="D19005" s="294"/>
      <c r="E19005" s="294"/>
      <c r="F19005" s="294"/>
    </row>
    <row r="19006">
      <c r="A19006" s="294" t="s">
        <v>33262</v>
      </c>
      <c r="B19006" s="294"/>
      <c r="C19006" s="294"/>
      <c r="D19006" s="294"/>
      <c r="E19006" s="294"/>
      <c r="F19006" s="294"/>
    </row>
    <row r="19007">
      <c r="A19007" s="294" t="s">
        <v>33263</v>
      </c>
      <c r="B19007" s="294"/>
      <c r="C19007" s="294"/>
      <c r="D19007" s="294"/>
      <c r="E19007" s="294"/>
      <c r="F19007" s="294"/>
    </row>
    <row r="19008">
      <c r="A19008" s="294" t="s">
        <v>33264</v>
      </c>
      <c r="B19008" s="294"/>
      <c r="C19008" s="294"/>
      <c r="D19008" s="294"/>
      <c r="E19008" s="294"/>
      <c r="F19008" s="294"/>
    </row>
    <row r="19009">
      <c r="A19009" s="294" t="s">
        <v>33265</v>
      </c>
      <c r="B19009" s="294"/>
      <c r="C19009" s="294"/>
      <c r="D19009" s="294"/>
      <c r="E19009" s="294"/>
      <c r="F19009" s="294"/>
    </row>
    <row r="19010">
      <c r="A19010" s="294" t="s">
        <v>33266</v>
      </c>
      <c r="B19010" s="294"/>
      <c r="C19010" s="294"/>
      <c r="D19010" s="294"/>
      <c r="E19010" s="294"/>
      <c r="F19010" s="294"/>
    </row>
    <row r="19011">
      <c r="A19011" s="294" t="s">
        <v>33267</v>
      </c>
      <c r="B19011" s="294"/>
      <c r="C19011" s="294"/>
      <c r="D19011" s="294"/>
      <c r="E19011" s="294"/>
      <c r="F19011" s="294"/>
    </row>
    <row r="19012">
      <c r="A19012" s="294" t="s">
        <v>33268</v>
      </c>
      <c r="B19012" s="294"/>
      <c r="C19012" s="294"/>
      <c r="D19012" s="294"/>
      <c r="E19012" s="294"/>
      <c r="F19012" s="294"/>
    </row>
    <row r="19013">
      <c r="A19013" s="294" t="s">
        <v>33269</v>
      </c>
      <c r="B19013" s="294"/>
      <c r="C19013" s="294"/>
      <c r="D19013" s="294"/>
      <c r="E19013" s="294"/>
      <c r="F19013" s="294"/>
    </row>
    <row r="19014">
      <c r="A19014" s="294" t="s">
        <v>33270</v>
      </c>
      <c r="B19014" s="294"/>
      <c r="C19014" s="294"/>
      <c r="D19014" s="294"/>
      <c r="E19014" s="294"/>
      <c r="F19014" s="294"/>
    </row>
    <row r="19015">
      <c r="A19015" s="294"/>
      <c r="B19015" s="294"/>
      <c r="C19015" s="294"/>
      <c r="D19015" s="294"/>
      <c r="E19015" s="294"/>
      <c r="F19015" s="294"/>
    </row>
    <row r="19016">
      <c r="A19016" s="294" t="s">
        <v>22572</v>
      </c>
      <c r="B19016" s="294"/>
      <c r="C19016" s="294"/>
      <c r="D19016" s="294"/>
      <c r="E19016" s="294"/>
      <c r="F19016" s="294"/>
    </row>
    <row r="19017">
      <c r="A19017" s="294" t="s">
        <v>33271</v>
      </c>
      <c r="B19017" s="294"/>
      <c r="C19017" s="294"/>
      <c r="D19017" s="294"/>
      <c r="E19017" s="294"/>
      <c r="F19017" s="294"/>
    </row>
    <row r="19018">
      <c r="A19018" s="294"/>
      <c r="B19018" s="294"/>
      <c r="C19018" s="294"/>
      <c r="D19018" s="294"/>
      <c r="E19018" s="294"/>
      <c r="F19018" s="294"/>
    </row>
    <row r="19019">
      <c r="A19019" s="294" t="s">
        <v>33272</v>
      </c>
      <c r="B19019" s="294"/>
      <c r="C19019" s="294"/>
      <c r="D19019" s="294"/>
      <c r="E19019" s="294"/>
      <c r="F19019" s="294"/>
    </row>
    <row r="19020">
      <c r="A19020" s="294" t="s">
        <v>33273</v>
      </c>
      <c r="B19020" s="294"/>
      <c r="C19020" s="294"/>
      <c r="D19020" s="294"/>
      <c r="E19020" s="294"/>
      <c r="F19020" s="294"/>
    </row>
    <row r="19021">
      <c r="A19021" s="294" t="s">
        <v>33274</v>
      </c>
      <c r="B19021" s="294"/>
      <c r="C19021" s="294"/>
      <c r="D19021" s="294"/>
      <c r="E19021" s="294"/>
      <c r="F19021" s="294"/>
    </row>
    <row r="19022">
      <c r="A19022" s="294" t="s">
        <v>33275</v>
      </c>
      <c r="B19022" s="294"/>
      <c r="C19022" s="294"/>
      <c r="D19022" s="294"/>
      <c r="E19022" s="294"/>
      <c r="F19022" s="294"/>
    </row>
    <row r="19023">
      <c r="A19023" s="294"/>
      <c r="B19023" s="294"/>
      <c r="C19023" s="294"/>
      <c r="D19023" s="294"/>
      <c r="E19023" s="294"/>
      <c r="F19023" s="294"/>
    </row>
    <row r="19024">
      <c r="A19024" s="294" t="s">
        <v>24735</v>
      </c>
      <c r="B19024" s="294"/>
      <c r="C19024" s="294"/>
      <c r="D19024" s="294"/>
      <c r="E19024" s="294"/>
      <c r="F19024" s="294"/>
    </row>
    <row r="19025">
      <c r="A19025" s="294" t="s">
        <v>33276</v>
      </c>
      <c r="B19025" s="294"/>
      <c r="C19025" s="294"/>
      <c r="D19025" s="294"/>
      <c r="E19025" s="294"/>
      <c r="F19025" s="294"/>
    </row>
    <row r="19026">
      <c r="A19026" s="294"/>
      <c r="B19026" s="294"/>
      <c r="C19026" s="294"/>
      <c r="D19026" s="294"/>
      <c r="E19026" s="294"/>
      <c r="F19026" s="294"/>
    </row>
    <row r="19027">
      <c r="A19027" s="294" t="s">
        <v>33277</v>
      </c>
      <c r="B19027" s="294"/>
      <c r="C19027" s="294"/>
      <c r="D19027" s="294"/>
      <c r="E19027" s="294"/>
      <c r="F19027" s="294"/>
    </row>
    <row r="19028">
      <c r="A19028" s="294" t="s">
        <v>33278</v>
      </c>
      <c r="B19028" s="294"/>
      <c r="C19028" s="294"/>
      <c r="D19028" s="294"/>
      <c r="E19028" s="294"/>
      <c r="F19028" s="294"/>
    </row>
    <row r="19029">
      <c r="A19029" s="294" t="s">
        <v>33279</v>
      </c>
      <c r="B19029" s="294"/>
      <c r="C19029" s="294"/>
      <c r="D19029" s="294"/>
      <c r="E19029" s="294"/>
      <c r="F19029" s="294"/>
    </row>
    <row r="19030">
      <c r="A19030" s="294" t="s">
        <v>33280</v>
      </c>
      <c r="B19030" s="294"/>
      <c r="C19030" s="294"/>
      <c r="D19030" s="294"/>
      <c r="E19030" s="294"/>
      <c r="F19030" s="294"/>
    </row>
    <row r="19031">
      <c r="A19031" s="294"/>
      <c r="B19031" s="294"/>
      <c r="C19031" s="294"/>
      <c r="D19031" s="294"/>
      <c r="E19031" s="294"/>
      <c r="F19031" s="294"/>
    </row>
    <row r="19032">
      <c r="A19032" s="294" t="s">
        <v>33281</v>
      </c>
      <c r="B19032" s="294"/>
      <c r="C19032" s="294"/>
      <c r="D19032" s="294"/>
      <c r="E19032" s="294"/>
      <c r="F19032" s="294"/>
    </row>
    <row r="19033">
      <c r="A19033" s="294"/>
      <c r="B19033" s="294"/>
      <c r="C19033" s="294"/>
      <c r="D19033" s="294"/>
      <c r="E19033" s="294"/>
      <c r="F19033" s="294"/>
    </row>
    <row r="19034">
      <c r="A19034" s="294" t="s">
        <v>33282</v>
      </c>
      <c r="B19034" s="294"/>
      <c r="C19034" s="294"/>
      <c r="D19034" s="294"/>
      <c r="E19034" s="294"/>
      <c r="F19034" s="294"/>
    </row>
    <row r="19035">
      <c r="A19035" s="294" t="s">
        <v>33283</v>
      </c>
      <c r="B19035" s="294"/>
      <c r="C19035" s="294"/>
      <c r="D19035" s="294"/>
      <c r="E19035" s="294"/>
      <c r="F19035" s="294"/>
    </row>
    <row r="19036">
      <c r="A19036" s="294" t="s">
        <v>33284</v>
      </c>
      <c r="B19036" s="294"/>
      <c r="C19036" s="294"/>
      <c r="D19036" s="294"/>
      <c r="E19036" s="294"/>
      <c r="F19036" s="294"/>
    </row>
    <row r="19037">
      <c r="A19037" s="294" t="s">
        <v>33285</v>
      </c>
      <c r="B19037" s="294"/>
      <c r="C19037" s="294"/>
      <c r="D19037" s="294"/>
      <c r="E19037" s="294"/>
      <c r="F19037" s="294"/>
    </row>
    <row r="19038">
      <c r="A19038" s="294" t="s">
        <v>33286</v>
      </c>
      <c r="B19038" s="294"/>
      <c r="C19038" s="294"/>
      <c r="D19038" s="294"/>
      <c r="E19038" s="294"/>
      <c r="F19038" s="294"/>
    </row>
    <row r="19039">
      <c r="A19039" s="294" t="s">
        <v>33287</v>
      </c>
      <c r="B19039" s="294"/>
      <c r="C19039" s="294"/>
      <c r="D19039" s="294"/>
      <c r="E19039" s="294"/>
      <c r="F19039" s="294"/>
    </row>
    <row r="19040">
      <c r="A19040" s="294" t="s">
        <v>33288</v>
      </c>
      <c r="B19040" s="294"/>
      <c r="C19040" s="294"/>
      <c r="D19040" s="294"/>
      <c r="E19040" s="294"/>
      <c r="F19040" s="294"/>
    </row>
    <row r="19041">
      <c r="A19041" s="294" t="s">
        <v>27783</v>
      </c>
      <c r="B19041" s="294"/>
      <c r="C19041" s="294"/>
      <c r="D19041" s="294"/>
      <c r="E19041" s="294"/>
      <c r="F19041" s="294"/>
    </row>
    <row r="19042">
      <c r="A19042" s="294" t="s">
        <v>33289</v>
      </c>
      <c r="B19042" s="294"/>
      <c r="C19042" s="294"/>
      <c r="D19042" s="294"/>
      <c r="E19042" s="294"/>
      <c r="F19042" s="294"/>
    </row>
    <row r="19043">
      <c r="A19043" s="294" t="s">
        <v>33290</v>
      </c>
      <c r="B19043" s="294"/>
      <c r="C19043" s="294"/>
      <c r="D19043" s="294"/>
      <c r="E19043" s="294"/>
      <c r="F19043" s="294"/>
    </row>
    <row r="19044">
      <c r="A19044" s="294" t="s">
        <v>33291</v>
      </c>
      <c r="B19044" s="294"/>
      <c r="C19044" s="294"/>
      <c r="D19044" s="294"/>
      <c r="E19044" s="294"/>
      <c r="F19044" s="294"/>
    </row>
    <row r="19045">
      <c r="A19045" s="294"/>
      <c r="B19045" s="294"/>
      <c r="C19045" s="294"/>
      <c r="D19045" s="294"/>
      <c r="E19045" s="294"/>
      <c r="F19045" s="294"/>
    </row>
    <row r="19046">
      <c r="A19046" s="294"/>
      <c r="B19046" s="294"/>
      <c r="C19046" s="294"/>
      <c r="D19046" s="294"/>
      <c r="E19046" s="294"/>
      <c r="F19046" s="294"/>
    </row>
    <row r="19047">
      <c r="A19047" s="294" t="s">
        <v>28124</v>
      </c>
      <c r="B19047" s="294"/>
      <c r="C19047" s="294"/>
      <c r="D19047" s="294"/>
      <c r="E19047" s="294"/>
      <c r="F19047" s="294"/>
    </row>
    <row r="19048">
      <c r="A19048" s="294" t="s">
        <v>33292</v>
      </c>
      <c r="B19048" s="294"/>
      <c r="C19048" s="294"/>
      <c r="D19048" s="294"/>
      <c r="E19048" s="294"/>
      <c r="F19048" s="294"/>
    </row>
    <row r="19049">
      <c r="A19049" s="294" t="s">
        <v>33293</v>
      </c>
      <c r="B19049" s="294"/>
      <c r="C19049" s="294"/>
      <c r="D19049" s="294"/>
      <c r="E19049" s="294"/>
      <c r="F19049" s="294"/>
    </row>
    <row r="19050">
      <c r="A19050" s="294"/>
      <c r="B19050" s="294"/>
      <c r="C19050" s="294"/>
      <c r="D19050" s="294"/>
      <c r="E19050" s="294"/>
      <c r="F19050" s="294"/>
    </row>
    <row r="19051">
      <c r="A19051" s="294" t="s">
        <v>25957</v>
      </c>
      <c r="B19051" s="294"/>
      <c r="C19051" s="294"/>
      <c r="D19051" s="294"/>
      <c r="E19051" s="294"/>
      <c r="F19051" s="294"/>
    </row>
    <row r="19052">
      <c r="A19052" s="294"/>
      <c r="B19052" s="294"/>
      <c r="C19052" s="294"/>
      <c r="D19052" s="294"/>
      <c r="E19052" s="294"/>
      <c r="F19052" s="294"/>
    </row>
    <row r="19053">
      <c r="A19053" s="294" t="s">
        <v>33294</v>
      </c>
      <c r="B19053" s="294"/>
      <c r="C19053" s="294"/>
      <c r="D19053" s="294"/>
      <c r="E19053" s="294"/>
      <c r="F19053" s="294"/>
    </row>
    <row r="19054">
      <c r="A19054" s="294"/>
      <c r="B19054" s="294"/>
      <c r="C19054" s="294"/>
      <c r="D19054" s="294"/>
      <c r="E19054" s="294"/>
      <c r="F19054" s="294"/>
    </row>
    <row r="19055">
      <c r="A19055" s="294" t="s">
        <v>26193</v>
      </c>
      <c r="B19055" s="294"/>
      <c r="C19055" s="294"/>
      <c r="D19055" s="294"/>
      <c r="E19055" s="294"/>
      <c r="F19055" s="294"/>
    </row>
    <row r="19056">
      <c r="A19056" s="294"/>
      <c r="B19056" s="294"/>
      <c r="C19056" s="294"/>
      <c r="D19056" s="294"/>
      <c r="E19056" s="294"/>
      <c r="F19056" s="294"/>
    </row>
    <row r="19057">
      <c r="A19057" s="294" t="s">
        <v>33295</v>
      </c>
      <c r="B19057" s="294"/>
      <c r="C19057" s="294"/>
      <c r="D19057" s="294"/>
      <c r="E19057" s="294"/>
      <c r="F19057" s="294"/>
    </row>
    <row r="19058">
      <c r="A19058" s="294" t="s">
        <v>33296</v>
      </c>
      <c r="B19058" s="294"/>
      <c r="C19058" s="294"/>
      <c r="D19058" s="294"/>
      <c r="E19058" s="294"/>
      <c r="F19058" s="294"/>
    </row>
    <row r="19059">
      <c r="A19059" s="294" t="s">
        <v>26233</v>
      </c>
      <c r="B19059" s="294"/>
      <c r="C19059" s="294"/>
      <c r="D19059" s="294"/>
      <c r="E19059" s="294"/>
      <c r="F19059" s="294"/>
    </row>
    <row r="19060">
      <c r="A19060" s="294" t="s">
        <v>33297</v>
      </c>
      <c r="B19060" s="294"/>
      <c r="C19060" s="294"/>
      <c r="D19060" s="294"/>
      <c r="E19060" s="294"/>
      <c r="F19060" s="294"/>
    </row>
    <row r="19061">
      <c r="A19061" s="294"/>
      <c r="B19061" s="294"/>
      <c r="C19061" s="294"/>
      <c r="D19061" s="294"/>
      <c r="E19061" s="294"/>
      <c r="F19061" s="294"/>
    </row>
    <row r="19062">
      <c r="A19062" s="294" t="s">
        <v>25967</v>
      </c>
      <c r="B19062" s="294"/>
      <c r="C19062" s="294"/>
      <c r="D19062" s="294"/>
      <c r="E19062" s="294"/>
      <c r="F19062" s="294"/>
    </row>
    <row r="19063">
      <c r="A19063" s="294"/>
      <c r="B19063" s="294"/>
      <c r="C19063" s="294"/>
      <c r="D19063" s="294"/>
      <c r="E19063" s="294"/>
      <c r="F19063" s="294"/>
    </row>
    <row r="19064">
      <c r="A19064" s="294" t="s">
        <v>33298</v>
      </c>
      <c r="B19064" s="294"/>
      <c r="C19064" s="294"/>
      <c r="D19064" s="294"/>
      <c r="E19064" s="294"/>
      <c r="F19064" s="294"/>
    </row>
    <row r="19065">
      <c r="A19065" s="294" t="s">
        <v>33299</v>
      </c>
      <c r="B19065" s="294"/>
      <c r="C19065" s="294"/>
      <c r="D19065" s="294"/>
      <c r="E19065" s="294"/>
      <c r="F19065" s="294"/>
    </row>
    <row r="19066">
      <c r="A19066" s="294" t="s">
        <v>33300</v>
      </c>
      <c r="B19066" s="294"/>
      <c r="C19066" s="294"/>
      <c r="D19066" s="294"/>
      <c r="E19066" s="294"/>
      <c r="F19066" s="294"/>
    </row>
    <row r="19067">
      <c r="A19067" s="294"/>
      <c r="B19067" s="294"/>
      <c r="C19067" s="294"/>
      <c r="D19067" s="294"/>
      <c r="E19067" s="294"/>
      <c r="F19067" s="294"/>
    </row>
    <row r="19068">
      <c r="A19068" s="294" t="s">
        <v>26240</v>
      </c>
      <c r="B19068" s="294"/>
      <c r="C19068" s="294"/>
      <c r="D19068" s="294"/>
      <c r="E19068" s="294"/>
      <c r="F19068" s="294"/>
    </row>
    <row r="19069">
      <c r="A19069" s="294"/>
      <c r="B19069" s="294"/>
      <c r="C19069" s="294"/>
      <c r="D19069" s="294"/>
      <c r="E19069" s="294"/>
      <c r="F19069" s="294"/>
    </row>
    <row r="19070">
      <c r="A19070" s="294" t="s">
        <v>33301</v>
      </c>
      <c r="B19070" s="294"/>
      <c r="C19070" s="294"/>
      <c r="D19070" s="294"/>
      <c r="E19070" s="294"/>
      <c r="F19070" s="294"/>
    </row>
    <row r="19071">
      <c r="A19071" s="294" t="s">
        <v>33302</v>
      </c>
      <c r="B19071" s="294"/>
      <c r="C19071" s="294"/>
      <c r="D19071" s="294"/>
      <c r="E19071" s="294"/>
      <c r="F19071" s="294"/>
    </row>
    <row r="19072">
      <c r="A19072" s="294" t="s">
        <v>32908</v>
      </c>
      <c r="B19072" s="294"/>
      <c r="C19072" s="294"/>
      <c r="D19072" s="294"/>
      <c r="E19072" s="294"/>
      <c r="F19072" s="294"/>
    </row>
    <row r="19073">
      <c r="A19073" s="294" t="s">
        <v>33303</v>
      </c>
      <c r="B19073" s="294"/>
      <c r="C19073" s="294"/>
      <c r="D19073" s="294"/>
      <c r="E19073" s="294"/>
      <c r="F19073" s="294"/>
    </row>
    <row r="19074">
      <c r="A19074" s="294" t="s">
        <v>33304</v>
      </c>
      <c r="B19074" s="294"/>
      <c r="C19074" s="294"/>
      <c r="D19074" s="294"/>
      <c r="E19074" s="294"/>
      <c r="F19074" s="294"/>
    </row>
    <row r="19075">
      <c r="A19075" s="294" t="s">
        <v>33305</v>
      </c>
      <c r="B19075" s="294"/>
      <c r="C19075" s="294"/>
      <c r="D19075" s="294"/>
      <c r="E19075" s="294"/>
      <c r="F19075" s="294"/>
    </row>
    <row r="19076">
      <c r="A19076" s="294" t="s">
        <v>33306</v>
      </c>
      <c r="B19076" s="294"/>
      <c r="C19076" s="294"/>
      <c r="D19076" s="294"/>
      <c r="E19076" s="294"/>
      <c r="F19076" s="294"/>
    </row>
    <row r="19077">
      <c r="A19077" s="294" t="s">
        <v>33307</v>
      </c>
      <c r="B19077" s="294"/>
      <c r="C19077" s="294"/>
      <c r="D19077" s="294"/>
      <c r="E19077" s="294"/>
      <c r="F19077" s="294"/>
    </row>
    <row r="19078">
      <c r="A19078" s="294" t="s">
        <v>33308</v>
      </c>
      <c r="B19078" s="294"/>
      <c r="C19078" s="294"/>
      <c r="D19078" s="294"/>
      <c r="E19078" s="294"/>
      <c r="F19078" s="294"/>
    </row>
    <row r="19079">
      <c r="A19079" s="294"/>
      <c r="B19079" s="294"/>
      <c r="C19079" s="294"/>
      <c r="D19079" s="294"/>
      <c r="E19079" s="294"/>
      <c r="F19079" s="294"/>
    </row>
    <row r="19080">
      <c r="A19080" s="294" t="s">
        <v>26214</v>
      </c>
      <c r="B19080" s="294"/>
      <c r="C19080" s="294"/>
      <c r="D19080" s="294"/>
      <c r="E19080" s="294"/>
      <c r="F19080" s="294"/>
    </row>
    <row r="19081">
      <c r="A19081" s="294"/>
      <c r="B19081" s="294"/>
      <c r="C19081" s="294"/>
      <c r="D19081" s="294"/>
      <c r="E19081" s="294"/>
      <c r="F19081" s="294"/>
    </row>
    <row r="19082">
      <c r="A19082" s="294" t="s">
        <v>30505</v>
      </c>
      <c r="B19082" s="294"/>
      <c r="C19082" s="294"/>
      <c r="D19082" s="294"/>
      <c r="E19082" s="294"/>
      <c r="F19082" s="294"/>
    </row>
    <row r="19083">
      <c r="A19083" s="294" t="s">
        <v>33309</v>
      </c>
      <c r="B19083" s="294"/>
      <c r="C19083" s="294"/>
      <c r="D19083" s="294"/>
      <c r="E19083" s="294"/>
      <c r="F19083" s="294"/>
    </row>
    <row r="19084">
      <c r="A19084" s="294" t="s">
        <v>33310</v>
      </c>
      <c r="B19084" s="294"/>
      <c r="C19084" s="294"/>
      <c r="D19084" s="294"/>
      <c r="E19084" s="294"/>
      <c r="F19084" s="294"/>
    </row>
    <row r="19085">
      <c r="A19085" s="294" t="s">
        <v>33311</v>
      </c>
      <c r="B19085" s="294"/>
      <c r="C19085" s="294"/>
      <c r="D19085" s="294"/>
      <c r="E19085" s="294"/>
      <c r="F19085" s="294"/>
    </row>
    <row r="19086">
      <c r="A19086" s="294" t="s">
        <v>33312</v>
      </c>
      <c r="B19086" s="294"/>
      <c r="C19086" s="294"/>
      <c r="D19086" s="294"/>
      <c r="E19086" s="294"/>
      <c r="F19086" s="294"/>
    </row>
    <row r="19087">
      <c r="A19087" s="294" t="s">
        <v>33313</v>
      </c>
      <c r="B19087" s="294"/>
      <c r="C19087" s="294"/>
      <c r="D19087" s="294"/>
      <c r="E19087" s="294"/>
      <c r="F19087" s="294"/>
    </row>
    <row r="19088">
      <c r="A19088" s="294"/>
      <c r="B19088" s="294"/>
      <c r="C19088" s="294"/>
      <c r="D19088" s="294"/>
      <c r="E19088" s="294"/>
      <c r="F19088" s="294"/>
    </row>
    <row r="19089">
      <c r="A19089" s="294" t="s">
        <v>26253</v>
      </c>
      <c r="B19089" s="294"/>
      <c r="C19089" s="294"/>
      <c r="D19089" s="294"/>
      <c r="E19089" s="294"/>
      <c r="F19089" s="294"/>
    </row>
    <row r="19090">
      <c r="A19090" s="294"/>
      <c r="B19090" s="294"/>
      <c r="C19090" s="294"/>
      <c r="D19090" s="294"/>
      <c r="E19090" s="294"/>
      <c r="F19090" s="294"/>
    </row>
    <row r="19091">
      <c r="A19091" s="294" t="s">
        <v>33314</v>
      </c>
      <c r="B19091" s="294"/>
      <c r="C19091" s="294"/>
      <c r="D19091" s="294"/>
      <c r="E19091" s="294"/>
      <c r="F19091" s="294"/>
    </row>
    <row r="19092">
      <c r="A19092" s="294" t="s">
        <v>33315</v>
      </c>
      <c r="B19092" s="294"/>
      <c r="C19092" s="294"/>
      <c r="D19092" s="294"/>
      <c r="E19092" s="294"/>
      <c r="F19092" s="294"/>
    </row>
    <row r="19093">
      <c r="A19093" s="294" t="s">
        <v>33316</v>
      </c>
      <c r="B19093" s="294"/>
      <c r="C19093" s="294"/>
      <c r="D19093" s="294"/>
      <c r="E19093" s="294"/>
      <c r="F19093" s="294"/>
    </row>
    <row r="19094">
      <c r="A19094" s="294" t="s">
        <v>33317</v>
      </c>
      <c r="B19094" s="294"/>
      <c r="C19094" s="294"/>
      <c r="D19094" s="294"/>
      <c r="E19094" s="294"/>
      <c r="F19094" s="294"/>
    </row>
    <row r="19095">
      <c r="A19095" s="294" t="s">
        <v>33318</v>
      </c>
      <c r="B19095" s="294"/>
      <c r="C19095" s="294"/>
      <c r="D19095" s="294"/>
      <c r="E19095" s="294"/>
      <c r="F19095" s="294"/>
    </row>
    <row r="19096">
      <c r="A19096" s="294"/>
      <c r="B19096" s="294"/>
      <c r="C19096" s="294"/>
      <c r="D19096" s="294"/>
      <c r="E19096" s="294"/>
      <c r="F19096" s="294"/>
    </row>
    <row r="19097">
      <c r="A19097" s="294"/>
      <c r="B19097" s="294"/>
      <c r="C19097" s="294"/>
      <c r="D19097" s="294"/>
      <c r="E19097" s="294"/>
      <c r="F19097" s="294"/>
    </row>
    <row r="19098">
      <c r="A19098" s="294"/>
      <c r="B19098" s="294"/>
      <c r="C19098" s="294"/>
      <c r="D19098" s="294"/>
      <c r="E19098" s="294"/>
      <c r="F19098" s="294"/>
    </row>
    <row r="19099">
      <c r="A19099" s="294" t="s">
        <v>28124</v>
      </c>
      <c r="B19099" s="294"/>
      <c r="C19099" s="294"/>
      <c r="D19099" s="294"/>
      <c r="E19099" s="294"/>
      <c r="F19099" s="294"/>
    </row>
    <row r="19100">
      <c r="A19100" s="294" t="s">
        <v>33319</v>
      </c>
      <c r="B19100" s="294"/>
      <c r="C19100" s="294"/>
      <c r="D19100" s="294"/>
      <c r="E19100" s="294"/>
      <c r="F19100" s="294"/>
    </row>
    <row r="19101">
      <c r="A19101" s="294" t="s">
        <v>21618</v>
      </c>
      <c r="B19101" s="294"/>
      <c r="C19101" s="294"/>
      <c r="D19101" s="294"/>
      <c r="E19101" s="294"/>
      <c r="F19101" s="294"/>
    </row>
    <row r="19102">
      <c r="A19102" s="294" t="s">
        <v>33320</v>
      </c>
      <c r="B19102" s="294"/>
      <c r="C19102" s="294"/>
      <c r="D19102" s="294"/>
      <c r="E19102" s="294"/>
      <c r="F19102" s="294"/>
    </row>
    <row r="19103">
      <c r="A19103" s="294"/>
      <c r="B19103" s="294"/>
      <c r="C19103" s="294"/>
      <c r="D19103" s="294"/>
      <c r="E19103" s="294"/>
      <c r="F19103" s="294"/>
    </row>
    <row r="19104">
      <c r="A19104" s="294" t="s">
        <v>22512</v>
      </c>
      <c r="B19104" s="294"/>
      <c r="C19104" s="294"/>
      <c r="D19104" s="294"/>
      <c r="E19104" s="294"/>
      <c r="F19104" s="294"/>
    </row>
    <row r="19105">
      <c r="A19105" s="294" t="s">
        <v>24873</v>
      </c>
      <c r="B19105" s="294"/>
      <c r="C19105" s="294"/>
      <c r="D19105" s="294"/>
      <c r="E19105" s="294"/>
      <c r="F19105" s="294"/>
    </row>
    <row r="19106">
      <c r="A19106" s="294"/>
      <c r="B19106" s="294"/>
      <c r="C19106" s="294"/>
      <c r="D19106" s="294"/>
      <c r="E19106" s="294"/>
      <c r="F19106" s="294"/>
    </row>
    <row r="19107">
      <c r="A19107" s="294" t="s">
        <v>26975</v>
      </c>
      <c r="B19107" s="294"/>
      <c r="C19107" s="294"/>
      <c r="D19107" s="294"/>
      <c r="E19107" s="294"/>
      <c r="F19107" s="294"/>
    </row>
    <row r="19108">
      <c r="A19108" s="294" t="s">
        <v>33321</v>
      </c>
      <c r="B19108" s="294"/>
      <c r="C19108" s="294"/>
      <c r="D19108" s="294"/>
      <c r="E19108" s="294"/>
      <c r="F19108" s="294"/>
    </row>
    <row r="19109">
      <c r="A19109" s="294" t="s">
        <v>33322</v>
      </c>
      <c r="B19109" s="294"/>
      <c r="C19109" s="294"/>
      <c r="D19109" s="294"/>
      <c r="E19109" s="294"/>
      <c r="F19109" s="294"/>
    </row>
    <row r="19110">
      <c r="A19110" s="294" t="s">
        <v>33323</v>
      </c>
      <c r="B19110" s="294"/>
      <c r="C19110" s="294"/>
      <c r="D19110" s="294"/>
      <c r="E19110" s="294"/>
      <c r="F19110" s="294"/>
    </row>
    <row r="19111">
      <c r="A19111" s="294" t="s">
        <v>33324</v>
      </c>
      <c r="B19111" s="294"/>
      <c r="C19111" s="294"/>
      <c r="D19111" s="294"/>
      <c r="E19111" s="294"/>
      <c r="F19111" s="294"/>
    </row>
    <row r="19112">
      <c r="A19112" s="294" t="s">
        <v>33325</v>
      </c>
      <c r="B19112" s="294"/>
      <c r="C19112" s="294"/>
      <c r="D19112" s="294"/>
      <c r="E19112" s="294"/>
      <c r="F19112" s="294"/>
    </row>
    <row r="19113">
      <c r="A19113" s="294" t="s">
        <v>33326</v>
      </c>
      <c r="B19113" s="294"/>
      <c r="C19113" s="294"/>
      <c r="D19113" s="294"/>
      <c r="E19113" s="294"/>
      <c r="F19113" s="294"/>
    </row>
    <row r="19114">
      <c r="A19114" s="294"/>
      <c r="B19114" s="294"/>
      <c r="C19114" s="294"/>
      <c r="D19114" s="294"/>
      <c r="E19114" s="294"/>
      <c r="F19114" s="294"/>
    </row>
    <row r="19115">
      <c r="A19115" s="294" t="s">
        <v>22329</v>
      </c>
      <c r="B19115" s="294"/>
      <c r="C19115" s="294"/>
      <c r="D19115" s="294"/>
      <c r="E19115" s="294"/>
      <c r="F19115" s="294"/>
    </row>
    <row r="19116">
      <c r="A19116" s="294"/>
      <c r="B19116" s="294"/>
      <c r="C19116" s="294"/>
      <c r="D19116" s="294"/>
      <c r="E19116" s="294"/>
      <c r="F19116" s="294"/>
    </row>
    <row r="19117">
      <c r="A19117" s="294" t="s">
        <v>33327</v>
      </c>
      <c r="B19117" s="294"/>
      <c r="C19117" s="294"/>
      <c r="D19117" s="294"/>
      <c r="E19117" s="294"/>
      <c r="F19117" s="294"/>
    </row>
    <row r="19118">
      <c r="A19118" s="294" t="s">
        <v>33328</v>
      </c>
      <c r="B19118" s="294"/>
      <c r="C19118" s="294"/>
      <c r="D19118" s="294"/>
      <c r="E19118" s="294"/>
      <c r="F19118" s="294"/>
    </row>
    <row r="19119">
      <c r="A19119" s="294" t="s">
        <v>33329</v>
      </c>
      <c r="B19119" s="294"/>
      <c r="C19119" s="294"/>
      <c r="D19119" s="294"/>
      <c r="E19119" s="294"/>
      <c r="F19119" s="294"/>
    </row>
    <row r="19120">
      <c r="A19120" s="294" t="s">
        <v>33330</v>
      </c>
      <c r="B19120" s="294"/>
      <c r="C19120" s="294"/>
      <c r="D19120" s="294"/>
      <c r="E19120" s="294"/>
      <c r="F19120" s="294"/>
    </row>
    <row r="19121">
      <c r="A19121" s="294" t="s">
        <v>30412</v>
      </c>
      <c r="B19121" s="294"/>
      <c r="C19121" s="294"/>
      <c r="D19121" s="294"/>
      <c r="E19121" s="294"/>
      <c r="F19121" s="294"/>
    </row>
    <row r="19122">
      <c r="A19122" s="294" t="s">
        <v>33331</v>
      </c>
      <c r="B19122" s="294"/>
      <c r="C19122" s="294"/>
      <c r="D19122" s="294"/>
      <c r="E19122" s="294"/>
      <c r="F19122" s="294"/>
    </row>
    <row r="19123">
      <c r="A19123" s="294"/>
      <c r="B19123" s="294"/>
      <c r="C19123" s="294"/>
      <c r="D19123" s="294"/>
      <c r="E19123" s="294"/>
      <c r="F19123" s="294"/>
    </row>
    <row r="19124">
      <c r="A19124" s="294" t="s">
        <v>21945</v>
      </c>
      <c r="B19124" s="294"/>
      <c r="C19124" s="294"/>
      <c r="D19124" s="294"/>
      <c r="E19124" s="294"/>
      <c r="F19124" s="294"/>
    </row>
    <row r="19125">
      <c r="A19125" s="294" t="s">
        <v>23156</v>
      </c>
      <c r="B19125" s="294"/>
      <c r="C19125" s="294"/>
      <c r="D19125" s="294"/>
      <c r="E19125" s="294"/>
      <c r="F19125" s="294"/>
    </row>
    <row r="19126">
      <c r="A19126" s="294"/>
      <c r="B19126" s="294"/>
      <c r="C19126" s="294"/>
      <c r="D19126" s="294"/>
      <c r="E19126" s="294"/>
      <c r="F19126" s="294"/>
    </row>
    <row r="19127">
      <c r="A19127" s="294" t="s">
        <v>28542</v>
      </c>
      <c r="B19127" s="294"/>
      <c r="C19127" s="294"/>
      <c r="D19127" s="294"/>
      <c r="E19127" s="294"/>
      <c r="F19127" s="294"/>
    </row>
    <row r="19128">
      <c r="A19128" s="294" t="s">
        <v>33332</v>
      </c>
      <c r="B19128" s="294"/>
      <c r="C19128" s="294"/>
      <c r="D19128" s="294"/>
      <c r="E19128" s="294"/>
      <c r="F19128" s="294"/>
    </row>
    <row r="19129">
      <c r="A19129" s="294" t="s">
        <v>33333</v>
      </c>
      <c r="B19129" s="294"/>
      <c r="C19129" s="294"/>
      <c r="D19129" s="294"/>
      <c r="E19129" s="294"/>
      <c r="F19129" s="294"/>
    </row>
    <row r="19130">
      <c r="A19130" s="294" t="s">
        <v>33334</v>
      </c>
      <c r="B19130" s="294"/>
      <c r="C19130" s="294"/>
      <c r="D19130" s="294"/>
      <c r="E19130" s="294"/>
      <c r="F19130" s="294"/>
    </row>
    <row r="19131">
      <c r="A19131" s="294" t="s">
        <v>33335</v>
      </c>
      <c r="B19131" s="294"/>
      <c r="C19131" s="294"/>
      <c r="D19131" s="294"/>
      <c r="E19131" s="294"/>
      <c r="F19131" s="294"/>
    </row>
    <row r="19132">
      <c r="A19132" s="294" t="s">
        <v>33336</v>
      </c>
      <c r="B19132" s="294"/>
      <c r="C19132" s="294"/>
      <c r="D19132" s="294"/>
      <c r="E19132" s="294"/>
      <c r="F19132" s="294"/>
    </row>
    <row r="19133">
      <c r="A19133" s="294" t="s">
        <v>33337</v>
      </c>
      <c r="B19133" s="294"/>
      <c r="C19133" s="294"/>
      <c r="D19133" s="294"/>
      <c r="E19133" s="294"/>
      <c r="F19133" s="294"/>
    </row>
    <row r="19134">
      <c r="A19134" s="294" t="s">
        <v>22612</v>
      </c>
      <c r="B19134" s="294"/>
      <c r="C19134" s="294"/>
      <c r="D19134" s="294"/>
      <c r="E19134" s="294"/>
      <c r="F19134" s="294"/>
    </row>
    <row r="19135">
      <c r="A19135" s="294" t="s">
        <v>33338</v>
      </c>
      <c r="B19135" s="294"/>
      <c r="C19135" s="294"/>
      <c r="D19135" s="294"/>
      <c r="E19135" s="294"/>
      <c r="F19135" s="294"/>
    </row>
    <row r="19136">
      <c r="A19136" s="294" t="s">
        <v>33339</v>
      </c>
      <c r="B19136" s="294"/>
      <c r="C19136" s="294"/>
      <c r="D19136" s="294"/>
      <c r="E19136" s="294"/>
      <c r="F19136" s="294"/>
    </row>
    <row r="19137">
      <c r="A19137" s="294"/>
      <c r="B19137" s="294"/>
      <c r="C19137" s="294"/>
      <c r="D19137" s="294"/>
      <c r="E19137" s="294"/>
      <c r="F19137" s="294"/>
    </row>
    <row r="19138">
      <c r="A19138" s="294"/>
      <c r="B19138" s="294"/>
      <c r="C19138" s="294"/>
      <c r="D19138" s="294"/>
      <c r="E19138" s="294"/>
      <c r="F19138" s="294"/>
    </row>
    <row r="19139">
      <c r="A19139" s="294" t="s">
        <v>21401</v>
      </c>
      <c r="B19139" s="294"/>
      <c r="C19139" s="294"/>
      <c r="D19139" s="294"/>
      <c r="E19139" s="294"/>
      <c r="F19139" s="294"/>
    </row>
    <row r="19140">
      <c r="A19140" s="294"/>
      <c r="B19140" s="294"/>
      <c r="C19140" s="294"/>
      <c r="D19140" s="294"/>
      <c r="E19140" s="294"/>
      <c r="F19140" s="294"/>
    </row>
    <row r="19141">
      <c r="A19141" s="294" t="s">
        <v>33340</v>
      </c>
      <c r="B19141" s="294"/>
      <c r="C19141" s="294"/>
      <c r="D19141" s="294"/>
      <c r="E19141" s="294"/>
      <c r="F19141" s="294"/>
    </row>
    <row r="19142">
      <c r="A19142" s="294" t="s">
        <v>33341</v>
      </c>
      <c r="B19142" s="294"/>
      <c r="C19142" s="294"/>
      <c r="D19142" s="294"/>
      <c r="E19142" s="294"/>
      <c r="F19142" s="294"/>
    </row>
    <row r="19143">
      <c r="A19143" s="294" t="str">
        <f>-Nutritional status – weight loss, muscle wasting</f>
        <v>#ERROR!</v>
      </c>
      <c r="B19143" s="294"/>
      <c r="C19143" s="294"/>
      <c r="D19143" s="294"/>
      <c r="E19143" s="294"/>
      <c r="F19143" s="294"/>
    </row>
    <row r="19144">
      <c r="A19144" s="294" t="str">
        <f>-Skin changes – discoloration, eruptions, pigmentation</f>
        <v>#ERROR!</v>
      </c>
      <c r="B19144" s="294"/>
      <c r="C19144" s="294"/>
      <c r="D19144" s="294"/>
      <c r="E19144" s="294"/>
      <c r="F19144" s="294"/>
    </row>
    <row r="19145">
      <c r="A19145" s="294" t="s">
        <v>33342</v>
      </c>
      <c r="B19145" s="294"/>
      <c r="C19145" s="294"/>
      <c r="D19145" s="294"/>
      <c r="E19145" s="294"/>
      <c r="F19145" s="294"/>
    </row>
    <row r="19146">
      <c r="A19146" s="294" t="s">
        <v>23825</v>
      </c>
      <c r="B19146" s="294"/>
      <c r="C19146" s="294"/>
      <c r="D19146" s="294"/>
      <c r="E19146" s="294"/>
      <c r="F19146" s="294"/>
    </row>
    <row r="19147">
      <c r="A19147" s="294" t="s">
        <v>33343</v>
      </c>
      <c r="B19147" s="294"/>
      <c r="C19147" s="294"/>
      <c r="D19147" s="294"/>
      <c r="E19147" s="294"/>
      <c r="F19147" s="294"/>
    </row>
    <row r="19148">
      <c r="A19148" s="294"/>
      <c r="B19148" s="294"/>
      <c r="C19148" s="294"/>
      <c r="D19148" s="294"/>
      <c r="E19148" s="294"/>
      <c r="F19148" s="294"/>
    </row>
    <row r="19149">
      <c r="A19149" s="294" t="s">
        <v>21407</v>
      </c>
      <c r="B19149" s="294"/>
      <c r="C19149" s="294"/>
      <c r="D19149" s="294"/>
      <c r="E19149" s="294"/>
      <c r="F19149" s="294"/>
    </row>
    <row r="19150">
      <c r="A19150" s="294"/>
      <c r="B19150" s="294"/>
      <c r="C19150" s="294"/>
      <c r="D19150" s="294"/>
      <c r="E19150" s="294"/>
      <c r="F19150" s="294"/>
    </row>
    <row r="19151">
      <c r="A19151" s="294" t="s">
        <v>33344</v>
      </c>
      <c r="B19151" s="294"/>
      <c r="C19151" s="294"/>
      <c r="D19151" s="294"/>
      <c r="E19151" s="294"/>
      <c r="F19151" s="294"/>
    </row>
    <row r="19152">
      <c r="A19152" s="294" t="s">
        <v>33345</v>
      </c>
      <c r="B19152" s="294"/>
      <c r="C19152" s="294"/>
      <c r="D19152" s="294"/>
      <c r="E19152" s="294"/>
      <c r="F19152" s="294"/>
    </row>
    <row r="19153">
      <c r="A19153" s="294" t="s">
        <v>33346</v>
      </c>
      <c r="B19153" s="294"/>
      <c r="C19153" s="294"/>
      <c r="D19153" s="294"/>
      <c r="E19153" s="294"/>
      <c r="F19153" s="294"/>
    </row>
    <row r="19154">
      <c r="A19154" s="294" t="s">
        <v>33347</v>
      </c>
      <c r="B19154" s="294"/>
      <c r="C19154" s="294"/>
      <c r="D19154" s="294"/>
      <c r="E19154" s="294"/>
      <c r="F19154" s="294"/>
    </row>
    <row r="19155">
      <c r="A19155" s="294" t="s">
        <v>33348</v>
      </c>
      <c r="B19155" s="294"/>
      <c r="C19155" s="294"/>
      <c r="D19155" s="294"/>
      <c r="E19155" s="294"/>
      <c r="F19155" s="294"/>
    </row>
    <row r="19156">
      <c r="A19156" s="294" t="s">
        <v>33349</v>
      </c>
      <c r="B19156" s="294"/>
      <c r="C19156" s="294"/>
      <c r="D19156" s="294"/>
      <c r="E19156" s="294"/>
      <c r="F19156" s="294"/>
    </row>
    <row r="19157">
      <c r="A19157" s="294" t="s">
        <v>33350</v>
      </c>
      <c r="B19157" s="294"/>
      <c r="C19157" s="294"/>
      <c r="D19157" s="294"/>
      <c r="E19157" s="294"/>
      <c r="F19157" s="294"/>
    </row>
    <row r="19158">
      <c r="A19158" s="294"/>
      <c r="B19158" s="294"/>
      <c r="C19158" s="294"/>
      <c r="D19158" s="294"/>
      <c r="E19158" s="294"/>
      <c r="F19158" s="294"/>
    </row>
    <row r="19159">
      <c r="A19159" s="294" t="s">
        <v>21990</v>
      </c>
      <c r="B19159" s="294"/>
      <c r="C19159" s="294"/>
      <c r="D19159" s="294"/>
      <c r="E19159" s="294"/>
      <c r="F19159" s="294"/>
    </row>
    <row r="19160">
      <c r="A19160" s="294"/>
      <c r="B19160" s="294"/>
      <c r="C19160" s="294"/>
      <c r="D19160" s="294"/>
      <c r="E19160" s="294"/>
      <c r="F19160" s="294"/>
    </row>
    <row r="19161">
      <c r="A19161" s="294" t="s">
        <v>33351</v>
      </c>
      <c r="B19161" s="294"/>
      <c r="C19161" s="294"/>
      <c r="D19161" s="294"/>
      <c r="E19161" s="294"/>
      <c r="F19161" s="294"/>
    </row>
    <row r="19162">
      <c r="A19162" s="294" t="s">
        <v>33352</v>
      </c>
      <c r="B19162" s="294"/>
      <c r="C19162" s="294"/>
      <c r="D19162" s="294"/>
      <c r="E19162" s="294"/>
      <c r="F19162" s="294"/>
    </row>
    <row r="19163">
      <c r="A19163" s="294" t="s">
        <v>33353</v>
      </c>
      <c r="B19163" s="294"/>
      <c r="C19163" s="294"/>
      <c r="D19163" s="294"/>
      <c r="E19163" s="294"/>
      <c r="F19163" s="294"/>
    </row>
    <row r="19164">
      <c r="A19164" s="294" t="s">
        <v>33354</v>
      </c>
      <c r="B19164" s="294"/>
      <c r="C19164" s="294"/>
      <c r="D19164" s="294"/>
      <c r="E19164" s="294"/>
      <c r="F19164" s="294"/>
    </row>
    <row r="19165">
      <c r="A19165" s="294" t="s">
        <v>33355</v>
      </c>
      <c r="B19165" s="294"/>
      <c r="C19165" s="294"/>
      <c r="D19165" s="294"/>
      <c r="E19165" s="294"/>
      <c r="F19165" s="294"/>
    </row>
    <row r="19166">
      <c r="A19166" s="294" t="s">
        <v>33356</v>
      </c>
      <c r="B19166" s="294"/>
      <c r="C19166" s="294"/>
      <c r="D19166" s="294"/>
      <c r="E19166" s="294"/>
      <c r="F19166" s="294"/>
    </row>
    <row r="19167">
      <c r="A19167" s="294" t="s">
        <v>33357</v>
      </c>
      <c r="B19167" s="294"/>
      <c r="C19167" s="294"/>
      <c r="D19167" s="294"/>
      <c r="E19167" s="294"/>
      <c r="F19167" s="294"/>
    </row>
    <row r="19168">
      <c r="A19168" s="294" t="s">
        <v>33358</v>
      </c>
      <c r="B19168" s="294"/>
      <c r="C19168" s="294"/>
      <c r="D19168" s="294"/>
      <c r="E19168" s="294"/>
      <c r="F19168" s="294"/>
    </row>
    <row r="19169">
      <c r="A19169" s="294"/>
      <c r="B19169" s="294"/>
      <c r="C19169" s="294"/>
      <c r="D19169" s="294"/>
      <c r="E19169" s="294"/>
      <c r="F19169" s="294"/>
    </row>
    <row r="19170">
      <c r="A19170" s="294"/>
      <c r="B19170" s="294"/>
      <c r="C19170" s="294"/>
      <c r="D19170" s="294"/>
      <c r="E19170" s="294"/>
      <c r="F19170" s="294"/>
    </row>
    <row r="19171">
      <c r="A19171" s="294" t="s">
        <v>28124</v>
      </c>
      <c r="B19171" s="294"/>
      <c r="C19171" s="294"/>
      <c r="D19171" s="294"/>
      <c r="E19171" s="294"/>
      <c r="F19171" s="294"/>
    </row>
    <row r="19172">
      <c r="A19172" s="294" t="s">
        <v>33359</v>
      </c>
      <c r="B19172" s="294"/>
      <c r="C19172" s="294"/>
      <c r="D19172" s="294"/>
      <c r="E19172" s="294"/>
      <c r="F19172" s="294"/>
    </row>
    <row r="19173">
      <c r="A19173" s="294" t="s">
        <v>21672</v>
      </c>
      <c r="B19173" s="294"/>
      <c r="C19173" s="294"/>
      <c r="D19173" s="294"/>
      <c r="E19173" s="294"/>
      <c r="F19173" s="294"/>
    </row>
    <row r="19174">
      <c r="A19174" s="294" t="s">
        <v>33320</v>
      </c>
      <c r="B19174" s="294"/>
      <c r="C19174" s="294"/>
      <c r="D19174" s="294"/>
      <c r="E19174" s="294"/>
      <c r="F19174" s="294"/>
    </row>
    <row r="19175">
      <c r="A19175" s="294"/>
      <c r="B19175" s="294"/>
      <c r="C19175" s="294"/>
      <c r="D19175" s="294"/>
      <c r="E19175" s="294"/>
      <c r="F19175" s="294"/>
    </row>
    <row r="19176">
      <c r="A19176" s="294" t="s">
        <v>23007</v>
      </c>
      <c r="B19176" s="294"/>
      <c r="C19176" s="294"/>
      <c r="D19176" s="294"/>
      <c r="E19176" s="294"/>
      <c r="F19176" s="294"/>
    </row>
    <row r="19177">
      <c r="A19177" s="294"/>
      <c r="B19177" s="294"/>
      <c r="C19177" s="294"/>
      <c r="D19177" s="294"/>
      <c r="E19177" s="294"/>
      <c r="F19177" s="294"/>
    </row>
    <row r="19178">
      <c r="A19178" s="294" t="s">
        <v>33360</v>
      </c>
      <c r="B19178" s="294"/>
      <c r="C19178" s="294"/>
      <c r="D19178" s="294"/>
      <c r="E19178" s="294"/>
      <c r="F19178" s="294"/>
    </row>
    <row r="19179">
      <c r="A19179" s="294" t="s">
        <v>33361</v>
      </c>
      <c r="B19179" s="294"/>
      <c r="C19179" s="294"/>
      <c r="D19179" s="294"/>
      <c r="E19179" s="294"/>
      <c r="F19179" s="294"/>
    </row>
    <row r="19180">
      <c r="A19180" s="294" t="s">
        <v>33362</v>
      </c>
      <c r="B19180" s="294"/>
      <c r="C19180" s="294"/>
      <c r="D19180" s="294"/>
      <c r="E19180" s="294"/>
      <c r="F19180" s="294"/>
    </row>
    <row r="19181">
      <c r="A19181" s="294" t="s">
        <v>33363</v>
      </c>
      <c r="B19181" s="294"/>
      <c r="C19181" s="294"/>
      <c r="D19181" s="294"/>
      <c r="E19181" s="294"/>
      <c r="F19181" s="294"/>
    </row>
    <row r="19182">
      <c r="A19182" s="294" t="s">
        <v>33364</v>
      </c>
      <c r="B19182" s="294"/>
      <c r="C19182" s="294"/>
      <c r="D19182" s="294"/>
      <c r="E19182" s="294"/>
      <c r="F19182" s="294"/>
    </row>
    <row r="19183">
      <c r="A19183" s="294" t="s">
        <v>33365</v>
      </c>
      <c r="B19183" s="294"/>
      <c r="C19183" s="294"/>
      <c r="D19183" s="294"/>
      <c r="E19183" s="294"/>
      <c r="F19183" s="294"/>
    </row>
    <row r="19184">
      <c r="A19184" s="294" t="s">
        <v>33366</v>
      </c>
      <c r="B19184" s="294"/>
      <c r="C19184" s="294"/>
      <c r="D19184" s="294"/>
      <c r="E19184" s="294"/>
      <c r="F19184" s="294"/>
    </row>
    <row r="19185">
      <c r="A19185" s="294" t="s">
        <v>33367</v>
      </c>
      <c r="B19185" s="294"/>
      <c r="C19185" s="294"/>
      <c r="D19185" s="294"/>
      <c r="E19185" s="294"/>
      <c r="F19185" s="294"/>
    </row>
    <row r="19186">
      <c r="A19186" s="294" t="s">
        <v>33368</v>
      </c>
      <c r="B19186" s="294"/>
      <c r="C19186" s="294"/>
      <c r="D19186" s="294"/>
      <c r="E19186" s="294"/>
      <c r="F19186" s="294"/>
    </row>
    <row r="19187">
      <c r="A19187" s="294"/>
      <c r="B19187" s="294"/>
      <c r="C19187" s="294"/>
      <c r="D19187" s="294"/>
      <c r="E19187" s="294"/>
      <c r="F19187" s="294"/>
    </row>
    <row r="19188">
      <c r="A19188" s="294"/>
      <c r="B19188" s="294"/>
      <c r="C19188" s="294"/>
      <c r="D19188" s="294"/>
      <c r="E19188" s="294"/>
      <c r="F19188" s="294"/>
    </row>
    <row r="19189">
      <c r="A19189" s="294" t="s">
        <v>22564</v>
      </c>
      <c r="B19189" s="294"/>
      <c r="C19189" s="294"/>
      <c r="D19189" s="294"/>
      <c r="E19189" s="294"/>
      <c r="F19189" s="294"/>
    </row>
    <row r="19190">
      <c r="A19190" s="294" t="s">
        <v>20470</v>
      </c>
      <c r="B19190" s="294"/>
      <c r="C19190" s="294"/>
      <c r="D19190" s="294"/>
      <c r="E19190" s="294"/>
      <c r="F19190" s="294"/>
    </row>
    <row r="19191">
      <c r="A19191" s="294"/>
      <c r="B19191" s="294"/>
      <c r="C19191" s="294"/>
      <c r="D19191" s="294"/>
      <c r="E19191" s="294"/>
      <c r="F19191" s="294"/>
    </row>
    <row r="19192">
      <c r="A19192" s="294" t="s">
        <v>33369</v>
      </c>
      <c r="B19192" s="294"/>
      <c r="C19192" s="294"/>
      <c r="D19192" s="294"/>
      <c r="E19192" s="294"/>
      <c r="F19192" s="294"/>
    </row>
    <row r="19193">
      <c r="A19193" s="294" t="s">
        <v>33370</v>
      </c>
      <c r="B19193" s="294"/>
      <c r="C19193" s="294"/>
      <c r="D19193" s="294"/>
      <c r="E19193" s="294"/>
      <c r="F19193" s="294"/>
    </row>
    <row r="19194">
      <c r="A19194" s="294" t="s">
        <v>33371</v>
      </c>
      <c r="B19194" s="294"/>
      <c r="C19194" s="294"/>
      <c r="D19194" s="294"/>
      <c r="E19194" s="294"/>
      <c r="F19194" s="294"/>
    </row>
    <row r="19195">
      <c r="A19195" s="294" t="s">
        <v>33372</v>
      </c>
      <c r="B19195" s="294"/>
      <c r="C19195" s="294"/>
      <c r="D19195" s="294"/>
      <c r="E19195" s="294"/>
      <c r="F19195" s="294"/>
    </row>
    <row r="19196">
      <c r="A19196" s="294"/>
      <c r="B19196" s="294"/>
      <c r="C19196" s="294"/>
      <c r="D19196" s="294"/>
      <c r="E19196" s="294"/>
      <c r="F19196" s="294"/>
    </row>
    <row r="19197">
      <c r="A19197" s="294" t="s">
        <v>22025</v>
      </c>
      <c r="B19197" s="294"/>
      <c r="C19197" s="294"/>
      <c r="D19197" s="294"/>
      <c r="E19197" s="294"/>
      <c r="F19197" s="294"/>
    </row>
    <row r="19198">
      <c r="A19198" s="294"/>
      <c r="B19198" s="294"/>
      <c r="C19198" s="294"/>
      <c r="D19198" s="294"/>
      <c r="E19198" s="294"/>
      <c r="F19198" s="294"/>
    </row>
    <row r="19199">
      <c r="A19199" s="294" t="s">
        <v>33373</v>
      </c>
      <c r="B19199" s="294"/>
      <c r="C19199" s="294"/>
      <c r="D19199" s="294"/>
      <c r="E19199" s="294"/>
      <c r="F19199" s="294"/>
    </row>
    <row r="19200">
      <c r="A19200" s="294" t="s">
        <v>33374</v>
      </c>
      <c r="B19200" s="294"/>
      <c r="C19200" s="294"/>
      <c r="D19200" s="294"/>
      <c r="E19200" s="294"/>
      <c r="F19200" s="294"/>
    </row>
    <row r="19201">
      <c r="A19201" s="294" t="s">
        <v>33375</v>
      </c>
      <c r="B19201" s="294"/>
      <c r="C19201" s="294"/>
      <c r="D19201" s="294"/>
      <c r="E19201" s="294"/>
      <c r="F19201" s="294"/>
    </row>
    <row r="19202">
      <c r="A19202" s="294" t="s">
        <v>33376</v>
      </c>
      <c r="B19202" s="294"/>
      <c r="C19202" s="294"/>
      <c r="D19202" s="294"/>
      <c r="E19202" s="294"/>
      <c r="F19202" s="294"/>
    </row>
    <row r="19203">
      <c r="A19203" s="294"/>
      <c r="B19203" s="294"/>
      <c r="C19203" s="294"/>
      <c r="D19203" s="294"/>
      <c r="E19203" s="294"/>
      <c r="F19203" s="294"/>
    </row>
    <row r="19204">
      <c r="A19204" s="294" t="s">
        <v>33377</v>
      </c>
      <c r="B19204" s="294"/>
      <c r="C19204" s="294"/>
      <c r="D19204" s="294"/>
      <c r="E19204" s="294"/>
      <c r="F19204" s="294"/>
    </row>
    <row r="19205">
      <c r="A19205" s="294"/>
      <c r="B19205" s="294"/>
      <c r="C19205" s="294"/>
      <c r="D19205" s="294"/>
      <c r="E19205" s="294"/>
      <c r="F19205" s="294"/>
    </row>
    <row r="19206">
      <c r="A19206" s="294" t="s">
        <v>33378</v>
      </c>
      <c r="B19206" s="294"/>
      <c r="C19206" s="294"/>
      <c r="D19206" s="294"/>
      <c r="E19206" s="294"/>
      <c r="F19206" s="294"/>
    </row>
    <row r="19207">
      <c r="A19207" s="294" t="s">
        <v>33379</v>
      </c>
      <c r="B19207" s="294"/>
      <c r="C19207" s="294"/>
      <c r="D19207" s="294"/>
      <c r="E19207" s="294"/>
      <c r="F19207" s="294"/>
    </row>
    <row r="19208">
      <c r="A19208" s="294" t="s">
        <v>33380</v>
      </c>
      <c r="B19208" s="294"/>
      <c r="C19208" s="294"/>
      <c r="D19208" s="294"/>
      <c r="E19208" s="294"/>
      <c r="F19208" s="294"/>
    </row>
    <row r="19209">
      <c r="A19209" s="294" t="s">
        <v>33381</v>
      </c>
      <c r="B19209" s="294"/>
      <c r="C19209" s="294"/>
      <c r="D19209" s="294"/>
      <c r="E19209" s="294"/>
      <c r="F19209" s="294"/>
    </row>
    <row r="19210">
      <c r="A19210" s="294"/>
      <c r="B19210" s="294"/>
      <c r="C19210" s="294"/>
      <c r="D19210" s="294"/>
      <c r="E19210" s="294"/>
      <c r="F19210" s="294"/>
    </row>
    <row r="19211">
      <c r="A19211" s="294" t="s">
        <v>25653</v>
      </c>
      <c r="B19211" s="294"/>
      <c r="C19211" s="294"/>
      <c r="D19211" s="294"/>
      <c r="E19211" s="294"/>
      <c r="F19211" s="294"/>
    </row>
    <row r="19212">
      <c r="A19212" s="294" t="s">
        <v>23322</v>
      </c>
      <c r="B19212" s="294"/>
      <c r="C19212" s="294"/>
      <c r="D19212" s="294"/>
      <c r="E19212" s="294"/>
      <c r="F19212" s="294"/>
    </row>
    <row r="19213">
      <c r="A19213" s="294"/>
      <c r="B19213" s="294"/>
      <c r="C19213" s="294"/>
      <c r="D19213" s="294"/>
      <c r="E19213" s="294"/>
      <c r="F19213" s="294"/>
    </row>
    <row r="19214">
      <c r="A19214" s="294" t="s">
        <v>33382</v>
      </c>
      <c r="B19214" s="294"/>
      <c r="C19214" s="294"/>
      <c r="D19214" s="294"/>
      <c r="E19214" s="294"/>
      <c r="F19214" s="294"/>
    </row>
    <row r="19215">
      <c r="A19215" s="294" t="s">
        <v>33383</v>
      </c>
      <c r="B19215" s="294"/>
      <c r="C19215" s="294"/>
      <c r="D19215" s="294"/>
      <c r="E19215" s="294"/>
      <c r="F19215" s="294"/>
    </row>
    <row r="19216">
      <c r="A19216" s="294" t="s">
        <v>33384</v>
      </c>
      <c r="B19216" s="294"/>
      <c r="C19216" s="294"/>
      <c r="D19216" s="294"/>
      <c r="E19216" s="294"/>
      <c r="F19216" s="294"/>
    </row>
    <row r="19217">
      <c r="A19217" s="294" t="s">
        <v>33385</v>
      </c>
      <c r="B19217" s="294"/>
      <c r="C19217" s="294"/>
      <c r="D19217" s="294"/>
      <c r="E19217" s="294"/>
      <c r="F19217" s="294"/>
    </row>
    <row r="19218">
      <c r="A19218" s="294"/>
      <c r="B19218" s="294"/>
      <c r="C19218" s="294"/>
      <c r="D19218" s="294"/>
      <c r="E19218" s="294"/>
      <c r="F19218" s="294"/>
    </row>
    <row r="19219">
      <c r="A19219" s="294" t="s">
        <v>23201</v>
      </c>
      <c r="B19219" s="294"/>
      <c r="C19219" s="294"/>
      <c r="D19219" s="294"/>
      <c r="E19219" s="294"/>
      <c r="F19219" s="294"/>
    </row>
    <row r="19220">
      <c r="A19220" s="294" t="s">
        <v>23202</v>
      </c>
      <c r="B19220" s="294"/>
      <c r="C19220" s="294"/>
      <c r="D19220" s="294"/>
      <c r="E19220" s="294"/>
      <c r="F19220" s="294"/>
    </row>
    <row r="19221">
      <c r="A19221" s="294"/>
      <c r="B19221" s="294"/>
      <c r="C19221" s="294"/>
      <c r="D19221" s="294"/>
      <c r="E19221" s="294"/>
      <c r="F19221" s="294"/>
    </row>
    <row r="19222">
      <c r="A19222" s="294" t="s">
        <v>33386</v>
      </c>
      <c r="B19222" s="294"/>
      <c r="C19222" s="294"/>
      <c r="D19222" s="294"/>
      <c r="E19222" s="294"/>
      <c r="F19222" s="294"/>
    </row>
    <row r="19223">
      <c r="A19223" s="294" t="s">
        <v>33387</v>
      </c>
      <c r="B19223" s="294"/>
      <c r="C19223" s="294"/>
      <c r="D19223" s="294"/>
      <c r="E19223" s="294"/>
      <c r="F19223" s="294"/>
    </row>
    <row r="19224">
      <c r="A19224" s="294" t="s">
        <v>33388</v>
      </c>
      <c r="B19224" s="294"/>
      <c r="C19224" s="294"/>
      <c r="D19224" s="294"/>
      <c r="E19224" s="294"/>
      <c r="F19224" s="294"/>
    </row>
    <row r="19225">
      <c r="A19225" s="294" t="s">
        <v>33389</v>
      </c>
      <c r="B19225" s="294"/>
      <c r="C19225" s="294"/>
      <c r="D19225" s="294"/>
      <c r="E19225" s="294"/>
      <c r="F19225" s="294"/>
    </row>
    <row r="19226">
      <c r="A19226" s="294" t="s">
        <v>33390</v>
      </c>
      <c r="B19226" s="294"/>
      <c r="C19226" s="294"/>
      <c r="D19226" s="294"/>
      <c r="E19226" s="294"/>
      <c r="F19226" s="294"/>
    </row>
    <row r="19227">
      <c r="A19227" s="294"/>
      <c r="B19227" s="294"/>
      <c r="C19227" s="294"/>
      <c r="D19227" s="294"/>
      <c r="E19227" s="294"/>
      <c r="F19227" s="294"/>
    </row>
    <row r="19228">
      <c r="A19228" s="294" t="s">
        <v>24952</v>
      </c>
      <c r="B19228" s="294"/>
      <c r="C19228" s="294"/>
      <c r="D19228" s="294"/>
      <c r="E19228" s="294"/>
      <c r="F19228" s="294"/>
    </row>
    <row r="19229">
      <c r="A19229" s="294" t="s">
        <v>25456</v>
      </c>
      <c r="B19229" s="294"/>
      <c r="C19229" s="294"/>
      <c r="D19229" s="294"/>
      <c r="E19229" s="294"/>
      <c r="F19229" s="294"/>
    </row>
    <row r="19230">
      <c r="A19230" s="294"/>
      <c r="B19230" s="294"/>
      <c r="C19230" s="294"/>
      <c r="D19230" s="294"/>
      <c r="E19230" s="294"/>
      <c r="F19230" s="294"/>
    </row>
    <row r="19231">
      <c r="A19231" s="294" t="s">
        <v>33391</v>
      </c>
      <c r="B19231" s="294"/>
      <c r="C19231" s="294"/>
      <c r="D19231" s="294"/>
      <c r="E19231" s="294"/>
      <c r="F19231" s="294"/>
    </row>
    <row r="19232">
      <c r="A19232" s="294" t="s">
        <v>33392</v>
      </c>
      <c r="B19232" s="294"/>
      <c r="C19232" s="294"/>
      <c r="D19232" s="294"/>
      <c r="E19232" s="294"/>
      <c r="F19232" s="294"/>
    </row>
    <row r="19233">
      <c r="A19233" s="294" t="s">
        <v>29307</v>
      </c>
      <c r="B19233" s="294"/>
      <c r="C19233" s="294"/>
      <c r="D19233" s="294"/>
      <c r="E19233" s="294"/>
      <c r="F19233" s="294"/>
    </row>
    <row r="19234">
      <c r="A19234" s="294" t="s">
        <v>33393</v>
      </c>
      <c r="B19234" s="294"/>
      <c r="C19234" s="294"/>
      <c r="D19234" s="294"/>
      <c r="E19234" s="294"/>
      <c r="F19234" s="294"/>
    </row>
    <row r="19235">
      <c r="A19235" s="294" t="s">
        <v>33394</v>
      </c>
      <c r="B19235" s="294"/>
      <c r="C19235" s="294"/>
      <c r="D19235" s="294"/>
      <c r="E19235" s="294"/>
      <c r="F19235" s="294"/>
    </row>
    <row r="19236">
      <c r="A19236" s="294" t="s">
        <v>33395</v>
      </c>
      <c r="B19236" s="294"/>
      <c r="C19236" s="294"/>
      <c r="D19236" s="294"/>
      <c r="E19236" s="294"/>
      <c r="F19236" s="294"/>
    </row>
    <row r="19237">
      <c r="A19237" s="294" t="s">
        <v>33396</v>
      </c>
      <c r="B19237" s="294"/>
      <c r="C19237" s="294"/>
      <c r="D19237" s="294"/>
      <c r="E19237" s="294"/>
      <c r="F19237" s="294"/>
    </row>
    <row r="19238">
      <c r="A19238" s="294" t="s">
        <v>33397</v>
      </c>
      <c r="B19238" s="294"/>
      <c r="C19238" s="294"/>
      <c r="D19238" s="294"/>
      <c r="E19238" s="294"/>
      <c r="F19238" s="294"/>
    </row>
    <row r="19239">
      <c r="A19239" s="294" t="s">
        <v>33398</v>
      </c>
      <c r="B19239" s="294"/>
      <c r="C19239" s="294"/>
      <c r="D19239" s="294"/>
      <c r="E19239" s="294"/>
      <c r="F19239" s="294"/>
    </row>
    <row r="19240">
      <c r="A19240" s="294"/>
      <c r="B19240" s="294"/>
      <c r="C19240" s="294"/>
      <c r="D19240" s="294"/>
      <c r="E19240" s="294"/>
      <c r="F19240" s="294"/>
    </row>
    <row r="19241">
      <c r="A19241" s="294" t="s">
        <v>28124</v>
      </c>
      <c r="B19241" s="294"/>
      <c r="C19241" s="294"/>
      <c r="D19241" s="294"/>
      <c r="E19241" s="294"/>
      <c r="F19241" s="294"/>
    </row>
    <row r="19242">
      <c r="A19242" s="294" t="s">
        <v>33399</v>
      </c>
      <c r="B19242" s="294"/>
      <c r="C19242" s="294"/>
      <c r="D19242" s="294"/>
      <c r="E19242" s="294"/>
      <c r="F19242" s="294"/>
    </row>
    <row r="19243">
      <c r="A19243" s="294" t="s">
        <v>33400</v>
      </c>
      <c r="B19243" s="294"/>
      <c r="C19243" s="294"/>
      <c r="D19243" s="294"/>
      <c r="E19243" s="294"/>
      <c r="F19243" s="294"/>
    </row>
    <row r="19244">
      <c r="A19244" s="294"/>
      <c r="B19244" s="294"/>
      <c r="C19244" s="294"/>
      <c r="D19244" s="294"/>
      <c r="E19244" s="294"/>
      <c r="F19244" s="294"/>
    </row>
    <row r="19245">
      <c r="A19245" s="294" t="s">
        <v>25957</v>
      </c>
      <c r="B19245" s="294"/>
      <c r="C19245" s="294"/>
      <c r="D19245" s="294"/>
      <c r="E19245" s="294"/>
      <c r="F19245" s="294"/>
    </row>
    <row r="19246">
      <c r="A19246" s="294"/>
      <c r="B19246" s="294"/>
      <c r="C19246" s="294"/>
      <c r="D19246" s="294"/>
      <c r="E19246" s="294"/>
      <c r="F19246" s="294"/>
    </row>
    <row r="19247">
      <c r="A19247" s="294" t="s">
        <v>33401</v>
      </c>
      <c r="B19247" s="294"/>
      <c r="C19247" s="294"/>
      <c r="D19247" s="294"/>
      <c r="E19247" s="294"/>
      <c r="F19247" s="294"/>
    </row>
    <row r="19248">
      <c r="A19248" s="294"/>
      <c r="B19248" s="294"/>
      <c r="C19248" s="294"/>
      <c r="D19248" s="294"/>
      <c r="E19248" s="294"/>
      <c r="F19248" s="294"/>
    </row>
    <row r="19249">
      <c r="A19249" s="294"/>
      <c r="B19249" s="294"/>
      <c r="C19249" s="294"/>
      <c r="D19249" s="294"/>
      <c r="E19249" s="294"/>
      <c r="F19249" s="294"/>
    </row>
    <row r="19250">
      <c r="A19250" s="294" t="s">
        <v>25967</v>
      </c>
      <c r="B19250" s="294"/>
      <c r="C19250" s="294"/>
      <c r="D19250" s="294"/>
      <c r="E19250" s="294"/>
      <c r="F19250" s="294"/>
    </row>
    <row r="19251">
      <c r="A19251" s="294"/>
      <c r="B19251" s="294"/>
      <c r="C19251" s="294"/>
      <c r="D19251" s="294"/>
      <c r="E19251" s="294"/>
      <c r="F19251" s="294"/>
    </row>
    <row r="19252">
      <c r="A19252" s="294" t="s">
        <v>33402</v>
      </c>
      <c r="B19252" s="294"/>
      <c r="C19252" s="294"/>
      <c r="D19252" s="294"/>
      <c r="E19252" s="294"/>
      <c r="F19252" s="294"/>
    </row>
    <row r="19253">
      <c r="A19253" s="294" t="s">
        <v>33403</v>
      </c>
      <c r="B19253" s="294"/>
      <c r="C19253" s="294"/>
      <c r="D19253" s="294"/>
      <c r="E19253" s="294"/>
      <c r="F19253" s="294"/>
    </row>
    <row r="19254">
      <c r="A19254" s="294" t="s">
        <v>33404</v>
      </c>
      <c r="B19254" s="294"/>
      <c r="C19254" s="294"/>
      <c r="D19254" s="294"/>
      <c r="E19254" s="294"/>
      <c r="F19254" s="294"/>
    </row>
    <row r="19255">
      <c r="A19255" s="294" t="s">
        <v>33405</v>
      </c>
      <c r="B19255" s="294"/>
      <c r="C19255" s="294"/>
      <c r="D19255" s="294"/>
      <c r="E19255" s="294"/>
      <c r="F19255" s="294"/>
    </row>
    <row r="19256">
      <c r="A19256" s="294" t="s">
        <v>33406</v>
      </c>
      <c r="B19256" s="294"/>
      <c r="C19256" s="294"/>
      <c r="D19256" s="294"/>
      <c r="E19256" s="294"/>
      <c r="F19256" s="294"/>
    </row>
    <row r="19257">
      <c r="A19257" s="294" t="s">
        <v>33407</v>
      </c>
      <c r="B19257" s="294"/>
      <c r="C19257" s="294"/>
      <c r="D19257" s="294"/>
      <c r="E19257" s="294"/>
      <c r="F19257" s="294"/>
    </row>
    <row r="19258">
      <c r="A19258" s="294" t="s">
        <v>33408</v>
      </c>
      <c r="B19258" s="294"/>
      <c r="C19258" s="294"/>
      <c r="D19258" s="294"/>
      <c r="E19258" s="294"/>
      <c r="F19258" s="294"/>
    </row>
    <row r="19259">
      <c r="A19259" s="294" t="s">
        <v>33409</v>
      </c>
      <c r="B19259" s="294"/>
      <c r="C19259" s="294"/>
      <c r="D19259" s="294"/>
      <c r="E19259" s="294"/>
      <c r="F19259" s="294"/>
    </row>
    <row r="19260">
      <c r="A19260" s="294" t="s">
        <v>33410</v>
      </c>
      <c r="B19260" s="294"/>
      <c r="C19260" s="294"/>
      <c r="D19260" s="294"/>
      <c r="E19260" s="294"/>
      <c r="F19260" s="294"/>
    </row>
    <row r="19261">
      <c r="A19261" s="294" t="s">
        <v>33411</v>
      </c>
      <c r="B19261" s="294"/>
      <c r="C19261" s="294"/>
      <c r="D19261" s="294"/>
      <c r="E19261" s="294"/>
      <c r="F19261" s="294"/>
    </row>
    <row r="19262">
      <c r="A19262" s="294" t="s">
        <v>33412</v>
      </c>
      <c r="B19262" s="294"/>
      <c r="C19262" s="294"/>
      <c r="D19262" s="294"/>
      <c r="E19262" s="294"/>
      <c r="F19262" s="294"/>
    </row>
    <row r="19263">
      <c r="A19263" s="294" t="s">
        <v>33413</v>
      </c>
      <c r="B19263" s="294"/>
      <c r="C19263" s="294"/>
      <c r="D19263" s="294"/>
      <c r="E19263" s="294"/>
      <c r="F19263" s="294"/>
    </row>
    <row r="19264">
      <c r="A19264" s="294" t="s">
        <v>33414</v>
      </c>
      <c r="B19264" s="294"/>
      <c r="C19264" s="294"/>
      <c r="D19264" s="294"/>
      <c r="E19264" s="294"/>
      <c r="F19264" s="294"/>
    </row>
    <row r="19265">
      <c r="A19265" s="294"/>
      <c r="B19265" s="294"/>
      <c r="C19265" s="294"/>
      <c r="D19265" s="294"/>
      <c r="E19265" s="294"/>
      <c r="F19265" s="294"/>
    </row>
    <row r="19266">
      <c r="A19266" s="294" t="s">
        <v>33415</v>
      </c>
      <c r="B19266" s="294"/>
      <c r="C19266" s="294"/>
      <c r="D19266" s="294"/>
      <c r="E19266" s="294"/>
      <c r="F19266" s="294"/>
    </row>
    <row r="19267">
      <c r="A19267" s="294" t="s">
        <v>33416</v>
      </c>
      <c r="B19267" s="294"/>
      <c r="C19267" s="294"/>
      <c r="D19267" s="294"/>
      <c r="E19267" s="294"/>
      <c r="F19267" s="294"/>
    </row>
    <row r="19268">
      <c r="A19268" s="294" t="s">
        <v>33417</v>
      </c>
      <c r="B19268" s="294"/>
      <c r="C19268" s="294"/>
      <c r="D19268" s="294"/>
      <c r="E19268" s="294"/>
      <c r="F19268" s="294"/>
    </row>
    <row r="19269">
      <c r="A19269" s="294" t="s">
        <v>33418</v>
      </c>
      <c r="B19269" s="294"/>
      <c r="C19269" s="294"/>
      <c r="D19269" s="294"/>
      <c r="E19269" s="294"/>
      <c r="F19269" s="294"/>
    </row>
    <row r="19270">
      <c r="A19270" s="294" t="s">
        <v>33419</v>
      </c>
      <c r="B19270" s="294"/>
      <c r="C19270" s="294"/>
      <c r="D19270" s="294"/>
      <c r="E19270" s="294"/>
      <c r="F19270" s="294"/>
    </row>
    <row r="19271">
      <c r="A19271" s="294"/>
      <c r="B19271" s="294"/>
      <c r="C19271" s="294"/>
      <c r="D19271" s="294"/>
      <c r="E19271" s="294"/>
      <c r="F19271" s="294"/>
    </row>
    <row r="19272">
      <c r="A19272" s="294" t="s">
        <v>33420</v>
      </c>
      <c r="B19272" s="294"/>
      <c r="C19272" s="294"/>
      <c r="D19272" s="294"/>
      <c r="E19272" s="294"/>
      <c r="F19272" s="294"/>
    </row>
    <row r="19273">
      <c r="A19273" s="294"/>
      <c r="B19273" s="294"/>
      <c r="C19273" s="294"/>
      <c r="D19273" s="294"/>
      <c r="E19273" s="294"/>
      <c r="F19273" s="294"/>
    </row>
    <row r="19274">
      <c r="A19274" s="294" t="s">
        <v>33421</v>
      </c>
      <c r="B19274" s="294"/>
      <c r="C19274" s="294"/>
      <c r="D19274" s="294"/>
      <c r="E19274" s="294"/>
      <c r="F19274" s="294"/>
    </row>
    <row r="19275">
      <c r="A19275" s="294" t="s">
        <v>33422</v>
      </c>
      <c r="B19275" s="294"/>
      <c r="C19275" s="294"/>
      <c r="D19275" s="294"/>
      <c r="E19275" s="294"/>
      <c r="F19275" s="294"/>
    </row>
    <row r="19276">
      <c r="A19276" s="294" t="s">
        <v>33423</v>
      </c>
      <c r="B19276" s="294"/>
      <c r="C19276" s="294"/>
      <c r="D19276" s="294"/>
      <c r="E19276" s="294"/>
      <c r="F19276" s="294"/>
    </row>
    <row r="19277">
      <c r="A19277" s="294" t="s">
        <v>33424</v>
      </c>
      <c r="B19277" s="294"/>
      <c r="C19277" s="294"/>
      <c r="D19277" s="294"/>
      <c r="E19277" s="294"/>
      <c r="F19277" s="294"/>
    </row>
    <row r="19278">
      <c r="A19278" s="294" t="s">
        <v>33425</v>
      </c>
      <c r="B19278" s="294"/>
      <c r="C19278" s="294"/>
      <c r="D19278" s="294"/>
      <c r="E19278" s="294"/>
      <c r="F19278" s="294"/>
    </row>
    <row r="19279">
      <c r="A19279" s="294"/>
      <c r="B19279" s="294"/>
      <c r="C19279" s="294"/>
      <c r="D19279" s="294"/>
      <c r="E19279" s="294"/>
      <c r="F19279" s="294"/>
    </row>
    <row r="19280">
      <c r="A19280" s="294" t="s">
        <v>26253</v>
      </c>
      <c r="B19280" s="294"/>
      <c r="C19280" s="294"/>
      <c r="D19280" s="294"/>
      <c r="E19280" s="294"/>
      <c r="F19280" s="294"/>
    </row>
    <row r="19281">
      <c r="A19281" s="294"/>
      <c r="B19281" s="294"/>
      <c r="C19281" s="294"/>
      <c r="D19281" s="294"/>
      <c r="E19281" s="294"/>
      <c r="F19281" s="294"/>
    </row>
    <row r="19282">
      <c r="A19282" s="294" t="s">
        <v>33426</v>
      </c>
      <c r="B19282" s="294"/>
      <c r="C19282" s="294"/>
      <c r="D19282" s="294"/>
      <c r="E19282" s="294"/>
      <c r="F19282" s="294"/>
    </row>
    <row r="19283">
      <c r="A19283" s="294" t="s">
        <v>33427</v>
      </c>
      <c r="B19283" s="294"/>
      <c r="C19283" s="294"/>
      <c r="D19283" s="294"/>
      <c r="E19283" s="294"/>
      <c r="F19283" s="294"/>
    </row>
    <row r="19284">
      <c r="A19284" s="294" t="s">
        <v>33428</v>
      </c>
      <c r="B19284" s="294"/>
      <c r="C19284" s="294"/>
      <c r="D19284" s="294"/>
      <c r="E19284" s="294"/>
      <c r="F19284" s="294"/>
    </row>
    <row r="19285">
      <c r="A19285" s="294" t="s">
        <v>33429</v>
      </c>
      <c r="B19285" s="294"/>
      <c r="C19285" s="294"/>
      <c r="D19285" s="294"/>
      <c r="E19285" s="294"/>
      <c r="F19285" s="294"/>
    </row>
    <row r="19286">
      <c r="A19286" s="294"/>
      <c r="B19286" s="294"/>
      <c r="C19286" s="294"/>
      <c r="D19286" s="294"/>
      <c r="E19286" s="294"/>
      <c r="F19286" s="294"/>
    </row>
    <row r="19287">
      <c r="A19287" s="294" t="s">
        <v>28124</v>
      </c>
      <c r="B19287" s="294"/>
      <c r="C19287" s="294"/>
      <c r="D19287" s="294"/>
      <c r="E19287" s="294"/>
      <c r="F19287" s="294"/>
    </row>
    <row r="19288">
      <c r="A19288" s="294" t="s">
        <v>33430</v>
      </c>
      <c r="B19288" s="294"/>
      <c r="C19288" s="294"/>
      <c r="D19288" s="294"/>
      <c r="E19288" s="294"/>
      <c r="F19288" s="294"/>
    </row>
    <row r="19289">
      <c r="A19289" s="294" t="s">
        <v>21618</v>
      </c>
      <c r="B19289" s="294"/>
      <c r="C19289" s="294"/>
      <c r="D19289" s="294"/>
      <c r="E19289" s="294"/>
      <c r="F19289" s="294"/>
    </row>
    <row r="19290">
      <c r="A19290" s="294" t="s">
        <v>33431</v>
      </c>
      <c r="B19290" s="294"/>
      <c r="C19290" s="294"/>
      <c r="D19290" s="294"/>
      <c r="E19290" s="294"/>
      <c r="F19290" s="294"/>
    </row>
    <row r="19291">
      <c r="A19291" s="294"/>
      <c r="B19291" s="294"/>
      <c r="C19291" s="294"/>
      <c r="D19291" s="294"/>
      <c r="E19291" s="294"/>
      <c r="F19291" s="294"/>
    </row>
    <row r="19292">
      <c r="A19292" s="294" t="s">
        <v>22512</v>
      </c>
      <c r="B19292" s="294"/>
      <c r="C19292" s="294"/>
      <c r="D19292" s="294"/>
      <c r="E19292" s="294"/>
      <c r="F19292" s="294"/>
    </row>
    <row r="19293">
      <c r="A19293" s="294" t="s">
        <v>33432</v>
      </c>
      <c r="B19293" s="294"/>
      <c r="C19293" s="294"/>
      <c r="D19293" s="294"/>
      <c r="E19293" s="294"/>
      <c r="F19293" s="294"/>
    </row>
    <row r="19294">
      <c r="A19294" s="294"/>
      <c r="B19294" s="294"/>
      <c r="C19294" s="294"/>
      <c r="D19294" s="294"/>
      <c r="E19294" s="294"/>
      <c r="F19294" s="294"/>
    </row>
    <row r="19295">
      <c r="A19295" s="294" t="s">
        <v>33433</v>
      </c>
      <c r="B19295" s="294"/>
      <c r="C19295" s="294"/>
      <c r="D19295" s="294"/>
      <c r="E19295" s="294"/>
      <c r="F19295" s="294"/>
    </row>
    <row r="19296">
      <c r="A19296" s="294" t="s">
        <v>33434</v>
      </c>
      <c r="B19296" s="294"/>
      <c r="C19296" s="294"/>
      <c r="D19296" s="294"/>
      <c r="E19296" s="294"/>
      <c r="F19296" s="294"/>
    </row>
    <row r="19297">
      <c r="A19297" s="294" t="s">
        <v>33435</v>
      </c>
      <c r="B19297" s="294"/>
      <c r="C19297" s="294"/>
      <c r="D19297" s="294"/>
      <c r="E19297" s="294"/>
      <c r="F19297" s="294"/>
    </row>
    <row r="19298">
      <c r="A19298" s="294" t="s">
        <v>33436</v>
      </c>
      <c r="B19298" s="294"/>
      <c r="C19298" s="294"/>
      <c r="D19298" s="294"/>
      <c r="E19298" s="294"/>
      <c r="F19298" s="294"/>
    </row>
    <row r="19299">
      <c r="A19299" s="294" t="s">
        <v>21892</v>
      </c>
      <c r="B19299" s="294"/>
      <c r="C19299" s="294"/>
      <c r="D19299" s="294"/>
      <c r="E19299" s="294"/>
      <c r="F19299" s="294"/>
    </row>
    <row r="19300">
      <c r="A19300" s="294" t="s">
        <v>33437</v>
      </c>
      <c r="B19300" s="294"/>
      <c r="C19300" s="294"/>
      <c r="D19300" s="294"/>
      <c r="E19300" s="294"/>
      <c r="F19300" s="294"/>
    </row>
    <row r="19301">
      <c r="A19301" s="294" t="s">
        <v>33438</v>
      </c>
      <c r="B19301" s="294"/>
      <c r="C19301" s="294"/>
      <c r="D19301" s="294"/>
      <c r="E19301" s="294"/>
      <c r="F19301" s="294"/>
    </row>
    <row r="19302">
      <c r="A19302" s="294" t="s">
        <v>33439</v>
      </c>
      <c r="B19302" s="294"/>
      <c r="C19302" s="294"/>
      <c r="D19302" s="294"/>
      <c r="E19302" s="294"/>
      <c r="F19302" s="294"/>
    </row>
    <row r="19303">
      <c r="A19303" s="294"/>
      <c r="B19303" s="294"/>
      <c r="C19303" s="294"/>
      <c r="D19303" s="294"/>
      <c r="E19303" s="294"/>
      <c r="F19303" s="294"/>
    </row>
    <row r="19304">
      <c r="A19304" s="294" t="s">
        <v>25263</v>
      </c>
      <c r="B19304" s="294"/>
      <c r="C19304" s="294"/>
      <c r="D19304" s="294"/>
      <c r="E19304" s="294"/>
      <c r="F19304" s="294"/>
    </row>
    <row r="19305">
      <c r="A19305" s="294" t="s">
        <v>23704</v>
      </c>
      <c r="B19305" s="294"/>
      <c r="C19305" s="294"/>
      <c r="D19305" s="294"/>
      <c r="E19305" s="294"/>
      <c r="F19305" s="294"/>
    </row>
    <row r="19306">
      <c r="A19306" s="294"/>
      <c r="B19306" s="294"/>
      <c r="C19306" s="294"/>
      <c r="D19306" s="294"/>
      <c r="E19306" s="294"/>
      <c r="F19306" s="294"/>
    </row>
    <row r="19307">
      <c r="A19307" s="294" t="s">
        <v>23810</v>
      </c>
      <c r="B19307" s="294"/>
      <c r="C19307" s="294"/>
      <c r="D19307" s="294"/>
      <c r="E19307" s="294"/>
      <c r="F19307" s="294"/>
    </row>
    <row r="19308">
      <c r="A19308" s="294" t="s">
        <v>33328</v>
      </c>
      <c r="B19308" s="294"/>
      <c r="C19308" s="294"/>
      <c r="D19308" s="294"/>
      <c r="E19308" s="294"/>
      <c r="F19308" s="294"/>
    </row>
    <row r="19309">
      <c r="A19309" s="294" t="s">
        <v>33440</v>
      </c>
      <c r="B19309" s="294"/>
      <c r="C19309" s="294"/>
      <c r="D19309" s="294"/>
      <c r="E19309" s="294"/>
      <c r="F19309" s="294"/>
    </row>
    <row r="19310">
      <c r="A19310" s="294" t="s">
        <v>33441</v>
      </c>
      <c r="B19310" s="294"/>
      <c r="C19310" s="294"/>
      <c r="D19310" s="294"/>
      <c r="E19310" s="294"/>
      <c r="F19310" s="294"/>
    </row>
    <row r="19311">
      <c r="A19311" s="294" t="s">
        <v>33442</v>
      </c>
      <c r="B19311" s="294"/>
      <c r="C19311" s="294"/>
      <c r="D19311" s="294"/>
      <c r="E19311" s="294"/>
      <c r="F19311" s="294"/>
    </row>
    <row r="19312">
      <c r="A19312" s="294" t="s">
        <v>33443</v>
      </c>
      <c r="B19312" s="294"/>
      <c r="C19312" s="294"/>
      <c r="D19312" s="294"/>
      <c r="E19312" s="294"/>
      <c r="F19312" s="294"/>
    </row>
    <row r="19313">
      <c r="A19313" s="294"/>
      <c r="B19313" s="294"/>
      <c r="C19313" s="294"/>
      <c r="D19313" s="294"/>
      <c r="E19313" s="294"/>
      <c r="F19313" s="294"/>
    </row>
    <row r="19314">
      <c r="A19314" s="294" t="s">
        <v>23362</v>
      </c>
      <c r="B19314" s="294"/>
      <c r="C19314" s="294"/>
      <c r="D19314" s="294"/>
      <c r="E19314" s="294"/>
      <c r="F19314" s="294"/>
    </row>
    <row r="19315">
      <c r="A19315" s="294" t="s">
        <v>23068</v>
      </c>
      <c r="B19315" s="294"/>
      <c r="C19315" s="294"/>
      <c r="D19315" s="294"/>
      <c r="E19315" s="294"/>
      <c r="F19315" s="294"/>
    </row>
    <row r="19316">
      <c r="A19316" s="294"/>
      <c r="B19316" s="294"/>
      <c r="C19316" s="294"/>
      <c r="D19316" s="294"/>
      <c r="E19316" s="294"/>
      <c r="F19316" s="294"/>
    </row>
    <row r="19317">
      <c r="A19317" s="294" t="s">
        <v>33444</v>
      </c>
      <c r="B19317" s="294"/>
      <c r="C19317" s="294"/>
      <c r="D19317" s="294"/>
      <c r="E19317" s="294"/>
      <c r="F19317" s="294"/>
    </row>
    <row r="19318">
      <c r="A19318" s="294" t="s">
        <v>33445</v>
      </c>
      <c r="B19318" s="294"/>
      <c r="C19318" s="294"/>
      <c r="D19318" s="294"/>
      <c r="E19318" s="294"/>
      <c r="F19318" s="294"/>
    </row>
    <row r="19319">
      <c r="A19319" s="294" t="s">
        <v>33446</v>
      </c>
      <c r="B19319" s="294"/>
      <c r="C19319" s="294"/>
      <c r="D19319" s="294"/>
      <c r="E19319" s="294"/>
      <c r="F19319" s="294"/>
    </row>
    <row r="19320">
      <c r="A19320" s="294" t="s">
        <v>33447</v>
      </c>
      <c r="B19320" s="294"/>
      <c r="C19320" s="294"/>
      <c r="D19320" s="294"/>
      <c r="E19320" s="294"/>
      <c r="F19320" s="294"/>
    </row>
    <row r="19321">
      <c r="A19321" s="294" t="s">
        <v>33448</v>
      </c>
      <c r="B19321" s="294"/>
      <c r="C19321" s="294"/>
      <c r="D19321" s="294"/>
      <c r="E19321" s="294"/>
      <c r="F19321" s="294"/>
    </row>
    <row r="19322">
      <c r="A19322" s="294" t="s">
        <v>33449</v>
      </c>
      <c r="B19322" s="294"/>
      <c r="C19322" s="294"/>
      <c r="D19322" s="294"/>
      <c r="E19322" s="294"/>
      <c r="F19322" s="294"/>
    </row>
    <row r="19323">
      <c r="A19323" s="294" t="s">
        <v>33450</v>
      </c>
      <c r="B19323" s="294"/>
      <c r="C19323" s="294"/>
      <c r="D19323" s="294"/>
      <c r="E19323" s="294"/>
      <c r="F19323" s="294"/>
    </row>
    <row r="19324">
      <c r="A19324" s="294" t="s">
        <v>33451</v>
      </c>
      <c r="B19324" s="294"/>
      <c r="C19324" s="294"/>
      <c r="D19324" s="294"/>
      <c r="E19324" s="294"/>
      <c r="F19324" s="294"/>
    </row>
    <row r="19325">
      <c r="A19325" s="294"/>
      <c r="B19325" s="294"/>
      <c r="C19325" s="294"/>
      <c r="D19325" s="294"/>
      <c r="E19325" s="294"/>
      <c r="F19325" s="294"/>
    </row>
    <row r="19326">
      <c r="A19326" s="294" t="s">
        <v>21401</v>
      </c>
      <c r="B19326" s="294"/>
      <c r="C19326" s="294"/>
      <c r="D19326" s="294"/>
      <c r="E19326" s="294"/>
      <c r="F19326" s="294"/>
    </row>
    <row r="19327">
      <c r="A19327" s="294"/>
      <c r="B19327" s="294"/>
      <c r="C19327" s="294"/>
      <c r="D19327" s="294"/>
      <c r="E19327" s="294"/>
      <c r="F19327" s="294"/>
    </row>
    <row r="19328">
      <c r="A19328" s="294" t="s">
        <v>33452</v>
      </c>
      <c r="B19328" s="294"/>
      <c r="C19328" s="294"/>
      <c r="D19328" s="294"/>
      <c r="E19328" s="294"/>
      <c r="F19328" s="294"/>
    </row>
    <row r="19329">
      <c r="A19329" s="294" t="s">
        <v>33453</v>
      </c>
      <c r="B19329" s="294"/>
      <c r="C19329" s="294"/>
      <c r="D19329" s="294"/>
      <c r="E19329" s="294"/>
      <c r="F19329" s="294"/>
    </row>
    <row r="19330">
      <c r="A19330" s="294" t="s">
        <v>33454</v>
      </c>
      <c r="B19330" s="294"/>
      <c r="C19330" s="294"/>
      <c r="D19330" s="294"/>
      <c r="E19330" s="294"/>
      <c r="F19330" s="294"/>
    </row>
    <row r="19331">
      <c r="A19331" s="294" t="s">
        <v>33455</v>
      </c>
      <c r="B19331" s="294"/>
      <c r="C19331" s="294"/>
      <c r="D19331" s="294"/>
      <c r="E19331" s="294"/>
      <c r="F19331" s="294"/>
    </row>
    <row r="19332">
      <c r="A19332" s="294" t="s">
        <v>33456</v>
      </c>
      <c r="B19332" s="294"/>
      <c r="C19332" s="294"/>
      <c r="D19332" s="294"/>
      <c r="E19332" s="294"/>
      <c r="F19332" s="294"/>
    </row>
    <row r="19333">
      <c r="A19333" s="294" t="s">
        <v>33457</v>
      </c>
      <c r="B19333" s="294"/>
      <c r="C19333" s="294"/>
      <c r="D19333" s="294"/>
      <c r="E19333" s="294"/>
      <c r="F19333" s="294"/>
    </row>
    <row r="19334">
      <c r="A19334" s="294" t="s">
        <v>33458</v>
      </c>
      <c r="B19334" s="294"/>
      <c r="C19334" s="294"/>
      <c r="D19334" s="294"/>
      <c r="E19334" s="294"/>
      <c r="F19334" s="294"/>
    </row>
    <row r="19335">
      <c r="A19335" s="294"/>
      <c r="B19335" s="294"/>
      <c r="C19335" s="294"/>
      <c r="D19335" s="294"/>
      <c r="E19335" s="294"/>
      <c r="F19335" s="294"/>
    </row>
    <row r="19336">
      <c r="A19336" s="294" t="s">
        <v>22239</v>
      </c>
      <c r="B19336" s="294"/>
      <c r="C19336" s="294"/>
      <c r="D19336" s="294"/>
      <c r="E19336" s="294"/>
      <c r="F19336" s="294"/>
    </row>
    <row r="19337">
      <c r="A19337" s="294"/>
      <c r="B19337" s="294"/>
      <c r="C19337" s="294"/>
      <c r="D19337" s="294"/>
      <c r="E19337" s="294"/>
      <c r="F19337" s="294"/>
    </row>
    <row r="19338">
      <c r="A19338" s="294" t="s">
        <v>33459</v>
      </c>
      <c r="B19338" s="294"/>
      <c r="C19338" s="294"/>
      <c r="D19338" s="294"/>
      <c r="E19338" s="294"/>
      <c r="F19338" s="294"/>
    </row>
    <row r="19339">
      <c r="A19339" s="294" t="s">
        <v>33142</v>
      </c>
      <c r="B19339" s="294"/>
      <c r="C19339" s="294"/>
      <c r="D19339" s="294"/>
      <c r="E19339" s="294"/>
      <c r="F19339" s="294"/>
    </row>
    <row r="19340">
      <c r="A19340" s="294" t="s">
        <v>33460</v>
      </c>
      <c r="B19340" s="294"/>
      <c r="C19340" s="294"/>
      <c r="D19340" s="294"/>
      <c r="E19340" s="294"/>
      <c r="F19340" s="294"/>
    </row>
    <row r="19341">
      <c r="A19341" s="294" t="s">
        <v>33461</v>
      </c>
      <c r="B19341" s="294"/>
      <c r="C19341" s="294"/>
      <c r="D19341" s="294"/>
      <c r="E19341" s="294"/>
      <c r="F19341" s="294"/>
    </row>
    <row r="19342">
      <c r="A19342" s="294" t="s">
        <v>33462</v>
      </c>
      <c r="B19342" s="294"/>
      <c r="C19342" s="294"/>
      <c r="D19342" s="294"/>
      <c r="E19342" s="294"/>
      <c r="F19342" s="294"/>
    </row>
    <row r="19343">
      <c r="A19343" s="294" t="s">
        <v>33463</v>
      </c>
      <c r="B19343" s="294"/>
      <c r="C19343" s="294"/>
      <c r="D19343" s="294"/>
      <c r="E19343" s="294"/>
      <c r="F19343" s="294"/>
    </row>
    <row r="19344">
      <c r="A19344" s="294" t="s">
        <v>33464</v>
      </c>
      <c r="B19344" s="294"/>
      <c r="C19344" s="294"/>
      <c r="D19344" s="294"/>
      <c r="E19344" s="294"/>
      <c r="F19344" s="294"/>
    </row>
    <row r="19345">
      <c r="A19345" s="294" t="s">
        <v>33465</v>
      </c>
      <c r="B19345" s="294"/>
      <c r="C19345" s="294"/>
      <c r="D19345" s="294"/>
      <c r="E19345" s="294"/>
      <c r="F19345" s="294"/>
    </row>
    <row r="19346">
      <c r="A19346" s="294" t="s">
        <v>33466</v>
      </c>
      <c r="B19346" s="294"/>
      <c r="C19346" s="294"/>
      <c r="D19346" s="294"/>
      <c r="E19346" s="294"/>
      <c r="F19346" s="294"/>
    </row>
    <row r="19347">
      <c r="A19347" s="294" t="s">
        <v>33467</v>
      </c>
      <c r="B19347" s="294"/>
      <c r="C19347" s="294"/>
      <c r="D19347" s="294"/>
      <c r="E19347" s="294"/>
      <c r="F19347" s="294"/>
    </row>
    <row r="19348">
      <c r="A19348" s="294" t="s">
        <v>33468</v>
      </c>
      <c r="B19348" s="294"/>
      <c r="C19348" s="294"/>
      <c r="D19348" s="294"/>
      <c r="E19348" s="294"/>
      <c r="F19348" s="294"/>
    </row>
    <row r="19349">
      <c r="A19349" s="294" t="s">
        <v>33469</v>
      </c>
      <c r="B19349" s="294"/>
      <c r="C19349" s="294"/>
      <c r="D19349" s="294"/>
      <c r="E19349" s="294"/>
      <c r="F19349" s="294"/>
    </row>
    <row r="19350">
      <c r="A19350" s="294" t="s">
        <v>33470</v>
      </c>
      <c r="B19350" s="294"/>
      <c r="C19350" s="294"/>
      <c r="D19350" s="294"/>
      <c r="E19350" s="294"/>
      <c r="F19350" s="294"/>
    </row>
    <row r="19351">
      <c r="A19351" s="294" t="s">
        <v>33471</v>
      </c>
      <c r="B19351" s="294"/>
      <c r="C19351" s="294"/>
      <c r="D19351" s="294"/>
      <c r="E19351" s="294"/>
      <c r="F19351" s="294"/>
    </row>
    <row r="19352">
      <c r="A19352" s="294" t="s">
        <v>33472</v>
      </c>
      <c r="B19352" s="294"/>
      <c r="C19352" s="294"/>
      <c r="D19352" s="294"/>
      <c r="E19352" s="294"/>
      <c r="F19352" s="294"/>
    </row>
    <row r="19353">
      <c r="A19353" s="294" t="s">
        <v>33473</v>
      </c>
      <c r="B19353" s="294"/>
      <c r="C19353" s="294"/>
      <c r="D19353" s="294"/>
      <c r="E19353" s="294"/>
      <c r="F19353" s="294"/>
    </row>
    <row r="19354">
      <c r="A19354" s="294"/>
      <c r="B19354" s="294"/>
      <c r="C19354" s="294"/>
      <c r="D19354" s="294"/>
      <c r="E19354" s="294"/>
      <c r="F19354" s="294"/>
    </row>
    <row r="19355">
      <c r="A19355" s="294" t="s">
        <v>21990</v>
      </c>
      <c r="B19355" s="294"/>
      <c r="C19355" s="294"/>
      <c r="D19355" s="294"/>
      <c r="E19355" s="294"/>
      <c r="F19355" s="294"/>
    </row>
    <row r="19356">
      <c r="A19356" s="294"/>
      <c r="B19356" s="294"/>
      <c r="C19356" s="294"/>
      <c r="D19356" s="294"/>
      <c r="E19356" s="294"/>
      <c r="F19356" s="294"/>
    </row>
    <row r="19357">
      <c r="A19357" s="294" t="s">
        <v>33474</v>
      </c>
      <c r="B19357" s="294"/>
      <c r="C19357" s="294"/>
      <c r="D19357" s="294"/>
      <c r="E19357" s="294"/>
      <c r="F19357" s="294"/>
    </row>
    <row r="19358">
      <c r="A19358" s="294" t="s">
        <v>33475</v>
      </c>
      <c r="B19358" s="294"/>
      <c r="C19358" s="294"/>
      <c r="D19358" s="294"/>
      <c r="E19358" s="294"/>
      <c r="F19358" s="294"/>
    </row>
    <row r="19359">
      <c r="A19359" s="294" t="s">
        <v>33476</v>
      </c>
      <c r="B19359" s="294"/>
      <c r="C19359" s="294"/>
      <c r="D19359" s="294"/>
      <c r="E19359" s="294"/>
      <c r="F19359" s="294"/>
    </row>
    <row r="19360">
      <c r="A19360" s="294" t="s">
        <v>33477</v>
      </c>
      <c r="B19360" s="294"/>
      <c r="C19360" s="294"/>
      <c r="D19360" s="294"/>
      <c r="E19360" s="294"/>
      <c r="F19360" s="294"/>
    </row>
    <row r="19361">
      <c r="A19361" s="294" t="s">
        <v>33478</v>
      </c>
      <c r="B19361" s="294"/>
      <c r="C19361" s="294"/>
      <c r="D19361" s="294"/>
      <c r="E19361" s="294"/>
      <c r="F19361" s="294"/>
    </row>
    <row r="19362">
      <c r="A19362" s="294" t="s">
        <v>33479</v>
      </c>
      <c r="B19362" s="294"/>
      <c r="C19362" s="294"/>
      <c r="D19362" s="294"/>
      <c r="E19362" s="294"/>
      <c r="F19362" s="294"/>
    </row>
    <row r="19363">
      <c r="A19363" s="294" t="s">
        <v>33480</v>
      </c>
      <c r="B19363" s="294"/>
      <c r="C19363" s="294"/>
      <c r="D19363" s="294"/>
      <c r="E19363" s="294"/>
      <c r="F19363" s="294"/>
    </row>
    <row r="19364">
      <c r="A19364" s="294" t="s">
        <v>33481</v>
      </c>
      <c r="B19364" s="294"/>
      <c r="C19364" s="294"/>
      <c r="D19364" s="294"/>
      <c r="E19364" s="294"/>
      <c r="F19364" s="294"/>
    </row>
    <row r="19365">
      <c r="A19365" s="294" t="s">
        <v>33482</v>
      </c>
      <c r="B19365" s="294"/>
      <c r="C19365" s="294"/>
      <c r="D19365" s="294"/>
      <c r="E19365" s="294"/>
      <c r="F19365" s="294"/>
    </row>
    <row r="19366">
      <c r="A19366" s="294" t="s">
        <v>33163</v>
      </c>
      <c r="B19366" s="294"/>
      <c r="C19366" s="294"/>
      <c r="D19366" s="294"/>
      <c r="E19366" s="294"/>
      <c r="F19366" s="294"/>
    </row>
    <row r="19367">
      <c r="A19367" s="294" t="s">
        <v>33483</v>
      </c>
      <c r="B19367" s="294"/>
      <c r="C19367" s="294"/>
      <c r="D19367" s="294"/>
      <c r="E19367" s="294"/>
      <c r="F19367" s="294"/>
    </row>
    <row r="19368">
      <c r="A19368" s="294"/>
      <c r="B19368" s="294"/>
      <c r="C19368" s="294"/>
      <c r="D19368" s="294"/>
      <c r="E19368" s="294"/>
      <c r="F19368" s="294"/>
    </row>
    <row r="19369">
      <c r="A19369" s="294"/>
      <c r="B19369" s="294"/>
      <c r="C19369" s="294"/>
      <c r="D19369" s="294"/>
      <c r="E19369" s="294"/>
      <c r="F19369" s="294"/>
    </row>
    <row r="19370">
      <c r="A19370" s="294" t="s">
        <v>28124</v>
      </c>
      <c r="B19370" s="294"/>
      <c r="C19370" s="294"/>
      <c r="D19370" s="294"/>
      <c r="E19370" s="294"/>
      <c r="F19370" s="294"/>
    </row>
    <row r="19371">
      <c r="A19371" s="294" t="s">
        <v>33484</v>
      </c>
      <c r="B19371" s="294"/>
      <c r="C19371" s="294"/>
      <c r="D19371" s="294"/>
      <c r="E19371" s="294"/>
      <c r="F19371" s="294"/>
    </row>
    <row r="19372">
      <c r="A19372" s="294" t="s">
        <v>21672</v>
      </c>
      <c r="B19372" s="294"/>
      <c r="C19372" s="294"/>
      <c r="D19372" s="294"/>
      <c r="E19372" s="294"/>
      <c r="F19372" s="294"/>
    </row>
    <row r="19373">
      <c r="A19373" s="294" t="s">
        <v>33431</v>
      </c>
      <c r="B19373" s="294"/>
      <c r="C19373" s="294"/>
      <c r="D19373" s="294"/>
      <c r="E19373" s="294"/>
      <c r="F19373" s="294"/>
    </row>
    <row r="19374">
      <c r="A19374" s="294"/>
      <c r="B19374" s="294"/>
      <c r="C19374" s="294"/>
      <c r="D19374" s="294"/>
      <c r="E19374" s="294"/>
      <c r="F19374" s="294"/>
    </row>
    <row r="19375">
      <c r="A19375" s="294" t="s">
        <v>21315</v>
      </c>
      <c r="B19375" s="294"/>
      <c r="C19375" s="294"/>
      <c r="D19375" s="294"/>
      <c r="E19375" s="294"/>
      <c r="F19375" s="294"/>
    </row>
    <row r="19376">
      <c r="A19376" s="294"/>
      <c r="B19376" s="294"/>
      <c r="C19376" s="294"/>
      <c r="D19376" s="294"/>
      <c r="E19376" s="294"/>
      <c r="F19376" s="294"/>
    </row>
    <row r="19377">
      <c r="A19377" s="294" t="s">
        <v>33485</v>
      </c>
      <c r="B19377" s="294"/>
      <c r="C19377" s="294"/>
      <c r="D19377" s="294"/>
      <c r="E19377" s="294"/>
      <c r="F19377" s="294"/>
    </row>
    <row r="19378">
      <c r="A19378" s="294" t="s">
        <v>33486</v>
      </c>
      <c r="B19378" s="294"/>
      <c r="C19378" s="294"/>
      <c r="D19378" s="294"/>
      <c r="E19378" s="294"/>
      <c r="F19378" s="294"/>
    </row>
    <row r="19379">
      <c r="A19379" s="294" t="s">
        <v>33487</v>
      </c>
      <c r="B19379" s="294"/>
      <c r="C19379" s="294"/>
      <c r="D19379" s="294"/>
      <c r="E19379" s="294"/>
      <c r="F19379" s="294"/>
    </row>
    <row r="19380">
      <c r="A19380" s="294" t="s">
        <v>33488</v>
      </c>
      <c r="B19380" s="294"/>
      <c r="C19380" s="294"/>
      <c r="D19380" s="294"/>
      <c r="E19380" s="294"/>
      <c r="F19380" s="294"/>
    </row>
    <row r="19381">
      <c r="A19381" s="294" t="s">
        <v>33489</v>
      </c>
      <c r="B19381" s="294"/>
      <c r="C19381" s="294"/>
      <c r="D19381" s="294"/>
      <c r="E19381" s="294"/>
      <c r="F19381" s="294"/>
    </row>
    <row r="19382">
      <c r="A19382" s="294" t="s">
        <v>33490</v>
      </c>
      <c r="B19382" s="294"/>
      <c r="C19382" s="294"/>
      <c r="D19382" s="294"/>
      <c r="E19382" s="294"/>
      <c r="F19382" s="294"/>
    </row>
    <row r="19383">
      <c r="A19383" s="294" t="s">
        <v>33491</v>
      </c>
      <c r="B19383" s="294"/>
      <c r="C19383" s="294"/>
      <c r="D19383" s="294"/>
      <c r="E19383" s="294"/>
      <c r="F19383" s="294"/>
    </row>
    <row r="19384">
      <c r="A19384" s="294" t="s">
        <v>33492</v>
      </c>
      <c r="B19384" s="294"/>
      <c r="C19384" s="294"/>
      <c r="D19384" s="294"/>
      <c r="E19384" s="294"/>
      <c r="F19384" s="294"/>
    </row>
    <row r="19385">
      <c r="A19385" s="294" t="s">
        <v>33493</v>
      </c>
      <c r="B19385" s="294"/>
      <c r="C19385" s="294"/>
      <c r="D19385" s="294"/>
      <c r="E19385" s="294"/>
      <c r="F19385" s="294"/>
    </row>
    <row r="19386">
      <c r="A19386" s="294" t="s">
        <v>33494</v>
      </c>
      <c r="B19386" s="294"/>
      <c r="C19386" s="294"/>
      <c r="D19386" s="294"/>
      <c r="E19386" s="294"/>
      <c r="F19386" s="294"/>
    </row>
    <row r="19387">
      <c r="A19387" s="294"/>
      <c r="B19387" s="294"/>
      <c r="C19387" s="294"/>
      <c r="D19387" s="294"/>
      <c r="E19387" s="294"/>
      <c r="F19387" s="294"/>
    </row>
    <row r="19388">
      <c r="A19388" s="294"/>
      <c r="B19388" s="294"/>
      <c r="C19388" s="294"/>
      <c r="D19388" s="294"/>
      <c r="E19388" s="294"/>
      <c r="F19388" s="294"/>
    </row>
    <row r="19389">
      <c r="A19389" s="294"/>
      <c r="B19389" s="294"/>
      <c r="C19389" s="294"/>
      <c r="D19389" s="294"/>
      <c r="E19389" s="294"/>
      <c r="F19389" s="294"/>
    </row>
    <row r="19390">
      <c r="A19390" s="294" t="s">
        <v>22564</v>
      </c>
      <c r="B19390" s="294"/>
      <c r="C19390" s="294"/>
      <c r="D19390" s="294"/>
      <c r="E19390" s="294"/>
      <c r="F19390" s="294"/>
    </row>
    <row r="19391">
      <c r="A19391" s="294" t="s">
        <v>20470</v>
      </c>
      <c r="B19391" s="294"/>
      <c r="C19391" s="294"/>
      <c r="D19391" s="294"/>
      <c r="E19391" s="294"/>
      <c r="F19391" s="294"/>
    </row>
    <row r="19392">
      <c r="A19392" s="294"/>
      <c r="B19392" s="294"/>
      <c r="C19392" s="294"/>
      <c r="D19392" s="294"/>
      <c r="E19392" s="294"/>
      <c r="F19392" s="294"/>
    </row>
    <row r="19393">
      <c r="A19393" s="294" t="s">
        <v>33495</v>
      </c>
      <c r="B19393" s="294"/>
      <c r="C19393" s="294"/>
      <c r="D19393" s="294"/>
      <c r="E19393" s="294"/>
      <c r="F19393" s="294"/>
    </row>
    <row r="19394">
      <c r="A19394" s="294" t="s">
        <v>33496</v>
      </c>
      <c r="B19394" s="294"/>
      <c r="C19394" s="294"/>
      <c r="D19394" s="294"/>
      <c r="E19394" s="294"/>
      <c r="F19394" s="294"/>
    </row>
    <row r="19395">
      <c r="A19395" s="294" t="s">
        <v>33497</v>
      </c>
      <c r="B19395" s="294"/>
      <c r="C19395" s="294"/>
      <c r="D19395" s="294"/>
      <c r="E19395" s="294"/>
      <c r="F19395" s="294"/>
    </row>
    <row r="19396">
      <c r="A19396" s="294" t="s">
        <v>33498</v>
      </c>
      <c r="B19396" s="294"/>
      <c r="C19396" s="294"/>
      <c r="D19396" s="294"/>
      <c r="E19396" s="294"/>
      <c r="F19396" s="294"/>
    </row>
    <row r="19397">
      <c r="A19397" s="294" t="s">
        <v>33499</v>
      </c>
      <c r="B19397" s="294"/>
      <c r="C19397" s="294"/>
      <c r="D19397" s="294"/>
      <c r="E19397" s="294"/>
      <c r="F19397" s="294"/>
    </row>
    <row r="19398">
      <c r="A19398" s="294"/>
      <c r="B19398" s="294"/>
      <c r="C19398" s="294"/>
      <c r="D19398" s="294"/>
      <c r="E19398" s="294"/>
      <c r="F19398" s="294"/>
    </row>
    <row r="19399">
      <c r="A19399" s="294" t="s">
        <v>24089</v>
      </c>
      <c r="B19399" s="294"/>
      <c r="C19399" s="294"/>
      <c r="D19399" s="294"/>
      <c r="E19399" s="294"/>
      <c r="F19399" s="294"/>
    </row>
    <row r="19400">
      <c r="A19400" s="294" t="s">
        <v>33500</v>
      </c>
      <c r="B19400" s="294"/>
      <c r="C19400" s="294"/>
      <c r="D19400" s="294"/>
      <c r="E19400" s="294"/>
      <c r="F19400" s="294"/>
    </row>
    <row r="19401">
      <c r="A19401" s="294"/>
      <c r="B19401" s="294"/>
      <c r="C19401" s="294"/>
      <c r="D19401" s="294"/>
      <c r="E19401" s="294"/>
      <c r="F19401" s="294"/>
    </row>
    <row r="19402">
      <c r="A19402" s="294" t="s">
        <v>33501</v>
      </c>
      <c r="B19402" s="294"/>
      <c r="C19402" s="294"/>
      <c r="D19402" s="294"/>
      <c r="E19402" s="294"/>
      <c r="F19402" s="294"/>
    </row>
    <row r="19403">
      <c r="A19403" s="294" t="s">
        <v>33374</v>
      </c>
      <c r="B19403" s="294"/>
      <c r="C19403" s="294"/>
      <c r="D19403" s="294"/>
      <c r="E19403" s="294"/>
      <c r="F19403" s="294"/>
    </row>
    <row r="19404">
      <c r="A19404" s="294" t="s">
        <v>33375</v>
      </c>
      <c r="B19404" s="294"/>
      <c r="C19404" s="294"/>
      <c r="D19404" s="294"/>
      <c r="E19404" s="294"/>
      <c r="F19404" s="294"/>
    </row>
    <row r="19405">
      <c r="A19405" s="294" t="s">
        <v>33502</v>
      </c>
      <c r="B19405" s="294"/>
      <c r="C19405" s="294"/>
      <c r="D19405" s="294"/>
      <c r="E19405" s="294"/>
      <c r="F19405" s="294"/>
    </row>
    <row r="19406">
      <c r="A19406" s="294" t="s">
        <v>33503</v>
      </c>
      <c r="B19406" s="294"/>
      <c r="C19406" s="294"/>
      <c r="D19406" s="294"/>
      <c r="E19406" s="294"/>
      <c r="F19406" s="294"/>
    </row>
    <row r="19407">
      <c r="A19407" s="294" t="s">
        <v>33504</v>
      </c>
      <c r="B19407" s="294"/>
      <c r="C19407" s="294"/>
      <c r="D19407" s="294"/>
      <c r="E19407" s="294"/>
      <c r="F19407" s="294"/>
    </row>
    <row r="19408">
      <c r="A19408" s="294" t="s">
        <v>33505</v>
      </c>
      <c r="B19408" s="294"/>
      <c r="C19408" s="294"/>
      <c r="D19408" s="294"/>
      <c r="E19408" s="294"/>
      <c r="F19408" s="294"/>
    </row>
    <row r="19409">
      <c r="A19409" s="294"/>
      <c r="B19409" s="294"/>
      <c r="C19409" s="294"/>
      <c r="D19409" s="294"/>
      <c r="E19409" s="294"/>
      <c r="F19409" s="294"/>
    </row>
    <row r="19410">
      <c r="A19410" s="294" t="s">
        <v>22572</v>
      </c>
      <c r="B19410" s="294"/>
      <c r="C19410" s="294"/>
      <c r="D19410" s="294"/>
      <c r="E19410" s="294"/>
      <c r="F19410" s="294"/>
    </row>
    <row r="19411">
      <c r="A19411" s="294" t="s">
        <v>33506</v>
      </c>
      <c r="B19411" s="294"/>
      <c r="C19411" s="294"/>
      <c r="D19411" s="294"/>
      <c r="E19411" s="294"/>
      <c r="F19411" s="294"/>
    </row>
    <row r="19412">
      <c r="A19412" s="294"/>
      <c r="B19412" s="294"/>
      <c r="C19412" s="294"/>
      <c r="D19412" s="294"/>
      <c r="E19412" s="294"/>
      <c r="F19412" s="294"/>
    </row>
    <row r="19413">
      <c r="A19413" s="294" t="s">
        <v>33507</v>
      </c>
      <c r="B19413" s="294"/>
      <c r="C19413" s="294"/>
      <c r="D19413" s="294"/>
      <c r="E19413" s="294"/>
      <c r="F19413" s="294"/>
    </row>
    <row r="19414">
      <c r="A19414" s="294" t="s">
        <v>33508</v>
      </c>
      <c r="B19414" s="294"/>
      <c r="C19414" s="294"/>
      <c r="D19414" s="294"/>
      <c r="E19414" s="294"/>
      <c r="F19414" s="294"/>
    </row>
    <row r="19415">
      <c r="A19415" s="294" t="s">
        <v>33509</v>
      </c>
      <c r="B19415" s="294"/>
      <c r="C19415" s="294"/>
      <c r="D19415" s="294"/>
      <c r="E19415" s="294"/>
      <c r="F19415" s="294"/>
    </row>
    <row r="19416">
      <c r="A19416" s="294"/>
      <c r="B19416" s="294"/>
      <c r="C19416" s="294"/>
      <c r="D19416" s="294"/>
      <c r="E19416" s="294"/>
      <c r="F19416" s="294"/>
    </row>
    <row r="19417">
      <c r="A19417" s="294" t="s">
        <v>24735</v>
      </c>
      <c r="B19417" s="294"/>
      <c r="C19417" s="294"/>
      <c r="D19417" s="294"/>
      <c r="E19417" s="294"/>
      <c r="F19417" s="294"/>
    </row>
    <row r="19418">
      <c r="A19418" s="294" t="s">
        <v>33510</v>
      </c>
      <c r="B19418" s="294"/>
      <c r="C19418" s="294"/>
      <c r="D19418" s="294"/>
      <c r="E19418" s="294"/>
      <c r="F19418" s="294"/>
    </row>
    <row r="19419">
      <c r="A19419" s="294"/>
      <c r="B19419" s="294"/>
      <c r="C19419" s="294"/>
      <c r="D19419" s="294"/>
      <c r="E19419" s="294"/>
      <c r="F19419" s="294"/>
    </row>
    <row r="19420">
      <c r="A19420" s="294" t="s">
        <v>33511</v>
      </c>
      <c r="B19420" s="294"/>
      <c r="C19420" s="294"/>
      <c r="D19420" s="294"/>
      <c r="E19420" s="294"/>
      <c r="F19420" s="294"/>
    </row>
    <row r="19421">
      <c r="A19421" s="294" t="s">
        <v>33512</v>
      </c>
      <c r="B19421" s="294"/>
      <c r="C19421" s="294"/>
      <c r="D19421" s="294"/>
      <c r="E19421" s="294"/>
      <c r="F19421" s="294"/>
    </row>
    <row r="19422">
      <c r="A19422" s="294" t="s">
        <v>33513</v>
      </c>
      <c r="B19422" s="294"/>
      <c r="C19422" s="294"/>
      <c r="D19422" s="294"/>
      <c r="E19422" s="294"/>
      <c r="F19422" s="294"/>
    </row>
    <row r="19423">
      <c r="A19423" s="294"/>
      <c r="B19423" s="294"/>
      <c r="C19423" s="294"/>
      <c r="D19423" s="294"/>
      <c r="E19423" s="294"/>
      <c r="F19423" s="294"/>
    </row>
    <row r="19424">
      <c r="A19424" s="294" t="s">
        <v>24952</v>
      </c>
      <c r="B19424" s="294"/>
      <c r="C19424" s="294"/>
      <c r="D19424" s="294"/>
      <c r="E19424" s="294"/>
      <c r="F19424" s="294"/>
    </row>
    <row r="19425">
      <c r="A19425" s="294" t="s">
        <v>25456</v>
      </c>
      <c r="B19425" s="294"/>
      <c r="C19425" s="294"/>
      <c r="D19425" s="294"/>
      <c r="E19425" s="294"/>
      <c r="F19425" s="294"/>
    </row>
    <row r="19426">
      <c r="A19426" s="294"/>
      <c r="B19426" s="294"/>
      <c r="C19426" s="294"/>
      <c r="D19426" s="294"/>
      <c r="E19426" s="294"/>
      <c r="F19426" s="294"/>
    </row>
    <row r="19427">
      <c r="A19427" s="294" t="s">
        <v>33514</v>
      </c>
      <c r="B19427" s="294"/>
      <c r="C19427" s="294"/>
      <c r="D19427" s="294"/>
      <c r="E19427" s="294"/>
      <c r="F19427" s="294"/>
    </row>
    <row r="19428">
      <c r="A19428" s="294" t="s">
        <v>33515</v>
      </c>
      <c r="B19428" s="294"/>
      <c r="C19428" s="294"/>
      <c r="D19428" s="294"/>
      <c r="E19428" s="294"/>
      <c r="F19428" s="294"/>
    </row>
    <row r="19429">
      <c r="A19429" s="294" t="s">
        <v>33516</v>
      </c>
      <c r="B19429" s="294"/>
      <c r="C19429" s="294"/>
      <c r="D19429" s="294"/>
      <c r="E19429" s="294"/>
      <c r="F19429" s="294"/>
    </row>
    <row r="19430">
      <c r="A19430" s="294" t="s">
        <v>33517</v>
      </c>
      <c r="B19430" s="294"/>
      <c r="C19430" s="294"/>
      <c r="D19430" s="294"/>
      <c r="E19430" s="294"/>
      <c r="F19430" s="294"/>
    </row>
    <row r="19431">
      <c r="A19431" s="294" t="s">
        <v>33518</v>
      </c>
      <c r="B19431" s="294"/>
      <c r="C19431" s="294"/>
      <c r="D19431" s="294"/>
      <c r="E19431" s="294"/>
      <c r="F19431" s="294"/>
    </row>
    <row r="19432">
      <c r="A19432" s="294" t="s">
        <v>33519</v>
      </c>
      <c r="B19432" s="294"/>
      <c r="C19432" s="294"/>
      <c r="D19432" s="294"/>
      <c r="E19432" s="294"/>
      <c r="F19432" s="294"/>
    </row>
    <row r="19433">
      <c r="A19433" s="294" t="s">
        <v>33520</v>
      </c>
      <c r="B19433" s="294"/>
      <c r="C19433" s="294"/>
      <c r="D19433" s="294"/>
      <c r="E19433" s="294"/>
      <c r="F19433" s="294"/>
    </row>
    <row r="19434">
      <c r="A19434" s="294" t="s">
        <v>33521</v>
      </c>
      <c r="B19434" s="294"/>
      <c r="C19434" s="294"/>
      <c r="D19434" s="294"/>
      <c r="E19434" s="294"/>
      <c r="F19434" s="294"/>
    </row>
    <row r="19435">
      <c r="A19435" s="294" t="s">
        <v>23714</v>
      </c>
      <c r="B19435" s="294"/>
      <c r="C19435" s="294"/>
      <c r="D19435" s="294"/>
      <c r="E19435" s="294"/>
      <c r="F19435" s="294"/>
    </row>
    <row r="19436">
      <c r="A19436" s="294" t="s">
        <v>33522</v>
      </c>
      <c r="B19436" s="294"/>
      <c r="C19436" s="294"/>
      <c r="D19436" s="294"/>
      <c r="E19436" s="294"/>
      <c r="F19436" s="294"/>
    </row>
    <row r="19437">
      <c r="A19437" s="294" t="s">
        <v>33523</v>
      </c>
      <c r="B19437" s="294"/>
      <c r="C19437" s="294"/>
      <c r="D19437" s="294"/>
      <c r="E19437" s="294"/>
      <c r="F19437" s="294"/>
    </row>
    <row r="19438">
      <c r="A19438" s="294" t="s">
        <v>33437</v>
      </c>
      <c r="B19438" s="294"/>
      <c r="C19438" s="294"/>
      <c r="D19438" s="294"/>
      <c r="E19438" s="294"/>
      <c r="F19438" s="294"/>
    </row>
    <row r="19439">
      <c r="A19439" s="294"/>
      <c r="B19439" s="294"/>
      <c r="C19439" s="294"/>
      <c r="D19439" s="294"/>
      <c r="E19439" s="294"/>
      <c r="F19439" s="294"/>
    </row>
    <row r="19440">
      <c r="A19440" s="294" t="s">
        <v>28124</v>
      </c>
      <c r="B19440" s="294"/>
      <c r="C19440" s="294"/>
      <c r="D19440" s="294"/>
      <c r="E19440" s="294"/>
      <c r="F19440" s="294"/>
    </row>
    <row r="19441">
      <c r="A19441" s="294" t="s">
        <v>33524</v>
      </c>
      <c r="B19441" s="294"/>
      <c r="C19441" s="294"/>
      <c r="D19441" s="294"/>
      <c r="E19441" s="294"/>
      <c r="F19441" s="294"/>
    </row>
    <row r="19442">
      <c r="A19442" s="294" t="s">
        <v>24755</v>
      </c>
      <c r="B19442" s="294"/>
      <c r="C19442" s="294"/>
      <c r="D19442" s="294"/>
      <c r="E19442" s="294"/>
      <c r="F19442" s="294"/>
    </row>
    <row r="19443">
      <c r="A19443" s="294" t="s">
        <v>33525</v>
      </c>
      <c r="B19443" s="294"/>
      <c r="C19443" s="294"/>
      <c r="D19443" s="294"/>
      <c r="E19443" s="294"/>
      <c r="F19443" s="294"/>
    </row>
    <row r="19444">
      <c r="A19444" s="294"/>
      <c r="B19444" s="294"/>
      <c r="C19444" s="294"/>
      <c r="D19444" s="294"/>
      <c r="E19444" s="294"/>
      <c r="F19444" s="294"/>
    </row>
    <row r="19445">
      <c r="A19445" s="294" t="s">
        <v>22512</v>
      </c>
      <c r="B19445" s="294"/>
      <c r="C19445" s="294"/>
      <c r="D19445" s="294"/>
      <c r="E19445" s="294"/>
      <c r="F19445" s="294"/>
    </row>
    <row r="19446">
      <c r="A19446" s="294" t="s">
        <v>23459</v>
      </c>
      <c r="B19446" s="294"/>
      <c r="C19446" s="294"/>
      <c r="D19446" s="294"/>
      <c r="E19446" s="294"/>
      <c r="F19446" s="294"/>
    </row>
    <row r="19447">
      <c r="A19447" s="294"/>
      <c r="B19447" s="294"/>
      <c r="C19447" s="294"/>
      <c r="D19447" s="294"/>
      <c r="E19447" s="294"/>
      <c r="F19447" s="294"/>
    </row>
    <row r="19448">
      <c r="A19448" s="294" t="s">
        <v>33526</v>
      </c>
      <c r="B19448" s="294"/>
      <c r="C19448" s="294"/>
      <c r="D19448" s="294"/>
      <c r="E19448" s="294"/>
      <c r="F19448" s="294"/>
    </row>
    <row r="19449">
      <c r="A19449" s="294" t="s">
        <v>33527</v>
      </c>
      <c r="B19449" s="294"/>
      <c r="C19449" s="294"/>
      <c r="D19449" s="294"/>
      <c r="E19449" s="294"/>
      <c r="F19449" s="294"/>
    </row>
    <row r="19450">
      <c r="A19450" s="294" t="s">
        <v>33528</v>
      </c>
      <c r="B19450" s="294"/>
      <c r="C19450" s="294"/>
      <c r="D19450" s="294"/>
      <c r="E19450" s="294"/>
      <c r="F19450" s="294"/>
    </row>
    <row r="19451">
      <c r="A19451" s="294"/>
      <c r="B19451" s="294"/>
      <c r="C19451" s="294"/>
      <c r="D19451" s="294"/>
      <c r="E19451" s="294"/>
      <c r="F19451" s="294"/>
    </row>
    <row r="19452">
      <c r="A19452" s="294" t="s">
        <v>23703</v>
      </c>
      <c r="B19452" s="294"/>
      <c r="C19452" s="294"/>
      <c r="D19452" s="294"/>
      <c r="E19452" s="294"/>
      <c r="F19452" s="294"/>
    </row>
    <row r="19453">
      <c r="A19453" s="294" t="s">
        <v>23149</v>
      </c>
      <c r="B19453" s="294"/>
      <c r="C19453" s="294"/>
      <c r="D19453" s="294"/>
      <c r="E19453" s="294"/>
      <c r="F19453" s="294"/>
    </row>
    <row r="19454">
      <c r="A19454" s="294"/>
      <c r="B19454" s="294"/>
      <c r="C19454" s="294"/>
      <c r="D19454" s="294"/>
      <c r="E19454" s="294"/>
      <c r="F19454" s="294"/>
    </row>
    <row r="19455">
      <c r="A19455" s="294" t="s">
        <v>22612</v>
      </c>
      <c r="B19455" s="294"/>
      <c r="C19455" s="294"/>
      <c r="D19455" s="294"/>
      <c r="E19455" s="294"/>
      <c r="F19455" s="294"/>
    </row>
    <row r="19456">
      <c r="A19456" s="294" t="s">
        <v>25190</v>
      </c>
      <c r="B19456" s="294"/>
      <c r="C19456" s="294"/>
      <c r="D19456" s="294"/>
      <c r="E19456" s="294"/>
      <c r="F19456" s="294"/>
    </row>
    <row r="19457">
      <c r="A19457" s="294" t="s">
        <v>33127</v>
      </c>
      <c r="B19457" s="294"/>
      <c r="C19457" s="294"/>
      <c r="D19457" s="294"/>
      <c r="E19457" s="294"/>
      <c r="F19457" s="294"/>
    </row>
    <row r="19458">
      <c r="A19458" s="294" t="s">
        <v>26986</v>
      </c>
      <c r="B19458" s="294"/>
      <c r="C19458" s="294"/>
      <c r="D19458" s="294"/>
      <c r="E19458" s="294"/>
      <c r="F19458" s="294"/>
    </row>
    <row r="19459">
      <c r="A19459" s="294" t="s">
        <v>33529</v>
      </c>
      <c r="B19459" s="294"/>
      <c r="C19459" s="294"/>
      <c r="D19459" s="294"/>
      <c r="E19459" s="294"/>
      <c r="F19459" s="294"/>
    </row>
    <row r="19460">
      <c r="A19460" s="294" t="s">
        <v>33530</v>
      </c>
      <c r="B19460" s="294"/>
      <c r="C19460" s="294"/>
      <c r="D19460" s="294"/>
      <c r="E19460" s="294"/>
      <c r="F19460" s="294"/>
    </row>
    <row r="19461">
      <c r="A19461" s="294"/>
      <c r="B19461" s="294"/>
      <c r="C19461" s="294"/>
      <c r="D19461" s="294"/>
      <c r="E19461" s="294"/>
      <c r="F19461" s="294"/>
    </row>
    <row r="19462">
      <c r="A19462" s="294" t="s">
        <v>21945</v>
      </c>
      <c r="B19462" s="294"/>
      <c r="C19462" s="294"/>
      <c r="D19462" s="294"/>
      <c r="E19462" s="294"/>
      <c r="F19462" s="294"/>
    </row>
    <row r="19463">
      <c r="A19463" s="294" t="s">
        <v>33531</v>
      </c>
      <c r="B19463" s="294"/>
      <c r="C19463" s="294"/>
      <c r="D19463" s="294"/>
      <c r="E19463" s="294"/>
      <c r="F19463" s="294"/>
    </row>
    <row r="19464">
      <c r="A19464" s="294"/>
      <c r="B19464" s="294"/>
      <c r="C19464" s="294"/>
      <c r="D19464" s="294"/>
      <c r="E19464" s="294"/>
      <c r="F19464" s="294"/>
    </row>
    <row r="19465">
      <c r="A19465" s="294" t="s">
        <v>33532</v>
      </c>
      <c r="B19465" s="294"/>
      <c r="C19465" s="294"/>
      <c r="D19465" s="294"/>
      <c r="E19465" s="294"/>
      <c r="F19465" s="294"/>
    </row>
    <row r="19466">
      <c r="A19466" s="294" t="s">
        <v>33533</v>
      </c>
      <c r="B19466" s="294"/>
      <c r="C19466" s="294"/>
      <c r="D19466" s="294"/>
      <c r="E19466" s="294"/>
      <c r="F19466" s="294"/>
    </row>
    <row r="19467">
      <c r="A19467" s="294" t="s">
        <v>33534</v>
      </c>
      <c r="B19467" s="294"/>
      <c r="C19467" s="294"/>
      <c r="D19467" s="294"/>
      <c r="E19467" s="294"/>
      <c r="F19467" s="294"/>
    </row>
    <row r="19468">
      <c r="A19468" s="294" t="s">
        <v>33535</v>
      </c>
      <c r="B19468" s="294"/>
      <c r="C19468" s="294"/>
      <c r="D19468" s="294"/>
      <c r="E19468" s="294"/>
      <c r="F19468" s="294"/>
    </row>
    <row r="19469">
      <c r="A19469" s="294" t="s">
        <v>33536</v>
      </c>
      <c r="B19469" s="294"/>
      <c r="C19469" s="294"/>
      <c r="D19469" s="294"/>
      <c r="E19469" s="294"/>
      <c r="F19469" s="294"/>
    </row>
    <row r="19470">
      <c r="A19470" s="294" t="s">
        <v>33537</v>
      </c>
      <c r="B19470" s="294"/>
      <c r="C19470" s="294"/>
      <c r="D19470" s="294"/>
      <c r="E19470" s="294"/>
      <c r="F19470" s="294"/>
    </row>
    <row r="19471">
      <c r="A19471" s="294" t="s">
        <v>33538</v>
      </c>
      <c r="B19471" s="294"/>
      <c r="C19471" s="294"/>
      <c r="D19471" s="294"/>
      <c r="E19471" s="294"/>
      <c r="F19471" s="294"/>
    </row>
    <row r="19472">
      <c r="A19472" s="294" t="s">
        <v>33539</v>
      </c>
      <c r="B19472" s="294"/>
      <c r="C19472" s="294"/>
      <c r="D19472" s="294"/>
      <c r="E19472" s="294"/>
      <c r="F19472" s="294"/>
    </row>
    <row r="19473">
      <c r="A19473" s="294" t="s">
        <v>33540</v>
      </c>
      <c r="B19473" s="294"/>
      <c r="C19473" s="294"/>
      <c r="D19473" s="294"/>
      <c r="E19473" s="294"/>
      <c r="F19473" s="294"/>
    </row>
    <row r="19474">
      <c r="A19474" s="294"/>
      <c r="B19474" s="294"/>
      <c r="C19474" s="294"/>
      <c r="D19474" s="294"/>
      <c r="E19474" s="294"/>
      <c r="F19474" s="294"/>
    </row>
    <row r="19475">
      <c r="A19475" s="294" t="s">
        <v>21401</v>
      </c>
      <c r="B19475" s="294"/>
      <c r="C19475" s="294"/>
      <c r="D19475" s="294"/>
      <c r="E19475" s="294"/>
      <c r="F19475" s="294"/>
    </row>
    <row r="19476">
      <c r="A19476" s="294"/>
      <c r="B19476" s="294"/>
      <c r="C19476" s="294"/>
      <c r="D19476" s="294"/>
      <c r="E19476" s="294"/>
      <c r="F19476" s="294"/>
    </row>
    <row r="19477">
      <c r="A19477" s="294" t="s">
        <v>33541</v>
      </c>
      <c r="B19477" s="294"/>
      <c r="C19477" s="294"/>
      <c r="D19477" s="294"/>
      <c r="E19477" s="294"/>
      <c r="F19477" s="294"/>
    </row>
    <row r="19478">
      <c r="A19478" s="294" t="s">
        <v>33542</v>
      </c>
      <c r="B19478" s="294"/>
      <c r="C19478" s="294"/>
      <c r="D19478" s="294"/>
      <c r="E19478" s="294"/>
      <c r="F19478" s="294"/>
    </row>
    <row r="19479">
      <c r="A19479" s="294" t="s">
        <v>33543</v>
      </c>
      <c r="B19479" s="294"/>
      <c r="C19479" s="294"/>
      <c r="D19479" s="294"/>
      <c r="E19479" s="294"/>
      <c r="F19479" s="294"/>
    </row>
    <row r="19480">
      <c r="A19480" s="294" t="s">
        <v>33544</v>
      </c>
      <c r="B19480" s="294"/>
      <c r="C19480" s="294"/>
      <c r="D19480" s="294"/>
      <c r="E19480" s="294"/>
      <c r="F19480" s="294"/>
    </row>
    <row r="19481">
      <c r="A19481" s="294" t="s">
        <v>33545</v>
      </c>
      <c r="B19481" s="294"/>
      <c r="C19481" s="294"/>
      <c r="D19481" s="294"/>
      <c r="E19481" s="294"/>
      <c r="F19481" s="294"/>
    </row>
    <row r="19482">
      <c r="A19482" s="294" t="s">
        <v>33546</v>
      </c>
      <c r="B19482" s="294"/>
      <c r="C19482" s="294"/>
      <c r="D19482" s="294"/>
      <c r="E19482" s="294"/>
      <c r="F19482" s="294"/>
    </row>
    <row r="19483">
      <c r="A19483" s="294"/>
      <c r="B19483" s="294"/>
      <c r="C19483" s="294"/>
      <c r="D19483" s="294"/>
      <c r="E19483" s="294"/>
      <c r="F19483" s="294"/>
    </row>
    <row r="19484">
      <c r="A19484" s="294" t="s">
        <v>21407</v>
      </c>
      <c r="B19484" s="294"/>
      <c r="C19484" s="294"/>
      <c r="D19484" s="294"/>
      <c r="E19484" s="294"/>
      <c r="F19484" s="294"/>
    </row>
    <row r="19485">
      <c r="A19485" s="294"/>
      <c r="B19485" s="294"/>
      <c r="C19485" s="294"/>
      <c r="D19485" s="294"/>
      <c r="E19485" s="294"/>
      <c r="F19485" s="294"/>
    </row>
    <row r="19486">
      <c r="A19486" s="294" t="s">
        <v>33547</v>
      </c>
      <c r="B19486" s="294"/>
      <c r="C19486" s="294"/>
      <c r="D19486" s="294"/>
      <c r="E19486" s="294"/>
      <c r="F19486" s="294"/>
    </row>
    <row r="19487">
      <c r="A19487" s="294" t="s">
        <v>33548</v>
      </c>
      <c r="B19487" s="294"/>
      <c r="C19487" s="294"/>
      <c r="D19487" s="294"/>
      <c r="E19487" s="294"/>
      <c r="F19487" s="294"/>
    </row>
    <row r="19488">
      <c r="A19488" s="294" t="s">
        <v>33549</v>
      </c>
      <c r="B19488" s="294"/>
      <c r="C19488" s="294"/>
      <c r="D19488" s="294"/>
      <c r="E19488" s="294"/>
      <c r="F19488" s="294"/>
    </row>
    <row r="19489">
      <c r="A19489" s="294" t="s">
        <v>33550</v>
      </c>
      <c r="B19489" s="294"/>
      <c r="C19489" s="294"/>
      <c r="D19489" s="294"/>
      <c r="E19489" s="294"/>
      <c r="F19489" s="294"/>
    </row>
    <row r="19490">
      <c r="A19490" s="294" t="s">
        <v>33551</v>
      </c>
      <c r="B19490" s="294"/>
      <c r="C19490" s="294"/>
      <c r="D19490" s="294"/>
      <c r="E19490" s="294"/>
      <c r="F19490" s="294"/>
    </row>
    <row r="19491">
      <c r="A19491" s="294"/>
      <c r="B19491" s="294"/>
      <c r="C19491" s="294"/>
      <c r="D19491" s="294"/>
      <c r="E19491" s="294"/>
      <c r="F19491" s="294"/>
    </row>
    <row r="19492">
      <c r="A19492" s="294" t="s">
        <v>21304</v>
      </c>
      <c r="B19492" s="294"/>
      <c r="C19492" s="294"/>
      <c r="D19492" s="294"/>
      <c r="E19492" s="294"/>
      <c r="F19492" s="294"/>
    </row>
    <row r="19493">
      <c r="A19493" s="294"/>
      <c r="B19493" s="294"/>
      <c r="C19493" s="294"/>
      <c r="D19493" s="294"/>
      <c r="E19493" s="294"/>
      <c r="F19493" s="294"/>
    </row>
    <row r="19494">
      <c r="A19494" s="294" t="s">
        <v>33552</v>
      </c>
      <c r="B19494" s="294"/>
      <c r="C19494" s="294"/>
      <c r="D19494" s="294"/>
      <c r="E19494" s="294"/>
      <c r="F19494" s="294"/>
    </row>
    <row r="19495">
      <c r="A19495" s="294" t="s">
        <v>33553</v>
      </c>
      <c r="B19495" s="294"/>
      <c r="C19495" s="294"/>
      <c r="D19495" s="294"/>
      <c r="E19495" s="294"/>
      <c r="F19495" s="294"/>
    </row>
    <row r="19496">
      <c r="A19496" s="294" t="s">
        <v>33554</v>
      </c>
      <c r="B19496" s="294"/>
      <c r="C19496" s="294"/>
      <c r="D19496" s="294"/>
      <c r="E19496" s="294"/>
      <c r="F19496" s="294"/>
    </row>
    <row r="19497">
      <c r="A19497" s="294" t="s">
        <v>33555</v>
      </c>
      <c r="B19497" s="294"/>
      <c r="C19497" s="294"/>
      <c r="D19497" s="294"/>
      <c r="E19497" s="294"/>
      <c r="F19497" s="294"/>
    </row>
    <row r="19498">
      <c r="A19498" s="294" t="s">
        <v>33556</v>
      </c>
      <c r="B19498" s="294"/>
      <c r="C19498" s="294"/>
      <c r="D19498" s="294"/>
      <c r="E19498" s="294"/>
      <c r="F19498" s="294"/>
    </row>
    <row r="19499">
      <c r="A19499" s="294" t="s">
        <v>33557</v>
      </c>
      <c r="B19499" s="294"/>
      <c r="C19499" s="294"/>
      <c r="D19499" s="294"/>
      <c r="E19499" s="294"/>
      <c r="F19499" s="294"/>
    </row>
    <row r="19500">
      <c r="A19500" s="294"/>
      <c r="B19500" s="294"/>
      <c r="C19500" s="294"/>
      <c r="D19500" s="294"/>
      <c r="E19500" s="294"/>
      <c r="F19500" s="294"/>
    </row>
    <row r="19501">
      <c r="A19501" s="294" t="s">
        <v>28124</v>
      </c>
      <c r="B19501" s="294"/>
      <c r="C19501" s="294"/>
      <c r="D19501" s="294"/>
      <c r="E19501" s="294"/>
      <c r="F19501" s="294"/>
    </row>
    <row r="19502">
      <c r="A19502" s="294" t="s">
        <v>33558</v>
      </c>
      <c r="B19502" s="294"/>
      <c r="C19502" s="294"/>
      <c r="D19502" s="294"/>
      <c r="E19502" s="294"/>
      <c r="F19502" s="294"/>
    </row>
    <row r="19503">
      <c r="A19503" s="294" t="s">
        <v>23409</v>
      </c>
      <c r="B19503" s="294"/>
      <c r="C19503" s="294"/>
      <c r="D19503" s="294"/>
      <c r="E19503" s="294"/>
      <c r="F19503" s="294"/>
    </row>
    <row r="19504">
      <c r="A19504" s="294" t="s">
        <v>33525</v>
      </c>
      <c r="B19504" s="294"/>
      <c r="C19504" s="294"/>
      <c r="D19504" s="294"/>
      <c r="E19504" s="294"/>
      <c r="F19504" s="294"/>
    </row>
    <row r="19505">
      <c r="A19505" s="294"/>
      <c r="B19505" s="294"/>
      <c r="C19505" s="294"/>
      <c r="D19505" s="294"/>
      <c r="E19505" s="294"/>
      <c r="F19505" s="294"/>
    </row>
    <row r="19506">
      <c r="A19506" s="294" t="s">
        <v>21429</v>
      </c>
      <c r="B19506" s="294"/>
      <c r="C19506" s="294"/>
      <c r="D19506" s="294"/>
      <c r="E19506" s="294"/>
      <c r="F19506" s="294"/>
    </row>
    <row r="19507">
      <c r="A19507" s="294"/>
      <c r="B19507" s="294"/>
      <c r="C19507" s="294"/>
      <c r="D19507" s="294"/>
      <c r="E19507" s="294"/>
      <c r="F19507" s="294"/>
    </row>
    <row r="19508">
      <c r="A19508" s="294" t="s">
        <v>33363</v>
      </c>
      <c r="B19508" s="294"/>
      <c r="C19508" s="294"/>
      <c r="D19508" s="294"/>
      <c r="E19508" s="294"/>
      <c r="F19508" s="294"/>
    </row>
    <row r="19509">
      <c r="A19509" s="294" t="s">
        <v>33559</v>
      </c>
      <c r="B19509" s="294"/>
      <c r="C19509" s="294"/>
      <c r="D19509" s="294"/>
      <c r="E19509" s="294"/>
      <c r="F19509" s="294"/>
    </row>
    <row r="19510">
      <c r="A19510" s="294" t="s">
        <v>33560</v>
      </c>
      <c r="B19510" s="294"/>
      <c r="C19510" s="294"/>
      <c r="D19510" s="294"/>
      <c r="E19510" s="294"/>
      <c r="F19510" s="294"/>
    </row>
    <row r="19511">
      <c r="A19511" s="294" t="s">
        <v>33561</v>
      </c>
      <c r="B19511" s="294"/>
      <c r="C19511" s="294"/>
      <c r="D19511" s="294"/>
      <c r="E19511" s="294"/>
      <c r="F19511" s="294"/>
    </row>
    <row r="19512">
      <c r="A19512" s="294" t="s">
        <v>33562</v>
      </c>
      <c r="B19512" s="294"/>
      <c r="C19512" s="294"/>
      <c r="D19512" s="294"/>
      <c r="E19512" s="294"/>
      <c r="F19512" s="294"/>
    </row>
    <row r="19513">
      <c r="A19513" s="294" t="s">
        <v>33563</v>
      </c>
      <c r="B19513" s="294"/>
      <c r="C19513" s="294"/>
      <c r="D19513" s="294"/>
      <c r="E19513" s="294"/>
      <c r="F19513" s="294"/>
    </row>
    <row r="19514">
      <c r="A19514" s="294" t="s">
        <v>33564</v>
      </c>
      <c r="B19514" s="294"/>
      <c r="C19514" s="294"/>
      <c r="D19514" s="294"/>
      <c r="E19514" s="294"/>
      <c r="F19514" s="294"/>
    </row>
    <row r="19515">
      <c r="A19515" s="294" t="s">
        <v>33565</v>
      </c>
      <c r="B19515" s="294"/>
      <c r="C19515" s="294"/>
      <c r="D19515" s="294"/>
      <c r="E19515" s="294"/>
      <c r="F19515" s="294"/>
    </row>
    <row r="19516">
      <c r="A19516" s="294"/>
      <c r="B19516" s="294"/>
      <c r="C19516" s="294"/>
      <c r="D19516" s="294"/>
      <c r="E19516" s="294"/>
      <c r="F19516" s="294"/>
    </row>
    <row r="19517">
      <c r="A19517" s="294" t="s">
        <v>22564</v>
      </c>
      <c r="B19517" s="294"/>
      <c r="C19517" s="294"/>
      <c r="D19517" s="294"/>
      <c r="E19517" s="294"/>
      <c r="F19517" s="294"/>
    </row>
    <row r="19518">
      <c r="A19518" s="294" t="s">
        <v>20470</v>
      </c>
      <c r="B19518" s="294"/>
      <c r="C19518" s="294"/>
      <c r="D19518" s="294"/>
      <c r="E19518" s="294"/>
      <c r="F19518" s="294"/>
    </row>
    <row r="19519">
      <c r="A19519" s="294"/>
      <c r="B19519" s="294"/>
      <c r="C19519" s="294"/>
      <c r="D19519" s="294"/>
      <c r="E19519" s="294"/>
      <c r="F19519" s="294"/>
    </row>
    <row r="19520">
      <c r="A19520" s="294" t="s">
        <v>33566</v>
      </c>
      <c r="B19520" s="294"/>
      <c r="C19520" s="294"/>
      <c r="D19520" s="294"/>
      <c r="E19520" s="294"/>
      <c r="F19520" s="294"/>
    </row>
    <row r="19521">
      <c r="A19521" s="294" t="s">
        <v>33567</v>
      </c>
      <c r="B19521" s="294"/>
      <c r="C19521" s="294"/>
      <c r="D19521" s="294"/>
      <c r="E19521" s="294"/>
      <c r="F19521" s="294"/>
    </row>
    <row r="19522">
      <c r="A19522" s="294" t="s">
        <v>33568</v>
      </c>
      <c r="B19522" s="294"/>
      <c r="C19522" s="294"/>
      <c r="D19522" s="294"/>
      <c r="E19522" s="294"/>
      <c r="F19522" s="294"/>
    </row>
    <row r="19523">
      <c r="A19523" s="294" t="s">
        <v>33569</v>
      </c>
      <c r="B19523" s="294"/>
      <c r="C19523" s="294"/>
      <c r="D19523" s="294"/>
      <c r="E19523" s="294"/>
      <c r="F19523" s="294"/>
    </row>
    <row r="19524">
      <c r="A19524" s="294"/>
      <c r="B19524" s="294"/>
      <c r="C19524" s="294"/>
      <c r="D19524" s="294"/>
      <c r="E19524" s="294"/>
      <c r="F19524" s="294"/>
    </row>
    <row r="19525">
      <c r="A19525" s="294" t="s">
        <v>23526</v>
      </c>
      <c r="B19525" s="294"/>
      <c r="C19525" s="294"/>
      <c r="D19525" s="294"/>
      <c r="E19525" s="294"/>
      <c r="F19525" s="294"/>
    </row>
    <row r="19526">
      <c r="A19526" s="294"/>
      <c r="B19526" s="294"/>
      <c r="C19526" s="294"/>
      <c r="D19526" s="294"/>
      <c r="E19526" s="294"/>
      <c r="F19526" s="294"/>
    </row>
    <row r="19527">
      <c r="A19527" s="294" t="s">
        <v>33570</v>
      </c>
      <c r="B19527" s="294"/>
      <c r="C19527" s="294"/>
      <c r="D19527" s="294"/>
      <c r="E19527" s="294"/>
      <c r="F19527" s="294"/>
    </row>
    <row r="19528">
      <c r="A19528" s="294" t="s">
        <v>33571</v>
      </c>
      <c r="B19528" s="294"/>
      <c r="C19528" s="294"/>
      <c r="D19528" s="294"/>
      <c r="E19528" s="294"/>
      <c r="F19528" s="294"/>
    </row>
    <row r="19529">
      <c r="A19529" s="294" t="s">
        <v>33572</v>
      </c>
      <c r="B19529" s="294"/>
      <c r="C19529" s="294"/>
      <c r="D19529" s="294"/>
      <c r="E19529" s="294"/>
      <c r="F19529" s="294"/>
    </row>
    <row r="19530">
      <c r="A19530" s="294" t="s">
        <v>33573</v>
      </c>
      <c r="B19530" s="294"/>
      <c r="C19530" s="294"/>
      <c r="D19530" s="294"/>
      <c r="E19530" s="294"/>
      <c r="F19530" s="294"/>
    </row>
    <row r="19531">
      <c r="A19531" s="294" t="s">
        <v>33574</v>
      </c>
      <c r="B19531" s="294"/>
      <c r="C19531" s="294"/>
      <c r="D19531" s="294"/>
      <c r="E19531" s="294"/>
      <c r="F19531" s="294"/>
    </row>
    <row r="19532">
      <c r="A19532" s="294" t="s">
        <v>33575</v>
      </c>
      <c r="B19532" s="294"/>
      <c r="C19532" s="294"/>
      <c r="D19532" s="294"/>
      <c r="E19532" s="294"/>
      <c r="F19532" s="294"/>
    </row>
    <row r="19533">
      <c r="A19533" s="294" t="s">
        <v>33576</v>
      </c>
      <c r="B19533" s="294"/>
      <c r="C19533" s="294"/>
      <c r="D19533" s="294"/>
      <c r="E19533" s="294"/>
      <c r="F19533" s="294"/>
    </row>
    <row r="19534">
      <c r="A19534" s="294" t="s">
        <v>33577</v>
      </c>
      <c r="B19534" s="294"/>
      <c r="C19534" s="294"/>
      <c r="D19534" s="294"/>
      <c r="E19534" s="294"/>
      <c r="F19534" s="294"/>
    </row>
    <row r="19535">
      <c r="A19535" s="294"/>
      <c r="B19535" s="294"/>
      <c r="C19535" s="294"/>
      <c r="D19535" s="294"/>
      <c r="E19535" s="294"/>
      <c r="F19535" s="294"/>
    </row>
    <row r="19536">
      <c r="A19536" s="294" t="s">
        <v>25653</v>
      </c>
      <c r="B19536" s="294"/>
      <c r="C19536" s="294"/>
      <c r="D19536" s="294"/>
      <c r="E19536" s="294"/>
      <c r="F19536" s="294"/>
    </row>
    <row r="19537">
      <c r="A19537" s="294" t="s">
        <v>23767</v>
      </c>
      <c r="B19537" s="294"/>
      <c r="C19537" s="294"/>
      <c r="D19537" s="294"/>
      <c r="E19537" s="294"/>
      <c r="F19537" s="294"/>
    </row>
    <row r="19538">
      <c r="A19538" s="294"/>
      <c r="B19538" s="294"/>
      <c r="C19538" s="294"/>
      <c r="D19538" s="294"/>
      <c r="E19538" s="294"/>
      <c r="F19538" s="294"/>
    </row>
    <row r="19539">
      <c r="A19539" s="294" t="s">
        <v>33578</v>
      </c>
      <c r="B19539" s="294"/>
      <c r="C19539" s="294"/>
      <c r="D19539" s="294"/>
      <c r="E19539" s="294"/>
      <c r="F19539" s="294"/>
    </row>
    <row r="19540">
      <c r="A19540" s="294" t="s">
        <v>33579</v>
      </c>
      <c r="B19540" s="294"/>
      <c r="C19540" s="294"/>
      <c r="D19540" s="294"/>
      <c r="E19540" s="294"/>
      <c r="F19540" s="294"/>
    </row>
    <row r="19541">
      <c r="A19541" s="294" t="s">
        <v>33580</v>
      </c>
      <c r="B19541" s="294"/>
      <c r="C19541" s="294"/>
      <c r="D19541" s="294"/>
      <c r="E19541" s="294"/>
      <c r="F19541" s="294"/>
    </row>
    <row r="19542">
      <c r="A19542" s="294" t="s">
        <v>33581</v>
      </c>
      <c r="B19542" s="294"/>
      <c r="C19542" s="294"/>
      <c r="D19542" s="294"/>
      <c r="E19542" s="294"/>
      <c r="F19542" s="294"/>
    </row>
    <row r="19543">
      <c r="A19543" s="294" t="s">
        <v>33582</v>
      </c>
      <c r="B19543" s="294"/>
      <c r="C19543" s="294"/>
      <c r="D19543" s="294"/>
      <c r="E19543" s="294"/>
      <c r="F19543" s="294"/>
    </row>
    <row r="19544">
      <c r="A19544" s="294"/>
      <c r="B19544" s="294"/>
      <c r="C19544" s="294"/>
      <c r="D19544" s="294"/>
      <c r="E19544" s="294"/>
      <c r="F19544" s="294"/>
    </row>
    <row r="19545">
      <c r="A19545" s="294" t="s">
        <v>23201</v>
      </c>
      <c r="B19545" s="294"/>
      <c r="C19545" s="294"/>
      <c r="D19545" s="294"/>
      <c r="E19545" s="294"/>
      <c r="F19545" s="294"/>
    </row>
    <row r="19546">
      <c r="A19546" s="294" t="s">
        <v>23772</v>
      </c>
      <c r="B19546" s="294"/>
      <c r="C19546" s="294"/>
      <c r="D19546" s="294"/>
      <c r="E19546" s="294"/>
      <c r="F19546" s="294"/>
    </row>
    <row r="19547">
      <c r="A19547" s="294"/>
      <c r="B19547" s="294"/>
      <c r="C19547" s="294"/>
      <c r="D19547" s="294"/>
      <c r="E19547" s="294"/>
      <c r="F19547" s="294"/>
    </row>
    <row r="19548">
      <c r="A19548" s="294" t="s">
        <v>33583</v>
      </c>
      <c r="B19548" s="294"/>
      <c r="C19548" s="294"/>
      <c r="D19548" s="294"/>
      <c r="E19548" s="294"/>
      <c r="F19548" s="294"/>
    </row>
    <row r="19549">
      <c r="A19549" s="294" t="s">
        <v>33584</v>
      </c>
      <c r="B19549" s="294"/>
      <c r="C19549" s="294"/>
      <c r="D19549" s="294"/>
      <c r="E19549" s="294"/>
      <c r="F19549" s="294"/>
    </row>
    <row r="19550">
      <c r="A19550" s="294" t="s">
        <v>33585</v>
      </c>
      <c r="B19550" s="294"/>
      <c r="C19550" s="294"/>
      <c r="D19550" s="294"/>
      <c r="E19550" s="294"/>
      <c r="F19550" s="294"/>
    </row>
    <row r="19551">
      <c r="A19551" s="294" t="s">
        <v>33586</v>
      </c>
      <c r="B19551" s="294"/>
      <c r="C19551" s="294"/>
      <c r="D19551" s="294"/>
      <c r="E19551" s="294"/>
      <c r="F19551" s="294"/>
    </row>
    <row r="19552">
      <c r="A19552" s="294"/>
      <c r="B19552" s="294"/>
      <c r="C19552" s="294"/>
      <c r="D19552" s="294"/>
      <c r="E19552" s="294"/>
      <c r="F19552" s="294"/>
    </row>
    <row r="19553">
      <c r="A19553" s="294" t="s">
        <v>29246</v>
      </c>
      <c r="B19553" s="294"/>
      <c r="C19553" s="294"/>
      <c r="D19553" s="294"/>
      <c r="E19553" s="294"/>
      <c r="F19553" s="294"/>
    </row>
    <row r="19554">
      <c r="A19554" s="294" t="s">
        <v>31362</v>
      </c>
      <c r="B19554" s="294"/>
      <c r="C19554" s="294"/>
      <c r="D19554" s="294"/>
      <c r="E19554" s="294"/>
      <c r="F19554" s="294"/>
    </row>
    <row r="19555">
      <c r="A19555" s="294"/>
      <c r="B19555" s="294"/>
      <c r="C19555" s="294"/>
      <c r="D19555" s="294"/>
      <c r="E19555" s="294"/>
      <c r="F19555" s="294"/>
    </row>
    <row r="19556">
      <c r="A19556" s="294" t="s">
        <v>33587</v>
      </c>
      <c r="B19556" s="294"/>
      <c r="C19556" s="294"/>
      <c r="D19556" s="294"/>
      <c r="E19556" s="294"/>
      <c r="F19556" s="294"/>
    </row>
    <row r="19557">
      <c r="A19557" s="294" t="s">
        <v>33588</v>
      </c>
      <c r="B19557" s="294"/>
      <c r="C19557" s="294"/>
      <c r="D19557" s="294"/>
      <c r="E19557" s="294"/>
      <c r="F19557" s="294"/>
    </row>
    <row r="19558">
      <c r="A19558" s="294" t="s">
        <v>33589</v>
      </c>
      <c r="B19558" s="294"/>
      <c r="C19558" s="294"/>
      <c r="D19558" s="294"/>
      <c r="E19558" s="294"/>
      <c r="F19558" s="294"/>
    </row>
    <row r="19559">
      <c r="A19559" s="294" t="s">
        <v>33590</v>
      </c>
      <c r="B19559" s="294"/>
      <c r="C19559" s="294"/>
      <c r="D19559" s="294"/>
      <c r="E19559" s="294"/>
      <c r="F19559" s="294"/>
    </row>
    <row r="19560">
      <c r="A19560" s="294" t="s">
        <v>33591</v>
      </c>
      <c r="B19560" s="294"/>
      <c r="C19560" s="294"/>
      <c r="D19560" s="294"/>
      <c r="E19560" s="294"/>
      <c r="F19560" s="294"/>
    </row>
    <row r="19561">
      <c r="A19561" s="294" t="s">
        <v>28900</v>
      </c>
      <c r="B19561" s="294"/>
      <c r="C19561" s="294"/>
      <c r="D19561" s="294"/>
      <c r="E19561" s="294"/>
      <c r="F19561" s="294"/>
    </row>
    <row r="19562">
      <c r="A19562" s="294" t="s">
        <v>33592</v>
      </c>
      <c r="B19562" s="294"/>
      <c r="C19562" s="294"/>
      <c r="D19562" s="294"/>
      <c r="E19562" s="294"/>
      <c r="F19562" s="294"/>
    </row>
    <row r="19563">
      <c r="A19563" s="294" t="s">
        <v>33593</v>
      </c>
      <c r="B19563" s="294"/>
      <c r="C19563" s="294"/>
      <c r="D19563" s="294"/>
      <c r="E19563" s="294"/>
      <c r="F19563" s="294"/>
    </row>
    <row r="19564">
      <c r="A19564" s="294" t="s">
        <v>33594</v>
      </c>
      <c r="B19564" s="294"/>
      <c r="C19564" s="294"/>
      <c r="D19564" s="294"/>
      <c r="E19564" s="294"/>
      <c r="F19564" s="294"/>
    </row>
    <row r="19565">
      <c r="A19565" s="294"/>
      <c r="B19565" s="294"/>
      <c r="C19565" s="294"/>
      <c r="D19565" s="294"/>
      <c r="E19565" s="294"/>
      <c r="F19565" s="294"/>
    </row>
    <row r="19566">
      <c r="A19566" s="294"/>
      <c r="B19566" s="294"/>
      <c r="C19566" s="294"/>
      <c r="D19566" s="294"/>
      <c r="E19566" s="294"/>
      <c r="F19566" s="294"/>
    </row>
    <row r="19567">
      <c r="A19567" s="294" t="s">
        <v>28124</v>
      </c>
      <c r="B19567" s="294"/>
      <c r="C19567" s="294"/>
      <c r="D19567" s="294"/>
      <c r="E19567" s="294"/>
      <c r="F19567" s="294"/>
    </row>
    <row r="19568">
      <c r="A19568" s="294" t="s">
        <v>33595</v>
      </c>
      <c r="B19568" s="294"/>
      <c r="C19568" s="294"/>
      <c r="D19568" s="294"/>
      <c r="E19568" s="294"/>
      <c r="F19568" s="294"/>
    </row>
    <row r="19569">
      <c r="A19569" s="294" t="s">
        <v>33596</v>
      </c>
      <c r="B19569" s="294"/>
      <c r="C19569" s="294"/>
      <c r="D19569" s="294"/>
      <c r="E19569" s="294"/>
      <c r="F19569" s="294"/>
    </row>
    <row r="19570">
      <c r="A19570" s="294"/>
      <c r="B19570" s="294"/>
      <c r="C19570" s="294"/>
      <c r="D19570" s="294"/>
      <c r="E19570" s="294"/>
      <c r="F19570" s="294"/>
    </row>
    <row r="19571">
      <c r="A19571" s="294" t="s">
        <v>25957</v>
      </c>
      <c r="B19571" s="294"/>
      <c r="C19571" s="294"/>
      <c r="D19571" s="294"/>
      <c r="E19571" s="294"/>
      <c r="F19571" s="294"/>
    </row>
    <row r="19572">
      <c r="A19572" s="294"/>
      <c r="B19572" s="294"/>
      <c r="C19572" s="294"/>
      <c r="D19572" s="294"/>
      <c r="E19572" s="294"/>
      <c r="F19572" s="294"/>
    </row>
    <row r="19573">
      <c r="A19573" s="294" t="s">
        <v>33597</v>
      </c>
      <c r="B19573" s="294"/>
      <c r="C19573" s="294"/>
      <c r="D19573" s="294"/>
      <c r="E19573" s="294"/>
      <c r="F19573" s="294"/>
    </row>
    <row r="19574">
      <c r="A19574" s="294"/>
      <c r="B19574" s="294"/>
      <c r="C19574" s="294"/>
      <c r="D19574" s="294"/>
      <c r="E19574" s="294"/>
      <c r="F19574" s="294"/>
    </row>
    <row r="19575">
      <c r="A19575" s="294" t="s">
        <v>26193</v>
      </c>
      <c r="B19575" s="294"/>
      <c r="C19575" s="294"/>
      <c r="D19575" s="294"/>
      <c r="E19575" s="294"/>
      <c r="F19575" s="294"/>
    </row>
    <row r="19576">
      <c r="A19576" s="294"/>
      <c r="B19576" s="294"/>
      <c r="C19576" s="294"/>
      <c r="D19576" s="294"/>
      <c r="E19576" s="294"/>
      <c r="F19576" s="294"/>
    </row>
    <row r="19577">
      <c r="A19577" s="294" t="s">
        <v>33598</v>
      </c>
      <c r="B19577" s="294"/>
      <c r="C19577" s="294"/>
      <c r="D19577" s="294"/>
      <c r="E19577" s="294"/>
      <c r="F19577" s="294"/>
    </row>
    <row r="19578">
      <c r="A19578" s="294" t="s">
        <v>33599</v>
      </c>
      <c r="B19578" s="294"/>
      <c r="C19578" s="294"/>
      <c r="D19578" s="294"/>
      <c r="E19578" s="294"/>
      <c r="F19578" s="294"/>
    </row>
    <row r="19579">
      <c r="A19579" s="294" t="s">
        <v>33600</v>
      </c>
      <c r="B19579" s="294"/>
      <c r="C19579" s="294"/>
      <c r="D19579" s="294"/>
      <c r="E19579" s="294"/>
      <c r="F19579" s="294"/>
    </row>
    <row r="19580">
      <c r="A19580" s="294" t="s">
        <v>33601</v>
      </c>
      <c r="B19580" s="294"/>
      <c r="C19580" s="294"/>
      <c r="D19580" s="294"/>
      <c r="E19580" s="294"/>
      <c r="F19580" s="294"/>
    </row>
    <row r="19581">
      <c r="A19581" s="294" t="s">
        <v>33602</v>
      </c>
      <c r="B19581" s="294"/>
      <c r="C19581" s="294"/>
      <c r="D19581" s="294"/>
      <c r="E19581" s="294"/>
      <c r="F19581" s="294"/>
    </row>
    <row r="19582">
      <c r="A19582" s="294"/>
      <c r="B19582" s="294"/>
      <c r="C19582" s="294"/>
      <c r="D19582" s="294"/>
      <c r="E19582" s="294"/>
      <c r="F19582" s="294"/>
    </row>
    <row r="19583">
      <c r="A19583" s="294" t="s">
        <v>25967</v>
      </c>
      <c r="B19583" s="294"/>
      <c r="C19583" s="294"/>
      <c r="D19583" s="294"/>
      <c r="E19583" s="294"/>
      <c r="F19583" s="294"/>
    </row>
    <row r="19584">
      <c r="A19584" s="294"/>
      <c r="B19584" s="294"/>
      <c r="C19584" s="294"/>
      <c r="D19584" s="294"/>
      <c r="E19584" s="294"/>
      <c r="F19584" s="294"/>
    </row>
    <row r="19585">
      <c r="A19585" s="294" t="s">
        <v>33603</v>
      </c>
      <c r="B19585" s="294"/>
      <c r="C19585" s="294"/>
      <c r="D19585" s="294"/>
      <c r="E19585" s="294"/>
      <c r="F19585" s="294"/>
    </row>
    <row r="19586">
      <c r="A19586" s="294" t="s">
        <v>33604</v>
      </c>
      <c r="B19586" s="294"/>
      <c r="C19586" s="294"/>
      <c r="D19586" s="294"/>
      <c r="E19586" s="294"/>
      <c r="F19586" s="294"/>
    </row>
    <row r="19587">
      <c r="A19587" s="294" t="s">
        <v>33605</v>
      </c>
      <c r="B19587" s="294"/>
      <c r="C19587" s="294"/>
      <c r="D19587" s="294"/>
      <c r="E19587" s="294"/>
      <c r="F19587" s="294"/>
    </row>
    <row r="19588">
      <c r="A19588" s="294" t="s">
        <v>33606</v>
      </c>
      <c r="B19588" s="294"/>
      <c r="C19588" s="294"/>
      <c r="D19588" s="294"/>
      <c r="E19588" s="294"/>
      <c r="F19588" s="294"/>
    </row>
    <row r="19589">
      <c r="A19589" s="294" t="s">
        <v>33607</v>
      </c>
      <c r="B19589" s="294"/>
      <c r="C19589" s="294"/>
      <c r="D19589" s="294"/>
      <c r="E19589" s="294"/>
      <c r="F19589" s="294"/>
    </row>
    <row r="19590">
      <c r="A19590" s="294" t="s">
        <v>33608</v>
      </c>
      <c r="B19590" s="294"/>
      <c r="C19590" s="294"/>
      <c r="D19590" s="294"/>
      <c r="E19590" s="294"/>
      <c r="F19590" s="294"/>
    </row>
    <row r="19591">
      <c r="A19591" s="294"/>
      <c r="B19591" s="294"/>
      <c r="C19591" s="294"/>
      <c r="D19591" s="294"/>
      <c r="E19591" s="294"/>
      <c r="F19591" s="294"/>
    </row>
    <row r="19592">
      <c r="A19592" s="294" t="s">
        <v>26240</v>
      </c>
      <c r="B19592" s="294"/>
      <c r="C19592" s="294"/>
      <c r="D19592" s="294"/>
      <c r="E19592" s="294"/>
      <c r="F19592" s="294"/>
    </row>
    <row r="19593">
      <c r="A19593" s="294"/>
      <c r="B19593" s="294"/>
      <c r="C19593" s="294"/>
      <c r="D19593" s="294"/>
      <c r="E19593" s="294"/>
      <c r="F19593" s="294"/>
    </row>
    <row r="19594">
      <c r="A19594" s="294" t="s">
        <v>33609</v>
      </c>
      <c r="B19594" s="294"/>
      <c r="C19594" s="294"/>
      <c r="D19594" s="294"/>
      <c r="E19594" s="294"/>
      <c r="F19594" s="294"/>
    </row>
    <row r="19595">
      <c r="A19595" s="294" t="s">
        <v>33610</v>
      </c>
      <c r="B19595" s="294"/>
      <c r="C19595" s="294"/>
      <c r="D19595" s="294"/>
      <c r="E19595" s="294"/>
      <c r="F19595" s="294"/>
    </row>
    <row r="19596">
      <c r="A19596" s="294" t="s">
        <v>33611</v>
      </c>
      <c r="B19596" s="294"/>
      <c r="C19596" s="294"/>
      <c r="D19596" s="294"/>
      <c r="E19596" s="294"/>
      <c r="F19596" s="294"/>
    </row>
    <row r="19597">
      <c r="A19597" s="294" t="s">
        <v>33612</v>
      </c>
      <c r="B19597" s="294"/>
      <c r="C19597" s="294"/>
      <c r="D19597" s="294"/>
      <c r="E19597" s="294"/>
      <c r="F19597" s="294"/>
    </row>
    <row r="19598">
      <c r="A19598" s="294" t="s">
        <v>33613</v>
      </c>
      <c r="B19598" s="294"/>
      <c r="C19598" s="294"/>
      <c r="D19598" s="294"/>
      <c r="E19598" s="294"/>
      <c r="F19598" s="294"/>
    </row>
    <row r="19599">
      <c r="A19599" s="294" t="s">
        <v>33614</v>
      </c>
      <c r="B19599" s="294"/>
      <c r="C19599" s="294"/>
      <c r="D19599" s="294"/>
      <c r="E19599" s="294"/>
      <c r="F19599" s="294"/>
    </row>
    <row r="19600">
      <c r="A19600" s="294" t="s">
        <v>33615</v>
      </c>
      <c r="B19600" s="294"/>
      <c r="C19600" s="294"/>
      <c r="D19600" s="294"/>
      <c r="E19600" s="294"/>
      <c r="F19600" s="294"/>
    </row>
    <row r="19601">
      <c r="A19601" s="294" t="s">
        <v>33616</v>
      </c>
      <c r="B19601" s="294"/>
      <c r="C19601" s="294"/>
      <c r="D19601" s="294"/>
      <c r="E19601" s="294"/>
      <c r="F19601" s="294"/>
    </row>
    <row r="19602">
      <c r="A19602" s="294" t="s">
        <v>33617</v>
      </c>
      <c r="B19602" s="294"/>
      <c r="C19602" s="294"/>
      <c r="D19602" s="294"/>
      <c r="E19602" s="294"/>
      <c r="F19602" s="294"/>
    </row>
    <row r="19603">
      <c r="A19603" s="294" t="s">
        <v>33618</v>
      </c>
      <c r="B19603" s="294"/>
      <c r="C19603" s="294"/>
      <c r="D19603" s="294"/>
      <c r="E19603" s="294"/>
      <c r="F19603" s="294"/>
    </row>
    <row r="19604">
      <c r="A19604" s="294"/>
      <c r="B19604" s="294"/>
      <c r="C19604" s="294"/>
      <c r="D19604" s="294"/>
      <c r="E19604" s="294"/>
      <c r="F19604" s="294"/>
    </row>
    <row r="19605">
      <c r="A19605" s="294" t="s">
        <v>26214</v>
      </c>
      <c r="B19605" s="294"/>
      <c r="C19605" s="294"/>
      <c r="D19605" s="294"/>
      <c r="E19605" s="294"/>
      <c r="F19605" s="294"/>
    </row>
    <row r="19606">
      <c r="A19606" s="294"/>
      <c r="B19606" s="294"/>
      <c r="C19606" s="294"/>
      <c r="D19606" s="294"/>
      <c r="E19606" s="294"/>
      <c r="F19606" s="294"/>
    </row>
    <row r="19607">
      <c r="A19607" s="294" t="s">
        <v>33619</v>
      </c>
      <c r="B19607" s="294"/>
      <c r="C19607" s="294"/>
      <c r="D19607" s="294"/>
      <c r="E19607" s="294"/>
      <c r="F19607" s="294"/>
    </row>
    <row r="19608">
      <c r="A19608" s="294" t="s">
        <v>33620</v>
      </c>
      <c r="B19608" s="294"/>
      <c r="C19608" s="294"/>
      <c r="D19608" s="294"/>
      <c r="E19608" s="294"/>
      <c r="F19608" s="294"/>
    </row>
    <row r="19609">
      <c r="A19609" s="294" t="s">
        <v>33621</v>
      </c>
      <c r="B19609" s="294"/>
      <c r="C19609" s="294"/>
      <c r="D19609" s="294"/>
      <c r="E19609" s="294"/>
      <c r="F19609" s="294"/>
    </row>
    <row r="19610">
      <c r="A19610" s="294" t="s">
        <v>33622</v>
      </c>
      <c r="B19610" s="294"/>
      <c r="C19610" s="294"/>
      <c r="D19610" s="294"/>
      <c r="E19610" s="294"/>
      <c r="F19610" s="294"/>
    </row>
    <row r="19611">
      <c r="A19611" s="294" t="s">
        <v>33623</v>
      </c>
      <c r="B19611" s="294"/>
      <c r="C19611" s="294"/>
      <c r="D19611" s="294"/>
      <c r="E19611" s="294"/>
      <c r="F19611" s="294"/>
    </row>
    <row r="19612">
      <c r="A19612" s="294" t="s">
        <v>33624</v>
      </c>
      <c r="B19612" s="294"/>
      <c r="C19612" s="294"/>
      <c r="D19612" s="294"/>
      <c r="E19612" s="294"/>
      <c r="F19612" s="294"/>
    </row>
    <row r="19613">
      <c r="A19613" s="294" t="s">
        <v>33625</v>
      </c>
      <c r="B19613" s="294"/>
      <c r="C19613" s="294"/>
      <c r="D19613" s="294"/>
      <c r="E19613" s="294"/>
      <c r="F19613" s="294"/>
    </row>
    <row r="19614">
      <c r="A19614" s="294" t="s">
        <v>33626</v>
      </c>
      <c r="B19614" s="294"/>
      <c r="C19614" s="294"/>
      <c r="D19614" s="294"/>
      <c r="E19614" s="294"/>
      <c r="F19614" s="294"/>
    </row>
    <row r="19615">
      <c r="A19615" s="294" t="s">
        <v>33627</v>
      </c>
      <c r="B19615" s="294"/>
      <c r="C19615" s="294"/>
      <c r="D19615" s="294"/>
      <c r="E19615" s="294"/>
      <c r="F19615" s="294"/>
    </row>
    <row r="19616">
      <c r="A19616" s="294" t="s">
        <v>33628</v>
      </c>
      <c r="B19616" s="294"/>
      <c r="C19616" s="294"/>
      <c r="D19616" s="294"/>
      <c r="E19616" s="294"/>
      <c r="F19616" s="294"/>
    </row>
    <row r="19617">
      <c r="A19617" s="294" t="s">
        <v>33629</v>
      </c>
      <c r="B19617" s="294"/>
      <c r="C19617" s="294"/>
      <c r="D19617" s="294"/>
      <c r="E19617" s="294"/>
      <c r="F19617" s="294"/>
    </row>
    <row r="19618">
      <c r="A19618" s="294"/>
      <c r="B19618" s="294"/>
      <c r="C19618" s="294"/>
      <c r="D19618" s="294"/>
      <c r="E19618" s="294"/>
      <c r="F19618" s="294"/>
    </row>
    <row r="19619">
      <c r="A19619" s="294" t="s">
        <v>26253</v>
      </c>
      <c r="B19619" s="294"/>
      <c r="C19619" s="294"/>
      <c r="D19619" s="294"/>
      <c r="E19619" s="294"/>
      <c r="F19619" s="294"/>
    </row>
    <row r="19620">
      <c r="A19620" s="294"/>
      <c r="B19620" s="294"/>
      <c r="C19620" s="294"/>
      <c r="D19620" s="294"/>
      <c r="E19620" s="294"/>
      <c r="F19620" s="294"/>
    </row>
    <row r="19621">
      <c r="A19621" s="294" t="s">
        <v>33630</v>
      </c>
      <c r="B19621" s="294"/>
      <c r="C19621" s="294"/>
      <c r="D19621" s="294"/>
      <c r="E19621" s="294"/>
      <c r="F19621" s="294"/>
    </row>
    <row r="19622">
      <c r="A19622" s="294" t="s">
        <v>33631</v>
      </c>
      <c r="B19622" s="294"/>
      <c r="C19622" s="294"/>
      <c r="D19622" s="294"/>
      <c r="E19622" s="294"/>
      <c r="F19622" s="294"/>
    </row>
    <row r="19623">
      <c r="A19623" s="294" t="s">
        <v>33632</v>
      </c>
      <c r="B19623" s="294"/>
      <c r="C19623" s="294"/>
      <c r="D19623" s="294"/>
      <c r="E19623" s="294"/>
      <c r="F19623" s="294"/>
    </row>
    <row r="19624">
      <c r="A19624" s="294" t="s">
        <v>33633</v>
      </c>
      <c r="B19624" s="294"/>
      <c r="C19624" s="294"/>
      <c r="D19624" s="294"/>
      <c r="E19624" s="294"/>
      <c r="F19624" s="294"/>
    </row>
    <row r="19625">
      <c r="A19625" s="294" t="s">
        <v>33634</v>
      </c>
      <c r="B19625" s="294"/>
      <c r="C19625" s="294"/>
      <c r="D19625" s="294"/>
      <c r="E19625" s="294"/>
      <c r="F19625" s="294"/>
    </row>
    <row r="19626">
      <c r="A19626" s="294" t="s">
        <v>33635</v>
      </c>
      <c r="B19626" s="294"/>
      <c r="C19626" s="294"/>
      <c r="D19626" s="294"/>
      <c r="E19626" s="294"/>
      <c r="F19626" s="294"/>
    </row>
    <row r="19627">
      <c r="A19627" s="294"/>
      <c r="B19627" s="294"/>
      <c r="C19627" s="294"/>
      <c r="D19627" s="294"/>
      <c r="E19627" s="294"/>
      <c r="F19627" s="294"/>
    </row>
    <row r="19628">
      <c r="A19628" s="294"/>
      <c r="B19628" s="294"/>
      <c r="C19628" s="294"/>
      <c r="D19628" s="294"/>
      <c r="E19628" s="294"/>
      <c r="F19628" s="294"/>
    </row>
    <row r="19629">
      <c r="A19629" s="294" t="s">
        <v>28124</v>
      </c>
      <c r="B19629" s="294"/>
      <c r="C19629" s="294"/>
      <c r="D19629" s="294"/>
      <c r="E19629" s="294"/>
      <c r="F19629" s="294"/>
    </row>
    <row r="19630">
      <c r="A19630" s="294" t="s">
        <v>19497</v>
      </c>
      <c r="B19630" s="294"/>
      <c r="C19630" s="294"/>
      <c r="D19630" s="294"/>
      <c r="E19630" s="294"/>
      <c r="F19630" s="294"/>
    </row>
    <row r="19631">
      <c r="A19631" s="294" t="s">
        <v>21618</v>
      </c>
      <c r="B19631" s="294"/>
      <c r="C19631" s="294"/>
      <c r="D19631" s="294"/>
      <c r="E19631" s="294"/>
      <c r="F19631" s="294"/>
    </row>
    <row r="19632">
      <c r="A19632" s="294"/>
      <c r="B19632" s="294"/>
      <c r="C19632" s="294"/>
      <c r="D19632" s="294"/>
      <c r="E19632" s="294"/>
      <c r="F19632" s="294"/>
    </row>
    <row r="19633">
      <c r="A19633" s="294" t="s">
        <v>33636</v>
      </c>
      <c r="B19633" s="294"/>
      <c r="C19633" s="294"/>
      <c r="D19633" s="294"/>
      <c r="E19633" s="294"/>
      <c r="F19633" s="294"/>
    </row>
    <row r="19634">
      <c r="A19634" s="294" t="s">
        <v>33637</v>
      </c>
      <c r="B19634" s="294"/>
      <c r="C19634" s="294"/>
      <c r="D19634" s="294"/>
      <c r="E19634" s="294"/>
      <c r="F19634" s="294"/>
    </row>
    <row r="19635">
      <c r="A19635" s="294"/>
      <c r="B19635" s="294"/>
      <c r="C19635" s="294"/>
      <c r="D19635" s="294"/>
      <c r="E19635" s="294"/>
      <c r="F19635" s="294"/>
    </row>
    <row r="19636">
      <c r="A19636" s="294" t="s">
        <v>23228</v>
      </c>
      <c r="B19636" s="294"/>
      <c r="C19636" s="294"/>
      <c r="D19636" s="294"/>
      <c r="E19636" s="294"/>
      <c r="F19636" s="294"/>
    </row>
    <row r="19637">
      <c r="A19637" s="294" t="s">
        <v>23928</v>
      </c>
      <c r="B19637" s="294"/>
      <c r="C19637" s="294"/>
      <c r="D19637" s="294"/>
      <c r="E19637" s="294"/>
      <c r="F19637" s="294"/>
    </row>
    <row r="19638">
      <c r="A19638" s="294"/>
      <c r="B19638" s="294"/>
      <c r="C19638" s="294"/>
      <c r="D19638" s="294"/>
      <c r="E19638" s="294"/>
      <c r="F19638" s="294"/>
    </row>
    <row r="19639">
      <c r="A19639" s="294" t="s">
        <v>33638</v>
      </c>
      <c r="B19639" s="294"/>
      <c r="C19639" s="294"/>
      <c r="D19639" s="294"/>
      <c r="E19639" s="294"/>
      <c r="F19639" s="294"/>
    </row>
    <row r="19640">
      <c r="A19640" s="294" t="s">
        <v>33639</v>
      </c>
      <c r="B19640" s="294"/>
      <c r="C19640" s="294"/>
      <c r="D19640" s="294"/>
      <c r="E19640" s="294"/>
      <c r="F19640" s="294"/>
    </row>
    <row r="19641">
      <c r="A19641" s="294" t="s">
        <v>33640</v>
      </c>
      <c r="B19641" s="294"/>
      <c r="C19641" s="294"/>
      <c r="D19641" s="294"/>
      <c r="E19641" s="294"/>
      <c r="F19641" s="294"/>
    </row>
    <row r="19642">
      <c r="A19642" s="294"/>
      <c r="B19642" s="294"/>
      <c r="C19642" s="294"/>
      <c r="D19642" s="294"/>
      <c r="E19642" s="294"/>
      <c r="F19642" s="294"/>
    </row>
    <row r="19643">
      <c r="A19643" s="294" t="s">
        <v>25263</v>
      </c>
      <c r="B19643" s="294"/>
      <c r="C19643" s="294"/>
      <c r="D19643" s="294"/>
      <c r="E19643" s="294"/>
      <c r="F19643" s="294"/>
    </row>
    <row r="19644">
      <c r="A19644" s="294" t="s">
        <v>33641</v>
      </c>
      <c r="B19644" s="294"/>
      <c r="C19644" s="294"/>
      <c r="D19644" s="294"/>
      <c r="E19644" s="294"/>
      <c r="F19644" s="294"/>
    </row>
    <row r="19645">
      <c r="A19645" s="294"/>
      <c r="B19645" s="294"/>
      <c r="C19645" s="294"/>
      <c r="D19645" s="294"/>
      <c r="E19645" s="294"/>
      <c r="F19645" s="294"/>
    </row>
    <row r="19646">
      <c r="A19646" s="294" t="s">
        <v>33642</v>
      </c>
      <c r="B19646" s="294"/>
      <c r="C19646" s="294"/>
      <c r="D19646" s="294"/>
      <c r="E19646" s="294"/>
      <c r="F19646" s="294"/>
    </row>
    <row r="19647">
      <c r="A19647" s="294" t="s">
        <v>33643</v>
      </c>
      <c r="B19647" s="294"/>
      <c r="C19647" s="294"/>
      <c r="D19647" s="294"/>
      <c r="E19647" s="294"/>
      <c r="F19647" s="294"/>
    </row>
    <row r="19648">
      <c r="A19648" s="294" t="s">
        <v>33644</v>
      </c>
      <c r="B19648" s="294"/>
      <c r="C19648" s="294"/>
      <c r="D19648" s="294"/>
      <c r="E19648" s="294"/>
      <c r="F19648" s="294"/>
    </row>
    <row r="19649">
      <c r="A19649" s="294" t="s">
        <v>22226</v>
      </c>
      <c r="B19649" s="294"/>
      <c r="C19649" s="294"/>
      <c r="D19649" s="294"/>
      <c r="E19649" s="294"/>
      <c r="F19649" s="294"/>
    </row>
    <row r="19650">
      <c r="A19650" s="294" t="s">
        <v>33645</v>
      </c>
      <c r="B19650" s="294"/>
      <c r="C19650" s="294"/>
      <c r="D19650" s="294"/>
      <c r="E19650" s="294"/>
      <c r="F19650" s="294"/>
    </row>
    <row r="19651">
      <c r="A19651" s="294"/>
      <c r="B19651" s="294"/>
      <c r="C19651" s="294"/>
      <c r="D19651" s="294"/>
      <c r="E19651" s="294"/>
      <c r="F19651" s="294"/>
    </row>
    <row r="19652">
      <c r="A19652" s="294" t="s">
        <v>21945</v>
      </c>
      <c r="B19652" s="294"/>
      <c r="C19652" s="294"/>
      <c r="D19652" s="294"/>
      <c r="E19652" s="294"/>
      <c r="F19652" s="294"/>
    </row>
    <row r="19653">
      <c r="A19653" s="294" t="s">
        <v>27457</v>
      </c>
      <c r="B19653" s="294"/>
      <c r="C19653" s="294"/>
      <c r="D19653" s="294"/>
      <c r="E19653" s="294"/>
      <c r="F19653" s="294"/>
    </row>
    <row r="19654">
      <c r="A19654" s="294"/>
      <c r="B19654" s="294"/>
      <c r="C19654" s="294"/>
      <c r="D19654" s="294"/>
      <c r="E19654" s="294"/>
      <c r="F19654" s="294"/>
    </row>
    <row r="19655">
      <c r="A19655" s="294" t="s">
        <v>33646</v>
      </c>
      <c r="B19655" s="294"/>
      <c r="C19655" s="294"/>
      <c r="D19655" s="294"/>
      <c r="E19655" s="294"/>
      <c r="F19655" s="294"/>
    </row>
    <row r="19656">
      <c r="A19656" s="294" t="s">
        <v>33647</v>
      </c>
      <c r="B19656" s="294"/>
      <c r="C19656" s="294"/>
      <c r="D19656" s="294"/>
      <c r="E19656" s="294"/>
      <c r="F19656" s="294"/>
    </row>
    <row r="19657">
      <c r="A19657" s="294" t="s">
        <v>33648</v>
      </c>
      <c r="B19657" s="294"/>
      <c r="C19657" s="294"/>
      <c r="D19657" s="294"/>
      <c r="E19657" s="294"/>
      <c r="F19657" s="294"/>
    </row>
    <row r="19658">
      <c r="A19658" s="294" t="s">
        <v>33649</v>
      </c>
      <c r="B19658" s="294"/>
      <c r="C19658" s="294"/>
      <c r="D19658" s="294"/>
      <c r="E19658" s="294"/>
      <c r="F19658" s="294"/>
    </row>
    <row r="19659">
      <c r="A19659" s="294" t="s">
        <v>33650</v>
      </c>
      <c r="B19659" s="294"/>
      <c r="C19659" s="294"/>
      <c r="D19659" s="294"/>
      <c r="E19659" s="294"/>
      <c r="F19659" s="294"/>
    </row>
    <row r="19660">
      <c r="A19660" s="294" t="s">
        <v>33651</v>
      </c>
      <c r="B19660" s="294"/>
      <c r="C19660" s="294"/>
      <c r="D19660" s="294"/>
      <c r="E19660" s="294"/>
      <c r="F19660" s="294"/>
    </row>
    <row r="19661">
      <c r="A19661" s="294" t="s">
        <v>33652</v>
      </c>
      <c r="B19661" s="294"/>
      <c r="C19661" s="294"/>
      <c r="D19661" s="294"/>
      <c r="E19661" s="294"/>
      <c r="F19661" s="294"/>
    </row>
    <row r="19662">
      <c r="A19662" s="294" t="s">
        <v>33653</v>
      </c>
      <c r="B19662" s="294"/>
      <c r="C19662" s="294"/>
      <c r="D19662" s="294"/>
      <c r="E19662" s="294"/>
      <c r="F19662" s="294"/>
    </row>
    <row r="19663">
      <c r="A19663" s="294" t="s">
        <v>33654</v>
      </c>
      <c r="B19663" s="294"/>
      <c r="C19663" s="294"/>
      <c r="D19663" s="294"/>
      <c r="E19663" s="294"/>
      <c r="F19663" s="294"/>
    </row>
    <row r="19664">
      <c r="A19664" s="294"/>
      <c r="B19664" s="294"/>
      <c r="C19664" s="294"/>
      <c r="D19664" s="294"/>
      <c r="E19664" s="294"/>
      <c r="F19664" s="294"/>
    </row>
    <row r="19665">
      <c r="A19665" s="294" t="s">
        <v>33655</v>
      </c>
      <c r="B19665" s="294"/>
      <c r="C19665" s="294"/>
      <c r="D19665" s="294"/>
      <c r="E19665" s="294"/>
      <c r="F19665" s="294"/>
    </row>
    <row r="19666">
      <c r="A19666" s="294"/>
      <c r="B19666" s="294"/>
      <c r="C19666" s="294"/>
      <c r="D19666" s="294"/>
      <c r="E19666" s="294"/>
      <c r="F19666" s="294"/>
    </row>
    <row r="19667">
      <c r="A19667" s="294" t="s">
        <v>21401</v>
      </c>
      <c r="B19667" s="294"/>
      <c r="C19667" s="294"/>
      <c r="D19667" s="294"/>
      <c r="E19667" s="294"/>
      <c r="F19667" s="294"/>
    </row>
    <row r="19668">
      <c r="A19668" s="294"/>
      <c r="B19668" s="294"/>
      <c r="C19668" s="294"/>
      <c r="D19668" s="294"/>
      <c r="E19668" s="294"/>
      <c r="F19668" s="294"/>
    </row>
    <row r="19669">
      <c r="A19669" s="294" t="s">
        <v>33656</v>
      </c>
      <c r="B19669" s="294"/>
      <c r="C19669" s="294"/>
      <c r="D19669" s="294"/>
      <c r="E19669" s="294"/>
      <c r="F19669" s="294"/>
    </row>
    <row r="19670">
      <c r="A19670" s="294" t="s">
        <v>27102</v>
      </c>
      <c r="B19670" s="294"/>
      <c r="C19670" s="294"/>
      <c r="D19670" s="294"/>
      <c r="E19670" s="294"/>
      <c r="F19670" s="294"/>
    </row>
    <row r="19671">
      <c r="A19671" s="294" t="s">
        <v>33657</v>
      </c>
      <c r="B19671" s="294"/>
      <c r="C19671" s="294"/>
      <c r="D19671" s="294"/>
      <c r="E19671" s="294"/>
      <c r="F19671" s="294"/>
    </row>
    <row r="19672">
      <c r="A19672" s="294" t="s">
        <v>33658</v>
      </c>
      <c r="B19672" s="294"/>
      <c r="C19672" s="294"/>
      <c r="D19672" s="294"/>
      <c r="E19672" s="294"/>
      <c r="F19672" s="294"/>
    </row>
    <row r="19673">
      <c r="A19673" s="294" t="s">
        <v>33659</v>
      </c>
      <c r="B19673" s="294"/>
      <c r="C19673" s="294"/>
      <c r="D19673" s="294"/>
      <c r="E19673" s="294"/>
      <c r="F19673" s="294"/>
    </row>
    <row r="19674">
      <c r="A19674" s="294" t="s">
        <v>33660</v>
      </c>
      <c r="B19674" s="294"/>
      <c r="C19674" s="294"/>
      <c r="D19674" s="294"/>
      <c r="E19674" s="294"/>
      <c r="F19674" s="294"/>
    </row>
    <row r="19675">
      <c r="A19675" s="294" t="s">
        <v>33661</v>
      </c>
      <c r="B19675" s="294"/>
      <c r="C19675" s="294"/>
      <c r="D19675" s="294"/>
      <c r="E19675" s="294"/>
      <c r="F19675" s="294"/>
    </row>
    <row r="19676">
      <c r="A19676" s="294" t="s">
        <v>33662</v>
      </c>
      <c r="B19676" s="294"/>
      <c r="C19676" s="294"/>
      <c r="D19676" s="294"/>
      <c r="E19676" s="294"/>
      <c r="F19676" s="294"/>
    </row>
    <row r="19677">
      <c r="A19677" s="294" t="s">
        <v>33663</v>
      </c>
      <c r="B19677" s="294"/>
      <c r="C19677" s="294"/>
      <c r="D19677" s="294"/>
      <c r="E19677" s="294"/>
      <c r="F19677" s="294"/>
    </row>
    <row r="19678">
      <c r="A19678" s="294" t="s">
        <v>33664</v>
      </c>
      <c r="B19678" s="294"/>
      <c r="C19678" s="294"/>
      <c r="D19678" s="294"/>
      <c r="E19678" s="294"/>
      <c r="F19678" s="294"/>
    </row>
    <row r="19679">
      <c r="A19679" s="294" t="s">
        <v>33665</v>
      </c>
      <c r="B19679" s="294"/>
      <c r="C19679" s="294"/>
      <c r="D19679" s="294"/>
      <c r="E19679" s="294"/>
      <c r="F19679" s="294"/>
    </row>
    <row r="19680">
      <c r="A19680" s="294"/>
      <c r="B19680" s="294"/>
      <c r="C19680" s="294"/>
      <c r="D19680" s="294"/>
      <c r="E19680" s="294"/>
      <c r="F19680" s="294"/>
    </row>
    <row r="19681">
      <c r="A19681" s="294" t="s">
        <v>21407</v>
      </c>
      <c r="B19681" s="294"/>
      <c r="C19681" s="294"/>
      <c r="D19681" s="294"/>
      <c r="E19681" s="294"/>
      <c r="F19681" s="294"/>
    </row>
    <row r="19682">
      <c r="A19682" s="294"/>
      <c r="B19682" s="294"/>
      <c r="C19682" s="294"/>
      <c r="D19682" s="294"/>
      <c r="E19682" s="294"/>
      <c r="F19682" s="294"/>
    </row>
    <row r="19683">
      <c r="A19683" s="294" t="s">
        <v>33666</v>
      </c>
      <c r="B19683" s="294"/>
      <c r="C19683" s="294"/>
      <c r="D19683" s="294"/>
      <c r="E19683" s="294"/>
      <c r="F19683" s="294"/>
    </row>
    <row r="19684">
      <c r="A19684" s="294" t="s">
        <v>33667</v>
      </c>
      <c r="B19684" s="294"/>
      <c r="C19684" s="294"/>
      <c r="D19684" s="294"/>
      <c r="E19684" s="294"/>
      <c r="F19684" s="294"/>
    </row>
    <row r="19685">
      <c r="A19685" s="294" t="s">
        <v>33668</v>
      </c>
      <c r="B19685" s="294"/>
      <c r="C19685" s="294"/>
      <c r="D19685" s="294"/>
      <c r="E19685" s="294"/>
      <c r="F19685" s="294"/>
    </row>
    <row r="19686">
      <c r="A19686" s="294" t="s">
        <v>33669</v>
      </c>
      <c r="B19686" s="294"/>
      <c r="C19686" s="294"/>
      <c r="D19686" s="294"/>
      <c r="E19686" s="294"/>
      <c r="F19686" s="294"/>
    </row>
    <row r="19687">
      <c r="A19687" s="294" t="s">
        <v>33670</v>
      </c>
      <c r="B19687" s="294"/>
      <c r="C19687" s="294"/>
      <c r="D19687" s="294"/>
      <c r="E19687" s="294"/>
      <c r="F19687" s="294"/>
    </row>
    <row r="19688">
      <c r="A19688" s="294" t="s">
        <v>33671</v>
      </c>
      <c r="B19688" s="294"/>
      <c r="C19688" s="294"/>
      <c r="D19688" s="294"/>
      <c r="E19688" s="294"/>
      <c r="F19688" s="294"/>
    </row>
    <row r="19689">
      <c r="A19689" s="294" t="s">
        <v>33672</v>
      </c>
      <c r="B19689" s="294"/>
      <c r="C19689" s="294"/>
      <c r="D19689" s="294"/>
      <c r="E19689" s="294"/>
      <c r="F19689" s="294"/>
    </row>
    <row r="19690">
      <c r="A19690" s="294" t="s">
        <v>33673</v>
      </c>
      <c r="B19690" s="294"/>
      <c r="C19690" s="294"/>
      <c r="D19690" s="294"/>
      <c r="E19690" s="294"/>
      <c r="F19690" s="294"/>
    </row>
    <row r="19691">
      <c r="A19691" s="294" t="s">
        <v>31322</v>
      </c>
      <c r="B19691" s="294"/>
      <c r="C19691" s="294"/>
      <c r="D19691" s="294"/>
      <c r="E19691" s="294"/>
      <c r="F19691" s="294"/>
    </row>
    <row r="19692">
      <c r="A19692" s="294" t="s">
        <v>33674</v>
      </c>
      <c r="B19692" s="294"/>
      <c r="C19692" s="294"/>
      <c r="D19692" s="294"/>
      <c r="E19692" s="294"/>
      <c r="F19692" s="294"/>
    </row>
    <row r="19693">
      <c r="A19693" s="294" t="s">
        <v>33675</v>
      </c>
      <c r="B19693" s="294"/>
      <c r="C19693" s="294"/>
      <c r="D19693" s="294"/>
      <c r="E19693" s="294"/>
      <c r="F19693" s="294"/>
    </row>
    <row r="19694">
      <c r="A19694" s="294" t="s">
        <v>33676</v>
      </c>
      <c r="B19694" s="294"/>
      <c r="C19694" s="294"/>
      <c r="D19694" s="294"/>
      <c r="E19694" s="294"/>
      <c r="F19694" s="294"/>
    </row>
    <row r="19695">
      <c r="A19695" s="294" t="s">
        <v>33466</v>
      </c>
      <c r="B19695" s="294"/>
      <c r="C19695" s="294"/>
      <c r="D19695" s="294"/>
      <c r="E19695" s="294"/>
      <c r="F19695" s="294"/>
    </row>
    <row r="19696">
      <c r="A19696" s="294"/>
      <c r="B19696" s="294"/>
      <c r="C19696" s="294"/>
      <c r="D19696" s="294"/>
      <c r="E19696" s="294"/>
      <c r="F19696" s="294"/>
    </row>
    <row r="19697">
      <c r="A19697" s="294" t="s">
        <v>21304</v>
      </c>
      <c r="B19697" s="294"/>
      <c r="C19697" s="294"/>
      <c r="D19697" s="294"/>
      <c r="E19697" s="294"/>
      <c r="F19697" s="294"/>
    </row>
    <row r="19698">
      <c r="A19698" s="294"/>
      <c r="B19698" s="294"/>
      <c r="C19698" s="294"/>
      <c r="D19698" s="294"/>
      <c r="E19698" s="294"/>
      <c r="F19698" s="294"/>
    </row>
    <row r="19699">
      <c r="A19699" s="294" t="s">
        <v>33677</v>
      </c>
      <c r="B19699" s="294"/>
      <c r="C19699" s="294"/>
      <c r="D19699" s="294"/>
      <c r="E19699" s="294"/>
      <c r="F19699" s="294"/>
    </row>
    <row r="19700">
      <c r="A19700" s="294" t="s">
        <v>33678</v>
      </c>
      <c r="B19700" s="294"/>
      <c r="C19700" s="294"/>
      <c r="D19700" s="294"/>
      <c r="E19700" s="294"/>
      <c r="F19700" s="294"/>
    </row>
    <row r="19701">
      <c r="A19701" s="294" t="s">
        <v>33679</v>
      </c>
      <c r="B19701" s="294"/>
      <c r="C19701" s="294"/>
      <c r="D19701" s="294"/>
      <c r="E19701" s="294"/>
      <c r="F19701" s="294"/>
    </row>
    <row r="19702">
      <c r="A19702" s="294" t="s">
        <v>33680</v>
      </c>
      <c r="B19702" s="294"/>
      <c r="C19702" s="294"/>
      <c r="D19702" s="294"/>
      <c r="E19702" s="294"/>
      <c r="F19702" s="294"/>
    </row>
    <row r="19703">
      <c r="A19703" s="294" t="s">
        <v>33681</v>
      </c>
      <c r="B19703" s="294"/>
      <c r="C19703" s="294"/>
      <c r="D19703" s="294"/>
      <c r="E19703" s="294"/>
      <c r="F19703" s="294"/>
    </row>
    <row r="19704">
      <c r="A19704" s="294" t="s">
        <v>33682</v>
      </c>
      <c r="B19704" s="294"/>
      <c r="C19704" s="294"/>
      <c r="D19704" s="294"/>
      <c r="E19704" s="294"/>
      <c r="F19704" s="294"/>
    </row>
    <row r="19705">
      <c r="A19705" s="294"/>
      <c r="B19705" s="294"/>
      <c r="C19705" s="294"/>
      <c r="D19705" s="294"/>
      <c r="E19705" s="294"/>
      <c r="F19705" s="294"/>
    </row>
    <row r="19706">
      <c r="A19706" s="294" t="s">
        <v>23508</v>
      </c>
      <c r="B19706" s="294"/>
      <c r="C19706" s="294"/>
      <c r="D19706" s="294"/>
      <c r="E19706" s="294"/>
      <c r="F19706" s="294"/>
    </row>
    <row r="19707">
      <c r="A19707" s="294" t="s">
        <v>29043</v>
      </c>
      <c r="B19707" s="294"/>
      <c r="C19707" s="294"/>
      <c r="D19707" s="294"/>
      <c r="E19707" s="294"/>
      <c r="F19707" s="294"/>
    </row>
    <row r="19708">
      <c r="A19708" s="294" t="s">
        <v>19505</v>
      </c>
      <c r="B19708" s="294"/>
      <c r="C19708" s="294"/>
      <c r="D19708" s="294"/>
      <c r="E19708" s="294"/>
      <c r="F19708" s="294"/>
    </row>
    <row r="19709">
      <c r="A19709" s="294" t="s">
        <v>21672</v>
      </c>
      <c r="B19709" s="294"/>
      <c r="C19709" s="294"/>
      <c r="D19709" s="294"/>
      <c r="E19709" s="294"/>
      <c r="F19709" s="294"/>
    </row>
    <row r="19710">
      <c r="A19710" s="294"/>
      <c r="B19710" s="294"/>
      <c r="C19710" s="294"/>
      <c r="D19710" s="294"/>
      <c r="E19710" s="294"/>
      <c r="F19710" s="294"/>
    </row>
    <row r="19711">
      <c r="A19711" s="294" t="s">
        <v>33636</v>
      </c>
      <c r="B19711" s="294"/>
      <c r="C19711" s="294"/>
      <c r="D19711" s="294"/>
      <c r="E19711" s="294"/>
      <c r="F19711" s="294"/>
    </row>
    <row r="19712">
      <c r="A19712" s="294" t="s">
        <v>33637</v>
      </c>
      <c r="B19712" s="294"/>
      <c r="C19712" s="294"/>
      <c r="D19712" s="294"/>
      <c r="E19712" s="294"/>
      <c r="F19712" s="294"/>
    </row>
    <row r="19713">
      <c r="A19713" s="294"/>
      <c r="B19713" s="294"/>
      <c r="C19713" s="294"/>
      <c r="D19713" s="294"/>
      <c r="E19713" s="294"/>
      <c r="F19713" s="294"/>
    </row>
    <row r="19714">
      <c r="A19714" s="294"/>
      <c r="B19714" s="294"/>
      <c r="C19714" s="294"/>
      <c r="D19714" s="294"/>
      <c r="E19714" s="294"/>
      <c r="F19714" s="294"/>
    </row>
    <row r="19715">
      <c r="A19715" s="294" t="s">
        <v>21315</v>
      </c>
      <c r="B19715" s="294"/>
      <c r="C19715" s="294"/>
      <c r="D19715" s="294"/>
      <c r="E19715" s="294"/>
      <c r="F19715" s="294"/>
    </row>
    <row r="19716">
      <c r="A19716" s="294"/>
      <c r="B19716" s="294"/>
      <c r="C19716" s="294"/>
      <c r="D19716" s="294"/>
      <c r="E19716" s="294"/>
      <c r="F19716" s="294"/>
    </row>
    <row r="19717">
      <c r="A19717" s="294" t="s">
        <v>33068</v>
      </c>
      <c r="B19717" s="294"/>
      <c r="C19717" s="294"/>
      <c r="D19717" s="294"/>
      <c r="E19717" s="294"/>
      <c r="F19717" s="294"/>
    </row>
    <row r="19718">
      <c r="A19718" s="294" t="s">
        <v>33683</v>
      </c>
      <c r="B19718" s="294"/>
      <c r="C19718" s="294"/>
      <c r="D19718" s="294"/>
      <c r="E19718" s="294"/>
      <c r="F19718" s="294"/>
    </row>
    <row r="19719">
      <c r="A19719" s="294" t="s">
        <v>33684</v>
      </c>
      <c r="B19719" s="294"/>
      <c r="C19719" s="294"/>
      <c r="D19719" s="294"/>
      <c r="E19719" s="294"/>
      <c r="F19719" s="294"/>
    </row>
    <row r="19720">
      <c r="A19720" s="294" t="s">
        <v>33685</v>
      </c>
      <c r="B19720" s="294"/>
      <c r="C19720" s="294"/>
      <c r="D19720" s="294"/>
      <c r="E19720" s="294"/>
      <c r="F19720" s="294"/>
    </row>
    <row r="19721">
      <c r="A19721" s="294" t="s">
        <v>33686</v>
      </c>
      <c r="B19721" s="294"/>
      <c r="C19721" s="294"/>
      <c r="D19721" s="294"/>
      <c r="E19721" s="294"/>
      <c r="F19721" s="294"/>
    </row>
    <row r="19722">
      <c r="A19722" s="294" t="s">
        <v>33687</v>
      </c>
      <c r="B19722" s="294"/>
      <c r="C19722" s="294"/>
      <c r="D19722" s="294"/>
      <c r="E19722" s="294"/>
      <c r="F19722" s="294"/>
    </row>
    <row r="19723">
      <c r="A19723" s="294"/>
      <c r="B19723" s="294"/>
      <c r="C19723" s="294"/>
      <c r="D19723" s="294"/>
      <c r="E19723" s="294"/>
      <c r="F19723" s="294"/>
    </row>
    <row r="19724">
      <c r="A19724" s="294"/>
      <c r="B19724" s="294"/>
      <c r="C19724" s="294"/>
      <c r="D19724" s="294"/>
      <c r="E19724" s="294"/>
      <c r="F19724" s="294"/>
    </row>
    <row r="19725">
      <c r="A19725" s="294" t="s">
        <v>27753</v>
      </c>
      <c r="B19725" s="294"/>
      <c r="C19725" s="294"/>
      <c r="D19725" s="294"/>
      <c r="E19725" s="294"/>
      <c r="F19725" s="294"/>
    </row>
    <row r="19726">
      <c r="A19726" s="294" t="s">
        <v>27494</v>
      </c>
      <c r="B19726" s="294"/>
      <c r="C19726" s="294"/>
      <c r="D19726" s="294"/>
      <c r="E19726" s="294"/>
      <c r="F19726" s="294"/>
    </row>
    <row r="19727">
      <c r="A19727" s="294"/>
      <c r="B19727" s="294"/>
      <c r="C19727" s="294"/>
      <c r="D19727" s="294"/>
      <c r="E19727" s="294"/>
      <c r="F19727" s="294"/>
    </row>
    <row r="19728">
      <c r="A19728" s="294" t="s">
        <v>33688</v>
      </c>
      <c r="B19728" s="294"/>
      <c r="C19728" s="294"/>
      <c r="D19728" s="294"/>
      <c r="E19728" s="294"/>
      <c r="F19728" s="294"/>
    </row>
    <row r="19729">
      <c r="A19729" s="294" t="s">
        <v>33689</v>
      </c>
      <c r="B19729" s="294"/>
      <c r="C19729" s="294"/>
      <c r="D19729" s="294"/>
      <c r="E19729" s="294"/>
      <c r="F19729" s="294"/>
    </row>
    <row r="19730">
      <c r="A19730" s="294" t="s">
        <v>33690</v>
      </c>
      <c r="B19730" s="294"/>
      <c r="C19730" s="294"/>
      <c r="D19730" s="294"/>
      <c r="E19730" s="294"/>
      <c r="F19730" s="294"/>
    </row>
    <row r="19731">
      <c r="A19731" s="294" t="s">
        <v>33691</v>
      </c>
      <c r="B19731" s="294"/>
      <c r="C19731" s="294"/>
      <c r="D19731" s="294"/>
      <c r="E19731" s="294"/>
      <c r="F19731" s="294"/>
    </row>
    <row r="19732">
      <c r="A19732" s="294"/>
      <c r="B19732" s="294"/>
      <c r="C19732" s="294"/>
      <c r="D19732" s="294"/>
      <c r="E19732" s="294"/>
      <c r="F19732" s="294"/>
    </row>
    <row r="19733">
      <c r="A19733" s="294" t="s">
        <v>24590</v>
      </c>
      <c r="B19733" s="294"/>
      <c r="C19733" s="294"/>
      <c r="D19733" s="294"/>
      <c r="E19733" s="294"/>
      <c r="F19733" s="294"/>
    </row>
    <row r="19734">
      <c r="A19734" s="294" t="s">
        <v>33692</v>
      </c>
      <c r="B19734" s="294"/>
      <c r="C19734" s="294"/>
      <c r="D19734" s="294"/>
      <c r="E19734" s="294"/>
      <c r="F19734" s="294"/>
    </row>
    <row r="19735">
      <c r="A19735" s="294"/>
      <c r="B19735" s="294"/>
      <c r="C19735" s="294"/>
      <c r="D19735" s="294"/>
      <c r="E19735" s="294"/>
      <c r="F19735" s="294"/>
    </row>
    <row r="19736">
      <c r="A19736" s="294" t="s">
        <v>33693</v>
      </c>
      <c r="B19736" s="294"/>
      <c r="C19736" s="294"/>
      <c r="D19736" s="294"/>
      <c r="E19736" s="294"/>
      <c r="F19736" s="294"/>
    </row>
    <row r="19737">
      <c r="A19737" s="294" t="s">
        <v>33694</v>
      </c>
      <c r="B19737" s="294"/>
      <c r="C19737" s="294"/>
      <c r="D19737" s="294"/>
      <c r="E19737" s="294"/>
      <c r="F19737" s="294"/>
    </row>
    <row r="19738">
      <c r="A19738" s="294" t="s">
        <v>33695</v>
      </c>
      <c r="B19738" s="294"/>
      <c r="C19738" s="294"/>
      <c r="D19738" s="294"/>
      <c r="E19738" s="294"/>
      <c r="F19738" s="294"/>
    </row>
    <row r="19739">
      <c r="A19739" s="294" t="s">
        <v>33696</v>
      </c>
      <c r="B19739" s="294"/>
      <c r="C19739" s="294"/>
      <c r="D19739" s="294"/>
      <c r="E19739" s="294"/>
      <c r="F19739" s="294"/>
    </row>
    <row r="19740">
      <c r="A19740" s="294" t="s">
        <v>33697</v>
      </c>
      <c r="B19740" s="294"/>
      <c r="C19740" s="294"/>
      <c r="D19740" s="294"/>
      <c r="E19740" s="294"/>
      <c r="F19740" s="294"/>
    </row>
    <row r="19741">
      <c r="A19741" s="294" t="s">
        <v>33698</v>
      </c>
      <c r="B19741" s="294"/>
      <c r="C19741" s="294"/>
      <c r="D19741" s="294"/>
      <c r="E19741" s="294"/>
      <c r="F19741" s="294"/>
    </row>
    <row r="19742">
      <c r="A19742" s="294"/>
      <c r="B19742" s="294"/>
      <c r="C19742" s="294"/>
      <c r="D19742" s="294"/>
      <c r="E19742" s="294"/>
      <c r="F19742" s="294"/>
    </row>
    <row r="19743">
      <c r="A19743" s="294" t="s">
        <v>22572</v>
      </c>
      <c r="B19743" s="294"/>
      <c r="C19743" s="294"/>
      <c r="D19743" s="294"/>
      <c r="E19743" s="294"/>
      <c r="F19743" s="294"/>
    </row>
    <row r="19744">
      <c r="A19744" s="294" t="s">
        <v>24098</v>
      </c>
      <c r="B19744" s="294"/>
      <c r="C19744" s="294"/>
      <c r="D19744" s="294"/>
      <c r="E19744" s="294"/>
      <c r="F19744" s="294"/>
    </row>
    <row r="19745">
      <c r="A19745" s="294"/>
      <c r="B19745" s="294"/>
      <c r="C19745" s="294"/>
      <c r="D19745" s="294"/>
      <c r="E19745" s="294"/>
      <c r="F19745" s="294"/>
    </row>
    <row r="19746">
      <c r="A19746" s="294" t="s">
        <v>33699</v>
      </c>
      <c r="B19746" s="294"/>
      <c r="C19746" s="294"/>
      <c r="D19746" s="294"/>
      <c r="E19746" s="294"/>
      <c r="F19746" s="294"/>
    </row>
    <row r="19747">
      <c r="A19747" s="294" t="s">
        <v>33700</v>
      </c>
      <c r="B19747" s="294"/>
      <c r="C19747" s="294"/>
      <c r="D19747" s="294"/>
      <c r="E19747" s="294"/>
      <c r="F19747" s="294"/>
    </row>
    <row r="19748">
      <c r="A19748" s="294" t="s">
        <v>33701</v>
      </c>
      <c r="B19748" s="294"/>
      <c r="C19748" s="294"/>
      <c r="D19748" s="294"/>
      <c r="E19748" s="294"/>
      <c r="F19748" s="294"/>
    </row>
    <row r="19749">
      <c r="A19749" s="294" t="s">
        <v>33702</v>
      </c>
      <c r="B19749" s="294"/>
      <c r="C19749" s="294"/>
      <c r="D19749" s="294"/>
      <c r="E19749" s="294"/>
      <c r="F19749" s="294"/>
    </row>
    <row r="19750">
      <c r="A19750" s="294" t="s">
        <v>33703</v>
      </c>
      <c r="B19750" s="294"/>
      <c r="C19750" s="294"/>
      <c r="D19750" s="294"/>
      <c r="E19750" s="294"/>
      <c r="F19750" s="294"/>
    </row>
    <row r="19751">
      <c r="A19751" s="294"/>
      <c r="B19751" s="294"/>
      <c r="C19751" s="294"/>
      <c r="D19751" s="294"/>
      <c r="E19751" s="294"/>
      <c r="F19751" s="294"/>
    </row>
    <row r="19752">
      <c r="A19752" s="294" t="s">
        <v>23771</v>
      </c>
      <c r="B19752" s="294"/>
      <c r="C19752" s="294"/>
      <c r="D19752" s="294"/>
      <c r="E19752" s="294"/>
      <c r="F19752" s="294"/>
    </row>
    <row r="19753">
      <c r="A19753" s="294" t="s">
        <v>24104</v>
      </c>
      <c r="B19753" s="294"/>
      <c r="C19753" s="294"/>
      <c r="D19753" s="294"/>
      <c r="E19753" s="294"/>
      <c r="F19753" s="294"/>
    </row>
    <row r="19754">
      <c r="A19754" s="294"/>
      <c r="B19754" s="294"/>
      <c r="C19754" s="294"/>
      <c r="D19754" s="294"/>
      <c r="E19754" s="294"/>
      <c r="F19754" s="294"/>
    </row>
    <row r="19755">
      <c r="A19755" s="294" t="s">
        <v>33704</v>
      </c>
      <c r="B19755" s="294"/>
      <c r="C19755" s="294"/>
      <c r="D19755" s="294"/>
      <c r="E19755" s="294"/>
      <c r="F19755" s="294"/>
    </row>
    <row r="19756">
      <c r="A19756" s="294" t="s">
        <v>33705</v>
      </c>
      <c r="B19756" s="294"/>
      <c r="C19756" s="294"/>
      <c r="D19756" s="294"/>
      <c r="E19756" s="294"/>
      <c r="F19756" s="294"/>
    </row>
    <row r="19757">
      <c r="A19757" s="294" t="s">
        <v>33706</v>
      </c>
      <c r="B19757" s="294"/>
      <c r="C19757" s="294"/>
      <c r="D19757" s="294"/>
      <c r="E19757" s="294"/>
      <c r="F19757" s="294"/>
    </row>
    <row r="19758">
      <c r="A19758" s="294" t="s">
        <v>33707</v>
      </c>
      <c r="B19758" s="294"/>
      <c r="C19758" s="294"/>
      <c r="D19758" s="294"/>
      <c r="E19758" s="294"/>
      <c r="F19758" s="294"/>
    </row>
    <row r="19759">
      <c r="A19759" s="294" t="s">
        <v>33708</v>
      </c>
      <c r="B19759" s="294"/>
      <c r="C19759" s="294"/>
      <c r="D19759" s="294"/>
      <c r="E19759" s="294"/>
      <c r="F19759" s="294"/>
    </row>
    <row r="19760">
      <c r="A19760" s="294"/>
      <c r="B19760" s="294"/>
      <c r="C19760" s="294"/>
      <c r="D19760" s="294"/>
      <c r="E19760" s="294"/>
      <c r="F19760" s="294"/>
    </row>
    <row r="19761">
      <c r="A19761" s="294" t="s">
        <v>24952</v>
      </c>
      <c r="B19761" s="294"/>
      <c r="C19761" s="294"/>
      <c r="D19761" s="294"/>
      <c r="E19761" s="294"/>
      <c r="F19761" s="294"/>
    </row>
    <row r="19762">
      <c r="A19762" s="294" t="s">
        <v>33709</v>
      </c>
      <c r="B19762" s="294"/>
      <c r="C19762" s="294"/>
      <c r="D19762" s="294"/>
      <c r="E19762" s="294"/>
      <c r="F19762" s="294"/>
    </row>
    <row r="19763">
      <c r="A19763" s="294"/>
      <c r="B19763" s="294"/>
      <c r="C19763" s="294"/>
      <c r="D19763" s="294"/>
      <c r="E19763" s="294"/>
      <c r="F19763" s="294"/>
    </row>
    <row r="19764">
      <c r="A19764" s="294" t="s">
        <v>33710</v>
      </c>
      <c r="B19764" s="294"/>
      <c r="C19764" s="294"/>
      <c r="D19764" s="294"/>
      <c r="E19764" s="294"/>
      <c r="F19764" s="294"/>
    </row>
    <row r="19765">
      <c r="A19765" s="294" t="s">
        <v>33711</v>
      </c>
      <c r="B19765" s="294"/>
      <c r="C19765" s="294"/>
      <c r="D19765" s="294"/>
      <c r="E19765" s="294"/>
      <c r="F19765" s="294"/>
    </row>
    <row r="19766">
      <c r="A19766" s="294" t="s">
        <v>33712</v>
      </c>
      <c r="B19766" s="294"/>
      <c r="C19766" s="294"/>
      <c r="D19766" s="294"/>
      <c r="E19766" s="294"/>
      <c r="F19766" s="294"/>
    </row>
    <row r="19767">
      <c r="A19767" s="294" t="s">
        <v>33713</v>
      </c>
      <c r="B19767" s="294"/>
      <c r="C19767" s="294"/>
      <c r="D19767" s="294"/>
      <c r="E19767" s="294"/>
      <c r="F19767" s="294"/>
    </row>
    <row r="19768">
      <c r="A19768" s="294" t="s">
        <v>33714</v>
      </c>
      <c r="B19768" s="294"/>
      <c r="C19768" s="294"/>
      <c r="D19768" s="294"/>
      <c r="E19768" s="294"/>
      <c r="F19768" s="294"/>
    </row>
    <row r="19769">
      <c r="A19769" s="294" t="s">
        <v>33715</v>
      </c>
      <c r="B19769" s="294"/>
      <c r="C19769" s="294"/>
      <c r="D19769" s="294"/>
      <c r="E19769" s="294"/>
      <c r="F19769" s="294"/>
    </row>
    <row r="19770">
      <c r="A19770" s="294" t="s">
        <v>33716</v>
      </c>
      <c r="B19770" s="294"/>
      <c r="C19770" s="294"/>
      <c r="D19770" s="294"/>
      <c r="E19770" s="294"/>
      <c r="F19770" s="294"/>
    </row>
    <row r="19771">
      <c r="A19771" s="294" t="s">
        <v>33717</v>
      </c>
      <c r="B19771" s="294"/>
      <c r="C19771" s="294"/>
      <c r="D19771" s="294"/>
      <c r="E19771" s="294"/>
      <c r="F19771" s="294"/>
    </row>
    <row r="19772">
      <c r="A19772" s="294" t="s">
        <v>33718</v>
      </c>
      <c r="B19772" s="294"/>
      <c r="C19772" s="294"/>
      <c r="D19772" s="294"/>
      <c r="E19772" s="294"/>
      <c r="F19772" s="294"/>
    </row>
    <row r="19773">
      <c r="A19773" s="294" t="s">
        <v>33719</v>
      </c>
      <c r="B19773" s="294"/>
      <c r="C19773" s="294"/>
      <c r="D19773" s="294"/>
      <c r="E19773" s="294"/>
      <c r="F19773" s="294"/>
    </row>
    <row r="19774">
      <c r="A19774" s="294"/>
      <c r="B19774" s="294"/>
      <c r="C19774" s="294"/>
      <c r="D19774" s="294"/>
      <c r="E19774" s="294"/>
      <c r="F19774" s="294"/>
    </row>
    <row r="19775">
      <c r="A19775" s="294"/>
      <c r="B19775" s="294"/>
      <c r="C19775" s="294"/>
      <c r="D19775" s="294"/>
      <c r="E19775" s="294"/>
      <c r="F19775" s="294"/>
    </row>
    <row r="19776">
      <c r="A19776" s="294" t="s">
        <v>28124</v>
      </c>
      <c r="B19776" s="294"/>
      <c r="C19776" s="294"/>
      <c r="D19776" s="294"/>
      <c r="E19776" s="294"/>
      <c r="F19776" s="294"/>
    </row>
    <row r="19777">
      <c r="A19777" s="294" t="s">
        <v>33720</v>
      </c>
      <c r="B19777" s="294"/>
      <c r="C19777" s="294"/>
      <c r="D19777" s="294"/>
      <c r="E19777" s="294"/>
      <c r="F19777" s="294"/>
    </row>
    <row r="19778">
      <c r="A19778" s="294" t="s">
        <v>21618</v>
      </c>
      <c r="B19778" s="294"/>
      <c r="C19778" s="294"/>
      <c r="D19778" s="294"/>
      <c r="E19778" s="294"/>
      <c r="F19778" s="294"/>
    </row>
    <row r="19779">
      <c r="A19779" s="294"/>
      <c r="B19779" s="294"/>
      <c r="C19779" s="294"/>
      <c r="D19779" s="294"/>
      <c r="E19779" s="294"/>
      <c r="F19779" s="294"/>
    </row>
    <row r="19780">
      <c r="A19780" s="294" t="s">
        <v>33721</v>
      </c>
      <c r="B19780" s="294"/>
      <c r="C19780" s="294"/>
      <c r="D19780" s="294"/>
      <c r="E19780" s="294"/>
      <c r="F19780" s="294"/>
    </row>
    <row r="19781">
      <c r="A19781" s="294"/>
      <c r="B19781" s="294"/>
      <c r="C19781" s="294"/>
      <c r="D19781" s="294"/>
      <c r="E19781" s="294"/>
      <c r="F19781" s="294"/>
    </row>
    <row r="19782">
      <c r="A19782" s="294" t="s">
        <v>22512</v>
      </c>
      <c r="B19782" s="294"/>
      <c r="C19782" s="294"/>
      <c r="D19782" s="294"/>
      <c r="E19782" s="294"/>
      <c r="F19782" s="294"/>
    </row>
    <row r="19783">
      <c r="A19783" s="294" t="s">
        <v>26296</v>
      </c>
      <c r="B19783" s="294"/>
      <c r="C19783" s="294"/>
      <c r="D19783" s="294"/>
      <c r="E19783" s="294"/>
      <c r="F19783" s="294"/>
    </row>
    <row r="19784">
      <c r="A19784" s="294"/>
      <c r="B19784" s="294"/>
      <c r="C19784" s="294"/>
      <c r="D19784" s="294"/>
      <c r="E19784" s="294"/>
      <c r="F19784" s="294"/>
    </row>
    <row r="19785">
      <c r="A19785" s="294" t="s">
        <v>33722</v>
      </c>
      <c r="B19785" s="294"/>
      <c r="C19785" s="294"/>
      <c r="D19785" s="294"/>
      <c r="E19785" s="294"/>
      <c r="F19785" s="294"/>
    </row>
    <row r="19786">
      <c r="A19786" s="294" t="s">
        <v>33723</v>
      </c>
      <c r="B19786" s="294"/>
      <c r="C19786" s="294"/>
      <c r="D19786" s="294"/>
      <c r="E19786" s="294"/>
      <c r="F19786" s="294"/>
    </row>
    <row r="19787">
      <c r="A19787" s="294" t="s">
        <v>33724</v>
      </c>
      <c r="B19787" s="294"/>
      <c r="C19787" s="294"/>
      <c r="D19787" s="294"/>
      <c r="E19787" s="294"/>
      <c r="F19787" s="294"/>
    </row>
    <row r="19788">
      <c r="A19788" s="294" t="s">
        <v>33725</v>
      </c>
      <c r="B19788" s="294"/>
      <c r="C19788" s="294"/>
      <c r="D19788" s="294"/>
      <c r="E19788" s="294"/>
      <c r="F19788" s="294"/>
    </row>
    <row r="19789">
      <c r="A19789" s="294" t="s">
        <v>33726</v>
      </c>
      <c r="B19789" s="294"/>
      <c r="C19789" s="294"/>
      <c r="D19789" s="294"/>
      <c r="E19789" s="294"/>
      <c r="F19789" s="294"/>
    </row>
    <row r="19790">
      <c r="A19790" s="294" t="s">
        <v>33727</v>
      </c>
      <c r="B19790" s="294"/>
      <c r="C19790" s="294"/>
      <c r="D19790" s="294"/>
      <c r="E19790" s="294"/>
      <c r="F19790" s="294"/>
    </row>
    <row r="19791">
      <c r="A19791" s="294"/>
      <c r="B19791" s="294"/>
      <c r="C19791" s="294"/>
      <c r="D19791" s="294"/>
      <c r="E19791" s="294"/>
      <c r="F19791" s="294"/>
    </row>
    <row r="19792">
      <c r="A19792" s="294" t="s">
        <v>26733</v>
      </c>
      <c r="B19792" s="294"/>
      <c r="C19792" s="294"/>
      <c r="D19792" s="294"/>
      <c r="E19792" s="294"/>
      <c r="F19792" s="294"/>
    </row>
    <row r="19793">
      <c r="A19793" s="294"/>
      <c r="B19793" s="294"/>
      <c r="C19793" s="294"/>
      <c r="D19793" s="294"/>
      <c r="E19793" s="294"/>
      <c r="F19793" s="294"/>
    </row>
    <row r="19794">
      <c r="A19794" s="294" t="s">
        <v>33728</v>
      </c>
      <c r="B19794" s="294"/>
      <c r="C19794" s="294"/>
      <c r="D19794" s="294"/>
      <c r="E19794" s="294"/>
      <c r="F19794" s="294"/>
    </row>
    <row r="19795">
      <c r="A19795" s="294" t="s">
        <v>23162</v>
      </c>
      <c r="B19795" s="294"/>
      <c r="C19795" s="294"/>
      <c r="D19795" s="294"/>
      <c r="E19795" s="294"/>
      <c r="F19795" s="294"/>
    </row>
    <row r="19796">
      <c r="A19796" s="294" t="s">
        <v>33729</v>
      </c>
      <c r="B19796" s="294"/>
      <c r="C19796" s="294"/>
      <c r="D19796" s="294"/>
      <c r="E19796" s="294"/>
      <c r="F19796" s="294"/>
    </row>
    <row r="19797">
      <c r="A19797" s="294" t="s">
        <v>33730</v>
      </c>
      <c r="B19797" s="294"/>
      <c r="C19797" s="294"/>
      <c r="D19797" s="294"/>
      <c r="E19797" s="294"/>
      <c r="F19797" s="294"/>
    </row>
    <row r="19798">
      <c r="A19798" s="294" t="s">
        <v>33731</v>
      </c>
      <c r="B19798" s="294"/>
      <c r="C19798" s="294"/>
      <c r="D19798" s="294"/>
      <c r="E19798" s="294"/>
      <c r="F19798" s="294"/>
    </row>
    <row r="19799">
      <c r="A19799" s="294"/>
      <c r="B19799" s="294"/>
      <c r="C19799" s="294"/>
      <c r="D19799" s="294"/>
      <c r="E19799" s="294"/>
      <c r="F19799" s="294"/>
    </row>
    <row r="19800">
      <c r="A19800" s="294" t="s">
        <v>23362</v>
      </c>
      <c r="B19800" s="294"/>
      <c r="C19800" s="294"/>
      <c r="D19800" s="294"/>
      <c r="E19800" s="294"/>
      <c r="F19800" s="294"/>
    </row>
    <row r="19801">
      <c r="A19801" s="294" t="s">
        <v>26319</v>
      </c>
      <c r="B19801" s="294"/>
      <c r="C19801" s="294"/>
      <c r="D19801" s="294"/>
      <c r="E19801" s="294"/>
      <c r="F19801" s="294"/>
    </row>
    <row r="19802">
      <c r="A19802" s="294"/>
      <c r="B19802" s="294"/>
      <c r="C19802" s="294"/>
      <c r="D19802" s="294"/>
      <c r="E19802" s="294"/>
      <c r="F19802" s="294"/>
    </row>
    <row r="19803">
      <c r="A19803" s="294" t="s">
        <v>32764</v>
      </c>
      <c r="B19803" s="294"/>
      <c r="C19803" s="294"/>
      <c r="D19803" s="294"/>
      <c r="E19803" s="294"/>
      <c r="F19803" s="294"/>
    </row>
    <row r="19804">
      <c r="A19804" s="294" t="s">
        <v>33732</v>
      </c>
      <c r="B19804" s="294"/>
      <c r="C19804" s="294"/>
      <c r="D19804" s="294"/>
      <c r="E19804" s="294"/>
      <c r="F19804" s="294"/>
    </row>
    <row r="19805">
      <c r="A19805" s="294" t="s">
        <v>33733</v>
      </c>
      <c r="B19805" s="294"/>
      <c r="C19805" s="294"/>
      <c r="D19805" s="294"/>
      <c r="E19805" s="294"/>
      <c r="F19805" s="294"/>
    </row>
    <row r="19806">
      <c r="A19806" s="294" t="s">
        <v>33734</v>
      </c>
      <c r="B19806" s="294"/>
      <c r="C19806" s="294"/>
      <c r="D19806" s="294"/>
      <c r="E19806" s="294"/>
      <c r="F19806" s="294"/>
    </row>
    <row r="19807">
      <c r="A19807" s="294" t="s">
        <v>33735</v>
      </c>
      <c r="B19807" s="294"/>
      <c r="C19807" s="294"/>
      <c r="D19807" s="294"/>
      <c r="E19807" s="294"/>
      <c r="F19807" s="294"/>
    </row>
    <row r="19808">
      <c r="A19808" s="294" t="s">
        <v>33736</v>
      </c>
      <c r="B19808" s="294"/>
      <c r="C19808" s="294"/>
      <c r="D19808" s="294"/>
      <c r="E19808" s="294"/>
      <c r="F19808" s="294"/>
    </row>
    <row r="19809">
      <c r="A19809" s="294" t="s">
        <v>33737</v>
      </c>
      <c r="B19809" s="294"/>
      <c r="C19809" s="294"/>
      <c r="D19809" s="294"/>
      <c r="E19809" s="294"/>
      <c r="F19809" s="294"/>
    </row>
    <row r="19810">
      <c r="A19810" s="294"/>
      <c r="B19810" s="294"/>
      <c r="C19810" s="294"/>
      <c r="D19810" s="294"/>
      <c r="E19810" s="294"/>
      <c r="F19810" s="294"/>
    </row>
    <row r="19811">
      <c r="A19811" s="294"/>
      <c r="B19811" s="294"/>
      <c r="C19811" s="294"/>
      <c r="D19811" s="294"/>
      <c r="E19811" s="294"/>
      <c r="F19811" s="294"/>
    </row>
    <row r="19812">
      <c r="A19812" s="294" t="s">
        <v>28108</v>
      </c>
      <c r="B19812" s="294"/>
      <c r="C19812" s="294"/>
      <c r="D19812" s="294"/>
      <c r="E19812" s="294"/>
      <c r="F19812" s="294"/>
    </row>
    <row r="19813">
      <c r="A19813" s="294"/>
      <c r="B19813" s="294"/>
      <c r="C19813" s="294"/>
      <c r="D19813" s="294"/>
      <c r="E19813" s="294"/>
      <c r="F19813" s="294"/>
    </row>
    <row r="19814">
      <c r="A19814" s="294" t="s">
        <v>33738</v>
      </c>
      <c r="B19814" s="294"/>
      <c r="C19814" s="294"/>
      <c r="D19814" s="294"/>
      <c r="E19814" s="294"/>
      <c r="F19814" s="294"/>
    </row>
    <row r="19815">
      <c r="A19815" s="294" t="s">
        <v>33739</v>
      </c>
      <c r="B19815" s="294"/>
      <c r="C19815" s="294"/>
      <c r="D19815" s="294"/>
      <c r="E19815" s="294"/>
      <c r="F19815" s="294"/>
    </row>
    <row r="19816">
      <c r="A19816" s="294" t="s">
        <v>23825</v>
      </c>
      <c r="B19816" s="294"/>
      <c r="C19816" s="294"/>
      <c r="D19816" s="294"/>
      <c r="E19816" s="294"/>
      <c r="F19816" s="294"/>
    </row>
    <row r="19817">
      <c r="A19817" s="294" t="s">
        <v>33740</v>
      </c>
      <c r="B19817" s="294"/>
      <c r="C19817" s="294"/>
      <c r="D19817" s="294"/>
      <c r="E19817" s="294"/>
      <c r="F19817" s="294"/>
    </row>
    <row r="19818">
      <c r="A19818" s="294" t="s">
        <v>33741</v>
      </c>
      <c r="B19818" s="294"/>
      <c r="C19818" s="294"/>
      <c r="D19818" s="294"/>
      <c r="E19818" s="294"/>
      <c r="F19818" s="294"/>
    </row>
    <row r="19819">
      <c r="A19819" s="294"/>
      <c r="B19819" s="294"/>
      <c r="C19819" s="294"/>
      <c r="D19819" s="294"/>
      <c r="E19819" s="294"/>
      <c r="F19819" s="294"/>
    </row>
    <row r="19820">
      <c r="A19820" s="294" t="s">
        <v>21407</v>
      </c>
      <c r="B19820" s="294"/>
      <c r="C19820" s="294"/>
      <c r="D19820" s="294"/>
      <c r="E19820" s="294"/>
      <c r="F19820" s="294"/>
    </row>
    <row r="19821">
      <c r="A19821" s="294"/>
      <c r="B19821" s="294"/>
      <c r="C19821" s="294"/>
      <c r="D19821" s="294"/>
      <c r="E19821" s="294"/>
      <c r="F19821" s="294"/>
    </row>
    <row r="19822">
      <c r="A19822" s="294" t="s">
        <v>33742</v>
      </c>
      <c r="B19822" s="294"/>
      <c r="C19822" s="294"/>
      <c r="D19822" s="294"/>
      <c r="E19822" s="294"/>
      <c r="F19822" s="294"/>
    </row>
    <row r="19823">
      <c r="A19823" s="294" t="s">
        <v>33743</v>
      </c>
      <c r="B19823" s="294"/>
      <c r="C19823" s="294"/>
      <c r="D19823" s="294"/>
      <c r="E19823" s="294"/>
      <c r="F19823" s="294"/>
    </row>
    <row r="19824">
      <c r="A19824" s="294" t="s">
        <v>33744</v>
      </c>
      <c r="B19824" s="294"/>
      <c r="C19824" s="294"/>
      <c r="D19824" s="294"/>
      <c r="E19824" s="294"/>
      <c r="F19824" s="294"/>
    </row>
    <row r="19825">
      <c r="A19825" s="294" t="s">
        <v>33745</v>
      </c>
      <c r="B19825" s="294"/>
      <c r="C19825" s="294"/>
      <c r="D19825" s="294"/>
      <c r="E19825" s="294"/>
      <c r="F19825" s="294"/>
    </row>
    <row r="19826">
      <c r="A19826" s="294"/>
      <c r="B19826" s="294"/>
      <c r="C19826" s="294"/>
      <c r="D19826" s="294"/>
      <c r="E19826" s="294"/>
      <c r="F19826" s="294"/>
    </row>
    <row r="19827">
      <c r="A19827" s="294" t="s">
        <v>21304</v>
      </c>
      <c r="B19827" s="294"/>
      <c r="C19827" s="294"/>
      <c r="D19827" s="294"/>
      <c r="E19827" s="294"/>
      <c r="F19827" s="294"/>
    </row>
    <row r="19828">
      <c r="A19828" s="294"/>
      <c r="B19828" s="294"/>
      <c r="C19828" s="294"/>
      <c r="D19828" s="294"/>
      <c r="E19828" s="294"/>
      <c r="F19828" s="294"/>
    </row>
    <row r="19829">
      <c r="A19829" s="294" t="s">
        <v>33746</v>
      </c>
      <c r="B19829" s="294"/>
      <c r="C19829" s="294"/>
      <c r="D19829" s="294"/>
      <c r="E19829" s="294"/>
      <c r="F19829" s="294"/>
    </row>
    <row r="19830">
      <c r="A19830" s="294" t="s">
        <v>33747</v>
      </c>
      <c r="B19830" s="294"/>
      <c r="C19830" s="294"/>
      <c r="D19830" s="294"/>
      <c r="E19830" s="294"/>
      <c r="F19830" s="294"/>
    </row>
    <row r="19831">
      <c r="A19831" s="294" t="s">
        <v>33748</v>
      </c>
      <c r="B19831" s="294"/>
      <c r="C19831" s="294"/>
      <c r="D19831" s="294"/>
      <c r="E19831" s="294"/>
      <c r="F19831" s="294"/>
    </row>
    <row r="19832">
      <c r="A19832" s="294" t="s">
        <v>33749</v>
      </c>
      <c r="B19832" s="294"/>
      <c r="C19832" s="294"/>
      <c r="D19832" s="294"/>
      <c r="E19832" s="294"/>
      <c r="F19832" s="294"/>
    </row>
    <row r="19833">
      <c r="A19833" s="294" t="s">
        <v>33750</v>
      </c>
      <c r="B19833" s="294"/>
      <c r="C19833" s="294"/>
      <c r="D19833" s="294"/>
      <c r="E19833" s="294"/>
      <c r="F19833" s="294"/>
    </row>
    <row r="19834">
      <c r="A19834" s="294" t="s">
        <v>33751</v>
      </c>
      <c r="B19834" s="294"/>
      <c r="C19834" s="294"/>
      <c r="D19834" s="294"/>
      <c r="E19834" s="294"/>
      <c r="F19834" s="294"/>
    </row>
    <row r="19835">
      <c r="A19835" s="294" t="s">
        <v>33752</v>
      </c>
      <c r="B19835" s="294"/>
      <c r="C19835" s="294"/>
      <c r="D19835" s="294"/>
      <c r="E19835" s="294"/>
      <c r="F19835" s="294"/>
    </row>
    <row r="19836">
      <c r="A19836" s="294"/>
      <c r="B19836" s="294"/>
      <c r="C19836" s="294"/>
      <c r="D19836" s="294"/>
      <c r="E19836" s="294"/>
      <c r="F19836" s="294"/>
    </row>
    <row r="19837">
      <c r="A19837" s="294"/>
      <c r="B19837" s="294"/>
      <c r="C19837" s="294"/>
      <c r="D19837" s="294"/>
      <c r="E19837" s="294"/>
      <c r="F19837" s="294"/>
    </row>
    <row r="19838">
      <c r="A19838" s="294" t="s">
        <v>28124</v>
      </c>
      <c r="B19838" s="294"/>
      <c r="C19838" s="294"/>
      <c r="D19838" s="294"/>
      <c r="E19838" s="294"/>
      <c r="F19838" s="294"/>
    </row>
    <row r="19839">
      <c r="A19839" s="294" t="s">
        <v>33753</v>
      </c>
      <c r="B19839" s="294"/>
      <c r="C19839" s="294"/>
      <c r="D19839" s="294"/>
      <c r="E19839" s="294"/>
      <c r="F19839" s="294"/>
    </row>
    <row r="19840">
      <c r="A19840" s="294" t="s">
        <v>21672</v>
      </c>
      <c r="B19840" s="294"/>
      <c r="C19840" s="294"/>
      <c r="D19840" s="294"/>
      <c r="E19840" s="294"/>
      <c r="F19840" s="294"/>
    </row>
    <row r="19841">
      <c r="A19841" s="294"/>
      <c r="B19841" s="294"/>
      <c r="C19841" s="294"/>
      <c r="D19841" s="294"/>
      <c r="E19841" s="294"/>
      <c r="F19841" s="294"/>
    </row>
    <row r="19842">
      <c r="A19842" s="294" t="s">
        <v>33721</v>
      </c>
      <c r="B19842" s="294"/>
      <c r="C19842" s="294"/>
      <c r="D19842" s="294"/>
      <c r="E19842" s="294"/>
      <c r="F19842" s="294"/>
    </row>
    <row r="19843">
      <c r="A19843" s="294"/>
      <c r="B19843" s="294"/>
      <c r="C19843" s="294"/>
      <c r="D19843" s="294"/>
      <c r="E19843" s="294"/>
      <c r="F19843" s="294"/>
    </row>
    <row r="19844">
      <c r="A19844" s="294" t="s">
        <v>23007</v>
      </c>
      <c r="B19844" s="294"/>
      <c r="C19844" s="294"/>
      <c r="D19844" s="294"/>
      <c r="E19844" s="294"/>
      <c r="F19844" s="294"/>
    </row>
    <row r="19845">
      <c r="A19845" s="294"/>
      <c r="B19845" s="294"/>
      <c r="C19845" s="294"/>
      <c r="D19845" s="294"/>
      <c r="E19845" s="294"/>
      <c r="F19845" s="294"/>
    </row>
    <row r="19846">
      <c r="A19846" s="294" t="s">
        <v>33754</v>
      </c>
      <c r="B19846" s="294"/>
      <c r="C19846" s="294"/>
      <c r="D19846" s="294"/>
      <c r="E19846" s="294"/>
      <c r="F19846" s="294"/>
    </row>
    <row r="19847">
      <c r="A19847" s="294" t="s">
        <v>27355</v>
      </c>
      <c r="B19847" s="294"/>
      <c r="C19847" s="294"/>
      <c r="D19847" s="294"/>
      <c r="E19847" s="294"/>
      <c r="F19847" s="294"/>
    </row>
    <row r="19848">
      <c r="A19848" s="294" t="s">
        <v>33755</v>
      </c>
      <c r="B19848" s="294"/>
      <c r="C19848" s="294"/>
      <c r="D19848" s="294"/>
      <c r="E19848" s="294"/>
      <c r="F19848" s="294"/>
    </row>
    <row r="19849">
      <c r="A19849" s="294" t="s">
        <v>33756</v>
      </c>
      <c r="B19849" s="294"/>
      <c r="C19849" s="294"/>
      <c r="D19849" s="294"/>
      <c r="E19849" s="294"/>
      <c r="F19849" s="294"/>
    </row>
    <row r="19850">
      <c r="A19850" s="294" t="s">
        <v>33757</v>
      </c>
      <c r="B19850" s="294"/>
      <c r="C19850" s="294"/>
      <c r="D19850" s="294"/>
      <c r="E19850" s="294"/>
      <c r="F19850" s="294"/>
    </row>
    <row r="19851">
      <c r="A19851" s="294" t="s">
        <v>33758</v>
      </c>
      <c r="B19851" s="294"/>
      <c r="C19851" s="294"/>
      <c r="D19851" s="294"/>
      <c r="E19851" s="294"/>
      <c r="F19851" s="294"/>
    </row>
    <row r="19852">
      <c r="A19852" s="294" t="s">
        <v>33759</v>
      </c>
      <c r="B19852" s="294"/>
      <c r="C19852" s="294"/>
      <c r="D19852" s="294"/>
      <c r="E19852" s="294"/>
      <c r="F19852" s="294"/>
    </row>
    <row r="19853">
      <c r="A19853" s="294" t="s">
        <v>33760</v>
      </c>
      <c r="B19853" s="294"/>
      <c r="C19853" s="294"/>
      <c r="D19853" s="294"/>
      <c r="E19853" s="294"/>
      <c r="F19853" s="294"/>
    </row>
    <row r="19854">
      <c r="A19854" s="294"/>
      <c r="B19854" s="294"/>
      <c r="C19854" s="294"/>
      <c r="D19854" s="294"/>
      <c r="E19854" s="294"/>
      <c r="F19854" s="294"/>
    </row>
    <row r="19855">
      <c r="A19855" s="294" t="s">
        <v>22564</v>
      </c>
      <c r="B19855" s="294"/>
      <c r="C19855" s="294"/>
      <c r="D19855" s="294"/>
      <c r="E19855" s="294"/>
      <c r="F19855" s="294"/>
    </row>
    <row r="19856">
      <c r="A19856" s="294" t="s">
        <v>20470</v>
      </c>
      <c r="B19856" s="294"/>
      <c r="C19856" s="294"/>
      <c r="D19856" s="294"/>
      <c r="E19856" s="294"/>
      <c r="F19856" s="294"/>
    </row>
    <row r="19857">
      <c r="A19857" s="294"/>
      <c r="B19857" s="294"/>
      <c r="C19857" s="294"/>
      <c r="D19857" s="294"/>
      <c r="E19857" s="294"/>
      <c r="F19857" s="294"/>
    </row>
    <row r="19858">
      <c r="A19858" s="294" t="s">
        <v>33761</v>
      </c>
      <c r="B19858" s="294"/>
      <c r="C19858" s="294"/>
      <c r="D19858" s="294"/>
      <c r="E19858" s="294"/>
      <c r="F19858" s="294"/>
    </row>
    <row r="19859">
      <c r="A19859" s="294" t="s">
        <v>33762</v>
      </c>
      <c r="B19859" s="294"/>
      <c r="C19859" s="294"/>
      <c r="D19859" s="294"/>
      <c r="E19859" s="294"/>
      <c r="F19859" s="294"/>
    </row>
    <row r="19860">
      <c r="A19860" s="294" t="s">
        <v>33763</v>
      </c>
      <c r="B19860" s="294"/>
      <c r="C19860" s="294"/>
      <c r="D19860" s="294"/>
      <c r="E19860" s="294"/>
      <c r="F19860" s="294"/>
    </row>
    <row r="19861">
      <c r="A19861" s="294" t="s">
        <v>33764</v>
      </c>
      <c r="B19861" s="294"/>
      <c r="C19861" s="294"/>
      <c r="D19861" s="294"/>
      <c r="E19861" s="294"/>
      <c r="F19861" s="294"/>
    </row>
    <row r="19862">
      <c r="A19862" s="294"/>
      <c r="B19862" s="294"/>
      <c r="C19862" s="294"/>
      <c r="D19862" s="294"/>
      <c r="E19862" s="294"/>
      <c r="F19862" s="294"/>
    </row>
    <row r="19863">
      <c r="A19863" s="294" t="s">
        <v>28596</v>
      </c>
      <c r="B19863" s="294"/>
      <c r="C19863" s="294"/>
      <c r="D19863" s="294"/>
      <c r="E19863" s="294"/>
      <c r="F19863" s="294"/>
    </row>
    <row r="19864">
      <c r="A19864" s="294"/>
      <c r="B19864" s="294"/>
      <c r="C19864" s="294"/>
      <c r="D19864" s="294"/>
      <c r="E19864" s="294"/>
      <c r="F19864" s="294"/>
    </row>
    <row r="19865">
      <c r="A19865" s="294" t="s">
        <v>33765</v>
      </c>
      <c r="B19865" s="294"/>
      <c r="C19865" s="294"/>
      <c r="D19865" s="294"/>
      <c r="E19865" s="294"/>
      <c r="F19865" s="294"/>
    </row>
    <row r="19866">
      <c r="A19866" s="294" t="s">
        <v>33766</v>
      </c>
      <c r="B19866" s="294"/>
      <c r="C19866" s="294"/>
      <c r="D19866" s="294"/>
      <c r="E19866" s="294"/>
      <c r="F19866" s="294"/>
    </row>
    <row r="19867">
      <c r="A19867" s="294" t="s">
        <v>33767</v>
      </c>
      <c r="B19867" s="294"/>
      <c r="C19867" s="294"/>
      <c r="D19867" s="294"/>
      <c r="E19867" s="294"/>
      <c r="F19867" s="294"/>
    </row>
    <row r="19868">
      <c r="A19868" s="294" t="s">
        <v>33768</v>
      </c>
      <c r="B19868" s="294"/>
      <c r="C19868" s="294"/>
      <c r="D19868" s="294"/>
      <c r="E19868" s="294"/>
      <c r="F19868" s="294"/>
    </row>
    <row r="19869">
      <c r="A19869" s="294"/>
      <c r="B19869" s="294"/>
      <c r="C19869" s="294"/>
      <c r="D19869" s="294"/>
      <c r="E19869" s="294"/>
      <c r="F19869" s="294"/>
    </row>
    <row r="19870">
      <c r="A19870" s="294" t="s">
        <v>22572</v>
      </c>
      <c r="B19870" s="294"/>
      <c r="C19870" s="294"/>
      <c r="D19870" s="294"/>
      <c r="E19870" s="294"/>
      <c r="F19870" s="294"/>
    </row>
    <row r="19871">
      <c r="A19871" s="294" t="s">
        <v>23767</v>
      </c>
      <c r="B19871" s="294"/>
      <c r="C19871" s="294"/>
      <c r="D19871" s="294"/>
      <c r="E19871" s="294"/>
      <c r="F19871" s="294"/>
    </row>
    <row r="19872">
      <c r="A19872" s="294"/>
      <c r="B19872" s="294"/>
      <c r="C19872" s="294"/>
      <c r="D19872" s="294"/>
      <c r="E19872" s="294"/>
      <c r="F19872" s="294"/>
    </row>
    <row r="19873">
      <c r="A19873" s="294" t="s">
        <v>33769</v>
      </c>
      <c r="B19873" s="294"/>
      <c r="C19873" s="294"/>
      <c r="D19873" s="294"/>
      <c r="E19873" s="294"/>
      <c r="F19873" s="294"/>
    </row>
    <row r="19874">
      <c r="A19874" s="294" t="s">
        <v>33770</v>
      </c>
      <c r="B19874" s="294"/>
      <c r="C19874" s="294"/>
      <c r="D19874" s="294"/>
      <c r="E19874" s="294"/>
      <c r="F19874" s="294"/>
    </row>
    <row r="19875">
      <c r="A19875" s="294" t="s">
        <v>32733</v>
      </c>
      <c r="B19875" s="294"/>
      <c r="C19875" s="294"/>
      <c r="D19875" s="294"/>
      <c r="E19875" s="294"/>
      <c r="F19875" s="294"/>
    </row>
    <row r="19876">
      <c r="A19876" s="294" t="s">
        <v>33771</v>
      </c>
      <c r="B19876" s="294"/>
      <c r="C19876" s="294"/>
      <c r="D19876" s="294"/>
      <c r="E19876" s="294"/>
      <c r="F19876" s="294"/>
    </row>
    <row r="19877">
      <c r="A19877" s="294"/>
      <c r="B19877" s="294"/>
      <c r="C19877" s="294"/>
      <c r="D19877" s="294"/>
      <c r="E19877" s="294"/>
      <c r="F19877" s="294"/>
    </row>
    <row r="19878">
      <c r="A19878" s="294" t="s">
        <v>24735</v>
      </c>
      <c r="B19878" s="294"/>
      <c r="C19878" s="294"/>
      <c r="D19878" s="294"/>
      <c r="E19878" s="294"/>
      <c r="F19878" s="294"/>
    </row>
    <row r="19879">
      <c r="A19879" s="294" t="s">
        <v>23772</v>
      </c>
      <c r="B19879" s="294"/>
      <c r="C19879" s="294"/>
      <c r="D19879" s="294"/>
      <c r="E19879" s="294"/>
      <c r="F19879" s="294"/>
    </row>
    <row r="19880">
      <c r="A19880" s="294"/>
      <c r="B19880" s="294"/>
      <c r="C19880" s="294"/>
      <c r="D19880" s="294"/>
      <c r="E19880" s="294"/>
      <c r="F19880" s="294"/>
    </row>
    <row r="19881">
      <c r="A19881" s="294" t="s">
        <v>33772</v>
      </c>
      <c r="B19881" s="294"/>
      <c r="C19881" s="294"/>
      <c r="D19881" s="294"/>
      <c r="E19881" s="294"/>
      <c r="F19881" s="294"/>
    </row>
    <row r="19882">
      <c r="A19882" s="294" t="s">
        <v>33773</v>
      </c>
      <c r="B19882" s="294"/>
      <c r="C19882" s="294"/>
      <c r="D19882" s="294"/>
      <c r="E19882" s="294"/>
      <c r="F19882" s="294"/>
    </row>
    <row r="19883">
      <c r="A19883" s="294" t="s">
        <v>33774</v>
      </c>
      <c r="B19883" s="294"/>
      <c r="C19883" s="294"/>
      <c r="D19883" s="294"/>
      <c r="E19883" s="294"/>
      <c r="F19883" s="294"/>
    </row>
    <row r="19884">
      <c r="A19884" s="294" t="s">
        <v>33775</v>
      </c>
      <c r="B19884" s="294"/>
      <c r="C19884" s="294"/>
      <c r="D19884" s="294"/>
      <c r="E19884" s="294"/>
      <c r="F19884" s="294"/>
    </row>
    <row r="19885">
      <c r="A19885" s="294"/>
      <c r="B19885" s="294"/>
      <c r="C19885" s="294"/>
      <c r="D19885" s="294"/>
      <c r="E19885" s="294"/>
      <c r="F19885" s="294"/>
    </row>
    <row r="19886">
      <c r="A19886" s="294" t="s">
        <v>33776</v>
      </c>
      <c r="B19886" s="294"/>
      <c r="C19886" s="294"/>
      <c r="D19886" s="294"/>
      <c r="E19886" s="294"/>
      <c r="F19886" s="294"/>
    </row>
    <row r="19887">
      <c r="A19887" s="294"/>
      <c r="B19887" s="294"/>
      <c r="C19887" s="294"/>
      <c r="D19887" s="294"/>
      <c r="E19887" s="294"/>
      <c r="F19887" s="294"/>
    </row>
    <row r="19888">
      <c r="A19888" s="294" t="s">
        <v>33777</v>
      </c>
      <c r="B19888" s="294"/>
      <c r="C19888" s="294"/>
      <c r="D19888" s="294"/>
      <c r="E19888" s="294"/>
      <c r="F19888" s="294"/>
    </row>
    <row r="19889">
      <c r="A19889" s="294" t="s">
        <v>33778</v>
      </c>
      <c r="B19889" s="294"/>
      <c r="C19889" s="294"/>
      <c r="D19889" s="294"/>
      <c r="E19889" s="294"/>
      <c r="F19889" s="294"/>
    </row>
    <row r="19890">
      <c r="A19890" s="294" t="s">
        <v>33779</v>
      </c>
      <c r="B19890" s="294"/>
      <c r="C19890" s="294"/>
      <c r="D19890" s="294"/>
      <c r="E19890" s="294"/>
      <c r="F19890" s="294"/>
    </row>
    <row r="19891">
      <c r="A19891" s="294" t="s">
        <v>33780</v>
      </c>
      <c r="B19891" s="294"/>
      <c r="C19891" s="294"/>
      <c r="D19891" s="294"/>
      <c r="E19891" s="294"/>
      <c r="F19891" s="294"/>
    </row>
    <row r="19892">
      <c r="A19892" s="294" t="s">
        <v>33781</v>
      </c>
      <c r="B19892" s="294"/>
      <c r="C19892" s="294"/>
      <c r="D19892" s="294"/>
      <c r="E19892" s="294"/>
      <c r="F19892" s="294"/>
    </row>
    <row r="19893">
      <c r="A19893" s="294" t="s">
        <v>33782</v>
      </c>
      <c r="B19893" s="294"/>
      <c r="C19893" s="294"/>
      <c r="D19893" s="294"/>
      <c r="E19893" s="294"/>
      <c r="F19893" s="294"/>
    </row>
    <row r="19894">
      <c r="A19894" s="294" t="s">
        <v>25079</v>
      </c>
      <c r="B19894" s="294"/>
      <c r="C19894" s="294"/>
      <c r="D19894" s="294"/>
      <c r="E19894" s="294"/>
      <c r="F19894" s="294"/>
    </row>
    <row r="19895">
      <c r="A19895" s="294" t="s">
        <v>33783</v>
      </c>
      <c r="B19895" s="294"/>
      <c r="C19895" s="294"/>
      <c r="D19895" s="294"/>
      <c r="E19895" s="294"/>
      <c r="F19895" s="294"/>
    </row>
    <row r="19896">
      <c r="A19896" s="294" t="s">
        <v>33784</v>
      </c>
      <c r="B19896" s="294"/>
      <c r="C19896" s="294"/>
      <c r="D19896" s="294"/>
      <c r="E19896" s="294"/>
      <c r="F19896" s="294"/>
    </row>
    <row r="19897">
      <c r="A19897" s="294" t="s">
        <v>33785</v>
      </c>
      <c r="B19897" s="294"/>
      <c r="C19897" s="294"/>
      <c r="D19897" s="294"/>
      <c r="E19897" s="294"/>
      <c r="F19897" s="294"/>
    </row>
    <row r="19898">
      <c r="A19898" s="294" t="s">
        <v>33786</v>
      </c>
      <c r="B19898" s="294"/>
      <c r="C19898" s="294"/>
      <c r="D19898" s="294"/>
      <c r="E19898" s="294"/>
      <c r="F19898" s="294"/>
    </row>
    <row r="19899">
      <c r="A19899" s="294"/>
      <c r="B19899" s="294"/>
      <c r="C19899" s="294"/>
      <c r="D19899" s="294"/>
      <c r="E19899" s="294"/>
      <c r="F19899" s="294"/>
    </row>
    <row r="19900">
      <c r="A19900" s="294"/>
      <c r="B19900" s="294"/>
      <c r="C19900" s="294"/>
      <c r="D19900" s="294"/>
      <c r="E19900" s="294"/>
      <c r="F19900" s="294"/>
    </row>
    <row r="19901">
      <c r="A19901" s="294" t="s">
        <v>28124</v>
      </c>
      <c r="B19901" s="294"/>
      <c r="C19901" s="294"/>
      <c r="D19901" s="294"/>
      <c r="E19901" s="294"/>
      <c r="F19901" s="294"/>
    </row>
    <row r="19902">
      <c r="A19902" s="294" t="s">
        <v>33787</v>
      </c>
      <c r="B19902" s="294"/>
      <c r="C19902" s="294"/>
      <c r="D19902" s="294"/>
      <c r="E19902" s="294"/>
      <c r="F19902" s="294"/>
    </row>
    <row r="19903">
      <c r="A19903" s="294" t="s">
        <v>33788</v>
      </c>
      <c r="B19903" s="294"/>
      <c r="C19903" s="294"/>
      <c r="D19903" s="294"/>
      <c r="E19903" s="294"/>
      <c r="F19903" s="294"/>
    </row>
    <row r="19904">
      <c r="A19904" s="294"/>
      <c r="B19904" s="294"/>
      <c r="C19904" s="294"/>
      <c r="D19904" s="294"/>
      <c r="E19904" s="294"/>
      <c r="F19904" s="294"/>
    </row>
    <row r="19905">
      <c r="A19905" s="294" t="s">
        <v>25957</v>
      </c>
      <c r="B19905" s="294"/>
      <c r="C19905" s="294"/>
      <c r="D19905" s="294"/>
      <c r="E19905" s="294"/>
      <c r="F19905" s="294"/>
    </row>
    <row r="19906">
      <c r="A19906" s="294"/>
      <c r="B19906" s="294"/>
      <c r="C19906" s="294"/>
      <c r="D19906" s="294"/>
      <c r="E19906" s="294"/>
      <c r="F19906" s="294"/>
    </row>
    <row r="19907">
      <c r="A19907" s="294" t="s">
        <v>33789</v>
      </c>
      <c r="B19907" s="294"/>
      <c r="C19907" s="294"/>
      <c r="D19907" s="294"/>
      <c r="E19907" s="294"/>
      <c r="F19907" s="294"/>
    </row>
    <row r="19908">
      <c r="A19908" s="294"/>
      <c r="B19908" s="294"/>
      <c r="C19908" s="294"/>
      <c r="D19908" s="294"/>
      <c r="E19908" s="294"/>
      <c r="F19908" s="294"/>
    </row>
    <row r="19909">
      <c r="A19909" s="294" t="s">
        <v>26193</v>
      </c>
      <c r="B19909" s="294"/>
      <c r="C19909" s="294"/>
      <c r="D19909" s="294"/>
      <c r="E19909" s="294"/>
      <c r="F19909" s="294"/>
    </row>
    <row r="19910">
      <c r="A19910" s="294"/>
      <c r="B19910" s="294"/>
      <c r="C19910" s="294"/>
      <c r="D19910" s="294"/>
      <c r="E19910" s="294"/>
      <c r="F19910" s="294"/>
    </row>
    <row r="19911">
      <c r="A19911" s="294" t="s">
        <v>33790</v>
      </c>
      <c r="B19911" s="294"/>
      <c r="C19911" s="294"/>
      <c r="D19911" s="294"/>
      <c r="E19911" s="294"/>
      <c r="F19911" s="294"/>
    </row>
    <row r="19912">
      <c r="A19912" s="294" t="s">
        <v>33791</v>
      </c>
      <c r="B19912" s="294"/>
      <c r="C19912" s="294"/>
      <c r="D19912" s="294"/>
      <c r="E19912" s="294"/>
      <c r="F19912" s="294"/>
    </row>
    <row r="19913">
      <c r="A19913" s="294" t="s">
        <v>33792</v>
      </c>
      <c r="B19913" s="294"/>
      <c r="C19913" s="294"/>
      <c r="D19913" s="294"/>
      <c r="E19913" s="294"/>
      <c r="F19913" s="294"/>
    </row>
    <row r="19914">
      <c r="A19914" s="294" t="s">
        <v>33793</v>
      </c>
      <c r="B19914" s="294"/>
      <c r="C19914" s="294"/>
      <c r="D19914" s="294"/>
      <c r="E19914" s="294"/>
      <c r="F19914" s="294"/>
    </row>
    <row r="19915">
      <c r="A19915" s="294" t="s">
        <v>33794</v>
      </c>
      <c r="B19915" s="294"/>
      <c r="C19915" s="294"/>
      <c r="D19915" s="294"/>
      <c r="E19915" s="294"/>
      <c r="F19915" s="294"/>
    </row>
    <row r="19916">
      <c r="A19916" s="294" t="s">
        <v>26196</v>
      </c>
      <c r="B19916" s="294"/>
      <c r="C19916" s="294"/>
      <c r="D19916" s="294"/>
      <c r="E19916" s="294"/>
      <c r="F19916" s="294"/>
    </row>
    <row r="19917">
      <c r="A19917" s="294" t="s">
        <v>33795</v>
      </c>
      <c r="B19917" s="294"/>
      <c r="C19917" s="294"/>
      <c r="D19917" s="294"/>
      <c r="E19917" s="294"/>
      <c r="F19917" s="294"/>
    </row>
    <row r="19918">
      <c r="A19918" s="294" t="s">
        <v>33796</v>
      </c>
      <c r="B19918" s="294"/>
      <c r="C19918" s="294"/>
      <c r="D19918" s="294"/>
      <c r="E19918" s="294"/>
      <c r="F19918" s="294"/>
    </row>
    <row r="19919">
      <c r="A19919" s="294" t="s">
        <v>30059</v>
      </c>
      <c r="B19919" s="294"/>
      <c r="C19919" s="294"/>
      <c r="D19919" s="294"/>
      <c r="E19919" s="294"/>
      <c r="F19919" s="294"/>
    </row>
    <row r="19920">
      <c r="A19920" s="294" t="s">
        <v>33797</v>
      </c>
      <c r="B19920" s="294"/>
      <c r="C19920" s="294"/>
      <c r="D19920" s="294"/>
      <c r="E19920" s="294"/>
      <c r="F19920" s="294"/>
    </row>
    <row r="19921">
      <c r="A19921" s="294"/>
      <c r="B19921" s="294"/>
      <c r="C19921" s="294"/>
      <c r="D19921" s="294"/>
      <c r="E19921" s="294"/>
      <c r="F19921" s="294"/>
    </row>
    <row r="19922">
      <c r="A19922" s="294" t="s">
        <v>25967</v>
      </c>
      <c r="B19922" s="294"/>
      <c r="C19922" s="294"/>
      <c r="D19922" s="294"/>
      <c r="E19922" s="294"/>
      <c r="F19922" s="294"/>
    </row>
    <row r="19923">
      <c r="A19923" s="294"/>
      <c r="B19923" s="294"/>
      <c r="C19923" s="294"/>
      <c r="D19923" s="294"/>
      <c r="E19923" s="294"/>
      <c r="F19923" s="294"/>
    </row>
    <row r="19924">
      <c r="A19924" s="294" t="s">
        <v>31077</v>
      </c>
      <c r="B19924" s="294"/>
      <c r="C19924" s="294"/>
      <c r="D19924" s="294"/>
      <c r="E19924" s="294"/>
      <c r="F19924" s="294"/>
    </row>
    <row r="19925">
      <c r="A19925" s="294" t="s">
        <v>33798</v>
      </c>
      <c r="B19925" s="294"/>
      <c r="C19925" s="294"/>
      <c r="D19925" s="294"/>
      <c r="E19925" s="294"/>
      <c r="F19925" s="294"/>
    </row>
    <row r="19926">
      <c r="A19926" s="294" t="s">
        <v>33799</v>
      </c>
      <c r="B19926" s="294"/>
      <c r="C19926" s="294"/>
      <c r="D19926" s="294"/>
      <c r="E19926" s="294"/>
      <c r="F19926" s="294"/>
    </row>
    <row r="19927">
      <c r="A19927" s="294" t="s">
        <v>32660</v>
      </c>
      <c r="B19927" s="294"/>
      <c r="C19927" s="294"/>
      <c r="D19927" s="294"/>
      <c r="E19927" s="294"/>
      <c r="F19927" s="294"/>
    </row>
    <row r="19928">
      <c r="A19928" s="294" t="s">
        <v>33800</v>
      </c>
      <c r="B19928" s="294"/>
      <c r="C19928" s="294"/>
      <c r="D19928" s="294"/>
      <c r="E19928" s="294"/>
      <c r="F19928" s="294"/>
    </row>
    <row r="19929">
      <c r="A19929" s="294" t="s">
        <v>33801</v>
      </c>
      <c r="B19929" s="294"/>
      <c r="C19929" s="294"/>
      <c r="D19929" s="294"/>
      <c r="E19929" s="294"/>
      <c r="F19929" s="294"/>
    </row>
    <row r="19930">
      <c r="A19930" s="294" t="s">
        <v>33802</v>
      </c>
      <c r="B19930" s="294"/>
      <c r="C19930" s="294"/>
      <c r="D19930" s="294"/>
      <c r="E19930" s="294"/>
      <c r="F19930" s="294"/>
    </row>
    <row r="19931">
      <c r="A19931" s="294" t="s">
        <v>33803</v>
      </c>
      <c r="B19931" s="294"/>
      <c r="C19931" s="294"/>
      <c r="D19931" s="294"/>
      <c r="E19931" s="294"/>
      <c r="F19931" s="294"/>
    </row>
    <row r="19932">
      <c r="A19932" s="294" t="s">
        <v>33804</v>
      </c>
      <c r="B19932" s="294"/>
      <c r="C19932" s="294"/>
      <c r="D19932" s="294"/>
      <c r="E19932" s="294"/>
      <c r="F19932" s="294"/>
    </row>
    <row r="19933">
      <c r="A19933" s="294" t="s">
        <v>33805</v>
      </c>
      <c r="B19933" s="294"/>
      <c r="C19933" s="294"/>
      <c r="D19933" s="294"/>
      <c r="E19933" s="294"/>
      <c r="F19933" s="294"/>
    </row>
    <row r="19934">
      <c r="A19934" s="294" t="s">
        <v>33806</v>
      </c>
      <c r="B19934" s="294"/>
      <c r="C19934" s="294"/>
      <c r="D19934" s="294"/>
      <c r="E19934" s="294"/>
      <c r="F19934" s="294"/>
    </row>
    <row r="19935">
      <c r="A19935" s="294"/>
      <c r="B19935" s="294"/>
      <c r="C19935" s="294"/>
      <c r="D19935" s="294"/>
      <c r="E19935" s="294"/>
      <c r="F19935" s="294"/>
    </row>
    <row r="19936">
      <c r="A19936" s="294" t="s">
        <v>26240</v>
      </c>
      <c r="B19936" s="294"/>
      <c r="C19936" s="294"/>
      <c r="D19936" s="294"/>
      <c r="E19936" s="294"/>
      <c r="F19936" s="294"/>
    </row>
    <row r="19937">
      <c r="A19937" s="294"/>
      <c r="B19937" s="294"/>
      <c r="C19937" s="294"/>
      <c r="D19937" s="294"/>
      <c r="E19937" s="294"/>
      <c r="F19937" s="294"/>
    </row>
    <row r="19938">
      <c r="A19938" s="294" t="s">
        <v>33807</v>
      </c>
      <c r="B19938" s="294"/>
      <c r="C19938" s="294"/>
      <c r="D19938" s="294"/>
      <c r="E19938" s="294"/>
      <c r="F19938" s="294"/>
    </row>
    <row r="19939">
      <c r="A19939" s="294" t="s">
        <v>27891</v>
      </c>
      <c r="B19939" s="294"/>
      <c r="C19939" s="294"/>
      <c r="D19939" s="294"/>
      <c r="E19939" s="294"/>
      <c r="F19939" s="294"/>
    </row>
    <row r="19940">
      <c r="A19940" s="294" t="s">
        <v>31279</v>
      </c>
      <c r="B19940" s="294"/>
      <c r="C19940" s="294"/>
      <c r="D19940" s="294"/>
      <c r="E19940" s="294"/>
      <c r="F19940" s="294"/>
    </row>
    <row r="19941">
      <c r="A19941" s="294" t="s">
        <v>29563</v>
      </c>
      <c r="B19941" s="294"/>
      <c r="C19941" s="294"/>
      <c r="D19941" s="294"/>
      <c r="E19941" s="294"/>
      <c r="F19941" s="294"/>
    </row>
    <row r="19942">
      <c r="A19942" s="294" t="s">
        <v>33808</v>
      </c>
      <c r="B19942" s="294"/>
      <c r="C19942" s="294"/>
      <c r="D19942" s="294"/>
      <c r="E19942" s="294"/>
      <c r="F19942" s="294"/>
    </row>
    <row r="19943">
      <c r="A19943" s="294" t="s">
        <v>33809</v>
      </c>
      <c r="B19943" s="294"/>
      <c r="C19943" s="294"/>
      <c r="D19943" s="294"/>
      <c r="E19943" s="294"/>
      <c r="F19943" s="294"/>
    </row>
    <row r="19944">
      <c r="A19944" s="294" t="s">
        <v>33810</v>
      </c>
      <c r="B19944" s="294"/>
      <c r="C19944" s="294"/>
      <c r="D19944" s="294"/>
      <c r="E19944" s="294"/>
      <c r="F19944" s="294"/>
    </row>
    <row r="19945">
      <c r="A19945" s="294" t="s">
        <v>33811</v>
      </c>
      <c r="B19945" s="294"/>
      <c r="C19945" s="294"/>
      <c r="D19945" s="294"/>
      <c r="E19945" s="294"/>
      <c r="F19945" s="294"/>
    </row>
    <row r="19946">
      <c r="A19946" s="294"/>
      <c r="B19946" s="294"/>
      <c r="C19946" s="294"/>
      <c r="D19946" s="294"/>
      <c r="E19946" s="294"/>
      <c r="F19946" s="294"/>
    </row>
    <row r="19947">
      <c r="A19947" s="294" t="s">
        <v>26214</v>
      </c>
      <c r="B19947" s="294"/>
      <c r="C19947" s="294"/>
      <c r="D19947" s="294"/>
      <c r="E19947" s="294"/>
      <c r="F19947" s="294"/>
    </row>
    <row r="19948">
      <c r="A19948" s="294"/>
      <c r="B19948" s="294"/>
      <c r="C19948" s="294"/>
      <c r="D19948" s="294"/>
      <c r="E19948" s="294"/>
      <c r="F19948" s="294"/>
    </row>
    <row r="19949">
      <c r="A19949" s="294" t="s">
        <v>33812</v>
      </c>
      <c r="B19949" s="294"/>
      <c r="C19949" s="294"/>
      <c r="D19949" s="294"/>
      <c r="E19949" s="294"/>
      <c r="F19949" s="294"/>
    </row>
    <row r="19950">
      <c r="A19950" s="294" t="s">
        <v>27889</v>
      </c>
      <c r="B19950" s="294"/>
      <c r="C19950" s="294"/>
      <c r="D19950" s="294"/>
      <c r="E19950" s="294"/>
      <c r="F19950" s="294"/>
    </row>
    <row r="19951">
      <c r="A19951" s="294" t="s">
        <v>33813</v>
      </c>
      <c r="B19951" s="294"/>
      <c r="C19951" s="294"/>
      <c r="D19951" s="294"/>
      <c r="E19951" s="294"/>
      <c r="F19951" s="294"/>
    </row>
    <row r="19952">
      <c r="A19952" s="294" t="s">
        <v>33814</v>
      </c>
      <c r="B19952" s="294"/>
      <c r="C19952" s="294"/>
      <c r="D19952" s="294"/>
      <c r="E19952" s="294"/>
      <c r="F19952" s="294"/>
    </row>
    <row r="19953">
      <c r="A19953" s="294" t="s">
        <v>26512</v>
      </c>
      <c r="B19953" s="294"/>
      <c r="C19953" s="294"/>
      <c r="D19953" s="294"/>
      <c r="E19953" s="294"/>
      <c r="F19953" s="294"/>
    </row>
    <row r="19954">
      <c r="A19954" s="294" t="s">
        <v>33815</v>
      </c>
      <c r="B19954" s="294"/>
      <c r="C19954" s="294"/>
      <c r="D19954" s="294"/>
      <c r="E19954" s="294"/>
      <c r="F19954" s="294"/>
    </row>
    <row r="19955">
      <c r="A19955" s="294" t="s">
        <v>33816</v>
      </c>
      <c r="B19955" s="294"/>
      <c r="C19955" s="294"/>
      <c r="D19955" s="294"/>
      <c r="E19955" s="294"/>
      <c r="F19955" s="294"/>
    </row>
    <row r="19956">
      <c r="A19956" s="294"/>
      <c r="B19956" s="294"/>
      <c r="C19956" s="294"/>
      <c r="D19956" s="294"/>
      <c r="E19956" s="294"/>
      <c r="F19956" s="294"/>
    </row>
    <row r="19957">
      <c r="A19957" s="294" t="s">
        <v>26253</v>
      </c>
      <c r="B19957" s="294"/>
      <c r="C19957" s="294"/>
      <c r="D19957" s="294"/>
      <c r="E19957" s="294"/>
      <c r="F19957" s="294"/>
    </row>
    <row r="19958">
      <c r="A19958" s="294"/>
      <c r="B19958" s="294"/>
      <c r="C19958" s="294"/>
      <c r="D19958" s="294"/>
      <c r="E19958" s="294"/>
      <c r="F19958" s="294"/>
    </row>
    <row r="19959">
      <c r="A19959" s="294" t="s">
        <v>33817</v>
      </c>
      <c r="B19959" s="294"/>
      <c r="C19959" s="294"/>
      <c r="D19959" s="294"/>
      <c r="E19959" s="294"/>
      <c r="F19959" s="294"/>
    </row>
    <row r="19960">
      <c r="A19960" s="294" t="s">
        <v>33818</v>
      </c>
      <c r="B19960" s="294"/>
      <c r="C19960" s="294"/>
      <c r="D19960" s="294"/>
      <c r="E19960" s="294"/>
      <c r="F19960" s="294"/>
    </row>
    <row r="19961">
      <c r="A19961" s="294" t="s">
        <v>33819</v>
      </c>
      <c r="B19961" s="294"/>
      <c r="C19961" s="294"/>
      <c r="D19961" s="294"/>
      <c r="E19961" s="294"/>
      <c r="F19961" s="294"/>
    </row>
    <row r="19962">
      <c r="A19962" s="294" t="s">
        <v>33820</v>
      </c>
      <c r="B19962" s="294"/>
      <c r="C19962" s="294"/>
      <c r="D19962" s="294"/>
      <c r="E19962" s="294"/>
      <c r="F19962" s="294"/>
    </row>
    <row r="19963">
      <c r="A19963" s="294" t="s">
        <v>33821</v>
      </c>
      <c r="B19963" s="294"/>
      <c r="C19963" s="294"/>
      <c r="D19963" s="294"/>
      <c r="E19963" s="294"/>
      <c r="F19963" s="294"/>
    </row>
    <row r="19964">
      <c r="A19964" s="294"/>
      <c r="B19964" s="294"/>
      <c r="C19964" s="294"/>
      <c r="D19964" s="294"/>
      <c r="E19964" s="294"/>
      <c r="F19964" s="294"/>
    </row>
    <row r="19965">
      <c r="A19965" s="294" t="s">
        <v>28124</v>
      </c>
      <c r="B19965" s="294"/>
      <c r="C19965" s="294"/>
      <c r="D19965" s="294"/>
      <c r="E19965" s="294"/>
      <c r="F19965" s="294"/>
    </row>
    <row r="19966">
      <c r="A19966" s="294" t="s">
        <v>19524</v>
      </c>
      <c r="B19966" s="294"/>
      <c r="C19966" s="294"/>
      <c r="D19966" s="294"/>
      <c r="E19966" s="294"/>
      <c r="F19966" s="294"/>
    </row>
    <row r="19967">
      <c r="A19967" s="294" t="s">
        <v>21618</v>
      </c>
      <c r="B19967" s="294"/>
      <c r="C19967" s="294"/>
      <c r="D19967" s="294"/>
      <c r="E19967" s="294"/>
      <c r="F19967" s="294"/>
    </row>
    <row r="19968">
      <c r="A19968" s="294"/>
      <c r="B19968" s="294"/>
      <c r="C19968" s="294"/>
      <c r="D19968" s="294"/>
      <c r="E19968" s="294"/>
      <c r="F19968" s="294"/>
    </row>
    <row r="19969">
      <c r="A19969" s="294" t="s">
        <v>33822</v>
      </c>
      <c r="B19969" s="294"/>
      <c r="C19969" s="294"/>
      <c r="D19969" s="294"/>
      <c r="E19969" s="294"/>
      <c r="F19969" s="294"/>
    </row>
    <row r="19970">
      <c r="A19970" s="294"/>
      <c r="B19970" s="294"/>
      <c r="C19970" s="294"/>
      <c r="D19970" s="294"/>
      <c r="E19970" s="294"/>
      <c r="F19970" s="294"/>
    </row>
    <row r="19971">
      <c r="A19971" s="294" t="s">
        <v>22512</v>
      </c>
      <c r="B19971" s="294"/>
      <c r="C19971" s="294"/>
      <c r="D19971" s="294"/>
      <c r="E19971" s="294"/>
      <c r="F19971" s="294"/>
    </row>
    <row r="19972">
      <c r="A19972" s="294" t="s">
        <v>33823</v>
      </c>
      <c r="B19972" s="294"/>
      <c r="C19972" s="294"/>
      <c r="D19972" s="294"/>
      <c r="E19972" s="294"/>
      <c r="F19972" s="294"/>
    </row>
    <row r="19973">
      <c r="A19973" s="294"/>
      <c r="B19973" s="294"/>
      <c r="C19973" s="294"/>
      <c r="D19973" s="294"/>
      <c r="E19973" s="294"/>
      <c r="F19973" s="294"/>
    </row>
    <row r="19974">
      <c r="A19974" s="294" t="s">
        <v>33824</v>
      </c>
      <c r="B19974" s="294"/>
      <c r="C19974" s="294"/>
      <c r="D19974" s="294"/>
      <c r="E19974" s="294"/>
      <c r="F19974" s="294"/>
    </row>
    <row r="19975">
      <c r="A19975" s="294" t="s">
        <v>33825</v>
      </c>
      <c r="B19975" s="294"/>
      <c r="C19975" s="294"/>
      <c r="D19975" s="294"/>
      <c r="E19975" s="294"/>
      <c r="F19975" s="294"/>
    </row>
    <row r="19976">
      <c r="A19976" s="294" t="s">
        <v>33826</v>
      </c>
      <c r="B19976" s="294"/>
      <c r="C19976" s="294"/>
      <c r="D19976" s="294"/>
      <c r="E19976" s="294"/>
      <c r="F19976" s="294"/>
    </row>
    <row r="19977">
      <c r="A19977" s="294" t="s">
        <v>33827</v>
      </c>
      <c r="B19977" s="294"/>
      <c r="C19977" s="294"/>
      <c r="D19977" s="294"/>
      <c r="E19977" s="294"/>
      <c r="F19977" s="294"/>
    </row>
    <row r="19978">
      <c r="A19978" s="294" t="s">
        <v>33828</v>
      </c>
      <c r="B19978" s="294"/>
      <c r="C19978" s="294"/>
      <c r="D19978" s="294"/>
      <c r="E19978" s="294"/>
      <c r="F19978" s="294"/>
    </row>
    <row r="19979">
      <c r="A19979" s="294"/>
      <c r="B19979" s="294"/>
      <c r="C19979" s="294"/>
      <c r="D19979" s="294"/>
      <c r="E19979" s="294"/>
      <c r="F19979" s="294"/>
    </row>
    <row r="19980">
      <c r="A19980" s="294" t="s">
        <v>30406</v>
      </c>
      <c r="B19980" s="294"/>
      <c r="C19980" s="294"/>
      <c r="D19980" s="294"/>
      <c r="E19980" s="294"/>
      <c r="F19980" s="294"/>
    </row>
    <row r="19981">
      <c r="A19981" s="294"/>
      <c r="B19981" s="294"/>
      <c r="C19981" s="294"/>
      <c r="D19981" s="294"/>
      <c r="E19981" s="294"/>
      <c r="F19981" s="294"/>
    </row>
    <row r="19982">
      <c r="A19982" s="294" t="s">
        <v>22612</v>
      </c>
      <c r="B19982" s="294"/>
      <c r="C19982" s="294"/>
      <c r="D19982" s="294"/>
      <c r="E19982" s="294"/>
      <c r="F19982" s="294"/>
    </row>
    <row r="19983">
      <c r="A19983" s="294" t="s">
        <v>22613</v>
      </c>
      <c r="B19983" s="294"/>
      <c r="C19983" s="294"/>
      <c r="D19983" s="294"/>
      <c r="E19983" s="294"/>
      <c r="F19983" s="294"/>
    </row>
    <row r="19984">
      <c r="A19984" s="294" t="s">
        <v>33829</v>
      </c>
      <c r="B19984" s="294"/>
      <c r="C19984" s="294"/>
      <c r="D19984" s="294"/>
      <c r="E19984" s="294"/>
      <c r="F19984" s="294"/>
    </row>
    <row r="19985">
      <c r="A19985" s="294" t="s">
        <v>33830</v>
      </c>
      <c r="B19985" s="294"/>
      <c r="C19985" s="294"/>
      <c r="D19985" s="294"/>
      <c r="E19985" s="294"/>
      <c r="F19985" s="294"/>
    </row>
    <row r="19986">
      <c r="A19986" s="294" t="s">
        <v>22621</v>
      </c>
      <c r="B19986" s="294"/>
      <c r="C19986" s="294"/>
      <c r="D19986" s="294"/>
      <c r="E19986" s="294"/>
      <c r="F19986" s="294"/>
    </row>
    <row r="19987">
      <c r="A19987" s="294" t="s">
        <v>33831</v>
      </c>
      <c r="B19987" s="294"/>
      <c r="C19987" s="294"/>
      <c r="D19987" s="294"/>
      <c r="E19987" s="294"/>
      <c r="F19987" s="294"/>
    </row>
    <row r="19988">
      <c r="A19988" s="294"/>
      <c r="B19988" s="294"/>
      <c r="C19988" s="294"/>
      <c r="D19988" s="294"/>
      <c r="E19988" s="294"/>
      <c r="F19988" s="294"/>
    </row>
    <row r="19989">
      <c r="A19989" s="294" t="s">
        <v>21945</v>
      </c>
      <c r="B19989" s="294"/>
      <c r="C19989" s="294"/>
      <c r="D19989" s="294"/>
      <c r="E19989" s="294"/>
      <c r="F19989" s="294"/>
    </row>
    <row r="19990">
      <c r="A19990" s="294" t="s">
        <v>23156</v>
      </c>
      <c r="B19990" s="294"/>
      <c r="C19990" s="294"/>
      <c r="D19990" s="294"/>
      <c r="E19990" s="294"/>
      <c r="F19990" s="294"/>
    </row>
    <row r="19991">
      <c r="A19991" s="294"/>
      <c r="B19991" s="294"/>
      <c r="C19991" s="294"/>
      <c r="D19991" s="294"/>
      <c r="E19991" s="294"/>
      <c r="F19991" s="294"/>
    </row>
    <row r="19992">
      <c r="A19992" s="294" t="s">
        <v>33832</v>
      </c>
      <c r="B19992" s="294"/>
      <c r="C19992" s="294"/>
      <c r="D19992" s="294"/>
      <c r="E19992" s="294"/>
      <c r="F19992" s="294"/>
    </row>
    <row r="19993">
      <c r="A19993" s="294" t="s">
        <v>33833</v>
      </c>
      <c r="B19993" s="294"/>
      <c r="C19993" s="294"/>
      <c r="D19993" s="294"/>
      <c r="E19993" s="294"/>
      <c r="F19993" s="294"/>
    </row>
    <row r="19994">
      <c r="A19994" s="294" t="s">
        <v>33834</v>
      </c>
      <c r="B19994" s="294"/>
      <c r="C19994" s="294"/>
      <c r="D19994" s="294"/>
      <c r="E19994" s="294"/>
      <c r="F19994" s="294"/>
    </row>
    <row r="19995">
      <c r="A19995" s="294" t="s">
        <v>33835</v>
      </c>
      <c r="B19995" s="294"/>
      <c r="C19995" s="294"/>
      <c r="D19995" s="294"/>
      <c r="E19995" s="294"/>
      <c r="F19995" s="294"/>
    </row>
    <row r="19996">
      <c r="A19996" s="294" t="s">
        <v>33836</v>
      </c>
      <c r="B19996" s="294"/>
      <c r="C19996" s="294"/>
      <c r="D19996" s="294"/>
      <c r="E19996" s="294"/>
      <c r="F19996" s="294"/>
    </row>
    <row r="19997">
      <c r="A19997" s="294" t="s">
        <v>33837</v>
      </c>
      <c r="B19997" s="294"/>
      <c r="C19997" s="294"/>
      <c r="D19997" s="294"/>
      <c r="E19997" s="294"/>
      <c r="F19997" s="294"/>
    </row>
    <row r="19998">
      <c r="A19998" s="294"/>
      <c r="B19998" s="294"/>
      <c r="C19998" s="294"/>
      <c r="D19998" s="294"/>
      <c r="E19998" s="294"/>
      <c r="F19998" s="294"/>
    </row>
    <row r="19999">
      <c r="A19999" s="294"/>
      <c r="B19999" s="294"/>
      <c r="C19999" s="294"/>
      <c r="D19999" s="294"/>
      <c r="E19999" s="294"/>
      <c r="F19999" s="294"/>
    </row>
    <row r="20000">
      <c r="A20000" s="294" t="s">
        <v>21401</v>
      </c>
      <c r="B20000" s="294"/>
      <c r="C20000" s="294"/>
      <c r="D20000" s="294"/>
      <c r="E20000" s="294"/>
      <c r="F20000" s="294"/>
    </row>
    <row r="20001">
      <c r="A20001" s="294"/>
      <c r="B20001" s="294"/>
      <c r="C20001" s="294"/>
      <c r="D20001" s="294"/>
      <c r="E20001" s="294"/>
      <c r="F20001" s="294"/>
    </row>
    <row r="20002">
      <c r="A20002" s="294" t="s">
        <v>33838</v>
      </c>
      <c r="B20002" s="294"/>
      <c r="C20002" s="294"/>
      <c r="D20002" s="294"/>
      <c r="E20002" s="294"/>
      <c r="F20002" s="294"/>
    </row>
    <row r="20003">
      <c r="A20003" s="294" t="s">
        <v>33839</v>
      </c>
      <c r="B20003" s="294"/>
      <c r="C20003" s="294"/>
      <c r="D20003" s="294"/>
      <c r="E20003" s="294"/>
      <c r="F20003" s="294"/>
    </row>
    <row r="20004">
      <c r="A20004" s="294" t="s">
        <v>33840</v>
      </c>
      <c r="B20004" s="294"/>
      <c r="C20004" s="294"/>
      <c r="D20004" s="294"/>
      <c r="E20004" s="294"/>
      <c r="F20004" s="294"/>
    </row>
    <row r="20005">
      <c r="A20005" s="294" t="s">
        <v>33841</v>
      </c>
      <c r="B20005" s="294"/>
      <c r="C20005" s="294"/>
      <c r="D20005" s="294"/>
      <c r="E20005" s="294"/>
      <c r="F20005" s="294"/>
    </row>
    <row r="20006">
      <c r="A20006" s="294" t="s">
        <v>33842</v>
      </c>
      <c r="B20006" s="294"/>
      <c r="C20006" s="294"/>
      <c r="D20006" s="294"/>
      <c r="E20006" s="294"/>
      <c r="F20006" s="294"/>
    </row>
    <row r="20007">
      <c r="A20007" s="294"/>
      <c r="B20007" s="294"/>
      <c r="C20007" s="294"/>
      <c r="D20007" s="294"/>
      <c r="E20007" s="294"/>
      <c r="F20007" s="294"/>
    </row>
    <row r="20008">
      <c r="A20008" s="294" t="s">
        <v>21407</v>
      </c>
      <c r="B20008" s="294"/>
      <c r="C20008" s="294"/>
      <c r="D20008" s="294"/>
      <c r="E20008" s="294"/>
      <c r="F20008" s="294"/>
    </row>
    <row r="20009">
      <c r="A20009" s="294"/>
      <c r="B20009" s="294"/>
      <c r="C20009" s="294"/>
      <c r="D20009" s="294"/>
      <c r="E20009" s="294"/>
      <c r="F20009" s="294"/>
    </row>
    <row r="20010">
      <c r="A20010" s="294" t="s">
        <v>33843</v>
      </c>
      <c r="B20010" s="294"/>
      <c r="C20010" s="294"/>
      <c r="D20010" s="294"/>
      <c r="E20010" s="294"/>
      <c r="F20010" s="294"/>
    </row>
    <row r="20011">
      <c r="A20011" s="294" t="s">
        <v>33844</v>
      </c>
      <c r="B20011" s="294"/>
      <c r="C20011" s="294"/>
      <c r="D20011" s="294"/>
      <c r="E20011" s="294"/>
      <c r="F20011" s="294"/>
    </row>
    <row r="20012">
      <c r="A20012" s="294" t="s">
        <v>33845</v>
      </c>
      <c r="B20012" s="294"/>
      <c r="C20012" s="294"/>
      <c r="D20012" s="294"/>
      <c r="E20012" s="294"/>
      <c r="F20012" s="294"/>
    </row>
    <row r="20013">
      <c r="A20013" s="294" t="s">
        <v>33846</v>
      </c>
      <c r="B20013" s="294"/>
      <c r="C20013" s="294"/>
      <c r="D20013" s="294"/>
      <c r="E20013" s="294"/>
      <c r="F20013" s="294"/>
    </row>
    <row r="20014">
      <c r="A20014" s="294"/>
      <c r="B20014" s="294"/>
      <c r="C20014" s="294"/>
      <c r="D20014" s="294"/>
      <c r="E20014" s="294"/>
      <c r="F20014" s="294"/>
    </row>
    <row r="20015">
      <c r="A20015" s="294" t="s">
        <v>21304</v>
      </c>
      <c r="B20015" s="294"/>
      <c r="C20015" s="294"/>
      <c r="D20015" s="294"/>
      <c r="E20015" s="294"/>
      <c r="F20015" s="294"/>
    </row>
    <row r="20016">
      <c r="A20016" s="294"/>
      <c r="B20016" s="294"/>
      <c r="C20016" s="294"/>
      <c r="D20016" s="294"/>
      <c r="E20016" s="294"/>
      <c r="F20016" s="294"/>
    </row>
    <row r="20017">
      <c r="A20017" s="294" t="s">
        <v>33847</v>
      </c>
      <c r="B20017" s="294"/>
      <c r="C20017" s="294"/>
      <c r="D20017" s="294"/>
      <c r="E20017" s="294"/>
      <c r="F20017" s="294"/>
    </row>
    <row r="20018">
      <c r="A20018" s="294" t="s">
        <v>33848</v>
      </c>
      <c r="B20018" s="294"/>
      <c r="C20018" s="294"/>
      <c r="D20018" s="294"/>
      <c r="E20018" s="294"/>
      <c r="F20018" s="294"/>
    </row>
    <row r="20019">
      <c r="A20019" s="294" t="s">
        <v>33849</v>
      </c>
      <c r="B20019" s="294"/>
      <c r="C20019" s="294"/>
      <c r="D20019" s="294"/>
      <c r="E20019" s="294"/>
      <c r="F20019" s="294"/>
    </row>
    <row r="20020">
      <c r="A20020" s="294" t="s">
        <v>33850</v>
      </c>
      <c r="B20020" s="294"/>
      <c r="C20020" s="294"/>
      <c r="D20020" s="294"/>
      <c r="E20020" s="294"/>
      <c r="F20020" s="294"/>
    </row>
    <row r="20021">
      <c r="A20021" s="294" t="s">
        <v>33851</v>
      </c>
      <c r="B20021" s="294"/>
      <c r="C20021" s="294"/>
      <c r="D20021" s="294"/>
      <c r="E20021" s="294"/>
      <c r="F20021" s="294"/>
    </row>
    <row r="20022">
      <c r="A20022" s="294" t="s">
        <v>33852</v>
      </c>
      <c r="B20022" s="294"/>
      <c r="C20022" s="294"/>
      <c r="D20022" s="294"/>
      <c r="E20022" s="294"/>
      <c r="F20022" s="294"/>
    </row>
    <row r="20023">
      <c r="A20023" s="294"/>
      <c r="B20023" s="294"/>
      <c r="C20023" s="294"/>
      <c r="D20023" s="294"/>
      <c r="E20023" s="294"/>
      <c r="F20023" s="294"/>
    </row>
    <row r="20024">
      <c r="A20024" s="294" t="s">
        <v>28124</v>
      </c>
      <c r="B20024" s="294"/>
      <c r="C20024" s="294"/>
      <c r="D20024" s="294"/>
      <c r="E20024" s="294"/>
      <c r="F20024" s="294"/>
    </row>
    <row r="20025">
      <c r="A20025" s="294" t="s">
        <v>19532</v>
      </c>
      <c r="B20025" s="294"/>
      <c r="C20025" s="294"/>
      <c r="D20025" s="294"/>
      <c r="E20025" s="294"/>
      <c r="F20025" s="294"/>
    </row>
    <row r="20026">
      <c r="A20026" s="294" t="s">
        <v>21672</v>
      </c>
      <c r="B20026" s="294"/>
      <c r="C20026" s="294"/>
      <c r="D20026" s="294"/>
      <c r="E20026" s="294"/>
      <c r="F20026" s="294"/>
    </row>
    <row r="20027">
      <c r="A20027" s="294" t="s">
        <v>33853</v>
      </c>
      <c r="B20027" s="294"/>
      <c r="C20027" s="294"/>
      <c r="D20027" s="294"/>
      <c r="E20027" s="294"/>
      <c r="F20027" s="294"/>
    </row>
    <row r="20028">
      <c r="A20028" s="294"/>
      <c r="B20028" s="294"/>
      <c r="C20028" s="294"/>
      <c r="D20028" s="294"/>
      <c r="E20028" s="294"/>
      <c r="F20028" s="294"/>
    </row>
    <row r="20029">
      <c r="A20029" s="294" t="s">
        <v>23007</v>
      </c>
      <c r="B20029" s="294"/>
      <c r="C20029" s="294"/>
      <c r="D20029" s="294"/>
      <c r="E20029" s="294"/>
      <c r="F20029" s="294"/>
    </row>
    <row r="20030">
      <c r="A20030" s="294"/>
      <c r="B20030" s="294"/>
      <c r="C20030" s="294"/>
      <c r="D20030" s="294"/>
      <c r="E20030" s="294"/>
      <c r="F20030" s="294"/>
    </row>
    <row r="20031">
      <c r="A20031" s="294" t="s">
        <v>33854</v>
      </c>
      <c r="B20031" s="294"/>
      <c r="C20031" s="294"/>
      <c r="D20031" s="294"/>
      <c r="E20031" s="294"/>
      <c r="F20031" s="294"/>
    </row>
    <row r="20032">
      <c r="A20032" s="294" t="s">
        <v>33855</v>
      </c>
      <c r="B20032" s="294"/>
      <c r="C20032" s="294"/>
      <c r="D20032" s="294"/>
      <c r="E20032" s="294"/>
      <c r="F20032" s="294"/>
    </row>
    <row r="20033">
      <c r="A20033" s="294" t="s">
        <v>33856</v>
      </c>
      <c r="B20033" s="294"/>
      <c r="C20033" s="294"/>
      <c r="D20033" s="294"/>
      <c r="E20033" s="294"/>
      <c r="F20033" s="294"/>
    </row>
    <row r="20034">
      <c r="A20034" s="294" t="s">
        <v>33857</v>
      </c>
      <c r="B20034" s="294"/>
      <c r="C20034" s="294"/>
      <c r="D20034" s="294"/>
      <c r="E20034" s="294"/>
      <c r="F20034" s="294"/>
    </row>
    <row r="20035">
      <c r="A20035" s="294" t="s">
        <v>32011</v>
      </c>
      <c r="B20035" s="294"/>
      <c r="C20035" s="294"/>
      <c r="D20035" s="294"/>
      <c r="E20035" s="294"/>
      <c r="F20035" s="294"/>
    </row>
    <row r="20036">
      <c r="A20036" s="294" t="s">
        <v>32012</v>
      </c>
      <c r="B20036" s="294"/>
      <c r="C20036" s="294"/>
      <c r="D20036" s="294"/>
      <c r="E20036" s="294"/>
      <c r="F20036" s="294"/>
    </row>
    <row r="20037">
      <c r="A20037" s="294" t="s">
        <v>33858</v>
      </c>
      <c r="B20037" s="294"/>
      <c r="C20037" s="294"/>
      <c r="D20037" s="294"/>
      <c r="E20037" s="294"/>
      <c r="F20037" s="294"/>
    </row>
    <row r="20038">
      <c r="A20038" s="294" t="s">
        <v>33859</v>
      </c>
      <c r="B20038" s="294"/>
      <c r="C20038" s="294"/>
      <c r="D20038" s="294"/>
      <c r="E20038" s="294"/>
      <c r="F20038" s="294"/>
    </row>
    <row r="20039">
      <c r="A20039" s="294"/>
      <c r="B20039" s="294"/>
      <c r="C20039" s="294"/>
      <c r="D20039" s="294"/>
      <c r="E20039" s="294"/>
      <c r="F20039" s="294"/>
    </row>
    <row r="20040">
      <c r="A20040" s="294" t="s">
        <v>21326</v>
      </c>
      <c r="B20040" s="294"/>
      <c r="C20040" s="294"/>
      <c r="D20040" s="294"/>
      <c r="E20040" s="294"/>
      <c r="F20040" s="294"/>
    </row>
    <row r="20041">
      <c r="A20041" s="294"/>
      <c r="B20041" s="294"/>
      <c r="C20041" s="294"/>
      <c r="D20041" s="294"/>
      <c r="E20041" s="294"/>
      <c r="F20041" s="294"/>
    </row>
    <row r="20042">
      <c r="A20042" s="294" t="s">
        <v>33860</v>
      </c>
      <c r="B20042" s="294"/>
      <c r="C20042" s="294"/>
      <c r="D20042" s="294"/>
      <c r="E20042" s="294"/>
      <c r="F20042" s="294"/>
    </row>
    <row r="20043">
      <c r="A20043" s="294" t="s">
        <v>33861</v>
      </c>
      <c r="B20043" s="294"/>
      <c r="C20043" s="294"/>
      <c r="D20043" s="294"/>
      <c r="E20043" s="294"/>
      <c r="F20043" s="294"/>
    </row>
    <row r="20044">
      <c r="A20044" s="294" t="s">
        <v>33862</v>
      </c>
      <c r="B20044" s="294"/>
      <c r="C20044" s="294"/>
      <c r="D20044" s="294"/>
      <c r="E20044" s="294"/>
      <c r="F20044" s="294"/>
    </row>
    <row r="20045">
      <c r="A20045" s="294" t="s">
        <v>33863</v>
      </c>
      <c r="B20045" s="294"/>
      <c r="C20045" s="294"/>
      <c r="D20045" s="294"/>
      <c r="E20045" s="294"/>
      <c r="F20045" s="294"/>
    </row>
    <row r="20046">
      <c r="A20046" s="294" t="s">
        <v>33864</v>
      </c>
      <c r="B20046" s="294"/>
      <c r="C20046" s="294"/>
      <c r="D20046" s="294"/>
      <c r="E20046" s="294"/>
      <c r="F20046" s="294"/>
    </row>
    <row r="20047">
      <c r="A20047" s="294"/>
      <c r="B20047" s="294"/>
      <c r="C20047" s="294"/>
      <c r="D20047" s="294"/>
      <c r="E20047" s="294"/>
      <c r="F20047" s="294"/>
    </row>
    <row r="20048">
      <c r="A20048" s="294" t="s">
        <v>24089</v>
      </c>
      <c r="B20048" s="294"/>
      <c r="C20048" s="294"/>
      <c r="D20048" s="294"/>
      <c r="E20048" s="294"/>
      <c r="F20048" s="294"/>
    </row>
    <row r="20049">
      <c r="A20049" s="294" t="s">
        <v>30921</v>
      </c>
      <c r="B20049" s="294"/>
      <c r="C20049" s="294"/>
      <c r="D20049" s="294"/>
      <c r="E20049" s="294"/>
      <c r="F20049" s="294"/>
    </row>
    <row r="20050">
      <c r="A20050" s="294"/>
      <c r="B20050" s="294"/>
      <c r="C20050" s="294"/>
      <c r="D20050" s="294"/>
      <c r="E20050" s="294"/>
      <c r="F20050" s="294"/>
    </row>
    <row r="20051">
      <c r="A20051" s="294" t="s">
        <v>33865</v>
      </c>
      <c r="B20051" s="294"/>
      <c r="C20051" s="294"/>
      <c r="D20051" s="294"/>
      <c r="E20051" s="294"/>
      <c r="F20051" s="294"/>
    </row>
    <row r="20052">
      <c r="A20052" s="294" t="s">
        <v>33866</v>
      </c>
      <c r="B20052" s="294"/>
      <c r="C20052" s="294"/>
      <c r="D20052" s="294"/>
      <c r="E20052" s="294"/>
      <c r="F20052" s="294"/>
    </row>
    <row r="20053">
      <c r="A20053" s="294" t="s">
        <v>33867</v>
      </c>
      <c r="B20053" s="294"/>
      <c r="C20053" s="294"/>
      <c r="D20053" s="294"/>
      <c r="E20053" s="294"/>
      <c r="F20053" s="294"/>
    </row>
    <row r="20054">
      <c r="A20054" s="294" t="s">
        <v>33868</v>
      </c>
      <c r="B20054" s="294"/>
      <c r="C20054" s="294"/>
      <c r="D20054" s="294"/>
      <c r="E20054" s="294"/>
      <c r="F20054" s="294"/>
    </row>
    <row r="20055">
      <c r="A20055" s="294" t="s">
        <v>33869</v>
      </c>
      <c r="B20055" s="294"/>
      <c r="C20055" s="294"/>
      <c r="D20055" s="294"/>
      <c r="E20055" s="294"/>
      <c r="F20055" s="294"/>
    </row>
    <row r="20056">
      <c r="A20056" s="294" t="s">
        <v>33870</v>
      </c>
      <c r="B20056" s="294"/>
      <c r="C20056" s="294"/>
      <c r="D20056" s="294"/>
      <c r="E20056" s="294"/>
      <c r="F20056" s="294"/>
    </row>
    <row r="20057">
      <c r="A20057" s="294" t="s">
        <v>33871</v>
      </c>
      <c r="B20057" s="294"/>
      <c r="C20057" s="294"/>
      <c r="D20057" s="294"/>
      <c r="E20057" s="294"/>
      <c r="F20057" s="294"/>
    </row>
    <row r="20058">
      <c r="A20058" s="294" t="s">
        <v>33872</v>
      </c>
      <c r="B20058" s="294"/>
      <c r="C20058" s="294"/>
      <c r="D20058" s="294"/>
      <c r="E20058" s="294"/>
      <c r="F20058" s="294"/>
    </row>
    <row r="20059">
      <c r="A20059" s="294"/>
      <c r="B20059" s="294"/>
      <c r="C20059" s="294"/>
      <c r="D20059" s="294"/>
      <c r="E20059" s="294"/>
      <c r="F20059" s="294"/>
    </row>
    <row r="20060">
      <c r="A20060" s="294" t="s">
        <v>22572</v>
      </c>
      <c r="B20060" s="294"/>
      <c r="C20060" s="294"/>
      <c r="D20060" s="294"/>
      <c r="E20060" s="294"/>
      <c r="F20060" s="294"/>
    </row>
    <row r="20061">
      <c r="A20061" s="294" t="s">
        <v>23322</v>
      </c>
      <c r="B20061" s="294"/>
      <c r="C20061" s="294"/>
      <c r="D20061" s="294"/>
      <c r="E20061" s="294"/>
      <c r="F20061" s="294"/>
    </row>
    <row r="20062">
      <c r="A20062" s="294"/>
      <c r="B20062" s="294"/>
      <c r="C20062" s="294"/>
      <c r="D20062" s="294"/>
      <c r="E20062" s="294"/>
      <c r="F20062" s="294"/>
    </row>
    <row r="20063">
      <c r="A20063" s="294" t="s">
        <v>33873</v>
      </c>
      <c r="B20063" s="294"/>
      <c r="C20063" s="294"/>
      <c r="D20063" s="294"/>
      <c r="E20063" s="294"/>
      <c r="F20063" s="294"/>
    </row>
    <row r="20064">
      <c r="A20064" s="294" t="s">
        <v>33874</v>
      </c>
      <c r="B20064" s="294"/>
      <c r="C20064" s="294"/>
      <c r="D20064" s="294"/>
      <c r="E20064" s="294"/>
      <c r="F20064" s="294"/>
    </row>
    <row r="20065">
      <c r="A20065" s="294" t="s">
        <v>33875</v>
      </c>
      <c r="B20065" s="294"/>
      <c r="C20065" s="294"/>
      <c r="D20065" s="294"/>
      <c r="E20065" s="294"/>
      <c r="F20065" s="294"/>
    </row>
    <row r="20066">
      <c r="A20066" s="294" t="s">
        <v>33876</v>
      </c>
      <c r="B20066" s="294"/>
      <c r="C20066" s="294"/>
      <c r="D20066" s="294"/>
      <c r="E20066" s="294"/>
      <c r="F20066" s="294"/>
    </row>
    <row r="20067">
      <c r="A20067" s="294"/>
      <c r="B20067" s="294"/>
      <c r="C20067" s="294"/>
      <c r="D20067" s="294"/>
      <c r="E20067" s="294"/>
      <c r="F20067" s="294"/>
    </row>
    <row r="20068">
      <c r="A20068" s="294" t="s">
        <v>22156</v>
      </c>
      <c r="B20068" s="294"/>
      <c r="C20068" s="294"/>
      <c r="D20068" s="294"/>
      <c r="E20068" s="294"/>
      <c r="F20068" s="294"/>
    </row>
    <row r="20069">
      <c r="A20069" s="294"/>
      <c r="B20069" s="294"/>
      <c r="C20069" s="294"/>
      <c r="D20069" s="294"/>
      <c r="E20069" s="294"/>
      <c r="F20069" s="294"/>
    </row>
    <row r="20070">
      <c r="A20070" s="294" t="s">
        <v>28408</v>
      </c>
      <c r="B20070" s="294"/>
      <c r="C20070" s="294"/>
      <c r="D20070" s="294"/>
      <c r="E20070" s="294"/>
      <c r="F20070" s="294"/>
    </row>
    <row r="20071">
      <c r="A20071" s="294" t="s">
        <v>33877</v>
      </c>
      <c r="B20071" s="294"/>
      <c r="C20071" s="294"/>
      <c r="D20071" s="294"/>
      <c r="E20071" s="294"/>
      <c r="F20071" s="294"/>
    </row>
    <row r="20072">
      <c r="A20072" s="294" t="s">
        <v>33878</v>
      </c>
      <c r="B20072" s="294"/>
      <c r="C20072" s="294"/>
      <c r="D20072" s="294"/>
      <c r="E20072" s="294"/>
      <c r="F20072" s="294"/>
    </row>
    <row r="20073">
      <c r="A20073" s="294" t="s">
        <v>33879</v>
      </c>
      <c r="B20073" s="294"/>
      <c r="C20073" s="294"/>
      <c r="D20073" s="294"/>
      <c r="E20073" s="294"/>
      <c r="F20073" s="294"/>
    </row>
    <row r="20074">
      <c r="A20074" s="294"/>
      <c r="B20074" s="294"/>
      <c r="C20074" s="294"/>
      <c r="D20074" s="294"/>
      <c r="E20074" s="294"/>
      <c r="F20074" s="294"/>
    </row>
    <row r="20075">
      <c r="A20075" s="294" t="s">
        <v>25745</v>
      </c>
      <c r="B20075" s="294"/>
      <c r="C20075" s="294"/>
      <c r="D20075" s="294"/>
      <c r="E20075" s="294"/>
      <c r="F20075" s="294"/>
    </row>
    <row r="20076">
      <c r="A20076" s="294"/>
      <c r="B20076" s="294"/>
      <c r="C20076" s="294"/>
      <c r="D20076" s="294"/>
      <c r="E20076" s="294"/>
      <c r="F20076" s="294"/>
    </row>
    <row r="20077">
      <c r="A20077" s="294" t="s">
        <v>33880</v>
      </c>
      <c r="B20077" s="294"/>
      <c r="C20077" s="294"/>
      <c r="D20077" s="294"/>
      <c r="E20077" s="294"/>
      <c r="F20077" s="294"/>
    </row>
    <row r="20078">
      <c r="A20078" s="294" t="s">
        <v>33881</v>
      </c>
      <c r="B20078" s="294"/>
      <c r="C20078" s="294"/>
      <c r="D20078" s="294"/>
      <c r="E20078" s="294"/>
      <c r="F20078" s="294"/>
    </row>
    <row r="20079">
      <c r="A20079" s="294" t="s">
        <v>33882</v>
      </c>
      <c r="B20079" s="294"/>
      <c r="C20079" s="294"/>
      <c r="D20079" s="294"/>
      <c r="E20079" s="294"/>
      <c r="F20079" s="294"/>
    </row>
    <row r="20080">
      <c r="A20080" s="294" t="s">
        <v>33883</v>
      </c>
      <c r="B20080" s="294"/>
      <c r="C20080" s="294"/>
      <c r="D20080" s="294"/>
      <c r="E20080" s="294"/>
      <c r="F20080" s="294"/>
    </row>
    <row r="20081">
      <c r="A20081" s="294" t="s">
        <v>33884</v>
      </c>
      <c r="B20081" s="294"/>
      <c r="C20081" s="294"/>
      <c r="D20081" s="294"/>
      <c r="E20081" s="294"/>
      <c r="F20081" s="294"/>
    </row>
    <row r="20082">
      <c r="A20082" s="294" t="s">
        <v>33885</v>
      </c>
      <c r="B20082" s="294"/>
      <c r="C20082" s="294"/>
      <c r="D20082" s="294"/>
      <c r="E20082" s="294"/>
      <c r="F20082" s="294"/>
    </row>
    <row r="20083">
      <c r="A20083" s="294" t="s">
        <v>33886</v>
      </c>
      <c r="B20083" s="294"/>
      <c r="C20083" s="294"/>
      <c r="D20083" s="294"/>
      <c r="E20083" s="294"/>
      <c r="F20083" s="294"/>
    </row>
    <row r="20084">
      <c r="A20084" s="294" t="s">
        <v>33887</v>
      </c>
      <c r="B20084" s="294"/>
      <c r="C20084" s="294"/>
      <c r="D20084" s="294"/>
      <c r="E20084" s="294"/>
      <c r="F20084" s="294"/>
    </row>
    <row r="20085">
      <c r="A20085" s="294" t="s">
        <v>33888</v>
      </c>
      <c r="B20085" s="294"/>
      <c r="C20085" s="294"/>
      <c r="D20085" s="294"/>
      <c r="E20085" s="294"/>
      <c r="F20085" s="294"/>
    </row>
    <row r="20086">
      <c r="A20086" s="294" t="s">
        <v>33889</v>
      </c>
      <c r="B20086" s="294"/>
      <c r="C20086" s="294"/>
      <c r="D20086" s="294"/>
      <c r="E20086" s="294"/>
      <c r="F20086" s="294"/>
    </row>
    <row r="20087">
      <c r="A20087" s="294"/>
      <c r="B20087" s="294"/>
      <c r="C20087" s="294"/>
      <c r="D20087" s="294"/>
      <c r="E20087" s="294"/>
      <c r="F20087" s="294"/>
    </row>
    <row r="20088">
      <c r="A20088" s="294" t="s">
        <v>28124</v>
      </c>
      <c r="B20088" s="294"/>
      <c r="C20088" s="294"/>
      <c r="D20088" s="294"/>
      <c r="E20088" s="294"/>
      <c r="F20088" s="294"/>
    </row>
    <row r="20089">
      <c r="A20089" s="294" t="s">
        <v>33890</v>
      </c>
      <c r="B20089" s="294"/>
      <c r="C20089" s="294"/>
      <c r="D20089" s="294"/>
      <c r="E20089" s="294"/>
      <c r="F20089" s="294"/>
    </row>
    <row r="20090">
      <c r="A20090" s="294" t="s">
        <v>19540</v>
      </c>
      <c r="B20090" s="294"/>
      <c r="C20090" s="294"/>
      <c r="D20090" s="294"/>
      <c r="E20090" s="294"/>
      <c r="F20090" s="294"/>
    </row>
    <row r="20091">
      <c r="A20091" s="294" t="s">
        <v>21618</v>
      </c>
      <c r="B20091" s="294"/>
      <c r="C20091" s="294"/>
      <c r="D20091" s="294"/>
      <c r="E20091" s="294"/>
      <c r="F20091" s="294"/>
    </row>
    <row r="20092">
      <c r="A20092" s="294"/>
      <c r="B20092" s="294"/>
      <c r="C20092" s="294"/>
      <c r="D20092" s="294"/>
      <c r="E20092" s="294"/>
      <c r="F20092" s="294"/>
    </row>
    <row r="20093">
      <c r="A20093" s="294" t="s">
        <v>33891</v>
      </c>
      <c r="B20093" s="294"/>
      <c r="C20093" s="294"/>
      <c r="D20093" s="294"/>
      <c r="E20093" s="294"/>
      <c r="F20093" s="294"/>
    </row>
    <row r="20094">
      <c r="A20094" s="294"/>
      <c r="B20094" s="294"/>
      <c r="C20094" s="294"/>
      <c r="D20094" s="294"/>
      <c r="E20094" s="294"/>
      <c r="F20094" s="294"/>
    </row>
    <row r="20095">
      <c r="A20095" s="294" t="s">
        <v>23228</v>
      </c>
      <c r="B20095" s="294"/>
      <c r="C20095" s="294"/>
      <c r="D20095" s="294"/>
      <c r="E20095" s="294"/>
      <c r="F20095" s="294"/>
    </row>
    <row r="20096">
      <c r="A20096" s="294" t="s">
        <v>25359</v>
      </c>
      <c r="B20096" s="294"/>
      <c r="C20096" s="294"/>
      <c r="D20096" s="294"/>
      <c r="E20096" s="294"/>
      <c r="F20096" s="294"/>
    </row>
    <row r="20097">
      <c r="A20097" s="294"/>
      <c r="B20097" s="294"/>
      <c r="C20097" s="294"/>
      <c r="D20097" s="294"/>
      <c r="E20097" s="294"/>
      <c r="F20097" s="294"/>
    </row>
    <row r="20098">
      <c r="A20098" s="294" t="s">
        <v>33892</v>
      </c>
      <c r="B20098" s="294"/>
      <c r="C20098" s="294"/>
      <c r="D20098" s="294"/>
      <c r="E20098" s="294"/>
      <c r="F20098" s="294"/>
    </row>
    <row r="20099">
      <c r="A20099" s="294" t="s">
        <v>33893</v>
      </c>
      <c r="B20099" s="294"/>
      <c r="C20099" s="294"/>
      <c r="D20099" s="294"/>
      <c r="E20099" s="294"/>
      <c r="F20099" s="294"/>
    </row>
    <row r="20100">
      <c r="A20100" s="294" t="s">
        <v>33894</v>
      </c>
      <c r="B20100" s="294"/>
      <c r="C20100" s="294"/>
      <c r="D20100" s="294"/>
      <c r="E20100" s="294"/>
      <c r="F20100" s="294"/>
    </row>
    <row r="20101">
      <c r="A20101" s="294" t="s">
        <v>33895</v>
      </c>
      <c r="B20101" s="294"/>
      <c r="C20101" s="294"/>
      <c r="D20101" s="294"/>
      <c r="E20101" s="294"/>
      <c r="F20101" s="294"/>
    </row>
    <row r="20102">
      <c r="A20102" s="294" t="s">
        <v>33896</v>
      </c>
      <c r="B20102" s="294"/>
      <c r="C20102" s="294"/>
      <c r="D20102" s="294"/>
      <c r="E20102" s="294"/>
      <c r="F20102" s="294"/>
    </row>
    <row r="20103">
      <c r="A20103" s="294" t="s">
        <v>33897</v>
      </c>
      <c r="B20103" s="294"/>
      <c r="C20103" s="294"/>
      <c r="D20103" s="294"/>
      <c r="E20103" s="294"/>
      <c r="F20103" s="294"/>
    </row>
    <row r="20104">
      <c r="A20104" s="294" t="s">
        <v>33898</v>
      </c>
      <c r="B20104" s="294"/>
      <c r="C20104" s="294"/>
      <c r="D20104" s="294"/>
      <c r="E20104" s="294"/>
      <c r="F20104" s="294"/>
    </row>
    <row r="20105">
      <c r="A20105" s="294"/>
      <c r="B20105" s="294"/>
      <c r="C20105" s="294"/>
      <c r="D20105" s="294"/>
      <c r="E20105" s="294"/>
      <c r="F20105" s="294"/>
    </row>
    <row r="20106">
      <c r="A20106" s="294" t="s">
        <v>23148</v>
      </c>
      <c r="B20106" s="294"/>
      <c r="C20106" s="294"/>
      <c r="D20106" s="294"/>
      <c r="E20106" s="294"/>
      <c r="F20106" s="294"/>
    </row>
    <row r="20107">
      <c r="A20107" s="294" t="s">
        <v>23149</v>
      </c>
      <c r="B20107" s="294"/>
      <c r="C20107" s="294"/>
      <c r="D20107" s="294"/>
      <c r="E20107" s="294"/>
      <c r="F20107" s="294"/>
    </row>
    <row r="20108">
      <c r="A20108" s="294"/>
      <c r="B20108" s="294"/>
      <c r="C20108" s="294"/>
      <c r="D20108" s="294"/>
      <c r="E20108" s="294"/>
      <c r="F20108" s="294"/>
    </row>
    <row r="20109">
      <c r="A20109" s="294" t="s">
        <v>33440</v>
      </c>
      <c r="B20109" s="294"/>
      <c r="C20109" s="294"/>
      <c r="D20109" s="294"/>
      <c r="E20109" s="294"/>
      <c r="F20109" s="294"/>
    </row>
    <row r="20110">
      <c r="A20110" s="294" t="s">
        <v>28175</v>
      </c>
      <c r="B20110" s="294"/>
      <c r="C20110" s="294"/>
      <c r="D20110" s="294"/>
      <c r="E20110" s="294"/>
      <c r="F20110" s="294"/>
    </row>
    <row r="20111">
      <c r="A20111" s="294" t="s">
        <v>33899</v>
      </c>
      <c r="B20111" s="294"/>
      <c r="C20111" s="294"/>
      <c r="D20111" s="294"/>
      <c r="E20111" s="294"/>
      <c r="F20111" s="294"/>
    </row>
    <row r="20112">
      <c r="A20112" s="294" t="s">
        <v>33900</v>
      </c>
      <c r="B20112" s="294"/>
      <c r="C20112" s="294"/>
      <c r="D20112" s="294"/>
      <c r="E20112" s="294"/>
      <c r="F20112" s="294"/>
    </row>
    <row r="20113">
      <c r="A20113" s="294" t="s">
        <v>33901</v>
      </c>
      <c r="B20113" s="294"/>
      <c r="C20113" s="294"/>
      <c r="D20113" s="294"/>
      <c r="E20113" s="294"/>
      <c r="F20113" s="294"/>
    </row>
    <row r="20114">
      <c r="A20114" s="294" t="s">
        <v>33902</v>
      </c>
      <c r="B20114" s="294"/>
      <c r="C20114" s="294"/>
      <c r="D20114" s="294"/>
      <c r="E20114" s="294"/>
      <c r="F20114" s="294"/>
    </row>
    <row r="20115">
      <c r="A20115" s="294" t="s">
        <v>33903</v>
      </c>
      <c r="B20115" s="294"/>
      <c r="C20115" s="294"/>
      <c r="D20115" s="294"/>
      <c r="E20115" s="294"/>
      <c r="F20115" s="294"/>
    </row>
    <row r="20116">
      <c r="A20116" s="294"/>
      <c r="B20116" s="294"/>
      <c r="C20116" s="294"/>
      <c r="D20116" s="294"/>
      <c r="E20116" s="294"/>
      <c r="F20116" s="294"/>
    </row>
    <row r="20117">
      <c r="A20117" s="294" t="s">
        <v>21945</v>
      </c>
      <c r="B20117" s="294"/>
      <c r="C20117" s="294"/>
      <c r="D20117" s="294"/>
      <c r="E20117" s="294"/>
      <c r="F20117" s="294"/>
    </row>
    <row r="20118">
      <c r="A20118" s="294" t="s">
        <v>23068</v>
      </c>
      <c r="B20118" s="294"/>
      <c r="C20118" s="294"/>
      <c r="D20118" s="294"/>
      <c r="E20118" s="294"/>
      <c r="F20118" s="294"/>
    </row>
    <row r="20119">
      <c r="A20119" s="294"/>
      <c r="B20119" s="294"/>
      <c r="C20119" s="294"/>
      <c r="D20119" s="294"/>
      <c r="E20119" s="294"/>
      <c r="F20119" s="294"/>
    </row>
    <row r="20120">
      <c r="A20120" s="294" t="s">
        <v>33904</v>
      </c>
      <c r="B20120" s="294"/>
      <c r="C20120" s="294"/>
      <c r="D20120" s="294"/>
      <c r="E20120" s="294"/>
      <c r="F20120" s="294"/>
    </row>
    <row r="20121">
      <c r="A20121" s="294" t="s">
        <v>28544</v>
      </c>
      <c r="B20121" s="294"/>
      <c r="C20121" s="294"/>
      <c r="D20121" s="294"/>
      <c r="E20121" s="294"/>
      <c r="F20121" s="294"/>
    </row>
    <row r="20122">
      <c r="A20122" s="294" t="s">
        <v>22613</v>
      </c>
      <c r="B20122" s="294"/>
      <c r="C20122" s="294"/>
      <c r="D20122" s="294"/>
      <c r="E20122" s="294"/>
      <c r="F20122" s="294"/>
    </row>
    <row r="20123">
      <c r="A20123" s="294" t="s">
        <v>33905</v>
      </c>
      <c r="B20123" s="294"/>
      <c r="C20123" s="294"/>
      <c r="D20123" s="294"/>
      <c r="E20123" s="294"/>
      <c r="F20123" s="294"/>
    </row>
    <row r="20124">
      <c r="A20124" s="294" t="s">
        <v>28175</v>
      </c>
      <c r="B20124" s="294"/>
      <c r="C20124" s="294"/>
      <c r="D20124" s="294"/>
      <c r="E20124" s="294"/>
      <c r="F20124" s="294"/>
    </row>
    <row r="20125">
      <c r="A20125" s="294" t="s">
        <v>33906</v>
      </c>
      <c r="B20125" s="294"/>
      <c r="C20125" s="294"/>
      <c r="D20125" s="294"/>
      <c r="E20125" s="294"/>
      <c r="F20125" s="294"/>
    </row>
    <row r="20126">
      <c r="A20126" s="294" t="s">
        <v>33907</v>
      </c>
      <c r="B20126" s="294"/>
      <c r="C20126" s="294"/>
      <c r="D20126" s="294"/>
      <c r="E20126" s="294"/>
      <c r="F20126" s="294"/>
    </row>
    <row r="20127">
      <c r="A20127" s="294" t="s">
        <v>33908</v>
      </c>
      <c r="B20127" s="294"/>
      <c r="C20127" s="294"/>
      <c r="D20127" s="294"/>
      <c r="E20127" s="294"/>
      <c r="F20127" s="294"/>
    </row>
    <row r="20128">
      <c r="A20128" s="294" t="s">
        <v>33909</v>
      </c>
      <c r="B20128" s="294"/>
      <c r="C20128" s="294"/>
      <c r="D20128" s="294"/>
      <c r="E20128" s="294"/>
      <c r="F20128" s="294"/>
    </row>
    <row r="20129">
      <c r="A20129" s="294"/>
      <c r="B20129" s="294"/>
      <c r="C20129" s="294"/>
      <c r="D20129" s="294"/>
      <c r="E20129" s="294"/>
      <c r="F20129" s="294"/>
    </row>
    <row r="20130">
      <c r="A20130" s="294"/>
      <c r="B20130" s="294"/>
      <c r="C20130" s="294"/>
      <c r="D20130" s="294"/>
      <c r="E20130" s="294"/>
      <c r="F20130" s="294"/>
    </row>
    <row r="20131">
      <c r="A20131" s="294" t="s">
        <v>21401</v>
      </c>
      <c r="B20131" s="294"/>
      <c r="C20131" s="294"/>
      <c r="D20131" s="294"/>
      <c r="E20131" s="294"/>
      <c r="F20131" s="294"/>
    </row>
    <row r="20132">
      <c r="A20132" s="294"/>
      <c r="B20132" s="294"/>
      <c r="C20132" s="294"/>
      <c r="D20132" s="294"/>
      <c r="E20132" s="294"/>
      <c r="F20132" s="294"/>
    </row>
    <row r="20133">
      <c r="A20133" s="294" t="s">
        <v>33910</v>
      </c>
      <c r="B20133" s="294"/>
      <c r="C20133" s="294"/>
      <c r="D20133" s="294"/>
      <c r="E20133" s="294"/>
      <c r="F20133" s="294"/>
    </row>
    <row r="20134">
      <c r="A20134" s="294" t="s">
        <v>33911</v>
      </c>
      <c r="B20134" s="294"/>
      <c r="C20134" s="294"/>
      <c r="D20134" s="294"/>
      <c r="E20134" s="294"/>
      <c r="F20134" s="294"/>
    </row>
    <row r="20135">
      <c r="A20135" s="294" t="s">
        <v>33912</v>
      </c>
      <c r="B20135" s="294"/>
      <c r="C20135" s="294"/>
      <c r="D20135" s="294"/>
      <c r="E20135" s="294"/>
      <c r="F20135" s="294"/>
    </row>
    <row r="20136">
      <c r="A20136" s="294" t="s">
        <v>33913</v>
      </c>
      <c r="B20136" s="294"/>
      <c r="C20136" s="294"/>
      <c r="D20136" s="294"/>
      <c r="E20136" s="294"/>
      <c r="F20136" s="294"/>
    </row>
    <row r="20137">
      <c r="A20137" s="294" t="s">
        <v>33914</v>
      </c>
      <c r="B20137" s="294"/>
      <c r="C20137" s="294"/>
      <c r="D20137" s="294"/>
      <c r="E20137" s="294"/>
      <c r="F20137" s="294"/>
    </row>
    <row r="20138">
      <c r="A20138" s="294" t="s">
        <v>33915</v>
      </c>
      <c r="B20138" s="294"/>
      <c r="C20138" s="294"/>
      <c r="D20138" s="294"/>
      <c r="E20138" s="294"/>
      <c r="F20138" s="294"/>
    </row>
    <row r="20139">
      <c r="A20139" s="294" t="s">
        <v>33916</v>
      </c>
      <c r="B20139" s="294"/>
      <c r="C20139" s="294"/>
      <c r="D20139" s="294"/>
      <c r="E20139" s="294"/>
      <c r="F20139" s="294"/>
    </row>
    <row r="20140">
      <c r="A20140" s="294" t="s">
        <v>33917</v>
      </c>
      <c r="B20140" s="294"/>
      <c r="C20140" s="294"/>
      <c r="D20140" s="294"/>
      <c r="E20140" s="294"/>
      <c r="F20140" s="294"/>
    </row>
    <row r="20141">
      <c r="A20141" s="294" t="s">
        <v>33918</v>
      </c>
      <c r="B20141" s="294"/>
      <c r="C20141" s="294"/>
      <c r="D20141" s="294"/>
      <c r="E20141" s="294"/>
      <c r="F20141" s="294"/>
    </row>
    <row r="20142">
      <c r="A20142" s="294" t="s">
        <v>33919</v>
      </c>
      <c r="B20142" s="294"/>
      <c r="C20142" s="294"/>
      <c r="D20142" s="294"/>
      <c r="E20142" s="294"/>
      <c r="F20142" s="294"/>
    </row>
    <row r="20143">
      <c r="A20143" s="294"/>
      <c r="B20143" s="294"/>
      <c r="C20143" s="294"/>
      <c r="D20143" s="294"/>
      <c r="E20143" s="294"/>
      <c r="F20143" s="294"/>
    </row>
    <row r="20144">
      <c r="A20144" s="294" t="s">
        <v>21407</v>
      </c>
      <c r="B20144" s="294"/>
      <c r="C20144" s="294"/>
      <c r="D20144" s="294"/>
      <c r="E20144" s="294"/>
      <c r="F20144" s="294"/>
    </row>
    <row r="20145">
      <c r="A20145" s="294"/>
      <c r="B20145" s="294"/>
      <c r="C20145" s="294"/>
      <c r="D20145" s="294"/>
      <c r="E20145" s="294"/>
      <c r="F20145" s="294"/>
    </row>
    <row r="20146">
      <c r="A20146" s="294" t="s">
        <v>33920</v>
      </c>
      <c r="B20146" s="294"/>
      <c r="C20146" s="294"/>
      <c r="D20146" s="294"/>
      <c r="E20146" s="294"/>
      <c r="F20146" s="294"/>
    </row>
    <row r="20147">
      <c r="A20147" s="294" t="s">
        <v>33921</v>
      </c>
      <c r="B20147" s="294"/>
      <c r="C20147" s="294"/>
      <c r="D20147" s="294"/>
      <c r="E20147" s="294"/>
      <c r="F20147" s="294"/>
    </row>
    <row r="20148">
      <c r="A20148" s="294" t="s">
        <v>33922</v>
      </c>
      <c r="B20148" s="294"/>
      <c r="C20148" s="294"/>
      <c r="D20148" s="294"/>
      <c r="E20148" s="294"/>
      <c r="F20148" s="294"/>
    </row>
    <row r="20149">
      <c r="A20149" s="294" t="s">
        <v>33923</v>
      </c>
      <c r="B20149" s="294"/>
      <c r="C20149" s="294"/>
      <c r="D20149" s="294"/>
      <c r="E20149" s="294"/>
      <c r="F20149" s="294"/>
    </row>
    <row r="20150">
      <c r="A20150" s="294" t="s">
        <v>33924</v>
      </c>
      <c r="B20150" s="294"/>
      <c r="C20150" s="294"/>
      <c r="D20150" s="294"/>
      <c r="E20150" s="294"/>
      <c r="F20150" s="294"/>
    </row>
    <row r="20151">
      <c r="A20151" s="294" t="s">
        <v>33925</v>
      </c>
      <c r="B20151" s="294"/>
      <c r="C20151" s="294"/>
      <c r="D20151" s="294"/>
      <c r="E20151" s="294"/>
      <c r="F20151" s="294"/>
    </row>
    <row r="20152">
      <c r="A20152" s="294" t="s">
        <v>33926</v>
      </c>
      <c r="B20152" s="294"/>
      <c r="C20152" s="294"/>
      <c r="D20152" s="294"/>
      <c r="E20152" s="294"/>
      <c r="F20152" s="294"/>
    </row>
    <row r="20153">
      <c r="A20153" s="294" t="s">
        <v>33927</v>
      </c>
      <c r="B20153" s="294"/>
      <c r="C20153" s="294"/>
      <c r="D20153" s="294"/>
      <c r="E20153" s="294"/>
      <c r="F20153" s="294"/>
    </row>
    <row r="20154">
      <c r="A20154" s="294" t="s">
        <v>33928</v>
      </c>
      <c r="B20154" s="294"/>
      <c r="C20154" s="294"/>
      <c r="D20154" s="294"/>
      <c r="E20154" s="294"/>
      <c r="F20154" s="294"/>
    </row>
    <row r="20155">
      <c r="A20155" s="294" t="s">
        <v>33929</v>
      </c>
      <c r="B20155" s="294"/>
      <c r="C20155" s="294"/>
      <c r="D20155" s="294"/>
      <c r="E20155" s="294"/>
      <c r="F20155" s="294"/>
    </row>
    <row r="20156">
      <c r="A20156" s="294" t="s">
        <v>33930</v>
      </c>
      <c r="B20156" s="294"/>
      <c r="C20156" s="294"/>
      <c r="D20156" s="294"/>
      <c r="E20156" s="294"/>
      <c r="F20156" s="294"/>
    </row>
    <row r="20157">
      <c r="A20157" s="294" t="s">
        <v>33931</v>
      </c>
      <c r="B20157" s="294"/>
      <c r="C20157" s="294"/>
      <c r="D20157" s="294"/>
      <c r="E20157" s="294"/>
      <c r="F20157" s="294"/>
    </row>
    <row r="20158">
      <c r="A20158" s="294"/>
      <c r="B20158" s="294"/>
      <c r="C20158" s="294"/>
      <c r="D20158" s="294"/>
      <c r="E20158" s="294"/>
      <c r="F20158" s="294"/>
    </row>
    <row r="20159">
      <c r="A20159" s="294" t="s">
        <v>21304</v>
      </c>
      <c r="B20159" s="294"/>
      <c r="C20159" s="294"/>
      <c r="D20159" s="294"/>
      <c r="E20159" s="294"/>
      <c r="F20159" s="294"/>
    </row>
    <row r="20160">
      <c r="A20160" s="294"/>
      <c r="B20160" s="294"/>
      <c r="C20160" s="294"/>
      <c r="D20160" s="294"/>
      <c r="E20160" s="294"/>
      <c r="F20160" s="294"/>
    </row>
    <row r="20161">
      <c r="A20161" s="294" t="s">
        <v>30012</v>
      </c>
      <c r="B20161" s="294"/>
      <c r="C20161" s="294"/>
      <c r="D20161" s="294"/>
      <c r="E20161" s="294"/>
      <c r="F20161" s="294"/>
    </row>
    <row r="20162">
      <c r="A20162" s="294" t="s">
        <v>33932</v>
      </c>
      <c r="B20162" s="294"/>
      <c r="C20162" s="294"/>
      <c r="D20162" s="294"/>
      <c r="E20162" s="294"/>
      <c r="F20162" s="294"/>
    </row>
    <row r="20163">
      <c r="A20163" s="294" t="s">
        <v>33933</v>
      </c>
      <c r="B20163" s="294"/>
      <c r="C20163" s="294"/>
      <c r="D20163" s="294"/>
      <c r="E20163" s="294"/>
      <c r="F20163" s="294"/>
    </row>
    <row r="20164">
      <c r="A20164" s="294" t="s">
        <v>33934</v>
      </c>
      <c r="B20164" s="294"/>
      <c r="C20164" s="294"/>
      <c r="D20164" s="294"/>
      <c r="E20164" s="294"/>
      <c r="F20164" s="294"/>
    </row>
    <row r="20165">
      <c r="A20165" s="294" t="s">
        <v>33935</v>
      </c>
      <c r="B20165" s="294"/>
      <c r="C20165" s="294"/>
      <c r="D20165" s="294"/>
      <c r="E20165" s="294"/>
      <c r="F20165" s="294"/>
    </row>
    <row r="20166">
      <c r="A20166" s="294" t="s">
        <v>33936</v>
      </c>
      <c r="B20166" s="294"/>
      <c r="C20166" s="294"/>
      <c r="D20166" s="294"/>
      <c r="E20166" s="294"/>
      <c r="F20166" s="294"/>
    </row>
    <row r="20167">
      <c r="A20167" s="294" t="s">
        <v>33937</v>
      </c>
      <c r="B20167" s="294"/>
      <c r="C20167" s="294"/>
      <c r="D20167" s="294"/>
      <c r="E20167" s="294"/>
      <c r="F20167" s="294"/>
    </row>
    <row r="20168">
      <c r="A20168" s="294" t="s">
        <v>33938</v>
      </c>
      <c r="B20168" s="294"/>
      <c r="C20168" s="294"/>
      <c r="D20168" s="294"/>
      <c r="E20168" s="294"/>
      <c r="F20168" s="294"/>
    </row>
    <row r="20169">
      <c r="A20169" s="294"/>
      <c r="B20169" s="294"/>
      <c r="C20169" s="294"/>
      <c r="D20169" s="294"/>
      <c r="E20169" s="294"/>
      <c r="F20169" s="294"/>
    </row>
    <row r="20170">
      <c r="A20170" s="294" t="s">
        <v>28124</v>
      </c>
      <c r="B20170" s="294"/>
      <c r="C20170" s="294"/>
      <c r="D20170" s="294"/>
      <c r="E20170" s="294"/>
      <c r="F20170" s="294"/>
    </row>
    <row r="20171">
      <c r="A20171" s="294" t="s">
        <v>19548</v>
      </c>
      <c r="B20171" s="294"/>
      <c r="C20171" s="294"/>
      <c r="D20171" s="294"/>
      <c r="E20171" s="294"/>
      <c r="F20171" s="294"/>
    </row>
    <row r="20172">
      <c r="A20172" s="294" t="s">
        <v>21672</v>
      </c>
      <c r="B20172" s="294"/>
      <c r="C20172" s="294"/>
      <c r="D20172" s="294"/>
      <c r="E20172" s="294"/>
      <c r="F20172" s="294"/>
    </row>
    <row r="20173">
      <c r="A20173" s="294"/>
      <c r="B20173" s="294"/>
      <c r="C20173" s="294"/>
      <c r="D20173" s="294"/>
      <c r="E20173" s="294"/>
      <c r="F20173" s="294"/>
    </row>
    <row r="20174">
      <c r="A20174" s="294" t="s">
        <v>33891</v>
      </c>
      <c r="B20174" s="294"/>
      <c r="C20174" s="294"/>
      <c r="D20174" s="294"/>
      <c r="E20174" s="294"/>
      <c r="F20174" s="294"/>
    </row>
    <row r="20175">
      <c r="A20175" s="294"/>
      <c r="B20175" s="294"/>
      <c r="C20175" s="294"/>
      <c r="D20175" s="294"/>
      <c r="E20175" s="294"/>
      <c r="F20175" s="294"/>
    </row>
    <row r="20176">
      <c r="A20176" s="294" t="s">
        <v>23007</v>
      </c>
      <c r="B20176" s="294"/>
      <c r="C20176" s="294"/>
      <c r="D20176" s="294"/>
      <c r="E20176" s="294"/>
      <c r="F20176" s="294"/>
    </row>
    <row r="20177">
      <c r="A20177" s="294"/>
      <c r="B20177" s="294"/>
      <c r="C20177" s="294"/>
      <c r="D20177" s="294"/>
      <c r="E20177" s="294"/>
      <c r="F20177" s="294"/>
    </row>
    <row r="20178">
      <c r="A20178" s="294" t="s">
        <v>33939</v>
      </c>
      <c r="B20178" s="294"/>
      <c r="C20178" s="294"/>
      <c r="D20178" s="294"/>
      <c r="E20178" s="294"/>
      <c r="F20178" s="294"/>
    </row>
    <row r="20179">
      <c r="A20179" s="294" t="s">
        <v>33940</v>
      </c>
      <c r="B20179" s="294"/>
      <c r="C20179" s="294"/>
      <c r="D20179" s="294"/>
      <c r="E20179" s="294"/>
      <c r="F20179" s="294"/>
    </row>
    <row r="20180">
      <c r="A20180" s="294" t="s">
        <v>33941</v>
      </c>
      <c r="B20180" s="294"/>
      <c r="C20180" s="294"/>
      <c r="D20180" s="294"/>
      <c r="E20180" s="294"/>
      <c r="F20180" s="294"/>
    </row>
    <row r="20181">
      <c r="A20181" s="294" t="s">
        <v>33942</v>
      </c>
      <c r="B20181" s="294"/>
      <c r="C20181" s="294"/>
      <c r="D20181" s="294"/>
      <c r="E20181" s="294"/>
      <c r="F20181" s="294"/>
    </row>
    <row r="20182">
      <c r="A20182" s="294" t="s">
        <v>33943</v>
      </c>
      <c r="B20182" s="294"/>
      <c r="C20182" s="294"/>
      <c r="D20182" s="294"/>
      <c r="E20182" s="294"/>
      <c r="F20182" s="294"/>
    </row>
    <row r="20183">
      <c r="A20183" s="294" t="s">
        <v>33944</v>
      </c>
      <c r="B20183" s="294"/>
      <c r="C20183" s="294"/>
      <c r="D20183" s="294"/>
      <c r="E20183" s="294"/>
      <c r="F20183" s="294"/>
    </row>
    <row r="20184">
      <c r="A20184" s="294" t="s">
        <v>33945</v>
      </c>
      <c r="B20184" s="294"/>
      <c r="C20184" s="294"/>
      <c r="D20184" s="294"/>
      <c r="E20184" s="294"/>
      <c r="F20184" s="294"/>
    </row>
    <row r="20185">
      <c r="A20185" s="294" t="s">
        <v>33946</v>
      </c>
      <c r="B20185" s="294"/>
      <c r="C20185" s="294"/>
      <c r="D20185" s="294"/>
      <c r="E20185" s="294"/>
      <c r="F20185" s="294"/>
    </row>
    <row r="20186">
      <c r="A20186" s="294"/>
      <c r="B20186" s="294"/>
      <c r="C20186" s="294"/>
      <c r="D20186" s="294"/>
      <c r="E20186" s="294"/>
      <c r="F20186" s="294"/>
    </row>
    <row r="20187">
      <c r="A20187" s="294" t="s">
        <v>22281</v>
      </c>
      <c r="B20187" s="294"/>
      <c r="C20187" s="294"/>
      <c r="D20187" s="294"/>
      <c r="E20187" s="294"/>
      <c r="F20187" s="294"/>
    </row>
    <row r="20188">
      <c r="A20188" s="294"/>
      <c r="B20188" s="294"/>
      <c r="C20188" s="294"/>
      <c r="D20188" s="294"/>
      <c r="E20188" s="294"/>
      <c r="F20188" s="294"/>
    </row>
    <row r="20189">
      <c r="A20189" s="294" t="s">
        <v>33947</v>
      </c>
      <c r="B20189" s="294"/>
      <c r="C20189" s="294"/>
      <c r="D20189" s="294"/>
      <c r="E20189" s="294"/>
      <c r="F20189" s="294"/>
    </row>
    <row r="20190">
      <c r="A20190" s="294" t="s">
        <v>33948</v>
      </c>
      <c r="B20190" s="294"/>
      <c r="C20190" s="294"/>
      <c r="D20190" s="294"/>
      <c r="E20190" s="294"/>
      <c r="F20190" s="294"/>
    </row>
    <row r="20191">
      <c r="A20191" s="294" t="s">
        <v>33949</v>
      </c>
      <c r="B20191" s="294"/>
      <c r="C20191" s="294"/>
      <c r="D20191" s="294"/>
      <c r="E20191" s="294"/>
      <c r="F20191" s="294"/>
    </row>
    <row r="20192">
      <c r="A20192" s="294" t="s">
        <v>33950</v>
      </c>
      <c r="B20192" s="294"/>
      <c r="C20192" s="294"/>
      <c r="D20192" s="294"/>
      <c r="E20192" s="294"/>
      <c r="F20192" s="294"/>
    </row>
    <row r="20193">
      <c r="A20193" s="294" t="s">
        <v>33951</v>
      </c>
      <c r="B20193" s="294"/>
      <c r="C20193" s="294"/>
      <c r="D20193" s="294"/>
      <c r="E20193" s="294"/>
      <c r="F20193" s="294"/>
    </row>
    <row r="20194">
      <c r="A20194" s="294" t="s">
        <v>33952</v>
      </c>
      <c r="B20194" s="294"/>
      <c r="C20194" s="294"/>
      <c r="D20194" s="294"/>
      <c r="E20194" s="294"/>
      <c r="F20194" s="294"/>
    </row>
    <row r="20195">
      <c r="A20195" s="294" t="s">
        <v>33953</v>
      </c>
      <c r="B20195" s="294"/>
      <c r="C20195" s="294"/>
      <c r="D20195" s="294"/>
      <c r="E20195" s="294"/>
      <c r="F20195" s="294"/>
    </row>
    <row r="20196">
      <c r="A20196" s="294"/>
      <c r="B20196" s="294"/>
      <c r="C20196" s="294"/>
      <c r="D20196" s="294"/>
      <c r="E20196" s="294"/>
      <c r="F20196" s="294"/>
    </row>
    <row r="20197">
      <c r="A20197" s="294" t="s">
        <v>25438</v>
      </c>
      <c r="B20197" s="294"/>
      <c r="C20197" s="294"/>
      <c r="D20197" s="294"/>
      <c r="E20197" s="294"/>
      <c r="F20197" s="294"/>
    </row>
    <row r="20198">
      <c r="A20198" s="294"/>
      <c r="B20198" s="294"/>
      <c r="C20198" s="294"/>
      <c r="D20198" s="294"/>
      <c r="E20198" s="294"/>
      <c r="F20198" s="294"/>
    </row>
    <row r="20199">
      <c r="A20199" s="294" t="s">
        <v>33954</v>
      </c>
      <c r="B20199" s="294"/>
      <c r="C20199" s="294"/>
      <c r="D20199" s="294"/>
      <c r="E20199" s="294"/>
      <c r="F20199" s="294"/>
    </row>
    <row r="20200">
      <c r="A20200" s="294" t="s">
        <v>33955</v>
      </c>
      <c r="B20200" s="294"/>
      <c r="C20200" s="294"/>
      <c r="D20200" s="294"/>
      <c r="E20200" s="294"/>
      <c r="F20200" s="294"/>
    </row>
    <row r="20201">
      <c r="A20201" s="294" t="s">
        <v>33956</v>
      </c>
      <c r="B20201" s="294"/>
      <c r="C20201" s="294"/>
      <c r="D20201" s="294"/>
      <c r="E20201" s="294"/>
      <c r="F20201" s="294"/>
    </row>
    <row r="20202">
      <c r="A20202" s="294" t="s">
        <v>33957</v>
      </c>
      <c r="B20202" s="294"/>
      <c r="C20202" s="294"/>
      <c r="D20202" s="294"/>
      <c r="E20202" s="294"/>
      <c r="F20202" s="294"/>
    </row>
    <row r="20203">
      <c r="A20203" s="294" t="s">
        <v>33958</v>
      </c>
      <c r="B20203" s="294"/>
      <c r="C20203" s="294"/>
      <c r="D20203" s="294"/>
      <c r="E20203" s="294"/>
      <c r="F20203" s="294"/>
    </row>
    <row r="20204">
      <c r="A20204" s="294" t="s">
        <v>33959</v>
      </c>
      <c r="B20204" s="294"/>
      <c r="C20204" s="294"/>
      <c r="D20204" s="294"/>
      <c r="E20204" s="294"/>
      <c r="F20204" s="294"/>
    </row>
    <row r="20205">
      <c r="A20205" s="294" t="s">
        <v>33960</v>
      </c>
      <c r="B20205" s="294"/>
      <c r="C20205" s="294"/>
      <c r="D20205" s="294"/>
      <c r="E20205" s="294"/>
      <c r="F20205" s="294"/>
    </row>
    <row r="20206">
      <c r="A20206" s="294"/>
      <c r="B20206" s="294"/>
      <c r="C20206" s="294"/>
      <c r="D20206" s="294"/>
      <c r="E20206" s="294"/>
      <c r="F20206" s="294"/>
    </row>
    <row r="20207">
      <c r="A20207" s="294" t="s">
        <v>22572</v>
      </c>
      <c r="B20207" s="294"/>
      <c r="C20207" s="294"/>
      <c r="D20207" s="294"/>
      <c r="E20207" s="294"/>
      <c r="F20207" s="294"/>
    </row>
    <row r="20208">
      <c r="A20208" s="294" t="s">
        <v>33961</v>
      </c>
      <c r="B20208" s="294"/>
      <c r="C20208" s="294"/>
      <c r="D20208" s="294"/>
      <c r="E20208" s="294"/>
      <c r="F20208" s="294"/>
    </row>
    <row r="20209">
      <c r="A20209" s="294"/>
      <c r="B20209" s="294"/>
      <c r="C20209" s="294"/>
      <c r="D20209" s="294"/>
      <c r="E20209" s="294"/>
      <c r="F20209" s="294"/>
    </row>
    <row r="20210">
      <c r="A20210" s="294" t="s">
        <v>33962</v>
      </c>
      <c r="B20210" s="294"/>
      <c r="C20210" s="294"/>
      <c r="D20210" s="294"/>
      <c r="E20210" s="294"/>
      <c r="F20210" s="294"/>
    </row>
    <row r="20211">
      <c r="A20211" s="294" t="s">
        <v>33963</v>
      </c>
      <c r="B20211" s="294"/>
      <c r="C20211" s="294"/>
      <c r="D20211" s="294"/>
      <c r="E20211" s="294"/>
      <c r="F20211" s="294"/>
    </row>
    <row r="20212">
      <c r="A20212" s="294" t="s">
        <v>33964</v>
      </c>
      <c r="B20212" s="294"/>
      <c r="C20212" s="294"/>
      <c r="D20212" s="294"/>
      <c r="E20212" s="294"/>
      <c r="F20212" s="294"/>
    </row>
    <row r="20213">
      <c r="A20213" s="294" t="s">
        <v>33965</v>
      </c>
      <c r="B20213" s="294"/>
      <c r="C20213" s="294"/>
      <c r="D20213" s="294"/>
      <c r="E20213" s="294"/>
      <c r="F20213" s="294"/>
    </row>
    <row r="20214">
      <c r="A20214" s="294"/>
      <c r="B20214" s="294"/>
      <c r="C20214" s="294"/>
      <c r="D20214" s="294"/>
      <c r="E20214" s="294"/>
      <c r="F20214" s="294"/>
    </row>
    <row r="20215">
      <c r="A20215" s="294" t="s">
        <v>22156</v>
      </c>
      <c r="B20215" s="294"/>
      <c r="C20215" s="294"/>
      <c r="D20215" s="294"/>
      <c r="E20215" s="294"/>
      <c r="F20215" s="294"/>
    </row>
    <row r="20216">
      <c r="A20216" s="294"/>
      <c r="B20216" s="294"/>
      <c r="C20216" s="294"/>
      <c r="D20216" s="294"/>
      <c r="E20216" s="294"/>
      <c r="F20216" s="294"/>
    </row>
    <row r="20217">
      <c r="A20217" s="294" t="s">
        <v>33966</v>
      </c>
      <c r="B20217" s="294"/>
      <c r="C20217" s="294"/>
      <c r="D20217" s="294"/>
      <c r="E20217" s="294"/>
      <c r="F20217" s="294"/>
    </row>
    <row r="20218">
      <c r="A20218" s="294" t="s">
        <v>33967</v>
      </c>
      <c r="B20218" s="294"/>
      <c r="C20218" s="294"/>
      <c r="D20218" s="294"/>
      <c r="E20218" s="294"/>
      <c r="F20218" s="294"/>
    </row>
    <row r="20219">
      <c r="A20219" s="294" t="s">
        <v>24131</v>
      </c>
      <c r="B20219" s="294"/>
      <c r="C20219" s="294"/>
      <c r="D20219" s="294"/>
      <c r="E20219" s="294"/>
      <c r="F20219" s="294"/>
    </row>
    <row r="20220">
      <c r="A20220" s="294" t="s">
        <v>22214</v>
      </c>
      <c r="B20220" s="294"/>
      <c r="C20220" s="294"/>
      <c r="D20220" s="294"/>
      <c r="E20220" s="294"/>
      <c r="F20220" s="294"/>
    </row>
    <row r="20221">
      <c r="A20221" s="294" t="s">
        <v>33895</v>
      </c>
      <c r="B20221" s="294"/>
      <c r="C20221" s="294"/>
      <c r="D20221" s="294"/>
      <c r="E20221" s="294"/>
      <c r="F20221" s="294"/>
    </row>
    <row r="20222">
      <c r="A20222" s="294"/>
      <c r="B20222" s="294"/>
      <c r="C20222" s="294"/>
      <c r="D20222" s="294"/>
      <c r="E20222" s="294"/>
      <c r="F20222" s="294"/>
    </row>
    <row r="20223">
      <c r="A20223" s="294" t="s">
        <v>22496</v>
      </c>
      <c r="B20223" s="294"/>
      <c r="C20223" s="294"/>
      <c r="D20223" s="294"/>
      <c r="E20223" s="294"/>
      <c r="F20223" s="294"/>
    </row>
    <row r="20224">
      <c r="A20224" s="294"/>
      <c r="B20224" s="294"/>
      <c r="C20224" s="294"/>
      <c r="D20224" s="294"/>
      <c r="E20224" s="294"/>
      <c r="F20224" s="294"/>
    </row>
    <row r="20225">
      <c r="A20225" s="294" t="s">
        <v>33968</v>
      </c>
      <c r="B20225" s="294"/>
      <c r="C20225" s="294"/>
      <c r="D20225" s="294"/>
      <c r="E20225" s="294"/>
      <c r="F20225" s="294"/>
    </row>
    <row r="20226">
      <c r="A20226" s="294" t="s">
        <v>33969</v>
      </c>
      <c r="B20226" s="294"/>
      <c r="C20226" s="294"/>
      <c r="D20226" s="294"/>
      <c r="E20226" s="294"/>
      <c r="F20226" s="294"/>
    </row>
    <row r="20227">
      <c r="A20227" s="294" t="s">
        <v>33970</v>
      </c>
      <c r="B20227" s="294"/>
      <c r="C20227" s="294"/>
      <c r="D20227" s="294"/>
      <c r="E20227" s="294"/>
      <c r="F20227" s="294"/>
    </row>
    <row r="20228">
      <c r="A20228" s="294" t="s">
        <v>33971</v>
      </c>
      <c r="B20228" s="294"/>
      <c r="C20228" s="294"/>
      <c r="D20228" s="294"/>
      <c r="E20228" s="294"/>
      <c r="F20228" s="294"/>
    </row>
    <row r="20229">
      <c r="A20229" s="294" t="s">
        <v>33972</v>
      </c>
      <c r="B20229" s="294"/>
      <c r="C20229" s="294"/>
      <c r="D20229" s="294"/>
      <c r="E20229" s="294"/>
      <c r="F20229" s="294"/>
    </row>
    <row r="20230">
      <c r="A20230" s="294" t="s">
        <v>33973</v>
      </c>
      <c r="B20230" s="294"/>
      <c r="C20230" s="294"/>
      <c r="D20230" s="294"/>
      <c r="E20230" s="294"/>
      <c r="F20230" s="294"/>
    </row>
    <row r="20231">
      <c r="A20231" s="294" t="s">
        <v>25669</v>
      </c>
      <c r="B20231" s="294"/>
      <c r="C20231" s="294"/>
      <c r="D20231" s="294"/>
      <c r="E20231" s="294"/>
      <c r="F20231" s="294"/>
    </row>
    <row r="20232">
      <c r="A20232" s="294" t="s">
        <v>33974</v>
      </c>
      <c r="B20232" s="294"/>
      <c r="C20232" s="294"/>
      <c r="D20232" s="294"/>
      <c r="E20232" s="294"/>
      <c r="F20232" s="294"/>
    </row>
    <row r="20233">
      <c r="A20233" s="294" t="s">
        <v>33975</v>
      </c>
      <c r="B20233" s="294"/>
      <c r="C20233" s="294"/>
      <c r="D20233" s="294"/>
      <c r="E20233" s="294"/>
      <c r="F20233" s="294"/>
    </row>
    <row r="20234">
      <c r="A20234" s="294" t="s">
        <v>33976</v>
      </c>
      <c r="B20234" s="294"/>
      <c r="C20234" s="294"/>
      <c r="D20234" s="294"/>
      <c r="E20234" s="294"/>
      <c r="F20234" s="294"/>
    </row>
    <row r="20235">
      <c r="A20235" s="294" t="s">
        <v>33977</v>
      </c>
      <c r="B20235" s="294"/>
      <c r="C20235" s="294"/>
      <c r="D20235" s="294"/>
      <c r="E20235" s="294"/>
      <c r="F20235" s="294"/>
    </row>
    <row r="20236">
      <c r="A20236" s="294" t="s">
        <v>33978</v>
      </c>
      <c r="B20236" s="294"/>
      <c r="C20236" s="294"/>
      <c r="D20236" s="294"/>
      <c r="E20236" s="294"/>
      <c r="F20236" s="294"/>
    </row>
    <row r="20237">
      <c r="A20237" s="294" t="s">
        <v>33979</v>
      </c>
      <c r="B20237" s="294"/>
      <c r="C20237" s="294"/>
      <c r="D20237" s="294"/>
      <c r="E20237" s="294"/>
      <c r="F20237" s="294"/>
    </row>
    <row r="20238">
      <c r="A20238" s="294" t="s">
        <v>33980</v>
      </c>
      <c r="B20238" s="294"/>
      <c r="C20238" s="294"/>
      <c r="D20238" s="294"/>
      <c r="E20238" s="294"/>
      <c r="F20238" s="294"/>
    </row>
    <row r="20239">
      <c r="A20239" s="294" t="s">
        <v>33981</v>
      </c>
      <c r="B20239" s="294"/>
      <c r="C20239" s="294"/>
      <c r="D20239" s="294"/>
      <c r="E20239" s="294"/>
      <c r="F20239" s="294"/>
    </row>
    <row r="20240">
      <c r="A20240" s="294" t="s">
        <v>33982</v>
      </c>
      <c r="B20240" s="294"/>
      <c r="C20240" s="294"/>
      <c r="D20240" s="294"/>
      <c r="E20240" s="294"/>
      <c r="F20240" s="294"/>
    </row>
    <row r="20241">
      <c r="A20241" s="294" t="s">
        <v>33983</v>
      </c>
      <c r="B20241" s="294"/>
      <c r="C20241" s="294"/>
      <c r="D20241" s="294"/>
      <c r="E20241" s="294"/>
      <c r="F20241" s="294"/>
    </row>
    <row r="20242">
      <c r="A20242" s="294" t="s">
        <v>33984</v>
      </c>
      <c r="B20242" s="294"/>
      <c r="C20242" s="294"/>
      <c r="D20242" s="294"/>
      <c r="E20242" s="294"/>
      <c r="F20242" s="294"/>
    </row>
    <row r="20243">
      <c r="A20243" s="294" t="s">
        <v>33985</v>
      </c>
      <c r="B20243" s="294"/>
      <c r="C20243" s="294"/>
      <c r="D20243" s="294"/>
      <c r="E20243" s="294"/>
      <c r="F20243" s="294"/>
    </row>
    <row r="20244">
      <c r="A20244" s="294" t="s">
        <v>33986</v>
      </c>
      <c r="B20244" s="294"/>
      <c r="C20244" s="294"/>
      <c r="D20244" s="294"/>
      <c r="E20244" s="294"/>
      <c r="F20244" s="294"/>
    </row>
    <row r="20245">
      <c r="A20245" s="294" t="s">
        <v>33987</v>
      </c>
      <c r="B20245" s="294"/>
      <c r="C20245" s="294"/>
      <c r="D20245" s="294"/>
      <c r="E20245" s="294"/>
      <c r="F20245" s="294"/>
    </row>
    <row r="20246">
      <c r="A20246" s="294" t="s">
        <v>23052</v>
      </c>
      <c r="B20246" s="294"/>
      <c r="C20246" s="294"/>
      <c r="D20246" s="294"/>
      <c r="E20246" s="294"/>
      <c r="F20246" s="294"/>
    </row>
    <row r="20247">
      <c r="A20247" s="294" t="s">
        <v>33988</v>
      </c>
      <c r="B20247" s="294"/>
      <c r="C20247" s="294"/>
      <c r="D20247" s="294"/>
      <c r="E20247" s="294"/>
      <c r="F20247" s="294"/>
    </row>
    <row r="20248">
      <c r="A20248" s="294" t="s">
        <v>33989</v>
      </c>
      <c r="B20248" s="294"/>
      <c r="C20248" s="294"/>
      <c r="D20248" s="294"/>
      <c r="E20248" s="294"/>
      <c r="F20248" s="294"/>
    </row>
    <row r="20249">
      <c r="A20249" s="294" t="s">
        <v>33990</v>
      </c>
      <c r="B20249" s="294"/>
      <c r="C20249" s="294"/>
      <c r="D20249" s="294"/>
      <c r="E20249" s="294"/>
      <c r="F20249" s="294"/>
    </row>
    <row r="20250">
      <c r="A20250" s="294" t="s">
        <v>33991</v>
      </c>
      <c r="B20250" s="294"/>
      <c r="C20250" s="294"/>
      <c r="D20250" s="294"/>
      <c r="E20250" s="294"/>
      <c r="F20250" s="294"/>
    </row>
    <row r="20251">
      <c r="A20251" s="294"/>
      <c r="B20251" s="294"/>
      <c r="C20251" s="294"/>
      <c r="D20251" s="294"/>
      <c r="E20251" s="294"/>
      <c r="F20251" s="294"/>
    </row>
    <row r="20252">
      <c r="A20252" s="294" t="s">
        <v>28124</v>
      </c>
      <c r="B20252" s="294"/>
      <c r="C20252" s="294"/>
      <c r="D20252" s="294"/>
      <c r="E20252" s="294"/>
      <c r="F20252" s="294"/>
    </row>
    <row r="20253">
      <c r="A20253" s="294" t="s">
        <v>33992</v>
      </c>
      <c r="B20253" s="294"/>
      <c r="C20253" s="294"/>
      <c r="D20253" s="294"/>
      <c r="E20253" s="294"/>
      <c r="F20253" s="294"/>
    </row>
    <row r="20254">
      <c r="A20254" s="294" t="s">
        <v>33993</v>
      </c>
      <c r="B20254" s="294"/>
      <c r="C20254" s="294"/>
      <c r="D20254" s="294"/>
      <c r="E20254" s="294"/>
      <c r="F20254" s="294"/>
    </row>
    <row r="20255">
      <c r="A20255" s="294"/>
      <c r="B20255" s="294"/>
      <c r="C20255" s="294"/>
      <c r="D20255" s="294"/>
      <c r="E20255" s="294"/>
      <c r="F20255" s="294"/>
    </row>
    <row r="20256">
      <c r="A20256" s="294" t="s">
        <v>25957</v>
      </c>
      <c r="B20256" s="294"/>
      <c r="C20256" s="294"/>
      <c r="D20256" s="294"/>
      <c r="E20256" s="294"/>
      <c r="F20256" s="294"/>
    </row>
    <row r="20257">
      <c r="A20257" s="294"/>
      <c r="B20257" s="294"/>
      <c r="C20257" s="294"/>
      <c r="D20257" s="294"/>
      <c r="E20257" s="294"/>
      <c r="F20257" s="294"/>
    </row>
    <row r="20258">
      <c r="A20258" s="294" t="s">
        <v>33994</v>
      </c>
      <c r="B20258" s="294"/>
      <c r="C20258" s="294"/>
      <c r="D20258" s="294"/>
      <c r="E20258" s="294"/>
      <c r="F20258" s="294"/>
    </row>
    <row r="20259">
      <c r="A20259" s="294" t="s">
        <v>33995</v>
      </c>
      <c r="B20259" s="294"/>
      <c r="C20259" s="294"/>
      <c r="D20259" s="294"/>
      <c r="E20259" s="294"/>
      <c r="F20259" s="294"/>
    </row>
    <row r="20260">
      <c r="A20260" s="294"/>
      <c r="B20260" s="294"/>
      <c r="C20260" s="294"/>
      <c r="D20260" s="294"/>
      <c r="E20260" s="294"/>
      <c r="F20260" s="294"/>
    </row>
    <row r="20261">
      <c r="A20261" s="294" t="s">
        <v>26193</v>
      </c>
      <c r="B20261" s="294"/>
      <c r="C20261" s="294"/>
      <c r="D20261" s="294"/>
      <c r="E20261" s="294"/>
      <c r="F20261" s="294"/>
    </row>
    <row r="20262">
      <c r="A20262" s="294"/>
      <c r="B20262" s="294"/>
      <c r="C20262" s="294"/>
      <c r="D20262" s="294"/>
      <c r="E20262" s="294"/>
      <c r="F20262" s="294"/>
    </row>
    <row r="20263">
      <c r="A20263" s="294" t="s">
        <v>33996</v>
      </c>
      <c r="B20263" s="294"/>
      <c r="C20263" s="294"/>
      <c r="D20263" s="294"/>
      <c r="E20263" s="294"/>
      <c r="F20263" s="294"/>
    </row>
    <row r="20264">
      <c r="A20264" s="294" t="s">
        <v>33997</v>
      </c>
      <c r="B20264" s="294"/>
      <c r="C20264" s="294"/>
      <c r="D20264" s="294"/>
      <c r="E20264" s="294"/>
      <c r="F20264" s="294"/>
    </row>
    <row r="20265">
      <c r="A20265" s="294" t="s">
        <v>33998</v>
      </c>
      <c r="B20265" s="294"/>
      <c r="C20265" s="294"/>
      <c r="D20265" s="294"/>
      <c r="E20265" s="294"/>
      <c r="F20265" s="294"/>
    </row>
    <row r="20266">
      <c r="A20266" s="294" t="s">
        <v>33999</v>
      </c>
      <c r="B20266" s="294"/>
      <c r="C20266" s="294"/>
      <c r="D20266" s="294"/>
      <c r="E20266" s="294"/>
      <c r="F20266" s="294"/>
    </row>
    <row r="20267">
      <c r="A20267" s="294" t="s">
        <v>34000</v>
      </c>
      <c r="B20267" s="294"/>
      <c r="C20267" s="294"/>
      <c r="D20267" s="294"/>
      <c r="E20267" s="294"/>
      <c r="F20267" s="294"/>
    </row>
    <row r="20268">
      <c r="A20268" s="294"/>
      <c r="B20268" s="294"/>
      <c r="C20268" s="294"/>
      <c r="D20268" s="294"/>
      <c r="E20268" s="294"/>
      <c r="F20268" s="294"/>
    </row>
    <row r="20269">
      <c r="A20269" s="294" t="s">
        <v>25967</v>
      </c>
      <c r="B20269" s="294"/>
      <c r="C20269" s="294"/>
      <c r="D20269" s="294"/>
      <c r="E20269" s="294"/>
      <c r="F20269" s="294"/>
    </row>
    <row r="20270">
      <c r="A20270" s="294"/>
      <c r="B20270" s="294"/>
      <c r="C20270" s="294"/>
      <c r="D20270" s="294"/>
      <c r="E20270" s="294"/>
      <c r="F20270" s="294"/>
    </row>
    <row r="20271">
      <c r="A20271" s="294" t="s">
        <v>28502</v>
      </c>
      <c r="B20271" s="294"/>
      <c r="C20271" s="294"/>
      <c r="D20271" s="294"/>
      <c r="E20271" s="294"/>
      <c r="F20271" s="294"/>
    </row>
    <row r="20272">
      <c r="A20272" s="294" t="s">
        <v>34001</v>
      </c>
      <c r="B20272" s="294"/>
      <c r="C20272" s="294"/>
      <c r="D20272" s="294"/>
      <c r="E20272" s="294"/>
      <c r="F20272" s="294"/>
    </row>
    <row r="20273">
      <c r="A20273" s="294" t="s">
        <v>34002</v>
      </c>
      <c r="B20273" s="294"/>
      <c r="C20273" s="294"/>
      <c r="D20273" s="294"/>
      <c r="E20273" s="294"/>
      <c r="F20273" s="294"/>
    </row>
    <row r="20274">
      <c r="A20274" s="294" t="s">
        <v>34003</v>
      </c>
      <c r="B20274" s="294"/>
      <c r="C20274" s="294"/>
      <c r="D20274" s="294"/>
      <c r="E20274" s="294"/>
      <c r="F20274" s="294"/>
    </row>
    <row r="20275">
      <c r="A20275" s="294" t="s">
        <v>34004</v>
      </c>
      <c r="B20275" s="294"/>
      <c r="C20275" s="294"/>
      <c r="D20275" s="294"/>
      <c r="E20275" s="294"/>
      <c r="F20275" s="294"/>
    </row>
    <row r="20276">
      <c r="A20276" s="294" t="s">
        <v>34005</v>
      </c>
      <c r="B20276" s="294"/>
      <c r="C20276" s="294"/>
      <c r="D20276" s="294"/>
      <c r="E20276" s="294"/>
      <c r="F20276" s="294"/>
    </row>
    <row r="20277">
      <c r="A20277" s="294" t="s">
        <v>34006</v>
      </c>
      <c r="B20277" s="294"/>
      <c r="C20277" s="294"/>
      <c r="D20277" s="294"/>
      <c r="E20277" s="294"/>
      <c r="F20277" s="294"/>
    </row>
    <row r="20278">
      <c r="A20278" s="294" t="s">
        <v>34007</v>
      </c>
      <c r="B20278" s="294"/>
      <c r="C20278" s="294"/>
      <c r="D20278" s="294"/>
      <c r="E20278" s="294"/>
      <c r="F20278" s="294"/>
    </row>
    <row r="20279">
      <c r="A20279" s="294" t="s">
        <v>34008</v>
      </c>
      <c r="B20279" s="294"/>
      <c r="C20279" s="294"/>
      <c r="D20279" s="294"/>
      <c r="E20279" s="294"/>
      <c r="F20279" s="294"/>
    </row>
    <row r="20280">
      <c r="A20280" s="294" t="s">
        <v>34009</v>
      </c>
      <c r="B20280" s="294"/>
      <c r="C20280" s="294"/>
      <c r="D20280" s="294"/>
      <c r="E20280" s="294"/>
      <c r="F20280" s="294"/>
    </row>
    <row r="20281">
      <c r="A20281" s="294"/>
      <c r="B20281" s="294"/>
      <c r="C20281" s="294"/>
      <c r="D20281" s="294"/>
      <c r="E20281" s="294"/>
      <c r="F20281" s="294"/>
    </row>
    <row r="20282">
      <c r="A20282" s="294" t="s">
        <v>26240</v>
      </c>
      <c r="B20282" s="294"/>
      <c r="C20282" s="294"/>
      <c r="D20282" s="294"/>
      <c r="E20282" s="294"/>
      <c r="F20282" s="294"/>
    </row>
    <row r="20283">
      <c r="A20283" s="294"/>
      <c r="B20283" s="294"/>
      <c r="C20283" s="294"/>
      <c r="D20283" s="294"/>
      <c r="E20283" s="294"/>
      <c r="F20283" s="294"/>
    </row>
    <row r="20284">
      <c r="A20284" s="294" t="s">
        <v>34010</v>
      </c>
      <c r="B20284" s="294"/>
      <c r="C20284" s="294"/>
      <c r="D20284" s="294"/>
      <c r="E20284" s="294"/>
      <c r="F20284" s="294"/>
    </row>
    <row r="20285">
      <c r="A20285" s="294" t="s">
        <v>34011</v>
      </c>
      <c r="B20285" s="294"/>
      <c r="C20285" s="294"/>
      <c r="D20285" s="294"/>
      <c r="E20285" s="294"/>
      <c r="F20285" s="294"/>
    </row>
    <row r="20286">
      <c r="A20286" s="294" t="s">
        <v>34012</v>
      </c>
      <c r="B20286" s="294"/>
      <c r="C20286" s="294"/>
      <c r="D20286" s="294"/>
      <c r="E20286" s="294"/>
      <c r="F20286" s="294"/>
    </row>
    <row r="20287">
      <c r="A20287" s="294" t="s">
        <v>34013</v>
      </c>
      <c r="B20287" s="294"/>
      <c r="C20287" s="294"/>
      <c r="D20287" s="294"/>
      <c r="E20287" s="294"/>
      <c r="F20287" s="294"/>
    </row>
    <row r="20288">
      <c r="A20288" s="294" t="s">
        <v>34014</v>
      </c>
      <c r="B20288" s="294"/>
      <c r="C20288" s="294"/>
      <c r="D20288" s="294"/>
      <c r="E20288" s="294"/>
      <c r="F20288" s="294"/>
    </row>
    <row r="20289">
      <c r="A20289" s="294" t="s">
        <v>34015</v>
      </c>
      <c r="B20289" s="294"/>
      <c r="C20289" s="294"/>
      <c r="D20289" s="294"/>
      <c r="E20289" s="294"/>
      <c r="F20289" s="294"/>
    </row>
    <row r="20290">
      <c r="A20290" s="294" t="s">
        <v>34016</v>
      </c>
      <c r="B20290" s="294"/>
      <c r="C20290" s="294"/>
      <c r="D20290" s="294"/>
      <c r="E20290" s="294"/>
      <c r="F20290" s="294"/>
    </row>
    <row r="20291">
      <c r="A20291" s="294" t="s">
        <v>34017</v>
      </c>
      <c r="B20291" s="294"/>
      <c r="C20291" s="294"/>
      <c r="D20291" s="294"/>
      <c r="E20291" s="294"/>
      <c r="F20291" s="294"/>
    </row>
    <row r="20292">
      <c r="A20292" s="294"/>
      <c r="B20292" s="294"/>
      <c r="C20292" s="294"/>
      <c r="D20292" s="294"/>
      <c r="E20292" s="294"/>
      <c r="F20292" s="294"/>
    </row>
    <row r="20293">
      <c r="A20293" s="294" t="s">
        <v>26214</v>
      </c>
      <c r="B20293" s="294"/>
      <c r="C20293" s="294"/>
      <c r="D20293" s="294"/>
      <c r="E20293" s="294"/>
      <c r="F20293" s="294"/>
    </row>
    <row r="20294">
      <c r="A20294" s="294"/>
      <c r="B20294" s="294"/>
      <c r="C20294" s="294"/>
      <c r="D20294" s="294"/>
      <c r="E20294" s="294"/>
      <c r="F20294" s="294"/>
    </row>
    <row r="20295">
      <c r="A20295" s="294" t="s">
        <v>34018</v>
      </c>
      <c r="B20295" s="294"/>
      <c r="C20295" s="294"/>
      <c r="D20295" s="294"/>
      <c r="E20295" s="294"/>
      <c r="F20295" s="294"/>
    </row>
    <row r="20296">
      <c r="A20296" s="294" t="s">
        <v>34019</v>
      </c>
      <c r="B20296" s="294"/>
      <c r="C20296" s="294"/>
      <c r="D20296" s="294"/>
      <c r="E20296" s="294"/>
      <c r="F20296" s="294"/>
    </row>
    <row r="20297">
      <c r="A20297" s="294" t="s">
        <v>34020</v>
      </c>
      <c r="B20297" s="294"/>
      <c r="C20297" s="294"/>
      <c r="D20297" s="294"/>
      <c r="E20297" s="294"/>
      <c r="F20297" s="294"/>
    </row>
    <row r="20298">
      <c r="A20298" s="294" t="s">
        <v>34021</v>
      </c>
      <c r="B20298" s="294"/>
      <c r="C20298" s="294"/>
      <c r="D20298" s="294"/>
      <c r="E20298" s="294"/>
      <c r="F20298" s="294"/>
    </row>
    <row r="20299">
      <c r="A20299" s="294" t="s">
        <v>33814</v>
      </c>
      <c r="B20299" s="294"/>
      <c r="C20299" s="294"/>
      <c r="D20299" s="294"/>
      <c r="E20299" s="294"/>
      <c r="F20299" s="294"/>
    </row>
    <row r="20300">
      <c r="A20300" s="294" t="s">
        <v>34022</v>
      </c>
      <c r="B20300" s="294"/>
      <c r="C20300" s="294"/>
      <c r="D20300" s="294"/>
      <c r="E20300" s="294"/>
      <c r="F20300" s="294"/>
    </row>
    <row r="20301">
      <c r="A20301" s="294" t="s">
        <v>34023</v>
      </c>
      <c r="B20301" s="294"/>
      <c r="C20301" s="294"/>
      <c r="D20301" s="294"/>
      <c r="E20301" s="294"/>
      <c r="F20301" s="294"/>
    </row>
    <row r="20302">
      <c r="A20302" s="294"/>
      <c r="B20302" s="294"/>
      <c r="C20302" s="294"/>
      <c r="D20302" s="294"/>
      <c r="E20302" s="294"/>
      <c r="F20302" s="294"/>
    </row>
    <row r="20303">
      <c r="A20303" s="294" t="s">
        <v>26253</v>
      </c>
      <c r="B20303" s="294"/>
      <c r="C20303" s="294"/>
      <c r="D20303" s="294"/>
      <c r="E20303" s="294"/>
      <c r="F20303" s="294"/>
    </row>
    <row r="20304">
      <c r="A20304" s="294"/>
      <c r="B20304" s="294"/>
      <c r="C20304" s="294"/>
      <c r="D20304" s="294"/>
      <c r="E20304" s="294"/>
      <c r="F20304" s="294"/>
    </row>
    <row r="20305">
      <c r="A20305" s="294" t="s">
        <v>34024</v>
      </c>
      <c r="B20305" s="294"/>
      <c r="C20305" s="294"/>
      <c r="D20305" s="294"/>
      <c r="E20305" s="294"/>
      <c r="F20305" s="294"/>
    </row>
    <row r="20306">
      <c r="A20306" s="294" t="s">
        <v>34025</v>
      </c>
      <c r="B20306" s="294"/>
      <c r="C20306" s="294"/>
      <c r="D20306" s="294"/>
      <c r="E20306" s="294"/>
      <c r="F20306" s="294"/>
    </row>
    <row r="20307">
      <c r="A20307" s="294" t="s">
        <v>34026</v>
      </c>
      <c r="B20307" s="294"/>
      <c r="C20307" s="294"/>
      <c r="D20307" s="294"/>
      <c r="E20307" s="294"/>
      <c r="F20307" s="294"/>
    </row>
    <row r="20308">
      <c r="A20308" s="294" t="s">
        <v>34027</v>
      </c>
      <c r="B20308" s="294"/>
      <c r="C20308" s="294"/>
      <c r="D20308" s="294"/>
      <c r="E20308" s="294"/>
      <c r="F20308" s="294"/>
    </row>
    <row r="20309">
      <c r="A20309" s="294" t="s">
        <v>34028</v>
      </c>
      <c r="B20309" s="294"/>
      <c r="C20309" s="294"/>
      <c r="D20309" s="294"/>
      <c r="E20309" s="294"/>
      <c r="F20309" s="294"/>
    </row>
    <row r="20310">
      <c r="A20310" s="294"/>
      <c r="B20310" s="294"/>
      <c r="C20310" s="294"/>
      <c r="D20310" s="294"/>
      <c r="E20310" s="294"/>
      <c r="F20310" s="294"/>
    </row>
    <row r="20311">
      <c r="A20311" s="294" t="s">
        <v>28124</v>
      </c>
      <c r="B20311" s="294"/>
      <c r="C20311" s="294"/>
      <c r="D20311" s="294"/>
      <c r="E20311" s="294"/>
      <c r="F20311" s="294"/>
    </row>
    <row r="20312">
      <c r="A20312" s="294" t="s">
        <v>34029</v>
      </c>
      <c r="B20312" s="294"/>
      <c r="C20312" s="294"/>
      <c r="D20312" s="294"/>
      <c r="E20312" s="294"/>
      <c r="F20312" s="294"/>
    </row>
    <row r="20313">
      <c r="A20313" s="294" t="s">
        <v>21618</v>
      </c>
      <c r="B20313" s="294"/>
      <c r="C20313" s="294"/>
      <c r="D20313" s="294"/>
      <c r="E20313" s="294"/>
      <c r="F20313" s="294"/>
    </row>
    <row r="20314">
      <c r="A20314" s="294" t="s">
        <v>34030</v>
      </c>
      <c r="B20314" s="294"/>
      <c r="C20314" s="294"/>
      <c r="D20314" s="294"/>
      <c r="E20314" s="294"/>
      <c r="F20314" s="294"/>
    </row>
    <row r="20315">
      <c r="A20315" s="294"/>
      <c r="B20315" s="294"/>
      <c r="C20315" s="294"/>
      <c r="D20315" s="294"/>
      <c r="E20315" s="294"/>
      <c r="F20315" s="294"/>
    </row>
    <row r="20316">
      <c r="A20316" s="294" t="s">
        <v>22512</v>
      </c>
      <c r="B20316" s="294"/>
      <c r="C20316" s="294"/>
      <c r="D20316" s="294"/>
      <c r="E20316" s="294"/>
      <c r="F20316" s="294"/>
    </row>
    <row r="20317">
      <c r="A20317" s="294" t="s">
        <v>24873</v>
      </c>
      <c r="B20317" s="294"/>
      <c r="C20317" s="294"/>
      <c r="D20317" s="294"/>
      <c r="E20317" s="294"/>
      <c r="F20317" s="294"/>
    </row>
    <row r="20318">
      <c r="A20318" s="294"/>
      <c r="B20318" s="294"/>
      <c r="C20318" s="294"/>
      <c r="D20318" s="294"/>
      <c r="E20318" s="294"/>
      <c r="F20318" s="294"/>
    </row>
    <row r="20319">
      <c r="A20319" s="294" t="s">
        <v>34031</v>
      </c>
      <c r="B20319" s="294"/>
      <c r="C20319" s="294"/>
      <c r="D20319" s="294"/>
      <c r="E20319" s="294"/>
      <c r="F20319" s="294"/>
    </row>
    <row r="20320">
      <c r="A20320" s="294" t="s">
        <v>34032</v>
      </c>
      <c r="B20320" s="294"/>
      <c r="C20320" s="294"/>
      <c r="D20320" s="294"/>
      <c r="E20320" s="294"/>
      <c r="F20320" s="294"/>
    </row>
    <row r="20321">
      <c r="A20321" s="294" t="s">
        <v>34033</v>
      </c>
      <c r="B20321" s="294"/>
      <c r="C20321" s="294"/>
      <c r="D20321" s="294"/>
      <c r="E20321" s="294"/>
      <c r="F20321" s="294"/>
    </row>
    <row r="20322">
      <c r="A20322" s="294" t="s">
        <v>34034</v>
      </c>
      <c r="B20322" s="294"/>
      <c r="C20322" s="294"/>
      <c r="D20322" s="294"/>
      <c r="E20322" s="294"/>
      <c r="F20322" s="294"/>
    </row>
    <row r="20323">
      <c r="A20323" s="294" t="s">
        <v>34035</v>
      </c>
      <c r="B20323" s="294"/>
      <c r="C20323" s="294"/>
      <c r="D20323" s="294"/>
      <c r="E20323" s="294"/>
      <c r="F20323" s="294"/>
    </row>
    <row r="20324">
      <c r="A20324" s="294" t="s">
        <v>34036</v>
      </c>
      <c r="B20324" s="294"/>
      <c r="C20324" s="294"/>
      <c r="D20324" s="294"/>
      <c r="E20324" s="294"/>
      <c r="F20324" s="294"/>
    </row>
    <row r="20325">
      <c r="A20325" s="294" t="s">
        <v>34037</v>
      </c>
      <c r="B20325" s="294"/>
      <c r="C20325" s="294"/>
      <c r="D20325" s="294"/>
      <c r="E20325" s="294"/>
      <c r="F20325" s="294"/>
    </row>
    <row r="20326">
      <c r="A20326" s="294" t="s">
        <v>21892</v>
      </c>
      <c r="B20326" s="294"/>
      <c r="C20326" s="294"/>
      <c r="D20326" s="294"/>
      <c r="E20326" s="294"/>
      <c r="F20326" s="294"/>
    </row>
    <row r="20327">
      <c r="A20327" s="294" t="s">
        <v>34038</v>
      </c>
      <c r="B20327" s="294"/>
      <c r="C20327" s="294"/>
      <c r="D20327" s="294"/>
      <c r="E20327" s="294"/>
      <c r="F20327" s="294"/>
    </row>
    <row r="20328">
      <c r="A20328" s="294" t="s">
        <v>34039</v>
      </c>
      <c r="B20328" s="294"/>
      <c r="C20328" s="294"/>
      <c r="D20328" s="294"/>
      <c r="E20328" s="294"/>
      <c r="F20328" s="294"/>
    </row>
    <row r="20329">
      <c r="A20329" s="294" t="s">
        <v>34040</v>
      </c>
      <c r="B20329" s="294"/>
      <c r="C20329" s="294"/>
      <c r="D20329" s="294"/>
      <c r="E20329" s="294"/>
      <c r="F20329" s="294"/>
    </row>
    <row r="20330">
      <c r="A20330" s="294"/>
      <c r="B20330" s="294"/>
      <c r="C20330" s="294"/>
      <c r="D20330" s="294"/>
      <c r="E20330" s="294"/>
      <c r="F20330" s="294"/>
    </row>
    <row r="20331">
      <c r="A20331" s="294" t="s">
        <v>23703</v>
      </c>
      <c r="B20331" s="294"/>
      <c r="C20331" s="294"/>
      <c r="D20331" s="294"/>
      <c r="E20331" s="294"/>
      <c r="F20331" s="294"/>
    </row>
    <row r="20332">
      <c r="A20332" s="294" t="s">
        <v>23149</v>
      </c>
      <c r="B20332" s="294"/>
      <c r="C20332" s="294"/>
      <c r="D20332" s="294"/>
      <c r="E20332" s="294"/>
      <c r="F20332" s="294"/>
    </row>
    <row r="20333">
      <c r="A20333" s="294"/>
      <c r="B20333" s="294"/>
      <c r="C20333" s="294"/>
      <c r="D20333" s="294"/>
      <c r="E20333" s="294"/>
      <c r="F20333" s="294"/>
    </row>
    <row r="20334">
      <c r="A20334" s="294" t="s">
        <v>34041</v>
      </c>
      <c r="B20334" s="294"/>
      <c r="C20334" s="294"/>
      <c r="D20334" s="294"/>
      <c r="E20334" s="294"/>
      <c r="F20334" s="294"/>
    </row>
    <row r="20335">
      <c r="A20335" s="294" t="s">
        <v>22226</v>
      </c>
      <c r="B20335" s="294"/>
      <c r="C20335" s="294"/>
      <c r="D20335" s="294"/>
      <c r="E20335" s="294"/>
      <c r="F20335" s="294"/>
    </row>
    <row r="20336">
      <c r="A20336" s="294" t="s">
        <v>34042</v>
      </c>
      <c r="B20336" s="294"/>
      <c r="C20336" s="294"/>
      <c r="D20336" s="294"/>
      <c r="E20336" s="294"/>
      <c r="F20336" s="294"/>
    </row>
    <row r="20337">
      <c r="A20337" s="294" t="s">
        <v>34043</v>
      </c>
      <c r="B20337" s="294"/>
      <c r="C20337" s="294"/>
      <c r="D20337" s="294"/>
      <c r="E20337" s="294"/>
      <c r="F20337" s="294"/>
    </row>
    <row r="20338">
      <c r="A20338" s="294" t="s">
        <v>34044</v>
      </c>
      <c r="B20338" s="294"/>
      <c r="C20338" s="294"/>
      <c r="D20338" s="294"/>
      <c r="E20338" s="294"/>
      <c r="F20338" s="294"/>
    </row>
    <row r="20339">
      <c r="A20339" s="294" t="s">
        <v>34045</v>
      </c>
      <c r="B20339" s="294"/>
      <c r="C20339" s="294"/>
      <c r="D20339" s="294"/>
      <c r="E20339" s="294"/>
      <c r="F20339" s="294"/>
    </row>
    <row r="20340">
      <c r="A20340" s="294"/>
      <c r="B20340" s="294"/>
      <c r="C20340" s="294"/>
      <c r="D20340" s="294"/>
      <c r="E20340" s="294"/>
      <c r="F20340" s="294"/>
    </row>
    <row r="20341">
      <c r="A20341" s="294" t="s">
        <v>21945</v>
      </c>
      <c r="B20341" s="294"/>
      <c r="C20341" s="294"/>
      <c r="D20341" s="294"/>
      <c r="E20341" s="294"/>
      <c r="F20341" s="294"/>
    </row>
    <row r="20342">
      <c r="A20342" s="294" t="s">
        <v>23068</v>
      </c>
      <c r="B20342" s="294"/>
      <c r="C20342" s="294"/>
      <c r="D20342" s="294"/>
      <c r="E20342" s="294"/>
      <c r="F20342" s="294"/>
    </row>
    <row r="20343">
      <c r="A20343" s="294"/>
      <c r="B20343" s="294"/>
      <c r="C20343" s="294"/>
      <c r="D20343" s="294"/>
      <c r="E20343" s="294"/>
      <c r="F20343" s="294"/>
    </row>
    <row r="20344">
      <c r="A20344" s="294" t="s">
        <v>34046</v>
      </c>
      <c r="B20344" s="294"/>
      <c r="C20344" s="294"/>
      <c r="D20344" s="294"/>
      <c r="E20344" s="294"/>
      <c r="F20344" s="294"/>
    </row>
    <row r="20345">
      <c r="A20345" s="294" t="s">
        <v>34047</v>
      </c>
      <c r="B20345" s="294"/>
      <c r="C20345" s="294"/>
      <c r="D20345" s="294"/>
      <c r="E20345" s="294"/>
      <c r="F20345" s="294"/>
    </row>
    <row r="20346">
      <c r="A20346" s="294" t="s">
        <v>28175</v>
      </c>
      <c r="B20346" s="294"/>
      <c r="C20346" s="294"/>
      <c r="D20346" s="294"/>
      <c r="E20346" s="294"/>
      <c r="F20346" s="294"/>
    </row>
    <row r="20347">
      <c r="A20347" s="294" t="s">
        <v>23357</v>
      </c>
      <c r="B20347" s="294"/>
      <c r="C20347" s="294"/>
      <c r="D20347" s="294"/>
      <c r="E20347" s="294"/>
      <c r="F20347" s="294"/>
    </row>
    <row r="20348">
      <c r="A20348" s="294" t="s">
        <v>34048</v>
      </c>
      <c r="B20348" s="294"/>
      <c r="C20348" s="294"/>
      <c r="D20348" s="294"/>
      <c r="E20348" s="294"/>
      <c r="F20348" s="294"/>
    </row>
    <row r="20349">
      <c r="A20349" s="294" t="s">
        <v>34049</v>
      </c>
      <c r="B20349" s="294"/>
      <c r="C20349" s="294"/>
      <c r="D20349" s="294"/>
      <c r="E20349" s="294"/>
      <c r="F20349" s="294"/>
    </row>
    <row r="20350">
      <c r="A20350" s="294" t="s">
        <v>34050</v>
      </c>
      <c r="B20350" s="294"/>
      <c r="C20350" s="294"/>
      <c r="D20350" s="294"/>
      <c r="E20350" s="294"/>
      <c r="F20350" s="294"/>
    </row>
    <row r="20351">
      <c r="A20351" s="294" t="s">
        <v>21892</v>
      </c>
      <c r="B20351" s="294"/>
      <c r="C20351" s="294"/>
      <c r="D20351" s="294"/>
      <c r="E20351" s="294"/>
      <c r="F20351" s="294"/>
    </row>
    <row r="20352">
      <c r="A20352" s="294" t="s">
        <v>34051</v>
      </c>
      <c r="B20352" s="294"/>
      <c r="C20352" s="294"/>
      <c r="D20352" s="294"/>
      <c r="E20352" s="294"/>
      <c r="F20352" s="294"/>
    </row>
    <row r="20353">
      <c r="A20353" s="294" t="s">
        <v>34052</v>
      </c>
      <c r="B20353" s="294"/>
      <c r="C20353" s="294"/>
      <c r="D20353" s="294"/>
      <c r="E20353" s="294"/>
      <c r="F20353" s="294"/>
    </row>
    <row r="20354">
      <c r="A20354" s="294"/>
      <c r="B20354" s="294"/>
      <c r="C20354" s="294"/>
      <c r="D20354" s="294"/>
      <c r="E20354" s="294"/>
      <c r="F20354" s="294"/>
    </row>
    <row r="20355">
      <c r="A20355" s="294" t="s">
        <v>28108</v>
      </c>
      <c r="B20355" s="294"/>
      <c r="C20355" s="294"/>
      <c r="D20355" s="294"/>
      <c r="E20355" s="294"/>
      <c r="F20355" s="294"/>
    </row>
    <row r="20356">
      <c r="A20356" s="294"/>
      <c r="B20356" s="294"/>
      <c r="C20356" s="294"/>
      <c r="D20356" s="294"/>
      <c r="E20356" s="294"/>
      <c r="F20356" s="294"/>
    </row>
    <row r="20357">
      <c r="A20357" s="294" t="s">
        <v>34053</v>
      </c>
      <c r="B20357" s="294"/>
      <c r="C20357" s="294"/>
      <c r="D20357" s="294"/>
      <c r="E20357" s="294"/>
      <c r="F20357" s="294"/>
    </row>
    <row r="20358">
      <c r="A20358" s="294" t="s">
        <v>34054</v>
      </c>
      <c r="B20358" s="294"/>
      <c r="C20358" s="294"/>
      <c r="D20358" s="294"/>
      <c r="E20358" s="294"/>
      <c r="F20358" s="294"/>
    </row>
    <row r="20359">
      <c r="A20359" s="294" t="s">
        <v>24535</v>
      </c>
      <c r="B20359" s="294"/>
      <c r="C20359" s="294"/>
      <c r="D20359" s="294"/>
      <c r="E20359" s="294"/>
      <c r="F20359" s="294"/>
    </row>
    <row r="20360">
      <c r="A20360" s="294" t="s">
        <v>34055</v>
      </c>
      <c r="B20360" s="294"/>
      <c r="C20360" s="294"/>
      <c r="D20360" s="294"/>
      <c r="E20360" s="294"/>
      <c r="F20360" s="294"/>
    </row>
    <row r="20361">
      <c r="A20361" s="294" t="s">
        <v>34056</v>
      </c>
      <c r="B20361" s="294"/>
      <c r="C20361" s="294"/>
      <c r="D20361" s="294"/>
      <c r="E20361" s="294"/>
      <c r="F20361" s="294"/>
    </row>
    <row r="20362">
      <c r="A20362" s="294" t="s">
        <v>34057</v>
      </c>
      <c r="B20362" s="294"/>
      <c r="C20362" s="294"/>
      <c r="D20362" s="294"/>
      <c r="E20362" s="294"/>
      <c r="F20362" s="294"/>
    </row>
    <row r="20363">
      <c r="A20363" s="294" t="s">
        <v>34058</v>
      </c>
      <c r="B20363" s="294"/>
      <c r="C20363" s="294"/>
      <c r="D20363" s="294"/>
      <c r="E20363" s="294"/>
      <c r="F20363" s="294"/>
    </row>
    <row r="20364">
      <c r="A20364" s="294" t="s">
        <v>34059</v>
      </c>
      <c r="B20364" s="294"/>
      <c r="C20364" s="294"/>
      <c r="D20364" s="294"/>
      <c r="E20364" s="294"/>
      <c r="F20364" s="294"/>
    </row>
    <row r="20365">
      <c r="A20365" s="294" t="s">
        <v>34060</v>
      </c>
      <c r="B20365" s="294"/>
      <c r="C20365" s="294"/>
      <c r="D20365" s="294"/>
      <c r="E20365" s="294"/>
      <c r="F20365" s="294"/>
    </row>
    <row r="20366">
      <c r="A20366" s="294" t="s">
        <v>34061</v>
      </c>
      <c r="B20366" s="294"/>
      <c r="C20366" s="294"/>
      <c r="D20366" s="294"/>
      <c r="E20366" s="294"/>
      <c r="F20366" s="294"/>
    </row>
    <row r="20367">
      <c r="A20367" s="294" t="s">
        <v>34062</v>
      </c>
      <c r="B20367" s="294"/>
      <c r="C20367" s="294"/>
      <c r="D20367" s="294"/>
      <c r="E20367" s="294"/>
      <c r="F20367" s="294"/>
    </row>
    <row r="20368">
      <c r="A20368" s="294"/>
      <c r="B20368" s="294"/>
      <c r="C20368" s="294"/>
      <c r="D20368" s="294"/>
      <c r="E20368" s="294"/>
      <c r="F20368" s="294"/>
    </row>
    <row r="20369">
      <c r="A20369" s="294" t="s">
        <v>22239</v>
      </c>
      <c r="B20369" s="294"/>
      <c r="C20369" s="294"/>
      <c r="D20369" s="294"/>
      <c r="E20369" s="294"/>
      <c r="F20369" s="294"/>
    </row>
    <row r="20370">
      <c r="A20370" s="294"/>
      <c r="B20370" s="294"/>
      <c r="C20370" s="294"/>
      <c r="D20370" s="294"/>
      <c r="E20370" s="294"/>
      <c r="F20370" s="294"/>
    </row>
    <row r="20371">
      <c r="A20371" s="294" t="s">
        <v>34063</v>
      </c>
      <c r="B20371" s="294"/>
      <c r="C20371" s="294"/>
      <c r="D20371" s="294"/>
      <c r="E20371" s="294"/>
      <c r="F20371" s="294"/>
    </row>
    <row r="20372">
      <c r="A20372" s="294" t="s">
        <v>34064</v>
      </c>
      <c r="B20372" s="294"/>
      <c r="C20372" s="294"/>
      <c r="D20372" s="294"/>
      <c r="E20372" s="294"/>
      <c r="F20372" s="294"/>
    </row>
    <row r="20373">
      <c r="A20373" s="294" t="s">
        <v>34065</v>
      </c>
      <c r="B20373" s="294"/>
      <c r="C20373" s="294"/>
      <c r="D20373" s="294"/>
      <c r="E20373" s="294"/>
      <c r="F20373" s="294"/>
    </row>
    <row r="20374">
      <c r="A20374" s="294" t="s">
        <v>34066</v>
      </c>
      <c r="B20374" s="294"/>
      <c r="C20374" s="294"/>
      <c r="D20374" s="294"/>
      <c r="E20374" s="294"/>
      <c r="F20374" s="294"/>
    </row>
    <row r="20375">
      <c r="A20375" s="294" t="s">
        <v>34067</v>
      </c>
      <c r="B20375" s="294"/>
      <c r="C20375" s="294"/>
      <c r="D20375" s="294"/>
      <c r="E20375" s="294"/>
      <c r="F20375" s="294"/>
    </row>
    <row r="20376">
      <c r="A20376" s="294" t="s">
        <v>34068</v>
      </c>
      <c r="B20376" s="294"/>
      <c r="C20376" s="294"/>
      <c r="D20376" s="294"/>
      <c r="E20376" s="294"/>
      <c r="F20376" s="294"/>
    </row>
    <row r="20377">
      <c r="A20377" s="294" t="s">
        <v>34069</v>
      </c>
      <c r="B20377" s="294"/>
      <c r="C20377" s="294"/>
      <c r="D20377" s="294"/>
      <c r="E20377" s="294"/>
      <c r="F20377" s="294"/>
    </row>
    <row r="20378">
      <c r="A20378" s="294" t="s">
        <v>34070</v>
      </c>
      <c r="B20378" s="294"/>
      <c r="C20378" s="294"/>
      <c r="D20378" s="294"/>
      <c r="E20378" s="294"/>
      <c r="F20378" s="294"/>
    </row>
    <row r="20379">
      <c r="A20379" s="294" t="s">
        <v>34071</v>
      </c>
      <c r="B20379" s="294"/>
      <c r="C20379" s="294"/>
      <c r="D20379" s="294"/>
      <c r="E20379" s="294"/>
      <c r="F20379" s="294"/>
    </row>
    <row r="20380">
      <c r="A20380" s="294" t="s">
        <v>34072</v>
      </c>
      <c r="B20380" s="294"/>
      <c r="C20380" s="294"/>
      <c r="D20380" s="294"/>
      <c r="E20380" s="294"/>
      <c r="F20380" s="294"/>
    </row>
    <row r="20381">
      <c r="A20381" s="294" t="s">
        <v>34073</v>
      </c>
      <c r="B20381" s="294"/>
      <c r="C20381" s="294"/>
      <c r="D20381" s="294"/>
      <c r="E20381" s="294"/>
      <c r="F20381" s="294"/>
    </row>
    <row r="20382">
      <c r="A20382" s="294" t="s">
        <v>34074</v>
      </c>
      <c r="B20382" s="294"/>
      <c r="C20382" s="294"/>
      <c r="D20382" s="294"/>
      <c r="E20382" s="294"/>
      <c r="F20382" s="294"/>
    </row>
    <row r="20383">
      <c r="A20383" s="294"/>
      <c r="B20383" s="294"/>
      <c r="C20383" s="294"/>
      <c r="D20383" s="294"/>
      <c r="E20383" s="294"/>
      <c r="F20383" s="294"/>
    </row>
    <row r="20384">
      <c r="A20384" s="294" t="s">
        <v>21990</v>
      </c>
      <c r="B20384" s="294"/>
      <c r="C20384" s="294"/>
      <c r="D20384" s="294"/>
      <c r="E20384" s="294"/>
      <c r="F20384" s="294"/>
    </row>
    <row r="20385">
      <c r="A20385" s="294"/>
      <c r="B20385" s="294"/>
      <c r="C20385" s="294"/>
      <c r="D20385" s="294"/>
      <c r="E20385" s="294"/>
      <c r="F20385" s="294"/>
    </row>
    <row r="20386">
      <c r="A20386" s="294" t="s">
        <v>34075</v>
      </c>
      <c r="B20386" s="294"/>
      <c r="C20386" s="294"/>
      <c r="D20386" s="294"/>
      <c r="E20386" s="294"/>
      <c r="F20386" s="294"/>
    </row>
    <row r="20387">
      <c r="A20387" s="294" t="s">
        <v>34076</v>
      </c>
      <c r="B20387" s="294"/>
      <c r="C20387" s="294"/>
      <c r="D20387" s="294"/>
      <c r="E20387" s="294"/>
      <c r="F20387" s="294"/>
    </row>
    <row r="20388">
      <c r="A20388" s="294" t="s">
        <v>34077</v>
      </c>
      <c r="B20388" s="294"/>
      <c r="C20388" s="294"/>
      <c r="D20388" s="294"/>
      <c r="E20388" s="294"/>
      <c r="F20388" s="294"/>
    </row>
    <row r="20389">
      <c r="A20389" s="294" t="s">
        <v>34078</v>
      </c>
      <c r="B20389" s="294"/>
      <c r="C20389" s="294"/>
      <c r="D20389" s="294"/>
      <c r="E20389" s="294"/>
      <c r="F20389" s="294"/>
    </row>
    <row r="20390">
      <c r="A20390" s="294" t="s">
        <v>34079</v>
      </c>
      <c r="B20390" s="294"/>
      <c r="C20390" s="294"/>
      <c r="D20390" s="294"/>
      <c r="E20390" s="294"/>
      <c r="F20390" s="294"/>
    </row>
    <row r="20391">
      <c r="A20391" s="294" t="s">
        <v>34080</v>
      </c>
      <c r="B20391" s="294"/>
      <c r="C20391" s="294"/>
      <c r="D20391" s="294"/>
      <c r="E20391" s="294"/>
      <c r="F20391" s="294"/>
    </row>
    <row r="20392">
      <c r="A20392" s="294"/>
      <c r="B20392" s="294"/>
      <c r="C20392" s="294"/>
      <c r="D20392" s="294"/>
      <c r="E20392" s="294"/>
      <c r="F20392" s="294"/>
    </row>
    <row r="20393">
      <c r="A20393" s="294" t="s">
        <v>28124</v>
      </c>
      <c r="B20393" s="294"/>
      <c r="C20393" s="294"/>
      <c r="D20393" s="294"/>
      <c r="E20393" s="294"/>
      <c r="F20393" s="294"/>
    </row>
    <row r="20394">
      <c r="A20394" s="294" t="s">
        <v>34081</v>
      </c>
      <c r="B20394" s="294"/>
      <c r="C20394" s="294"/>
      <c r="D20394" s="294"/>
      <c r="E20394" s="294"/>
      <c r="F20394" s="294"/>
    </row>
    <row r="20395">
      <c r="A20395" s="294" t="s">
        <v>21672</v>
      </c>
      <c r="B20395" s="294"/>
      <c r="C20395" s="294"/>
      <c r="D20395" s="294"/>
      <c r="E20395" s="294"/>
      <c r="F20395" s="294"/>
    </row>
    <row r="20396">
      <c r="A20396" s="294" t="s">
        <v>34030</v>
      </c>
      <c r="B20396" s="294"/>
      <c r="C20396" s="294"/>
      <c r="D20396" s="294"/>
      <c r="E20396" s="294"/>
      <c r="F20396" s="294"/>
    </row>
    <row r="20397">
      <c r="A20397" s="294"/>
      <c r="B20397" s="294"/>
      <c r="C20397" s="294"/>
      <c r="D20397" s="294"/>
      <c r="E20397" s="294"/>
      <c r="F20397" s="294"/>
    </row>
    <row r="20398">
      <c r="A20398" s="294"/>
      <c r="B20398" s="294"/>
      <c r="C20398" s="294"/>
      <c r="D20398" s="294"/>
      <c r="E20398" s="294"/>
      <c r="F20398" s="294"/>
    </row>
    <row r="20399">
      <c r="A20399" s="294"/>
      <c r="B20399" s="294"/>
      <c r="C20399" s="294"/>
      <c r="D20399" s="294"/>
      <c r="E20399" s="294"/>
      <c r="F20399" s="294"/>
    </row>
    <row r="20400">
      <c r="A20400" s="294" t="s">
        <v>21429</v>
      </c>
      <c r="B20400" s="294"/>
      <c r="C20400" s="294"/>
      <c r="D20400" s="294"/>
      <c r="E20400" s="294"/>
      <c r="F20400" s="294"/>
    </row>
    <row r="20401">
      <c r="A20401" s="294"/>
      <c r="B20401" s="294"/>
      <c r="C20401" s="294"/>
      <c r="D20401" s="294"/>
      <c r="E20401" s="294"/>
      <c r="F20401" s="294"/>
    </row>
    <row r="20402">
      <c r="A20402" s="294" t="s">
        <v>34082</v>
      </c>
      <c r="B20402" s="294"/>
      <c r="C20402" s="294"/>
      <c r="D20402" s="294"/>
      <c r="E20402" s="294"/>
      <c r="F20402" s="294"/>
    </row>
    <row r="20403">
      <c r="A20403" s="294" t="s">
        <v>34083</v>
      </c>
      <c r="B20403" s="294"/>
      <c r="C20403" s="294"/>
      <c r="D20403" s="294"/>
      <c r="E20403" s="294"/>
      <c r="F20403" s="294"/>
    </row>
    <row r="20404">
      <c r="A20404" s="294" t="s">
        <v>34084</v>
      </c>
      <c r="B20404" s="294"/>
      <c r="C20404" s="294"/>
      <c r="D20404" s="294"/>
      <c r="E20404" s="294"/>
      <c r="F20404" s="294"/>
    </row>
    <row r="20405">
      <c r="A20405" s="294" t="s">
        <v>24922</v>
      </c>
      <c r="B20405" s="294"/>
      <c r="C20405" s="294"/>
      <c r="D20405" s="294"/>
      <c r="E20405" s="294"/>
      <c r="F20405" s="294"/>
    </row>
    <row r="20406">
      <c r="A20406" s="294" t="s">
        <v>24919</v>
      </c>
      <c r="B20406" s="294"/>
      <c r="C20406" s="294"/>
      <c r="D20406" s="294"/>
      <c r="E20406" s="294"/>
      <c r="F20406" s="294"/>
    </row>
    <row r="20407">
      <c r="A20407" s="294" t="s">
        <v>34085</v>
      </c>
      <c r="B20407" s="294"/>
      <c r="C20407" s="294"/>
      <c r="D20407" s="294"/>
      <c r="E20407" s="294"/>
      <c r="F20407" s="294"/>
    </row>
    <row r="20408">
      <c r="A20408" s="294" t="s">
        <v>34086</v>
      </c>
      <c r="B20408" s="294"/>
      <c r="C20408" s="294"/>
      <c r="D20408" s="294"/>
      <c r="E20408" s="294"/>
      <c r="F20408" s="294"/>
    </row>
    <row r="20409">
      <c r="A20409" s="294" t="s">
        <v>34087</v>
      </c>
      <c r="B20409" s="294"/>
      <c r="C20409" s="294"/>
      <c r="D20409" s="294"/>
      <c r="E20409" s="294"/>
      <c r="F20409" s="294"/>
    </row>
    <row r="20410">
      <c r="A20410" s="294"/>
      <c r="B20410" s="294"/>
      <c r="C20410" s="294"/>
      <c r="D20410" s="294"/>
      <c r="E20410" s="294"/>
      <c r="F20410" s="294"/>
    </row>
    <row r="20411">
      <c r="A20411" s="294"/>
      <c r="B20411" s="294"/>
      <c r="C20411" s="294"/>
      <c r="D20411" s="294"/>
      <c r="E20411" s="294"/>
      <c r="F20411" s="294"/>
    </row>
    <row r="20412">
      <c r="A20412" s="294" t="s">
        <v>34088</v>
      </c>
      <c r="B20412" s="294"/>
      <c r="C20412" s="294"/>
      <c r="D20412" s="294"/>
      <c r="E20412" s="294"/>
      <c r="F20412" s="294"/>
    </row>
    <row r="20413">
      <c r="A20413" s="294"/>
      <c r="B20413" s="294"/>
      <c r="C20413" s="294"/>
      <c r="D20413" s="294"/>
      <c r="E20413" s="294"/>
      <c r="F20413" s="294"/>
    </row>
    <row r="20414">
      <c r="A20414" s="294" t="s">
        <v>34089</v>
      </c>
      <c r="B20414" s="294"/>
      <c r="C20414" s="294"/>
      <c r="D20414" s="294"/>
      <c r="E20414" s="294"/>
      <c r="F20414" s="294"/>
    </row>
    <row r="20415">
      <c r="A20415" s="294" t="s">
        <v>34090</v>
      </c>
      <c r="B20415" s="294"/>
      <c r="C20415" s="294"/>
      <c r="D20415" s="294"/>
      <c r="E20415" s="294"/>
      <c r="F20415" s="294"/>
    </row>
    <row r="20416">
      <c r="A20416" s="294" t="s">
        <v>34091</v>
      </c>
      <c r="B20416" s="294"/>
      <c r="C20416" s="294"/>
      <c r="D20416" s="294"/>
      <c r="E20416" s="294"/>
      <c r="F20416" s="294"/>
    </row>
    <row r="20417">
      <c r="A20417" s="294" t="s">
        <v>34092</v>
      </c>
      <c r="B20417" s="294"/>
      <c r="C20417" s="294"/>
      <c r="D20417" s="294"/>
      <c r="E20417" s="294"/>
      <c r="F20417" s="294"/>
    </row>
    <row r="20418">
      <c r="A20418" s="294" t="s">
        <v>34093</v>
      </c>
      <c r="B20418" s="294"/>
      <c r="C20418" s="294"/>
      <c r="D20418" s="294"/>
      <c r="E20418" s="294"/>
      <c r="F20418" s="294"/>
    </row>
    <row r="20419">
      <c r="A20419" s="294"/>
      <c r="B20419" s="294"/>
      <c r="C20419" s="294"/>
      <c r="D20419" s="294"/>
      <c r="E20419" s="294"/>
      <c r="F20419" s="294"/>
    </row>
    <row r="20420">
      <c r="A20420" s="294" t="s">
        <v>34094</v>
      </c>
      <c r="B20420" s="294"/>
      <c r="C20420" s="294"/>
      <c r="D20420" s="294"/>
      <c r="E20420" s="294"/>
      <c r="F20420" s="294"/>
    </row>
    <row r="20421">
      <c r="A20421" s="294" t="s">
        <v>34095</v>
      </c>
      <c r="B20421" s="294"/>
      <c r="C20421" s="294"/>
      <c r="D20421" s="294"/>
      <c r="E20421" s="294"/>
      <c r="F20421" s="294"/>
    </row>
    <row r="20422">
      <c r="A20422" s="294" t="s">
        <v>34096</v>
      </c>
      <c r="B20422" s="294"/>
      <c r="C20422" s="294"/>
      <c r="D20422" s="294"/>
      <c r="E20422" s="294"/>
      <c r="F20422" s="294"/>
    </row>
    <row r="20423">
      <c r="A20423" s="294" t="s">
        <v>34097</v>
      </c>
      <c r="B20423" s="294"/>
      <c r="C20423" s="294"/>
      <c r="D20423" s="294"/>
      <c r="E20423" s="294"/>
      <c r="F20423" s="294"/>
    </row>
    <row r="20424">
      <c r="A20424" s="294" t="s">
        <v>34098</v>
      </c>
      <c r="B20424" s="294"/>
      <c r="C20424" s="294"/>
      <c r="D20424" s="294"/>
      <c r="E20424" s="294"/>
      <c r="F20424" s="294"/>
    </row>
    <row r="20425">
      <c r="A20425" s="294" t="s">
        <v>34099</v>
      </c>
      <c r="B20425" s="294"/>
      <c r="C20425" s="294"/>
      <c r="D20425" s="294"/>
      <c r="E20425" s="294"/>
      <c r="F20425" s="294"/>
    </row>
    <row r="20426">
      <c r="A20426" s="294" t="s">
        <v>34100</v>
      </c>
      <c r="B20426" s="294"/>
      <c r="C20426" s="294"/>
      <c r="D20426" s="294"/>
      <c r="E20426" s="294"/>
      <c r="F20426" s="294"/>
    </row>
    <row r="20427">
      <c r="A20427" s="294"/>
      <c r="B20427" s="294"/>
      <c r="C20427" s="294"/>
      <c r="D20427" s="294"/>
      <c r="E20427" s="294"/>
      <c r="F20427" s="294"/>
    </row>
    <row r="20428">
      <c r="A20428" s="294" t="s">
        <v>30386</v>
      </c>
      <c r="B20428" s="294"/>
      <c r="C20428" s="294"/>
      <c r="D20428" s="294"/>
      <c r="E20428" s="294"/>
      <c r="F20428" s="294"/>
    </row>
    <row r="20429">
      <c r="A20429" s="294"/>
      <c r="B20429" s="294"/>
      <c r="C20429" s="294"/>
      <c r="D20429" s="294"/>
      <c r="E20429" s="294"/>
      <c r="F20429" s="294"/>
    </row>
    <row r="20430">
      <c r="A20430" s="294" t="s">
        <v>34101</v>
      </c>
      <c r="B20430" s="294"/>
      <c r="C20430" s="294"/>
      <c r="D20430" s="294"/>
      <c r="E20430" s="294"/>
      <c r="F20430" s="294"/>
    </row>
    <row r="20431">
      <c r="A20431" s="294"/>
      <c r="B20431" s="294"/>
      <c r="C20431" s="294"/>
      <c r="D20431" s="294"/>
      <c r="E20431" s="294"/>
      <c r="F20431" s="294"/>
    </row>
    <row r="20432">
      <c r="A20432" s="294" t="s">
        <v>26077</v>
      </c>
      <c r="B20432" s="294"/>
      <c r="C20432" s="294"/>
      <c r="D20432" s="294"/>
      <c r="E20432" s="294"/>
      <c r="F20432" s="294"/>
    </row>
    <row r="20433">
      <c r="A20433" s="294" t="s">
        <v>34102</v>
      </c>
      <c r="B20433" s="294"/>
      <c r="C20433" s="294"/>
      <c r="D20433" s="294"/>
      <c r="E20433" s="294"/>
      <c r="F20433" s="294"/>
    </row>
    <row r="20434">
      <c r="A20434" s="294" t="s">
        <v>34103</v>
      </c>
      <c r="B20434" s="294"/>
      <c r="C20434" s="294"/>
      <c r="D20434" s="294"/>
      <c r="E20434" s="294"/>
      <c r="F20434" s="294"/>
    </row>
    <row r="20435">
      <c r="A20435" s="294" t="s">
        <v>34104</v>
      </c>
      <c r="B20435" s="294"/>
      <c r="C20435" s="294"/>
      <c r="D20435" s="294"/>
      <c r="E20435" s="294"/>
      <c r="F20435" s="294"/>
    </row>
    <row r="20436">
      <c r="A20436" s="294" t="s">
        <v>34105</v>
      </c>
      <c r="B20436" s="294"/>
      <c r="C20436" s="294"/>
      <c r="D20436" s="294"/>
      <c r="E20436" s="294"/>
      <c r="F20436" s="294"/>
    </row>
    <row r="20437">
      <c r="A20437" s="294" t="s">
        <v>34106</v>
      </c>
      <c r="B20437" s="294"/>
      <c r="C20437" s="294"/>
      <c r="D20437" s="294"/>
      <c r="E20437" s="294"/>
      <c r="F20437" s="294"/>
    </row>
    <row r="20438">
      <c r="A20438" s="294" t="s">
        <v>26691</v>
      </c>
      <c r="B20438" s="294"/>
      <c r="C20438" s="294"/>
      <c r="D20438" s="294"/>
      <c r="E20438" s="294"/>
      <c r="F20438" s="294"/>
    </row>
    <row r="20439">
      <c r="A20439" s="294" t="s">
        <v>34107</v>
      </c>
      <c r="B20439" s="294"/>
      <c r="C20439" s="294"/>
      <c r="D20439" s="294"/>
      <c r="E20439" s="294"/>
      <c r="F20439" s="294"/>
    </row>
    <row r="20440">
      <c r="A20440" s="294" t="s">
        <v>34108</v>
      </c>
      <c r="B20440" s="294"/>
      <c r="C20440" s="294"/>
      <c r="D20440" s="294"/>
      <c r="E20440" s="294"/>
      <c r="F20440" s="294"/>
    </row>
    <row r="20441">
      <c r="A20441" s="294"/>
      <c r="B20441" s="294"/>
      <c r="C20441" s="294"/>
      <c r="D20441" s="294"/>
      <c r="E20441" s="294"/>
      <c r="F20441" s="294"/>
    </row>
    <row r="20442">
      <c r="A20442" s="294" t="s">
        <v>22572</v>
      </c>
      <c r="B20442" s="294"/>
      <c r="C20442" s="294"/>
      <c r="D20442" s="294"/>
      <c r="E20442" s="294"/>
      <c r="F20442" s="294"/>
    </row>
    <row r="20443">
      <c r="A20443" s="294" t="s">
        <v>34109</v>
      </c>
      <c r="B20443" s="294"/>
      <c r="C20443" s="294"/>
      <c r="D20443" s="294"/>
      <c r="E20443" s="294"/>
      <c r="F20443" s="294"/>
    </row>
    <row r="20444">
      <c r="A20444" s="294"/>
      <c r="B20444" s="294"/>
      <c r="C20444" s="294"/>
      <c r="D20444" s="294"/>
      <c r="E20444" s="294"/>
      <c r="F20444" s="294"/>
    </row>
    <row r="20445">
      <c r="A20445" s="294" t="s">
        <v>34110</v>
      </c>
      <c r="B20445" s="294"/>
      <c r="C20445" s="294"/>
      <c r="D20445" s="294"/>
      <c r="E20445" s="294"/>
      <c r="F20445" s="294"/>
    </row>
    <row r="20446">
      <c r="A20446" s="294" t="s">
        <v>34111</v>
      </c>
      <c r="B20446" s="294"/>
      <c r="C20446" s="294"/>
      <c r="D20446" s="294"/>
      <c r="E20446" s="294"/>
      <c r="F20446" s="294"/>
    </row>
    <row r="20447">
      <c r="A20447" s="294" t="s">
        <v>34112</v>
      </c>
      <c r="B20447" s="294"/>
      <c r="C20447" s="294"/>
      <c r="D20447" s="294"/>
      <c r="E20447" s="294"/>
      <c r="F20447" s="294"/>
    </row>
    <row r="20448">
      <c r="A20448" s="294" t="s">
        <v>27045</v>
      </c>
      <c r="B20448" s="294"/>
      <c r="C20448" s="294"/>
      <c r="D20448" s="294"/>
      <c r="E20448" s="294"/>
      <c r="F20448" s="294"/>
    </row>
    <row r="20449">
      <c r="A20449" s="294"/>
      <c r="B20449" s="294"/>
      <c r="C20449" s="294"/>
      <c r="D20449" s="294"/>
      <c r="E20449" s="294"/>
      <c r="F20449" s="294"/>
    </row>
    <row r="20450">
      <c r="A20450" s="294" t="s">
        <v>23889</v>
      </c>
      <c r="B20450" s="294"/>
      <c r="C20450" s="294"/>
      <c r="D20450" s="294"/>
      <c r="E20450" s="294"/>
      <c r="F20450" s="294"/>
    </row>
    <row r="20451">
      <c r="A20451" s="294"/>
      <c r="B20451" s="294"/>
      <c r="C20451" s="294"/>
      <c r="D20451" s="294"/>
      <c r="E20451" s="294"/>
      <c r="F20451" s="294"/>
    </row>
    <row r="20452">
      <c r="A20452" s="294" t="s">
        <v>34113</v>
      </c>
      <c r="B20452" s="294"/>
      <c r="C20452" s="294"/>
      <c r="D20452" s="294"/>
      <c r="E20452" s="294"/>
      <c r="F20452" s="294"/>
    </row>
    <row r="20453">
      <c r="A20453" s="294" t="s">
        <v>34114</v>
      </c>
      <c r="B20453" s="294"/>
      <c r="C20453" s="294"/>
      <c r="D20453" s="294"/>
      <c r="E20453" s="294"/>
      <c r="F20453" s="294"/>
    </row>
    <row r="20454">
      <c r="A20454" s="294" t="s">
        <v>34115</v>
      </c>
      <c r="B20454" s="294"/>
      <c r="C20454" s="294"/>
      <c r="D20454" s="294"/>
      <c r="E20454" s="294"/>
      <c r="F20454" s="294"/>
    </row>
    <row r="20455">
      <c r="A20455" s="294"/>
      <c r="B20455" s="294"/>
      <c r="C20455" s="294"/>
      <c r="D20455" s="294"/>
      <c r="E20455" s="294"/>
      <c r="F20455" s="294"/>
    </row>
    <row r="20456">
      <c r="A20456" s="294" t="s">
        <v>25745</v>
      </c>
      <c r="B20456" s="294"/>
      <c r="C20456" s="294"/>
      <c r="D20456" s="294"/>
      <c r="E20456" s="294"/>
      <c r="F20456" s="294"/>
    </row>
    <row r="20457">
      <c r="A20457" s="294"/>
      <c r="B20457" s="294"/>
      <c r="C20457" s="294"/>
      <c r="D20457" s="294"/>
      <c r="E20457" s="294"/>
      <c r="F20457" s="294"/>
    </row>
    <row r="20458">
      <c r="A20458" s="294" t="s">
        <v>34116</v>
      </c>
      <c r="B20458" s="294"/>
      <c r="C20458" s="294"/>
      <c r="D20458" s="294"/>
      <c r="E20458" s="294"/>
      <c r="F20458" s="294"/>
    </row>
    <row r="20459">
      <c r="A20459" s="294" t="s">
        <v>34117</v>
      </c>
      <c r="B20459" s="294"/>
      <c r="C20459" s="294"/>
      <c r="D20459" s="294"/>
      <c r="E20459" s="294"/>
      <c r="F20459" s="294"/>
    </row>
    <row r="20460">
      <c r="A20460" s="294" t="s">
        <v>34118</v>
      </c>
      <c r="B20460" s="294"/>
      <c r="C20460" s="294"/>
      <c r="D20460" s="294"/>
      <c r="E20460" s="294"/>
      <c r="F20460" s="294"/>
    </row>
    <row r="20461">
      <c r="A20461" s="294" t="s">
        <v>34119</v>
      </c>
      <c r="B20461" s="294"/>
      <c r="C20461" s="294"/>
      <c r="D20461" s="294"/>
      <c r="E20461" s="294"/>
      <c r="F20461" s="294"/>
    </row>
    <row r="20462">
      <c r="A20462" s="294" t="s">
        <v>34120</v>
      </c>
      <c r="B20462" s="294"/>
      <c r="C20462" s="294"/>
      <c r="D20462" s="294"/>
      <c r="E20462" s="294"/>
      <c r="F20462" s="294"/>
    </row>
    <row r="20463">
      <c r="A20463" s="294" t="s">
        <v>34121</v>
      </c>
      <c r="B20463" s="294"/>
      <c r="C20463" s="294"/>
      <c r="D20463" s="294"/>
      <c r="E20463" s="294"/>
      <c r="F20463" s="294"/>
    </row>
    <row r="20464">
      <c r="A20464" s="294" t="s">
        <v>34122</v>
      </c>
      <c r="B20464" s="294"/>
      <c r="C20464" s="294"/>
      <c r="D20464" s="294"/>
      <c r="E20464" s="294"/>
      <c r="F20464" s="294"/>
    </row>
    <row r="20465">
      <c r="A20465" s="294" t="s">
        <v>34123</v>
      </c>
      <c r="B20465" s="294"/>
      <c r="C20465" s="294"/>
      <c r="D20465" s="294"/>
      <c r="E20465" s="294"/>
      <c r="F20465" s="294"/>
    </row>
    <row r="20466">
      <c r="A20466" s="294" t="s">
        <v>34124</v>
      </c>
      <c r="B20466" s="294"/>
      <c r="C20466" s="294"/>
      <c r="D20466" s="294"/>
      <c r="E20466" s="294"/>
      <c r="F20466" s="294"/>
    </row>
    <row r="20467">
      <c r="A20467" s="294" t="s">
        <v>34125</v>
      </c>
      <c r="B20467" s="294"/>
      <c r="C20467" s="294"/>
      <c r="D20467" s="294"/>
      <c r="E20467" s="294"/>
      <c r="F20467" s="294"/>
    </row>
    <row r="20468">
      <c r="A20468" s="294" t="s">
        <v>34126</v>
      </c>
      <c r="B20468" s="294"/>
      <c r="C20468" s="294"/>
      <c r="D20468" s="294"/>
      <c r="E20468" s="294"/>
      <c r="F20468" s="294"/>
    </row>
    <row r="20469">
      <c r="A20469" s="294" t="s">
        <v>34127</v>
      </c>
      <c r="B20469" s="294"/>
      <c r="C20469" s="294"/>
      <c r="D20469" s="294"/>
      <c r="E20469" s="294"/>
      <c r="F20469" s="294"/>
    </row>
    <row r="20470">
      <c r="A20470" s="294" t="s">
        <v>34128</v>
      </c>
      <c r="B20470" s="294"/>
      <c r="C20470" s="294"/>
      <c r="D20470" s="294"/>
      <c r="E20470" s="294"/>
      <c r="F20470" s="294"/>
    </row>
    <row r="20471">
      <c r="A20471" s="294" t="s">
        <v>34129</v>
      </c>
      <c r="B20471" s="294"/>
      <c r="C20471" s="294"/>
      <c r="D20471" s="294"/>
      <c r="E20471" s="294"/>
      <c r="F20471" s="294"/>
    </row>
    <row r="20472">
      <c r="A20472" s="294" t="s">
        <v>23052</v>
      </c>
      <c r="B20472" s="294"/>
      <c r="C20472" s="294"/>
      <c r="D20472" s="294"/>
      <c r="E20472" s="294"/>
      <c r="F20472" s="294"/>
    </row>
    <row r="20473">
      <c r="A20473" s="294" t="s">
        <v>34130</v>
      </c>
      <c r="B20473" s="294"/>
      <c r="C20473" s="294"/>
      <c r="D20473" s="294"/>
      <c r="E20473" s="294"/>
      <c r="F20473" s="294"/>
    </row>
    <row r="20474">
      <c r="A20474" s="294" t="s">
        <v>34131</v>
      </c>
      <c r="B20474" s="294"/>
      <c r="C20474" s="294"/>
      <c r="D20474" s="294"/>
      <c r="E20474" s="294"/>
      <c r="F20474" s="294"/>
    </row>
    <row r="20475">
      <c r="A20475" s="294" t="s">
        <v>34132</v>
      </c>
      <c r="B20475" s="294"/>
      <c r="C20475" s="294"/>
      <c r="D20475" s="294"/>
      <c r="E20475" s="294"/>
      <c r="F20475" s="294"/>
    </row>
    <row r="20476">
      <c r="A20476" s="294" t="s">
        <v>34133</v>
      </c>
      <c r="B20476" s="294"/>
      <c r="C20476" s="294"/>
      <c r="D20476" s="294"/>
      <c r="E20476" s="294"/>
      <c r="F20476" s="294"/>
    </row>
    <row r="20477">
      <c r="A20477" s="294" t="s">
        <v>34134</v>
      </c>
      <c r="B20477" s="294"/>
      <c r="C20477" s="294"/>
      <c r="D20477" s="294"/>
      <c r="E20477" s="294"/>
      <c r="F20477" s="294"/>
    </row>
    <row r="20478">
      <c r="A20478" s="294"/>
      <c r="B20478" s="294"/>
      <c r="C20478" s="294"/>
      <c r="D20478" s="294"/>
      <c r="E20478" s="294"/>
      <c r="F20478" s="294"/>
    </row>
    <row r="20479">
      <c r="A20479" s="294" t="s">
        <v>28124</v>
      </c>
      <c r="B20479" s="294"/>
      <c r="C20479" s="294"/>
      <c r="D20479" s="294"/>
      <c r="E20479" s="294"/>
      <c r="F20479" s="294"/>
    </row>
    <row r="20480">
      <c r="A20480" s="294" t="s">
        <v>34135</v>
      </c>
      <c r="B20480" s="294"/>
      <c r="C20480" s="294"/>
      <c r="D20480" s="294"/>
      <c r="E20480" s="294"/>
      <c r="F20480" s="294"/>
    </row>
    <row r="20481">
      <c r="A20481" s="294" t="s">
        <v>34136</v>
      </c>
      <c r="B20481" s="294"/>
      <c r="C20481" s="294"/>
      <c r="D20481" s="294"/>
      <c r="E20481" s="294"/>
      <c r="F20481" s="294"/>
    </row>
    <row r="20482">
      <c r="A20482" s="294"/>
      <c r="B20482" s="294"/>
      <c r="C20482" s="294"/>
      <c r="D20482" s="294"/>
      <c r="E20482" s="294"/>
      <c r="F20482" s="294"/>
    </row>
    <row r="20483">
      <c r="A20483" s="294" t="s">
        <v>34137</v>
      </c>
      <c r="B20483" s="294"/>
      <c r="C20483" s="294"/>
      <c r="D20483" s="294"/>
      <c r="E20483" s="294"/>
      <c r="F20483" s="294"/>
    </row>
    <row r="20484">
      <c r="A20484" s="294"/>
      <c r="B20484" s="294"/>
      <c r="C20484" s="294"/>
      <c r="D20484" s="294"/>
      <c r="E20484" s="294"/>
      <c r="F20484" s="294"/>
    </row>
    <row r="20485">
      <c r="A20485" s="294" t="s">
        <v>34138</v>
      </c>
      <c r="B20485" s="294"/>
      <c r="C20485" s="294"/>
      <c r="D20485" s="294"/>
      <c r="E20485" s="294"/>
      <c r="F20485" s="294"/>
    </row>
    <row r="20486">
      <c r="A20486" s="294"/>
      <c r="B20486" s="294"/>
      <c r="C20486" s="294"/>
      <c r="D20486" s="294"/>
      <c r="E20486" s="294"/>
      <c r="F20486" s="294"/>
    </row>
    <row r="20487">
      <c r="A20487" s="294" t="s">
        <v>26193</v>
      </c>
      <c r="B20487" s="294"/>
      <c r="C20487" s="294"/>
      <c r="D20487" s="294"/>
      <c r="E20487" s="294"/>
      <c r="F20487" s="294"/>
    </row>
    <row r="20488">
      <c r="A20488" s="294"/>
      <c r="B20488" s="294"/>
      <c r="C20488" s="294"/>
      <c r="D20488" s="294"/>
      <c r="E20488" s="294"/>
      <c r="F20488" s="294"/>
    </row>
    <row r="20489">
      <c r="A20489" s="294" t="s">
        <v>26499</v>
      </c>
      <c r="B20489" s="294"/>
      <c r="C20489" s="294"/>
      <c r="D20489" s="294"/>
      <c r="E20489" s="294"/>
      <c r="F20489" s="294"/>
    </row>
    <row r="20490">
      <c r="A20490" s="294" t="s">
        <v>34139</v>
      </c>
      <c r="B20490" s="294"/>
      <c r="C20490" s="294"/>
      <c r="D20490" s="294"/>
      <c r="E20490" s="294"/>
      <c r="F20490" s="294"/>
    </row>
    <row r="20491">
      <c r="A20491" s="294" t="s">
        <v>26231</v>
      </c>
      <c r="B20491" s="294"/>
      <c r="C20491" s="294"/>
      <c r="D20491" s="294"/>
      <c r="E20491" s="294"/>
      <c r="F20491" s="294"/>
    </row>
    <row r="20492">
      <c r="A20492" s="294" t="s">
        <v>34140</v>
      </c>
      <c r="B20492" s="294"/>
      <c r="C20492" s="294"/>
      <c r="D20492" s="294"/>
      <c r="E20492" s="294"/>
      <c r="F20492" s="294"/>
    </row>
    <row r="20493">
      <c r="A20493" s="294" t="s">
        <v>34141</v>
      </c>
      <c r="B20493" s="294"/>
      <c r="C20493" s="294"/>
      <c r="D20493" s="294"/>
      <c r="E20493" s="294"/>
      <c r="F20493" s="294"/>
    </row>
    <row r="20494">
      <c r="A20494" s="294" t="s">
        <v>27870</v>
      </c>
      <c r="B20494" s="294"/>
      <c r="C20494" s="294"/>
      <c r="D20494" s="294"/>
      <c r="E20494" s="294"/>
      <c r="F20494" s="294"/>
    </row>
    <row r="20495">
      <c r="A20495" s="294" t="s">
        <v>34142</v>
      </c>
      <c r="B20495" s="294"/>
      <c r="C20495" s="294"/>
      <c r="D20495" s="294"/>
      <c r="E20495" s="294"/>
      <c r="F20495" s="294"/>
    </row>
    <row r="20496">
      <c r="A20496" s="294" t="s">
        <v>33296</v>
      </c>
      <c r="B20496" s="294"/>
      <c r="C20496" s="294"/>
      <c r="D20496" s="294"/>
      <c r="E20496" s="294"/>
      <c r="F20496" s="294"/>
    </row>
    <row r="20497">
      <c r="A20497" s="294" t="s">
        <v>34143</v>
      </c>
      <c r="B20497" s="294"/>
      <c r="C20497" s="294"/>
      <c r="D20497" s="294"/>
      <c r="E20497" s="294"/>
      <c r="F20497" s="294"/>
    </row>
    <row r="20498">
      <c r="A20498" s="294" t="s">
        <v>30833</v>
      </c>
      <c r="B20498" s="294"/>
      <c r="C20498" s="294"/>
      <c r="D20498" s="294"/>
      <c r="E20498" s="294"/>
      <c r="F20498" s="294"/>
    </row>
    <row r="20499">
      <c r="A20499" s="294" t="s">
        <v>31040</v>
      </c>
      <c r="B20499" s="294"/>
      <c r="C20499" s="294"/>
      <c r="D20499" s="294"/>
      <c r="E20499" s="294"/>
      <c r="F20499" s="294"/>
    </row>
    <row r="20500">
      <c r="A20500" s="294" t="s">
        <v>34144</v>
      </c>
      <c r="B20500" s="294"/>
      <c r="C20500" s="294"/>
      <c r="D20500" s="294"/>
      <c r="E20500" s="294"/>
      <c r="F20500" s="294"/>
    </row>
    <row r="20501">
      <c r="A20501" s="294" t="s">
        <v>34145</v>
      </c>
      <c r="B20501" s="294"/>
      <c r="C20501" s="294"/>
      <c r="D20501" s="294"/>
      <c r="E20501" s="294"/>
      <c r="F20501" s="294"/>
    </row>
    <row r="20502">
      <c r="A20502" s="294"/>
      <c r="B20502" s="294"/>
      <c r="C20502" s="294"/>
      <c r="D20502" s="294"/>
      <c r="E20502" s="294"/>
      <c r="F20502" s="294"/>
    </row>
    <row r="20503">
      <c r="A20503" s="294" t="s">
        <v>34146</v>
      </c>
      <c r="B20503" s="294"/>
      <c r="C20503" s="294"/>
      <c r="D20503" s="294"/>
      <c r="E20503" s="294"/>
      <c r="F20503" s="294"/>
    </row>
    <row r="20504">
      <c r="A20504" s="294"/>
      <c r="B20504" s="294"/>
      <c r="C20504" s="294"/>
      <c r="D20504" s="294"/>
      <c r="E20504" s="294"/>
      <c r="F20504" s="294"/>
    </row>
    <row r="20505">
      <c r="A20505" s="294" t="s">
        <v>34147</v>
      </c>
      <c r="B20505" s="294"/>
      <c r="C20505" s="294"/>
      <c r="D20505" s="294"/>
      <c r="E20505" s="294"/>
      <c r="F20505" s="294"/>
    </row>
    <row r="20506">
      <c r="A20506" s="294" t="s">
        <v>34148</v>
      </c>
      <c r="B20506" s="294"/>
      <c r="C20506" s="294"/>
      <c r="D20506" s="294"/>
      <c r="E20506" s="294"/>
      <c r="F20506" s="294"/>
    </row>
    <row r="20507">
      <c r="A20507" s="294" t="s">
        <v>34149</v>
      </c>
      <c r="B20507" s="294"/>
      <c r="C20507" s="294"/>
      <c r="D20507" s="294"/>
      <c r="E20507" s="294"/>
      <c r="F20507" s="294"/>
    </row>
    <row r="20508">
      <c r="A20508" s="294" t="s">
        <v>34150</v>
      </c>
      <c r="B20508" s="294"/>
      <c r="C20508" s="294"/>
      <c r="D20508" s="294"/>
      <c r="E20508" s="294"/>
      <c r="F20508" s="294"/>
    </row>
    <row r="20509">
      <c r="A20509" s="294" t="s">
        <v>34151</v>
      </c>
      <c r="B20509" s="294"/>
      <c r="C20509" s="294"/>
      <c r="D20509" s="294"/>
      <c r="E20509" s="294"/>
      <c r="F20509" s="294"/>
    </row>
    <row r="20510">
      <c r="A20510" s="294"/>
      <c r="B20510" s="294"/>
      <c r="C20510" s="294"/>
      <c r="D20510" s="294"/>
      <c r="E20510" s="294"/>
      <c r="F20510" s="294"/>
    </row>
    <row r="20511">
      <c r="A20511" s="294" t="s">
        <v>34152</v>
      </c>
      <c r="B20511" s="294"/>
      <c r="C20511" s="294"/>
      <c r="D20511" s="294"/>
      <c r="E20511" s="294"/>
      <c r="F20511" s="294"/>
    </row>
    <row r="20512">
      <c r="A20512" s="294"/>
      <c r="B20512" s="294"/>
      <c r="C20512" s="294"/>
      <c r="D20512" s="294"/>
      <c r="E20512" s="294"/>
      <c r="F20512" s="294"/>
    </row>
    <row r="20513">
      <c r="A20513" s="294" t="s">
        <v>34153</v>
      </c>
      <c r="B20513" s="294"/>
      <c r="C20513" s="294"/>
      <c r="D20513" s="294"/>
      <c r="E20513" s="294"/>
      <c r="F20513" s="294"/>
    </row>
    <row r="20514">
      <c r="A20514" s="294" t="s">
        <v>34154</v>
      </c>
      <c r="B20514" s="294"/>
      <c r="C20514" s="294"/>
      <c r="D20514" s="294"/>
      <c r="E20514" s="294"/>
      <c r="F20514" s="294"/>
    </row>
    <row r="20515">
      <c r="A20515" s="294" t="s">
        <v>34155</v>
      </c>
      <c r="B20515" s="294"/>
      <c r="C20515" s="294"/>
      <c r="D20515" s="294"/>
      <c r="E20515" s="294"/>
      <c r="F20515" s="294"/>
    </row>
    <row r="20516">
      <c r="A20516" s="294" t="s">
        <v>34156</v>
      </c>
      <c r="B20516" s="294"/>
      <c r="C20516" s="294"/>
      <c r="D20516" s="294"/>
      <c r="E20516" s="294"/>
      <c r="F20516" s="294"/>
    </row>
    <row r="20517">
      <c r="A20517" s="294"/>
      <c r="B20517" s="294"/>
      <c r="C20517" s="294"/>
      <c r="D20517" s="294"/>
      <c r="E20517" s="294"/>
      <c r="F20517" s="294"/>
    </row>
    <row r="20518">
      <c r="A20518" s="294" t="s">
        <v>34157</v>
      </c>
      <c r="B20518" s="294"/>
      <c r="C20518" s="294"/>
      <c r="D20518" s="294"/>
      <c r="E20518" s="294"/>
      <c r="F20518" s="294"/>
    </row>
    <row r="20519">
      <c r="A20519" s="294"/>
      <c r="B20519" s="294"/>
      <c r="C20519" s="294"/>
      <c r="D20519" s="294"/>
      <c r="E20519" s="294"/>
      <c r="F20519" s="294"/>
    </row>
    <row r="20520">
      <c r="A20520" s="294" t="s">
        <v>34158</v>
      </c>
      <c r="B20520" s="294"/>
      <c r="C20520" s="294"/>
      <c r="D20520" s="294"/>
      <c r="E20520" s="294"/>
      <c r="F20520" s="294"/>
    </row>
    <row r="20521">
      <c r="A20521" s="294" t="s">
        <v>34159</v>
      </c>
      <c r="B20521" s="294"/>
      <c r="C20521" s="294"/>
      <c r="D20521" s="294"/>
      <c r="E20521" s="294"/>
      <c r="F20521" s="294"/>
    </row>
    <row r="20522">
      <c r="A20522" s="294" t="s">
        <v>34160</v>
      </c>
      <c r="B20522" s="294"/>
      <c r="C20522" s="294"/>
      <c r="D20522" s="294"/>
      <c r="E20522" s="294"/>
      <c r="F20522" s="294"/>
    </row>
    <row r="20523">
      <c r="A20523" s="294" t="s">
        <v>34161</v>
      </c>
      <c r="B20523" s="294"/>
      <c r="C20523" s="294"/>
      <c r="D20523" s="294"/>
      <c r="E20523" s="294"/>
      <c r="F20523" s="294"/>
    </row>
    <row r="20524">
      <c r="A20524" s="294"/>
      <c r="B20524" s="294"/>
      <c r="C20524" s="294"/>
      <c r="D20524" s="294"/>
      <c r="E20524" s="294"/>
      <c r="F20524" s="294"/>
    </row>
    <row r="20525">
      <c r="A20525" s="294" t="s">
        <v>26253</v>
      </c>
      <c r="B20525" s="294"/>
      <c r="C20525" s="294"/>
      <c r="D20525" s="294"/>
      <c r="E20525" s="294"/>
      <c r="F20525" s="294"/>
    </row>
    <row r="20526">
      <c r="A20526" s="294"/>
      <c r="B20526" s="294"/>
      <c r="C20526" s="294"/>
      <c r="D20526" s="294"/>
      <c r="E20526" s="294"/>
      <c r="F20526" s="294"/>
    </row>
    <row r="20527">
      <c r="A20527" s="294" t="s">
        <v>34162</v>
      </c>
      <c r="B20527" s="294"/>
      <c r="C20527" s="294"/>
      <c r="D20527" s="294"/>
      <c r="E20527" s="294"/>
      <c r="F20527" s="294"/>
    </row>
    <row r="20528">
      <c r="A20528" s="294" t="s">
        <v>34163</v>
      </c>
      <c r="B20528" s="294"/>
      <c r="C20528" s="294"/>
      <c r="D20528" s="294"/>
      <c r="E20528" s="294"/>
      <c r="F20528" s="294"/>
    </row>
    <row r="20529">
      <c r="A20529" s="294" t="s">
        <v>34164</v>
      </c>
      <c r="B20529" s="294"/>
      <c r="C20529" s="294"/>
      <c r="D20529" s="294"/>
      <c r="E20529" s="294"/>
      <c r="F20529" s="294"/>
    </row>
    <row r="20530">
      <c r="A20530" s="294" t="s">
        <v>34165</v>
      </c>
      <c r="B20530" s="294"/>
      <c r="C20530" s="294"/>
      <c r="D20530" s="294"/>
      <c r="E20530" s="294"/>
      <c r="F20530" s="294"/>
    </row>
    <row r="20531">
      <c r="A20531" s="294" t="s">
        <v>34166</v>
      </c>
      <c r="B20531" s="294"/>
      <c r="C20531" s="294"/>
      <c r="D20531" s="294"/>
      <c r="E20531" s="294"/>
      <c r="F20531" s="294"/>
    </row>
    <row r="20532">
      <c r="A20532" s="294"/>
      <c r="B20532" s="294"/>
      <c r="C20532" s="294"/>
      <c r="D20532" s="294"/>
      <c r="E20532" s="294"/>
      <c r="F20532" s="294"/>
    </row>
    <row r="20533">
      <c r="A20533" s="294"/>
      <c r="B20533" s="294"/>
      <c r="C20533" s="294"/>
      <c r="D20533" s="294"/>
      <c r="E20533" s="294"/>
      <c r="F20533" s="294"/>
    </row>
    <row r="20534">
      <c r="A20534" s="294" t="s">
        <v>28124</v>
      </c>
      <c r="B20534" s="294"/>
      <c r="C20534" s="294"/>
      <c r="D20534" s="294"/>
      <c r="E20534" s="294"/>
      <c r="F20534" s="294"/>
    </row>
    <row r="20535">
      <c r="A20535" s="294" t="s">
        <v>34167</v>
      </c>
      <c r="B20535" s="294"/>
      <c r="C20535" s="294"/>
      <c r="D20535" s="294"/>
      <c r="E20535" s="294"/>
      <c r="F20535" s="294"/>
    </row>
    <row r="20536">
      <c r="A20536" s="294" t="s">
        <v>34168</v>
      </c>
      <c r="B20536" s="294"/>
      <c r="C20536" s="294"/>
      <c r="D20536" s="294"/>
      <c r="E20536" s="294"/>
      <c r="F20536" s="294"/>
    </row>
    <row r="20537">
      <c r="A20537" s="294"/>
      <c r="B20537" s="294"/>
      <c r="C20537" s="294"/>
      <c r="D20537" s="294"/>
      <c r="E20537" s="294"/>
      <c r="F20537" s="294"/>
    </row>
    <row r="20538">
      <c r="A20538" s="294" t="s">
        <v>25957</v>
      </c>
      <c r="B20538" s="294"/>
      <c r="C20538" s="294"/>
      <c r="D20538" s="294"/>
      <c r="E20538" s="294"/>
      <c r="F20538" s="294"/>
    </row>
    <row r="20539">
      <c r="A20539" s="294"/>
      <c r="B20539" s="294"/>
      <c r="C20539" s="294"/>
      <c r="D20539" s="294"/>
      <c r="E20539" s="294"/>
      <c r="F20539" s="294"/>
    </row>
    <row r="20540">
      <c r="A20540" s="294" t="s">
        <v>34169</v>
      </c>
      <c r="B20540" s="294"/>
      <c r="C20540" s="294"/>
      <c r="D20540" s="294"/>
      <c r="E20540" s="294"/>
      <c r="F20540" s="294"/>
    </row>
    <row r="20541">
      <c r="A20541" s="294"/>
      <c r="B20541" s="294"/>
      <c r="C20541" s="294"/>
      <c r="D20541" s="294"/>
      <c r="E20541" s="294"/>
      <c r="F20541" s="294"/>
    </row>
    <row r="20542">
      <c r="A20542" s="294" t="s">
        <v>34170</v>
      </c>
      <c r="B20542" s="294"/>
      <c r="C20542" s="294"/>
      <c r="D20542" s="294"/>
      <c r="E20542" s="294"/>
      <c r="F20542" s="294"/>
    </row>
    <row r="20543">
      <c r="A20543" s="294"/>
      <c r="B20543" s="294"/>
      <c r="C20543" s="294"/>
      <c r="D20543" s="294"/>
      <c r="E20543" s="294"/>
      <c r="F20543" s="294"/>
    </row>
    <row r="20544">
      <c r="A20544" s="294" t="s">
        <v>34171</v>
      </c>
      <c r="B20544" s="294"/>
      <c r="C20544" s="294"/>
      <c r="D20544" s="294"/>
      <c r="E20544" s="294"/>
      <c r="F20544" s="294"/>
    </row>
    <row r="20545">
      <c r="A20545" s="294" t="s">
        <v>26232</v>
      </c>
      <c r="B20545" s="294"/>
      <c r="C20545" s="294"/>
      <c r="D20545" s="294"/>
      <c r="E20545" s="294"/>
      <c r="F20545" s="294"/>
    </row>
    <row r="20546">
      <c r="A20546" s="294" t="s">
        <v>30062</v>
      </c>
      <c r="B20546" s="294"/>
      <c r="C20546" s="294"/>
      <c r="D20546" s="294"/>
      <c r="E20546" s="294"/>
      <c r="F20546" s="294"/>
    </row>
    <row r="20547">
      <c r="A20547" s="294" t="s">
        <v>26229</v>
      </c>
      <c r="B20547" s="294"/>
      <c r="C20547" s="294"/>
      <c r="D20547" s="294"/>
      <c r="E20547" s="294"/>
      <c r="F20547" s="294"/>
    </row>
    <row r="20548">
      <c r="A20548" s="294" t="s">
        <v>26231</v>
      </c>
      <c r="B20548" s="294"/>
      <c r="C20548" s="294"/>
      <c r="D20548" s="294"/>
      <c r="E20548" s="294"/>
      <c r="F20548" s="294"/>
    </row>
    <row r="20549">
      <c r="A20549" s="294" t="s">
        <v>29112</v>
      </c>
      <c r="B20549" s="294"/>
      <c r="C20549" s="294"/>
      <c r="D20549" s="294"/>
      <c r="E20549" s="294"/>
      <c r="F20549" s="294"/>
    </row>
    <row r="20550">
      <c r="A20550" s="294" t="s">
        <v>34172</v>
      </c>
      <c r="B20550" s="294"/>
      <c r="C20550" s="294"/>
      <c r="D20550" s="294"/>
      <c r="E20550" s="294"/>
      <c r="F20550" s="294"/>
    </row>
    <row r="20551">
      <c r="A20551" s="294" t="s">
        <v>34173</v>
      </c>
      <c r="B20551" s="294"/>
      <c r="C20551" s="294"/>
      <c r="D20551" s="294"/>
      <c r="E20551" s="294"/>
      <c r="F20551" s="294"/>
    </row>
    <row r="20552">
      <c r="A20552" s="294" t="s">
        <v>34174</v>
      </c>
      <c r="B20552" s="294"/>
      <c r="C20552" s="294"/>
      <c r="D20552" s="294"/>
      <c r="E20552" s="294"/>
      <c r="F20552" s="294"/>
    </row>
    <row r="20553">
      <c r="A20553" s="294" t="s">
        <v>34175</v>
      </c>
      <c r="B20553" s="294"/>
      <c r="C20553" s="294"/>
      <c r="D20553" s="294"/>
      <c r="E20553" s="294"/>
      <c r="F20553" s="294"/>
    </row>
    <row r="20554">
      <c r="A20554" s="294"/>
      <c r="B20554" s="294"/>
      <c r="C20554" s="294"/>
      <c r="D20554" s="294"/>
      <c r="E20554" s="294"/>
      <c r="F20554" s="294"/>
    </row>
    <row r="20555">
      <c r="A20555" s="294" t="s">
        <v>34176</v>
      </c>
      <c r="B20555" s="294"/>
      <c r="C20555" s="294"/>
      <c r="D20555" s="294"/>
      <c r="E20555" s="294"/>
      <c r="F20555" s="294"/>
    </row>
    <row r="20556">
      <c r="A20556" s="294"/>
      <c r="B20556" s="294"/>
      <c r="C20556" s="294"/>
      <c r="D20556" s="294"/>
      <c r="E20556" s="294"/>
      <c r="F20556" s="294"/>
    </row>
    <row r="20557">
      <c r="A20557" s="294" t="s">
        <v>31019</v>
      </c>
      <c r="B20557" s="294"/>
      <c r="C20557" s="294"/>
      <c r="D20557" s="294"/>
      <c r="E20557" s="294"/>
      <c r="F20557" s="294"/>
    </row>
    <row r="20558">
      <c r="A20558" s="294" t="s">
        <v>34177</v>
      </c>
      <c r="B20558" s="294"/>
      <c r="C20558" s="294"/>
      <c r="D20558" s="294"/>
      <c r="E20558" s="294"/>
      <c r="F20558" s="294"/>
    </row>
    <row r="20559">
      <c r="A20559" s="294" t="s">
        <v>34178</v>
      </c>
      <c r="B20559" s="294"/>
      <c r="C20559" s="294"/>
      <c r="D20559" s="294"/>
      <c r="E20559" s="294"/>
      <c r="F20559" s="294"/>
    </row>
    <row r="20560">
      <c r="A20560" s="294" t="s">
        <v>34179</v>
      </c>
      <c r="B20560" s="294"/>
      <c r="C20560" s="294"/>
      <c r="D20560" s="294"/>
      <c r="E20560" s="294"/>
      <c r="F20560" s="294"/>
    </row>
    <row r="20561">
      <c r="A20561" s="294" t="s">
        <v>32024</v>
      </c>
      <c r="B20561" s="294"/>
      <c r="C20561" s="294"/>
      <c r="D20561" s="294"/>
      <c r="E20561" s="294"/>
      <c r="F20561" s="294"/>
    </row>
    <row r="20562">
      <c r="A20562" s="294" t="s">
        <v>34180</v>
      </c>
      <c r="B20562" s="294"/>
      <c r="C20562" s="294"/>
      <c r="D20562" s="294"/>
      <c r="E20562" s="294"/>
      <c r="F20562" s="294"/>
    </row>
    <row r="20563">
      <c r="A20563" s="294" t="s">
        <v>34181</v>
      </c>
      <c r="B20563" s="294"/>
      <c r="C20563" s="294"/>
      <c r="D20563" s="294"/>
      <c r="E20563" s="294"/>
      <c r="F20563" s="294"/>
    </row>
    <row r="20564">
      <c r="A20564" s="294" t="s">
        <v>34182</v>
      </c>
      <c r="B20564" s="294"/>
      <c r="C20564" s="294"/>
      <c r="D20564" s="294"/>
      <c r="E20564" s="294"/>
      <c r="F20564" s="294"/>
    </row>
    <row r="20565">
      <c r="A20565" s="294" t="s">
        <v>34183</v>
      </c>
      <c r="B20565" s="294"/>
      <c r="C20565" s="294"/>
      <c r="D20565" s="294"/>
      <c r="E20565" s="294"/>
      <c r="F20565" s="294"/>
    </row>
    <row r="20566">
      <c r="A20566" s="294"/>
      <c r="B20566" s="294"/>
      <c r="C20566" s="294"/>
      <c r="D20566" s="294"/>
      <c r="E20566" s="294"/>
      <c r="F20566" s="294"/>
    </row>
    <row r="20567">
      <c r="A20567" s="294" t="s">
        <v>26240</v>
      </c>
      <c r="B20567" s="294"/>
      <c r="C20567" s="294"/>
      <c r="D20567" s="294"/>
      <c r="E20567" s="294"/>
      <c r="F20567" s="294"/>
    </row>
    <row r="20568">
      <c r="A20568" s="294"/>
      <c r="B20568" s="294"/>
      <c r="C20568" s="294"/>
      <c r="D20568" s="294"/>
      <c r="E20568" s="294"/>
      <c r="F20568" s="294"/>
    </row>
    <row r="20569">
      <c r="A20569" s="294" t="s">
        <v>34184</v>
      </c>
      <c r="B20569" s="294"/>
      <c r="C20569" s="294"/>
      <c r="D20569" s="294"/>
      <c r="E20569" s="294"/>
      <c r="F20569" s="294"/>
    </row>
    <row r="20570">
      <c r="A20570" s="294" t="s">
        <v>34185</v>
      </c>
      <c r="B20570" s="294"/>
      <c r="C20570" s="294"/>
      <c r="D20570" s="294"/>
      <c r="E20570" s="294"/>
      <c r="F20570" s="294"/>
    </row>
    <row r="20571">
      <c r="A20571" s="294" t="s">
        <v>34186</v>
      </c>
      <c r="B20571" s="294"/>
      <c r="C20571" s="294"/>
      <c r="D20571" s="294"/>
      <c r="E20571" s="294"/>
      <c r="F20571" s="294"/>
    </row>
    <row r="20572">
      <c r="A20572" s="294" t="s">
        <v>34187</v>
      </c>
      <c r="B20572" s="294"/>
      <c r="C20572" s="294"/>
      <c r="D20572" s="294"/>
      <c r="E20572" s="294"/>
      <c r="F20572" s="294"/>
    </row>
    <row r="20573">
      <c r="A20573" s="294"/>
      <c r="B20573" s="294"/>
      <c r="C20573" s="294"/>
      <c r="D20573" s="294"/>
      <c r="E20573" s="294"/>
      <c r="F20573" s="294"/>
    </row>
    <row r="20574">
      <c r="A20574" s="294" t="s">
        <v>26214</v>
      </c>
      <c r="B20574" s="294"/>
      <c r="C20574" s="294"/>
      <c r="D20574" s="294"/>
      <c r="E20574" s="294"/>
      <c r="F20574" s="294"/>
    </row>
    <row r="20575">
      <c r="A20575" s="294"/>
      <c r="B20575" s="294"/>
      <c r="C20575" s="294"/>
      <c r="D20575" s="294"/>
      <c r="E20575" s="294"/>
      <c r="F20575" s="294"/>
    </row>
    <row r="20576">
      <c r="A20576" s="294" t="s">
        <v>34188</v>
      </c>
      <c r="B20576" s="294"/>
      <c r="C20576" s="294"/>
      <c r="D20576" s="294"/>
      <c r="E20576" s="294"/>
      <c r="F20576" s="294"/>
    </row>
    <row r="20577">
      <c r="A20577" s="294" t="s">
        <v>34189</v>
      </c>
      <c r="B20577" s="294"/>
      <c r="C20577" s="294"/>
      <c r="D20577" s="294"/>
      <c r="E20577" s="294"/>
      <c r="F20577" s="294"/>
    </row>
    <row r="20578">
      <c r="A20578" s="294" t="s">
        <v>34190</v>
      </c>
      <c r="B20578" s="294"/>
      <c r="C20578" s="294"/>
      <c r="D20578" s="294"/>
      <c r="E20578" s="294"/>
      <c r="F20578" s="294"/>
    </row>
    <row r="20579">
      <c r="A20579" s="294" t="s">
        <v>34191</v>
      </c>
      <c r="B20579" s="294"/>
      <c r="C20579" s="294"/>
      <c r="D20579" s="294"/>
      <c r="E20579" s="294"/>
      <c r="F20579" s="294"/>
    </row>
    <row r="20580">
      <c r="A20580" s="294"/>
      <c r="B20580" s="294"/>
      <c r="C20580" s="294"/>
      <c r="D20580" s="294"/>
      <c r="E20580" s="294"/>
      <c r="F20580" s="294"/>
    </row>
    <row r="20581">
      <c r="A20581" s="294" t="s">
        <v>26253</v>
      </c>
      <c r="B20581" s="294"/>
      <c r="C20581" s="294"/>
      <c r="D20581" s="294"/>
      <c r="E20581" s="294"/>
      <c r="F20581" s="294"/>
    </row>
    <row r="20582">
      <c r="A20582" s="294"/>
      <c r="B20582" s="294"/>
      <c r="C20582" s="294"/>
      <c r="D20582" s="294"/>
      <c r="E20582" s="294"/>
      <c r="F20582" s="294"/>
    </row>
    <row r="20583">
      <c r="A20583" s="294" t="s">
        <v>34192</v>
      </c>
      <c r="B20583" s="294"/>
      <c r="C20583" s="294"/>
      <c r="D20583" s="294"/>
      <c r="E20583" s="294"/>
      <c r="F20583" s="294"/>
    </row>
    <row r="20584">
      <c r="A20584" s="294" t="s">
        <v>34193</v>
      </c>
      <c r="B20584" s="294"/>
      <c r="C20584" s="294"/>
      <c r="D20584" s="294"/>
      <c r="E20584" s="294"/>
      <c r="F20584" s="294"/>
    </row>
    <row r="20585">
      <c r="A20585" s="294" t="s">
        <v>34194</v>
      </c>
      <c r="B20585" s="294"/>
      <c r="C20585" s="294"/>
      <c r="D20585" s="294"/>
      <c r="E20585" s="294"/>
      <c r="F20585" s="294"/>
    </row>
    <row r="20586">
      <c r="A20586" s="294" t="s">
        <v>34195</v>
      </c>
      <c r="B20586" s="294"/>
      <c r="C20586" s="294"/>
      <c r="D20586" s="294"/>
      <c r="E20586" s="294"/>
      <c r="F20586" s="294"/>
    </row>
    <row r="20587">
      <c r="A20587" s="294"/>
      <c r="B20587" s="294"/>
      <c r="C20587" s="294"/>
      <c r="D20587" s="294"/>
      <c r="E20587" s="294"/>
      <c r="F20587" s="294"/>
    </row>
    <row r="20588">
      <c r="A20588" s="294"/>
      <c r="B20588" s="294"/>
      <c r="C20588" s="294"/>
      <c r="D20588" s="294"/>
      <c r="E20588" s="294"/>
      <c r="F20588" s="294"/>
    </row>
    <row r="20589">
      <c r="A20589" s="294" t="s">
        <v>28124</v>
      </c>
      <c r="B20589" s="294"/>
      <c r="C20589" s="294"/>
      <c r="D20589" s="294"/>
      <c r="E20589" s="294"/>
      <c r="F20589" s="294"/>
    </row>
    <row r="20590">
      <c r="A20590" s="294" t="s">
        <v>34196</v>
      </c>
      <c r="B20590" s="294"/>
      <c r="C20590" s="294"/>
      <c r="D20590" s="294"/>
      <c r="E20590" s="294"/>
      <c r="F20590" s="294"/>
    </row>
    <row r="20591">
      <c r="A20591" s="294" t="s">
        <v>21618</v>
      </c>
      <c r="B20591" s="294"/>
      <c r="C20591" s="294"/>
      <c r="D20591" s="294"/>
      <c r="E20591" s="294"/>
      <c r="F20591" s="294"/>
    </row>
    <row r="20592">
      <c r="A20592" s="294" t="s">
        <v>34197</v>
      </c>
      <c r="B20592" s="294"/>
      <c r="C20592" s="294"/>
      <c r="D20592" s="294"/>
      <c r="E20592" s="294"/>
      <c r="F20592" s="294"/>
    </row>
    <row r="20593">
      <c r="A20593" s="294"/>
      <c r="B20593" s="294"/>
      <c r="C20593" s="294"/>
      <c r="D20593" s="294"/>
      <c r="E20593" s="294"/>
      <c r="F20593" s="294"/>
    </row>
    <row r="20594">
      <c r="A20594" s="294" t="s">
        <v>23228</v>
      </c>
      <c r="B20594" s="294"/>
      <c r="C20594" s="294"/>
      <c r="D20594" s="294"/>
      <c r="E20594" s="294"/>
      <c r="F20594" s="294"/>
    </row>
    <row r="20595">
      <c r="A20595" s="294" t="s">
        <v>26296</v>
      </c>
      <c r="B20595" s="294"/>
      <c r="C20595" s="294"/>
      <c r="D20595" s="294"/>
      <c r="E20595" s="294"/>
      <c r="F20595" s="294"/>
    </row>
    <row r="20596">
      <c r="A20596" s="294"/>
      <c r="B20596" s="294"/>
      <c r="C20596" s="294"/>
      <c r="D20596" s="294"/>
      <c r="E20596" s="294"/>
      <c r="F20596" s="294"/>
    </row>
    <row r="20597">
      <c r="A20597" s="294" t="s">
        <v>34198</v>
      </c>
      <c r="B20597" s="294"/>
      <c r="C20597" s="294"/>
      <c r="D20597" s="294"/>
      <c r="E20597" s="294"/>
      <c r="F20597" s="294"/>
    </row>
    <row r="20598">
      <c r="A20598" s="294" t="s">
        <v>34199</v>
      </c>
      <c r="B20598" s="294"/>
      <c r="C20598" s="294"/>
      <c r="D20598" s="294"/>
      <c r="E20598" s="294"/>
      <c r="F20598" s="294"/>
    </row>
    <row r="20599">
      <c r="A20599" s="294" t="s">
        <v>34200</v>
      </c>
      <c r="B20599" s="294"/>
      <c r="C20599" s="294"/>
      <c r="D20599" s="294"/>
      <c r="E20599" s="294"/>
      <c r="F20599" s="294"/>
    </row>
    <row r="20600">
      <c r="A20600" s="294" t="s">
        <v>34201</v>
      </c>
      <c r="B20600" s="294"/>
      <c r="C20600" s="294"/>
      <c r="D20600" s="294"/>
      <c r="E20600" s="294"/>
      <c r="F20600" s="294"/>
    </row>
    <row r="20601">
      <c r="A20601" s="294" t="s">
        <v>34202</v>
      </c>
      <c r="B20601" s="294"/>
      <c r="C20601" s="294"/>
      <c r="D20601" s="294"/>
      <c r="E20601" s="294"/>
      <c r="F20601" s="294"/>
    </row>
    <row r="20602">
      <c r="A20602" s="294" t="s">
        <v>34203</v>
      </c>
      <c r="B20602" s="294"/>
      <c r="C20602" s="294"/>
      <c r="D20602" s="294"/>
      <c r="E20602" s="294"/>
      <c r="F20602" s="294"/>
    </row>
    <row r="20603">
      <c r="A20603" s="294" t="s">
        <v>34204</v>
      </c>
      <c r="B20603" s="294"/>
      <c r="C20603" s="294"/>
      <c r="D20603" s="294"/>
      <c r="E20603" s="294"/>
      <c r="F20603" s="294"/>
    </row>
    <row r="20604">
      <c r="A20604" s="294" t="s">
        <v>34205</v>
      </c>
      <c r="B20604" s="294"/>
      <c r="C20604" s="294"/>
      <c r="D20604" s="294"/>
      <c r="E20604" s="294"/>
      <c r="F20604" s="294"/>
    </row>
    <row r="20605">
      <c r="A20605" s="294"/>
      <c r="B20605" s="294"/>
      <c r="C20605" s="294"/>
      <c r="D20605" s="294"/>
      <c r="E20605" s="294"/>
      <c r="F20605" s="294"/>
    </row>
    <row r="20606">
      <c r="A20606" s="294" t="s">
        <v>34206</v>
      </c>
      <c r="B20606" s="294"/>
      <c r="C20606" s="294"/>
      <c r="D20606" s="294"/>
      <c r="E20606" s="294"/>
      <c r="F20606" s="294"/>
    </row>
    <row r="20607">
      <c r="A20607" s="294"/>
      <c r="B20607" s="294"/>
      <c r="C20607" s="294"/>
      <c r="D20607" s="294"/>
      <c r="E20607" s="294"/>
      <c r="F20607" s="294"/>
    </row>
    <row r="20608">
      <c r="A20608" s="294" t="s">
        <v>34207</v>
      </c>
      <c r="B20608" s="294"/>
      <c r="C20608" s="294"/>
      <c r="D20608" s="294"/>
      <c r="E20608" s="294"/>
      <c r="F20608" s="294"/>
    </row>
    <row r="20609">
      <c r="A20609" s="294" t="s">
        <v>34208</v>
      </c>
      <c r="B20609" s="294"/>
      <c r="C20609" s="294"/>
      <c r="D20609" s="294"/>
      <c r="E20609" s="294"/>
      <c r="F20609" s="294"/>
    </row>
    <row r="20610">
      <c r="A20610" s="294" t="s">
        <v>34209</v>
      </c>
      <c r="B20610" s="294"/>
      <c r="C20610" s="294"/>
      <c r="D20610" s="294"/>
      <c r="E20610" s="294"/>
      <c r="F20610" s="294"/>
    </row>
    <row r="20611">
      <c r="A20611" s="294" t="s">
        <v>34210</v>
      </c>
      <c r="B20611" s="294"/>
      <c r="C20611" s="294"/>
      <c r="D20611" s="294"/>
      <c r="E20611" s="294"/>
      <c r="F20611" s="294"/>
    </row>
    <row r="20612">
      <c r="A20612" s="294" t="s">
        <v>34211</v>
      </c>
      <c r="B20612" s="294"/>
      <c r="C20612" s="294"/>
      <c r="D20612" s="294"/>
      <c r="E20612" s="294"/>
      <c r="F20612" s="294"/>
    </row>
    <row r="20613">
      <c r="A20613" s="294" t="s">
        <v>34212</v>
      </c>
      <c r="B20613" s="294"/>
      <c r="C20613" s="294"/>
      <c r="D20613" s="294"/>
      <c r="E20613" s="294"/>
      <c r="F20613" s="294"/>
    </row>
    <row r="20614">
      <c r="A20614" s="294"/>
      <c r="B20614" s="294"/>
      <c r="C20614" s="294"/>
      <c r="D20614" s="294"/>
      <c r="E20614" s="294"/>
      <c r="F20614" s="294"/>
    </row>
    <row r="20615">
      <c r="A20615" s="294" t="s">
        <v>21945</v>
      </c>
      <c r="B20615" s="294"/>
      <c r="C20615" s="294"/>
      <c r="D20615" s="294"/>
      <c r="E20615" s="294"/>
      <c r="F20615" s="294"/>
    </row>
    <row r="20616">
      <c r="A20616" s="294" t="s">
        <v>26319</v>
      </c>
      <c r="B20616" s="294"/>
      <c r="C20616" s="294"/>
      <c r="D20616" s="294"/>
      <c r="E20616" s="294"/>
      <c r="F20616" s="294"/>
    </row>
    <row r="20617">
      <c r="A20617" s="294"/>
      <c r="B20617" s="294"/>
      <c r="C20617" s="294"/>
      <c r="D20617" s="294"/>
      <c r="E20617" s="294"/>
      <c r="F20617" s="294"/>
    </row>
    <row r="20618">
      <c r="A20618" s="294" t="s">
        <v>34213</v>
      </c>
      <c r="B20618" s="294"/>
      <c r="C20618" s="294"/>
      <c r="D20618" s="294"/>
      <c r="E20618" s="294"/>
      <c r="F20618" s="294"/>
    </row>
    <row r="20619">
      <c r="A20619" s="294" t="s">
        <v>34214</v>
      </c>
      <c r="B20619" s="294"/>
      <c r="C20619" s="294"/>
      <c r="D20619" s="294"/>
      <c r="E20619" s="294"/>
      <c r="F20619" s="294"/>
    </row>
    <row r="20620">
      <c r="A20620" s="294" t="s">
        <v>34215</v>
      </c>
      <c r="B20620" s="294"/>
      <c r="C20620" s="294"/>
      <c r="D20620" s="294"/>
      <c r="E20620" s="294"/>
      <c r="F20620" s="294"/>
    </row>
    <row r="20621">
      <c r="A20621" s="294" t="s">
        <v>34216</v>
      </c>
      <c r="B20621" s="294"/>
      <c r="C20621" s="294"/>
      <c r="D20621" s="294"/>
      <c r="E20621" s="294"/>
      <c r="F20621" s="294"/>
    </row>
    <row r="20622">
      <c r="A20622" s="294" t="s">
        <v>34217</v>
      </c>
      <c r="B20622" s="294"/>
      <c r="C20622" s="294"/>
      <c r="D20622" s="294"/>
      <c r="E20622" s="294"/>
      <c r="F20622" s="294"/>
    </row>
    <row r="20623">
      <c r="A20623" s="294" t="s">
        <v>34218</v>
      </c>
      <c r="B20623" s="294"/>
      <c r="C20623" s="294"/>
      <c r="D20623" s="294"/>
      <c r="E20623" s="294"/>
      <c r="F20623" s="294"/>
    </row>
    <row r="20624">
      <c r="A20624" s="294"/>
      <c r="B20624" s="294"/>
      <c r="C20624" s="294"/>
      <c r="D20624" s="294"/>
      <c r="E20624" s="294"/>
      <c r="F20624" s="294"/>
    </row>
    <row r="20625">
      <c r="A20625" s="294"/>
      <c r="B20625" s="294"/>
      <c r="C20625" s="294"/>
      <c r="D20625" s="294"/>
      <c r="E20625" s="294"/>
      <c r="F20625" s="294"/>
    </row>
    <row r="20626">
      <c r="A20626" s="294"/>
      <c r="B20626" s="294"/>
      <c r="C20626" s="294"/>
      <c r="D20626" s="294"/>
      <c r="E20626" s="294"/>
      <c r="F20626" s="294"/>
    </row>
    <row r="20627">
      <c r="A20627" s="294" t="s">
        <v>21401</v>
      </c>
      <c r="B20627" s="294"/>
      <c r="C20627" s="294"/>
      <c r="D20627" s="294"/>
      <c r="E20627" s="294"/>
      <c r="F20627" s="294"/>
    </row>
    <row r="20628">
      <c r="A20628" s="294"/>
      <c r="B20628" s="294"/>
      <c r="C20628" s="294"/>
      <c r="D20628" s="294"/>
      <c r="E20628" s="294"/>
      <c r="F20628" s="294"/>
    </row>
    <row r="20629">
      <c r="A20629" s="294" t="s">
        <v>34219</v>
      </c>
      <c r="B20629" s="294"/>
      <c r="C20629" s="294"/>
      <c r="D20629" s="294"/>
      <c r="E20629" s="294"/>
      <c r="F20629" s="294"/>
    </row>
    <row r="20630">
      <c r="A20630" s="294" t="s">
        <v>34220</v>
      </c>
      <c r="B20630" s="294"/>
      <c r="C20630" s="294"/>
      <c r="D20630" s="294"/>
      <c r="E20630" s="294"/>
      <c r="F20630" s="294"/>
    </row>
    <row r="20631">
      <c r="A20631" s="294" t="s">
        <v>34221</v>
      </c>
      <c r="B20631" s="294"/>
      <c r="C20631" s="294"/>
      <c r="D20631" s="294"/>
      <c r="E20631" s="294"/>
      <c r="F20631" s="294"/>
    </row>
    <row r="20632">
      <c r="A20632" s="294" t="s">
        <v>27102</v>
      </c>
      <c r="B20632" s="294"/>
      <c r="C20632" s="294"/>
      <c r="D20632" s="294"/>
      <c r="E20632" s="294"/>
      <c r="F20632" s="294"/>
    </row>
    <row r="20633">
      <c r="A20633" s="294" t="s">
        <v>34222</v>
      </c>
      <c r="B20633" s="294"/>
      <c r="C20633" s="294"/>
      <c r="D20633" s="294"/>
      <c r="E20633" s="294"/>
      <c r="F20633" s="294"/>
    </row>
    <row r="20634">
      <c r="A20634" s="294" t="s">
        <v>34223</v>
      </c>
      <c r="B20634" s="294"/>
      <c r="C20634" s="294"/>
      <c r="D20634" s="294"/>
      <c r="E20634" s="294"/>
      <c r="F20634" s="294"/>
    </row>
    <row r="20635">
      <c r="A20635" s="294" t="s">
        <v>34224</v>
      </c>
      <c r="B20635" s="294"/>
      <c r="C20635" s="294"/>
      <c r="D20635" s="294"/>
      <c r="E20635" s="294"/>
      <c r="F20635" s="294"/>
    </row>
    <row r="20636">
      <c r="A20636" s="294" t="s">
        <v>34225</v>
      </c>
      <c r="B20636" s="294"/>
      <c r="C20636" s="294"/>
      <c r="D20636" s="294"/>
      <c r="E20636" s="294"/>
      <c r="F20636" s="294"/>
    </row>
    <row r="20637">
      <c r="A20637" s="294" t="s">
        <v>34226</v>
      </c>
      <c r="B20637" s="294"/>
      <c r="C20637" s="294"/>
      <c r="D20637" s="294"/>
      <c r="E20637" s="294"/>
      <c r="F20637" s="294"/>
    </row>
    <row r="20638">
      <c r="A20638" s="294" t="s">
        <v>34227</v>
      </c>
      <c r="B20638" s="294"/>
      <c r="C20638" s="294"/>
      <c r="D20638" s="294"/>
      <c r="E20638" s="294"/>
      <c r="F20638" s="294"/>
    </row>
    <row r="20639">
      <c r="A20639" s="294"/>
      <c r="B20639" s="294"/>
      <c r="C20639" s="294"/>
      <c r="D20639" s="294"/>
      <c r="E20639" s="294"/>
      <c r="F20639" s="294"/>
    </row>
    <row r="20640">
      <c r="A20640" s="294" t="s">
        <v>21407</v>
      </c>
      <c r="B20640" s="294"/>
      <c r="C20640" s="294"/>
      <c r="D20640" s="294"/>
      <c r="E20640" s="294"/>
      <c r="F20640" s="294"/>
    </row>
    <row r="20641">
      <c r="A20641" s="294"/>
      <c r="B20641" s="294"/>
      <c r="C20641" s="294"/>
      <c r="D20641" s="294"/>
      <c r="E20641" s="294"/>
      <c r="F20641" s="294"/>
    </row>
    <row r="20642">
      <c r="A20642" s="294"/>
      <c r="B20642" s="294"/>
      <c r="C20642" s="294"/>
      <c r="D20642" s="294"/>
      <c r="E20642" s="294"/>
      <c r="F20642" s="294"/>
    </row>
    <row r="20643">
      <c r="A20643" s="294" t="s">
        <v>34228</v>
      </c>
      <c r="B20643" s="294"/>
      <c r="C20643" s="294"/>
      <c r="D20643" s="294"/>
      <c r="E20643" s="294"/>
      <c r="F20643" s="294"/>
    </row>
    <row r="20644">
      <c r="A20644" s="294" t="s">
        <v>34229</v>
      </c>
      <c r="B20644" s="294"/>
      <c r="C20644" s="294"/>
      <c r="D20644" s="294"/>
      <c r="E20644" s="294"/>
      <c r="F20644" s="294"/>
    </row>
    <row r="20645">
      <c r="A20645" s="294" t="s">
        <v>34230</v>
      </c>
      <c r="B20645" s="294"/>
      <c r="C20645" s="294"/>
      <c r="D20645" s="294"/>
      <c r="E20645" s="294"/>
      <c r="F20645" s="294"/>
    </row>
    <row r="20646">
      <c r="A20646" s="294" t="s">
        <v>34231</v>
      </c>
      <c r="B20646" s="294"/>
      <c r="C20646" s="294"/>
      <c r="D20646" s="294"/>
      <c r="E20646" s="294"/>
      <c r="F20646" s="294"/>
    </row>
    <row r="20647">
      <c r="A20647" s="294" t="s">
        <v>34232</v>
      </c>
      <c r="B20647" s="294"/>
      <c r="C20647" s="294"/>
      <c r="D20647" s="294"/>
      <c r="E20647" s="294"/>
      <c r="F20647" s="294"/>
    </row>
    <row r="20648">
      <c r="A20648" s="294" t="s">
        <v>34233</v>
      </c>
      <c r="B20648" s="294"/>
      <c r="C20648" s="294"/>
      <c r="D20648" s="294"/>
      <c r="E20648" s="294"/>
      <c r="F20648" s="294"/>
    </row>
    <row r="20649">
      <c r="A20649" s="294" t="s">
        <v>34234</v>
      </c>
      <c r="B20649" s="294"/>
      <c r="C20649" s="294"/>
      <c r="D20649" s="294"/>
      <c r="E20649" s="294"/>
      <c r="F20649" s="294"/>
    </row>
    <row r="20650">
      <c r="A20650" s="294" t="s">
        <v>34235</v>
      </c>
      <c r="B20650" s="294"/>
      <c r="C20650" s="294"/>
      <c r="D20650" s="294"/>
      <c r="E20650" s="294"/>
      <c r="F20650" s="294"/>
    </row>
    <row r="20651">
      <c r="A20651" s="294" t="s">
        <v>34236</v>
      </c>
      <c r="B20651" s="294"/>
      <c r="C20651" s="294"/>
      <c r="D20651" s="294"/>
      <c r="E20651" s="294"/>
      <c r="F20651" s="294"/>
    </row>
    <row r="20652">
      <c r="A20652" s="294" t="s">
        <v>34237</v>
      </c>
      <c r="B20652" s="294"/>
      <c r="C20652" s="294"/>
      <c r="D20652" s="294"/>
      <c r="E20652" s="294"/>
      <c r="F20652" s="294"/>
    </row>
    <row r="20653">
      <c r="A20653" s="294" t="s">
        <v>34238</v>
      </c>
      <c r="B20653" s="294"/>
      <c r="C20653" s="294"/>
      <c r="D20653" s="294"/>
      <c r="E20653" s="294"/>
      <c r="F20653" s="294"/>
    </row>
    <row r="20654">
      <c r="A20654" s="294"/>
      <c r="B20654" s="294"/>
      <c r="C20654" s="294"/>
      <c r="D20654" s="294"/>
      <c r="E20654" s="294"/>
      <c r="F20654" s="294"/>
    </row>
    <row r="20655">
      <c r="A20655" s="294" t="s">
        <v>21990</v>
      </c>
      <c r="B20655" s="294"/>
      <c r="C20655" s="294"/>
      <c r="D20655" s="294"/>
      <c r="E20655" s="294"/>
      <c r="F20655" s="294"/>
    </row>
    <row r="20656">
      <c r="A20656" s="294"/>
      <c r="B20656" s="294"/>
      <c r="C20656" s="294"/>
      <c r="D20656" s="294"/>
      <c r="E20656" s="294"/>
      <c r="F20656" s="294"/>
    </row>
    <row r="20657">
      <c r="A20657" s="294" t="s">
        <v>21992</v>
      </c>
      <c r="B20657" s="294" t="s">
        <v>21993</v>
      </c>
      <c r="C20657" s="294"/>
      <c r="D20657" s="294"/>
      <c r="E20657" s="294"/>
      <c r="F20657" s="294"/>
    </row>
    <row r="20658">
      <c r="A20658" s="294" t="s">
        <v>24549</v>
      </c>
      <c r="B20658" s="294" t="s">
        <v>34239</v>
      </c>
      <c r="C20658" s="294"/>
      <c r="D20658" s="294"/>
      <c r="E20658" s="294"/>
      <c r="F20658" s="294"/>
    </row>
    <row r="20659">
      <c r="A20659" s="294" t="s">
        <v>34240</v>
      </c>
      <c r="B20659" s="294" t="s">
        <v>34241</v>
      </c>
      <c r="C20659" s="294"/>
      <c r="D20659" s="294"/>
      <c r="E20659" s="294"/>
      <c r="F20659" s="294"/>
    </row>
    <row r="20660">
      <c r="A20660" s="294" t="s">
        <v>34242</v>
      </c>
      <c r="B20660" s="294" t="s">
        <v>34243</v>
      </c>
      <c r="C20660" s="294"/>
      <c r="D20660" s="294"/>
      <c r="E20660" s="294"/>
      <c r="F20660" s="294"/>
    </row>
    <row r="20661">
      <c r="A20661" s="294" t="s">
        <v>34244</v>
      </c>
      <c r="B20661" s="294" t="s">
        <v>34245</v>
      </c>
      <c r="C20661" s="294"/>
      <c r="D20661" s="294"/>
      <c r="E20661" s="294"/>
      <c r="F20661" s="294"/>
    </row>
    <row r="20662">
      <c r="A20662" s="294" t="s">
        <v>34246</v>
      </c>
      <c r="B20662" s="294" t="s">
        <v>34247</v>
      </c>
      <c r="C20662" s="294"/>
      <c r="D20662" s="294"/>
      <c r="E20662" s="294"/>
      <c r="F20662" s="294"/>
    </row>
    <row r="20663">
      <c r="A20663" s="294" t="s">
        <v>34248</v>
      </c>
      <c r="B20663" s="294" t="s">
        <v>34249</v>
      </c>
      <c r="C20663" s="294"/>
      <c r="D20663" s="294"/>
      <c r="E20663" s="294"/>
      <c r="F20663" s="294"/>
    </row>
    <row r="20664">
      <c r="A20664" s="294" t="s">
        <v>34250</v>
      </c>
      <c r="B20664" s="294" t="s">
        <v>34251</v>
      </c>
      <c r="C20664" s="294"/>
      <c r="D20664" s="294"/>
      <c r="E20664" s="294"/>
      <c r="F20664" s="294"/>
    </row>
    <row r="20665">
      <c r="A20665" s="294"/>
      <c r="B20665" s="294"/>
      <c r="C20665" s="294"/>
      <c r="D20665" s="294"/>
      <c r="E20665" s="294"/>
      <c r="F20665" s="294"/>
    </row>
    <row r="20666">
      <c r="A20666" s="294"/>
      <c r="B20666" s="294"/>
      <c r="C20666" s="294"/>
      <c r="D20666" s="294"/>
      <c r="E20666" s="294"/>
      <c r="F20666" s="294"/>
    </row>
    <row r="20667">
      <c r="A20667" s="294" t="s">
        <v>28124</v>
      </c>
      <c r="B20667" s="294"/>
      <c r="C20667" s="294"/>
      <c r="D20667" s="294"/>
      <c r="E20667" s="294"/>
      <c r="F20667" s="294"/>
    </row>
    <row r="20668">
      <c r="A20668" s="294" t="s">
        <v>34252</v>
      </c>
      <c r="B20668" s="294"/>
      <c r="C20668" s="294"/>
      <c r="D20668" s="294"/>
      <c r="E20668" s="294"/>
      <c r="F20668" s="294"/>
    </row>
    <row r="20669">
      <c r="A20669" s="294" t="s">
        <v>21672</v>
      </c>
      <c r="B20669" s="294"/>
      <c r="C20669" s="294"/>
      <c r="D20669" s="294"/>
      <c r="E20669" s="294"/>
      <c r="F20669" s="294"/>
    </row>
    <row r="20670">
      <c r="A20670" s="294" t="s">
        <v>34253</v>
      </c>
      <c r="B20670" s="294"/>
      <c r="C20670" s="294"/>
      <c r="D20670" s="294"/>
      <c r="E20670" s="294"/>
      <c r="F20670" s="294"/>
    </row>
    <row r="20671">
      <c r="A20671" s="294"/>
      <c r="B20671" s="294"/>
      <c r="C20671" s="294"/>
      <c r="D20671" s="294"/>
      <c r="E20671" s="294"/>
      <c r="F20671" s="294"/>
    </row>
    <row r="20672">
      <c r="A20672" s="294"/>
      <c r="B20672" s="294"/>
      <c r="C20672" s="294"/>
      <c r="D20672" s="294"/>
      <c r="E20672" s="294"/>
      <c r="F20672" s="294"/>
    </row>
    <row r="20673">
      <c r="A20673" s="294" t="s">
        <v>23007</v>
      </c>
      <c r="B20673" s="294"/>
      <c r="C20673" s="294"/>
      <c r="D20673" s="294"/>
      <c r="E20673" s="294"/>
      <c r="F20673" s="294"/>
    </row>
    <row r="20674">
      <c r="A20674" s="294"/>
      <c r="B20674" s="294"/>
      <c r="C20674" s="294"/>
      <c r="D20674" s="294"/>
      <c r="E20674" s="294"/>
      <c r="F20674" s="294"/>
    </row>
    <row r="20675">
      <c r="A20675" s="294" t="s">
        <v>34254</v>
      </c>
      <c r="B20675" s="294"/>
      <c r="C20675" s="294"/>
      <c r="D20675" s="294"/>
      <c r="E20675" s="294"/>
      <c r="F20675" s="294"/>
    </row>
    <row r="20676">
      <c r="A20676" s="294" t="s">
        <v>34255</v>
      </c>
      <c r="B20676" s="294"/>
      <c r="C20676" s="294"/>
      <c r="D20676" s="294"/>
      <c r="E20676" s="294"/>
      <c r="F20676" s="294"/>
    </row>
    <row r="20677">
      <c r="A20677" s="294" t="s">
        <v>34256</v>
      </c>
      <c r="B20677" s="294"/>
      <c r="C20677" s="294"/>
      <c r="D20677" s="294"/>
      <c r="E20677" s="294"/>
      <c r="F20677" s="294"/>
    </row>
    <row r="20678">
      <c r="A20678" s="294" t="s">
        <v>34257</v>
      </c>
      <c r="B20678" s="294"/>
      <c r="C20678" s="294"/>
      <c r="D20678" s="294"/>
      <c r="E20678" s="294"/>
      <c r="F20678" s="294"/>
    </row>
    <row r="20679">
      <c r="A20679" s="294" t="s">
        <v>34258</v>
      </c>
      <c r="B20679" s="294"/>
      <c r="C20679" s="294"/>
      <c r="D20679" s="294"/>
      <c r="E20679" s="294"/>
      <c r="F20679" s="294"/>
    </row>
    <row r="20680">
      <c r="A20680" s="294" t="s">
        <v>34259</v>
      </c>
      <c r="B20680" s="294"/>
      <c r="C20680" s="294"/>
      <c r="D20680" s="294"/>
      <c r="E20680" s="294"/>
      <c r="F20680" s="294"/>
    </row>
    <row r="20681">
      <c r="A20681" s="294" t="s">
        <v>34260</v>
      </c>
      <c r="B20681" s="294"/>
      <c r="C20681" s="294"/>
      <c r="D20681" s="294"/>
      <c r="E20681" s="294"/>
      <c r="F20681" s="294"/>
    </row>
    <row r="20682">
      <c r="A20682" s="294" t="s">
        <v>34261</v>
      </c>
      <c r="B20682" s="294"/>
      <c r="C20682" s="294"/>
      <c r="D20682" s="294"/>
      <c r="E20682" s="294"/>
      <c r="F20682" s="294"/>
    </row>
    <row r="20683">
      <c r="A20683" s="294"/>
      <c r="B20683" s="294"/>
      <c r="C20683" s="294"/>
      <c r="D20683" s="294"/>
      <c r="E20683" s="294"/>
      <c r="F20683" s="294"/>
    </row>
    <row r="20684">
      <c r="A20684" s="294" t="s">
        <v>21326</v>
      </c>
      <c r="B20684" s="294"/>
      <c r="C20684" s="294"/>
      <c r="D20684" s="294"/>
      <c r="E20684" s="294"/>
      <c r="F20684" s="294"/>
    </row>
    <row r="20685">
      <c r="A20685" s="294"/>
      <c r="B20685" s="294"/>
      <c r="C20685" s="294"/>
      <c r="D20685" s="294"/>
      <c r="E20685" s="294"/>
      <c r="F20685" s="294"/>
    </row>
    <row r="20686">
      <c r="A20686" s="294" t="s">
        <v>34262</v>
      </c>
      <c r="B20686" s="294"/>
      <c r="C20686" s="294"/>
      <c r="D20686" s="294"/>
      <c r="E20686" s="294"/>
      <c r="F20686" s="294"/>
    </row>
    <row r="20687">
      <c r="A20687" s="294" t="s">
        <v>34263</v>
      </c>
      <c r="B20687" s="294"/>
      <c r="C20687" s="294"/>
      <c r="D20687" s="294"/>
      <c r="E20687" s="294"/>
      <c r="F20687" s="294"/>
    </row>
    <row r="20688">
      <c r="A20688" s="294" t="s">
        <v>34264</v>
      </c>
      <c r="B20688" s="294"/>
      <c r="C20688" s="294"/>
      <c r="D20688" s="294"/>
      <c r="E20688" s="294"/>
      <c r="F20688" s="294"/>
    </row>
    <row r="20689">
      <c r="A20689" s="294" t="s">
        <v>34265</v>
      </c>
      <c r="B20689" s="294"/>
      <c r="C20689" s="294"/>
      <c r="D20689" s="294"/>
      <c r="E20689" s="294"/>
      <c r="F20689" s="294"/>
    </row>
    <row r="20690">
      <c r="A20690" s="294" t="s">
        <v>34266</v>
      </c>
      <c r="B20690" s="294"/>
      <c r="C20690" s="294"/>
      <c r="D20690" s="294"/>
      <c r="E20690" s="294"/>
      <c r="F20690" s="294"/>
    </row>
    <row r="20691">
      <c r="A20691" s="294" t="s">
        <v>34267</v>
      </c>
      <c r="B20691" s="294"/>
      <c r="C20691" s="294"/>
      <c r="D20691" s="294"/>
      <c r="E20691" s="294"/>
      <c r="F20691" s="294"/>
    </row>
    <row r="20692">
      <c r="A20692" s="294" t="s">
        <v>34268</v>
      </c>
      <c r="B20692" s="294"/>
      <c r="C20692" s="294"/>
      <c r="D20692" s="294"/>
      <c r="E20692" s="294"/>
      <c r="F20692" s="294"/>
    </row>
    <row r="20693">
      <c r="A20693" s="294" t="s">
        <v>34269</v>
      </c>
      <c r="B20693" s="294"/>
      <c r="C20693" s="294"/>
      <c r="D20693" s="294"/>
      <c r="E20693" s="294"/>
      <c r="F20693" s="294"/>
    </row>
    <row r="20694">
      <c r="A20694" s="294"/>
      <c r="B20694" s="294"/>
      <c r="C20694" s="294"/>
      <c r="D20694" s="294"/>
      <c r="E20694" s="294"/>
      <c r="F20694" s="294"/>
    </row>
    <row r="20695">
      <c r="A20695" s="294" t="s">
        <v>23526</v>
      </c>
      <c r="B20695" s="294"/>
      <c r="C20695" s="294"/>
      <c r="D20695" s="294"/>
      <c r="E20695" s="294"/>
      <c r="F20695" s="294"/>
    </row>
    <row r="20696">
      <c r="A20696" s="294"/>
      <c r="B20696" s="294"/>
      <c r="C20696" s="294"/>
      <c r="D20696" s="294"/>
      <c r="E20696" s="294"/>
      <c r="F20696" s="294"/>
    </row>
    <row r="20697">
      <c r="A20697" s="294" t="s">
        <v>34270</v>
      </c>
      <c r="B20697" s="294"/>
      <c r="C20697" s="294"/>
      <c r="D20697" s="294"/>
      <c r="E20697" s="294"/>
      <c r="F20697" s="294"/>
    </row>
    <row r="20698">
      <c r="A20698" s="294" t="s">
        <v>34271</v>
      </c>
      <c r="B20698" s="294"/>
      <c r="C20698" s="294"/>
      <c r="D20698" s="294"/>
      <c r="E20698" s="294"/>
      <c r="F20698" s="294"/>
    </row>
    <row r="20699">
      <c r="A20699" s="294" t="s">
        <v>34272</v>
      </c>
      <c r="B20699" s="294"/>
      <c r="C20699" s="294"/>
      <c r="D20699" s="294"/>
      <c r="E20699" s="294"/>
      <c r="F20699" s="294"/>
    </row>
    <row r="20700">
      <c r="A20700" s="294" t="s">
        <v>34273</v>
      </c>
      <c r="B20700" s="294"/>
      <c r="C20700" s="294"/>
      <c r="D20700" s="294"/>
      <c r="E20700" s="294"/>
      <c r="F20700" s="294"/>
    </row>
    <row r="20701">
      <c r="A20701" s="294" t="s">
        <v>34274</v>
      </c>
      <c r="B20701" s="294"/>
      <c r="C20701" s="294"/>
      <c r="D20701" s="294"/>
      <c r="E20701" s="294"/>
      <c r="F20701" s="294"/>
    </row>
    <row r="20702">
      <c r="A20702" s="294" t="s">
        <v>34275</v>
      </c>
      <c r="B20702" s="294"/>
      <c r="C20702" s="294"/>
      <c r="D20702" s="294"/>
      <c r="E20702" s="294"/>
      <c r="F20702" s="294"/>
    </row>
    <row r="20703">
      <c r="A20703" s="294" t="s">
        <v>34276</v>
      </c>
      <c r="B20703" s="294"/>
      <c r="C20703" s="294"/>
      <c r="D20703" s="294"/>
      <c r="E20703" s="294"/>
      <c r="F20703" s="294"/>
    </row>
    <row r="20704">
      <c r="A20704" s="294" t="s">
        <v>34277</v>
      </c>
      <c r="B20704" s="294"/>
      <c r="C20704" s="294"/>
      <c r="D20704" s="294"/>
      <c r="E20704" s="294"/>
      <c r="F20704" s="294"/>
    </row>
    <row r="20705">
      <c r="A20705" s="294"/>
      <c r="B20705" s="294"/>
      <c r="C20705" s="294"/>
      <c r="D20705" s="294"/>
      <c r="E20705" s="294"/>
      <c r="F20705" s="294"/>
    </row>
    <row r="20706">
      <c r="A20706" s="294" t="s">
        <v>23321</v>
      </c>
      <c r="B20706" s="294"/>
      <c r="C20706" s="294"/>
      <c r="D20706" s="294"/>
      <c r="E20706" s="294"/>
      <c r="F20706" s="294"/>
    </row>
    <row r="20707">
      <c r="A20707" s="294" t="s">
        <v>23767</v>
      </c>
      <c r="B20707" s="294"/>
      <c r="C20707" s="294"/>
      <c r="D20707" s="294"/>
      <c r="E20707" s="294"/>
      <c r="F20707" s="294"/>
    </row>
    <row r="20708">
      <c r="A20708" s="294"/>
      <c r="B20708" s="294"/>
      <c r="C20708" s="294"/>
      <c r="D20708" s="294"/>
      <c r="E20708" s="294"/>
      <c r="F20708" s="294"/>
    </row>
    <row r="20709">
      <c r="A20709" s="294" t="s">
        <v>34278</v>
      </c>
      <c r="B20709" s="294"/>
      <c r="C20709" s="294"/>
      <c r="D20709" s="294"/>
      <c r="E20709" s="294"/>
      <c r="F20709" s="294"/>
    </row>
    <row r="20710">
      <c r="A20710" s="294" t="s">
        <v>34279</v>
      </c>
      <c r="B20710" s="294"/>
      <c r="C20710" s="294"/>
      <c r="D20710" s="294"/>
      <c r="E20710" s="294"/>
      <c r="F20710" s="294"/>
    </row>
    <row r="20711">
      <c r="A20711" s="294" t="s">
        <v>34280</v>
      </c>
      <c r="B20711" s="294"/>
      <c r="C20711" s="294"/>
      <c r="D20711" s="294"/>
      <c r="E20711" s="294"/>
      <c r="F20711" s="294"/>
    </row>
    <row r="20712">
      <c r="A20712" s="294"/>
      <c r="B20712" s="294"/>
      <c r="C20712" s="294"/>
      <c r="D20712" s="294"/>
      <c r="E20712" s="294"/>
      <c r="F20712" s="294"/>
    </row>
    <row r="20713">
      <c r="A20713" s="294" t="s">
        <v>23771</v>
      </c>
      <c r="B20713" s="294"/>
      <c r="C20713" s="294"/>
      <c r="D20713" s="294"/>
      <c r="E20713" s="294"/>
      <c r="F20713" s="294"/>
    </row>
    <row r="20714">
      <c r="A20714" s="294"/>
      <c r="B20714" s="294"/>
      <c r="C20714" s="294"/>
      <c r="D20714" s="294"/>
      <c r="E20714" s="294"/>
      <c r="F20714" s="294"/>
    </row>
    <row r="20715">
      <c r="A20715" s="294" t="s">
        <v>34281</v>
      </c>
      <c r="B20715" s="294"/>
      <c r="C20715" s="294"/>
      <c r="D20715" s="294"/>
      <c r="E20715" s="294"/>
      <c r="F20715" s="294"/>
    </row>
    <row r="20716">
      <c r="A20716" s="294" t="s">
        <v>34282</v>
      </c>
      <c r="B20716" s="294"/>
      <c r="C20716" s="294"/>
      <c r="D20716" s="294"/>
      <c r="E20716" s="294"/>
      <c r="F20716" s="294"/>
    </row>
    <row r="20717">
      <c r="A20717" s="294" t="s">
        <v>34283</v>
      </c>
      <c r="B20717" s="294"/>
      <c r="C20717" s="294"/>
      <c r="D20717" s="294"/>
      <c r="E20717" s="294"/>
      <c r="F20717" s="294"/>
    </row>
    <row r="20718">
      <c r="A20718" s="294" t="s">
        <v>34284</v>
      </c>
      <c r="B20718" s="294"/>
      <c r="C20718" s="294"/>
      <c r="D20718" s="294"/>
      <c r="E20718" s="294"/>
      <c r="F20718" s="294"/>
    </row>
    <row r="20719">
      <c r="A20719" s="294"/>
      <c r="B20719" s="294"/>
      <c r="C20719" s="294"/>
      <c r="D20719" s="294"/>
      <c r="E20719" s="294"/>
      <c r="F20719" s="294"/>
    </row>
    <row r="20720">
      <c r="A20720" s="294" t="s">
        <v>24607</v>
      </c>
      <c r="B20720" s="294"/>
      <c r="C20720" s="294"/>
      <c r="D20720" s="294"/>
      <c r="E20720" s="294"/>
      <c r="F20720" s="294"/>
    </row>
    <row r="20721">
      <c r="A20721" s="294"/>
      <c r="B20721" s="294"/>
      <c r="C20721" s="294"/>
      <c r="D20721" s="294"/>
      <c r="E20721" s="294"/>
      <c r="F20721" s="294"/>
    </row>
    <row r="20722">
      <c r="A20722" s="294" t="s">
        <v>34285</v>
      </c>
      <c r="B20722" s="294"/>
      <c r="C20722" s="294"/>
      <c r="D20722" s="294"/>
      <c r="E20722" s="294"/>
      <c r="F20722" s="294"/>
    </row>
    <row r="20723">
      <c r="A20723" s="294" t="s">
        <v>34286</v>
      </c>
      <c r="B20723" s="294"/>
      <c r="C20723" s="294"/>
      <c r="D20723" s="294"/>
      <c r="E20723" s="294"/>
      <c r="F20723" s="294"/>
    </row>
    <row r="20724">
      <c r="A20724" s="294" t="s">
        <v>34287</v>
      </c>
      <c r="B20724" s="294"/>
      <c r="C20724" s="294"/>
      <c r="D20724" s="294"/>
      <c r="E20724" s="294"/>
      <c r="F20724" s="294"/>
    </row>
    <row r="20725">
      <c r="A20725" s="294" t="s">
        <v>34288</v>
      </c>
      <c r="B20725" s="294"/>
      <c r="C20725" s="294"/>
      <c r="D20725" s="294"/>
      <c r="E20725" s="294"/>
      <c r="F20725" s="294"/>
    </row>
    <row r="20726">
      <c r="A20726" s="294" t="s">
        <v>34289</v>
      </c>
      <c r="B20726" s="294"/>
      <c r="C20726" s="294"/>
      <c r="D20726" s="294"/>
      <c r="E20726" s="294"/>
      <c r="F20726" s="294"/>
    </row>
    <row r="20727">
      <c r="A20727" s="294" t="s">
        <v>23052</v>
      </c>
      <c r="B20727" s="294"/>
      <c r="C20727" s="294"/>
      <c r="D20727" s="294"/>
      <c r="E20727" s="294"/>
      <c r="F20727" s="294"/>
    </row>
    <row r="20728">
      <c r="A20728" s="294" t="s">
        <v>21369</v>
      </c>
      <c r="B20728" s="294" t="s">
        <v>21370</v>
      </c>
      <c r="C20728" s="294" t="s">
        <v>773</v>
      </c>
      <c r="D20728" s="294"/>
      <c r="E20728" s="294"/>
      <c r="F20728" s="294"/>
    </row>
    <row r="20729">
      <c r="A20729" s="294" t="s">
        <v>34290</v>
      </c>
      <c r="B20729" s="294" t="s">
        <v>34291</v>
      </c>
      <c r="C20729" s="294" t="s">
        <v>34292</v>
      </c>
      <c r="D20729" s="294"/>
      <c r="E20729" s="294"/>
      <c r="F20729" s="294"/>
    </row>
    <row r="20730">
      <c r="A20730" s="294" t="s">
        <v>34293</v>
      </c>
      <c r="B20730" s="294" t="s">
        <v>34294</v>
      </c>
      <c r="C20730" s="294" t="s">
        <v>21949</v>
      </c>
      <c r="D20730" s="294"/>
      <c r="E20730" s="294"/>
      <c r="F20730" s="294"/>
    </row>
    <row r="20731">
      <c r="A20731" s="294" t="s">
        <v>34295</v>
      </c>
      <c r="B20731" s="294" t="s">
        <v>34296</v>
      </c>
      <c r="C20731" s="294" t="s">
        <v>24704</v>
      </c>
      <c r="D20731" s="294"/>
      <c r="E20731" s="294"/>
      <c r="F20731" s="294"/>
    </row>
    <row r="20732">
      <c r="A20732" s="294"/>
      <c r="B20732" s="294"/>
      <c r="C20732" s="294"/>
      <c r="D20732" s="294"/>
      <c r="E20732" s="294"/>
      <c r="F20732" s="294"/>
    </row>
    <row r="20733">
      <c r="A20733" s="294"/>
      <c r="B20733" s="294"/>
      <c r="C20733" s="294"/>
      <c r="D20733" s="294"/>
      <c r="E20733" s="294"/>
      <c r="F20733" s="294"/>
    </row>
    <row r="20734">
      <c r="A20734" s="294" t="s">
        <v>28124</v>
      </c>
      <c r="B20734" s="294"/>
      <c r="C20734" s="294"/>
      <c r="D20734" s="294"/>
      <c r="E20734" s="294"/>
      <c r="F20734" s="294"/>
    </row>
    <row r="20735">
      <c r="A20735" s="294" t="s">
        <v>34297</v>
      </c>
      <c r="B20735" s="294"/>
      <c r="C20735" s="294"/>
      <c r="D20735" s="294"/>
      <c r="E20735" s="294"/>
      <c r="F20735" s="294"/>
    </row>
    <row r="20736">
      <c r="A20736" s="294" t="s">
        <v>34298</v>
      </c>
      <c r="B20736" s="294"/>
      <c r="C20736" s="294"/>
      <c r="D20736" s="294"/>
      <c r="E20736" s="294"/>
      <c r="F20736" s="294"/>
    </row>
    <row r="20737">
      <c r="A20737" s="294"/>
      <c r="B20737" s="294"/>
      <c r="C20737" s="294"/>
      <c r="D20737" s="294"/>
      <c r="E20737" s="294"/>
      <c r="F20737" s="294"/>
    </row>
    <row r="20738">
      <c r="A20738" s="294" t="s">
        <v>25957</v>
      </c>
      <c r="B20738" s="294"/>
      <c r="C20738" s="294"/>
      <c r="D20738" s="294"/>
      <c r="E20738" s="294"/>
      <c r="F20738" s="294"/>
    </row>
    <row r="20739">
      <c r="A20739" s="294"/>
      <c r="B20739" s="294"/>
      <c r="C20739" s="294"/>
      <c r="D20739" s="294"/>
      <c r="E20739" s="294"/>
      <c r="F20739" s="294"/>
    </row>
    <row r="20740">
      <c r="A20740" s="294" t="s">
        <v>34299</v>
      </c>
      <c r="B20740" s="294"/>
      <c r="C20740" s="294"/>
      <c r="D20740" s="294"/>
      <c r="E20740" s="294"/>
      <c r="F20740" s="294"/>
    </row>
    <row r="20741">
      <c r="A20741" s="294"/>
      <c r="B20741" s="294"/>
      <c r="C20741" s="294"/>
      <c r="D20741" s="294"/>
      <c r="E20741" s="294"/>
      <c r="F20741" s="294"/>
    </row>
    <row r="20742">
      <c r="A20742" s="294" t="s">
        <v>26193</v>
      </c>
      <c r="B20742" s="294"/>
      <c r="C20742" s="294"/>
      <c r="D20742" s="294"/>
      <c r="E20742" s="294"/>
      <c r="F20742" s="294"/>
    </row>
    <row r="20743">
      <c r="A20743" s="294"/>
      <c r="B20743" s="294"/>
      <c r="C20743" s="294"/>
      <c r="D20743" s="294"/>
      <c r="E20743" s="294"/>
      <c r="F20743" s="294"/>
    </row>
    <row r="20744">
      <c r="A20744" s="294" t="s">
        <v>26499</v>
      </c>
      <c r="B20744" s="294"/>
      <c r="C20744" s="294"/>
      <c r="D20744" s="294"/>
      <c r="E20744" s="294"/>
      <c r="F20744" s="294"/>
    </row>
    <row r="20745">
      <c r="A20745" s="294" t="s">
        <v>34139</v>
      </c>
      <c r="B20745" s="294"/>
      <c r="C20745" s="294"/>
      <c r="D20745" s="294"/>
      <c r="E20745" s="294"/>
      <c r="F20745" s="294"/>
    </row>
    <row r="20746">
      <c r="A20746" s="294" t="s">
        <v>26231</v>
      </c>
      <c r="B20746" s="294"/>
      <c r="C20746" s="294"/>
      <c r="D20746" s="294"/>
      <c r="E20746" s="294"/>
      <c r="F20746" s="294"/>
    </row>
    <row r="20747">
      <c r="A20747" s="294" t="s">
        <v>34140</v>
      </c>
      <c r="B20747" s="294"/>
      <c r="C20747" s="294"/>
      <c r="D20747" s="294"/>
      <c r="E20747" s="294"/>
      <c r="F20747" s="294"/>
    </row>
    <row r="20748">
      <c r="A20748" s="294" t="s">
        <v>31040</v>
      </c>
      <c r="B20748" s="294"/>
      <c r="C20748" s="294"/>
      <c r="D20748" s="294"/>
      <c r="E20748" s="294"/>
      <c r="F20748" s="294"/>
    </row>
    <row r="20749">
      <c r="A20749" s="294" t="s">
        <v>34300</v>
      </c>
      <c r="B20749" s="294"/>
      <c r="C20749" s="294"/>
      <c r="D20749" s="294"/>
      <c r="E20749" s="294"/>
      <c r="F20749" s="294"/>
    </row>
    <row r="20750">
      <c r="A20750" s="294" t="s">
        <v>27870</v>
      </c>
      <c r="B20750" s="294"/>
      <c r="C20750" s="294"/>
      <c r="D20750" s="294"/>
      <c r="E20750" s="294"/>
      <c r="F20750" s="294"/>
    </row>
    <row r="20751">
      <c r="A20751" s="294" t="s">
        <v>34142</v>
      </c>
      <c r="B20751" s="294"/>
      <c r="C20751" s="294"/>
      <c r="D20751" s="294"/>
      <c r="E20751" s="294"/>
      <c r="F20751" s="294"/>
    </row>
    <row r="20752">
      <c r="A20752" s="294" t="s">
        <v>33296</v>
      </c>
      <c r="B20752" s="294"/>
      <c r="C20752" s="294"/>
      <c r="D20752" s="294"/>
      <c r="E20752" s="294"/>
      <c r="F20752" s="294"/>
    </row>
    <row r="20753">
      <c r="A20753" s="294" t="s">
        <v>34301</v>
      </c>
      <c r="B20753" s="294"/>
      <c r="C20753" s="294"/>
      <c r="D20753" s="294"/>
      <c r="E20753" s="294"/>
      <c r="F20753" s="294"/>
    </row>
    <row r="20754">
      <c r="A20754" s="294" t="s">
        <v>34302</v>
      </c>
      <c r="B20754" s="294"/>
      <c r="C20754" s="294"/>
      <c r="D20754" s="294"/>
      <c r="E20754" s="294"/>
      <c r="F20754" s="294"/>
    </row>
    <row r="20755">
      <c r="A20755" s="294"/>
      <c r="B20755" s="294"/>
      <c r="C20755" s="294"/>
      <c r="D20755" s="294"/>
      <c r="E20755" s="294"/>
      <c r="F20755" s="294"/>
    </row>
    <row r="20756">
      <c r="A20756" s="294" t="s">
        <v>25967</v>
      </c>
      <c r="B20756" s="294"/>
      <c r="C20756" s="294"/>
      <c r="D20756" s="294"/>
      <c r="E20756" s="294"/>
      <c r="F20756" s="294"/>
    </row>
    <row r="20757">
      <c r="A20757" s="294"/>
      <c r="B20757" s="294"/>
      <c r="C20757" s="294"/>
      <c r="D20757" s="294"/>
      <c r="E20757" s="294"/>
      <c r="F20757" s="294"/>
    </row>
    <row r="20758">
      <c r="A20758" s="294" t="s">
        <v>34303</v>
      </c>
      <c r="B20758" s="294"/>
      <c r="C20758" s="294"/>
      <c r="D20758" s="294"/>
      <c r="E20758" s="294"/>
      <c r="F20758" s="294"/>
    </row>
    <row r="20759">
      <c r="A20759" s="294" t="s">
        <v>34304</v>
      </c>
      <c r="B20759" s="294"/>
      <c r="C20759" s="294"/>
      <c r="D20759" s="294"/>
      <c r="E20759" s="294"/>
      <c r="F20759" s="294"/>
    </row>
    <row r="20760">
      <c r="A20760" s="294" t="s">
        <v>34305</v>
      </c>
      <c r="B20760" s="294"/>
      <c r="C20760" s="294"/>
      <c r="D20760" s="294"/>
      <c r="E20760" s="294"/>
      <c r="F20760" s="294"/>
    </row>
    <row r="20761">
      <c r="A20761" s="294" t="s">
        <v>34306</v>
      </c>
      <c r="B20761" s="294"/>
      <c r="C20761" s="294"/>
      <c r="D20761" s="294"/>
      <c r="E20761" s="294"/>
      <c r="F20761" s="294"/>
    </row>
    <row r="20762">
      <c r="A20762" s="294" t="s">
        <v>34307</v>
      </c>
      <c r="B20762" s="294"/>
      <c r="C20762" s="294"/>
      <c r="D20762" s="294"/>
      <c r="E20762" s="294"/>
      <c r="F20762" s="294"/>
    </row>
    <row r="20763">
      <c r="A20763" s="294" t="s">
        <v>34308</v>
      </c>
      <c r="B20763" s="294"/>
      <c r="C20763" s="294"/>
      <c r="D20763" s="294"/>
      <c r="E20763" s="294"/>
      <c r="F20763" s="294"/>
    </row>
    <row r="20764">
      <c r="A20764" s="294" t="s">
        <v>34309</v>
      </c>
      <c r="B20764" s="294"/>
      <c r="C20764" s="294"/>
      <c r="D20764" s="294"/>
      <c r="E20764" s="294"/>
      <c r="F20764" s="294"/>
    </row>
    <row r="20765">
      <c r="A20765" s="294" t="s">
        <v>34310</v>
      </c>
      <c r="B20765" s="294"/>
      <c r="C20765" s="294"/>
      <c r="D20765" s="294"/>
      <c r="E20765" s="294"/>
      <c r="F20765" s="294"/>
    </row>
    <row r="20766">
      <c r="A20766" s="294"/>
      <c r="B20766" s="294"/>
      <c r="C20766" s="294"/>
      <c r="D20766" s="294"/>
      <c r="E20766" s="294"/>
      <c r="F20766" s="294"/>
    </row>
    <row r="20767">
      <c r="A20767" s="294" t="s">
        <v>26240</v>
      </c>
      <c r="B20767" s="294"/>
      <c r="C20767" s="294"/>
      <c r="D20767" s="294"/>
      <c r="E20767" s="294"/>
      <c r="F20767" s="294"/>
    </row>
    <row r="20768">
      <c r="A20768" s="294"/>
      <c r="B20768" s="294"/>
      <c r="C20768" s="294"/>
      <c r="D20768" s="294"/>
      <c r="E20768" s="294"/>
      <c r="F20768" s="294"/>
    </row>
    <row r="20769">
      <c r="A20769" s="294" t="s">
        <v>34311</v>
      </c>
      <c r="B20769" s="294"/>
      <c r="C20769" s="294"/>
      <c r="D20769" s="294"/>
      <c r="E20769" s="294"/>
      <c r="F20769" s="294"/>
    </row>
    <row r="20770">
      <c r="A20770" s="294" t="s">
        <v>34312</v>
      </c>
      <c r="B20770" s="294"/>
      <c r="C20770" s="294"/>
      <c r="D20770" s="294"/>
      <c r="E20770" s="294"/>
      <c r="F20770" s="294"/>
    </row>
    <row r="20771">
      <c r="A20771" s="294" t="s">
        <v>34313</v>
      </c>
      <c r="B20771" s="294"/>
      <c r="C20771" s="294"/>
      <c r="D20771" s="294"/>
      <c r="E20771" s="294"/>
      <c r="F20771" s="294"/>
    </row>
    <row r="20772">
      <c r="A20772" s="294"/>
      <c r="B20772" s="294"/>
      <c r="C20772" s="294"/>
      <c r="D20772" s="294"/>
      <c r="E20772" s="294"/>
      <c r="F20772" s="294"/>
    </row>
    <row r="20773">
      <c r="A20773" s="294" t="s">
        <v>26214</v>
      </c>
      <c r="B20773" s="294"/>
      <c r="C20773" s="294"/>
      <c r="D20773" s="294"/>
      <c r="E20773" s="294"/>
      <c r="F20773" s="294"/>
    </row>
    <row r="20774">
      <c r="A20774" s="294"/>
      <c r="B20774" s="294"/>
      <c r="C20774" s="294"/>
      <c r="D20774" s="294"/>
      <c r="E20774" s="294"/>
      <c r="F20774" s="294"/>
    </row>
    <row r="20775">
      <c r="A20775" s="294" t="s">
        <v>34314</v>
      </c>
      <c r="B20775" s="294"/>
      <c r="C20775" s="294"/>
      <c r="D20775" s="294"/>
      <c r="E20775" s="294"/>
      <c r="F20775" s="294"/>
    </row>
    <row r="20776">
      <c r="A20776" s="294" t="s">
        <v>34315</v>
      </c>
      <c r="B20776" s="294"/>
      <c r="C20776" s="294"/>
      <c r="D20776" s="294"/>
      <c r="E20776" s="294"/>
      <c r="F20776" s="294"/>
    </row>
    <row r="20777">
      <c r="A20777" s="294" t="s">
        <v>34316</v>
      </c>
      <c r="B20777" s="294"/>
      <c r="C20777" s="294"/>
      <c r="D20777" s="294"/>
      <c r="E20777" s="294"/>
      <c r="F20777" s="294"/>
    </row>
    <row r="20778">
      <c r="A20778" s="294" t="s">
        <v>34317</v>
      </c>
      <c r="B20778" s="294"/>
      <c r="C20778" s="294"/>
      <c r="D20778" s="294"/>
      <c r="E20778" s="294"/>
      <c r="F20778" s="294"/>
    </row>
    <row r="20779">
      <c r="A20779" s="294" t="s">
        <v>34318</v>
      </c>
      <c r="B20779" s="294"/>
      <c r="C20779" s="294"/>
      <c r="D20779" s="294"/>
      <c r="E20779" s="294"/>
      <c r="F20779" s="294"/>
    </row>
    <row r="20780">
      <c r="A20780" s="294"/>
      <c r="B20780" s="294"/>
      <c r="C20780" s="294"/>
      <c r="D20780" s="294"/>
      <c r="E20780" s="294"/>
      <c r="F20780" s="294"/>
    </row>
    <row r="20781">
      <c r="A20781" s="294" t="s">
        <v>26253</v>
      </c>
      <c r="B20781" s="294"/>
      <c r="C20781" s="294"/>
      <c r="D20781" s="294"/>
      <c r="E20781" s="294"/>
      <c r="F20781" s="294"/>
    </row>
    <row r="20782">
      <c r="A20782" s="294"/>
      <c r="B20782" s="294"/>
      <c r="C20782" s="294"/>
      <c r="D20782" s="294"/>
      <c r="E20782" s="294"/>
      <c r="F20782" s="294"/>
    </row>
    <row r="20783">
      <c r="A20783" s="294" t="s">
        <v>34319</v>
      </c>
      <c r="B20783" s="294"/>
      <c r="C20783" s="294"/>
      <c r="D20783" s="294"/>
      <c r="E20783" s="294"/>
      <c r="F20783" s="294"/>
    </row>
    <row r="20784">
      <c r="A20784" s="294" t="s">
        <v>34320</v>
      </c>
      <c r="B20784" s="294"/>
      <c r="C20784" s="294"/>
      <c r="D20784" s="294"/>
      <c r="E20784" s="294"/>
      <c r="F20784" s="294"/>
    </row>
    <row r="20785">
      <c r="A20785" s="294" t="s">
        <v>34321</v>
      </c>
      <c r="B20785" s="294"/>
      <c r="C20785" s="294"/>
      <c r="D20785" s="294"/>
      <c r="E20785" s="294"/>
      <c r="F20785" s="294"/>
    </row>
    <row r="20786">
      <c r="A20786" s="294" t="s">
        <v>34322</v>
      </c>
      <c r="B20786" s="294"/>
      <c r="C20786" s="294"/>
      <c r="D20786" s="294"/>
      <c r="E20786" s="294"/>
      <c r="F20786" s="294"/>
    </row>
    <row r="20787">
      <c r="A20787" s="294" t="s">
        <v>34323</v>
      </c>
      <c r="B20787" s="294"/>
      <c r="C20787" s="294"/>
      <c r="D20787" s="294"/>
      <c r="E20787" s="294"/>
      <c r="F20787" s="294"/>
    </row>
    <row r="20788">
      <c r="A20788" s="294"/>
      <c r="B20788" s="294"/>
      <c r="C20788" s="294"/>
      <c r="D20788" s="294"/>
      <c r="E20788" s="294"/>
      <c r="F20788" s="294"/>
    </row>
    <row r="20789">
      <c r="A20789" s="294"/>
      <c r="B20789" s="294"/>
      <c r="C20789" s="294"/>
      <c r="D20789" s="294"/>
      <c r="E20789" s="294"/>
      <c r="F20789" s="294"/>
    </row>
    <row r="20790">
      <c r="A20790" s="294" t="s">
        <v>28124</v>
      </c>
      <c r="B20790" s="294"/>
      <c r="C20790" s="294"/>
      <c r="D20790" s="294"/>
      <c r="E20790" s="294"/>
      <c r="F20790" s="294"/>
    </row>
    <row r="20791">
      <c r="A20791" s="294" t="s">
        <v>34324</v>
      </c>
      <c r="B20791" s="294"/>
      <c r="C20791" s="294"/>
      <c r="D20791" s="294"/>
      <c r="E20791" s="294"/>
      <c r="F20791" s="294"/>
    </row>
    <row r="20792">
      <c r="A20792" s="294" t="s">
        <v>34325</v>
      </c>
      <c r="B20792" s="294"/>
      <c r="C20792" s="294"/>
      <c r="D20792" s="294"/>
      <c r="E20792" s="294"/>
      <c r="F20792" s="294"/>
    </row>
    <row r="20793">
      <c r="A20793" s="294" t="s">
        <v>21618</v>
      </c>
      <c r="B20793" s="294"/>
      <c r="C20793" s="294"/>
      <c r="D20793" s="294"/>
      <c r="E20793" s="294"/>
      <c r="F20793" s="294"/>
    </row>
    <row r="20794">
      <c r="A20794" s="294"/>
      <c r="B20794" s="294"/>
      <c r="C20794" s="294"/>
      <c r="D20794" s="294"/>
      <c r="E20794" s="294"/>
      <c r="F20794" s="294"/>
    </row>
    <row r="20795">
      <c r="A20795" s="294"/>
      <c r="B20795" s="294"/>
      <c r="C20795" s="294"/>
      <c r="D20795" s="294"/>
      <c r="E20795" s="294"/>
      <c r="F20795" s="294"/>
    </row>
    <row r="20796">
      <c r="A20796" s="294" t="s">
        <v>22512</v>
      </c>
      <c r="B20796" s="294"/>
      <c r="C20796" s="294"/>
      <c r="D20796" s="294"/>
      <c r="E20796" s="294"/>
      <c r="F20796" s="294"/>
    </row>
    <row r="20797">
      <c r="A20797" s="294" t="s">
        <v>24873</v>
      </c>
      <c r="B20797" s="294"/>
      <c r="C20797" s="294"/>
      <c r="D20797" s="294"/>
      <c r="E20797" s="294"/>
      <c r="F20797" s="294"/>
    </row>
    <row r="20798">
      <c r="A20798" s="294"/>
      <c r="B20798" s="294"/>
      <c r="C20798" s="294"/>
      <c r="D20798" s="294"/>
      <c r="E20798" s="294"/>
      <c r="F20798" s="294"/>
    </row>
    <row r="20799">
      <c r="A20799" s="294" t="s">
        <v>34326</v>
      </c>
      <c r="B20799" s="294"/>
      <c r="C20799" s="294"/>
      <c r="D20799" s="294"/>
      <c r="E20799" s="294"/>
      <c r="F20799" s="294"/>
    </row>
    <row r="20800">
      <c r="A20800" s="294" t="s">
        <v>34327</v>
      </c>
      <c r="B20800" s="294"/>
      <c r="C20800" s="294"/>
      <c r="D20800" s="294"/>
      <c r="E20800" s="294"/>
      <c r="F20800" s="294"/>
    </row>
    <row r="20801">
      <c r="A20801" s="294" t="s">
        <v>34328</v>
      </c>
      <c r="B20801" s="294"/>
      <c r="C20801" s="294"/>
      <c r="D20801" s="294"/>
      <c r="E20801" s="294"/>
      <c r="F20801" s="294"/>
    </row>
    <row r="20802">
      <c r="A20802" s="294" t="s">
        <v>34329</v>
      </c>
      <c r="B20802" s="294"/>
      <c r="C20802" s="294"/>
      <c r="D20802" s="294"/>
      <c r="E20802" s="294"/>
      <c r="F20802" s="294"/>
    </row>
    <row r="20803">
      <c r="A20803" s="294" t="s">
        <v>34330</v>
      </c>
      <c r="B20803" s="294"/>
      <c r="C20803" s="294"/>
      <c r="D20803" s="294"/>
      <c r="E20803" s="294"/>
      <c r="F20803" s="294"/>
    </row>
    <row r="20804">
      <c r="A20804" s="294" t="s">
        <v>34331</v>
      </c>
      <c r="B20804" s="294"/>
      <c r="C20804" s="294"/>
      <c r="D20804" s="294"/>
      <c r="E20804" s="294"/>
      <c r="F20804" s="294"/>
    </row>
    <row r="20805">
      <c r="A20805" s="294" t="s">
        <v>34332</v>
      </c>
      <c r="B20805" s="294"/>
      <c r="C20805" s="294"/>
      <c r="D20805" s="294"/>
      <c r="E20805" s="294"/>
      <c r="F20805" s="294"/>
    </row>
    <row r="20806">
      <c r="A20806" s="294" t="s">
        <v>34333</v>
      </c>
      <c r="B20806" s="294"/>
      <c r="C20806" s="294"/>
      <c r="D20806" s="294"/>
      <c r="E20806" s="294"/>
      <c r="F20806" s="294"/>
    </row>
    <row r="20807">
      <c r="A20807" s="294" t="s">
        <v>24487</v>
      </c>
      <c r="B20807" s="294"/>
      <c r="C20807" s="294"/>
      <c r="D20807" s="294"/>
      <c r="E20807" s="294"/>
      <c r="F20807" s="294"/>
    </row>
    <row r="20808">
      <c r="A20808" s="294" t="s">
        <v>34334</v>
      </c>
      <c r="B20808" s="294"/>
      <c r="C20808" s="294"/>
      <c r="D20808" s="294"/>
      <c r="E20808" s="294"/>
      <c r="F20808" s="294"/>
    </row>
    <row r="20809">
      <c r="A20809" s="294" t="s">
        <v>34335</v>
      </c>
      <c r="B20809" s="294"/>
      <c r="C20809" s="294"/>
      <c r="D20809" s="294"/>
      <c r="E20809" s="294"/>
      <c r="F20809" s="294"/>
    </row>
    <row r="20810">
      <c r="A20810" s="294"/>
      <c r="B20810" s="294"/>
      <c r="C20810" s="294"/>
      <c r="D20810" s="294"/>
      <c r="E20810" s="294"/>
      <c r="F20810" s="294"/>
    </row>
    <row r="20811">
      <c r="A20811" s="294" t="s">
        <v>21846</v>
      </c>
      <c r="B20811" s="294"/>
      <c r="C20811" s="294"/>
      <c r="D20811" s="294"/>
      <c r="E20811" s="294"/>
      <c r="F20811" s="294"/>
    </row>
    <row r="20812">
      <c r="A20812" s="294"/>
      <c r="B20812" s="294"/>
      <c r="C20812" s="294"/>
      <c r="D20812" s="294"/>
      <c r="E20812" s="294"/>
      <c r="F20812" s="294"/>
    </row>
    <row r="20813">
      <c r="A20813" s="294" t="s">
        <v>34336</v>
      </c>
      <c r="B20813" s="294"/>
      <c r="C20813" s="294"/>
      <c r="D20813" s="294"/>
      <c r="E20813" s="294"/>
      <c r="F20813" s="294"/>
    </row>
    <row r="20814">
      <c r="A20814" s="294" t="s">
        <v>34337</v>
      </c>
      <c r="B20814" s="294"/>
      <c r="C20814" s="294"/>
      <c r="D20814" s="294"/>
      <c r="E20814" s="294"/>
      <c r="F20814" s="294"/>
    </row>
    <row r="20815">
      <c r="A20815" s="294" t="s">
        <v>34338</v>
      </c>
      <c r="B20815" s="294"/>
      <c r="C20815" s="294"/>
      <c r="D20815" s="294"/>
      <c r="E20815" s="294"/>
      <c r="F20815" s="294"/>
    </row>
    <row r="20816">
      <c r="A20816" s="294" t="s">
        <v>34339</v>
      </c>
      <c r="B20816" s="294"/>
      <c r="C20816" s="294"/>
      <c r="D20816" s="294"/>
      <c r="E20816" s="294"/>
      <c r="F20816" s="294"/>
    </row>
    <row r="20817">
      <c r="A20817" s="294" t="s">
        <v>34340</v>
      </c>
      <c r="B20817" s="294"/>
      <c r="C20817" s="294"/>
      <c r="D20817" s="294"/>
      <c r="E20817" s="294"/>
      <c r="F20817" s="294"/>
    </row>
    <row r="20818">
      <c r="A20818" s="294" t="s">
        <v>34341</v>
      </c>
      <c r="B20818" s="294"/>
      <c r="C20818" s="294"/>
      <c r="D20818" s="294"/>
      <c r="E20818" s="294"/>
      <c r="F20818" s="294"/>
    </row>
    <row r="20819">
      <c r="A20819" s="294" t="s">
        <v>34342</v>
      </c>
      <c r="B20819" s="294"/>
      <c r="C20819" s="294"/>
      <c r="D20819" s="294"/>
      <c r="E20819" s="294"/>
      <c r="F20819" s="294"/>
    </row>
    <row r="20820">
      <c r="A20820" s="294"/>
      <c r="B20820" s="294"/>
      <c r="C20820" s="294"/>
      <c r="D20820" s="294"/>
      <c r="E20820" s="294"/>
      <c r="F20820" s="294"/>
    </row>
    <row r="20821">
      <c r="A20821" s="294" t="s">
        <v>21945</v>
      </c>
      <c r="B20821" s="294"/>
      <c r="C20821" s="294"/>
      <c r="D20821" s="294"/>
      <c r="E20821" s="294"/>
      <c r="F20821" s="294"/>
    </row>
    <row r="20822">
      <c r="A20822" s="294" t="s">
        <v>23068</v>
      </c>
      <c r="B20822" s="294"/>
      <c r="C20822" s="294"/>
      <c r="D20822" s="294"/>
      <c r="E20822" s="294"/>
      <c r="F20822" s="294"/>
    </row>
    <row r="20823">
      <c r="A20823" s="294"/>
      <c r="B20823" s="294"/>
      <c r="C20823" s="294"/>
      <c r="D20823" s="294"/>
      <c r="E20823" s="294"/>
      <c r="F20823" s="294"/>
    </row>
    <row r="20824">
      <c r="A20824" s="294" t="s">
        <v>34343</v>
      </c>
      <c r="B20824" s="294"/>
      <c r="C20824" s="294"/>
      <c r="D20824" s="294"/>
      <c r="E20824" s="294"/>
      <c r="F20824" s="294"/>
    </row>
    <row r="20825">
      <c r="A20825" s="294" t="s">
        <v>34344</v>
      </c>
      <c r="B20825" s="294"/>
      <c r="C20825" s="294"/>
      <c r="D20825" s="294"/>
      <c r="E20825" s="294"/>
      <c r="F20825" s="294"/>
    </row>
    <row r="20826">
      <c r="A20826" s="294" t="s">
        <v>34345</v>
      </c>
      <c r="B20826" s="294"/>
      <c r="C20826" s="294"/>
      <c r="D20826" s="294"/>
      <c r="E20826" s="294"/>
      <c r="F20826" s="294"/>
    </row>
    <row r="20827">
      <c r="A20827" s="294" t="s">
        <v>34346</v>
      </c>
      <c r="B20827" s="294"/>
      <c r="C20827" s="294"/>
      <c r="D20827" s="294"/>
      <c r="E20827" s="294"/>
      <c r="F20827" s="294"/>
    </row>
    <row r="20828">
      <c r="A20828" s="294" t="s">
        <v>34347</v>
      </c>
      <c r="B20828" s="294"/>
      <c r="C20828" s="294"/>
      <c r="D20828" s="294"/>
      <c r="E20828" s="294"/>
      <c r="F20828" s="294"/>
    </row>
    <row r="20829">
      <c r="A20829" s="294" t="s">
        <v>34348</v>
      </c>
      <c r="B20829" s="294"/>
      <c r="C20829" s="294"/>
      <c r="D20829" s="294"/>
      <c r="E20829" s="294"/>
      <c r="F20829" s="294"/>
    </row>
    <row r="20830">
      <c r="A20830" s="294" t="s">
        <v>34349</v>
      </c>
      <c r="B20830" s="294"/>
      <c r="C20830" s="294"/>
      <c r="D20830" s="294"/>
      <c r="E20830" s="294"/>
      <c r="F20830" s="294"/>
    </row>
    <row r="20831">
      <c r="A20831" s="294" t="s">
        <v>34350</v>
      </c>
      <c r="B20831" s="294"/>
      <c r="C20831" s="294"/>
      <c r="D20831" s="294"/>
      <c r="E20831" s="294"/>
      <c r="F20831" s="294"/>
    </row>
    <row r="20832">
      <c r="A20832" s="294" t="s">
        <v>34351</v>
      </c>
      <c r="B20832" s="294"/>
      <c r="C20832" s="294"/>
      <c r="D20832" s="294"/>
      <c r="E20832" s="294"/>
      <c r="F20832" s="294"/>
    </row>
    <row r="20833">
      <c r="A20833" s="294" t="s">
        <v>34352</v>
      </c>
      <c r="B20833" s="294"/>
      <c r="C20833" s="294"/>
      <c r="D20833" s="294"/>
      <c r="E20833" s="294"/>
      <c r="F20833" s="294"/>
    </row>
    <row r="20834">
      <c r="A20834" s="294"/>
      <c r="B20834" s="294"/>
      <c r="C20834" s="294"/>
      <c r="D20834" s="294"/>
      <c r="E20834" s="294"/>
      <c r="F20834" s="294"/>
    </row>
    <row r="20835">
      <c r="A20835" s="294"/>
      <c r="B20835" s="294"/>
      <c r="C20835" s="294"/>
      <c r="D20835" s="294"/>
      <c r="E20835" s="294"/>
      <c r="F20835" s="294"/>
    </row>
    <row r="20836">
      <c r="A20836" s="294" t="s">
        <v>21401</v>
      </c>
      <c r="B20836" s="294"/>
      <c r="C20836" s="294"/>
      <c r="D20836" s="294"/>
      <c r="E20836" s="294"/>
      <c r="F20836" s="294"/>
    </row>
    <row r="20837">
      <c r="A20837" s="294"/>
      <c r="B20837" s="294"/>
      <c r="C20837" s="294"/>
      <c r="D20837" s="294"/>
      <c r="E20837" s="294"/>
      <c r="F20837" s="294"/>
    </row>
    <row r="20838">
      <c r="A20838" s="294" t="s">
        <v>34353</v>
      </c>
      <c r="B20838" s="294"/>
      <c r="C20838" s="294"/>
      <c r="D20838" s="294"/>
      <c r="E20838" s="294"/>
      <c r="F20838" s="294"/>
    </row>
    <row r="20839">
      <c r="A20839" s="294" t="s">
        <v>34354</v>
      </c>
      <c r="B20839" s="294"/>
      <c r="C20839" s="294"/>
      <c r="D20839" s="294"/>
      <c r="E20839" s="294"/>
      <c r="F20839" s="294"/>
    </row>
    <row r="20840">
      <c r="A20840" s="294" t="s">
        <v>34355</v>
      </c>
      <c r="B20840" s="294"/>
      <c r="C20840" s="294"/>
      <c r="D20840" s="294"/>
      <c r="E20840" s="294"/>
      <c r="F20840" s="294"/>
    </row>
    <row r="20841">
      <c r="A20841" s="294" t="s">
        <v>34356</v>
      </c>
      <c r="B20841" s="294"/>
      <c r="C20841" s="294"/>
      <c r="D20841" s="294"/>
      <c r="E20841" s="294"/>
      <c r="F20841" s="294"/>
    </row>
    <row r="20842">
      <c r="A20842" s="294" t="s">
        <v>34357</v>
      </c>
      <c r="B20842" s="294"/>
      <c r="C20842" s="294"/>
      <c r="D20842" s="294"/>
      <c r="E20842" s="294"/>
      <c r="F20842" s="294"/>
    </row>
    <row r="20843">
      <c r="A20843" s="294" t="s">
        <v>34358</v>
      </c>
      <c r="B20843" s="294"/>
      <c r="C20843" s="294"/>
      <c r="D20843" s="294"/>
      <c r="E20843" s="294"/>
      <c r="F20843" s="294"/>
    </row>
    <row r="20844">
      <c r="A20844" s="294" t="s">
        <v>34359</v>
      </c>
      <c r="B20844" s="294"/>
      <c r="C20844" s="294"/>
      <c r="D20844" s="294"/>
      <c r="E20844" s="294"/>
      <c r="F20844" s="294"/>
    </row>
    <row r="20845">
      <c r="A20845" s="294" t="s">
        <v>34360</v>
      </c>
      <c r="B20845" s="294"/>
      <c r="C20845" s="294"/>
      <c r="D20845" s="294"/>
      <c r="E20845" s="294"/>
      <c r="F20845" s="294"/>
    </row>
    <row r="20846">
      <c r="A20846" s="294"/>
      <c r="B20846" s="294"/>
      <c r="C20846" s="294"/>
      <c r="D20846" s="294"/>
      <c r="E20846" s="294"/>
      <c r="F20846" s="294"/>
    </row>
    <row r="20847">
      <c r="A20847" s="294" t="s">
        <v>21407</v>
      </c>
      <c r="B20847" s="294"/>
      <c r="C20847" s="294"/>
      <c r="D20847" s="294"/>
      <c r="E20847" s="294"/>
      <c r="F20847" s="294"/>
    </row>
    <row r="20848">
      <c r="A20848" s="294"/>
      <c r="B20848" s="294"/>
      <c r="C20848" s="294"/>
      <c r="D20848" s="294"/>
      <c r="E20848" s="294"/>
      <c r="F20848" s="294"/>
    </row>
    <row r="20849">
      <c r="A20849" s="294" t="s">
        <v>34361</v>
      </c>
      <c r="B20849" s="294"/>
      <c r="C20849" s="294"/>
      <c r="D20849" s="294"/>
      <c r="E20849" s="294"/>
      <c r="F20849" s="294"/>
    </row>
    <row r="20850">
      <c r="A20850" s="294" t="s">
        <v>34362</v>
      </c>
      <c r="B20850" s="294"/>
      <c r="C20850" s="294"/>
      <c r="D20850" s="294"/>
      <c r="E20850" s="294"/>
      <c r="F20850" s="294"/>
    </row>
    <row r="20851">
      <c r="A20851" s="294" t="s">
        <v>34363</v>
      </c>
      <c r="B20851" s="294"/>
      <c r="C20851" s="294"/>
      <c r="D20851" s="294"/>
      <c r="E20851" s="294"/>
      <c r="F20851" s="294"/>
    </row>
    <row r="20852">
      <c r="A20852" s="294" t="s">
        <v>34364</v>
      </c>
      <c r="B20852" s="294"/>
      <c r="C20852" s="294"/>
      <c r="D20852" s="294"/>
      <c r="E20852" s="294"/>
      <c r="F20852" s="294"/>
    </row>
    <row r="20853">
      <c r="A20853" s="294" t="s">
        <v>34365</v>
      </c>
      <c r="B20853" s="294"/>
      <c r="C20853" s="294"/>
      <c r="D20853" s="294"/>
      <c r="E20853" s="294"/>
      <c r="F20853" s="294"/>
    </row>
    <row r="20854">
      <c r="A20854" s="294" t="s">
        <v>34366</v>
      </c>
      <c r="B20854" s="294"/>
      <c r="C20854" s="294"/>
      <c r="D20854" s="294"/>
      <c r="E20854" s="294"/>
      <c r="F20854" s="294"/>
    </row>
    <row r="20855">
      <c r="A20855" s="294" t="s">
        <v>34367</v>
      </c>
      <c r="B20855" s="294"/>
      <c r="C20855" s="294"/>
      <c r="D20855" s="294"/>
      <c r="E20855" s="294"/>
      <c r="F20855" s="294"/>
    </row>
    <row r="20856">
      <c r="A20856" s="294" t="s">
        <v>34368</v>
      </c>
      <c r="B20856" s="294"/>
      <c r="C20856" s="294"/>
      <c r="D20856" s="294"/>
      <c r="E20856" s="294"/>
      <c r="F20856" s="294"/>
    </row>
    <row r="20857">
      <c r="A20857" s="294" t="s">
        <v>34369</v>
      </c>
      <c r="B20857" s="294"/>
      <c r="C20857" s="294"/>
      <c r="D20857" s="294"/>
      <c r="E20857" s="294"/>
      <c r="F20857" s="294"/>
    </row>
    <row r="20858">
      <c r="A20858" s="294" t="s">
        <v>34370</v>
      </c>
      <c r="B20858" s="294"/>
      <c r="C20858" s="294"/>
      <c r="D20858" s="294"/>
      <c r="E20858" s="294"/>
      <c r="F20858" s="294"/>
    </row>
    <row r="20859">
      <c r="A20859" s="294" t="s">
        <v>34371</v>
      </c>
      <c r="B20859" s="294"/>
      <c r="C20859" s="294"/>
      <c r="D20859" s="294"/>
      <c r="E20859" s="294"/>
      <c r="F20859" s="294"/>
    </row>
    <row r="20860">
      <c r="A20860" s="294" t="s">
        <v>34372</v>
      </c>
      <c r="B20860" s="294"/>
      <c r="C20860" s="294"/>
      <c r="D20860" s="294"/>
      <c r="E20860" s="294"/>
      <c r="F20860" s="294"/>
    </row>
    <row r="20861">
      <c r="A20861" s="294" t="s">
        <v>34373</v>
      </c>
      <c r="B20861" s="294"/>
      <c r="C20861" s="294"/>
      <c r="D20861" s="294"/>
      <c r="E20861" s="294"/>
      <c r="F20861" s="294"/>
    </row>
    <row r="20862">
      <c r="A20862" s="294"/>
      <c r="B20862" s="294"/>
      <c r="C20862" s="294"/>
      <c r="D20862" s="294"/>
      <c r="E20862" s="294"/>
      <c r="F20862" s="294"/>
    </row>
    <row r="20863">
      <c r="A20863" s="294" t="s">
        <v>21990</v>
      </c>
      <c r="B20863" s="294"/>
      <c r="C20863" s="294"/>
      <c r="D20863" s="294"/>
      <c r="E20863" s="294"/>
      <c r="F20863" s="294"/>
    </row>
    <row r="20864">
      <c r="A20864" s="294"/>
      <c r="B20864" s="294"/>
      <c r="C20864" s="294"/>
      <c r="D20864" s="294"/>
      <c r="E20864" s="294"/>
      <c r="F20864" s="294"/>
    </row>
    <row r="20865">
      <c r="A20865" s="294" t="s">
        <v>34374</v>
      </c>
      <c r="B20865" s="294"/>
      <c r="C20865" s="294"/>
      <c r="D20865" s="294"/>
      <c r="E20865" s="294"/>
      <c r="F20865" s="294"/>
    </row>
    <row r="20866">
      <c r="A20866" s="294" t="s">
        <v>34375</v>
      </c>
      <c r="B20866" s="294"/>
      <c r="C20866" s="294"/>
      <c r="D20866" s="294"/>
      <c r="E20866" s="294"/>
      <c r="F20866" s="294"/>
    </row>
    <row r="20867">
      <c r="A20867" s="294" t="s">
        <v>34376</v>
      </c>
      <c r="B20867" s="294"/>
      <c r="C20867" s="294"/>
      <c r="D20867" s="294"/>
      <c r="E20867" s="294"/>
      <c r="F20867" s="294"/>
    </row>
    <row r="20868">
      <c r="A20868" s="294" t="s">
        <v>34377</v>
      </c>
      <c r="B20868" s="294"/>
      <c r="C20868" s="294"/>
      <c r="D20868" s="294"/>
      <c r="E20868" s="294"/>
      <c r="F20868" s="294"/>
    </row>
    <row r="20869">
      <c r="A20869" s="294" t="s">
        <v>34378</v>
      </c>
      <c r="B20869" s="294"/>
      <c r="C20869" s="294"/>
      <c r="D20869" s="294"/>
      <c r="E20869" s="294"/>
      <c r="F20869" s="294"/>
    </row>
    <row r="20870">
      <c r="A20870" s="294" t="s">
        <v>34379</v>
      </c>
      <c r="B20870" s="294"/>
      <c r="C20870" s="294"/>
      <c r="D20870" s="294"/>
      <c r="E20870" s="294"/>
      <c r="F20870" s="294"/>
    </row>
    <row r="20871">
      <c r="A20871" s="294" t="s">
        <v>34380</v>
      </c>
      <c r="B20871" s="294"/>
      <c r="C20871" s="294"/>
      <c r="D20871" s="294"/>
      <c r="E20871" s="294"/>
      <c r="F20871" s="294"/>
    </row>
    <row r="20872">
      <c r="A20872" s="294" t="s">
        <v>34381</v>
      </c>
      <c r="B20872" s="294"/>
      <c r="C20872" s="294"/>
      <c r="D20872" s="294"/>
      <c r="E20872" s="294"/>
      <c r="F20872" s="294"/>
    </row>
    <row r="20873">
      <c r="A20873" s="294" t="s">
        <v>34382</v>
      </c>
      <c r="B20873" s="294"/>
      <c r="C20873" s="294"/>
      <c r="D20873" s="294"/>
      <c r="E20873" s="294"/>
      <c r="F20873" s="294"/>
    </row>
    <row r="20874">
      <c r="A20874" s="294" t="s">
        <v>34383</v>
      </c>
      <c r="B20874" s="294"/>
      <c r="C20874" s="294"/>
      <c r="D20874" s="294"/>
      <c r="E20874" s="294"/>
      <c r="F20874" s="294"/>
    </row>
    <row r="20875">
      <c r="A20875" s="294"/>
      <c r="B20875" s="294"/>
      <c r="C20875" s="294"/>
      <c r="D20875" s="294"/>
      <c r="E20875" s="294"/>
      <c r="F20875" s="294"/>
    </row>
    <row r="20876">
      <c r="A20876" s="294" t="s">
        <v>28124</v>
      </c>
      <c r="B20876" s="294"/>
      <c r="C20876" s="294"/>
      <c r="D20876" s="294"/>
      <c r="E20876" s="294"/>
      <c r="F20876" s="294"/>
    </row>
    <row r="20877">
      <c r="A20877" s="294" t="s">
        <v>34384</v>
      </c>
      <c r="B20877" s="294"/>
      <c r="C20877" s="294"/>
      <c r="D20877" s="294"/>
      <c r="E20877" s="294"/>
      <c r="F20877" s="294"/>
    </row>
    <row r="20878">
      <c r="A20878" s="294" t="s">
        <v>34325</v>
      </c>
      <c r="B20878" s="294"/>
      <c r="C20878" s="294"/>
      <c r="D20878" s="294"/>
      <c r="E20878" s="294"/>
      <c r="F20878" s="294"/>
    </row>
    <row r="20879">
      <c r="A20879" s="294" t="s">
        <v>21672</v>
      </c>
      <c r="B20879" s="294"/>
      <c r="C20879" s="294"/>
      <c r="D20879" s="294"/>
      <c r="E20879" s="294"/>
      <c r="F20879" s="294"/>
    </row>
    <row r="20880">
      <c r="A20880" s="294"/>
      <c r="B20880" s="294"/>
      <c r="C20880" s="294"/>
      <c r="D20880" s="294"/>
      <c r="E20880" s="294"/>
      <c r="F20880" s="294"/>
    </row>
    <row r="20881">
      <c r="A20881" s="294"/>
      <c r="B20881" s="294"/>
      <c r="C20881" s="294"/>
      <c r="D20881" s="294"/>
      <c r="E20881" s="294"/>
      <c r="F20881" s="294"/>
    </row>
    <row r="20882">
      <c r="A20882" s="294" t="s">
        <v>23007</v>
      </c>
      <c r="B20882" s="294"/>
      <c r="C20882" s="294"/>
      <c r="D20882" s="294"/>
      <c r="E20882" s="294"/>
      <c r="F20882" s="294"/>
    </row>
    <row r="20883">
      <c r="A20883" s="294"/>
      <c r="B20883" s="294"/>
      <c r="C20883" s="294"/>
      <c r="D20883" s="294"/>
      <c r="E20883" s="294"/>
      <c r="F20883" s="294"/>
    </row>
    <row r="20884">
      <c r="A20884" s="294" t="s">
        <v>34385</v>
      </c>
      <c r="B20884" s="294"/>
      <c r="C20884" s="294"/>
      <c r="D20884" s="294"/>
      <c r="E20884" s="294"/>
      <c r="F20884" s="294"/>
    </row>
    <row r="20885">
      <c r="A20885" s="294" t="s">
        <v>34386</v>
      </c>
      <c r="B20885" s="294"/>
      <c r="C20885" s="294"/>
      <c r="D20885" s="294"/>
      <c r="E20885" s="294"/>
      <c r="F20885" s="294"/>
    </row>
    <row r="20886">
      <c r="A20886" s="294" t="s">
        <v>34387</v>
      </c>
      <c r="B20886" s="294"/>
      <c r="C20886" s="294"/>
      <c r="D20886" s="294"/>
      <c r="E20886" s="294"/>
      <c r="F20886" s="294"/>
    </row>
    <row r="20887">
      <c r="A20887" s="294" t="s">
        <v>34388</v>
      </c>
      <c r="B20887" s="294"/>
      <c r="C20887" s="294"/>
      <c r="D20887" s="294"/>
      <c r="E20887" s="294"/>
      <c r="F20887" s="294"/>
    </row>
    <row r="20888">
      <c r="A20888" s="294" t="s">
        <v>34389</v>
      </c>
      <c r="B20888" s="294"/>
      <c r="C20888" s="294"/>
      <c r="D20888" s="294"/>
      <c r="E20888" s="294"/>
      <c r="F20888" s="294"/>
    </row>
    <row r="20889">
      <c r="A20889" s="294" t="s">
        <v>34390</v>
      </c>
      <c r="B20889" s="294"/>
      <c r="C20889" s="294"/>
      <c r="D20889" s="294"/>
      <c r="E20889" s="294"/>
      <c r="F20889" s="294"/>
    </row>
    <row r="20890">
      <c r="A20890" s="294" t="s">
        <v>34391</v>
      </c>
      <c r="B20890" s="294"/>
      <c r="C20890" s="294"/>
      <c r="D20890" s="294"/>
      <c r="E20890" s="294"/>
      <c r="F20890" s="294"/>
    </row>
    <row r="20891">
      <c r="A20891" s="294" t="s">
        <v>34392</v>
      </c>
      <c r="B20891" s="294"/>
      <c r="C20891" s="294"/>
      <c r="D20891" s="294"/>
      <c r="E20891" s="294"/>
      <c r="F20891" s="294"/>
    </row>
    <row r="20892">
      <c r="A20892" s="294" t="s">
        <v>34393</v>
      </c>
      <c r="B20892" s="294"/>
      <c r="C20892" s="294"/>
      <c r="D20892" s="294"/>
      <c r="E20892" s="294"/>
      <c r="F20892" s="294"/>
    </row>
    <row r="20893">
      <c r="A20893" s="294" t="s">
        <v>34394</v>
      </c>
      <c r="B20893" s="294"/>
      <c r="C20893" s="294"/>
      <c r="D20893" s="294"/>
      <c r="E20893" s="294"/>
      <c r="F20893" s="294"/>
    </row>
    <row r="20894">
      <c r="A20894" s="294" t="s">
        <v>21305</v>
      </c>
      <c r="B20894" s="294"/>
      <c r="C20894" s="294"/>
      <c r="D20894" s="294"/>
      <c r="E20894" s="294"/>
      <c r="F20894" s="294"/>
    </row>
    <row r="20895">
      <c r="A20895" s="294" t="s">
        <v>24466</v>
      </c>
      <c r="B20895" s="294"/>
      <c r="C20895" s="294"/>
      <c r="D20895" s="294"/>
      <c r="E20895" s="294"/>
      <c r="F20895" s="294"/>
    </row>
    <row r="20896">
      <c r="A20896" s="294" t="s">
        <v>26065</v>
      </c>
      <c r="B20896" s="294"/>
      <c r="C20896" s="294"/>
      <c r="D20896" s="294"/>
      <c r="E20896" s="294"/>
      <c r="F20896" s="294"/>
    </row>
    <row r="20897">
      <c r="A20897" s="294"/>
      <c r="B20897" s="294"/>
      <c r="C20897" s="294"/>
      <c r="D20897" s="294"/>
      <c r="E20897" s="294"/>
      <c r="F20897" s="294"/>
    </row>
    <row r="20898">
      <c r="A20898" s="294" t="s">
        <v>34395</v>
      </c>
      <c r="B20898" s="294"/>
      <c r="C20898" s="294"/>
      <c r="D20898" s="294"/>
      <c r="E20898" s="294"/>
      <c r="F20898" s="294"/>
    </row>
    <row r="20899">
      <c r="A20899" s="294" t="s">
        <v>34396</v>
      </c>
      <c r="B20899" s="294"/>
      <c r="C20899" s="294"/>
      <c r="D20899" s="294"/>
      <c r="E20899" s="294"/>
      <c r="F20899" s="294"/>
    </row>
    <row r="20900">
      <c r="A20900" s="294" t="s">
        <v>34397</v>
      </c>
      <c r="B20900" s="294"/>
      <c r="C20900" s="294"/>
      <c r="D20900" s="294"/>
      <c r="E20900" s="294"/>
      <c r="F20900" s="294"/>
    </row>
    <row r="20901">
      <c r="A20901" s="294" t="s">
        <v>34398</v>
      </c>
      <c r="B20901" s="294"/>
      <c r="C20901" s="294"/>
      <c r="D20901" s="294"/>
      <c r="E20901" s="294"/>
      <c r="F20901" s="294"/>
    </row>
    <row r="20902">
      <c r="A20902" s="294" t="s">
        <v>34399</v>
      </c>
      <c r="B20902" s="294"/>
      <c r="C20902" s="294"/>
      <c r="D20902" s="294"/>
      <c r="E20902" s="294"/>
      <c r="F20902" s="294"/>
    </row>
    <row r="20903">
      <c r="A20903" s="294" t="s">
        <v>34400</v>
      </c>
      <c r="B20903" s="294"/>
      <c r="C20903" s="294"/>
      <c r="D20903" s="294"/>
      <c r="E20903" s="294"/>
      <c r="F20903" s="294"/>
    </row>
    <row r="20904">
      <c r="A20904" s="294" t="s">
        <v>34401</v>
      </c>
      <c r="B20904" s="294"/>
      <c r="C20904" s="294"/>
      <c r="D20904" s="294"/>
      <c r="E20904" s="294"/>
      <c r="F20904" s="294"/>
    </row>
    <row r="20905">
      <c r="A20905" s="294" t="s">
        <v>34402</v>
      </c>
      <c r="B20905" s="294"/>
      <c r="C20905" s="294"/>
      <c r="D20905" s="294"/>
      <c r="E20905" s="294"/>
      <c r="F20905" s="294"/>
    </row>
    <row r="20906">
      <c r="A20906" s="294"/>
      <c r="B20906" s="294"/>
      <c r="C20906" s="294"/>
      <c r="D20906" s="294"/>
      <c r="E20906" s="294"/>
      <c r="F20906" s="294"/>
    </row>
    <row r="20907">
      <c r="A20907" s="294" t="s">
        <v>22663</v>
      </c>
      <c r="B20907" s="294"/>
      <c r="C20907" s="294"/>
      <c r="D20907" s="294"/>
      <c r="E20907" s="294"/>
      <c r="F20907" s="294"/>
    </row>
    <row r="20908">
      <c r="A20908" s="294"/>
      <c r="B20908" s="294"/>
      <c r="C20908" s="294"/>
      <c r="D20908" s="294"/>
      <c r="E20908" s="294"/>
      <c r="F20908" s="294"/>
    </row>
    <row r="20909">
      <c r="A20909" s="294" t="s">
        <v>34403</v>
      </c>
      <c r="B20909" s="294"/>
      <c r="C20909" s="294"/>
      <c r="D20909" s="294"/>
      <c r="E20909" s="294"/>
      <c r="F20909" s="294"/>
    </row>
    <row r="20910">
      <c r="A20910" s="294" t="s">
        <v>25051</v>
      </c>
      <c r="B20910" s="294"/>
      <c r="C20910" s="294"/>
      <c r="D20910" s="294"/>
      <c r="E20910" s="294"/>
      <c r="F20910" s="294"/>
    </row>
    <row r="20911">
      <c r="A20911" s="294" t="s">
        <v>34404</v>
      </c>
      <c r="B20911" s="294"/>
      <c r="C20911" s="294"/>
      <c r="D20911" s="294"/>
      <c r="E20911" s="294"/>
      <c r="F20911" s="294"/>
    </row>
    <row r="20912">
      <c r="A20912" s="294" t="s">
        <v>34405</v>
      </c>
      <c r="B20912" s="294"/>
      <c r="C20912" s="294"/>
      <c r="D20912" s="294"/>
      <c r="E20912" s="294"/>
      <c r="F20912" s="294"/>
    </row>
    <row r="20913">
      <c r="A20913" s="294" t="s">
        <v>26082</v>
      </c>
      <c r="B20913" s="294"/>
      <c r="C20913" s="294"/>
      <c r="D20913" s="294"/>
      <c r="E20913" s="294"/>
      <c r="F20913" s="294"/>
    </row>
    <row r="20914">
      <c r="A20914" s="294" t="s">
        <v>34406</v>
      </c>
      <c r="B20914" s="294"/>
      <c r="C20914" s="294"/>
      <c r="D20914" s="294"/>
      <c r="E20914" s="294"/>
      <c r="F20914" s="294"/>
    </row>
    <row r="20915">
      <c r="A20915" s="294" t="s">
        <v>34407</v>
      </c>
      <c r="B20915" s="294"/>
      <c r="C20915" s="294"/>
      <c r="D20915" s="294"/>
      <c r="E20915" s="294"/>
      <c r="F20915" s="294"/>
    </row>
    <row r="20916">
      <c r="A20916" s="294" t="s">
        <v>34408</v>
      </c>
      <c r="B20916" s="294"/>
      <c r="C20916" s="294"/>
      <c r="D20916" s="294"/>
      <c r="E20916" s="294"/>
      <c r="F20916" s="294"/>
    </row>
    <row r="20917">
      <c r="A20917" s="294" t="s">
        <v>34409</v>
      </c>
      <c r="B20917" s="294"/>
      <c r="C20917" s="294"/>
      <c r="D20917" s="294"/>
      <c r="E20917" s="294"/>
      <c r="F20917" s="294"/>
    </row>
    <row r="20918">
      <c r="A20918" s="294" t="s">
        <v>34410</v>
      </c>
      <c r="B20918" s="294"/>
      <c r="C20918" s="294"/>
      <c r="D20918" s="294"/>
      <c r="E20918" s="294"/>
      <c r="F20918" s="294"/>
    </row>
    <row r="20919">
      <c r="A20919" s="294" t="s">
        <v>34411</v>
      </c>
      <c r="B20919" s="294"/>
      <c r="C20919" s="294"/>
      <c r="D20919" s="294"/>
      <c r="E20919" s="294"/>
      <c r="F20919" s="294"/>
    </row>
    <row r="20920">
      <c r="A20920" s="294"/>
      <c r="B20920" s="294"/>
      <c r="C20920" s="294"/>
      <c r="D20920" s="294"/>
      <c r="E20920" s="294"/>
      <c r="F20920" s="294"/>
    </row>
    <row r="20921">
      <c r="A20921" s="294" t="s">
        <v>23321</v>
      </c>
      <c r="B20921" s="294"/>
      <c r="C20921" s="294"/>
      <c r="D20921" s="294"/>
      <c r="E20921" s="294"/>
      <c r="F20921" s="294"/>
    </row>
    <row r="20922">
      <c r="A20922" s="294" t="s">
        <v>23322</v>
      </c>
      <c r="B20922" s="294"/>
      <c r="C20922" s="294"/>
      <c r="D20922" s="294"/>
      <c r="E20922" s="294"/>
      <c r="F20922" s="294"/>
    </row>
    <row r="20923">
      <c r="A20923" s="294"/>
      <c r="B20923" s="294"/>
      <c r="C20923" s="294"/>
      <c r="D20923" s="294"/>
      <c r="E20923" s="294"/>
      <c r="F20923" s="294"/>
    </row>
    <row r="20924">
      <c r="A20924" s="294" t="s">
        <v>34412</v>
      </c>
      <c r="B20924" s="294"/>
      <c r="C20924" s="294"/>
      <c r="D20924" s="294"/>
      <c r="E20924" s="294"/>
      <c r="F20924" s="294"/>
    </row>
    <row r="20925">
      <c r="A20925" s="294" t="s">
        <v>34413</v>
      </c>
      <c r="B20925" s="294"/>
      <c r="C20925" s="294"/>
      <c r="D20925" s="294"/>
      <c r="E20925" s="294"/>
      <c r="F20925" s="294"/>
    </row>
    <row r="20926">
      <c r="A20926" s="294" t="s">
        <v>34414</v>
      </c>
      <c r="B20926" s="294"/>
      <c r="C20926" s="294"/>
      <c r="D20926" s="294"/>
      <c r="E20926" s="294"/>
      <c r="F20926" s="294"/>
    </row>
    <row r="20927">
      <c r="A20927" s="294" t="s">
        <v>34415</v>
      </c>
      <c r="B20927" s="294"/>
      <c r="C20927" s="294"/>
      <c r="D20927" s="294"/>
      <c r="E20927" s="294"/>
      <c r="F20927" s="294"/>
    </row>
    <row r="20928">
      <c r="A20928" s="294" t="s">
        <v>34416</v>
      </c>
      <c r="B20928" s="294"/>
      <c r="C20928" s="294"/>
      <c r="D20928" s="294"/>
      <c r="E20928" s="294"/>
      <c r="F20928" s="294"/>
    </row>
    <row r="20929">
      <c r="A20929" s="294"/>
      <c r="B20929" s="294"/>
      <c r="C20929" s="294"/>
      <c r="D20929" s="294"/>
      <c r="E20929" s="294"/>
      <c r="F20929" s="294"/>
    </row>
    <row r="20930">
      <c r="A20930" s="294" t="s">
        <v>22397</v>
      </c>
      <c r="B20930" s="294"/>
      <c r="C20930" s="294"/>
      <c r="D20930" s="294"/>
      <c r="E20930" s="294"/>
      <c r="F20930" s="294"/>
    </row>
    <row r="20931">
      <c r="A20931" s="294"/>
      <c r="B20931" s="294"/>
      <c r="C20931" s="294"/>
      <c r="D20931" s="294"/>
      <c r="E20931" s="294"/>
      <c r="F20931" s="294"/>
    </row>
    <row r="20932">
      <c r="A20932" s="294" t="s">
        <v>22492</v>
      </c>
      <c r="B20932" s="294"/>
      <c r="C20932" s="294"/>
      <c r="D20932" s="294"/>
      <c r="E20932" s="294"/>
      <c r="F20932" s="294"/>
    </row>
    <row r="20933">
      <c r="A20933" s="294" t="s">
        <v>34417</v>
      </c>
      <c r="B20933" s="294"/>
      <c r="C20933" s="294"/>
      <c r="D20933" s="294"/>
      <c r="E20933" s="294"/>
      <c r="F20933" s="294"/>
    </row>
    <row r="20934">
      <c r="A20934" s="294" t="s">
        <v>25342</v>
      </c>
      <c r="B20934" s="294"/>
      <c r="C20934" s="294"/>
      <c r="D20934" s="294"/>
      <c r="E20934" s="294"/>
      <c r="F20934" s="294"/>
    </row>
    <row r="20935">
      <c r="A20935" s="294" t="s">
        <v>34418</v>
      </c>
      <c r="B20935" s="294"/>
      <c r="C20935" s="294"/>
      <c r="D20935" s="294"/>
      <c r="E20935" s="294"/>
      <c r="F20935" s="294"/>
    </row>
    <row r="20936">
      <c r="A20936" s="294" t="s">
        <v>34419</v>
      </c>
      <c r="B20936" s="294"/>
      <c r="C20936" s="294"/>
      <c r="D20936" s="294"/>
      <c r="E20936" s="294"/>
      <c r="F20936" s="294"/>
    </row>
    <row r="20937">
      <c r="A20937" s="294"/>
      <c r="B20937" s="294"/>
      <c r="C20937" s="294"/>
      <c r="D20937" s="294"/>
      <c r="E20937" s="294"/>
      <c r="F20937" s="294"/>
    </row>
    <row r="20938">
      <c r="A20938" s="294" t="s">
        <v>34420</v>
      </c>
      <c r="B20938" s="294"/>
      <c r="C20938" s="294"/>
      <c r="D20938" s="294"/>
      <c r="E20938" s="294"/>
      <c r="F20938" s="294"/>
    </row>
    <row r="20939">
      <c r="A20939" s="294"/>
      <c r="B20939" s="294"/>
      <c r="C20939" s="294"/>
      <c r="D20939" s="294"/>
      <c r="E20939" s="294"/>
      <c r="F20939" s="294"/>
    </row>
    <row r="20940">
      <c r="A20940" s="294" t="s">
        <v>34421</v>
      </c>
      <c r="B20940" s="294"/>
      <c r="C20940" s="294"/>
      <c r="D20940" s="294"/>
      <c r="E20940" s="294"/>
      <c r="F20940" s="294"/>
    </row>
    <row r="20941">
      <c r="A20941" s="294" t="s">
        <v>34422</v>
      </c>
      <c r="B20941" s="294"/>
      <c r="C20941" s="294"/>
      <c r="D20941" s="294"/>
      <c r="E20941" s="294"/>
      <c r="F20941" s="294"/>
    </row>
    <row r="20942">
      <c r="A20942" s="294" t="s">
        <v>34423</v>
      </c>
      <c r="B20942" s="294"/>
      <c r="C20942" s="294"/>
      <c r="D20942" s="294"/>
      <c r="E20942" s="294"/>
      <c r="F20942" s="294"/>
    </row>
    <row r="20943">
      <c r="A20943" s="294" t="s">
        <v>34424</v>
      </c>
      <c r="B20943" s="294"/>
      <c r="C20943" s="294"/>
      <c r="D20943" s="294"/>
      <c r="E20943" s="294"/>
      <c r="F20943" s="294"/>
    </row>
    <row r="20944">
      <c r="A20944" s="294"/>
      <c r="B20944" s="294"/>
      <c r="C20944" s="294"/>
      <c r="D20944" s="294"/>
      <c r="E20944" s="294"/>
      <c r="F20944" s="294"/>
    </row>
    <row r="20945">
      <c r="A20945" s="294" t="s">
        <v>34425</v>
      </c>
      <c r="B20945" s="294"/>
      <c r="C20945" s="294"/>
      <c r="D20945" s="294"/>
      <c r="E20945" s="294"/>
      <c r="F20945" s="294"/>
    </row>
    <row r="20946">
      <c r="A20946" s="294"/>
      <c r="B20946" s="294"/>
      <c r="C20946" s="294"/>
      <c r="D20946" s="294"/>
      <c r="E20946" s="294"/>
      <c r="F20946" s="294"/>
    </row>
    <row r="20947">
      <c r="A20947" s="294" t="s">
        <v>34426</v>
      </c>
      <c r="B20947" s="294"/>
      <c r="C20947" s="294"/>
      <c r="D20947" s="294"/>
      <c r="E20947" s="294"/>
      <c r="F20947" s="294"/>
    </row>
    <row r="20948">
      <c r="A20948" s="294" t="s">
        <v>21336</v>
      </c>
      <c r="B20948" s="294"/>
      <c r="C20948" s="294"/>
      <c r="D20948" s="294"/>
      <c r="E20948" s="294"/>
      <c r="F20948" s="294"/>
    </row>
    <row r="20949">
      <c r="A20949" s="294" t="s">
        <v>34427</v>
      </c>
      <c r="B20949" s="294"/>
      <c r="C20949" s="294"/>
      <c r="D20949" s="294"/>
      <c r="E20949" s="294"/>
      <c r="F20949" s="294"/>
    </row>
    <row r="20950">
      <c r="A20950" s="294" t="s">
        <v>34428</v>
      </c>
      <c r="B20950" s="294"/>
      <c r="C20950" s="294"/>
      <c r="D20950" s="294"/>
      <c r="E20950" s="294"/>
      <c r="F20950" s="294"/>
    </row>
    <row r="20951">
      <c r="A20951" s="294" t="s">
        <v>34429</v>
      </c>
      <c r="B20951" s="294"/>
      <c r="C20951" s="294"/>
      <c r="D20951" s="294"/>
      <c r="E20951" s="294"/>
      <c r="F20951" s="294"/>
    </row>
    <row r="20952">
      <c r="A20952" s="294" t="s">
        <v>34430</v>
      </c>
      <c r="B20952" s="294"/>
      <c r="C20952" s="294"/>
      <c r="D20952" s="294"/>
      <c r="E20952" s="294"/>
      <c r="F20952" s="294"/>
    </row>
    <row r="20953">
      <c r="A20953" s="294" t="s">
        <v>34431</v>
      </c>
      <c r="B20953" s="294"/>
      <c r="C20953" s="294"/>
      <c r="D20953" s="294"/>
      <c r="E20953" s="294"/>
      <c r="F20953" s="294"/>
    </row>
    <row r="20954">
      <c r="A20954" s="294" t="s">
        <v>34432</v>
      </c>
      <c r="B20954" s="294"/>
      <c r="C20954" s="294"/>
      <c r="D20954" s="294"/>
      <c r="E20954" s="294"/>
      <c r="F20954" s="294"/>
    </row>
    <row r="20955">
      <c r="A20955" s="294" t="s">
        <v>34433</v>
      </c>
      <c r="B20955" s="294"/>
      <c r="C20955" s="294"/>
      <c r="D20955" s="294"/>
      <c r="E20955" s="294"/>
      <c r="F20955" s="294"/>
    </row>
    <row r="20956">
      <c r="A20956" s="294" t="s">
        <v>34434</v>
      </c>
      <c r="B20956" s="294"/>
      <c r="C20956" s="294"/>
      <c r="D20956" s="294"/>
      <c r="E20956" s="294"/>
      <c r="F20956" s="294"/>
    </row>
    <row r="20957">
      <c r="A20957" s="294" t="s">
        <v>21715</v>
      </c>
      <c r="B20957" s="294"/>
      <c r="C20957" s="294"/>
      <c r="D20957" s="294"/>
      <c r="E20957" s="294"/>
      <c r="F20957" s="294"/>
    </row>
    <row r="20958">
      <c r="A20958" s="294" t="s">
        <v>34435</v>
      </c>
      <c r="B20958" s="294"/>
      <c r="C20958" s="294"/>
      <c r="D20958" s="294"/>
      <c r="E20958" s="294"/>
      <c r="F20958" s="294"/>
    </row>
    <row r="20959">
      <c r="A20959" s="294" t="s">
        <v>34436</v>
      </c>
      <c r="B20959" s="294"/>
      <c r="C20959" s="294"/>
      <c r="D20959" s="294"/>
      <c r="E20959" s="294"/>
      <c r="F20959" s="294"/>
    </row>
    <row r="20960">
      <c r="A20960" s="294" t="s">
        <v>34437</v>
      </c>
      <c r="B20960" s="294"/>
      <c r="C20960" s="294"/>
      <c r="D20960" s="294"/>
      <c r="E20960" s="294"/>
      <c r="F20960" s="294"/>
    </row>
    <row r="20961">
      <c r="A20961" s="294" t="s">
        <v>34438</v>
      </c>
      <c r="B20961" s="294"/>
      <c r="C20961" s="294"/>
      <c r="D20961" s="294"/>
      <c r="E20961" s="294"/>
      <c r="F20961" s="294"/>
    </row>
    <row r="20962">
      <c r="A20962" s="294" t="s">
        <v>27614</v>
      </c>
      <c r="B20962" s="294"/>
      <c r="C20962" s="294"/>
      <c r="D20962" s="294"/>
      <c r="E20962" s="294"/>
      <c r="F20962" s="294"/>
    </row>
    <row r="20963">
      <c r="A20963" s="294" t="s">
        <v>34439</v>
      </c>
      <c r="B20963" s="294"/>
      <c r="C20963" s="294"/>
      <c r="D20963" s="294"/>
      <c r="E20963" s="294"/>
      <c r="F20963" s="294"/>
    </row>
    <row r="20964">
      <c r="A20964" s="294" t="s">
        <v>34440</v>
      </c>
      <c r="B20964" s="294"/>
      <c r="C20964" s="294"/>
      <c r="D20964" s="294"/>
      <c r="E20964" s="294"/>
      <c r="F20964" s="294"/>
    </row>
    <row r="20965">
      <c r="A20965" s="294" t="s">
        <v>34441</v>
      </c>
      <c r="B20965" s="294"/>
      <c r="C20965" s="294"/>
      <c r="D20965" s="294"/>
      <c r="E20965" s="294"/>
      <c r="F20965" s="294"/>
    </row>
    <row r="20966">
      <c r="A20966" s="294" t="s">
        <v>34442</v>
      </c>
      <c r="B20966" s="294"/>
      <c r="C20966" s="294"/>
      <c r="D20966" s="294"/>
      <c r="E20966" s="294"/>
      <c r="F20966" s="294"/>
    </row>
    <row r="20967">
      <c r="A20967" s="294"/>
      <c r="B20967" s="294"/>
      <c r="C20967" s="294"/>
      <c r="D20967" s="294"/>
      <c r="E20967" s="294"/>
      <c r="F20967" s="294"/>
    </row>
    <row r="20968">
      <c r="A20968" s="294" t="s">
        <v>28124</v>
      </c>
      <c r="B20968" s="294"/>
      <c r="C20968" s="294"/>
      <c r="D20968" s="294"/>
      <c r="E20968" s="294"/>
      <c r="F20968" s="294"/>
    </row>
    <row r="20969">
      <c r="A20969" s="294" t="s">
        <v>34443</v>
      </c>
      <c r="B20969" s="294"/>
      <c r="C20969" s="294"/>
      <c r="D20969" s="294"/>
      <c r="E20969" s="294"/>
      <c r="F20969" s="294"/>
    </row>
    <row r="20970">
      <c r="A20970" s="294"/>
      <c r="B20970" s="294"/>
      <c r="C20970" s="294"/>
      <c r="D20970" s="294"/>
      <c r="E20970" s="294"/>
      <c r="F20970" s="294"/>
    </row>
    <row r="20971">
      <c r="A20971" s="294" t="s">
        <v>34444</v>
      </c>
      <c r="B20971" s="294"/>
      <c r="C20971" s="294"/>
      <c r="D20971" s="294"/>
      <c r="E20971" s="294"/>
      <c r="F20971" s="294"/>
    </row>
    <row r="20972">
      <c r="A20972" s="294" t="s">
        <v>34445</v>
      </c>
      <c r="B20972" s="294"/>
      <c r="C20972" s="294"/>
      <c r="D20972" s="294"/>
      <c r="E20972" s="294"/>
      <c r="F20972" s="294"/>
    </row>
    <row r="20973">
      <c r="A20973" s="294"/>
      <c r="B20973" s="294"/>
      <c r="C20973" s="294"/>
      <c r="D20973" s="294"/>
      <c r="E20973" s="294"/>
      <c r="F20973" s="294"/>
    </row>
    <row r="20974">
      <c r="A20974" s="294"/>
      <c r="B20974" s="294"/>
      <c r="C20974" s="294"/>
      <c r="D20974" s="294"/>
      <c r="E20974" s="294"/>
      <c r="F20974" s="294"/>
    </row>
    <row r="20975">
      <c r="A20975" s="294" t="s">
        <v>21618</v>
      </c>
      <c r="B20975" s="294"/>
      <c r="C20975" s="294"/>
      <c r="D20975" s="294"/>
      <c r="E20975" s="294"/>
      <c r="F20975" s="294"/>
    </row>
    <row r="20976">
      <c r="A20976" s="294"/>
      <c r="B20976" s="294"/>
      <c r="C20976" s="294"/>
      <c r="D20976" s="294"/>
      <c r="E20976" s="294"/>
      <c r="F20976" s="294"/>
    </row>
    <row r="20977">
      <c r="A20977" s="294" t="s">
        <v>23228</v>
      </c>
      <c r="B20977" s="294"/>
      <c r="C20977" s="294"/>
      <c r="D20977" s="294"/>
      <c r="E20977" s="294"/>
      <c r="F20977" s="294"/>
    </row>
    <row r="20978">
      <c r="A20978" s="294" t="s">
        <v>34446</v>
      </c>
      <c r="B20978" s="294"/>
      <c r="C20978" s="294"/>
      <c r="D20978" s="294"/>
      <c r="E20978" s="294"/>
      <c r="F20978" s="294"/>
    </row>
    <row r="20979">
      <c r="A20979" s="294"/>
      <c r="B20979" s="294"/>
      <c r="C20979" s="294"/>
      <c r="D20979" s="294"/>
      <c r="E20979" s="294"/>
      <c r="F20979" s="294"/>
    </row>
    <row r="20980">
      <c r="A20980" s="294" t="s">
        <v>34447</v>
      </c>
      <c r="B20980" s="294"/>
      <c r="C20980" s="294"/>
      <c r="D20980" s="294"/>
      <c r="E20980" s="294"/>
      <c r="F20980" s="294"/>
    </row>
    <row r="20981">
      <c r="A20981" s="294" t="s">
        <v>34448</v>
      </c>
      <c r="B20981" s="294"/>
      <c r="C20981" s="294"/>
      <c r="D20981" s="294"/>
      <c r="E20981" s="294"/>
      <c r="F20981" s="294"/>
    </row>
    <row r="20982">
      <c r="A20982" s="294" t="s">
        <v>34449</v>
      </c>
      <c r="B20982" s="294"/>
      <c r="C20982" s="294"/>
      <c r="D20982" s="294"/>
      <c r="E20982" s="294"/>
      <c r="F20982" s="294"/>
    </row>
    <row r="20983">
      <c r="A20983" s="294" t="s">
        <v>34450</v>
      </c>
      <c r="B20983" s="294"/>
      <c r="C20983" s="294"/>
      <c r="D20983" s="294"/>
      <c r="E20983" s="294"/>
      <c r="F20983" s="294"/>
    </row>
    <row r="20984">
      <c r="A20984" s="294" t="s">
        <v>34451</v>
      </c>
      <c r="B20984" s="294"/>
      <c r="C20984" s="294"/>
      <c r="D20984" s="294"/>
      <c r="E20984" s="294"/>
      <c r="F20984" s="294"/>
    </row>
    <row r="20985">
      <c r="A20985" s="294" t="s">
        <v>34452</v>
      </c>
      <c r="B20985" s="294"/>
      <c r="C20985" s="294"/>
      <c r="D20985" s="294"/>
      <c r="E20985" s="294"/>
      <c r="F20985" s="294"/>
    </row>
    <row r="20986">
      <c r="A20986" s="294" t="s">
        <v>34453</v>
      </c>
      <c r="B20986" s="294"/>
      <c r="C20986" s="294"/>
      <c r="D20986" s="294"/>
      <c r="E20986" s="294"/>
      <c r="F20986" s="294"/>
    </row>
    <row r="20987">
      <c r="A20987" s="294"/>
      <c r="B20987" s="294"/>
      <c r="C20987" s="294"/>
      <c r="D20987" s="294"/>
      <c r="E20987" s="294"/>
      <c r="F20987" s="294"/>
    </row>
    <row r="20988">
      <c r="A20988" s="294" t="s">
        <v>28325</v>
      </c>
      <c r="B20988" s="294"/>
      <c r="C20988" s="294"/>
      <c r="D20988" s="294"/>
      <c r="E20988" s="294"/>
      <c r="F20988" s="294"/>
    </row>
    <row r="20989">
      <c r="A20989" s="294"/>
      <c r="B20989" s="294"/>
      <c r="C20989" s="294"/>
      <c r="D20989" s="294"/>
      <c r="E20989" s="294"/>
      <c r="F20989" s="294"/>
    </row>
    <row r="20990">
      <c r="A20990" s="294" t="s">
        <v>34454</v>
      </c>
      <c r="B20990" s="294"/>
      <c r="C20990" s="294"/>
      <c r="D20990" s="294"/>
      <c r="E20990" s="294"/>
      <c r="F20990" s="294"/>
    </row>
    <row r="20991">
      <c r="A20991" s="294" t="s">
        <v>34455</v>
      </c>
      <c r="B20991" s="294"/>
      <c r="C20991" s="294"/>
      <c r="D20991" s="294"/>
      <c r="E20991" s="294"/>
      <c r="F20991" s="294"/>
    </row>
    <row r="20992">
      <c r="A20992" s="294" t="s">
        <v>34456</v>
      </c>
      <c r="B20992" s="294"/>
      <c r="C20992" s="294"/>
      <c r="D20992" s="294"/>
      <c r="E20992" s="294"/>
      <c r="F20992" s="294"/>
    </row>
    <row r="20993">
      <c r="A20993" s="294" t="s">
        <v>34457</v>
      </c>
      <c r="B20993" s="294"/>
      <c r="C20993" s="294"/>
      <c r="D20993" s="294"/>
      <c r="E20993" s="294"/>
      <c r="F20993" s="294"/>
    </row>
    <row r="20994">
      <c r="A20994" s="294" t="s">
        <v>34458</v>
      </c>
      <c r="B20994" s="294"/>
      <c r="C20994" s="294"/>
      <c r="D20994" s="294"/>
      <c r="E20994" s="294"/>
      <c r="F20994" s="294"/>
    </row>
    <row r="20995">
      <c r="A20995" s="294" t="s">
        <v>34459</v>
      </c>
      <c r="B20995" s="294"/>
      <c r="C20995" s="294"/>
      <c r="D20995" s="294"/>
      <c r="E20995" s="294"/>
      <c r="F20995" s="294"/>
    </row>
    <row r="20996">
      <c r="A20996" s="294" t="s">
        <v>34460</v>
      </c>
      <c r="B20996" s="294"/>
      <c r="C20996" s="294"/>
      <c r="D20996" s="294"/>
      <c r="E20996" s="294"/>
      <c r="F20996" s="294"/>
    </row>
    <row r="20997">
      <c r="A20997" s="294" t="s">
        <v>34461</v>
      </c>
      <c r="B20997" s="294"/>
      <c r="C20997" s="294"/>
      <c r="D20997" s="294"/>
      <c r="E20997" s="294"/>
      <c r="F20997" s="294"/>
    </row>
    <row r="20998">
      <c r="A20998" s="294"/>
      <c r="B20998" s="294"/>
      <c r="C20998" s="294"/>
      <c r="D20998" s="294"/>
      <c r="E20998" s="294"/>
      <c r="F20998" s="294"/>
    </row>
    <row r="20999">
      <c r="A20999" s="294" t="s">
        <v>23362</v>
      </c>
      <c r="B20999" s="294"/>
      <c r="C20999" s="294"/>
      <c r="D20999" s="294"/>
      <c r="E20999" s="294"/>
      <c r="F20999" s="294"/>
    </row>
    <row r="21000">
      <c r="A21000" s="294" t="s">
        <v>34462</v>
      </c>
      <c r="B21000" s="294"/>
      <c r="C21000" s="294"/>
      <c r="D21000" s="294"/>
      <c r="E21000" s="294"/>
      <c r="F21000" s="294"/>
    </row>
    <row r="21001">
      <c r="A21001" s="294"/>
      <c r="B21001" s="294"/>
      <c r="C21001" s="294"/>
      <c r="D21001" s="294"/>
      <c r="E21001" s="294"/>
      <c r="F21001" s="294"/>
    </row>
    <row r="21002">
      <c r="A21002" s="294" t="s">
        <v>34463</v>
      </c>
      <c r="B21002" s="294"/>
      <c r="C21002" s="294"/>
      <c r="D21002" s="294"/>
      <c r="E21002" s="294"/>
      <c r="F21002" s="294"/>
    </row>
    <row r="21003">
      <c r="A21003" s="294" t="s">
        <v>34464</v>
      </c>
      <c r="B21003" s="294"/>
      <c r="C21003" s="294"/>
      <c r="D21003" s="294"/>
      <c r="E21003" s="294"/>
      <c r="F21003" s="294"/>
    </row>
    <row r="21004">
      <c r="A21004" s="294" t="s">
        <v>34465</v>
      </c>
      <c r="B21004" s="294"/>
      <c r="C21004" s="294"/>
      <c r="D21004" s="294"/>
      <c r="E21004" s="294"/>
      <c r="F21004" s="294"/>
    </row>
    <row r="21005">
      <c r="A21005" s="294" t="s">
        <v>34466</v>
      </c>
      <c r="B21005" s="294"/>
      <c r="C21005" s="294"/>
      <c r="D21005" s="294"/>
      <c r="E21005" s="294"/>
      <c r="F21005" s="294"/>
    </row>
    <row r="21006">
      <c r="A21006" s="294" t="s">
        <v>34467</v>
      </c>
      <c r="B21006" s="294"/>
      <c r="C21006" s="294"/>
      <c r="D21006" s="294"/>
      <c r="E21006" s="294"/>
      <c r="F21006" s="294"/>
    </row>
    <row r="21007">
      <c r="A21007" s="294" t="s">
        <v>34468</v>
      </c>
      <c r="B21007" s="294"/>
      <c r="C21007" s="294"/>
      <c r="D21007" s="294"/>
      <c r="E21007" s="294"/>
      <c r="F21007" s="294"/>
    </row>
    <row r="21008">
      <c r="A21008" s="294" t="s">
        <v>34469</v>
      </c>
      <c r="B21008" s="294"/>
      <c r="C21008" s="294"/>
      <c r="D21008" s="294"/>
      <c r="E21008" s="294"/>
      <c r="F21008" s="294"/>
    </row>
    <row r="21009">
      <c r="A21009" s="294" t="s">
        <v>34470</v>
      </c>
      <c r="B21009" s="294"/>
      <c r="C21009" s="294"/>
      <c r="D21009" s="294"/>
      <c r="E21009" s="294"/>
      <c r="F21009" s="294"/>
    </row>
    <row r="21010">
      <c r="A21010" s="294" t="s">
        <v>34471</v>
      </c>
      <c r="B21010" s="294"/>
      <c r="C21010" s="294"/>
      <c r="D21010" s="294"/>
      <c r="E21010" s="294"/>
      <c r="F21010" s="294"/>
    </row>
    <row r="21011">
      <c r="A21011" s="294" t="s">
        <v>34472</v>
      </c>
      <c r="B21011" s="294"/>
      <c r="C21011" s="294"/>
      <c r="D21011" s="294"/>
      <c r="E21011" s="294"/>
      <c r="F21011" s="294"/>
    </row>
    <row r="21012">
      <c r="A21012" s="294" t="s">
        <v>34473</v>
      </c>
      <c r="B21012" s="294"/>
      <c r="C21012" s="294"/>
      <c r="D21012" s="294"/>
      <c r="E21012" s="294"/>
      <c r="F21012" s="294"/>
    </row>
    <row r="21013">
      <c r="A21013" s="294" t="s">
        <v>34474</v>
      </c>
      <c r="B21013" s="294"/>
      <c r="C21013" s="294"/>
      <c r="D21013" s="294"/>
      <c r="E21013" s="294"/>
      <c r="F21013" s="294"/>
    </row>
    <row r="21014">
      <c r="A21014" s="294"/>
      <c r="B21014" s="294"/>
      <c r="C21014" s="294"/>
      <c r="D21014" s="294"/>
      <c r="E21014" s="294"/>
      <c r="F21014" s="294"/>
    </row>
    <row r="21015">
      <c r="A21015" s="294" t="s">
        <v>21401</v>
      </c>
      <c r="B21015" s="294"/>
      <c r="C21015" s="294"/>
      <c r="D21015" s="294"/>
      <c r="E21015" s="294"/>
      <c r="F21015" s="294"/>
    </row>
    <row r="21016">
      <c r="A21016" s="294"/>
      <c r="B21016" s="294"/>
      <c r="C21016" s="294"/>
      <c r="D21016" s="294"/>
      <c r="E21016" s="294"/>
      <c r="F21016" s="294"/>
    </row>
    <row r="21017">
      <c r="A21017" s="294" t="s">
        <v>34475</v>
      </c>
      <c r="B21017" s="294"/>
      <c r="C21017" s="294"/>
      <c r="D21017" s="294"/>
      <c r="E21017" s="294"/>
      <c r="F21017" s="294"/>
    </row>
    <row r="21018">
      <c r="A21018" s="294" t="s">
        <v>25798</v>
      </c>
      <c r="B21018" s="294"/>
      <c r="C21018" s="294"/>
      <c r="D21018" s="294"/>
      <c r="E21018" s="294"/>
      <c r="F21018" s="294"/>
    </row>
    <row r="21019">
      <c r="A21019" s="294" t="s">
        <v>28560</v>
      </c>
      <c r="B21019" s="294"/>
      <c r="C21019" s="294"/>
      <c r="D21019" s="294"/>
      <c r="E21019" s="294"/>
      <c r="F21019" s="294"/>
    </row>
    <row r="21020">
      <c r="A21020" s="294" t="s">
        <v>34476</v>
      </c>
      <c r="B21020" s="294"/>
      <c r="C21020" s="294"/>
      <c r="D21020" s="294"/>
      <c r="E21020" s="294"/>
      <c r="F21020" s="294"/>
    </row>
    <row r="21021">
      <c r="A21021" s="294" t="s">
        <v>34477</v>
      </c>
      <c r="B21021" s="294"/>
      <c r="C21021" s="294"/>
      <c r="D21021" s="294"/>
      <c r="E21021" s="294"/>
      <c r="F21021" s="294"/>
    </row>
    <row r="21022">
      <c r="A21022" s="294" t="s">
        <v>34478</v>
      </c>
      <c r="B21022" s="294"/>
      <c r="C21022" s="294"/>
      <c r="D21022" s="294"/>
      <c r="E21022" s="294"/>
      <c r="F21022" s="294"/>
    </row>
    <row r="21023">
      <c r="A21023" s="294" t="s">
        <v>34479</v>
      </c>
      <c r="B21023" s="294"/>
      <c r="C21023" s="294"/>
      <c r="D21023" s="294"/>
      <c r="E21023" s="294"/>
      <c r="F21023" s="294"/>
    </row>
    <row r="21024">
      <c r="A21024" s="294" t="s">
        <v>34480</v>
      </c>
      <c r="B21024" s="294"/>
      <c r="C21024" s="294"/>
      <c r="D21024" s="294"/>
      <c r="E21024" s="294"/>
      <c r="F21024" s="294"/>
    </row>
    <row r="21025">
      <c r="A21025" s="294"/>
      <c r="B21025" s="294"/>
      <c r="C21025" s="294"/>
      <c r="D21025" s="294"/>
      <c r="E21025" s="294"/>
      <c r="F21025" s="294"/>
    </row>
    <row r="21026">
      <c r="A21026" s="294" t="s">
        <v>21407</v>
      </c>
      <c r="B21026" s="294"/>
      <c r="C21026" s="294"/>
      <c r="D21026" s="294"/>
      <c r="E21026" s="294"/>
      <c r="F21026" s="294"/>
    </row>
    <row r="21027">
      <c r="A21027" s="294"/>
      <c r="B21027" s="294"/>
      <c r="C21027" s="294"/>
      <c r="D21027" s="294"/>
      <c r="E21027" s="294"/>
      <c r="F21027" s="294"/>
    </row>
    <row r="21028">
      <c r="A21028" s="294" t="s">
        <v>34481</v>
      </c>
      <c r="B21028" s="294"/>
      <c r="C21028" s="294"/>
      <c r="D21028" s="294"/>
      <c r="E21028" s="294"/>
      <c r="F21028" s="294"/>
    </row>
    <row r="21029">
      <c r="A21029" s="294" t="s">
        <v>34482</v>
      </c>
      <c r="B21029" s="294"/>
      <c r="C21029" s="294"/>
      <c r="D21029" s="294"/>
      <c r="E21029" s="294"/>
      <c r="F21029" s="294"/>
    </row>
    <row r="21030">
      <c r="A21030" s="294" t="s">
        <v>34483</v>
      </c>
      <c r="B21030" s="294"/>
      <c r="C21030" s="294"/>
      <c r="D21030" s="294"/>
      <c r="E21030" s="294"/>
      <c r="F21030" s="294"/>
    </row>
    <row r="21031">
      <c r="A21031" s="294" t="s">
        <v>34484</v>
      </c>
      <c r="B21031" s="294"/>
      <c r="C21031" s="294"/>
      <c r="D21031" s="294"/>
      <c r="E21031" s="294"/>
      <c r="F21031" s="294"/>
    </row>
    <row r="21032">
      <c r="A21032" s="294" t="s">
        <v>34485</v>
      </c>
      <c r="B21032" s="294"/>
      <c r="C21032" s="294"/>
      <c r="D21032" s="294"/>
      <c r="E21032" s="294"/>
      <c r="F21032" s="294"/>
    </row>
    <row r="21033">
      <c r="A21033" s="294" t="s">
        <v>34486</v>
      </c>
      <c r="B21033" s="294"/>
      <c r="C21033" s="294"/>
      <c r="D21033" s="294"/>
      <c r="E21033" s="294"/>
      <c r="F21033" s="294"/>
    </row>
    <row r="21034">
      <c r="A21034" s="294" t="s">
        <v>34487</v>
      </c>
      <c r="B21034" s="294"/>
      <c r="C21034" s="294"/>
      <c r="D21034" s="294"/>
      <c r="E21034" s="294"/>
      <c r="F21034" s="294"/>
    </row>
    <row r="21035">
      <c r="A21035" s="294" t="s">
        <v>34488</v>
      </c>
      <c r="B21035" s="294"/>
      <c r="C21035" s="294"/>
      <c r="D21035" s="294"/>
      <c r="E21035" s="294"/>
      <c r="F21035" s="294"/>
    </row>
    <row r="21036">
      <c r="A21036" s="294" t="s">
        <v>34489</v>
      </c>
      <c r="B21036" s="294"/>
      <c r="C21036" s="294"/>
      <c r="D21036" s="294"/>
      <c r="E21036" s="294"/>
      <c r="F21036" s="294"/>
    </row>
    <row r="21037">
      <c r="A21037" s="294" t="s">
        <v>34490</v>
      </c>
      <c r="B21037" s="294"/>
      <c r="C21037" s="294"/>
      <c r="D21037" s="294"/>
      <c r="E21037" s="294"/>
      <c r="F21037" s="294"/>
    </row>
    <row r="21038">
      <c r="A21038" s="294" t="s">
        <v>34491</v>
      </c>
      <c r="B21038" s="294"/>
      <c r="C21038" s="294"/>
      <c r="D21038" s="294"/>
      <c r="E21038" s="294"/>
      <c r="F21038" s="294"/>
    </row>
    <row r="21039">
      <c r="A21039" s="294" t="s">
        <v>34492</v>
      </c>
      <c r="B21039" s="294"/>
      <c r="C21039" s="294"/>
      <c r="D21039" s="294"/>
      <c r="E21039" s="294"/>
      <c r="F21039" s="294"/>
    </row>
    <row r="21040">
      <c r="A21040" s="294" t="s">
        <v>34493</v>
      </c>
      <c r="B21040" s="294"/>
      <c r="C21040" s="294"/>
      <c r="D21040" s="294"/>
      <c r="E21040" s="294"/>
      <c r="F21040" s="294"/>
    </row>
    <row r="21041">
      <c r="A21041" s="294" t="s">
        <v>34494</v>
      </c>
      <c r="B21041" s="294"/>
      <c r="C21041" s="294"/>
      <c r="D21041" s="294"/>
      <c r="E21041" s="294"/>
      <c r="F21041" s="294"/>
    </row>
    <row r="21042">
      <c r="A21042" s="294" t="s">
        <v>34495</v>
      </c>
      <c r="B21042" s="294"/>
      <c r="C21042" s="294"/>
      <c r="D21042" s="294"/>
      <c r="E21042" s="294"/>
      <c r="F21042" s="294"/>
    </row>
    <row r="21043">
      <c r="A21043" s="294" t="s">
        <v>34496</v>
      </c>
      <c r="B21043" s="294"/>
      <c r="C21043" s="294"/>
      <c r="D21043" s="294"/>
      <c r="E21043" s="294"/>
      <c r="F21043" s="294"/>
    </row>
    <row r="21044">
      <c r="A21044" s="294" t="s">
        <v>34497</v>
      </c>
      <c r="B21044" s="294"/>
      <c r="C21044" s="294"/>
      <c r="D21044" s="294"/>
      <c r="E21044" s="294"/>
      <c r="F21044" s="294"/>
    </row>
    <row r="21045">
      <c r="A21045" s="294" t="s">
        <v>34498</v>
      </c>
      <c r="B21045" s="294"/>
      <c r="C21045" s="294"/>
      <c r="D21045" s="294"/>
      <c r="E21045" s="294"/>
      <c r="F21045" s="294"/>
    </row>
    <row r="21046">
      <c r="A21046" s="294" t="s">
        <v>34499</v>
      </c>
      <c r="B21046" s="294"/>
      <c r="C21046" s="294"/>
      <c r="D21046" s="294"/>
      <c r="E21046" s="294"/>
      <c r="F21046" s="294"/>
    </row>
    <row r="21047">
      <c r="A21047" s="294"/>
      <c r="B21047" s="294"/>
      <c r="C21047" s="294"/>
      <c r="D21047" s="294"/>
      <c r="E21047" s="294"/>
      <c r="F21047" s="294"/>
    </row>
    <row r="21048">
      <c r="A21048" s="294" t="s">
        <v>21304</v>
      </c>
      <c r="B21048" s="294"/>
      <c r="C21048" s="294"/>
      <c r="D21048" s="294"/>
      <c r="E21048" s="294"/>
      <c r="F21048" s="294"/>
    </row>
    <row r="21049">
      <c r="A21049" s="294"/>
      <c r="B21049" s="294"/>
      <c r="C21049" s="294"/>
      <c r="D21049" s="294"/>
      <c r="E21049" s="294"/>
      <c r="F21049" s="294"/>
    </row>
    <row r="21050">
      <c r="A21050" s="294" t="s">
        <v>34500</v>
      </c>
      <c r="B21050" s="294"/>
      <c r="C21050" s="294"/>
      <c r="D21050" s="294"/>
      <c r="E21050" s="294"/>
      <c r="F21050" s="294"/>
    </row>
    <row r="21051">
      <c r="A21051" s="294" t="s">
        <v>34501</v>
      </c>
      <c r="B21051" s="294"/>
      <c r="C21051" s="294"/>
      <c r="D21051" s="294"/>
      <c r="E21051" s="294"/>
      <c r="F21051" s="294"/>
    </row>
    <row r="21052">
      <c r="A21052" s="294" t="s">
        <v>34502</v>
      </c>
      <c r="B21052" s="294"/>
      <c r="C21052" s="294"/>
      <c r="D21052" s="294"/>
      <c r="E21052" s="294"/>
      <c r="F21052" s="294"/>
    </row>
    <row r="21053">
      <c r="A21053" s="294" t="s">
        <v>34503</v>
      </c>
      <c r="B21053" s="294"/>
      <c r="C21053" s="294"/>
      <c r="D21053" s="294"/>
      <c r="E21053" s="294"/>
      <c r="F21053" s="294"/>
    </row>
    <row r="21054">
      <c r="A21054" s="294" t="s">
        <v>34504</v>
      </c>
      <c r="B21054" s="294"/>
      <c r="C21054" s="294"/>
      <c r="D21054" s="294"/>
      <c r="E21054" s="294"/>
      <c r="F21054" s="294"/>
    </row>
    <row r="21055">
      <c r="A21055" s="294" t="s">
        <v>34505</v>
      </c>
      <c r="B21055" s="294"/>
      <c r="C21055" s="294"/>
      <c r="D21055" s="294"/>
      <c r="E21055" s="294"/>
      <c r="F21055" s="294"/>
    </row>
    <row r="21056">
      <c r="A21056" s="294" t="s">
        <v>34506</v>
      </c>
      <c r="B21056" s="294"/>
      <c r="C21056" s="294"/>
      <c r="D21056" s="294"/>
      <c r="E21056" s="294"/>
      <c r="F21056" s="294"/>
    </row>
    <row r="21057">
      <c r="A21057" s="294"/>
      <c r="B21057" s="294"/>
      <c r="C21057" s="294"/>
      <c r="D21057" s="294"/>
      <c r="E21057" s="294"/>
      <c r="F21057" s="294"/>
    </row>
    <row r="21058">
      <c r="A21058" s="294" t="s">
        <v>28124</v>
      </c>
      <c r="B21058" s="294"/>
      <c r="C21058" s="294"/>
      <c r="D21058" s="294"/>
      <c r="E21058" s="294"/>
      <c r="F21058" s="294"/>
    </row>
    <row r="21059">
      <c r="A21059" s="294" t="s">
        <v>34507</v>
      </c>
      <c r="B21059" s="294"/>
      <c r="C21059" s="294"/>
      <c r="D21059" s="294"/>
      <c r="E21059" s="294"/>
      <c r="F21059" s="294"/>
    </row>
    <row r="21060">
      <c r="A21060" s="294"/>
      <c r="B21060" s="294"/>
      <c r="C21060" s="294"/>
      <c r="D21060" s="294"/>
      <c r="E21060" s="294"/>
      <c r="F21060" s="294"/>
    </row>
    <row r="21061">
      <c r="A21061" s="294" t="s">
        <v>34444</v>
      </c>
      <c r="B21061" s="294"/>
      <c r="C21061" s="294"/>
      <c r="D21061" s="294"/>
      <c r="E21061" s="294"/>
      <c r="F21061" s="294"/>
    </row>
    <row r="21062">
      <c r="A21062" s="294" t="s">
        <v>34445</v>
      </c>
      <c r="B21062" s="294"/>
      <c r="C21062" s="294"/>
      <c r="D21062" s="294"/>
      <c r="E21062" s="294"/>
      <c r="F21062" s="294"/>
    </row>
    <row r="21063">
      <c r="A21063" s="294"/>
      <c r="B21063" s="294"/>
      <c r="C21063" s="294"/>
      <c r="D21063" s="294"/>
      <c r="E21063" s="294"/>
      <c r="F21063" s="294"/>
    </row>
    <row r="21064">
      <c r="A21064" s="294"/>
      <c r="B21064" s="294"/>
      <c r="C21064" s="294"/>
      <c r="D21064" s="294"/>
      <c r="E21064" s="294"/>
      <c r="F21064" s="294"/>
    </row>
    <row r="21065">
      <c r="A21065" s="294" t="s">
        <v>21672</v>
      </c>
      <c r="B21065" s="294"/>
      <c r="C21065" s="294"/>
      <c r="D21065" s="294"/>
      <c r="E21065" s="294"/>
      <c r="F21065" s="294"/>
    </row>
    <row r="21066">
      <c r="A21066" s="294"/>
      <c r="B21066" s="294"/>
      <c r="C21066" s="294"/>
      <c r="D21066" s="294"/>
      <c r="E21066" s="294"/>
      <c r="F21066" s="294"/>
    </row>
    <row r="21067">
      <c r="A21067" s="294"/>
      <c r="B21067" s="294"/>
      <c r="C21067" s="294"/>
      <c r="D21067" s="294"/>
      <c r="E21067" s="294"/>
      <c r="F21067" s="294"/>
    </row>
    <row r="21068">
      <c r="A21068" s="294" t="s">
        <v>21315</v>
      </c>
      <c r="B21068" s="294"/>
      <c r="C21068" s="294"/>
      <c r="D21068" s="294"/>
      <c r="E21068" s="294"/>
      <c r="F21068" s="294"/>
    </row>
    <row r="21069">
      <c r="A21069" s="294"/>
      <c r="B21069" s="294"/>
      <c r="C21069" s="294"/>
      <c r="D21069" s="294"/>
      <c r="E21069" s="294"/>
      <c r="F21069" s="294"/>
    </row>
    <row r="21070">
      <c r="A21070" s="294" t="s">
        <v>34508</v>
      </c>
      <c r="B21070" s="294"/>
      <c r="C21070" s="294"/>
      <c r="D21070" s="294"/>
      <c r="E21070" s="294"/>
      <c r="F21070" s="294"/>
    </row>
    <row r="21071">
      <c r="A21071" s="294" t="s">
        <v>34509</v>
      </c>
      <c r="B21071" s="294"/>
      <c r="C21071" s="294"/>
      <c r="D21071" s="294"/>
      <c r="E21071" s="294"/>
      <c r="F21071" s="294"/>
    </row>
    <row r="21072">
      <c r="A21072" s="294" t="s">
        <v>34510</v>
      </c>
      <c r="B21072" s="294"/>
      <c r="C21072" s="294"/>
      <c r="D21072" s="294"/>
      <c r="E21072" s="294"/>
      <c r="F21072" s="294"/>
    </row>
    <row r="21073">
      <c r="A21073" s="294" t="s">
        <v>34511</v>
      </c>
      <c r="B21073" s="294"/>
      <c r="C21073" s="294"/>
      <c r="D21073" s="294"/>
      <c r="E21073" s="294"/>
      <c r="F21073" s="294"/>
    </row>
    <row r="21074">
      <c r="A21074" s="294" t="s">
        <v>34512</v>
      </c>
      <c r="B21074" s="294"/>
      <c r="C21074" s="294"/>
      <c r="D21074" s="294"/>
      <c r="E21074" s="294"/>
      <c r="F21074" s="294"/>
    </row>
    <row r="21075">
      <c r="A21075" s="294" t="s">
        <v>34513</v>
      </c>
      <c r="B21075" s="294"/>
      <c r="C21075" s="294"/>
      <c r="D21075" s="294"/>
      <c r="E21075" s="294"/>
      <c r="F21075" s="294"/>
    </row>
    <row r="21076">
      <c r="A21076" s="294" t="s">
        <v>34514</v>
      </c>
      <c r="B21076" s="294"/>
      <c r="C21076" s="294"/>
      <c r="D21076" s="294"/>
      <c r="E21076" s="294"/>
      <c r="F21076" s="294"/>
    </row>
    <row r="21077">
      <c r="A21077" s="294" t="s">
        <v>34515</v>
      </c>
      <c r="B21077" s="294"/>
      <c r="C21077" s="294"/>
      <c r="D21077" s="294"/>
      <c r="E21077" s="294"/>
      <c r="F21077" s="294"/>
    </row>
    <row r="21078">
      <c r="A21078" s="294"/>
      <c r="B21078" s="294"/>
      <c r="C21078" s="294"/>
      <c r="D21078" s="294"/>
      <c r="E21078" s="294"/>
      <c r="F21078" s="294"/>
    </row>
    <row r="21079">
      <c r="A21079" s="294"/>
      <c r="B21079" s="294"/>
      <c r="C21079" s="294"/>
      <c r="D21079" s="294"/>
      <c r="E21079" s="294"/>
      <c r="F21079" s="294"/>
    </row>
    <row r="21080">
      <c r="A21080" s="294" t="s">
        <v>22564</v>
      </c>
      <c r="B21080" s="294"/>
      <c r="C21080" s="294"/>
      <c r="D21080" s="294"/>
      <c r="E21080" s="294"/>
      <c r="F21080" s="294"/>
    </row>
    <row r="21081">
      <c r="A21081" s="294" t="s">
        <v>20470</v>
      </c>
      <c r="B21081" s="294"/>
      <c r="C21081" s="294"/>
      <c r="D21081" s="294"/>
      <c r="E21081" s="294"/>
      <c r="F21081" s="294"/>
    </row>
    <row r="21082">
      <c r="A21082" s="294"/>
      <c r="B21082" s="294"/>
      <c r="C21082" s="294"/>
      <c r="D21082" s="294"/>
      <c r="E21082" s="294"/>
      <c r="F21082" s="294"/>
    </row>
    <row r="21083">
      <c r="A21083" s="294" t="s">
        <v>34516</v>
      </c>
      <c r="B21083" s="294"/>
      <c r="C21083" s="294"/>
      <c r="D21083" s="294"/>
      <c r="E21083" s="294"/>
      <c r="F21083" s="294"/>
    </row>
    <row r="21084">
      <c r="A21084" s="294" t="s">
        <v>34517</v>
      </c>
      <c r="B21084" s="294"/>
      <c r="C21084" s="294"/>
      <c r="D21084" s="294"/>
      <c r="E21084" s="294"/>
      <c r="F21084" s="294"/>
    </row>
    <row r="21085">
      <c r="A21085" s="294" t="s">
        <v>34518</v>
      </c>
      <c r="B21085" s="294"/>
      <c r="C21085" s="294"/>
      <c r="D21085" s="294"/>
      <c r="E21085" s="294"/>
      <c r="F21085" s="294"/>
    </row>
    <row r="21086">
      <c r="A21086" s="294" t="s">
        <v>34519</v>
      </c>
      <c r="B21086" s="294"/>
      <c r="C21086" s="294"/>
      <c r="D21086" s="294"/>
      <c r="E21086" s="294"/>
      <c r="F21086" s="294"/>
    </row>
    <row r="21087">
      <c r="A21087" s="294" t="s">
        <v>34520</v>
      </c>
      <c r="B21087" s="294"/>
      <c r="C21087" s="294"/>
      <c r="D21087" s="294"/>
      <c r="E21087" s="294"/>
      <c r="F21087" s="294"/>
    </row>
    <row r="21088">
      <c r="A21088" s="294" t="s">
        <v>34521</v>
      </c>
      <c r="B21088" s="294"/>
      <c r="C21088" s="294"/>
      <c r="D21088" s="294"/>
      <c r="E21088" s="294"/>
      <c r="F21088" s="294"/>
    </row>
    <row r="21089">
      <c r="A21089" s="294"/>
      <c r="B21089" s="294"/>
      <c r="C21089" s="294"/>
      <c r="D21089" s="294"/>
      <c r="E21089" s="294"/>
      <c r="F21089" s="294"/>
    </row>
    <row r="21090">
      <c r="A21090" s="294" t="s">
        <v>22663</v>
      </c>
      <c r="B21090" s="294"/>
      <c r="C21090" s="294"/>
      <c r="D21090" s="294"/>
      <c r="E21090" s="294"/>
      <c r="F21090" s="294"/>
    </row>
    <row r="21091">
      <c r="A21091" s="294"/>
      <c r="B21091" s="294"/>
      <c r="C21091" s="294"/>
      <c r="D21091" s="294"/>
      <c r="E21091" s="294"/>
      <c r="F21091" s="294"/>
    </row>
    <row r="21092">
      <c r="A21092" s="294" t="s">
        <v>34522</v>
      </c>
      <c r="B21092" s="294"/>
      <c r="C21092" s="294"/>
      <c r="D21092" s="294"/>
      <c r="E21092" s="294"/>
      <c r="F21092" s="294"/>
    </row>
    <row r="21093">
      <c r="A21093" s="294" t="s">
        <v>34523</v>
      </c>
      <c r="B21093" s="294"/>
      <c r="C21093" s="294"/>
      <c r="D21093" s="294"/>
      <c r="E21093" s="294"/>
      <c r="F21093" s="294"/>
    </row>
    <row r="21094">
      <c r="A21094" s="294" t="s">
        <v>34524</v>
      </c>
      <c r="B21094" s="294"/>
      <c r="C21094" s="294"/>
      <c r="D21094" s="294"/>
      <c r="E21094" s="294"/>
      <c r="F21094" s="294"/>
    </row>
    <row r="21095">
      <c r="A21095" s="294" t="s">
        <v>34525</v>
      </c>
      <c r="B21095" s="294"/>
      <c r="C21095" s="294"/>
      <c r="D21095" s="294"/>
      <c r="E21095" s="294"/>
      <c r="F21095" s="294"/>
    </row>
    <row r="21096">
      <c r="A21096" s="294" t="s">
        <v>34526</v>
      </c>
      <c r="B21096" s="294"/>
      <c r="C21096" s="294"/>
      <c r="D21096" s="294"/>
      <c r="E21096" s="294"/>
      <c r="F21096" s="294"/>
    </row>
    <row r="21097">
      <c r="A21097" s="294" t="s">
        <v>34527</v>
      </c>
      <c r="B21097" s="294"/>
      <c r="C21097" s="294"/>
      <c r="D21097" s="294"/>
      <c r="E21097" s="294"/>
      <c r="F21097" s="294"/>
    </row>
    <row r="21098">
      <c r="A21098" s="294" t="s">
        <v>34528</v>
      </c>
      <c r="B21098" s="294"/>
      <c r="C21098" s="294"/>
      <c r="D21098" s="294"/>
      <c r="E21098" s="294"/>
      <c r="F21098" s="294"/>
    </row>
    <row r="21099">
      <c r="A21099" s="294"/>
      <c r="B21099" s="294"/>
      <c r="C21099" s="294"/>
      <c r="D21099" s="294"/>
      <c r="E21099" s="294"/>
      <c r="F21099" s="294"/>
    </row>
    <row r="21100">
      <c r="A21100" s="294" t="s">
        <v>25653</v>
      </c>
      <c r="B21100" s="294"/>
      <c r="C21100" s="294"/>
      <c r="D21100" s="294"/>
      <c r="E21100" s="294"/>
      <c r="F21100" s="294"/>
    </row>
    <row r="21101">
      <c r="A21101" s="294" t="s">
        <v>23322</v>
      </c>
      <c r="B21101" s="294"/>
      <c r="C21101" s="294"/>
      <c r="D21101" s="294"/>
      <c r="E21101" s="294"/>
      <c r="F21101" s="294"/>
    </row>
    <row r="21102">
      <c r="A21102" s="294"/>
      <c r="B21102" s="294"/>
      <c r="C21102" s="294"/>
      <c r="D21102" s="294"/>
      <c r="E21102" s="294"/>
      <c r="F21102" s="294"/>
    </row>
    <row r="21103">
      <c r="A21103" s="294" t="s">
        <v>34529</v>
      </c>
      <c r="B21103" s="294"/>
      <c r="C21103" s="294"/>
      <c r="D21103" s="294"/>
      <c r="E21103" s="294"/>
      <c r="F21103" s="294"/>
    </row>
    <row r="21104">
      <c r="A21104" s="294" t="s">
        <v>34530</v>
      </c>
      <c r="B21104" s="294"/>
      <c r="C21104" s="294"/>
      <c r="D21104" s="294"/>
      <c r="E21104" s="294"/>
      <c r="F21104" s="294"/>
    </row>
    <row r="21105">
      <c r="A21105" s="294" t="s">
        <v>34531</v>
      </c>
      <c r="B21105" s="294"/>
      <c r="C21105" s="294"/>
      <c r="D21105" s="294"/>
      <c r="E21105" s="294"/>
      <c r="F21105" s="294"/>
    </row>
    <row r="21106">
      <c r="A21106" s="294"/>
      <c r="B21106" s="294"/>
      <c r="C21106" s="294"/>
      <c r="D21106" s="294"/>
      <c r="E21106" s="294"/>
      <c r="F21106" s="294"/>
    </row>
    <row r="21107">
      <c r="A21107" s="294" t="s">
        <v>25659</v>
      </c>
      <c r="B21107" s="294"/>
      <c r="C21107" s="294"/>
      <c r="D21107" s="294"/>
      <c r="E21107" s="294"/>
      <c r="F21107" s="294"/>
    </row>
    <row r="21108">
      <c r="A21108" s="294"/>
      <c r="B21108" s="294"/>
      <c r="C21108" s="294"/>
      <c r="D21108" s="294"/>
      <c r="E21108" s="294"/>
      <c r="F21108" s="294"/>
    </row>
    <row r="21109">
      <c r="A21109" s="294" t="s">
        <v>34532</v>
      </c>
      <c r="B21109" s="294"/>
      <c r="C21109" s="294"/>
      <c r="D21109" s="294"/>
      <c r="E21109" s="294"/>
      <c r="F21109" s="294"/>
    </row>
    <row r="21110">
      <c r="A21110" s="294" t="s">
        <v>34533</v>
      </c>
      <c r="B21110" s="294"/>
      <c r="C21110" s="294"/>
      <c r="D21110" s="294"/>
      <c r="E21110" s="294"/>
      <c r="F21110" s="294"/>
    </row>
    <row r="21111">
      <c r="A21111" s="294" t="s">
        <v>34534</v>
      </c>
      <c r="B21111" s="294"/>
      <c r="C21111" s="294"/>
      <c r="D21111" s="294"/>
      <c r="E21111" s="294"/>
      <c r="F21111" s="294"/>
    </row>
    <row r="21112">
      <c r="A21112" s="294"/>
      <c r="B21112" s="294"/>
      <c r="C21112" s="294"/>
      <c r="D21112" s="294"/>
      <c r="E21112" s="294"/>
      <c r="F21112" s="294"/>
    </row>
    <row r="21113">
      <c r="A21113" s="294" t="s">
        <v>25745</v>
      </c>
      <c r="B21113" s="294"/>
      <c r="C21113" s="294"/>
      <c r="D21113" s="294"/>
      <c r="E21113" s="294"/>
      <c r="F21113" s="294"/>
    </row>
    <row r="21114">
      <c r="A21114" s="294"/>
      <c r="B21114" s="294"/>
      <c r="C21114" s="294"/>
      <c r="D21114" s="294"/>
      <c r="E21114" s="294"/>
      <c r="F21114" s="294"/>
    </row>
    <row r="21115">
      <c r="A21115" s="294" t="s">
        <v>34535</v>
      </c>
      <c r="B21115" s="294"/>
      <c r="C21115" s="294"/>
      <c r="D21115" s="294"/>
      <c r="E21115" s="294"/>
      <c r="F21115" s="294"/>
    </row>
    <row r="21116">
      <c r="A21116" s="294" t="s">
        <v>34536</v>
      </c>
      <c r="B21116" s="294"/>
      <c r="C21116" s="294"/>
      <c r="D21116" s="294"/>
      <c r="E21116" s="294"/>
      <c r="F21116" s="294"/>
    </row>
    <row r="21117">
      <c r="A21117" s="294" t="s">
        <v>34537</v>
      </c>
      <c r="B21117" s="294"/>
      <c r="C21117" s="294"/>
      <c r="D21117" s="294"/>
      <c r="E21117" s="294"/>
      <c r="F21117" s="294"/>
    </row>
    <row r="21118">
      <c r="A21118" s="294" t="s">
        <v>34538</v>
      </c>
      <c r="B21118" s="294"/>
      <c r="C21118" s="294"/>
      <c r="D21118" s="294"/>
      <c r="E21118" s="294"/>
      <c r="F21118" s="294"/>
    </row>
    <row r="21119">
      <c r="A21119" s="294" t="s">
        <v>34539</v>
      </c>
      <c r="B21119" s="294"/>
      <c r="C21119" s="294"/>
      <c r="D21119" s="294"/>
      <c r="E21119" s="294"/>
      <c r="F21119" s="294"/>
    </row>
    <row r="21120">
      <c r="A21120" s="294" t="s">
        <v>34540</v>
      </c>
      <c r="B21120" s="294"/>
      <c r="C21120" s="294"/>
      <c r="D21120" s="294"/>
      <c r="E21120" s="294"/>
      <c r="F21120" s="294"/>
    </row>
    <row r="21121">
      <c r="A21121" s="294" t="s">
        <v>34541</v>
      </c>
      <c r="B21121" s="294"/>
      <c r="C21121" s="294"/>
      <c r="D21121" s="294"/>
      <c r="E21121" s="294"/>
      <c r="F21121" s="294"/>
    </row>
    <row r="21122">
      <c r="A21122" s="294" t="s">
        <v>34542</v>
      </c>
      <c r="B21122" s="294"/>
      <c r="C21122" s="294"/>
      <c r="D21122" s="294"/>
      <c r="E21122" s="294"/>
      <c r="F21122" s="294"/>
    </row>
    <row r="21123">
      <c r="A21123" s="294" t="s">
        <v>34543</v>
      </c>
      <c r="B21123" s="294"/>
      <c r="C21123" s="294"/>
      <c r="D21123" s="294"/>
      <c r="E21123" s="294"/>
      <c r="F21123" s="294"/>
    </row>
    <row r="21124">
      <c r="A21124" s="294" t="s">
        <v>34544</v>
      </c>
      <c r="B21124" s="294"/>
      <c r="C21124" s="294"/>
      <c r="D21124" s="294"/>
      <c r="E21124" s="294"/>
      <c r="F21124" s="294"/>
    </row>
    <row r="21125">
      <c r="A21125" s="294" t="s">
        <v>34545</v>
      </c>
      <c r="B21125" s="294"/>
      <c r="C21125" s="294"/>
      <c r="D21125" s="294"/>
      <c r="E21125" s="294"/>
      <c r="F21125" s="294"/>
    </row>
    <row r="21126">
      <c r="A21126" s="294" t="s">
        <v>34546</v>
      </c>
      <c r="B21126" s="294"/>
      <c r="C21126" s="294"/>
      <c r="D21126" s="294"/>
      <c r="E21126" s="294"/>
      <c r="F21126" s="294"/>
    </row>
    <row r="21127">
      <c r="A21127" s="294" t="s">
        <v>34547</v>
      </c>
      <c r="B21127" s="294"/>
      <c r="C21127" s="294"/>
      <c r="D21127" s="294"/>
      <c r="E21127" s="294"/>
      <c r="F21127" s="294"/>
    </row>
    <row r="21128">
      <c r="A21128" s="294" t="s">
        <v>34548</v>
      </c>
      <c r="B21128" s="294"/>
      <c r="C21128" s="294"/>
      <c r="D21128" s="294"/>
      <c r="E21128" s="294"/>
      <c r="F21128" s="294"/>
    </row>
    <row r="21129">
      <c r="A21129" s="294" t="s">
        <v>23052</v>
      </c>
      <c r="B21129" s="294"/>
      <c r="C21129" s="294"/>
      <c r="D21129" s="294"/>
      <c r="E21129" s="294"/>
      <c r="F21129" s="294"/>
    </row>
    <row r="21130">
      <c r="A21130" s="294" t="s">
        <v>34549</v>
      </c>
      <c r="B21130" s="294"/>
      <c r="C21130" s="294"/>
      <c r="D21130" s="294"/>
      <c r="E21130" s="294"/>
      <c r="F21130" s="294"/>
    </row>
    <row r="21131">
      <c r="A21131" s="294" t="s">
        <v>34550</v>
      </c>
      <c r="B21131" s="294"/>
      <c r="C21131" s="294"/>
      <c r="D21131" s="294"/>
      <c r="E21131" s="294"/>
      <c r="F21131" s="294"/>
    </row>
    <row r="21132">
      <c r="A21132" s="294" t="s">
        <v>34551</v>
      </c>
      <c r="B21132" s="294"/>
      <c r="C21132" s="294"/>
      <c r="D21132" s="294"/>
      <c r="E21132" s="294"/>
      <c r="F21132" s="294"/>
    </row>
    <row r="21133">
      <c r="A21133" s="294" t="s">
        <v>34552</v>
      </c>
      <c r="B21133" s="294"/>
      <c r="C21133" s="294"/>
      <c r="D21133" s="294"/>
      <c r="E21133" s="294"/>
      <c r="F21133" s="294"/>
    </row>
    <row r="21134">
      <c r="A21134" s="294"/>
      <c r="B21134" s="294"/>
      <c r="C21134" s="294"/>
      <c r="D21134" s="294"/>
      <c r="E21134" s="294"/>
      <c r="F21134" s="294"/>
    </row>
    <row r="21135">
      <c r="A21135" s="294" t="s">
        <v>28124</v>
      </c>
      <c r="B21135" s="294"/>
      <c r="C21135" s="294"/>
      <c r="D21135" s="294"/>
      <c r="E21135" s="294"/>
      <c r="F21135" s="294"/>
    </row>
    <row r="21136">
      <c r="A21136" s="294" t="s">
        <v>19611</v>
      </c>
      <c r="B21136" s="294"/>
      <c r="C21136" s="294"/>
      <c r="D21136" s="294"/>
      <c r="E21136" s="294"/>
      <c r="F21136" s="294"/>
    </row>
    <row r="21137">
      <c r="A21137" s="294" t="s">
        <v>21618</v>
      </c>
      <c r="B21137" s="294"/>
      <c r="C21137" s="294"/>
      <c r="D21137" s="294"/>
      <c r="E21137" s="294"/>
      <c r="F21137" s="294"/>
    </row>
    <row r="21138">
      <c r="A21138" s="294"/>
      <c r="B21138" s="294"/>
      <c r="C21138" s="294"/>
      <c r="D21138" s="294"/>
      <c r="E21138" s="294"/>
      <c r="F21138" s="294"/>
    </row>
    <row r="21139">
      <c r="A21139" s="294" t="s">
        <v>34553</v>
      </c>
      <c r="B21139" s="294"/>
      <c r="C21139" s="294"/>
      <c r="D21139" s="294"/>
      <c r="E21139" s="294"/>
      <c r="F21139" s="294"/>
    </row>
    <row r="21140">
      <c r="A21140" s="294"/>
      <c r="B21140" s="294"/>
      <c r="C21140" s="294"/>
      <c r="D21140" s="294"/>
      <c r="E21140" s="294"/>
      <c r="F21140" s="294"/>
    </row>
    <row r="21141">
      <c r="A21141" s="294" t="s">
        <v>23228</v>
      </c>
      <c r="B21141" s="294"/>
      <c r="C21141" s="294"/>
      <c r="D21141" s="294"/>
      <c r="E21141" s="294"/>
      <c r="F21141" s="294"/>
    </row>
    <row r="21142">
      <c r="A21142" s="294" t="s">
        <v>24873</v>
      </c>
      <c r="B21142" s="294"/>
      <c r="C21142" s="294"/>
      <c r="D21142" s="294"/>
      <c r="E21142" s="294"/>
      <c r="F21142" s="294"/>
    </row>
    <row r="21143">
      <c r="A21143" s="294"/>
      <c r="B21143" s="294"/>
      <c r="C21143" s="294"/>
      <c r="D21143" s="294"/>
      <c r="E21143" s="294"/>
      <c r="F21143" s="294"/>
    </row>
    <row r="21144">
      <c r="A21144" s="294" t="s">
        <v>34554</v>
      </c>
      <c r="B21144" s="294"/>
      <c r="C21144" s="294"/>
      <c r="D21144" s="294"/>
      <c r="E21144" s="294"/>
      <c r="F21144" s="294"/>
    </row>
    <row r="21145">
      <c r="A21145" s="294" t="s">
        <v>34555</v>
      </c>
      <c r="B21145" s="294"/>
      <c r="C21145" s="294"/>
      <c r="D21145" s="294"/>
      <c r="E21145" s="294"/>
      <c r="F21145" s="294"/>
    </row>
    <row r="21146">
      <c r="A21146" s="294" t="s">
        <v>34556</v>
      </c>
      <c r="B21146" s="294"/>
      <c r="C21146" s="294"/>
      <c r="D21146" s="294"/>
      <c r="E21146" s="294"/>
      <c r="F21146" s="294"/>
    </row>
    <row r="21147">
      <c r="A21147" s="294" t="s">
        <v>34557</v>
      </c>
      <c r="B21147" s="294"/>
      <c r="C21147" s="294"/>
      <c r="D21147" s="294"/>
      <c r="E21147" s="294"/>
      <c r="F21147" s="294"/>
    </row>
    <row r="21148">
      <c r="A21148" s="294" t="s">
        <v>34558</v>
      </c>
      <c r="B21148" s="294"/>
      <c r="C21148" s="294"/>
      <c r="D21148" s="294"/>
      <c r="E21148" s="294"/>
      <c r="F21148" s="294"/>
    </row>
    <row r="21149">
      <c r="A21149" s="294" t="s">
        <v>34559</v>
      </c>
      <c r="B21149" s="294"/>
      <c r="C21149" s="294"/>
      <c r="D21149" s="294"/>
      <c r="E21149" s="294"/>
      <c r="F21149" s="294"/>
    </row>
    <row r="21150">
      <c r="A21150" s="294" t="s">
        <v>34560</v>
      </c>
      <c r="B21150" s="294"/>
      <c r="C21150" s="294"/>
      <c r="D21150" s="294"/>
      <c r="E21150" s="294"/>
      <c r="F21150" s="294"/>
    </row>
    <row r="21151">
      <c r="A21151" s="294"/>
      <c r="B21151" s="294"/>
      <c r="C21151" s="294"/>
      <c r="D21151" s="294"/>
      <c r="E21151" s="294"/>
      <c r="F21151" s="294"/>
    </row>
    <row r="21152">
      <c r="A21152" s="294" t="s">
        <v>34561</v>
      </c>
      <c r="B21152" s="294"/>
      <c r="C21152" s="294"/>
      <c r="D21152" s="294"/>
      <c r="E21152" s="294"/>
      <c r="F21152" s="294"/>
    </row>
    <row r="21153">
      <c r="A21153" s="294"/>
      <c r="B21153" s="294"/>
      <c r="C21153" s="294"/>
      <c r="D21153" s="294"/>
      <c r="E21153" s="294"/>
      <c r="F21153" s="294"/>
    </row>
    <row r="21154">
      <c r="A21154" s="294" t="s">
        <v>27090</v>
      </c>
      <c r="B21154" s="294"/>
      <c r="C21154" s="294"/>
      <c r="D21154" s="294"/>
      <c r="E21154" s="294"/>
      <c r="F21154" s="294"/>
    </row>
    <row r="21155">
      <c r="A21155" s="294" t="s">
        <v>34562</v>
      </c>
      <c r="B21155" s="294"/>
      <c r="C21155" s="294"/>
      <c r="D21155" s="294"/>
      <c r="E21155" s="294"/>
      <c r="F21155" s="294"/>
    </row>
    <row r="21156">
      <c r="A21156" s="294" t="s">
        <v>22226</v>
      </c>
      <c r="B21156" s="294"/>
      <c r="C21156" s="294"/>
      <c r="D21156" s="294"/>
      <c r="E21156" s="294"/>
      <c r="F21156" s="294"/>
    </row>
    <row r="21157">
      <c r="A21157" s="294" t="s">
        <v>34563</v>
      </c>
      <c r="B21157" s="294"/>
      <c r="C21157" s="294"/>
      <c r="D21157" s="294"/>
      <c r="E21157" s="294"/>
      <c r="F21157" s="294"/>
    </row>
    <row r="21158">
      <c r="A21158" s="294" t="s">
        <v>23810</v>
      </c>
      <c r="B21158" s="294"/>
      <c r="C21158" s="294"/>
      <c r="D21158" s="294"/>
      <c r="E21158" s="294"/>
      <c r="F21158" s="294"/>
    </row>
    <row r="21159">
      <c r="A21159" s="294" t="s">
        <v>34564</v>
      </c>
      <c r="B21159" s="294"/>
      <c r="C21159" s="294"/>
      <c r="D21159" s="294"/>
      <c r="E21159" s="294"/>
      <c r="F21159" s="294"/>
    </row>
    <row r="21160">
      <c r="A21160" s="294" t="s">
        <v>21892</v>
      </c>
      <c r="B21160" s="294"/>
      <c r="C21160" s="294"/>
      <c r="D21160" s="294"/>
      <c r="E21160" s="294"/>
      <c r="F21160" s="294"/>
    </row>
    <row r="21161">
      <c r="A21161" s="294" t="s">
        <v>34565</v>
      </c>
      <c r="B21161" s="294"/>
      <c r="C21161" s="294"/>
      <c r="D21161" s="294"/>
      <c r="E21161" s="294"/>
      <c r="F21161" s="294"/>
    </row>
    <row r="21162">
      <c r="A21162" s="294"/>
      <c r="B21162" s="294"/>
      <c r="C21162" s="294"/>
      <c r="D21162" s="294"/>
      <c r="E21162" s="294"/>
      <c r="F21162" s="294"/>
    </row>
    <row r="21163">
      <c r="A21163" s="294" t="s">
        <v>23362</v>
      </c>
      <c r="B21163" s="294"/>
      <c r="C21163" s="294"/>
      <c r="D21163" s="294"/>
      <c r="E21163" s="294"/>
      <c r="F21163" s="294"/>
    </row>
    <row r="21164">
      <c r="A21164" s="294" t="s">
        <v>34566</v>
      </c>
      <c r="B21164" s="294"/>
      <c r="C21164" s="294"/>
      <c r="D21164" s="294"/>
      <c r="E21164" s="294"/>
      <c r="F21164" s="294"/>
    </row>
    <row r="21165">
      <c r="A21165" s="294"/>
      <c r="B21165" s="294"/>
      <c r="C21165" s="294"/>
      <c r="D21165" s="294"/>
      <c r="E21165" s="294"/>
      <c r="F21165" s="294"/>
    </row>
    <row r="21166">
      <c r="A21166" s="294" t="s">
        <v>34567</v>
      </c>
      <c r="B21166" s="294"/>
      <c r="C21166" s="294"/>
      <c r="D21166" s="294"/>
      <c r="E21166" s="294"/>
      <c r="F21166" s="294"/>
    </row>
    <row r="21167">
      <c r="A21167" s="294" t="s">
        <v>33651</v>
      </c>
      <c r="B21167" s="294"/>
      <c r="C21167" s="294"/>
      <c r="D21167" s="294"/>
      <c r="E21167" s="294"/>
      <c r="F21167" s="294"/>
    </row>
    <row r="21168">
      <c r="A21168" s="294" t="s">
        <v>28828</v>
      </c>
      <c r="B21168" s="294"/>
      <c r="C21168" s="294"/>
      <c r="D21168" s="294"/>
      <c r="E21168" s="294"/>
      <c r="F21168" s="294"/>
    </row>
    <row r="21169">
      <c r="A21169" s="294" t="s">
        <v>34568</v>
      </c>
      <c r="B21169" s="294"/>
      <c r="C21169" s="294"/>
      <c r="D21169" s="294"/>
      <c r="E21169" s="294"/>
      <c r="F21169" s="294"/>
    </row>
    <row r="21170">
      <c r="A21170" s="294" t="s">
        <v>22889</v>
      </c>
      <c r="B21170" s="294"/>
      <c r="C21170" s="294"/>
      <c r="D21170" s="294"/>
      <c r="E21170" s="294"/>
      <c r="F21170" s="294"/>
    </row>
    <row r="21171">
      <c r="A21171" s="294" t="s">
        <v>34569</v>
      </c>
      <c r="B21171" s="294"/>
      <c r="C21171" s="294"/>
      <c r="D21171" s="294"/>
      <c r="E21171" s="294"/>
      <c r="F21171" s="294"/>
    </row>
    <row r="21172">
      <c r="A21172" s="294" t="s">
        <v>34570</v>
      </c>
      <c r="B21172" s="294"/>
      <c r="C21172" s="294"/>
      <c r="D21172" s="294"/>
      <c r="E21172" s="294"/>
      <c r="F21172" s="294"/>
    </row>
    <row r="21173">
      <c r="A21173" s="294" t="s">
        <v>34571</v>
      </c>
      <c r="B21173" s="294"/>
      <c r="C21173" s="294"/>
      <c r="D21173" s="294"/>
      <c r="E21173" s="294"/>
      <c r="F21173" s="294"/>
    </row>
    <row r="21174">
      <c r="A21174" s="294" t="s">
        <v>34572</v>
      </c>
      <c r="B21174" s="294"/>
      <c r="C21174" s="294"/>
      <c r="D21174" s="294"/>
      <c r="E21174" s="294"/>
      <c r="F21174" s="294"/>
    </row>
    <row r="21175">
      <c r="A21175" s="294" t="s">
        <v>34573</v>
      </c>
      <c r="B21175" s="294"/>
      <c r="C21175" s="294"/>
      <c r="D21175" s="294"/>
      <c r="E21175" s="294"/>
      <c r="F21175" s="294"/>
    </row>
    <row r="21176">
      <c r="A21176" s="294" t="s">
        <v>34558</v>
      </c>
      <c r="B21176" s="294"/>
      <c r="C21176" s="294"/>
      <c r="D21176" s="294"/>
      <c r="E21176" s="294"/>
      <c r="F21176" s="294"/>
    </row>
    <row r="21177">
      <c r="A21177" s="294" t="s">
        <v>34574</v>
      </c>
      <c r="B21177" s="294"/>
      <c r="C21177" s="294"/>
      <c r="D21177" s="294"/>
      <c r="E21177" s="294"/>
      <c r="F21177" s="294"/>
    </row>
    <row r="21178">
      <c r="A21178" s="294" t="s">
        <v>34575</v>
      </c>
      <c r="B21178" s="294"/>
      <c r="C21178" s="294"/>
      <c r="D21178" s="294"/>
      <c r="E21178" s="294"/>
      <c r="F21178" s="294"/>
    </row>
    <row r="21179">
      <c r="A21179" s="294"/>
      <c r="B21179" s="294"/>
      <c r="C21179" s="294"/>
      <c r="D21179" s="294"/>
      <c r="E21179" s="294"/>
      <c r="F21179" s="294"/>
    </row>
    <row r="21180">
      <c r="A21180" s="294"/>
      <c r="B21180" s="294"/>
      <c r="C21180" s="294"/>
      <c r="D21180" s="294"/>
      <c r="E21180" s="294"/>
      <c r="F21180" s="294"/>
    </row>
    <row r="21181">
      <c r="A21181" s="294" t="s">
        <v>34576</v>
      </c>
      <c r="B21181" s="294"/>
      <c r="C21181" s="294"/>
      <c r="D21181" s="294"/>
      <c r="E21181" s="294"/>
      <c r="F21181" s="294"/>
    </row>
    <row r="21182">
      <c r="A21182" s="294"/>
      <c r="B21182" s="294"/>
      <c r="C21182" s="294"/>
      <c r="D21182" s="294"/>
      <c r="E21182" s="294"/>
      <c r="F21182" s="294"/>
    </row>
    <row r="21183">
      <c r="A21183" s="294" t="s">
        <v>34577</v>
      </c>
      <c r="B21183" s="294"/>
      <c r="C21183" s="294"/>
      <c r="D21183" s="294"/>
      <c r="E21183" s="294"/>
      <c r="F21183" s="294"/>
    </row>
    <row r="21184">
      <c r="A21184" s="294" t="s">
        <v>34578</v>
      </c>
      <c r="B21184" s="294"/>
      <c r="C21184" s="294"/>
      <c r="D21184" s="294"/>
      <c r="E21184" s="294"/>
      <c r="F21184" s="294"/>
    </row>
    <row r="21185">
      <c r="A21185" s="294" t="s">
        <v>34579</v>
      </c>
      <c r="B21185" s="294"/>
      <c r="C21185" s="294"/>
      <c r="D21185" s="294"/>
      <c r="E21185" s="294"/>
      <c r="F21185" s="294"/>
    </row>
    <row r="21186">
      <c r="A21186" s="294" t="s">
        <v>34580</v>
      </c>
      <c r="B21186" s="294"/>
      <c r="C21186" s="294"/>
      <c r="D21186" s="294"/>
      <c r="E21186" s="294"/>
      <c r="F21186" s="294"/>
    </row>
    <row r="21187">
      <c r="A21187" s="294" t="s">
        <v>34581</v>
      </c>
      <c r="B21187" s="294"/>
      <c r="C21187" s="294"/>
      <c r="D21187" s="294"/>
      <c r="E21187" s="294"/>
      <c r="F21187" s="294"/>
    </row>
    <row r="21188">
      <c r="A21188" s="294" t="s">
        <v>34582</v>
      </c>
      <c r="B21188" s="294"/>
      <c r="C21188" s="294"/>
      <c r="D21188" s="294"/>
      <c r="E21188" s="294"/>
      <c r="F21188" s="294"/>
    </row>
    <row r="21189">
      <c r="A21189" s="294" t="s">
        <v>34583</v>
      </c>
      <c r="B21189" s="294"/>
      <c r="C21189" s="294"/>
      <c r="D21189" s="294"/>
      <c r="E21189" s="294"/>
      <c r="F21189" s="294"/>
    </row>
    <row r="21190">
      <c r="A21190" s="294" t="s">
        <v>34584</v>
      </c>
      <c r="B21190" s="294"/>
      <c r="C21190" s="294"/>
      <c r="D21190" s="294"/>
      <c r="E21190" s="294"/>
      <c r="F21190" s="294"/>
    </row>
    <row r="21191">
      <c r="A21191" s="294" t="s">
        <v>24535</v>
      </c>
      <c r="B21191" s="294"/>
      <c r="C21191" s="294"/>
      <c r="D21191" s="294"/>
      <c r="E21191" s="294"/>
      <c r="F21191" s="294"/>
    </row>
    <row r="21192">
      <c r="A21192" s="294" t="s">
        <v>34585</v>
      </c>
      <c r="B21192" s="294"/>
      <c r="C21192" s="294"/>
      <c r="D21192" s="294"/>
      <c r="E21192" s="294"/>
      <c r="F21192" s="294"/>
    </row>
    <row r="21193">
      <c r="A21193" s="294" t="s">
        <v>34586</v>
      </c>
      <c r="B21193" s="294"/>
      <c r="C21193" s="294"/>
      <c r="D21193" s="294"/>
      <c r="E21193" s="294"/>
      <c r="F21193" s="294"/>
    </row>
    <row r="21194">
      <c r="A21194" s="294" t="s">
        <v>34587</v>
      </c>
      <c r="B21194" s="294"/>
      <c r="C21194" s="294"/>
      <c r="D21194" s="294"/>
      <c r="E21194" s="294"/>
      <c r="F21194" s="294"/>
    </row>
    <row r="21195">
      <c r="A21195" s="294" t="s">
        <v>34588</v>
      </c>
      <c r="B21195" s="294"/>
      <c r="C21195" s="294"/>
      <c r="D21195" s="294"/>
      <c r="E21195" s="294"/>
      <c r="F21195" s="294"/>
    </row>
    <row r="21196">
      <c r="A21196" s="294" t="s">
        <v>34589</v>
      </c>
      <c r="B21196" s="294"/>
      <c r="C21196" s="294"/>
      <c r="D21196" s="294"/>
      <c r="E21196" s="294"/>
      <c r="F21196" s="294"/>
    </row>
    <row r="21197">
      <c r="A21197" s="294"/>
      <c r="B21197" s="294"/>
      <c r="C21197" s="294"/>
      <c r="D21197" s="294"/>
      <c r="E21197" s="294"/>
      <c r="F21197" s="294"/>
    </row>
    <row r="21198">
      <c r="A21198" s="294" t="s">
        <v>22239</v>
      </c>
      <c r="B21198" s="294"/>
      <c r="C21198" s="294"/>
      <c r="D21198" s="294"/>
      <c r="E21198" s="294"/>
      <c r="F21198" s="294"/>
    </row>
    <row r="21199">
      <c r="A21199" s="294"/>
      <c r="B21199" s="294"/>
      <c r="C21199" s="294"/>
      <c r="D21199" s="294"/>
      <c r="E21199" s="294"/>
      <c r="F21199" s="294"/>
    </row>
    <row r="21200">
      <c r="A21200" s="294" t="s">
        <v>33666</v>
      </c>
      <c r="B21200" s="294"/>
      <c r="C21200" s="294"/>
      <c r="D21200" s="294"/>
      <c r="E21200" s="294"/>
      <c r="F21200" s="294"/>
    </row>
    <row r="21201">
      <c r="A21201" s="294" t="s">
        <v>34590</v>
      </c>
      <c r="B21201" s="294"/>
      <c r="C21201" s="294"/>
      <c r="D21201" s="294"/>
      <c r="E21201" s="294"/>
      <c r="F21201" s="294"/>
    </row>
    <row r="21202">
      <c r="A21202" s="294" t="s">
        <v>34591</v>
      </c>
      <c r="B21202" s="294"/>
      <c r="C21202" s="294"/>
      <c r="D21202" s="294"/>
      <c r="E21202" s="294"/>
      <c r="F21202" s="294"/>
    </row>
    <row r="21203">
      <c r="A21203" s="294" t="s">
        <v>34592</v>
      </c>
      <c r="B21203" s="294"/>
      <c r="C21203" s="294"/>
      <c r="D21203" s="294"/>
      <c r="E21203" s="294"/>
      <c r="F21203" s="294"/>
    </row>
    <row r="21204">
      <c r="A21204" s="294" t="s">
        <v>34367</v>
      </c>
      <c r="B21204" s="294"/>
      <c r="C21204" s="294"/>
      <c r="D21204" s="294"/>
      <c r="E21204" s="294"/>
      <c r="F21204" s="294"/>
    </row>
    <row r="21205">
      <c r="A21205" s="294" t="s">
        <v>34593</v>
      </c>
      <c r="B21205" s="294"/>
      <c r="C21205" s="294"/>
      <c r="D21205" s="294"/>
      <c r="E21205" s="294"/>
      <c r="F21205" s="294"/>
    </row>
    <row r="21206">
      <c r="A21206" s="294" t="s">
        <v>34594</v>
      </c>
      <c r="B21206" s="294"/>
      <c r="C21206" s="294"/>
      <c r="D21206" s="294"/>
      <c r="E21206" s="294"/>
      <c r="F21206" s="294"/>
    </row>
    <row r="21207">
      <c r="A21207" s="294" t="s">
        <v>34369</v>
      </c>
      <c r="B21207" s="294"/>
      <c r="C21207" s="294"/>
      <c r="D21207" s="294"/>
      <c r="E21207" s="294"/>
      <c r="F21207" s="294"/>
    </row>
    <row r="21208">
      <c r="A21208" s="294" t="s">
        <v>34595</v>
      </c>
      <c r="B21208" s="294"/>
      <c r="C21208" s="294"/>
      <c r="D21208" s="294"/>
      <c r="E21208" s="294"/>
      <c r="F21208" s="294"/>
    </row>
    <row r="21209">
      <c r="A21209" s="294" t="s">
        <v>34596</v>
      </c>
      <c r="B21209" s="294"/>
      <c r="C21209" s="294"/>
      <c r="D21209" s="294"/>
      <c r="E21209" s="294"/>
      <c r="F21209" s="294"/>
    </row>
    <row r="21210">
      <c r="A21210" s="294" t="s">
        <v>34597</v>
      </c>
      <c r="B21210" s="294"/>
      <c r="C21210" s="294"/>
      <c r="D21210" s="294"/>
      <c r="E21210" s="294"/>
      <c r="F21210" s="294"/>
    </row>
    <row r="21211">
      <c r="A21211" s="294" t="s">
        <v>34598</v>
      </c>
      <c r="B21211" s="294"/>
      <c r="C21211" s="294"/>
      <c r="D21211" s="294"/>
      <c r="E21211" s="294"/>
      <c r="F21211" s="294"/>
    </row>
    <row r="21212">
      <c r="A21212" s="294" t="s">
        <v>34599</v>
      </c>
      <c r="B21212" s="294"/>
      <c r="C21212" s="294"/>
      <c r="D21212" s="294"/>
      <c r="E21212" s="294"/>
      <c r="F21212" s="294"/>
    </row>
    <row r="21213">
      <c r="A21213" s="294" t="s">
        <v>34600</v>
      </c>
      <c r="B21213" s="294"/>
      <c r="C21213" s="294"/>
      <c r="D21213" s="294"/>
      <c r="E21213" s="294"/>
      <c r="F21213" s="294"/>
    </row>
    <row r="21214">
      <c r="A21214" s="294" t="s">
        <v>34601</v>
      </c>
      <c r="B21214" s="294"/>
      <c r="C21214" s="294"/>
      <c r="D21214" s="294"/>
      <c r="E21214" s="294"/>
      <c r="F21214" s="294"/>
    </row>
    <row r="21215">
      <c r="A21215" s="294" t="s">
        <v>34602</v>
      </c>
      <c r="B21215" s="294"/>
      <c r="C21215" s="294"/>
      <c r="D21215" s="294"/>
      <c r="E21215" s="294"/>
      <c r="F21215" s="294"/>
    </row>
    <row r="21216">
      <c r="A21216" s="294" t="s">
        <v>34603</v>
      </c>
      <c r="B21216" s="294"/>
      <c r="C21216" s="294"/>
      <c r="D21216" s="294"/>
      <c r="E21216" s="294"/>
      <c r="F21216" s="294"/>
    </row>
    <row r="21217">
      <c r="A21217" s="294" t="s">
        <v>34604</v>
      </c>
      <c r="B21217" s="294"/>
      <c r="C21217" s="294"/>
      <c r="D21217" s="294"/>
      <c r="E21217" s="294"/>
      <c r="F21217" s="294"/>
    </row>
    <row r="21218">
      <c r="A21218" s="294"/>
      <c r="B21218" s="294"/>
      <c r="C21218" s="294"/>
      <c r="D21218" s="294"/>
      <c r="E21218" s="294"/>
      <c r="F21218" s="294"/>
    </row>
    <row r="21219">
      <c r="A21219" s="294"/>
      <c r="B21219" s="294"/>
      <c r="C21219" s="294"/>
      <c r="D21219" s="294"/>
      <c r="E21219" s="294"/>
      <c r="F21219" s="294"/>
    </row>
    <row r="21220">
      <c r="A21220" s="294" t="s">
        <v>21990</v>
      </c>
      <c r="B21220" s="294"/>
      <c r="C21220" s="294"/>
      <c r="D21220" s="294"/>
      <c r="E21220" s="294"/>
      <c r="F21220" s="294"/>
    </row>
    <row r="21221">
      <c r="A21221" s="294"/>
      <c r="B21221" s="294"/>
      <c r="C21221" s="294"/>
      <c r="D21221" s="294"/>
      <c r="E21221" s="294"/>
      <c r="F21221" s="294"/>
    </row>
    <row r="21222">
      <c r="A21222" s="294" t="s">
        <v>21992</v>
      </c>
      <c r="B21222" s="294" t="s">
        <v>34605</v>
      </c>
      <c r="C21222" s="294"/>
      <c r="D21222" s="294"/>
      <c r="E21222" s="294"/>
      <c r="F21222" s="294"/>
    </row>
    <row r="21223">
      <c r="A21223" s="294" t="s">
        <v>34606</v>
      </c>
      <c r="B21223" s="294" t="s">
        <v>34607</v>
      </c>
      <c r="C21223" s="294"/>
      <c r="D21223" s="294"/>
      <c r="E21223" s="294"/>
      <c r="F21223" s="294"/>
    </row>
    <row r="21224">
      <c r="A21224" s="294" t="s">
        <v>34608</v>
      </c>
      <c r="B21224" s="294" t="s">
        <v>34609</v>
      </c>
      <c r="C21224" s="294"/>
      <c r="D21224" s="294"/>
      <c r="E21224" s="294"/>
      <c r="F21224" s="294"/>
    </row>
    <row r="21225">
      <c r="A21225" s="294" t="s">
        <v>34610</v>
      </c>
      <c r="B21225" s="294" t="s">
        <v>34611</v>
      </c>
      <c r="C21225" s="294"/>
      <c r="D21225" s="294"/>
      <c r="E21225" s="294"/>
      <c r="F21225" s="294"/>
    </row>
    <row r="21226">
      <c r="A21226" s="294" t="s">
        <v>34612</v>
      </c>
      <c r="B21226" s="294" t="s">
        <v>34613</v>
      </c>
      <c r="C21226" s="294"/>
      <c r="D21226" s="294"/>
      <c r="E21226" s="294"/>
      <c r="F21226" s="294"/>
    </row>
    <row r="21227">
      <c r="A21227" s="294" t="s">
        <v>24549</v>
      </c>
      <c r="B21227" s="294" t="s">
        <v>34614</v>
      </c>
      <c r="C21227" s="294"/>
      <c r="D21227" s="294"/>
      <c r="E21227" s="294"/>
      <c r="F21227" s="294"/>
    </row>
    <row r="21228">
      <c r="A21228" s="294" t="s">
        <v>29295</v>
      </c>
      <c r="B21228" s="294" t="s">
        <v>34615</v>
      </c>
      <c r="C21228" s="294"/>
      <c r="D21228" s="294"/>
      <c r="E21228" s="294"/>
      <c r="F21228" s="294"/>
    </row>
    <row r="21229">
      <c r="A21229" s="294" t="s">
        <v>34616</v>
      </c>
      <c r="B21229" s="294" t="s">
        <v>34617</v>
      </c>
      <c r="C21229" s="294"/>
      <c r="D21229" s="294"/>
      <c r="E21229" s="294"/>
      <c r="F21229" s="294"/>
    </row>
    <row r="21230">
      <c r="A21230" s="294"/>
      <c r="B21230" s="294"/>
      <c r="C21230" s="294"/>
      <c r="D21230" s="294"/>
      <c r="E21230" s="294"/>
      <c r="F21230" s="294"/>
    </row>
    <row r="21231">
      <c r="A21231" s="294"/>
      <c r="B21231" s="294"/>
      <c r="C21231" s="294"/>
      <c r="D21231" s="294"/>
      <c r="E21231" s="294"/>
      <c r="F21231" s="294"/>
    </row>
    <row r="21232">
      <c r="A21232" s="294" t="s">
        <v>28124</v>
      </c>
      <c r="B21232" s="294"/>
      <c r="C21232" s="294"/>
      <c r="D21232" s="294"/>
      <c r="E21232" s="294"/>
      <c r="F21232" s="294"/>
    </row>
    <row r="21233">
      <c r="A21233" s="294" t="s">
        <v>19618</v>
      </c>
      <c r="B21233" s="294"/>
      <c r="C21233" s="294"/>
      <c r="D21233" s="294"/>
      <c r="E21233" s="294"/>
      <c r="F21233" s="294"/>
    </row>
    <row r="21234">
      <c r="A21234" s="294" t="s">
        <v>21672</v>
      </c>
      <c r="B21234" s="294"/>
      <c r="C21234" s="294"/>
      <c r="D21234" s="294"/>
      <c r="E21234" s="294"/>
      <c r="F21234" s="294"/>
    </row>
    <row r="21235">
      <c r="A21235" s="294"/>
      <c r="B21235" s="294"/>
      <c r="C21235" s="294"/>
      <c r="D21235" s="294"/>
      <c r="E21235" s="294"/>
      <c r="F21235" s="294"/>
    </row>
    <row r="21236">
      <c r="A21236" s="294" t="s">
        <v>34553</v>
      </c>
      <c r="B21236" s="294"/>
      <c r="C21236" s="294"/>
      <c r="D21236" s="294"/>
      <c r="E21236" s="294"/>
      <c r="F21236" s="294"/>
    </row>
    <row r="21237">
      <c r="A21237" s="294"/>
      <c r="B21237" s="294"/>
      <c r="C21237" s="294"/>
      <c r="D21237" s="294"/>
      <c r="E21237" s="294"/>
      <c r="F21237" s="294"/>
    </row>
    <row r="21238">
      <c r="A21238" s="294"/>
      <c r="B21238" s="294"/>
      <c r="C21238" s="294"/>
      <c r="D21238" s="294"/>
      <c r="E21238" s="294"/>
      <c r="F21238" s="294"/>
    </row>
    <row r="21239">
      <c r="A21239" s="294" t="s">
        <v>22281</v>
      </c>
      <c r="B21239" s="294"/>
      <c r="C21239" s="294"/>
      <c r="D21239" s="294"/>
      <c r="E21239" s="294"/>
      <c r="F21239" s="294"/>
    </row>
    <row r="21240">
      <c r="A21240" s="294"/>
      <c r="B21240" s="294"/>
      <c r="C21240" s="294"/>
      <c r="D21240" s="294"/>
      <c r="E21240" s="294"/>
      <c r="F21240" s="294"/>
    </row>
    <row r="21241">
      <c r="A21241" s="294" t="s">
        <v>34618</v>
      </c>
      <c r="B21241" s="294"/>
      <c r="C21241" s="294"/>
      <c r="D21241" s="294"/>
      <c r="E21241" s="294"/>
      <c r="F21241" s="294"/>
    </row>
    <row r="21242">
      <c r="A21242" s="294" t="s">
        <v>34619</v>
      </c>
      <c r="B21242" s="294"/>
      <c r="C21242" s="294"/>
      <c r="D21242" s="294"/>
      <c r="E21242" s="294"/>
      <c r="F21242" s="294"/>
    </row>
    <row r="21243">
      <c r="A21243" s="294" t="s">
        <v>34620</v>
      </c>
      <c r="B21243" s="294"/>
      <c r="C21243" s="294"/>
      <c r="D21243" s="294"/>
      <c r="E21243" s="294"/>
      <c r="F21243" s="294"/>
    </row>
    <row r="21244">
      <c r="A21244" s="294" t="s">
        <v>21892</v>
      </c>
      <c r="B21244" s="294"/>
      <c r="C21244" s="294"/>
      <c r="D21244" s="294"/>
      <c r="E21244" s="294"/>
      <c r="F21244" s="294"/>
    </row>
    <row r="21245">
      <c r="A21245" s="294" t="s">
        <v>33439</v>
      </c>
      <c r="B21245" s="294"/>
      <c r="C21245" s="294"/>
      <c r="D21245" s="294"/>
      <c r="E21245" s="294"/>
      <c r="F21245" s="294"/>
    </row>
    <row r="21246">
      <c r="A21246" s="294"/>
      <c r="B21246" s="294"/>
      <c r="C21246" s="294"/>
      <c r="D21246" s="294"/>
      <c r="E21246" s="294"/>
      <c r="F21246" s="294"/>
    </row>
    <row r="21247">
      <c r="A21247" s="294" t="s">
        <v>34621</v>
      </c>
      <c r="B21247" s="294"/>
      <c r="C21247" s="294"/>
      <c r="D21247" s="294"/>
      <c r="E21247" s="294"/>
      <c r="F21247" s="294"/>
    </row>
    <row r="21248">
      <c r="A21248" s="294"/>
      <c r="B21248" s="294"/>
      <c r="C21248" s="294"/>
      <c r="D21248" s="294"/>
      <c r="E21248" s="294"/>
      <c r="F21248" s="294"/>
    </row>
    <row r="21249">
      <c r="A21249" s="294" t="s">
        <v>34622</v>
      </c>
      <c r="B21249" s="294"/>
      <c r="C21249" s="294"/>
      <c r="D21249" s="294"/>
      <c r="E21249" s="294"/>
      <c r="F21249" s="294"/>
    </row>
    <row r="21250">
      <c r="A21250" s="294" t="s">
        <v>34623</v>
      </c>
      <c r="B21250" s="294"/>
      <c r="C21250" s="294"/>
      <c r="D21250" s="294"/>
      <c r="E21250" s="294"/>
      <c r="F21250" s="294"/>
    </row>
    <row r="21251">
      <c r="A21251" s="294" t="s">
        <v>34624</v>
      </c>
      <c r="B21251" s="294"/>
      <c r="C21251" s="294"/>
      <c r="D21251" s="294"/>
      <c r="E21251" s="294"/>
      <c r="F21251" s="294"/>
    </row>
    <row r="21252">
      <c r="A21252" s="294" t="s">
        <v>34625</v>
      </c>
      <c r="B21252" s="294"/>
      <c r="C21252" s="294"/>
      <c r="D21252" s="294"/>
      <c r="E21252" s="294"/>
      <c r="F21252" s="294"/>
    </row>
    <row r="21253">
      <c r="A21253" s="294" t="s">
        <v>34626</v>
      </c>
      <c r="B21253" s="294"/>
      <c r="C21253" s="294"/>
      <c r="D21253" s="294"/>
      <c r="E21253" s="294"/>
      <c r="F21253" s="294"/>
    </row>
    <row r="21254">
      <c r="A21254" s="294" t="s">
        <v>34627</v>
      </c>
      <c r="B21254" s="294"/>
      <c r="C21254" s="294"/>
      <c r="D21254" s="294"/>
      <c r="E21254" s="294"/>
      <c r="F21254" s="294"/>
    </row>
    <row r="21255">
      <c r="A21255" s="294" t="s">
        <v>34628</v>
      </c>
      <c r="B21255" s="294"/>
      <c r="C21255" s="294"/>
      <c r="D21255" s="294"/>
      <c r="E21255" s="294"/>
      <c r="F21255" s="294"/>
    </row>
    <row r="21256">
      <c r="A21256" s="294" t="s">
        <v>34629</v>
      </c>
      <c r="B21256" s="294"/>
      <c r="C21256" s="294"/>
      <c r="D21256" s="294"/>
      <c r="E21256" s="294"/>
      <c r="F21256" s="294"/>
    </row>
    <row r="21257">
      <c r="A21257" s="294"/>
      <c r="B21257" s="294"/>
      <c r="C21257" s="294"/>
      <c r="D21257" s="294"/>
      <c r="E21257" s="294"/>
      <c r="F21257" s="294"/>
    </row>
    <row r="21258">
      <c r="A21258" s="294" t="s">
        <v>22572</v>
      </c>
      <c r="B21258" s="294"/>
      <c r="C21258" s="294"/>
      <c r="D21258" s="294"/>
      <c r="E21258" s="294"/>
      <c r="F21258" s="294"/>
    </row>
    <row r="21259">
      <c r="A21259" s="294" t="s">
        <v>34630</v>
      </c>
      <c r="B21259" s="294"/>
      <c r="C21259" s="294"/>
      <c r="D21259" s="294"/>
      <c r="E21259" s="294"/>
      <c r="F21259" s="294"/>
    </row>
    <row r="21260">
      <c r="A21260" s="294"/>
      <c r="B21260" s="294"/>
      <c r="C21260" s="294"/>
      <c r="D21260" s="294"/>
      <c r="E21260" s="294"/>
      <c r="F21260" s="294"/>
    </row>
    <row r="21261">
      <c r="A21261" s="294" t="s">
        <v>34631</v>
      </c>
      <c r="B21261" s="294"/>
      <c r="C21261" s="294"/>
      <c r="D21261" s="294"/>
      <c r="E21261" s="294"/>
      <c r="F21261" s="294"/>
    </row>
    <row r="21262">
      <c r="A21262" s="294" t="s">
        <v>34632</v>
      </c>
      <c r="B21262" s="294"/>
      <c r="C21262" s="294"/>
      <c r="D21262" s="294"/>
      <c r="E21262" s="294"/>
      <c r="F21262" s="294"/>
    </row>
    <row r="21263">
      <c r="A21263" s="294" t="s">
        <v>34633</v>
      </c>
      <c r="B21263" s="294"/>
      <c r="C21263" s="294"/>
      <c r="D21263" s="294"/>
      <c r="E21263" s="294"/>
      <c r="F21263" s="294"/>
    </row>
    <row r="21264">
      <c r="A21264" s="294" t="s">
        <v>34634</v>
      </c>
      <c r="B21264" s="294"/>
      <c r="C21264" s="294"/>
      <c r="D21264" s="294"/>
      <c r="E21264" s="294"/>
      <c r="F21264" s="294"/>
    </row>
    <row r="21265">
      <c r="A21265" s="294"/>
      <c r="B21265" s="294"/>
      <c r="C21265" s="294"/>
      <c r="D21265" s="294"/>
      <c r="E21265" s="294"/>
      <c r="F21265" s="294"/>
    </row>
    <row r="21266">
      <c r="A21266" s="294" t="s">
        <v>23771</v>
      </c>
      <c r="B21266" s="294"/>
      <c r="C21266" s="294"/>
      <c r="D21266" s="294"/>
      <c r="E21266" s="294"/>
      <c r="F21266" s="294"/>
    </row>
    <row r="21267">
      <c r="A21267" s="294"/>
      <c r="B21267" s="294"/>
      <c r="C21267" s="294"/>
      <c r="D21267" s="294"/>
      <c r="E21267" s="294"/>
      <c r="F21267" s="294"/>
    </row>
    <row r="21268">
      <c r="A21268" s="294" t="s">
        <v>34635</v>
      </c>
      <c r="B21268" s="294"/>
      <c r="C21268" s="294"/>
      <c r="D21268" s="294"/>
      <c r="E21268" s="294"/>
      <c r="F21268" s="294"/>
    </row>
    <row r="21269">
      <c r="A21269" s="294" t="s">
        <v>34636</v>
      </c>
      <c r="B21269" s="294"/>
      <c r="C21269" s="294"/>
      <c r="D21269" s="294"/>
      <c r="E21269" s="294"/>
      <c r="F21269" s="294"/>
    </row>
    <row r="21270">
      <c r="A21270" s="294" t="s">
        <v>34637</v>
      </c>
      <c r="B21270" s="294"/>
      <c r="C21270" s="294"/>
      <c r="D21270" s="294"/>
      <c r="E21270" s="294"/>
      <c r="F21270" s="294"/>
    </row>
    <row r="21271">
      <c r="A21271" s="294"/>
      <c r="B21271" s="294"/>
      <c r="C21271" s="294"/>
      <c r="D21271" s="294"/>
      <c r="E21271" s="294"/>
      <c r="F21271" s="294"/>
    </row>
    <row r="21272">
      <c r="A21272" s="294" t="s">
        <v>34638</v>
      </c>
      <c r="B21272" s="294"/>
      <c r="C21272" s="294"/>
      <c r="D21272" s="294"/>
      <c r="E21272" s="294"/>
      <c r="F21272" s="294"/>
    </row>
    <row r="21273">
      <c r="A21273" s="294"/>
      <c r="B21273" s="294"/>
      <c r="C21273" s="294"/>
      <c r="D21273" s="294"/>
      <c r="E21273" s="294"/>
      <c r="F21273" s="294"/>
    </row>
    <row r="21274">
      <c r="A21274" s="294" t="s">
        <v>23208</v>
      </c>
      <c r="B21274" s="294"/>
      <c r="C21274" s="294"/>
      <c r="D21274" s="294"/>
      <c r="E21274" s="294"/>
      <c r="F21274" s="294"/>
    </row>
    <row r="21275">
      <c r="A21275" s="294" t="s">
        <v>34639</v>
      </c>
      <c r="B21275" s="294"/>
      <c r="C21275" s="294"/>
      <c r="D21275" s="294"/>
      <c r="E21275" s="294"/>
      <c r="F21275" s="294"/>
    </row>
    <row r="21276">
      <c r="A21276" s="294" t="s">
        <v>34640</v>
      </c>
      <c r="B21276" s="294"/>
      <c r="C21276" s="294"/>
      <c r="D21276" s="294"/>
      <c r="E21276" s="294"/>
      <c r="F21276" s="294"/>
    </row>
    <row r="21277">
      <c r="A21277" s="294" t="s">
        <v>34641</v>
      </c>
      <c r="B21277" s="294"/>
      <c r="C21277" s="294"/>
      <c r="D21277" s="294"/>
      <c r="E21277" s="294"/>
      <c r="F21277" s="294"/>
    </row>
    <row r="21278">
      <c r="A21278" s="294" t="s">
        <v>22873</v>
      </c>
      <c r="B21278" s="294"/>
      <c r="C21278" s="294"/>
      <c r="D21278" s="294"/>
      <c r="E21278" s="294"/>
      <c r="F21278" s="294"/>
    </row>
    <row r="21279">
      <c r="A21279" s="294" t="s">
        <v>34642</v>
      </c>
      <c r="B21279" s="294"/>
      <c r="C21279" s="294"/>
      <c r="D21279" s="294"/>
      <c r="E21279" s="294"/>
      <c r="F21279" s="294"/>
    </row>
    <row r="21280">
      <c r="A21280" s="294" t="s">
        <v>34643</v>
      </c>
      <c r="B21280" s="294"/>
      <c r="C21280" s="294"/>
      <c r="D21280" s="294"/>
      <c r="E21280" s="294"/>
      <c r="F21280" s="294"/>
    </row>
    <row r="21281">
      <c r="A21281" s="294" t="s">
        <v>34644</v>
      </c>
      <c r="B21281" s="294"/>
      <c r="C21281" s="294"/>
      <c r="D21281" s="294"/>
      <c r="E21281" s="294"/>
      <c r="F21281" s="294"/>
    </row>
    <row r="21282">
      <c r="A21282" s="294" t="s">
        <v>34645</v>
      </c>
      <c r="B21282" s="294"/>
      <c r="C21282" s="294"/>
      <c r="D21282" s="294"/>
      <c r="E21282" s="294"/>
      <c r="F21282" s="294"/>
    </row>
    <row r="21283">
      <c r="A21283" s="294" t="s">
        <v>34646</v>
      </c>
      <c r="B21283" s="294"/>
      <c r="C21283" s="294"/>
      <c r="D21283" s="294"/>
      <c r="E21283" s="294"/>
      <c r="F21283" s="294"/>
    </row>
    <row r="21284">
      <c r="A21284" s="294" t="s">
        <v>34558</v>
      </c>
      <c r="B21284" s="294"/>
      <c r="C21284" s="294"/>
      <c r="D21284" s="294"/>
      <c r="E21284" s="294"/>
      <c r="F21284" s="294"/>
    </row>
    <row r="21285">
      <c r="A21285" s="294" t="s">
        <v>34647</v>
      </c>
      <c r="B21285" s="294"/>
      <c r="C21285" s="294"/>
      <c r="D21285" s="294"/>
      <c r="E21285" s="294"/>
      <c r="F21285" s="294"/>
    </row>
    <row r="21286">
      <c r="A21286" s="294" t="s">
        <v>34648</v>
      </c>
      <c r="B21286" s="294"/>
      <c r="C21286" s="294"/>
      <c r="D21286" s="294"/>
      <c r="E21286" s="294"/>
      <c r="F21286" s="294"/>
    </row>
    <row r="21287">
      <c r="A21287" s="294" t="s">
        <v>34649</v>
      </c>
      <c r="B21287" s="294"/>
      <c r="C21287" s="294"/>
      <c r="D21287" s="294"/>
      <c r="E21287" s="294"/>
      <c r="F21287" s="294"/>
    </row>
    <row r="21288">
      <c r="A21288" s="294" t="s">
        <v>34650</v>
      </c>
      <c r="B21288" s="294"/>
      <c r="C21288" s="294"/>
      <c r="D21288" s="294"/>
      <c r="E21288" s="294"/>
      <c r="F21288" s="294"/>
    </row>
    <row r="21289">
      <c r="A21289" s="294" t="s">
        <v>34651</v>
      </c>
      <c r="B21289" s="294"/>
      <c r="C21289" s="294"/>
      <c r="D21289" s="294"/>
      <c r="E21289" s="294"/>
      <c r="F21289" s="294"/>
    </row>
    <row r="21290">
      <c r="A21290" s="294" t="s">
        <v>24320</v>
      </c>
      <c r="B21290" s="294"/>
      <c r="C21290" s="294"/>
      <c r="D21290" s="294"/>
      <c r="E21290" s="294"/>
      <c r="F21290" s="294"/>
    </row>
    <row r="21291">
      <c r="A21291" s="294" t="s">
        <v>34652</v>
      </c>
      <c r="B21291" s="294"/>
      <c r="C21291" s="294"/>
      <c r="D21291" s="294"/>
      <c r="E21291" s="294"/>
      <c r="F21291" s="294"/>
    </row>
    <row r="21292">
      <c r="A21292" s="294"/>
      <c r="B21292" s="294"/>
      <c r="C21292" s="294"/>
      <c r="D21292" s="294"/>
      <c r="E21292" s="294"/>
      <c r="F21292" s="294"/>
    </row>
    <row r="21293">
      <c r="A21293" s="294" t="s">
        <v>21315</v>
      </c>
      <c r="B21293" s="294"/>
      <c r="C21293" s="294"/>
      <c r="D21293" s="294"/>
      <c r="E21293" s="294"/>
      <c r="F21293" s="294"/>
    </row>
    <row r="21294">
      <c r="A21294" s="294"/>
      <c r="B21294" s="294"/>
      <c r="C21294" s="294"/>
      <c r="D21294" s="294"/>
      <c r="E21294" s="294"/>
      <c r="F21294" s="294"/>
    </row>
    <row r="21295">
      <c r="A21295" s="294"/>
      <c r="B21295" s="294"/>
      <c r="C21295" s="294"/>
      <c r="D21295" s="294"/>
      <c r="E21295" s="294"/>
      <c r="F21295" s="294"/>
    </row>
    <row r="21296">
      <c r="A21296" s="294" t="s">
        <v>34653</v>
      </c>
      <c r="B21296" s="294"/>
      <c r="C21296" s="294"/>
      <c r="D21296" s="294"/>
      <c r="E21296" s="294"/>
      <c r="F21296" s="294"/>
    </row>
    <row r="21297">
      <c r="A21297" s="294" t="s">
        <v>34654</v>
      </c>
      <c r="B21297" s="294"/>
      <c r="C21297" s="294"/>
      <c r="D21297" s="294"/>
      <c r="E21297" s="294"/>
      <c r="F21297" s="294"/>
    </row>
    <row r="21298">
      <c r="A21298" s="294" t="s">
        <v>34655</v>
      </c>
      <c r="B21298" s="294"/>
      <c r="C21298" s="294"/>
      <c r="D21298" s="294"/>
      <c r="E21298" s="294"/>
      <c r="F21298" s="294"/>
    </row>
    <row r="21299">
      <c r="A21299" s="294" t="s">
        <v>34656</v>
      </c>
      <c r="B21299" s="294"/>
      <c r="C21299" s="294"/>
      <c r="D21299" s="294"/>
      <c r="E21299" s="294"/>
      <c r="F21299" s="294"/>
    </row>
    <row r="21300">
      <c r="A21300" s="294" t="s">
        <v>34657</v>
      </c>
      <c r="B21300" s="294"/>
      <c r="C21300" s="294"/>
      <c r="D21300" s="294"/>
      <c r="E21300" s="294"/>
      <c r="F21300" s="294"/>
    </row>
    <row r="21301">
      <c r="A21301" s="294" t="s">
        <v>34658</v>
      </c>
      <c r="B21301" s="294" t="s">
        <v>34659</v>
      </c>
      <c r="C21301" s="294"/>
      <c r="D21301" s="294"/>
      <c r="E21301" s="294"/>
      <c r="F21301" s="294"/>
    </row>
    <row r="21302">
      <c r="A21302" s="294"/>
      <c r="B21302" s="294"/>
      <c r="C21302" s="294"/>
      <c r="D21302" s="294"/>
      <c r="E21302" s="294"/>
      <c r="F21302" s="294"/>
    </row>
    <row r="21303">
      <c r="A21303" s="294" t="s">
        <v>28124</v>
      </c>
      <c r="B21303" s="294"/>
      <c r="C21303" s="294"/>
      <c r="D21303" s="294"/>
      <c r="E21303" s="294"/>
      <c r="F21303" s="294"/>
    </row>
    <row r="21304">
      <c r="A21304" s="294" t="s">
        <v>34660</v>
      </c>
      <c r="B21304" s="294"/>
      <c r="C21304" s="294"/>
      <c r="D21304" s="294"/>
      <c r="E21304" s="294"/>
      <c r="F21304" s="294"/>
    </row>
    <row r="21305">
      <c r="A21305" s="294" t="s">
        <v>21618</v>
      </c>
      <c r="B21305" s="294"/>
      <c r="C21305" s="294"/>
      <c r="D21305" s="294"/>
      <c r="E21305" s="294"/>
      <c r="F21305" s="294"/>
    </row>
    <row r="21306">
      <c r="A21306" s="294" t="s">
        <v>34661</v>
      </c>
      <c r="B21306" s="294"/>
      <c r="C21306" s="294"/>
      <c r="D21306" s="294"/>
      <c r="E21306" s="294"/>
      <c r="F21306" s="294"/>
    </row>
    <row r="21307">
      <c r="A21307" s="294"/>
      <c r="B21307" s="294"/>
      <c r="C21307" s="294"/>
      <c r="D21307" s="294"/>
      <c r="E21307" s="294"/>
      <c r="F21307" s="294"/>
    </row>
    <row r="21308">
      <c r="A21308" s="294" t="s">
        <v>22512</v>
      </c>
      <c r="B21308" s="294"/>
      <c r="C21308" s="294"/>
      <c r="D21308" s="294"/>
      <c r="E21308" s="294"/>
      <c r="F21308" s="294"/>
    </row>
    <row r="21309">
      <c r="A21309" s="294" t="s">
        <v>27620</v>
      </c>
      <c r="B21309" s="294"/>
      <c r="C21309" s="294"/>
      <c r="D21309" s="294"/>
      <c r="E21309" s="294"/>
      <c r="F21309" s="294"/>
    </row>
    <row r="21310">
      <c r="A21310" s="294"/>
      <c r="B21310" s="294"/>
      <c r="C21310" s="294"/>
      <c r="D21310" s="294"/>
      <c r="E21310" s="294"/>
      <c r="F21310" s="294"/>
    </row>
    <row r="21311">
      <c r="A21311" s="294" t="s">
        <v>34662</v>
      </c>
      <c r="B21311" s="294"/>
      <c r="C21311" s="294"/>
      <c r="D21311" s="294"/>
      <c r="E21311" s="294"/>
      <c r="F21311" s="294"/>
    </row>
    <row r="21312">
      <c r="A21312" s="294" t="s">
        <v>34663</v>
      </c>
      <c r="B21312" s="294"/>
      <c r="C21312" s="294"/>
      <c r="D21312" s="294"/>
      <c r="E21312" s="294"/>
      <c r="F21312" s="294"/>
    </row>
    <row r="21313">
      <c r="A21313" s="294" t="s">
        <v>33026</v>
      </c>
      <c r="B21313" s="294"/>
      <c r="C21313" s="294"/>
      <c r="D21313" s="294"/>
      <c r="E21313" s="294"/>
      <c r="F21313" s="294"/>
    </row>
    <row r="21314">
      <c r="A21314" s="294" t="s">
        <v>24623</v>
      </c>
      <c r="B21314" s="294"/>
      <c r="C21314" s="294"/>
      <c r="D21314" s="294"/>
      <c r="E21314" s="294"/>
      <c r="F21314" s="294"/>
    </row>
    <row r="21315">
      <c r="A21315" s="294" t="s">
        <v>34664</v>
      </c>
      <c r="B21315" s="294"/>
      <c r="C21315" s="294"/>
      <c r="D21315" s="294"/>
      <c r="E21315" s="294"/>
      <c r="F21315" s="294"/>
    </row>
    <row r="21316">
      <c r="A21316" s="294" t="s">
        <v>34665</v>
      </c>
      <c r="B21316" s="294"/>
      <c r="C21316" s="294"/>
      <c r="D21316" s="294"/>
      <c r="E21316" s="294"/>
      <c r="F21316" s="294"/>
    </row>
    <row r="21317">
      <c r="A21317" s="294" t="s">
        <v>34666</v>
      </c>
      <c r="B21317" s="294"/>
      <c r="C21317" s="294"/>
      <c r="D21317" s="294"/>
      <c r="E21317" s="294"/>
      <c r="F21317" s="294"/>
    </row>
    <row r="21318">
      <c r="A21318" s="294" t="s">
        <v>34667</v>
      </c>
      <c r="B21318" s="294"/>
      <c r="C21318" s="294"/>
      <c r="D21318" s="294"/>
      <c r="E21318" s="294"/>
      <c r="F21318" s="294"/>
    </row>
    <row r="21319">
      <c r="A21319" s="294" t="s">
        <v>34668</v>
      </c>
      <c r="B21319" s="294"/>
      <c r="C21319" s="294"/>
      <c r="D21319" s="294"/>
      <c r="E21319" s="294"/>
      <c r="F21319" s="294"/>
    </row>
    <row r="21320">
      <c r="A21320" s="294" t="s">
        <v>34669</v>
      </c>
      <c r="B21320" s="294"/>
      <c r="C21320" s="294"/>
      <c r="D21320" s="294"/>
      <c r="E21320" s="294"/>
      <c r="F21320" s="294"/>
    </row>
    <row r="21321">
      <c r="A21321" s="294"/>
      <c r="B21321" s="294"/>
      <c r="C21321" s="294"/>
      <c r="D21321" s="294"/>
      <c r="E21321" s="294"/>
      <c r="F21321" s="294"/>
    </row>
    <row r="21322">
      <c r="A21322" s="294" t="s">
        <v>24323</v>
      </c>
      <c r="B21322" s="294"/>
      <c r="C21322" s="294"/>
      <c r="D21322" s="294"/>
      <c r="E21322" s="294"/>
      <c r="F21322" s="294"/>
    </row>
    <row r="21323">
      <c r="A21323" s="294" t="s">
        <v>27629</v>
      </c>
      <c r="B21323" s="294"/>
      <c r="C21323" s="294"/>
      <c r="D21323" s="294"/>
      <c r="E21323" s="294"/>
      <c r="F21323" s="294"/>
    </row>
    <row r="21324">
      <c r="A21324" s="294"/>
      <c r="B21324" s="294"/>
      <c r="C21324" s="294"/>
      <c r="D21324" s="294"/>
      <c r="E21324" s="294"/>
      <c r="F21324" s="294"/>
    </row>
    <row r="21325">
      <c r="A21325" s="294" t="s">
        <v>34670</v>
      </c>
      <c r="B21325" s="294"/>
      <c r="C21325" s="294"/>
      <c r="D21325" s="294"/>
      <c r="E21325" s="294"/>
      <c r="F21325" s="294"/>
    </row>
    <row r="21326">
      <c r="A21326" s="294" t="s">
        <v>34671</v>
      </c>
      <c r="B21326" s="294"/>
      <c r="C21326" s="294"/>
      <c r="D21326" s="294"/>
      <c r="E21326" s="294"/>
      <c r="F21326" s="294"/>
    </row>
    <row r="21327">
      <c r="A21327" s="294" t="s">
        <v>34672</v>
      </c>
      <c r="B21327" s="294"/>
      <c r="C21327" s="294"/>
      <c r="D21327" s="294"/>
      <c r="E21327" s="294"/>
      <c r="F21327" s="294"/>
    </row>
    <row r="21328">
      <c r="A21328" s="294" t="s">
        <v>34673</v>
      </c>
      <c r="B21328" s="294"/>
      <c r="C21328" s="294"/>
      <c r="D21328" s="294"/>
      <c r="E21328" s="294"/>
      <c r="F21328" s="294"/>
    </row>
    <row r="21329">
      <c r="A21329" s="294" t="s">
        <v>22889</v>
      </c>
      <c r="B21329" s="294"/>
      <c r="C21329" s="294"/>
      <c r="D21329" s="294"/>
      <c r="E21329" s="294"/>
      <c r="F21329" s="294"/>
    </row>
    <row r="21330">
      <c r="A21330" s="294" t="s">
        <v>34674</v>
      </c>
      <c r="B21330" s="294"/>
      <c r="C21330" s="294"/>
      <c r="D21330" s="294"/>
      <c r="E21330" s="294"/>
      <c r="F21330" s="294"/>
    </row>
    <row r="21331">
      <c r="A21331" s="294"/>
      <c r="B21331" s="294"/>
      <c r="C21331" s="294"/>
      <c r="D21331" s="294"/>
      <c r="E21331" s="294"/>
      <c r="F21331" s="294"/>
    </row>
    <row r="21332">
      <c r="A21332" s="294" t="s">
        <v>23362</v>
      </c>
      <c r="B21332" s="294"/>
      <c r="C21332" s="294"/>
      <c r="D21332" s="294"/>
      <c r="E21332" s="294"/>
      <c r="F21332" s="294"/>
    </row>
    <row r="21333">
      <c r="A21333" s="294" t="s">
        <v>23813</v>
      </c>
      <c r="B21333" s="294"/>
      <c r="C21333" s="294"/>
      <c r="D21333" s="294"/>
      <c r="E21333" s="294"/>
      <c r="F21333" s="294"/>
    </row>
    <row r="21334">
      <c r="A21334" s="294"/>
      <c r="B21334" s="294"/>
      <c r="C21334" s="294"/>
      <c r="D21334" s="294"/>
      <c r="E21334" s="294"/>
      <c r="F21334" s="294"/>
    </row>
    <row r="21335">
      <c r="A21335" s="294" t="s">
        <v>34675</v>
      </c>
      <c r="B21335" s="294"/>
      <c r="C21335" s="294"/>
      <c r="D21335" s="294"/>
      <c r="E21335" s="294"/>
      <c r="F21335" s="294"/>
    </row>
    <row r="21336">
      <c r="A21336" s="294" t="s">
        <v>34676</v>
      </c>
      <c r="B21336" s="294"/>
      <c r="C21336" s="294"/>
      <c r="D21336" s="294"/>
      <c r="E21336" s="294"/>
      <c r="F21336" s="294"/>
    </row>
    <row r="21337">
      <c r="A21337" s="294" t="s">
        <v>34677</v>
      </c>
      <c r="B21337" s="294"/>
      <c r="C21337" s="294"/>
      <c r="D21337" s="294"/>
      <c r="E21337" s="294"/>
      <c r="F21337" s="294"/>
    </row>
    <row r="21338">
      <c r="A21338" s="294" t="s">
        <v>34678</v>
      </c>
      <c r="B21338" s="294"/>
      <c r="C21338" s="294"/>
      <c r="D21338" s="294"/>
      <c r="E21338" s="294"/>
      <c r="F21338" s="294"/>
    </row>
    <row r="21339">
      <c r="A21339" s="294" t="s">
        <v>22228</v>
      </c>
      <c r="B21339" s="294"/>
      <c r="C21339" s="294"/>
      <c r="D21339" s="294"/>
      <c r="E21339" s="294"/>
      <c r="F21339" s="294"/>
    </row>
    <row r="21340">
      <c r="A21340" s="294" t="s">
        <v>34679</v>
      </c>
      <c r="B21340" s="294"/>
      <c r="C21340" s="294"/>
      <c r="D21340" s="294"/>
      <c r="E21340" s="294"/>
      <c r="F21340" s="294"/>
    </row>
    <row r="21341">
      <c r="A21341" s="294" t="s">
        <v>34680</v>
      </c>
      <c r="B21341" s="294"/>
      <c r="C21341" s="294"/>
      <c r="D21341" s="294"/>
      <c r="E21341" s="294"/>
      <c r="F21341" s="294"/>
    </row>
    <row r="21342">
      <c r="A21342" s="294" t="s">
        <v>34681</v>
      </c>
      <c r="B21342" s="294"/>
      <c r="C21342" s="294"/>
      <c r="D21342" s="294"/>
      <c r="E21342" s="294"/>
      <c r="F21342" s="294"/>
    </row>
    <row r="21343">
      <c r="A21343" s="294" t="s">
        <v>34682</v>
      </c>
      <c r="B21343" s="294"/>
      <c r="C21343" s="294"/>
      <c r="D21343" s="294"/>
      <c r="E21343" s="294"/>
      <c r="F21343" s="294"/>
    </row>
    <row r="21344">
      <c r="A21344" s="294" t="s">
        <v>34683</v>
      </c>
      <c r="B21344" s="294"/>
      <c r="C21344" s="294"/>
      <c r="D21344" s="294"/>
      <c r="E21344" s="294"/>
      <c r="F21344" s="294"/>
    </row>
    <row r="21345">
      <c r="A21345" s="294"/>
      <c r="B21345" s="294"/>
      <c r="C21345" s="294"/>
      <c r="D21345" s="294"/>
      <c r="E21345" s="294"/>
      <c r="F21345" s="294"/>
    </row>
    <row r="21346">
      <c r="A21346" s="294" t="s">
        <v>21401</v>
      </c>
      <c r="B21346" s="294"/>
      <c r="C21346" s="294"/>
      <c r="D21346" s="294"/>
      <c r="E21346" s="294"/>
      <c r="F21346" s="294"/>
    </row>
    <row r="21347">
      <c r="A21347" s="294"/>
      <c r="B21347" s="294"/>
      <c r="C21347" s="294"/>
      <c r="D21347" s="294"/>
      <c r="E21347" s="294"/>
      <c r="F21347" s="294"/>
    </row>
    <row r="21348">
      <c r="A21348" s="294" t="s">
        <v>34684</v>
      </c>
      <c r="B21348" s="294"/>
      <c r="C21348" s="294"/>
      <c r="D21348" s="294"/>
      <c r="E21348" s="294"/>
      <c r="F21348" s="294"/>
    </row>
    <row r="21349">
      <c r="A21349" s="294" t="s">
        <v>27102</v>
      </c>
      <c r="B21349" s="294"/>
      <c r="C21349" s="294"/>
      <c r="D21349" s="294"/>
      <c r="E21349" s="294"/>
      <c r="F21349" s="294"/>
    </row>
    <row r="21350">
      <c r="A21350" s="294" t="s">
        <v>34685</v>
      </c>
      <c r="B21350" s="294"/>
      <c r="C21350" s="294"/>
      <c r="D21350" s="294"/>
      <c r="E21350" s="294"/>
      <c r="F21350" s="294"/>
    </row>
    <row r="21351">
      <c r="A21351" s="294" t="s">
        <v>34686</v>
      </c>
      <c r="B21351" s="294"/>
      <c r="C21351" s="294"/>
      <c r="D21351" s="294"/>
      <c r="E21351" s="294"/>
      <c r="F21351" s="294"/>
    </row>
    <row r="21352">
      <c r="A21352" s="294" t="s">
        <v>34687</v>
      </c>
      <c r="B21352" s="294"/>
      <c r="C21352" s="294"/>
      <c r="D21352" s="294"/>
      <c r="E21352" s="294"/>
      <c r="F21352" s="294"/>
    </row>
    <row r="21353">
      <c r="A21353" s="294" t="s">
        <v>34688</v>
      </c>
      <c r="B21353" s="294"/>
      <c r="C21353" s="294"/>
      <c r="D21353" s="294"/>
      <c r="E21353" s="294"/>
      <c r="F21353" s="294"/>
    </row>
    <row r="21354">
      <c r="A21354" s="294" t="s">
        <v>34689</v>
      </c>
      <c r="B21354" s="294"/>
      <c r="C21354" s="294"/>
      <c r="D21354" s="294"/>
      <c r="E21354" s="294"/>
      <c r="F21354" s="294"/>
    </row>
    <row r="21355">
      <c r="A21355" s="294" t="s">
        <v>34690</v>
      </c>
      <c r="B21355" s="294"/>
      <c r="C21355" s="294"/>
      <c r="D21355" s="294"/>
      <c r="E21355" s="294"/>
      <c r="F21355" s="294"/>
    </row>
    <row r="21356">
      <c r="A21356" s="294" t="s">
        <v>34691</v>
      </c>
      <c r="B21356" s="294"/>
      <c r="C21356" s="294"/>
      <c r="D21356" s="294"/>
      <c r="E21356" s="294"/>
      <c r="F21356" s="294"/>
    </row>
    <row r="21357">
      <c r="A21357" s="294" t="s">
        <v>34692</v>
      </c>
      <c r="B21357" s="294"/>
      <c r="C21357" s="294"/>
      <c r="D21357" s="294"/>
      <c r="E21357" s="294"/>
      <c r="F21357" s="294"/>
    </row>
    <row r="21358">
      <c r="A21358" s="294" t="s">
        <v>34693</v>
      </c>
      <c r="B21358" s="294"/>
      <c r="C21358" s="294"/>
      <c r="D21358" s="294"/>
      <c r="E21358" s="294"/>
      <c r="F21358" s="294"/>
    </row>
    <row r="21359">
      <c r="A21359" s="294"/>
      <c r="B21359" s="294"/>
      <c r="C21359" s="294"/>
      <c r="D21359" s="294"/>
      <c r="E21359" s="294"/>
      <c r="F21359" s="294"/>
    </row>
    <row r="21360">
      <c r="A21360" s="294" t="s">
        <v>22239</v>
      </c>
      <c r="B21360" s="294"/>
      <c r="C21360" s="294"/>
      <c r="D21360" s="294"/>
      <c r="E21360" s="294"/>
      <c r="F21360" s="294"/>
    </row>
    <row r="21361">
      <c r="A21361" s="294"/>
      <c r="B21361" s="294"/>
      <c r="C21361" s="294"/>
      <c r="D21361" s="294"/>
      <c r="E21361" s="294"/>
      <c r="F21361" s="294"/>
    </row>
    <row r="21362">
      <c r="A21362" s="294" t="s">
        <v>34694</v>
      </c>
      <c r="B21362" s="294"/>
      <c r="C21362" s="294"/>
      <c r="D21362" s="294"/>
      <c r="E21362" s="294"/>
      <c r="F21362" s="294"/>
    </row>
    <row r="21363">
      <c r="A21363" s="294" t="s">
        <v>34695</v>
      </c>
      <c r="B21363" s="294"/>
      <c r="C21363" s="294"/>
      <c r="D21363" s="294"/>
      <c r="E21363" s="294"/>
      <c r="F21363" s="294"/>
    </row>
    <row r="21364">
      <c r="A21364" s="294" t="s">
        <v>34696</v>
      </c>
      <c r="B21364" s="294"/>
      <c r="C21364" s="294"/>
      <c r="D21364" s="294"/>
      <c r="E21364" s="294"/>
      <c r="F21364" s="294"/>
    </row>
    <row r="21365">
      <c r="A21365" s="294" t="s">
        <v>34697</v>
      </c>
      <c r="B21365" s="294"/>
      <c r="C21365" s="294"/>
      <c r="D21365" s="294"/>
      <c r="E21365" s="294"/>
      <c r="F21365" s="294"/>
    </row>
    <row r="21366">
      <c r="A21366" s="294" t="s">
        <v>34698</v>
      </c>
      <c r="B21366" s="294"/>
      <c r="C21366" s="294"/>
      <c r="D21366" s="294"/>
      <c r="E21366" s="294"/>
      <c r="F21366" s="294"/>
    </row>
    <row r="21367">
      <c r="A21367" s="294" t="s">
        <v>34699</v>
      </c>
      <c r="B21367" s="294"/>
      <c r="C21367" s="294"/>
      <c r="D21367" s="294"/>
      <c r="E21367" s="294"/>
      <c r="F21367" s="294"/>
    </row>
    <row r="21368">
      <c r="A21368" s="294" t="s">
        <v>34700</v>
      </c>
      <c r="B21368" s="294"/>
      <c r="C21368" s="294"/>
      <c r="D21368" s="294"/>
      <c r="E21368" s="294"/>
      <c r="F21368" s="294"/>
    </row>
    <row r="21369">
      <c r="A21369" s="294" t="s">
        <v>34701</v>
      </c>
      <c r="B21369" s="294"/>
      <c r="C21369" s="294"/>
      <c r="D21369" s="294"/>
      <c r="E21369" s="294"/>
      <c r="F21369" s="294"/>
    </row>
    <row r="21370">
      <c r="A21370" s="294" t="s">
        <v>34702</v>
      </c>
      <c r="B21370" s="294"/>
      <c r="C21370" s="294"/>
      <c r="D21370" s="294"/>
      <c r="E21370" s="294"/>
      <c r="F21370" s="294"/>
    </row>
    <row r="21371">
      <c r="A21371" s="294" t="s">
        <v>34703</v>
      </c>
      <c r="B21371" s="294"/>
      <c r="C21371" s="294"/>
      <c r="D21371" s="294"/>
      <c r="E21371" s="294"/>
      <c r="F21371" s="294"/>
    </row>
    <row r="21372">
      <c r="A21372" s="294" t="s">
        <v>34704</v>
      </c>
      <c r="B21372" s="294"/>
      <c r="C21372" s="294"/>
      <c r="D21372" s="294"/>
      <c r="E21372" s="294"/>
      <c r="F21372" s="294"/>
    </row>
    <row r="21373">
      <c r="A21373" s="294" t="s">
        <v>34705</v>
      </c>
      <c r="B21373" s="294"/>
      <c r="C21373" s="294"/>
      <c r="D21373" s="294"/>
      <c r="E21373" s="294"/>
      <c r="F21373" s="294"/>
    </row>
    <row r="21374">
      <c r="A21374" s="294" t="s">
        <v>34706</v>
      </c>
      <c r="B21374" s="294"/>
      <c r="C21374" s="294"/>
      <c r="D21374" s="294"/>
      <c r="E21374" s="294"/>
      <c r="F21374" s="294"/>
    </row>
    <row r="21375">
      <c r="A21375" s="294" t="s">
        <v>34707</v>
      </c>
      <c r="B21375" s="294"/>
      <c r="C21375" s="294"/>
      <c r="D21375" s="294"/>
      <c r="E21375" s="294"/>
      <c r="F21375" s="294"/>
    </row>
    <row r="21376">
      <c r="A21376" s="294" t="s">
        <v>34708</v>
      </c>
      <c r="B21376" s="294"/>
      <c r="C21376" s="294"/>
      <c r="D21376" s="294"/>
      <c r="E21376" s="294"/>
      <c r="F21376" s="294"/>
    </row>
    <row r="21377">
      <c r="A21377" s="294" t="s">
        <v>34709</v>
      </c>
      <c r="B21377" s="294"/>
      <c r="C21377" s="294"/>
      <c r="D21377" s="294"/>
      <c r="E21377" s="294"/>
      <c r="F21377" s="294"/>
    </row>
    <row r="21378">
      <c r="A21378" s="294"/>
      <c r="B21378" s="294"/>
      <c r="C21378" s="294"/>
      <c r="D21378" s="294"/>
      <c r="E21378" s="294"/>
      <c r="F21378" s="294"/>
    </row>
    <row r="21379">
      <c r="A21379" s="294" t="s">
        <v>21304</v>
      </c>
      <c r="B21379" s="294"/>
      <c r="C21379" s="294"/>
      <c r="D21379" s="294"/>
      <c r="E21379" s="294"/>
      <c r="F21379" s="294"/>
    </row>
    <row r="21380">
      <c r="A21380" s="294"/>
      <c r="B21380" s="294"/>
      <c r="C21380" s="294"/>
      <c r="D21380" s="294"/>
      <c r="E21380" s="294"/>
      <c r="F21380" s="294"/>
    </row>
    <row r="21381">
      <c r="A21381" s="294" t="s">
        <v>30625</v>
      </c>
      <c r="B21381" s="294"/>
      <c r="C21381" s="294"/>
      <c r="D21381" s="294"/>
      <c r="E21381" s="294"/>
      <c r="F21381" s="294"/>
    </row>
    <row r="21382">
      <c r="A21382" s="294" t="s">
        <v>34710</v>
      </c>
      <c r="B21382" s="294"/>
      <c r="C21382" s="294"/>
      <c r="D21382" s="294"/>
      <c r="E21382" s="294"/>
      <c r="F21382" s="294"/>
    </row>
    <row r="21383">
      <c r="A21383" s="294" t="s">
        <v>34711</v>
      </c>
      <c r="B21383" s="294"/>
      <c r="C21383" s="294"/>
      <c r="D21383" s="294"/>
      <c r="E21383" s="294"/>
      <c r="F21383" s="294"/>
    </row>
    <row r="21384">
      <c r="A21384" s="294" t="s">
        <v>34712</v>
      </c>
      <c r="B21384" s="294"/>
      <c r="C21384" s="294"/>
      <c r="D21384" s="294"/>
      <c r="E21384" s="294"/>
      <c r="F21384" s="294"/>
    </row>
    <row r="21385">
      <c r="A21385" s="294" t="s">
        <v>34378</v>
      </c>
      <c r="B21385" s="294"/>
      <c r="C21385" s="294"/>
      <c r="D21385" s="294"/>
      <c r="E21385" s="294"/>
      <c r="F21385" s="294"/>
    </row>
    <row r="21386">
      <c r="A21386" s="294" t="s">
        <v>34713</v>
      </c>
      <c r="B21386" s="294"/>
      <c r="C21386" s="294"/>
      <c r="D21386" s="294"/>
      <c r="E21386" s="294"/>
      <c r="F21386" s="294"/>
    </row>
    <row r="21387">
      <c r="A21387" s="294" t="s">
        <v>34714</v>
      </c>
      <c r="B21387" s="294"/>
      <c r="C21387" s="294"/>
      <c r="D21387" s="294"/>
      <c r="E21387" s="294"/>
      <c r="F21387" s="294"/>
    </row>
    <row r="21388">
      <c r="A21388" s="294" t="s">
        <v>34715</v>
      </c>
      <c r="B21388" s="294"/>
      <c r="C21388" s="294"/>
      <c r="D21388" s="294"/>
      <c r="E21388" s="294"/>
      <c r="F21388" s="294"/>
    </row>
    <row r="21389">
      <c r="A21389" s="294" t="s">
        <v>34716</v>
      </c>
      <c r="B21389" s="294"/>
      <c r="C21389" s="294"/>
      <c r="D21389" s="294"/>
      <c r="E21389" s="294"/>
      <c r="F21389" s="294"/>
    </row>
    <row r="21390">
      <c r="A21390" s="294" t="s">
        <v>34717</v>
      </c>
      <c r="B21390" s="294"/>
      <c r="C21390" s="294"/>
      <c r="D21390" s="294"/>
      <c r="E21390" s="294"/>
      <c r="F21390" s="294"/>
    </row>
    <row r="21391">
      <c r="A21391" s="294" t="s">
        <v>34718</v>
      </c>
      <c r="B21391" s="294"/>
      <c r="C21391" s="294"/>
      <c r="D21391" s="294"/>
      <c r="E21391" s="294"/>
      <c r="F21391" s="294"/>
    </row>
    <row r="21392">
      <c r="A21392" s="294" t="s">
        <v>34719</v>
      </c>
      <c r="B21392" s="294"/>
      <c r="C21392" s="294"/>
      <c r="D21392" s="294"/>
      <c r="E21392" s="294"/>
      <c r="F21392" s="294"/>
    </row>
    <row r="21393">
      <c r="A21393" s="294"/>
      <c r="B21393" s="294"/>
      <c r="C21393" s="294"/>
      <c r="D21393" s="294"/>
      <c r="E21393" s="294"/>
      <c r="F21393" s="294"/>
    </row>
    <row r="21394">
      <c r="A21394" s="294" t="s">
        <v>28124</v>
      </c>
      <c r="B21394" s="294"/>
      <c r="C21394" s="294"/>
      <c r="D21394" s="294"/>
      <c r="E21394" s="294"/>
      <c r="F21394" s="294"/>
    </row>
    <row r="21395">
      <c r="A21395" s="294" t="s">
        <v>34720</v>
      </c>
      <c r="B21395" s="294"/>
      <c r="C21395" s="294"/>
      <c r="D21395" s="294"/>
      <c r="E21395" s="294"/>
      <c r="F21395" s="294"/>
    </row>
    <row r="21396">
      <c r="A21396" s="294" t="s">
        <v>21672</v>
      </c>
      <c r="B21396" s="294"/>
      <c r="C21396" s="294"/>
      <c r="D21396" s="294"/>
      <c r="E21396" s="294"/>
      <c r="F21396" s="294"/>
    </row>
    <row r="21397">
      <c r="A21397" s="294" t="s">
        <v>34661</v>
      </c>
      <c r="B21397" s="294"/>
      <c r="C21397" s="294"/>
      <c r="D21397" s="294"/>
      <c r="E21397" s="294"/>
      <c r="F21397" s="294"/>
    </row>
    <row r="21398">
      <c r="A21398" s="294"/>
      <c r="B21398" s="294"/>
      <c r="C21398" s="294"/>
      <c r="D21398" s="294"/>
      <c r="E21398" s="294"/>
      <c r="F21398" s="294"/>
    </row>
    <row r="21399">
      <c r="A21399" s="294" t="s">
        <v>23007</v>
      </c>
      <c r="B21399" s="294"/>
      <c r="C21399" s="294"/>
      <c r="D21399" s="294"/>
      <c r="E21399" s="294"/>
      <c r="F21399" s="294"/>
    </row>
    <row r="21400">
      <c r="A21400" s="294"/>
      <c r="B21400" s="294"/>
      <c r="C21400" s="294"/>
      <c r="D21400" s="294"/>
      <c r="E21400" s="294"/>
      <c r="F21400" s="294"/>
    </row>
    <row r="21401">
      <c r="A21401" s="294" t="s">
        <v>34721</v>
      </c>
      <c r="B21401" s="294"/>
      <c r="C21401" s="294"/>
      <c r="D21401" s="294"/>
      <c r="E21401" s="294"/>
      <c r="F21401" s="294"/>
    </row>
    <row r="21402">
      <c r="A21402" s="294" t="s">
        <v>34722</v>
      </c>
      <c r="B21402" s="294"/>
      <c r="C21402" s="294"/>
      <c r="D21402" s="294"/>
      <c r="E21402" s="294"/>
      <c r="F21402" s="294"/>
    </row>
    <row r="21403">
      <c r="A21403" s="294" t="s">
        <v>31223</v>
      </c>
      <c r="B21403" s="294"/>
      <c r="C21403" s="294"/>
      <c r="D21403" s="294"/>
      <c r="E21403" s="294"/>
      <c r="F21403" s="294"/>
    </row>
    <row r="21404">
      <c r="A21404" s="294" t="s">
        <v>34723</v>
      </c>
      <c r="B21404" s="294"/>
      <c r="C21404" s="294"/>
      <c r="D21404" s="294"/>
      <c r="E21404" s="294"/>
      <c r="F21404" s="294"/>
    </row>
    <row r="21405">
      <c r="A21405" s="294" t="s">
        <v>34724</v>
      </c>
      <c r="B21405" s="294"/>
      <c r="C21405" s="294"/>
      <c r="D21405" s="294"/>
      <c r="E21405" s="294"/>
      <c r="F21405" s="294"/>
    </row>
    <row r="21406">
      <c r="A21406" s="294" t="s">
        <v>34725</v>
      </c>
      <c r="B21406" s="294"/>
      <c r="C21406" s="294"/>
      <c r="D21406" s="294"/>
      <c r="E21406" s="294"/>
      <c r="F21406" s="294"/>
    </row>
    <row r="21407">
      <c r="A21407" s="294" t="s">
        <v>34726</v>
      </c>
      <c r="B21407" s="294"/>
      <c r="C21407" s="294"/>
      <c r="D21407" s="294"/>
      <c r="E21407" s="294"/>
      <c r="F21407" s="294"/>
    </row>
    <row r="21408">
      <c r="A21408" s="294" t="s">
        <v>34727</v>
      </c>
      <c r="B21408" s="294"/>
      <c r="C21408" s="294"/>
      <c r="D21408" s="294"/>
      <c r="E21408" s="294"/>
      <c r="F21408" s="294"/>
    </row>
    <row r="21409">
      <c r="A21409" s="294" t="s">
        <v>26934</v>
      </c>
      <c r="B21409" s="294"/>
      <c r="C21409" s="294"/>
      <c r="D21409" s="294"/>
      <c r="E21409" s="294"/>
      <c r="F21409" s="294"/>
    </row>
    <row r="21410">
      <c r="A21410" s="294" t="s">
        <v>26935</v>
      </c>
      <c r="B21410" s="294"/>
      <c r="C21410" s="294"/>
      <c r="D21410" s="294"/>
      <c r="E21410" s="294"/>
      <c r="F21410" s="294"/>
    </row>
    <row r="21411">
      <c r="A21411" s="294"/>
      <c r="B21411" s="294"/>
      <c r="C21411" s="294"/>
      <c r="D21411" s="294"/>
      <c r="E21411" s="294"/>
      <c r="F21411" s="294"/>
    </row>
    <row r="21412">
      <c r="A21412" s="294"/>
      <c r="B21412" s="294"/>
      <c r="C21412" s="294"/>
      <c r="D21412" s="294"/>
      <c r="E21412" s="294"/>
      <c r="F21412" s="294"/>
    </row>
    <row r="21413">
      <c r="A21413" s="294"/>
      <c r="B21413" s="294"/>
      <c r="C21413" s="294"/>
      <c r="D21413" s="294"/>
      <c r="E21413" s="294"/>
      <c r="F21413" s="294"/>
    </row>
    <row r="21414">
      <c r="A21414" s="294"/>
      <c r="B21414" s="294"/>
      <c r="C21414" s="294"/>
      <c r="D21414" s="294"/>
      <c r="E21414" s="294"/>
      <c r="F21414" s="294"/>
    </row>
    <row r="21415">
      <c r="A21415" s="294" t="s">
        <v>22281</v>
      </c>
      <c r="B21415" s="294"/>
      <c r="C21415" s="294"/>
      <c r="D21415" s="294"/>
      <c r="E21415" s="294"/>
      <c r="F21415" s="294"/>
    </row>
    <row r="21416">
      <c r="A21416" s="294"/>
      <c r="B21416" s="294"/>
      <c r="C21416" s="294"/>
      <c r="D21416" s="294"/>
      <c r="E21416" s="294"/>
      <c r="F21416" s="294"/>
    </row>
    <row r="21417">
      <c r="A21417" s="294" t="s">
        <v>34728</v>
      </c>
      <c r="B21417" s="294"/>
      <c r="C21417" s="294"/>
      <c r="D21417" s="294"/>
      <c r="E21417" s="294"/>
      <c r="F21417" s="294"/>
    </row>
    <row r="21418">
      <c r="A21418" s="294" t="s">
        <v>34729</v>
      </c>
      <c r="B21418" s="294"/>
      <c r="C21418" s="294"/>
      <c r="D21418" s="294"/>
      <c r="E21418" s="294"/>
      <c r="F21418" s="294"/>
    </row>
    <row r="21419">
      <c r="A21419" s="294" t="s">
        <v>34730</v>
      </c>
      <c r="B21419" s="294"/>
      <c r="C21419" s="294"/>
      <c r="D21419" s="294"/>
      <c r="E21419" s="294"/>
      <c r="F21419" s="294"/>
    </row>
    <row r="21420">
      <c r="A21420" s="294" t="s">
        <v>34731</v>
      </c>
      <c r="B21420" s="294"/>
      <c r="C21420" s="294"/>
      <c r="D21420" s="294"/>
      <c r="E21420" s="294"/>
      <c r="F21420" s="294"/>
    </row>
    <row r="21421">
      <c r="A21421" s="294" t="s">
        <v>34732</v>
      </c>
      <c r="B21421" s="294"/>
      <c r="C21421" s="294"/>
      <c r="D21421" s="294"/>
      <c r="E21421" s="294"/>
      <c r="F21421" s="294"/>
    </row>
    <row r="21422">
      <c r="A21422" s="294" t="s">
        <v>34733</v>
      </c>
      <c r="B21422" s="294"/>
      <c r="C21422" s="294"/>
      <c r="D21422" s="294"/>
      <c r="E21422" s="294"/>
      <c r="F21422" s="294"/>
    </row>
    <row r="21423">
      <c r="A21423" s="294" t="s">
        <v>34734</v>
      </c>
      <c r="B21423" s="294"/>
      <c r="C21423" s="294"/>
      <c r="D21423" s="294"/>
      <c r="E21423" s="294"/>
      <c r="F21423" s="294"/>
    </row>
    <row r="21424">
      <c r="A21424" s="294"/>
      <c r="B21424" s="294"/>
      <c r="C21424" s="294"/>
      <c r="D21424" s="294"/>
      <c r="E21424" s="294"/>
      <c r="F21424" s="294"/>
    </row>
    <row r="21425">
      <c r="A21425" s="294" t="s">
        <v>34735</v>
      </c>
      <c r="B21425" s="294"/>
      <c r="C21425" s="294"/>
      <c r="D21425" s="294"/>
      <c r="E21425" s="294"/>
      <c r="F21425" s="294"/>
    </row>
    <row r="21426">
      <c r="A21426" s="294"/>
      <c r="B21426" s="294"/>
      <c r="C21426" s="294"/>
      <c r="D21426" s="294"/>
      <c r="E21426" s="294"/>
      <c r="F21426" s="294"/>
    </row>
    <row r="21427">
      <c r="A21427" s="294" t="s">
        <v>34736</v>
      </c>
      <c r="B21427" s="294"/>
      <c r="C21427" s="294"/>
      <c r="D21427" s="294"/>
      <c r="E21427" s="294"/>
      <c r="F21427" s="294"/>
    </row>
    <row r="21428">
      <c r="A21428" s="294" t="s">
        <v>34737</v>
      </c>
      <c r="B21428" s="294"/>
      <c r="C21428" s="294"/>
      <c r="D21428" s="294"/>
      <c r="E21428" s="294"/>
      <c r="F21428" s="294"/>
    </row>
    <row r="21429">
      <c r="A21429" s="294" t="s">
        <v>34738</v>
      </c>
      <c r="B21429" s="294"/>
      <c r="C21429" s="294"/>
      <c r="D21429" s="294"/>
      <c r="E21429" s="294"/>
      <c r="F21429" s="294"/>
    </row>
    <row r="21430">
      <c r="A21430" s="294" t="s">
        <v>34739</v>
      </c>
      <c r="B21430" s="294"/>
      <c r="C21430" s="294"/>
      <c r="D21430" s="294"/>
      <c r="E21430" s="294"/>
      <c r="F21430" s="294"/>
    </row>
    <row r="21431">
      <c r="A21431" s="294" t="s">
        <v>34740</v>
      </c>
      <c r="B21431" s="294"/>
      <c r="C21431" s="294"/>
      <c r="D21431" s="294"/>
      <c r="E21431" s="294"/>
      <c r="F21431" s="294"/>
    </row>
    <row r="21432">
      <c r="A21432" s="294" t="s">
        <v>34741</v>
      </c>
      <c r="B21432" s="294"/>
      <c r="C21432" s="294"/>
      <c r="D21432" s="294"/>
      <c r="E21432" s="294"/>
      <c r="F21432" s="294"/>
    </row>
    <row r="21433">
      <c r="A21433" s="294" t="s">
        <v>34742</v>
      </c>
      <c r="B21433" s="294"/>
      <c r="C21433" s="294"/>
      <c r="D21433" s="294"/>
      <c r="E21433" s="294"/>
      <c r="F21433" s="294"/>
    </row>
    <row r="21434">
      <c r="A21434" s="294" t="s">
        <v>34743</v>
      </c>
      <c r="B21434" s="294"/>
      <c r="C21434" s="294"/>
      <c r="D21434" s="294"/>
      <c r="E21434" s="294"/>
      <c r="F21434" s="294"/>
    </row>
    <row r="21435">
      <c r="A21435" s="294"/>
      <c r="B21435" s="294"/>
      <c r="C21435" s="294"/>
      <c r="D21435" s="294"/>
      <c r="E21435" s="294"/>
      <c r="F21435" s="294"/>
    </row>
    <row r="21436">
      <c r="A21436" s="294" t="s">
        <v>23029</v>
      </c>
      <c r="B21436" s="294"/>
      <c r="C21436" s="294"/>
      <c r="D21436" s="294"/>
      <c r="E21436" s="294"/>
      <c r="F21436" s="294"/>
    </row>
    <row r="21437">
      <c r="A21437" s="294" t="s">
        <v>30376</v>
      </c>
      <c r="B21437" s="294"/>
      <c r="C21437" s="294"/>
      <c r="D21437" s="294"/>
      <c r="E21437" s="294"/>
      <c r="F21437" s="294"/>
    </row>
    <row r="21438">
      <c r="A21438" s="294"/>
      <c r="B21438" s="294"/>
      <c r="C21438" s="294"/>
      <c r="D21438" s="294"/>
      <c r="E21438" s="294"/>
      <c r="F21438" s="294"/>
    </row>
    <row r="21439">
      <c r="A21439" s="294" t="s">
        <v>34744</v>
      </c>
      <c r="B21439" s="294"/>
      <c r="C21439" s="294"/>
      <c r="D21439" s="294"/>
      <c r="E21439" s="294"/>
      <c r="F21439" s="294"/>
    </row>
    <row r="21440">
      <c r="A21440" s="294" t="s">
        <v>34745</v>
      </c>
      <c r="B21440" s="294"/>
      <c r="C21440" s="294"/>
      <c r="D21440" s="294"/>
      <c r="E21440" s="294"/>
      <c r="F21440" s="294"/>
    </row>
    <row r="21441">
      <c r="A21441" s="294" t="s">
        <v>34746</v>
      </c>
      <c r="B21441" s="294"/>
      <c r="C21441" s="294"/>
      <c r="D21441" s="294"/>
      <c r="E21441" s="294"/>
      <c r="F21441" s="294"/>
    </row>
    <row r="21442">
      <c r="A21442" s="294" t="s">
        <v>34747</v>
      </c>
      <c r="B21442" s="294"/>
      <c r="C21442" s="294"/>
      <c r="D21442" s="294"/>
      <c r="E21442" s="294"/>
      <c r="F21442" s="294"/>
    </row>
    <row r="21443">
      <c r="A21443" s="294" t="s">
        <v>34748</v>
      </c>
      <c r="B21443" s="294"/>
      <c r="C21443" s="294"/>
      <c r="D21443" s="294"/>
      <c r="E21443" s="294"/>
      <c r="F21443" s="294"/>
    </row>
    <row r="21444">
      <c r="A21444" s="294"/>
      <c r="B21444" s="294"/>
      <c r="C21444" s="294"/>
      <c r="D21444" s="294"/>
      <c r="E21444" s="294"/>
      <c r="F21444" s="294"/>
    </row>
    <row r="21445">
      <c r="A21445" s="294" t="s">
        <v>23889</v>
      </c>
      <c r="B21445" s="294"/>
      <c r="C21445" s="294"/>
      <c r="D21445" s="294"/>
      <c r="E21445" s="294"/>
      <c r="F21445" s="294"/>
    </row>
    <row r="21446">
      <c r="A21446" s="294"/>
      <c r="B21446" s="294"/>
      <c r="C21446" s="294"/>
      <c r="D21446" s="294"/>
      <c r="E21446" s="294"/>
      <c r="F21446" s="294"/>
    </row>
    <row r="21447">
      <c r="A21447" s="294" t="s">
        <v>34749</v>
      </c>
      <c r="B21447" s="294"/>
      <c r="C21447" s="294"/>
      <c r="D21447" s="294"/>
      <c r="E21447" s="294"/>
      <c r="F21447" s="294"/>
    </row>
    <row r="21448">
      <c r="A21448" s="294" t="s">
        <v>34750</v>
      </c>
      <c r="B21448" s="294"/>
      <c r="C21448" s="294"/>
      <c r="D21448" s="294"/>
      <c r="E21448" s="294"/>
      <c r="F21448" s="294"/>
    </row>
    <row r="21449">
      <c r="A21449" s="294" t="s">
        <v>25341</v>
      </c>
      <c r="B21449" s="294"/>
      <c r="C21449" s="294"/>
      <c r="D21449" s="294"/>
      <c r="E21449" s="294"/>
      <c r="F21449" s="294"/>
    </row>
    <row r="21450">
      <c r="A21450" s="294" t="s">
        <v>34751</v>
      </c>
      <c r="B21450" s="294"/>
      <c r="C21450" s="294"/>
      <c r="D21450" s="294"/>
      <c r="E21450" s="294"/>
      <c r="F21450" s="294"/>
    </row>
    <row r="21451">
      <c r="A21451" s="294" t="s">
        <v>34752</v>
      </c>
      <c r="B21451" s="294"/>
      <c r="C21451" s="294"/>
      <c r="D21451" s="294"/>
      <c r="E21451" s="294"/>
      <c r="F21451" s="294"/>
    </row>
    <row r="21452">
      <c r="A21452" s="294"/>
      <c r="B21452" s="294"/>
      <c r="C21452" s="294"/>
      <c r="D21452" s="294"/>
      <c r="E21452" s="294"/>
      <c r="F21452" s="294"/>
    </row>
    <row r="21453">
      <c r="A21453" s="294" t="s">
        <v>24607</v>
      </c>
      <c r="B21453" s="294"/>
      <c r="C21453" s="294"/>
      <c r="D21453" s="294"/>
      <c r="E21453" s="294"/>
      <c r="F21453" s="294"/>
    </row>
    <row r="21454">
      <c r="A21454" s="294"/>
      <c r="B21454" s="294"/>
      <c r="C21454" s="294"/>
      <c r="D21454" s="294"/>
      <c r="E21454" s="294"/>
      <c r="F21454" s="294"/>
    </row>
    <row r="21455">
      <c r="A21455" s="294" t="s">
        <v>34753</v>
      </c>
      <c r="B21455" s="294"/>
      <c r="C21455" s="294"/>
      <c r="D21455" s="294"/>
      <c r="E21455" s="294"/>
      <c r="F21455" s="294"/>
    </row>
    <row r="21456">
      <c r="A21456" s="294" t="s">
        <v>34754</v>
      </c>
      <c r="B21456" s="294"/>
      <c r="C21456" s="294"/>
      <c r="D21456" s="294"/>
      <c r="E21456" s="294"/>
      <c r="F21456" s="294"/>
    </row>
    <row r="21457">
      <c r="A21457" s="294" t="s">
        <v>34755</v>
      </c>
      <c r="B21457" s="294"/>
      <c r="C21457" s="294"/>
      <c r="D21457" s="294"/>
      <c r="E21457" s="294"/>
      <c r="F21457" s="294"/>
    </row>
    <row r="21458">
      <c r="A21458" s="294" t="s">
        <v>34756</v>
      </c>
      <c r="B21458" s="294"/>
      <c r="C21458" s="294"/>
      <c r="D21458" s="294"/>
      <c r="E21458" s="294"/>
      <c r="F21458" s="294"/>
    </row>
    <row r="21459">
      <c r="A21459" s="294" t="s">
        <v>34757</v>
      </c>
      <c r="B21459" s="294"/>
      <c r="C21459" s="294"/>
      <c r="D21459" s="294"/>
      <c r="E21459" s="294"/>
      <c r="F21459" s="294"/>
    </row>
    <row r="21460">
      <c r="A21460" s="294" t="s">
        <v>34758</v>
      </c>
      <c r="B21460" s="294"/>
      <c r="C21460" s="294"/>
      <c r="D21460" s="294"/>
      <c r="E21460" s="294"/>
      <c r="F21460" s="294"/>
    </row>
    <row r="21461">
      <c r="A21461" s="294" t="s">
        <v>34759</v>
      </c>
      <c r="B21461" s="294"/>
      <c r="C21461" s="294"/>
      <c r="D21461" s="294"/>
      <c r="E21461" s="294"/>
      <c r="F21461" s="294"/>
    </row>
    <row r="21462">
      <c r="A21462" s="294" t="s">
        <v>34760</v>
      </c>
      <c r="B21462" s="294"/>
      <c r="C21462" s="294"/>
      <c r="D21462" s="294"/>
      <c r="E21462" s="294"/>
      <c r="F21462" s="294"/>
    </row>
    <row r="21463">
      <c r="A21463" s="294" t="s">
        <v>34761</v>
      </c>
      <c r="B21463" s="294"/>
      <c r="C21463" s="294"/>
      <c r="D21463" s="294"/>
      <c r="E21463" s="294"/>
      <c r="F21463" s="294"/>
    </row>
    <row r="21464">
      <c r="A21464" s="294" t="s">
        <v>34762</v>
      </c>
      <c r="B21464" s="294"/>
      <c r="C21464" s="294"/>
      <c r="D21464" s="294"/>
      <c r="E21464" s="294"/>
      <c r="F21464" s="294"/>
    </row>
    <row r="21465">
      <c r="A21465" s="294" t="s">
        <v>34763</v>
      </c>
      <c r="B21465" s="294"/>
      <c r="C21465" s="294"/>
      <c r="D21465" s="294"/>
      <c r="E21465" s="294"/>
      <c r="F21465" s="294"/>
    </row>
    <row r="21466">
      <c r="A21466" s="294" t="s">
        <v>34764</v>
      </c>
      <c r="B21466" s="294"/>
      <c r="C21466" s="294"/>
      <c r="D21466" s="294"/>
      <c r="E21466" s="294"/>
      <c r="F21466" s="294"/>
    </row>
    <row r="21467">
      <c r="A21467" s="294" t="s">
        <v>22317</v>
      </c>
      <c r="B21467" s="294"/>
      <c r="C21467" s="294"/>
      <c r="D21467" s="294"/>
      <c r="E21467" s="294"/>
      <c r="F21467" s="294"/>
    </row>
    <row r="21468">
      <c r="A21468" s="294" t="s">
        <v>34765</v>
      </c>
      <c r="B21468" s="294"/>
      <c r="C21468" s="294"/>
      <c r="D21468" s="294"/>
      <c r="E21468" s="294"/>
      <c r="F21468" s="294"/>
    </row>
    <row r="21469">
      <c r="A21469" s="294" t="s">
        <v>34766</v>
      </c>
      <c r="B21469" s="294"/>
      <c r="C21469" s="294"/>
      <c r="D21469" s="294"/>
      <c r="E21469" s="294"/>
      <c r="F21469" s="294"/>
    </row>
    <row r="21470">
      <c r="A21470" s="294" t="s">
        <v>34767</v>
      </c>
      <c r="B21470" s="294"/>
      <c r="C21470" s="294"/>
      <c r="D21470" s="294"/>
      <c r="E21470" s="294"/>
      <c r="F21470" s="294"/>
    </row>
    <row r="21471">
      <c r="A21471" s="294" t="s">
        <v>34768</v>
      </c>
      <c r="B21471" s="294"/>
      <c r="C21471" s="294"/>
      <c r="D21471" s="294"/>
      <c r="E21471" s="294"/>
      <c r="F21471" s="294"/>
    </row>
    <row r="21472">
      <c r="A21472" s="294"/>
      <c r="B21472" s="294"/>
      <c r="C21472" s="294"/>
      <c r="D21472" s="294"/>
      <c r="E21472" s="294"/>
      <c r="F21472" s="294"/>
    </row>
    <row r="21473">
      <c r="A21473" s="294" t="s">
        <v>28124</v>
      </c>
      <c r="B21473" s="294"/>
      <c r="C21473" s="294"/>
      <c r="D21473" s="294"/>
      <c r="E21473" s="294"/>
      <c r="F21473" s="294"/>
    </row>
    <row r="21474">
      <c r="A21474" s="294" t="s">
        <v>34769</v>
      </c>
      <c r="B21474" s="294"/>
      <c r="C21474" s="294"/>
      <c r="D21474" s="294"/>
      <c r="E21474" s="294"/>
      <c r="F21474" s="294"/>
    </row>
    <row r="21475">
      <c r="A21475" s="294" t="s">
        <v>21618</v>
      </c>
      <c r="B21475" s="294"/>
      <c r="C21475" s="294"/>
      <c r="D21475" s="294"/>
      <c r="E21475" s="294"/>
      <c r="F21475" s="294"/>
    </row>
    <row r="21476">
      <c r="A21476" s="294" t="s">
        <v>34770</v>
      </c>
      <c r="B21476" s="294"/>
      <c r="C21476" s="294"/>
      <c r="D21476" s="294"/>
      <c r="E21476" s="294"/>
      <c r="F21476" s="294"/>
    </row>
    <row r="21477">
      <c r="A21477" s="294"/>
      <c r="B21477" s="294"/>
      <c r="C21477" s="294"/>
      <c r="D21477" s="294"/>
      <c r="E21477" s="294"/>
      <c r="F21477" s="294"/>
    </row>
    <row r="21478">
      <c r="A21478" s="294" t="s">
        <v>25678</v>
      </c>
      <c r="B21478" s="294"/>
      <c r="C21478" s="294"/>
      <c r="D21478" s="294"/>
      <c r="E21478" s="294"/>
      <c r="F21478" s="294"/>
    </row>
    <row r="21479">
      <c r="A21479" s="294"/>
      <c r="B21479" s="294"/>
      <c r="C21479" s="294"/>
      <c r="D21479" s="294"/>
      <c r="E21479" s="294"/>
      <c r="F21479" s="294"/>
    </row>
    <row r="21480">
      <c r="A21480" s="294" t="s">
        <v>34771</v>
      </c>
      <c r="B21480" s="294"/>
      <c r="C21480" s="294"/>
      <c r="D21480" s="294"/>
      <c r="E21480" s="294"/>
      <c r="F21480" s="294"/>
    </row>
    <row r="21481">
      <c r="A21481" s="294" t="s">
        <v>34772</v>
      </c>
      <c r="B21481" s="294"/>
      <c r="C21481" s="294"/>
      <c r="D21481" s="294"/>
      <c r="E21481" s="294"/>
      <c r="F21481" s="294"/>
    </row>
    <row r="21482">
      <c r="A21482" s="294" t="s">
        <v>34773</v>
      </c>
      <c r="B21482" s="294"/>
      <c r="C21482" s="294"/>
      <c r="D21482" s="294"/>
      <c r="E21482" s="294"/>
      <c r="F21482" s="294"/>
    </row>
    <row r="21483">
      <c r="A21483" s="294" t="s">
        <v>34774</v>
      </c>
      <c r="B21483" s="294"/>
      <c r="C21483" s="294"/>
      <c r="D21483" s="294"/>
      <c r="E21483" s="294"/>
      <c r="F21483" s="294"/>
    </row>
    <row r="21484">
      <c r="A21484" s="294" t="s">
        <v>34775</v>
      </c>
      <c r="B21484" s="294"/>
      <c r="C21484" s="294"/>
      <c r="D21484" s="294"/>
      <c r="E21484" s="294"/>
      <c r="F21484" s="294"/>
    </row>
    <row r="21485">
      <c r="A21485" s="294" t="s">
        <v>34776</v>
      </c>
      <c r="B21485" s="294"/>
      <c r="C21485" s="294"/>
      <c r="D21485" s="294"/>
      <c r="E21485" s="294"/>
      <c r="F21485" s="294"/>
    </row>
    <row r="21486">
      <c r="A21486" s="294" t="s">
        <v>34777</v>
      </c>
      <c r="B21486" s="294"/>
      <c r="C21486" s="294"/>
      <c r="D21486" s="294"/>
      <c r="E21486" s="294"/>
      <c r="F21486" s="294"/>
    </row>
    <row r="21487">
      <c r="A21487" s="294" t="s">
        <v>34778</v>
      </c>
      <c r="B21487" s="294"/>
      <c r="C21487" s="294"/>
      <c r="D21487" s="294"/>
      <c r="E21487" s="294"/>
      <c r="F21487" s="294"/>
    </row>
    <row r="21488">
      <c r="A21488" s="294" t="s">
        <v>21892</v>
      </c>
      <c r="B21488" s="294"/>
      <c r="C21488" s="294"/>
      <c r="D21488" s="294"/>
      <c r="E21488" s="294"/>
      <c r="F21488" s="294"/>
    </row>
    <row r="21489">
      <c r="A21489" s="294" t="s">
        <v>34779</v>
      </c>
      <c r="B21489" s="294"/>
      <c r="C21489" s="294"/>
      <c r="D21489" s="294"/>
      <c r="E21489" s="294"/>
      <c r="F21489" s="294"/>
    </row>
    <row r="21490">
      <c r="A21490" s="294"/>
      <c r="B21490" s="294"/>
      <c r="C21490" s="294"/>
      <c r="D21490" s="294"/>
      <c r="E21490" s="294"/>
      <c r="F21490" s="294"/>
    </row>
    <row r="21491">
      <c r="A21491" s="294" t="s">
        <v>28325</v>
      </c>
      <c r="B21491" s="294"/>
      <c r="C21491" s="294"/>
      <c r="D21491" s="294"/>
      <c r="E21491" s="294"/>
      <c r="F21491" s="294"/>
    </row>
    <row r="21492">
      <c r="A21492" s="294"/>
      <c r="B21492" s="294"/>
      <c r="C21492" s="294"/>
      <c r="D21492" s="294"/>
      <c r="E21492" s="294"/>
      <c r="F21492" s="294"/>
    </row>
    <row r="21493">
      <c r="A21493" s="294" t="s">
        <v>34780</v>
      </c>
      <c r="B21493" s="294"/>
      <c r="C21493" s="294"/>
      <c r="D21493" s="294"/>
      <c r="E21493" s="294"/>
      <c r="F21493" s="294"/>
    </row>
    <row r="21494">
      <c r="A21494" s="294" t="s">
        <v>34781</v>
      </c>
      <c r="B21494" s="294"/>
      <c r="C21494" s="294"/>
      <c r="D21494" s="294"/>
      <c r="E21494" s="294"/>
      <c r="F21494" s="294"/>
    </row>
    <row r="21495">
      <c r="A21495" s="294" t="s">
        <v>34782</v>
      </c>
      <c r="B21495" s="294"/>
      <c r="C21495" s="294"/>
      <c r="D21495" s="294"/>
      <c r="E21495" s="294"/>
      <c r="F21495" s="294"/>
    </row>
    <row r="21496">
      <c r="A21496" s="294" t="s">
        <v>34783</v>
      </c>
      <c r="B21496" s="294"/>
      <c r="C21496" s="294"/>
      <c r="D21496" s="294"/>
      <c r="E21496" s="294"/>
      <c r="F21496" s="294"/>
    </row>
    <row r="21497">
      <c r="A21497" s="294" t="s">
        <v>34784</v>
      </c>
      <c r="B21497" s="294"/>
      <c r="C21497" s="294"/>
      <c r="D21497" s="294"/>
      <c r="E21497" s="294"/>
      <c r="F21497" s="294"/>
    </row>
    <row r="21498">
      <c r="A21498" s="294"/>
      <c r="B21498" s="294"/>
      <c r="C21498" s="294"/>
      <c r="D21498" s="294"/>
      <c r="E21498" s="294"/>
      <c r="F21498" s="294"/>
    </row>
    <row r="21499">
      <c r="A21499" s="294" t="s">
        <v>34785</v>
      </c>
      <c r="B21499" s="294"/>
      <c r="C21499" s="294"/>
      <c r="D21499" s="294"/>
      <c r="E21499" s="294"/>
      <c r="F21499" s="294"/>
    </row>
    <row r="21500">
      <c r="A21500" s="294" t="s">
        <v>22618</v>
      </c>
      <c r="B21500" s="294"/>
      <c r="C21500" s="294"/>
      <c r="D21500" s="294"/>
      <c r="E21500" s="294"/>
      <c r="F21500" s="294"/>
    </row>
    <row r="21501">
      <c r="A21501" s="294"/>
      <c r="B21501" s="294"/>
      <c r="C21501" s="294"/>
      <c r="D21501" s="294"/>
      <c r="E21501" s="294"/>
      <c r="F21501" s="294"/>
    </row>
    <row r="21502">
      <c r="A21502" s="294" t="s">
        <v>34786</v>
      </c>
      <c r="B21502" s="294"/>
      <c r="C21502" s="294"/>
      <c r="D21502" s="294"/>
      <c r="E21502" s="294"/>
      <c r="F21502" s="294"/>
    </row>
    <row r="21503">
      <c r="A21503" s="294" t="s">
        <v>34787</v>
      </c>
      <c r="B21503" s="294"/>
      <c r="C21503" s="294"/>
      <c r="D21503" s="294"/>
      <c r="E21503" s="294"/>
      <c r="F21503" s="294"/>
    </row>
    <row r="21504">
      <c r="A21504" s="294" t="s">
        <v>34788</v>
      </c>
      <c r="B21504" s="294"/>
      <c r="C21504" s="294"/>
      <c r="D21504" s="294"/>
      <c r="E21504" s="294"/>
      <c r="F21504" s="294"/>
    </row>
    <row r="21505">
      <c r="A21505" s="294" t="s">
        <v>34789</v>
      </c>
      <c r="B21505" s="294"/>
      <c r="C21505" s="294"/>
      <c r="D21505" s="294"/>
      <c r="E21505" s="294"/>
      <c r="F21505" s="294"/>
    </row>
    <row r="21506">
      <c r="A21506" s="294" t="s">
        <v>34790</v>
      </c>
      <c r="B21506" s="294"/>
      <c r="C21506" s="294"/>
      <c r="D21506" s="294"/>
      <c r="E21506" s="294"/>
      <c r="F21506" s="294"/>
    </row>
    <row r="21507">
      <c r="A21507" s="294" t="s">
        <v>34791</v>
      </c>
      <c r="B21507" s="294"/>
      <c r="C21507" s="294"/>
      <c r="D21507" s="294"/>
      <c r="E21507" s="294"/>
      <c r="F21507" s="294"/>
    </row>
    <row r="21508">
      <c r="A21508" s="294"/>
      <c r="B21508" s="294"/>
      <c r="C21508" s="294"/>
      <c r="D21508" s="294"/>
      <c r="E21508" s="294"/>
      <c r="F21508" s="294"/>
    </row>
    <row r="21509">
      <c r="A21509" s="294"/>
      <c r="B21509" s="294"/>
      <c r="C21509" s="294"/>
      <c r="D21509" s="294"/>
      <c r="E21509" s="294"/>
      <c r="F21509" s="294"/>
    </row>
    <row r="21510">
      <c r="A21510" s="294" t="s">
        <v>21401</v>
      </c>
      <c r="B21510" s="294"/>
      <c r="C21510" s="294"/>
      <c r="D21510" s="294"/>
      <c r="E21510" s="294"/>
      <c r="F21510" s="294"/>
    </row>
    <row r="21511">
      <c r="A21511" s="294"/>
      <c r="B21511" s="294"/>
      <c r="C21511" s="294"/>
      <c r="D21511" s="294"/>
      <c r="E21511" s="294"/>
      <c r="F21511" s="294"/>
    </row>
    <row r="21512">
      <c r="A21512" s="294" t="s">
        <v>34792</v>
      </c>
      <c r="B21512" s="294"/>
      <c r="C21512" s="294"/>
      <c r="D21512" s="294"/>
      <c r="E21512" s="294"/>
      <c r="F21512" s="294"/>
    </row>
    <row r="21513">
      <c r="A21513" s="294" t="s">
        <v>34793</v>
      </c>
      <c r="B21513" s="294"/>
      <c r="C21513" s="294"/>
      <c r="D21513" s="294"/>
      <c r="E21513" s="294"/>
      <c r="F21513" s="294"/>
    </row>
    <row r="21514">
      <c r="A21514" s="294" t="s">
        <v>34794</v>
      </c>
      <c r="B21514" s="294"/>
      <c r="C21514" s="294"/>
      <c r="D21514" s="294"/>
      <c r="E21514" s="294"/>
      <c r="F21514" s="294"/>
    </row>
    <row r="21515">
      <c r="A21515" s="294" t="s">
        <v>34795</v>
      </c>
      <c r="B21515" s="294"/>
      <c r="C21515" s="294"/>
      <c r="D21515" s="294"/>
      <c r="E21515" s="294"/>
      <c r="F21515" s="294"/>
    </row>
    <row r="21516">
      <c r="A21516" s="294" t="s">
        <v>34796</v>
      </c>
      <c r="B21516" s="294"/>
      <c r="C21516" s="294"/>
      <c r="D21516" s="294"/>
      <c r="E21516" s="294"/>
      <c r="F21516" s="294"/>
    </row>
    <row r="21517">
      <c r="A21517" s="294" t="s">
        <v>34797</v>
      </c>
      <c r="B21517" s="294"/>
      <c r="C21517" s="294"/>
      <c r="D21517" s="294"/>
      <c r="E21517" s="294"/>
      <c r="F21517" s="294"/>
    </row>
    <row r="21518">
      <c r="A21518" s="294"/>
      <c r="B21518" s="294"/>
      <c r="C21518" s="294"/>
      <c r="D21518" s="294"/>
      <c r="E21518" s="294"/>
      <c r="F21518" s="294"/>
    </row>
    <row r="21519">
      <c r="A21519" s="294" t="s">
        <v>22239</v>
      </c>
      <c r="B21519" s="294"/>
      <c r="C21519" s="294"/>
      <c r="D21519" s="294"/>
      <c r="E21519" s="294"/>
      <c r="F21519" s="294"/>
    </row>
    <row r="21520">
      <c r="A21520" s="294"/>
      <c r="B21520" s="294"/>
      <c r="C21520" s="294"/>
      <c r="D21520" s="294"/>
      <c r="E21520" s="294"/>
      <c r="F21520" s="294"/>
    </row>
    <row r="21521">
      <c r="A21521" s="294" t="s">
        <v>30888</v>
      </c>
      <c r="B21521" s="294" t="s">
        <v>34798</v>
      </c>
      <c r="C21521" s="294"/>
      <c r="D21521" s="294"/>
      <c r="E21521" s="294"/>
      <c r="F21521" s="294"/>
    </row>
    <row r="21522">
      <c r="A21522" s="294" t="s">
        <v>30893</v>
      </c>
      <c r="B21522" s="294" t="s">
        <v>34799</v>
      </c>
      <c r="C21522" s="294"/>
      <c r="D21522" s="294"/>
      <c r="E21522" s="294"/>
      <c r="F21522" s="294"/>
    </row>
    <row r="21523">
      <c r="A21523" s="294" t="s">
        <v>34800</v>
      </c>
      <c r="B21523" s="294" t="s">
        <v>34801</v>
      </c>
      <c r="C21523" s="294"/>
      <c r="D21523" s="294"/>
      <c r="E21523" s="294"/>
      <c r="F21523" s="294"/>
    </row>
    <row r="21524">
      <c r="A21524" s="294" t="s">
        <v>21680</v>
      </c>
      <c r="B21524" s="294" t="s">
        <v>34802</v>
      </c>
      <c r="C21524" s="294"/>
      <c r="D21524" s="294"/>
      <c r="E21524" s="294"/>
      <c r="F21524" s="294"/>
    </row>
    <row r="21525">
      <c r="A21525" s="294" t="s">
        <v>34803</v>
      </c>
      <c r="B21525" s="294" t="s">
        <v>34804</v>
      </c>
      <c r="C21525" s="294"/>
      <c r="D21525" s="294"/>
      <c r="E21525" s="294"/>
      <c r="F21525" s="294"/>
    </row>
    <row r="21526">
      <c r="A21526" s="294" t="s">
        <v>34805</v>
      </c>
      <c r="B21526" s="294" t="s">
        <v>34806</v>
      </c>
      <c r="C21526" s="294"/>
      <c r="D21526" s="294"/>
      <c r="E21526" s="294"/>
      <c r="F21526" s="294"/>
    </row>
    <row r="21527">
      <c r="A21527" s="294"/>
      <c r="B21527" s="294"/>
      <c r="C21527" s="294"/>
      <c r="D21527" s="294"/>
      <c r="E21527" s="294"/>
      <c r="F21527" s="294"/>
    </row>
    <row r="21528">
      <c r="A21528" s="294"/>
      <c r="B21528" s="294"/>
      <c r="C21528" s="294"/>
      <c r="D21528" s="294"/>
      <c r="E21528" s="294"/>
      <c r="F21528" s="294"/>
    </row>
    <row r="21529">
      <c r="A21529" s="294" t="s">
        <v>21990</v>
      </c>
      <c r="B21529" s="294"/>
      <c r="C21529" s="294"/>
      <c r="D21529" s="294"/>
      <c r="E21529" s="294"/>
      <c r="F21529" s="294"/>
    </row>
    <row r="21530">
      <c r="A21530" s="294"/>
      <c r="B21530" s="294"/>
      <c r="C21530" s="294"/>
      <c r="D21530" s="294"/>
      <c r="E21530" s="294"/>
      <c r="F21530" s="294"/>
    </row>
    <row r="21531">
      <c r="A21531" s="294" t="s">
        <v>34807</v>
      </c>
      <c r="B21531" s="294" t="s">
        <v>34808</v>
      </c>
      <c r="C21531" s="294"/>
      <c r="D21531" s="294"/>
      <c r="E21531" s="294"/>
      <c r="F21531" s="294"/>
    </row>
    <row r="21532">
      <c r="A21532" s="294" t="s">
        <v>34809</v>
      </c>
      <c r="B21532" s="294" t="s">
        <v>34810</v>
      </c>
      <c r="C21532" s="294"/>
      <c r="D21532" s="294"/>
      <c r="E21532" s="294"/>
      <c r="F21532" s="294"/>
    </row>
    <row r="21533">
      <c r="A21533" s="294" t="s">
        <v>34811</v>
      </c>
      <c r="B21533" s="294" t="s">
        <v>34812</v>
      </c>
      <c r="C21533" s="294"/>
      <c r="D21533" s="294"/>
      <c r="E21533" s="294"/>
      <c r="F21533" s="294"/>
    </row>
    <row r="21534">
      <c r="A21534" s="294" t="s">
        <v>34813</v>
      </c>
      <c r="B21534" s="294"/>
      <c r="C21534" s="294"/>
      <c r="D21534" s="294"/>
      <c r="E21534" s="294"/>
      <c r="F21534" s="294"/>
    </row>
    <row r="21535">
      <c r="A21535" s="294" t="s">
        <v>34814</v>
      </c>
      <c r="B21535" s="294" t="s">
        <v>34815</v>
      </c>
      <c r="C21535" s="294"/>
      <c r="D21535" s="294"/>
      <c r="E21535" s="294"/>
      <c r="F21535" s="294"/>
    </row>
    <row r="21536">
      <c r="A21536" s="294" t="s">
        <v>34816</v>
      </c>
      <c r="B21536" s="294" t="s">
        <v>34817</v>
      </c>
      <c r="C21536" s="294"/>
      <c r="D21536" s="294"/>
      <c r="E21536" s="294"/>
      <c r="F21536" s="294"/>
    </row>
    <row r="21537">
      <c r="A21537" s="294" t="s">
        <v>34818</v>
      </c>
      <c r="B21537" s="294" t="s">
        <v>34819</v>
      </c>
      <c r="C21537" s="294"/>
      <c r="D21537" s="294"/>
      <c r="E21537" s="294"/>
      <c r="F21537" s="294"/>
    </row>
    <row r="21538">
      <c r="A21538" s="294" t="s">
        <v>34820</v>
      </c>
      <c r="B21538" s="294" t="s">
        <v>34821</v>
      </c>
      <c r="C21538" s="294"/>
      <c r="D21538" s="294"/>
      <c r="E21538" s="294"/>
      <c r="F21538" s="294"/>
    </row>
    <row r="21539">
      <c r="A21539" s="294" t="s">
        <v>34822</v>
      </c>
      <c r="B21539" s="294" t="s">
        <v>34823</v>
      </c>
      <c r="C21539" s="294"/>
      <c r="D21539" s="294"/>
      <c r="E21539" s="294"/>
      <c r="F21539" s="294"/>
    </row>
    <row r="21540">
      <c r="A21540" s="294"/>
      <c r="B21540" s="294"/>
      <c r="C21540" s="294"/>
      <c r="D21540" s="294"/>
      <c r="E21540" s="294"/>
      <c r="F21540" s="294"/>
    </row>
    <row r="21541">
      <c r="A21541" s="294"/>
      <c r="B21541" s="294"/>
      <c r="C21541" s="294"/>
      <c r="D21541" s="294"/>
      <c r="E21541" s="294"/>
      <c r="F21541" s="294"/>
    </row>
    <row r="21542">
      <c r="A21542" s="294" t="s">
        <v>28124</v>
      </c>
      <c r="B21542" s="294"/>
      <c r="C21542" s="294"/>
      <c r="D21542" s="294"/>
      <c r="E21542" s="294"/>
      <c r="F21542" s="294"/>
    </row>
    <row r="21543">
      <c r="A21543" s="294" t="s">
        <v>34824</v>
      </c>
      <c r="B21543" s="294"/>
      <c r="C21543" s="294"/>
      <c r="D21543" s="294"/>
      <c r="E21543" s="294"/>
      <c r="F21543" s="294"/>
    </row>
    <row r="21544">
      <c r="A21544" s="294" t="s">
        <v>21672</v>
      </c>
      <c r="B21544" s="294"/>
      <c r="C21544" s="294"/>
      <c r="D21544" s="294"/>
      <c r="E21544" s="294"/>
      <c r="F21544" s="294"/>
    </row>
    <row r="21545">
      <c r="A21545" s="294" t="s">
        <v>34770</v>
      </c>
      <c r="B21545" s="294"/>
      <c r="C21545" s="294"/>
      <c r="D21545" s="294"/>
      <c r="E21545" s="294"/>
      <c r="F21545" s="294"/>
    </row>
    <row r="21546">
      <c r="A21546" s="294"/>
      <c r="B21546" s="294"/>
      <c r="C21546" s="294"/>
      <c r="D21546" s="294"/>
      <c r="E21546" s="294"/>
      <c r="F21546" s="294"/>
    </row>
    <row r="21547">
      <c r="A21547" s="294"/>
      <c r="B21547" s="294"/>
      <c r="C21547" s="294"/>
      <c r="D21547" s="294"/>
      <c r="E21547" s="294"/>
      <c r="F21547" s="294"/>
    </row>
    <row r="21548">
      <c r="A21548" s="294" t="s">
        <v>23007</v>
      </c>
      <c r="B21548" s="294"/>
      <c r="C21548" s="294"/>
      <c r="D21548" s="294"/>
      <c r="E21548" s="294"/>
      <c r="F21548" s="294"/>
    </row>
    <row r="21549">
      <c r="A21549" s="294"/>
      <c r="B21549" s="294"/>
      <c r="C21549" s="294"/>
      <c r="D21549" s="294"/>
      <c r="E21549" s="294"/>
      <c r="F21549" s="294"/>
    </row>
    <row r="21550">
      <c r="A21550" s="294" t="s">
        <v>34825</v>
      </c>
      <c r="B21550" s="294"/>
      <c r="C21550" s="294"/>
      <c r="D21550" s="294"/>
      <c r="E21550" s="294"/>
      <c r="F21550" s="294"/>
    </row>
    <row r="21551">
      <c r="A21551" s="294" t="s">
        <v>34826</v>
      </c>
      <c r="B21551" s="294"/>
      <c r="C21551" s="294"/>
      <c r="D21551" s="294"/>
      <c r="E21551" s="294"/>
      <c r="F21551" s="294"/>
    </row>
    <row r="21552">
      <c r="A21552" s="294" t="s">
        <v>34827</v>
      </c>
      <c r="B21552" s="294"/>
      <c r="C21552" s="294"/>
      <c r="D21552" s="294"/>
      <c r="E21552" s="294"/>
      <c r="F21552" s="294"/>
    </row>
    <row r="21553">
      <c r="A21553" s="294" t="s">
        <v>34828</v>
      </c>
      <c r="B21553" s="294"/>
      <c r="C21553" s="294"/>
      <c r="D21553" s="294"/>
      <c r="E21553" s="294"/>
      <c r="F21553" s="294"/>
    </row>
    <row r="21554">
      <c r="A21554" s="294" t="s">
        <v>34829</v>
      </c>
      <c r="B21554" s="294"/>
      <c r="C21554" s="294"/>
      <c r="D21554" s="294"/>
      <c r="E21554" s="294"/>
      <c r="F21554" s="294"/>
    </row>
    <row r="21555">
      <c r="A21555" s="294" t="s">
        <v>34830</v>
      </c>
      <c r="B21555" s="294"/>
      <c r="C21555" s="294"/>
      <c r="D21555" s="294"/>
      <c r="E21555" s="294"/>
      <c r="F21555" s="294"/>
    </row>
    <row r="21556">
      <c r="A21556" s="294" t="s">
        <v>34831</v>
      </c>
      <c r="B21556" s="294"/>
      <c r="C21556" s="294"/>
      <c r="D21556" s="294"/>
      <c r="E21556" s="294"/>
      <c r="F21556" s="294"/>
    </row>
    <row r="21557">
      <c r="A21557" s="294" t="s">
        <v>34832</v>
      </c>
      <c r="B21557" s="294"/>
      <c r="C21557" s="294"/>
      <c r="D21557" s="294"/>
      <c r="E21557" s="294"/>
      <c r="F21557" s="294"/>
    </row>
    <row r="21558">
      <c r="A21558" s="294" t="s">
        <v>34833</v>
      </c>
      <c r="B21558" s="294"/>
      <c r="C21558" s="294"/>
      <c r="D21558" s="294"/>
      <c r="E21558" s="294"/>
      <c r="F21558" s="294"/>
    </row>
    <row r="21559">
      <c r="A21559" s="294"/>
      <c r="B21559" s="294"/>
      <c r="C21559" s="294"/>
      <c r="D21559" s="294"/>
      <c r="E21559" s="294"/>
      <c r="F21559" s="294"/>
    </row>
    <row r="21560">
      <c r="A21560" s="294" t="s">
        <v>21326</v>
      </c>
      <c r="B21560" s="294"/>
      <c r="C21560" s="294"/>
      <c r="D21560" s="294"/>
      <c r="E21560" s="294"/>
      <c r="F21560" s="294"/>
    </row>
    <row r="21561">
      <c r="A21561" s="294"/>
      <c r="B21561" s="294"/>
      <c r="C21561" s="294"/>
      <c r="D21561" s="294"/>
      <c r="E21561" s="294"/>
      <c r="F21561" s="294"/>
    </row>
    <row r="21562">
      <c r="A21562" s="294" t="s">
        <v>34834</v>
      </c>
      <c r="B21562" s="294"/>
      <c r="C21562" s="294"/>
      <c r="D21562" s="294"/>
      <c r="E21562" s="294"/>
      <c r="F21562" s="294"/>
    </row>
    <row r="21563">
      <c r="A21563" s="294" t="s">
        <v>34835</v>
      </c>
      <c r="B21563" s="294"/>
      <c r="C21563" s="294"/>
      <c r="D21563" s="294"/>
      <c r="E21563" s="294"/>
      <c r="F21563" s="294"/>
    </row>
    <row r="21564">
      <c r="A21564" s="294" t="s">
        <v>34836</v>
      </c>
      <c r="B21564" s="294"/>
      <c r="C21564" s="294"/>
      <c r="D21564" s="294"/>
      <c r="E21564" s="294"/>
      <c r="F21564" s="294"/>
    </row>
    <row r="21565">
      <c r="A21565" s="294" t="s">
        <v>34837</v>
      </c>
      <c r="B21565" s="294"/>
      <c r="C21565" s="294"/>
      <c r="D21565" s="294"/>
      <c r="E21565" s="294"/>
      <c r="F21565" s="294"/>
    </row>
    <row r="21566">
      <c r="A21566" s="294"/>
      <c r="B21566" s="294"/>
      <c r="C21566" s="294"/>
      <c r="D21566" s="294"/>
      <c r="E21566" s="294"/>
      <c r="F21566" s="294"/>
    </row>
    <row r="21567">
      <c r="A21567" s="294" t="s">
        <v>21335</v>
      </c>
      <c r="B21567" s="294"/>
      <c r="C21567" s="294"/>
      <c r="D21567" s="294"/>
      <c r="E21567" s="294"/>
      <c r="F21567" s="294"/>
    </row>
    <row r="21568">
      <c r="A21568" s="294"/>
      <c r="B21568" s="294"/>
      <c r="C21568" s="294"/>
      <c r="D21568" s="294"/>
      <c r="E21568" s="294"/>
      <c r="F21568" s="294"/>
    </row>
    <row r="21569">
      <c r="A21569" s="294" t="s">
        <v>34838</v>
      </c>
      <c r="B21569" s="294"/>
      <c r="C21569" s="294"/>
      <c r="D21569" s="294"/>
      <c r="E21569" s="294"/>
      <c r="F21569" s="294"/>
    </row>
    <row r="21570">
      <c r="A21570" s="294" t="s">
        <v>34839</v>
      </c>
      <c r="B21570" s="294"/>
      <c r="C21570" s="294"/>
      <c r="D21570" s="294"/>
      <c r="E21570" s="294"/>
      <c r="F21570" s="294"/>
    </row>
    <row r="21571">
      <c r="A21571" s="294" t="s">
        <v>34840</v>
      </c>
      <c r="B21571" s="294"/>
      <c r="C21571" s="294"/>
      <c r="D21571" s="294"/>
      <c r="E21571" s="294"/>
      <c r="F21571" s="294"/>
    </row>
    <row r="21572">
      <c r="A21572" s="294" t="s">
        <v>34841</v>
      </c>
      <c r="B21572" s="294"/>
      <c r="C21572" s="294"/>
      <c r="D21572" s="294"/>
      <c r="E21572" s="294"/>
      <c r="F21572" s="294"/>
    </row>
    <row r="21573">
      <c r="A21573" s="294" t="s">
        <v>34842</v>
      </c>
      <c r="B21573" s="294"/>
      <c r="C21573" s="294"/>
      <c r="D21573" s="294"/>
      <c r="E21573" s="294"/>
      <c r="F21573" s="294"/>
    </row>
    <row r="21574">
      <c r="A21574" s="294" t="s">
        <v>34843</v>
      </c>
      <c r="B21574" s="294"/>
      <c r="C21574" s="294"/>
      <c r="D21574" s="294"/>
      <c r="E21574" s="294"/>
      <c r="F21574" s="294"/>
    </row>
    <row r="21575">
      <c r="A21575" s="294" t="s">
        <v>34844</v>
      </c>
      <c r="B21575" s="294"/>
      <c r="C21575" s="294"/>
      <c r="D21575" s="294"/>
      <c r="E21575" s="294"/>
      <c r="F21575" s="294"/>
    </row>
    <row r="21576">
      <c r="A21576" s="294" t="s">
        <v>34845</v>
      </c>
      <c r="B21576" s="294"/>
      <c r="C21576" s="294"/>
      <c r="D21576" s="294"/>
      <c r="E21576" s="294"/>
      <c r="F21576" s="294"/>
    </row>
    <row r="21577">
      <c r="A21577" s="294" t="s">
        <v>34846</v>
      </c>
      <c r="B21577" s="294"/>
      <c r="C21577" s="294"/>
      <c r="D21577" s="294"/>
      <c r="E21577" s="294"/>
      <c r="F21577" s="294"/>
    </row>
    <row r="21578">
      <c r="A21578" s="294" t="s">
        <v>34847</v>
      </c>
      <c r="B21578" s="294"/>
      <c r="C21578" s="294"/>
      <c r="D21578" s="294"/>
      <c r="E21578" s="294"/>
      <c r="F21578" s="294"/>
    </row>
    <row r="21579">
      <c r="A21579" s="294" t="s">
        <v>34848</v>
      </c>
      <c r="B21579" s="294"/>
      <c r="C21579" s="294"/>
      <c r="D21579" s="294"/>
      <c r="E21579" s="294"/>
      <c r="F21579" s="294"/>
    </row>
    <row r="21580">
      <c r="A21580" s="294"/>
      <c r="B21580" s="294"/>
      <c r="C21580" s="294"/>
      <c r="D21580" s="294"/>
      <c r="E21580" s="294"/>
      <c r="F21580" s="294"/>
    </row>
    <row r="21581">
      <c r="A21581" s="294" t="s">
        <v>23029</v>
      </c>
      <c r="B21581" s="294"/>
      <c r="C21581" s="294"/>
      <c r="D21581" s="294"/>
      <c r="E21581" s="294"/>
      <c r="F21581" s="294"/>
    </row>
    <row r="21582">
      <c r="A21582" s="294" t="s">
        <v>24943</v>
      </c>
      <c r="B21582" s="294"/>
      <c r="C21582" s="294"/>
      <c r="D21582" s="294"/>
      <c r="E21582" s="294"/>
      <c r="F21582" s="294"/>
    </row>
    <row r="21583">
      <c r="A21583" s="294"/>
      <c r="B21583" s="294"/>
      <c r="C21583" s="294"/>
      <c r="D21583" s="294"/>
      <c r="E21583" s="294"/>
      <c r="F21583" s="294"/>
    </row>
    <row r="21584">
      <c r="A21584" s="294" t="s">
        <v>34849</v>
      </c>
      <c r="B21584" s="294"/>
      <c r="C21584" s="294"/>
      <c r="D21584" s="294"/>
      <c r="E21584" s="294"/>
      <c r="F21584" s="294"/>
    </row>
    <row r="21585">
      <c r="A21585" s="294" t="s">
        <v>34850</v>
      </c>
      <c r="B21585" s="294"/>
      <c r="C21585" s="294"/>
      <c r="D21585" s="294"/>
      <c r="E21585" s="294"/>
      <c r="F21585" s="294"/>
    </row>
    <row r="21586">
      <c r="A21586" s="294" t="s">
        <v>34851</v>
      </c>
      <c r="B21586" s="294"/>
      <c r="C21586" s="294"/>
      <c r="D21586" s="294"/>
      <c r="E21586" s="294"/>
      <c r="F21586" s="294"/>
    </row>
    <row r="21587">
      <c r="A21587" s="294" t="s">
        <v>34852</v>
      </c>
      <c r="B21587" s="294"/>
      <c r="C21587" s="294"/>
      <c r="D21587" s="294"/>
      <c r="E21587" s="294"/>
      <c r="F21587" s="294"/>
    </row>
    <row r="21588">
      <c r="A21588" s="294" t="s">
        <v>34853</v>
      </c>
      <c r="B21588" s="294"/>
      <c r="C21588" s="294"/>
      <c r="D21588" s="294"/>
      <c r="E21588" s="294"/>
      <c r="F21588" s="294"/>
    </row>
    <row r="21589">
      <c r="A21589" s="294"/>
      <c r="B21589" s="294"/>
      <c r="C21589" s="294"/>
      <c r="D21589" s="294"/>
      <c r="E21589" s="294"/>
      <c r="F21589" s="294"/>
    </row>
    <row r="21590">
      <c r="A21590" s="294" t="s">
        <v>24735</v>
      </c>
      <c r="B21590" s="294"/>
      <c r="C21590" s="294"/>
      <c r="D21590" s="294"/>
      <c r="E21590" s="294"/>
      <c r="F21590" s="294"/>
    </row>
    <row r="21591">
      <c r="A21591" s="294" t="s">
        <v>23202</v>
      </c>
      <c r="B21591" s="294"/>
      <c r="C21591" s="294"/>
      <c r="D21591" s="294"/>
      <c r="E21591" s="294"/>
      <c r="F21591" s="294"/>
    </row>
    <row r="21592">
      <c r="A21592" s="294"/>
      <c r="B21592" s="294"/>
      <c r="C21592" s="294"/>
      <c r="D21592" s="294"/>
      <c r="E21592" s="294"/>
      <c r="F21592" s="294"/>
    </row>
    <row r="21593">
      <c r="A21593" s="294" t="s">
        <v>34854</v>
      </c>
      <c r="B21593" s="294"/>
      <c r="C21593" s="294"/>
      <c r="D21593" s="294"/>
      <c r="E21593" s="294"/>
      <c r="F21593" s="294"/>
    </row>
    <row r="21594">
      <c r="A21594" s="294" t="s">
        <v>34855</v>
      </c>
      <c r="B21594" s="294"/>
      <c r="C21594" s="294"/>
      <c r="D21594" s="294"/>
      <c r="E21594" s="294"/>
      <c r="F21594" s="294"/>
    </row>
    <row r="21595">
      <c r="A21595" s="294" t="s">
        <v>34856</v>
      </c>
      <c r="B21595" s="294"/>
      <c r="C21595" s="294"/>
      <c r="D21595" s="294"/>
      <c r="E21595" s="294"/>
      <c r="F21595" s="294"/>
    </row>
    <row r="21596">
      <c r="A21596" s="294" t="s">
        <v>34857</v>
      </c>
      <c r="B21596" s="294"/>
      <c r="C21596" s="294"/>
      <c r="D21596" s="294"/>
      <c r="E21596" s="294"/>
      <c r="F21596" s="294"/>
    </row>
    <row r="21597">
      <c r="A21597" s="294" t="s">
        <v>34858</v>
      </c>
      <c r="B21597" s="294"/>
      <c r="C21597" s="294"/>
      <c r="D21597" s="294"/>
      <c r="E21597" s="294"/>
      <c r="F21597" s="294"/>
    </row>
    <row r="21598">
      <c r="A21598" s="294"/>
      <c r="B21598" s="294"/>
      <c r="C21598" s="294"/>
      <c r="D21598" s="294"/>
      <c r="E21598" s="294"/>
      <c r="F21598" s="294"/>
    </row>
    <row r="21599">
      <c r="A21599" s="294" t="s">
        <v>25745</v>
      </c>
      <c r="B21599" s="294"/>
      <c r="C21599" s="294"/>
      <c r="D21599" s="294"/>
      <c r="E21599" s="294"/>
      <c r="F21599" s="294"/>
    </row>
    <row r="21600">
      <c r="A21600" s="294"/>
      <c r="B21600" s="294"/>
      <c r="C21600" s="294"/>
      <c r="D21600" s="294"/>
      <c r="E21600" s="294"/>
      <c r="F21600" s="294"/>
    </row>
    <row r="21601">
      <c r="A21601" s="294" t="s">
        <v>34859</v>
      </c>
      <c r="B21601" s="294"/>
      <c r="C21601" s="294"/>
      <c r="D21601" s="294"/>
      <c r="E21601" s="294"/>
      <c r="F21601" s="294"/>
    </row>
    <row r="21602">
      <c r="A21602" s="294" t="s">
        <v>34860</v>
      </c>
      <c r="B21602" s="294" t="s">
        <v>34861</v>
      </c>
      <c r="C21602" s="294" t="s">
        <v>34862</v>
      </c>
      <c r="D21602" s="294"/>
      <c r="E21602" s="294"/>
      <c r="F21602" s="294"/>
    </row>
    <row r="21603">
      <c r="A21603" s="294" t="s">
        <v>34863</v>
      </c>
      <c r="B21603" s="294" t="s">
        <v>34864</v>
      </c>
      <c r="C21603" s="294" t="s">
        <v>34865</v>
      </c>
      <c r="D21603" s="294"/>
      <c r="E21603" s="294"/>
      <c r="F21603" s="294"/>
    </row>
    <row r="21604">
      <c r="A21604" s="294" t="s">
        <v>34866</v>
      </c>
      <c r="B21604" s="294" t="s">
        <v>34867</v>
      </c>
      <c r="C21604" s="294" t="s">
        <v>34868</v>
      </c>
      <c r="D21604" s="294"/>
      <c r="E21604" s="294"/>
      <c r="F21604" s="294"/>
    </row>
    <row r="21605">
      <c r="A21605" s="294" t="s">
        <v>34869</v>
      </c>
      <c r="B21605" s="294" t="s">
        <v>34870</v>
      </c>
      <c r="C21605" s="294" t="s">
        <v>34871</v>
      </c>
      <c r="D21605" s="294"/>
      <c r="E21605" s="294"/>
      <c r="F21605" s="294"/>
    </row>
    <row r="21606">
      <c r="A21606" s="294" t="s">
        <v>34872</v>
      </c>
      <c r="B21606" s="294"/>
      <c r="C21606" s="294"/>
      <c r="D21606" s="294"/>
      <c r="E21606" s="294"/>
      <c r="F21606" s="294"/>
    </row>
    <row r="21607">
      <c r="A21607" s="294" t="s">
        <v>34873</v>
      </c>
      <c r="B21607" s="294" t="s">
        <v>21370</v>
      </c>
      <c r="C21607" s="294"/>
      <c r="D21607" s="294"/>
      <c r="E21607" s="294"/>
      <c r="F21607" s="294"/>
    </row>
    <row r="21608">
      <c r="A21608" s="294" t="s">
        <v>34874</v>
      </c>
      <c r="B21608" s="294" t="s">
        <v>34875</v>
      </c>
      <c r="C21608" s="294"/>
      <c r="D21608" s="294"/>
      <c r="E21608" s="294"/>
      <c r="F21608" s="294"/>
    </row>
    <row r="21609">
      <c r="A21609" s="294" t="s">
        <v>34876</v>
      </c>
      <c r="B21609" s="294"/>
      <c r="C21609" s="294"/>
      <c r="D21609" s="294"/>
      <c r="E21609" s="294"/>
      <c r="F21609" s="294"/>
    </row>
    <row r="21610">
      <c r="A21610" s="294" t="s">
        <v>34877</v>
      </c>
      <c r="B21610" s="294" t="s">
        <v>34878</v>
      </c>
      <c r="C21610" s="294"/>
      <c r="D21610" s="294"/>
      <c r="E21610" s="294"/>
      <c r="F21610" s="294"/>
    </row>
    <row r="21611">
      <c r="A21611" s="294" t="s">
        <v>34879</v>
      </c>
      <c r="B21611" s="294" t="s">
        <v>34880</v>
      </c>
      <c r="C21611" s="294"/>
      <c r="D21611" s="294"/>
      <c r="E21611" s="294"/>
      <c r="F21611" s="294"/>
    </row>
    <row r="21612">
      <c r="A21612" s="294" t="s">
        <v>34881</v>
      </c>
      <c r="B21612" s="294" t="s">
        <v>34882</v>
      </c>
      <c r="C21612" s="294"/>
      <c r="D21612" s="294"/>
      <c r="E21612" s="294"/>
      <c r="F21612" s="294"/>
    </row>
    <row r="21613">
      <c r="A21613" s="294" t="s">
        <v>34883</v>
      </c>
      <c r="B21613" s="294" t="s">
        <v>34884</v>
      </c>
      <c r="C21613" s="294"/>
      <c r="D21613" s="294"/>
      <c r="E21613" s="294"/>
      <c r="F21613" s="294"/>
    </row>
    <row r="21614">
      <c r="A21614" s="294"/>
      <c r="B21614" s="294"/>
      <c r="C21614" s="294"/>
      <c r="D21614" s="294"/>
      <c r="E21614" s="294"/>
      <c r="F21614" s="294"/>
    </row>
    <row r="21615">
      <c r="A21615" s="294" t="s">
        <v>28124</v>
      </c>
      <c r="B21615" s="294"/>
      <c r="C21615" s="294"/>
      <c r="D21615" s="294"/>
      <c r="E21615" s="294"/>
      <c r="F21615" s="294"/>
    </row>
    <row r="21616">
      <c r="A21616" s="294" t="s">
        <v>34885</v>
      </c>
      <c r="B21616" s="294"/>
      <c r="C21616" s="294"/>
      <c r="D21616" s="294"/>
      <c r="E21616" s="294"/>
      <c r="F21616" s="294"/>
    </row>
    <row r="21617">
      <c r="A21617" s="294"/>
      <c r="B21617" s="294"/>
      <c r="C21617" s="294"/>
      <c r="D21617" s="294"/>
      <c r="E21617" s="294"/>
      <c r="F21617" s="294"/>
    </row>
    <row r="21618">
      <c r="A21618" s="294" t="s">
        <v>34886</v>
      </c>
      <c r="B21618" s="294"/>
      <c r="C21618" s="294"/>
      <c r="D21618" s="294"/>
      <c r="E21618" s="294"/>
      <c r="F21618" s="294"/>
    </row>
    <row r="21619">
      <c r="A21619" s="294"/>
      <c r="B21619" s="294"/>
      <c r="C21619" s="294"/>
      <c r="D21619" s="294"/>
      <c r="E21619" s="294"/>
      <c r="F21619" s="294"/>
    </row>
    <row r="21620">
      <c r="A21620" s="294" t="s">
        <v>34887</v>
      </c>
      <c r="B21620" s="294"/>
      <c r="C21620" s="294"/>
      <c r="D21620" s="294"/>
      <c r="E21620" s="294"/>
      <c r="F21620" s="294"/>
    </row>
    <row r="21621">
      <c r="A21621" s="294" t="s">
        <v>34888</v>
      </c>
      <c r="B21621" s="294"/>
      <c r="C21621" s="294"/>
      <c r="D21621" s="294"/>
      <c r="E21621" s="294"/>
      <c r="F21621" s="294"/>
    </row>
    <row r="21622">
      <c r="A21622" s="294" t="s">
        <v>34889</v>
      </c>
      <c r="B21622" s="294"/>
      <c r="C21622" s="294"/>
      <c r="D21622" s="294"/>
      <c r="E21622" s="294"/>
      <c r="F21622" s="294"/>
    </row>
    <row r="21623">
      <c r="A21623" s="294" t="s">
        <v>34890</v>
      </c>
      <c r="B21623" s="294"/>
      <c r="C21623" s="294"/>
      <c r="D21623" s="294"/>
      <c r="E21623" s="294"/>
      <c r="F21623" s="294"/>
    </row>
    <row r="21624">
      <c r="A21624" s="294" t="s">
        <v>34891</v>
      </c>
      <c r="B21624" s="294"/>
      <c r="C21624" s="294"/>
      <c r="D21624" s="294"/>
      <c r="E21624" s="294"/>
      <c r="F21624" s="294"/>
    </row>
    <row r="21625">
      <c r="A21625" s="294" t="s">
        <v>34892</v>
      </c>
      <c r="B21625" s="294"/>
      <c r="C21625" s="294"/>
      <c r="D21625" s="294"/>
      <c r="E21625" s="294"/>
      <c r="F21625" s="294"/>
    </row>
    <row r="21626">
      <c r="A21626" s="294" t="s">
        <v>34893</v>
      </c>
      <c r="B21626" s="294"/>
      <c r="C21626" s="294"/>
      <c r="D21626" s="294"/>
      <c r="E21626" s="294"/>
      <c r="F21626" s="294"/>
    </row>
    <row r="21627">
      <c r="A21627" s="294" t="s">
        <v>34894</v>
      </c>
      <c r="B21627" s="294"/>
      <c r="C21627" s="294"/>
      <c r="D21627" s="294"/>
      <c r="E21627" s="294"/>
      <c r="F21627" s="294"/>
    </row>
    <row r="21628">
      <c r="A21628" s="294" t="s">
        <v>34895</v>
      </c>
      <c r="B21628" s="294"/>
      <c r="C21628" s="294"/>
      <c r="D21628" s="294"/>
      <c r="E21628" s="294"/>
      <c r="F21628" s="294"/>
    </row>
    <row r="21629">
      <c r="A21629" s="294" t="s">
        <v>34896</v>
      </c>
      <c r="B21629" s="294"/>
      <c r="C21629" s="294"/>
      <c r="D21629" s="294"/>
      <c r="E21629" s="294"/>
      <c r="F21629" s="294"/>
    </row>
    <row r="21630">
      <c r="A21630" s="294" t="s">
        <v>34897</v>
      </c>
      <c r="B21630" s="294"/>
      <c r="C21630" s="294"/>
      <c r="D21630" s="294"/>
      <c r="E21630" s="294"/>
      <c r="F21630" s="294"/>
    </row>
    <row r="21631">
      <c r="A21631" s="294" t="s">
        <v>34898</v>
      </c>
      <c r="B21631" s="294"/>
      <c r="C21631" s="294"/>
      <c r="D21631" s="294"/>
      <c r="E21631" s="294"/>
      <c r="F21631" s="294"/>
    </row>
    <row r="21632">
      <c r="A21632" s="294" t="s">
        <v>34899</v>
      </c>
      <c r="B21632" s="294"/>
      <c r="C21632" s="294"/>
      <c r="D21632" s="294"/>
      <c r="E21632" s="294"/>
      <c r="F21632" s="294"/>
    </row>
    <row r="21633">
      <c r="A21633" s="294" t="s">
        <v>34900</v>
      </c>
      <c r="B21633" s="294"/>
      <c r="C21633" s="294"/>
      <c r="D21633" s="294"/>
      <c r="E21633" s="294"/>
      <c r="F21633" s="294"/>
    </row>
    <row r="21634">
      <c r="A21634" s="294" t="s">
        <v>34901</v>
      </c>
      <c r="B21634" s="294"/>
      <c r="C21634" s="294"/>
      <c r="D21634" s="294"/>
      <c r="E21634" s="294"/>
      <c r="F21634" s="294"/>
    </row>
    <row r="21635">
      <c r="A21635" s="294" t="s">
        <v>34902</v>
      </c>
      <c r="B21635" s="294"/>
      <c r="C21635" s="294"/>
      <c r="D21635" s="294"/>
      <c r="E21635" s="294"/>
      <c r="F21635" s="294"/>
    </row>
    <row r="21636">
      <c r="A21636" s="294" t="s">
        <v>34903</v>
      </c>
      <c r="B21636" s="294"/>
      <c r="C21636" s="294"/>
      <c r="D21636" s="294"/>
      <c r="E21636" s="294"/>
      <c r="F21636" s="294"/>
    </row>
    <row r="21637">
      <c r="A21637" s="294" t="s">
        <v>34904</v>
      </c>
      <c r="B21637" s="294"/>
      <c r="C21637" s="294"/>
      <c r="D21637" s="294"/>
      <c r="E21637" s="294"/>
      <c r="F21637" s="294"/>
    </row>
    <row r="21638">
      <c r="A21638" s="294" t="s">
        <v>34905</v>
      </c>
      <c r="B21638" s="294"/>
      <c r="C21638" s="294"/>
      <c r="D21638" s="294"/>
      <c r="E21638" s="294"/>
      <c r="F21638" s="294"/>
    </row>
    <row r="21639">
      <c r="A21639" s="294" t="s">
        <v>34906</v>
      </c>
      <c r="B21639" s="294"/>
      <c r="C21639" s="294"/>
      <c r="D21639" s="294"/>
      <c r="E21639" s="294"/>
      <c r="F21639" s="294"/>
    </row>
    <row r="21640">
      <c r="A21640" s="294" t="s">
        <v>34907</v>
      </c>
      <c r="B21640" s="294"/>
      <c r="C21640" s="294"/>
      <c r="D21640" s="294"/>
      <c r="E21640" s="294"/>
      <c r="F21640" s="294"/>
    </row>
    <row r="21641">
      <c r="A21641" s="294" t="s">
        <v>34908</v>
      </c>
      <c r="B21641" s="294"/>
      <c r="C21641" s="294"/>
      <c r="D21641" s="294"/>
      <c r="E21641" s="294"/>
      <c r="F21641" s="294"/>
    </row>
    <row r="21642">
      <c r="A21642" s="294" t="s">
        <v>34909</v>
      </c>
      <c r="B21642" s="294"/>
      <c r="C21642" s="294"/>
      <c r="D21642" s="294"/>
      <c r="E21642" s="294"/>
      <c r="F21642" s="294"/>
    </row>
    <row r="21643">
      <c r="A21643" s="294"/>
      <c r="B21643" s="294"/>
      <c r="C21643" s="294"/>
      <c r="D21643" s="294"/>
      <c r="E21643" s="294"/>
      <c r="F21643" s="294"/>
    </row>
    <row r="21644">
      <c r="A21644" s="294" t="s">
        <v>34886</v>
      </c>
      <c r="B21644" s="294"/>
      <c r="C21644" s="294"/>
      <c r="D21644" s="294"/>
      <c r="E21644" s="294"/>
      <c r="F21644" s="294"/>
    </row>
    <row r="21645">
      <c r="A21645" s="294"/>
      <c r="B21645" s="294"/>
      <c r="C21645" s="294"/>
      <c r="D21645" s="294"/>
      <c r="E21645" s="294"/>
      <c r="F21645" s="294"/>
    </row>
    <row r="21646">
      <c r="A21646" s="294" t="s">
        <v>34910</v>
      </c>
      <c r="B21646" s="294"/>
      <c r="C21646" s="294"/>
      <c r="D21646" s="294"/>
      <c r="E21646" s="294"/>
      <c r="F21646" s="294"/>
    </row>
    <row r="21647">
      <c r="A21647" s="294" t="s">
        <v>34911</v>
      </c>
      <c r="B21647" s="294"/>
      <c r="C21647" s="294"/>
      <c r="D21647" s="294"/>
      <c r="E21647" s="294"/>
      <c r="F21647" s="294"/>
    </row>
    <row r="21648">
      <c r="A21648" s="294" t="s">
        <v>34912</v>
      </c>
      <c r="B21648" s="294"/>
      <c r="C21648" s="294"/>
      <c r="D21648" s="294"/>
      <c r="E21648" s="294"/>
      <c r="F21648" s="294"/>
    </row>
    <row r="21649">
      <c r="A21649" s="294" t="s">
        <v>34913</v>
      </c>
      <c r="B21649" s="294"/>
      <c r="C21649" s="294"/>
      <c r="D21649" s="294"/>
      <c r="E21649" s="294"/>
      <c r="F21649" s="294"/>
    </row>
    <row r="21650">
      <c r="A21650" s="294" t="s">
        <v>34914</v>
      </c>
      <c r="B21650" s="294"/>
      <c r="C21650" s="294"/>
      <c r="D21650" s="294"/>
      <c r="E21650" s="294"/>
      <c r="F21650" s="294"/>
    </row>
    <row r="21651">
      <c r="A21651" s="294" t="s">
        <v>34915</v>
      </c>
      <c r="B21651" s="294"/>
      <c r="C21651" s="294"/>
      <c r="D21651" s="294"/>
      <c r="E21651" s="294"/>
      <c r="F21651" s="294"/>
    </row>
    <row r="21652">
      <c r="A21652" s="294" t="s">
        <v>34916</v>
      </c>
      <c r="B21652" s="294"/>
      <c r="C21652" s="294"/>
      <c r="D21652" s="294"/>
      <c r="E21652" s="294"/>
      <c r="F21652" s="294"/>
    </row>
    <row r="21653">
      <c r="A21653" s="294" t="s">
        <v>34917</v>
      </c>
      <c r="B21653" s="294"/>
      <c r="C21653" s="294"/>
      <c r="D21653" s="294"/>
      <c r="E21653" s="294"/>
      <c r="F21653" s="294"/>
    </row>
    <row r="21654">
      <c r="A21654" s="294" t="s">
        <v>34918</v>
      </c>
      <c r="B21654" s="294"/>
      <c r="C21654" s="294"/>
      <c r="D21654" s="294"/>
      <c r="E21654" s="294"/>
      <c r="F21654" s="294"/>
    </row>
    <row r="21655">
      <c r="A21655" s="294" t="s">
        <v>34919</v>
      </c>
      <c r="B21655" s="294"/>
      <c r="C21655" s="294"/>
      <c r="D21655" s="294"/>
      <c r="E21655" s="294"/>
      <c r="F21655" s="294"/>
    </row>
    <row r="21656">
      <c r="A21656" s="294" t="s">
        <v>34920</v>
      </c>
      <c r="B21656" s="294"/>
      <c r="C21656" s="294"/>
      <c r="D21656" s="294"/>
      <c r="E21656" s="294"/>
      <c r="F21656" s="294"/>
    </row>
    <row r="21657">
      <c r="A21657" s="294"/>
      <c r="B21657" s="294"/>
      <c r="C21657" s="294"/>
      <c r="D21657" s="294"/>
      <c r="E21657" s="294"/>
      <c r="F21657" s="294"/>
    </row>
    <row r="21658">
      <c r="A21658" s="294" t="s">
        <v>34886</v>
      </c>
      <c r="B21658" s="294"/>
      <c r="C21658" s="294"/>
      <c r="D21658" s="294"/>
      <c r="E21658" s="294"/>
      <c r="F21658" s="294"/>
    </row>
    <row r="21659">
      <c r="A21659" s="294"/>
      <c r="B21659" s="294"/>
      <c r="C21659" s="294"/>
      <c r="D21659" s="294"/>
      <c r="E21659" s="294"/>
      <c r="F21659" s="294"/>
    </row>
    <row r="21660">
      <c r="A21660" s="294" t="s">
        <v>34921</v>
      </c>
      <c r="B21660" s="294"/>
      <c r="C21660" s="294"/>
      <c r="D21660" s="294"/>
      <c r="E21660" s="294"/>
      <c r="F21660" s="294"/>
    </row>
    <row r="21661">
      <c r="A21661" s="294" t="s">
        <v>34922</v>
      </c>
      <c r="B21661" s="294"/>
      <c r="C21661" s="294"/>
      <c r="D21661" s="294"/>
      <c r="E21661" s="294"/>
      <c r="F21661" s="294"/>
    </row>
    <row r="21662">
      <c r="A21662" s="294" t="s">
        <v>34923</v>
      </c>
      <c r="B21662" s="294"/>
      <c r="C21662" s="294"/>
      <c r="D21662" s="294"/>
      <c r="E21662" s="294"/>
      <c r="F21662" s="294"/>
    </row>
    <row r="21663">
      <c r="A21663" s="294" t="s">
        <v>34924</v>
      </c>
      <c r="B21663" s="294"/>
      <c r="C21663" s="294"/>
      <c r="D21663" s="294"/>
      <c r="E21663" s="294"/>
      <c r="F21663" s="294"/>
    </row>
    <row r="21664">
      <c r="A21664" s="294" t="s">
        <v>34925</v>
      </c>
      <c r="B21664" s="294"/>
      <c r="C21664" s="294"/>
      <c r="D21664" s="294"/>
      <c r="E21664" s="294"/>
      <c r="F21664" s="294"/>
    </row>
    <row r="21665">
      <c r="A21665" s="294" t="s">
        <v>34926</v>
      </c>
      <c r="B21665" s="294"/>
      <c r="C21665" s="294"/>
      <c r="D21665" s="294"/>
      <c r="E21665" s="294"/>
      <c r="F21665" s="294"/>
    </row>
    <row r="21666">
      <c r="A21666" s="294" t="s">
        <v>34927</v>
      </c>
      <c r="B21666" s="294"/>
      <c r="C21666" s="294"/>
      <c r="D21666" s="294"/>
      <c r="E21666" s="294"/>
      <c r="F21666" s="294"/>
    </row>
    <row r="21667">
      <c r="A21667" s="294" t="s">
        <v>34928</v>
      </c>
      <c r="B21667" s="294"/>
      <c r="C21667" s="294"/>
      <c r="D21667" s="294"/>
      <c r="E21667" s="294"/>
      <c r="F21667" s="294"/>
    </row>
    <row r="21668">
      <c r="A21668" s="294" t="s">
        <v>34929</v>
      </c>
      <c r="B21668" s="294"/>
      <c r="C21668" s="294"/>
      <c r="D21668" s="294"/>
      <c r="E21668" s="294"/>
      <c r="F21668" s="294"/>
    </row>
    <row r="21669">
      <c r="A21669" s="294" t="s">
        <v>34930</v>
      </c>
      <c r="B21669" s="294"/>
      <c r="C21669" s="294"/>
      <c r="D21669" s="294"/>
      <c r="E21669" s="294"/>
      <c r="F21669" s="294"/>
    </row>
    <row r="21670">
      <c r="A21670" s="294" t="s">
        <v>34931</v>
      </c>
      <c r="B21670" s="294"/>
      <c r="C21670" s="294"/>
      <c r="D21670" s="294"/>
      <c r="E21670" s="294"/>
      <c r="F21670" s="294"/>
    </row>
    <row r="21671">
      <c r="A21671" s="294" t="s">
        <v>34932</v>
      </c>
      <c r="B21671" s="294"/>
      <c r="C21671" s="294"/>
      <c r="D21671" s="294"/>
      <c r="E21671" s="294"/>
      <c r="F21671" s="294"/>
    </row>
    <row r="21672">
      <c r="A21672" s="294" t="s">
        <v>34933</v>
      </c>
      <c r="B21672" s="294"/>
      <c r="C21672" s="294"/>
      <c r="D21672" s="294"/>
      <c r="E21672" s="294"/>
      <c r="F21672" s="294"/>
    </row>
    <row r="21673">
      <c r="A21673" s="294" t="s">
        <v>34934</v>
      </c>
      <c r="B21673" s="294"/>
      <c r="C21673" s="294"/>
      <c r="D21673" s="294"/>
      <c r="E21673" s="294"/>
      <c r="F21673" s="294"/>
    </row>
    <row r="21674">
      <c r="A21674" s="294" t="s">
        <v>34935</v>
      </c>
      <c r="B21674" s="294"/>
      <c r="C21674" s="294"/>
      <c r="D21674" s="294"/>
      <c r="E21674" s="294"/>
      <c r="F21674" s="294"/>
    </row>
    <row r="21675">
      <c r="A21675" s="294"/>
      <c r="B21675" s="294"/>
      <c r="C21675" s="294"/>
      <c r="D21675" s="294"/>
      <c r="E21675" s="294"/>
      <c r="F21675" s="294"/>
    </row>
    <row r="21676">
      <c r="A21676" s="294" t="s">
        <v>34886</v>
      </c>
      <c r="B21676" s="294"/>
      <c r="C21676" s="294"/>
      <c r="D21676" s="294"/>
      <c r="E21676" s="294"/>
      <c r="F21676" s="294"/>
    </row>
    <row r="21677">
      <c r="A21677" s="294"/>
      <c r="B21677" s="294"/>
      <c r="C21677" s="294"/>
      <c r="D21677" s="294"/>
      <c r="E21677" s="294"/>
      <c r="F21677" s="294"/>
    </row>
    <row r="21678">
      <c r="A21678" s="294" t="s">
        <v>34936</v>
      </c>
      <c r="B21678" s="294"/>
      <c r="C21678" s="294"/>
      <c r="D21678" s="294"/>
      <c r="E21678" s="294"/>
      <c r="F21678" s="294"/>
    </row>
    <row r="21679">
      <c r="A21679" s="294" t="s">
        <v>34937</v>
      </c>
      <c r="B21679" s="294"/>
      <c r="C21679" s="294"/>
      <c r="D21679" s="294"/>
      <c r="E21679" s="294"/>
      <c r="F21679" s="294"/>
    </row>
    <row r="21680">
      <c r="A21680" s="294" t="s">
        <v>34938</v>
      </c>
      <c r="B21680" s="294"/>
      <c r="C21680" s="294"/>
      <c r="D21680" s="294"/>
      <c r="E21680" s="294"/>
      <c r="F21680" s="294"/>
    </row>
    <row r="21681">
      <c r="A21681" s="294" t="s">
        <v>34939</v>
      </c>
      <c r="B21681" s="294"/>
      <c r="C21681" s="294"/>
      <c r="D21681" s="294"/>
      <c r="E21681" s="294"/>
      <c r="F21681" s="294"/>
    </row>
    <row r="21682">
      <c r="A21682" s="294" t="s">
        <v>34940</v>
      </c>
      <c r="B21682" s="294"/>
      <c r="C21682" s="294"/>
      <c r="D21682" s="294"/>
      <c r="E21682" s="294"/>
      <c r="F21682" s="294"/>
    </row>
    <row r="21683">
      <c r="A21683" s="294" t="s">
        <v>34941</v>
      </c>
      <c r="B21683" s="294"/>
      <c r="C21683" s="294"/>
      <c r="D21683" s="294"/>
      <c r="E21683" s="294"/>
      <c r="F21683" s="294"/>
    </row>
    <row r="21684">
      <c r="A21684" s="294" t="s">
        <v>34942</v>
      </c>
      <c r="B21684" s="294"/>
      <c r="C21684" s="294"/>
      <c r="D21684" s="294"/>
      <c r="E21684" s="294"/>
      <c r="F21684" s="294"/>
    </row>
    <row r="21685">
      <c r="A21685" s="294" t="s">
        <v>34943</v>
      </c>
      <c r="B21685" s="294"/>
      <c r="C21685" s="294"/>
      <c r="D21685" s="294"/>
      <c r="E21685" s="294"/>
      <c r="F21685" s="294"/>
    </row>
    <row r="21686">
      <c r="A21686" s="294"/>
      <c r="B21686" s="294"/>
      <c r="C21686" s="294"/>
      <c r="D21686" s="294"/>
      <c r="E21686" s="294"/>
      <c r="F21686" s="294"/>
    </row>
    <row r="21687">
      <c r="A21687" s="294" t="s">
        <v>34886</v>
      </c>
      <c r="B21687" s="294"/>
      <c r="C21687" s="294"/>
      <c r="D21687" s="294"/>
      <c r="E21687" s="294"/>
      <c r="F21687" s="294"/>
    </row>
    <row r="21688">
      <c r="A21688" s="294"/>
      <c r="B21688" s="294"/>
      <c r="C21688" s="294"/>
      <c r="D21688" s="294"/>
      <c r="E21688" s="294"/>
      <c r="F21688" s="294"/>
    </row>
    <row r="21689">
      <c r="A21689" s="294" t="s">
        <v>34944</v>
      </c>
      <c r="B21689" s="294"/>
      <c r="C21689" s="294"/>
      <c r="D21689" s="294"/>
      <c r="E21689" s="294"/>
      <c r="F21689" s="294"/>
    </row>
    <row r="21690">
      <c r="A21690" s="294" t="s">
        <v>34945</v>
      </c>
      <c r="B21690" s="294"/>
      <c r="C21690" s="294"/>
      <c r="D21690" s="294"/>
      <c r="E21690" s="294"/>
      <c r="F21690" s="294"/>
    </row>
    <row r="21691">
      <c r="A21691" s="294" t="s">
        <v>34946</v>
      </c>
      <c r="B21691" s="294"/>
      <c r="C21691" s="294"/>
      <c r="D21691" s="294"/>
      <c r="E21691" s="294"/>
      <c r="F21691" s="294"/>
    </row>
    <row r="21692">
      <c r="A21692" s="294" t="s">
        <v>34947</v>
      </c>
      <c r="B21692" s="294"/>
      <c r="C21692" s="294"/>
      <c r="D21692" s="294"/>
      <c r="E21692" s="294"/>
      <c r="F21692" s="294"/>
    </row>
    <row r="21693">
      <c r="A21693" s="294" t="s">
        <v>34948</v>
      </c>
      <c r="B21693" s="294"/>
      <c r="C21693" s="294"/>
      <c r="D21693" s="294"/>
      <c r="E21693" s="294"/>
      <c r="F21693" s="294"/>
    </row>
    <row r="21694">
      <c r="A21694" s="294" t="s">
        <v>34949</v>
      </c>
      <c r="B21694" s="294"/>
      <c r="C21694" s="294"/>
      <c r="D21694" s="294"/>
      <c r="E21694" s="294"/>
      <c r="F21694" s="294"/>
    </row>
    <row r="21695">
      <c r="A21695" s="294" t="s">
        <v>34950</v>
      </c>
      <c r="B21695" s="294"/>
      <c r="C21695" s="294"/>
      <c r="D21695" s="294"/>
      <c r="E21695" s="294"/>
      <c r="F21695" s="294"/>
    </row>
    <row r="21696">
      <c r="A21696" s="294"/>
      <c r="B21696" s="294"/>
      <c r="C21696" s="294"/>
      <c r="D21696" s="294"/>
      <c r="E21696" s="294"/>
      <c r="F21696" s="294"/>
    </row>
    <row r="21697">
      <c r="A21697" s="294" t="s">
        <v>34886</v>
      </c>
      <c r="B21697" s="294"/>
      <c r="C21697" s="294"/>
      <c r="D21697" s="294"/>
      <c r="E21697" s="294"/>
      <c r="F21697" s="294"/>
    </row>
    <row r="21698">
      <c r="A21698" s="294"/>
      <c r="B21698" s="294"/>
      <c r="C21698" s="294"/>
      <c r="D21698" s="294"/>
      <c r="E21698" s="294"/>
      <c r="F21698" s="294"/>
    </row>
    <row r="21699">
      <c r="A21699" s="294" t="s">
        <v>34951</v>
      </c>
      <c r="B21699" s="294"/>
      <c r="C21699" s="294"/>
      <c r="D21699" s="294"/>
      <c r="E21699" s="294"/>
      <c r="F21699" s="294"/>
    </row>
    <row r="21700">
      <c r="A21700" s="294" t="s">
        <v>34952</v>
      </c>
      <c r="B21700" s="294"/>
      <c r="C21700" s="294"/>
      <c r="D21700" s="294"/>
      <c r="E21700" s="294"/>
      <c r="F21700" s="294"/>
    </row>
    <row r="21701">
      <c r="A21701" s="294" t="s">
        <v>34953</v>
      </c>
      <c r="B21701" s="294"/>
      <c r="C21701" s="294"/>
      <c r="D21701" s="294"/>
      <c r="E21701" s="294"/>
      <c r="F21701" s="294"/>
    </row>
    <row r="21702">
      <c r="A21702" s="294" t="s">
        <v>34954</v>
      </c>
      <c r="B21702" s="294"/>
      <c r="C21702" s="294"/>
      <c r="D21702" s="294"/>
      <c r="E21702" s="294"/>
      <c r="F21702" s="294"/>
    </row>
    <row r="21703">
      <c r="A21703" s="294" t="s">
        <v>34955</v>
      </c>
      <c r="B21703" s="294"/>
      <c r="C21703" s="294"/>
      <c r="D21703" s="294"/>
      <c r="E21703" s="294"/>
      <c r="F21703" s="294"/>
    </row>
    <row r="21704">
      <c r="A21704" s="294" t="s">
        <v>34956</v>
      </c>
      <c r="B21704" s="294"/>
      <c r="C21704" s="294"/>
      <c r="D21704" s="294"/>
      <c r="E21704" s="294"/>
      <c r="F21704" s="294"/>
    </row>
    <row r="21705">
      <c r="A21705" s="294"/>
      <c r="B21705" s="294"/>
      <c r="C21705" s="294"/>
      <c r="D21705" s="294"/>
      <c r="E21705" s="294"/>
      <c r="F21705" s="294"/>
    </row>
    <row r="21706">
      <c r="A21706" s="294" t="s">
        <v>34886</v>
      </c>
      <c r="B21706" s="294"/>
      <c r="C21706" s="294"/>
      <c r="D21706" s="294"/>
      <c r="E21706" s="294"/>
      <c r="F21706" s="294"/>
    </row>
    <row r="21707">
      <c r="A21707" s="294"/>
      <c r="B21707" s="294"/>
      <c r="C21707" s="294"/>
      <c r="D21707" s="294"/>
      <c r="E21707" s="294"/>
      <c r="F21707" s="294"/>
    </row>
    <row r="21708">
      <c r="A21708" s="294" t="s">
        <v>34957</v>
      </c>
      <c r="B21708" s="294"/>
      <c r="C21708" s="294"/>
      <c r="D21708" s="294"/>
      <c r="E21708" s="294"/>
      <c r="F21708" s="294"/>
    </row>
    <row r="21709">
      <c r="A21709" s="294" t="s">
        <v>34958</v>
      </c>
      <c r="B21709" s="294"/>
      <c r="C21709" s="294"/>
      <c r="D21709" s="294"/>
      <c r="E21709" s="294"/>
      <c r="F21709" s="294"/>
    </row>
    <row r="21710">
      <c r="A21710" s="294" t="s">
        <v>34959</v>
      </c>
      <c r="B21710" s="294"/>
      <c r="C21710" s="294"/>
      <c r="D21710" s="294"/>
      <c r="E21710" s="294"/>
      <c r="F21710" s="294"/>
    </row>
    <row r="21711">
      <c r="A21711" s="294" t="s">
        <v>34960</v>
      </c>
      <c r="B21711" s="294"/>
      <c r="C21711" s="294"/>
      <c r="D21711" s="294"/>
      <c r="E21711" s="294"/>
      <c r="F21711" s="294"/>
    </row>
    <row r="21712">
      <c r="A21712" s="294" t="s">
        <v>34961</v>
      </c>
      <c r="B21712" s="294"/>
      <c r="C21712" s="294"/>
      <c r="D21712" s="294"/>
      <c r="E21712" s="294"/>
      <c r="F21712" s="294"/>
    </row>
    <row r="21713">
      <c r="A21713" s="294" t="s">
        <v>34962</v>
      </c>
      <c r="B21713" s="294"/>
      <c r="C21713" s="294"/>
      <c r="D21713" s="294"/>
      <c r="E21713" s="294"/>
      <c r="F21713" s="294"/>
    </row>
    <row r="21714">
      <c r="A21714" s="294" t="s">
        <v>34963</v>
      </c>
      <c r="B21714" s="294"/>
      <c r="C21714" s="294"/>
      <c r="D21714" s="294"/>
      <c r="E21714" s="294"/>
      <c r="F21714" s="294"/>
    </row>
    <row r="21715">
      <c r="A21715" s="294" t="s">
        <v>34964</v>
      </c>
      <c r="B21715" s="294"/>
      <c r="C21715" s="294"/>
      <c r="D21715" s="294"/>
      <c r="E21715" s="294"/>
      <c r="F21715" s="294"/>
    </row>
    <row r="21716">
      <c r="A21716" s="294" t="s">
        <v>34965</v>
      </c>
      <c r="B21716" s="294"/>
      <c r="C21716" s="294"/>
      <c r="D21716" s="294"/>
      <c r="E21716" s="294"/>
      <c r="F21716" s="294"/>
    </row>
    <row r="21717">
      <c r="A21717" s="294"/>
      <c r="B21717" s="294"/>
      <c r="C21717" s="294"/>
      <c r="D21717" s="294"/>
      <c r="E21717" s="294"/>
      <c r="F21717" s="294"/>
    </row>
    <row r="21718">
      <c r="A21718" s="294" t="s">
        <v>34886</v>
      </c>
      <c r="B21718" s="294"/>
      <c r="C21718" s="294"/>
      <c r="D21718" s="294"/>
      <c r="E21718" s="294"/>
      <c r="F21718" s="294"/>
    </row>
    <row r="21719">
      <c r="A21719" s="294"/>
      <c r="B21719" s="294"/>
      <c r="C21719" s="294"/>
      <c r="D21719" s="294"/>
      <c r="E21719" s="294"/>
      <c r="F21719" s="294"/>
    </row>
    <row r="21720">
      <c r="A21720" s="294" t="s">
        <v>34966</v>
      </c>
      <c r="B21720" s="294"/>
      <c r="C21720" s="294"/>
      <c r="D21720" s="294"/>
      <c r="E21720" s="294"/>
      <c r="F21720" s="294"/>
    </row>
    <row r="21721">
      <c r="A21721" s="294" t="s">
        <v>34967</v>
      </c>
      <c r="B21721" s="294"/>
      <c r="C21721" s="294"/>
      <c r="D21721" s="294"/>
      <c r="E21721" s="294"/>
      <c r="F21721" s="294"/>
    </row>
    <row r="21722">
      <c r="A21722" s="294" t="s">
        <v>34968</v>
      </c>
      <c r="B21722" s="294"/>
      <c r="C21722" s="294"/>
      <c r="D21722" s="294"/>
      <c r="E21722" s="294"/>
      <c r="F21722" s="294"/>
    </row>
    <row r="21723">
      <c r="A21723" s="294" t="s">
        <v>34969</v>
      </c>
      <c r="B21723" s="294"/>
      <c r="C21723" s="294"/>
      <c r="D21723" s="294"/>
      <c r="E21723" s="294"/>
      <c r="F21723" s="294"/>
    </row>
    <row r="21724">
      <c r="A21724" s="294" t="s">
        <v>34970</v>
      </c>
      <c r="B21724" s="294"/>
      <c r="C21724" s="294"/>
      <c r="D21724" s="294"/>
      <c r="E21724" s="294"/>
      <c r="F21724" s="294"/>
    </row>
    <row r="21725">
      <c r="A21725" s="294"/>
      <c r="B21725" s="294"/>
      <c r="C21725" s="294"/>
      <c r="D21725" s="294"/>
      <c r="E21725" s="294"/>
      <c r="F21725" s="294"/>
    </row>
    <row r="21726">
      <c r="A21726" s="294" t="s">
        <v>34886</v>
      </c>
      <c r="B21726" s="294"/>
      <c r="C21726" s="294"/>
      <c r="D21726" s="294"/>
      <c r="E21726" s="294"/>
      <c r="F21726" s="294"/>
    </row>
    <row r="21727">
      <c r="A21727" s="294"/>
      <c r="B21727" s="294"/>
      <c r="C21727" s="294"/>
      <c r="D21727" s="294"/>
      <c r="E21727" s="294"/>
      <c r="F21727" s="294"/>
    </row>
    <row r="21728">
      <c r="A21728" s="294" t="s">
        <v>34971</v>
      </c>
      <c r="B21728" s="294"/>
      <c r="C21728" s="294"/>
      <c r="D21728" s="294"/>
      <c r="E21728" s="294"/>
      <c r="F21728" s="294"/>
    </row>
    <row r="21729">
      <c r="A21729" s="294" t="s">
        <v>34972</v>
      </c>
      <c r="B21729" s="294"/>
      <c r="C21729" s="294"/>
      <c r="D21729" s="294"/>
      <c r="E21729" s="294"/>
      <c r="F21729" s="294"/>
    </row>
    <row r="21730">
      <c r="A21730" s="294" t="s">
        <v>34973</v>
      </c>
      <c r="B21730" s="294"/>
      <c r="C21730" s="294"/>
      <c r="D21730" s="294"/>
      <c r="E21730" s="294"/>
      <c r="F21730" s="294"/>
    </row>
    <row r="21731">
      <c r="A21731" s="294" t="s">
        <v>34974</v>
      </c>
      <c r="B21731" s="294"/>
      <c r="C21731" s="294"/>
      <c r="D21731" s="294"/>
      <c r="E21731" s="294"/>
      <c r="F21731" s="294"/>
    </row>
    <row r="21732">
      <c r="A21732" s="294" t="s">
        <v>34975</v>
      </c>
      <c r="B21732" s="294"/>
      <c r="C21732" s="294"/>
      <c r="D21732" s="294"/>
      <c r="E21732" s="294"/>
      <c r="F21732" s="294"/>
    </row>
    <row r="21733">
      <c r="A21733" s="294"/>
      <c r="B21733" s="294"/>
      <c r="C21733" s="294"/>
      <c r="D21733" s="294"/>
      <c r="E21733" s="294"/>
      <c r="F21733" s="294"/>
    </row>
    <row r="21734">
      <c r="A21734" s="294" t="s">
        <v>34886</v>
      </c>
      <c r="B21734" s="294"/>
      <c r="C21734" s="294"/>
      <c r="D21734" s="294"/>
      <c r="E21734" s="294"/>
      <c r="F21734" s="294"/>
    </row>
    <row r="21735">
      <c r="A21735" s="294"/>
      <c r="B21735" s="294"/>
      <c r="C21735" s="294"/>
      <c r="D21735" s="294"/>
      <c r="E21735" s="294"/>
      <c r="F21735" s="294"/>
    </row>
    <row r="21736">
      <c r="A21736" s="294" t="s">
        <v>34976</v>
      </c>
      <c r="B21736" s="294"/>
      <c r="C21736" s="294"/>
      <c r="D21736" s="294"/>
      <c r="E21736" s="294"/>
      <c r="F21736" s="294"/>
    </row>
    <row r="21737">
      <c r="A21737" s="294" t="s">
        <v>34977</v>
      </c>
      <c r="B21737" s="294"/>
      <c r="C21737" s="294"/>
      <c r="D21737" s="294"/>
      <c r="E21737" s="294"/>
      <c r="F21737" s="294"/>
    </row>
    <row r="21738">
      <c r="A21738" s="294" t="s">
        <v>34978</v>
      </c>
      <c r="B21738" s="294"/>
      <c r="C21738" s="294"/>
      <c r="D21738" s="294"/>
      <c r="E21738" s="294"/>
      <c r="F21738" s="294"/>
    </row>
    <row r="21739">
      <c r="A21739" s="294" t="s">
        <v>34979</v>
      </c>
      <c r="B21739" s="294"/>
      <c r="C21739" s="294"/>
      <c r="D21739" s="294"/>
      <c r="E21739" s="294"/>
      <c r="F21739" s="294"/>
    </row>
    <row r="21740">
      <c r="A21740" s="294" t="s">
        <v>34980</v>
      </c>
      <c r="B21740" s="294"/>
      <c r="C21740" s="294"/>
      <c r="D21740" s="294"/>
      <c r="E21740" s="294"/>
      <c r="F21740" s="294"/>
    </row>
    <row r="21741">
      <c r="A21741" s="294" t="s">
        <v>34981</v>
      </c>
      <c r="B21741" s="294"/>
      <c r="C21741" s="294"/>
      <c r="D21741" s="294"/>
      <c r="E21741" s="294"/>
      <c r="F21741" s="294"/>
    </row>
    <row r="21742">
      <c r="A21742" s="294" t="s">
        <v>34982</v>
      </c>
      <c r="B21742" s="294"/>
      <c r="C21742" s="294"/>
      <c r="D21742" s="294"/>
      <c r="E21742" s="294"/>
      <c r="F21742" s="294"/>
    </row>
    <row r="21743">
      <c r="A21743" s="294" t="s">
        <v>34983</v>
      </c>
      <c r="B21743" s="294"/>
      <c r="C21743" s="294"/>
      <c r="D21743" s="294"/>
      <c r="E21743" s="294"/>
      <c r="F21743" s="294"/>
    </row>
    <row r="21744">
      <c r="A21744" s="294"/>
      <c r="B21744" s="294"/>
      <c r="C21744" s="294"/>
      <c r="D21744" s="294"/>
      <c r="E21744" s="294"/>
      <c r="F21744" s="294"/>
    </row>
    <row r="21745">
      <c r="A21745" s="294" t="s">
        <v>34886</v>
      </c>
      <c r="B21745" s="294"/>
      <c r="C21745" s="294"/>
      <c r="D21745" s="294"/>
      <c r="E21745" s="294"/>
      <c r="F21745" s="294"/>
    </row>
    <row r="21746">
      <c r="A21746" s="294"/>
      <c r="B21746" s="294"/>
      <c r="C21746" s="294"/>
      <c r="D21746" s="294"/>
      <c r="E21746" s="294"/>
      <c r="F21746" s="294"/>
    </row>
    <row r="21747">
      <c r="A21747" s="294" t="s">
        <v>34984</v>
      </c>
      <c r="B21747" s="294"/>
      <c r="C21747" s="294"/>
      <c r="D21747" s="294"/>
      <c r="E21747" s="294"/>
      <c r="F21747" s="294"/>
    </row>
    <row r="21748">
      <c r="A21748" s="294" t="s">
        <v>34985</v>
      </c>
      <c r="B21748" s="294"/>
      <c r="C21748" s="294"/>
      <c r="D21748" s="294"/>
      <c r="E21748" s="294"/>
      <c r="F21748" s="294"/>
    </row>
    <row r="21749">
      <c r="A21749" s="294" t="s">
        <v>34986</v>
      </c>
      <c r="B21749" s="294"/>
      <c r="C21749" s="294"/>
      <c r="D21749" s="294"/>
      <c r="E21749" s="294"/>
      <c r="F21749" s="294"/>
    </row>
    <row r="21750">
      <c r="A21750" s="294" t="s">
        <v>34987</v>
      </c>
      <c r="B21750" s="294"/>
      <c r="C21750" s="294"/>
      <c r="D21750" s="294"/>
      <c r="E21750" s="294"/>
      <c r="F21750" s="294"/>
    </row>
    <row r="21751">
      <c r="A21751" s="294" t="s">
        <v>34988</v>
      </c>
      <c r="B21751" s="294"/>
      <c r="C21751" s="294"/>
      <c r="D21751" s="294"/>
      <c r="E21751" s="294"/>
      <c r="F21751" s="294"/>
    </row>
    <row r="21752">
      <c r="A21752" s="294" t="s">
        <v>34989</v>
      </c>
      <c r="B21752" s="294"/>
      <c r="C21752" s="294"/>
      <c r="D21752" s="294"/>
      <c r="E21752" s="294"/>
      <c r="F21752" s="294"/>
    </row>
    <row r="21753">
      <c r="A21753" s="294" t="s">
        <v>34990</v>
      </c>
      <c r="B21753" s="294"/>
      <c r="C21753" s="294"/>
      <c r="D21753" s="294"/>
      <c r="E21753" s="294"/>
      <c r="F21753" s="294"/>
    </row>
    <row r="21754">
      <c r="A21754" s="294" t="s">
        <v>34991</v>
      </c>
      <c r="B21754" s="294"/>
      <c r="C21754" s="294"/>
      <c r="D21754" s="294"/>
      <c r="E21754" s="294"/>
      <c r="F21754" s="294"/>
    </row>
    <row r="21755">
      <c r="A21755" s="294" t="s">
        <v>34992</v>
      </c>
      <c r="B21755" s="294"/>
      <c r="C21755" s="294"/>
      <c r="D21755" s="294"/>
      <c r="E21755" s="294"/>
      <c r="F21755" s="294"/>
    </row>
    <row r="21756">
      <c r="A21756" s="294"/>
      <c r="B21756" s="294"/>
      <c r="C21756" s="294"/>
      <c r="D21756" s="294"/>
      <c r="E21756" s="294"/>
      <c r="F21756" s="294"/>
    </row>
    <row r="21757">
      <c r="A21757" s="294" t="s">
        <v>34993</v>
      </c>
      <c r="B21757" s="294"/>
      <c r="C21757" s="294"/>
      <c r="D21757" s="294"/>
      <c r="E21757" s="294"/>
      <c r="F21757" s="294"/>
    </row>
    <row r="21758">
      <c r="A21758" s="294" t="s">
        <v>34994</v>
      </c>
      <c r="B21758" s="294"/>
      <c r="C21758" s="294"/>
      <c r="D21758" s="294"/>
      <c r="E21758" s="294"/>
      <c r="F21758" s="294"/>
    </row>
    <row r="21759">
      <c r="A21759" s="294" t="s">
        <v>21618</v>
      </c>
      <c r="B21759" s="294"/>
      <c r="C21759" s="294"/>
      <c r="D21759" s="294"/>
      <c r="E21759" s="294"/>
      <c r="F21759" s="294"/>
    </row>
    <row r="21760">
      <c r="A21760" s="294" t="s">
        <v>34995</v>
      </c>
      <c r="B21760" s="294"/>
      <c r="C21760" s="294"/>
      <c r="D21760" s="294"/>
      <c r="E21760" s="294"/>
      <c r="F21760" s="294"/>
    </row>
    <row r="21761">
      <c r="A21761" s="294"/>
      <c r="B21761" s="294"/>
      <c r="C21761" s="294"/>
      <c r="D21761" s="294"/>
      <c r="E21761" s="294"/>
      <c r="F21761" s="294"/>
    </row>
    <row r="21762">
      <c r="A21762" s="294" t="s">
        <v>22512</v>
      </c>
      <c r="B21762" s="294"/>
      <c r="C21762" s="294"/>
      <c r="D21762" s="294"/>
      <c r="E21762" s="294"/>
      <c r="F21762" s="294"/>
    </row>
    <row r="21763">
      <c r="A21763" s="294" t="s">
        <v>26296</v>
      </c>
      <c r="B21763" s="294"/>
      <c r="C21763" s="294"/>
      <c r="D21763" s="294"/>
      <c r="E21763" s="294"/>
      <c r="F21763" s="294"/>
    </row>
    <row r="21764">
      <c r="A21764" s="294"/>
      <c r="B21764" s="294"/>
      <c r="C21764" s="294"/>
      <c r="D21764" s="294"/>
      <c r="E21764" s="294"/>
      <c r="F21764" s="294"/>
    </row>
    <row r="21765">
      <c r="A21765" s="294" t="s">
        <v>34996</v>
      </c>
      <c r="B21765" s="294"/>
      <c r="C21765" s="294"/>
      <c r="D21765" s="294"/>
      <c r="E21765" s="294"/>
      <c r="F21765" s="294"/>
    </row>
    <row r="21766">
      <c r="A21766" s="294" t="s">
        <v>34997</v>
      </c>
      <c r="B21766" s="294"/>
      <c r="C21766" s="294"/>
      <c r="D21766" s="294"/>
      <c r="E21766" s="294"/>
      <c r="F21766" s="294"/>
    </row>
    <row r="21767">
      <c r="A21767" s="294" t="s">
        <v>34998</v>
      </c>
      <c r="B21767" s="294"/>
      <c r="C21767" s="294"/>
      <c r="D21767" s="294"/>
      <c r="E21767" s="294"/>
      <c r="F21767" s="294"/>
    </row>
    <row r="21768">
      <c r="A21768" s="294" t="s">
        <v>34999</v>
      </c>
      <c r="B21768" s="294"/>
      <c r="C21768" s="294"/>
      <c r="D21768" s="294"/>
      <c r="E21768" s="294"/>
      <c r="F21768" s="294"/>
    </row>
    <row r="21769">
      <c r="A21769" s="294" t="s">
        <v>25770</v>
      </c>
      <c r="B21769" s="294"/>
      <c r="C21769" s="294"/>
      <c r="D21769" s="294"/>
      <c r="E21769" s="294"/>
      <c r="F21769" s="294"/>
    </row>
    <row r="21770">
      <c r="A21770" s="294" t="s">
        <v>35000</v>
      </c>
      <c r="B21770" s="294"/>
      <c r="C21770" s="294"/>
      <c r="D21770" s="294"/>
      <c r="E21770" s="294"/>
      <c r="F21770" s="294"/>
    </row>
    <row r="21771">
      <c r="A21771" s="294" t="s">
        <v>21892</v>
      </c>
      <c r="B21771" s="294"/>
      <c r="C21771" s="294"/>
      <c r="D21771" s="294"/>
      <c r="E21771" s="294"/>
      <c r="F21771" s="294"/>
    </row>
    <row r="21772">
      <c r="A21772" s="294" t="s">
        <v>35001</v>
      </c>
      <c r="B21772" s="294"/>
      <c r="C21772" s="294"/>
      <c r="D21772" s="294"/>
      <c r="E21772" s="294"/>
      <c r="F21772" s="294"/>
    </row>
    <row r="21773">
      <c r="A21773" s="294" t="s">
        <v>35002</v>
      </c>
      <c r="B21773" s="294"/>
      <c r="C21773" s="294"/>
      <c r="D21773" s="294"/>
      <c r="E21773" s="294"/>
      <c r="F21773" s="294"/>
    </row>
    <row r="21774">
      <c r="A21774" s="294"/>
      <c r="B21774" s="294"/>
      <c r="C21774" s="294"/>
      <c r="D21774" s="294"/>
      <c r="E21774" s="294"/>
      <c r="F21774" s="294"/>
    </row>
    <row r="21775">
      <c r="A21775" s="294" t="s">
        <v>35003</v>
      </c>
      <c r="B21775" s="294"/>
      <c r="C21775" s="294"/>
      <c r="D21775" s="294"/>
      <c r="E21775" s="294"/>
      <c r="F21775" s="294"/>
    </row>
    <row r="21776">
      <c r="A21776" s="294"/>
      <c r="B21776" s="294"/>
      <c r="C21776" s="294"/>
      <c r="D21776" s="294"/>
      <c r="E21776" s="294"/>
      <c r="F21776" s="294"/>
    </row>
    <row r="21777">
      <c r="A21777" s="294" t="s">
        <v>35004</v>
      </c>
      <c r="B21777" s="294"/>
      <c r="C21777" s="294"/>
      <c r="D21777" s="294"/>
      <c r="E21777" s="294"/>
      <c r="F21777" s="294"/>
    </row>
    <row r="21778">
      <c r="A21778" s="294" t="s">
        <v>35005</v>
      </c>
      <c r="B21778" s="294"/>
      <c r="C21778" s="294"/>
      <c r="D21778" s="294"/>
      <c r="E21778" s="294"/>
      <c r="F21778" s="294"/>
    </row>
    <row r="21779">
      <c r="A21779" s="294" t="s">
        <v>35006</v>
      </c>
      <c r="B21779" s="294"/>
      <c r="C21779" s="294"/>
      <c r="D21779" s="294"/>
      <c r="E21779" s="294"/>
      <c r="F21779" s="294"/>
    </row>
    <row r="21780">
      <c r="A21780" s="294" t="s">
        <v>35007</v>
      </c>
      <c r="B21780" s="294"/>
      <c r="C21780" s="294"/>
      <c r="D21780" s="294"/>
      <c r="E21780" s="294"/>
      <c r="F21780" s="294"/>
    </row>
    <row r="21781">
      <c r="A21781" s="294" t="s">
        <v>35008</v>
      </c>
      <c r="B21781" s="294"/>
      <c r="C21781" s="294"/>
      <c r="D21781" s="294"/>
      <c r="E21781" s="294"/>
      <c r="F21781" s="294"/>
    </row>
    <row r="21782">
      <c r="A21782" s="294"/>
      <c r="B21782" s="294"/>
      <c r="C21782" s="294"/>
      <c r="D21782" s="294"/>
      <c r="E21782" s="294"/>
      <c r="F21782" s="294"/>
    </row>
    <row r="21783">
      <c r="A21783" s="294" t="s">
        <v>29085</v>
      </c>
      <c r="B21783" s="294"/>
      <c r="C21783" s="294"/>
      <c r="D21783" s="294"/>
      <c r="E21783" s="294"/>
      <c r="F21783" s="294"/>
    </row>
    <row r="21784">
      <c r="A21784" s="294"/>
      <c r="B21784" s="294"/>
      <c r="C21784" s="294"/>
      <c r="D21784" s="294"/>
      <c r="E21784" s="294"/>
      <c r="F21784" s="294"/>
    </row>
    <row r="21785">
      <c r="A21785" s="294" t="s">
        <v>35009</v>
      </c>
      <c r="B21785" s="294"/>
      <c r="C21785" s="294"/>
      <c r="D21785" s="294"/>
      <c r="E21785" s="294"/>
      <c r="F21785" s="294"/>
    </row>
    <row r="21786">
      <c r="A21786" s="294" t="s">
        <v>35010</v>
      </c>
      <c r="B21786" s="294"/>
      <c r="C21786" s="294"/>
      <c r="D21786" s="294"/>
      <c r="E21786" s="294"/>
      <c r="F21786" s="294"/>
    </row>
    <row r="21787">
      <c r="A21787" s="294" t="s">
        <v>35011</v>
      </c>
      <c r="B21787" s="294"/>
      <c r="C21787" s="294"/>
      <c r="D21787" s="294"/>
      <c r="E21787" s="294"/>
      <c r="F21787" s="294"/>
    </row>
    <row r="21788">
      <c r="A21788" s="294" t="s">
        <v>35012</v>
      </c>
      <c r="B21788" s="294"/>
      <c r="C21788" s="294"/>
      <c r="D21788" s="294"/>
      <c r="E21788" s="294"/>
      <c r="F21788" s="294"/>
    </row>
    <row r="21789">
      <c r="A21789" s="294" t="s">
        <v>35013</v>
      </c>
      <c r="B21789" s="294"/>
      <c r="C21789" s="294"/>
      <c r="D21789" s="294"/>
      <c r="E21789" s="294"/>
      <c r="F21789" s="294"/>
    </row>
    <row r="21790">
      <c r="A21790" s="294" t="s">
        <v>35014</v>
      </c>
      <c r="B21790" s="294"/>
      <c r="C21790" s="294"/>
      <c r="D21790" s="294"/>
      <c r="E21790" s="294"/>
      <c r="F21790" s="294"/>
    </row>
    <row r="21791">
      <c r="A21791" s="294" t="s">
        <v>35015</v>
      </c>
      <c r="B21791" s="294"/>
      <c r="C21791" s="294"/>
      <c r="D21791" s="294"/>
      <c r="E21791" s="294"/>
      <c r="F21791" s="294"/>
    </row>
    <row r="21792">
      <c r="A21792" s="294" t="s">
        <v>21892</v>
      </c>
      <c r="B21792" s="294"/>
      <c r="C21792" s="294"/>
      <c r="D21792" s="294"/>
      <c r="E21792" s="294"/>
      <c r="F21792" s="294"/>
    </row>
    <row r="21793">
      <c r="A21793" s="294" t="s">
        <v>35016</v>
      </c>
      <c r="B21793" s="294"/>
      <c r="C21793" s="294"/>
      <c r="D21793" s="294"/>
      <c r="E21793" s="294"/>
      <c r="F21793" s="294"/>
    </row>
    <row r="21794">
      <c r="A21794" s="294"/>
      <c r="B21794" s="294"/>
      <c r="C21794" s="294"/>
      <c r="D21794" s="294"/>
      <c r="E21794" s="294"/>
      <c r="F21794" s="294"/>
    </row>
    <row r="21795">
      <c r="A21795" s="294"/>
      <c r="B21795" s="294"/>
      <c r="C21795" s="294"/>
      <c r="D21795" s="294"/>
      <c r="E21795" s="294"/>
      <c r="F21795" s="294"/>
    </row>
    <row r="21796">
      <c r="A21796" s="294" t="s">
        <v>21401</v>
      </c>
      <c r="B21796" s="294"/>
      <c r="C21796" s="294"/>
      <c r="D21796" s="294"/>
      <c r="E21796" s="294"/>
      <c r="F21796" s="294"/>
    </row>
    <row r="21797">
      <c r="A21797" s="294"/>
      <c r="B21797" s="294"/>
      <c r="C21797" s="294"/>
      <c r="D21797" s="294"/>
      <c r="E21797" s="294"/>
      <c r="F21797" s="294"/>
    </row>
    <row r="21798">
      <c r="A21798" s="294" t="s">
        <v>35017</v>
      </c>
      <c r="B21798" s="294"/>
      <c r="C21798" s="294"/>
      <c r="D21798" s="294"/>
      <c r="E21798" s="294"/>
      <c r="F21798" s="294"/>
    </row>
    <row r="21799">
      <c r="A21799" s="294" t="s">
        <v>27102</v>
      </c>
      <c r="B21799" s="294"/>
      <c r="C21799" s="294"/>
      <c r="D21799" s="294"/>
      <c r="E21799" s="294"/>
      <c r="F21799" s="294"/>
    </row>
    <row r="21800">
      <c r="A21800" s="294" t="s">
        <v>35018</v>
      </c>
      <c r="B21800" s="294"/>
      <c r="C21800" s="294"/>
      <c r="D21800" s="294"/>
      <c r="E21800" s="294"/>
      <c r="F21800" s="294"/>
    </row>
    <row r="21801">
      <c r="A21801" s="294" t="s">
        <v>35019</v>
      </c>
      <c r="B21801" s="294"/>
      <c r="C21801" s="294"/>
      <c r="D21801" s="294"/>
      <c r="E21801" s="294"/>
      <c r="F21801" s="294"/>
    </row>
    <row r="21802">
      <c r="A21802" s="294" t="s">
        <v>35020</v>
      </c>
      <c r="B21802" s="294"/>
      <c r="C21802" s="294"/>
      <c r="D21802" s="294"/>
      <c r="E21802" s="294"/>
      <c r="F21802" s="294"/>
    </row>
    <row r="21803">
      <c r="A21803" s="294" t="s">
        <v>35021</v>
      </c>
      <c r="B21803" s="294"/>
      <c r="C21803" s="294"/>
      <c r="D21803" s="294"/>
      <c r="E21803" s="294"/>
      <c r="F21803" s="294"/>
    </row>
    <row r="21804">
      <c r="A21804" s="294" t="s">
        <v>35022</v>
      </c>
      <c r="B21804" s="294"/>
      <c r="C21804" s="294"/>
      <c r="D21804" s="294"/>
      <c r="E21804" s="294"/>
      <c r="F21804" s="294"/>
    </row>
    <row r="21805">
      <c r="A21805" s="294" t="s">
        <v>23263</v>
      </c>
      <c r="B21805" s="294"/>
      <c r="C21805" s="294"/>
      <c r="D21805" s="294"/>
      <c r="E21805" s="294"/>
      <c r="F21805" s="294"/>
    </row>
    <row r="21806">
      <c r="A21806" s="294" t="s">
        <v>35023</v>
      </c>
      <c r="B21806" s="294"/>
      <c r="C21806" s="294"/>
      <c r="D21806" s="294"/>
      <c r="E21806" s="294"/>
      <c r="F21806" s="294"/>
    </row>
    <row r="21807">
      <c r="A21807" s="294" t="s">
        <v>35024</v>
      </c>
      <c r="B21807" s="294"/>
      <c r="C21807" s="294"/>
      <c r="D21807" s="294"/>
      <c r="E21807" s="294"/>
      <c r="F21807" s="294"/>
    </row>
    <row r="21808">
      <c r="A21808" s="294" t="s">
        <v>35025</v>
      </c>
      <c r="B21808" s="294"/>
      <c r="C21808" s="294"/>
      <c r="D21808" s="294"/>
      <c r="E21808" s="294"/>
      <c r="F21808" s="294"/>
    </row>
    <row r="21809">
      <c r="A21809" s="294" t="s">
        <v>22629</v>
      </c>
      <c r="B21809" s="294"/>
      <c r="C21809" s="294"/>
      <c r="D21809" s="294"/>
      <c r="E21809" s="294"/>
      <c r="F21809" s="294"/>
    </row>
    <row r="21810">
      <c r="A21810" s="294" t="s">
        <v>35026</v>
      </c>
      <c r="B21810" s="294"/>
      <c r="C21810" s="294"/>
      <c r="D21810" s="294"/>
      <c r="E21810" s="294"/>
      <c r="F21810" s="294"/>
    </row>
    <row r="21811">
      <c r="A21811" s="294" t="s">
        <v>35027</v>
      </c>
      <c r="B21811" s="294"/>
      <c r="C21811" s="294"/>
      <c r="D21811" s="294"/>
      <c r="E21811" s="294"/>
      <c r="F21811" s="294"/>
    </row>
    <row r="21812">
      <c r="A21812" s="294" t="s">
        <v>35028</v>
      </c>
      <c r="B21812" s="294"/>
      <c r="C21812" s="294"/>
      <c r="D21812" s="294"/>
      <c r="E21812" s="294"/>
      <c r="F21812" s="294"/>
    </row>
    <row r="21813">
      <c r="A21813" s="294" t="s">
        <v>35029</v>
      </c>
      <c r="B21813" s="294"/>
      <c r="C21813" s="294"/>
      <c r="D21813" s="294"/>
      <c r="E21813" s="294"/>
      <c r="F21813" s="294"/>
    </row>
    <row r="21814">
      <c r="A21814" s="294" t="s">
        <v>35030</v>
      </c>
      <c r="B21814" s="294"/>
      <c r="C21814" s="294"/>
      <c r="D21814" s="294"/>
      <c r="E21814" s="294"/>
      <c r="F21814" s="294"/>
    </row>
    <row r="21815">
      <c r="A21815" s="294" t="s">
        <v>35031</v>
      </c>
      <c r="B21815" s="294"/>
      <c r="C21815" s="294"/>
      <c r="D21815" s="294"/>
      <c r="E21815" s="294"/>
      <c r="F21815" s="294"/>
    </row>
    <row r="21816">
      <c r="A21816" s="294"/>
      <c r="B21816" s="294"/>
      <c r="C21816" s="294"/>
      <c r="D21816" s="294"/>
      <c r="E21816" s="294"/>
      <c r="F21816" s="294"/>
    </row>
    <row r="21817">
      <c r="A21817" s="294" t="s">
        <v>21407</v>
      </c>
      <c r="B21817" s="294"/>
      <c r="C21817" s="294"/>
      <c r="D21817" s="294"/>
      <c r="E21817" s="294"/>
      <c r="F21817" s="294"/>
    </row>
    <row r="21818">
      <c r="A21818" s="294"/>
      <c r="B21818" s="294"/>
      <c r="C21818" s="294"/>
      <c r="D21818" s="294"/>
      <c r="E21818" s="294"/>
      <c r="F21818" s="294"/>
    </row>
    <row r="21819">
      <c r="A21819" s="294" t="s">
        <v>25811</v>
      </c>
      <c r="B21819" s="294"/>
      <c r="C21819" s="294"/>
      <c r="D21819" s="294"/>
      <c r="E21819" s="294"/>
      <c r="F21819" s="294"/>
    </row>
    <row r="21820">
      <c r="A21820" s="294" t="s">
        <v>35032</v>
      </c>
      <c r="B21820" s="294"/>
      <c r="C21820" s="294"/>
      <c r="D21820" s="294"/>
      <c r="E21820" s="294"/>
      <c r="F21820" s="294"/>
    </row>
    <row r="21821">
      <c r="A21821" s="294" t="s">
        <v>35033</v>
      </c>
      <c r="B21821" s="294"/>
      <c r="C21821" s="294"/>
      <c r="D21821" s="294"/>
      <c r="E21821" s="294"/>
      <c r="F21821" s="294"/>
    </row>
    <row r="21822">
      <c r="A21822" s="294" t="s">
        <v>35034</v>
      </c>
      <c r="B21822" s="294"/>
      <c r="C21822" s="294"/>
      <c r="D21822" s="294"/>
      <c r="E21822" s="294"/>
      <c r="F21822" s="294"/>
    </row>
    <row r="21823">
      <c r="A21823" s="294" t="s">
        <v>35035</v>
      </c>
      <c r="B21823" s="294"/>
      <c r="C21823" s="294"/>
      <c r="D21823" s="294"/>
      <c r="E21823" s="294"/>
      <c r="F21823" s="294"/>
    </row>
    <row r="21824">
      <c r="A21824" s="294" t="s">
        <v>35036</v>
      </c>
      <c r="B21824" s="294"/>
      <c r="C21824" s="294"/>
      <c r="D21824" s="294"/>
      <c r="E21824" s="294"/>
      <c r="F21824" s="294"/>
    </row>
    <row r="21825">
      <c r="A21825" s="294"/>
      <c r="B21825" s="294"/>
      <c r="C21825" s="294"/>
      <c r="D21825" s="294"/>
      <c r="E21825" s="294"/>
      <c r="F21825" s="294"/>
    </row>
    <row r="21826">
      <c r="A21826" s="294" t="s">
        <v>21990</v>
      </c>
      <c r="B21826" s="294"/>
      <c r="C21826" s="294"/>
      <c r="D21826" s="294"/>
      <c r="E21826" s="294"/>
      <c r="F21826" s="294"/>
    </row>
    <row r="21827">
      <c r="A21827" s="294"/>
      <c r="B21827" s="294"/>
      <c r="C21827" s="294"/>
      <c r="D21827" s="294"/>
      <c r="E21827" s="294"/>
      <c r="F21827" s="294"/>
    </row>
    <row r="21828">
      <c r="A21828" s="294" t="s">
        <v>35037</v>
      </c>
      <c r="B21828" s="294"/>
      <c r="C21828" s="294"/>
      <c r="D21828" s="294"/>
      <c r="E21828" s="294"/>
      <c r="F21828" s="294"/>
    </row>
    <row r="21829">
      <c r="A21829" s="294" t="s">
        <v>35038</v>
      </c>
      <c r="B21829" s="294"/>
      <c r="C21829" s="294"/>
      <c r="D21829" s="294"/>
      <c r="E21829" s="294"/>
      <c r="F21829" s="294"/>
    </row>
    <row r="21830">
      <c r="A21830" s="294" t="s">
        <v>35039</v>
      </c>
      <c r="B21830" s="294"/>
      <c r="C21830" s="294"/>
      <c r="D21830" s="294"/>
      <c r="E21830" s="294"/>
      <c r="F21830" s="294"/>
    </row>
    <row r="21831">
      <c r="A21831" s="294" t="s">
        <v>35040</v>
      </c>
      <c r="B21831" s="294"/>
      <c r="C21831" s="294"/>
      <c r="D21831" s="294"/>
      <c r="E21831" s="294"/>
      <c r="F21831" s="294"/>
    </row>
    <row r="21832">
      <c r="A21832" s="294" t="s">
        <v>35041</v>
      </c>
      <c r="B21832" s="294"/>
      <c r="C21832" s="294"/>
      <c r="D21832" s="294"/>
      <c r="E21832" s="294"/>
      <c r="F21832" s="294"/>
    </row>
    <row r="21833">
      <c r="A21833" s="294" t="s">
        <v>35042</v>
      </c>
      <c r="B21833" s="294"/>
      <c r="C21833" s="294"/>
      <c r="D21833" s="294"/>
      <c r="E21833" s="294"/>
      <c r="F21833" s="294"/>
    </row>
    <row r="21834">
      <c r="A21834" s="294" t="s">
        <v>35043</v>
      </c>
      <c r="B21834" s="294"/>
      <c r="C21834" s="294"/>
      <c r="D21834" s="294"/>
      <c r="E21834" s="294"/>
      <c r="F21834" s="294"/>
    </row>
    <row r="21835">
      <c r="A21835" s="294" t="s">
        <v>35044</v>
      </c>
      <c r="B21835" s="294"/>
      <c r="C21835" s="294"/>
      <c r="D21835" s="294"/>
      <c r="E21835" s="294"/>
      <c r="F21835" s="294"/>
    </row>
    <row r="21836">
      <c r="A21836" s="294" t="s">
        <v>35045</v>
      </c>
      <c r="B21836" s="294"/>
      <c r="C21836" s="294"/>
      <c r="D21836" s="294"/>
      <c r="E21836" s="294"/>
      <c r="F21836" s="294"/>
    </row>
    <row r="21837">
      <c r="A21837" s="294" t="s">
        <v>35046</v>
      </c>
      <c r="B21837" s="294"/>
      <c r="C21837" s="294"/>
      <c r="D21837" s="294"/>
      <c r="E21837" s="294"/>
      <c r="F21837" s="294"/>
    </row>
    <row r="21838">
      <c r="A21838" s="294" t="s">
        <v>35047</v>
      </c>
      <c r="B21838" s="294"/>
      <c r="C21838" s="294"/>
      <c r="D21838" s="294"/>
      <c r="E21838" s="294"/>
      <c r="F21838" s="294"/>
    </row>
    <row r="21839">
      <c r="A21839" s="294"/>
      <c r="B21839" s="294"/>
      <c r="C21839" s="294"/>
      <c r="D21839" s="294"/>
      <c r="E21839" s="294"/>
      <c r="F21839" s="294"/>
    </row>
    <row r="21840">
      <c r="A21840" s="294"/>
      <c r="B21840" s="294"/>
      <c r="C21840" s="294"/>
      <c r="D21840" s="294"/>
      <c r="E21840" s="294"/>
      <c r="F21840" s="294"/>
    </row>
    <row r="21841">
      <c r="A21841" s="294" t="s">
        <v>28124</v>
      </c>
      <c r="B21841" s="294"/>
      <c r="C21841" s="294"/>
      <c r="D21841" s="294"/>
      <c r="E21841" s="294"/>
      <c r="F21841" s="294"/>
    </row>
    <row r="21842">
      <c r="A21842" s="294" t="s">
        <v>35048</v>
      </c>
      <c r="B21842" s="294"/>
      <c r="C21842" s="294"/>
      <c r="D21842" s="294"/>
      <c r="E21842" s="294"/>
      <c r="F21842" s="294"/>
    </row>
    <row r="21843">
      <c r="A21843" s="294" t="s">
        <v>21672</v>
      </c>
      <c r="B21843" s="294"/>
      <c r="C21843" s="294"/>
      <c r="D21843" s="294"/>
      <c r="E21843" s="294"/>
      <c r="F21843" s="294"/>
    </row>
    <row r="21844">
      <c r="A21844" s="294" t="s">
        <v>34995</v>
      </c>
      <c r="B21844" s="294"/>
      <c r="C21844" s="294"/>
      <c r="D21844" s="294"/>
      <c r="E21844" s="294"/>
      <c r="F21844" s="294"/>
    </row>
    <row r="21845">
      <c r="A21845" s="294"/>
      <c r="B21845" s="294"/>
      <c r="C21845" s="294"/>
      <c r="D21845" s="294"/>
      <c r="E21845" s="294"/>
      <c r="F21845" s="294"/>
    </row>
    <row r="21846">
      <c r="A21846" s="294"/>
      <c r="B21846" s="294"/>
      <c r="C21846" s="294"/>
      <c r="D21846" s="294"/>
      <c r="E21846" s="294"/>
      <c r="F21846" s="294"/>
    </row>
    <row r="21847">
      <c r="A21847" s="294" t="s">
        <v>23007</v>
      </c>
      <c r="B21847" s="294"/>
      <c r="C21847" s="294"/>
      <c r="D21847" s="294"/>
      <c r="E21847" s="294"/>
      <c r="F21847" s="294"/>
    </row>
    <row r="21848">
      <c r="A21848" s="294"/>
      <c r="B21848" s="294"/>
      <c r="C21848" s="294"/>
      <c r="D21848" s="294"/>
      <c r="E21848" s="294"/>
      <c r="F21848" s="294"/>
    </row>
    <row r="21849">
      <c r="A21849" s="294" t="s">
        <v>35049</v>
      </c>
      <c r="B21849" s="294"/>
      <c r="C21849" s="294"/>
      <c r="D21849" s="294"/>
      <c r="E21849" s="294"/>
      <c r="F21849" s="294"/>
    </row>
    <row r="21850">
      <c r="A21850" s="294" t="s">
        <v>35050</v>
      </c>
      <c r="B21850" s="294"/>
      <c r="C21850" s="294"/>
      <c r="D21850" s="294"/>
      <c r="E21850" s="294"/>
      <c r="F21850" s="294"/>
    </row>
    <row r="21851">
      <c r="A21851" s="294" t="s">
        <v>35051</v>
      </c>
      <c r="B21851" s="294"/>
      <c r="C21851" s="294"/>
      <c r="D21851" s="294"/>
      <c r="E21851" s="294"/>
      <c r="F21851" s="294"/>
    </row>
    <row r="21852">
      <c r="A21852" s="294" t="s">
        <v>35052</v>
      </c>
      <c r="B21852" s="294"/>
      <c r="C21852" s="294"/>
      <c r="D21852" s="294"/>
      <c r="E21852" s="294"/>
      <c r="F21852" s="294"/>
    </row>
    <row r="21853">
      <c r="A21853" s="294" t="s">
        <v>35053</v>
      </c>
      <c r="B21853" s="294"/>
      <c r="C21853" s="294"/>
      <c r="D21853" s="294"/>
      <c r="E21853" s="294"/>
      <c r="F21853" s="294"/>
    </row>
    <row r="21854">
      <c r="A21854" s="294" t="s">
        <v>35054</v>
      </c>
      <c r="B21854" s="294"/>
      <c r="C21854" s="294"/>
      <c r="D21854" s="294"/>
      <c r="E21854" s="294"/>
      <c r="F21854" s="294"/>
    </row>
    <row r="21855">
      <c r="A21855" s="294" t="s">
        <v>35055</v>
      </c>
      <c r="B21855" s="294"/>
      <c r="C21855" s="294"/>
      <c r="D21855" s="294"/>
      <c r="E21855" s="294"/>
      <c r="F21855" s="294"/>
    </row>
    <row r="21856">
      <c r="A21856" s="294" t="s">
        <v>35056</v>
      </c>
      <c r="B21856" s="294"/>
      <c r="C21856" s="294"/>
      <c r="D21856" s="294"/>
      <c r="E21856" s="294"/>
      <c r="F21856" s="294"/>
    </row>
    <row r="21857">
      <c r="A21857" s="294" t="s">
        <v>35057</v>
      </c>
      <c r="B21857" s="294"/>
      <c r="C21857" s="294"/>
      <c r="D21857" s="294"/>
      <c r="E21857" s="294"/>
      <c r="F21857" s="294"/>
    </row>
    <row r="21858">
      <c r="A21858" s="294"/>
      <c r="B21858" s="294"/>
      <c r="C21858" s="294"/>
      <c r="D21858" s="294"/>
      <c r="E21858" s="294"/>
      <c r="F21858" s="294"/>
    </row>
    <row r="21859">
      <c r="A21859" s="294"/>
      <c r="B21859" s="294"/>
      <c r="C21859" s="294"/>
      <c r="D21859" s="294"/>
      <c r="E21859" s="294"/>
      <c r="F21859" s="294"/>
    </row>
    <row r="21860">
      <c r="A21860" s="294"/>
      <c r="B21860" s="294"/>
      <c r="C21860" s="294"/>
      <c r="D21860" s="294"/>
      <c r="E21860" s="294"/>
      <c r="F21860" s="294"/>
    </row>
    <row r="21861">
      <c r="A21861" s="294" t="s">
        <v>22281</v>
      </c>
      <c r="B21861" s="294"/>
      <c r="C21861" s="294"/>
      <c r="D21861" s="294"/>
      <c r="E21861" s="294"/>
      <c r="F21861" s="294"/>
    </row>
    <row r="21862">
      <c r="A21862" s="294"/>
      <c r="B21862" s="294"/>
      <c r="C21862" s="294"/>
      <c r="D21862" s="294"/>
      <c r="E21862" s="294"/>
      <c r="F21862" s="294"/>
    </row>
    <row r="21863">
      <c r="A21863" s="294" t="s">
        <v>35058</v>
      </c>
      <c r="B21863" s="294"/>
      <c r="C21863" s="294"/>
      <c r="D21863" s="294"/>
      <c r="E21863" s="294"/>
      <c r="F21863" s="294"/>
    </row>
    <row r="21864">
      <c r="A21864" s="294" t="s">
        <v>26070</v>
      </c>
      <c r="B21864" s="294"/>
      <c r="C21864" s="294"/>
      <c r="D21864" s="294"/>
      <c r="E21864" s="294"/>
      <c r="F21864" s="294"/>
    </row>
    <row r="21865">
      <c r="A21865" s="294" t="s">
        <v>34266</v>
      </c>
      <c r="B21865" s="294"/>
      <c r="C21865" s="294"/>
      <c r="D21865" s="294"/>
      <c r="E21865" s="294"/>
      <c r="F21865" s="294"/>
    </row>
    <row r="21866">
      <c r="A21866" s="294" t="s">
        <v>35059</v>
      </c>
      <c r="B21866" s="294"/>
      <c r="C21866" s="294"/>
      <c r="D21866" s="294"/>
      <c r="E21866" s="294"/>
      <c r="F21866" s="294"/>
    </row>
    <row r="21867">
      <c r="A21867" s="294" t="s">
        <v>35060</v>
      </c>
      <c r="B21867" s="294"/>
      <c r="C21867" s="294"/>
      <c r="D21867" s="294"/>
      <c r="E21867" s="294"/>
      <c r="F21867" s="294"/>
    </row>
    <row r="21868">
      <c r="A21868" s="294" t="s">
        <v>35061</v>
      </c>
      <c r="B21868" s="294"/>
      <c r="C21868" s="294"/>
      <c r="D21868" s="294"/>
      <c r="E21868" s="294"/>
      <c r="F21868" s="294"/>
    </row>
    <row r="21869">
      <c r="A21869" s="294" t="s">
        <v>35062</v>
      </c>
      <c r="B21869" s="294"/>
      <c r="C21869" s="294"/>
      <c r="D21869" s="294"/>
      <c r="E21869" s="294"/>
      <c r="F21869" s="294"/>
    </row>
    <row r="21870">
      <c r="A21870" s="294"/>
      <c r="B21870" s="294"/>
      <c r="C21870" s="294"/>
      <c r="D21870" s="294"/>
      <c r="E21870" s="294"/>
      <c r="F21870" s="294"/>
    </row>
    <row r="21871">
      <c r="A21871" s="294" t="s">
        <v>23526</v>
      </c>
      <c r="B21871" s="294"/>
      <c r="C21871" s="294"/>
      <c r="D21871" s="294"/>
      <c r="E21871" s="294"/>
      <c r="F21871" s="294"/>
    </row>
    <row r="21872">
      <c r="A21872" s="294"/>
      <c r="B21872" s="294"/>
      <c r="C21872" s="294"/>
      <c r="D21872" s="294"/>
      <c r="E21872" s="294"/>
      <c r="F21872" s="294"/>
    </row>
    <row r="21873">
      <c r="A21873" s="294" t="s">
        <v>35063</v>
      </c>
      <c r="B21873" s="294"/>
      <c r="C21873" s="294"/>
      <c r="D21873" s="294"/>
      <c r="E21873" s="294"/>
      <c r="F21873" s="294"/>
    </row>
    <row r="21874">
      <c r="A21874" s="294" t="s">
        <v>35064</v>
      </c>
      <c r="B21874" s="294"/>
      <c r="C21874" s="294"/>
      <c r="D21874" s="294"/>
      <c r="E21874" s="294"/>
      <c r="F21874" s="294"/>
    </row>
    <row r="21875">
      <c r="A21875" s="294" t="s">
        <v>35065</v>
      </c>
      <c r="B21875" s="294"/>
      <c r="C21875" s="294"/>
      <c r="D21875" s="294"/>
      <c r="E21875" s="294"/>
      <c r="F21875" s="294"/>
    </row>
    <row r="21876">
      <c r="A21876" s="294" t="s">
        <v>35066</v>
      </c>
      <c r="B21876" s="294"/>
      <c r="C21876" s="294"/>
      <c r="D21876" s="294"/>
      <c r="E21876" s="294"/>
      <c r="F21876" s="294"/>
    </row>
    <row r="21877">
      <c r="A21877" s="294" t="s">
        <v>35067</v>
      </c>
      <c r="B21877" s="294"/>
      <c r="C21877" s="294"/>
      <c r="D21877" s="294"/>
      <c r="E21877" s="294"/>
      <c r="F21877" s="294"/>
    </row>
    <row r="21878">
      <c r="A21878" s="294" t="s">
        <v>35068</v>
      </c>
      <c r="B21878" s="294"/>
      <c r="C21878" s="294"/>
      <c r="D21878" s="294"/>
      <c r="E21878" s="294"/>
      <c r="F21878" s="294"/>
    </row>
    <row r="21879">
      <c r="A21879" s="294" t="s">
        <v>21896</v>
      </c>
      <c r="B21879" s="294"/>
      <c r="C21879" s="294"/>
      <c r="D21879" s="294"/>
      <c r="E21879" s="294"/>
      <c r="F21879" s="294"/>
    </row>
    <row r="21880">
      <c r="A21880" s="294" t="s">
        <v>35069</v>
      </c>
      <c r="B21880" s="294"/>
      <c r="C21880" s="294"/>
      <c r="D21880" s="294"/>
      <c r="E21880" s="294"/>
      <c r="F21880" s="294"/>
    </row>
    <row r="21881">
      <c r="A21881" s="294" t="s">
        <v>35070</v>
      </c>
      <c r="B21881" s="294"/>
      <c r="C21881" s="294"/>
      <c r="D21881" s="294"/>
      <c r="E21881" s="294"/>
      <c r="F21881" s="294"/>
    </row>
    <row r="21882">
      <c r="A21882" s="294" t="s">
        <v>35071</v>
      </c>
      <c r="B21882" s="294"/>
      <c r="C21882" s="294"/>
      <c r="D21882" s="294"/>
      <c r="E21882" s="294"/>
      <c r="F21882" s="294"/>
    </row>
    <row r="21883">
      <c r="A21883" s="294" t="s">
        <v>35072</v>
      </c>
      <c r="B21883" s="294"/>
      <c r="C21883" s="294"/>
      <c r="D21883" s="294"/>
      <c r="E21883" s="294"/>
      <c r="F21883" s="294"/>
    </row>
    <row r="21884">
      <c r="A21884" s="294" t="s">
        <v>35073</v>
      </c>
      <c r="B21884" s="294"/>
      <c r="C21884" s="294"/>
      <c r="D21884" s="294"/>
      <c r="E21884" s="294"/>
      <c r="F21884" s="294"/>
    </row>
    <row r="21885">
      <c r="A21885" s="294" t="s">
        <v>35074</v>
      </c>
      <c r="B21885" s="294"/>
      <c r="C21885" s="294"/>
      <c r="D21885" s="294"/>
      <c r="E21885" s="294"/>
      <c r="F21885" s="294"/>
    </row>
    <row r="21886">
      <c r="A21886" s="294" t="s">
        <v>35075</v>
      </c>
      <c r="B21886" s="294"/>
      <c r="C21886" s="294"/>
      <c r="D21886" s="294"/>
      <c r="E21886" s="294"/>
      <c r="F21886" s="294"/>
    </row>
    <row r="21887">
      <c r="A21887" s="294" t="s">
        <v>35076</v>
      </c>
      <c r="B21887" s="294"/>
      <c r="C21887" s="294"/>
      <c r="D21887" s="294"/>
      <c r="E21887" s="294"/>
      <c r="F21887" s="294"/>
    </row>
    <row r="21888">
      <c r="A21888" s="294" t="s">
        <v>21892</v>
      </c>
      <c r="B21888" s="294"/>
      <c r="C21888" s="294"/>
      <c r="D21888" s="294"/>
      <c r="E21888" s="294"/>
      <c r="F21888" s="294"/>
    </row>
    <row r="21889">
      <c r="A21889" s="294" t="s">
        <v>35077</v>
      </c>
      <c r="B21889" s="294"/>
      <c r="C21889" s="294"/>
      <c r="D21889" s="294"/>
      <c r="E21889" s="294"/>
      <c r="F21889" s="294"/>
    </row>
    <row r="21890">
      <c r="A21890" s="294"/>
      <c r="B21890" s="294"/>
      <c r="C21890" s="294"/>
      <c r="D21890" s="294"/>
      <c r="E21890" s="294"/>
      <c r="F21890" s="294"/>
    </row>
    <row r="21891">
      <c r="A21891" s="294" t="s">
        <v>23321</v>
      </c>
      <c r="B21891" s="294"/>
      <c r="C21891" s="294"/>
      <c r="D21891" s="294"/>
      <c r="E21891" s="294"/>
      <c r="F21891" s="294"/>
    </row>
    <row r="21892">
      <c r="A21892" s="294" t="s">
        <v>23767</v>
      </c>
      <c r="B21892" s="294"/>
      <c r="C21892" s="294"/>
      <c r="D21892" s="294"/>
      <c r="E21892" s="294"/>
      <c r="F21892" s="294"/>
    </row>
    <row r="21893">
      <c r="A21893" s="294"/>
      <c r="B21893" s="294"/>
      <c r="C21893" s="294"/>
      <c r="D21893" s="294"/>
      <c r="E21893" s="294"/>
      <c r="F21893" s="294"/>
    </row>
    <row r="21894">
      <c r="A21894" s="294" t="s">
        <v>35078</v>
      </c>
      <c r="B21894" s="294"/>
      <c r="C21894" s="294"/>
      <c r="D21894" s="294"/>
      <c r="E21894" s="294"/>
      <c r="F21894" s="294"/>
    </row>
    <row r="21895">
      <c r="A21895" s="294" t="s">
        <v>35079</v>
      </c>
      <c r="B21895" s="294"/>
      <c r="C21895" s="294"/>
      <c r="D21895" s="294"/>
      <c r="E21895" s="294"/>
      <c r="F21895" s="294"/>
    </row>
    <row r="21896">
      <c r="A21896" s="294" t="s">
        <v>35080</v>
      </c>
      <c r="B21896" s="294"/>
      <c r="C21896" s="294"/>
      <c r="D21896" s="294"/>
      <c r="E21896" s="294"/>
      <c r="F21896" s="294"/>
    </row>
    <row r="21897">
      <c r="A21897" s="294" t="s">
        <v>35081</v>
      </c>
      <c r="B21897" s="294"/>
      <c r="C21897" s="294"/>
      <c r="D21897" s="294"/>
      <c r="E21897" s="294"/>
      <c r="F21897" s="294"/>
    </row>
    <row r="21898">
      <c r="A21898" s="294"/>
      <c r="B21898" s="294"/>
      <c r="C21898" s="294"/>
      <c r="D21898" s="294"/>
      <c r="E21898" s="294"/>
      <c r="F21898" s="294"/>
    </row>
    <row r="21899">
      <c r="A21899" s="294" t="s">
        <v>21908</v>
      </c>
      <c r="B21899" s="294"/>
      <c r="C21899" s="294"/>
      <c r="D21899" s="294"/>
      <c r="E21899" s="294"/>
      <c r="F21899" s="294"/>
    </row>
    <row r="21900">
      <c r="A21900" s="294"/>
      <c r="B21900" s="294"/>
      <c r="C21900" s="294"/>
      <c r="D21900" s="294"/>
      <c r="E21900" s="294"/>
      <c r="F21900" s="294"/>
    </row>
    <row r="21901">
      <c r="A21901" s="294" t="s">
        <v>35082</v>
      </c>
      <c r="B21901" s="294"/>
      <c r="C21901" s="294"/>
      <c r="D21901" s="294"/>
      <c r="E21901" s="294"/>
      <c r="F21901" s="294"/>
    </row>
    <row r="21902">
      <c r="A21902" s="294" t="s">
        <v>35083</v>
      </c>
      <c r="B21902" s="294"/>
      <c r="C21902" s="294"/>
      <c r="D21902" s="294"/>
      <c r="E21902" s="294"/>
      <c r="F21902" s="294"/>
    </row>
    <row r="21903">
      <c r="A21903" s="294" t="s">
        <v>35084</v>
      </c>
      <c r="B21903" s="294"/>
      <c r="C21903" s="294"/>
      <c r="D21903" s="294"/>
      <c r="E21903" s="294"/>
      <c r="F21903" s="294"/>
    </row>
    <row r="21904">
      <c r="A21904" s="294" t="s">
        <v>35085</v>
      </c>
      <c r="B21904" s="294"/>
      <c r="C21904" s="294"/>
      <c r="D21904" s="294"/>
      <c r="E21904" s="294"/>
      <c r="F21904" s="294"/>
    </row>
    <row r="21905">
      <c r="A21905" s="294" t="s">
        <v>35086</v>
      </c>
      <c r="B21905" s="294"/>
      <c r="C21905" s="294"/>
      <c r="D21905" s="294"/>
      <c r="E21905" s="294"/>
      <c r="F21905" s="294"/>
    </row>
    <row r="21906">
      <c r="A21906" s="294"/>
      <c r="B21906" s="294"/>
      <c r="C21906" s="294"/>
      <c r="D21906" s="294"/>
      <c r="E21906" s="294"/>
      <c r="F21906" s="294"/>
    </row>
    <row r="21907">
      <c r="A21907" s="294" t="s">
        <v>24607</v>
      </c>
      <c r="B21907" s="294"/>
      <c r="C21907" s="294"/>
      <c r="D21907" s="294"/>
      <c r="E21907" s="294"/>
      <c r="F21907" s="294"/>
    </row>
    <row r="21908">
      <c r="A21908" s="294"/>
      <c r="B21908" s="294"/>
      <c r="C21908" s="294"/>
      <c r="D21908" s="294"/>
      <c r="E21908" s="294"/>
      <c r="F21908" s="294"/>
    </row>
    <row r="21909">
      <c r="A21909" s="294" t="s">
        <v>35087</v>
      </c>
      <c r="B21909" s="294"/>
      <c r="C21909" s="294"/>
      <c r="D21909" s="294"/>
      <c r="E21909" s="294"/>
      <c r="F21909" s="294"/>
    </row>
    <row r="21910">
      <c r="A21910" s="294" t="s">
        <v>35088</v>
      </c>
      <c r="B21910" s="294"/>
      <c r="C21910" s="294"/>
      <c r="D21910" s="294"/>
      <c r="E21910" s="294"/>
      <c r="F21910" s="294"/>
    </row>
    <row r="21911">
      <c r="A21911" s="294" t="s">
        <v>35089</v>
      </c>
      <c r="B21911" s="294"/>
      <c r="C21911" s="294"/>
      <c r="D21911" s="294"/>
      <c r="E21911" s="294"/>
      <c r="F21911" s="294"/>
    </row>
    <row r="21912">
      <c r="A21912" s="294" t="s">
        <v>35090</v>
      </c>
      <c r="B21912" s="294"/>
      <c r="C21912" s="294"/>
      <c r="D21912" s="294"/>
      <c r="E21912" s="294"/>
      <c r="F21912" s="294"/>
    </row>
    <row r="21913">
      <c r="A21913" s="294" t="s">
        <v>35091</v>
      </c>
      <c r="B21913" s="294"/>
      <c r="C21913" s="294"/>
      <c r="D21913" s="294"/>
      <c r="E21913" s="294"/>
      <c r="F21913" s="294"/>
    </row>
    <row r="21914">
      <c r="A21914" s="294" t="s">
        <v>35092</v>
      </c>
      <c r="B21914" s="294"/>
      <c r="C21914" s="294"/>
      <c r="D21914" s="294"/>
      <c r="E21914" s="294"/>
      <c r="F21914" s="294"/>
    </row>
    <row r="21915">
      <c r="A21915" s="294" t="s">
        <v>35093</v>
      </c>
      <c r="B21915" s="294"/>
      <c r="C21915" s="294"/>
      <c r="D21915" s="294"/>
      <c r="E21915" s="294"/>
      <c r="F21915" s="294"/>
    </row>
    <row r="21916">
      <c r="A21916" s="294" t="s">
        <v>35094</v>
      </c>
      <c r="B21916" s="294"/>
      <c r="C21916" s="294"/>
      <c r="D21916" s="294"/>
      <c r="E21916" s="294"/>
      <c r="F21916" s="294"/>
    </row>
    <row r="21917">
      <c r="A21917" s="294" t="s">
        <v>35095</v>
      </c>
      <c r="B21917" s="294"/>
      <c r="C21917" s="294"/>
      <c r="D21917" s="294"/>
      <c r="E21917" s="294"/>
      <c r="F21917" s="294"/>
    </row>
    <row r="21918">
      <c r="A21918" s="294" t="s">
        <v>35096</v>
      </c>
      <c r="B21918" s="294"/>
      <c r="C21918" s="294"/>
      <c r="D21918" s="294"/>
      <c r="E21918" s="294"/>
      <c r="F21918" s="294"/>
    </row>
    <row r="21919">
      <c r="A21919" s="294" t="s">
        <v>35097</v>
      </c>
      <c r="B21919" s="294"/>
      <c r="C21919" s="294"/>
      <c r="D21919" s="294"/>
      <c r="E21919" s="294"/>
      <c r="F21919" s="294"/>
    </row>
    <row r="21920">
      <c r="A21920" s="294" t="s">
        <v>31030</v>
      </c>
      <c r="B21920" s="294"/>
      <c r="C21920" s="294"/>
      <c r="D21920" s="294"/>
      <c r="E21920" s="294"/>
      <c r="F21920" s="294"/>
    </row>
    <row r="21921">
      <c r="A21921" s="294" t="s">
        <v>35098</v>
      </c>
      <c r="B21921" s="294"/>
      <c r="C21921" s="294"/>
      <c r="D21921" s="294"/>
      <c r="E21921" s="294"/>
      <c r="F21921" s="294"/>
    </row>
    <row r="21922">
      <c r="A21922" s="294" t="s">
        <v>35099</v>
      </c>
      <c r="B21922" s="294"/>
      <c r="C21922" s="294"/>
      <c r="D21922" s="294"/>
      <c r="E21922" s="294"/>
      <c r="F21922" s="294"/>
    </row>
    <row r="21923">
      <c r="A21923" s="294" t="s">
        <v>21892</v>
      </c>
      <c r="B21923" s="294"/>
      <c r="C21923" s="294"/>
      <c r="D21923" s="294"/>
      <c r="E21923" s="294"/>
      <c r="F21923" s="294"/>
    </row>
    <row r="21924">
      <c r="A21924" s="294" t="s">
        <v>35100</v>
      </c>
      <c r="B21924" s="294"/>
      <c r="C21924" s="294"/>
      <c r="D21924" s="294"/>
      <c r="E21924" s="294"/>
      <c r="F21924" s="294"/>
    </row>
    <row r="21925">
      <c r="A21925" s="294" t="s">
        <v>35101</v>
      </c>
      <c r="B21925" s="294"/>
      <c r="C21925" s="294"/>
      <c r="D21925" s="294"/>
      <c r="E21925" s="294"/>
      <c r="F21925" s="294"/>
    </row>
    <row r="21926">
      <c r="A21926" s="294"/>
      <c r="B21926" s="294"/>
      <c r="C21926" s="294"/>
      <c r="D21926" s="294"/>
      <c r="E21926" s="294"/>
      <c r="F21926" s="294"/>
    </row>
    <row r="21927">
      <c r="A21927" s="294" t="s">
        <v>28124</v>
      </c>
      <c r="B21927" s="294"/>
      <c r="C21927" s="294"/>
      <c r="D21927" s="294"/>
      <c r="E21927" s="294"/>
      <c r="F21927" s="294"/>
    </row>
    <row r="21928">
      <c r="A21928" s="294" t="s">
        <v>35102</v>
      </c>
      <c r="B21928" s="294"/>
      <c r="C21928" s="294"/>
      <c r="D21928" s="294"/>
      <c r="E21928" s="294"/>
      <c r="F21928" s="294"/>
    </row>
    <row r="21929">
      <c r="A21929" s="294" t="s">
        <v>35103</v>
      </c>
      <c r="B21929" s="294"/>
      <c r="C21929" s="294"/>
      <c r="D21929" s="294"/>
      <c r="E21929" s="294"/>
      <c r="F21929" s="294"/>
    </row>
    <row r="21930">
      <c r="A21930" s="294" t="s">
        <v>21618</v>
      </c>
      <c r="B21930" s="294"/>
      <c r="C21930" s="294"/>
      <c r="D21930" s="294"/>
      <c r="E21930" s="294"/>
      <c r="F21930" s="294"/>
    </row>
    <row r="21931">
      <c r="A21931" s="294"/>
      <c r="B21931" s="294"/>
      <c r="C21931" s="294"/>
      <c r="D21931" s="294"/>
      <c r="E21931" s="294"/>
      <c r="F21931" s="294"/>
    </row>
    <row r="21932">
      <c r="A21932" s="294"/>
      <c r="B21932" s="294"/>
      <c r="C21932" s="294"/>
      <c r="D21932" s="294"/>
      <c r="E21932" s="294"/>
      <c r="F21932" s="294"/>
    </row>
    <row r="21933">
      <c r="A21933" s="294" t="s">
        <v>22512</v>
      </c>
      <c r="B21933" s="294"/>
      <c r="C21933" s="294"/>
      <c r="D21933" s="294"/>
      <c r="E21933" s="294"/>
      <c r="F21933" s="294"/>
    </row>
    <row r="21934">
      <c r="A21934" s="294" t="s">
        <v>23459</v>
      </c>
      <c r="B21934" s="294"/>
      <c r="C21934" s="294"/>
      <c r="D21934" s="294"/>
      <c r="E21934" s="294"/>
      <c r="F21934" s="294"/>
    </row>
    <row r="21935">
      <c r="A21935" s="294"/>
      <c r="B21935" s="294"/>
      <c r="C21935" s="294"/>
      <c r="D21935" s="294"/>
      <c r="E21935" s="294"/>
      <c r="F21935" s="294"/>
    </row>
    <row r="21936">
      <c r="A21936" s="294" t="s">
        <v>21278</v>
      </c>
      <c r="B21936" s="294"/>
      <c r="C21936" s="294"/>
      <c r="D21936" s="294"/>
      <c r="E21936" s="294"/>
      <c r="F21936" s="294"/>
    </row>
    <row r="21937">
      <c r="A21937" s="294" t="s">
        <v>35104</v>
      </c>
      <c r="B21937" s="294"/>
      <c r="C21937" s="294"/>
      <c r="D21937" s="294"/>
      <c r="E21937" s="294"/>
      <c r="F21937" s="294"/>
    </row>
    <row r="21938">
      <c r="A21938" s="294" t="s">
        <v>35105</v>
      </c>
      <c r="B21938" s="294"/>
      <c r="C21938" s="294"/>
      <c r="D21938" s="294"/>
      <c r="E21938" s="294"/>
      <c r="F21938" s="294"/>
    </row>
    <row r="21939">
      <c r="A21939" s="294" t="s">
        <v>35106</v>
      </c>
      <c r="B21939" s="294"/>
      <c r="C21939" s="294"/>
      <c r="D21939" s="294"/>
      <c r="E21939" s="294"/>
      <c r="F21939" s="294"/>
    </row>
    <row r="21940">
      <c r="A21940" s="294" t="s">
        <v>35107</v>
      </c>
      <c r="B21940" s="294"/>
      <c r="C21940" s="294"/>
      <c r="D21940" s="294"/>
      <c r="E21940" s="294"/>
      <c r="F21940" s="294"/>
    </row>
    <row r="21941">
      <c r="A21941" s="294" t="s">
        <v>35108</v>
      </c>
      <c r="B21941" s="294"/>
      <c r="C21941" s="294"/>
      <c r="D21941" s="294"/>
      <c r="E21941" s="294"/>
      <c r="F21941" s="294"/>
    </row>
    <row r="21942">
      <c r="A21942" s="294" t="s">
        <v>35109</v>
      </c>
      <c r="B21942" s="294"/>
      <c r="C21942" s="294"/>
      <c r="D21942" s="294"/>
      <c r="E21942" s="294"/>
      <c r="F21942" s="294"/>
    </row>
    <row r="21943">
      <c r="A21943" s="294" t="s">
        <v>35110</v>
      </c>
      <c r="B21943" s="294"/>
      <c r="C21943" s="294"/>
      <c r="D21943" s="294"/>
      <c r="E21943" s="294"/>
      <c r="F21943" s="294"/>
    </row>
    <row r="21944">
      <c r="A21944" s="294" t="s">
        <v>35111</v>
      </c>
      <c r="B21944" s="294"/>
      <c r="C21944" s="294"/>
      <c r="D21944" s="294"/>
      <c r="E21944" s="294"/>
      <c r="F21944" s="294"/>
    </row>
    <row r="21945">
      <c r="A21945" s="294" t="s">
        <v>35112</v>
      </c>
      <c r="B21945" s="294"/>
      <c r="C21945" s="294"/>
      <c r="D21945" s="294"/>
      <c r="E21945" s="294"/>
      <c r="F21945" s="294"/>
    </row>
    <row r="21946">
      <c r="A21946" s="294"/>
      <c r="B21946" s="294"/>
      <c r="C21946" s="294"/>
      <c r="D21946" s="294"/>
      <c r="E21946" s="294"/>
      <c r="F21946" s="294"/>
    </row>
    <row r="21947">
      <c r="A21947" s="294" t="s">
        <v>22329</v>
      </c>
      <c r="B21947" s="294"/>
      <c r="C21947" s="294"/>
      <c r="D21947" s="294"/>
      <c r="E21947" s="294"/>
      <c r="F21947" s="294"/>
    </row>
    <row r="21948">
      <c r="A21948" s="294"/>
      <c r="B21948" s="294"/>
      <c r="C21948" s="294"/>
      <c r="D21948" s="294"/>
      <c r="E21948" s="294"/>
      <c r="F21948" s="294"/>
    </row>
    <row r="21949">
      <c r="A21949" s="294" t="s">
        <v>35113</v>
      </c>
      <c r="B21949" s="294"/>
      <c r="C21949" s="294"/>
      <c r="D21949" s="294"/>
      <c r="E21949" s="294"/>
      <c r="F21949" s="294"/>
    </row>
    <row r="21950">
      <c r="A21950" s="294" t="s">
        <v>35114</v>
      </c>
      <c r="B21950" s="294"/>
      <c r="C21950" s="294"/>
      <c r="D21950" s="294"/>
      <c r="E21950" s="294"/>
      <c r="F21950" s="294"/>
    </row>
    <row r="21951">
      <c r="A21951" s="294" t="s">
        <v>35115</v>
      </c>
      <c r="B21951" s="294"/>
      <c r="C21951" s="294"/>
      <c r="D21951" s="294"/>
      <c r="E21951" s="294"/>
      <c r="F21951" s="294"/>
    </row>
    <row r="21952">
      <c r="A21952" s="294" t="s">
        <v>35116</v>
      </c>
      <c r="B21952" s="294"/>
      <c r="C21952" s="294"/>
      <c r="D21952" s="294"/>
      <c r="E21952" s="294"/>
      <c r="F21952" s="294"/>
    </row>
    <row r="21953">
      <c r="A21953" s="294" t="s">
        <v>35117</v>
      </c>
      <c r="B21953" s="294"/>
      <c r="C21953" s="294"/>
      <c r="D21953" s="294"/>
      <c r="E21953" s="294"/>
      <c r="F21953" s="294"/>
    </row>
    <row r="21954">
      <c r="A21954" s="294" t="s">
        <v>35118</v>
      </c>
      <c r="B21954" s="294"/>
      <c r="C21954" s="294"/>
      <c r="D21954" s="294"/>
      <c r="E21954" s="294"/>
      <c r="F21954" s="294"/>
    </row>
    <row r="21955">
      <c r="A21955" s="294"/>
      <c r="B21955" s="294"/>
      <c r="C21955" s="294"/>
      <c r="D21955" s="294"/>
      <c r="E21955" s="294"/>
      <c r="F21955" s="294"/>
    </row>
    <row r="21956">
      <c r="A21956" s="294" t="s">
        <v>35119</v>
      </c>
      <c r="B21956" s="294"/>
      <c r="C21956" s="294"/>
      <c r="D21956" s="294"/>
      <c r="E21956" s="294"/>
      <c r="F21956" s="294"/>
    </row>
    <row r="21957">
      <c r="A21957" s="294"/>
      <c r="B21957" s="294"/>
      <c r="C21957" s="294"/>
      <c r="D21957" s="294"/>
      <c r="E21957" s="294"/>
      <c r="F21957" s="294"/>
    </row>
    <row r="21958">
      <c r="A21958" s="294" t="s">
        <v>35120</v>
      </c>
      <c r="B21958" s="294"/>
      <c r="C21958" s="294"/>
      <c r="D21958" s="294"/>
      <c r="E21958" s="294"/>
      <c r="F21958" s="294"/>
    </row>
    <row r="21959">
      <c r="A21959" s="294" t="s">
        <v>35121</v>
      </c>
      <c r="B21959" s="294"/>
      <c r="C21959" s="294"/>
      <c r="D21959" s="294"/>
      <c r="E21959" s="294"/>
      <c r="F21959" s="294"/>
    </row>
    <row r="21960">
      <c r="A21960" s="294" t="s">
        <v>35122</v>
      </c>
      <c r="B21960" s="294"/>
      <c r="C21960" s="294"/>
      <c r="D21960" s="294"/>
      <c r="E21960" s="294"/>
      <c r="F21960" s="294"/>
    </row>
    <row r="21961">
      <c r="A21961" s="294" t="s">
        <v>35123</v>
      </c>
      <c r="B21961" s="294"/>
      <c r="C21961" s="294"/>
      <c r="D21961" s="294"/>
      <c r="E21961" s="294"/>
      <c r="F21961" s="294"/>
    </row>
    <row r="21962">
      <c r="A21962" s="294" t="s">
        <v>35124</v>
      </c>
      <c r="B21962" s="294"/>
      <c r="C21962" s="294"/>
      <c r="D21962" s="294"/>
      <c r="E21962" s="294"/>
      <c r="F21962" s="294"/>
    </row>
    <row r="21963">
      <c r="A21963" s="294" t="s">
        <v>35125</v>
      </c>
      <c r="B21963" s="294"/>
      <c r="C21963" s="294"/>
      <c r="D21963" s="294"/>
      <c r="E21963" s="294"/>
      <c r="F21963" s="294"/>
    </row>
    <row r="21964">
      <c r="A21964" s="294"/>
      <c r="B21964" s="294"/>
      <c r="C21964" s="294"/>
      <c r="D21964" s="294"/>
      <c r="E21964" s="294"/>
      <c r="F21964" s="294"/>
    </row>
    <row r="21965">
      <c r="A21965" s="294" t="s">
        <v>21401</v>
      </c>
      <c r="B21965" s="294"/>
      <c r="C21965" s="294"/>
      <c r="D21965" s="294"/>
      <c r="E21965" s="294"/>
      <c r="F21965" s="294"/>
    </row>
    <row r="21966">
      <c r="A21966" s="294"/>
      <c r="B21966" s="294"/>
      <c r="C21966" s="294"/>
      <c r="D21966" s="294"/>
      <c r="E21966" s="294"/>
      <c r="F21966" s="294"/>
    </row>
    <row r="21967">
      <c r="A21967" s="294" t="s">
        <v>27102</v>
      </c>
      <c r="B21967" s="294"/>
      <c r="C21967" s="294"/>
      <c r="D21967" s="294"/>
      <c r="E21967" s="294"/>
      <c r="F21967" s="294"/>
    </row>
    <row r="21968">
      <c r="A21968" s="294" t="s">
        <v>35126</v>
      </c>
      <c r="B21968" s="294"/>
      <c r="C21968" s="294"/>
      <c r="D21968" s="294"/>
      <c r="E21968" s="294"/>
      <c r="F21968" s="294"/>
    </row>
    <row r="21969">
      <c r="A21969" s="294" t="s">
        <v>35127</v>
      </c>
      <c r="B21969" s="294"/>
      <c r="C21969" s="294"/>
      <c r="D21969" s="294"/>
      <c r="E21969" s="294"/>
      <c r="F21969" s="294"/>
    </row>
    <row r="21970">
      <c r="A21970" s="294" t="s">
        <v>35128</v>
      </c>
      <c r="B21970" s="294"/>
      <c r="C21970" s="294"/>
      <c r="D21970" s="294"/>
      <c r="E21970" s="294"/>
      <c r="F21970" s="294"/>
    </row>
    <row r="21971">
      <c r="A21971" s="294" t="s">
        <v>35129</v>
      </c>
      <c r="B21971" s="294"/>
      <c r="C21971" s="294"/>
      <c r="D21971" s="294"/>
      <c r="E21971" s="294"/>
      <c r="F21971" s="294"/>
    </row>
    <row r="21972">
      <c r="A21972" s="294"/>
      <c r="B21972" s="294"/>
      <c r="C21972" s="294"/>
      <c r="D21972" s="294"/>
      <c r="E21972" s="294"/>
      <c r="F21972" s="294"/>
    </row>
    <row r="21973">
      <c r="A21973" s="294" t="s">
        <v>35130</v>
      </c>
      <c r="B21973" s="294"/>
      <c r="C21973" s="294"/>
      <c r="D21973" s="294"/>
      <c r="E21973" s="294"/>
      <c r="F21973" s="294"/>
    </row>
    <row r="21974">
      <c r="A21974" s="294"/>
      <c r="B21974" s="294"/>
      <c r="C21974" s="294"/>
      <c r="D21974" s="294"/>
      <c r="E21974" s="294"/>
      <c r="F21974" s="294"/>
    </row>
    <row r="21975">
      <c r="A21975" s="294" t="s">
        <v>35131</v>
      </c>
      <c r="B21975" s="294"/>
      <c r="C21975" s="294"/>
      <c r="D21975" s="294"/>
      <c r="E21975" s="294"/>
      <c r="F21975" s="294"/>
    </row>
    <row r="21976">
      <c r="A21976" s="294" t="s">
        <v>35132</v>
      </c>
      <c r="B21976" s="294"/>
      <c r="C21976" s="294"/>
      <c r="D21976" s="294"/>
      <c r="E21976" s="294"/>
      <c r="F21976" s="294"/>
    </row>
    <row r="21977">
      <c r="A21977" s="294" t="s">
        <v>35133</v>
      </c>
      <c r="B21977" s="294"/>
      <c r="C21977" s="294"/>
      <c r="D21977" s="294"/>
      <c r="E21977" s="294"/>
      <c r="F21977" s="294"/>
    </row>
    <row r="21978">
      <c r="A21978" s="294" t="s">
        <v>35134</v>
      </c>
      <c r="B21978" s="294"/>
      <c r="C21978" s="294"/>
      <c r="D21978" s="294"/>
      <c r="E21978" s="294"/>
      <c r="F21978" s="294"/>
    </row>
    <row r="21979">
      <c r="A21979" s="294" t="s">
        <v>35135</v>
      </c>
      <c r="B21979" s="294"/>
      <c r="C21979" s="294"/>
      <c r="D21979" s="294"/>
      <c r="E21979" s="294"/>
      <c r="F21979" s="294"/>
    </row>
    <row r="21980">
      <c r="A21980" s="294" t="s">
        <v>35136</v>
      </c>
      <c r="B21980" s="294"/>
      <c r="C21980" s="294"/>
      <c r="D21980" s="294"/>
      <c r="E21980" s="294"/>
      <c r="F21980" s="294"/>
    </row>
    <row r="21981">
      <c r="A21981" s="294" t="s">
        <v>35137</v>
      </c>
      <c r="B21981" s="294"/>
      <c r="C21981" s="294"/>
      <c r="D21981" s="294"/>
      <c r="E21981" s="294"/>
      <c r="F21981" s="294"/>
    </row>
    <row r="21982">
      <c r="A21982" s="294" t="s">
        <v>22629</v>
      </c>
      <c r="B21982" s="294"/>
      <c r="C21982" s="294"/>
      <c r="D21982" s="294"/>
      <c r="E21982" s="294"/>
      <c r="F21982" s="294"/>
    </row>
    <row r="21983">
      <c r="A21983" s="294" t="s">
        <v>35138</v>
      </c>
      <c r="B21983" s="294"/>
      <c r="C21983" s="294"/>
      <c r="D21983" s="294"/>
      <c r="E21983" s="294"/>
      <c r="F21983" s="294"/>
    </row>
    <row r="21984">
      <c r="A21984" s="294" t="s">
        <v>35139</v>
      </c>
      <c r="B21984" s="294"/>
      <c r="C21984" s="294"/>
      <c r="D21984" s="294"/>
      <c r="E21984" s="294"/>
      <c r="F21984" s="294"/>
    </row>
    <row r="21985">
      <c r="A21985" s="294"/>
      <c r="B21985" s="294"/>
      <c r="C21985" s="294"/>
      <c r="D21985" s="294"/>
      <c r="E21985" s="294"/>
      <c r="F21985" s="294"/>
    </row>
    <row r="21986">
      <c r="A21986" s="294" t="s">
        <v>21407</v>
      </c>
      <c r="B21986" s="294"/>
      <c r="C21986" s="294"/>
      <c r="D21986" s="294"/>
      <c r="E21986" s="294"/>
      <c r="F21986" s="294"/>
    </row>
    <row r="21987">
      <c r="A21987" s="294"/>
      <c r="B21987" s="294"/>
      <c r="C21987" s="294"/>
      <c r="D21987" s="294"/>
      <c r="E21987" s="294"/>
      <c r="F21987" s="294"/>
    </row>
    <row r="21988">
      <c r="A21988" s="294" t="s">
        <v>35140</v>
      </c>
      <c r="B21988" s="294"/>
      <c r="C21988" s="294"/>
      <c r="D21988" s="294"/>
      <c r="E21988" s="294"/>
      <c r="F21988" s="294"/>
    </row>
    <row r="21989">
      <c r="A21989" s="294" t="s">
        <v>35141</v>
      </c>
      <c r="B21989" s="294"/>
      <c r="C21989" s="294"/>
      <c r="D21989" s="294"/>
      <c r="E21989" s="294"/>
      <c r="F21989" s="294"/>
    </row>
    <row r="21990">
      <c r="A21990" s="294" t="s">
        <v>35142</v>
      </c>
      <c r="B21990" s="294"/>
      <c r="C21990" s="294"/>
      <c r="D21990" s="294"/>
      <c r="E21990" s="294"/>
      <c r="F21990" s="294"/>
    </row>
    <row r="21991">
      <c r="A21991" s="294" t="s">
        <v>35143</v>
      </c>
      <c r="B21991" s="294"/>
      <c r="C21991" s="294"/>
      <c r="D21991" s="294"/>
      <c r="E21991" s="294"/>
      <c r="F21991" s="294"/>
    </row>
    <row r="21992">
      <c r="A21992" s="294" t="s">
        <v>35144</v>
      </c>
      <c r="B21992" s="294"/>
      <c r="C21992" s="294"/>
      <c r="D21992" s="294"/>
      <c r="E21992" s="294"/>
      <c r="F21992" s="294"/>
    </row>
    <row r="21993">
      <c r="A21993" s="294"/>
      <c r="B21993" s="294"/>
      <c r="C21993" s="294"/>
      <c r="D21993" s="294"/>
      <c r="E21993" s="294"/>
      <c r="F21993" s="294"/>
    </row>
    <row r="21994">
      <c r="A21994" s="294" t="s">
        <v>21304</v>
      </c>
      <c r="B21994" s="294"/>
      <c r="C21994" s="294"/>
      <c r="D21994" s="294"/>
      <c r="E21994" s="294"/>
      <c r="F21994" s="294"/>
    </row>
    <row r="21995">
      <c r="A21995" s="294"/>
      <c r="B21995" s="294"/>
      <c r="C21995" s="294"/>
      <c r="D21995" s="294"/>
      <c r="E21995" s="294"/>
      <c r="F21995" s="294"/>
    </row>
    <row r="21996">
      <c r="A21996" s="294" t="s">
        <v>35145</v>
      </c>
      <c r="B21996" s="294"/>
      <c r="C21996" s="294"/>
      <c r="D21996" s="294"/>
      <c r="E21996" s="294"/>
      <c r="F21996" s="294"/>
    </row>
    <row r="21997">
      <c r="A21997" s="294" t="s">
        <v>35146</v>
      </c>
      <c r="B21997" s="294"/>
      <c r="C21997" s="294"/>
      <c r="D21997" s="294"/>
      <c r="E21997" s="294"/>
      <c r="F21997" s="294"/>
    </row>
    <row r="21998">
      <c r="A21998" s="294" t="s">
        <v>35147</v>
      </c>
      <c r="B21998" s="294"/>
      <c r="C21998" s="294"/>
      <c r="D21998" s="294"/>
      <c r="E21998" s="294"/>
      <c r="F21998" s="294"/>
    </row>
    <row r="21999">
      <c r="A21999" s="294" t="s">
        <v>35148</v>
      </c>
      <c r="B21999" s="294"/>
      <c r="C21999" s="294"/>
      <c r="D21999" s="294"/>
      <c r="E21999" s="294"/>
      <c r="F21999" s="294"/>
    </row>
    <row r="22000">
      <c r="A22000" s="294" t="s">
        <v>35149</v>
      </c>
      <c r="B22000" s="294"/>
      <c r="C22000" s="294"/>
      <c r="D22000" s="294"/>
      <c r="E22000" s="294"/>
      <c r="F22000" s="294"/>
    </row>
    <row r="22001">
      <c r="A22001" s="294" t="s">
        <v>35150</v>
      </c>
      <c r="B22001" s="294"/>
      <c r="C22001" s="294"/>
      <c r="D22001" s="294"/>
      <c r="E22001" s="294"/>
      <c r="F22001" s="294"/>
    </row>
    <row r="22002">
      <c r="A22002" s="294" t="s">
        <v>35151</v>
      </c>
      <c r="B22002" s="294"/>
      <c r="C22002" s="294"/>
      <c r="D22002" s="294"/>
      <c r="E22002" s="294"/>
      <c r="F22002" s="294"/>
    </row>
    <row r="22003">
      <c r="A22003" s="294" t="s">
        <v>35152</v>
      </c>
      <c r="B22003" s="294"/>
      <c r="C22003" s="294"/>
      <c r="D22003" s="294"/>
      <c r="E22003" s="294"/>
      <c r="F22003" s="294"/>
    </row>
    <row r="22004">
      <c r="A22004" s="294" t="s">
        <v>35153</v>
      </c>
      <c r="B22004" s="294"/>
      <c r="C22004" s="294"/>
      <c r="D22004" s="294"/>
      <c r="E22004" s="294"/>
      <c r="F22004" s="294"/>
    </row>
    <row r="22005">
      <c r="A22005" s="294" t="s">
        <v>35154</v>
      </c>
      <c r="B22005" s="294"/>
      <c r="C22005" s="294"/>
      <c r="D22005" s="294"/>
      <c r="E22005" s="294"/>
      <c r="F22005" s="294"/>
    </row>
    <row r="22006">
      <c r="A22006" s="294" t="s">
        <v>35155</v>
      </c>
      <c r="B22006" s="294"/>
      <c r="C22006" s="294"/>
      <c r="D22006" s="294"/>
      <c r="E22006" s="294"/>
      <c r="F22006" s="294"/>
    </row>
    <row r="22007">
      <c r="A22007" s="294" t="s">
        <v>35156</v>
      </c>
      <c r="B22007" s="294"/>
      <c r="C22007" s="294"/>
      <c r="D22007" s="294"/>
      <c r="E22007" s="294"/>
      <c r="F22007" s="294"/>
    </row>
    <row r="22008">
      <c r="A22008" s="294"/>
      <c r="B22008" s="294"/>
      <c r="C22008" s="294"/>
      <c r="D22008" s="294"/>
      <c r="E22008" s="294"/>
      <c r="F22008" s="294"/>
    </row>
    <row r="22009">
      <c r="A22009" s="294"/>
      <c r="B22009" s="294"/>
      <c r="C22009" s="294"/>
      <c r="D22009" s="294"/>
      <c r="E22009" s="294"/>
      <c r="F22009" s="294"/>
    </row>
    <row r="22010">
      <c r="A22010" s="294" t="s">
        <v>28124</v>
      </c>
      <c r="B22010" s="294"/>
      <c r="C22010" s="294"/>
      <c r="D22010" s="294"/>
      <c r="E22010" s="294"/>
      <c r="F22010" s="294"/>
    </row>
    <row r="22011">
      <c r="A22011" s="294" t="s">
        <v>35157</v>
      </c>
      <c r="B22011" s="294"/>
      <c r="C22011" s="294"/>
      <c r="D22011" s="294"/>
      <c r="E22011" s="294"/>
      <c r="F22011" s="294"/>
    </row>
    <row r="22012">
      <c r="A22012" s="294" t="s">
        <v>35103</v>
      </c>
      <c r="B22012" s="294"/>
      <c r="C22012" s="294"/>
      <c r="D22012" s="294"/>
      <c r="E22012" s="294"/>
      <c r="F22012" s="294"/>
    </row>
    <row r="22013">
      <c r="A22013" s="294" t="s">
        <v>21672</v>
      </c>
      <c r="B22013" s="294"/>
      <c r="C22013" s="294"/>
      <c r="D22013" s="294"/>
      <c r="E22013" s="294"/>
      <c r="F22013" s="294"/>
    </row>
    <row r="22014">
      <c r="A22014" s="294"/>
      <c r="B22014" s="294"/>
      <c r="C22014" s="294"/>
      <c r="D22014" s="294"/>
      <c r="E22014" s="294"/>
      <c r="F22014" s="294"/>
    </row>
    <row r="22015">
      <c r="A22015" s="294"/>
      <c r="B22015" s="294"/>
      <c r="C22015" s="294"/>
      <c r="D22015" s="294"/>
      <c r="E22015" s="294"/>
      <c r="F22015" s="294"/>
    </row>
    <row r="22016">
      <c r="A22016" s="294" t="s">
        <v>21315</v>
      </c>
      <c r="B22016" s="294"/>
      <c r="C22016" s="294"/>
      <c r="D22016" s="294"/>
      <c r="E22016" s="294"/>
      <c r="F22016" s="294"/>
    </row>
    <row r="22017">
      <c r="A22017" s="294"/>
      <c r="B22017" s="294"/>
      <c r="C22017" s="294"/>
      <c r="D22017" s="294"/>
      <c r="E22017" s="294"/>
      <c r="F22017" s="294"/>
    </row>
    <row r="22018">
      <c r="A22018" s="294" t="s">
        <v>35158</v>
      </c>
      <c r="B22018" s="294"/>
      <c r="C22018" s="294"/>
      <c r="D22018" s="294"/>
      <c r="E22018" s="294"/>
      <c r="F22018" s="294"/>
    </row>
    <row r="22019">
      <c r="A22019" s="294" t="s">
        <v>35159</v>
      </c>
      <c r="B22019" s="294"/>
      <c r="C22019" s="294"/>
      <c r="D22019" s="294"/>
      <c r="E22019" s="294"/>
      <c r="F22019" s="294"/>
    </row>
    <row r="22020">
      <c r="A22020" s="294" t="s">
        <v>35160</v>
      </c>
      <c r="B22020" s="294"/>
      <c r="C22020" s="294"/>
      <c r="D22020" s="294"/>
      <c r="E22020" s="294"/>
      <c r="F22020" s="294"/>
    </row>
    <row r="22021">
      <c r="A22021" s="294" t="s">
        <v>26766</v>
      </c>
      <c r="B22021" s="294"/>
      <c r="C22021" s="294"/>
      <c r="D22021" s="294"/>
      <c r="E22021" s="294"/>
      <c r="F22021" s="294"/>
    </row>
    <row r="22022">
      <c r="A22022" s="294" t="s">
        <v>35161</v>
      </c>
      <c r="B22022" s="294"/>
      <c r="C22022" s="294"/>
      <c r="D22022" s="294"/>
      <c r="E22022" s="294"/>
      <c r="F22022" s="294"/>
    </row>
    <row r="22023">
      <c r="A22023" s="294" t="s">
        <v>35162</v>
      </c>
      <c r="B22023" s="294"/>
      <c r="C22023" s="294"/>
      <c r="D22023" s="294"/>
      <c r="E22023" s="294"/>
      <c r="F22023" s="294"/>
    </row>
    <row r="22024">
      <c r="A22024" s="294" t="s">
        <v>26767</v>
      </c>
      <c r="B22024" s="294"/>
      <c r="C22024" s="294"/>
      <c r="D22024" s="294"/>
      <c r="E22024" s="294"/>
      <c r="F22024" s="294"/>
    </row>
    <row r="22025">
      <c r="A22025" s="294" t="s">
        <v>35163</v>
      </c>
      <c r="B22025" s="294"/>
      <c r="C22025" s="294"/>
      <c r="D22025" s="294"/>
      <c r="E22025" s="294"/>
      <c r="F22025" s="294"/>
    </row>
    <row r="22026">
      <c r="A22026" s="294"/>
      <c r="B22026" s="294"/>
      <c r="C22026" s="294"/>
      <c r="D22026" s="294"/>
      <c r="E22026" s="294"/>
      <c r="F22026" s="294"/>
    </row>
    <row r="22027">
      <c r="A22027" s="294"/>
      <c r="B22027" s="294"/>
      <c r="C22027" s="294"/>
      <c r="D22027" s="294"/>
      <c r="E22027" s="294"/>
      <c r="F22027" s="294"/>
    </row>
    <row r="22028">
      <c r="A22028" s="294" t="s">
        <v>22281</v>
      </c>
      <c r="B22028" s="294"/>
      <c r="C22028" s="294"/>
      <c r="D22028" s="294"/>
      <c r="E22028" s="294"/>
      <c r="F22028" s="294"/>
    </row>
    <row r="22029">
      <c r="A22029" s="294"/>
      <c r="B22029" s="294"/>
      <c r="C22029" s="294"/>
      <c r="D22029" s="294"/>
      <c r="E22029" s="294"/>
      <c r="F22029" s="294"/>
    </row>
    <row r="22030">
      <c r="A22030" s="294" t="s">
        <v>35164</v>
      </c>
      <c r="B22030" s="294"/>
      <c r="C22030" s="294"/>
      <c r="D22030" s="294"/>
      <c r="E22030" s="294"/>
      <c r="F22030" s="294"/>
    </row>
    <row r="22031">
      <c r="A22031" s="294" t="s">
        <v>35165</v>
      </c>
      <c r="B22031" s="294"/>
      <c r="C22031" s="294"/>
      <c r="D22031" s="294"/>
      <c r="E22031" s="294"/>
      <c r="F22031" s="294"/>
    </row>
    <row r="22032">
      <c r="A22032" s="294" t="s">
        <v>35166</v>
      </c>
      <c r="B22032" s="294"/>
      <c r="C22032" s="294"/>
      <c r="D22032" s="294"/>
      <c r="E22032" s="294"/>
      <c r="F22032" s="294"/>
    </row>
    <row r="22033">
      <c r="A22033" s="294" t="s">
        <v>35167</v>
      </c>
      <c r="B22033" s="294"/>
      <c r="C22033" s="294"/>
      <c r="D22033" s="294"/>
      <c r="E22033" s="294"/>
      <c r="F22033" s="294"/>
    </row>
    <row r="22034">
      <c r="A22034" s="294" t="s">
        <v>35168</v>
      </c>
      <c r="B22034" s="294"/>
      <c r="C22034" s="294"/>
      <c r="D22034" s="294"/>
      <c r="E22034" s="294"/>
      <c r="F22034" s="294"/>
    </row>
    <row r="22035">
      <c r="A22035" s="294"/>
      <c r="B22035" s="294"/>
      <c r="C22035" s="294"/>
      <c r="D22035" s="294"/>
      <c r="E22035" s="294"/>
      <c r="F22035" s="294"/>
    </row>
    <row r="22036">
      <c r="A22036" s="294" t="s">
        <v>35169</v>
      </c>
      <c r="B22036" s="294"/>
      <c r="C22036" s="294"/>
      <c r="D22036" s="294"/>
      <c r="E22036" s="294"/>
      <c r="F22036" s="294"/>
    </row>
    <row r="22037">
      <c r="A22037" s="294"/>
      <c r="B22037" s="294"/>
      <c r="C22037" s="294"/>
      <c r="D22037" s="294"/>
      <c r="E22037" s="294"/>
      <c r="F22037" s="294"/>
    </row>
    <row r="22038">
      <c r="A22038" s="294" t="s">
        <v>35170</v>
      </c>
      <c r="B22038" s="294"/>
      <c r="C22038" s="294"/>
      <c r="D22038" s="294"/>
      <c r="E22038" s="294"/>
      <c r="F22038" s="294"/>
    </row>
    <row r="22039">
      <c r="A22039" s="294" t="s">
        <v>35171</v>
      </c>
      <c r="B22039" s="294"/>
      <c r="C22039" s="294"/>
      <c r="D22039" s="294"/>
      <c r="E22039" s="294"/>
      <c r="F22039" s="294"/>
    </row>
    <row r="22040">
      <c r="A22040" s="294" t="s">
        <v>35172</v>
      </c>
      <c r="B22040" s="294"/>
      <c r="C22040" s="294"/>
      <c r="D22040" s="294"/>
      <c r="E22040" s="294"/>
      <c r="F22040" s="294"/>
    </row>
    <row r="22041">
      <c r="A22041" s="294" t="s">
        <v>35173</v>
      </c>
      <c r="B22041" s="294"/>
      <c r="C22041" s="294"/>
      <c r="D22041" s="294"/>
      <c r="E22041" s="294"/>
      <c r="F22041" s="294"/>
    </row>
    <row r="22042">
      <c r="A22042" s="294" t="s">
        <v>35174</v>
      </c>
      <c r="B22042" s="294"/>
      <c r="C22042" s="294"/>
      <c r="D22042" s="294"/>
      <c r="E22042" s="294"/>
      <c r="F22042" s="294"/>
    </row>
    <row r="22043">
      <c r="A22043" s="294" t="s">
        <v>35175</v>
      </c>
      <c r="B22043" s="294"/>
      <c r="C22043" s="294"/>
      <c r="D22043" s="294"/>
      <c r="E22043" s="294"/>
      <c r="F22043" s="294"/>
    </row>
    <row r="22044">
      <c r="A22044" s="294" t="s">
        <v>35176</v>
      </c>
      <c r="B22044" s="294"/>
      <c r="C22044" s="294"/>
      <c r="D22044" s="294"/>
      <c r="E22044" s="294"/>
      <c r="F22044" s="294"/>
    </row>
    <row r="22045">
      <c r="A22045" s="294" t="s">
        <v>35177</v>
      </c>
      <c r="B22045" s="294"/>
      <c r="C22045" s="294"/>
      <c r="D22045" s="294"/>
      <c r="E22045" s="294"/>
      <c r="F22045" s="294"/>
    </row>
    <row r="22046">
      <c r="A22046" s="294"/>
      <c r="B22046" s="294"/>
      <c r="C22046" s="294"/>
      <c r="D22046" s="294"/>
      <c r="E22046" s="294"/>
      <c r="F22046" s="294"/>
    </row>
    <row r="22047">
      <c r="A22047" s="294" t="s">
        <v>27372</v>
      </c>
      <c r="B22047" s="294"/>
      <c r="C22047" s="294"/>
      <c r="D22047" s="294"/>
      <c r="E22047" s="294"/>
      <c r="F22047" s="294"/>
    </row>
    <row r="22048">
      <c r="A22048" s="294" t="s">
        <v>23322</v>
      </c>
      <c r="B22048" s="294"/>
      <c r="C22048" s="294"/>
      <c r="D22048" s="294"/>
      <c r="E22048" s="294"/>
      <c r="F22048" s="294"/>
    </row>
    <row r="22049">
      <c r="A22049" s="294"/>
      <c r="B22049" s="294"/>
      <c r="C22049" s="294"/>
      <c r="D22049" s="294"/>
      <c r="E22049" s="294"/>
      <c r="F22049" s="294"/>
    </row>
    <row r="22050">
      <c r="A22050" s="294" t="s">
        <v>35178</v>
      </c>
      <c r="B22050" s="294"/>
      <c r="C22050" s="294"/>
      <c r="D22050" s="294"/>
      <c r="E22050" s="294"/>
      <c r="F22050" s="294"/>
    </row>
    <row r="22051">
      <c r="A22051" s="294" t="s">
        <v>35179</v>
      </c>
      <c r="B22051" s="294"/>
      <c r="C22051" s="294"/>
      <c r="D22051" s="294"/>
      <c r="E22051" s="294"/>
      <c r="F22051" s="294"/>
    </row>
    <row r="22052">
      <c r="A22052" s="294" t="s">
        <v>35180</v>
      </c>
      <c r="B22052" s="294"/>
      <c r="C22052" s="294"/>
      <c r="D22052" s="294"/>
      <c r="E22052" s="294"/>
      <c r="F22052" s="294"/>
    </row>
    <row r="22053">
      <c r="A22053" s="294" t="s">
        <v>35181</v>
      </c>
      <c r="B22053" s="294"/>
      <c r="C22053" s="294"/>
      <c r="D22053" s="294"/>
      <c r="E22053" s="294"/>
      <c r="F22053" s="294"/>
    </row>
    <row r="22054">
      <c r="A22054" s="294"/>
      <c r="B22054" s="294"/>
      <c r="C22054" s="294"/>
      <c r="D22054" s="294"/>
      <c r="E22054" s="294"/>
      <c r="F22054" s="294"/>
    </row>
    <row r="22055">
      <c r="A22055" s="294" t="s">
        <v>23201</v>
      </c>
      <c r="B22055" s="294"/>
      <c r="C22055" s="294"/>
      <c r="D22055" s="294"/>
      <c r="E22055" s="294"/>
      <c r="F22055" s="294"/>
    </row>
    <row r="22056">
      <c r="A22056" s="294" t="s">
        <v>23202</v>
      </c>
      <c r="B22056" s="294"/>
      <c r="C22056" s="294"/>
      <c r="D22056" s="294"/>
      <c r="E22056" s="294"/>
      <c r="F22056" s="294"/>
    </row>
    <row r="22057">
      <c r="A22057" s="294"/>
      <c r="B22057" s="294"/>
      <c r="C22057" s="294"/>
      <c r="D22057" s="294"/>
      <c r="E22057" s="294"/>
      <c r="F22057" s="294"/>
    </row>
    <row r="22058">
      <c r="A22058" s="294" t="s">
        <v>35182</v>
      </c>
      <c r="B22058" s="294"/>
      <c r="C22058" s="294"/>
      <c r="D22058" s="294"/>
      <c r="E22058" s="294"/>
      <c r="F22058" s="294"/>
    </row>
    <row r="22059">
      <c r="A22059" s="294" t="s">
        <v>35183</v>
      </c>
      <c r="B22059" s="294"/>
      <c r="C22059" s="294"/>
      <c r="D22059" s="294"/>
      <c r="E22059" s="294"/>
      <c r="F22059" s="294"/>
    </row>
    <row r="22060">
      <c r="A22060" s="294" t="s">
        <v>35184</v>
      </c>
      <c r="B22060" s="294"/>
      <c r="C22060" s="294"/>
      <c r="D22060" s="294"/>
      <c r="E22060" s="294"/>
      <c r="F22060" s="294"/>
    </row>
    <row r="22061">
      <c r="A22061" s="294"/>
      <c r="B22061" s="294"/>
      <c r="C22061" s="294"/>
      <c r="D22061" s="294"/>
      <c r="E22061" s="294"/>
      <c r="F22061" s="294"/>
    </row>
    <row r="22062">
      <c r="A22062" s="294" t="s">
        <v>24952</v>
      </c>
      <c r="B22062" s="294"/>
      <c r="C22062" s="294"/>
      <c r="D22062" s="294"/>
      <c r="E22062" s="294"/>
      <c r="F22062" s="294"/>
    </row>
    <row r="22063">
      <c r="A22063" s="294"/>
      <c r="B22063" s="294"/>
      <c r="C22063" s="294"/>
      <c r="D22063" s="294"/>
      <c r="E22063" s="294"/>
      <c r="F22063" s="294"/>
    </row>
    <row r="22064">
      <c r="A22064" s="294" t="s">
        <v>35185</v>
      </c>
      <c r="B22064" s="294"/>
      <c r="C22064" s="294"/>
      <c r="D22064" s="294"/>
      <c r="E22064" s="294"/>
      <c r="F22064" s="294"/>
    </row>
    <row r="22065">
      <c r="A22065" s="294" t="s">
        <v>35186</v>
      </c>
      <c r="B22065" s="294"/>
      <c r="C22065" s="294"/>
      <c r="D22065" s="294"/>
      <c r="E22065" s="294"/>
      <c r="F22065" s="294"/>
    </row>
    <row r="22066">
      <c r="A22066" s="294" t="s">
        <v>35187</v>
      </c>
      <c r="B22066" s="294"/>
      <c r="C22066" s="294"/>
      <c r="D22066" s="294"/>
      <c r="E22066" s="294"/>
      <c r="F22066" s="294"/>
    </row>
    <row r="22067">
      <c r="A22067" s="294" t="s">
        <v>35188</v>
      </c>
      <c r="B22067" s="294"/>
      <c r="C22067" s="294"/>
      <c r="D22067" s="294"/>
      <c r="E22067" s="294"/>
      <c r="F22067" s="294"/>
    </row>
    <row r="22068">
      <c r="A22068" s="294" t="s">
        <v>35189</v>
      </c>
      <c r="B22068" s="294"/>
      <c r="C22068" s="294"/>
      <c r="D22068" s="294"/>
      <c r="E22068" s="294"/>
      <c r="F22068" s="294"/>
    </row>
    <row r="22069">
      <c r="A22069" s="294" t="s">
        <v>35190</v>
      </c>
      <c r="B22069" s="294"/>
      <c r="C22069" s="294"/>
      <c r="D22069" s="294"/>
      <c r="E22069" s="294"/>
      <c r="F22069" s="294"/>
    </row>
    <row r="22070">
      <c r="A22070" s="294" t="s">
        <v>35191</v>
      </c>
      <c r="B22070" s="294"/>
      <c r="C22070" s="294"/>
      <c r="D22070" s="294"/>
      <c r="E22070" s="294"/>
      <c r="F22070" s="294"/>
    </row>
    <row r="22071">
      <c r="A22071" s="294" t="s">
        <v>35192</v>
      </c>
      <c r="B22071" s="294"/>
      <c r="C22071" s="294"/>
      <c r="D22071" s="294"/>
      <c r="E22071" s="294"/>
      <c r="F22071" s="294"/>
    </row>
    <row r="22072">
      <c r="A22072" s="294" t="s">
        <v>35193</v>
      </c>
      <c r="B22072" s="294"/>
      <c r="C22072" s="294"/>
      <c r="D22072" s="294"/>
      <c r="E22072" s="294"/>
      <c r="F22072" s="294"/>
    </row>
    <row r="22073">
      <c r="A22073" s="294" t="s">
        <v>35194</v>
      </c>
      <c r="B22073" s="294"/>
      <c r="C22073" s="294"/>
      <c r="D22073" s="294"/>
      <c r="E22073" s="294"/>
      <c r="F22073" s="294"/>
    </row>
    <row r="22074">
      <c r="A22074" s="294" t="s">
        <v>21336</v>
      </c>
      <c r="B22074" s="294"/>
      <c r="C22074" s="294"/>
      <c r="D22074" s="294"/>
      <c r="E22074" s="294"/>
      <c r="F22074" s="294"/>
    </row>
    <row r="22075">
      <c r="A22075" s="294" t="s">
        <v>35195</v>
      </c>
      <c r="B22075" s="294"/>
      <c r="C22075" s="294"/>
      <c r="D22075" s="294"/>
      <c r="E22075" s="294"/>
      <c r="F22075" s="294"/>
    </row>
    <row r="22076">
      <c r="A22076" s="294" t="s">
        <v>35196</v>
      </c>
      <c r="B22076" s="294"/>
      <c r="C22076" s="294"/>
      <c r="D22076" s="294"/>
      <c r="E22076" s="294"/>
      <c r="F22076" s="294"/>
    </row>
    <row r="22077">
      <c r="A22077" s="294" t="s">
        <v>35197</v>
      </c>
      <c r="B22077" s="294"/>
      <c r="C22077" s="294"/>
      <c r="D22077" s="294"/>
      <c r="E22077" s="294"/>
      <c r="F22077" s="294"/>
    </row>
    <row r="22078">
      <c r="A22078" s="294" t="s">
        <v>35198</v>
      </c>
      <c r="B22078" s="294"/>
      <c r="C22078" s="294"/>
      <c r="D22078" s="294"/>
      <c r="E22078" s="294"/>
      <c r="F22078" s="294"/>
    </row>
    <row r="22079">
      <c r="A22079" s="294" t="s">
        <v>35199</v>
      </c>
      <c r="B22079" s="294"/>
      <c r="C22079" s="294"/>
      <c r="D22079" s="294"/>
      <c r="E22079" s="294"/>
      <c r="F22079" s="294"/>
    </row>
    <row r="22080">
      <c r="A22080" s="294" t="s">
        <v>35200</v>
      </c>
      <c r="B22080" s="294"/>
      <c r="C22080" s="294"/>
      <c r="D22080" s="294"/>
      <c r="E22080" s="294"/>
      <c r="F22080" s="294"/>
    </row>
    <row r="22081">
      <c r="A22081" s="294" t="s">
        <v>35201</v>
      </c>
      <c r="B22081" s="294"/>
      <c r="C22081" s="294"/>
      <c r="D22081" s="294"/>
      <c r="E22081" s="294"/>
      <c r="F22081" s="294"/>
    </row>
    <row r="22082">
      <c r="A22082" s="294"/>
      <c r="B22082" s="294"/>
      <c r="C22082" s="294"/>
      <c r="D22082" s="294"/>
      <c r="E22082" s="294"/>
      <c r="F22082" s="294"/>
    </row>
    <row r="22083">
      <c r="A22083" s="294" t="s">
        <v>28124</v>
      </c>
      <c r="B22083" s="294"/>
      <c r="C22083" s="294"/>
      <c r="D22083" s="294"/>
      <c r="E22083" s="294"/>
      <c r="F22083" s="294"/>
    </row>
    <row r="22084">
      <c r="A22084" s="294" t="s">
        <v>35202</v>
      </c>
      <c r="B22084" s="294"/>
      <c r="C22084" s="294"/>
      <c r="D22084" s="294"/>
      <c r="E22084" s="294"/>
      <c r="F22084" s="294"/>
    </row>
    <row r="22085">
      <c r="A22085" s="294" t="s">
        <v>21618</v>
      </c>
      <c r="B22085" s="294"/>
      <c r="C22085" s="294"/>
      <c r="D22085" s="294"/>
      <c r="E22085" s="294"/>
      <c r="F22085" s="294"/>
    </row>
    <row r="22086">
      <c r="A22086" s="294" t="s">
        <v>35203</v>
      </c>
      <c r="B22086" s="294"/>
      <c r="C22086" s="294"/>
      <c r="D22086" s="294"/>
      <c r="E22086" s="294"/>
      <c r="F22086" s="294"/>
    </row>
    <row r="22087">
      <c r="A22087" s="294"/>
      <c r="B22087" s="294"/>
      <c r="C22087" s="294"/>
      <c r="D22087" s="294"/>
      <c r="E22087" s="294"/>
      <c r="F22087" s="294"/>
    </row>
    <row r="22088">
      <c r="A22088" s="294" t="s">
        <v>22512</v>
      </c>
      <c r="B22088" s="294"/>
      <c r="C22088" s="294"/>
      <c r="D22088" s="294"/>
      <c r="E22088" s="294"/>
      <c r="F22088" s="294"/>
    </row>
    <row r="22089">
      <c r="A22089" s="294" t="s">
        <v>23459</v>
      </c>
      <c r="B22089" s="294"/>
      <c r="C22089" s="294"/>
      <c r="D22089" s="294"/>
      <c r="E22089" s="294"/>
      <c r="F22089" s="294"/>
    </row>
    <row r="22090">
      <c r="A22090" s="294"/>
      <c r="B22090" s="294"/>
      <c r="C22090" s="294"/>
      <c r="D22090" s="294"/>
      <c r="E22090" s="294"/>
      <c r="F22090" s="294"/>
    </row>
    <row r="22091">
      <c r="A22091" s="294" t="s">
        <v>35204</v>
      </c>
      <c r="B22091" s="294"/>
      <c r="C22091" s="294"/>
      <c r="D22091" s="294"/>
      <c r="E22091" s="294"/>
      <c r="F22091" s="294"/>
    </row>
    <row r="22092">
      <c r="A22092" s="294" t="s">
        <v>35205</v>
      </c>
      <c r="B22092" s="294"/>
      <c r="C22092" s="294"/>
      <c r="D22092" s="294"/>
      <c r="E22092" s="294"/>
      <c r="F22092" s="294"/>
    </row>
    <row r="22093">
      <c r="A22093" s="294" t="s">
        <v>35206</v>
      </c>
      <c r="B22093" s="294"/>
      <c r="C22093" s="294"/>
      <c r="D22093" s="294"/>
      <c r="E22093" s="294"/>
      <c r="F22093" s="294"/>
    </row>
    <row r="22094">
      <c r="A22094" s="294" t="s">
        <v>35207</v>
      </c>
      <c r="B22094" s="294"/>
      <c r="C22094" s="294"/>
      <c r="D22094" s="294"/>
      <c r="E22094" s="294"/>
      <c r="F22094" s="294"/>
    </row>
    <row r="22095">
      <c r="A22095" s="294" t="s">
        <v>35208</v>
      </c>
      <c r="B22095" s="294"/>
      <c r="C22095" s="294"/>
      <c r="D22095" s="294"/>
      <c r="E22095" s="294"/>
      <c r="F22095" s="294"/>
    </row>
    <row r="22096">
      <c r="A22096" s="294" t="s">
        <v>35209</v>
      </c>
      <c r="B22096" s="294"/>
      <c r="C22096" s="294"/>
      <c r="D22096" s="294"/>
      <c r="E22096" s="294"/>
      <c r="F22096" s="294"/>
    </row>
    <row r="22097">
      <c r="A22097" s="294" t="s">
        <v>35210</v>
      </c>
      <c r="B22097" s="294"/>
      <c r="C22097" s="294"/>
      <c r="D22097" s="294"/>
      <c r="E22097" s="294"/>
      <c r="F22097" s="294"/>
    </row>
    <row r="22098">
      <c r="A22098" s="294" t="s">
        <v>35211</v>
      </c>
      <c r="B22098" s="294"/>
      <c r="C22098" s="294"/>
      <c r="D22098" s="294"/>
      <c r="E22098" s="294"/>
      <c r="F22098" s="294"/>
    </row>
    <row r="22099">
      <c r="A22099" s="294" t="s">
        <v>35212</v>
      </c>
      <c r="B22099" s="294"/>
      <c r="C22099" s="294"/>
      <c r="D22099" s="294"/>
      <c r="E22099" s="294"/>
      <c r="F22099" s="294"/>
    </row>
    <row r="22100">
      <c r="A22100" s="294" t="s">
        <v>21892</v>
      </c>
      <c r="B22100" s="294"/>
      <c r="C22100" s="294"/>
      <c r="D22100" s="294"/>
      <c r="E22100" s="294"/>
      <c r="F22100" s="294"/>
    </row>
    <row r="22101">
      <c r="A22101" s="294" t="s">
        <v>35213</v>
      </c>
      <c r="B22101" s="294"/>
      <c r="C22101" s="294"/>
      <c r="D22101" s="294"/>
      <c r="E22101" s="294"/>
      <c r="F22101" s="294"/>
    </row>
    <row r="22102">
      <c r="A22102" s="294" t="s">
        <v>35214</v>
      </c>
      <c r="B22102" s="294"/>
      <c r="C22102" s="294"/>
      <c r="D22102" s="294"/>
      <c r="E22102" s="294"/>
      <c r="F22102" s="294"/>
    </row>
    <row r="22103">
      <c r="A22103" s="294"/>
      <c r="B22103" s="294"/>
      <c r="C22103" s="294"/>
      <c r="D22103" s="294"/>
      <c r="E22103" s="294"/>
      <c r="F22103" s="294"/>
    </row>
    <row r="22104">
      <c r="A22104" s="294" t="s">
        <v>24323</v>
      </c>
      <c r="B22104" s="294"/>
      <c r="C22104" s="294"/>
      <c r="D22104" s="294"/>
      <c r="E22104" s="294"/>
      <c r="F22104" s="294"/>
    </row>
    <row r="22105">
      <c r="A22105" s="294" t="s">
        <v>23149</v>
      </c>
      <c r="B22105" s="294"/>
      <c r="C22105" s="294"/>
      <c r="D22105" s="294"/>
      <c r="E22105" s="294"/>
      <c r="F22105" s="294"/>
    </row>
    <row r="22106">
      <c r="A22106" s="294"/>
      <c r="B22106" s="294"/>
      <c r="C22106" s="294"/>
      <c r="D22106" s="294"/>
      <c r="E22106" s="294"/>
      <c r="F22106" s="294"/>
    </row>
    <row r="22107">
      <c r="A22107" s="294" t="s">
        <v>35215</v>
      </c>
      <c r="B22107" s="294"/>
      <c r="C22107" s="294"/>
      <c r="D22107" s="294"/>
      <c r="E22107" s="294"/>
      <c r="F22107" s="294"/>
    </row>
    <row r="22108">
      <c r="A22108" s="294" t="s">
        <v>35216</v>
      </c>
      <c r="B22108" s="294"/>
      <c r="C22108" s="294"/>
      <c r="D22108" s="294"/>
      <c r="E22108" s="294"/>
      <c r="F22108" s="294"/>
    </row>
    <row r="22109">
      <c r="A22109" s="294" t="s">
        <v>35217</v>
      </c>
      <c r="B22109" s="294"/>
      <c r="C22109" s="294"/>
      <c r="D22109" s="294"/>
      <c r="E22109" s="294"/>
      <c r="F22109" s="294"/>
    </row>
    <row r="22110">
      <c r="A22110" s="294" t="s">
        <v>35218</v>
      </c>
      <c r="B22110" s="294"/>
      <c r="C22110" s="294"/>
      <c r="D22110" s="294"/>
      <c r="E22110" s="294"/>
      <c r="F22110" s="294"/>
    </row>
    <row r="22111">
      <c r="A22111" s="294" t="s">
        <v>35219</v>
      </c>
      <c r="B22111" s="294"/>
      <c r="C22111" s="294"/>
      <c r="D22111" s="294"/>
      <c r="E22111" s="294"/>
      <c r="F22111" s="294"/>
    </row>
    <row r="22112">
      <c r="A22112" s="294" t="s">
        <v>35220</v>
      </c>
      <c r="B22112" s="294"/>
      <c r="C22112" s="294"/>
      <c r="D22112" s="294"/>
      <c r="E22112" s="294"/>
      <c r="F22112" s="294"/>
    </row>
    <row r="22113">
      <c r="A22113" s="294" t="s">
        <v>35221</v>
      </c>
      <c r="B22113" s="294"/>
      <c r="C22113" s="294"/>
      <c r="D22113" s="294"/>
      <c r="E22113" s="294"/>
      <c r="F22113" s="294"/>
    </row>
    <row r="22114">
      <c r="A22114" s="294" t="s">
        <v>24038</v>
      </c>
      <c r="B22114" s="294"/>
      <c r="C22114" s="294"/>
      <c r="D22114" s="294"/>
      <c r="E22114" s="294"/>
      <c r="F22114" s="294"/>
    </row>
    <row r="22115">
      <c r="A22115" s="294" t="s">
        <v>35222</v>
      </c>
      <c r="B22115" s="294"/>
      <c r="C22115" s="294"/>
      <c r="D22115" s="294"/>
      <c r="E22115" s="294"/>
      <c r="F22115" s="294"/>
    </row>
    <row r="22116">
      <c r="A22116" s="294"/>
      <c r="B22116" s="294"/>
      <c r="C22116" s="294"/>
      <c r="D22116" s="294"/>
      <c r="E22116" s="294"/>
      <c r="F22116" s="294"/>
    </row>
    <row r="22117">
      <c r="A22117" s="294" t="s">
        <v>23362</v>
      </c>
      <c r="B22117" s="294"/>
      <c r="C22117" s="294"/>
      <c r="D22117" s="294"/>
      <c r="E22117" s="294"/>
      <c r="F22117" s="294"/>
    </row>
    <row r="22118">
      <c r="A22118" s="294" t="s">
        <v>23813</v>
      </c>
      <c r="B22118" s="294"/>
      <c r="C22118" s="294"/>
      <c r="D22118" s="294"/>
      <c r="E22118" s="294"/>
      <c r="F22118" s="294"/>
    </row>
    <row r="22119">
      <c r="A22119" s="294"/>
      <c r="B22119" s="294"/>
      <c r="C22119" s="294"/>
      <c r="D22119" s="294"/>
      <c r="E22119" s="294"/>
      <c r="F22119" s="294"/>
    </row>
    <row r="22120">
      <c r="A22120" s="294" t="s">
        <v>35204</v>
      </c>
      <c r="B22120" s="294"/>
      <c r="C22120" s="294"/>
      <c r="D22120" s="294"/>
      <c r="E22120" s="294"/>
      <c r="F22120" s="294"/>
    </row>
    <row r="22121">
      <c r="A22121" s="294" t="s">
        <v>35223</v>
      </c>
      <c r="B22121" s="294"/>
      <c r="C22121" s="294"/>
      <c r="D22121" s="294"/>
      <c r="E22121" s="294"/>
      <c r="F22121" s="294"/>
    </row>
    <row r="22122">
      <c r="A22122" s="294" t="s">
        <v>35224</v>
      </c>
      <c r="B22122" s="294"/>
      <c r="C22122" s="294"/>
      <c r="D22122" s="294"/>
      <c r="E22122" s="294"/>
      <c r="F22122" s="294"/>
    </row>
    <row r="22123">
      <c r="A22123" s="294" t="s">
        <v>35225</v>
      </c>
      <c r="B22123" s="294"/>
      <c r="C22123" s="294"/>
      <c r="D22123" s="294"/>
      <c r="E22123" s="294"/>
      <c r="F22123" s="294"/>
    </row>
    <row r="22124">
      <c r="A22124" s="294" t="s">
        <v>35226</v>
      </c>
      <c r="B22124" s="294"/>
      <c r="C22124" s="294"/>
      <c r="D22124" s="294"/>
      <c r="E22124" s="294"/>
      <c r="F22124" s="294"/>
    </row>
    <row r="22125">
      <c r="A22125" s="294" t="s">
        <v>35227</v>
      </c>
      <c r="B22125" s="294"/>
      <c r="C22125" s="294"/>
      <c r="D22125" s="294"/>
      <c r="E22125" s="294"/>
      <c r="F22125" s="294"/>
    </row>
    <row r="22126">
      <c r="A22126" s="294" t="s">
        <v>35228</v>
      </c>
      <c r="B22126" s="294"/>
      <c r="C22126" s="294"/>
      <c r="D22126" s="294"/>
      <c r="E22126" s="294"/>
      <c r="F22126" s="294"/>
    </row>
    <row r="22127">
      <c r="A22127" s="294" t="s">
        <v>35229</v>
      </c>
      <c r="B22127" s="294"/>
      <c r="C22127" s="294"/>
      <c r="D22127" s="294"/>
      <c r="E22127" s="294"/>
      <c r="F22127" s="294"/>
    </row>
    <row r="22128">
      <c r="A22128" s="294" t="s">
        <v>35230</v>
      </c>
      <c r="B22128" s="294"/>
      <c r="C22128" s="294"/>
      <c r="D22128" s="294"/>
      <c r="E22128" s="294"/>
      <c r="F22128" s="294"/>
    </row>
    <row r="22129">
      <c r="A22129" s="294" t="s">
        <v>35231</v>
      </c>
      <c r="B22129" s="294"/>
      <c r="C22129" s="294"/>
      <c r="D22129" s="294"/>
      <c r="E22129" s="294"/>
      <c r="F22129" s="294"/>
    </row>
    <row r="22130">
      <c r="A22130" s="294" t="s">
        <v>35232</v>
      </c>
      <c r="B22130" s="294"/>
      <c r="C22130" s="294"/>
      <c r="D22130" s="294"/>
      <c r="E22130" s="294"/>
      <c r="F22130" s="294"/>
    </row>
    <row r="22131">
      <c r="A22131" s="294" t="s">
        <v>35233</v>
      </c>
      <c r="B22131" s="294"/>
      <c r="C22131" s="294"/>
      <c r="D22131" s="294"/>
      <c r="E22131" s="294"/>
      <c r="F22131" s="294"/>
    </row>
    <row r="22132">
      <c r="A22132" s="294" t="s">
        <v>21892</v>
      </c>
      <c r="B22132" s="294"/>
      <c r="C22132" s="294"/>
      <c r="D22132" s="294"/>
      <c r="E22132" s="294"/>
      <c r="F22132" s="294"/>
    </row>
    <row r="22133">
      <c r="A22133" s="294" t="s">
        <v>35234</v>
      </c>
      <c r="B22133" s="294"/>
      <c r="C22133" s="294"/>
      <c r="D22133" s="294"/>
      <c r="E22133" s="294"/>
      <c r="F22133" s="294"/>
    </row>
    <row r="22134">
      <c r="A22134" s="294" t="s">
        <v>35235</v>
      </c>
      <c r="B22134" s="294"/>
      <c r="C22134" s="294"/>
      <c r="D22134" s="294"/>
      <c r="E22134" s="294"/>
      <c r="F22134" s="294"/>
    </row>
    <row r="22135">
      <c r="A22135" s="294"/>
      <c r="B22135" s="294"/>
      <c r="C22135" s="294"/>
      <c r="D22135" s="294"/>
      <c r="E22135" s="294"/>
      <c r="F22135" s="294"/>
    </row>
    <row r="22136">
      <c r="A22136" s="294" t="s">
        <v>21401</v>
      </c>
      <c r="B22136" s="294"/>
      <c r="C22136" s="294"/>
      <c r="D22136" s="294"/>
      <c r="E22136" s="294"/>
      <c r="F22136" s="294"/>
    </row>
    <row r="22137">
      <c r="A22137" s="294"/>
      <c r="B22137" s="294"/>
      <c r="C22137" s="294"/>
      <c r="D22137" s="294"/>
      <c r="E22137" s="294"/>
      <c r="F22137" s="294"/>
    </row>
    <row r="22138">
      <c r="A22138" s="294" t="s">
        <v>35236</v>
      </c>
      <c r="B22138" s="294"/>
      <c r="C22138" s="294"/>
      <c r="D22138" s="294"/>
      <c r="E22138" s="294"/>
      <c r="F22138" s="294"/>
    </row>
    <row r="22139">
      <c r="A22139" s="294" t="s">
        <v>35237</v>
      </c>
      <c r="B22139" s="294"/>
      <c r="C22139" s="294"/>
      <c r="D22139" s="294"/>
      <c r="E22139" s="294"/>
      <c r="F22139" s="294"/>
    </row>
    <row r="22140">
      <c r="A22140" s="294" t="s">
        <v>35238</v>
      </c>
      <c r="B22140" s="294"/>
      <c r="C22140" s="294"/>
      <c r="D22140" s="294"/>
      <c r="E22140" s="294"/>
      <c r="F22140" s="294"/>
    </row>
    <row r="22141">
      <c r="A22141" s="294" t="s">
        <v>35239</v>
      </c>
      <c r="B22141" s="294"/>
      <c r="C22141" s="294"/>
      <c r="D22141" s="294"/>
      <c r="E22141" s="294"/>
      <c r="F22141" s="294"/>
    </row>
    <row r="22142">
      <c r="A22142" s="294" t="s">
        <v>35240</v>
      </c>
      <c r="B22142" s="294"/>
      <c r="C22142" s="294"/>
      <c r="D22142" s="294"/>
      <c r="E22142" s="294"/>
      <c r="F22142" s="294"/>
    </row>
    <row r="22143">
      <c r="A22143" s="294" t="s">
        <v>35241</v>
      </c>
      <c r="B22143" s="294"/>
      <c r="C22143" s="294"/>
      <c r="D22143" s="294"/>
      <c r="E22143" s="294"/>
      <c r="F22143" s="294"/>
    </row>
    <row r="22144">
      <c r="A22144" s="294" t="s">
        <v>35242</v>
      </c>
      <c r="B22144" s="294"/>
      <c r="C22144" s="294"/>
      <c r="D22144" s="294"/>
      <c r="E22144" s="294"/>
      <c r="F22144" s="294"/>
    </row>
    <row r="22145">
      <c r="A22145" s="294" t="s">
        <v>35243</v>
      </c>
      <c r="B22145" s="294"/>
      <c r="C22145" s="294"/>
      <c r="D22145" s="294"/>
      <c r="E22145" s="294"/>
      <c r="F22145" s="294"/>
    </row>
    <row r="22146">
      <c r="A22146" s="294"/>
      <c r="B22146" s="294"/>
      <c r="C22146" s="294"/>
      <c r="D22146" s="294"/>
      <c r="E22146" s="294"/>
      <c r="F22146" s="294"/>
    </row>
    <row r="22147">
      <c r="A22147" s="294" t="s">
        <v>22239</v>
      </c>
      <c r="B22147" s="294"/>
      <c r="C22147" s="294"/>
      <c r="D22147" s="294"/>
      <c r="E22147" s="294"/>
      <c r="F22147" s="294"/>
    </row>
    <row r="22148">
      <c r="A22148" s="294"/>
      <c r="B22148" s="294"/>
      <c r="C22148" s="294"/>
      <c r="D22148" s="294"/>
      <c r="E22148" s="294"/>
      <c r="F22148" s="294"/>
    </row>
    <row r="22149">
      <c r="A22149" s="294" t="s">
        <v>26901</v>
      </c>
      <c r="B22149" s="294"/>
      <c r="C22149" s="294"/>
      <c r="D22149" s="294"/>
      <c r="E22149" s="294"/>
      <c r="F22149" s="294"/>
    </row>
    <row r="22150">
      <c r="A22150" s="294" t="s">
        <v>35244</v>
      </c>
      <c r="B22150" s="294"/>
      <c r="C22150" s="294"/>
      <c r="D22150" s="294"/>
      <c r="E22150" s="294"/>
      <c r="F22150" s="294"/>
    </row>
    <row r="22151">
      <c r="A22151" s="294" t="s">
        <v>35245</v>
      </c>
      <c r="B22151" s="294"/>
      <c r="C22151" s="294"/>
      <c r="D22151" s="294"/>
      <c r="E22151" s="294"/>
      <c r="F22151" s="294"/>
    </row>
    <row r="22152">
      <c r="A22152" s="294" t="s">
        <v>35246</v>
      </c>
      <c r="B22152" s="294"/>
      <c r="C22152" s="294"/>
      <c r="D22152" s="294"/>
      <c r="E22152" s="294"/>
      <c r="F22152" s="294"/>
    </row>
    <row r="22153">
      <c r="A22153" s="294" t="s">
        <v>35247</v>
      </c>
      <c r="B22153" s="294"/>
      <c r="C22153" s="294"/>
      <c r="D22153" s="294"/>
      <c r="E22153" s="294"/>
      <c r="F22153" s="294"/>
    </row>
    <row r="22154">
      <c r="A22154" s="294" t="str">
        <f>ARRAY_CONSTRAIN(ARRAYFORMULA(-Severe muscle spasm — starts from jaw → neck → back → whole body.), 1, 1)</f>
        <v>#ERROR!</v>
      </c>
      <c r="B22154" s="294"/>
      <c r="C22154" s="294"/>
      <c r="D22154" s="294"/>
      <c r="E22154" s="294"/>
      <c r="F22154" s="294"/>
    </row>
    <row r="22155">
      <c r="A22155" s="294" t="s">
        <v>35248</v>
      </c>
      <c r="B22155" s="294"/>
      <c r="C22155" s="294"/>
      <c r="D22155" s="294"/>
      <c r="E22155" s="294"/>
      <c r="F22155" s="294"/>
    </row>
    <row r="22156">
      <c r="A22156" s="294" t="s">
        <v>35249</v>
      </c>
      <c r="B22156" s="294"/>
      <c r="C22156" s="294"/>
      <c r="D22156" s="294"/>
      <c r="E22156" s="294"/>
      <c r="F22156" s="294"/>
    </row>
    <row r="22157">
      <c r="A22157" s="294" t="s">
        <v>26910</v>
      </c>
      <c r="B22157" s="294"/>
      <c r="C22157" s="294"/>
      <c r="D22157" s="294"/>
      <c r="E22157" s="294"/>
      <c r="F22157" s="294"/>
    </row>
    <row r="22158">
      <c r="A22158" s="294" t="s">
        <v>35250</v>
      </c>
      <c r="B22158" s="294"/>
      <c r="C22158" s="294"/>
      <c r="D22158" s="294"/>
      <c r="E22158" s="294"/>
      <c r="F22158" s="294"/>
    </row>
    <row r="22159">
      <c r="A22159" s="294" t="s">
        <v>35251</v>
      </c>
      <c r="B22159" s="294"/>
      <c r="C22159" s="294"/>
      <c r="D22159" s="294"/>
      <c r="E22159" s="294"/>
      <c r="F22159" s="294"/>
    </row>
    <row r="22160">
      <c r="A22160" s="294" t="s">
        <v>35252</v>
      </c>
      <c r="B22160" s="294"/>
      <c r="C22160" s="294"/>
      <c r="D22160" s="294"/>
      <c r="E22160" s="294"/>
      <c r="F22160" s="294"/>
    </row>
    <row r="22161">
      <c r="A22161" s="294" t="s">
        <v>35253</v>
      </c>
      <c r="B22161" s="294"/>
      <c r="C22161" s="294"/>
      <c r="D22161" s="294"/>
      <c r="E22161" s="294"/>
      <c r="F22161" s="294"/>
    </row>
    <row r="22162">
      <c r="A22162" s="294" t="s">
        <v>35254</v>
      </c>
      <c r="B22162" s="294"/>
      <c r="C22162" s="294"/>
      <c r="D22162" s="294"/>
      <c r="E22162" s="294"/>
      <c r="F22162" s="294"/>
    </row>
    <row r="22163">
      <c r="A22163" s="294" t="s">
        <v>35255</v>
      </c>
      <c r="B22163" s="294"/>
      <c r="C22163" s="294"/>
      <c r="D22163" s="294"/>
      <c r="E22163" s="294"/>
      <c r="F22163" s="294"/>
    </row>
    <row r="22164">
      <c r="A22164" s="294" t="s">
        <v>35256</v>
      </c>
      <c r="B22164" s="294"/>
      <c r="C22164" s="294"/>
      <c r="D22164" s="294"/>
      <c r="E22164" s="294"/>
      <c r="F22164" s="294"/>
    </row>
    <row r="22165">
      <c r="A22165" s="294"/>
      <c r="B22165" s="294"/>
      <c r="C22165" s="294"/>
      <c r="D22165" s="294"/>
      <c r="E22165" s="294"/>
      <c r="F22165" s="294"/>
    </row>
    <row r="22166">
      <c r="A22166" s="294" t="s">
        <v>21304</v>
      </c>
      <c r="B22166" s="294"/>
      <c r="C22166" s="294"/>
      <c r="D22166" s="294"/>
      <c r="E22166" s="294"/>
      <c r="F22166" s="294"/>
    </row>
    <row r="22167">
      <c r="A22167" s="294"/>
      <c r="B22167" s="294"/>
      <c r="C22167" s="294"/>
      <c r="D22167" s="294"/>
      <c r="E22167" s="294"/>
      <c r="F22167" s="294"/>
    </row>
    <row r="22168">
      <c r="A22168" s="294" t="s">
        <v>35257</v>
      </c>
      <c r="B22168" s="294"/>
      <c r="C22168" s="294"/>
      <c r="D22168" s="294"/>
      <c r="E22168" s="294"/>
      <c r="F22168" s="294"/>
    </row>
    <row r="22169">
      <c r="A22169" s="294" t="s">
        <v>35258</v>
      </c>
      <c r="B22169" s="294"/>
      <c r="C22169" s="294"/>
      <c r="D22169" s="294"/>
      <c r="E22169" s="294"/>
      <c r="F22169" s="294"/>
    </row>
    <row r="22170">
      <c r="A22170" s="294" t="s">
        <v>35259</v>
      </c>
      <c r="B22170" s="294"/>
      <c r="C22170" s="294"/>
      <c r="D22170" s="294"/>
      <c r="E22170" s="294"/>
      <c r="F22170" s="294"/>
    </row>
    <row r="22171">
      <c r="A22171" s="294" t="s">
        <v>35260</v>
      </c>
      <c r="B22171" s="294"/>
      <c r="C22171" s="294"/>
      <c r="D22171" s="294"/>
      <c r="E22171" s="294"/>
      <c r="F22171" s="294"/>
    </row>
    <row r="22172">
      <c r="A22172" s="294" t="s">
        <v>35261</v>
      </c>
      <c r="B22172" s="294"/>
      <c r="C22172" s="294"/>
      <c r="D22172" s="294"/>
      <c r="E22172" s="294"/>
      <c r="F22172" s="294"/>
    </row>
    <row r="22173">
      <c r="A22173" s="294" t="s">
        <v>35262</v>
      </c>
      <c r="B22173" s="294"/>
      <c r="C22173" s="294"/>
      <c r="D22173" s="294"/>
      <c r="E22173" s="294"/>
      <c r="F22173" s="294"/>
    </row>
    <row r="22174">
      <c r="A22174" s="294" t="s">
        <v>35263</v>
      </c>
      <c r="B22174" s="294"/>
      <c r="C22174" s="294"/>
      <c r="D22174" s="294"/>
      <c r="E22174" s="294"/>
      <c r="F22174" s="294"/>
    </row>
    <row r="22175">
      <c r="A22175" s="294" t="s">
        <v>35264</v>
      </c>
      <c r="B22175" s="294"/>
      <c r="C22175" s="294"/>
      <c r="D22175" s="294"/>
      <c r="E22175" s="294"/>
      <c r="F22175" s="294"/>
    </row>
    <row r="22176">
      <c r="A22176" s="294" t="s">
        <v>35265</v>
      </c>
      <c r="B22176" s="294"/>
      <c r="C22176" s="294"/>
      <c r="D22176" s="294"/>
      <c r="E22176" s="294"/>
      <c r="F22176" s="294"/>
    </row>
    <row r="22177">
      <c r="A22177" s="294"/>
      <c r="B22177" s="294"/>
      <c r="C22177" s="294"/>
      <c r="D22177" s="294"/>
      <c r="E22177" s="294"/>
      <c r="F22177" s="294"/>
    </row>
    <row r="22178">
      <c r="A22178" s="294" t="s">
        <v>28124</v>
      </c>
      <c r="B22178" s="294"/>
      <c r="C22178" s="294"/>
      <c r="D22178" s="294"/>
      <c r="E22178" s="294"/>
      <c r="F22178" s="294"/>
    </row>
    <row r="22179">
      <c r="A22179" s="294" t="s">
        <v>35266</v>
      </c>
      <c r="B22179" s="294"/>
      <c r="C22179" s="294"/>
      <c r="D22179" s="294"/>
      <c r="E22179" s="294"/>
      <c r="F22179" s="294"/>
    </row>
    <row r="22180">
      <c r="A22180" s="294" t="s">
        <v>21672</v>
      </c>
      <c r="B22180" s="294"/>
      <c r="C22180" s="294"/>
      <c r="D22180" s="294"/>
      <c r="E22180" s="294"/>
      <c r="F22180" s="294"/>
    </row>
    <row r="22181">
      <c r="A22181" s="294" t="s">
        <v>35267</v>
      </c>
      <c r="B22181" s="294"/>
      <c r="C22181" s="294"/>
      <c r="D22181" s="294"/>
      <c r="E22181" s="294"/>
      <c r="F22181" s="294"/>
    </row>
    <row r="22182">
      <c r="A22182" s="294"/>
      <c r="B22182" s="294"/>
      <c r="C22182" s="294"/>
      <c r="D22182" s="294"/>
      <c r="E22182" s="294"/>
      <c r="F22182" s="294"/>
    </row>
    <row r="22183">
      <c r="A22183" s="294"/>
      <c r="B22183" s="294"/>
      <c r="C22183" s="294"/>
      <c r="D22183" s="294"/>
      <c r="E22183" s="294"/>
      <c r="F22183" s="294"/>
    </row>
    <row r="22184">
      <c r="A22184" s="294" t="s">
        <v>23007</v>
      </c>
      <c r="B22184" s="294"/>
      <c r="C22184" s="294"/>
      <c r="D22184" s="294"/>
      <c r="E22184" s="294"/>
      <c r="F22184" s="294"/>
    </row>
    <row r="22185">
      <c r="A22185" s="294"/>
      <c r="B22185" s="294"/>
      <c r="C22185" s="294"/>
      <c r="D22185" s="294"/>
      <c r="E22185" s="294"/>
      <c r="F22185" s="294"/>
    </row>
    <row r="22186">
      <c r="A22186" s="294" t="s">
        <v>35268</v>
      </c>
      <c r="B22186" s="294"/>
      <c r="C22186" s="294"/>
      <c r="D22186" s="294"/>
      <c r="E22186" s="294"/>
      <c r="F22186" s="294"/>
    </row>
    <row r="22187">
      <c r="A22187" s="294" t="s">
        <v>35269</v>
      </c>
      <c r="B22187" s="294"/>
      <c r="C22187" s="294"/>
      <c r="D22187" s="294"/>
      <c r="E22187" s="294"/>
      <c r="F22187" s="294"/>
    </row>
    <row r="22188">
      <c r="A22188" s="294" t="s">
        <v>35270</v>
      </c>
      <c r="B22188" s="294"/>
      <c r="C22188" s="294"/>
      <c r="D22188" s="294"/>
      <c r="E22188" s="294"/>
      <c r="F22188" s="294"/>
    </row>
    <row r="22189">
      <c r="A22189" s="294" t="s">
        <v>35271</v>
      </c>
      <c r="B22189" s="294"/>
      <c r="C22189" s="294"/>
      <c r="D22189" s="294"/>
      <c r="E22189" s="294"/>
      <c r="F22189" s="294"/>
    </row>
    <row r="22190">
      <c r="A22190" s="294" t="s">
        <v>35272</v>
      </c>
      <c r="B22190" s="294"/>
      <c r="C22190" s="294"/>
      <c r="D22190" s="294"/>
      <c r="E22190" s="294"/>
      <c r="F22190" s="294"/>
    </row>
    <row r="22191">
      <c r="A22191" s="294" t="s">
        <v>35273</v>
      </c>
      <c r="B22191" s="294"/>
      <c r="C22191" s="294"/>
      <c r="D22191" s="294"/>
      <c r="E22191" s="294"/>
      <c r="F22191" s="294"/>
    </row>
    <row r="22192">
      <c r="A22192" s="294" t="s">
        <v>35274</v>
      </c>
      <c r="B22192" s="294"/>
      <c r="C22192" s="294"/>
      <c r="D22192" s="294"/>
      <c r="E22192" s="294"/>
      <c r="F22192" s="294"/>
    </row>
    <row r="22193">
      <c r="A22193" s="294"/>
      <c r="B22193" s="294"/>
      <c r="C22193" s="294"/>
      <c r="D22193" s="294"/>
      <c r="E22193" s="294"/>
      <c r="F22193" s="294"/>
    </row>
    <row r="22194">
      <c r="A22194" s="294"/>
      <c r="B22194" s="294"/>
      <c r="C22194" s="294"/>
      <c r="D22194" s="294"/>
      <c r="E22194" s="294"/>
      <c r="F22194" s="294"/>
    </row>
    <row r="22195">
      <c r="A22195" s="294" t="s">
        <v>22281</v>
      </c>
      <c r="B22195" s="294"/>
      <c r="C22195" s="294"/>
      <c r="D22195" s="294"/>
      <c r="E22195" s="294"/>
      <c r="F22195" s="294"/>
    </row>
    <row r="22196">
      <c r="A22196" s="294"/>
      <c r="B22196" s="294"/>
      <c r="C22196" s="294"/>
      <c r="D22196" s="294"/>
      <c r="E22196" s="294"/>
      <c r="F22196" s="294"/>
    </row>
    <row r="22197">
      <c r="A22197" s="294" t="s">
        <v>35275</v>
      </c>
      <c r="B22197" s="294"/>
      <c r="C22197" s="294"/>
      <c r="D22197" s="294"/>
      <c r="E22197" s="294"/>
      <c r="F22197" s="294"/>
    </row>
    <row r="22198">
      <c r="A22198" s="294" t="s">
        <v>35276</v>
      </c>
      <c r="B22198" s="294"/>
      <c r="C22198" s="294"/>
      <c r="D22198" s="294"/>
      <c r="E22198" s="294"/>
      <c r="F22198" s="294"/>
    </row>
    <row r="22199">
      <c r="A22199" s="294" t="s">
        <v>35277</v>
      </c>
      <c r="B22199" s="294"/>
      <c r="C22199" s="294"/>
      <c r="D22199" s="294"/>
      <c r="E22199" s="294"/>
      <c r="F22199" s="294"/>
    </row>
    <row r="22200">
      <c r="A22200" s="294" t="s">
        <v>35278</v>
      </c>
      <c r="B22200" s="294"/>
      <c r="C22200" s="294"/>
      <c r="D22200" s="294"/>
      <c r="E22200" s="294"/>
      <c r="F22200" s="294"/>
    </row>
    <row r="22201">
      <c r="A22201" s="294" t="s">
        <v>35279</v>
      </c>
      <c r="B22201" s="294"/>
      <c r="C22201" s="294"/>
      <c r="D22201" s="294"/>
      <c r="E22201" s="294"/>
      <c r="F22201" s="294"/>
    </row>
    <row r="22202">
      <c r="A22202" s="294"/>
      <c r="B22202" s="294"/>
      <c r="C22202" s="294"/>
      <c r="D22202" s="294"/>
      <c r="E22202" s="294"/>
      <c r="F22202" s="294"/>
    </row>
    <row r="22203">
      <c r="A22203" s="294" t="s">
        <v>21335</v>
      </c>
      <c r="B22203" s="294"/>
      <c r="C22203" s="294"/>
      <c r="D22203" s="294"/>
      <c r="E22203" s="294"/>
      <c r="F22203" s="294"/>
    </row>
    <row r="22204">
      <c r="A22204" s="294"/>
      <c r="B22204" s="294"/>
      <c r="C22204" s="294"/>
      <c r="D22204" s="294"/>
      <c r="E22204" s="294"/>
      <c r="F22204" s="294"/>
    </row>
    <row r="22205">
      <c r="A22205" s="294" t="s">
        <v>35280</v>
      </c>
      <c r="B22205" s="294"/>
      <c r="C22205" s="294"/>
      <c r="D22205" s="294"/>
      <c r="E22205" s="294"/>
      <c r="F22205" s="294"/>
    </row>
    <row r="22206">
      <c r="A22206" s="294" t="s">
        <v>35281</v>
      </c>
      <c r="B22206" s="294"/>
      <c r="C22206" s="294"/>
      <c r="D22206" s="294"/>
      <c r="E22206" s="294"/>
      <c r="F22206" s="294"/>
    </row>
    <row r="22207">
      <c r="A22207" s="294" t="s">
        <v>32800</v>
      </c>
      <c r="B22207" s="294"/>
      <c r="C22207" s="294"/>
      <c r="D22207" s="294"/>
      <c r="E22207" s="294"/>
      <c r="F22207" s="294"/>
    </row>
    <row r="22208">
      <c r="A22208" s="294" t="s">
        <v>35282</v>
      </c>
      <c r="B22208" s="294"/>
      <c r="C22208" s="294"/>
      <c r="D22208" s="294"/>
      <c r="E22208" s="294"/>
      <c r="F22208" s="294"/>
    </row>
    <row r="22209">
      <c r="A22209" s="294" t="s">
        <v>35283</v>
      </c>
      <c r="B22209" s="294"/>
      <c r="C22209" s="294"/>
      <c r="D22209" s="294"/>
      <c r="E22209" s="294"/>
      <c r="F22209" s="294"/>
    </row>
    <row r="22210">
      <c r="A22210" s="294" t="s">
        <v>35284</v>
      </c>
      <c r="B22210" s="294"/>
      <c r="C22210" s="294"/>
      <c r="D22210" s="294"/>
      <c r="E22210" s="294"/>
      <c r="F22210" s="294"/>
    </row>
    <row r="22211">
      <c r="A22211" s="294" t="s">
        <v>35285</v>
      </c>
      <c r="B22211" s="294"/>
      <c r="C22211" s="294"/>
      <c r="D22211" s="294"/>
      <c r="E22211" s="294"/>
      <c r="F22211" s="294"/>
    </row>
    <row r="22212">
      <c r="A22212" s="294" t="s">
        <v>21892</v>
      </c>
      <c r="B22212" s="294"/>
      <c r="C22212" s="294"/>
      <c r="D22212" s="294"/>
      <c r="E22212" s="294"/>
      <c r="F22212" s="294"/>
    </row>
    <row r="22213">
      <c r="A22213" s="294" t="s">
        <v>35286</v>
      </c>
      <c r="B22213" s="294"/>
      <c r="C22213" s="294"/>
      <c r="D22213" s="294"/>
      <c r="E22213" s="294"/>
      <c r="F22213" s="294"/>
    </row>
    <row r="22214">
      <c r="A22214" s="294"/>
      <c r="B22214" s="294"/>
      <c r="C22214" s="294"/>
      <c r="D22214" s="294"/>
      <c r="E22214" s="294"/>
      <c r="F22214" s="294"/>
    </row>
    <row r="22215">
      <c r="A22215" s="294" t="s">
        <v>23029</v>
      </c>
      <c r="B22215" s="294"/>
      <c r="C22215" s="294"/>
      <c r="D22215" s="294"/>
      <c r="E22215" s="294"/>
      <c r="F22215" s="294"/>
    </row>
    <row r="22216">
      <c r="A22216" s="294" t="s">
        <v>25548</v>
      </c>
      <c r="B22216" s="294"/>
      <c r="C22216" s="294"/>
      <c r="D22216" s="294"/>
      <c r="E22216" s="294"/>
      <c r="F22216" s="294"/>
    </row>
    <row r="22217">
      <c r="A22217" s="294"/>
      <c r="B22217" s="294"/>
      <c r="C22217" s="294"/>
      <c r="D22217" s="294"/>
      <c r="E22217" s="294"/>
      <c r="F22217" s="294"/>
    </row>
    <row r="22218">
      <c r="A22218" s="294" t="s">
        <v>35287</v>
      </c>
      <c r="B22218" s="294"/>
      <c r="C22218" s="294"/>
      <c r="D22218" s="294"/>
      <c r="E22218" s="294"/>
      <c r="F22218" s="294"/>
    </row>
    <row r="22219">
      <c r="A22219" s="294" t="s">
        <v>25847</v>
      </c>
      <c r="B22219" s="294"/>
      <c r="C22219" s="294"/>
      <c r="D22219" s="294"/>
      <c r="E22219" s="294"/>
      <c r="F22219" s="294"/>
    </row>
    <row r="22220">
      <c r="A22220" s="294" t="s">
        <v>35288</v>
      </c>
      <c r="B22220" s="294"/>
      <c r="C22220" s="294"/>
      <c r="D22220" s="294"/>
      <c r="E22220" s="294"/>
      <c r="F22220" s="294"/>
    </row>
    <row r="22221">
      <c r="A22221" s="294"/>
      <c r="B22221" s="294"/>
      <c r="C22221" s="294"/>
      <c r="D22221" s="294"/>
      <c r="E22221" s="294"/>
      <c r="F22221" s="294"/>
    </row>
    <row r="22222">
      <c r="A22222" s="294" t="s">
        <v>22397</v>
      </c>
      <c r="B22222" s="294"/>
      <c r="C22222" s="294"/>
      <c r="D22222" s="294"/>
      <c r="E22222" s="294"/>
      <c r="F22222" s="294"/>
    </row>
    <row r="22223">
      <c r="A22223" s="294"/>
      <c r="B22223" s="294"/>
      <c r="C22223" s="294"/>
      <c r="D22223" s="294"/>
      <c r="E22223" s="294"/>
      <c r="F22223" s="294"/>
    </row>
    <row r="22224">
      <c r="A22224" s="294" t="s">
        <v>22492</v>
      </c>
      <c r="B22224" s="294"/>
      <c r="C22224" s="294"/>
      <c r="D22224" s="294"/>
      <c r="E22224" s="294"/>
      <c r="F22224" s="294"/>
    </row>
    <row r="22225">
      <c r="A22225" s="294" t="s">
        <v>35289</v>
      </c>
      <c r="B22225" s="294"/>
      <c r="C22225" s="294"/>
      <c r="D22225" s="294"/>
      <c r="E22225" s="294"/>
      <c r="F22225" s="294"/>
    </row>
    <row r="22226">
      <c r="A22226" s="294" t="s">
        <v>35290</v>
      </c>
      <c r="B22226" s="294"/>
      <c r="C22226" s="294"/>
      <c r="D22226" s="294"/>
      <c r="E22226" s="294"/>
      <c r="F22226" s="294"/>
    </row>
    <row r="22227">
      <c r="A22227" s="294" t="s">
        <v>35291</v>
      </c>
      <c r="B22227" s="294"/>
      <c r="C22227" s="294"/>
      <c r="D22227" s="294"/>
      <c r="E22227" s="294"/>
      <c r="F22227" s="294"/>
    </row>
    <row r="22228">
      <c r="A22228" s="294"/>
      <c r="B22228" s="294"/>
      <c r="C22228" s="294"/>
      <c r="D22228" s="294"/>
      <c r="E22228" s="294"/>
      <c r="F22228" s="294"/>
    </row>
    <row r="22229">
      <c r="A22229" s="294" t="s">
        <v>25745</v>
      </c>
      <c r="B22229" s="294"/>
      <c r="C22229" s="294"/>
      <c r="D22229" s="294"/>
      <c r="E22229" s="294"/>
      <c r="F22229" s="294"/>
    </row>
    <row r="22230">
      <c r="A22230" s="294"/>
      <c r="B22230" s="294"/>
      <c r="C22230" s="294"/>
      <c r="D22230" s="294"/>
      <c r="E22230" s="294"/>
      <c r="F22230" s="294"/>
    </row>
    <row r="22231">
      <c r="A22231" s="294" t="s">
        <v>35292</v>
      </c>
      <c r="B22231" s="294"/>
      <c r="C22231" s="294"/>
      <c r="D22231" s="294"/>
      <c r="E22231" s="294"/>
      <c r="F22231" s="294"/>
    </row>
    <row r="22232">
      <c r="A22232" s="294" t="s">
        <v>35293</v>
      </c>
      <c r="B22232" s="294"/>
      <c r="C22232" s="294"/>
      <c r="D22232" s="294"/>
      <c r="E22232" s="294"/>
      <c r="F22232" s="294"/>
    </row>
    <row r="22233">
      <c r="A22233" s="294" t="s">
        <v>35294</v>
      </c>
      <c r="B22233" s="294"/>
      <c r="C22233" s="294"/>
      <c r="D22233" s="294"/>
      <c r="E22233" s="294"/>
      <c r="F22233" s="294"/>
    </row>
    <row r="22234">
      <c r="A22234" s="294" t="s">
        <v>35295</v>
      </c>
      <c r="B22234" s="294"/>
      <c r="C22234" s="294"/>
      <c r="D22234" s="294"/>
      <c r="E22234" s="294"/>
      <c r="F22234" s="294"/>
    </row>
    <row r="22235">
      <c r="A22235" s="294" t="s">
        <v>35296</v>
      </c>
      <c r="B22235" s="294"/>
      <c r="C22235" s="294"/>
      <c r="D22235" s="294"/>
      <c r="E22235" s="294"/>
      <c r="F22235" s="294"/>
    </row>
    <row r="22236">
      <c r="A22236" s="294" t="s">
        <v>35297</v>
      </c>
      <c r="B22236" s="294"/>
      <c r="C22236" s="294"/>
      <c r="D22236" s="294"/>
      <c r="E22236" s="294"/>
      <c r="F22236" s="294"/>
    </row>
    <row r="22237">
      <c r="A22237" s="294" t="s">
        <v>35298</v>
      </c>
      <c r="B22237" s="294"/>
      <c r="C22237" s="294"/>
      <c r="D22237" s="294"/>
      <c r="E22237" s="294"/>
      <c r="F22237" s="294"/>
    </row>
    <row r="22238">
      <c r="A22238" s="294" t="s">
        <v>35299</v>
      </c>
      <c r="B22238" s="294"/>
      <c r="C22238" s="294"/>
      <c r="D22238" s="294"/>
      <c r="E22238" s="294"/>
      <c r="F22238" s="294"/>
    </row>
    <row r="22239">
      <c r="A22239" s="294" t="s">
        <v>35300</v>
      </c>
      <c r="B22239" s="294"/>
      <c r="C22239" s="294"/>
      <c r="D22239" s="294"/>
      <c r="E22239" s="294"/>
      <c r="F22239" s="294"/>
    </row>
    <row r="22240">
      <c r="A22240" s="294" t="s">
        <v>35301</v>
      </c>
      <c r="B22240" s="294"/>
      <c r="C22240" s="294"/>
      <c r="D22240" s="294"/>
      <c r="E22240" s="294"/>
      <c r="F22240" s="294"/>
    </row>
    <row r="22241">
      <c r="A22241" s="294" t="s">
        <v>35302</v>
      </c>
      <c r="B22241" s="294"/>
      <c r="C22241" s="294"/>
      <c r="D22241" s="294"/>
      <c r="E22241" s="294"/>
      <c r="F22241" s="294"/>
    </row>
    <row r="22242">
      <c r="A22242" s="294" t="s">
        <v>35303</v>
      </c>
      <c r="B22242" s="294"/>
      <c r="C22242" s="294"/>
      <c r="D22242" s="294"/>
      <c r="E22242" s="294"/>
      <c r="F22242" s="294"/>
    </row>
    <row r="22243">
      <c r="A22243" s="294" t="s">
        <v>35304</v>
      </c>
      <c r="B22243" s="294"/>
      <c r="C22243" s="294"/>
      <c r="D22243" s="294"/>
      <c r="E22243" s="294"/>
      <c r="F22243" s="294"/>
    </row>
    <row r="22244">
      <c r="A22244" s="294" t="s">
        <v>34628</v>
      </c>
      <c r="B22244" s="294"/>
      <c r="C22244" s="294"/>
      <c r="D22244" s="294"/>
      <c r="E22244" s="294"/>
      <c r="F22244" s="294"/>
    </row>
    <row r="22245">
      <c r="A22245" s="294" t="s">
        <v>35305</v>
      </c>
      <c r="B22245" s="294"/>
      <c r="C22245" s="294"/>
      <c r="D22245" s="294"/>
      <c r="E22245" s="294"/>
      <c r="F22245" s="294"/>
    </row>
    <row r="22246">
      <c r="A22246" s="294" t="s">
        <v>35306</v>
      </c>
      <c r="B22246" s="294"/>
      <c r="C22246" s="294"/>
      <c r="D22246" s="294"/>
      <c r="E22246" s="294"/>
      <c r="F22246" s="294"/>
    </row>
    <row r="22247">
      <c r="A22247" s="294" t="str">
        <f>ARRAY_CONSTRAIN(ARRAYFORMULA(-Antitoxin: Human Tetanus Immunoglobulin(HTIG)), 1, 1)</f>
        <v>#ERROR!</v>
      </c>
      <c r="B22247" s="294"/>
      <c r="C22247" s="294"/>
      <c r="D22247" s="294"/>
      <c r="E22247" s="294"/>
      <c r="F22247" s="294"/>
    </row>
    <row r="22248">
      <c r="A22248" s="294" t="s">
        <v>35307</v>
      </c>
      <c r="B22248" s="294"/>
      <c r="C22248" s="294"/>
      <c r="D22248" s="294"/>
      <c r="E22248" s="294"/>
      <c r="F22248" s="294"/>
    </row>
    <row r="22249">
      <c r="A22249" s="294" t="s">
        <v>35308</v>
      </c>
      <c r="B22249" s="294"/>
      <c r="C22249" s="294"/>
      <c r="D22249" s="294"/>
      <c r="E22249" s="294"/>
      <c r="F22249" s="294"/>
    </row>
    <row r="22250">
      <c r="A22250" s="294" t="s">
        <v>35309</v>
      </c>
      <c r="B22250" s="294"/>
      <c r="C22250" s="294"/>
      <c r="D22250" s="294"/>
      <c r="E22250" s="294"/>
      <c r="F22250" s="294"/>
    </row>
    <row r="22251">
      <c r="A22251" s="294" t="s">
        <v>35310</v>
      </c>
      <c r="B22251" s="294"/>
      <c r="C22251" s="294"/>
      <c r="D22251" s="294"/>
      <c r="E22251" s="294"/>
      <c r="F22251" s="294"/>
    </row>
    <row r="22252">
      <c r="A22252" s="294" t="s">
        <v>35311</v>
      </c>
      <c r="B22252" s="294"/>
      <c r="C22252" s="294"/>
      <c r="D22252" s="294"/>
      <c r="E22252" s="294"/>
      <c r="F22252" s="294"/>
    </row>
    <row r="22253">
      <c r="A22253" s="294"/>
      <c r="B22253" s="294"/>
      <c r="C22253" s="294"/>
      <c r="D22253" s="294"/>
      <c r="E22253" s="294"/>
      <c r="F22253" s="294"/>
    </row>
    <row r="22254">
      <c r="A22254" s="294" t="s">
        <v>28124</v>
      </c>
      <c r="B22254" s="294"/>
      <c r="C22254" s="294"/>
      <c r="D22254" s="294"/>
      <c r="E22254" s="294"/>
      <c r="F22254" s="294"/>
    </row>
    <row r="22255">
      <c r="A22255" s="294" t="s">
        <v>35312</v>
      </c>
      <c r="B22255" s="294"/>
      <c r="C22255" s="294"/>
      <c r="D22255" s="294"/>
      <c r="E22255" s="294"/>
      <c r="F22255" s="294"/>
    </row>
    <row r="22256">
      <c r="A22256" s="294" t="s">
        <v>35313</v>
      </c>
      <c r="B22256" s="294"/>
      <c r="C22256" s="294"/>
      <c r="D22256" s="294"/>
      <c r="E22256" s="294"/>
      <c r="F22256" s="294"/>
    </row>
    <row r="22257">
      <c r="A22257" s="294" t="s">
        <v>21618</v>
      </c>
      <c r="B22257" s="294"/>
      <c r="C22257" s="294"/>
      <c r="D22257" s="294"/>
      <c r="E22257" s="294"/>
      <c r="F22257" s="294"/>
    </row>
    <row r="22258">
      <c r="A22258" s="294"/>
      <c r="B22258" s="294"/>
      <c r="C22258" s="294"/>
      <c r="D22258" s="294"/>
      <c r="E22258" s="294"/>
      <c r="F22258" s="294"/>
    </row>
    <row r="22259">
      <c r="A22259" s="294"/>
      <c r="B22259" s="294"/>
      <c r="C22259" s="294"/>
      <c r="D22259" s="294"/>
      <c r="E22259" s="294"/>
      <c r="F22259" s="294"/>
    </row>
    <row r="22260">
      <c r="A22260" s="294" t="s">
        <v>22512</v>
      </c>
      <c r="B22260" s="294"/>
      <c r="C22260" s="294"/>
      <c r="D22260" s="294"/>
      <c r="E22260" s="294"/>
      <c r="F22260" s="294"/>
    </row>
    <row r="22261">
      <c r="A22261" s="294" t="s">
        <v>24873</v>
      </c>
      <c r="B22261" s="294"/>
      <c r="C22261" s="294"/>
      <c r="D22261" s="294"/>
      <c r="E22261" s="294"/>
      <c r="F22261" s="294"/>
    </row>
    <row r="22262">
      <c r="A22262" s="294"/>
      <c r="B22262" s="294"/>
      <c r="C22262" s="294"/>
      <c r="D22262" s="294"/>
      <c r="E22262" s="294"/>
      <c r="F22262" s="294"/>
    </row>
    <row r="22263">
      <c r="A22263" s="294" t="s">
        <v>35314</v>
      </c>
      <c r="B22263" s="294"/>
      <c r="C22263" s="294"/>
      <c r="D22263" s="294"/>
      <c r="E22263" s="294"/>
      <c r="F22263" s="294"/>
    </row>
    <row r="22264">
      <c r="A22264" s="294" t="s">
        <v>22305</v>
      </c>
      <c r="B22264" s="294"/>
      <c r="C22264" s="294"/>
      <c r="D22264" s="294"/>
      <c r="E22264" s="294"/>
      <c r="F22264" s="294"/>
    </row>
    <row r="22265">
      <c r="A22265" s="294" t="s">
        <v>35315</v>
      </c>
      <c r="B22265" s="294"/>
      <c r="C22265" s="294"/>
      <c r="D22265" s="294"/>
      <c r="E22265" s="294"/>
      <c r="F22265" s="294"/>
    </row>
    <row r="22266">
      <c r="A22266" s="294" t="s">
        <v>35316</v>
      </c>
      <c r="B22266" s="294"/>
      <c r="C22266" s="294"/>
      <c r="D22266" s="294"/>
      <c r="E22266" s="294"/>
      <c r="F22266" s="294"/>
    </row>
    <row r="22267">
      <c r="A22267" s="294" t="s">
        <v>35317</v>
      </c>
      <c r="B22267" s="294"/>
      <c r="C22267" s="294"/>
      <c r="D22267" s="294"/>
      <c r="E22267" s="294"/>
      <c r="F22267" s="294"/>
    </row>
    <row r="22268">
      <c r="A22268" s="294" t="s">
        <v>35318</v>
      </c>
      <c r="B22268" s="294"/>
      <c r="C22268" s="294"/>
      <c r="D22268" s="294"/>
      <c r="E22268" s="294"/>
      <c r="F22268" s="294"/>
    </row>
    <row r="22269">
      <c r="A22269" s="294"/>
      <c r="B22269" s="294"/>
      <c r="C22269" s="294"/>
      <c r="D22269" s="294"/>
      <c r="E22269" s="294"/>
      <c r="F22269" s="294"/>
    </row>
    <row r="22270">
      <c r="A22270" s="294" t="s">
        <v>22329</v>
      </c>
      <c r="B22270" s="294"/>
      <c r="C22270" s="294"/>
      <c r="D22270" s="294"/>
      <c r="E22270" s="294"/>
      <c r="F22270" s="294"/>
    </row>
    <row r="22271">
      <c r="A22271" s="294"/>
      <c r="B22271" s="294"/>
      <c r="C22271" s="294"/>
      <c r="D22271" s="294"/>
      <c r="E22271" s="294"/>
      <c r="F22271" s="294"/>
    </row>
    <row r="22272">
      <c r="A22272" s="294" t="s">
        <v>35319</v>
      </c>
      <c r="B22272" s="294"/>
      <c r="C22272" s="294"/>
      <c r="D22272" s="294"/>
      <c r="E22272" s="294"/>
      <c r="F22272" s="294"/>
    </row>
    <row r="22273">
      <c r="A22273" s="294" t="s">
        <v>35320</v>
      </c>
      <c r="B22273" s="294"/>
      <c r="C22273" s="294"/>
      <c r="D22273" s="294"/>
      <c r="E22273" s="294"/>
      <c r="F22273" s="294"/>
    </row>
    <row r="22274">
      <c r="A22274" s="294" t="s">
        <v>35321</v>
      </c>
      <c r="B22274" s="294"/>
      <c r="C22274" s="294"/>
      <c r="D22274" s="294"/>
      <c r="E22274" s="294"/>
      <c r="F22274" s="294"/>
    </row>
    <row r="22275">
      <c r="A22275" s="294" t="s">
        <v>35322</v>
      </c>
      <c r="B22275" s="294"/>
      <c r="C22275" s="294"/>
      <c r="D22275" s="294"/>
      <c r="E22275" s="294"/>
      <c r="F22275" s="294"/>
    </row>
    <row r="22276">
      <c r="A22276" s="294"/>
      <c r="B22276" s="294"/>
      <c r="C22276" s="294"/>
      <c r="D22276" s="294"/>
      <c r="E22276" s="294"/>
      <c r="F22276" s="294"/>
    </row>
    <row r="22277">
      <c r="A22277" s="294" t="s">
        <v>21945</v>
      </c>
      <c r="B22277" s="294"/>
      <c r="C22277" s="294"/>
      <c r="D22277" s="294"/>
      <c r="E22277" s="294"/>
      <c r="F22277" s="294"/>
    </row>
    <row r="22278">
      <c r="A22278" s="294" t="s">
        <v>24887</v>
      </c>
      <c r="B22278" s="294"/>
      <c r="C22278" s="294"/>
      <c r="D22278" s="294"/>
      <c r="E22278" s="294"/>
      <c r="F22278" s="294"/>
    </row>
    <row r="22279">
      <c r="A22279" s="294"/>
      <c r="B22279" s="294"/>
      <c r="C22279" s="294"/>
      <c r="D22279" s="294"/>
      <c r="E22279" s="294"/>
      <c r="F22279" s="294"/>
    </row>
    <row r="22280">
      <c r="A22280" s="294" t="s">
        <v>35323</v>
      </c>
      <c r="B22280" s="294"/>
      <c r="C22280" s="294"/>
      <c r="D22280" s="294"/>
      <c r="E22280" s="294"/>
      <c r="F22280" s="294"/>
    </row>
    <row r="22281">
      <c r="A22281" s="294" t="s">
        <v>35324</v>
      </c>
      <c r="B22281" s="294"/>
      <c r="C22281" s="294"/>
      <c r="D22281" s="294"/>
      <c r="E22281" s="294"/>
      <c r="F22281" s="294"/>
    </row>
    <row r="22282">
      <c r="A22282" s="294" t="s">
        <v>35325</v>
      </c>
      <c r="B22282" s="294"/>
      <c r="C22282" s="294"/>
      <c r="D22282" s="294"/>
      <c r="E22282" s="294"/>
      <c r="F22282" s="294"/>
    </row>
    <row r="22283">
      <c r="A22283" s="294" t="s">
        <v>35326</v>
      </c>
      <c r="B22283" s="294"/>
      <c r="C22283" s="294"/>
      <c r="D22283" s="294"/>
      <c r="E22283" s="294"/>
      <c r="F22283" s="294"/>
    </row>
    <row r="22284">
      <c r="A22284" s="294" t="s">
        <v>35327</v>
      </c>
      <c r="B22284" s="294"/>
      <c r="C22284" s="294"/>
      <c r="D22284" s="294"/>
      <c r="E22284" s="294"/>
      <c r="F22284" s="294"/>
    </row>
    <row r="22285">
      <c r="A22285" s="294" t="s">
        <v>35328</v>
      </c>
      <c r="B22285" s="294"/>
      <c r="C22285" s="294"/>
      <c r="D22285" s="294"/>
      <c r="E22285" s="294"/>
      <c r="F22285" s="294"/>
    </row>
    <row r="22286">
      <c r="A22286" s="294"/>
      <c r="B22286" s="294"/>
      <c r="C22286" s="294"/>
      <c r="D22286" s="294"/>
      <c r="E22286" s="294"/>
      <c r="F22286" s="294"/>
    </row>
    <row r="22287">
      <c r="A22287" s="294" t="s">
        <v>21401</v>
      </c>
      <c r="B22287" s="294"/>
      <c r="C22287" s="294"/>
      <c r="D22287" s="294"/>
      <c r="E22287" s="294"/>
      <c r="F22287" s="294"/>
    </row>
    <row r="22288">
      <c r="A22288" s="294"/>
      <c r="B22288" s="294"/>
      <c r="C22288" s="294"/>
      <c r="D22288" s="294"/>
      <c r="E22288" s="294"/>
      <c r="F22288" s="294"/>
    </row>
    <row r="22289">
      <c r="A22289" s="294" t="s">
        <v>35329</v>
      </c>
      <c r="B22289" s="294"/>
      <c r="C22289" s="294"/>
      <c r="D22289" s="294"/>
      <c r="E22289" s="294"/>
      <c r="F22289" s="294"/>
    </row>
    <row r="22290">
      <c r="A22290" s="294" t="s">
        <v>35330</v>
      </c>
      <c r="B22290" s="294"/>
      <c r="C22290" s="294"/>
      <c r="D22290" s="294"/>
      <c r="E22290" s="294"/>
      <c r="F22290" s="294"/>
    </row>
    <row r="22291">
      <c r="A22291" s="294" t="s">
        <v>35331</v>
      </c>
      <c r="B22291" s="294"/>
      <c r="C22291" s="294"/>
      <c r="D22291" s="294"/>
      <c r="E22291" s="294"/>
      <c r="F22291" s="294"/>
    </row>
    <row r="22292">
      <c r="A22292" s="294" t="s">
        <v>24535</v>
      </c>
      <c r="B22292" s="294"/>
      <c r="C22292" s="294"/>
      <c r="D22292" s="294"/>
      <c r="E22292" s="294"/>
      <c r="F22292" s="294"/>
    </row>
    <row r="22293">
      <c r="A22293" s="294" t="s">
        <v>34224</v>
      </c>
      <c r="B22293" s="294"/>
      <c r="C22293" s="294"/>
      <c r="D22293" s="294"/>
      <c r="E22293" s="294"/>
      <c r="F22293" s="294"/>
    </row>
    <row r="22294">
      <c r="A22294" s="294" t="s">
        <v>35332</v>
      </c>
      <c r="B22294" s="294"/>
      <c r="C22294" s="294"/>
      <c r="D22294" s="294"/>
      <c r="E22294" s="294"/>
      <c r="F22294" s="294"/>
    </row>
    <row r="22295">
      <c r="A22295" s="294" t="s">
        <v>35333</v>
      </c>
      <c r="B22295" s="294"/>
      <c r="C22295" s="294"/>
      <c r="D22295" s="294"/>
      <c r="E22295" s="294"/>
      <c r="F22295" s="294"/>
    </row>
    <row r="22296">
      <c r="A22296" s="294" t="s">
        <v>34225</v>
      </c>
      <c r="B22296" s="294"/>
      <c r="C22296" s="294"/>
      <c r="D22296" s="294"/>
      <c r="E22296" s="294"/>
      <c r="F22296" s="294"/>
    </row>
    <row r="22297">
      <c r="A22297" s="294" t="s">
        <v>35334</v>
      </c>
      <c r="B22297" s="294"/>
      <c r="C22297" s="294"/>
      <c r="D22297" s="294"/>
      <c r="E22297" s="294"/>
      <c r="F22297" s="294"/>
    </row>
    <row r="22298">
      <c r="A22298" s="294"/>
      <c r="B22298" s="294"/>
      <c r="C22298" s="294"/>
      <c r="D22298" s="294"/>
      <c r="E22298" s="294"/>
      <c r="F22298" s="294"/>
    </row>
    <row r="22299">
      <c r="A22299" s="294" t="s">
        <v>22239</v>
      </c>
      <c r="B22299" s="294"/>
      <c r="C22299" s="294"/>
      <c r="D22299" s="294"/>
      <c r="E22299" s="294"/>
      <c r="F22299" s="294"/>
    </row>
    <row r="22300">
      <c r="A22300" s="294"/>
      <c r="B22300" s="294"/>
      <c r="C22300" s="294"/>
      <c r="D22300" s="294"/>
      <c r="E22300" s="294"/>
      <c r="F22300" s="294"/>
    </row>
    <row r="22301">
      <c r="A22301" s="294" t="s">
        <v>35335</v>
      </c>
      <c r="B22301" s="294"/>
      <c r="C22301" s="294"/>
      <c r="D22301" s="294"/>
      <c r="E22301" s="294"/>
      <c r="F22301" s="294"/>
    </row>
    <row r="22302">
      <c r="A22302" s="294" t="s">
        <v>35336</v>
      </c>
      <c r="B22302" s="294"/>
      <c r="C22302" s="294"/>
      <c r="D22302" s="294"/>
      <c r="E22302" s="294"/>
      <c r="F22302" s="294"/>
    </row>
    <row r="22303">
      <c r="A22303" s="294" t="s">
        <v>35337</v>
      </c>
      <c r="B22303" s="294"/>
      <c r="C22303" s="294"/>
      <c r="D22303" s="294"/>
      <c r="E22303" s="294"/>
      <c r="F22303" s="294"/>
    </row>
    <row r="22304">
      <c r="A22304" s="294" t="s">
        <v>35338</v>
      </c>
      <c r="B22304" s="294"/>
      <c r="C22304" s="294"/>
      <c r="D22304" s="294"/>
      <c r="E22304" s="294"/>
      <c r="F22304" s="294"/>
    </row>
    <row r="22305">
      <c r="A22305" s="294" t="s">
        <v>35339</v>
      </c>
      <c r="B22305" s="294"/>
      <c r="C22305" s="294"/>
      <c r="D22305" s="294"/>
      <c r="E22305" s="294"/>
      <c r="F22305" s="294"/>
    </row>
    <row r="22306">
      <c r="A22306" s="294" t="s">
        <v>35340</v>
      </c>
      <c r="B22306" s="294"/>
      <c r="C22306" s="294"/>
      <c r="D22306" s="294"/>
      <c r="E22306" s="294"/>
      <c r="F22306" s="294"/>
    </row>
    <row r="22307">
      <c r="A22307" s="294" t="s">
        <v>35341</v>
      </c>
      <c r="B22307" s="294"/>
      <c r="C22307" s="294"/>
      <c r="D22307" s="294"/>
      <c r="E22307" s="294"/>
      <c r="F22307" s="294"/>
    </row>
    <row r="22308">
      <c r="A22308" s="294" t="s">
        <v>35342</v>
      </c>
      <c r="B22308" s="294"/>
      <c r="C22308" s="294"/>
      <c r="D22308" s="294"/>
      <c r="E22308" s="294"/>
      <c r="F22308" s="294"/>
    </row>
    <row r="22309">
      <c r="A22309" s="294" t="s">
        <v>35343</v>
      </c>
      <c r="B22309" s="294"/>
      <c r="C22309" s="294"/>
      <c r="D22309" s="294"/>
      <c r="E22309" s="294"/>
      <c r="F22309" s="294"/>
    </row>
    <row r="22310">
      <c r="A22310" s="294" t="s">
        <v>35344</v>
      </c>
      <c r="B22310" s="294"/>
      <c r="C22310" s="294"/>
      <c r="D22310" s="294"/>
      <c r="E22310" s="294"/>
      <c r="F22310" s="294"/>
    </row>
    <row r="22311">
      <c r="A22311" s="294" t="s">
        <v>35345</v>
      </c>
      <c r="B22311" s="294"/>
      <c r="C22311" s="294"/>
      <c r="D22311" s="294"/>
      <c r="E22311" s="294"/>
      <c r="F22311" s="294"/>
    </row>
    <row r="22312">
      <c r="A22312" s="294" t="s">
        <v>35346</v>
      </c>
      <c r="B22312" s="294"/>
      <c r="C22312" s="294"/>
      <c r="D22312" s="294"/>
      <c r="E22312" s="294"/>
      <c r="F22312" s="294"/>
    </row>
    <row r="22313">
      <c r="A22313" s="294" t="s">
        <v>35347</v>
      </c>
      <c r="B22313" s="294"/>
      <c r="C22313" s="294"/>
      <c r="D22313" s="294"/>
      <c r="E22313" s="294"/>
      <c r="F22313" s="294"/>
    </row>
    <row r="22314">
      <c r="A22314" s="294" t="s">
        <v>35348</v>
      </c>
      <c r="B22314" s="294"/>
      <c r="C22314" s="294"/>
      <c r="D22314" s="294"/>
      <c r="E22314" s="294"/>
      <c r="F22314" s="294"/>
    </row>
    <row r="22315">
      <c r="A22315" s="294" t="s">
        <v>35349</v>
      </c>
      <c r="B22315" s="294"/>
      <c r="C22315" s="294"/>
      <c r="D22315" s="294"/>
      <c r="E22315" s="294"/>
      <c r="F22315" s="294"/>
    </row>
    <row r="22316">
      <c r="A22316" s="294"/>
      <c r="B22316" s="294"/>
      <c r="C22316" s="294"/>
      <c r="D22316" s="294"/>
      <c r="E22316" s="294"/>
      <c r="F22316" s="294"/>
    </row>
    <row r="22317">
      <c r="A22317" s="294" t="s">
        <v>21990</v>
      </c>
      <c r="B22317" s="294"/>
      <c r="C22317" s="294"/>
      <c r="D22317" s="294"/>
      <c r="E22317" s="294"/>
      <c r="F22317" s="294"/>
    </row>
    <row r="22318">
      <c r="A22318" s="294"/>
      <c r="B22318" s="294"/>
      <c r="C22318" s="294"/>
      <c r="D22318" s="294"/>
      <c r="E22318" s="294"/>
      <c r="F22318" s="294"/>
    </row>
    <row r="22319">
      <c r="A22319" s="294" t="s">
        <v>34807</v>
      </c>
      <c r="B22319" s="294" t="s">
        <v>21994</v>
      </c>
      <c r="C22319" s="294"/>
      <c r="D22319" s="294"/>
      <c r="E22319" s="294"/>
      <c r="F22319" s="294"/>
    </row>
    <row r="22320">
      <c r="A22320" s="294" t="s">
        <v>35350</v>
      </c>
      <c r="B22320" s="294" t="s">
        <v>35351</v>
      </c>
      <c r="C22320" s="294"/>
      <c r="D22320" s="294"/>
      <c r="E22320" s="294"/>
      <c r="F22320" s="294"/>
    </row>
    <row r="22321">
      <c r="A22321" s="294" t="s">
        <v>35352</v>
      </c>
      <c r="B22321" s="294" t="s">
        <v>35353</v>
      </c>
      <c r="C22321" s="294"/>
      <c r="D22321" s="294"/>
      <c r="E22321" s="294"/>
      <c r="F22321" s="294"/>
    </row>
    <row r="22322">
      <c r="A22322" s="294" t="s">
        <v>35354</v>
      </c>
      <c r="B22322" s="294" t="s">
        <v>35355</v>
      </c>
      <c r="C22322" s="294"/>
      <c r="D22322" s="294"/>
      <c r="E22322" s="294"/>
      <c r="F22322" s="294"/>
    </row>
    <row r="22323">
      <c r="A22323" s="294" t="s">
        <v>35356</v>
      </c>
      <c r="B22323" s="294" t="s">
        <v>35357</v>
      </c>
      <c r="C22323" s="294"/>
      <c r="D22323" s="294"/>
      <c r="E22323" s="294"/>
      <c r="F22323" s="294"/>
    </row>
    <row r="22324">
      <c r="A22324" s="294" t="s">
        <v>35358</v>
      </c>
      <c r="B22324" s="294" t="s">
        <v>35359</v>
      </c>
      <c r="C22324" s="294"/>
      <c r="D22324" s="294"/>
      <c r="E22324" s="294"/>
      <c r="F22324" s="294"/>
    </row>
    <row r="22325">
      <c r="A22325" s="294" t="s">
        <v>35360</v>
      </c>
      <c r="B22325" s="294" t="s">
        <v>35361</v>
      </c>
      <c r="C22325" s="294"/>
      <c r="D22325" s="294"/>
      <c r="E22325" s="294"/>
      <c r="F22325" s="294"/>
    </row>
    <row r="22326">
      <c r="A22326" s="294" t="s">
        <v>35362</v>
      </c>
      <c r="B22326" s="294" t="s">
        <v>35363</v>
      </c>
      <c r="C22326" s="294"/>
      <c r="D22326" s="294"/>
      <c r="E22326" s="294"/>
      <c r="F22326" s="294"/>
    </row>
    <row r="22327">
      <c r="A22327" s="294"/>
      <c r="B22327" s="294"/>
      <c r="C22327" s="294"/>
      <c r="D22327" s="294"/>
      <c r="E22327" s="294"/>
      <c r="F22327" s="294"/>
    </row>
    <row r="22328">
      <c r="A22328" s="294" t="s">
        <v>28124</v>
      </c>
      <c r="B22328" s="294"/>
      <c r="C22328" s="294"/>
      <c r="D22328" s="294"/>
      <c r="E22328" s="294"/>
      <c r="F22328" s="294"/>
    </row>
    <row r="22329">
      <c r="A22329" s="294" t="s">
        <v>35364</v>
      </c>
      <c r="B22329" s="294"/>
      <c r="C22329" s="294"/>
      <c r="D22329" s="294"/>
      <c r="E22329" s="294"/>
      <c r="F22329" s="294"/>
    </row>
    <row r="22330">
      <c r="A22330" s="294" t="s">
        <v>35365</v>
      </c>
      <c r="B22330" s="294"/>
      <c r="C22330" s="294"/>
      <c r="D22330" s="294"/>
      <c r="E22330" s="294"/>
      <c r="F22330" s="294"/>
    </row>
    <row r="22331">
      <c r="A22331" s="294" t="s">
        <v>35366</v>
      </c>
      <c r="B22331" s="294"/>
      <c r="C22331" s="294"/>
      <c r="D22331" s="294"/>
      <c r="E22331" s="294"/>
      <c r="F22331" s="294"/>
    </row>
    <row r="22332">
      <c r="A22332" s="294" t="s">
        <v>35313</v>
      </c>
      <c r="B22332" s="294"/>
      <c r="C22332" s="294"/>
      <c r="D22332" s="294"/>
      <c r="E22332" s="294"/>
      <c r="F22332" s="294"/>
    </row>
    <row r="22333">
      <c r="A22333" s="294" t="s">
        <v>21672</v>
      </c>
      <c r="B22333" s="294"/>
      <c r="C22333" s="294"/>
      <c r="D22333" s="294"/>
      <c r="E22333" s="294"/>
      <c r="F22333" s="294"/>
    </row>
    <row r="22334">
      <c r="A22334" s="294"/>
      <c r="B22334" s="294"/>
      <c r="C22334" s="294"/>
      <c r="D22334" s="294"/>
      <c r="E22334" s="294"/>
      <c r="F22334" s="294"/>
    </row>
    <row r="22335">
      <c r="A22335" s="294" t="s">
        <v>21315</v>
      </c>
      <c r="B22335" s="294"/>
      <c r="C22335" s="294"/>
      <c r="D22335" s="294"/>
      <c r="E22335" s="294"/>
      <c r="F22335" s="294"/>
    </row>
    <row r="22336">
      <c r="A22336" s="294"/>
      <c r="B22336" s="294"/>
      <c r="C22336" s="294"/>
      <c r="D22336" s="294"/>
      <c r="E22336" s="294"/>
      <c r="F22336" s="294"/>
    </row>
    <row r="22337">
      <c r="A22337" s="294" t="s">
        <v>34254</v>
      </c>
      <c r="B22337" s="294"/>
      <c r="C22337" s="294"/>
      <c r="D22337" s="294"/>
      <c r="E22337" s="294"/>
      <c r="F22337" s="294"/>
    </row>
    <row r="22338">
      <c r="A22338" s="294" t="s">
        <v>35367</v>
      </c>
      <c r="B22338" s="294"/>
      <c r="C22338" s="294"/>
      <c r="D22338" s="294"/>
      <c r="E22338" s="294"/>
      <c r="F22338" s="294"/>
    </row>
    <row r="22339">
      <c r="A22339" s="294" t="s">
        <v>35368</v>
      </c>
      <c r="B22339" s="294"/>
      <c r="C22339" s="294"/>
      <c r="D22339" s="294"/>
      <c r="E22339" s="294"/>
      <c r="F22339" s="294"/>
    </row>
    <row r="22340">
      <c r="A22340" s="294" t="s">
        <v>35369</v>
      </c>
      <c r="B22340" s="294"/>
      <c r="C22340" s="294"/>
      <c r="D22340" s="294"/>
      <c r="E22340" s="294"/>
      <c r="F22340" s="294"/>
    </row>
    <row r="22341">
      <c r="A22341" s="294" t="s">
        <v>35370</v>
      </c>
      <c r="B22341" s="294"/>
      <c r="C22341" s="294"/>
      <c r="D22341" s="294"/>
      <c r="E22341" s="294"/>
      <c r="F22341" s="294"/>
    </row>
    <row r="22342">
      <c r="A22342" s="294" t="s">
        <v>35371</v>
      </c>
      <c r="B22342" s="294"/>
      <c r="C22342" s="294"/>
      <c r="D22342" s="294"/>
      <c r="E22342" s="294"/>
      <c r="F22342" s="294"/>
    </row>
    <row r="22343">
      <c r="A22343" s="294" t="s">
        <v>35372</v>
      </c>
      <c r="B22343" s="294"/>
      <c r="C22343" s="294"/>
      <c r="D22343" s="294"/>
      <c r="E22343" s="294"/>
      <c r="F22343" s="294"/>
    </row>
    <row r="22344">
      <c r="A22344" s="294" t="s">
        <v>35373</v>
      </c>
      <c r="B22344" s="294"/>
      <c r="C22344" s="294"/>
      <c r="D22344" s="294"/>
      <c r="E22344" s="294"/>
      <c r="F22344" s="294"/>
    </row>
    <row r="22345">
      <c r="A22345" s="294" t="s">
        <v>35374</v>
      </c>
      <c r="B22345" s="294"/>
      <c r="C22345" s="294"/>
      <c r="D22345" s="294"/>
      <c r="E22345" s="294"/>
      <c r="F22345" s="294"/>
    </row>
    <row r="22346">
      <c r="A22346" s="294" t="s">
        <v>35375</v>
      </c>
      <c r="B22346" s="294"/>
      <c r="C22346" s="294"/>
      <c r="D22346" s="294"/>
      <c r="E22346" s="294"/>
      <c r="F22346" s="294"/>
    </row>
    <row r="22347">
      <c r="A22347" s="294"/>
      <c r="B22347" s="294"/>
      <c r="C22347" s="294"/>
      <c r="D22347" s="294"/>
      <c r="E22347" s="294"/>
      <c r="F22347" s="294"/>
    </row>
    <row r="22348">
      <c r="A22348" s="294"/>
      <c r="B22348" s="294"/>
      <c r="C22348" s="294"/>
      <c r="D22348" s="294"/>
      <c r="E22348" s="294"/>
      <c r="F22348" s="294"/>
    </row>
    <row r="22349">
      <c r="A22349" s="294" t="s">
        <v>22281</v>
      </c>
      <c r="B22349" s="294"/>
      <c r="C22349" s="294"/>
      <c r="D22349" s="294"/>
      <c r="E22349" s="294"/>
      <c r="F22349" s="294"/>
    </row>
    <row r="22350">
      <c r="A22350" s="294"/>
      <c r="B22350" s="294"/>
      <c r="C22350" s="294"/>
      <c r="D22350" s="294"/>
      <c r="E22350" s="294"/>
      <c r="F22350" s="294"/>
    </row>
    <row r="22351">
      <c r="A22351" s="294" t="s">
        <v>35376</v>
      </c>
      <c r="B22351" s="294"/>
      <c r="C22351" s="294"/>
      <c r="D22351" s="294"/>
      <c r="E22351" s="294"/>
      <c r="F22351" s="294"/>
    </row>
    <row r="22352">
      <c r="A22352" s="294" t="s">
        <v>35377</v>
      </c>
      <c r="B22352" s="294"/>
      <c r="C22352" s="294"/>
      <c r="D22352" s="294"/>
      <c r="E22352" s="294"/>
      <c r="F22352" s="294"/>
    </row>
    <row r="22353">
      <c r="A22353" s="294" t="s">
        <v>26070</v>
      </c>
      <c r="B22353" s="294"/>
      <c r="C22353" s="294"/>
      <c r="D22353" s="294"/>
      <c r="E22353" s="294"/>
      <c r="F22353" s="294"/>
    </row>
    <row r="22354">
      <c r="A22354" s="294" t="s">
        <v>35378</v>
      </c>
      <c r="B22354" s="294"/>
      <c r="C22354" s="294"/>
      <c r="D22354" s="294"/>
      <c r="E22354" s="294"/>
      <c r="F22354" s="294"/>
    </row>
    <row r="22355">
      <c r="A22355" s="294" t="s">
        <v>35379</v>
      </c>
      <c r="B22355" s="294"/>
      <c r="C22355" s="294"/>
      <c r="D22355" s="294"/>
      <c r="E22355" s="294"/>
      <c r="F22355" s="294"/>
    </row>
    <row r="22356">
      <c r="A22356" s="294" t="s">
        <v>35380</v>
      </c>
      <c r="B22356" s="294"/>
      <c r="C22356" s="294"/>
      <c r="D22356" s="294"/>
      <c r="E22356" s="294"/>
      <c r="F22356" s="294"/>
    </row>
    <row r="22357">
      <c r="A22357" s="294" t="s">
        <v>35381</v>
      </c>
      <c r="B22357" s="294"/>
      <c r="C22357" s="294"/>
      <c r="D22357" s="294"/>
      <c r="E22357" s="294"/>
      <c r="F22357" s="294"/>
    </row>
    <row r="22358">
      <c r="A22358" s="294" t="s">
        <v>35382</v>
      </c>
      <c r="B22358" s="294"/>
      <c r="C22358" s="294"/>
      <c r="D22358" s="294"/>
      <c r="E22358" s="294"/>
      <c r="F22358" s="294"/>
    </row>
    <row r="22359">
      <c r="A22359" s="294"/>
      <c r="B22359" s="294"/>
      <c r="C22359" s="294"/>
      <c r="D22359" s="294"/>
      <c r="E22359" s="294"/>
      <c r="F22359" s="294"/>
    </row>
    <row r="22360">
      <c r="A22360" s="294" t="s">
        <v>21442</v>
      </c>
      <c r="B22360" s="294"/>
      <c r="C22360" s="294"/>
      <c r="D22360" s="294"/>
      <c r="E22360" s="294"/>
      <c r="F22360" s="294"/>
    </row>
    <row r="22361">
      <c r="A22361" s="294"/>
      <c r="B22361" s="294"/>
      <c r="C22361" s="294"/>
      <c r="D22361" s="294"/>
      <c r="E22361" s="294"/>
      <c r="F22361" s="294"/>
    </row>
    <row r="22362">
      <c r="A22362" s="294" t="s">
        <v>33769</v>
      </c>
      <c r="B22362" s="294"/>
      <c r="C22362" s="294"/>
      <c r="D22362" s="294"/>
      <c r="E22362" s="294"/>
      <c r="F22362" s="294"/>
    </row>
    <row r="22363">
      <c r="A22363" s="294" t="s">
        <v>35383</v>
      </c>
      <c r="B22363" s="294"/>
      <c r="C22363" s="294"/>
      <c r="D22363" s="294"/>
      <c r="E22363" s="294"/>
      <c r="F22363" s="294"/>
    </row>
    <row r="22364">
      <c r="A22364" s="294" t="s">
        <v>35384</v>
      </c>
      <c r="B22364" s="294"/>
      <c r="C22364" s="294"/>
      <c r="D22364" s="294"/>
      <c r="E22364" s="294"/>
      <c r="F22364" s="294"/>
    </row>
    <row r="22365">
      <c r="A22365" s="294" t="s">
        <v>35385</v>
      </c>
      <c r="B22365" s="294"/>
      <c r="C22365" s="294"/>
      <c r="D22365" s="294"/>
      <c r="E22365" s="294"/>
      <c r="F22365" s="294"/>
    </row>
    <row r="22366">
      <c r="A22366" s="294" t="s">
        <v>35386</v>
      </c>
      <c r="B22366" s="294"/>
      <c r="C22366" s="294"/>
      <c r="D22366" s="294"/>
      <c r="E22366" s="294"/>
      <c r="F22366" s="294"/>
    </row>
    <row r="22367">
      <c r="A22367" s="294" t="s">
        <v>35387</v>
      </c>
      <c r="B22367" s="294"/>
      <c r="C22367" s="294"/>
      <c r="D22367" s="294"/>
      <c r="E22367" s="294"/>
      <c r="F22367" s="294"/>
    </row>
    <row r="22368">
      <c r="A22368" s="294"/>
      <c r="B22368" s="294"/>
      <c r="C22368" s="294"/>
      <c r="D22368" s="294"/>
      <c r="E22368" s="294"/>
      <c r="F22368" s="294"/>
    </row>
    <row r="22369">
      <c r="A22369" s="294" t="s">
        <v>21344</v>
      </c>
      <c r="B22369" s="294"/>
      <c r="C22369" s="294"/>
      <c r="D22369" s="294"/>
      <c r="E22369" s="294"/>
      <c r="F22369" s="294"/>
    </row>
    <row r="22370">
      <c r="A22370" s="294" t="s">
        <v>25548</v>
      </c>
      <c r="B22370" s="294"/>
      <c r="C22370" s="294"/>
      <c r="D22370" s="294"/>
      <c r="E22370" s="294"/>
      <c r="F22370" s="294"/>
    </row>
    <row r="22371">
      <c r="A22371" s="294"/>
      <c r="B22371" s="294"/>
      <c r="C22371" s="294"/>
      <c r="D22371" s="294"/>
      <c r="E22371" s="294"/>
      <c r="F22371" s="294"/>
    </row>
    <row r="22372">
      <c r="A22372" s="294" t="s">
        <v>35388</v>
      </c>
      <c r="B22372" s="294"/>
      <c r="C22372" s="294"/>
      <c r="D22372" s="294"/>
      <c r="E22372" s="294"/>
      <c r="F22372" s="294"/>
    </row>
    <row r="22373">
      <c r="A22373" s="294" t="s">
        <v>24479</v>
      </c>
      <c r="B22373" s="294"/>
      <c r="C22373" s="294"/>
      <c r="D22373" s="294"/>
      <c r="E22373" s="294"/>
      <c r="F22373" s="294"/>
    </row>
    <row r="22374">
      <c r="A22374" s="294" t="s">
        <v>35389</v>
      </c>
      <c r="B22374" s="294"/>
      <c r="C22374" s="294"/>
      <c r="D22374" s="294"/>
      <c r="E22374" s="294"/>
      <c r="F22374" s="294"/>
    </row>
    <row r="22375">
      <c r="A22375" s="294" t="s">
        <v>35390</v>
      </c>
      <c r="B22375" s="294"/>
      <c r="C22375" s="294"/>
      <c r="D22375" s="294"/>
      <c r="E22375" s="294"/>
      <c r="F22375" s="294"/>
    </row>
    <row r="22376">
      <c r="A22376" s="294"/>
      <c r="B22376" s="294"/>
      <c r="C22376" s="294"/>
      <c r="D22376" s="294"/>
      <c r="E22376" s="294"/>
      <c r="F22376" s="294"/>
    </row>
    <row r="22377">
      <c r="A22377" s="294" t="s">
        <v>22156</v>
      </c>
      <c r="B22377" s="294"/>
      <c r="C22377" s="294"/>
      <c r="D22377" s="294"/>
      <c r="E22377" s="294"/>
      <c r="F22377" s="294"/>
    </row>
    <row r="22378">
      <c r="A22378" s="294"/>
      <c r="B22378" s="294"/>
      <c r="C22378" s="294"/>
      <c r="D22378" s="294"/>
      <c r="E22378" s="294"/>
      <c r="F22378" s="294"/>
    </row>
    <row r="22379">
      <c r="A22379" s="294" t="s">
        <v>24486</v>
      </c>
      <c r="B22379" s="294"/>
      <c r="C22379" s="294"/>
      <c r="D22379" s="294"/>
      <c r="E22379" s="294"/>
      <c r="F22379" s="294"/>
    </row>
    <row r="22380">
      <c r="A22380" s="294" t="s">
        <v>35391</v>
      </c>
      <c r="B22380" s="294"/>
      <c r="C22380" s="294"/>
      <c r="D22380" s="294"/>
      <c r="E22380" s="294"/>
      <c r="F22380" s="294"/>
    </row>
    <row r="22381">
      <c r="A22381" s="294" t="s">
        <v>35392</v>
      </c>
      <c r="B22381" s="294"/>
      <c r="C22381" s="294"/>
      <c r="D22381" s="294"/>
      <c r="E22381" s="294"/>
      <c r="F22381" s="294"/>
    </row>
    <row r="22382">
      <c r="A22382" s="294" t="s">
        <v>35393</v>
      </c>
      <c r="B22382" s="294"/>
      <c r="C22382" s="294"/>
      <c r="D22382" s="294"/>
      <c r="E22382" s="294"/>
      <c r="F22382" s="294"/>
    </row>
    <row r="22383">
      <c r="A22383" s="294"/>
      <c r="B22383" s="294"/>
      <c r="C22383" s="294"/>
      <c r="D22383" s="294"/>
      <c r="E22383" s="294"/>
      <c r="F22383" s="294"/>
    </row>
    <row r="22384">
      <c r="A22384" s="294" t="s">
        <v>22496</v>
      </c>
      <c r="B22384" s="294"/>
      <c r="C22384" s="294"/>
      <c r="D22384" s="294"/>
      <c r="E22384" s="294"/>
      <c r="F22384" s="294"/>
    </row>
    <row r="22385">
      <c r="A22385" s="294"/>
      <c r="B22385" s="294"/>
      <c r="C22385" s="294"/>
      <c r="D22385" s="294"/>
      <c r="E22385" s="294"/>
      <c r="F22385" s="294"/>
    </row>
    <row r="22386">
      <c r="A22386" s="294" t="s">
        <v>35394</v>
      </c>
      <c r="B22386" s="294"/>
      <c r="C22386" s="294"/>
      <c r="D22386" s="294"/>
      <c r="E22386" s="294"/>
      <c r="F22386" s="294"/>
    </row>
    <row r="22387">
      <c r="A22387" s="294" t="s">
        <v>35395</v>
      </c>
      <c r="B22387" s="294"/>
      <c r="C22387" s="294"/>
      <c r="D22387" s="294"/>
      <c r="E22387" s="294"/>
      <c r="F22387" s="294"/>
    </row>
    <row r="22388">
      <c r="A22388" s="294" t="s">
        <v>35396</v>
      </c>
      <c r="B22388" s="294"/>
      <c r="C22388" s="294"/>
      <c r="D22388" s="294"/>
      <c r="E22388" s="294"/>
      <c r="F22388" s="294"/>
    </row>
    <row r="22389">
      <c r="A22389" s="294" t="s">
        <v>35397</v>
      </c>
      <c r="B22389" s="294"/>
      <c r="C22389" s="294"/>
      <c r="D22389" s="294"/>
      <c r="E22389" s="294"/>
      <c r="F22389" s="294"/>
    </row>
    <row r="22390">
      <c r="A22390" s="294" t="s">
        <v>35398</v>
      </c>
      <c r="B22390" s="294"/>
      <c r="C22390" s="294"/>
      <c r="D22390" s="294"/>
      <c r="E22390" s="294"/>
      <c r="F22390" s="294"/>
    </row>
    <row r="22391">
      <c r="A22391" s="294" t="s">
        <v>35399</v>
      </c>
      <c r="B22391" s="294"/>
      <c r="C22391" s="294"/>
      <c r="D22391" s="294"/>
      <c r="E22391" s="294"/>
      <c r="F22391" s="294"/>
    </row>
    <row r="22392">
      <c r="A22392" s="294" t="s">
        <v>23714</v>
      </c>
      <c r="B22392" s="294"/>
      <c r="C22392" s="294"/>
      <c r="D22392" s="294"/>
      <c r="E22392" s="294"/>
      <c r="F22392" s="294"/>
    </row>
    <row r="22393">
      <c r="A22393" s="294" t="s">
        <v>35400</v>
      </c>
      <c r="B22393" s="294"/>
      <c r="C22393" s="294"/>
      <c r="D22393" s="294"/>
      <c r="E22393" s="294"/>
      <c r="F22393" s="294"/>
    </row>
    <row r="22394">
      <c r="A22394" s="294" t="s">
        <v>35401</v>
      </c>
      <c r="B22394" s="294"/>
      <c r="C22394" s="294"/>
      <c r="D22394" s="294"/>
      <c r="E22394" s="294"/>
      <c r="F22394" s="294"/>
    </row>
    <row r="22395">
      <c r="A22395" s="294" t="s">
        <v>35402</v>
      </c>
      <c r="B22395" s="294"/>
      <c r="C22395" s="294"/>
      <c r="D22395" s="294"/>
      <c r="E22395" s="294"/>
      <c r="F22395" s="294"/>
    </row>
    <row r="22396">
      <c r="A22396" s="294"/>
      <c r="B22396" s="294"/>
      <c r="C22396" s="294"/>
      <c r="D22396" s="294"/>
      <c r="E22396" s="294"/>
      <c r="F22396" s="294"/>
    </row>
    <row r="22397">
      <c r="A22397" s="294" t="s">
        <v>28124</v>
      </c>
      <c r="B22397" s="294"/>
      <c r="C22397" s="294"/>
      <c r="D22397" s="294"/>
      <c r="E22397" s="294"/>
      <c r="F22397" s="294"/>
    </row>
    <row r="22398">
      <c r="A22398" s="294" t="s">
        <v>35403</v>
      </c>
      <c r="B22398" s="294"/>
      <c r="C22398" s="294"/>
      <c r="D22398" s="294"/>
      <c r="E22398" s="294"/>
      <c r="F22398" s="294"/>
    </row>
    <row r="22399">
      <c r="A22399" s="294" t="s">
        <v>35313</v>
      </c>
      <c r="B22399" s="294"/>
      <c r="C22399" s="294"/>
      <c r="D22399" s="294"/>
      <c r="E22399" s="294"/>
      <c r="F22399" s="294"/>
    </row>
    <row r="22400">
      <c r="A22400" s="294" t="s">
        <v>21672</v>
      </c>
      <c r="B22400" s="294"/>
      <c r="C22400" s="294"/>
      <c r="D22400" s="294"/>
      <c r="E22400" s="294"/>
      <c r="F22400" s="294"/>
    </row>
    <row r="22401">
      <c r="A22401" s="294"/>
      <c r="B22401" s="294"/>
      <c r="C22401" s="294"/>
      <c r="D22401" s="294"/>
      <c r="E22401" s="294"/>
      <c r="F22401" s="294"/>
    </row>
    <row r="22402">
      <c r="A22402" s="294" t="s">
        <v>21315</v>
      </c>
      <c r="B22402" s="294"/>
      <c r="C22402" s="294"/>
      <c r="D22402" s="294"/>
      <c r="E22402" s="294"/>
      <c r="F22402" s="294"/>
    </row>
    <row r="22403">
      <c r="A22403" s="294"/>
      <c r="B22403" s="294"/>
      <c r="C22403" s="294"/>
      <c r="D22403" s="294"/>
      <c r="E22403" s="294"/>
      <c r="F22403" s="294"/>
    </row>
    <row r="22404">
      <c r="A22404" s="294" t="s">
        <v>34254</v>
      </c>
      <c r="B22404" s="294"/>
      <c r="C22404" s="294"/>
      <c r="D22404" s="294"/>
      <c r="E22404" s="294"/>
      <c r="F22404" s="294"/>
    </row>
    <row r="22405">
      <c r="A22405" s="294" t="s">
        <v>35367</v>
      </c>
      <c r="B22405" s="294"/>
      <c r="C22405" s="294"/>
      <c r="D22405" s="294"/>
      <c r="E22405" s="294"/>
      <c r="F22405" s="294"/>
    </row>
    <row r="22406">
      <c r="A22406" s="294" t="s">
        <v>35368</v>
      </c>
      <c r="B22406" s="294"/>
      <c r="C22406" s="294"/>
      <c r="D22406" s="294"/>
      <c r="E22406" s="294"/>
      <c r="F22406" s="294"/>
    </row>
    <row r="22407">
      <c r="A22407" s="294" t="s">
        <v>35369</v>
      </c>
      <c r="B22407" s="294"/>
      <c r="C22407" s="294"/>
      <c r="D22407" s="294"/>
      <c r="E22407" s="294"/>
      <c r="F22407" s="294"/>
    </row>
    <row r="22408">
      <c r="A22408" s="294" t="s">
        <v>35370</v>
      </c>
      <c r="B22408" s="294"/>
      <c r="C22408" s="294"/>
      <c r="D22408" s="294"/>
      <c r="E22408" s="294"/>
      <c r="F22408" s="294"/>
    </row>
    <row r="22409">
      <c r="A22409" s="294" t="s">
        <v>35371</v>
      </c>
      <c r="B22409" s="294"/>
      <c r="C22409" s="294"/>
      <c r="D22409" s="294"/>
      <c r="E22409" s="294"/>
      <c r="F22409" s="294"/>
    </row>
    <row r="22410">
      <c r="A22410" s="294" t="s">
        <v>35372</v>
      </c>
      <c r="B22410" s="294"/>
      <c r="C22410" s="294"/>
      <c r="D22410" s="294"/>
      <c r="E22410" s="294"/>
      <c r="F22410" s="294"/>
    </row>
    <row r="22411">
      <c r="A22411" s="294" t="s">
        <v>35373</v>
      </c>
      <c r="B22411" s="294"/>
      <c r="C22411" s="294"/>
      <c r="D22411" s="294"/>
      <c r="E22411" s="294"/>
      <c r="F22411" s="294"/>
    </row>
    <row r="22412">
      <c r="A22412" s="294" t="s">
        <v>35374</v>
      </c>
      <c r="B22412" s="294"/>
      <c r="C22412" s="294"/>
      <c r="D22412" s="294"/>
      <c r="E22412" s="294"/>
      <c r="F22412" s="294"/>
    </row>
    <row r="22413">
      <c r="A22413" s="294" t="s">
        <v>35375</v>
      </c>
      <c r="B22413" s="294"/>
      <c r="C22413" s="294"/>
      <c r="D22413" s="294"/>
      <c r="E22413" s="294"/>
      <c r="F22413" s="294"/>
    </row>
    <row r="22414">
      <c r="A22414" s="294"/>
      <c r="B22414" s="294"/>
      <c r="C22414" s="294"/>
      <c r="D22414" s="294"/>
      <c r="E22414" s="294"/>
      <c r="F22414" s="294"/>
    </row>
    <row r="22415">
      <c r="A22415" s="294"/>
      <c r="B22415" s="294"/>
      <c r="C22415" s="294"/>
      <c r="D22415" s="294"/>
      <c r="E22415" s="294"/>
      <c r="F22415" s="294"/>
    </row>
    <row r="22416">
      <c r="A22416" s="294" t="s">
        <v>22281</v>
      </c>
      <c r="B22416" s="294"/>
      <c r="C22416" s="294"/>
      <c r="D22416" s="294"/>
      <c r="E22416" s="294"/>
      <c r="F22416" s="294"/>
    </row>
    <row r="22417">
      <c r="A22417" s="294"/>
      <c r="B22417" s="294"/>
      <c r="C22417" s="294"/>
      <c r="D22417" s="294"/>
      <c r="E22417" s="294"/>
      <c r="F22417" s="294"/>
    </row>
    <row r="22418">
      <c r="A22418" s="294" t="s">
        <v>35376</v>
      </c>
      <c r="B22418" s="294"/>
      <c r="C22418" s="294"/>
      <c r="D22418" s="294"/>
      <c r="E22418" s="294"/>
      <c r="F22418" s="294"/>
    </row>
    <row r="22419">
      <c r="A22419" s="294" t="s">
        <v>35377</v>
      </c>
      <c r="B22419" s="294"/>
      <c r="C22419" s="294"/>
      <c r="D22419" s="294"/>
      <c r="E22419" s="294"/>
      <c r="F22419" s="294"/>
    </row>
    <row r="22420">
      <c r="A22420" s="294" t="s">
        <v>26070</v>
      </c>
      <c r="B22420" s="294"/>
      <c r="C22420" s="294"/>
      <c r="D22420" s="294"/>
      <c r="E22420" s="294"/>
      <c r="F22420" s="294"/>
    </row>
    <row r="22421">
      <c r="A22421" s="294" t="s">
        <v>35378</v>
      </c>
      <c r="B22421" s="294"/>
      <c r="C22421" s="294"/>
      <c r="D22421" s="294"/>
      <c r="E22421" s="294"/>
      <c r="F22421" s="294"/>
    </row>
    <row r="22422">
      <c r="A22422" s="294" t="s">
        <v>35379</v>
      </c>
      <c r="B22422" s="294"/>
      <c r="C22422" s="294"/>
      <c r="D22422" s="294"/>
      <c r="E22422" s="294"/>
      <c r="F22422" s="294"/>
    </row>
    <row r="22423">
      <c r="A22423" s="294" t="s">
        <v>35380</v>
      </c>
      <c r="B22423" s="294"/>
      <c r="C22423" s="294"/>
      <c r="D22423" s="294"/>
      <c r="E22423" s="294"/>
      <c r="F22423" s="294"/>
    </row>
    <row r="22424">
      <c r="A22424" s="294" t="s">
        <v>35381</v>
      </c>
      <c r="B22424" s="294"/>
      <c r="C22424" s="294"/>
      <c r="D22424" s="294"/>
      <c r="E22424" s="294"/>
      <c r="F22424" s="294"/>
    </row>
    <row r="22425">
      <c r="A22425" s="294" t="s">
        <v>35382</v>
      </c>
      <c r="B22425" s="294"/>
      <c r="C22425" s="294"/>
      <c r="D22425" s="294"/>
      <c r="E22425" s="294"/>
      <c r="F22425" s="294"/>
    </row>
    <row r="22426">
      <c r="A22426" s="294"/>
      <c r="B22426" s="294"/>
      <c r="C22426" s="294"/>
      <c r="D22426" s="294"/>
      <c r="E22426" s="294"/>
      <c r="F22426" s="294"/>
    </row>
    <row r="22427">
      <c r="A22427" s="294" t="s">
        <v>21442</v>
      </c>
      <c r="B22427" s="294"/>
      <c r="C22427" s="294"/>
      <c r="D22427" s="294"/>
      <c r="E22427" s="294"/>
      <c r="F22427" s="294"/>
    </row>
    <row r="22428">
      <c r="A22428" s="294"/>
      <c r="B22428" s="294"/>
      <c r="C22428" s="294"/>
      <c r="D22428" s="294"/>
      <c r="E22428" s="294"/>
      <c r="F22428" s="294"/>
    </row>
    <row r="22429">
      <c r="A22429" s="294" t="s">
        <v>33769</v>
      </c>
      <c r="B22429" s="294"/>
      <c r="C22429" s="294"/>
      <c r="D22429" s="294"/>
      <c r="E22429" s="294"/>
      <c r="F22429" s="294"/>
    </row>
    <row r="22430">
      <c r="A22430" s="294" t="s">
        <v>35383</v>
      </c>
      <c r="B22430" s="294"/>
      <c r="C22430" s="294"/>
      <c r="D22430" s="294"/>
      <c r="E22430" s="294"/>
      <c r="F22430" s="294"/>
    </row>
    <row r="22431">
      <c r="A22431" s="294" t="s">
        <v>35384</v>
      </c>
      <c r="B22431" s="294"/>
      <c r="C22431" s="294"/>
      <c r="D22431" s="294"/>
      <c r="E22431" s="294"/>
      <c r="F22431" s="294"/>
    </row>
    <row r="22432">
      <c r="A22432" s="294" t="s">
        <v>35385</v>
      </c>
      <c r="B22432" s="294"/>
      <c r="C22432" s="294"/>
      <c r="D22432" s="294"/>
      <c r="E22432" s="294"/>
      <c r="F22432" s="294"/>
    </row>
    <row r="22433">
      <c r="A22433" s="294" t="s">
        <v>35386</v>
      </c>
      <c r="B22433" s="294"/>
      <c r="C22433" s="294"/>
      <c r="D22433" s="294"/>
      <c r="E22433" s="294"/>
      <c r="F22433" s="294"/>
    </row>
    <row r="22434">
      <c r="A22434" s="294" t="s">
        <v>35387</v>
      </c>
      <c r="B22434" s="294"/>
      <c r="C22434" s="294"/>
      <c r="D22434" s="294"/>
      <c r="E22434" s="294"/>
      <c r="F22434" s="294"/>
    </row>
    <row r="22435">
      <c r="A22435" s="294"/>
      <c r="B22435" s="294"/>
      <c r="C22435" s="294"/>
      <c r="D22435" s="294"/>
      <c r="E22435" s="294"/>
      <c r="F22435" s="294"/>
    </row>
    <row r="22436">
      <c r="A22436" s="294" t="s">
        <v>21344</v>
      </c>
      <c r="B22436" s="294"/>
      <c r="C22436" s="294"/>
      <c r="D22436" s="294"/>
      <c r="E22436" s="294"/>
      <c r="F22436" s="294"/>
    </row>
    <row r="22437">
      <c r="A22437" s="294" t="s">
        <v>25548</v>
      </c>
      <c r="B22437" s="294"/>
      <c r="C22437" s="294"/>
      <c r="D22437" s="294"/>
      <c r="E22437" s="294"/>
      <c r="F22437" s="294"/>
    </row>
    <row r="22438">
      <c r="A22438" s="294"/>
      <c r="B22438" s="294"/>
      <c r="C22438" s="294"/>
      <c r="D22438" s="294"/>
      <c r="E22438" s="294"/>
      <c r="F22438" s="294"/>
    </row>
    <row r="22439">
      <c r="A22439" s="294" t="s">
        <v>35388</v>
      </c>
      <c r="B22439" s="294"/>
      <c r="C22439" s="294"/>
      <c r="D22439" s="294"/>
      <c r="E22439" s="294"/>
      <c r="F22439" s="294"/>
    </row>
    <row r="22440">
      <c r="A22440" s="294" t="s">
        <v>24479</v>
      </c>
      <c r="B22440" s="294"/>
      <c r="C22440" s="294"/>
      <c r="D22440" s="294"/>
      <c r="E22440" s="294"/>
      <c r="F22440" s="294"/>
    </row>
    <row r="22441">
      <c r="A22441" s="294" t="s">
        <v>35389</v>
      </c>
      <c r="B22441" s="294"/>
      <c r="C22441" s="294"/>
      <c r="D22441" s="294"/>
      <c r="E22441" s="294"/>
      <c r="F22441" s="294"/>
    </row>
    <row r="22442">
      <c r="A22442" s="294" t="s">
        <v>35390</v>
      </c>
      <c r="B22442" s="294"/>
      <c r="C22442" s="294"/>
      <c r="D22442" s="294"/>
      <c r="E22442" s="294"/>
      <c r="F22442" s="294"/>
    </row>
    <row r="22443">
      <c r="A22443" s="294"/>
      <c r="B22443" s="294"/>
      <c r="C22443" s="294"/>
      <c r="D22443" s="294"/>
      <c r="E22443" s="294"/>
      <c r="F22443" s="294"/>
    </row>
    <row r="22444">
      <c r="A22444" s="294" t="s">
        <v>22156</v>
      </c>
      <c r="B22444" s="294"/>
      <c r="C22444" s="294"/>
      <c r="D22444" s="294"/>
      <c r="E22444" s="294"/>
      <c r="F22444" s="294"/>
    </row>
    <row r="22445">
      <c r="A22445" s="294"/>
      <c r="B22445" s="294"/>
      <c r="C22445" s="294"/>
      <c r="D22445" s="294"/>
      <c r="E22445" s="294"/>
      <c r="F22445" s="294"/>
    </row>
    <row r="22446">
      <c r="A22446" s="294" t="s">
        <v>24486</v>
      </c>
      <c r="B22446" s="294"/>
      <c r="C22446" s="294"/>
      <c r="D22446" s="294"/>
      <c r="E22446" s="294"/>
      <c r="F22446" s="294"/>
    </row>
    <row r="22447">
      <c r="A22447" s="294" t="s">
        <v>35391</v>
      </c>
      <c r="B22447" s="294"/>
      <c r="C22447" s="294"/>
      <c r="D22447" s="294"/>
      <c r="E22447" s="294"/>
      <c r="F22447" s="294"/>
    </row>
    <row r="22448">
      <c r="A22448" s="294" t="s">
        <v>35392</v>
      </c>
      <c r="B22448" s="294"/>
      <c r="C22448" s="294"/>
      <c r="D22448" s="294"/>
      <c r="E22448" s="294"/>
      <c r="F22448" s="294"/>
    </row>
    <row r="22449">
      <c r="A22449" s="294" t="s">
        <v>35393</v>
      </c>
      <c r="B22449" s="294"/>
      <c r="C22449" s="294"/>
      <c r="D22449" s="294"/>
      <c r="E22449" s="294"/>
      <c r="F22449" s="294"/>
    </row>
    <row r="22450">
      <c r="A22450" s="294"/>
      <c r="B22450" s="294"/>
      <c r="C22450" s="294"/>
      <c r="D22450" s="294"/>
      <c r="E22450" s="294"/>
      <c r="F22450" s="294"/>
    </row>
    <row r="22451">
      <c r="A22451" s="294" t="s">
        <v>22496</v>
      </c>
      <c r="B22451" s="294"/>
      <c r="C22451" s="294"/>
      <c r="D22451" s="294"/>
      <c r="E22451" s="294"/>
      <c r="F22451" s="294"/>
    </row>
    <row r="22452">
      <c r="A22452" s="294"/>
      <c r="B22452" s="294"/>
      <c r="C22452" s="294"/>
      <c r="D22452" s="294"/>
      <c r="E22452" s="294"/>
      <c r="F22452" s="294"/>
    </row>
    <row r="22453">
      <c r="A22453" s="294" t="s">
        <v>35394</v>
      </c>
      <c r="B22453" s="294"/>
      <c r="C22453" s="294"/>
      <c r="D22453" s="294"/>
      <c r="E22453" s="294"/>
      <c r="F22453" s="294"/>
    </row>
    <row r="22454">
      <c r="A22454" s="294" t="s">
        <v>35395</v>
      </c>
      <c r="B22454" s="294"/>
      <c r="C22454" s="294"/>
      <c r="D22454" s="294"/>
      <c r="E22454" s="294"/>
      <c r="F22454" s="294"/>
    </row>
    <row r="22455">
      <c r="A22455" s="294" t="s">
        <v>35396</v>
      </c>
      <c r="B22455" s="294"/>
      <c r="C22455" s="294"/>
      <c r="D22455" s="294"/>
      <c r="E22455" s="294"/>
      <c r="F22455" s="294"/>
    </row>
    <row r="22456">
      <c r="A22456" s="294" t="s">
        <v>35397</v>
      </c>
      <c r="B22456" s="294"/>
      <c r="C22456" s="294"/>
      <c r="D22456" s="294"/>
      <c r="E22456" s="294"/>
      <c r="F22456" s="294"/>
    </row>
    <row r="22457">
      <c r="A22457" s="294" t="s">
        <v>35398</v>
      </c>
      <c r="B22457" s="294"/>
      <c r="C22457" s="294"/>
      <c r="D22457" s="294"/>
      <c r="E22457" s="294"/>
      <c r="F22457" s="294"/>
    </row>
    <row r="22458">
      <c r="A22458" s="294" t="s">
        <v>35399</v>
      </c>
      <c r="B22458" s="294"/>
      <c r="C22458" s="294"/>
      <c r="D22458" s="294"/>
      <c r="E22458" s="294"/>
      <c r="F22458" s="294"/>
    </row>
    <row r="22459">
      <c r="A22459" s="294" t="s">
        <v>23714</v>
      </c>
      <c r="B22459" s="294"/>
      <c r="C22459" s="294"/>
      <c r="D22459" s="294"/>
      <c r="E22459" s="294"/>
      <c r="F22459" s="294"/>
    </row>
    <row r="22460">
      <c r="A22460" s="294" t="s">
        <v>35400</v>
      </c>
      <c r="B22460" s="294"/>
      <c r="C22460" s="294"/>
      <c r="D22460" s="294"/>
      <c r="E22460" s="294"/>
      <c r="F22460" s="294"/>
    </row>
    <row r="22461">
      <c r="A22461" s="294" t="s">
        <v>35401</v>
      </c>
      <c r="B22461" s="294"/>
      <c r="C22461" s="294"/>
      <c r="D22461" s="294"/>
      <c r="E22461" s="294"/>
      <c r="F22461" s="294"/>
    </row>
    <row r="22462">
      <c r="A22462" s="294" t="s">
        <v>35402</v>
      </c>
      <c r="B22462" s="294"/>
      <c r="C22462" s="294"/>
      <c r="D22462" s="294"/>
      <c r="E22462" s="294"/>
      <c r="F22462" s="294"/>
    </row>
    <row r="22463">
      <c r="A22463" s="294"/>
      <c r="B22463" s="294"/>
      <c r="C22463" s="294"/>
      <c r="D22463" s="294"/>
      <c r="E22463" s="294"/>
      <c r="F22463" s="294"/>
    </row>
    <row r="22464">
      <c r="A22464" s="294" t="s">
        <v>28124</v>
      </c>
      <c r="B22464" s="294"/>
      <c r="C22464" s="294"/>
      <c r="D22464" s="294"/>
      <c r="E22464" s="294"/>
      <c r="F22464" s="294"/>
    </row>
    <row r="22465">
      <c r="A22465" s="294" t="s">
        <v>35404</v>
      </c>
      <c r="B22465" s="294"/>
      <c r="C22465" s="294"/>
      <c r="D22465" s="294"/>
      <c r="E22465" s="294"/>
      <c r="F22465" s="294"/>
    </row>
    <row r="22466">
      <c r="A22466" s="294" t="s">
        <v>35405</v>
      </c>
      <c r="B22466" s="294"/>
      <c r="C22466" s="294"/>
      <c r="D22466" s="294"/>
      <c r="E22466" s="294"/>
      <c r="F22466" s="294"/>
    </row>
    <row r="22467">
      <c r="A22467" s="294" t="s">
        <v>21618</v>
      </c>
      <c r="B22467" s="294"/>
      <c r="C22467" s="294"/>
      <c r="D22467" s="294"/>
      <c r="E22467" s="294"/>
      <c r="F22467" s="294"/>
    </row>
    <row r="22468">
      <c r="A22468" s="294"/>
      <c r="B22468" s="294"/>
      <c r="C22468" s="294"/>
      <c r="D22468" s="294"/>
      <c r="E22468" s="294"/>
      <c r="F22468" s="294"/>
    </row>
    <row r="22469">
      <c r="A22469" s="294" t="s">
        <v>22602</v>
      </c>
      <c r="B22469" s="294"/>
      <c r="C22469" s="294"/>
      <c r="D22469" s="294"/>
      <c r="E22469" s="294"/>
      <c r="F22469" s="294"/>
    </row>
    <row r="22470">
      <c r="A22470" s="294" t="s">
        <v>35406</v>
      </c>
      <c r="B22470" s="294"/>
      <c r="C22470" s="294"/>
      <c r="D22470" s="294"/>
      <c r="E22470" s="294"/>
      <c r="F22470" s="294"/>
    </row>
    <row r="22471">
      <c r="A22471" s="294"/>
      <c r="B22471" s="294"/>
      <c r="C22471" s="294"/>
      <c r="D22471" s="294"/>
      <c r="E22471" s="294"/>
      <c r="F22471" s="294"/>
    </row>
    <row r="22472">
      <c r="A22472" s="294" t="s">
        <v>35407</v>
      </c>
      <c r="B22472" s="294"/>
      <c r="C22472" s="294"/>
      <c r="D22472" s="294"/>
      <c r="E22472" s="294"/>
      <c r="F22472" s="294"/>
    </row>
    <row r="22473">
      <c r="A22473" s="294" t="s">
        <v>35408</v>
      </c>
      <c r="B22473" s="294"/>
      <c r="C22473" s="294"/>
      <c r="D22473" s="294"/>
      <c r="E22473" s="294"/>
      <c r="F22473" s="294"/>
    </row>
    <row r="22474">
      <c r="A22474" s="294" t="s">
        <v>35409</v>
      </c>
      <c r="B22474" s="294"/>
      <c r="C22474" s="294"/>
      <c r="D22474" s="294"/>
      <c r="E22474" s="294"/>
      <c r="F22474" s="294"/>
    </row>
    <row r="22475">
      <c r="A22475" s="294" t="s">
        <v>35410</v>
      </c>
      <c r="B22475" s="294"/>
      <c r="C22475" s="294"/>
      <c r="D22475" s="294"/>
      <c r="E22475" s="294"/>
      <c r="F22475" s="294"/>
    </row>
    <row r="22476">
      <c r="A22476" s="294" t="s">
        <v>35411</v>
      </c>
      <c r="B22476" s="294"/>
      <c r="C22476" s="294"/>
      <c r="D22476" s="294"/>
      <c r="E22476" s="294"/>
      <c r="F22476" s="294"/>
    </row>
    <row r="22477">
      <c r="A22477" s="294" t="s">
        <v>35412</v>
      </c>
      <c r="B22477" s="294"/>
      <c r="C22477" s="294"/>
      <c r="D22477" s="294"/>
      <c r="E22477" s="294"/>
      <c r="F22477" s="294"/>
    </row>
    <row r="22478">
      <c r="A22478" s="294" t="s">
        <v>23714</v>
      </c>
      <c r="B22478" s="294"/>
      <c r="C22478" s="294"/>
      <c r="D22478" s="294"/>
      <c r="E22478" s="294"/>
      <c r="F22478" s="294"/>
    </row>
    <row r="22479">
      <c r="A22479" s="294" t="s">
        <v>35413</v>
      </c>
      <c r="B22479" s="294"/>
      <c r="C22479" s="294"/>
      <c r="D22479" s="294"/>
      <c r="E22479" s="294"/>
      <c r="F22479" s="294"/>
    </row>
    <row r="22480">
      <c r="A22480" s="294" t="s">
        <v>35414</v>
      </c>
      <c r="B22480" s="294"/>
      <c r="C22480" s="294"/>
      <c r="D22480" s="294"/>
      <c r="E22480" s="294"/>
      <c r="F22480" s="294"/>
    </row>
    <row r="22481">
      <c r="A22481" s="294" t="s">
        <v>35415</v>
      </c>
      <c r="B22481" s="294"/>
      <c r="C22481" s="294"/>
      <c r="D22481" s="294"/>
      <c r="E22481" s="294"/>
      <c r="F22481" s="294"/>
    </row>
    <row r="22482">
      <c r="A22482" s="294"/>
      <c r="B22482" s="294"/>
      <c r="C22482" s="294"/>
      <c r="D22482" s="294"/>
      <c r="E22482" s="294"/>
      <c r="F22482" s="294"/>
    </row>
    <row r="22483">
      <c r="A22483" s="294" t="s">
        <v>35416</v>
      </c>
      <c r="B22483" s="294"/>
      <c r="C22483" s="294"/>
      <c r="D22483" s="294"/>
      <c r="E22483" s="294"/>
      <c r="F22483" s="294"/>
    </row>
    <row r="22484">
      <c r="A22484" s="294"/>
      <c r="B22484" s="294"/>
      <c r="C22484" s="294"/>
      <c r="D22484" s="294"/>
      <c r="E22484" s="294"/>
      <c r="F22484" s="294"/>
    </row>
    <row r="22485">
      <c r="A22485" s="294" t="s">
        <v>35417</v>
      </c>
      <c r="B22485" s="294"/>
      <c r="C22485" s="294"/>
      <c r="D22485" s="294"/>
      <c r="E22485" s="294"/>
      <c r="F22485" s="294"/>
    </row>
    <row r="22486">
      <c r="A22486" s="294" t="s">
        <v>35418</v>
      </c>
      <c r="B22486" s="294"/>
      <c r="C22486" s="294"/>
      <c r="D22486" s="294"/>
      <c r="E22486" s="294"/>
      <c r="F22486" s="294"/>
    </row>
    <row r="22487">
      <c r="A22487" s="294" t="s">
        <v>35419</v>
      </c>
      <c r="B22487" s="294"/>
      <c r="C22487" s="294"/>
      <c r="D22487" s="294"/>
      <c r="E22487" s="294"/>
      <c r="F22487" s="294"/>
    </row>
    <row r="22488">
      <c r="A22488" s="294" t="s">
        <v>35420</v>
      </c>
      <c r="B22488" s="294"/>
      <c r="C22488" s="294"/>
      <c r="D22488" s="294"/>
      <c r="E22488" s="294"/>
      <c r="F22488" s="294"/>
    </row>
    <row r="22489">
      <c r="A22489" s="294" t="s">
        <v>35421</v>
      </c>
      <c r="B22489" s="294"/>
      <c r="C22489" s="294"/>
      <c r="D22489" s="294"/>
      <c r="E22489" s="294"/>
      <c r="F22489" s="294"/>
    </row>
    <row r="22490">
      <c r="A22490" s="294" t="s">
        <v>35422</v>
      </c>
      <c r="B22490" s="294"/>
      <c r="C22490" s="294"/>
      <c r="D22490" s="294"/>
      <c r="E22490" s="294"/>
      <c r="F22490" s="294"/>
    </row>
    <row r="22491">
      <c r="A22491" s="294"/>
      <c r="B22491" s="294"/>
      <c r="C22491" s="294"/>
      <c r="D22491" s="294"/>
      <c r="E22491" s="294"/>
      <c r="F22491" s="294"/>
    </row>
    <row r="22492">
      <c r="A22492" s="294" t="s">
        <v>21945</v>
      </c>
      <c r="B22492" s="294"/>
      <c r="C22492" s="294"/>
      <c r="D22492" s="294"/>
      <c r="E22492" s="294"/>
      <c r="F22492" s="294"/>
    </row>
    <row r="22493">
      <c r="A22493" s="294" t="s">
        <v>24141</v>
      </c>
      <c r="B22493" s="294"/>
      <c r="C22493" s="294"/>
      <c r="D22493" s="294"/>
      <c r="E22493" s="294"/>
      <c r="F22493" s="294"/>
    </row>
    <row r="22494">
      <c r="A22494" s="294"/>
      <c r="B22494" s="294"/>
      <c r="C22494" s="294"/>
      <c r="D22494" s="294"/>
      <c r="E22494" s="294"/>
      <c r="F22494" s="294"/>
    </row>
    <row r="22495">
      <c r="A22495" s="294" t="s">
        <v>35423</v>
      </c>
      <c r="B22495" s="294"/>
      <c r="C22495" s="294"/>
      <c r="D22495" s="294"/>
      <c r="E22495" s="294"/>
      <c r="F22495" s="294"/>
    </row>
    <row r="22496">
      <c r="A22496" s="294" t="s">
        <v>35424</v>
      </c>
      <c r="B22496" s="294"/>
      <c r="C22496" s="294"/>
      <c r="D22496" s="294"/>
      <c r="E22496" s="294"/>
      <c r="F22496" s="294"/>
    </row>
    <row r="22497">
      <c r="A22497" s="294" t="s">
        <v>35425</v>
      </c>
      <c r="B22497" s="294"/>
      <c r="C22497" s="294"/>
      <c r="D22497" s="294"/>
      <c r="E22497" s="294"/>
      <c r="F22497" s="294"/>
    </row>
    <row r="22498">
      <c r="A22498" s="294" t="s">
        <v>35426</v>
      </c>
      <c r="B22498" s="294"/>
      <c r="C22498" s="294"/>
      <c r="D22498" s="294"/>
      <c r="E22498" s="294"/>
      <c r="F22498" s="294"/>
    </row>
    <row r="22499">
      <c r="A22499" s="294" t="s">
        <v>35427</v>
      </c>
      <c r="B22499" s="294"/>
      <c r="C22499" s="294"/>
      <c r="D22499" s="294"/>
      <c r="E22499" s="294"/>
      <c r="F22499" s="294"/>
    </row>
    <row r="22500">
      <c r="A22500" s="294"/>
      <c r="B22500" s="294"/>
      <c r="C22500" s="294"/>
      <c r="D22500" s="294"/>
      <c r="E22500" s="294"/>
      <c r="F22500" s="294"/>
    </row>
    <row r="22501">
      <c r="A22501" s="294"/>
      <c r="B22501" s="294"/>
      <c r="C22501" s="294"/>
      <c r="D22501" s="294"/>
      <c r="E22501" s="294"/>
      <c r="F22501" s="294"/>
    </row>
    <row r="22502">
      <c r="A22502" s="294" t="s">
        <v>28124</v>
      </c>
      <c r="B22502" s="294"/>
      <c r="C22502" s="294"/>
      <c r="D22502" s="294"/>
      <c r="E22502" s="294"/>
      <c r="F22502" s="294"/>
    </row>
    <row r="22503">
      <c r="A22503" s="294" t="s">
        <v>35428</v>
      </c>
      <c r="B22503" s="294"/>
      <c r="C22503" s="294"/>
      <c r="D22503" s="294"/>
      <c r="E22503" s="294"/>
      <c r="F22503" s="294"/>
    </row>
    <row r="22504">
      <c r="A22504" s="294" t="s">
        <v>35405</v>
      </c>
      <c r="B22504" s="294"/>
      <c r="C22504" s="294"/>
      <c r="D22504" s="294"/>
      <c r="E22504" s="294"/>
      <c r="F22504" s="294"/>
    </row>
    <row r="22505">
      <c r="A22505" s="294" t="s">
        <v>21672</v>
      </c>
      <c r="B22505" s="294"/>
      <c r="C22505" s="294"/>
      <c r="D22505" s="294"/>
      <c r="E22505" s="294"/>
      <c r="F22505" s="294"/>
    </row>
    <row r="22506">
      <c r="A22506" s="294"/>
      <c r="B22506" s="294"/>
      <c r="C22506" s="294"/>
      <c r="D22506" s="294"/>
      <c r="E22506" s="294"/>
      <c r="F22506" s="294"/>
    </row>
    <row r="22507">
      <c r="A22507" s="294" t="s">
        <v>21315</v>
      </c>
      <c r="B22507" s="294"/>
      <c r="C22507" s="294"/>
      <c r="D22507" s="294"/>
      <c r="E22507" s="294"/>
      <c r="F22507" s="294"/>
    </row>
    <row r="22508">
      <c r="A22508" s="294"/>
      <c r="B22508" s="294"/>
      <c r="C22508" s="294"/>
      <c r="D22508" s="294"/>
      <c r="E22508" s="294"/>
      <c r="F22508" s="294"/>
    </row>
    <row r="22509">
      <c r="A22509" s="294" t="s">
        <v>34254</v>
      </c>
      <c r="B22509" s="294"/>
      <c r="C22509" s="294"/>
      <c r="D22509" s="294"/>
      <c r="E22509" s="294"/>
      <c r="F22509" s="294"/>
    </row>
    <row r="22510">
      <c r="A22510" s="294" t="s">
        <v>35367</v>
      </c>
      <c r="B22510" s="294"/>
      <c r="C22510" s="294"/>
      <c r="D22510" s="294"/>
      <c r="E22510" s="294"/>
      <c r="F22510" s="294"/>
    </row>
    <row r="22511">
      <c r="A22511" s="294" t="s">
        <v>35368</v>
      </c>
      <c r="B22511" s="294"/>
      <c r="C22511" s="294"/>
      <c r="D22511" s="294"/>
      <c r="E22511" s="294"/>
      <c r="F22511" s="294"/>
    </row>
    <row r="22512">
      <c r="A22512" s="294" t="s">
        <v>35369</v>
      </c>
      <c r="B22512" s="294"/>
      <c r="C22512" s="294"/>
      <c r="D22512" s="294"/>
      <c r="E22512" s="294"/>
      <c r="F22512" s="294"/>
    </row>
    <row r="22513">
      <c r="A22513" s="294" t="s">
        <v>35370</v>
      </c>
      <c r="B22513" s="294"/>
      <c r="C22513" s="294"/>
      <c r="D22513" s="294"/>
      <c r="E22513" s="294"/>
      <c r="F22513" s="294"/>
    </row>
    <row r="22514">
      <c r="A22514" s="294" t="s">
        <v>35371</v>
      </c>
      <c r="B22514" s="294"/>
      <c r="C22514" s="294"/>
      <c r="D22514" s="294"/>
      <c r="E22514" s="294"/>
      <c r="F22514" s="294"/>
    </row>
    <row r="22515">
      <c r="A22515" s="294" t="s">
        <v>35372</v>
      </c>
      <c r="B22515" s="294"/>
      <c r="C22515" s="294"/>
      <c r="D22515" s="294"/>
      <c r="E22515" s="294"/>
      <c r="F22515" s="294"/>
    </row>
    <row r="22516">
      <c r="A22516" s="294" t="s">
        <v>35373</v>
      </c>
      <c r="B22516" s="294"/>
      <c r="C22516" s="294"/>
      <c r="D22516" s="294"/>
      <c r="E22516" s="294"/>
      <c r="F22516" s="294"/>
    </row>
    <row r="22517">
      <c r="A22517" s="294" t="s">
        <v>35374</v>
      </c>
      <c r="B22517" s="294"/>
      <c r="C22517" s="294"/>
      <c r="D22517" s="294"/>
      <c r="E22517" s="294"/>
      <c r="F22517" s="294"/>
    </row>
    <row r="22518">
      <c r="A22518" s="294" t="s">
        <v>35375</v>
      </c>
      <c r="B22518" s="294"/>
      <c r="C22518" s="294"/>
      <c r="D22518" s="294"/>
      <c r="E22518" s="294"/>
      <c r="F22518" s="294"/>
    </row>
    <row r="22519">
      <c r="A22519" s="294"/>
      <c r="B22519" s="294"/>
      <c r="C22519" s="294"/>
      <c r="D22519" s="294"/>
      <c r="E22519" s="294"/>
      <c r="F22519" s="294"/>
    </row>
    <row r="22520">
      <c r="A22520" s="294"/>
      <c r="B22520" s="294"/>
      <c r="C22520" s="294"/>
      <c r="D22520" s="294"/>
      <c r="E22520" s="294"/>
      <c r="F22520" s="294"/>
    </row>
    <row r="22521">
      <c r="A22521" s="294" t="s">
        <v>22281</v>
      </c>
      <c r="B22521" s="294"/>
      <c r="C22521" s="294"/>
      <c r="D22521" s="294"/>
      <c r="E22521" s="294"/>
      <c r="F22521" s="294"/>
    </row>
    <row r="22522">
      <c r="A22522" s="294"/>
      <c r="B22522" s="294"/>
      <c r="C22522" s="294"/>
      <c r="D22522" s="294"/>
      <c r="E22522" s="294"/>
      <c r="F22522" s="294"/>
    </row>
    <row r="22523">
      <c r="A22523" s="294" t="s">
        <v>35376</v>
      </c>
      <c r="B22523" s="294"/>
      <c r="C22523" s="294"/>
      <c r="D22523" s="294"/>
      <c r="E22523" s="294"/>
      <c r="F22523" s="294"/>
    </row>
    <row r="22524">
      <c r="A22524" s="294" t="s">
        <v>35377</v>
      </c>
      <c r="B22524" s="294"/>
      <c r="C22524" s="294"/>
      <c r="D22524" s="294"/>
      <c r="E22524" s="294"/>
      <c r="F22524" s="294"/>
    </row>
    <row r="22525">
      <c r="A22525" s="294" t="s">
        <v>26070</v>
      </c>
      <c r="B22525" s="294"/>
      <c r="C22525" s="294"/>
      <c r="D22525" s="294"/>
      <c r="E22525" s="294"/>
      <c r="F22525" s="294"/>
    </row>
    <row r="22526">
      <c r="A22526" s="294" t="s">
        <v>35378</v>
      </c>
      <c r="B22526" s="294"/>
      <c r="C22526" s="294"/>
      <c r="D22526" s="294"/>
      <c r="E22526" s="294"/>
      <c r="F22526" s="294"/>
    </row>
    <row r="22527">
      <c r="A22527" s="294" t="s">
        <v>35379</v>
      </c>
      <c r="B22527" s="294"/>
      <c r="C22527" s="294"/>
      <c r="D22527" s="294"/>
      <c r="E22527" s="294"/>
      <c r="F22527" s="294"/>
    </row>
    <row r="22528">
      <c r="A22528" s="294" t="s">
        <v>35380</v>
      </c>
      <c r="B22528" s="294"/>
      <c r="C22528" s="294"/>
      <c r="D22528" s="294"/>
      <c r="E22528" s="294"/>
      <c r="F22528" s="294"/>
    </row>
    <row r="22529">
      <c r="A22529" s="294" t="s">
        <v>35381</v>
      </c>
      <c r="B22529" s="294"/>
      <c r="C22529" s="294"/>
      <c r="D22529" s="294"/>
      <c r="E22529" s="294"/>
      <c r="F22529" s="294"/>
    </row>
    <row r="22530">
      <c r="A22530" s="294" t="s">
        <v>35382</v>
      </c>
      <c r="B22530" s="294"/>
      <c r="C22530" s="294"/>
      <c r="D22530" s="294"/>
      <c r="E22530" s="294"/>
      <c r="F22530" s="294"/>
    </row>
    <row r="22531">
      <c r="A22531" s="294"/>
      <c r="B22531" s="294"/>
      <c r="C22531" s="294"/>
      <c r="D22531" s="294"/>
      <c r="E22531" s="294"/>
      <c r="F22531" s="294"/>
    </row>
    <row r="22532">
      <c r="A22532" s="294" t="s">
        <v>21442</v>
      </c>
      <c r="B22532" s="294"/>
      <c r="C22532" s="294"/>
      <c r="D22532" s="294"/>
      <c r="E22532" s="294"/>
      <c r="F22532" s="294"/>
    </row>
    <row r="22533">
      <c r="A22533" s="294"/>
      <c r="B22533" s="294"/>
      <c r="C22533" s="294"/>
      <c r="D22533" s="294"/>
      <c r="E22533" s="294"/>
      <c r="F22533" s="294"/>
    </row>
    <row r="22534">
      <c r="A22534" s="294" t="s">
        <v>33769</v>
      </c>
      <c r="B22534" s="294"/>
      <c r="C22534" s="294"/>
      <c r="D22534" s="294"/>
      <c r="E22534" s="294"/>
      <c r="F22534" s="294"/>
    </row>
    <row r="22535">
      <c r="A22535" s="294" t="s">
        <v>35383</v>
      </c>
      <c r="B22535" s="294"/>
      <c r="C22535" s="294"/>
      <c r="D22535" s="294"/>
      <c r="E22535" s="294"/>
      <c r="F22535" s="294"/>
    </row>
    <row r="22536">
      <c r="A22536" s="294" t="s">
        <v>35384</v>
      </c>
      <c r="B22536" s="294"/>
      <c r="C22536" s="294"/>
      <c r="D22536" s="294"/>
      <c r="E22536" s="294"/>
      <c r="F22536" s="294"/>
    </row>
    <row r="22537">
      <c r="A22537" s="294" t="s">
        <v>35385</v>
      </c>
      <c r="B22537" s="294"/>
      <c r="C22537" s="294"/>
      <c r="D22537" s="294"/>
      <c r="E22537" s="294"/>
      <c r="F22537" s="294"/>
    </row>
    <row r="22538">
      <c r="A22538" s="294" t="s">
        <v>35386</v>
      </c>
      <c r="B22538" s="294"/>
      <c r="C22538" s="294"/>
      <c r="D22538" s="294"/>
      <c r="E22538" s="294"/>
      <c r="F22538" s="294"/>
    </row>
    <row r="22539">
      <c r="A22539" s="294" t="s">
        <v>35387</v>
      </c>
      <c r="B22539" s="294"/>
      <c r="C22539" s="294"/>
      <c r="D22539" s="294"/>
      <c r="E22539" s="294"/>
      <c r="F22539" s="294"/>
    </row>
    <row r="22540">
      <c r="A22540" s="294"/>
      <c r="B22540" s="294"/>
      <c r="C22540" s="294"/>
      <c r="D22540" s="294"/>
      <c r="E22540" s="294"/>
      <c r="F22540" s="294"/>
    </row>
    <row r="22541">
      <c r="A22541" s="294" t="s">
        <v>21344</v>
      </c>
      <c r="B22541" s="294"/>
      <c r="C22541" s="294"/>
      <c r="D22541" s="294"/>
      <c r="E22541" s="294"/>
      <c r="F22541" s="294"/>
    </row>
    <row r="22542">
      <c r="A22542" s="294" t="s">
        <v>25548</v>
      </c>
      <c r="B22542" s="294"/>
      <c r="C22542" s="294"/>
      <c r="D22542" s="294"/>
      <c r="E22542" s="294"/>
      <c r="F22542" s="294"/>
    </row>
    <row r="22543">
      <c r="A22543" s="294"/>
      <c r="B22543" s="294"/>
      <c r="C22543" s="294"/>
      <c r="D22543" s="294"/>
      <c r="E22543" s="294"/>
      <c r="F22543" s="294"/>
    </row>
    <row r="22544">
      <c r="A22544" s="294" t="s">
        <v>35388</v>
      </c>
      <c r="B22544" s="294"/>
      <c r="C22544" s="294"/>
      <c r="D22544" s="294"/>
      <c r="E22544" s="294"/>
      <c r="F22544" s="294"/>
    </row>
    <row r="22545">
      <c r="A22545" s="294" t="s">
        <v>24479</v>
      </c>
      <c r="B22545" s="294"/>
      <c r="C22545" s="294"/>
      <c r="D22545" s="294"/>
      <c r="E22545" s="294"/>
      <c r="F22545" s="294"/>
    </row>
    <row r="22546">
      <c r="A22546" s="294" t="s">
        <v>35389</v>
      </c>
      <c r="B22546" s="294"/>
      <c r="C22546" s="294"/>
      <c r="D22546" s="294"/>
      <c r="E22546" s="294"/>
      <c r="F22546" s="294"/>
    </row>
    <row r="22547">
      <c r="A22547" s="294" t="s">
        <v>35390</v>
      </c>
      <c r="B22547" s="294"/>
      <c r="C22547" s="294"/>
      <c r="D22547" s="294"/>
      <c r="E22547" s="294"/>
      <c r="F22547" s="294"/>
    </row>
    <row r="22548">
      <c r="A22548" s="294"/>
      <c r="B22548" s="294"/>
      <c r="C22548" s="294"/>
      <c r="D22548" s="294"/>
      <c r="E22548" s="294"/>
      <c r="F22548" s="294"/>
    </row>
    <row r="22549">
      <c r="A22549" s="294" t="s">
        <v>22156</v>
      </c>
      <c r="B22549" s="294"/>
      <c r="C22549" s="294"/>
      <c r="D22549" s="294"/>
      <c r="E22549" s="294"/>
      <c r="F22549" s="294"/>
    </row>
    <row r="22550">
      <c r="A22550" s="294"/>
      <c r="B22550" s="294"/>
      <c r="C22550" s="294"/>
      <c r="D22550" s="294"/>
      <c r="E22550" s="294"/>
      <c r="F22550" s="294"/>
    </row>
    <row r="22551">
      <c r="A22551" s="294" t="s">
        <v>24486</v>
      </c>
      <c r="B22551" s="294"/>
      <c r="C22551" s="294"/>
      <c r="D22551" s="294"/>
      <c r="E22551" s="294"/>
      <c r="F22551" s="294"/>
    </row>
    <row r="22552">
      <c r="A22552" s="294" t="s">
        <v>35391</v>
      </c>
      <c r="B22552" s="294"/>
      <c r="C22552" s="294"/>
      <c r="D22552" s="294"/>
      <c r="E22552" s="294"/>
      <c r="F22552" s="294"/>
    </row>
    <row r="22553">
      <c r="A22553" s="294" t="s">
        <v>35392</v>
      </c>
      <c r="B22553" s="294"/>
      <c r="C22553" s="294"/>
      <c r="D22553" s="294"/>
      <c r="E22553" s="294"/>
      <c r="F22553" s="294"/>
    </row>
    <row r="22554">
      <c r="A22554" s="294" t="s">
        <v>35393</v>
      </c>
      <c r="B22554" s="294"/>
      <c r="C22554" s="294"/>
      <c r="D22554" s="294"/>
      <c r="E22554" s="294"/>
      <c r="F22554" s="294"/>
    </row>
    <row r="22555">
      <c r="A22555" s="294"/>
      <c r="B22555" s="294"/>
      <c r="C22555" s="294"/>
      <c r="D22555" s="294"/>
      <c r="E22555" s="294"/>
      <c r="F22555" s="294"/>
    </row>
    <row r="22556">
      <c r="A22556" s="294" t="s">
        <v>22496</v>
      </c>
      <c r="B22556" s="294"/>
      <c r="C22556" s="294"/>
      <c r="D22556" s="294"/>
      <c r="E22556" s="294"/>
      <c r="F22556" s="294"/>
    </row>
    <row r="22557">
      <c r="A22557" s="294"/>
      <c r="B22557" s="294"/>
      <c r="C22557" s="294"/>
      <c r="D22557" s="294"/>
      <c r="E22557" s="294"/>
      <c r="F22557" s="294"/>
    </row>
    <row r="22558">
      <c r="A22558" s="294" t="s">
        <v>35394</v>
      </c>
      <c r="B22558" s="294"/>
      <c r="C22558" s="294"/>
      <c r="D22558" s="294"/>
      <c r="E22558" s="294"/>
      <c r="F22558" s="294"/>
    </row>
    <row r="22559">
      <c r="A22559" s="294" t="s">
        <v>35395</v>
      </c>
      <c r="B22559" s="294"/>
      <c r="C22559" s="294"/>
      <c r="D22559" s="294"/>
      <c r="E22559" s="294"/>
      <c r="F22559" s="294"/>
    </row>
    <row r="22560">
      <c r="A22560" s="294" t="s">
        <v>35396</v>
      </c>
      <c r="B22560" s="294"/>
      <c r="C22560" s="294"/>
      <c r="D22560" s="294"/>
      <c r="E22560" s="294"/>
      <c r="F22560" s="294"/>
    </row>
    <row r="22561">
      <c r="A22561" s="294" t="s">
        <v>35397</v>
      </c>
      <c r="B22561" s="294"/>
      <c r="C22561" s="294"/>
      <c r="D22561" s="294"/>
      <c r="E22561" s="294"/>
      <c r="F22561" s="294"/>
    </row>
    <row r="22562">
      <c r="A22562" s="294" t="s">
        <v>35398</v>
      </c>
      <c r="B22562" s="294"/>
      <c r="C22562" s="294"/>
      <c r="D22562" s="294"/>
      <c r="E22562" s="294"/>
      <c r="F22562" s="294"/>
    </row>
    <row r="22563">
      <c r="A22563" s="294" t="s">
        <v>35399</v>
      </c>
      <c r="B22563" s="294"/>
      <c r="C22563" s="294"/>
      <c r="D22563" s="294"/>
      <c r="E22563" s="294"/>
      <c r="F22563" s="294"/>
    </row>
    <row r="22564">
      <c r="A22564" s="294" t="s">
        <v>23714</v>
      </c>
      <c r="B22564" s="294"/>
      <c r="C22564" s="294"/>
      <c r="D22564" s="294"/>
      <c r="E22564" s="294"/>
      <c r="F22564" s="294"/>
    </row>
    <row r="22565">
      <c r="A22565" s="294" t="s">
        <v>35400</v>
      </c>
      <c r="B22565" s="294"/>
      <c r="C22565" s="294"/>
      <c r="D22565" s="294"/>
      <c r="E22565" s="294"/>
      <c r="F22565" s="294"/>
    </row>
    <row r="22566">
      <c r="A22566" s="294" t="s">
        <v>35401</v>
      </c>
      <c r="B22566" s="294"/>
      <c r="C22566" s="294"/>
      <c r="D22566" s="294"/>
      <c r="E22566" s="294"/>
      <c r="F22566" s="294"/>
    </row>
    <row r="22567">
      <c r="A22567" s="294" t="s">
        <v>35402</v>
      </c>
      <c r="B22567" s="294"/>
      <c r="C22567" s="294"/>
      <c r="D22567" s="294"/>
      <c r="E22567" s="294"/>
      <c r="F22567" s="294"/>
    </row>
    <row r="22568">
      <c r="A22568" s="294"/>
      <c r="B22568" s="294"/>
      <c r="C22568" s="294"/>
      <c r="D22568" s="294"/>
      <c r="E22568" s="294"/>
      <c r="F22568" s="294"/>
    </row>
    <row r="22569">
      <c r="A22569" s="294" t="s">
        <v>28124</v>
      </c>
      <c r="B22569" s="294"/>
      <c r="C22569" s="294"/>
      <c r="D22569" s="294"/>
      <c r="E22569" s="294"/>
      <c r="F22569" s="294"/>
    </row>
    <row r="22570">
      <c r="A22570" s="294" t="s">
        <v>35429</v>
      </c>
      <c r="B22570" s="294"/>
      <c r="C22570" s="294"/>
      <c r="D22570" s="294"/>
      <c r="E22570" s="294"/>
      <c r="F22570" s="294"/>
    </row>
    <row r="22571">
      <c r="A22571" s="294" t="s">
        <v>21618</v>
      </c>
      <c r="B22571" s="294"/>
      <c r="C22571" s="294"/>
      <c r="D22571" s="294"/>
      <c r="E22571" s="294"/>
      <c r="F22571" s="294"/>
    </row>
    <row r="22572">
      <c r="A22572" s="294"/>
      <c r="B22572" s="294"/>
      <c r="C22572" s="294"/>
      <c r="D22572" s="294"/>
      <c r="E22572" s="294"/>
      <c r="F22572" s="294"/>
    </row>
    <row r="22573">
      <c r="A22573" s="294" t="s">
        <v>35430</v>
      </c>
      <c r="B22573" s="294"/>
      <c r="C22573" s="294"/>
      <c r="D22573" s="294"/>
      <c r="E22573" s="294"/>
      <c r="F22573" s="294"/>
    </row>
    <row r="22574">
      <c r="A22574" s="294" t="s">
        <v>35431</v>
      </c>
      <c r="B22574" s="294"/>
      <c r="C22574" s="294"/>
      <c r="D22574" s="294"/>
      <c r="E22574" s="294"/>
      <c r="F22574" s="294"/>
    </row>
    <row r="22575">
      <c r="A22575" s="294"/>
      <c r="B22575" s="294"/>
      <c r="C22575" s="294"/>
      <c r="D22575" s="294"/>
      <c r="E22575" s="294"/>
      <c r="F22575" s="294"/>
    </row>
    <row r="22576">
      <c r="A22576" s="294" t="s">
        <v>22512</v>
      </c>
      <c r="B22576" s="294"/>
      <c r="C22576" s="294"/>
      <c r="D22576" s="294"/>
      <c r="E22576" s="294"/>
      <c r="F22576" s="294"/>
    </row>
    <row r="22577">
      <c r="A22577" s="294" t="s">
        <v>26296</v>
      </c>
      <c r="B22577" s="294"/>
      <c r="C22577" s="294"/>
      <c r="D22577" s="294"/>
      <c r="E22577" s="294"/>
      <c r="F22577" s="294"/>
    </row>
    <row r="22578">
      <c r="A22578" s="294"/>
      <c r="B22578" s="294"/>
      <c r="C22578" s="294"/>
      <c r="D22578" s="294"/>
      <c r="E22578" s="294"/>
      <c r="F22578" s="294"/>
    </row>
    <row r="22579">
      <c r="A22579" s="294" t="s">
        <v>35432</v>
      </c>
      <c r="B22579" s="294"/>
      <c r="C22579" s="294"/>
      <c r="D22579" s="294"/>
      <c r="E22579" s="294"/>
      <c r="F22579" s="294"/>
    </row>
    <row r="22580">
      <c r="A22580" s="294" t="s">
        <v>23234</v>
      </c>
      <c r="B22580" s="294"/>
      <c r="C22580" s="294"/>
      <c r="D22580" s="294"/>
      <c r="E22580" s="294"/>
      <c r="F22580" s="294"/>
    </row>
    <row r="22581">
      <c r="A22581" s="294" t="s">
        <v>35433</v>
      </c>
      <c r="B22581" s="294"/>
      <c r="C22581" s="294"/>
      <c r="D22581" s="294"/>
      <c r="E22581" s="294"/>
      <c r="F22581" s="294"/>
    </row>
    <row r="22582">
      <c r="A22582" s="294" t="s">
        <v>35434</v>
      </c>
      <c r="B22582" s="294"/>
      <c r="C22582" s="294"/>
      <c r="D22582" s="294"/>
      <c r="E22582" s="294"/>
      <c r="F22582" s="294"/>
    </row>
    <row r="22583">
      <c r="A22583" s="294" t="s">
        <v>35435</v>
      </c>
      <c r="B22583" s="294"/>
      <c r="C22583" s="294"/>
      <c r="D22583" s="294"/>
      <c r="E22583" s="294"/>
      <c r="F22583" s="294"/>
    </row>
    <row r="22584">
      <c r="A22584" s="294"/>
      <c r="B22584" s="294"/>
      <c r="C22584" s="294"/>
      <c r="D22584" s="294"/>
      <c r="E22584" s="294"/>
      <c r="F22584" s="294"/>
    </row>
    <row r="22585">
      <c r="A22585" s="294" t="s">
        <v>23148</v>
      </c>
      <c r="B22585" s="294"/>
      <c r="C22585" s="294"/>
      <c r="D22585" s="294"/>
      <c r="E22585" s="294"/>
      <c r="F22585" s="294"/>
    </row>
    <row r="22586">
      <c r="A22586" s="294" t="s">
        <v>27629</v>
      </c>
      <c r="B22586" s="294"/>
      <c r="C22586" s="294"/>
      <c r="D22586" s="294"/>
      <c r="E22586" s="294"/>
      <c r="F22586" s="294"/>
    </row>
    <row r="22587">
      <c r="A22587" s="294"/>
      <c r="B22587" s="294"/>
      <c r="C22587" s="294"/>
      <c r="D22587" s="294"/>
      <c r="E22587" s="294"/>
      <c r="F22587" s="294"/>
    </row>
    <row r="22588">
      <c r="A22588" s="294" t="str">
        <f>ARRAY_CONSTRAIN(ARRAYFORMULA(-Ati kshudha(excessive hunger)), 1, 1)</f>
        <v>#ERROR!</v>
      </c>
      <c r="B22588" s="294"/>
      <c r="C22588" s="294"/>
      <c r="D22588" s="294"/>
      <c r="E22588" s="294"/>
      <c r="F22588" s="294"/>
    </row>
    <row r="22589">
      <c r="A22589" s="294" t="s">
        <v>35436</v>
      </c>
      <c r="B22589" s="294"/>
      <c r="C22589" s="294"/>
      <c r="D22589" s="294"/>
      <c r="E22589" s="294"/>
      <c r="F22589" s="294"/>
    </row>
    <row r="22590">
      <c r="A22590" s="294" t="s">
        <v>35437</v>
      </c>
      <c r="B22590" s="294"/>
      <c r="C22590" s="294"/>
      <c r="D22590" s="294"/>
      <c r="E22590" s="294"/>
      <c r="F22590" s="294"/>
    </row>
    <row r="22591">
      <c r="A22591" s="294" t="s">
        <v>35438</v>
      </c>
      <c r="B22591" s="294"/>
      <c r="C22591" s="294"/>
      <c r="D22591" s="294"/>
      <c r="E22591" s="294"/>
      <c r="F22591" s="294"/>
    </row>
    <row r="22592">
      <c r="A22592" s="294" t="s">
        <v>35439</v>
      </c>
      <c r="B22592" s="294"/>
      <c r="C22592" s="294"/>
      <c r="D22592" s="294"/>
      <c r="E22592" s="294"/>
      <c r="F22592" s="294"/>
    </row>
    <row r="22593">
      <c r="A22593" s="294"/>
      <c r="B22593" s="294"/>
      <c r="C22593" s="294"/>
      <c r="D22593" s="294"/>
      <c r="E22593" s="294"/>
      <c r="F22593" s="294"/>
    </row>
    <row r="22594">
      <c r="A22594" s="294" t="s">
        <v>21945</v>
      </c>
      <c r="B22594" s="294"/>
      <c r="C22594" s="294"/>
      <c r="D22594" s="294"/>
      <c r="E22594" s="294"/>
      <c r="F22594" s="294"/>
    </row>
    <row r="22595">
      <c r="A22595" s="294" t="s">
        <v>22618</v>
      </c>
      <c r="B22595" s="294"/>
      <c r="C22595" s="294"/>
      <c r="D22595" s="294"/>
      <c r="E22595" s="294"/>
      <c r="F22595" s="294"/>
    </row>
    <row r="22596">
      <c r="A22596" s="294"/>
      <c r="B22596" s="294"/>
      <c r="C22596" s="294"/>
      <c r="D22596" s="294"/>
      <c r="E22596" s="294"/>
      <c r="F22596" s="294"/>
    </row>
    <row r="22597">
      <c r="A22597" s="294" t="s">
        <v>35440</v>
      </c>
      <c r="B22597" s="294"/>
      <c r="C22597" s="294"/>
      <c r="D22597" s="294"/>
      <c r="E22597" s="294"/>
      <c r="F22597" s="294"/>
    </row>
    <row r="22598">
      <c r="A22598" s="294" t="s">
        <v>35441</v>
      </c>
      <c r="B22598" s="294"/>
      <c r="C22598" s="294"/>
      <c r="D22598" s="294"/>
      <c r="E22598" s="294"/>
      <c r="F22598" s="294"/>
    </row>
    <row r="22599">
      <c r="A22599" s="294" t="s">
        <v>35442</v>
      </c>
      <c r="B22599" s="294"/>
      <c r="C22599" s="294"/>
      <c r="D22599" s="294"/>
      <c r="E22599" s="294"/>
      <c r="F22599" s="294"/>
    </row>
    <row r="22600">
      <c r="A22600" s="294" t="s">
        <v>35443</v>
      </c>
      <c r="B22600" s="294"/>
      <c r="C22600" s="294"/>
      <c r="D22600" s="294"/>
      <c r="E22600" s="294"/>
      <c r="F22600" s="294"/>
    </row>
    <row r="22601">
      <c r="A22601" s="294" t="s">
        <v>35444</v>
      </c>
      <c r="B22601" s="294"/>
      <c r="C22601" s="294"/>
      <c r="D22601" s="294"/>
      <c r="E22601" s="294"/>
      <c r="F22601" s="294"/>
    </row>
    <row r="22602">
      <c r="A22602" s="294" t="s">
        <v>35445</v>
      </c>
      <c r="B22602" s="294"/>
      <c r="C22602" s="294"/>
      <c r="D22602" s="294"/>
      <c r="E22602" s="294"/>
      <c r="F22602" s="294"/>
    </row>
    <row r="22603">
      <c r="A22603" s="294"/>
      <c r="B22603" s="294"/>
      <c r="C22603" s="294"/>
      <c r="D22603" s="294"/>
      <c r="E22603" s="294"/>
      <c r="F22603" s="294"/>
    </row>
    <row r="22604">
      <c r="A22604" s="294"/>
      <c r="B22604" s="294"/>
      <c r="C22604" s="294"/>
      <c r="D22604" s="294"/>
      <c r="E22604" s="294"/>
      <c r="F22604" s="294"/>
    </row>
    <row r="22605">
      <c r="A22605" s="294" t="s">
        <v>21401</v>
      </c>
      <c r="B22605" s="294"/>
      <c r="C22605" s="294"/>
      <c r="D22605" s="294"/>
      <c r="E22605" s="294"/>
      <c r="F22605" s="294"/>
    </row>
    <row r="22606">
      <c r="A22606" s="294"/>
      <c r="B22606" s="294"/>
      <c r="C22606" s="294"/>
      <c r="D22606" s="294"/>
      <c r="E22606" s="294"/>
      <c r="F22606" s="294"/>
    </row>
    <row r="22607">
      <c r="A22607" s="294" t="s">
        <v>35446</v>
      </c>
      <c r="B22607" s="294"/>
      <c r="C22607" s="294"/>
      <c r="D22607" s="294"/>
      <c r="E22607" s="294"/>
      <c r="F22607" s="294"/>
    </row>
    <row r="22608">
      <c r="A22608" s="294" t="s">
        <v>35447</v>
      </c>
      <c r="B22608" s="294"/>
      <c r="C22608" s="294"/>
      <c r="D22608" s="294"/>
      <c r="E22608" s="294"/>
      <c r="F22608" s="294"/>
    </row>
    <row r="22609">
      <c r="A22609" s="294" t="s">
        <v>35448</v>
      </c>
      <c r="B22609" s="294"/>
      <c r="C22609" s="294"/>
      <c r="D22609" s="294"/>
      <c r="E22609" s="294"/>
      <c r="F22609" s="294"/>
    </row>
    <row r="22610">
      <c r="A22610" s="294" t="s">
        <v>35449</v>
      </c>
      <c r="B22610" s="294"/>
      <c r="C22610" s="294"/>
      <c r="D22610" s="294"/>
      <c r="E22610" s="294"/>
      <c r="F22610" s="294"/>
    </row>
    <row r="22611">
      <c r="A22611" s="294" t="s">
        <v>35450</v>
      </c>
      <c r="B22611" s="294"/>
      <c r="C22611" s="294"/>
      <c r="D22611" s="294"/>
      <c r="E22611" s="294"/>
      <c r="F22611" s="294"/>
    </row>
    <row r="22612">
      <c r="A22612" s="294" t="s">
        <v>35451</v>
      </c>
      <c r="B22612" s="294"/>
      <c r="C22612" s="294"/>
      <c r="D22612" s="294"/>
      <c r="E22612" s="294"/>
      <c r="F22612" s="294"/>
    </row>
    <row r="22613">
      <c r="A22613" s="294" t="s">
        <v>35452</v>
      </c>
      <c r="B22613" s="294"/>
      <c r="C22613" s="294"/>
      <c r="D22613" s="294"/>
      <c r="E22613" s="294"/>
      <c r="F22613" s="294"/>
    </row>
    <row r="22614">
      <c r="A22614" s="294" t="s">
        <v>35453</v>
      </c>
      <c r="B22614" s="294"/>
      <c r="C22614" s="294"/>
      <c r="D22614" s="294"/>
      <c r="E22614" s="294"/>
      <c r="F22614" s="294"/>
    </row>
    <row r="22615">
      <c r="A22615" s="294"/>
      <c r="B22615" s="294"/>
      <c r="C22615" s="294"/>
      <c r="D22615" s="294"/>
      <c r="E22615" s="294"/>
      <c r="F22615" s="294"/>
    </row>
    <row r="22616">
      <c r="A22616" s="294" t="s">
        <v>21407</v>
      </c>
      <c r="B22616" s="294"/>
      <c r="C22616" s="294"/>
      <c r="D22616" s="294"/>
      <c r="E22616" s="294"/>
      <c r="F22616" s="294"/>
    </row>
    <row r="22617">
      <c r="A22617" s="294"/>
      <c r="B22617" s="294"/>
      <c r="C22617" s="294"/>
      <c r="D22617" s="294"/>
      <c r="E22617" s="294"/>
      <c r="F22617" s="294"/>
    </row>
    <row r="22618">
      <c r="A22618" s="294" t="s">
        <v>35454</v>
      </c>
      <c r="B22618" s="294"/>
      <c r="C22618" s="294"/>
      <c r="D22618" s="294"/>
      <c r="E22618" s="294"/>
      <c r="F22618" s="294"/>
    </row>
    <row r="22619">
      <c r="A22619" s="294" t="s">
        <v>35455</v>
      </c>
      <c r="B22619" s="294"/>
      <c r="C22619" s="294"/>
      <c r="D22619" s="294"/>
      <c r="E22619" s="294"/>
      <c r="F22619" s="294"/>
    </row>
    <row r="22620">
      <c r="A22620" s="294" t="s">
        <v>35456</v>
      </c>
      <c r="B22620" s="294"/>
      <c r="C22620" s="294"/>
      <c r="D22620" s="294"/>
      <c r="E22620" s="294"/>
      <c r="F22620" s="294"/>
    </row>
    <row r="22621">
      <c r="A22621" s="294" t="s">
        <v>34367</v>
      </c>
      <c r="B22621" s="294"/>
      <c r="C22621" s="294"/>
      <c r="D22621" s="294"/>
      <c r="E22621" s="294"/>
      <c r="F22621" s="294"/>
    </row>
    <row r="22622">
      <c r="A22622" s="294" t="s">
        <v>21403</v>
      </c>
      <c r="B22622" s="294"/>
      <c r="C22622" s="294"/>
      <c r="D22622" s="294"/>
      <c r="E22622" s="294"/>
      <c r="F22622" s="294"/>
    </row>
    <row r="22623">
      <c r="A22623" s="294" t="s">
        <v>33461</v>
      </c>
      <c r="B22623" s="294"/>
      <c r="C22623" s="294"/>
      <c r="D22623" s="294"/>
      <c r="E22623" s="294"/>
      <c r="F22623" s="294"/>
    </row>
    <row r="22624">
      <c r="A22624" s="294" t="s">
        <v>35457</v>
      </c>
      <c r="B22624" s="294"/>
      <c r="C22624" s="294"/>
      <c r="D22624" s="294"/>
      <c r="E22624" s="294"/>
      <c r="F22624" s="294"/>
    </row>
    <row r="22625">
      <c r="A22625" s="294" t="s">
        <v>35458</v>
      </c>
      <c r="B22625" s="294"/>
      <c r="C22625" s="294"/>
      <c r="D22625" s="294"/>
      <c r="E22625" s="294"/>
      <c r="F22625" s="294"/>
    </row>
    <row r="22626">
      <c r="A22626" s="294" t="s">
        <v>35459</v>
      </c>
      <c r="B22626" s="294"/>
      <c r="C22626" s="294"/>
      <c r="D22626" s="294"/>
      <c r="E22626" s="294"/>
      <c r="F22626" s="294"/>
    </row>
    <row r="22627">
      <c r="A22627" s="294" t="s">
        <v>35460</v>
      </c>
      <c r="B22627" s="294"/>
      <c r="C22627" s="294"/>
      <c r="D22627" s="294"/>
      <c r="E22627" s="294"/>
      <c r="F22627" s="294"/>
    </row>
    <row r="22628">
      <c r="A22628" s="294" t="s">
        <v>35461</v>
      </c>
      <c r="B22628" s="294"/>
      <c r="C22628" s="294"/>
      <c r="D22628" s="294"/>
      <c r="E22628" s="294"/>
      <c r="F22628" s="294"/>
    </row>
    <row r="22629">
      <c r="A22629" s="294" t="s">
        <v>35462</v>
      </c>
      <c r="B22629" s="294"/>
      <c r="C22629" s="294"/>
      <c r="D22629" s="294"/>
      <c r="E22629" s="294"/>
      <c r="F22629" s="294"/>
    </row>
    <row r="22630">
      <c r="A22630" s="294" t="s">
        <v>35463</v>
      </c>
      <c r="B22630" s="294"/>
      <c r="C22630" s="294"/>
      <c r="D22630" s="294"/>
      <c r="E22630" s="294"/>
      <c r="F22630" s="294"/>
    </row>
    <row r="22631">
      <c r="A22631" s="294" t="s">
        <v>35464</v>
      </c>
      <c r="B22631" s="294"/>
      <c r="C22631" s="294"/>
      <c r="D22631" s="294"/>
      <c r="E22631" s="294"/>
      <c r="F22631" s="294"/>
    </row>
    <row r="22632">
      <c r="A22632" s="294" t="s">
        <v>35465</v>
      </c>
      <c r="B22632" s="294"/>
      <c r="C22632" s="294"/>
      <c r="D22632" s="294"/>
      <c r="E22632" s="294"/>
      <c r="F22632" s="294"/>
    </row>
    <row r="22633">
      <c r="A22633" s="294" t="s">
        <v>35466</v>
      </c>
      <c r="B22633" s="294"/>
      <c r="C22633" s="294"/>
      <c r="D22633" s="294"/>
      <c r="E22633" s="294"/>
      <c r="F22633" s="294"/>
    </row>
    <row r="22634">
      <c r="A22634" s="294"/>
      <c r="B22634" s="294"/>
      <c r="C22634" s="294"/>
      <c r="D22634" s="294"/>
      <c r="E22634" s="294"/>
      <c r="F22634" s="294"/>
    </row>
    <row r="22635">
      <c r="A22635" s="294" t="s">
        <v>21990</v>
      </c>
      <c r="B22635" s="294"/>
      <c r="C22635" s="294"/>
      <c r="D22635" s="294"/>
      <c r="E22635" s="294"/>
      <c r="F22635" s="294"/>
    </row>
    <row r="22636">
      <c r="A22636" s="294"/>
      <c r="B22636" s="294"/>
      <c r="C22636" s="294"/>
      <c r="D22636" s="294"/>
      <c r="E22636" s="294"/>
      <c r="F22636" s="294"/>
    </row>
    <row r="22637">
      <c r="A22637" s="294" t="s">
        <v>34811</v>
      </c>
      <c r="B22637" s="294" t="s">
        <v>35467</v>
      </c>
      <c r="C22637" s="294"/>
      <c r="D22637" s="294"/>
      <c r="E22637" s="294"/>
      <c r="F22637" s="294"/>
    </row>
    <row r="22638">
      <c r="A22638" s="294" t="s">
        <v>35468</v>
      </c>
      <c r="B22638" s="294" t="s">
        <v>35469</v>
      </c>
      <c r="C22638" s="294"/>
      <c r="D22638" s="294"/>
      <c r="E22638" s="294"/>
      <c r="F22638" s="294"/>
    </row>
    <row r="22639">
      <c r="A22639" s="294" t="s">
        <v>35470</v>
      </c>
      <c r="B22639" s="294" t="s">
        <v>35471</v>
      </c>
      <c r="C22639" s="294"/>
      <c r="D22639" s="294"/>
      <c r="E22639" s="294"/>
      <c r="F22639" s="294"/>
    </row>
    <row r="22640">
      <c r="A22640" s="294" t="s">
        <v>35472</v>
      </c>
      <c r="B22640" s="294" t="s">
        <v>35473</v>
      </c>
      <c r="C22640" s="294"/>
      <c r="D22640" s="294"/>
      <c r="E22640" s="294"/>
      <c r="F22640" s="294"/>
    </row>
    <row r="22641">
      <c r="A22641" s="294" t="s">
        <v>32126</v>
      </c>
      <c r="B22641" s="294" t="s">
        <v>35474</v>
      </c>
      <c r="C22641" s="294"/>
      <c r="D22641" s="294"/>
      <c r="E22641" s="294"/>
      <c r="F22641" s="294"/>
    </row>
    <row r="22642">
      <c r="A22642" s="294" t="s">
        <v>35475</v>
      </c>
      <c r="B22642" s="294" t="s">
        <v>35476</v>
      </c>
      <c r="C22642" s="294"/>
      <c r="D22642" s="294"/>
      <c r="E22642" s="294"/>
      <c r="F22642" s="294"/>
    </row>
    <row r="22643">
      <c r="A22643" s="294" t="s">
        <v>35477</v>
      </c>
      <c r="B22643" s="294" t="s">
        <v>35478</v>
      </c>
      <c r="C22643" s="294"/>
      <c r="D22643" s="294"/>
      <c r="E22643" s="294"/>
      <c r="F22643" s="294"/>
    </row>
    <row r="22644">
      <c r="A22644" s="294" t="s">
        <v>35479</v>
      </c>
      <c r="B22644" s="294" t="s">
        <v>35480</v>
      </c>
      <c r="C22644" s="294"/>
      <c r="D22644" s="294"/>
      <c r="E22644" s="294"/>
      <c r="F22644" s="294"/>
    </row>
    <row r="22645">
      <c r="A22645" s="294"/>
      <c r="B22645" s="294"/>
      <c r="C22645" s="294"/>
      <c r="D22645" s="294"/>
      <c r="E22645" s="294"/>
      <c r="F22645" s="294"/>
    </row>
    <row r="22646">
      <c r="A22646" s="294" t="s">
        <v>28124</v>
      </c>
      <c r="B22646" s="294"/>
      <c r="C22646" s="294"/>
      <c r="D22646" s="294"/>
      <c r="E22646" s="294"/>
      <c r="F22646" s="294"/>
    </row>
    <row r="22647">
      <c r="A22647" s="294" t="s">
        <v>35481</v>
      </c>
      <c r="B22647" s="294"/>
      <c r="C22647" s="294"/>
      <c r="D22647" s="294"/>
      <c r="E22647" s="294"/>
      <c r="F22647" s="294"/>
    </row>
    <row r="22648">
      <c r="A22648" s="294" t="s">
        <v>21672</v>
      </c>
      <c r="B22648" s="294"/>
      <c r="C22648" s="294"/>
      <c r="D22648" s="294"/>
      <c r="E22648" s="294"/>
      <c r="F22648" s="294"/>
    </row>
    <row r="22649">
      <c r="A22649" s="294"/>
      <c r="B22649" s="294"/>
      <c r="C22649" s="294"/>
      <c r="D22649" s="294"/>
      <c r="E22649" s="294"/>
      <c r="F22649" s="294"/>
    </row>
    <row r="22650">
      <c r="A22650" s="294" t="s">
        <v>35430</v>
      </c>
      <c r="B22650" s="294"/>
      <c r="C22650" s="294"/>
      <c r="D22650" s="294"/>
      <c r="E22650" s="294"/>
      <c r="F22650" s="294"/>
    </row>
    <row r="22651">
      <c r="A22651" s="294" t="s">
        <v>35431</v>
      </c>
      <c r="B22651" s="294"/>
      <c r="C22651" s="294"/>
      <c r="D22651" s="294"/>
      <c r="E22651" s="294"/>
      <c r="F22651" s="294"/>
    </row>
    <row r="22652">
      <c r="A22652" s="294"/>
      <c r="B22652" s="294"/>
      <c r="C22652" s="294"/>
      <c r="D22652" s="294"/>
      <c r="E22652" s="294"/>
      <c r="F22652" s="294"/>
    </row>
    <row r="22653">
      <c r="A22653" s="294" t="s">
        <v>23007</v>
      </c>
      <c r="B22653" s="294"/>
      <c r="C22653" s="294"/>
      <c r="D22653" s="294"/>
      <c r="E22653" s="294"/>
      <c r="F22653" s="294"/>
    </row>
    <row r="22654">
      <c r="A22654" s="294"/>
      <c r="B22654" s="294"/>
      <c r="C22654" s="294"/>
      <c r="D22654" s="294"/>
      <c r="E22654" s="294"/>
      <c r="F22654" s="294"/>
    </row>
    <row r="22655">
      <c r="A22655" s="294" t="s">
        <v>35482</v>
      </c>
      <c r="B22655" s="294"/>
      <c r="C22655" s="294"/>
      <c r="D22655" s="294"/>
      <c r="E22655" s="294"/>
      <c r="F22655" s="294"/>
    </row>
    <row r="22656">
      <c r="A22656" s="294" t="s">
        <v>35483</v>
      </c>
      <c r="B22656" s="294"/>
      <c r="C22656" s="294"/>
      <c r="D22656" s="294"/>
      <c r="E22656" s="294"/>
      <c r="F22656" s="294"/>
    </row>
    <row r="22657">
      <c r="A22657" s="294" t="s">
        <v>35484</v>
      </c>
      <c r="B22657" s="294"/>
      <c r="C22657" s="294"/>
      <c r="D22657" s="294"/>
      <c r="E22657" s="294"/>
      <c r="F22657" s="294"/>
    </row>
    <row r="22658">
      <c r="A22658" s="294" t="s">
        <v>35485</v>
      </c>
      <c r="B22658" s="294"/>
      <c r="C22658" s="294"/>
      <c r="D22658" s="294"/>
      <c r="E22658" s="294"/>
      <c r="F22658" s="294"/>
    </row>
    <row r="22659">
      <c r="A22659" s="294" t="s">
        <v>35486</v>
      </c>
      <c r="B22659" s="294"/>
      <c r="C22659" s="294"/>
      <c r="D22659" s="294"/>
      <c r="E22659" s="294"/>
      <c r="F22659" s="294"/>
    </row>
    <row r="22660">
      <c r="A22660" s="294"/>
      <c r="B22660" s="294"/>
      <c r="C22660" s="294"/>
      <c r="D22660" s="294"/>
      <c r="E22660" s="294"/>
      <c r="F22660" s="294"/>
    </row>
    <row r="22661">
      <c r="A22661" s="294" t="s">
        <v>22564</v>
      </c>
      <c r="B22661" s="294"/>
      <c r="C22661" s="294"/>
      <c r="D22661" s="294"/>
      <c r="E22661" s="294"/>
      <c r="F22661" s="294"/>
    </row>
    <row r="22662">
      <c r="A22662" s="294" t="s">
        <v>20470</v>
      </c>
      <c r="B22662" s="294"/>
      <c r="C22662" s="294"/>
      <c r="D22662" s="294"/>
      <c r="E22662" s="294"/>
      <c r="F22662" s="294"/>
    </row>
    <row r="22663">
      <c r="A22663" s="294"/>
      <c r="B22663" s="294"/>
      <c r="C22663" s="294"/>
      <c r="D22663" s="294"/>
      <c r="E22663" s="294"/>
      <c r="F22663" s="294"/>
    </row>
    <row r="22664">
      <c r="A22664" s="294" t="s">
        <v>35487</v>
      </c>
      <c r="B22664" s="294"/>
      <c r="C22664" s="294"/>
      <c r="D22664" s="294"/>
      <c r="E22664" s="294"/>
      <c r="F22664" s="294"/>
    </row>
    <row r="22665">
      <c r="A22665" s="294" t="s">
        <v>35488</v>
      </c>
      <c r="B22665" s="294"/>
      <c r="C22665" s="294"/>
      <c r="D22665" s="294"/>
      <c r="E22665" s="294"/>
      <c r="F22665" s="294"/>
    </row>
    <row r="22666">
      <c r="A22666" s="294" t="s">
        <v>35489</v>
      </c>
      <c r="B22666" s="294"/>
      <c r="C22666" s="294"/>
      <c r="D22666" s="294"/>
      <c r="E22666" s="294"/>
      <c r="F22666" s="294"/>
    </row>
    <row r="22667">
      <c r="A22667" s="294" t="s">
        <v>35490</v>
      </c>
      <c r="B22667" s="294"/>
      <c r="C22667" s="294"/>
      <c r="D22667" s="294"/>
      <c r="E22667" s="294"/>
      <c r="F22667" s="294"/>
    </row>
    <row r="22668">
      <c r="A22668" s="294" t="s">
        <v>35491</v>
      </c>
      <c r="B22668" s="294"/>
      <c r="C22668" s="294"/>
      <c r="D22668" s="294"/>
      <c r="E22668" s="294"/>
      <c r="F22668" s="294"/>
    </row>
    <row r="22669">
      <c r="A22669" s="294" t="s">
        <v>35492</v>
      </c>
      <c r="B22669" s="294"/>
      <c r="C22669" s="294"/>
      <c r="D22669" s="294"/>
      <c r="E22669" s="294"/>
      <c r="F22669" s="294"/>
    </row>
    <row r="22670">
      <c r="A22670" s="294" t="s">
        <v>35493</v>
      </c>
      <c r="B22670" s="294"/>
      <c r="C22670" s="294"/>
      <c r="D22670" s="294"/>
      <c r="E22670" s="294"/>
      <c r="F22670" s="294"/>
    </row>
    <row r="22671">
      <c r="A22671" s="294" t="s">
        <v>35494</v>
      </c>
      <c r="B22671" s="294"/>
      <c r="C22671" s="294"/>
      <c r="D22671" s="294"/>
      <c r="E22671" s="294"/>
      <c r="F22671" s="294"/>
    </row>
    <row r="22672">
      <c r="A22672" s="294" t="s">
        <v>35495</v>
      </c>
      <c r="B22672" s="294"/>
      <c r="C22672" s="294"/>
      <c r="D22672" s="294"/>
      <c r="E22672" s="294"/>
      <c r="F22672" s="294"/>
    </row>
    <row r="22673">
      <c r="A22673" s="294"/>
      <c r="B22673" s="294"/>
      <c r="C22673" s="294"/>
      <c r="D22673" s="294"/>
      <c r="E22673" s="294"/>
      <c r="F22673" s="294"/>
    </row>
    <row r="22674">
      <c r="A22674" s="294" t="s">
        <v>28596</v>
      </c>
      <c r="B22674" s="294"/>
      <c r="C22674" s="294"/>
      <c r="D22674" s="294"/>
      <c r="E22674" s="294"/>
      <c r="F22674" s="294"/>
    </row>
    <row r="22675">
      <c r="A22675" s="294"/>
      <c r="B22675" s="294"/>
      <c r="C22675" s="294"/>
      <c r="D22675" s="294"/>
      <c r="E22675" s="294"/>
      <c r="F22675" s="294"/>
    </row>
    <row r="22676">
      <c r="A22676" s="294" t="s">
        <v>35496</v>
      </c>
      <c r="B22676" s="294"/>
      <c r="C22676" s="294"/>
      <c r="D22676" s="294"/>
      <c r="E22676" s="294"/>
      <c r="F22676" s="294"/>
    </row>
    <row r="22677">
      <c r="A22677" s="294" t="s">
        <v>35497</v>
      </c>
      <c r="B22677" s="294"/>
      <c r="C22677" s="294"/>
      <c r="D22677" s="294"/>
      <c r="E22677" s="294"/>
      <c r="F22677" s="294"/>
    </row>
    <row r="22678">
      <c r="A22678" s="294" t="s">
        <v>35498</v>
      </c>
      <c r="B22678" s="294"/>
      <c r="C22678" s="294"/>
      <c r="D22678" s="294"/>
      <c r="E22678" s="294"/>
      <c r="F22678" s="294"/>
    </row>
    <row r="22679">
      <c r="A22679" s="294" t="s">
        <v>35499</v>
      </c>
      <c r="B22679" s="294"/>
      <c r="C22679" s="294"/>
      <c r="D22679" s="294"/>
      <c r="E22679" s="294"/>
      <c r="F22679" s="294"/>
    </row>
    <row r="22680">
      <c r="A22680" s="294" t="s">
        <v>35500</v>
      </c>
      <c r="B22680" s="294"/>
      <c r="C22680" s="294"/>
      <c r="D22680" s="294"/>
      <c r="E22680" s="294"/>
      <c r="F22680" s="294"/>
    </row>
    <row r="22681">
      <c r="A22681" s="294"/>
      <c r="B22681" s="294"/>
      <c r="C22681" s="294"/>
      <c r="D22681" s="294"/>
      <c r="E22681" s="294"/>
      <c r="F22681" s="294"/>
    </row>
    <row r="22682">
      <c r="A22682" s="294" t="s">
        <v>23321</v>
      </c>
      <c r="B22682" s="294"/>
      <c r="C22682" s="294"/>
      <c r="D22682" s="294"/>
      <c r="E22682" s="294"/>
      <c r="F22682" s="294"/>
    </row>
    <row r="22683">
      <c r="A22683" s="294" t="s">
        <v>23767</v>
      </c>
      <c r="B22683" s="294"/>
      <c r="C22683" s="294"/>
      <c r="D22683" s="294"/>
      <c r="E22683" s="294"/>
      <c r="F22683" s="294"/>
    </row>
    <row r="22684">
      <c r="A22684" s="294"/>
      <c r="B22684" s="294"/>
      <c r="C22684" s="294"/>
      <c r="D22684" s="294"/>
      <c r="E22684" s="294"/>
      <c r="F22684" s="294"/>
    </row>
    <row r="22685">
      <c r="A22685" s="294" t="s">
        <v>35501</v>
      </c>
      <c r="B22685" s="294"/>
      <c r="C22685" s="294"/>
      <c r="D22685" s="294"/>
      <c r="E22685" s="294"/>
      <c r="F22685" s="294"/>
    </row>
    <row r="22686">
      <c r="A22686" s="294" t="s">
        <v>35502</v>
      </c>
      <c r="B22686" s="294"/>
      <c r="C22686" s="294"/>
      <c r="D22686" s="294"/>
      <c r="E22686" s="294"/>
      <c r="F22686" s="294"/>
    </row>
    <row r="22687">
      <c r="A22687" s="294" t="s">
        <v>35503</v>
      </c>
      <c r="B22687" s="294"/>
      <c r="C22687" s="294"/>
      <c r="D22687" s="294"/>
      <c r="E22687" s="294"/>
      <c r="F22687" s="294"/>
    </row>
    <row r="22688">
      <c r="A22688" s="294"/>
      <c r="B22688" s="294"/>
      <c r="C22688" s="294"/>
      <c r="D22688" s="294"/>
      <c r="E22688" s="294"/>
      <c r="F22688" s="294"/>
    </row>
    <row r="22689">
      <c r="A22689" s="294" t="s">
        <v>23889</v>
      </c>
      <c r="B22689" s="294"/>
      <c r="C22689" s="294"/>
      <c r="D22689" s="294"/>
      <c r="E22689" s="294"/>
      <c r="F22689" s="294"/>
    </row>
    <row r="22690">
      <c r="A22690" s="294"/>
      <c r="B22690" s="294"/>
      <c r="C22690" s="294"/>
      <c r="D22690" s="294"/>
      <c r="E22690" s="294"/>
      <c r="F22690" s="294"/>
    </row>
    <row r="22691">
      <c r="A22691" s="294" t="s">
        <v>35504</v>
      </c>
      <c r="B22691" s="294"/>
      <c r="C22691" s="294"/>
      <c r="D22691" s="294"/>
      <c r="E22691" s="294"/>
      <c r="F22691" s="294"/>
    </row>
    <row r="22692">
      <c r="A22692" s="294" t="s">
        <v>35505</v>
      </c>
      <c r="B22692" s="294"/>
      <c r="C22692" s="294"/>
      <c r="D22692" s="294"/>
      <c r="E22692" s="294"/>
      <c r="F22692" s="294"/>
    </row>
    <row r="22693">
      <c r="A22693" s="294" t="s">
        <v>22951</v>
      </c>
      <c r="B22693" s="294"/>
      <c r="C22693" s="294"/>
      <c r="D22693" s="294"/>
      <c r="E22693" s="294"/>
      <c r="F22693" s="294"/>
    </row>
    <row r="22694">
      <c r="A22694" s="294" t="s">
        <v>24741</v>
      </c>
      <c r="B22694" s="294"/>
      <c r="C22694" s="294"/>
      <c r="D22694" s="294"/>
      <c r="E22694" s="294"/>
      <c r="F22694" s="294"/>
    </row>
    <row r="22695">
      <c r="A22695" s="294"/>
      <c r="B22695" s="294"/>
      <c r="C22695" s="294"/>
      <c r="D22695" s="294"/>
      <c r="E22695" s="294"/>
      <c r="F22695" s="294"/>
    </row>
    <row r="22696">
      <c r="A22696" s="294" t="s">
        <v>35506</v>
      </c>
      <c r="B22696" s="294"/>
      <c r="C22696" s="294"/>
      <c r="D22696" s="294"/>
      <c r="E22696" s="294"/>
      <c r="F22696" s="294"/>
    </row>
    <row r="22697">
      <c r="A22697" s="294"/>
      <c r="B22697" s="294"/>
      <c r="C22697" s="294"/>
      <c r="D22697" s="294"/>
      <c r="E22697" s="294"/>
      <c r="F22697" s="294"/>
    </row>
    <row r="22698">
      <c r="A22698" s="294" t="s">
        <v>35507</v>
      </c>
      <c r="B22698" s="294"/>
      <c r="C22698" s="294"/>
      <c r="D22698" s="294"/>
      <c r="E22698" s="294"/>
      <c r="F22698" s="294"/>
    </row>
    <row r="22699">
      <c r="A22699" s="294" t="s">
        <v>35508</v>
      </c>
      <c r="B22699" s="294"/>
      <c r="C22699" s="294"/>
      <c r="D22699" s="294"/>
      <c r="E22699" s="294"/>
      <c r="F22699" s="294"/>
    </row>
    <row r="22700">
      <c r="A22700" s="294" t="s">
        <v>31025</v>
      </c>
      <c r="B22700" s="294"/>
      <c r="C22700" s="294"/>
      <c r="D22700" s="294"/>
      <c r="E22700" s="294"/>
      <c r="F22700" s="294"/>
    </row>
    <row r="22701">
      <c r="A22701" s="294" t="s">
        <v>35509</v>
      </c>
      <c r="B22701" s="294"/>
      <c r="C22701" s="294"/>
      <c r="D22701" s="294"/>
      <c r="E22701" s="294"/>
      <c r="F22701" s="294"/>
    </row>
    <row r="22702">
      <c r="A22702" s="294" t="s">
        <v>35510</v>
      </c>
      <c r="B22702" s="294"/>
      <c r="C22702" s="294"/>
      <c r="D22702" s="294"/>
      <c r="E22702" s="294"/>
      <c r="F22702" s="294"/>
    </row>
    <row r="22703">
      <c r="A22703" s="294" t="s">
        <v>35511</v>
      </c>
      <c r="B22703" s="294"/>
      <c r="C22703" s="294"/>
      <c r="D22703" s="294"/>
      <c r="E22703" s="294"/>
      <c r="F22703" s="294"/>
    </row>
    <row r="22704">
      <c r="A22704" s="294" t="s">
        <v>35512</v>
      </c>
      <c r="B22704" s="294"/>
      <c r="C22704" s="294"/>
      <c r="D22704" s="294"/>
      <c r="E22704" s="294"/>
      <c r="F22704" s="294"/>
    </row>
    <row r="22705">
      <c r="A22705" s="294" t="s">
        <v>35513</v>
      </c>
      <c r="B22705" s="294"/>
      <c r="C22705" s="294"/>
      <c r="D22705" s="294"/>
      <c r="E22705" s="294"/>
      <c r="F22705" s="294"/>
    </row>
    <row r="22706">
      <c r="A22706" s="294" t="s">
        <v>35514</v>
      </c>
      <c r="B22706" s="294"/>
      <c r="C22706" s="294"/>
      <c r="D22706" s="294"/>
      <c r="E22706" s="294"/>
      <c r="F22706" s="294"/>
    </row>
    <row r="22707">
      <c r="A22707" s="294" t="s">
        <v>35515</v>
      </c>
      <c r="B22707" s="294"/>
      <c r="C22707" s="294"/>
      <c r="D22707" s="294"/>
      <c r="E22707" s="294"/>
      <c r="F22707" s="294"/>
    </row>
    <row r="22708">
      <c r="A22708" s="294" t="s">
        <v>35516</v>
      </c>
      <c r="B22708" s="294"/>
      <c r="C22708" s="294"/>
      <c r="D22708" s="294"/>
      <c r="E22708" s="294"/>
      <c r="F22708" s="294"/>
    </row>
    <row r="22709">
      <c r="A22709" s="294" t="s">
        <v>35517</v>
      </c>
      <c r="B22709" s="294"/>
      <c r="C22709" s="294"/>
      <c r="D22709" s="294"/>
      <c r="E22709" s="294"/>
      <c r="F22709" s="294"/>
    </row>
    <row r="22710">
      <c r="A22710" s="294"/>
      <c r="B22710" s="294"/>
      <c r="C22710" s="294"/>
      <c r="D22710" s="294"/>
      <c r="E22710" s="294"/>
      <c r="F22710" s="294"/>
    </row>
    <row r="22711">
      <c r="A22711" s="294" t="s">
        <v>28124</v>
      </c>
      <c r="B22711" s="294"/>
      <c r="C22711" s="294"/>
      <c r="D22711" s="294"/>
      <c r="E22711" s="294"/>
      <c r="F22711" s="294"/>
    </row>
    <row r="22712">
      <c r="A22712" s="294" t="s">
        <v>35518</v>
      </c>
      <c r="B22712" s="294"/>
      <c r="C22712" s="294"/>
      <c r="D22712" s="294"/>
      <c r="E22712" s="294"/>
      <c r="F22712" s="294"/>
    </row>
    <row r="22713">
      <c r="A22713" s="294" t="s">
        <v>35519</v>
      </c>
      <c r="B22713" s="294"/>
      <c r="C22713" s="294"/>
      <c r="D22713" s="294"/>
      <c r="E22713" s="294"/>
      <c r="F22713" s="294"/>
    </row>
    <row r="22714">
      <c r="A22714" s="294" t="s">
        <v>21618</v>
      </c>
      <c r="B22714" s="294"/>
      <c r="C22714" s="294"/>
      <c r="D22714" s="294"/>
      <c r="E22714" s="294"/>
      <c r="F22714" s="294"/>
    </row>
    <row r="22715">
      <c r="A22715" s="294"/>
      <c r="B22715" s="294"/>
      <c r="C22715" s="294"/>
      <c r="D22715" s="294"/>
      <c r="E22715" s="294"/>
      <c r="F22715" s="294"/>
    </row>
    <row r="22716">
      <c r="A22716" s="294" t="s">
        <v>35520</v>
      </c>
      <c r="B22716" s="294"/>
      <c r="C22716" s="294"/>
      <c r="D22716" s="294"/>
      <c r="E22716" s="294"/>
      <c r="F22716" s="294"/>
    </row>
    <row r="22717">
      <c r="A22717" s="294" t="s">
        <v>35521</v>
      </c>
      <c r="B22717" s="294"/>
      <c r="C22717" s="294"/>
      <c r="D22717" s="294"/>
      <c r="E22717" s="294"/>
      <c r="F22717" s="294"/>
    </row>
    <row r="22718">
      <c r="A22718" s="294"/>
      <c r="B22718" s="294"/>
      <c r="C22718" s="294"/>
      <c r="D22718" s="294"/>
      <c r="E22718" s="294"/>
      <c r="F22718" s="294"/>
    </row>
    <row r="22719">
      <c r="A22719" s="294" t="s">
        <v>35522</v>
      </c>
      <c r="B22719" s="294"/>
      <c r="C22719" s="294"/>
      <c r="D22719" s="294"/>
      <c r="E22719" s="294"/>
      <c r="F22719" s="294"/>
    </row>
    <row r="22720">
      <c r="A22720" s="294" t="s">
        <v>35523</v>
      </c>
      <c r="B22720" s="294"/>
      <c r="C22720" s="294"/>
      <c r="D22720" s="294"/>
      <c r="E22720" s="294"/>
      <c r="F22720" s="294"/>
    </row>
    <row r="22721">
      <c r="A22721" s="294" t="s">
        <v>35524</v>
      </c>
      <c r="B22721" s="294"/>
      <c r="C22721" s="294"/>
      <c r="D22721" s="294"/>
      <c r="E22721" s="294"/>
      <c r="F22721" s="294"/>
    </row>
    <row r="22722">
      <c r="A22722" s="294" t="s">
        <v>35525</v>
      </c>
      <c r="B22722" s="294"/>
      <c r="C22722" s="294"/>
      <c r="D22722" s="294"/>
      <c r="E22722" s="294"/>
      <c r="F22722" s="294"/>
    </row>
    <row r="22723">
      <c r="A22723" s="294" t="s">
        <v>35526</v>
      </c>
      <c r="B22723" s="294"/>
      <c r="C22723" s="294"/>
      <c r="D22723" s="294"/>
      <c r="E22723" s="294"/>
      <c r="F22723" s="294"/>
    </row>
    <row r="22724">
      <c r="A22724" s="294" t="s">
        <v>22305</v>
      </c>
      <c r="B22724" s="294"/>
      <c r="C22724" s="294"/>
      <c r="D22724" s="294"/>
      <c r="E22724" s="294"/>
      <c r="F22724" s="294"/>
    </row>
    <row r="22725">
      <c r="A22725" s="294" t="s">
        <v>35527</v>
      </c>
      <c r="B22725" s="294"/>
      <c r="C22725" s="294"/>
      <c r="D22725" s="294"/>
      <c r="E22725" s="294"/>
      <c r="F22725" s="294"/>
    </row>
    <row r="22726">
      <c r="A22726" s="294"/>
      <c r="B22726" s="294"/>
      <c r="C22726" s="294"/>
      <c r="D22726" s="294"/>
      <c r="E22726" s="294"/>
      <c r="F22726" s="294"/>
    </row>
    <row r="22727">
      <c r="A22727" s="294" t="s">
        <v>35528</v>
      </c>
      <c r="B22727" s="294"/>
      <c r="C22727" s="294"/>
      <c r="D22727" s="294"/>
      <c r="E22727" s="294"/>
      <c r="F22727" s="294"/>
    </row>
    <row r="22728">
      <c r="A22728" s="294" t="s">
        <v>35529</v>
      </c>
      <c r="B22728" s="294"/>
      <c r="C22728" s="294"/>
      <c r="D22728" s="294"/>
      <c r="E22728" s="294"/>
      <c r="F22728" s="294"/>
    </row>
    <row r="22729">
      <c r="A22729" s="294"/>
      <c r="B22729" s="294"/>
      <c r="C22729" s="294"/>
      <c r="D22729" s="294"/>
      <c r="E22729" s="294"/>
      <c r="F22729" s="294"/>
    </row>
    <row r="22730">
      <c r="A22730" s="294" t="s">
        <v>35530</v>
      </c>
      <c r="B22730" s="294"/>
      <c r="C22730" s="294"/>
      <c r="D22730" s="294"/>
      <c r="E22730" s="294"/>
      <c r="F22730" s="294"/>
    </row>
    <row r="22731">
      <c r="A22731" s="294" t="s">
        <v>35531</v>
      </c>
      <c r="B22731" s="294"/>
      <c r="C22731" s="294"/>
      <c r="D22731" s="294"/>
      <c r="E22731" s="294"/>
      <c r="F22731" s="294"/>
    </row>
    <row r="22732">
      <c r="A22732" s="294" t="s">
        <v>35532</v>
      </c>
      <c r="B22732" s="294"/>
      <c r="C22732" s="294"/>
      <c r="D22732" s="294"/>
      <c r="E22732" s="294"/>
      <c r="F22732" s="294"/>
    </row>
    <row r="22733">
      <c r="A22733" s="294"/>
      <c r="B22733" s="294"/>
      <c r="C22733" s="294"/>
      <c r="D22733" s="294"/>
      <c r="E22733" s="294"/>
      <c r="F22733" s="294"/>
    </row>
    <row r="22734">
      <c r="A22734" s="294" t="s">
        <v>35533</v>
      </c>
      <c r="B22734" s="294"/>
      <c r="C22734" s="294"/>
      <c r="D22734" s="294"/>
      <c r="E22734" s="294"/>
      <c r="F22734" s="294"/>
    </row>
    <row r="22735">
      <c r="A22735" s="294" t="s">
        <v>35534</v>
      </c>
      <c r="B22735" s="294"/>
      <c r="C22735" s="294"/>
      <c r="D22735" s="294"/>
      <c r="E22735" s="294"/>
      <c r="F22735" s="294"/>
    </row>
    <row r="22736">
      <c r="A22736" s="294" t="s">
        <v>35535</v>
      </c>
      <c r="B22736" s="294"/>
      <c r="C22736" s="294"/>
      <c r="D22736" s="294"/>
      <c r="E22736" s="294"/>
      <c r="F22736" s="294"/>
    </row>
    <row r="22737">
      <c r="A22737" s="294"/>
      <c r="B22737" s="294"/>
      <c r="C22737" s="294"/>
      <c r="D22737" s="294"/>
      <c r="E22737" s="294"/>
      <c r="F22737" s="294"/>
    </row>
    <row r="22738">
      <c r="A22738" s="294" t="s">
        <v>35536</v>
      </c>
      <c r="B22738" s="294"/>
      <c r="C22738" s="294"/>
      <c r="D22738" s="294"/>
      <c r="E22738" s="294"/>
      <c r="F22738" s="294"/>
    </row>
    <row r="22739">
      <c r="A22739" s="294" t="s">
        <v>35537</v>
      </c>
      <c r="B22739" s="294"/>
      <c r="C22739" s="294"/>
      <c r="D22739" s="294"/>
      <c r="E22739" s="294"/>
      <c r="F22739" s="294"/>
    </row>
    <row r="22740">
      <c r="A22740" s="294" t="s">
        <v>35538</v>
      </c>
      <c r="B22740" s="294"/>
      <c r="C22740" s="294"/>
      <c r="D22740" s="294"/>
      <c r="E22740" s="294"/>
      <c r="F22740" s="294"/>
    </row>
    <row r="22741">
      <c r="A22741" s="294" t="s">
        <v>35539</v>
      </c>
      <c r="B22741" s="294"/>
      <c r="C22741" s="294"/>
      <c r="D22741" s="294"/>
      <c r="E22741" s="294"/>
      <c r="F22741" s="294"/>
    </row>
    <row r="22742">
      <c r="A22742" s="294" t="s">
        <v>35540</v>
      </c>
      <c r="B22742" s="294"/>
      <c r="C22742" s="294"/>
      <c r="D22742" s="294"/>
      <c r="E22742" s="294"/>
      <c r="F22742" s="294"/>
    </row>
    <row r="22743">
      <c r="A22743" s="294" t="s">
        <v>35541</v>
      </c>
      <c r="B22743" s="294"/>
      <c r="C22743" s="294"/>
      <c r="D22743" s="294"/>
      <c r="E22743" s="294"/>
      <c r="F22743" s="294"/>
    </row>
    <row r="22744">
      <c r="A22744" s="294" t="s">
        <v>35542</v>
      </c>
      <c r="B22744" s="294"/>
      <c r="C22744" s="294"/>
      <c r="D22744" s="294"/>
      <c r="E22744" s="294"/>
      <c r="F22744" s="294"/>
    </row>
    <row r="22745">
      <c r="A22745" s="294" t="s">
        <v>35543</v>
      </c>
      <c r="B22745" s="294"/>
      <c r="C22745" s="294"/>
      <c r="D22745" s="294"/>
      <c r="E22745" s="294"/>
      <c r="F22745" s="294"/>
    </row>
    <row r="22746">
      <c r="A22746" s="294" t="s">
        <v>35544</v>
      </c>
      <c r="B22746" s="294"/>
      <c r="C22746" s="294"/>
      <c r="D22746" s="294"/>
      <c r="E22746" s="294"/>
      <c r="F22746" s="294"/>
    </row>
    <row r="22747">
      <c r="A22747" s="294"/>
      <c r="B22747" s="294"/>
      <c r="C22747" s="294"/>
      <c r="D22747" s="294"/>
      <c r="E22747" s="294"/>
      <c r="F22747" s="294"/>
    </row>
    <row r="22748">
      <c r="A22748" s="294" t="s">
        <v>21401</v>
      </c>
      <c r="B22748" s="294"/>
      <c r="C22748" s="294"/>
      <c r="D22748" s="294"/>
      <c r="E22748" s="294"/>
      <c r="F22748" s="294"/>
    </row>
    <row r="22749">
      <c r="A22749" s="294"/>
      <c r="B22749" s="294"/>
      <c r="C22749" s="294"/>
      <c r="D22749" s="294"/>
      <c r="E22749" s="294"/>
      <c r="F22749" s="294"/>
    </row>
    <row r="22750">
      <c r="A22750" s="294" t="s">
        <v>35545</v>
      </c>
      <c r="B22750" s="294"/>
      <c r="C22750" s="294"/>
      <c r="D22750" s="294"/>
      <c r="E22750" s="294"/>
      <c r="F22750" s="294"/>
    </row>
    <row r="22751">
      <c r="A22751" s="294" t="s">
        <v>35546</v>
      </c>
      <c r="B22751" s="294"/>
      <c r="C22751" s="294"/>
      <c r="D22751" s="294"/>
      <c r="E22751" s="294"/>
      <c r="F22751" s="294"/>
    </row>
    <row r="22752">
      <c r="A22752" s="294" t="s">
        <v>35547</v>
      </c>
      <c r="B22752" s="294"/>
      <c r="C22752" s="294"/>
      <c r="D22752" s="294"/>
      <c r="E22752" s="294"/>
      <c r="F22752" s="294"/>
    </row>
    <row r="22753">
      <c r="A22753" s="294" t="s">
        <v>35548</v>
      </c>
      <c r="B22753" s="294"/>
      <c r="C22753" s="294"/>
      <c r="D22753" s="294"/>
      <c r="E22753" s="294"/>
      <c r="F22753" s="294"/>
    </row>
    <row r="22754">
      <c r="A22754" s="294" t="s">
        <v>35549</v>
      </c>
      <c r="B22754" s="294"/>
      <c r="C22754" s="294"/>
      <c r="D22754" s="294"/>
      <c r="E22754" s="294"/>
      <c r="F22754" s="294"/>
    </row>
    <row r="22755">
      <c r="A22755" s="294" t="s">
        <v>35550</v>
      </c>
      <c r="B22755" s="294"/>
      <c r="C22755" s="294"/>
      <c r="D22755" s="294"/>
      <c r="E22755" s="294"/>
      <c r="F22755" s="294"/>
    </row>
    <row r="22756">
      <c r="A22756" s="294" t="s">
        <v>35551</v>
      </c>
      <c r="B22756" s="294"/>
      <c r="C22756" s="294"/>
      <c r="D22756" s="294"/>
      <c r="E22756" s="294"/>
      <c r="F22756" s="294"/>
    </row>
    <row r="22757">
      <c r="A22757" s="294"/>
      <c r="B22757" s="294"/>
      <c r="C22757" s="294"/>
      <c r="D22757" s="294"/>
      <c r="E22757" s="294"/>
      <c r="F22757" s="294"/>
    </row>
    <row r="22758">
      <c r="A22758" s="294" t="s">
        <v>22239</v>
      </c>
      <c r="B22758" s="294"/>
      <c r="C22758" s="294"/>
      <c r="D22758" s="294"/>
      <c r="E22758" s="294"/>
      <c r="F22758" s="294"/>
    </row>
    <row r="22759">
      <c r="A22759" s="294"/>
      <c r="B22759" s="294"/>
      <c r="C22759" s="294"/>
      <c r="D22759" s="294"/>
      <c r="E22759" s="294"/>
      <c r="F22759" s="294"/>
    </row>
    <row r="22760">
      <c r="A22760" s="294" t="s">
        <v>35552</v>
      </c>
      <c r="B22760" s="294"/>
      <c r="C22760" s="294"/>
      <c r="D22760" s="294"/>
      <c r="E22760" s="294"/>
      <c r="F22760" s="294"/>
    </row>
    <row r="22761">
      <c r="A22761" s="294" t="s">
        <v>35553</v>
      </c>
      <c r="B22761" s="294"/>
      <c r="C22761" s="294"/>
      <c r="D22761" s="294"/>
      <c r="E22761" s="294"/>
      <c r="F22761" s="294"/>
    </row>
    <row r="22762">
      <c r="A22762" s="294"/>
      <c r="B22762" s="294"/>
      <c r="C22762" s="294"/>
      <c r="D22762" s="294"/>
      <c r="E22762" s="294"/>
      <c r="F22762" s="294"/>
    </row>
    <row r="22763">
      <c r="A22763" s="294" t="s">
        <v>21990</v>
      </c>
      <c r="B22763" s="294"/>
      <c r="C22763" s="294"/>
      <c r="D22763" s="294"/>
      <c r="E22763" s="294"/>
      <c r="F22763" s="294"/>
    </row>
    <row r="22764">
      <c r="A22764" s="294"/>
      <c r="B22764" s="294"/>
      <c r="C22764" s="294"/>
      <c r="D22764" s="294"/>
      <c r="E22764" s="294"/>
      <c r="F22764" s="294"/>
    </row>
    <row r="22765">
      <c r="A22765" s="294" t="s">
        <v>30012</v>
      </c>
      <c r="B22765" s="294"/>
      <c r="C22765" s="294"/>
      <c r="D22765" s="294"/>
      <c r="E22765" s="294"/>
      <c r="F22765" s="294"/>
    </row>
    <row r="22766">
      <c r="A22766" s="294" t="s">
        <v>35554</v>
      </c>
      <c r="B22766" s="294"/>
      <c r="C22766" s="294"/>
      <c r="D22766" s="294"/>
      <c r="E22766" s="294"/>
      <c r="F22766" s="294"/>
    </row>
    <row r="22767">
      <c r="A22767" s="294" t="s">
        <v>35555</v>
      </c>
      <c r="B22767" s="294"/>
      <c r="C22767" s="294"/>
      <c r="D22767" s="294"/>
      <c r="E22767" s="294"/>
      <c r="F22767" s="294"/>
    </row>
    <row r="22768">
      <c r="A22768" s="294" t="s">
        <v>35556</v>
      </c>
      <c r="B22768" s="294"/>
      <c r="C22768" s="294"/>
      <c r="D22768" s="294"/>
      <c r="E22768" s="294"/>
      <c r="F22768" s="294"/>
    </row>
    <row r="22769">
      <c r="A22769" s="294" t="s">
        <v>35557</v>
      </c>
      <c r="B22769" s="294"/>
      <c r="C22769" s="294"/>
      <c r="D22769" s="294"/>
      <c r="E22769" s="294"/>
      <c r="F22769" s="294"/>
    </row>
    <row r="22770">
      <c r="A22770" s="294" t="s">
        <v>35558</v>
      </c>
      <c r="B22770" s="294"/>
      <c r="C22770" s="294"/>
      <c r="D22770" s="294"/>
      <c r="E22770" s="294"/>
      <c r="F22770" s="294"/>
    </row>
    <row r="22771">
      <c r="A22771" s="294" t="s">
        <v>35559</v>
      </c>
      <c r="B22771" s="294"/>
      <c r="C22771" s="294"/>
      <c r="D22771" s="294"/>
      <c r="E22771" s="294"/>
      <c r="F22771" s="294"/>
    </row>
    <row r="22772">
      <c r="A22772" s="294" t="s">
        <v>35560</v>
      </c>
      <c r="B22772" s="294"/>
      <c r="C22772" s="294"/>
      <c r="D22772" s="294"/>
      <c r="E22772" s="294"/>
      <c r="F22772" s="294"/>
    </row>
    <row r="22773">
      <c r="A22773" s="294"/>
      <c r="B22773" s="294"/>
      <c r="C22773" s="294"/>
      <c r="D22773" s="294"/>
      <c r="E22773" s="294"/>
      <c r="F22773" s="294"/>
    </row>
    <row r="22774">
      <c r="A22774" s="294" t="s">
        <v>28124</v>
      </c>
      <c r="B22774" s="294"/>
      <c r="C22774" s="294"/>
      <c r="D22774" s="294"/>
      <c r="E22774" s="294"/>
      <c r="F22774" s="294"/>
    </row>
    <row r="22775">
      <c r="A22775" s="294" t="s">
        <v>35561</v>
      </c>
      <c r="B22775" s="294"/>
      <c r="C22775" s="294"/>
      <c r="D22775" s="294"/>
      <c r="E22775" s="294"/>
      <c r="F22775" s="294"/>
    </row>
    <row r="22776">
      <c r="A22776" s="294" t="s">
        <v>35519</v>
      </c>
      <c r="B22776" s="294"/>
      <c r="C22776" s="294"/>
      <c r="D22776" s="294"/>
      <c r="E22776" s="294"/>
      <c r="F22776" s="294"/>
    </row>
    <row r="22777">
      <c r="A22777" s="294" t="s">
        <v>21672</v>
      </c>
      <c r="B22777" s="294"/>
      <c r="C22777" s="294"/>
      <c r="D22777" s="294"/>
      <c r="E22777" s="294"/>
      <c r="F22777" s="294"/>
    </row>
    <row r="22778">
      <c r="A22778" s="294"/>
      <c r="B22778" s="294"/>
      <c r="C22778" s="294"/>
      <c r="D22778" s="294"/>
      <c r="E22778" s="294"/>
      <c r="F22778" s="294"/>
    </row>
    <row r="22779">
      <c r="A22779" s="294" t="s">
        <v>23007</v>
      </c>
      <c r="B22779" s="294"/>
      <c r="C22779" s="294"/>
      <c r="D22779" s="294"/>
      <c r="E22779" s="294"/>
      <c r="F22779" s="294"/>
    </row>
    <row r="22780">
      <c r="A22780" s="294"/>
      <c r="B22780" s="294"/>
      <c r="C22780" s="294"/>
      <c r="D22780" s="294"/>
      <c r="E22780" s="294"/>
      <c r="F22780" s="294"/>
    </row>
    <row r="22781">
      <c r="A22781" s="294" t="s">
        <v>35562</v>
      </c>
      <c r="B22781" s="294"/>
      <c r="C22781" s="294"/>
      <c r="D22781" s="294"/>
      <c r="E22781" s="294"/>
      <c r="F22781" s="294"/>
    </row>
    <row r="22782">
      <c r="A22782" s="294" t="s">
        <v>35563</v>
      </c>
      <c r="B22782" s="294"/>
      <c r="C22782" s="294"/>
      <c r="D22782" s="294"/>
      <c r="E22782" s="294"/>
      <c r="F22782" s="294"/>
    </row>
    <row r="22783">
      <c r="A22783" s="294" t="s">
        <v>35564</v>
      </c>
      <c r="B22783" s="294"/>
      <c r="C22783" s="294"/>
      <c r="D22783" s="294"/>
      <c r="E22783" s="294"/>
      <c r="F22783" s="294"/>
    </row>
    <row r="22784">
      <c r="A22784" s="294" t="s">
        <v>35565</v>
      </c>
      <c r="B22784" s="294"/>
      <c r="C22784" s="294"/>
      <c r="D22784" s="294"/>
      <c r="E22784" s="294"/>
      <c r="F22784" s="294"/>
    </row>
    <row r="22785">
      <c r="A22785" s="294" t="s">
        <v>35566</v>
      </c>
      <c r="B22785" s="294"/>
      <c r="C22785" s="294"/>
      <c r="D22785" s="294"/>
      <c r="E22785" s="294"/>
      <c r="F22785" s="294"/>
    </row>
    <row r="22786">
      <c r="A22786" s="294" t="s">
        <v>35567</v>
      </c>
      <c r="B22786" s="294"/>
      <c r="C22786" s="294"/>
      <c r="D22786" s="294"/>
      <c r="E22786" s="294"/>
      <c r="F22786" s="294"/>
    </row>
    <row r="22787">
      <c r="A22787" s="294" t="s">
        <v>35568</v>
      </c>
      <c r="B22787" s="294"/>
      <c r="C22787" s="294"/>
      <c r="D22787" s="294"/>
      <c r="E22787" s="294"/>
      <c r="F22787" s="294"/>
    </row>
    <row r="22788">
      <c r="A22788" s="294" t="s">
        <v>35569</v>
      </c>
      <c r="B22788" s="294"/>
      <c r="C22788" s="294"/>
      <c r="D22788" s="294"/>
      <c r="E22788" s="294"/>
      <c r="F22788" s="294"/>
    </row>
    <row r="22789">
      <c r="A22789" s="294"/>
      <c r="B22789" s="294"/>
      <c r="C22789" s="294"/>
      <c r="D22789" s="294"/>
      <c r="E22789" s="294"/>
      <c r="F22789" s="294"/>
    </row>
    <row r="22790">
      <c r="A22790" s="294" t="s">
        <v>35570</v>
      </c>
      <c r="B22790" s="294"/>
      <c r="C22790" s="294"/>
      <c r="D22790" s="294"/>
      <c r="E22790" s="294"/>
      <c r="F22790" s="294"/>
    </row>
    <row r="22791">
      <c r="A22791" s="294" t="s">
        <v>35571</v>
      </c>
      <c r="B22791" s="294"/>
      <c r="C22791" s="294"/>
      <c r="D22791" s="294"/>
      <c r="E22791" s="294"/>
      <c r="F22791" s="294"/>
    </row>
    <row r="22792">
      <c r="A22792" s="294"/>
      <c r="B22792" s="294"/>
      <c r="C22792" s="294"/>
      <c r="D22792" s="294"/>
      <c r="E22792" s="294"/>
      <c r="F22792" s="294"/>
    </row>
    <row r="22793">
      <c r="A22793" s="294" t="s">
        <v>35572</v>
      </c>
      <c r="B22793" s="294"/>
      <c r="C22793" s="294"/>
      <c r="D22793" s="294"/>
      <c r="E22793" s="294"/>
      <c r="F22793" s="294"/>
    </row>
    <row r="22794">
      <c r="A22794" s="294" t="s">
        <v>35573</v>
      </c>
      <c r="B22794" s="294"/>
      <c r="C22794" s="294"/>
      <c r="D22794" s="294"/>
      <c r="E22794" s="294"/>
      <c r="F22794" s="294"/>
    </row>
    <row r="22795">
      <c r="A22795" s="294" t="s">
        <v>35574</v>
      </c>
      <c r="B22795" s="294"/>
      <c r="C22795" s="294"/>
      <c r="D22795" s="294"/>
      <c r="E22795" s="294"/>
      <c r="F22795" s="294"/>
    </row>
    <row r="22796">
      <c r="A22796" s="294" t="s">
        <v>26070</v>
      </c>
      <c r="B22796" s="294"/>
      <c r="C22796" s="294"/>
      <c r="D22796" s="294"/>
      <c r="E22796" s="294"/>
      <c r="F22796" s="294"/>
    </row>
    <row r="22797">
      <c r="A22797" s="294" t="s">
        <v>35575</v>
      </c>
      <c r="B22797" s="294"/>
      <c r="C22797" s="294"/>
      <c r="D22797" s="294"/>
      <c r="E22797" s="294"/>
      <c r="F22797" s="294"/>
    </row>
    <row r="22798">
      <c r="A22798" s="294" t="s">
        <v>35576</v>
      </c>
      <c r="B22798" s="294"/>
      <c r="C22798" s="294"/>
      <c r="D22798" s="294"/>
      <c r="E22798" s="294"/>
      <c r="F22798" s="294"/>
    </row>
    <row r="22799">
      <c r="A22799" s="294" t="s">
        <v>27037</v>
      </c>
      <c r="B22799" s="294"/>
      <c r="C22799" s="294"/>
      <c r="D22799" s="294"/>
      <c r="E22799" s="294"/>
      <c r="F22799" s="294"/>
    </row>
    <row r="22800">
      <c r="A22800" s="294" t="s">
        <v>35577</v>
      </c>
      <c r="B22800" s="294"/>
      <c r="C22800" s="294"/>
      <c r="D22800" s="294"/>
      <c r="E22800" s="294"/>
      <c r="F22800" s="294"/>
    </row>
    <row r="22801">
      <c r="A22801" s="294" t="s">
        <v>35578</v>
      </c>
      <c r="B22801" s="294"/>
      <c r="C22801" s="294"/>
      <c r="D22801" s="294"/>
      <c r="E22801" s="294"/>
      <c r="F22801" s="294"/>
    </row>
    <row r="22802">
      <c r="A22802" s="294" t="s">
        <v>35579</v>
      </c>
      <c r="B22802" s="294"/>
      <c r="C22802" s="294"/>
      <c r="D22802" s="294"/>
      <c r="E22802" s="294"/>
      <c r="F22802" s="294"/>
    </row>
    <row r="22803">
      <c r="A22803" s="294" t="s">
        <v>35580</v>
      </c>
      <c r="B22803" s="294"/>
      <c r="C22803" s="294"/>
      <c r="D22803" s="294"/>
      <c r="E22803" s="294"/>
      <c r="F22803" s="294"/>
    </row>
    <row r="22804">
      <c r="A22804" s="294"/>
      <c r="B22804" s="294"/>
      <c r="C22804" s="294"/>
      <c r="D22804" s="294"/>
      <c r="E22804" s="294"/>
      <c r="F22804" s="294"/>
    </row>
    <row r="22805">
      <c r="A22805" s="294" t="s">
        <v>35581</v>
      </c>
      <c r="B22805" s="294"/>
      <c r="C22805" s="294"/>
      <c r="D22805" s="294"/>
      <c r="E22805" s="294"/>
      <c r="F22805" s="294"/>
    </row>
    <row r="22806">
      <c r="A22806" s="294"/>
      <c r="B22806" s="294"/>
      <c r="C22806" s="294"/>
      <c r="D22806" s="294"/>
      <c r="E22806" s="294"/>
      <c r="F22806" s="294"/>
    </row>
    <row r="22807">
      <c r="A22807" s="294" t="s">
        <v>35582</v>
      </c>
      <c r="B22807" s="294"/>
      <c r="C22807" s="294"/>
      <c r="D22807" s="294"/>
      <c r="E22807" s="294"/>
      <c r="F22807" s="294"/>
    </row>
    <row r="22808">
      <c r="A22808" s="294" t="s">
        <v>35583</v>
      </c>
      <c r="B22808" s="294"/>
      <c r="C22808" s="294"/>
      <c r="D22808" s="294"/>
      <c r="E22808" s="294"/>
      <c r="F22808" s="294"/>
    </row>
    <row r="22809">
      <c r="A22809" s="294" t="s">
        <v>35584</v>
      </c>
      <c r="B22809" s="294"/>
      <c r="C22809" s="294"/>
      <c r="D22809" s="294"/>
      <c r="E22809" s="294"/>
      <c r="F22809" s="294"/>
    </row>
    <row r="22810">
      <c r="A22810" s="294" t="s">
        <v>35585</v>
      </c>
      <c r="B22810" s="294"/>
      <c r="C22810" s="294"/>
      <c r="D22810" s="294"/>
      <c r="E22810" s="294"/>
      <c r="F22810" s="294"/>
    </row>
    <row r="22811">
      <c r="A22811" s="294"/>
      <c r="B22811" s="294"/>
      <c r="C22811" s="294"/>
      <c r="D22811" s="294"/>
      <c r="E22811" s="294"/>
      <c r="F22811" s="294"/>
    </row>
    <row r="22812">
      <c r="A22812" s="294" t="s">
        <v>35586</v>
      </c>
      <c r="B22812" s="294"/>
      <c r="C22812" s="294"/>
      <c r="D22812" s="294"/>
      <c r="E22812" s="294"/>
      <c r="F22812" s="294"/>
    </row>
    <row r="22813">
      <c r="A22813" s="294" t="s">
        <v>35587</v>
      </c>
      <c r="B22813" s="294"/>
      <c r="C22813" s="294"/>
      <c r="D22813" s="294"/>
      <c r="E22813" s="294"/>
      <c r="F22813" s="294"/>
    </row>
    <row r="22814">
      <c r="A22814" s="294"/>
      <c r="B22814" s="294"/>
      <c r="C22814" s="294"/>
      <c r="D22814" s="294"/>
      <c r="E22814" s="294"/>
      <c r="F22814" s="294"/>
    </row>
    <row r="22815">
      <c r="A22815" s="294" t="s">
        <v>35588</v>
      </c>
      <c r="B22815" s="294"/>
      <c r="C22815" s="294"/>
      <c r="D22815" s="294"/>
      <c r="E22815" s="294"/>
      <c r="F22815" s="294"/>
    </row>
    <row r="22816">
      <c r="A22816" s="294" t="s">
        <v>35589</v>
      </c>
      <c r="B22816" s="294"/>
      <c r="C22816" s="294"/>
      <c r="D22816" s="294"/>
      <c r="E22816" s="294"/>
      <c r="F22816" s="294"/>
    </row>
    <row r="22817">
      <c r="A22817" s="294" t="s">
        <v>35590</v>
      </c>
      <c r="B22817" s="294"/>
      <c r="C22817" s="294"/>
      <c r="D22817" s="294"/>
      <c r="E22817" s="294"/>
      <c r="F22817" s="294"/>
    </row>
    <row r="22818">
      <c r="A22818" s="294"/>
      <c r="B22818" s="294"/>
      <c r="C22818" s="294"/>
      <c r="D22818" s="294"/>
      <c r="E22818" s="294"/>
      <c r="F22818" s="294"/>
    </row>
    <row r="22819">
      <c r="A22819" s="294" t="s">
        <v>35591</v>
      </c>
      <c r="B22819" s="294"/>
      <c r="C22819" s="294"/>
      <c r="D22819" s="294"/>
      <c r="E22819" s="294"/>
      <c r="F22819" s="294"/>
    </row>
    <row r="22820">
      <c r="A22820" s="294" t="s">
        <v>35592</v>
      </c>
      <c r="B22820" s="294"/>
      <c r="C22820" s="294"/>
      <c r="D22820" s="294"/>
      <c r="E22820" s="294"/>
      <c r="F22820" s="294"/>
    </row>
    <row r="22821">
      <c r="A22821" s="294"/>
      <c r="B22821" s="294"/>
      <c r="C22821" s="294"/>
      <c r="D22821" s="294"/>
      <c r="E22821" s="294"/>
      <c r="F22821" s="294"/>
    </row>
    <row r="22822">
      <c r="A22822" s="294" t="s">
        <v>35593</v>
      </c>
      <c r="B22822" s="294"/>
      <c r="C22822" s="294"/>
      <c r="D22822" s="294"/>
      <c r="E22822" s="294"/>
      <c r="F22822" s="294"/>
    </row>
    <row r="22823">
      <c r="A22823" s="294" t="s">
        <v>35594</v>
      </c>
      <c r="B22823" s="294"/>
      <c r="C22823" s="294"/>
      <c r="D22823" s="294"/>
      <c r="E22823" s="294"/>
      <c r="F22823" s="294"/>
    </row>
    <row r="22824">
      <c r="A22824" s="294" t="s">
        <v>35595</v>
      </c>
      <c r="B22824" s="294"/>
      <c r="C22824" s="294"/>
      <c r="D22824" s="294"/>
      <c r="E22824" s="294"/>
      <c r="F22824" s="294"/>
    </row>
    <row r="22825">
      <c r="A22825" s="294"/>
      <c r="B22825" s="294"/>
      <c r="C22825" s="294"/>
      <c r="D22825" s="294"/>
      <c r="E22825" s="294"/>
      <c r="F22825" s="294"/>
    </row>
    <row r="22826">
      <c r="A22826" s="294" t="s">
        <v>24856</v>
      </c>
      <c r="B22826" s="294"/>
      <c r="C22826" s="294"/>
      <c r="D22826" s="294"/>
      <c r="E22826" s="294"/>
      <c r="F22826" s="294"/>
    </row>
    <row r="22827">
      <c r="A22827" s="294" t="s">
        <v>35596</v>
      </c>
      <c r="B22827" s="294"/>
      <c r="C22827" s="294"/>
      <c r="D22827" s="294"/>
      <c r="E22827" s="294"/>
      <c r="F22827" s="294"/>
    </row>
    <row r="22828">
      <c r="A22828" s="294"/>
      <c r="B22828" s="294"/>
      <c r="C22828" s="294"/>
      <c r="D22828" s="294"/>
      <c r="E22828" s="294"/>
      <c r="F22828" s="294"/>
    </row>
    <row r="22829">
      <c r="A22829" s="294" t="s">
        <v>35597</v>
      </c>
      <c r="B22829" s="294"/>
      <c r="C22829" s="294"/>
      <c r="D22829" s="294"/>
      <c r="E22829" s="294"/>
      <c r="F22829" s="294"/>
    </row>
    <row r="22830">
      <c r="A22830" s="294" t="s">
        <v>35598</v>
      </c>
      <c r="B22830" s="294"/>
      <c r="C22830" s="294"/>
      <c r="D22830" s="294"/>
      <c r="E22830" s="294"/>
      <c r="F22830" s="294"/>
    </row>
    <row r="22831">
      <c r="A22831" s="294" t="s">
        <v>35599</v>
      </c>
      <c r="B22831" s="294"/>
      <c r="C22831" s="294"/>
      <c r="D22831" s="294"/>
      <c r="E22831" s="294"/>
      <c r="F22831" s="294"/>
    </row>
    <row r="22832">
      <c r="A22832" s="294" t="s">
        <v>35600</v>
      </c>
      <c r="B22832" s="294"/>
      <c r="C22832" s="294"/>
      <c r="D22832" s="294"/>
      <c r="E22832" s="294"/>
      <c r="F22832" s="294"/>
    </row>
    <row r="22833">
      <c r="A22833" s="294" t="s">
        <v>35601</v>
      </c>
      <c r="B22833" s="294"/>
      <c r="C22833" s="294"/>
      <c r="D22833" s="294"/>
      <c r="E22833" s="294"/>
      <c r="F22833" s="294"/>
    </row>
    <row r="22834">
      <c r="A22834" s="294" t="s">
        <v>35602</v>
      </c>
      <c r="B22834" s="294"/>
      <c r="C22834" s="294"/>
      <c r="D22834" s="294"/>
      <c r="E22834" s="294"/>
      <c r="F22834" s="294"/>
    </row>
    <row r="22835">
      <c r="A22835" s="294" t="s">
        <v>35603</v>
      </c>
      <c r="B22835" s="294"/>
      <c r="C22835" s="294"/>
      <c r="D22835" s="294"/>
      <c r="E22835" s="294"/>
      <c r="F22835" s="294"/>
    </row>
    <row r="22836">
      <c r="A22836" s="294" t="s">
        <v>35604</v>
      </c>
      <c r="B22836" s="294"/>
      <c r="C22836" s="294"/>
      <c r="D22836" s="294"/>
      <c r="E22836" s="294"/>
      <c r="F22836" s="294"/>
    </row>
    <row r="22837">
      <c r="A22837" s="294" t="s">
        <v>35605</v>
      </c>
      <c r="B22837" s="294"/>
      <c r="C22837" s="294"/>
      <c r="D22837" s="294"/>
      <c r="E22837" s="294"/>
      <c r="F22837" s="294"/>
    </row>
    <row r="22838">
      <c r="A22838" s="294" t="s">
        <v>35606</v>
      </c>
      <c r="B22838" s="294"/>
      <c r="C22838" s="294"/>
      <c r="D22838" s="294"/>
      <c r="E22838" s="294"/>
      <c r="F22838" s="294"/>
    </row>
    <row r="22839">
      <c r="A22839" s="294" t="s">
        <v>35607</v>
      </c>
      <c r="B22839" s="294"/>
      <c r="C22839" s="294"/>
      <c r="D22839" s="294"/>
      <c r="E22839" s="294"/>
      <c r="F22839" s="294"/>
    </row>
    <row r="22840">
      <c r="A22840" s="294" t="s">
        <v>35608</v>
      </c>
      <c r="B22840" s="294"/>
      <c r="C22840" s="294"/>
      <c r="D22840" s="294"/>
      <c r="E22840" s="294"/>
      <c r="F22840" s="294"/>
    </row>
    <row r="22841">
      <c r="A22841" s="294" t="s">
        <v>35609</v>
      </c>
      <c r="B22841" s="294"/>
      <c r="C22841" s="294"/>
      <c r="D22841" s="294"/>
      <c r="E22841" s="294"/>
      <c r="F22841" s="294"/>
    </row>
    <row r="22842">
      <c r="A22842" s="294"/>
      <c r="B22842" s="294"/>
      <c r="C22842" s="294"/>
      <c r="D22842" s="294"/>
      <c r="E22842" s="294"/>
      <c r="F22842" s="294"/>
    </row>
    <row r="22843">
      <c r="A22843" s="294" t="s">
        <v>28124</v>
      </c>
      <c r="B22843" s="294"/>
      <c r="C22843" s="294"/>
      <c r="D22843" s="294"/>
      <c r="E22843" s="294"/>
      <c r="F22843" s="294"/>
    </row>
    <row r="22844">
      <c r="A22844" s="294" t="s">
        <v>35610</v>
      </c>
      <c r="B22844" s="294"/>
      <c r="C22844" s="294"/>
      <c r="D22844" s="294"/>
      <c r="E22844" s="294"/>
      <c r="F22844" s="294"/>
    </row>
    <row r="22845">
      <c r="A22845" s="294" t="s">
        <v>35611</v>
      </c>
      <c r="B22845" s="294"/>
      <c r="C22845" s="294"/>
      <c r="D22845" s="294"/>
      <c r="E22845" s="294"/>
      <c r="F22845" s="294"/>
    </row>
    <row r="22846">
      <c r="A22846" s="294"/>
      <c r="B22846" s="294"/>
      <c r="C22846" s="294"/>
      <c r="D22846" s="294"/>
      <c r="E22846" s="294"/>
      <c r="F22846" s="294"/>
    </row>
    <row r="22847">
      <c r="A22847" s="294" t="s">
        <v>35612</v>
      </c>
      <c r="B22847" s="294"/>
      <c r="C22847" s="294"/>
      <c r="D22847" s="294"/>
      <c r="E22847" s="294"/>
      <c r="F22847" s="294"/>
    </row>
    <row r="22848">
      <c r="A22848" s="294"/>
      <c r="B22848" s="294"/>
      <c r="C22848" s="294"/>
      <c r="D22848" s="294"/>
      <c r="E22848" s="294"/>
      <c r="F22848" s="294"/>
    </row>
    <row r="22849">
      <c r="A22849" s="294" t="s">
        <v>35613</v>
      </c>
      <c r="B22849" s="294"/>
      <c r="C22849" s="294"/>
      <c r="D22849" s="294"/>
      <c r="E22849" s="294"/>
      <c r="F22849" s="294"/>
    </row>
    <row r="22850">
      <c r="A22850" s="294" t="s">
        <v>35614</v>
      </c>
      <c r="B22850" s="294"/>
      <c r="C22850" s="294"/>
      <c r="D22850" s="294"/>
      <c r="E22850" s="294"/>
      <c r="F22850" s="294"/>
    </row>
    <row r="22851">
      <c r="A22851" s="294" t="s">
        <v>35615</v>
      </c>
      <c r="B22851" s="294"/>
      <c r="C22851" s="294"/>
      <c r="D22851" s="294"/>
      <c r="E22851" s="294"/>
      <c r="F22851" s="294"/>
    </row>
    <row r="22852">
      <c r="A22852" s="294"/>
      <c r="B22852" s="294"/>
      <c r="C22852" s="294"/>
      <c r="D22852" s="294"/>
      <c r="E22852" s="294"/>
      <c r="F22852" s="294"/>
    </row>
    <row r="22853">
      <c r="A22853" s="294" t="s">
        <v>35616</v>
      </c>
      <c r="B22853" s="294"/>
      <c r="C22853" s="294"/>
      <c r="D22853" s="294"/>
      <c r="E22853" s="294"/>
      <c r="F22853" s="294"/>
    </row>
    <row r="22854">
      <c r="A22854" s="294" t="s">
        <v>35617</v>
      </c>
      <c r="B22854" s="294"/>
      <c r="C22854" s="294"/>
      <c r="D22854" s="294"/>
      <c r="E22854" s="294"/>
      <c r="F22854" s="294"/>
    </row>
    <row r="22855">
      <c r="A22855" s="294"/>
      <c r="B22855" s="294"/>
      <c r="C22855" s="294"/>
      <c r="D22855" s="294"/>
      <c r="E22855" s="294"/>
      <c r="F22855" s="294"/>
    </row>
    <row r="22856">
      <c r="A22856" s="294" t="s">
        <v>35618</v>
      </c>
      <c r="B22856" s="294"/>
      <c r="C22856" s="294"/>
      <c r="D22856" s="294"/>
      <c r="E22856" s="294"/>
      <c r="F22856" s="294"/>
    </row>
    <row r="22857">
      <c r="A22857" s="294"/>
      <c r="B22857" s="294"/>
      <c r="C22857" s="294"/>
      <c r="D22857" s="294"/>
      <c r="E22857" s="294"/>
      <c r="F22857" s="294"/>
    </row>
    <row r="22858">
      <c r="A22858" s="294"/>
      <c r="B22858" s="294"/>
      <c r="C22858" s="294"/>
      <c r="D22858" s="294"/>
      <c r="E22858" s="294"/>
      <c r="F22858" s="294"/>
    </row>
    <row r="22859">
      <c r="A22859" s="294"/>
      <c r="B22859" s="294"/>
      <c r="C22859" s="294"/>
      <c r="D22859" s="294"/>
      <c r="E22859" s="294"/>
      <c r="F22859" s="294"/>
    </row>
    <row r="22860">
      <c r="A22860" s="294" t="s">
        <v>35619</v>
      </c>
      <c r="B22860" s="294"/>
      <c r="C22860" s="294"/>
      <c r="D22860" s="294"/>
      <c r="E22860" s="294"/>
      <c r="F22860" s="294"/>
    </row>
    <row r="22861">
      <c r="A22861" s="294" t="s">
        <v>35620</v>
      </c>
      <c r="B22861" s="294"/>
      <c r="C22861" s="294"/>
      <c r="D22861" s="294"/>
      <c r="E22861" s="294"/>
      <c r="F22861" s="294"/>
    </row>
    <row r="22862">
      <c r="A22862" s="294"/>
      <c r="B22862" s="294"/>
      <c r="C22862" s="294"/>
      <c r="D22862" s="294"/>
      <c r="E22862" s="294"/>
      <c r="F22862" s="294"/>
    </row>
    <row r="22863">
      <c r="A22863" s="294"/>
      <c r="B22863" s="294"/>
      <c r="C22863" s="294"/>
      <c r="D22863" s="294"/>
      <c r="E22863" s="294"/>
      <c r="F22863" s="294"/>
    </row>
    <row r="22864">
      <c r="A22864" s="294" t="s">
        <v>35621</v>
      </c>
      <c r="B22864" s="294"/>
      <c r="C22864" s="294"/>
      <c r="D22864" s="294"/>
      <c r="E22864" s="294"/>
      <c r="F22864" s="294"/>
    </row>
    <row r="22865">
      <c r="A22865" s="294" t="s">
        <v>21927</v>
      </c>
      <c r="B22865" s="294"/>
      <c r="C22865" s="294"/>
      <c r="D22865" s="294"/>
      <c r="E22865" s="294"/>
      <c r="F22865" s="294"/>
    </row>
    <row r="22866">
      <c r="A22866" s="294" t="s">
        <v>35622</v>
      </c>
      <c r="B22866" s="294"/>
      <c r="C22866" s="294"/>
      <c r="D22866" s="294"/>
      <c r="E22866" s="294"/>
      <c r="F22866" s="294"/>
    </row>
    <row r="22867">
      <c r="A22867" s="294" t="s">
        <v>21618</v>
      </c>
      <c r="B22867" s="294"/>
      <c r="C22867" s="294"/>
      <c r="D22867" s="294"/>
      <c r="E22867" s="294"/>
      <c r="F22867" s="294"/>
    </row>
    <row r="22868">
      <c r="A22868" s="294" t="s">
        <v>35623</v>
      </c>
      <c r="B22868" s="294"/>
      <c r="C22868" s="294"/>
      <c r="D22868" s="294"/>
      <c r="E22868" s="294"/>
      <c r="F22868" s="294"/>
    </row>
    <row r="22869">
      <c r="A22869" s="294"/>
      <c r="B22869" s="294"/>
      <c r="C22869" s="294"/>
      <c r="D22869" s="294"/>
      <c r="E22869" s="294"/>
      <c r="F22869" s="294"/>
    </row>
    <row r="22870">
      <c r="A22870" s="294" t="s">
        <v>22512</v>
      </c>
      <c r="B22870" s="294"/>
      <c r="C22870" s="294"/>
      <c r="D22870" s="294"/>
      <c r="E22870" s="294"/>
      <c r="F22870" s="294"/>
    </row>
    <row r="22871">
      <c r="A22871" s="294" t="s">
        <v>24873</v>
      </c>
      <c r="B22871" s="294"/>
      <c r="C22871" s="294"/>
      <c r="D22871" s="294"/>
      <c r="E22871" s="294"/>
      <c r="F22871" s="294"/>
    </row>
    <row r="22872">
      <c r="A22872" s="294"/>
      <c r="B22872" s="294"/>
      <c r="C22872" s="294"/>
      <c r="D22872" s="294"/>
      <c r="E22872" s="294"/>
      <c r="F22872" s="294"/>
    </row>
    <row r="22873">
      <c r="A22873" s="294" t="s">
        <v>35624</v>
      </c>
      <c r="B22873" s="294"/>
      <c r="C22873" s="294"/>
      <c r="D22873" s="294"/>
      <c r="E22873" s="294"/>
      <c r="F22873" s="294"/>
    </row>
    <row r="22874">
      <c r="A22874" s="294" t="s">
        <v>35625</v>
      </c>
      <c r="B22874" s="294"/>
      <c r="C22874" s="294"/>
      <c r="D22874" s="294"/>
      <c r="E22874" s="294"/>
      <c r="F22874" s="294"/>
    </row>
    <row r="22875">
      <c r="A22875" s="294" t="s">
        <v>35626</v>
      </c>
      <c r="B22875" s="294"/>
      <c r="C22875" s="294"/>
      <c r="D22875" s="294"/>
      <c r="E22875" s="294"/>
      <c r="F22875" s="294"/>
    </row>
    <row r="22876">
      <c r="A22876" s="294" t="s">
        <v>35627</v>
      </c>
      <c r="B22876" s="294"/>
      <c r="C22876" s="294"/>
      <c r="D22876" s="294"/>
      <c r="E22876" s="294"/>
      <c r="F22876" s="294"/>
    </row>
    <row r="22877">
      <c r="A22877" s="294" t="s">
        <v>35628</v>
      </c>
      <c r="B22877" s="294"/>
      <c r="C22877" s="294"/>
      <c r="D22877" s="294"/>
      <c r="E22877" s="294"/>
      <c r="F22877" s="294"/>
    </row>
    <row r="22878">
      <c r="A22878" s="294" t="s">
        <v>35629</v>
      </c>
      <c r="B22878" s="294"/>
      <c r="C22878" s="294"/>
      <c r="D22878" s="294"/>
      <c r="E22878" s="294"/>
      <c r="F22878" s="294"/>
    </row>
    <row r="22879">
      <c r="A22879" s="294" t="s">
        <v>35630</v>
      </c>
      <c r="B22879" s="294"/>
      <c r="C22879" s="294"/>
      <c r="D22879" s="294"/>
      <c r="E22879" s="294"/>
      <c r="F22879" s="294"/>
    </row>
    <row r="22880">
      <c r="A22880" s="294"/>
      <c r="B22880" s="294"/>
      <c r="C22880" s="294"/>
      <c r="D22880" s="294"/>
      <c r="E22880" s="294"/>
      <c r="F22880" s="294"/>
    </row>
    <row r="22881">
      <c r="A22881" s="294" t="s">
        <v>23148</v>
      </c>
      <c r="B22881" s="294"/>
      <c r="C22881" s="294"/>
      <c r="D22881" s="294"/>
      <c r="E22881" s="294"/>
      <c r="F22881" s="294"/>
    </row>
    <row r="22882">
      <c r="A22882" s="294" t="s">
        <v>23149</v>
      </c>
      <c r="B22882" s="294"/>
      <c r="C22882" s="294"/>
      <c r="D22882" s="294"/>
      <c r="E22882" s="294"/>
      <c r="F22882" s="294"/>
    </row>
    <row r="22883">
      <c r="A22883" s="294"/>
      <c r="B22883" s="294"/>
      <c r="C22883" s="294"/>
      <c r="D22883" s="294"/>
      <c r="E22883" s="294"/>
      <c r="F22883" s="294"/>
    </row>
    <row r="22884">
      <c r="A22884" s="294" t="s">
        <v>35631</v>
      </c>
      <c r="B22884" s="294"/>
      <c r="C22884" s="294"/>
      <c r="D22884" s="294"/>
      <c r="E22884" s="294"/>
      <c r="F22884" s="294"/>
    </row>
    <row r="22885">
      <c r="A22885" s="294" t="s">
        <v>35632</v>
      </c>
      <c r="B22885" s="294"/>
      <c r="C22885" s="294"/>
      <c r="D22885" s="294"/>
      <c r="E22885" s="294"/>
      <c r="F22885" s="294"/>
    </row>
    <row r="22886">
      <c r="A22886" s="294" t="s">
        <v>35633</v>
      </c>
      <c r="B22886" s="294"/>
      <c r="C22886" s="294"/>
      <c r="D22886" s="294"/>
      <c r="E22886" s="294"/>
      <c r="F22886" s="294"/>
    </row>
    <row r="22887">
      <c r="A22887" s="294" t="s">
        <v>35634</v>
      </c>
      <c r="B22887" s="294"/>
      <c r="C22887" s="294"/>
      <c r="D22887" s="294"/>
      <c r="E22887" s="294"/>
      <c r="F22887" s="294"/>
    </row>
    <row r="22888">
      <c r="A22888" s="294" t="s">
        <v>35635</v>
      </c>
      <c r="B22888" s="294"/>
      <c r="C22888" s="294"/>
      <c r="D22888" s="294"/>
      <c r="E22888" s="294"/>
      <c r="F22888" s="294"/>
    </row>
    <row r="22889">
      <c r="A22889" s="294"/>
      <c r="B22889" s="294"/>
      <c r="C22889" s="294"/>
      <c r="D22889" s="294"/>
      <c r="E22889" s="294"/>
      <c r="F22889" s="294"/>
    </row>
    <row r="22890">
      <c r="A22890" s="294" t="s">
        <v>25691</v>
      </c>
      <c r="B22890" s="294"/>
      <c r="C22890" s="294"/>
      <c r="D22890" s="294"/>
      <c r="E22890" s="294"/>
      <c r="F22890" s="294"/>
    </row>
    <row r="22891">
      <c r="A22891" s="294" t="s">
        <v>23813</v>
      </c>
      <c r="B22891" s="294"/>
      <c r="C22891" s="294"/>
      <c r="D22891" s="294"/>
      <c r="E22891" s="294"/>
      <c r="F22891" s="294"/>
    </row>
    <row r="22892">
      <c r="A22892" s="294"/>
      <c r="B22892" s="294"/>
      <c r="C22892" s="294"/>
      <c r="D22892" s="294"/>
      <c r="E22892" s="294"/>
      <c r="F22892" s="294"/>
    </row>
    <row r="22893">
      <c r="A22893" s="294" t="s">
        <v>35636</v>
      </c>
      <c r="B22893" s="294"/>
      <c r="C22893" s="294"/>
      <c r="D22893" s="294"/>
      <c r="E22893" s="294"/>
      <c r="F22893" s="294"/>
    </row>
    <row r="22894">
      <c r="A22894" s="294" t="s">
        <v>35637</v>
      </c>
      <c r="B22894" s="294"/>
      <c r="C22894" s="294"/>
      <c r="D22894" s="294"/>
      <c r="E22894" s="294"/>
      <c r="F22894" s="294"/>
    </row>
    <row r="22895">
      <c r="A22895" s="294" t="s">
        <v>35638</v>
      </c>
      <c r="B22895" s="294"/>
      <c r="C22895" s="294"/>
      <c r="D22895" s="294"/>
      <c r="E22895" s="294"/>
      <c r="F22895" s="294"/>
    </row>
    <row r="22896">
      <c r="A22896" s="294" t="s">
        <v>35639</v>
      </c>
      <c r="B22896" s="294"/>
      <c r="C22896" s="294"/>
      <c r="D22896" s="294"/>
      <c r="E22896" s="294"/>
      <c r="F22896" s="294"/>
    </row>
    <row r="22897">
      <c r="A22897" s="294" t="s">
        <v>35640</v>
      </c>
      <c r="B22897" s="294"/>
      <c r="C22897" s="294"/>
      <c r="D22897" s="294"/>
      <c r="E22897" s="294"/>
      <c r="F22897" s="294"/>
    </row>
    <row r="22898">
      <c r="A22898" s="294" t="s">
        <v>35641</v>
      </c>
      <c r="B22898" s="294"/>
      <c r="C22898" s="294"/>
      <c r="D22898" s="294"/>
      <c r="E22898" s="294"/>
      <c r="F22898" s="294"/>
    </row>
    <row r="22899">
      <c r="A22899" s="294" t="s">
        <v>35642</v>
      </c>
      <c r="B22899" s="294"/>
      <c r="C22899" s="294"/>
      <c r="D22899" s="294"/>
      <c r="E22899" s="294"/>
      <c r="F22899" s="294"/>
    </row>
    <row r="22900">
      <c r="A22900" s="294"/>
      <c r="B22900" s="294"/>
      <c r="C22900" s="294"/>
      <c r="D22900" s="294"/>
      <c r="E22900" s="294"/>
      <c r="F22900" s="294"/>
    </row>
    <row r="22901">
      <c r="A22901" s="294" t="s">
        <v>21401</v>
      </c>
      <c r="B22901" s="294"/>
      <c r="C22901" s="294"/>
      <c r="D22901" s="294"/>
      <c r="E22901" s="294"/>
      <c r="F22901" s="294"/>
    </row>
    <row r="22902">
      <c r="A22902" s="294"/>
      <c r="B22902" s="294"/>
      <c r="C22902" s="294"/>
      <c r="D22902" s="294"/>
      <c r="E22902" s="294"/>
      <c r="F22902" s="294"/>
    </row>
    <row r="22903">
      <c r="A22903" s="294" t="s">
        <v>35643</v>
      </c>
      <c r="B22903" s="294"/>
      <c r="C22903" s="294"/>
      <c r="D22903" s="294"/>
      <c r="E22903" s="294"/>
      <c r="F22903" s="294"/>
    </row>
    <row r="22904">
      <c r="A22904" s="294" t="s">
        <v>27102</v>
      </c>
      <c r="B22904" s="294"/>
      <c r="C22904" s="294"/>
      <c r="D22904" s="294"/>
      <c r="E22904" s="294"/>
      <c r="F22904" s="294"/>
    </row>
    <row r="22905">
      <c r="A22905" s="294" t="s">
        <v>35644</v>
      </c>
      <c r="B22905" s="294"/>
      <c r="C22905" s="294"/>
      <c r="D22905" s="294"/>
      <c r="E22905" s="294"/>
      <c r="F22905" s="294"/>
    </row>
    <row r="22906">
      <c r="A22906" s="294" t="s">
        <v>35645</v>
      </c>
      <c r="B22906" s="294"/>
      <c r="C22906" s="294"/>
      <c r="D22906" s="294"/>
      <c r="E22906" s="294"/>
      <c r="F22906" s="294"/>
    </row>
    <row r="22907">
      <c r="A22907" s="294" t="s">
        <v>35646</v>
      </c>
      <c r="B22907" s="294"/>
      <c r="C22907" s="294"/>
      <c r="D22907" s="294"/>
      <c r="E22907" s="294"/>
      <c r="F22907" s="294"/>
    </row>
    <row r="22908">
      <c r="A22908" s="294" t="s">
        <v>35647</v>
      </c>
      <c r="B22908" s="294"/>
      <c r="C22908" s="294"/>
      <c r="D22908" s="294"/>
      <c r="E22908" s="294"/>
      <c r="F22908" s="294"/>
    </row>
    <row r="22909">
      <c r="A22909" s="294" t="s">
        <v>35648</v>
      </c>
      <c r="B22909" s="294"/>
      <c r="C22909" s="294"/>
      <c r="D22909" s="294"/>
      <c r="E22909" s="294"/>
      <c r="F22909" s="294"/>
    </row>
    <row r="22910">
      <c r="A22910" s="294" t="s">
        <v>35649</v>
      </c>
      <c r="B22910" s="294"/>
      <c r="C22910" s="294"/>
      <c r="D22910" s="294"/>
      <c r="E22910" s="294"/>
      <c r="F22910" s="294"/>
    </row>
    <row r="22911">
      <c r="A22911" s="294"/>
      <c r="B22911" s="294"/>
      <c r="C22911" s="294"/>
      <c r="D22911" s="294"/>
      <c r="E22911" s="294"/>
      <c r="F22911" s="294"/>
    </row>
    <row r="22912">
      <c r="A22912" s="294" t="s">
        <v>22239</v>
      </c>
      <c r="B22912" s="294"/>
      <c r="C22912" s="294"/>
      <c r="D22912" s="294"/>
      <c r="E22912" s="294"/>
      <c r="F22912" s="294"/>
    </row>
    <row r="22913">
      <c r="A22913" s="294"/>
      <c r="B22913" s="294"/>
      <c r="C22913" s="294"/>
      <c r="D22913" s="294"/>
      <c r="E22913" s="294"/>
      <c r="F22913" s="294"/>
    </row>
    <row r="22914">
      <c r="A22914" s="294" t="s">
        <v>35650</v>
      </c>
      <c r="B22914" s="294"/>
      <c r="C22914" s="294"/>
      <c r="D22914" s="294"/>
      <c r="E22914" s="294"/>
      <c r="F22914" s="294"/>
    </row>
    <row r="22915">
      <c r="A22915" s="294" t="s">
        <v>35651</v>
      </c>
      <c r="B22915" s="294"/>
      <c r="C22915" s="294"/>
      <c r="D22915" s="294"/>
      <c r="E22915" s="294"/>
      <c r="F22915" s="294"/>
    </row>
    <row r="22916">
      <c r="A22916" s="294" t="s">
        <v>35652</v>
      </c>
      <c r="B22916" s="294"/>
      <c r="C22916" s="294"/>
      <c r="D22916" s="294"/>
      <c r="E22916" s="294"/>
      <c r="F22916" s="294"/>
    </row>
    <row r="22917">
      <c r="A22917" s="294" t="s">
        <v>35653</v>
      </c>
      <c r="B22917" s="294"/>
      <c r="C22917" s="294"/>
      <c r="D22917" s="294"/>
      <c r="E22917" s="294"/>
      <c r="F22917" s="294"/>
    </row>
    <row r="22918">
      <c r="A22918" s="294" t="s">
        <v>35654</v>
      </c>
      <c r="B22918" s="294"/>
      <c r="C22918" s="294"/>
      <c r="D22918" s="294"/>
      <c r="E22918" s="294"/>
      <c r="F22918" s="294"/>
    </row>
    <row r="22919">
      <c r="A22919" s="294" t="s">
        <v>35655</v>
      </c>
      <c r="B22919" s="294"/>
      <c r="C22919" s="294"/>
      <c r="D22919" s="294"/>
      <c r="E22919" s="294"/>
      <c r="F22919" s="294"/>
    </row>
    <row r="22920">
      <c r="A22920" s="294" t="s">
        <v>35656</v>
      </c>
      <c r="B22920" s="294"/>
      <c r="C22920" s="294"/>
      <c r="D22920" s="294"/>
      <c r="E22920" s="294"/>
      <c r="F22920" s="294"/>
    </row>
    <row r="22921">
      <c r="A22921" s="294" t="s">
        <v>35657</v>
      </c>
      <c r="B22921" s="294"/>
      <c r="C22921" s="294"/>
      <c r="D22921" s="294"/>
      <c r="E22921" s="294"/>
      <c r="F22921" s="294"/>
    </row>
    <row r="22922">
      <c r="A22922" s="294" t="s">
        <v>35658</v>
      </c>
      <c r="B22922" s="294"/>
      <c r="C22922" s="294"/>
      <c r="D22922" s="294"/>
      <c r="E22922" s="294"/>
      <c r="F22922" s="294"/>
    </row>
    <row r="22923">
      <c r="A22923" s="294"/>
      <c r="B22923" s="294"/>
      <c r="C22923" s="294"/>
      <c r="D22923" s="294"/>
      <c r="E22923" s="294"/>
      <c r="F22923" s="294"/>
    </row>
    <row r="22924">
      <c r="A22924" s="294" t="s">
        <v>21990</v>
      </c>
      <c r="B22924" s="294"/>
      <c r="C22924" s="294"/>
      <c r="D22924" s="294"/>
      <c r="E22924" s="294"/>
      <c r="F22924" s="294"/>
    </row>
    <row r="22925">
      <c r="A22925" s="294"/>
      <c r="B22925" s="294"/>
      <c r="C22925" s="294"/>
      <c r="D22925" s="294"/>
      <c r="E22925" s="294"/>
      <c r="F22925" s="294"/>
    </row>
    <row r="22926">
      <c r="A22926" s="294" t="s">
        <v>35659</v>
      </c>
      <c r="B22926" s="294"/>
      <c r="C22926" s="294"/>
      <c r="D22926" s="294"/>
      <c r="E22926" s="294"/>
      <c r="F22926" s="294"/>
    </row>
    <row r="22927">
      <c r="A22927" s="294" t="s">
        <v>35660</v>
      </c>
      <c r="B22927" s="294"/>
      <c r="C22927" s="294"/>
      <c r="D22927" s="294"/>
      <c r="E22927" s="294"/>
      <c r="F22927" s="294"/>
    </row>
    <row r="22928">
      <c r="A22928" s="294" t="s">
        <v>35661</v>
      </c>
      <c r="B22928" s="294"/>
      <c r="C22928" s="294"/>
      <c r="D22928" s="294"/>
      <c r="E22928" s="294"/>
      <c r="F22928" s="294"/>
    </row>
    <row r="22929">
      <c r="A22929" s="294" t="s">
        <v>35662</v>
      </c>
      <c r="B22929" s="294"/>
      <c r="C22929" s="294"/>
      <c r="D22929" s="294"/>
      <c r="E22929" s="294"/>
      <c r="F22929" s="294"/>
    </row>
    <row r="22930">
      <c r="A22930" s="294" t="s">
        <v>35663</v>
      </c>
      <c r="B22930" s="294"/>
      <c r="C22930" s="294"/>
      <c r="D22930" s="294"/>
      <c r="E22930" s="294"/>
      <c r="F22930" s="294"/>
    </row>
    <row r="22931">
      <c r="A22931" s="294" t="s">
        <v>35664</v>
      </c>
      <c r="B22931" s="294"/>
      <c r="C22931" s="294"/>
      <c r="D22931" s="294"/>
      <c r="E22931" s="294"/>
      <c r="F22931" s="294"/>
    </row>
    <row r="22932">
      <c r="A22932" s="294" t="s">
        <v>35665</v>
      </c>
      <c r="B22932" s="294"/>
      <c r="C22932" s="294"/>
      <c r="D22932" s="294"/>
      <c r="E22932" s="294"/>
      <c r="F22932" s="294"/>
    </row>
    <row r="22933">
      <c r="A22933" s="294" t="s">
        <v>35666</v>
      </c>
      <c r="B22933" s="294"/>
      <c r="C22933" s="294"/>
      <c r="D22933" s="294"/>
      <c r="E22933" s="294"/>
      <c r="F22933" s="294"/>
    </row>
    <row r="22934">
      <c r="A22934" s="294" t="s">
        <v>35667</v>
      </c>
      <c r="B22934" s="294"/>
      <c r="C22934" s="294"/>
      <c r="D22934" s="294"/>
      <c r="E22934" s="294"/>
      <c r="F22934" s="294"/>
    </row>
    <row r="22935">
      <c r="A22935" s="294" t="s">
        <v>35668</v>
      </c>
      <c r="B22935" s="294"/>
      <c r="C22935" s="294"/>
      <c r="D22935" s="294"/>
      <c r="E22935" s="294"/>
      <c r="F22935" s="294"/>
    </row>
    <row r="22936">
      <c r="A22936" s="294" t="s">
        <v>35669</v>
      </c>
      <c r="B22936" s="294"/>
      <c r="C22936" s="294"/>
      <c r="D22936" s="294"/>
      <c r="E22936" s="294"/>
      <c r="F22936" s="294"/>
    </row>
    <row r="22937">
      <c r="A22937" s="294" t="s">
        <v>35670</v>
      </c>
      <c r="B22937" s="294"/>
      <c r="C22937" s="294"/>
      <c r="D22937" s="294"/>
      <c r="E22937" s="294"/>
      <c r="F22937" s="294"/>
    </row>
    <row r="22938">
      <c r="A22938" s="294" t="s">
        <v>35671</v>
      </c>
      <c r="B22938" s="294"/>
      <c r="C22938" s="294"/>
      <c r="D22938" s="294"/>
      <c r="E22938" s="294"/>
      <c r="F22938" s="294"/>
    </row>
    <row r="22939">
      <c r="A22939" s="294" t="s">
        <v>35672</v>
      </c>
      <c r="B22939" s="294"/>
      <c r="C22939" s="294"/>
      <c r="D22939" s="294"/>
      <c r="E22939" s="294"/>
      <c r="F22939" s="294"/>
    </row>
    <row r="22940">
      <c r="A22940" s="294"/>
      <c r="B22940" s="294"/>
      <c r="C22940" s="294"/>
      <c r="D22940" s="294"/>
      <c r="E22940" s="294"/>
      <c r="F22940" s="294"/>
    </row>
    <row r="22941">
      <c r="A22941" s="294" t="s">
        <v>28124</v>
      </c>
      <c r="B22941" s="294"/>
      <c r="C22941" s="294"/>
      <c r="D22941" s="294"/>
      <c r="E22941" s="294"/>
      <c r="F22941" s="294"/>
    </row>
    <row r="22942">
      <c r="A22942" s="294" t="s">
        <v>35622</v>
      </c>
      <c r="B22942" s="294"/>
      <c r="C22942" s="294"/>
      <c r="D22942" s="294"/>
      <c r="E22942" s="294"/>
      <c r="F22942" s="294"/>
    </row>
    <row r="22943">
      <c r="A22943" s="294" t="s">
        <v>21672</v>
      </c>
      <c r="B22943" s="294"/>
      <c r="C22943" s="294"/>
      <c r="D22943" s="294"/>
      <c r="E22943" s="294"/>
      <c r="F22943" s="294"/>
    </row>
    <row r="22944">
      <c r="A22944" s="294" t="s">
        <v>35623</v>
      </c>
      <c r="B22944" s="294"/>
      <c r="C22944" s="294"/>
      <c r="D22944" s="294"/>
      <c r="E22944" s="294"/>
      <c r="F22944" s="294"/>
    </row>
    <row r="22945">
      <c r="A22945" s="294"/>
      <c r="B22945" s="294"/>
      <c r="C22945" s="294"/>
      <c r="D22945" s="294"/>
      <c r="E22945" s="294"/>
      <c r="F22945" s="294"/>
    </row>
    <row r="22946">
      <c r="A22946" s="294" t="s">
        <v>24373</v>
      </c>
      <c r="B22946" s="294"/>
      <c r="C22946" s="294"/>
      <c r="D22946" s="294"/>
      <c r="E22946" s="294"/>
      <c r="F22946" s="294"/>
    </row>
    <row r="22947">
      <c r="A22947" s="294" t="s">
        <v>20470</v>
      </c>
      <c r="B22947" s="294"/>
      <c r="C22947" s="294"/>
      <c r="D22947" s="294"/>
      <c r="E22947" s="294"/>
      <c r="F22947" s="294"/>
    </row>
    <row r="22948">
      <c r="A22948" s="294"/>
      <c r="B22948" s="294"/>
      <c r="C22948" s="294"/>
      <c r="D22948" s="294"/>
      <c r="E22948" s="294"/>
      <c r="F22948" s="294"/>
    </row>
    <row r="22949">
      <c r="A22949" s="294" t="s">
        <v>35673</v>
      </c>
      <c r="B22949" s="294"/>
      <c r="C22949" s="294"/>
      <c r="D22949" s="294"/>
      <c r="E22949" s="294"/>
      <c r="F22949" s="294"/>
    </row>
    <row r="22950">
      <c r="A22950" s="294" t="s">
        <v>35674</v>
      </c>
      <c r="B22950" s="294"/>
      <c r="C22950" s="294"/>
      <c r="D22950" s="294"/>
      <c r="E22950" s="294"/>
      <c r="F22950" s="294"/>
    </row>
    <row r="22951">
      <c r="A22951" s="294" t="s">
        <v>35675</v>
      </c>
      <c r="B22951" s="294"/>
      <c r="C22951" s="294"/>
      <c r="D22951" s="294"/>
      <c r="E22951" s="294"/>
      <c r="F22951" s="294"/>
    </row>
    <row r="22952">
      <c r="A22952" s="294" t="s">
        <v>35676</v>
      </c>
      <c r="B22952" s="294"/>
      <c r="C22952" s="294"/>
      <c r="D22952" s="294"/>
      <c r="E22952" s="294"/>
      <c r="F22952" s="294"/>
    </row>
    <row r="22953">
      <c r="A22953" s="294" t="s">
        <v>35677</v>
      </c>
      <c r="B22953" s="294"/>
      <c r="C22953" s="294"/>
      <c r="D22953" s="294"/>
      <c r="E22953" s="294"/>
      <c r="F22953" s="294"/>
    </row>
    <row r="22954">
      <c r="A22954" s="294" t="s">
        <v>35678</v>
      </c>
      <c r="B22954" s="294"/>
      <c r="C22954" s="294"/>
      <c r="D22954" s="294"/>
      <c r="E22954" s="294"/>
      <c r="F22954" s="294"/>
    </row>
    <row r="22955">
      <c r="A22955" s="294" t="s">
        <v>35679</v>
      </c>
      <c r="B22955" s="294"/>
      <c r="C22955" s="294"/>
      <c r="D22955" s="294"/>
      <c r="E22955" s="294"/>
      <c r="F22955" s="294"/>
    </row>
    <row r="22956">
      <c r="A22956" s="294" t="s">
        <v>24587</v>
      </c>
      <c r="B22956" s="294"/>
      <c r="C22956" s="294"/>
      <c r="D22956" s="294"/>
      <c r="E22956" s="294"/>
      <c r="F22956" s="294"/>
    </row>
    <row r="22957">
      <c r="A22957" s="294" t="s">
        <v>35680</v>
      </c>
      <c r="B22957" s="294"/>
      <c r="C22957" s="294"/>
      <c r="D22957" s="294"/>
      <c r="E22957" s="294"/>
      <c r="F22957" s="294"/>
    </row>
    <row r="22958">
      <c r="A22958" s="294" t="s">
        <v>35681</v>
      </c>
      <c r="B22958" s="294"/>
      <c r="C22958" s="294"/>
      <c r="D22958" s="294"/>
      <c r="E22958" s="294"/>
      <c r="F22958" s="294"/>
    </row>
    <row r="22959">
      <c r="A22959" s="294"/>
      <c r="B22959" s="294"/>
      <c r="C22959" s="294"/>
      <c r="D22959" s="294"/>
      <c r="E22959" s="294"/>
      <c r="F22959" s="294"/>
    </row>
    <row r="22960">
      <c r="A22960" s="294"/>
      <c r="B22960" s="294"/>
      <c r="C22960" s="294"/>
      <c r="D22960" s="294"/>
      <c r="E22960" s="294"/>
      <c r="F22960" s="294"/>
    </row>
    <row r="22961">
      <c r="A22961" s="294" t="s">
        <v>25438</v>
      </c>
      <c r="B22961" s="294"/>
      <c r="C22961" s="294"/>
      <c r="D22961" s="294"/>
      <c r="E22961" s="294"/>
      <c r="F22961" s="294"/>
    </row>
    <row r="22962">
      <c r="A22962" s="294"/>
      <c r="B22962" s="294"/>
      <c r="C22962" s="294"/>
      <c r="D22962" s="294"/>
      <c r="E22962" s="294"/>
      <c r="F22962" s="294"/>
    </row>
    <row r="22963">
      <c r="A22963" s="294" t="s">
        <v>35682</v>
      </c>
      <c r="B22963" s="294"/>
      <c r="C22963" s="294"/>
      <c r="D22963" s="294"/>
      <c r="E22963" s="294"/>
      <c r="F22963" s="294"/>
    </row>
    <row r="22964">
      <c r="A22964" s="294" t="s">
        <v>35683</v>
      </c>
      <c r="B22964" s="294"/>
      <c r="C22964" s="294"/>
      <c r="D22964" s="294"/>
      <c r="E22964" s="294"/>
      <c r="F22964" s="294"/>
    </row>
    <row r="22965">
      <c r="A22965" s="294" t="s">
        <v>35684</v>
      </c>
      <c r="B22965" s="294"/>
      <c r="C22965" s="294"/>
      <c r="D22965" s="294"/>
      <c r="E22965" s="294"/>
      <c r="F22965" s="294"/>
    </row>
    <row r="22966">
      <c r="A22966" s="294" t="s">
        <v>35685</v>
      </c>
      <c r="B22966" s="294"/>
      <c r="C22966" s="294"/>
      <c r="D22966" s="294"/>
      <c r="E22966" s="294"/>
      <c r="F22966" s="294"/>
    </row>
    <row r="22967">
      <c r="A22967" s="294"/>
      <c r="B22967" s="294"/>
      <c r="C22967" s="294"/>
      <c r="D22967" s="294"/>
      <c r="E22967" s="294"/>
      <c r="F22967" s="294"/>
    </row>
    <row r="22968">
      <c r="A22968" s="294" t="s">
        <v>35686</v>
      </c>
      <c r="B22968" s="294"/>
      <c r="C22968" s="294"/>
      <c r="D22968" s="294"/>
      <c r="E22968" s="294"/>
      <c r="F22968" s="294"/>
    </row>
    <row r="22969">
      <c r="A22969" s="294" t="s">
        <v>35687</v>
      </c>
      <c r="B22969" s="294"/>
      <c r="C22969" s="294"/>
      <c r="D22969" s="294"/>
      <c r="E22969" s="294"/>
      <c r="F22969" s="294"/>
    </row>
    <row r="22970">
      <c r="A22970" s="294" t="s">
        <v>35688</v>
      </c>
      <c r="B22970" s="294"/>
      <c r="C22970" s="294"/>
      <c r="D22970" s="294"/>
      <c r="E22970" s="294"/>
      <c r="F22970" s="294"/>
    </row>
    <row r="22971">
      <c r="A22971" s="294" t="s">
        <v>35689</v>
      </c>
      <c r="B22971" s="294"/>
      <c r="C22971" s="294"/>
      <c r="D22971" s="294"/>
      <c r="E22971" s="294"/>
      <c r="F22971" s="294"/>
    </row>
    <row r="22972">
      <c r="A22972" s="294" t="s">
        <v>35690</v>
      </c>
      <c r="B22972" s="294"/>
      <c r="C22972" s="294"/>
      <c r="D22972" s="294"/>
      <c r="E22972" s="294"/>
      <c r="F22972" s="294"/>
    </row>
    <row r="22973">
      <c r="A22973" s="294" t="s">
        <v>35691</v>
      </c>
      <c r="B22973" s="294"/>
      <c r="C22973" s="294"/>
      <c r="D22973" s="294"/>
      <c r="E22973" s="294"/>
      <c r="F22973" s="294"/>
    </row>
    <row r="22974">
      <c r="A22974" s="294" t="s">
        <v>35692</v>
      </c>
      <c r="B22974" s="294"/>
      <c r="C22974" s="294"/>
      <c r="D22974" s="294"/>
      <c r="E22974" s="294"/>
      <c r="F22974" s="294"/>
    </row>
    <row r="22975">
      <c r="A22975" s="294" t="s">
        <v>35693</v>
      </c>
      <c r="B22975" s="294"/>
      <c r="C22975" s="294"/>
      <c r="D22975" s="294"/>
      <c r="E22975" s="294"/>
      <c r="F22975" s="294"/>
    </row>
    <row r="22976">
      <c r="A22976" s="294" t="s">
        <v>35694</v>
      </c>
      <c r="B22976" s="294"/>
      <c r="C22976" s="294"/>
      <c r="D22976" s="294"/>
      <c r="E22976" s="294"/>
      <c r="F22976" s="294"/>
    </row>
    <row r="22977">
      <c r="A22977" s="294" t="s">
        <v>35695</v>
      </c>
      <c r="B22977" s="294"/>
      <c r="C22977" s="294"/>
      <c r="D22977" s="294"/>
      <c r="E22977" s="294"/>
      <c r="F22977" s="294"/>
    </row>
    <row r="22978">
      <c r="A22978" s="294" t="s">
        <v>35696</v>
      </c>
      <c r="B22978" s="294"/>
      <c r="C22978" s="294"/>
      <c r="D22978" s="294"/>
      <c r="E22978" s="294"/>
      <c r="F22978" s="294"/>
    </row>
    <row r="22979">
      <c r="A22979" s="294"/>
      <c r="B22979" s="294"/>
      <c r="C22979" s="294"/>
      <c r="D22979" s="294"/>
      <c r="E22979" s="294"/>
      <c r="F22979" s="294"/>
    </row>
    <row r="22980">
      <c r="A22980" s="294" t="s">
        <v>23321</v>
      </c>
      <c r="B22980" s="294"/>
      <c r="C22980" s="294"/>
      <c r="D22980" s="294"/>
      <c r="E22980" s="294"/>
      <c r="F22980" s="294"/>
    </row>
    <row r="22981">
      <c r="A22981" s="294" t="s">
        <v>35697</v>
      </c>
      <c r="B22981" s="294"/>
      <c r="C22981" s="294"/>
      <c r="D22981" s="294"/>
      <c r="E22981" s="294"/>
      <c r="F22981" s="294"/>
    </row>
    <row r="22982">
      <c r="A22982" s="294"/>
      <c r="B22982" s="294"/>
      <c r="C22982" s="294"/>
      <c r="D22982" s="294"/>
      <c r="E22982" s="294"/>
      <c r="F22982" s="294"/>
    </row>
    <row r="22983">
      <c r="A22983" s="294" t="s">
        <v>35698</v>
      </c>
      <c r="B22983" s="294"/>
      <c r="C22983" s="294"/>
      <c r="D22983" s="294"/>
      <c r="E22983" s="294"/>
      <c r="F22983" s="294"/>
    </row>
    <row r="22984">
      <c r="A22984" s="294" t="s">
        <v>35699</v>
      </c>
      <c r="B22984" s="294"/>
      <c r="C22984" s="294"/>
      <c r="D22984" s="294"/>
      <c r="E22984" s="294"/>
      <c r="F22984" s="294"/>
    </row>
    <row r="22985">
      <c r="A22985" s="294" t="s">
        <v>35700</v>
      </c>
      <c r="B22985" s="294"/>
      <c r="C22985" s="294"/>
      <c r="D22985" s="294"/>
      <c r="E22985" s="294"/>
      <c r="F22985" s="294"/>
    </row>
    <row r="22986">
      <c r="A22986" s="294"/>
      <c r="B22986" s="294"/>
      <c r="C22986" s="294"/>
      <c r="D22986" s="294"/>
      <c r="E22986" s="294"/>
      <c r="F22986" s="294"/>
    </row>
    <row r="22987">
      <c r="A22987" s="294" t="s">
        <v>23771</v>
      </c>
      <c r="B22987" s="294"/>
      <c r="C22987" s="294"/>
      <c r="D22987" s="294"/>
      <c r="E22987" s="294"/>
      <c r="F22987" s="294"/>
    </row>
    <row r="22988">
      <c r="A22988" s="294" t="s">
        <v>26598</v>
      </c>
      <c r="B22988" s="294"/>
      <c r="C22988" s="294"/>
      <c r="D22988" s="294"/>
      <c r="E22988" s="294"/>
      <c r="F22988" s="294"/>
    </row>
    <row r="22989">
      <c r="A22989" s="294"/>
      <c r="B22989" s="294"/>
      <c r="C22989" s="294"/>
      <c r="D22989" s="294"/>
      <c r="E22989" s="294"/>
      <c r="F22989" s="294"/>
    </row>
    <row r="22990">
      <c r="A22990" s="294" t="s">
        <v>35701</v>
      </c>
      <c r="B22990" s="294"/>
      <c r="C22990" s="294"/>
      <c r="D22990" s="294"/>
      <c r="E22990" s="294"/>
      <c r="F22990" s="294"/>
    </row>
    <row r="22991">
      <c r="A22991" s="294" t="s">
        <v>35702</v>
      </c>
      <c r="B22991" s="294"/>
      <c r="C22991" s="294"/>
      <c r="D22991" s="294"/>
      <c r="E22991" s="294"/>
      <c r="F22991" s="294"/>
    </row>
    <row r="22992">
      <c r="A22992" s="294" t="s">
        <v>35703</v>
      </c>
      <c r="B22992" s="294"/>
      <c r="C22992" s="294"/>
      <c r="D22992" s="294"/>
      <c r="E22992" s="294"/>
      <c r="F22992" s="294"/>
    </row>
    <row r="22993">
      <c r="A22993" s="294"/>
      <c r="B22993" s="294"/>
      <c r="C22993" s="294"/>
      <c r="D22993" s="294"/>
      <c r="E22993" s="294"/>
      <c r="F22993" s="294"/>
    </row>
    <row r="22994">
      <c r="A22994" s="294" t="s">
        <v>27522</v>
      </c>
      <c r="B22994" s="294"/>
      <c r="C22994" s="294"/>
      <c r="D22994" s="294"/>
      <c r="E22994" s="294"/>
      <c r="F22994" s="294"/>
    </row>
    <row r="22995">
      <c r="A22995" s="294" t="s">
        <v>25456</v>
      </c>
      <c r="B22995" s="294"/>
      <c r="C22995" s="294"/>
      <c r="D22995" s="294"/>
      <c r="E22995" s="294"/>
      <c r="F22995" s="294"/>
    </row>
    <row r="22996">
      <c r="A22996" s="294"/>
      <c r="B22996" s="294"/>
      <c r="C22996" s="294"/>
      <c r="D22996" s="294"/>
      <c r="E22996" s="294"/>
      <c r="F22996" s="294"/>
    </row>
    <row r="22997">
      <c r="A22997" s="294" t="s">
        <v>35704</v>
      </c>
      <c r="B22997" s="294"/>
      <c r="C22997" s="294"/>
      <c r="D22997" s="294"/>
      <c r="E22997" s="294"/>
      <c r="F22997" s="294"/>
    </row>
    <row r="22998">
      <c r="A22998" s="294" t="s">
        <v>35705</v>
      </c>
      <c r="B22998" s="294"/>
      <c r="C22998" s="294"/>
      <c r="D22998" s="294"/>
      <c r="E22998" s="294"/>
      <c r="F22998" s="294"/>
    </row>
    <row r="22999">
      <c r="A22999" s="294" t="s">
        <v>35706</v>
      </c>
      <c r="B22999" s="294"/>
      <c r="C22999" s="294"/>
      <c r="D22999" s="294"/>
      <c r="E22999" s="294"/>
      <c r="F22999" s="294"/>
    </row>
    <row r="23000">
      <c r="A23000" s="294" t="s">
        <v>35707</v>
      </c>
      <c r="B23000" s="294"/>
      <c r="C23000" s="294"/>
      <c r="D23000" s="294"/>
      <c r="E23000" s="294"/>
      <c r="F23000" s="294"/>
    </row>
    <row r="23001">
      <c r="A23001" s="294" t="s">
        <v>35708</v>
      </c>
      <c r="B23001" s="294"/>
      <c r="C23001" s="294"/>
      <c r="D23001" s="294"/>
      <c r="E23001" s="294"/>
      <c r="F23001" s="294"/>
    </row>
    <row r="23002">
      <c r="A23002" s="294" t="s">
        <v>35709</v>
      </c>
      <c r="B23002" s="294"/>
      <c r="C23002" s="294"/>
      <c r="D23002" s="294"/>
      <c r="E23002" s="294"/>
      <c r="F23002" s="294"/>
    </row>
    <row r="23003">
      <c r="A23003" s="294" t="s">
        <v>35710</v>
      </c>
      <c r="B23003" s="294"/>
      <c r="C23003" s="294"/>
      <c r="D23003" s="294"/>
      <c r="E23003" s="294"/>
      <c r="F23003" s="294"/>
    </row>
    <row r="23004">
      <c r="A23004" s="294" t="s">
        <v>35711</v>
      </c>
      <c r="B23004" s="294"/>
      <c r="C23004" s="294"/>
      <c r="D23004" s="294"/>
      <c r="E23004" s="294"/>
      <c r="F23004" s="294"/>
    </row>
    <row r="23005">
      <c r="A23005" s="294" t="s">
        <v>35712</v>
      </c>
      <c r="B23005" s="294"/>
      <c r="C23005" s="294"/>
      <c r="D23005" s="294"/>
      <c r="E23005" s="294"/>
      <c r="F23005" s="294"/>
    </row>
    <row r="23006">
      <c r="A23006" s="294" t="s">
        <v>35713</v>
      </c>
      <c r="B23006" s="294"/>
      <c r="C23006" s="294"/>
      <c r="D23006" s="294"/>
      <c r="E23006" s="294"/>
      <c r="F23006" s="294"/>
    </row>
    <row r="23007">
      <c r="A23007" s="294" t="s">
        <v>35714</v>
      </c>
      <c r="B23007" s="294"/>
      <c r="C23007" s="294"/>
      <c r="D23007" s="294"/>
      <c r="E23007" s="294"/>
      <c r="F23007" s="294"/>
    </row>
    <row r="23008">
      <c r="A23008" s="294"/>
      <c r="B23008" s="294"/>
      <c r="C23008" s="294"/>
      <c r="D23008" s="294"/>
      <c r="E23008" s="294"/>
      <c r="F23008" s="294"/>
    </row>
    <row r="23009">
      <c r="A23009" s="294" t="s">
        <v>35715</v>
      </c>
      <c r="B23009" s="294"/>
      <c r="C23009" s="294"/>
      <c r="D23009" s="294"/>
      <c r="E23009" s="294"/>
      <c r="F23009" s="294"/>
    </row>
    <row r="23010">
      <c r="A23010" s="294" t="s">
        <v>35716</v>
      </c>
      <c r="B23010" s="294"/>
      <c r="C23010" s="294"/>
      <c r="D23010" s="294"/>
      <c r="E23010" s="294"/>
      <c r="F23010" s="294"/>
    </row>
    <row r="23011">
      <c r="A23011" s="294" t="s">
        <v>35717</v>
      </c>
      <c r="B23011" s="294"/>
      <c r="C23011" s="294"/>
      <c r="D23011" s="294"/>
      <c r="E23011" s="294"/>
      <c r="F23011" s="294"/>
    </row>
    <row r="23012">
      <c r="A23012" s="294" t="s">
        <v>35718</v>
      </c>
      <c r="B23012" s="294"/>
      <c r="C23012" s="294"/>
      <c r="D23012" s="294"/>
      <c r="E23012" s="294"/>
      <c r="F23012" s="294"/>
    </row>
    <row r="23013">
      <c r="A23013" s="294" t="s">
        <v>35719</v>
      </c>
      <c r="B23013" s="294"/>
      <c r="C23013" s="294"/>
      <c r="D23013" s="294"/>
      <c r="E23013" s="294"/>
      <c r="F23013" s="294"/>
    </row>
    <row r="23014">
      <c r="A23014" s="294" t="s">
        <v>35720</v>
      </c>
      <c r="B23014" s="294"/>
      <c r="C23014" s="294"/>
      <c r="D23014" s="294"/>
      <c r="E23014" s="294"/>
      <c r="F23014" s="294"/>
    </row>
    <row r="23015">
      <c r="A23015" s="294" t="s">
        <v>35721</v>
      </c>
      <c r="B23015" s="294"/>
      <c r="C23015" s="294"/>
      <c r="D23015" s="294"/>
      <c r="E23015" s="294"/>
      <c r="F23015" s="294"/>
    </row>
    <row r="23016">
      <c r="A23016" s="294"/>
      <c r="B23016" s="294"/>
      <c r="C23016" s="294"/>
      <c r="D23016" s="294"/>
      <c r="E23016" s="294"/>
      <c r="F23016" s="294"/>
    </row>
    <row r="23017">
      <c r="A23017" s="294"/>
      <c r="B23017" s="294"/>
      <c r="C23017" s="294"/>
      <c r="D23017" s="294"/>
      <c r="E23017" s="294"/>
      <c r="F23017" s="294"/>
    </row>
    <row r="23018">
      <c r="A23018" s="294" t="s">
        <v>23007</v>
      </c>
      <c r="B23018" s="294"/>
      <c r="C23018" s="294"/>
      <c r="D23018" s="294"/>
      <c r="E23018" s="294"/>
      <c r="F23018" s="294"/>
    </row>
    <row r="23019">
      <c r="A23019" s="294"/>
      <c r="B23019" s="294"/>
      <c r="C23019" s="294"/>
      <c r="D23019" s="294"/>
      <c r="E23019" s="294"/>
      <c r="F23019" s="294"/>
    </row>
    <row r="23020">
      <c r="A23020" s="294" t="s">
        <v>35722</v>
      </c>
      <c r="B23020" s="294"/>
      <c r="C23020" s="294"/>
      <c r="D23020" s="294"/>
      <c r="E23020" s="294"/>
      <c r="F23020" s="294"/>
    </row>
    <row r="23021">
      <c r="A23021" s="294" t="s">
        <v>35723</v>
      </c>
      <c r="B23021" s="294"/>
      <c r="C23021" s="294"/>
      <c r="D23021" s="294"/>
      <c r="E23021" s="294"/>
      <c r="F23021" s="294"/>
    </row>
    <row r="23022">
      <c r="A23022" s="294" t="s">
        <v>35724</v>
      </c>
      <c r="B23022" s="294"/>
      <c r="C23022" s="294"/>
      <c r="D23022" s="294"/>
      <c r="E23022" s="294"/>
      <c r="F23022" s="294"/>
    </row>
    <row r="23023">
      <c r="A23023" s="294" t="s">
        <v>35725</v>
      </c>
      <c r="B23023" s="294"/>
      <c r="C23023" s="294"/>
      <c r="D23023" s="294"/>
      <c r="E23023" s="294"/>
      <c r="F23023" s="294"/>
    </row>
    <row r="23024">
      <c r="A23024" s="294" t="s">
        <v>35726</v>
      </c>
      <c r="B23024" s="294"/>
      <c r="C23024" s="294"/>
      <c r="D23024" s="294"/>
      <c r="E23024" s="294"/>
      <c r="F23024" s="294"/>
    </row>
    <row r="23025">
      <c r="A23025" s="294" t="s">
        <v>35727</v>
      </c>
      <c r="B23025" s="294"/>
      <c r="C23025" s="294"/>
      <c r="D23025" s="294"/>
      <c r="E23025" s="294"/>
      <c r="F23025" s="294"/>
    </row>
    <row r="23026">
      <c r="A23026" s="294" t="s">
        <v>35728</v>
      </c>
      <c r="B23026" s="294"/>
      <c r="C23026" s="294"/>
      <c r="D23026" s="294"/>
      <c r="E23026" s="294"/>
      <c r="F23026" s="294"/>
    </row>
    <row r="23027">
      <c r="A23027" s="294" t="s">
        <v>35729</v>
      </c>
      <c r="B23027" s="294"/>
      <c r="C23027" s="294"/>
      <c r="D23027" s="294"/>
      <c r="E23027" s="294"/>
      <c r="F23027" s="294"/>
    </row>
    <row r="23028">
      <c r="A23028" s="294" t="s">
        <v>35730</v>
      </c>
      <c r="B23028" s="294"/>
      <c r="C23028" s="294"/>
      <c r="D23028" s="294"/>
      <c r="E23028" s="294"/>
      <c r="F23028" s="294"/>
    </row>
    <row r="23029">
      <c r="A23029" s="294" t="s">
        <v>35731</v>
      </c>
      <c r="B23029" s="294"/>
      <c r="C23029" s="294"/>
      <c r="D23029" s="294"/>
      <c r="E23029" s="294"/>
      <c r="F23029" s="294"/>
    </row>
    <row r="23030">
      <c r="A23030" s="294" t="s">
        <v>28124</v>
      </c>
      <c r="B23030" s="294"/>
      <c r="C23030" s="294"/>
      <c r="D23030" s="294"/>
      <c r="E23030" s="294"/>
      <c r="F23030" s="294"/>
    </row>
    <row r="23031">
      <c r="A23031" s="294" t="s">
        <v>35732</v>
      </c>
      <c r="B23031" s="294"/>
      <c r="C23031" s="294"/>
      <c r="D23031" s="294"/>
      <c r="E23031" s="294"/>
      <c r="F23031" s="294"/>
    </row>
    <row r="23032">
      <c r="A23032" s="294" t="s">
        <v>35733</v>
      </c>
      <c r="B23032" s="294"/>
      <c r="C23032" s="294"/>
      <c r="D23032" s="294"/>
      <c r="E23032" s="294"/>
      <c r="F23032" s="294"/>
    </row>
    <row r="23033">
      <c r="A23033" s="294" t="s">
        <v>21618</v>
      </c>
      <c r="B23033" s="294"/>
      <c r="C23033" s="294"/>
      <c r="D23033" s="294"/>
      <c r="E23033" s="294"/>
      <c r="F23033" s="294"/>
    </row>
    <row r="23034">
      <c r="A23034" s="294"/>
      <c r="B23034" s="294"/>
      <c r="C23034" s="294"/>
      <c r="D23034" s="294"/>
      <c r="E23034" s="294"/>
      <c r="F23034" s="294"/>
    </row>
    <row r="23035">
      <c r="A23035" s="294" t="s">
        <v>23228</v>
      </c>
      <c r="B23035" s="294"/>
      <c r="C23035" s="294"/>
      <c r="D23035" s="294"/>
      <c r="E23035" s="294"/>
      <c r="F23035" s="294"/>
    </row>
    <row r="23036">
      <c r="A23036" s="294" t="s">
        <v>23459</v>
      </c>
      <c r="B23036" s="294"/>
      <c r="C23036" s="294"/>
      <c r="D23036" s="294"/>
      <c r="E23036" s="294"/>
      <c r="F23036" s="294"/>
    </row>
    <row r="23037">
      <c r="A23037" s="294"/>
      <c r="B23037" s="294"/>
      <c r="C23037" s="294"/>
      <c r="D23037" s="294"/>
      <c r="E23037" s="294"/>
      <c r="F23037" s="294"/>
    </row>
    <row r="23038">
      <c r="A23038" s="294" t="s">
        <v>35734</v>
      </c>
      <c r="B23038" s="294"/>
      <c r="C23038" s="294"/>
      <c r="D23038" s="294"/>
      <c r="E23038" s="294"/>
      <c r="F23038" s="294"/>
    </row>
    <row r="23039">
      <c r="A23039" s="294" t="s">
        <v>35735</v>
      </c>
      <c r="B23039" s="294"/>
      <c r="C23039" s="294"/>
      <c r="D23039" s="294"/>
      <c r="E23039" s="294"/>
      <c r="F23039" s="294"/>
    </row>
    <row r="23040">
      <c r="A23040" s="294" t="s">
        <v>33894</v>
      </c>
      <c r="B23040" s="294"/>
      <c r="C23040" s="294"/>
      <c r="D23040" s="294"/>
      <c r="E23040" s="294"/>
      <c r="F23040" s="294"/>
    </row>
    <row r="23041">
      <c r="A23041" s="294" t="s">
        <v>35736</v>
      </c>
      <c r="B23041" s="294"/>
      <c r="C23041" s="294"/>
      <c r="D23041" s="294"/>
      <c r="E23041" s="294"/>
      <c r="F23041" s="294"/>
    </row>
    <row r="23042">
      <c r="A23042" s="294" t="s">
        <v>35737</v>
      </c>
      <c r="B23042" s="294"/>
      <c r="C23042" s="294"/>
      <c r="D23042" s="294"/>
      <c r="E23042" s="294"/>
      <c r="F23042" s="294"/>
    </row>
    <row r="23043">
      <c r="A23043" s="294" t="s">
        <v>35738</v>
      </c>
      <c r="B23043" s="294"/>
      <c r="C23043" s="294"/>
      <c r="D23043" s="294"/>
      <c r="E23043" s="294"/>
      <c r="F23043" s="294"/>
    </row>
    <row r="23044">
      <c r="A23044" s="294" t="s">
        <v>35739</v>
      </c>
      <c r="B23044" s="294"/>
      <c r="C23044" s="294"/>
      <c r="D23044" s="294"/>
      <c r="E23044" s="294"/>
      <c r="F23044" s="294"/>
    </row>
    <row r="23045">
      <c r="A23045" s="294"/>
      <c r="B23045" s="294"/>
      <c r="C23045" s="294"/>
      <c r="D23045" s="294"/>
      <c r="E23045" s="294"/>
      <c r="F23045" s="294"/>
    </row>
    <row r="23046">
      <c r="A23046" s="294" t="s">
        <v>26406</v>
      </c>
      <c r="B23046" s="294"/>
      <c r="C23046" s="294"/>
      <c r="D23046" s="294"/>
      <c r="E23046" s="294"/>
      <c r="F23046" s="294"/>
    </row>
    <row r="23047">
      <c r="A23047" s="294"/>
      <c r="B23047" s="294"/>
      <c r="C23047" s="294"/>
      <c r="D23047" s="294"/>
      <c r="E23047" s="294"/>
      <c r="F23047" s="294"/>
    </row>
    <row r="23048">
      <c r="A23048" s="294" t="s">
        <v>35740</v>
      </c>
      <c r="B23048" s="294"/>
      <c r="C23048" s="294"/>
      <c r="D23048" s="294"/>
      <c r="E23048" s="294"/>
      <c r="F23048" s="294"/>
    </row>
    <row r="23049">
      <c r="A23049" s="294" t="s">
        <v>35741</v>
      </c>
      <c r="B23049" s="294"/>
      <c r="C23049" s="294"/>
      <c r="D23049" s="294"/>
      <c r="E23049" s="294"/>
      <c r="F23049" s="294"/>
    </row>
    <row r="23050">
      <c r="A23050" s="294" t="s">
        <v>21737</v>
      </c>
      <c r="B23050" s="294"/>
      <c r="C23050" s="294"/>
      <c r="D23050" s="294"/>
      <c r="E23050" s="294"/>
      <c r="F23050" s="294"/>
    </row>
    <row r="23051">
      <c r="A23051" s="294" t="s">
        <v>22226</v>
      </c>
      <c r="B23051" s="294"/>
      <c r="C23051" s="294"/>
      <c r="D23051" s="294"/>
      <c r="E23051" s="294"/>
      <c r="F23051" s="294"/>
    </row>
    <row r="23052">
      <c r="A23052" s="294" t="s">
        <v>35742</v>
      </c>
      <c r="B23052" s="294"/>
      <c r="C23052" s="294"/>
      <c r="D23052" s="294"/>
      <c r="E23052" s="294"/>
      <c r="F23052" s="294"/>
    </row>
    <row r="23053">
      <c r="A23053" s="294" t="s">
        <v>35743</v>
      </c>
      <c r="B23053" s="294"/>
      <c r="C23053" s="294"/>
      <c r="D23053" s="294"/>
      <c r="E23053" s="294"/>
      <c r="F23053" s="294"/>
    </row>
    <row r="23054">
      <c r="A23054" s="294"/>
      <c r="B23054" s="294"/>
      <c r="C23054" s="294"/>
      <c r="D23054" s="294"/>
      <c r="E23054" s="294"/>
      <c r="F23054" s="294"/>
    </row>
    <row r="23055">
      <c r="A23055" s="294" t="s">
        <v>22427</v>
      </c>
      <c r="B23055" s="294"/>
      <c r="C23055" s="294"/>
      <c r="D23055" s="294"/>
      <c r="E23055" s="294"/>
      <c r="F23055" s="294"/>
    </row>
    <row r="23056">
      <c r="A23056" s="294"/>
      <c r="B23056" s="294"/>
      <c r="C23056" s="294"/>
      <c r="D23056" s="294"/>
      <c r="E23056" s="294"/>
      <c r="F23056" s="294"/>
    </row>
    <row r="23057">
      <c r="A23057" s="294" t="s">
        <v>35744</v>
      </c>
      <c r="B23057" s="294"/>
      <c r="C23057" s="294"/>
      <c r="D23057" s="294"/>
      <c r="E23057" s="294"/>
      <c r="F23057" s="294"/>
    </row>
    <row r="23058">
      <c r="A23058" s="294" t="s">
        <v>35745</v>
      </c>
      <c r="B23058" s="294"/>
      <c r="C23058" s="294"/>
      <c r="D23058" s="294"/>
      <c r="E23058" s="294"/>
      <c r="F23058" s="294"/>
    </row>
    <row r="23059">
      <c r="A23059" s="294" t="s">
        <v>35746</v>
      </c>
      <c r="B23059" s="294"/>
      <c r="C23059" s="294"/>
      <c r="D23059" s="294"/>
      <c r="E23059" s="294"/>
      <c r="F23059" s="294"/>
    </row>
    <row r="23060">
      <c r="A23060" s="294" t="s">
        <v>35747</v>
      </c>
      <c r="B23060" s="294"/>
      <c r="C23060" s="294"/>
      <c r="D23060" s="294"/>
      <c r="E23060" s="294"/>
      <c r="F23060" s="294"/>
    </row>
    <row r="23061">
      <c r="A23061" s="294" t="s">
        <v>35748</v>
      </c>
      <c r="B23061" s="294"/>
      <c r="C23061" s="294"/>
      <c r="D23061" s="294"/>
      <c r="E23061" s="294"/>
      <c r="F23061" s="294"/>
    </row>
    <row r="23062">
      <c r="A23062" s="294" t="s">
        <v>35749</v>
      </c>
      <c r="B23062" s="294"/>
      <c r="C23062" s="294"/>
      <c r="D23062" s="294"/>
      <c r="E23062" s="294"/>
      <c r="F23062" s="294"/>
    </row>
    <row r="23063">
      <c r="A23063" s="294" t="s">
        <v>35750</v>
      </c>
      <c r="B23063" s="294"/>
      <c r="C23063" s="294"/>
      <c r="D23063" s="294"/>
      <c r="E23063" s="294"/>
      <c r="F23063" s="294"/>
    </row>
    <row r="23064">
      <c r="A23064" s="294"/>
      <c r="B23064" s="294"/>
      <c r="C23064" s="294"/>
      <c r="D23064" s="294"/>
      <c r="E23064" s="294"/>
      <c r="F23064" s="294"/>
    </row>
    <row r="23065">
      <c r="A23065" s="294" t="s">
        <v>21401</v>
      </c>
      <c r="B23065" s="294"/>
      <c r="C23065" s="294"/>
      <c r="D23065" s="294"/>
      <c r="E23065" s="294"/>
      <c r="F23065" s="294"/>
    </row>
    <row r="23066">
      <c r="A23066" s="294"/>
      <c r="B23066" s="294"/>
      <c r="C23066" s="294"/>
      <c r="D23066" s="294"/>
      <c r="E23066" s="294"/>
      <c r="F23066" s="294"/>
    </row>
    <row r="23067">
      <c r="A23067" s="294" t="s">
        <v>35751</v>
      </c>
      <c r="B23067" s="294"/>
      <c r="C23067" s="294"/>
      <c r="D23067" s="294"/>
      <c r="E23067" s="294"/>
      <c r="F23067" s="294"/>
    </row>
    <row r="23068">
      <c r="A23068" s="294" t="s">
        <v>24535</v>
      </c>
      <c r="B23068" s="294"/>
      <c r="C23068" s="294"/>
      <c r="D23068" s="294"/>
      <c r="E23068" s="294"/>
      <c r="F23068" s="294"/>
    </row>
    <row r="23069">
      <c r="A23069" s="294" t="s">
        <v>35752</v>
      </c>
      <c r="B23069" s="294"/>
      <c r="C23069" s="294"/>
      <c r="D23069" s="294"/>
      <c r="E23069" s="294"/>
      <c r="F23069" s="294"/>
    </row>
    <row r="23070">
      <c r="A23070" s="294" t="s">
        <v>35753</v>
      </c>
      <c r="B23070" s="294"/>
      <c r="C23070" s="294"/>
      <c r="D23070" s="294"/>
      <c r="E23070" s="294"/>
      <c r="F23070" s="294"/>
    </row>
    <row r="23071">
      <c r="A23071" s="294" t="s">
        <v>35754</v>
      </c>
      <c r="B23071" s="294"/>
      <c r="C23071" s="294"/>
      <c r="D23071" s="294"/>
      <c r="E23071" s="294"/>
      <c r="F23071" s="294"/>
    </row>
    <row r="23072">
      <c r="A23072" s="294" t="s">
        <v>35755</v>
      </c>
      <c r="B23072" s="294"/>
      <c r="C23072" s="294"/>
      <c r="D23072" s="294"/>
      <c r="E23072" s="294"/>
      <c r="F23072" s="294"/>
    </row>
    <row r="23073">
      <c r="A23073" s="294" t="s">
        <v>35756</v>
      </c>
      <c r="B23073" s="294"/>
      <c r="C23073" s="294"/>
      <c r="D23073" s="294"/>
      <c r="E23073" s="294"/>
      <c r="F23073" s="294"/>
    </row>
    <row r="23074">
      <c r="A23074" s="294" t="s">
        <v>35757</v>
      </c>
      <c r="B23074" s="294"/>
      <c r="C23074" s="294"/>
      <c r="D23074" s="294"/>
      <c r="E23074" s="294"/>
      <c r="F23074" s="294"/>
    </row>
    <row r="23075">
      <c r="A23075" s="294"/>
      <c r="B23075" s="294"/>
      <c r="C23075" s="294"/>
      <c r="D23075" s="294"/>
      <c r="E23075" s="294"/>
      <c r="F23075" s="294"/>
    </row>
    <row r="23076">
      <c r="A23076" s="294" t="s">
        <v>22239</v>
      </c>
      <c r="B23076" s="294"/>
      <c r="C23076" s="294"/>
      <c r="D23076" s="294"/>
      <c r="E23076" s="294"/>
      <c r="F23076" s="294"/>
    </row>
    <row r="23077">
      <c r="A23077" s="294"/>
      <c r="B23077" s="294"/>
      <c r="C23077" s="294"/>
      <c r="D23077" s="294"/>
      <c r="E23077" s="294"/>
      <c r="F23077" s="294"/>
    </row>
    <row r="23078">
      <c r="A23078" s="294" t="s">
        <v>21863</v>
      </c>
      <c r="B23078" s="294"/>
      <c r="C23078" s="294"/>
      <c r="D23078" s="294"/>
      <c r="E23078" s="294"/>
      <c r="F23078" s="294"/>
    </row>
    <row r="23079">
      <c r="A23079" s="294" t="s">
        <v>35758</v>
      </c>
      <c r="B23079" s="294"/>
      <c r="C23079" s="294"/>
      <c r="D23079" s="294"/>
      <c r="E23079" s="294"/>
      <c r="F23079" s="294"/>
    </row>
    <row r="23080">
      <c r="A23080" s="294" t="s">
        <v>35759</v>
      </c>
      <c r="B23080" s="294"/>
      <c r="C23080" s="294"/>
      <c r="D23080" s="294"/>
      <c r="E23080" s="294"/>
      <c r="F23080" s="294"/>
    </row>
    <row r="23081">
      <c r="A23081" s="294" t="s">
        <v>35760</v>
      </c>
      <c r="B23081" s="294"/>
      <c r="C23081" s="294"/>
      <c r="D23081" s="294"/>
      <c r="E23081" s="294"/>
      <c r="F23081" s="294"/>
    </row>
    <row r="23082">
      <c r="A23082" s="294" t="s">
        <v>23272</v>
      </c>
      <c r="B23082" s="294"/>
      <c r="C23082" s="294"/>
      <c r="D23082" s="294"/>
      <c r="E23082" s="294"/>
      <c r="F23082" s="294"/>
    </row>
    <row r="23083">
      <c r="A23083" s="294" t="s">
        <v>35761</v>
      </c>
      <c r="B23083" s="294"/>
      <c r="C23083" s="294"/>
      <c r="D23083" s="294"/>
      <c r="E23083" s="294"/>
      <c r="F23083" s="294"/>
    </row>
    <row r="23084">
      <c r="A23084" s="294" t="s">
        <v>22811</v>
      </c>
      <c r="B23084" s="294"/>
      <c r="C23084" s="294"/>
      <c r="D23084" s="294"/>
      <c r="E23084" s="294"/>
      <c r="F23084" s="294"/>
    </row>
    <row r="23085">
      <c r="A23085" s="294" t="s">
        <v>35762</v>
      </c>
      <c r="B23085" s="294"/>
      <c r="C23085" s="294"/>
      <c r="D23085" s="294"/>
      <c r="E23085" s="294"/>
      <c r="F23085" s="294"/>
    </row>
    <row r="23086">
      <c r="A23086" s="294" t="s">
        <v>29792</v>
      </c>
      <c r="B23086" s="294"/>
      <c r="C23086" s="294"/>
      <c r="D23086" s="294"/>
      <c r="E23086" s="294"/>
      <c r="F23086" s="294"/>
    </row>
    <row r="23087">
      <c r="A23087" s="294" t="s">
        <v>35763</v>
      </c>
      <c r="B23087" s="294"/>
      <c r="C23087" s="294"/>
      <c r="D23087" s="294"/>
      <c r="E23087" s="294"/>
      <c r="F23087" s="294"/>
    </row>
    <row r="23088">
      <c r="A23088" s="294"/>
      <c r="B23088" s="294"/>
      <c r="C23088" s="294"/>
      <c r="D23088" s="294"/>
      <c r="E23088" s="294"/>
      <c r="F23088" s="294"/>
    </row>
    <row r="23089">
      <c r="A23089" s="294" t="s">
        <v>21990</v>
      </c>
      <c r="B23089" s="294"/>
      <c r="C23089" s="294"/>
      <c r="D23089" s="294"/>
      <c r="E23089" s="294"/>
      <c r="F23089" s="294"/>
    </row>
    <row r="23090">
      <c r="A23090" s="294"/>
      <c r="B23090" s="294"/>
      <c r="C23090" s="294"/>
      <c r="D23090" s="294"/>
      <c r="E23090" s="294"/>
      <c r="F23090" s="294"/>
    </row>
    <row r="23091">
      <c r="A23091" s="294" t="s">
        <v>35764</v>
      </c>
      <c r="B23091" s="294"/>
      <c r="C23091" s="294"/>
      <c r="D23091" s="294"/>
      <c r="E23091" s="294"/>
      <c r="F23091" s="294"/>
    </row>
    <row r="23092">
      <c r="A23092" s="294" t="s">
        <v>35765</v>
      </c>
      <c r="B23092" s="294"/>
      <c r="C23092" s="294"/>
      <c r="D23092" s="294"/>
      <c r="E23092" s="294"/>
      <c r="F23092" s="294"/>
    </row>
    <row r="23093">
      <c r="A23093" s="294" t="s">
        <v>35766</v>
      </c>
      <c r="B23093" s="294"/>
      <c r="C23093" s="294"/>
      <c r="D23093" s="294"/>
      <c r="E23093" s="294"/>
      <c r="F23093" s="294"/>
    </row>
    <row r="23094">
      <c r="A23094" s="294" t="s">
        <v>34377</v>
      </c>
      <c r="B23094" s="294"/>
      <c r="C23094" s="294"/>
      <c r="D23094" s="294"/>
      <c r="E23094" s="294"/>
      <c r="F23094" s="294"/>
    </row>
    <row r="23095">
      <c r="A23095" s="294" t="s">
        <v>34378</v>
      </c>
      <c r="B23095" s="294"/>
      <c r="C23095" s="294"/>
      <c r="D23095" s="294"/>
      <c r="E23095" s="294"/>
      <c r="F23095" s="294"/>
    </row>
    <row r="23096">
      <c r="A23096" s="294" t="s">
        <v>35767</v>
      </c>
      <c r="B23096" s="294"/>
      <c r="C23096" s="294"/>
      <c r="D23096" s="294"/>
      <c r="E23096" s="294"/>
      <c r="F23096" s="294"/>
    </row>
    <row r="23097">
      <c r="A23097" s="294" t="s">
        <v>35768</v>
      </c>
      <c r="B23097" s="294"/>
      <c r="C23097" s="294"/>
      <c r="D23097" s="294"/>
      <c r="E23097" s="294"/>
      <c r="F23097" s="294"/>
    </row>
    <row r="23098">
      <c r="A23098" s="294" t="s">
        <v>30776</v>
      </c>
      <c r="B23098" s="294"/>
      <c r="C23098" s="294"/>
      <c r="D23098" s="294"/>
      <c r="E23098" s="294"/>
      <c r="F23098" s="294"/>
    </row>
    <row r="23099">
      <c r="A23099" s="294" t="s">
        <v>35769</v>
      </c>
      <c r="B23099" s="294"/>
      <c r="C23099" s="294"/>
      <c r="D23099" s="294"/>
      <c r="E23099" s="294"/>
      <c r="F23099" s="294"/>
    </row>
    <row r="23100">
      <c r="A23100" s="294" t="s">
        <v>35770</v>
      </c>
      <c r="B23100" s="294"/>
      <c r="C23100" s="294"/>
      <c r="D23100" s="294"/>
      <c r="E23100" s="294"/>
      <c r="F23100" s="294"/>
    </row>
    <row r="23101">
      <c r="A23101" s="294" t="s">
        <v>35771</v>
      </c>
      <c r="B23101" s="294"/>
      <c r="C23101" s="294"/>
      <c r="D23101" s="294"/>
      <c r="E23101" s="294"/>
      <c r="F23101" s="294"/>
    </row>
    <row r="23102">
      <c r="A23102" s="294"/>
      <c r="B23102" s="294"/>
      <c r="C23102" s="294"/>
      <c r="D23102" s="294"/>
      <c r="E23102" s="294"/>
      <c r="F23102" s="294"/>
    </row>
    <row r="23103">
      <c r="A23103" s="294" t="s">
        <v>28124</v>
      </c>
      <c r="B23103" s="294"/>
      <c r="C23103" s="294"/>
      <c r="D23103" s="294"/>
      <c r="E23103" s="294"/>
      <c r="F23103" s="294"/>
    </row>
    <row r="23104">
      <c r="A23104" s="294" t="s">
        <v>19745</v>
      </c>
      <c r="B23104" s="294"/>
      <c r="C23104" s="294"/>
      <c r="D23104" s="294"/>
      <c r="E23104" s="294"/>
      <c r="F23104" s="294"/>
    </row>
    <row r="23105">
      <c r="A23105" s="294" t="s">
        <v>21672</v>
      </c>
      <c r="B23105" s="294"/>
      <c r="C23105" s="294"/>
      <c r="D23105" s="294"/>
      <c r="E23105" s="294"/>
      <c r="F23105" s="294"/>
    </row>
    <row r="23106">
      <c r="A23106" s="294" t="s">
        <v>35733</v>
      </c>
      <c r="B23106" s="294"/>
      <c r="C23106" s="294"/>
      <c r="D23106" s="294"/>
      <c r="E23106" s="294"/>
      <c r="F23106" s="294"/>
    </row>
    <row r="23107">
      <c r="A23107" s="294"/>
      <c r="B23107" s="294"/>
      <c r="C23107" s="294"/>
      <c r="D23107" s="294"/>
      <c r="E23107" s="294"/>
      <c r="F23107" s="294"/>
    </row>
    <row r="23108">
      <c r="A23108" s="294"/>
      <c r="B23108" s="294"/>
      <c r="C23108" s="294"/>
      <c r="D23108" s="294"/>
      <c r="E23108" s="294"/>
      <c r="F23108" s="294"/>
    </row>
    <row r="23109">
      <c r="A23109" s="294"/>
      <c r="B23109" s="294"/>
      <c r="C23109" s="294"/>
      <c r="D23109" s="294"/>
      <c r="E23109" s="294"/>
      <c r="F23109" s="294"/>
    </row>
    <row r="23110">
      <c r="A23110" s="294" t="s">
        <v>21315</v>
      </c>
      <c r="B23110" s="294"/>
      <c r="C23110" s="294"/>
      <c r="D23110" s="294"/>
      <c r="E23110" s="294"/>
      <c r="F23110" s="294"/>
    </row>
    <row r="23111">
      <c r="A23111" s="294"/>
      <c r="B23111" s="294"/>
      <c r="C23111" s="294"/>
      <c r="D23111" s="294"/>
      <c r="E23111" s="294"/>
      <c r="F23111" s="294"/>
    </row>
    <row r="23112">
      <c r="A23112" s="294" t="s">
        <v>35772</v>
      </c>
      <c r="B23112" s="294"/>
      <c r="C23112" s="294"/>
      <c r="D23112" s="294"/>
      <c r="E23112" s="294"/>
      <c r="F23112" s="294"/>
    </row>
    <row r="23113">
      <c r="A23113" s="294" t="s">
        <v>30781</v>
      </c>
      <c r="B23113" s="294"/>
      <c r="C23113" s="294"/>
      <c r="D23113" s="294"/>
      <c r="E23113" s="294"/>
      <c r="F23113" s="294"/>
    </row>
    <row r="23114">
      <c r="A23114" s="294" t="s">
        <v>34722</v>
      </c>
      <c r="B23114" s="294"/>
      <c r="C23114" s="294"/>
      <c r="D23114" s="294"/>
      <c r="E23114" s="294"/>
      <c r="F23114" s="294"/>
    </row>
    <row r="23115">
      <c r="A23115" s="294" t="s">
        <v>31223</v>
      </c>
      <c r="B23115" s="294"/>
      <c r="C23115" s="294"/>
      <c r="D23115" s="294"/>
      <c r="E23115" s="294"/>
      <c r="F23115" s="294"/>
    </row>
    <row r="23116">
      <c r="A23116" s="294" t="s">
        <v>35773</v>
      </c>
      <c r="B23116" s="294"/>
      <c r="C23116" s="294"/>
      <c r="D23116" s="294"/>
      <c r="E23116" s="294"/>
      <c r="F23116" s="294"/>
    </row>
    <row r="23117">
      <c r="A23117" s="294" t="s">
        <v>35774</v>
      </c>
      <c r="B23117" s="294"/>
      <c r="C23117" s="294"/>
      <c r="D23117" s="294"/>
      <c r="E23117" s="294"/>
      <c r="F23117" s="294"/>
    </row>
    <row r="23118">
      <c r="A23118" s="294" t="s">
        <v>35775</v>
      </c>
      <c r="B23118" s="294"/>
      <c r="C23118" s="294"/>
      <c r="D23118" s="294"/>
      <c r="E23118" s="294"/>
      <c r="F23118" s="294"/>
    </row>
    <row r="23119">
      <c r="A23119" s="294" t="s">
        <v>35776</v>
      </c>
      <c r="B23119" s="294"/>
      <c r="C23119" s="294"/>
      <c r="D23119" s="294"/>
      <c r="E23119" s="294"/>
      <c r="F23119" s="294"/>
    </row>
    <row r="23120">
      <c r="A23120" s="294" t="s">
        <v>35777</v>
      </c>
      <c r="B23120" s="294"/>
      <c r="C23120" s="294"/>
      <c r="D23120" s="294"/>
      <c r="E23120" s="294"/>
      <c r="F23120" s="294"/>
    </row>
    <row r="23121">
      <c r="A23121" s="294" t="s">
        <v>35778</v>
      </c>
      <c r="B23121" s="294"/>
      <c r="C23121" s="294"/>
      <c r="D23121" s="294"/>
      <c r="E23121" s="294"/>
      <c r="F23121" s="294"/>
    </row>
    <row r="23122">
      <c r="A23122" s="294"/>
      <c r="B23122" s="294"/>
      <c r="C23122" s="294"/>
      <c r="D23122" s="294"/>
      <c r="E23122" s="294"/>
      <c r="F23122" s="294"/>
    </row>
    <row r="23123">
      <c r="A23123" s="294"/>
      <c r="B23123" s="294"/>
      <c r="C23123" s="294"/>
      <c r="D23123" s="294"/>
      <c r="E23123" s="294"/>
      <c r="F23123" s="294"/>
    </row>
    <row r="23124">
      <c r="A23124" s="294"/>
      <c r="B23124" s="294"/>
      <c r="C23124" s="294"/>
      <c r="D23124" s="294"/>
      <c r="E23124" s="294"/>
      <c r="F23124" s="294"/>
    </row>
    <row r="23125">
      <c r="A23125" s="294" t="s">
        <v>21326</v>
      </c>
      <c r="B23125" s="294"/>
      <c r="C23125" s="294"/>
      <c r="D23125" s="294"/>
      <c r="E23125" s="294"/>
      <c r="F23125" s="294"/>
    </row>
    <row r="23126">
      <c r="A23126" s="294"/>
      <c r="B23126" s="294"/>
      <c r="C23126" s="294"/>
      <c r="D23126" s="294"/>
      <c r="E23126" s="294"/>
      <c r="F23126" s="294"/>
    </row>
    <row r="23127">
      <c r="A23127" s="294" t="s">
        <v>35779</v>
      </c>
      <c r="B23127" s="294"/>
      <c r="C23127" s="294"/>
      <c r="D23127" s="294"/>
      <c r="E23127" s="294"/>
      <c r="F23127" s="294"/>
    </row>
    <row r="23128">
      <c r="A23128" s="294" t="s">
        <v>35780</v>
      </c>
      <c r="B23128" s="294"/>
      <c r="C23128" s="294"/>
      <c r="D23128" s="294"/>
      <c r="E23128" s="294"/>
      <c r="F23128" s="294"/>
    </row>
    <row r="23129">
      <c r="A23129" s="294" t="s">
        <v>35781</v>
      </c>
      <c r="B23129" s="294"/>
      <c r="C23129" s="294"/>
      <c r="D23129" s="294"/>
      <c r="E23129" s="294"/>
      <c r="F23129" s="294"/>
    </row>
    <row r="23130">
      <c r="A23130" s="294"/>
      <c r="B23130" s="294"/>
      <c r="C23130" s="294"/>
      <c r="D23130" s="294"/>
      <c r="E23130" s="294"/>
      <c r="F23130" s="294"/>
    </row>
    <row r="23131">
      <c r="A23131" s="294" t="s">
        <v>22025</v>
      </c>
      <c r="B23131" s="294"/>
      <c r="C23131" s="294"/>
      <c r="D23131" s="294"/>
      <c r="E23131" s="294"/>
      <c r="F23131" s="294"/>
    </row>
    <row r="23132">
      <c r="A23132" s="294"/>
      <c r="B23132" s="294"/>
      <c r="C23132" s="294"/>
      <c r="D23132" s="294"/>
      <c r="E23132" s="294"/>
      <c r="F23132" s="294"/>
    </row>
    <row r="23133">
      <c r="A23133" s="294" t="s">
        <v>35782</v>
      </c>
      <c r="B23133" s="294"/>
      <c r="C23133" s="294"/>
      <c r="D23133" s="294"/>
      <c r="E23133" s="294"/>
      <c r="F23133" s="294"/>
    </row>
    <row r="23134">
      <c r="A23134" s="294" t="s">
        <v>33769</v>
      </c>
      <c r="B23134" s="294"/>
      <c r="C23134" s="294"/>
      <c r="D23134" s="294"/>
      <c r="E23134" s="294"/>
      <c r="F23134" s="294"/>
    </row>
    <row r="23135">
      <c r="A23135" s="294" t="s">
        <v>35383</v>
      </c>
      <c r="B23135" s="294"/>
      <c r="C23135" s="294"/>
      <c r="D23135" s="294"/>
      <c r="E23135" s="294"/>
      <c r="F23135" s="294"/>
    </row>
    <row r="23136">
      <c r="A23136" s="294" t="s">
        <v>35783</v>
      </c>
      <c r="B23136" s="294"/>
      <c r="C23136" s="294"/>
      <c r="D23136" s="294"/>
      <c r="E23136" s="294"/>
      <c r="F23136" s="294"/>
    </row>
    <row r="23137">
      <c r="A23137" s="294" t="s">
        <v>35784</v>
      </c>
      <c r="B23137" s="294"/>
      <c r="C23137" s="294"/>
      <c r="D23137" s="294"/>
      <c r="E23137" s="294"/>
      <c r="F23137" s="294"/>
    </row>
    <row r="23138">
      <c r="A23138" s="294" t="s">
        <v>35785</v>
      </c>
      <c r="B23138" s="294"/>
      <c r="C23138" s="294"/>
      <c r="D23138" s="294"/>
      <c r="E23138" s="294"/>
      <c r="F23138" s="294"/>
    </row>
    <row r="23139">
      <c r="A23139" s="294"/>
      <c r="B23139" s="294"/>
      <c r="C23139" s="294"/>
      <c r="D23139" s="294"/>
      <c r="E23139" s="294"/>
      <c r="F23139" s="294"/>
    </row>
    <row r="23140">
      <c r="A23140" s="294" t="s">
        <v>22572</v>
      </c>
      <c r="B23140" s="294"/>
      <c r="C23140" s="294"/>
      <c r="D23140" s="294"/>
      <c r="E23140" s="294"/>
      <c r="F23140" s="294"/>
    </row>
    <row r="23141">
      <c r="A23141" s="294" t="s">
        <v>23322</v>
      </c>
      <c r="B23141" s="294"/>
      <c r="C23141" s="294"/>
      <c r="D23141" s="294"/>
      <c r="E23141" s="294"/>
      <c r="F23141" s="294"/>
    </row>
    <row r="23142">
      <c r="A23142" s="294"/>
      <c r="B23142" s="294"/>
      <c r="C23142" s="294"/>
      <c r="D23142" s="294"/>
      <c r="E23142" s="294"/>
      <c r="F23142" s="294"/>
    </row>
    <row r="23143">
      <c r="A23143" s="294" t="s">
        <v>35786</v>
      </c>
      <c r="B23143" s="294"/>
      <c r="C23143" s="294"/>
      <c r="D23143" s="294"/>
      <c r="E23143" s="294"/>
      <c r="F23143" s="294"/>
    </row>
    <row r="23144">
      <c r="A23144" s="294" t="s">
        <v>31601</v>
      </c>
      <c r="B23144" s="294"/>
      <c r="C23144" s="294"/>
      <c r="D23144" s="294"/>
      <c r="E23144" s="294"/>
      <c r="F23144" s="294"/>
    </row>
    <row r="23145">
      <c r="A23145" s="294" t="s">
        <v>35787</v>
      </c>
      <c r="B23145" s="294"/>
      <c r="C23145" s="294"/>
      <c r="D23145" s="294"/>
      <c r="E23145" s="294"/>
      <c r="F23145" s="294"/>
    </row>
    <row r="23146">
      <c r="A23146" s="294" t="s">
        <v>35788</v>
      </c>
      <c r="B23146" s="294"/>
      <c r="C23146" s="294"/>
      <c r="D23146" s="294"/>
      <c r="E23146" s="294"/>
      <c r="F23146" s="294"/>
    </row>
    <row r="23147">
      <c r="A23147" s="294"/>
      <c r="B23147" s="294"/>
      <c r="C23147" s="294"/>
      <c r="D23147" s="294"/>
      <c r="E23147" s="294"/>
      <c r="F23147" s="294"/>
    </row>
    <row r="23148">
      <c r="A23148" s="294" t="s">
        <v>22156</v>
      </c>
      <c r="B23148" s="294"/>
      <c r="C23148" s="294"/>
      <c r="D23148" s="294"/>
      <c r="E23148" s="294"/>
      <c r="F23148" s="294"/>
    </row>
    <row r="23149">
      <c r="A23149" s="294"/>
      <c r="B23149" s="294"/>
      <c r="C23149" s="294"/>
      <c r="D23149" s="294"/>
      <c r="E23149" s="294"/>
      <c r="F23149" s="294"/>
    </row>
    <row r="23150">
      <c r="A23150" s="294" t="s">
        <v>35789</v>
      </c>
      <c r="B23150" s="294"/>
      <c r="C23150" s="294"/>
      <c r="D23150" s="294"/>
      <c r="E23150" s="294"/>
      <c r="F23150" s="294"/>
    </row>
    <row r="23151">
      <c r="A23151" s="294" t="s">
        <v>35790</v>
      </c>
      <c r="B23151" s="294"/>
      <c r="C23151" s="294"/>
      <c r="D23151" s="294"/>
      <c r="E23151" s="294"/>
      <c r="F23151" s="294"/>
    </row>
    <row r="23152">
      <c r="A23152" s="294" t="s">
        <v>35791</v>
      </c>
      <c r="B23152" s="294"/>
      <c r="C23152" s="294"/>
      <c r="D23152" s="294"/>
      <c r="E23152" s="294"/>
      <c r="F23152" s="294"/>
    </row>
    <row r="23153">
      <c r="A23153" s="294" t="s">
        <v>35792</v>
      </c>
      <c r="B23153" s="294"/>
      <c r="C23153" s="294"/>
      <c r="D23153" s="294"/>
      <c r="E23153" s="294"/>
      <c r="F23153" s="294"/>
    </row>
    <row r="23154">
      <c r="A23154" s="294"/>
      <c r="B23154" s="294"/>
      <c r="C23154" s="294"/>
      <c r="D23154" s="294"/>
      <c r="E23154" s="294"/>
      <c r="F23154" s="294"/>
    </row>
    <row r="23155">
      <c r="A23155" s="294" t="s">
        <v>32418</v>
      </c>
      <c r="B23155" s="294"/>
      <c r="C23155" s="294"/>
      <c r="D23155" s="294"/>
      <c r="E23155" s="294"/>
      <c r="F23155" s="294"/>
    </row>
    <row r="23156">
      <c r="A23156" s="294"/>
      <c r="B23156" s="294"/>
      <c r="C23156" s="294"/>
      <c r="D23156" s="294"/>
      <c r="E23156" s="294"/>
      <c r="F23156" s="294"/>
    </row>
    <row r="23157">
      <c r="A23157" s="294" t="s">
        <v>35793</v>
      </c>
      <c r="B23157" s="294"/>
      <c r="C23157" s="294"/>
      <c r="D23157" s="294"/>
      <c r="E23157" s="294"/>
      <c r="F23157" s="294"/>
    </row>
    <row r="23158">
      <c r="A23158" s="294" t="s">
        <v>35794</v>
      </c>
      <c r="B23158" s="294"/>
      <c r="C23158" s="294"/>
      <c r="D23158" s="294"/>
      <c r="E23158" s="294"/>
      <c r="F23158" s="294"/>
    </row>
    <row r="23159">
      <c r="A23159" s="294" t="s">
        <v>35795</v>
      </c>
      <c r="B23159" s="294"/>
      <c r="C23159" s="294"/>
      <c r="D23159" s="294"/>
      <c r="E23159" s="294"/>
      <c r="F23159" s="294"/>
    </row>
    <row r="23160">
      <c r="A23160" s="294" t="s">
        <v>35796</v>
      </c>
      <c r="B23160" s="294"/>
      <c r="C23160" s="294"/>
      <c r="D23160" s="294"/>
      <c r="E23160" s="294"/>
      <c r="F23160" s="294"/>
    </row>
    <row r="23161">
      <c r="A23161" s="294" t="s">
        <v>35797</v>
      </c>
      <c r="B23161" s="294"/>
      <c r="C23161" s="294"/>
      <c r="D23161" s="294"/>
      <c r="E23161" s="294"/>
      <c r="F23161" s="294"/>
    </row>
    <row r="23162">
      <c r="A23162" s="294" t="s">
        <v>35798</v>
      </c>
      <c r="B23162" s="294"/>
      <c r="C23162" s="294"/>
      <c r="D23162" s="294"/>
      <c r="E23162" s="294"/>
      <c r="F23162" s="294"/>
    </row>
    <row r="23163">
      <c r="A23163" s="294" t="s">
        <v>35799</v>
      </c>
      <c r="B23163" s="294"/>
      <c r="C23163" s="294"/>
      <c r="D23163" s="294"/>
      <c r="E23163" s="294"/>
      <c r="F23163" s="294"/>
    </row>
    <row r="23164">
      <c r="A23164" s="294" t="s">
        <v>35800</v>
      </c>
      <c r="B23164" s="294"/>
      <c r="C23164" s="294"/>
      <c r="D23164" s="294"/>
      <c r="E23164" s="294"/>
      <c r="F23164" s="294"/>
    </row>
    <row r="23165">
      <c r="A23165" s="294" t="s">
        <v>35801</v>
      </c>
      <c r="B23165" s="294"/>
      <c r="C23165" s="294"/>
      <c r="D23165" s="294"/>
      <c r="E23165" s="294"/>
      <c r="F23165" s="294"/>
    </row>
    <row r="23166">
      <c r="A23166" s="294" t="s">
        <v>35802</v>
      </c>
      <c r="B23166" s="294"/>
      <c r="C23166" s="294"/>
      <c r="D23166" s="294"/>
      <c r="E23166" s="294"/>
      <c r="F23166" s="294"/>
    </row>
    <row r="23167">
      <c r="A23167" s="294" t="s">
        <v>35803</v>
      </c>
      <c r="B23167" s="294"/>
      <c r="C23167" s="294"/>
      <c r="D23167" s="294"/>
      <c r="E23167" s="294"/>
      <c r="F23167" s="294"/>
    </row>
    <row r="23168">
      <c r="A23168" s="294" t="s">
        <v>23052</v>
      </c>
      <c r="B23168" s="294"/>
      <c r="C23168" s="294"/>
      <c r="D23168" s="294"/>
      <c r="E23168" s="294"/>
      <c r="F23168" s="294"/>
    </row>
    <row r="23169">
      <c r="A23169" s="294" t="s">
        <v>35804</v>
      </c>
      <c r="B23169" s="294"/>
      <c r="C23169" s="294"/>
      <c r="D23169" s="294"/>
      <c r="E23169" s="294"/>
      <c r="F23169" s="294"/>
    </row>
    <row r="23170">
      <c r="A23170" s="294" t="s">
        <v>21475</v>
      </c>
      <c r="B23170" s="294"/>
      <c r="C23170" s="294"/>
      <c r="D23170" s="294"/>
      <c r="E23170" s="294"/>
      <c r="F23170" s="294"/>
    </row>
    <row r="23171">
      <c r="A23171" s="294" t="s">
        <v>35805</v>
      </c>
      <c r="B23171" s="294"/>
      <c r="C23171" s="294"/>
      <c r="D23171" s="294"/>
      <c r="E23171" s="294"/>
      <c r="F23171" s="294"/>
    </row>
    <row r="23172">
      <c r="A23172" s="294" t="s">
        <v>35806</v>
      </c>
      <c r="B23172" s="294"/>
      <c r="C23172" s="294"/>
      <c r="D23172" s="294"/>
      <c r="E23172" s="294"/>
      <c r="F23172" s="294"/>
    </row>
    <row r="23173">
      <c r="A23173" s="294"/>
      <c r="B23173" s="294"/>
      <c r="C23173" s="294"/>
      <c r="D23173" s="294"/>
      <c r="E23173" s="294"/>
      <c r="F23173" s="294"/>
    </row>
    <row r="23174">
      <c r="A23174" s="294"/>
      <c r="B23174" s="294"/>
      <c r="C23174" s="294"/>
      <c r="D23174" s="294"/>
      <c r="E23174" s="294"/>
      <c r="F23174" s="294"/>
    </row>
    <row r="23175">
      <c r="A23175" s="294" t="s">
        <v>28124</v>
      </c>
      <c r="B23175" s="294"/>
      <c r="C23175" s="294"/>
      <c r="D23175" s="294"/>
      <c r="E23175" s="294"/>
      <c r="F23175" s="294"/>
    </row>
    <row r="23176">
      <c r="A23176" s="294" t="s">
        <v>35807</v>
      </c>
      <c r="B23176" s="294"/>
      <c r="C23176" s="294"/>
      <c r="D23176" s="294"/>
      <c r="E23176" s="294"/>
      <c r="F23176" s="294"/>
    </row>
    <row r="23177">
      <c r="A23177" s="294" t="s">
        <v>35808</v>
      </c>
      <c r="B23177" s="294"/>
      <c r="C23177" s="294"/>
      <c r="D23177" s="294"/>
      <c r="E23177" s="294"/>
      <c r="F23177" s="294"/>
    </row>
    <row r="23178">
      <c r="A23178" s="294" t="s">
        <v>21618</v>
      </c>
      <c r="B23178" s="294"/>
      <c r="C23178" s="294"/>
      <c r="D23178" s="294"/>
      <c r="E23178" s="294"/>
      <c r="F23178" s="294"/>
    </row>
    <row r="23179">
      <c r="A23179" s="294" t="s">
        <v>35809</v>
      </c>
      <c r="B23179" s="294"/>
      <c r="C23179" s="294"/>
      <c r="D23179" s="294"/>
      <c r="E23179" s="294"/>
      <c r="F23179" s="294"/>
    </row>
    <row r="23180">
      <c r="A23180" s="294"/>
      <c r="B23180" s="294"/>
      <c r="C23180" s="294"/>
      <c r="D23180" s="294"/>
      <c r="E23180" s="294"/>
      <c r="F23180" s="294"/>
    </row>
    <row r="23181">
      <c r="A23181" s="294" t="s">
        <v>22512</v>
      </c>
      <c r="B23181" s="294"/>
      <c r="C23181" s="294"/>
      <c r="D23181" s="294"/>
      <c r="E23181" s="294"/>
      <c r="F23181" s="294"/>
    </row>
    <row r="23182">
      <c r="A23182" s="294" t="s">
        <v>24873</v>
      </c>
      <c r="B23182" s="294"/>
      <c r="C23182" s="294"/>
      <c r="D23182" s="294"/>
      <c r="E23182" s="294"/>
      <c r="F23182" s="294"/>
    </row>
    <row r="23183">
      <c r="A23183" s="294"/>
      <c r="B23183" s="294"/>
      <c r="C23183" s="294"/>
      <c r="D23183" s="294"/>
      <c r="E23183" s="294"/>
      <c r="F23183" s="294"/>
    </row>
    <row r="23184">
      <c r="A23184" s="294" t="s">
        <v>35810</v>
      </c>
      <c r="B23184" s="294"/>
      <c r="C23184" s="294"/>
      <c r="D23184" s="294"/>
      <c r="E23184" s="294"/>
      <c r="F23184" s="294"/>
    </row>
    <row r="23185">
      <c r="A23185" s="294" t="s">
        <v>35811</v>
      </c>
      <c r="B23185" s="294"/>
      <c r="C23185" s="294"/>
      <c r="D23185" s="294"/>
      <c r="E23185" s="294"/>
      <c r="F23185" s="294"/>
    </row>
    <row r="23186">
      <c r="A23186" s="294" t="s">
        <v>35812</v>
      </c>
      <c r="B23186" s="294"/>
      <c r="C23186" s="294"/>
      <c r="D23186" s="294"/>
      <c r="E23186" s="294"/>
      <c r="F23186" s="294"/>
    </row>
    <row r="23187">
      <c r="A23187" s="294" t="s">
        <v>35813</v>
      </c>
      <c r="B23187" s="294"/>
      <c r="C23187" s="294"/>
      <c r="D23187" s="294"/>
      <c r="E23187" s="294"/>
      <c r="F23187" s="294"/>
    </row>
    <row r="23188">
      <c r="A23188" s="294" t="s">
        <v>35814</v>
      </c>
      <c r="B23188" s="294"/>
      <c r="C23188" s="294"/>
      <c r="D23188" s="294"/>
      <c r="E23188" s="294"/>
      <c r="F23188" s="294"/>
    </row>
    <row r="23189">
      <c r="A23189" s="294" t="s">
        <v>21892</v>
      </c>
      <c r="B23189" s="294"/>
      <c r="C23189" s="294"/>
      <c r="D23189" s="294"/>
      <c r="E23189" s="294"/>
      <c r="F23189" s="294"/>
    </row>
    <row r="23190">
      <c r="A23190" s="294" t="s">
        <v>35815</v>
      </c>
      <c r="B23190" s="294"/>
      <c r="C23190" s="294"/>
      <c r="D23190" s="294"/>
      <c r="E23190" s="294"/>
      <c r="F23190" s="294"/>
    </row>
    <row r="23191">
      <c r="A23191" s="294" t="s">
        <v>35816</v>
      </c>
      <c r="B23191" s="294"/>
      <c r="C23191" s="294"/>
      <c r="D23191" s="294"/>
      <c r="E23191" s="294"/>
      <c r="F23191" s="294"/>
    </row>
    <row r="23192">
      <c r="A23192" s="294"/>
      <c r="B23192" s="294"/>
      <c r="C23192" s="294"/>
      <c r="D23192" s="294"/>
      <c r="E23192" s="294"/>
      <c r="F23192" s="294"/>
    </row>
    <row r="23193">
      <c r="A23193" s="294" t="s">
        <v>21846</v>
      </c>
      <c r="B23193" s="294"/>
      <c r="C23193" s="294"/>
      <c r="D23193" s="294"/>
      <c r="E23193" s="294"/>
      <c r="F23193" s="294"/>
    </row>
    <row r="23194">
      <c r="A23194" s="294"/>
      <c r="B23194" s="294"/>
      <c r="C23194" s="294"/>
      <c r="D23194" s="294"/>
      <c r="E23194" s="294"/>
      <c r="F23194" s="294"/>
    </row>
    <row r="23195">
      <c r="A23195" s="294" t="s">
        <v>35817</v>
      </c>
      <c r="B23195" s="294"/>
      <c r="C23195" s="294"/>
      <c r="D23195" s="294"/>
      <c r="E23195" s="294"/>
      <c r="F23195" s="294"/>
    </row>
    <row r="23196">
      <c r="A23196" s="294" t="s">
        <v>35818</v>
      </c>
      <c r="B23196" s="294"/>
      <c r="C23196" s="294"/>
      <c r="D23196" s="294"/>
      <c r="E23196" s="294"/>
      <c r="F23196" s="294"/>
    </row>
    <row r="23197">
      <c r="A23197" s="294" t="s">
        <v>35819</v>
      </c>
      <c r="B23197" s="294"/>
      <c r="C23197" s="294"/>
      <c r="D23197" s="294"/>
      <c r="E23197" s="294"/>
      <c r="F23197" s="294"/>
    </row>
    <row r="23198">
      <c r="A23198" s="294" t="s">
        <v>35820</v>
      </c>
      <c r="B23198" s="294"/>
      <c r="C23198" s="294"/>
      <c r="D23198" s="294"/>
      <c r="E23198" s="294"/>
      <c r="F23198" s="294"/>
    </row>
    <row r="23199">
      <c r="A23199" s="294" t="s">
        <v>35821</v>
      </c>
      <c r="B23199" s="294"/>
      <c r="C23199" s="294"/>
      <c r="D23199" s="294"/>
      <c r="E23199" s="294"/>
      <c r="F23199" s="294"/>
    </row>
    <row r="23200">
      <c r="A23200" s="294" t="s">
        <v>24038</v>
      </c>
      <c r="B23200" s="294"/>
      <c r="C23200" s="294"/>
      <c r="D23200" s="294"/>
      <c r="E23200" s="294"/>
      <c r="F23200" s="294"/>
    </row>
    <row r="23201">
      <c r="A23201" s="294"/>
      <c r="B23201" s="294"/>
      <c r="C23201" s="294"/>
      <c r="D23201" s="294"/>
      <c r="E23201" s="294"/>
      <c r="F23201" s="294"/>
    </row>
    <row r="23202">
      <c r="A23202" s="294" t="s">
        <v>23067</v>
      </c>
      <c r="B23202" s="294"/>
      <c r="C23202" s="294"/>
      <c r="D23202" s="294"/>
      <c r="E23202" s="294"/>
      <c r="F23202" s="294"/>
    </row>
    <row r="23203">
      <c r="A23203" s="294" t="s">
        <v>23068</v>
      </c>
      <c r="B23203" s="294"/>
      <c r="C23203" s="294"/>
      <c r="D23203" s="294"/>
      <c r="E23203" s="294"/>
      <c r="F23203" s="294"/>
    </row>
    <row r="23204">
      <c r="A23204" s="294"/>
      <c r="B23204" s="294"/>
      <c r="C23204" s="294"/>
      <c r="D23204" s="294"/>
      <c r="E23204" s="294"/>
      <c r="F23204" s="294"/>
    </row>
    <row r="23205">
      <c r="A23205" s="294" t="s">
        <v>35822</v>
      </c>
      <c r="B23205" s="294"/>
      <c r="C23205" s="294"/>
      <c r="D23205" s="294"/>
      <c r="E23205" s="294"/>
      <c r="F23205" s="294"/>
    </row>
    <row r="23206">
      <c r="A23206" s="294" t="s">
        <v>35823</v>
      </c>
      <c r="B23206" s="294"/>
      <c r="C23206" s="294"/>
      <c r="D23206" s="294"/>
      <c r="E23206" s="294"/>
      <c r="F23206" s="294"/>
    </row>
    <row r="23207">
      <c r="A23207" s="294" t="s">
        <v>35824</v>
      </c>
      <c r="B23207" s="294"/>
      <c r="C23207" s="294"/>
      <c r="D23207" s="294"/>
      <c r="E23207" s="294"/>
      <c r="F23207" s="294"/>
    </row>
    <row r="23208">
      <c r="A23208" s="294" t="s">
        <v>35825</v>
      </c>
      <c r="B23208" s="294"/>
      <c r="C23208" s="294"/>
      <c r="D23208" s="294"/>
      <c r="E23208" s="294"/>
      <c r="F23208" s="294"/>
    </row>
    <row r="23209">
      <c r="A23209" s="294" t="s">
        <v>35826</v>
      </c>
      <c r="B23209" s="294"/>
      <c r="C23209" s="294"/>
      <c r="D23209" s="294"/>
      <c r="E23209" s="294"/>
      <c r="F23209" s="294"/>
    </row>
    <row r="23210">
      <c r="A23210" s="294"/>
      <c r="B23210" s="294"/>
      <c r="C23210" s="294"/>
      <c r="D23210" s="294"/>
      <c r="E23210" s="294"/>
      <c r="F23210" s="294"/>
    </row>
    <row r="23211">
      <c r="A23211" s="294"/>
      <c r="B23211" s="294"/>
      <c r="C23211" s="294"/>
      <c r="D23211" s="294"/>
      <c r="E23211" s="294"/>
      <c r="F23211" s="294"/>
    </row>
    <row r="23212">
      <c r="A23212" s="294" t="s">
        <v>21401</v>
      </c>
      <c r="B23212" s="294"/>
      <c r="C23212" s="294"/>
      <c r="D23212" s="294"/>
      <c r="E23212" s="294"/>
      <c r="F23212" s="294"/>
    </row>
    <row r="23213">
      <c r="A23213" s="294"/>
      <c r="B23213" s="294"/>
      <c r="C23213" s="294"/>
      <c r="D23213" s="294"/>
      <c r="E23213" s="294"/>
      <c r="F23213" s="294"/>
    </row>
    <row r="23214">
      <c r="A23214" s="294" t="s">
        <v>35827</v>
      </c>
      <c r="B23214" s="294"/>
      <c r="C23214" s="294"/>
      <c r="D23214" s="294"/>
      <c r="E23214" s="294"/>
      <c r="F23214" s="294"/>
    </row>
    <row r="23215">
      <c r="A23215" s="294" t="s">
        <v>27102</v>
      </c>
      <c r="B23215" s="294"/>
      <c r="C23215" s="294"/>
      <c r="D23215" s="294"/>
      <c r="E23215" s="294"/>
      <c r="F23215" s="294"/>
    </row>
    <row r="23216">
      <c r="A23216" s="294" t="s">
        <v>35828</v>
      </c>
      <c r="B23216" s="294"/>
      <c r="C23216" s="294"/>
      <c r="D23216" s="294"/>
      <c r="E23216" s="294"/>
      <c r="F23216" s="294"/>
    </row>
    <row r="23217">
      <c r="A23217" s="294" t="s">
        <v>35829</v>
      </c>
      <c r="B23217" s="294"/>
      <c r="C23217" s="294"/>
      <c r="D23217" s="294"/>
      <c r="E23217" s="294"/>
      <c r="F23217" s="294"/>
    </row>
    <row r="23218">
      <c r="A23218" s="294" t="s">
        <v>35830</v>
      </c>
      <c r="B23218" s="294"/>
      <c r="C23218" s="294"/>
      <c r="D23218" s="294"/>
      <c r="E23218" s="294"/>
      <c r="F23218" s="294"/>
    </row>
    <row r="23219">
      <c r="A23219" s="294" t="s">
        <v>35831</v>
      </c>
      <c r="B23219" s="294"/>
      <c r="C23219" s="294"/>
      <c r="D23219" s="294"/>
      <c r="E23219" s="294"/>
      <c r="F23219" s="294"/>
    </row>
    <row r="23220">
      <c r="A23220" s="294" t="s">
        <v>35832</v>
      </c>
      <c r="B23220" s="294"/>
      <c r="C23220" s="294"/>
      <c r="D23220" s="294"/>
      <c r="E23220" s="294"/>
      <c r="F23220" s="294"/>
    </row>
    <row r="23221">
      <c r="A23221" s="294" t="s">
        <v>35833</v>
      </c>
      <c r="B23221" s="294"/>
      <c r="C23221" s="294"/>
      <c r="D23221" s="294"/>
      <c r="E23221" s="294"/>
      <c r="F23221" s="294"/>
    </row>
    <row r="23222">
      <c r="A23222" s="294"/>
      <c r="B23222" s="294"/>
      <c r="C23222" s="294"/>
      <c r="D23222" s="294"/>
      <c r="E23222" s="294"/>
      <c r="F23222" s="294"/>
    </row>
    <row r="23223">
      <c r="A23223" s="294" t="s">
        <v>22239</v>
      </c>
      <c r="B23223" s="294"/>
      <c r="C23223" s="294"/>
      <c r="D23223" s="294"/>
      <c r="E23223" s="294"/>
      <c r="F23223" s="294"/>
    </row>
    <row r="23224">
      <c r="A23224" s="294"/>
      <c r="B23224" s="294"/>
      <c r="C23224" s="294"/>
      <c r="D23224" s="294"/>
      <c r="E23224" s="294"/>
      <c r="F23224" s="294"/>
    </row>
    <row r="23225">
      <c r="A23225" s="294" t="s">
        <v>35834</v>
      </c>
      <c r="B23225" s="294"/>
      <c r="C23225" s="294"/>
      <c r="D23225" s="294"/>
      <c r="E23225" s="294"/>
      <c r="F23225" s="294"/>
    </row>
    <row r="23226">
      <c r="A23226" s="294" t="s">
        <v>35835</v>
      </c>
      <c r="B23226" s="294"/>
      <c r="C23226" s="294"/>
      <c r="D23226" s="294"/>
      <c r="E23226" s="294"/>
      <c r="F23226" s="294"/>
    </row>
    <row r="23227">
      <c r="A23227" s="294" t="s">
        <v>35836</v>
      </c>
      <c r="B23227" s="294"/>
      <c r="C23227" s="294"/>
      <c r="D23227" s="294"/>
      <c r="E23227" s="294"/>
      <c r="F23227" s="294"/>
    </row>
    <row r="23228">
      <c r="A23228" s="294" t="s">
        <v>35837</v>
      </c>
      <c r="B23228" s="294"/>
      <c r="C23228" s="294"/>
      <c r="D23228" s="294"/>
      <c r="E23228" s="294"/>
      <c r="F23228" s="294"/>
    </row>
    <row r="23229">
      <c r="A23229" s="294" t="s">
        <v>34367</v>
      </c>
      <c r="B23229" s="294"/>
      <c r="C23229" s="294"/>
      <c r="D23229" s="294"/>
      <c r="E23229" s="294"/>
      <c r="F23229" s="294"/>
    </row>
    <row r="23230">
      <c r="A23230" s="294" t="s">
        <v>35838</v>
      </c>
      <c r="B23230" s="294"/>
      <c r="C23230" s="294"/>
      <c r="D23230" s="294"/>
      <c r="E23230" s="294"/>
      <c r="F23230" s="294"/>
    </row>
    <row r="23231">
      <c r="A23231" s="294" t="s">
        <v>34369</v>
      </c>
      <c r="B23231" s="294"/>
      <c r="C23231" s="294"/>
      <c r="D23231" s="294"/>
      <c r="E23231" s="294"/>
      <c r="F23231" s="294"/>
    </row>
    <row r="23232">
      <c r="A23232" s="294" t="s">
        <v>35839</v>
      </c>
      <c r="B23232" s="294"/>
      <c r="C23232" s="294"/>
      <c r="D23232" s="294"/>
      <c r="E23232" s="294"/>
      <c r="F23232" s="294"/>
    </row>
    <row r="23233">
      <c r="A23233" s="294" t="s">
        <v>35840</v>
      </c>
      <c r="B23233" s="294"/>
      <c r="C23233" s="294"/>
      <c r="D23233" s="294"/>
      <c r="E23233" s="294"/>
      <c r="F23233" s="294"/>
    </row>
    <row r="23234">
      <c r="A23234" s="294" t="s">
        <v>35841</v>
      </c>
      <c r="B23234" s="294"/>
      <c r="C23234" s="294"/>
      <c r="D23234" s="294"/>
      <c r="E23234" s="294"/>
      <c r="F23234" s="294"/>
    </row>
    <row r="23235">
      <c r="A23235" s="294"/>
      <c r="B23235" s="294"/>
      <c r="C23235" s="294"/>
      <c r="D23235" s="294"/>
      <c r="E23235" s="294"/>
      <c r="F23235" s="294"/>
    </row>
    <row r="23236">
      <c r="A23236" s="294" t="s">
        <v>21990</v>
      </c>
      <c r="B23236" s="294"/>
      <c r="C23236" s="294"/>
      <c r="D23236" s="294"/>
      <c r="E23236" s="294"/>
      <c r="F23236" s="294"/>
    </row>
    <row r="23237">
      <c r="A23237" s="294"/>
      <c r="B23237" s="294"/>
      <c r="C23237" s="294"/>
      <c r="D23237" s="294"/>
      <c r="E23237" s="294"/>
      <c r="F23237" s="294"/>
    </row>
    <row r="23238">
      <c r="A23238" s="294" t="s">
        <v>35842</v>
      </c>
      <c r="B23238" s="294"/>
      <c r="C23238" s="294"/>
      <c r="D23238" s="294"/>
      <c r="E23238" s="294"/>
      <c r="F23238" s="294"/>
    </row>
    <row r="23239">
      <c r="A23239" s="294" t="s">
        <v>35843</v>
      </c>
      <c r="B23239" s="294"/>
      <c r="C23239" s="294"/>
      <c r="D23239" s="294"/>
      <c r="E23239" s="294"/>
      <c r="F23239" s="294"/>
    </row>
    <row r="23240">
      <c r="A23240" s="294" t="s">
        <v>35844</v>
      </c>
      <c r="B23240" s="294"/>
      <c r="C23240" s="294"/>
      <c r="D23240" s="294"/>
      <c r="E23240" s="294"/>
      <c r="F23240" s="294"/>
    </row>
    <row r="23241">
      <c r="A23241" s="294" t="s">
        <v>35845</v>
      </c>
      <c r="B23241" s="294"/>
      <c r="C23241" s="294"/>
      <c r="D23241" s="294"/>
      <c r="E23241" s="294"/>
      <c r="F23241" s="294"/>
    </row>
    <row r="23242">
      <c r="A23242" s="294" t="s">
        <v>35846</v>
      </c>
      <c r="B23242" s="294"/>
      <c r="C23242" s="294"/>
      <c r="D23242" s="294"/>
      <c r="E23242" s="294"/>
      <c r="F23242" s="294"/>
    </row>
    <row r="23243">
      <c r="A23243" s="294" t="s">
        <v>35847</v>
      </c>
      <c r="B23243" s="294"/>
      <c r="C23243" s="294"/>
      <c r="D23243" s="294"/>
      <c r="E23243" s="294"/>
      <c r="F23243" s="294"/>
    </row>
    <row r="23244">
      <c r="A23244" s="294"/>
      <c r="B23244" s="294"/>
      <c r="C23244" s="294"/>
      <c r="D23244" s="294"/>
      <c r="E23244" s="294"/>
      <c r="F23244" s="294"/>
    </row>
    <row r="23245">
      <c r="A23245" s="294" t="s">
        <v>28124</v>
      </c>
      <c r="B23245" s="294"/>
      <c r="C23245" s="294"/>
      <c r="D23245" s="294"/>
      <c r="E23245" s="294"/>
      <c r="F23245" s="294"/>
    </row>
    <row r="23246">
      <c r="A23246" s="294" t="s">
        <v>35848</v>
      </c>
      <c r="B23246" s="294"/>
      <c r="C23246" s="294"/>
      <c r="D23246" s="294"/>
      <c r="E23246" s="294"/>
      <c r="F23246" s="294"/>
    </row>
    <row r="23247">
      <c r="A23247" s="294" t="s">
        <v>21672</v>
      </c>
      <c r="B23247" s="294"/>
      <c r="C23247" s="294"/>
      <c r="D23247" s="294"/>
      <c r="E23247" s="294"/>
      <c r="F23247" s="294"/>
    </row>
    <row r="23248">
      <c r="A23248" s="294" t="s">
        <v>35809</v>
      </c>
      <c r="B23248" s="294"/>
      <c r="C23248" s="294"/>
      <c r="D23248" s="294"/>
      <c r="E23248" s="294"/>
      <c r="F23248" s="294"/>
    </row>
    <row r="23249">
      <c r="A23249" s="294"/>
      <c r="B23249" s="294"/>
      <c r="C23249" s="294"/>
      <c r="D23249" s="294"/>
      <c r="E23249" s="294"/>
      <c r="F23249" s="294"/>
    </row>
    <row r="23250">
      <c r="A23250" s="294"/>
      <c r="B23250" s="294"/>
      <c r="C23250" s="294"/>
      <c r="D23250" s="294"/>
      <c r="E23250" s="294"/>
      <c r="F23250" s="294"/>
    </row>
    <row r="23251">
      <c r="A23251" s="294" t="s">
        <v>24575</v>
      </c>
      <c r="B23251" s="294"/>
      <c r="C23251" s="294"/>
      <c r="D23251" s="294"/>
      <c r="E23251" s="294"/>
      <c r="F23251" s="294"/>
    </row>
    <row r="23252">
      <c r="A23252" s="294"/>
      <c r="B23252" s="294"/>
      <c r="C23252" s="294"/>
      <c r="D23252" s="294"/>
      <c r="E23252" s="294"/>
      <c r="F23252" s="294"/>
    </row>
    <row r="23253">
      <c r="A23253" s="294" t="s">
        <v>35849</v>
      </c>
      <c r="B23253" s="294"/>
      <c r="C23253" s="294"/>
      <c r="D23253" s="294"/>
      <c r="E23253" s="294"/>
      <c r="F23253" s="294"/>
    </row>
    <row r="23254">
      <c r="A23254" s="294" t="s">
        <v>35850</v>
      </c>
      <c r="B23254" s="294"/>
      <c r="C23254" s="294"/>
      <c r="D23254" s="294"/>
      <c r="E23254" s="294"/>
      <c r="F23254" s="294"/>
    </row>
    <row r="23255">
      <c r="A23255" s="294" t="s">
        <v>35851</v>
      </c>
      <c r="B23255" s="294"/>
      <c r="C23255" s="294"/>
      <c r="D23255" s="294"/>
      <c r="E23255" s="294"/>
      <c r="F23255" s="294"/>
    </row>
    <row r="23256">
      <c r="A23256" s="294" t="s">
        <v>35852</v>
      </c>
      <c r="B23256" s="294"/>
      <c r="C23256" s="294"/>
      <c r="D23256" s="294"/>
      <c r="E23256" s="294"/>
      <c r="F23256" s="294"/>
    </row>
    <row r="23257">
      <c r="A23257" s="294" t="s">
        <v>35853</v>
      </c>
      <c r="B23257" s="294"/>
      <c r="C23257" s="294"/>
      <c r="D23257" s="294"/>
      <c r="E23257" s="294"/>
      <c r="F23257" s="294"/>
    </row>
    <row r="23258">
      <c r="A23258" s="294" t="s">
        <v>35854</v>
      </c>
      <c r="B23258" s="294"/>
      <c r="C23258" s="294"/>
      <c r="D23258" s="294"/>
      <c r="E23258" s="294"/>
      <c r="F23258" s="294"/>
    </row>
    <row r="23259">
      <c r="A23259" s="294" t="s">
        <v>35855</v>
      </c>
      <c r="B23259" s="294"/>
      <c r="C23259" s="294"/>
      <c r="D23259" s="294"/>
      <c r="E23259" s="294"/>
      <c r="F23259" s="294"/>
    </row>
    <row r="23260">
      <c r="A23260" s="294" t="s">
        <v>35856</v>
      </c>
      <c r="B23260" s="294"/>
      <c r="C23260" s="294"/>
      <c r="D23260" s="294"/>
      <c r="E23260" s="294"/>
      <c r="F23260" s="294"/>
    </row>
    <row r="23261">
      <c r="A23261" s="294"/>
      <c r="B23261" s="294"/>
      <c r="C23261" s="294"/>
      <c r="D23261" s="294"/>
      <c r="E23261" s="294"/>
      <c r="F23261" s="294"/>
    </row>
    <row r="23262">
      <c r="A23262" s="294" t="s">
        <v>35857</v>
      </c>
      <c r="B23262" s="294"/>
      <c r="C23262" s="294"/>
      <c r="D23262" s="294"/>
      <c r="E23262" s="294"/>
      <c r="F23262" s="294"/>
    </row>
    <row r="23263">
      <c r="A23263" s="294"/>
      <c r="B23263" s="294"/>
      <c r="C23263" s="294"/>
      <c r="D23263" s="294"/>
      <c r="E23263" s="294"/>
      <c r="F23263" s="294"/>
    </row>
    <row r="23264">
      <c r="A23264" s="294" t="s">
        <v>35858</v>
      </c>
      <c r="B23264" s="294"/>
      <c r="C23264" s="294"/>
      <c r="D23264" s="294"/>
      <c r="E23264" s="294"/>
      <c r="F23264" s="294"/>
    </row>
    <row r="23265">
      <c r="A23265" s="294" t="s">
        <v>35859</v>
      </c>
      <c r="B23265" s="294"/>
      <c r="C23265" s="294"/>
      <c r="D23265" s="294"/>
      <c r="E23265" s="294"/>
      <c r="F23265" s="294"/>
    </row>
    <row r="23266">
      <c r="A23266" s="294" t="s">
        <v>35860</v>
      </c>
      <c r="B23266" s="294"/>
      <c r="C23266" s="294"/>
      <c r="D23266" s="294"/>
      <c r="E23266" s="294"/>
      <c r="F23266" s="294"/>
    </row>
    <row r="23267">
      <c r="A23267" s="294" t="s">
        <v>35861</v>
      </c>
      <c r="B23267" s="294"/>
      <c r="C23267" s="294"/>
      <c r="D23267" s="294"/>
      <c r="E23267" s="294"/>
      <c r="F23267" s="294"/>
    </row>
    <row r="23268">
      <c r="A23268" s="294" t="s">
        <v>35862</v>
      </c>
      <c r="B23268" s="294"/>
      <c r="C23268" s="294"/>
      <c r="D23268" s="294"/>
      <c r="E23268" s="294"/>
      <c r="F23268" s="294"/>
    </row>
    <row r="23269">
      <c r="A23269" s="294"/>
      <c r="B23269" s="294"/>
      <c r="C23269" s="294"/>
      <c r="D23269" s="294"/>
      <c r="E23269" s="294"/>
      <c r="F23269" s="294"/>
    </row>
    <row r="23270">
      <c r="A23270" s="294" t="s">
        <v>35863</v>
      </c>
      <c r="B23270" s="294"/>
      <c r="C23270" s="294"/>
      <c r="D23270" s="294"/>
      <c r="E23270" s="294"/>
      <c r="F23270" s="294"/>
    </row>
    <row r="23271">
      <c r="A23271" s="294"/>
      <c r="B23271" s="294"/>
      <c r="C23271" s="294"/>
      <c r="D23271" s="294"/>
      <c r="E23271" s="294"/>
      <c r="F23271" s="294"/>
    </row>
    <row r="23272">
      <c r="A23272" s="294" t="s">
        <v>35864</v>
      </c>
      <c r="B23272" s="294"/>
      <c r="C23272" s="294"/>
      <c r="D23272" s="294"/>
      <c r="E23272" s="294"/>
      <c r="F23272" s="294"/>
    </row>
    <row r="23273">
      <c r="A23273" s="294" t="s">
        <v>35865</v>
      </c>
      <c r="B23273" s="294"/>
      <c r="C23273" s="294"/>
      <c r="D23273" s="294"/>
      <c r="E23273" s="294"/>
      <c r="F23273" s="294"/>
    </row>
    <row r="23274">
      <c r="A23274" s="294" t="s">
        <v>35866</v>
      </c>
      <c r="B23274" s="294"/>
      <c r="C23274" s="294"/>
      <c r="D23274" s="294"/>
      <c r="E23274" s="294"/>
      <c r="F23274" s="294"/>
    </row>
    <row r="23275">
      <c r="A23275" s="294" t="s">
        <v>35867</v>
      </c>
      <c r="B23275" s="294"/>
      <c r="C23275" s="294"/>
      <c r="D23275" s="294"/>
      <c r="E23275" s="294"/>
      <c r="F23275" s="294"/>
    </row>
    <row r="23276">
      <c r="A23276" s="294" t="s">
        <v>35868</v>
      </c>
      <c r="B23276" s="294"/>
      <c r="C23276" s="294"/>
      <c r="D23276" s="294"/>
      <c r="E23276" s="294"/>
      <c r="F23276" s="294"/>
    </row>
    <row r="23277">
      <c r="A23277" s="294"/>
      <c r="B23277" s="294"/>
      <c r="C23277" s="294"/>
      <c r="D23277" s="294"/>
      <c r="E23277" s="294"/>
      <c r="F23277" s="294"/>
    </row>
    <row r="23278">
      <c r="A23278" s="294" t="s">
        <v>35869</v>
      </c>
      <c r="B23278" s="294"/>
      <c r="C23278" s="294"/>
      <c r="D23278" s="294"/>
      <c r="E23278" s="294"/>
      <c r="F23278" s="294"/>
    </row>
    <row r="23279">
      <c r="A23279" s="294" t="s">
        <v>35870</v>
      </c>
      <c r="B23279" s="294"/>
      <c r="C23279" s="294"/>
      <c r="D23279" s="294"/>
      <c r="E23279" s="294"/>
      <c r="F23279" s="294"/>
    </row>
    <row r="23280">
      <c r="A23280" s="294"/>
      <c r="B23280" s="294"/>
      <c r="C23280" s="294"/>
      <c r="D23280" s="294"/>
      <c r="E23280" s="294"/>
      <c r="F23280" s="294"/>
    </row>
    <row r="23281">
      <c r="A23281" s="294" t="s">
        <v>24846</v>
      </c>
      <c r="B23281" s="294"/>
      <c r="C23281" s="294"/>
      <c r="D23281" s="294"/>
      <c r="E23281" s="294"/>
      <c r="F23281" s="294"/>
    </row>
    <row r="23282">
      <c r="A23282" s="294" t="s">
        <v>35871</v>
      </c>
      <c r="B23282" s="294"/>
      <c r="C23282" s="294"/>
      <c r="D23282" s="294"/>
      <c r="E23282" s="294"/>
      <c r="F23282" s="294"/>
    </row>
    <row r="23283">
      <c r="A23283" s="294" t="s">
        <v>35872</v>
      </c>
      <c r="B23283" s="294"/>
      <c r="C23283" s="294"/>
      <c r="D23283" s="294"/>
      <c r="E23283" s="294"/>
      <c r="F23283" s="294"/>
    </row>
    <row r="23284">
      <c r="A23284" s="294" t="s">
        <v>35873</v>
      </c>
      <c r="B23284" s="294"/>
      <c r="C23284" s="294"/>
      <c r="D23284" s="294"/>
      <c r="E23284" s="294"/>
      <c r="F23284" s="294"/>
    </row>
    <row r="23285">
      <c r="A23285" s="294"/>
      <c r="B23285" s="294"/>
      <c r="C23285" s="294"/>
      <c r="D23285" s="294"/>
      <c r="E23285" s="294"/>
      <c r="F23285" s="294"/>
    </row>
    <row r="23286">
      <c r="A23286" s="294" t="s">
        <v>35874</v>
      </c>
      <c r="B23286" s="294"/>
      <c r="C23286" s="294"/>
      <c r="D23286" s="294"/>
      <c r="E23286" s="294"/>
      <c r="F23286" s="294"/>
    </row>
    <row r="23287">
      <c r="A23287" s="294"/>
      <c r="B23287" s="294"/>
      <c r="C23287" s="294"/>
      <c r="D23287" s="294"/>
      <c r="E23287" s="294"/>
      <c r="F23287" s="294"/>
    </row>
    <row r="23288">
      <c r="A23288" s="294" t="s">
        <v>35875</v>
      </c>
      <c r="B23288" s="294"/>
      <c r="C23288" s="294"/>
      <c r="D23288" s="294"/>
      <c r="E23288" s="294"/>
      <c r="F23288" s="294"/>
    </row>
    <row r="23289">
      <c r="A23289" s="294" t="s">
        <v>35876</v>
      </c>
      <c r="B23289" s="294"/>
      <c r="C23289" s="294"/>
      <c r="D23289" s="294"/>
      <c r="E23289" s="294"/>
      <c r="F23289" s="294"/>
    </row>
    <row r="23290">
      <c r="A23290" s="294" t="s">
        <v>35877</v>
      </c>
      <c r="B23290" s="294"/>
      <c r="C23290" s="294"/>
      <c r="D23290" s="294"/>
      <c r="E23290" s="294"/>
      <c r="F23290" s="294"/>
    </row>
    <row r="23291">
      <c r="A23291" s="294" t="s">
        <v>35878</v>
      </c>
      <c r="B23291" s="294"/>
      <c r="C23291" s="294"/>
      <c r="D23291" s="294"/>
      <c r="E23291" s="294"/>
      <c r="F23291" s="294"/>
    </row>
    <row r="23292">
      <c r="A23292" s="294"/>
      <c r="B23292" s="294"/>
      <c r="C23292" s="294"/>
      <c r="D23292" s="294"/>
      <c r="E23292" s="294"/>
      <c r="F23292" s="294"/>
    </row>
    <row r="23293">
      <c r="A23293" s="294" t="s">
        <v>35879</v>
      </c>
      <c r="B23293" s="294"/>
      <c r="C23293" s="294"/>
      <c r="D23293" s="294"/>
      <c r="E23293" s="294"/>
      <c r="F23293" s="294"/>
    </row>
    <row r="23294">
      <c r="A23294" s="294"/>
      <c r="B23294" s="294"/>
      <c r="C23294" s="294"/>
      <c r="D23294" s="294"/>
      <c r="E23294" s="294"/>
      <c r="F23294" s="294"/>
    </row>
    <row r="23295">
      <c r="A23295" s="294" t="s">
        <v>35880</v>
      </c>
      <c r="B23295" s="294"/>
      <c r="C23295" s="294"/>
      <c r="D23295" s="294"/>
      <c r="E23295" s="294"/>
      <c r="F23295" s="294"/>
    </row>
    <row r="23296">
      <c r="A23296" s="294" t="s">
        <v>35881</v>
      </c>
      <c r="B23296" s="294"/>
      <c r="C23296" s="294"/>
      <c r="D23296" s="294"/>
      <c r="E23296" s="294"/>
      <c r="F23296" s="294"/>
    </row>
    <row r="23297">
      <c r="A23297" s="294" t="s">
        <v>35882</v>
      </c>
      <c r="B23297" s="294"/>
      <c r="C23297" s="294"/>
      <c r="D23297" s="294"/>
      <c r="E23297" s="294"/>
      <c r="F23297" s="294"/>
    </row>
    <row r="23298">
      <c r="A23298" s="294" t="s">
        <v>35883</v>
      </c>
      <c r="B23298" s="294"/>
      <c r="C23298" s="294"/>
      <c r="D23298" s="294"/>
      <c r="E23298" s="294"/>
      <c r="F23298" s="294"/>
    </row>
    <row r="23299">
      <c r="A23299" s="294" t="s">
        <v>35884</v>
      </c>
      <c r="B23299" s="294"/>
      <c r="C23299" s="294"/>
      <c r="D23299" s="294"/>
      <c r="E23299" s="294"/>
      <c r="F23299" s="294"/>
    </row>
    <row r="23300">
      <c r="A23300" s="294" t="s">
        <v>35885</v>
      </c>
      <c r="B23300" s="294"/>
      <c r="C23300" s="294"/>
      <c r="D23300" s="294"/>
      <c r="E23300" s="294"/>
      <c r="F23300" s="294"/>
    </row>
    <row r="23301">
      <c r="A23301" s="294" t="s">
        <v>35886</v>
      </c>
      <c r="B23301" s="294"/>
      <c r="C23301" s="294"/>
      <c r="D23301" s="294"/>
      <c r="E23301" s="294"/>
      <c r="F23301" s="294"/>
    </row>
    <row r="23302">
      <c r="A23302" s="294" t="s">
        <v>35887</v>
      </c>
      <c r="B23302" s="294"/>
      <c r="C23302" s="294"/>
      <c r="D23302" s="294"/>
      <c r="E23302" s="294"/>
      <c r="F23302" s="294"/>
    </row>
    <row r="23303">
      <c r="A23303" s="294" t="s">
        <v>21892</v>
      </c>
      <c r="B23303" s="294"/>
      <c r="C23303" s="294"/>
      <c r="D23303" s="294"/>
      <c r="E23303" s="294"/>
      <c r="F23303" s="294"/>
    </row>
    <row r="23304">
      <c r="A23304" s="294" t="s">
        <v>35888</v>
      </c>
      <c r="B23304" s="294"/>
      <c r="C23304" s="294"/>
      <c r="D23304" s="294"/>
      <c r="E23304" s="294"/>
      <c r="F23304" s="294"/>
    </row>
    <row r="23305">
      <c r="A23305" s="294" t="s">
        <v>35889</v>
      </c>
      <c r="B23305" s="294"/>
      <c r="C23305" s="294"/>
      <c r="D23305" s="294"/>
      <c r="E23305" s="294"/>
      <c r="F23305" s="294"/>
    </row>
    <row r="23306">
      <c r="A23306" s="294" t="s">
        <v>35890</v>
      </c>
      <c r="B23306" s="294"/>
      <c r="C23306" s="294"/>
      <c r="D23306" s="294"/>
      <c r="E23306" s="294"/>
      <c r="F23306" s="294"/>
    </row>
    <row r="23307">
      <c r="A23307" s="294"/>
      <c r="B23307" s="294"/>
      <c r="C23307" s="294"/>
      <c r="D23307" s="294"/>
      <c r="E23307" s="294"/>
      <c r="F23307" s="294"/>
    </row>
    <row r="23308">
      <c r="A23308" s="294" t="s">
        <v>28124</v>
      </c>
      <c r="B23308" s="294"/>
      <c r="C23308" s="294"/>
      <c r="D23308" s="294"/>
      <c r="E23308" s="294"/>
      <c r="F23308" s="294"/>
    </row>
    <row r="23309">
      <c r="A23309" s="294" t="s">
        <v>19761</v>
      </c>
      <c r="B23309" s="294"/>
      <c r="C23309" s="294"/>
      <c r="D23309" s="294"/>
      <c r="E23309" s="294"/>
      <c r="F23309" s="294"/>
    </row>
    <row r="23310">
      <c r="A23310" s="294" t="s">
        <v>21618</v>
      </c>
      <c r="B23310" s="294"/>
      <c r="C23310" s="294"/>
      <c r="D23310" s="294"/>
      <c r="E23310" s="294"/>
      <c r="F23310" s="294"/>
    </row>
    <row r="23311">
      <c r="A23311" s="294" t="s">
        <v>35891</v>
      </c>
      <c r="B23311" s="294"/>
      <c r="C23311" s="294"/>
      <c r="D23311" s="294"/>
      <c r="E23311" s="294"/>
      <c r="F23311" s="294"/>
    </row>
    <row r="23312">
      <c r="A23312" s="294"/>
      <c r="B23312" s="294"/>
      <c r="C23312" s="294"/>
      <c r="D23312" s="294"/>
      <c r="E23312" s="294"/>
      <c r="F23312" s="294"/>
    </row>
    <row r="23313">
      <c r="A23313" s="294" t="s">
        <v>22512</v>
      </c>
      <c r="B23313" s="294"/>
      <c r="C23313" s="294"/>
      <c r="D23313" s="294"/>
      <c r="E23313" s="294"/>
      <c r="F23313" s="294"/>
    </row>
    <row r="23314">
      <c r="A23314" s="294" t="s">
        <v>24873</v>
      </c>
      <c r="B23314" s="294"/>
      <c r="C23314" s="294"/>
      <c r="D23314" s="294"/>
      <c r="E23314" s="294"/>
      <c r="F23314" s="294"/>
    </row>
    <row r="23315">
      <c r="A23315" s="294"/>
      <c r="B23315" s="294"/>
      <c r="C23315" s="294"/>
      <c r="D23315" s="294"/>
      <c r="E23315" s="294"/>
      <c r="F23315" s="294"/>
    </row>
    <row r="23316">
      <c r="A23316" s="294" t="s">
        <v>35892</v>
      </c>
      <c r="B23316" s="294"/>
      <c r="C23316" s="294"/>
      <c r="D23316" s="294"/>
      <c r="E23316" s="294"/>
      <c r="F23316" s="294"/>
    </row>
    <row r="23317">
      <c r="A23317" s="294" t="s">
        <v>26722</v>
      </c>
      <c r="B23317" s="294"/>
      <c r="C23317" s="294"/>
      <c r="D23317" s="294"/>
      <c r="E23317" s="294"/>
      <c r="F23317" s="294"/>
    </row>
    <row r="23318">
      <c r="A23318" s="294" t="s">
        <v>35893</v>
      </c>
      <c r="B23318" s="294"/>
      <c r="C23318" s="294"/>
      <c r="D23318" s="294"/>
      <c r="E23318" s="294"/>
      <c r="F23318" s="294"/>
    </row>
    <row r="23319">
      <c r="A23319" s="294" t="s">
        <v>35894</v>
      </c>
      <c r="B23319" s="294"/>
      <c r="C23319" s="294"/>
      <c r="D23319" s="294"/>
      <c r="E23319" s="294"/>
      <c r="F23319" s="294"/>
    </row>
    <row r="23320">
      <c r="A23320" s="294" t="s">
        <v>35895</v>
      </c>
      <c r="B23320" s="294"/>
      <c r="C23320" s="294"/>
      <c r="D23320" s="294"/>
      <c r="E23320" s="294"/>
      <c r="F23320" s="294"/>
    </row>
    <row r="23321">
      <c r="A23321" s="294" t="s">
        <v>35896</v>
      </c>
      <c r="B23321" s="294"/>
      <c r="C23321" s="294"/>
      <c r="D23321" s="294"/>
      <c r="E23321" s="294"/>
      <c r="F23321" s="294"/>
    </row>
    <row r="23322">
      <c r="A23322" s="294" t="s">
        <v>35897</v>
      </c>
      <c r="B23322" s="294"/>
      <c r="C23322" s="294"/>
      <c r="D23322" s="294"/>
      <c r="E23322" s="294"/>
      <c r="F23322" s="294"/>
    </row>
    <row r="23323">
      <c r="A23323" s="294" t="s">
        <v>35898</v>
      </c>
      <c r="B23323" s="294"/>
      <c r="C23323" s="294"/>
      <c r="D23323" s="294"/>
      <c r="E23323" s="294"/>
      <c r="F23323" s="294"/>
    </row>
    <row r="23324">
      <c r="A23324" s="294"/>
      <c r="B23324" s="294"/>
      <c r="C23324" s="294"/>
      <c r="D23324" s="294"/>
      <c r="E23324" s="294"/>
      <c r="F23324" s="294"/>
    </row>
    <row r="23325">
      <c r="A23325" s="294" t="s">
        <v>23703</v>
      </c>
      <c r="B23325" s="294"/>
      <c r="C23325" s="294"/>
      <c r="D23325" s="294"/>
      <c r="E23325" s="294"/>
      <c r="F23325" s="294"/>
    </row>
    <row r="23326">
      <c r="A23326" s="294" t="s">
        <v>23149</v>
      </c>
      <c r="B23326" s="294"/>
      <c r="C23326" s="294"/>
      <c r="D23326" s="294"/>
      <c r="E23326" s="294"/>
      <c r="F23326" s="294"/>
    </row>
    <row r="23327">
      <c r="A23327" s="294"/>
      <c r="B23327" s="294"/>
      <c r="C23327" s="294"/>
      <c r="D23327" s="294"/>
      <c r="E23327" s="294"/>
      <c r="F23327" s="294"/>
    </row>
    <row r="23328">
      <c r="A23328" s="294" t="s">
        <v>22612</v>
      </c>
      <c r="B23328" s="294"/>
      <c r="C23328" s="294"/>
      <c r="D23328" s="294"/>
      <c r="E23328" s="294"/>
      <c r="F23328" s="294"/>
    </row>
    <row r="23329">
      <c r="A23329" s="294" t="s">
        <v>22613</v>
      </c>
      <c r="B23329" s="294"/>
      <c r="C23329" s="294"/>
      <c r="D23329" s="294"/>
      <c r="E23329" s="294"/>
      <c r="F23329" s="294"/>
    </row>
    <row r="23330">
      <c r="A23330" s="294" t="s">
        <v>22622</v>
      </c>
      <c r="B23330" s="294"/>
      <c r="C23330" s="294"/>
      <c r="D23330" s="294"/>
      <c r="E23330" s="294"/>
      <c r="F23330" s="294"/>
    </row>
    <row r="23331">
      <c r="A23331" s="294" t="s">
        <v>35899</v>
      </c>
      <c r="B23331" s="294"/>
      <c r="C23331" s="294"/>
      <c r="D23331" s="294"/>
      <c r="E23331" s="294"/>
      <c r="F23331" s="294"/>
    </row>
    <row r="23332">
      <c r="A23332" s="294" t="s">
        <v>35900</v>
      </c>
      <c r="B23332" s="294"/>
      <c r="C23332" s="294"/>
      <c r="D23332" s="294"/>
      <c r="E23332" s="294"/>
      <c r="F23332" s="294"/>
    </row>
    <row r="23333">
      <c r="A23333" s="294" t="s">
        <v>35901</v>
      </c>
      <c r="B23333" s="294"/>
      <c r="C23333" s="294"/>
      <c r="D23333" s="294"/>
      <c r="E23333" s="294"/>
      <c r="F23333" s="294"/>
    </row>
    <row r="23334">
      <c r="A23334" s="294"/>
      <c r="B23334" s="294"/>
      <c r="C23334" s="294"/>
      <c r="D23334" s="294"/>
      <c r="E23334" s="294"/>
      <c r="F23334" s="294"/>
    </row>
    <row r="23335">
      <c r="A23335" s="294" t="s">
        <v>21945</v>
      </c>
      <c r="B23335" s="294"/>
      <c r="C23335" s="294"/>
      <c r="D23335" s="294"/>
      <c r="E23335" s="294"/>
      <c r="F23335" s="294"/>
    </row>
    <row r="23336">
      <c r="A23336" s="294" t="s">
        <v>23813</v>
      </c>
      <c r="B23336" s="294"/>
      <c r="C23336" s="294"/>
      <c r="D23336" s="294"/>
      <c r="E23336" s="294"/>
      <c r="F23336" s="294"/>
    </row>
    <row r="23337">
      <c r="A23337" s="294"/>
      <c r="B23337" s="294"/>
      <c r="C23337" s="294"/>
      <c r="D23337" s="294"/>
      <c r="E23337" s="294"/>
      <c r="F23337" s="294"/>
    </row>
    <row r="23338">
      <c r="A23338" s="294" t="s">
        <v>35902</v>
      </c>
      <c r="B23338" s="294"/>
      <c r="C23338" s="294"/>
      <c r="D23338" s="294"/>
      <c r="E23338" s="294"/>
      <c r="F23338" s="294"/>
    </row>
    <row r="23339">
      <c r="A23339" s="294" t="s">
        <v>35903</v>
      </c>
      <c r="B23339" s="294"/>
      <c r="C23339" s="294"/>
      <c r="D23339" s="294"/>
      <c r="E23339" s="294"/>
      <c r="F23339" s="294"/>
    </row>
    <row r="23340">
      <c r="A23340" s="294" t="s">
        <v>22613</v>
      </c>
      <c r="B23340" s="294"/>
      <c r="C23340" s="294"/>
      <c r="D23340" s="294"/>
      <c r="E23340" s="294"/>
      <c r="F23340" s="294"/>
    </row>
    <row r="23341">
      <c r="A23341" s="294" t="s">
        <v>35904</v>
      </c>
      <c r="B23341" s="294"/>
      <c r="C23341" s="294"/>
      <c r="D23341" s="294"/>
      <c r="E23341" s="294"/>
      <c r="F23341" s="294"/>
    </row>
    <row r="23342">
      <c r="A23342" s="294" t="s">
        <v>22612</v>
      </c>
      <c r="B23342" s="294"/>
      <c r="C23342" s="294"/>
      <c r="D23342" s="294"/>
      <c r="E23342" s="294"/>
      <c r="F23342" s="294"/>
    </row>
    <row r="23343">
      <c r="A23343" s="294" t="s">
        <v>35905</v>
      </c>
      <c r="B23343" s="294"/>
      <c r="C23343" s="294"/>
      <c r="D23343" s="294"/>
      <c r="E23343" s="294"/>
      <c r="F23343" s="294"/>
    </row>
    <row r="23344">
      <c r="A23344" s="294" t="s">
        <v>35906</v>
      </c>
      <c r="B23344" s="294"/>
      <c r="C23344" s="294"/>
      <c r="D23344" s="294"/>
      <c r="E23344" s="294"/>
      <c r="F23344" s="294"/>
    </row>
    <row r="23345">
      <c r="A23345" s="294"/>
      <c r="B23345" s="294"/>
      <c r="C23345" s="294"/>
      <c r="D23345" s="294"/>
      <c r="E23345" s="294"/>
      <c r="F23345" s="294"/>
    </row>
    <row r="23346">
      <c r="A23346" s="294"/>
      <c r="B23346" s="294"/>
      <c r="C23346" s="294"/>
      <c r="D23346" s="294"/>
      <c r="E23346" s="294"/>
      <c r="F23346" s="294"/>
    </row>
    <row r="23347">
      <c r="A23347" s="294" t="s">
        <v>21401</v>
      </c>
      <c r="B23347" s="294"/>
      <c r="C23347" s="294"/>
      <c r="D23347" s="294"/>
      <c r="E23347" s="294"/>
      <c r="F23347" s="294"/>
    </row>
    <row r="23348">
      <c r="A23348" s="294"/>
      <c r="B23348" s="294"/>
      <c r="C23348" s="294"/>
      <c r="D23348" s="294"/>
      <c r="E23348" s="294"/>
      <c r="F23348" s="294"/>
    </row>
    <row r="23349">
      <c r="A23349" s="294" t="s">
        <v>35907</v>
      </c>
      <c r="B23349" s="294"/>
      <c r="C23349" s="294"/>
      <c r="D23349" s="294"/>
      <c r="E23349" s="294"/>
      <c r="F23349" s="294"/>
    </row>
    <row r="23350">
      <c r="A23350" s="294" t="s">
        <v>35908</v>
      </c>
      <c r="B23350" s="294"/>
      <c r="C23350" s="294"/>
      <c r="D23350" s="294"/>
      <c r="E23350" s="294"/>
      <c r="F23350" s="294"/>
    </row>
    <row r="23351">
      <c r="A23351" s="294" t="s">
        <v>35909</v>
      </c>
      <c r="B23351" s="294"/>
      <c r="C23351" s="294"/>
      <c r="D23351" s="294"/>
      <c r="E23351" s="294"/>
      <c r="F23351" s="294"/>
    </row>
    <row r="23352">
      <c r="A23352" s="294" t="s">
        <v>35910</v>
      </c>
      <c r="B23352" s="294"/>
      <c r="C23352" s="294"/>
      <c r="D23352" s="294"/>
      <c r="E23352" s="294"/>
      <c r="F23352" s="294"/>
    </row>
    <row r="23353">
      <c r="A23353" s="294" t="s">
        <v>35911</v>
      </c>
      <c r="B23353" s="294"/>
      <c r="C23353" s="294"/>
      <c r="D23353" s="294"/>
      <c r="E23353" s="294"/>
      <c r="F23353" s="294"/>
    </row>
    <row r="23354">
      <c r="A23354" s="294" t="s">
        <v>25385</v>
      </c>
      <c r="B23354" s="294"/>
      <c r="C23354" s="294"/>
      <c r="D23354" s="294"/>
      <c r="E23354" s="294"/>
      <c r="F23354" s="294"/>
    </row>
    <row r="23355">
      <c r="A23355" s="294" t="s">
        <v>35912</v>
      </c>
      <c r="B23355" s="294"/>
      <c r="C23355" s="294"/>
      <c r="D23355" s="294"/>
      <c r="E23355" s="294"/>
      <c r="F23355" s="294"/>
    </row>
    <row r="23356">
      <c r="A23356" s="294" t="s">
        <v>35913</v>
      </c>
      <c r="B23356" s="294"/>
      <c r="C23356" s="294"/>
      <c r="D23356" s="294"/>
      <c r="E23356" s="294"/>
      <c r="F23356" s="294"/>
    </row>
    <row r="23357">
      <c r="A23357" s="294"/>
      <c r="B23357" s="294"/>
      <c r="C23357" s="294"/>
      <c r="D23357" s="294"/>
      <c r="E23357" s="294"/>
      <c r="F23357" s="294"/>
    </row>
    <row r="23358">
      <c r="A23358" s="294" t="s">
        <v>22239</v>
      </c>
      <c r="B23358" s="294"/>
      <c r="C23358" s="294"/>
      <c r="D23358" s="294"/>
      <c r="E23358" s="294"/>
      <c r="F23358" s="294"/>
    </row>
    <row r="23359">
      <c r="A23359" s="294"/>
      <c r="B23359" s="294"/>
      <c r="C23359" s="294"/>
      <c r="D23359" s="294"/>
      <c r="E23359" s="294"/>
      <c r="F23359" s="294"/>
    </row>
    <row r="23360">
      <c r="A23360" s="294" t="s">
        <v>35914</v>
      </c>
      <c r="B23360" s="294"/>
      <c r="C23360" s="294"/>
      <c r="D23360" s="294"/>
      <c r="E23360" s="294"/>
      <c r="F23360" s="294"/>
    </row>
    <row r="23361">
      <c r="A23361" s="294" t="s">
        <v>35915</v>
      </c>
      <c r="B23361" s="294"/>
      <c r="C23361" s="294"/>
      <c r="D23361" s="294"/>
      <c r="E23361" s="294"/>
      <c r="F23361" s="294"/>
    </row>
    <row r="23362">
      <c r="A23362" s="294" t="s">
        <v>35916</v>
      </c>
      <c r="B23362" s="294"/>
      <c r="C23362" s="294"/>
      <c r="D23362" s="294"/>
      <c r="E23362" s="294"/>
      <c r="F23362" s="294"/>
    </row>
    <row r="23363">
      <c r="A23363" s="294" t="s">
        <v>35917</v>
      </c>
      <c r="B23363" s="294"/>
      <c r="C23363" s="294"/>
      <c r="D23363" s="294"/>
      <c r="E23363" s="294"/>
      <c r="F23363" s="294"/>
    </row>
    <row r="23364">
      <c r="A23364" s="294" t="s">
        <v>35918</v>
      </c>
      <c r="B23364" s="294"/>
      <c r="C23364" s="294"/>
      <c r="D23364" s="294"/>
      <c r="E23364" s="294"/>
      <c r="F23364" s="294"/>
    </row>
    <row r="23365">
      <c r="A23365" s="294" t="s">
        <v>35919</v>
      </c>
      <c r="B23365" s="294"/>
      <c r="C23365" s="294"/>
      <c r="D23365" s="294"/>
      <c r="E23365" s="294"/>
      <c r="F23365" s="294"/>
    </row>
    <row r="23366">
      <c r="A23366" s="294" t="s">
        <v>35920</v>
      </c>
      <c r="B23366" s="294"/>
      <c r="C23366" s="294"/>
      <c r="D23366" s="294"/>
      <c r="E23366" s="294"/>
      <c r="F23366" s="294"/>
    </row>
    <row r="23367">
      <c r="A23367" s="294" t="s">
        <v>35921</v>
      </c>
      <c r="B23367" s="294"/>
      <c r="C23367" s="294"/>
      <c r="D23367" s="294"/>
      <c r="E23367" s="294"/>
      <c r="F23367" s="294"/>
    </row>
    <row r="23368">
      <c r="A23368" s="294" t="s">
        <v>35922</v>
      </c>
      <c r="B23368" s="294"/>
      <c r="C23368" s="294"/>
      <c r="D23368" s="294"/>
      <c r="E23368" s="294"/>
      <c r="F23368" s="294"/>
    </row>
    <row r="23369">
      <c r="A23369" s="294"/>
      <c r="B23369" s="294"/>
      <c r="C23369" s="294"/>
      <c r="D23369" s="294"/>
      <c r="E23369" s="294"/>
      <c r="F23369" s="294"/>
    </row>
    <row r="23370">
      <c r="A23370" s="294" t="s">
        <v>21304</v>
      </c>
      <c r="B23370" s="294"/>
      <c r="C23370" s="294"/>
      <c r="D23370" s="294"/>
      <c r="E23370" s="294"/>
      <c r="F23370" s="294"/>
    </row>
    <row r="23371">
      <c r="A23371" s="294"/>
      <c r="B23371" s="294"/>
      <c r="C23371" s="294"/>
      <c r="D23371" s="294"/>
      <c r="E23371" s="294"/>
      <c r="F23371" s="294"/>
    </row>
    <row r="23372">
      <c r="A23372" s="294" t="s">
        <v>35923</v>
      </c>
      <c r="B23372" s="294"/>
      <c r="C23372" s="294"/>
      <c r="D23372" s="294"/>
      <c r="E23372" s="294"/>
      <c r="F23372" s="294"/>
    </row>
    <row r="23373">
      <c r="A23373" s="294" t="s">
        <v>35924</v>
      </c>
      <c r="B23373" s="294"/>
      <c r="C23373" s="294"/>
      <c r="D23373" s="294"/>
      <c r="E23373" s="294"/>
      <c r="F23373" s="294"/>
    </row>
    <row r="23374">
      <c r="A23374" s="294" t="s">
        <v>35925</v>
      </c>
      <c r="B23374" s="294"/>
      <c r="C23374" s="294"/>
      <c r="D23374" s="294"/>
      <c r="E23374" s="294"/>
      <c r="F23374" s="294"/>
    </row>
    <row r="23375">
      <c r="A23375" s="294" t="s">
        <v>35926</v>
      </c>
      <c r="B23375" s="294"/>
      <c r="C23375" s="294"/>
      <c r="D23375" s="294"/>
      <c r="E23375" s="294"/>
      <c r="F23375" s="294"/>
    </row>
    <row r="23376">
      <c r="A23376" s="294" t="s">
        <v>35927</v>
      </c>
      <c r="B23376" s="294"/>
      <c r="C23376" s="294"/>
      <c r="D23376" s="294"/>
      <c r="E23376" s="294"/>
      <c r="F23376" s="294"/>
    </row>
    <row r="23377">
      <c r="A23377" s="294" t="s">
        <v>35928</v>
      </c>
      <c r="B23377" s="294"/>
      <c r="C23377" s="294"/>
      <c r="D23377" s="294"/>
      <c r="E23377" s="294"/>
      <c r="F23377" s="294"/>
    </row>
    <row r="23378">
      <c r="A23378" s="294" t="s">
        <v>23508</v>
      </c>
      <c r="B23378" s="294"/>
      <c r="C23378" s="294"/>
      <c r="D23378" s="294"/>
      <c r="E23378" s="294"/>
      <c r="F23378" s="294"/>
    </row>
    <row r="23379">
      <c r="A23379" s="294" t="s">
        <v>29043</v>
      </c>
      <c r="B23379" s="294"/>
      <c r="C23379" s="294"/>
      <c r="D23379" s="294"/>
      <c r="E23379" s="294"/>
      <c r="F23379" s="294"/>
    </row>
    <row r="23380">
      <c r="A23380" s="294" t="s">
        <v>19761</v>
      </c>
      <c r="B23380" s="294"/>
      <c r="C23380" s="294"/>
      <c r="D23380" s="294"/>
      <c r="E23380" s="294"/>
      <c r="F23380" s="294"/>
    </row>
    <row r="23381">
      <c r="A23381" s="294" t="s">
        <v>21672</v>
      </c>
      <c r="B23381" s="294"/>
      <c r="C23381" s="294"/>
      <c r="D23381" s="294"/>
      <c r="E23381" s="294"/>
      <c r="F23381" s="294"/>
    </row>
    <row r="23382">
      <c r="A23382" s="294" t="s">
        <v>35891</v>
      </c>
      <c r="B23382" s="294"/>
      <c r="C23382" s="294"/>
      <c r="D23382" s="294"/>
      <c r="E23382" s="294"/>
      <c r="F23382" s="294"/>
    </row>
    <row r="23383">
      <c r="A23383" s="294"/>
      <c r="B23383" s="294"/>
      <c r="C23383" s="294"/>
      <c r="D23383" s="294"/>
      <c r="E23383" s="294"/>
      <c r="F23383" s="294"/>
    </row>
    <row r="23384">
      <c r="A23384" s="294"/>
      <c r="B23384" s="294"/>
      <c r="C23384" s="294"/>
      <c r="D23384" s="294"/>
      <c r="E23384" s="294"/>
      <c r="F23384" s="294"/>
    </row>
    <row r="23385">
      <c r="A23385" s="294" t="s">
        <v>21315</v>
      </c>
      <c r="B23385" s="294"/>
      <c r="C23385" s="294"/>
      <c r="D23385" s="294"/>
      <c r="E23385" s="294"/>
      <c r="F23385" s="294"/>
    </row>
    <row r="23386">
      <c r="A23386" s="294"/>
      <c r="B23386" s="294"/>
      <c r="C23386" s="294"/>
      <c r="D23386" s="294"/>
      <c r="E23386" s="294"/>
      <c r="F23386" s="294"/>
    </row>
    <row r="23387">
      <c r="A23387" s="294" t="s">
        <v>35929</v>
      </c>
      <c r="B23387" s="294"/>
      <c r="C23387" s="294"/>
      <c r="D23387" s="294"/>
      <c r="E23387" s="294"/>
      <c r="F23387" s="294"/>
    </row>
    <row r="23388">
      <c r="A23388" s="294" t="s">
        <v>35930</v>
      </c>
      <c r="B23388" s="294"/>
      <c r="C23388" s="294"/>
      <c r="D23388" s="294"/>
      <c r="E23388" s="294"/>
      <c r="F23388" s="294"/>
    </row>
    <row r="23389">
      <c r="A23389" s="294" t="s">
        <v>35931</v>
      </c>
      <c r="B23389" s="294"/>
      <c r="C23389" s="294"/>
      <c r="D23389" s="294"/>
      <c r="E23389" s="294"/>
      <c r="F23389" s="294"/>
    </row>
    <row r="23390">
      <c r="A23390" s="294" t="s">
        <v>35932</v>
      </c>
      <c r="B23390" s="294"/>
      <c r="C23390" s="294"/>
      <c r="D23390" s="294"/>
      <c r="E23390" s="294"/>
      <c r="F23390" s="294"/>
    </row>
    <row r="23391">
      <c r="A23391" s="294" t="s">
        <v>35933</v>
      </c>
      <c r="B23391" s="294"/>
      <c r="C23391" s="294"/>
      <c r="D23391" s="294"/>
      <c r="E23391" s="294"/>
      <c r="F23391" s="294"/>
    </row>
    <row r="23392">
      <c r="A23392" s="294" t="s">
        <v>35934</v>
      </c>
      <c r="B23392" s="294"/>
      <c r="C23392" s="294"/>
      <c r="D23392" s="294"/>
      <c r="E23392" s="294"/>
      <c r="F23392" s="294"/>
    </row>
    <row r="23393">
      <c r="A23393" s="294"/>
      <c r="B23393" s="294"/>
      <c r="C23393" s="294"/>
      <c r="D23393" s="294"/>
      <c r="E23393" s="294"/>
      <c r="F23393" s="294"/>
    </row>
    <row r="23394">
      <c r="A23394" s="294"/>
      <c r="B23394" s="294"/>
      <c r="C23394" s="294"/>
      <c r="D23394" s="294"/>
      <c r="E23394" s="294"/>
      <c r="F23394" s="294"/>
    </row>
    <row r="23395">
      <c r="A23395" s="294" t="s">
        <v>22281</v>
      </c>
      <c r="B23395" s="294"/>
      <c r="C23395" s="294"/>
      <c r="D23395" s="294"/>
      <c r="E23395" s="294"/>
      <c r="F23395" s="294"/>
    </row>
    <row r="23396">
      <c r="A23396" s="294"/>
      <c r="B23396" s="294"/>
      <c r="C23396" s="294"/>
      <c r="D23396" s="294"/>
      <c r="E23396" s="294"/>
      <c r="F23396" s="294"/>
    </row>
    <row r="23397">
      <c r="A23397" s="294" t="s">
        <v>35935</v>
      </c>
      <c r="B23397" s="294"/>
      <c r="C23397" s="294"/>
      <c r="D23397" s="294"/>
      <c r="E23397" s="294"/>
      <c r="F23397" s="294"/>
    </row>
    <row r="23398">
      <c r="A23398" s="294" t="s">
        <v>35936</v>
      </c>
      <c r="B23398" s="294"/>
      <c r="C23398" s="294"/>
      <c r="D23398" s="294"/>
      <c r="E23398" s="294"/>
      <c r="F23398" s="294"/>
    </row>
    <row r="23399">
      <c r="A23399" s="294" t="s">
        <v>35937</v>
      </c>
      <c r="B23399" s="294"/>
      <c r="C23399" s="294"/>
      <c r="D23399" s="294"/>
      <c r="E23399" s="294"/>
      <c r="F23399" s="294"/>
    </row>
    <row r="23400">
      <c r="A23400" s="294" t="s">
        <v>35938</v>
      </c>
      <c r="B23400" s="294"/>
      <c r="C23400" s="294"/>
      <c r="D23400" s="294"/>
      <c r="E23400" s="294"/>
      <c r="F23400" s="294"/>
    </row>
    <row r="23401">
      <c r="A23401" s="294"/>
      <c r="B23401" s="294"/>
      <c r="C23401" s="294"/>
      <c r="D23401" s="294"/>
      <c r="E23401" s="294"/>
      <c r="F23401" s="294"/>
    </row>
    <row r="23402">
      <c r="A23402" s="294" t="s">
        <v>21442</v>
      </c>
      <c r="B23402" s="294"/>
      <c r="C23402" s="294"/>
      <c r="D23402" s="294"/>
      <c r="E23402" s="294"/>
      <c r="F23402" s="294"/>
    </row>
    <row r="23403">
      <c r="A23403" s="294"/>
      <c r="B23403" s="294"/>
      <c r="C23403" s="294"/>
      <c r="D23403" s="294"/>
      <c r="E23403" s="294"/>
      <c r="F23403" s="294"/>
    </row>
    <row r="23404">
      <c r="A23404" s="294" t="s">
        <v>35939</v>
      </c>
      <c r="B23404" s="294"/>
      <c r="C23404" s="294"/>
      <c r="D23404" s="294"/>
      <c r="E23404" s="294"/>
      <c r="F23404" s="294"/>
    </row>
    <row r="23405">
      <c r="A23405" s="294" t="s">
        <v>35940</v>
      </c>
      <c r="B23405" s="294"/>
      <c r="C23405" s="294"/>
      <c r="D23405" s="294"/>
      <c r="E23405" s="294"/>
      <c r="F23405" s="294"/>
    </row>
    <row r="23406">
      <c r="A23406" s="294" t="s">
        <v>35941</v>
      </c>
      <c r="B23406" s="294"/>
      <c r="C23406" s="294"/>
      <c r="D23406" s="294"/>
      <c r="E23406" s="294"/>
      <c r="F23406" s="294"/>
    </row>
    <row r="23407">
      <c r="A23407" s="294" t="s">
        <v>35942</v>
      </c>
      <c r="B23407" s="294"/>
      <c r="C23407" s="294"/>
      <c r="D23407" s="294"/>
      <c r="E23407" s="294"/>
      <c r="F23407" s="294"/>
    </row>
    <row r="23408">
      <c r="A23408" s="294" t="s">
        <v>35943</v>
      </c>
      <c r="B23408" s="294"/>
      <c r="C23408" s="294"/>
      <c r="D23408" s="294"/>
      <c r="E23408" s="294"/>
      <c r="F23408" s="294"/>
    </row>
    <row r="23409">
      <c r="A23409" s="294" t="s">
        <v>35944</v>
      </c>
      <c r="B23409" s="294"/>
      <c r="C23409" s="294"/>
      <c r="D23409" s="294"/>
      <c r="E23409" s="294"/>
      <c r="F23409" s="294"/>
    </row>
    <row r="23410">
      <c r="A23410" s="294" t="s">
        <v>35945</v>
      </c>
      <c r="B23410" s="294"/>
      <c r="C23410" s="294"/>
      <c r="D23410" s="294"/>
      <c r="E23410" s="294"/>
      <c r="F23410" s="294"/>
    </row>
    <row r="23411">
      <c r="A23411" s="294" t="s">
        <v>35946</v>
      </c>
      <c r="B23411" s="294"/>
      <c r="C23411" s="294"/>
      <c r="D23411" s="294"/>
      <c r="E23411" s="294"/>
      <c r="F23411" s="294"/>
    </row>
    <row r="23412">
      <c r="A23412" s="294" t="s">
        <v>35947</v>
      </c>
      <c r="B23412" s="294"/>
      <c r="C23412" s="294"/>
      <c r="D23412" s="294"/>
      <c r="E23412" s="294"/>
      <c r="F23412" s="294"/>
    </row>
    <row r="23413">
      <c r="A23413" s="294"/>
      <c r="B23413" s="294"/>
      <c r="C23413" s="294"/>
      <c r="D23413" s="294"/>
      <c r="E23413" s="294"/>
      <c r="F23413" s="294"/>
    </row>
    <row r="23414">
      <c r="A23414" s="294" t="s">
        <v>23321</v>
      </c>
      <c r="B23414" s="294"/>
      <c r="C23414" s="294"/>
      <c r="D23414" s="294"/>
      <c r="E23414" s="294"/>
      <c r="F23414" s="294"/>
    </row>
    <row r="23415">
      <c r="A23415" s="294" t="s">
        <v>33961</v>
      </c>
      <c r="B23415" s="294"/>
      <c r="C23415" s="294"/>
      <c r="D23415" s="294"/>
      <c r="E23415" s="294"/>
      <c r="F23415" s="294"/>
    </row>
    <row r="23416">
      <c r="A23416" s="294"/>
      <c r="B23416" s="294"/>
      <c r="C23416" s="294"/>
      <c r="D23416" s="294"/>
      <c r="E23416" s="294"/>
      <c r="F23416" s="294"/>
    </row>
    <row r="23417">
      <c r="A23417" s="294" t="s">
        <v>35948</v>
      </c>
      <c r="B23417" s="294"/>
      <c r="C23417" s="294"/>
      <c r="D23417" s="294"/>
      <c r="E23417" s="294"/>
      <c r="F23417" s="294"/>
    </row>
    <row r="23418">
      <c r="A23418" s="294" t="s">
        <v>27045</v>
      </c>
      <c r="B23418" s="294"/>
      <c r="C23418" s="294"/>
      <c r="D23418" s="294"/>
      <c r="E23418" s="294"/>
      <c r="F23418" s="294"/>
    </row>
    <row r="23419">
      <c r="A23419" s="294" t="s">
        <v>35949</v>
      </c>
      <c r="B23419" s="294"/>
      <c r="C23419" s="294"/>
      <c r="D23419" s="294"/>
      <c r="E23419" s="294"/>
      <c r="F23419" s="294"/>
    </row>
    <row r="23420">
      <c r="A23420" s="294" t="s">
        <v>35950</v>
      </c>
      <c r="B23420" s="294"/>
      <c r="C23420" s="294"/>
      <c r="D23420" s="294"/>
      <c r="E23420" s="294"/>
      <c r="F23420" s="294"/>
    </row>
    <row r="23421">
      <c r="A23421" s="294"/>
      <c r="B23421" s="294"/>
      <c r="C23421" s="294"/>
      <c r="D23421" s="294"/>
      <c r="E23421" s="294"/>
      <c r="F23421" s="294"/>
    </row>
    <row r="23422">
      <c r="A23422" s="294" t="s">
        <v>35951</v>
      </c>
      <c r="B23422" s="294"/>
      <c r="C23422" s="294"/>
      <c r="D23422" s="294"/>
      <c r="E23422" s="294"/>
      <c r="F23422" s="294"/>
    </row>
    <row r="23423">
      <c r="A23423" s="294"/>
      <c r="B23423" s="294"/>
      <c r="C23423" s="294"/>
      <c r="D23423" s="294"/>
      <c r="E23423" s="294"/>
      <c r="F23423" s="294"/>
    </row>
    <row r="23424">
      <c r="A23424" s="294" t="s">
        <v>35952</v>
      </c>
      <c r="B23424" s="294"/>
      <c r="C23424" s="294"/>
      <c r="D23424" s="294"/>
      <c r="E23424" s="294"/>
      <c r="F23424" s="294"/>
    </row>
    <row r="23425">
      <c r="A23425" s="294" t="s">
        <v>24131</v>
      </c>
      <c r="B23425" s="294"/>
      <c r="C23425" s="294"/>
      <c r="D23425" s="294"/>
      <c r="E23425" s="294"/>
      <c r="F23425" s="294"/>
    </row>
    <row r="23426">
      <c r="A23426" s="294" t="s">
        <v>35953</v>
      </c>
      <c r="B23426" s="294"/>
      <c r="C23426" s="294"/>
      <c r="D23426" s="294"/>
      <c r="E23426" s="294"/>
      <c r="F23426" s="294"/>
    </row>
    <row r="23427">
      <c r="A23427" s="294" t="s">
        <v>22951</v>
      </c>
      <c r="B23427" s="294"/>
      <c r="C23427" s="294"/>
      <c r="D23427" s="294"/>
      <c r="E23427" s="294"/>
      <c r="F23427" s="294"/>
    </row>
    <row r="23428">
      <c r="A23428" s="294"/>
      <c r="B23428" s="294"/>
      <c r="C23428" s="294"/>
      <c r="D23428" s="294"/>
      <c r="E23428" s="294"/>
      <c r="F23428" s="294"/>
    </row>
    <row r="23429">
      <c r="A23429" s="294" t="s">
        <v>35954</v>
      </c>
      <c r="B23429" s="294"/>
      <c r="C23429" s="294"/>
      <c r="D23429" s="294"/>
      <c r="E23429" s="294"/>
      <c r="F23429" s="294"/>
    </row>
    <row r="23430">
      <c r="A23430" s="294"/>
      <c r="B23430" s="294"/>
      <c r="C23430" s="294"/>
      <c r="D23430" s="294"/>
      <c r="E23430" s="294"/>
      <c r="F23430" s="294"/>
    </row>
    <row r="23431">
      <c r="A23431" s="294" t="s">
        <v>35955</v>
      </c>
      <c r="B23431" s="294"/>
      <c r="C23431" s="294"/>
      <c r="D23431" s="294"/>
      <c r="E23431" s="294"/>
      <c r="F23431" s="294"/>
    </row>
    <row r="23432">
      <c r="A23432" s="294" t="s">
        <v>35956</v>
      </c>
      <c r="B23432" s="294"/>
      <c r="C23432" s="294"/>
      <c r="D23432" s="294"/>
      <c r="E23432" s="294"/>
      <c r="F23432" s="294"/>
    </row>
    <row r="23433">
      <c r="A23433" s="294" t="s">
        <v>35957</v>
      </c>
      <c r="B23433" s="294"/>
      <c r="C23433" s="294"/>
      <c r="D23433" s="294"/>
      <c r="E23433" s="294"/>
      <c r="F23433" s="294"/>
    </row>
    <row r="23434">
      <c r="A23434" s="294" t="s">
        <v>35958</v>
      </c>
      <c r="B23434" s="294"/>
      <c r="C23434" s="294"/>
      <c r="D23434" s="294"/>
      <c r="E23434" s="294"/>
      <c r="F23434" s="294"/>
    </row>
    <row r="23435">
      <c r="A23435" s="294"/>
      <c r="B23435" s="294"/>
      <c r="C23435" s="294"/>
      <c r="D23435" s="294"/>
      <c r="E23435" s="294"/>
      <c r="F23435" s="294"/>
    </row>
    <row r="23436">
      <c r="A23436" s="294" t="s">
        <v>35959</v>
      </c>
      <c r="B23436" s="294"/>
      <c r="C23436" s="294"/>
      <c r="D23436" s="294"/>
      <c r="E23436" s="294"/>
      <c r="F23436" s="294"/>
    </row>
    <row r="23437">
      <c r="A23437" s="294"/>
      <c r="B23437" s="294"/>
      <c r="C23437" s="294"/>
      <c r="D23437" s="294"/>
      <c r="E23437" s="294"/>
      <c r="F23437" s="294"/>
    </row>
    <row r="23438">
      <c r="A23438" s="294"/>
      <c r="B23438" s="294"/>
      <c r="C23438" s="294"/>
      <c r="D23438" s="294"/>
      <c r="E23438" s="294"/>
      <c r="F23438" s="294"/>
    </row>
    <row r="23439">
      <c r="A23439" s="294" t="s">
        <v>35960</v>
      </c>
      <c r="B23439" s="294"/>
      <c r="C23439" s="294"/>
      <c r="D23439" s="294"/>
      <c r="E23439" s="294"/>
      <c r="F23439" s="294"/>
    </row>
    <row r="23440">
      <c r="A23440" s="294" t="s">
        <v>23208</v>
      </c>
      <c r="B23440" s="294"/>
      <c r="C23440" s="294"/>
      <c r="D23440" s="294"/>
      <c r="E23440" s="294"/>
      <c r="F23440" s="294"/>
    </row>
    <row r="23441">
      <c r="A23441" s="294" t="s">
        <v>35961</v>
      </c>
      <c r="B23441" s="294"/>
      <c r="C23441" s="294"/>
      <c r="D23441" s="294"/>
      <c r="E23441" s="294"/>
      <c r="F23441" s="294"/>
    </row>
    <row r="23442">
      <c r="A23442" s="294" t="s">
        <v>35962</v>
      </c>
      <c r="B23442" s="294"/>
      <c r="C23442" s="294"/>
      <c r="D23442" s="294"/>
      <c r="E23442" s="294"/>
      <c r="F23442" s="294"/>
    </row>
    <row r="23443">
      <c r="A23443" s="294" t="s">
        <v>35963</v>
      </c>
      <c r="B23443" s="294"/>
      <c r="C23443" s="294"/>
      <c r="D23443" s="294"/>
      <c r="E23443" s="294"/>
      <c r="F23443" s="294"/>
    </row>
    <row r="23444">
      <c r="A23444" s="294" t="s">
        <v>35964</v>
      </c>
      <c r="B23444" s="294"/>
      <c r="C23444" s="294"/>
      <c r="D23444" s="294"/>
      <c r="E23444" s="294"/>
      <c r="F23444" s="294"/>
    </row>
    <row r="23445">
      <c r="A23445" s="294" t="s">
        <v>22873</v>
      </c>
      <c r="B23445" s="294"/>
      <c r="C23445" s="294"/>
      <c r="D23445" s="294"/>
      <c r="E23445" s="294"/>
      <c r="F23445" s="294"/>
    </row>
    <row r="23446">
      <c r="A23446" s="294" t="s">
        <v>35965</v>
      </c>
      <c r="B23446" s="294"/>
      <c r="C23446" s="294"/>
      <c r="D23446" s="294"/>
      <c r="E23446" s="294"/>
      <c r="F23446" s="294"/>
    </row>
    <row r="23447">
      <c r="A23447" s="294" t="s">
        <v>35966</v>
      </c>
      <c r="B23447" s="294"/>
      <c r="C23447" s="294"/>
      <c r="D23447" s="294"/>
      <c r="E23447" s="294"/>
      <c r="F23447" s="294"/>
    </row>
    <row r="23448">
      <c r="A23448" s="294" t="s">
        <v>35967</v>
      </c>
      <c r="B23448" s="294"/>
      <c r="C23448" s="294"/>
      <c r="D23448" s="294"/>
      <c r="E23448" s="294"/>
      <c r="F23448" s="294"/>
    </row>
    <row r="23449">
      <c r="A23449" s="294" t="s">
        <v>35968</v>
      </c>
      <c r="B23449" s="294"/>
      <c r="C23449" s="294"/>
      <c r="D23449" s="294"/>
      <c r="E23449" s="294"/>
      <c r="F23449" s="294"/>
    </row>
    <row r="23450">
      <c r="A23450" s="294" t="s">
        <v>23052</v>
      </c>
      <c r="B23450" s="294"/>
      <c r="C23450" s="294"/>
      <c r="D23450" s="294"/>
      <c r="E23450" s="294"/>
      <c r="F23450" s="294"/>
    </row>
    <row r="23451">
      <c r="A23451" s="294" t="s">
        <v>35969</v>
      </c>
      <c r="B23451" s="294"/>
      <c r="C23451" s="294"/>
      <c r="D23451" s="294"/>
      <c r="E23451" s="294"/>
      <c r="F23451" s="294"/>
    </row>
    <row r="23452">
      <c r="A23452" s="294" t="s">
        <v>35970</v>
      </c>
      <c r="B23452" s="294"/>
      <c r="C23452" s="294"/>
      <c r="D23452" s="294"/>
      <c r="E23452" s="294"/>
      <c r="F23452" s="294"/>
    </row>
    <row r="23453">
      <c r="A23453" s="294" t="s">
        <v>35971</v>
      </c>
      <c r="B23453" s="294"/>
      <c r="C23453" s="294"/>
      <c r="D23453" s="294"/>
      <c r="E23453" s="294"/>
      <c r="F23453" s="294"/>
    </row>
    <row r="23454">
      <c r="A23454" s="294"/>
      <c r="B23454" s="294"/>
      <c r="C23454" s="294"/>
      <c r="D23454" s="294"/>
      <c r="E23454" s="294"/>
      <c r="F23454" s="294"/>
    </row>
    <row r="23455">
      <c r="A23455" s="294" t="s">
        <v>28124</v>
      </c>
      <c r="B23455" s="294"/>
      <c r="C23455" s="294"/>
      <c r="D23455" s="294"/>
      <c r="E23455" s="294"/>
      <c r="F23455" s="294"/>
    </row>
    <row r="23456">
      <c r="A23456" s="294" t="s">
        <v>35972</v>
      </c>
      <c r="B23456" s="294"/>
      <c r="C23456" s="294"/>
      <c r="D23456" s="294"/>
      <c r="E23456" s="294"/>
      <c r="F23456" s="294"/>
    </row>
    <row r="23457">
      <c r="A23457" s="294" t="s">
        <v>35973</v>
      </c>
      <c r="B23457" s="294"/>
      <c r="C23457" s="294"/>
      <c r="D23457" s="294"/>
      <c r="E23457" s="294"/>
      <c r="F23457" s="294"/>
    </row>
    <row r="23458">
      <c r="A23458" s="294" t="s">
        <v>21618</v>
      </c>
      <c r="B23458" s="294"/>
      <c r="C23458" s="294"/>
      <c r="D23458" s="294"/>
      <c r="E23458" s="294"/>
      <c r="F23458" s="294"/>
    </row>
    <row r="23459">
      <c r="A23459" s="294" t="s">
        <v>35974</v>
      </c>
      <c r="B23459" s="294"/>
      <c r="C23459" s="294"/>
      <c r="D23459" s="294"/>
      <c r="E23459" s="294"/>
      <c r="F23459" s="294"/>
    </row>
    <row r="23460">
      <c r="A23460" s="294"/>
      <c r="B23460" s="294"/>
      <c r="C23460" s="294"/>
      <c r="D23460" s="294"/>
      <c r="E23460" s="294"/>
      <c r="F23460" s="294"/>
    </row>
    <row r="23461">
      <c r="A23461" s="294" t="s">
        <v>22512</v>
      </c>
      <c r="B23461" s="294"/>
      <c r="C23461" s="294"/>
      <c r="D23461" s="294"/>
      <c r="E23461" s="294"/>
      <c r="F23461" s="294"/>
    </row>
    <row r="23462">
      <c r="A23462" s="294" t="s">
        <v>35975</v>
      </c>
      <c r="B23462" s="294"/>
      <c r="C23462" s="294"/>
      <c r="D23462" s="294"/>
      <c r="E23462" s="294"/>
      <c r="F23462" s="294"/>
    </row>
    <row r="23463">
      <c r="A23463" s="294"/>
      <c r="B23463" s="294"/>
      <c r="C23463" s="294"/>
      <c r="D23463" s="294"/>
      <c r="E23463" s="294"/>
      <c r="F23463" s="294"/>
    </row>
    <row r="23464">
      <c r="A23464" s="294" t="s">
        <v>35976</v>
      </c>
      <c r="B23464" s="294"/>
      <c r="C23464" s="294"/>
      <c r="D23464" s="294"/>
      <c r="E23464" s="294"/>
      <c r="F23464" s="294"/>
    </row>
    <row r="23465">
      <c r="A23465" s="294" t="s">
        <v>35977</v>
      </c>
      <c r="B23465" s="294"/>
      <c r="C23465" s="294"/>
      <c r="D23465" s="294"/>
      <c r="E23465" s="294"/>
      <c r="F23465" s="294"/>
    </row>
    <row r="23466">
      <c r="A23466" s="294" t="s">
        <v>35978</v>
      </c>
      <c r="B23466" s="294"/>
      <c r="C23466" s="294"/>
      <c r="D23466" s="294"/>
      <c r="E23466" s="294"/>
      <c r="F23466" s="294"/>
    </row>
    <row r="23467">
      <c r="A23467" s="294" t="s">
        <v>35979</v>
      </c>
      <c r="B23467" s="294"/>
      <c r="C23467" s="294"/>
      <c r="D23467" s="294"/>
      <c r="E23467" s="294"/>
      <c r="F23467" s="294"/>
    </row>
    <row r="23468">
      <c r="A23468" s="294" t="s">
        <v>35980</v>
      </c>
      <c r="B23468" s="294"/>
      <c r="C23468" s="294"/>
      <c r="D23468" s="294"/>
      <c r="E23468" s="294"/>
      <c r="F23468" s="294"/>
    </row>
    <row r="23469">
      <c r="A23469" s="294" t="s">
        <v>35981</v>
      </c>
      <c r="B23469" s="294"/>
      <c r="C23469" s="294"/>
      <c r="D23469" s="294"/>
      <c r="E23469" s="294"/>
      <c r="F23469" s="294"/>
    </row>
    <row r="23470">
      <c r="A23470" s="294"/>
      <c r="B23470" s="294"/>
      <c r="C23470" s="294"/>
      <c r="D23470" s="294"/>
      <c r="E23470" s="294"/>
      <c r="F23470" s="294"/>
    </row>
    <row r="23471">
      <c r="A23471" s="294" t="s">
        <v>23148</v>
      </c>
      <c r="B23471" s="294"/>
      <c r="C23471" s="294"/>
      <c r="D23471" s="294"/>
      <c r="E23471" s="294"/>
      <c r="F23471" s="294"/>
    </row>
    <row r="23472">
      <c r="A23472" s="294" t="s">
        <v>35982</v>
      </c>
      <c r="B23472" s="294"/>
      <c r="C23472" s="294"/>
      <c r="D23472" s="294"/>
      <c r="E23472" s="294"/>
      <c r="F23472" s="294"/>
    </row>
    <row r="23473">
      <c r="A23473" s="294"/>
      <c r="B23473" s="294"/>
      <c r="C23473" s="294"/>
      <c r="D23473" s="294"/>
      <c r="E23473" s="294"/>
      <c r="F23473" s="294"/>
    </row>
    <row r="23474">
      <c r="A23474" s="294" t="s">
        <v>35983</v>
      </c>
      <c r="B23474" s="294"/>
      <c r="C23474" s="294"/>
      <c r="D23474" s="294"/>
      <c r="E23474" s="294"/>
      <c r="F23474" s="294"/>
    </row>
    <row r="23475">
      <c r="A23475" s="294" t="s">
        <v>35984</v>
      </c>
      <c r="B23475" s="294"/>
      <c r="C23475" s="294"/>
      <c r="D23475" s="294"/>
      <c r="E23475" s="294"/>
      <c r="F23475" s="294"/>
    </row>
    <row r="23476">
      <c r="A23476" s="294" t="s">
        <v>35985</v>
      </c>
      <c r="B23476" s="294"/>
      <c r="C23476" s="294"/>
      <c r="D23476" s="294"/>
      <c r="E23476" s="294"/>
      <c r="F23476" s="294"/>
    </row>
    <row r="23477">
      <c r="A23477" s="294" t="s">
        <v>35986</v>
      </c>
      <c r="B23477" s="294"/>
      <c r="C23477" s="294"/>
      <c r="D23477" s="294"/>
      <c r="E23477" s="294"/>
      <c r="F23477" s="294"/>
    </row>
    <row r="23478">
      <c r="A23478" s="294" t="s">
        <v>35987</v>
      </c>
      <c r="B23478" s="294"/>
      <c r="C23478" s="294"/>
      <c r="D23478" s="294"/>
      <c r="E23478" s="294"/>
      <c r="F23478" s="294"/>
    </row>
    <row r="23479">
      <c r="A23479" s="294"/>
      <c r="B23479" s="294"/>
      <c r="C23479" s="294"/>
      <c r="D23479" s="294"/>
      <c r="E23479" s="294"/>
      <c r="F23479" s="294"/>
    </row>
    <row r="23480">
      <c r="A23480" s="294" t="s">
        <v>21945</v>
      </c>
      <c r="B23480" s="294"/>
      <c r="C23480" s="294"/>
      <c r="D23480" s="294"/>
      <c r="E23480" s="294"/>
      <c r="F23480" s="294"/>
    </row>
    <row r="23481">
      <c r="A23481" s="294" t="s">
        <v>35988</v>
      </c>
      <c r="B23481" s="294"/>
      <c r="C23481" s="294"/>
      <c r="D23481" s="294"/>
      <c r="E23481" s="294"/>
      <c r="F23481" s="294"/>
    </row>
    <row r="23482">
      <c r="A23482" s="294"/>
      <c r="B23482" s="294"/>
      <c r="C23482" s="294"/>
      <c r="D23482" s="294"/>
      <c r="E23482" s="294"/>
      <c r="F23482" s="294"/>
    </row>
    <row r="23483">
      <c r="A23483" s="294" t="s">
        <v>35989</v>
      </c>
      <c r="B23483" s="294"/>
      <c r="C23483" s="294"/>
      <c r="D23483" s="294"/>
      <c r="E23483" s="294"/>
      <c r="F23483" s="294"/>
    </row>
    <row r="23484">
      <c r="A23484" s="294" t="s">
        <v>35990</v>
      </c>
      <c r="B23484" s="294"/>
      <c r="C23484" s="294"/>
      <c r="D23484" s="294"/>
      <c r="E23484" s="294"/>
      <c r="F23484" s="294"/>
    </row>
    <row r="23485">
      <c r="A23485" s="294" t="s">
        <v>35991</v>
      </c>
      <c r="B23485" s="294"/>
      <c r="C23485" s="294"/>
      <c r="D23485" s="294"/>
      <c r="E23485" s="294"/>
      <c r="F23485" s="294"/>
    </row>
    <row r="23486">
      <c r="A23486" s="294" t="s">
        <v>35992</v>
      </c>
      <c r="B23486" s="294"/>
      <c r="C23486" s="294"/>
      <c r="D23486" s="294"/>
      <c r="E23486" s="294"/>
      <c r="F23486" s="294"/>
    </row>
    <row r="23487">
      <c r="A23487" s="294" t="s">
        <v>35993</v>
      </c>
      <c r="B23487" s="294"/>
      <c r="C23487" s="294"/>
      <c r="D23487" s="294"/>
      <c r="E23487" s="294"/>
      <c r="F23487" s="294"/>
    </row>
    <row r="23488">
      <c r="A23488" s="294" t="s">
        <v>35994</v>
      </c>
      <c r="B23488" s="294"/>
      <c r="C23488" s="294"/>
      <c r="D23488" s="294"/>
      <c r="E23488" s="294"/>
      <c r="F23488" s="294"/>
    </row>
    <row r="23489">
      <c r="A23489" s="294" t="s">
        <v>35995</v>
      </c>
      <c r="B23489" s="294"/>
      <c r="C23489" s="294"/>
      <c r="D23489" s="294"/>
      <c r="E23489" s="294"/>
      <c r="F23489" s="294"/>
    </row>
    <row r="23490">
      <c r="A23490" s="294"/>
      <c r="B23490" s="294"/>
      <c r="C23490" s="294"/>
      <c r="D23490" s="294"/>
      <c r="E23490" s="294"/>
      <c r="F23490" s="294"/>
    </row>
    <row r="23491">
      <c r="A23491" s="294" t="s">
        <v>35996</v>
      </c>
      <c r="B23491" s="294"/>
      <c r="C23491" s="294"/>
      <c r="D23491" s="294"/>
      <c r="E23491" s="294"/>
      <c r="F23491" s="294"/>
    </row>
    <row r="23492">
      <c r="A23492" s="294"/>
      <c r="B23492" s="294"/>
      <c r="C23492" s="294"/>
      <c r="D23492" s="294"/>
      <c r="E23492" s="294"/>
      <c r="F23492" s="294"/>
    </row>
    <row r="23493">
      <c r="A23493" s="294" t="s">
        <v>35997</v>
      </c>
      <c r="B23493" s="294"/>
      <c r="C23493" s="294"/>
      <c r="D23493" s="294"/>
      <c r="E23493" s="294"/>
      <c r="F23493" s="294"/>
    </row>
    <row r="23494">
      <c r="A23494" s="294" t="s">
        <v>35998</v>
      </c>
      <c r="B23494" s="294"/>
      <c r="C23494" s="294"/>
      <c r="D23494" s="294"/>
      <c r="E23494" s="294"/>
      <c r="F23494" s="294"/>
    </row>
    <row r="23495">
      <c r="A23495" s="294" t="s">
        <v>35999</v>
      </c>
      <c r="B23495" s="294"/>
      <c r="C23495" s="294"/>
      <c r="D23495" s="294"/>
      <c r="E23495" s="294"/>
      <c r="F23495" s="294"/>
    </row>
    <row r="23496">
      <c r="A23496" s="294" t="s">
        <v>36000</v>
      </c>
      <c r="B23496" s="294"/>
      <c r="C23496" s="294"/>
      <c r="D23496" s="294"/>
      <c r="E23496" s="294"/>
      <c r="F23496" s="294"/>
    </row>
    <row r="23497">
      <c r="A23497" s="294" t="s">
        <v>36001</v>
      </c>
      <c r="B23497" s="294"/>
      <c r="C23497" s="294"/>
      <c r="D23497" s="294"/>
      <c r="E23497" s="294"/>
      <c r="F23497" s="294"/>
    </row>
    <row r="23498">
      <c r="A23498" s="294" t="s">
        <v>36002</v>
      </c>
      <c r="B23498" s="294"/>
      <c r="C23498" s="294"/>
      <c r="D23498" s="294"/>
      <c r="E23498" s="294"/>
      <c r="F23498" s="294"/>
    </row>
    <row r="23499">
      <c r="A23499" s="294" t="s">
        <v>36003</v>
      </c>
      <c r="B23499" s="294"/>
      <c r="C23499" s="294"/>
      <c r="D23499" s="294"/>
      <c r="E23499" s="294"/>
      <c r="F23499" s="294"/>
    </row>
    <row r="23500">
      <c r="A23500" s="294" t="s">
        <v>29784</v>
      </c>
      <c r="B23500" s="294"/>
      <c r="C23500" s="294"/>
      <c r="D23500" s="294"/>
      <c r="E23500" s="294"/>
      <c r="F23500" s="294"/>
    </row>
    <row r="23501">
      <c r="A23501" s="294" t="s">
        <v>36004</v>
      </c>
      <c r="B23501" s="294"/>
      <c r="C23501" s="294"/>
      <c r="D23501" s="294"/>
      <c r="E23501" s="294"/>
      <c r="F23501" s="294"/>
    </row>
    <row r="23502">
      <c r="A23502" s="294" t="s">
        <v>36005</v>
      </c>
      <c r="B23502" s="294"/>
      <c r="C23502" s="294"/>
      <c r="D23502" s="294"/>
      <c r="E23502" s="294"/>
      <c r="F23502" s="294"/>
    </row>
    <row r="23503">
      <c r="A23503" s="294"/>
      <c r="B23503" s="294"/>
      <c r="C23503" s="294"/>
      <c r="D23503" s="294"/>
      <c r="E23503" s="294"/>
      <c r="F23503" s="294"/>
    </row>
    <row r="23504">
      <c r="A23504" s="294" t="s">
        <v>22239</v>
      </c>
      <c r="B23504" s="294"/>
      <c r="C23504" s="294"/>
      <c r="D23504" s="294"/>
      <c r="E23504" s="294"/>
      <c r="F23504" s="294"/>
    </row>
    <row r="23505">
      <c r="A23505" s="294"/>
      <c r="B23505" s="294"/>
      <c r="C23505" s="294"/>
      <c r="D23505" s="294"/>
      <c r="E23505" s="294"/>
      <c r="F23505" s="294"/>
    </row>
    <row r="23506">
      <c r="A23506" s="294" t="s">
        <v>36006</v>
      </c>
      <c r="B23506" s="294"/>
      <c r="C23506" s="294"/>
      <c r="D23506" s="294"/>
      <c r="E23506" s="294"/>
      <c r="F23506" s="294"/>
    </row>
    <row r="23507">
      <c r="A23507" s="294" t="s">
        <v>36007</v>
      </c>
      <c r="B23507" s="294"/>
      <c r="C23507" s="294"/>
      <c r="D23507" s="294"/>
      <c r="E23507" s="294"/>
      <c r="F23507" s="294"/>
    </row>
    <row r="23508">
      <c r="A23508" s="294" t="s">
        <v>36008</v>
      </c>
      <c r="B23508" s="294"/>
      <c r="C23508" s="294"/>
      <c r="D23508" s="294"/>
      <c r="E23508" s="294"/>
      <c r="F23508" s="294"/>
    </row>
    <row r="23509">
      <c r="A23509" s="294" t="s">
        <v>36009</v>
      </c>
      <c r="B23509" s="294"/>
      <c r="C23509" s="294"/>
      <c r="D23509" s="294"/>
      <c r="E23509" s="294"/>
      <c r="F23509" s="294"/>
    </row>
    <row r="23510">
      <c r="A23510" s="294" t="s">
        <v>36010</v>
      </c>
      <c r="B23510" s="294"/>
      <c r="C23510" s="294"/>
      <c r="D23510" s="294"/>
      <c r="E23510" s="294"/>
      <c r="F23510" s="294"/>
    </row>
    <row r="23511">
      <c r="A23511" s="294" t="s">
        <v>36011</v>
      </c>
      <c r="B23511" s="294"/>
      <c r="C23511" s="294"/>
      <c r="D23511" s="294"/>
      <c r="E23511" s="294"/>
      <c r="F23511" s="294"/>
    </row>
    <row r="23512">
      <c r="A23512" s="294" t="s">
        <v>36012</v>
      </c>
      <c r="B23512" s="294"/>
      <c r="C23512" s="294"/>
      <c r="D23512" s="294"/>
      <c r="E23512" s="294"/>
      <c r="F23512" s="294"/>
    </row>
    <row r="23513">
      <c r="A23513" s="294" t="s">
        <v>36013</v>
      </c>
      <c r="B23513" s="294"/>
      <c r="C23513" s="294"/>
      <c r="D23513" s="294"/>
      <c r="E23513" s="294"/>
      <c r="F23513" s="294"/>
    </row>
    <row r="23514">
      <c r="A23514" s="294" t="s">
        <v>35818</v>
      </c>
      <c r="B23514" s="294"/>
      <c r="C23514" s="294"/>
      <c r="D23514" s="294"/>
      <c r="E23514" s="294"/>
      <c r="F23514" s="294"/>
    </row>
    <row r="23515">
      <c r="A23515" s="294" t="s">
        <v>36014</v>
      </c>
      <c r="B23515" s="294"/>
      <c r="C23515" s="294"/>
      <c r="D23515" s="294"/>
      <c r="E23515" s="294"/>
      <c r="F23515" s="294"/>
    </row>
    <row r="23516">
      <c r="A23516" s="294" t="s">
        <v>36015</v>
      </c>
      <c r="B23516" s="294"/>
      <c r="C23516" s="294"/>
      <c r="D23516" s="294"/>
      <c r="E23516" s="294"/>
      <c r="F23516" s="294"/>
    </row>
    <row r="23517">
      <c r="A23517" s="294" t="s">
        <v>25112</v>
      </c>
      <c r="B23517" s="294"/>
      <c r="C23517" s="294"/>
      <c r="D23517" s="294"/>
      <c r="E23517" s="294"/>
      <c r="F23517" s="294"/>
    </row>
    <row r="23518">
      <c r="A23518" s="294" t="s">
        <v>36016</v>
      </c>
      <c r="B23518" s="294"/>
      <c r="C23518" s="294"/>
      <c r="D23518" s="294"/>
      <c r="E23518" s="294"/>
      <c r="F23518" s="294"/>
    </row>
    <row r="23519">
      <c r="A23519" s="294"/>
      <c r="B23519" s="294"/>
      <c r="C23519" s="294"/>
      <c r="D23519" s="294"/>
      <c r="E23519" s="294"/>
      <c r="F23519" s="294"/>
    </row>
    <row r="23520">
      <c r="A23520" s="294" t="s">
        <v>21990</v>
      </c>
      <c r="B23520" s="294"/>
      <c r="C23520" s="294"/>
      <c r="D23520" s="294"/>
      <c r="E23520" s="294"/>
      <c r="F23520" s="294"/>
    </row>
    <row r="23521">
      <c r="A23521" s="294"/>
      <c r="B23521" s="294"/>
      <c r="C23521" s="294"/>
      <c r="D23521" s="294"/>
      <c r="E23521" s="294"/>
      <c r="F23521" s="294"/>
    </row>
    <row r="23522">
      <c r="A23522" s="294" t="s">
        <v>23274</v>
      </c>
      <c r="B23522" s="294"/>
      <c r="C23522" s="294"/>
      <c r="D23522" s="294"/>
      <c r="E23522" s="294"/>
      <c r="F23522" s="294"/>
    </row>
    <row r="23523">
      <c r="A23523" s="294" t="s">
        <v>36017</v>
      </c>
      <c r="B23523" s="294"/>
      <c r="C23523" s="294"/>
      <c r="D23523" s="294"/>
      <c r="E23523" s="294"/>
      <c r="F23523" s="294"/>
    </row>
    <row r="23524">
      <c r="A23524" s="294" t="s">
        <v>36018</v>
      </c>
      <c r="B23524" s="294"/>
      <c r="C23524" s="294"/>
      <c r="D23524" s="294"/>
      <c r="E23524" s="294"/>
      <c r="F23524" s="294"/>
    </row>
    <row r="23525">
      <c r="A23525" s="294" t="s">
        <v>36019</v>
      </c>
      <c r="B23525" s="294"/>
      <c r="C23525" s="294"/>
      <c r="D23525" s="294"/>
      <c r="E23525" s="294"/>
      <c r="F23525" s="294"/>
    </row>
    <row r="23526">
      <c r="A23526" s="294" t="s">
        <v>36020</v>
      </c>
      <c r="B23526" s="294"/>
      <c r="C23526" s="294"/>
      <c r="D23526" s="294"/>
      <c r="E23526" s="294"/>
      <c r="F23526" s="294"/>
    </row>
    <row r="23527">
      <c r="A23527" s="294" t="s">
        <v>36021</v>
      </c>
      <c r="B23527" s="294"/>
      <c r="C23527" s="294"/>
      <c r="D23527" s="294"/>
      <c r="E23527" s="294"/>
      <c r="F23527" s="294"/>
    </row>
    <row r="23528">
      <c r="A23528" s="294" t="s">
        <v>36022</v>
      </c>
      <c r="B23528" s="294"/>
      <c r="C23528" s="294"/>
      <c r="D23528" s="294"/>
      <c r="E23528" s="294"/>
      <c r="F23528" s="294"/>
    </row>
    <row r="23529">
      <c r="A23529" s="294" t="s">
        <v>36023</v>
      </c>
      <c r="B23529" s="294"/>
      <c r="C23529" s="294"/>
      <c r="D23529" s="294"/>
      <c r="E23529" s="294"/>
      <c r="F23529" s="294"/>
    </row>
    <row r="23530">
      <c r="A23530" s="294" t="s">
        <v>36024</v>
      </c>
      <c r="B23530" s="294"/>
      <c r="C23530" s="294"/>
      <c r="D23530" s="294"/>
      <c r="E23530" s="294"/>
      <c r="F23530" s="294"/>
    </row>
    <row r="23531">
      <c r="A23531" s="294" t="s">
        <v>36025</v>
      </c>
      <c r="B23531" s="294"/>
      <c r="C23531" s="294"/>
      <c r="D23531" s="294"/>
      <c r="E23531" s="294"/>
      <c r="F23531" s="294"/>
    </row>
    <row r="23532">
      <c r="A23532" s="294" t="s">
        <v>36026</v>
      </c>
      <c r="B23532" s="294"/>
      <c r="C23532" s="294"/>
      <c r="D23532" s="294"/>
      <c r="E23532" s="294"/>
      <c r="F23532" s="294"/>
    </row>
    <row r="23533">
      <c r="A23533" s="294" t="s">
        <v>36027</v>
      </c>
      <c r="B23533" s="294"/>
      <c r="C23533" s="294"/>
      <c r="D23533" s="294"/>
      <c r="E23533" s="294"/>
      <c r="F23533" s="294"/>
    </row>
    <row r="23534">
      <c r="A23534" s="294" t="s">
        <v>36028</v>
      </c>
      <c r="B23534" s="294"/>
      <c r="C23534" s="294"/>
      <c r="D23534" s="294"/>
      <c r="E23534" s="294"/>
      <c r="F23534" s="294"/>
    </row>
    <row r="23535">
      <c r="A23535" s="294" t="s">
        <v>36029</v>
      </c>
      <c r="B23535" s="294"/>
      <c r="C23535" s="294"/>
      <c r="D23535" s="294"/>
      <c r="E23535" s="294"/>
      <c r="F23535" s="294"/>
    </row>
    <row r="23536">
      <c r="A23536" s="294" t="s">
        <v>36030</v>
      </c>
      <c r="B23536" s="294"/>
      <c r="C23536" s="294"/>
      <c r="D23536" s="294"/>
      <c r="E23536" s="294"/>
      <c r="F23536" s="294"/>
    </row>
    <row r="23537">
      <c r="A23537" s="294" t="s">
        <v>36031</v>
      </c>
      <c r="B23537" s="294"/>
      <c r="C23537" s="294"/>
      <c r="D23537" s="294"/>
      <c r="E23537" s="294"/>
      <c r="F23537" s="294"/>
    </row>
    <row r="23538">
      <c r="A23538" s="294" t="s">
        <v>23508</v>
      </c>
      <c r="B23538" s="294"/>
      <c r="C23538" s="294"/>
      <c r="D23538" s="294"/>
      <c r="E23538" s="294"/>
      <c r="F23538" s="294"/>
    </row>
    <row r="23539">
      <c r="A23539" s="294" t="s">
        <v>29043</v>
      </c>
      <c r="B23539" s="294"/>
      <c r="C23539" s="294"/>
      <c r="D23539" s="294"/>
      <c r="E23539" s="294"/>
      <c r="F23539" s="294"/>
    </row>
    <row r="23540">
      <c r="A23540" s="294" t="s">
        <v>36032</v>
      </c>
      <c r="B23540" s="294"/>
      <c r="C23540" s="294"/>
      <c r="D23540" s="294"/>
      <c r="E23540" s="294"/>
      <c r="F23540" s="294"/>
    </row>
    <row r="23541">
      <c r="A23541" s="294" t="s">
        <v>21672</v>
      </c>
      <c r="B23541" s="294"/>
      <c r="C23541" s="294"/>
      <c r="D23541" s="294"/>
      <c r="E23541" s="294"/>
      <c r="F23541" s="294"/>
    </row>
    <row r="23542">
      <c r="A23542" s="294" t="s">
        <v>35974</v>
      </c>
      <c r="B23542" s="294"/>
      <c r="C23542" s="294"/>
      <c r="D23542" s="294"/>
      <c r="E23542" s="294"/>
      <c r="F23542" s="294"/>
    </row>
    <row r="23543">
      <c r="A23543" s="294"/>
      <c r="B23543" s="294"/>
      <c r="C23543" s="294"/>
      <c r="D23543" s="294"/>
      <c r="E23543" s="294"/>
      <c r="F23543" s="294"/>
    </row>
    <row r="23544">
      <c r="A23544" s="294" t="s">
        <v>36033</v>
      </c>
      <c r="B23544" s="294"/>
      <c r="C23544" s="294"/>
      <c r="D23544" s="294"/>
      <c r="E23544" s="294"/>
      <c r="F23544" s="294"/>
    </row>
    <row r="23545">
      <c r="A23545" s="294"/>
      <c r="B23545" s="294"/>
      <c r="C23545" s="294"/>
      <c r="D23545" s="294"/>
      <c r="E23545" s="294"/>
      <c r="F23545" s="294"/>
    </row>
    <row r="23546">
      <c r="A23546" s="294" t="s">
        <v>36034</v>
      </c>
      <c r="B23546" s="294"/>
      <c r="C23546" s="294"/>
      <c r="D23546" s="294"/>
      <c r="E23546" s="294"/>
      <c r="F23546" s="294"/>
    </row>
    <row r="23547">
      <c r="A23547" s="294" t="s">
        <v>35159</v>
      </c>
      <c r="B23547" s="294"/>
      <c r="C23547" s="294"/>
      <c r="D23547" s="294"/>
      <c r="E23547" s="294"/>
      <c r="F23547" s="294"/>
    </row>
    <row r="23548">
      <c r="A23548" s="294" t="s">
        <v>36035</v>
      </c>
      <c r="B23548" s="294"/>
      <c r="C23548" s="294"/>
      <c r="D23548" s="294"/>
      <c r="E23548" s="294"/>
      <c r="F23548" s="294"/>
    </row>
    <row r="23549">
      <c r="A23549" s="294" t="s">
        <v>34814</v>
      </c>
      <c r="B23549" s="294" t="s">
        <v>36036</v>
      </c>
      <c r="C23549" s="294"/>
      <c r="D23549" s="294"/>
      <c r="E23549" s="294"/>
      <c r="F23549" s="294"/>
    </row>
    <row r="23550">
      <c r="A23550" s="294" t="s">
        <v>36037</v>
      </c>
      <c r="B23550" s="294"/>
      <c r="C23550" s="294"/>
      <c r="D23550" s="294"/>
      <c r="E23550" s="294"/>
      <c r="F23550" s="294"/>
    </row>
    <row r="23551">
      <c r="A23551" s="294" t="s">
        <v>36038</v>
      </c>
      <c r="B23551" s="294"/>
      <c r="C23551" s="294"/>
      <c r="D23551" s="294"/>
      <c r="E23551" s="294"/>
      <c r="F23551" s="294"/>
    </row>
    <row r="23552">
      <c r="A23552" s="294"/>
      <c r="B23552" s="294"/>
      <c r="C23552" s="294"/>
      <c r="D23552" s="294"/>
      <c r="E23552" s="294"/>
      <c r="F23552" s="294"/>
    </row>
    <row r="23553">
      <c r="A23553" s="294"/>
      <c r="B23553" s="294"/>
      <c r="C23553" s="294"/>
      <c r="D23553" s="294"/>
      <c r="E23553" s="294"/>
      <c r="F23553" s="294"/>
    </row>
    <row r="23554">
      <c r="A23554" s="294" t="s">
        <v>36039</v>
      </c>
      <c r="B23554" s="294"/>
      <c r="C23554" s="294"/>
      <c r="D23554" s="294"/>
      <c r="E23554" s="294"/>
      <c r="F23554" s="294"/>
    </row>
    <row r="23555">
      <c r="A23555" s="294"/>
      <c r="B23555" s="294"/>
      <c r="C23555" s="294"/>
      <c r="D23555" s="294"/>
      <c r="E23555" s="294"/>
      <c r="F23555" s="294"/>
    </row>
    <row r="23556">
      <c r="A23556" s="294" t="s">
        <v>36040</v>
      </c>
      <c r="B23556" s="294"/>
      <c r="C23556" s="294"/>
      <c r="D23556" s="294"/>
      <c r="E23556" s="294"/>
      <c r="F23556" s="294"/>
    </row>
    <row r="23557">
      <c r="A23557" s="294" t="s">
        <v>36041</v>
      </c>
      <c r="B23557" s="294"/>
      <c r="C23557" s="294"/>
      <c r="D23557" s="294"/>
      <c r="E23557" s="294"/>
      <c r="F23557" s="294"/>
    </row>
    <row r="23558">
      <c r="A23558" s="294" t="s">
        <v>36042</v>
      </c>
      <c r="B23558" s="294"/>
      <c r="C23558" s="294"/>
      <c r="D23558" s="294"/>
      <c r="E23558" s="294"/>
      <c r="F23558" s="294"/>
    </row>
    <row r="23559">
      <c r="A23559" s="294" t="s">
        <v>36043</v>
      </c>
      <c r="B23559" s="294"/>
      <c r="C23559" s="294"/>
      <c r="D23559" s="294"/>
      <c r="E23559" s="294"/>
      <c r="F23559" s="294"/>
    </row>
    <row r="23560">
      <c r="A23560" s="294" t="s">
        <v>36044</v>
      </c>
      <c r="B23560" s="294"/>
      <c r="C23560" s="294"/>
      <c r="D23560" s="294"/>
      <c r="E23560" s="294"/>
      <c r="F23560" s="294"/>
    </row>
    <row r="23561">
      <c r="A23561" s="294"/>
      <c r="B23561" s="294"/>
      <c r="C23561" s="294"/>
      <c r="D23561" s="294"/>
      <c r="E23561" s="294"/>
      <c r="F23561" s="294"/>
    </row>
    <row r="23562">
      <c r="A23562" s="294" t="s">
        <v>36045</v>
      </c>
      <c r="B23562" s="294"/>
      <c r="C23562" s="294"/>
      <c r="D23562" s="294"/>
      <c r="E23562" s="294"/>
      <c r="F23562" s="294"/>
    </row>
    <row r="23563">
      <c r="A23563" s="294"/>
      <c r="B23563" s="294"/>
      <c r="C23563" s="294"/>
      <c r="D23563" s="294"/>
      <c r="E23563" s="294"/>
      <c r="F23563" s="294"/>
    </row>
    <row r="23564">
      <c r="A23564" s="294" t="s">
        <v>36046</v>
      </c>
      <c r="B23564" s="294"/>
      <c r="C23564" s="294"/>
      <c r="D23564" s="294"/>
      <c r="E23564" s="294"/>
      <c r="F23564" s="294"/>
    </row>
    <row r="23565">
      <c r="A23565" s="294" t="s">
        <v>36047</v>
      </c>
      <c r="B23565" s="294"/>
      <c r="C23565" s="294"/>
      <c r="D23565" s="294"/>
      <c r="E23565" s="294"/>
      <c r="F23565" s="294"/>
    </row>
    <row r="23566">
      <c r="A23566" s="294" t="s">
        <v>36048</v>
      </c>
      <c r="B23566" s="294"/>
      <c r="C23566" s="294"/>
      <c r="D23566" s="294"/>
      <c r="E23566" s="294"/>
      <c r="F23566" s="294"/>
    </row>
    <row r="23567">
      <c r="A23567" s="294" t="s">
        <v>36049</v>
      </c>
      <c r="B23567" s="294"/>
      <c r="C23567" s="294"/>
      <c r="D23567" s="294"/>
      <c r="E23567" s="294"/>
      <c r="F23567" s="294"/>
    </row>
    <row r="23568">
      <c r="A23568" s="294" t="s">
        <v>36050</v>
      </c>
      <c r="B23568" s="294"/>
      <c r="C23568" s="294"/>
      <c r="D23568" s="294"/>
      <c r="E23568" s="294"/>
      <c r="F23568" s="294"/>
    </row>
    <row r="23569">
      <c r="A23569" s="294" t="s">
        <v>36051</v>
      </c>
      <c r="B23569" s="294"/>
      <c r="C23569" s="294"/>
      <c r="D23569" s="294"/>
      <c r="E23569" s="294"/>
      <c r="F23569" s="294"/>
    </row>
    <row r="23570">
      <c r="A23570" s="294"/>
      <c r="B23570" s="294"/>
      <c r="C23570" s="294"/>
      <c r="D23570" s="294"/>
      <c r="E23570" s="294"/>
      <c r="F23570" s="294"/>
    </row>
    <row r="23571">
      <c r="A23571" s="294" t="s">
        <v>36052</v>
      </c>
      <c r="B23571" s="294"/>
      <c r="C23571" s="294"/>
      <c r="D23571" s="294"/>
      <c r="E23571" s="294"/>
      <c r="F23571" s="294"/>
    </row>
    <row r="23572">
      <c r="A23572" s="294"/>
      <c r="B23572" s="294"/>
      <c r="C23572" s="294"/>
      <c r="D23572" s="294"/>
      <c r="E23572" s="294"/>
      <c r="F23572" s="294"/>
    </row>
    <row r="23573">
      <c r="A23573" s="294" t="s">
        <v>36053</v>
      </c>
      <c r="B23573" s="294"/>
      <c r="C23573" s="294"/>
      <c r="D23573" s="294"/>
      <c r="E23573" s="294"/>
      <c r="F23573" s="294"/>
    </row>
    <row r="23574">
      <c r="A23574" s="294" t="s">
        <v>36054</v>
      </c>
      <c r="B23574" s="294"/>
      <c r="C23574" s="294"/>
      <c r="D23574" s="294"/>
      <c r="E23574" s="294"/>
      <c r="F23574" s="294"/>
    </row>
    <row r="23575">
      <c r="A23575" s="294" t="s">
        <v>36055</v>
      </c>
      <c r="B23575" s="294"/>
      <c r="C23575" s="294"/>
      <c r="D23575" s="294"/>
      <c r="E23575" s="294"/>
      <c r="F23575" s="294"/>
    </row>
    <row r="23576">
      <c r="A23576" s="294" t="s">
        <v>36056</v>
      </c>
      <c r="B23576" s="294"/>
      <c r="C23576" s="294"/>
      <c r="D23576" s="294"/>
      <c r="E23576" s="294"/>
      <c r="F23576" s="294"/>
    </row>
    <row r="23577">
      <c r="A23577" s="294" t="s">
        <v>36057</v>
      </c>
      <c r="B23577" s="294"/>
      <c r="C23577" s="294"/>
      <c r="D23577" s="294"/>
      <c r="E23577" s="294"/>
      <c r="F23577" s="294"/>
    </row>
    <row r="23578">
      <c r="A23578" s="294" t="s">
        <v>36058</v>
      </c>
      <c r="B23578" s="294"/>
      <c r="C23578" s="294"/>
      <c r="D23578" s="294"/>
      <c r="E23578" s="294"/>
      <c r="F23578" s="294"/>
    </row>
    <row r="23579">
      <c r="A23579" s="294"/>
      <c r="B23579" s="294"/>
      <c r="C23579" s="294"/>
      <c r="D23579" s="294"/>
      <c r="E23579" s="294"/>
      <c r="F23579" s="294"/>
    </row>
    <row r="23580">
      <c r="A23580" s="294"/>
      <c r="B23580" s="294"/>
      <c r="C23580" s="294"/>
      <c r="D23580" s="294"/>
      <c r="E23580" s="294"/>
      <c r="F23580" s="294"/>
    </row>
    <row r="23581">
      <c r="A23581" s="294" t="s">
        <v>36059</v>
      </c>
      <c r="B23581" s="294"/>
      <c r="C23581" s="294"/>
      <c r="D23581" s="294"/>
      <c r="E23581" s="294"/>
      <c r="F23581" s="294"/>
    </row>
    <row r="23582">
      <c r="A23582" s="294" t="s">
        <v>36060</v>
      </c>
      <c r="B23582" s="294"/>
      <c r="C23582" s="294"/>
      <c r="D23582" s="294"/>
      <c r="E23582" s="294"/>
      <c r="F23582" s="294"/>
    </row>
    <row r="23583">
      <c r="A23583" s="294"/>
      <c r="B23583" s="294"/>
      <c r="C23583" s="294"/>
      <c r="D23583" s="294"/>
      <c r="E23583" s="294"/>
      <c r="F23583" s="294"/>
    </row>
    <row r="23584">
      <c r="A23584" s="294" t="s">
        <v>36061</v>
      </c>
      <c r="B23584" s="294"/>
      <c r="C23584" s="294"/>
      <c r="D23584" s="294"/>
      <c r="E23584" s="294"/>
      <c r="F23584" s="294"/>
    </row>
    <row r="23585">
      <c r="A23585" s="294" t="s">
        <v>36062</v>
      </c>
      <c r="B23585" s="294"/>
      <c r="C23585" s="294"/>
      <c r="D23585" s="294"/>
      <c r="E23585" s="294"/>
      <c r="F23585" s="294"/>
    </row>
    <row r="23586">
      <c r="A23586" s="294" t="s">
        <v>36063</v>
      </c>
      <c r="B23586" s="294"/>
      <c r="C23586" s="294"/>
      <c r="D23586" s="294"/>
      <c r="E23586" s="294"/>
      <c r="F23586" s="294"/>
    </row>
    <row r="23587">
      <c r="A23587" s="294" t="s">
        <v>36064</v>
      </c>
      <c r="B23587" s="294"/>
      <c r="C23587" s="294"/>
      <c r="D23587" s="294"/>
      <c r="E23587" s="294"/>
      <c r="F23587" s="294"/>
    </row>
    <row r="23588">
      <c r="A23588" s="294"/>
      <c r="B23588" s="294"/>
      <c r="C23588" s="294"/>
      <c r="D23588" s="294"/>
      <c r="E23588" s="294"/>
      <c r="F23588" s="294"/>
    </row>
    <row r="23589">
      <c r="A23589" s="294" t="s">
        <v>36065</v>
      </c>
      <c r="B23589" s="294"/>
      <c r="C23589" s="294"/>
      <c r="D23589" s="294"/>
      <c r="E23589" s="294"/>
      <c r="F23589" s="294"/>
    </row>
    <row r="23590">
      <c r="A23590" s="294"/>
      <c r="B23590" s="294"/>
      <c r="C23590" s="294"/>
      <c r="D23590" s="294"/>
      <c r="E23590" s="294"/>
      <c r="F23590" s="294"/>
    </row>
    <row r="23591">
      <c r="A23591" s="294" t="s">
        <v>36066</v>
      </c>
      <c r="B23591" s="294"/>
      <c r="C23591" s="294"/>
      <c r="D23591" s="294"/>
      <c r="E23591" s="294"/>
      <c r="F23591" s="294"/>
    </row>
    <row r="23592">
      <c r="A23592" s="294" t="s">
        <v>36067</v>
      </c>
      <c r="B23592" s="294"/>
      <c r="C23592" s="294"/>
      <c r="D23592" s="294"/>
      <c r="E23592" s="294"/>
      <c r="F23592" s="294"/>
    </row>
    <row r="23593">
      <c r="A23593" s="294" t="s">
        <v>36068</v>
      </c>
      <c r="B23593" s="294"/>
      <c r="C23593" s="294"/>
      <c r="D23593" s="294"/>
      <c r="E23593" s="294"/>
      <c r="F23593" s="294"/>
    </row>
    <row r="23594">
      <c r="A23594" s="294" t="s">
        <v>36069</v>
      </c>
      <c r="B23594" s="294"/>
      <c r="C23594" s="294"/>
      <c r="D23594" s="294"/>
      <c r="E23594" s="294"/>
      <c r="F23594" s="294"/>
    </row>
    <row r="23595">
      <c r="A23595" s="294" t="s">
        <v>36070</v>
      </c>
      <c r="B23595" s="294"/>
      <c r="C23595" s="294"/>
      <c r="D23595" s="294"/>
      <c r="E23595" s="294"/>
      <c r="F23595" s="294"/>
    </row>
    <row r="23596">
      <c r="A23596" s="294" t="s">
        <v>36071</v>
      </c>
      <c r="B23596" s="294"/>
      <c r="C23596" s="294"/>
      <c r="D23596" s="294"/>
      <c r="E23596" s="294"/>
      <c r="F23596" s="294"/>
    </row>
    <row r="23597">
      <c r="A23597" s="294" t="s">
        <v>36072</v>
      </c>
      <c r="B23597" s="294"/>
      <c r="C23597" s="294"/>
      <c r="D23597" s="294"/>
      <c r="E23597" s="294"/>
      <c r="F23597" s="294"/>
    </row>
    <row r="23598">
      <c r="A23598" s="294" t="s">
        <v>36073</v>
      </c>
      <c r="B23598" s="294"/>
      <c r="C23598" s="294"/>
      <c r="D23598" s="294"/>
      <c r="E23598" s="294"/>
      <c r="F23598" s="294"/>
    </row>
    <row r="23599">
      <c r="A23599" s="294"/>
      <c r="B23599" s="294"/>
      <c r="C23599" s="294"/>
      <c r="D23599" s="294"/>
      <c r="E23599" s="294"/>
      <c r="F23599" s="294"/>
    </row>
    <row r="23600">
      <c r="A23600" s="294"/>
      <c r="B23600" s="294"/>
      <c r="C23600" s="294"/>
      <c r="D23600" s="294"/>
      <c r="E23600" s="294"/>
      <c r="F23600" s="294"/>
    </row>
    <row r="23601">
      <c r="A23601" s="294" t="s">
        <v>28124</v>
      </c>
      <c r="B23601" s="294"/>
      <c r="C23601" s="294"/>
      <c r="D23601" s="294"/>
      <c r="E23601" s="294"/>
      <c r="F23601" s="294"/>
    </row>
    <row r="23602">
      <c r="A23602" s="294" t="s">
        <v>36074</v>
      </c>
      <c r="B23602" s="294"/>
      <c r="C23602" s="294"/>
      <c r="D23602" s="294"/>
      <c r="E23602" s="294"/>
      <c r="F23602" s="294"/>
    </row>
    <row r="23603">
      <c r="A23603" s="294" t="s">
        <v>21618</v>
      </c>
      <c r="B23603" s="294"/>
      <c r="C23603" s="294"/>
      <c r="D23603" s="294"/>
      <c r="E23603" s="294"/>
      <c r="F23603" s="294"/>
    </row>
    <row r="23604">
      <c r="A23604" s="294" t="s">
        <v>36075</v>
      </c>
      <c r="B23604" s="294"/>
      <c r="C23604" s="294"/>
      <c r="D23604" s="294"/>
      <c r="E23604" s="294"/>
      <c r="F23604" s="294"/>
    </row>
    <row r="23605">
      <c r="A23605" s="294"/>
      <c r="B23605" s="294"/>
      <c r="C23605" s="294"/>
      <c r="D23605" s="294"/>
      <c r="E23605" s="294"/>
      <c r="F23605" s="294"/>
    </row>
    <row r="23606">
      <c r="A23606" s="294" t="s">
        <v>22602</v>
      </c>
      <c r="B23606" s="294"/>
      <c r="C23606" s="294"/>
      <c r="D23606" s="294"/>
      <c r="E23606" s="294"/>
      <c r="F23606" s="294"/>
    </row>
    <row r="23607">
      <c r="A23607" s="294" t="s">
        <v>22603</v>
      </c>
      <c r="B23607" s="294"/>
      <c r="C23607" s="294"/>
      <c r="D23607" s="294"/>
      <c r="E23607" s="294"/>
      <c r="F23607" s="294"/>
    </row>
    <row r="23608">
      <c r="A23608" s="294"/>
      <c r="B23608" s="294"/>
      <c r="C23608" s="294"/>
      <c r="D23608" s="294"/>
      <c r="E23608" s="294"/>
      <c r="F23608" s="294"/>
    </row>
    <row r="23609">
      <c r="A23609" s="294" t="s">
        <v>36076</v>
      </c>
      <c r="B23609" s="294"/>
      <c r="C23609" s="294"/>
      <c r="D23609" s="294"/>
      <c r="E23609" s="294"/>
      <c r="F23609" s="294"/>
    </row>
    <row r="23610">
      <c r="A23610" s="294" t="s">
        <v>36077</v>
      </c>
      <c r="B23610" s="294"/>
      <c r="C23610" s="294"/>
      <c r="D23610" s="294"/>
      <c r="E23610" s="294"/>
      <c r="F23610" s="294"/>
    </row>
    <row r="23611">
      <c r="A23611" s="294" t="s">
        <v>36078</v>
      </c>
      <c r="B23611" s="294"/>
      <c r="C23611" s="294"/>
      <c r="D23611" s="294"/>
      <c r="E23611" s="294"/>
      <c r="F23611" s="294"/>
    </row>
    <row r="23612">
      <c r="A23612" s="294" t="s">
        <v>26305</v>
      </c>
      <c r="B23612" s="294"/>
      <c r="C23612" s="294"/>
      <c r="D23612" s="294"/>
      <c r="E23612" s="294"/>
      <c r="F23612" s="294"/>
    </row>
    <row r="23613">
      <c r="A23613" s="294" t="s">
        <v>36079</v>
      </c>
      <c r="B23613" s="294"/>
      <c r="C23613" s="294"/>
      <c r="D23613" s="294"/>
      <c r="E23613" s="294"/>
      <c r="F23613" s="294"/>
    </row>
    <row r="23614">
      <c r="A23614" s="294" t="s">
        <v>36080</v>
      </c>
      <c r="B23614" s="294"/>
      <c r="C23614" s="294"/>
      <c r="D23614" s="294"/>
      <c r="E23614" s="294"/>
      <c r="F23614" s="294"/>
    </row>
    <row r="23615">
      <c r="A23615" s="294" t="s">
        <v>36081</v>
      </c>
      <c r="B23615" s="294"/>
      <c r="C23615" s="294"/>
      <c r="D23615" s="294"/>
      <c r="E23615" s="294"/>
      <c r="F23615" s="294"/>
    </row>
    <row r="23616">
      <c r="A23616" s="294" t="s">
        <v>36082</v>
      </c>
      <c r="B23616" s="294"/>
      <c r="C23616" s="294"/>
      <c r="D23616" s="294"/>
      <c r="E23616" s="294"/>
      <c r="F23616" s="294"/>
    </row>
    <row r="23617">
      <c r="A23617" s="294"/>
      <c r="B23617" s="294"/>
      <c r="C23617" s="294"/>
      <c r="D23617" s="294"/>
      <c r="E23617" s="294"/>
      <c r="F23617" s="294"/>
    </row>
    <row r="23618">
      <c r="A23618" s="294" t="s">
        <v>26406</v>
      </c>
      <c r="B23618" s="294"/>
      <c r="C23618" s="294"/>
      <c r="D23618" s="294"/>
      <c r="E23618" s="294"/>
      <c r="F23618" s="294"/>
    </row>
    <row r="23619">
      <c r="A23619" s="294"/>
      <c r="B23619" s="294"/>
      <c r="C23619" s="294"/>
      <c r="D23619" s="294"/>
      <c r="E23619" s="294"/>
      <c r="F23619" s="294"/>
    </row>
    <row r="23620">
      <c r="A23620" s="294" t="s">
        <v>36083</v>
      </c>
      <c r="B23620" s="294"/>
      <c r="C23620" s="294"/>
      <c r="D23620" s="294"/>
      <c r="E23620" s="294"/>
      <c r="F23620" s="294"/>
    </row>
    <row r="23621">
      <c r="A23621" s="294" t="s">
        <v>22613</v>
      </c>
      <c r="B23621" s="294"/>
      <c r="C23621" s="294"/>
      <c r="D23621" s="294"/>
      <c r="E23621" s="294"/>
      <c r="F23621" s="294"/>
    </row>
    <row r="23622">
      <c r="A23622" s="294" t="s">
        <v>36084</v>
      </c>
      <c r="B23622" s="294"/>
      <c r="C23622" s="294"/>
      <c r="D23622" s="294"/>
      <c r="E23622" s="294"/>
      <c r="F23622" s="294"/>
    </row>
    <row r="23623">
      <c r="A23623" s="294" t="s">
        <v>36085</v>
      </c>
      <c r="B23623" s="294"/>
      <c r="C23623" s="294"/>
      <c r="D23623" s="294"/>
      <c r="E23623" s="294"/>
      <c r="F23623" s="294"/>
    </row>
    <row r="23624">
      <c r="A23624" s="294" t="s">
        <v>36086</v>
      </c>
      <c r="B23624" s="294"/>
      <c r="C23624" s="294"/>
      <c r="D23624" s="294"/>
      <c r="E23624" s="294"/>
      <c r="F23624" s="294"/>
    </row>
    <row r="23625">
      <c r="A23625" s="294" t="s">
        <v>36087</v>
      </c>
      <c r="B23625" s="294"/>
      <c r="C23625" s="294"/>
      <c r="D23625" s="294"/>
      <c r="E23625" s="294"/>
      <c r="F23625" s="294"/>
    </row>
    <row r="23626">
      <c r="A23626" s="294" t="s">
        <v>36088</v>
      </c>
      <c r="B23626" s="294"/>
      <c r="C23626" s="294"/>
      <c r="D23626" s="294"/>
      <c r="E23626" s="294"/>
      <c r="F23626" s="294"/>
    </row>
    <row r="23627">
      <c r="A23627" s="294"/>
      <c r="B23627" s="294"/>
      <c r="C23627" s="294"/>
      <c r="D23627" s="294"/>
      <c r="E23627" s="294"/>
      <c r="F23627" s="294"/>
    </row>
    <row r="23628">
      <c r="A23628" s="294" t="s">
        <v>21945</v>
      </c>
      <c r="B23628" s="294"/>
      <c r="C23628" s="294"/>
      <c r="D23628" s="294"/>
      <c r="E23628" s="294"/>
      <c r="F23628" s="294"/>
    </row>
    <row r="23629">
      <c r="A23629" s="294" t="s">
        <v>23156</v>
      </c>
      <c r="B23629" s="294"/>
      <c r="C23629" s="294"/>
      <c r="D23629" s="294"/>
      <c r="E23629" s="294"/>
      <c r="F23629" s="294"/>
    </row>
    <row r="23630">
      <c r="A23630" s="294"/>
      <c r="B23630" s="294"/>
      <c r="C23630" s="294"/>
      <c r="D23630" s="294"/>
      <c r="E23630" s="294"/>
      <c r="F23630" s="294"/>
    </row>
    <row r="23631">
      <c r="A23631" s="294" t="s">
        <v>36089</v>
      </c>
      <c r="B23631" s="294"/>
      <c r="C23631" s="294"/>
      <c r="D23631" s="294"/>
      <c r="E23631" s="294"/>
      <c r="F23631" s="294"/>
    </row>
    <row r="23632">
      <c r="A23632" s="294" t="s">
        <v>36090</v>
      </c>
      <c r="B23632" s="294"/>
      <c r="C23632" s="294"/>
      <c r="D23632" s="294"/>
      <c r="E23632" s="294"/>
      <c r="F23632" s="294"/>
    </row>
    <row r="23633">
      <c r="A23633" s="294" t="s">
        <v>36091</v>
      </c>
      <c r="B23633" s="294"/>
      <c r="C23633" s="294"/>
      <c r="D23633" s="294"/>
      <c r="E23633" s="294"/>
      <c r="F23633" s="294"/>
    </row>
    <row r="23634">
      <c r="A23634" s="294" t="s">
        <v>36092</v>
      </c>
      <c r="B23634" s="294"/>
      <c r="C23634" s="294"/>
      <c r="D23634" s="294"/>
      <c r="E23634" s="294"/>
      <c r="F23634" s="294"/>
    </row>
    <row r="23635">
      <c r="A23635" s="294" t="s">
        <v>36093</v>
      </c>
      <c r="B23635" s="294"/>
      <c r="C23635" s="294"/>
      <c r="D23635" s="294"/>
      <c r="E23635" s="294"/>
      <c r="F23635" s="294"/>
    </row>
    <row r="23636">
      <c r="A23636" s="294" t="s">
        <v>36094</v>
      </c>
      <c r="B23636" s="294"/>
      <c r="C23636" s="294"/>
      <c r="D23636" s="294"/>
      <c r="E23636" s="294"/>
      <c r="F23636" s="294"/>
    </row>
    <row r="23637">
      <c r="A23637" s="294" t="s">
        <v>36095</v>
      </c>
      <c r="B23637" s="294"/>
      <c r="C23637" s="294"/>
      <c r="D23637" s="294"/>
      <c r="E23637" s="294"/>
      <c r="F23637" s="294"/>
    </row>
    <row r="23638">
      <c r="A23638" s="294"/>
      <c r="B23638" s="294"/>
      <c r="C23638" s="294"/>
      <c r="D23638" s="294"/>
      <c r="E23638" s="294"/>
      <c r="F23638" s="294"/>
    </row>
    <row r="23639">
      <c r="A23639" s="294"/>
      <c r="B23639" s="294"/>
      <c r="C23639" s="294"/>
      <c r="D23639" s="294"/>
      <c r="E23639" s="294"/>
      <c r="F23639" s="294"/>
    </row>
    <row r="23640">
      <c r="A23640" s="294" t="s">
        <v>21401</v>
      </c>
      <c r="B23640" s="294"/>
      <c r="C23640" s="294"/>
      <c r="D23640" s="294"/>
      <c r="E23640" s="294"/>
      <c r="F23640" s="294"/>
    </row>
    <row r="23641">
      <c r="A23641" s="294"/>
      <c r="B23641" s="294"/>
      <c r="C23641" s="294"/>
      <c r="D23641" s="294"/>
      <c r="E23641" s="294"/>
      <c r="F23641" s="294"/>
    </row>
    <row r="23642">
      <c r="A23642" s="294" t="s">
        <v>36096</v>
      </c>
      <c r="B23642" s="294"/>
      <c r="C23642" s="294"/>
      <c r="D23642" s="294"/>
      <c r="E23642" s="294"/>
      <c r="F23642" s="294"/>
    </row>
    <row r="23643">
      <c r="A23643" s="294" t="s">
        <v>36097</v>
      </c>
      <c r="B23643" s="294"/>
      <c r="C23643" s="294"/>
      <c r="D23643" s="294"/>
      <c r="E23643" s="294"/>
      <c r="F23643" s="294"/>
    </row>
    <row r="23644">
      <c r="A23644" s="294" t="s">
        <v>24535</v>
      </c>
      <c r="B23644" s="294"/>
      <c r="C23644" s="294"/>
      <c r="D23644" s="294"/>
      <c r="E23644" s="294"/>
      <c r="F23644" s="294"/>
    </row>
    <row r="23645">
      <c r="A23645" s="294" t="s">
        <v>36098</v>
      </c>
      <c r="B23645" s="294"/>
      <c r="C23645" s="294"/>
      <c r="D23645" s="294"/>
      <c r="E23645" s="294"/>
      <c r="F23645" s="294"/>
    </row>
    <row r="23646">
      <c r="A23646" s="294" t="s">
        <v>36099</v>
      </c>
      <c r="B23646" s="294"/>
      <c r="C23646" s="294"/>
      <c r="D23646" s="294"/>
      <c r="E23646" s="294"/>
      <c r="F23646" s="294"/>
    </row>
    <row r="23647">
      <c r="A23647" s="294" t="s">
        <v>36100</v>
      </c>
      <c r="B23647" s="294"/>
      <c r="C23647" s="294"/>
      <c r="D23647" s="294"/>
      <c r="E23647" s="294"/>
      <c r="F23647" s="294"/>
    </row>
    <row r="23648">
      <c r="A23648" s="294" t="s">
        <v>36101</v>
      </c>
      <c r="B23648" s="294"/>
      <c r="C23648" s="294"/>
      <c r="D23648" s="294"/>
      <c r="E23648" s="294"/>
      <c r="F23648" s="294"/>
    </row>
    <row r="23649">
      <c r="A23649" s="294" t="s">
        <v>36102</v>
      </c>
      <c r="B23649" s="294"/>
      <c r="C23649" s="294"/>
      <c r="D23649" s="294"/>
      <c r="E23649" s="294"/>
      <c r="F23649" s="294"/>
    </row>
    <row r="23650">
      <c r="A23650" s="294" t="s">
        <v>36103</v>
      </c>
      <c r="B23650" s="294"/>
      <c r="C23650" s="294"/>
      <c r="D23650" s="294"/>
      <c r="E23650" s="294"/>
      <c r="F23650" s="294"/>
    </row>
    <row r="23651">
      <c r="A23651" s="294" t="s">
        <v>36104</v>
      </c>
      <c r="B23651" s="294"/>
      <c r="C23651" s="294"/>
      <c r="D23651" s="294"/>
      <c r="E23651" s="294"/>
      <c r="F23651" s="294"/>
    </row>
    <row r="23652">
      <c r="A23652" s="294" t="s">
        <v>36105</v>
      </c>
      <c r="B23652" s="294"/>
      <c r="C23652" s="294"/>
      <c r="D23652" s="294"/>
      <c r="E23652" s="294"/>
      <c r="F23652" s="294"/>
    </row>
    <row r="23653">
      <c r="A23653" s="294"/>
      <c r="B23653" s="294"/>
      <c r="C23653" s="294"/>
      <c r="D23653" s="294"/>
      <c r="E23653" s="294"/>
      <c r="F23653" s="294"/>
    </row>
    <row r="23654">
      <c r="A23654" s="294" t="s">
        <v>21407</v>
      </c>
      <c r="B23654" s="294"/>
      <c r="C23654" s="294"/>
      <c r="D23654" s="294"/>
      <c r="E23654" s="294"/>
      <c r="F23654" s="294"/>
    </row>
    <row r="23655">
      <c r="A23655" s="294"/>
      <c r="B23655" s="294"/>
      <c r="C23655" s="294"/>
      <c r="D23655" s="294"/>
      <c r="E23655" s="294"/>
      <c r="F23655" s="294"/>
    </row>
    <row r="23656">
      <c r="A23656" s="294" t="s">
        <v>36106</v>
      </c>
      <c r="B23656" s="294"/>
      <c r="C23656" s="294"/>
      <c r="D23656" s="294"/>
      <c r="E23656" s="294"/>
      <c r="F23656" s="294"/>
    </row>
    <row r="23657">
      <c r="A23657" s="294" t="s">
        <v>36107</v>
      </c>
      <c r="B23657" s="294"/>
      <c r="C23657" s="294"/>
      <c r="D23657" s="294"/>
      <c r="E23657" s="294"/>
      <c r="F23657" s="294"/>
    </row>
    <row r="23658">
      <c r="A23658" s="294" t="s">
        <v>36108</v>
      </c>
      <c r="B23658" s="294"/>
      <c r="C23658" s="294"/>
      <c r="D23658" s="294"/>
      <c r="E23658" s="294"/>
      <c r="F23658" s="294"/>
    </row>
    <row r="23659">
      <c r="A23659" s="294" t="s">
        <v>36109</v>
      </c>
      <c r="B23659" s="294"/>
      <c r="C23659" s="294"/>
      <c r="D23659" s="294"/>
      <c r="E23659" s="294"/>
      <c r="F23659" s="294"/>
    </row>
    <row r="23660">
      <c r="A23660" s="294" t="s">
        <v>36110</v>
      </c>
      <c r="B23660" s="294"/>
      <c r="C23660" s="294"/>
      <c r="D23660" s="294"/>
      <c r="E23660" s="294"/>
      <c r="F23660" s="294"/>
    </row>
    <row r="23661">
      <c r="A23661" s="294" t="s">
        <v>36111</v>
      </c>
      <c r="B23661" s="294"/>
      <c r="C23661" s="294"/>
      <c r="D23661" s="294"/>
      <c r="E23661" s="294"/>
      <c r="F23661" s="294"/>
    </row>
    <row r="23662">
      <c r="A23662" s="294" t="s">
        <v>36112</v>
      </c>
      <c r="B23662" s="294"/>
      <c r="C23662" s="294"/>
      <c r="D23662" s="294"/>
      <c r="E23662" s="294"/>
      <c r="F23662" s="294"/>
    </row>
    <row r="23663">
      <c r="A23663" s="294" t="s">
        <v>36113</v>
      </c>
      <c r="B23663" s="294"/>
      <c r="C23663" s="294"/>
      <c r="D23663" s="294"/>
      <c r="E23663" s="294"/>
      <c r="F23663" s="294"/>
    </row>
    <row r="23664">
      <c r="A23664" s="294" t="s">
        <v>36114</v>
      </c>
      <c r="B23664" s="294"/>
      <c r="C23664" s="294"/>
      <c r="D23664" s="294"/>
      <c r="E23664" s="294"/>
      <c r="F23664" s="294"/>
    </row>
    <row r="23665">
      <c r="A23665" s="294" t="s">
        <v>36115</v>
      </c>
      <c r="B23665" s="294"/>
      <c r="C23665" s="294"/>
      <c r="D23665" s="294"/>
      <c r="E23665" s="294"/>
      <c r="F23665" s="294"/>
    </row>
    <row r="23666">
      <c r="A23666" s="294" t="s">
        <v>36116</v>
      </c>
      <c r="B23666" s="294"/>
      <c r="C23666" s="294"/>
      <c r="D23666" s="294"/>
      <c r="E23666" s="294"/>
      <c r="F23666" s="294"/>
    </row>
    <row r="23667">
      <c r="A23667" s="294" t="s">
        <v>36117</v>
      </c>
      <c r="B23667" s="294"/>
      <c r="C23667" s="294"/>
      <c r="D23667" s="294"/>
      <c r="E23667" s="294"/>
      <c r="F23667" s="294"/>
    </row>
    <row r="23668">
      <c r="A23668" s="294" t="s">
        <v>36118</v>
      </c>
      <c r="B23668" s="294"/>
      <c r="C23668" s="294"/>
      <c r="D23668" s="294"/>
      <c r="E23668" s="294"/>
      <c r="F23668" s="294"/>
    </row>
    <row r="23669">
      <c r="A23669" s="294" t="s">
        <v>36119</v>
      </c>
      <c r="B23669" s="294"/>
      <c r="C23669" s="294"/>
      <c r="D23669" s="294"/>
      <c r="E23669" s="294"/>
      <c r="F23669" s="294"/>
    </row>
    <row r="23670">
      <c r="A23670" s="294" t="s">
        <v>36120</v>
      </c>
      <c r="B23670" s="294"/>
      <c r="C23670" s="294"/>
      <c r="D23670" s="294"/>
      <c r="E23670" s="294"/>
      <c r="F23670" s="294"/>
    </row>
    <row r="23671">
      <c r="A23671" s="294" t="s">
        <v>36121</v>
      </c>
      <c r="B23671" s="294"/>
      <c r="C23671" s="294"/>
      <c r="D23671" s="294"/>
      <c r="E23671" s="294"/>
      <c r="F23671" s="294"/>
    </row>
    <row r="23672">
      <c r="A23672" s="294" t="s">
        <v>36122</v>
      </c>
      <c r="B23672" s="294"/>
      <c r="C23672" s="294"/>
      <c r="D23672" s="294"/>
      <c r="E23672" s="294"/>
      <c r="F23672" s="294"/>
    </row>
    <row r="23673">
      <c r="A23673" s="294"/>
      <c r="B23673" s="294"/>
      <c r="C23673" s="294"/>
      <c r="D23673" s="294"/>
      <c r="E23673" s="294"/>
      <c r="F23673" s="294"/>
    </row>
    <row r="23674">
      <c r="A23674" s="294" t="s">
        <v>21304</v>
      </c>
      <c r="B23674" s="294"/>
      <c r="C23674" s="294"/>
      <c r="D23674" s="294"/>
      <c r="E23674" s="294"/>
      <c r="F23674" s="294"/>
    </row>
    <row r="23675">
      <c r="A23675" s="294"/>
      <c r="B23675" s="294"/>
      <c r="C23675" s="294"/>
      <c r="D23675" s="294"/>
      <c r="E23675" s="294"/>
      <c r="F23675" s="294"/>
    </row>
    <row r="23676">
      <c r="A23676" s="294" t="s">
        <v>27297</v>
      </c>
      <c r="B23676" s="294"/>
      <c r="C23676" s="294"/>
      <c r="D23676" s="294"/>
      <c r="E23676" s="294"/>
      <c r="F23676" s="294"/>
    </row>
    <row r="23677">
      <c r="A23677" s="294" t="s">
        <v>36123</v>
      </c>
      <c r="B23677" s="294"/>
      <c r="C23677" s="294"/>
      <c r="D23677" s="294"/>
      <c r="E23677" s="294"/>
      <c r="F23677" s="294"/>
    </row>
    <row r="23678">
      <c r="A23678" s="294" t="s">
        <v>36124</v>
      </c>
      <c r="B23678" s="294"/>
      <c r="C23678" s="294"/>
      <c r="D23678" s="294"/>
      <c r="E23678" s="294"/>
      <c r="F23678" s="294"/>
    </row>
    <row r="23679">
      <c r="A23679" s="294" t="s">
        <v>36125</v>
      </c>
      <c r="B23679" s="294"/>
      <c r="C23679" s="294"/>
      <c r="D23679" s="294"/>
      <c r="E23679" s="294"/>
      <c r="F23679" s="294"/>
    </row>
    <row r="23680">
      <c r="A23680" s="294" t="s">
        <v>36126</v>
      </c>
      <c r="B23680" s="294"/>
      <c r="C23680" s="294"/>
      <c r="D23680" s="294"/>
      <c r="E23680" s="294"/>
      <c r="F23680" s="294"/>
    </row>
    <row r="23681">
      <c r="A23681" s="294" t="s">
        <v>36127</v>
      </c>
      <c r="B23681" s="294"/>
      <c r="C23681" s="294"/>
      <c r="D23681" s="294"/>
      <c r="E23681" s="294"/>
      <c r="F23681" s="294"/>
    </row>
    <row r="23682">
      <c r="A23682" s="294" t="s">
        <v>36128</v>
      </c>
      <c r="B23682" s="294"/>
      <c r="C23682" s="294"/>
      <c r="D23682" s="294"/>
      <c r="E23682" s="294"/>
      <c r="F23682" s="294"/>
    </row>
    <row r="23683">
      <c r="A23683" s="294" t="s">
        <v>36129</v>
      </c>
      <c r="B23683" s="294"/>
      <c r="C23683" s="294"/>
      <c r="D23683" s="294"/>
      <c r="E23683" s="294"/>
      <c r="F23683" s="294"/>
    </row>
    <row r="23684">
      <c r="A23684" s="294" t="s">
        <v>36130</v>
      </c>
      <c r="B23684" s="294"/>
      <c r="C23684" s="294"/>
      <c r="D23684" s="294"/>
      <c r="E23684" s="294"/>
      <c r="F23684" s="294"/>
    </row>
    <row r="23685">
      <c r="A23685" s="294" t="s">
        <v>36131</v>
      </c>
      <c r="B23685" s="294"/>
      <c r="C23685" s="294"/>
      <c r="D23685" s="294"/>
      <c r="E23685" s="294"/>
      <c r="F23685" s="294"/>
    </row>
    <row r="23686">
      <c r="A23686" s="294" t="s">
        <v>36132</v>
      </c>
      <c r="B23686" s="294"/>
      <c r="C23686" s="294"/>
      <c r="D23686" s="294"/>
      <c r="E23686" s="294"/>
      <c r="F23686" s="294"/>
    </row>
    <row r="23687">
      <c r="A23687" s="294" t="s">
        <v>28372</v>
      </c>
      <c r="B23687" s="294"/>
      <c r="C23687" s="294"/>
      <c r="D23687" s="294"/>
      <c r="E23687" s="294"/>
      <c r="F23687" s="294"/>
    </row>
    <row r="23688">
      <c r="A23688" s="294" t="s">
        <v>36133</v>
      </c>
      <c r="B23688" s="294"/>
      <c r="C23688" s="294"/>
      <c r="D23688" s="294"/>
      <c r="E23688" s="294"/>
      <c r="F23688" s="294"/>
    </row>
    <row r="23689">
      <c r="A23689" s="294" t="s">
        <v>36134</v>
      </c>
      <c r="B23689" s="294"/>
      <c r="C23689" s="294"/>
      <c r="D23689" s="294"/>
      <c r="E23689" s="294"/>
      <c r="F23689" s="294"/>
    </row>
    <row r="23690">
      <c r="A23690" s="294" t="s">
        <v>36135</v>
      </c>
      <c r="B23690" s="294"/>
      <c r="C23690" s="294"/>
      <c r="D23690" s="294"/>
      <c r="E23690" s="294"/>
      <c r="F23690" s="294"/>
    </row>
    <row r="23691">
      <c r="A23691" s="294"/>
      <c r="B23691" s="294"/>
      <c r="C23691" s="294"/>
      <c r="D23691" s="294"/>
      <c r="E23691" s="294"/>
      <c r="F23691" s="294"/>
    </row>
    <row r="23692">
      <c r="A23692" s="294"/>
      <c r="B23692" s="294"/>
      <c r="C23692" s="294"/>
      <c r="D23692" s="294"/>
      <c r="E23692" s="294"/>
      <c r="F23692" s="294"/>
    </row>
    <row r="23693">
      <c r="A23693" s="294" t="s">
        <v>28124</v>
      </c>
      <c r="B23693" s="294"/>
      <c r="C23693" s="294"/>
      <c r="D23693" s="294"/>
      <c r="E23693" s="294"/>
      <c r="F23693" s="294"/>
    </row>
    <row r="23694">
      <c r="A23694" s="294" t="s">
        <v>36136</v>
      </c>
      <c r="B23694" s="294"/>
      <c r="C23694" s="294"/>
      <c r="D23694" s="294"/>
      <c r="E23694" s="294"/>
      <c r="F23694" s="294"/>
    </row>
    <row r="23695">
      <c r="A23695" s="294" t="s">
        <v>21672</v>
      </c>
      <c r="B23695" s="294"/>
      <c r="C23695" s="294"/>
      <c r="D23695" s="294"/>
      <c r="E23695" s="294"/>
      <c r="F23695" s="294"/>
    </row>
    <row r="23696">
      <c r="A23696" s="294" t="s">
        <v>36075</v>
      </c>
      <c r="B23696" s="294"/>
      <c r="C23696" s="294"/>
      <c r="D23696" s="294"/>
      <c r="E23696" s="294"/>
      <c r="F23696" s="294"/>
    </row>
    <row r="23697">
      <c r="A23697" s="294"/>
      <c r="B23697" s="294"/>
      <c r="C23697" s="294"/>
      <c r="D23697" s="294"/>
      <c r="E23697" s="294"/>
      <c r="F23697" s="294"/>
    </row>
    <row r="23698">
      <c r="A23698" s="294" t="s">
        <v>24575</v>
      </c>
      <c r="B23698" s="294"/>
      <c r="C23698" s="294"/>
      <c r="D23698" s="294"/>
      <c r="E23698" s="294"/>
      <c r="F23698" s="294"/>
    </row>
    <row r="23699">
      <c r="A23699" s="294"/>
      <c r="B23699" s="294"/>
      <c r="C23699" s="294"/>
      <c r="D23699" s="294"/>
      <c r="E23699" s="294"/>
      <c r="F23699" s="294"/>
    </row>
    <row r="23700">
      <c r="A23700" s="294" t="s">
        <v>36137</v>
      </c>
      <c r="B23700" s="294"/>
      <c r="C23700" s="294"/>
      <c r="D23700" s="294"/>
      <c r="E23700" s="294"/>
      <c r="F23700" s="294"/>
    </row>
    <row r="23701">
      <c r="A23701" s="294" t="s">
        <v>36138</v>
      </c>
      <c r="B23701" s="294"/>
      <c r="C23701" s="294"/>
      <c r="D23701" s="294"/>
      <c r="E23701" s="294"/>
      <c r="F23701" s="294"/>
    </row>
    <row r="23702">
      <c r="A23702" s="294" t="s">
        <v>36139</v>
      </c>
      <c r="B23702" s="294"/>
      <c r="C23702" s="294"/>
      <c r="D23702" s="294"/>
      <c r="E23702" s="294"/>
      <c r="F23702" s="294"/>
    </row>
    <row r="23703">
      <c r="A23703" s="294" t="s">
        <v>36140</v>
      </c>
      <c r="B23703" s="294"/>
      <c r="C23703" s="294"/>
      <c r="D23703" s="294"/>
      <c r="E23703" s="294"/>
      <c r="F23703" s="294"/>
    </row>
    <row r="23704">
      <c r="A23704" s="294" t="s">
        <v>36141</v>
      </c>
      <c r="B23704" s="294"/>
      <c r="C23704" s="294"/>
      <c r="D23704" s="294"/>
      <c r="E23704" s="294"/>
      <c r="F23704" s="294"/>
    </row>
    <row r="23705">
      <c r="A23705" s="294" t="s">
        <v>36142</v>
      </c>
      <c r="B23705" s="294"/>
      <c r="C23705" s="294"/>
      <c r="D23705" s="294"/>
      <c r="E23705" s="294"/>
      <c r="F23705" s="294"/>
    </row>
    <row r="23706">
      <c r="A23706" s="294" t="s">
        <v>36143</v>
      </c>
      <c r="B23706" s="294"/>
      <c r="C23706" s="294"/>
      <c r="D23706" s="294"/>
      <c r="E23706" s="294"/>
      <c r="F23706" s="294"/>
    </row>
    <row r="23707">
      <c r="A23707" s="294" t="s">
        <v>36144</v>
      </c>
      <c r="B23707" s="294"/>
      <c r="C23707" s="294"/>
      <c r="D23707" s="294"/>
      <c r="E23707" s="294"/>
      <c r="F23707" s="294"/>
    </row>
    <row r="23708">
      <c r="A23708" s="294" t="s">
        <v>36145</v>
      </c>
      <c r="B23708" s="294"/>
      <c r="C23708" s="294"/>
      <c r="D23708" s="294"/>
      <c r="E23708" s="294"/>
      <c r="F23708" s="294"/>
    </row>
    <row r="23709">
      <c r="A23709" s="294" t="s">
        <v>36146</v>
      </c>
      <c r="B23709" s="294"/>
      <c r="C23709" s="294"/>
      <c r="D23709" s="294"/>
      <c r="E23709" s="294"/>
      <c r="F23709" s="294"/>
    </row>
    <row r="23710">
      <c r="A23710" s="294"/>
      <c r="B23710" s="294"/>
      <c r="C23710" s="294"/>
      <c r="D23710" s="294"/>
      <c r="E23710" s="294"/>
      <c r="F23710" s="294"/>
    </row>
    <row r="23711">
      <c r="A23711" s="294"/>
      <c r="B23711" s="294"/>
      <c r="C23711" s="294"/>
      <c r="D23711" s="294"/>
      <c r="E23711" s="294"/>
      <c r="F23711" s="294"/>
    </row>
    <row r="23712">
      <c r="A23712" s="294" t="s">
        <v>21326</v>
      </c>
      <c r="B23712" s="294"/>
      <c r="C23712" s="294"/>
      <c r="D23712" s="294"/>
      <c r="E23712" s="294"/>
      <c r="F23712" s="294"/>
    </row>
    <row r="23713">
      <c r="A23713" s="294"/>
      <c r="B23713" s="294"/>
      <c r="C23713" s="294"/>
      <c r="D23713" s="294"/>
      <c r="E23713" s="294"/>
      <c r="F23713" s="294"/>
    </row>
    <row r="23714">
      <c r="A23714" s="294" t="s">
        <v>36147</v>
      </c>
      <c r="B23714" s="294"/>
      <c r="C23714" s="294"/>
      <c r="D23714" s="294"/>
      <c r="E23714" s="294"/>
      <c r="F23714" s="294"/>
    </row>
    <row r="23715">
      <c r="A23715" s="294" t="s">
        <v>36148</v>
      </c>
      <c r="B23715" s="294"/>
      <c r="C23715" s="294"/>
      <c r="D23715" s="294"/>
      <c r="E23715" s="294"/>
      <c r="F23715" s="294"/>
    </row>
    <row r="23716">
      <c r="A23716" s="294" t="s">
        <v>36149</v>
      </c>
      <c r="B23716" s="294"/>
      <c r="C23716" s="294"/>
      <c r="D23716" s="294"/>
      <c r="E23716" s="294"/>
      <c r="F23716" s="294"/>
    </row>
    <row r="23717">
      <c r="A23717" s="294" t="s">
        <v>36150</v>
      </c>
      <c r="B23717" s="294"/>
      <c r="C23717" s="294"/>
      <c r="D23717" s="294"/>
      <c r="E23717" s="294"/>
      <c r="F23717" s="294"/>
    </row>
    <row r="23718">
      <c r="A23718" s="294"/>
      <c r="B23718" s="294"/>
      <c r="C23718" s="294"/>
      <c r="D23718" s="294"/>
      <c r="E23718" s="294"/>
      <c r="F23718" s="294"/>
    </row>
    <row r="23719">
      <c r="A23719" s="294" t="s">
        <v>22025</v>
      </c>
      <c r="B23719" s="294"/>
      <c r="C23719" s="294"/>
      <c r="D23719" s="294"/>
      <c r="E23719" s="294"/>
      <c r="F23719" s="294"/>
    </row>
    <row r="23720">
      <c r="A23720" s="294"/>
      <c r="B23720" s="294"/>
      <c r="C23720" s="294"/>
      <c r="D23720" s="294"/>
      <c r="E23720" s="294"/>
      <c r="F23720" s="294"/>
    </row>
    <row r="23721">
      <c r="A23721" s="294" t="s">
        <v>32634</v>
      </c>
      <c r="B23721" s="294"/>
      <c r="C23721" s="294"/>
      <c r="D23721" s="294"/>
      <c r="E23721" s="294"/>
      <c r="F23721" s="294"/>
    </row>
    <row r="23722">
      <c r="A23722" s="294" t="s">
        <v>36151</v>
      </c>
      <c r="B23722" s="294"/>
      <c r="C23722" s="294"/>
      <c r="D23722" s="294"/>
      <c r="E23722" s="294"/>
      <c r="F23722" s="294"/>
    </row>
    <row r="23723">
      <c r="A23723" s="294" t="s">
        <v>36152</v>
      </c>
      <c r="B23723" s="294"/>
      <c r="C23723" s="294"/>
      <c r="D23723" s="294"/>
      <c r="E23723" s="294"/>
      <c r="F23723" s="294"/>
    </row>
    <row r="23724">
      <c r="A23724" s="294" t="s">
        <v>36153</v>
      </c>
      <c r="B23724" s="294"/>
      <c r="C23724" s="294"/>
      <c r="D23724" s="294"/>
      <c r="E23724" s="294"/>
      <c r="F23724" s="294"/>
    </row>
    <row r="23725">
      <c r="A23725" s="294" t="s">
        <v>36154</v>
      </c>
      <c r="B23725" s="294"/>
      <c r="C23725" s="294"/>
      <c r="D23725" s="294"/>
      <c r="E23725" s="294"/>
      <c r="F23725" s="294"/>
    </row>
    <row r="23726">
      <c r="A23726" s="294" t="s">
        <v>36155</v>
      </c>
      <c r="B23726" s="294"/>
      <c r="C23726" s="294"/>
      <c r="D23726" s="294"/>
      <c r="E23726" s="294"/>
      <c r="F23726" s="294"/>
    </row>
    <row r="23727">
      <c r="A23727" s="294"/>
      <c r="B23727" s="294"/>
      <c r="C23727" s="294"/>
      <c r="D23727" s="294"/>
      <c r="E23727" s="294"/>
      <c r="F23727" s="294"/>
    </row>
    <row r="23728">
      <c r="A23728" s="294" t="s">
        <v>25653</v>
      </c>
      <c r="B23728" s="294"/>
      <c r="C23728" s="294"/>
      <c r="D23728" s="294"/>
      <c r="E23728" s="294"/>
      <c r="F23728" s="294"/>
    </row>
    <row r="23729">
      <c r="A23729" s="294" t="s">
        <v>36156</v>
      </c>
      <c r="B23729" s="294"/>
      <c r="C23729" s="294"/>
      <c r="D23729" s="294"/>
      <c r="E23729" s="294"/>
      <c r="F23729" s="294"/>
    </row>
    <row r="23730">
      <c r="A23730" s="294"/>
      <c r="B23730" s="294"/>
      <c r="C23730" s="294"/>
      <c r="D23730" s="294"/>
      <c r="E23730" s="294"/>
      <c r="F23730" s="294"/>
    </row>
    <row r="23731">
      <c r="A23731" s="294" t="s">
        <v>36157</v>
      </c>
      <c r="B23731" s="294"/>
      <c r="C23731" s="294"/>
      <c r="D23731" s="294"/>
      <c r="E23731" s="294"/>
      <c r="F23731" s="294"/>
    </row>
    <row r="23732">
      <c r="A23732" s="294" t="s">
        <v>36158</v>
      </c>
      <c r="B23732" s="294"/>
      <c r="C23732" s="294"/>
      <c r="D23732" s="294"/>
      <c r="E23732" s="294"/>
      <c r="F23732" s="294"/>
    </row>
    <row r="23733">
      <c r="A23733" s="294" t="s">
        <v>36159</v>
      </c>
      <c r="B23733" s="294"/>
      <c r="C23733" s="294"/>
      <c r="D23733" s="294"/>
      <c r="E23733" s="294"/>
      <c r="F23733" s="294"/>
    </row>
    <row r="23734">
      <c r="A23734" s="294" t="s">
        <v>36160</v>
      </c>
      <c r="B23734" s="294"/>
      <c r="C23734" s="294"/>
      <c r="D23734" s="294"/>
      <c r="E23734" s="294"/>
      <c r="F23734" s="294"/>
    </row>
    <row r="23735">
      <c r="A23735" s="294" t="s">
        <v>36161</v>
      </c>
      <c r="B23735" s="294"/>
      <c r="C23735" s="294"/>
      <c r="D23735" s="294"/>
      <c r="E23735" s="294"/>
      <c r="F23735" s="294"/>
    </row>
    <row r="23736">
      <c r="A23736" s="294" t="s">
        <v>23201</v>
      </c>
      <c r="B23736" s="294"/>
      <c r="C23736" s="294"/>
      <c r="D23736" s="294"/>
      <c r="E23736" s="294"/>
      <c r="F23736" s="294"/>
    </row>
    <row r="23737">
      <c r="A23737" s="294" t="s">
        <v>36162</v>
      </c>
      <c r="B23737" s="294"/>
      <c r="C23737" s="294"/>
      <c r="D23737" s="294"/>
      <c r="E23737" s="294"/>
      <c r="F23737" s="294"/>
    </row>
    <row r="23738">
      <c r="A23738" s="294"/>
      <c r="B23738" s="294"/>
      <c r="C23738" s="294"/>
      <c r="D23738" s="294"/>
      <c r="E23738" s="294"/>
      <c r="F23738" s="294"/>
    </row>
    <row r="23739">
      <c r="A23739" s="294" t="s">
        <v>36163</v>
      </c>
      <c r="B23739" s="294"/>
      <c r="C23739" s="294"/>
      <c r="D23739" s="294"/>
      <c r="E23739" s="294"/>
      <c r="F23739" s="294"/>
    </row>
    <row r="23740">
      <c r="A23740" s="294" t="s">
        <v>36164</v>
      </c>
      <c r="B23740" s="294"/>
      <c r="C23740" s="294"/>
      <c r="D23740" s="294"/>
      <c r="E23740" s="294"/>
      <c r="F23740" s="294"/>
    </row>
    <row r="23741">
      <c r="A23741" s="294" t="s">
        <v>36165</v>
      </c>
      <c r="B23741" s="294"/>
      <c r="C23741" s="294"/>
      <c r="D23741" s="294"/>
      <c r="E23741" s="294"/>
      <c r="F23741" s="294"/>
    </row>
    <row r="23742">
      <c r="A23742" s="294" t="s">
        <v>24212</v>
      </c>
      <c r="B23742" s="294"/>
      <c r="C23742" s="294"/>
      <c r="D23742" s="294"/>
      <c r="E23742" s="294"/>
      <c r="F23742" s="294"/>
    </row>
    <row r="23743">
      <c r="A23743" s="294" t="s">
        <v>36166</v>
      </c>
      <c r="B23743" s="294"/>
      <c r="C23743" s="294"/>
      <c r="D23743" s="294"/>
      <c r="E23743" s="294"/>
      <c r="F23743" s="294"/>
    </row>
    <row r="23744">
      <c r="A23744" s="294" t="s">
        <v>36167</v>
      </c>
      <c r="B23744" s="294"/>
      <c r="C23744" s="294"/>
      <c r="D23744" s="294"/>
      <c r="E23744" s="294"/>
      <c r="F23744" s="294"/>
    </row>
    <row r="23745">
      <c r="A23745" s="294"/>
      <c r="B23745" s="294"/>
      <c r="C23745" s="294"/>
      <c r="D23745" s="294"/>
      <c r="E23745" s="294"/>
      <c r="F23745" s="294"/>
    </row>
    <row r="23746">
      <c r="A23746" s="294" t="s">
        <v>36168</v>
      </c>
      <c r="B23746" s="294"/>
      <c r="C23746" s="294"/>
      <c r="D23746" s="294"/>
      <c r="E23746" s="294"/>
      <c r="F23746" s="294"/>
    </row>
    <row r="23747">
      <c r="A23747" s="294"/>
      <c r="B23747" s="294"/>
      <c r="C23747" s="294"/>
      <c r="D23747" s="294"/>
      <c r="E23747" s="294"/>
      <c r="F23747" s="294"/>
    </row>
    <row r="23748">
      <c r="A23748" s="294" t="s">
        <v>36169</v>
      </c>
      <c r="B23748" s="294" t="s">
        <v>817</v>
      </c>
      <c r="C23748" s="294" t="s">
        <v>21370</v>
      </c>
      <c r="D23748" s="294"/>
      <c r="E23748" s="294"/>
      <c r="F23748" s="294"/>
    </row>
    <row r="23749">
      <c r="A23749" s="294" t="s">
        <v>36170</v>
      </c>
      <c r="B23749" s="294" t="s">
        <v>36171</v>
      </c>
      <c r="C23749" s="294" t="s">
        <v>36172</v>
      </c>
      <c r="D23749" s="294"/>
      <c r="E23749" s="294"/>
      <c r="F23749" s="294"/>
    </row>
    <row r="23750">
      <c r="A23750" s="294" t="s">
        <v>36173</v>
      </c>
      <c r="B23750" s="294" t="s">
        <v>36174</v>
      </c>
      <c r="C23750" s="294" t="s">
        <v>36175</v>
      </c>
      <c r="D23750" s="294"/>
      <c r="E23750" s="294"/>
      <c r="F23750" s="294"/>
    </row>
    <row r="23751">
      <c r="A23751" s="294" t="s">
        <v>36176</v>
      </c>
      <c r="B23751" s="294" t="s">
        <v>36177</v>
      </c>
      <c r="C23751" s="294" t="s">
        <v>36178</v>
      </c>
      <c r="D23751" s="294"/>
      <c r="E23751" s="294"/>
      <c r="F23751" s="294"/>
    </row>
    <row r="23752">
      <c r="A23752" s="294" t="s">
        <v>36179</v>
      </c>
      <c r="B23752" s="294" t="s">
        <v>36180</v>
      </c>
      <c r="C23752" s="294" t="s">
        <v>36181</v>
      </c>
      <c r="D23752" s="294"/>
      <c r="E23752" s="294"/>
      <c r="F23752" s="294"/>
    </row>
    <row r="23753">
      <c r="A23753" s="294" t="s">
        <v>36182</v>
      </c>
      <c r="B23753" s="294" t="s">
        <v>36183</v>
      </c>
      <c r="C23753" s="294" t="s">
        <v>36184</v>
      </c>
      <c r="D23753" s="294"/>
      <c r="E23753" s="294"/>
      <c r="F23753" s="294"/>
    </row>
    <row r="23754">
      <c r="A23754" s="294"/>
      <c r="B23754" s="294"/>
      <c r="C23754" s="294"/>
      <c r="D23754" s="294"/>
      <c r="E23754" s="294"/>
      <c r="F23754" s="294"/>
    </row>
    <row r="23755">
      <c r="A23755" s="294" t="s">
        <v>28124</v>
      </c>
      <c r="B23755" s="294"/>
      <c r="C23755" s="294"/>
      <c r="D23755" s="294"/>
      <c r="E23755" s="294"/>
      <c r="F23755" s="294"/>
    </row>
    <row r="23756">
      <c r="A23756" s="294" t="s">
        <v>36185</v>
      </c>
      <c r="B23756" s="294"/>
      <c r="C23756" s="294"/>
      <c r="D23756" s="294"/>
      <c r="E23756" s="294"/>
      <c r="F23756" s="294"/>
    </row>
    <row r="23757">
      <c r="A23757" s="294" t="s">
        <v>21618</v>
      </c>
      <c r="B23757" s="294"/>
      <c r="C23757" s="294"/>
      <c r="D23757" s="294"/>
      <c r="E23757" s="294"/>
      <c r="F23757" s="294"/>
    </row>
    <row r="23758">
      <c r="A23758" s="294" t="s">
        <v>36186</v>
      </c>
      <c r="B23758" s="294"/>
      <c r="C23758" s="294"/>
      <c r="D23758" s="294"/>
      <c r="E23758" s="294"/>
      <c r="F23758" s="294"/>
    </row>
    <row r="23759">
      <c r="A23759" s="294"/>
      <c r="B23759" s="294"/>
      <c r="C23759" s="294"/>
      <c r="D23759" s="294"/>
      <c r="E23759" s="294"/>
      <c r="F23759" s="294"/>
    </row>
    <row r="23760">
      <c r="A23760" s="294" t="s">
        <v>22512</v>
      </c>
      <c r="B23760" s="294"/>
      <c r="C23760" s="294"/>
      <c r="D23760" s="294"/>
      <c r="E23760" s="294"/>
      <c r="F23760" s="294"/>
    </row>
    <row r="23761">
      <c r="A23761" s="294" t="s">
        <v>24873</v>
      </c>
      <c r="B23761" s="294"/>
      <c r="C23761" s="294"/>
      <c r="D23761" s="294"/>
      <c r="E23761" s="294"/>
      <c r="F23761" s="294"/>
    </row>
    <row r="23762">
      <c r="A23762" s="294"/>
      <c r="B23762" s="294"/>
      <c r="C23762" s="294"/>
      <c r="D23762" s="294"/>
      <c r="E23762" s="294"/>
      <c r="F23762" s="294"/>
    </row>
    <row r="23763">
      <c r="A23763" s="294" t="s">
        <v>36187</v>
      </c>
      <c r="B23763" s="294"/>
      <c r="C23763" s="294"/>
      <c r="D23763" s="294"/>
      <c r="E23763" s="294"/>
      <c r="F23763" s="294"/>
    </row>
    <row r="23764">
      <c r="A23764" s="294" t="s">
        <v>36188</v>
      </c>
      <c r="B23764" s="294"/>
      <c r="C23764" s="294"/>
      <c r="D23764" s="294"/>
      <c r="E23764" s="294"/>
      <c r="F23764" s="294"/>
    </row>
    <row r="23765">
      <c r="A23765" s="294" t="s">
        <v>36189</v>
      </c>
      <c r="B23765" s="294"/>
      <c r="C23765" s="294"/>
      <c r="D23765" s="294"/>
      <c r="E23765" s="294"/>
      <c r="F23765" s="294"/>
    </row>
    <row r="23766">
      <c r="A23766" s="294" t="s">
        <v>36190</v>
      </c>
      <c r="B23766" s="294"/>
      <c r="C23766" s="294"/>
      <c r="D23766" s="294"/>
      <c r="E23766" s="294"/>
      <c r="F23766" s="294"/>
    </row>
    <row r="23767">
      <c r="A23767" s="294" t="s">
        <v>36191</v>
      </c>
      <c r="B23767" s="294"/>
      <c r="C23767" s="294"/>
      <c r="D23767" s="294"/>
      <c r="E23767" s="294"/>
      <c r="F23767" s="294"/>
    </row>
    <row r="23768">
      <c r="A23768" s="294"/>
      <c r="B23768" s="294"/>
      <c r="C23768" s="294"/>
      <c r="D23768" s="294"/>
      <c r="E23768" s="294"/>
      <c r="F23768" s="294"/>
    </row>
    <row r="23769">
      <c r="A23769" s="294" t="s">
        <v>23703</v>
      </c>
      <c r="B23769" s="294"/>
      <c r="C23769" s="294"/>
      <c r="D23769" s="294"/>
      <c r="E23769" s="294"/>
      <c r="F23769" s="294"/>
    </row>
    <row r="23770">
      <c r="A23770" s="294" t="s">
        <v>23149</v>
      </c>
      <c r="B23770" s="294"/>
      <c r="C23770" s="294"/>
      <c r="D23770" s="294"/>
      <c r="E23770" s="294"/>
      <c r="F23770" s="294"/>
    </row>
    <row r="23771">
      <c r="A23771" s="294"/>
      <c r="B23771" s="294"/>
      <c r="C23771" s="294"/>
      <c r="D23771" s="294"/>
      <c r="E23771" s="294"/>
      <c r="F23771" s="294"/>
    </row>
    <row r="23772">
      <c r="A23772" s="294" t="s">
        <v>36192</v>
      </c>
      <c r="B23772" s="294"/>
      <c r="C23772" s="294"/>
      <c r="D23772" s="294"/>
      <c r="E23772" s="294"/>
      <c r="F23772" s="294"/>
    </row>
    <row r="23773">
      <c r="A23773" s="294" t="s">
        <v>29883</v>
      </c>
      <c r="B23773" s="294"/>
      <c r="C23773" s="294"/>
      <c r="D23773" s="294"/>
      <c r="E23773" s="294"/>
      <c r="F23773" s="294"/>
    </row>
    <row r="23774">
      <c r="A23774" s="294" t="s">
        <v>36193</v>
      </c>
      <c r="B23774" s="294"/>
      <c r="C23774" s="294"/>
      <c r="D23774" s="294"/>
      <c r="E23774" s="294"/>
      <c r="F23774" s="294"/>
    </row>
    <row r="23775">
      <c r="A23775" s="294" t="s">
        <v>36194</v>
      </c>
      <c r="B23775" s="294"/>
      <c r="C23775" s="294"/>
      <c r="D23775" s="294"/>
      <c r="E23775" s="294"/>
      <c r="F23775" s="294"/>
    </row>
    <row r="23776">
      <c r="A23776" s="294" t="s">
        <v>36195</v>
      </c>
      <c r="B23776" s="294"/>
      <c r="C23776" s="294"/>
      <c r="D23776" s="294"/>
      <c r="E23776" s="294"/>
      <c r="F23776" s="294"/>
    </row>
    <row r="23777">
      <c r="A23777" s="294"/>
      <c r="B23777" s="294"/>
      <c r="C23777" s="294"/>
      <c r="D23777" s="294"/>
      <c r="E23777" s="294"/>
      <c r="F23777" s="294"/>
    </row>
    <row r="23778">
      <c r="A23778" s="294" t="s">
        <v>21945</v>
      </c>
      <c r="B23778" s="294"/>
      <c r="C23778" s="294"/>
      <c r="D23778" s="294"/>
      <c r="E23778" s="294"/>
      <c r="F23778" s="294"/>
    </row>
    <row r="23779">
      <c r="A23779" s="294" t="s">
        <v>22618</v>
      </c>
      <c r="B23779" s="294"/>
      <c r="C23779" s="294"/>
      <c r="D23779" s="294"/>
      <c r="E23779" s="294"/>
      <c r="F23779" s="294"/>
    </row>
    <row r="23780">
      <c r="A23780" s="294"/>
      <c r="B23780" s="294"/>
      <c r="C23780" s="294"/>
      <c r="D23780" s="294"/>
      <c r="E23780" s="294"/>
      <c r="F23780" s="294"/>
    </row>
    <row r="23781">
      <c r="A23781" s="294" t="s">
        <v>36196</v>
      </c>
      <c r="B23781" s="294"/>
      <c r="C23781" s="294"/>
      <c r="D23781" s="294"/>
      <c r="E23781" s="294"/>
      <c r="F23781" s="294"/>
    </row>
    <row r="23782">
      <c r="A23782" s="294" t="s">
        <v>36197</v>
      </c>
      <c r="B23782" s="294"/>
      <c r="C23782" s="294"/>
      <c r="D23782" s="294"/>
      <c r="E23782" s="294"/>
      <c r="F23782" s="294"/>
    </row>
    <row r="23783">
      <c r="A23783" s="294" t="s">
        <v>36198</v>
      </c>
      <c r="B23783" s="294"/>
      <c r="C23783" s="294"/>
      <c r="D23783" s="294"/>
      <c r="E23783" s="294"/>
      <c r="F23783" s="294"/>
    </row>
    <row r="23784">
      <c r="A23784" s="294" t="s">
        <v>36199</v>
      </c>
      <c r="B23784" s="294"/>
      <c r="C23784" s="294"/>
      <c r="D23784" s="294"/>
      <c r="E23784" s="294"/>
      <c r="F23784" s="294"/>
    </row>
    <row r="23785">
      <c r="A23785" s="294" t="s">
        <v>36200</v>
      </c>
      <c r="B23785" s="294"/>
      <c r="C23785" s="294"/>
      <c r="D23785" s="294"/>
      <c r="E23785" s="294"/>
      <c r="F23785" s="294"/>
    </row>
    <row r="23786">
      <c r="A23786" s="294" t="s">
        <v>36201</v>
      </c>
      <c r="B23786" s="294"/>
      <c r="C23786" s="294"/>
      <c r="D23786" s="294"/>
      <c r="E23786" s="294"/>
      <c r="F23786" s="294"/>
    </row>
    <row r="23787">
      <c r="A23787" s="294"/>
      <c r="B23787" s="294"/>
      <c r="C23787" s="294"/>
      <c r="D23787" s="294"/>
      <c r="E23787" s="294"/>
      <c r="F23787" s="294"/>
    </row>
    <row r="23788">
      <c r="A23788" s="294" t="s">
        <v>36202</v>
      </c>
      <c r="B23788" s="294"/>
      <c r="C23788" s="294"/>
      <c r="D23788" s="294"/>
      <c r="E23788" s="294"/>
      <c r="F23788" s="294"/>
    </row>
    <row r="23789">
      <c r="A23789" s="294" t="s">
        <v>20470</v>
      </c>
      <c r="B23789" s="294"/>
      <c r="C23789" s="294"/>
      <c r="D23789" s="294"/>
      <c r="E23789" s="294"/>
      <c r="F23789" s="294"/>
    </row>
    <row r="23790">
      <c r="A23790" s="294"/>
      <c r="B23790" s="294"/>
      <c r="C23790" s="294"/>
      <c r="D23790" s="294"/>
      <c r="E23790" s="294"/>
      <c r="F23790" s="294"/>
    </row>
    <row r="23791">
      <c r="A23791" s="294" t="s">
        <v>36203</v>
      </c>
      <c r="B23791" s="294"/>
      <c r="C23791" s="294"/>
      <c r="D23791" s="294"/>
      <c r="E23791" s="294"/>
      <c r="F23791" s="294"/>
    </row>
    <row r="23792">
      <c r="A23792" s="294" t="s">
        <v>36204</v>
      </c>
      <c r="B23792" s="294"/>
      <c r="C23792" s="294"/>
      <c r="D23792" s="294"/>
      <c r="E23792" s="294"/>
      <c r="F23792" s="294"/>
    </row>
    <row r="23793">
      <c r="A23793" s="294" t="s">
        <v>36205</v>
      </c>
      <c r="B23793" s="294"/>
      <c r="C23793" s="294"/>
      <c r="D23793" s="294"/>
      <c r="E23793" s="294"/>
      <c r="F23793" s="294"/>
    </row>
    <row r="23794">
      <c r="A23794" s="294"/>
      <c r="B23794" s="294"/>
      <c r="C23794" s="294"/>
      <c r="D23794" s="294"/>
      <c r="E23794" s="294"/>
      <c r="F23794" s="294"/>
    </row>
    <row r="23795">
      <c r="A23795" s="294" t="s">
        <v>24089</v>
      </c>
      <c r="B23795" s="294"/>
      <c r="C23795" s="294"/>
      <c r="D23795" s="294"/>
      <c r="E23795" s="294"/>
      <c r="F23795" s="294"/>
    </row>
    <row r="23796">
      <c r="A23796" s="294" t="s">
        <v>33500</v>
      </c>
      <c r="B23796" s="294"/>
      <c r="C23796" s="294"/>
      <c r="D23796" s="294"/>
      <c r="E23796" s="294"/>
      <c r="F23796" s="294"/>
    </row>
    <row r="23797">
      <c r="A23797" s="294"/>
      <c r="B23797" s="294"/>
      <c r="C23797" s="294"/>
      <c r="D23797" s="294"/>
      <c r="E23797" s="294"/>
      <c r="F23797" s="294"/>
    </row>
    <row r="23798">
      <c r="A23798" s="294" t="s">
        <v>36206</v>
      </c>
      <c r="B23798" s="294"/>
      <c r="C23798" s="294"/>
      <c r="D23798" s="294"/>
      <c r="E23798" s="294"/>
      <c r="F23798" s="294"/>
    </row>
    <row r="23799">
      <c r="A23799" s="294" t="s">
        <v>36207</v>
      </c>
      <c r="B23799" s="294"/>
      <c r="C23799" s="294"/>
      <c r="D23799" s="294"/>
      <c r="E23799" s="294"/>
      <c r="F23799" s="294"/>
    </row>
    <row r="23800">
      <c r="A23800" s="294" t="s">
        <v>36208</v>
      </c>
      <c r="B23800" s="294"/>
      <c r="C23800" s="294"/>
      <c r="D23800" s="294"/>
      <c r="E23800" s="294"/>
      <c r="F23800" s="294"/>
    </row>
    <row r="23801">
      <c r="A23801" s="294"/>
      <c r="B23801" s="294"/>
      <c r="C23801" s="294"/>
      <c r="D23801" s="294"/>
      <c r="E23801" s="294"/>
      <c r="F23801" s="294"/>
    </row>
    <row r="23802">
      <c r="A23802" s="294" t="s">
        <v>22572</v>
      </c>
      <c r="B23802" s="294"/>
      <c r="C23802" s="294"/>
      <c r="D23802" s="294"/>
      <c r="E23802" s="294"/>
      <c r="F23802" s="294"/>
    </row>
    <row r="23803">
      <c r="A23803" s="294" t="s">
        <v>32410</v>
      </c>
      <c r="B23803" s="294"/>
      <c r="C23803" s="294"/>
      <c r="D23803" s="294"/>
      <c r="E23803" s="294"/>
      <c r="F23803" s="294"/>
    </row>
    <row r="23804">
      <c r="A23804" s="294"/>
      <c r="B23804" s="294"/>
      <c r="C23804" s="294"/>
      <c r="D23804" s="294"/>
      <c r="E23804" s="294"/>
      <c r="F23804" s="294"/>
    </row>
    <row r="23805">
      <c r="A23805" s="294" t="s">
        <v>36209</v>
      </c>
      <c r="B23805" s="294"/>
      <c r="C23805" s="294"/>
      <c r="D23805" s="294"/>
      <c r="E23805" s="294"/>
      <c r="F23805" s="294"/>
    </row>
    <row r="23806">
      <c r="A23806" s="294" t="s">
        <v>36210</v>
      </c>
      <c r="B23806" s="294"/>
      <c r="C23806" s="294"/>
      <c r="D23806" s="294"/>
      <c r="E23806" s="294"/>
      <c r="F23806" s="294"/>
    </row>
    <row r="23807">
      <c r="A23807" s="294" t="s">
        <v>36211</v>
      </c>
      <c r="B23807" s="294"/>
      <c r="C23807" s="294"/>
      <c r="D23807" s="294"/>
      <c r="E23807" s="294"/>
      <c r="F23807" s="294"/>
    </row>
    <row r="23808">
      <c r="A23808" s="294"/>
      <c r="B23808" s="294"/>
      <c r="C23808" s="294"/>
      <c r="D23808" s="294"/>
      <c r="E23808" s="294"/>
      <c r="F23808" s="294"/>
    </row>
    <row r="23809">
      <c r="A23809" s="294" t="s">
        <v>24735</v>
      </c>
      <c r="B23809" s="294"/>
      <c r="C23809" s="294"/>
      <c r="D23809" s="294"/>
      <c r="E23809" s="294"/>
      <c r="F23809" s="294"/>
    </row>
    <row r="23810">
      <c r="A23810" s="294" t="s">
        <v>23202</v>
      </c>
      <c r="B23810" s="294"/>
      <c r="C23810" s="294"/>
      <c r="D23810" s="294"/>
      <c r="E23810" s="294"/>
      <c r="F23810" s="294"/>
    </row>
    <row r="23811">
      <c r="A23811" s="294"/>
      <c r="B23811" s="294"/>
      <c r="C23811" s="294"/>
      <c r="D23811" s="294"/>
      <c r="E23811" s="294"/>
      <c r="F23811" s="294"/>
    </row>
    <row r="23812">
      <c r="A23812" s="294" t="s">
        <v>36212</v>
      </c>
      <c r="B23812" s="294"/>
      <c r="C23812" s="294"/>
      <c r="D23812" s="294"/>
      <c r="E23812" s="294"/>
      <c r="F23812" s="294"/>
    </row>
    <row r="23813">
      <c r="A23813" s="294" t="s">
        <v>36213</v>
      </c>
      <c r="B23813" s="294"/>
      <c r="C23813" s="294"/>
      <c r="D23813" s="294"/>
      <c r="E23813" s="294"/>
      <c r="F23813" s="294"/>
    </row>
    <row r="23814">
      <c r="A23814" s="294"/>
      <c r="B23814" s="294"/>
      <c r="C23814" s="294"/>
      <c r="D23814" s="294"/>
      <c r="E23814" s="294"/>
      <c r="F23814" s="294"/>
    </row>
    <row r="23815">
      <c r="A23815" s="294" t="s">
        <v>36214</v>
      </c>
      <c r="B23815" s="294"/>
      <c r="C23815" s="294"/>
      <c r="D23815" s="294"/>
      <c r="E23815" s="294"/>
      <c r="F23815" s="294"/>
    </row>
    <row r="23816">
      <c r="A23816" s="294"/>
      <c r="B23816" s="294"/>
      <c r="C23816" s="294"/>
      <c r="D23816" s="294"/>
      <c r="E23816" s="294"/>
      <c r="F23816" s="294"/>
    </row>
    <row r="23817">
      <c r="A23817" s="294" t="s">
        <v>36215</v>
      </c>
      <c r="B23817" s="294"/>
      <c r="C23817" s="294"/>
      <c r="D23817" s="294"/>
      <c r="E23817" s="294"/>
      <c r="F23817" s="294"/>
    </row>
    <row r="23818">
      <c r="A23818" s="294" t="s">
        <v>36216</v>
      </c>
      <c r="B23818" s="294"/>
      <c r="C23818" s="294"/>
      <c r="D23818" s="294"/>
      <c r="E23818" s="294"/>
      <c r="F23818" s="294"/>
    </row>
    <row r="23819">
      <c r="A23819" s="294" t="s">
        <v>36217</v>
      </c>
      <c r="B23819" s="294"/>
      <c r="C23819" s="294"/>
      <c r="D23819" s="294"/>
      <c r="E23819" s="294"/>
      <c r="F23819" s="294"/>
    </row>
    <row r="23820">
      <c r="A23820" s="294" t="s">
        <v>36218</v>
      </c>
      <c r="B23820" s="294"/>
      <c r="C23820" s="294"/>
      <c r="D23820" s="294"/>
      <c r="E23820" s="294"/>
      <c r="F23820" s="294"/>
    </row>
    <row r="23821">
      <c r="A23821" s="294" t="s">
        <v>36219</v>
      </c>
      <c r="B23821" s="294"/>
      <c r="C23821" s="294"/>
      <c r="D23821" s="294"/>
      <c r="E23821" s="294"/>
      <c r="F23821" s="294"/>
    </row>
    <row r="23822">
      <c r="A23822" s="294"/>
      <c r="B23822" s="294"/>
      <c r="C23822" s="294"/>
      <c r="D23822" s="294"/>
      <c r="E23822" s="294"/>
      <c r="F23822" s="294"/>
    </row>
    <row r="23823">
      <c r="A23823" s="294" t="s">
        <v>21401</v>
      </c>
      <c r="B23823" s="294"/>
      <c r="C23823" s="294"/>
      <c r="D23823" s="294"/>
      <c r="E23823" s="294"/>
      <c r="F23823" s="294"/>
    </row>
    <row r="23824">
      <c r="A23824" s="294"/>
      <c r="B23824" s="294"/>
      <c r="C23824" s="294"/>
      <c r="D23824" s="294"/>
      <c r="E23824" s="294"/>
      <c r="F23824" s="294"/>
    </row>
    <row r="23825">
      <c r="A23825" s="294" t="s">
        <v>36220</v>
      </c>
      <c r="B23825" s="294"/>
      <c r="C23825" s="294"/>
      <c r="D23825" s="294"/>
      <c r="E23825" s="294"/>
      <c r="F23825" s="294"/>
    </row>
    <row r="23826">
      <c r="A23826" s="294" t="s">
        <v>36221</v>
      </c>
      <c r="B23826" s="294"/>
      <c r="C23826" s="294"/>
      <c r="D23826" s="294"/>
      <c r="E23826" s="294"/>
      <c r="F23826" s="294"/>
    </row>
    <row r="23827">
      <c r="A23827" s="294" t="s">
        <v>36222</v>
      </c>
      <c r="B23827" s="294"/>
      <c r="C23827" s="294"/>
      <c r="D23827" s="294"/>
      <c r="E23827" s="294"/>
      <c r="F23827" s="294"/>
    </row>
    <row r="23828">
      <c r="A23828" s="294" t="s">
        <v>36223</v>
      </c>
      <c r="B23828" s="294"/>
      <c r="C23828" s="294"/>
      <c r="D23828" s="294"/>
      <c r="E23828" s="294"/>
      <c r="F23828" s="294"/>
    </row>
    <row r="23829">
      <c r="A23829" s="294" t="s">
        <v>36224</v>
      </c>
      <c r="B23829" s="294"/>
      <c r="C23829" s="294"/>
      <c r="D23829" s="294"/>
      <c r="E23829" s="294"/>
      <c r="F23829" s="294"/>
    </row>
    <row r="23830">
      <c r="A23830" s="294" t="s">
        <v>36225</v>
      </c>
      <c r="B23830" s="294"/>
      <c r="C23830" s="294"/>
      <c r="D23830" s="294"/>
      <c r="E23830" s="294"/>
      <c r="F23830" s="294"/>
    </row>
    <row r="23831">
      <c r="A23831" s="294" t="s">
        <v>36226</v>
      </c>
      <c r="B23831" s="294"/>
      <c r="C23831" s="294"/>
      <c r="D23831" s="294"/>
      <c r="E23831" s="294"/>
      <c r="F23831" s="294"/>
    </row>
    <row r="23832">
      <c r="A23832" s="294" t="s">
        <v>36227</v>
      </c>
      <c r="B23832" s="294"/>
      <c r="C23832" s="294"/>
      <c r="D23832" s="294"/>
      <c r="E23832" s="294"/>
      <c r="F23832" s="294"/>
    </row>
    <row r="23833">
      <c r="A23833" s="294"/>
      <c r="B23833" s="294"/>
      <c r="C23833" s="294"/>
      <c r="D23833" s="294"/>
      <c r="E23833" s="294"/>
      <c r="F23833" s="294"/>
    </row>
    <row r="23834">
      <c r="A23834" s="294" t="s">
        <v>36228</v>
      </c>
      <c r="B23834" s="294"/>
      <c r="C23834" s="294"/>
      <c r="D23834" s="294"/>
      <c r="E23834" s="294"/>
      <c r="F23834" s="294"/>
    </row>
    <row r="23835">
      <c r="A23835" s="294"/>
      <c r="B23835" s="294"/>
      <c r="C23835" s="294"/>
      <c r="D23835" s="294"/>
      <c r="E23835" s="294"/>
      <c r="F23835" s="294"/>
    </row>
    <row r="23836">
      <c r="A23836" s="294" t="s">
        <v>36229</v>
      </c>
      <c r="B23836" s="294"/>
      <c r="C23836" s="294"/>
      <c r="D23836" s="294"/>
      <c r="E23836" s="294"/>
      <c r="F23836" s="294"/>
    </row>
    <row r="23837">
      <c r="A23837" s="294" t="s">
        <v>36230</v>
      </c>
      <c r="B23837" s="294"/>
      <c r="C23837" s="294"/>
      <c r="D23837" s="294"/>
      <c r="E23837" s="294"/>
      <c r="F23837" s="294"/>
    </row>
    <row r="23838">
      <c r="A23838" s="294" t="s">
        <v>36231</v>
      </c>
      <c r="B23838" s="294"/>
      <c r="C23838" s="294"/>
      <c r="D23838" s="294"/>
      <c r="E23838" s="294"/>
      <c r="F23838" s="294"/>
    </row>
    <row r="23839">
      <c r="A23839" s="294" t="s">
        <v>36232</v>
      </c>
      <c r="B23839" s="294"/>
      <c r="C23839" s="294"/>
      <c r="D23839" s="294"/>
      <c r="E23839" s="294"/>
      <c r="F23839" s="294"/>
    </row>
    <row r="23840">
      <c r="A23840" s="294" t="s">
        <v>36233</v>
      </c>
      <c r="B23840" s="294"/>
      <c r="C23840" s="294"/>
      <c r="D23840" s="294"/>
      <c r="E23840" s="294"/>
      <c r="F23840" s="294"/>
    </row>
    <row r="23841">
      <c r="A23841" s="294" t="s">
        <v>36234</v>
      </c>
      <c r="B23841" s="294"/>
      <c r="C23841" s="294"/>
      <c r="D23841" s="294"/>
      <c r="E23841" s="294"/>
      <c r="F23841" s="294"/>
    </row>
    <row r="23842">
      <c r="A23842" s="294" t="s">
        <v>36235</v>
      </c>
      <c r="B23842" s="294"/>
      <c r="C23842" s="294"/>
      <c r="D23842" s="294"/>
      <c r="E23842" s="294"/>
      <c r="F23842" s="294"/>
    </row>
    <row r="23843">
      <c r="A23843" s="294" t="s">
        <v>36236</v>
      </c>
      <c r="B23843" s="294"/>
      <c r="C23843" s="294"/>
      <c r="D23843" s="294"/>
      <c r="E23843" s="294"/>
      <c r="F23843" s="294"/>
    </row>
    <row r="23844">
      <c r="A23844" s="294"/>
      <c r="B23844" s="294"/>
      <c r="C23844" s="294"/>
      <c r="D23844" s="294"/>
      <c r="E23844" s="294"/>
      <c r="F23844" s="294"/>
    </row>
    <row r="23845">
      <c r="A23845" s="294" t="s">
        <v>21990</v>
      </c>
      <c r="B23845" s="294"/>
      <c r="C23845" s="294"/>
      <c r="D23845" s="294"/>
      <c r="E23845" s="294"/>
      <c r="F23845" s="294"/>
    </row>
    <row r="23846">
      <c r="A23846" s="294"/>
      <c r="B23846" s="294"/>
      <c r="C23846" s="294"/>
      <c r="D23846" s="294"/>
      <c r="E23846" s="294"/>
      <c r="F23846" s="294"/>
    </row>
    <row r="23847">
      <c r="A23847" s="294" t="s">
        <v>36237</v>
      </c>
      <c r="B23847" s="294"/>
      <c r="C23847" s="294"/>
      <c r="D23847" s="294"/>
      <c r="E23847" s="294"/>
      <c r="F23847" s="294"/>
    </row>
    <row r="23848">
      <c r="A23848" s="294" t="s">
        <v>36238</v>
      </c>
      <c r="B23848" s="294"/>
      <c r="C23848" s="294"/>
      <c r="D23848" s="294"/>
      <c r="E23848" s="294"/>
      <c r="F23848" s="294"/>
    </row>
    <row r="23849">
      <c r="A23849" s="294" t="s">
        <v>36239</v>
      </c>
      <c r="B23849" s="294"/>
      <c r="C23849" s="294"/>
      <c r="D23849" s="294"/>
      <c r="E23849" s="294"/>
      <c r="F23849" s="294"/>
    </row>
    <row r="23850">
      <c r="A23850" s="294" t="s">
        <v>36240</v>
      </c>
      <c r="B23850" s="294"/>
      <c r="C23850" s="294"/>
      <c r="D23850" s="294"/>
      <c r="E23850" s="294"/>
      <c r="F23850" s="294"/>
    </row>
    <row r="23851">
      <c r="A23851" s="294" t="s">
        <v>36241</v>
      </c>
      <c r="B23851" s="294"/>
      <c r="C23851" s="294"/>
      <c r="D23851" s="294"/>
      <c r="E23851" s="294"/>
      <c r="F23851" s="294"/>
    </row>
    <row r="23852">
      <c r="A23852" s="294"/>
      <c r="B23852" s="294"/>
      <c r="C23852" s="294"/>
      <c r="D23852" s="294"/>
      <c r="E23852" s="294"/>
      <c r="F23852" s="294"/>
    </row>
    <row r="23853">
      <c r="A23853" s="294"/>
      <c r="B23853" s="294"/>
      <c r="C23853" s="294"/>
      <c r="D23853" s="294"/>
      <c r="E23853" s="294"/>
      <c r="F23853" s="294"/>
    </row>
    <row r="23854">
      <c r="A23854" s="294" t="s">
        <v>36242</v>
      </c>
      <c r="B23854" s="294"/>
      <c r="C23854" s="294"/>
      <c r="D23854" s="294"/>
      <c r="E23854" s="294"/>
      <c r="F23854" s="294"/>
    </row>
    <row r="23855">
      <c r="A23855" s="294" t="s">
        <v>36243</v>
      </c>
      <c r="B23855" s="294"/>
      <c r="C23855" s="294"/>
      <c r="D23855" s="294"/>
      <c r="E23855" s="294"/>
      <c r="F23855" s="294"/>
    </row>
    <row r="23856">
      <c r="A23856" s="294" t="s">
        <v>21672</v>
      </c>
      <c r="B23856" s="294"/>
      <c r="C23856" s="294"/>
      <c r="D23856" s="294"/>
      <c r="E23856" s="294"/>
      <c r="F23856" s="294"/>
    </row>
    <row r="23857">
      <c r="A23857" s="294" t="s">
        <v>36244</v>
      </c>
      <c r="B23857" s="294"/>
      <c r="C23857" s="294"/>
      <c r="D23857" s="294"/>
      <c r="E23857" s="294"/>
      <c r="F23857" s="294"/>
    </row>
    <row r="23858">
      <c r="A23858" s="294"/>
      <c r="B23858" s="294"/>
      <c r="C23858" s="294"/>
      <c r="D23858" s="294"/>
      <c r="E23858" s="294"/>
      <c r="F23858" s="294"/>
    </row>
    <row r="23859">
      <c r="A23859" s="294"/>
      <c r="B23859" s="294"/>
      <c r="C23859" s="294"/>
      <c r="D23859" s="294"/>
      <c r="E23859" s="294"/>
      <c r="F23859" s="294"/>
    </row>
    <row r="23860">
      <c r="A23860" s="294" t="s">
        <v>36033</v>
      </c>
      <c r="B23860" s="294"/>
      <c r="C23860" s="294"/>
      <c r="D23860" s="294"/>
      <c r="E23860" s="294"/>
      <c r="F23860" s="294"/>
    </row>
    <row r="23861">
      <c r="A23861" s="294"/>
      <c r="B23861" s="294"/>
      <c r="C23861" s="294"/>
      <c r="D23861" s="294"/>
      <c r="E23861" s="294"/>
      <c r="F23861" s="294"/>
    </row>
    <row r="23862">
      <c r="A23862" s="294" t="s">
        <v>36245</v>
      </c>
      <c r="B23862" s="294"/>
      <c r="C23862" s="294"/>
      <c r="D23862" s="294"/>
      <c r="E23862" s="294"/>
      <c r="F23862" s="294"/>
    </row>
    <row r="23863">
      <c r="A23863" s="294" t="s">
        <v>36246</v>
      </c>
      <c r="B23863" s="294"/>
      <c r="C23863" s="294"/>
      <c r="D23863" s="294"/>
      <c r="E23863" s="294"/>
      <c r="F23863" s="294"/>
    </row>
    <row r="23864">
      <c r="A23864" s="294" t="s">
        <v>36247</v>
      </c>
      <c r="B23864" s="294"/>
      <c r="C23864" s="294"/>
      <c r="D23864" s="294"/>
      <c r="E23864" s="294"/>
      <c r="F23864" s="294"/>
    </row>
    <row r="23865">
      <c r="A23865" s="294" t="s">
        <v>36248</v>
      </c>
      <c r="B23865" s="294"/>
      <c r="C23865" s="294"/>
      <c r="D23865" s="294"/>
      <c r="E23865" s="294"/>
      <c r="F23865" s="294"/>
    </row>
    <row r="23866">
      <c r="A23866" s="294"/>
      <c r="B23866" s="294"/>
      <c r="C23866" s="294"/>
      <c r="D23866" s="294"/>
      <c r="E23866" s="294"/>
      <c r="F23866" s="294"/>
    </row>
    <row r="23867">
      <c r="A23867" s="294" t="s">
        <v>36202</v>
      </c>
      <c r="B23867" s="294"/>
      <c r="C23867" s="294"/>
      <c r="D23867" s="294"/>
      <c r="E23867" s="294"/>
      <c r="F23867" s="294"/>
    </row>
    <row r="23868">
      <c r="A23868" s="294" t="s">
        <v>20470</v>
      </c>
      <c r="B23868" s="294"/>
      <c r="C23868" s="294"/>
      <c r="D23868" s="294"/>
      <c r="E23868" s="294"/>
      <c r="F23868" s="294"/>
    </row>
    <row r="23869">
      <c r="A23869" s="294"/>
      <c r="B23869" s="294"/>
      <c r="C23869" s="294"/>
      <c r="D23869" s="294"/>
      <c r="E23869" s="294"/>
      <c r="F23869" s="294"/>
    </row>
    <row r="23870">
      <c r="A23870" s="294" t="s">
        <v>36203</v>
      </c>
      <c r="B23870" s="294"/>
      <c r="C23870" s="294"/>
      <c r="D23870" s="294"/>
      <c r="E23870" s="294"/>
      <c r="F23870" s="294"/>
    </row>
    <row r="23871">
      <c r="A23871" s="294" t="s">
        <v>36204</v>
      </c>
      <c r="B23871" s="294"/>
      <c r="C23871" s="294"/>
      <c r="D23871" s="294"/>
      <c r="E23871" s="294"/>
      <c r="F23871" s="294"/>
    </row>
    <row r="23872">
      <c r="A23872" s="294" t="s">
        <v>36205</v>
      </c>
      <c r="B23872" s="294"/>
      <c r="C23872" s="294"/>
      <c r="D23872" s="294"/>
      <c r="E23872" s="294"/>
      <c r="F23872" s="294"/>
    </row>
    <row r="23873">
      <c r="A23873" s="294"/>
      <c r="B23873" s="294"/>
      <c r="C23873" s="294"/>
      <c r="D23873" s="294"/>
      <c r="E23873" s="294"/>
      <c r="F23873" s="294"/>
    </row>
    <row r="23874">
      <c r="A23874" s="294" t="s">
        <v>24089</v>
      </c>
      <c r="B23874" s="294"/>
      <c r="C23874" s="294"/>
      <c r="D23874" s="294"/>
      <c r="E23874" s="294"/>
      <c r="F23874" s="294"/>
    </row>
    <row r="23875">
      <c r="A23875" s="294" t="s">
        <v>33500</v>
      </c>
      <c r="B23875" s="294"/>
      <c r="C23875" s="294"/>
      <c r="D23875" s="294"/>
      <c r="E23875" s="294"/>
      <c r="F23875" s="294"/>
    </row>
    <row r="23876">
      <c r="A23876" s="294"/>
      <c r="B23876" s="294"/>
      <c r="C23876" s="294"/>
      <c r="D23876" s="294"/>
      <c r="E23876" s="294"/>
      <c r="F23876" s="294"/>
    </row>
    <row r="23877">
      <c r="A23877" s="294" t="s">
        <v>36206</v>
      </c>
      <c r="B23877" s="294"/>
      <c r="C23877" s="294"/>
      <c r="D23877" s="294"/>
      <c r="E23877" s="294"/>
      <c r="F23877" s="294"/>
    </row>
    <row r="23878">
      <c r="A23878" s="294" t="s">
        <v>36207</v>
      </c>
      <c r="B23878" s="294"/>
      <c r="C23878" s="294"/>
      <c r="D23878" s="294"/>
      <c r="E23878" s="294"/>
      <c r="F23878" s="294"/>
    </row>
    <row r="23879">
      <c r="A23879" s="294" t="s">
        <v>36208</v>
      </c>
      <c r="B23879" s="294"/>
      <c r="C23879" s="294"/>
      <c r="D23879" s="294"/>
      <c r="E23879" s="294"/>
      <c r="F23879" s="294"/>
    </row>
    <row r="23880">
      <c r="A23880" s="294"/>
      <c r="B23880" s="294"/>
      <c r="C23880" s="294"/>
      <c r="D23880" s="294"/>
      <c r="E23880" s="294"/>
      <c r="F23880" s="294"/>
    </row>
    <row r="23881">
      <c r="A23881" s="294" t="s">
        <v>22572</v>
      </c>
      <c r="B23881" s="294"/>
      <c r="C23881" s="294"/>
      <c r="D23881" s="294"/>
      <c r="E23881" s="294"/>
      <c r="F23881" s="294"/>
    </row>
    <row r="23882">
      <c r="A23882" s="294" t="s">
        <v>32410</v>
      </c>
      <c r="B23882" s="294"/>
      <c r="C23882" s="294"/>
      <c r="D23882" s="294"/>
      <c r="E23882" s="294"/>
      <c r="F23882" s="294"/>
    </row>
    <row r="23883">
      <c r="A23883" s="294"/>
      <c r="B23883" s="294"/>
      <c r="C23883" s="294"/>
      <c r="D23883" s="294"/>
      <c r="E23883" s="294"/>
      <c r="F23883" s="294"/>
    </row>
    <row r="23884">
      <c r="A23884" s="294" t="s">
        <v>36209</v>
      </c>
      <c r="B23884" s="294"/>
      <c r="C23884" s="294"/>
      <c r="D23884" s="294"/>
      <c r="E23884" s="294"/>
      <c r="F23884" s="294"/>
    </row>
    <row r="23885">
      <c r="A23885" s="294" t="s">
        <v>36210</v>
      </c>
      <c r="B23885" s="294"/>
      <c r="C23885" s="294"/>
      <c r="D23885" s="294"/>
      <c r="E23885" s="294"/>
      <c r="F23885" s="294"/>
    </row>
    <row r="23886">
      <c r="A23886" s="294" t="s">
        <v>36211</v>
      </c>
      <c r="B23886" s="294"/>
      <c r="C23886" s="294"/>
      <c r="D23886" s="294"/>
      <c r="E23886" s="294"/>
      <c r="F23886" s="294"/>
    </row>
    <row r="23887">
      <c r="A23887" s="294"/>
      <c r="B23887" s="294"/>
      <c r="C23887" s="294"/>
      <c r="D23887" s="294"/>
      <c r="E23887" s="294"/>
      <c r="F23887" s="294"/>
    </row>
    <row r="23888">
      <c r="A23888" s="294" t="s">
        <v>24735</v>
      </c>
      <c r="B23888" s="294"/>
      <c r="C23888" s="294"/>
      <c r="D23888" s="294"/>
      <c r="E23888" s="294"/>
      <c r="F23888" s="294"/>
    </row>
    <row r="23889">
      <c r="A23889" s="294" t="s">
        <v>23202</v>
      </c>
      <c r="B23889" s="294"/>
      <c r="C23889" s="294"/>
      <c r="D23889" s="294"/>
      <c r="E23889" s="294"/>
      <c r="F23889" s="294"/>
    </row>
    <row r="23890">
      <c r="A23890" s="294"/>
      <c r="B23890" s="294"/>
      <c r="C23890" s="294"/>
      <c r="D23890" s="294"/>
      <c r="E23890" s="294"/>
      <c r="F23890" s="294"/>
    </row>
    <row r="23891">
      <c r="A23891" s="294" t="s">
        <v>36212</v>
      </c>
      <c r="B23891" s="294"/>
      <c r="C23891" s="294"/>
      <c r="D23891" s="294"/>
      <c r="E23891" s="294"/>
      <c r="F23891" s="294"/>
    </row>
    <row r="23892">
      <c r="A23892" s="294" t="s">
        <v>36213</v>
      </c>
      <c r="B23892" s="294"/>
      <c r="C23892" s="294"/>
      <c r="D23892" s="294"/>
      <c r="E23892" s="294"/>
      <c r="F23892" s="294"/>
    </row>
    <row r="23893">
      <c r="A23893" s="294"/>
      <c r="B23893" s="294"/>
      <c r="C23893" s="294"/>
      <c r="D23893" s="294"/>
      <c r="E23893" s="294"/>
      <c r="F23893" s="294"/>
    </row>
    <row r="23894">
      <c r="A23894" s="294" t="s">
        <v>36214</v>
      </c>
      <c r="B23894" s="294"/>
      <c r="C23894" s="294"/>
      <c r="D23894" s="294"/>
      <c r="E23894" s="294"/>
      <c r="F23894" s="294"/>
    </row>
    <row r="23895">
      <c r="A23895" s="294"/>
      <c r="B23895" s="294"/>
      <c r="C23895" s="294"/>
      <c r="D23895" s="294"/>
      <c r="E23895" s="294"/>
      <c r="F23895" s="294"/>
    </row>
    <row r="23896">
      <c r="A23896" s="294" t="s">
        <v>36215</v>
      </c>
      <c r="B23896" s="294"/>
      <c r="C23896" s="294"/>
      <c r="D23896" s="294"/>
      <c r="E23896" s="294"/>
      <c r="F23896" s="294"/>
    </row>
    <row r="23897">
      <c r="A23897" s="294" t="s">
        <v>36216</v>
      </c>
      <c r="B23897" s="294"/>
      <c r="C23897" s="294"/>
      <c r="D23897" s="294"/>
      <c r="E23897" s="294"/>
      <c r="F23897" s="294"/>
    </row>
    <row r="23898">
      <c r="A23898" s="294" t="s">
        <v>36217</v>
      </c>
      <c r="B23898" s="294"/>
      <c r="C23898" s="294"/>
      <c r="D23898" s="294"/>
      <c r="E23898" s="294"/>
      <c r="F23898" s="294"/>
    </row>
    <row r="23899">
      <c r="A23899" s="294" t="s">
        <v>36218</v>
      </c>
      <c r="B23899" s="294"/>
      <c r="C23899" s="294"/>
      <c r="D23899" s="294"/>
      <c r="E23899" s="294"/>
      <c r="F23899" s="294"/>
    </row>
    <row r="23900">
      <c r="A23900" s="294" t="s">
        <v>36219</v>
      </c>
      <c r="B23900" s="294"/>
      <c r="C23900" s="294"/>
      <c r="D23900" s="294"/>
      <c r="E23900" s="294"/>
      <c r="F23900" s="294"/>
    </row>
    <row r="23901">
      <c r="A23901" s="294"/>
      <c r="B23901" s="294"/>
      <c r="C23901" s="294"/>
      <c r="D23901" s="294"/>
      <c r="E23901" s="294"/>
      <c r="F23901" s="294"/>
    </row>
    <row r="23902">
      <c r="A23902" s="294" t="s">
        <v>28124</v>
      </c>
      <c r="B23902" s="294"/>
      <c r="C23902" s="294"/>
      <c r="D23902" s="294"/>
      <c r="E23902" s="294"/>
      <c r="F23902" s="294"/>
    </row>
    <row r="23903">
      <c r="A23903" s="294" t="s">
        <v>36249</v>
      </c>
      <c r="B23903" s="294"/>
      <c r="C23903" s="294"/>
      <c r="D23903" s="294"/>
      <c r="E23903" s="294"/>
      <c r="F23903" s="294"/>
    </row>
    <row r="23904">
      <c r="A23904" s="294" t="s">
        <v>21618</v>
      </c>
      <c r="B23904" s="294"/>
      <c r="C23904" s="294"/>
      <c r="D23904" s="294"/>
      <c r="E23904" s="294"/>
      <c r="F23904" s="294"/>
    </row>
    <row r="23905">
      <c r="A23905" s="294" t="s">
        <v>36250</v>
      </c>
      <c r="B23905" s="294"/>
      <c r="C23905" s="294"/>
      <c r="D23905" s="294"/>
      <c r="E23905" s="294"/>
      <c r="F23905" s="294"/>
    </row>
    <row r="23906">
      <c r="A23906" s="294"/>
      <c r="B23906" s="294"/>
      <c r="C23906" s="294"/>
      <c r="D23906" s="294"/>
      <c r="E23906" s="294"/>
      <c r="F23906" s="294"/>
    </row>
    <row r="23907">
      <c r="A23907" s="294"/>
      <c r="B23907" s="294"/>
      <c r="C23907" s="294"/>
      <c r="D23907" s="294"/>
      <c r="E23907" s="294"/>
      <c r="F23907" s="294"/>
    </row>
    <row r="23908">
      <c r="A23908" s="294" t="s">
        <v>22512</v>
      </c>
      <c r="B23908" s="294"/>
      <c r="C23908" s="294"/>
      <c r="D23908" s="294"/>
      <c r="E23908" s="294"/>
      <c r="F23908" s="294"/>
    </row>
    <row r="23909">
      <c r="A23909" s="294" t="s">
        <v>26296</v>
      </c>
      <c r="B23909" s="294"/>
      <c r="C23909" s="294"/>
      <c r="D23909" s="294"/>
      <c r="E23909" s="294"/>
      <c r="F23909" s="294"/>
    </row>
    <row r="23910">
      <c r="A23910" s="294"/>
      <c r="B23910" s="294"/>
      <c r="C23910" s="294"/>
      <c r="D23910" s="294"/>
      <c r="E23910" s="294"/>
      <c r="F23910" s="294"/>
    </row>
    <row r="23911">
      <c r="A23911" s="294" t="s">
        <v>36251</v>
      </c>
      <c r="B23911" s="294"/>
      <c r="C23911" s="294"/>
      <c r="D23911" s="294"/>
      <c r="E23911" s="294"/>
      <c r="F23911" s="294"/>
    </row>
    <row r="23912">
      <c r="A23912" s="294" t="s">
        <v>36252</v>
      </c>
      <c r="B23912" s="294"/>
      <c r="C23912" s="294"/>
      <c r="D23912" s="294"/>
      <c r="E23912" s="294"/>
      <c r="F23912" s="294"/>
    </row>
    <row r="23913">
      <c r="A23913" s="294" t="s">
        <v>36253</v>
      </c>
      <c r="B23913" s="294"/>
      <c r="C23913" s="294"/>
      <c r="D23913" s="294"/>
      <c r="E23913" s="294"/>
      <c r="F23913" s="294"/>
    </row>
    <row r="23914">
      <c r="A23914" s="294" t="s">
        <v>36254</v>
      </c>
      <c r="B23914" s="294"/>
      <c r="C23914" s="294"/>
      <c r="D23914" s="294"/>
      <c r="E23914" s="294"/>
      <c r="F23914" s="294"/>
    </row>
    <row r="23915">
      <c r="A23915" s="294" t="s">
        <v>36255</v>
      </c>
      <c r="B23915" s="294"/>
      <c r="C23915" s="294"/>
      <c r="D23915" s="294"/>
      <c r="E23915" s="294"/>
      <c r="F23915" s="294"/>
    </row>
    <row r="23916">
      <c r="A23916" s="294"/>
      <c r="B23916" s="294"/>
      <c r="C23916" s="294"/>
      <c r="D23916" s="294"/>
      <c r="E23916" s="294"/>
      <c r="F23916" s="294"/>
    </row>
    <row r="23917">
      <c r="A23917" s="294" t="s">
        <v>23148</v>
      </c>
      <c r="B23917" s="294"/>
      <c r="C23917" s="294"/>
      <c r="D23917" s="294"/>
      <c r="E23917" s="294"/>
      <c r="F23917" s="294"/>
    </row>
    <row r="23918">
      <c r="A23918" s="294" t="s">
        <v>36256</v>
      </c>
      <c r="B23918" s="294"/>
      <c r="C23918" s="294"/>
      <c r="D23918" s="294"/>
      <c r="E23918" s="294"/>
      <c r="F23918" s="294"/>
    </row>
    <row r="23919">
      <c r="A23919" s="294"/>
      <c r="B23919" s="294"/>
      <c r="C23919" s="294"/>
      <c r="D23919" s="294"/>
      <c r="E23919" s="294"/>
      <c r="F23919" s="294"/>
    </row>
    <row r="23920">
      <c r="A23920" s="294" t="s">
        <v>36257</v>
      </c>
      <c r="B23920" s="294"/>
      <c r="C23920" s="294"/>
      <c r="D23920" s="294"/>
      <c r="E23920" s="294"/>
      <c r="F23920" s="294"/>
    </row>
    <row r="23921">
      <c r="A23921" s="294" t="s">
        <v>36258</v>
      </c>
      <c r="B23921" s="294"/>
      <c r="C23921" s="294"/>
      <c r="D23921" s="294"/>
      <c r="E23921" s="294"/>
      <c r="F23921" s="294"/>
    </row>
    <row r="23922">
      <c r="A23922" s="294" t="s">
        <v>36259</v>
      </c>
      <c r="B23922" s="294"/>
      <c r="C23922" s="294"/>
      <c r="D23922" s="294"/>
      <c r="E23922" s="294"/>
      <c r="F23922" s="294"/>
    </row>
    <row r="23923">
      <c r="A23923" s="294" t="s">
        <v>36260</v>
      </c>
      <c r="B23923" s="294"/>
      <c r="C23923" s="294"/>
      <c r="D23923" s="294"/>
      <c r="E23923" s="294"/>
      <c r="F23923" s="294"/>
    </row>
    <row r="23924">
      <c r="A23924" s="294" t="s">
        <v>36261</v>
      </c>
      <c r="B23924" s="294"/>
      <c r="C23924" s="294"/>
      <c r="D23924" s="294"/>
      <c r="E23924" s="294"/>
      <c r="F23924" s="294"/>
    </row>
    <row r="23925">
      <c r="A23925" s="294"/>
      <c r="B23925" s="294"/>
      <c r="C23925" s="294"/>
      <c r="D23925" s="294"/>
      <c r="E23925" s="294"/>
      <c r="F23925" s="294"/>
    </row>
    <row r="23926">
      <c r="A23926" s="294" t="s">
        <v>25691</v>
      </c>
      <c r="B23926" s="294"/>
      <c r="C23926" s="294"/>
      <c r="D23926" s="294"/>
      <c r="E23926" s="294"/>
      <c r="F23926" s="294"/>
    </row>
    <row r="23927">
      <c r="A23927" s="294" t="s">
        <v>26319</v>
      </c>
      <c r="B23927" s="294"/>
      <c r="C23927" s="294"/>
      <c r="D23927" s="294"/>
      <c r="E23927" s="294"/>
      <c r="F23927" s="294"/>
    </row>
    <row r="23928">
      <c r="A23928" s="294"/>
      <c r="B23928" s="294"/>
      <c r="C23928" s="294"/>
      <c r="D23928" s="294"/>
      <c r="E23928" s="294"/>
      <c r="F23928" s="294"/>
    </row>
    <row r="23929">
      <c r="A23929" s="294" t="s">
        <v>36262</v>
      </c>
      <c r="B23929" s="294"/>
      <c r="C23929" s="294"/>
      <c r="D23929" s="294"/>
      <c r="E23929" s="294"/>
      <c r="F23929" s="294"/>
    </row>
    <row r="23930">
      <c r="A23930" s="294" t="s">
        <v>36263</v>
      </c>
      <c r="B23930" s="294"/>
      <c r="C23930" s="294"/>
      <c r="D23930" s="294"/>
      <c r="E23930" s="294"/>
      <c r="F23930" s="294"/>
    </row>
    <row r="23931">
      <c r="A23931" s="294"/>
      <c r="B23931" s="294"/>
      <c r="C23931" s="294"/>
      <c r="D23931" s="294"/>
      <c r="E23931" s="294"/>
      <c r="F23931" s="294"/>
    </row>
    <row r="23932">
      <c r="A23932" s="294" t="s">
        <v>36264</v>
      </c>
      <c r="B23932" s="294"/>
      <c r="C23932" s="294"/>
      <c r="D23932" s="294"/>
      <c r="E23932" s="294"/>
      <c r="F23932" s="294"/>
    </row>
    <row r="23933">
      <c r="A23933" s="294" t="s">
        <v>36265</v>
      </c>
      <c r="B23933" s="294"/>
      <c r="C23933" s="294"/>
      <c r="D23933" s="294"/>
      <c r="E23933" s="294"/>
      <c r="F23933" s="294"/>
    </row>
    <row r="23934">
      <c r="A23934" s="294" t="s">
        <v>36266</v>
      </c>
      <c r="B23934" s="294"/>
      <c r="C23934" s="294"/>
      <c r="D23934" s="294"/>
      <c r="E23934" s="294"/>
      <c r="F23934" s="294"/>
    </row>
    <row r="23935">
      <c r="A23935" s="294" t="s">
        <v>36267</v>
      </c>
      <c r="B23935" s="294"/>
      <c r="C23935" s="294"/>
      <c r="D23935" s="294"/>
      <c r="E23935" s="294"/>
      <c r="F23935" s="294"/>
    </row>
    <row r="23936">
      <c r="A23936" s="294"/>
      <c r="B23936" s="294"/>
      <c r="C23936" s="294"/>
      <c r="D23936" s="294"/>
      <c r="E23936" s="294"/>
      <c r="F23936" s="294"/>
    </row>
    <row r="23937">
      <c r="A23937" s="294"/>
      <c r="B23937" s="294"/>
      <c r="C23937" s="294"/>
      <c r="D23937" s="294"/>
      <c r="E23937" s="294"/>
      <c r="F23937" s="294"/>
    </row>
    <row r="23938">
      <c r="A23938" s="294" t="s">
        <v>21401</v>
      </c>
      <c r="B23938" s="294"/>
      <c r="C23938" s="294"/>
      <c r="D23938" s="294"/>
      <c r="E23938" s="294"/>
      <c r="F23938" s="294"/>
    </row>
    <row r="23939">
      <c r="A23939" s="294"/>
      <c r="B23939" s="294"/>
      <c r="C23939" s="294"/>
      <c r="D23939" s="294"/>
      <c r="E23939" s="294"/>
      <c r="F23939" s="294"/>
    </row>
    <row r="23940">
      <c r="A23940" s="294" t="s">
        <v>36268</v>
      </c>
      <c r="B23940" s="294"/>
      <c r="C23940" s="294"/>
      <c r="D23940" s="294"/>
      <c r="E23940" s="294"/>
      <c r="F23940" s="294"/>
    </row>
    <row r="23941">
      <c r="A23941" s="294" t="s">
        <v>27102</v>
      </c>
      <c r="B23941" s="294"/>
      <c r="C23941" s="294"/>
      <c r="D23941" s="294"/>
      <c r="E23941" s="294"/>
      <c r="F23941" s="294"/>
    </row>
    <row r="23942">
      <c r="A23942" s="294" t="s">
        <v>36269</v>
      </c>
      <c r="B23942" s="294"/>
      <c r="C23942" s="294"/>
      <c r="D23942" s="294"/>
      <c r="E23942" s="294"/>
      <c r="F23942" s="294"/>
    </row>
    <row r="23943">
      <c r="A23943" s="294" t="s">
        <v>36270</v>
      </c>
      <c r="B23943" s="294"/>
      <c r="C23943" s="294"/>
      <c r="D23943" s="294"/>
      <c r="E23943" s="294"/>
      <c r="F23943" s="294"/>
    </row>
    <row r="23944">
      <c r="A23944" s="294" t="s">
        <v>36271</v>
      </c>
      <c r="B23944" s="294"/>
      <c r="C23944" s="294"/>
      <c r="D23944" s="294"/>
      <c r="E23944" s="294"/>
      <c r="F23944" s="294"/>
    </row>
    <row r="23945">
      <c r="A23945" s="294" t="s">
        <v>36272</v>
      </c>
      <c r="B23945" s="294"/>
      <c r="C23945" s="294"/>
      <c r="D23945" s="294"/>
      <c r="E23945" s="294"/>
      <c r="F23945" s="294"/>
    </row>
    <row r="23946">
      <c r="A23946" s="294" t="s">
        <v>36273</v>
      </c>
      <c r="B23946" s="294"/>
      <c r="C23946" s="294"/>
      <c r="D23946" s="294"/>
      <c r="E23946" s="294"/>
      <c r="F23946" s="294"/>
    </row>
    <row r="23947">
      <c r="A23947" s="294" t="s">
        <v>36274</v>
      </c>
      <c r="B23947" s="294"/>
      <c r="C23947" s="294"/>
      <c r="D23947" s="294"/>
      <c r="E23947" s="294"/>
      <c r="F23947" s="294"/>
    </row>
    <row r="23948">
      <c r="A23948" s="294"/>
      <c r="B23948" s="294"/>
      <c r="C23948" s="294"/>
      <c r="D23948" s="294"/>
      <c r="E23948" s="294"/>
      <c r="F23948" s="294"/>
    </row>
    <row r="23949">
      <c r="A23949" s="294" t="s">
        <v>21407</v>
      </c>
      <c r="B23949" s="294"/>
      <c r="C23949" s="294"/>
      <c r="D23949" s="294"/>
      <c r="E23949" s="294"/>
      <c r="F23949" s="294"/>
    </row>
    <row r="23950">
      <c r="A23950" s="294"/>
      <c r="B23950" s="294"/>
      <c r="C23950" s="294"/>
      <c r="D23950" s="294"/>
      <c r="E23950" s="294"/>
      <c r="F23950" s="294"/>
    </row>
    <row r="23951">
      <c r="A23951" s="294" t="s">
        <v>36275</v>
      </c>
      <c r="B23951" s="294"/>
      <c r="C23951" s="294"/>
      <c r="D23951" s="294"/>
      <c r="E23951" s="294"/>
      <c r="F23951" s="294"/>
    </row>
    <row r="23952">
      <c r="A23952" s="294" t="s">
        <v>36276</v>
      </c>
      <c r="B23952" s="294"/>
      <c r="C23952" s="294"/>
      <c r="D23952" s="294"/>
      <c r="E23952" s="294"/>
      <c r="F23952" s="294"/>
    </row>
    <row r="23953">
      <c r="A23953" s="294" t="s">
        <v>36277</v>
      </c>
      <c r="B23953" s="294"/>
      <c r="C23953" s="294"/>
      <c r="D23953" s="294"/>
      <c r="E23953" s="294"/>
      <c r="F23953" s="294"/>
    </row>
    <row r="23954">
      <c r="A23954" s="294" t="s">
        <v>36278</v>
      </c>
      <c r="B23954" s="294"/>
      <c r="C23954" s="294"/>
      <c r="D23954" s="294"/>
      <c r="E23954" s="294"/>
      <c r="F23954" s="294"/>
    </row>
    <row r="23955">
      <c r="A23955" s="294" t="s">
        <v>36279</v>
      </c>
      <c r="B23955" s="294"/>
      <c r="C23955" s="294"/>
      <c r="D23955" s="294"/>
      <c r="E23955" s="294"/>
      <c r="F23955" s="294"/>
    </row>
    <row r="23956">
      <c r="A23956" s="294" t="s">
        <v>36280</v>
      </c>
      <c r="B23956" s="294"/>
      <c r="C23956" s="294"/>
      <c r="D23956" s="294"/>
      <c r="E23956" s="294"/>
      <c r="F23956" s="294"/>
    </row>
    <row r="23957">
      <c r="A23957" s="294"/>
      <c r="B23957" s="294"/>
      <c r="C23957" s="294"/>
      <c r="D23957" s="294"/>
      <c r="E23957" s="294"/>
      <c r="F23957" s="294"/>
    </row>
    <row r="23958">
      <c r="A23958" s="294" t="s">
        <v>21304</v>
      </c>
      <c r="B23958" s="294"/>
      <c r="C23958" s="294"/>
      <c r="D23958" s="294"/>
      <c r="E23958" s="294"/>
      <c r="F23958" s="294"/>
    </row>
    <row r="23959">
      <c r="A23959" s="294"/>
      <c r="B23959" s="294"/>
      <c r="C23959" s="294"/>
      <c r="D23959" s="294"/>
      <c r="E23959" s="294"/>
      <c r="F23959" s="294"/>
    </row>
    <row r="23960">
      <c r="A23960" s="294" t="s">
        <v>36281</v>
      </c>
      <c r="B23960" s="294"/>
      <c r="C23960" s="294"/>
      <c r="D23960" s="294"/>
      <c r="E23960" s="294"/>
      <c r="F23960" s="294"/>
    </row>
    <row r="23961">
      <c r="A23961" s="294" t="s">
        <v>36282</v>
      </c>
      <c r="B23961" s="294"/>
      <c r="C23961" s="294"/>
      <c r="D23961" s="294"/>
      <c r="E23961" s="294"/>
      <c r="F23961" s="294"/>
    </row>
    <row r="23962">
      <c r="A23962" s="294" t="s">
        <v>36283</v>
      </c>
      <c r="B23962" s="294"/>
      <c r="C23962" s="294"/>
      <c r="D23962" s="294"/>
      <c r="E23962" s="294"/>
      <c r="F23962" s="294"/>
    </row>
    <row r="23963">
      <c r="A23963" s="294" t="s">
        <v>36284</v>
      </c>
      <c r="B23963" s="294"/>
      <c r="C23963" s="294"/>
      <c r="D23963" s="294"/>
      <c r="E23963" s="294"/>
      <c r="F23963" s="294"/>
    </row>
    <row r="23964">
      <c r="A23964" s="294" t="s">
        <v>30547</v>
      </c>
      <c r="B23964" s="294"/>
      <c r="C23964" s="294"/>
      <c r="D23964" s="294"/>
      <c r="E23964" s="294"/>
      <c r="F23964" s="294"/>
    </row>
    <row r="23965">
      <c r="A23965" s="294" t="s">
        <v>36285</v>
      </c>
      <c r="B23965" s="294"/>
      <c r="C23965" s="294"/>
      <c r="D23965" s="294"/>
      <c r="E23965" s="294"/>
      <c r="F23965" s="294"/>
    </row>
    <row r="23966">
      <c r="A23966" s="294" t="s">
        <v>36286</v>
      </c>
      <c r="B23966" s="294"/>
      <c r="C23966" s="294"/>
      <c r="D23966" s="294"/>
      <c r="E23966" s="294"/>
      <c r="F23966" s="294"/>
    </row>
    <row r="23967">
      <c r="A23967" s="294" t="s">
        <v>36287</v>
      </c>
      <c r="B23967" s="294"/>
      <c r="C23967" s="294"/>
      <c r="D23967" s="294"/>
      <c r="E23967" s="294"/>
      <c r="F23967" s="294"/>
    </row>
    <row r="23968">
      <c r="A23968" s="294"/>
      <c r="B23968" s="294"/>
      <c r="C23968" s="294"/>
      <c r="D23968" s="294"/>
      <c r="E23968" s="294"/>
      <c r="F23968" s="294"/>
    </row>
    <row r="23969">
      <c r="A23969" s="294" t="s">
        <v>28124</v>
      </c>
      <c r="B23969" s="294"/>
      <c r="C23969" s="294"/>
      <c r="D23969" s="294"/>
      <c r="E23969" s="294"/>
      <c r="F23969" s="294"/>
    </row>
    <row r="23970">
      <c r="A23970" s="294" t="s">
        <v>36288</v>
      </c>
      <c r="B23970" s="294"/>
      <c r="C23970" s="294"/>
      <c r="D23970" s="294"/>
      <c r="E23970" s="294"/>
      <c r="F23970" s="294"/>
    </row>
    <row r="23971">
      <c r="A23971" s="294" t="s">
        <v>21672</v>
      </c>
      <c r="B23971" s="294"/>
      <c r="C23971" s="294"/>
      <c r="D23971" s="294"/>
      <c r="E23971" s="294"/>
      <c r="F23971" s="294"/>
    </row>
    <row r="23972">
      <c r="A23972" s="294" t="s">
        <v>36289</v>
      </c>
      <c r="B23972" s="294"/>
      <c r="C23972" s="294"/>
      <c r="D23972" s="294"/>
      <c r="E23972" s="294"/>
      <c r="F23972" s="294"/>
    </row>
    <row r="23973">
      <c r="A23973" s="294"/>
      <c r="B23973" s="294"/>
      <c r="C23973" s="294"/>
      <c r="D23973" s="294"/>
      <c r="E23973" s="294"/>
      <c r="F23973" s="294"/>
    </row>
    <row r="23974">
      <c r="A23974" s="294" t="s">
        <v>21315</v>
      </c>
      <c r="B23974" s="294"/>
      <c r="C23974" s="294"/>
      <c r="D23974" s="294"/>
      <c r="E23974" s="294"/>
      <c r="F23974" s="294"/>
    </row>
    <row r="23975">
      <c r="A23975" s="294"/>
      <c r="B23975" s="294"/>
      <c r="C23975" s="294"/>
      <c r="D23975" s="294"/>
      <c r="E23975" s="294"/>
      <c r="F23975" s="294"/>
    </row>
    <row r="23976">
      <c r="A23976" s="294" t="s">
        <v>36290</v>
      </c>
      <c r="B23976" s="294"/>
      <c r="C23976" s="294"/>
      <c r="D23976" s="294"/>
      <c r="E23976" s="294"/>
      <c r="F23976" s="294"/>
    </row>
    <row r="23977">
      <c r="A23977" s="294" t="s">
        <v>36291</v>
      </c>
      <c r="B23977" s="294"/>
      <c r="C23977" s="294"/>
      <c r="D23977" s="294"/>
      <c r="E23977" s="294"/>
      <c r="F23977" s="294"/>
    </row>
    <row r="23978">
      <c r="A23978" s="294" t="s">
        <v>36292</v>
      </c>
      <c r="B23978" s="294"/>
      <c r="C23978" s="294"/>
      <c r="D23978" s="294"/>
      <c r="E23978" s="294"/>
      <c r="F23978" s="294"/>
    </row>
    <row r="23979">
      <c r="A23979" s="294" t="s">
        <v>36293</v>
      </c>
      <c r="B23979" s="294"/>
      <c r="C23979" s="294"/>
      <c r="D23979" s="294"/>
      <c r="E23979" s="294"/>
      <c r="F23979" s="294"/>
    </row>
    <row r="23980">
      <c r="A23980" s="294" t="s">
        <v>36294</v>
      </c>
      <c r="B23980" s="294"/>
      <c r="C23980" s="294"/>
      <c r="D23980" s="294"/>
      <c r="E23980" s="294"/>
      <c r="F23980" s="294"/>
    </row>
    <row r="23981">
      <c r="A23981" s="294" t="s">
        <v>36295</v>
      </c>
      <c r="B23981" s="294"/>
      <c r="C23981" s="294"/>
      <c r="D23981" s="294"/>
      <c r="E23981" s="294"/>
      <c r="F23981" s="294"/>
    </row>
    <row r="23982">
      <c r="A23982" s="294" t="s">
        <v>36296</v>
      </c>
      <c r="B23982" s="294"/>
      <c r="C23982" s="294"/>
      <c r="D23982" s="294"/>
      <c r="E23982" s="294"/>
      <c r="F23982" s="294"/>
    </row>
    <row r="23983">
      <c r="A23983" s="294"/>
      <c r="B23983" s="294"/>
      <c r="C23983" s="294"/>
      <c r="D23983" s="294"/>
      <c r="E23983" s="294"/>
      <c r="F23983" s="294"/>
    </row>
    <row r="23984">
      <c r="A23984" s="294"/>
      <c r="B23984" s="294"/>
      <c r="C23984" s="294"/>
      <c r="D23984" s="294"/>
      <c r="E23984" s="294"/>
      <c r="F23984" s="294"/>
    </row>
    <row r="23985">
      <c r="A23985" s="294"/>
      <c r="B23985" s="294"/>
      <c r="C23985" s="294"/>
      <c r="D23985" s="294"/>
      <c r="E23985" s="294"/>
      <c r="F23985" s="294"/>
    </row>
    <row r="23986">
      <c r="A23986" s="294"/>
      <c r="B23986" s="294"/>
      <c r="C23986" s="294"/>
      <c r="D23986" s="294"/>
      <c r="E23986" s="294"/>
      <c r="F23986" s="294"/>
    </row>
    <row r="23987">
      <c r="A23987" s="294" t="s">
        <v>22564</v>
      </c>
      <c r="B23987" s="294"/>
      <c r="C23987" s="294"/>
      <c r="D23987" s="294"/>
      <c r="E23987" s="294"/>
      <c r="F23987" s="294"/>
    </row>
    <row r="23988">
      <c r="A23988" s="294" t="s">
        <v>20470</v>
      </c>
      <c r="B23988" s="294"/>
      <c r="C23988" s="294"/>
      <c r="D23988" s="294"/>
      <c r="E23988" s="294"/>
      <c r="F23988" s="294"/>
    </row>
    <row r="23989">
      <c r="A23989" s="294"/>
      <c r="B23989" s="294"/>
      <c r="C23989" s="294"/>
      <c r="D23989" s="294"/>
      <c r="E23989" s="294"/>
      <c r="F23989" s="294"/>
    </row>
    <row r="23990">
      <c r="A23990" s="294" t="s">
        <v>36297</v>
      </c>
      <c r="B23990" s="294"/>
      <c r="C23990" s="294"/>
      <c r="D23990" s="294"/>
      <c r="E23990" s="294"/>
      <c r="F23990" s="294"/>
    </row>
    <row r="23991">
      <c r="A23991" s="294" t="s">
        <v>36298</v>
      </c>
      <c r="B23991" s="294"/>
      <c r="C23991" s="294"/>
      <c r="D23991" s="294"/>
      <c r="E23991" s="294"/>
      <c r="F23991" s="294"/>
    </row>
    <row r="23992">
      <c r="A23992" s="294" t="s">
        <v>36299</v>
      </c>
      <c r="B23992" s="294"/>
      <c r="C23992" s="294"/>
      <c r="D23992" s="294"/>
      <c r="E23992" s="294"/>
      <c r="F23992" s="294"/>
    </row>
    <row r="23993">
      <c r="A23993" s="294" t="s">
        <v>36300</v>
      </c>
      <c r="B23993" s="294"/>
      <c r="C23993" s="294"/>
      <c r="D23993" s="294"/>
      <c r="E23993" s="294"/>
      <c r="F23993" s="294"/>
    </row>
    <row r="23994">
      <c r="A23994" s="294"/>
      <c r="B23994" s="294"/>
      <c r="C23994" s="294"/>
      <c r="D23994" s="294"/>
      <c r="E23994" s="294"/>
      <c r="F23994" s="294"/>
    </row>
    <row r="23995">
      <c r="A23995" s="294" t="s">
        <v>24089</v>
      </c>
      <c r="B23995" s="294"/>
      <c r="C23995" s="294"/>
      <c r="D23995" s="294"/>
      <c r="E23995" s="294"/>
      <c r="F23995" s="294"/>
    </row>
    <row r="23996">
      <c r="A23996" s="294" t="s">
        <v>25314</v>
      </c>
      <c r="B23996" s="294"/>
      <c r="C23996" s="294"/>
      <c r="D23996" s="294"/>
      <c r="E23996" s="294"/>
      <c r="F23996" s="294"/>
    </row>
    <row r="23997">
      <c r="A23997" s="294"/>
      <c r="B23997" s="294"/>
      <c r="C23997" s="294"/>
      <c r="D23997" s="294"/>
      <c r="E23997" s="294"/>
      <c r="F23997" s="294"/>
    </row>
    <row r="23998">
      <c r="A23998" s="294" t="s">
        <v>36301</v>
      </c>
      <c r="B23998" s="294"/>
      <c r="C23998" s="294"/>
      <c r="D23998" s="294"/>
      <c r="E23998" s="294"/>
      <c r="F23998" s="294"/>
    </row>
    <row r="23999">
      <c r="A23999" s="294" t="s">
        <v>36302</v>
      </c>
      <c r="B23999" s="294"/>
      <c r="C23999" s="294"/>
      <c r="D23999" s="294"/>
      <c r="E23999" s="294"/>
      <c r="F23999" s="294"/>
    </row>
    <row r="24000">
      <c r="A24000" s="294" t="s">
        <v>36303</v>
      </c>
      <c r="B24000" s="294"/>
      <c r="C24000" s="294"/>
      <c r="D24000" s="294"/>
      <c r="E24000" s="294"/>
      <c r="F24000" s="294"/>
    </row>
    <row r="24001">
      <c r="A24001" s="294" t="s">
        <v>36304</v>
      </c>
      <c r="B24001" s="294"/>
      <c r="C24001" s="294"/>
      <c r="D24001" s="294"/>
      <c r="E24001" s="294"/>
      <c r="F24001" s="294"/>
    </row>
    <row r="24002">
      <c r="A24002" s="294" t="s">
        <v>36305</v>
      </c>
      <c r="B24002" s="294"/>
      <c r="C24002" s="294"/>
      <c r="D24002" s="294"/>
      <c r="E24002" s="294"/>
      <c r="F24002" s="294"/>
    </row>
    <row r="24003">
      <c r="A24003" s="294" t="s">
        <v>36306</v>
      </c>
      <c r="B24003" s="294"/>
      <c r="C24003" s="294"/>
      <c r="D24003" s="294"/>
      <c r="E24003" s="294"/>
      <c r="F24003" s="294"/>
    </row>
    <row r="24004">
      <c r="A24004" s="294" t="s">
        <v>36307</v>
      </c>
      <c r="B24004" s="294"/>
      <c r="C24004" s="294"/>
      <c r="D24004" s="294"/>
      <c r="E24004" s="294"/>
      <c r="F24004" s="294"/>
    </row>
    <row r="24005">
      <c r="A24005" s="294"/>
      <c r="B24005" s="294"/>
      <c r="C24005" s="294"/>
      <c r="D24005" s="294"/>
      <c r="E24005" s="294"/>
      <c r="F24005" s="294"/>
    </row>
    <row r="24006">
      <c r="A24006" s="294" t="s">
        <v>31017</v>
      </c>
      <c r="B24006" s="294"/>
      <c r="C24006" s="294"/>
      <c r="D24006" s="294"/>
      <c r="E24006" s="294"/>
      <c r="F24006" s="294"/>
    </row>
    <row r="24007">
      <c r="A24007" s="294" t="s">
        <v>27773</v>
      </c>
      <c r="B24007" s="294"/>
      <c r="C24007" s="294"/>
      <c r="D24007" s="294"/>
      <c r="E24007" s="294"/>
      <c r="F24007" s="294"/>
    </row>
    <row r="24008">
      <c r="A24008" s="294"/>
      <c r="B24008" s="294"/>
      <c r="C24008" s="294"/>
      <c r="D24008" s="294"/>
      <c r="E24008" s="294"/>
      <c r="F24008" s="294"/>
    </row>
    <row r="24009">
      <c r="A24009" s="294" t="s">
        <v>36308</v>
      </c>
      <c r="B24009" s="294"/>
      <c r="C24009" s="294"/>
      <c r="D24009" s="294"/>
      <c r="E24009" s="294"/>
      <c r="F24009" s="294"/>
    </row>
    <row r="24010">
      <c r="A24010" s="294" t="s">
        <v>36309</v>
      </c>
      <c r="B24010" s="294"/>
      <c r="C24010" s="294"/>
      <c r="D24010" s="294"/>
      <c r="E24010" s="294"/>
      <c r="F24010" s="294"/>
    </row>
    <row r="24011">
      <c r="A24011" s="294" t="s">
        <v>36310</v>
      </c>
      <c r="B24011" s="294"/>
      <c r="C24011" s="294"/>
      <c r="D24011" s="294"/>
      <c r="E24011" s="294"/>
      <c r="F24011" s="294"/>
    </row>
    <row r="24012">
      <c r="A24012" s="294" t="s">
        <v>36311</v>
      </c>
      <c r="B24012" s="294"/>
      <c r="C24012" s="294"/>
      <c r="D24012" s="294"/>
      <c r="E24012" s="294"/>
      <c r="F24012" s="294"/>
    </row>
    <row r="24013">
      <c r="A24013" s="294" t="s">
        <v>36312</v>
      </c>
      <c r="B24013" s="294"/>
      <c r="C24013" s="294"/>
      <c r="D24013" s="294"/>
      <c r="E24013" s="294"/>
      <c r="F24013" s="294"/>
    </row>
    <row r="24014">
      <c r="A24014" s="294" t="s">
        <v>36313</v>
      </c>
      <c r="B24014" s="294"/>
      <c r="C24014" s="294"/>
      <c r="D24014" s="294"/>
      <c r="E24014" s="294"/>
      <c r="F24014" s="294"/>
    </row>
    <row r="24015">
      <c r="A24015" s="294"/>
      <c r="B24015" s="294"/>
      <c r="C24015" s="294"/>
      <c r="D24015" s="294"/>
      <c r="E24015" s="294"/>
      <c r="F24015" s="294"/>
    </row>
    <row r="24016">
      <c r="A24016" s="294"/>
      <c r="B24016" s="294"/>
      <c r="C24016" s="294"/>
      <c r="D24016" s="294"/>
      <c r="E24016" s="294"/>
      <c r="F24016" s="294"/>
    </row>
    <row r="24017">
      <c r="A24017" s="294" t="s">
        <v>25653</v>
      </c>
      <c r="B24017" s="294"/>
      <c r="C24017" s="294"/>
      <c r="D24017" s="294"/>
      <c r="E24017" s="294"/>
      <c r="F24017" s="294"/>
    </row>
    <row r="24018">
      <c r="A24018" s="294" t="s">
        <v>36314</v>
      </c>
      <c r="B24018" s="294"/>
      <c r="C24018" s="294"/>
      <c r="D24018" s="294"/>
      <c r="E24018" s="294"/>
      <c r="F24018" s="294"/>
    </row>
    <row r="24019">
      <c r="A24019" s="294"/>
      <c r="B24019" s="294"/>
      <c r="C24019" s="294"/>
      <c r="D24019" s="294"/>
      <c r="E24019" s="294"/>
      <c r="F24019" s="294"/>
    </row>
    <row r="24020">
      <c r="A24020" s="294" t="s">
        <v>36315</v>
      </c>
      <c r="B24020" s="294"/>
      <c r="C24020" s="294"/>
      <c r="D24020" s="294"/>
      <c r="E24020" s="294"/>
      <c r="F24020" s="294"/>
    </row>
    <row r="24021">
      <c r="A24021" s="294" t="s">
        <v>36316</v>
      </c>
      <c r="B24021" s="294"/>
      <c r="C24021" s="294"/>
      <c r="D24021" s="294"/>
      <c r="E24021" s="294"/>
      <c r="F24021" s="294"/>
    </row>
    <row r="24022">
      <c r="A24022" s="294" t="s">
        <v>36317</v>
      </c>
      <c r="B24022" s="294"/>
      <c r="C24022" s="294"/>
      <c r="D24022" s="294"/>
      <c r="E24022" s="294"/>
      <c r="F24022" s="294"/>
    </row>
    <row r="24023">
      <c r="A24023" s="294"/>
      <c r="B24023" s="294"/>
      <c r="C24023" s="294"/>
      <c r="D24023" s="294"/>
      <c r="E24023" s="294"/>
      <c r="F24023" s="294"/>
    </row>
    <row r="24024">
      <c r="A24024" s="294" t="s">
        <v>23201</v>
      </c>
      <c r="B24024" s="294"/>
      <c r="C24024" s="294"/>
      <c r="D24024" s="294"/>
      <c r="E24024" s="294"/>
      <c r="F24024" s="294"/>
    </row>
    <row r="24025">
      <c r="A24025" s="294" t="s">
        <v>36318</v>
      </c>
      <c r="B24025" s="294"/>
      <c r="C24025" s="294"/>
      <c r="D24025" s="294"/>
      <c r="E24025" s="294"/>
      <c r="F24025" s="294"/>
    </row>
    <row r="24026">
      <c r="A24026" s="294"/>
      <c r="B24026" s="294"/>
      <c r="C24026" s="294"/>
      <c r="D24026" s="294"/>
      <c r="E24026" s="294"/>
      <c r="F24026" s="294"/>
    </row>
    <row r="24027">
      <c r="A24027" s="294" t="s">
        <v>36319</v>
      </c>
      <c r="B24027" s="294"/>
      <c r="C24027" s="294"/>
      <c r="D24027" s="294"/>
      <c r="E24027" s="294"/>
      <c r="F24027" s="294"/>
    </row>
    <row r="24028">
      <c r="A24028" s="294" t="s">
        <v>36320</v>
      </c>
      <c r="B24028" s="294"/>
      <c r="C24028" s="294"/>
      <c r="D24028" s="294"/>
      <c r="E24028" s="294"/>
      <c r="F24028" s="294"/>
    </row>
    <row r="24029">
      <c r="A24029" s="294" t="s">
        <v>36321</v>
      </c>
      <c r="B24029" s="294"/>
      <c r="C24029" s="294"/>
      <c r="D24029" s="294"/>
      <c r="E24029" s="294"/>
      <c r="F24029" s="294"/>
    </row>
    <row r="24030">
      <c r="A24030" s="294" t="s">
        <v>36322</v>
      </c>
      <c r="B24030" s="294"/>
      <c r="C24030" s="294"/>
      <c r="D24030" s="294"/>
      <c r="E24030" s="294"/>
      <c r="F24030" s="294"/>
    </row>
    <row r="24031">
      <c r="A24031" s="294" t="s">
        <v>36323</v>
      </c>
      <c r="B24031" s="294"/>
      <c r="C24031" s="294"/>
      <c r="D24031" s="294"/>
      <c r="E24031" s="294"/>
      <c r="F24031" s="294"/>
    </row>
    <row r="24032">
      <c r="A24032" s="294" t="s">
        <v>36324</v>
      </c>
      <c r="B24032" s="294"/>
      <c r="C24032" s="294"/>
      <c r="D24032" s="294"/>
      <c r="E24032" s="294"/>
      <c r="F24032" s="294"/>
    </row>
    <row r="24033">
      <c r="A24033" s="294" t="s">
        <v>36325</v>
      </c>
      <c r="B24033" s="294"/>
      <c r="C24033" s="294"/>
      <c r="D24033" s="294"/>
      <c r="E24033" s="294"/>
      <c r="F24033" s="294"/>
    </row>
    <row r="24034">
      <c r="A24034" s="294"/>
      <c r="B24034" s="294"/>
      <c r="C24034" s="294"/>
      <c r="D24034" s="294"/>
      <c r="E24034" s="294"/>
      <c r="F24034" s="294"/>
    </row>
    <row r="24035">
      <c r="A24035" s="294" t="s">
        <v>28124</v>
      </c>
      <c r="B24035" s="294"/>
      <c r="C24035" s="294"/>
      <c r="D24035" s="294"/>
      <c r="E24035" s="294"/>
      <c r="F24035" s="294"/>
    </row>
    <row r="24036">
      <c r="A24036" s="294" t="s">
        <v>36326</v>
      </c>
      <c r="B24036" s="294"/>
      <c r="C24036" s="294"/>
      <c r="D24036" s="294"/>
      <c r="E24036" s="294"/>
      <c r="F24036" s="294"/>
    </row>
    <row r="24037">
      <c r="A24037" s="294" t="s">
        <v>21618</v>
      </c>
      <c r="B24037" s="294"/>
      <c r="C24037" s="294"/>
      <c r="D24037" s="294"/>
      <c r="E24037" s="294"/>
      <c r="F24037" s="294"/>
    </row>
    <row r="24038">
      <c r="A24038" s="294" t="s">
        <v>36327</v>
      </c>
      <c r="B24038" s="294"/>
      <c r="C24038" s="294"/>
      <c r="D24038" s="294"/>
      <c r="E24038" s="294"/>
      <c r="F24038" s="294"/>
    </row>
    <row r="24039">
      <c r="A24039" s="294"/>
      <c r="B24039" s="294"/>
      <c r="C24039" s="294"/>
      <c r="D24039" s="294"/>
      <c r="E24039" s="294"/>
      <c r="F24039" s="294"/>
    </row>
    <row r="24040">
      <c r="A24040" s="294" t="s">
        <v>22512</v>
      </c>
      <c r="B24040" s="294"/>
      <c r="C24040" s="294"/>
      <c r="D24040" s="294"/>
      <c r="E24040" s="294"/>
      <c r="F24040" s="294"/>
    </row>
    <row r="24041">
      <c r="A24041" s="294" t="s">
        <v>24873</v>
      </c>
      <c r="B24041" s="294"/>
      <c r="C24041" s="294"/>
      <c r="D24041" s="294"/>
      <c r="E24041" s="294"/>
      <c r="F24041" s="294"/>
    </row>
    <row r="24042">
      <c r="A24042" s="294"/>
      <c r="B24042" s="294"/>
      <c r="C24042" s="294"/>
      <c r="D24042" s="294"/>
      <c r="E24042" s="294"/>
      <c r="F24042" s="294"/>
    </row>
    <row r="24043">
      <c r="A24043" s="294" t="s">
        <v>36328</v>
      </c>
      <c r="B24043" s="294"/>
      <c r="C24043" s="294"/>
      <c r="D24043" s="294"/>
      <c r="E24043" s="294"/>
      <c r="F24043" s="294"/>
    </row>
    <row r="24044">
      <c r="A24044" s="294" t="s">
        <v>36329</v>
      </c>
      <c r="B24044" s="294"/>
      <c r="C24044" s="294"/>
      <c r="D24044" s="294"/>
      <c r="E24044" s="294"/>
      <c r="F24044" s="294"/>
    </row>
    <row r="24045">
      <c r="A24045" s="294" t="s">
        <v>36330</v>
      </c>
      <c r="B24045" s="294"/>
      <c r="C24045" s="294"/>
      <c r="D24045" s="294"/>
      <c r="E24045" s="294"/>
      <c r="F24045" s="294"/>
    </row>
    <row r="24046">
      <c r="A24046" s="294" t="s">
        <v>36331</v>
      </c>
      <c r="B24046" s="294"/>
      <c r="C24046" s="294"/>
      <c r="D24046" s="294"/>
      <c r="E24046" s="294"/>
      <c r="F24046" s="294"/>
    </row>
    <row r="24047">
      <c r="A24047" s="294" t="s">
        <v>36332</v>
      </c>
      <c r="B24047" s="294"/>
      <c r="C24047" s="294"/>
      <c r="D24047" s="294"/>
      <c r="E24047" s="294"/>
      <c r="F24047" s="294"/>
    </row>
    <row r="24048">
      <c r="A24048" s="294" t="s">
        <v>36333</v>
      </c>
      <c r="B24048" s="294"/>
      <c r="C24048" s="294"/>
      <c r="D24048" s="294"/>
      <c r="E24048" s="294"/>
      <c r="F24048" s="294"/>
    </row>
    <row r="24049">
      <c r="A24049" s="294"/>
      <c r="B24049" s="294"/>
      <c r="C24049" s="294"/>
      <c r="D24049" s="294"/>
      <c r="E24049" s="294"/>
      <c r="F24049" s="294"/>
    </row>
    <row r="24050">
      <c r="A24050" s="294" t="s">
        <v>21283</v>
      </c>
      <c r="B24050" s="294"/>
      <c r="C24050" s="294"/>
      <c r="D24050" s="294"/>
      <c r="E24050" s="294"/>
      <c r="F24050" s="294"/>
    </row>
    <row r="24051">
      <c r="A24051" s="294"/>
      <c r="B24051" s="294"/>
      <c r="C24051" s="294"/>
      <c r="D24051" s="294"/>
      <c r="E24051" s="294"/>
      <c r="F24051" s="294"/>
    </row>
    <row r="24052">
      <c r="A24052" s="294" t="s">
        <v>36334</v>
      </c>
      <c r="B24052" s="294"/>
      <c r="C24052" s="294"/>
      <c r="D24052" s="294"/>
      <c r="E24052" s="294"/>
      <c r="F24052" s="294"/>
    </row>
    <row r="24053">
      <c r="A24053" s="294" t="s">
        <v>36335</v>
      </c>
      <c r="B24053" s="294"/>
      <c r="C24053" s="294"/>
      <c r="D24053" s="294"/>
      <c r="E24053" s="294"/>
      <c r="F24053" s="294"/>
    </row>
    <row r="24054">
      <c r="A24054" s="294" t="s">
        <v>36336</v>
      </c>
      <c r="B24054" s="294"/>
      <c r="C24054" s="294"/>
      <c r="D24054" s="294"/>
      <c r="E24054" s="294"/>
      <c r="F24054" s="294"/>
    </row>
    <row r="24055">
      <c r="A24055" s="294" t="s">
        <v>36337</v>
      </c>
      <c r="B24055" s="294"/>
      <c r="C24055" s="294"/>
      <c r="D24055" s="294"/>
      <c r="E24055" s="294"/>
      <c r="F24055" s="294"/>
    </row>
    <row r="24056">
      <c r="A24056" s="294"/>
      <c r="B24056" s="294"/>
      <c r="C24056" s="294"/>
      <c r="D24056" s="294"/>
      <c r="E24056" s="294"/>
      <c r="F24056" s="294"/>
    </row>
    <row r="24057">
      <c r="A24057" s="294" t="s">
        <v>22617</v>
      </c>
      <c r="B24057" s="294"/>
      <c r="C24057" s="294"/>
      <c r="D24057" s="294"/>
      <c r="E24057" s="294"/>
      <c r="F24057" s="294"/>
    </row>
    <row r="24058">
      <c r="A24058" s="294" t="s">
        <v>23813</v>
      </c>
      <c r="B24058" s="294"/>
      <c r="C24058" s="294"/>
      <c r="D24058" s="294"/>
      <c r="E24058" s="294"/>
      <c r="F24058" s="294"/>
    </row>
    <row r="24059">
      <c r="A24059" s="294"/>
      <c r="B24059" s="294"/>
      <c r="C24059" s="294"/>
      <c r="D24059" s="294"/>
      <c r="E24059" s="294"/>
      <c r="F24059" s="294"/>
    </row>
    <row r="24060">
      <c r="A24060" s="294" t="s">
        <v>36338</v>
      </c>
      <c r="B24060" s="294"/>
      <c r="C24060" s="294"/>
      <c r="D24060" s="294"/>
      <c r="E24060" s="294"/>
      <c r="F24060" s="294"/>
    </row>
    <row r="24061">
      <c r="A24061" s="294" t="s">
        <v>23477</v>
      </c>
      <c r="B24061" s="294"/>
      <c r="C24061" s="294"/>
      <c r="D24061" s="294"/>
      <c r="E24061" s="294"/>
      <c r="F24061" s="294"/>
    </row>
    <row r="24062">
      <c r="A24062" s="294" t="s">
        <v>23706</v>
      </c>
      <c r="B24062" s="294"/>
      <c r="C24062" s="294"/>
      <c r="D24062" s="294"/>
      <c r="E24062" s="294"/>
      <c r="F24062" s="294"/>
    </row>
    <row r="24063">
      <c r="A24063" s="294" t="s">
        <v>36339</v>
      </c>
      <c r="B24063" s="294"/>
      <c r="C24063" s="294"/>
      <c r="D24063" s="294"/>
      <c r="E24063" s="294"/>
      <c r="F24063" s="294"/>
    </row>
    <row r="24064">
      <c r="A24064" s="294" t="s">
        <v>36340</v>
      </c>
      <c r="B24064" s="294"/>
      <c r="C24064" s="294"/>
      <c r="D24064" s="294"/>
      <c r="E24064" s="294"/>
      <c r="F24064" s="294"/>
    </row>
    <row r="24065">
      <c r="A24065" s="294" t="s">
        <v>36341</v>
      </c>
      <c r="B24065" s="294"/>
      <c r="C24065" s="294"/>
      <c r="D24065" s="294"/>
      <c r="E24065" s="294"/>
      <c r="F24065" s="294"/>
    </row>
    <row r="24066">
      <c r="A24066" s="294"/>
      <c r="B24066" s="294"/>
      <c r="C24066" s="294"/>
      <c r="D24066" s="294"/>
      <c r="E24066" s="294"/>
      <c r="F24066" s="294"/>
    </row>
    <row r="24067">
      <c r="A24067" s="294" t="s">
        <v>21401</v>
      </c>
      <c r="B24067" s="294"/>
      <c r="C24067" s="294"/>
      <c r="D24067" s="294"/>
      <c r="E24067" s="294"/>
      <c r="F24067" s="294"/>
    </row>
    <row r="24068">
      <c r="A24068" s="294"/>
      <c r="B24068" s="294"/>
      <c r="C24068" s="294"/>
      <c r="D24068" s="294"/>
      <c r="E24068" s="294"/>
      <c r="F24068" s="294"/>
    </row>
    <row r="24069">
      <c r="A24069" s="294" t="s">
        <v>36342</v>
      </c>
      <c r="B24069" s="294"/>
      <c r="C24069" s="294"/>
      <c r="D24069" s="294"/>
      <c r="E24069" s="294"/>
      <c r="F24069" s="294"/>
    </row>
    <row r="24070">
      <c r="A24070" s="294" t="s">
        <v>36343</v>
      </c>
      <c r="B24070" s="294"/>
      <c r="C24070" s="294"/>
      <c r="D24070" s="294"/>
      <c r="E24070" s="294"/>
      <c r="F24070" s="294"/>
    </row>
    <row r="24071">
      <c r="A24071" s="294" t="s">
        <v>36344</v>
      </c>
      <c r="B24071" s="294"/>
      <c r="C24071" s="294"/>
      <c r="D24071" s="294"/>
      <c r="E24071" s="294"/>
      <c r="F24071" s="294"/>
    </row>
    <row r="24072">
      <c r="A24072" s="294" t="s">
        <v>36345</v>
      </c>
      <c r="B24072" s="294"/>
      <c r="C24072" s="294"/>
      <c r="D24072" s="294"/>
      <c r="E24072" s="294"/>
      <c r="F24072" s="294"/>
    </row>
    <row r="24073">
      <c r="A24073" s="294" t="s">
        <v>36346</v>
      </c>
      <c r="B24073" s="294"/>
      <c r="C24073" s="294"/>
      <c r="D24073" s="294"/>
      <c r="E24073" s="294"/>
      <c r="F24073" s="294"/>
    </row>
    <row r="24074">
      <c r="A24074" s="294" t="s">
        <v>36347</v>
      </c>
      <c r="B24074" s="294"/>
      <c r="C24074" s="294"/>
      <c r="D24074" s="294"/>
      <c r="E24074" s="294"/>
      <c r="F24074" s="294"/>
    </row>
    <row r="24075">
      <c r="A24075" s="294"/>
      <c r="B24075" s="294"/>
      <c r="C24075" s="294"/>
      <c r="D24075" s="294"/>
      <c r="E24075" s="294"/>
      <c r="F24075" s="294"/>
    </row>
    <row r="24076">
      <c r="A24076" s="294" t="s">
        <v>21407</v>
      </c>
      <c r="B24076" s="294"/>
      <c r="C24076" s="294"/>
      <c r="D24076" s="294"/>
      <c r="E24076" s="294"/>
      <c r="F24076" s="294"/>
    </row>
    <row r="24077">
      <c r="A24077" s="294"/>
      <c r="B24077" s="294"/>
      <c r="C24077" s="294"/>
      <c r="D24077" s="294"/>
      <c r="E24077" s="294"/>
      <c r="F24077" s="294"/>
    </row>
    <row r="24078">
      <c r="A24078" s="294" t="s">
        <v>36348</v>
      </c>
      <c r="B24078" s="294"/>
      <c r="C24078" s="294"/>
      <c r="D24078" s="294"/>
      <c r="E24078" s="294"/>
      <c r="F24078" s="294"/>
    </row>
    <row r="24079">
      <c r="A24079" s="294" t="s">
        <v>36349</v>
      </c>
      <c r="B24079" s="294"/>
      <c r="C24079" s="294"/>
      <c r="D24079" s="294"/>
      <c r="E24079" s="294"/>
      <c r="F24079" s="294"/>
    </row>
    <row r="24080">
      <c r="A24080" s="294" t="s">
        <v>36350</v>
      </c>
      <c r="B24080" s="294"/>
      <c r="C24080" s="294"/>
      <c r="D24080" s="294"/>
      <c r="E24080" s="294"/>
      <c r="F24080" s="294"/>
    </row>
    <row r="24081">
      <c r="A24081" s="294" t="s">
        <v>36351</v>
      </c>
      <c r="B24081" s="294"/>
      <c r="C24081" s="294"/>
      <c r="D24081" s="294"/>
      <c r="E24081" s="294"/>
      <c r="F24081" s="294"/>
    </row>
    <row r="24082">
      <c r="A24082" s="294" t="s">
        <v>21656</v>
      </c>
      <c r="B24082" s="294"/>
      <c r="C24082" s="294"/>
      <c r="D24082" s="294"/>
      <c r="E24082" s="294"/>
      <c r="F24082" s="294"/>
    </row>
    <row r="24083">
      <c r="A24083" s="294" t="s">
        <v>36352</v>
      </c>
      <c r="B24083" s="294"/>
      <c r="C24083" s="294"/>
      <c r="D24083" s="294"/>
      <c r="E24083" s="294"/>
      <c r="F24083" s="294"/>
    </row>
    <row r="24084">
      <c r="A24084" s="294" t="s">
        <v>36353</v>
      </c>
      <c r="B24084" s="294"/>
      <c r="C24084" s="294"/>
      <c r="D24084" s="294"/>
      <c r="E24084" s="294"/>
      <c r="F24084" s="294"/>
    </row>
    <row r="24085">
      <c r="A24085" s="294" t="s">
        <v>36354</v>
      </c>
      <c r="B24085" s="294"/>
      <c r="C24085" s="294"/>
      <c r="D24085" s="294"/>
      <c r="E24085" s="294"/>
      <c r="F24085" s="294"/>
    </row>
    <row r="24086">
      <c r="A24086" s="294"/>
      <c r="B24086" s="294"/>
      <c r="C24086" s="294"/>
      <c r="D24086" s="294"/>
      <c r="E24086" s="294"/>
      <c r="F24086" s="294"/>
    </row>
    <row r="24087">
      <c r="A24087" s="294" t="s">
        <v>21304</v>
      </c>
      <c r="B24087" s="294"/>
      <c r="C24087" s="294"/>
      <c r="D24087" s="294"/>
      <c r="E24087" s="294"/>
      <c r="F24087" s="294"/>
    </row>
    <row r="24088">
      <c r="A24088" s="294"/>
      <c r="B24088" s="294"/>
      <c r="C24088" s="294"/>
      <c r="D24088" s="294"/>
      <c r="E24088" s="294"/>
      <c r="F24088" s="294"/>
    </row>
    <row r="24089">
      <c r="A24089" s="294" t="s">
        <v>36355</v>
      </c>
      <c r="B24089" s="294"/>
      <c r="C24089" s="294"/>
      <c r="D24089" s="294"/>
      <c r="E24089" s="294"/>
      <c r="F24089" s="294"/>
    </row>
    <row r="24090">
      <c r="A24090" s="294" t="s">
        <v>36356</v>
      </c>
      <c r="B24090" s="294"/>
      <c r="C24090" s="294"/>
      <c r="D24090" s="294"/>
      <c r="E24090" s="294"/>
      <c r="F24090" s="294"/>
    </row>
    <row r="24091">
      <c r="A24091" s="294" t="s">
        <v>36357</v>
      </c>
      <c r="B24091" s="294"/>
      <c r="C24091" s="294"/>
      <c r="D24091" s="294"/>
      <c r="E24091" s="294"/>
      <c r="F24091" s="294"/>
    </row>
    <row r="24092">
      <c r="A24092" s="294" t="s">
        <v>36358</v>
      </c>
      <c r="B24092" s="294"/>
      <c r="C24092" s="294"/>
      <c r="D24092" s="294"/>
      <c r="E24092" s="294"/>
      <c r="F24092" s="294"/>
    </row>
    <row r="24093">
      <c r="A24093" s="294" t="s">
        <v>36359</v>
      </c>
      <c r="B24093" s="294"/>
      <c r="C24093" s="294"/>
      <c r="D24093" s="294"/>
      <c r="E24093" s="294"/>
      <c r="F24093" s="294"/>
    </row>
    <row r="24094">
      <c r="A24094" s="294" t="s">
        <v>36360</v>
      </c>
      <c r="B24094" s="294"/>
      <c r="C24094" s="294"/>
      <c r="D24094" s="294"/>
      <c r="E24094" s="294"/>
      <c r="F24094" s="294"/>
    </row>
    <row r="24095">
      <c r="A24095" s="294"/>
      <c r="B24095" s="294"/>
      <c r="C24095" s="294"/>
      <c r="D24095" s="294"/>
      <c r="E24095" s="294"/>
      <c r="F24095" s="294"/>
    </row>
    <row r="24096">
      <c r="A24096" s="294" t="s">
        <v>28124</v>
      </c>
      <c r="B24096" s="294"/>
      <c r="C24096" s="294"/>
      <c r="D24096" s="294"/>
      <c r="E24096" s="294"/>
      <c r="F24096" s="294"/>
    </row>
    <row r="24097">
      <c r="A24097" s="294" t="s">
        <v>36326</v>
      </c>
      <c r="B24097" s="294"/>
      <c r="C24097" s="294"/>
      <c r="D24097" s="294"/>
      <c r="E24097" s="294"/>
      <c r="F24097" s="294"/>
    </row>
    <row r="24098">
      <c r="A24098" s="294" t="s">
        <v>36327</v>
      </c>
      <c r="B24098" s="294"/>
      <c r="C24098" s="294"/>
      <c r="D24098" s="294"/>
      <c r="E24098" s="294"/>
      <c r="F24098" s="294"/>
    </row>
    <row r="24099">
      <c r="A24099" s="294" t="s">
        <v>36361</v>
      </c>
      <c r="B24099" s="294"/>
      <c r="C24099" s="294"/>
      <c r="D24099" s="294"/>
      <c r="E24099" s="294"/>
      <c r="F24099" s="294"/>
    </row>
    <row r="24100">
      <c r="A24100" s="294"/>
      <c r="B24100" s="294"/>
      <c r="C24100" s="294"/>
      <c r="D24100" s="294"/>
      <c r="E24100" s="294"/>
      <c r="F24100" s="294"/>
    </row>
    <row r="24101">
      <c r="A24101" s="294" t="s">
        <v>21315</v>
      </c>
      <c r="B24101" s="294"/>
      <c r="C24101" s="294"/>
      <c r="D24101" s="294"/>
      <c r="E24101" s="294"/>
      <c r="F24101" s="294"/>
    </row>
    <row r="24102">
      <c r="A24102" s="294"/>
      <c r="B24102" s="294"/>
      <c r="C24102" s="294"/>
      <c r="D24102" s="294"/>
      <c r="E24102" s="294"/>
      <c r="F24102" s="294"/>
    </row>
    <row r="24103">
      <c r="A24103" s="294" t="s">
        <v>36362</v>
      </c>
      <c r="B24103" s="294"/>
      <c r="C24103" s="294"/>
      <c r="D24103" s="294"/>
      <c r="E24103" s="294"/>
      <c r="F24103" s="294"/>
    </row>
    <row r="24104">
      <c r="A24104" s="294" t="s">
        <v>36363</v>
      </c>
      <c r="B24104" s="294"/>
      <c r="C24104" s="294"/>
      <c r="D24104" s="294"/>
      <c r="E24104" s="294"/>
      <c r="F24104" s="294"/>
    </row>
    <row r="24105">
      <c r="A24105" s="294" t="s">
        <v>36364</v>
      </c>
      <c r="B24105" s="294"/>
      <c r="C24105" s="294"/>
      <c r="D24105" s="294"/>
      <c r="E24105" s="294"/>
      <c r="F24105" s="294"/>
    </row>
    <row r="24106">
      <c r="A24106" s="294" t="s">
        <v>36365</v>
      </c>
      <c r="B24106" s="294"/>
      <c r="C24106" s="294"/>
      <c r="D24106" s="294"/>
      <c r="E24106" s="294"/>
      <c r="F24106" s="294"/>
    </row>
    <row r="24107">
      <c r="A24107" s="294" t="s">
        <v>36366</v>
      </c>
      <c r="B24107" s="294"/>
      <c r="C24107" s="294"/>
      <c r="D24107" s="294"/>
      <c r="E24107" s="294"/>
      <c r="F24107" s="294"/>
    </row>
    <row r="24108">
      <c r="A24108" s="294" t="s">
        <v>36367</v>
      </c>
      <c r="B24108" s="294"/>
      <c r="C24108" s="294"/>
      <c r="D24108" s="294"/>
      <c r="E24108" s="294"/>
      <c r="F24108" s="294"/>
    </row>
    <row r="24109">
      <c r="A24109" s="294" t="s">
        <v>36368</v>
      </c>
      <c r="B24109" s="294"/>
      <c r="C24109" s="294"/>
      <c r="D24109" s="294"/>
      <c r="E24109" s="294"/>
      <c r="F24109" s="294"/>
    </row>
    <row r="24110">
      <c r="A24110" s="294" t="s">
        <v>36369</v>
      </c>
      <c r="B24110" s="294"/>
      <c r="C24110" s="294"/>
      <c r="D24110" s="294"/>
      <c r="E24110" s="294"/>
      <c r="F24110" s="294"/>
    </row>
    <row r="24111">
      <c r="A24111" s="294"/>
      <c r="B24111" s="294"/>
      <c r="C24111" s="294"/>
      <c r="D24111" s="294"/>
      <c r="E24111" s="294"/>
      <c r="F24111" s="294"/>
    </row>
    <row r="24112">
      <c r="A24112" s="294" t="s">
        <v>21326</v>
      </c>
      <c r="B24112" s="294"/>
      <c r="C24112" s="294"/>
      <c r="D24112" s="294"/>
      <c r="E24112" s="294"/>
      <c r="F24112" s="294"/>
    </row>
    <row r="24113">
      <c r="A24113" s="294"/>
      <c r="B24113" s="294"/>
      <c r="C24113" s="294"/>
      <c r="D24113" s="294"/>
      <c r="E24113" s="294"/>
      <c r="F24113" s="294"/>
    </row>
    <row r="24114">
      <c r="A24114" s="294" t="s">
        <v>36370</v>
      </c>
      <c r="B24114" s="294"/>
      <c r="C24114" s="294"/>
      <c r="D24114" s="294"/>
      <c r="E24114" s="294"/>
      <c r="F24114" s="294"/>
    </row>
    <row r="24115">
      <c r="A24115" s="294" t="s">
        <v>36371</v>
      </c>
      <c r="B24115" s="294"/>
      <c r="C24115" s="294"/>
      <c r="D24115" s="294"/>
      <c r="E24115" s="294"/>
      <c r="F24115" s="294"/>
    </row>
    <row r="24116">
      <c r="A24116" s="294" t="s">
        <v>36372</v>
      </c>
      <c r="B24116" s="294"/>
      <c r="C24116" s="294"/>
      <c r="D24116" s="294"/>
      <c r="E24116" s="294"/>
      <c r="F24116" s="294"/>
    </row>
    <row r="24117">
      <c r="A24117" s="294" t="s">
        <v>36373</v>
      </c>
      <c r="B24117" s="294"/>
      <c r="C24117" s="294"/>
      <c r="D24117" s="294"/>
      <c r="E24117" s="294"/>
      <c r="F24117" s="294"/>
    </row>
    <row r="24118">
      <c r="A24118" s="294" t="s">
        <v>36374</v>
      </c>
      <c r="B24118" s="294"/>
      <c r="C24118" s="294"/>
      <c r="D24118" s="294"/>
      <c r="E24118" s="294"/>
      <c r="F24118" s="294"/>
    </row>
    <row r="24119">
      <c r="A24119" s="294" t="s">
        <v>36375</v>
      </c>
      <c r="B24119" s="294"/>
      <c r="C24119" s="294"/>
      <c r="D24119" s="294"/>
      <c r="E24119" s="294"/>
      <c r="F24119" s="294"/>
    </row>
    <row r="24120">
      <c r="A24120" s="294" t="s">
        <v>36376</v>
      </c>
      <c r="B24120" s="294"/>
      <c r="C24120" s="294"/>
      <c r="D24120" s="294"/>
      <c r="E24120" s="294"/>
      <c r="F24120" s="294"/>
    </row>
    <row r="24121">
      <c r="A24121" s="294" t="s">
        <v>36377</v>
      </c>
      <c r="B24121" s="294"/>
      <c r="C24121" s="294"/>
      <c r="D24121" s="294"/>
      <c r="E24121" s="294"/>
      <c r="F24121" s="294"/>
    </row>
    <row r="24122">
      <c r="A24122" s="294" t="s">
        <v>36378</v>
      </c>
      <c r="B24122" s="294"/>
      <c r="C24122" s="294"/>
      <c r="D24122" s="294"/>
      <c r="E24122" s="294"/>
      <c r="F24122" s="294"/>
    </row>
    <row r="24123">
      <c r="A24123" s="294" t="s">
        <v>36379</v>
      </c>
      <c r="B24123" s="294"/>
      <c r="C24123" s="294"/>
      <c r="D24123" s="294"/>
      <c r="E24123" s="294"/>
      <c r="F24123" s="294"/>
    </row>
    <row r="24124">
      <c r="A24124" s="294" t="s">
        <v>36380</v>
      </c>
      <c r="B24124" s="294"/>
      <c r="C24124" s="294"/>
      <c r="D24124" s="294"/>
      <c r="E24124" s="294"/>
      <c r="F24124" s="294"/>
    </row>
    <row r="24125">
      <c r="A24125" s="294"/>
      <c r="B24125" s="294"/>
      <c r="C24125" s="294"/>
      <c r="D24125" s="294"/>
      <c r="E24125" s="294"/>
      <c r="F24125" s="294"/>
    </row>
    <row r="24126">
      <c r="A24126" s="294" t="s">
        <v>21335</v>
      </c>
      <c r="B24126" s="294"/>
      <c r="C24126" s="294"/>
      <c r="D24126" s="294"/>
      <c r="E24126" s="294"/>
      <c r="F24126" s="294"/>
    </row>
    <row r="24127">
      <c r="A24127" s="294"/>
      <c r="B24127" s="294"/>
      <c r="C24127" s="294"/>
      <c r="D24127" s="294"/>
      <c r="E24127" s="294"/>
      <c r="F24127" s="294"/>
    </row>
    <row r="24128">
      <c r="A24128" s="294" t="s">
        <v>36381</v>
      </c>
      <c r="B24128" s="294"/>
      <c r="C24128" s="294"/>
      <c r="D24128" s="294"/>
      <c r="E24128" s="294"/>
      <c r="F24128" s="294"/>
    </row>
    <row r="24129">
      <c r="A24129" s="294" t="s">
        <v>36382</v>
      </c>
      <c r="B24129" s="294"/>
      <c r="C24129" s="294"/>
      <c r="D24129" s="294"/>
      <c r="E24129" s="294"/>
      <c r="F24129" s="294"/>
    </row>
    <row r="24130">
      <c r="A24130" s="294" t="s">
        <v>36383</v>
      </c>
      <c r="B24130" s="294"/>
      <c r="C24130" s="294"/>
      <c r="D24130" s="294"/>
      <c r="E24130" s="294"/>
      <c r="F24130" s="294"/>
    </row>
    <row r="24131">
      <c r="A24131" s="294" t="s">
        <v>36384</v>
      </c>
      <c r="B24131" s="294"/>
      <c r="C24131" s="294"/>
      <c r="D24131" s="294"/>
      <c r="E24131" s="294"/>
      <c r="F24131" s="294"/>
    </row>
    <row r="24132">
      <c r="A24132" s="294" t="s">
        <v>36385</v>
      </c>
      <c r="B24132" s="294"/>
      <c r="C24132" s="294"/>
      <c r="D24132" s="294"/>
      <c r="E24132" s="294"/>
      <c r="F24132" s="294"/>
    </row>
    <row r="24133">
      <c r="A24133" s="294" t="s">
        <v>36386</v>
      </c>
      <c r="B24133" s="294"/>
      <c r="C24133" s="294"/>
      <c r="D24133" s="294"/>
      <c r="E24133" s="294"/>
      <c r="F24133" s="294"/>
    </row>
    <row r="24134">
      <c r="A24134" s="294"/>
      <c r="B24134" s="294"/>
      <c r="C24134" s="294"/>
      <c r="D24134" s="294"/>
      <c r="E24134" s="294"/>
      <c r="F24134" s="294"/>
    </row>
    <row r="24135">
      <c r="A24135" s="294" t="s">
        <v>23321</v>
      </c>
      <c r="B24135" s="294"/>
      <c r="C24135" s="294"/>
      <c r="D24135" s="294"/>
      <c r="E24135" s="294"/>
      <c r="F24135" s="294"/>
    </row>
    <row r="24136">
      <c r="A24136" s="294" t="s">
        <v>36387</v>
      </c>
      <c r="B24136" s="294"/>
      <c r="C24136" s="294"/>
      <c r="D24136" s="294"/>
      <c r="E24136" s="294"/>
      <c r="F24136" s="294"/>
    </row>
    <row r="24137">
      <c r="A24137" s="294"/>
      <c r="B24137" s="294"/>
      <c r="C24137" s="294"/>
      <c r="D24137" s="294"/>
      <c r="E24137" s="294"/>
      <c r="F24137" s="294"/>
    </row>
    <row r="24138">
      <c r="A24138" s="294" t="s">
        <v>36388</v>
      </c>
      <c r="B24138" s="294"/>
      <c r="C24138" s="294"/>
      <c r="D24138" s="294"/>
      <c r="E24138" s="294"/>
      <c r="F24138" s="294"/>
    </row>
    <row r="24139">
      <c r="A24139" s="294" t="s">
        <v>36389</v>
      </c>
      <c r="B24139" s="294"/>
      <c r="C24139" s="294"/>
      <c r="D24139" s="294"/>
      <c r="E24139" s="294"/>
      <c r="F24139" s="294"/>
    </row>
    <row r="24140">
      <c r="A24140" s="294" t="s">
        <v>36390</v>
      </c>
      <c r="B24140" s="294"/>
      <c r="C24140" s="294"/>
      <c r="D24140" s="294"/>
      <c r="E24140" s="294"/>
      <c r="F24140" s="294"/>
    </row>
    <row r="24141">
      <c r="A24141" s="294"/>
      <c r="B24141" s="294"/>
      <c r="C24141" s="294"/>
      <c r="D24141" s="294"/>
      <c r="E24141" s="294"/>
      <c r="F24141" s="294"/>
    </row>
    <row r="24142">
      <c r="A24142" s="294" t="s">
        <v>21908</v>
      </c>
      <c r="B24142" s="294"/>
      <c r="C24142" s="294"/>
      <c r="D24142" s="294"/>
      <c r="E24142" s="294"/>
      <c r="F24142" s="294"/>
    </row>
    <row r="24143">
      <c r="A24143" s="294"/>
      <c r="B24143" s="294"/>
      <c r="C24143" s="294"/>
      <c r="D24143" s="294"/>
      <c r="E24143" s="294"/>
      <c r="F24143" s="294"/>
    </row>
    <row r="24144">
      <c r="A24144" s="294" t="s">
        <v>22304</v>
      </c>
      <c r="B24144" s="294"/>
      <c r="C24144" s="294"/>
      <c r="D24144" s="294"/>
      <c r="E24144" s="294"/>
      <c r="F24144" s="294"/>
    </row>
    <row r="24145">
      <c r="A24145" s="294" t="s">
        <v>35289</v>
      </c>
      <c r="B24145" s="294"/>
      <c r="C24145" s="294"/>
      <c r="D24145" s="294"/>
      <c r="E24145" s="294"/>
      <c r="F24145" s="294"/>
    </row>
    <row r="24146">
      <c r="A24146" s="294" t="s">
        <v>36391</v>
      </c>
      <c r="B24146" s="294"/>
      <c r="C24146" s="294"/>
      <c r="D24146" s="294"/>
      <c r="E24146" s="294"/>
      <c r="F24146" s="294"/>
    </row>
    <row r="24147">
      <c r="A24147" s="294" t="s">
        <v>31330</v>
      </c>
      <c r="B24147" s="294"/>
      <c r="C24147" s="294"/>
      <c r="D24147" s="294"/>
      <c r="E24147" s="294"/>
      <c r="F24147" s="294"/>
    </row>
    <row r="24148">
      <c r="A24148" s="294" t="s">
        <v>36392</v>
      </c>
      <c r="B24148" s="294"/>
      <c r="C24148" s="294"/>
      <c r="D24148" s="294"/>
      <c r="E24148" s="294"/>
      <c r="F24148" s="294"/>
    </row>
    <row r="24149">
      <c r="A24149" s="294"/>
      <c r="B24149" s="294"/>
      <c r="C24149" s="294"/>
      <c r="D24149" s="294"/>
      <c r="E24149" s="294"/>
      <c r="F24149" s="294"/>
    </row>
    <row r="24150">
      <c r="A24150" s="294" t="s">
        <v>21462</v>
      </c>
      <c r="B24150" s="294"/>
      <c r="C24150" s="294"/>
      <c r="D24150" s="294"/>
      <c r="E24150" s="294"/>
      <c r="F24150" s="294"/>
    </row>
    <row r="24151">
      <c r="A24151" s="294"/>
      <c r="B24151" s="294"/>
      <c r="C24151" s="294"/>
      <c r="D24151" s="294"/>
      <c r="E24151" s="294"/>
      <c r="F24151" s="294"/>
    </row>
    <row r="24152">
      <c r="A24152" s="294" t="s">
        <v>36393</v>
      </c>
      <c r="B24152" s="294"/>
      <c r="C24152" s="294"/>
      <c r="D24152" s="294"/>
      <c r="E24152" s="294"/>
      <c r="F24152" s="294"/>
    </row>
    <row r="24153">
      <c r="A24153" s="294" t="s">
        <v>36394</v>
      </c>
      <c r="B24153" s="294"/>
      <c r="C24153" s="294"/>
      <c r="D24153" s="294"/>
      <c r="E24153" s="294"/>
      <c r="F24153" s="294"/>
    </row>
    <row r="24154">
      <c r="A24154" s="294" t="s">
        <v>36395</v>
      </c>
      <c r="B24154" s="294"/>
      <c r="C24154" s="294"/>
      <c r="D24154" s="294"/>
      <c r="E24154" s="294"/>
      <c r="F24154" s="294"/>
    </row>
    <row r="24155">
      <c r="A24155" s="294" t="s">
        <v>36396</v>
      </c>
      <c r="B24155" s="294"/>
      <c r="C24155" s="294"/>
      <c r="D24155" s="294"/>
      <c r="E24155" s="294"/>
      <c r="F24155" s="294"/>
    </row>
    <row r="24156">
      <c r="A24156" s="294"/>
      <c r="B24156" s="294"/>
      <c r="C24156" s="294"/>
      <c r="D24156" s="294"/>
      <c r="E24156" s="294"/>
      <c r="F24156" s="294"/>
    </row>
    <row r="24157">
      <c r="A24157" s="294" t="s">
        <v>28124</v>
      </c>
      <c r="B24157" s="294"/>
      <c r="C24157" s="294"/>
      <c r="D24157" s="294"/>
      <c r="E24157" s="294"/>
      <c r="F24157" s="294"/>
    </row>
    <row r="24158">
      <c r="A24158" s="294" t="s">
        <v>36397</v>
      </c>
      <c r="B24158" s="294"/>
      <c r="C24158" s="294"/>
      <c r="D24158" s="294"/>
      <c r="E24158" s="294"/>
      <c r="F24158" s="294"/>
    </row>
    <row r="24159">
      <c r="A24159" s="294" t="s">
        <v>21618</v>
      </c>
      <c r="B24159" s="294"/>
      <c r="C24159" s="294"/>
      <c r="D24159" s="294"/>
      <c r="E24159" s="294"/>
      <c r="F24159" s="294"/>
    </row>
    <row r="24160">
      <c r="A24160" s="294" t="s">
        <v>36398</v>
      </c>
      <c r="B24160" s="294"/>
      <c r="C24160" s="294"/>
      <c r="D24160" s="294"/>
      <c r="E24160" s="294"/>
      <c r="F24160" s="294"/>
    </row>
    <row r="24161">
      <c r="A24161" s="294"/>
      <c r="B24161" s="294"/>
      <c r="C24161" s="294"/>
      <c r="D24161" s="294"/>
      <c r="E24161" s="294"/>
      <c r="F24161" s="294"/>
    </row>
    <row r="24162">
      <c r="A24162" s="294" t="s">
        <v>22512</v>
      </c>
      <c r="B24162" s="294"/>
      <c r="C24162" s="294"/>
      <c r="D24162" s="294"/>
      <c r="E24162" s="294"/>
      <c r="F24162" s="294"/>
    </row>
    <row r="24163">
      <c r="A24163" s="294" t="s">
        <v>36399</v>
      </c>
      <c r="B24163" s="294"/>
      <c r="C24163" s="294"/>
      <c r="D24163" s="294"/>
      <c r="E24163" s="294"/>
      <c r="F24163" s="294"/>
    </row>
    <row r="24164">
      <c r="A24164" s="294"/>
      <c r="B24164" s="294"/>
      <c r="C24164" s="294"/>
      <c r="D24164" s="294"/>
      <c r="E24164" s="294"/>
      <c r="F24164" s="294"/>
    </row>
    <row r="24165">
      <c r="A24165" s="294" t="s">
        <v>36400</v>
      </c>
      <c r="B24165" s="294"/>
      <c r="C24165" s="294"/>
      <c r="D24165" s="294"/>
      <c r="E24165" s="294"/>
      <c r="F24165" s="294"/>
    </row>
    <row r="24166">
      <c r="A24166" s="294" t="s">
        <v>29960</v>
      </c>
      <c r="B24166" s="294"/>
      <c r="C24166" s="294"/>
      <c r="D24166" s="294"/>
      <c r="E24166" s="294"/>
      <c r="F24166" s="294"/>
    </row>
    <row r="24167">
      <c r="A24167" s="294" t="s">
        <v>28645</v>
      </c>
      <c r="B24167" s="294"/>
      <c r="C24167" s="294"/>
      <c r="D24167" s="294"/>
      <c r="E24167" s="294"/>
      <c r="F24167" s="294"/>
    </row>
    <row r="24168">
      <c r="A24168" s="294" t="s">
        <v>36401</v>
      </c>
      <c r="B24168" s="294"/>
      <c r="C24168" s="294"/>
      <c r="D24168" s="294"/>
      <c r="E24168" s="294"/>
      <c r="F24168" s="294"/>
    </row>
    <row r="24169">
      <c r="A24169" s="294" t="s">
        <v>36402</v>
      </c>
      <c r="B24169" s="294"/>
      <c r="C24169" s="294"/>
      <c r="D24169" s="294"/>
      <c r="E24169" s="294"/>
      <c r="F24169" s="294"/>
    </row>
    <row r="24170">
      <c r="A24170" s="294" t="s">
        <v>36403</v>
      </c>
      <c r="B24170" s="294"/>
      <c r="C24170" s="294"/>
      <c r="D24170" s="294"/>
      <c r="E24170" s="294"/>
      <c r="F24170" s="294"/>
    </row>
    <row r="24171">
      <c r="A24171" s="294" t="s">
        <v>36404</v>
      </c>
      <c r="B24171" s="294"/>
      <c r="C24171" s="294"/>
      <c r="D24171" s="294"/>
      <c r="E24171" s="294"/>
      <c r="F24171" s="294"/>
    </row>
    <row r="24172">
      <c r="A24172" s="294"/>
      <c r="B24172" s="294"/>
      <c r="C24172" s="294"/>
      <c r="D24172" s="294"/>
      <c r="E24172" s="294"/>
      <c r="F24172" s="294"/>
    </row>
    <row r="24173">
      <c r="A24173" s="294" t="s">
        <v>23148</v>
      </c>
      <c r="B24173" s="294"/>
      <c r="C24173" s="294"/>
      <c r="D24173" s="294"/>
      <c r="E24173" s="294"/>
      <c r="F24173" s="294"/>
    </row>
    <row r="24174">
      <c r="A24174" s="294" t="s">
        <v>36405</v>
      </c>
      <c r="B24174" s="294"/>
      <c r="C24174" s="294"/>
      <c r="D24174" s="294"/>
      <c r="E24174" s="294"/>
      <c r="F24174" s="294"/>
    </row>
    <row r="24175">
      <c r="A24175" s="294"/>
      <c r="B24175" s="294"/>
      <c r="C24175" s="294"/>
      <c r="D24175" s="294"/>
      <c r="E24175" s="294"/>
      <c r="F24175" s="294"/>
    </row>
    <row r="24176">
      <c r="A24176" s="294" t="s">
        <v>36406</v>
      </c>
      <c r="B24176" s="294"/>
      <c r="C24176" s="294"/>
      <c r="D24176" s="294"/>
      <c r="E24176" s="294"/>
      <c r="F24176" s="294"/>
    </row>
    <row r="24177">
      <c r="A24177" s="294" t="s">
        <v>36407</v>
      </c>
      <c r="B24177" s="294"/>
      <c r="C24177" s="294"/>
      <c r="D24177" s="294"/>
      <c r="E24177" s="294"/>
      <c r="F24177" s="294"/>
    </row>
    <row r="24178">
      <c r="A24178" s="294" t="s">
        <v>36408</v>
      </c>
      <c r="B24178" s="294"/>
      <c r="C24178" s="294"/>
      <c r="D24178" s="294"/>
      <c r="E24178" s="294"/>
      <c r="F24178" s="294"/>
    </row>
    <row r="24179">
      <c r="A24179" s="294" t="s">
        <v>36409</v>
      </c>
      <c r="B24179" s="294"/>
      <c r="C24179" s="294"/>
      <c r="D24179" s="294"/>
      <c r="E24179" s="294"/>
      <c r="F24179" s="294"/>
    </row>
    <row r="24180">
      <c r="A24180" s="294" t="s">
        <v>36410</v>
      </c>
      <c r="B24180" s="294"/>
      <c r="C24180" s="294"/>
      <c r="D24180" s="294"/>
      <c r="E24180" s="294"/>
      <c r="F24180" s="294"/>
    </row>
    <row r="24181">
      <c r="A24181" s="294"/>
      <c r="B24181" s="294"/>
      <c r="C24181" s="294"/>
      <c r="D24181" s="294"/>
      <c r="E24181" s="294"/>
      <c r="F24181" s="294"/>
    </row>
    <row r="24182">
      <c r="A24182" s="294" t="s">
        <v>21945</v>
      </c>
      <c r="B24182" s="294"/>
      <c r="C24182" s="294"/>
      <c r="D24182" s="294"/>
      <c r="E24182" s="294"/>
      <c r="F24182" s="294"/>
    </row>
    <row r="24183">
      <c r="A24183" s="294" t="s">
        <v>36411</v>
      </c>
      <c r="B24183" s="294"/>
      <c r="C24183" s="294"/>
      <c r="D24183" s="294"/>
      <c r="E24183" s="294"/>
      <c r="F24183" s="294"/>
    </row>
    <row r="24184">
      <c r="A24184" s="294"/>
      <c r="B24184" s="294"/>
      <c r="C24184" s="294"/>
      <c r="D24184" s="294"/>
      <c r="E24184" s="294"/>
      <c r="F24184" s="294"/>
    </row>
    <row r="24185">
      <c r="A24185" s="294" t="s">
        <v>36412</v>
      </c>
      <c r="B24185" s="294"/>
      <c r="C24185" s="294"/>
      <c r="D24185" s="294"/>
      <c r="E24185" s="294"/>
      <c r="F24185" s="294"/>
    </row>
    <row r="24186">
      <c r="A24186" s="294" t="s">
        <v>36413</v>
      </c>
      <c r="B24186" s="294"/>
      <c r="C24186" s="294"/>
      <c r="D24186" s="294"/>
      <c r="E24186" s="294"/>
      <c r="F24186" s="294"/>
    </row>
    <row r="24187">
      <c r="A24187" s="294" t="s">
        <v>36414</v>
      </c>
      <c r="B24187" s="294"/>
      <c r="C24187" s="294"/>
      <c r="D24187" s="294"/>
      <c r="E24187" s="294"/>
      <c r="F24187" s="294"/>
    </row>
    <row r="24188">
      <c r="A24188" s="294" t="s">
        <v>36415</v>
      </c>
      <c r="B24188" s="294"/>
      <c r="C24188" s="294"/>
      <c r="D24188" s="294"/>
      <c r="E24188" s="294"/>
      <c r="F24188" s="294"/>
    </row>
    <row r="24189">
      <c r="A24189" s="294" t="s">
        <v>36416</v>
      </c>
      <c r="B24189" s="294"/>
      <c r="C24189" s="294"/>
      <c r="D24189" s="294"/>
      <c r="E24189" s="294"/>
      <c r="F24189" s="294"/>
    </row>
    <row r="24190">
      <c r="A24190" s="294" t="s">
        <v>36417</v>
      </c>
      <c r="B24190" s="294"/>
      <c r="C24190" s="294"/>
      <c r="D24190" s="294"/>
      <c r="E24190" s="294"/>
      <c r="F24190" s="294"/>
    </row>
    <row r="24191">
      <c r="A24191" s="294"/>
      <c r="B24191" s="294"/>
      <c r="C24191" s="294"/>
      <c r="D24191" s="294"/>
      <c r="E24191" s="294"/>
      <c r="F24191" s="294"/>
    </row>
    <row r="24192">
      <c r="A24192" s="294"/>
      <c r="B24192" s="294"/>
      <c r="C24192" s="294"/>
      <c r="D24192" s="294"/>
      <c r="E24192" s="294"/>
      <c r="F24192" s="294"/>
    </row>
    <row r="24193">
      <c r="A24193" s="294"/>
      <c r="B24193" s="294"/>
      <c r="C24193" s="294"/>
      <c r="D24193" s="294"/>
      <c r="E24193" s="294"/>
      <c r="F24193" s="294"/>
    </row>
    <row r="24194">
      <c r="A24194" s="294" t="s">
        <v>21292</v>
      </c>
      <c r="B24194" s="294"/>
      <c r="C24194" s="294"/>
      <c r="D24194" s="294"/>
      <c r="E24194" s="294"/>
      <c r="F24194" s="294"/>
    </row>
    <row r="24195">
      <c r="A24195" s="294"/>
      <c r="B24195" s="294"/>
      <c r="C24195" s="294"/>
      <c r="D24195" s="294"/>
      <c r="E24195" s="294"/>
      <c r="F24195" s="294"/>
    </row>
    <row r="24196">
      <c r="A24196" s="294" t="s">
        <v>36418</v>
      </c>
      <c r="B24196" s="294"/>
      <c r="C24196" s="294"/>
      <c r="D24196" s="294"/>
      <c r="E24196" s="294"/>
      <c r="F24196" s="294"/>
    </row>
    <row r="24197">
      <c r="A24197" s="294" t="s">
        <v>36419</v>
      </c>
      <c r="B24197" s="294"/>
      <c r="C24197" s="294"/>
      <c r="D24197" s="294"/>
      <c r="E24197" s="294"/>
      <c r="F24197" s="294"/>
    </row>
    <row r="24198">
      <c r="A24198" s="294" t="s">
        <v>36420</v>
      </c>
      <c r="B24198" s="294"/>
      <c r="C24198" s="294"/>
      <c r="D24198" s="294"/>
      <c r="E24198" s="294"/>
      <c r="F24198" s="294"/>
    </row>
    <row r="24199">
      <c r="A24199" s="294" t="s">
        <v>36421</v>
      </c>
      <c r="B24199" s="294"/>
      <c r="C24199" s="294"/>
      <c r="D24199" s="294"/>
      <c r="E24199" s="294"/>
      <c r="F24199" s="294"/>
    </row>
    <row r="24200">
      <c r="A24200" s="294" t="s">
        <v>36422</v>
      </c>
      <c r="B24200" s="294"/>
      <c r="C24200" s="294"/>
      <c r="D24200" s="294"/>
      <c r="E24200" s="294"/>
      <c r="F24200" s="294"/>
    </row>
    <row r="24201">
      <c r="A24201" s="294" t="s">
        <v>36423</v>
      </c>
      <c r="B24201" s="294"/>
      <c r="C24201" s="294"/>
      <c r="D24201" s="294"/>
      <c r="E24201" s="294"/>
      <c r="F24201" s="294"/>
    </row>
    <row r="24202">
      <c r="A24202" s="294" t="s">
        <v>36424</v>
      </c>
      <c r="B24202" s="294"/>
      <c r="C24202" s="294"/>
      <c r="D24202" s="294"/>
      <c r="E24202" s="294"/>
      <c r="F24202" s="294"/>
    </row>
    <row r="24203">
      <c r="A24203" s="294" t="s">
        <v>36425</v>
      </c>
      <c r="B24203" s="294"/>
      <c r="C24203" s="294"/>
      <c r="D24203" s="294"/>
      <c r="E24203" s="294"/>
      <c r="F24203" s="294"/>
    </row>
    <row r="24204">
      <c r="A24204" s="294"/>
      <c r="B24204" s="294"/>
      <c r="C24204" s="294"/>
      <c r="D24204" s="294"/>
      <c r="E24204" s="294"/>
      <c r="F24204" s="294"/>
    </row>
    <row r="24205">
      <c r="A24205" s="294" t="s">
        <v>21760</v>
      </c>
      <c r="B24205" s="294"/>
      <c r="C24205" s="294"/>
      <c r="D24205" s="294"/>
      <c r="E24205" s="294"/>
      <c r="F24205" s="294"/>
    </row>
    <row r="24206">
      <c r="A24206" s="294"/>
      <c r="B24206" s="294"/>
      <c r="C24206" s="294"/>
      <c r="D24206" s="294"/>
      <c r="E24206" s="294"/>
      <c r="F24206" s="294"/>
    </row>
    <row r="24207">
      <c r="A24207" s="294" t="s">
        <v>36426</v>
      </c>
      <c r="B24207" s="294"/>
      <c r="C24207" s="294"/>
      <c r="D24207" s="294"/>
      <c r="E24207" s="294"/>
      <c r="F24207" s="294"/>
    </row>
    <row r="24208">
      <c r="A24208" s="294" t="s">
        <v>36427</v>
      </c>
      <c r="B24208" s="294"/>
      <c r="C24208" s="294"/>
      <c r="D24208" s="294"/>
      <c r="E24208" s="294"/>
      <c r="F24208" s="294"/>
    </row>
    <row r="24209">
      <c r="A24209" s="294" t="s">
        <v>36428</v>
      </c>
      <c r="B24209" s="294"/>
      <c r="C24209" s="294"/>
      <c r="D24209" s="294"/>
      <c r="E24209" s="294"/>
      <c r="F24209" s="294"/>
    </row>
    <row r="24210">
      <c r="A24210" s="294" t="s">
        <v>36429</v>
      </c>
      <c r="B24210" s="294"/>
      <c r="C24210" s="294"/>
      <c r="D24210" s="294"/>
      <c r="E24210" s="294"/>
      <c r="F24210" s="294"/>
    </row>
    <row r="24211">
      <c r="A24211" s="294"/>
      <c r="B24211" s="294"/>
      <c r="C24211" s="294"/>
      <c r="D24211" s="294"/>
      <c r="E24211" s="294"/>
      <c r="F24211" s="294"/>
    </row>
    <row r="24212">
      <c r="A24212" s="294" t="s">
        <v>21304</v>
      </c>
      <c r="B24212" s="294"/>
      <c r="C24212" s="294"/>
      <c r="D24212" s="294"/>
      <c r="E24212" s="294"/>
      <c r="F24212" s="294"/>
    </row>
    <row r="24213">
      <c r="A24213" s="294"/>
      <c r="B24213" s="294"/>
      <c r="C24213" s="294"/>
      <c r="D24213" s="294"/>
      <c r="E24213" s="294"/>
      <c r="F24213" s="294"/>
    </row>
    <row r="24214">
      <c r="A24214" s="294" t="s">
        <v>36430</v>
      </c>
      <c r="B24214" s="294"/>
      <c r="C24214" s="294"/>
      <c r="D24214" s="294"/>
      <c r="E24214" s="294"/>
      <c r="F24214" s="294"/>
    </row>
    <row r="24215">
      <c r="A24215" s="294" t="s">
        <v>25402</v>
      </c>
      <c r="B24215" s="294"/>
      <c r="C24215" s="294"/>
      <c r="D24215" s="294"/>
      <c r="E24215" s="294"/>
      <c r="F24215" s="294"/>
    </row>
    <row r="24216">
      <c r="A24216" s="294" t="s">
        <v>36431</v>
      </c>
      <c r="B24216" s="294"/>
      <c r="C24216" s="294"/>
      <c r="D24216" s="294"/>
      <c r="E24216" s="294"/>
      <c r="F24216" s="294"/>
    </row>
    <row r="24217">
      <c r="A24217" s="294" t="s">
        <v>36432</v>
      </c>
      <c r="B24217" s="294"/>
      <c r="C24217" s="294"/>
      <c r="D24217" s="294"/>
      <c r="E24217" s="294"/>
      <c r="F24217" s="294"/>
    </row>
    <row r="24218">
      <c r="A24218" s="294" t="s">
        <v>36433</v>
      </c>
      <c r="B24218" s="294"/>
      <c r="C24218" s="294"/>
      <c r="D24218" s="294"/>
      <c r="E24218" s="294"/>
      <c r="F24218" s="294"/>
    </row>
    <row r="24219">
      <c r="A24219" s="294" t="s">
        <v>36434</v>
      </c>
      <c r="B24219" s="294"/>
      <c r="C24219" s="294"/>
      <c r="D24219" s="294"/>
      <c r="E24219" s="294"/>
      <c r="F24219" s="294"/>
    </row>
    <row r="24220">
      <c r="A24220" s="294" t="s">
        <v>36435</v>
      </c>
      <c r="B24220" s="294"/>
      <c r="C24220" s="294"/>
      <c r="D24220" s="294"/>
      <c r="E24220" s="294"/>
      <c r="F24220" s="294"/>
    </row>
    <row r="24221">
      <c r="A24221" s="294" t="s">
        <v>36436</v>
      </c>
      <c r="B24221" s="294"/>
      <c r="C24221" s="294"/>
      <c r="D24221" s="294"/>
      <c r="E24221" s="294"/>
      <c r="F24221" s="294"/>
    </row>
    <row r="24222">
      <c r="A24222" s="294" t="s">
        <v>23504</v>
      </c>
      <c r="B24222" s="294"/>
      <c r="C24222" s="294"/>
      <c r="D24222" s="294"/>
      <c r="E24222" s="294"/>
      <c r="F24222" s="294"/>
    </row>
    <row r="24223">
      <c r="A24223" s="294" t="s">
        <v>36437</v>
      </c>
      <c r="B24223" s="294"/>
      <c r="C24223" s="294"/>
      <c r="D24223" s="294"/>
      <c r="E24223" s="294"/>
      <c r="F24223" s="294"/>
    </row>
    <row r="24224">
      <c r="A24224" s="294" t="s">
        <v>36438</v>
      </c>
      <c r="B24224" s="294"/>
      <c r="C24224" s="294"/>
      <c r="D24224" s="294"/>
      <c r="E24224" s="294"/>
      <c r="F24224" s="294"/>
    </row>
    <row r="24225">
      <c r="A24225" s="294" t="s">
        <v>36439</v>
      </c>
      <c r="B24225" s="294"/>
      <c r="C24225" s="294"/>
      <c r="D24225" s="294"/>
      <c r="E24225" s="294"/>
      <c r="F24225" s="294"/>
    </row>
    <row r="24226">
      <c r="A24226" s="294" t="s">
        <v>29809</v>
      </c>
      <c r="B24226" s="294"/>
      <c r="C24226" s="294"/>
      <c r="D24226" s="294"/>
      <c r="E24226" s="294"/>
      <c r="F24226" s="294"/>
    </row>
    <row r="24227">
      <c r="A24227" s="294" t="s">
        <v>36440</v>
      </c>
      <c r="B24227" s="294"/>
      <c r="C24227" s="294"/>
      <c r="D24227" s="294"/>
      <c r="E24227" s="294"/>
      <c r="F24227" s="294"/>
    </row>
    <row r="24228">
      <c r="A24228" s="294" t="s">
        <v>36441</v>
      </c>
      <c r="B24228" s="294"/>
      <c r="C24228" s="294"/>
      <c r="D24228" s="294"/>
      <c r="E24228" s="294"/>
      <c r="F24228" s="294"/>
    </row>
    <row r="24229">
      <c r="A24229" s="294"/>
      <c r="B24229" s="294"/>
      <c r="C24229" s="294"/>
      <c r="D24229" s="294"/>
      <c r="E24229" s="294"/>
      <c r="F24229" s="294"/>
    </row>
    <row r="24230">
      <c r="A24230" s="294" t="s">
        <v>28124</v>
      </c>
      <c r="B24230" s="294"/>
      <c r="C24230" s="294"/>
      <c r="D24230" s="294"/>
      <c r="E24230" s="294"/>
      <c r="F24230" s="294"/>
    </row>
    <row r="24231">
      <c r="A24231" s="294" t="s">
        <v>36442</v>
      </c>
      <c r="B24231" s="294"/>
      <c r="C24231" s="294"/>
      <c r="D24231" s="294"/>
      <c r="E24231" s="294"/>
      <c r="F24231" s="294"/>
    </row>
    <row r="24232">
      <c r="A24232" s="294" t="s">
        <v>21672</v>
      </c>
      <c r="B24232" s="294"/>
      <c r="C24232" s="294"/>
      <c r="D24232" s="294"/>
      <c r="E24232" s="294"/>
      <c r="F24232" s="294"/>
    </row>
    <row r="24233">
      <c r="A24233" s="294" t="s">
        <v>36398</v>
      </c>
      <c r="B24233" s="294"/>
      <c r="C24233" s="294"/>
      <c r="D24233" s="294"/>
      <c r="E24233" s="294"/>
      <c r="F24233" s="294"/>
    </row>
    <row r="24234">
      <c r="A24234" s="294"/>
      <c r="B24234" s="294"/>
      <c r="C24234" s="294"/>
      <c r="D24234" s="294"/>
      <c r="E24234" s="294"/>
      <c r="F24234" s="294"/>
    </row>
    <row r="24235">
      <c r="A24235" s="294"/>
      <c r="B24235" s="294"/>
      <c r="C24235" s="294"/>
      <c r="D24235" s="294"/>
      <c r="E24235" s="294"/>
      <c r="F24235" s="294"/>
    </row>
    <row r="24236">
      <c r="A24236" s="294" t="s">
        <v>21315</v>
      </c>
      <c r="B24236" s="294"/>
      <c r="C24236" s="294"/>
      <c r="D24236" s="294"/>
      <c r="E24236" s="294"/>
      <c r="F24236" s="294"/>
    </row>
    <row r="24237">
      <c r="A24237" s="294"/>
      <c r="B24237" s="294"/>
      <c r="C24237" s="294"/>
      <c r="D24237" s="294"/>
      <c r="E24237" s="294"/>
      <c r="F24237" s="294"/>
    </row>
    <row r="24238">
      <c r="A24238" s="294" t="s">
        <v>36443</v>
      </c>
      <c r="B24238" s="294"/>
      <c r="C24238" s="294"/>
      <c r="D24238" s="294"/>
      <c r="E24238" s="294"/>
      <c r="F24238" s="294"/>
    </row>
    <row r="24239">
      <c r="A24239" s="294" t="s">
        <v>36444</v>
      </c>
      <c r="B24239" s="294"/>
      <c r="C24239" s="294"/>
      <c r="D24239" s="294"/>
      <c r="E24239" s="294"/>
      <c r="F24239" s="294"/>
    </row>
    <row r="24240">
      <c r="A24240" s="294" t="s">
        <v>36445</v>
      </c>
      <c r="B24240" s="294"/>
      <c r="C24240" s="294"/>
      <c r="D24240" s="294"/>
      <c r="E24240" s="294"/>
      <c r="F24240" s="294"/>
    </row>
    <row r="24241">
      <c r="A24241" s="294" t="s">
        <v>36446</v>
      </c>
      <c r="B24241" s="294"/>
      <c r="C24241" s="294"/>
      <c r="D24241" s="294"/>
      <c r="E24241" s="294"/>
      <c r="F24241" s="294"/>
    </row>
    <row r="24242">
      <c r="A24242" s="294" t="s">
        <v>36447</v>
      </c>
      <c r="B24242" s="294"/>
      <c r="C24242" s="294"/>
      <c r="D24242" s="294"/>
      <c r="E24242" s="294"/>
      <c r="F24242" s="294"/>
    </row>
    <row r="24243">
      <c r="A24243" s="294" t="s">
        <v>36448</v>
      </c>
      <c r="B24243" s="294"/>
      <c r="C24243" s="294"/>
      <c r="D24243" s="294"/>
      <c r="E24243" s="294"/>
      <c r="F24243" s="294"/>
    </row>
    <row r="24244">
      <c r="A24244" s="294" t="s">
        <v>36449</v>
      </c>
      <c r="B24244" s="294"/>
      <c r="C24244" s="294"/>
      <c r="D24244" s="294"/>
      <c r="E24244" s="294"/>
      <c r="F24244" s="294"/>
    </row>
    <row r="24245">
      <c r="A24245" s="294" t="s">
        <v>36450</v>
      </c>
      <c r="B24245" s="294"/>
      <c r="C24245" s="294"/>
      <c r="D24245" s="294"/>
      <c r="E24245" s="294"/>
      <c r="F24245" s="294"/>
    </row>
    <row r="24246">
      <c r="A24246" s="294" t="s">
        <v>36451</v>
      </c>
      <c r="B24246" s="294"/>
      <c r="C24246" s="294"/>
      <c r="D24246" s="294"/>
      <c r="E24246" s="294"/>
      <c r="F24246" s="294"/>
    </row>
    <row r="24247">
      <c r="A24247" s="294" t="s">
        <v>36452</v>
      </c>
      <c r="B24247" s="294"/>
      <c r="C24247" s="294"/>
      <c r="D24247" s="294"/>
      <c r="E24247" s="294"/>
      <c r="F24247" s="294"/>
    </row>
    <row r="24248">
      <c r="A24248" s="294"/>
      <c r="B24248" s="294"/>
      <c r="C24248" s="294"/>
      <c r="D24248" s="294"/>
      <c r="E24248" s="294"/>
      <c r="F24248" s="294"/>
    </row>
    <row r="24249">
      <c r="A24249" s="294"/>
      <c r="B24249" s="294"/>
      <c r="C24249" s="294"/>
      <c r="D24249" s="294"/>
      <c r="E24249" s="294"/>
      <c r="F24249" s="294"/>
    </row>
    <row r="24250">
      <c r="A24250" s="294" t="s">
        <v>22564</v>
      </c>
      <c r="B24250" s="294"/>
      <c r="C24250" s="294"/>
      <c r="D24250" s="294"/>
      <c r="E24250" s="294"/>
      <c r="F24250" s="294"/>
    </row>
    <row r="24251">
      <c r="A24251" s="294" t="s">
        <v>36453</v>
      </c>
      <c r="B24251" s="294"/>
      <c r="C24251" s="294"/>
      <c r="D24251" s="294"/>
      <c r="E24251" s="294"/>
      <c r="F24251" s="294"/>
    </row>
    <row r="24252">
      <c r="A24252" s="294"/>
      <c r="B24252" s="294"/>
      <c r="C24252" s="294"/>
      <c r="D24252" s="294"/>
      <c r="E24252" s="294"/>
      <c r="F24252" s="294"/>
    </row>
    <row r="24253">
      <c r="A24253" s="294" t="s">
        <v>36454</v>
      </c>
      <c r="B24253" s="294"/>
      <c r="C24253" s="294"/>
      <c r="D24253" s="294"/>
      <c r="E24253" s="294"/>
      <c r="F24253" s="294"/>
    </row>
    <row r="24254">
      <c r="A24254" s="294" t="s">
        <v>36455</v>
      </c>
      <c r="B24254" s="294"/>
      <c r="C24254" s="294"/>
      <c r="D24254" s="294"/>
      <c r="E24254" s="294"/>
      <c r="F24254" s="294"/>
    </row>
    <row r="24255">
      <c r="A24255" s="294" t="s">
        <v>36456</v>
      </c>
      <c r="B24255" s="294"/>
      <c r="C24255" s="294"/>
      <c r="D24255" s="294"/>
      <c r="E24255" s="294"/>
      <c r="F24255" s="294"/>
    </row>
    <row r="24256">
      <c r="A24256" s="294" t="s">
        <v>36457</v>
      </c>
      <c r="B24256" s="294"/>
      <c r="C24256" s="294"/>
      <c r="D24256" s="294"/>
      <c r="E24256" s="294"/>
      <c r="F24256" s="294"/>
    </row>
    <row r="24257">
      <c r="A24257" s="294" t="s">
        <v>36458</v>
      </c>
      <c r="B24257" s="294"/>
      <c r="C24257" s="294"/>
      <c r="D24257" s="294"/>
      <c r="E24257" s="294"/>
      <c r="F24257" s="294"/>
    </row>
    <row r="24258">
      <c r="A24258" s="294" t="s">
        <v>36459</v>
      </c>
      <c r="B24258" s="294"/>
      <c r="C24258" s="294"/>
      <c r="D24258" s="294"/>
      <c r="E24258" s="294"/>
      <c r="F24258" s="294"/>
    </row>
    <row r="24259">
      <c r="A24259" s="294" t="s">
        <v>36460</v>
      </c>
      <c r="B24259" s="294"/>
      <c r="C24259" s="294"/>
      <c r="D24259" s="294"/>
      <c r="E24259" s="294"/>
      <c r="F24259" s="294"/>
    </row>
    <row r="24260">
      <c r="A24260" s="294"/>
      <c r="B24260" s="294"/>
      <c r="C24260" s="294"/>
      <c r="D24260" s="294"/>
      <c r="E24260" s="294"/>
      <c r="F24260" s="294"/>
    </row>
    <row r="24261">
      <c r="A24261" s="294" t="s">
        <v>24089</v>
      </c>
      <c r="B24261" s="294"/>
      <c r="C24261" s="294"/>
      <c r="D24261" s="294"/>
      <c r="E24261" s="294"/>
      <c r="F24261" s="294"/>
    </row>
    <row r="24262">
      <c r="A24262" s="294" t="s">
        <v>36461</v>
      </c>
      <c r="B24262" s="294"/>
      <c r="C24262" s="294"/>
      <c r="D24262" s="294"/>
      <c r="E24262" s="294"/>
      <c r="F24262" s="294"/>
    </row>
    <row r="24263">
      <c r="A24263" s="294"/>
      <c r="B24263" s="294"/>
      <c r="C24263" s="294"/>
      <c r="D24263" s="294"/>
      <c r="E24263" s="294"/>
      <c r="F24263" s="294"/>
    </row>
    <row r="24264">
      <c r="A24264" s="294" t="s">
        <v>36462</v>
      </c>
      <c r="B24264" s="294"/>
      <c r="C24264" s="294"/>
      <c r="D24264" s="294"/>
      <c r="E24264" s="294"/>
      <c r="F24264" s="294"/>
    </row>
    <row r="24265">
      <c r="A24265" s="294" t="s">
        <v>36463</v>
      </c>
      <c r="B24265" s="294"/>
      <c r="C24265" s="294"/>
      <c r="D24265" s="294"/>
      <c r="E24265" s="294"/>
      <c r="F24265" s="294"/>
    </row>
    <row r="24266">
      <c r="A24266" s="294" t="s">
        <v>36464</v>
      </c>
      <c r="B24266" s="294"/>
      <c r="C24266" s="294"/>
      <c r="D24266" s="294"/>
      <c r="E24266" s="294"/>
      <c r="F24266" s="294"/>
    </row>
    <row r="24267">
      <c r="A24267" s="294" t="s">
        <v>36465</v>
      </c>
      <c r="B24267" s="294"/>
      <c r="C24267" s="294"/>
      <c r="D24267" s="294"/>
      <c r="E24267" s="294"/>
      <c r="F24267" s="294"/>
    </row>
    <row r="24268">
      <c r="A24268" s="294" t="s">
        <v>36466</v>
      </c>
      <c r="B24268" s="294"/>
      <c r="C24268" s="294"/>
      <c r="D24268" s="294"/>
      <c r="E24268" s="294"/>
      <c r="F24268" s="294"/>
    </row>
    <row r="24269">
      <c r="A24269" s="294"/>
      <c r="B24269" s="294"/>
      <c r="C24269" s="294"/>
      <c r="D24269" s="294"/>
      <c r="E24269" s="294"/>
      <c r="F24269" s="294"/>
    </row>
    <row r="24270">
      <c r="A24270" s="294" t="s">
        <v>22572</v>
      </c>
      <c r="B24270" s="294"/>
      <c r="C24270" s="294"/>
      <c r="D24270" s="294"/>
      <c r="E24270" s="294"/>
      <c r="F24270" s="294"/>
    </row>
    <row r="24271">
      <c r="A24271" s="294" t="s">
        <v>23621</v>
      </c>
      <c r="B24271" s="294"/>
      <c r="C24271" s="294"/>
      <c r="D24271" s="294"/>
      <c r="E24271" s="294"/>
      <c r="F24271" s="294"/>
    </row>
    <row r="24272">
      <c r="A24272" s="294"/>
      <c r="B24272" s="294"/>
      <c r="C24272" s="294"/>
      <c r="D24272" s="294"/>
      <c r="E24272" s="294"/>
      <c r="F24272" s="294"/>
    </row>
    <row r="24273">
      <c r="A24273" s="294" t="s">
        <v>36467</v>
      </c>
      <c r="B24273" s="294"/>
      <c r="C24273" s="294"/>
      <c r="D24273" s="294"/>
      <c r="E24273" s="294"/>
      <c r="F24273" s="294"/>
    </row>
    <row r="24274">
      <c r="A24274" s="294" t="s">
        <v>36468</v>
      </c>
      <c r="B24274" s="294"/>
      <c r="C24274" s="294"/>
      <c r="D24274" s="294"/>
      <c r="E24274" s="294"/>
      <c r="F24274" s="294"/>
    </row>
    <row r="24275">
      <c r="A24275" s="294" t="s">
        <v>36469</v>
      </c>
      <c r="B24275" s="294"/>
      <c r="C24275" s="294"/>
      <c r="D24275" s="294"/>
      <c r="E24275" s="294"/>
      <c r="F24275" s="294"/>
    </row>
    <row r="24276">
      <c r="A24276" s="294" t="s">
        <v>36470</v>
      </c>
      <c r="B24276" s="294"/>
      <c r="C24276" s="294"/>
      <c r="D24276" s="294"/>
      <c r="E24276" s="294"/>
      <c r="F24276" s="294"/>
    </row>
    <row r="24277">
      <c r="A24277" s="294" t="s">
        <v>36471</v>
      </c>
      <c r="B24277" s="294"/>
      <c r="C24277" s="294"/>
      <c r="D24277" s="294"/>
      <c r="E24277" s="294"/>
      <c r="F24277" s="294"/>
    </row>
    <row r="24278">
      <c r="A24278" s="294"/>
      <c r="B24278" s="294"/>
      <c r="C24278" s="294"/>
      <c r="D24278" s="294"/>
      <c r="E24278" s="294"/>
      <c r="F24278" s="294"/>
    </row>
    <row r="24279">
      <c r="A24279" s="294" t="s">
        <v>24735</v>
      </c>
      <c r="B24279" s="294"/>
      <c r="C24279" s="294"/>
      <c r="D24279" s="294"/>
      <c r="E24279" s="294"/>
      <c r="F24279" s="294"/>
    </row>
    <row r="24280">
      <c r="A24280" s="294" t="s">
        <v>36472</v>
      </c>
      <c r="B24280" s="294"/>
      <c r="C24280" s="294"/>
      <c r="D24280" s="294"/>
      <c r="E24280" s="294"/>
      <c r="F24280" s="294"/>
    </row>
    <row r="24281">
      <c r="A24281" s="294"/>
      <c r="B24281" s="294"/>
      <c r="C24281" s="294"/>
      <c r="D24281" s="294"/>
      <c r="E24281" s="294"/>
      <c r="F24281" s="294"/>
    </row>
    <row r="24282">
      <c r="A24282" s="294" t="s">
        <v>36473</v>
      </c>
      <c r="B24282" s="294"/>
      <c r="C24282" s="294"/>
      <c r="D24282" s="294"/>
      <c r="E24282" s="294"/>
      <c r="F24282" s="294"/>
    </row>
    <row r="24283">
      <c r="A24283" s="294" t="s">
        <v>36474</v>
      </c>
      <c r="B24283" s="294"/>
      <c r="C24283" s="294"/>
      <c r="D24283" s="294"/>
      <c r="E24283" s="294"/>
      <c r="F24283" s="294"/>
    </row>
    <row r="24284">
      <c r="A24284" s="294" t="s">
        <v>22304</v>
      </c>
      <c r="B24284" s="294"/>
      <c r="C24284" s="294"/>
      <c r="D24284" s="294"/>
      <c r="E24284" s="294"/>
      <c r="F24284" s="294"/>
    </row>
    <row r="24285">
      <c r="A24285" s="294" t="s">
        <v>36475</v>
      </c>
      <c r="B24285" s="294"/>
      <c r="C24285" s="294"/>
      <c r="D24285" s="294"/>
      <c r="E24285" s="294"/>
      <c r="F24285" s="294"/>
    </row>
    <row r="24286">
      <c r="A24286" s="294" t="s">
        <v>25852</v>
      </c>
      <c r="B24286" s="294"/>
      <c r="C24286" s="294"/>
      <c r="D24286" s="294"/>
      <c r="E24286" s="294"/>
      <c r="F24286" s="294"/>
    </row>
    <row r="24287">
      <c r="A24287" s="294"/>
      <c r="B24287" s="294"/>
      <c r="C24287" s="294"/>
      <c r="D24287" s="294"/>
      <c r="E24287" s="294"/>
      <c r="F24287" s="294"/>
    </row>
    <row r="24288">
      <c r="A24288" s="294" t="s">
        <v>23776</v>
      </c>
      <c r="B24288" s="294"/>
      <c r="C24288" s="294"/>
      <c r="D24288" s="294"/>
      <c r="E24288" s="294"/>
      <c r="F24288" s="294"/>
    </row>
    <row r="24289">
      <c r="A24289" s="294" t="s">
        <v>36476</v>
      </c>
      <c r="B24289" s="294"/>
      <c r="C24289" s="294"/>
      <c r="D24289" s="294"/>
      <c r="E24289" s="294"/>
      <c r="F24289" s="294"/>
    </row>
    <row r="24290">
      <c r="A24290" s="294"/>
      <c r="B24290" s="294"/>
      <c r="C24290" s="294"/>
      <c r="D24290" s="294"/>
      <c r="E24290" s="294"/>
      <c r="F24290" s="294"/>
    </row>
    <row r="24291">
      <c r="A24291" s="294" t="s">
        <v>36477</v>
      </c>
      <c r="B24291" s="294"/>
      <c r="C24291" s="294"/>
      <c r="D24291" s="294"/>
      <c r="E24291" s="294"/>
      <c r="F24291" s="294"/>
    </row>
    <row r="24292">
      <c r="A24292" s="294" t="s">
        <v>36478</v>
      </c>
      <c r="B24292" s="294"/>
      <c r="C24292" s="294"/>
      <c r="D24292" s="294"/>
      <c r="E24292" s="294"/>
      <c r="F24292" s="294"/>
    </row>
    <row r="24293">
      <c r="A24293" s="294" t="s">
        <v>36479</v>
      </c>
      <c r="B24293" s="294"/>
      <c r="C24293" s="294"/>
      <c r="D24293" s="294"/>
      <c r="E24293" s="294"/>
      <c r="F24293" s="294"/>
    </row>
    <row r="24294">
      <c r="A24294" s="294" t="s">
        <v>36480</v>
      </c>
      <c r="B24294" s="294"/>
      <c r="C24294" s="294"/>
      <c r="D24294" s="294"/>
      <c r="E24294" s="294"/>
      <c r="F24294" s="294"/>
    </row>
    <row r="24295">
      <c r="A24295" s="294" t="s">
        <v>36481</v>
      </c>
      <c r="B24295" s="294"/>
      <c r="C24295" s="294"/>
      <c r="D24295" s="294"/>
      <c r="E24295" s="294"/>
      <c r="F24295" s="294"/>
    </row>
    <row r="24296">
      <c r="A24296" s="294" t="s">
        <v>36482</v>
      </c>
      <c r="B24296" s="294"/>
      <c r="C24296" s="294"/>
      <c r="D24296" s="294"/>
      <c r="E24296" s="294"/>
      <c r="F24296" s="294"/>
    </row>
    <row r="24297">
      <c r="A24297" s="294" t="s">
        <v>36483</v>
      </c>
      <c r="B24297" s="294"/>
      <c r="C24297" s="294"/>
      <c r="D24297" s="294"/>
      <c r="E24297" s="294"/>
      <c r="F24297" s="294"/>
    </row>
    <row r="24298">
      <c r="A24298" s="294" t="s">
        <v>36484</v>
      </c>
      <c r="B24298" s="294"/>
      <c r="C24298" s="294"/>
      <c r="D24298" s="294"/>
      <c r="E24298" s="294"/>
      <c r="F24298" s="294"/>
    </row>
    <row r="24299">
      <c r="A24299" s="294" t="s">
        <v>36485</v>
      </c>
      <c r="B24299" s="294"/>
      <c r="C24299" s="294"/>
      <c r="D24299" s="294"/>
      <c r="E24299" s="294"/>
      <c r="F24299" s="294"/>
    </row>
    <row r="24300">
      <c r="A24300" s="294" t="s">
        <v>36486</v>
      </c>
      <c r="B24300" s="294"/>
      <c r="C24300" s="294"/>
      <c r="D24300" s="294"/>
      <c r="E24300" s="294"/>
      <c r="F24300" s="294"/>
    </row>
    <row r="24301">
      <c r="A24301" s="294" t="s">
        <v>36487</v>
      </c>
      <c r="B24301" s="294"/>
      <c r="C24301" s="294"/>
      <c r="D24301" s="294"/>
      <c r="E24301" s="294"/>
      <c r="F24301" s="294"/>
    </row>
    <row r="24302">
      <c r="A24302" s="294" t="s">
        <v>23714</v>
      </c>
      <c r="B24302" s="294"/>
      <c r="C24302" s="294"/>
      <c r="D24302" s="294"/>
      <c r="E24302" s="294"/>
      <c r="F24302" s="294"/>
    </row>
    <row r="24303">
      <c r="A24303" s="294" t="s">
        <v>36488</v>
      </c>
      <c r="B24303" s="294"/>
      <c r="C24303" s="294"/>
      <c r="D24303" s="294"/>
      <c r="E24303" s="294"/>
      <c r="F24303" s="294"/>
    </row>
    <row r="24304">
      <c r="A24304" s="294" t="s">
        <v>36489</v>
      </c>
      <c r="B24304" s="294"/>
      <c r="C24304" s="294"/>
      <c r="D24304" s="294"/>
      <c r="E24304" s="294"/>
      <c r="F24304" s="294"/>
    </row>
    <row r="24305">
      <c r="A24305" s="294" t="s">
        <v>36490</v>
      </c>
      <c r="B24305" s="294"/>
      <c r="C24305" s="294"/>
      <c r="D24305" s="294"/>
      <c r="E24305" s="294"/>
      <c r="F24305" s="294"/>
    </row>
    <row r="24306">
      <c r="A24306" s="294" t="s">
        <v>36491</v>
      </c>
      <c r="B24306" s="294"/>
      <c r="C24306" s="294"/>
      <c r="D24306" s="294"/>
      <c r="E24306" s="294"/>
      <c r="F24306" s="294"/>
    </row>
    <row r="24307">
      <c r="A24307" s="294"/>
      <c r="B24307" s="294"/>
      <c r="C24307" s="294"/>
      <c r="D24307" s="294"/>
      <c r="E24307" s="294"/>
      <c r="F24307" s="294"/>
    </row>
    <row r="24308">
      <c r="A24308" s="294" t="s">
        <v>28124</v>
      </c>
      <c r="B24308" s="294"/>
      <c r="C24308" s="294"/>
      <c r="D24308" s="294"/>
      <c r="E24308" s="294"/>
      <c r="F24308" s="294"/>
    </row>
    <row r="24309">
      <c r="A24309" s="294" t="s">
        <v>36492</v>
      </c>
      <c r="B24309" s="294"/>
      <c r="C24309" s="294"/>
      <c r="D24309" s="294"/>
      <c r="E24309" s="294"/>
      <c r="F24309" s="294"/>
    </row>
    <row r="24310">
      <c r="A24310" s="294" t="s">
        <v>36493</v>
      </c>
      <c r="B24310" s="294"/>
      <c r="C24310" s="294"/>
      <c r="D24310" s="294"/>
      <c r="E24310" s="294"/>
      <c r="F24310" s="294"/>
    </row>
    <row r="24311">
      <c r="A24311" s="294"/>
      <c r="B24311" s="294"/>
      <c r="C24311" s="294"/>
      <c r="D24311" s="294"/>
      <c r="E24311" s="294"/>
      <c r="F24311" s="294"/>
    </row>
    <row r="24312">
      <c r="A24312" s="294" t="s">
        <v>36494</v>
      </c>
      <c r="B24312" s="294"/>
      <c r="C24312" s="294"/>
      <c r="D24312" s="294"/>
      <c r="E24312" s="294"/>
      <c r="F24312" s="294"/>
    </row>
    <row r="24313">
      <c r="A24313" s="294" t="s">
        <v>36495</v>
      </c>
      <c r="B24313" s="294"/>
      <c r="C24313" s="294"/>
      <c r="D24313" s="294"/>
      <c r="E24313" s="294"/>
      <c r="F24313" s="294"/>
    </row>
    <row r="24314">
      <c r="A24314" s="294" t="s">
        <v>36496</v>
      </c>
      <c r="B24314" s="294"/>
      <c r="C24314" s="294"/>
      <c r="D24314" s="294"/>
      <c r="E24314" s="294"/>
      <c r="F24314" s="294"/>
    </row>
    <row r="24315">
      <c r="A24315" s="294" t="s">
        <v>36497</v>
      </c>
      <c r="B24315" s="294"/>
      <c r="C24315" s="294"/>
      <c r="D24315" s="294"/>
      <c r="E24315" s="294"/>
      <c r="F24315" s="294"/>
    </row>
    <row r="24316">
      <c r="A24316" s="294"/>
      <c r="B24316" s="294"/>
      <c r="C24316" s="294"/>
      <c r="D24316" s="294"/>
      <c r="E24316" s="294"/>
      <c r="F24316" s="294"/>
    </row>
    <row r="24317">
      <c r="A24317" s="294" t="s">
        <v>36498</v>
      </c>
      <c r="B24317" s="294"/>
      <c r="C24317" s="294"/>
      <c r="D24317" s="294"/>
      <c r="E24317" s="294"/>
      <c r="F24317" s="294"/>
    </row>
    <row r="24318">
      <c r="A24318" s="294" t="s">
        <v>23649</v>
      </c>
      <c r="B24318" s="294"/>
      <c r="C24318" s="294"/>
      <c r="D24318" s="294"/>
      <c r="E24318" s="294"/>
      <c r="F24318" s="294"/>
    </row>
    <row r="24319">
      <c r="A24319" s="294"/>
      <c r="B24319" s="294"/>
      <c r="C24319" s="294"/>
      <c r="D24319" s="294"/>
      <c r="E24319" s="294"/>
      <c r="F24319" s="294"/>
    </row>
    <row r="24320">
      <c r="A24320" s="294"/>
      <c r="B24320" s="294"/>
      <c r="C24320" s="294"/>
      <c r="D24320" s="294"/>
      <c r="E24320" s="294"/>
      <c r="F24320" s="294"/>
    </row>
    <row r="24321">
      <c r="A24321" s="294"/>
      <c r="B24321" s="294"/>
      <c r="C24321" s="294"/>
      <c r="D24321" s="294"/>
      <c r="E24321" s="294"/>
      <c r="F24321" s="294"/>
    </row>
    <row r="24322">
      <c r="A24322" s="294" t="s">
        <v>36499</v>
      </c>
      <c r="B24322" s="294"/>
      <c r="C24322" s="294"/>
      <c r="D24322" s="294"/>
      <c r="E24322" s="294"/>
      <c r="F24322" s="294"/>
    </row>
    <row r="24323">
      <c r="A24323" s="294" t="s">
        <v>36500</v>
      </c>
      <c r="B24323" s="294"/>
      <c r="C24323" s="294"/>
      <c r="D24323" s="294"/>
      <c r="E24323" s="294"/>
      <c r="F24323" s="294"/>
    </row>
    <row r="24324">
      <c r="A24324" s="294" t="s">
        <v>36501</v>
      </c>
      <c r="B24324" s="294"/>
      <c r="C24324" s="294"/>
      <c r="D24324" s="294"/>
      <c r="E24324" s="294"/>
      <c r="F24324" s="294"/>
    </row>
    <row r="24325">
      <c r="A24325" s="294" t="s">
        <v>21724</v>
      </c>
      <c r="B24325" s="294"/>
      <c r="C24325" s="294"/>
      <c r="D24325" s="294"/>
      <c r="E24325" s="294"/>
      <c r="F24325" s="294"/>
    </row>
    <row r="24326">
      <c r="A24326" s="294" t="s">
        <v>36502</v>
      </c>
      <c r="B24326" s="294"/>
      <c r="C24326" s="294"/>
      <c r="D24326" s="294"/>
      <c r="E24326" s="294"/>
      <c r="F24326" s="294"/>
    </row>
    <row r="24327">
      <c r="A24327" s="294"/>
      <c r="B24327" s="294"/>
      <c r="C24327" s="294"/>
      <c r="D24327" s="294"/>
      <c r="E24327" s="294"/>
      <c r="F24327" s="294"/>
    </row>
    <row r="24328">
      <c r="A24328" s="294" t="s">
        <v>22512</v>
      </c>
      <c r="B24328" s="294"/>
      <c r="C24328" s="294"/>
      <c r="D24328" s="294"/>
      <c r="E24328" s="294"/>
      <c r="F24328" s="294"/>
    </row>
    <row r="24329">
      <c r="A24329" s="294" t="s">
        <v>24873</v>
      </c>
      <c r="B24329" s="294"/>
      <c r="C24329" s="294"/>
      <c r="D24329" s="294"/>
      <c r="E24329" s="294"/>
      <c r="F24329" s="294"/>
    </row>
    <row r="24330">
      <c r="A24330" s="294"/>
      <c r="B24330" s="294"/>
      <c r="C24330" s="294"/>
      <c r="D24330" s="294"/>
      <c r="E24330" s="294"/>
      <c r="F24330" s="294"/>
    </row>
    <row r="24331">
      <c r="A24331" s="294" t="s">
        <v>32246</v>
      </c>
      <c r="B24331" s="294"/>
      <c r="C24331" s="294"/>
      <c r="D24331" s="294"/>
      <c r="E24331" s="294"/>
      <c r="F24331" s="294"/>
    </row>
    <row r="24332">
      <c r="A24332" s="294" t="s">
        <v>36503</v>
      </c>
      <c r="B24332" s="294"/>
      <c r="C24332" s="294"/>
      <c r="D24332" s="294"/>
      <c r="E24332" s="294"/>
      <c r="F24332" s="294"/>
    </row>
    <row r="24333">
      <c r="A24333" s="294" t="s">
        <v>36504</v>
      </c>
      <c r="B24333" s="294"/>
      <c r="C24333" s="294"/>
      <c r="D24333" s="294"/>
      <c r="E24333" s="294"/>
      <c r="F24333" s="294"/>
    </row>
    <row r="24334">
      <c r="A24334" s="294" t="s">
        <v>36505</v>
      </c>
      <c r="B24334" s="294"/>
      <c r="C24334" s="294"/>
      <c r="D24334" s="294"/>
      <c r="E24334" s="294"/>
      <c r="F24334" s="294"/>
    </row>
    <row r="24335">
      <c r="A24335" s="294" t="s">
        <v>36506</v>
      </c>
      <c r="B24335" s="294"/>
      <c r="C24335" s="294"/>
      <c r="D24335" s="294"/>
      <c r="E24335" s="294"/>
      <c r="F24335" s="294"/>
    </row>
    <row r="24336">
      <c r="A24336" s="294" t="s">
        <v>36507</v>
      </c>
      <c r="B24336" s="294"/>
      <c r="C24336" s="294"/>
      <c r="D24336" s="294"/>
      <c r="E24336" s="294"/>
      <c r="F24336" s="294"/>
    </row>
    <row r="24337">
      <c r="A24337" s="294"/>
      <c r="B24337" s="294"/>
      <c r="C24337" s="294"/>
      <c r="D24337" s="294"/>
      <c r="E24337" s="294"/>
      <c r="F24337" s="294"/>
    </row>
    <row r="24338">
      <c r="A24338" s="294" t="s">
        <v>23148</v>
      </c>
      <c r="B24338" s="294"/>
      <c r="C24338" s="294"/>
      <c r="D24338" s="294"/>
      <c r="E24338" s="294"/>
      <c r="F24338" s="294"/>
    </row>
    <row r="24339">
      <c r="A24339" s="294" t="s">
        <v>23149</v>
      </c>
      <c r="B24339" s="294"/>
      <c r="C24339" s="294"/>
      <c r="D24339" s="294"/>
      <c r="E24339" s="294"/>
      <c r="F24339" s="294"/>
    </row>
    <row r="24340">
      <c r="A24340" s="294"/>
      <c r="B24340" s="294"/>
      <c r="C24340" s="294"/>
      <c r="D24340" s="294"/>
      <c r="E24340" s="294"/>
      <c r="F24340" s="294"/>
    </row>
    <row r="24341">
      <c r="A24341" s="294" t="s">
        <v>26120</v>
      </c>
      <c r="B24341" s="294"/>
      <c r="C24341" s="294"/>
      <c r="D24341" s="294"/>
      <c r="E24341" s="294"/>
      <c r="F24341" s="294"/>
    </row>
    <row r="24342">
      <c r="A24342" s="294" t="s">
        <v>36508</v>
      </c>
      <c r="B24342" s="294"/>
      <c r="C24342" s="294"/>
      <c r="D24342" s="294"/>
      <c r="E24342" s="294"/>
      <c r="F24342" s="294"/>
    </row>
    <row r="24343">
      <c r="A24343" s="294" t="s">
        <v>36509</v>
      </c>
      <c r="B24343" s="294"/>
      <c r="C24343" s="294"/>
      <c r="D24343" s="294"/>
      <c r="E24343" s="294"/>
      <c r="F24343" s="294"/>
    </row>
    <row r="24344">
      <c r="A24344" s="294" t="s">
        <v>36510</v>
      </c>
      <c r="B24344" s="294"/>
      <c r="C24344" s="294"/>
      <c r="D24344" s="294"/>
      <c r="E24344" s="294"/>
      <c r="F24344" s="294"/>
    </row>
    <row r="24345">
      <c r="A24345" s="294"/>
      <c r="B24345" s="294"/>
      <c r="C24345" s="294"/>
      <c r="D24345" s="294"/>
      <c r="E24345" s="294"/>
      <c r="F24345" s="294"/>
    </row>
    <row r="24346">
      <c r="A24346" s="294" t="s">
        <v>26992</v>
      </c>
      <c r="B24346" s="294"/>
      <c r="C24346" s="294"/>
      <c r="D24346" s="294"/>
      <c r="E24346" s="294"/>
      <c r="F24346" s="294"/>
    </row>
    <row r="24347">
      <c r="A24347" s="294" t="s">
        <v>22618</v>
      </c>
      <c r="B24347" s="294"/>
      <c r="C24347" s="294"/>
      <c r="D24347" s="294"/>
      <c r="E24347" s="294"/>
      <c r="F24347" s="294"/>
    </row>
    <row r="24348">
      <c r="A24348" s="294"/>
      <c r="B24348" s="294"/>
      <c r="C24348" s="294"/>
      <c r="D24348" s="294"/>
      <c r="E24348" s="294"/>
      <c r="F24348" s="294"/>
    </row>
    <row r="24349">
      <c r="A24349" s="294" t="s">
        <v>36511</v>
      </c>
      <c r="B24349" s="294"/>
      <c r="C24349" s="294"/>
      <c r="D24349" s="294"/>
      <c r="E24349" s="294"/>
      <c r="F24349" s="294"/>
    </row>
    <row r="24350">
      <c r="A24350" s="294" t="s">
        <v>36512</v>
      </c>
      <c r="B24350" s="294"/>
      <c r="C24350" s="294"/>
      <c r="D24350" s="294"/>
      <c r="E24350" s="294"/>
      <c r="F24350" s="294"/>
    </row>
    <row r="24351">
      <c r="A24351" s="294" t="s">
        <v>36513</v>
      </c>
      <c r="B24351" s="294"/>
      <c r="C24351" s="294"/>
      <c r="D24351" s="294"/>
      <c r="E24351" s="294"/>
      <c r="F24351" s="294"/>
    </row>
    <row r="24352">
      <c r="A24352" s="294" t="s">
        <v>36514</v>
      </c>
      <c r="B24352" s="294"/>
      <c r="C24352" s="294"/>
      <c r="D24352" s="294"/>
      <c r="E24352" s="294"/>
      <c r="F24352" s="294"/>
    </row>
    <row r="24353">
      <c r="A24353" s="294" t="s">
        <v>36515</v>
      </c>
      <c r="B24353" s="294"/>
      <c r="C24353" s="294"/>
      <c r="D24353" s="294"/>
      <c r="E24353" s="294"/>
      <c r="F24353" s="294"/>
    </row>
    <row r="24354">
      <c r="A24354" s="294" t="s">
        <v>36516</v>
      </c>
      <c r="B24354" s="294"/>
      <c r="C24354" s="294"/>
      <c r="D24354" s="294"/>
      <c r="E24354" s="294"/>
      <c r="F24354" s="294"/>
    </row>
    <row r="24355">
      <c r="A24355" s="294"/>
      <c r="B24355" s="294"/>
      <c r="C24355" s="294"/>
      <c r="D24355" s="294"/>
      <c r="E24355" s="294"/>
      <c r="F24355" s="294"/>
    </row>
    <row r="24356">
      <c r="A24356" s="294"/>
      <c r="B24356" s="294"/>
      <c r="C24356" s="294"/>
      <c r="D24356" s="294"/>
      <c r="E24356" s="294"/>
      <c r="F24356" s="294"/>
    </row>
    <row r="24357">
      <c r="A24357" s="294" t="s">
        <v>21292</v>
      </c>
      <c r="B24357" s="294"/>
      <c r="C24357" s="294"/>
      <c r="D24357" s="294"/>
      <c r="E24357" s="294"/>
      <c r="F24357" s="294"/>
    </row>
    <row r="24358">
      <c r="A24358" s="294"/>
      <c r="B24358" s="294"/>
      <c r="C24358" s="294"/>
      <c r="D24358" s="294"/>
      <c r="E24358" s="294"/>
      <c r="F24358" s="294"/>
    </row>
    <row r="24359">
      <c r="A24359" s="294" t="s">
        <v>36517</v>
      </c>
      <c r="B24359" s="294"/>
      <c r="C24359" s="294"/>
      <c r="D24359" s="294"/>
      <c r="E24359" s="294"/>
      <c r="F24359" s="294"/>
    </row>
    <row r="24360">
      <c r="A24360" s="294" t="s">
        <v>36518</v>
      </c>
      <c r="B24360" s="294"/>
      <c r="C24360" s="294"/>
      <c r="D24360" s="294"/>
      <c r="E24360" s="294"/>
      <c r="F24360" s="294"/>
    </row>
    <row r="24361">
      <c r="A24361" s="294" t="s">
        <v>36519</v>
      </c>
      <c r="B24361" s="294"/>
      <c r="C24361" s="294"/>
      <c r="D24361" s="294"/>
      <c r="E24361" s="294"/>
      <c r="F24361" s="294"/>
    </row>
    <row r="24362">
      <c r="A24362" s="294" t="s">
        <v>36520</v>
      </c>
      <c r="B24362" s="294"/>
      <c r="C24362" s="294"/>
      <c r="D24362" s="294"/>
      <c r="E24362" s="294"/>
      <c r="F24362" s="294"/>
    </row>
    <row r="24363">
      <c r="A24363" s="294" t="s">
        <v>36521</v>
      </c>
      <c r="B24363" s="294"/>
      <c r="C24363" s="294"/>
      <c r="D24363" s="294"/>
      <c r="E24363" s="294"/>
      <c r="F24363" s="294"/>
    </row>
    <row r="24364">
      <c r="A24364" s="294" t="s">
        <v>36522</v>
      </c>
      <c r="B24364" s="294"/>
      <c r="C24364" s="294"/>
      <c r="D24364" s="294"/>
      <c r="E24364" s="294"/>
      <c r="F24364" s="294"/>
    </row>
    <row r="24365">
      <c r="A24365" s="294" t="s">
        <v>36523</v>
      </c>
      <c r="B24365" s="294"/>
      <c r="C24365" s="294"/>
      <c r="D24365" s="294"/>
      <c r="E24365" s="294"/>
      <c r="F24365" s="294"/>
    </row>
    <row r="24366">
      <c r="A24366" s="294" t="s">
        <v>36524</v>
      </c>
      <c r="B24366" s="294"/>
      <c r="C24366" s="294"/>
      <c r="D24366" s="294"/>
      <c r="E24366" s="294"/>
      <c r="F24366" s="294"/>
    </row>
    <row r="24367">
      <c r="A24367" s="294"/>
      <c r="B24367" s="294"/>
      <c r="C24367" s="294"/>
      <c r="D24367" s="294"/>
      <c r="E24367" s="294"/>
      <c r="F24367" s="294"/>
    </row>
    <row r="24368">
      <c r="A24368" s="294" t="s">
        <v>21760</v>
      </c>
      <c r="B24368" s="294"/>
      <c r="C24368" s="294"/>
      <c r="D24368" s="294"/>
      <c r="E24368" s="294"/>
      <c r="F24368" s="294"/>
    </row>
    <row r="24369">
      <c r="A24369" s="294"/>
      <c r="B24369" s="294"/>
      <c r="C24369" s="294"/>
      <c r="D24369" s="294"/>
      <c r="E24369" s="294"/>
      <c r="F24369" s="294"/>
    </row>
    <row r="24370">
      <c r="A24370" s="294" t="s">
        <v>21761</v>
      </c>
      <c r="B24370" s="294"/>
      <c r="C24370" s="294"/>
      <c r="D24370" s="294"/>
      <c r="E24370" s="294"/>
      <c r="F24370" s="294"/>
    </row>
    <row r="24371">
      <c r="A24371" s="294" t="s">
        <v>36525</v>
      </c>
      <c r="B24371" s="294"/>
      <c r="C24371" s="294"/>
      <c r="D24371" s="294"/>
      <c r="E24371" s="294"/>
      <c r="F24371" s="294"/>
    </row>
    <row r="24372">
      <c r="A24372" s="294" t="s">
        <v>36526</v>
      </c>
      <c r="B24372" s="294"/>
      <c r="C24372" s="294"/>
      <c r="D24372" s="294"/>
      <c r="E24372" s="294"/>
      <c r="F24372" s="294"/>
    </row>
    <row r="24373">
      <c r="A24373" s="294" t="s">
        <v>36527</v>
      </c>
      <c r="B24373" s="294"/>
      <c r="C24373" s="294"/>
      <c r="D24373" s="294"/>
      <c r="E24373" s="294"/>
      <c r="F24373" s="294"/>
    </row>
    <row r="24374">
      <c r="A24374" s="294" t="s">
        <v>36528</v>
      </c>
      <c r="B24374" s="294"/>
      <c r="C24374" s="294"/>
      <c r="D24374" s="294"/>
      <c r="E24374" s="294"/>
      <c r="F24374" s="294"/>
    </row>
    <row r="24375">
      <c r="A24375" s="294" t="s">
        <v>36529</v>
      </c>
      <c r="B24375" s="294"/>
      <c r="C24375" s="294"/>
      <c r="D24375" s="294"/>
      <c r="E24375" s="294"/>
      <c r="F24375" s="294"/>
    </row>
    <row r="24376">
      <c r="A24376" s="294" t="s">
        <v>36530</v>
      </c>
      <c r="B24376" s="294"/>
      <c r="C24376" s="294"/>
      <c r="D24376" s="294"/>
      <c r="E24376" s="294"/>
      <c r="F24376" s="294"/>
    </row>
    <row r="24377">
      <c r="A24377" s="294"/>
      <c r="B24377" s="294"/>
      <c r="C24377" s="294"/>
      <c r="D24377" s="294"/>
      <c r="E24377" s="294"/>
      <c r="F24377" s="294"/>
    </row>
    <row r="24378">
      <c r="A24378" s="294" t="s">
        <v>21990</v>
      </c>
      <c r="B24378" s="294"/>
      <c r="C24378" s="294"/>
      <c r="D24378" s="294"/>
      <c r="E24378" s="294"/>
      <c r="F24378" s="294"/>
    </row>
    <row r="24379">
      <c r="A24379" s="294"/>
      <c r="B24379" s="294"/>
      <c r="C24379" s="294"/>
      <c r="D24379" s="294"/>
      <c r="E24379" s="294"/>
      <c r="F24379" s="294"/>
    </row>
    <row r="24380">
      <c r="A24380" s="294" t="s">
        <v>22814</v>
      </c>
      <c r="B24380" s="294"/>
      <c r="C24380" s="294"/>
      <c r="D24380" s="294"/>
      <c r="E24380" s="294"/>
      <c r="F24380" s="294"/>
    </row>
    <row r="24381">
      <c r="A24381" s="294" t="s">
        <v>36531</v>
      </c>
      <c r="B24381" s="294"/>
      <c r="C24381" s="294"/>
      <c r="D24381" s="294"/>
      <c r="E24381" s="294"/>
      <c r="F24381" s="294"/>
    </row>
    <row r="24382">
      <c r="A24382" s="294" t="s">
        <v>36532</v>
      </c>
      <c r="B24382" s="294"/>
      <c r="C24382" s="294"/>
      <c r="D24382" s="294"/>
      <c r="E24382" s="294"/>
      <c r="F24382" s="294"/>
    </row>
    <row r="24383">
      <c r="A24383" s="294" t="s">
        <v>36533</v>
      </c>
      <c r="B24383" s="294"/>
      <c r="C24383" s="294"/>
      <c r="D24383" s="294"/>
      <c r="E24383" s="294"/>
      <c r="F24383" s="294"/>
    </row>
    <row r="24384">
      <c r="A24384" s="294" t="s">
        <v>36534</v>
      </c>
      <c r="B24384" s="294"/>
      <c r="C24384" s="294"/>
      <c r="D24384" s="294"/>
      <c r="E24384" s="294"/>
      <c r="F24384" s="294"/>
    </row>
    <row r="24385">
      <c r="A24385" s="294" t="s">
        <v>36535</v>
      </c>
      <c r="B24385" s="294"/>
      <c r="C24385" s="294"/>
      <c r="D24385" s="294"/>
      <c r="E24385" s="294"/>
      <c r="F24385" s="294"/>
    </row>
    <row r="24386">
      <c r="A24386" s="294" t="s">
        <v>36536</v>
      </c>
      <c r="B24386" s="294"/>
      <c r="C24386" s="294"/>
      <c r="D24386" s="294"/>
      <c r="E24386" s="294"/>
      <c r="F24386" s="294"/>
    </row>
    <row r="24387">
      <c r="A24387" s="294" t="s">
        <v>36537</v>
      </c>
      <c r="B24387" s="294"/>
      <c r="C24387" s="294"/>
      <c r="D24387" s="294"/>
      <c r="E24387" s="294"/>
      <c r="F24387" s="294"/>
    </row>
    <row r="24388">
      <c r="A24388" s="294" t="s">
        <v>23504</v>
      </c>
      <c r="B24388" s="294"/>
      <c r="C24388" s="294"/>
      <c r="D24388" s="294"/>
      <c r="E24388" s="294"/>
      <c r="F24388" s="294"/>
    </row>
    <row r="24389">
      <c r="A24389" s="294" t="str">
        <f>ARRAY_CONSTRAIN(ARRAYFORMULA(-X-ray Mastoid / HRCT Temporal bone: to assess middle ear and Mastoid pathology), 1, 1)</f>
        <v>#ERROR!</v>
      </c>
      <c r="B24389" s="294"/>
      <c r="C24389" s="294"/>
      <c r="D24389" s="294"/>
      <c r="E24389" s="294"/>
      <c r="F24389" s="294"/>
    </row>
    <row r="24390">
      <c r="A24390" s="294" t="s">
        <v>36538</v>
      </c>
      <c r="B24390" s="294"/>
      <c r="C24390" s="294"/>
      <c r="D24390" s="294"/>
      <c r="E24390" s="294"/>
      <c r="F24390" s="294"/>
    </row>
    <row r="24391">
      <c r="A24391" s="294"/>
      <c r="B24391" s="294"/>
      <c r="C24391" s="294"/>
      <c r="D24391" s="294"/>
      <c r="E24391" s="294"/>
      <c r="F24391" s="294"/>
    </row>
    <row r="24392">
      <c r="A24392" s="294"/>
      <c r="B24392" s="294"/>
      <c r="C24392" s="294"/>
      <c r="D24392" s="294"/>
      <c r="E24392" s="294"/>
      <c r="F24392" s="294"/>
    </row>
    <row r="24393">
      <c r="A24393" s="294" t="s">
        <v>28124</v>
      </c>
      <c r="B24393" s="294"/>
      <c r="C24393" s="294"/>
      <c r="D24393" s="294"/>
      <c r="E24393" s="294"/>
      <c r="F24393" s="294"/>
    </row>
    <row r="24394">
      <c r="A24394" s="294" t="s">
        <v>36539</v>
      </c>
      <c r="B24394" s="294"/>
      <c r="C24394" s="294"/>
      <c r="D24394" s="294"/>
      <c r="E24394" s="294"/>
      <c r="F24394" s="294"/>
    </row>
    <row r="24395">
      <c r="A24395" s="294" t="s">
        <v>21788</v>
      </c>
      <c r="B24395" s="294"/>
      <c r="C24395" s="294"/>
      <c r="D24395" s="294"/>
      <c r="E24395" s="294"/>
      <c r="F24395" s="294"/>
    </row>
    <row r="24396">
      <c r="A24396" s="294" t="s">
        <v>36502</v>
      </c>
      <c r="B24396" s="294"/>
      <c r="C24396" s="294"/>
      <c r="D24396" s="294"/>
      <c r="E24396" s="294"/>
      <c r="F24396" s="294"/>
    </row>
    <row r="24397">
      <c r="A24397" s="294"/>
      <c r="B24397" s="294"/>
      <c r="C24397" s="294"/>
      <c r="D24397" s="294"/>
      <c r="E24397" s="294"/>
      <c r="F24397" s="294"/>
    </row>
    <row r="24398">
      <c r="A24398" s="294" t="s">
        <v>23007</v>
      </c>
      <c r="B24398" s="294"/>
      <c r="C24398" s="294"/>
      <c r="D24398" s="294"/>
      <c r="E24398" s="294"/>
      <c r="F24398" s="294"/>
    </row>
    <row r="24399">
      <c r="A24399" s="294"/>
      <c r="B24399" s="294"/>
      <c r="C24399" s="294"/>
      <c r="D24399" s="294"/>
      <c r="E24399" s="294"/>
      <c r="F24399" s="294"/>
    </row>
    <row r="24400">
      <c r="A24400" s="294" t="s">
        <v>36540</v>
      </c>
      <c r="B24400" s="294"/>
      <c r="C24400" s="294"/>
      <c r="D24400" s="294"/>
      <c r="E24400" s="294"/>
      <c r="F24400" s="294"/>
    </row>
    <row r="24401">
      <c r="A24401" s="294" t="s">
        <v>36541</v>
      </c>
      <c r="B24401" s="294"/>
      <c r="C24401" s="294"/>
      <c r="D24401" s="294"/>
      <c r="E24401" s="294"/>
      <c r="F24401" s="294"/>
    </row>
    <row r="24402">
      <c r="A24402" s="294" t="s">
        <v>36542</v>
      </c>
      <c r="B24402" s="294"/>
      <c r="C24402" s="294"/>
      <c r="D24402" s="294"/>
      <c r="E24402" s="294"/>
      <c r="F24402" s="294"/>
    </row>
    <row r="24403">
      <c r="A24403" s="294" t="s">
        <v>36543</v>
      </c>
      <c r="B24403" s="294"/>
      <c r="C24403" s="294"/>
      <c r="D24403" s="294"/>
      <c r="E24403" s="294"/>
      <c r="F24403" s="294"/>
    </row>
    <row r="24404">
      <c r="A24404" s="294" t="s">
        <v>36544</v>
      </c>
      <c r="B24404" s="294"/>
      <c r="C24404" s="294"/>
      <c r="D24404" s="294"/>
      <c r="E24404" s="294"/>
      <c r="F24404" s="294"/>
    </row>
    <row r="24405">
      <c r="A24405" s="294" t="s">
        <v>36545</v>
      </c>
      <c r="B24405" s="294"/>
      <c r="C24405" s="294"/>
      <c r="D24405" s="294"/>
      <c r="E24405" s="294"/>
      <c r="F24405" s="294"/>
    </row>
    <row r="24406">
      <c r="A24406" s="294" t="s">
        <v>36546</v>
      </c>
      <c r="B24406" s="294"/>
      <c r="C24406" s="294"/>
      <c r="D24406" s="294"/>
      <c r="E24406" s="294"/>
      <c r="F24406" s="294"/>
    </row>
    <row r="24407">
      <c r="A24407" s="294"/>
      <c r="B24407" s="294"/>
      <c r="C24407" s="294"/>
      <c r="D24407" s="294"/>
      <c r="E24407" s="294"/>
      <c r="F24407" s="294"/>
    </row>
    <row r="24408">
      <c r="A24408" s="294" t="s">
        <v>22564</v>
      </c>
      <c r="B24408" s="294"/>
      <c r="C24408" s="294"/>
      <c r="D24408" s="294"/>
      <c r="E24408" s="294"/>
      <c r="F24408" s="294"/>
    </row>
    <row r="24409">
      <c r="A24409" s="294" t="s">
        <v>20470</v>
      </c>
      <c r="B24409" s="294"/>
      <c r="C24409" s="294"/>
      <c r="D24409" s="294"/>
      <c r="E24409" s="294"/>
      <c r="F24409" s="294"/>
    </row>
    <row r="24410">
      <c r="A24410" s="294"/>
      <c r="B24410" s="294"/>
      <c r="C24410" s="294"/>
      <c r="D24410" s="294"/>
      <c r="E24410" s="294"/>
      <c r="F24410" s="294"/>
    </row>
    <row r="24411">
      <c r="A24411" s="294" t="s">
        <v>36547</v>
      </c>
      <c r="B24411" s="294"/>
      <c r="C24411" s="294"/>
      <c r="D24411" s="294"/>
      <c r="E24411" s="294"/>
      <c r="F24411" s="294"/>
    </row>
    <row r="24412">
      <c r="A24412" s="294" t="s">
        <v>36548</v>
      </c>
      <c r="B24412" s="294"/>
      <c r="C24412" s="294"/>
      <c r="D24412" s="294"/>
      <c r="E24412" s="294"/>
      <c r="F24412" s="294"/>
    </row>
    <row r="24413">
      <c r="A24413" s="294" t="s">
        <v>36549</v>
      </c>
      <c r="B24413" s="294"/>
      <c r="C24413" s="294"/>
      <c r="D24413" s="294"/>
      <c r="E24413" s="294"/>
      <c r="F24413" s="294"/>
    </row>
    <row r="24414">
      <c r="A24414" s="294" t="s">
        <v>36550</v>
      </c>
      <c r="B24414" s="294"/>
      <c r="C24414" s="294"/>
      <c r="D24414" s="294"/>
      <c r="E24414" s="294"/>
      <c r="F24414" s="294"/>
    </row>
    <row r="24415">
      <c r="A24415" s="294"/>
      <c r="B24415" s="294"/>
      <c r="C24415" s="294"/>
      <c r="D24415" s="294"/>
      <c r="E24415" s="294"/>
      <c r="F24415" s="294"/>
    </row>
    <row r="24416">
      <c r="A24416" s="294" t="s">
        <v>22025</v>
      </c>
      <c r="B24416" s="294"/>
      <c r="C24416" s="294"/>
      <c r="D24416" s="294"/>
      <c r="E24416" s="294"/>
      <c r="F24416" s="294"/>
    </row>
    <row r="24417">
      <c r="A24417" s="294"/>
      <c r="B24417" s="294"/>
      <c r="C24417" s="294"/>
      <c r="D24417" s="294"/>
      <c r="E24417" s="294"/>
      <c r="F24417" s="294"/>
    </row>
    <row r="24418">
      <c r="A24418" s="294" t="s">
        <v>26778</v>
      </c>
      <c r="B24418" s="294"/>
      <c r="C24418" s="294"/>
      <c r="D24418" s="294"/>
      <c r="E24418" s="294"/>
      <c r="F24418" s="294"/>
    </row>
    <row r="24419">
      <c r="A24419" s="294" t="s">
        <v>36551</v>
      </c>
      <c r="B24419" s="294"/>
      <c r="C24419" s="294"/>
      <c r="D24419" s="294"/>
      <c r="E24419" s="294"/>
      <c r="F24419" s="294"/>
    </row>
    <row r="24420">
      <c r="A24420" s="294" t="s">
        <v>26179</v>
      </c>
      <c r="B24420" s="294"/>
      <c r="C24420" s="294"/>
      <c r="D24420" s="294"/>
      <c r="E24420" s="294"/>
      <c r="F24420" s="294"/>
    </row>
    <row r="24421">
      <c r="A24421" s="294" t="s">
        <v>36552</v>
      </c>
      <c r="B24421" s="294"/>
      <c r="C24421" s="294"/>
      <c r="D24421" s="294"/>
      <c r="E24421" s="294"/>
      <c r="F24421" s="294"/>
    </row>
    <row r="24422">
      <c r="A24422" s="294" t="s">
        <v>28053</v>
      </c>
      <c r="B24422" s="294"/>
      <c r="C24422" s="294"/>
      <c r="D24422" s="294"/>
      <c r="E24422" s="294"/>
      <c r="F24422" s="294"/>
    </row>
    <row r="24423">
      <c r="A24423" s="294" t="s">
        <v>36553</v>
      </c>
      <c r="B24423" s="294"/>
      <c r="C24423" s="294"/>
      <c r="D24423" s="294"/>
      <c r="E24423" s="294"/>
      <c r="F24423" s="294"/>
    </row>
    <row r="24424">
      <c r="A24424" s="294"/>
      <c r="B24424" s="294"/>
      <c r="C24424" s="294"/>
      <c r="D24424" s="294"/>
      <c r="E24424" s="294"/>
      <c r="F24424" s="294"/>
    </row>
    <row r="24425">
      <c r="A24425" s="294" t="s">
        <v>25653</v>
      </c>
      <c r="B24425" s="294"/>
      <c r="C24425" s="294"/>
      <c r="D24425" s="294"/>
      <c r="E24425" s="294"/>
      <c r="F24425" s="294"/>
    </row>
    <row r="24426">
      <c r="A24426" s="294" t="s">
        <v>23767</v>
      </c>
      <c r="B24426" s="294"/>
      <c r="C24426" s="294"/>
      <c r="D24426" s="294"/>
      <c r="E24426" s="294"/>
      <c r="F24426" s="294"/>
    </row>
    <row r="24427">
      <c r="A24427" s="294"/>
      <c r="B24427" s="294"/>
      <c r="C24427" s="294"/>
      <c r="D24427" s="294"/>
      <c r="E24427" s="294"/>
      <c r="F24427" s="294"/>
    </row>
    <row r="24428">
      <c r="A24428" s="294" t="s">
        <v>36554</v>
      </c>
      <c r="B24428" s="294"/>
      <c r="C24428" s="294"/>
      <c r="D24428" s="294"/>
      <c r="E24428" s="294"/>
      <c r="F24428" s="294"/>
    </row>
    <row r="24429">
      <c r="A24429" s="294" t="s">
        <v>36555</v>
      </c>
      <c r="B24429" s="294"/>
      <c r="C24429" s="294"/>
      <c r="D24429" s="294"/>
      <c r="E24429" s="294"/>
      <c r="F24429" s="294"/>
    </row>
    <row r="24430">
      <c r="A24430" s="294" t="s">
        <v>36556</v>
      </c>
      <c r="B24430" s="294"/>
      <c r="C24430" s="294"/>
      <c r="D24430" s="294"/>
      <c r="E24430" s="294"/>
      <c r="F24430" s="294"/>
    </row>
    <row r="24431">
      <c r="A24431" s="294"/>
      <c r="B24431" s="294"/>
      <c r="C24431" s="294"/>
      <c r="D24431" s="294"/>
      <c r="E24431" s="294"/>
      <c r="F24431" s="294"/>
    </row>
    <row r="24432">
      <c r="A24432" s="294"/>
      <c r="B24432" s="294"/>
      <c r="C24432" s="294"/>
      <c r="D24432" s="294"/>
      <c r="E24432" s="294"/>
      <c r="F24432" s="294"/>
    </row>
    <row r="24433">
      <c r="A24433" s="294" t="s">
        <v>22491</v>
      </c>
      <c r="B24433" s="294"/>
      <c r="C24433" s="294"/>
      <c r="D24433" s="294"/>
      <c r="E24433" s="294"/>
      <c r="F24433" s="294"/>
    </row>
    <row r="24434">
      <c r="A24434" s="294"/>
      <c r="B24434" s="294"/>
      <c r="C24434" s="294"/>
      <c r="D24434" s="294"/>
      <c r="E24434" s="294"/>
      <c r="F24434" s="294"/>
    </row>
    <row r="24435">
      <c r="A24435" s="294" t="s">
        <v>36557</v>
      </c>
      <c r="B24435" s="294"/>
      <c r="C24435" s="294"/>
      <c r="D24435" s="294"/>
      <c r="E24435" s="294"/>
      <c r="F24435" s="294"/>
    </row>
    <row r="24436">
      <c r="A24436" s="294" t="s">
        <v>36558</v>
      </c>
      <c r="B24436" s="294"/>
      <c r="C24436" s="294"/>
      <c r="D24436" s="294"/>
      <c r="E24436" s="294"/>
      <c r="F24436" s="294"/>
    </row>
    <row r="24437">
      <c r="A24437" s="294" t="s">
        <v>36559</v>
      </c>
      <c r="B24437" s="294"/>
      <c r="C24437" s="294"/>
      <c r="D24437" s="294"/>
      <c r="E24437" s="294"/>
      <c r="F24437" s="294"/>
    </row>
    <row r="24438">
      <c r="A24438" s="294"/>
      <c r="B24438" s="294"/>
      <c r="C24438" s="294"/>
      <c r="D24438" s="294"/>
      <c r="E24438" s="294"/>
      <c r="F24438" s="294"/>
    </row>
    <row r="24439">
      <c r="A24439" s="294" t="s">
        <v>25745</v>
      </c>
      <c r="B24439" s="294"/>
      <c r="C24439" s="294"/>
      <c r="D24439" s="294"/>
      <c r="E24439" s="294"/>
      <c r="F24439" s="294"/>
    </row>
    <row r="24440">
      <c r="A24440" s="294"/>
      <c r="B24440" s="294"/>
      <c r="C24440" s="294"/>
      <c r="D24440" s="294"/>
      <c r="E24440" s="294"/>
      <c r="F24440" s="294"/>
    </row>
    <row r="24441">
      <c r="A24441" s="294" t="s">
        <v>36560</v>
      </c>
      <c r="B24441" s="294"/>
      <c r="C24441" s="294"/>
      <c r="D24441" s="294"/>
      <c r="E24441" s="294"/>
      <c r="F24441" s="294"/>
    </row>
    <row r="24442">
      <c r="A24442" s="294" t="s">
        <v>36561</v>
      </c>
      <c r="B24442" s="294"/>
      <c r="C24442" s="294"/>
      <c r="D24442" s="294"/>
      <c r="E24442" s="294"/>
      <c r="F24442" s="294"/>
    </row>
    <row r="24443">
      <c r="A24443" s="294" t="s">
        <v>36562</v>
      </c>
      <c r="B24443" s="294"/>
      <c r="C24443" s="294"/>
      <c r="D24443" s="294"/>
      <c r="E24443" s="294"/>
      <c r="F24443" s="294"/>
    </row>
    <row r="24444">
      <c r="A24444" s="294" t="s">
        <v>36563</v>
      </c>
      <c r="B24444" s="294"/>
      <c r="C24444" s="294"/>
      <c r="D24444" s="294"/>
      <c r="E24444" s="294"/>
      <c r="F24444" s="294"/>
    </row>
    <row r="24445">
      <c r="A24445" s="294" t="s">
        <v>36564</v>
      </c>
      <c r="B24445" s="294"/>
      <c r="C24445" s="294"/>
      <c r="D24445" s="294"/>
      <c r="E24445" s="294"/>
      <c r="F24445" s="294"/>
    </row>
    <row r="24446">
      <c r="A24446" s="294" t="s">
        <v>28417</v>
      </c>
      <c r="B24446" s="294"/>
      <c r="C24446" s="294"/>
      <c r="D24446" s="294"/>
      <c r="E24446" s="294"/>
      <c r="F24446" s="294"/>
    </row>
    <row r="24447">
      <c r="A24447" s="294" t="s">
        <v>22682</v>
      </c>
      <c r="B24447" s="294"/>
      <c r="C24447" s="294"/>
      <c r="D24447" s="294"/>
      <c r="E24447" s="294"/>
      <c r="F24447" s="294"/>
    </row>
    <row r="24448">
      <c r="A24448" s="294" t="s">
        <v>35964</v>
      </c>
      <c r="B24448" s="294"/>
      <c r="C24448" s="294"/>
      <c r="D24448" s="294"/>
      <c r="E24448" s="294"/>
      <c r="F24448" s="294"/>
    </row>
    <row r="24449">
      <c r="A24449" s="294" t="s">
        <v>36565</v>
      </c>
      <c r="B24449" s="294"/>
      <c r="C24449" s="294"/>
      <c r="D24449" s="294"/>
      <c r="E24449" s="294"/>
      <c r="F24449" s="294"/>
    </row>
    <row r="24450">
      <c r="A24450" s="294" t="s">
        <v>36566</v>
      </c>
      <c r="B24450" s="294"/>
      <c r="C24450" s="294"/>
      <c r="D24450" s="294"/>
      <c r="E24450" s="294"/>
      <c r="F24450" s="294"/>
    </row>
    <row r="24451">
      <c r="A24451" s="294"/>
      <c r="B24451" s="294"/>
      <c r="C24451" s="294"/>
      <c r="D24451" s="294"/>
      <c r="E24451" s="294"/>
      <c r="F24451" s="294"/>
    </row>
    <row r="24452">
      <c r="A24452" s="294" t="s">
        <v>28124</v>
      </c>
      <c r="B24452" s="294"/>
      <c r="C24452" s="294"/>
      <c r="D24452" s="294"/>
      <c r="E24452" s="294"/>
      <c r="F24452" s="294"/>
    </row>
    <row r="24453">
      <c r="A24453" s="294" t="s">
        <v>36567</v>
      </c>
      <c r="B24453" s="294"/>
      <c r="C24453" s="294"/>
      <c r="D24453" s="294"/>
      <c r="E24453" s="294"/>
      <c r="F24453" s="294"/>
    </row>
    <row r="24454">
      <c r="A24454" s="294" t="s">
        <v>21618</v>
      </c>
      <c r="B24454" s="294"/>
      <c r="C24454" s="294"/>
      <c r="D24454" s="294"/>
      <c r="E24454" s="294"/>
      <c r="F24454" s="294"/>
    </row>
    <row r="24455">
      <c r="A24455" s="294" t="s">
        <v>36568</v>
      </c>
      <c r="B24455" s="294"/>
      <c r="C24455" s="294"/>
      <c r="D24455" s="294"/>
      <c r="E24455" s="294"/>
      <c r="F24455" s="294"/>
    </row>
    <row r="24456">
      <c r="A24456" s="294" t="s">
        <v>36569</v>
      </c>
      <c r="B24456" s="294"/>
      <c r="C24456" s="294"/>
      <c r="D24456" s="294"/>
      <c r="E24456" s="294"/>
      <c r="F24456" s="294"/>
    </row>
    <row r="24457">
      <c r="A24457" s="294"/>
      <c r="B24457" s="294"/>
      <c r="C24457" s="294"/>
      <c r="D24457" s="294"/>
      <c r="E24457" s="294"/>
      <c r="F24457" s="294"/>
    </row>
    <row r="24458">
      <c r="A24458" s="294" t="s">
        <v>22512</v>
      </c>
      <c r="B24458" s="294"/>
      <c r="C24458" s="294"/>
      <c r="D24458" s="294"/>
      <c r="E24458" s="294"/>
      <c r="F24458" s="294"/>
    </row>
    <row r="24459">
      <c r="A24459" s="294" t="s">
        <v>24873</v>
      </c>
      <c r="B24459" s="294"/>
      <c r="C24459" s="294"/>
      <c r="D24459" s="294"/>
      <c r="E24459" s="294"/>
      <c r="F24459" s="294"/>
    </row>
    <row r="24460">
      <c r="A24460" s="294"/>
      <c r="B24460" s="294"/>
      <c r="C24460" s="294"/>
      <c r="D24460" s="294"/>
      <c r="E24460" s="294"/>
      <c r="F24460" s="294"/>
    </row>
    <row r="24461">
      <c r="A24461" s="294" t="s">
        <v>36570</v>
      </c>
      <c r="B24461" s="294"/>
      <c r="C24461" s="294"/>
      <c r="D24461" s="294"/>
      <c r="E24461" s="294"/>
      <c r="F24461" s="294"/>
    </row>
    <row r="24462">
      <c r="A24462" s="294" t="s">
        <v>36571</v>
      </c>
      <c r="B24462" s="294"/>
      <c r="C24462" s="294"/>
      <c r="D24462" s="294"/>
      <c r="E24462" s="294"/>
      <c r="F24462" s="294"/>
    </row>
    <row r="24463">
      <c r="A24463" s="294" t="s">
        <v>36572</v>
      </c>
      <c r="B24463" s="294"/>
      <c r="C24463" s="294"/>
      <c r="D24463" s="294"/>
      <c r="E24463" s="294"/>
      <c r="F24463" s="294"/>
    </row>
    <row r="24464">
      <c r="A24464" s="294" t="s">
        <v>36573</v>
      </c>
      <c r="B24464" s="294"/>
      <c r="C24464" s="294"/>
      <c r="D24464" s="294"/>
      <c r="E24464" s="294"/>
      <c r="F24464" s="294"/>
    </row>
    <row r="24465">
      <c r="A24465" s="294" t="s">
        <v>36574</v>
      </c>
      <c r="B24465" s="294"/>
      <c r="C24465" s="294"/>
      <c r="D24465" s="294"/>
      <c r="E24465" s="294"/>
      <c r="F24465" s="294"/>
    </row>
    <row r="24466">
      <c r="A24466" s="294" t="s">
        <v>36575</v>
      </c>
      <c r="B24466" s="294"/>
      <c r="C24466" s="294"/>
      <c r="D24466" s="294"/>
      <c r="E24466" s="294"/>
      <c r="F24466" s="294"/>
    </row>
    <row r="24467">
      <c r="A24467" s="294"/>
      <c r="B24467" s="294"/>
      <c r="C24467" s="294"/>
      <c r="D24467" s="294"/>
      <c r="E24467" s="294"/>
      <c r="F24467" s="294"/>
    </row>
    <row r="24468">
      <c r="A24468" s="294" t="s">
        <v>26406</v>
      </c>
      <c r="B24468" s="294"/>
      <c r="C24468" s="294"/>
      <c r="D24468" s="294"/>
      <c r="E24468" s="294"/>
      <c r="F24468" s="294"/>
    </row>
    <row r="24469">
      <c r="A24469" s="294"/>
      <c r="B24469" s="294"/>
      <c r="C24469" s="294"/>
      <c r="D24469" s="294"/>
      <c r="E24469" s="294"/>
      <c r="F24469" s="294"/>
    </row>
    <row r="24470">
      <c r="A24470" s="294" t="s">
        <v>36576</v>
      </c>
      <c r="B24470" s="294"/>
      <c r="C24470" s="294"/>
      <c r="D24470" s="294"/>
      <c r="E24470" s="294"/>
      <c r="F24470" s="294"/>
    </row>
    <row r="24471">
      <c r="A24471" s="294" t="s">
        <v>36577</v>
      </c>
      <c r="B24471" s="294"/>
      <c r="C24471" s="294"/>
      <c r="D24471" s="294"/>
      <c r="E24471" s="294"/>
      <c r="F24471" s="294"/>
    </row>
    <row r="24472">
      <c r="A24472" s="294" t="s">
        <v>22975</v>
      </c>
      <c r="B24472" s="294"/>
      <c r="C24472" s="294"/>
      <c r="D24472" s="294"/>
      <c r="E24472" s="294"/>
      <c r="F24472" s="294"/>
    </row>
    <row r="24473">
      <c r="A24473" s="294" t="s">
        <v>36578</v>
      </c>
      <c r="B24473" s="294"/>
      <c r="C24473" s="294"/>
      <c r="D24473" s="294"/>
      <c r="E24473" s="294"/>
      <c r="F24473" s="294"/>
    </row>
    <row r="24474">
      <c r="A24474" s="294" t="s">
        <v>36579</v>
      </c>
      <c r="B24474" s="294"/>
      <c r="C24474" s="294"/>
      <c r="D24474" s="294"/>
      <c r="E24474" s="294"/>
      <c r="F24474" s="294"/>
    </row>
    <row r="24475">
      <c r="A24475" s="294"/>
      <c r="B24475" s="294"/>
      <c r="C24475" s="294"/>
      <c r="D24475" s="294"/>
      <c r="E24475" s="294"/>
      <c r="F24475" s="294"/>
    </row>
    <row r="24476">
      <c r="A24476" s="294" t="s">
        <v>36580</v>
      </c>
      <c r="B24476" s="294"/>
      <c r="C24476" s="294"/>
      <c r="D24476" s="294"/>
      <c r="E24476" s="294"/>
      <c r="F24476" s="294"/>
    </row>
    <row r="24477">
      <c r="A24477" s="294"/>
      <c r="B24477" s="294"/>
      <c r="C24477" s="294"/>
      <c r="D24477" s="294"/>
      <c r="E24477" s="294"/>
      <c r="F24477" s="294"/>
    </row>
    <row r="24478">
      <c r="A24478" s="294" t="s">
        <v>36581</v>
      </c>
      <c r="B24478" s="294"/>
      <c r="C24478" s="294"/>
      <c r="D24478" s="294"/>
      <c r="E24478" s="294"/>
      <c r="F24478" s="294"/>
    </row>
    <row r="24479">
      <c r="A24479" s="294" t="s">
        <v>36582</v>
      </c>
      <c r="B24479" s="294"/>
      <c r="C24479" s="294"/>
      <c r="D24479" s="294"/>
      <c r="E24479" s="294"/>
      <c r="F24479" s="294"/>
    </row>
    <row r="24480">
      <c r="A24480" s="294" t="s">
        <v>36583</v>
      </c>
      <c r="B24480" s="294"/>
      <c r="C24480" s="294"/>
      <c r="D24480" s="294"/>
      <c r="E24480" s="294"/>
      <c r="F24480" s="294"/>
    </row>
    <row r="24481">
      <c r="A24481" s="294" t="s">
        <v>36584</v>
      </c>
      <c r="B24481" s="294"/>
      <c r="C24481" s="294"/>
      <c r="D24481" s="294"/>
      <c r="E24481" s="294"/>
      <c r="F24481" s="294"/>
    </row>
    <row r="24482">
      <c r="A24482" s="294" t="s">
        <v>36585</v>
      </c>
      <c r="B24482" s="294"/>
      <c r="C24482" s="294"/>
      <c r="D24482" s="294"/>
      <c r="E24482" s="294"/>
      <c r="F24482" s="294"/>
    </row>
    <row r="24483">
      <c r="A24483" s="294" t="s">
        <v>36586</v>
      </c>
      <c r="B24483" s="294"/>
      <c r="C24483" s="294"/>
      <c r="D24483" s="294"/>
      <c r="E24483" s="294"/>
      <c r="F24483" s="294"/>
    </row>
    <row r="24484">
      <c r="A24484" s="294"/>
      <c r="B24484" s="294"/>
      <c r="C24484" s="294"/>
      <c r="D24484" s="294"/>
      <c r="E24484" s="294"/>
      <c r="F24484" s="294"/>
    </row>
    <row r="24485">
      <c r="A24485" s="294" t="s">
        <v>21401</v>
      </c>
      <c r="B24485" s="294"/>
      <c r="C24485" s="294"/>
      <c r="D24485" s="294"/>
      <c r="E24485" s="294"/>
      <c r="F24485" s="294"/>
    </row>
    <row r="24486">
      <c r="A24486" s="294"/>
      <c r="B24486" s="294"/>
      <c r="C24486" s="294"/>
      <c r="D24486" s="294"/>
      <c r="E24486" s="294"/>
      <c r="F24486" s="294"/>
    </row>
    <row r="24487">
      <c r="A24487" s="294" t="s">
        <v>36587</v>
      </c>
      <c r="B24487" s="294"/>
      <c r="C24487" s="294"/>
      <c r="D24487" s="294"/>
      <c r="E24487" s="294"/>
      <c r="F24487" s="294"/>
    </row>
    <row r="24488">
      <c r="A24488" s="294" t="s">
        <v>36588</v>
      </c>
      <c r="B24488" s="294"/>
      <c r="C24488" s="294"/>
      <c r="D24488" s="294"/>
      <c r="E24488" s="294"/>
      <c r="F24488" s="294"/>
    </row>
    <row r="24489">
      <c r="A24489" s="294" t="s">
        <v>36589</v>
      </c>
      <c r="B24489" s="294"/>
      <c r="C24489" s="294"/>
      <c r="D24489" s="294"/>
      <c r="E24489" s="294"/>
      <c r="F24489" s="294"/>
    </row>
    <row r="24490">
      <c r="A24490" s="294" t="s">
        <v>36590</v>
      </c>
      <c r="B24490" s="294"/>
      <c r="C24490" s="294"/>
      <c r="D24490" s="294"/>
      <c r="E24490" s="294"/>
      <c r="F24490" s="294"/>
    </row>
    <row r="24491">
      <c r="A24491" s="294" t="s">
        <v>36591</v>
      </c>
      <c r="B24491" s="294"/>
      <c r="C24491" s="294"/>
      <c r="D24491" s="294"/>
      <c r="E24491" s="294"/>
      <c r="F24491" s="294"/>
    </row>
    <row r="24492">
      <c r="A24492" s="294"/>
      <c r="B24492" s="294"/>
      <c r="C24492" s="294"/>
      <c r="D24492" s="294"/>
      <c r="E24492" s="294"/>
      <c r="F24492" s="294"/>
    </row>
    <row r="24493">
      <c r="A24493" s="294" t="s">
        <v>22239</v>
      </c>
      <c r="B24493" s="294"/>
      <c r="C24493" s="294"/>
      <c r="D24493" s="294"/>
      <c r="E24493" s="294"/>
      <c r="F24493" s="294"/>
    </row>
    <row r="24494">
      <c r="A24494" s="294"/>
      <c r="B24494" s="294"/>
      <c r="C24494" s="294"/>
      <c r="D24494" s="294"/>
      <c r="E24494" s="294"/>
      <c r="F24494" s="294"/>
    </row>
    <row r="24495">
      <c r="A24495" s="294" t="s">
        <v>36592</v>
      </c>
      <c r="B24495" s="294"/>
      <c r="C24495" s="294"/>
      <c r="D24495" s="294"/>
      <c r="E24495" s="294"/>
      <c r="F24495" s="294"/>
    </row>
    <row r="24496">
      <c r="A24496" s="294" t="s">
        <v>36593</v>
      </c>
      <c r="B24496" s="294"/>
      <c r="C24496" s="294"/>
      <c r="D24496" s="294"/>
      <c r="E24496" s="294"/>
      <c r="F24496" s="294"/>
    </row>
    <row r="24497">
      <c r="A24497" s="294" t="s">
        <v>25811</v>
      </c>
      <c r="B24497" s="294"/>
      <c r="C24497" s="294"/>
      <c r="D24497" s="294"/>
      <c r="E24497" s="294"/>
      <c r="F24497" s="294"/>
    </row>
    <row r="24498">
      <c r="A24498" s="294" t="s">
        <v>36594</v>
      </c>
      <c r="B24498" s="294"/>
      <c r="C24498" s="294"/>
      <c r="D24498" s="294"/>
      <c r="E24498" s="294"/>
      <c r="F24498" s="294"/>
    </row>
    <row r="24499">
      <c r="A24499" s="294" t="s">
        <v>36595</v>
      </c>
      <c r="B24499" s="294"/>
      <c r="C24499" s="294"/>
      <c r="D24499" s="294"/>
      <c r="E24499" s="294"/>
      <c r="F24499" s="294"/>
    </row>
    <row r="24500">
      <c r="A24500" s="294" t="s">
        <v>36596</v>
      </c>
      <c r="B24500" s="294"/>
      <c r="C24500" s="294"/>
      <c r="D24500" s="294"/>
      <c r="E24500" s="294"/>
      <c r="F24500" s="294"/>
    </row>
    <row r="24501">
      <c r="A24501" s="294" t="s">
        <v>36597</v>
      </c>
      <c r="B24501" s="294"/>
      <c r="C24501" s="294"/>
      <c r="D24501" s="294"/>
      <c r="E24501" s="294"/>
      <c r="F24501" s="294"/>
    </row>
    <row r="24502">
      <c r="A24502" s="294" t="s">
        <v>36598</v>
      </c>
      <c r="B24502" s="294"/>
      <c r="C24502" s="294"/>
      <c r="D24502" s="294"/>
      <c r="E24502" s="294"/>
      <c r="F24502" s="294"/>
    </row>
    <row r="24503">
      <c r="A24503" s="294" t="s">
        <v>36599</v>
      </c>
      <c r="B24503" s="294"/>
      <c r="C24503" s="294"/>
      <c r="D24503" s="294"/>
      <c r="E24503" s="294"/>
      <c r="F24503" s="294"/>
    </row>
    <row r="24504">
      <c r="A24504" s="294" t="s">
        <v>36600</v>
      </c>
      <c r="B24504" s="294"/>
      <c r="C24504" s="294"/>
      <c r="D24504" s="294"/>
      <c r="E24504" s="294"/>
      <c r="F24504" s="294"/>
    </row>
    <row r="24505">
      <c r="A24505" s="294" t="s">
        <v>36601</v>
      </c>
      <c r="B24505" s="294"/>
      <c r="C24505" s="294"/>
      <c r="D24505" s="294"/>
      <c r="E24505" s="294"/>
      <c r="F24505" s="294"/>
    </row>
    <row r="24506">
      <c r="A24506" s="294"/>
      <c r="B24506" s="294"/>
      <c r="C24506" s="294"/>
      <c r="D24506" s="294"/>
      <c r="E24506" s="294"/>
      <c r="F24506" s="294"/>
    </row>
    <row r="24507">
      <c r="A24507" s="294" t="s">
        <v>21990</v>
      </c>
      <c r="B24507" s="294"/>
      <c r="C24507" s="294"/>
      <c r="D24507" s="294"/>
      <c r="E24507" s="294"/>
      <c r="F24507" s="294"/>
    </row>
    <row r="24508">
      <c r="A24508" s="294"/>
      <c r="B24508" s="294"/>
      <c r="C24508" s="294"/>
      <c r="D24508" s="294"/>
      <c r="E24508" s="294"/>
      <c r="F24508" s="294"/>
    </row>
    <row r="24509">
      <c r="A24509" s="294" t="s">
        <v>36602</v>
      </c>
      <c r="B24509" s="294"/>
      <c r="C24509" s="294"/>
      <c r="D24509" s="294"/>
      <c r="E24509" s="294"/>
      <c r="F24509" s="294"/>
    </row>
    <row r="24510">
      <c r="A24510" s="294" t="s">
        <v>36603</v>
      </c>
      <c r="B24510" s="294"/>
      <c r="C24510" s="294"/>
      <c r="D24510" s="294"/>
      <c r="E24510" s="294"/>
      <c r="F24510" s="294"/>
    </row>
    <row r="24511">
      <c r="A24511" s="294" t="s">
        <v>36604</v>
      </c>
      <c r="B24511" s="294"/>
      <c r="C24511" s="294"/>
      <c r="D24511" s="294"/>
      <c r="E24511" s="294"/>
      <c r="F24511" s="294"/>
    </row>
    <row r="24512">
      <c r="A24512" s="294" t="s">
        <v>36605</v>
      </c>
      <c r="B24512" s="294"/>
      <c r="C24512" s="294"/>
      <c r="D24512" s="294"/>
      <c r="E24512" s="294"/>
      <c r="F24512" s="294"/>
    </row>
    <row r="24513">
      <c r="A24513" s="294" t="s">
        <v>36606</v>
      </c>
      <c r="B24513" s="294"/>
      <c r="C24513" s="294"/>
      <c r="D24513" s="294"/>
      <c r="E24513" s="294"/>
      <c r="F24513" s="294"/>
    </row>
    <row r="24514">
      <c r="A24514" s="294" t="s">
        <v>36607</v>
      </c>
      <c r="B24514" s="294"/>
      <c r="C24514" s="294"/>
      <c r="D24514" s="294"/>
      <c r="E24514" s="294"/>
      <c r="F24514" s="294"/>
    </row>
    <row r="24515">
      <c r="A24515" s="294" t="s">
        <v>36608</v>
      </c>
      <c r="B24515" s="294"/>
      <c r="C24515" s="294"/>
      <c r="D24515" s="294"/>
      <c r="E24515" s="294"/>
      <c r="F24515" s="294"/>
    </row>
    <row r="24516">
      <c r="A24516" s="294" t="s">
        <v>36609</v>
      </c>
      <c r="B24516" s="294"/>
      <c r="C24516" s="294"/>
      <c r="D24516" s="294"/>
      <c r="E24516" s="294"/>
      <c r="F24516" s="294"/>
    </row>
    <row r="24517">
      <c r="A24517" s="294" t="s">
        <v>36610</v>
      </c>
      <c r="B24517" s="294"/>
      <c r="C24517" s="294"/>
      <c r="D24517" s="294"/>
      <c r="E24517" s="294"/>
      <c r="F24517" s="294"/>
    </row>
    <row r="24518">
      <c r="A24518" s="294"/>
      <c r="B24518" s="294"/>
      <c r="C24518" s="294"/>
      <c r="D24518" s="294"/>
      <c r="E24518" s="294"/>
      <c r="F24518" s="294"/>
    </row>
    <row r="24519">
      <c r="A24519" s="294" t="s">
        <v>28124</v>
      </c>
      <c r="B24519" s="294"/>
      <c r="C24519" s="294"/>
      <c r="D24519" s="294"/>
      <c r="E24519" s="294"/>
      <c r="F24519" s="294"/>
    </row>
    <row r="24520">
      <c r="A24520" s="294" t="s">
        <v>36611</v>
      </c>
      <c r="B24520" s="294"/>
      <c r="C24520" s="294"/>
      <c r="D24520" s="294"/>
      <c r="E24520" s="294"/>
      <c r="F24520" s="294"/>
    </row>
    <row r="24521">
      <c r="A24521" s="294" t="s">
        <v>21672</v>
      </c>
      <c r="B24521" s="294"/>
      <c r="C24521" s="294"/>
      <c r="D24521" s="294"/>
      <c r="E24521" s="294"/>
      <c r="F24521" s="294"/>
    </row>
    <row r="24522">
      <c r="A24522" s="294" t="s">
        <v>36568</v>
      </c>
      <c r="B24522" s="294"/>
      <c r="C24522" s="294"/>
      <c r="D24522" s="294"/>
      <c r="E24522" s="294"/>
      <c r="F24522" s="294"/>
    </row>
    <row r="24523">
      <c r="A24523" s="294" t="s">
        <v>36569</v>
      </c>
      <c r="B24523" s="294"/>
      <c r="C24523" s="294"/>
      <c r="D24523" s="294"/>
      <c r="E24523" s="294"/>
      <c r="F24523" s="294"/>
    </row>
    <row r="24524">
      <c r="A24524" s="294"/>
      <c r="B24524" s="294"/>
      <c r="C24524" s="294"/>
      <c r="D24524" s="294"/>
      <c r="E24524" s="294"/>
      <c r="F24524" s="294"/>
    </row>
    <row r="24525">
      <c r="A24525" s="294" t="s">
        <v>23007</v>
      </c>
      <c r="B24525" s="294"/>
      <c r="C24525" s="294"/>
      <c r="D24525" s="294"/>
      <c r="E24525" s="294"/>
      <c r="F24525" s="294"/>
    </row>
    <row r="24526">
      <c r="A24526" s="294"/>
      <c r="B24526" s="294"/>
      <c r="C24526" s="294"/>
      <c r="D24526" s="294"/>
      <c r="E24526" s="294"/>
      <c r="F24526" s="294"/>
    </row>
    <row r="24527">
      <c r="A24527" s="294" t="s">
        <v>36612</v>
      </c>
      <c r="B24527" s="294"/>
      <c r="C24527" s="294"/>
      <c r="D24527" s="294"/>
      <c r="E24527" s="294"/>
      <c r="F24527" s="294"/>
    </row>
    <row r="24528">
      <c r="A24528" s="294" t="s">
        <v>36613</v>
      </c>
      <c r="B24528" s="294"/>
      <c r="C24528" s="294"/>
      <c r="D24528" s="294"/>
      <c r="E24528" s="294"/>
      <c r="F24528" s="294"/>
    </row>
    <row r="24529">
      <c r="A24529" s="294" t="s">
        <v>36614</v>
      </c>
      <c r="B24529" s="294"/>
      <c r="C24529" s="294"/>
      <c r="D24529" s="294"/>
      <c r="E24529" s="294"/>
      <c r="F24529" s="294"/>
    </row>
    <row r="24530">
      <c r="A24530" s="294" t="s">
        <v>36615</v>
      </c>
      <c r="B24530" s="294"/>
      <c r="C24530" s="294"/>
      <c r="D24530" s="294"/>
      <c r="E24530" s="294"/>
      <c r="F24530" s="294"/>
    </row>
    <row r="24531">
      <c r="A24531" s="294" t="s">
        <v>36616</v>
      </c>
      <c r="B24531" s="294"/>
      <c r="C24531" s="294"/>
      <c r="D24531" s="294"/>
      <c r="E24531" s="294"/>
      <c r="F24531" s="294"/>
    </row>
    <row r="24532">
      <c r="A24532" s="294" t="s">
        <v>36617</v>
      </c>
      <c r="B24532" s="294"/>
      <c r="C24532" s="294"/>
      <c r="D24532" s="294"/>
      <c r="E24532" s="294"/>
      <c r="F24532" s="294"/>
    </row>
    <row r="24533">
      <c r="A24533" s="294"/>
      <c r="B24533" s="294"/>
      <c r="C24533" s="294"/>
      <c r="D24533" s="294"/>
      <c r="E24533" s="294"/>
      <c r="F24533" s="294"/>
    </row>
    <row r="24534">
      <c r="A24534" s="294"/>
      <c r="B24534" s="294"/>
      <c r="C24534" s="294"/>
      <c r="D24534" s="294"/>
      <c r="E24534" s="294"/>
      <c r="F24534" s="294"/>
    </row>
    <row r="24535">
      <c r="A24535" s="294" t="s">
        <v>21326</v>
      </c>
      <c r="B24535" s="294"/>
      <c r="C24535" s="294"/>
      <c r="D24535" s="294"/>
      <c r="E24535" s="294"/>
      <c r="F24535" s="294"/>
    </row>
    <row r="24536">
      <c r="A24536" s="294"/>
      <c r="B24536" s="294"/>
      <c r="C24536" s="294"/>
      <c r="D24536" s="294"/>
      <c r="E24536" s="294"/>
      <c r="F24536" s="294"/>
    </row>
    <row r="24537">
      <c r="A24537" s="294" t="s">
        <v>36618</v>
      </c>
      <c r="B24537" s="294"/>
      <c r="C24537" s="294"/>
      <c r="D24537" s="294"/>
      <c r="E24537" s="294"/>
      <c r="F24537" s="294"/>
    </row>
    <row r="24538">
      <c r="A24538" s="294" t="s">
        <v>36619</v>
      </c>
      <c r="B24538" s="294"/>
      <c r="C24538" s="294"/>
      <c r="D24538" s="294"/>
      <c r="E24538" s="294"/>
      <c r="F24538" s="294"/>
    </row>
    <row r="24539">
      <c r="A24539" s="294" t="s">
        <v>36620</v>
      </c>
      <c r="B24539" s="294"/>
      <c r="C24539" s="294"/>
      <c r="D24539" s="294"/>
      <c r="E24539" s="294"/>
      <c r="F24539" s="294"/>
    </row>
    <row r="24540">
      <c r="A24540" s="294" t="s">
        <v>36621</v>
      </c>
      <c r="B24540" s="294"/>
      <c r="C24540" s="294"/>
      <c r="D24540" s="294"/>
      <c r="E24540" s="294"/>
      <c r="F24540" s="294"/>
    </row>
    <row r="24541">
      <c r="A24541" s="294"/>
      <c r="B24541" s="294"/>
      <c r="C24541" s="294"/>
      <c r="D24541" s="294"/>
      <c r="E24541" s="294"/>
      <c r="F24541" s="294"/>
    </row>
    <row r="24542">
      <c r="A24542" s="294" t="s">
        <v>28143</v>
      </c>
      <c r="B24542" s="294"/>
      <c r="C24542" s="294"/>
      <c r="D24542" s="294"/>
      <c r="E24542" s="294"/>
      <c r="F24542" s="294"/>
    </row>
    <row r="24543">
      <c r="A24543" s="294"/>
      <c r="B24543" s="294"/>
      <c r="C24543" s="294"/>
      <c r="D24543" s="294"/>
      <c r="E24543" s="294"/>
      <c r="F24543" s="294"/>
    </row>
    <row r="24544">
      <c r="A24544" s="294" t="s">
        <v>36622</v>
      </c>
      <c r="B24544" s="294"/>
      <c r="C24544" s="294"/>
      <c r="D24544" s="294"/>
      <c r="E24544" s="294"/>
      <c r="F24544" s="294"/>
    </row>
    <row r="24545">
      <c r="A24545" s="294" t="s">
        <v>36623</v>
      </c>
      <c r="B24545" s="294"/>
      <c r="C24545" s="294"/>
      <c r="D24545" s="294"/>
      <c r="E24545" s="294"/>
      <c r="F24545" s="294"/>
    </row>
    <row r="24546">
      <c r="A24546" s="294" t="s">
        <v>36624</v>
      </c>
      <c r="B24546" s="294"/>
      <c r="C24546" s="294"/>
      <c r="D24546" s="294"/>
      <c r="E24546" s="294"/>
      <c r="F24546" s="294"/>
    </row>
    <row r="24547">
      <c r="A24547" s="294" t="s">
        <v>36625</v>
      </c>
      <c r="B24547" s="294"/>
      <c r="C24547" s="294"/>
      <c r="D24547" s="294"/>
      <c r="E24547" s="294"/>
      <c r="F24547" s="294"/>
    </row>
    <row r="24548">
      <c r="A24548" s="294" t="s">
        <v>36626</v>
      </c>
      <c r="B24548" s="294"/>
      <c r="C24548" s="294"/>
      <c r="D24548" s="294"/>
      <c r="E24548" s="294"/>
      <c r="F24548" s="294"/>
    </row>
    <row r="24549">
      <c r="A24549" s="294"/>
      <c r="B24549" s="294"/>
      <c r="C24549" s="294"/>
      <c r="D24549" s="294"/>
      <c r="E24549" s="294"/>
      <c r="F24549" s="294"/>
    </row>
    <row r="24550">
      <c r="A24550" s="294" t="s">
        <v>21344</v>
      </c>
      <c r="B24550" s="294"/>
      <c r="C24550" s="294"/>
      <c r="D24550" s="294"/>
      <c r="E24550" s="294"/>
      <c r="F24550" s="294"/>
    </row>
    <row r="24551">
      <c r="A24551" s="294" t="s">
        <v>31444</v>
      </c>
      <c r="B24551" s="294"/>
      <c r="C24551" s="294"/>
      <c r="D24551" s="294"/>
      <c r="E24551" s="294"/>
      <c r="F24551" s="294"/>
    </row>
    <row r="24552">
      <c r="A24552" s="294"/>
      <c r="B24552" s="294"/>
      <c r="C24552" s="294"/>
      <c r="D24552" s="294"/>
      <c r="E24552" s="294"/>
      <c r="F24552" s="294"/>
    </row>
    <row r="24553">
      <c r="A24553" s="294" t="s">
        <v>36627</v>
      </c>
      <c r="B24553" s="294"/>
      <c r="C24553" s="294"/>
      <c r="D24553" s="294"/>
      <c r="E24553" s="294"/>
      <c r="F24553" s="294"/>
    </row>
    <row r="24554">
      <c r="A24554" s="294" t="s">
        <v>36628</v>
      </c>
      <c r="B24554" s="294"/>
      <c r="C24554" s="294"/>
      <c r="D24554" s="294"/>
      <c r="E24554" s="294"/>
      <c r="F24554" s="294"/>
    </row>
    <row r="24555">
      <c r="A24555" s="294" t="s">
        <v>36629</v>
      </c>
      <c r="B24555" s="294"/>
      <c r="C24555" s="294"/>
      <c r="D24555" s="294"/>
      <c r="E24555" s="294"/>
      <c r="F24555" s="294"/>
    </row>
    <row r="24556">
      <c r="A24556" s="294"/>
      <c r="B24556" s="294"/>
      <c r="C24556" s="294"/>
      <c r="D24556" s="294"/>
      <c r="E24556" s="294"/>
      <c r="F24556" s="294"/>
    </row>
    <row r="24557">
      <c r="A24557" s="294" t="s">
        <v>21908</v>
      </c>
      <c r="B24557" s="294"/>
      <c r="C24557" s="294"/>
      <c r="D24557" s="294"/>
      <c r="E24557" s="294"/>
      <c r="F24557" s="294"/>
    </row>
    <row r="24558">
      <c r="A24558" s="294"/>
      <c r="B24558" s="294"/>
      <c r="C24558" s="294"/>
      <c r="D24558" s="294"/>
      <c r="E24558" s="294"/>
      <c r="F24558" s="294"/>
    </row>
    <row r="24559">
      <c r="A24559" s="294" t="s">
        <v>36630</v>
      </c>
      <c r="B24559" s="294"/>
      <c r="C24559" s="294"/>
      <c r="D24559" s="294"/>
      <c r="E24559" s="294"/>
      <c r="F24559" s="294"/>
    </row>
    <row r="24560">
      <c r="A24560" s="294" t="s">
        <v>36631</v>
      </c>
      <c r="B24560" s="294"/>
      <c r="C24560" s="294"/>
      <c r="D24560" s="294"/>
      <c r="E24560" s="294"/>
      <c r="F24560" s="294"/>
    </row>
    <row r="24561">
      <c r="A24561" s="294" t="s">
        <v>36632</v>
      </c>
      <c r="B24561" s="294"/>
      <c r="C24561" s="294"/>
      <c r="D24561" s="294"/>
      <c r="E24561" s="294"/>
      <c r="F24561" s="294"/>
    </row>
    <row r="24562">
      <c r="A24562" s="294" t="s">
        <v>36633</v>
      </c>
      <c r="B24562" s="294"/>
      <c r="C24562" s="294"/>
      <c r="D24562" s="294"/>
      <c r="E24562" s="294"/>
      <c r="F24562" s="294"/>
    </row>
    <row r="24563">
      <c r="A24563" s="294"/>
      <c r="B24563" s="294"/>
      <c r="C24563" s="294"/>
      <c r="D24563" s="294"/>
      <c r="E24563" s="294"/>
      <c r="F24563" s="294"/>
    </row>
    <row r="24564">
      <c r="A24564" s="294" t="s">
        <v>24607</v>
      </c>
      <c r="B24564" s="294"/>
      <c r="C24564" s="294"/>
      <c r="D24564" s="294"/>
      <c r="E24564" s="294"/>
      <c r="F24564" s="294"/>
    </row>
    <row r="24565">
      <c r="A24565" s="294"/>
      <c r="B24565" s="294"/>
      <c r="C24565" s="294"/>
      <c r="D24565" s="294"/>
      <c r="E24565" s="294"/>
      <c r="F24565" s="294"/>
    </row>
    <row r="24566">
      <c r="A24566" s="294" t="s">
        <v>36634</v>
      </c>
      <c r="B24566" s="294"/>
      <c r="C24566" s="294"/>
      <c r="D24566" s="294"/>
      <c r="E24566" s="294"/>
      <c r="F24566" s="294"/>
    </row>
    <row r="24567">
      <c r="A24567" s="294" t="s">
        <v>36635</v>
      </c>
      <c r="B24567" s="294"/>
      <c r="C24567" s="294"/>
      <c r="D24567" s="294"/>
      <c r="E24567" s="294"/>
      <c r="F24567" s="294"/>
    </row>
    <row r="24568">
      <c r="A24568" s="294" t="s">
        <v>36636</v>
      </c>
      <c r="B24568" s="294"/>
      <c r="C24568" s="294"/>
      <c r="D24568" s="294"/>
      <c r="E24568" s="294"/>
      <c r="F24568" s="294"/>
    </row>
    <row r="24569">
      <c r="A24569" s="294" t="s">
        <v>36637</v>
      </c>
      <c r="B24569" s="294"/>
      <c r="C24569" s="294"/>
      <c r="D24569" s="294"/>
      <c r="E24569" s="294"/>
      <c r="F24569" s="294"/>
    </row>
    <row r="24570">
      <c r="A24570" s="294" t="s">
        <v>36638</v>
      </c>
      <c r="B24570" s="294"/>
      <c r="C24570" s="294"/>
      <c r="D24570" s="294"/>
      <c r="E24570" s="294"/>
      <c r="F24570" s="294"/>
    </row>
    <row r="24571">
      <c r="A24571" s="294" t="s">
        <v>36639</v>
      </c>
      <c r="B24571" s="294"/>
      <c r="C24571" s="294"/>
      <c r="D24571" s="294"/>
      <c r="E24571" s="294"/>
      <c r="F24571" s="294"/>
    </row>
    <row r="24572">
      <c r="A24572" s="294" t="s">
        <v>36640</v>
      </c>
      <c r="B24572" s="294"/>
      <c r="C24572" s="294"/>
      <c r="D24572" s="294"/>
      <c r="E24572" s="294"/>
      <c r="F24572" s="294"/>
    </row>
    <row r="24573">
      <c r="A24573" s="294" t="s">
        <v>36641</v>
      </c>
      <c r="B24573" s="294"/>
      <c r="C24573" s="294"/>
      <c r="D24573" s="294"/>
      <c r="E24573" s="294"/>
      <c r="F24573" s="294"/>
    </row>
    <row r="24574">
      <c r="A24574" s="294" t="s">
        <v>36642</v>
      </c>
      <c r="B24574" s="294"/>
      <c r="C24574" s="294"/>
      <c r="D24574" s="294"/>
      <c r="E24574" s="294"/>
      <c r="F24574" s="294"/>
    </row>
    <row r="24575">
      <c r="A24575" s="294"/>
      <c r="B24575" s="294"/>
      <c r="C24575" s="294"/>
      <c r="D24575" s="294"/>
      <c r="E24575" s="294"/>
      <c r="F24575" s="294"/>
    </row>
    <row r="24576">
      <c r="A24576" s="294" t="s">
        <v>28124</v>
      </c>
      <c r="B24576" s="294"/>
      <c r="C24576" s="294"/>
      <c r="D24576" s="294"/>
      <c r="E24576" s="294"/>
      <c r="F24576" s="294"/>
    </row>
    <row r="24577">
      <c r="A24577" s="294" t="s">
        <v>36643</v>
      </c>
      <c r="B24577" s="294"/>
      <c r="C24577" s="294"/>
      <c r="D24577" s="294"/>
      <c r="E24577" s="294"/>
      <c r="F24577" s="294"/>
    </row>
    <row r="24578">
      <c r="A24578" s="294" t="s">
        <v>36644</v>
      </c>
      <c r="B24578" s="294"/>
      <c r="C24578" s="294"/>
      <c r="D24578" s="294"/>
      <c r="E24578" s="294"/>
      <c r="F24578" s="294"/>
    </row>
    <row r="24579">
      <c r="A24579" s="294" t="s">
        <v>36645</v>
      </c>
      <c r="B24579" s="294"/>
      <c r="C24579" s="294"/>
      <c r="D24579" s="294"/>
      <c r="E24579" s="294"/>
      <c r="F24579" s="294"/>
    </row>
    <row r="24580">
      <c r="A24580" s="294" t="s">
        <v>36646</v>
      </c>
      <c r="B24580" s="294"/>
      <c r="C24580" s="294"/>
      <c r="D24580" s="294"/>
      <c r="E24580" s="294"/>
      <c r="F24580" s="294"/>
    </row>
    <row r="24581">
      <c r="A24581" s="294" t="s">
        <v>36647</v>
      </c>
      <c r="B24581" s="294"/>
      <c r="C24581" s="294"/>
      <c r="D24581" s="294"/>
      <c r="E24581" s="294"/>
      <c r="F24581" s="294"/>
    </row>
    <row r="24582">
      <c r="A24582" s="294"/>
      <c r="B24582" s="294"/>
      <c r="C24582" s="294"/>
      <c r="D24582" s="294"/>
      <c r="E24582" s="294"/>
      <c r="F24582" s="294"/>
    </row>
    <row r="24583">
      <c r="A24583" s="294" t="s">
        <v>36648</v>
      </c>
      <c r="B24583" s="294"/>
      <c r="C24583" s="294"/>
      <c r="D24583" s="294"/>
      <c r="E24583" s="294"/>
      <c r="F24583" s="294"/>
    </row>
    <row r="24584">
      <c r="A24584" s="294"/>
      <c r="B24584" s="294"/>
      <c r="C24584" s="294"/>
      <c r="D24584" s="294"/>
      <c r="E24584" s="294"/>
      <c r="F24584" s="294"/>
    </row>
    <row r="24585">
      <c r="A24585" s="294" t="s">
        <v>36649</v>
      </c>
      <c r="B24585" s="294"/>
      <c r="C24585" s="294"/>
      <c r="D24585" s="294"/>
      <c r="E24585" s="294"/>
      <c r="F24585" s="294"/>
    </row>
    <row r="24586">
      <c r="A24586" s="294"/>
      <c r="B24586" s="294"/>
      <c r="C24586" s="294"/>
      <c r="D24586" s="294"/>
      <c r="E24586" s="294"/>
      <c r="F24586" s="294"/>
    </row>
    <row r="24587">
      <c r="A24587" s="294" t="s">
        <v>36650</v>
      </c>
      <c r="B24587" s="294"/>
      <c r="C24587" s="294"/>
      <c r="D24587" s="294"/>
      <c r="E24587" s="294"/>
      <c r="F24587" s="294"/>
    </row>
    <row r="24588">
      <c r="A24588" s="294" t="s">
        <v>36651</v>
      </c>
      <c r="B24588" s="294"/>
      <c r="C24588" s="294"/>
      <c r="D24588" s="294"/>
      <c r="E24588" s="294"/>
      <c r="F24588" s="294"/>
    </row>
    <row r="24589">
      <c r="A24589" s="294" t="s">
        <v>36652</v>
      </c>
      <c r="B24589" s="294"/>
      <c r="C24589" s="294"/>
      <c r="D24589" s="294"/>
      <c r="E24589" s="294"/>
      <c r="F24589" s="294"/>
    </row>
    <row r="24590">
      <c r="A24590" s="294"/>
      <c r="B24590" s="294"/>
      <c r="C24590" s="294"/>
      <c r="D24590" s="294"/>
      <c r="E24590" s="294"/>
      <c r="F24590" s="294"/>
    </row>
    <row r="24591">
      <c r="A24591" s="294" t="s">
        <v>36653</v>
      </c>
      <c r="B24591" s="294"/>
      <c r="C24591" s="294"/>
      <c r="D24591" s="294"/>
      <c r="E24591" s="294"/>
      <c r="F24591" s="294"/>
    </row>
    <row r="24592">
      <c r="A24592" s="294"/>
      <c r="B24592" s="294"/>
      <c r="C24592" s="294"/>
      <c r="D24592" s="294"/>
      <c r="E24592" s="294"/>
      <c r="F24592" s="294"/>
    </row>
    <row r="24593">
      <c r="A24593" s="294" t="s">
        <v>36654</v>
      </c>
      <c r="B24593" s="294"/>
      <c r="C24593" s="294"/>
      <c r="D24593" s="294"/>
      <c r="E24593" s="294"/>
      <c r="F24593" s="294"/>
    </row>
    <row r="24594">
      <c r="A24594" s="294"/>
      <c r="B24594" s="294"/>
      <c r="C24594" s="294"/>
      <c r="D24594" s="294"/>
      <c r="E24594" s="294"/>
      <c r="F24594" s="294"/>
    </row>
    <row r="24595">
      <c r="A24595" s="294" t="s">
        <v>36655</v>
      </c>
      <c r="B24595" s="294"/>
      <c r="C24595" s="294"/>
      <c r="D24595" s="294"/>
      <c r="E24595" s="294"/>
      <c r="F24595" s="294"/>
    </row>
    <row r="24596">
      <c r="A24596" s="294"/>
      <c r="B24596" s="294"/>
      <c r="C24596" s="294"/>
      <c r="D24596" s="294"/>
      <c r="E24596" s="294"/>
      <c r="F24596" s="294"/>
    </row>
    <row r="24597">
      <c r="A24597" s="294" t="s">
        <v>36656</v>
      </c>
      <c r="B24597" s="294"/>
      <c r="C24597" s="294"/>
      <c r="D24597" s="294"/>
      <c r="E24597" s="294"/>
      <c r="F24597" s="294"/>
    </row>
    <row r="24598">
      <c r="A24598" s="294"/>
      <c r="B24598" s="294"/>
      <c r="C24598" s="294"/>
      <c r="D24598" s="294"/>
      <c r="E24598" s="294"/>
      <c r="F24598" s="294"/>
    </row>
    <row r="24599">
      <c r="A24599" s="294" t="s">
        <v>36657</v>
      </c>
      <c r="B24599" s="294"/>
      <c r="C24599" s="294"/>
      <c r="D24599" s="294"/>
      <c r="E24599" s="294"/>
      <c r="F24599" s="294"/>
    </row>
    <row r="24600">
      <c r="A24600" s="294" t="s">
        <v>36658</v>
      </c>
      <c r="B24600" s="294"/>
      <c r="C24600" s="294"/>
      <c r="D24600" s="294"/>
      <c r="E24600" s="294"/>
      <c r="F24600" s="294"/>
    </row>
    <row r="24601">
      <c r="A24601" s="294"/>
      <c r="B24601" s="294"/>
      <c r="C24601" s="294"/>
      <c r="D24601" s="294"/>
      <c r="E24601" s="294"/>
      <c r="F24601" s="294"/>
    </row>
    <row r="24602">
      <c r="A24602" s="294" t="s">
        <v>36659</v>
      </c>
      <c r="B24602" s="294"/>
      <c r="C24602" s="294"/>
      <c r="D24602" s="294"/>
      <c r="E24602" s="294"/>
      <c r="F24602" s="294"/>
    </row>
    <row r="24603">
      <c r="A24603" s="294" t="s">
        <v>36660</v>
      </c>
      <c r="B24603" s="294"/>
      <c r="C24603" s="294"/>
      <c r="D24603" s="294"/>
      <c r="E24603" s="294"/>
      <c r="F24603" s="294"/>
    </row>
    <row r="24604">
      <c r="A24604" s="294"/>
      <c r="B24604" s="294"/>
      <c r="C24604" s="294"/>
      <c r="D24604" s="294"/>
      <c r="E24604" s="294"/>
      <c r="F24604" s="294"/>
    </row>
    <row r="24605">
      <c r="A24605" s="294" t="s">
        <v>36661</v>
      </c>
      <c r="B24605" s="294"/>
      <c r="C24605" s="294"/>
      <c r="D24605" s="294"/>
      <c r="E24605" s="294"/>
      <c r="F24605" s="294"/>
    </row>
    <row r="24606">
      <c r="A24606" s="294" t="s">
        <v>36662</v>
      </c>
      <c r="B24606" s="294"/>
      <c r="C24606" s="294"/>
      <c r="D24606" s="294"/>
      <c r="E24606" s="294"/>
      <c r="F24606" s="294"/>
    </row>
    <row r="24607">
      <c r="A24607" s="294"/>
      <c r="B24607" s="294"/>
      <c r="C24607" s="294"/>
      <c r="D24607" s="294"/>
      <c r="E24607" s="294"/>
      <c r="F24607" s="294"/>
    </row>
    <row r="24608">
      <c r="A24608" s="294" t="s">
        <v>36663</v>
      </c>
      <c r="B24608" s="294"/>
      <c r="C24608" s="294"/>
      <c r="D24608" s="294"/>
      <c r="E24608" s="294"/>
      <c r="F24608" s="294"/>
    </row>
    <row r="24609">
      <c r="A24609" s="294" t="s">
        <v>36664</v>
      </c>
      <c r="B24609" s="294"/>
      <c r="C24609" s="294"/>
      <c r="D24609" s="294"/>
      <c r="E24609" s="294"/>
      <c r="F24609" s="294"/>
    </row>
    <row r="24610">
      <c r="A24610" s="294"/>
      <c r="B24610" s="294"/>
      <c r="C24610" s="294"/>
      <c r="D24610" s="294"/>
      <c r="E24610" s="294"/>
      <c r="F24610" s="294"/>
    </row>
    <row r="24611">
      <c r="A24611" s="294" t="s">
        <v>36665</v>
      </c>
      <c r="B24611" s="294"/>
      <c r="C24611" s="294"/>
      <c r="D24611" s="294"/>
      <c r="E24611" s="294"/>
      <c r="F24611" s="294"/>
    </row>
    <row r="24612">
      <c r="A24612" s="294" t="s">
        <v>36666</v>
      </c>
      <c r="B24612" s="294"/>
      <c r="C24612" s="294"/>
      <c r="D24612" s="294"/>
      <c r="E24612" s="294"/>
      <c r="F24612" s="294"/>
    </row>
    <row r="24613">
      <c r="A24613" s="294"/>
      <c r="B24613" s="294"/>
      <c r="C24613" s="294"/>
      <c r="D24613" s="294"/>
      <c r="E24613" s="294"/>
      <c r="F24613" s="294"/>
    </row>
    <row r="24614">
      <c r="A24614" s="294" t="s">
        <v>36667</v>
      </c>
      <c r="B24614" s="294"/>
      <c r="C24614" s="294"/>
      <c r="D24614" s="294"/>
      <c r="E24614" s="294"/>
      <c r="F24614" s="294"/>
    </row>
    <row r="24615">
      <c r="A24615" s="294" t="s">
        <v>36668</v>
      </c>
      <c r="B24615" s="294"/>
      <c r="C24615" s="294"/>
      <c r="D24615" s="294"/>
      <c r="E24615" s="294"/>
      <c r="F24615" s="294"/>
    </row>
    <row r="24616">
      <c r="A24616" s="294"/>
      <c r="B24616" s="294"/>
      <c r="C24616" s="294"/>
      <c r="D24616" s="294"/>
      <c r="E24616" s="294"/>
      <c r="F24616" s="294"/>
    </row>
    <row r="24617">
      <c r="A24617" s="294" t="s">
        <v>36669</v>
      </c>
      <c r="B24617" s="294"/>
      <c r="C24617" s="294"/>
      <c r="D24617" s="294"/>
      <c r="E24617" s="294"/>
      <c r="F24617" s="294"/>
    </row>
    <row r="24618">
      <c r="A24618" s="294"/>
      <c r="B24618" s="294"/>
      <c r="C24618" s="294"/>
      <c r="D24618" s="294"/>
      <c r="E24618" s="294"/>
      <c r="F24618" s="294"/>
    </row>
    <row r="24619">
      <c r="A24619" s="294" t="s">
        <v>36670</v>
      </c>
      <c r="B24619" s="294"/>
      <c r="C24619" s="294"/>
      <c r="D24619" s="294"/>
      <c r="E24619" s="294"/>
      <c r="F24619" s="294"/>
    </row>
    <row r="24620">
      <c r="A24620" s="294"/>
      <c r="B24620" s="294"/>
      <c r="C24620" s="294"/>
      <c r="D24620" s="294"/>
      <c r="E24620" s="294"/>
      <c r="F24620" s="294"/>
    </row>
    <row r="24621">
      <c r="A24621" s="294" t="s">
        <v>36671</v>
      </c>
      <c r="B24621" s="294"/>
      <c r="C24621" s="294"/>
      <c r="D24621" s="294"/>
      <c r="E24621" s="294"/>
      <c r="F24621" s="294"/>
    </row>
    <row r="24622">
      <c r="A24622" s="294"/>
      <c r="B24622" s="294"/>
      <c r="C24622" s="294"/>
      <c r="D24622" s="294"/>
      <c r="E24622" s="294"/>
      <c r="F24622" s="294"/>
    </row>
    <row r="24623">
      <c r="A24623" s="294" t="s">
        <v>36672</v>
      </c>
      <c r="B24623" s="294"/>
      <c r="C24623" s="294"/>
      <c r="D24623" s="294"/>
      <c r="E24623" s="294"/>
      <c r="F24623" s="294"/>
    </row>
    <row r="24624">
      <c r="A24624" s="294"/>
      <c r="B24624" s="294"/>
      <c r="C24624" s="294"/>
      <c r="D24624" s="294"/>
      <c r="E24624" s="294"/>
      <c r="F24624" s="294"/>
    </row>
    <row r="24625">
      <c r="A24625" s="294" t="s">
        <v>36673</v>
      </c>
      <c r="B24625" s="294"/>
      <c r="C24625" s="294"/>
      <c r="D24625" s="294"/>
      <c r="E24625" s="294"/>
      <c r="F24625" s="294"/>
    </row>
    <row r="24626">
      <c r="A24626" s="294"/>
      <c r="B24626" s="294"/>
      <c r="C24626" s="294"/>
      <c r="D24626" s="294"/>
      <c r="E24626" s="294"/>
      <c r="F24626" s="294"/>
    </row>
    <row r="24627">
      <c r="A24627" s="294" t="s">
        <v>36674</v>
      </c>
      <c r="B24627" s="294"/>
      <c r="C24627" s="294"/>
      <c r="D24627" s="294"/>
      <c r="E24627" s="294"/>
      <c r="F24627" s="294"/>
    </row>
    <row r="24628">
      <c r="A24628" s="294"/>
      <c r="B24628" s="294"/>
      <c r="C24628" s="294"/>
      <c r="D24628" s="294"/>
      <c r="E24628" s="294"/>
      <c r="F24628" s="294"/>
    </row>
    <row r="24629">
      <c r="A24629" s="294" t="s">
        <v>36675</v>
      </c>
      <c r="B24629" s="294"/>
      <c r="C24629" s="294"/>
      <c r="D24629" s="294"/>
      <c r="E24629" s="294"/>
      <c r="F24629" s="294"/>
    </row>
    <row r="24630">
      <c r="A24630" s="294"/>
      <c r="B24630" s="294"/>
      <c r="C24630" s="294"/>
      <c r="D24630" s="294"/>
      <c r="E24630" s="294"/>
      <c r="F24630" s="294"/>
    </row>
    <row r="24631">
      <c r="A24631" s="294" t="s">
        <v>36676</v>
      </c>
      <c r="B24631" s="294"/>
      <c r="C24631" s="294"/>
      <c r="D24631" s="294"/>
      <c r="E24631" s="294"/>
      <c r="F24631" s="294"/>
    </row>
    <row r="24632">
      <c r="A24632" s="294"/>
      <c r="B24632" s="294"/>
      <c r="C24632" s="294"/>
      <c r="D24632" s="294"/>
      <c r="E24632" s="294"/>
      <c r="F24632" s="294"/>
    </row>
    <row r="24633">
      <c r="A24633" s="294" t="s">
        <v>36677</v>
      </c>
      <c r="B24633" s="294"/>
      <c r="C24633" s="294"/>
      <c r="D24633" s="294"/>
      <c r="E24633" s="294"/>
      <c r="F24633" s="294"/>
    </row>
    <row r="24634">
      <c r="A24634" s="294"/>
      <c r="B24634" s="294"/>
      <c r="C24634" s="294"/>
      <c r="D24634" s="294"/>
      <c r="E24634" s="294"/>
      <c r="F24634" s="294"/>
    </row>
    <row r="24635">
      <c r="A24635" s="294" t="s">
        <v>36678</v>
      </c>
      <c r="B24635" s="294"/>
      <c r="C24635" s="294"/>
      <c r="D24635" s="294"/>
      <c r="E24635" s="294"/>
      <c r="F24635" s="294"/>
    </row>
    <row r="24636">
      <c r="A24636" s="294"/>
      <c r="B24636" s="294"/>
      <c r="C24636" s="294"/>
      <c r="D24636" s="294"/>
      <c r="E24636" s="294"/>
      <c r="F24636" s="294"/>
    </row>
    <row r="24637">
      <c r="A24637" s="294" t="s">
        <v>36679</v>
      </c>
      <c r="B24637" s="294"/>
      <c r="C24637" s="294"/>
      <c r="D24637" s="294"/>
      <c r="E24637" s="294"/>
      <c r="F24637" s="294"/>
    </row>
    <row r="24638">
      <c r="A24638" s="294"/>
      <c r="B24638" s="294"/>
      <c r="C24638" s="294"/>
      <c r="D24638" s="294"/>
      <c r="E24638" s="294"/>
      <c r="F24638" s="294"/>
    </row>
    <row r="24639">
      <c r="A24639" s="294" t="s">
        <v>36680</v>
      </c>
      <c r="B24639" s="294"/>
      <c r="C24639" s="294"/>
      <c r="D24639" s="294"/>
      <c r="E24639" s="294"/>
      <c r="F24639" s="294"/>
    </row>
    <row r="24640">
      <c r="A24640" s="294"/>
      <c r="B24640" s="294"/>
      <c r="C24640" s="294"/>
      <c r="D24640" s="294"/>
      <c r="E24640" s="294"/>
      <c r="F24640" s="294"/>
    </row>
    <row r="24641">
      <c r="A24641" s="294" t="s">
        <v>36681</v>
      </c>
      <c r="B24641" s="294"/>
      <c r="C24641" s="294"/>
      <c r="D24641" s="294"/>
      <c r="E24641" s="294"/>
      <c r="F24641" s="294"/>
    </row>
    <row r="24642">
      <c r="A24642" s="294"/>
      <c r="B24642" s="294"/>
      <c r="C24642" s="294"/>
      <c r="D24642" s="294"/>
      <c r="E24642" s="294"/>
      <c r="F24642" s="294"/>
    </row>
    <row r="24643">
      <c r="A24643" s="294" t="s">
        <v>36682</v>
      </c>
      <c r="B24643" s="294"/>
      <c r="C24643" s="294"/>
      <c r="D24643" s="294"/>
      <c r="E24643" s="294"/>
      <c r="F24643" s="294"/>
    </row>
    <row r="24644">
      <c r="A24644" s="294"/>
      <c r="B24644" s="294"/>
      <c r="C24644" s="294"/>
      <c r="D24644" s="294"/>
      <c r="E24644" s="294"/>
      <c r="F24644" s="294"/>
    </row>
    <row r="24645">
      <c r="A24645" s="294" t="s">
        <v>36683</v>
      </c>
      <c r="B24645" s="294"/>
      <c r="C24645" s="294"/>
      <c r="D24645" s="294"/>
      <c r="E24645" s="294"/>
      <c r="F24645" s="294"/>
    </row>
    <row r="24646">
      <c r="A24646" s="294"/>
      <c r="B24646" s="294"/>
      <c r="C24646" s="294"/>
      <c r="D24646" s="294"/>
      <c r="E24646" s="294"/>
      <c r="F24646" s="294"/>
    </row>
    <row r="24647">
      <c r="A24647" s="294" t="s">
        <v>36684</v>
      </c>
      <c r="B24647" s="294"/>
      <c r="C24647" s="294"/>
      <c r="D24647" s="294"/>
      <c r="E24647" s="294"/>
      <c r="F24647" s="294"/>
    </row>
    <row r="24648">
      <c r="A24648" s="294"/>
      <c r="B24648" s="294"/>
      <c r="C24648" s="294"/>
      <c r="D24648" s="294"/>
      <c r="E24648" s="294"/>
      <c r="F24648" s="294"/>
    </row>
    <row r="24649">
      <c r="A24649" s="294" t="s">
        <v>36685</v>
      </c>
      <c r="B24649" s="294"/>
      <c r="C24649" s="294"/>
      <c r="D24649" s="294"/>
      <c r="E24649" s="294"/>
      <c r="F24649" s="294"/>
    </row>
    <row r="24650">
      <c r="A24650" s="294"/>
      <c r="B24650" s="294"/>
      <c r="C24650" s="294"/>
      <c r="D24650" s="294"/>
      <c r="E24650" s="294"/>
      <c r="F24650" s="294"/>
    </row>
    <row r="24651">
      <c r="A24651" s="294" t="s">
        <v>36686</v>
      </c>
      <c r="B24651" s="294"/>
      <c r="C24651" s="294"/>
      <c r="D24651" s="294"/>
      <c r="E24651" s="294"/>
      <c r="F24651" s="294"/>
    </row>
    <row r="24652">
      <c r="A24652" s="294"/>
      <c r="B24652" s="294"/>
      <c r="C24652" s="294"/>
      <c r="D24652" s="294"/>
      <c r="E24652" s="294"/>
      <c r="F24652" s="294"/>
    </row>
    <row r="24653">
      <c r="A24653" s="294" t="s">
        <v>36687</v>
      </c>
      <c r="B24653" s="294"/>
      <c r="C24653" s="294"/>
      <c r="D24653" s="294"/>
      <c r="E24653" s="294"/>
      <c r="F24653" s="294"/>
    </row>
    <row r="24654">
      <c r="A24654" s="294"/>
      <c r="B24654" s="294"/>
      <c r="C24654" s="294"/>
      <c r="D24654" s="294"/>
      <c r="E24654" s="294"/>
      <c r="F24654" s="294"/>
    </row>
    <row r="24655">
      <c r="A24655" s="294" t="s">
        <v>36688</v>
      </c>
      <c r="B24655" s="294"/>
      <c r="C24655" s="294"/>
      <c r="D24655" s="294"/>
      <c r="E24655" s="294"/>
      <c r="F24655" s="294"/>
    </row>
    <row r="24656">
      <c r="A24656" s="294"/>
      <c r="B24656" s="294"/>
      <c r="C24656" s="294"/>
      <c r="D24656" s="294"/>
      <c r="E24656" s="294"/>
      <c r="F24656" s="294"/>
    </row>
    <row r="24657">
      <c r="A24657" s="294" t="s">
        <v>36689</v>
      </c>
      <c r="B24657" s="294"/>
      <c r="C24657" s="294"/>
      <c r="D24657" s="294"/>
      <c r="E24657" s="294"/>
      <c r="F24657" s="294"/>
    </row>
    <row r="24658">
      <c r="A24658" s="294"/>
      <c r="B24658" s="294"/>
      <c r="C24658" s="294"/>
      <c r="D24658" s="294"/>
      <c r="E24658" s="294"/>
      <c r="F24658" s="294"/>
    </row>
    <row r="24659">
      <c r="A24659" s="294" t="s">
        <v>36690</v>
      </c>
      <c r="B24659" s="294"/>
      <c r="C24659" s="294"/>
      <c r="D24659" s="294"/>
      <c r="E24659" s="294"/>
      <c r="F24659" s="294"/>
    </row>
    <row r="24660">
      <c r="A24660" s="294"/>
      <c r="B24660" s="294"/>
      <c r="C24660" s="294"/>
      <c r="D24660" s="294"/>
      <c r="E24660" s="294"/>
      <c r="F24660" s="294"/>
    </row>
    <row r="24661">
      <c r="A24661" s="294" t="s">
        <v>36691</v>
      </c>
      <c r="B24661" s="294"/>
      <c r="C24661" s="294"/>
      <c r="D24661" s="294"/>
      <c r="E24661" s="294"/>
      <c r="F24661" s="294"/>
    </row>
    <row r="24662">
      <c r="A24662" s="294" t="s">
        <v>36692</v>
      </c>
      <c r="B24662" s="294"/>
      <c r="C24662" s="294"/>
      <c r="D24662" s="294"/>
      <c r="E24662" s="294"/>
      <c r="F24662" s="294"/>
    </row>
    <row r="24663">
      <c r="A24663" s="294" t="s">
        <v>36693</v>
      </c>
      <c r="B24663" s="294"/>
      <c r="C24663" s="294"/>
      <c r="D24663" s="294"/>
      <c r="E24663" s="294"/>
      <c r="F24663" s="294"/>
    </row>
    <row r="24664">
      <c r="A24664" s="294"/>
      <c r="B24664" s="294"/>
      <c r="C24664" s="294"/>
      <c r="D24664" s="294"/>
      <c r="E24664" s="294"/>
      <c r="F24664" s="294"/>
    </row>
    <row r="24665">
      <c r="A24665" s="294" t="s">
        <v>36694</v>
      </c>
      <c r="B24665" s="294"/>
      <c r="C24665" s="294"/>
      <c r="D24665" s="294"/>
      <c r="E24665" s="294"/>
      <c r="F24665" s="294"/>
    </row>
    <row r="24666">
      <c r="A24666" s="294"/>
      <c r="B24666" s="294"/>
      <c r="C24666" s="294"/>
      <c r="D24666" s="294"/>
      <c r="E24666" s="294"/>
      <c r="F24666" s="294"/>
    </row>
    <row r="24667">
      <c r="A24667" s="304">
        <v>3500.0</v>
      </c>
      <c r="B24667" s="294"/>
      <c r="C24667" s="294"/>
      <c r="D24667" s="294"/>
      <c r="E24667" s="294"/>
      <c r="F24667" s="294"/>
    </row>
    <row r="24668">
      <c r="A24668" s="294"/>
      <c r="B24668" s="294"/>
      <c r="C24668" s="294"/>
      <c r="D24668" s="294"/>
      <c r="E24668" s="294"/>
      <c r="F24668" s="294"/>
    </row>
    <row r="24669">
      <c r="A24669" s="294" t="s">
        <v>36695</v>
      </c>
      <c r="B24669" s="294"/>
      <c r="C24669" s="294"/>
      <c r="D24669" s="294"/>
      <c r="E24669" s="294"/>
      <c r="F24669" s="294"/>
    </row>
    <row r="24670">
      <c r="A24670" s="294"/>
      <c r="B24670" s="294"/>
      <c r="C24670" s="294"/>
      <c r="D24670" s="294"/>
      <c r="E24670" s="294"/>
      <c r="F24670" s="294"/>
    </row>
    <row r="24671">
      <c r="A24671" s="294" t="s">
        <v>36696</v>
      </c>
      <c r="B24671" s="294"/>
      <c r="C24671" s="294"/>
      <c r="D24671" s="294"/>
      <c r="E24671" s="294"/>
      <c r="F24671" s="294"/>
    </row>
    <row r="24672">
      <c r="A24672" s="294" t="s">
        <v>36697</v>
      </c>
      <c r="B24672" s="294"/>
      <c r="C24672" s="294"/>
      <c r="D24672" s="294"/>
      <c r="E24672" s="294"/>
      <c r="F24672" s="294"/>
    </row>
    <row r="24673">
      <c r="A24673" s="294" t="s">
        <v>36698</v>
      </c>
      <c r="B24673" s="294"/>
      <c r="C24673" s="294"/>
      <c r="D24673" s="294"/>
      <c r="E24673" s="294"/>
      <c r="F24673" s="294"/>
    </row>
    <row r="24674">
      <c r="A24674" s="294" t="s">
        <v>36699</v>
      </c>
      <c r="B24674" s="294"/>
      <c r="C24674" s="294"/>
      <c r="D24674" s="294"/>
      <c r="E24674" s="294"/>
      <c r="F24674" s="294"/>
    </row>
    <row r="24675">
      <c r="A24675" s="294"/>
      <c r="B24675" s="294"/>
      <c r="C24675" s="294"/>
      <c r="D24675" s="294"/>
      <c r="E24675" s="294"/>
      <c r="F24675" s="294"/>
    </row>
    <row r="24676">
      <c r="A24676" s="294" t="s">
        <v>36700</v>
      </c>
      <c r="B24676" s="294"/>
      <c r="C24676" s="294"/>
      <c r="D24676" s="294"/>
      <c r="E24676" s="294"/>
      <c r="F24676" s="294"/>
    </row>
    <row r="24677">
      <c r="A24677" s="294" t="s">
        <v>36701</v>
      </c>
      <c r="B24677" s="294"/>
      <c r="C24677" s="294"/>
      <c r="D24677" s="294"/>
      <c r="E24677" s="294"/>
      <c r="F24677" s="294"/>
    </row>
    <row r="24678">
      <c r="A24678" s="294" t="s">
        <v>21618</v>
      </c>
      <c r="B24678" s="294"/>
      <c r="C24678" s="294"/>
      <c r="D24678" s="294"/>
      <c r="E24678" s="294"/>
      <c r="F24678" s="294"/>
    </row>
    <row r="24679">
      <c r="A24679" s="294" t="s">
        <v>36702</v>
      </c>
      <c r="B24679" s="294"/>
      <c r="C24679" s="294"/>
      <c r="D24679" s="294"/>
      <c r="E24679" s="294"/>
      <c r="F24679" s="294"/>
    </row>
    <row r="24680">
      <c r="A24680" s="294"/>
      <c r="B24680" s="294"/>
      <c r="C24680" s="294"/>
      <c r="D24680" s="294"/>
      <c r="E24680" s="294"/>
      <c r="F24680" s="294"/>
    </row>
    <row r="24681">
      <c r="A24681" s="294"/>
      <c r="B24681" s="294"/>
      <c r="C24681" s="294"/>
      <c r="D24681" s="294"/>
      <c r="E24681" s="294"/>
      <c r="F24681" s="294"/>
    </row>
    <row r="24682">
      <c r="A24682" s="294" t="s">
        <v>36703</v>
      </c>
      <c r="B24682" s="294"/>
      <c r="C24682" s="294"/>
      <c r="D24682" s="294"/>
      <c r="E24682" s="294"/>
      <c r="F24682" s="294"/>
    </row>
    <row r="24683">
      <c r="A24683" s="294"/>
      <c r="B24683" s="294"/>
      <c r="C24683" s="294"/>
      <c r="D24683" s="294"/>
      <c r="E24683" s="294"/>
      <c r="F24683" s="294"/>
    </row>
    <row r="24684">
      <c r="A24684" s="294" t="s">
        <v>36704</v>
      </c>
      <c r="B24684" s="294"/>
      <c r="C24684" s="294"/>
      <c r="D24684" s="294"/>
      <c r="E24684" s="294"/>
      <c r="F24684" s="294"/>
    </row>
    <row r="24685">
      <c r="A24685" s="294" t="s">
        <v>36705</v>
      </c>
      <c r="B24685" s="294"/>
      <c r="C24685" s="294"/>
      <c r="D24685" s="294"/>
      <c r="E24685" s="294"/>
      <c r="F24685" s="294"/>
    </row>
    <row r="24686">
      <c r="A24686" s="294" t="s">
        <v>36706</v>
      </c>
      <c r="B24686" s="294"/>
      <c r="C24686" s="294"/>
      <c r="D24686" s="294"/>
      <c r="E24686" s="294"/>
      <c r="F24686" s="294"/>
    </row>
    <row r="24687">
      <c r="A24687" s="294" t="s">
        <v>36707</v>
      </c>
      <c r="B24687" s="294"/>
      <c r="C24687" s="294"/>
      <c r="D24687" s="294"/>
      <c r="E24687" s="294"/>
      <c r="F24687" s="294"/>
    </row>
    <row r="24688">
      <c r="A24688" s="294" t="s">
        <v>36708</v>
      </c>
      <c r="B24688" s="294"/>
      <c r="C24688" s="294"/>
      <c r="D24688" s="294"/>
      <c r="E24688" s="294"/>
      <c r="F24688" s="294"/>
    </row>
    <row r="24689">
      <c r="A24689" s="294"/>
      <c r="B24689" s="294"/>
      <c r="C24689" s="294"/>
      <c r="D24689" s="294"/>
      <c r="E24689" s="294"/>
      <c r="F24689" s="294"/>
    </row>
    <row r="24690">
      <c r="A24690" s="294" t="s">
        <v>21846</v>
      </c>
      <c r="B24690" s="294"/>
      <c r="C24690" s="294"/>
      <c r="D24690" s="294"/>
      <c r="E24690" s="294"/>
      <c r="F24690" s="294"/>
    </row>
    <row r="24691">
      <c r="A24691" s="294"/>
      <c r="B24691" s="294"/>
      <c r="C24691" s="294"/>
      <c r="D24691" s="294"/>
      <c r="E24691" s="294"/>
      <c r="F24691" s="294"/>
    </row>
    <row r="24692">
      <c r="A24692" s="294" t="s">
        <v>36709</v>
      </c>
      <c r="B24692" s="294"/>
      <c r="C24692" s="294"/>
      <c r="D24692" s="294"/>
      <c r="E24692" s="294"/>
      <c r="F24692" s="294"/>
    </row>
    <row r="24693">
      <c r="A24693" s="294" t="s">
        <v>36710</v>
      </c>
      <c r="B24693" s="294"/>
      <c r="C24693" s="294"/>
      <c r="D24693" s="294"/>
      <c r="E24693" s="294"/>
      <c r="F24693" s="294"/>
    </row>
    <row r="24694">
      <c r="A24694" s="294" t="s">
        <v>36711</v>
      </c>
      <c r="B24694" s="294"/>
      <c r="C24694" s="294"/>
      <c r="D24694" s="294"/>
      <c r="E24694" s="294"/>
      <c r="F24694" s="294"/>
    </row>
    <row r="24695">
      <c r="A24695" s="294" t="s">
        <v>36712</v>
      </c>
      <c r="B24695" s="294"/>
      <c r="C24695" s="294"/>
      <c r="D24695" s="294"/>
      <c r="E24695" s="294"/>
      <c r="F24695" s="294"/>
    </row>
    <row r="24696">
      <c r="A24696" s="294" t="s">
        <v>36713</v>
      </c>
      <c r="B24696" s="294"/>
      <c r="C24696" s="294"/>
      <c r="D24696" s="294"/>
      <c r="E24696" s="294"/>
      <c r="F24696" s="294"/>
    </row>
    <row r="24697">
      <c r="A24697" s="294"/>
      <c r="B24697" s="294"/>
      <c r="C24697" s="294"/>
      <c r="D24697" s="294"/>
      <c r="E24697" s="294"/>
      <c r="F24697" s="294"/>
    </row>
    <row r="24698">
      <c r="A24698" s="294" t="s">
        <v>23812</v>
      </c>
      <c r="B24698" s="294"/>
      <c r="C24698" s="294"/>
      <c r="D24698" s="294"/>
      <c r="E24698" s="294"/>
      <c r="F24698" s="294"/>
    </row>
    <row r="24699">
      <c r="A24699" s="294" t="s">
        <v>23068</v>
      </c>
      <c r="B24699" s="294"/>
      <c r="C24699" s="294"/>
      <c r="D24699" s="294"/>
      <c r="E24699" s="294"/>
      <c r="F24699" s="294"/>
    </row>
    <row r="24700">
      <c r="A24700" s="294"/>
      <c r="B24700" s="294"/>
      <c r="C24700" s="294"/>
      <c r="D24700" s="294"/>
      <c r="E24700" s="294"/>
      <c r="F24700" s="294"/>
    </row>
    <row r="24701">
      <c r="A24701" s="294" t="s">
        <v>36714</v>
      </c>
      <c r="B24701" s="294"/>
      <c r="C24701" s="294"/>
      <c r="D24701" s="294"/>
      <c r="E24701" s="294"/>
      <c r="F24701" s="294"/>
    </row>
    <row r="24702">
      <c r="A24702" s="294" t="s">
        <v>36715</v>
      </c>
      <c r="B24702" s="294"/>
      <c r="C24702" s="294"/>
      <c r="D24702" s="294"/>
      <c r="E24702" s="294"/>
      <c r="F24702" s="294"/>
    </row>
    <row r="24703">
      <c r="A24703" s="294" t="s">
        <v>36716</v>
      </c>
      <c r="B24703" s="294"/>
      <c r="C24703" s="294"/>
      <c r="D24703" s="294"/>
      <c r="E24703" s="294"/>
      <c r="F24703" s="294"/>
    </row>
    <row r="24704">
      <c r="A24704" s="294" t="s">
        <v>36717</v>
      </c>
      <c r="B24704" s="294"/>
      <c r="C24704" s="294"/>
      <c r="D24704" s="294"/>
      <c r="E24704" s="294"/>
      <c r="F24704" s="294"/>
    </row>
    <row r="24705">
      <c r="A24705" s="294" t="s">
        <v>36718</v>
      </c>
      <c r="B24705" s="294"/>
      <c r="C24705" s="294"/>
      <c r="D24705" s="294"/>
      <c r="E24705" s="294"/>
      <c r="F24705" s="294"/>
    </row>
    <row r="24706">
      <c r="A24706" s="294" t="s">
        <v>36719</v>
      </c>
      <c r="B24706" s="294"/>
      <c r="C24706" s="294"/>
      <c r="D24706" s="294"/>
      <c r="E24706" s="294"/>
      <c r="F24706" s="294"/>
    </row>
    <row r="24707">
      <c r="A24707" s="294" t="s">
        <v>36720</v>
      </c>
      <c r="B24707" s="294"/>
      <c r="C24707" s="294"/>
      <c r="D24707" s="294"/>
      <c r="E24707" s="294"/>
      <c r="F24707" s="294"/>
    </row>
    <row r="24708">
      <c r="A24708" s="294"/>
      <c r="B24708" s="294"/>
      <c r="C24708" s="294"/>
      <c r="D24708" s="294"/>
      <c r="E24708" s="294"/>
      <c r="F24708" s="294"/>
    </row>
    <row r="24709">
      <c r="A24709" s="294" t="s">
        <v>21401</v>
      </c>
      <c r="B24709" s="294"/>
      <c r="C24709" s="294"/>
      <c r="D24709" s="294"/>
      <c r="E24709" s="294"/>
      <c r="F24709" s="294"/>
    </row>
    <row r="24710">
      <c r="A24710" s="294"/>
      <c r="B24710" s="294"/>
      <c r="C24710" s="294"/>
      <c r="D24710" s="294"/>
      <c r="E24710" s="294"/>
      <c r="F24710" s="294"/>
    </row>
    <row r="24711">
      <c r="A24711" s="294" t="s">
        <v>36721</v>
      </c>
      <c r="B24711" s="294"/>
      <c r="C24711" s="294"/>
      <c r="D24711" s="294"/>
      <c r="E24711" s="294"/>
      <c r="F24711" s="294"/>
    </row>
    <row r="24712">
      <c r="A24712" s="294" t="s">
        <v>36722</v>
      </c>
      <c r="B24712" s="294"/>
      <c r="C24712" s="294"/>
      <c r="D24712" s="294"/>
      <c r="E24712" s="294"/>
      <c r="F24712" s="294"/>
    </row>
    <row r="24713">
      <c r="A24713" s="294" t="s">
        <v>36723</v>
      </c>
      <c r="B24713" s="294"/>
      <c r="C24713" s="294"/>
      <c r="D24713" s="294"/>
      <c r="E24713" s="294"/>
      <c r="F24713" s="294"/>
    </row>
    <row r="24714">
      <c r="A24714" s="294" t="s">
        <v>36724</v>
      </c>
      <c r="B24714" s="294"/>
      <c r="C24714" s="294"/>
      <c r="D24714" s="294"/>
      <c r="E24714" s="294"/>
      <c r="F24714" s="294"/>
    </row>
    <row r="24715">
      <c r="A24715" s="294" t="s">
        <v>36725</v>
      </c>
      <c r="B24715" s="294"/>
      <c r="C24715" s="294"/>
      <c r="D24715" s="294"/>
      <c r="E24715" s="294"/>
      <c r="F24715" s="294"/>
    </row>
    <row r="24716">
      <c r="A24716" s="294" t="s">
        <v>36726</v>
      </c>
      <c r="B24716" s="294"/>
      <c r="C24716" s="294"/>
      <c r="D24716" s="294"/>
      <c r="E24716" s="294"/>
      <c r="F24716" s="294"/>
    </row>
    <row r="24717">
      <c r="A24717" s="294" t="s">
        <v>36727</v>
      </c>
      <c r="B24717" s="294"/>
      <c r="C24717" s="294"/>
      <c r="D24717" s="294"/>
      <c r="E24717" s="294"/>
      <c r="F24717" s="294"/>
    </row>
    <row r="24718">
      <c r="A24718" s="294" t="s">
        <v>36728</v>
      </c>
      <c r="B24718" s="294"/>
      <c r="C24718" s="294"/>
      <c r="D24718" s="294"/>
      <c r="E24718" s="294"/>
      <c r="F24718" s="294"/>
    </row>
    <row r="24719">
      <c r="A24719" s="294" t="s">
        <v>36729</v>
      </c>
      <c r="B24719" s="294"/>
      <c r="C24719" s="294"/>
      <c r="D24719" s="294"/>
      <c r="E24719" s="294"/>
      <c r="F24719" s="294"/>
    </row>
    <row r="24720">
      <c r="A24720" s="294"/>
      <c r="B24720" s="294"/>
      <c r="C24720" s="294"/>
      <c r="D24720" s="294"/>
      <c r="E24720" s="294"/>
      <c r="F24720" s="294"/>
    </row>
    <row r="24721">
      <c r="A24721" s="294" t="s">
        <v>21407</v>
      </c>
      <c r="B24721" s="294"/>
      <c r="C24721" s="294"/>
      <c r="D24721" s="294"/>
      <c r="E24721" s="294"/>
      <c r="F24721" s="294"/>
    </row>
    <row r="24722">
      <c r="A24722" s="294"/>
      <c r="B24722" s="294"/>
      <c r="C24722" s="294"/>
      <c r="D24722" s="294"/>
      <c r="E24722" s="294"/>
      <c r="F24722" s="294"/>
    </row>
    <row r="24723">
      <c r="A24723" s="294" t="s">
        <v>36730</v>
      </c>
      <c r="B24723" s="294"/>
      <c r="C24723" s="294"/>
      <c r="D24723" s="294"/>
      <c r="E24723" s="294"/>
      <c r="F24723" s="294"/>
    </row>
    <row r="24724">
      <c r="A24724" s="294" t="s">
        <v>36731</v>
      </c>
      <c r="B24724" s="294"/>
      <c r="C24724" s="294"/>
      <c r="D24724" s="294"/>
      <c r="E24724" s="294"/>
      <c r="F24724" s="294"/>
    </row>
    <row r="24725">
      <c r="A24725" s="294" t="s">
        <v>36732</v>
      </c>
      <c r="B24725" s="294"/>
      <c r="C24725" s="294"/>
      <c r="D24725" s="294"/>
      <c r="E24725" s="294"/>
      <c r="F24725" s="294"/>
    </row>
    <row r="24726">
      <c r="A24726" s="294" t="s">
        <v>36733</v>
      </c>
      <c r="B24726" s="294"/>
      <c r="C24726" s="294"/>
      <c r="D24726" s="294"/>
      <c r="E24726" s="294"/>
      <c r="F24726" s="294"/>
    </row>
    <row r="24727">
      <c r="A24727" s="294" t="s">
        <v>36734</v>
      </c>
      <c r="B24727" s="294"/>
      <c r="C24727" s="294"/>
      <c r="D24727" s="294"/>
      <c r="E24727" s="294"/>
      <c r="F24727" s="294"/>
    </row>
    <row r="24728">
      <c r="A24728" s="294" t="s">
        <v>36735</v>
      </c>
      <c r="B24728" s="294"/>
      <c r="C24728" s="294"/>
      <c r="D24728" s="294"/>
      <c r="E24728" s="294"/>
      <c r="F24728" s="294"/>
    </row>
    <row r="24729">
      <c r="A24729" s="294"/>
      <c r="B24729" s="294"/>
      <c r="C24729" s="294"/>
      <c r="D24729" s="294"/>
      <c r="E24729" s="294"/>
      <c r="F24729" s="294"/>
    </row>
    <row r="24730">
      <c r="A24730" s="294" t="s">
        <v>21304</v>
      </c>
      <c r="B24730" s="294"/>
      <c r="C24730" s="294"/>
      <c r="D24730" s="294"/>
      <c r="E24730" s="294"/>
      <c r="F24730" s="294"/>
    </row>
    <row r="24731">
      <c r="A24731" s="294"/>
      <c r="B24731" s="294"/>
      <c r="C24731" s="294"/>
      <c r="D24731" s="294"/>
      <c r="E24731" s="294"/>
      <c r="F24731" s="294"/>
    </row>
    <row r="24732">
      <c r="A24732" s="294" t="s">
        <v>36736</v>
      </c>
      <c r="B24732" s="294"/>
      <c r="C24732" s="294"/>
      <c r="D24732" s="294"/>
      <c r="E24732" s="294"/>
      <c r="F24732" s="294"/>
    </row>
    <row r="24733">
      <c r="A24733" s="294" t="s">
        <v>36737</v>
      </c>
      <c r="B24733" s="294"/>
      <c r="C24733" s="294"/>
      <c r="D24733" s="294"/>
      <c r="E24733" s="294"/>
      <c r="F24733" s="294"/>
    </row>
    <row r="24734">
      <c r="A24734" s="294" t="s">
        <v>36738</v>
      </c>
      <c r="B24734" s="294"/>
      <c r="C24734" s="294"/>
      <c r="D24734" s="294"/>
      <c r="E24734" s="294"/>
      <c r="F24734" s="294"/>
    </row>
    <row r="24735">
      <c r="A24735" s="294" t="s">
        <v>36739</v>
      </c>
      <c r="B24735" s="294"/>
      <c r="C24735" s="294"/>
      <c r="D24735" s="294"/>
      <c r="E24735" s="294"/>
      <c r="F24735" s="294"/>
    </row>
    <row r="24736">
      <c r="A24736" s="294" t="s">
        <v>36740</v>
      </c>
      <c r="B24736" s="294"/>
      <c r="C24736" s="294"/>
      <c r="D24736" s="294"/>
      <c r="E24736" s="294"/>
      <c r="F24736" s="294"/>
    </row>
    <row r="24737">
      <c r="A24737" s="294" t="s">
        <v>36741</v>
      </c>
      <c r="B24737" s="294"/>
      <c r="C24737" s="294"/>
      <c r="D24737" s="294"/>
      <c r="E24737" s="294"/>
      <c r="F24737" s="294"/>
    </row>
    <row r="24738">
      <c r="A24738" s="294" t="s">
        <v>36742</v>
      </c>
      <c r="B24738" s="294"/>
      <c r="C24738" s="294"/>
      <c r="D24738" s="294"/>
      <c r="E24738" s="294"/>
      <c r="F24738" s="294"/>
    </row>
    <row r="24739">
      <c r="A24739" s="294" t="s">
        <v>36743</v>
      </c>
      <c r="B24739" s="294"/>
      <c r="C24739" s="294"/>
      <c r="D24739" s="294"/>
      <c r="E24739" s="294"/>
      <c r="F24739" s="294"/>
    </row>
    <row r="24740">
      <c r="A24740" s="294"/>
      <c r="B24740" s="294"/>
      <c r="C24740" s="294"/>
      <c r="D24740" s="294"/>
      <c r="E24740" s="294"/>
      <c r="F24740" s="294"/>
    </row>
    <row r="24741">
      <c r="A24741" s="294"/>
      <c r="B24741" s="294"/>
      <c r="C24741" s="294"/>
      <c r="D24741" s="294"/>
      <c r="E24741" s="294"/>
      <c r="F24741" s="294"/>
    </row>
    <row r="24742">
      <c r="A24742" s="294" t="s">
        <v>28124</v>
      </c>
      <c r="B24742" s="294"/>
      <c r="C24742" s="294"/>
      <c r="D24742" s="294"/>
      <c r="E24742" s="294"/>
      <c r="F24742" s="294"/>
    </row>
    <row r="24743">
      <c r="A24743" s="294" t="s">
        <v>36744</v>
      </c>
      <c r="B24743" s="294"/>
      <c r="C24743" s="294"/>
      <c r="D24743" s="294"/>
      <c r="E24743" s="294"/>
      <c r="F24743" s="294"/>
    </row>
    <row r="24744">
      <c r="A24744" s="294" t="s">
        <v>21672</v>
      </c>
      <c r="B24744" s="294"/>
      <c r="C24744" s="294"/>
      <c r="D24744" s="294"/>
      <c r="E24744" s="294"/>
      <c r="F24744" s="294"/>
    </row>
    <row r="24745">
      <c r="A24745" s="294" t="s">
        <v>36702</v>
      </c>
      <c r="B24745" s="294"/>
      <c r="C24745" s="294"/>
      <c r="D24745" s="294"/>
      <c r="E24745" s="294"/>
      <c r="F24745" s="294"/>
    </row>
    <row r="24746">
      <c r="A24746" s="294"/>
      <c r="B24746" s="294"/>
      <c r="C24746" s="294"/>
      <c r="D24746" s="294"/>
      <c r="E24746" s="294"/>
      <c r="F24746" s="294"/>
    </row>
    <row r="24747">
      <c r="A24747" s="294"/>
      <c r="B24747" s="294"/>
      <c r="C24747" s="294"/>
      <c r="D24747" s="294"/>
      <c r="E24747" s="294"/>
      <c r="F24747" s="294"/>
    </row>
    <row r="24748">
      <c r="A24748" s="294"/>
      <c r="B24748" s="294"/>
      <c r="C24748" s="294"/>
      <c r="D24748" s="294"/>
      <c r="E24748" s="294"/>
      <c r="F24748" s="294"/>
    </row>
    <row r="24749">
      <c r="A24749" s="294" t="s">
        <v>21326</v>
      </c>
      <c r="B24749" s="294"/>
      <c r="C24749" s="294"/>
      <c r="D24749" s="294"/>
      <c r="E24749" s="294"/>
      <c r="F24749" s="294"/>
    </row>
    <row r="24750">
      <c r="A24750" s="294"/>
      <c r="B24750" s="294"/>
      <c r="C24750" s="294"/>
      <c r="D24750" s="294"/>
      <c r="E24750" s="294"/>
      <c r="F24750" s="294"/>
    </row>
    <row r="24751">
      <c r="A24751" s="294" t="s">
        <v>36745</v>
      </c>
      <c r="B24751" s="294"/>
      <c r="C24751" s="294"/>
      <c r="D24751" s="294"/>
      <c r="E24751" s="294"/>
      <c r="F24751" s="294"/>
    </row>
    <row r="24752">
      <c r="A24752" s="294" t="s">
        <v>36746</v>
      </c>
      <c r="B24752" s="294"/>
      <c r="C24752" s="294"/>
      <c r="D24752" s="294"/>
      <c r="E24752" s="294"/>
      <c r="F24752" s="294"/>
    </row>
    <row r="24753">
      <c r="A24753" s="294" t="s">
        <v>36747</v>
      </c>
      <c r="B24753" s="294"/>
      <c r="C24753" s="294"/>
      <c r="D24753" s="294"/>
      <c r="E24753" s="294"/>
      <c r="F24753" s="294"/>
    </row>
    <row r="24754">
      <c r="A24754" s="294" t="s">
        <v>36748</v>
      </c>
      <c r="B24754" s="294"/>
      <c r="C24754" s="294"/>
      <c r="D24754" s="294"/>
      <c r="E24754" s="294"/>
      <c r="F24754" s="294"/>
    </row>
    <row r="24755">
      <c r="A24755" s="294"/>
      <c r="B24755" s="294"/>
      <c r="C24755" s="294"/>
      <c r="D24755" s="294"/>
      <c r="E24755" s="294"/>
      <c r="F24755" s="294"/>
    </row>
    <row r="24756">
      <c r="A24756" s="294" t="s">
        <v>36749</v>
      </c>
      <c r="B24756" s="294"/>
      <c r="C24756" s="294"/>
      <c r="D24756" s="294"/>
      <c r="E24756" s="294"/>
      <c r="F24756" s="294"/>
    </row>
    <row r="24757">
      <c r="A24757" s="294"/>
      <c r="B24757" s="294"/>
      <c r="C24757" s="294"/>
      <c r="D24757" s="294"/>
      <c r="E24757" s="294"/>
      <c r="F24757" s="294"/>
    </row>
    <row r="24758">
      <c r="A24758" s="294" t="s">
        <v>36750</v>
      </c>
      <c r="B24758" s="294"/>
      <c r="C24758" s="294"/>
      <c r="D24758" s="294"/>
      <c r="E24758" s="294"/>
      <c r="F24758" s="294"/>
    </row>
    <row r="24759">
      <c r="A24759" s="294" t="s">
        <v>36751</v>
      </c>
      <c r="B24759" s="294"/>
      <c r="C24759" s="294"/>
      <c r="D24759" s="294"/>
      <c r="E24759" s="294"/>
      <c r="F24759" s="294"/>
    </row>
    <row r="24760">
      <c r="A24760" s="294" t="s">
        <v>36752</v>
      </c>
      <c r="B24760" s="294"/>
      <c r="C24760" s="294"/>
      <c r="D24760" s="294"/>
      <c r="E24760" s="294"/>
      <c r="F24760" s="294"/>
    </row>
    <row r="24761">
      <c r="A24761" s="294" t="s">
        <v>36753</v>
      </c>
      <c r="B24761" s="294"/>
      <c r="C24761" s="294"/>
      <c r="D24761" s="294"/>
      <c r="E24761" s="294"/>
      <c r="F24761" s="294"/>
    </row>
    <row r="24762">
      <c r="A24762" s="294" t="s">
        <v>36754</v>
      </c>
      <c r="B24762" s="294"/>
      <c r="C24762" s="294"/>
      <c r="D24762" s="294"/>
      <c r="E24762" s="294"/>
      <c r="F24762" s="294"/>
    </row>
    <row r="24763">
      <c r="A24763" s="294" t="s">
        <v>36755</v>
      </c>
      <c r="B24763" s="294"/>
      <c r="C24763" s="294"/>
      <c r="D24763" s="294"/>
      <c r="E24763" s="294"/>
      <c r="F24763" s="294"/>
    </row>
    <row r="24764">
      <c r="A24764" s="294"/>
      <c r="B24764" s="294"/>
      <c r="C24764" s="294"/>
      <c r="D24764" s="294"/>
      <c r="E24764" s="294"/>
      <c r="F24764" s="294"/>
    </row>
    <row r="24765">
      <c r="A24765" s="294" t="s">
        <v>23321</v>
      </c>
      <c r="B24765" s="294"/>
      <c r="C24765" s="294"/>
      <c r="D24765" s="294"/>
      <c r="E24765" s="294"/>
      <c r="F24765" s="294"/>
    </row>
    <row r="24766">
      <c r="A24766" s="294" t="s">
        <v>36756</v>
      </c>
      <c r="B24766" s="294"/>
      <c r="C24766" s="294"/>
      <c r="D24766" s="294"/>
      <c r="E24766" s="294"/>
      <c r="F24766" s="294"/>
    </row>
    <row r="24767">
      <c r="A24767" s="294"/>
      <c r="B24767" s="294"/>
      <c r="C24767" s="294"/>
      <c r="D24767" s="294"/>
      <c r="E24767" s="294"/>
      <c r="F24767" s="294"/>
    </row>
    <row r="24768">
      <c r="A24768" s="294" t="s">
        <v>36757</v>
      </c>
      <c r="B24768" s="294"/>
      <c r="C24768" s="294"/>
      <c r="D24768" s="294"/>
      <c r="E24768" s="294"/>
      <c r="F24768" s="294"/>
    </row>
    <row r="24769">
      <c r="A24769" s="294" t="s">
        <v>36758</v>
      </c>
      <c r="B24769" s="294"/>
      <c r="C24769" s="294"/>
      <c r="D24769" s="294"/>
      <c r="E24769" s="294"/>
      <c r="F24769" s="294"/>
    </row>
    <row r="24770">
      <c r="A24770" s="294" t="s">
        <v>36759</v>
      </c>
      <c r="B24770" s="294"/>
      <c r="C24770" s="294"/>
      <c r="D24770" s="294"/>
      <c r="E24770" s="294"/>
      <c r="F24770" s="294"/>
    </row>
    <row r="24771">
      <c r="A24771" s="294" t="s">
        <v>36760</v>
      </c>
      <c r="B24771" s="294"/>
      <c r="C24771" s="294"/>
      <c r="D24771" s="294"/>
      <c r="E24771" s="294"/>
      <c r="F24771" s="294"/>
    </row>
    <row r="24772">
      <c r="A24772" s="294"/>
      <c r="B24772" s="294"/>
      <c r="C24772" s="294"/>
      <c r="D24772" s="294"/>
      <c r="E24772" s="294"/>
      <c r="F24772" s="294"/>
    </row>
    <row r="24773">
      <c r="A24773" s="294" t="s">
        <v>22156</v>
      </c>
      <c r="B24773" s="294"/>
      <c r="C24773" s="294"/>
      <c r="D24773" s="294"/>
      <c r="E24773" s="294"/>
      <c r="F24773" s="294"/>
    </row>
    <row r="24774">
      <c r="A24774" s="294"/>
      <c r="B24774" s="294"/>
      <c r="C24774" s="294"/>
      <c r="D24774" s="294"/>
      <c r="E24774" s="294"/>
      <c r="F24774" s="294"/>
    </row>
    <row r="24775">
      <c r="A24775" s="294" t="s">
        <v>36761</v>
      </c>
      <c r="B24775" s="294"/>
      <c r="C24775" s="294"/>
      <c r="D24775" s="294"/>
      <c r="E24775" s="294"/>
      <c r="F24775" s="294"/>
    </row>
    <row r="24776">
      <c r="A24776" s="294" t="s">
        <v>36762</v>
      </c>
      <c r="B24776" s="294"/>
      <c r="C24776" s="294"/>
      <c r="D24776" s="294"/>
      <c r="E24776" s="294"/>
      <c r="F24776" s="294"/>
    </row>
    <row r="24777">
      <c r="A24777" s="294" t="s">
        <v>36763</v>
      </c>
      <c r="B24777" s="294"/>
      <c r="C24777" s="294"/>
      <c r="D24777" s="294"/>
      <c r="E24777" s="294"/>
      <c r="F24777" s="294"/>
    </row>
    <row r="24778">
      <c r="A24778" s="294" t="s">
        <v>36764</v>
      </c>
      <c r="B24778" s="294"/>
      <c r="C24778" s="294"/>
      <c r="D24778" s="294"/>
      <c r="E24778" s="294"/>
      <c r="F24778" s="294"/>
    </row>
    <row r="24779">
      <c r="A24779" s="294"/>
      <c r="B24779" s="294"/>
      <c r="C24779" s="294"/>
      <c r="D24779" s="294"/>
      <c r="E24779" s="294"/>
      <c r="F24779" s="294"/>
    </row>
    <row r="24780">
      <c r="A24780" s="294" t="s">
        <v>21442</v>
      </c>
      <c r="B24780" s="294"/>
      <c r="C24780" s="294"/>
      <c r="D24780" s="294"/>
      <c r="E24780" s="294"/>
      <c r="F24780" s="294"/>
    </row>
    <row r="24781">
      <c r="A24781" s="294"/>
      <c r="B24781" s="294"/>
      <c r="C24781" s="294"/>
      <c r="D24781" s="294"/>
      <c r="E24781" s="294"/>
      <c r="F24781" s="294"/>
    </row>
    <row r="24782">
      <c r="A24782" s="294" t="s">
        <v>36765</v>
      </c>
      <c r="B24782" s="294"/>
      <c r="C24782" s="294"/>
      <c r="D24782" s="294"/>
      <c r="E24782" s="294"/>
      <c r="F24782" s="294"/>
    </row>
    <row r="24783">
      <c r="A24783" s="294" t="s">
        <v>36766</v>
      </c>
      <c r="B24783" s="294"/>
      <c r="C24783" s="294"/>
      <c r="D24783" s="294"/>
      <c r="E24783" s="294"/>
      <c r="F24783" s="294"/>
    </row>
    <row r="24784">
      <c r="A24784" s="294" t="s">
        <v>36767</v>
      </c>
      <c r="B24784" s="294"/>
      <c r="C24784" s="294"/>
      <c r="D24784" s="294"/>
      <c r="E24784" s="294"/>
      <c r="F24784" s="294"/>
    </row>
    <row r="24785">
      <c r="A24785" s="294" t="s">
        <v>36768</v>
      </c>
      <c r="B24785" s="294"/>
      <c r="C24785" s="294"/>
      <c r="D24785" s="294"/>
      <c r="E24785" s="294"/>
      <c r="F24785" s="294"/>
    </row>
    <row r="24786">
      <c r="A24786" s="294" t="s">
        <v>36769</v>
      </c>
      <c r="B24786" s="294"/>
      <c r="C24786" s="294"/>
      <c r="D24786" s="294"/>
      <c r="E24786" s="294"/>
      <c r="F24786" s="294"/>
    </row>
    <row r="24787">
      <c r="A24787" s="294"/>
      <c r="B24787" s="294"/>
      <c r="C24787" s="294"/>
      <c r="D24787" s="294"/>
      <c r="E24787" s="294"/>
      <c r="F24787" s="294"/>
    </row>
    <row r="24788">
      <c r="A24788" s="294" t="s">
        <v>25745</v>
      </c>
      <c r="B24788" s="294"/>
      <c r="C24788" s="294"/>
      <c r="D24788" s="294"/>
      <c r="E24788" s="294"/>
      <c r="F24788" s="294"/>
    </row>
    <row r="24789">
      <c r="A24789" s="294"/>
      <c r="B24789" s="294"/>
      <c r="C24789" s="294"/>
      <c r="D24789" s="294"/>
      <c r="E24789" s="294"/>
      <c r="F24789" s="294"/>
    </row>
    <row r="24790">
      <c r="A24790" s="294" t="s">
        <v>36770</v>
      </c>
      <c r="B24790" s="294"/>
      <c r="C24790" s="294"/>
      <c r="D24790" s="294"/>
      <c r="E24790" s="294"/>
      <c r="F24790" s="294"/>
    </row>
    <row r="24791">
      <c r="A24791" s="294" t="s">
        <v>36771</v>
      </c>
      <c r="B24791" s="294"/>
      <c r="C24791" s="294"/>
      <c r="D24791" s="294"/>
      <c r="E24791" s="294"/>
      <c r="F24791" s="294"/>
    </row>
    <row r="24792">
      <c r="A24792" s="294" t="s">
        <v>36772</v>
      </c>
      <c r="B24792" s="294"/>
      <c r="C24792" s="294"/>
      <c r="D24792" s="294"/>
      <c r="E24792" s="294"/>
      <c r="F24792" s="294"/>
    </row>
    <row r="24793">
      <c r="A24793" s="294" t="s">
        <v>36773</v>
      </c>
      <c r="B24793" s="294"/>
      <c r="C24793" s="294"/>
      <c r="D24793" s="294"/>
      <c r="E24793" s="294"/>
      <c r="F24793" s="294"/>
    </row>
    <row r="24794">
      <c r="A24794" s="294" t="s">
        <v>36774</v>
      </c>
      <c r="B24794" s="294"/>
      <c r="C24794" s="294"/>
      <c r="D24794" s="294"/>
      <c r="E24794" s="294"/>
      <c r="F24794" s="294"/>
    </row>
    <row r="24795">
      <c r="A24795" s="294" t="s">
        <v>36775</v>
      </c>
      <c r="B24795" s="294"/>
      <c r="C24795" s="294"/>
      <c r="D24795" s="294"/>
      <c r="E24795" s="294"/>
      <c r="F24795" s="294"/>
    </row>
    <row r="24796">
      <c r="A24796" s="294" t="s">
        <v>36776</v>
      </c>
      <c r="B24796" s="294"/>
      <c r="C24796" s="294"/>
      <c r="D24796" s="294"/>
      <c r="E24796" s="294"/>
      <c r="F24796" s="294"/>
    </row>
    <row r="24797">
      <c r="A24797" s="294" t="s">
        <v>36777</v>
      </c>
      <c r="B24797" s="294"/>
      <c r="C24797" s="294"/>
      <c r="D24797" s="294"/>
      <c r="E24797" s="294"/>
      <c r="F24797" s="294"/>
    </row>
    <row r="24798">
      <c r="A24798" s="294"/>
      <c r="B24798" s="294"/>
      <c r="C24798" s="294"/>
      <c r="D24798" s="294"/>
      <c r="E24798" s="294"/>
      <c r="F24798" s="294"/>
    </row>
    <row r="24799">
      <c r="A24799" s="294" t="s">
        <v>36778</v>
      </c>
      <c r="B24799" s="294"/>
      <c r="C24799" s="294"/>
      <c r="D24799" s="294"/>
      <c r="E24799" s="294"/>
      <c r="F24799" s="294"/>
    </row>
    <row r="24800">
      <c r="A24800" s="294" t="s">
        <v>36779</v>
      </c>
      <c r="B24800" s="294"/>
      <c r="C24800" s="294"/>
      <c r="D24800" s="294"/>
      <c r="E24800" s="294"/>
      <c r="F24800" s="294"/>
    </row>
    <row r="24801">
      <c r="A24801" s="294" t="s">
        <v>36780</v>
      </c>
      <c r="B24801" s="294"/>
      <c r="C24801" s="294"/>
      <c r="D24801" s="294"/>
      <c r="E24801" s="294"/>
      <c r="F24801" s="294"/>
    </row>
    <row r="24802">
      <c r="A24802" s="294" t="s">
        <v>36781</v>
      </c>
      <c r="B24802" s="294"/>
      <c r="C24802" s="294"/>
      <c r="D24802" s="294"/>
      <c r="E24802" s="294"/>
      <c r="F24802" s="294"/>
    </row>
    <row r="24803">
      <c r="A24803" s="294"/>
      <c r="B24803" s="294"/>
      <c r="C24803" s="294"/>
      <c r="D24803" s="294"/>
      <c r="E24803" s="294"/>
      <c r="F24803" s="294"/>
    </row>
    <row r="24804">
      <c r="A24804" s="294"/>
      <c r="B24804" s="294"/>
      <c r="C24804" s="294"/>
      <c r="D24804" s="294"/>
      <c r="E24804" s="294"/>
      <c r="F24804" s="294"/>
    </row>
    <row r="24805">
      <c r="A24805" s="294" t="s">
        <v>28124</v>
      </c>
      <c r="B24805" s="294"/>
      <c r="C24805" s="294"/>
      <c r="D24805" s="294"/>
      <c r="E24805" s="294"/>
      <c r="F24805" s="294"/>
    </row>
    <row r="24806">
      <c r="A24806" s="294" t="s">
        <v>36782</v>
      </c>
      <c r="B24806" s="294"/>
      <c r="C24806" s="294"/>
      <c r="D24806" s="294"/>
      <c r="E24806" s="294"/>
      <c r="F24806" s="294"/>
    </row>
    <row r="24807">
      <c r="A24807" s="294" t="s">
        <v>24755</v>
      </c>
      <c r="B24807" s="294"/>
      <c r="C24807" s="294"/>
      <c r="D24807" s="294"/>
      <c r="E24807" s="294"/>
      <c r="F24807" s="294"/>
    </row>
    <row r="24808">
      <c r="A24808" s="294" t="s">
        <v>36783</v>
      </c>
      <c r="B24808" s="294"/>
      <c r="C24808" s="294"/>
      <c r="D24808" s="294"/>
      <c r="E24808" s="294"/>
      <c r="F24808" s="294"/>
    </row>
    <row r="24809">
      <c r="A24809" s="294"/>
      <c r="B24809" s="294"/>
      <c r="C24809" s="294"/>
      <c r="D24809" s="294"/>
      <c r="E24809" s="294"/>
      <c r="F24809" s="294"/>
    </row>
    <row r="24810">
      <c r="A24810" s="294" t="s">
        <v>22512</v>
      </c>
      <c r="B24810" s="294"/>
      <c r="C24810" s="294"/>
      <c r="D24810" s="294"/>
      <c r="E24810" s="294"/>
      <c r="F24810" s="294"/>
    </row>
    <row r="24811">
      <c r="A24811" s="294" t="s">
        <v>25359</v>
      </c>
      <c r="B24811" s="294"/>
      <c r="C24811" s="294"/>
      <c r="D24811" s="294"/>
      <c r="E24811" s="294"/>
      <c r="F24811" s="294"/>
    </row>
    <row r="24812">
      <c r="A24812" s="294"/>
      <c r="B24812" s="294"/>
      <c r="C24812" s="294"/>
      <c r="D24812" s="294"/>
      <c r="E24812" s="294"/>
      <c r="F24812" s="294"/>
    </row>
    <row r="24813">
      <c r="A24813" s="294" t="s">
        <v>27182</v>
      </c>
      <c r="B24813" s="294"/>
      <c r="C24813" s="294"/>
      <c r="D24813" s="294"/>
      <c r="E24813" s="294"/>
      <c r="F24813" s="294"/>
    </row>
    <row r="24814">
      <c r="A24814" s="294" t="s">
        <v>31662</v>
      </c>
      <c r="B24814" s="294"/>
      <c r="C24814" s="294"/>
      <c r="D24814" s="294"/>
      <c r="E24814" s="294"/>
      <c r="F24814" s="294"/>
    </row>
    <row r="24815">
      <c r="A24815" s="294" t="s">
        <v>36784</v>
      </c>
      <c r="B24815" s="294"/>
      <c r="C24815" s="294"/>
      <c r="D24815" s="294"/>
      <c r="E24815" s="294"/>
      <c r="F24815" s="294"/>
    </row>
    <row r="24816">
      <c r="A24816" s="294" t="s">
        <v>36785</v>
      </c>
      <c r="B24816" s="294"/>
      <c r="C24816" s="294"/>
      <c r="D24816" s="294"/>
      <c r="E24816" s="294"/>
      <c r="F24816" s="294"/>
    </row>
    <row r="24817">
      <c r="A24817" s="294" t="s">
        <v>36786</v>
      </c>
      <c r="B24817" s="294"/>
      <c r="C24817" s="294"/>
      <c r="D24817" s="294"/>
      <c r="E24817" s="294"/>
      <c r="F24817" s="294"/>
    </row>
    <row r="24818">
      <c r="A24818" s="294" t="s">
        <v>36787</v>
      </c>
      <c r="B24818" s="294"/>
      <c r="C24818" s="294"/>
      <c r="D24818" s="294"/>
      <c r="E24818" s="294"/>
      <c r="F24818" s="294"/>
    </row>
    <row r="24819">
      <c r="A24819" s="294"/>
      <c r="B24819" s="294"/>
      <c r="C24819" s="294"/>
      <c r="D24819" s="294"/>
      <c r="E24819" s="294"/>
      <c r="F24819" s="294"/>
    </row>
    <row r="24820">
      <c r="A24820" s="294" t="s">
        <v>21846</v>
      </c>
      <c r="B24820" s="294"/>
      <c r="C24820" s="294"/>
      <c r="D24820" s="294"/>
      <c r="E24820" s="294"/>
      <c r="F24820" s="294"/>
    </row>
    <row r="24821">
      <c r="A24821" s="294"/>
      <c r="B24821" s="294"/>
      <c r="C24821" s="294"/>
      <c r="D24821" s="294"/>
      <c r="E24821" s="294"/>
      <c r="F24821" s="294"/>
    </row>
    <row r="24822">
      <c r="A24822" s="294" t="s">
        <v>36788</v>
      </c>
      <c r="B24822" s="294"/>
      <c r="C24822" s="294"/>
      <c r="D24822" s="294"/>
      <c r="E24822" s="294"/>
      <c r="F24822" s="294"/>
    </row>
    <row r="24823">
      <c r="A24823" s="294" t="s">
        <v>36789</v>
      </c>
      <c r="B24823" s="294"/>
      <c r="C24823" s="294"/>
      <c r="D24823" s="294"/>
      <c r="E24823" s="294"/>
      <c r="F24823" s="294"/>
    </row>
    <row r="24824">
      <c r="A24824" s="294" t="s">
        <v>33440</v>
      </c>
      <c r="B24824" s="294"/>
      <c r="C24824" s="294"/>
      <c r="D24824" s="294"/>
      <c r="E24824" s="294"/>
      <c r="F24824" s="294"/>
    </row>
    <row r="24825">
      <c r="A24825" s="294" t="s">
        <v>36790</v>
      </c>
      <c r="B24825" s="294"/>
      <c r="C24825" s="294"/>
      <c r="D24825" s="294"/>
      <c r="E24825" s="294"/>
      <c r="F24825" s="294"/>
    </row>
    <row r="24826">
      <c r="A24826" s="294" t="s">
        <v>36791</v>
      </c>
      <c r="B24826" s="294"/>
      <c r="C24826" s="294"/>
      <c r="D24826" s="294"/>
      <c r="E24826" s="294"/>
      <c r="F24826" s="294"/>
    </row>
    <row r="24827">
      <c r="A24827" s="294" t="s">
        <v>36792</v>
      </c>
      <c r="B24827" s="294"/>
      <c r="C24827" s="294"/>
      <c r="D24827" s="294"/>
      <c r="E24827" s="294"/>
      <c r="F24827" s="294"/>
    </row>
    <row r="24828">
      <c r="A24828" s="294"/>
      <c r="B24828" s="294"/>
      <c r="C24828" s="294"/>
      <c r="D24828" s="294"/>
      <c r="E24828" s="294"/>
      <c r="F24828" s="294"/>
    </row>
    <row r="24829">
      <c r="A24829" s="294" t="s">
        <v>21945</v>
      </c>
      <c r="B24829" s="294"/>
      <c r="C24829" s="294"/>
      <c r="D24829" s="294"/>
      <c r="E24829" s="294"/>
      <c r="F24829" s="294"/>
    </row>
    <row r="24830">
      <c r="A24830" s="294" t="s">
        <v>23156</v>
      </c>
      <c r="B24830" s="294"/>
      <c r="C24830" s="294"/>
      <c r="D24830" s="294"/>
      <c r="E24830" s="294"/>
      <c r="F24830" s="294"/>
    </row>
    <row r="24831">
      <c r="A24831" s="294"/>
      <c r="B24831" s="294"/>
      <c r="C24831" s="294"/>
      <c r="D24831" s="294"/>
      <c r="E24831" s="294"/>
      <c r="F24831" s="294"/>
    </row>
    <row r="24832">
      <c r="A24832" s="294" t="s">
        <v>36793</v>
      </c>
      <c r="B24832" s="294"/>
      <c r="C24832" s="294"/>
      <c r="D24832" s="294"/>
      <c r="E24832" s="294"/>
      <c r="F24832" s="294"/>
    </row>
    <row r="24833">
      <c r="A24833" s="294" t="s">
        <v>22226</v>
      </c>
      <c r="B24833" s="294"/>
      <c r="C24833" s="294"/>
      <c r="D24833" s="294"/>
      <c r="E24833" s="294"/>
      <c r="F24833" s="294"/>
    </row>
    <row r="24834">
      <c r="A24834" s="294" t="s">
        <v>36794</v>
      </c>
      <c r="B24834" s="294"/>
      <c r="C24834" s="294"/>
      <c r="D24834" s="294"/>
      <c r="E24834" s="294"/>
      <c r="F24834" s="294"/>
    </row>
    <row r="24835">
      <c r="A24835" s="294" t="s">
        <v>36795</v>
      </c>
      <c r="B24835" s="294"/>
      <c r="C24835" s="294"/>
      <c r="D24835" s="294"/>
      <c r="E24835" s="294"/>
      <c r="F24835" s="294"/>
    </row>
    <row r="24836">
      <c r="A24836" s="294" t="s">
        <v>36796</v>
      </c>
      <c r="B24836" s="294"/>
      <c r="C24836" s="294"/>
      <c r="D24836" s="294"/>
      <c r="E24836" s="294"/>
      <c r="F24836" s="294"/>
    </row>
    <row r="24837">
      <c r="A24837" s="294" t="s">
        <v>35818</v>
      </c>
      <c r="B24837" s="294"/>
      <c r="C24837" s="294"/>
      <c r="D24837" s="294"/>
      <c r="E24837" s="294"/>
      <c r="F24837" s="294"/>
    </row>
    <row r="24838">
      <c r="A24838" s="294" t="s">
        <v>36797</v>
      </c>
      <c r="B24838" s="294"/>
      <c r="C24838" s="294"/>
      <c r="D24838" s="294"/>
      <c r="E24838" s="294"/>
      <c r="F24838" s="294"/>
    </row>
    <row r="24839">
      <c r="A24839" s="294"/>
      <c r="B24839" s="294"/>
      <c r="C24839" s="294"/>
      <c r="D24839" s="294"/>
      <c r="E24839" s="294"/>
      <c r="F24839" s="294"/>
    </row>
    <row r="24840">
      <c r="A24840" s="294" t="s">
        <v>21292</v>
      </c>
      <c r="B24840" s="294"/>
      <c r="C24840" s="294"/>
      <c r="D24840" s="294"/>
      <c r="E24840" s="294"/>
      <c r="F24840" s="294"/>
    </row>
    <row r="24841">
      <c r="A24841" s="294"/>
      <c r="B24841" s="294"/>
      <c r="C24841" s="294"/>
      <c r="D24841" s="294"/>
      <c r="E24841" s="294"/>
      <c r="F24841" s="294"/>
    </row>
    <row r="24842">
      <c r="A24842" s="294" t="s">
        <v>36798</v>
      </c>
      <c r="B24842" s="294"/>
      <c r="C24842" s="294"/>
      <c r="D24842" s="294"/>
      <c r="E24842" s="294"/>
      <c r="F24842" s="294"/>
    </row>
    <row r="24843">
      <c r="A24843" s="294" t="s">
        <v>23375</v>
      </c>
      <c r="B24843" s="294"/>
      <c r="C24843" s="294"/>
      <c r="D24843" s="294"/>
      <c r="E24843" s="294"/>
      <c r="F24843" s="294"/>
    </row>
    <row r="24844">
      <c r="A24844" s="294" t="s">
        <v>36799</v>
      </c>
      <c r="B24844" s="294"/>
      <c r="C24844" s="294"/>
      <c r="D24844" s="294"/>
      <c r="E24844" s="294"/>
      <c r="F24844" s="294"/>
    </row>
    <row r="24845">
      <c r="A24845" s="294" t="s">
        <v>35818</v>
      </c>
      <c r="B24845" s="294"/>
      <c r="C24845" s="294"/>
      <c r="D24845" s="294"/>
      <c r="E24845" s="294"/>
      <c r="F24845" s="294"/>
    </row>
    <row r="24846">
      <c r="A24846" s="294" t="s">
        <v>36800</v>
      </c>
      <c r="B24846" s="294"/>
      <c r="C24846" s="294"/>
      <c r="D24846" s="294"/>
      <c r="E24846" s="294"/>
      <c r="F24846" s="294"/>
    </row>
    <row r="24847">
      <c r="A24847" s="294" t="s">
        <v>36801</v>
      </c>
      <c r="B24847" s="294"/>
      <c r="C24847" s="294"/>
      <c r="D24847" s="294"/>
      <c r="E24847" s="294"/>
      <c r="F24847" s="294"/>
    </row>
    <row r="24848">
      <c r="A24848" s="294" t="s">
        <v>36802</v>
      </c>
      <c r="B24848" s="294"/>
      <c r="C24848" s="294"/>
      <c r="D24848" s="294"/>
      <c r="E24848" s="294"/>
      <c r="F24848" s="294"/>
    </row>
    <row r="24849">
      <c r="A24849" s="294"/>
      <c r="B24849" s="294"/>
      <c r="C24849" s="294"/>
      <c r="D24849" s="294"/>
      <c r="E24849" s="294"/>
      <c r="F24849" s="294"/>
    </row>
    <row r="24850">
      <c r="A24850" s="294" t="s">
        <v>21760</v>
      </c>
      <c r="B24850" s="294"/>
      <c r="C24850" s="294"/>
      <c r="D24850" s="294"/>
      <c r="E24850" s="294"/>
      <c r="F24850" s="294"/>
    </row>
    <row r="24851">
      <c r="A24851" s="294"/>
      <c r="B24851" s="294"/>
      <c r="C24851" s="294"/>
      <c r="D24851" s="294"/>
      <c r="E24851" s="294"/>
      <c r="F24851" s="294"/>
    </row>
    <row r="24852">
      <c r="A24852" s="294" t="s">
        <v>36803</v>
      </c>
      <c r="B24852" s="294"/>
      <c r="C24852" s="294"/>
      <c r="D24852" s="294"/>
      <c r="E24852" s="294"/>
      <c r="F24852" s="294"/>
    </row>
    <row r="24853">
      <c r="A24853" s="294" t="s">
        <v>36804</v>
      </c>
      <c r="B24853" s="294"/>
      <c r="C24853" s="294"/>
      <c r="D24853" s="294"/>
      <c r="E24853" s="294"/>
      <c r="F24853" s="294"/>
    </row>
    <row r="24854">
      <c r="A24854" s="294" t="s">
        <v>36805</v>
      </c>
      <c r="B24854" s="294"/>
      <c r="C24854" s="294"/>
      <c r="D24854" s="294"/>
      <c r="E24854" s="294"/>
      <c r="F24854" s="294"/>
    </row>
    <row r="24855">
      <c r="A24855" s="294" t="s">
        <v>36806</v>
      </c>
      <c r="B24855" s="294"/>
      <c r="C24855" s="294"/>
      <c r="D24855" s="294"/>
      <c r="E24855" s="294"/>
      <c r="F24855" s="294"/>
    </row>
    <row r="24856">
      <c r="A24856" s="294"/>
      <c r="B24856" s="294"/>
      <c r="C24856" s="294"/>
      <c r="D24856" s="294"/>
      <c r="E24856" s="294"/>
      <c r="F24856" s="294"/>
    </row>
    <row r="24857">
      <c r="A24857" s="294" t="s">
        <v>21770</v>
      </c>
      <c r="B24857" s="294"/>
      <c r="C24857" s="294"/>
      <c r="D24857" s="294"/>
      <c r="E24857" s="294"/>
      <c r="F24857" s="294"/>
    </row>
    <row r="24858">
      <c r="A24858" s="294"/>
      <c r="B24858" s="294"/>
      <c r="C24858" s="294"/>
      <c r="D24858" s="294"/>
      <c r="E24858" s="294"/>
      <c r="F24858" s="294"/>
    </row>
    <row r="24859">
      <c r="A24859" s="294" t="s">
        <v>32126</v>
      </c>
      <c r="B24859" s="294"/>
      <c r="C24859" s="294"/>
      <c r="D24859" s="294"/>
      <c r="E24859" s="294"/>
      <c r="F24859" s="294"/>
    </row>
    <row r="24860">
      <c r="A24860" s="294" t="s">
        <v>36807</v>
      </c>
      <c r="B24860" s="294"/>
      <c r="C24860" s="294"/>
      <c r="D24860" s="294"/>
      <c r="E24860" s="294"/>
      <c r="F24860" s="294"/>
    </row>
    <row r="24861">
      <c r="A24861" s="294" t="s">
        <v>36808</v>
      </c>
      <c r="B24861" s="294"/>
      <c r="C24861" s="294"/>
      <c r="D24861" s="294"/>
      <c r="E24861" s="294"/>
      <c r="F24861" s="294"/>
    </row>
    <row r="24862">
      <c r="A24862" s="294" t="s">
        <v>36809</v>
      </c>
      <c r="B24862" s="294"/>
      <c r="C24862" s="294"/>
      <c r="D24862" s="294"/>
      <c r="E24862" s="294"/>
      <c r="F24862" s="294"/>
    </row>
    <row r="24863">
      <c r="A24863" s="294" t="s">
        <v>36810</v>
      </c>
      <c r="B24863" s="294"/>
      <c r="C24863" s="294"/>
      <c r="D24863" s="294"/>
      <c r="E24863" s="294"/>
      <c r="F24863" s="294"/>
    </row>
    <row r="24864">
      <c r="A24864" s="294" t="s">
        <v>36811</v>
      </c>
      <c r="B24864" s="294"/>
      <c r="C24864" s="294"/>
      <c r="D24864" s="294"/>
      <c r="E24864" s="294"/>
      <c r="F24864" s="294"/>
    </row>
    <row r="24865">
      <c r="A24865" s="294" t="s">
        <v>36812</v>
      </c>
      <c r="B24865" s="294"/>
      <c r="C24865" s="294"/>
      <c r="D24865" s="294"/>
      <c r="E24865" s="294"/>
      <c r="F24865" s="294"/>
    </row>
    <row r="24866">
      <c r="A24866" s="294"/>
      <c r="B24866" s="294"/>
      <c r="C24866" s="294"/>
      <c r="D24866" s="294"/>
      <c r="E24866" s="294"/>
      <c r="F24866" s="294"/>
    </row>
    <row r="24867">
      <c r="A24867" s="294"/>
      <c r="B24867" s="294"/>
      <c r="C24867" s="294"/>
      <c r="D24867" s="294"/>
      <c r="E24867" s="294"/>
      <c r="F24867" s="294"/>
    </row>
    <row r="24868">
      <c r="A24868" s="294" t="s">
        <v>28124</v>
      </c>
      <c r="B24868" s="294"/>
      <c r="C24868" s="294"/>
      <c r="D24868" s="294"/>
      <c r="E24868" s="294"/>
      <c r="F24868" s="294"/>
    </row>
    <row r="24869">
      <c r="A24869" s="294" t="s">
        <v>36782</v>
      </c>
      <c r="B24869" s="294"/>
      <c r="C24869" s="294"/>
      <c r="D24869" s="294"/>
      <c r="E24869" s="294"/>
      <c r="F24869" s="294"/>
    </row>
    <row r="24870">
      <c r="A24870" s="294" t="s">
        <v>23409</v>
      </c>
      <c r="B24870" s="294"/>
      <c r="C24870" s="294"/>
      <c r="D24870" s="294"/>
      <c r="E24870" s="294"/>
      <c r="F24870" s="294"/>
    </row>
    <row r="24871">
      <c r="A24871" s="294" t="s">
        <v>36783</v>
      </c>
      <c r="B24871" s="294"/>
      <c r="C24871" s="294"/>
      <c r="D24871" s="294"/>
      <c r="E24871" s="294"/>
      <c r="F24871" s="294"/>
    </row>
    <row r="24872">
      <c r="A24872" s="294"/>
      <c r="B24872" s="294"/>
      <c r="C24872" s="294"/>
      <c r="D24872" s="294"/>
      <c r="E24872" s="294"/>
      <c r="F24872" s="294"/>
    </row>
    <row r="24873">
      <c r="A24873" s="294" t="s">
        <v>21315</v>
      </c>
      <c r="B24873" s="294"/>
      <c r="C24873" s="294"/>
      <c r="D24873" s="294"/>
      <c r="E24873" s="294"/>
      <c r="F24873" s="294"/>
    </row>
    <row r="24874">
      <c r="A24874" s="294"/>
      <c r="B24874" s="294"/>
      <c r="C24874" s="294"/>
      <c r="D24874" s="294"/>
      <c r="E24874" s="294"/>
      <c r="F24874" s="294"/>
    </row>
    <row r="24875">
      <c r="A24875" s="294" t="s">
        <v>36813</v>
      </c>
      <c r="B24875" s="294"/>
      <c r="C24875" s="294"/>
      <c r="D24875" s="294"/>
      <c r="E24875" s="294"/>
      <c r="F24875" s="294"/>
    </row>
    <row r="24876">
      <c r="A24876" s="294" t="s">
        <v>36814</v>
      </c>
      <c r="B24876" s="294"/>
      <c r="C24876" s="294"/>
      <c r="D24876" s="294"/>
      <c r="E24876" s="294"/>
      <c r="F24876" s="294"/>
    </row>
    <row r="24877">
      <c r="A24877" s="294" t="s">
        <v>36815</v>
      </c>
      <c r="B24877" s="294"/>
      <c r="C24877" s="294"/>
      <c r="D24877" s="294"/>
      <c r="E24877" s="294"/>
      <c r="F24877" s="294"/>
    </row>
    <row r="24878">
      <c r="A24878" s="294" t="s">
        <v>36816</v>
      </c>
      <c r="B24878" s="294"/>
      <c r="C24878" s="294"/>
      <c r="D24878" s="294"/>
      <c r="E24878" s="294"/>
      <c r="F24878" s="294"/>
    </row>
    <row r="24879">
      <c r="A24879" s="294" t="s">
        <v>36817</v>
      </c>
      <c r="B24879" s="294"/>
      <c r="C24879" s="294"/>
      <c r="D24879" s="294"/>
      <c r="E24879" s="294"/>
      <c r="F24879" s="294"/>
    </row>
    <row r="24880">
      <c r="A24880" s="294" t="s">
        <v>36818</v>
      </c>
      <c r="B24880" s="294"/>
      <c r="C24880" s="294"/>
      <c r="D24880" s="294"/>
      <c r="E24880" s="294"/>
      <c r="F24880" s="294"/>
    </row>
    <row r="24881">
      <c r="A24881" s="294" t="s">
        <v>36819</v>
      </c>
      <c r="B24881" s="294"/>
      <c r="C24881" s="294"/>
      <c r="D24881" s="294"/>
      <c r="E24881" s="294"/>
      <c r="F24881" s="294"/>
    </row>
    <row r="24882">
      <c r="A24882" s="294"/>
      <c r="B24882" s="294"/>
      <c r="C24882" s="294"/>
      <c r="D24882" s="294"/>
      <c r="E24882" s="294"/>
      <c r="F24882" s="294"/>
    </row>
    <row r="24883">
      <c r="A24883" s="294" t="s">
        <v>22281</v>
      </c>
      <c r="B24883" s="294"/>
      <c r="C24883" s="294"/>
      <c r="D24883" s="294"/>
      <c r="E24883" s="294"/>
      <c r="F24883" s="294"/>
    </row>
    <row r="24884">
      <c r="A24884" s="294"/>
      <c r="B24884" s="294"/>
      <c r="C24884" s="294"/>
      <c r="D24884" s="294"/>
      <c r="E24884" s="294"/>
      <c r="F24884" s="294"/>
    </row>
    <row r="24885">
      <c r="A24885" s="294" t="s">
        <v>36820</v>
      </c>
      <c r="B24885" s="294"/>
      <c r="C24885" s="294"/>
      <c r="D24885" s="294"/>
      <c r="E24885" s="294"/>
      <c r="F24885" s="294"/>
    </row>
    <row r="24886">
      <c r="A24886" s="294" t="s">
        <v>36821</v>
      </c>
      <c r="B24886" s="294"/>
      <c r="C24886" s="294"/>
      <c r="D24886" s="294"/>
      <c r="E24886" s="294"/>
      <c r="F24886" s="294"/>
    </row>
    <row r="24887">
      <c r="A24887" s="294" t="s">
        <v>36822</v>
      </c>
      <c r="B24887" s="294"/>
      <c r="C24887" s="294"/>
      <c r="D24887" s="294"/>
      <c r="E24887" s="294"/>
      <c r="F24887" s="294"/>
    </row>
    <row r="24888">
      <c r="A24888" s="294" t="s">
        <v>36823</v>
      </c>
      <c r="B24888" s="294"/>
      <c r="C24888" s="294"/>
      <c r="D24888" s="294"/>
      <c r="E24888" s="294"/>
      <c r="F24888" s="294"/>
    </row>
    <row r="24889">
      <c r="A24889" s="294" t="s">
        <v>36824</v>
      </c>
      <c r="B24889" s="294"/>
      <c r="C24889" s="294"/>
      <c r="D24889" s="294"/>
      <c r="E24889" s="294"/>
      <c r="F24889" s="294"/>
    </row>
    <row r="24890">
      <c r="A24890" s="294" t="s">
        <v>36825</v>
      </c>
      <c r="B24890" s="294"/>
      <c r="C24890" s="294"/>
      <c r="D24890" s="294"/>
      <c r="E24890" s="294"/>
      <c r="F24890" s="294"/>
    </row>
    <row r="24891">
      <c r="A24891" s="294" t="s">
        <v>36826</v>
      </c>
      <c r="B24891" s="294"/>
      <c r="C24891" s="294"/>
      <c r="D24891" s="294"/>
      <c r="E24891" s="294"/>
      <c r="F24891" s="294"/>
    </row>
    <row r="24892">
      <c r="A24892" s="294"/>
      <c r="B24892" s="294"/>
      <c r="C24892" s="294"/>
      <c r="D24892" s="294"/>
      <c r="E24892" s="294"/>
      <c r="F24892" s="294"/>
    </row>
    <row r="24893">
      <c r="A24893" s="294" t="s">
        <v>22025</v>
      </c>
      <c r="B24893" s="294"/>
      <c r="C24893" s="294"/>
      <c r="D24893" s="294"/>
      <c r="E24893" s="294"/>
      <c r="F24893" s="294"/>
    </row>
    <row r="24894">
      <c r="A24894" s="294"/>
      <c r="B24894" s="294"/>
      <c r="C24894" s="294"/>
      <c r="D24894" s="294"/>
      <c r="E24894" s="294"/>
      <c r="F24894" s="294"/>
    </row>
    <row r="24895">
      <c r="A24895" s="294" t="s">
        <v>36827</v>
      </c>
      <c r="B24895" s="294"/>
      <c r="C24895" s="294"/>
      <c r="D24895" s="294"/>
      <c r="E24895" s="294"/>
      <c r="F24895" s="294"/>
    </row>
    <row r="24896">
      <c r="A24896" s="294" t="s">
        <v>36828</v>
      </c>
      <c r="B24896" s="294"/>
      <c r="C24896" s="294"/>
      <c r="D24896" s="294"/>
      <c r="E24896" s="294"/>
      <c r="F24896" s="294"/>
    </row>
    <row r="24897">
      <c r="A24897" s="294" t="s">
        <v>36829</v>
      </c>
      <c r="B24897" s="294"/>
      <c r="C24897" s="294"/>
      <c r="D24897" s="294"/>
      <c r="E24897" s="294"/>
      <c r="F24897" s="294"/>
    </row>
    <row r="24898">
      <c r="A24898" s="294" t="s">
        <v>36830</v>
      </c>
      <c r="B24898" s="294"/>
      <c r="C24898" s="294"/>
      <c r="D24898" s="294"/>
      <c r="E24898" s="294"/>
      <c r="F24898" s="294"/>
    </row>
    <row r="24899">
      <c r="A24899" s="294" t="s">
        <v>36831</v>
      </c>
      <c r="B24899" s="294"/>
      <c r="C24899" s="294"/>
      <c r="D24899" s="294"/>
      <c r="E24899" s="294"/>
      <c r="F24899" s="294"/>
    </row>
    <row r="24900">
      <c r="A24900" s="294" t="s">
        <v>36832</v>
      </c>
      <c r="B24900" s="294"/>
      <c r="C24900" s="294"/>
      <c r="D24900" s="294"/>
      <c r="E24900" s="294"/>
      <c r="F24900" s="294"/>
    </row>
    <row r="24901">
      <c r="A24901" s="294" t="s">
        <v>36833</v>
      </c>
      <c r="B24901" s="294"/>
      <c r="C24901" s="294"/>
      <c r="D24901" s="294"/>
      <c r="E24901" s="294"/>
      <c r="F24901" s="294"/>
    </row>
    <row r="24902">
      <c r="A24902" s="294" t="s">
        <v>36834</v>
      </c>
      <c r="B24902" s="294"/>
      <c r="C24902" s="294"/>
      <c r="D24902" s="294"/>
      <c r="E24902" s="294"/>
      <c r="F24902" s="294"/>
    </row>
    <row r="24903">
      <c r="A24903" s="294" t="s">
        <v>36835</v>
      </c>
      <c r="B24903" s="294"/>
      <c r="C24903" s="294"/>
      <c r="D24903" s="294"/>
      <c r="E24903" s="294"/>
      <c r="F24903" s="294"/>
    </row>
    <row r="24904">
      <c r="A24904" s="294" t="s">
        <v>35688</v>
      </c>
      <c r="B24904" s="294"/>
      <c r="C24904" s="294"/>
      <c r="D24904" s="294"/>
      <c r="E24904" s="294"/>
      <c r="F24904" s="294"/>
    </row>
    <row r="24905">
      <c r="A24905" s="294" t="s">
        <v>36836</v>
      </c>
      <c r="B24905" s="294"/>
      <c r="C24905" s="294"/>
      <c r="D24905" s="294"/>
      <c r="E24905" s="294"/>
      <c r="F24905" s="294"/>
    </row>
    <row r="24906">
      <c r="A24906" s="294" t="s">
        <v>36837</v>
      </c>
      <c r="B24906" s="294"/>
      <c r="C24906" s="294"/>
      <c r="D24906" s="294"/>
      <c r="E24906" s="294"/>
      <c r="F24906" s="294"/>
    </row>
    <row r="24907">
      <c r="A24907" s="294"/>
      <c r="B24907" s="294"/>
      <c r="C24907" s="294"/>
      <c r="D24907" s="294"/>
      <c r="E24907" s="294"/>
      <c r="F24907" s="294"/>
    </row>
    <row r="24908">
      <c r="A24908" s="294" t="s">
        <v>22496</v>
      </c>
      <c r="B24908" s="294"/>
      <c r="C24908" s="294"/>
      <c r="D24908" s="294"/>
      <c r="E24908" s="294"/>
      <c r="F24908" s="294"/>
    </row>
    <row r="24909">
      <c r="A24909" s="294"/>
      <c r="B24909" s="294"/>
      <c r="C24909" s="294"/>
      <c r="D24909" s="294"/>
      <c r="E24909" s="294"/>
      <c r="F24909" s="294"/>
    </row>
    <row r="24910">
      <c r="A24910" s="294" t="s">
        <v>36838</v>
      </c>
      <c r="B24910" s="294"/>
      <c r="C24910" s="294"/>
      <c r="D24910" s="294"/>
      <c r="E24910" s="294"/>
      <c r="F24910" s="294"/>
    </row>
    <row r="24911">
      <c r="A24911" s="294" t="s">
        <v>36839</v>
      </c>
      <c r="B24911" s="294"/>
      <c r="C24911" s="294"/>
      <c r="D24911" s="294"/>
      <c r="E24911" s="294"/>
      <c r="F24911" s="294"/>
    </row>
    <row r="24912">
      <c r="A24912" s="294" t="s">
        <v>36840</v>
      </c>
      <c r="B24912" s="294"/>
      <c r="C24912" s="294"/>
      <c r="D24912" s="294"/>
      <c r="E24912" s="294"/>
      <c r="F24912" s="294"/>
    </row>
    <row r="24913">
      <c r="A24913" s="294" t="s">
        <v>36841</v>
      </c>
      <c r="B24913" s="294"/>
      <c r="C24913" s="294"/>
      <c r="D24913" s="294"/>
      <c r="E24913" s="294"/>
      <c r="F24913" s="294"/>
    </row>
    <row r="24914">
      <c r="A24914" s="294" t="s">
        <v>36842</v>
      </c>
      <c r="B24914" s="294"/>
      <c r="C24914" s="294"/>
      <c r="D24914" s="294"/>
      <c r="E24914" s="294"/>
      <c r="F24914" s="294"/>
    </row>
    <row r="24915">
      <c r="A24915" s="294" t="s">
        <v>36843</v>
      </c>
      <c r="B24915" s="294"/>
      <c r="C24915" s="294"/>
      <c r="D24915" s="294"/>
      <c r="E24915" s="294"/>
      <c r="F24915" s="294"/>
    </row>
    <row r="24916">
      <c r="A24916" s="294" t="s">
        <v>36844</v>
      </c>
      <c r="B24916" s="294"/>
      <c r="C24916" s="294"/>
      <c r="D24916" s="294"/>
      <c r="E24916" s="294"/>
      <c r="F24916" s="294"/>
    </row>
    <row r="24917">
      <c r="A24917" s="294"/>
      <c r="B24917" s="294"/>
      <c r="C24917" s="294"/>
      <c r="D24917" s="294"/>
      <c r="E24917" s="294"/>
      <c r="F24917" s="294"/>
    </row>
    <row r="24918">
      <c r="A24918" s="294" t="s">
        <v>22572</v>
      </c>
      <c r="B24918" s="294"/>
      <c r="C24918" s="294"/>
      <c r="D24918" s="294"/>
      <c r="E24918" s="294"/>
      <c r="F24918" s="294"/>
    </row>
    <row r="24919">
      <c r="A24919" s="294" t="s">
        <v>25446</v>
      </c>
      <c r="B24919" s="294"/>
      <c r="C24919" s="294"/>
      <c r="D24919" s="294"/>
      <c r="E24919" s="294"/>
      <c r="F24919" s="294"/>
    </row>
    <row r="24920">
      <c r="A24920" s="294"/>
      <c r="B24920" s="294"/>
      <c r="C24920" s="294"/>
      <c r="D24920" s="294"/>
      <c r="E24920" s="294"/>
      <c r="F24920" s="294"/>
    </row>
    <row r="24921">
      <c r="A24921" s="294" t="s">
        <v>36845</v>
      </c>
      <c r="B24921" s="294"/>
      <c r="C24921" s="294"/>
      <c r="D24921" s="294"/>
      <c r="E24921" s="294"/>
      <c r="F24921" s="294"/>
    </row>
    <row r="24922">
      <c r="A24922" s="294" t="s">
        <v>23770</v>
      </c>
      <c r="B24922" s="294"/>
      <c r="C24922" s="294"/>
      <c r="D24922" s="294"/>
      <c r="E24922" s="294"/>
      <c r="F24922" s="294"/>
    </row>
    <row r="24923">
      <c r="A24923" s="294" t="s">
        <v>36846</v>
      </c>
      <c r="B24923" s="294"/>
      <c r="C24923" s="294"/>
      <c r="D24923" s="294"/>
      <c r="E24923" s="294"/>
      <c r="F24923" s="294"/>
    </row>
    <row r="24924">
      <c r="A24924" s="294" t="s">
        <v>36847</v>
      </c>
      <c r="B24924" s="294"/>
      <c r="C24924" s="294"/>
      <c r="D24924" s="294"/>
      <c r="E24924" s="294"/>
      <c r="F24924" s="294"/>
    </row>
    <row r="24925">
      <c r="A24925" s="294"/>
      <c r="B24925" s="294"/>
      <c r="C24925" s="294"/>
      <c r="D24925" s="294"/>
      <c r="E24925" s="294"/>
      <c r="F24925" s="294"/>
    </row>
    <row r="24926">
      <c r="A24926" s="294" t="s">
        <v>22397</v>
      </c>
      <c r="B24926" s="294"/>
      <c r="C24926" s="294"/>
      <c r="D24926" s="294"/>
      <c r="E24926" s="294"/>
      <c r="F24926" s="294"/>
    </row>
    <row r="24927">
      <c r="A24927" s="294"/>
      <c r="B24927" s="294"/>
      <c r="C24927" s="294"/>
      <c r="D24927" s="294"/>
      <c r="E24927" s="294"/>
      <c r="F24927" s="294"/>
    </row>
    <row r="24928">
      <c r="A24928" s="294" t="s">
        <v>22492</v>
      </c>
      <c r="B24928" s="294"/>
      <c r="C24928" s="294"/>
      <c r="D24928" s="294"/>
      <c r="E24928" s="294"/>
      <c r="F24928" s="294"/>
    </row>
    <row r="24929">
      <c r="A24929" s="294" t="s">
        <v>36848</v>
      </c>
      <c r="B24929" s="294"/>
      <c r="C24929" s="294"/>
      <c r="D24929" s="294"/>
      <c r="E24929" s="294"/>
      <c r="F24929" s="294"/>
    </row>
    <row r="24930">
      <c r="A24930" s="294" t="s">
        <v>21705</v>
      </c>
      <c r="B24930" s="294"/>
      <c r="C24930" s="294"/>
      <c r="D24930" s="294"/>
      <c r="E24930" s="294"/>
      <c r="F24930" s="294"/>
    </row>
    <row r="24931">
      <c r="A24931" s="294" t="s">
        <v>24007</v>
      </c>
      <c r="B24931" s="294"/>
      <c r="C24931" s="294"/>
      <c r="D24931" s="294"/>
      <c r="E24931" s="294"/>
      <c r="F24931" s="294"/>
    </row>
    <row r="24932">
      <c r="A24932" s="294" t="s">
        <v>21305</v>
      </c>
      <c r="B24932" s="294"/>
      <c r="C24932" s="294"/>
      <c r="D24932" s="294"/>
      <c r="E24932" s="294"/>
      <c r="F24932" s="294"/>
    </row>
    <row r="24933">
      <c r="A24933" s="294" t="s">
        <v>36849</v>
      </c>
      <c r="B24933" s="294"/>
      <c r="C24933" s="294"/>
      <c r="D24933" s="294"/>
      <c r="E24933" s="294"/>
      <c r="F24933" s="294"/>
    </row>
    <row r="24934">
      <c r="A24934" s="294" t="s">
        <v>36850</v>
      </c>
      <c r="B24934" s="294"/>
      <c r="C24934" s="294"/>
      <c r="D24934" s="294"/>
      <c r="E24934" s="294"/>
      <c r="F24934" s="294"/>
    </row>
    <row r="24935">
      <c r="A24935" s="294" t="s">
        <v>36851</v>
      </c>
      <c r="B24935" s="294"/>
      <c r="C24935" s="294"/>
      <c r="D24935" s="294"/>
      <c r="E24935" s="294"/>
      <c r="F24935" s="294"/>
    </row>
    <row r="24936">
      <c r="A24936" s="294" t="s">
        <v>36852</v>
      </c>
      <c r="B24936" s="294"/>
      <c r="C24936" s="294"/>
      <c r="D24936" s="294"/>
      <c r="E24936" s="294"/>
      <c r="F24936" s="294"/>
    </row>
    <row r="24937">
      <c r="A24937" s="294"/>
      <c r="B24937" s="294"/>
      <c r="C24937" s="294"/>
      <c r="D24937" s="294"/>
      <c r="E24937" s="294"/>
      <c r="F24937" s="294"/>
    </row>
    <row r="24938">
      <c r="A24938" s="294"/>
      <c r="B24938" s="294"/>
      <c r="C24938" s="294"/>
      <c r="D24938" s="294"/>
      <c r="E24938" s="294"/>
      <c r="F24938" s="294"/>
    </row>
    <row r="24939">
      <c r="A24939" s="294" t="s">
        <v>28124</v>
      </c>
      <c r="B24939" s="294"/>
      <c r="C24939" s="294"/>
      <c r="D24939" s="294"/>
      <c r="E24939" s="294"/>
      <c r="F24939" s="294"/>
    </row>
    <row r="24940">
      <c r="A24940" s="294" t="s">
        <v>36853</v>
      </c>
      <c r="B24940" s="294"/>
      <c r="C24940" s="294"/>
      <c r="D24940" s="294"/>
      <c r="E24940" s="294"/>
      <c r="F24940" s="294"/>
    </row>
    <row r="24941">
      <c r="A24941" s="294" t="s">
        <v>21618</v>
      </c>
      <c r="B24941" s="294"/>
      <c r="C24941" s="294"/>
      <c r="D24941" s="294"/>
      <c r="E24941" s="294"/>
      <c r="F24941" s="294"/>
    </row>
    <row r="24942">
      <c r="A24942" s="294" t="s">
        <v>36854</v>
      </c>
      <c r="B24942" s="294"/>
      <c r="C24942" s="294"/>
      <c r="D24942" s="294"/>
      <c r="E24942" s="294"/>
      <c r="F24942" s="294"/>
    </row>
    <row r="24943">
      <c r="A24943" s="294" t="s">
        <v>36855</v>
      </c>
      <c r="B24943" s="294"/>
      <c r="C24943" s="294"/>
      <c r="D24943" s="294"/>
      <c r="E24943" s="294"/>
      <c r="F24943" s="294"/>
    </row>
    <row r="24944">
      <c r="A24944" s="294"/>
      <c r="B24944" s="294"/>
      <c r="C24944" s="294"/>
      <c r="D24944" s="294"/>
      <c r="E24944" s="294"/>
      <c r="F24944" s="294"/>
    </row>
    <row r="24945">
      <c r="A24945" s="294" t="s">
        <v>36856</v>
      </c>
      <c r="B24945" s="294"/>
      <c r="C24945" s="294"/>
      <c r="D24945" s="294"/>
      <c r="E24945" s="294"/>
      <c r="F24945" s="294"/>
    </row>
    <row r="24946">
      <c r="A24946" s="294"/>
      <c r="B24946" s="294"/>
      <c r="C24946" s="294"/>
      <c r="D24946" s="294"/>
      <c r="E24946" s="294"/>
      <c r="F24946" s="294"/>
    </row>
    <row r="24947">
      <c r="A24947" s="294" t="s">
        <v>23228</v>
      </c>
      <c r="B24947" s="294"/>
      <c r="C24947" s="294"/>
      <c r="D24947" s="294"/>
      <c r="E24947" s="294"/>
      <c r="F24947" s="294"/>
    </row>
    <row r="24948">
      <c r="A24948" s="294" t="s">
        <v>36857</v>
      </c>
      <c r="B24948" s="294"/>
      <c r="C24948" s="294"/>
      <c r="D24948" s="294"/>
      <c r="E24948" s="294"/>
      <c r="F24948" s="294"/>
    </row>
    <row r="24949">
      <c r="A24949" s="294"/>
      <c r="B24949" s="294"/>
      <c r="C24949" s="294"/>
      <c r="D24949" s="294"/>
      <c r="E24949" s="294"/>
      <c r="F24949" s="294"/>
    </row>
    <row r="24950">
      <c r="A24950" s="294" t="s">
        <v>36858</v>
      </c>
      <c r="B24950" s="294"/>
      <c r="C24950" s="294"/>
      <c r="D24950" s="294"/>
      <c r="E24950" s="294"/>
      <c r="F24950" s="294"/>
    </row>
    <row r="24951">
      <c r="A24951" s="294" t="s">
        <v>36859</v>
      </c>
      <c r="B24951" s="294"/>
      <c r="C24951" s="294"/>
      <c r="D24951" s="294"/>
      <c r="E24951" s="294"/>
      <c r="F24951" s="294"/>
    </row>
    <row r="24952">
      <c r="A24952" s="294" t="s">
        <v>36860</v>
      </c>
      <c r="B24952" s="294"/>
      <c r="C24952" s="294"/>
      <c r="D24952" s="294"/>
      <c r="E24952" s="294"/>
      <c r="F24952" s="294"/>
    </row>
    <row r="24953">
      <c r="A24953" s="294" t="s">
        <v>36861</v>
      </c>
      <c r="B24953" s="294"/>
      <c r="C24953" s="294"/>
      <c r="D24953" s="294"/>
      <c r="E24953" s="294"/>
      <c r="F24953" s="294"/>
    </row>
    <row r="24954">
      <c r="A24954" s="294" t="s">
        <v>36862</v>
      </c>
      <c r="B24954" s="294"/>
      <c r="C24954" s="294"/>
      <c r="D24954" s="294"/>
      <c r="E24954" s="294"/>
      <c r="F24954" s="294"/>
    </row>
    <row r="24955">
      <c r="A24955" s="294" t="s">
        <v>36863</v>
      </c>
      <c r="B24955" s="294"/>
      <c r="C24955" s="294"/>
      <c r="D24955" s="294"/>
      <c r="E24955" s="294"/>
      <c r="F24955" s="294"/>
    </row>
    <row r="24956">
      <c r="A24956" s="294" t="s">
        <v>36864</v>
      </c>
      <c r="B24956" s="294"/>
      <c r="C24956" s="294"/>
      <c r="D24956" s="294"/>
      <c r="E24956" s="294"/>
      <c r="F24956" s="294"/>
    </row>
    <row r="24957">
      <c r="A24957" s="294" t="s">
        <v>36865</v>
      </c>
      <c r="B24957" s="294"/>
      <c r="C24957" s="294"/>
      <c r="D24957" s="294"/>
      <c r="E24957" s="294"/>
      <c r="F24957" s="294"/>
    </row>
    <row r="24958">
      <c r="A24958" s="294"/>
      <c r="B24958" s="294"/>
      <c r="C24958" s="294"/>
      <c r="D24958" s="294"/>
      <c r="E24958" s="294"/>
      <c r="F24958" s="294"/>
    </row>
    <row r="24959">
      <c r="A24959" s="294" t="s">
        <v>21632</v>
      </c>
      <c r="B24959" s="294"/>
      <c r="C24959" s="294"/>
      <c r="D24959" s="294"/>
      <c r="E24959" s="294"/>
      <c r="F24959" s="294"/>
    </row>
    <row r="24960">
      <c r="A24960" s="294"/>
      <c r="B24960" s="294"/>
      <c r="C24960" s="294"/>
      <c r="D24960" s="294"/>
      <c r="E24960" s="294"/>
      <c r="F24960" s="294"/>
    </row>
    <row r="24961">
      <c r="A24961" s="294" t="s">
        <v>36866</v>
      </c>
      <c r="B24961" s="294"/>
      <c r="C24961" s="294"/>
      <c r="D24961" s="294"/>
      <c r="E24961" s="294"/>
      <c r="F24961" s="294"/>
    </row>
    <row r="24962">
      <c r="A24962" s="294" t="s">
        <v>36867</v>
      </c>
      <c r="B24962" s="294"/>
      <c r="C24962" s="294"/>
      <c r="D24962" s="294"/>
      <c r="E24962" s="294"/>
      <c r="F24962" s="294"/>
    </row>
    <row r="24963">
      <c r="A24963" s="294" t="s">
        <v>36868</v>
      </c>
      <c r="B24963" s="294"/>
      <c r="C24963" s="294"/>
      <c r="D24963" s="294"/>
      <c r="E24963" s="294"/>
      <c r="F24963" s="294"/>
    </row>
    <row r="24964">
      <c r="A24964" s="294" t="s">
        <v>36869</v>
      </c>
      <c r="B24964" s="294"/>
      <c r="C24964" s="294"/>
      <c r="D24964" s="294"/>
      <c r="E24964" s="294"/>
      <c r="F24964" s="294"/>
    </row>
    <row r="24965">
      <c r="A24965" s="294" t="s">
        <v>36870</v>
      </c>
      <c r="B24965" s="294"/>
      <c r="C24965" s="294"/>
      <c r="D24965" s="294"/>
      <c r="E24965" s="294"/>
      <c r="F24965" s="294"/>
    </row>
    <row r="24966">
      <c r="A24966" s="294" t="s">
        <v>36871</v>
      </c>
      <c r="B24966" s="294"/>
      <c r="C24966" s="294"/>
      <c r="D24966" s="294"/>
      <c r="E24966" s="294"/>
      <c r="F24966" s="294"/>
    </row>
    <row r="24967">
      <c r="A24967" s="294"/>
      <c r="B24967" s="294"/>
      <c r="C24967" s="294"/>
      <c r="D24967" s="294"/>
      <c r="E24967" s="294"/>
      <c r="F24967" s="294"/>
    </row>
    <row r="24968">
      <c r="A24968" s="294" t="s">
        <v>23812</v>
      </c>
      <c r="B24968" s="294"/>
      <c r="C24968" s="294"/>
      <c r="D24968" s="294"/>
      <c r="E24968" s="294"/>
      <c r="F24968" s="294"/>
    </row>
    <row r="24969">
      <c r="A24969" s="294" t="s">
        <v>24141</v>
      </c>
      <c r="B24969" s="294"/>
      <c r="C24969" s="294"/>
      <c r="D24969" s="294"/>
      <c r="E24969" s="294"/>
      <c r="F24969" s="294"/>
    </row>
    <row r="24970">
      <c r="A24970" s="294"/>
      <c r="B24970" s="294"/>
      <c r="C24970" s="294"/>
      <c r="D24970" s="294"/>
      <c r="E24970" s="294"/>
      <c r="F24970" s="294"/>
    </row>
    <row r="24971">
      <c r="A24971" s="294" t="s">
        <v>36872</v>
      </c>
      <c r="B24971" s="294"/>
      <c r="C24971" s="294"/>
      <c r="D24971" s="294"/>
      <c r="E24971" s="294"/>
      <c r="F24971" s="294"/>
    </row>
    <row r="24972">
      <c r="A24972" s="294" t="s">
        <v>36873</v>
      </c>
      <c r="B24972" s="294"/>
      <c r="C24972" s="294"/>
      <c r="D24972" s="294"/>
      <c r="E24972" s="294"/>
      <c r="F24972" s="294"/>
    </row>
    <row r="24973">
      <c r="A24973" s="294" t="s">
        <v>36874</v>
      </c>
      <c r="B24973" s="294"/>
      <c r="C24973" s="294"/>
      <c r="D24973" s="294"/>
      <c r="E24973" s="294"/>
      <c r="F24973" s="294"/>
    </row>
    <row r="24974">
      <c r="A24974" s="294" t="s">
        <v>36875</v>
      </c>
      <c r="B24974" s="294"/>
      <c r="C24974" s="294"/>
      <c r="D24974" s="294"/>
      <c r="E24974" s="294"/>
      <c r="F24974" s="294"/>
    </row>
    <row r="24975">
      <c r="A24975" s="294" t="s">
        <v>36876</v>
      </c>
      <c r="B24975" s="294"/>
      <c r="C24975" s="294"/>
      <c r="D24975" s="294"/>
      <c r="E24975" s="294"/>
      <c r="F24975" s="294"/>
    </row>
    <row r="24976">
      <c r="A24976" s="294" t="s">
        <v>36877</v>
      </c>
      <c r="B24976" s="294"/>
      <c r="C24976" s="294"/>
      <c r="D24976" s="294"/>
      <c r="E24976" s="294"/>
      <c r="F24976" s="294"/>
    </row>
    <row r="24977">
      <c r="A24977" s="294" t="s">
        <v>36878</v>
      </c>
      <c r="B24977" s="294"/>
      <c r="C24977" s="294"/>
      <c r="D24977" s="294"/>
      <c r="E24977" s="294"/>
      <c r="F24977" s="294"/>
    </row>
    <row r="24978">
      <c r="A24978" s="294" t="s">
        <v>36879</v>
      </c>
      <c r="B24978" s="294"/>
      <c r="C24978" s="294"/>
      <c r="D24978" s="294"/>
      <c r="E24978" s="294"/>
      <c r="F24978" s="294"/>
    </row>
    <row r="24979">
      <c r="A24979" s="294" t="s">
        <v>36880</v>
      </c>
      <c r="B24979" s="294"/>
      <c r="C24979" s="294"/>
      <c r="D24979" s="294"/>
      <c r="E24979" s="294"/>
      <c r="F24979" s="294"/>
    </row>
    <row r="24980">
      <c r="A24980" s="294"/>
      <c r="B24980" s="294"/>
      <c r="C24980" s="294"/>
      <c r="D24980" s="294"/>
      <c r="E24980" s="294"/>
      <c r="F24980" s="294"/>
    </row>
    <row r="24981">
      <c r="A24981" s="294" t="s">
        <v>21401</v>
      </c>
      <c r="B24981" s="294"/>
      <c r="C24981" s="294"/>
      <c r="D24981" s="294"/>
      <c r="E24981" s="294"/>
      <c r="F24981" s="294"/>
    </row>
    <row r="24982">
      <c r="A24982" s="294"/>
      <c r="B24982" s="294"/>
      <c r="C24982" s="294"/>
      <c r="D24982" s="294"/>
      <c r="E24982" s="294"/>
      <c r="F24982" s="294"/>
    </row>
    <row r="24983">
      <c r="A24983" s="294" t="s">
        <v>36881</v>
      </c>
      <c r="B24983" s="294"/>
      <c r="C24983" s="294"/>
      <c r="D24983" s="294"/>
      <c r="E24983" s="294"/>
      <c r="F24983" s="294"/>
    </row>
    <row r="24984">
      <c r="A24984" s="294" t="s">
        <v>36882</v>
      </c>
      <c r="B24984" s="294"/>
      <c r="C24984" s="294"/>
      <c r="D24984" s="294"/>
      <c r="E24984" s="294"/>
      <c r="F24984" s="294"/>
    </row>
    <row r="24985">
      <c r="A24985" s="294" t="s">
        <v>36883</v>
      </c>
      <c r="B24985" s="294"/>
      <c r="C24985" s="294"/>
      <c r="D24985" s="294"/>
      <c r="E24985" s="294"/>
      <c r="F24985" s="294"/>
    </row>
    <row r="24986">
      <c r="A24986" s="294" t="s">
        <v>36884</v>
      </c>
      <c r="B24986" s="294"/>
      <c r="C24986" s="294"/>
      <c r="D24986" s="294"/>
      <c r="E24986" s="294"/>
      <c r="F24986" s="294"/>
    </row>
    <row r="24987">
      <c r="A24987" s="294" t="s">
        <v>36885</v>
      </c>
      <c r="B24987" s="294"/>
      <c r="C24987" s="294"/>
      <c r="D24987" s="294"/>
      <c r="E24987" s="294"/>
      <c r="F24987" s="294"/>
    </row>
    <row r="24988">
      <c r="A24988" s="294" t="s">
        <v>36886</v>
      </c>
      <c r="B24988" s="294"/>
      <c r="C24988" s="294"/>
      <c r="D24988" s="294"/>
      <c r="E24988" s="294"/>
      <c r="F24988" s="294"/>
    </row>
    <row r="24989">
      <c r="A24989" s="294" t="s">
        <v>36887</v>
      </c>
      <c r="B24989" s="294"/>
      <c r="C24989" s="294"/>
      <c r="D24989" s="294"/>
      <c r="E24989" s="294"/>
      <c r="F24989" s="294"/>
    </row>
    <row r="24990">
      <c r="A24990" s="294" t="s">
        <v>36888</v>
      </c>
      <c r="B24990" s="294"/>
      <c r="C24990" s="294"/>
      <c r="D24990" s="294"/>
      <c r="E24990" s="294"/>
      <c r="F24990" s="294"/>
    </row>
    <row r="24991">
      <c r="A24991" s="294"/>
      <c r="B24991" s="294"/>
      <c r="C24991" s="294"/>
      <c r="D24991" s="294"/>
      <c r="E24991" s="294"/>
      <c r="F24991" s="294"/>
    </row>
    <row r="24992">
      <c r="A24992" s="294" t="s">
        <v>21407</v>
      </c>
      <c r="B24992" s="294"/>
      <c r="C24992" s="294"/>
      <c r="D24992" s="294"/>
      <c r="E24992" s="294"/>
      <c r="F24992" s="294"/>
    </row>
    <row r="24993">
      <c r="A24993" s="294"/>
      <c r="B24993" s="294"/>
      <c r="C24993" s="294"/>
      <c r="D24993" s="294"/>
      <c r="E24993" s="294"/>
      <c r="F24993" s="294"/>
    </row>
    <row r="24994">
      <c r="A24994" s="294" t="s">
        <v>28350</v>
      </c>
      <c r="B24994" s="294"/>
      <c r="C24994" s="294"/>
      <c r="D24994" s="294"/>
      <c r="E24994" s="294"/>
      <c r="F24994" s="294"/>
    </row>
    <row r="24995">
      <c r="A24995" s="294" t="s">
        <v>23263</v>
      </c>
      <c r="B24995" s="294"/>
      <c r="C24995" s="294"/>
      <c r="D24995" s="294"/>
      <c r="E24995" s="294"/>
      <c r="F24995" s="294"/>
    </row>
    <row r="24996">
      <c r="A24996" s="294" t="s">
        <v>36889</v>
      </c>
      <c r="B24996" s="294"/>
      <c r="C24996" s="294"/>
      <c r="D24996" s="294"/>
      <c r="E24996" s="294"/>
      <c r="F24996" s="294"/>
    </row>
    <row r="24997">
      <c r="A24997" s="294" t="s">
        <v>36890</v>
      </c>
      <c r="B24997" s="294"/>
      <c r="C24997" s="294"/>
      <c r="D24997" s="294"/>
      <c r="E24997" s="294"/>
      <c r="F24997" s="294"/>
    </row>
    <row r="24998">
      <c r="A24998" s="294" t="s">
        <v>36891</v>
      </c>
      <c r="B24998" s="294"/>
      <c r="C24998" s="294"/>
      <c r="D24998" s="294"/>
      <c r="E24998" s="294"/>
      <c r="F24998" s="294"/>
    </row>
    <row r="24999">
      <c r="A24999" s="294" t="s">
        <v>22629</v>
      </c>
      <c r="B24999" s="294"/>
      <c r="C24999" s="294"/>
      <c r="D24999" s="294"/>
      <c r="E24999" s="294"/>
      <c r="F24999" s="294"/>
    </row>
    <row r="25000">
      <c r="A25000" s="294" t="s">
        <v>36892</v>
      </c>
      <c r="B25000" s="294"/>
      <c r="C25000" s="294"/>
      <c r="D25000" s="294"/>
      <c r="E25000" s="294"/>
      <c r="F25000" s="294"/>
    </row>
    <row r="25001">
      <c r="A25001" s="294" t="s">
        <v>36893</v>
      </c>
      <c r="B25001" s="294"/>
      <c r="C25001" s="294"/>
      <c r="D25001" s="294"/>
      <c r="E25001" s="294"/>
      <c r="F25001" s="294"/>
    </row>
    <row r="25002">
      <c r="A25002" s="294" t="s">
        <v>23386</v>
      </c>
      <c r="B25002" s="294"/>
      <c r="C25002" s="294"/>
      <c r="D25002" s="294"/>
      <c r="E25002" s="294"/>
      <c r="F25002" s="294"/>
    </row>
    <row r="25003">
      <c r="A25003" s="294" t="s">
        <v>36894</v>
      </c>
      <c r="B25003" s="294"/>
      <c r="C25003" s="294"/>
      <c r="D25003" s="294"/>
      <c r="E25003" s="294"/>
      <c r="F25003" s="294"/>
    </row>
    <row r="25004">
      <c r="A25004" s="294" t="s">
        <v>23268</v>
      </c>
      <c r="B25004" s="294"/>
      <c r="C25004" s="294"/>
      <c r="D25004" s="294"/>
      <c r="E25004" s="294"/>
      <c r="F25004" s="294"/>
    </row>
    <row r="25005">
      <c r="A25005" s="294" t="s">
        <v>36895</v>
      </c>
      <c r="B25005" s="294"/>
      <c r="C25005" s="294"/>
      <c r="D25005" s="294"/>
      <c r="E25005" s="294"/>
      <c r="F25005" s="294"/>
    </row>
    <row r="25006">
      <c r="A25006" s="294" t="s">
        <v>33228</v>
      </c>
      <c r="B25006" s="294"/>
      <c r="C25006" s="294"/>
      <c r="D25006" s="294"/>
      <c r="E25006" s="294"/>
      <c r="F25006" s="294"/>
    </row>
    <row r="25007">
      <c r="A25007" s="294" t="s">
        <v>36896</v>
      </c>
      <c r="B25007" s="294"/>
      <c r="C25007" s="294"/>
      <c r="D25007" s="294"/>
      <c r="E25007" s="294"/>
      <c r="F25007" s="294"/>
    </row>
    <row r="25008">
      <c r="A25008" s="294" t="s">
        <v>33231</v>
      </c>
      <c r="B25008" s="294"/>
      <c r="C25008" s="294"/>
      <c r="D25008" s="294"/>
      <c r="E25008" s="294"/>
      <c r="F25008" s="294"/>
    </row>
    <row r="25009">
      <c r="A25009" s="294" t="s">
        <v>36897</v>
      </c>
      <c r="B25009" s="294"/>
      <c r="C25009" s="294"/>
      <c r="D25009" s="294"/>
      <c r="E25009" s="294"/>
      <c r="F25009" s="294"/>
    </row>
    <row r="25010">
      <c r="A25010" s="294" t="s">
        <v>36898</v>
      </c>
      <c r="B25010" s="294"/>
      <c r="C25010" s="294"/>
      <c r="D25010" s="294"/>
      <c r="E25010" s="294"/>
      <c r="F25010" s="294"/>
    </row>
    <row r="25011">
      <c r="A25011" s="294" t="s">
        <v>36899</v>
      </c>
      <c r="B25011" s="294"/>
      <c r="C25011" s="294"/>
      <c r="D25011" s="294"/>
      <c r="E25011" s="294"/>
      <c r="F25011" s="294"/>
    </row>
    <row r="25012">
      <c r="A25012" s="294"/>
      <c r="B25012" s="294"/>
      <c r="C25012" s="294"/>
      <c r="D25012" s="294"/>
      <c r="E25012" s="294"/>
      <c r="F25012" s="294"/>
    </row>
    <row r="25013">
      <c r="A25013" s="294" t="s">
        <v>21304</v>
      </c>
      <c r="B25013" s="294"/>
      <c r="C25013" s="294"/>
      <c r="D25013" s="294"/>
      <c r="E25013" s="294"/>
      <c r="F25013" s="294"/>
    </row>
    <row r="25014">
      <c r="A25014" s="294"/>
      <c r="B25014" s="294"/>
      <c r="C25014" s="294"/>
      <c r="D25014" s="294"/>
      <c r="E25014" s="294"/>
      <c r="F25014" s="294"/>
    </row>
    <row r="25015">
      <c r="A25015" s="294" t="s">
        <v>27297</v>
      </c>
      <c r="B25015" s="294"/>
      <c r="C25015" s="294"/>
      <c r="D25015" s="294"/>
      <c r="E25015" s="294"/>
      <c r="F25015" s="294"/>
    </row>
    <row r="25016">
      <c r="A25016" s="294" t="s">
        <v>36900</v>
      </c>
      <c r="B25016" s="294"/>
      <c r="C25016" s="294"/>
      <c r="D25016" s="294"/>
      <c r="E25016" s="294"/>
      <c r="F25016" s="294"/>
    </row>
    <row r="25017">
      <c r="A25017" s="294" t="s">
        <v>36901</v>
      </c>
      <c r="B25017" s="294"/>
      <c r="C25017" s="294"/>
      <c r="D25017" s="294"/>
      <c r="E25017" s="294"/>
      <c r="F25017" s="294"/>
    </row>
    <row r="25018">
      <c r="A25018" s="294" t="s">
        <v>36902</v>
      </c>
      <c r="B25018" s="294"/>
      <c r="C25018" s="294"/>
      <c r="D25018" s="294"/>
      <c r="E25018" s="294"/>
      <c r="F25018" s="294"/>
    </row>
    <row r="25019">
      <c r="A25019" s="294" t="s">
        <v>28365</v>
      </c>
      <c r="B25019" s="294"/>
      <c r="C25019" s="294"/>
      <c r="D25019" s="294"/>
      <c r="E25019" s="294"/>
      <c r="F25019" s="294"/>
    </row>
    <row r="25020">
      <c r="A25020" s="294" t="s">
        <v>36903</v>
      </c>
      <c r="B25020" s="294"/>
      <c r="C25020" s="294"/>
      <c r="D25020" s="294"/>
      <c r="E25020" s="294"/>
      <c r="F25020" s="294"/>
    </row>
    <row r="25021">
      <c r="A25021" s="294" t="s">
        <v>36904</v>
      </c>
      <c r="B25021" s="294"/>
      <c r="C25021" s="294"/>
      <c r="D25021" s="294"/>
      <c r="E25021" s="294"/>
      <c r="F25021" s="294"/>
    </row>
    <row r="25022">
      <c r="A25022" s="294" t="s">
        <v>36905</v>
      </c>
      <c r="B25022" s="294"/>
      <c r="C25022" s="294"/>
      <c r="D25022" s="294"/>
      <c r="E25022" s="294"/>
      <c r="F25022" s="294"/>
    </row>
    <row r="25023">
      <c r="A25023" s="294" t="s">
        <v>36906</v>
      </c>
      <c r="B25023" s="294"/>
      <c r="C25023" s="294"/>
      <c r="D25023" s="294"/>
      <c r="E25023" s="294"/>
      <c r="F25023" s="294"/>
    </row>
    <row r="25024">
      <c r="A25024" s="294" t="s">
        <v>36907</v>
      </c>
      <c r="B25024" s="294"/>
      <c r="C25024" s="294"/>
      <c r="D25024" s="294"/>
      <c r="E25024" s="294"/>
      <c r="F25024" s="294"/>
    </row>
    <row r="25025">
      <c r="A25025" s="294" t="s">
        <v>36908</v>
      </c>
      <c r="B25025" s="294"/>
      <c r="C25025" s="294"/>
      <c r="D25025" s="294"/>
      <c r="E25025" s="294"/>
      <c r="F25025" s="294"/>
    </row>
    <row r="25026">
      <c r="A25026" s="294" t="s">
        <v>35475</v>
      </c>
      <c r="B25026" s="294"/>
      <c r="C25026" s="294"/>
      <c r="D25026" s="294"/>
      <c r="E25026" s="294"/>
      <c r="F25026" s="294"/>
    </row>
    <row r="25027">
      <c r="A25027" s="294" t="s">
        <v>36909</v>
      </c>
      <c r="B25027" s="294"/>
      <c r="C25027" s="294"/>
      <c r="D25027" s="294"/>
      <c r="E25027" s="294"/>
      <c r="F25027" s="294"/>
    </row>
    <row r="25028">
      <c r="A25028" s="294" t="s">
        <v>36910</v>
      </c>
      <c r="B25028" s="294"/>
      <c r="C25028" s="294"/>
      <c r="D25028" s="294"/>
      <c r="E25028" s="294"/>
      <c r="F25028" s="294"/>
    </row>
    <row r="25029">
      <c r="A25029" s="294" t="s">
        <v>36911</v>
      </c>
      <c r="B25029" s="294"/>
      <c r="C25029" s="294"/>
      <c r="D25029" s="294"/>
      <c r="E25029" s="294"/>
      <c r="F25029" s="294"/>
    </row>
    <row r="25030">
      <c r="A25030" s="294" t="s">
        <v>36912</v>
      </c>
      <c r="B25030" s="294"/>
      <c r="C25030" s="294"/>
      <c r="D25030" s="294"/>
      <c r="E25030" s="294"/>
      <c r="F25030" s="294"/>
    </row>
    <row r="25031">
      <c r="A25031" s="294" t="s">
        <v>36913</v>
      </c>
      <c r="B25031" s="294"/>
      <c r="C25031" s="294"/>
      <c r="D25031" s="294"/>
      <c r="E25031" s="294"/>
      <c r="F25031" s="294"/>
    </row>
    <row r="25032">
      <c r="A25032" s="294" t="s">
        <v>36914</v>
      </c>
      <c r="B25032" s="294"/>
      <c r="C25032" s="294"/>
      <c r="D25032" s="294"/>
      <c r="E25032" s="294"/>
      <c r="F25032" s="294"/>
    </row>
    <row r="25033">
      <c r="A25033" s="294" t="s">
        <v>36915</v>
      </c>
      <c r="B25033" s="294"/>
      <c r="C25033" s="294"/>
      <c r="D25033" s="294"/>
      <c r="E25033" s="294"/>
      <c r="F25033" s="294"/>
    </row>
    <row r="25034">
      <c r="A25034" s="294"/>
      <c r="B25034" s="294"/>
      <c r="C25034" s="294"/>
      <c r="D25034" s="294"/>
      <c r="E25034" s="294"/>
      <c r="F25034" s="294"/>
    </row>
    <row r="25035">
      <c r="A25035" s="294" t="s">
        <v>36916</v>
      </c>
      <c r="B25035" s="294"/>
      <c r="C25035" s="294"/>
      <c r="D25035" s="294"/>
      <c r="E25035" s="294"/>
      <c r="F25035" s="294"/>
    </row>
    <row r="25036">
      <c r="A25036" s="294" t="s">
        <v>36917</v>
      </c>
      <c r="B25036" s="294"/>
      <c r="C25036" s="294"/>
      <c r="D25036" s="294"/>
      <c r="E25036" s="294"/>
      <c r="F25036" s="294"/>
    </row>
    <row r="25037">
      <c r="A25037" s="294" t="s">
        <v>36918</v>
      </c>
      <c r="B25037" s="294"/>
      <c r="C25037" s="294"/>
      <c r="D25037" s="294"/>
      <c r="E25037" s="294"/>
      <c r="F25037" s="294"/>
    </row>
    <row r="25038">
      <c r="A25038" s="294" t="s">
        <v>36919</v>
      </c>
      <c r="B25038" s="294"/>
      <c r="C25038" s="294"/>
      <c r="D25038" s="294"/>
      <c r="E25038" s="294"/>
      <c r="F25038" s="294"/>
    </row>
    <row r="25039">
      <c r="A25039" s="294" t="s">
        <v>24562</v>
      </c>
      <c r="B25039" s="294"/>
      <c r="C25039" s="294"/>
      <c r="D25039" s="294"/>
      <c r="E25039" s="294"/>
      <c r="F25039" s="294"/>
    </row>
    <row r="25040">
      <c r="A25040" s="294" t="s">
        <v>36920</v>
      </c>
      <c r="B25040" s="294"/>
      <c r="C25040" s="294"/>
      <c r="D25040" s="294"/>
      <c r="E25040" s="294"/>
      <c r="F25040" s="294"/>
    </row>
    <row r="25041">
      <c r="A25041" s="294" t="s">
        <v>36921</v>
      </c>
      <c r="B25041" s="294"/>
      <c r="C25041" s="294"/>
      <c r="D25041" s="294"/>
      <c r="E25041" s="294"/>
      <c r="F25041" s="294"/>
    </row>
    <row r="25042">
      <c r="A25042" s="294" t="s">
        <v>36922</v>
      </c>
      <c r="B25042" s="294"/>
      <c r="C25042" s="294"/>
      <c r="D25042" s="294"/>
      <c r="E25042" s="294"/>
      <c r="F25042" s="294"/>
    </row>
    <row r="25043">
      <c r="A25043" s="294"/>
      <c r="B25043" s="294"/>
      <c r="C25043" s="294"/>
      <c r="D25043" s="294"/>
      <c r="E25043" s="294"/>
      <c r="F25043" s="294"/>
    </row>
    <row r="25044">
      <c r="A25044" s="294" t="s">
        <v>28124</v>
      </c>
      <c r="B25044" s="294"/>
      <c r="C25044" s="294"/>
      <c r="D25044" s="294"/>
      <c r="E25044" s="294"/>
      <c r="F25044" s="294"/>
    </row>
    <row r="25045">
      <c r="A25045" s="294" t="s">
        <v>36923</v>
      </c>
      <c r="B25045" s="294"/>
      <c r="C25045" s="294"/>
      <c r="D25045" s="294"/>
      <c r="E25045" s="294"/>
      <c r="F25045" s="294"/>
    </row>
    <row r="25046">
      <c r="A25046" s="294" t="s">
        <v>21672</v>
      </c>
      <c r="B25046" s="294"/>
      <c r="C25046" s="294"/>
      <c r="D25046" s="294"/>
      <c r="E25046" s="294"/>
      <c r="F25046" s="294"/>
    </row>
    <row r="25047">
      <c r="A25047" s="294" t="s">
        <v>36854</v>
      </c>
      <c r="B25047" s="294"/>
      <c r="C25047" s="294"/>
      <c r="D25047" s="294"/>
      <c r="E25047" s="294"/>
      <c r="F25047" s="294"/>
    </row>
    <row r="25048">
      <c r="A25048" s="294" t="s">
        <v>36855</v>
      </c>
      <c r="B25048" s="294"/>
      <c r="C25048" s="294"/>
      <c r="D25048" s="294"/>
      <c r="E25048" s="294"/>
      <c r="F25048" s="294"/>
    </row>
    <row r="25049">
      <c r="A25049" s="294"/>
      <c r="B25049" s="294"/>
      <c r="C25049" s="294"/>
      <c r="D25049" s="294"/>
      <c r="E25049" s="294"/>
      <c r="F25049" s="294"/>
    </row>
    <row r="25050">
      <c r="A25050" s="294"/>
      <c r="B25050" s="294"/>
      <c r="C25050" s="294"/>
      <c r="D25050" s="294"/>
      <c r="E25050" s="294"/>
      <c r="F25050" s="294"/>
    </row>
    <row r="25051">
      <c r="A25051" s="294" t="s">
        <v>21315</v>
      </c>
      <c r="B25051" s="294"/>
      <c r="C25051" s="294"/>
      <c r="D25051" s="294"/>
      <c r="E25051" s="294"/>
      <c r="F25051" s="294"/>
    </row>
    <row r="25052">
      <c r="A25052" s="294"/>
      <c r="B25052" s="294"/>
      <c r="C25052" s="294"/>
      <c r="D25052" s="294"/>
      <c r="E25052" s="294"/>
      <c r="F25052" s="294"/>
    </row>
    <row r="25053">
      <c r="A25053" s="294" t="s">
        <v>36924</v>
      </c>
      <c r="B25053" s="294"/>
      <c r="C25053" s="294"/>
      <c r="D25053" s="294"/>
      <c r="E25053" s="294"/>
      <c r="F25053" s="294"/>
    </row>
    <row r="25054">
      <c r="A25054" s="294" t="s">
        <v>36925</v>
      </c>
      <c r="B25054" s="294"/>
      <c r="C25054" s="294"/>
      <c r="D25054" s="294"/>
      <c r="E25054" s="294"/>
      <c r="F25054" s="294"/>
    </row>
    <row r="25055">
      <c r="A25055" s="294" t="s">
        <v>36926</v>
      </c>
      <c r="B25055" s="294"/>
      <c r="C25055" s="294"/>
      <c r="D25055" s="294"/>
      <c r="E25055" s="294"/>
      <c r="F25055" s="294"/>
    </row>
    <row r="25056">
      <c r="A25056" s="294" t="s">
        <v>36927</v>
      </c>
      <c r="B25056" s="294"/>
      <c r="C25056" s="294"/>
      <c r="D25056" s="294"/>
      <c r="E25056" s="294"/>
      <c r="F25056" s="294"/>
    </row>
    <row r="25057">
      <c r="A25057" s="294" t="s">
        <v>36928</v>
      </c>
      <c r="B25057" s="294"/>
      <c r="C25057" s="294"/>
      <c r="D25057" s="294"/>
      <c r="E25057" s="294"/>
      <c r="F25057" s="294"/>
    </row>
    <row r="25058">
      <c r="A25058" s="294" t="s">
        <v>36929</v>
      </c>
      <c r="B25058" s="294"/>
      <c r="C25058" s="294"/>
      <c r="D25058" s="294"/>
      <c r="E25058" s="294"/>
      <c r="F25058" s="294"/>
    </row>
    <row r="25059">
      <c r="A25059" s="294" t="s">
        <v>36930</v>
      </c>
      <c r="B25059" s="294"/>
      <c r="C25059" s="294"/>
      <c r="D25059" s="294"/>
      <c r="E25059" s="294"/>
      <c r="F25059" s="294"/>
    </row>
    <row r="25060">
      <c r="A25060" s="294"/>
      <c r="B25060" s="294"/>
      <c r="C25060" s="294"/>
      <c r="D25060" s="294"/>
      <c r="E25060" s="294"/>
      <c r="F25060" s="294"/>
    </row>
    <row r="25061">
      <c r="A25061" s="294" t="s">
        <v>21685</v>
      </c>
      <c r="B25061" s="294"/>
      <c r="C25061" s="294"/>
      <c r="D25061" s="294"/>
      <c r="E25061" s="294"/>
      <c r="F25061" s="294"/>
    </row>
    <row r="25062">
      <c r="A25062" s="294"/>
      <c r="B25062" s="294"/>
      <c r="C25062" s="294"/>
      <c r="D25062" s="294"/>
      <c r="E25062" s="294"/>
      <c r="F25062" s="294"/>
    </row>
    <row r="25063">
      <c r="A25063" s="294" t="s">
        <v>36931</v>
      </c>
      <c r="B25063" s="294"/>
      <c r="C25063" s="294"/>
      <c r="D25063" s="294"/>
      <c r="E25063" s="294"/>
      <c r="F25063" s="294"/>
    </row>
    <row r="25064">
      <c r="A25064" s="294" t="s">
        <v>36932</v>
      </c>
      <c r="B25064" s="294"/>
      <c r="C25064" s="294"/>
      <c r="D25064" s="294"/>
      <c r="E25064" s="294"/>
      <c r="F25064" s="294"/>
    </row>
    <row r="25065">
      <c r="A25065" s="294" t="s">
        <v>36933</v>
      </c>
      <c r="B25065" s="294"/>
      <c r="C25065" s="294"/>
      <c r="D25065" s="294"/>
      <c r="E25065" s="294"/>
      <c r="F25065" s="294"/>
    </row>
    <row r="25066">
      <c r="A25066" s="294" t="s">
        <v>36934</v>
      </c>
      <c r="B25066" s="294"/>
      <c r="C25066" s="294"/>
      <c r="D25066" s="294"/>
      <c r="E25066" s="294"/>
      <c r="F25066" s="294"/>
    </row>
    <row r="25067">
      <c r="A25067" s="294" t="s">
        <v>36935</v>
      </c>
      <c r="B25067" s="294"/>
      <c r="C25067" s="294"/>
      <c r="D25067" s="294"/>
      <c r="E25067" s="294"/>
      <c r="F25067" s="294"/>
    </row>
    <row r="25068">
      <c r="A25068" s="294"/>
      <c r="B25068" s="294"/>
      <c r="C25068" s="294"/>
      <c r="D25068" s="294"/>
      <c r="E25068" s="294"/>
      <c r="F25068" s="294"/>
    </row>
    <row r="25069">
      <c r="A25069" s="294" t="s">
        <v>24199</v>
      </c>
      <c r="B25069" s="294"/>
      <c r="C25069" s="294"/>
      <c r="D25069" s="294"/>
      <c r="E25069" s="294"/>
      <c r="F25069" s="294"/>
    </row>
    <row r="25070">
      <c r="A25070" s="294"/>
      <c r="B25070" s="294"/>
      <c r="C25070" s="294"/>
      <c r="D25070" s="294"/>
      <c r="E25070" s="294"/>
      <c r="F25070" s="294"/>
    </row>
    <row r="25071">
      <c r="A25071" s="294" t="s">
        <v>36936</v>
      </c>
      <c r="B25071" s="294"/>
      <c r="C25071" s="294"/>
      <c r="D25071" s="294"/>
      <c r="E25071" s="294"/>
      <c r="F25071" s="294"/>
    </row>
    <row r="25072">
      <c r="A25072" s="294" t="s">
        <v>31005</v>
      </c>
      <c r="B25072" s="294"/>
      <c r="C25072" s="294"/>
      <c r="D25072" s="294"/>
      <c r="E25072" s="294"/>
      <c r="F25072" s="294"/>
    </row>
    <row r="25073">
      <c r="A25073" s="294" t="s">
        <v>36937</v>
      </c>
      <c r="B25073" s="294"/>
      <c r="C25073" s="294"/>
      <c r="D25073" s="294"/>
      <c r="E25073" s="294"/>
      <c r="F25073" s="294"/>
    </row>
    <row r="25074">
      <c r="A25074" s="294" t="s">
        <v>36938</v>
      </c>
      <c r="B25074" s="294"/>
      <c r="C25074" s="294"/>
      <c r="D25074" s="294"/>
      <c r="E25074" s="294"/>
      <c r="F25074" s="294"/>
    </row>
    <row r="25075">
      <c r="A25075" s="294" t="s">
        <v>36939</v>
      </c>
      <c r="B25075" s="294"/>
      <c r="C25075" s="294"/>
      <c r="D25075" s="294"/>
      <c r="E25075" s="294"/>
      <c r="F25075" s="294"/>
    </row>
    <row r="25076">
      <c r="A25076" s="294" t="s">
        <v>36940</v>
      </c>
      <c r="B25076" s="294"/>
      <c r="C25076" s="294"/>
      <c r="D25076" s="294"/>
      <c r="E25076" s="294"/>
      <c r="F25076" s="294"/>
    </row>
    <row r="25077">
      <c r="A25077" s="294" t="s">
        <v>36941</v>
      </c>
      <c r="B25077" s="294"/>
      <c r="C25077" s="294"/>
      <c r="D25077" s="294"/>
      <c r="E25077" s="294"/>
      <c r="F25077" s="294"/>
    </row>
    <row r="25078">
      <c r="A25078" s="294"/>
      <c r="B25078" s="294"/>
      <c r="C25078" s="294"/>
      <c r="D25078" s="294"/>
      <c r="E25078" s="294"/>
      <c r="F25078" s="294"/>
    </row>
    <row r="25079">
      <c r="A25079" s="294" t="s">
        <v>22572</v>
      </c>
      <c r="B25079" s="294"/>
      <c r="C25079" s="294"/>
      <c r="D25079" s="294"/>
      <c r="E25079" s="294"/>
      <c r="F25079" s="294"/>
    </row>
    <row r="25080">
      <c r="A25080" s="294" t="s">
        <v>36942</v>
      </c>
      <c r="B25080" s="294"/>
      <c r="C25080" s="294"/>
      <c r="D25080" s="294"/>
      <c r="E25080" s="294"/>
      <c r="F25080" s="294"/>
    </row>
    <row r="25081">
      <c r="A25081" s="294"/>
      <c r="B25081" s="294"/>
      <c r="C25081" s="294"/>
      <c r="D25081" s="294"/>
      <c r="E25081" s="294"/>
      <c r="F25081" s="294"/>
    </row>
    <row r="25082">
      <c r="A25082" s="294" t="s">
        <v>36833</v>
      </c>
      <c r="B25082" s="294"/>
      <c r="C25082" s="294"/>
      <c r="D25082" s="294"/>
      <c r="E25082" s="294"/>
      <c r="F25082" s="294"/>
    </row>
    <row r="25083">
      <c r="A25083" s="294" t="s">
        <v>36943</v>
      </c>
      <c r="B25083" s="294"/>
      <c r="C25083" s="294"/>
      <c r="D25083" s="294"/>
      <c r="E25083" s="294"/>
      <c r="F25083" s="294"/>
    </row>
    <row r="25084">
      <c r="A25084" s="294" t="s">
        <v>36944</v>
      </c>
      <c r="B25084" s="294"/>
      <c r="C25084" s="294"/>
      <c r="D25084" s="294"/>
      <c r="E25084" s="294"/>
      <c r="F25084" s="294"/>
    </row>
    <row r="25085">
      <c r="A25085" s="294" t="s">
        <v>36945</v>
      </c>
      <c r="B25085" s="294"/>
      <c r="C25085" s="294"/>
      <c r="D25085" s="294"/>
      <c r="E25085" s="294"/>
      <c r="F25085" s="294"/>
    </row>
    <row r="25086">
      <c r="A25086" s="294"/>
      <c r="B25086" s="294"/>
      <c r="C25086" s="294"/>
      <c r="D25086" s="294"/>
      <c r="E25086" s="294"/>
      <c r="F25086" s="294"/>
    </row>
    <row r="25087">
      <c r="A25087" s="294" t="s">
        <v>36946</v>
      </c>
      <c r="B25087" s="294"/>
      <c r="C25087" s="294"/>
      <c r="D25087" s="294"/>
      <c r="E25087" s="294"/>
      <c r="F25087" s="294"/>
    </row>
    <row r="25088">
      <c r="A25088" s="294"/>
      <c r="B25088" s="294"/>
      <c r="C25088" s="294"/>
      <c r="D25088" s="294"/>
      <c r="E25088" s="294"/>
      <c r="F25088" s="294"/>
    </row>
    <row r="25089">
      <c r="A25089" s="294" t="s">
        <v>36947</v>
      </c>
      <c r="B25089" s="294"/>
      <c r="C25089" s="294"/>
      <c r="D25089" s="294"/>
      <c r="E25089" s="294"/>
      <c r="F25089" s="294"/>
    </row>
    <row r="25090">
      <c r="A25090" s="294" t="s">
        <v>24211</v>
      </c>
      <c r="B25090" s="294"/>
      <c r="C25090" s="294"/>
      <c r="D25090" s="294"/>
      <c r="E25090" s="294"/>
      <c r="F25090" s="294"/>
    </row>
    <row r="25091">
      <c r="A25091" s="294" t="s">
        <v>36948</v>
      </c>
      <c r="B25091" s="294"/>
      <c r="C25091" s="294"/>
      <c r="D25091" s="294"/>
      <c r="E25091" s="294"/>
      <c r="F25091" s="294"/>
    </row>
    <row r="25092">
      <c r="A25092" s="294"/>
      <c r="B25092" s="294"/>
      <c r="C25092" s="294"/>
      <c r="D25092" s="294"/>
      <c r="E25092" s="294"/>
      <c r="F25092" s="294"/>
    </row>
    <row r="25093">
      <c r="A25093" s="294" t="s">
        <v>21708</v>
      </c>
      <c r="B25093" s="294"/>
      <c r="C25093" s="294"/>
      <c r="D25093" s="294"/>
      <c r="E25093" s="294"/>
      <c r="F25093" s="294"/>
    </row>
    <row r="25094">
      <c r="A25094" s="294"/>
      <c r="B25094" s="294"/>
      <c r="C25094" s="294"/>
      <c r="D25094" s="294"/>
      <c r="E25094" s="294"/>
      <c r="F25094" s="294"/>
    </row>
    <row r="25095">
      <c r="A25095" s="294" t="s">
        <v>36949</v>
      </c>
      <c r="B25095" s="294"/>
      <c r="C25095" s="294"/>
      <c r="D25095" s="294"/>
      <c r="E25095" s="294"/>
      <c r="F25095" s="294"/>
    </row>
    <row r="25096">
      <c r="A25096" s="294" t="str">
        <f>ARRAY_CONSTRAIN(ARRAYFORMULA(-Niruha basti: Dashamoola kwatha), 1, 1)</f>
        <v>#ERROR!</v>
      </c>
      <c r="B25096" s="294"/>
      <c r="C25096" s="294"/>
      <c r="D25096" s="294"/>
      <c r="E25096" s="294"/>
      <c r="F25096" s="294"/>
    </row>
    <row r="25097">
      <c r="A25097" s="294" t="s">
        <v>36950</v>
      </c>
      <c r="B25097" s="294"/>
      <c r="C25097" s="294"/>
      <c r="D25097" s="294"/>
      <c r="E25097" s="294"/>
      <c r="F25097" s="294"/>
    </row>
    <row r="25098">
      <c r="A25098" s="294" t="s">
        <v>36951</v>
      </c>
      <c r="B25098" s="294"/>
      <c r="C25098" s="294"/>
      <c r="D25098" s="294"/>
      <c r="E25098" s="294"/>
      <c r="F25098" s="294"/>
    </row>
    <row r="25099">
      <c r="A25099" s="294" t="s">
        <v>36952</v>
      </c>
      <c r="B25099" s="294"/>
      <c r="C25099" s="294"/>
      <c r="D25099" s="294"/>
      <c r="E25099" s="294"/>
      <c r="F25099" s="294"/>
    </row>
    <row r="25100">
      <c r="A25100" s="294" t="s">
        <v>36953</v>
      </c>
      <c r="B25100" s="294"/>
      <c r="C25100" s="294"/>
      <c r="D25100" s="294"/>
      <c r="E25100" s="294"/>
      <c r="F25100" s="294"/>
    </row>
    <row r="25101">
      <c r="A25101" s="294" t="s">
        <v>36954</v>
      </c>
      <c r="B25101" s="294"/>
      <c r="C25101" s="294"/>
      <c r="D25101" s="294"/>
      <c r="E25101" s="294"/>
      <c r="F25101" s="294"/>
    </row>
    <row r="25102">
      <c r="A25102" s="294" t="s">
        <v>36955</v>
      </c>
      <c r="B25102" s="294"/>
      <c r="C25102" s="294"/>
      <c r="D25102" s="294"/>
      <c r="E25102" s="294"/>
      <c r="F25102" s="294"/>
    </row>
    <row r="25103">
      <c r="A25103" s="294" t="s">
        <v>36956</v>
      </c>
      <c r="B25103" s="294"/>
      <c r="C25103" s="294"/>
      <c r="D25103" s="294"/>
      <c r="E25103" s="294"/>
      <c r="F25103" s="294"/>
    </row>
    <row r="25104">
      <c r="A25104" s="294" t="s">
        <v>36957</v>
      </c>
      <c r="B25104" s="294"/>
      <c r="C25104" s="294"/>
      <c r="D25104" s="294"/>
      <c r="E25104" s="294"/>
      <c r="F25104" s="294"/>
    </row>
    <row r="25105">
      <c r="A25105" s="294" t="s">
        <v>36958</v>
      </c>
      <c r="B25105" s="294"/>
      <c r="C25105" s="294"/>
      <c r="D25105" s="294"/>
      <c r="E25105" s="294"/>
      <c r="F25105" s="294"/>
    </row>
    <row r="25106">
      <c r="A25106" s="294" t="s">
        <v>36959</v>
      </c>
      <c r="B25106" s="294"/>
      <c r="C25106" s="294"/>
      <c r="D25106" s="294"/>
      <c r="E25106" s="294"/>
      <c r="F25106" s="294"/>
    </row>
    <row r="25107">
      <c r="A25107" s="294"/>
      <c r="B25107" s="294"/>
      <c r="C25107" s="294"/>
      <c r="D25107" s="294"/>
      <c r="E25107" s="294"/>
      <c r="F25107" s="294"/>
    </row>
    <row r="25108">
      <c r="A25108" s="294" t="s">
        <v>28124</v>
      </c>
      <c r="B25108" s="294"/>
      <c r="C25108" s="294"/>
      <c r="D25108" s="294"/>
      <c r="E25108" s="294"/>
      <c r="F25108" s="294"/>
    </row>
    <row r="25109">
      <c r="A25109" s="294" t="s">
        <v>36960</v>
      </c>
      <c r="B25109" s="294"/>
      <c r="C25109" s="294"/>
      <c r="D25109" s="294"/>
      <c r="E25109" s="294"/>
      <c r="F25109" s="294"/>
    </row>
    <row r="25110">
      <c r="A25110" s="294" t="s">
        <v>21618</v>
      </c>
      <c r="B25110" s="294"/>
      <c r="C25110" s="294"/>
      <c r="D25110" s="294"/>
      <c r="E25110" s="294"/>
      <c r="F25110" s="294"/>
    </row>
    <row r="25111">
      <c r="A25111" s="294" t="s">
        <v>36961</v>
      </c>
      <c r="B25111" s="294"/>
      <c r="C25111" s="294"/>
      <c r="D25111" s="294"/>
      <c r="E25111" s="294"/>
      <c r="F25111" s="294"/>
    </row>
    <row r="25112">
      <c r="A25112" s="294" t="s">
        <v>36962</v>
      </c>
      <c r="B25112" s="294"/>
      <c r="C25112" s="294"/>
      <c r="D25112" s="294"/>
      <c r="E25112" s="294"/>
      <c r="F25112" s="294"/>
    </row>
    <row r="25113">
      <c r="A25113" s="294"/>
      <c r="B25113" s="294"/>
      <c r="C25113" s="294"/>
      <c r="D25113" s="294"/>
      <c r="E25113" s="294"/>
      <c r="F25113" s="294"/>
    </row>
    <row r="25114">
      <c r="A25114" s="294" t="s">
        <v>24413</v>
      </c>
      <c r="B25114" s="294"/>
      <c r="C25114" s="294"/>
      <c r="D25114" s="294"/>
      <c r="E25114" s="294"/>
      <c r="F25114" s="294"/>
    </row>
    <row r="25115">
      <c r="A25115" s="294" t="s">
        <v>36963</v>
      </c>
      <c r="B25115" s="294"/>
      <c r="C25115" s="294"/>
      <c r="D25115" s="294"/>
      <c r="E25115" s="294"/>
      <c r="F25115" s="294"/>
    </row>
    <row r="25116">
      <c r="A25116" s="294"/>
      <c r="B25116" s="294"/>
      <c r="C25116" s="294"/>
      <c r="D25116" s="294"/>
      <c r="E25116" s="294"/>
      <c r="F25116" s="294"/>
    </row>
    <row r="25117">
      <c r="A25117" s="294" t="s">
        <v>36964</v>
      </c>
      <c r="B25117" s="294"/>
      <c r="C25117" s="294"/>
      <c r="D25117" s="294"/>
      <c r="E25117" s="294"/>
      <c r="F25117" s="294"/>
    </row>
    <row r="25118">
      <c r="A25118" s="294" t="s">
        <v>36965</v>
      </c>
      <c r="B25118" s="294"/>
      <c r="C25118" s="294"/>
      <c r="D25118" s="294"/>
      <c r="E25118" s="294"/>
      <c r="F25118" s="294"/>
    </row>
    <row r="25119">
      <c r="A25119" s="294" t="s">
        <v>36966</v>
      </c>
      <c r="B25119" s="294"/>
      <c r="C25119" s="294"/>
      <c r="D25119" s="294"/>
      <c r="E25119" s="294"/>
      <c r="F25119" s="294"/>
    </row>
    <row r="25120">
      <c r="A25120" s="294" t="s">
        <v>33894</v>
      </c>
      <c r="B25120" s="294"/>
      <c r="C25120" s="294"/>
      <c r="D25120" s="294"/>
      <c r="E25120" s="294"/>
      <c r="F25120" s="294"/>
    </row>
    <row r="25121">
      <c r="A25121" s="294" t="s">
        <v>36967</v>
      </c>
      <c r="B25121" s="294"/>
      <c r="C25121" s="294"/>
      <c r="D25121" s="294"/>
      <c r="E25121" s="294"/>
      <c r="F25121" s="294"/>
    </row>
    <row r="25122">
      <c r="A25122" s="294" t="s">
        <v>36968</v>
      </c>
      <c r="B25122" s="294"/>
      <c r="C25122" s="294"/>
      <c r="D25122" s="294"/>
      <c r="E25122" s="294"/>
      <c r="F25122" s="294"/>
    </row>
    <row r="25123">
      <c r="A25123" s="294" t="s">
        <v>36969</v>
      </c>
      <c r="B25123" s="294"/>
      <c r="C25123" s="294"/>
      <c r="D25123" s="294"/>
      <c r="E25123" s="294"/>
      <c r="F25123" s="294"/>
    </row>
    <row r="25124">
      <c r="A25124" s="294"/>
      <c r="B25124" s="294"/>
      <c r="C25124" s="294"/>
      <c r="D25124" s="294"/>
      <c r="E25124" s="294"/>
      <c r="F25124" s="294"/>
    </row>
    <row r="25125">
      <c r="A25125" s="294" t="s">
        <v>23148</v>
      </c>
      <c r="B25125" s="294"/>
      <c r="C25125" s="294"/>
      <c r="D25125" s="294"/>
      <c r="E25125" s="294"/>
      <c r="F25125" s="294"/>
    </row>
    <row r="25126">
      <c r="A25126" s="294" t="s">
        <v>36970</v>
      </c>
      <c r="B25126" s="294"/>
      <c r="C25126" s="294"/>
      <c r="D25126" s="294"/>
      <c r="E25126" s="294"/>
      <c r="F25126" s="294"/>
    </row>
    <row r="25127">
      <c r="A25127" s="294"/>
      <c r="B25127" s="294"/>
      <c r="C25127" s="294"/>
      <c r="D25127" s="294"/>
      <c r="E25127" s="294"/>
      <c r="F25127" s="294"/>
    </row>
    <row r="25128">
      <c r="A25128" s="294" t="s">
        <v>36971</v>
      </c>
      <c r="B25128" s="294"/>
      <c r="C25128" s="294"/>
      <c r="D25128" s="294"/>
      <c r="E25128" s="294"/>
      <c r="F25128" s="294"/>
    </row>
    <row r="25129">
      <c r="A25129" s="294" t="s">
        <v>22612</v>
      </c>
      <c r="B25129" s="294"/>
      <c r="C25129" s="294"/>
      <c r="D25129" s="294"/>
      <c r="E25129" s="294"/>
      <c r="F25129" s="294"/>
    </row>
    <row r="25130">
      <c r="A25130" s="294" t="s">
        <v>36972</v>
      </c>
      <c r="B25130" s="294"/>
      <c r="C25130" s="294"/>
      <c r="D25130" s="294"/>
      <c r="E25130" s="294"/>
      <c r="F25130" s="294"/>
    </row>
    <row r="25131">
      <c r="A25131" s="294" t="s">
        <v>36973</v>
      </c>
      <c r="B25131" s="294"/>
      <c r="C25131" s="294"/>
      <c r="D25131" s="294"/>
      <c r="E25131" s="294"/>
      <c r="F25131" s="294"/>
    </row>
    <row r="25132">
      <c r="A25132" s="294" t="s">
        <v>36974</v>
      </c>
      <c r="B25132" s="294"/>
      <c r="C25132" s="294"/>
      <c r="D25132" s="294"/>
      <c r="E25132" s="294"/>
      <c r="F25132" s="294"/>
    </row>
    <row r="25133">
      <c r="A25133" s="294"/>
      <c r="B25133" s="294"/>
      <c r="C25133" s="294"/>
      <c r="D25133" s="294"/>
      <c r="E25133" s="294"/>
      <c r="F25133" s="294"/>
    </row>
    <row r="25134">
      <c r="A25134" s="294" t="s">
        <v>21945</v>
      </c>
      <c r="B25134" s="294"/>
      <c r="C25134" s="294"/>
      <c r="D25134" s="294"/>
      <c r="E25134" s="294"/>
      <c r="F25134" s="294"/>
    </row>
    <row r="25135">
      <c r="A25135" s="294" t="s">
        <v>36975</v>
      </c>
      <c r="B25135" s="294"/>
      <c r="C25135" s="294"/>
      <c r="D25135" s="294"/>
      <c r="E25135" s="294"/>
      <c r="F25135" s="294"/>
    </row>
    <row r="25136">
      <c r="A25136" s="294"/>
      <c r="B25136" s="294"/>
      <c r="C25136" s="294"/>
      <c r="D25136" s="294"/>
      <c r="E25136" s="294"/>
      <c r="F25136" s="294"/>
    </row>
    <row r="25137">
      <c r="A25137" s="294" t="s">
        <v>22613</v>
      </c>
      <c r="B25137" s="294"/>
      <c r="C25137" s="294"/>
      <c r="D25137" s="294"/>
      <c r="E25137" s="294"/>
      <c r="F25137" s="294"/>
    </row>
    <row r="25138">
      <c r="A25138" s="294" t="s">
        <v>36976</v>
      </c>
      <c r="B25138" s="294"/>
      <c r="C25138" s="294"/>
      <c r="D25138" s="294"/>
      <c r="E25138" s="294"/>
      <c r="F25138" s="294"/>
    </row>
    <row r="25139">
      <c r="A25139" s="294" t="s">
        <v>36977</v>
      </c>
      <c r="B25139" s="294"/>
      <c r="C25139" s="294"/>
      <c r="D25139" s="294"/>
      <c r="E25139" s="294"/>
      <c r="F25139" s="294"/>
    </row>
    <row r="25140">
      <c r="A25140" s="294" t="s">
        <v>36978</v>
      </c>
      <c r="B25140" s="294"/>
      <c r="C25140" s="294"/>
      <c r="D25140" s="294"/>
      <c r="E25140" s="294"/>
      <c r="F25140" s="294"/>
    </row>
    <row r="25141">
      <c r="A25141" s="294" t="s">
        <v>36979</v>
      </c>
      <c r="B25141" s="294"/>
      <c r="C25141" s="294"/>
      <c r="D25141" s="294"/>
      <c r="E25141" s="294"/>
      <c r="F25141" s="294"/>
    </row>
    <row r="25142">
      <c r="A25142" s="294" t="s">
        <v>36980</v>
      </c>
      <c r="B25142" s="294"/>
      <c r="C25142" s="294"/>
      <c r="D25142" s="294"/>
      <c r="E25142" s="294"/>
      <c r="F25142" s="294"/>
    </row>
    <row r="25143">
      <c r="A25143" s="294" t="s">
        <v>36981</v>
      </c>
      <c r="B25143" s="294"/>
      <c r="C25143" s="294"/>
      <c r="D25143" s="294"/>
      <c r="E25143" s="294"/>
      <c r="F25143" s="294"/>
    </row>
    <row r="25144">
      <c r="A25144" s="294" t="s">
        <v>36982</v>
      </c>
      <c r="B25144" s="294"/>
      <c r="C25144" s="294"/>
      <c r="D25144" s="294"/>
      <c r="E25144" s="294"/>
      <c r="F25144" s="294"/>
    </row>
    <row r="25145">
      <c r="A25145" s="294"/>
      <c r="B25145" s="294"/>
      <c r="C25145" s="294"/>
      <c r="D25145" s="294"/>
      <c r="E25145" s="294"/>
      <c r="F25145" s="294"/>
    </row>
    <row r="25146">
      <c r="A25146" s="294" t="s">
        <v>21401</v>
      </c>
      <c r="B25146" s="294"/>
      <c r="C25146" s="294"/>
      <c r="D25146" s="294"/>
      <c r="E25146" s="294"/>
      <c r="F25146" s="294"/>
    </row>
    <row r="25147">
      <c r="A25147" s="294"/>
      <c r="B25147" s="294"/>
      <c r="C25147" s="294"/>
      <c r="D25147" s="294"/>
      <c r="E25147" s="294"/>
      <c r="F25147" s="294"/>
    </row>
    <row r="25148">
      <c r="A25148" s="294" t="s">
        <v>27102</v>
      </c>
      <c r="B25148" s="294"/>
      <c r="C25148" s="294"/>
      <c r="D25148" s="294"/>
      <c r="E25148" s="294"/>
      <c r="F25148" s="294"/>
    </row>
    <row r="25149">
      <c r="A25149" s="294" t="s">
        <v>36983</v>
      </c>
      <c r="B25149" s="294"/>
      <c r="C25149" s="294"/>
      <c r="D25149" s="294"/>
      <c r="E25149" s="294"/>
      <c r="F25149" s="294"/>
    </row>
    <row r="25150">
      <c r="A25150" s="294" t="s">
        <v>36984</v>
      </c>
      <c r="B25150" s="294"/>
      <c r="C25150" s="294"/>
      <c r="D25150" s="294"/>
      <c r="E25150" s="294"/>
      <c r="F25150" s="294"/>
    </row>
    <row r="25151">
      <c r="A25151" s="294" t="s">
        <v>36985</v>
      </c>
      <c r="B25151" s="294"/>
      <c r="C25151" s="294"/>
      <c r="D25151" s="294"/>
      <c r="E25151" s="294"/>
      <c r="F25151" s="294"/>
    </row>
    <row r="25152">
      <c r="A25152" s="294" t="s">
        <v>36986</v>
      </c>
      <c r="B25152" s="294"/>
      <c r="C25152" s="294"/>
      <c r="D25152" s="294"/>
      <c r="E25152" s="294"/>
      <c r="F25152" s="294"/>
    </row>
    <row r="25153">
      <c r="A25153" s="294" t="s">
        <v>36987</v>
      </c>
      <c r="B25153" s="294"/>
      <c r="C25153" s="294"/>
      <c r="D25153" s="294"/>
      <c r="E25153" s="294"/>
      <c r="F25153" s="294"/>
    </row>
    <row r="25154">
      <c r="A25154" s="294"/>
      <c r="B25154" s="294"/>
      <c r="C25154" s="294"/>
      <c r="D25154" s="294"/>
      <c r="E25154" s="294"/>
      <c r="F25154" s="294"/>
    </row>
    <row r="25155">
      <c r="A25155" s="294" t="s">
        <v>21407</v>
      </c>
      <c r="B25155" s="294"/>
      <c r="C25155" s="294"/>
      <c r="D25155" s="294"/>
      <c r="E25155" s="294"/>
      <c r="F25155" s="294"/>
    </row>
    <row r="25156">
      <c r="A25156" s="294"/>
      <c r="B25156" s="294"/>
      <c r="C25156" s="294"/>
      <c r="D25156" s="294"/>
      <c r="E25156" s="294"/>
      <c r="F25156" s="294"/>
    </row>
    <row r="25157">
      <c r="A25157" s="294" t="s">
        <v>36988</v>
      </c>
      <c r="B25157" s="294"/>
      <c r="C25157" s="294"/>
      <c r="D25157" s="294"/>
      <c r="E25157" s="294"/>
      <c r="F25157" s="294"/>
    </row>
    <row r="25158">
      <c r="A25158" s="294" t="s">
        <v>36989</v>
      </c>
      <c r="B25158" s="294"/>
      <c r="C25158" s="294"/>
      <c r="D25158" s="294"/>
      <c r="E25158" s="294"/>
      <c r="F25158" s="294"/>
    </row>
    <row r="25159">
      <c r="A25159" s="294" t="s">
        <v>36990</v>
      </c>
      <c r="B25159" s="294"/>
      <c r="C25159" s="294"/>
      <c r="D25159" s="294"/>
      <c r="E25159" s="294"/>
      <c r="F25159" s="294"/>
    </row>
    <row r="25160">
      <c r="A25160" s="294" t="s">
        <v>36991</v>
      </c>
      <c r="B25160" s="294"/>
      <c r="C25160" s="294"/>
      <c r="D25160" s="294"/>
      <c r="E25160" s="294"/>
      <c r="F25160" s="294"/>
    </row>
    <row r="25161">
      <c r="A25161" s="294" t="s">
        <v>36992</v>
      </c>
      <c r="B25161" s="294"/>
      <c r="C25161" s="294"/>
      <c r="D25161" s="294"/>
      <c r="E25161" s="294"/>
      <c r="F25161" s="294"/>
    </row>
    <row r="25162">
      <c r="A25162" s="294" t="s">
        <v>36993</v>
      </c>
      <c r="B25162" s="294"/>
      <c r="C25162" s="294"/>
      <c r="D25162" s="294"/>
      <c r="E25162" s="294"/>
      <c r="F25162" s="294"/>
    </row>
    <row r="25163">
      <c r="A25163" s="294" t="s">
        <v>36994</v>
      </c>
      <c r="B25163" s="294"/>
      <c r="C25163" s="294"/>
      <c r="D25163" s="294"/>
      <c r="E25163" s="294"/>
      <c r="F25163" s="294"/>
    </row>
    <row r="25164">
      <c r="A25164" s="294" t="s">
        <v>36995</v>
      </c>
      <c r="B25164" s="294"/>
      <c r="C25164" s="294"/>
      <c r="D25164" s="294"/>
      <c r="E25164" s="294"/>
      <c r="F25164" s="294"/>
    </row>
    <row r="25165">
      <c r="A25165" s="294"/>
      <c r="B25165" s="294"/>
      <c r="C25165" s="294"/>
      <c r="D25165" s="294"/>
      <c r="E25165" s="294"/>
      <c r="F25165" s="294"/>
    </row>
    <row r="25166">
      <c r="A25166" s="294" t="s">
        <v>36996</v>
      </c>
      <c r="B25166" s="294"/>
      <c r="C25166" s="294"/>
      <c r="D25166" s="294"/>
      <c r="E25166" s="294"/>
      <c r="F25166" s="294"/>
    </row>
    <row r="25167">
      <c r="A25167" s="294" t="s">
        <v>36997</v>
      </c>
      <c r="B25167" s="294"/>
      <c r="C25167" s="294"/>
      <c r="D25167" s="294"/>
      <c r="E25167" s="294"/>
      <c r="F25167" s="294"/>
    </row>
    <row r="25168">
      <c r="A25168" s="294"/>
      <c r="B25168" s="294"/>
      <c r="C25168" s="294"/>
      <c r="D25168" s="294"/>
      <c r="E25168" s="294"/>
      <c r="F25168" s="294"/>
    </row>
    <row r="25169">
      <c r="A25169" s="294" t="s">
        <v>36998</v>
      </c>
      <c r="B25169" s="294"/>
      <c r="C25169" s="294"/>
      <c r="D25169" s="294"/>
      <c r="E25169" s="294"/>
      <c r="F25169" s="294"/>
    </row>
    <row r="25170">
      <c r="A25170" s="294" t="s">
        <v>36999</v>
      </c>
      <c r="B25170" s="294"/>
      <c r="C25170" s="294"/>
      <c r="D25170" s="294"/>
      <c r="E25170" s="294"/>
      <c r="F25170" s="294"/>
    </row>
    <row r="25171">
      <c r="A25171" s="294" t="s">
        <v>37000</v>
      </c>
      <c r="B25171" s="294"/>
      <c r="C25171" s="294"/>
      <c r="D25171" s="294"/>
      <c r="E25171" s="294"/>
      <c r="F25171" s="294"/>
    </row>
    <row r="25172">
      <c r="A25172" s="294" t="s">
        <v>37001</v>
      </c>
      <c r="B25172" s="294"/>
      <c r="C25172" s="294"/>
      <c r="D25172" s="294"/>
      <c r="E25172" s="294"/>
      <c r="F25172" s="294"/>
    </row>
    <row r="25173">
      <c r="A25173" s="294" t="s">
        <v>37002</v>
      </c>
      <c r="B25173" s="294"/>
      <c r="C25173" s="294"/>
      <c r="D25173" s="294"/>
      <c r="E25173" s="294"/>
      <c r="F25173" s="294"/>
    </row>
    <row r="25174">
      <c r="A25174" s="294" t="s">
        <v>37003</v>
      </c>
      <c r="B25174" s="294"/>
      <c r="C25174" s="294"/>
      <c r="D25174" s="294"/>
      <c r="E25174" s="294"/>
      <c r="F25174" s="294"/>
    </row>
    <row r="25175">
      <c r="A25175" s="294"/>
      <c r="B25175" s="294"/>
      <c r="C25175" s="294"/>
      <c r="D25175" s="294"/>
      <c r="E25175" s="294"/>
      <c r="F25175" s="294"/>
    </row>
    <row r="25176">
      <c r="A25176" s="294" t="s">
        <v>28124</v>
      </c>
      <c r="B25176" s="294"/>
      <c r="C25176" s="294"/>
      <c r="D25176" s="294"/>
      <c r="E25176" s="294"/>
      <c r="F25176" s="294"/>
    </row>
    <row r="25177">
      <c r="A25177" s="294" t="s">
        <v>36960</v>
      </c>
      <c r="B25177" s="294"/>
      <c r="C25177" s="294"/>
      <c r="D25177" s="294"/>
      <c r="E25177" s="294"/>
      <c r="F25177" s="294"/>
    </row>
    <row r="25178">
      <c r="A25178" s="294" t="s">
        <v>21672</v>
      </c>
      <c r="B25178" s="294"/>
      <c r="C25178" s="294"/>
      <c r="D25178" s="294"/>
      <c r="E25178" s="294"/>
      <c r="F25178" s="294"/>
    </row>
    <row r="25179">
      <c r="A25179" s="294" t="s">
        <v>36961</v>
      </c>
      <c r="B25179" s="294"/>
      <c r="C25179" s="294"/>
      <c r="D25179" s="294"/>
      <c r="E25179" s="294"/>
      <c r="F25179" s="294"/>
    </row>
    <row r="25180">
      <c r="A25180" s="294" t="s">
        <v>36962</v>
      </c>
      <c r="B25180" s="294"/>
      <c r="C25180" s="294"/>
      <c r="D25180" s="294"/>
      <c r="E25180" s="294"/>
      <c r="F25180" s="294"/>
    </row>
    <row r="25181">
      <c r="A25181" s="294"/>
      <c r="B25181" s="294"/>
      <c r="C25181" s="294"/>
      <c r="D25181" s="294"/>
      <c r="E25181" s="294"/>
      <c r="F25181" s="294"/>
    </row>
    <row r="25182">
      <c r="A25182" s="294"/>
      <c r="B25182" s="294"/>
      <c r="C25182" s="294"/>
      <c r="D25182" s="294"/>
      <c r="E25182" s="294"/>
      <c r="F25182" s="294"/>
    </row>
    <row r="25183">
      <c r="A25183" s="294" t="s">
        <v>21315</v>
      </c>
      <c r="B25183" s="294"/>
      <c r="C25183" s="294"/>
      <c r="D25183" s="294"/>
      <c r="E25183" s="294"/>
      <c r="F25183" s="294"/>
    </row>
    <row r="25184">
      <c r="A25184" s="294"/>
      <c r="B25184" s="294"/>
      <c r="C25184" s="294"/>
      <c r="D25184" s="294"/>
      <c r="E25184" s="294"/>
      <c r="F25184" s="294"/>
    </row>
    <row r="25185">
      <c r="A25185" s="294" t="s">
        <v>37004</v>
      </c>
      <c r="B25185" s="294"/>
      <c r="C25185" s="294"/>
      <c r="D25185" s="294"/>
      <c r="E25185" s="294"/>
      <c r="F25185" s="294"/>
    </row>
    <row r="25186">
      <c r="A25186" s="294" t="s">
        <v>37005</v>
      </c>
      <c r="B25186" s="294"/>
      <c r="C25186" s="294"/>
      <c r="D25186" s="294"/>
      <c r="E25186" s="294"/>
      <c r="F25186" s="294"/>
    </row>
    <row r="25187">
      <c r="A25187" s="294" t="s">
        <v>37006</v>
      </c>
      <c r="B25187" s="294"/>
      <c r="C25187" s="294"/>
      <c r="D25187" s="294"/>
      <c r="E25187" s="294"/>
      <c r="F25187" s="294"/>
    </row>
    <row r="25188">
      <c r="A25188" s="294" t="s">
        <v>37007</v>
      </c>
      <c r="B25188" s="294"/>
      <c r="C25188" s="294"/>
      <c r="D25188" s="294"/>
      <c r="E25188" s="294"/>
      <c r="F25188" s="294"/>
    </row>
    <row r="25189">
      <c r="A25189" s="294" t="s">
        <v>37008</v>
      </c>
      <c r="B25189" s="294"/>
      <c r="C25189" s="294"/>
      <c r="D25189" s="294"/>
      <c r="E25189" s="294"/>
      <c r="F25189" s="294"/>
    </row>
    <row r="25190">
      <c r="A25190" s="294" t="s">
        <v>37009</v>
      </c>
      <c r="B25190" s="294"/>
      <c r="C25190" s="294"/>
      <c r="D25190" s="294"/>
      <c r="E25190" s="294"/>
      <c r="F25190" s="294"/>
    </row>
    <row r="25191">
      <c r="A25191" s="294"/>
      <c r="B25191" s="294"/>
      <c r="C25191" s="294"/>
      <c r="D25191" s="294"/>
      <c r="E25191" s="294"/>
      <c r="F25191" s="294"/>
    </row>
    <row r="25192">
      <c r="A25192" s="294" t="s">
        <v>21685</v>
      </c>
      <c r="B25192" s="294"/>
      <c r="C25192" s="294"/>
      <c r="D25192" s="294"/>
      <c r="E25192" s="294"/>
      <c r="F25192" s="294"/>
    </row>
    <row r="25193">
      <c r="A25193" s="294"/>
      <c r="B25193" s="294"/>
      <c r="C25193" s="294"/>
      <c r="D25193" s="294"/>
      <c r="E25193" s="294"/>
      <c r="F25193" s="294"/>
    </row>
    <row r="25194">
      <c r="A25194" s="294" t="s">
        <v>37010</v>
      </c>
      <c r="B25194" s="294"/>
      <c r="C25194" s="294"/>
      <c r="D25194" s="294"/>
      <c r="E25194" s="294"/>
      <c r="F25194" s="294"/>
    </row>
    <row r="25195">
      <c r="A25195" s="294" t="s">
        <v>37011</v>
      </c>
      <c r="B25195" s="294"/>
      <c r="C25195" s="294"/>
      <c r="D25195" s="294"/>
      <c r="E25195" s="294"/>
      <c r="F25195" s="294"/>
    </row>
    <row r="25196">
      <c r="A25196" s="294" t="s">
        <v>37012</v>
      </c>
      <c r="B25196" s="294"/>
      <c r="C25196" s="294"/>
      <c r="D25196" s="294"/>
      <c r="E25196" s="294"/>
      <c r="F25196" s="294"/>
    </row>
    <row r="25197">
      <c r="A25197" s="294" t="s">
        <v>37013</v>
      </c>
      <c r="B25197" s="294"/>
      <c r="C25197" s="294"/>
      <c r="D25197" s="294"/>
      <c r="E25197" s="294"/>
      <c r="F25197" s="294"/>
    </row>
    <row r="25198">
      <c r="A25198" s="294" t="s">
        <v>37014</v>
      </c>
      <c r="B25198" s="294"/>
      <c r="C25198" s="294"/>
      <c r="D25198" s="294"/>
      <c r="E25198" s="294"/>
      <c r="F25198" s="294"/>
    </row>
    <row r="25199">
      <c r="A25199" s="294"/>
      <c r="B25199" s="294"/>
      <c r="C25199" s="294"/>
      <c r="D25199" s="294"/>
      <c r="E25199" s="294"/>
      <c r="F25199" s="294"/>
    </row>
    <row r="25200">
      <c r="A25200" s="294" t="s">
        <v>21692</v>
      </c>
      <c r="B25200" s="294"/>
      <c r="C25200" s="294"/>
      <c r="D25200" s="294"/>
      <c r="E25200" s="294"/>
      <c r="F25200" s="294"/>
    </row>
    <row r="25201">
      <c r="A25201" s="294"/>
      <c r="B25201" s="294"/>
      <c r="C25201" s="294"/>
      <c r="D25201" s="294"/>
      <c r="E25201" s="294"/>
      <c r="F25201" s="294"/>
    </row>
    <row r="25202">
      <c r="A25202" s="294" t="s">
        <v>37015</v>
      </c>
      <c r="B25202" s="294"/>
      <c r="C25202" s="294"/>
      <c r="D25202" s="294"/>
      <c r="E25202" s="294"/>
      <c r="F25202" s="294"/>
    </row>
    <row r="25203">
      <c r="A25203" s="294" t="s">
        <v>37016</v>
      </c>
      <c r="B25203" s="294"/>
      <c r="C25203" s="294"/>
      <c r="D25203" s="294"/>
      <c r="E25203" s="294"/>
      <c r="F25203" s="294"/>
    </row>
    <row r="25204">
      <c r="A25204" s="294" t="s">
        <v>37017</v>
      </c>
      <c r="B25204" s="294"/>
      <c r="C25204" s="294"/>
      <c r="D25204" s="294"/>
      <c r="E25204" s="294"/>
      <c r="F25204" s="294"/>
    </row>
    <row r="25205">
      <c r="A25205" s="294" t="s">
        <v>37018</v>
      </c>
      <c r="B25205" s="294"/>
      <c r="C25205" s="294"/>
      <c r="D25205" s="294"/>
      <c r="E25205" s="294"/>
      <c r="F25205" s="294"/>
    </row>
    <row r="25206">
      <c r="A25206" s="294" t="s">
        <v>37019</v>
      </c>
      <c r="B25206" s="294"/>
      <c r="C25206" s="294"/>
      <c r="D25206" s="294"/>
      <c r="E25206" s="294"/>
      <c r="F25206" s="294"/>
    </row>
    <row r="25207">
      <c r="A25207" s="294" t="s">
        <v>37020</v>
      </c>
      <c r="B25207" s="294"/>
      <c r="C25207" s="294"/>
      <c r="D25207" s="294"/>
      <c r="E25207" s="294"/>
      <c r="F25207" s="294"/>
    </row>
    <row r="25208">
      <c r="A25208" s="294" t="s">
        <v>37021</v>
      </c>
      <c r="B25208" s="294"/>
      <c r="C25208" s="294"/>
      <c r="D25208" s="294"/>
      <c r="E25208" s="294"/>
      <c r="F25208" s="294"/>
    </row>
    <row r="25209">
      <c r="A25209" s="294" t="s">
        <v>37022</v>
      </c>
      <c r="B25209" s="294"/>
      <c r="C25209" s="294"/>
      <c r="D25209" s="294"/>
      <c r="E25209" s="294"/>
      <c r="F25209" s="294"/>
    </row>
    <row r="25210">
      <c r="A25210" s="294"/>
      <c r="B25210" s="294"/>
      <c r="C25210" s="294"/>
      <c r="D25210" s="294"/>
      <c r="E25210" s="294"/>
      <c r="F25210" s="294"/>
    </row>
    <row r="25211">
      <c r="A25211" s="294" t="s">
        <v>22572</v>
      </c>
      <c r="B25211" s="294"/>
      <c r="C25211" s="294"/>
      <c r="D25211" s="294"/>
      <c r="E25211" s="294"/>
      <c r="F25211" s="294"/>
    </row>
    <row r="25212">
      <c r="A25212" s="294" t="s">
        <v>37023</v>
      </c>
      <c r="B25212" s="294"/>
      <c r="C25212" s="294"/>
      <c r="D25212" s="294"/>
      <c r="E25212" s="294"/>
      <c r="F25212" s="294"/>
    </row>
    <row r="25213">
      <c r="A25213" s="294"/>
      <c r="B25213" s="294"/>
      <c r="C25213" s="294"/>
      <c r="D25213" s="294"/>
      <c r="E25213" s="294"/>
      <c r="F25213" s="294"/>
    </row>
    <row r="25214">
      <c r="A25214" s="294" t="s">
        <v>37024</v>
      </c>
      <c r="B25214" s="294"/>
      <c r="C25214" s="294"/>
      <c r="D25214" s="294"/>
      <c r="E25214" s="294"/>
      <c r="F25214" s="294"/>
    </row>
    <row r="25215">
      <c r="A25215" s="294" t="s">
        <v>37025</v>
      </c>
      <c r="B25215" s="294"/>
      <c r="C25215" s="294"/>
      <c r="D25215" s="294"/>
      <c r="E25215" s="294"/>
      <c r="F25215" s="294"/>
    </row>
    <row r="25216">
      <c r="A25216" s="294" t="s">
        <v>37026</v>
      </c>
      <c r="B25216" s="294"/>
      <c r="C25216" s="294"/>
      <c r="D25216" s="294"/>
      <c r="E25216" s="294"/>
      <c r="F25216" s="294"/>
    </row>
    <row r="25217">
      <c r="A25217" s="294" t="s">
        <v>37027</v>
      </c>
      <c r="B25217" s="294"/>
      <c r="C25217" s="294"/>
      <c r="D25217" s="294"/>
      <c r="E25217" s="294"/>
      <c r="F25217" s="294"/>
    </row>
    <row r="25218">
      <c r="A25218" s="294"/>
      <c r="B25218" s="294"/>
      <c r="C25218" s="294"/>
      <c r="D25218" s="294"/>
      <c r="E25218" s="294"/>
      <c r="F25218" s="294"/>
    </row>
    <row r="25219">
      <c r="A25219" s="294" t="s">
        <v>22948</v>
      </c>
      <c r="B25219" s="294"/>
      <c r="C25219" s="294"/>
      <c r="D25219" s="294"/>
      <c r="E25219" s="294"/>
      <c r="F25219" s="294"/>
    </row>
    <row r="25220">
      <c r="A25220" s="294"/>
      <c r="B25220" s="294"/>
      <c r="C25220" s="294"/>
      <c r="D25220" s="294"/>
      <c r="E25220" s="294"/>
      <c r="F25220" s="294"/>
    </row>
    <row r="25221">
      <c r="A25221" s="294" t="s">
        <v>37028</v>
      </c>
      <c r="B25221" s="294"/>
      <c r="C25221" s="294"/>
      <c r="D25221" s="294"/>
      <c r="E25221" s="294"/>
      <c r="F25221" s="294"/>
    </row>
    <row r="25222">
      <c r="A25222" s="294" t="s">
        <v>37029</v>
      </c>
      <c r="B25222" s="294"/>
      <c r="C25222" s="294"/>
      <c r="D25222" s="294"/>
      <c r="E25222" s="294"/>
      <c r="F25222" s="294"/>
    </row>
    <row r="25223">
      <c r="A25223" s="294" t="s">
        <v>37030</v>
      </c>
      <c r="B25223" s="294"/>
      <c r="C25223" s="294"/>
      <c r="D25223" s="294"/>
      <c r="E25223" s="294"/>
      <c r="F25223" s="294"/>
    </row>
    <row r="25224">
      <c r="A25224" s="294"/>
      <c r="B25224" s="294"/>
      <c r="C25224" s="294"/>
      <c r="D25224" s="294"/>
      <c r="E25224" s="294"/>
      <c r="F25224" s="294"/>
    </row>
    <row r="25225">
      <c r="A25225" s="294" t="s">
        <v>37031</v>
      </c>
      <c r="B25225" s="294"/>
      <c r="C25225" s="294"/>
      <c r="D25225" s="294"/>
      <c r="E25225" s="294"/>
      <c r="F25225" s="294"/>
    </row>
    <row r="25226">
      <c r="A25226" s="294"/>
      <c r="B25226" s="294"/>
      <c r="C25226" s="294"/>
      <c r="D25226" s="294"/>
      <c r="E25226" s="294"/>
      <c r="F25226" s="294"/>
    </row>
    <row r="25227">
      <c r="A25227" s="294" t="s">
        <v>37032</v>
      </c>
      <c r="B25227" s="294"/>
      <c r="C25227" s="294"/>
      <c r="D25227" s="294"/>
      <c r="E25227" s="294"/>
      <c r="F25227" s="294"/>
    </row>
    <row r="25228">
      <c r="A25228" s="294" t="s">
        <v>37033</v>
      </c>
      <c r="B25228" s="294"/>
      <c r="C25228" s="294"/>
      <c r="D25228" s="294"/>
      <c r="E25228" s="294"/>
      <c r="F25228" s="294"/>
    </row>
    <row r="25229">
      <c r="A25229" s="294" t="s">
        <v>37034</v>
      </c>
      <c r="B25229" s="294"/>
      <c r="C25229" s="294"/>
      <c r="D25229" s="294"/>
      <c r="E25229" s="294"/>
      <c r="F25229" s="294"/>
    </row>
    <row r="25230">
      <c r="A25230" s="294" t="s">
        <v>37035</v>
      </c>
      <c r="B25230" s="294"/>
      <c r="C25230" s="294"/>
      <c r="D25230" s="294"/>
      <c r="E25230" s="294"/>
      <c r="F25230" s="294"/>
    </row>
    <row r="25231">
      <c r="A25231" s="294" t="s">
        <v>37036</v>
      </c>
      <c r="B25231" s="294"/>
      <c r="C25231" s="294"/>
      <c r="D25231" s="294"/>
      <c r="E25231" s="294"/>
      <c r="F25231" s="294"/>
    </row>
    <row r="25232">
      <c r="A25232" s="294" t="s">
        <v>21892</v>
      </c>
      <c r="B25232" s="294"/>
      <c r="C25232" s="294"/>
      <c r="D25232" s="294"/>
      <c r="E25232" s="294"/>
      <c r="F25232" s="294"/>
    </row>
    <row r="25233">
      <c r="A25233" s="294" t="s">
        <v>37037</v>
      </c>
      <c r="B25233" s="294"/>
      <c r="C25233" s="294"/>
      <c r="D25233" s="294"/>
      <c r="E25233" s="294"/>
      <c r="F25233" s="294"/>
    </row>
    <row r="25234">
      <c r="A25234" s="294" t="s">
        <v>37038</v>
      </c>
      <c r="B25234" s="294"/>
      <c r="C25234" s="294"/>
      <c r="D25234" s="294"/>
      <c r="E25234" s="294"/>
      <c r="F25234" s="294"/>
    </row>
    <row r="25235">
      <c r="A25235" s="294"/>
      <c r="B25235" s="294"/>
      <c r="C25235" s="294"/>
      <c r="D25235" s="294"/>
      <c r="E25235" s="294"/>
      <c r="F25235" s="294"/>
    </row>
    <row r="25236">
      <c r="A25236" s="294" t="s">
        <v>28124</v>
      </c>
      <c r="B25236" s="294"/>
      <c r="C25236" s="294"/>
      <c r="D25236" s="294"/>
      <c r="E25236" s="294"/>
      <c r="F25236" s="294"/>
    </row>
    <row r="25237">
      <c r="A25237" s="294" t="s">
        <v>37039</v>
      </c>
      <c r="B25237" s="294"/>
      <c r="C25237" s="294"/>
      <c r="D25237" s="294"/>
      <c r="E25237" s="294"/>
      <c r="F25237" s="294"/>
    </row>
    <row r="25238">
      <c r="A25238" s="294" t="s">
        <v>37040</v>
      </c>
      <c r="B25238" s="294"/>
      <c r="C25238" s="294"/>
      <c r="D25238" s="294"/>
      <c r="E25238" s="294"/>
      <c r="F25238" s="294"/>
    </row>
    <row r="25239">
      <c r="A25239" s="294" t="s">
        <v>37041</v>
      </c>
      <c r="B25239" s="294"/>
      <c r="C25239" s="294"/>
      <c r="D25239" s="294"/>
      <c r="E25239" s="294"/>
      <c r="F25239" s="294"/>
    </row>
    <row r="25240">
      <c r="A25240" s="294" t="s">
        <v>37042</v>
      </c>
      <c r="B25240" s="294"/>
      <c r="C25240" s="294"/>
      <c r="D25240" s="294"/>
      <c r="E25240" s="294"/>
      <c r="F25240" s="294"/>
    </row>
    <row r="25241">
      <c r="A25241" s="294" t="s">
        <v>37043</v>
      </c>
      <c r="B25241" s="294"/>
      <c r="C25241" s="294"/>
      <c r="D25241" s="294"/>
      <c r="E25241" s="294"/>
      <c r="F25241" s="294"/>
    </row>
    <row r="25242">
      <c r="A25242" s="294" t="s">
        <v>21618</v>
      </c>
      <c r="B25242" s="294"/>
      <c r="C25242" s="294"/>
      <c r="D25242" s="294"/>
      <c r="E25242" s="294"/>
      <c r="F25242" s="294"/>
    </row>
    <row r="25243">
      <c r="A25243" s="294" t="s">
        <v>37044</v>
      </c>
      <c r="B25243" s="294"/>
      <c r="C25243" s="294"/>
      <c r="D25243" s="294"/>
      <c r="E25243" s="294"/>
      <c r="F25243" s="294"/>
    </row>
    <row r="25244">
      <c r="A25244" s="294"/>
      <c r="B25244" s="294"/>
      <c r="C25244" s="294"/>
      <c r="D25244" s="294"/>
      <c r="E25244" s="294"/>
      <c r="F25244" s="294"/>
    </row>
    <row r="25245">
      <c r="A25245" s="294" t="s">
        <v>24413</v>
      </c>
      <c r="B25245" s="294"/>
      <c r="C25245" s="294"/>
      <c r="D25245" s="294"/>
      <c r="E25245" s="294"/>
      <c r="F25245" s="294"/>
    </row>
    <row r="25246">
      <c r="A25246" s="294" t="s">
        <v>37045</v>
      </c>
      <c r="B25246" s="294"/>
      <c r="C25246" s="294"/>
      <c r="D25246" s="294"/>
      <c r="E25246" s="294"/>
      <c r="F25246" s="294"/>
    </row>
    <row r="25247">
      <c r="A25247" s="294"/>
      <c r="B25247" s="294"/>
      <c r="C25247" s="294"/>
      <c r="D25247" s="294"/>
      <c r="E25247" s="294"/>
      <c r="F25247" s="294"/>
    </row>
    <row r="25248">
      <c r="A25248" s="294" t="s">
        <v>37046</v>
      </c>
      <c r="B25248" s="294"/>
      <c r="C25248" s="294"/>
      <c r="D25248" s="294"/>
      <c r="E25248" s="294"/>
      <c r="F25248" s="294"/>
    </row>
    <row r="25249">
      <c r="A25249" s="294" t="s">
        <v>37047</v>
      </c>
      <c r="B25249" s="294"/>
      <c r="C25249" s="294"/>
      <c r="D25249" s="294"/>
      <c r="E25249" s="294"/>
      <c r="F25249" s="294"/>
    </row>
    <row r="25250">
      <c r="A25250" s="294" t="s">
        <v>37048</v>
      </c>
      <c r="B25250" s="294"/>
      <c r="C25250" s="294"/>
      <c r="D25250" s="294"/>
      <c r="E25250" s="294"/>
      <c r="F25250" s="294"/>
    </row>
    <row r="25251">
      <c r="A25251" s="294" t="s">
        <v>37049</v>
      </c>
      <c r="B25251" s="294"/>
      <c r="C25251" s="294"/>
      <c r="D25251" s="294"/>
      <c r="E25251" s="294"/>
      <c r="F25251" s="294"/>
    </row>
    <row r="25252">
      <c r="A25252" s="294" t="s">
        <v>37050</v>
      </c>
      <c r="B25252" s="294"/>
      <c r="C25252" s="294"/>
      <c r="D25252" s="294"/>
      <c r="E25252" s="294"/>
      <c r="F25252" s="294"/>
    </row>
    <row r="25253">
      <c r="A25253" s="294" t="s">
        <v>34558</v>
      </c>
      <c r="B25253" s="294"/>
      <c r="C25253" s="294"/>
      <c r="D25253" s="294"/>
      <c r="E25253" s="294"/>
      <c r="F25253" s="294"/>
    </row>
    <row r="25254">
      <c r="A25254" s="294" t="s">
        <v>37051</v>
      </c>
      <c r="B25254" s="294"/>
      <c r="C25254" s="294"/>
      <c r="D25254" s="294"/>
      <c r="E25254" s="294"/>
      <c r="F25254" s="294"/>
    </row>
    <row r="25255">
      <c r="A25255" s="294" t="s">
        <v>37052</v>
      </c>
      <c r="B25255" s="294"/>
      <c r="C25255" s="294"/>
      <c r="D25255" s="294"/>
      <c r="E25255" s="294"/>
      <c r="F25255" s="294"/>
    </row>
    <row r="25256">
      <c r="A25256" s="294"/>
      <c r="B25256" s="294"/>
      <c r="C25256" s="294"/>
      <c r="D25256" s="294"/>
      <c r="E25256" s="294"/>
      <c r="F25256" s="294"/>
    </row>
    <row r="25257">
      <c r="A25257" s="294" t="s">
        <v>26406</v>
      </c>
      <c r="B25257" s="294"/>
      <c r="C25257" s="294"/>
      <c r="D25257" s="294"/>
      <c r="E25257" s="294"/>
      <c r="F25257" s="294"/>
    </row>
    <row r="25258">
      <c r="A25258" s="294"/>
      <c r="B25258" s="294"/>
      <c r="C25258" s="294"/>
      <c r="D25258" s="294"/>
      <c r="E25258" s="294"/>
      <c r="F25258" s="294"/>
    </row>
    <row r="25259">
      <c r="A25259" s="294" t="s">
        <v>37053</v>
      </c>
      <c r="B25259" s="294"/>
      <c r="C25259" s="294"/>
      <c r="D25259" s="294"/>
      <c r="E25259" s="294"/>
      <c r="F25259" s="294"/>
    </row>
    <row r="25260">
      <c r="A25260" s="294" t="s">
        <v>37054</v>
      </c>
      <c r="B25260" s="294"/>
      <c r="C25260" s="294"/>
      <c r="D25260" s="294"/>
      <c r="E25260" s="294"/>
      <c r="F25260" s="294"/>
    </row>
    <row r="25261">
      <c r="A25261" s="294" t="s">
        <v>33902</v>
      </c>
      <c r="B25261" s="294"/>
      <c r="C25261" s="294"/>
      <c r="D25261" s="294"/>
      <c r="E25261" s="294"/>
      <c r="F25261" s="294"/>
    </row>
    <row r="25262">
      <c r="A25262" s="294" t="s">
        <v>37055</v>
      </c>
      <c r="B25262" s="294"/>
      <c r="C25262" s="294"/>
      <c r="D25262" s="294"/>
      <c r="E25262" s="294"/>
      <c r="F25262" s="294"/>
    </row>
    <row r="25263">
      <c r="A25263" s="294" t="s">
        <v>37056</v>
      </c>
      <c r="B25263" s="294"/>
      <c r="C25263" s="294"/>
      <c r="D25263" s="294"/>
      <c r="E25263" s="294"/>
      <c r="F25263" s="294"/>
    </row>
    <row r="25264">
      <c r="A25264" s="294"/>
      <c r="B25264" s="294"/>
      <c r="C25264" s="294"/>
      <c r="D25264" s="294"/>
      <c r="E25264" s="294"/>
      <c r="F25264" s="294"/>
    </row>
    <row r="25265">
      <c r="A25265" s="294" t="s">
        <v>21945</v>
      </c>
      <c r="B25265" s="294"/>
      <c r="C25265" s="294"/>
      <c r="D25265" s="294"/>
      <c r="E25265" s="294"/>
      <c r="F25265" s="294"/>
    </row>
    <row r="25266">
      <c r="A25266" s="294" t="s">
        <v>23813</v>
      </c>
      <c r="B25266" s="294"/>
      <c r="C25266" s="294"/>
      <c r="D25266" s="294"/>
      <c r="E25266" s="294"/>
      <c r="F25266" s="294"/>
    </row>
    <row r="25267">
      <c r="A25267" s="294"/>
      <c r="B25267" s="294"/>
      <c r="C25267" s="294"/>
      <c r="D25267" s="294"/>
      <c r="E25267" s="294"/>
      <c r="F25267" s="294"/>
    </row>
    <row r="25268">
      <c r="A25268" s="294" t="s">
        <v>37057</v>
      </c>
      <c r="B25268" s="294"/>
      <c r="C25268" s="294"/>
      <c r="D25268" s="294"/>
      <c r="E25268" s="294"/>
      <c r="F25268" s="294"/>
    </row>
    <row r="25269">
      <c r="A25269" s="294" t="s">
        <v>37058</v>
      </c>
      <c r="B25269" s="294"/>
      <c r="C25269" s="294"/>
      <c r="D25269" s="294"/>
      <c r="E25269" s="294"/>
      <c r="F25269" s="294"/>
    </row>
    <row r="25270">
      <c r="A25270" s="294" t="s">
        <v>37059</v>
      </c>
      <c r="B25270" s="294"/>
      <c r="C25270" s="294"/>
      <c r="D25270" s="294"/>
      <c r="E25270" s="294"/>
      <c r="F25270" s="294"/>
    </row>
    <row r="25271">
      <c r="A25271" s="294" t="s">
        <v>37060</v>
      </c>
      <c r="B25271" s="294"/>
      <c r="C25271" s="294"/>
      <c r="D25271" s="294"/>
      <c r="E25271" s="294"/>
      <c r="F25271" s="294"/>
    </row>
    <row r="25272">
      <c r="A25272" s="294" t="s">
        <v>37061</v>
      </c>
      <c r="B25272" s="294"/>
      <c r="C25272" s="294"/>
      <c r="D25272" s="294"/>
      <c r="E25272" s="294"/>
      <c r="F25272" s="294"/>
    </row>
    <row r="25273">
      <c r="A25273" s="294" t="s">
        <v>34558</v>
      </c>
      <c r="B25273" s="294"/>
      <c r="C25273" s="294"/>
      <c r="D25273" s="294"/>
      <c r="E25273" s="294"/>
      <c r="F25273" s="294"/>
    </row>
    <row r="25274">
      <c r="A25274" s="294" t="s">
        <v>37062</v>
      </c>
      <c r="B25274" s="294"/>
      <c r="C25274" s="294"/>
      <c r="D25274" s="294"/>
      <c r="E25274" s="294"/>
      <c r="F25274" s="294"/>
    </row>
    <row r="25275">
      <c r="A25275" s="294"/>
      <c r="B25275" s="294"/>
      <c r="C25275" s="294"/>
      <c r="D25275" s="294"/>
      <c r="E25275" s="294"/>
      <c r="F25275" s="294"/>
    </row>
    <row r="25276">
      <c r="A25276" s="294"/>
      <c r="B25276" s="294"/>
      <c r="C25276" s="294"/>
      <c r="D25276" s="294"/>
      <c r="E25276" s="294"/>
      <c r="F25276" s="294"/>
    </row>
    <row r="25277">
      <c r="A25277" s="294" t="s">
        <v>21401</v>
      </c>
      <c r="B25277" s="294"/>
      <c r="C25277" s="294"/>
      <c r="D25277" s="294"/>
      <c r="E25277" s="294"/>
      <c r="F25277" s="294"/>
    </row>
    <row r="25278">
      <c r="A25278" s="294"/>
      <c r="B25278" s="294"/>
      <c r="C25278" s="294"/>
      <c r="D25278" s="294"/>
      <c r="E25278" s="294"/>
      <c r="F25278" s="294"/>
    </row>
    <row r="25279">
      <c r="A25279" s="294" t="s">
        <v>37063</v>
      </c>
      <c r="B25279" s="294"/>
      <c r="C25279" s="294"/>
      <c r="D25279" s="294"/>
      <c r="E25279" s="294"/>
      <c r="F25279" s="294"/>
    </row>
    <row r="25280">
      <c r="A25280" s="294" t="s">
        <v>37064</v>
      </c>
      <c r="B25280" s="294"/>
      <c r="C25280" s="294"/>
      <c r="D25280" s="294"/>
      <c r="E25280" s="294"/>
      <c r="F25280" s="294"/>
    </row>
    <row r="25281">
      <c r="A25281" s="294" t="s">
        <v>37065</v>
      </c>
      <c r="B25281" s="294"/>
      <c r="C25281" s="294"/>
      <c r="D25281" s="294"/>
      <c r="E25281" s="294"/>
      <c r="F25281" s="294"/>
    </row>
    <row r="25282">
      <c r="A25282" s="294" t="s">
        <v>37066</v>
      </c>
      <c r="B25282" s="294"/>
      <c r="C25282" s="294"/>
      <c r="D25282" s="294"/>
      <c r="E25282" s="294"/>
      <c r="F25282" s="294"/>
    </row>
    <row r="25283">
      <c r="A25283" s="294" t="s">
        <v>37067</v>
      </c>
      <c r="B25283" s="294"/>
      <c r="C25283" s="294"/>
      <c r="D25283" s="294"/>
      <c r="E25283" s="294"/>
      <c r="F25283" s="294"/>
    </row>
    <row r="25284">
      <c r="A25284" s="294" t="s">
        <v>37068</v>
      </c>
      <c r="B25284" s="294"/>
      <c r="C25284" s="294"/>
      <c r="D25284" s="294"/>
      <c r="E25284" s="294"/>
      <c r="F25284" s="294"/>
    </row>
    <row r="25285">
      <c r="A25285" s="294" t="s">
        <v>37069</v>
      </c>
      <c r="B25285" s="294"/>
      <c r="C25285" s="294"/>
      <c r="D25285" s="294"/>
      <c r="E25285" s="294"/>
      <c r="F25285" s="294"/>
    </row>
    <row r="25286">
      <c r="A25286" s="294"/>
      <c r="B25286" s="294"/>
      <c r="C25286" s="294"/>
      <c r="D25286" s="294"/>
      <c r="E25286" s="294"/>
      <c r="F25286" s="294"/>
    </row>
    <row r="25287">
      <c r="A25287" s="294"/>
      <c r="B25287" s="294"/>
      <c r="C25287" s="294"/>
      <c r="D25287" s="294"/>
      <c r="E25287" s="294"/>
      <c r="F25287" s="294"/>
    </row>
    <row r="25288">
      <c r="A25288" s="294" t="s">
        <v>22239</v>
      </c>
      <c r="B25288" s="294"/>
      <c r="C25288" s="294"/>
      <c r="D25288" s="294"/>
      <c r="E25288" s="294"/>
      <c r="F25288" s="294"/>
    </row>
    <row r="25289">
      <c r="A25289" s="294"/>
      <c r="B25289" s="294"/>
      <c r="C25289" s="294"/>
      <c r="D25289" s="294"/>
      <c r="E25289" s="294"/>
      <c r="F25289" s="294"/>
    </row>
    <row r="25290">
      <c r="A25290" s="294" t="s">
        <v>37070</v>
      </c>
      <c r="B25290" s="294"/>
      <c r="C25290" s="294"/>
      <c r="D25290" s="294"/>
      <c r="E25290" s="294"/>
      <c r="F25290" s="294"/>
    </row>
    <row r="25291">
      <c r="A25291" s="294"/>
      <c r="B25291" s="294"/>
      <c r="C25291" s="294"/>
      <c r="D25291" s="294"/>
      <c r="E25291" s="294"/>
      <c r="F25291" s="294"/>
    </row>
    <row r="25292">
      <c r="A25292" s="294" t="s">
        <v>37071</v>
      </c>
      <c r="B25292" s="294"/>
      <c r="C25292" s="294"/>
      <c r="D25292" s="294"/>
      <c r="E25292" s="294"/>
      <c r="F25292" s="294"/>
    </row>
    <row r="25293">
      <c r="A25293" s="294" t="s">
        <v>37072</v>
      </c>
      <c r="B25293" s="294"/>
      <c r="C25293" s="294"/>
      <c r="D25293" s="294"/>
      <c r="E25293" s="294"/>
      <c r="F25293" s="294"/>
    </row>
    <row r="25294">
      <c r="A25294" s="294" t="s">
        <v>37073</v>
      </c>
      <c r="B25294" s="294"/>
      <c r="C25294" s="294"/>
      <c r="D25294" s="294"/>
      <c r="E25294" s="294"/>
      <c r="F25294" s="294"/>
    </row>
    <row r="25295">
      <c r="A25295" s="294" t="s">
        <v>37074</v>
      </c>
      <c r="B25295" s="294"/>
      <c r="C25295" s="294"/>
      <c r="D25295" s="294"/>
      <c r="E25295" s="294"/>
      <c r="F25295" s="294"/>
    </row>
    <row r="25296">
      <c r="A25296" s="294" t="s">
        <v>37075</v>
      </c>
      <c r="B25296" s="294"/>
      <c r="C25296" s="294"/>
      <c r="D25296" s="294"/>
      <c r="E25296" s="294"/>
      <c r="F25296" s="294"/>
    </row>
    <row r="25297">
      <c r="A25297" s="294" t="s">
        <v>37076</v>
      </c>
      <c r="B25297" s="294"/>
      <c r="C25297" s="294"/>
      <c r="D25297" s="294"/>
      <c r="E25297" s="294"/>
      <c r="F25297" s="294"/>
    </row>
    <row r="25298">
      <c r="A25298" s="294" t="s">
        <v>37077</v>
      </c>
      <c r="B25298" s="294"/>
      <c r="C25298" s="294"/>
      <c r="D25298" s="294"/>
      <c r="E25298" s="294"/>
      <c r="F25298" s="294"/>
    </row>
    <row r="25299">
      <c r="A25299" s="294"/>
      <c r="B25299" s="294"/>
      <c r="C25299" s="294"/>
      <c r="D25299" s="294"/>
      <c r="E25299" s="294"/>
      <c r="F25299" s="294"/>
    </row>
    <row r="25300">
      <c r="A25300" s="294" t="s">
        <v>21990</v>
      </c>
      <c r="B25300" s="294"/>
      <c r="C25300" s="294"/>
      <c r="D25300" s="294"/>
      <c r="E25300" s="294"/>
      <c r="F25300" s="294"/>
    </row>
    <row r="25301">
      <c r="A25301" s="294"/>
      <c r="B25301" s="294"/>
      <c r="C25301" s="294"/>
      <c r="D25301" s="294"/>
      <c r="E25301" s="294"/>
      <c r="F25301" s="294"/>
    </row>
    <row r="25302">
      <c r="A25302" s="294" t="s">
        <v>37078</v>
      </c>
      <c r="B25302" s="294"/>
      <c r="C25302" s="294"/>
      <c r="D25302" s="294"/>
      <c r="E25302" s="294"/>
      <c r="F25302" s="294"/>
    </row>
    <row r="25303">
      <c r="A25303" s="294" t="s">
        <v>37079</v>
      </c>
      <c r="B25303" s="294"/>
      <c r="C25303" s="294"/>
      <c r="D25303" s="294"/>
      <c r="E25303" s="294"/>
      <c r="F25303" s="294"/>
    </row>
    <row r="25304">
      <c r="A25304" s="294" t="s">
        <v>37080</v>
      </c>
      <c r="B25304" s="294"/>
      <c r="C25304" s="294"/>
      <c r="D25304" s="294"/>
      <c r="E25304" s="294"/>
      <c r="F25304" s="294"/>
    </row>
    <row r="25305">
      <c r="A25305" s="294" t="s">
        <v>37081</v>
      </c>
      <c r="B25305" s="294"/>
      <c r="C25305" s="294"/>
      <c r="D25305" s="294"/>
      <c r="E25305" s="294"/>
      <c r="F25305" s="294"/>
    </row>
    <row r="25306">
      <c r="A25306" s="294" t="s">
        <v>37082</v>
      </c>
      <c r="B25306" s="294"/>
      <c r="C25306" s="294"/>
      <c r="D25306" s="294"/>
      <c r="E25306" s="294"/>
      <c r="F25306" s="294"/>
    </row>
    <row r="25307">
      <c r="A25307" s="294"/>
      <c r="B25307" s="294"/>
      <c r="C25307" s="294"/>
      <c r="D25307" s="294"/>
      <c r="E25307" s="294"/>
      <c r="F25307" s="294"/>
    </row>
    <row r="25308">
      <c r="A25308" s="294"/>
      <c r="B25308" s="294"/>
      <c r="C25308" s="294"/>
      <c r="D25308" s="294"/>
      <c r="E25308" s="294"/>
      <c r="F25308" s="294"/>
    </row>
    <row r="25309">
      <c r="A25309" s="294" t="s">
        <v>28124</v>
      </c>
      <c r="B25309" s="294"/>
      <c r="C25309" s="294"/>
      <c r="D25309" s="294"/>
      <c r="E25309" s="294"/>
      <c r="F25309" s="294"/>
    </row>
    <row r="25310">
      <c r="A25310" s="294" t="s">
        <v>37043</v>
      </c>
      <c r="B25310" s="294"/>
      <c r="C25310" s="294"/>
      <c r="D25310" s="294"/>
      <c r="E25310" s="294"/>
      <c r="F25310" s="294"/>
    </row>
    <row r="25311">
      <c r="A25311" s="294" t="s">
        <v>21672</v>
      </c>
      <c r="B25311" s="294"/>
      <c r="C25311" s="294"/>
      <c r="D25311" s="294"/>
      <c r="E25311" s="294"/>
      <c r="F25311" s="294"/>
    </row>
    <row r="25312">
      <c r="A25312" s="294" t="s">
        <v>37044</v>
      </c>
      <c r="B25312" s="294"/>
      <c r="C25312" s="294"/>
      <c r="D25312" s="294"/>
      <c r="E25312" s="294"/>
      <c r="F25312" s="294"/>
    </row>
    <row r="25313">
      <c r="A25313" s="294"/>
      <c r="B25313" s="294"/>
      <c r="C25313" s="294"/>
      <c r="D25313" s="294"/>
      <c r="E25313" s="294"/>
      <c r="F25313" s="294"/>
    </row>
    <row r="25314">
      <c r="A25314" s="294"/>
      <c r="B25314" s="294"/>
      <c r="C25314" s="294"/>
      <c r="D25314" s="294"/>
      <c r="E25314" s="294"/>
      <c r="F25314" s="294"/>
    </row>
    <row r="25315">
      <c r="A25315" s="294" t="s">
        <v>23007</v>
      </c>
      <c r="B25315" s="294"/>
      <c r="C25315" s="294"/>
      <c r="D25315" s="294"/>
      <c r="E25315" s="294"/>
      <c r="F25315" s="294"/>
    </row>
    <row r="25316">
      <c r="A25316" s="294"/>
      <c r="B25316" s="294"/>
      <c r="C25316" s="294"/>
      <c r="D25316" s="294"/>
      <c r="E25316" s="294"/>
      <c r="F25316" s="294"/>
    </row>
    <row r="25317">
      <c r="A25317" s="294" t="s">
        <v>32278</v>
      </c>
      <c r="B25317" s="294"/>
      <c r="C25317" s="294"/>
      <c r="D25317" s="294"/>
      <c r="E25317" s="294"/>
      <c r="F25317" s="294"/>
    </row>
    <row r="25318">
      <c r="A25318" s="294" t="s">
        <v>37083</v>
      </c>
      <c r="B25318" s="294"/>
      <c r="C25318" s="294"/>
      <c r="D25318" s="294"/>
      <c r="E25318" s="294"/>
      <c r="F25318" s="294"/>
    </row>
    <row r="25319">
      <c r="A25319" s="294" t="s">
        <v>37084</v>
      </c>
      <c r="B25319" s="294"/>
      <c r="C25319" s="294"/>
      <c r="D25319" s="294"/>
      <c r="E25319" s="294"/>
      <c r="F25319" s="294"/>
    </row>
    <row r="25320">
      <c r="A25320" s="294" t="s">
        <v>37085</v>
      </c>
      <c r="B25320" s="294"/>
      <c r="C25320" s="294"/>
      <c r="D25320" s="294"/>
      <c r="E25320" s="294"/>
      <c r="F25320" s="294"/>
    </row>
    <row r="25321">
      <c r="A25321" s="294" t="s">
        <v>37086</v>
      </c>
      <c r="B25321" s="294"/>
      <c r="C25321" s="294"/>
      <c r="D25321" s="294"/>
      <c r="E25321" s="294"/>
      <c r="F25321" s="294"/>
    </row>
    <row r="25322">
      <c r="A25322" s="294" t="s">
        <v>37087</v>
      </c>
      <c r="B25322" s="294"/>
      <c r="C25322" s="294"/>
      <c r="D25322" s="294"/>
      <c r="E25322" s="294"/>
      <c r="F25322" s="294"/>
    </row>
    <row r="25323">
      <c r="A25323" s="294"/>
      <c r="B25323" s="294"/>
      <c r="C25323" s="294"/>
      <c r="D25323" s="294"/>
      <c r="E25323" s="294"/>
      <c r="F25323" s="294"/>
    </row>
    <row r="25324">
      <c r="A25324" s="294" t="s">
        <v>22281</v>
      </c>
      <c r="B25324" s="294"/>
      <c r="C25324" s="294"/>
      <c r="D25324" s="294"/>
      <c r="E25324" s="294"/>
      <c r="F25324" s="294"/>
    </row>
    <row r="25325">
      <c r="A25325" s="294"/>
      <c r="B25325" s="294"/>
      <c r="C25325" s="294"/>
      <c r="D25325" s="294"/>
      <c r="E25325" s="294"/>
      <c r="F25325" s="294"/>
    </row>
    <row r="25326">
      <c r="A25326" s="294" t="s">
        <v>37088</v>
      </c>
      <c r="B25326" s="294"/>
      <c r="C25326" s="294"/>
      <c r="D25326" s="294"/>
      <c r="E25326" s="294"/>
      <c r="F25326" s="294"/>
    </row>
    <row r="25327">
      <c r="A25327" s="294" t="s">
        <v>37089</v>
      </c>
      <c r="B25327" s="294"/>
      <c r="C25327" s="294"/>
      <c r="D25327" s="294"/>
      <c r="E25327" s="294"/>
      <c r="F25327" s="294"/>
    </row>
    <row r="25328">
      <c r="A25328" s="294" t="s">
        <v>37090</v>
      </c>
      <c r="B25328" s="294"/>
      <c r="C25328" s="294"/>
      <c r="D25328" s="294"/>
      <c r="E25328" s="294"/>
      <c r="F25328" s="294"/>
    </row>
    <row r="25329">
      <c r="A25329" s="294" t="s">
        <v>37091</v>
      </c>
      <c r="B25329" s="294"/>
      <c r="C25329" s="294"/>
      <c r="D25329" s="294"/>
      <c r="E25329" s="294"/>
      <c r="F25329" s="294"/>
    </row>
    <row r="25330">
      <c r="A25330" s="294" t="s">
        <v>37092</v>
      </c>
      <c r="B25330" s="294"/>
      <c r="C25330" s="294"/>
      <c r="D25330" s="294"/>
      <c r="E25330" s="294"/>
      <c r="F25330" s="294"/>
    </row>
    <row r="25331">
      <c r="A25331" s="294" t="s">
        <v>37093</v>
      </c>
      <c r="B25331" s="294"/>
      <c r="C25331" s="294"/>
      <c r="D25331" s="294"/>
      <c r="E25331" s="294"/>
      <c r="F25331" s="294"/>
    </row>
    <row r="25332">
      <c r="A25332" s="294" t="s">
        <v>30453</v>
      </c>
      <c r="B25332" s="294"/>
      <c r="C25332" s="294"/>
      <c r="D25332" s="294"/>
      <c r="E25332" s="294"/>
      <c r="F25332" s="294"/>
    </row>
    <row r="25333">
      <c r="A25333" s="294" t="s">
        <v>37094</v>
      </c>
      <c r="B25333" s="294"/>
      <c r="C25333" s="294"/>
      <c r="D25333" s="294"/>
      <c r="E25333" s="294"/>
      <c r="F25333" s="294"/>
    </row>
    <row r="25334">
      <c r="A25334" s="294" t="s">
        <v>36380</v>
      </c>
      <c r="B25334" s="294"/>
      <c r="C25334" s="294"/>
      <c r="D25334" s="294"/>
      <c r="E25334" s="294"/>
      <c r="F25334" s="294"/>
    </row>
    <row r="25335">
      <c r="A25335" s="294" t="s">
        <v>37095</v>
      </c>
      <c r="B25335" s="294"/>
      <c r="C25335" s="294"/>
      <c r="D25335" s="294"/>
      <c r="E25335" s="294"/>
      <c r="F25335" s="294"/>
    </row>
    <row r="25336">
      <c r="A25336" s="294"/>
      <c r="B25336" s="294"/>
      <c r="C25336" s="294"/>
      <c r="D25336" s="294"/>
      <c r="E25336" s="294"/>
      <c r="F25336" s="294"/>
    </row>
    <row r="25337">
      <c r="A25337" s="294" t="s">
        <v>21335</v>
      </c>
      <c r="B25337" s="294"/>
      <c r="C25337" s="294"/>
      <c r="D25337" s="294"/>
      <c r="E25337" s="294"/>
      <c r="F25337" s="294"/>
    </row>
    <row r="25338">
      <c r="A25338" s="294"/>
      <c r="B25338" s="294"/>
      <c r="C25338" s="294"/>
      <c r="D25338" s="294"/>
      <c r="E25338" s="294"/>
      <c r="F25338" s="294"/>
    </row>
    <row r="25339">
      <c r="A25339" s="294" t="s">
        <v>37096</v>
      </c>
      <c r="B25339" s="294"/>
      <c r="C25339" s="294"/>
      <c r="D25339" s="294"/>
      <c r="E25339" s="294"/>
      <c r="F25339" s="294"/>
    </row>
    <row r="25340">
      <c r="A25340" s="294" t="s">
        <v>37097</v>
      </c>
      <c r="B25340" s="294"/>
      <c r="C25340" s="294"/>
      <c r="D25340" s="294"/>
      <c r="E25340" s="294"/>
      <c r="F25340" s="294"/>
    </row>
    <row r="25341">
      <c r="A25341" s="294" t="s">
        <v>37098</v>
      </c>
      <c r="B25341" s="294"/>
      <c r="C25341" s="294"/>
      <c r="D25341" s="294"/>
      <c r="E25341" s="294"/>
      <c r="F25341" s="294"/>
    </row>
    <row r="25342">
      <c r="A25342" s="294" t="s">
        <v>37099</v>
      </c>
      <c r="B25342" s="294"/>
      <c r="C25342" s="294"/>
      <c r="D25342" s="294"/>
      <c r="E25342" s="294"/>
      <c r="F25342" s="294"/>
    </row>
    <row r="25343">
      <c r="A25343" s="294"/>
      <c r="B25343" s="294"/>
      <c r="C25343" s="294"/>
      <c r="D25343" s="294"/>
      <c r="E25343" s="294"/>
      <c r="F25343" s="294"/>
    </row>
    <row r="25344">
      <c r="A25344" s="294" t="s">
        <v>23321</v>
      </c>
      <c r="B25344" s="294"/>
      <c r="C25344" s="294"/>
      <c r="D25344" s="294"/>
      <c r="E25344" s="294"/>
      <c r="F25344" s="294"/>
    </row>
    <row r="25345">
      <c r="A25345" s="294" t="s">
        <v>23322</v>
      </c>
      <c r="B25345" s="294"/>
      <c r="C25345" s="294"/>
      <c r="D25345" s="294"/>
      <c r="E25345" s="294"/>
      <c r="F25345" s="294"/>
    </row>
    <row r="25346">
      <c r="A25346" s="294"/>
      <c r="B25346" s="294"/>
      <c r="C25346" s="294"/>
      <c r="D25346" s="294"/>
      <c r="E25346" s="294"/>
      <c r="F25346" s="294"/>
    </row>
    <row r="25347">
      <c r="A25347" s="294" t="s">
        <v>37100</v>
      </c>
      <c r="B25347" s="294"/>
      <c r="C25347" s="294"/>
      <c r="D25347" s="294"/>
      <c r="E25347" s="294"/>
      <c r="F25347" s="294"/>
    </row>
    <row r="25348">
      <c r="A25348" s="294" t="s">
        <v>37101</v>
      </c>
      <c r="B25348" s="294"/>
      <c r="C25348" s="294"/>
      <c r="D25348" s="294"/>
      <c r="E25348" s="294"/>
      <c r="F25348" s="294"/>
    </row>
    <row r="25349">
      <c r="A25349" s="294" t="s">
        <v>37102</v>
      </c>
      <c r="B25349" s="294"/>
      <c r="C25349" s="294"/>
      <c r="D25349" s="294"/>
      <c r="E25349" s="294"/>
      <c r="F25349" s="294"/>
    </row>
    <row r="25350">
      <c r="A25350" s="294"/>
      <c r="B25350" s="294"/>
      <c r="C25350" s="294"/>
      <c r="D25350" s="294"/>
      <c r="E25350" s="294"/>
      <c r="F25350" s="294"/>
    </row>
    <row r="25351">
      <c r="A25351" s="294" t="s">
        <v>22156</v>
      </c>
      <c r="B25351" s="294"/>
      <c r="C25351" s="294"/>
      <c r="D25351" s="294"/>
      <c r="E25351" s="294"/>
      <c r="F25351" s="294"/>
    </row>
    <row r="25352">
      <c r="A25352" s="294"/>
      <c r="B25352" s="294"/>
      <c r="C25352" s="294"/>
      <c r="D25352" s="294"/>
      <c r="E25352" s="294"/>
      <c r="F25352" s="294"/>
    </row>
    <row r="25353">
      <c r="A25353" s="294" t="s">
        <v>37103</v>
      </c>
      <c r="B25353" s="294"/>
      <c r="C25353" s="294"/>
      <c r="D25353" s="294"/>
      <c r="E25353" s="294"/>
      <c r="F25353" s="294"/>
    </row>
    <row r="25354">
      <c r="A25354" s="294" t="s">
        <v>27161</v>
      </c>
      <c r="B25354" s="294"/>
      <c r="C25354" s="294"/>
      <c r="D25354" s="294"/>
      <c r="E25354" s="294"/>
      <c r="F25354" s="294"/>
    </row>
    <row r="25355">
      <c r="A25355" s="294" t="s">
        <v>37104</v>
      </c>
      <c r="B25355" s="294"/>
      <c r="C25355" s="294"/>
      <c r="D25355" s="294"/>
      <c r="E25355" s="294"/>
      <c r="F25355" s="294"/>
    </row>
    <row r="25356">
      <c r="A25356" s="294"/>
      <c r="B25356" s="294"/>
      <c r="C25356" s="294"/>
      <c r="D25356" s="294"/>
      <c r="E25356" s="294"/>
      <c r="F25356" s="294"/>
    </row>
    <row r="25357">
      <c r="A25357" s="294" t="s">
        <v>22496</v>
      </c>
      <c r="B25357" s="294"/>
      <c r="C25357" s="294"/>
      <c r="D25357" s="294"/>
      <c r="E25357" s="294"/>
      <c r="F25357" s="294"/>
    </row>
    <row r="25358">
      <c r="A25358" s="294"/>
      <c r="B25358" s="294"/>
      <c r="C25358" s="294"/>
      <c r="D25358" s="294"/>
      <c r="E25358" s="294"/>
      <c r="F25358" s="294"/>
    </row>
    <row r="25359">
      <c r="A25359" s="294" t="s">
        <v>37105</v>
      </c>
      <c r="B25359" s="294"/>
      <c r="C25359" s="294"/>
      <c r="D25359" s="294"/>
      <c r="E25359" s="294"/>
      <c r="F25359" s="294"/>
    </row>
    <row r="25360">
      <c r="A25360" s="294" t="s">
        <v>37106</v>
      </c>
      <c r="B25360" s="294"/>
      <c r="C25360" s="294"/>
      <c r="D25360" s="294"/>
      <c r="E25360" s="294"/>
      <c r="F25360" s="294"/>
    </row>
    <row r="25361">
      <c r="A25361" s="294" t="s">
        <v>37107</v>
      </c>
      <c r="B25361" s="294"/>
      <c r="C25361" s="294"/>
      <c r="D25361" s="294"/>
      <c r="E25361" s="294"/>
      <c r="F25361" s="294"/>
    </row>
    <row r="25362">
      <c r="A25362" s="294" t="s">
        <v>37108</v>
      </c>
      <c r="B25362" s="294"/>
      <c r="C25362" s="294"/>
      <c r="D25362" s="294"/>
      <c r="E25362" s="294"/>
      <c r="F25362" s="294"/>
    </row>
    <row r="25363">
      <c r="A25363" s="294" t="s">
        <v>37109</v>
      </c>
      <c r="B25363" s="294"/>
      <c r="C25363" s="294"/>
      <c r="D25363" s="294"/>
      <c r="E25363" s="294"/>
      <c r="F25363" s="294"/>
    </row>
    <row r="25364">
      <c r="A25364" s="294" t="s">
        <v>37110</v>
      </c>
      <c r="B25364" s="294"/>
      <c r="C25364" s="294"/>
      <c r="D25364" s="294"/>
      <c r="E25364" s="294"/>
      <c r="F25364" s="294"/>
    </row>
    <row r="25365">
      <c r="A25365" s="294" t="s">
        <v>37111</v>
      </c>
      <c r="B25365" s="294"/>
      <c r="C25365" s="294"/>
      <c r="D25365" s="294"/>
      <c r="E25365" s="294"/>
      <c r="F25365" s="294"/>
    </row>
    <row r="25366">
      <c r="A25366" s="294" t="s">
        <v>37112</v>
      </c>
      <c r="B25366" s="294"/>
      <c r="C25366" s="294"/>
      <c r="D25366" s="294"/>
      <c r="E25366" s="294"/>
      <c r="F25366" s="294"/>
    </row>
    <row r="25367">
      <c r="A25367" s="294" t="s">
        <v>37113</v>
      </c>
      <c r="B25367" s="294"/>
      <c r="C25367" s="294"/>
      <c r="D25367" s="294"/>
      <c r="E25367" s="294"/>
      <c r="F25367" s="294"/>
    </row>
    <row r="25368">
      <c r="A25368" s="294"/>
      <c r="B25368" s="294"/>
      <c r="C25368" s="294"/>
      <c r="D25368" s="294"/>
      <c r="E25368" s="294"/>
      <c r="F25368" s="294"/>
    </row>
    <row r="25369">
      <c r="A25369" s="294" t="s">
        <v>28124</v>
      </c>
      <c r="B25369" s="294"/>
      <c r="C25369" s="294"/>
      <c r="D25369" s="294"/>
      <c r="E25369" s="294"/>
      <c r="F25369" s="294"/>
    </row>
    <row r="25370">
      <c r="A25370" s="294" t="s">
        <v>37114</v>
      </c>
      <c r="B25370" s="294"/>
      <c r="C25370" s="294"/>
      <c r="D25370" s="294"/>
      <c r="E25370" s="294"/>
      <c r="F25370" s="294"/>
    </row>
    <row r="25371">
      <c r="A25371" s="294" t="s">
        <v>21618</v>
      </c>
      <c r="B25371" s="294"/>
      <c r="C25371" s="294"/>
      <c r="D25371" s="294"/>
      <c r="E25371" s="294"/>
      <c r="F25371" s="294"/>
    </row>
    <row r="25372">
      <c r="A25372" s="294" t="s">
        <v>37115</v>
      </c>
      <c r="B25372" s="294"/>
      <c r="C25372" s="294"/>
      <c r="D25372" s="294"/>
      <c r="E25372" s="294"/>
      <c r="F25372" s="294"/>
    </row>
    <row r="25373">
      <c r="A25373" s="294"/>
      <c r="B25373" s="294"/>
      <c r="C25373" s="294"/>
      <c r="D25373" s="294"/>
      <c r="E25373" s="294"/>
      <c r="F25373" s="294"/>
    </row>
    <row r="25374">
      <c r="A25374" s="294" t="s">
        <v>24413</v>
      </c>
      <c r="B25374" s="294"/>
      <c r="C25374" s="294"/>
      <c r="D25374" s="294"/>
      <c r="E25374" s="294"/>
      <c r="F25374" s="294"/>
    </row>
    <row r="25375">
      <c r="A25375" s="294" t="s">
        <v>22708</v>
      </c>
      <c r="B25375" s="294"/>
      <c r="C25375" s="294"/>
      <c r="D25375" s="294"/>
      <c r="E25375" s="294"/>
      <c r="F25375" s="294"/>
    </row>
    <row r="25376">
      <c r="A25376" s="294"/>
      <c r="B25376" s="294"/>
      <c r="C25376" s="294"/>
      <c r="D25376" s="294"/>
      <c r="E25376" s="294"/>
      <c r="F25376" s="294"/>
    </row>
    <row r="25377">
      <c r="A25377" s="294" t="s">
        <v>37116</v>
      </c>
      <c r="B25377" s="294"/>
      <c r="C25377" s="294"/>
      <c r="D25377" s="294"/>
      <c r="E25377" s="294"/>
      <c r="F25377" s="294"/>
    </row>
    <row r="25378">
      <c r="A25378" s="294" t="s">
        <v>37117</v>
      </c>
      <c r="B25378" s="294"/>
      <c r="C25378" s="294"/>
      <c r="D25378" s="294"/>
      <c r="E25378" s="294"/>
      <c r="F25378" s="294"/>
    </row>
    <row r="25379">
      <c r="A25379" s="294" t="s">
        <v>37118</v>
      </c>
      <c r="B25379" s="294"/>
      <c r="C25379" s="294"/>
      <c r="D25379" s="294"/>
      <c r="E25379" s="294"/>
      <c r="F25379" s="294"/>
    </row>
    <row r="25380">
      <c r="A25380" s="294" t="s">
        <v>37119</v>
      </c>
      <c r="B25380" s="294"/>
      <c r="C25380" s="294"/>
      <c r="D25380" s="294"/>
      <c r="E25380" s="294"/>
      <c r="F25380" s="294"/>
    </row>
    <row r="25381">
      <c r="A25381" s="294" t="s">
        <v>37120</v>
      </c>
      <c r="B25381" s="294"/>
      <c r="C25381" s="294"/>
      <c r="D25381" s="294"/>
      <c r="E25381" s="294"/>
      <c r="F25381" s="294"/>
    </row>
    <row r="25382">
      <c r="A25382" s="294"/>
      <c r="B25382" s="294"/>
      <c r="C25382" s="294"/>
      <c r="D25382" s="294"/>
      <c r="E25382" s="294"/>
      <c r="F25382" s="294"/>
    </row>
    <row r="25383">
      <c r="A25383" s="294" t="s">
        <v>28325</v>
      </c>
      <c r="B25383" s="294"/>
      <c r="C25383" s="294"/>
      <c r="D25383" s="294"/>
      <c r="E25383" s="294"/>
      <c r="F25383" s="294"/>
    </row>
    <row r="25384">
      <c r="A25384" s="294"/>
      <c r="B25384" s="294"/>
      <c r="C25384" s="294"/>
      <c r="D25384" s="294"/>
      <c r="E25384" s="294"/>
      <c r="F25384" s="294"/>
    </row>
    <row r="25385">
      <c r="A25385" s="294" t="s">
        <v>37121</v>
      </c>
      <c r="B25385" s="294"/>
      <c r="C25385" s="294"/>
      <c r="D25385" s="294"/>
      <c r="E25385" s="294"/>
      <c r="F25385" s="294"/>
    </row>
    <row r="25386">
      <c r="A25386" s="294" t="s">
        <v>37122</v>
      </c>
      <c r="B25386" s="294"/>
      <c r="C25386" s="294"/>
      <c r="D25386" s="294"/>
      <c r="E25386" s="294"/>
      <c r="F25386" s="294"/>
    </row>
    <row r="25387">
      <c r="A25387" s="294" t="s">
        <v>37123</v>
      </c>
      <c r="B25387" s="294"/>
      <c r="C25387" s="294"/>
      <c r="D25387" s="294"/>
      <c r="E25387" s="294"/>
      <c r="F25387" s="294"/>
    </row>
    <row r="25388">
      <c r="A25388" s="294" t="s">
        <v>37124</v>
      </c>
      <c r="B25388" s="294"/>
      <c r="C25388" s="294"/>
      <c r="D25388" s="294"/>
      <c r="E25388" s="294"/>
      <c r="F25388" s="294"/>
    </row>
    <row r="25389">
      <c r="A25389" s="294" t="s">
        <v>37125</v>
      </c>
      <c r="B25389" s="294"/>
      <c r="C25389" s="294"/>
      <c r="D25389" s="294"/>
      <c r="E25389" s="294"/>
      <c r="F25389" s="294"/>
    </row>
    <row r="25390">
      <c r="A25390" s="294"/>
      <c r="B25390" s="294"/>
      <c r="C25390" s="294"/>
      <c r="D25390" s="294"/>
      <c r="E25390" s="294"/>
      <c r="F25390" s="294"/>
    </row>
    <row r="25391">
      <c r="A25391" s="294" t="s">
        <v>35119</v>
      </c>
      <c r="B25391" s="294"/>
      <c r="C25391" s="294"/>
      <c r="D25391" s="294"/>
      <c r="E25391" s="294"/>
      <c r="F25391" s="294"/>
    </row>
    <row r="25392">
      <c r="A25392" s="294"/>
      <c r="B25392" s="294"/>
      <c r="C25392" s="294"/>
      <c r="D25392" s="294"/>
      <c r="E25392" s="294"/>
      <c r="F25392" s="294"/>
    </row>
    <row r="25393">
      <c r="A25393" s="294" t="s">
        <v>37126</v>
      </c>
      <c r="B25393" s="294"/>
      <c r="C25393" s="294"/>
      <c r="D25393" s="294"/>
      <c r="E25393" s="294"/>
      <c r="F25393" s="294"/>
    </row>
    <row r="25394">
      <c r="A25394" s="294" t="s">
        <v>37127</v>
      </c>
      <c r="B25394" s="294"/>
      <c r="C25394" s="294"/>
      <c r="D25394" s="294"/>
      <c r="E25394" s="294"/>
      <c r="F25394" s="294"/>
    </row>
    <row r="25395">
      <c r="A25395" s="294" t="s">
        <v>37128</v>
      </c>
      <c r="B25395" s="294"/>
      <c r="C25395" s="294"/>
      <c r="D25395" s="294"/>
      <c r="E25395" s="294"/>
      <c r="F25395" s="294"/>
    </row>
    <row r="25396">
      <c r="A25396" s="294" t="s">
        <v>37129</v>
      </c>
      <c r="B25396" s="294"/>
      <c r="C25396" s="294"/>
      <c r="D25396" s="294"/>
      <c r="E25396" s="294"/>
      <c r="F25396" s="294"/>
    </row>
    <row r="25397">
      <c r="A25397" s="294" t="s">
        <v>37130</v>
      </c>
      <c r="B25397" s="294"/>
      <c r="C25397" s="294"/>
      <c r="D25397" s="294"/>
      <c r="E25397" s="294"/>
      <c r="F25397" s="294"/>
    </row>
    <row r="25398">
      <c r="A25398" s="294" t="s">
        <v>37131</v>
      </c>
      <c r="B25398" s="294"/>
      <c r="C25398" s="294"/>
      <c r="D25398" s="294"/>
      <c r="E25398" s="294"/>
      <c r="F25398" s="294"/>
    </row>
    <row r="25399">
      <c r="A25399" s="294"/>
      <c r="B25399" s="294"/>
      <c r="C25399" s="294"/>
      <c r="D25399" s="294"/>
      <c r="E25399" s="294"/>
      <c r="F25399" s="294"/>
    </row>
    <row r="25400">
      <c r="A25400" s="294" t="s">
        <v>21401</v>
      </c>
      <c r="B25400" s="294"/>
      <c r="C25400" s="294"/>
      <c r="D25400" s="294"/>
      <c r="E25400" s="294"/>
      <c r="F25400" s="294"/>
    </row>
    <row r="25401">
      <c r="A25401" s="294"/>
      <c r="B25401" s="294"/>
      <c r="C25401" s="294"/>
      <c r="D25401" s="294"/>
      <c r="E25401" s="294"/>
      <c r="F25401" s="294"/>
    </row>
    <row r="25402">
      <c r="A25402" s="294" t="s">
        <v>37132</v>
      </c>
      <c r="B25402" s="294"/>
      <c r="C25402" s="294"/>
      <c r="D25402" s="294"/>
      <c r="E25402" s="294"/>
      <c r="F25402" s="294"/>
    </row>
    <row r="25403">
      <c r="A25403" s="294" t="s">
        <v>24535</v>
      </c>
      <c r="B25403" s="294"/>
      <c r="C25403" s="294"/>
      <c r="D25403" s="294"/>
      <c r="E25403" s="294"/>
      <c r="F25403" s="294"/>
    </row>
    <row r="25404">
      <c r="A25404" s="294" t="s">
        <v>37133</v>
      </c>
      <c r="B25404" s="294"/>
      <c r="C25404" s="294"/>
      <c r="D25404" s="294"/>
      <c r="E25404" s="294"/>
      <c r="F25404" s="294"/>
    </row>
    <row r="25405">
      <c r="A25405" s="294" t="s">
        <v>37134</v>
      </c>
      <c r="B25405" s="294"/>
      <c r="C25405" s="294"/>
      <c r="D25405" s="294"/>
      <c r="E25405" s="294"/>
      <c r="F25405" s="294"/>
    </row>
    <row r="25406">
      <c r="A25406" s="294" t="s">
        <v>37135</v>
      </c>
      <c r="B25406" s="294"/>
      <c r="C25406" s="294"/>
      <c r="D25406" s="294"/>
      <c r="E25406" s="294"/>
      <c r="F25406" s="294"/>
    </row>
    <row r="25407">
      <c r="A25407" s="294" t="s">
        <v>37136</v>
      </c>
      <c r="B25407" s="294"/>
      <c r="C25407" s="294"/>
      <c r="D25407" s="294"/>
      <c r="E25407" s="294"/>
      <c r="F25407" s="294"/>
    </row>
    <row r="25408">
      <c r="A25408" s="294" t="s">
        <v>37137</v>
      </c>
      <c r="B25408" s="294"/>
      <c r="C25408" s="294"/>
      <c r="D25408" s="294"/>
      <c r="E25408" s="294"/>
      <c r="F25408" s="294"/>
    </row>
    <row r="25409">
      <c r="A25409" s="294" t="s">
        <v>37138</v>
      </c>
      <c r="B25409" s="294"/>
      <c r="C25409" s="294"/>
      <c r="D25409" s="294"/>
      <c r="E25409" s="294"/>
      <c r="F25409" s="294"/>
    </row>
    <row r="25410">
      <c r="A25410" s="294" t="s">
        <v>37139</v>
      </c>
      <c r="B25410" s="294"/>
      <c r="C25410" s="294"/>
      <c r="D25410" s="294"/>
      <c r="E25410" s="294"/>
      <c r="F25410" s="294"/>
    </row>
    <row r="25411">
      <c r="A25411" s="294"/>
      <c r="B25411" s="294"/>
      <c r="C25411" s="294"/>
      <c r="D25411" s="294"/>
      <c r="E25411" s="294"/>
      <c r="F25411" s="294"/>
    </row>
    <row r="25412">
      <c r="A25412" s="294" t="s">
        <v>21407</v>
      </c>
      <c r="B25412" s="294"/>
      <c r="C25412" s="294"/>
      <c r="D25412" s="294"/>
      <c r="E25412" s="294"/>
      <c r="F25412" s="294"/>
    </row>
    <row r="25413">
      <c r="A25413" s="294"/>
      <c r="B25413" s="294"/>
      <c r="C25413" s="294"/>
      <c r="D25413" s="294"/>
      <c r="E25413" s="294"/>
      <c r="F25413" s="294"/>
    </row>
    <row r="25414">
      <c r="A25414" s="294" t="s">
        <v>37140</v>
      </c>
      <c r="B25414" s="294"/>
      <c r="C25414" s="294"/>
      <c r="D25414" s="294"/>
      <c r="E25414" s="294"/>
      <c r="F25414" s="294"/>
    </row>
    <row r="25415">
      <c r="A25415" s="294" t="s">
        <v>37141</v>
      </c>
      <c r="B25415" s="294"/>
      <c r="C25415" s="294"/>
      <c r="D25415" s="294"/>
      <c r="E25415" s="294"/>
      <c r="F25415" s="294"/>
    </row>
    <row r="25416">
      <c r="A25416" s="294" t="s">
        <v>37142</v>
      </c>
      <c r="B25416" s="294"/>
      <c r="C25416" s="294"/>
      <c r="D25416" s="294"/>
      <c r="E25416" s="294"/>
      <c r="F25416" s="294"/>
    </row>
    <row r="25417">
      <c r="A25417" s="294" t="s">
        <v>37143</v>
      </c>
      <c r="B25417" s="294"/>
      <c r="C25417" s="294"/>
      <c r="D25417" s="294"/>
      <c r="E25417" s="294"/>
      <c r="F25417" s="294"/>
    </row>
    <row r="25418">
      <c r="A25418" s="294" t="s">
        <v>37144</v>
      </c>
      <c r="B25418" s="294"/>
      <c r="C25418" s="294"/>
      <c r="D25418" s="294"/>
      <c r="E25418" s="294"/>
      <c r="F25418" s="294"/>
    </row>
    <row r="25419">
      <c r="A25419" s="294" t="s">
        <v>37145</v>
      </c>
      <c r="B25419" s="294"/>
      <c r="C25419" s="294"/>
      <c r="D25419" s="294"/>
      <c r="E25419" s="294"/>
      <c r="F25419" s="294"/>
    </row>
    <row r="25420">
      <c r="A25420" s="294"/>
      <c r="B25420" s="294"/>
      <c r="C25420" s="294"/>
      <c r="D25420" s="294"/>
      <c r="E25420" s="294"/>
      <c r="F25420" s="294"/>
    </row>
    <row r="25421">
      <c r="A25421" s="294" t="s">
        <v>37146</v>
      </c>
      <c r="B25421" s="294"/>
      <c r="C25421" s="294"/>
      <c r="D25421" s="294"/>
      <c r="E25421" s="294"/>
      <c r="F25421" s="294"/>
    </row>
    <row r="25422">
      <c r="A25422" s="294" t="s">
        <v>21305</v>
      </c>
      <c r="B25422" s="294"/>
      <c r="C25422" s="294"/>
      <c r="D25422" s="294"/>
      <c r="E25422" s="294"/>
      <c r="F25422" s="294"/>
    </row>
    <row r="25423">
      <c r="A25423" s="294" t="s">
        <v>37147</v>
      </c>
      <c r="B25423" s="294"/>
      <c r="C25423" s="294"/>
      <c r="D25423" s="294"/>
      <c r="E25423" s="294"/>
      <c r="F25423" s="294"/>
    </row>
    <row r="25424">
      <c r="A25424" s="294" t="s">
        <v>37148</v>
      </c>
      <c r="B25424" s="294"/>
      <c r="C25424" s="294"/>
      <c r="D25424" s="294"/>
      <c r="E25424" s="294"/>
      <c r="F25424" s="294"/>
    </row>
    <row r="25425">
      <c r="A25425" s="294" t="s">
        <v>37149</v>
      </c>
      <c r="B25425" s="294"/>
      <c r="C25425" s="294"/>
      <c r="D25425" s="294"/>
      <c r="E25425" s="294"/>
      <c r="F25425" s="294"/>
    </row>
    <row r="25426">
      <c r="A25426" s="294" t="s">
        <v>37150</v>
      </c>
      <c r="B25426" s="294"/>
      <c r="C25426" s="294"/>
      <c r="D25426" s="294"/>
      <c r="E25426" s="294"/>
      <c r="F25426" s="294"/>
    </row>
    <row r="25427">
      <c r="A25427" s="294"/>
      <c r="B25427" s="294"/>
      <c r="C25427" s="294"/>
      <c r="D25427" s="294"/>
      <c r="E25427" s="294"/>
      <c r="F25427" s="294"/>
    </row>
    <row r="25428">
      <c r="A25428" s="294" t="s">
        <v>21990</v>
      </c>
      <c r="B25428" s="294"/>
      <c r="C25428" s="294"/>
      <c r="D25428" s="294"/>
      <c r="E25428" s="294"/>
      <c r="F25428" s="294"/>
    </row>
    <row r="25429">
      <c r="A25429" s="294"/>
      <c r="B25429" s="294"/>
      <c r="C25429" s="294"/>
      <c r="D25429" s="294"/>
      <c r="E25429" s="294"/>
      <c r="F25429" s="294"/>
    </row>
    <row r="25430">
      <c r="A25430" s="294" t="s">
        <v>24548</v>
      </c>
      <c r="B25430" s="294" t="s">
        <v>37151</v>
      </c>
      <c r="C25430" s="294"/>
      <c r="D25430" s="294"/>
      <c r="E25430" s="294"/>
      <c r="F25430" s="294"/>
    </row>
    <row r="25431">
      <c r="A25431" s="294" t="s">
        <v>34807</v>
      </c>
      <c r="B25431" s="294" t="s">
        <v>37152</v>
      </c>
      <c r="C25431" s="294"/>
      <c r="D25431" s="294"/>
      <c r="E25431" s="294"/>
      <c r="F25431" s="294"/>
    </row>
    <row r="25432">
      <c r="A25432" s="294" t="s">
        <v>37153</v>
      </c>
      <c r="B25432" s="294" t="s">
        <v>37154</v>
      </c>
      <c r="C25432" s="294"/>
      <c r="D25432" s="294"/>
      <c r="E25432" s="294"/>
      <c r="F25432" s="294"/>
    </row>
    <row r="25433">
      <c r="A25433" s="294" t="s">
        <v>37155</v>
      </c>
      <c r="B25433" s="294" t="s">
        <v>37156</v>
      </c>
      <c r="C25433" s="294"/>
      <c r="D25433" s="294"/>
      <c r="E25433" s="294"/>
      <c r="F25433" s="294"/>
    </row>
    <row r="25434">
      <c r="A25434" s="294" t="s">
        <v>27736</v>
      </c>
      <c r="B25434" s="294" t="s">
        <v>37157</v>
      </c>
      <c r="C25434" s="294"/>
      <c r="D25434" s="294"/>
      <c r="E25434" s="294"/>
      <c r="F25434" s="294"/>
    </row>
    <row r="25435">
      <c r="A25435" s="294" t="s">
        <v>37158</v>
      </c>
      <c r="B25435" s="294" t="s">
        <v>37159</v>
      </c>
      <c r="C25435" s="294"/>
      <c r="D25435" s="294"/>
      <c r="E25435" s="294"/>
      <c r="F25435" s="294"/>
    </row>
    <row r="25436">
      <c r="A25436" s="294" t="s">
        <v>37160</v>
      </c>
      <c r="B25436" s="294" t="s">
        <v>37161</v>
      </c>
      <c r="C25436" s="294"/>
      <c r="D25436" s="294"/>
      <c r="E25436" s="294"/>
      <c r="F25436" s="294"/>
    </row>
    <row r="25437">
      <c r="A25437" s="294" t="s">
        <v>37162</v>
      </c>
      <c r="B25437" s="294" t="s">
        <v>37163</v>
      </c>
      <c r="C25437" s="294"/>
      <c r="D25437" s="294"/>
      <c r="E25437" s="294"/>
      <c r="F25437" s="294"/>
    </row>
    <row r="25438">
      <c r="A25438" s="294"/>
      <c r="B25438" s="294"/>
      <c r="C25438" s="294"/>
      <c r="D25438" s="294"/>
      <c r="E25438" s="294"/>
      <c r="F25438" s="294"/>
    </row>
    <row r="25439">
      <c r="A25439" s="294" t="s">
        <v>28124</v>
      </c>
      <c r="B25439" s="294"/>
      <c r="C25439" s="294"/>
      <c r="D25439" s="294"/>
      <c r="E25439" s="294"/>
      <c r="F25439" s="294"/>
    </row>
    <row r="25440">
      <c r="A25440" s="294" t="s">
        <v>37114</v>
      </c>
      <c r="B25440" s="294"/>
      <c r="C25440" s="294"/>
      <c r="D25440" s="294"/>
      <c r="E25440" s="294"/>
      <c r="F25440" s="294"/>
    </row>
    <row r="25441">
      <c r="A25441" s="294" t="s">
        <v>21672</v>
      </c>
      <c r="B25441" s="294"/>
      <c r="C25441" s="294"/>
      <c r="D25441" s="294"/>
      <c r="E25441" s="294"/>
      <c r="F25441" s="294"/>
    </row>
    <row r="25442">
      <c r="A25442" s="294" t="s">
        <v>37164</v>
      </c>
      <c r="B25442" s="294"/>
      <c r="C25442" s="294"/>
      <c r="D25442" s="294"/>
      <c r="E25442" s="294"/>
      <c r="F25442" s="294"/>
    </row>
    <row r="25443">
      <c r="A25443" s="294"/>
      <c r="B25443" s="294"/>
      <c r="C25443" s="294"/>
      <c r="D25443" s="294"/>
      <c r="E25443" s="294"/>
      <c r="F25443" s="294"/>
    </row>
    <row r="25444">
      <c r="A25444" s="294" t="s">
        <v>23007</v>
      </c>
      <c r="B25444" s="294"/>
      <c r="C25444" s="294"/>
      <c r="D25444" s="294"/>
      <c r="E25444" s="294"/>
      <c r="F25444" s="294"/>
    </row>
    <row r="25445">
      <c r="A25445" s="294"/>
      <c r="B25445" s="294"/>
      <c r="C25445" s="294"/>
      <c r="D25445" s="294"/>
      <c r="E25445" s="294"/>
      <c r="F25445" s="294"/>
    </row>
    <row r="25446">
      <c r="A25446" s="294" t="s">
        <v>26441</v>
      </c>
      <c r="B25446" s="294"/>
      <c r="C25446" s="294"/>
      <c r="D25446" s="294"/>
      <c r="E25446" s="294"/>
      <c r="F25446" s="294"/>
    </row>
    <row r="25447">
      <c r="A25447" s="294" t="s">
        <v>37165</v>
      </c>
      <c r="B25447" s="294"/>
      <c r="C25447" s="294"/>
      <c r="D25447" s="294"/>
      <c r="E25447" s="294"/>
      <c r="F25447" s="294"/>
    </row>
    <row r="25448">
      <c r="A25448" s="294" t="s">
        <v>37166</v>
      </c>
      <c r="B25448" s="294"/>
      <c r="C25448" s="294"/>
      <c r="D25448" s="294"/>
      <c r="E25448" s="294"/>
      <c r="F25448" s="294"/>
    </row>
    <row r="25449">
      <c r="A25449" s="294" t="s">
        <v>37167</v>
      </c>
      <c r="B25449" s="294"/>
      <c r="C25449" s="294"/>
      <c r="D25449" s="294"/>
      <c r="E25449" s="294"/>
      <c r="F25449" s="294"/>
    </row>
    <row r="25450">
      <c r="A25450" s="294" t="s">
        <v>37168</v>
      </c>
      <c r="B25450" s="294"/>
      <c r="C25450" s="294"/>
      <c r="D25450" s="294"/>
      <c r="E25450" s="294"/>
      <c r="F25450" s="294"/>
    </row>
    <row r="25451">
      <c r="A25451" s="294" t="s">
        <v>37169</v>
      </c>
      <c r="B25451" s="294"/>
      <c r="C25451" s="294"/>
      <c r="D25451" s="294"/>
      <c r="E25451" s="294"/>
      <c r="F25451" s="294"/>
    </row>
    <row r="25452">
      <c r="A25452" s="294" t="s">
        <v>37170</v>
      </c>
      <c r="B25452" s="294"/>
      <c r="C25452" s="294"/>
      <c r="D25452" s="294"/>
      <c r="E25452" s="294"/>
      <c r="F25452" s="294"/>
    </row>
    <row r="25453">
      <c r="A25453" s="294"/>
      <c r="B25453" s="294"/>
      <c r="C25453" s="294"/>
      <c r="D25453" s="294"/>
      <c r="E25453" s="294"/>
      <c r="F25453" s="294"/>
    </row>
    <row r="25454">
      <c r="A25454" s="294" t="s">
        <v>22281</v>
      </c>
      <c r="B25454" s="294"/>
      <c r="C25454" s="294"/>
      <c r="D25454" s="294"/>
      <c r="E25454" s="294"/>
      <c r="F25454" s="294"/>
    </row>
    <row r="25455">
      <c r="A25455" s="294"/>
      <c r="B25455" s="294"/>
      <c r="C25455" s="294"/>
      <c r="D25455" s="294"/>
      <c r="E25455" s="294"/>
      <c r="F25455" s="294"/>
    </row>
    <row r="25456">
      <c r="A25456" s="294" t="s">
        <v>25638</v>
      </c>
      <c r="B25456" s="294"/>
      <c r="C25456" s="294"/>
      <c r="D25456" s="294"/>
      <c r="E25456" s="294"/>
      <c r="F25456" s="294"/>
    </row>
    <row r="25457">
      <c r="A25457" s="294" t="s">
        <v>37171</v>
      </c>
      <c r="B25457" s="294"/>
      <c r="C25457" s="294"/>
      <c r="D25457" s="294"/>
      <c r="E25457" s="294"/>
      <c r="F25457" s="294"/>
    </row>
    <row r="25458">
      <c r="A25458" s="294" t="s">
        <v>37172</v>
      </c>
      <c r="B25458" s="294"/>
      <c r="C25458" s="294"/>
      <c r="D25458" s="294"/>
      <c r="E25458" s="294"/>
      <c r="F25458" s="294"/>
    </row>
    <row r="25459">
      <c r="A25459" s="294" t="s">
        <v>37173</v>
      </c>
      <c r="B25459" s="294"/>
      <c r="C25459" s="294"/>
      <c r="D25459" s="294"/>
      <c r="E25459" s="294"/>
      <c r="F25459" s="294"/>
    </row>
    <row r="25460">
      <c r="A25460" s="294" t="s">
        <v>37174</v>
      </c>
      <c r="B25460" s="294"/>
      <c r="C25460" s="294"/>
      <c r="D25460" s="294"/>
      <c r="E25460" s="294"/>
      <c r="F25460" s="294"/>
    </row>
    <row r="25461">
      <c r="A25461" s="294" t="s">
        <v>35575</v>
      </c>
      <c r="B25461" s="294"/>
      <c r="C25461" s="294"/>
      <c r="D25461" s="294"/>
      <c r="E25461" s="294"/>
      <c r="F25461" s="294"/>
    </row>
    <row r="25462">
      <c r="A25462" s="294" t="s">
        <v>37175</v>
      </c>
      <c r="B25462" s="294"/>
      <c r="C25462" s="294"/>
      <c r="D25462" s="294"/>
      <c r="E25462" s="294"/>
      <c r="F25462" s="294"/>
    </row>
    <row r="25463">
      <c r="A25463" s="294" t="s">
        <v>37176</v>
      </c>
      <c r="B25463" s="294"/>
      <c r="C25463" s="294"/>
      <c r="D25463" s="294"/>
      <c r="E25463" s="294"/>
      <c r="F25463" s="294"/>
    </row>
    <row r="25464">
      <c r="A25464" s="294"/>
      <c r="B25464" s="294"/>
      <c r="C25464" s="294"/>
      <c r="D25464" s="294"/>
      <c r="E25464" s="294"/>
      <c r="F25464" s="294"/>
    </row>
    <row r="25465">
      <c r="A25465" s="294" t="s">
        <v>23311</v>
      </c>
      <c r="B25465" s="294"/>
      <c r="C25465" s="294"/>
      <c r="D25465" s="294"/>
      <c r="E25465" s="294"/>
      <c r="F25465" s="294"/>
    </row>
    <row r="25466">
      <c r="A25466" s="294"/>
      <c r="B25466" s="294"/>
      <c r="C25466" s="294"/>
      <c r="D25466" s="294"/>
      <c r="E25466" s="294"/>
      <c r="F25466" s="294"/>
    </row>
    <row r="25467">
      <c r="A25467" s="294" t="s">
        <v>37177</v>
      </c>
      <c r="B25467" s="294"/>
      <c r="C25467" s="294"/>
      <c r="D25467" s="294"/>
      <c r="E25467" s="294"/>
      <c r="F25467" s="294"/>
    </row>
    <row r="25468">
      <c r="A25468" s="294" t="s">
        <v>37178</v>
      </c>
      <c r="B25468" s="294"/>
      <c r="C25468" s="294"/>
      <c r="D25468" s="294"/>
      <c r="E25468" s="294"/>
      <c r="F25468" s="294"/>
    </row>
    <row r="25469">
      <c r="A25469" s="294" t="s">
        <v>37179</v>
      </c>
      <c r="B25469" s="294"/>
      <c r="C25469" s="294"/>
      <c r="D25469" s="294"/>
      <c r="E25469" s="294"/>
      <c r="F25469" s="294"/>
    </row>
    <row r="25470">
      <c r="A25470" s="294" t="s">
        <v>37180</v>
      </c>
      <c r="B25470" s="294"/>
      <c r="C25470" s="294"/>
      <c r="D25470" s="294"/>
      <c r="E25470" s="294"/>
      <c r="F25470" s="294"/>
    </row>
    <row r="25471">
      <c r="A25471" s="294" t="s">
        <v>37181</v>
      </c>
      <c r="B25471" s="294"/>
      <c r="C25471" s="294"/>
      <c r="D25471" s="294"/>
      <c r="E25471" s="294"/>
      <c r="F25471" s="294"/>
    </row>
    <row r="25472">
      <c r="A25472" s="294"/>
      <c r="B25472" s="294"/>
      <c r="C25472" s="294"/>
      <c r="D25472" s="294"/>
      <c r="E25472" s="294"/>
      <c r="F25472" s="294"/>
    </row>
    <row r="25473">
      <c r="A25473" s="294"/>
      <c r="B25473" s="294"/>
      <c r="C25473" s="294"/>
      <c r="D25473" s="294"/>
      <c r="E25473" s="294"/>
      <c r="F25473" s="294"/>
    </row>
    <row r="25474">
      <c r="A25474" s="294" t="s">
        <v>22572</v>
      </c>
      <c r="B25474" s="294"/>
      <c r="C25474" s="294"/>
      <c r="D25474" s="294"/>
      <c r="E25474" s="294"/>
      <c r="F25474" s="294"/>
    </row>
    <row r="25475">
      <c r="A25475" s="294" t="s">
        <v>37182</v>
      </c>
      <c r="B25475" s="294"/>
      <c r="C25475" s="294"/>
      <c r="D25475" s="294"/>
      <c r="E25475" s="294"/>
      <c r="F25475" s="294"/>
    </row>
    <row r="25476">
      <c r="A25476" s="294"/>
      <c r="B25476" s="294"/>
      <c r="C25476" s="294"/>
      <c r="D25476" s="294"/>
      <c r="E25476" s="294"/>
      <c r="F25476" s="294"/>
    </row>
    <row r="25477">
      <c r="A25477" s="294" t="s">
        <v>37183</v>
      </c>
      <c r="B25477" s="294"/>
      <c r="C25477" s="294"/>
      <c r="D25477" s="294"/>
      <c r="E25477" s="294"/>
      <c r="F25477" s="294"/>
    </row>
    <row r="25478">
      <c r="A25478" s="294" t="s">
        <v>37184</v>
      </c>
      <c r="B25478" s="294"/>
      <c r="C25478" s="294"/>
      <c r="D25478" s="294"/>
      <c r="E25478" s="294"/>
      <c r="F25478" s="294"/>
    </row>
    <row r="25479">
      <c r="A25479" s="294" t="s">
        <v>37185</v>
      </c>
      <c r="B25479" s="294"/>
      <c r="C25479" s="294"/>
      <c r="D25479" s="294"/>
      <c r="E25479" s="294"/>
      <c r="F25479" s="294"/>
    </row>
    <row r="25480">
      <c r="A25480" s="294" t="s">
        <v>37186</v>
      </c>
      <c r="B25480" s="294"/>
      <c r="C25480" s="294"/>
      <c r="D25480" s="294"/>
      <c r="E25480" s="294"/>
      <c r="F25480" s="294"/>
    </row>
    <row r="25481">
      <c r="A25481" s="294" t="s">
        <v>37187</v>
      </c>
      <c r="B25481" s="294"/>
      <c r="C25481" s="294"/>
      <c r="D25481" s="294"/>
      <c r="E25481" s="294"/>
      <c r="F25481" s="294"/>
    </row>
    <row r="25482">
      <c r="A25482" s="294"/>
      <c r="B25482" s="294"/>
      <c r="C25482" s="294"/>
      <c r="D25482" s="294"/>
      <c r="E25482" s="294"/>
      <c r="F25482" s="294"/>
    </row>
    <row r="25483">
      <c r="A25483" s="294" t="s">
        <v>22397</v>
      </c>
      <c r="B25483" s="294"/>
      <c r="C25483" s="294"/>
      <c r="D25483" s="294"/>
      <c r="E25483" s="294"/>
      <c r="F25483" s="294"/>
    </row>
    <row r="25484">
      <c r="A25484" s="294"/>
      <c r="B25484" s="294"/>
      <c r="C25484" s="294"/>
      <c r="D25484" s="294"/>
      <c r="E25484" s="294"/>
      <c r="F25484" s="294"/>
    </row>
    <row r="25485">
      <c r="A25485" s="294" t="s">
        <v>37188</v>
      </c>
      <c r="B25485" s="294"/>
      <c r="C25485" s="294"/>
      <c r="D25485" s="294"/>
      <c r="E25485" s="294"/>
      <c r="F25485" s="294"/>
    </row>
    <row r="25486">
      <c r="A25486" s="294" t="s">
        <v>37189</v>
      </c>
      <c r="B25486" s="294"/>
      <c r="C25486" s="294"/>
      <c r="D25486" s="294"/>
      <c r="E25486" s="294"/>
      <c r="F25486" s="294"/>
    </row>
    <row r="25487">
      <c r="A25487" s="294" t="s">
        <v>37190</v>
      </c>
      <c r="B25487" s="294"/>
      <c r="C25487" s="294"/>
      <c r="D25487" s="294"/>
      <c r="E25487" s="294"/>
      <c r="F25487" s="294"/>
    </row>
    <row r="25488">
      <c r="A25488" s="294" t="s">
        <v>37191</v>
      </c>
      <c r="B25488" s="294"/>
      <c r="C25488" s="294"/>
      <c r="D25488" s="294"/>
      <c r="E25488" s="294"/>
      <c r="F25488" s="294"/>
    </row>
    <row r="25489">
      <c r="A25489" s="294"/>
      <c r="B25489" s="294"/>
      <c r="C25489" s="294"/>
      <c r="D25489" s="294"/>
      <c r="E25489" s="294"/>
      <c r="F25489" s="294"/>
    </row>
    <row r="25490">
      <c r="A25490" s="294" t="s">
        <v>37192</v>
      </c>
      <c r="B25490" s="294"/>
      <c r="C25490" s="294"/>
      <c r="D25490" s="294"/>
      <c r="E25490" s="294"/>
      <c r="F25490" s="294"/>
    </row>
    <row r="25491">
      <c r="A25491" s="294"/>
      <c r="B25491" s="294"/>
      <c r="C25491" s="294"/>
      <c r="D25491" s="294"/>
      <c r="E25491" s="294"/>
      <c r="F25491" s="294"/>
    </row>
    <row r="25492">
      <c r="A25492" s="294" t="s">
        <v>37193</v>
      </c>
      <c r="B25492" s="294"/>
      <c r="C25492" s="294"/>
      <c r="D25492" s="294"/>
      <c r="E25492" s="294"/>
      <c r="F25492" s="294"/>
    </row>
    <row r="25493">
      <c r="A25493" s="294" t="s">
        <v>37194</v>
      </c>
      <c r="B25493" s="294"/>
      <c r="C25493" s="294"/>
      <c r="D25493" s="294"/>
      <c r="E25493" s="294"/>
      <c r="F25493" s="294"/>
    </row>
    <row r="25494">
      <c r="A25494" s="294" t="s">
        <v>37195</v>
      </c>
      <c r="B25494" s="294"/>
      <c r="C25494" s="294"/>
      <c r="D25494" s="294"/>
      <c r="E25494" s="294"/>
      <c r="F25494" s="294"/>
    </row>
    <row r="25495">
      <c r="A25495" s="294" t="s">
        <v>25079</v>
      </c>
      <c r="B25495" s="294"/>
      <c r="C25495" s="294"/>
      <c r="D25495" s="294"/>
      <c r="E25495" s="294"/>
      <c r="F25495" s="294"/>
    </row>
    <row r="25496">
      <c r="A25496" s="294" t="s">
        <v>36833</v>
      </c>
      <c r="B25496" s="294"/>
      <c r="C25496" s="294"/>
      <c r="D25496" s="294"/>
      <c r="E25496" s="294"/>
      <c r="F25496" s="294"/>
    </row>
    <row r="25497">
      <c r="A25497" s="294" t="s">
        <v>37196</v>
      </c>
      <c r="B25497" s="294"/>
      <c r="C25497" s="294"/>
      <c r="D25497" s="294"/>
      <c r="E25497" s="294"/>
      <c r="F25497" s="294"/>
    </row>
    <row r="25498">
      <c r="A25498" s="294" t="s">
        <v>37197</v>
      </c>
      <c r="B25498" s="294"/>
      <c r="C25498" s="294"/>
      <c r="D25498" s="294"/>
      <c r="E25498" s="294"/>
      <c r="F25498" s="294"/>
    </row>
    <row r="25499">
      <c r="A25499" s="294" t="s">
        <v>37198</v>
      </c>
      <c r="B25499" s="294"/>
      <c r="C25499" s="294"/>
      <c r="D25499" s="294"/>
      <c r="E25499" s="294"/>
      <c r="F25499" s="294"/>
    </row>
    <row r="25500">
      <c r="A25500" s="294"/>
      <c r="B25500" s="294"/>
      <c r="C25500" s="294"/>
      <c r="D25500" s="294"/>
      <c r="E25500" s="294"/>
      <c r="F25500" s="294"/>
    </row>
    <row r="25501">
      <c r="A25501" s="294" t="s">
        <v>32418</v>
      </c>
      <c r="B25501" s="294"/>
      <c r="C25501" s="294"/>
      <c r="D25501" s="294"/>
      <c r="E25501" s="294"/>
      <c r="F25501" s="294"/>
    </row>
    <row r="25502">
      <c r="A25502" s="294"/>
      <c r="B25502" s="294"/>
      <c r="C25502" s="294"/>
      <c r="D25502" s="294"/>
      <c r="E25502" s="294"/>
      <c r="F25502" s="294"/>
    </row>
    <row r="25503">
      <c r="A25503" s="294" t="s">
        <v>37199</v>
      </c>
      <c r="B25503" s="294"/>
      <c r="C25503" s="294"/>
      <c r="D25503" s="294"/>
      <c r="E25503" s="294"/>
      <c r="F25503" s="294"/>
    </row>
    <row r="25504">
      <c r="A25504" s="294" t="s">
        <v>37200</v>
      </c>
      <c r="B25504" s="294"/>
      <c r="C25504" s="294"/>
      <c r="D25504" s="294"/>
      <c r="E25504" s="294"/>
      <c r="F25504" s="294"/>
    </row>
    <row r="25505">
      <c r="A25505" s="294" t="s">
        <v>37201</v>
      </c>
      <c r="B25505" s="294"/>
      <c r="C25505" s="294"/>
      <c r="D25505" s="294"/>
      <c r="E25505" s="294"/>
      <c r="F25505" s="294"/>
    </row>
    <row r="25506">
      <c r="A25506" s="294" t="s">
        <v>37202</v>
      </c>
      <c r="B25506" s="294"/>
      <c r="C25506" s="294"/>
      <c r="D25506" s="294"/>
      <c r="E25506" s="294"/>
      <c r="F25506" s="294"/>
    </row>
    <row r="25507">
      <c r="A25507" s="294" t="s">
        <v>37203</v>
      </c>
      <c r="B25507" s="294"/>
      <c r="C25507" s="294"/>
      <c r="D25507" s="294"/>
      <c r="E25507" s="294"/>
      <c r="F25507" s="294"/>
    </row>
    <row r="25508">
      <c r="A25508" s="294" t="s">
        <v>37204</v>
      </c>
      <c r="B25508" s="294"/>
      <c r="C25508" s="294"/>
      <c r="D25508" s="294"/>
      <c r="E25508" s="294"/>
      <c r="F25508" s="294"/>
    </row>
    <row r="25509">
      <c r="A25509" s="294" t="s">
        <v>37205</v>
      </c>
      <c r="B25509" s="294"/>
      <c r="C25509" s="294"/>
      <c r="D25509" s="294"/>
      <c r="E25509" s="294"/>
      <c r="F25509" s="294"/>
    </row>
    <row r="25510">
      <c r="A25510" s="294" t="s">
        <v>37206</v>
      </c>
      <c r="B25510" s="294"/>
      <c r="C25510" s="294"/>
      <c r="D25510" s="294"/>
      <c r="E25510" s="294"/>
      <c r="F25510" s="294"/>
    </row>
    <row r="25511">
      <c r="A25511" s="294" t="s">
        <v>37207</v>
      </c>
      <c r="B25511" s="294"/>
      <c r="C25511" s="294"/>
      <c r="D25511" s="294"/>
      <c r="E25511" s="294"/>
      <c r="F25511" s="294"/>
    </row>
    <row r="25512">
      <c r="A25512" s="294"/>
      <c r="B25512" s="294"/>
      <c r="C25512" s="294"/>
      <c r="D25512" s="294"/>
      <c r="E25512" s="294"/>
      <c r="F25512" s="294"/>
    </row>
    <row r="25513">
      <c r="A25513" s="294" t="s">
        <v>28124</v>
      </c>
      <c r="B25513" s="294"/>
      <c r="C25513" s="294"/>
      <c r="D25513" s="294"/>
      <c r="E25513" s="294"/>
      <c r="F25513" s="294"/>
    </row>
    <row r="25514">
      <c r="A25514" s="294" t="s">
        <v>37208</v>
      </c>
      <c r="B25514" s="294"/>
      <c r="C25514" s="294"/>
      <c r="D25514" s="294"/>
      <c r="E25514" s="294"/>
      <c r="F25514" s="294"/>
    </row>
    <row r="25515">
      <c r="A25515" s="294" t="s">
        <v>21618</v>
      </c>
      <c r="B25515" s="294"/>
      <c r="C25515" s="294"/>
      <c r="D25515" s="294"/>
      <c r="E25515" s="294"/>
      <c r="F25515" s="294"/>
    </row>
    <row r="25516">
      <c r="A25516" s="294" t="s">
        <v>37209</v>
      </c>
      <c r="B25516" s="294"/>
      <c r="C25516" s="294"/>
      <c r="D25516" s="294"/>
      <c r="E25516" s="294"/>
      <c r="F25516" s="294"/>
    </row>
    <row r="25517">
      <c r="A25517" s="294"/>
      <c r="B25517" s="294"/>
      <c r="C25517" s="294"/>
      <c r="D25517" s="294"/>
      <c r="E25517" s="294"/>
      <c r="F25517" s="294"/>
    </row>
    <row r="25518">
      <c r="A25518" s="294" t="s">
        <v>22512</v>
      </c>
      <c r="B25518" s="294"/>
      <c r="C25518" s="294"/>
      <c r="D25518" s="294"/>
      <c r="E25518" s="294"/>
      <c r="F25518" s="294"/>
    </row>
    <row r="25519">
      <c r="A25519" s="294" t="s">
        <v>23928</v>
      </c>
      <c r="B25519" s="294"/>
      <c r="C25519" s="294"/>
      <c r="D25519" s="294"/>
      <c r="E25519" s="294"/>
      <c r="F25519" s="294"/>
    </row>
    <row r="25520">
      <c r="A25520" s="294"/>
      <c r="B25520" s="294"/>
      <c r="C25520" s="294"/>
      <c r="D25520" s="294"/>
      <c r="E25520" s="294"/>
      <c r="F25520" s="294"/>
    </row>
    <row r="25521">
      <c r="A25521" s="294" t="s">
        <v>37210</v>
      </c>
      <c r="B25521" s="294"/>
      <c r="C25521" s="294"/>
      <c r="D25521" s="294"/>
      <c r="E25521" s="294"/>
      <c r="F25521" s="294"/>
    </row>
    <row r="25522">
      <c r="A25522" s="294" t="s">
        <v>37211</v>
      </c>
      <c r="B25522" s="294"/>
      <c r="C25522" s="294"/>
      <c r="D25522" s="294"/>
      <c r="E25522" s="294"/>
      <c r="F25522" s="294"/>
    </row>
    <row r="25523">
      <c r="A25523" s="294" t="s">
        <v>37212</v>
      </c>
      <c r="B25523" s="294"/>
      <c r="C25523" s="294"/>
      <c r="D25523" s="294"/>
      <c r="E25523" s="294"/>
      <c r="F25523" s="294"/>
    </row>
    <row r="25524">
      <c r="A25524" s="294" t="s">
        <v>37213</v>
      </c>
      <c r="B25524" s="294"/>
      <c r="C25524" s="294"/>
      <c r="D25524" s="294"/>
      <c r="E25524" s="294"/>
      <c r="F25524" s="294"/>
    </row>
    <row r="25525">
      <c r="A25525" s="294" t="s">
        <v>37214</v>
      </c>
      <c r="B25525" s="294"/>
      <c r="C25525" s="294"/>
      <c r="D25525" s="294"/>
      <c r="E25525" s="294"/>
      <c r="F25525" s="294"/>
    </row>
    <row r="25526">
      <c r="A25526" s="294" t="s">
        <v>37215</v>
      </c>
      <c r="B25526" s="294"/>
      <c r="C25526" s="294"/>
      <c r="D25526" s="294"/>
      <c r="E25526" s="294"/>
      <c r="F25526" s="294"/>
    </row>
    <row r="25527">
      <c r="A25527" s="294" t="s">
        <v>37216</v>
      </c>
      <c r="B25527" s="294"/>
      <c r="C25527" s="294"/>
      <c r="D25527" s="294"/>
      <c r="E25527" s="294"/>
      <c r="F25527" s="294"/>
    </row>
    <row r="25528">
      <c r="A25528" s="294"/>
      <c r="B25528" s="294"/>
      <c r="C25528" s="294"/>
      <c r="D25528" s="294"/>
      <c r="E25528" s="294"/>
      <c r="F25528" s="294"/>
    </row>
    <row r="25529">
      <c r="A25529" s="294" t="s">
        <v>23148</v>
      </c>
      <c r="B25529" s="294"/>
      <c r="C25529" s="294"/>
      <c r="D25529" s="294"/>
      <c r="E25529" s="294"/>
      <c r="F25529" s="294"/>
    </row>
    <row r="25530">
      <c r="A25530" s="294" t="s">
        <v>23937</v>
      </c>
      <c r="B25530" s="294"/>
      <c r="C25530" s="294"/>
      <c r="D25530" s="294"/>
      <c r="E25530" s="294"/>
      <c r="F25530" s="294"/>
    </row>
    <row r="25531">
      <c r="A25531" s="294"/>
      <c r="B25531" s="294"/>
      <c r="C25531" s="294"/>
      <c r="D25531" s="294"/>
      <c r="E25531" s="294"/>
      <c r="F25531" s="294"/>
    </row>
    <row r="25532">
      <c r="A25532" s="294" t="s">
        <v>37217</v>
      </c>
      <c r="B25532" s="294"/>
      <c r="C25532" s="294"/>
      <c r="D25532" s="294"/>
      <c r="E25532" s="294"/>
      <c r="F25532" s="294"/>
    </row>
    <row r="25533">
      <c r="A25533" s="294" t="s">
        <v>37218</v>
      </c>
      <c r="B25533" s="294"/>
      <c r="C25533" s="294"/>
      <c r="D25533" s="294"/>
      <c r="E25533" s="294"/>
      <c r="F25533" s="294"/>
    </row>
    <row r="25534">
      <c r="A25534" s="294" t="s">
        <v>37219</v>
      </c>
      <c r="B25534" s="294"/>
      <c r="C25534" s="294"/>
      <c r="D25534" s="294"/>
      <c r="E25534" s="294"/>
      <c r="F25534" s="294"/>
    </row>
    <row r="25535">
      <c r="A25535" s="294" t="s">
        <v>37220</v>
      </c>
      <c r="B25535" s="294"/>
      <c r="C25535" s="294"/>
      <c r="D25535" s="294"/>
      <c r="E25535" s="294"/>
      <c r="F25535" s="294"/>
    </row>
    <row r="25536">
      <c r="A25536" s="294" t="s">
        <v>37221</v>
      </c>
      <c r="B25536" s="294"/>
      <c r="C25536" s="294"/>
      <c r="D25536" s="294"/>
      <c r="E25536" s="294"/>
      <c r="F25536" s="294"/>
    </row>
    <row r="25537">
      <c r="A25537" s="294" t="s">
        <v>37222</v>
      </c>
      <c r="B25537" s="294"/>
      <c r="C25537" s="294"/>
      <c r="D25537" s="294"/>
      <c r="E25537" s="294"/>
      <c r="F25537" s="294"/>
    </row>
    <row r="25538">
      <c r="A25538" s="294"/>
      <c r="B25538" s="294"/>
      <c r="C25538" s="294"/>
      <c r="D25538" s="294"/>
      <c r="E25538" s="294"/>
      <c r="F25538" s="294"/>
    </row>
    <row r="25539">
      <c r="A25539" s="294" t="s">
        <v>37223</v>
      </c>
      <c r="B25539" s="294"/>
      <c r="C25539" s="294"/>
      <c r="D25539" s="294"/>
      <c r="E25539" s="294"/>
      <c r="F25539" s="294"/>
    </row>
    <row r="25540">
      <c r="A25540" s="294" t="s">
        <v>37224</v>
      </c>
      <c r="B25540" s="294"/>
      <c r="C25540" s="294"/>
      <c r="D25540" s="294"/>
      <c r="E25540" s="294"/>
      <c r="F25540" s="294"/>
    </row>
    <row r="25541">
      <c r="A25541" s="294"/>
      <c r="B25541" s="294"/>
      <c r="C25541" s="294"/>
      <c r="D25541" s="294"/>
      <c r="E25541" s="294"/>
      <c r="F25541" s="294"/>
    </row>
    <row r="25542">
      <c r="A25542" s="294" t="s">
        <v>37225</v>
      </c>
      <c r="B25542" s="294"/>
      <c r="C25542" s="294"/>
      <c r="D25542" s="294"/>
      <c r="E25542" s="294"/>
      <c r="F25542" s="294"/>
    </row>
    <row r="25543">
      <c r="A25543" s="294" t="s">
        <v>37226</v>
      </c>
      <c r="B25543" s="294"/>
      <c r="C25543" s="294"/>
      <c r="D25543" s="294"/>
      <c r="E25543" s="294"/>
      <c r="F25543" s="294"/>
    </row>
    <row r="25544">
      <c r="A25544" s="294" t="s">
        <v>37227</v>
      </c>
      <c r="B25544" s="294"/>
      <c r="C25544" s="294"/>
      <c r="D25544" s="294"/>
      <c r="E25544" s="294"/>
      <c r="F25544" s="294"/>
    </row>
    <row r="25545">
      <c r="A25545" s="294" t="s">
        <v>37228</v>
      </c>
      <c r="B25545" s="294"/>
      <c r="C25545" s="294"/>
      <c r="D25545" s="294"/>
      <c r="E25545" s="294"/>
      <c r="F25545" s="294"/>
    </row>
    <row r="25546">
      <c r="A25546" s="294" t="s">
        <v>37229</v>
      </c>
      <c r="B25546" s="294"/>
      <c r="C25546" s="294"/>
      <c r="D25546" s="294"/>
      <c r="E25546" s="294"/>
      <c r="F25546" s="294"/>
    </row>
    <row r="25547">
      <c r="A25547" s="294" t="s">
        <v>37230</v>
      </c>
      <c r="B25547" s="294"/>
      <c r="C25547" s="294"/>
      <c r="D25547" s="294"/>
      <c r="E25547" s="294"/>
      <c r="F25547" s="294"/>
    </row>
    <row r="25548">
      <c r="A25548" s="294" t="s">
        <v>37231</v>
      </c>
      <c r="B25548" s="294"/>
      <c r="C25548" s="294"/>
      <c r="D25548" s="294"/>
      <c r="E25548" s="294"/>
      <c r="F25548" s="294"/>
    </row>
    <row r="25549">
      <c r="A25549" s="294"/>
      <c r="B25549" s="294"/>
      <c r="C25549" s="294"/>
      <c r="D25549" s="294"/>
      <c r="E25549" s="294"/>
      <c r="F25549" s="294"/>
    </row>
    <row r="25550">
      <c r="A25550" s="294" t="s">
        <v>21401</v>
      </c>
      <c r="B25550" s="294"/>
      <c r="C25550" s="294"/>
      <c r="D25550" s="294"/>
      <c r="E25550" s="294"/>
      <c r="F25550" s="294"/>
    </row>
    <row r="25551">
      <c r="A25551" s="294"/>
      <c r="B25551" s="294"/>
      <c r="C25551" s="294"/>
      <c r="D25551" s="294"/>
      <c r="E25551" s="294"/>
      <c r="F25551" s="294"/>
    </row>
    <row r="25552">
      <c r="A25552" s="294" t="s">
        <v>37232</v>
      </c>
      <c r="B25552" s="294"/>
      <c r="C25552" s="294"/>
      <c r="D25552" s="294"/>
      <c r="E25552" s="294"/>
      <c r="F25552" s="294"/>
    </row>
    <row r="25553">
      <c r="A25553" s="294" t="s">
        <v>27102</v>
      </c>
      <c r="B25553" s="294"/>
      <c r="C25553" s="294"/>
      <c r="D25553" s="294"/>
      <c r="E25553" s="294"/>
      <c r="F25553" s="294"/>
    </row>
    <row r="25554">
      <c r="A25554" s="294" t="s">
        <v>37233</v>
      </c>
      <c r="B25554" s="294"/>
      <c r="C25554" s="294"/>
      <c r="D25554" s="294"/>
      <c r="E25554" s="294"/>
      <c r="F25554" s="294"/>
    </row>
    <row r="25555">
      <c r="A25555" s="294" t="s">
        <v>37234</v>
      </c>
      <c r="B25555" s="294"/>
      <c r="C25555" s="294"/>
      <c r="D25555" s="294"/>
      <c r="E25555" s="294"/>
      <c r="F25555" s="294"/>
    </row>
    <row r="25556">
      <c r="A25556" s="294" t="s">
        <v>37235</v>
      </c>
      <c r="B25556" s="294"/>
      <c r="C25556" s="294"/>
      <c r="D25556" s="294"/>
      <c r="E25556" s="294"/>
      <c r="F25556" s="294"/>
    </row>
    <row r="25557">
      <c r="A25557" s="294" t="s">
        <v>37236</v>
      </c>
      <c r="B25557" s="294"/>
      <c r="C25557" s="294"/>
      <c r="D25557" s="294"/>
      <c r="E25557" s="294"/>
      <c r="F25557" s="294"/>
    </row>
    <row r="25558">
      <c r="A25558" s="294" t="s">
        <v>37237</v>
      </c>
      <c r="B25558" s="294"/>
      <c r="C25558" s="294"/>
      <c r="D25558" s="294"/>
      <c r="E25558" s="294"/>
      <c r="F25558" s="294"/>
    </row>
    <row r="25559">
      <c r="A25559" s="294" t="s">
        <v>37238</v>
      </c>
      <c r="B25559" s="294"/>
      <c r="C25559" s="294"/>
      <c r="D25559" s="294"/>
      <c r="E25559" s="294"/>
      <c r="F25559" s="294"/>
    </row>
    <row r="25560">
      <c r="A25560" s="294" t="s">
        <v>37239</v>
      </c>
      <c r="B25560" s="294"/>
      <c r="C25560" s="294"/>
      <c r="D25560" s="294"/>
      <c r="E25560" s="294"/>
      <c r="F25560" s="294"/>
    </row>
    <row r="25561">
      <c r="A25561" s="294"/>
      <c r="B25561" s="294"/>
      <c r="C25561" s="294"/>
      <c r="D25561" s="294"/>
      <c r="E25561" s="294"/>
      <c r="F25561" s="294"/>
    </row>
    <row r="25562">
      <c r="A25562" s="294" t="s">
        <v>22239</v>
      </c>
      <c r="B25562" s="294"/>
      <c r="C25562" s="294"/>
      <c r="D25562" s="294"/>
      <c r="E25562" s="294"/>
      <c r="F25562" s="294"/>
    </row>
    <row r="25563">
      <c r="A25563" s="294"/>
      <c r="B25563" s="294"/>
      <c r="C25563" s="294"/>
      <c r="D25563" s="294"/>
      <c r="E25563" s="294"/>
      <c r="F25563" s="294"/>
    </row>
    <row r="25564">
      <c r="A25564" s="294" t="s">
        <v>37240</v>
      </c>
      <c r="B25564" s="294"/>
      <c r="C25564" s="294"/>
      <c r="D25564" s="294"/>
      <c r="E25564" s="294"/>
      <c r="F25564" s="294"/>
    </row>
    <row r="25565">
      <c r="A25565" s="294"/>
      <c r="B25565" s="294"/>
      <c r="C25565" s="294"/>
      <c r="D25565" s="294"/>
      <c r="E25565" s="294"/>
      <c r="F25565" s="294"/>
    </row>
    <row r="25566">
      <c r="A25566" s="294" t="s">
        <v>37241</v>
      </c>
      <c r="B25566" s="294"/>
      <c r="C25566" s="294"/>
      <c r="D25566" s="294"/>
      <c r="E25566" s="294"/>
      <c r="F25566" s="294"/>
    </row>
    <row r="25567">
      <c r="A25567" s="294" t="s">
        <v>37242</v>
      </c>
      <c r="B25567" s="294"/>
      <c r="C25567" s="294"/>
      <c r="D25567" s="294"/>
      <c r="E25567" s="294"/>
      <c r="F25567" s="294"/>
    </row>
    <row r="25568">
      <c r="A25568" s="294" t="s">
        <v>37243</v>
      </c>
      <c r="B25568" s="294"/>
      <c r="C25568" s="294"/>
      <c r="D25568" s="294"/>
      <c r="E25568" s="294"/>
      <c r="F25568" s="294"/>
    </row>
    <row r="25569">
      <c r="A25569" s="294" t="s">
        <v>37244</v>
      </c>
      <c r="B25569" s="294"/>
      <c r="C25569" s="294"/>
      <c r="D25569" s="294"/>
      <c r="E25569" s="294"/>
      <c r="F25569" s="294"/>
    </row>
    <row r="25570">
      <c r="A25570" s="294" t="s">
        <v>37245</v>
      </c>
      <c r="B25570" s="294"/>
      <c r="C25570" s="294"/>
      <c r="D25570" s="294"/>
      <c r="E25570" s="294"/>
      <c r="F25570" s="294"/>
    </row>
    <row r="25571">
      <c r="A25571" s="294" t="s">
        <v>37246</v>
      </c>
      <c r="B25571" s="294"/>
      <c r="C25571" s="294"/>
      <c r="D25571" s="294"/>
      <c r="E25571" s="294"/>
      <c r="F25571" s="294"/>
    </row>
    <row r="25572">
      <c r="A25572" s="294" t="s">
        <v>37247</v>
      </c>
      <c r="B25572" s="294"/>
      <c r="C25572" s="294"/>
      <c r="D25572" s="294"/>
      <c r="E25572" s="294"/>
      <c r="F25572" s="294"/>
    </row>
    <row r="25573">
      <c r="A25573" s="294" t="s">
        <v>37076</v>
      </c>
      <c r="B25573" s="294"/>
      <c r="C25573" s="294"/>
      <c r="D25573" s="294"/>
      <c r="E25573" s="294"/>
      <c r="F25573" s="294"/>
    </row>
    <row r="25574">
      <c r="A25574" s="294" t="s">
        <v>37248</v>
      </c>
      <c r="B25574" s="294"/>
      <c r="C25574" s="294"/>
      <c r="D25574" s="294"/>
      <c r="E25574" s="294"/>
      <c r="F25574" s="294"/>
    </row>
    <row r="25575">
      <c r="A25575" s="294"/>
      <c r="B25575" s="294"/>
      <c r="C25575" s="294"/>
      <c r="D25575" s="294"/>
      <c r="E25575" s="294"/>
      <c r="F25575" s="294"/>
    </row>
    <row r="25576">
      <c r="A25576" s="294" t="s">
        <v>21304</v>
      </c>
      <c r="B25576" s="294"/>
      <c r="C25576" s="294"/>
      <c r="D25576" s="294"/>
      <c r="E25576" s="294"/>
      <c r="F25576" s="294"/>
    </row>
    <row r="25577">
      <c r="A25577" s="294"/>
      <c r="B25577" s="294"/>
      <c r="C25577" s="294"/>
      <c r="D25577" s="294"/>
      <c r="E25577" s="294"/>
      <c r="F25577" s="294"/>
    </row>
    <row r="25578">
      <c r="A25578" s="294" t="s">
        <v>37249</v>
      </c>
      <c r="B25578" s="294"/>
      <c r="C25578" s="294"/>
      <c r="D25578" s="294"/>
      <c r="E25578" s="294"/>
      <c r="F25578" s="294"/>
    </row>
    <row r="25579">
      <c r="A25579" s="294" t="s">
        <v>37250</v>
      </c>
      <c r="B25579" s="294"/>
      <c r="C25579" s="294"/>
      <c r="D25579" s="294"/>
      <c r="E25579" s="294"/>
      <c r="F25579" s="294"/>
    </row>
    <row r="25580">
      <c r="A25580" s="294" t="s">
        <v>37251</v>
      </c>
      <c r="B25580" s="294"/>
      <c r="C25580" s="294"/>
      <c r="D25580" s="294"/>
      <c r="E25580" s="294"/>
      <c r="F25580" s="294"/>
    </row>
    <row r="25581">
      <c r="A25581" s="294" t="s">
        <v>37252</v>
      </c>
      <c r="B25581" s="294"/>
      <c r="C25581" s="294"/>
      <c r="D25581" s="294"/>
      <c r="E25581" s="294"/>
      <c r="F25581" s="294"/>
    </row>
    <row r="25582">
      <c r="A25582" s="294" t="s">
        <v>37253</v>
      </c>
      <c r="B25582" s="294"/>
      <c r="C25582" s="294"/>
      <c r="D25582" s="294"/>
      <c r="E25582" s="294"/>
      <c r="F25582" s="294"/>
    </row>
    <row r="25583">
      <c r="A25583" s="294" t="s">
        <v>37254</v>
      </c>
      <c r="B25583" s="294"/>
      <c r="C25583" s="294"/>
      <c r="D25583" s="294"/>
      <c r="E25583" s="294"/>
      <c r="F25583" s="294"/>
    </row>
    <row r="25584">
      <c r="A25584" s="294" t="s">
        <v>37255</v>
      </c>
      <c r="B25584" s="294"/>
      <c r="C25584" s="294"/>
      <c r="D25584" s="294"/>
      <c r="E25584" s="294"/>
      <c r="F25584" s="294"/>
    </row>
    <row r="25585">
      <c r="A25585" s="294" t="s">
        <v>37256</v>
      </c>
      <c r="B25585" s="294"/>
      <c r="C25585" s="294"/>
      <c r="D25585" s="294"/>
      <c r="E25585" s="294"/>
      <c r="F25585" s="294"/>
    </row>
    <row r="25586">
      <c r="A25586" s="294" t="s">
        <v>37257</v>
      </c>
      <c r="B25586" s="294"/>
      <c r="C25586" s="294"/>
      <c r="D25586" s="294"/>
      <c r="E25586" s="294"/>
      <c r="F25586" s="294"/>
    </row>
    <row r="25587">
      <c r="A25587" s="294" t="s">
        <v>37258</v>
      </c>
      <c r="B25587" s="294"/>
      <c r="C25587" s="294"/>
      <c r="D25587" s="294"/>
      <c r="E25587" s="294"/>
      <c r="F25587" s="294"/>
    </row>
    <row r="25588">
      <c r="A25588" s="294" t="s">
        <v>37259</v>
      </c>
      <c r="B25588" s="294"/>
      <c r="C25588" s="294"/>
      <c r="D25588" s="294"/>
      <c r="E25588" s="294"/>
      <c r="F25588" s="294"/>
    </row>
    <row r="25589">
      <c r="A25589" s="294" t="s">
        <v>37260</v>
      </c>
      <c r="B25589" s="294"/>
      <c r="C25589" s="294"/>
      <c r="D25589" s="294"/>
      <c r="E25589" s="294"/>
      <c r="F25589" s="294"/>
    </row>
    <row r="25590">
      <c r="A25590" s="294" t="s">
        <v>37261</v>
      </c>
      <c r="B25590" s="294"/>
      <c r="C25590" s="294"/>
      <c r="D25590" s="294"/>
      <c r="E25590" s="294"/>
      <c r="F25590" s="294"/>
    </row>
    <row r="25591">
      <c r="A25591" s="294" t="s">
        <v>37262</v>
      </c>
      <c r="B25591" s="294"/>
      <c r="C25591" s="294"/>
      <c r="D25591" s="294"/>
      <c r="E25591" s="294"/>
      <c r="F25591" s="294"/>
    </row>
    <row r="25592">
      <c r="A25592" s="294" t="s">
        <v>23508</v>
      </c>
      <c r="B25592" s="294"/>
      <c r="C25592" s="294"/>
      <c r="D25592" s="294"/>
      <c r="E25592" s="294"/>
      <c r="F25592" s="294"/>
    </row>
    <row r="25593">
      <c r="A25593" s="294" t="s">
        <v>29043</v>
      </c>
      <c r="B25593" s="294"/>
      <c r="C25593" s="294"/>
      <c r="D25593" s="294"/>
      <c r="E25593" s="294"/>
      <c r="F25593" s="294"/>
    </row>
    <row r="25594">
      <c r="A25594" s="294" t="s">
        <v>37263</v>
      </c>
      <c r="B25594" s="294"/>
      <c r="C25594" s="294"/>
      <c r="D25594" s="294"/>
      <c r="E25594" s="294"/>
      <c r="F25594" s="294"/>
    </row>
    <row r="25595">
      <c r="A25595" s="294" t="s">
        <v>21672</v>
      </c>
      <c r="B25595" s="294"/>
      <c r="C25595" s="294"/>
      <c r="D25595" s="294"/>
      <c r="E25595" s="294"/>
      <c r="F25595" s="294"/>
    </row>
    <row r="25596">
      <c r="A25596" s="294" t="s">
        <v>37209</v>
      </c>
      <c r="B25596" s="294"/>
      <c r="C25596" s="294"/>
      <c r="D25596" s="294"/>
      <c r="E25596" s="294"/>
      <c r="F25596" s="294"/>
    </row>
    <row r="25597">
      <c r="A25597" s="294"/>
      <c r="B25597" s="294"/>
      <c r="C25597" s="294"/>
      <c r="D25597" s="294"/>
      <c r="E25597" s="294"/>
      <c r="F25597" s="294"/>
    </row>
    <row r="25598">
      <c r="A25598" s="294" t="s">
        <v>21315</v>
      </c>
      <c r="B25598" s="294"/>
      <c r="C25598" s="294"/>
      <c r="D25598" s="294"/>
      <c r="E25598" s="294"/>
      <c r="F25598" s="294"/>
    </row>
    <row r="25599">
      <c r="A25599" s="294"/>
      <c r="B25599" s="294"/>
      <c r="C25599" s="294"/>
      <c r="D25599" s="294"/>
      <c r="E25599" s="294"/>
      <c r="F25599" s="294"/>
    </row>
    <row r="25600">
      <c r="A25600" s="294"/>
      <c r="B25600" s="294" t="s">
        <v>37264</v>
      </c>
      <c r="C25600" s="294"/>
      <c r="D25600" s="294"/>
      <c r="E25600" s="294"/>
      <c r="F25600" s="294"/>
    </row>
    <row r="25601">
      <c r="A25601" s="294"/>
      <c r="B25601" s="294" t="s">
        <v>37265</v>
      </c>
      <c r="C25601" s="294"/>
      <c r="D25601" s="294"/>
      <c r="E25601" s="294"/>
      <c r="F25601" s="294"/>
    </row>
    <row r="25602">
      <c r="A25602" s="294"/>
      <c r="B25602" s="294" t="s">
        <v>37266</v>
      </c>
      <c r="C25602" s="294"/>
      <c r="D25602" s="294"/>
      <c r="E25602" s="294"/>
      <c r="F25602" s="294"/>
    </row>
    <row r="25603">
      <c r="A25603" s="294"/>
      <c r="B25603" s="294" t="s">
        <v>37267</v>
      </c>
      <c r="C25603" s="294"/>
      <c r="D25603" s="294"/>
      <c r="E25603" s="294"/>
      <c r="F25603" s="294"/>
    </row>
    <row r="25604">
      <c r="A25604" s="294"/>
      <c r="B25604" s="294" t="s">
        <v>37268</v>
      </c>
      <c r="C25604" s="294"/>
      <c r="D25604" s="294"/>
      <c r="E25604" s="294"/>
      <c r="F25604" s="294"/>
    </row>
    <row r="25605">
      <c r="A25605" s="294"/>
      <c r="B25605" s="294" t="s">
        <v>37269</v>
      </c>
      <c r="C25605" s="294"/>
      <c r="D25605" s="294"/>
      <c r="E25605" s="294"/>
      <c r="F25605" s="294"/>
    </row>
    <row r="25606">
      <c r="A25606" s="294"/>
      <c r="B25606" s="294"/>
      <c r="C25606" s="294"/>
      <c r="D25606" s="294"/>
      <c r="E25606" s="294"/>
      <c r="F25606" s="294"/>
    </row>
    <row r="25607">
      <c r="A25607" s="294"/>
      <c r="B25607" s="294"/>
      <c r="C25607" s="294"/>
      <c r="D25607" s="294"/>
      <c r="E25607" s="294"/>
      <c r="F25607" s="294"/>
    </row>
    <row r="25608">
      <c r="A25608" s="294" t="s">
        <v>24373</v>
      </c>
      <c r="B25608" s="294"/>
      <c r="C25608" s="294"/>
      <c r="D25608" s="294"/>
      <c r="E25608" s="294"/>
      <c r="F25608" s="294"/>
    </row>
    <row r="25609">
      <c r="A25609" s="294" t="s">
        <v>37270</v>
      </c>
      <c r="B25609" s="294"/>
      <c r="C25609" s="294"/>
      <c r="D25609" s="294"/>
      <c r="E25609" s="294"/>
      <c r="F25609" s="294"/>
    </row>
    <row r="25610">
      <c r="A25610" s="294"/>
      <c r="B25610" s="294"/>
      <c r="C25610" s="294"/>
      <c r="D25610" s="294"/>
      <c r="E25610" s="294"/>
      <c r="F25610" s="294"/>
    </row>
    <row r="25611">
      <c r="A25611" s="294" t="s">
        <v>37271</v>
      </c>
      <c r="B25611" s="294"/>
      <c r="C25611" s="294"/>
      <c r="D25611" s="294"/>
      <c r="E25611" s="294"/>
      <c r="F25611" s="294"/>
    </row>
    <row r="25612">
      <c r="A25612" s="294" t="s">
        <v>37272</v>
      </c>
      <c r="B25612" s="294"/>
      <c r="C25612" s="294"/>
      <c r="D25612" s="294"/>
      <c r="E25612" s="294"/>
      <c r="F25612" s="294"/>
    </row>
    <row r="25613">
      <c r="A25613" s="294" t="s">
        <v>37273</v>
      </c>
      <c r="B25613" s="294"/>
      <c r="C25613" s="294"/>
      <c r="D25613" s="294"/>
      <c r="E25613" s="294"/>
      <c r="F25613" s="294"/>
    </row>
    <row r="25614">
      <c r="A25614" s="294" t="s">
        <v>37274</v>
      </c>
      <c r="B25614" s="294"/>
      <c r="C25614" s="294"/>
      <c r="D25614" s="294"/>
      <c r="E25614" s="294"/>
      <c r="F25614" s="294"/>
    </row>
    <row r="25615">
      <c r="A25615" s="294" t="s">
        <v>37275</v>
      </c>
      <c r="B25615" s="294"/>
      <c r="C25615" s="294"/>
      <c r="D25615" s="294"/>
      <c r="E25615" s="294"/>
      <c r="F25615" s="294"/>
    </row>
    <row r="25616">
      <c r="A25616" s="294" t="s">
        <v>37276</v>
      </c>
      <c r="B25616" s="294"/>
      <c r="C25616" s="294"/>
      <c r="D25616" s="294"/>
      <c r="E25616" s="294"/>
      <c r="F25616" s="294"/>
    </row>
    <row r="25617">
      <c r="A25617" s="294" t="s">
        <v>37277</v>
      </c>
      <c r="B25617" s="294"/>
      <c r="C25617" s="294"/>
      <c r="D25617" s="294"/>
      <c r="E25617" s="294"/>
      <c r="F25617" s="294"/>
    </row>
    <row r="25618">
      <c r="A25618" s="294" t="s">
        <v>37278</v>
      </c>
      <c r="B25618" s="294"/>
      <c r="C25618" s="294"/>
      <c r="D25618" s="294"/>
      <c r="E25618" s="294"/>
      <c r="F25618" s="294"/>
    </row>
    <row r="25619">
      <c r="A25619" s="294" t="s">
        <v>37279</v>
      </c>
      <c r="B25619" s="294"/>
      <c r="C25619" s="294"/>
      <c r="D25619" s="294"/>
      <c r="E25619" s="294"/>
      <c r="F25619" s="294"/>
    </row>
    <row r="25620">
      <c r="A25620" s="294" t="s">
        <v>37280</v>
      </c>
      <c r="B25620" s="294"/>
      <c r="C25620" s="294"/>
      <c r="D25620" s="294"/>
      <c r="E25620" s="294"/>
      <c r="F25620" s="294"/>
    </row>
    <row r="25621">
      <c r="A25621" s="294" t="s">
        <v>37281</v>
      </c>
      <c r="B25621" s="294"/>
      <c r="C25621" s="294"/>
      <c r="D25621" s="294"/>
      <c r="E25621" s="294"/>
      <c r="F25621" s="294"/>
    </row>
    <row r="25622">
      <c r="A25622" s="294" t="s">
        <v>37282</v>
      </c>
      <c r="B25622" s="294"/>
      <c r="C25622" s="294"/>
      <c r="D25622" s="294"/>
      <c r="E25622" s="294"/>
      <c r="F25622" s="294"/>
    </row>
    <row r="25623">
      <c r="A25623" s="294"/>
      <c r="B25623" s="294"/>
      <c r="C25623" s="294"/>
      <c r="D25623" s="294"/>
      <c r="E25623" s="294"/>
      <c r="F25623" s="294"/>
    </row>
    <row r="25624">
      <c r="A25624" s="294" t="s">
        <v>22663</v>
      </c>
      <c r="B25624" s="294"/>
      <c r="C25624" s="294"/>
      <c r="D25624" s="294"/>
      <c r="E25624" s="294"/>
      <c r="F25624" s="294"/>
    </row>
    <row r="25625">
      <c r="A25625" s="294"/>
      <c r="B25625" s="294"/>
      <c r="C25625" s="294"/>
      <c r="D25625" s="294"/>
      <c r="E25625" s="294"/>
      <c r="F25625" s="294"/>
    </row>
    <row r="25626">
      <c r="A25626" s="294" t="s">
        <v>37283</v>
      </c>
      <c r="B25626" s="294"/>
      <c r="C25626" s="294"/>
      <c r="D25626" s="294"/>
      <c r="E25626" s="294"/>
      <c r="F25626" s="294"/>
    </row>
    <row r="25627">
      <c r="A25627" s="294" t="s">
        <v>37284</v>
      </c>
      <c r="B25627" s="294"/>
      <c r="C25627" s="294"/>
      <c r="D25627" s="294"/>
      <c r="E25627" s="294"/>
      <c r="F25627" s="294"/>
    </row>
    <row r="25628">
      <c r="A25628" s="294" t="s">
        <v>37285</v>
      </c>
      <c r="B25628" s="294"/>
      <c r="C25628" s="294"/>
      <c r="D25628" s="294"/>
      <c r="E25628" s="294"/>
      <c r="F25628" s="294"/>
    </row>
    <row r="25629">
      <c r="A25629" s="294" t="s">
        <v>37286</v>
      </c>
      <c r="B25629" s="294"/>
      <c r="C25629" s="294"/>
      <c r="D25629" s="294"/>
      <c r="E25629" s="294"/>
      <c r="F25629" s="294"/>
    </row>
    <row r="25630">
      <c r="A25630" s="294" t="s">
        <v>37287</v>
      </c>
      <c r="B25630" s="294"/>
      <c r="C25630" s="294"/>
      <c r="D25630" s="294"/>
      <c r="E25630" s="294"/>
      <c r="F25630" s="294"/>
    </row>
    <row r="25631">
      <c r="A25631" s="294" t="s">
        <v>37288</v>
      </c>
      <c r="B25631" s="294"/>
      <c r="C25631" s="294"/>
      <c r="D25631" s="294"/>
      <c r="E25631" s="294"/>
      <c r="F25631" s="294"/>
    </row>
    <row r="25632">
      <c r="A25632" s="294"/>
      <c r="B25632" s="294"/>
      <c r="C25632" s="294"/>
      <c r="D25632" s="294"/>
      <c r="E25632" s="294"/>
      <c r="F25632" s="294"/>
    </row>
    <row r="25633">
      <c r="A25633" s="294" t="s">
        <v>23321</v>
      </c>
      <c r="B25633" s="294"/>
      <c r="C25633" s="294"/>
      <c r="D25633" s="294"/>
      <c r="E25633" s="294"/>
      <c r="F25633" s="294"/>
    </row>
    <row r="25634">
      <c r="A25634" s="294" t="s">
        <v>23322</v>
      </c>
      <c r="B25634" s="294"/>
      <c r="C25634" s="294"/>
      <c r="D25634" s="294"/>
      <c r="E25634" s="294"/>
      <c r="F25634" s="294"/>
    </row>
    <row r="25635">
      <c r="A25635" s="294"/>
      <c r="B25635" s="294"/>
      <c r="C25635" s="294"/>
      <c r="D25635" s="294"/>
      <c r="E25635" s="294"/>
      <c r="F25635" s="294"/>
    </row>
    <row r="25636">
      <c r="A25636" s="294" t="s">
        <v>37289</v>
      </c>
      <c r="B25636" s="294"/>
      <c r="C25636" s="294"/>
      <c r="D25636" s="294"/>
      <c r="E25636" s="294"/>
      <c r="F25636" s="294"/>
    </row>
    <row r="25637">
      <c r="A25637" s="294" t="s">
        <v>37290</v>
      </c>
      <c r="B25637" s="294"/>
      <c r="C25637" s="294"/>
      <c r="D25637" s="294"/>
      <c r="E25637" s="294"/>
      <c r="F25637" s="294"/>
    </row>
    <row r="25638">
      <c r="A25638" s="294" t="s">
        <v>37291</v>
      </c>
      <c r="B25638" s="294"/>
      <c r="C25638" s="294"/>
      <c r="D25638" s="294"/>
      <c r="E25638" s="294"/>
      <c r="F25638" s="294"/>
    </row>
    <row r="25639">
      <c r="A25639" s="294" t="s">
        <v>37292</v>
      </c>
      <c r="B25639" s="294"/>
      <c r="C25639" s="294"/>
      <c r="D25639" s="294"/>
      <c r="E25639" s="294"/>
      <c r="F25639" s="294"/>
    </row>
    <row r="25640">
      <c r="A25640" s="294"/>
      <c r="B25640" s="294"/>
      <c r="C25640" s="294"/>
      <c r="D25640" s="294"/>
      <c r="E25640" s="294"/>
      <c r="F25640" s="294"/>
    </row>
    <row r="25641">
      <c r="A25641" s="294" t="s">
        <v>25338</v>
      </c>
      <c r="B25641" s="294"/>
      <c r="C25641" s="294"/>
      <c r="D25641" s="294"/>
      <c r="E25641" s="294"/>
      <c r="F25641" s="294"/>
    </row>
    <row r="25642">
      <c r="A25642" s="294" t="s">
        <v>37293</v>
      </c>
      <c r="B25642" s="294"/>
      <c r="C25642" s="294"/>
      <c r="D25642" s="294"/>
      <c r="E25642" s="294"/>
      <c r="F25642" s="294"/>
    </row>
    <row r="25643">
      <c r="A25643" s="294"/>
      <c r="B25643" s="294"/>
      <c r="C25643" s="294"/>
      <c r="D25643" s="294"/>
      <c r="E25643" s="294"/>
      <c r="F25643" s="294"/>
    </row>
    <row r="25644">
      <c r="A25644" s="294" t="s">
        <v>37294</v>
      </c>
      <c r="B25644" s="294"/>
      <c r="C25644" s="294"/>
      <c r="D25644" s="294"/>
      <c r="E25644" s="294"/>
      <c r="F25644" s="294"/>
    </row>
    <row r="25645">
      <c r="A25645" s="294" t="s">
        <v>37295</v>
      </c>
      <c r="B25645" s="294"/>
      <c r="C25645" s="294"/>
      <c r="D25645" s="294"/>
      <c r="E25645" s="294"/>
      <c r="F25645" s="294"/>
    </row>
    <row r="25646">
      <c r="A25646" s="294" t="s">
        <v>37296</v>
      </c>
      <c r="B25646" s="294"/>
      <c r="C25646" s="294"/>
      <c r="D25646" s="294"/>
      <c r="E25646" s="294"/>
      <c r="F25646" s="294"/>
    </row>
    <row r="25647">
      <c r="A25647" s="294" t="s">
        <v>37297</v>
      </c>
      <c r="B25647" s="294"/>
      <c r="C25647" s="294"/>
      <c r="D25647" s="294"/>
      <c r="E25647" s="294"/>
      <c r="F25647" s="294"/>
    </row>
    <row r="25648">
      <c r="A25648" s="294"/>
      <c r="B25648" s="294"/>
      <c r="C25648" s="294"/>
      <c r="D25648" s="294"/>
      <c r="E25648" s="294"/>
      <c r="F25648" s="294"/>
    </row>
    <row r="25649">
      <c r="A25649" s="294" t="s">
        <v>37298</v>
      </c>
      <c r="B25649" s="294"/>
      <c r="C25649" s="294"/>
      <c r="D25649" s="294"/>
      <c r="E25649" s="294"/>
      <c r="F25649" s="294"/>
    </row>
    <row r="25650">
      <c r="A25650" s="294"/>
      <c r="B25650" s="294"/>
      <c r="C25650" s="294"/>
      <c r="D25650" s="294"/>
      <c r="E25650" s="294"/>
      <c r="F25650" s="294"/>
    </row>
    <row r="25651">
      <c r="A25651" s="294"/>
      <c r="B25651" s="294"/>
      <c r="C25651" s="294"/>
      <c r="D25651" s="294"/>
      <c r="E25651" s="294"/>
      <c r="F25651" s="294"/>
    </row>
    <row r="25652">
      <c r="A25652" s="294" t="s">
        <v>37299</v>
      </c>
      <c r="B25652" s="294"/>
      <c r="C25652" s="294"/>
      <c r="D25652" s="294"/>
      <c r="E25652" s="294"/>
      <c r="F25652" s="294"/>
    </row>
    <row r="25653">
      <c r="A25653" s="294" t="s">
        <v>37300</v>
      </c>
      <c r="B25653" s="294"/>
      <c r="C25653" s="294"/>
      <c r="D25653" s="294"/>
      <c r="E25653" s="294"/>
      <c r="F25653" s="294"/>
    </row>
    <row r="25654">
      <c r="A25654" s="294" t="s">
        <v>37301</v>
      </c>
      <c r="B25654" s="294"/>
      <c r="C25654" s="294"/>
      <c r="D25654" s="294"/>
      <c r="E25654" s="294"/>
      <c r="F25654" s="294"/>
    </row>
    <row r="25655">
      <c r="A25655" s="294" t="s">
        <v>37302</v>
      </c>
      <c r="B25655" s="294"/>
      <c r="C25655" s="294"/>
      <c r="D25655" s="294"/>
      <c r="E25655" s="294"/>
      <c r="F25655" s="294"/>
    </row>
    <row r="25656">
      <c r="A25656" s="294" t="s">
        <v>37303</v>
      </c>
      <c r="B25656" s="294"/>
      <c r="C25656" s="294"/>
      <c r="D25656" s="294"/>
      <c r="E25656" s="294"/>
      <c r="F25656" s="294"/>
    </row>
    <row r="25657">
      <c r="A25657" s="294" t="s">
        <v>26797</v>
      </c>
      <c r="B25657" s="294"/>
      <c r="C25657" s="294"/>
      <c r="D25657" s="294"/>
      <c r="E25657" s="294"/>
      <c r="F25657" s="294"/>
    </row>
    <row r="25658">
      <c r="A25658" s="294" t="s">
        <v>37304</v>
      </c>
      <c r="B25658" s="294"/>
      <c r="C25658" s="294"/>
      <c r="D25658" s="294"/>
      <c r="E25658" s="294"/>
      <c r="F25658" s="294"/>
    </row>
    <row r="25659">
      <c r="A25659" s="294" t="s">
        <v>37305</v>
      </c>
      <c r="B25659" s="294"/>
      <c r="C25659" s="294"/>
      <c r="D25659" s="294"/>
      <c r="E25659" s="294"/>
      <c r="F25659" s="294"/>
    </row>
    <row r="25660">
      <c r="A25660" s="294" t="s">
        <v>37306</v>
      </c>
      <c r="B25660" s="294"/>
      <c r="C25660" s="294"/>
      <c r="D25660" s="294"/>
      <c r="E25660" s="294"/>
      <c r="F25660" s="294"/>
    </row>
    <row r="25661">
      <c r="A25661" s="294" t="s">
        <v>35964</v>
      </c>
      <c r="B25661" s="294"/>
      <c r="C25661" s="294"/>
      <c r="D25661" s="294"/>
      <c r="E25661" s="294"/>
      <c r="F25661" s="294"/>
    </row>
    <row r="25662">
      <c r="A25662" s="294" t="s">
        <v>37307</v>
      </c>
      <c r="B25662" s="294"/>
      <c r="C25662" s="294"/>
      <c r="D25662" s="294"/>
      <c r="E25662" s="294"/>
      <c r="F25662" s="294"/>
    </row>
    <row r="25663">
      <c r="A25663" s="294" t="s">
        <v>37308</v>
      </c>
      <c r="B25663" s="294"/>
      <c r="C25663" s="294"/>
      <c r="D25663" s="294"/>
      <c r="E25663" s="294"/>
      <c r="F25663" s="294"/>
    </row>
    <row r="25664">
      <c r="A25664" s="294" t="s">
        <v>37309</v>
      </c>
      <c r="B25664" s="294"/>
      <c r="C25664" s="294"/>
      <c r="D25664" s="294"/>
      <c r="E25664" s="294"/>
      <c r="F25664" s="294"/>
    </row>
    <row r="25665">
      <c r="A25665" s="294" t="s">
        <v>37310</v>
      </c>
      <c r="B25665" s="294"/>
      <c r="C25665" s="294"/>
      <c r="D25665" s="294"/>
      <c r="E25665" s="294"/>
      <c r="F25665" s="294"/>
    </row>
    <row r="25666">
      <c r="A25666" s="294" t="s">
        <v>37311</v>
      </c>
      <c r="B25666" s="294"/>
      <c r="C25666" s="294"/>
      <c r="D25666" s="294"/>
      <c r="E25666" s="294"/>
      <c r="F25666" s="294"/>
    </row>
    <row r="25667">
      <c r="A25667" s="294" t="s">
        <v>37312</v>
      </c>
      <c r="B25667" s="294"/>
      <c r="C25667" s="294"/>
      <c r="D25667" s="294"/>
      <c r="E25667" s="294"/>
      <c r="F25667" s="294"/>
    </row>
    <row r="25668">
      <c r="A25668" s="294" t="s">
        <v>37313</v>
      </c>
      <c r="B25668" s="294"/>
      <c r="C25668" s="294"/>
      <c r="D25668" s="294"/>
      <c r="E25668" s="294"/>
      <c r="F25668" s="294"/>
    </row>
    <row r="25669">
      <c r="A25669" s="294"/>
      <c r="B25669" s="294"/>
      <c r="C25669" s="294"/>
      <c r="D25669" s="294"/>
      <c r="E25669" s="294"/>
      <c r="F25669" s="294"/>
    </row>
    <row r="25670">
      <c r="A25670" s="294" t="s">
        <v>28124</v>
      </c>
      <c r="B25670" s="294"/>
      <c r="C25670" s="294"/>
      <c r="D25670" s="294"/>
      <c r="E25670" s="294"/>
      <c r="F25670" s="294"/>
    </row>
    <row r="25671">
      <c r="A25671" s="294" t="s">
        <v>37314</v>
      </c>
      <c r="B25671" s="294"/>
      <c r="C25671" s="294"/>
      <c r="D25671" s="294"/>
      <c r="E25671" s="294"/>
      <c r="F25671" s="294"/>
    </row>
    <row r="25672">
      <c r="A25672" s="294" t="s">
        <v>21618</v>
      </c>
      <c r="B25672" s="294"/>
      <c r="C25672" s="294"/>
      <c r="D25672" s="294"/>
      <c r="E25672" s="294"/>
      <c r="F25672" s="294"/>
    </row>
    <row r="25673">
      <c r="A25673" s="294" t="s">
        <v>37315</v>
      </c>
      <c r="B25673" s="294"/>
      <c r="C25673" s="294"/>
      <c r="D25673" s="294"/>
      <c r="E25673" s="294"/>
      <c r="F25673" s="294"/>
    </row>
    <row r="25674">
      <c r="A25674" s="294"/>
      <c r="B25674" s="294"/>
      <c r="C25674" s="294"/>
      <c r="D25674" s="294"/>
      <c r="E25674" s="294"/>
      <c r="F25674" s="294"/>
    </row>
    <row r="25675">
      <c r="A25675" s="294" t="s">
        <v>22512</v>
      </c>
      <c r="B25675" s="294"/>
      <c r="C25675" s="294"/>
      <c r="D25675" s="294"/>
      <c r="E25675" s="294"/>
      <c r="F25675" s="294"/>
    </row>
    <row r="25676">
      <c r="A25676" s="294" t="s">
        <v>26296</v>
      </c>
      <c r="B25676" s="294"/>
      <c r="C25676" s="294"/>
      <c r="D25676" s="294"/>
      <c r="E25676" s="294"/>
      <c r="F25676" s="294"/>
    </row>
    <row r="25677">
      <c r="A25677" s="294"/>
      <c r="B25677" s="294"/>
      <c r="C25677" s="294"/>
      <c r="D25677" s="294"/>
      <c r="E25677" s="294"/>
      <c r="F25677" s="294"/>
    </row>
    <row r="25678">
      <c r="A25678" s="294" t="s">
        <v>37316</v>
      </c>
      <c r="B25678" s="294"/>
      <c r="C25678" s="294"/>
      <c r="D25678" s="294"/>
      <c r="E25678" s="294"/>
      <c r="F25678" s="294"/>
    </row>
    <row r="25679">
      <c r="A25679" s="294" t="s">
        <v>37317</v>
      </c>
      <c r="B25679" s="294"/>
      <c r="C25679" s="294"/>
      <c r="D25679" s="294"/>
      <c r="E25679" s="294"/>
      <c r="F25679" s="294"/>
    </row>
    <row r="25680">
      <c r="A25680" s="294" t="s">
        <v>37318</v>
      </c>
      <c r="B25680" s="294"/>
      <c r="C25680" s="294"/>
      <c r="D25680" s="294"/>
      <c r="E25680" s="294"/>
      <c r="F25680" s="294"/>
    </row>
    <row r="25681">
      <c r="A25681" s="294" t="s">
        <v>37319</v>
      </c>
      <c r="B25681" s="294"/>
      <c r="C25681" s="294"/>
      <c r="D25681" s="294"/>
      <c r="E25681" s="294"/>
      <c r="F25681" s="294"/>
    </row>
    <row r="25682">
      <c r="A25682" s="294" t="s">
        <v>37320</v>
      </c>
      <c r="B25682" s="294"/>
      <c r="C25682" s="294"/>
      <c r="D25682" s="294"/>
      <c r="E25682" s="294"/>
      <c r="F25682" s="294"/>
    </row>
    <row r="25683">
      <c r="A25683" s="294" t="s">
        <v>37321</v>
      </c>
      <c r="B25683" s="294"/>
      <c r="C25683" s="294"/>
      <c r="D25683" s="294"/>
      <c r="E25683" s="294"/>
      <c r="F25683" s="294"/>
    </row>
    <row r="25684">
      <c r="A25684" s="294" t="s">
        <v>37322</v>
      </c>
      <c r="B25684" s="294"/>
      <c r="C25684" s="294"/>
      <c r="D25684" s="294"/>
      <c r="E25684" s="294"/>
      <c r="F25684" s="294"/>
    </row>
    <row r="25685">
      <c r="A25685" s="294" t="s">
        <v>37323</v>
      </c>
      <c r="B25685" s="294"/>
      <c r="C25685" s="294"/>
      <c r="D25685" s="294"/>
      <c r="E25685" s="294"/>
      <c r="F25685" s="294"/>
    </row>
    <row r="25686">
      <c r="A25686" s="294" t="s">
        <v>37324</v>
      </c>
      <c r="B25686" s="294"/>
      <c r="C25686" s="294"/>
      <c r="D25686" s="294"/>
      <c r="E25686" s="294"/>
      <c r="F25686" s="294"/>
    </row>
    <row r="25687">
      <c r="A25687" s="294"/>
      <c r="B25687" s="294"/>
      <c r="C25687" s="294"/>
      <c r="D25687" s="294"/>
      <c r="E25687" s="294"/>
      <c r="F25687" s="294"/>
    </row>
    <row r="25688">
      <c r="A25688" s="294" t="s">
        <v>26733</v>
      </c>
      <c r="B25688" s="294"/>
      <c r="C25688" s="294"/>
      <c r="D25688" s="294"/>
      <c r="E25688" s="294"/>
      <c r="F25688" s="294"/>
    </row>
    <row r="25689">
      <c r="A25689" s="294"/>
      <c r="B25689" s="294"/>
      <c r="C25689" s="294"/>
      <c r="D25689" s="294"/>
      <c r="E25689" s="294"/>
      <c r="F25689" s="294"/>
    </row>
    <row r="25690">
      <c r="A25690" s="294" t="s">
        <v>37325</v>
      </c>
      <c r="B25690" s="294"/>
      <c r="C25690" s="294"/>
      <c r="D25690" s="294"/>
      <c r="E25690" s="294"/>
      <c r="F25690" s="294"/>
    </row>
    <row r="25691">
      <c r="A25691" s="294" t="s">
        <v>37326</v>
      </c>
      <c r="B25691" s="294"/>
      <c r="C25691" s="294"/>
      <c r="D25691" s="294"/>
      <c r="E25691" s="294"/>
      <c r="F25691" s="294"/>
    </row>
    <row r="25692">
      <c r="A25692" s="294" t="s">
        <v>37327</v>
      </c>
      <c r="B25692" s="294"/>
      <c r="C25692" s="294"/>
      <c r="D25692" s="294"/>
      <c r="E25692" s="294"/>
      <c r="F25692" s="294"/>
    </row>
    <row r="25693">
      <c r="A25693" s="294" t="s">
        <v>37328</v>
      </c>
      <c r="B25693" s="294"/>
      <c r="C25693" s="294"/>
      <c r="D25693" s="294"/>
      <c r="E25693" s="294"/>
      <c r="F25693" s="294"/>
    </row>
    <row r="25694">
      <c r="A25694" s="294" t="s">
        <v>37329</v>
      </c>
      <c r="B25694" s="294"/>
      <c r="C25694" s="294"/>
      <c r="D25694" s="294"/>
      <c r="E25694" s="294"/>
      <c r="F25694" s="294"/>
    </row>
    <row r="25695">
      <c r="A25695" s="294"/>
      <c r="B25695" s="294"/>
      <c r="C25695" s="294"/>
      <c r="D25695" s="294"/>
      <c r="E25695" s="294"/>
      <c r="F25695" s="294"/>
    </row>
    <row r="25696">
      <c r="A25696" s="294" t="s">
        <v>23362</v>
      </c>
      <c r="B25696" s="294"/>
      <c r="C25696" s="294"/>
      <c r="D25696" s="294"/>
      <c r="E25696" s="294"/>
      <c r="F25696" s="294"/>
    </row>
    <row r="25697">
      <c r="A25697" s="294" t="s">
        <v>26319</v>
      </c>
      <c r="B25697" s="294"/>
      <c r="C25697" s="294"/>
      <c r="D25697" s="294"/>
      <c r="E25697" s="294"/>
      <c r="F25697" s="294"/>
    </row>
    <row r="25698">
      <c r="A25698" s="294"/>
      <c r="B25698" s="294"/>
      <c r="C25698" s="294"/>
      <c r="D25698" s="294"/>
      <c r="E25698" s="294"/>
      <c r="F25698" s="294"/>
    </row>
    <row r="25699">
      <c r="A25699" s="294" t="s">
        <v>37330</v>
      </c>
      <c r="B25699" s="294"/>
      <c r="C25699" s="294"/>
      <c r="D25699" s="294"/>
      <c r="E25699" s="294"/>
      <c r="F25699" s="294"/>
    </row>
    <row r="25700">
      <c r="A25700" s="294" t="s">
        <v>37331</v>
      </c>
      <c r="B25700" s="294"/>
      <c r="C25700" s="294"/>
      <c r="D25700" s="294"/>
      <c r="E25700" s="294"/>
      <c r="F25700" s="294"/>
    </row>
    <row r="25701">
      <c r="A25701" s="294" t="s">
        <v>37332</v>
      </c>
      <c r="B25701" s="294"/>
      <c r="C25701" s="294"/>
      <c r="D25701" s="294"/>
      <c r="E25701" s="294"/>
      <c r="F25701" s="294"/>
    </row>
    <row r="25702">
      <c r="A25702" s="294" t="s">
        <v>37333</v>
      </c>
      <c r="B25702" s="294"/>
      <c r="C25702" s="294"/>
      <c r="D25702" s="294"/>
      <c r="E25702" s="294"/>
      <c r="F25702" s="294"/>
    </row>
    <row r="25703">
      <c r="A25703" s="294" t="s">
        <v>37334</v>
      </c>
      <c r="B25703" s="294"/>
      <c r="C25703" s="294"/>
      <c r="D25703" s="294"/>
      <c r="E25703" s="294"/>
      <c r="F25703" s="294"/>
    </row>
    <row r="25704">
      <c r="A25704" s="294" t="s">
        <v>37335</v>
      </c>
      <c r="B25704" s="294"/>
      <c r="C25704" s="294"/>
      <c r="D25704" s="294"/>
      <c r="E25704" s="294"/>
      <c r="F25704" s="294"/>
    </row>
    <row r="25705">
      <c r="A25705" s="294" t="s">
        <v>37336</v>
      </c>
      <c r="B25705" s="294"/>
      <c r="C25705" s="294"/>
      <c r="D25705" s="294"/>
      <c r="E25705" s="294"/>
      <c r="F25705" s="294"/>
    </row>
    <row r="25706">
      <c r="A25706" s="294" t="s">
        <v>37337</v>
      </c>
      <c r="B25706" s="294"/>
      <c r="C25706" s="294"/>
      <c r="D25706" s="294"/>
      <c r="E25706" s="294"/>
      <c r="F25706" s="294"/>
    </row>
    <row r="25707">
      <c r="A25707" s="294" t="s">
        <v>37338</v>
      </c>
      <c r="B25707" s="294"/>
      <c r="C25707" s="294"/>
      <c r="D25707" s="294"/>
      <c r="E25707" s="294"/>
      <c r="F25707" s="294"/>
    </row>
    <row r="25708">
      <c r="A25708" s="294" t="s">
        <v>37339</v>
      </c>
      <c r="B25708" s="294"/>
      <c r="C25708" s="294"/>
      <c r="D25708" s="294"/>
      <c r="E25708" s="294"/>
      <c r="F25708" s="294"/>
    </row>
    <row r="25709">
      <c r="A25709" s="294" t="s">
        <v>37340</v>
      </c>
      <c r="B25709" s="294"/>
      <c r="C25709" s="294"/>
      <c r="D25709" s="294"/>
      <c r="E25709" s="294"/>
      <c r="F25709" s="294"/>
    </row>
    <row r="25710">
      <c r="A25710" s="294"/>
      <c r="B25710" s="294"/>
      <c r="C25710" s="294"/>
      <c r="D25710" s="294"/>
      <c r="E25710" s="294"/>
      <c r="F25710" s="294"/>
    </row>
    <row r="25711">
      <c r="A25711" s="294" t="s">
        <v>21401</v>
      </c>
      <c r="B25711" s="294"/>
      <c r="C25711" s="294"/>
      <c r="D25711" s="294"/>
      <c r="E25711" s="294"/>
      <c r="F25711" s="294"/>
    </row>
    <row r="25712">
      <c r="A25712" s="294"/>
      <c r="B25712" s="294"/>
      <c r="C25712" s="294"/>
      <c r="D25712" s="294"/>
      <c r="E25712" s="294"/>
      <c r="F25712" s="294"/>
    </row>
    <row r="25713">
      <c r="A25713" s="294" t="s">
        <v>37341</v>
      </c>
      <c r="B25713" s="294"/>
      <c r="C25713" s="294"/>
      <c r="D25713" s="294"/>
      <c r="E25713" s="294"/>
      <c r="F25713" s="294"/>
    </row>
    <row r="25714">
      <c r="A25714" s="294" t="s">
        <v>37342</v>
      </c>
      <c r="B25714" s="294"/>
      <c r="C25714" s="294"/>
      <c r="D25714" s="294"/>
      <c r="E25714" s="294"/>
      <c r="F25714" s="294"/>
    </row>
    <row r="25715">
      <c r="A25715" s="294" t="s">
        <v>37343</v>
      </c>
      <c r="B25715" s="294"/>
      <c r="C25715" s="294"/>
      <c r="D25715" s="294"/>
      <c r="E25715" s="294"/>
      <c r="F25715" s="294"/>
    </row>
    <row r="25716">
      <c r="A25716" s="294" t="s">
        <v>37344</v>
      </c>
      <c r="B25716" s="294"/>
      <c r="C25716" s="294"/>
      <c r="D25716" s="294"/>
      <c r="E25716" s="294"/>
      <c r="F25716" s="294"/>
    </row>
    <row r="25717">
      <c r="A25717" s="294" t="s">
        <v>37345</v>
      </c>
      <c r="B25717" s="294"/>
      <c r="C25717" s="294"/>
      <c r="D25717" s="294"/>
      <c r="E25717" s="294"/>
      <c r="F25717" s="294"/>
    </row>
    <row r="25718">
      <c r="A25718" s="294" t="s">
        <v>22629</v>
      </c>
      <c r="B25718" s="294"/>
      <c r="C25718" s="294"/>
      <c r="D25718" s="294"/>
      <c r="E25718" s="294"/>
      <c r="F25718" s="294"/>
    </row>
    <row r="25719">
      <c r="A25719" s="294" t="s">
        <v>37346</v>
      </c>
      <c r="B25719" s="294"/>
      <c r="C25719" s="294"/>
      <c r="D25719" s="294"/>
      <c r="E25719" s="294"/>
      <c r="F25719" s="294"/>
    </row>
    <row r="25720">
      <c r="A25720" s="294" t="s">
        <v>37347</v>
      </c>
      <c r="B25720" s="294"/>
      <c r="C25720" s="294"/>
      <c r="D25720" s="294"/>
      <c r="E25720" s="294"/>
      <c r="F25720" s="294"/>
    </row>
    <row r="25721">
      <c r="A25721" s="294" t="s">
        <v>37348</v>
      </c>
      <c r="B25721" s="294"/>
      <c r="C25721" s="294"/>
      <c r="D25721" s="294"/>
      <c r="E25721" s="294"/>
      <c r="F25721" s="294"/>
    </row>
    <row r="25722">
      <c r="A25722" s="294" t="s">
        <v>24535</v>
      </c>
      <c r="B25722" s="294"/>
      <c r="C25722" s="294"/>
      <c r="D25722" s="294"/>
      <c r="E25722" s="294"/>
      <c r="F25722" s="294"/>
    </row>
    <row r="25723">
      <c r="A25723" s="294" t="s">
        <v>37349</v>
      </c>
      <c r="B25723" s="294"/>
      <c r="C25723" s="294"/>
      <c r="D25723" s="294"/>
      <c r="E25723" s="294"/>
      <c r="F25723" s="294"/>
    </row>
    <row r="25724">
      <c r="A25724" s="294" t="s">
        <v>37350</v>
      </c>
      <c r="B25724" s="294"/>
      <c r="C25724" s="294"/>
      <c r="D25724" s="294"/>
      <c r="E25724" s="294"/>
      <c r="F25724" s="294"/>
    </row>
    <row r="25725">
      <c r="A25725" s="294" t="s">
        <v>37351</v>
      </c>
      <c r="B25725" s="294"/>
      <c r="C25725" s="294"/>
      <c r="D25725" s="294"/>
      <c r="E25725" s="294"/>
      <c r="F25725" s="294"/>
    </row>
    <row r="25726">
      <c r="A25726" s="294"/>
      <c r="B25726" s="294"/>
      <c r="C25726" s="294"/>
      <c r="D25726" s="294"/>
      <c r="E25726" s="294"/>
      <c r="F25726" s="294"/>
    </row>
    <row r="25727">
      <c r="A25727" s="294" t="s">
        <v>22239</v>
      </c>
      <c r="B25727" s="294"/>
      <c r="C25727" s="294"/>
      <c r="D25727" s="294"/>
      <c r="E25727" s="294"/>
      <c r="F25727" s="294"/>
    </row>
    <row r="25728">
      <c r="A25728" s="294"/>
      <c r="B25728" s="294"/>
      <c r="C25728" s="294"/>
      <c r="D25728" s="294"/>
      <c r="E25728" s="294"/>
      <c r="F25728" s="294"/>
    </row>
    <row r="25729">
      <c r="A25729" s="294" t="s">
        <v>37352</v>
      </c>
      <c r="B25729" s="294"/>
      <c r="C25729" s="294"/>
      <c r="D25729" s="294"/>
      <c r="E25729" s="294"/>
      <c r="F25729" s="294"/>
    </row>
    <row r="25730">
      <c r="A25730" s="294" t="s">
        <v>37353</v>
      </c>
      <c r="B25730" s="294"/>
      <c r="C25730" s="294"/>
      <c r="D25730" s="294"/>
      <c r="E25730" s="294"/>
      <c r="F25730" s="294"/>
    </row>
    <row r="25731">
      <c r="A25731" s="294" t="s">
        <v>37354</v>
      </c>
      <c r="B25731" s="294"/>
      <c r="C25731" s="294"/>
      <c r="D25731" s="294"/>
      <c r="E25731" s="294"/>
      <c r="F25731" s="294"/>
    </row>
    <row r="25732">
      <c r="A25732" s="294" t="s">
        <v>37355</v>
      </c>
      <c r="B25732" s="294"/>
      <c r="C25732" s="294"/>
      <c r="D25732" s="294"/>
      <c r="E25732" s="294"/>
      <c r="F25732" s="294"/>
    </row>
    <row r="25733">
      <c r="A25733" s="294" t="s">
        <v>37356</v>
      </c>
      <c r="B25733" s="294"/>
      <c r="C25733" s="294"/>
      <c r="D25733" s="294"/>
      <c r="E25733" s="294"/>
      <c r="F25733" s="294"/>
    </row>
    <row r="25734">
      <c r="A25734" s="294"/>
      <c r="B25734" s="294"/>
      <c r="C25734" s="294"/>
      <c r="D25734" s="294"/>
      <c r="E25734" s="294"/>
      <c r="F25734" s="294"/>
    </row>
    <row r="25735">
      <c r="A25735" s="294" t="s">
        <v>21990</v>
      </c>
      <c r="B25735" s="294"/>
      <c r="C25735" s="294"/>
      <c r="D25735" s="294"/>
      <c r="E25735" s="294"/>
      <c r="F25735" s="294"/>
    </row>
    <row r="25736">
      <c r="A25736" s="294"/>
      <c r="B25736" s="294"/>
      <c r="C25736" s="294"/>
      <c r="D25736" s="294"/>
      <c r="E25736" s="294"/>
      <c r="F25736" s="294"/>
    </row>
    <row r="25737">
      <c r="A25737" s="294" t="s">
        <v>34374</v>
      </c>
      <c r="B25737" s="294"/>
      <c r="C25737" s="294"/>
      <c r="D25737" s="294"/>
      <c r="E25737" s="294"/>
      <c r="F25737" s="294"/>
    </row>
    <row r="25738">
      <c r="A25738" s="294"/>
      <c r="B25738" s="294"/>
      <c r="C25738" s="294"/>
      <c r="D25738" s="294"/>
      <c r="E25738" s="294"/>
      <c r="F25738" s="294"/>
    </row>
    <row r="25739">
      <c r="A25739" s="294" t="s">
        <v>37357</v>
      </c>
      <c r="B25739" s="294"/>
      <c r="C25739" s="294"/>
      <c r="D25739" s="294"/>
      <c r="E25739" s="294"/>
      <c r="F25739" s="294"/>
    </row>
    <row r="25740">
      <c r="A25740" s="294" t="s">
        <v>37358</v>
      </c>
      <c r="B25740" s="294"/>
      <c r="C25740" s="294"/>
      <c r="D25740" s="294"/>
      <c r="E25740" s="294"/>
      <c r="F25740" s="294"/>
    </row>
    <row r="25741">
      <c r="A25741" s="294" t="s">
        <v>37359</v>
      </c>
      <c r="B25741" s="294"/>
      <c r="C25741" s="294"/>
      <c r="D25741" s="294"/>
      <c r="E25741" s="294"/>
      <c r="F25741" s="294"/>
    </row>
    <row r="25742">
      <c r="A25742" s="294" t="s">
        <v>37360</v>
      </c>
      <c r="B25742" s="294"/>
      <c r="C25742" s="294"/>
      <c r="D25742" s="294"/>
      <c r="E25742" s="294"/>
      <c r="F25742" s="294"/>
    </row>
    <row r="25743">
      <c r="A25743" s="294"/>
      <c r="B25743" s="294"/>
      <c r="C25743" s="294"/>
      <c r="D25743" s="294"/>
      <c r="E25743" s="294"/>
      <c r="F25743" s="294"/>
    </row>
    <row r="25744">
      <c r="A25744" s="294" t="s">
        <v>37361</v>
      </c>
      <c r="B25744" s="294"/>
      <c r="C25744" s="294"/>
      <c r="D25744" s="294"/>
      <c r="E25744" s="294"/>
      <c r="F25744" s="294"/>
    </row>
    <row r="25745">
      <c r="A25745" s="294"/>
      <c r="B25745" s="294"/>
      <c r="C25745" s="294"/>
      <c r="D25745" s="294"/>
      <c r="E25745" s="294"/>
      <c r="F25745" s="294"/>
    </row>
    <row r="25746">
      <c r="A25746" s="294" t="s">
        <v>37362</v>
      </c>
      <c r="B25746" s="294"/>
      <c r="C25746" s="294"/>
      <c r="D25746" s="294"/>
      <c r="E25746" s="294"/>
      <c r="F25746" s="294"/>
    </row>
    <row r="25747">
      <c r="A25747" s="294" t="s">
        <v>37363</v>
      </c>
      <c r="B25747" s="294"/>
      <c r="C25747" s="294"/>
      <c r="D25747" s="294"/>
      <c r="E25747" s="294"/>
      <c r="F25747" s="294"/>
    </row>
    <row r="25748">
      <c r="A25748" s="294" t="s">
        <v>37364</v>
      </c>
      <c r="B25748" s="294"/>
      <c r="C25748" s="294"/>
      <c r="D25748" s="294"/>
      <c r="E25748" s="294"/>
      <c r="F25748" s="294"/>
    </row>
    <row r="25749">
      <c r="A25749" s="294"/>
      <c r="B25749" s="294"/>
      <c r="C25749" s="294"/>
      <c r="D25749" s="294"/>
      <c r="E25749" s="294"/>
      <c r="F25749" s="294"/>
    </row>
    <row r="25750">
      <c r="A25750" s="294" t="s">
        <v>37365</v>
      </c>
      <c r="B25750" s="294"/>
      <c r="C25750" s="294"/>
      <c r="D25750" s="294"/>
      <c r="E25750" s="294"/>
      <c r="F25750" s="294"/>
    </row>
    <row r="25751">
      <c r="A25751" s="294"/>
      <c r="B25751" s="294"/>
      <c r="C25751" s="294"/>
      <c r="D25751" s="294"/>
      <c r="E25751" s="294"/>
      <c r="F25751" s="294"/>
    </row>
    <row r="25752">
      <c r="A25752" s="294" t="s">
        <v>37366</v>
      </c>
      <c r="B25752" s="294"/>
      <c r="C25752" s="294"/>
      <c r="D25752" s="294"/>
      <c r="E25752" s="294"/>
      <c r="F25752" s="294"/>
    </row>
    <row r="25753">
      <c r="A25753" s="294" t="s">
        <v>37367</v>
      </c>
      <c r="B25753" s="294"/>
      <c r="C25753" s="294"/>
      <c r="D25753" s="294"/>
      <c r="E25753" s="294"/>
      <c r="F25753" s="294"/>
    </row>
    <row r="25754">
      <c r="A25754" s="294" t="s">
        <v>23508</v>
      </c>
      <c r="B25754" s="294"/>
      <c r="C25754" s="294"/>
      <c r="D25754" s="294"/>
      <c r="E25754" s="294"/>
      <c r="F25754" s="294"/>
    </row>
    <row r="25755">
      <c r="A25755" s="294" t="s">
        <v>29043</v>
      </c>
      <c r="B25755" s="294"/>
      <c r="C25755" s="294"/>
      <c r="D25755" s="294"/>
      <c r="E25755" s="294"/>
      <c r="F25755" s="294"/>
    </row>
    <row r="25756">
      <c r="A25756" s="294" t="s">
        <v>37314</v>
      </c>
      <c r="B25756" s="294"/>
      <c r="C25756" s="294"/>
      <c r="D25756" s="294"/>
      <c r="E25756" s="294"/>
      <c r="F25756" s="294"/>
    </row>
    <row r="25757">
      <c r="A25757" s="294" t="s">
        <v>21672</v>
      </c>
      <c r="B25757" s="294"/>
      <c r="C25757" s="294"/>
      <c r="D25757" s="294"/>
      <c r="E25757" s="294"/>
      <c r="F25757" s="294"/>
    </row>
    <row r="25758">
      <c r="A25758" s="294" t="s">
        <v>37315</v>
      </c>
      <c r="B25758" s="294"/>
      <c r="C25758" s="294"/>
      <c r="D25758" s="294"/>
      <c r="E25758" s="294"/>
      <c r="F25758" s="294"/>
    </row>
    <row r="25759">
      <c r="A25759" s="294"/>
      <c r="B25759" s="294"/>
      <c r="C25759" s="294"/>
      <c r="D25759" s="294"/>
      <c r="E25759" s="294"/>
      <c r="F25759" s="294"/>
    </row>
    <row r="25760">
      <c r="A25760" s="294" t="s">
        <v>23007</v>
      </c>
      <c r="B25760" s="294"/>
      <c r="C25760" s="294"/>
      <c r="D25760" s="294"/>
      <c r="E25760" s="294"/>
      <c r="F25760" s="294"/>
    </row>
    <row r="25761">
      <c r="A25761" s="294"/>
      <c r="B25761" s="294"/>
      <c r="C25761" s="294"/>
      <c r="D25761" s="294"/>
      <c r="E25761" s="294"/>
      <c r="F25761" s="294"/>
    </row>
    <row r="25762">
      <c r="A25762" s="294" t="s">
        <v>37368</v>
      </c>
      <c r="B25762" s="294"/>
      <c r="C25762" s="294"/>
      <c r="D25762" s="294"/>
      <c r="E25762" s="294"/>
      <c r="F25762" s="294"/>
    </row>
    <row r="25763">
      <c r="A25763" s="294" t="s">
        <v>37369</v>
      </c>
      <c r="B25763" s="294"/>
      <c r="C25763" s="294"/>
      <c r="D25763" s="294"/>
      <c r="E25763" s="294"/>
      <c r="F25763" s="294"/>
    </row>
    <row r="25764">
      <c r="A25764" s="294" t="s">
        <v>37370</v>
      </c>
      <c r="B25764" s="294"/>
      <c r="C25764" s="294"/>
      <c r="D25764" s="294"/>
      <c r="E25764" s="294"/>
      <c r="F25764" s="294"/>
    </row>
    <row r="25765">
      <c r="A25765" s="294" t="s">
        <v>37371</v>
      </c>
      <c r="B25765" s="294"/>
      <c r="C25765" s="294"/>
      <c r="D25765" s="294"/>
      <c r="E25765" s="294"/>
      <c r="F25765" s="294"/>
    </row>
    <row r="25766">
      <c r="A25766" s="294" t="s">
        <v>37372</v>
      </c>
      <c r="B25766" s="294"/>
      <c r="C25766" s="294"/>
      <c r="D25766" s="294"/>
      <c r="E25766" s="294"/>
      <c r="F25766" s="294"/>
    </row>
    <row r="25767">
      <c r="A25767" s="294" t="s">
        <v>37373</v>
      </c>
      <c r="B25767" s="294"/>
      <c r="C25767" s="294"/>
      <c r="D25767" s="294"/>
      <c r="E25767" s="294"/>
      <c r="F25767" s="294"/>
    </row>
    <row r="25768">
      <c r="A25768" s="294" t="s">
        <v>37374</v>
      </c>
      <c r="B25768" s="294"/>
      <c r="C25768" s="294"/>
      <c r="D25768" s="294"/>
      <c r="E25768" s="294"/>
      <c r="F25768" s="294"/>
    </row>
    <row r="25769">
      <c r="A25769" s="294" t="s">
        <v>37375</v>
      </c>
      <c r="B25769" s="294"/>
      <c r="C25769" s="294"/>
      <c r="D25769" s="294"/>
      <c r="E25769" s="294"/>
      <c r="F25769" s="294"/>
    </row>
    <row r="25770">
      <c r="A25770" s="294"/>
      <c r="B25770" s="294"/>
      <c r="C25770" s="294"/>
      <c r="D25770" s="294"/>
      <c r="E25770" s="294"/>
      <c r="F25770" s="294"/>
    </row>
    <row r="25771">
      <c r="A25771" s="294" t="s">
        <v>21326</v>
      </c>
      <c r="B25771" s="294"/>
      <c r="C25771" s="294"/>
      <c r="D25771" s="294"/>
      <c r="E25771" s="294"/>
      <c r="F25771" s="294"/>
    </row>
    <row r="25772">
      <c r="A25772" s="294"/>
      <c r="B25772" s="294"/>
      <c r="C25772" s="294"/>
      <c r="D25772" s="294"/>
      <c r="E25772" s="294"/>
      <c r="F25772" s="294"/>
    </row>
    <row r="25773">
      <c r="A25773" s="294" t="s">
        <v>37376</v>
      </c>
      <c r="B25773" s="294"/>
      <c r="C25773" s="294"/>
      <c r="D25773" s="294"/>
      <c r="E25773" s="294"/>
      <c r="F25773" s="294"/>
    </row>
    <row r="25774">
      <c r="A25774" s="294" t="s">
        <v>37377</v>
      </c>
      <c r="B25774" s="294"/>
      <c r="C25774" s="294"/>
      <c r="D25774" s="294"/>
      <c r="E25774" s="294"/>
      <c r="F25774" s="294"/>
    </row>
    <row r="25775">
      <c r="A25775" s="294" t="s">
        <v>37378</v>
      </c>
      <c r="B25775" s="294"/>
      <c r="C25775" s="294"/>
      <c r="D25775" s="294"/>
      <c r="E25775" s="294"/>
      <c r="F25775" s="294"/>
    </row>
    <row r="25776">
      <c r="A25776" s="294" t="s">
        <v>37379</v>
      </c>
      <c r="B25776" s="294"/>
      <c r="C25776" s="294"/>
      <c r="D25776" s="294"/>
      <c r="E25776" s="294"/>
      <c r="F25776" s="294"/>
    </row>
    <row r="25777">
      <c r="A25777" s="294"/>
      <c r="B25777" s="294"/>
      <c r="C25777" s="294"/>
      <c r="D25777" s="294"/>
      <c r="E25777" s="294"/>
      <c r="F25777" s="294"/>
    </row>
    <row r="25778">
      <c r="A25778" s="294" t="s">
        <v>37380</v>
      </c>
      <c r="B25778" s="294"/>
      <c r="C25778" s="294"/>
      <c r="D25778" s="294"/>
      <c r="E25778" s="294"/>
      <c r="F25778" s="294"/>
    </row>
    <row r="25779">
      <c r="A25779" s="294"/>
      <c r="B25779" s="294"/>
      <c r="C25779" s="294"/>
      <c r="D25779" s="294"/>
      <c r="E25779" s="294"/>
      <c r="F25779" s="294"/>
    </row>
    <row r="25780">
      <c r="A25780" s="294" t="s">
        <v>37381</v>
      </c>
      <c r="B25780" s="294"/>
      <c r="C25780" s="294"/>
      <c r="D25780" s="294"/>
      <c r="E25780" s="294"/>
      <c r="F25780" s="294"/>
    </row>
    <row r="25781">
      <c r="A25781" s="294" t="s">
        <v>37382</v>
      </c>
      <c r="B25781" s="294"/>
      <c r="C25781" s="294"/>
      <c r="D25781" s="294"/>
      <c r="E25781" s="294"/>
      <c r="F25781" s="294"/>
    </row>
    <row r="25782">
      <c r="A25782" s="294" t="s">
        <v>37383</v>
      </c>
      <c r="B25782" s="294"/>
      <c r="C25782" s="294"/>
      <c r="D25782" s="294"/>
      <c r="E25782" s="294"/>
      <c r="F25782" s="294"/>
    </row>
    <row r="25783">
      <c r="A25783" s="294" t="s">
        <v>37384</v>
      </c>
      <c r="B25783" s="294"/>
      <c r="C25783" s="294"/>
      <c r="D25783" s="294"/>
      <c r="E25783" s="294"/>
      <c r="F25783" s="294"/>
    </row>
    <row r="25784">
      <c r="A25784" s="294" t="s">
        <v>37385</v>
      </c>
      <c r="B25784" s="294"/>
      <c r="C25784" s="294"/>
      <c r="D25784" s="294"/>
      <c r="E25784" s="294"/>
      <c r="F25784" s="294"/>
    </row>
    <row r="25785">
      <c r="A25785" s="294" t="s">
        <v>37386</v>
      </c>
      <c r="B25785" s="294"/>
      <c r="C25785" s="294"/>
      <c r="D25785" s="294"/>
      <c r="E25785" s="294"/>
      <c r="F25785" s="294"/>
    </row>
    <row r="25786">
      <c r="A25786" s="294" t="s">
        <v>37387</v>
      </c>
      <c r="B25786" s="294"/>
      <c r="C25786" s="294"/>
      <c r="D25786" s="294"/>
      <c r="E25786" s="294"/>
      <c r="F25786" s="294"/>
    </row>
    <row r="25787">
      <c r="A25787" s="294" t="s">
        <v>37388</v>
      </c>
      <c r="B25787" s="294"/>
      <c r="C25787" s="294"/>
      <c r="D25787" s="294"/>
      <c r="E25787" s="294"/>
      <c r="F25787" s="294"/>
    </row>
    <row r="25788">
      <c r="A25788" s="294" t="s">
        <v>26797</v>
      </c>
      <c r="B25788" s="294"/>
      <c r="C25788" s="294"/>
      <c r="D25788" s="294"/>
      <c r="E25788" s="294"/>
      <c r="F25788" s="294"/>
    </row>
    <row r="25789">
      <c r="A25789" s="294" t="s">
        <v>37389</v>
      </c>
      <c r="B25789" s="294"/>
      <c r="C25789" s="294"/>
      <c r="D25789" s="294"/>
      <c r="E25789" s="294"/>
      <c r="F25789" s="294"/>
    </row>
    <row r="25790">
      <c r="A25790" s="294"/>
      <c r="B25790" s="294"/>
      <c r="C25790" s="294"/>
      <c r="D25790" s="294"/>
      <c r="E25790" s="294"/>
      <c r="F25790" s="294"/>
    </row>
    <row r="25791">
      <c r="A25791" s="294" t="s">
        <v>25653</v>
      </c>
      <c r="B25791" s="294"/>
      <c r="C25791" s="294"/>
      <c r="D25791" s="294"/>
      <c r="E25791" s="294"/>
      <c r="F25791" s="294"/>
    </row>
    <row r="25792">
      <c r="A25792" s="294" t="s">
        <v>23767</v>
      </c>
      <c r="B25792" s="294"/>
      <c r="C25792" s="294"/>
      <c r="D25792" s="294"/>
      <c r="E25792" s="294"/>
      <c r="F25792" s="294"/>
    </row>
    <row r="25793">
      <c r="A25793" s="294"/>
      <c r="B25793" s="294"/>
      <c r="C25793" s="294"/>
      <c r="D25793" s="294"/>
      <c r="E25793" s="294"/>
      <c r="F25793" s="294"/>
    </row>
    <row r="25794">
      <c r="A25794" s="294" t="s">
        <v>37390</v>
      </c>
      <c r="B25794" s="294"/>
      <c r="C25794" s="294"/>
      <c r="D25794" s="294"/>
      <c r="E25794" s="294"/>
      <c r="F25794" s="294"/>
    </row>
    <row r="25795">
      <c r="A25795" s="294" t="s">
        <v>37391</v>
      </c>
      <c r="B25795" s="294"/>
      <c r="C25795" s="294"/>
      <c r="D25795" s="294"/>
      <c r="E25795" s="294"/>
      <c r="F25795" s="294"/>
    </row>
    <row r="25796">
      <c r="A25796" s="294" t="s">
        <v>37392</v>
      </c>
      <c r="B25796" s="294"/>
      <c r="C25796" s="294"/>
      <c r="D25796" s="294"/>
      <c r="E25796" s="294"/>
      <c r="F25796" s="294"/>
    </row>
    <row r="25797">
      <c r="A25797" s="294"/>
      <c r="B25797" s="294"/>
      <c r="C25797" s="294"/>
      <c r="D25797" s="294"/>
      <c r="E25797" s="294"/>
      <c r="F25797" s="294"/>
    </row>
    <row r="25798">
      <c r="A25798" s="294" t="s">
        <v>22491</v>
      </c>
      <c r="B25798" s="294"/>
      <c r="C25798" s="294"/>
      <c r="D25798" s="294"/>
      <c r="E25798" s="294"/>
      <c r="F25798" s="294"/>
    </row>
    <row r="25799">
      <c r="A25799" s="294"/>
      <c r="B25799" s="294"/>
      <c r="C25799" s="294"/>
      <c r="D25799" s="294"/>
      <c r="E25799" s="294"/>
      <c r="F25799" s="294"/>
    </row>
    <row r="25800">
      <c r="A25800" s="294" t="s">
        <v>37393</v>
      </c>
      <c r="B25800" s="294"/>
      <c r="C25800" s="294"/>
      <c r="D25800" s="294"/>
      <c r="E25800" s="294"/>
      <c r="F25800" s="294"/>
    </row>
    <row r="25801">
      <c r="A25801" s="294" t="s">
        <v>37394</v>
      </c>
      <c r="B25801" s="294"/>
      <c r="C25801" s="294"/>
      <c r="D25801" s="294"/>
      <c r="E25801" s="294"/>
      <c r="F25801" s="294"/>
    </row>
    <row r="25802">
      <c r="A25802" s="294" t="s">
        <v>37395</v>
      </c>
      <c r="B25802" s="294"/>
      <c r="C25802" s="294"/>
      <c r="D25802" s="294"/>
      <c r="E25802" s="294"/>
      <c r="F25802" s="294"/>
    </row>
    <row r="25803">
      <c r="A25803" s="294" t="s">
        <v>37396</v>
      </c>
      <c r="B25803" s="294"/>
      <c r="C25803" s="294"/>
      <c r="D25803" s="294"/>
      <c r="E25803" s="294"/>
      <c r="F25803" s="294"/>
    </row>
    <row r="25804">
      <c r="A25804" s="294"/>
      <c r="B25804" s="294"/>
      <c r="C25804" s="294"/>
      <c r="D25804" s="294"/>
      <c r="E25804" s="294"/>
      <c r="F25804" s="294"/>
    </row>
    <row r="25805">
      <c r="A25805" s="294" t="s">
        <v>29211</v>
      </c>
      <c r="B25805" s="294"/>
      <c r="C25805" s="294"/>
      <c r="D25805" s="294"/>
      <c r="E25805" s="294"/>
      <c r="F25805" s="294"/>
    </row>
    <row r="25806">
      <c r="A25806" s="294"/>
      <c r="B25806" s="294"/>
      <c r="C25806" s="294"/>
      <c r="D25806" s="294"/>
      <c r="E25806" s="294"/>
      <c r="F25806" s="294"/>
    </row>
    <row r="25807">
      <c r="A25807" s="294" t="s">
        <v>37397</v>
      </c>
      <c r="B25807" s="294"/>
      <c r="C25807" s="294"/>
      <c r="D25807" s="294"/>
      <c r="E25807" s="294"/>
      <c r="F25807" s="294"/>
    </row>
    <row r="25808">
      <c r="A25808" s="294" t="s">
        <v>37398</v>
      </c>
      <c r="B25808" s="294"/>
      <c r="C25808" s="294"/>
      <c r="D25808" s="294"/>
      <c r="E25808" s="294"/>
      <c r="F25808" s="294"/>
    </row>
    <row r="25809">
      <c r="A25809" s="294" t="s">
        <v>37399</v>
      </c>
      <c r="B25809" s="294"/>
      <c r="C25809" s="294"/>
      <c r="D25809" s="294"/>
      <c r="E25809" s="294"/>
      <c r="F25809" s="294"/>
    </row>
    <row r="25810">
      <c r="A25810" s="294" t="s">
        <v>37400</v>
      </c>
      <c r="B25810" s="294"/>
      <c r="C25810" s="294"/>
      <c r="D25810" s="294"/>
      <c r="E25810" s="294"/>
      <c r="F25810" s="294"/>
    </row>
    <row r="25811">
      <c r="A25811" s="294" t="s">
        <v>37401</v>
      </c>
      <c r="B25811" s="294"/>
      <c r="C25811" s="294"/>
      <c r="D25811" s="294"/>
      <c r="E25811" s="294"/>
      <c r="F25811" s="294"/>
    </row>
    <row r="25812">
      <c r="A25812" s="294" t="s">
        <v>37402</v>
      </c>
      <c r="B25812" s="294"/>
      <c r="C25812" s="294"/>
      <c r="D25812" s="294"/>
      <c r="E25812" s="294"/>
      <c r="F25812" s="294"/>
    </row>
    <row r="25813">
      <c r="A25813" s="294" t="s">
        <v>37403</v>
      </c>
      <c r="B25813" s="294"/>
      <c r="C25813" s="294"/>
      <c r="D25813" s="294"/>
      <c r="E25813" s="294"/>
      <c r="F25813" s="294"/>
    </row>
    <row r="25814">
      <c r="A25814" s="294" t="s">
        <v>37404</v>
      </c>
      <c r="B25814" s="294"/>
      <c r="C25814" s="294"/>
      <c r="D25814" s="294"/>
      <c r="E25814" s="294"/>
      <c r="F25814" s="294"/>
    </row>
    <row r="25815">
      <c r="A25815" s="294" t="s">
        <v>37405</v>
      </c>
      <c r="B25815" s="294"/>
      <c r="C25815" s="294"/>
      <c r="D25815" s="294"/>
      <c r="E25815" s="294"/>
      <c r="F25815" s="294"/>
    </row>
    <row r="25816">
      <c r="A25816" s="294" t="s">
        <v>37406</v>
      </c>
      <c r="B25816" s="294"/>
      <c r="C25816" s="294"/>
      <c r="D25816" s="294"/>
      <c r="E25816" s="294"/>
      <c r="F25816" s="294"/>
    </row>
    <row r="25817">
      <c r="A25817" s="294" t="s">
        <v>37407</v>
      </c>
      <c r="B25817" s="294"/>
      <c r="C25817" s="294"/>
      <c r="D25817" s="294"/>
      <c r="E25817" s="294"/>
      <c r="F25817" s="294"/>
    </row>
    <row r="25818">
      <c r="A25818" s="294" t="s">
        <v>37408</v>
      </c>
      <c r="B25818" s="294"/>
      <c r="C25818" s="294"/>
      <c r="D25818" s="294"/>
      <c r="E25818" s="294"/>
      <c r="F25818" s="294"/>
    </row>
    <row r="25819">
      <c r="A25819" s="294" t="s">
        <v>37409</v>
      </c>
      <c r="B25819" s="294"/>
      <c r="C25819" s="294"/>
      <c r="D25819" s="294"/>
      <c r="E25819" s="294"/>
      <c r="F25819" s="294"/>
    </row>
    <row r="25820">
      <c r="A25820" s="294"/>
      <c r="B25820" s="294"/>
      <c r="C25820" s="294"/>
      <c r="D25820" s="294"/>
      <c r="E25820" s="294"/>
      <c r="F25820" s="294"/>
    </row>
    <row r="25821">
      <c r="A25821" s="294"/>
      <c r="B25821" s="294"/>
      <c r="C25821" s="294"/>
      <c r="D25821" s="294"/>
      <c r="E25821" s="294"/>
      <c r="F25821" s="294"/>
    </row>
    <row r="25822">
      <c r="A25822" s="294" t="s">
        <v>28124</v>
      </c>
      <c r="B25822" s="294"/>
      <c r="C25822" s="294"/>
      <c r="D25822" s="294"/>
      <c r="E25822" s="294"/>
      <c r="F25822" s="294"/>
    </row>
    <row r="25823">
      <c r="A25823" s="294" t="s">
        <v>37410</v>
      </c>
      <c r="B25823" s="294"/>
      <c r="C25823" s="294"/>
      <c r="D25823" s="294"/>
      <c r="E25823" s="294"/>
      <c r="F25823" s="294"/>
    </row>
    <row r="25824">
      <c r="A25824" s="294" t="s">
        <v>21618</v>
      </c>
      <c r="B25824" s="294"/>
      <c r="C25824" s="294"/>
      <c r="D25824" s="294"/>
      <c r="E25824" s="294"/>
      <c r="F25824" s="294"/>
    </row>
    <row r="25825">
      <c r="A25825" s="294" t="s">
        <v>37411</v>
      </c>
      <c r="B25825" s="294"/>
      <c r="C25825" s="294"/>
      <c r="D25825" s="294"/>
      <c r="E25825" s="294"/>
      <c r="F25825" s="294"/>
    </row>
    <row r="25826">
      <c r="A25826" s="294" t="s">
        <v>37412</v>
      </c>
      <c r="B25826" s="294"/>
      <c r="C25826" s="294"/>
      <c r="D25826" s="294"/>
      <c r="E25826" s="294"/>
      <c r="F25826" s="294"/>
    </row>
    <row r="25827">
      <c r="A25827" s="294"/>
      <c r="B25827" s="294"/>
      <c r="C25827" s="294"/>
      <c r="D25827" s="294"/>
      <c r="E25827" s="294"/>
      <c r="F25827" s="294"/>
    </row>
    <row r="25828">
      <c r="A25828" s="294" t="s">
        <v>22512</v>
      </c>
      <c r="B25828" s="294"/>
      <c r="C25828" s="294"/>
      <c r="D25828" s="294"/>
      <c r="E25828" s="294"/>
      <c r="F25828" s="294"/>
    </row>
    <row r="25829">
      <c r="A25829" s="294" t="s">
        <v>37413</v>
      </c>
      <c r="B25829" s="294"/>
      <c r="C25829" s="294"/>
      <c r="D25829" s="294"/>
      <c r="E25829" s="294"/>
      <c r="F25829" s="294"/>
    </row>
    <row r="25830">
      <c r="A25830" s="294"/>
      <c r="B25830" s="294"/>
      <c r="C25830" s="294"/>
      <c r="D25830" s="294"/>
      <c r="E25830" s="294"/>
      <c r="F25830" s="294"/>
    </row>
    <row r="25831">
      <c r="A25831" s="294" t="s">
        <v>37414</v>
      </c>
      <c r="B25831" s="294"/>
      <c r="C25831" s="294"/>
      <c r="D25831" s="294"/>
      <c r="E25831" s="294"/>
      <c r="F25831" s="294"/>
    </row>
    <row r="25832">
      <c r="A25832" s="294" t="s">
        <v>37415</v>
      </c>
      <c r="B25832" s="294"/>
      <c r="C25832" s="294"/>
      <c r="D25832" s="294"/>
      <c r="E25832" s="294"/>
      <c r="F25832" s="294"/>
    </row>
    <row r="25833">
      <c r="A25833" s="294" t="s">
        <v>25770</v>
      </c>
      <c r="B25833" s="294"/>
      <c r="C25833" s="294"/>
      <c r="D25833" s="294"/>
      <c r="E25833" s="294"/>
      <c r="F25833" s="294"/>
    </row>
    <row r="25834">
      <c r="A25834" s="294" t="s">
        <v>28243</v>
      </c>
      <c r="B25834" s="294"/>
      <c r="C25834" s="294"/>
      <c r="D25834" s="294"/>
      <c r="E25834" s="294"/>
      <c r="F25834" s="294"/>
    </row>
    <row r="25835">
      <c r="A25835" s="294" t="s">
        <v>37416</v>
      </c>
      <c r="B25835" s="294"/>
      <c r="C25835" s="294"/>
      <c r="D25835" s="294"/>
      <c r="E25835" s="294"/>
      <c r="F25835" s="294"/>
    </row>
    <row r="25836">
      <c r="A25836" s="294" t="s">
        <v>37417</v>
      </c>
      <c r="B25836" s="294"/>
      <c r="C25836" s="294"/>
      <c r="D25836" s="294"/>
      <c r="E25836" s="294"/>
      <c r="F25836" s="294"/>
    </row>
    <row r="25837">
      <c r="A25837" s="294" t="s">
        <v>37418</v>
      </c>
      <c r="B25837" s="294"/>
      <c r="C25837" s="294"/>
      <c r="D25837" s="294"/>
      <c r="E25837" s="294"/>
      <c r="F25837" s="294"/>
    </row>
    <row r="25838">
      <c r="A25838" s="294" t="s">
        <v>37419</v>
      </c>
      <c r="B25838" s="294"/>
      <c r="C25838" s="294"/>
      <c r="D25838" s="294"/>
      <c r="E25838" s="294"/>
      <c r="F25838" s="294"/>
    </row>
    <row r="25839">
      <c r="A25839" s="294" t="s">
        <v>37420</v>
      </c>
      <c r="B25839" s="294"/>
      <c r="C25839" s="294"/>
      <c r="D25839" s="294"/>
      <c r="E25839" s="294"/>
      <c r="F25839" s="294"/>
    </row>
    <row r="25840">
      <c r="A25840" s="294"/>
      <c r="B25840" s="294"/>
      <c r="C25840" s="294"/>
      <c r="D25840" s="294"/>
      <c r="E25840" s="294"/>
      <c r="F25840" s="294"/>
    </row>
    <row r="25841">
      <c r="A25841" s="294" t="s">
        <v>24323</v>
      </c>
      <c r="B25841" s="294"/>
      <c r="C25841" s="294"/>
      <c r="D25841" s="294"/>
      <c r="E25841" s="294"/>
      <c r="F25841" s="294"/>
    </row>
    <row r="25842">
      <c r="A25842" s="294" t="s">
        <v>37421</v>
      </c>
      <c r="B25842" s="294"/>
      <c r="C25842" s="294"/>
      <c r="D25842" s="294"/>
      <c r="E25842" s="294"/>
      <c r="F25842" s="294"/>
    </row>
    <row r="25843">
      <c r="A25843" s="294"/>
      <c r="B25843" s="294"/>
      <c r="C25843" s="294"/>
      <c r="D25843" s="294"/>
      <c r="E25843" s="294"/>
      <c r="F25843" s="294"/>
    </row>
    <row r="25844">
      <c r="A25844" s="294" t="s">
        <v>37422</v>
      </c>
      <c r="B25844" s="294"/>
      <c r="C25844" s="294"/>
      <c r="D25844" s="294"/>
      <c r="E25844" s="294"/>
      <c r="F25844" s="294"/>
    </row>
    <row r="25845">
      <c r="A25845" s="294" t="s">
        <v>37423</v>
      </c>
      <c r="B25845" s="294"/>
      <c r="C25845" s="294"/>
      <c r="D25845" s="294"/>
      <c r="E25845" s="294"/>
      <c r="F25845" s="294"/>
    </row>
    <row r="25846">
      <c r="A25846" s="294" t="s">
        <v>37424</v>
      </c>
      <c r="B25846" s="294"/>
      <c r="C25846" s="294"/>
      <c r="D25846" s="294"/>
      <c r="E25846" s="294"/>
      <c r="F25846" s="294"/>
    </row>
    <row r="25847">
      <c r="A25847" s="294" t="s">
        <v>37425</v>
      </c>
      <c r="B25847" s="294"/>
      <c r="C25847" s="294"/>
      <c r="D25847" s="294"/>
      <c r="E25847" s="294"/>
      <c r="F25847" s="294"/>
    </row>
    <row r="25848">
      <c r="A25848" s="294"/>
      <c r="B25848" s="294"/>
      <c r="C25848" s="294"/>
      <c r="D25848" s="294"/>
      <c r="E25848" s="294"/>
      <c r="F25848" s="294"/>
    </row>
    <row r="25849">
      <c r="A25849" s="294" t="s">
        <v>37426</v>
      </c>
      <c r="B25849" s="294"/>
      <c r="C25849" s="294"/>
      <c r="D25849" s="294"/>
      <c r="E25849" s="294"/>
      <c r="F25849" s="294"/>
    </row>
    <row r="25850">
      <c r="A25850" s="294"/>
      <c r="B25850" s="294"/>
      <c r="C25850" s="294"/>
      <c r="D25850" s="294"/>
      <c r="E25850" s="294"/>
      <c r="F25850" s="294"/>
    </row>
    <row r="25851">
      <c r="A25851" s="294" t="s">
        <v>37427</v>
      </c>
      <c r="B25851" s="294"/>
      <c r="C25851" s="294"/>
      <c r="D25851" s="294"/>
      <c r="E25851" s="294"/>
      <c r="F25851" s="294"/>
    </row>
    <row r="25852">
      <c r="A25852" s="294" t="s">
        <v>37428</v>
      </c>
      <c r="B25852" s="294"/>
      <c r="C25852" s="294"/>
      <c r="D25852" s="294"/>
      <c r="E25852" s="294"/>
      <c r="F25852" s="294"/>
    </row>
    <row r="25853">
      <c r="A25853" s="294" t="s">
        <v>37429</v>
      </c>
      <c r="B25853" s="294"/>
      <c r="C25853" s="294"/>
      <c r="D25853" s="294"/>
      <c r="E25853" s="294"/>
      <c r="F25853" s="294"/>
    </row>
    <row r="25854">
      <c r="A25854" s="294" t="s">
        <v>31898</v>
      </c>
      <c r="B25854" s="294"/>
      <c r="C25854" s="294"/>
      <c r="D25854" s="294"/>
      <c r="E25854" s="294"/>
      <c r="F25854" s="294"/>
    </row>
    <row r="25855">
      <c r="A25855" s="294" t="s">
        <v>37430</v>
      </c>
      <c r="B25855" s="294"/>
      <c r="C25855" s="294"/>
      <c r="D25855" s="294"/>
      <c r="E25855" s="294"/>
      <c r="F25855" s="294"/>
    </row>
    <row r="25856">
      <c r="A25856" s="294" t="s">
        <v>37431</v>
      </c>
      <c r="B25856" s="294"/>
      <c r="C25856" s="294"/>
      <c r="D25856" s="294"/>
      <c r="E25856" s="294"/>
      <c r="F25856" s="294"/>
    </row>
    <row r="25857">
      <c r="A25857" s="294" t="s">
        <v>37432</v>
      </c>
      <c r="B25857" s="294"/>
      <c r="C25857" s="294"/>
      <c r="D25857" s="294"/>
      <c r="E25857" s="294"/>
      <c r="F25857" s="294"/>
    </row>
    <row r="25858">
      <c r="A25858" s="294"/>
      <c r="B25858" s="294"/>
      <c r="C25858" s="294"/>
      <c r="D25858" s="294"/>
      <c r="E25858" s="294"/>
      <c r="F25858" s="294"/>
    </row>
    <row r="25859">
      <c r="A25859" s="294"/>
      <c r="B25859" s="294"/>
      <c r="C25859" s="294"/>
      <c r="D25859" s="294"/>
      <c r="E25859" s="294"/>
      <c r="F25859" s="294"/>
    </row>
    <row r="25860">
      <c r="A25860" s="294" t="s">
        <v>21401</v>
      </c>
      <c r="B25860" s="294"/>
      <c r="C25860" s="294"/>
      <c r="D25860" s="294"/>
      <c r="E25860" s="294"/>
      <c r="F25860" s="294"/>
    </row>
    <row r="25861">
      <c r="A25861" s="294"/>
      <c r="B25861" s="294"/>
      <c r="C25861" s="294"/>
      <c r="D25861" s="294"/>
      <c r="E25861" s="294"/>
      <c r="F25861" s="294"/>
    </row>
    <row r="25862">
      <c r="A25862" s="294" t="s">
        <v>21963</v>
      </c>
      <c r="B25862" s="294" t="s">
        <v>37433</v>
      </c>
      <c r="C25862" s="294"/>
      <c r="D25862" s="294"/>
      <c r="E25862" s="294"/>
      <c r="F25862" s="294"/>
    </row>
    <row r="25863">
      <c r="A25863" s="294" t="s">
        <v>37434</v>
      </c>
      <c r="B25863" s="294" t="s">
        <v>37435</v>
      </c>
      <c r="C25863" s="294"/>
      <c r="D25863" s="294"/>
      <c r="E25863" s="294"/>
      <c r="F25863" s="294"/>
    </row>
    <row r="25864">
      <c r="A25864" s="294" t="s">
        <v>37436</v>
      </c>
      <c r="B25864" s="294" t="s">
        <v>37437</v>
      </c>
      <c r="C25864" s="294"/>
      <c r="D25864" s="294"/>
      <c r="E25864" s="294"/>
      <c r="F25864" s="294"/>
    </row>
    <row r="25865">
      <c r="A25865" s="294" t="s">
        <v>37438</v>
      </c>
      <c r="B25865" s="294" t="s">
        <v>37439</v>
      </c>
      <c r="C25865" s="294"/>
      <c r="D25865" s="294"/>
      <c r="E25865" s="294"/>
      <c r="F25865" s="294"/>
    </row>
    <row r="25866">
      <c r="A25866" s="294" t="s">
        <v>37440</v>
      </c>
      <c r="B25866" s="294" t="s">
        <v>37441</v>
      </c>
      <c r="C25866" s="294"/>
      <c r="D25866" s="294"/>
      <c r="E25866" s="294"/>
      <c r="F25866" s="294"/>
    </row>
    <row r="25867">
      <c r="A25867" s="294" t="s">
        <v>37442</v>
      </c>
      <c r="B25867" s="294" t="s">
        <v>37443</v>
      </c>
      <c r="C25867" s="294"/>
      <c r="D25867" s="294"/>
      <c r="E25867" s="294"/>
      <c r="F25867" s="294"/>
    </row>
    <row r="25868">
      <c r="A25868" s="294" t="s">
        <v>37444</v>
      </c>
      <c r="B25868" s="294" t="s">
        <v>37445</v>
      </c>
      <c r="C25868" s="294"/>
      <c r="D25868" s="294"/>
      <c r="E25868" s="294"/>
      <c r="F25868" s="294"/>
    </row>
    <row r="25869">
      <c r="A25869" s="294" t="s">
        <v>37446</v>
      </c>
      <c r="B25869" s="294" t="s">
        <v>37447</v>
      </c>
      <c r="C25869" s="294"/>
      <c r="D25869" s="294"/>
      <c r="E25869" s="294"/>
      <c r="F25869" s="294"/>
    </row>
    <row r="25870">
      <c r="A25870" s="294" t="s">
        <v>37448</v>
      </c>
      <c r="B25870" s="294" t="s">
        <v>37449</v>
      </c>
      <c r="C25870" s="294"/>
      <c r="D25870" s="294"/>
      <c r="E25870" s="294"/>
      <c r="F25870" s="294"/>
    </row>
    <row r="25871">
      <c r="A25871" s="294"/>
      <c r="B25871" s="294"/>
      <c r="C25871" s="294"/>
      <c r="D25871" s="294"/>
      <c r="E25871" s="294"/>
      <c r="F25871" s="294"/>
    </row>
    <row r="25872">
      <c r="A25872" s="294" t="s">
        <v>22239</v>
      </c>
      <c r="B25872" s="294"/>
      <c r="C25872" s="294"/>
      <c r="D25872" s="294"/>
      <c r="E25872" s="294"/>
      <c r="F25872" s="294"/>
    </row>
    <row r="25873">
      <c r="A25873" s="294"/>
      <c r="B25873" s="294"/>
      <c r="C25873" s="294"/>
      <c r="D25873" s="294"/>
      <c r="E25873" s="294"/>
      <c r="F25873" s="294"/>
    </row>
    <row r="25874">
      <c r="A25874" s="294" t="s">
        <v>37450</v>
      </c>
      <c r="B25874" s="294"/>
      <c r="C25874" s="294"/>
      <c r="D25874" s="294"/>
      <c r="E25874" s="294"/>
      <c r="F25874" s="294"/>
    </row>
    <row r="25875">
      <c r="A25875" s="294"/>
      <c r="B25875" s="294"/>
      <c r="C25875" s="294"/>
      <c r="D25875" s="294"/>
      <c r="E25875" s="294"/>
      <c r="F25875" s="294"/>
    </row>
    <row r="25876">
      <c r="A25876" s="294" t="s">
        <v>37451</v>
      </c>
      <c r="B25876" s="294"/>
      <c r="C25876" s="294"/>
      <c r="D25876" s="294"/>
      <c r="E25876" s="294"/>
      <c r="F25876" s="294"/>
    </row>
    <row r="25877">
      <c r="A25877" s="294" t="s">
        <v>37452</v>
      </c>
      <c r="B25877" s="294"/>
      <c r="C25877" s="294"/>
      <c r="D25877" s="294"/>
      <c r="E25877" s="294"/>
      <c r="F25877" s="294"/>
    </row>
    <row r="25878">
      <c r="A25878" s="294" t="s">
        <v>37453</v>
      </c>
      <c r="B25878" s="294"/>
      <c r="C25878" s="294"/>
      <c r="D25878" s="294"/>
      <c r="E25878" s="294"/>
      <c r="F25878" s="294"/>
    </row>
    <row r="25879">
      <c r="A25879" s="294" t="s">
        <v>37454</v>
      </c>
      <c r="B25879" s="294"/>
      <c r="C25879" s="294"/>
      <c r="D25879" s="294"/>
      <c r="E25879" s="294"/>
      <c r="F25879" s="294"/>
    </row>
    <row r="25880">
      <c r="A25880" s="294" t="s">
        <v>25020</v>
      </c>
      <c r="B25880" s="294"/>
      <c r="C25880" s="294"/>
      <c r="D25880" s="294"/>
      <c r="E25880" s="294"/>
      <c r="F25880" s="294"/>
    </row>
    <row r="25881">
      <c r="A25881" s="294" t="s">
        <v>37455</v>
      </c>
      <c r="B25881" s="294"/>
      <c r="C25881" s="294"/>
      <c r="D25881" s="294"/>
      <c r="E25881" s="294"/>
      <c r="F25881" s="294"/>
    </row>
    <row r="25882">
      <c r="A25882" s="294" t="s">
        <v>37456</v>
      </c>
      <c r="B25882" s="294"/>
      <c r="C25882" s="294"/>
      <c r="D25882" s="294"/>
      <c r="E25882" s="294"/>
      <c r="F25882" s="294"/>
    </row>
    <row r="25883">
      <c r="A25883" s="294" t="s">
        <v>37457</v>
      </c>
      <c r="B25883" s="294"/>
      <c r="C25883" s="294"/>
      <c r="D25883" s="294"/>
      <c r="E25883" s="294"/>
      <c r="F25883" s="294"/>
    </row>
    <row r="25884">
      <c r="A25884" s="294" t="s">
        <v>37458</v>
      </c>
      <c r="B25884" s="294"/>
      <c r="C25884" s="294"/>
      <c r="D25884" s="294"/>
      <c r="E25884" s="294"/>
      <c r="F25884" s="294"/>
    </row>
    <row r="25885">
      <c r="A25885" s="294" t="s">
        <v>37459</v>
      </c>
      <c r="B25885" s="294"/>
      <c r="C25885" s="294"/>
      <c r="D25885" s="294"/>
      <c r="E25885" s="294"/>
      <c r="F25885" s="294"/>
    </row>
    <row r="25886">
      <c r="A25886" s="294" t="s">
        <v>37460</v>
      </c>
      <c r="B25886" s="294"/>
      <c r="C25886" s="294"/>
      <c r="D25886" s="294"/>
      <c r="E25886" s="294"/>
      <c r="F25886" s="294"/>
    </row>
    <row r="25887">
      <c r="A25887" s="294" t="s">
        <v>37461</v>
      </c>
      <c r="B25887" s="294"/>
      <c r="C25887" s="294"/>
      <c r="D25887" s="294"/>
      <c r="E25887" s="294"/>
      <c r="F25887" s="294"/>
    </row>
    <row r="25888">
      <c r="A25888" s="294" t="s">
        <v>37462</v>
      </c>
      <c r="B25888" s="294"/>
      <c r="C25888" s="294"/>
      <c r="D25888" s="294"/>
      <c r="E25888" s="294"/>
      <c r="F25888" s="294"/>
    </row>
    <row r="25889">
      <c r="A25889" s="294"/>
      <c r="B25889" s="294"/>
      <c r="C25889" s="294"/>
      <c r="D25889" s="294"/>
      <c r="E25889" s="294"/>
      <c r="F25889" s="294"/>
    </row>
    <row r="25890">
      <c r="A25890" s="294" t="s">
        <v>21304</v>
      </c>
      <c r="B25890" s="294"/>
      <c r="C25890" s="294"/>
      <c r="D25890" s="294"/>
      <c r="E25890" s="294"/>
      <c r="F25890" s="294"/>
    </row>
    <row r="25891">
      <c r="A25891" s="294"/>
      <c r="B25891" s="294"/>
      <c r="C25891" s="294"/>
      <c r="D25891" s="294"/>
      <c r="E25891" s="294"/>
      <c r="F25891" s="294"/>
    </row>
    <row r="25892">
      <c r="A25892" s="294" t="s">
        <v>21992</v>
      </c>
      <c r="B25892" s="294" t="s">
        <v>34605</v>
      </c>
      <c r="C25892" s="294"/>
      <c r="D25892" s="294"/>
      <c r="E25892" s="294"/>
      <c r="F25892" s="294"/>
    </row>
    <row r="25893">
      <c r="A25893" s="294" t="s">
        <v>34807</v>
      </c>
      <c r="B25893" s="294" t="s">
        <v>37463</v>
      </c>
      <c r="C25893" s="294"/>
      <c r="D25893" s="294"/>
      <c r="E25893" s="294"/>
      <c r="F25893" s="294"/>
    </row>
    <row r="25894">
      <c r="A25894" s="294" t="s">
        <v>37464</v>
      </c>
      <c r="B25894" s="294" t="s">
        <v>37465</v>
      </c>
      <c r="C25894" s="294"/>
      <c r="D25894" s="294"/>
      <c r="E25894" s="294"/>
      <c r="F25894" s="294"/>
    </row>
    <row r="25895">
      <c r="A25895" s="294" t="s">
        <v>37466</v>
      </c>
      <c r="B25895" s="294" t="s">
        <v>37467</v>
      </c>
      <c r="C25895" s="294"/>
      <c r="D25895" s="294"/>
      <c r="E25895" s="294"/>
      <c r="F25895" s="294"/>
    </row>
    <row r="25896">
      <c r="A25896" s="294" t="s">
        <v>37468</v>
      </c>
      <c r="B25896" s="294" t="s">
        <v>37469</v>
      </c>
      <c r="C25896" s="294"/>
      <c r="D25896" s="294"/>
      <c r="E25896" s="294"/>
      <c r="F25896" s="294"/>
    </row>
    <row r="25897">
      <c r="A25897" s="294" t="s">
        <v>34811</v>
      </c>
      <c r="B25897" s="294" t="s">
        <v>37470</v>
      </c>
      <c r="C25897" s="294"/>
      <c r="D25897" s="294"/>
      <c r="E25897" s="294"/>
      <c r="F25897" s="294"/>
    </row>
    <row r="25898">
      <c r="A25898" s="294" t="s">
        <v>37471</v>
      </c>
      <c r="B25898" s="294" t="s">
        <v>37472</v>
      </c>
      <c r="C25898" s="294"/>
      <c r="D25898" s="294"/>
      <c r="E25898" s="294"/>
      <c r="F25898" s="294"/>
    </row>
    <row r="25899">
      <c r="A25899" s="294" t="s">
        <v>37473</v>
      </c>
      <c r="B25899" s="294" t="s">
        <v>37474</v>
      </c>
      <c r="C25899" s="294"/>
      <c r="D25899" s="294"/>
      <c r="E25899" s="294"/>
      <c r="F25899" s="294"/>
    </row>
    <row r="25900">
      <c r="A25900" s="294" t="s">
        <v>37475</v>
      </c>
      <c r="B25900" s="294" t="s">
        <v>37476</v>
      </c>
      <c r="C25900" s="294"/>
      <c r="D25900" s="294"/>
      <c r="E25900" s="294"/>
      <c r="F25900" s="294"/>
    </row>
    <row r="25901">
      <c r="A25901" s="294" t="s">
        <v>37477</v>
      </c>
      <c r="B25901" s="294" t="s">
        <v>37478</v>
      </c>
      <c r="C25901" s="294"/>
      <c r="D25901" s="294"/>
      <c r="E25901" s="294"/>
      <c r="F25901" s="294"/>
    </row>
    <row r="25902">
      <c r="A25902" s="294"/>
      <c r="B25902" s="294"/>
      <c r="C25902" s="294"/>
      <c r="D25902" s="294"/>
      <c r="E25902" s="294"/>
      <c r="F25902" s="294"/>
    </row>
    <row r="25903">
      <c r="A25903" s="294" t="s">
        <v>28124</v>
      </c>
      <c r="B25903" s="294"/>
      <c r="C25903" s="294"/>
      <c r="D25903" s="294"/>
      <c r="E25903" s="294"/>
      <c r="F25903" s="294"/>
    </row>
    <row r="25904">
      <c r="A25904" s="294" t="s">
        <v>37479</v>
      </c>
      <c r="B25904" s="294"/>
      <c r="C25904" s="294"/>
      <c r="D25904" s="294"/>
      <c r="E25904" s="294"/>
      <c r="F25904" s="294"/>
    </row>
    <row r="25905">
      <c r="A25905" s="294" t="s">
        <v>21672</v>
      </c>
      <c r="B25905" s="294"/>
      <c r="C25905" s="294"/>
      <c r="D25905" s="294"/>
      <c r="E25905" s="294"/>
      <c r="F25905" s="294"/>
    </row>
    <row r="25906">
      <c r="A25906" s="294" t="s">
        <v>37480</v>
      </c>
      <c r="B25906" s="294"/>
      <c r="C25906" s="294"/>
      <c r="D25906" s="294"/>
      <c r="E25906" s="294"/>
      <c r="F25906" s="294"/>
    </row>
    <row r="25907">
      <c r="A25907" s="294"/>
      <c r="B25907" s="294"/>
      <c r="C25907" s="294"/>
      <c r="D25907" s="294"/>
      <c r="E25907" s="294"/>
      <c r="F25907" s="294"/>
    </row>
    <row r="25908">
      <c r="A25908" s="294" t="s">
        <v>37481</v>
      </c>
      <c r="B25908" s="294"/>
      <c r="C25908" s="294"/>
      <c r="D25908" s="294"/>
      <c r="E25908" s="294"/>
      <c r="F25908" s="294"/>
    </row>
    <row r="25909">
      <c r="A25909" s="294"/>
      <c r="B25909" s="294"/>
      <c r="C25909" s="294"/>
      <c r="D25909" s="294"/>
      <c r="E25909" s="294"/>
      <c r="F25909" s="294"/>
    </row>
    <row r="25910">
      <c r="A25910" s="294" t="s">
        <v>37482</v>
      </c>
      <c r="B25910" s="294" t="s">
        <v>37483</v>
      </c>
      <c r="C25910" s="294"/>
      <c r="D25910" s="294"/>
      <c r="E25910" s="294"/>
      <c r="F25910" s="294"/>
    </row>
    <row r="25911">
      <c r="A25911" s="294" t="s">
        <v>37484</v>
      </c>
      <c r="B25911" s="294"/>
      <c r="C25911" s="294"/>
      <c r="D25911" s="294"/>
      <c r="E25911" s="294"/>
      <c r="F25911" s="294"/>
    </row>
    <row r="25912">
      <c r="A25912" s="294" t="s">
        <v>37485</v>
      </c>
      <c r="B25912" s="294"/>
      <c r="C25912" s="294"/>
      <c r="D25912" s="294"/>
      <c r="E25912" s="294"/>
      <c r="F25912" s="294"/>
    </row>
    <row r="25913">
      <c r="A25913" s="294" t="s">
        <v>34814</v>
      </c>
      <c r="B25913" s="294" t="s">
        <v>37486</v>
      </c>
      <c r="C25913" s="294"/>
      <c r="D25913" s="294"/>
      <c r="E25913" s="294"/>
      <c r="F25913" s="294"/>
    </row>
    <row r="25914">
      <c r="A25914" s="294" t="s">
        <v>37487</v>
      </c>
      <c r="B25914" s="294" t="s">
        <v>37488</v>
      </c>
      <c r="C25914" s="294"/>
      <c r="D25914" s="294"/>
      <c r="E25914" s="294"/>
      <c r="F25914" s="294"/>
    </row>
    <row r="25915">
      <c r="A25915" s="294" t="s">
        <v>29224</v>
      </c>
      <c r="B25915" s="294"/>
      <c r="C25915" s="294"/>
      <c r="D25915" s="294"/>
      <c r="E25915" s="294"/>
      <c r="F25915" s="294"/>
    </row>
    <row r="25916">
      <c r="A25916" s="294" t="s">
        <v>37489</v>
      </c>
      <c r="B25916" s="294"/>
      <c r="C25916" s="294"/>
      <c r="D25916" s="294"/>
      <c r="E25916" s="294"/>
      <c r="F25916" s="294"/>
    </row>
    <row r="25917">
      <c r="A25917" s="294" t="s">
        <v>37490</v>
      </c>
      <c r="B25917" s="294" t="s">
        <v>37491</v>
      </c>
      <c r="C25917" s="294"/>
      <c r="D25917" s="294"/>
      <c r="E25917" s="294"/>
      <c r="F25917" s="294"/>
    </row>
    <row r="25918">
      <c r="A25918" s="294" t="s">
        <v>37492</v>
      </c>
      <c r="B25918" s="294" t="s">
        <v>37493</v>
      </c>
      <c r="C25918" s="294"/>
      <c r="D25918" s="294"/>
      <c r="E25918" s="294"/>
      <c r="F25918" s="294"/>
    </row>
    <row r="25919">
      <c r="A25919" s="294" t="s">
        <v>37494</v>
      </c>
      <c r="B25919" s="294" t="s">
        <v>37495</v>
      </c>
      <c r="C25919" s="294"/>
      <c r="D25919" s="294"/>
      <c r="E25919" s="294"/>
      <c r="F25919" s="294"/>
    </row>
    <row r="25920">
      <c r="A25920" s="294" t="s">
        <v>37496</v>
      </c>
      <c r="B25920" s="294"/>
      <c r="C25920" s="294"/>
      <c r="D25920" s="294"/>
      <c r="E25920" s="294"/>
      <c r="F25920" s="294"/>
    </row>
    <row r="25921">
      <c r="A25921" s="294" t="s">
        <v>242</v>
      </c>
      <c r="B25921" s="294" t="s">
        <v>37497</v>
      </c>
      <c r="C25921" s="294"/>
      <c r="D25921" s="294"/>
      <c r="E25921" s="294"/>
      <c r="F25921" s="294"/>
    </row>
    <row r="25922">
      <c r="A25922" s="294" t="s">
        <v>37498</v>
      </c>
      <c r="B25922" s="294"/>
      <c r="C25922" s="294"/>
      <c r="D25922" s="294"/>
      <c r="E25922" s="294"/>
      <c r="F25922" s="294"/>
    </row>
    <row r="25923">
      <c r="A25923" s="294" t="s">
        <v>37499</v>
      </c>
      <c r="B25923" s="294" t="s">
        <v>37500</v>
      </c>
      <c r="C25923" s="294"/>
      <c r="D25923" s="294"/>
      <c r="E25923" s="294"/>
      <c r="F25923" s="294"/>
    </row>
    <row r="25924">
      <c r="A25924" s="294" t="s">
        <v>37501</v>
      </c>
      <c r="B25924" s="294"/>
      <c r="C25924" s="294"/>
      <c r="D25924" s="294"/>
      <c r="E25924" s="294"/>
      <c r="F25924" s="294"/>
    </row>
    <row r="25925">
      <c r="A25925" s="294" t="s">
        <v>37502</v>
      </c>
      <c r="B25925" s="294"/>
      <c r="C25925" s="294"/>
      <c r="D25925" s="294"/>
      <c r="E25925" s="294"/>
      <c r="F25925" s="294"/>
    </row>
    <row r="25926">
      <c r="A25926" s="294" t="s">
        <v>37503</v>
      </c>
      <c r="B25926" s="294"/>
      <c r="C25926" s="294"/>
      <c r="D25926" s="294"/>
      <c r="E25926" s="294"/>
      <c r="F25926" s="294"/>
    </row>
    <row r="25927">
      <c r="A25927" s="294"/>
      <c r="B25927" s="294"/>
      <c r="C25927" s="294"/>
      <c r="D25927" s="294"/>
      <c r="E25927" s="294"/>
      <c r="F25927" s="294"/>
    </row>
    <row r="25928">
      <c r="A25928" s="294" t="s">
        <v>24466</v>
      </c>
      <c r="B25928" s="294"/>
      <c r="C25928" s="294"/>
      <c r="D25928" s="294"/>
      <c r="E25928" s="294"/>
      <c r="F25928" s="294"/>
    </row>
    <row r="25929">
      <c r="A25929" s="294" t="s">
        <v>37504</v>
      </c>
      <c r="B25929" s="294"/>
      <c r="C25929" s="294"/>
      <c r="D25929" s="294"/>
      <c r="E25929" s="294"/>
      <c r="F25929" s="294"/>
    </row>
    <row r="25930">
      <c r="A25930" s="294"/>
      <c r="B25930" s="294"/>
      <c r="C25930" s="294"/>
      <c r="D25930" s="294"/>
      <c r="E25930" s="294"/>
      <c r="F25930" s="294"/>
    </row>
    <row r="25931">
      <c r="A25931" s="294" t="s">
        <v>37505</v>
      </c>
      <c r="B25931" s="294"/>
      <c r="C25931" s="294"/>
      <c r="D25931" s="294"/>
      <c r="E25931" s="294"/>
      <c r="F25931" s="294"/>
    </row>
    <row r="25932">
      <c r="A25932" s="294" t="s">
        <v>37506</v>
      </c>
      <c r="B25932" s="294"/>
      <c r="C25932" s="294"/>
      <c r="D25932" s="294"/>
      <c r="E25932" s="294"/>
      <c r="F25932" s="294"/>
    </row>
    <row r="25933">
      <c r="A25933" s="294" t="s">
        <v>37507</v>
      </c>
      <c r="B25933" s="294"/>
      <c r="C25933" s="294"/>
      <c r="D25933" s="294"/>
      <c r="E25933" s="294"/>
      <c r="F25933" s="294"/>
    </row>
    <row r="25934">
      <c r="A25934" s="294" t="s">
        <v>37508</v>
      </c>
      <c r="B25934" s="294"/>
      <c r="C25934" s="294"/>
      <c r="D25934" s="294"/>
      <c r="E25934" s="294"/>
      <c r="F25934" s="294"/>
    </row>
    <row r="25935">
      <c r="A25935" s="294" t="s">
        <v>37509</v>
      </c>
      <c r="B25935" s="294"/>
      <c r="C25935" s="294"/>
      <c r="D25935" s="294"/>
      <c r="E25935" s="294"/>
      <c r="F25935" s="294"/>
    </row>
    <row r="25936">
      <c r="A25936" s="294" t="s">
        <v>37510</v>
      </c>
      <c r="B25936" s="294"/>
      <c r="C25936" s="294"/>
      <c r="D25936" s="294"/>
      <c r="E25936" s="294"/>
      <c r="F25936" s="294"/>
    </row>
    <row r="25937">
      <c r="A25937" s="294" t="s">
        <v>37511</v>
      </c>
      <c r="B25937" s="294"/>
      <c r="C25937" s="294"/>
      <c r="D25937" s="294"/>
      <c r="E25937" s="294"/>
      <c r="F25937" s="294"/>
    </row>
    <row r="25938">
      <c r="A25938" s="294" t="s">
        <v>37512</v>
      </c>
      <c r="B25938" s="294"/>
      <c r="C25938" s="294"/>
      <c r="D25938" s="294"/>
      <c r="E25938" s="294"/>
      <c r="F25938" s="294"/>
    </row>
    <row r="25939">
      <c r="A25939" s="294"/>
      <c r="B25939" s="294"/>
      <c r="C25939" s="294"/>
      <c r="D25939" s="294"/>
      <c r="E25939" s="294"/>
      <c r="F25939" s="294"/>
    </row>
    <row r="25940">
      <c r="A25940" s="294" t="s">
        <v>37513</v>
      </c>
      <c r="B25940" s="294"/>
      <c r="C25940" s="294"/>
      <c r="D25940" s="294"/>
      <c r="E25940" s="294"/>
      <c r="F25940" s="294"/>
    </row>
    <row r="25941">
      <c r="A25941" s="294"/>
      <c r="B25941" s="294"/>
      <c r="C25941" s="294"/>
      <c r="D25941" s="294"/>
      <c r="E25941" s="294"/>
      <c r="F25941" s="294"/>
    </row>
    <row r="25942">
      <c r="A25942" s="294" t="s">
        <v>37514</v>
      </c>
      <c r="B25942" s="294"/>
      <c r="C25942" s="294"/>
      <c r="D25942" s="294"/>
      <c r="E25942" s="294"/>
      <c r="F25942" s="294"/>
    </row>
    <row r="25943">
      <c r="A25943" s="294" t="s">
        <v>37515</v>
      </c>
      <c r="B25943" s="294"/>
      <c r="C25943" s="294"/>
      <c r="D25943" s="294"/>
      <c r="E25943" s="294"/>
      <c r="F25943" s="294"/>
    </row>
    <row r="25944">
      <c r="A25944" s="294" t="s">
        <v>37516</v>
      </c>
      <c r="B25944" s="294"/>
      <c r="C25944" s="294"/>
      <c r="D25944" s="294"/>
      <c r="E25944" s="294"/>
      <c r="F25944" s="294"/>
    </row>
    <row r="25945">
      <c r="A25945" s="294" t="s">
        <v>37517</v>
      </c>
      <c r="B25945" s="294"/>
      <c r="C25945" s="294"/>
      <c r="D25945" s="294"/>
      <c r="E25945" s="294"/>
      <c r="F25945" s="294"/>
    </row>
    <row r="25946">
      <c r="A25946" s="294" t="s">
        <v>37098</v>
      </c>
      <c r="B25946" s="294"/>
      <c r="C25946" s="294"/>
      <c r="D25946" s="294"/>
      <c r="E25946" s="294"/>
      <c r="F25946" s="294"/>
    </row>
    <row r="25947">
      <c r="A25947" s="294" t="s">
        <v>37518</v>
      </c>
      <c r="B25947" s="294"/>
      <c r="C25947" s="294"/>
      <c r="D25947" s="294"/>
      <c r="E25947" s="294"/>
      <c r="F25947" s="294"/>
    </row>
    <row r="25948">
      <c r="A25948" s="294" t="s">
        <v>37519</v>
      </c>
      <c r="B25948" s="294"/>
      <c r="C25948" s="294"/>
      <c r="D25948" s="294"/>
      <c r="E25948" s="294"/>
      <c r="F25948" s="294"/>
    </row>
    <row r="25949">
      <c r="A25949" s="294" t="s">
        <v>37520</v>
      </c>
      <c r="B25949" s="294"/>
      <c r="C25949" s="294"/>
      <c r="D25949" s="294"/>
      <c r="E25949" s="294"/>
      <c r="F25949" s="294"/>
    </row>
    <row r="25950">
      <c r="A25950" s="294" t="s">
        <v>37521</v>
      </c>
      <c r="B25950" s="294"/>
      <c r="C25950" s="294"/>
      <c r="D25950" s="294"/>
      <c r="E25950" s="294"/>
      <c r="F25950" s="294"/>
    </row>
    <row r="25951">
      <c r="A25951" s="294" t="s">
        <v>37522</v>
      </c>
      <c r="B25951" s="294"/>
      <c r="C25951" s="294"/>
      <c r="D25951" s="294"/>
      <c r="E25951" s="294"/>
      <c r="F25951" s="294"/>
    </row>
    <row r="25952">
      <c r="A25952" s="294"/>
      <c r="B25952" s="294"/>
      <c r="C25952" s="294"/>
      <c r="D25952" s="294"/>
      <c r="E25952" s="294"/>
      <c r="F25952" s="294"/>
    </row>
    <row r="25953">
      <c r="A25953" s="294" t="s">
        <v>23029</v>
      </c>
      <c r="B25953" s="294"/>
      <c r="C25953" s="294"/>
      <c r="D25953" s="294"/>
      <c r="E25953" s="294"/>
      <c r="F25953" s="294"/>
    </row>
    <row r="25954">
      <c r="A25954" s="294" t="s">
        <v>37523</v>
      </c>
      <c r="B25954" s="294"/>
      <c r="C25954" s="294"/>
      <c r="D25954" s="294"/>
      <c r="E25954" s="294"/>
      <c r="F25954" s="294"/>
    </row>
    <row r="25955">
      <c r="A25955" s="294"/>
      <c r="B25955" s="294"/>
      <c r="C25955" s="294"/>
      <c r="D25955" s="294"/>
      <c r="E25955" s="294"/>
      <c r="F25955" s="294"/>
    </row>
    <row r="25956">
      <c r="A25956" s="294" t="s">
        <v>37524</v>
      </c>
      <c r="B25956" s="294"/>
      <c r="C25956" s="294"/>
      <c r="D25956" s="294"/>
      <c r="E25956" s="294"/>
      <c r="F25956" s="294"/>
    </row>
    <row r="25957">
      <c r="A25957" s="294" t="s">
        <v>37525</v>
      </c>
      <c r="B25957" s="294"/>
      <c r="C25957" s="294"/>
      <c r="D25957" s="294"/>
      <c r="E25957" s="294"/>
      <c r="F25957" s="294"/>
    </row>
    <row r="25958">
      <c r="A25958" s="294" t="s">
        <v>37526</v>
      </c>
      <c r="B25958" s="294"/>
      <c r="C25958" s="294"/>
      <c r="D25958" s="294"/>
      <c r="E25958" s="294"/>
      <c r="F25958" s="294"/>
    </row>
    <row r="25959">
      <c r="A25959" s="294" t="s">
        <v>37527</v>
      </c>
      <c r="B25959" s="294"/>
      <c r="C25959" s="294"/>
      <c r="D25959" s="294"/>
      <c r="E25959" s="294"/>
      <c r="F25959" s="294"/>
    </row>
    <row r="25960">
      <c r="A25960" s="294" t="s">
        <v>37528</v>
      </c>
      <c r="B25960" s="294"/>
      <c r="C25960" s="294"/>
      <c r="D25960" s="294"/>
      <c r="E25960" s="294"/>
      <c r="F25960" s="294"/>
    </row>
    <row r="25961">
      <c r="A25961" s="294"/>
      <c r="B25961" s="294"/>
      <c r="C25961" s="294"/>
      <c r="D25961" s="294"/>
      <c r="E25961" s="294"/>
      <c r="F25961" s="294"/>
    </row>
    <row r="25962">
      <c r="A25962" s="294" t="s">
        <v>25338</v>
      </c>
      <c r="B25962" s="294"/>
      <c r="C25962" s="294"/>
      <c r="D25962" s="294"/>
      <c r="E25962" s="294"/>
      <c r="F25962" s="294"/>
    </row>
    <row r="25963">
      <c r="A25963" s="294" t="s">
        <v>37529</v>
      </c>
      <c r="B25963" s="294"/>
      <c r="C25963" s="294"/>
      <c r="D25963" s="294"/>
      <c r="E25963" s="294"/>
      <c r="F25963" s="294"/>
    </row>
    <row r="25964">
      <c r="A25964" s="294"/>
      <c r="B25964" s="294"/>
      <c r="C25964" s="294"/>
      <c r="D25964" s="294"/>
      <c r="E25964" s="294"/>
      <c r="F25964" s="294"/>
    </row>
    <row r="25965">
      <c r="A25965" s="294" t="s">
        <v>37530</v>
      </c>
      <c r="B25965" s="294"/>
      <c r="C25965" s="294"/>
      <c r="D25965" s="294"/>
      <c r="E25965" s="294"/>
      <c r="F25965" s="294"/>
    </row>
    <row r="25966">
      <c r="A25966" s="294" t="s">
        <v>37531</v>
      </c>
      <c r="B25966" s="294"/>
      <c r="C25966" s="294"/>
      <c r="D25966" s="294"/>
      <c r="E25966" s="294"/>
      <c r="F25966" s="294"/>
    </row>
    <row r="25967">
      <c r="A25967" s="294" t="s">
        <v>37532</v>
      </c>
      <c r="B25967" s="294"/>
      <c r="C25967" s="294"/>
      <c r="D25967" s="294"/>
      <c r="E25967" s="294"/>
      <c r="F25967" s="294"/>
    </row>
    <row r="25968">
      <c r="A25968" s="294" t="s">
        <v>37533</v>
      </c>
      <c r="B25968" s="294"/>
      <c r="C25968" s="294"/>
      <c r="D25968" s="294"/>
      <c r="E25968" s="294"/>
      <c r="F25968" s="294"/>
    </row>
    <row r="25969">
      <c r="A25969" s="294"/>
      <c r="B25969" s="294"/>
      <c r="C25969" s="294"/>
      <c r="D25969" s="294"/>
      <c r="E25969" s="294"/>
      <c r="F25969" s="294"/>
    </row>
    <row r="25970">
      <c r="A25970" s="294" t="s">
        <v>37534</v>
      </c>
      <c r="B25970" s="294"/>
      <c r="C25970" s="294"/>
      <c r="D25970" s="294"/>
      <c r="E25970" s="294"/>
      <c r="F25970" s="294"/>
    </row>
    <row r="25971">
      <c r="A25971" s="294"/>
      <c r="B25971" s="294"/>
      <c r="C25971" s="294"/>
      <c r="D25971" s="294"/>
      <c r="E25971" s="294"/>
      <c r="F25971" s="294"/>
    </row>
    <row r="25972">
      <c r="A25972" s="294" t="s">
        <v>37535</v>
      </c>
      <c r="B25972" s="294"/>
      <c r="C25972" s="294"/>
      <c r="D25972" s="294"/>
      <c r="E25972" s="294"/>
      <c r="F25972" s="294"/>
    </row>
    <row r="25973">
      <c r="A25973" s="294" t="s">
        <v>37536</v>
      </c>
      <c r="B25973" s="294"/>
      <c r="C25973" s="294"/>
      <c r="D25973" s="294"/>
      <c r="E25973" s="294"/>
      <c r="F25973" s="294"/>
    </row>
    <row r="25974">
      <c r="A25974" s="294" t="s">
        <v>37537</v>
      </c>
      <c r="B25974" s="294"/>
      <c r="C25974" s="294"/>
      <c r="D25974" s="294"/>
      <c r="E25974" s="294"/>
      <c r="F25974" s="294"/>
    </row>
    <row r="25975">
      <c r="A25975" s="294" t="s">
        <v>37538</v>
      </c>
      <c r="B25975" s="294"/>
      <c r="C25975" s="294"/>
      <c r="D25975" s="294"/>
      <c r="E25975" s="294"/>
      <c r="F25975" s="294"/>
    </row>
    <row r="25976">
      <c r="A25976" s="294" t="s">
        <v>37539</v>
      </c>
      <c r="B25976" s="294"/>
      <c r="C25976" s="294"/>
      <c r="D25976" s="294"/>
      <c r="E25976" s="294"/>
      <c r="F25976" s="294"/>
    </row>
    <row r="25977">
      <c r="A25977" s="294" t="s">
        <v>37540</v>
      </c>
      <c r="B25977" s="294"/>
      <c r="C25977" s="294"/>
      <c r="D25977" s="294"/>
      <c r="E25977" s="294"/>
      <c r="F25977" s="294"/>
    </row>
    <row r="25978">
      <c r="A25978" s="294" t="s">
        <v>37541</v>
      </c>
      <c r="B25978" s="294"/>
      <c r="C25978" s="294"/>
      <c r="D25978" s="294"/>
      <c r="E25978" s="294"/>
      <c r="F25978" s="294"/>
    </row>
    <row r="25979">
      <c r="A25979" s="294" t="s">
        <v>37542</v>
      </c>
      <c r="B25979" s="294"/>
      <c r="C25979" s="294"/>
      <c r="D25979" s="294"/>
      <c r="E25979" s="294"/>
      <c r="F25979" s="294"/>
    </row>
    <row r="25980">
      <c r="A25980" s="294" t="s">
        <v>37543</v>
      </c>
      <c r="B25980" s="294"/>
      <c r="C25980" s="294"/>
      <c r="D25980" s="294"/>
      <c r="E25980" s="294"/>
      <c r="F25980" s="294"/>
    </row>
    <row r="25981">
      <c r="A25981" s="294" t="s">
        <v>32407</v>
      </c>
      <c r="B25981" s="294"/>
      <c r="C25981" s="294"/>
      <c r="D25981" s="294"/>
      <c r="E25981" s="294"/>
      <c r="F25981" s="294"/>
    </row>
    <row r="25982">
      <c r="A25982" s="294" t="s">
        <v>37544</v>
      </c>
      <c r="B25982" s="294"/>
      <c r="C25982" s="294"/>
      <c r="D25982" s="294"/>
      <c r="E25982" s="294"/>
      <c r="F25982" s="294"/>
    </row>
    <row r="25983">
      <c r="A25983" s="294" t="s">
        <v>37545</v>
      </c>
      <c r="B25983" s="294"/>
      <c r="C25983" s="294"/>
      <c r="D25983" s="294"/>
      <c r="E25983" s="294"/>
      <c r="F25983" s="294"/>
    </row>
    <row r="25984">
      <c r="A25984" s="294" t="s">
        <v>25080</v>
      </c>
      <c r="B25984" s="294"/>
      <c r="C25984" s="294"/>
      <c r="D25984" s="294"/>
      <c r="E25984" s="294"/>
      <c r="F25984" s="294"/>
    </row>
    <row r="25985">
      <c r="A25985" s="294" t="s">
        <v>37546</v>
      </c>
      <c r="B25985" s="294"/>
      <c r="C25985" s="294"/>
      <c r="D25985" s="294"/>
      <c r="E25985" s="294"/>
      <c r="F25985" s="294"/>
    </row>
    <row r="25986">
      <c r="A25986" s="294" t="s">
        <v>37547</v>
      </c>
      <c r="B25986" s="294"/>
      <c r="C25986" s="294"/>
      <c r="D25986" s="294"/>
      <c r="E25986" s="294"/>
      <c r="F25986" s="294"/>
    </row>
    <row r="25987">
      <c r="A25987" s="294" t="s">
        <v>35798</v>
      </c>
      <c r="B25987" s="294"/>
      <c r="C25987" s="294"/>
      <c r="D25987" s="294"/>
      <c r="E25987" s="294"/>
      <c r="F25987" s="294"/>
    </row>
    <row r="25988">
      <c r="A25988" s="294" t="s">
        <v>37548</v>
      </c>
      <c r="B25988" s="294"/>
      <c r="C25988" s="294"/>
      <c r="D25988" s="294"/>
      <c r="E25988" s="294"/>
      <c r="F25988" s="294"/>
    </row>
    <row r="25989">
      <c r="A25989" s="294" t="s">
        <v>37549</v>
      </c>
      <c r="B25989" s="294"/>
      <c r="C25989" s="294"/>
      <c r="D25989" s="294"/>
      <c r="E25989" s="294"/>
      <c r="F25989" s="294"/>
    </row>
    <row r="25990">
      <c r="A25990" s="294" t="s">
        <v>34558</v>
      </c>
      <c r="B25990" s="294"/>
      <c r="C25990" s="294"/>
      <c r="D25990" s="294"/>
      <c r="E25990" s="294"/>
      <c r="F25990" s="294"/>
    </row>
    <row r="25991">
      <c r="A25991" s="294" t="s">
        <v>37550</v>
      </c>
      <c r="B25991" s="294"/>
      <c r="C25991" s="294"/>
      <c r="D25991" s="294"/>
      <c r="E25991" s="294"/>
      <c r="F25991" s="294"/>
    </row>
    <row r="25992">
      <c r="A25992" s="294" t="s">
        <v>37551</v>
      </c>
      <c r="B25992" s="294"/>
      <c r="C25992" s="294"/>
      <c r="D25992" s="294"/>
      <c r="E25992" s="294"/>
      <c r="F25992" s="294"/>
    </row>
    <row r="25993">
      <c r="A25993" s="294" t="s">
        <v>37552</v>
      </c>
      <c r="B25993" s="294"/>
      <c r="C25993" s="294"/>
      <c r="D25993" s="294"/>
      <c r="E25993" s="294"/>
      <c r="F25993" s="294"/>
    </row>
    <row r="25994">
      <c r="A25994" s="294" t="s">
        <v>37553</v>
      </c>
      <c r="B25994" s="294"/>
      <c r="C25994" s="294"/>
      <c r="D25994" s="294"/>
      <c r="E25994" s="294"/>
      <c r="F25994" s="294"/>
    </row>
    <row r="25995">
      <c r="A25995" s="294"/>
      <c r="B25995" s="294"/>
      <c r="C25995" s="294"/>
      <c r="D25995" s="294"/>
      <c r="E25995" s="294"/>
      <c r="F25995" s="294"/>
    </row>
    <row r="25996">
      <c r="A25996" s="294" t="s">
        <v>28124</v>
      </c>
      <c r="B25996" s="294"/>
      <c r="C25996" s="294"/>
      <c r="D25996" s="294"/>
      <c r="E25996" s="294"/>
      <c r="F25996" s="294"/>
    </row>
    <row r="25997">
      <c r="A25997" s="294" t="s">
        <v>37554</v>
      </c>
      <c r="B25997" s="294"/>
      <c r="C25997" s="294"/>
      <c r="D25997" s="294"/>
      <c r="E25997" s="294"/>
      <c r="F25997" s="294"/>
    </row>
    <row r="25998">
      <c r="A25998" s="294" t="s">
        <v>21618</v>
      </c>
      <c r="B25998" s="294"/>
      <c r="C25998" s="294"/>
      <c r="D25998" s="294"/>
      <c r="E25998" s="294"/>
      <c r="F25998" s="294"/>
    </row>
    <row r="25999">
      <c r="A25999" s="294"/>
      <c r="B25999" s="294"/>
      <c r="C25999" s="294"/>
      <c r="D25999" s="294"/>
      <c r="E25999" s="294"/>
      <c r="F25999" s="294"/>
    </row>
    <row r="26000">
      <c r="A26000" s="294" t="s">
        <v>37555</v>
      </c>
      <c r="B26000" s="294"/>
      <c r="C26000" s="294"/>
      <c r="D26000" s="294"/>
      <c r="E26000" s="294"/>
      <c r="F26000" s="294"/>
    </row>
    <row r="26001">
      <c r="A26001" s="294"/>
      <c r="B26001" s="294"/>
      <c r="C26001" s="294"/>
      <c r="D26001" s="294"/>
      <c r="E26001" s="294"/>
      <c r="F26001" s="294"/>
    </row>
    <row r="26002">
      <c r="A26002" s="294" t="s">
        <v>22512</v>
      </c>
      <c r="B26002" s="294"/>
      <c r="C26002" s="294"/>
      <c r="D26002" s="294"/>
      <c r="E26002" s="294"/>
      <c r="F26002" s="294"/>
    </row>
    <row r="26003">
      <c r="A26003" s="294" t="s">
        <v>36857</v>
      </c>
      <c r="B26003" s="294"/>
      <c r="C26003" s="294"/>
      <c r="D26003" s="294"/>
      <c r="E26003" s="294"/>
      <c r="F26003" s="294"/>
    </row>
    <row r="26004">
      <c r="A26004" s="294"/>
      <c r="B26004" s="294"/>
      <c r="C26004" s="294"/>
      <c r="D26004" s="294"/>
      <c r="E26004" s="294"/>
      <c r="F26004" s="294"/>
    </row>
    <row r="26005">
      <c r="A26005" s="294" t="s">
        <v>37556</v>
      </c>
      <c r="B26005" s="294"/>
      <c r="C26005" s="294"/>
      <c r="D26005" s="294"/>
      <c r="E26005" s="294"/>
      <c r="F26005" s="294"/>
    </row>
    <row r="26006">
      <c r="A26006" s="294" t="s">
        <v>37557</v>
      </c>
      <c r="B26006" s="294"/>
      <c r="C26006" s="294"/>
      <c r="D26006" s="294"/>
      <c r="E26006" s="294"/>
      <c r="F26006" s="294"/>
    </row>
    <row r="26007">
      <c r="A26007" s="294" t="s">
        <v>37558</v>
      </c>
      <c r="B26007" s="294"/>
      <c r="C26007" s="294"/>
      <c r="D26007" s="294"/>
      <c r="E26007" s="294"/>
      <c r="F26007" s="294"/>
    </row>
    <row r="26008">
      <c r="A26008" s="294" t="s">
        <v>31662</v>
      </c>
      <c r="B26008" s="294"/>
      <c r="C26008" s="294"/>
      <c r="D26008" s="294"/>
      <c r="E26008" s="294"/>
      <c r="F26008" s="294"/>
    </row>
    <row r="26009">
      <c r="A26009" s="294" t="s">
        <v>27445</v>
      </c>
      <c r="B26009" s="294"/>
      <c r="C26009" s="294"/>
      <c r="D26009" s="294"/>
      <c r="E26009" s="294"/>
      <c r="F26009" s="294"/>
    </row>
    <row r="26010">
      <c r="A26010" s="294" t="s">
        <v>37559</v>
      </c>
      <c r="B26010" s="294"/>
      <c r="C26010" s="294"/>
      <c r="D26010" s="294"/>
      <c r="E26010" s="294"/>
      <c r="F26010" s="294"/>
    </row>
    <row r="26011">
      <c r="A26011" s="294" t="s">
        <v>37560</v>
      </c>
      <c r="B26011" s="294"/>
      <c r="C26011" s="294"/>
      <c r="D26011" s="294"/>
      <c r="E26011" s="294"/>
      <c r="F26011" s="294"/>
    </row>
    <row r="26012">
      <c r="A26012" s="294" t="s">
        <v>37561</v>
      </c>
      <c r="B26012" s="294"/>
      <c r="C26012" s="294"/>
      <c r="D26012" s="294"/>
      <c r="E26012" s="294"/>
      <c r="F26012" s="294"/>
    </row>
    <row r="26013">
      <c r="A26013" s="294" t="s">
        <v>37562</v>
      </c>
      <c r="B26013" s="294"/>
      <c r="C26013" s="294"/>
      <c r="D26013" s="294"/>
      <c r="E26013" s="294"/>
      <c r="F26013" s="294"/>
    </row>
    <row r="26014">
      <c r="A26014" s="294"/>
      <c r="B26014" s="294"/>
      <c r="C26014" s="294"/>
      <c r="D26014" s="294"/>
      <c r="E26014" s="294"/>
      <c r="F26014" s="294"/>
    </row>
    <row r="26015">
      <c r="A26015" s="294" t="s">
        <v>23148</v>
      </c>
      <c r="B26015" s="294"/>
      <c r="C26015" s="294"/>
      <c r="D26015" s="294"/>
      <c r="E26015" s="294"/>
      <c r="F26015" s="294"/>
    </row>
    <row r="26016">
      <c r="A26016" s="294" t="s">
        <v>36970</v>
      </c>
      <c r="B26016" s="294"/>
      <c r="C26016" s="294"/>
      <c r="D26016" s="294"/>
      <c r="E26016" s="294"/>
      <c r="F26016" s="294"/>
    </row>
    <row r="26017">
      <c r="A26017" s="294"/>
      <c r="B26017" s="294"/>
      <c r="C26017" s="294"/>
      <c r="D26017" s="294"/>
      <c r="E26017" s="294"/>
      <c r="F26017" s="294"/>
    </row>
    <row r="26018">
      <c r="A26018" s="294" t="s">
        <v>37563</v>
      </c>
      <c r="B26018" s="294"/>
      <c r="C26018" s="294"/>
      <c r="D26018" s="294"/>
      <c r="E26018" s="294"/>
      <c r="F26018" s="294"/>
    </row>
    <row r="26019">
      <c r="A26019" s="294" t="s">
        <v>37564</v>
      </c>
      <c r="B26019" s="294"/>
      <c r="C26019" s="294"/>
      <c r="D26019" s="294"/>
      <c r="E26019" s="294"/>
      <c r="F26019" s="294"/>
    </row>
    <row r="26020">
      <c r="A26020" s="294" t="s">
        <v>31546</v>
      </c>
      <c r="B26020" s="294"/>
      <c r="C26020" s="294"/>
      <c r="D26020" s="294"/>
      <c r="E26020" s="294"/>
      <c r="F26020" s="294"/>
    </row>
    <row r="26021">
      <c r="A26021" s="294" t="s">
        <v>37565</v>
      </c>
      <c r="B26021" s="294"/>
      <c r="C26021" s="294"/>
      <c r="D26021" s="294"/>
      <c r="E26021" s="294"/>
      <c r="F26021" s="294"/>
    </row>
    <row r="26022">
      <c r="A26022" s="294" t="s">
        <v>37566</v>
      </c>
      <c r="B26022" s="294"/>
      <c r="C26022" s="294"/>
      <c r="D26022" s="294"/>
      <c r="E26022" s="294"/>
      <c r="F26022" s="294"/>
    </row>
    <row r="26023">
      <c r="A26023" s="294"/>
      <c r="B26023" s="294"/>
      <c r="C26023" s="294"/>
      <c r="D26023" s="294"/>
      <c r="E26023" s="294"/>
      <c r="F26023" s="294"/>
    </row>
    <row r="26024">
      <c r="A26024" s="294" t="s">
        <v>37567</v>
      </c>
      <c r="B26024" s="294"/>
      <c r="C26024" s="294"/>
      <c r="D26024" s="294"/>
      <c r="E26024" s="294"/>
      <c r="F26024" s="294"/>
    </row>
    <row r="26025">
      <c r="A26025" s="294" t="s">
        <v>37568</v>
      </c>
      <c r="B26025" s="294"/>
      <c r="C26025" s="294"/>
      <c r="D26025" s="294"/>
      <c r="E26025" s="294"/>
      <c r="F26025" s="294"/>
    </row>
    <row r="26026">
      <c r="A26026" s="294"/>
      <c r="B26026" s="294"/>
      <c r="C26026" s="294"/>
      <c r="D26026" s="294"/>
      <c r="E26026" s="294"/>
      <c r="F26026" s="294"/>
    </row>
    <row r="26027">
      <c r="A26027" s="294" t="s">
        <v>37569</v>
      </c>
      <c r="B26027" s="294"/>
      <c r="C26027" s="294"/>
      <c r="D26027" s="294"/>
      <c r="E26027" s="294"/>
      <c r="F26027" s="294"/>
    </row>
    <row r="26028">
      <c r="A26028" s="294" t="s">
        <v>37570</v>
      </c>
      <c r="B26028" s="294"/>
      <c r="C26028" s="294"/>
      <c r="D26028" s="294"/>
      <c r="E26028" s="294"/>
      <c r="F26028" s="294"/>
    </row>
    <row r="26029">
      <c r="A26029" s="294" t="s">
        <v>37571</v>
      </c>
      <c r="B26029" s="294"/>
      <c r="C26029" s="294"/>
      <c r="D26029" s="294"/>
      <c r="E26029" s="294"/>
      <c r="F26029" s="294"/>
    </row>
    <row r="26030">
      <c r="A26030" s="294" t="s">
        <v>37572</v>
      </c>
      <c r="B26030" s="294"/>
      <c r="C26030" s="294"/>
      <c r="D26030" s="294"/>
      <c r="E26030" s="294"/>
      <c r="F26030" s="294"/>
    </row>
    <row r="26031">
      <c r="A26031" s="294" t="s">
        <v>37573</v>
      </c>
      <c r="B26031" s="294"/>
      <c r="C26031" s="294"/>
      <c r="D26031" s="294"/>
      <c r="E26031" s="294"/>
      <c r="F26031" s="294"/>
    </row>
    <row r="26032">
      <c r="A26032" s="294" t="s">
        <v>37574</v>
      </c>
      <c r="B26032" s="294"/>
      <c r="C26032" s="294"/>
      <c r="D26032" s="294"/>
      <c r="E26032" s="294"/>
      <c r="F26032" s="294"/>
    </row>
    <row r="26033">
      <c r="A26033" s="294" t="s">
        <v>37575</v>
      </c>
      <c r="B26033" s="294"/>
      <c r="C26033" s="294"/>
      <c r="D26033" s="294"/>
      <c r="E26033" s="294"/>
      <c r="F26033" s="294"/>
    </row>
    <row r="26034">
      <c r="A26034" s="294" t="s">
        <v>37576</v>
      </c>
      <c r="B26034" s="294"/>
      <c r="C26034" s="294"/>
      <c r="D26034" s="294"/>
      <c r="E26034" s="294"/>
      <c r="F26034" s="294"/>
    </row>
    <row r="26035">
      <c r="A26035" s="294"/>
      <c r="B26035" s="294"/>
      <c r="C26035" s="294"/>
      <c r="D26035" s="294"/>
      <c r="E26035" s="294"/>
      <c r="F26035" s="294"/>
    </row>
    <row r="26036">
      <c r="A26036" s="294" t="s">
        <v>21401</v>
      </c>
      <c r="B26036" s="294"/>
      <c r="C26036" s="294"/>
      <c r="D26036" s="294"/>
      <c r="E26036" s="294"/>
      <c r="F26036" s="294"/>
    </row>
    <row r="26037">
      <c r="A26037" s="294"/>
      <c r="B26037" s="294"/>
      <c r="C26037" s="294"/>
      <c r="D26037" s="294"/>
      <c r="E26037" s="294"/>
      <c r="F26037" s="294"/>
    </row>
    <row r="26038">
      <c r="A26038" s="294" t="s">
        <v>37577</v>
      </c>
      <c r="B26038" s="294"/>
      <c r="C26038" s="294"/>
      <c r="D26038" s="294"/>
      <c r="E26038" s="294"/>
      <c r="F26038" s="294"/>
    </row>
    <row r="26039">
      <c r="A26039" s="294" t="s">
        <v>22436</v>
      </c>
      <c r="B26039" s="294"/>
      <c r="C26039" s="294"/>
      <c r="D26039" s="294"/>
      <c r="E26039" s="294"/>
      <c r="F26039" s="294"/>
    </row>
    <row r="26040">
      <c r="A26040" s="294" t="str">
        <f>ARRAY_CONSTRAIN(ARRAYFORMULA(-pulse: may be elevated due to anxiety or Dehydration), 1, 1)</f>
        <v>#ERROR!</v>
      </c>
      <c r="B26040" s="294"/>
      <c r="C26040" s="294"/>
      <c r="D26040" s="294"/>
      <c r="E26040" s="294"/>
      <c r="F26040" s="294"/>
    </row>
    <row r="26041">
      <c r="A26041" s="294" t="s">
        <v>37578</v>
      </c>
      <c r="B26041" s="294"/>
      <c r="C26041" s="294"/>
      <c r="D26041" s="294"/>
      <c r="E26041" s="294"/>
      <c r="F26041" s="294"/>
    </row>
    <row r="26042">
      <c r="A26042" s="294" t="s">
        <v>37579</v>
      </c>
      <c r="B26042" s="294"/>
      <c r="C26042" s="294"/>
      <c r="D26042" s="294"/>
      <c r="E26042" s="294"/>
      <c r="F26042" s="294"/>
    </row>
    <row r="26043">
      <c r="A26043" s="294" t="s">
        <v>37580</v>
      </c>
      <c r="B26043" s="294"/>
      <c r="C26043" s="294"/>
      <c r="D26043" s="294"/>
      <c r="E26043" s="294"/>
      <c r="F26043" s="294"/>
    </row>
    <row r="26044">
      <c r="A26044" s="294" t="s">
        <v>37581</v>
      </c>
      <c r="B26044" s="294"/>
      <c r="C26044" s="294"/>
      <c r="D26044" s="294"/>
      <c r="E26044" s="294"/>
      <c r="F26044" s="294"/>
    </row>
    <row r="26045">
      <c r="A26045" s="294" t="s">
        <v>37582</v>
      </c>
      <c r="B26045" s="294"/>
      <c r="C26045" s="294"/>
      <c r="D26045" s="294"/>
      <c r="E26045" s="294"/>
      <c r="F26045" s="294"/>
    </row>
    <row r="26046">
      <c r="A26046" s="294" t="s">
        <v>37583</v>
      </c>
      <c r="B26046" s="294"/>
      <c r="C26046" s="294"/>
      <c r="D26046" s="294"/>
      <c r="E26046" s="294"/>
      <c r="F26046" s="294"/>
    </row>
    <row r="26047">
      <c r="A26047" s="294" t="s">
        <v>37584</v>
      </c>
      <c r="B26047" s="294"/>
      <c r="C26047" s="294"/>
      <c r="D26047" s="294"/>
      <c r="E26047" s="294"/>
      <c r="F26047" s="294"/>
    </row>
    <row r="26048">
      <c r="A26048" s="294"/>
      <c r="B26048" s="294"/>
      <c r="C26048" s="294"/>
      <c r="D26048" s="294"/>
      <c r="E26048" s="294"/>
      <c r="F26048" s="294"/>
    </row>
    <row r="26049">
      <c r="A26049" s="294" t="s">
        <v>22239</v>
      </c>
      <c r="B26049" s="294"/>
      <c r="C26049" s="294"/>
      <c r="D26049" s="294"/>
      <c r="E26049" s="294"/>
      <c r="F26049" s="294"/>
    </row>
    <row r="26050">
      <c r="A26050" s="294"/>
      <c r="B26050" s="294"/>
      <c r="C26050" s="294"/>
      <c r="D26050" s="294"/>
      <c r="E26050" s="294"/>
      <c r="F26050" s="294"/>
    </row>
    <row r="26051">
      <c r="A26051" s="294" t="s">
        <v>37585</v>
      </c>
      <c r="B26051" s="294"/>
      <c r="C26051" s="294"/>
      <c r="D26051" s="294"/>
      <c r="E26051" s="294"/>
      <c r="F26051" s="294"/>
    </row>
    <row r="26052">
      <c r="A26052" s="294" t="s">
        <v>37586</v>
      </c>
      <c r="B26052" s="294"/>
      <c r="C26052" s="294"/>
      <c r="D26052" s="294"/>
      <c r="E26052" s="294"/>
      <c r="F26052" s="294"/>
    </row>
    <row r="26053">
      <c r="A26053" s="294" t="s">
        <v>37587</v>
      </c>
      <c r="B26053" s="294"/>
      <c r="C26053" s="294"/>
      <c r="D26053" s="294"/>
      <c r="E26053" s="294"/>
      <c r="F26053" s="294"/>
    </row>
    <row r="26054">
      <c r="A26054" s="294" t="s">
        <v>37588</v>
      </c>
      <c r="B26054" s="294"/>
      <c r="C26054" s="294"/>
      <c r="D26054" s="294"/>
      <c r="E26054" s="294"/>
      <c r="F26054" s="294"/>
    </row>
    <row r="26055">
      <c r="A26055" s="294" t="s">
        <v>37589</v>
      </c>
      <c r="B26055" s="294"/>
      <c r="C26055" s="294"/>
      <c r="D26055" s="294"/>
      <c r="E26055" s="294"/>
      <c r="F26055" s="294"/>
    </row>
    <row r="26056">
      <c r="A26056" s="294" t="s">
        <v>37590</v>
      </c>
      <c r="B26056" s="294"/>
      <c r="C26056" s="294"/>
      <c r="D26056" s="294"/>
      <c r="E26056" s="294"/>
      <c r="F26056" s="294"/>
    </row>
    <row r="26057">
      <c r="A26057" s="294" t="s">
        <v>37591</v>
      </c>
      <c r="B26057" s="294"/>
      <c r="C26057" s="294"/>
      <c r="D26057" s="294"/>
      <c r="E26057" s="294"/>
      <c r="F26057" s="294"/>
    </row>
    <row r="26058">
      <c r="A26058" s="294" t="s">
        <v>37592</v>
      </c>
      <c r="B26058" s="294"/>
      <c r="C26058" s="294"/>
      <c r="D26058" s="294"/>
      <c r="E26058" s="294"/>
      <c r="F26058" s="294"/>
    </row>
    <row r="26059">
      <c r="A26059" s="294" t="s">
        <v>37593</v>
      </c>
      <c r="B26059" s="294"/>
      <c r="C26059" s="294"/>
      <c r="D26059" s="294"/>
      <c r="E26059" s="294"/>
      <c r="F26059" s="294"/>
    </row>
    <row r="26060">
      <c r="A26060" s="294" t="s">
        <v>37594</v>
      </c>
      <c r="B26060" s="294"/>
      <c r="C26060" s="294"/>
      <c r="D26060" s="294"/>
      <c r="E26060" s="294"/>
      <c r="F26060" s="294"/>
    </row>
    <row r="26061">
      <c r="A26061" s="294" t="s">
        <v>37595</v>
      </c>
      <c r="B26061" s="294"/>
      <c r="C26061" s="294"/>
      <c r="D26061" s="294"/>
      <c r="E26061" s="294"/>
      <c r="F26061" s="294"/>
    </row>
    <row r="26062">
      <c r="A26062" s="294" t="s">
        <v>37596</v>
      </c>
      <c r="B26062" s="294"/>
      <c r="C26062" s="294"/>
      <c r="D26062" s="294"/>
      <c r="E26062" s="294"/>
      <c r="F26062" s="294"/>
    </row>
    <row r="26063">
      <c r="A26063" s="294" t="s">
        <v>37597</v>
      </c>
      <c r="B26063" s="294"/>
      <c r="C26063" s="294"/>
      <c r="D26063" s="294"/>
      <c r="E26063" s="294"/>
      <c r="F26063" s="294"/>
    </row>
    <row r="26064">
      <c r="A26064" s="294"/>
      <c r="B26064" s="294"/>
      <c r="C26064" s="294"/>
      <c r="D26064" s="294"/>
      <c r="E26064" s="294"/>
      <c r="F26064" s="294"/>
    </row>
    <row r="26065">
      <c r="A26065" s="294" t="s">
        <v>21304</v>
      </c>
      <c r="B26065" s="294"/>
      <c r="C26065" s="294"/>
      <c r="D26065" s="294"/>
      <c r="E26065" s="294"/>
      <c r="F26065" s="294"/>
    </row>
    <row r="26066">
      <c r="A26066" s="294"/>
      <c r="B26066" s="294"/>
      <c r="C26066" s="294"/>
      <c r="D26066" s="294"/>
      <c r="E26066" s="294"/>
      <c r="F26066" s="294"/>
    </row>
    <row r="26067">
      <c r="A26067" s="294" t="s">
        <v>24548</v>
      </c>
      <c r="B26067" s="294" t="s">
        <v>37151</v>
      </c>
      <c r="C26067" s="294"/>
      <c r="D26067" s="294"/>
      <c r="E26067" s="294"/>
      <c r="F26067" s="294"/>
    </row>
    <row r="26068">
      <c r="A26068" s="294" t="s">
        <v>24549</v>
      </c>
      <c r="B26068" s="294" t="s">
        <v>37598</v>
      </c>
      <c r="C26068" s="294"/>
      <c r="D26068" s="294"/>
      <c r="E26068" s="294"/>
      <c r="F26068" s="294"/>
    </row>
    <row r="26069">
      <c r="A26069" s="294" t="s">
        <v>37599</v>
      </c>
      <c r="B26069" s="294" t="s">
        <v>37600</v>
      </c>
      <c r="C26069" s="294"/>
      <c r="D26069" s="294"/>
      <c r="E26069" s="294"/>
      <c r="F26069" s="294"/>
    </row>
    <row r="26070">
      <c r="A26070" s="294" t="s">
        <v>37601</v>
      </c>
      <c r="B26070" s="294" t="s">
        <v>37602</v>
      </c>
      <c r="C26070" s="294"/>
      <c r="D26070" s="294"/>
      <c r="E26070" s="294"/>
      <c r="F26070" s="294"/>
    </row>
    <row r="26071">
      <c r="A26071" s="294" t="s">
        <v>37603</v>
      </c>
      <c r="B26071" s="294" t="s">
        <v>37604</v>
      </c>
      <c r="C26071" s="294"/>
      <c r="D26071" s="294"/>
      <c r="E26071" s="294"/>
      <c r="F26071" s="294"/>
    </row>
    <row r="26072">
      <c r="A26072" s="294" t="s">
        <v>37605</v>
      </c>
      <c r="B26072" s="294" t="s">
        <v>37606</v>
      </c>
      <c r="C26072" s="294"/>
      <c r="D26072" s="294"/>
      <c r="E26072" s="294"/>
      <c r="F26072" s="294"/>
    </row>
    <row r="26073">
      <c r="A26073" s="294" t="s">
        <v>37607</v>
      </c>
      <c r="B26073" s="294" t="s">
        <v>37608</v>
      </c>
      <c r="C26073" s="294"/>
      <c r="D26073" s="294"/>
      <c r="E26073" s="294"/>
      <c r="F26073" s="294"/>
    </row>
    <row r="26074">
      <c r="A26074" s="294" t="s">
        <v>37609</v>
      </c>
      <c r="B26074" s="294" t="s">
        <v>37610</v>
      </c>
      <c r="C26074" s="294"/>
      <c r="D26074" s="294"/>
      <c r="E26074" s="294"/>
      <c r="F26074" s="294"/>
    </row>
    <row r="26075">
      <c r="A26075" s="294" t="s">
        <v>37611</v>
      </c>
      <c r="B26075" s="294" t="s">
        <v>37612</v>
      </c>
      <c r="C26075" s="294"/>
      <c r="D26075" s="294"/>
      <c r="E26075" s="294"/>
      <c r="F26075" s="294"/>
    </row>
    <row r="26076">
      <c r="A26076" s="294" t="s">
        <v>37613</v>
      </c>
      <c r="B26076" s="294" t="s">
        <v>37614</v>
      </c>
      <c r="C26076" s="294"/>
      <c r="D26076" s="294"/>
      <c r="E26076" s="294"/>
      <c r="F26076" s="294"/>
    </row>
    <row r="26077">
      <c r="A26077" s="294"/>
      <c r="B26077" s="294"/>
      <c r="C26077" s="294"/>
      <c r="D26077" s="294"/>
      <c r="E26077" s="294"/>
      <c r="F26077" s="294"/>
    </row>
    <row r="26078">
      <c r="A26078" s="294"/>
      <c r="B26078" s="294"/>
      <c r="C26078" s="294"/>
      <c r="D26078" s="294"/>
      <c r="E26078" s="294"/>
      <c r="F26078" s="294"/>
    </row>
    <row r="26079">
      <c r="A26079" s="294" t="s">
        <v>28124</v>
      </c>
      <c r="B26079" s="294"/>
      <c r="C26079" s="294"/>
      <c r="D26079" s="294"/>
      <c r="E26079" s="294"/>
      <c r="F26079" s="294"/>
    </row>
    <row r="26080">
      <c r="A26080" s="294" t="s">
        <v>37615</v>
      </c>
      <c r="B26080" s="294"/>
      <c r="C26080" s="294"/>
      <c r="D26080" s="294"/>
      <c r="E26080" s="294"/>
      <c r="F26080" s="294"/>
    </row>
    <row r="26081">
      <c r="A26081" s="294" t="s">
        <v>21672</v>
      </c>
      <c r="B26081" s="294"/>
      <c r="C26081" s="294"/>
      <c r="D26081" s="294"/>
      <c r="E26081" s="294"/>
      <c r="F26081" s="294"/>
    </row>
    <row r="26082">
      <c r="A26082" s="294" t="s">
        <v>37555</v>
      </c>
      <c r="B26082" s="294"/>
      <c r="C26082" s="294"/>
      <c r="D26082" s="294"/>
      <c r="E26082" s="294"/>
      <c r="F26082" s="294"/>
    </row>
    <row r="26083">
      <c r="A26083" s="294"/>
      <c r="B26083" s="294"/>
      <c r="C26083" s="294"/>
      <c r="D26083" s="294"/>
      <c r="E26083" s="294"/>
      <c r="F26083" s="294"/>
    </row>
    <row r="26084">
      <c r="A26084" s="294"/>
      <c r="B26084" s="294"/>
      <c r="C26084" s="294"/>
      <c r="D26084" s="294"/>
      <c r="E26084" s="294"/>
      <c r="F26084" s="294"/>
    </row>
    <row r="26085">
      <c r="A26085" s="294" t="s">
        <v>23007</v>
      </c>
      <c r="B26085" s="294"/>
      <c r="C26085" s="294"/>
      <c r="D26085" s="294"/>
      <c r="E26085" s="294"/>
      <c r="F26085" s="294"/>
    </row>
    <row r="26086">
      <c r="A26086" s="294"/>
      <c r="B26086" s="294"/>
      <c r="C26086" s="294"/>
      <c r="D26086" s="294"/>
      <c r="E26086" s="294"/>
      <c r="F26086" s="294"/>
    </row>
    <row r="26087">
      <c r="A26087" s="294" t="s">
        <v>37616</v>
      </c>
      <c r="B26087" s="294" t="s">
        <v>37617</v>
      </c>
      <c r="C26087" s="294"/>
      <c r="D26087" s="294"/>
      <c r="E26087" s="294"/>
      <c r="F26087" s="294"/>
    </row>
    <row r="26088">
      <c r="A26088" s="294" t="s">
        <v>37618</v>
      </c>
      <c r="B26088" s="294"/>
      <c r="C26088" s="294"/>
      <c r="D26088" s="294"/>
      <c r="E26088" s="294"/>
      <c r="F26088" s="294"/>
    </row>
    <row r="26089">
      <c r="A26089" s="294" t="s">
        <v>37619</v>
      </c>
      <c r="B26089" s="294" t="s">
        <v>37620</v>
      </c>
      <c r="C26089" s="294"/>
      <c r="D26089" s="294"/>
      <c r="E26089" s="294"/>
      <c r="F26089" s="294"/>
    </row>
    <row r="26090">
      <c r="A26090" s="294" t="s">
        <v>37621</v>
      </c>
      <c r="B26090" s="294"/>
      <c r="C26090" s="294"/>
      <c r="D26090" s="294"/>
      <c r="E26090" s="294"/>
      <c r="F26090" s="294"/>
    </row>
    <row r="26091">
      <c r="A26091" s="294" t="s">
        <v>34814</v>
      </c>
      <c r="B26091" s="294" t="s">
        <v>37622</v>
      </c>
      <c r="C26091" s="294"/>
      <c r="D26091" s="294"/>
      <c r="E26091" s="294"/>
      <c r="F26091" s="294"/>
    </row>
    <row r="26092">
      <c r="A26092" s="294" t="s">
        <v>37623</v>
      </c>
      <c r="B26092" s="294" t="s">
        <v>37624</v>
      </c>
      <c r="C26092" s="294"/>
      <c r="D26092" s="294"/>
      <c r="E26092" s="294"/>
      <c r="F26092" s="294"/>
    </row>
    <row r="26093">
      <c r="A26093" s="294" t="s">
        <v>37625</v>
      </c>
      <c r="B26093" s="294" t="s">
        <v>37626</v>
      </c>
      <c r="C26093" s="294"/>
      <c r="D26093" s="294"/>
      <c r="E26093" s="294"/>
      <c r="F26093" s="294"/>
    </row>
    <row r="26094">
      <c r="A26094" s="294" t="s">
        <v>37627</v>
      </c>
      <c r="B26094" s="294" t="s">
        <v>37628</v>
      </c>
      <c r="C26094" s="294"/>
      <c r="D26094" s="294"/>
      <c r="E26094" s="294"/>
      <c r="F26094" s="294"/>
    </row>
    <row r="26095">
      <c r="A26095" s="294" t="s">
        <v>37629</v>
      </c>
      <c r="B26095" s="294" t="s">
        <v>37630</v>
      </c>
      <c r="C26095" s="294"/>
      <c r="D26095" s="294"/>
      <c r="E26095" s="294"/>
      <c r="F26095" s="294"/>
    </row>
    <row r="26096">
      <c r="A26096" s="294" t="s">
        <v>37631</v>
      </c>
      <c r="B26096" s="294" t="s">
        <v>37632</v>
      </c>
      <c r="C26096" s="294"/>
      <c r="D26096" s="294"/>
      <c r="E26096" s="294"/>
      <c r="F26096" s="294"/>
    </row>
    <row r="26097">
      <c r="A26097" s="294"/>
      <c r="B26097" s="294"/>
      <c r="C26097" s="294"/>
      <c r="D26097" s="294"/>
      <c r="E26097" s="294"/>
      <c r="F26097" s="294"/>
    </row>
    <row r="26098">
      <c r="A26098" s="294" t="s">
        <v>22931</v>
      </c>
      <c r="B26098" s="294"/>
      <c r="C26098" s="294"/>
      <c r="D26098" s="294"/>
      <c r="E26098" s="294"/>
      <c r="F26098" s="294"/>
    </row>
    <row r="26099">
      <c r="A26099" s="294"/>
      <c r="B26099" s="294"/>
      <c r="C26099" s="294"/>
      <c r="D26099" s="294"/>
      <c r="E26099" s="294"/>
      <c r="F26099" s="294"/>
    </row>
    <row r="26100">
      <c r="A26100" s="294" t="s">
        <v>37633</v>
      </c>
      <c r="B26100" s="294"/>
      <c r="C26100" s="294"/>
      <c r="D26100" s="294"/>
      <c r="E26100" s="294"/>
      <c r="F26100" s="294"/>
    </row>
    <row r="26101">
      <c r="A26101" s="294" t="s">
        <v>37634</v>
      </c>
      <c r="B26101" s="294"/>
      <c r="C26101" s="294"/>
      <c r="D26101" s="294"/>
      <c r="E26101" s="294"/>
      <c r="F26101" s="294"/>
    </row>
    <row r="26102">
      <c r="A26102" s="294" t="s">
        <v>37635</v>
      </c>
      <c r="B26102" s="294"/>
      <c r="C26102" s="294"/>
      <c r="D26102" s="294"/>
      <c r="E26102" s="294"/>
      <c r="F26102" s="294"/>
    </row>
    <row r="26103">
      <c r="A26103" s="294" t="s">
        <v>37636</v>
      </c>
      <c r="B26103" s="294"/>
      <c r="C26103" s="294"/>
      <c r="D26103" s="294"/>
      <c r="E26103" s="294"/>
      <c r="F26103" s="294"/>
    </row>
    <row r="26104">
      <c r="A26104" s="294"/>
      <c r="B26104" s="294"/>
      <c r="C26104" s="294"/>
      <c r="D26104" s="294"/>
      <c r="E26104" s="294"/>
      <c r="F26104" s="294"/>
    </row>
    <row r="26105">
      <c r="A26105" s="294" t="s">
        <v>23020</v>
      </c>
      <c r="B26105" s="294"/>
      <c r="C26105" s="294"/>
      <c r="D26105" s="294"/>
      <c r="E26105" s="294"/>
      <c r="F26105" s="294"/>
    </row>
    <row r="26106">
      <c r="A26106" s="294"/>
      <c r="B26106" s="294"/>
      <c r="C26106" s="294"/>
      <c r="D26106" s="294"/>
      <c r="E26106" s="294"/>
      <c r="F26106" s="294"/>
    </row>
    <row r="26107">
      <c r="A26107" s="294" t="s">
        <v>37637</v>
      </c>
      <c r="B26107" s="294"/>
      <c r="C26107" s="294"/>
      <c r="D26107" s="294"/>
      <c r="E26107" s="294"/>
      <c r="F26107" s="294"/>
    </row>
    <row r="26108">
      <c r="A26108" s="294" t="str">
        <f>-Snehana – Internal and External oleation with Taila, Ghṛta</f>
        <v>#ERROR!</v>
      </c>
      <c r="B26108" s="294"/>
      <c r="C26108" s="294"/>
      <c r="D26108" s="294"/>
      <c r="E26108" s="294"/>
      <c r="F26108" s="294"/>
    </row>
    <row r="26109">
      <c r="A26109" s="294" t="str">
        <f>ARRAY_CONSTRAIN(ARRAYFORMULA(-Svedana – Mild sudation for chest and back), 1, 1)</f>
        <v>#ERROR!</v>
      </c>
      <c r="B26109" s="294"/>
      <c r="C26109" s="294"/>
      <c r="D26109" s="294"/>
      <c r="E26109" s="294"/>
      <c r="F26109" s="294"/>
    </row>
    <row r="26110">
      <c r="A26110" s="294" t="s">
        <v>37638</v>
      </c>
      <c r="B26110" s="294"/>
      <c r="C26110" s="294"/>
      <c r="D26110" s="294"/>
      <c r="E26110" s="294"/>
      <c r="F26110" s="294"/>
    </row>
    <row r="26111">
      <c r="A26111" s="294" t="s">
        <v>37639</v>
      </c>
      <c r="B26111" s="294"/>
      <c r="C26111" s="294"/>
      <c r="D26111" s="294"/>
      <c r="E26111" s="294"/>
      <c r="F26111" s="294"/>
    </row>
    <row r="26112">
      <c r="A26112" s="294" t="s">
        <v>37640</v>
      </c>
      <c r="B26112" s="294"/>
      <c r="C26112" s="294"/>
      <c r="D26112" s="294"/>
      <c r="E26112" s="294"/>
      <c r="F26112" s="294"/>
    </row>
    <row r="26113">
      <c r="A26113" s="294" t="s">
        <v>37641</v>
      </c>
      <c r="B26113" s="294"/>
      <c r="C26113" s="294"/>
      <c r="D26113" s="294"/>
      <c r="E26113" s="294"/>
      <c r="F26113" s="294"/>
    </row>
    <row r="26114">
      <c r="A26114" s="294"/>
      <c r="B26114" s="294"/>
      <c r="C26114" s="294"/>
      <c r="D26114" s="294"/>
      <c r="E26114" s="294"/>
      <c r="F26114" s="294"/>
    </row>
    <row r="26115">
      <c r="A26115" s="294" t="s">
        <v>22572</v>
      </c>
      <c r="B26115" s="294"/>
      <c r="C26115" s="294"/>
      <c r="D26115" s="294"/>
      <c r="E26115" s="294"/>
      <c r="F26115" s="294"/>
    </row>
    <row r="26116">
      <c r="A26116" s="294" t="s">
        <v>37642</v>
      </c>
      <c r="B26116" s="294"/>
      <c r="C26116" s="294"/>
      <c r="D26116" s="294"/>
      <c r="E26116" s="294"/>
      <c r="F26116" s="294"/>
    </row>
    <row r="26117">
      <c r="A26117" s="294"/>
      <c r="B26117" s="294"/>
      <c r="C26117" s="294"/>
      <c r="D26117" s="294"/>
      <c r="E26117" s="294"/>
      <c r="F26117" s="294"/>
    </row>
    <row r="26118">
      <c r="A26118" s="294" t="s">
        <v>37643</v>
      </c>
      <c r="B26118" s="294"/>
      <c r="C26118" s="294"/>
      <c r="D26118" s="294"/>
      <c r="E26118" s="294"/>
      <c r="F26118" s="294"/>
    </row>
    <row r="26119">
      <c r="A26119" s="294" t="s">
        <v>37644</v>
      </c>
      <c r="B26119" s="294"/>
      <c r="C26119" s="294"/>
      <c r="D26119" s="294"/>
      <c r="E26119" s="294"/>
      <c r="F26119" s="294"/>
    </row>
    <row r="26120">
      <c r="A26120" s="294" t="s">
        <v>37645</v>
      </c>
      <c r="B26120" s="294"/>
      <c r="C26120" s="294"/>
      <c r="D26120" s="294"/>
      <c r="E26120" s="294"/>
      <c r="F26120" s="294"/>
    </row>
    <row r="26121">
      <c r="A26121" s="294" t="s">
        <v>37646</v>
      </c>
      <c r="B26121" s="294"/>
      <c r="C26121" s="294"/>
      <c r="D26121" s="294"/>
      <c r="E26121" s="294"/>
      <c r="F26121" s="294"/>
    </row>
    <row r="26122">
      <c r="A26122" s="294"/>
      <c r="B26122" s="294"/>
      <c r="C26122" s="294"/>
      <c r="D26122" s="294"/>
      <c r="E26122" s="294"/>
      <c r="F26122" s="294"/>
    </row>
    <row r="26123">
      <c r="A26123" s="294" t="s">
        <v>22948</v>
      </c>
      <c r="B26123" s="294"/>
      <c r="C26123" s="294"/>
      <c r="D26123" s="294"/>
      <c r="E26123" s="294"/>
      <c r="F26123" s="294"/>
    </row>
    <row r="26124">
      <c r="A26124" s="294"/>
      <c r="B26124" s="294"/>
      <c r="C26124" s="294"/>
      <c r="D26124" s="294"/>
      <c r="E26124" s="294"/>
      <c r="F26124" s="294"/>
    </row>
    <row r="26125">
      <c r="A26125" s="294" t="s">
        <v>37647</v>
      </c>
      <c r="B26125" s="294"/>
      <c r="C26125" s="294"/>
      <c r="D26125" s="294"/>
      <c r="E26125" s="294"/>
      <c r="F26125" s="294"/>
    </row>
    <row r="26126">
      <c r="A26126" s="294" t="s">
        <v>37648</v>
      </c>
      <c r="B26126" s="294"/>
      <c r="C26126" s="294"/>
      <c r="D26126" s="294"/>
      <c r="E26126" s="294"/>
      <c r="F26126" s="294"/>
    </row>
    <row r="26127">
      <c r="A26127" s="294" t="s">
        <v>37649</v>
      </c>
      <c r="B26127" s="294"/>
      <c r="C26127" s="294"/>
      <c r="D26127" s="294"/>
      <c r="E26127" s="294"/>
      <c r="F26127" s="294"/>
    </row>
    <row r="26128">
      <c r="A26128" s="294" t="s">
        <v>37650</v>
      </c>
      <c r="B26128" s="294"/>
      <c r="C26128" s="294"/>
      <c r="D26128" s="294"/>
      <c r="E26128" s="294"/>
      <c r="F26128" s="294"/>
    </row>
    <row r="26129">
      <c r="A26129" s="294"/>
      <c r="B26129" s="294"/>
      <c r="C26129" s="294"/>
      <c r="D26129" s="294"/>
      <c r="E26129" s="294"/>
      <c r="F26129" s="294"/>
    </row>
    <row r="26130">
      <c r="A26130" s="294"/>
      <c r="B26130" s="294"/>
      <c r="C26130" s="294"/>
      <c r="D26130" s="294"/>
      <c r="E26130" s="294"/>
      <c r="F26130" s="294"/>
    </row>
    <row r="26131">
      <c r="A26131" s="294"/>
      <c r="B26131" s="294"/>
      <c r="C26131" s="294"/>
      <c r="D26131" s="294"/>
      <c r="E26131" s="294"/>
      <c r="F26131" s="294"/>
    </row>
    <row r="26132">
      <c r="A26132" s="294" t="s">
        <v>37651</v>
      </c>
      <c r="B26132" s="294"/>
      <c r="C26132" s="294"/>
      <c r="D26132" s="294"/>
      <c r="E26132" s="294"/>
      <c r="F26132" s="294"/>
    </row>
    <row r="26133">
      <c r="A26133" s="294"/>
      <c r="B26133" s="294"/>
      <c r="C26133" s="294"/>
      <c r="D26133" s="294"/>
      <c r="E26133" s="294"/>
      <c r="F26133" s="294"/>
    </row>
    <row r="26134">
      <c r="A26134" s="294" t="s">
        <v>37652</v>
      </c>
      <c r="B26134" s="294"/>
      <c r="C26134" s="294"/>
      <c r="D26134" s="294"/>
      <c r="E26134" s="294"/>
      <c r="F26134" s="294"/>
    </row>
    <row r="26135">
      <c r="A26135" s="294" t="s">
        <v>37653</v>
      </c>
      <c r="B26135" s="294"/>
      <c r="C26135" s="294"/>
      <c r="D26135" s="294"/>
      <c r="E26135" s="294"/>
      <c r="F26135" s="294"/>
    </row>
    <row r="26136">
      <c r="A26136" s="294" t="s">
        <v>37654</v>
      </c>
      <c r="B26136" s="294"/>
      <c r="C26136" s="294"/>
      <c r="D26136" s="294"/>
      <c r="E26136" s="294"/>
      <c r="F26136" s="294"/>
    </row>
    <row r="26137">
      <c r="A26137" s="294" t="s">
        <v>37655</v>
      </c>
      <c r="B26137" s="294"/>
      <c r="C26137" s="294"/>
      <c r="D26137" s="294"/>
      <c r="E26137" s="294"/>
      <c r="F26137" s="294"/>
    </row>
    <row r="26138">
      <c r="A26138" s="294" t="s">
        <v>37656</v>
      </c>
      <c r="B26138" s="294"/>
      <c r="C26138" s="294"/>
      <c r="D26138" s="294"/>
      <c r="E26138" s="294"/>
      <c r="F26138" s="294"/>
    </row>
    <row r="26139">
      <c r="A26139" s="294" t="s">
        <v>37657</v>
      </c>
      <c r="B26139" s="294"/>
      <c r="C26139" s="294"/>
      <c r="D26139" s="294"/>
      <c r="E26139" s="294"/>
      <c r="F26139" s="294"/>
    </row>
    <row r="26140">
      <c r="A26140" s="294" t="s">
        <v>37658</v>
      </c>
      <c r="B26140" s="294"/>
      <c r="C26140" s="294"/>
      <c r="D26140" s="294"/>
      <c r="E26140" s="294"/>
      <c r="F26140" s="294"/>
    </row>
    <row r="26141">
      <c r="A26141" s="294" t="s">
        <v>37659</v>
      </c>
      <c r="B26141" s="294"/>
      <c r="C26141" s="294"/>
      <c r="D26141" s="294"/>
      <c r="E26141" s="294"/>
      <c r="F26141" s="294"/>
    </row>
    <row r="26142">
      <c r="A26142" s="294" t="s">
        <v>37660</v>
      </c>
      <c r="B26142" s="294"/>
      <c r="C26142" s="294"/>
      <c r="D26142" s="294"/>
      <c r="E26142" s="294"/>
      <c r="F26142" s="294"/>
    </row>
    <row r="26143">
      <c r="A26143" s="294" t="s">
        <v>37661</v>
      </c>
      <c r="B26143" s="294"/>
      <c r="C26143" s="294"/>
      <c r="D26143" s="294"/>
      <c r="E26143" s="294"/>
      <c r="F26143" s="294"/>
    </row>
    <row r="26144">
      <c r="A26144" s="294" t="s">
        <v>37662</v>
      </c>
      <c r="B26144" s="294"/>
      <c r="C26144" s="294"/>
      <c r="D26144" s="294"/>
      <c r="E26144" s="294"/>
      <c r="F26144" s="294"/>
    </row>
    <row r="26145">
      <c r="A26145" s="294" t="s">
        <v>37663</v>
      </c>
      <c r="B26145" s="294"/>
      <c r="C26145" s="294"/>
      <c r="D26145" s="294"/>
      <c r="E26145" s="294"/>
      <c r="F26145" s="294"/>
    </row>
    <row r="26146">
      <c r="A26146" s="294" t="s">
        <v>37664</v>
      </c>
      <c r="B26146" s="294"/>
      <c r="C26146" s="294"/>
      <c r="D26146" s="294"/>
      <c r="E26146" s="294"/>
      <c r="F26146" s="294"/>
    </row>
    <row r="26147">
      <c r="A26147" s="294"/>
      <c r="B26147" s="294"/>
      <c r="C26147" s="294"/>
      <c r="D26147" s="294"/>
      <c r="E26147" s="294"/>
      <c r="F26147" s="294"/>
    </row>
    <row r="26148">
      <c r="A26148" s="294" t="s">
        <v>28124</v>
      </c>
      <c r="B26148" s="294"/>
      <c r="C26148" s="294"/>
      <c r="D26148" s="294"/>
      <c r="E26148" s="294"/>
      <c r="F26148" s="294"/>
    </row>
    <row r="26149">
      <c r="A26149" s="294" t="s">
        <v>37665</v>
      </c>
      <c r="B26149" s="294"/>
      <c r="C26149" s="294"/>
      <c r="D26149" s="294"/>
      <c r="E26149" s="294"/>
      <c r="F26149" s="294"/>
    </row>
    <row r="26150">
      <c r="A26150" s="294" t="s">
        <v>21618</v>
      </c>
      <c r="B26150" s="294"/>
      <c r="C26150" s="294"/>
      <c r="D26150" s="294"/>
      <c r="E26150" s="294"/>
      <c r="F26150" s="294"/>
    </row>
    <row r="26151">
      <c r="A26151" s="294" t="s">
        <v>37666</v>
      </c>
      <c r="B26151" s="294"/>
      <c r="C26151" s="294"/>
      <c r="D26151" s="294"/>
      <c r="E26151" s="294"/>
      <c r="F26151" s="294"/>
    </row>
    <row r="26152">
      <c r="A26152" s="294"/>
      <c r="B26152" s="294"/>
      <c r="C26152" s="294"/>
      <c r="D26152" s="294"/>
      <c r="E26152" s="294"/>
      <c r="F26152" s="294"/>
    </row>
    <row r="26153">
      <c r="A26153" s="294"/>
      <c r="B26153" s="294"/>
      <c r="C26153" s="294"/>
      <c r="D26153" s="294"/>
      <c r="E26153" s="294"/>
      <c r="F26153" s="294"/>
    </row>
    <row r="26154">
      <c r="A26154" s="294" t="s">
        <v>22512</v>
      </c>
      <c r="B26154" s="294"/>
      <c r="C26154" s="294"/>
      <c r="D26154" s="294"/>
      <c r="E26154" s="294"/>
      <c r="F26154" s="294"/>
    </row>
    <row r="26155">
      <c r="A26155" s="294" t="s">
        <v>23459</v>
      </c>
      <c r="B26155" s="294"/>
      <c r="C26155" s="294"/>
      <c r="D26155" s="294"/>
      <c r="E26155" s="294"/>
      <c r="F26155" s="294"/>
    </row>
    <row r="26156">
      <c r="A26156" s="294"/>
      <c r="B26156" s="294"/>
      <c r="C26156" s="294"/>
      <c r="D26156" s="294"/>
      <c r="E26156" s="294"/>
      <c r="F26156" s="294"/>
    </row>
    <row r="26157">
      <c r="A26157" s="294" t="s">
        <v>37667</v>
      </c>
      <c r="B26157" s="294"/>
      <c r="C26157" s="294"/>
      <c r="D26157" s="294"/>
      <c r="E26157" s="294"/>
      <c r="F26157" s="294"/>
    </row>
    <row r="26158">
      <c r="A26158" s="294" t="s">
        <v>37668</v>
      </c>
      <c r="B26158" s="294"/>
      <c r="C26158" s="294"/>
      <c r="D26158" s="294"/>
      <c r="E26158" s="294"/>
      <c r="F26158" s="294"/>
    </row>
    <row r="26159">
      <c r="A26159" s="294" t="s">
        <v>37669</v>
      </c>
      <c r="B26159" s="294"/>
      <c r="C26159" s="294"/>
      <c r="D26159" s="294"/>
      <c r="E26159" s="294"/>
      <c r="F26159" s="294"/>
    </row>
    <row r="26160">
      <c r="A26160" s="294" t="s">
        <v>37670</v>
      </c>
      <c r="B26160" s="294"/>
      <c r="C26160" s="294"/>
      <c r="D26160" s="294"/>
      <c r="E26160" s="294"/>
      <c r="F26160" s="294"/>
    </row>
    <row r="26161">
      <c r="A26161" s="294" t="s">
        <v>37671</v>
      </c>
      <c r="B26161" s="294"/>
      <c r="C26161" s="294"/>
      <c r="D26161" s="294"/>
      <c r="E26161" s="294"/>
      <c r="F26161" s="294"/>
    </row>
    <row r="26162">
      <c r="A26162" s="294" t="s">
        <v>37672</v>
      </c>
      <c r="B26162" s="294"/>
      <c r="C26162" s="294"/>
      <c r="D26162" s="294"/>
      <c r="E26162" s="294"/>
      <c r="F26162" s="294"/>
    </row>
    <row r="26163">
      <c r="A26163" s="294" t="s">
        <v>37673</v>
      </c>
      <c r="B26163" s="294"/>
      <c r="C26163" s="294"/>
      <c r="D26163" s="294"/>
      <c r="E26163" s="294"/>
      <c r="F26163" s="294"/>
    </row>
    <row r="26164">
      <c r="A26164" s="294" t="s">
        <v>37674</v>
      </c>
      <c r="B26164" s="294"/>
      <c r="C26164" s="294"/>
      <c r="D26164" s="294"/>
      <c r="E26164" s="294"/>
      <c r="F26164" s="294"/>
    </row>
    <row r="26165">
      <c r="A26165" s="294"/>
      <c r="B26165" s="294"/>
      <c r="C26165" s="294"/>
      <c r="D26165" s="294"/>
      <c r="E26165" s="294"/>
      <c r="F26165" s="294"/>
    </row>
    <row r="26166">
      <c r="A26166" s="294" t="s">
        <v>26406</v>
      </c>
      <c r="B26166" s="294"/>
      <c r="C26166" s="294"/>
      <c r="D26166" s="294"/>
      <c r="E26166" s="294"/>
      <c r="F26166" s="294"/>
    </row>
    <row r="26167">
      <c r="A26167" s="294"/>
      <c r="B26167" s="294"/>
      <c r="C26167" s="294"/>
      <c r="D26167" s="294"/>
      <c r="E26167" s="294"/>
      <c r="F26167" s="294"/>
    </row>
    <row r="26168">
      <c r="A26168" s="294" t="s">
        <v>37675</v>
      </c>
      <c r="B26168" s="294"/>
      <c r="C26168" s="294"/>
      <c r="D26168" s="294"/>
      <c r="E26168" s="294"/>
      <c r="F26168" s="294"/>
    </row>
    <row r="26169">
      <c r="A26169" s="294" t="s">
        <v>37676</v>
      </c>
      <c r="B26169" s="294"/>
      <c r="C26169" s="294"/>
      <c r="D26169" s="294"/>
      <c r="E26169" s="294"/>
      <c r="F26169" s="294"/>
    </row>
    <row r="26170">
      <c r="A26170" s="294" t="s">
        <v>37677</v>
      </c>
      <c r="B26170" s="294"/>
      <c r="C26170" s="294"/>
      <c r="D26170" s="294"/>
      <c r="E26170" s="294"/>
      <c r="F26170" s="294"/>
    </row>
    <row r="26171">
      <c r="A26171" s="294" t="s">
        <v>37678</v>
      </c>
      <c r="B26171" s="294"/>
      <c r="C26171" s="294"/>
      <c r="D26171" s="294"/>
      <c r="E26171" s="294"/>
      <c r="F26171" s="294"/>
    </row>
    <row r="26172">
      <c r="A26172" s="294" t="s">
        <v>37679</v>
      </c>
      <c r="B26172" s="294"/>
      <c r="C26172" s="294"/>
      <c r="D26172" s="294"/>
      <c r="E26172" s="294"/>
      <c r="F26172" s="294"/>
    </row>
    <row r="26173">
      <c r="A26173" s="294" t="s">
        <v>37680</v>
      </c>
      <c r="B26173" s="294"/>
      <c r="C26173" s="294"/>
      <c r="D26173" s="294"/>
      <c r="E26173" s="294"/>
      <c r="F26173" s="294"/>
    </row>
    <row r="26174">
      <c r="A26174" s="294"/>
      <c r="B26174" s="294"/>
      <c r="C26174" s="294"/>
      <c r="D26174" s="294"/>
      <c r="E26174" s="294"/>
      <c r="F26174" s="294"/>
    </row>
    <row r="26175">
      <c r="A26175" s="294" t="s">
        <v>35119</v>
      </c>
      <c r="B26175" s="294"/>
      <c r="C26175" s="294"/>
      <c r="D26175" s="294"/>
      <c r="E26175" s="294"/>
      <c r="F26175" s="294"/>
    </row>
    <row r="26176">
      <c r="A26176" s="294"/>
      <c r="B26176" s="294"/>
      <c r="C26176" s="294"/>
      <c r="D26176" s="294"/>
      <c r="E26176" s="294"/>
      <c r="F26176" s="294"/>
    </row>
    <row r="26177">
      <c r="A26177" s="294" t="s">
        <v>37681</v>
      </c>
      <c r="B26177" s="294"/>
      <c r="C26177" s="294"/>
      <c r="D26177" s="294"/>
      <c r="E26177" s="294"/>
      <c r="F26177" s="294"/>
    </row>
    <row r="26178">
      <c r="A26178" s="294" t="s">
        <v>37682</v>
      </c>
      <c r="B26178" s="294"/>
      <c r="C26178" s="294"/>
      <c r="D26178" s="294"/>
      <c r="E26178" s="294"/>
      <c r="F26178" s="294"/>
    </row>
    <row r="26179">
      <c r="A26179" s="294" t="s">
        <v>37683</v>
      </c>
      <c r="B26179" s="294"/>
      <c r="C26179" s="294"/>
      <c r="D26179" s="294"/>
      <c r="E26179" s="294"/>
      <c r="F26179" s="294"/>
    </row>
    <row r="26180">
      <c r="A26180" s="294" t="s">
        <v>37684</v>
      </c>
      <c r="B26180" s="294"/>
      <c r="C26180" s="294"/>
      <c r="D26180" s="294"/>
      <c r="E26180" s="294"/>
      <c r="F26180" s="294"/>
    </row>
    <row r="26181">
      <c r="A26181" s="294" t="s">
        <v>37679</v>
      </c>
      <c r="B26181" s="294"/>
      <c r="C26181" s="294"/>
      <c r="D26181" s="294"/>
      <c r="E26181" s="294"/>
      <c r="F26181" s="294"/>
    </row>
    <row r="26182">
      <c r="A26182" s="294" t="s">
        <v>37685</v>
      </c>
      <c r="B26182" s="294"/>
      <c r="C26182" s="294"/>
      <c r="D26182" s="294"/>
      <c r="E26182" s="294"/>
      <c r="F26182" s="294"/>
    </row>
    <row r="26183">
      <c r="A26183" s="294" t="s">
        <v>37686</v>
      </c>
      <c r="B26183" s="294"/>
      <c r="C26183" s="294"/>
      <c r="D26183" s="294"/>
      <c r="E26183" s="294"/>
      <c r="F26183" s="294"/>
    </row>
    <row r="26184">
      <c r="A26184" s="294" t="s">
        <v>37687</v>
      </c>
      <c r="B26184" s="294"/>
      <c r="C26184" s="294"/>
      <c r="D26184" s="294"/>
      <c r="E26184" s="294"/>
      <c r="F26184" s="294"/>
    </row>
    <row r="26185">
      <c r="A26185" s="294" t="s">
        <v>37688</v>
      </c>
      <c r="B26185" s="294"/>
      <c r="C26185" s="294"/>
      <c r="D26185" s="294"/>
      <c r="E26185" s="294"/>
      <c r="F26185" s="294"/>
    </row>
    <row r="26186">
      <c r="A26186" s="294"/>
      <c r="B26186" s="294"/>
      <c r="C26186" s="294"/>
      <c r="D26186" s="294"/>
      <c r="E26186" s="294"/>
      <c r="F26186" s="294"/>
    </row>
    <row r="26187">
      <c r="A26187" s="294"/>
      <c r="B26187" s="294"/>
      <c r="C26187" s="294"/>
      <c r="D26187" s="294"/>
      <c r="E26187" s="294"/>
      <c r="F26187" s="294"/>
    </row>
    <row r="26188">
      <c r="A26188" s="294" t="s">
        <v>21401</v>
      </c>
      <c r="B26188" s="294"/>
      <c r="C26188" s="294"/>
      <c r="D26188" s="294"/>
      <c r="E26188" s="294"/>
      <c r="F26188" s="294"/>
    </row>
    <row r="26189">
      <c r="A26189" s="294"/>
      <c r="B26189" s="294"/>
      <c r="C26189" s="294"/>
      <c r="D26189" s="294"/>
      <c r="E26189" s="294"/>
      <c r="F26189" s="294"/>
    </row>
    <row r="26190">
      <c r="A26190" s="294" t="s">
        <v>37689</v>
      </c>
      <c r="B26190" s="294"/>
      <c r="C26190" s="294"/>
      <c r="D26190" s="294"/>
      <c r="E26190" s="294"/>
      <c r="F26190" s="294"/>
    </row>
    <row r="26191">
      <c r="A26191" s="294" t="s">
        <v>27102</v>
      </c>
      <c r="B26191" s="294"/>
      <c r="C26191" s="294"/>
      <c r="D26191" s="294"/>
      <c r="E26191" s="294"/>
      <c r="F26191" s="294"/>
    </row>
    <row r="26192">
      <c r="A26192" s="294" t="s">
        <v>37690</v>
      </c>
      <c r="B26192" s="294"/>
      <c r="C26192" s="294"/>
      <c r="D26192" s="294"/>
      <c r="E26192" s="294"/>
      <c r="F26192" s="294"/>
    </row>
    <row r="26193">
      <c r="A26193" s="294" t="s">
        <v>37691</v>
      </c>
      <c r="B26193" s="294"/>
      <c r="C26193" s="294"/>
      <c r="D26193" s="294"/>
      <c r="E26193" s="294"/>
      <c r="F26193" s="294"/>
    </row>
    <row r="26194">
      <c r="A26194" s="294" t="s">
        <v>37692</v>
      </c>
      <c r="B26194" s="294"/>
      <c r="C26194" s="294"/>
      <c r="D26194" s="294"/>
      <c r="E26194" s="294"/>
      <c r="F26194" s="294"/>
    </row>
    <row r="26195">
      <c r="A26195" s="294" t="s">
        <v>37693</v>
      </c>
      <c r="B26195" s="294"/>
      <c r="C26195" s="294"/>
      <c r="D26195" s="294"/>
      <c r="E26195" s="294"/>
      <c r="F26195" s="294"/>
    </row>
    <row r="26196">
      <c r="A26196" s="294" t="s">
        <v>37694</v>
      </c>
      <c r="B26196" s="294"/>
      <c r="C26196" s="294"/>
      <c r="D26196" s="294"/>
      <c r="E26196" s="294"/>
      <c r="F26196" s="294"/>
    </row>
    <row r="26197">
      <c r="A26197" s="294" t="s">
        <v>37695</v>
      </c>
      <c r="B26197" s="294"/>
      <c r="C26197" s="294"/>
      <c r="D26197" s="294"/>
      <c r="E26197" s="294"/>
      <c r="F26197" s="294"/>
    </row>
    <row r="26198">
      <c r="A26198" s="294" t="s">
        <v>37696</v>
      </c>
      <c r="B26198" s="294"/>
      <c r="C26198" s="294"/>
      <c r="D26198" s="294"/>
      <c r="E26198" s="294"/>
      <c r="F26198" s="294"/>
    </row>
    <row r="26199">
      <c r="A26199" s="294" t="s">
        <v>37697</v>
      </c>
      <c r="B26199" s="294"/>
      <c r="C26199" s="294"/>
      <c r="D26199" s="294"/>
      <c r="E26199" s="294"/>
      <c r="F26199" s="294"/>
    </row>
    <row r="26200">
      <c r="A26200" s="294" t="s">
        <v>37698</v>
      </c>
      <c r="B26200" s="294"/>
      <c r="C26200" s="294"/>
      <c r="D26200" s="294"/>
      <c r="E26200" s="294"/>
      <c r="F26200" s="294"/>
    </row>
    <row r="26201">
      <c r="A26201" s="294" t="s">
        <v>37699</v>
      </c>
      <c r="B26201" s="294"/>
      <c r="C26201" s="294"/>
      <c r="D26201" s="294"/>
      <c r="E26201" s="294"/>
      <c r="F26201" s="294"/>
    </row>
    <row r="26202">
      <c r="A26202" s="294" t="s">
        <v>37700</v>
      </c>
      <c r="B26202" s="294"/>
      <c r="C26202" s="294"/>
      <c r="D26202" s="294"/>
      <c r="E26202" s="294"/>
      <c r="F26202" s="294"/>
    </row>
    <row r="26203">
      <c r="A26203" s="294"/>
      <c r="B26203" s="294"/>
      <c r="C26203" s="294"/>
      <c r="D26203" s="294"/>
      <c r="E26203" s="294"/>
      <c r="F26203" s="294"/>
    </row>
    <row r="26204">
      <c r="A26204" s="294" t="s">
        <v>21407</v>
      </c>
      <c r="B26204" s="294"/>
      <c r="C26204" s="294"/>
      <c r="D26204" s="294"/>
      <c r="E26204" s="294"/>
      <c r="F26204" s="294"/>
    </row>
    <row r="26205">
      <c r="A26205" s="294"/>
      <c r="B26205" s="294"/>
      <c r="C26205" s="294"/>
      <c r="D26205" s="294"/>
      <c r="E26205" s="294"/>
      <c r="F26205" s="294"/>
    </row>
    <row r="26206">
      <c r="A26206" s="294" t="s">
        <v>37701</v>
      </c>
      <c r="B26206" s="294"/>
      <c r="C26206" s="294"/>
      <c r="D26206" s="294"/>
      <c r="E26206" s="294"/>
      <c r="F26206" s="294"/>
    </row>
    <row r="26207">
      <c r="A26207" s="294" t="s">
        <v>37702</v>
      </c>
      <c r="B26207" s="294"/>
      <c r="C26207" s="294"/>
      <c r="D26207" s="294"/>
      <c r="E26207" s="294"/>
      <c r="F26207" s="294"/>
    </row>
    <row r="26208">
      <c r="A26208" s="294" t="s">
        <v>37703</v>
      </c>
      <c r="B26208" s="294"/>
      <c r="C26208" s="294"/>
      <c r="D26208" s="294"/>
      <c r="E26208" s="294"/>
      <c r="F26208" s="294"/>
    </row>
    <row r="26209">
      <c r="A26209" s="294" t="s">
        <v>37704</v>
      </c>
      <c r="B26209" s="294"/>
      <c r="C26209" s="294"/>
      <c r="D26209" s="294"/>
      <c r="E26209" s="294"/>
      <c r="F26209" s="294"/>
    </row>
    <row r="26210">
      <c r="A26210" s="294" t="s">
        <v>37705</v>
      </c>
      <c r="B26210" s="294"/>
      <c r="C26210" s="294"/>
      <c r="D26210" s="294"/>
      <c r="E26210" s="294"/>
      <c r="F26210" s="294"/>
    </row>
    <row r="26211">
      <c r="A26211" s="294" t="s">
        <v>37706</v>
      </c>
      <c r="B26211" s="294"/>
      <c r="C26211" s="294"/>
      <c r="D26211" s="294"/>
      <c r="E26211" s="294"/>
      <c r="F26211" s="294"/>
    </row>
    <row r="26212">
      <c r="A26212" s="294" t="s">
        <v>23831</v>
      </c>
      <c r="B26212" s="294"/>
      <c r="C26212" s="294"/>
      <c r="D26212" s="294"/>
      <c r="E26212" s="294"/>
      <c r="F26212" s="294"/>
    </row>
    <row r="26213">
      <c r="A26213" s="294" t="s">
        <v>37707</v>
      </c>
      <c r="B26213" s="294"/>
      <c r="C26213" s="294"/>
      <c r="D26213" s="294"/>
      <c r="E26213" s="294"/>
      <c r="F26213" s="294"/>
    </row>
    <row r="26214">
      <c r="A26214" s="294" t="s">
        <v>37708</v>
      </c>
      <c r="B26214" s="294"/>
      <c r="C26214" s="294"/>
      <c r="D26214" s="294"/>
      <c r="E26214" s="294"/>
      <c r="F26214" s="294"/>
    </row>
    <row r="26215">
      <c r="A26215" s="294" t="s">
        <v>31914</v>
      </c>
      <c r="B26215" s="294"/>
      <c r="C26215" s="294"/>
      <c r="D26215" s="294"/>
      <c r="E26215" s="294"/>
      <c r="F26215" s="294"/>
    </row>
    <row r="26216">
      <c r="A26216" s="294" t="s">
        <v>37709</v>
      </c>
      <c r="B26216" s="294"/>
      <c r="C26216" s="294"/>
      <c r="D26216" s="294"/>
      <c r="E26216" s="294"/>
      <c r="F26216" s="294"/>
    </row>
    <row r="26217">
      <c r="A26217" s="294" t="s">
        <v>32113</v>
      </c>
      <c r="B26217" s="294"/>
      <c r="C26217" s="294"/>
      <c r="D26217" s="294"/>
      <c r="E26217" s="294"/>
      <c r="F26217" s="294"/>
    </row>
    <row r="26218">
      <c r="A26218" s="294" t="s">
        <v>37710</v>
      </c>
      <c r="B26218" s="294"/>
      <c r="C26218" s="294"/>
      <c r="D26218" s="294"/>
      <c r="E26218" s="294"/>
      <c r="F26218" s="294"/>
    </row>
    <row r="26219">
      <c r="A26219" s="294" t="s">
        <v>37711</v>
      </c>
      <c r="B26219" s="294"/>
      <c r="C26219" s="294"/>
      <c r="D26219" s="294"/>
      <c r="E26219" s="294"/>
      <c r="F26219" s="294"/>
    </row>
    <row r="26220">
      <c r="A26220" s="294" t="s">
        <v>37712</v>
      </c>
      <c r="B26220" s="294"/>
      <c r="C26220" s="294"/>
      <c r="D26220" s="294"/>
      <c r="E26220" s="294"/>
      <c r="F26220" s="294"/>
    </row>
    <row r="26221">
      <c r="A26221" s="294" t="s">
        <v>37713</v>
      </c>
      <c r="B26221" s="294"/>
      <c r="C26221" s="294"/>
      <c r="D26221" s="294"/>
      <c r="E26221" s="294"/>
      <c r="F26221" s="294"/>
    </row>
    <row r="26222">
      <c r="A26222" s="294" t="s">
        <v>37714</v>
      </c>
      <c r="B26222" s="294"/>
      <c r="C26222" s="294"/>
      <c r="D26222" s="294"/>
      <c r="E26222" s="294"/>
      <c r="F26222" s="294"/>
    </row>
    <row r="26223">
      <c r="A26223" s="294" t="s">
        <v>37715</v>
      </c>
      <c r="B26223" s="294"/>
      <c r="C26223" s="294"/>
      <c r="D26223" s="294"/>
      <c r="E26223" s="294"/>
      <c r="F26223" s="294"/>
    </row>
    <row r="26224">
      <c r="A26224" s="294" t="s">
        <v>37716</v>
      </c>
      <c r="B26224" s="294"/>
      <c r="C26224" s="294"/>
      <c r="D26224" s="294"/>
      <c r="E26224" s="294"/>
      <c r="F26224" s="294"/>
    </row>
    <row r="26225">
      <c r="A26225" s="294" t="s">
        <v>37717</v>
      </c>
      <c r="B26225" s="294"/>
      <c r="C26225" s="294"/>
      <c r="D26225" s="294"/>
      <c r="E26225" s="294"/>
      <c r="F26225" s="294"/>
    </row>
    <row r="26226">
      <c r="A26226" s="294"/>
      <c r="B26226" s="294"/>
      <c r="C26226" s="294"/>
      <c r="D26226" s="294"/>
      <c r="E26226" s="294"/>
      <c r="F26226" s="294"/>
    </row>
    <row r="26227">
      <c r="A26227" s="294" t="s">
        <v>21304</v>
      </c>
      <c r="B26227" s="294"/>
      <c r="C26227" s="294"/>
      <c r="D26227" s="294"/>
      <c r="E26227" s="294"/>
      <c r="F26227" s="294"/>
    </row>
    <row r="26228">
      <c r="A26228" s="294"/>
      <c r="B26228" s="294"/>
      <c r="C26228" s="294"/>
      <c r="D26228" s="294"/>
      <c r="E26228" s="294"/>
      <c r="F26228" s="294"/>
    </row>
    <row r="26229">
      <c r="A26229" s="294" t="s">
        <v>37718</v>
      </c>
      <c r="B26229" s="294"/>
      <c r="C26229" s="294"/>
      <c r="D26229" s="294"/>
      <c r="E26229" s="294"/>
      <c r="F26229" s="294"/>
    </row>
    <row r="26230">
      <c r="A26230" s="294" t="s">
        <v>37719</v>
      </c>
      <c r="B26230" s="294"/>
      <c r="C26230" s="294"/>
      <c r="D26230" s="294"/>
      <c r="E26230" s="294"/>
      <c r="F26230" s="294"/>
    </row>
    <row r="26231">
      <c r="A26231" s="294" t="str">
        <f>ARRAY_CONSTRAIN(ARRAYFORMULA(-ESR/CRP – inflammation), 1, 1)</f>
        <v>#ERROR!</v>
      </c>
      <c r="B26231" s="294"/>
      <c r="C26231" s="294"/>
      <c r="D26231" s="294"/>
      <c r="E26231" s="294"/>
      <c r="F26231" s="294"/>
    </row>
    <row r="26232">
      <c r="A26232" s="294" t="s">
        <v>37720</v>
      </c>
      <c r="B26232" s="294"/>
      <c r="C26232" s="294"/>
      <c r="D26232" s="294"/>
      <c r="E26232" s="294"/>
      <c r="F26232" s="294"/>
    </row>
    <row r="26233">
      <c r="A26233" s="294" t="s">
        <v>37721</v>
      </c>
      <c r="B26233" s="294"/>
      <c r="C26233" s="294"/>
      <c r="D26233" s="294"/>
      <c r="E26233" s="294"/>
      <c r="F26233" s="294"/>
    </row>
    <row r="26234">
      <c r="A26234" s="294" t="s">
        <v>37722</v>
      </c>
      <c r="B26234" s="294"/>
      <c r="C26234" s="294"/>
      <c r="D26234" s="294"/>
      <c r="E26234" s="294"/>
      <c r="F26234" s="294"/>
    </row>
    <row r="26235">
      <c r="A26235" s="294" t="s">
        <v>37723</v>
      </c>
      <c r="B26235" s="294"/>
      <c r="C26235" s="294"/>
      <c r="D26235" s="294"/>
      <c r="E26235" s="294"/>
      <c r="F26235" s="294"/>
    </row>
    <row r="26236">
      <c r="A26236" s="294" t="s">
        <v>27655</v>
      </c>
      <c r="B26236" s="294"/>
      <c r="C26236" s="294"/>
      <c r="D26236" s="294"/>
      <c r="E26236" s="294"/>
      <c r="F26236" s="294"/>
    </row>
    <row r="26237">
      <c r="A26237" s="294" t="s">
        <v>37724</v>
      </c>
      <c r="B26237" s="294"/>
      <c r="C26237" s="294"/>
      <c r="D26237" s="294"/>
      <c r="E26237" s="294"/>
      <c r="F26237" s="294"/>
    </row>
    <row r="26238">
      <c r="A26238" s="294" t="s">
        <v>37725</v>
      </c>
      <c r="B26238" s="294"/>
      <c r="C26238" s="294"/>
      <c r="D26238" s="294"/>
      <c r="E26238" s="294"/>
      <c r="F26238" s="294"/>
    </row>
    <row r="26239">
      <c r="A26239" s="294" t="s">
        <v>37726</v>
      </c>
      <c r="B26239" s="294"/>
      <c r="C26239" s="294"/>
      <c r="D26239" s="294"/>
      <c r="E26239" s="294"/>
      <c r="F26239" s="294"/>
    </row>
    <row r="26240">
      <c r="A26240" s="294" t="s">
        <v>37727</v>
      </c>
      <c r="B26240" s="294"/>
      <c r="C26240" s="294"/>
      <c r="D26240" s="294"/>
      <c r="E26240" s="294"/>
      <c r="F26240" s="294"/>
    </row>
    <row r="26241">
      <c r="A26241" s="294" t="s">
        <v>37728</v>
      </c>
      <c r="B26241" s="294"/>
      <c r="C26241" s="294"/>
      <c r="D26241" s="294"/>
      <c r="E26241" s="294"/>
      <c r="F26241" s="294"/>
    </row>
    <row r="26242">
      <c r="A26242" s="294" t="s">
        <v>37729</v>
      </c>
      <c r="B26242" s="294"/>
      <c r="C26242" s="294"/>
      <c r="D26242" s="294"/>
      <c r="E26242" s="294"/>
      <c r="F26242" s="294"/>
    </row>
    <row r="26243">
      <c r="A26243" s="294" t="s">
        <v>37601</v>
      </c>
      <c r="B26243" s="294"/>
      <c r="C26243" s="294"/>
      <c r="D26243" s="294"/>
      <c r="E26243" s="294"/>
      <c r="F26243" s="294"/>
    </row>
    <row r="26244">
      <c r="A26244" s="294" t="s">
        <v>37730</v>
      </c>
      <c r="B26244" s="294"/>
      <c r="C26244" s="294"/>
      <c r="D26244" s="294"/>
      <c r="E26244" s="294"/>
      <c r="F26244" s="294"/>
    </row>
    <row r="26245">
      <c r="A26245" s="294" t="s">
        <v>37731</v>
      </c>
      <c r="B26245" s="294"/>
      <c r="C26245" s="294"/>
      <c r="D26245" s="294"/>
      <c r="E26245" s="294"/>
      <c r="F26245" s="294"/>
    </row>
    <row r="26246">
      <c r="A26246" s="294" t="s">
        <v>37732</v>
      </c>
      <c r="B26246" s="294"/>
      <c r="C26246" s="294"/>
      <c r="D26246" s="294"/>
      <c r="E26246" s="294"/>
      <c r="F26246" s="294"/>
    </row>
    <row r="26247">
      <c r="A26247" s="294" t="s">
        <v>37733</v>
      </c>
      <c r="B26247" s="294"/>
      <c r="C26247" s="294"/>
      <c r="D26247" s="294"/>
      <c r="E26247" s="294"/>
      <c r="F26247" s="294"/>
    </row>
    <row r="26248">
      <c r="A26248" s="294" t="s">
        <v>37734</v>
      </c>
      <c r="B26248" s="294"/>
      <c r="C26248" s="294"/>
      <c r="D26248" s="294"/>
      <c r="E26248" s="294"/>
      <c r="F26248" s="294"/>
    </row>
    <row r="26249">
      <c r="A26249" s="294" t="s">
        <v>37735</v>
      </c>
      <c r="B26249" s="294"/>
      <c r="C26249" s="294"/>
      <c r="D26249" s="294"/>
      <c r="E26249" s="294"/>
      <c r="F26249" s="294"/>
    </row>
    <row r="26250">
      <c r="A26250" s="294" t="s">
        <v>37736</v>
      </c>
      <c r="B26250" s="294"/>
      <c r="C26250" s="294"/>
      <c r="D26250" s="294"/>
      <c r="E26250" s="294"/>
      <c r="F26250" s="294"/>
    </row>
    <row r="26251">
      <c r="A26251" s="294"/>
      <c r="B26251" s="294"/>
      <c r="C26251" s="294"/>
      <c r="D26251" s="294"/>
      <c r="E26251" s="294"/>
      <c r="F26251" s="294"/>
    </row>
    <row r="26252">
      <c r="A26252" s="294" t="s">
        <v>28124</v>
      </c>
      <c r="B26252" s="294"/>
      <c r="C26252" s="294"/>
      <c r="D26252" s="294"/>
      <c r="E26252" s="294"/>
      <c r="F26252" s="294"/>
    </row>
    <row r="26253">
      <c r="A26253" s="294" t="s">
        <v>37737</v>
      </c>
      <c r="B26253" s="294"/>
      <c r="C26253" s="294"/>
      <c r="D26253" s="294"/>
      <c r="E26253" s="294"/>
      <c r="F26253" s="294"/>
    </row>
    <row r="26254">
      <c r="A26254" s="294" t="s">
        <v>21672</v>
      </c>
      <c r="B26254" s="294"/>
      <c r="C26254" s="294"/>
      <c r="D26254" s="294"/>
      <c r="E26254" s="294"/>
      <c r="F26254" s="294"/>
    </row>
    <row r="26255">
      <c r="A26255" s="294" t="s">
        <v>37738</v>
      </c>
      <c r="B26255" s="294"/>
      <c r="C26255" s="294"/>
      <c r="D26255" s="294"/>
      <c r="E26255" s="294"/>
      <c r="F26255" s="294"/>
    </row>
    <row r="26256">
      <c r="A26256" s="294"/>
      <c r="B26256" s="294"/>
      <c r="C26256" s="294"/>
      <c r="D26256" s="294"/>
      <c r="E26256" s="294"/>
      <c r="F26256" s="294"/>
    </row>
    <row r="26257">
      <c r="A26257" s="294" t="s">
        <v>21429</v>
      </c>
      <c r="B26257" s="294"/>
      <c r="C26257" s="294"/>
      <c r="D26257" s="294"/>
      <c r="E26257" s="294"/>
      <c r="F26257" s="294"/>
    </row>
    <row r="26258">
      <c r="A26258" s="294"/>
      <c r="B26258" s="294"/>
      <c r="C26258" s="294"/>
      <c r="D26258" s="294"/>
      <c r="E26258" s="294"/>
      <c r="F26258" s="294"/>
    </row>
    <row r="26259">
      <c r="A26259" s="294" t="s">
        <v>37739</v>
      </c>
      <c r="B26259" s="294"/>
      <c r="C26259" s="294"/>
      <c r="D26259" s="294"/>
      <c r="E26259" s="294"/>
      <c r="F26259" s="294"/>
    </row>
    <row r="26260">
      <c r="A26260" s="294" t="s">
        <v>37740</v>
      </c>
      <c r="B26260" s="294"/>
      <c r="C26260" s="294"/>
      <c r="D26260" s="294"/>
      <c r="E26260" s="294"/>
      <c r="F26260" s="294"/>
    </row>
    <row r="26261">
      <c r="A26261" s="294" t="s">
        <v>37741</v>
      </c>
      <c r="B26261" s="294"/>
      <c r="C26261" s="294"/>
      <c r="D26261" s="294"/>
      <c r="E26261" s="294"/>
      <c r="F26261" s="294"/>
    </row>
    <row r="26262">
      <c r="A26262" s="294" t="s">
        <v>37742</v>
      </c>
      <c r="B26262" s="294"/>
      <c r="C26262" s="294"/>
      <c r="D26262" s="294"/>
      <c r="E26262" s="294"/>
      <c r="F26262" s="294"/>
    </row>
    <row r="26263">
      <c r="A26263" s="294" t="s">
        <v>29633</v>
      </c>
      <c r="B26263" s="294"/>
      <c r="C26263" s="294"/>
      <c r="D26263" s="294"/>
      <c r="E26263" s="294"/>
      <c r="F26263" s="294"/>
    </row>
    <row r="26264">
      <c r="A26264" s="294" t="s">
        <v>37743</v>
      </c>
      <c r="B26264" s="294"/>
      <c r="C26264" s="294"/>
      <c r="D26264" s="294"/>
      <c r="E26264" s="294"/>
      <c r="F26264" s="294"/>
    </row>
    <row r="26265">
      <c r="A26265" s="294" t="s">
        <v>26349</v>
      </c>
      <c r="B26265" s="294"/>
      <c r="C26265" s="294"/>
      <c r="D26265" s="294"/>
      <c r="E26265" s="294"/>
      <c r="F26265" s="294"/>
    </row>
    <row r="26266">
      <c r="A26266" s="294" t="s">
        <v>37744</v>
      </c>
      <c r="B26266" s="294"/>
      <c r="C26266" s="294"/>
      <c r="D26266" s="294"/>
      <c r="E26266" s="294"/>
      <c r="F26266" s="294"/>
    </row>
    <row r="26267">
      <c r="A26267" s="294" t="s">
        <v>37745</v>
      </c>
      <c r="B26267" s="294"/>
      <c r="C26267" s="294"/>
      <c r="D26267" s="294"/>
      <c r="E26267" s="294"/>
      <c r="F26267" s="294"/>
    </row>
    <row r="26268">
      <c r="A26268" s="294" t="s">
        <v>37746</v>
      </c>
      <c r="B26268" s="294"/>
      <c r="C26268" s="294"/>
      <c r="D26268" s="294"/>
      <c r="E26268" s="294"/>
      <c r="F26268" s="294"/>
    </row>
    <row r="26269">
      <c r="A26269" s="294" t="s">
        <v>37747</v>
      </c>
      <c r="B26269" s="294"/>
      <c r="C26269" s="294"/>
      <c r="D26269" s="294"/>
      <c r="E26269" s="294"/>
      <c r="F26269" s="294"/>
    </row>
    <row r="26270">
      <c r="A26270" s="294" t="s">
        <v>34484</v>
      </c>
      <c r="B26270" s="294"/>
      <c r="C26270" s="294"/>
      <c r="D26270" s="294"/>
      <c r="E26270" s="294"/>
      <c r="F26270" s="294"/>
    </row>
    <row r="26271">
      <c r="A26271" s="294" t="s">
        <v>37748</v>
      </c>
      <c r="B26271" s="294"/>
      <c r="C26271" s="294"/>
      <c r="D26271" s="294"/>
      <c r="E26271" s="294"/>
      <c r="F26271" s="294"/>
    </row>
    <row r="26272">
      <c r="A26272" s="294" t="s">
        <v>26581</v>
      </c>
      <c r="B26272" s="294"/>
      <c r="C26272" s="294"/>
      <c r="D26272" s="294"/>
      <c r="E26272" s="294"/>
      <c r="F26272" s="294"/>
    </row>
    <row r="26273">
      <c r="A26273" s="294" t="s">
        <v>37749</v>
      </c>
      <c r="B26273" s="294"/>
      <c r="C26273" s="294"/>
      <c r="D26273" s="294"/>
      <c r="E26273" s="294"/>
      <c r="F26273" s="294"/>
    </row>
    <row r="26274">
      <c r="A26274" s="294" t="s">
        <v>31590</v>
      </c>
      <c r="B26274" s="294"/>
      <c r="C26274" s="294"/>
      <c r="D26274" s="294"/>
      <c r="E26274" s="294"/>
      <c r="F26274" s="294"/>
    </row>
    <row r="26275">
      <c r="A26275" s="294" t="s">
        <v>37750</v>
      </c>
      <c r="B26275" s="294"/>
      <c r="C26275" s="294"/>
      <c r="D26275" s="294"/>
      <c r="E26275" s="294"/>
      <c r="F26275" s="294"/>
    </row>
    <row r="26276">
      <c r="A26276" s="294" t="s">
        <v>37751</v>
      </c>
      <c r="B26276" s="294"/>
      <c r="C26276" s="294"/>
      <c r="D26276" s="294"/>
      <c r="E26276" s="294"/>
      <c r="F26276" s="294"/>
    </row>
    <row r="26277">
      <c r="A26277" s="294" t="s">
        <v>37752</v>
      </c>
      <c r="B26277" s="294"/>
      <c r="C26277" s="294"/>
      <c r="D26277" s="294"/>
      <c r="E26277" s="294"/>
      <c r="F26277" s="294"/>
    </row>
    <row r="26278">
      <c r="A26278" s="294" t="s">
        <v>29223</v>
      </c>
      <c r="B26278" s="294"/>
      <c r="C26278" s="294"/>
      <c r="D26278" s="294"/>
      <c r="E26278" s="294"/>
      <c r="F26278" s="294"/>
    </row>
    <row r="26279">
      <c r="A26279" s="294" t="s">
        <v>37753</v>
      </c>
      <c r="B26279" s="294"/>
      <c r="C26279" s="294"/>
      <c r="D26279" s="294"/>
      <c r="E26279" s="294"/>
      <c r="F26279" s="294"/>
    </row>
    <row r="26280">
      <c r="A26280" s="294" t="s">
        <v>37754</v>
      </c>
      <c r="B26280" s="294"/>
      <c r="C26280" s="294"/>
      <c r="D26280" s="294"/>
      <c r="E26280" s="294"/>
      <c r="F26280" s="294"/>
    </row>
    <row r="26281">
      <c r="A26281" s="294" t="s">
        <v>37755</v>
      </c>
      <c r="B26281" s="294"/>
      <c r="C26281" s="294"/>
      <c r="D26281" s="294"/>
      <c r="E26281" s="294"/>
      <c r="F26281" s="294"/>
    </row>
    <row r="26282">
      <c r="A26282" s="294" t="s">
        <v>37756</v>
      </c>
      <c r="B26282" s="294"/>
      <c r="C26282" s="294"/>
      <c r="D26282" s="294"/>
      <c r="E26282" s="294"/>
      <c r="F26282" s="294"/>
    </row>
    <row r="26283">
      <c r="A26283" s="294" t="s">
        <v>26577</v>
      </c>
      <c r="B26283" s="294"/>
      <c r="C26283" s="294"/>
      <c r="D26283" s="294"/>
      <c r="E26283" s="294"/>
      <c r="F26283" s="294"/>
    </row>
    <row r="26284">
      <c r="A26284" s="294" t="s">
        <v>37757</v>
      </c>
      <c r="B26284" s="294"/>
      <c r="C26284" s="294"/>
      <c r="D26284" s="294"/>
      <c r="E26284" s="294"/>
      <c r="F26284" s="294"/>
    </row>
    <row r="26285">
      <c r="A26285" s="294"/>
      <c r="B26285" s="294"/>
      <c r="C26285" s="294"/>
      <c r="D26285" s="294"/>
      <c r="E26285" s="294"/>
      <c r="F26285" s="294"/>
    </row>
    <row r="26286">
      <c r="A26286" s="294" t="s">
        <v>21326</v>
      </c>
      <c r="B26286" s="294"/>
      <c r="C26286" s="294"/>
      <c r="D26286" s="294"/>
      <c r="E26286" s="294"/>
      <c r="F26286" s="294"/>
    </row>
    <row r="26287">
      <c r="A26287" s="294"/>
      <c r="B26287" s="294"/>
      <c r="C26287" s="294"/>
      <c r="D26287" s="294"/>
      <c r="E26287" s="294"/>
      <c r="F26287" s="294"/>
    </row>
    <row r="26288">
      <c r="A26288" s="294" t="s">
        <v>37758</v>
      </c>
      <c r="B26288" s="294"/>
      <c r="C26288" s="294"/>
      <c r="D26288" s="294"/>
      <c r="E26288" s="294"/>
      <c r="F26288" s="294"/>
    </row>
    <row r="26289">
      <c r="A26289" s="294" t="s">
        <v>37759</v>
      </c>
      <c r="B26289" s="294"/>
      <c r="C26289" s="294"/>
      <c r="D26289" s="294"/>
      <c r="E26289" s="294"/>
      <c r="F26289" s="294"/>
    </row>
    <row r="26290">
      <c r="A26290" s="294" t="s">
        <v>37760</v>
      </c>
      <c r="B26290" s="294"/>
      <c r="C26290" s="294"/>
      <c r="D26290" s="294"/>
      <c r="E26290" s="294"/>
      <c r="F26290" s="294"/>
    </row>
    <row r="26291">
      <c r="A26291" s="294" t="s">
        <v>37761</v>
      </c>
      <c r="B26291" s="294"/>
      <c r="C26291" s="294"/>
      <c r="D26291" s="294"/>
      <c r="E26291" s="294"/>
      <c r="F26291" s="294"/>
    </row>
    <row r="26292">
      <c r="A26292" s="294" t="s">
        <v>37762</v>
      </c>
      <c r="B26292" s="294"/>
      <c r="C26292" s="294"/>
      <c r="D26292" s="294"/>
      <c r="E26292" s="294"/>
      <c r="F26292" s="294"/>
    </row>
    <row r="26293">
      <c r="A26293" s="294"/>
      <c r="B26293" s="294"/>
      <c r="C26293" s="294"/>
      <c r="D26293" s="294"/>
      <c r="E26293" s="294"/>
      <c r="F26293" s="294"/>
    </row>
    <row r="26294">
      <c r="A26294" s="294" t="s">
        <v>24089</v>
      </c>
      <c r="B26294" s="294"/>
      <c r="C26294" s="294"/>
      <c r="D26294" s="294"/>
      <c r="E26294" s="294"/>
      <c r="F26294" s="294"/>
    </row>
    <row r="26295">
      <c r="A26295" s="294"/>
      <c r="B26295" s="294"/>
      <c r="C26295" s="294"/>
      <c r="D26295" s="294"/>
      <c r="E26295" s="294"/>
      <c r="F26295" s="294"/>
    </row>
    <row r="26296">
      <c r="A26296" s="294" t="s">
        <v>37763</v>
      </c>
      <c r="B26296" s="294"/>
      <c r="C26296" s="294"/>
      <c r="D26296" s="294"/>
      <c r="E26296" s="294"/>
      <c r="F26296" s="294"/>
    </row>
    <row r="26297">
      <c r="A26297" s="294" t="s">
        <v>37764</v>
      </c>
      <c r="B26297" s="294"/>
      <c r="C26297" s="294"/>
      <c r="D26297" s="294"/>
      <c r="E26297" s="294"/>
      <c r="F26297" s="294"/>
    </row>
    <row r="26298">
      <c r="A26298" s="294" t="s">
        <v>37765</v>
      </c>
      <c r="B26298" s="294"/>
      <c r="C26298" s="294"/>
      <c r="D26298" s="294"/>
      <c r="E26298" s="294"/>
      <c r="F26298" s="294"/>
    </row>
    <row r="26299">
      <c r="A26299" s="294" t="s">
        <v>37766</v>
      </c>
      <c r="B26299" s="294"/>
      <c r="C26299" s="294"/>
      <c r="D26299" s="294"/>
      <c r="E26299" s="294"/>
      <c r="F26299" s="294"/>
    </row>
    <row r="26300">
      <c r="A26300" s="294" t="s">
        <v>37767</v>
      </c>
      <c r="B26300" s="294"/>
      <c r="C26300" s="294"/>
      <c r="D26300" s="294"/>
      <c r="E26300" s="294"/>
      <c r="F26300" s="294"/>
    </row>
    <row r="26301">
      <c r="A26301" s="294" t="s">
        <v>37768</v>
      </c>
      <c r="B26301" s="294"/>
      <c r="C26301" s="294"/>
      <c r="D26301" s="294"/>
      <c r="E26301" s="294"/>
      <c r="F26301" s="294"/>
    </row>
    <row r="26302">
      <c r="A26302" s="294" t="s">
        <v>37769</v>
      </c>
      <c r="B26302" s="294"/>
      <c r="C26302" s="294"/>
      <c r="D26302" s="294"/>
      <c r="E26302" s="294"/>
      <c r="F26302" s="294"/>
    </row>
    <row r="26303">
      <c r="A26303" s="294" t="s">
        <v>37770</v>
      </c>
      <c r="B26303" s="294"/>
      <c r="C26303" s="294"/>
      <c r="D26303" s="294"/>
      <c r="E26303" s="294"/>
      <c r="F26303" s="294"/>
    </row>
    <row r="26304">
      <c r="A26304" s="294" t="s">
        <v>37771</v>
      </c>
      <c r="B26304" s="294"/>
      <c r="C26304" s="294"/>
      <c r="D26304" s="294"/>
      <c r="E26304" s="294"/>
      <c r="F26304" s="294"/>
    </row>
    <row r="26305">
      <c r="A26305" s="294" t="s">
        <v>37772</v>
      </c>
      <c r="B26305" s="294"/>
      <c r="C26305" s="294"/>
      <c r="D26305" s="294"/>
      <c r="E26305" s="294"/>
      <c r="F26305" s="294"/>
    </row>
    <row r="26306">
      <c r="A26306" s="294" t="s">
        <v>37773</v>
      </c>
      <c r="B26306" s="294"/>
      <c r="C26306" s="294"/>
      <c r="D26306" s="294"/>
      <c r="E26306" s="294"/>
      <c r="F26306" s="294"/>
    </row>
    <row r="26307">
      <c r="A26307" s="294"/>
      <c r="B26307" s="294"/>
      <c r="C26307" s="294"/>
      <c r="D26307" s="294"/>
      <c r="E26307" s="294"/>
      <c r="F26307" s="294"/>
    </row>
    <row r="26308">
      <c r="A26308" s="294" t="s">
        <v>25653</v>
      </c>
      <c r="B26308" s="294"/>
      <c r="C26308" s="294"/>
      <c r="D26308" s="294"/>
      <c r="E26308" s="294"/>
      <c r="F26308" s="294"/>
    </row>
    <row r="26309">
      <c r="A26309" s="294" t="s">
        <v>23322</v>
      </c>
      <c r="B26309" s="294"/>
      <c r="C26309" s="294"/>
      <c r="D26309" s="294"/>
      <c r="E26309" s="294"/>
      <c r="F26309" s="294"/>
    </row>
    <row r="26310">
      <c r="A26310" s="294"/>
      <c r="B26310" s="294"/>
      <c r="C26310" s="294"/>
      <c r="D26310" s="294"/>
      <c r="E26310" s="294"/>
      <c r="F26310" s="294"/>
    </row>
    <row r="26311">
      <c r="A26311" s="294" t="s">
        <v>37774</v>
      </c>
      <c r="B26311" s="294"/>
      <c r="C26311" s="294"/>
      <c r="D26311" s="294"/>
      <c r="E26311" s="294"/>
      <c r="F26311" s="294"/>
    </row>
    <row r="26312">
      <c r="A26312" s="294" t="s">
        <v>37775</v>
      </c>
      <c r="B26312" s="294"/>
      <c r="C26312" s="294"/>
      <c r="D26312" s="294"/>
      <c r="E26312" s="294"/>
      <c r="F26312" s="294"/>
    </row>
    <row r="26313">
      <c r="A26313" s="294" t="s">
        <v>37776</v>
      </c>
      <c r="B26313" s="294"/>
      <c r="C26313" s="294"/>
      <c r="D26313" s="294"/>
      <c r="E26313" s="294"/>
      <c r="F26313" s="294"/>
    </row>
    <row r="26314">
      <c r="A26314" s="294" t="s">
        <v>37777</v>
      </c>
      <c r="B26314" s="294"/>
      <c r="C26314" s="294"/>
      <c r="D26314" s="294"/>
      <c r="E26314" s="294"/>
      <c r="F26314" s="294"/>
    </row>
    <row r="26315">
      <c r="A26315" s="294" t="s">
        <v>37778</v>
      </c>
      <c r="B26315" s="294"/>
      <c r="C26315" s="294"/>
      <c r="D26315" s="294"/>
      <c r="E26315" s="294"/>
      <c r="F26315" s="294"/>
    </row>
    <row r="26316">
      <c r="A26316" s="294" t="s">
        <v>37779</v>
      </c>
      <c r="B26316" s="294"/>
      <c r="C26316" s="294"/>
      <c r="D26316" s="294"/>
      <c r="E26316" s="294"/>
      <c r="F26316" s="294"/>
    </row>
    <row r="26317">
      <c r="A26317" s="294" t="s">
        <v>37780</v>
      </c>
      <c r="B26317" s="294"/>
      <c r="C26317" s="294"/>
      <c r="D26317" s="294"/>
      <c r="E26317" s="294"/>
      <c r="F26317" s="294"/>
    </row>
    <row r="26318">
      <c r="A26318" s="294"/>
      <c r="B26318" s="294"/>
      <c r="C26318" s="294"/>
      <c r="D26318" s="294"/>
      <c r="E26318" s="294"/>
      <c r="F26318" s="294"/>
    </row>
    <row r="26319">
      <c r="A26319" s="294" t="s">
        <v>23201</v>
      </c>
      <c r="B26319" s="294"/>
      <c r="C26319" s="294"/>
      <c r="D26319" s="294"/>
      <c r="E26319" s="294"/>
      <c r="F26319" s="294"/>
    </row>
    <row r="26320">
      <c r="A26320" s="294"/>
      <c r="B26320" s="294"/>
      <c r="C26320" s="294"/>
      <c r="D26320" s="294"/>
      <c r="E26320" s="294"/>
      <c r="F26320" s="294"/>
    </row>
    <row r="26321">
      <c r="A26321" s="294" t="s">
        <v>37667</v>
      </c>
      <c r="B26321" s="294"/>
      <c r="C26321" s="294"/>
      <c r="D26321" s="294"/>
      <c r="E26321" s="294"/>
      <c r="F26321" s="294"/>
    </row>
    <row r="26322">
      <c r="A26322" s="294" t="s">
        <v>37781</v>
      </c>
      <c r="B26322" s="294"/>
      <c r="C26322" s="294"/>
      <c r="D26322" s="294"/>
      <c r="E26322" s="294"/>
      <c r="F26322" s="294"/>
    </row>
    <row r="26323">
      <c r="A26323" s="294" t="s">
        <v>37782</v>
      </c>
      <c r="B26323" s="294"/>
      <c r="C26323" s="294"/>
      <c r="D26323" s="294"/>
      <c r="E26323" s="294"/>
      <c r="F26323" s="294"/>
    </row>
    <row r="26324">
      <c r="A26324" s="294" t="s">
        <v>37783</v>
      </c>
      <c r="B26324" s="294"/>
      <c r="C26324" s="294"/>
      <c r="D26324" s="294"/>
      <c r="E26324" s="294"/>
      <c r="F26324" s="294"/>
    </row>
    <row r="26325">
      <c r="A26325" s="294" t="s">
        <v>37784</v>
      </c>
      <c r="B26325" s="294"/>
      <c r="C26325" s="294"/>
      <c r="D26325" s="294"/>
      <c r="E26325" s="294"/>
      <c r="F26325" s="294"/>
    </row>
    <row r="26326">
      <c r="A26326" s="294" t="s">
        <v>37785</v>
      </c>
      <c r="B26326" s="294"/>
      <c r="C26326" s="294"/>
      <c r="D26326" s="294"/>
      <c r="E26326" s="294"/>
      <c r="F26326" s="294"/>
    </row>
    <row r="26327">
      <c r="A26327" s="294"/>
      <c r="B26327" s="294"/>
      <c r="C26327" s="294"/>
      <c r="D26327" s="294"/>
      <c r="E26327" s="294"/>
      <c r="F26327" s="294"/>
    </row>
    <row r="26328">
      <c r="A26328" s="294" t="s">
        <v>24089</v>
      </c>
      <c r="B26328" s="294"/>
      <c r="C26328" s="294"/>
      <c r="D26328" s="294"/>
      <c r="E26328" s="294"/>
      <c r="F26328" s="294"/>
    </row>
    <row r="26329">
      <c r="A26329" s="294"/>
      <c r="B26329" s="294"/>
      <c r="C26329" s="294"/>
      <c r="D26329" s="294"/>
      <c r="E26329" s="294"/>
      <c r="F26329" s="294"/>
    </row>
    <row r="26330">
      <c r="A26330" s="294" t="s">
        <v>37786</v>
      </c>
      <c r="B26330" s="294"/>
      <c r="C26330" s="294"/>
      <c r="D26330" s="294"/>
      <c r="E26330" s="294"/>
      <c r="F26330" s="294"/>
    </row>
    <row r="26331">
      <c r="A26331" s="294" t="s">
        <v>37787</v>
      </c>
      <c r="B26331" s="294"/>
      <c r="C26331" s="294"/>
      <c r="D26331" s="294"/>
      <c r="E26331" s="294"/>
      <c r="F26331" s="294"/>
    </row>
    <row r="26332">
      <c r="A26332" s="294" t="s">
        <v>37788</v>
      </c>
      <c r="B26332" s="294"/>
      <c r="C26332" s="294"/>
      <c r="D26332" s="294"/>
      <c r="E26332" s="294"/>
      <c r="F26332" s="294"/>
    </row>
    <row r="26333">
      <c r="A26333" s="294" t="s">
        <v>37789</v>
      </c>
      <c r="B26333" s="294"/>
      <c r="C26333" s="294"/>
      <c r="D26333" s="294"/>
      <c r="E26333" s="294"/>
      <c r="F26333" s="294"/>
    </row>
    <row r="26334">
      <c r="A26334" s="294" t="s">
        <v>37790</v>
      </c>
      <c r="B26334" s="294"/>
      <c r="C26334" s="294"/>
      <c r="D26334" s="294"/>
      <c r="E26334" s="294"/>
      <c r="F26334" s="294"/>
    </row>
    <row r="26335">
      <c r="A26335" s="294" t="s">
        <v>37791</v>
      </c>
      <c r="B26335" s="294"/>
      <c r="C26335" s="294"/>
      <c r="D26335" s="294"/>
      <c r="E26335" s="294"/>
      <c r="F26335" s="294"/>
    </row>
    <row r="26336">
      <c r="A26336" s="294" t="s">
        <v>37792</v>
      </c>
      <c r="B26336" s="294"/>
      <c r="C26336" s="294"/>
      <c r="D26336" s="294"/>
      <c r="E26336" s="294"/>
      <c r="F26336" s="294"/>
    </row>
    <row r="26337">
      <c r="A26337" s="294" t="s">
        <v>37793</v>
      </c>
      <c r="B26337" s="294"/>
      <c r="C26337" s="294"/>
      <c r="D26337" s="294"/>
      <c r="E26337" s="294"/>
      <c r="F26337" s="294"/>
    </row>
    <row r="26338">
      <c r="A26338" s="294" t="s">
        <v>37794</v>
      </c>
      <c r="B26338" s="294"/>
      <c r="C26338" s="294"/>
      <c r="D26338" s="294"/>
      <c r="E26338" s="294"/>
      <c r="F26338" s="294"/>
    </row>
    <row r="26339">
      <c r="A26339" s="294" t="s">
        <v>37795</v>
      </c>
      <c r="B26339" s="294"/>
      <c r="C26339" s="294"/>
      <c r="D26339" s="294"/>
      <c r="E26339" s="294"/>
      <c r="F26339" s="294"/>
    </row>
    <row r="26340">
      <c r="A26340" s="294" t="s">
        <v>37796</v>
      </c>
      <c r="B26340" s="294"/>
      <c r="C26340" s="294"/>
      <c r="D26340" s="294"/>
      <c r="E26340" s="294"/>
      <c r="F26340" s="294"/>
    </row>
    <row r="26341">
      <c r="A26341" s="294" t="s">
        <v>37797</v>
      </c>
      <c r="B26341" s="294"/>
      <c r="C26341" s="294"/>
      <c r="D26341" s="294"/>
      <c r="E26341" s="294"/>
      <c r="F26341" s="294"/>
    </row>
    <row r="26342">
      <c r="A26342" s="294" t="s">
        <v>37798</v>
      </c>
      <c r="B26342" s="294"/>
      <c r="C26342" s="294"/>
      <c r="D26342" s="294"/>
      <c r="E26342" s="294"/>
      <c r="F26342" s="294"/>
    </row>
    <row r="26343">
      <c r="A26343" s="294" t="s">
        <v>37799</v>
      </c>
      <c r="B26343" s="294"/>
      <c r="C26343" s="294"/>
      <c r="D26343" s="294"/>
      <c r="E26343" s="294"/>
      <c r="F26343" s="294"/>
    </row>
    <row r="26344">
      <c r="A26344" s="294" t="s">
        <v>37800</v>
      </c>
      <c r="B26344" s="294"/>
      <c r="C26344" s="294"/>
      <c r="D26344" s="294"/>
      <c r="E26344" s="294"/>
      <c r="F26344" s="294"/>
    </row>
    <row r="26345">
      <c r="A26345" s="294"/>
      <c r="B26345" s="294"/>
      <c r="C26345" s="294"/>
      <c r="D26345" s="294"/>
      <c r="E26345" s="294"/>
      <c r="F26345" s="294"/>
    </row>
    <row r="26346">
      <c r="A26346" s="294" t="s">
        <v>32418</v>
      </c>
      <c r="B26346" s="294"/>
      <c r="C26346" s="294"/>
      <c r="D26346" s="294"/>
      <c r="E26346" s="294"/>
      <c r="F26346" s="294"/>
    </row>
    <row r="26347">
      <c r="A26347" s="294"/>
      <c r="B26347" s="294"/>
      <c r="C26347" s="294"/>
      <c r="D26347" s="294"/>
      <c r="E26347" s="294"/>
      <c r="F26347" s="294"/>
    </row>
    <row r="26348">
      <c r="A26348" s="294" t="s">
        <v>37801</v>
      </c>
      <c r="B26348" s="294"/>
      <c r="C26348" s="294"/>
      <c r="D26348" s="294"/>
      <c r="E26348" s="294"/>
      <c r="F26348" s="294"/>
    </row>
    <row r="26349">
      <c r="A26349" s="294" t="s">
        <v>37802</v>
      </c>
      <c r="B26349" s="294"/>
      <c r="C26349" s="294"/>
      <c r="D26349" s="294"/>
      <c r="E26349" s="294"/>
      <c r="F26349" s="294"/>
    </row>
    <row r="26350">
      <c r="A26350" s="294" t="s">
        <v>37803</v>
      </c>
      <c r="B26350" s="294"/>
      <c r="C26350" s="294"/>
      <c r="D26350" s="294"/>
      <c r="E26350" s="294"/>
      <c r="F26350" s="294"/>
    </row>
    <row r="26351">
      <c r="A26351" s="294" t="s">
        <v>37804</v>
      </c>
      <c r="B26351" s="294"/>
      <c r="C26351" s="294"/>
      <c r="D26351" s="294"/>
      <c r="E26351" s="294"/>
      <c r="F26351" s="294"/>
    </row>
    <row r="26352">
      <c r="A26352" s="294" t="s">
        <v>37805</v>
      </c>
      <c r="B26352" s="294"/>
      <c r="C26352" s="294"/>
      <c r="D26352" s="294"/>
      <c r="E26352" s="294"/>
      <c r="F26352" s="294"/>
    </row>
    <row r="26353">
      <c r="A26353" s="294" t="s">
        <v>37806</v>
      </c>
      <c r="B26353" s="294"/>
      <c r="C26353" s="294"/>
      <c r="D26353" s="294"/>
      <c r="E26353" s="294"/>
      <c r="F26353" s="294"/>
    </row>
    <row r="26354">
      <c r="A26354" s="294" t="s">
        <v>35692</v>
      </c>
      <c r="B26354" s="294"/>
      <c r="C26354" s="294"/>
      <c r="D26354" s="294"/>
      <c r="E26354" s="294"/>
      <c r="F26354" s="294"/>
    </row>
    <row r="26355">
      <c r="A26355" s="294" t="s">
        <v>37807</v>
      </c>
      <c r="B26355" s="294"/>
      <c r="C26355" s="294"/>
      <c r="D26355" s="294"/>
      <c r="E26355" s="294"/>
      <c r="F26355" s="294"/>
    </row>
    <row r="26356">
      <c r="A26356" s="294" t="s">
        <v>37808</v>
      </c>
      <c r="B26356" s="294"/>
      <c r="C26356" s="294"/>
      <c r="D26356" s="294"/>
      <c r="E26356" s="294"/>
      <c r="F26356" s="294"/>
    </row>
    <row r="26357">
      <c r="A26357" s="294" t="s">
        <v>37809</v>
      </c>
      <c r="B26357" s="294"/>
      <c r="C26357" s="294"/>
      <c r="D26357" s="294"/>
      <c r="E26357" s="294"/>
      <c r="F26357" s="294"/>
    </row>
    <row r="26358">
      <c r="A26358" s="294" t="s">
        <v>37810</v>
      </c>
      <c r="B26358" s="294"/>
      <c r="C26358" s="294"/>
      <c r="D26358" s="294"/>
      <c r="E26358" s="294"/>
      <c r="F26358" s="294"/>
    </row>
    <row r="26359">
      <c r="A26359" s="294" t="s">
        <v>37811</v>
      </c>
      <c r="B26359" s="294"/>
      <c r="C26359" s="294"/>
      <c r="D26359" s="294"/>
      <c r="E26359" s="294"/>
      <c r="F26359" s="294"/>
    </row>
    <row r="26360">
      <c r="A26360" s="294" t="s">
        <v>37812</v>
      </c>
      <c r="B26360" s="294"/>
      <c r="C26360" s="294"/>
      <c r="D26360" s="294"/>
      <c r="E26360" s="294"/>
      <c r="F26360" s="294"/>
    </row>
    <row r="26361">
      <c r="A26361" s="294" t="s">
        <v>37813</v>
      </c>
      <c r="B26361" s="294"/>
      <c r="C26361" s="294"/>
      <c r="D26361" s="294"/>
      <c r="E26361" s="294"/>
      <c r="F26361" s="294"/>
    </row>
    <row r="26362">
      <c r="A26362" s="294" t="s">
        <v>37814</v>
      </c>
      <c r="B26362" s="294"/>
      <c r="C26362" s="294"/>
      <c r="D26362" s="294"/>
      <c r="E26362" s="294"/>
      <c r="F26362" s="294"/>
    </row>
    <row r="26363">
      <c r="A26363" s="294" t="s">
        <v>37815</v>
      </c>
      <c r="B26363" s="294"/>
      <c r="C26363" s="294"/>
      <c r="D26363" s="294"/>
      <c r="E26363" s="294"/>
      <c r="F26363" s="294"/>
    </row>
    <row r="26364">
      <c r="A26364" s="294" t="s">
        <v>37816</v>
      </c>
      <c r="B26364" s="294"/>
      <c r="C26364" s="294"/>
      <c r="D26364" s="294"/>
      <c r="E26364" s="294"/>
      <c r="F26364" s="294"/>
    </row>
    <row r="26365">
      <c r="A26365" s="294" t="s">
        <v>37817</v>
      </c>
      <c r="B26365" s="294"/>
      <c r="C26365" s="294"/>
      <c r="D26365" s="294"/>
      <c r="E26365" s="294"/>
      <c r="F26365" s="294"/>
    </row>
    <row r="26366">
      <c r="A26366" s="294" t="s">
        <v>37818</v>
      </c>
      <c r="B26366" s="294"/>
      <c r="C26366" s="294"/>
      <c r="D26366" s="294"/>
      <c r="E26366" s="294"/>
      <c r="F26366" s="294"/>
    </row>
    <row r="26367">
      <c r="A26367" s="294" t="s">
        <v>37819</v>
      </c>
      <c r="B26367" s="294"/>
      <c r="C26367" s="294"/>
      <c r="D26367" s="294"/>
      <c r="E26367" s="294"/>
      <c r="F26367" s="294"/>
    </row>
    <row r="26368">
      <c r="A26368" s="294" t="s">
        <v>37820</v>
      </c>
      <c r="B26368" s="294"/>
      <c r="C26368" s="294"/>
      <c r="D26368" s="294"/>
      <c r="E26368" s="294"/>
      <c r="F26368" s="294"/>
    </row>
    <row r="26369">
      <c r="A26369" s="294" t="s">
        <v>23052</v>
      </c>
      <c r="B26369" s="294"/>
      <c r="C26369" s="294"/>
      <c r="D26369" s="294"/>
      <c r="E26369" s="294"/>
      <c r="F26369" s="294"/>
    </row>
    <row r="26370">
      <c r="A26370" s="294" t="s">
        <v>37821</v>
      </c>
      <c r="B26370" s="294"/>
      <c r="C26370" s="294"/>
      <c r="D26370" s="294"/>
      <c r="E26370" s="294"/>
      <c r="F26370" s="294"/>
    </row>
    <row r="26371">
      <c r="A26371" s="294" t="s">
        <v>37822</v>
      </c>
      <c r="B26371" s="294"/>
      <c r="C26371" s="294"/>
      <c r="D26371" s="294"/>
      <c r="E26371" s="294"/>
      <c r="F26371" s="294"/>
    </row>
    <row r="26372">
      <c r="A26372" s="294" t="s">
        <v>37823</v>
      </c>
      <c r="B26372" s="294"/>
      <c r="C26372" s="294"/>
      <c r="D26372" s="294"/>
      <c r="E26372" s="294"/>
      <c r="F26372" s="294"/>
    </row>
    <row r="26373">
      <c r="A26373" s="294"/>
      <c r="B26373" s="294"/>
      <c r="C26373" s="294"/>
      <c r="D26373" s="294"/>
      <c r="E26373" s="294"/>
      <c r="F26373" s="294"/>
    </row>
    <row r="26374">
      <c r="A26374" s="294" t="s">
        <v>28124</v>
      </c>
      <c r="B26374" s="294"/>
      <c r="C26374" s="294"/>
      <c r="D26374" s="294"/>
      <c r="E26374" s="294"/>
      <c r="F26374" s="294"/>
    </row>
    <row r="26375">
      <c r="A26375" s="294" t="s">
        <v>37824</v>
      </c>
      <c r="B26375" s="294"/>
      <c r="C26375" s="294"/>
      <c r="D26375" s="294"/>
      <c r="E26375" s="294"/>
      <c r="F26375" s="294"/>
    </row>
    <row r="26376">
      <c r="A26376" s="294" t="s">
        <v>21618</v>
      </c>
      <c r="B26376" s="294"/>
      <c r="C26376" s="294"/>
      <c r="D26376" s="294"/>
      <c r="E26376" s="294"/>
      <c r="F26376" s="294"/>
    </row>
    <row r="26377">
      <c r="A26377" s="294" t="s">
        <v>37825</v>
      </c>
      <c r="B26377" s="294"/>
      <c r="C26377" s="294"/>
      <c r="D26377" s="294"/>
      <c r="E26377" s="294"/>
      <c r="F26377" s="294"/>
    </row>
    <row r="26378">
      <c r="A26378" s="294"/>
      <c r="B26378" s="294"/>
      <c r="C26378" s="294"/>
      <c r="D26378" s="294"/>
      <c r="E26378" s="294"/>
      <c r="F26378" s="294"/>
    </row>
    <row r="26379">
      <c r="A26379" s="294" t="s">
        <v>22512</v>
      </c>
      <c r="B26379" s="294"/>
      <c r="C26379" s="294"/>
      <c r="D26379" s="294"/>
      <c r="E26379" s="294"/>
      <c r="F26379" s="294"/>
    </row>
    <row r="26380">
      <c r="A26380" s="294" t="s">
        <v>24873</v>
      </c>
      <c r="B26380" s="294"/>
      <c r="C26380" s="294"/>
      <c r="D26380" s="294"/>
      <c r="E26380" s="294"/>
      <c r="F26380" s="294"/>
    </row>
    <row r="26381">
      <c r="A26381" s="294"/>
      <c r="B26381" s="294"/>
      <c r="C26381" s="294"/>
      <c r="D26381" s="294"/>
      <c r="E26381" s="294"/>
      <c r="F26381" s="294"/>
    </row>
    <row r="26382">
      <c r="A26382" s="294" t="s">
        <v>37826</v>
      </c>
      <c r="B26382" s="294"/>
      <c r="C26382" s="294"/>
      <c r="D26382" s="294"/>
      <c r="E26382" s="294"/>
      <c r="F26382" s="294"/>
    </row>
    <row r="26383">
      <c r="A26383" s="294" t="s">
        <v>37827</v>
      </c>
      <c r="B26383" s="294"/>
      <c r="C26383" s="294"/>
      <c r="D26383" s="294"/>
      <c r="E26383" s="294"/>
      <c r="F26383" s="294"/>
    </row>
    <row r="26384">
      <c r="A26384" s="294" t="s">
        <v>37828</v>
      </c>
      <c r="B26384" s="294"/>
      <c r="C26384" s="294"/>
      <c r="D26384" s="294"/>
      <c r="E26384" s="294"/>
      <c r="F26384" s="294"/>
    </row>
    <row r="26385">
      <c r="A26385" s="294" t="s">
        <v>37829</v>
      </c>
      <c r="B26385" s="294"/>
      <c r="C26385" s="294"/>
      <c r="D26385" s="294"/>
      <c r="E26385" s="294"/>
      <c r="F26385" s="294"/>
    </row>
    <row r="26386">
      <c r="A26386" s="294" t="s">
        <v>37830</v>
      </c>
      <c r="B26386" s="294"/>
      <c r="C26386" s="294"/>
      <c r="D26386" s="294"/>
      <c r="E26386" s="294"/>
      <c r="F26386" s="294"/>
    </row>
    <row r="26387">
      <c r="A26387" s="294" t="s">
        <v>37831</v>
      </c>
      <c r="B26387" s="294"/>
      <c r="C26387" s="294"/>
      <c r="D26387" s="294"/>
      <c r="E26387" s="294"/>
      <c r="F26387" s="294"/>
    </row>
    <row r="26388">
      <c r="A26388" s="294" t="s">
        <v>37832</v>
      </c>
      <c r="B26388" s="294"/>
      <c r="C26388" s="294"/>
      <c r="D26388" s="294"/>
      <c r="E26388" s="294"/>
      <c r="F26388" s="294"/>
    </row>
    <row r="26389">
      <c r="A26389" s="294" t="s">
        <v>37833</v>
      </c>
      <c r="B26389" s="294"/>
      <c r="C26389" s="294"/>
      <c r="D26389" s="294"/>
      <c r="E26389" s="294"/>
      <c r="F26389" s="294"/>
    </row>
    <row r="26390">
      <c r="A26390" s="294" t="s">
        <v>37834</v>
      </c>
      <c r="B26390" s="294"/>
      <c r="C26390" s="294"/>
      <c r="D26390" s="294"/>
      <c r="E26390" s="294"/>
      <c r="F26390" s="294"/>
    </row>
    <row r="26391">
      <c r="A26391" s="294"/>
      <c r="B26391" s="294"/>
      <c r="C26391" s="294"/>
      <c r="D26391" s="294"/>
      <c r="E26391" s="294"/>
      <c r="F26391" s="294"/>
    </row>
    <row r="26392">
      <c r="A26392" s="294" t="s">
        <v>23148</v>
      </c>
      <c r="B26392" s="294"/>
      <c r="C26392" s="294"/>
      <c r="D26392" s="294"/>
      <c r="E26392" s="294"/>
      <c r="F26392" s="294"/>
    </row>
    <row r="26393">
      <c r="A26393" s="294" t="s">
        <v>23149</v>
      </c>
      <c r="B26393" s="294"/>
      <c r="C26393" s="294"/>
      <c r="D26393" s="294"/>
      <c r="E26393" s="294"/>
      <c r="F26393" s="294"/>
    </row>
    <row r="26394">
      <c r="A26394" s="294"/>
      <c r="B26394" s="294"/>
      <c r="C26394" s="294"/>
      <c r="D26394" s="294"/>
      <c r="E26394" s="294"/>
      <c r="F26394" s="294"/>
    </row>
    <row r="26395">
      <c r="A26395" s="294" t="s">
        <v>22613</v>
      </c>
      <c r="B26395" s="294"/>
      <c r="C26395" s="294"/>
      <c r="D26395" s="294"/>
      <c r="E26395" s="294"/>
      <c r="F26395" s="294"/>
    </row>
    <row r="26396">
      <c r="A26396" s="294" t="s">
        <v>37835</v>
      </c>
      <c r="B26396" s="294"/>
      <c r="C26396" s="294"/>
      <c r="D26396" s="294"/>
      <c r="E26396" s="294"/>
      <c r="F26396" s="294"/>
    </row>
    <row r="26397">
      <c r="A26397" s="294" t="s">
        <v>37836</v>
      </c>
      <c r="B26397" s="294"/>
      <c r="C26397" s="294"/>
      <c r="D26397" s="294"/>
      <c r="E26397" s="294"/>
      <c r="F26397" s="294"/>
    </row>
    <row r="26398">
      <c r="A26398" s="294" t="s">
        <v>37837</v>
      </c>
      <c r="B26398" s="294"/>
      <c r="C26398" s="294"/>
      <c r="D26398" s="294"/>
      <c r="E26398" s="294"/>
      <c r="F26398" s="294"/>
    </row>
    <row r="26399">
      <c r="A26399" s="294" t="s">
        <v>37838</v>
      </c>
      <c r="B26399" s="294"/>
      <c r="C26399" s="294"/>
      <c r="D26399" s="294"/>
      <c r="E26399" s="294"/>
      <c r="F26399" s="294"/>
    </row>
    <row r="26400">
      <c r="A26400" s="294" t="s">
        <v>37839</v>
      </c>
      <c r="B26400" s="294"/>
      <c r="C26400" s="294"/>
      <c r="D26400" s="294"/>
      <c r="E26400" s="294"/>
      <c r="F26400" s="294"/>
    </row>
    <row r="26401">
      <c r="A26401" s="294" t="s">
        <v>37840</v>
      </c>
      <c r="B26401" s="294"/>
      <c r="C26401" s="294"/>
      <c r="D26401" s="294"/>
      <c r="E26401" s="294"/>
      <c r="F26401" s="294"/>
    </row>
    <row r="26402">
      <c r="A26402" s="294"/>
      <c r="B26402" s="294"/>
      <c r="C26402" s="294"/>
      <c r="D26402" s="294"/>
      <c r="E26402" s="294"/>
      <c r="F26402" s="294"/>
    </row>
    <row r="26403">
      <c r="A26403" s="294" t="s">
        <v>23362</v>
      </c>
      <c r="B26403" s="294"/>
      <c r="C26403" s="294"/>
      <c r="D26403" s="294"/>
      <c r="E26403" s="294"/>
      <c r="F26403" s="294"/>
    </row>
    <row r="26404">
      <c r="A26404" s="294" t="s">
        <v>23068</v>
      </c>
      <c r="B26404" s="294"/>
      <c r="C26404" s="294"/>
      <c r="D26404" s="294"/>
      <c r="E26404" s="294"/>
      <c r="F26404" s="294"/>
    </row>
    <row r="26405">
      <c r="A26405" s="294"/>
      <c r="B26405" s="294"/>
      <c r="C26405" s="294"/>
      <c r="D26405" s="294"/>
      <c r="E26405" s="294"/>
      <c r="F26405" s="294"/>
    </row>
    <row r="26406">
      <c r="A26406" s="294" t="s">
        <v>37841</v>
      </c>
      <c r="B26406" s="294"/>
      <c r="C26406" s="294"/>
      <c r="D26406" s="294"/>
      <c r="E26406" s="294"/>
      <c r="F26406" s="294"/>
    </row>
    <row r="26407">
      <c r="A26407" s="294" t="s">
        <v>37842</v>
      </c>
      <c r="B26407" s="294"/>
      <c r="C26407" s="294"/>
      <c r="D26407" s="294"/>
      <c r="E26407" s="294"/>
      <c r="F26407" s="294"/>
    </row>
    <row r="26408">
      <c r="A26408" s="294" t="s">
        <v>37843</v>
      </c>
      <c r="B26408" s="294"/>
      <c r="C26408" s="294"/>
      <c r="D26408" s="294"/>
      <c r="E26408" s="294"/>
      <c r="F26408" s="294"/>
    </row>
    <row r="26409">
      <c r="A26409" s="294" t="s">
        <v>37844</v>
      </c>
      <c r="B26409" s="294"/>
      <c r="C26409" s="294"/>
      <c r="D26409" s="294"/>
      <c r="E26409" s="294"/>
      <c r="F26409" s="294"/>
    </row>
    <row r="26410">
      <c r="A26410" s="294" t="s">
        <v>37845</v>
      </c>
      <c r="B26410" s="294"/>
      <c r="C26410" s="294"/>
      <c r="D26410" s="294"/>
      <c r="E26410" s="294"/>
      <c r="F26410" s="294"/>
    </row>
    <row r="26411">
      <c r="A26411" s="294" t="s">
        <v>37846</v>
      </c>
      <c r="B26411" s="294"/>
      <c r="C26411" s="294"/>
      <c r="D26411" s="294"/>
      <c r="E26411" s="294"/>
      <c r="F26411" s="294"/>
    </row>
    <row r="26412">
      <c r="A26412" s="294" t="s">
        <v>37847</v>
      </c>
      <c r="B26412" s="294"/>
      <c r="C26412" s="294"/>
      <c r="D26412" s="294"/>
      <c r="E26412" s="294"/>
      <c r="F26412" s="294"/>
    </row>
    <row r="26413">
      <c r="A26413" s="294" t="s">
        <v>37848</v>
      </c>
      <c r="B26413" s="294"/>
      <c r="C26413" s="294"/>
      <c r="D26413" s="294"/>
      <c r="E26413" s="294"/>
      <c r="F26413" s="294"/>
    </row>
    <row r="26414">
      <c r="A26414" s="294" t="s">
        <v>37849</v>
      </c>
      <c r="B26414" s="294"/>
      <c r="C26414" s="294"/>
      <c r="D26414" s="294"/>
      <c r="E26414" s="294"/>
      <c r="F26414" s="294"/>
    </row>
    <row r="26415">
      <c r="A26415" s="294"/>
      <c r="B26415" s="294"/>
      <c r="C26415" s="294"/>
      <c r="D26415" s="294"/>
      <c r="E26415" s="294"/>
      <c r="F26415" s="294"/>
    </row>
    <row r="26416">
      <c r="A26416" s="294" t="s">
        <v>37850</v>
      </c>
      <c r="B26416" s="294"/>
      <c r="C26416" s="294"/>
      <c r="D26416" s="294"/>
      <c r="E26416" s="294"/>
      <c r="F26416" s="294"/>
    </row>
    <row r="26417">
      <c r="A26417" s="294" t="s">
        <v>37851</v>
      </c>
      <c r="B26417" s="294"/>
      <c r="C26417" s="294"/>
      <c r="D26417" s="294"/>
      <c r="E26417" s="294"/>
      <c r="F26417" s="294"/>
    </row>
    <row r="26418">
      <c r="A26418" s="294" t="s">
        <v>37852</v>
      </c>
      <c r="B26418" s="294"/>
      <c r="C26418" s="294"/>
      <c r="D26418" s="294"/>
      <c r="E26418" s="294"/>
      <c r="F26418" s="294"/>
    </row>
    <row r="26419">
      <c r="A26419" s="294"/>
      <c r="B26419" s="294"/>
      <c r="C26419" s="294"/>
      <c r="D26419" s="294"/>
      <c r="E26419" s="294"/>
      <c r="F26419" s="294"/>
    </row>
    <row r="26420">
      <c r="A26420" s="294" t="s">
        <v>21401</v>
      </c>
      <c r="B26420" s="294"/>
      <c r="C26420" s="294"/>
      <c r="D26420" s="294"/>
      <c r="E26420" s="294"/>
      <c r="F26420" s="294"/>
    </row>
    <row r="26421">
      <c r="A26421" s="294"/>
      <c r="B26421" s="294"/>
      <c r="C26421" s="294"/>
      <c r="D26421" s="294"/>
      <c r="E26421" s="294"/>
      <c r="F26421" s="294"/>
    </row>
    <row r="26422">
      <c r="A26422" s="294" t="s">
        <v>24056</v>
      </c>
      <c r="B26422" s="294"/>
      <c r="C26422" s="294"/>
      <c r="D26422" s="294"/>
      <c r="E26422" s="294"/>
      <c r="F26422" s="294"/>
    </row>
    <row r="26423">
      <c r="A26423" s="294" t="s">
        <v>37853</v>
      </c>
      <c r="B26423" s="294"/>
      <c r="C26423" s="294"/>
      <c r="D26423" s="294"/>
      <c r="E26423" s="294"/>
      <c r="F26423" s="294"/>
    </row>
    <row r="26424">
      <c r="A26424" s="294" t="s">
        <v>27102</v>
      </c>
      <c r="B26424" s="294"/>
      <c r="C26424" s="294"/>
      <c r="D26424" s="294"/>
      <c r="E26424" s="294"/>
      <c r="F26424" s="294"/>
    </row>
    <row r="26425">
      <c r="A26425" s="294" t="s">
        <v>37854</v>
      </c>
      <c r="B26425" s="294"/>
      <c r="C26425" s="294"/>
      <c r="D26425" s="294"/>
      <c r="E26425" s="294"/>
      <c r="F26425" s="294"/>
    </row>
    <row r="26426">
      <c r="A26426" s="294" t="s">
        <v>37855</v>
      </c>
      <c r="B26426" s="294"/>
      <c r="C26426" s="294"/>
      <c r="D26426" s="294"/>
      <c r="E26426" s="294"/>
      <c r="F26426" s="294"/>
    </row>
    <row r="26427">
      <c r="A26427" s="294" t="s">
        <v>37856</v>
      </c>
      <c r="B26427" s="294"/>
      <c r="C26427" s="294"/>
      <c r="D26427" s="294"/>
      <c r="E26427" s="294"/>
      <c r="F26427" s="294"/>
    </row>
    <row r="26428">
      <c r="A26428" s="294" t="s">
        <v>37857</v>
      </c>
      <c r="B26428" s="294"/>
      <c r="C26428" s="294"/>
      <c r="D26428" s="294"/>
      <c r="E26428" s="294"/>
      <c r="F26428" s="294"/>
    </row>
    <row r="26429">
      <c r="A26429" s="294" t="s">
        <v>37858</v>
      </c>
      <c r="B26429" s="294"/>
      <c r="C26429" s="294"/>
      <c r="D26429" s="294"/>
      <c r="E26429" s="294"/>
      <c r="F26429" s="294"/>
    </row>
    <row r="26430">
      <c r="A26430" s="294" t="s">
        <v>37859</v>
      </c>
      <c r="B26430" s="294"/>
      <c r="C26430" s="294"/>
      <c r="D26430" s="294"/>
      <c r="E26430" s="294"/>
      <c r="F26430" s="294"/>
    </row>
    <row r="26431">
      <c r="A26431" s="294" t="s">
        <v>37860</v>
      </c>
      <c r="B26431" s="294"/>
      <c r="C26431" s="294"/>
      <c r="D26431" s="294"/>
      <c r="E26431" s="294"/>
      <c r="F26431" s="294"/>
    </row>
    <row r="26432">
      <c r="A26432" s="294" t="s">
        <v>37861</v>
      </c>
      <c r="B26432" s="294"/>
      <c r="C26432" s="294"/>
      <c r="D26432" s="294"/>
      <c r="E26432" s="294"/>
      <c r="F26432" s="294"/>
    </row>
    <row r="26433">
      <c r="A26433" s="294" t="s">
        <v>37862</v>
      </c>
      <c r="B26433" s="294"/>
      <c r="C26433" s="294"/>
      <c r="D26433" s="294"/>
      <c r="E26433" s="294"/>
      <c r="F26433" s="294"/>
    </row>
    <row r="26434">
      <c r="A26434" s="294" t="s">
        <v>37863</v>
      </c>
      <c r="B26434" s="294"/>
      <c r="C26434" s="294"/>
      <c r="D26434" s="294"/>
      <c r="E26434" s="294"/>
      <c r="F26434" s="294"/>
    </row>
    <row r="26435">
      <c r="A26435" s="294"/>
      <c r="B26435" s="294"/>
      <c r="C26435" s="294"/>
      <c r="D26435" s="294"/>
      <c r="E26435" s="294"/>
      <c r="F26435" s="294"/>
    </row>
    <row r="26436">
      <c r="A26436" s="294" t="s">
        <v>21407</v>
      </c>
      <c r="B26436" s="294"/>
      <c r="C26436" s="294"/>
      <c r="D26436" s="294"/>
      <c r="E26436" s="294"/>
      <c r="F26436" s="294"/>
    </row>
    <row r="26437">
      <c r="A26437" s="294"/>
      <c r="B26437" s="294"/>
      <c r="C26437" s="294"/>
      <c r="D26437" s="294"/>
      <c r="E26437" s="294"/>
      <c r="F26437" s="294"/>
    </row>
    <row r="26438">
      <c r="A26438" s="294" t="s">
        <v>37864</v>
      </c>
      <c r="B26438" s="294"/>
      <c r="C26438" s="294"/>
      <c r="D26438" s="294"/>
      <c r="E26438" s="294"/>
      <c r="F26438" s="294"/>
    </row>
    <row r="26439">
      <c r="A26439" s="294" t="s">
        <v>37865</v>
      </c>
      <c r="B26439" s="294"/>
      <c r="C26439" s="294"/>
      <c r="D26439" s="294"/>
      <c r="E26439" s="294"/>
      <c r="F26439" s="294"/>
    </row>
    <row r="26440">
      <c r="A26440" s="294" t="s">
        <v>37866</v>
      </c>
      <c r="B26440" s="294"/>
      <c r="C26440" s="294"/>
      <c r="D26440" s="294"/>
      <c r="E26440" s="294"/>
      <c r="F26440" s="294"/>
    </row>
    <row r="26441">
      <c r="A26441" s="294" t="s">
        <v>37867</v>
      </c>
      <c r="B26441" s="294"/>
      <c r="C26441" s="294"/>
      <c r="D26441" s="294"/>
      <c r="E26441" s="294"/>
      <c r="F26441" s="294"/>
    </row>
    <row r="26442">
      <c r="A26442" s="294" t="s">
        <v>37868</v>
      </c>
      <c r="B26442" s="294"/>
      <c r="C26442" s="294"/>
      <c r="D26442" s="294"/>
      <c r="E26442" s="294"/>
      <c r="F26442" s="294"/>
    </row>
    <row r="26443">
      <c r="A26443" s="294" t="s">
        <v>37869</v>
      </c>
      <c r="B26443" s="294"/>
      <c r="C26443" s="294"/>
      <c r="D26443" s="294"/>
      <c r="E26443" s="294"/>
      <c r="F26443" s="294"/>
    </row>
    <row r="26444">
      <c r="A26444" s="294" t="s">
        <v>37870</v>
      </c>
      <c r="B26444" s="294"/>
      <c r="C26444" s="294"/>
      <c r="D26444" s="294"/>
      <c r="E26444" s="294"/>
      <c r="F26444" s="294"/>
    </row>
    <row r="26445">
      <c r="A26445" s="294" t="s">
        <v>37871</v>
      </c>
      <c r="B26445" s="294"/>
      <c r="C26445" s="294"/>
      <c r="D26445" s="294"/>
      <c r="E26445" s="294"/>
      <c r="F26445" s="294"/>
    </row>
    <row r="26446">
      <c r="A26446" s="294" t="s">
        <v>37872</v>
      </c>
      <c r="B26446" s="294"/>
      <c r="C26446" s="294"/>
      <c r="D26446" s="294"/>
      <c r="E26446" s="294"/>
      <c r="F26446" s="294"/>
    </row>
    <row r="26447">
      <c r="A26447" s="294" t="s">
        <v>37873</v>
      </c>
      <c r="B26447" s="294"/>
      <c r="C26447" s="294"/>
      <c r="D26447" s="294"/>
      <c r="E26447" s="294"/>
      <c r="F26447" s="294"/>
    </row>
    <row r="26448">
      <c r="A26448" s="294" t="s">
        <v>37874</v>
      </c>
      <c r="B26448" s="294"/>
      <c r="C26448" s="294"/>
      <c r="D26448" s="294"/>
      <c r="E26448" s="294"/>
      <c r="F26448" s="294"/>
    </row>
    <row r="26449">
      <c r="A26449" s="294" t="s">
        <v>37875</v>
      </c>
      <c r="B26449" s="294"/>
      <c r="C26449" s="294"/>
      <c r="D26449" s="294"/>
      <c r="E26449" s="294"/>
      <c r="F26449" s="294"/>
    </row>
    <row r="26450">
      <c r="A26450" s="294" t="s">
        <v>37876</v>
      </c>
      <c r="B26450" s="294"/>
      <c r="C26450" s="294"/>
      <c r="D26450" s="294"/>
      <c r="E26450" s="294"/>
      <c r="F26450" s="294"/>
    </row>
    <row r="26451">
      <c r="A26451" s="294" t="s">
        <v>37877</v>
      </c>
      <c r="B26451" s="294"/>
      <c r="C26451" s="294"/>
      <c r="D26451" s="294"/>
      <c r="E26451" s="294"/>
      <c r="F26451" s="294"/>
    </row>
    <row r="26452">
      <c r="A26452" s="294"/>
      <c r="B26452" s="294"/>
      <c r="C26452" s="294"/>
      <c r="D26452" s="294"/>
      <c r="E26452" s="294"/>
      <c r="F26452" s="294"/>
    </row>
    <row r="26453">
      <c r="A26453" s="294" t="s">
        <v>21304</v>
      </c>
      <c r="B26453" s="294"/>
      <c r="C26453" s="294"/>
      <c r="D26453" s="294"/>
      <c r="E26453" s="294"/>
      <c r="F26453" s="294"/>
    </row>
    <row r="26454">
      <c r="A26454" s="294"/>
      <c r="B26454" s="294"/>
      <c r="C26454" s="294"/>
      <c r="D26454" s="294"/>
      <c r="E26454" s="294"/>
      <c r="F26454" s="294"/>
    </row>
    <row r="26455">
      <c r="A26455" s="294" t="s">
        <v>37878</v>
      </c>
      <c r="B26455" s="294"/>
      <c r="C26455" s="294"/>
      <c r="D26455" s="294"/>
      <c r="E26455" s="294"/>
      <c r="F26455" s="294"/>
    </row>
    <row r="26456">
      <c r="A26456" s="294" t="s">
        <v>21416</v>
      </c>
      <c r="B26456" s="294"/>
      <c r="C26456" s="294"/>
      <c r="D26456" s="294"/>
      <c r="E26456" s="294"/>
      <c r="F26456" s="294"/>
    </row>
    <row r="26457">
      <c r="A26457" s="294" t="s">
        <v>37879</v>
      </c>
      <c r="B26457" s="294"/>
      <c r="C26457" s="294"/>
      <c r="D26457" s="294"/>
      <c r="E26457" s="294"/>
      <c r="F26457" s="294"/>
    </row>
    <row r="26458">
      <c r="A26458" s="294" t="s">
        <v>37880</v>
      </c>
      <c r="B26458" s="294"/>
      <c r="C26458" s="294"/>
      <c r="D26458" s="294"/>
      <c r="E26458" s="294"/>
      <c r="F26458" s="294"/>
    </row>
    <row r="26459">
      <c r="A26459" s="294" t="s">
        <v>37881</v>
      </c>
      <c r="B26459" s="294"/>
      <c r="C26459" s="294"/>
      <c r="D26459" s="294"/>
      <c r="E26459" s="294"/>
      <c r="F26459" s="294"/>
    </row>
    <row r="26460">
      <c r="A26460" s="294" t="s">
        <v>37882</v>
      </c>
      <c r="B26460" s="294"/>
      <c r="C26460" s="294"/>
      <c r="D26460" s="294"/>
      <c r="E26460" s="294"/>
      <c r="F26460" s="294"/>
    </row>
    <row r="26461">
      <c r="A26461" s="294" t="s">
        <v>37883</v>
      </c>
      <c r="B26461" s="294"/>
      <c r="C26461" s="294"/>
      <c r="D26461" s="294"/>
      <c r="E26461" s="294"/>
      <c r="F26461" s="294"/>
    </row>
    <row r="26462">
      <c r="A26462" s="294" t="s">
        <v>37884</v>
      </c>
      <c r="B26462" s="294"/>
      <c r="C26462" s="294"/>
      <c r="D26462" s="294"/>
      <c r="E26462" s="294"/>
      <c r="F26462" s="294"/>
    </row>
    <row r="26463">
      <c r="A26463" s="294" t="s">
        <v>37885</v>
      </c>
      <c r="B26463" s="294"/>
      <c r="C26463" s="294"/>
      <c r="D26463" s="294"/>
      <c r="E26463" s="294"/>
      <c r="F26463" s="294"/>
    </row>
    <row r="26464">
      <c r="A26464" s="294" t="s">
        <v>32123</v>
      </c>
      <c r="B26464" s="294"/>
      <c r="C26464" s="294"/>
      <c r="D26464" s="294"/>
      <c r="E26464" s="294"/>
      <c r="F26464" s="294"/>
    </row>
    <row r="26465">
      <c r="A26465" s="294" t="s">
        <v>37886</v>
      </c>
      <c r="B26465" s="294"/>
      <c r="C26465" s="294"/>
      <c r="D26465" s="294"/>
      <c r="E26465" s="294"/>
      <c r="F26465" s="294"/>
    </row>
    <row r="26466">
      <c r="A26466" s="294" t="s">
        <v>37887</v>
      </c>
      <c r="B26466" s="294"/>
      <c r="C26466" s="294"/>
      <c r="D26466" s="294"/>
      <c r="E26466" s="294"/>
      <c r="F26466" s="294"/>
    </row>
    <row r="26467">
      <c r="A26467" s="294" t="s">
        <v>37888</v>
      </c>
      <c r="B26467" s="294"/>
      <c r="C26467" s="294"/>
      <c r="D26467" s="294"/>
      <c r="E26467" s="294"/>
      <c r="F26467" s="294"/>
    </row>
    <row r="26468">
      <c r="A26468" s="294" t="s">
        <v>37889</v>
      </c>
      <c r="B26468" s="294"/>
      <c r="C26468" s="294"/>
      <c r="D26468" s="294"/>
      <c r="E26468" s="294"/>
      <c r="F26468" s="294"/>
    </row>
    <row r="26469">
      <c r="A26469" s="294" t="s">
        <v>37890</v>
      </c>
      <c r="B26469" s="294"/>
      <c r="C26469" s="294"/>
      <c r="D26469" s="294"/>
      <c r="E26469" s="294"/>
      <c r="F26469" s="294"/>
    </row>
    <row r="26470">
      <c r="A26470" s="294" t="s">
        <v>37891</v>
      </c>
      <c r="B26470" s="294"/>
      <c r="C26470" s="294"/>
      <c r="D26470" s="294"/>
      <c r="E26470" s="294"/>
      <c r="F26470" s="294"/>
    </row>
    <row r="26471">
      <c r="A26471" s="294" t="s">
        <v>37892</v>
      </c>
      <c r="B26471" s="294"/>
      <c r="C26471" s="294"/>
      <c r="D26471" s="294"/>
      <c r="E26471" s="294"/>
      <c r="F26471" s="294"/>
    </row>
    <row r="26472">
      <c r="A26472" s="294" t="s">
        <v>37893</v>
      </c>
      <c r="B26472" s="294"/>
      <c r="C26472" s="294"/>
      <c r="D26472" s="294"/>
      <c r="E26472" s="294"/>
      <c r="F26472" s="294"/>
    </row>
    <row r="26473">
      <c r="A26473" s="294" t="s">
        <v>37894</v>
      </c>
      <c r="B26473" s="294"/>
      <c r="C26473" s="294"/>
      <c r="D26473" s="294"/>
      <c r="E26473" s="294"/>
      <c r="F26473" s="294"/>
    </row>
    <row r="26474">
      <c r="A26474" s="294" t="s">
        <v>37895</v>
      </c>
      <c r="B26474" s="294"/>
      <c r="C26474" s="294"/>
      <c r="D26474" s="294"/>
      <c r="E26474" s="294"/>
      <c r="F26474" s="294"/>
    </row>
    <row r="26475">
      <c r="A26475" s="294"/>
      <c r="B26475" s="294"/>
      <c r="C26475" s="294"/>
      <c r="D26475" s="294"/>
      <c r="E26475" s="294"/>
      <c r="F26475" s="294"/>
    </row>
    <row r="26476">
      <c r="A26476" s="294" t="s">
        <v>28124</v>
      </c>
      <c r="B26476" s="294"/>
      <c r="C26476" s="294"/>
      <c r="D26476" s="294"/>
      <c r="E26476" s="294"/>
      <c r="F26476" s="294"/>
    </row>
    <row r="26477">
      <c r="A26477" s="294" t="s">
        <v>20017</v>
      </c>
      <c r="B26477" s="294"/>
      <c r="C26477" s="294"/>
      <c r="D26477" s="294"/>
      <c r="E26477" s="294"/>
      <c r="F26477" s="294"/>
    </row>
    <row r="26478">
      <c r="A26478" s="294" t="s">
        <v>21672</v>
      </c>
      <c r="B26478" s="294"/>
      <c r="C26478" s="294"/>
      <c r="D26478" s="294"/>
      <c r="E26478" s="294"/>
      <c r="F26478" s="294"/>
    </row>
    <row r="26479">
      <c r="A26479" s="294" t="s">
        <v>37896</v>
      </c>
      <c r="B26479" s="294"/>
      <c r="C26479" s="294"/>
      <c r="D26479" s="294"/>
      <c r="E26479" s="294"/>
      <c r="F26479" s="294"/>
    </row>
    <row r="26480">
      <c r="A26480" s="294"/>
      <c r="B26480" s="294"/>
      <c r="C26480" s="294"/>
      <c r="D26480" s="294"/>
      <c r="E26480" s="294"/>
      <c r="F26480" s="294"/>
    </row>
    <row r="26481">
      <c r="A26481" s="294" t="s">
        <v>21315</v>
      </c>
      <c r="B26481" s="294"/>
      <c r="C26481" s="294"/>
      <c r="D26481" s="294"/>
      <c r="E26481" s="294"/>
      <c r="F26481" s="294"/>
    </row>
    <row r="26482">
      <c r="A26482" s="294"/>
      <c r="B26482" s="294"/>
      <c r="C26482" s="294"/>
      <c r="D26482" s="294"/>
      <c r="E26482" s="294"/>
      <c r="F26482" s="294"/>
    </row>
    <row r="26483">
      <c r="A26483" s="294" t="s">
        <v>37897</v>
      </c>
      <c r="B26483" s="294"/>
      <c r="C26483" s="294"/>
      <c r="D26483" s="294"/>
      <c r="E26483" s="294"/>
      <c r="F26483" s="294"/>
    </row>
    <row r="26484">
      <c r="A26484" s="294" t="s">
        <v>37898</v>
      </c>
      <c r="B26484" s="294"/>
      <c r="C26484" s="294"/>
      <c r="D26484" s="294"/>
      <c r="E26484" s="294"/>
      <c r="F26484" s="294"/>
    </row>
    <row r="26485">
      <c r="A26485" s="294" t="s">
        <v>37899</v>
      </c>
      <c r="B26485" s="294"/>
      <c r="C26485" s="294"/>
      <c r="D26485" s="294"/>
      <c r="E26485" s="294"/>
      <c r="F26485" s="294"/>
    </row>
    <row r="26486">
      <c r="A26486" s="294" t="s">
        <v>37900</v>
      </c>
      <c r="B26486" s="294"/>
      <c r="C26486" s="294"/>
      <c r="D26486" s="294"/>
      <c r="E26486" s="294"/>
      <c r="F26486" s="294"/>
    </row>
    <row r="26487">
      <c r="A26487" s="294" t="s">
        <v>37901</v>
      </c>
      <c r="B26487" s="294"/>
      <c r="C26487" s="294"/>
      <c r="D26487" s="294"/>
      <c r="E26487" s="294"/>
      <c r="F26487" s="294"/>
    </row>
    <row r="26488">
      <c r="A26488" s="294" t="s">
        <v>37902</v>
      </c>
      <c r="B26488" s="294"/>
      <c r="C26488" s="294"/>
      <c r="D26488" s="294"/>
      <c r="E26488" s="294"/>
      <c r="F26488" s="294"/>
    </row>
    <row r="26489">
      <c r="A26489" s="294" t="s">
        <v>37903</v>
      </c>
      <c r="B26489" s="294"/>
      <c r="C26489" s="294"/>
      <c r="D26489" s="294"/>
      <c r="E26489" s="294"/>
      <c r="F26489" s="294"/>
    </row>
    <row r="26490">
      <c r="A26490" s="294" t="s">
        <v>37904</v>
      </c>
      <c r="B26490" s="294"/>
      <c r="C26490" s="294"/>
      <c r="D26490" s="294"/>
      <c r="E26490" s="294"/>
      <c r="F26490" s="294"/>
    </row>
    <row r="26491">
      <c r="A26491" s="294" t="s">
        <v>37905</v>
      </c>
      <c r="B26491" s="294"/>
      <c r="C26491" s="294"/>
      <c r="D26491" s="294"/>
      <c r="E26491" s="294"/>
      <c r="F26491" s="294"/>
    </row>
    <row r="26492">
      <c r="A26492" s="294" t="s">
        <v>37906</v>
      </c>
      <c r="B26492" s="294"/>
      <c r="C26492" s="294"/>
      <c r="D26492" s="294"/>
      <c r="E26492" s="294"/>
      <c r="F26492" s="294"/>
    </row>
    <row r="26493">
      <c r="A26493" s="294" t="s">
        <v>37907</v>
      </c>
      <c r="B26493" s="294"/>
      <c r="C26493" s="294"/>
      <c r="D26493" s="294"/>
      <c r="E26493" s="294"/>
      <c r="F26493" s="294"/>
    </row>
    <row r="26494">
      <c r="A26494" s="294" t="s">
        <v>37908</v>
      </c>
      <c r="B26494" s="294"/>
      <c r="C26494" s="294"/>
      <c r="D26494" s="294"/>
      <c r="E26494" s="294"/>
      <c r="F26494" s="294"/>
    </row>
    <row r="26495">
      <c r="A26495" s="294"/>
      <c r="B26495" s="294"/>
      <c r="C26495" s="294"/>
      <c r="D26495" s="294"/>
      <c r="E26495" s="294"/>
      <c r="F26495" s="294"/>
    </row>
    <row r="26496">
      <c r="A26496" s="294"/>
      <c r="B26496" s="294"/>
      <c r="C26496" s="294"/>
      <c r="D26496" s="294"/>
      <c r="E26496" s="294"/>
      <c r="F26496" s="294"/>
    </row>
    <row r="26497">
      <c r="A26497" s="294"/>
      <c r="B26497" s="294"/>
      <c r="C26497" s="294"/>
      <c r="D26497" s="294"/>
      <c r="E26497" s="294"/>
      <c r="F26497" s="294"/>
    </row>
    <row r="26498">
      <c r="A26498" s="294" t="s">
        <v>22281</v>
      </c>
      <c r="B26498" s="294"/>
      <c r="C26498" s="294"/>
      <c r="D26498" s="294"/>
      <c r="E26498" s="294"/>
      <c r="F26498" s="294"/>
    </row>
    <row r="26499">
      <c r="A26499" s="294"/>
      <c r="B26499" s="294"/>
      <c r="C26499" s="294"/>
      <c r="D26499" s="294"/>
      <c r="E26499" s="294"/>
      <c r="F26499" s="294"/>
    </row>
    <row r="26500">
      <c r="A26500" s="294" t="s">
        <v>37909</v>
      </c>
      <c r="B26500" s="294"/>
      <c r="C26500" s="294"/>
      <c r="D26500" s="294"/>
      <c r="E26500" s="294"/>
      <c r="F26500" s="294"/>
    </row>
    <row r="26501">
      <c r="A26501" s="294" t="s">
        <v>37910</v>
      </c>
      <c r="B26501" s="294"/>
      <c r="C26501" s="294"/>
      <c r="D26501" s="294"/>
      <c r="E26501" s="294"/>
      <c r="F26501" s="294"/>
    </row>
    <row r="26502">
      <c r="A26502" s="294" t="s">
        <v>37911</v>
      </c>
      <c r="B26502" s="294"/>
      <c r="C26502" s="294"/>
      <c r="D26502" s="294"/>
      <c r="E26502" s="294"/>
      <c r="F26502" s="294"/>
    </row>
    <row r="26503">
      <c r="A26503" s="294" t="s">
        <v>37912</v>
      </c>
      <c r="B26503" s="294"/>
      <c r="C26503" s="294"/>
      <c r="D26503" s="294"/>
      <c r="E26503" s="294"/>
      <c r="F26503" s="294"/>
    </row>
    <row r="26504">
      <c r="A26504" s="294" t="s">
        <v>37913</v>
      </c>
      <c r="B26504" s="294"/>
      <c r="C26504" s="294"/>
      <c r="D26504" s="294"/>
      <c r="E26504" s="294"/>
      <c r="F26504" s="294"/>
    </row>
    <row r="26505">
      <c r="A26505" s="294" t="s">
        <v>37914</v>
      </c>
      <c r="B26505" s="294"/>
      <c r="C26505" s="294"/>
      <c r="D26505" s="294"/>
      <c r="E26505" s="294"/>
      <c r="F26505" s="294"/>
    </row>
    <row r="26506">
      <c r="A26506" s="294" t="s">
        <v>37915</v>
      </c>
      <c r="B26506" s="294"/>
      <c r="C26506" s="294"/>
      <c r="D26506" s="294"/>
      <c r="E26506" s="294"/>
      <c r="F26506" s="294"/>
    </row>
    <row r="26507">
      <c r="A26507" s="294" t="s">
        <v>37916</v>
      </c>
      <c r="B26507" s="294"/>
      <c r="C26507" s="294"/>
      <c r="D26507" s="294"/>
      <c r="E26507" s="294"/>
      <c r="F26507" s="294"/>
    </row>
    <row r="26508">
      <c r="A26508" s="294" t="s">
        <v>37917</v>
      </c>
      <c r="B26508" s="294"/>
      <c r="C26508" s="294"/>
      <c r="D26508" s="294"/>
      <c r="E26508" s="294"/>
      <c r="F26508" s="294"/>
    </row>
    <row r="26509">
      <c r="A26509" s="294"/>
      <c r="B26509" s="294"/>
      <c r="C26509" s="294"/>
      <c r="D26509" s="294"/>
      <c r="E26509" s="294"/>
      <c r="F26509" s="294"/>
    </row>
    <row r="26510">
      <c r="A26510" s="294" t="s">
        <v>23311</v>
      </c>
      <c r="B26510" s="294"/>
      <c r="C26510" s="294"/>
      <c r="D26510" s="294"/>
      <c r="E26510" s="294"/>
      <c r="F26510" s="294"/>
    </row>
    <row r="26511">
      <c r="A26511" s="294"/>
      <c r="B26511" s="294"/>
      <c r="C26511" s="294"/>
      <c r="D26511" s="294"/>
      <c r="E26511" s="294"/>
      <c r="F26511" s="294"/>
    </row>
    <row r="26512">
      <c r="A26512" s="294" t="s">
        <v>37918</v>
      </c>
      <c r="B26512" s="294"/>
      <c r="C26512" s="294"/>
      <c r="D26512" s="294"/>
      <c r="E26512" s="294"/>
      <c r="F26512" s="294"/>
    </row>
    <row r="26513">
      <c r="A26513" s="294" t="s">
        <v>37919</v>
      </c>
      <c r="B26513" s="294"/>
      <c r="C26513" s="294"/>
      <c r="D26513" s="294"/>
      <c r="E26513" s="294"/>
      <c r="F26513" s="294"/>
    </row>
    <row r="26514">
      <c r="A26514" s="294" t="s">
        <v>37920</v>
      </c>
      <c r="B26514" s="294"/>
      <c r="C26514" s="294"/>
      <c r="D26514" s="294"/>
      <c r="E26514" s="294"/>
      <c r="F26514" s="294"/>
    </row>
    <row r="26515">
      <c r="A26515" s="294" t="s">
        <v>37921</v>
      </c>
      <c r="B26515" s="294"/>
      <c r="C26515" s="294"/>
      <c r="D26515" s="294"/>
      <c r="E26515" s="294"/>
      <c r="F26515" s="294"/>
    </row>
    <row r="26516">
      <c r="A26516" s="294" t="s">
        <v>37922</v>
      </c>
      <c r="B26516" s="294"/>
      <c r="C26516" s="294"/>
      <c r="D26516" s="294"/>
      <c r="E26516" s="294"/>
      <c r="F26516" s="294"/>
    </row>
    <row r="26517">
      <c r="A26517" s="294" t="s">
        <v>37923</v>
      </c>
      <c r="B26517" s="294"/>
      <c r="C26517" s="294"/>
      <c r="D26517" s="294"/>
      <c r="E26517" s="294"/>
      <c r="F26517" s="294"/>
    </row>
    <row r="26518">
      <c r="A26518" s="294" t="s">
        <v>37924</v>
      </c>
      <c r="B26518" s="294"/>
      <c r="C26518" s="294"/>
      <c r="D26518" s="294"/>
      <c r="E26518" s="294"/>
      <c r="F26518" s="294"/>
    </row>
    <row r="26519">
      <c r="A26519" s="294" t="s">
        <v>37925</v>
      </c>
      <c r="B26519" s="294"/>
      <c r="C26519" s="294"/>
      <c r="D26519" s="294"/>
      <c r="E26519" s="294"/>
      <c r="F26519" s="294"/>
    </row>
    <row r="26520">
      <c r="A26520" s="294" t="s">
        <v>37926</v>
      </c>
      <c r="B26520" s="294"/>
      <c r="C26520" s="294"/>
      <c r="D26520" s="294"/>
      <c r="E26520" s="294"/>
      <c r="F26520" s="294"/>
    </row>
    <row r="26521">
      <c r="A26521" s="294" t="s">
        <v>37927</v>
      </c>
      <c r="B26521" s="294"/>
      <c r="C26521" s="294"/>
      <c r="D26521" s="294"/>
      <c r="E26521" s="294"/>
      <c r="F26521" s="294"/>
    </row>
    <row r="26522">
      <c r="A26522" s="294" t="s">
        <v>37928</v>
      </c>
      <c r="B26522" s="294"/>
      <c r="C26522" s="294"/>
      <c r="D26522" s="294"/>
      <c r="E26522" s="294"/>
      <c r="F26522" s="294"/>
    </row>
    <row r="26523">
      <c r="A26523" s="294"/>
      <c r="B26523" s="294"/>
      <c r="C26523" s="294"/>
      <c r="D26523" s="294"/>
      <c r="E26523" s="294"/>
      <c r="F26523" s="294"/>
    </row>
    <row r="26524">
      <c r="A26524" s="294" t="s">
        <v>23029</v>
      </c>
      <c r="B26524" s="294"/>
      <c r="C26524" s="294"/>
      <c r="D26524" s="294"/>
      <c r="E26524" s="294"/>
      <c r="F26524" s="294"/>
    </row>
    <row r="26525">
      <c r="A26525" s="294" t="s">
        <v>25548</v>
      </c>
      <c r="B26525" s="294"/>
      <c r="C26525" s="294"/>
      <c r="D26525" s="294"/>
      <c r="E26525" s="294"/>
      <c r="F26525" s="294"/>
    </row>
    <row r="26526">
      <c r="A26526" s="294"/>
      <c r="B26526" s="294"/>
      <c r="C26526" s="294"/>
      <c r="D26526" s="294"/>
      <c r="E26526" s="294"/>
      <c r="F26526" s="294"/>
    </row>
    <row r="26527">
      <c r="A26527" s="294" t="s">
        <v>37929</v>
      </c>
      <c r="B26527" s="294"/>
      <c r="C26527" s="294"/>
      <c r="D26527" s="294"/>
      <c r="E26527" s="294"/>
      <c r="F26527" s="294"/>
    </row>
    <row r="26528">
      <c r="A26528" s="294" t="s">
        <v>37930</v>
      </c>
      <c r="B26528" s="294"/>
      <c r="C26528" s="294"/>
      <c r="D26528" s="294"/>
      <c r="E26528" s="294"/>
      <c r="F26528" s="294"/>
    </row>
    <row r="26529">
      <c r="A26529" s="294" t="s">
        <v>37931</v>
      </c>
      <c r="B26529" s="294"/>
      <c r="C26529" s="294"/>
      <c r="D26529" s="294"/>
      <c r="E26529" s="294"/>
      <c r="F26529" s="294"/>
    </row>
    <row r="26530">
      <c r="A26530" s="294" t="s">
        <v>37932</v>
      </c>
      <c r="B26530" s="294"/>
      <c r="C26530" s="294"/>
      <c r="D26530" s="294"/>
      <c r="E26530" s="294"/>
      <c r="F26530" s="294"/>
    </row>
    <row r="26531">
      <c r="A26531" s="294" t="s">
        <v>37933</v>
      </c>
      <c r="B26531" s="294"/>
      <c r="C26531" s="294"/>
      <c r="D26531" s="294"/>
      <c r="E26531" s="294"/>
      <c r="F26531" s="294"/>
    </row>
    <row r="26532">
      <c r="A26532" s="294" t="s">
        <v>37934</v>
      </c>
      <c r="B26532" s="294"/>
      <c r="C26532" s="294"/>
      <c r="D26532" s="294"/>
      <c r="E26532" s="294"/>
      <c r="F26532" s="294"/>
    </row>
    <row r="26533">
      <c r="A26533" s="294" t="s">
        <v>37935</v>
      </c>
      <c r="B26533" s="294"/>
      <c r="C26533" s="294"/>
      <c r="D26533" s="294"/>
      <c r="E26533" s="294"/>
      <c r="F26533" s="294"/>
    </row>
    <row r="26534">
      <c r="A26534" s="294"/>
      <c r="B26534" s="294"/>
      <c r="C26534" s="294"/>
      <c r="D26534" s="294"/>
      <c r="E26534" s="294"/>
      <c r="F26534" s="294"/>
    </row>
    <row r="26535">
      <c r="A26535" s="294" t="s">
        <v>22156</v>
      </c>
      <c r="B26535" s="294"/>
      <c r="C26535" s="294"/>
      <c r="D26535" s="294"/>
      <c r="E26535" s="294"/>
      <c r="F26535" s="294"/>
    </row>
    <row r="26536">
      <c r="A26536" s="294"/>
      <c r="B26536" s="294"/>
      <c r="C26536" s="294"/>
      <c r="D26536" s="294"/>
      <c r="E26536" s="294"/>
      <c r="F26536" s="294"/>
    </row>
    <row r="26537">
      <c r="A26537" s="294" t="s">
        <v>37936</v>
      </c>
      <c r="B26537" s="294"/>
      <c r="C26537" s="294"/>
      <c r="D26537" s="294"/>
      <c r="E26537" s="294"/>
      <c r="F26537" s="294"/>
    </row>
    <row r="26538">
      <c r="A26538" s="294" t="s">
        <v>37937</v>
      </c>
      <c r="B26538" s="294"/>
      <c r="C26538" s="294"/>
      <c r="D26538" s="294"/>
      <c r="E26538" s="294"/>
      <c r="F26538" s="294"/>
    </row>
    <row r="26539">
      <c r="A26539" s="294" t="s">
        <v>37938</v>
      </c>
      <c r="B26539" s="294"/>
      <c r="C26539" s="294"/>
      <c r="D26539" s="294"/>
      <c r="E26539" s="294"/>
      <c r="F26539" s="294"/>
    </row>
    <row r="26540">
      <c r="A26540" s="294" t="s">
        <v>37939</v>
      </c>
      <c r="B26540" s="294"/>
      <c r="C26540" s="294"/>
      <c r="D26540" s="294"/>
      <c r="E26540" s="294"/>
      <c r="F26540" s="294"/>
    </row>
    <row r="26541">
      <c r="A26541" s="294" t="s">
        <v>37940</v>
      </c>
      <c r="B26541" s="294"/>
      <c r="C26541" s="294"/>
      <c r="D26541" s="294"/>
      <c r="E26541" s="294"/>
      <c r="F26541" s="294"/>
    </row>
    <row r="26542">
      <c r="A26542" s="294" t="s">
        <v>37941</v>
      </c>
      <c r="B26542" s="294"/>
      <c r="C26542" s="294"/>
      <c r="D26542" s="294"/>
      <c r="E26542" s="294"/>
      <c r="F26542" s="294"/>
    </row>
    <row r="26543">
      <c r="A26543" s="294" t="s">
        <v>37942</v>
      </c>
      <c r="B26543" s="294"/>
      <c r="C26543" s="294"/>
      <c r="D26543" s="294"/>
      <c r="E26543" s="294"/>
      <c r="F26543" s="294"/>
    </row>
    <row r="26544">
      <c r="A26544" s="294"/>
      <c r="B26544" s="294"/>
      <c r="C26544" s="294"/>
      <c r="D26544" s="294"/>
      <c r="E26544" s="294"/>
      <c r="F26544" s="294"/>
    </row>
    <row r="26545">
      <c r="A26545" s="294" t="s">
        <v>37943</v>
      </c>
      <c r="B26545" s="294"/>
      <c r="C26545" s="294"/>
      <c r="D26545" s="294"/>
      <c r="E26545" s="294"/>
      <c r="F26545" s="294"/>
    </row>
    <row r="26546">
      <c r="A26546" s="294"/>
      <c r="B26546" s="294"/>
      <c r="C26546" s="294"/>
      <c r="D26546" s="294"/>
      <c r="E26546" s="294"/>
      <c r="F26546" s="294"/>
    </row>
    <row r="26547">
      <c r="A26547" s="294" t="s">
        <v>37944</v>
      </c>
      <c r="B26547" s="294"/>
      <c r="C26547" s="294"/>
      <c r="D26547" s="294"/>
      <c r="E26547" s="294"/>
      <c r="F26547" s="294"/>
    </row>
    <row r="26548">
      <c r="A26548" s="294" t="s">
        <v>37945</v>
      </c>
      <c r="B26548" s="294"/>
      <c r="C26548" s="294"/>
      <c r="D26548" s="294"/>
      <c r="E26548" s="294"/>
      <c r="F26548" s="294"/>
    </row>
    <row r="26549">
      <c r="A26549" s="294" t="s">
        <v>37946</v>
      </c>
      <c r="B26549" s="294"/>
      <c r="C26549" s="294"/>
      <c r="D26549" s="294"/>
      <c r="E26549" s="294"/>
      <c r="F26549" s="294"/>
    </row>
    <row r="26550">
      <c r="A26550" s="294" t="s">
        <v>37947</v>
      </c>
      <c r="B26550" s="294"/>
      <c r="C26550" s="294"/>
      <c r="D26550" s="294"/>
      <c r="E26550" s="294"/>
      <c r="F26550" s="294"/>
    </row>
    <row r="26551">
      <c r="A26551" s="294" t="s">
        <v>37948</v>
      </c>
      <c r="B26551" s="294"/>
      <c r="C26551" s="294"/>
      <c r="D26551" s="294"/>
      <c r="E26551" s="294"/>
      <c r="F26551" s="294"/>
    </row>
    <row r="26552">
      <c r="A26552" s="294"/>
      <c r="B26552" s="294"/>
      <c r="C26552" s="294"/>
      <c r="D26552" s="294"/>
      <c r="E26552" s="294"/>
      <c r="F26552" s="294"/>
    </row>
    <row r="26553">
      <c r="A26553" s="294" t="s">
        <v>37949</v>
      </c>
      <c r="B26553" s="294"/>
      <c r="C26553" s="294"/>
      <c r="D26553" s="294"/>
      <c r="E26553" s="294"/>
      <c r="F26553" s="294"/>
    </row>
    <row r="26554">
      <c r="A26554" s="294"/>
      <c r="B26554" s="294"/>
      <c r="C26554" s="294"/>
      <c r="D26554" s="294"/>
      <c r="E26554" s="294"/>
      <c r="F26554" s="294"/>
    </row>
    <row r="26555">
      <c r="A26555" s="294" t="s">
        <v>37950</v>
      </c>
      <c r="B26555" s="294"/>
      <c r="C26555" s="294"/>
      <c r="D26555" s="294"/>
      <c r="E26555" s="294"/>
      <c r="F26555" s="294"/>
    </row>
    <row r="26556">
      <c r="A26556" s="294" t="s">
        <v>37951</v>
      </c>
      <c r="B26556" s="294"/>
      <c r="C26556" s="294"/>
      <c r="D26556" s="294"/>
      <c r="E26556" s="294"/>
      <c r="F26556" s="294"/>
    </row>
    <row r="26557">
      <c r="A26557" s="294" t="s">
        <v>37952</v>
      </c>
      <c r="B26557" s="294"/>
      <c r="C26557" s="294"/>
      <c r="D26557" s="294"/>
      <c r="E26557" s="294"/>
      <c r="F26557" s="294"/>
    </row>
    <row r="26558">
      <c r="A26558" s="294" t="s">
        <v>37953</v>
      </c>
      <c r="B26558" s="294"/>
      <c r="C26558" s="294"/>
      <c r="D26558" s="294"/>
      <c r="E26558" s="294"/>
      <c r="F26558" s="294"/>
    </row>
    <row r="26559">
      <c r="A26559" s="294" t="s">
        <v>37954</v>
      </c>
      <c r="B26559" s="294"/>
      <c r="C26559" s="294"/>
      <c r="D26559" s="294"/>
      <c r="E26559" s="294"/>
      <c r="F26559" s="294"/>
    </row>
    <row r="26560">
      <c r="A26560" s="294" t="s">
        <v>37955</v>
      </c>
      <c r="B26560" s="294"/>
      <c r="C26560" s="294"/>
      <c r="D26560" s="294"/>
      <c r="E26560" s="294"/>
      <c r="F26560" s="294"/>
    </row>
    <row r="26561">
      <c r="A26561" s="294" t="s">
        <v>37956</v>
      </c>
      <c r="B26561" s="294"/>
      <c r="C26561" s="294"/>
      <c r="D26561" s="294"/>
      <c r="E26561" s="294"/>
      <c r="F26561" s="294"/>
    </row>
    <row r="26562">
      <c r="A26562" s="294" t="s">
        <v>37957</v>
      </c>
      <c r="B26562" s="294"/>
      <c r="C26562" s="294"/>
      <c r="D26562" s="294"/>
      <c r="E26562" s="294"/>
      <c r="F26562" s="294"/>
    </row>
    <row r="26563">
      <c r="A26563" s="294" t="s">
        <v>37958</v>
      </c>
      <c r="B26563" s="294"/>
      <c r="C26563" s="294"/>
      <c r="D26563" s="294"/>
      <c r="E26563" s="294"/>
      <c r="F26563" s="294"/>
    </row>
    <row r="26564">
      <c r="A26564" s="294" t="s">
        <v>37959</v>
      </c>
      <c r="B26564" s="294"/>
      <c r="C26564" s="294"/>
      <c r="D26564" s="294"/>
      <c r="E26564" s="294"/>
      <c r="F26564" s="294"/>
    </row>
    <row r="26565">
      <c r="A26565" s="294" t="s">
        <v>37960</v>
      </c>
      <c r="B26565" s="294"/>
      <c r="C26565" s="294"/>
      <c r="D26565" s="294"/>
      <c r="E26565" s="294"/>
      <c r="F26565" s="294"/>
    </row>
    <row r="26566">
      <c r="A26566" s="294" t="s">
        <v>37961</v>
      </c>
      <c r="B26566" s="294"/>
      <c r="C26566" s="294"/>
      <c r="D26566" s="294"/>
      <c r="E26566" s="294"/>
      <c r="F26566" s="294"/>
    </row>
    <row r="26567">
      <c r="A26567" s="294"/>
      <c r="B26567" s="294"/>
      <c r="C26567" s="294"/>
      <c r="D26567" s="294"/>
      <c r="E26567" s="294"/>
      <c r="F26567" s="294"/>
    </row>
    <row r="26568">
      <c r="A26568" s="294" t="s">
        <v>37962</v>
      </c>
      <c r="B26568" s="294"/>
      <c r="C26568" s="294"/>
      <c r="D26568" s="294"/>
      <c r="E26568" s="294"/>
      <c r="F26568" s="294"/>
    </row>
    <row r="26569">
      <c r="A26569" s="294"/>
      <c r="B26569" s="294"/>
      <c r="C26569" s="294"/>
      <c r="D26569" s="294"/>
      <c r="E26569" s="294"/>
      <c r="F26569" s="294"/>
    </row>
    <row r="26570">
      <c r="A26570" s="294" t="s">
        <v>37933</v>
      </c>
      <c r="B26570" s="294"/>
      <c r="C26570" s="294"/>
      <c r="D26570" s="294"/>
      <c r="E26570" s="294"/>
      <c r="F26570" s="294"/>
    </row>
    <row r="26571">
      <c r="A26571" s="294" t="s">
        <v>37963</v>
      </c>
      <c r="B26571" s="294"/>
      <c r="C26571" s="294"/>
      <c r="D26571" s="294"/>
      <c r="E26571" s="294"/>
      <c r="F26571" s="294"/>
    </row>
    <row r="26572">
      <c r="A26572" s="294" t="s">
        <v>37964</v>
      </c>
      <c r="B26572" s="294"/>
      <c r="C26572" s="294"/>
      <c r="D26572" s="294"/>
      <c r="E26572" s="294"/>
      <c r="F26572" s="294"/>
    </row>
    <row r="26573">
      <c r="A26573" s="294" t="s">
        <v>37965</v>
      </c>
      <c r="B26573" s="294"/>
      <c r="C26573" s="294"/>
      <c r="D26573" s="294"/>
      <c r="E26573" s="294"/>
      <c r="F26573" s="294"/>
    </row>
    <row r="26574">
      <c r="A26574" s="294" t="s">
        <v>37966</v>
      </c>
      <c r="B26574" s="294"/>
      <c r="C26574" s="294"/>
      <c r="D26574" s="294"/>
      <c r="E26574" s="294"/>
      <c r="F26574" s="294"/>
    </row>
    <row r="26575">
      <c r="A26575" s="294" t="s">
        <v>37967</v>
      </c>
      <c r="B26575" s="294"/>
      <c r="C26575" s="294"/>
      <c r="D26575" s="294"/>
      <c r="E26575" s="294"/>
      <c r="F26575" s="294"/>
    </row>
    <row r="26576">
      <c r="A26576" s="294" t="s">
        <v>37968</v>
      </c>
      <c r="B26576" s="294"/>
      <c r="C26576" s="294"/>
      <c r="D26576" s="294"/>
      <c r="E26576" s="294"/>
      <c r="F26576" s="294"/>
    </row>
    <row r="26577">
      <c r="A26577" s="294" t="s">
        <v>37969</v>
      </c>
      <c r="B26577" s="294"/>
      <c r="C26577" s="294"/>
      <c r="D26577" s="294"/>
      <c r="E26577" s="294"/>
      <c r="F26577" s="294"/>
    </row>
    <row r="26578">
      <c r="A26578" s="294" t="s">
        <v>37970</v>
      </c>
      <c r="B26578" s="294"/>
      <c r="C26578" s="294"/>
      <c r="D26578" s="294"/>
      <c r="E26578" s="294"/>
      <c r="F26578" s="294"/>
    </row>
    <row r="26579">
      <c r="A26579" s="294" t="s">
        <v>37971</v>
      </c>
      <c r="B26579" s="294"/>
      <c r="C26579" s="294"/>
      <c r="D26579" s="294"/>
      <c r="E26579" s="294"/>
      <c r="F26579" s="294"/>
    </row>
    <row r="26580">
      <c r="A26580" s="294" t="s">
        <v>37972</v>
      </c>
      <c r="B26580" s="294"/>
      <c r="C26580" s="294"/>
      <c r="D26580" s="294"/>
      <c r="E26580" s="294"/>
      <c r="F26580" s="294"/>
    </row>
    <row r="26581">
      <c r="A26581" s="294" t="s">
        <v>37973</v>
      </c>
      <c r="B26581" s="294"/>
      <c r="C26581" s="294"/>
      <c r="D26581" s="294"/>
      <c r="E26581" s="294"/>
      <c r="F26581" s="294"/>
    </row>
    <row r="26582">
      <c r="A26582" s="294" t="s">
        <v>37974</v>
      </c>
      <c r="B26582" s="294"/>
      <c r="C26582" s="294"/>
      <c r="D26582" s="294"/>
      <c r="E26582" s="294"/>
      <c r="F26582" s="294"/>
    </row>
    <row r="26583">
      <c r="A26583" s="294" t="s">
        <v>37975</v>
      </c>
      <c r="B26583" s="294"/>
      <c r="C26583" s="294"/>
      <c r="D26583" s="294"/>
      <c r="E26583" s="294"/>
      <c r="F26583" s="294"/>
    </row>
    <row r="26584">
      <c r="A26584" s="294"/>
      <c r="B26584" s="294"/>
      <c r="C26584" s="294"/>
      <c r="D26584" s="294"/>
      <c r="E26584" s="294"/>
      <c r="F26584" s="294"/>
    </row>
    <row r="26585">
      <c r="A26585" s="294" t="s">
        <v>28124</v>
      </c>
      <c r="B26585" s="294"/>
      <c r="C26585" s="294"/>
      <c r="D26585" s="294"/>
      <c r="E26585" s="294"/>
      <c r="F26585" s="294"/>
    </row>
    <row r="26586">
      <c r="A26586" s="294" t="s">
        <v>20026</v>
      </c>
      <c r="B26586" s="294"/>
      <c r="C26586" s="294"/>
      <c r="D26586" s="294"/>
      <c r="E26586" s="294"/>
      <c r="F26586" s="294"/>
    </row>
    <row r="26587">
      <c r="A26587" s="294" t="s">
        <v>21618</v>
      </c>
      <c r="B26587" s="294"/>
      <c r="C26587" s="294"/>
      <c r="D26587" s="294"/>
      <c r="E26587" s="294"/>
      <c r="F26587" s="294"/>
    </row>
    <row r="26588">
      <c r="A26588" s="294" t="s">
        <v>37976</v>
      </c>
      <c r="B26588" s="294"/>
      <c r="C26588" s="294"/>
      <c r="D26588" s="294"/>
      <c r="E26588" s="294"/>
      <c r="F26588" s="294"/>
    </row>
    <row r="26589">
      <c r="A26589" s="294"/>
      <c r="B26589" s="294"/>
      <c r="C26589" s="294"/>
      <c r="D26589" s="294"/>
      <c r="E26589" s="294"/>
      <c r="F26589" s="294"/>
    </row>
    <row r="26590">
      <c r="A26590" s="294" t="s">
        <v>22512</v>
      </c>
      <c r="B26590" s="294"/>
      <c r="C26590" s="294"/>
      <c r="D26590" s="294"/>
      <c r="E26590" s="294"/>
      <c r="F26590" s="294"/>
    </row>
    <row r="26591">
      <c r="A26591" s="294" t="s">
        <v>23459</v>
      </c>
      <c r="B26591" s="294"/>
      <c r="C26591" s="294"/>
      <c r="D26591" s="294"/>
      <c r="E26591" s="294"/>
      <c r="F26591" s="294"/>
    </row>
    <row r="26592">
      <c r="A26592" s="294"/>
      <c r="B26592" s="294"/>
      <c r="C26592" s="294"/>
      <c r="D26592" s="294"/>
      <c r="E26592" s="294"/>
      <c r="F26592" s="294"/>
    </row>
    <row r="26593">
      <c r="A26593" s="294" t="s">
        <v>37977</v>
      </c>
      <c r="B26593" s="294"/>
      <c r="C26593" s="294"/>
      <c r="D26593" s="294"/>
      <c r="E26593" s="294"/>
      <c r="F26593" s="294"/>
    </row>
    <row r="26594">
      <c r="A26594" s="294" t="s">
        <v>37978</v>
      </c>
      <c r="B26594" s="294"/>
      <c r="C26594" s="294"/>
      <c r="D26594" s="294"/>
      <c r="E26594" s="294"/>
      <c r="F26594" s="294"/>
    </row>
    <row r="26595">
      <c r="A26595" s="294" t="s">
        <v>23236</v>
      </c>
      <c r="B26595" s="294"/>
      <c r="C26595" s="294"/>
      <c r="D26595" s="294"/>
      <c r="E26595" s="294"/>
      <c r="F26595" s="294"/>
    </row>
    <row r="26596">
      <c r="A26596" s="294" t="s">
        <v>37979</v>
      </c>
      <c r="B26596" s="294"/>
      <c r="C26596" s="294"/>
      <c r="D26596" s="294"/>
      <c r="E26596" s="294"/>
      <c r="F26596" s="294"/>
    </row>
    <row r="26597">
      <c r="A26597" s="294" t="s">
        <v>37980</v>
      </c>
      <c r="B26597" s="294"/>
      <c r="C26597" s="294"/>
      <c r="D26597" s="294"/>
      <c r="E26597" s="294"/>
      <c r="F26597" s="294"/>
    </row>
    <row r="26598">
      <c r="A26598" s="294" t="s">
        <v>37981</v>
      </c>
      <c r="B26598" s="294"/>
      <c r="C26598" s="294"/>
      <c r="D26598" s="294"/>
      <c r="E26598" s="294"/>
      <c r="F26598" s="294"/>
    </row>
    <row r="26599">
      <c r="A26599" s="294" t="s">
        <v>37982</v>
      </c>
      <c r="B26599" s="294"/>
      <c r="C26599" s="294"/>
      <c r="D26599" s="294"/>
      <c r="E26599" s="294"/>
      <c r="F26599" s="294"/>
    </row>
    <row r="26600">
      <c r="A26600" s="294" t="s">
        <v>37983</v>
      </c>
      <c r="B26600" s="294"/>
      <c r="C26600" s="294"/>
      <c r="D26600" s="294"/>
      <c r="E26600" s="294"/>
      <c r="F26600" s="294"/>
    </row>
    <row r="26601">
      <c r="A26601" s="294" t="s">
        <v>37984</v>
      </c>
      <c r="B26601" s="294"/>
      <c r="C26601" s="294"/>
      <c r="D26601" s="294"/>
      <c r="E26601" s="294"/>
      <c r="F26601" s="294"/>
    </row>
    <row r="26602">
      <c r="A26602" s="294"/>
      <c r="B26602" s="294"/>
      <c r="C26602" s="294"/>
      <c r="D26602" s="294"/>
      <c r="E26602" s="294"/>
      <c r="F26602" s="294"/>
    </row>
    <row r="26603">
      <c r="A26603" s="294" t="s">
        <v>27088</v>
      </c>
      <c r="B26603" s="294"/>
      <c r="C26603" s="294"/>
      <c r="D26603" s="294"/>
      <c r="E26603" s="294"/>
      <c r="F26603" s="294"/>
    </row>
    <row r="26604">
      <c r="A26604" s="294"/>
      <c r="B26604" s="294"/>
      <c r="C26604" s="294"/>
      <c r="D26604" s="294"/>
      <c r="E26604" s="294"/>
      <c r="F26604" s="294"/>
    </row>
    <row r="26605">
      <c r="A26605" s="294" t="s">
        <v>37985</v>
      </c>
      <c r="B26605" s="294"/>
      <c r="C26605" s="294"/>
      <c r="D26605" s="294"/>
      <c r="E26605" s="294"/>
      <c r="F26605" s="294"/>
    </row>
    <row r="26606">
      <c r="A26606" s="294" t="s">
        <v>22226</v>
      </c>
      <c r="B26606" s="294"/>
      <c r="C26606" s="294"/>
      <c r="D26606" s="294"/>
      <c r="E26606" s="294"/>
      <c r="F26606" s="294"/>
    </row>
    <row r="26607">
      <c r="A26607" s="294" t="s">
        <v>37986</v>
      </c>
      <c r="B26607" s="294"/>
      <c r="C26607" s="294"/>
      <c r="D26607" s="294"/>
      <c r="E26607" s="294"/>
      <c r="F26607" s="294"/>
    </row>
    <row r="26608">
      <c r="A26608" s="294" t="s">
        <v>37987</v>
      </c>
      <c r="B26608" s="294"/>
      <c r="C26608" s="294"/>
      <c r="D26608" s="294"/>
      <c r="E26608" s="294"/>
      <c r="F26608" s="294"/>
    </row>
    <row r="26609">
      <c r="A26609" s="294" t="s">
        <v>37988</v>
      </c>
      <c r="B26609" s="294"/>
      <c r="C26609" s="294"/>
      <c r="D26609" s="294"/>
      <c r="E26609" s="294"/>
      <c r="F26609" s="294"/>
    </row>
    <row r="26610">
      <c r="A26610" s="294" t="s">
        <v>37989</v>
      </c>
      <c r="B26610" s="294"/>
      <c r="C26610" s="294"/>
      <c r="D26610" s="294"/>
      <c r="E26610" s="294"/>
      <c r="F26610" s="294"/>
    </row>
    <row r="26611">
      <c r="A26611" s="294" t="s">
        <v>37990</v>
      </c>
      <c r="B26611" s="294"/>
      <c r="C26611" s="294"/>
      <c r="D26611" s="294"/>
      <c r="E26611" s="294"/>
      <c r="F26611" s="294"/>
    </row>
    <row r="26612">
      <c r="A26612" s="294"/>
      <c r="B26612" s="294"/>
      <c r="C26612" s="294"/>
      <c r="D26612" s="294"/>
      <c r="E26612" s="294"/>
      <c r="F26612" s="294"/>
    </row>
    <row r="26613">
      <c r="A26613" s="294" t="s">
        <v>35119</v>
      </c>
      <c r="B26613" s="294"/>
      <c r="C26613" s="294"/>
      <c r="D26613" s="294"/>
      <c r="E26613" s="294"/>
      <c r="F26613" s="294"/>
    </row>
    <row r="26614">
      <c r="A26614" s="294"/>
      <c r="B26614" s="294"/>
      <c r="C26614" s="294"/>
      <c r="D26614" s="294"/>
      <c r="E26614" s="294"/>
      <c r="F26614" s="294"/>
    </row>
    <row r="26615">
      <c r="A26615" s="294" t="s">
        <v>37991</v>
      </c>
      <c r="B26615" s="294"/>
      <c r="C26615" s="294"/>
      <c r="D26615" s="294"/>
      <c r="E26615" s="294"/>
      <c r="F26615" s="294"/>
    </row>
    <row r="26616">
      <c r="A26616" s="294" t="s">
        <v>37992</v>
      </c>
      <c r="B26616" s="294"/>
      <c r="C26616" s="294"/>
      <c r="D26616" s="294"/>
      <c r="E26616" s="294"/>
      <c r="F26616" s="294"/>
    </row>
    <row r="26617">
      <c r="A26617" s="294" t="s">
        <v>37993</v>
      </c>
      <c r="B26617" s="294"/>
      <c r="C26617" s="294"/>
      <c r="D26617" s="294"/>
      <c r="E26617" s="294"/>
      <c r="F26617" s="294"/>
    </row>
    <row r="26618">
      <c r="A26618" s="294" t="s">
        <v>37994</v>
      </c>
      <c r="B26618" s="294"/>
      <c r="C26618" s="294"/>
      <c r="D26618" s="294"/>
      <c r="E26618" s="294"/>
      <c r="F26618" s="294"/>
    </row>
    <row r="26619">
      <c r="A26619" s="294" t="s">
        <v>37995</v>
      </c>
      <c r="B26619" s="294"/>
      <c r="C26619" s="294"/>
      <c r="D26619" s="294"/>
      <c r="E26619" s="294"/>
      <c r="F26619" s="294"/>
    </row>
    <row r="26620">
      <c r="A26620" s="294" t="s">
        <v>37996</v>
      </c>
      <c r="B26620" s="294"/>
      <c r="C26620" s="294"/>
      <c r="D26620" s="294"/>
      <c r="E26620" s="294"/>
      <c r="F26620" s="294"/>
    </row>
    <row r="26621">
      <c r="A26621" s="294" t="s">
        <v>37997</v>
      </c>
      <c r="B26621" s="294"/>
      <c r="C26621" s="294"/>
      <c r="D26621" s="294"/>
      <c r="E26621" s="294"/>
      <c r="F26621" s="294"/>
    </row>
    <row r="26622">
      <c r="A26622" s="294" t="s">
        <v>37998</v>
      </c>
      <c r="B26622" s="294"/>
      <c r="C26622" s="294"/>
      <c r="D26622" s="294"/>
      <c r="E26622" s="294"/>
      <c r="F26622" s="294"/>
    </row>
    <row r="26623">
      <c r="A26623" s="294"/>
      <c r="B26623" s="294"/>
      <c r="C26623" s="294"/>
      <c r="D26623" s="294"/>
      <c r="E26623" s="294"/>
      <c r="F26623" s="294"/>
    </row>
    <row r="26624">
      <c r="A26624" s="294" t="s">
        <v>28108</v>
      </c>
      <c r="B26624" s="294"/>
      <c r="C26624" s="294"/>
      <c r="D26624" s="294"/>
      <c r="E26624" s="294"/>
      <c r="F26624" s="294"/>
    </row>
    <row r="26625">
      <c r="A26625" s="294"/>
      <c r="B26625" s="294"/>
      <c r="C26625" s="294"/>
      <c r="D26625" s="294"/>
      <c r="E26625" s="294"/>
      <c r="F26625" s="294"/>
    </row>
    <row r="26626">
      <c r="A26626" s="294" t="s">
        <v>27102</v>
      </c>
      <c r="B26626" s="294"/>
      <c r="C26626" s="294"/>
      <c r="D26626" s="294"/>
      <c r="E26626" s="294"/>
      <c r="F26626" s="294"/>
    </row>
    <row r="26627">
      <c r="A26627" s="294" t="s">
        <v>33136</v>
      </c>
      <c r="B26627" s="294"/>
      <c r="C26627" s="294"/>
      <c r="D26627" s="294"/>
      <c r="E26627" s="294"/>
      <c r="F26627" s="294"/>
    </row>
    <row r="26628">
      <c r="A26628" s="294" t="s">
        <v>23829</v>
      </c>
      <c r="B26628" s="294"/>
      <c r="C26628" s="294"/>
      <c r="D26628" s="294"/>
      <c r="E26628" s="294"/>
      <c r="F26628" s="294"/>
    </row>
    <row r="26629">
      <c r="A26629" s="294" t="s">
        <v>23830</v>
      </c>
      <c r="B26629" s="294"/>
      <c r="C26629" s="294"/>
      <c r="D26629" s="294"/>
      <c r="E26629" s="294"/>
      <c r="F26629" s="294"/>
    </row>
    <row r="26630">
      <c r="A26630" s="294" t="s">
        <v>23831</v>
      </c>
      <c r="B26630" s="294"/>
      <c r="C26630" s="294"/>
      <c r="D26630" s="294"/>
      <c r="E26630" s="294"/>
      <c r="F26630" s="294"/>
    </row>
    <row r="26631">
      <c r="A26631" s="294"/>
      <c r="B26631" s="294"/>
      <c r="C26631" s="294"/>
      <c r="D26631" s="294"/>
      <c r="E26631" s="294"/>
      <c r="F26631" s="294"/>
    </row>
    <row r="26632">
      <c r="A26632" s="294" t="s">
        <v>35130</v>
      </c>
      <c r="B26632" s="294"/>
      <c r="C26632" s="294"/>
      <c r="D26632" s="294"/>
      <c r="E26632" s="294"/>
      <c r="F26632" s="294"/>
    </row>
    <row r="26633">
      <c r="A26633" s="294"/>
      <c r="B26633" s="294"/>
      <c r="C26633" s="294"/>
      <c r="D26633" s="294"/>
      <c r="E26633" s="294"/>
      <c r="F26633" s="294"/>
    </row>
    <row r="26634">
      <c r="A26634" s="294" t="s">
        <v>37999</v>
      </c>
      <c r="B26634" s="294"/>
      <c r="C26634" s="294"/>
      <c r="D26634" s="294"/>
      <c r="E26634" s="294"/>
      <c r="F26634" s="294"/>
    </row>
    <row r="26635">
      <c r="A26635" s="294" t="s">
        <v>23825</v>
      </c>
      <c r="B26635" s="294"/>
      <c r="C26635" s="294"/>
      <c r="D26635" s="294"/>
      <c r="E26635" s="294"/>
      <c r="F26635" s="294"/>
    </row>
    <row r="26636">
      <c r="A26636" s="294" t="s">
        <v>38000</v>
      </c>
      <c r="B26636" s="294"/>
      <c r="C26636" s="294"/>
      <c r="D26636" s="294"/>
      <c r="E26636" s="294"/>
      <c r="F26636" s="294"/>
    </row>
    <row r="26637">
      <c r="A26637" s="294" t="s">
        <v>38001</v>
      </c>
      <c r="B26637" s="294"/>
      <c r="C26637" s="294"/>
      <c r="D26637" s="294"/>
      <c r="E26637" s="294"/>
      <c r="F26637" s="294"/>
    </row>
    <row r="26638">
      <c r="A26638" s="294" t="s">
        <v>38002</v>
      </c>
      <c r="B26638" s="294"/>
      <c r="C26638" s="294"/>
      <c r="D26638" s="294"/>
      <c r="E26638" s="294"/>
      <c r="F26638" s="294"/>
    </row>
    <row r="26639">
      <c r="A26639" s="294" t="s">
        <v>38003</v>
      </c>
      <c r="B26639" s="294"/>
      <c r="C26639" s="294"/>
      <c r="D26639" s="294"/>
      <c r="E26639" s="294"/>
      <c r="F26639" s="294"/>
    </row>
    <row r="26640">
      <c r="A26640" s="294" t="s">
        <v>38004</v>
      </c>
      <c r="B26640" s="294"/>
      <c r="C26640" s="294"/>
      <c r="D26640" s="294"/>
      <c r="E26640" s="294"/>
      <c r="F26640" s="294"/>
    </row>
    <row r="26641">
      <c r="A26641" s="294" t="s">
        <v>38005</v>
      </c>
      <c r="B26641" s="294"/>
      <c r="C26641" s="294"/>
      <c r="D26641" s="294"/>
      <c r="E26641" s="294"/>
      <c r="F26641" s="294"/>
    </row>
    <row r="26642">
      <c r="A26642" s="294" t="s">
        <v>38006</v>
      </c>
      <c r="B26642" s="294"/>
      <c r="C26642" s="294"/>
      <c r="D26642" s="294"/>
      <c r="E26642" s="294"/>
      <c r="F26642" s="294"/>
    </row>
    <row r="26643">
      <c r="A26643" s="294" t="s">
        <v>38007</v>
      </c>
      <c r="B26643" s="294"/>
      <c r="C26643" s="294"/>
      <c r="D26643" s="294"/>
      <c r="E26643" s="294"/>
      <c r="F26643" s="294"/>
    </row>
    <row r="26644">
      <c r="A26644" s="294" t="s">
        <v>38008</v>
      </c>
      <c r="B26644" s="294"/>
      <c r="C26644" s="294"/>
      <c r="D26644" s="294"/>
      <c r="E26644" s="294"/>
      <c r="F26644" s="294"/>
    </row>
    <row r="26645">
      <c r="A26645" s="294" t="s">
        <v>21511</v>
      </c>
      <c r="B26645" s="294"/>
      <c r="C26645" s="294"/>
      <c r="D26645" s="294"/>
      <c r="E26645" s="294"/>
      <c r="F26645" s="294"/>
    </row>
    <row r="26646">
      <c r="A26646" s="294"/>
      <c r="B26646" s="294"/>
      <c r="C26646" s="294"/>
      <c r="D26646" s="294"/>
      <c r="E26646" s="294"/>
      <c r="F26646" s="294"/>
    </row>
    <row r="26647">
      <c r="A26647" s="294" t="s">
        <v>22239</v>
      </c>
      <c r="B26647" s="294"/>
      <c r="C26647" s="294"/>
      <c r="D26647" s="294"/>
      <c r="E26647" s="294"/>
      <c r="F26647" s="294"/>
    </row>
    <row r="26648">
      <c r="A26648" s="294"/>
      <c r="B26648" s="294"/>
      <c r="C26648" s="294"/>
      <c r="D26648" s="294"/>
      <c r="E26648" s="294"/>
      <c r="F26648" s="294"/>
    </row>
    <row r="26649">
      <c r="A26649" s="294" t="s">
        <v>38009</v>
      </c>
      <c r="B26649" s="294"/>
      <c r="C26649" s="294"/>
      <c r="D26649" s="294"/>
      <c r="E26649" s="294"/>
      <c r="F26649" s="294"/>
    </row>
    <row r="26650">
      <c r="A26650" s="294" t="s">
        <v>38010</v>
      </c>
      <c r="B26650" s="294"/>
      <c r="C26650" s="294"/>
      <c r="D26650" s="294"/>
      <c r="E26650" s="294"/>
      <c r="F26650" s="294"/>
    </row>
    <row r="26651">
      <c r="A26651" s="294" t="s">
        <v>38011</v>
      </c>
      <c r="B26651" s="294"/>
      <c r="C26651" s="294"/>
      <c r="D26651" s="294"/>
      <c r="E26651" s="294"/>
      <c r="F26651" s="294"/>
    </row>
    <row r="26652">
      <c r="A26652" s="294" t="s">
        <v>38012</v>
      </c>
      <c r="B26652" s="294"/>
      <c r="C26652" s="294"/>
      <c r="D26652" s="294"/>
      <c r="E26652" s="294"/>
      <c r="F26652" s="294"/>
    </row>
    <row r="26653">
      <c r="A26653" s="294" t="s">
        <v>38013</v>
      </c>
      <c r="B26653" s="294"/>
      <c r="C26653" s="294"/>
      <c r="D26653" s="294"/>
      <c r="E26653" s="294"/>
      <c r="F26653" s="294"/>
    </row>
    <row r="26654">
      <c r="A26654" s="294" t="s">
        <v>38014</v>
      </c>
      <c r="B26654" s="294"/>
      <c r="C26654" s="294"/>
      <c r="D26654" s="294"/>
      <c r="E26654" s="294"/>
      <c r="F26654" s="294"/>
    </row>
    <row r="26655">
      <c r="A26655" s="294" t="s">
        <v>38015</v>
      </c>
      <c r="B26655" s="294"/>
      <c r="C26655" s="294"/>
      <c r="D26655" s="294"/>
      <c r="E26655" s="294"/>
      <c r="F26655" s="294"/>
    </row>
    <row r="26656">
      <c r="A26656" s="294" t="s">
        <v>38016</v>
      </c>
      <c r="B26656" s="294"/>
      <c r="C26656" s="294"/>
      <c r="D26656" s="294"/>
      <c r="E26656" s="294"/>
      <c r="F26656" s="294"/>
    </row>
    <row r="26657">
      <c r="A26657" s="294" t="s">
        <v>38017</v>
      </c>
      <c r="B26657" s="294"/>
      <c r="C26657" s="294"/>
      <c r="D26657" s="294"/>
      <c r="E26657" s="294"/>
      <c r="F26657" s="294"/>
    </row>
    <row r="26658">
      <c r="A26658" s="294" t="s">
        <v>38018</v>
      </c>
      <c r="B26658" s="294"/>
      <c r="C26658" s="294"/>
      <c r="D26658" s="294"/>
      <c r="E26658" s="294"/>
      <c r="F26658" s="294"/>
    </row>
    <row r="26659">
      <c r="A26659" s="294" t="s">
        <v>38019</v>
      </c>
      <c r="B26659" s="294"/>
      <c r="C26659" s="294"/>
      <c r="D26659" s="294"/>
      <c r="E26659" s="294"/>
      <c r="F26659" s="294"/>
    </row>
    <row r="26660">
      <c r="A26660" s="294" t="s">
        <v>38020</v>
      </c>
      <c r="B26660" s="294"/>
      <c r="C26660" s="294"/>
      <c r="D26660" s="294"/>
      <c r="E26660" s="294"/>
      <c r="F26660" s="294"/>
    </row>
    <row r="26661">
      <c r="A26661" s="294" t="s">
        <v>38021</v>
      </c>
      <c r="B26661" s="294"/>
      <c r="C26661" s="294"/>
      <c r="D26661" s="294"/>
      <c r="E26661" s="294"/>
      <c r="F26661" s="294"/>
    </row>
    <row r="26662">
      <c r="A26662" s="294" t="s">
        <v>38022</v>
      </c>
      <c r="B26662" s="294"/>
      <c r="C26662" s="294"/>
      <c r="D26662" s="294"/>
      <c r="E26662" s="294"/>
      <c r="F26662" s="294"/>
    </row>
    <row r="26663">
      <c r="A26663" s="294" t="str">
        <f>ARRAY_CONSTRAIN(ARRAYFORMULA(-Visual acuity), 1, 1)</f>
        <v>#ERROR!</v>
      </c>
      <c r="B26663" s="294"/>
      <c r="C26663" s="294"/>
      <c r="D26663" s="294"/>
      <c r="E26663" s="294"/>
      <c r="F26663" s="294"/>
    </row>
    <row r="26664">
      <c r="A26664" s="294" t="s">
        <v>38023</v>
      </c>
      <c r="B26664" s="294"/>
      <c r="C26664" s="294"/>
      <c r="D26664" s="294"/>
      <c r="E26664" s="294"/>
      <c r="F26664" s="294"/>
    </row>
    <row r="26665">
      <c r="A26665" s="294" t="s">
        <v>38024</v>
      </c>
      <c r="B26665" s="294"/>
      <c r="C26665" s="294"/>
      <c r="D26665" s="294"/>
      <c r="E26665" s="294"/>
      <c r="F26665" s="294"/>
    </row>
    <row r="26666">
      <c r="A26666" s="294" t="s">
        <v>38025</v>
      </c>
      <c r="B26666" s="294"/>
      <c r="C26666" s="294"/>
      <c r="D26666" s="294"/>
      <c r="E26666" s="294"/>
      <c r="F26666" s="294"/>
    </row>
    <row r="26667">
      <c r="A26667" s="294" t="s">
        <v>38026</v>
      </c>
      <c r="B26667" s="294"/>
      <c r="C26667" s="294"/>
      <c r="D26667" s="294"/>
      <c r="E26667" s="294"/>
      <c r="F26667" s="294"/>
    </row>
    <row r="26668">
      <c r="A26668" s="294" t="s">
        <v>38027</v>
      </c>
      <c r="B26668" s="294"/>
      <c r="C26668" s="294"/>
      <c r="D26668" s="294"/>
      <c r="E26668" s="294"/>
      <c r="F26668" s="294"/>
    </row>
    <row r="26669">
      <c r="A26669" s="294"/>
      <c r="B26669" s="294"/>
      <c r="C26669" s="294"/>
      <c r="D26669" s="294"/>
      <c r="E26669" s="294"/>
      <c r="F26669" s="294"/>
    </row>
    <row r="26670">
      <c r="A26670" s="294" t="s">
        <v>21304</v>
      </c>
      <c r="B26670" s="294"/>
      <c r="C26670" s="294"/>
      <c r="D26670" s="294"/>
      <c r="E26670" s="294"/>
      <c r="F26670" s="294"/>
    </row>
    <row r="26671">
      <c r="A26671" s="294"/>
      <c r="B26671" s="294"/>
      <c r="C26671" s="294"/>
      <c r="D26671" s="294"/>
      <c r="E26671" s="294"/>
      <c r="F26671" s="294"/>
    </row>
    <row r="26672">
      <c r="A26672" s="294" t="s">
        <v>38028</v>
      </c>
      <c r="B26672" s="294"/>
      <c r="C26672" s="294"/>
      <c r="D26672" s="294"/>
      <c r="E26672" s="294"/>
      <c r="F26672" s="294"/>
    </row>
    <row r="26673">
      <c r="A26673" s="294" t="s">
        <v>38029</v>
      </c>
      <c r="B26673" s="294"/>
      <c r="C26673" s="294"/>
      <c r="D26673" s="294"/>
      <c r="E26673" s="294"/>
      <c r="F26673" s="294"/>
    </row>
    <row r="26674">
      <c r="A26674" s="294" t="s">
        <v>38030</v>
      </c>
      <c r="B26674" s="294"/>
      <c r="C26674" s="294"/>
      <c r="D26674" s="294"/>
      <c r="E26674" s="294"/>
      <c r="F26674" s="294"/>
    </row>
    <row r="26675">
      <c r="A26675" s="294" t="s">
        <v>38031</v>
      </c>
      <c r="B26675" s="294"/>
      <c r="C26675" s="294"/>
      <c r="D26675" s="294"/>
      <c r="E26675" s="294"/>
      <c r="F26675" s="294"/>
    </row>
    <row r="26676">
      <c r="A26676" s="294" t="s">
        <v>38032</v>
      </c>
      <c r="B26676" s="294"/>
      <c r="C26676" s="294"/>
      <c r="D26676" s="294"/>
      <c r="E26676" s="294"/>
      <c r="F26676" s="294"/>
    </row>
    <row r="26677">
      <c r="A26677" s="294" t="s">
        <v>26919</v>
      </c>
      <c r="B26677" s="294"/>
      <c r="C26677" s="294"/>
      <c r="D26677" s="294"/>
      <c r="E26677" s="294"/>
      <c r="F26677" s="294"/>
    </row>
    <row r="26678">
      <c r="A26678" s="294" t="s">
        <v>38033</v>
      </c>
      <c r="B26678" s="294"/>
      <c r="C26678" s="294"/>
      <c r="D26678" s="294"/>
      <c r="E26678" s="294"/>
      <c r="F26678" s="294"/>
    </row>
    <row r="26679">
      <c r="A26679" s="294" t="s">
        <v>38034</v>
      </c>
      <c r="B26679" s="294"/>
      <c r="C26679" s="294"/>
      <c r="D26679" s="294"/>
      <c r="E26679" s="294"/>
      <c r="F26679" s="294"/>
    </row>
    <row r="26680">
      <c r="A26680" s="294" t="s">
        <v>38035</v>
      </c>
      <c r="B26680" s="294"/>
      <c r="C26680" s="294"/>
      <c r="D26680" s="294"/>
      <c r="E26680" s="294"/>
      <c r="F26680" s="294"/>
    </row>
    <row r="26681">
      <c r="A26681" s="294" t="s">
        <v>38036</v>
      </c>
      <c r="B26681" s="294"/>
      <c r="C26681" s="294"/>
      <c r="D26681" s="294"/>
      <c r="E26681" s="294"/>
      <c r="F26681" s="294"/>
    </row>
    <row r="26682">
      <c r="A26682" s="294" t="s">
        <v>38037</v>
      </c>
      <c r="B26682" s="294"/>
      <c r="C26682" s="294"/>
      <c r="D26682" s="294"/>
      <c r="E26682" s="294"/>
      <c r="F26682" s="294"/>
    </row>
    <row r="26683">
      <c r="A26683" s="294" t="s">
        <v>38038</v>
      </c>
      <c r="B26683" s="294"/>
      <c r="C26683" s="294"/>
      <c r="D26683" s="294"/>
      <c r="E26683" s="294"/>
      <c r="F26683" s="294"/>
    </row>
    <row r="26684">
      <c r="A26684" s="294" t="s">
        <v>38039</v>
      </c>
      <c r="B26684" s="294"/>
      <c r="C26684" s="294"/>
      <c r="D26684" s="294"/>
      <c r="E26684" s="294"/>
      <c r="F26684" s="294"/>
    </row>
    <row r="26685">
      <c r="A26685" s="294" t="s">
        <v>38040</v>
      </c>
      <c r="B26685" s="294"/>
      <c r="C26685" s="294"/>
      <c r="D26685" s="294"/>
      <c r="E26685" s="294"/>
      <c r="F26685" s="294"/>
    </row>
    <row r="26686">
      <c r="A26686" s="294" t="s">
        <v>38041</v>
      </c>
      <c r="B26686" s="294"/>
      <c r="C26686" s="294"/>
      <c r="D26686" s="294"/>
      <c r="E26686" s="294"/>
      <c r="F26686" s="294"/>
    </row>
    <row r="26687">
      <c r="A26687" s="294" t="s">
        <v>38042</v>
      </c>
      <c r="B26687" s="294"/>
      <c r="C26687" s="294"/>
      <c r="D26687" s="294"/>
      <c r="E26687" s="294"/>
      <c r="F26687" s="294"/>
    </row>
    <row r="26688">
      <c r="A26688" s="294" t="s">
        <v>38043</v>
      </c>
      <c r="B26688" s="294"/>
      <c r="C26688" s="294"/>
      <c r="D26688" s="294"/>
      <c r="E26688" s="294"/>
      <c r="F26688" s="294"/>
    </row>
    <row r="26689">
      <c r="A26689" s="294" t="s">
        <v>38044</v>
      </c>
      <c r="B26689" s="294"/>
      <c r="C26689" s="294"/>
      <c r="D26689" s="294"/>
      <c r="E26689" s="294"/>
      <c r="F26689" s="294"/>
    </row>
    <row r="26690">
      <c r="A26690" s="294" t="s">
        <v>38045</v>
      </c>
      <c r="B26690" s="294"/>
      <c r="C26690" s="294"/>
      <c r="D26690" s="294"/>
      <c r="E26690" s="294"/>
      <c r="F26690" s="294"/>
    </row>
    <row r="26691">
      <c r="A26691" s="294" t="s">
        <v>23508</v>
      </c>
      <c r="B26691" s="294"/>
      <c r="C26691" s="294"/>
      <c r="D26691" s="294"/>
      <c r="E26691" s="294"/>
      <c r="F26691" s="294"/>
    </row>
    <row r="26692">
      <c r="A26692" s="294" t="s">
        <v>29043</v>
      </c>
      <c r="B26692" s="294"/>
      <c r="C26692" s="294"/>
      <c r="D26692" s="294"/>
      <c r="E26692" s="294"/>
      <c r="F26692" s="294"/>
    </row>
    <row r="26693">
      <c r="A26693" s="294" t="s">
        <v>20034</v>
      </c>
      <c r="B26693" s="294"/>
      <c r="C26693" s="294"/>
      <c r="D26693" s="294"/>
      <c r="E26693" s="294"/>
      <c r="F26693" s="294"/>
    </row>
    <row r="26694">
      <c r="A26694" s="294" t="s">
        <v>21672</v>
      </c>
      <c r="B26694" s="294"/>
      <c r="C26694" s="294"/>
      <c r="D26694" s="294"/>
      <c r="E26694" s="294"/>
      <c r="F26694" s="294"/>
    </row>
    <row r="26695">
      <c r="A26695" s="294" t="s">
        <v>38046</v>
      </c>
      <c r="B26695" s="294"/>
      <c r="C26695" s="294"/>
      <c r="D26695" s="294"/>
      <c r="E26695" s="294"/>
      <c r="F26695" s="294"/>
    </row>
    <row r="26696">
      <c r="A26696" s="294"/>
      <c r="B26696" s="294"/>
      <c r="C26696" s="294"/>
      <c r="D26696" s="294"/>
      <c r="E26696" s="294"/>
      <c r="F26696" s="294"/>
    </row>
    <row r="26697">
      <c r="A26697" s="294" t="s">
        <v>21315</v>
      </c>
      <c r="B26697" s="294"/>
      <c r="C26697" s="294"/>
      <c r="D26697" s="294"/>
      <c r="E26697" s="294"/>
      <c r="F26697" s="294"/>
    </row>
    <row r="26698">
      <c r="A26698" s="294"/>
      <c r="B26698" s="294"/>
      <c r="C26698" s="294"/>
      <c r="D26698" s="294"/>
      <c r="E26698" s="294"/>
      <c r="F26698" s="294"/>
    </row>
    <row r="26699">
      <c r="A26699" s="294" t="s">
        <v>38047</v>
      </c>
      <c r="B26699" s="294"/>
      <c r="C26699" s="294"/>
      <c r="D26699" s="294"/>
      <c r="E26699" s="294"/>
      <c r="F26699" s="294"/>
    </row>
    <row r="26700">
      <c r="A26700" s="294" t="s">
        <v>38048</v>
      </c>
      <c r="B26700" s="294"/>
      <c r="C26700" s="294"/>
      <c r="D26700" s="294"/>
      <c r="E26700" s="294"/>
      <c r="F26700" s="294"/>
    </row>
    <row r="26701">
      <c r="A26701" s="294" t="s">
        <v>38049</v>
      </c>
      <c r="B26701" s="294"/>
      <c r="C26701" s="294"/>
      <c r="D26701" s="294"/>
      <c r="E26701" s="294"/>
      <c r="F26701" s="294"/>
    </row>
    <row r="26702">
      <c r="A26702" s="294" t="s">
        <v>38050</v>
      </c>
      <c r="B26702" s="294"/>
      <c r="C26702" s="294"/>
      <c r="D26702" s="294"/>
      <c r="E26702" s="294"/>
      <c r="F26702" s="294"/>
    </row>
    <row r="26703">
      <c r="A26703" s="294" t="s">
        <v>38051</v>
      </c>
      <c r="B26703" s="294"/>
      <c r="C26703" s="294"/>
      <c r="D26703" s="294"/>
      <c r="E26703" s="294"/>
      <c r="F26703" s="294"/>
    </row>
    <row r="26704">
      <c r="A26704" s="294" t="s">
        <v>38052</v>
      </c>
      <c r="B26704" s="294"/>
      <c r="C26704" s="294"/>
      <c r="D26704" s="294"/>
      <c r="E26704" s="294"/>
      <c r="F26704" s="294"/>
    </row>
    <row r="26705">
      <c r="A26705" s="294" t="s">
        <v>38053</v>
      </c>
      <c r="B26705" s="294"/>
      <c r="C26705" s="294"/>
      <c r="D26705" s="294"/>
      <c r="E26705" s="294"/>
      <c r="F26705" s="294"/>
    </row>
    <row r="26706">
      <c r="A26706" s="294" t="s">
        <v>38054</v>
      </c>
      <c r="B26706" s="294"/>
      <c r="C26706" s="294"/>
      <c r="D26706" s="294"/>
      <c r="E26706" s="294"/>
      <c r="F26706" s="294"/>
    </row>
    <row r="26707">
      <c r="A26707" s="294" t="s">
        <v>35773</v>
      </c>
      <c r="B26707" s="294"/>
      <c r="C26707" s="294"/>
      <c r="D26707" s="294"/>
      <c r="E26707" s="294"/>
      <c r="F26707" s="294"/>
    </row>
    <row r="26708">
      <c r="A26708" s="294" t="s">
        <v>35774</v>
      </c>
      <c r="B26708" s="294"/>
      <c r="C26708" s="294"/>
      <c r="D26708" s="294"/>
      <c r="E26708" s="294"/>
      <c r="F26708" s="294"/>
    </row>
    <row r="26709">
      <c r="A26709" s="294" t="s">
        <v>30784</v>
      </c>
      <c r="B26709" s="294"/>
      <c r="C26709" s="294"/>
      <c r="D26709" s="294"/>
      <c r="E26709" s="294"/>
      <c r="F26709" s="294"/>
    </row>
    <row r="26710">
      <c r="A26710" s="294" t="s">
        <v>38055</v>
      </c>
      <c r="B26710" s="294"/>
      <c r="C26710" s="294"/>
      <c r="D26710" s="294"/>
      <c r="E26710" s="294"/>
      <c r="F26710" s="294"/>
    </row>
    <row r="26711">
      <c r="A26711" s="294" t="s">
        <v>35776</v>
      </c>
      <c r="B26711" s="294"/>
      <c r="C26711" s="294"/>
      <c r="D26711" s="294"/>
      <c r="E26711" s="294"/>
      <c r="F26711" s="294"/>
    </row>
    <row r="26712">
      <c r="A26712" s="294" t="s">
        <v>38056</v>
      </c>
      <c r="B26712" s="294"/>
      <c r="C26712" s="294"/>
      <c r="D26712" s="294"/>
      <c r="E26712" s="294"/>
      <c r="F26712" s="294"/>
    </row>
    <row r="26713">
      <c r="A26713" s="294" t="s">
        <v>38057</v>
      </c>
      <c r="B26713" s="294"/>
      <c r="C26713" s="294"/>
      <c r="D26713" s="294"/>
      <c r="E26713" s="294"/>
      <c r="F26713" s="294"/>
    </row>
    <row r="26714">
      <c r="A26714" s="294" t="s">
        <v>38058</v>
      </c>
      <c r="B26714" s="294"/>
      <c r="C26714" s="294"/>
      <c r="D26714" s="294"/>
      <c r="E26714" s="294"/>
      <c r="F26714" s="294"/>
    </row>
    <row r="26715">
      <c r="A26715" s="294" t="s">
        <v>38059</v>
      </c>
      <c r="B26715" s="294"/>
      <c r="C26715" s="294"/>
      <c r="D26715" s="294"/>
      <c r="E26715" s="294"/>
      <c r="F26715" s="294"/>
    </row>
    <row r="26716">
      <c r="A26716" s="294" t="s">
        <v>38060</v>
      </c>
      <c r="B26716" s="294"/>
      <c r="C26716" s="294"/>
      <c r="D26716" s="294"/>
      <c r="E26716" s="294"/>
      <c r="F26716" s="294"/>
    </row>
    <row r="26717">
      <c r="A26717" s="294" t="s">
        <v>38061</v>
      </c>
      <c r="B26717" s="294"/>
      <c r="C26717" s="294"/>
      <c r="D26717" s="294"/>
      <c r="E26717" s="294"/>
      <c r="F26717" s="294"/>
    </row>
    <row r="26718">
      <c r="A26718" s="294" t="s">
        <v>38062</v>
      </c>
      <c r="B26718" s="294"/>
      <c r="C26718" s="294"/>
      <c r="D26718" s="294"/>
      <c r="E26718" s="294"/>
      <c r="F26718" s="294"/>
    </row>
    <row r="26719">
      <c r="A26719" s="294" t="s">
        <v>38063</v>
      </c>
      <c r="B26719" s="294"/>
      <c r="C26719" s="294"/>
      <c r="D26719" s="294"/>
      <c r="E26719" s="294"/>
      <c r="F26719" s="294"/>
    </row>
    <row r="26720">
      <c r="A26720" s="294"/>
      <c r="B26720" s="294"/>
      <c r="C26720" s="294"/>
      <c r="D26720" s="294"/>
      <c r="E26720" s="294"/>
      <c r="F26720" s="294"/>
    </row>
    <row r="26721">
      <c r="A26721" s="294"/>
      <c r="B26721" s="294"/>
      <c r="C26721" s="294"/>
      <c r="D26721" s="294"/>
      <c r="E26721" s="294"/>
      <c r="F26721" s="294"/>
    </row>
    <row r="26722">
      <c r="A26722" s="294" t="s">
        <v>22281</v>
      </c>
      <c r="B26722" s="294"/>
      <c r="C26722" s="294"/>
      <c r="D26722" s="294"/>
      <c r="E26722" s="294"/>
      <c r="F26722" s="294"/>
    </row>
    <row r="26723">
      <c r="A26723" s="294"/>
      <c r="B26723" s="294"/>
      <c r="C26723" s="294"/>
      <c r="D26723" s="294"/>
      <c r="E26723" s="294"/>
      <c r="F26723" s="294"/>
    </row>
    <row r="26724">
      <c r="A26724" s="294" t="s">
        <v>38064</v>
      </c>
      <c r="B26724" s="294"/>
      <c r="C26724" s="294"/>
      <c r="D26724" s="294"/>
      <c r="E26724" s="294"/>
      <c r="F26724" s="294"/>
    </row>
    <row r="26725">
      <c r="A26725" s="294" t="s">
        <v>38065</v>
      </c>
      <c r="B26725" s="294"/>
      <c r="C26725" s="294"/>
      <c r="D26725" s="294"/>
      <c r="E26725" s="294"/>
      <c r="F26725" s="294"/>
    </row>
    <row r="26726">
      <c r="A26726" s="294" t="s">
        <v>38066</v>
      </c>
      <c r="B26726" s="294"/>
      <c r="C26726" s="294"/>
      <c r="D26726" s="294"/>
      <c r="E26726" s="294"/>
      <c r="F26726" s="294"/>
    </row>
    <row r="26727">
      <c r="A26727" s="294" t="s">
        <v>38067</v>
      </c>
      <c r="B26727" s="294"/>
      <c r="C26727" s="294"/>
      <c r="D26727" s="294"/>
      <c r="E26727" s="294"/>
      <c r="F26727" s="294"/>
    </row>
    <row r="26728">
      <c r="A26728" s="294" t="s">
        <v>38068</v>
      </c>
      <c r="B26728" s="294"/>
      <c r="C26728" s="294"/>
      <c r="D26728" s="294"/>
      <c r="E26728" s="294"/>
      <c r="F26728" s="294"/>
    </row>
    <row r="26729">
      <c r="A26729" s="294" t="s">
        <v>38069</v>
      </c>
      <c r="B26729" s="294"/>
      <c r="C26729" s="294"/>
      <c r="D26729" s="294"/>
      <c r="E26729" s="294"/>
      <c r="F26729" s="294"/>
    </row>
    <row r="26730">
      <c r="A26730" s="294" t="s">
        <v>38070</v>
      </c>
      <c r="B26730" s="294"/>
      <c r="C26730" s="294"/>
      <c r="D26730" s="294"/>
      <c r="E26730" s="294"/>
      <c r="F26730" s="294"/>
    </row>
    <row r="26731">
      <c r="A26731" s="294" t="s">
        <v>38071</v>
      </c>
      <c r="B26731" s="294"/>
      <c r="C26731" s="294"/>
      <c r="D26731" s="294"/>
      <c r="E26731" s="294"/>
      <c r="F26731" s="294"/>
    </row>
    <row r="26732">
      <c r="A26732" s="294" t="s">
        <v>38072</v>
      </c>
      <c r="B26732" s="294"/>
      <c r="C26732" s="294"/>
      <c r="D26732" s="294"/>
      <c r="E26732" s="294"/>
      <c r="F26732" s="294"/>
    </row>
    <row r="26733">
      <c r="A26733" s="294" t="s">
        <v>38073</v>
      </c>
      <c r="B26733" s="294"/>
      <c r="C26733" s="294"/>
      <c r="D26733" s="294"/>
      <c r="E26733" s="294"/>
      <c r="F26733" s="294"/>
    </row>
    <row r="26734">
      <c r="A26734" s="294" t="s">
        <v>38074</v>
      </c>
      <c r="B26734" s="294"/>
      <c r="C26734" s="294"/>
      <c r="D26734" s="294"/>
      <c r="E26734" s="294"/>
      <c r="F26734" s="294"/>
    </row>
    <row r="26735">
      <c r="A26735" s="294" t="s">
        <v>38075</v>
      </c>
      <c r="B26735" s="294"/>
      <c r="C26735" s="294"/>
      <c r="D26735" s="294"/>
      <c r="E26735" s="294"/>
      <c r="F26735" s="294"/>
    </row>
    <row r="26736">
      <c r="A26736" s="294" t="s">
        <v>38076</v>
      </c>
      <c r="B26736" s="294"/>
      <c r="C26736" s="294"/>
      <c r="D26736" s="294"/>
      <c r="E26736" s="294"/>
      <c r="F26736" s="294"/>
    </row>
    <row r="26737">
      <c r="A26737" s="294" t="s">
        <v>38077</v>
      </c>
      <c r="B26737" s="294"/>
      <c r="C26737" s="294"/>
      <c r="D26737" s="294"/>
      <c r="E26737" s="294"/>
      <c r="F26737" s="294"/>
    </row>
    <row r="26738">
      <c r="A26738" s="294"/>
      <c r="B26738" s="294"/>
      <c r="C26738" s="294"/>
      <c r="D26738" s="294"/>
      <c r="E26738" s="294"/>
      <c r="F26738" s="294"/>
    </row>
    <row r="26739">
      <c r="A26739" s="294" t="s">
        <v>21335</v>
      </c>
      <c r="B26739" s="294"/>
      <c r="C26739" s="294"/>
      <c r="D26739" s="294"/>
      <c r="E26739" s="294"/>
      <c r="F26739" s="294"/>
    </row>
    <row r="26740">
      <c r="A26740" s="294"/>
      <c r="B26740" s="294"/>
      <c r="C26740" s="294"/>
      <c r="D26740" s="294"/>
      <c r="E26740" s="294"/>
      <c r="F26740" s="294"/>
    </row>
    <row r="26741">
      <c r="A26741" s="294" t="s">
        <v>38078</v>
      </c>
      <c r="B26741" s="294"/>
      <c r="C26741" s="294"/>
      <c r="D26741" s="294"/>
      <c r="E26741" s="294"/>
      <c r="F26741" s="294"/>
    </row>
    <row r="26742">
      <c r="A26742" s="294" t="s">
        <v>32402</v>
      </c>
      <c r="B26742" s="294"/>
      <c r="C26742" s="294"/>
      <c r="D26742" s="294"/>
      <c r="E26742" s="294"/>
      <c r="F26742" s="294"/>
    </row>
    <row r="26743">
      <c r="A26743" s="294" t="s">
        <v>38079</v>
      </c>
      <c r="B26743" s="294"/>
      <c r="C26743" s="294"/>
      <c r="D26743" s="294"/>
      <c r="E26743" s="294"/>
      <c r="F26743" s="294"/>
    </row>
    <row r="26744">
      <c r="A26744" s="294" t="s">
        <v>35386</v>
      </c>
      <c r="B26744" s="294"/>
      <c r="C26744" s="294"/>
      <c r="D26744" s="294"/>
      <c r="E26744" s="294"/>
      <c r="F26744" s="294"/>
    </row>
    <row r="26745">
      <c r="A26745" s="294" t="s">
        <v>38080</v>
      </c>
      <c r="B26745" s="294"/>
      <c r="C26745" s="294"/>
      <c r="D26745" s="294"/>
      <c r="E26745" s="294"/>
      <c r="F26745" s="294"/>
    </row>
    <row r="26746">
      <c r="A26746" s="294" t="s">
        <v>38081</v>
      </c>
      <c r="B26746" s="294"/>
      <c r="C26746" s="294"/>
      <c r="D26746" s="294"/>
      <c r="E26746" s="294"/>
      <c r="F26746" s="294"/>
    </row>
    <row r="26747">
      <c r="A26747" s="294" t="s">
        <v>38082</v>
      </c>
      <c r="B26747" s="294"/>
      <c r="C26747" s="294"/>
      <c r="D26747" s="294"/>
      <c r="E26747" s="294"/>
      <c r="F26747" s="294"/>
    </row>
    <row r="26748">
      <c r="A26748" s="294" t="s">
        <v>38083</v>
      </c>
      <c r="B26748" s="294"/>
      <c r="C26748" s="294"/>
      <c r="D26748" s="294"/>
      <c r="E26748" s="294"/>
      <c r="F26748" s="294"/>
    </row>
    <row r="26749">
      <c r="A26749" s="294" t="s">
        <v>38084</v>
      </c>
      <c r="B26749" s="294"/>
      <c r="C26749" s="294"/>
      <c r="D26749" s="294"/>
      <c r="E26749" s="294"/>
      <c r="F26749" s="294"/>
    </row>
    <row r="26750">
      <c r="A26750" s="294" t="s">
        <v>38085</v>
      </c>
      <c r="B26750" s="294"/>
      <c r="C26750" s="294"/>
      <c r="D26750" s="294"/>
      <c r="E26750" s="294"/>
      <c r="F26750" s="294"/>
    </row>
    <row r="26751">
      <c r="A26751" s="294"/>
      <c r="B26751" s="294"/>
      <c r="C26751" s="294"/>
      <c r="D26751" s="294"/>
      <c r="E26751" s="294"/>
      <c r="F26751" s="294"/>
    </row>
    <row r="26752">
      <c r="A26752" s="294" t="s">
        <v>22572</v>
      </c>
      <c r="B26752" s="294"/>
      <c r="C26752" s="294"/>
      <c r="D26752" s="294"/>
      <c r="E26752" s="294"/>
      <c r="F26752" s="294"/>
    </row>
    <row r="26753">
      <c r="A26753" s="294" t="s">
        <v>23767</v>
      </c>
      <c r="B26753" s="294"/>
      <c r="C26753" s="294"/>
      <c r="D26753" s="294"/>
      <c r="E26753" s="294"/>
      <c r="F26753" s="294"/>
    </row>
    <row r="26754">
      <c r="A26754" s="294"/>
      <c r="B26754" s="294"/>
      <c r="C26754" s="294"/>
      <c r="D26754" s="294"/>
      <c r="E26754" s="294"/>
      <c r="F26754" s="294"/>
    </row>
    <row r="26755">
      <c r="A26755" s="294" t="s">
        <v>38086</v>
      </c>
      <c r="B26755" s="294"/>
      <c r="C26755" s="294"/>
      <c r="D26755" s="294"/>
      <c r="E26755" s="294"/>
      <c r="F26755" s="294"/>
    </row>
    <row r="26756">
      <c r="A26756" s="294" t="s">
        <v>38087</v>
      </c>
      <c r="B26756" s="294"/>
      <c r="C26756" s="294"/>
      <c r="D26756" s="294"/>
      <c r="E26756" s="294"/>
      <c r="F26756" s="294"/>
    </row>
    <row r="26757">
      <c r="A26757" s="294" t="s">
        <v>38088</v>
      </c>
      <c r="B26757" s="294"/>
      <c r="C26757" s="294"/>
      <c r="D26757" s="294"/>
      <c r="E26757" s="294"/>
      <c r="F26757" s="294"/>
    </row>
    <row r="26758">
      <c r="A26758" s="294" t="s">
        <v>38089</v>
      </c>
      <c r="B26758" s="294"/>
      <c r="C26758" s="294"/>
      <c r="D26758" s="294"/>
      <c r="E26758" s="294"/>
      <c r="F26758" s="294"/>
    </row>
    <row r="26759">
      <c r="A26759" s="294" t="s">
        <v>38090</v>
      </c>
      <c r="B26759" s="294"/>
      <c r="C26759" s="294"/>
      <c r="D26759" s="294"/>
      <c r="E26759" s="294"/>
      <c r="F26759" s="294"/>
    </row>
    <row r="26760">
      <c r="A26760" s="294" t="s">
        <v>27768</v>
      </c>
      <c r="B26760" s="294"/>
      <c r="C26760" s="294"/>
      <c r="D26760" s="294"/>
      <c r="E26760" s="294"/>
      <c r="F26760" s="294"/>
    </row>
    <row r="26761">
      <c r="A26761" s="294" t="s">
        <v>38091</v>
      </c>
      <c r="B26761" s="294"/>
      <c r="C26761" s="294"/>
      <c r="D26761" s="294"/>
      <c r="E26761" s="294"/>
      <c r="F26761" s="294"/>
    </row>
    <row r="26762">
      <c r="A26762" s="294"/>
      <c r="B26762" s="294"/>
      <c r="C26762" s="294"/>
      <c r="D26762" s="294"/>
      <c r="E26762" s="294"/>
      <c r="F26762" s="294"/>
    </row>
    <row r="26763">
      <c r="A26763" s="294" t="s">
        <v>23889</v>
      </c>
      <c r="B26763" s="294"/>
      <c r="C26763" s="294"/>
      <c r="D26763" s="294"/>
      <c r="E26763" s="294"/>
      <c r="F26763" s="294"/>
    </row>
    <row r="26764">
      <c r="A26764" s="294"/>
      <c r="B26764" s="294"/>
      <c r="C26764" s="294"/>
      <c r="D26764" s="294"/>
      <c r="E26764" s="294"/>
      <c r="F26764" s="294"/>
    </row>
    <row r="26765">
      <c r="A26765" s="294" t="s">
        <v>37938</v>
      </c>
      <c r="B26765" s="294"/>
      <c r="C26765" s="294"/>
      <c r="D26765" s="294"/>
      <c r="E26765" s="294"/>
      <c r="F26765" s="294"/>
    </row>
    <row r="26766">
      <c r="A26766" s="294" t="s">
        <v>38092</v>
      </c>
      <c r="B26766" s="294"/>
      <c r="C26766" s="294"/>
      <c r="D26766" s="294"/>
      <c r="E26766" s="294"/>
      <c r="F26766" s="294"/>
    </row>
    <row r="26767">
      <c r="A26767" s="294" t="s">
        <v>38093</v>
      </c>
      <c r="B26767" s="294"/>
      <c r="C26767" s="294"/>
      <c r="D26767" s="294"/>
      <c r="E26767" s="294"/>
      <c r="F26767" s="294"/>
    </row>
    <row r="26768">
      <c r="A26768" s="294" t="s">
        <v>34419</v>
      </c>
      <c r="B26768" s="294"/>
      <c r="C26768" s="294"/>
      <c r="D26768" s="294"/>
      <c r="E26768" s="294"/>
      <c r="F26768" s="294"/>
    </row>
    <row r="26769">
      <c r="A26769" s="294" t="s">
        <v>38094</v>
      </c>
      <c r="B26769" s="294"/>
      <c r="C26769" s="294"/>
      <c r="D26769" s="294"/>
      <c r="E26769" s="294"/>
      <c r="F26769" s="294"/>
    </row>
    <row r="26770">
      <c r="A26770" s="294" t="s">
        <v>38095</v>
      </c>
      <c r="B26770" s="294"/>
      <c r="C26770" s="294"/>
      <c r="D26770" s="294"/>
      <c r="E26770" s="294"/>
      <c r="F26770" s="294"/>
    </row>
    <row r="26771">
      <c r="A26771" s="294" t="s">
        <v>38096</v>
      </c>
      <c r="B26771" s="294"/>
      <c r="C26771" s="294"/>
      <c r="D26771" s="294"/>
      <c r="E26771" s="294"/>
      <c r="F26771" s="294"/>
    </row>
    <row r="26772">
      <c r="A26772" s="294"/>
      <c r="B26772" s="294"/>
      <c r="C26772" s="294"/>
      <c r="D26772" s="294"/>
      <c r="E26772" s="294"/>
      <c r="F26772" s="294"/>
    </row>
    <row r="26773">
      <c r="A26773" s="294" t="s">
        <v>38097</v>
      </c>
      <c r="B26773" s="294"/>
      <c r="C26773" s="294"/>
      <c r="D26773" s="294"/>
      <c r="E26773" s="294"/>
      <c r="F26773" s="294"/>
    </row>
    <row r="26774">
      <c r="A26774" s="294"/>
      <c r="B26774" s="294"/>
      <c r="C26774" s="294"/>
      <c r="D26774" s="294"/>
      <c r="E26774" s="294"/>
      <c r="F26774" s="294"/>
    </row>
    <row r="26775">
      <c r="A26775" s="294" t="s">
        <v>38098</v>
      </c>
      <c r="B26775" s="294"/>
      <c r="C26775" s="294"/>
      <c r="D26775" s="294"/>
      <c r="E26775" s="294"/>
      <c r="F26775" s="294"/>
    </row>
    <row r="26776">
      <c r="A26776" s="294" t="s">
        <v>38099</v>
      </c>
      <c r="B26776" s="294"/>
      <c r="C26776" s="294"/>
      <c r="D26776" s="294"/>
      <c r="E26776" s="294"/>
      <c r="F26776" s="294"/>
    </row>
    <row r="26777">
      <c r="A26777" s="294" t="s">
        <v>38100</v>
      </c>
      <c r="B26777" s="294"/>
      <c r="C26777" s="294"/>
      <c r="D26777" s="294"/>
      <c r="E26777" s="294"/>
      <c r="F26777" s="294"/>
    </row>
    <row r="26778">
      <c r="A26778" s="294" t="s">
        <v>38101</v>
      </c>
      <c r="B26778" s="294"/>
      <c r="C26778" s="294"/>
      <c r="D26778" s="294"/>
      <c r="E26778" s="294"/>
      <c r="F26778" s="294"/>
    </row>
    <row r="26779">
      <c r="A26779" s="294" t="s">
        <v>38102</v>
      </c>
      <c r="B26779" s="294"/>
      <c r="C26779" s="294"/>
      <c r="D26779" s="294"/>
      <c r="E26779" s="294"/>
      <c r="F26779" s="294"/>
    </row>
    <row r="26780">
      <c r="A26780" s="294" t="s">
        <v>38103</v>
      </c>
      <c r="B26780" s="294"/>
      <c r="C26780" s="294"/>
      <c r="D26780" s="294"/>
      <c r="E26780" s="294"/>
      <c r="F26780" s="294"/>
    </row>
    <row r="26781">
      <c r="A26781" s="294" t="s">
        <v>38104</v>
      </c>
      <c r="B26781" s="294"/>
      <c r="C26781" s="294"/>
      <c r="D26781" s="294"/>
      <c r="E26781" s="294"/>
      <c r="F26781" s="294"/>
    </row>
    <row r="26782">
      <c r="A26782" s="294"/>
      <c r="B26782" s="294"/>
      <c r="C26782" s="294"/>
      <c r="D26782" s="294"/>
      <c r="E26782" s="294"/>
      <c r="F26782" s="294"/>
    </row>
    <row r="26783">
      <c r="A26783" s="294" t="s">
        <v>24952</v>
      </c>
      <c r="B26783" s="294"/>
      <c r="C26783" s="294"/>
      <c r="D26783" s="294"/>
      <c r="E26783" s="294"/>
      <c r="F26783" s="294"/>
    </row>
    <row r="26784">
      <c r="A26784" s="294" t="s">
        <v>38105</v>
      </c>
      <c r="B26784" s="294"/>
      <c r="C26784" s="294"/>
      <c r="D26784" s="294"/>
      <c r="E26784" s="294"/>
      <c r="F26784" s="294"/>
    </row>
    <row r="26785">
      <c r="A26785" s="294"/>
      <c r="B26785" s="294"/>
      <c r="C26785" s="294"/>
      <c r="D26785" s="294"/>
      <c r="E26785" s="294"/>
      <c r="F26785" s="294"/>
    </row>
    <row r="26786">
      <c r="A26786" s="294" t="s">
        <v>38106</v>
      </c>
      <c r="B26786" s="294"/>
      <c r="C26786" s="294"/>
      <c r="D26786" s="294"/>
      <c r="E26786" s="294"/>
      <c r="F26786" s="294"/>
    </row>
    <row r="26787">
      <c r="A26787" s="294" t="s">
        <v>38107</v>
      </c>
      <c r="B26787" s="294"/>
      <c r="C26787" s="294"/>
      <c r="D26787" s="294"/>
      <c r="E26787" s="294"/>
      <c r="F26787" s="294"/>
    </row>
    <row r="26788">
      <c r="A26788" s="294" t="s">
        <v>38108</v>
      </c>
      <c r="B26788" s="294"/>
      <c r="C26788" s="294"/>
      <c r="D26788" s="294"/>
      <c r="E26788" s="294"/>
      <c r="F26788" s="294"/>
    </row>
    <row r="26789">
      <c r="A26789" s="294" t="s">
        <v>38109</v>
      </c>
      <c r="B26789" s="294"/>
      <c r="C26789" s="294"/>
      <c r="D26789" s="294"/>
      <c r="E26789" s="294"/>
      <c r="F26789" s="294"/>
    </row>
    <row r="26790">
      <c r="A26790" s="294" t="s">
        <v>38110</v>
      </c>
      <c r="B26790" s="294"/>
      <c r="C26790" s="294"/>
      <c r="D26790" s="294"/>
      <c r="E26790" s="294"/>
      <c r="F26790" s="294"/>
    </row>
    <row r="26791">
      <c r="A26791" s="294" t="s">
        <v>38111</v>
      </c>
      <c r="B26791" s="294"/>
      <c r="C26791" s="294"/>
      <c r="D26791" s="294"/>
      <c r="E26791" s="294"/>
      <c r="F26791" s="294"/>
    </row>
    <row r="26792">
      <c r="A26792" s="294" t="s">
        <v>38112</v>
      </c>
      <c r="B26792" s="294"/>
      <c r="C26792" s="294"/>
      <c r="D26792" s="294"/>
      <c r="E26792" s="294"/>
      <c r="F26792" s="294"/>
    </row>
    <row r="26793">
      <c r="A26793" s="294" t="s">
        <v>38113</v>
      </c>
      <c r="B26793" s="294"/>
      <c r="C26793" s="294"/>
      <c r="D26793" s="294"/>
      <c r="E26793" s="294"/>
      <c r="F26793" s="294"/>
    </row>
    <row r="26794">
      <c r="A26794" s="294" t="s">
        <v>38114</v>
      </c>
      <c r="B26794" s="294"/>
      <c r="C26794" s="294"/>
      <c r="D26794" s="294"/>
      <c r="E26794" s="294"/>
      <c r="F26794" s="294"/>
    </row>
    <row r="26795">
      <c r="A26795" s="294" t="s">
        <v>38115</v>
      </c>
      <c r="B26795" s="294"/>
      <c r="C26795" s="294"/>
      <c r="D26795" s="294"/>
      <c r="E26795" s="294"/>
      <c r="F26795" s="294"/>
    </row>
    <row r="26796">
      <c r="A26796" s="294" t="s">
        <v>38116</v>
      </c>
      <c r="B26796" s="294"/>
      <c r="C26796" s="294"/>
      <c r="D26796" s="294"/>
      <c r="E26796" s="294"/>
      <c r="F26796" s="294"/>
    </row>
    <row r="26797">
      <c r="A26797" s="294" t="s">
        <v>38117</v>
      </c>
      <c r="B26797" s="294"/>
      <c r="C26797" s="294"/>
      <c r="D26797" s="294"/>
      <c r="E26797" s="294"/>
      <c r="F26797" s="294"/>
    </row>
    <row r="26798">
      <c r="A26798" s="294" t="s">
        <v>38118</v>
      </c>
      <c r="B26798" s="294"/>
      <c r="C26798" s="294"/>
      <c r="D26798" s="294"/>
      <c r="E26798" s="294"/>
      <c r="F26798" s="294"/>
    </row>
    <row r="26799">
      <c r="A26799" s="294" t="s">
        <v>38119</v>
      </c>
      <c r="B26799" s="294"/>
      <c r="C26799" s="294"/>
      <c r="D26799" s="294"/>
      <c r="E26799" s="294"/>
      <c r="F26799" s="294"/>
    </row>
    <row r="26800">
      <c r="A26800" s="294" t="s">
        <v>38120</v>
      </c>
      <c r="B26800" s="294"/>
      <c r="C26800" s="294"/>
      <c r="D26800" s="294"/>
      <c r="E26800" s="294"/>
      <c r="F26800" s="294"/>
    </row>
    <row r="26801">
      <c r="A26801" s="294" t="s">
        <v>38121</v>
      </c>
      <c r="B26801" s="294"/>
      <c r="C26801" s="294"/>
      <c r="D26801" s="294"/>
      <c r="E26801" s="294"/>
      <c r="F26801" s="294"/>
    </row>
    <row r="26802">
      <c r="A26802" s="294" t="s">
        <v>36639</v>
      </c>
      <c r="B26802" s="294"/>
      <c r="C26802" s="294"/>
      <c r="D26802" s="294"/>
      <c r="E26802" s="294"/>
      <c r="F26802" s="294"/>
    </row>
    <row r="26803">
      <c r="A26803" s="294" t="s">
        <v>38122</v>
      </c>
      <c r="B26803" s="294"/>
      <c r="C26803" s="294"/>
      <c r="D26803" s="294"/>
      <c r="E26803" s="294"/>
      <c r="F26803" s="294"/>
    </row>
    <row r="26804">
      <c r="A26804" s="294" t="s">
        <v>38123</v>
      </c>
      <c r="B26804" s="294"/>
      <c r="C26804" s="294"/>
      <c r="D26804" s="294"/>
      <c r="E26804" s="294"/>
      <c r="F26804" s="294"/>
    </row>
    <row r="26805">
      <c r="A26805" s="294" t="s">
        <v>38124</v>
      </c>
      <c r="B26805" s="294"/>
      <c r="C26805" s="294"/>
      <c r="D26805" s="294"/>
      <c r="E26805" s="294"/>
      <c r="F26805" s="294"/>
    </row>
    <row r="26806">
      <c r="A26806" s="294" t="s">
        <v>38125</v>
      </c>
      <c r="B26806" s="294"/>
      <c r="C26806" s="294"/>
      <c r="D26806" s="294"/>
      <c r="E26806" s="294"/>
      <c r="F26806" s="294"/>
    </row>
    <row r="26807">
      <c r="A26807" s="294"/>
      <c r="B26807" s="294"/>
      <c r="C26807" s="294"/>
      <c r="D26807" s="294"/>
      <c r="E26807" s="294"/>
      <c r="F26807" s="294"/>
    </row>
    <row r="26808">
      <c r="A26808" s="294" t="s">
        <v>28124</v>
      </c>
      <c r="B26808" s="294"/>
      <c r="C26808" s="294"/>
      <c r="D26808" s="294"/>
      <c r="E26808" s="294"/>
      <c r="F26808" s="294"/>
    </row>
    <row r="26809">
      <c r="A26809" s="294" t="s">
        <v>38126</v>
      </c>
      <c r="B26809" s="294"/>
      <c r="C26809" s="294"/>
      <c r="D26809" s="294"/>
      <c r="E26809" s="294"/>
      <c r="F26809" s="294"/>
    </row>
    <row r="26810">
      <c r="A26810" s="294" t="s">
        <v>21618</v>
      </c>
      <c r="B26810" s="294"/>
      <c r="C26810" s="294"/>
      <c r="D26810" s="294"/>
      <c r="E26810" s="294"/>
      <c r="F26810" s="294"/>
    </row>
    <row r="26811">
      <c r="A26811" s="294" t="s">
        <v>38127</v>
      </c>
      <c r="B26811" s="294"/>
      <c r="C26811" s="294"/>
      <c r="D26811" s="294"/>
      <c r="E26811" s="294"/>
      <c r="F26811" s="294"/>
    </row>
    <row r="26812">
      <c r="A26812" s="294"/>
      <c r="B26812" s="294"/>
      <c r="C26812" s="294"/>
      <c r="D26812" s="294"/>
      <c r="E26812" s="294"/>
      <c r="F26812" s="294"/>
    </row>
    <row r="26813">
      <c r="A26813" s="294"/>
      <c r="B26813" s="294"/>
      <c r="C26813" s="294"/>
      <c r="D26813" s="294"/>
      <c r="E26813" s="294"/>
      <c r="F26813" s="294"/>
    </row>
    <row r="26814">
      <c r="A26814" s="294" t="s">
        <v>22512</v>
      </c>
      <c r="B26814" s="294"/>
      <c r="C26814" s="294"/>
      <c r="D26814" s="294"/>
      <c r="E26814" s="294"/>
      <c r="F26814" s="294"/>
    </row>
    <row r="26815">
      <c r="A26815" s="294" t="s">
        <v>23459</v>
      </c>
      <c r="B26815" s="294"/>
      <c r="C26815" s="294"/>
      <c r="D26815" s="294"/>
      <c r="E26815" s="294"/>
      <c r="F26815" s="294"/>
    </row>
    <row r="26816">
      <c r="A26816" s="294"/>
      <c r="B26816" s="294"/>
      <c r="C26816" s="294"/>
      <c r="D26816" s="294"/>
      <c r="E26816" s="294"/>
      <c r="F26816" s="294"/>
    </row>
    <row r="26817">
      <c r="A26817" s="294" t="s">
        <v>38128</v>
      </c>
      <c r="B26817" s="294"/>
      <c r="C26817" s="294"/>
      <c r="D26817" s="294"/>
      <c r="E26817" s="294"/>
      <c r="F26817" s="294"/>
    </row>
    <row r="26818">
      <c r="A26818" s="294" t="s">
        <v>38129</v>
      </c>
      <c r="B26818" s="294"/>
      <c r="C26818" s="294"/>
      <c r="D26818" s="294"/>
      <c r="E26818" s="294"/>
      <c r="F26818" s="294"/>
    </row>
    <row r="26819">
      <c r="A26819" s="294" t="s">
        <v>38130</v>
      </c>
      <c r="B26819" s="294"/>
      <c r="C26819" s="294"/>
      <c r="D26819" s="294"/>
      <c r="E26819" s="294"/>
      <c r="F26819" s="294"/>
    </row>
    <row r="26820">
      <c r="A26820" s="294" t="s">
        <v>38131</v>
      </c>
      <c r="B26820" s="294"/>
      <c r="C26820" s="294"/>
      <c r="D26820" s="294"/>
      <c r="E26820" s="294"/>
      <c r="F26820" s="294"/>
    </row>
    <row r="26821">
      <c r="A26821" s="294" t="s">
        <v>38132</v>
      </c>
      <c r="B26821" s="294"/>
      <c r="C26821" s="294"/>
      <c r="D26821" s="294"/>
      <c r="E26821" s="294"/>
      <c r="F26821" s="294"/>
    </row>
    <row r="26822">
      <c r="A26822" s="294" t="s">
        <v>38133</v>
      </c>
      <c r="B26822" s="294"/>
      <c r="C26822" s="294"/>
      <c r="D26822" s="294"/>
      <c r="E26822" s="294"/>
      <c r="F26822" s="294"/>
    </row>
    <row r="26823">
      <c r="A26823" s="294" t="s">
        <v>38134</v>
      </c>
      <c r="B26823" s="294"/>
      <c r="C26823" s="294"/>
      <c r="D26823" s="294"/>
      <c r="E26823" s="294"/>
      <c r="F26823" s="294"/>
    </row>
    <row r="26824">
      <c r="A26824" s="294"/>
      <c r="B26824" s="294"/>
      <c r="C26824" s="294"/>
      <c r="D26824" s="294"/>
      <c r="E26824" s="294"/>
      <c r="F26824" s="294"/>
    </row>
    <row r="26825">
      <c r="A26825" s="294" t="s">
        <v>38135</v>
      </c>
      <c r="B26825" s="294"/>
      <c r="C26825" s="294"/>
      <c r="D26825" s="294"/>
      <c r="E26825" s="294"/>
      <c r="F26825" s="294"/>
    </row>
    <row r="26826">
      <c r="A26826" s="294"/>
      <c r="B26826" s="294"/>
      <c r="C26826" s="294"/>
      <c r="D26826" s="294"/>
      <c r="E26826" s="294"/>
      <c r="F26826" s="294"/>
    </row>
    <row r="26827">
      <c r="A26827" s="294" t="s">
        <v>38136</v>
      </c>
      <c r="B26827" s="294"/>
      <c r="C26827" s="294"/>
      <c r="D26827" s="294"/>
      <c r="E26827" s="294"/>
      <c r="F26827" s="294"/>
    </row>
    <row r="26828">
      <c r="A26828" s="294" t="s">
        <v>38137</v>
      </c>
      <c r="B26828" s="294"/>
      <c r="C26828" s="294"/>
      <c r="D26828" s="294"/>
      <c r="E26828" s="294"/>
      <c r="F26828" s="294"/>
    </row>
    <row r="26829">
      <c r="A26829" s="294" t="s">
        <v>38138</v>
      </c>
      <c r="B26829" s="294"/>
      <c r="C26829" s="294"/>
      <c r="D26829" s="294"/>
      <c r="E26829" s="294"/>
      <c r="F26829" s="294"/>
    </row>
    <row r="26830">
      <c r="A26830" s="294" t="s">
        <v>38139</v>
      </c>
      <c r="B26830" s="294"/>
      <c r="C26830" s="294"/>
      <c r="D26830" s="294"/>
      <c r="E26830" s="294"/>
      <c r="F26830" s="294"/>
    </row>
    <row r="26831">
      <c r="A26831" s="294" t="s">
        <v>38140</v>
      </c>
      <c r="B26831" s="294"/>
      <c r="C26831" s="294"/>
      <c r="D26831" s="294"/>
      <c r="E26831" s="294"/>
      <c r="F26831" s="294"/>
    </row>
    <row r="26832">
      <c r="A26832" s="294" t="s">
        <v>37682</v>
      </c>
      <c r="B26832" s="294"/>
      <c r="C26832" s="294"/>
      <c r="D26832" s="294"/>
      <c r="E26832" s="294"/>
      <c r="F26832" s="294"/>
    </row>
    <row r="26833">
      <c r="A26833" s="294"/>
      <c r="B26833" s="294"/>
      <c r="C26833" s="294"/>
      <c r="D26833" s="294"/>
      <c r="E26833" s="294"/>
      <c r="F26833" s="294"/>
    </row>
    <row r="26834">
      <c r="A26834" s="294" t="s">
        <v>21945</v>
      </c>
      <c r="B26834" s="294"/>
      <c r="C26834" s="294"/>
      <c r="D26834" s="294"/>
      <c r="E26834" s="294"/>
      <c r="F26834" s="294"/>
    </row>
    <row r="26835">
      <c r="A26835" s="294" t="s">
        <v>23813</v>
      </c>
      <c r="B26835" s="294"/>
      <c r="C26835" s="294"/>
      <c r="D26835" s="294"/>
      <c r="E26835" s="294"/>
      <c r="F26835" s="294"/>
    </row>
    <row r="26836">
      <c r="A26836" s="294"/>
      <c r="B26836" s="294"/>
      <c r="C26836" s="294"/>
      <c r="D26836" s="294"/>
      <c r="E26836" s="294"/>
      <c r="F26836" s="294"/>
    </row>
    <row r="26837">
      <c r="A26837" s="294" t="s">
        <v>38141</v>
      </c>
      <c r="B26837" s="294"/>
      <c r="C26837" s="294"/>
      <c r="D26837" s="294"/>
      <c r="E26837" s="294"/>
      <c r="F26837" s="294"/>
    </row>
    <row r="26838">
      <c r="A26838" s="294" t="s">
        <v>38142</v>
      </c>
      <c r="B26838" s="294"/>
      <c r="C26838" s="294"/>
      <c r="D26838" s="294"/>
      <c r="E26838" s="294"/>
      <c r="F26838" s="294"/>
    </row>
    <row r="26839">
      <c r="A26839" s="294" t="s">
        <v>38143</v>
      </c>
      <c r="B26839" s="294"/>
      <c r="C26839" s="294"/>
      <c r="D26839" s="294"/>
      <c r="E26839" s="294"/>
      <c r="F26839" s="294"/>
    </row>
    <row r="26840">
      <c r="A26840" s="294" t="s">
        <v>38144</v>
      </c>
      <c r="B26840" s="294"/>
      <c r="C26840" s="294"/>
      <c r="D26840" s="294"/>
      <c r="E26840" s="294"/>
      <c r="F26840" s="294"/>
    </row>
    <row r="26841">
      <c r="A26841" s="294" t="s">
        <v>38145</v>
      </c>
      <c r="B26841" s="294"/>
      <c r="C26841" s="294"/>
      <c r="D26841" s="294"/>
      <c r="E26841" s="294"/>
      <c r="F26841" s="294"/>
    </row>
    <row r="26842">
      <c r="A26842" s="294" t="s">
        <v>38146</v>
      </c>
      <c r="B26842" s="294"/>
      <c r="C26842" s="294"/>
      <c r="D26842" s="294"/>
      <c r="E26842" s="294"/>
      <c r="F26842" s="294"/>
    </row>
    <row r="26843">
      <c r="A26843" s="294" t="s">
        <v>38147</v>
      </c>
      <c r="B26843" s="294"/>
      <c r="C26843" s="294"/>
      <c r="D26843" s="294"/>
      <c r="E26843" s="294"/>
      <c r="F26843" s="294"/>
    </row>
    <row r="26844">
      <c r="A26844" s="294" t="s">
        <v>38148</v>
      </c>
      <c r="B26844" s="294"/>
      <c r="C26844" s="294"/>
      <c r="D26844" s="294"/>
      <c r="E26844" s="294"/>
      <c r="F26844" s="294"/>
    </row>
    <row r="26845">
      <c r="A26845" s="294" t="s">
        <v>38149</v>
      </c>
      <c r="B26845" s="294"/>
      <c r="C26845" s="294"/>
      <c r="D26845" s="294"/>
      <c r="E26845" s="294"/>
      <c r="F26845" s="294"/>
    </row>
    <row r="26846">
      <c r="A26846" s="294"/>
      <c r="B26846" s="294"/>
      <c r="C26846" s="294"/>
      <c r="D26846" s="294"/>
      <c r="E26846" s="294"/>
      <c r="F26846" s="294"/>
    </row>
    <row r="26847">
      <c r="A26847" s="294"/>
      <c r="B26847" s="294"/>
      <c r="C26847" s="294"/>
      <c r="D26847" s="294"/>
      <c r="E26847" s="294"/>
      <c r="F26847" s="294"/>
    </row>
    <row r="26848">
      <c r="A26848" s="294" t="s">
        <v>21401</v>
      </c>
      <c r="B26848" s="294"/>
      <c r="C26848" s="294"/>
      <c r="D26848" s="294"/>
      <c r="E26848" s="294"/>
      <c r="F26848" s="294"/>
    </row>
    <row r="26849">
      <c r="A26849" s="294"/>
      <c r="B26849" s="294"/>
      <c r="C26849" s="294"/>
      <c r="D26849" s="294"/>
      <c r="E26849" s="294"/>
      <c r="F26849" s="294"/>
    </row>
    <row r="26850">
      <c r="A26850" s="294" t="s">
        <v>21965</v>
      </c>
      <c r="B26850" s="294"/>
      <c r="C26850" s="294"/>
      <c r="D26850" s="294"/>
      <c r="E26850" s="294"/>
      <c r="F26850" s="294"/>
    </row>
    <row r="26851">
      <c r="A26851" s="294" t="s">
        <v>38150</v>
      </c>
      <c r="B26851" s="294"/>
      <c r="C26851" s="294"/>
      <c r="D26851" s="294"/>
      <c r="E26851" s="294"/>
      <c r="F26851" s="294"/>
    </row>
    <row r="26852">
      <c r="A26852" s="294" t="s">
        <v>38151</v>
      </c>
      <c r="B26852" s="294"/>
      <c r="C26852" s="294"/>
      <c r="D26852" s="294"/>
      <c r="E26852" s="294"/>
      <c r="F26852" s="294"/>
    </row>
    <row r="26853">
      <c r="A26853" s="294" t="s">
        <v>38152</v>
      </c>
      <c r="B26853" s="294"/>
      <c r="C26853" s="294"/>
      <c r="D26853" s="294"/>
      <c r="E26853" s="294"/>
      <c r="F26853" s="294"/>
    </row>
    <row r="26854">
      <c r="A26854" s="294" t="s">
        <v>38153</v>
      </c>
      <c r="B26854" s="294"/>
      <c r="C26854" s="294"/>
      <c r="D26854" s="294"/>
      <c r="E26854" s="294"/>
      <c r="F26854" s="294"/>
    </row>
    <row r="26855">
      <c r="A26855" s="294" t="s">
        <v>32551</v>
      </c>
      <c r="B26855" s="294"/>
      <c r="C26855" s="294"/>
      <c r="D26855" s="294"/>
      <c r="E26855" s="294"/>
      <c r="F26855" s="294"/>
    </row>
    <row r="26856">
      <c r="A26856" s="294" t="s">
        <v>37434</v>
      </c>
      <c r="B26856" s="294"/>
      <c r="C26856" s="294"/>
      <c r="D26856" s="294"/>
      <c r="E26856" s="294"/>
      <c r="F26856" s="294"/>
    </row>
    <row r="26857">
      <c r="A26857" s="294" t="s">
        <v>38154</v>
      </c>
      <c r="B26857" s="294"/>
      <c r="C26857" s="294"/>
      <c r="D26857" s="294"/>
      <c r="E26857" s="294"/>
      <c r="F26857" s="294"/>
    </row>
    <row r="26858">
      <c r="A26858" s="294" t="s">
        <v>38155</v>
      </c>
      <c r="B26858" s="294"/>
      <c r="C26858" s="294"/>
      <c r="D26858" s="294"/>
      <c r="E26858" s="294"/>
      <c r="F26858" s="294"/>
    </row>
    <row r="26859">
      <c r="A26859" s="294" t="s">
        <v>38156</v>
      </c>
      <c r="B26859" s="294"/>
      <c r="C26859" s="294"/>
      <c r="D26859" s="294"/>
      <c r="E26859" s="294"/>
      <c r="F26859" s="294"/>
    </row>
    <row r="26860">
      <c r="A26860" s="294" t="s">
        <v>38157</v>
      </c>
      <c r="B26860" s="294"/>
      <c r="C26860" s="294"/>
      <c r="D26860" s="294"/>
      <c r="E26860" s="294"/>
      <c r="F26860" s="294"/>
    </row>
    <row r="26861">
      <c r="A26861" s="294" t="s">
        <v>38158</v>
      </c>
      <c r="B26861" s="294"/>
      <c r="C26861" s="294"/>
      <c r="D26861" s="294"/>
      <c r="E26861" s="294"/>
      <c r="F26861" s="294"/>
    </row>
    <row r="26862">
      <c r="A26862" s="294" t="s">
        <v>38159</v>
      </c>
      <c r="B26862" s="294"/>
      <c r="C26862" s="294"/>
      <c r="D26862" s="294"/>
      <c r="E26862" s="294"/>
      <c r="F26862" s="294"/>
    </row>
    <row r="26863">
      <c r="A26863" s="294" t="s">
        <v>38160</v>
      </c>
      <c r="B26863" s="294"/>
      <c r="C26863" s="294"/>
      <c r="D26863" s="294"/>
      <c r="E26863" s="294"/>
      <c r="F26863" s="294"/>
    </row>
    <row r="26864">
      <c r="A26864" s="294" t="s">
        <v>38161</v>
      </c>
      <c r="B26864" s="294"/>
      <c r="C26864" s="294"/>
      <c r="D26864" s="294"/>
      <c r="E26864" s="294"/>
      <c r="F26864" s="294"/>
    </row>
    <row r="26865">
      <c r="A26865" s="294" t="s">
        <v>38162</v>
      </c>
      <c r="B26865" s="294"/>
      <c r="C26865" s="294"/>
      <c r="D26865" s="294"/>
      <c r="E26865" s="294"/>
      <c r="F26865" s="294"/>
    </row>
    <row r="26866">
      <c r="A26866" s="294" t="s">
        <v>38163</v>
      </c>
      <c r="B26866" s="294"/>
      <c r="C26866" s="294"/>
      <c r="D26866" s="294"/>
      <c r="E26866" s="294"/>
      <c r="F26866" s="294"/>
    </row>
    <row r="26867">
      <c r="A26867" s="294" t="s">
        <v>38164</v>
      </c>
      <c r="B26867" s="294"/>
      <c r="C26867" s="294"/>
      <c r="D26867" s="294"/>
      <c r="E26867" s="294"/>
      <c r="F26867" s="294"/>
    </row>
    <row r="26868">
      <c r="A26868" s="294" t="s">
        <v>38165</v>
      </c>
      <c r="B26868" s="294"/>
      <c r="C26868" s="294"/>
      <c r="D26868" s="294"/>
      <c r="E26868" s="294"/>
      <c r="F26868" s="294"/>
    </row>
    <row r="26869">
      <c r="A26869" s="294" t="s">
        <v>23825</v>
      </c>
      <c r="B26869" s="294"/>
      <c r="C26869" s="294"/>
      <c r="D26869" s="294"/>
      <c r="E26869" s="294"/>
      <c r="F26869" s="294"/>
    </row>
    <row r="26870">
      <c r="A26870" s="294" t="s">
        <v>38166</v>
      </c>
      <c r="B26870" s="294"/>
      <c r="C26870" s="294"/>
      <c r="D26870" s="294"/>
      <c r="E26870" s="294"/>
      <c r="F26870" s="294"/>
    </row>
    <row r="26871">
      <c r="A26871" s="294"/>
      <c r="B26871" s="294"/>
      <c r="C26871" s="294"/>
      <c r="D26871" s="294"/>
      <c r="E26871" s="294"/>
      <c r="F26871" s="294"/>
    </row>
    <row r="26872">
      <c r="A26872" s="294" t="s">
        <v>21407</v>
      </c>
      <c r="B26872" s="294"/>
      <c r="C26872" s="294"/>
      <c r="D26872" s="294"/>
      <c r="E26872" s="294"/>
      <c r="F26872" s="294"/>
    </row>
    <row r="26873">
      <c r="A26873" s="294"/>
      <c r="B26873" s="294"/>
      <c r="C26873" s="294"/>
      <c r="D26873" s="294"/>
      <c r="E26873" s="294"/>
      <c r="F26873" s="294"/>
    </row>
    <row r="26874">
      <c r="A26874" s="294" t="s">
        <v>38167</v>
      </c>
      <c r="B26874" s="294"/>
      <c r="C26874" s="294"/>
      <c r="D26874" s="294"/>
      <c r="E26874" s="294"/>
      <c r="F26874" s="294"/>
    </row>
    <row r="26875">
      <c r="A26875" s="294" t="s">
        <v>38168</v>
      </c>
      <c r="B26875" s="294"/>
      <c r="C26875" s="294"/>
      <c r="D26875" s="294"/>
      <c r="E26875" s="294"/>
      <c r="F26875" s="294"/>
    </row>
    <row r="26876">
      <c r="A26876" s="294" t="s">
        <v>38169</v>
      </c>
      <c r="B26876" s="294"/>
      <c r="C26876" s="294"/>
      <c r="D26876" s="294"/>
      <c r="E26876" s="294"/>
      <c r="F26876" s="294"/>
    </row>
    <row r="26877">
      <c r="A26877" s="294" t="str">
        <f>ARRAY_CONSTRAIN(ARRAYFORMULA(-signs of consolidation), 1, 1)</f>
        <v>#ERROR!</v>
      </c>
      <c r="B26877" s="294"/>
      <c r="C26877" s="294"/>
      <c r="D26877" s="294"/>
      <c r="E26877" s="294"/>
      <c r="F26877" s="294"/>
    </row>
    <row r="26878">
      <c r="A26878" s="294" t="s">
        <v>37871</v>
      </c>
      <c r="B26878" s="294"/>
      <c r="C26878" s="294"/>
      <c r="D26878" s="294"/>
      <c r="E26878" s="294"/>
      <c r="F26878" s="294"/>
    </row>
    <row r="26879">
      <c r="A26879" s="294" t="s">
        <v>38170</v>
      </c>
      <c r="B26879" s="294"/>
      <c r="C26879" s="294"/>
      <c r="D26879" s="294"/>
      <c r="E26879" s="294"/>
      <c r="F26879" s="294"/>
    </row>
    <row r="26880">
      <c r="A26880" s="294" t="s">
        <v>38171</v>
      </c>
      <c r="B26880" s="294"/>
      <c r="C26880" s="294"/>
      <c r="D26880" s="294"/>
      <c r="E26880" s="294"/>
      <c r="F26880" s="294"/>
    </row>
    <row r="26881">
      <c r="A26881" s="294" t="s">
        <v>38172</v>
      </c>
      <c r="B26881" s="294"/>
      <c r="C26881" s="294"/>
      <c r="D26881" s="294"/>
      <c r="E26881" s="294"/>
      <c r="F26881" s="294"/>
    </row>
    <row r="26882">
      <c r="A26882" s="294" t="s">
        <v>32113</v>
      </c>
      <c r="B26882" s="294"/>
      <c r="C26882" s="294"/>
      <c r="D26882" s="294"/>
      <c r="E26882" s="294"/>
      <c r="F26882" s="294"/>
    </row>
    <row r="26883">
      <c r="A26883" s="294" t="s">
        <v>38173</v>
      </c>
      <c r="B26883" s="294"/>
      <c r="C26883" s="294"/>
      <c r="D26883" s="294"/>
      <c r="E26883" s="294"/>
      <c r="F26883" s="294"/>
    </row>
    <row r="26884">
      <c r="A26884" s="294" t="s">
        <v>38174</v>
      </c>
      <c r="B26884" s="294"/>
      <c r="C26884" s="294"/>
      <c r="D26884" s="294"/>
      <c r="E26884" s="294"/>
      <c r="F26884" s="294"/>
    </row>
    <row r="26885">
      <c r="A26885" s="294" t="s">
        <v>37876</v>
      </c>
      <c r="B26885" s="294"/>
      <c r="C26885" s="294"/>
      <c r="D26885" s="294"/>
      <c r="E26885" s="294"/>
      <c r="F26885" s="294"/>
    </row>
    <row r="26886">
      <c r="A26886" s="294" t="s">
        <v>38175</v>
      </c>
      <c r="B26886" s="294"/>
      <c r="C26886" s="294"/>
      <c r="D26886" s="294"/>
      <c r="E26886" s="294"/>
      <c r="F26886" s="294"/>
    </row>
    <row r="26887">
      <c r="A26887" s="294" t="s">
        <v>30767</v>
      </c>
      <c r="B26887" s="294"/>
      <c r="C26887" s="294"/>
      <c r="D26887" s="294"/>
      <c r="E26887" s="294"/>
      <c r="F26887" s="294"/>
    </row>
    <row r="26888">
      <c r="A26888" s="294" t="s">
        <v>38176</v>
      </c>
      <c r="B26888" s="294"/>
      <c r="C26888" s="294"/>
      <c r="D26888" s="294"/>
      <c r="E26888" s="294"/>
      <c r="F26888" s="294"/>
    </row>
    <row r="26889">
      <c r="A26889" s="294" t="s">
        <v>38177</v>
      </c>
      <c r="B26889" s="294"/>
      <c r="C26889" s="294"/>
      <c r="D26889" s="294"/>
      <c r="E26889" s="294"/>
      <c r="F26889" s="294"/>
    </row>
    <row r="26890">
      <c r="A26890" s="294" t="s">
        <v>38178</v>
      </c>
      <c r="B26890" s="294"/>
      <c r="C26890" s="294"/>
      <c r="D26890" s="294"/>
      <c r="E26890" s="294"/>
      <c r="F26890" s="294"/>
    </row>
    <row r="26891">
      <c r="A26891" s="294" t="s">
        <v>38179</v>
      </c>
      <c r="B26891" s="294"/>
      <c r="C26891" s="294"/>
      <c r="D26891" s="294"/>
      <c r="E26891" s="294"/>
      <c r="F26891" s="294"/>
    </row>
    <row r="26892">
      <c r="A26892" s="294" t="s">
        <v>38180</v>
      </c>
      <c r="B26892" s="294"/>
      <c r="C26892" s="294"/>
      <c r="D26892" s="294"/>
      <c r="E26892" s="294"/>
      <c r="F26892" s="294"/>
    </row>
    <row r="26893">
      <c r="A26893" s="294" t="s">
        <v>38181</v>
      </c>
      <c r="B26893" s="294"/>
      <c r="C26893" s="294"/>
      <c r="D26893" s="294"/>
      <c r="E26893" s="294"/>
      <c r="F26893" s="294"/>
    </row>
    <row r="26894">
      <c r="A26894" s="294" t="s">
        <v>38182</v>
      </c>
      <c r="B26894" s="294"/>
      <c r="C26894" s="294"/>
      <c r="D26894" s="294"/>
      <c r="E26894" s="294"/>
      <c r="F26894" s="294"/>
    </row>
    <row r="26895">
      <c r="A26895" s="294"/>
      <c r="B26895" s="294"/>
      <c r="C26895" s="294"/>
      <c r="D26895" s="294"/>
      <c r="E26895" s="294"/>
      <c r="F26895" s="294"/>
    </row>
    <row r="26896">
      <c r="A26896" s="294" t="s">
        <v>21990</v>
      </c>
      <c r="B26896" s="294"/>
      <c r="C26896" s="294"/>
      <c r="D26896" s="294"/>
      <c r="E26896" s="294"/>
      <c r="F26896" s="294"/>
    </row>
    <row r="26897">
      <c r="A26897" s="294"/>
      <c r="B26897" s="294"/>
      <c r="C26897" s="294"/>
      <c r="D26897" s="294"/>
      <c r="E26897" s="294"/>
      <c r="F26897" s="294"/>
    </row>
    <row r="26898">
      <c r="A26898" s="294" t="s">
        <v>37878</v>
      </c>
      <c r="B26898" s="294"/>
      <c r="C26898" s="294"/>
      <c r="D26898" s="294"/>
      <c r="E26898" s="294"/>
      <c r="F26898" s="294"/>
    </row>
    <row r="26899">
      <c r="A26899" s="294" t="s">
        <v>32126</v>
      </c>
      <c r="B26899" s="294"/>
      <c r="C26899" s="294"/>
      <c r="D26899" s="294"/>
      <c r="E26899" s="294"/>
      <c r="F26899" s="294"/>
    </row>
    <row r="26900">
      <c r="A26900" s="294" t="s">
        <v>38183</v>
      </c>
      <c r="B26900" s="294"/>
      <c r="C26900" s="294"/>
      <c r="D26900" s="294"/>
      <c r="E26900" s="294"/>
      <c r="F26900" s="294"/>
    </row>
    <row r="26901">
      <c r="A26901" s="294" t="s">
        <v>38184</v>
      </c>
      <c r="B26901" s="294"/>
      <c r="C26901" s="294"/>
      <c r="D26901" s="294"/>
      <c r="E26901" s="294"/>
      <c r="F26901" s="294"/>
    </row>
    <row r="26902">
      <c r="A26902" s="294" t="s">
        <v>38185</v>
      </c>
      <c r="B26902" s="294"/>
      <c r="C26902" s="294"/>
      <c r="D26902" s="294"/>
      <c r="E26902" s="294"/>
      <c r="F26902" s="294"/>
    </row>
    <row r="26903">
      <c r="A26903" s="294" t="s">
        <v>33851</v>
      </c>
      <c r="B26903" s="294"/>
      <c r="C26903" s="294"/>
      <c r="D26903" s="294"/>
      <c r="E26903" s="294"/>
      <c r="F26903" s="294"/>
    </row>
    <row r="26904">
      <c r="A26904" s="294" t="s">
        <v>38186</v>
      </c>
      <c r="B26904" s="294"/>
      <c r="C26904" s="294"/>
      <c r="D26904" s="294"/>
      <c r="E26904" s="294"/>
      <c r="F26904" s="294"/>
    </row>
    <row r="26905">
      <c r="A26905" s="294" t="s">
        <v>38187</v>
      </c>
      <c r="B26905" s="294"/>
      <c r="C26905" s="294"/>
      <c r="D26905" s="294"/>
      <c r="E26905" s="294"/>
      <c r="F26905" s="294"/>
    </row>
    <row r="26906">
      <c r="A26906" s="294" t="s">
        <v>38188</v>
      </c>
      <c r="B26906" s="294"/>
      <c r="C26906" s="294"/>
      <c r="D26906" s="294"/>
      <c r="E26906" s="294"/>
      <c r="F26906" s="294"/>
    </row>
    <row r="26907">
      <c r="A26907" s="294" t="s">
        <v>38189</v>
      </c>
      <c r="B26907" s="294"/>
      <c r="C26907" s="294"/>
      <c r="D26907" s="294"/>
      <c r="E26907" s="294"/>
      <c r="F26907" s="294"/>
    </row>
    <row r="26908">
      <c r="A26908" s="294" t="s">
        <v>38190</v>
      </c>
      <c r="B26908" s="294"/>
      <c r="C26908" s="294"/>
      <c r="D26908" s="294"/>
      <c r="E26908" s="294"/>
      <c r="F26908" s="294"/>
    </row>
    <row r="26909">
      <c r="A26909" s="294" t="s">
        <v>38191</v>
      </c>
      <c r="B26909" s="294"/>
      <c r="C26909" s="294"/>
      <c r="D26909" s="294"/>
      <c r="E26909" s="294"/>
      <c r="F26909" s="294"/>
    </row>
    <row r="26910">
      <c r="A26910" s="294" t="s">
        <v>38192</v>
      </c>
      <c r="B26910" s="294"/>
      <c r="C26910" s="294"/>
      <c r="D26910" s="294"/>
      <c r="E26910" s="294"/>
      <c r="F26910" s="294"/>
    </row>
    <row r="26911">
      <c r="A26911" s="294" t="s">
        <v>38193</v>
      </c>
      <c r="B26911" s="294"/>
      <c r="C26911" s="294"/>
      <c r="D26911" s="294"/>
      <c r="E26911" s="294"/>
      <c r="F26911" s="294"/>
    </row>
    <row r="26912">
      <c r="A26912" s="294" t="s">
        <v>38194</v>
      </c>
      <c r="B26912" s="294"/>
      <c r="C26912" s="294"/>
      <c r="D26912" s="294"/>
      <c r="E26912" s="294"/>
      <c r="F26912" s="294"/>
    </row>
    <row r="26913">
      <c r="A26913" s="294" t="s">
        <v>38195</v>
      </c>
      <c r="B26913" s="294"/>
      <c r="C26913" s="294"/>
      <c r="D26913" s="294"/>
      <c r="E26913" s="294"/>
      <c r="F26913" s="294"/>
    </row>
    <row r="26914">
      <c r="A26914" s="294" t="s">
        <v>38196</v>
      </c>
      <c r="B26914" s="294"/>
      <c r="C26914" s="294"/>
      <c r="D26914" s="294"/>
      <c r="E26914" s="294"/>
      <c r="F26914" s="294"/>
    </row>
    <row r="26915">
      <c r="A26915" s="294" t="s">
        <v>38197</v>
      </c>
      <c r="B26915" s="294"/>
      <c r="C26915" s="294"/>
      <c r="D26915" s="294"/>
      <c r="E26915" s="294"/>
      <c r="F26915" s="294"/>
    </row>
    <row r="26916">
      <c r="A26916" s="294" t="s">
        <v>38198</v>
      </c>
      <c r="B26916" s="294"/>
      <c r="C26916" s="294"/>
      <c r="D26916" s="294"/>
      <c r="E26916" s="294"/>
      <c r="F26916" s="294"/>
    </row>
    <row r="26917">
      <c r="A26917" s="294" t="s">
        <v>38199</v>
      </c>
      <c r="B26917" s="294"/>
      <c r="C26917" s="294"/>
      <c r="D26917" s="294"/>
      <c r="E26917" s="294"/>
      <c r="F26917" s="294"/>
    </row>
    <row r="26918">
      <c r="A26918" s="294" t="s">
        <v>34818</v>
      </c>
      <c r="B26918" s="294"/>
      <c r="C26918" s="294"/>
      <c r="D26918" s="294"/>
      <c r="E26918" s="294"/>
      <c r="F26918" s="294"/>
    </row>
    <row r="26919">
      <c r="A26919" s="294" t="s">
        <v>38200</v>
      </c>
      <c r="B26919" s="294"/>
      <c r="C26919" s="294"/>
      <c r="D26919" s="294"/>
      <c r="E26919" s="294"/>
      <c r="F26919" s="294"/>
    </row>
    <row r="26920">
      <c r="A26920" s="294" t="s">
        <v>38201</v>
      </c>
      <c r="B26920" s="294"/>
      <c r="C26920" s="294"/>
      <c r="D26920" s="294"/>
      <c r="E26920" s="294"/>
      <c r="F26920" s="294"/>
    </row>
    <row r="26921">
      <c r="A26921" s="294" t="s">
        <v>38202</v>
      </c>
      <c r="B26921" s="294"/>
      <c r="C26921" s="294"/>
      <c r="D26921" s="294"/>
      <c r="E26921" s="294"/>
      <c r="F26921" s="294"/>
    </row>
    <row r="26922">
      <c r="A26922" s="294" t="s">
        <v>38203</v>
      </c>
      <c r="B26922" s="294"/>
      <c r="C26922" s="294"/>
      <c r="D26922" s="294"/>
      <c r="E26922" s="294"/>
      <c r="F26922" s="294"/>
    </row>
    <row r="26923">
      <c r="A26923" s="294" t="s">
        <v>38204</v>
      </c>
      <c r="B26923" s="294"/>
      <c r="C26923" s="294"/>
      <c r="D26923" s="294"/>
      <c r="E26923" s="294"/>
      <c r="F26923" s="294"/>
    </row>
    <row r="26924">
      <c r="A26924" s="294" t="s">
        <v>38205</v>
      </c>
      <c r="B26924" s="294"/>
      <c r="C26924" s="294"/>
      <c r="D26924" s="294"/>
      <c r="E26924" s="294"/>
      <c r="F26924" s="294"/>
    </row>
    <row r="26925">
      <c r="A26925" s="294"/>
      <c r="B26925" s="294"/>
      <c r="C26925" s="294"/>
      <c r="D26925" s="294"/>
      <c r="E26925" s="294"/>
      <c r="F26925" s="294"/>
    </row>
    <row r="26926">
      <c r="A26926" s="294" t="s">
        <v>28124</v>
      </c>
      <c r="B26926" s="294"/>
      <c r="C26926" s="294"/>
      <c r="D26926" s="294"/>
      <c r="E26926" s="294"/>
      <c r="F26926" s="294"/>
    </row>
    <row r="26927">
      <c r="A26927" s="294" t="s">
        <v>38126</v>
      </c>
      <c r="B26927" s="294"/>
      <c r="C26927" s="294"/>
      <c r="D26927" s="294"/>
      <c r="E26927" s="294"/>
      <c r="F26927" s="294"/>
    </row>
    <row r="26928">
      <c r="A26928" s="294" t="s">
        <v>21672</v>
      </c>
      <c r="B26928" s="294"/>
      <c r="C26928" s="294"/>
      <c r="D26928" s="294"/>
      <c r="E26928" s="294"/>
      <c r="F26928" s="294"/>
    </row>
    <row r="26929">
      <c r="A26929" s="294" t="s">
        <v>38127</v>
      </c>
      <c r="B26929" s="294"/>
      <c r="C26929" s="294"/>
      <c r="D26929" s="294"/>
      <c r="E26929" s="294"/>
      <c r="F26929" s="294"/>
    </row>
    <row r="26930">
      <c r="A26930" s="294"/>
      <c r="B26930" s="294"/>
      <c r="C26930" s="294"/>
      <c r="D26930" s="294"/>
      <c r="E26930" s="294"/>
      <c r="F26930" s="294"/>
    </row>
    <row r="26931">
      <c r="A26931" s="294" t="s">
        <v>21315</v>
      </c>
      <c r="B26931" s="294"/>
      <c r="C26931" s="294"/>
      <c r="D26931" s="294"/>
      <c r="E26931" s="294"/>
      <c r="F26931" s="294"/>
    </row>
    <row r="26932">
      <c r="A26932" s="294"/>
      <c r="B26932" s="294"/>
      <c r="C26932" s="294"/>
      <c r="D26932" s="294"/>
      <c r="E26932" s="294"/>
      <c r="F26932" s="294"/>
    </row>
    <row r="26933">
      <c r="A26933" s="294" t="s">
        <v>38206</v>
      </c>
      <c r="B26933" s="294"/>
      <c r="C26933" s="294"/>
      <c r="D26933" s="294"/>
      <c r="E26933" s="294"/>
      <c r="F26933" s="294"/>
    </row>
    <row r="26934">
      <c r="A26934" s="294" t="s">
        <v>38207</v>
      </c>
      <c r="B26934" s="294"/>
      <c r="C26934" s="294"/>
      <c r="D26934" s="294"/>
      <c r="E26934" s="294"/>
      <c r="F26934" s="294"/>
    </row>
    <row r="26935">
      <c r="A26935" s="294" t="s">
        <v>36814</v>
      </c>
      <c r="B26935" s="294"/>
      <c r="C26935" s="294"/>
      <c r="D26935" s="294"/>
      <c r="E26935" s="294"/>
      <c r="F26935" s="294"/>
    </row>
    <row r="26936">
      <c r="A26936" s="294" t="s">
        <v>38208</v>
      </c>
      <c r="B26936" s="294"/>
      <c r="C26936" s="294"/>
      <c r="D26936" s="294"/>
      <c r="E26936" s="294"/>
      <c r="F26936" s="294"/>
    </row>
    <row r="26937">
      <c r="A26937" s="294" t="s">
        <v>38209</v>
      </c>
      <c r="B26937" s="294"/>
      <c r="C26937" s="294"/>
      <c r="D26937" s="294"/>
      <c r="E26937" s="294"/>
      <c r="F26937" s="294"/>
    </row>
    <row r="26938">
      <c r="A26938" s="294" t="s">
        <v>36816</v>
      </c>
      <c r="B26938" s="294"/>
      <c r="C26938" s="294"/>
      <c r="D26938" s="294"/>
      <c r="E26938" s="294"/>
      <c r="F26938" s="294"/>
    </row>
    <row r="26939">
      <c r="A26939" s="294" t="s">
        <v>36817</v>
      </c>
      <c r="B26939" s="294"/>
      <c r="C26939" s="294"/>
      <c r="D26939" s="294"/>
      <c r="E26939" s="294"/>
      <c r="F26939" s="294"/>
    </row>
    <row r="26940">
      <c r="A26940" s="294" t="s">
        <v>38210</v>
      </c>
      <c r="B26940" s="294"/>
      <c r="C26940" s="294"/>
      <c r="D26940" s="294"/>
      <c r="E26940" s="294"/>
      <c r="F26940" s="294"/>
    </row>
    <row r="26941">
      <c r="A26941" s="294" t="s">
        <v>38211</v>
      </c>
      <c r="B26941" s="294"/>
      <c r="C26941" s="294"/>
      <c r="D26941" s="294"/>
      <c r="E26941" s="294"/>
      <c r="F26941" s="294"/>
    </row>
    <row r="26942">
      <c r="A26942" s="294" t="s">
        <v>31588</v>
      </c>
      <c r="B26942" s="294"/>
      <c r="C26942" s="294"/>
      <c r="D26942" s="294"/>
      <c r="E26942" s="294"/>
      <c r="F26942" s="294"/>
    </row>
    <row r="26943">
      <c r="A26943" s="294" t="s">
        <v>38212</v>
      </c>
      <c r="B26943" s="294"/>
      <c r="C26943" s="294"/>
      <c r="D26943" s="294"/>
      <c r="E26943" s="294"/>
      <c r="F26943" s="294"/>
    </row>
    <row r="26944">
      <c r="A26944" s="294" t="s">
        <v>36816</v>
      </c>
      <c r="B26944" s="294"/>
      <c r="C26944" s="294"/>
      <c r="D26944" s="294"/>
      <c r="E26944" s="294"/>
      <c r="F26944" s="294"/>
    </row>
    <row r="26945">
      <c r="A26945" s="294" t="s">
        <v>36817</v>
      </c>
      <c r="B26945" s="294"/>
      <c r="C26945" s="294"/>
      <c r="D26945" s="294"/>
      <c r="E26945" s="294"/>
      <c r="F26945" s="294"/>
    </row>
    <row r="26946">
      <c r="A26946" s="294" t="s">
        <v>38213</v>
      </c>
      <c r="B26946" s="294"/>
      <c r="C26946" s="294"/>
      <c r="D26946" s="294"/>
      <c r="E26946" s="294"/>
      <c r="F26946" s="294"/>
    </row>
    <row r="26947">
      <c r="A26947" s="294" t="s">
        <v>38214</v>
      </c>
      <c r="B26947" s="294"/>
      <c r="C26947" s="294"/>
      <c r="D26947" s="294"/>
      <c r="E26947" s="294"/>
      <c r="F26947" s="294"/>
    </row>
    <row r="26948">
      <c r="A26948" s="294" t="s">
        <v>38215</v>
      </c>
      <c r="B26948" s="294"/>
      <c r="C26948" s="294"/>
      <c r="D26948" s="294"/>
      <c r="E26948" s="294"/>
      <c r="F26948" s="294"/>
    </row>
    <row r="26949">
      <c r="A26949" s="294" t="s">
        <v>38216</v>
      </c>
      <c r="B26949" s="294"/>
      <c r="C26949" s="294"/>
      <c r="D26949" s="294"/>
      <c r="E26949" s="294"/>
      <c r="F26949" s="294"/>
    </row>
    <row r="26950">
      <c r="A26950" s="294" t="s">
        <v>36813</v>
      </c>
      <c r="B26950" s="294"/>
      <c r="C26950" s="294"/>
      <c r="D26950" s="294"/>
      <c r="E26950" s="294"/>
      <c r="F26950" s="294"/>
    </row>
    <row r="26951">
      <c r="A26951" s="294" t="s">
        <v>38217</v>
      </c>
      <c r="B26951" s="294"/>
      <c r="C26951" s="294"/>
      <c r="D26951" s="294"/>
      <c r="E26951" s="294"/>
      <c r="F26951" s="294"/>
    </row>
    <row r="26952">
      <c r="A26952" s="294" t="s">
        <v>35774</v>
      </c>
      <c r="B26952" s="294"/>
      <c r="C26952" s="294"/>
      <c r="D26952" s="294"/>
      <c r="E26952" s="294"/>
      <c r="F26952" s="294"/>
    </row>
    <row r="26953">
      <c r="A26953" s="294" t="s">
        <v>38218</v>
      </c>
      <c r="B26953" s="294"/>
      <c r="C26953" s="294"/>
      <c r="D26953" s="294"/>
      <c r="E26953" s="294"/>
      <c r="F26953" s="294"/>
    </row>
    <row r="26954">
      <c r="A26954" s="294" t="s">
        <v>38219</v>
      </c>
      <c r="B26954" s="294"/>
      <c r="C26954" s="294"/>
      <c r="D26954" s="294"/>
      <c r="E26954" s="294"/>
      <c r="F26954" s="294"/>
    </row>
    <row r="26955">
      <c r="A26955" s="294" t="s">
        <v>38220</v>
      </c>
      <c r="B26955" s="294"/>
      <c r="C26955" s="294"/>
      <c r="D26955" s="294"/>
      <c r="E26955" s="294"/>
      <c r="F26955" s="294"/>
    </row>
    <row r="26956">
      <c r="A26956" s="294" t="s">
        <v>38221</v>
      </c>
      <c r="B26956" s="294"/>
      <c r="C26956" s="294"/>
      <c r="D26956" s="294"/>
      <c r="E26956" s="294"/>
      <c r="F26956" s="294"/>
    </row>
    <row r="26957">
      <c r="A26957" s="294" t="s">
        <v>38222</v>
      </c>
      <c r="B26957" s="294"/>
      <c r="C26957" s="294"/>
      <c r="D26957" s="294"/>
      <c r="E26957" s="294"/>
      <c r="F26957" s="294"/>
    </row>
    <row r="26958">
      <c r="A26958" s="294" t="s">
        <v>38223</v>
      </c>
      <c r="B26958" s="294"/>
      <c r="C26958" s="294"/>
      <c r="D26958" s="294"/>
      <c r="E26958" s="294"/>
      <c r="F26958" s="294"/>
    </row>
    <row r="26959">
      <c r="A26959" s="294" t="s">
        <v>38224</v>
      </c>
      <c r="B26959" s="294"/>
      <c r="C26959" s="294"/>
      <c r="D26959" s="294"/>
      <c r="E26959" s="294"/>
      <c r="F26959" s="294"/>
    </row>
    <row r="26960">
      <c r="A26960" s="294" t="s">
        <v>38225</v>
      </c>
      <c r="B26960" s="294"/>
      <c r="C26960" s="294"/>
      <c r="D26960" s="294"/>
      <c r="E26960" s="294"/>
      <c r="F26960" s="294"/>
    </row>
    <row r="26961">
      <c r="A26961" s="294" t="s">
        <v>38226</v>
      </c>
      <c r="B26961" s="294"/>
      <c r="C26961" s="294"/>
      <c r="D26961" s="294"/>
      <c r="E26961" s="294"/>
      <c r="F26961" s="294"/>
    </row>
    <row r="26962">
      <c r="A26962" s="294" t="s">
        <v>38227</v>
      </c>
      <c r="B26962" s="294"/>
      <c r="C26962" s="294"/>
      <c r="D26962" s="294"/>
      <c r="E26962" s="294"/>
      <c r="F26962" s="294"/>
    </row>
    <row r="26963">
      <c r="A26963" s="294"/>
      <c r="B26963" s="294"/>
      <c r="C26963" s="294"/>
      <c r="D26963" s="294"/>
      <c r="E26963" s="294"/>
      <c r="F26963" s="294"/>
    </row>
    <row r="26964">
      <c r="A26964" s="294" t="s">
        <v>22281</v>
      </c>
      <c r="B26964" s="294"/>
      <c r="C26964" s="294"/>
      <c r="D26964" s="294"/>
      <c r="E26964" s="294"/>
      <c r="F26964" s="294"/>
    </row>
    <row r="26965">
      <c r="A26965" s="294"/>
      <c r="B26965" s="294"/>
      <c r="C26965" s="294"/>
      <c r="D26965" s="294"/>
      <c r="E26965" s="294"/>
      <c r="F26965" s="294"/>
    </row>
    <row r="26966">
      <c r="A26966" s="294" t="s">
        <v>38228</v>
      </c>
      <c r="B26966" s="294"/>
      <c r="C26966" s="294"/>
      <c r="D26966" s="294"/>
      <c r="E26966" s="294"/>
      <c r="F26966" s="294"/>
    </row>
    <row r="26967">
      <c r="A26967" s="294" t="s">
        <v>38229</v>
      </c>
      <c r="B26967" s="294"/>
      <c r="C26967" s="294"/>
      <c r="D26967" s="294"/>
      <c r="E26967" s="294"/>
      <c r="F26967" s="294"/>
    </row>
    <row r="26968">
      <c r="A26968" s="294" t="s">
        <v>38230</v>
      </c>
      <c r="B26968" s="294"/>
      <c r="C26968" s="294"/>
      <c r="D26968" s="294"/>
      <c r="E26968" s="294"/>
      <c r="F26968" s="294"/>
    </row>
    <row r="26969">
      <c r="A26969" s="294" t="s">
        <v>38231</v>
      </c>
      <c r="B26969" s="294"/>
      <c r="C26969" s="294"/>
      <c r="D26969" s="294"/>
      <c r="E26969" s="294"/>
      <c r="F26969" s="294"/>
    </row>
    <row r="26970">
      <c r="A26970" s="294"/>
      <c r="B26970" s="294"/>
      <c r="C26970" s="294"/>
      <c r="D26970" s="294"/>
      <c r="E26970" s="294"/>
      <c r="F26970" s="294"/>
    </row>
    <row r="26971">
      <c r="A26971" s="294" t="s">
        <v>22025</v>
      </c>
      <c r="B26971" s="294"/>
      <c r="C26971" s="294"/>
      <c r="D26971" s="294"/>
      <c r="E26971" s="294"/>
      <c r="F26971" s="294"/>
    </row>
    <row r="26972">
      <c r="A26972" s="294"/>
      <c r="B26972" s="294"/>
      <c r="C26972" s="294"/>
      <c r="D26972" s="294"/>
      <c r="E26972" s="294"/>
      <c r="F26972" s="294"/>
    </row>
    <row r="26973">
      <c r="A26973" s="294" t="s">
        <v>38232</v>
      </c>
      <c r="B26973" s="294"/>
      <c r="C26973" s="294"/>
      <c r="D26973" s="294"/>
      <c r="E26973" s="294"/>
      <c r="F26973" s="294"/>
    </row>
    <row r="26974">
      <c r="A26974" s="294" t="s">
        <v>38233</v>
      </c>
      <c r="B26974" s="294"/>
      <c r="C26974" s="294"/>
      <c r="D26974" s="294"/>
      <c r="E26974" s="294"/>
      <c r="F26974" s="294"/>
    </row>
    <row r="26975">
      <c r="A26975" s="294" t="s">
        <v>38234</v>
      </c>
      <c r="B26975" s="294"/>
      <c r="C26975" s="294"/>
      <c r="D26975" s="294"/>
      <c r="E26975" s="294"/>
      <c r="F26975" s="294"/>
    </row>
    <row r="26976">
      <c r="A26976" s="294" t="s">
        <v>38235</v>
      </c>
      <c r="B26976" s="294"/>
      <c r="C26976" s="294"/>
      <c r="D26976" s="294"/>
      <c r="E26976" s="294"/>
      <c r="F26976" s="294"/>
    </row>
    <row r="26977">
      <c r="A26977" s="294" t="s">
        <v>38236</v>
      </c>
      <c r="B26977" s="294"/>
      <c r="C26977" s="294"/>
      <c r="D26977" s="294"/>
      <c r="E26977" s="294"/>
      <c r="F26977" s="294"/>
    </row>
    <row r="26978">
      <c r="A26978" s="294" t="s">
        <v>38237</v>
      </c>
      <c r="B26978" s="294"/>
      <c r="C26978" s="294"/>
      <c r="D26978" s="294"/>
      <c r="E26978" s="294"/>
      <c r="F26978" s="294"/>
    </row>
    <row r="26979">
      <c r="A26979" s="294" t="s">
        <v>38238</v>
      </c>
      <c r="B26979" s="294"/>
      <c r="C26979" s="294"/>
      <c r="D26979" s="294"/>
      <c r="E26979" s="294"/>
      <c r="F26979" s="294"/>
    </row>
    <row r="26980">
      <c r="A26980" s="294"/>
      <c r="B26980" s="294"/>
      <c r="C26980" s="294"/>
      <c r="D26980" s="294"/>
      <c r="E26980" s="294"/>
      <c r="F26980" s="294"/>
    </row>
    <row r="26981">
      <c r="A26981" s="294" t="s">
        <v>27852</v>
      </c>
      <c r="B26981" s="294"/>
      <c r="C26981" s="294"/>
      <c r="D26981" s="294"/>
      <c r="E26981" s="294"/>
      <c r="F26981" s="294"/>
    </row>
    <row r="26982">
      <c r="A26982" s="294"/>
      <c r="B26982" s="294"/>
      <c r="C26982" s="294"/>
      <c r="D26982" s="294"/>
      <c r="E26982" s="294"/>
      <c r="F26982" s="294"/>
    </row>
    <row r="26983">
      <c r="A26983" s="294" t="s">
        <v>38239</v>
      </c>
      <c r="B26983" s="294"/>
      <c r="C26983" s="294"/>
      <c r="D26983" s="294"/>
      <c r="E26983" s="294"/>
      <c r="F26983" s="294"/>
    </row>
    <row r="26984">
      <c r="A26984" s="294" t="s">
        <v>38240</v>
      </c>
      <c r="B26984" s="294"/>
      <c r="C26984" s="294"/>
      <c r="D26984" s="294"/>
      <c r="E26984" s="294"/>
      <c r="F26984" s="294"/>
    </row>
    <row r="26985">
      <c r="A26985" s="294" t="s">
        <v>33974</v>
      </c>
      <c r="B26985" s="294"/>
      <c r="C26985" s="294"/>
      <c r="D26985" s="294"/>
      <c r="E26985" s="294"/>
      <c r="F26985" s="294"/>
    </row>
    <row r="26986">
      <c r="A26986" s="294" t="s">
        <v>36835</v>
      </c>
      <c r="B26986" s="294"/>
      <c r="C26986" s="294"/>
      <c r="D26986" s="294"/>
      <c r="E26986" s="294"/>
      <c r="F26986" s="294"/>
    </row>
    <row r="26987">
      <c r="A26987" s="294" t="s">
        <v>38241</v>
      </c>
      <c r="B26987" s="294"/>
      <c r="C26987" s="294"/>
      <c r="D26987" s="294"/>
      <c r="E26987" s="294"/>
      <c r="F26987" s="294"/>
    </row>
    <row r="26988">
      <c r="A26988" s="294" t="s">
        <v>38242</v>
      </c>
      <c r="B26988" s="294"/>
      <c r="C26988" s="294"/>
      <c r="D26988" s="294"/>
      <c r="E26988" s="294"/>
      <c r="F26988" s="294"/>
    </row>
    <row r="26989">
      <c r="A26989" s="294" t="s">
        <v>38243</v>
      </c>
      <c r="B26989" s="294"/>
      <c r="C26989" s="294"/>
      <c r="D26989" s="294"/>
      <c r="E26989" s="294"/>
      <c r="F26989" s="294"/>
    </row>
    <row r="26990">
      <c r="A26990" s="294" t="s">
        <v>38244</v>
      </c>
      <c r="B26990" s="294"/>
      <c r="C26990" s="294"/>
      <c r="D26990" s="294"/>
      <c r="E26990" s="294"/>
      <c r="F26990" s="294"/>
    </row>
    <row r="26991">
      <c r="A26991" s="294" t="s">
        <v>35688</v>
      </c>
      <c r="B26991" s="294"/>
      <c r="C26991" s="294"/>
      <c r="D26991" s="294"/>
      <c r="E26991" s="294"/>
      <c r="F26991" s="294"/>
    </row>
    <row r="26992">
      <c r="A26992" s="294" t="s">
        <v>38245</v>
      </c>
      <c r="B26992" s="294"/>
      <c r="C26992" s="294"/>
      <c r="D26992" s="294"/>
      <c r="E26992" s="294"/>
      <c r="F26992" s="294"/>
    </row>
    <row r="26993">
      <c r="A26993" s="294" t="s">
        <v>38246</v>
      </c>
      <c r="B26993" s="294"/>
      <c r="C26993" s="294"/>
      <c r="D26993" s="294"/>
      <c r="E26993" s="294"/>
      <c r="F26993" s="294"/>
    </row>
    <row r="26994">
      <c r="A26994" s="294" t="s">
        <v>38247</v>
      </c>
      <c r="B26994" s="294"/>
      <c r="C26994" s="294"/>
      <c r="D26994" s="294"/>
      <c r="E26994" s="294"/>
      <c r="F26994" s="294"/>
    </row>
    <row r="26995">
      <c r="A26995" s="294" t="s">
        <v>38248</v>
      </c>
      <c r="B26995" s="294"/>
      <c r="C26995" s="294"/>
      <c r="D26995" s="294"/>
      <c r="E26995" s="294"/>
      <c r="F26995" s="294"/>
    </row>
    <row r="26996">
      <c r="A26996" s="294" t="s">
        <v>36837</v>
      </c>
      <c r="B26996" s="294"/>
      <c r="C26996" s="294"/>
      <c r="D26996" s="294"/>
      <c r="E26996" s="294"/>
      <c r="F26996" s="294"/>
    </row>
    <row r="26997">
      <c r="A26997" s="294" t="s">
        <v>38249</v>
      </c>
      <c r="B26997" s="294"/>
      <c r="C26997" s="294"/>
      <c r="D26997" s="294"/>
      <c r="E26997" s="294"/>
      <c r="F26997" s="294"/>
    </row>
    <row r="26998">
      <c r="A26998" s="294" t="s">
        <v>38250</v>
      </c>
      <c r="B26998" s="294"/>
      <c r="C26998" s="294"/>
      <c r="D26998" s="294"/>
      <c r="E26998" s="294"/>
      <c r="F26998" s="294"/>
    </row>
    <row r="26999">
      <c r="A26999" s="294" t="s">
        <v>38251</v>
      </c>
      <c r="B26999" s="294"/>
      <c r="C26999" s="294"/>
      <c r="D26999" s="294"/>
      <c r="E26999" s="294"/>
      <c r="F26999" s="294"/>
    </row>
    <row r="27000">
      <c r="A27000" s="294" t="s">
        <v>33393</v>
      </c>
      <c r="B27000" s="294"/>
      <c r="C27000" s="294"/>
      <c r="D27000" s="294"/>
      <c r="E27000" s="294"/>
      <c r="F27000" s="294"/>
    </row>
    <row r="27001">
      <c r="A27001" s="294" t="s">
        <v>38252</v>
      </c>
      <c r="B27001" s="294"/>
      <c r="C27001" s="294"/>
      <c r="D27001" s="294"/>
      <c r="E27001" s="294"/>
      <c r="F27001" s="294"/>
    </row>
    <row r="27002">
      <c r="A27002" s="294" t="s">
        <v>38253</v>
      </c>
      <c r="B27002" s="294"/>
      <c r="C27002" s="294"/>
      <c r="D27002" s="294"/>
      <c r="E27002" s="294"/>
      <c r="F27002" s="294"/>
    </row>
    <row r="27003">
      <c r="A27003" s="294" t="s">
        <v>38254</v>
      </c>
      <c r="B27003" s="294"/>
      <c r="C27003" s="294"/>
      <c r="D27003" s="294"/>
      <c r="E27003" s="294"/>
      <c r="F27003" s="294"/>
    </row>
    <row r="27004">
      <c r="A27004" s="294"/>
      <c r="B27004" s="294"/>
      <c r="C27004" s="294"/>
      <c r="D27004" s="294"/>
      <c r="E27004" s="294"/>
      <c r="F27004" s="294"/>
    </row>
    <row r="27005">
      <c r="A27005" s="294" t="s">
        <v>23029</v>
      </c>
      <c r="B27005" s="294"/>
      <c r="C27005" s="294"/>
      <c r="D27005" s="294"/>
      <c r="E27005" s="294"/>
      <c r="F27005" s="294"/>
    </row>
    <row r="27006">
      <c r="A27006" s="294" t="s">
        <v>30376</v>
      </c>
      <c r="B27006" s="294"/>
      <c r="C27006" s="294"/>
      <c r="D27006" s="294"/>
      <c r="E27006" s="294"/>
      <c r="F27006" s="294"/>
    </row>
    <row r="27007">
      <c r="A27007" s="294"/>
      <c r="B27007" s="294"/>
      <c r="C27007" s="294"/>
      <c r="D27007" s="294"/>
      <c r="E27007" s="294"/>
      <c r="F27007" s="294"/>
    </row>
    <row r="27008">
      <c r="A27008" s="294" t="s">
        <v>38255</v>
      </c>
      <c r="B27008" s="294"/>
      <c r="C27008" s="294"/>
      <c r="D27008" s="294"/>
      <c r="E27008" s="294"/>
      <c r="F27008" s="294"/>
    </row>
    <row r="27009">
      <c r="A27009" s="294" t="s">
        <v>38256</v>
      </c>
      <c r="B27009" s="294"/>
      <c r="C27009" s="294"/>
      <c r="D27009" s="294"/>
      <c r="E27009" s="294"/>
      <c r="F27009" s="294"/>
    </row>
    <row r="27010">
      <c r="A27010" s="294" t="s">
        <v>38257</v>
      </c>
      <c r="B27010" s="294"/>
      <c r="C27010" s="294"/>
      <c r="D27010" s="294"/>
      <c r="E27010" s="294"/>
      <c r="F27010" s="294"/>
    </row>
    <row r="27011">
      <c r="A27011" s="294" t="s">
        <v>37938</v>
      </c>
      <c r="B27011" s="294"/>
      <c r="C27011" s="294"/>
      <c r="D27011" s="294"/>
      <c r="E27011" s="294"/>
      <c r="F27011" s="294"/>
    </row>
    <row r="27012">
      <c r="A27012" s="294" t="s">
        <v>38258</v>
      </c>
      <c r="B27012" s="294"/>
      <c r="C27012" s="294"/>
      <c r="D27012" s="294"/>
      <c r="E27012" s="294"/>
      <c r="F27012" s="294"/>
    </row>
    <row r="27013">
      <c r="A27013" s="294"/>
      <c r="B27013" s="294"/>
      <c r="C27013" s="294"/>
      <c r="D27013" s="294"/>
      <c r="E27013" s="294"/>
      <c r="F27013" s="294"/>
    </row>
    <row r="27014">
      <c r="A27014" s="294" t="s">
        <v>21908</v>
      </c>
      <c r="B27014" s="294"/>
      <c r="C27014" s="294"/>
      <c r="D27014" s="294"/>
      <c r="E27014" s="294"/>
      <c r="F27014" s="294"/>
    </row>
    <row r="27015">
      <c r="A27015" s="294"/>
      <c r="B27015" s="294"/>
      <c r="C27015" s="294"/>
      <c r="D27015" s="294"/>
      <c r="E27015" s="294"/>
      <c r="F27015" s="294"/>
    </row>
    <row r="27016">
      <c r="A27016" s="294" t="s">
        <v>38259</v>
      </c>
      <c r="B27016" s="294"/>
      <c r="C27016" s="294"/>
      <c r="D27016" s="294"/>
      <c r="E27016" s="294"/>
      <c r="F27016" s="294"/>
    </row>
    <row r="27017">
      <c r="A27017" s="294" t="s">
        <v>38260</v>
      </c>
      <c r="B27017" s="294"/>
      <c r="C27017" s="294"/>
      <c r="D27017" s="294"/>
      <c r="E27017" s="294"/>
      <c r="F27017" s="294"/>
    </row>
    <row r="27018">
      <c r="A27018" s="294" t="s">
        <v>38261</v>
      </c>
      <c r="B27018" s="294"/>
      <c r="C27018" s="294"/>
      <c r="D27018" s="294"/>
      <c r="E27018" s="294"/>
      <c r="F27018" s="294"/>
    </row>
    <row r="27019">
      <c r="A27019" s="294" t="s">
        <v>38262</v>
      </c>
      <c r="B27019" s="294"/>
      <c r="C27019" s="294"/>
      <c r="D27019" s="294"/>
      <c r="E27019" s="294"/>
      <c r="F27019" s="294"/>
    </row>
    <row r="27020">
      <c r="A27020" s="294" t="s">
        <v>38263</v>
      </c>
      <c r="B27020" s="294"/>
      <c r="C27020" s="294"/>
      <c r="D27020" s="294"/>
      <c r="E27020" s="294"/>
      <c r="F27020" s="294"/>
    </row>
    <row r="27021">
      <c r="A27021" s="294" t="s">
        <v>38264</v>
      </c>
      <c r="B27021" s="294"/>
      <c r="C27021" s="294"/>
      <c r="D27021" s="294"/>
      <c r="E27021" s="294"/>
      <c r="F27021" s="294"/>
    </row>
    <row r="27022">
      <c r="A27022" s="294" t="s">
        <v>38265</v>
      </c>
      <c r="B27022" s="294"/>
      <c r="C27022" s="294"/>
      <c r="D27022" s="294"/>
      <c r="E27022" s="294"/>
      <c r="F27022" s="294"/>
    </row>
    <row r="27023">
      <c r="A27023" s="294" t="s">
        <v>38266</v>
      </c>
      <c r="B27023" s="294"/>
      <c r="C27023" s="294"/>
      <c r="D27023" s="294"/>
      <c r="E27023" s="294"/>
      <c r="F27023" s="294"/>
    </row>
    <row r="27024">
      <c r="A27024" s="294" t="s">
        <v>38267</v>
      </c>
      <c r="B27024" s="294"/>
      <c r="C27024" s="294"/>
      <c r="D27024" s="294"/>
      <c r="E27024" s="294"/>
      <c r="F27024" s="294"/>
    </row>
    <row r="27025">
      <c r="A27025" s="294" t="s">
        <v>38268</v>
      </c>
      <c r="B27025" s="294"/>
      <c r="C27025" s="294"/>
      <c r="D27025" s="294"/>
      <c r="E27025" s="294"/>
      <c r="F27025" s="294"/>
    </row>
    <row r="27026">
      <c r="A27026" s="294" t="s">
        <v>38269</v>
      </c>
      <c r="B27026" s="294"/>
      <c r="C27026" s="294"/>
      <c r="D27026" s="294"/>
      <c r="E27026" s="294"/>
      <c r="F27026" s="294"/>
    </row>
    <row r="27027">
      <c r="A27027" s="294" t="s">
        <v>38270</v>
      </c>
      <c r="B27027" s="294"/>
      <c r="C27027" s="294"/>
      <c r="D27027" s="294"/>
      <c r="E27027" s="294"/>
      <c r="F27027" s="294"/>
    </row>
    <row r="27028">
      <c r="A27028" s="294"/>
      <c r="B27028" s="294"/>
      <c r="C27028" s="294"/>
      <c r="D27028" s="294"/>
      <c r="E27028" s="294"/>
      <c r="F27028" s="294"/>
    </row>
    <row r="27029">
      <c r="A27029" s="294" t="s">
        <v>28124</v>
      </c>
      <c r="B27029" s="294"/>
      <c r="C27029" s="294"/>
      <c r="D27029" s="294"/>
      <c r="E27029" s="294"/>
      <c r="F27029" s="294"/>
    </row>
    <row r="27030">
      <c r="A27030" s="294" t="s">
        <v>38271</v>
      </c>
      <c r="B27030" s="294"/>
      <c r="C27030" s="294"/>
      <c r="D27030" s="294"/>
      <c r="E27030" s="294"/>
      <c r="F27030" s="294"/>
    </row>
    <row r="27031">
      <c r="A27031" s="294" t="s">
        <v>21618</v>
      </c>
      <c r="B27031" s="294"/>
      <c r="C27031" s="294"/>
      <c r="D27031" s="294"/>
      <c r="E27031" s="294"/>
      <c r="F27031" s="294"/>
    </row>
    <row r="27032">
      <c r="A27032" s="294" t="s">
        <v>38272</v>
      </c>
      <c r="B27032" s="294"/>
      <c r="C27032" s="294"/>
      <c r="D27032" s="294"/>
      <c r="E27032" s="294"/>
      <c r="F27032" s="294"/>
    </row>
    <row r="27033">
      <c r="A27033" s="294"/>
      <c r="B27033" s="294"/>
      <c r="C27033" s="294"/>
      <c r="D27033" s="294"/>
      <c r="E27033" s="294"/>
      <c r="F27033" s="294"/>
    </row>
    <row r="27034">
      <c r="A27034" s="294" t="s">
        <v>22512</v>
      </c>
      <c r="B27034" s="294"/>
      <c r="C27034" s="294"/>
      <c r="D27034" s="294"/>
      <c r="E27034" s="294"/>
      <c r="F27034" s="294"/>
    </row>
    <row r="27035">
      <c r="A27035" s="294" t="s">
        <v>27620</v>
      </c>
      <c r="B27035" s="294"/>
      <c r="C27035" s="294"/>
      <c r="D27035" s="294"/>
      <c r="E27035" s="294"/>
      <c r="F27035" s="294"/>
    </row>
    <row r="27036">
      <c r="A27036" s="294"/>
      <c r="B27036" s="294"/>
      <c r="C27036" s="294"/>
      <c r="D27036" s="294"/>
      <c r="E27036" s="294"/>
      <c r="F27036" s="294"/>
    </row>
    <row r="27037">
      <c r="A27037" s="294" t="s">
        <v>38273</v>
      </c>
      <c r="B27037" s="294"/>
      <c r="C27037" s="294"/>
      <c r="D27037" s="294"/>
      <c r="E27037" s="294"/>
      <c r="F27037" s="294"/>
    </row>
    <row r="27038">
      <c r="A27038" s="294" t="s">
        <v>38274</v>
      </c>
      <c r="B27038" s="294"/>
      <c r="C27038" s="294"/>
      <c r="D27038" s="294"/>
      <c r="E27038" s="294"/>
      <c r="F27038" s="294"/>
    </row>
    <row r="27039">
      <c r="A27039" s="294" t="s">
        <v>38275</v>
      </c>
      <c r="B27039" s="294"/>
      <c r="C27039" s="294"/>
      <c r="D27039" s="294"/>
      <c r="E27039" s="294"/>
      <c r="F27039" s="294"/>
    </row>
    <row r="27040">
      <c r="A27040" s="294" t="s">
        <v>38276</v>
      </c>
      <c r="B27040" s="294"/>
      <c r="C27040" s="294"/>
      <c r="D27040" s="294"/>
      <c r="E27040" s="294"/>
      <c r="F27040" s="294"/>
    </row>
    <row r="27041">
      <c r="A27041" s="294" t="s">
        <v>38277</v>
      </c>
      <c r="B27041" s="294"/>
      <c r="C27041" s="294"/>
      <c r="D27041" s="294"/>
      <c r="E27041" s="294"/>
      <c r="F27041" s="294"/>
    </row>
    <row r="27042">
      <c r="A27042" s="294" t="s">
        <v>38278</v>
      </c>
      <c r="B27042" s="294"/>
      <c r="C27042" s="294"/>
      <c r="D27042" s="294"/>
      <c r="E27042" s="294"/>
      <c r="F27042" s="294"/>
    </row>
    <row r="27043">
      <c r="A27043" s="294" t="s">
        <v>38279</v>
      </c>
      <c r="B27043" s="294"/>
      <c r="C27043" s="294"/>
      <c r="D27043" s="294"/>
      <c r="E27043" s="294"/>
      <c r="F27043" s="294"/>
    </row>
    <row r="27044">
      <c r="A27044" s="294" t="s">
        <v>38280</v>
      </c>
      <c r="B27044" s="294"/>
      <c r="C27044" s="294"/>
      <c r="D27044" s="294"/>
      <c r="E27044" s="294"/>
      <c r="F27044" s="294"/>
    </row>
    <row r="27045">
      <c r="A27045" s="294" t="s">
        <v>38281</v>
      </c>
      <c r="B27045" s="294"/>
      <c r="C27045" s="294"/>
      <c r="D27045" s="294"/>
      <c r="E27045" s="294"/>
      <c r="F27045" s="294"/>
    </row>
    <row r="27046">
      <c r="A27046" s="294" t="s">
        <v>26374</v>
      </c>
      <c r="B27046" s="294"/>
      <c r="C27046" s="294"/>
      <c r="D27046" s="294"/>
      <c r="E27046" s="294"/>
      <c r="F27046" s="294"/>
    </row>
    <row r="27047">
      <c r="A27047" s="294" t="s">
        <v>38282</v>
      </c>
      <c r="B27047" s="294"/>
      <c r="C27047" s="294"/>
      <c r="D27047" s="294"/>
      <c r="E27047" s="294"/>
      <c r="F27047" s="294"/>
    </row>
    <row r="27048">
      <c r="A27048" s="294" t="s">
        <v>38283</v>
      </c>
      <c r="B27048" s="294"/>
      <c r="C27048" s="294"/>
      <c r="D27048" s="294"/>
      <c r="E27048" s="294"/>
      <c r="F27048" s="294"/>
    </row>
    <row r="27049">
      <c r="A27049" s="294" t="s">
        <v>38284</v>
      </c>
      <c r="B27049" s="294"/>
      <c r="C27049" s="294"/>
      <c r="D27049" s="294"/>
      <c r="E27049" s="294"/>
      <c r="F27049" s="294"/>
    </row>
    <row r="27050">
      <c r="A27050" s="294" t="s">
        <v>38285</v>
      </c>
      <c r="B27050" s="294"/>
      <c r="C27050" s="294"/>
      <c r="D27050" s="294"/>
      <c r="E27050" s="294"/>
      <c r="F27050" s="294"/>
    </row>
    <row r="27051">
      <c r="A27051" s="294" t="s">
        <v>38286</v>
      </c>
      <c r="B27051" s="294"/>
      <c r="C27051" s="294"/>
      <c r="D27051" s="294"/>
      <c r="E27051" s="294"/>
      <c r="F27051" s="294"/>
    </row>
    <row r="27052">
      <c r="A27052" s="294"/>
      <c r="B27052" s="294"/>
      <c r="C27052" s="294"/>
      <c r="D27052" s="294"/>
      <c r="E27052" s="294"/>
      <c r="F27052" s="294"/>
    </row>
    <row r="27053">
      <c r="A27053" s="294" t="s">
        <v>35003</v>
      </c>
      <c r="B27053" s="294"/>
      <c r="C27053" s="294"/>
      <c r="D27053" s="294"/>
      <c r="E27053" s="294"/>
      <c r="F27053" s="294"/>
    </row>
    <row r="27054">
      <c r="A27054" s="294"/>
      <c r="B27054" s="294"/>
      <c r="C27054" s="294"/>
      <c r="D27054" s="294"/>
      <c r="E27054" s="294"/>
      <c r="F27054" s="294"/>
    </row>
    <row r="27055">
      <c r="A27055" s="294" t="s">
        <v>38287</v>
      </c>
      <c r="B27055" s="294"/>
      <c r="C27055" s="294"/>
      <c r="D27055" s="294"/>
      <c r="E27055" s="294"/>
      <c r="F27055" s="294"/>
    </row>
    <row r="27056">
      <c r="A27056" s="294" t="s">
        <v>38288</v>
      </c>
      <c r="B27056" s="294"/>
      <c r="C27056" s="294"/>
      <c r="D27056" s="294"/>
      <c r="E27056" s="294"/>
      <c r="F27056" s="294"/>
    </row>
    <row r="27057">
      <c r="A27057" s="294" t="s">
        <v>38289</v>
      </c>
      <c r="B27057" s="294"/>
      <c r="C27057" s="294"/>
      <c r="D27057" s="294"/>
      <c r="E27057" s="294"/>
      <c r="F27057" s="294"/>
    </row>
    <row r="27058">
      <c r="A27058" s="294" t="s">
        <v>38290</v>
      </c>
      <c r="B27058" s="294"/>
      <c r="C27058" s="294"/>
      <c r="D27058" s="294"/>
      <c r="E27058" s="294"/>
      <c r="F27058" s="294"/>
    </row>
    <row r="27059">
      <c r="A27059" s="294" t="s">
        <v>38291</v>
      </c>
      <c r="B27059" s="294"/>
      <c r="C27059" s="294"/>
      <c r="D27059" s="294"/>
      <c r="E27059" s="294"/>
      <c r="F27059" s="294"/>
    </row>
    <row r="27060">
      <c r="A27060" s="294" t="s">
        <v>38292</v>
      </c>
      <c r="B27060" s="294"/>
      <c r="C27060" s="294"/>
      <c r="D27060" s="294"/>
      <c r="E27060" s="294"/>
      <c r="F27060" s="294"/>
    </row>
    <row r="27061">
      <c r="A27061" s="294"/>
      <c r="B27061" s="294"/>
      <c r="C27061" s="294"/>
      <c r="D27061" s="294"/>
      <c r="E27061" s="294"/>
      <c r="F27061" s="294"/>
    </row>
    <row r="27062">
      <c r="A27062" s="294" t="s">
        <v>26992</v>
      </c>
      <c r="B27062" s="294"/>
      <c r="C27062" s="294"/>
      <c r="D27062" s="294"/>
      <c r="E27062" s="294"/>
      <c r="F27062" s="294"/>
    </row>
    <row r="27063">
      <c r="A27063" s="294" t="s">
        <v>26319</v>
      </c>
      <c r="B27063" s="294"/>
      <c r="C27063" s="294"/>
      <c r="D27063" s="294"/>
      <c r="E27063" s="294"/>
      <c r="F27063" s="294"/>
    </row>
    <row r="27064">
      <c r="A27064" s="294"/>
      <c r="B27064" s="294"/>
      <c r="C27064" s="294"/>
      <c r="D27064" s="294"/>
      <c r="E27064" s="294"/>
      <c r="F27064" s="294"/>
    </row>
    <row r="27065">
      <c r="A27065" s="294" t="s">
        <v>38293</v>
      </c>
      <c r="B27065" s="294"/>
      <c r="C27065" s="294"/>
      <c r="D27065" s="294"/>
      <c r="E27065" s="294"/>
      <c r="F27065" s="294"/>
    </row>
    <row r="27066">
      <c r="A27066" s="294" t="s">
        <v>38294</v>
      </c>
      <c r="B27066" s="294"/>
      <c r="C27066" s="294"/>
      <c r="D27066" s="294"/>
      <c r="E27066" s="294"/>
      <c r="F27066" s="294"/>
    </row>
    <row r="27067">
      <c r="A27067" s="294" t="s">
        <v>38295</v>
      </c>
      <c r="B27067" s="294"/>
      <c r="C27067" s="294"/>
      <c r="D27067" s="294"/>
      <c r="E27067" s="294"/>
      <c r="F27067" s="294"/>
    </row>
    <row r="27068">
      <c r="A27068" s="294" t="s">
        <v>38296</v>
      </c>
      <c r="B27068" s="294"/>
      <c r="C27068" s="294"/>
      <c r="D27068" s="294"/>
      <c r="E27068" s="294"/>
      <c r="F27068" s="294"/>
    </row>
    <row r="27069">
      <c r="A27069" s="294" t="s">
        <v>38297</v>
      </c>
      <c r="B27069" s="294"/>
      <c r="C27069" s="294"/>
      <c r="D27069" s="294"/>
      <c r="E27069" s="294"/>
      <c r="F27069" s="294"/>
    </row>
    <row r="27070">
      <c r="A27070" s="294" t="s">
        <v>38298</v>
      </c>
      <c r="B27070" s="294"/>
      <c r="C27070" s="294"/>
      <c r="D27070" s="294"/>
      <c r="E27070" s="294"/>
      <c r="F27070" s="294"/>
    </row>
    <row r="27071">
      <c r="A27071" s="294" t="s">
        <v>38299</v>
      </c>
      <c r="B27071" s="294"/>
      <c r="C27071" s="294"/>
      <c r="D27071" s="294"/>
      <c r="E27071" s="294"/>
      <c r="F27071" s="294"/>
    </row>
    <row r="27072">
      <c r="A27072" s="294" t="s">
        <v>38300</v>
      </c>
      <c r="B27072" s="294"/>
      <c r="C27072" s="294"/>
      <c r="D27072" s="294"/>
      <c r="E27072" s="294"/>
      <c r="F27072" s="294"/>
    </row>
    <row r="27073">
      <c r="A27073" s="294" t="s">
        <v>38301</v>
      </c>
      <c r="B27073" s="294"/>
      <c r="C27073" s="294"/>
      <c r="D27073" s="294"/>
      <c r="E27073" s="294"/>
      <c r="F27073" s="294"/>
    </row>
    <row r="27074">
      <c r="A27074" s="294"/>
      <c r="B27074" s="294"/>
      <c r="C27074" s="294"/>
      <c r="D27074" s="294"/>
      <c r="E27074" s="294"/>
      <c r="F27074" s="294"/>
    </row>
    <row r="27075">
      <c r="A27075" s="294"/>
      <c r="B27075" s="294"/>
      <c r="C27075" s="294"/>
      <c r="D27075" s="294"/>
      <c r="E27075" s="294"/>
      <c r="F27075" s="294"/>
    </row>
    <row r="27076">
      <c r="A27076" s="294" t="s">
        <v>21401</v>
      </c>
      <c r="B27076" s="294"/>
      <c r="C27076" s="294"/>
      <c r="D27076" s="294"/>
      <c r="E27076" s="294"/>
      <c r="F27076" s="294"/>
    </row>
    <row r="27077">
      <c r="A27077" s="294"/>
      <c r="B27077" s="294"/>
      <c r="C27077" s="294"/>
      <c r="D27077" s="294"/>
      <c r="E27077" s="294"/>
      <c r="F27077" s="294"/>
    </row>
    <row r="27078">
      <c r="A27078" s="294" t="s">
        <v>38302</v>
      </c>
      <c r="B27078" s="294"/>
      <c r="C27078" s="294"/>
      <c r="D27078" s="294"/>
      <c r="E27078" s="294"/>
      <c r="F27078" s="294"/>
    </row>
    <row r="27079">
      <c r="A27079" s="294" t="s">
        <v>38303</v>
      </c>
      <c r="B27079" s="294"/>
      <c r="C27079" s="294"/>
      <c r="D27079" s="294"/>
      <c r="E27079" s="294"/>
      <c r="F27079" s="294"/>
    </row>
    <row r="27080">
      <c r="A27080" s="294" t="s">
        <v>23829</v>
      </c>
      <c r="B27080" s="294"/>
      <c r="C27080" s="294"/>
      <c r="D27080" s="294"/>
      <c r="E27080" s="294"/>
      <c r="F27080" s="294"/>
    </row>
    <row r="27081">
      <c r="A27081" s="294" t="s">
        <v>23830</v>
      </c>
      <c r="B27081" s="294"/>
      <c r="C27081" s="294"/>
      <c r="D27081" s="294"/>
      <c r="E27081" s="294"/>
      <c r="F27081" s="294"/>
    </row>
    <row r="27082">
      <c r="A27082" s="294" t="s">
        <v>23831</v>
      </c>
      <c r="B27082" s="294"/>
      <c r="C27082" s="294"/>
      <c r="D27082" s="294"/>
      <c r="E27082" s="294"/>
      <c r="F27082" s="294"/>
    </row>
    <row r="27083">
      <c r="A27083" s="294" t="s">
        <v>32551</v>
      </c>
      <c r="B27083" s="294"/>
      <c r="C27083" s="294"/>
      <c r="D27083" s="294"/>
      <c r="E27083" s="294"/>
      <c r="F27083" s="294"/>
    </row>
    <row r="27084">
      <c r="A27084" s="294" t="s">
        <v>38304</v>
      </c>
      <c r="B27084" s="294"/>
      <c r="C27084" s="294"/>
      <c r="D27084" s="294"/>
      <c r="E27084" s="294"/>
      <c r="F27084" s="294"/>
    </row>
    <row r="27085">
      <c r="A27085" s="294" t="s">
        <v>38305</v>
      </c>
      <c r="B27085" s="294"/>
      <c r="C27085" s="294"/>
      <c r="D27085" s="294"/>
      <c r="E27085" s="294"/>
      <c r="F27085" s="294"/>
    </row>
    <row r="27086">
      <c r="A27086" s="294" t="s">
        <v>38306</v>
      </c>
      <c r="B27086" s="294"/>
      <c r="C27086" s="294"/>
      <c r="D27086" s="294"/>
      <c r="E27086" s="294"/>
      <c r="F27086" s="294"/>
    </row>
    <row r="27087">
      <c r="A27087" s="294" t="s">
        <v>38307</v>
      </c>
      <c r="B27087" s="294"/>
      <c r="C27087" s="294"/>
      <c r="D27087" s="294"/>
      <c r="E27087" s="294"/>
      <c r="F27087" s="294"/>
    </row>
    <row r="27088">
      <c r="A27088" s="294" t="s">
        <v>38308</v>
      </c>
      <c r="B27088" s="294"/>
      <c r="C27088" s="294"/>
      <c r="D27088" s="294"/>
      <c r="E27088" s="294"/>
      <c r="F27088" s="294"/>
    </row>
    <row r="27089">
      <c r="A27089" s="294" t="s">
        <v>38309</v>
      </c>
      <c r="B27089" s="294"/>
      <c r="C27089" s="294"/>
      <c r="D27089" s="294"/>
      <c r="E27089" s="294"/>
      <c r="F27089" s="294"/>
    </row>
    <row r="27090">
      <c r="A27090" s="294" t="s">
        <v>38310</v>
      </c>
      <c r="B27090" s="294"/>
      <c r="C27090" s="294"/>
      <c r="D27090" s="294"/>
      <c r="E27090" s="294"/>
      <c r="F27090" s="294"/>
    </row>
    <row r="27091">
      <c r="A27091" s="294" t="s">
        <v>38311</v>
      </c>
      <c r="B27091" s="294"/>
      <c r="C27091" s="294"/>
      <c r="D27091" s="294"/>
      <c r="E27091" s="294"/>
      <c r="F27091" s="294"/>
    </row>
    <row r="27092">
      <c r="A27092" s="294" t="s">
        <v>38312</v>
      </c>
      <c r="B27092" s="294"/>
      <c r="C27092" s="294"/>
      <c r="D27092" s="294"/>
      <c r="E27092" s="294"/>
      <c r="F27092" s="294"/>
    </row>
    <row r="27093">
      <c r="A27093" s="294" t="s">
        <v>38313</v>
      </c>
      <c r="B27093" s="294"/>
      <c r="C27093" s="294"/>
      <c r="D27093" s="294"/>
      <c r="E27093" s="294"/>
      <c r="F27093" s="294"/>
    </row>
    <row r="27094">
      <c r="A27094" s="294"/>
      <c r="B27094" s="294"/>
      <c r="C27094" s="294"/>
      <c r="D27094" s="294"/>
      <c r="E27094" s="294"/>
      <c r="F27094" s="294"/>
    </row>
    <row r="27095">
      <c r="A27095" s="294" t="s">
        <v>21407</v>
      </c>
      <c r="B27095" s="294"/>
      <c r="C27095" s="294"/>
      <c r="D27095" s="294"/>
      <c r="E27095" s="294"/>
      <c r="F27095" s="294"/>
    </row>
    <row r="27096">
      <c r="A27096" s="294"/>
      <c r="B27096" s="294"/>
      <c r="C27096" s="294"/>
      <c r="D27096" s="294"/>
      <c r="E27096" s="294"/>
      <c r="F27096" s="294"/>
    </row>
    <row r="27097">
      <c r="A27097" s="294" t="s">
        <v>38314</v>
      </c>
      <c r="B27097" s="294"/>
      <c r="C27097" s="294"/>
      <c r="D27097" s="294"/>
      <c r="E27097" s="294"/>
      <c r="F27097" s="294"/>
    </row>
    <row r="27098">
      <c r="A27098" s="294" t="s">
        <v>38315</v>
      </c>
      <c r="B27098" s="294"/>
      <c r="C27098" s="294"/>
      <c r="D27098" s="294"/>
      <c r="E27098" s="294"/>
      <c r="F27098" s="294"/>
    </row>
    <row r="27099">
      <c r="A27099" s="294" t="s">
        <v>38316</v>
      </c>
      <c r="B27099" s="294"/>
      <c r="C27099" s="294"/>
      <c r="D27099" s="294"/>
      <c r="E27099" s="294"/>
      <c r="F27099" s="294"/>
    </row>
    <row r="27100">
      <c r="A27100" s="294" t="s">
        <v>38317</v>
      </c>
      <c r="B27100" s="294"/>
      <c r="C27100" s="294"/>
      <c r="D27100" s="294"/>
      <c r="E27100" s="294"/>
      <c r="F27100" s="294"/>
    </row>
    <row r="27101">
      <c r="A27101" s="294" t="s">
        <v>38318</v>
      </c>
      <c r="B27101" s="294"/>
      <c r="C27101" s="294"/>
      <c r="D27101" s="294"/>
      <c r="E27101" s="294"/>
      <c r="F27101" s="294"/>
    </row>
    <row r="27102">
      <c r="A27102" s="294" t="s">
        <v>38319</v>
      </c>
      <c r="B27102" s="294"/>
      <c r="C27102" s="294"/>
      <c r="D27102" s="294"/>
      <c r="E27102" s="294"/>
      <c r="F27102" s="294"/>
    </row>
    <row r="27103">
      <c r="A27103" s="294" t="s">
        <v>38320</v>
      </c>
      <c r="B27103" s="294"/>
      <c r="C27103" s="294"/>
      <c r="D27103" s="294"/>
      <c r="E27103" s="294"/>
      <c r="F27103" s="294"/>
    </row>
    <row r="27104">
      <c r="A27104" s="294" t="s">
        <v>38321</v>
      </c>
      <c r="B27104" s="294"/>
      <c r="C27104" s="294"/>
      <c r="D27104" s="294"/>
      <c r="E27104" s="294"/>
      <c r="F27104" s="294"/>
    </row>
    <row r="27105">
      <c r="A27105" s="294" t="s">
        <v>38322</v>
      </c>
      <c r="B27105" s="294"/>
      <c r="C27105" s="294"/>
      <c r="D27105" s="294"/>
      <c r="E27105" s="294"/>
      <c r="F27105" s="294"/>
    </row>
    <row r="27106">
      <c r="A27106" s="294" t="s">
        <v>38323</v>
      </c>
      <c r="B27106" s="294"/>
      <c r="C27106" s="294"/>
      <c r="D27106" s="294"/>
      <c r="E27106" s="294"/>
      <c r="F27106" s="294"/>
    </row>
    <row r="27107">
      <c r="A27107" s="294" t="s">
        <v>38324</v>
      </c>
      <c r="B27107" s="294"/>
      <c r="C27107" s="294"/>
      <c r="D27107" s="294"/>
      <c r="E27107" s="294"/>
      <c r="F27107" s="294"/>
    </row>
    <row r="27108">
      <c r="A27108" s="294" t="s">
        <v>38325</v>
      </c>
      <c r="B27108" s="294"/>
      <c r="C27108" s="294"/>
      <c r="D27108" s="294"/>
      <c r="E27108" s="294"/>
      <c r="F27108" s="294"/>
    </row>
    <row r="27109">
      <c r="A27109" s="294" t="s">
        <v>38326</v>
      </c>
      <c r="B27109" s="294"/>
      <c r="C27109" s="294"/>
      <c r="D27109" s="294"/>
      <c r="E27109" s="294"/>
      <c r="F27109" s="294"/>
    </row>
    <row r="27110">
      <c r="A27110" s="294" t="s">
        <v>38327</v>
      </c>
      <c r="B27110" s="294"/>
      <c r="C27110" s="294"/>
      <c r="D27110" s="294"/>
      <c r="E27110" s="294"/>
      <c r="F27110" s="294"/>
    </row>
    <row r="27111">
      <c r="A27111" s="294" t="s">
        <v>38328</v>
      </c>
      <c r="B27111" s="294"/>
      <c r="C27111" s="294"/>
      <c r="D27111" s="294"/>
      <c r="E27111" s="294"/>
      <c r="F27111" s="294"/>
    </row>
    <row r="27112">
      <c r="A27112" s="294" t="s">
        <v>38329</v>
      </c>
      <c r="B27112" s="294"/>
      <c r="C27112" s="294"/>
      <c r="D27112" s="294"/>
      <c r="E27112" s="294"/>
      <c r="F27112" s="294"/>
    </row>
    <row r="27113">
      <c r="A27113" s="294"/>
      <c r="B27113" s="294"/>
      <c r="C27113" s="294"/>
      <c r="D27113" s="294"/>
      <c r="E27113" s="294"/>
      <c r="F27113" s="294"/>
    </row>
    <row r="27114">
      <c r="A27114" s="294" t="s">
        <v>21304</v>
      </c>
      <c r="B27114" s="294"/>
      <c r="C27114" s="294"/>
      <c r="D27114" s="294"/>
      <c r="E27114" s="294"/>
      <c r="F27114" s="294"/>
    </row>
    <row r="27115">
      <c r="A27115" s="294"/>
      <c r="B27115" s="294"/>
      <c r="C27115" s="294"/>
      <c r="D27115" s="294"/>
      <c r="E27115" s="294"/>
      <c r="F27115" s="294"/>
    </row>
    <row r="27116">
      <c r="A27116" s="294" t="s">
        <v>38330</v>
      </c>
      <c r="B27116" s="294"/>
      <c r="C27116" s="294"/>
      <c r="D27116" s="294"/>
      <c r="E27116" s="294"/>
      <c r="F27116" s="294"/>
    </row>
    <row r="27117">
      <c r="A27117" s="294" t="s">
        <v>38331</v>
      </c>
      <c r="B27117" s="294"/>
      <c r="C27117" s="294"/>
      <c r="D27117" s="294"/>
      <c r="E27117" s="294"/>
      <c r="F27117" s="294"/>
    </row>
    <row r="27118">
      <c r="A27118" s="294" t="s">
        <v>38332</v>
      </c>
      <c r="B27118" s="294"/>
      <c r="C27118" s="294"/>
      <c r="D27118" s="294"/>
      <c r="E27118" s="294"/>
      <c r="F27118" s="294"/>
    </row>
    <row r="27119">
      <c r="A27119" s="294" t="s">
        <v>38333</v>
      </c>
      <c r="B27119" s="294"/>
      <c r="C27119" s="294"/>
      <c r="D27119" s="294"/>
      <c r="E27119" s="294"/>
      <c r="F27119" s="294"/>
    </row>
    <row r="27120">
      <c r="A27120" s="294" t="s">
        <v>38334</v>
      </c>
      <c r="B27120" s="294"/>
      <c r="C27120" s="294"/>
      <c r="D27120" s="294"/>
      <c r="E27120" s="294"/>
      <c r="F27120" s="294"/>
    </row>
    <row r="27121">
      <c r="A27121" s="294" t="s">
        <v>38335</v>
      </c>
      <c r="B27121" s="294"/>
      <c r="C27121" s="294"/>
      <c r="D27121" s="294"/>
      <c r="E27121" s="294"/>
      <c r="F27121" s="294"/>
    </row>
    <row r="27122">
      <c r="A27122" s="294" t="s">
        <v>38336</v>
      </c>
      <c r="B27122" s="294"/>
      <c r="C27122" s="294"/>
      <c r="D27122" s="294"/>
      <c r="E27122" s="294"/>
      <c r="F27122" s="294"/>
    </row>
    <row r="27123">
      <c r="A27123" s="294" t="s">
        <v>38337</v>
      </c>
      <c r="B27123" s="294"/>
      <c r="C27123" s="294"/>
      <c r="D27123" s="294"/>
      <c r="E27123" s="294"/>
      <c r="F27123" s="294"/>
    </row>
    <row r="27124">
      <c r="A27124" s="294" t="s">
        <v>38338</v>
      </c>
      <c r="B27124" s="294"/>
      <c r="C27124" s="294"/>
      <c r="D27124" s="294"/>
      <c r="E27124" s="294"/>
      <c r="F27124" s="294"/>
    </row>
    <row r="27125">
      <c r="A27125" s="294" t="s">
        <v>38339</v>
      </c>
      <c r="B27125" s="294"/>
      <c r="C27125" s="294"/>
      <c r="D27125" s="294"/>
      <c r="E27125" s="294"/>
      <c r="F27125" s="294"/>
    </row>
    <row r="27126">
      <c r="A27126" s="294" t="s">
        <v>38340</v>
      </c>
      <c r="B27126" s="294"/>
      <c r="C27126" s="294"/>
      <c r="D27126" s="294"/>
      <c r="E27126" s="294"/>
      <c r="F27126" s="294"/>
    </row>
    <row r="27127">
      <c r="A27127" s="294" t="s">
        <v>38341</v>
      </c>
      <c r="B27127" s="294"/>
      <c r="C27127" s="294"/>
      <c r="D27127" s="294"/>
      <c r="E27127" s="294"/>
      <c r="F27127" s="294"/>
    </row>
    <row r="27128">
      <c r="A27128" s="294" t="s">
        <v>38342</v>
      </c>
      <c r="B27128" s="294"/>
      <c r="C27128" s="294"/>
      <c r="D27128" s="294"/>
      <c r="E27128" s="294"/>
      <c r="F27128" s="294"/>
    </row>
    <row r="27129">
      <c r="A27129" s="294"/>
      <c r="B27129" s="294"/>
      <c r="C27129" s="294"/>
      <c r="D27129" s="294"/>
      <c r="E27129" s="294"/>
      <c r="F27129" s="294"/>
    </row>
    <row r="27130">
      <c r="A27130" s="294" t="s">
        <v>28124</v>
      </c>
      <c r="B27130" s="294"/>
      <c r="C27130" s="294"/>
      <c r="D27130" s="294"/>
      <c r="E27130" s="294"/>
      <c r="F27130" s="294"/>
    </row>
    <row r="27131">
      <c r="A27131" s="294" t="s">
        <v>38343</v>
      </c>
      <c r="B27131" s="294"/>
      <c r="C27131" s="294"/>
      <c r="D27131" s="294"/>
      <c r="E27131" s="294"/>
      <c r="F27131" s="294"/>
    </row>
    <row r="27132">
      <c r="A27132" s="294" t="s">
        <v>21672</v>
      </c>
      <c r="B27132" s="294"/>
      <c r="C27132" s="294"/>
      <c r="D27132" s="294"/>
      <c r="E27132" s="294"/>
      <c r="F27132" s="294"/>
    </row>
    <row r="27133">
      <c r="A27133" s="294" t="s">
        <v>38344</v>
      </c>
      <c r="B27133" s="294"/>
      <c r="C27133" s="294"/>
      <c r="D27133" s="294"/>
      <c r="E27133" s="294"/>
      <c r="F27133" s="294"/>
    </row>
    <row r="27134">
      <c r="A27134" s="294"/>
      <c r="B27134" s="294"/>
      <c r="C27134" s="294"/>
      <c r="D27134" s="294"/>
      <c r="E27134" s="294"/>
      <c r="F27134" s="294"/>
    </row>
    <row r="27135">
      <c r="A27135" s="294" t="s">
        <v>21315</v>
      </c>
      <c r="B27135" s="294"/>
      <c r="C27135" s="294"/>
      <c r="D27135" s="294"/>
      <c r="E27135" s="294"/>
      <c r="F27135" s="294"/>
    </row>
    <row r="27136">
      <c r="A27136" s="294"/>
      <c r="B27136" s="294"/>
      <c r="C27136" s="294"/>
      <c r="D27136" s="294"/>
      <c r="E27136" s="294"/>
      <c r="F27136" s="294"/>
    </row>
    <row r="27137">
      <c r="A27137" s="294" t="s">
        <v>38345</v>
      </c>
      <c r="B27137" s="294"/>
      <c r="C27137" s="294"/>
      <c r="D27137" s="294"/>
      <c r="E27137" s="294"/>
      <c r="F27137" s="294"/>
    </row>
    <row r="27138">
      <c r="A27138" s="294" t="s">
        <v>38346</v>
      </c>
      <c r="B27138" s="294"/>
      <c r="C27138" s="294"/>
      <c r="D27138" s="294"/>
      <c r="E27138" s="294"/>
      <c r="F27138" s="294"/>
    </row>
    <row r="27139">
      <c r="A27139" s="294" t="s">
        <v>38347</v>
      </c>
      <c r="B27139" s="294"/>
      <c r="C27139" s="294"/>
      <c r="D27139" s="294"/>
      <c r="E27139" s="294"/>
      <c r="F27139" s="294"/>
    </row>
    <row r="27140">
      <c r="A27140" s="294" t="s">
        <v>38348</v>
      </c>
      <c r="B27140" s="294"/>
      <c r="C27140" s="294"/>
      <c r="D27140" s="294"/>
      <c r="E27140" s="294"/>
      <c r="F27140" s="294"/>
    </row>
    <row r="27141">
      <c r="A27141" s="294" t="s">
        <v>38349</v>
      </c>
      <c r="B27141" s="294"/>
      <c r="C27141" s="294"/>
      <c r="D27141" s="294"/>
      <c r="E27141" s="294"/>
      <c r="F27141" s="294"/>
    </row>
    <row r="27142">
      <c r="A27142" s="294" t="s">
        <v>38350</v>
      </c>
      <c r="B27142" s="294"/>
      <c r="C27142" s="294"/>
      <c r="D27142" s="294"/>
      <c r="E27142" s="294"/>
      <c r="F27142" s="294"/>
    </row>
    <row r="27143">
      <c r="A27143" s="294" t="s">
        <v>38351</v>
      </c>
      <c r="B27143" s="294"/>
      <c r="C27143" s="294"/>
      <c r="D27143" s="294"/>
      <c r="E27143" s="294"/>
      <c r="F27143" s="294"/>
    </row>
    <row r="27144">
      <c r="A27144" s="294" t="s">
        <v>38352</v>
      </c>
      <c r="B27144" s="294"/>
      <c r="C27144" s="294"/>
      <c r="D27144" s="294"/>
      <c r="E27144" s="294"/>
      <c r="F27144" s="294"/>
    </row>
    <row r="27145">
      <c r="A27145" s="294" t="s">
        <v>38353</v>
      </c>
      <c r="B27145" s="294"/>
      <c r="C27145" s="294"/>
      <c r="D27145" s="294"/>
      <c r="E27145" s="294"/>
      <c r="F27145" s="294"/>
    </row>
    <row r="27146">
      <c r="A27146" s="294" t="s">
        <v>38354</v>
      </c>
      <c r="B27146" s="294"/>
      <c r="C27146" s="294"/>
      <c r="D27146" s="294"/>
      <c r="E27146" s="294"/>
      <c r="F27146" s="294"/>
    </row>
    <row r="27147">
      <c r="A27147" s="294" t="s">
        <v>38355</v>
      </c>
      <c r="B27147" s="294"/>
      <c r="C27147" s="294"/>
      <c r="D27147" s="294"/>
      <c r="E27147" s="294"/>
      <c r="F27147" s="294"/>
    </row>
    <row r="27148">
      <c r="A27148" s="294" t="s">
        <v>38356</v>
      </c>
      <c r="B27148" s="294"/>
      <c r="C27148" s="294"/>
      <c r="D27148" s="294"/>
      <c r="E27148" s="294"/>
      <c r="F27148" s="294"/>
    </row>
    <row r="27149">
      <c r="A27149" s="294" t="s">
        <v>38357</v>
      </c>
      <c r="B27149" s="294"/>
      <c r="C27149" s="294"/>
      <c r="D27149" s="294"/>
      <c r="E27149" s="294"/>
      <c r="F27149" s="294"/>
    </row>
    <row r="27150">
      <c r="A27150" s="294" t="s">
        <v>38358</v>
      </c>
      <c r="B27150" s="294"/>
      <c r="C27150" s="294"/>
      <c r="D27150" s="294"/>
      <c r="E27150" s="294"/>
      <c r="F27150" s="294"/>
    </row>
    <row r="27151">
      <c r="A27151" s="294" t="s">
        <v>38359</v>
      </c>
      <c r="B27151" s="294"/>
      <c r="C27151" s="294"/>
      <c r="D27151" s="294"/>
      <c r="E27151" s="294"/>
      <c r="F27151" s="294"/>
    </row>
    <row r="27152">
      <c r="A27152" s="294" t="s">
        <v>38360</v>
      </c>
      <c r="B27152" s="294"/>
      <c r="C27152" s="294"/>
      <c r="D27152" s="294"/>
      <c r="E27152" s="294"/>
      <c r="F27152" s="294"/>
    </row>
    <row r="27153">
      <c r="A27153" s="294"/>
      <c r="B27153" s="294"/>
      <c r="C27153" s="294"/>
      <c r="D27153" s="294"/>
      <c r="E27153" s="294"/>
      <c r="F27153" s="294"/>
    </row>
    <row r="27154">
      <c r="A27154" s="294" t="s">
        <v>21326</v>
      </c>
      <c r="B27154" s="294"/>
      <c r="C27154" s="294"/>
      <c r="D27154" s="294"/>
      <c r="E27154" s="294"/>
      <c r="F27154" s="294"/>
    </row>
    <row r="27155">
      <c r="A27155" s="294"/>
      <c r="B27155" s="294"/>
      <c r="C27155" s="294"/>
      <c r="D27155" s="294"/>
      <c r="E27155" s="294"/>
      <c r="F27155" s="294"/>
    </row>
    <row r="27156">
      <c r="A27156" s="294" t="s">
        <v>35673</v>
      </c>
      <c r="B27156" s="294"/>
      <c r="C27156" s="294"/>
      <c r="D27156" s="294"/>
      <c r="E27156" s="294"/>
      <c r="F27156" s="294"/>
    </row>
    <row r="27157">
      <c r="A27157" s="294" t="s">
        <v>38361</v>
      </c>
      <c r="B27157" s="294"/>
      <c r="C27157" s="294"/>
      <c r="D27157" s="294"/>
      <c r="E27157" s="294"/>
      <c r="F27157" s="294"/>
    </row>
    <row r="27158">
      <c r="A27158" s="294" t="s">
        <v>38362</v>
      </c>
      <c r="B27158" s="294"/>
      <c r="C27158" s="294"/>
      <c r="D27158" s="294"/>
      <c r="E27158" s="294"/>
      <c r="F27158" s="294"/>
    </row>
    <row r="27159">
      <c r="A27159" s="294" t="s">
        <v>38363</v>
      </c>
      <c r="B27159" s="294"/>
      <c r="C27159" s="294"/>
      <c r="D27159" s="294"/>
      <c r="E27159" s="294"/>
      <c r="F27159" s="294"/>
    </row>
    <row r="27160">
      <c r="A27160" s="294" t="s">
        <v>38364</v>
      </c>
      <c r="B27160" s="294"/>
      <c r="C27160" s="294"/>
      <c r="D27160" s="294"/>
      <c r="E27160" s="294"/>
      <c r="F27160" s="294"/>
    </row>
    <row r="27161">
      <c r="A27161" s="294" t="s">
        <v>38365</v>
      </c>
      <c r="B27161" s="294"/>
      <c r="C27161" s="294"/>
      <c r="D27161" s="294"/>
      <c r="E27161" s="294"/>
      <c r="F27161" s="294"/>
    </row>
    <row r="27162">
      <c r="A27162" s="294" t="s">
        <v>38366</v>
      </c>
      <c r="B27162" s="294"/>
      <c r="C27162" s="294"/>
      <c r="D27162" s="294"/>
      <c r="E27162" s="294"/>
      <c r="F27162" s="294"/>
    </row>
    <row r="27163">
      <c r="A27163" s="294" t="s">
        <v>38367</v>
      </c>
      <c r="B27163" s="294"/>
      <c r="C27163" s="294"/>
      <c r="D27163" s="294"/>
      <c r="E27163" s="294"/>
      <c r="F27163" s="294"/>
    </row>
    <row r="27164">
      <c r="A27164" s="294"/>
      <c r="B27164" s="294"/>
      <c r="C27164" s="294"/>
      <c r="D27164" s="294"/>
      <c r="E27164" s="294"/>
      <c r="F27164" s="294"/>
    </row>
    <row r="27165">
      <c r="A27165" s="294" t="s">
        <v>23526</v>
      </c>
      <c r="B27165" s="294"/>
      <c r="C27165" s="294"/>
      <c r="D27165" s="294"/>
      <c r="E27165" s="294"/>
      <c r="F27165" s="294"/>
    </row>
    <row r="27166">
      <c r="A27166" s="294"/>
      <c r="B27166" s="294"/>
      <c r="C27166" s="294"/>
      <c r="D27166" s="294"/>
      <c r="E27166" s="294"/>
      <c r="F27166" s="294"/>
    </row>
    <row r="27167">
      <c r="A27167" s="294" t="s">
        <v>38368</v>
      </c>
      <c r="B27167" s="294"/>
      <c r="C27167" s="294"/>
      <c r="D27167" s="294"/>
      <c r="E27167" s="294"/>
      <c r="F27167" s="294"/>
    </row>
    <row r="27168">
      <c r="A27168" s="294" t="s">
        <v>38369</v>
      </c>
      <c r="B27168" s="294"/>
      <c r="C27168" s="294"/>
      <c r="D27168" s="294"/>
      <c r="E27168" s="294"/>
      <c r="F27168" s="294"/>
    </row>
    <row r="27169">
      <c r="A27169" s="294" t="s">
        <v>38370</v>
      </c>
      <c r="B27169" s="294"/>
      <c r="C27169" s="294"/>
      <c r="D27169" s="294"/>
      <c r="E27169" s="294"/>
      <c r="F27169" s="294"/>
    </row>
    <row r="27170">
      <c r="A27170" s="294" t="s">
        <v>38371</v>
      </c>
      <c r="B27170" s="294"/>
      <c r="C27170" s="294"/>
      <c r="D27170" s="294"/>
      <c r="E27170" s="294"/>
      <c r="F27170" s="294"/>
    </row>
    <row r="27171">
      <c r="A27171" s="294" t="s">
        <v>38372</v>
      </c>
      <c r="B27171" s="294"/>
      <c r="C27171" s="294"/>
      <c r="D27171" s="294"/>
      <c r="E27171" s="294"/>
      <c r="F27171" s="294"/>
    </row>
    <row r="27172">
      <c r="A27172" s="294" t="s">
        <v>38373</v>
      </c>
      <c r="B27172" s="294"/>
      <c r="C27172" s="294"/>
      <c r="D27172" s="294"/>
      <c r="E27172" s="294"/>
      <c r="F27172" s="294"/>
    </row>
    <row r="27173">
      <c r="A27173" s="294" t="s">
        <v>38374</v>
      </c>
      <c r="B27173" s="294"/>
      <c r="C27173" s="294"/>
      <c r="D27173" s="294"/>
      <c r="E27173" s="294"/>
      <c r="F27173" s="294"/>
    </row>
    <row r="27174">
      <c r="A27174" s="294" t="s">
        <v>24963</v>
      </c>
      <c r="B27174" s="294"/>
      <c r="C27174" s="294"/>
      <c r="D27174" s="294"/>
      <c r="E27174" s="294"/>
      <c r="F27174" s="294"/>
    </row>
    <row r="27175">
      <c r="A27175" s="294" t="s">
        <v>38375</v>
      </c>
      <c r="B27175" s="294"/>
      <c r="C27175" s="294"/>
      <c r="D27175" s="294"/>
      <c r="E27175" s="294"/>
      <c r="F27175" s="294"/>
    </row>
    <row r="27176">
      <c r="A27176" s="294" t="s">
        <v>38376</v>
      </c>
      <c r="B27176" s="294"/>
      <c r="C27176" s="294"/>
      <c r="D27176" s="294"/>
      <c r="E27176" s="294"/>
      <c r="F27176" s="294"/>
    </row>
    <row r="27177">
      <c r="A27177" s="294" t="s">
        <v>38377</v>
      </c>
      <c r="B27177" s="294"/>
      <c r="C27177" s="294"/>
      <c r="D27177" s="294"/>
      <c r="E27177" s="294"/>
      <c r="F27177" s="294"/>
    </row>
    <row r="27178">
      <c r="A27178" s="294" t="s">
        <v>38378</v>
      </c>
      <c r="B27178" s="294"/>
      <c r="C27178" s="294"/>
      <c r="D27178" s="294"/>
      <c r="E27178" s="294"/>
      <c r="F27178" s="294"/>
    </row>
    <row r="27179">
      <c r="A27179" s="294" t="s">
        <v>38379</v>
      </c>
      <c r="B27179" s="294"/>
      <c r="C27179" s="294"/>
      <c r="D27179" s="294"/>
      <c r="E27179" s="294"/>
      <c r="F27179" s="294"/>
    </row>
    <row r="27180">
      <c r="A27180" s="294"/>
      <c r="B27180" s="294"/>
      <c r="C27180" s="294"/>
      <c r="D27180" s="294"/>
      <c r="E27180" s="294"/>
      <c r="F27180" s="294"/>
    </row>
    <row r="27181">
      <c r="A27181" s="294" t="s">
        <v>23321</v>
      </c>
      <c r="B27181" s="294"/>
      <c r="C27181" s="294"/>
      <c r="D27181" s="294"/>
      <c r="E27181" s="294"/>
      <c r="F27181" s="294"/>
    </row>
    <row r="27182">
      <c r="A27182" s="294" t="s">
        <v>23767</v>
      </c>
      <c r="B27182" s="294"/>
      <c r="C27182" s="294"/>
      <c r="D27182" s="294"/>
      <c r="E27182" s="294"/>
      <c r="F27182" s="294"/>
    </row>
    <row r="27183">
      <c r="A27183" s="294"/>
      <c r="B27183" s="294"/>
      <c r="C27183" s="294"/>
      <c r="D27183" s="294"/>
      <c r="E27183" s="294"/>
      <c r="F27183" s="294"/>
    </row>
    <row r="27184">
      <c r="A27184" s="294" t="s">
        <v>38380</v>
      </c>
      <c r="B27184" s="294"/>
      <c r="C27184" s="294"/>
      <c r="D27184" s="294"/>
      <c r="E27184" s="294"/>
      <c r="F27184" s="294"/>
    </row>
    <row r="27185">
      <c r="A27185" s="294" t="s">
        <v>38381</v>
      </c>
      <c r="B27185" s="294"/>
      <c r="C27185" s="294"/>
      <c r="D27185" s="294"/>
      <c r="E27185" s="294"/>
      <c r="F27185" s="294"/>
    </row>
    <row r="27186">
      <c r="A27186" s="294" t="s">
        <v>22056</v>
      </c>
      <c r="B27186" s="294"/>
      <c r="C27186" s="294"/>
      <c r="D27186" s="294"/>
      <c r="E27186" s="294"/>
      <c r="F27186" s="294"/>
    </row>
    <row r="27187">
      <c r="A27187" s="294" t="s">
        <v>38382</v>
      </c>
      <c r="B27187" s="294"/>
      <c r="C27187" s="294"/>
      <c r="D27187" s="294"/>
      <c r="E27187" s="294"/>
      <c r="F27187" s="294"/>
    </row>
    <row r="27188">
      <c r="A27188" s="294" t="s">
        <v>38383</v>
      </c>
      <c r="B27188" s="294"/>
      <c r="C27188" s="294"/>
      <c r="D27188" s="294"/>
      <c r="E27188" s="294"/>
      <c r="F27188" s="294"/>
    </row>
    <row r="27189">
      <c r="A27189" s="294" t="s">
        <v>38384</v>
      </c>
      <c r="B27189" s="294"/>
      <c r="C27189" s="294"/>
      <c r="D27189" s="294"/>
      <c r="E27189" s="294"/>
      <c r="F27189" s="294"/>
    </row>
    <row r="27190">
      <c r="A27190" s="294"/>
      <c r="B27190" s="294"/>
      <c r="C27190" s="294"/>
      <c r="D27190" s="294"/>
      <c r="E27190" s="294"/>
      <c r="F27190" s="294"/>
    </row>
    <row r="27191">
      <c r="A27191" s="294" t="s">
        <v>24735</v>
      </c>
      <c r="B27191" s="294"/>
      <c r="C27191" s="294"/>
      <c r="D27191" s="294"/>
      <c r="E27191" s="294"/>
      <c r="F27191" s="294"/>
    </row>
    <row r="27192">
      <c r="A27192" s="294" t="s">
        <v>23772</v>
      </c>
      <c r="B27192" s="294"/>
      <c r="C27192" s="294"/>
      <c r="D27192" s="294"/>
      <c r="E27192" s="294"/>
      <c r="F27192" s="294"/>
    </row>
    <row r="27193">
      <c r="A27193" s="294"/>
      <c r="B27193" s="294"/>
      <c r="C27193" s="294"/>
      <c r="D27193" s="294"/>
      <c r="E27193" s="294"/>
      <c r="F27193" s="294"/>
    </row>
    <row r="27194">
      <c r="A27194" s="294" t="s">
        <v>38385</v>
      </c>
      <c r="B27194" s="294"/>
      <c r="C27194" s="294"/>
      <c r="D27194" s="294"/>
      <c r="E27194" s="294"/>
      <c r="F27194" s="294"/>
    </row>
    <row r="27195">
      <c r="A27195" s="294" t="s">
        <v>38386</v>
      </c>
      <c r="B27195" s="294"/>
      <c r="C27195" s="294"/>
      <c r="D27195" s="294"/>
      <c r="E27195" s="294"/>
      <c r="F27195" s="294"/>
    </row>
    <row r="27196">
      <c r="A27196" s="294" t="s">
        <v>38276</v>
      </c>
      <c r="B27196" s="294"/>
      <c r="C27196" s="294"/>
      <c r="D27196" s="294"/>
      <c r="E27196" s="294"/>
      <c r="F27196" s="294"/>
    </row>
    <row r="27197">
      <c r="A27197" s="294" t="s">
        <v>38387</v>
      </c>
      <c r="B27197" s="294"/>
      <c r="C27197" s="294"/>
      <c r="D27197" s="294"/>
      <c r="E27197" s="294"/>
      <c r="F27197" s="294"/>
    </row>
    <row r="27198">
      <c r="A27198" s="294" t="s">
        <v>38388</v>
      </c>
      <c r="B27198" s="294"/>
      <c r="C27198" s="294"/>
      <c r="D27198" s="294"/>
      <c r="E27198" s="294"/>
      <c r="F27198" s="294"/>
    </row>
    <row r="27199">
      <c r="A27199" s="294" t="s">
        <v>38389</v>
      </c>
      <c r="B27199" s="294"/>
      <c r="C27199" s="294"/>
      <c r="D27199" s="294"/>
      <c r="E27199" s="294"/>
      <c r="F27199" s="294"/>
    </row>
    <row r="27200">
      <c r="A27200" s="294"/>
      <c r="B27200" s="294"/>
      <c r="C27200" s="294"/>
      <c r="D27200" s="294"/>
      <c r="E27200" s="294"/>
      <c r="F27200" s="294"/>
    </row>
    <row r="27201">
      <c r="A27201" s="294" t="s">
        <v>35506</v>
      </c>
      <c r="B27201" s="294"/>
      <c r="C27201" s="294"/>
      <c r="D27201" s="294"/>
      <c r="E27201" s="294"/>
      <c r="F27201" s="294"/>
    </row>
    <row r="27202">
      <c r="A27202" s="294"/>
      <c r="B27202" s="294"/>
      <c r="C27202" s="294"/>
      <c r="D27202" s="294"/>
      <c r="E27202" s="294"/>
      <c r="F27202" s="294"/>
    </row>
    <row r="27203">
      <c r="A27203" s="294" t="s">
        <v>38390</v>
      </c>
      <c r="B27203" s="294"/>
      <c r="C27203" s="294"/>
      <c r="D27203" s="294"/>
      <c r="E27203" s="294"/>
      <c r="F27203" s="294"/>
    </row>
    <row r="27204">
      <c r="A27204" s="294"/>
      <c r="B27204" s="294"/>
      <c r="C27204" s="294"/>
      <c r="D27204" s="294"/>
      <c r="E27204" s="294"/>
      <c r="F27204" s="294"/>
    </row>
    <row r="27205">
      <c r="A27205" s="294" t="s">
        <v>38391</v>
      </c>
      <c r="B27205" s="294"/>
      <c r="C27205" s="294"/>
      <c r="D27205" s="294"/>
      <c r="E27205" s="294"/>
      <c r="F27205" s="294"/>
    </row>
    <row r="27206">
      <c r="A27206" s="294"/>
      <c r="B27206" s="294"/>
      <c r="C27206" s="294"/>
      <c r="D27206" s="294"/>
      <c r="E27206" s="294"/>
      <c r="F27206" s="294"/>
    </row>
    <row r="27207">
      <c r="A27207" s="294" t="s">
        <v>38392</v>
      </c>
      <c r="B27207" s="294"/>
      <c r="C27207" s="294"/>
      <c r="D27207" s="294"/>
      <c r="E27207" s="294"/>
      <c r="F27207" s="294"/>
    </row>
    <row r="27208">
      <c r="A27208" s="294" t="s">
        <v>38393</v>
      </c>
      <c r="B27208" s="294"/>
      <c r="C27208" s="294"/>
      <c r="D27208" s="294"/>
      <c r="E27208" s="294"/>
      <c r="F27208" s="294"/>
    </row>
    <row r="27209">
      <c r="A27209" s="294" t="s">
        <v>38394</v>
      </c>
      <c r="B27209" s="294"/>
      <c r="C27209" s="294"/>
      <c r="D27209" s="294"/>
      <c r="E27209" s="294"/>
      <c r="F27209" s="294"/>
    </row>
    <row r="27210">
      <c r="A27210" s="294" t="s">
        <v>38395</v>
      </c>
      <c r="B27210" s="294"/>
      <c r="C27210" s="294"/>
      <c r="D27210" s="294"/>
      <c r="E27210" s="294"/>
      <c r="F27210" s="294"/>
    </row>
    <row r="27211">
      <c r="A27211" s="294"/>
      <c r="B27211" s="294"/>
      <c r="C27211" s="294"/>
      <c r="D27211" s="294"/>
      <c r="E27211" s="294"/>
      <c r="F27211" s="294"/>
    </row>
    <row r="27212">
      <c r="A27212" s="294" t="s">
        <v>38396</v>
      </c>
      <c r="B27212" s="294"/>
      <c r="C27212" s="294"/>
      <c r="D27212" s="294"/>
      <c r="E27212" s="294"/>
      <c r="F27212" s="294"/>
    </row>
    <row r="27213">
      <c r="A27213" s="294"/>
      <c r="B27213" s="294"/>
      <c r="C27213" s="294"/>
      <c r="D27213" s="294"/>
      <c r="E27213" s="294"/>
      <c r="F27213" s="294"/>
    </row>
    <row r="27214">
      <c r="A27214" s="294" t="s">
        <v>38397</v>
      </c>
      <c r="B27214" s="294"/>
      <c r="C27214" s="294"/>
      <c r="D27214" s="294"/>
      <c r="E27214" s="294"/>
      <c r="F27214" s="294"/>
    </row>
    <row r="27215">
      <c r="A27215" s="294" t="s">
        <v>38398</v>
      </c>
      <c r="B27215" s="294"/>
      <c r="C27215" s="294"/>
      <c r="D27215" s="294"/>
      <c r="E27215" s="294"/>
      <c r="F27215" s="294"/>
    </row>
    <row r="27216">
      <c r="A27216" s="294" t="s">
        <v>38399</v>
      </c>
      <c r="B27216" s="294"/>
      <c r="C27216" s="294"/>
      <c r="D27216" s="294"/>
      <c r="E27216" s="294"/>
      <c r="F27216" s="294"/>
    </row>
    <row r="27217">
      <c r="A27217" s="294" t="s">
        <v>38400</v>
      </c>
      <c r="B27217" s="294"/>
      <c r="C27217" s="294"/>
      <c r="D27217" s="294"/>
      <c r="E27217" s="294"/>
      <c r="F27217" s="294"/>
    </row>
    <row r="27218">
      <c r="A27218" s="294" t="s">
        <v>38401</v>
      </c>
      <c r="B27218" s="294"/>
      <c r="C27218" s="294"/>
      <c r="D27218" s="294"/>
      <c r="E27218" s="294"/>
      <c r="F27218" s="294"/>
    </row>
    <row r="27219">
      <c r="A27219" s="294" t="s">
        <v>38402</v>
      </c>
      <c r="B27219" s="294"/>
      <c r="C27219" s="294"/>
      <c r="D27219" s="294"/>
      <c r="E27219" s="294"/>
      <c r="F27219" s="294"/>
    </row>
    <row r="27220">
      <c r="A27220" s="294" t="s">
        <v>38403</v>
      </c>
      <c r="B27220" s="294"/>
      <c r="C27220" s="294"/>
      <c r="D27220" s="294"/>
      <c r="E27220" s="294"/>
      <c r="F27220" s="294"/>
    </row>
    <row r="27221">
      <c r="A27221" s="294" t="s">
        <v>38404</v>
      </c>
      <c r="B27221" s="294"/>
      <c r="C27221" s="294"/>
      <c r="D27221" s="294"/>
      <c r="E27221" s="294"/>
      <c r="F27221" s="294"/>
    </row>
    <row r="27222">
      <c r="A27222" s="294" t="s">
        <v>38405</v>
      </c>
      <c r="B27222" s="294"/>
      <c r="C27222" s="294"/>
      <c r="D27222" s="294"/>
      <c r="E27222" s="294"/>
      <c r="F27222" s="294"/>
    </row>
    <row r="27223">
      <c r="A27223" s="294" t="s">
        <v>38406</v>
      </c>
      <c r="B27223" s="294"/>
      <c r="C27223" s="294"/>
      <c r="D27223" s="294"/>
      <c r="E27223" s="294"/>
      <c r="F27223" s="294"/>
    </row>
    <row r="27224">
      <c r="A27224" s="294" t="s">
        <v>38407</v>
      </c>
      <c r="B27224" s="294"/>
      <c r="C27224" s="294"/>
      <c r="D27224" s="294"/>
      <c r="E27224" s="294"/>
      <c r="F27224" s="294"/>
    </row>
    <row r="27225">
      <c r="A27225" s="294" t="s">
        <v>38408</v>
      </c>
      <c r="B27225" s="294"/>
      <c r="C27225" s="294"/>
      <c r="D27225" s="294"/>
      <c r="E27225" s="294"/>
      <c r="F27225" s="294"/>
    </row>
    <row r="27226">
      <c r="A27226" s="294" t="s">
        <v>38409</v>
      </c>
      <c r="B27226" s="294"/>
      <c r="C27226" s="294"/>
      <c r="D27226" s="294"/>
      <c r="E27226" s="294"/>
      <c r="F27226" s="294"/>
    </row>
    <row r="27227">
      <c r="A27227" s="294" t="s">
        <v>38410</v>
      </c>
      <c r="B27227" s="294"/>
      <c r="C27227" s="294"/>
      <c r="D27227" s="294"/>
      <c r="E27227" s="294"/>
      <c r="F27227" s="294"/>
    </row>
    <row r="27228">
      <c r="A27228" s="294" t="s">
        <v>38411</v>
      </c>
      <c r="B27228" s="294"/>
      <c r="C27228" s="294"/>
      <c r="D27228" s="294"/>
      <c r="E27228" s="294"/>
      <c r="F27228" s="294"/>
    </row>
    <row r="27229">
      <c r="A27229" s="294" t="s">
        <v>38412</v>
      </c>
      <c r="B27229" s="294"/>
      <c r="C27229" s="294"/>
      <c r="D27229" s="294"/>
      <c r="E27229" s="294"/>
      <c r="F27229" s="294"/>
    </row>
    <row r="27230">
      <c r="A27230" s="294" t="s">
        <v>38413</v>
      </c>
      <c r="B27230" s="294"/>
      <c r="C27230" s="294"/>
      <c r="D27230" s="294"/>
      <c r="E27230" s="294"/>
      <c r="F27230" s="294"/>
    </row>
    <row r="27231">
      <c r="A27231" s="294" t="s">
        <v>23052</v>
      </c>
      <c r="B27231" s="294"/>
      <c r="C27231" s="294"/>
      <c r="D27231" s="294"/>
      <c r="E27231" s="294"/>
      <c r="F27231" s="294"/>
    </row>
    <row r="27232">
      <c r="A27232" s="294" t="s">
        <v>38414</v>
      </c>
      <c r="B27232" s="294"/>
      <c r="C27232" s="294"/>
      <c r="D27232" s="294"/>
      <c r="E27232" s="294"/>
      <c r="F27232" s="294"/>
    </row>
    <row r="27233">
      <c r="A27233" s="294" t="s">
        <v>38415</v>
      </c>
      <c r="B27233" s="294"/>
      <c r="C27233" s="294"/>
      <c r="D27233" s="294"/>
      <c r="E27233" s="294"/>
      <c r="F27233" s="294"/>
    </row>
    <row r="27234">
      <c r="A27234" s="294" t="s">
        <v>38416</v>
      </c>
      <c r="B27234" s="294"/>
      <c r="C27234" s="294"/>
      <c r="D27234" s="294"/>
      <c r="E27234" s="294"/>
      <c r="F27234" s="294"/>
    </row>
    <row r="27235">
      <c r="A27235" s="294"/>
      <c r="B27235" s="294"/>
      <c r="C27235" s="294"/>
      <c r="D27235" s="294"/>
      <c r="E27235" s="294"/>
      <c r="F27235" s="294"/>
    </row>
    <row r="27236">
      <c r="A27236" s="294" t="s">
        <v>28124</v>
      </c>
      <c r="B27236" s="294"/>
      <c r="C27236" s="294"/>
      <c r="D27236" s="294"/>
      <c r="E27236" s="294"/>
      <c r="F27236" s="294"/>
    </row>
    <row r="27237">
      <c r="A27237" s="294" t="s">
        <v>20069</v>
      </c>
      <c r="B27237" s="294"/>
      <c r="C27237" s="294"/>
      <c r="D27237" s="294"/>
      <c r="E27237" s="294"/>
      <c r="F27237" s="294"/>
    </row>
    <row r="27238">
      <c r="A27238" s="294" t="s">
        <v>21618</v>
      </c>
      <c r="B27238" s="294"/>
      <c r="C27238" s="294"/>
      <c r="D27238" s="294"/>
      <c r="E27238" s="294"/>
      <c r="F27238" s="294"/>
    </row>
    <row r="27239">
      <c r="A27239" s="294" t="s">
        <v>38417</v>
      </c>
      <c r="B27239" s="294"/>
      <c r="C27239" s="294"/>
      <c r="D27239" s="294"/>
      <c r="E27239" s="294"/>
      <c r="F27239" s="294"/>
    </row>
    <row r="27240">
      <c r="A27240" s="294"/>
      <c r="B27240" s="294"/>
      <c r="C27240" s="294"/>
      <c r="D27240" s="294"/>
      <c r="E27240" s="294"/>
      <c r="F27240" s="294"/>
    </row>
    <row r="27241">
      <c r="A27241" s="294"/>
      <c r="B27241" s="294"/>
      <c r="C27241" s="294"/>
      <c r="D27241" s="294"/>
      <c r="E27241" s="294"/>
      <c r="F27241" s="294"/>
    </row>
    <row r="27242">
      <c r="A27242" s="294" t="s">
        <v>23228</v>
      </c>
      <c r="B27242" s="294"/>
      <c r="C27242" s="294"/>
      <c r="D27242" s="294"/>
      <c r="E27242" s="294"/>
      <c r="F27242" s="294"/>
    </row>
    <row r="27243">
      <c r="A27243" s="294" t="s">
        <v>20462</v>
      </c>
      <c r="B27243" s="294"/>
      <c r="C27243" s="294"/>
      <c r="D27243" s="294"/>
      <c r="E27243" s="294"/>
      <c r="F27243" s="294"/>
    </row>
    <row r="27244">
      <c r="A27244" s="294"/>
      <c r="B27244" s="294"/>
      <c r="C27244" s="294"/>
      <c r="D27244" s="294"/>
      <c r="E27244" s="294"/>
      <c r="F27244" s="294"/>
    </row>
    <row r="27245">
      <c r="A27245" s="294" t="s">
        <v>38418</v>
      </c>
      <c r="B27245" s="294"/>
      <c r="C27245" s="294"/>
      <c r="D27245" s="294"/>
      <c r="E27245" s="294"/>
      <c r="F27245" s="294"/>
    </row>
    <row r="27246">
      <c r="A27246" s="294" t="s">
        <v>38419</v>
      </c>
      <c r="B27246" s="294"/>
      <c r="C27246" s="294"/>
      <c r="D27246" s="294"/>
      <c r="E27246" s="294"/>
      <c r="F27246" s="294"/>
    </row>
    <row r="27247">
      <c r="A27247" s="294" t="s">
        <v>38420</v>
      </c>
      <c r="B27247" s="294"/>
      <c r="C27247" s="294"/>
      <c r="D27247" s="294"/>
      <c r="E27247" s="294"/>
      <c r="F27247" s="294"/>
    </row>
    <row r="27248">
      <c r="A27248" s="294" t="s">
        <v>38421</v>
      </c>
      <c r="B27248" s="294"/>
      <c r="C27248" s="294"/>
      <c r="D27248" s="294"/>
      <c r="E27248" s="294"/>
      <c r="F27248" s="294"/>
    </row>
    <row r="27249">
      <c r="A27249" s="294" t="s">
        <v>38422</v>
      </c>
      <c r="B27249" s="294"/>
      <c r="C27249" s="294"/>
      <c r="D27249" s="294"/>
      <c r="E27249" s="294"/>
      <c r="F27249" s="294"/>
    </row>
    <row r="27250">
      <c r="A27250" s="294" t="s">
        <v>38423</v>
      </c>
      <c r="B27250" s="294"/>
      <c r="C27250" s="294"/>
      <c r="D27250" s="294"/>
      <c r="E27250" s="294"/>
      <c r="F27250" s="294"/>
    </row>
    <row r="27251">
      <c r="A27251" s="294" t="s">
        <v>38424</v>
      </c>
      <c r="B27251" s="294"/>
      <c r="C27251" s="294"/>
      <c r="D27251" s="294"/>
      <c r="E27251" s="294"/>
      <c r="F27251" s="294"/>
    </row>
    <row r="27252">
      <c r="A27252" s="294" t="s">
        <v>38425</v>
      </c>
      <c r="B27252" s="294"/>
      <c r="C27252" s="294"/>
      <c r="D27252" s="294"/>
      <c r="E27252" s="294"/>
      <c r="F27252" s="294"/>
    </row>
    <row r="27253">
      <c r="A27253" s="294" t="s">
        <v>38426</v>
      </c>
      <c r="B27253" s="294"/>
      <c r="C27253" s="294"/>
      <c r="D27253" s="294"/>
      <c r="E27253" s="294"/>
      <c r="F27253" s="294"/>
    </row>
    <row r="27254">
      <c r="A27254" s="294"/>
      <c r="B27254" s="294"/>
      <c r="C27254" s="294"/>
      <c r="D27254" s="294"/>
      <c r="E27254" s="294"/>
      <c r="F27254" s="294"/>
    </row>
    <row r="27255">
      <c r="A27255" s="294" t="s">
        <v>38427</v>
      </c>
      <c r="B27255" s="294"/>
      <c r="C27255" s="294"/>
      <c r="D27255" s="294"/>
      <c r="E27255" s="294"/>
      <c r="F27255" s="294"/>
    </row>
    <row r="27256">
      <c r="A27256" s="294"/>
      <c r="B27256" s="294"/>
      <c r="C27256" s="294"/>
      <c r="D27256" s="294"/>
      <c r="E27256" s="294"/>
      <c r="F27256" s="294"/>
    </row>
    <row r="27257">
      <c r="A27257" s="294" t="s">
        <v>38428</v>
      </c>
      <c r="B27257" s="294"/>
      <c r="C27257" s="294"/>
      <c r="D27257" s="294"/>
      <c r="E27257" s="294"/>
      <c r="F27257" s="294"/>
    </row>
    <row r="27258">
      <c r="A27258" s="294" t="s">
        <v>22226</v>
      </c>
      <c r="B27258" s="294"/>
      <c r="C27258" s="294"/>
      <c r="D27258" s="294"/>
      <c r="E27258" s="294"/>
      <c r="F27258" s="294"/>
    </row>
    <row r="27259">
      <c r="A27259" s="294" t="s">
        <v>38429</v>
      </c>
      <c r="B27259" s="294"/>
      <c r="C27259" s="294"/>
      <c r="D27259" s="294"/>
      <c r="E27259" s="294"/>
      <c r="F27259" s="294"/>
    </row>
    <row r="27260">
      <c r="A27260" s="294" t="s">
        <v>37682</v>
      </c>
      <c r="B27260" s="294"/>
      <c r="C27260" s="294"/>
      <c r="D27260" s="294"/>
      <c r="E27260" s="294"/>
      <c r="F27260" s="294"/>
    </row>
    <row r="27261">
      <c r="A27261" s="294" t="s">
        <v>38430</v>
      </c>
      <c r="B27261" s="294"/>
      <c r="C27261" s="294"/>
      <c r="D27261" s="294"/>
      <c r="E27261" s="294"/>
      <c r="F27261" s="294"/>
    </row>
    <row r="27262">
      <c r="A27262" s="294" t="s">
        <v>38431</v>
      </c>
      <c r="B27262" s="294"/>
      <c r="C27262" s="294"/>
      <c r="D27262" s="294"/>
      <c r="E27262" s="294"/>
      <c r="F27262" s="294"/>
    </row>
    <row r="27263">
      <c r="A27263" s="294" t="s">
        <v>38432</v>
      </c>
      <c r="B27263" s="294"/>
      <c r="C27263" s="294"/>
      <c r="D27263" s="294"/>
      <c r="E27263" s="294"/>
      <c r="F27263" s="294"/>
    </row>
    <row r="27264">
      <c r="A27264" s="294"/>
      <c r="B27264" s="294"/>
      <c r="C27264" s="294"/>
      <c r="D27264" s="294"/>
      <c r="E27264" s="294"/>
      <c r="F27264" s="294"/>
    </row>
    <row r="27265">
      <c r="A27265" s="294" t="s">
        <v>25691</v>
      </c>
      <c r="B27265" s="294"/>
      <c r="C27265" s="294"/>
      <c r="D27265" s="294"/>
      <c r="E27265" s="294"/>
      <c r="F27265" s="294"/>
    </row>
    <row r="27266">
      <c r="A27266" s="294" t="s">
        <v>23068</v>
      </c>
      <c r="B27266" s="294"/>
      <c r="C27266" s="294"/>
      <c r="D27266" s="294"/>
      <c r="E27266" s="294"/>
      <c r="F27266" s="294"/>
    </row>
    <row r="27267">
      <c r="A27267" s="294"/>
      <c r="B27267" s="294"/>
      <c r="C27267" s="294"/>
      <c r="D27267" s="294"/>
      <c r="E27267" s="294"/>
      <c r="F27267" s="294"/>
    </row>
    <row r="27268">
      <c r="A27268" s="294" t="s">
        <v>38433</v>
      </c>
      <c r="B27268" s="294"/>
      <c r="C27268" s="294"/>
      <c r="D27268" s="294"/>
      <c r="E27268" s="294"/>
      <c r="F27268" s="294"/>
    </row>
    <row r="27269">
      <c r="A27269" s="294" t="s">
        <v>38434</v>
      </c>
      <c r="B27269" s="294"/>
      <c r="C27269" s="294"/>
      <c r="D27269" s="294"/>
      <c r="E27269" s="294"/>
      <c r="F27269" s="294"/>
    </row>
    <row r="27270">
      <c r="A27270" s="294" t="s">
        <v>38435</v>
      </c>
      <c r="B27270" s="294"/>
      <c r="C27270" s="294"/>
      <c r="D27270" s="294"/>
      <c r="E27270" s="294"/>
      <c r="F27270" s="294"/>
    </row>
    <row r="27271">
      <c r="A27271" s="294" t="s">
        <v>38436</v>
      </c>
      <c r="B27271" s="294"/>
      <c r="C27271" s="294"/>
      <c r="D27271" s="294"/>
      <c r="E27271" s="294"/>
      <c r="F27271" s="294"/>
    </row>
    <row r="27272">
      <c r="A27272" s="294" t="s">
        <v>38437</v>
      </c>
      <c r="B27272" s="294"/>
      <c r="C27272" s="294"/>
      <c r="D27272" s="294"/>
      <c r="E27272" s="294"/>
      <c r="F27272" s="294"/>
    </row>
    <row r="27273">
      <c r="A27273" s="294" t="s">
        <v>38438</v>
      </c>
      <c r="B27273" s="294"/>
      <c r="C27273" s="294"/>
      <c r="D27273" s="294"/>
      <c r="E27273" s="294"/>
      <c r="F27273" s="294"/>
    </row>
    <row r="27274">
      <c r="A27274" s="294" t="s">
        <v>38439</v>
      </c>
      <c r="B27274" s="294"/>
      <c r="C27274" s="294"/>
      <c r="D27274" s="294"/>
      <c r="E27274" s="294"/>
      <c r="F27274" s="294"/>
    </row>
    <row r="27275">
      <c r="A27275" s="294" t="s">
        <v>38440</v>
      </c>
      <c r="B27275" s="294"/>
      <c r="C27275" s="294"/>
      <c r="D27275" s="294"/>
      <c r="E27275" s="294"/>
      <c r="F27275" s="294"/>
    </row>
    <row r="27276">
      <c r="A27276" s="294" t="s">
        <v>38441</v>
      </c>
      <c r="B27276" s="294"/>
      <c r="C27276" s="294"/>
      <c r="D27276" s="294"/>
      <c r="E27276" s="294"/>
      <c r="F27276" s="294"/>
    </row>
    <row r="27277">
      <c r="A27277" s="294"/>
      <c r="B27277" s="294"/>
      <c r="C27277" s="294"/>
      <c r="D27277" s="294"/>
      <c r="E27277" s="294"/>
      <c r="F27277" s="294"/>
    </row>
    <row r="27278">
      <c r="A27278" s="294"/>
      <c r="B27278" s="294"/>
      <c r="C27278" s="294"/>
      <c r="D27278" s="294"/>
      <c r="E27278" s="294"/>
      <c r="F27278" s="294"/>
    </row>
    <row r="27279">
      <c r="A27279" s="294" t="s">
        <v>21401</v>
      </c>
      <c r="B27279" s="294"/>
      <c r="C27279" s="294"/>
      <c r="D27279" s="294"/>
      <c r="E27279" s="294"/>
      <c r="F27279" s="294"/>
    </row>
    <row r="27280">
      <c r="A27280" s="294"/>
      <c r="B27280" s="294"/>
      <c r="C27280" s="294"/>
      <c r="D27280" s="294"/>
      <c r="E27280" s="294"/>
      <c r="F27280" s="294"/>
    </row>
    <row r="27281">
      <c r="A27281" s="294" t="s">
        <v>38442</v>
      </c>
      <c r="B27281" s="294"/>
      <c r="C27281" s="294"/>
      <c r="D27281" s="294"/>
      <c r="E27281" s="294"/>
      <c r="F27281" s="294"/>
    </row>
    <row r="27282">
      <c r="A27282" s="294" t="s">
        <v>38443</v>
      </c>
      <c r="B27282" s="294"/>
      <c r="C27282" s="294"/>
      <c r="D27282" s="294"/>
      <c r="E27282" s="294"/>
      <c r="F27282" s="294"/>
    </row>
    <row r="27283">
      <c r="A27283" s="294" t="s">
        <v>38444</v>
      </c>
      <c r="B27283" s="294"/>
      <c r="C27283" s="294"/>
      <c r="D27283" s="294"/>
      <c r="E27283" s="294"/>
      <c r="F27283" s="294"/>
    </row>
    <row r="27284">
      <c r="A27284" s="294" t="s">
        <v>27102</v>
      </c>
      <c r="B27284" s="294"/>
      <c r="C27284" s="294"/>
      <c r="D27284" s="294"/>
      <c r="E27284" s="294"/>
      <c r="F27284" s="294"/>
    </row>
    <row r="27285">
      <c r="A27285" s="294" t="s">
        <v>33136</v>
      </c>
      <c r="B27285" s="294"/>
      <c r="C27285" s="294"/>
      <c r="D27285" s="294"/>
      <c r="E27285" s="294"/>
      <c r="F27285" s="294"/>
    </row>
    <row r="27286">
      <c r="A27286" s="294" t="s">
        <v>38445</v>
      </c>
      <c r="B27286" s="294"/>
      <c r="C27286" s="294"/>
      <c r="D27286" s="294"/>
      <c r="E27286" s="294"/>
      <c r="F27286" s="294"/>
    </row>
    <row r="27287">
      <c r="A27287" s="294" t="s">
        <v>38446</v>
      </c>
      <c r="B27287" s="294"/>
      <c r="C27287" s="294"/>
      <c r="D27287" s="294"/>
      <c r="E27287" s="294"/>
      <c r="F27287" s="294"/>
    </row>
    <row r="27288">
      <c r="A27288" s="294" t="s">
        <v>38447</v>
      </c>
      <c r="B27288" s="294"/>
      <c r="C27288" s="294"/>
      <c r="D27288" s="294"/>
      <c r="E27288" s="294"/>
      <c r="F27288" s="294"/>
    </row>
    <row r="27289">
      <c r="A27289" s="294" t="s">
        <v>38448</v>
      </c>
      <c r="B27289" s="294"/>
      <c r="C27289" s="294"/>
      <c r="D27289" s="294"/>
      <c r="E27289" s="294"/>
      <c r="F27289" s="294"/>
    </row>
    <row r="27290">
      <c r="A27290" s="294" t="s">
        <v>38449</v>
      </c>
      <c r="B27290" s="294"/>
      <c r="C27290" s="294"/>
      <c r="D27290" s="294"/>
      <c r="E27290" s="294"/>
      <c r="F27290" s="294"/>
    </row>
    <row r="27291">
      <c r="A27291" s="294" t="s">
        <v>38450</v>
      </c>
      <c r="B27291" s="294"/>
      <c r="C27291" s="294"/>
      <c r="D27291" s="294"/>
      <c r="E27291" s="294"/>
      <c r="F27291" s="294"/>
    </row>
    <row r="27292">
      <c r="A27292" s="294"/>
      <c r="B27292" s="294"/>
      <c r="C27292" s="294"/>
      <c r="D27292" s="294"/>
      <c r="E27292" s="294"/>
      <c r="F27292" s="294"/>
    </row>
    <row r="27293">
      <c r="A27293" s="294" t="s">
        <v>21407</v>
      </c>
      <c r="B27293" s="294"/>
      <c r="C27293" s="294"/>
      <c r="D27293" s="294"/>
      <c r="E27293" s="294"/>
      <c r="F27293" s="294"/>
    </row>
    <row r="27294">
      <c r="A27294" s="294"/>
      <c r="B27294" s="294"/>
      <c r="C27294" s="294"/>
      <c r="D27294" s="294"/>
      <c r="E27294" s="294"/>
      <c r="F27294" s="294"/>
    </row>
    <row r="27295">
      <c r="A27295" s="294" t="s">
        <v>38451</v>
      </c>
      <c r="B27295" s="294"/>
      <c r="C27295" s="294"/>
      <c r="D27295" s="294"/>
      <c r="E27295" s="294"/>
      <c r="F27295" s="294"/>
    </row>
    <row r="27296">
      <c r="A27296" s="294" t="s">
        <v>38452</v>
      </c>
      <c r="B27296" s="294"/>
      <c r="C27296" s="294"/>
      <c r="D27296" s="294"/>
      <c r="E27296" s="294"/>
      <c r="F27296" s="294"/>
    </row>
    <row r="27297">
      <c r="A27297" s="294" t="s">
        <v>22244</v>
      </c>
      <c r="B27297" s="294"/>
      <c r="C27297" s="294"/>
      <c r="D27297" s="294"/>
      <c r="E27297" s="294"/>
      <c r="F27297" s="294"/>
    </row>
    <row r="27298">
      <c r="A27298" s="294" t="s">
        <v>38453</v>
      </c>
      <c r="B27298" s="294"/>
      <c r="C27298" s="294"/>
      <c r="D27298" s="294"/>
      <c r="E27298" s="294"/>
      <c r="F27298" s="294"/>
    </row>
    <row r="27299">
      <c r="A27299" s="294" t="s">
        <v>38012</v>
      </c>
      <c r="B27299" s="294"/>
      <c r="C27299" s="294"/>
      <c r="D27299" s="294"/>
      <c r="E27299" s="294"/>
      <c r="F27299" s="294"/>
    </row>
    <row r="27300">
      <c r="A27300" s="294" t="s">
        <v>38454</v>
      </c>
      <c r="B27300" s="294"/>
      <c r="C27300" s="294"/>
      <c r="D27300" s="294"/>
      <c r="E27300" s="294"/>
      <c r="F27300" s="294"/>
    </row>
    <row r="27301">
      <c r="A27301" s="294" t="s">
        <v>38455</v>
      </c>
      <c r="B27301" s="294"/>
      <c r="C27301" s="294"/>
      <c r="D27301" s="294"/>
      <c r="E27301" s="294"/>
      <c r="F27301" s="294"/>
    </row>
    <row r="27302">
      <c r="A27302" s="294" t="s">
        <v>38456</v>
      </c>
      <c r="B27302" s="294"/>
      <c r="C27302" s="294"/>
      <c r="D27302" s="294"/>
      <c r="E27302" s="294"/>
      <c r="F27302" s="294"/>
    </row>
    <row r="27303">
      <c r="A27303" s="294" t="s">
        <v>37705</v>
      </c>
      <c r="B27303" s="294"/>
      <c r="C27303" s="294"/>
      <c r="D27303" s="294"/>
      <c r="E27303" s="294"/>
      <c r="F27303" s="294"/>
    </row>
    <row r="27304">
      <c r="A27304" s="294" t="s">
        <v>38457</v>
      </c>
      <c r="B27304" s="294"/>
      <c r="C27304" s="294"/>
      <c r="D27304" s="294"/>
      <c r="E27304" s="294"/>
      <c r="F27304" s="294"/>
    </row>
    <row r="27305">
      <c r="A27305" s="294" t="str">
        <f>-Wheeze, crepitations</f>
        <v>#ERROR!</v>
      </c>
      <c r="B27305" s="294"/>
      <c r="C27305" s="294"/>
      <c r="D27305" s="294"/>
      <c r="E27305" s="294"/>
      <c r="F27305" s="294"/>
    </row>
    <row r="27306">
      <c r="A27306" s="294" t="s">
        <v>38458</v>
      </c>
      <c r="B27306" s="294"/>
      <c r="C27306" s="294"/>
      <c r="D27306" s="294"/>
      <c r="E27306" s="294"/>
      <c r="F27306" s="294"/>
    </row>
    <row r="27307">
      <c r="A27307" s="294" t="s">
        <v>37593</v>
      </c>
      <c r="B27307" s="294"/>
      <c r="C27307" s="294"/>
      <c r="D27307" s="294"/>
      <c r="E27307" s="294"/>
      <c r="F27307" s="294"/>
    </row>
    <row r="27308">
      <c r="A27308" s="294" t="s">
        <v>37702</v>
      </c>
      <c r="B27308" s="294"/>
      <c r="C27308" s="294"/>
      <c r="D27308" s="294"/>
      <c r="E27308" s="294"/>
      <c r="F27308" s="294"/>
    </row>
    <row r="27309">
      <c r="A27309" s="294" t="s">
        <v>38459</v>
      </c>
      <c r="B27309" s="294"/>
      <c r="C27309" s="294"/>
      <c r="D27309" s="294"/>
      <c r="E27309" s="294"/>
      <c r="F27309" s="294"/>
    </row>
    <row r="27310">
      <c r="A27310" s="294" t="s">
        <v>38460</v>
      </c>
      <c r="B27310" s="294"/>
      <c r="C27310" s="294"/>
      <c r="D27310" s="294"/>
      <c r="E27310" s="294"/>
      <c r="F27310" s="294"/>
    </row>
    <row r="27311">
      <c r="A27311" s="294" t="s">
        <v>38461</v>
      </c>
      <c r="B27311" s="294"/>
      <c r="C27311" s="294"/>
      <c r="D27311" s="294"/>
      <c r="E27311" s="294"/>
      <c r="F27311" s="294"/>
    </row>
    <row r="27312">
      <c r="A27312" s="294" t="s">
        <v>32113</v>
      </c>
      <c r="B27312" s="294"/>
      <c r="C27312" s="294"/>
      <c r="D27312" s="294"/>
      <c r="E27312" s="294"/>
      <c r="F27312" s="294"/>
    </row>
    <row r="27313">
      <c r="A27313" s="294" t="s">
        <v>38462</v>
      </c>
      <c r="B27313" s="294"/>
      <c r="C27313" s="294"/>
      <c r="D27313" s="294"/>
      <c r="E27313" s="294"/>
      <c r="F27313" s="294"/>
    </row>
    <row r="27314">
      <c r="A27314" s="294" t="s">
        <v>31914</v>
      </c>
      <c r="B27314" s="294"/>
      <c r="C27314" s="294"/>
      <c r="D27314" s="294"/>
      <c r="E27314" s="294"/>
      <c r="F27314" s="294"/>
    </row>
    <row r="27315">
      <c r="A27315" s="294" t="s">
        <v>38463</v>
      </c>
      <c r="B27315" s="294"/>
      <c r="C27315" s="294"/>
      <c r="D27315" s="294"/>
      <c r="E27315" s="294"/>
      <c r="F27315" s="294"/>
    </row>
    <row r="27316">
      <c r="A27316" s="294" t="s">
        <v>38464</v>
      </c>
      <c r="B27316" s="294"/>
      <c r="C27316" s="294"/>
      <c r="D27316" s="294"/>
      <c r="E27316" s="294"/>
      <c r="F27316" s="294"/>
    </row>
    <row r="27317">
      <c r="A27317" s="294" t="s">
        <v>38465</v>
      </c>
      <c r="B27317" s="294"/>
      <c r="C27317" s="294"/>
      <c r="D27317" s="294"/>
      <c r="E27317" s="294"/>
      <c r="F27317" s="294"/>
    </row>
    <row r="27318">
      <c r="A27318" s="294"/>
      <c r="B27318" s="294"/>
      <c r="C27318" s="294"/>
      <c r="D27318" s="294"/>
      <c r="E27318" s="294"/>
      <c r="F27318" s="294"/>
    </row>
    <row r="27319">
      <c r="A27319" s="294" t="s">
        <v>21304</v>
      </c>
      <c r="B27319" s="294"/>
      <c r="C27319" s="294"/>
      <c r="D27319" s="294"/>
      <c r="E27319" s="294"/>
      <c r="F27319" s="294"/>
    </row>
    <row r="27320">
      <c r="A27320" s="294"/>
      <c r="B27320" s="294"/>
      <c r="C27320" s="294"/>
      <c r="D27320" s="294"/>
      <c r="E27320" s="294"/>
      <c r="F27320" s="294"/>
    </row>
    <row r="27321">
      <c r="A27321" s="294" t="s">
        <v>37878</v>
      </c>
      <c r="B27321" s="294"/>
      <c r="C27321" s="294"/>
      <c r="D27321" s="294"/>
      <c r="E27321" s="294"/>
      <c r="F27321" s="294"/>
    </row>
    <row r="27322">
      <c r="A27322" s="294" t="s">
        <v>32379</v>
      </c>
      <c r="B27322" s="294"/>
      <c r="C27322" s="294"/>
      <c r="D27322" s="294"/>
      <c r="E27322" s="294"/>
      <c r="F27322" s="294"/>
    </row>
    <row r="27323">
      <c r="A27323" s="294" t="s">
        <v>37464</v>
      </c>
      <c r="B27323" s="294"/>
      <c r="C27323" s="294"/>
      <c r="D27323" s="294"/>
      <c r="E27323" s="294"/>
      <c r="F27323" s="294"/>
    </row>
    <row r="27324">
      <c r="A27324" s="294" t="s">
        <v>38466</v>
      </c>
      <c r="B27324" s="294"/>
      <c r="C27324" s="294"/>
      <c r="D27324" s="294"/>
      <c r="E27324" s="294"/>
      <c r="F27324" s="294"/>
    </row>
    <row r="27325">
      <c r="A27325" s="294" t="s">
        <v>34377</v>
      </c>
      <c r="B27325" s="294"/>
      <c r="C27325" s="294"/>
      <c r="D27325" s="294"/>
      <c r="E27325" s="294"/>
      <c r="F27325" s="294"/>
    </row>
    <row r="27326">
      <c r="A27326" s="294" t="s">
        <v>38032</v>
      </c>
      <c r="B27326" s="294"/>
      <c r="C27326" s="294"/>
      <c r="D27326" s="294"/>
      <c r="E27326" s="294"/>
      <c r="F27326" s="294"/>
    </row>
    <row r="27327">
      <c r="A27327" s="294" t="s">
        <v>26919</v>
      </c>
      <c r="B27327" s="294"/>
      <c r="C27327" s="294"/>
      <c r="D27327" s="294"/>
      <c r="E27327" s="294"/>
      <c r="F27327" s="294"/>
    </row>
    <row r="27328">
      <c r="A27328" s="294" t="s">
        <v>38467</v>
      </c>
      <c r="B27328" s="294"/>
      <c r="C27328" s="294"/>
      <c r="D27328" s="294"/>
      <c r="E27328" s="294"/>
      <c r="F27328" s="294"/>
    </row>
    <row r="27329">
      <c r="A27329" s="294" t="s">
        <v>38468</v>
      </c>
      <c r="B27329" s="294"/>
      <c r="C27329" s="294"/>
      <c r="D27329" s="294"/>
      <c r="E27329" s="294"/>
      <c r="F27329" s="294"/>
    </row>
    <row r="27330">
      <c r="A27330" s="294" t="s">
        <v>38469</v>
      </c>
      <c r="B27330" s="294"/>
      <c r="C27330" s="294"/>
      <c r="D27330" s="294"/>
      <c r="E27330" s="294"/>
      <c r="F27330" s="294"/>
    </row>
    <row r="27331">
      <c r="A27331" s="294" t="s">
        <v>34379</v>
      </c>
      <c r="B27331" s="294"/>
      <c r="C27331" s="294"/>
      <c r="D27331" s="294"/>
      <c r="E27331" s="294"/>
      <c r="F27331" s="294"/>
    </row>
    <row r="27332">
      <c r="A27332" s="294" t="s">
        <v>38470</v>
      </c>
      <c r="B27332" s="294"/>
      <c r="C27332" s="294"/>
      <c r="D27332" s="294"/>
      <c r="E27332" s="294"/>
      <c r="F27332" s="294"/>
    </row>
    <row r="27333">
      <c r="A27333" s="294" t="s">
        <v>38471</v>
      </c>
      <c r="B27333" s="294"/>
      <c r="C27333" s="294"/>
      <c r="D27333" s="294"/>
      <c r="E27333" s="294"/>
      <c r="F27333" s="294"/>
    </row>
    <row r="27334">
      <c r="A27334" s="294" t="s">
        <v>24562</v>
      </c>
      <c r="B27334" s="294"/>
      <c r="C27334" s="294"/>
      <c r="D27334" s="294"/>
      <c r="E27334" s="294"/>
      <c r="F27334" s="294"/>
    </row>
    <row r="27335">
      <c r="A27335" s="294" t="s">
        <v>38472</v>
      </c>
      <c r="B27335" s="294"/>
      <c r="C27335" s="294"/>
      <c r="D27335" s="294"/>
      <c r="E27335" s="294"/>
      <c r="F27335" s="294"/>
    </row>
    <row r="27336">
      <c r="A27336" s="294" t="str">
        <f>ARRAY_CONSTRAIN(ARRAYFORMULA(-MRI Brain), 1, 1)</f>
        <v>#ERROR!</v>
      </c>
      <c r="B27336" s="294"/>
      <c r="C27336" s="294"/>
      <c r="D27336" s="294"/>
      <c r="E27336" s="294"/>
      <c r="F27336" s="294"/>
    </row>
    <row r="27337">
      <c r="A27337" s="294" t="s">
        <v>38473</v>
      </c>
      <c r="B27337" s="294"/>
      <c r="C27337" s="294"/>
      <c r="D27337" s="294"/>
      <c r="E27337" s="294"/>
      <c r="F27337" s="294"/>
    </row>
    <row r="27338">
      <c r="A27338" s="294"/>
      <c r="B27338" s="294"/>
      <c r="C27338" s="294"/>
      <c r="D27338" s="294"/>
      <c r="E27338" s="294"/>
      <c r="F27338" s="294"/>
    </row>
    <row r="27339">
      <c r="A27339" s="294" t="s">
        <v>28124</v>
      </c>
      <c r="B27339" s="294"/>
      <c r="C27339" s="294"/>
      <c r="D27339" s="294"/>
      <c r="E27339" s="294"/>
      <c r="F27339" s="294"/>
    </row>
    <row r="27340">
      <c r="A27340" s="294" t="s">
        <v>20076</v>
      </c>
      <c r="B27340" s="294"/>
      <c r="C27340" s="294"/>
      <c r="D27340" s="294"/>
      <c r="E27340" s="294"/>
      <c r="F27340" s="294"/>
    </row>
    <row r="27341">
      <c r="A27341" s="294" t="s">
        <v>21672</v>
      </c>
      <c r="B27341" s="294"/>
      <c r="C27341" s="294"/>
      <c r="D27341" s="294"/>
      <c r="E27341" s="294"/>
      <c r="F27341" s="294"/>
    </row>
    <row r="27342">
      <c r="A27342" s="294" t="s">
        <v>35733</v>
      </c>
      <c r="B27342" s="294"/>
      <c r="C27342" s="294"/>
      <c r="D27342" s="294"/>
      <c r="E27342" s="294"/>
      <c r="F27342" s="294"/>
    </row>
    <row r="27343">
      <c r="A27343" s="294"/>
      <c r="B27343" s="294"/>
      <c r="C27343" s="294"/>
      <c r="D27343" s="294"/>
      <c r="E27343" s="294"/>
      <c r="F27343" s="294"/>
    </row>
    <row r="27344">
      <c r="A27344" s="294" t="s">
        <v>21315</v>
      </c>
      <c r="B27344" s="294"/>
      <c r="C27344" s="294"/>
      <c r="D27344" s="294"/>
      <c r="E27344" s="294"/>
      <c r="F27344" s="294"/>
    </row>
    <row r="27345">
      <c r="A27345" s="294"/>
      <c r="B27345" s="294"/>
      <c r="C27345" s="294"/>
      <c r="D27345" s="294"/>
      <c r="E27345" s="294"/>
      <c r="F27345" s="294"/>
    </row>
    <row r="27346">
      <c r="A27346" s="294" t="s">
        <v>38474</v>
      </c>
      <c r="B27346" s="294"/>
      <c r="C27346" s="294"/>
      <c r="D27346" s="294"/>
      <c r="E27346" s="294"/>
      <c r="F27346" s="294"/>
    </row>
    <row r="27347">
      <c r="A27347" s="294" t="s">
        <v>38475</v>
      </c>
      <c r="B27347" s="294"/>
      <c r="C27347" s="294"/>
      <c r="D27347" s="294"/>
      <c r="E27347" s="294"/>
      <c r="F27347" s="294"/>
    </row>
    <row r="27348">
      <c r="A27348" s="294" t="s">
        <v>38476</v>
      </c>
      <c r="B27348" s="294"/>
      <c r="C27348" s="294"/>
      <c r="D27348" s="294"/>
      <c r="E27348" s="294"/>
      <c r="F27348" s="294"/>
    </row>
    <row r="27349">
      <c r="A27349" s="294" t="s">
        <v>38477</v>
      </c>
      <c r="B27349" s="294"/>
      <c r="C27349" s="294"/>
      <c r="D27349" s="294"/>
      <c r="E27349" s="294"/>
      <c r="F27349" s="294"/>
    </row>
    <row r="27350">
      <c r="A27350" s="294" t="s">
        <v>38478</v>
      </c>
      <c r="B27350" s="294"/>
      <c r="C27350" s="294"/>
      <c r="D27350" s="294"/>
      <c r="E27350" s="294"/>
      <c r="F27350" s="294"/>
    </row>
    <row r="27351">
      <c r="A27351" s="294" t="s">
        <v>38479</v>
      </c>
      <c r="B27351" s="294"/>
      <c r="C27351" s="294"/>
      <c r="D27351" s="294"/>
      <c r="E27351" s="294"/>
      <c r="F27351" s="294"/>
    </row>
    <row r="27352">
      <c r="A27352" s="294" t="s">
        <v>38480</v>
      </c>
      <c r="B27352" s="294"/>
      <c r="C27352" s="294"/>
      <c r="D27352" s="294"/>
      <c r="E27352" s="294"/>
      <c r="F27352" s="294"/>
    </row>
    <row r="27353">
      <c r="A27353" s="294" t="s">
        <v>38481</v>
      </c>
      <c r="B27353" s="294"/>
      <c r="C27353" s="294"/>
      <c r="D27353" s="294"/>
      <c r="E27353" s="294"/>
      <c r="F27353" s="294"/>
    </row>
    <row r="27354">
      <c r="A27354" s="294" t="s">
        <v>38482</v>
      </c>
      <c r="B27354" s="294"/>
      <c r="C27354" s="294"/>
      <c r="D27354" s="294"/>
      <c r="E27354" s="294"/>
      <c r="F27354" s="294"/>
    </row>
    <row r="27355">
      <c r="A27355" s="294" t="s">
        <v>38483</v>
      </c>
      <c r="B27355" s="294"/>
      <c r="C27355" s="294"/>
      <c r="D27355" s="294"/>
      <c r="E27355" s="294"/>
      <c r="F27355" s="294"/>
    </row>
    <row r="27356">
      <c r="A27356" s="294" t="s">
        <v>38484</v>
      </c>
      <c r="B27356" s="294"/>
      <c r="C27356" s="294"/>
      <c r="D27356" s="294"/>
      <c r="E27356" s="294"/>
      <c r="F27356" s="294"/>
    </row>
    <row r="27357">
      <c r="A27357" s="294" t="s">
        <v>38485</v>
      </c>
      <c r="B27357" s="294"/>
      <c r="C27357" s="294"/>
      <c r="D27357" s="294"/>
      <c r="E27357" s="294"/>
      <c r="F27357" s="294"/>
    </row>
    <row r="27358">
      <c r="A27358" s="294" t="s">
        <v>38486</v>
      </c>
      <c r="B27358" s="294"/>
      <c r="C27358" s="294"/>
      <c r="D27358" s="294"/>
      <c r="E27358" s="294"/>
      <c r="F27358" s="294"/>
    </row>
    <row r="27359">
      <c r="A27359" s="294" t="s">
        <v>38487</v>
      </c>
      <c r="B27359" s="294"/>
      <c r="C27359" s="294"/>
      <c r="D27359" s="294"/>
      <c r="E27359" s="294"/>
      <c r="F27359" s="294"/>
    </row>
    <row r="27360">
      <c r="A27360" s="294" t="s">
        <v>38488</v>
      </c>
      <c r="B27360" s="294"/>
      <c r="C27360" s="294"/>
      <c r="D27360" s="294"/>
      <c r="E27360" s="294"/>
      <c r="F27360" s="294"/>
    </row>
    <row r="27361">
      <c r="A27361" s="294"/>
      <c r="B27361" s="294"/>
      <c r="C27361" s="294"/>
      <c r="D27361" s="294"/>
      <c r="E27361" s="294"/>
      <c r="F27361" s="294"/>
    </row>
    <row r="27362">
      <c r="A27362" s="294"/>
      <c r="B27362" s="294"/>
      <c r="C27362" s="294"/>
      <c r="D27362" s="294"/>
      <c r="E27362" s="294"/>
      <c r="F27362" s="294"/>
    </row>
    <row r="27363">
      <c r="A27363" s="294"/>
      <c r="B27363" s="294"/>
      <c r="C27363" s="294"/>
      <c r="D27363" s="294"/>
      <c r="E27363" s="294"/>
      <c r="F27363" s="294"/>
    </row>
    <row r="27364">
      <c r="A27364" s="294"/>
      <c r="B27364" s="294"/>
      <c r="C27364" s="294"/>
      <c r="D27364" s="294"/>
      <c r="E27364" s="294"/>
      <c r="F27364" s="294"/>
    </row>
    <row r="27365">
      <c r="A27365" s="294"/>
      <c r="B27365" s="294"/>
      <c r="C27365" s="294"/>
      <c r="D27365" s="294"/>
      <c r="E27365" s="294"/>
      <c r="F27365" s="294"/>
    </row>
    <row r="27366">
      <c r="A27366" s="294" t="s">
        <v>38489</v>
      </c>
      <c r="B27366" s="294"/>
      <c r="C27366" s="294"/>
      <c r="D27366" s="294"/>
      <c r="E27366" s="294"/>
      <c r="F27366" s="294"/>
    </row>
    <row r="27367">
      <c r="A27367" s="294"/>
      <c r="B27367" s="294"/>
      <c r="C27367" s="294"/>
      <c r="D27367" s="294"/>
      <c r="E27367" s="294"/>
      <c r="F27367" s="294"/>
    </row>
    <row r="27368">
      <c r="A27368" s="294" t="s">
        <v>38490</v>
      </c>
      <c r="B27368" s="294"/>
      <c r="C27368" s="294"/>
      <c r="D27368" s="294"/>
      <c r="E27368" s="294"/>
      <c r="F27368" s="294"/>
    </row>
    <row r="27369">
      <c r="A27369" s="294" t="s">
        <v>38491</v>
      </c>
      <c r="B27369" s="294"/>
      <c r="C27369" s="294"/>
      <c r="D27369" s="294"/>
      <c r="E27369" s="294"/>
      <c r="F27369" s="294"/>
    </row>
    <row r="27370">
      <c r="A27370" s="294" t="s">
        <v>38492</v>
      </c>
      <c r="B27370" s="294"/>
      <c r="C27370" s="294"/>
      <c r="D27370" s="294"/>
      <c r="E27370" s="294"/>
      <c r="F27370" s="294"/>
    </row>
    <row r="27371">
      <c r="A27371" s="294" t="s">
        <v>38493</v>
      </c>
      <c r="B27371" s="294"/>
      <c r="C27371" s="294"/>
      <c r="D27371" s="294"/>
      <c r="E27371" s="294"/>
      <c r="F27371" s="294"/>
    </row>
    <row r="27372">
      <c r="A27372" s="294" t="s">
        <v>38494</v>
      </c>
      <c r="B27372" s="294"/>
      <c r="C27372" s="294"/>
      <c r="D27372" s="294"/>
      <c r="E27372" s="294"/>
      <c r="F27372" s="294"/>
    </row>
    <row r="27373">
      <c r="A27373" s="294" t="s">
        <v>38495</v>
      </c>
      <c r="B27373" s="294"/>
      <c r="C27373" s="294"/>
      <c r="D27373" s="294"/>
      <c r="E27373" s="294"/>
      <c r="F27373" s="294"/>
    </row>
    <row r="27374">
      <c r="A27374" s="294" t="s">
        <v>38496</v>
      </c>
      <c r="B27374" s="294"/>
      <c r="C27374" s="294"/>
      <c r="D27374" s="294"/>
      <c r="E27374" s="294"/>
      <c r="F27374" s="294"/>
    </row>
    <row r="27375">
      <c r="A27375" s="294" t="s">
        <v>38497</v>
      </c>
      <c r="B27375" s="294"/>
      <c r="C27375" s="294"/>
      <c r="D27375" s="294"/>
      <c r="E27375" s="294"/>
      <c r="F27375" s="294"/>
    </row>
    <row r="27376">
      <c r="A27376" s="294" t="s">
        <v>38498</v>
      </c>
      <c r="B27376" s="294"/>
      <c r="C27376" s="294"/>
      <c r="D27376" s="294"/>
      <c r="E27376" s="294"/>
      <c r="F27376" s="294"/>
    </row>
    <row r="27377">
      <c r="A27377" s="294" t="s">
        <v>38499</v>
      </c>
      <c r="B27377" s="294"/>
      <c r="C27377" s="294"/>
      <c r="D27377" s="294"/>
      <c r="E27377" s="294"/>
      <c r="F27377" s="294"/>
    </row>
    <row r="27378">
      <c r="A27378" s="294" t="s">
        <v>38500</v>
      </c>
      <c r="B27378" s="294"/>
      <c r="C27378" s="294"/>
      <c r="D27378" s="294"/>
      <c r="E27378" s="294"/>
      <c r="F27378" s="294"/>
    </row>
    <row r="27379">
      <c r="A27379" s="294" t="s">
        <v>38501</v>
      </c>
      <c r="B27379" s="294"/>
      <c r="C27379" s="294"/>
      <c r="D27379" s="294"/>
      <c r="E27379" s="294"/>
      <c r="F27379" s="294"/>
    </row>
    <row r="27380">
      <c r="A27380" s="294" t="s">
        <v>38502</v>
      </c>
      <c r="B27380" s="294"/>
      <c r="C27380" s="294"/>
      <c r="D27380" s="294"/>
      <c r="E27380" s="294"/>
      <c r="F27380" s="294"/>
    </row>
    <row r="27381">
      <c r="A27381" s="294"/>
      <c r="B27381" s="294"/>
      <c r="C27381" s="294"/>
      <c r="D27381" s="294"/>
      <c r="E27381" s="294"/>
      <c r="F27381" s="294"/>
    </row>
    <row r="27382">
      <c r="A27382" s="294" t="s">
        <v>22663</v>
      </c>
      <c r="B27382" s="294"/>
      <c r="C27382" s="294"/>
      <c r="D27382" s="294"/>
      <c r="E27382" s="294"/>
      <c r="F27382" s="294"/>
    </row>
    <row r="27383">
      <c r="A27383" s="294"/>
      <c r="B27383" s="294"/>
      <c r="C27383" s="294"/>
      <c r="D27383" s="294"/>
      <c r="E27383" s="294"/>
      <c r="F27383" s="294"/>
    </row>
    <row r="27384">
      <c r="A27384" s="294" t="s">
        <v>38503</v>
      </c>
      <c r="B27384" s="294"/>
      <c r="C27384" s="294"/>
      <c r="D27384" s="294"/>
      <c r="E27384" s="294"/>
      <c r="F27384" s="294"/>
    </row>
    <row r="27385">
      <c r="A27385" s="294" t="s">
        <v>38504</v>
      </c>
      <c r="B27385" s="294"/>
      <c r="C27385" s="294"/>
      <c r="D27385" s="294"/>
      <c r="E27385" s="294"/>
      <c r="F27385" s="294"/>
    </row>
    <row r="27386">
      <c r="A27386" s="294" t="s">
        <v>38505</v>
      </c>
      <c r="B27386" s="294"/>
      <c r="C27386" s="294"/>
      <c r="D27386" s="294"/>
      <c r="E27386" s="294"/>
      <c r="F27386" s="294"/>
    </row>
    <row r="27387">
      <c r="A27387" s="294" t="s">
        <v>38506</v>
      </c>
      <c r="B27387" s="294"/>
      <c r="C27387" s="294"/>
      <c r="D27387" s="294"/>
      <c r="E27387" s="294"/>
      <c r="F27387" s="294"/>
    </row>
    <row r="27388">
      <c r="A27388" s="294" t="s">
        <v>38507</v>
      </c>
      <c r="B27388" s="294"/>
      <c r="C27388" s="294"/>
      <c r="D27388" s="294"/>
      <c r="E27388" s="294"/>
      <c r="F27388" s="294"/>
    </row>
    <row r="27389">
      <c r="A27389" s="294" t="s">
        <v>38508</v>
      </c>
      <c r="B27389" s="294"/>
      <c r="C27389" s="294"/>
      <c r="D27389" s="294"/>
      <c r="E27389" s="294"/>
      <c r="F27389" s="294"/>
    </row>
    <row r="27390">
      <c r="A27390" s="294" t="s">
        <v>38509</v>
      </c>
      <c r="B27390" s="294"/>
      <c r="C27390" s="294"/>
      <c r="D27390" s="294"/>
      <c r="E27390" s="294"/>
      <c r="F27390" s="294"/>
    </row>
    <row r="27391">
      <c r="A27391" s="294"/>
      <c r="B27391" s="294"/>
      <c r="C27391" s="294"/>
      <c r="D27391" s="294"/>
      <c r="E27391" s="294"/>
      <c r="F27391" s="294"/>
    </row>
    <row r="27392">
      <c r="A27392" s="294" t="s">
        <v>22572</v>
      </c>
      <c r="B27392" s="294"/>
      <c r="C27392" s="294"/>
      <c r="D27392" s="294"/>
      <c r="E27392" s="294"/>
      <c r="F27392" s="294"/>
    </row>
    <row r="27393">
      <c r="A27393" s="294" t="s">
        <v>23322</v>
      </c>
      <c r="B27393" s="294"/>
      <c r="C27393" s="294"/>
      <c r="D27393" s="294"/>
      <c r="E27393" s="294"/>
      <c r="F27393" s="294"/>
    </row>
    <row r="27394">
      <c r="A27394" s="294"/>
      <c r="B27394" s="294"/>
      <c r="C27394" s="294"/>
      <c r="D27394" s="294"/>
      <c r="E27394" s="294"/>
      <c r="F27394" s="294"/>
    </row>
    <row r="27395">
      <c r="A27395" s="294" t="s">
        <v>38510</v>
      </c>
      <c r="B27395" s="294"/>
      <c r="C27395" s="294"/>
      <c r="D27395" s="294"/>
      <c r="E27395" s="294"/>
      <c r="F27395" s="294"/>
    </row>
    <row r="27396">
      <c r="A27396" s="294" t="s">
        <v>38511</v>
      </c>
      <c r="B27396" s="294"/>
      <c r="C27396" s="294"/>
      <c r="D27396" s="294"/>
      <c r="E27396" s="294"/>
      <c r="F27396" s="294"/>
    </row>
    <row r="27397">
      <c r="A27397" s="294" t="s">
        <v>38512</v>
      </c>
      <c r="B27397" s="294"/>
      <c r="C27397" s="294"/>
      <c r="D27397" s="294"/>
      <c r="E27397" s="294"/>
      <c r="F27397" s="294"/>
    </row>
    <row r="27398">
      <c r="A27398" s="294" t="s">
        <v>38513</v>
      </c>
      <c r="B27398" s="294"/>
      <c r="C27398" s="294"/>
      <c r="D27398" s="294"/>
      <c r="E27398" s="294"/>
      <c r="F27398" s="294"/>
    </row>
    <row r="27399">
      <c r="A27399" s="294" t="s">
        <v>23540</v>
      </c>
      <c r="B27399" s="294"/>
      <c r="C27399" s="294"/>
      <c r="D27399" s="294"/>
      <c r="E27399" s="294"/>
      <c r="F27399" s="294"/>
    </row>
    <row r="27400">
      <c r="A27400" s="294" t="s">
        <v>38514</v>
      </c>
      <c r="B27400" s="294"/>
      <c r="C27400" s="294"/>
      <c r="D27400" s="294"/>
      <c r="E27400" s="294"/>
      <c r="F27400" s="294"/>
    </row>
    <row r="27401">
      <c r="A27401" s="294" t="str">
        <f>ARRAY_CONSTRAIN(ARRAYFORMULA(-Nasya and dhūmapāna with vāta-hara dravyas), 1, 1)</f>
        <v>#ERROR!</v>
      </c>
      <c r="B27401" s="294"/>
      <c r="C27401" s="294"/>
      <c r="D27401" s="294"/>
      <c r="E27401" s="294"/>
      <c r="F27401" s="294"/>
    </row>
    <row r="27402">
      <c r="A27402" s="294"/>
      <c r="B27402" s="294"/>
      <c r="C27402" s="294"/>
      <c r="D27402" s="294"/>
      <c r="E27402" s="294"/>
      <c r="F27402" s="294"/>
    </row>
    <row r="27403">
      <c r="A27403" s="294" t="s">
        <v>22397</v>
      </c>
      <c r="B27403" s="294"/>
      <c r="C27403" s="294"/>
      <c r="D27403" s="294"/>
      <c r="E27403" s="294"/>
      <c r="F27403" s="294"/>
    </row>
    <row r="27404">
      <c r="A27404" s="294"/>
      <c r="B27404" s="294"/>
      <c r="C27404" s="294"/>
      <c r="D27404" s="294"/>
      <c r="E27404" s="294"/>
      <c r="F27404" s="294"/>
    </row>
    <row r="27405">
      <c r="A27405" s="294" t="s">
        <v>38515</v>
      </c>
      <c r="B27405" s="294"/>
      <c r="C27405" s="294"/>
      <c r="D27405" s="294"/>
      <c r="E27405" s="294"/>
      <c r="F27405" s="294"/>
    </row>
    <row r="27406">
      <c r="A27406" s="294" t="s">
        <v>38516</v>
      </c>
      <c r="B27406" s="294"/>
      <c r="C27406" s="294"/>
      <c r="D27406" s="294"/>
      <c r="E27406" s="294"/>
      <c r="F27406" s="294"/>
    </row>
    <row r="27407">
      <c r="A27407" s="294" t="s">
        <v>34749</v>
      </c>
      <c r="B27407" s="294"/>
      <c r="C27407" s="294"/>
      <c r="D27407" s="294"/>
      <c r="E27407" s="294"/>
      <c r="F27407" s="294"/>
    </row>
    <row r="27408">
      <c r="A27408" s="294" t="s">
        <v>38517</v>
      </c>
      <c r="B27408" s="294"/>
      <c r="C27408" s="294"/>
      <c r="D27408" s="294"/>
      <c r="E27408" s="294"/>
      <c r="F27408" s="294"/>
    </row>
    <row r="27409">
      <c r="A27409" s="294" t="s">
        <v>25071</v>
      </c>
      <c r="B27409" s="294"/>
      <c r="C27409" s="294"/>
      <c r="D27409" s="294"/>
      <c r="E27409" s="294"/>
      <c r="F27409" s="294"/>
    </row>
    <row r="27410">
      <c r="A27410" s="294" t="s">
        <v>38518</v>
      </c>
      <c r="B27410" s="294"/>
      <c r="C27410" s="294"/>
      <c r="D27410" s="294"/>
      <c r="E27410" s="294"/>
      <c r="F27410" s="294"/>
    </row>
    <row r="27411">
      <c r="A27411" s="294" t="s">
        <v>38519</v>
      </c>
      <c r="B27411" s="294"/>
      <c r="C27411" s="294"/>
      <c r="D27411" s="294"/>
      <c r="E27411" s="294"/>
      <c r="F27411" s="294"/>
    </row>
    <row r="27412">
      <c r="A27412" s="294"/>
      <c r="B27412" s="294"/>
      <c r="C27412" s="294"/>
      <c r="D27412" s="294"/>
      <c r="E27412" s="294"/>
      <c r="F27412" s="294"/>
    </row>
    <row r="27413">
      <c r="A27413" s="294" t="s">
        <v>38520</v>
      </c>
      <c r="B27413" s="294"/>
      <c r="C27413" s="294"/>
      <c r="D27413" s="294"/>
      <c r="E27413" s="294"/>
      <c r="F27413" s="294"/>
    </row>
    <row r="27414">
      <c r="A27414" s="294"/>
      <c r="B27414" s="294"/>
      <c r="C27414" s="294"/>
      <c r="D27414" s="294"/>
      <c r="E27414" s="294"/>
      <c r="F27414" s="294"/>
    </row>
    <row r="27415">
      <c r="A27415" s="294" t="s">
        <v>25056</v>
      </c>
      <c r="B27415" s="294"/>
      <c r="C27415" s="294"/>
      <c r="D27415" s="294"/>
      <c r="E27415" s="294"/>
      <c r="F27415" s="294"/>
    </row>
    <row r="27416">
      <c r="A27416" s="294" t="s">
        <v>38521</v>
      </c>
      <c r="B27416" s="294"/>
      <c r="C27416" s="294"/>
      <c r="D27416" s="294"/>
      <c r="E27416" s="294"/>
      <c r="F27416" s="294"/>
    </row>
    <row r="27417">
      <c r="A27417" s="294" t="s">
        <v>38522</v>
      </c>
      <c r="B27417" s="294"/>
      <c r="C27417" s="294"/>
      <c r="D27417" s="294"/>
      <c r="E27417" s="294"/>
      <c r="F27417" s="294"/>
    </row>
    <row r="27418">
      <c r="A27418" s="294" t="s">
        <v>38523</v>
      </c>
      <c r="B27418" s="294"/>
      <c r="C27418" s="294"/>
      <c r="D27418" s="294"/>
      <c r="E27418" s="294"/>
      <c r="F27418" s="294"/>
    </row>
    <row r="27419">
      <c r="A27419" s="294" t="s">
        <v>36480</v>
      </c>
      <c r="B27419" s="294"/>
      <c r="C27419" s="294"/>
      <c r="D27419" s="294"/>
      <c r="E27419" s="294"/>
      <c r="F27419" s="294"/>
    </row>
    <row r="27420">
      <c r="A27420" s="294" t="s">
        <v>38524</v>
      </c>
      <c r="B27420" s="294"/>
      <c r="C27420" s="294"/>
      <c r="D27420" s="294"/>
      <c r="E27420" s="294"/>
      <c r="F27420" s="294"/>
    </row>
    <row r="27421">
      <c r="A27421" s="294" t="s">
        <v>38525</v>
      </c>
      <c r="B27421" s="294"/>
      <c r="C27421" s="294"/>
      <c r="D27421" s="294"/>
      <c r="E27421" s="294"/>
      <c r="F27421" s="294"/>
    </row>
    <row r="27422">
      <c r="A27422" s="294" t="s">
        <v>38526</v>
      </c>
      <c r="B27422" s="294"/>
      <c r="C27422" s="294"/>
      <c r="D27422" s="294"/>
      <c r="E27422" s="294"/>
      <c r="F27422" s="294"/>
    </row>
    <row r="27423">
      <c r="A27423" s="294" t="s">
        <v>38527</v>
      </c>
      <c r="B27423" s="294"/>
      <c r="C27423" s="294"/>
      <c r="D27423" s="294"/>
      <c r="E27423" s="294"/>
      <c r="F27423" s="294"/>
    </row>
    <row r="27424">
      <c r="A27424" s="294" t="s">
        <v>38528</v>
      </c>
      <c r="B27424" s="294"/>
      <c r="C27424" s="294"/>
      <c r="D27424" s="294"/>
      <c r="E27424" s="294"/>
      <c r="F27424" s="294"/>
    </row>
    <row r="27425">
      <c r="A27425" s="294" t="s">
        <v>38529</v>
      </c>
      <c r="B27425" s="294"/>
      <c r="C27425" s="294"/>
      <c r="D27425" s="294"/>
      <c r="E27425" s="294"/>
      <c r="F27425" s="294"/>
    </row>
    <row r="27426">
      <c r="A27426" s="294" t="s">
        <v>38530</v>
      </c>
      <c r="B27426" s="294"/>
      <c r="C27426" s="294"/>
      <c r="D27426" s="294"/>
      <c r="E27426" s="294"/>
      <c r="F27426" s="294"/>
    </row>
    <row r="27427">
      <c r="A27427" s="294" t="s">
        <v>38531</v>
      </c>
      <c r="B27427" s="294"/>
      <c r="C27427" s="294"/>
      <c r="D27427" s="294"/>
      <c r="E27427" s="294"/>
      <c r="F27427" s="294"/>
    </row>
    <row r="27428">
      <c r="A27428" s="294" t="s">
        <v>36480</v>
      </c>
      <c r="B27428" s="294"/>
      <c r="C27428" s="294"/>
      <c r="D27428" s="294"/>
      <c r="E27428" s="294"/>
      <c r="F27428" s="294"/>
    </row>
    <row r="27429">
      <c r="A27429" s="294" t="s">
        <v>38532</v>
      </c>
      <c r="B27429" s="294"/>
      <c r="C27429" s="294"/>
      <c r="D27429" s="294"/>
      <c r="E27429" s="294"/>
      <c r="F27429" s="294"/>
    </row>
    <row r="27430">
      <c r="A27430" s="294" t="s">
        <v>38533</v>
      </c>
      <c r="B27430" s="294"/>
      <c r="C27430" s="294"/>
      <c r="D27430" s="294"/>
      <c r="E27430" s="294"/>
      <c r="F27430" s="294"/>
    </row>
    <row r="27431">
      <c r="A27431" s="294" t="s">
        <v>38534</v>
      </c>
      <c r="B27431" s="294"/>
      <c r="C27431" s="294"/>
      <c r="D27431" s="294"/>
      <c r="E27431" s="294"/>
      <c r="F27431" s="294"/>
    </row>
    <row r="27432">
      <c r="A27432" s="294" t="s">
        <v>38535</v>
      </c>
      <c r="B27432" s="294"/>
      <c r="C27432" s="294"/>
      <c r="D27432" s="294"/>
      <c r="E27432" s="294"/>
      <c r="F27432" s="294"/>
    </row>
    <row r="27433">
      <c r="A27433" s="294" t="s">
        <v>38536</v>
      </c>
      <c r="B27433" s="294"/>
      <c r="C27433" s="294"/>
      <c r="D27433" s="294"/>
      <c r="E27433" s="294"/>
      <c r="F27433" s="294"/>
    </row>
    <row r="27434">
      <c r="A27434" s="294" t="s">
        <v>25239</v>
      </c>
      <c r="B27434" s="294"/>
      <c r="C27434" s="294"/>
      <c r="D27434" s="294"/>
      <c r="E27434" s="294"/>
      <c r="F27434" s="294"/>
    </row>
    <row r="27435">
      <c r="A27435" s="294" t="s">
        <v>38537</v>
      </c>
      <c r="B27435" s="294"/>
      <c r="C27435" s="294"/>
      <c r="D27435" s="294"/>
      <c r="E27435" s="294"/>
      <c r="F27435" s="294"/>
    </row>
    <row r="27436">
      <c r="A27436" s="294" t="s">
        <v>38538</v>
      </c>
      <c r="B27436" s="294"/>
      <c r="C27436" s="294"/>
      <c r="D27436" s="294"/>
      <c r="E27436" s="294"/>
      <c r="F27436" s="294"/>
    </row>
    <row r="27437">
      <c r="A27437" s="294" t="s">
        <v>34427</v>
      </c>
      <c r="B27437" s="294"/>
      <c r="C27437" s="294"/>
      <c r="D27437" s="294"/>
      <c r="E27437" s="294"/>
      <c r="F27437" s="294"/>
    </row>
    <row r="27438">
      <c r="A27438" s="294" t="s">
        <v>38539</v>
      </c>
      <c r="B27438" s="294"/>
      <c r="C27438" s="294"/>
      <c r="D27438" s="294"/>
      <c r="E27438" s="294"/>
      <c r="F27438" s="294"/>
    </row>
    <row r="27439">
      <c r="A27439" s="294" t="s">
        <v>38540</v>
      </c>
      <c r="B27439" s="294"/>
      <c r="C27439" s="294"/>
      <c r="D27439" s="294"/>
      <c r="E27439" s="294"/>
      <c r="F27439" s="294"/>
    </row>
    <row r="27440">
      <c r="A27440" s="294" t="s">
        <v>38541</v>
      </c>
      <c r="B27440" s="294"/>
      <c r="C27440" s="294"/>
      <c r="D27440" s="294"/>
      <c r="E27440" s="294"/>
      <c r="F27440" s="294"/>
    </row>
    <row r="27441">
      <c r="A27441" s="294" t="s">
        <v>38542</v>
      </c>
      <c r="B27441" s="294"/>
      <c r="C27441" s="294"/>
      <c r="D27441" s="294"/>
      <c r="E27441" s="294"/>
      <c r="F27441" s="294"/>
    </row>
    <row r="27442">
      <c r="A27442" s="294" t="s">
        <v>38543</v>
      </c>
      <c r="B27442" s="294"/>
      <c r="C27442" s="294"/>
      <c r="D27442" s="294"/>
      <c r="E27442" s="294"/>
      <c r="F27442" s="294"/>
    </row>
    <row r="27443">
      <c r="A27443" s="294" t="s">
        <v>38544</v>
      </c>
      <c r="B27443" s="294"/>
      <c r="C27443" s="294"/>
      <c r="D27443" s="294"/>
      <c r="E27443" s="294"/>
      <c r="F27443" s="294"/>
    </row>
    <row r="27444">
      <c r="A27444" s="294" t="s">
        <v>35799</v>
      </c>
      <c r="B27444" s="294"/>
      <c r="C27444" s="294"/>
      <c r="D27444" s="294"/>
      <c r="E27444" s="294"/>
      <c r="F27444" s="294"/>
    </row>
    <row r="27445">
      <c r="A27445" s="294"/>
      <c r="B27445" s="294"/>
      <c r="C27445" s="294"/>
      <c r="D27445" s="294"/>
      <c r="E27445" s="294"/>
      <c r="F27445" s="294"/>
    </row>
    <row r="27446">
      <c r="A27446" s="294"/>
      <c r="B27446" s="294"/>
      <c r="C27446" s="294"/>
      <c r="D27446" s="294"/>
      <c r="E27446" s="294"/>
      <c r="F27446" s="294"/>
    </row>
    <row r="27447">
      <c r="A27447" s="294" t="s">
        <v>28124</v>
      </c>
      <c r="B27447" s="294"/>
      <c r="C27447" s="294"/>
      <c r="D27447" s="294"/>
      <c r="E27447" s="294"/>
      <c r="F27447" s="294"/>
    </row>
    <row r="27448">
      <c r="A27448" s="294" t="s">
        <v>38545</v>
      </c>
      <c r="B27448" s="294"/>
      <c r="C27448" s="294"/>
      <c r="D27448" s="294"/>
      <c r="E27448" s="294"/>
      <c r="F27448" s="294"/>
    </row>
    <row r="27449">
      <c r="A27449" s="294" t="s">
        <v>38546</v>
      </c>
      <c r="B27449" s="294"/>
      <c r="C27449" s="294"/>
      <c r="D27449" s="294"/>
      <c r="E27449" s="294"/>
      <c r="F27449" s="294"/>
    </row>
    <row r="27450">
      <c r="A27450" s="294" t="s">
        <v>21618</v>
      </c>
      <c r="B27450" s="294"/>
      <c r="C27450" s="294"/>
      <c r="D27450" s="294"/>
      <c r="E27450" s="294"/>
      <c r="F27450" s="294"/>
    </row>
    <row r="27451">
      <c r="A27451" s="294" t="s">
        <v>38547</v>
      </c>
      <c r="B27451" s="294"/>
      <c r="C27451" s="294"/>
      <c r="D27451" s="294"/>
      <c r="E27451" s="294"/>
      <c r="F27451" s="294"/>
    </row>
    <row r="27452">
      <c r="A27452" s="294"/>
      <c r="B27452" s="294"/>
      <c r="C27452" s="294"/>
      <c r="D27452" s="294"/>
      <c r="E27452" s="294"/>
      <c r="F27452" s="294"/>
    </row>
    <row r="27453">
      <c r="A27453" s="294" t="s">
        <v>38548</v>
      </c>
      <c r="B27453" s="294"/>
      <c r="C27453" s="294"/>
      <c r="D27453" s="294"/>
      <c r="E27453" s="294"/>
      <c r="F27453" s="294"/>
    </row>
    <row r="27454">
      <c r="A27454" s="294" t="s">
        <v>23459</v>
      </c>
      <c r="B27454" s="294"/>
      <c r="C27454" s="294"/>
      <c r="D27454" s="294"/>
      <c r="E27454" s="294"/>
      <c r="F27454" s="294"/>
    </row>
    <row r="27455">
      <c r="A27455" s="294"/>
      <c r="B27455" s="294"/>
      <c r="C27455" s="294"/>
      <c r="D27455" s="294"/>
      <c r="E27455" s="294"/>
      <c r="F27455" s="294"/>
    </row>
    <row r="27456">
      <c r="A27456" s="294" t="s">
        <v>38549</v>
      </c>
      <c r="B27456" s="294"/>
      <c r="C27456" s="294"/>
      <c r="D27456" s="294"/>
      <c r="E27456" s="294"/>
      <c r="F27456" s="294"/>
    </row>
    <row r="27457">
      <c r="A27457" s="294" t="s">
        <v>38550</v>
      </c>
      <c r="B27457" s="294"/>
      <c r="C27457" s="294"/>
      <c r="D27457" s="294"/>
      <c r="E27457" s="294"/>
      <c r="F27457" s="294"/>
    </row>
    <row r="27458">
      <c r="A27458" s="294" t="s">
        <v>38551</v>
      </c>
      <c r="B27458" s="294"/>
      <c r="C27458" s="294"/>
      <c r="D27458" s="294"/>
      <c r="E27458" s="294"/>
      <c r="F27458" s="294"/>
    </row>
    <row r="27459">
      <c r="A27459" s="294" t="s">
        <v>38552</v>
      </c>
      <c r="B27459" s="294"/>
      <c r="C27459" s="294"/>
      <c r="D27459" s="294"/>
      <c r="E27459" s="294"/>
      <c r="F27459" s="294"/>
    </row>
    <row r="27460">
      <c r="A27460" s="294" t="s">
        <v>38553</v>
      </c>
      <c r="B27460" s="294"/>
      <c r="C27460" s="294"/>
      <c r="D27460" s="294"/>
      <c r="E27460" s="294"/>
      <c r="F27460" s="294"/>
    </row>
    <row r="27461">
      <c r="A27461" s="294"/>
      <c r="B27461" s="294"/>
      <c r="C27461" s="294"/>
      <c r="D27461" s="294"/>
      <c r="E27461" s="294"/>
      <c r="F27461" s="294"/>
    </row>
    <row r="27462">
      <c r="A27462" s="294" t="s">
        <v>38554</v>
      </c>
      <c r="B27462" s="294"/>
      <c r="C27462" s="294"/>
      <c r="D27462" s="294"/>
      <c r="E27462" s="294"/>
      <c r="F27462" s="294"/>
    </row>
    <row r="27463">
      <c r="A27463" s="294"/>
      <c r="B27463" s="294"/>
      <c r="C27463" s="294"/>
      <c r="D27463" s="294"/>
      <c r="E27463" s="294"/>
      <c r="F27463" s="294"/>
    </row>
    <row r="27464">
      <c r="A27464" s="294" t="s">
        <v>38555</v>
      </c>
      <c r="B27464" s="294"/>
      <c r="C27464" s="294"/>
      <c r="D27464" s="294"/>
      <c r="E27464" s="294"/>
      <c r="F27464" s="294"/>
    </row>
    <row r="27465">
      <c r="A27465" s="294" t="s">
        <v>38556</v>
      </c>
      <c r="B27465" s="294"/>
      <c r="C27465" s="294"/>
      <c r="D27465" s="294"/>
      <c r="E27465" s="294"/>
      <c r="F27465" s="294"/>
    </row>
    <row r="27466">
      <c r="A27466" s="294" t="s">
        <v>38557</v>
      </c>
      <c r="B27466" s="294"/>
      <c r="C27466" s="294"/>
      <c r="D27466" s="294"/>
      <c r="E27466" s="294"/>
      <c r="F27466" s="294"/>
    </row>
    <row r="27467">
      <c r="A27467" s="294" t="s">
        <v>38558</v>
      </c>
      <c r="B27467" s="294"/>
      <c r="C27467" s="294"/>
      <c r="D27467" s="294"/>
      <c r="E27467" s="294"/>
      <c r="F27467" s="294"/>
    </row>
    <row r="27468">
      <c r="A27468" s="294"/>
      <c r="B27468" s="294"/>
      <c r="C27468" s="294"/>
      <c r="D27468" s="294"/>
      <c r="E27468" s="294"/>
      <c r="F27468" s="294"/>
    </row>
    <row r="27469">
      <c r="A27469" s="294" t="s">
        <v>38559</v>
      </c>
      <c r="B27469" s="294"/>
      <c r="C27469" s="294"/>
      <c r="D27469" s="294"/>
      <c r="E27469" s="294"/>
      <c r="F27469" s="294"/>
    </row>
    <row r="27470">
      <c r="A27470" s="294"/>
      <c r="B27470" s="294"/>
      <c r="C27470" s="294"/>
      <c r="D27470" s="294"/>
      <c r="E27470" s="294"/>
      <c r="F27470" s="294"/>
    </row>
    <row r="27471">
      <c r="A27471" s="294" t="s">
        <v>38560</v>
      </c>
      <c r="B27471" s="294"/>
      <c r="C27471" s="294"/>
      <c r="D27471" s="294"/>
      <c r="E27471" s="294"/>
      <c r="F27471" s="294"/>
    </row>
    <row r="27472">
      <c r="A27472" s="294" t="s">
        <v>38561</v>
      </c>
      <c r="B27472" s="294"/>
      <c r="C27472" s="294"/>
      <c r="D27472" s="294"/>
      <c r="E27472" s="294"/>
      <c r="F27472" s="294"/>
    </row>
    <row r="27473">
      <c r="A27473" s="294" t="s">
        <v>38562</v>
      </c>
      <c r="B27473" s="294"/>
      <c r="C27473" s="294"/>
      <c r="D27473" s="294"/>
      <c r="E27473" s="294"/>
      <c r="F27473" s="294"/>
    </row>
    <row r="27474">
      <c r="A27474" s="294" t="s">
        <v>38563</v>
      </c>
      <c r="B27474" s="294"/>
      <c r="C27474" s="294"/>
      <c r="D27474" s="294"/>
      <c r="E27474" s="294"/>
      <c r="F27474" s="294"/>
    </row>
    <row r="27475">
      <c r="A27475" s="294" t="s">
        <v>38564</v>
      </c>
      <c r="B27475" s="294"/>
      <c r="C27475" s="294"/>
      <c r="D27475" s="294"/>
      <c r="E27475" s="294"/>
      <c r="F27475" s="294"/>
    </row>
    <row r="27476">
      <c r="A27476" s="294"/>
      <c r="B27476" s="294"/>
      <c r="C27476" s="294"/>
      <c r="D27476" s="294"/>
      <c r="E27476" s="294"/>
      <c r="F27476" s="294"/>
    </row>
    <row r="27477">
      <c r="A27477" s="294"/>
      <c r="B27477" s="294"/>
      <c r="C27477" s="294"/>
      <c r="D27477" s="294"/>
      <c r="E27477" s="294"/>
      <c r="F27477" s="294"/>
    </row>
    <row r="27478">
      <c r="A27478" s="294" t="s">
        <v>21401</v>
      </c>
      <c r="B27478" s="294"/>
      <c r="C27478" s="294"/>
      <c r="D27478" s="294"/>
      <c r="E27478" s="294"/>
      <c r="F27478" s="294"/>
    </row>
    <row r="27479">
      <c r="A27479" s="294"/>
      <c r="B27479" s="294"/>
      <c r="C27479" s="294"/>
      <c r="D27479" s="294"/>
      <c r="E27479" s="294"/>
      <c r="F27479" s="294"/>
    </row>
    <row r="27480">
      <c r="A27480" s="294" t="s">
        <v>38565</v>
      </c>
      <c r="B27480" s="294"/>
      <c r="C27480" s="294"/>
      <c r="D27480" s="294"/>
      <c r="E27480" s="294"/>
      <c r="F27480" s="294"/>
    </row>
    <row r="27481">
      <c r="A27481" s="294" t="s">
        <v>38566</v>
      </c>
      <c r="B27481" s="294"/>
      <c r="C27481" s="294"/>
      <c r="D27481" s="294"/>
      <c r="E27481" s="294"/>
      <c r="F27481" s="294"/>
    </row>
    <row r="27482">
      <c r="A27482" s="294" t="s">
        <v>36722</v>
      </c>
      <c r="B27482" s="294"/>
      <c r="C27482" s="294"/>
      <c r="D27482" s="294"/>
      <c r="E27482" s="294"/>
      <c r="F27482" s="294"/>
    </row>
    <row r="27483">
      <c r="A27483" s="294" t="s">
        <v>38567</v>
      </c>
      <c r="B27483" s="294"/>
      <c r="C27483" s="294"/>
      <c r="D27483" s="294"/>
      <c r="E27483" s="294"/>
      <c r="F27483" s="294"/>
    </row>
    <row r="27484">
      <c r="A27484" s="294" t="s">
        <v>38568</v>
      </c>
      <c r="B27484" s="294"/>
      <c r="C27484" s="294"/>
      <c r="D27484" s="294"/>
      <c r="E27484" s="294"/>
      <c r="F27484" s="294"/>
    </row>
    <row r="27485">
      <c r="A27485" s="294" t="s">
        <v>38569</v>
      </c>
      <c r="B27485" s="294"/>
      <c r="C27485" s="294"/>
      <c r="D27485" s="294"/>
      <c r="E27485" s="294"/>
      <c r="F27485" s="294"/>
    </row>
    <row r="27486">
      <c r="A27486" s="294" t="s">
        <v>38570</v>
      </c>
      <c r="B27486" s="294"/>
      <c r="C27486" s="294"/>
      <c r="D27486" s="294"/>
      <c r="E27486" s="294"/>
      <c r="F27486" s="294"/>
    </row>
    <row r="27487">
      <c r="A27487" s="294" t="s">
        <v>38571</v>
      </c>
      <c r="B27487" s="294"/>
      <c r="C27487" s="294"/>
      <c r="D27487" s="294"/>
      <c r="E27487" s="294"/>
      <c r="F27487" s="294"/>
    </row>
    <row r="27488">
      <c r="A27488" s="294" t="s">
        <v>38572</v>
      </c>
      <c r="B27488" s="294"/>
      <c r="C27488" s="294"/>
      <c r="D27488" s="294"/>
      <c r="E27488" s="294"/>
      <c r="F27488" s="294"/>
    </row>
    <row r="27489">
      <c r="A27489" s="294" t="s">
        <v>38573</v>
      </c>
      <c r="B27489" s="294"/>
      <c r="C27489" s="294"/>
      <c r="D27489" s="294"/>
      <c r="E27489" s="294"/>
      <c r="F27489" s="294"/>
    </row>
    <row r="27490">
      <c r="A27490" s="294" t="s">
        <v>38574</v>
      </c>
      <c r="B27490" s="294"/>
      <c r="C27490" s="294"/>
      <c r="D27490" s="294"/>
      <c r="E27490" s="294"/>
      <c r="F27490" s="294"/>
    </row>
    <row r="27491">
      <c r="A27491" s="294" t="s">
        <v>38575</v>
      </c>
      <c r="B27491" s="294"/>
      <c r="C27491" s="294"/>
      <c r="D27491" s="294"/>
      <c r="E27491" s="294"/>
      <c r="F27491" s="294"/>
    </row>
    <row r="27492">
      <c r="A27492" s="294" t="s">
        <v>38576</v>
      </c>
      <c r="B27492" s="294"/>
      <c r="C27492" s="294"/>
      <c r="D27492" s="294"/>
      <c r="E27492" s="294"/>
      <c r="F27492" s="294"/>
    </row>
    <row r="27493">
      <c r="A27493" s="294"/>
      <c r="B27493" s="294"/>
      <c r="C27493" s="294"/>
      <c r="D27493" s="294"/>
      <c r="E27493" s="294"/>
      <c r="F27493" s="294"/>
    </row>
    <row r="27494">
      <c r="A27494" s="294" t="s">
        <v>21407</v>
      </c>
      <c r="B27494" s="294"/>
      <c r="C27494" s="294"/>
      <c r="D27494" s="294"/>
      <c r="E27494" s="294"/>
      <c r="F27494" s="294"/>
    </row>
    <row r="27495">
      <c r="A27495" s="294"/>
      <c r="B27495" s="294"/>
      <c r="C27495" s="294"/>
      <c r="D27495" s="294"/>
      <c r="E27495" s="294"/>
      <c r="F27495" s="294"/>
    </row>
    <row r="27496">
      <c r="A27496" s="294" t="s">
        <v>38577</v>
      </c>
      <c r="B27496" s="294"/>
      <c r="C27496" s="294"/>
      <c r="D27496" s="294"/>
      <c r="E27496" s="294"/>
      <c r="F27496" s="294"/>
    </row>
    <row r="27497">
      <c r="A27497" s="294" t="s">
        <v>38578</v>
      </c>
      <c r="B27497" s="294"/>
      <c r="C27497" s="294"/>
      <c r="D27497" s="294"/>
      <c r="E27497" s="294"/>
      <c r="F27497" s="294"/>
    </row>
    <row r="27498">
      <c r="A27498" s="294" t="s">
        <v>38579</v>
      </c>
      <c r="B27498" s="294"/>
      <c r="C27498" s="294"/>
      <c r="D27498" s="294"/>
      <c r="E27498" s="294"/>
      <c r="F27498" s="294"/>
    </row>
    <row r="27499">
      <c r="A27499" s="294" t="s">
        <v>38580</v>
      </c>
      <c r="B27499" s="294"/>
      <c r="C27499" s="294"/>
      <c r="D27499" s="294"/>
      <c r="E27499" s="294"/>
      <c r="F27499" s="294"/>
    </row>
    <row r="27500">
      <c r="A27500" s="294" t="s">
        <v>38581</v>
      </c>
      <c r="B27500" s="294"/>
      <c r="C27500" s="294"/>
      <c r="D27500" s="294"/>
      <c r="E27500" s="294"/>
      <c r="F27500" s="294"/>
    </row>
    <row r="27501">
      <c r="A27501" s="294" t="s">
        <v>38582</v>
      </c>
      <c r="B27501" s="294"/>
      <c r="C27501" s="294"/>
      <c r="D27501" s="294"/>
      <c r="E27501" s="294"/>
      <c r="F27501" s="294"/>
    </row>
    <row r="27502">
      <c r="A27502" s="294" t="s">
        <v>38583</v>
      </c>
      <c r="B27502" s="294"/>
      <c r="C27502" s="294"/>
      <c r="D27502" s="294"/>
      <c r="E27502" s="294"/>
      <c r="F27502" s="294"/>
    </row>
    <row r="27503">
      <c r="A27503" s="294" t="s">
        <v>38584</v>
      </c>
      <c r="B27503" s="294"/>
      <c r="C27503" s="294"/>
      <c r="D27503" s="294"/>
      <c r="E27503" s="294"/>
      <c r="F27503" s="294"/>
    </row>
    <row r="27504">
      <c r="A27504" s="294" t="s">
        <v>38585</v>
      </c>
      <c r="B27504" s="294"/>
      <c r="C27504" s="294"/>
      <c r="D27504" s="294"/>
      <c r="E27504" s="294"/>
      <c r="F27504" s="294"/>
    </row>
    <row r="27505">
      <c r="A27505" s="294" t="s">
        <v>38586</v>
      </c>
      <c r="B27505" s="294"/>
      <c r="C27505" s="294"/>
      <c r="D27505" s="294"/>
      <c r="E27505" s="294"/>
      <c r="F27505" s="294"/>
    </row>
    <row r="27506">
      <c r="A27506" s="294" t="s">
        <v>38587</v>
      </c>
      <c r="B27506" s="294"/>
      <c r="C27506" s="294"/>
      <c r="D27506" s="294"/>
      <c r="E27506" s="294"/>
      <c r="F27506" s="294"/>
    </row>
    <row r="27507">
      <c r="A27507" s="294" t="s">
        <v>38588</v>
      </c>
      <c r="B27507" s="294"/>
      <c r="C27507" s="294"/>
      <c r="D27507" s="294"/>
      <c r="E27507" s="294"/>
      <c r="F27507" s="294"/>
    </row>
    <row r="27508">
      <c r="A27508" s="294" t="s">
        <v>38589</v>
      </c>
      <c r="B27508" s="294"/>
      <c r="C27508" s="294"/>
      <c r="D27508" s="294"/>
      <c r="E27508" s="294"/>
      <c r="F27508" s="294"/>
    </row>
    <row r="27509">
      <c r="A27509" s="294" t="s">
        <v>38590</v>
      </c>
      <c r="B27509" s="294"/>
      <c r="C27509" s="294"/>
      <c r="D27509" s="294"/>
      <c r="E27509" s="294"/>
      <c r="F27509" s="294"/>
    </row>
    <row r="27510">
      <c r="A27510" s="294" t="s">
        <v>37710</v>
      </c>
      <c r="B27510" s="294"/>
      <c r="C27510" s="294"/>
      <c r="D27510" s="294"/>
      <c r="E27510" s="294"/>
      <c r="F27510" s="294"/>
    </row>
    <row r="27511">
      <c r="A27511" s="294" t="s">
        <v>38591</v>
      </c>
      <c r="B27511" s="294"/>
      <c r="C27511" s="294"/>
      <c r="D27511" s="294"/>
      <c r="E27511" s="294"/>
      <c r="F27511" s="294"/>
    </row>
    <row r="27512">
      <c r="A27512" s="294"/>
      <c r="B27512" s="294"/>
      <c r="C27512" s="294"/>
      <c r="D27512" s="294"/>
      <c r="E27512" s="294"/>
      <c r="F27512" s="294"/>
    </row>
    <row r="27513">
      <c r="A27513" s="294" t="s">
        <v>38592</v>
      </c>
      <c r="B27513" s="294"/>
      <c r="C27513" s="294"/>
      <c r="D27513" s="294"/>
      <c r="E27513" s="294"/>
      <c r="F27513" s="294"/>
    </row>
    <row r="27514">
      <c r="A27514" s="294"/>
      <c r="B27514" s="294"/>
      <c r="C27514" s="294"/>
      <c r="D27514" s="294"/>
      <c r="E27514" s="294"/>
      <c r="F27514" s="294"/>
    </row>
    <row r="27515">
      <c r="A27515" s="294" t="s">
        <v>38593</v>
      </c>
      <c r="B27515" s="294"/>
      <c r="C27515" s="294"/>
      <c r="D27515" s="294"/>
      <c r="E27515" s="294"/>
      <c r="F27515" s="294"/>
    </row>
    <row r="27516">
      <c r="A27516" s="294" t="s">
        <v>38594</v>
      </c>
      <c r="B27516" s="294"/>
      <c r="C27516" s="294"/>
      <c r="D27516" s="294"/>
      <c r="E27516" s="294"/>
      <c r="F27516" s="294"/>
    </row>
    <row r="27517">
      <c r="A27517" s="294" t="s">
        <v>38595</v>
      </c>
      <c r="B27517" s="294"/>
      <c r="C27517" s="294"/>
      <c r="D27517" s="294"/>
      <c r="E27517" s="294"/>
      <c r="F27517" s="294"/>
    </row>
    <row r="27518">
      <c r="A27518" s="294" t="s">
        <v>38596</v>
      </c>
      <c r="B27518" s="294"/>
      <c r="C27518" s="294"/>
      <c r="D27518" s="294"/>
      <c r="E27518" s="294"/>
      <c r="F27518" s="294"/>
    </row>
    <row r="27519">
      <c r="A27519" s="294" t="s">
        <v>38597</v>
      </c>
      <c r="B27519" s="294"/>
      <c r="C27519" s="294"/>
      <c r="D27519" s="294"/>
      <c r="E27519" s="294"/>
      <c r="F27519" s="294"/>
    </row>
    <row r="27520">
      <c r="A27520" s="294" t="s">
        <v>38598</v>
      </c>
      <c r="B27520" s="294"/>
      <c r="C27520" s="294"/>
      <c r="D27520" s="294"/>
      <c r="E27520" s="294"/>
      <c r="F27520" s="294"/>
    </row>
    <row r="27521">
      <c r="A27521" s="294" t="s">
        <v>38599</v>
      </c>
      <c r="B27521" s="294"/>
      <c r="C27521" s="294"/>
      <c r="D27521" s="294"/>
      <c r="E27521" s="294"/>
      <c r="F27521" s="294"/>
    </row>
    <row r="27522">
      <c r="A27522" s="294" t="s">
        <v>38600</v>
      </c>
      <c r="B27522" s="294"/>
      <c r="C27522" s="294"/>
      <c r="D27522" s="294"/>
      <c r="E27522" s="294"/>
      <c r="F27522" s="294"/>
    </row>
    <row r="27523">
      <c r="A27523" s="294" t="s">
        <v>38601</v>
      </c>
      <c r="B27523" s="294"/>
      <c r="C27523" s="294"/>
      <c r="D27523" s="294"/>
      <c r="E27523" s="294"/>
      <c r="F27523" s="294"/>
    </row>
    <row r="27524">
      <c r="A27524" s="294" t="s">
        <v>38602</v>
      </c>
      <c r="B27524" s="294"/>
      <c r="C27524" s="294"/>
      <c r="D27524" s="294"/>
      <c r="E27524" s="294"/>
      <c r="F27524" s="294"/>
    </row>
    <row r="27525">
      <c r="A27525" s="294" t="s">
        <v>38603</v>
      </c>
      <c r="B27525" s="294"/>
      <c r="C27525" s="294"/>
      <c r="D27525" s="294"/>
      <c r="E27525" s="294"/>
      <c r="F27525" s="294"/>
    </row>
    <row r="27526">
      <c r="A27526" s="294" t="s">
        <v>38604</v>
      </c>
      <c r="B27526" s="294"/>
      <c r="C27526" s="294"/>
      <c r="D27526" s="294"/>
      <c r="E27526" s="294"/>
      <c r="F27526" s="294"/>
    </row>
    <row r="27527">
      <c r="A27527" s="294" t="s">
        <v>38605</v>
      </c>
      <c r="B27527" s="294"/>
      <c r="C27527" s="294"/>
      <c r="D27527" s="294"/>
      <c r="E27527" s="294"/>
      <c r="F27527" s="294"/>
    </row>
    <row r="27528">
      <c r="A27528" s="294" t="s">
        <v>38606</v>
      </c>
      <c r="B27528" s="294"/>
      <c r="C27528" s="294"/>
      <c r="D27528" s="294"/>
      <c r="E27528" s="294"/>
      <c r="F27528" s="294"/>
    </row>
    <row r="27529">
      <c r="A27529" s="294" t="s">
        <v>38607</v>
      </c>
      <c r="B27529" s="294"/>
      <c r="C27529" s="294"/>
      <c r="D27529" s="294"/>
      <c r="E27529" s="294"/>
      <c r="F27529" s="294"/>
    </row>
    <row r="27530">
      <c r="A27530" s="294" t="s">
        <v>38608</v>
      </c>
      <c r="B27530" s="294"/>
      <c r="C27530" s="294"/>
      <c r="D27530" s="294"/>
      <c r="E27530" s="294"/>
      <c r="F27530" s="294"/>
    </row>
    <row r="27531">
      <c r="A27531" s="294" t="s">
        <v>38609</v>
      </c>
      <c r="B27531" s="294"/>
      <c r="C27531" s="294"/>
      <c r="D27531" s="294"/>
      <c r="E27531" s="294"/>
      <c r="F27531" s="294"/>
    </row>
    <row r="27532">
      <c r="A27532" s="294" t="s">
        <v>38610</v>
      </c>
      <c r="B27532" s="294"/>
      <c r="C27532" s="294"/>
      <c r="D27532" s="294"/>
      <c r="E27532" s="294"/>
      <c r="F27532" s="294"/>
    </row>
    <row r="27533">
      <c r="A27533" s="294" t="s">
        <v>38611</v>
      </c>
      <c r="B27533" s="294"/>
      <c r="C27533" s="294"/>
      <c r="D27533" s="294"/>
      <c r="E27533" s="294"/>
      <c r="F27533" s="294"/>
    </row>
    <row r="27534">
      <c r="A27534" s="294" t="s">
        <v>38612</v>
      </c>
      <c r="B27534" s="294"/>
      <c r="C27534" s="294"/>
      <c r="D27534" s="294"/>
      <c r="E27534" s="294"/>
      <c r="F27534" s="294"/>
    </row>
    <row r="27535">
      <c r="A27535" s="294" t="s">
        <v>38613</v>
      </c>
      <c r="B27535" s="294"/>
      <c r="C27535" s="294"/>
      <c r="D27535" s="294"/>
      <c r="E27535" s="294"/>
      <c r="F27535" s="294"/>
    </row>
    <row r="27536">
      <c r="A27536" s="294" t="s">
        <v>38614</v>
      </c>
      <c r="B27536" s="294"/>
      <c r="C27536" s="294"/>
      <c r="D27536" s="294"/>
      <c r="E27536" s="294"/>
      <c r="F27536" s="294"/>
    </row>
    <row r="27537">
      <c r="A27537" s="294" t="s">
        <v>38615</v>
      </c>
      <c r="B27537" s="294"/>
      <c r="C27537" s="294"/>
      <c r="D27537" s="294"/>
      <c r="E27537" s="294"/>
      <c r="F27537" s="294"/>
    </row>
    <row r="27538">
      <c r="A27538" s="294" t="s">
        <v>38616</v>
      </c>
      <c r="B27538" s="294"/>
      <c r="C27538" s="294"/>
      <c r="D27538" s="294"/>
      <c r="E27538" s="294"/>
      <c r="F27538" s="294"/>
    </row>
    <row r="27539">
      <c r="A27539" s="294" t="s">
        <v>38617</v>
      </c>
      <c r="B27539" s="294"/>
      <c r="C27539" s="294"/>
      <c r="D27539" s="294"/>
      <c r="E27539" s="294"/>
      <c r="F27539" s="294"/>
    </row>
    <row r="27540">
      <c r="A27540" s="294"/>
      <c r="B27540" s="294"/>
      <c r="C27540" s="294"/>
      <c r="D27540" s="294"/>
      <c r="E27540" s="294"/>
      <c r="F27540" s="294"/>
    </row>
    <row r="27541">
      <c r="A27541" s="294"/>
      <c r="B27541" s="294"/>
      <c r="C27541" s="294"/>
      <c r="D27541" s="294"/>
      <c r="E27541" s="294"/>
      <c r="F27541" s="294"/>
    </row>
    <row r="27542">
      <c r="A27542" s="294" t="s">
        <v>28124</v>
      </c>
      <c r="B27542" s="294"/>
      <c r="C27542" s="294"/>
      <c r="D27542" s="294"/>
      <c r="E27542" s="294"/>
      <c r="F27542" s="294"/>
    </row>
    <row r="27543">
      <c r="A27543" s="294" t="s">
        <v>38618</v>
      </c>
      <c r="B27543" s="294"/>
      <c r="C27543" s="294"/>
      <c r="D27543" s="294"/>
      <c r="E27543" s="294"/>
      <c r="F27543" s="294"/>
    </row>
    <row r="27544">
      <c r="A27544" s="294" t="s">
        <v>21672</v>
      </c>
      <c r="B27544" s="294"/>
      <c r="C27544" s="294"/>
      <c r="D27544" s="294"/>
      <c r="E27544" s="294"/>
      <c r="F27544" s="294"/>
    </row>
    <row r="27545">
      <c r="A27545" s="294" t="s">
        <v>38547</v>
      </c>
      <c r="B27545" s="294"/>
      <c r="C27545" s="294"/>
      <c r="D27545" s="294"/>
      <c r="E27545" s="294"/>
      <c r="F27545" s="294"/>
    </row>
    <row r="27546">
      <c r="A27546" s="294"/>
      <c r="B27546" s="294"/>
      <c r="C27546" s="294"/>
      <c r="D27546" s="294"/>
      <c r="E27546" s="294"/>
      <c r="F27546" s="294"/>
    </row>
    <row r="27547">
      <c r="A27547" s="294"/>
      <c r="B27547" s="294"/>
      <c r="C27547" s="294"/>
      <c r="D27547" s="294"/>
      <c r="E27547" s="294"/>
      <c r="F27547" s="294"/>
    </row>
    <row r="27548">
      <c r="A27548" s="294" t="s">
        <v>23007</v>
      </c>
      <c r="B27548" s="294"/>
      <c r="C27548" s="294"/>
      <c r="D27548" s="294"/>
      <c r="E27548" s="294"/>
      <c r="F27548" s="294"/>
    </row>
    <row r="27549">
      <c r="A27549" s="294"/>
      <c r="B27549" s="294"/>
      <c r="C27549" s="294"/>
      <c r="D27549" s="294"/>
      <c r="E27549" s="294"/>
      <c r="F27549" s="294"/>
    </row>
    <row r="27550">
      <c r="A27550" s="294" t="s">
        <v>38619</v>
      </c>
      <c r="B27550" s="294"/>
      <c r="C27550" s="294"/>
      <c r="D27550" s="294"/>
      <c r="E27550" s="294"/>
      <c r="F27550" s="294"/>
    </row>
    <row r="27551">
      <c r="A27551" s="294" t="s">
        <v>38620</v>
      </c>
      <c r="B27551" s="294"/>
      <c r="C27551" s="294"/>
      <c r="D27551" s="294"/>
      <c r="E27551" s="294"/>
      <c r="F27551" s="294"/>
    </row>
    <row r="27552">
      <c r="A27552" s="294" t="s">
        <v>38621</v>
      </c>
      <c r="B27552" s="294"/>
      <c r="C27552" s="294"/>
      <c r="D27552" s="294"/>
      <c r="E27552" s="294"/>
      <c r="F27552" s="294"/>
    </row>
    <row r="27553">
      <c r="A27553" s="294" t="s">
        <v>38622</v>
      </c>
      <c r="B27553" s="294"/>
      <c r="C27553" s="294"/>
      <c r="D27553" s="294"/>
      <c r="E27553" s="294"/>
      <c r="F27553" s="294"/>
    </row>
    <row r="27554">
      <c r="A27554" s="294" t="s">
        <v>38623</v>
      </c>
      <c r="B27554" s="294"/>
      <c r="C27554" s="294"/>
      <c r="D27554" s="294"/>
      <c r="E27554" s="294"/>
      <c r="F27554" s="294"/>
    </row>
    <row r="27555">
      <c r="A27555" s="294" t="s">
        <v>38624</v>
      </c>
      <c r="B27555" s="294"/>
      <c r="C27555" s="294"/>
      <c r="D27555" s="294"/>
      <c r="E27555" s="294"/>
      <c r="F27555" s="294"/>
    </row>
    <row r="27556">
      <c r="A27556" s="294" t="s">
        <v>38625</v>
      </c>
      <c r="B27556" s="294"/>
      <c r="C27556" s="294"/>
      <c r="D27556" s="294"/>
      <c r="E27556" s="294"/>
      <c r="F27556" s="294"/>
    </row>
    <row r="27557">
      <c r="A27557" s="294" t="s">
        <v>38626</v>
      </c>
      <c r="B27557" s="294"/>
      <c r="C27557" s="294"/>
      <c r="D27557" s="294"/>
      <c r="E27557" s="294"/>
      <c r="F27557" s="294"/>
    </row>
    <row r="27558">
      <c r="A27558" s="294" t="s">
        <v>38627</v>
      </c>
      <c r="B27558" s="294"/>
      <c r="C27558" s="294"/>
      <c r="D27558" s="294"/>
      <c r="E27558" s="294"/>
      <c r="F27558" s="294"/>
    </row>
    <row r="27559">
      <c r="A27559" s="294" t="s">
        <v>38628</v>
      </c>
      <c r="B27559" s="294"/>
      <c r="C27559" s="294"/>
      <c r="D27559" s="294"/>
      <c r="E27559" s="294"/>
      <c r="F27559" s="294"/>
    </row>
    <row r="27560">
      <c r="A27560" s="294" t="s">
        <v>38629</v>
      </c>
      <c r="B27560" s="294"/>
      <c r="C27560" s="294"/>
      <c r="D27560" s="294"/>
      <c r="E27560" s="294"/>
      <c r="F27560" s="294"/>
    </row>
    <row r="27561">
      <c r="A27561" s="294" t="s">
        <v>38630</v>
      </c>
      <c r="B27561" s="294"/>
      <c r="C27561" s="294"/>
      <c r="D27561" s="294"/>
      <c r="E27561" s="294"/>
      <c r="F27561" s="294"/>
    </row>
    <row r="27562">
      <c r="A27562" s="294" t="s">
        <v>38631</v>
      </c>
      <c r="B27562" s="294"/>
      <c r="C27562" s="294"/>
      <c r="D27562" s="294"/>
      <c r="E27562" s="294"/>
      <c r="F27562" s="294"/>
    </row>
    <row r="27563">
      <c r="A27563" s="294" t="s">
        <v>38632</v>
      </c>
      <c r="B27563" s="294"/>
      <c r="C27563" s="294"/>
      <c r="D27563" s="294"/>
      <c r="E27563" s="294"/>
      <c r="F27563" s="294"/>
    </row>
    <row r="27564">
      <c r="A27564" s="294" t="s">
        <v>38633</v>
      </c>
      <c r="B27564" s="294"/>
      <c r="C27564" s="294"/>
      <c r="D27564" s="294"/>
      <c r="E27564" s="294"/>
      <c r="F27564" s="294"/>
    </row>
    <row r="27565">
      <c r="A27565" s="294" t="s">
        <v>38634</v>
      </c>
      <c r="B27565" s="294"/>
      <c r="C27565" s="294"/>
      <c r="D27565" s="294"/>
      <c r="E27565" s="294"/>
      <c r="F27565" s="294"/>
    </row>
    <row r="27566">
      <c r="A27566" s="294" t="s">
        <v>38635</v>
      </c>
      <c r="B27566" s="294"/>
      <c r="C27566" s="294"/>
      <c r="D27566" s="294"/>
      <c r="E27566" s="294"/>
      <c r="F27566" s="294"/>
    </row>
    <row r="27567">
      <c r="A27567" s="294" t="s">
        <v>38636</v>
      </c>
      <c r="B27567" s="294"/>
      <c r="C27567" s="294"/>
      <c r="D27567" s="294"/>
      <c r="E27567" s="294"/>
      <c r="F27567" s="294"/>
    </row>
    <row r="27568">
      <c r="A27568" s="294" t="s">
        <v>38637</v>
      </c>
      <c r="B27568" s="294"/>
      <c r="C27568" s="294"/>
      <c r="D27568" s="294"/>
      <c r="E27568" s="294"/>
      <c r="F27568" s="294"/>
    </row>
    <row r="27569">
      <c r="A27569" s="294"/>
      <c r="B27569" s="294"/>
      <c r="C27569" s="294"/>
      <c r="D27569" s="294"/>
      <c r="E27569" s="294"/>
      <c r="F27569" s="294"/>
    </row>
    <row r="27570">
      <c r="A27570" s="294" t="s">
        <v>22281</v>
      </c>
      <c r="B27570" s="294"/>
      <c r="C27570" s="294"/>
      <c r="D27570" s="294"/>
      <c r="E27570" s="294"/>
      <c r="F27570" s="294"/>
    </row>
    <row r="27571">
      <c r="A27571" s="294"/>
      <c r="B27571" s="294"/>
      <c r="C27571" s="294"/>
      <c r="D27571" s="294"/>
      <c r="E27571" s="294"/>
      <c r="F27571" s="294"/>
    </row>
    <row r="27572">
      <c r="A27572" s="294" t="s">
        <v>38638</v>
      </c>
      <c r="B27572" s="294"/>
      <c r="C27572" s="294"/>
      <c r="D27572" s="294"/>
      <c r="E27572" s="294"/>
      <c r="F27572" s="294"/>
    </row>
    <row r="27573">
      <c r="A27573" s="294" t="s">
        <v>38639</v>
      </c>
      <c r="B27573" s="294"/>
      <c r="C27573" s="294"/>
      <c r="D27573" s="294"/>
      <c r="E27573" s="294"/>
      <c r="F27573" s="294"/>
    </row>
    <row r="27574">
      <c r="A27574" s="294" t="s">
        <v>38640</v>
      </c>
      <c r="B27574" s="294"/>
      <c r="C27574" s="294"/>
      <c r="D27574" s="294"/>
      <c r="E27574" s="294"/>
      <c r="F27574" s="294"/>
    </row>
    <row r="27575">
      <c r="A27575" s="294" t="s">
        <v>38641</v>
      </c>
      <c r="B27575" s="294"/>
      <c r="C27575" s="294"/>
      <c r="D27575" s="294"/>
      <c r="E27575" s="294"/>
      <c r="F27575" s="294"/>
    </row>
    <row r="27576">
      <c r="A27576" s="294" t="s">
        <v>38642</v>
      </c>
      <c r="B27576" s="294"/>
      <c r="C27576" s="294"/>
      <c r="D27576" s="294"/>
      <c r="E27576" s="294"/>
      <c r="F27576" s="294"/>
    </row>
    <row r="27577">
      <c r="A27577" s="294"/>
      <c r="B27577" s="294"/>
      <c r="C27577" s="294"/>
      <c r="D27577" s="294"/>
      <c r="E27577" s="294"/>
      <c r="F27577" s="294"/>
    </row>
    <row r="27578">
      <c r="A27578" s="294" t="s">
        <v>38643</v>
      </c>
      <c r="B27578" s="294"/>
      <c r="C27578" s="294"/>
      <c r="D27578" s="294"/>
      <c r="E27578" s="294"/>
      <c r="F27578" s="294"/>
    </row>
    <row r="27579">
      <c r="A27579" s="294"/>
      <c r="B27579" s="294"/>
      <c r="C27579" s="294"/>
      <c r="D27579" s="294"/>
      <c r="E27579" s="294"/>
      <c r="F27579" s="294"/>
    </row>
    <row r="27580">
      <c r="A27580" s="294" t="s">
        <v>38644</v>
      </c>
      <c r="B27580" s="294"/>
      <c r="C27580" s="294"/>
      <c r="D27580" s="294"/>
      <c r="E27580" s="294"/>
      <c r="F27580" s="294"/>
    </row>
    <row r="27581">
      <c r="A27581" s="294" t="s">
        <v>38645</v>
      </c>
      <c r="B27581" s="294"/>
      <c r="C27581" s="294"/>
      <c r="D27581" s="294"/>
      <c r="E27581" s="294"/>
      <c r="F27581" s="294"/>
    </row>
    <row r="27582">
      <c r="A27582" s="294" t="s">
        <v>38646</v>
      </c>
      <c r="B27582" s="294"/>
      <c r="C27582" s="294"/>
      <c r="D27582" s="294"/>
      <c r="E27582" s="294"/>
      <c r="F27582" s="294"/>
    </row>
    <row r="27583">
      <c r="A27583" s="294" t="s">
        <v>38647</v>
      </c>
      <c r="B27583" s="294"/>
      <c r="C27583" s="294"/>
      <c r="D27583" s="294"/>
      <c r="E27583" s="294"/>
      <c r="F27583" s="294"/>
    </row>
    <row r="27584">
      <c r="A27584" s="294"/>
      <c r="B27584" s="294"/>
      <c r="C27584" s="294"/>
      <c r="D27584" s="294"/>
      <c r="E27584" s="294"/>
      <c r="F27584" s="294"/>
    </row>
    <row r="27585">
      <c r="A27585" s="294" t="s">
        <v>35869</v>
      </c>
      <c r="B27585" s="294"/>
      <c r="C27585" s="294"/>
      <c r="D27585" s="294"/>
      <c r="E27585" s="294"/>
      <c r="F27585" s="294"/>
    </row>
    <row r="27586">
      <c r="A27586" s="294" t="s">
        <v>23322</v>
      </c>
      <c r="B27586" s="294"/>
      <c r="C27586" s="294"/>
      <c r="D27586" s="294"/>
      <c r="E27586" s="294"/>
      <c r="F27586" s="294"/>
    </row>
    <row r="27587">
      <c r="A27587" s="294"/>
      <c r="B27587" s="294"/>
      <c r="C27587" s="294"/>
      <c r="D27587" s="294"/>
      <c r="E27587" s="294"/>
      <c r="F27587" s="294"/>
    </row>
    <row r="27588">
      <c r="A27588" s="294" t="s">
        <v>38648</v>
      </c>
      <c r="B27588" s="294"/>
      <c r="C27588" s="294"/>
      <c r="D27588" s="294"/>
      <c r="E27588" s="294"/>
      <c r="F27588" s="294"/>
    </row>
    <row r="27589">
      <c r="A27589" s="294" t="s">
        <v>38649</v>
      </c>
      <c r="B27589" s="294"/>
      <c r="C27589" s="294"/>
      <c r="D27589" s="294"/>
      <c r="E27589" s="294"/>
      <c r="F27589" s="294"/>
    </row>
    <row r="27590">
      <c r="A27590" s="294" t="s">
        <v>38650</v>
      </c>
      <c r="B27590" s="294"/>
      <c r="C27590" s="294"/>
      <c r="D27590" s="294"/>
      <c r="E27590" s="294"/>
      <c r="F27590" s="294"/>
    </row>
    <row r="27591">
      <c r="A27591" s="294" t="s">
        <v>38651</v>
      </c>
      <c r="B27591" s="294"/>
      <c r="C27591" s="294"/>
      <c r="D27591" s="294"/>
      <c r="E27591" s="294"/>
      <c r="F27591" s="294"/>
    </row>
    <row r="27592">
      <c r="A27592" s="294"/>
      <c r="B27592" s="294"/>
      <c r="C27592" s="294"/>
      <c r="D27592" s="294"/>
      <c r="E27592" s="294"/>
      <c r="F27592" s="294"/>
    </row>
    <row r="27593">
      <c r="A27593" s="294" t="s">
        <v>38652</v>
      </c>
      <c r="B27593" s="294"/>
      <c r="C27593" s="294"/>
      <c r="D27593" s="294"/>
      <c r="E27593" s="294"/>
      <c r="F27593" s="294"/>
    </row>
    <row r="27594">
      <c r="A27594" s="294"/>
      <c r="B27594" s="294"/>
      <c r="C27594" s="294"/>
      <c r="D27594" s="294"/>
      <c r="E27594" s="294"/>
      <c r="F27594" s="294"/>
    </row>
    <row r="27595">
      <c r="A27595" s="294" t="s">
        <v>38653</v>
      </c>
      <c r="B27595" s="294"/>
      <c r="C27595" s="294"/>
      <c r="D27595" s="294"/>
      <c r="E27595" s="294"/>
      <c r="F27595" s="294"/>
    </row>
    <row r="27596">
      <c r="A27596" s="294" t="s">
        <v>38654</v>
      </c>
      <c r="B27596" s="294"/>
      <c r="C27596" s="294"/>
      <c r="D27596" s="294"/>
      <c r="E27596" s="294"/>
      <c r="F27596" s="294"/>
    </row>
    <row r="27597">
      <c r="A27597" s="294" t="s">
        <v>38655</v>
      </c>
      <c r="B27597" s="294"/>
      <c r="C27597" s="294"/>
      <c r="D27597" s="294"/>
      <c r="E27597" s="294"/>
      <c r="F27597" s="294"/>
    </row>
    <row r="27598">
      <c r="A27598" s="294" t="s">
        <v>38656</v>
      </c>
      <c r="B27598" s="294"/>
      <c r="C27598" s="294"/>
      <c r="D27598" s="294"/>
      <c r="E27598" s="294"/>
      <c r="F27598" s="294"/>
    </row>
    <row r="27599">
      <c r="A27599" s="294"/>
      <c r="B27599" s="294"/>
      <c r="C27599" s="294"/>
      <c r="D27599" s="294"/>
      <c r="E27599" s="294"/>
      <c r="F27599" s="294"/>
    </row>
    <row r="27600">
      <c r="A27600" s="294" t="s">
        <v>36214</v>
      </c>
      <c r="B27600" s="294"/>
      <c r="C27600" s="294"/>
      <c r="D27600" s="294"/>
      <c r="E27600" s="294"/>
      <c r="F27600" s="294"/>
    </row>
    <row r="27601">
      <c r="A27601" s="294"/>
      <c r="B27601" s="294"/>
      <c r="C27601" s="294"/>
      <c r="D27601" s="294"/>
      <c r="E27601" s="294"/>
      <c r="F27601" s="294"/>
    </row>
    <row r="27602">
      <c r="A27602" s="294" t="s">
        <v>38657</v>
      </c>
      <c r="B27602" s="294"/>
      <c r="C27602" s="294"/>
      <c r="D27602" s="294"/>
      <c r="E27602" s="294"/>
      <c r="F27602" s="294"/>
    </row>
    <row r="27603">
      <c r="A27603" s="294" t="s">
        <v>38658</v>
      </c>
      <c r="B27603" s="294"/>
      <c r="C27603" s="294"/>
      <c r="D27603" s="294"/>
      <c r="E27603" s="294"/>
      <c r="F27603" s="294"/>
    </row>
    <row r="27604">
      <c r="A27604" s="294" t="s">
        <v>38659</v>
      </c>
      <c r="B27604" s="294"/>
      <c r="C27604" s="294"/>
      <c r="D27604" s="294"/>
      <c r="E27604" s="294"/>
      <c r="F27604" s="294"/>
    </row>
    <row r="27605">
      <c r="A27605" s="294" t="s">
        <v>38660</v>
      </c>
      <c r="B27605" s="294"/>
      <c r="C27605" s="294"/>
      <c r="D27605" s="294"/>
      <c r="E27605" s="294"/>
      <c r="F27605" s="294"/>
    </row>
    <row r="27606">
      <c r="A27606" s="294" t="s">
        <v>38661</v>
      </c>
      <c r="B27606" s="294"/>
      <c r="C27606" s="294"/>
      <c r="D27606" s="294"/>
      <c r="E27606" s="294"/>
      <c r="F27606" s="294"/>
    </row>
    <row r="27607">
      <c r="A27607" s="294"/>
      <c r="B27607" s="294"/>
      <c r="C27607" s="294"/>
      <c r="D27607" s="294"/>
      <c r="E27607" s="294"/>
      <c r="F27607" s="294"/>
    </row>
    <row r="27608">
      <c r="A27608" s="294" t="s">
        <v>28124</v>
      </c>
      <c r="B27608" s="294"/>
      <c r="C27608" s="294"/>
      <c r="D27608" s="294"/>
      <c r="E27608" s="294"/>
      <c r="F27608" s="294"/>
    </row>
    <row r="27609">
      <c r="A27609" s="294" t="s">
        <v>38662</v>
      </c>
      <c r="B27609" s="294"/>
      <c r="C27609" s="294"/>
      <c r="D27609" s="294"/>
      <c r="E27609" s="294"/>
      <c r="F27609" s="294"/>
    </row>
    <row r="27610">
      <c r="A27610" s="294" t="s">
        <v>38663</v>
      </c>
      <c r="B27610" s="294"/>
      <c r="C27610" s="294"/>
      <c r="D27610" s="294"/>
      <c r="E27610" s="294"/>
      <c r="F27610" s="294"/>
    </row>
    <row r="27611">
      <c r="A27611" s="294" t="s">
        <v>38664</v>
      </c>
      <c r="B27611" s="294"/>
      <c r="C27611" s="294"/>
      <c r="D27611" s="294"/>
      <c r="E27611" s="294"/>
      <c r="F27611" s="294"/>
    </row>
    <row r="27612">
      <c r="A27612" s="294"/>
      <c r="B27612" s="294"/>
      <c r="C27612" s="294"/>
      <c r="D27612" s="294"/>
      <c r="E27612" s="294"/>
      <c r="F27612" s="294"/>
    </row>
    <row r="27613">
      <c r="A27613" s="294" t="s">
        <v>23228</v>
      </c>
      <c r="B27613" s="294"/>
      <c r="C27613" s="294"/>
      <c r="D27613" s="294"/>
      <c r="E27613" s="294"/>
      <c r="F27613" s="294"/>
    </row>
    <row r="27614">
      <c r="A27614" s="294"/>
      <c r="B27614" s="294"/>
      <c r="C27614" s="294"/>
      <c r="D27614" s="294"/>
      <c r="E27614" s="294"/>
      <c r="F27614" s="294"/>
    </row>
    <row r="27615">
      <c r="A27615" s="294" t="s">
        <v>38665</v>
      </c>
      <c r="B27615" s="294"/>
      <c r="C27615" s="294"/>
      <c r="D27615" s="294"/>
      <c r="E27615" s="294"/>
      <c r="F27615" s="294"/>
    </row>
    <row r="27616">
      <c r="A27616" s="294" t="s">
        <v>38666</v>
      </c>
      <c r="B27616" s="294"/>
      <c r="C27616" s="294"/>
      <c r="D27616" s="294"/>
      <c r="E27616" s="294"/>
      <c r="F27616" s="294"/>
    </row>
    <row r="27617">
      <c r="A27617" s="294" t="s">
        <v>38667</v>
      </c>
      <c r="B27617" s="294"/>
      <c r="C27617" s="294"/>
      <c r="D27617" s="294"/>
      <c r="E27617" s="294"/>
      <c r="F27617" s="294"/>
    </row>
    <row r="27618">
      <c r="A27618" s="294" t="s">
        <v>38668</v>
      </c>
      <c r="B27618" s="294"/>
      <c r="C27618" s="294"/>
      <c r="D27618" s="294"/>
      <c r="E27618" s="294"/>
      <c r="F27618" s="294"/>
    </row>
    <row r="27619">
      <c r="A27619" s="294"/>
      <c r="B27619" s="294"/>
      <c r="C27619" s="294"/>
      <c r="D27619" s="294"/>
      <c r="E27619" s="294"/>
      <c r="F27619" s="294"/>
    </row>
    <row r="27620">
      <c r="A27620" s="294" t="s">
        <v>23148</v>
      </c>
      <c r="B27620" s="294"/>
      <c r="C27620" s="294"/>
      <c r="D27620" s="294"/>
      <c r="E27620" s="294"/>
      <c r="F27620" s="294"/>
    </row>
    <row r="27621">
      <c r="A27621" s="294"/>
      <c r="B27621" s="294"/>
      <c r="C27621" s="294"/>
      <c r="D27621" s="294"/>
      <c r="E27621" s="294"/>
      <c r="F27621" s="294"/>
    </row>
    <row r="27622">
      <c r="A27622" s="294" t="s">
        <v>38669</v>
      </c>
      <c r="B27622" s="294"/>
      <c r="C27622" s="294"/>
      <c r="D27622" s="294"/>
      <c r="E27622" s="294"/>
      <c r="F27622" s="294"/>
    </row>
    <row r="27623">
      <c r="A27623" s="294" t="s">
        <v>23485</v>
      </c>
      <c r="B27623" s="294"/>
      <c r="C27623" s="294"/>
      <c r="D27623" s="294"/>
      <c r="E27623" s="294"/>
      <c r="F27623" s="294"/>
    </row>
    <row r="27624">
      <c r="A27624" s="294" t="s">
        <v>38670</v>
      </c>
      <c r="B27624" s="294"/>
      <c r="C27624" s="294"/>
      <c r="D27624" s="294"/>
      <c r="E27624" s="294"/>
      <c r="F27624" s="294"/>
    </row>
    <row r="27625">
      <c r="A27625" s="294" t="s">
        <v>23489</v>
      </c>
      <c r="B27625" s="294"/>
      <c r="C27625" s="294"/>
      <c r="D27625" s="294"/>
      <c r="E27625" s="294"/>
      <c r="F27625" s="294"/>
    </row>
    <row r="27626">
      <c r="A27626" s="294"/>
      <c r="B27626" s="294"/>
      <c r="C27626" s="294"/>
      <c r="D27626" s="294"/>
      <c r="E27626" s="294"/>
      <c r="F27626" s="294"/>
    </row>
    <row r="27627">
      <c r="A27627" s="294" t="s">
        <v>26318</v>
      </c>
      <c r="B27627" s="294"/>
      <c r="C27627" s="294"/>
      <c r="D27627" s="294"/>
      <c r="E27627" s="294"/>
      <c r="F27627" s="294"/>
    </row>
    <row r="27628">
      <c r="A27628" s="294"/>
      <c r="B27628" s="294"/>
      <c r="C27628" s="294"/>
      <c r="D27628" s="294"/>
      <c r="E27628" s="294"/>
      <c r="F27628" s="294"/>
    </row>
    <row r="27629">
      <c r="A27629" s="294" t="s">
        <v>38671</v>
      </c>
      <c r="B27629" s="294"/>
      <c r="C27629" s="294"/>
      <c r="D27629" s="294"/>
      <c r="E27629" s="294"/>
      <c r="F27629" s="294"/>
    </row>
    <row r="27630">
      <c r="A27630" s="294" t="s">
        <v>38672</v>
      </c>
      <c r="B27630" s="294"/>
      <c r="C27630" s="294"/>
      <c r="D27630" s="294"/>
      <c r="E27630" s="294"/>
      <c r="F27630" s="294"/>
    </row>
    <row r="27631">
      <c r="A27631" s="294" t="s">
        <v>38673</v>
      </c>
      <c r="B27631" s="294"/>
      <c r="C27631" s="294"/>
      <c r="D27631" s="294"/>
      <c r="E27631" s="294"/>
      <c r="F27631" s="294"/>
    </row>
    <row r="27632">
      <c r="A27632" s="294" t="s">
        <v>38674</v>
      </c>
      <c r="B27632" s="294"/>
      <c r="C27632" s="294"/>
      <c r="D27632" s="294"/>
      <c r="E27632" s="294"/>
      <c r="F27632" s="294"/>
    </row>
    <row r="27633">
      <c r="A27633" s="294" t="s">
        <v>38675</v>
      </c>
      <c r="B27633" s="294"/>
      <c r="C27633" s="294"/>
      <c r="D27633" s="294"/>
      <c r="E27633" s="294"/>
      <c r="F27633" s="294"/>
    </row>
    <row r="27634">
      <c r="A27634" s="294"/>
      <c r="B27634" s="294"/>
      <c r="C27634" s="294"/>
      <c r="D27634" s="294"/>
      <c r="E27634" s="294"/>
      <c r="F27634" s="294"/>
    </row>
    <row r="27635">
      <c r="A27635" s="294" t="s">
        <v>21401</v>
      </c>
      <c r="B27635" s="294"/>
      <c r="C27635" s="294"/>
      <c r="D27635" s="294"/>
      <c r="E27635" s="294"/>
      <c r="F27635" s="294"/>
    </row>
    <row r="27636">
      <c r="A27636" s="294"/>
      <c r="B27636" s="294"/>
      <c r="C27636" s="294"/>
      <c r="D27636" s="294"/>
      <c r="E27636" s="294"/>
      <c r="F27636" s="294"/>
    </row>
    <row r="27637">
      <c r="A27637" s="294" t="s">
        <v>38676</v>
      </c>
      <c r="B27637" s="294"/>
      <c r="C27637" s="294"/>
      <c r="D27637" s="294"/>
      <c r="E27637" s="294"/>
      <c r="F27637" s="294"/>
    </row>
    <row r="27638">
      <c r="A27638" s="294" t="s">
        <v>27102</v>
      </c>
      <c r="B27638" s="294"/>
      <c r="C27638" s="294"/>
      <c r="D27638" s="294"/>
      <c r="E27638" s="294"/>
      <c r="F27638" s="294"/>
    </row>
    <row r="27639">
      <c r="A27639" s="294" t="s">
        <v>38677</v>
      </c>
      <c r="B27639" s="294"/>
      <c r="C27639" s="294"/>
      <c r="D27639" s="294"/>
      <c r="E27639" s="294"/>
      <c r="F27639" s="294"/>
    </row>
    <row r="27640">
      <c r="A27640" s="294" t="s">
        <v>28560</v>
      </c>
      <c r="B27640" s="294"/>
      <c r="C27640" s="294"/>
      <c r="D27640" s="294"/>
      <c r="E27640" s="294"/>
      <c r="F27640" s="294"/>
    </row>
    <row r="27641">
      <c r="A27641" s="294" t="s">
        <v>38678</v>
      </c>
      <c r="B27641" s="294"/>
      <c r="C27641" s="294"/>
      <c r="D27641" s="294"/>
      <c r="E27641" s="294"/>
      <c r="F27641" s="294"/>
    </row>
    <row r="27642">
      <c r="A27642" s="294" t="s">
        <v>38679</v>
      </c>
      <c r="B27642" s="294"/>
      <c r="C27642" s="294"/>
      <c r="D27642" s="294"/>
      <c r="E27642" s="294"/>
      <c r="F27642" s="294"/>
    </row>
    <row r="27643">
      <c r="A27643" s="294" t="s">
        <v>38680</v>
      </c>
      <c r="B27643" s="294"/>
      <c r="C27643" s="294"/>
      <c r="D27643" s="294"/>
      <c r="E27643" s="294"/>
      <c r="F27643" s="294"/>
    </row>
    <row r="27644">
      <c r="A27644" s="294" t="s">
        <v>38681</v>
      </c>
      <c r="B27644" s="294"/>
      <c r="C27644" s="294"/>
      <c r="D27644" s="294"/>
      <c r="E27644" s="294"/>
      <c r="F27644" s="294"/>
    </row>
    <row r="27645">
      <c r="A27645" s="294" t="s">
        <v>38682</v>
      </c>
      <c r="B27645" s="294"/>
      <c r="C27645" s="294"/>
      <c r="D27645" s="294"/>
      <c r="E27645" s="294"/>
      <c r="F27645" s="294"/>
    </row>
    <row r="27646">
      <c r="A27646" s="294" t="s">
        <v>38683</v>
      </c>
      <c r="B27646" s="294"/>
      <c r="C27646" s="294"/>
      <c r="D27646" s="294"/>
      <c r="E27646" s="294"/>
      <c r="F27646" s="294"/>
    </row>
    <row r="27647">
      <c r="A27647" s="294"/>
      <c r="B27647" s="294"/>
      <c r="C27647" s="294"/>
      <c r="D27647" s="294"/>
      <c r="E27647" s="294"/>
      <c r="F27647" s="294"/>
    </row>
    <row r="27648">
      <c r="A27648" s="294" t="s">
        <v>22239</v>
      </c>
      <c r="B27648" s="294"/>
      <c r="C27648" s="294"/>
      <c r="D27648" s="294"/>
      <c r="E27648" s="294"/>
      <c r="F27648" s="294"/>
    </row>
    <row r="27649">
      <c r="A27649" s="294"/>
      <c r="B27649" s="294"/>
      <c r="C27649" s="294"/>
      <c r="D27649" s="294"/>
      <c r="E27649" s="294"/>
      <c r="F27649" s="294"/>
    </row>
    <row r="27650">
      <c r="A27650" s="294" t="s">
        <v>38577</v>
      </c>
      <c r="B27650" s="294"/>
      <c r="C27650" s="294"/>
      <c r="D27650" s="294"/>
      <c r="E27650" s="294"/>
      <c r="F27650" s="294"/>
    </row>
    <row r="27651">
      <c r="A27651" s="294" t="s">
        <v>38684</v>
      </c>
      <c r="B27651" s="294"/>
      <c r="C27651" s="294"/>
      <c r="D27651" s="294"/>
      <c r="E27651" s="294"/>
      <c r="F27651" s="294"/>
    </row>
    <row r="27652">
      <c r="A27652" s="294" t="s">
        <v>22629</v>
      </c>
      <c r="B27652" s="294"/>
      <c r="C27652" s="294"/>
      <c r="D27652" s="294"/>
      <c r="E27652" s="294"/>
      <c r="F27652" s="294"/>
    </row>
    <row r="27653">
      <c r="A27653" s="294" t="s">
        <v>38181</v>
      </c>
      <c r="B27653" s="294"/>
      <c r="C27653" s="294"/>
      <c r="D27653" s="294"/>
      <c r="E27653" s="294"/>
      <c r="F27653" s="294"/>
    </row>
    <row r="27654">
      <c r="A27654" s="294" t="s">
        <v>38685</v>
      </c>
      <c r="B27654" s="294"/>
      <c r="C27654" s="294"/>
      <c r="D27654" s="294"/>
      <c r="E27654" s="294"/>
      <c r="F27654" s="294"/>
    </row>
    <row r="27655">
      <c r="A27655" s="294" t="s">
        <v>38686</v>
      </c>
      <c r="B27655" s="294"/>
      <c r="C27655" s="294"/>
      <c r="D27655" s="294"/>
      <c r="E27655" s="294"/>
      <c r="F27655" s="294"/>
    </row>
    <row r="27656">
      <c r="A27656" s="294" t="s">
        <v>38687</v>
      </c>
      <c r="B27656" s="294"/>
      <c r="C27656" s="294"/>
      <c r="D27656" s="294"/>
      <c r="E27656" s="294"/>
      <c r="F27656" s="294"/>
    </row>
    <row r="27657">
      <c r="A27657" s="294" t="s">
        <v>38688</v>
      </c>
      <c r="B27657" s="294"/>
      <c r="C27657" s="294"/>
      <c r="D27657" s="294"/>
      <c r="E27657" s="294"/>
      <c r="F27657" s="294"/>
    </row>
    <row r="27658">
      <c r="A27658" s="294" t="s">
        <v>38689</v>
      </c>
      <c r="B27658" s="294"/>
      <c r="C27658" s="294"/>
      <c r="D27658" s="294"/>
      <c r="E27658" s="294"/>
      <c r="F27658" s="294"/>
    </row>
    <row r="27659">
      <c r="A27659" s="294" t="s">
        <v>38690</v>
      </c>
      <c r="B27659" s="294"/>
      <c r="C27659" s="294"/>
      <c r="D27659" s="294"/>
      <c r="E27659" s="294"/>
      <c r="F27659" s="294"/>
    </row>
    <row r="27660">
      <c r="A27660" s="294" t="s">
        <v>38691</v>
      </c>
      <c r="B27660" s="294"/>
      <c r="C27660" s="294"/>
      <c r="D27660" s="294"/>
      <c r="E27660" s="294"/>
      <c r="F27660" s="294"/>
    </row>
    <row r="27661">
      <c r="A27661" s="294" t="s">
        <v>38692</v>
      </c>
      <c r="B27661" s="294"/>
      <c r="C27661" s="294"/>
      <c r="D27661" s="294"/>
      <c r="E27661" s="294"/>
      <c r="F27661" s="294"/>
    </row>
    <row r="27662">
      <c r="A27662" s="294" t="s">
        <v>38693</v>
      </c>
      <c r="B27662" s="294"/>
      <c r="C27662" s="294"/>
      <c r="D27662" s="294"/>
      <c r="E27662" s="294"/>
      <c r="F27662" s="294"/>
    </row>
    <row r="27663">
      <c r="A27663" s="294" t="s">
        <v>38694</v>
      </c>
      <c r="B27663" s="294"/>
      <c r="C27663" s="294"/>
      <c r="D27663" s="294"/>
      <c r="E27663" s="294"/>
      <c r="F27663" s="294"/>
    </row>
    <row r="27664">
      <c r="A27664" s="294" t="s">
        <v>29927</v>
      </c>
      <c r="B27664" s="294"/>
      <c r="C27664" s="294"/>
      <c r="D27664" s="294"/>
      <c r="E27664" s="294"/>
      <c r="F27664" s="294"/>
    </row>
    <row r="27665">
      <c r="A27665" s="294" t="s">
        <v>38695</v>
      </c>
      <c r="B27665" s="294"/>
      <c r="C27665" s="294"/>
      <c r="D27665" s="294"/>
      <c r="E27665" s="294"/>
      <c r="F27665" s="294"/>
    </row>
    <row r="27666">
      <c r="A27666" s="294" t="s">
        <v>38696</v>
      </c>
      <c r="B27666" s="294"/>
      <c r="C27666" s="294"/>
      <c r="D27666" s="294"/>
      <c r="E27666" s="294"/>
      <c r="F27666" s="294"/>
    </row>
    <row r="27667">
      <c r="A27667" s="294" t="s">
        <v>38697</v>
      </c>
      <c r="B27667" s="294"/>
      <c r="C27667" s="294"/>
      <c r="D27667" s="294"/>
      <c r="E27667" s="294"/>
      <c r="F27667" s="294"/>
    </row>
    <row r="27668">
      <c r="A27668" s="294" t="s">
        <v>38698</v>
      </c>
      <c r="B27668" s="294"/>
      <c r="C27668" s="294"/>
      <c r="D27668" s="294"/>
      <c r="E27668" s="294"/>
      <c r="F27668" s="294"/>
    </row>
    <row r="27669">
      <c r="A27669" s="294" t="s">
        <v>38699</v>
      </c>
      <c r="B27669" s="294"/>
      <c r="C27669" s="294"/>
      <c r="D27669" s="294"/>
      <c r="E27669" s="294"/>
      <c r="F27669" s="294"/>
    </row>
    <row r="27670">
      <c r="A27670" s="294" t="s">
        <v>38700</v>
      </c>
      <c r="B27670" s="294"/>
      <c r="C27670" s="294"/>
      <c r="D27670" s="294"/>
      <c r="E27670" s="294"/>
      <c r="F27670" s="294"/>
    </row>
    <row r="27671">
      <c r="A27671" s="294" t="s">
        <v>38701</v>
      </c>
      <c r="B27671" s="294"/>
      <c r="C27671" s="294"/>
      <c r="D27671" s="294"/>
      <c r="E27671" s="294"/>
      <c r="F27671" s="294"/>
    </row>
    <row r="27672">
      <c r="A27672" s="294"/>
      <c r="B27672" s="294"/>
      <c r="C27672" s="294"/>
      <c r="D27672" s="294"/>
      <c r="E27672" s="294"/>
      <c r="F27672" s="294"/>
    </row>
    <row r="27673">
      <c r="A27673" s="294" t="s">
        <v>21304</v>
      </c>
      <c r="B27673" s="294"/>
      <c r="C27673" s="294"/>
      <c r="D27673" s="294"/>
      <c r="E27673" s="294"/>
      <c r="F27673" s="294"/>
    </row>
    <row r="27674">
      <c r="A27674" s="294"/>
      <c r="B27674" s="294"/>
      <c r="C27674" s="294"/>
      <c r="D27674" s="294"/>
      <c r="E27674" s="294"/>
      <c r="F27674" s="294"/>
    </row>
    <row r="27675">
      <c r="A27675" s="294" t="s">
        <v>30187</v>
      </c>
      <c r="B27675" s="294"/>
      <c r="C27675" s="294"/>
      <c r="D27675" s="294"/>
      <c r="E27675" s="294"/>
      <c r="F27675" s="294"/>
    </row>
    <row r="27676">
      <c r="A27676" s="294" t="s">
        <v>38702</v>
      </c>
      <c r="B27676" s="294"/>
      <c r="C27676" s="294"/>
      <c r="D27676" s="294"/>
      <c r="E27676" s="294"/>
      <c r="F27676" s="294"/>
    </row>
    <row r="27677">
      <c r="A27677" s="294" t="s">
        <v>38703</v>
      </c>
      <c r="B27677" s="294"/>
      <c r="C27677" s="294"/>
      <c r="D27677" s="294"/>
      <c r="E27677" s="294"/>
      <c r="F27677" s="294"/>
    </row>
    <row r="27678">
      <c r="A27678" s="294" t="s">
        <v>38704</v>
      </c>
      <c r="B27678" s="294"/>
      <c r="C27678" s="294"/>
      <c r="D27678" s="294"/>
      <c r="E27678" s="294"/>
      <c r="F27678" s="294"/>
    </row>
    <row r="27679">
      <c r="A27679" s="294" t="s">
        <v>38705</v>
      </c>
      <c r="B27679" s="294"/>
      <c r="C27679" s="294"/>
      <c r="D27679" s="294"/>
      <c r="E27679" s="294"/>
      <c r="F27679" s="294"/>
    </row>
    <row r="27680">
      <c r="A27680" s="294" t="s">
        <v>38706</v>
      </c>
      <c r="B27680" s="294"/>
      <c r="C27680" s="294"/>
      <c r="D27680" s="294"/>
      <c r="E27680" s="294"/>
      <c r="F27680" s="294"/>
    </row>
    <row r="27681">
      <c r="A27681" s="294" t="s">
        <v>38707</v>
      </c>
      <c r="B27681" s="294"/>
      <c r="C27681" s="294"/>
      <c r="D27681" s="294"/>
      <c r="E27681" s="294"/>
      <c r="F27681" s="294"/>
    </row>
    <row r="27682">
      <c r="A27682" s="294" t="s">
        <v>38708</v>
      </c>
      <c r="B27682" s="294"/>
      <c r="C27682" s="294"/>
      <c r="D27682" s="294"/>
      <c r="E27682" s="294"/>
      <c r="F27682" s="294"/>
    </row>
    <row r="27683">
      <c r="A27683" s="294" t="s">
        <v>38709</v>
      </c>
      <c r="B27683" s="294"/>
      <c r="C27683" s="294"/>
      <c r="D27683" s="294"/>
      <c r="E27683" s="294"/>
      <c r="F27683" s="294"/>
    </row>
    <row r="27684">
      <c r="A27684" s="294" t="s">
        <v>38710</v>
      </c>
      <c r="B27684" s="294"/>
      <c r="C27684" s="294"/>
      <c r="D27684" s="294"/>
      <c r="E27684" s="294"/>
      <c r="F27684" s="294"/>
    </row>
    <row r="27685">
      <c r="A27685" s="294" t="s">
        <v>38711</v>
      </c>
      <c r="B27685" s="294"/>
      <c r="C27685" s="294"/>
      <c r="D27685" s="294"/>
      <c r="E27685" s="294"/>
      <c r="F27685" s="294"/>
    </row>
    <row r="27686">
      <c r="A27686" s="294" t="s">
        <v>38712</v>
      </c>
      <c r="B27686" s="294"/>
      <c r="C27686" s="294"/>
      <c r="D27686" s="294"/>
      <c r="E27686" s="294"/>
      <c r="F27686" s="294"/>
    </row>
    <row r="27687">
      <c r="A27687" s="294" t="s">
        <v>24562</v>
      </c>
      <c r="B27687" s="294"/>
      <c r="C27687" s="294"/>
      <c r="D27687" s="294"/>
      <c r="E27687" s="294"/>
      <c r="F27687" s="294"/>
    </row>
    <row r="27688">
      <c r="A27688" s="294" t="s">
        <v>38713</v>
      </c>
      <c r="B27688" s="294"/>
      <c r="C27688" s="294"/>
      <c r="D27688" s="294"/>
      <c r="E27688" s="294"/>
      <c r="F27688" s="294"/>
    </row>
    <row r="27689">
      <c r="A27689" s="294" t="s">
        <v>38714</v>
      </c>
      <c r="B27689" s="294"/>
      <c r="C27689" s="294"/>
      <c r="D27689" s="294"/>
      <c r="E27689" s="294"/>
      <c r="F27689" s="294"/>
    </row>
    <row r="27690">
      <c r="A27690" s="294" t="s">
        <v>38715</v>
      </c>
      <c r="B27690" s="294"/>
      <c r="C27690" s="294"/>
      <c r="D27690" s="294"/>
      <c r="E27690" s="294"/>
      <c r="F27690" s="294"/>
    </row>
    <row r="27691">
      <c r="A27691" s="294" t="s">
        <v>38716</v>
      </c>
      <c r="B27691" s="294"/>
      <c r="C27691" s="294"/>
      <c r="D27691" s="294"/>
      <c r="E27691" s="294"/>
      <c r="F27691" s="294"/>
    </row>
    <row r="27692">
      <c r="A27692" s="294" t="s">
        <v>38717</v>
      </c>
      <c r="B27692" s="294"/>
      <c r="C27692" s="294"/>
      <c r="D27692" s="294"/>
      <c r="E27692" s="294"/>
      <c r="F27692" s="294"/>
    </row>
    <row r="27693">
      <c r="A27693" s="294" t="s">
        <v>38718</v>
      </c>
      <c r="B27693" s="294"/>
      <c r="C27693" s="294"/>
      <c r="D27693" s="294"/>
      <c r="E27693" s="294"/>
      <c r="F27693" s="294"/>
    </row>
    <row r="27694">
      <c r="A27694" s="294" t="s">
        <v>38719</v>
      </c>
      <c r="B27694" s="294"/>
      <c r="C27694" s="294"/>
      <c r="D27694" s="294"/>
      <c r="E27694" s="294"/>
      <c r="F27694" s="294"/>
    </row>
    <row r="27695">
      <c r="A27695" s="294"/>
      <c r="B27695" s="294"/>
      <c r="C27695" s="294"/>
      <c r="D27695" s="294"/>
      <c r="E27695" s="294"/>
      <c r="F27695" s="294"/>
    </row>
    <row r="27696">
      <c r="A27696" s="294" t="s">
        <v>28124</v>
      </c>
      <c r="B27696" s="294"/>
      <c r="C27696" s="294"/>
      <c r="D27696" s="294"/>
      <c r="E27696" s="294"/>
      <c r="F27696" s="294"/>
    </row>
    <row r="27697">
      <c r="A27697" s="294" t="s">
        <v>38720</v>
      </c>
      <c r="B27697" s="294"/>
      <c r="C27697" s="294"/>
      <c r="D27697" s="294"/>
      <c r="E27697" s="294"/>
      <c r="F27697" s="294"/>
    </row>
    <row r="27698">
      <c r="A27698" s="294" t="s">
        <v>21672</v>
      </c>
      <c r="B27698" s="294"/>
      <c r="C27698" s="294"/>
      <c r="D27698" s="294"/>
      <c r="E27698" s="294"/>
      <c r="F27698" s="294"/>
    </row>
    <row r="27699">
      <c r="A27699" s="294" t="s">
        <v>38721</v>
      </c>
      <c r="B27699" s="294"/>
      <c r="C27699" s="294"/>
      <c r="D27699" s="294"/>
      <c r="E27699" s="294"/>
      <c r="F27699" s="294"/>
    </row>
    <row r="27700">
      <c r="A27700" s="294"/>
      <c r="B27700" s="294"/>
      <c r="C27700" s="294"/>
      <c r="D27700" s="294"/>
      <c r="E27700" s="294"/>
      <c r="F27700" s="294"/>
    </row>
    <row r="27701">
      <c r="A27701" s="294"/>
      <c r="B27701" s="294"/>
      <c r="C27701" s="294"/>
      <c r="D27701" s="294"/>
      <c r="E27701" s="294"/>
      <c r="F27701" s="294"/>
    </row>
    <row r="27702">
      <c r="A27702" s="294" t="s">
        <v>23007</v>
      </c>
      <c r="B27702" s="294"/>
      <c r="C27702" s="294"/>
      <c r="D27702" s="294"/>
      <c r="E27702" s="294"/>
      <c r="F27702" s="294"/>
    </row>
    <row r="27703">
      <c r="A27703" s="294"/>
      <c r="B27703" s="294"/>
      <c r="C27703" s="294"/>
      <c r="D27703" s="294"/>
      <c r="E27703" s="294"/>
      <c r="F27703" s="294"/>
    </row>
    <row r="27704">
      <c r="A27704" s="294" t="str">
        <f>ARRAY_CONSTRAIN(ARRAYFORMULA(-Pelvic / Uterine causes), 1, 1)</f>
        <v>#ERROR!</v>
      </c>
      <c r="B27704" s="294" t="s">
        <v>38722</v>
      </c>
      <c r="C27704" s="294"/>
      <c r="D27704" s="294"/>
      <c r="E27704" s="294"/>
      <c r="F27704" s="294"/>
    </row>
    <row r="27705">
      <c r="A27705" s="294" t="s">
        <v>38723</v>
      </c>
      <c r="B27705" s="294" t="s">
        <v>38724</v>
      </c>
      <c r="C27705" s="294"/>
      <c r="D27705" s="294"/>
      <c r="E27705" s="294"/>
      <c r="F27705" s="294"/>
    </row>
    <row r="27706">
      <c r="A27706" s="294"/>
      <c r="B27706" s="294" t="s">
        <v>38725</v>
      </c>
      <c r="C27706" s="294"/>
      <c r="D27706" s="294"/>
      <c r="E27706" s="294"/>
      <c r="F27706" s="294"/>
    </row>
    <row r="27707">
      <c r="A27707" s="294"/>
      <c r="B27707" s="294" t="s">
        <v>38726</v>
      </c>
      <c r="C27707" s="294"/>
      <c r="D27707" s="294"/>
      <c r="E27707" s="294"/>
      <c r="F27707" s="294"/>
    </row>
    <row r="27708">
      <c r="A27708" s="294"/>
      <c r="B27708" s="294" t="s">
        <v>38727</v>
      </c>
      <c r="C27708" s="294"/>
      <c r="D27708" s="294"/>
      <c r="E27708" s="294"/>
      <c r="F27708" s="294"/>
    </row>
    <row r="27709">
      <c r="A27709" s="294" t="str">
        <f>ARRAY_CONSTRAIN(ARRAYFORMULA(--Gynecological emergencies), 1, 1)</f>
        <v>#ERROR!</v>
      </c>
      <c r="B27709" s="294" t="s">
        <v>38728</v>
      </c>
      <c r="C27709" s="294"/>
      <c r="D27709" s="294"/>
      <c r="E27709" s="294"/>
      <c r="F27709" s="294"/>
    </row>
    <row r="27710">
      <c r="A27710" s="294"/>
      <c r="B27710" s="294" t="str">
        <f>ARRAY_CONSTRAIN(ARRAYFORMULA(-Ovarian Torsion), 1, 1)</f>
        <v>#ERROR!</v>
      </c>
      <c r="C27710" s="294"/>
      <c r="D27710" s="294"/>
      <c r="E27710" s="294"/>
      <c r="F27710" s="294"/>
    </row>
    <row r="27711">
      <c r="A27711" s="294"/>
      <c r="B27711" s="294" t="str">
        <f>ARRAY_CONSTRAIN(ARRAYFORMULA(-Ruptured Ovarian Cyst), 1, 1)</f>
        <v>#ERROR!</v>
      </c>
      <c r="C27711" s="294"/>
      <c r="D27711" s="294"/>
      <c r="E27711" s="294"/>
      <c r="F27711" s="294"/>
    </row>
    <row r="27712">
      <c r="A27712" s="294" t="s">
        <v>38729</v>
      </c>
      <c r="B27712" s="294" t="s">
        <v>38730</v>
      </c>
      <c r="C27712" s="294"/>
      <c r="D27712" s="294"/>
      <c r="E27712" s="294"/>
      <c r="F27712" s="294"/>
    </row>
    <row r="27713">
      <c r="A27713" s="294"/>
      <c r="B27713" s="294" t="s">
        <v>38731</v>
      </c>
      <c r="C27713" s="294"/>
      <c r="D27713" s="294"/>
      <c r="E27713" s="294"/>
      <c r="F27713" s="294"/>
    </row>
    <row r="27714">
      <c r="A27714" s="294" t="str">
        <f t="array" ref="A27714">-Gastrointestinal</f>
        <v>#NAME?</v>
      </c>
      <c r="B27714" s="294" t="s">
        <v>38732</v>
      </c>
      <c r="C27714" s="294"/>
      <c r="D27714" s="294"/>
      <c r="E27714" s="294"/>
      <c r="F27714" s="294"/>
    </row>
    <row r="27715">
      <c r="A27715" s="294"/>
      <c r="B27715" s="294" t="s">
        <v>38733</v>
      </c>
      <c r="C27715" s="294"/>
      <c r="D27715" s="294"/>
      <c r="E27715" s="294"/>
      <c r="F27715" s="294"/>
    </row>
    <row r="27716">
      <c r="A27716" s="294"/>
      <c r="B27716" s="294" t="s">
        <v>30707</v>
      </c>
      <c r="C27716" s="294"/>
      <c r="D27716" s="294"/>
      <c r="E27716" s="294"/>
      <c r="F27716" s="294"/>
    </row>
    <row r="27717">
      <c r="A27717" s="294"/>
      <c r="B27717" s="294"/>
      <c r="C27717" s="294"/>
      <c r="D27717" s="294"/>
      <c r="E27717" s="294"/>
      <c r="F27717" s="294"/>
    </row>
    <row r="27718">
      <c r="A27718" s="294"/>
      <c r="B27718" s="294"/>
      <c r="C27718" s="294"/>
      <c r="D27718" s="294"/>
      <c r="E27718" s="294"/>
      <c r="F27718" s="294"/>
    </row>
    <row r="27719">
      <c r="A27719" s="294" t="s">
        <v>24373</v>
      </c>
      <c r="B27719" s="294"/>
      <c r="C27719" s="294"/>
      <c r="D27719" s="294"/>
      <c r="E27719" s="294"/>
      <c r="F27719" s="294"/>
    </row>
    <row r="27720">
      <c r="A27720" s="294"/>
      <c r="B27720" s="294"/>
      <c r="C27720" s="294"/>
      <c r="D27720" s="294"/>
      <c r="E27720" s="294"/>
      <c r="F27720" s="294"/>
    </row>
    <row r="27721">
      <c r="A27721" s="294" t="s">
        <v>38734</v>
      </c>
      <c r="B27721" s="294"/>
      <c r="C27721" s="294"/>
      <c r="D27721" s="294"/>
      <c r="E27721" s="294"/>
      <c r="F27721" s="294"/>
    </row>
    <row r="27722">
      <c r="A27722" s="294" t="s">
        <v>38735</v>
      </c>
      <c r="B27722" s="294"/>
      <c r="C27722" s="294"/>
      <c r="D27722" s="294"/>
      <c r="E27722" s="294"/>
      <c r="F27722" s="294"/>
    </row>
    <row r="27723">
      <c r="A27723" s="294" t="s">
        <v>38736</v>
      </c>
      <c r="B27723" s="294"/>
      <c r="C27723" s="294"/>
      <c r="D27723" s="294"/>
      <c r="E27723" s="294"/>
      <c r="F27723" s="294"/>
    </row>
    <row r="27724">
      <c r="A27724" s="294" t="s">
        <v>38737</v>
      </c>
      <c r="B27724" s="294"/>
      <c r="C27724" s="294"/>
      <c r="D27724" s="294"/>
      <c r="E27724" s="294"/>
      <c r="F27724" s="294"/>
    </row>
    <row r="27725">
      <c r="A27725" s="294" t="s">
        <v>38738</v>
      </c>
      <c r="B27725" s="294"/>
      <c r="C27725" s="294"/>
      <c r="D27725" s="294"/>
      <c r="E27725" s="294"/>
      <c r="F27725" s="294"/>
    </row>
    <row r="27726">
      <c r="A27726" s="294"/>
      <c r="B27726" s="294"/>
      <c r="C27726" s="294"/>
      <c r="D27726" s="294"/>
      <c r="E27726" s="294"/>
      <c r="F27726" s="294"/>
    </row>
    <row r="27727">
      <c r="A27727" s="294" t="s">
        <v>29020</v>
      </c>
      <c r="B27727" s="294"/>
      <c r="C27727" s="294"/>
      <c r="D27727" s="294"/>
      <c r="E27727" s="294"/>
      <c r="F27727" s="294"/>
    </row>
    <row r="27728">
      <c r="A27728" s="294"/>
      <c r="B27728" s="294"/>
      <c r="C27728" s="294"/>
      <c r="D27728" s="294"/>
      <c r="E27728" s="294"/>
      <c r="F27728" s="294"/>
    </row>
    <row r="27729">
      <c r="A27729" s="294" t="s">
        <v>38739</v>
      </c>
      <c r="B27729" s="294"/>
      <c r="C27729" s="294"/>
      <c r="D27729" s="294"/>
      <c r="E27729" s="294"/>
      <c r="F27729" s="294"/>
    </row>
    <row r="27730">
      <c r="A27730" s="294" t="s">
        <v>38740</v>
      </c>
      <c r="B27730" s="294"/>
      <c r="C27730" s="294"/>
      <c r="D27730" s="294"/>
      <c r="E27730" s="294"/>
      <c r="F27730" s="294"/>
    </row>
    <row r="27731">
      <c r="A27731" s="294" t="s">
        <v>38741</v>
      </c>
      <c r="B27731" s="294"/>
      <c r="C27731" s="294"/>
      <c r="D27731" s="294"/>
      <c r="E27731" s="294"/>
      <c r="F27731" s="294"/>
    </row>
    <row r="27732">
      <c r="A27732" s="294"/>
      <c r="B27732" s="294"/>
      <c r="C27732" s="294"/>
      <c r="D27732" s="294"/>
      <c r="E27732" s="294"/>
      <c r="F27732" s="294"/>
    </row>
    <row r="27733">
      <c r="A27733" s="294" t="s">
        <v>23321</v>
      </c>
      <c r="B27733" s="294"/>
      <c r="C27733" s="294"/>
      <c r="D27733" s="294"/>
      <c r="E27733" s="294"/>
      <c r="F27733" s="294"/>
    </row>
    <row r="27734">
      <c r="A27734" s="294"/>
      <c r="B27734" s="294"/>
      <c r="C27734" s="294"/>
      <c r="D27734" s="294"/>
      <c r="E27734" s="294"/>
      <c r="F27734" s="294"/>
    </row>
    <row r="27735">
      <c r="A27735" s="294" t="s">
        <v>38742</v>
      </c>
      <c r="B27735" s="294"/>
      <c r="C27735" s="294"/>
      <c r="D27735" s="294"/>
      <c r="E27735" s="294"/>
      <c r="F27735" s="294"/>
    </row>
    <row r="27736">
      <c r="A27736" s="294" t="s">
        <v>38743</v>
      </c>
      <c r="B27736" s="294"/>
      <c r="C27736" s="294"/>
      <c r="D27736" s="294"/>
      <c r="E27736" s="294"/>
      <c r="F27736" s="294"/>
    </row>
    <row r="27737">
      <c r="A27737" s="294" t="s">
        <v>38744</v>
      </c>
      <c r="B27737" s="294"/>
      <c r="C27737" s="294"/>
      <c r="D27737" s="294"/>
      <c r="E27737" s="294"/>
      <c r="F27737" s="294"/>
    </row>
    <row r="27738">
      <c r="A27738" s="294"/>
      <c r="B27738" s="294"/>
      <c r="C27738" s="294"/>
      <c r="D27738" s="294"/>
      <c r="E27738" s="294"/>
      <c r="F27738" s="294"/>
    </row>
    <row r="27739">
      <c r="A27739" s="294" t="s">
        <v>23771</v>
      </c>
      <c r="B27739" s="294"/>
      <c r="C27739" s="294"/>
      <c r="D27739" s="294"/>
      <c r="E27739" s="294"/>
      <c r="F27739" s="294"/>
    </row>
    <row r="27740">
      <c r="A27740" s="294"/>
      <c r="B27740" s="294"/>
      <c r="C27740" s="294"/>
      <c r="D27740" s="294"/>
      <c r="E27740" s="294"/>
      <c r="F27740" s="294"/>
    </row>
    <row r="27741">
      <c r="A27741" s="294" t="s">
        <v>38745</v>
      </c>
      <c r="B27741" s="294"/>
      <c r="C27741" s="294"/>
      <c r="D27741" s="294"/>
      <c r="E27741" s="294"/>
      <c r="F27741" s="294"/>
    </row>
    <row r="27742">
      <c r="A27742" s="294" t="s">
        <v>38746</v>
      </c>
      <c r="B27742" s="294"/>
      <c r="C27742" s="294"/>
      <c r="D27742" s="294"/>
      <c r="E27742" s="294"/>
      <c r="F27742" s="294"/>
    </row>
    <row r="27743">
      <c r="A27743" s="294" t="s">
        <v>38747</v>
      </c>
      <c r="B27743" s="294"/>
      <c r="C27743" s="294"/>
      <c r="D27743" s="294"/>
      <c r="E27743" s="294"/>
      <c r="F27743" s="294"/>
    </row>
    <row r="27744">
      <c r="A27744" s="294" t="s">
        <v>38748</v>
      </c>
      <c r="B27744" s="294"/>
      <c r="C27744" s="294"/>
      <c r="D27744" s="294"/>
      <c r="E27744" s="294"/>
      <c r="F27744" s="294"/>
    </row>
    <row r="27745">
      <c r="A27745" s="294"/>
      <c r="B27745" s="294"/>
      <c r="C27745" s="294"/>
      <c r="D27745" s="294"/>
      <c r="E27745" s="294"/>
      <c r="F27745" s="294"/>
    </row>
    <row r="27746">
      <c r="A27746" s="294" t="s">
        <v>31361</v>
      </c>
      <c r="B27746" s="294"/>
      <c r="C27746" s="294"/>
      <c r="D27746" s="294"/>
      <c r="E27746" s="294"/>
      <c r="F27746" s="294"/>
    </row>
    <row r="27747">
      <c r="A27747" s="294"/>
      <c r="B27747" s="294"/>
      <c r="C27747" s="294"/>
      <c r="D27747" s="294"/>
      <c r="E27747" s="294"/>
      <c r="F27747" s="294"/>
    </row>
    <row r="27748">
      <c r="A27748" s="294" t="s">
        <v>26179</v>
      </c>
      <c r="B27748" s="294"/>
      <c r="C27748" s="294"/>
      <c r="D27748" s="294"/>
      <c r="E27748" s="294"/>
      <c r="F27748" s="294"/>
    </row>
    <row r="27749">
      <c r="A27749" s="294" t="s">
        <v>22682</v>
      </c>
      <c r="B27749" s="294"/>
      <c r="C27749" s="294"/>
      <c r="D27749" s="294"/>
      <c r="E27749" s="294"/>
      <c r="F27749" s="294"/>
    </row>
    <row r="27750">
      <c r="A27750" s="294" t="s">
        <v>28417</v>
      </c>
      <c r="B27750" s="294"/>
      <c r="C27750" s="294"/>
      <c r="D27750" s="294"/>
      <c r="E27750" s="294"/>
      <c r="F27750" s="294"/>
    </row>
    <row r="27751">
      <c r="A27751" s="294" t="s">
        <v>38749</v>
      </c>
      <c r="B27751" s="294"/>
      <c r="C27751" s="294"/>
      <c r="D27751" s="294"/>
      <c r="E27751" s="294"/>
      <c r="F27751" s="294"/>
    </row>
    <row r="27752">
      <c r="A27752" s="294" t="s">
        <v>26778</v>
      </c>
      <c r="B27752" s="294"/>
      <c r="C27752" s="294"/>
      <c r="D27752" s="294"/>
      <c r="E27752" s="294"/>
      <c r="F27752" s="294"/>
    </row>
    <row r="27753">
      <c r="A27753" s="294" t="s">
        <v>38750</v>
      </c>
      <c r="B27753" s="294"/>
      <c r="C27753" s="294"/>
      <c r="D27753" s="294"/>
      <c r="E27753" s="294"/>
      <c r="F27753" s="294"/>
    </row>
    <row r="27754">
      <c r="A27754" s="294" t="s">
        <v>38751</v>
      </c>
      <c r="B27754" s="294"/>
      <c r="C27754" s="294"/>
      <c r="D27754" s="294"/>
      <c r="E27754" s="294"/>
      <c r="F27754" s="294"/>
    </row>
    <row r="27755">
      <c r="A27755" s="294" t="s">
        <v>38752</v>
      </c>
      <c r="B27755" s="294"/>
      <c r="C27755" s="294"/>
      <c r="D27755" s="294"/>
      <c r="E27755" s="294"/>
      <c r="F27755" s="294"/>
    </row>
    <row r="27756">
      <c r="A27756" s="294" t="s">
        <v>38753</v>
      </c>
      <c r="B27756" s="294"/>
      <c r="C27756" s="294"/>
      <c r="D27756" s="294"/>
      <c r="E27756" s="294"/>
      <c r="F27756" s="294"/>
    </row>
    <row r="27757">
      <c r="A27757" s="294" t="s">
        <v>38754</v>
      </c>
      <c r="B27757" s="294"/>
      <c r="C27757" s="294"/>
      <c r="D27757" s="294"/>
      <c r="E27757" s="294"/>
      <c r="F27757" s="294"/>
    </row>
    <row r="27758">
      <c r="A27758" s="294" t="s">
        <v>27614</v>
      </c>
      <c r="B27758" s="294"/>
      <c r="C27758" s="294"/>
      <c r="D27758" s="294"/>
      <c r="E27758" s="294"/>
      <c r="F27758" s="294"/>
    </row>
    <row r="27759">
      <c r="A27759" s="294" t="s">
        <v>38755</v>
      </c>
      <c r="B27759" s="294"/>
      <c r="C27759" s="294"/>
      <c r="D27759" s="294"/>
      <c r="E27759" s="294"/>
      <c r="F27759" s="294"/>
    </row>
    <row r="27760">
      <c r="A27760" s="294" t="s">
        <v>38756</v>
      </c>
      <c r="B27760" s="294"/>
      <c r="C27760" s="294"/>
      <c r="D27760" s="294"/>
      <c r="E27760" s="294"/>
      <c r="F27760" s="294"/>
    </row>
    <row r="27761">
      <c r="A27761" s="294"/>
      <c r="B27761" s="294"/>
      <c r="C27761" s="294"/>
      <c r="D27761" s="294"/>
      <c r="E27761" s="294"/>
      <c r="F27761" s="294"/>
    </row>
    <row r="27762">
      <c r="A27762" s="294" t="s">
        <v>28124</v>
      </c>
      <c r="B27762" s="294"/>
      <c r="C27762" s="294"/>
      <c r="D27762" s="294"/>
      <c r="E27762" s="294"/>
      <c r="F27762" s="294"/>
    </row>
    <row r="27763">
      <c r="A27763" s="294" t="s">
        <v>38757</v>
      </c>
      <c r="B27763" s="294"/>
      <c r="C27763" s="294"/>
      <c r="D27763" s="294"/>
      <c r="E27763" s="294"/>
      <c r="F27763" s="294"/>
    </row>
    <row r="27764">
      <c r="A27764" s="294" t="s">
        <v>21618</v>
      </c>
      <c r="B27764" s="294"/>
      <c r="C27764" s="294"/>
      <c r="D27764" s="294"/>
      <c r="E27764" s="294"/>
      <c r="F27764" s="294"/>
    </row>
    <row r="27765">
      <c r="A27765" s="294" t="s">
        <v>38758</v>
      </c>
      <c r="B27765" s="294"/>
      <c r="C27765" s="294"/>
      <c r="D27765" s="294"/>
      <c r="E27765" s="294"/>
      <c r="F27765" s="294"/>
    </row>
    <row r="27766">
      <c r="A27766" s="294"/>
      <c r="B27766" s="294"/>
      <c r="C27766" s="294"/>
      <c r="D27766" s="294"/>
      <c r="E27766" s="294"/>
      <c r="F27766" s="294"/>
    </row>
    <row r="27767">
      <c r="A27767" s="294" t="s">
        <v>23228</v>
      </c>
      <c r="B27767" s="294"/>
      <c r="C27767" s="294"/>
      <c r="D27767" s="294"/>
      <c r="E27767" s="294"/>
      <c r="F27767" s="294"/>
    </row>
    <row r="27768">
      <c r="A27768" s="294" t="s">
        <v>20462</v>
      </c>
      <c r="B27768" s="294"/>
      <c r="C27768" s="294"/>
      <c r="D27768" s="294"/>
      <c r="E27768" s="294"/>
      <c r="F27768" s="294"/>
    </row>
    <row r="27769">
      <c r="A27769" s="294"/>
      <c r="B27769" s="294"/>
      <c r="C27769" s="294"/>
      <c r="D27769" s="294"/>
      <c r="E27769" s="294"/>
      <c r="F27769" s="294"/>
    </row>
    <row r="27770">
      <c r="A27770" s="294" t="s">
        <v>38759</v>
      </c>
      <c r="B27770" s="294"/>
      <c r="C27770" s="294"/>
      <c r="D27770" s="294"/>
      <c r="E27770" s="294"/>
      <c r="F27770" s="294"/>
    </row>
    <row r="27771">
      <c r="A27771" s="294" t="s">
        <v>30385</v>
      </c>
      <c r="B27771" s="294"/>
      <c r="C27771" s="294"/>
      <c r="D27771" s="294"/>
      <c r="E27771" s="294"/>
      <c r="F27771" s="294"/>
    </row>
    <row r="27772">
      <c r="A27772" s="294" t="s">
        <v>38760</v>
      </c>
      <c r="B27772" s="294"/>
      <c r="C27772" s="294"/>
      <c r="D27772" s="294"/>
      <c r="E27772" s="294"/>
      <c r="F27772" s="294"/>
    </row>
    <row r="27773">
      <c r="A27773" s="294" t="s">
        <v>38761</v>
      </c>
      <c r="B27773" s="294"/>
      <c r="C27773" s="294"/>
      <c r="D27773" s="294"/>
      <c r="E27773" s="294"/>
      <c r="F27773" s="294"/>
    </row>
    <row r="27774">
      <c r="A27774" s="294" t="s">
        <v>38762</v>
      </c>
      <c r="B27774" s="294"/>
      <c r="C27774" s="294"/>
      <c r="D27774" s="294"/>
      <c r="E27774" s="294"/>
      <c r="F27774" s="294"/>
    </row>
    <row r="27775">
      <c r="A27775" s="294" t="s">
        <v>38763</v>
      </c>
      <c r="B27775" s="294"/>
      <c r="C27775" s="294"/>
      <c r="D27775" s="294"/>
      <c r="E27775" s="294"/>
      <c r="F27775" s="294"/>
    </row>
    <row r="27776">
      <c r="A27776" s="294" t="s">
        <v>38764</v>
      </c>
      <c r="B27776" s="294"/>
      <c r="C27776" s="294"/>
      <c r="D27776" s="294"/>
      <c r="E27776" s="294"/>
      <c r="F27776" s="294"/>
    </row>
    <row r="27777">
      <c r="A27777" s="294" t="s">
        <v>38765</v>
      </c>
      <c r="B27777" s="294"/>
      <c r="C27777" s="294"/>
      <c r="D27777" s="294"/>
      <c r="E27777" s="294"/>
      <c r="F27777" s="294"/>
    </row>
    <row r="27778">
      <c r="A27778" s="294" t="s">
        <v>38766</v>
      </c>
      <c r="B27778" s="294"/>
      <c r="C27778" s="294"/>
      <c r="D27778" s="294"/>
      <c r="E27778" s="294"/>
      <c r="F27778" s="294"/>
    </row>
    <row r="27779">
      <c r="A27779" s="294" t="s">
        <v>38767</v>
      </c>
      <c r="B27779" s="294"/>
      <c r="C27779" s="294"/>
      <c r="D27779" s="294"/>
      <c r="E27779" s="294"/>
      <c r="F27779" s="294"/>
    </row>
    <row r="27780">
      <c r="A27780" s="294"/>
      <c r="B27780" s="294"/>
      <c r="C27780" s="294"/>
      <c r="D27780" s="294"/>
      <c r="E27780" s="294"/>
      <c r="F27780" s="294"/>
    </row>
    <row r="27781">
      <c r="A27781" s="294" t="s">
        <v>25182</v>
      </c>
      <c r="B27781" s="294"/>
      <c r="C27781" s="294"/>
      <c r="D27781" s="294"/>
      <c r="E27781" s="294"/>
      <c r="F27781" s="294"/>
    </row>
    <row r="27782">
      <c r="A27782" s="294" t="s">
        <v>26312</v>
      </c>
      <c r="B27782" s="294"/>
      <c r="C27782" s="294"/>
      <c r="D27782" s="294"/>
      <c r="E27782" s="294"/>
      <c r="F27782" s="294"/>
    </row>
    <row r="27783">
      <c r="A27783" s="294"/>
      <c r="B27783" s="294"/>
      <c r="C27783" s="294"/>
      <c r="D27783" s="294"/>
      <c r="E27783" s="294"/>
      <c r="F27783" s="294"/>
    </row>
    <row r="27784">
      <c r="A27784" s="294" t="s">
        <v>38768</v>
      </c>
      <c r="B27784" s="294"/>
      <c r="C27784" s="294"/>
      <c r="D27784" s="294"/>
      <c r="E27784" s="294"/>
      <c r="F27784" s="294"/>
    </row>
    <row r="27785">
      <c r="A27785" s="294" t="s">
        <v>38769</v>
      </c>
      <c r="B27785" s="294"/>
      <c r="C27785" s="294"/>
      <c r="D27785" s="294"/>
      <c r="E27785" s="294"/>
      <c r="F27785" s="294"/>
    </row>
    <row r="27786">
      <c r="A27786" s="294" t="s">
        <v>38770</v>
      </c>
      <c r="B27786" s="294"/>
      <c r="C27786" s="294"/>
      <c r="D27786" s="294"/>
      <c r="E27786" s="294"/>
      <c r="F27786" s="294"/>
    </row>
    <row r="27787">
      <c r="A27787" s="294" t="s">
        <v>38771</v>
      </c>
      <c r="B27787" s="294"/>
      <c r="C27787" s="294"/>
      <c r="D27787" s="294"/>
      <c r="E27787" s="294"/>
      <c r="F27787" s="294"/>
    </row>
    <row r="27788">
      <c r="A27788" s="294" t="s">
        <v>38772</v>
      </c>
      <c r="B27788" s="294"/>
      <c r="C27788" s="294"/>
      <c r="D27788" s="294"/>
      <c r="E27788" s="294"/>
      <c r="F27788" s="294"/>
    </row>
    <row r="27789">
      <c r="A27789" s="294" t="s">
        <v>38773</v>
      </c>
      <c r="B27789" s="294"/>
      <c r="C27789" s="294"/>
      <c r="D27789" s="294"/>
      <c r="E27789" s="294"/>
      <c r="F27789" s="294"/>
    </row>
    <row r="27790">
      <c r="A27790" s="294" t="s">
        <v>38774</v>
      </c>
      <c r="B27790" s="294"/>
      <c r="C27790" s="294"/>
      <c r="D27790" s="294"/>
      <c r="E27790" s="294"/>
      <c r="F27790" s="294"/>
    </row>
    <row r="27791">
      <c r="A27791" s="294" t="s">
        <v>37676</v>
      </c>
      <c r="B27791" s="294"/>
      <c r="C27791" s="294"/>
      <c r="D27791" s="294"/>
      <c r="E27791" s="294"/>
      <c r="F27791" s="294"/>
    </row>
    <row r="27792">
      <c r="A27792" s="294" t="s">
        <v>38775</v>
      </c>
      <c r="B27792" s="294"/>
      <c r="C27792" s="294"/>
      <c r="D27792" s="294"/>
      <c r="E27792" s="294"/>
      <c r="F27792" s="294"/>
    </row>
    <row r="27793">
      <c r="A27793" s="294"/>
      <c r="B27793" s="294"/>
      <c r="C27793" s="294"/>
      <c r="D27793" s="294"/>
      <c r="E27793" s="294"/>
      <c r="F27793" s="294"/>
    </row>
    <row r="27794">
      <c r="A27794" s="294" t="s">
        <v>22530</v>
      </c>
      <c r="B27794" s="294"/>
      <c r="C27794" s="294"/>
      <c r="D27794" s="294"/>
      <c r="E27794" s="294"/>
      <c r="F27794" s="294"/>
    </row>
    <row r="27795">
      <c r="A27795" s="294" t="s">
        <v>26319</v>
      </c>
      <c r="B27795" s="294"/>
      <c r="C27795" s="294"/>
      <c r="D27795" s="294"/>
      <c r="E27795" s="294"/>
      <c r="F27795" s="294"/>
    </row>
    <row r="27796">
      <c r="A27796" s="294"/>
      <c r="B27796" s="294"/>
      <c r="C27796" s="294"/>
      <c r="D27796" s="294"/>
      <c r="E27796" s="294"/>
      <c r="F27796" s="294"/>
    </row>
    <row r="27797">
      <c r="A27797" s="294" t="s">
        <v>38776</v>
      </c>
      <c r="B27797" s="294"/>
      <c r="C27797" s="294"/>
      <c r="D27797" s="294"/>
      <c r="E27797" s="294"/>
      <c r="F27797" s="294"/>
    </row>
    <row r="27798">
      <c r="A27798" s="294" t="s">
        <v>38777</v>
      </c>
      <c r="B27798" s="294"/>
      <c r="C27798" s="294"/>
      <c r="D27798" s="294"/>
      <c r="E27798" s="294"/>
      <c r="F27798" s="294"/>
    </row>
    <row r="27799">
      <c r="A27799" s="294" t="s">
        <v>38778</v>
      </c>
      <c r="B27799" s="294"/>
      <c r="C27799" s="294"/>
      <c r="D27799" s="294"/>
      <c r="E27799" s="294"/>
      <c r="F27799" s="294"/>
    </row>
    <row r="27800">
      <c r="A27800" s="294" t="s">
        <v>38779</v>
      </c>
      <c r="B27800" s="294"/>
      <c r="C27800" s="294"/>
      <c r="D27800" s="294"/>
      <c r="E27800" s="294"/>
      <c r="F27800" s="294"/>
    </row>
    <row r="27801">
      <c r="A27801" s="294" t="s">
        <v>37679</v>
      </c>
      <c r="B27801" s="294"/>
      <c r="C27801" s="294"/>
      <c r="D27801" s="294"/>
      <c r="E27801" s="294"/>
      <c r="F27801" s="294"/>
    </row>
    <row r="27802">
      <c r="A27802" s="294" t="s">
        <v>38139</v>
      </c>
      <c r="B27802" s="294"/>
      <c r="C27802" s="294"/>
      <c r="D27802" s="294"/>
      <c r="E27802" s="294"/>
      <c r="F27802" s="294"/>
    </row>
    <row r="27803">
      <c r="A27803" s="294" t="s">
        <v>38773</v>
      </c>
      <c r="B27803" s="294"/>
      <c r="C27803" s="294"/>
      <c r="D27803" s="294"/>
      <c r="E27803" s="294"/>
      <c r="F27803" s="294"/>
    </row>
    <row r="27804">
      <c r="A27804" s="294" t="s">
        <v>38780</v>
      </c>
      <c r="B27804" s="294"/>
      <c r="C27804" s="294"/>
      <c r="D27804" s="294"/>
      <c r="E27804" s="294"/>
      <c r="F27804" s="294"/>
    </row>
    <row r="27805">
      <c r="A27805" s="294" t="s">
        <v>38781</v>
      </c>
      <c r="B27805" s="294"/>
      <c r="C27805" s="294"/>
      <c r="D27805" s="294"/>
      <c r="E27805" s="294"/>
      <c r="F27805" s="294"/>
    </row>
    <row r="27806">
      <c r="A27806" s="294" t="s">
        <v>38782</v>
      </c>
      <c r="B27806" s="294"/>
      <c r="C27806" s="294"/>
      <c r="D27806" s="294"/>
      <c r="E27806" s="294"/>
      <c r="F27806" s="294"/>
    </row>
    <row r="27807">
      <c r="A27807" s="294" t="s">
        <v>38783</v>
      </c>
      <c r="B27807" s="294"/>
      <c r="C27807" s="294"/>
      <c r="D27807" s="294"/>
      <c r="E27807" s="294"/>
      <c r="F27807" s="294"/>
    </row>
    <row r="27808">
      <c r="A27808" s="294" t="s">
        <v>38784</v>
      </c>
      <c r="B27808" s="294"/>
      <c r="C27808" s="294"/>
      <c r="D27808" s="294"/>
      <c r="E27808" s="294"/>
      <c r="F27808" s="294"/>
    </row>
    <row r="27809">
      <c r="A27809" s="294"/>
      <c r="B27809" s="294"/>
      <c r="C27809" s="294"/>
      <c r="D27809" s="294"/>
      <c r="E27809" s="294"/>
      <c r="F27809" s="294"/>
    </row>
    <row r="27810">
      <c r="A27810" s="294"/>
      <c r="B27810" s="294"/>
      <c r="C27810" s="294"/>
      <c r="D27810" s="294"/>
      <c r="E27810" s="294"/>
      <c r="F27810" s="294"/>
    </row>
    <row r="27811">
      <c r="A27811" s="294" t="s">
        <v>21401</v>
      </c>
      <c r="B27811" s="294"/>
      <c r="C27811" s="294"/>
      <c r="D27811" s="294"/>
      <c r="E27811" s="294"/>
      <c r="F27811" s="294"/>
    </row>
    <row r="27812">
      <c r="A27812" s="294"/>
      <c r="B27812" s="294"/>
      <c r="C27812" s="294"/>
      <c r="D27812" s="294"/>
      <c r="E27812" s="294"/>
      <c r="F27812" s="294"/>
    </row>
    <row r="27813">
      <c r="A27813" s="294" t="s">
        <v>38785</v>
      </c>
      <c r="B27813" s="294"/>
      <c r="C27813" s="294"/>
      <c r="D27813" s="294"/>
      <c r="E27813" s="294"/>
      <c r="F27813" s="294"/>
    </row>
    <row r="27814">
      <c r="A27814" s="294" t="s">
        <v>38302</v>
      </c>
      <c r="B27814" s="294"/>
      <c r="C27814" s="294"/>
      <c r="D27814" s="294"/>
      <c r="E27814" s="294"/>
      <c r="F27814" s="294"/>
    </row>
    <row r="27815">
      <c r="A27815" s="294" t="s">
        <v>38786</v>
      </c>
      <c r="B27815" s="294"/>
      <c r="C27815" s="294"/>
      <c r="D27815" s="294"/>
      <c r="E27815" s="294"/>
      <c r="F27815" s="294"/>
    </row>
    <row r="27816">
      <c r="A27816" s="294" t="s">
        <v>38787</v>
      </c>
      <c r="B27816" s="294"/>
      <c r="C27816" s="294"/>
      <c r="D27816" s="294"/>
      <c r="E27816" s="294"/>
      <c r="F27816" s="294"/>
    </row>
    <row r="27817">
      <c r="A27817" s="294" t="s">
        <v>38788</v>
      </c>
      <c r="B27817" s="294"/>
      <c r="C27817" s="294"/>
      <c r="D27817" s="294"/>
      <c r="E27817" s="294"/>
      <c r="F27817" s="294"/>
    </row>
    <row r="27818">
      <c r="A27818" s="294" t="s">
        <v>38789</v>
      </c>
      <c r="B27818" s="294"/>
      <c r="C27818" s="294"/>
      <c r="D27818" s="294"/>
      <c r="E27818" s="294"/>
      <c r="F27818" s="294"/>
    </row>
    <row r="27819">
      <c r="A27819" s="294" t="s">
        <v>38790</v>
      </c>
      <c r="B27819" s="294"/>
      <c r="C27819" s="294"/>
      <c r="D27819" s="294"/>
      <c r="E27819" s="294"/>
      <c r="F27819" s="294"/>
    </row>
    <row r="27820">
      <c r="A27820" s="294" t="s">
        <v>38791</v>
      </c>
      <c r="B27820" s="294"/>
      <c r="C27820" s="294"/>
      <c r="D27820" s="294"/>
      <c r="E27820" s="294"/>
      <c r="F27820" s="294"/>
    </row>
    <row r="27821">
      <c r="A27821" s="294" t="s">
        <v>31573</v>
      </c>
      <c r="B27821" s="294"/>
      <c r="C27821" s="294"/>
      <c r="D27821" s="294"/>
      <c r="E27821" s="294"/>
      <c r="F27821" s="294"/>
    </row>
    <row r="27822">
      <c r="A27822" s="294" t="s">
        <v>38792</v>
      </c>
      <c r="B27822" s="294"/>
      <c r="C27822" s="294"/>
      <c r="D27822" s="294"/>
      <c r="E27822" s="294"/>
      <c r="F27822" s="294"/>
    </row>
    <row r="27823">
      <c r="A27823" s="294" t="s">
        <v>38793</v>
      </c>
      <c r="B27823" s="294"/>
      <c r="C27823" s="294"/>
      <c r="D27823" s="294"/>
      <c r="E27823" s="294"/>
      <c r="F27823" s="294"/>
    </row>
    <row r="27824">
      <c r="A27824" s="294" t="s">
        <v>38794</v>
      </c>
      <c r="B27824" s="294"/>
      <c r="C27824" s="294"/>
      <c r="D27824" s="294"/>
      <c r="E27824" s="294"/>
      <c r="F27824" s="294"/>
    </row>
    <row r="27825">
      <c r="A27825" s="294" t="s">
        <v>38795</v>
      </c>
      <c r="B27825" s="294"/>
      <c r="C27825" s="294"/>
      <c r="D27825" s="294"/>
      <c r="E27825" s="294"/>
      <c r="F27825" s="294"/>
    </row>
    <row r="27826">
      <c r="A27826" s="294" t="s">
        <v>38796</v>
      </c>
      <c r="B27826" s="294"/>
      <c r="C27826" s="294"/>
      <c r="D27826" s="294"/>
      <c r="E27826" s="294"/>
      <c r="F27826" s="294"/>
    </row>
    <row r="27827">
      <c r="A27827" s="294" t="s">
        <v>38797</v>
      </c>
      <c r="B27827" s="294"/>
      <c r="C27827" s="294"/>
      <c r="D27827" s="294"/>
      <c r="E27827" s="294"/>
      <c r="F27827" s="294"/>
    </row>
    <row r="27828">
      <c r="A27828" s="294"/>
      <c r="B27828" s="294"/>
      <c r="C27828" s="294"/>
      <c r="D27828" s="294"/>
      <c r="E27828" s="294"/>
      <c r="F27828" s="294"/>
    </row>
    <row r="27829">
      <c r="A27829" s="294" t="s">
        <v>21407</v>
      </c>
      <c r="B27829" s="294"/>
      <c r="C27829" s="294"/>
      <c r="D27829" s="294"/>
      <c r="E27829" s="294"/>
      <c r="F27829" s="294"/>
    </row>
    <row r="27830">
      <c r="A27830" s="294"/>
      <c r="B27830" s="294"/>
      <c r="C27830" s="294"/>
      <c r="D27830" s="294"/>
      <c r="E27830" s="294"/>
      <c r="F27830" s="294"/>
    </row>
    <row r="27831">
      <c r="A27831" s="294" t="s">
        <v>38798</v>
      </c>
      <c r="B27831" s="294"/>
      <c r="C27831" s="294"/>
      <c r="D27831" s="294"/>
      <c r="E27831" s="294"/>
      <c r="F27831" s="294"/>
    </row>
    <row r="27832">
      <c r="A27832" s="294" t="s">
        <v>38799</v>
      </c>
      <c r="B27832" s="294"/>
      <c r="C27832" s="294"/>
      <c r="D27832" s="294"/>
      <c r="E27832" s="294"/>
      <c r="F27832" s="294"/>
    </row>
    <row r="27833">
      <c r="A27833" s="294" t="s">
        <v>38800</v>
      </c>
      <c r="B27833" s="294"/>
      <c r="C27833" s="294"/>
      <c r="D27833" s="294"/>
      <c r="E27833" s="294"/>
      <c r="F27833" s="294"/>
    </row>
    <row r="27834">
      <c r="A27834" s="294" t="s">
        <v>38801</v>
      </c>
      <c r="B27834" s="294"/>
      <c r="C27834" s="294"/>
      <c r="D27834" s="294"/>
      <c r="E27834" s="294"/>
      <c r="F27834" s="294"/>
    </row>
    <row r="27835">
      <c r="A27835" s="294" t="s">
        <v>38802</v>
      </c>
      <c r="B27835" s="294"/>
      <c r="C27835" s="294"/>
      <c r="D27835" s="294"/>
      <c r="E27835" s="294"/>
      <c r="F27835" s="294"/>
    </row>
    <row r="27836">
      <c r="A27836" s="294" t="s">
        <v>38309</v>
      </c>
      <c r="B27836" s="294"/>
      <c r="C27836" s="294"/>
      <c r="D27836" s="294"/>
      <c r="E27836" s="294"/>
      <c r="F27836" s="294"/>
    </row>
    <row r="27837">
      <c r="A27837" s="294" t="s">
        <v>38803</v>
      </c>
      <c r="B27837" s="294"/>
      <c r="C27837" s="294"/>
      <c r="D27837" s="294"/>
      <c r="E27837" s="294"/>
      <c r="F27837" s="294"/>
    </row>
    <row r="27838">
      <c r="A27838" s="294" t="s">
        <v>38804</v>
      </c>
      <c r="B27838" s="294"/>
      <c r="C27838" s="294"/>
      <c r="D27838" s="294"/>
      <c r="E27838" s="294"/>
      <c r="F27838" s="294"/>
    </row>
    <row r="27839">
      <c r="A27839" s="294" t="s">
        <v>38805</v>
      </c>
      <c r="B27839" s="294"/>
      <c r="C27839" s="294"/>
      <c r="D27839" s="294"/>
      <c r="E27839" s="294"/>
      <c r="F27839" s="294"/>
    </row>
    <row r="27840">
      <c r="A27840" s="294" t="s">
        <v>38806</v>
      </c>
      <c r="B27840" s="294"/>
      <c r="C27840" s="294"/>
      <c r="D27840" s="294"/>
      <c r="E27840" s="294"/>
      <c r="F27840" s="294"/>
    </row>
    <row r="27841">
      <c r="A27841" s="294" t="s">
        <v>38807</v>
      </c>
      <c r="B27841" s="294"/>
      <c r="C27841" s="294"/>
      <c r="D27841" s="294"/>
      <c r="E27841" s="294"/>
      <c r="F27841" s="294"/>
    </row>
    <row r="27842">
      <c r="A27842" s="294" t="s">
        <v>38808</v>
      </c>
      <c r="B27842" s="294"/>
      <c r="C27842" s="294"/>
      <c r="D27842" s="294"/>
      <c r="E27842" s="294"/>
      <c r="F27842" s="294"/>
    </row>
    <row r="27843">
      <c r="A27843" s="294" t="s">
        <v>38809</v>
      </c>
      <c r="B27843" s="294"/>
      <c r="C27843" s="294"/>
      <c r="D27843" s="294"/>
      <c r="E27843" s="294"/>
      <c r="F27843" s="294"/>
    </row>
    <row r="27844">
      <c r="A27844" s="294" t="s">
        <v>38810</v>
      </c>
      <c r="B27844" s="294"/>
      <c r="C27844" s="294"/>
      <c r="D27844" s="294"/>
      <c r="E27844" s="294"/>
      <c r="F27844" s="294"/>
    </row>
    <row r="27845">
      <c r="A27845" s="294" t="s">
        <v>38811</v>
      </c>
      <c r="B27845" s="294"/>
      <c r="C27845" s="294"/>
      <c r="D27845" s="294"/>
      <c r="E27845" s="294"/>
      <c r="F27845" s="294"/>
    </row>
    <row r="27846">
      <c r="A27846" s="294" t="s">
        <v>38812</v>
      </c>
      <c r="B27846" s="294"/>
      <c r="C27846" s="294"/>
      <c r="D27846" s="294"/>
      <c r="E27846" s="294"/>
      <c r="F27846" s="294"/>
    </row>
    <row r="27847">
      <c r="A27847" s="294" t="s">
        <v>37705</v>
      </c>
      <c r="B27847" s="294"/>
      <c r="C27847" s="294"/>
      <c r="D27847" s="294"/>
      <c r="E27847" s="294"/>
      <c r="F27847" s="294"/>
    </row>
    <row r="27848">
      <c r="A27848" s="294" t="s">
        <v>38813</v>
      </c>
      <c r="B27848" s="294"/>
      <c r="C27848" s="294"/>
      <c r="D27848" s="294"/>
      <c r="E27848" s="294"/>
      <c r="F27848" s="294"/>
    </row>
    <row r="27849">
      <c r="A27849" s="294" t="s">
        <v>38814</v>
      </c>
      <c r="B27849" s="294"/>
      <c r="C27849" s="294"/>
      <c r="D27849" s="294"/>
      <c r="E27849" s="294"/>
      <c r="F27849" s="294"/>
    </row>
    <row r="27850">
      <c r="A27850" s="294" t="s">
        <v>38815</v>
      </c>
      <c r="B27850" s="294"/>
      <c r="C27850" s="294"/>
      <c r="D27850" s="294"/>
      <c r="E27850" s="294"/>
      <c r="F27850" s="294"/>
    </row>
    <row r="27851">
      <c r="A27851" s="294" t="s">
        <v>38816</v>
      </c>
      <c r="B27851" s="294"/>
      <c r="C27851" s="294"/>
      <c r="D27851" s="294"/>
      <c r="E27851" s="294"/>
      <c r="F27851" s="294"/>
    </row>
    <row r="27852">
      <c r="A27852" s="294" t="s">
        <v>34082</v>
      </c>
      <c r="B27852" s="294"/>
      <c r="C27852" s="294"/>
      <c r="D27852" s="294"/>
      <c r="E27852" s="294"/>
      <c r="F27852" s="294"/>
    </row>
    <row r="27853">
      <c r="A27853" s="294" t="s">
        <v>38817</v>
      </c>
      <c r="B27853" s="294"/>
      <c r="C27853" s="294"/>
      <c r="D27853" s="294"/>
      <c r="E27853" s="294"/>
      <c r="F27853" s="294"/>
    </row>
    <row r="27854">
      <c r="A27854" s="294" t="s">
        <v>38818</v>
      </c>
      <c r="B27854" s="294"/>
      <c r="C27854" s="294"/>
      <c r="D27854" s="294"/>
      <c r="E27854" s="294"/>
      <c r="F27854" s="294"/>
    </row>
    <row r="27855">
      <c r="A27855" s="294" t="s">
        <v>38819</v>
      </c>
      <c r="B27855" s="294"/>
      <c r="C27855" s="294"/>
      <c r="D27855" s="294"/>
      <c r="E27855" s="294"/>
      <c r="F27855" s="294"/>
    </row>
    <row r="27856">
      <c r="A27856" s="294" t="s">
        <v>38820</v>
      </c>
      <c r="B27856" s="294"/>
      <c r="C27856" s="294"/>
      <c r="D27856" s="294"/>
      <c r="E27856" s="294"/>
      <c r="F27856" s="294"/>
    </row>
    <row r="27857">
      <c r="A27857" s="294"/>
      <c r="B27857" s="294"/>
      <c r="C27857" s="294"/>
      <c r="D27857" s="294"/>
      <c r="E27857" s="294"/>
      <c r="F27857" s="294"/>
    </row>
    <row r="27858">
      <c r="A27858" s="294" t="s">
        <v>38821</v>
      </c>
      <c r="B27858" s="294"/>
      <c r="C27858" s="294"/>
      <c r="D27858" s="294"/>
      <c r="E27858" s="294"/>
      <c r="F27858" s="294"/>
    </row>
    <row r="27859">
      <c r="A27859" s="294"/>
      <c r="B27859" s="294"/>
      <c r="C27859" s="294"/>
      <c r="D27859" s="294"/>
      <c r="E27859" s="294"/>
      <c r="F27859" s="294"/>
    </row>
    <row r="27860">
      <c r="A27860" s="294" t="s">
        <v>38822</v>
      </c>
      <c r="B27860" s="294"/>
      <c r="C27860" s="294"/>
      <c r="D27860" s="294"/>
      <c r="E27860" s="294"/>
      <c r="F27860" s="294"/>
    </row>
    <row r="27861">
      <c r="A27861" s="294" t="s">
        <v>25709</v>
      </c>
      <c r="B27861" s="294"/>
      <c r="C27861" s="294"/>
      <c r="D27861" s="294"/>
      <c r="E27861" s="294"/>
      <c r="F27861" s="294"/>
    </row>
    <row r="27862">
      <c r="A27862" s="294" t="s">
        <v>38823</v>
      </c>
      <c r="B27862" s="294"/>
      <c r="C27862" s="294"/>
      <c r="D27862" s="294"/>
      <c r="E27862" s="294"/>
      <c r="F27862" s="294"/>
    </row>
    <row r="27863">
      <c r="A27863" s="294" t="s">
        <v>38824</v>
      </c>
      <c r="B27863" s="294"/>
      <c r="C27863" s="294"/>
      <c r="D27863" s="294"/>
      <c r="E27863" s="294"/>
      <c r="F27863" s="294"/>
    </row>
    <row r="27864">
      <c r="A27864" s="294" t="s">
        <v>38825</v>
      </c>
      <c r="B27864" s="294"/>
      <c r="C27864" s="294"/>
      <c r="D27864" s="294"/>
      <c r="E27864" s="294"/>
      <c r="F27864" s="294"/>
    </row>
    <row r="27865">
      <c r="A27865" s="294" t="s">
        <v>38826</v>
      </c>
      <c r="B27865" s="294"/>
      <c r="C27865" s="294"/>
      <c r="D27865" s="294"/>
      <c r="E27865" s="294"/>
      <c r="F27865" s="294"/>
    </row>
    <row r="27866">
      <c r="A27866" s="294" t="s">
        <v>38827</v>
      </c>
      <c r="B27866" s="294"/>
      <c r="C27866" s="294"/>
      <c r="D27866" s="294"/>
      <c r="E27866" s="294"/>
      <c r="F27866" s="294"/>
    </row>
    <row r="27867">
      <c r="A27867" s="294" t="s">
        <v>38828</v>
      </c>
      <c r="B27867" s="294"/>
      <c r="C27867" s="294"/>
      <c r="D27867" s="294"/>
      <c r="E27867" s="294"/>
      <c r="F27867" s="294"/>
    </row>
    <row r="27868">
      <c r="A27868" s="294" t="s">
        <v>38829</v>
      </c>
      <c r="B27868" s="294"/>
      <c r="C27868" s="294"/>
      <c r="D27868" s="294"/>
      <c r="E27868" s="294"/>
      <c r="F27868" s="294"/>
    </row>
    <row r="27869">
      <c r="A27869" s="294" t="s">
        <v>38830</v>
      </c>
      <c r="B27869" s="294"/>
      <c r="C27869" s="294"/>
      <c r="D27869" s="294"/>
      <c r="E27869" s="294"/>
      <c r="F27869" s="294"/>
    </row>
    <row r="27870">
      <c r="A27870" s="294" t="s">
        <v>38831</v>
      </c>
      <c r="B27870" s="294"/>
      <c r="C27870" s="294"/>
      <c r="D27870" s="294"/>
      <c r="E27870" s="294"/>
      <c r="F27870" s="294"/>
    </row>
    <row r="27871">
      <c r="A27871" s="294" t="s">
        <v>38832</v>
      </c>
      <c r="B27871" s="294"/>
      <c r="C27871" s="294"/>
      <c r="D27871" s="294"/>
      <c r="E27871" s="294"/>
      <c r="F27871" s="294"/>
    </row>
    <row r="27872">
      <c r="A27872" s="294" t="s">
        <v>38833</v>
      </c>
      <c r="B27872" s="294"/>
      <c r="C27872" s="294"/>
      <c r="D27872" s="294"/>
      <c r="E27872" s="294"/>
      <c r="F27872" s="294"/>
    </row>
    <row r="27873">
      <c r="A27873" s="294" t="s">
        <v>38834</v>
      </c>
      <c r="B27873" s="294"/>
      <c r="C27873" s="294"/>
      <c r="D27873" s="294"/>
      <c r="E27873" s="294"/>
      <c r="F27873" s="294"/>
    </row>
    <row r="27874">
      <c r="A27874" s="294" t="s">
        <v>38835</v>
      </c>
      <c r="B27874" s="294"/>
      <c r="C27874" s="294"/>
      <c r="D27874" s="294"/>
      <c r="E27874" s="294"/>
      <c r="F27874" s="294"/>
    </row>
    <row r="27875">
      <c r="A27875" s="294" t="s">
        <v>38836</v>
      </c>
      <c r="B27875" s="294"/>
      <c r="C27875" s="294"/>
      <c r="D27875" s="294"/>
      <c r="E27875" s="294"/>
      <c r="F27875" s="294"/>
    </row>
    <row r="27876">
      <c r="A27876" s="294" t="s">
        <v>38837</v>
      </c>
      <c r="B27876" s="294"/>
      <c r="C27876" s="294"/>
      <c r="D27876" s="294"/>
      <c r="E27876" s="294"/>
      <c r="F27876" s="294"/>
    </row>
    <row r="27877">
      <c r="A27877" s="294" t="s">
        <v>38838</v>
      </c>
      <c r="B27877" s="294"/>
      <c r="C27877" s="294"/>
      <c r="D27877" s="294"/>
      <c r="E27877" s="294"/>
      <c r="F27877" s="294"/>
    </row>
    <row r="27878">
      <c r="A27878" s="294" t="s">
        <v>38839</v>
      </c>
      <c r="B27878" s="294"/>
      <c r="C27878" s="294"/>
      <c r="D27878" s="294"/>
      <c r="E27878" s="294"/>
      <c r="F27878" s="294"/>
    </row>
    <row r="27879">
      <c r="A27879" s="294"/>
      <c r="B27879" s="294"/>
      <c r="C27879" s="294"/>
      <c r="D27879" s="294"/>
      <c r="E27879" s="294"/>
      <c r="F27879" s="294"/>
    </row>
    <row r="27880">
      <c r="A27880" s="294" t="s">
        <v>28124</v>
      </c>
      <c r="B27880" s="294"/>
      <c r="C27880" s="294"/>
      <c r="D27880" s="294"/>
      <c r="E27880" s="294"/>
      <c r="F27880" s="294"/>
    </row>
    <row r="27881">
      <c r="A27881" s="294" t="s">
        <v>38840</v>
      </c>
      <c r="B27881" s="294"/>
      <c r="C27881" s="294"/>
      <c r="D27881" s="294"/>
      <c r="E27881" s="294"/>
      <c r="F27881" s="294"/>
    </row>
    <row r="27882">
      <c r="A27882" s="294" t="s">
        <v>21672</v>
      </c>
      <c r="B27882" s="294"/>
      <c r="C27882" s="294"/>
      <c r="D27882" s="294"/>
      <c r="E27882" s="294"/>
      <c r="F27882" s="294"/>
    </row>
    <row r="27883">
      <c r="A27883" s="294" t="s">
        <v>38758</v>
      </c>
      <c r="B27883" s="294"/>
      <c r="C27883" s="294"/>
      <c r="D27883" s="294"/>
      <c r="E27883" s="294"/>
      <c r="F27883" s="294"/>
    </row>
    <row r="27884">
      <c r="A27884" s="294"/>
      <c r="B27884" s="294"/>
      <c r="C27884" s="294"/>
      <c r="D27884" s="294"/>
      <c r="E27884" s="294"/>
      <c r="F27884" s="294"/>
    </row>
    <row r="27885">
      <c r="A27885" s="294"/>
      <c r="B27885" s="294"/>
      <c r="C27885" s="294"/>
      <c r="D27885" s="294"/>
      <c r="E27885" s="294"/>
      <c r="F27885" s="294"/>
    </row>
    <row r="27886">
      <c r="A27886" s="294" t="s">
        <v>21315</v>
      </c>
      <c r="B27886" s="294"/>
      <c r="C27886" s="294"/>
      <c r="D27886" s="294"/>
      <c r="E27886" s="294"/>
      <c r="F27886" s="294"/>
    </row>
    <row r="27887">
      <c r="A27887" s="294"/>
      <c r="B27887" s="294"/>
      <c r="C27887" s="294"/>
      <c r="D27887" s="294"/>
      <c r="E27887" s="294"/>
      <c r="F27887" s="294"/>
    </row>
    <row r="27888">
      <c r="A27888" s="294" t="s">
        <v>38841</v>
      </c>
      <c r="B27888" s="294"/>
      <c r="C27888" s="294"/>
      <c r="D27888" s="294"/>
      <c r="E27888" s="294"/>
      <c r="F27888" s="294"/>
    </row>
    <row r="27889">
      <c r="A27889" s="294" t="s">
        <v>38842</v>
      </c>
      <c r="B27889" s="294"/>
      <c r="C27889" s="294"/>
      <c r="D27889" s="294"/>
      <c r="E27889" s="294"/>
      <c r="F27889" s="294"/>
    </row>
    <row r="27890">
      <c r="A27890" s="294" t="s">
        <v>38843</v>
      </c>
      <c r="B27890" s="294"/>
      <c r="C27890" s="294"/>
      <c r="D27890" s="294"/>
      <c r="E27890" s="294"/>
      <c r="F27890" s="294"/>
    </row>
    <row r="27891">
      <c r="A27891" s="294" t="s">
        <v>38844</v>
      </c>
      <c r="B27891" s="294"/>
      <c r="C27891" s="294"/>
      <c r="D27891" s="294"/>
      <c r="E27891" s="294"/>
      <c r="F27891" s="294"/>
    </row>
    <row r="27892">
      <c r="A27892" s="294" t="s">
        <v>38845</v>
      </c>
      <c r="B27892" s="294"/>
      <c r="C27892" s="294"/>
      <c r="D27892" s="294"/>
      <c r="E27892" s="294"/>
      <c r="F27892" s="294"/>
    </row>
    <row r="27893">
      <c r="A27893" s="294" t="s">
        <v>38846</v>
      </c>
      <c r="B27893" s="294"/>
      <c r="C27893" s="294"/>
      <c r="D27893" s="294"/>
      <c r="E27893" s="294"/>
      <c r="F27893" s="294"/>
    </row>
    <row r="27894">
      <c r="A27894" s="294" t="s">
        <v>38847</v>
      </c>
      <c r="B27894" s="294"/>
      <c r="C27894" s="294"/>
      <c r="D27894" s="294"/>
      <c r="E27894" s="294"/>
      <c r="F27894" s="294"/>
    </row>
    <row r="27895">
      <c r="A27895" s="294" t="s">
        <v>38848</v>
      </c>
      <c r="B27895" s="294"/>
      <c r="C27895" s="294"/>
      <c r="D27895" s="294"/>
      <c r="E27895" s="294"/>
      <c r="F27895" s="294"/>
    </row>
    <row r="27896">
      <c r="A27896" s="294" t="s">
        <v>38849</v>
      </c>
      <c r="B27896" s="294"/>
      <c r="C27896" s="294"/>
      <c r="D27896" s="294"/>
      <c r="E27896" s="294"/>
      <c r="F27896" s="294"/>
    </row>
    <row r="27897">
      <c r="A27897" s="294" t="s">
        <v>38850</v>
      </c>
      <c r="B27897" s="294"/>
      <c r="C27897" s="294"/>
      <c r="D27897" s="294"/>
      <c r="E27897" s="294"/>
      <c r="F27897" s="294"/>
    </row>
    <row r="27898">
      <c r="A27898" s="294" t="s">
        <v>38851</v>
      </c>
      <c r="B27898" s="294"/>
      <c r="C27898" s="294"/>
      <c r="D27898" s="294"/>
      <c r="E27898" s="294"/>
      <c r="F27898" s="294"/>
    </row>
    <row r="27899">
      <c r="A27899" s="294" t="s">
        <v>33142</v>
      </c>
      <c r="B27899" s="294"/>
      <c r="C27899" s="294"/>
      <c r="D27899" s="294"/>
      <c r="E27899" s="294"/>
      <c r="F27899" s="294"/>
    </row>
    <row r="27900">
      <c r="A27900" s="294" t="s">
        <v>38852</v>
      </c>
      <c r="B27900" s="294"/>
      <c r="C27900" s="294"/>
      <c r="D27900" s="294"/>
      <c r="E27900" s="294"/>
      <c r="F27900" s="294"/>
    </row>
    <row r="27901">
      <c r="A27901" s="294" t="s">
        <v>38853</v>
      </c>
      <c r="B27901" s="294"/>
      <c r="C27901" s="294"/>
      <c r="D27901" s="294"/>
      <c r="E27901" s="294"/>
      <c r="F27901" s="294"/>
    </row>
    <row r="27902">
      <c r="A27902" s="294" t="s">
        <v>38854</v>
      </c>
      <c r="B27902" s="294"/>
      <c r="C27902" s="294"/>
      <c r="D27902" s="294"/>
      <c r="E27902" s="294"/>
      <c r="F27902" s="294"/>
    </row>
    <row r="27903">
      <c r="A27903" s="294" t="s">
        <v>38855</v>
      </c>
      <c r="B27903" s="294"/>
      <c r="C27903" s="294"/>
      <c r="D27903" s="294"/>
      <c r="E27903" s="294"/>
      <c r="F27903" s="294"/>
    </row>
    <row r="27904">
      <c r="A27904" s="294" t="s">
        <v>38856</v>
      </c>
      <c r="B27904" s="294"/>
      <c r="C27904" s="294"/>
      <c r="D27904" s="294"/>
      <c r="E27904" s="294"/>
      <c r="F27904" s="294"/>
    </row>
    <row r="27905">
      <c r="A27905" s="294" t="s">
        <v>38857</v>
      </c>
      <c r="B27905" s="294"/>
      <c r="C27905" s="294"/>
      <c r="D27905" s="294"/>
      <c r="E27905" s="294"/>
      <c r="F27905" s="294"/>
    </row>
    <row r="27906">
      <c r="A27906" s="294"/>
      <c r="B27906" s="294"/>
      <c r="C27906" s="294"/>
      <c r="D27906" s="294"/>
      <c r="E27906" s="294"/>
      <c r="F27906" s="294"/>
    </row>
    <row r="27907">
      <c r="A27907" s="294"/>
      <c r="B27907" s="294"/>
      <c r="C27907" s="294"/>
      <c r="D27907" s="294"/>
      <c r="E27907" s="294"/>
      <c r="F27907" s="294"/>
    </row>
    <row r="27908">
      <c r="A27908" s="294" t="s">
        <v>22281</v>
      </c>
      <c r="B27908" s="294"/>
      <c r="C27908" s="294"/>
      <c r="D27908" s="294"/>
      <c r="E27908" s="294"/>
      <c r="F27908" s="294"/>
    </row>
    <row r="27909">
      <c r="A27909" s="294"/>
      <c r="B27909" s="294"/>
      <c r="C27909" s="294"/>
      <c r="D27909" s="294"/>
      <c r="E27909" s="294"/>
      <c r="F27909" s="294"/>
    </row>
    <row r="27910">
      <c r="A27910" s="294" t="s">
        <v>38858</v>
      </c>
      <c r="B27910" s="294"/>
      <c r="C27910" s="294"/>
      <c r="D27910" s="294"/>
      <c r="E27910" s="294"/>
      <c r="F27910" s="294"/>
    </row>
    <row r="27911">
      <c r="A27911" s="294" t="s">
        <v>38859</v>
      </c>
      <c r="B27911" s="294"/>
      <c r="C27911" s="294"/>
      <c r="D27911" s="294"/>
      <c r="E27911" s="294"/>
      <c r="F27911" s="294"/>
    </row>
    <row r="27912">
      <c r="A27912" s="294" t="s">
        <v>38860</v>
      </c>
      <c r="B27912" s="294"/>
      <c r="C27912" s="294"/>
      <c r="D27912" s="294"/>
      <c r="E27912" s="294"/>
      <c r="F27912" s="294"/>
    </row>
    <row r="27913">
      <c r="A27913" s="294" t="s">
        <v>38861</v>
      </c>
      <c r="B27913" s="294"/>
      <c r="C27913" s="294"/>
      <c r="D27913" s="294"/>
      <c r="E27913" s="294"/>
      <c r="F27913" s="294"/>
    </row>
    <row r="27914">
      <c r="A27914" s="294" t="s">
        <v>38494</v>
      </c>
      <c r="B27914" s="294"/>
      <c r="C27914" s="294"/>
      <c r="D27914" s="294"/>
      <c r="E27914" s="294"/>
      <c r="F27914" s="294"/>
    </row>
    <row r="27915">
      <c r="A27915" s="294" t="s">
        <v>38862</v>
      </c>
      <c r="B27915" s="294"/>
      <c r="C27915" s="294"/>
      <c r="D27915" s="294"/>
      <c r="E27915" s="294"/>
      <c r="F27915" s="294"/>
    </row>
    <row r="27916">
      <c r="A27916" s="294" t="s">
        <v>38863</v>
      </c>
      <c r="B27916" s="294"/>
      <c r="C27916" s="294"/>
      <c r="D27916" s="294"/>
      <c r="E27916" s="294"/>
      <c r="F27916" s="294"/>
    </row>
    <row r="27917">
      <c r="A27917" s="294" t="s">
        <v>38864</v>
      </c>
      <c r="B27917" s="294"/>
      <c r="C27917" s="294"/>
      <c r="D27917" s="294"/>
      <c r="E27917" s="294"/>
      <c r="F27917" s="294"/>
    </row>
    <row r="27918">
      <c r="A27918" s="294" t="s">
        <v>38865</v>
      </c>
      <c r="B27918" s="294"/>
      <c r="C27918" s="294"/>
      <c r="D27918" s="294"/>
      <c r="E27918" s="294"/>
      <c r="F27918" s="294"/>
    </row>
    <row r="27919">
      <c r="A27919" s="294" t="s">
        <v>38866</v>
      </c>
      <c r="B27919" s="294"/>
      <c r="C27919" s="294"/>
      <c r="D27919" s="294"/>
      <c r="E27919" s="294"/>
      <c r="F27919" s="294"/>
    </row>
    <row r="27920">
      <c r="A27920" s="294" t="s">
        <v>38867</v>
      </c>
      <c r="B27920" s="294"/>
      <c r="C27920" s="294"/>
      <c r="D27920" s="294"/>
      <c r="E27920" s="294"/>
      <c r="F27920" s="294"/>
    </row>
    <row r="27921">
      <c r="A27921" s="294"/>
      <c r="B27921" s="294"/>
      <c r="C27921" s="294"/>
      <c r="D27921" s="294"/>
      <c r="E27921" s="294"/>
      <c r="F27921" s="294"/>
    </row>
    <row r="27922">
      <c r="A27922" s="294" t="s">
        <v>24936</v>
      </c>
      <c r="B27922" s="294"/>
      <c r="C27922" s="294"/>
      <c r="D27922" s="294"/>
      <c r="E27922" s="294"/>
      <c r="F27922" s="294"/>
    </row>
    <row r="27923">
      <c r="A27923" s="294"/>
      <c r="B27923" s="294"/>
      <c r="C27923" s="294"/>
      <c r="D27923" s="294"/>
      <c r="E27923" s="294"/>
      <c r="F27923" s="294"/>
    </row>
    <row r="27924">
      <c r="A27924" s="294" t="s">
        <v>38868</v>
      </c>
      <c r="B27924" s="294"/>
      <c r="C27924" s="294"/>
      <c r="D27924" s="294"/>
      <c r="E27924" s="294"/>
      <c r="F27924" s="294"/>
    </row>
    <row r="27925">
      <c r="A27925" s="294" t="s">
        <v>38869</v>
      </c>
      <c r="B27925" s="294"/>
      <c r="C27925" s="294"/>
      <c r="D27925" s="294"/>
      <c r="E27925" s="294"/>
      <c r="F27925" s="294"/>
    </row>
    <row r="27926">
      <c r="A27926" s="294" t="s">
        <v>38870</v>
      </c>
      <c r="B27926" s="294"/>
      <c r="C27926" s="294"/>
      <c r="D27926" s="294"/>
      <c r="E27926" s="294"/>
      <c r="F27926" s="294"/>
    </row>
    <row r="27927">
      <c r="A27927" s="294" t="s">
        <v>38871</v>
      </c>
      <c r="B27927" s="294"/>
      <c r="C27927" s="294"/>
      <c r="D27927" s="294"/>
      <c r="E27927" s="294"/>
      <c r="F27927" s="294"/>
    </row>
    <row r="27928">
      <c r="A27928" s="294" t="s">
        <v>38872</v>
      </c>
      <c r="B27928" s="294"/>
      <c r="C27928" s="294"/>
      <c r="D27928" s="294"/>
      <c r="E27928" s="294"/>
      <c r="F27928" s="294"/>
    </row>
    <row r="27929">
      <c r="A27929" s="294" t="s">
        <v>38873</v>
      </c>
      <c r="B27929" s="294"/>
      <c r="C27929" s="294"/>
      <c r="D27929" s="294"/>
      <c r="E27929" s="294"/>
      <c r="F27929" s="294"/>
    </row>
    <row r="27930">
      <c r="A27930" s="294"/>
      <c r="B27930" s="294"/>
      <c r="C27930" s="294"/>
      <c r="D27930" s="294"/>
      <c r="E27930" s="294"/>
      <c r="F27930" s="294"/>
    </row>
    <row r="27931">
      <c r="A27931" s="294" t="s">
        <v>21344</v>
      </c>
      <c r="B27931" s="294"/>
      <c r="C27931" s="294"/>
      <c r="D27931" s="294"/>
      <c r="E27931" s="294"/>
      <c r="F27931" s="294"/>
    </row>
    <row r="27932">
      <c r="A27932" s="294" t="s">
        <v>23767</v>
      </c>
      <c r="B27932" s="294"/>
      <c r="C27932" s="294"/>
      <c r="D27932" s="294"/>
      <c r="E27932" s="294"/>
      <c r="F27932" s="294"/>
    </row>
    <row r="27933">
      <c r="A27933" s="294"/>
      <c r="B27933" s="294"/>
      <c r="C27933" s="294"/>
      <c r="D27933" s="294"/>
      <c r="E27933" s="294"/>
      <c r="F27933" s="294"/>
    </row>
    <row r="27934">
      <c r="A27934" s="294" t="s">
        <v>38874</v>
      </c>
      <c r="B27934" s="294"/>
      <c r="C27934" s="294"/>
      <c r="D27934" s="294"/>
      <c r="E27934" s="294"/>
      <c r="F27934" s="294"/>
    </row>
    <row r="27935">
      <c r="A27935" s="294" t="str">
        <f>ARRAY_CONSTRAIN(ARRAYFORMULA(-Deepana-pachana dravyas), 1, 1)</f>
        <v>#ERROR!</v>
      </c>
      <c r="B27935" s="294"/>
      <c r="C27935" s="294"/>
      <c r="D27935" s="294"/>
      <c r="E27935" s="294"/>
      <c r="F27935" s="294"/>
    </row>
    <row r="27936">
      <c r="A27936" s="294" t="s">
        <v>38875</v>
      </c>
      <c r="B27936" s="294"/>
      <c r="C27936" s="294"/>
      <c r="D27936" s="294"/>
      <c r="E27936" s="294"/>
      <c r="F27936" s="294"/>
    </row>
    <row r="27937">
      <c r="A27937" s="294" t="s">
        <v>38876</v>
      </c>
      <c r="B27937" s="294"/>
      <c r="C27937" s="294"/>
      <c r="D27937" s="294"/>
      <c r="E27937" s="294"/>
      <c r="F27937" s="294"/>
    </row>
    <row r="27938">
      <c r="A27938" s="294" t="s">
        <v>35386</v>
      </c>
      <c r="B27938" s="294"/>
      <c r="C27938" s="294"/>
      <c r="D27938" s="294"/>
      <c r="E27938" s="294"/>
      <c r="F27938" s="294"/>
    </row>
    <row r="27939">
      <c r="A27939" s="294" t="s">
        <v>38877</v>
      </c>
      <c r="B27939" s="294"/>
      <c r="C27939" s="294"/>
      <c r="D27939" s="294"/>
      <c r="E27939" s="294"/>
      <c r="F27939" s="294"/>
    </row>
    <row r="27940">
      <c r="A27940" s="294" t="s">
        <v>38878</v>
      </c>
      <c r="B27940" s="294"/>
      <c r="C27940" s="294"/>
      <c r="D27940" s="294"/>
      <c r="E27940" s="294"/>
      <c r="F27940" s="294"/>
    </row>
    <row r="27941">
      <c r="A27941" s="294"/>
      <c r="B27941" s="294"/>
      <c r="C27941" s="294"/>
      <c r="D27941" s="294"/>
      <c r="E27941" s="294"/>
      <c r="F27941" s="294"/>
    </row>
    <row r="27942">
      <c r="A27942" s="294" t="s">
        <v>23771</v>
      </c>
      <c r="B27942" s="294"/>
      <c r="C27942" s="294"/>
      <c r="D27942" s="294"/>
      <c r="E27942" s="294"/>
      <c r="F27942" s="294"/>
    </row>
    <row r="27943">
      <c r="A27943" s="294"/>
      <c r="B27943" s="294"/>
      <c r="C27943" s="294"/>
      <c r="D27943" s="294"/>
      <c r="E27943" s="294"/>
      <c r="F27943" s="294"/>
    </row>
    <row r="27944">
      <c r="A27944" s="294" t="s">
        <v>38879</v>
      </c>
      <c r="B27944" s="294"/>
      <c r="C27944" s="294"/>
      <c r="D27944" s="294"/>
      <c r="E27944" s="294"/>
      <c r="F27944" s="294"/>
    </row>
    <row r="27945">
      <c r="A27945" s="294" t="s">
        <v>38759</v>
      </c>
      <c r="B27945" s="294"/>
      <c r="C27945" s="294"/>
      <c r="D27945" s="294"/>
      <c r="E27945" s="294"/>
      <c r="F27945" s="294"/>
    </row>
    <row r="27946">
      <c r="A27946" s="294" t="s">
        <v>38880</v>
      </c>
      <c r="B27946" s="294"/>
      <c r="C27946" s="294"/>
      <c r="D27946" s="294"/>
      <c r="E27946" s="294"/>
      <c r="F27946" s="294"/>
    </row>
    <row r="27947">
      <c r="A27947" s="294" t="str">
        <f t="array" ref="A27947">-Dina-Nidra</f>
        <v>#NAME?</v>
      </c>
      <c r="B27947" s="294"/>
      <c r="C27947" s="294"/>
      <c r="D27947" s="294"/>
      <c r="E27947" s="294"/>
      <c r="F27947" s="294"/>
    </row>
    <row r="27948">
      <c r="A27948" s="294" t="s">
        <v>38881</v>
      </c>
      <c r="B27948" s="294"/>
      <c r="C27948" s="294"/>
      <c r="D27948" s="294"/>
      <c r="E27948" s="294"/>
      <c r="F27948" s="294"/>
    </row>
    <row r="27949">
      <c r="A27949" s="294" t="s">
        <v>38882</v>
      </c>
      <c r="B27949" s="294"/>
      <c r="C27949" s="294"/>
      <c r="D27949" s="294"/>
      <c r="E27949" s="294"/>
      <c r="F27949" s="294"/>
    </row>
    <row r="27950">
      <c r="A27950" s="294" t="s">
        <v>38883</v>
      </c>
      <c r="B27950" s="294"/>
      <c r="C27950" s="294"/>
      <c r="D27950" s="294"/>
      <c r="E27950" s="294"/>
      <c r="F27950" s="294"/>
    </row>
    <row r="27951">
      <c r="A27951" s="294" t="s">
        <v>38884</v>
      </c>
      <c r="B27951" s="294"/>
      <c r="C27951" s="294"/>
      <c r="D27951" s="294"/>
      <c r="E27951" s="294"/>
      <c r="F27951" s="294"/>
    </row>
    <row r="27952">
      <c r="A27952" s="294"/>
      <c r="B27952" s="294"/>
      <c r="C27952" s="294"/>
      <c r="D27952" s="294"/>
      <c r="E27952" s="294"/>
      <c r="F27952" s="294"/>
    </row>
    <row r="27953">
      <c r="A27953" s="294" t="s">
        <v>38885</v>
      </c>
      <c r="B27953" s="294"/>
      <c r="C27953" s="294"/>
      <c r="D27953" s="294"/>
      <c r="E27953" s="294"/>
      <c r="F27953" s="294"/>
    </row>
    <row r="27954">
      <c r="A27954" s="294"/>
      <c r="B27954" s="294"/>
      <c r="C27954" s="294"/>
      <c r="D27954" s="294"/>
      <c r="E27954" s="294"/>
      <c r="F27954" s="294"/>
    </row>
    <row r="27955">
      <c r="A27955" s="294" t="s">
        <v>38886</v>
      </c>
      <c r="B27955" s="294"/>
      <c r="C27955" s="294"/>
      <c r="D27955" s="294"/>
      <c r="E27955" s="294"/>
      <c r="F27955" s="294"/>
    </row>
    <row r="27956">
      <c r="A27956" s="294" t="s">
        <v>38887</v>
      </c>
      <c r="B27956" s="294"/>
      <c r="C27956" s="294"/>
      <c r="D27956" s="294"/>
      <c r="E27956" s="294"/>
      <c r="F27956" s="294"/>
    </row>
    <row r="27957">
      <c r="A27957" s="294" t="s">
        <v>38888</v>
      </c>
      <c r="B27957" s="294"/>
      <c r="C27957" s="294"/>
      <c r="D27957" s="294"/>
      <c r="E27957" s="294"/>
      <c r="F27957" s="294"/>
    </row>
    <row r="27958">
      <c r="A27958" s="294" t="s">
        <v>38249</v>
      </c>
      <c r="B27958" s="294"/>
      <c r="C27958" s="294"/>
      <c r="D27958" s="294"/>
      <c r="E27958" s="294"/>
      <c r="F27958" s="294"/>
    </row>
    <row r="27959">
      <c r="A27959" s="294" t="s">
        <v>38889</v>
      </c>
      <c r="B27959" s="294"/>
      <c r="C27959" s="294"/>
      <c r="D27959" s="294"/>
      <c r="E27959" s="294"/>
      <c r="F27959" s="294"/>
    </row>
    <row r="27960">
      <c r="A27960" s="294" t="s">
        <v>38890</v>
      </c>
      <c r="B27960" s="294"/>
      <c r="C27960" s="294"/>
      <c r="D27960" s="294"/>
      <c r="E27960" s="294"/>
      <c r="F27960" s="294"/>
    </row>
    <row r="27961">
      <c r="A27961" s="294" t="s">
        <v>38891</v>
      </c>
      <c r="B27961" s="294"/>
      <c r="C27961" s="294"/>
      <c r="D27961" s="294"/>
      <c r="E27961" s="294"/>
      <c r="F27961" s="294"/>
    </row>
    <row r="27962">
      <c r="A27962" s="294" t="s">
        <v>38892</v>
      </c>
      <c r="B27962" s="294"/>
      <c r="C27962" s="294"/>
      <c r="D27962" s="294"/>
      <c r="E27962" s="294"/>
      <c r="F27962" s="294"/>
    </row>
    <row r="27963">
      <c r="A27963" s="294" t="s">
        <v>38893</v>
      </c>
      <c r="B27963" s="294"/>
      <c r="C27963" s="294"/>
      <c r="D27963" s="294"/>
      <c r="E27963" s="294"/>
      <c r="F27963" s="294"/>
    </row>
    <row r="27964">
      <c r="A27964" s="294" t="s">
        <v>38894</v>
      </c>
      <c r="B27964" s="294"/>
      <c r="C27964" s="294"/>
      <c r="D27964" s="294"/>
      <c r="E27964" s="294"/>
      <c r="F27964" s="294"/>
    </row>
    <row r="27965">
      <c r="A27965" s="294" t="s">
        <v>38895</v>
      </c>
      <c r="B27965" s="294"/>
      <c r="C27965" s="294"/>
      <c r="D27965" s="294"/>
      <c r="E27965" s="294"/>
      <c r="F27965" s="294"/>
    </row>
    <row r="27966">
      <c r="A27966" s="294" t="s">
        <v>38896</v>
      </c>
      <c r="B27966" s="294"/>
      <c r="C27966" s="294"/>
      <c r="D27966" s="294"/>
      <c r="E27966" s="294"/>
      <c r="F27966" s="294"/>
    </row>
    <row r="27967">
      <c r="A27967" s="294" t="s">
        <v>38897</v>
      </c>
      <c r="B27967" s="294"/>
      <c r="C27967" s="294"/>
      <c r="D27967" s="294"/>
      <c r="E27967" s="294"/>
      <c r="F27967" s="294"/>
    </row>
    <row r="27968">
      <c r="A27968" s="294" t="s">
        <v>38898</v>
      </c>
      <c r="B27968" s="294"/>
      <c r="C27968" s="294"/>
      <c r="D27968" s="294"/>
      <c r="E27968" s="294"/>
      <c r="F27968" s="294"/>
    </row>
    <row r="27969">
      <c r="A27969" s="294" t="s">
        <v>37545</v>
      </c>
      <c r="B27969" s="294"/>
      <c r="C27969" s="294"/>
      <c r="D27969" s="294"/>
      <c r="E27969" s="294"/>
      <c r="F27969" s="294"/>
    </row>
    <row r="27970">
      <c r="A27970" s="294" t="s">
        <v>38899</v>
      </c>
      <c r="B27970" s="294"/>
      <c r="C27970" s="294"/>
      <c r="D27970" s="294"/>
      <c r="E27970" s="294"/>
      <c r="F27970" s="294"/>
    </row>
    <row r="27971">
      <c r="A27971" s="294" t="str">
        <f t="array" ref="A27971">-- Hridaya-balya &amp; Rasayana</f>
        <v>#NAME?</v>
      </c>
      <c r="B27971" s="294"/>
      <c r="C27971" s="294"/>
      <c r="D27971" s="294"/>
      <c r="E27971" s="294"/>
      <c r="F27971" s="294"/>
    </row>
    <row r="27972">
      <c r="A27972" s="294" t="s">
        <v>38900</v>
      </c>
      <c r="B27972" s="294"/>
      <c r="C27972" s="294"/>
      <c r="D27972" s="294"/>
      <c r="E27972" s="294"/>
      <c r="F27972" s="294"/>
    </row>
    <row r="27973">
      <c r="A27973" s="294" t="s">
        <v>38901</v>
      </c>
      <c r="B27973" s="294"/>
      <c r="C27973" s="294"/>
      <c r="D27973" s="294"/>
      <c r="E27973" s="294"/>
      <c r="F27973" s="294"/>
    </row>
    <row r="27974">
      <c r="A27974" s="294" t="s">
        <v>32408</v>
      </c>
      <c r="B27974" s="294"/>
      <c r="C27974" s="294"/>
      <c r="D27974" s="294"/>
      <c r="E27974" s="294"/>
      <c r="F27974" s="294"/>
    </row>
    <row r="27975">
      <c r="A27975" s="294" t="s">
        <v>38902</v>
      </c>
      <c r="B27975" s="294"/>
      <c r="C27975" s="294"/>
      <c r="D27975" s="294"/>
      <c r="E27975" s="294"/>
      <c r="F27975" s="294"/>
    </row>
    <row r="27976">
      <c r="A27976" s="294" t="s">
        <v>38903</v>
      </c>
      <c r="B27976" s="294"/>
      <c r="C27976" s="294"/>
      <c r="D27976" s="294"/>
      <c r="E27976" s="294"/>
      <c r="F27976" s="294"/>
    </row>
    <row r="27977">
      <c r="A27977" s="294" t="s">
        <v>38904</v>
      </c>
      <c r="B27977" s="294"/>
      <c r="C27977" s="294"/>
      <c r="D27977" s="294"/>
      <c r="E27977" s="294"/>
      <c r="F27977" s="294"/>
    </row>
    <row r="27978">
      <c r="A27978" s="294" t="str">
        <f t="array" ref="A27978">-- Pathya-Ahara</f>
        <v>#NAME?</v>
      </c>
      <c r="B27978" s="294"/>
      <c r="C27978" s="294"/>
      <c r="D27978" s="294"/>
      <c r="E27978" s="294"/>
      <c r="F27978" s="294"/>
    </row>
    <row r="27979">
      <c r="A27979" s="294" t="s">
        <v>38905</v>
      </c>
      <c r="B27979" s="294"/>
      <c r="C27979" s="294"/>
      <c r="D27979" s="294"/>
      <c r="E27979" s="294"/>
      <c r="F27979" s="294"/>
    </row>
    <row r="27980">
      <c r="A27980" s="294" t="s">
        <v>38906</v>
      </c>
      <c r="B27980" s="294"/>
      <c r="C27980" s="294"/>
      <c r="D27980" s="294"/>
      <c r="E27980" s="294"/>
      <c r="F27980" s="294"/>
    </row>
    <row r="27981">
      <c r="A27981" s="294" t="s">
        <v>38907</v>
      </c>
      <c r="B27981" s="294"/>
      <c r="C27981" s="294"/>
      <c r="D27981" s="294"/>
      <c r="E27981" s="294"/>
      <c r="F27981" s="294"/>
    </row>
    <row r="27982">
      <c r="A27982" s="294" t="s">
        <v>38908</v>
      </c>
      <c r="B27982" s="294"/>
      <c r="C27982" s="294"/>
      <c r="D27982" s="294"/>
      <c r="E27982" s="294"/>
      <c r="F27982" s="294"/>
    </row>
    <row r="27983">
      <c r="A27983" s="294" t="s">
        <v>38909</v>
      </c>
      <c r="B27983" s="294"/>
      <c r="C27983" s="294"/>
      <c r="D27983" s="294"/>
      <c r="E27983" s="294"/>
      <c r="F27983" s="294"/>
    </row>
    <row r="27984">
      <c r="A27984" s="294" t="s">
        <v>38910</v>
      </c>
      <c r="B27984" s="294"/>
      <c r="C27984" s="294"/>
      <c r="D27984" s="294"/>
      <c r="E27984" s="294"/>
      <c r="F27984" s="294"/>
    </row>
    <row r="27985">
      <c r="A27985" s="294" t="s">
        <v>38911</v>
      </c>
      <c r="B27985" s="294"/>
      <c r="C27985" s="294"/>
      <c r="D27985" s="294"/>
      <c r="E27985" s="294"/>
      <c r="F27985" s="294"/>
    </row>
    <row r="27986">
      <c r="A27986" s="294" t="s">
        <v>38912</v>
      </c>
      <c r="B27986" s="294"/>
      <c r="C27986" s="294"/>
      <c r="D27986" s="294"/>
      <c r="E27986" s="294"/>
      <c r="F27986" s="294"/>
    </row>
    <row r="27987">
      <c r="A27987" s="294" t="s">
        <v>38913</v>
      </c>
      <c r="B27987" s="294"/>
      <c r="C27987" s="294"/>
      <c r="D27987" s="294"/>
      <c r="E27987" s="294"/>
      <c r="F27987" s="294"/>
    </row>
    <row r="27988">
      <c r="A27988" s="294" t="s">
        <v>38914</v>
      </c>
      <c r="B27988" s="294"/>
      <c r="C27988" s="294"/>
      <c r="D27988" s="294"/>
      <c r="E27988" s="294"/>
      <c r="F27988" s="294"/>
    </row>
    <row r="27989">
      <c r="A27989" s="294"/>
      <c r="B27989" s="294"/>
      <c r="C27989" s="294"/>
      <c r="D27989" s="294"/>
      <c r="E27989" s="294"/>
      <c r="F27989" s="294"/>
    </row>
    <row r="27990">
      <c r="A27990" s="294" t="s">
        <v>28124</v>
      </c>
      <c r="B27990" s="294"/>
      <c r="C27990" s="294"/>
      <c r="D27990" s="294"/>
      <c r="E27990" s="294"/>
      <c r="F27990" s="294"/>
    </row>
    <row r="27991">
      <c r="A27991" s="294" t="s">
        <v>38915</v>
      </c>
      <c r="B27991" s="294"/>
      <c r="C27991" s="294"/>
      <c r="D27991" s="294"/>
      <c r="E27991" s="294"/>
      <c r="F27991" s="294"/>
    </row>
    <row r="27992">
      <c r="A27992" s="294" t="s">
        <v>21618</v>
      </c>
      <c r="B27992" s="294"/>
      <c r="C27992" s="294"/>
      <c r="D27992" s="294"/>
      <c r="E27992" s="294"/>
      <c r="F27992" s="294"/>
    </row>
    <row r="27993">
      <c r="A27993" s="294" t="s">
        <v>38916</v>
      </c>
      <c r="B27993" s="294"/>
      <c r="C27993" s="294"/>
      <c r="D27993" s="294"/>
      <c r="E27993" s="294"/>
      <c r="F27993" s="294"/>
    </row>
    <row r="27994">
      <c r="A27994" s="294"/>
      <c r="B27994" s="294"/>
      <c r="C27994" s="294"/>
      <c r="D27994" s="294"/>
      <c r="E27994" s="294"/>
      <c r="F27994" s="294"/>
    </row>
    <row r="27995">
      <c r="A27995" s="294" t="s">
        <v>24413</v>
      </c>
      <c r="B27995" s="294"/>
      <c r="C27995" s="294"/>
      <c r="D27995" s="294"/>
      <c r="E27995" s="294"/>
      <c r="F27995" s="294"/>
    </row>
    <row r="27996">
      <c r="A27996" s="294" t="s">
        <v>38917</v>
      </c>
      <c r="B27996" s="294"/>
      <c r="C27996" s="294"/>
      <c r="D27996" s="294"/>
      <c r="E27996" s="294"/>
      <c r="F27996" s="294"/>
    </row>
    <row r="27997">
      <c r="A27997" s="294"/>
      <c r="B27997" s="294"/>
      <c r="C27997" s="294"/>
      <c r="D27997" s="294"/>
      <c r="E27997" s="294"/>
      <c r="F27997" s="294"/>
    </row>
    <row r="27998">
      <c r="A27998" s="294" t="s">
        <v>38918</v>
      </c>
      <c r="B27998" s="294"/>
      <c r="C27998" s="294"/>
      <c r="D27998" s="294"/>
      <c r="E27998" s="294"/>
      <c r="F27998" s="294"/>
    </row>
    <row r="27999">
      <c r="A27999" s="294" t="s">
        <v>38919</v>
      </c>
      <c r="B27999" s="294"/>
      <c r="C27999" s="294"/>
      <c r="D27999" s="294"/>
      <c r="E27999" s="294"/>
      <c r="F27999" s="294"/>
    </row>
    <row r="28000">
      <c r="A28000" s="294" t="s">
        <v>38920</v>
      </c>
      <c r="B28000" s="294"/>
      <c r="C28000" s="294"/>
      <c r="D28000" s="294"/>
      <c r="E28000" s="294"/>
      <c r="F28000" s="294"/>
    </row>
    <row r="28001">
      <c r="A28001" s="294" t="s">
        <v>38921</v>
      </c>
      <c r="B28001" s="294"/>
      <c r="C28001" s="294"/>
      <c r="D28001" s="294"/>
      <c r="E28001" s="294"/>
      <c r="F28001" s="294"/>
    </row>
    <row r="28002">
      <c r="A28002" s="294" t="s">
        <v>38922</v>
      </c>
      <c r="B28002" s="294"/>
      <c r="C28002" s="294"/>
      <c r="D28002" s="294"/>
      <c r="E28002" s="294"/>
      <c r="F28002" s="294"/>
    </row>
    <row r="28003">
      <c r="A28003" s="294" t="s">
        <v>38923</v>
      </c>
      <c r="B28003" s="294"/>
      <c r="C28003" s="294"/>
      <c r="D28003" s="294"/>
      <c r="E28003" s="294"/>
      <c r="F28003" s="294"/>
    </row>
    <row r="28004">
      <c r="A28004" s="294" t="s">
        <v>38924</v>
      </c>
      <c r="B28004" s="294"/>
      <c r="C28004" s="294"/>
      <c r="D28004" s="294"/>
      <c r="E28004" s="294"/>
      <c r="F28004" s="294"/>
    </row>
    <row r="28005">
      <c r="A28005" s="294" t="s">
        <v>38925</v>
      </c>
      <c r="B28005" s="294"/>
      <c r="C28005" s="294"/>
      <c r="D28005" s="294"/>
      <c r="E28005" s="294"/>
      <c r="F28005" s="294"/>
    </row>
    <row r="28006">
      <c r="A28006" s="294"/>
      <c r="B28006" s="294"/>
      <c r="C28006" s="294"/>
      <c r="D28006" s="294"/>
      <c r="E28006" s="294"/>
      <c r="F28006" s="294"/>
    </row>
    <row r="28007">
      <c r="A28007" s="294"/>
      <c r="B28007" s="294"/>
      <c r="C28007" s="294"/>
      <c r="D28007" s="294"/>
      <c r="E28007" s="294"/>
      <c r="F28007" s="294"/>
    </row>
    <row r="28008">
      <c r="A28008" s="294" t="s">
        <v>38926</v>
      </c>
      <c r="B28008" s="294"/>
      <c r="C28008" s="294"/>
      <c r="D28008" s="294"/>
      <c r="E28008" s="294"/>
      <c r="F28008" s="294"/>
    </row>
    <row r="28009">
      <c r="A28009" s="294"/>
      <c r="B28009" s="294"/>
      <c r="C28009" s="294"/>
      <c r="D28009" s="294"/>
      <c r="E28009" s="294"/>
      <c r="F28009" s="294"/>
    </row>
    <row r="28010">
      <c r="A28010" s="294" t="s">
        <v>38927</v>
      </c>
      <c r="B28010" s="294"/>
      <c r="C28010" s="294"/>
      <c r="D28010" s="294"/>
      <c r="E28010" s="294"/>
      <c r="F28010" s="294"/>
    </row>
    <row r="28011">
      <c r="A28011" s="294" t="s">
        <v>37334</v>
      </c>
      <c r="B28011" s="294"/>
      <c r="C28011" s="294"/>
      <c r="D28011" s="294"/>
      <c r="E28011" s="294"/>
      <c r="F28011" s="294"/>
    </row>
    <row r="28012">
      <c r="A28012" s="294" t="s">
        <v>38928</v>
      </c>
      <c r="B28012" s="294"/>
      <c r="C28012" s="294"/>
      <c r="D28012" s="294"/>
      <c r="E28012" s="294"/>
      <c r="F28012" s="294"/>
    </row>
    <row r="28013">
      <c r="A28013" s="294" t="s">
        <v>38312</v>
      </c>
      <c r="B28013" s="294"/>
      <c r="C28013" s="294"/>
      <c r="D28013" s="294"/>
      <c r="E28013" s="294"/>
      <c r="F28013" s="294"/>
    </row>
    <row r="28014">
      <c r="A28014" s="294" t="s">
        <v>38929</v>
      </c>
      <c r="B28014" s="294"/>
      <c r="C28014" s="294"/>
      <c r="D28014" s="294"/>
      <c r="E28014" s="294"/>
      <c r="F28014" s="294"/>
    </row>
    <row r="28015">
      <c r="A28015" s="294"/>
      <c r="B28015" s="294"/>
      <c r="C28015" s="294"/>
      <c r="D28015" s="294"/>
      <c r="E28015" s="294"/>
      <c r="F28015" s="294"/>
    </row>
    <row r="28016">
      <c r="A28016" s="294" t="s">
        <v>21945</v>
      </c>
      <c r="B28016" s="294"/>
      <c r="C28016" s="294"/>
      <c r="D28016" s="294"/>
      <c r="E28016" s="294"/>
      <c r="F28016" s="294"/>
    </row>
    <row r="28017">
      <c r="A28017" s="294" t="s">
        <v>23068</v>
      </c>
      <c r="B28017" s="294"/>
      <c r="C28017" s="294"/>
      <c r="D28017" s="294"/>
      <c r="E28017" s="294"/>
      <c r="F28017" s="294"/>
    </row>
    <row r="28018">
      <c r="A28018" s="294"/>
      <c r="B28018" s="294"/>
      <c r="C28018" s="294"/>
      <c r="D28018" s="294"/>
      <c r="E28018" s="294"/>
      <c r="F28018" s="294"/>
    </row>
    <row r="28019">
      <c r="A28019" s="294" t="s">
        <v>38930</v>
      </c>
      <c r="B28019" s="294"/>
      <c r="C28019" s="294"/>
      <c r="D28019" s="294"/>
      <c r="E28019" s="294"/>
      <c r="F28019" s="294"/>
    </row>
    <row r="28020">
      <c r="A28020" s="294" t="s">
        <v>38931</v>
      </c>
      <c r="B28020" s="294"/>
      <c r="C28020" s="294"/>
      <c r="D28020" s="294"/>
      <c r="E28020" s="294"/>
      <c r="F28020" s="294"/>
    </row>
    <row r="28021">
      <c r="A28021" s="294" t="s">
        <v>38932</v>
      </c>
      <c r="B28021" s="294"/>
      <c r="C28021" s="294"/>
      <c r="D28021" s="294"/>
      <c r="E28021" s="294"/>
      <c r="F28021" s="294"/>
    </row>
    <row r="28022">
      <c r="A28022" s="294" t="s">
        <v>38933</v>
      </c>
      <c r="B28022" s="294"/>
      <c r="C28022" s="294"/>
      <c r="D28022" s="294"/>
      <c r="E28022" s="294"/>
      <c r="F28022" s="294"/>
    </row>
    <row r="28023">
      <c r="A28023" s="294" t="s">
        <v>38934</v>
      </c>
      <c r="B28023" s="294"/>
      <c r="C28023" s="294"/>
      <c r="D28023" s="294"/>
      <c r="E28023" s="294"/>
      <c r="F28023" s="294"/>
    </row>
    <row r="28024">
      <c r="A28024" s="294" t="s">
        <v>38935</v>
      </c>
      <c r="B28024" s="294"/>
      <c r="C28024" s="294"/>
      <c r="D28024" s="294"/>
      <c r="E28024" s="294"/>
      <c r="F28024" s="294"/>
    </row>
    <row r="28025">
      <c r="A28025" s="294" t="s">
        <v>38936</v>
      </c>
      <c r="B28025" s="294"/>
      <c r="C28025" s="294"/>
      <c r="D28025" s="294"/>
      <c r="E28025" s="294"/>
      <c r="F28025" s="294"/>
    </row>
    <row r="28026">
      <c r="A28026" s="294" t="s">
        <v>38937</v>
      </c>
      <c r="B28026" s="294"/>
      <c r="C28026" s="294"/>
      <c r="D28026" s="294"/>
      <c r="E28026" s="294"/>
      <c r="F28026" s="294"/>
    </row>
    <row r="28027">
      <c r="A28027" s="294"/>
      <c r="B28027" s="294"/>
      <c r="C28027" s="294"/>
      <c r="D28027" s="294"/>
      <c r="E28027" s="294"/>
      <c r="F28027" s="294"/>
    </row>
    <row r="28028">
      <c r="A28028" s="294"/>
      <c r="B28028" s="294"/>
      <c r="C28028" s="294"/>
      <c r="D28028" s="294"/>
      <c r="E28028" s="294"/>
      <c r="F28028" s="294"/>
    </row>
    <row r="28029">
      <c r="A28029" s="294" t="s">
        <v>21401</v>
      </c>
      <c r="B28029" s="294"/>
      <c r="C28029" s="294"/>
      <c r="D28029" s="294"/>
      <c r="E28029" s="294"/>
      <c r="F28029" s="294"/>
    </row>
    <row r="28030">
      <c r="A28030" s="294"/>
      <c r="B28030" s="294"/>
      <c r="C28030" s="294"/>
      <c r="D28030" s="294"/>
      <c r="E28030" s="294"/>
      <c r="F28030" s="294"/>
    </row>
    <row r="28031">
      <c r="A28031" s="294" t="s">
        <v>38302</v>
      </c>
      <c r="B28031" s="294"/>
      <c r="C28031" s="294"/>
      <c r="D28031" s="294"/>
      <c r="E28031" s="294"/>
      <c r="F28031" s="294"/>
    </row>
    <row r="28032">
      <c r="A28032" s="294" t="s">
        <v>38938</v>
      </c>
      <c r="B28032" s="294"/>
      <c r="C28032" s="294"/>
      <c r="D28032" s="294"/>
      <c r="E28032" s="294"/>
      <c r="F28032" s="294"/>
    </row>
    <row r="28033">
      <c r="A28033" s="294" t="s">
        <v>38939</v>
      </c>
      <c r="B28033" s="294"/>
      <c r="C28033" s="294"/>
      <c r="D28033" s="294"/>
      <c r="E28033" s="294"/>
      <c r="F28033" s="294"/>
    </row>
    <row r="28034">
      <c r="A28034" s="294" t="s">
        <v>38940</v>
      </c>
      <c r="B28034" s="294"/>
      <c r="C28034" s="294"/>
      <c r="D28034" s="294"/>
      <c r="E28034" s="294"/>
      <c r="F28034" s="294"/>
    </row>
    <row r="28035">
      <c r="A28035" s="294" t="s">
        <v>23831</v>
      </c>
      <c r="B28035" s="294"/>
      <c r="C28035" s="294"/>
      <c r="D28035" s="294"/>
      <c r="E28035" s="294"/>
      <c r="F28035" s="294"/>
    </row>
    <row r="28036">
      <c r="A28036" s="294" t="s">
        <v>31988</v>
      </c>
      <c r="B28036" s="294"/>
      <c r="C28036" s="294"/>
      <c r="D28036" s="294"/>
      <c r="E28036" s="294"/>
      <c r="F28036" s="294"/>
    </row>
    <row r="28037">
      <c r="A28037" s="294" t="s">
        <v>38941</v>
      </c>
      <c r="B28037" s="294"/>
      <c r="C28037" s="294"/>
      <c r="D28037" s="294"/>
      <c r="E28037" s="294"/>
      <c r="F28037" s="294"/>
    </row>
    <row r="28038">
      <c r="A28038" s="294" t="s">
        <v>38174</v>
      </c>
      <c r="B28038" s="294"/>
      <c r="C28038" s="294"/>
      <c r="D28038" s="294"/>
      <c r="E28038" s="294"/>
      <c r="F28038" s="294"/>
    </row>
    <row r="28039">
      <c r="A28039" s="294" t="s">
        <v>38942</v>
      </c>
      <c r="B28039" s="294"/>
      <c r="C28039" s="294"/>
      <c r="D28039" s="294"/>
      <c r="E28039" s="294"/>
      <c r="F28039" s="294"/>
    </row>
    <row r="28040">
      <c r="A28040" s="294" t="s">
        <v>38943</v>
      </c>
      <c r="B28040" s="294"/>
      <c r="C28040" s="294"/>
      <c r="D28040" s="294"/>
      <c r="E28040" s="294"/>
      <c r="F28040" s="294"/>
    </row>
    <row r="28041">
      <c r="A28041" s="294" t="s">
        <v>38944</v>
      </c>
      <c r="B28041" s="294"/>
      <c r="C28041" s="294"/>
      <c r="D28041" s="294"/>
      <c r="E28041" s="294"/>
      <c r="F28041" s="294"/>
    </row>
    <row r="28042">
      <c r="A28042" s="294" t="s">
        <v>38945</v>
      </c>
      <c r="B28042" s="294"/>
      <c r="C28042" s="294"/>
      <c r="D28042" s="294"/>
      <c r="E28042" s="294"/>
      <c r="F28042" s="294"/>
    </row>
    <row r="28043">
      <c r="A28043" s="294" t="s">
        <v>38946</v>
      </c>
      <c r="B28043" s="294"/>
      <c r="C28043" s="294"/>
      <c r="D28043" s="294"/>
      <c r="E28043" s="294"/>
      <c r="F28043" s="294"/>
    </row>
    <row r="28044">
      <c r="A28044" s="294" t="s">
        <v>38947</v>
      </c>
      <c r="B28044" s="294"/>
      <c r="C28044" s="294"/>
      <c r="D28044" s="294"/>
      <c r="E28044" s="294"/>
      <c r="F28044" s="294"/>
    </row>
    <row r="28045">
      <c r="A28045" s="294" t="s">
        <v>38948</v>
      </c>
      <c r="B28045" s="294"/>
      <c r="C28045" s="294"/>
      <c r="D28045" s="294"/>
      <c r="E28045" s="294"/>
      <c r="F28045" s="294"/>
    </row>
    <row r="28046">
      <c r="A28046" s="294" t="s">
        <v>38949</v>
      </c>
      <c r="B28046" s="294"/>
      <c r="C28046" s="294"/>
      <c r="D28046" s="294"/>
      <c r="E28046" s="294"/>
      <c r="F28046" s="294"/>
    </row>
    <row r="28047">
      <c r="A28047" s="294" t="s">
        <v>37873</v>
      </c>
      <c r="B28047" s="294"/>
      <c r="C28047" s="294"/>
      <c r="D28047" s="294"/>
      <c r="E28047" s="294"/>
      <c r="F28047" s="294"/>
    </row>
    <row r="28048">
      <c r="A28048" s="294"/>
      <c r="B28048" s="294"/>
      <c r="C28048" s="294"/>
      <c r="D28048" s="294"/>
      <c r="E28048" s="294"/>
      <c r="F28048" s="294"/>
    </row>
    <row r="28049">
      <c r="A28049" s="294" t="s">
        <v>22239</v>
      </c>
      <c r="B28049" s="294"/>
      <c r="C28049" s="294"/>
      <c r="D28049" s="294"/>
      <c r="E28049" s="294"/>
      <c r="F28049" s="294"/>
    </row>
    <row r="28050">
      <c r="A28050" s="294"/>
      <c r="B28050" s="294"/>
      <c r="C28050" s="294"/>
      <c r="D28050" s="294"/>
      <c r="E28050" s="294"/>
      <c r="F28050" s="294"/>
    </row>
    <row r="28051">
      <c r="A28051" s="294" t="str">
        <f>ARRAY_CONSTRAIN(ARRAYFORMULA(-- Local Examination of Wound), 1, 1)</f>
        <v>#ERROR!</v>
      </c>
      <c r="B28051" s="294"/>
      <c r="C28051" s="294"/>
      <c r="D28051" s="294"/>
      <c r="E28051" s="294"/>
      <c r="F28051" s="294"/>
    </row>
    <row r="28052">
      <c r="A28052" s="294" t="s">
        <v>38950</v>
      </c>
      <c r="B28052" s="294"/>
      <c r="C28052" s="294"/>
      <c r="D28052" s="294"/>
      <c r="E28052" s="294"/>
      <c r="F28052" s="294"/>
    </row>
    <row r="28053">
      <c r="A28053" s="294" t="s">
        <v>38951</v>
      </c>
      <c r="B28053" s="294"/>
      <c r="C28053" s="294"/>
      <c r="D28053" s="294"/>
      <c r="E28053" s="294"/>
      <c r="F28053" s="294"/>
    </row>
    <row r="28054">
      <c r="A28054" s="294" t="s">
        <v>38952</v>
      </c>
      <c r="B28054" s="294"/>
      <c r="C28054" s="294"/>
      <c r="D28054" s="294"/>
      <c r="E28054" s="294"/>
      <c r="F28054" s="294"/>
    </row>
    <row r="28055">
      <c r="A28055" s="294" t="s">
        <v>38953</v>
      </c>
      <c r="B28055" s="294"/>
      <c r="C28055" s="294"/>
      <c r="D28055" s="294"/>
      <c r="E28055" s="294"/>
      <c r="F28055" s="294"/>
    </row>
    <row r="28056">
      <c r="A28056" s="294" t="s">
        <v>38954</v>
      </c>
      <c r="B28056" s="294"/>
      <c r="C28056" s="294"/>
      <c r="D28056" s="294"/>
      <c r="E28056" s="294"/>
      <c r="F28056" s="294"/>
    </row>
    <row r="28057">
      <c r="A28057" s="294" t="s">
        <v>38955</v>
      </c>
      <c r="B28057" s="294"/>
      <c r="C28057" s="294"/>
      <c r="D28057" s="294"/>
      <c r="E28057" s="294"/>
      <c r="F28057" s="294"/>
    </row>
    <row r="28058">
      <c r="A28058" s="294" t="s">
        <v>38956</v>
      </c>
      <c r="B28058" s="294"/>
      <c r="C28058" s="294"/>
      <c r="D28058" s="294"/>
      <c r="E28058" s="294"/>
      <c r="F28058" s="294"/>
    </row>
    <row r="28059">
      <c r="A28059" s="294" t="s">
        <v>38957</v>
      </c>
      <c r="B28059" s="294"/>
      <c r="C28059" s="294"/>
      <c r="D28059" s="294"/>
      <c r="E28059" s="294"/>
      <c r="F28059" s="294"/>
    </row>
    <row r="28060">
      <c r="A28060" s="294" t="s">
        <v>38958</v>
      </c>
      <c r="B28060" s="294"/>
      <c r="C28060" s="294"/>
      <c r="D28060" s="294"/>
      <c r="E28060" s="294"/>
      <c r="F28060" s="294"/>
    </row>
    <row r="28061">
      <c r="A28061" s="294" t="s">
        <v>38959</v>
      </c>
      <c r="B28061" s="294"/>
      <c r="C28061" s="294"/>
      <c r="D28061" s="294"/>
      <c r="E28061" s="294"/>
      <c r="F28061" s="294"/>
    </row>
    <row r="28062">
      <c r="A28062" s="294" t="s">
        <v>38960</v>
      </c>
      <c r="B28062" s="294"/>
      <c r="C28062" s="294"/>
      <c r="D28062" s="294"/>
      <c r="E28062" s="294"/>
      <c r="F28062" s="294"/>
    </row>
    <row r="28063">
      <c r="A28063" s="294" t="s">
        <v>38961</v>
      </c>
      <c r="B28063" s="294"/>
      <c r="C28063" s="294"/>
      <c r="D28063" s="294"/>
      <c r="E28063" s="294"/>
      <c r="F28063" s="294"/>
    </row>
    <row r="28064">
      <c r="A28064" s="294" t="str">
        <f>ARRAY_CONSTRAIN(ARRAYFORMULA(--systemic Examination), 1, 1)</f>
        <v>#ERROR!</v>
      </c>
      <c r="B28064" s="294"/>
      <c r="C28064" s="294"/>
      <c r="D28064" s="294"/>
      <c r="E28064" s="294"/>
      <c r="F28064" s="294"/>
    </row>
    <row r="28065">
      <c r="A28065" s="294" t="s">
        <v>38962</v>
      </c>
      <c r="B28065" s="294"/>
      <c r="C28065" s="294"/>
      <c r="D28065" s="294"/>
      <c r="E28065" s="294"/>
      <c r="F28065" s="294"/>
    </row>
    <row r="28066">
      <c r="A28066" s="294" t="s">
        <v>38963</v>
      </c>
      <c r="B28066" s="294"/>
      <c r="C28066" s="294"/>
      <c r="D28066" s="294"/>
      <c r="E28066" s="294"/>
      <c r="F28066" s="294"/>
    </row>
    <row r="28067">
      <c r="A28067" s="294" t="s">
        <v>38964</v>
      </c>
      <c r="B28067" s="294"/>
      <c r="C28067" s="294"/>
      <c r="D28067" s="294"/>
      <c r="E28067" s="294"/>
      <c r="F28067" s="294"/>
    </row>
    <row r="28068">
      <c r="A28068" s="294" t="s">
        <v>38965</v>
      </c>
      <c r="B28068" s="294"/>
      <c r="C28068" s="294"/>
      <c r="D28068" s="294"/>
      <c r="E28068" s="294"/>
      <c r="F28068" s="294"/>
    </row>
    <row r="28069">
      <c r="A28069" s="294"/>
      <c r="B28069" s="294"/>
      <c r="C28069" s="294"/>
      <c r="D28069" s="294"/>
      <c r="E28069" s="294"/>
      <c r="F28069" s="294"/>
    </row>
    <row r="28070">
      <c r="A28070" s="294" t="s">
        <v>21990</v>
      </c>
      <c r="B28070" s="294"/>
      <c r="C28070" s="294"/>
      <c r="D28070" s="294"/>
      <c r="E28070" s="294"/>
      <c r="F28070" s="294"/>
    </row>
    <row r="28071">
      <c r="A28071" s="294"/>
      <c r="B28071" s="294"/>
      <c r="C28071" s="294"/>
      <c r="D28071" s="294"/>
      <c r="E28071" s="294"/>
      <c r="F28071" s="294"/>
    </row>
    <row r="28072">
      <c r="A28072" s="294" t="s">
        <v>38966</v>
      </c>
      <c r="B28072" s="294"/>
      <c r="C28072" s="294"/>
      <c r="D28072" s="294"/>
      <c r="E28072" s="294"/>
      <c r="F28072" s="294"/>
    </row>
    <row r="28073">
      <c r="A28073" s="294" t="s">
        <v>24549</v>
      </c>
      <c r="B28073" s="294"/>
      <c r="C28073" s="294"/>
      <c r="D28073" s="294"/>
      <c r="E28073" s="294"/>
      <c r="F28073" s="294"/>
    </row>
    <row r="28074">
      <c r="A28074" s="294" t="s">
        <v>38967</v>
      </c>
      <c r="B28074" s="294"/>
      <c r="C28074" s="294"/>
      <c r="D28074" s="294"/>
      <c r="E28074" s="294"/>
      <c r="F28074" s="294"/>
    </row>
    <row r="28075">
      <c r="A28075" s="294" t="s">
        <v>38968</v>
      </c>
      <c r="B28075" s="294"/>
      <c r="C28075" s="294"/>
      <c r="D28075" s="294"/>
      <c r="E28075" s="294"/>
      <c r="F28075" s="294"/>
    </row>
    <row r="28076">
      <c r="A28076" s="294" t="s">
        <v>38969</v>
      </c>
      <c r="B28076" s="294"/>
      <c r="C28076" s="294"/>
      <c r="D28076" s="294"/>
      <c r="E28076" s="294"/>
      <c r="F28076" s="294"/>
    </row>
    <row r="28077">
      <c r="A28077" s="294" t="s">
        <v>38970</v>
      </c>
      <c r="B28077" s="294"/>
      <c r="C28077" s="294"/>
      <c r="D28077" s="294"/>
      <c r="E28077" s="294"/>
      <c r="F28077" s="294"/>
    </row>
    <row r="28078">
      <c r="A28078" s="294" t="s">
        <v>38971</v>
      </c>
      <c r="B28078" s="294"/>
      <c r="C28078" s="294"/>
      <c r="D28078" s="294"/>
      <c r="E28078" s="294"/>
      <c r="F28078" s="294"/>
    </row>
    <row r="28079">
      <c r="A28079" s="294" t="s">
        <v>38972</v>
      </c>
      <c r="B28079" s="294"/>
      <c r="C28079" s="294"/>
      <c r="D28079" s="294"/>
      <c r="E28079" s="294"/>
      <c r="F28079" s="294"/>
    </row>
    <row r="28080">
      <c r="A28080" s="294" t="s">
        <v>38973</v>
      </c>
      <c r="B28080" s="294"/>
      <c r="C28080" s="294"/>
      <c r="D28080" s="294"/>
      <c r="E28080" s="294"/>
      <c r="F28080" s="294"/>
    </row>
    <row r="28081">
      <c r="A28081" s="294" t="s">
        <v>38974</v>
      </c>
      <c r="B28081" s="294"/>
      <c r="C28081" s="294"/>
      <c r="D28081" s="294"/>
      <c r="E28081" s="294"/>
      <c r="F28081" s="294"/>
    </row>
    <row r="28082">
      <c r="A28082" s="294" t="s">
        <v>38975</v>
      </c>
      <c r="B28082" s="294"/>
      <c r="C28082" s="294"/>
      <c r="D28082" s="294"/>
      <c r="E28082" s="294"/>
      <c r="F28082" s="294"/>
    </row>
    <row r="28083">
      <c r="A28083" s="294" t="s">
        <v>38976</v>
      </c>
      <c r="B28083" s="294"/>
      <c r="C28083" s="294"/>
      <c r="D28083" s="294"/>
      <c r="E28083" s="294"/>
      <c r="F28083" s="294"/>
    </row>
    <row r="28084">
      <c r="A28084" s="294" t="s">
        <v>38977</v>
      </c>
      <c r="B28084" s="294"/>
      <c r="C28084" s="294"/>
      <c r="D28084" s="294"/>
      <c r="E28084" s="294"/>
      <c r="F28084" s="294"/>
    </row>
    <row r="28085">
      <c r="A28085" s="294" t="s">
        <v>24562</v>
      </c>
      <c r="B28085" s="294"/>
      <c r="C28085" s="294"/>
      <c r="D28085" s="294"/>
      <c r="E28085" s="294"/>
      <c r="F28085" s="294"/>
    </row>
    <row r="28086">
      <c r="A28086" s="294" t="s">
        <v>38978</v>
      </c>
      <c r="B28086" s="294"/>
      <c r="C28086" s="294"/>
      <c r="D28086" s="294"/>
      <c r="E28086" s="294"/>
      <c r="F28086" s="294"/>
    </row>
    <row r="28087">
      <c r="A28087" s="294" t="s">
        <v>38979</v>
      </c>
      <c r="B28087" s="294"/>
      <c r="C28087" s="294"/>
      <c r="D28087" s="294"/>
      <c r="E28087" s="294"/>
      <c r="F28087" s="294"/>
    </row>
    <row r="28088">
      <c r="A28088" s="294" t="s">
        <v>38980</v>
      </c>
      <c r="B28088" s="294"/>
      <c r="C28088" s="294"/>
      <c r="D28088" s="294"/>
      <c r="E28088" s="294"/>
      <c r="F28088" s="294"/>
    </row>
    <row r="28089">
      <c r="A28089" s="294" t="s">
        <v>38981</v>
      </c>
      <c r="B28089" s="294"/>
      <c r="C28089" s="294"/>
      <c r="D28089" s="294"/>
      <c r="E28089" s="294"/>
      <c r="F28089" s="294"/>
    </row>
    <row r="28090">
      <c r="A28090" s="294" t="s">
        <v>38982</v>
      </c>
      <c r="B28090" s="294"/>
      <c r="C28090" s="294"/>
      <c r="D28090" s="294"/>
      <c r="E28090" s="294"/>
      <c r="F28090" s="294"/>
    </row>
    <row r="28091">
      <c r="A28091" s="294" t="s">
        <v>38983</v>
      </c>
      <c r="B28091" s="294"/>
      <c r="C28091" s="294"/>
      <c r="D28091" s="294"/>
      <c r="E28091" s="294"/>
      <c r="F28091" s="294"/>
    </row>
    <row r="28092">
      <c r="A28092" s="294" t="s">
        <v>38984</v>
      </c>
      <c r="B28092" s="294"/>
      <c r="C28092" s="294"/>
      <c r="D28092" s="294"/>
      <c r="E28092" s="294"/>
      <c r="F28092" s="294"/>
    </row>
    <row r="28093">
      <c r="A28093" s="294"/>
      <c r="B28093" s="294"/>
      <c r="C28093" s="294"/>
      <c r="D28093" s="294"/>
      <c r="E28093" s="294"/>
      <c r="F28093" s="294"/>
    </row>
    <row r="28094">
      <c r="A28094" s="294" t="s">
        <v>28124</v>
      </c>
      <c r="B28094" s="294"/>
      <c r="C28094" s="294"/>
      <c r="D28094" s="294"/>
      <c r="E28094" s="294"/>
      <c r="F28094" s="294"/>
    </row>
    <row r="28095">
      <c r="A28095" s="294" t="s">
        <v>38985</v>
      </c>
      <c r="B28095" s="294"/>
      <c r="C28095" s="294"/>
      <c r="D28095" s="294"/>
      <c r="E28095" s="294"/>
      <c r="F28095" s="294"/>
    </row>
    <row r="28096">
      <c r="A28096" s="294" t="s">
        <v>21672</v>
      </c>
      <c r="B28096" s="294"/>
      <c r="C28096" s="294"/>
      <c r="D28096" s="294"/>
      <c r="E28096" s="294"/>
      <c r="F28096" s="294"/>
    </row>
    <row r="28097">
      <c r="A28097" s="294" t="s">
        <v>38916</v>
      </c>
      <c r="B28097" s="294"/>
      <c r="C28097" s="294"/>
      <c r="D28097" s="294"/>
      <c r="E28097" s="294"/>
      <c r="F28097" s="294"/>
    </row>
    <row r="28098">
      <c r="A28098" s="294"/>
      <c r="B28098" s="294"/>
      <c r="C28098" s="294"/>
      <c r="D28098" s="294"/>
      <c r="E28098" s="294"/>
      <c r="F28098" s="294"/>
    </row>
    <row r="28099">
      <c r="A28099" s="294"/>
      <c r="B28099" s="294"/>
      <c r="C28099" s="294"/>
      <c r="D28099" s="294"/>
      <c r="E28099" s="294"/>
      <c r="F28099" s="294"/>
    </row>
    <row r="28100">
      <c r="A28100" s="294" t="s">
        <v>23007</v>
      </c>
      <c r="B28100" s="294"/>
      <c r="C28100" s="294"/>
      <c r="D28100" s="294"/>
      <c r="E28100" s="294"/>
      <c r="F28100" s="294"/>
    </row>
    <row r="28101">
      <c r="A28101" s="294"/>
      <c r="B28101" s="294"/>
      <c r="C28101" s="294"/>
      <c r="D28101" s="294"/>
      <c r="E28101" s="294"/>
      <c r="F28101" s="294"/>
    </row>
    <row r="28102">
      <c r="A28102" s="294" t="s">
        <v>38986</v>
      </c>
      <c r="B28102" s="294"/>
      <c r="C28102" s="294"/>
      <c r="D28102" s="294"/>
      <c r="E28102" s="294"/>
      <c r="F28102" s="294"/>
    </row>
    <row r="28103">
      <c r="A28103" s="294" t="s">
        <v>38987</v>
      </c>
      <c r="B28103" s="294"/>
      <c r="C28103" s="294"/>
      <c r="D28103" s="294"/>
      <c r="E28103" s="294"/>
      <c r="F28103" s="294"/>
    </row>
    <row r="28104">
      <c r="A28104" s="294" t="s">
        <v>38988</v>
      </c>
      <c r="B28104" s="294"/>
      <c r="C28104" s="294"/>
      <c r="D28104" s="294"/>
      <c r="E28104" s="294"/>
      <c r="F28104" s="294"/>
    </row>
    <row r="28105">
      <c r="A28105" s="294" t="s">
        <v>38989</v>
      </c>
      <c r="B28105" s="294"/>
      <c r="C28105" s="294"/>
      <c r="D28105" s="294"/>
      <c r="E28105" s="294"/>
      <c r="F28105" s="294"/>
    </row>
    <row r="28106">
      <c r="A28106" s="294" t="s">
        <v>38990</v>
      </c>
      <c r="B28106" s="294"/>
      <c r="C28106" s="294"/>
      <c r="D28106" s="294"/>
      <c r="E28106" s="294"/>
      <c r="F28106" s="294"/>
    </row>
    <row r="28107">
      <c r="A28107" s="294" t="s">
        <v>38991</v>
      </c>
      <c r="B28107" s="294"/>
      <c r="C28107" s="294"/>
      <c r="D28107" s="294"/>
      <c r="E28107" s="294"/>
      <c r="F28107" s="294"/>
    </row>
    <row r="28108">
      <c r="A28108" s="294" t="s">
        <v>38992</v>
      </c>
      <c r="B28108" s="294"/>
      <c r="C28108" s="294"/>
      <c r="D28108" s="294"/>
      <c r="E28108" s="294"/>
      <c r="F28108" s="294"/>
    </row>
    <row r="28109">
      <c r="A28109" s="294" t="s">
        <v>38993</v>
      </c>
      <c r="B28109" s="294"/>
      <c r="C28109" s="294"/>
      <c r="D28109" s="294"/>
      <c r="E28109" s="294"/>
      <c r="F28109" s="294"/>
    </row>
    <row r="28110">
      <c r="A28110" s="294" t="s">
        <v>33856</v>
      </c>
      <c r="B28110" s="294"/>
      <c r="C28110" s="294"/>
      <c r="D28110" s="294"/>
      <c r="E28110" s="294"/>
      <c r="F28110" s="294"/>
    </row>
    <row r="28111">
      <c r="A28111" s="294" t="s">
        <v>33857</v>
      </c>
      <c r="B28111" s="294"/>
      <c r="C28111" s="294"/>
      <c r="D28111" s="294"/>
      <c r="E28111" s="294"/>
      <c r="F28111" s="294"/>
    </row>
    <row r="28112">
      <c r="A28112" s="294" t="s">
        <v>38994</v>
      </c>
      <c r="B28112" s="294"/>
      <c r="C28112" s="294"/>
      <c r="D28112" s="294"/>
      <c r="E28112" s="294"/>
      <c r="F28112" s="294"/>
    </row>
    <row r="28113">
      <c r="A28113" s="294" t="s">
        <v>38995</v>
      </c>
      <c r="B28113" s="294"/>
      <c r="C28113" s="294"/>
      <c r="D28113" s="294"/>
      <c r="E28113" s="294"/>
      <c r="F28113" s="294"/>
    </row>
    <row r="28114">
      <c r="A28114" s="294" t="s">
        <v>38996</v>
      </c>
      <c r="B28114" s="294"/>
      <c r="C28114" s="294"/>
      <c r="D28114" s="294"/>
      <c r="E28114" s="294"/>
      <c r="F28114" s="294"/>
    </row>
    <row r="28115">
      <c r="A28115" s="294"/>
      <c r="B28115" s="294"/>
      <c r="C28115" s="294"/>
      <c r="D28115" s="294"/>
      <c r="E28115" s="294"/>
      <c r="F28115" s="294"/>
    </row>
    <row r="28116">
      <c r="A28116" s="294"/>
      <c r="B28116" s="294"/>
      <c r="C28116" s="294"/>
      <c r="D28116" s="294"/>
      <c r="E28116" s="294"/>
      <c r="F28116" s="294"/>
    </row>
    <row r="28117">
      <c r="A28117" s="294" t="s">
        <v>21326</v>
      </c>
      <c r="B28117" s="294"/>
      <c r="C28117" s="294"/>
      <c r="D28117" s="294"/>
      <c r="E28117" s="294"/>
      <c r="F28117" s="294"/>
    </row>
    <row r="28118">
      <c r="A28118" s="294"/>
      <c r="B28118" s="294"/>
      <c r="C28118" s="294"/>
      <c r="D28118" s="294"/>
      <c r="E28118" s="294"/>
      <c r="F28118" s="294"/>
    </row>
    <row r="28119">
      <c r="A28119" s="294" t="s">
        <v>38997</v>
      </c>
      <c r="B28119" s="294"/>
      <c r="C28119" s="294"/>
      <c r="D28119" s="294"/>
      <c r="E28119" s="294"/>
      <c r="F28119" s="294"/>
    </row>
    <row r="28120">
      <c r="A28120" s="294" t="s">
        <v>38998</v>
      </c>
      <c r="B28120" s="294"/>
      <c r="C28120" s="294"/>
      <c r="D28120" s="294"/>
      <c r="E28120" s="294"/>
      <c r="F28120" s="294"/>
    </row>
    <row r="28121">
      <c r="A28121" s="294" t="s">
        <v>38999</v>
      </c>
      <c r="B28121" s="294"/>
      <c r="C28121" s="294"/>
      <c r="D28121" s="294"/>
      <c r="E28121" s="294"/>
      <c r="F28121" s="294"/>
    </row>
    <row r="28122">
      <c r="A28122" s="294" t="s">
        <v>39000</v>
      </c>
      <c r="B28122" s="294"/>
      <c r="C28122" s="294"/>
      <c r="D28122" s="294"/>
      <c r="E28122" s="294"/>
      <c r="F28122" s="294"/>
    </row>
    <row r="28123">
      <c r="A28123" s="294" t="s">
        <v>39001</v>
      </c>
      <c r="B28123" s="294"/>
      <c r="C28123" s="294"/>
      <c r="D28123" s="294"/>
      <c r="E28123" s="294"/>
      <c r="F28123" s="294"/>
    </row>
    <row r="28124">
      <c r="A28124" s="294"/>
      <c r="B28124" s="294"/>
      <c r="C28124" s="294"/>
      <c r="D28124" s="294"/>
      <c r="E28124" s="294"/>
      <c r="F28124" s="294"/>
    </row>
    <row r="28125">
      <c r="A28125" s="294" t="s">
        <v>39002</v>
      </c>
      <c r="B28125" s="294"/>
      <c r="C28125" s="294"/>
      <c r="D28125" s="294"/>
      <c r="E28125" s="294"/>
      <c r="F28125" s="294"/>
    </row>
    <row r="28126">
      <c r="A28126" s="294" t="s">
        <v>39003</v>
      </c>
      <c r="B28126" s="294"/>
      <c r="C28126" s="294"/>
      <c r="D28126" s="294"/>
      <c r="E28126" s="294"/>
      <c r="F28126" s="294"/>
    </row>
    <row r="28127">
      <c r="A28127" s="294" t="s">
        <v>39004</v>
      </c>
      <c r="B28127" s="294"/>
      <c r="C28127" s="294"/>
      <c r="D28127" s="294"/>
      <c r="E28127" s="294"/>
      <c r="F28127" s="294"/>
    </row>
    <row r="28128">
      <c r="A28128" s="294" t="s">
        <v>39005</v>
      </c>
      <c r="B28128" s="294"/>
      <c r="C28128" s="294"/>
      <c r="D28128" s="294"/>
      <c r="E28128" s="294"/>
      <c r="F28128" s="294"/>
    </row>
    <row r="28129">
      <c r="A28129" s="294" t="s">
        <v>39006</v>
      </c>
      <c r="B28129" s="294"/>
      <c r="C28129" s="294"/>
      <c r="D28129" s="294"/>
      <c r="E28129" s="294"/>
      <c r="F28129" s="294"/>
    </row>
    <row r="28130">
      <c r="A28130" s="294"/>
      <c r="B28130" s="294"/>
      <c r="C28130" s="294"/>
      <c r="D28130" s="294"/>
      <c r="E28130" s="294"/>
      <c r="F28130" s="294"/>
    </row>
    <row r="28131">
      <c r="A28131" s="294" t="s">
        <v>21442</v>
      </c>
      <c r="B28131" s="294"/>
      <c r="C28131" s="294"/>
      <c r="D28131" s="294"/>
      <c r="E28131" s="294"/>
      <c r="F28131" s="294"/>
    </row>
    <row r="28132">
      <c r="A28132" s="294"/>
      <c r="B28132" s="294"/>
      <c r="C28132" s="294"/>
      <c r="D28132" s="294"/>
      <c r="E28132" s="294"/>
      <c r="F28132" s="294"/>
    </row>
    <row r="28133">
      <c r="A28133" s="294" t="str">
        <f t="array" ref="A28133">-Sodhana</f>
        <v>#NAME?</v>
      </c>
      <c r="B28133" s="294"/>
      <c r="C28133" s="294"/>
      <c r="D28133" s="294"/>
      <c r="E28133" s="294"/>
      <c r="F28133" s="294"/>
    </row>
    <row r="28134">
      <c r="A28134" s="294" t="s">
        <v>39007</v>
      </c>
      <c r="B28134" s="294"/>
      <c r="C28134" s="294"/>
      <c r="D28134" s="294"/>
      <c r="E28134" s="294"/>
      <c r="F28134" s="294"/>
    </row>
    <row r="28135">
      <c r="A28135" s="294" t="s">
        <v>39008</v>
      </c>
      <c r="B28135" s="294"/>
      <c r="C28135" s="294"/>
      <c r="D28135" s="294"/>
      <c r="E28135" s="294"/>
      <c r="F28135" s="294"/>
    </row>
    <row r="28136">
      <c r="A28136" s="294" t="s">
        <v>39009</v>
      </c>
      <c r="B28136" s="294"/>
      <c r="C28136" s="294"/>
      <c r="D28136" s="294"/>
      <c r="E28136" s="294"/>
      <c r="F28136" s="294"/>
    </row>
    <row r="28137">
      <c r="A28137" s="294" t="s">
        <v>39010</v>
      </c>
      <c r="B28137" s="294"/>
      <c r="C28137" s="294"/>
      <c r="D28137" s="294"/>
      <c r="E28137" s="294"/>
      <c r="F28137" s="294"/>
    </row>
    <row r="28138">
      <c r="A28138" s="294" t="s">
        <v>39011</v>
      </c>
      <c r="B28138" s="294"/>
      <c r="C28138" s="294"/>
      <c r="D28138" s="294"/>
      <c r="E28138" s="294"/>
      <c r="F28138" s="294"/>
    </row>
    <row r="28139">
      <c r="A28139" s="294" t="s">
        <v>39012</v>
      </c>
      <c r="B28139" s="294"/>
      <c r="C28139" s="294"/>
      <c r="D28139" s="294"/>
      <c r="E28139" s="294"/>
      <c r="F28139" s="294"/>
    </row>
    <row r="28140">
      <c r="A28140" s="294" t="s">
        <v>39013</v>
      </c>
      <c r="B28140" s="294"/>
      <c r="C28140" s="294"/>
      <c r="D28140" s="294"/>
      <c r="E28140" s="294"/>
      <c r="F28140" s="294"/>
    </row>
    <row r="28141">
      <c r="A28141" s="294" t="s">
        <v>39014</v>
      </c>
      <c r="B28141" s="294"/>
      <c r="C28141" s="294"/>
      <c r="D28141" s="294"/>
      <c r="E28141" s="294"/>
      <c r="F28141" s="294"/>
    </row>
    <row r="28142">
      <c r="A28142" s="294" t="s">
        <v>39015</v>
      </c>
      <c r="B28142" s="294"/>
      <c r="C28142" s="294"/>
      <c r="D28142" s="294"/>
      <c r="E28142" s="294"/>
      <c r="F28142" s="294"/>
    </row>
    <row r="28143">
      <c r="A28143" s="294" t="s">
        <v>39016</v>
      </c>
      <c r="B28143" s="294"/>
      <c r="C28143" s="294"/>
      <c r="D28143" s="294"/>
      <c r="E28143" s="294"/>
      <c r="F28143" s="294"/>
    </row>
    <row r="28144">
      <c r="A28144" s="294" t="s">
        <v>39017</v>
      </c>
      <c r="B28144" s="294"/>
      <c r="C28144" s="294"/>
      <c r="D28144" s="294"/>
      <c r="E28144" s="294"/>
      <c r="F28144" s="294"/>
    </row>
    <row r="28145">
      <c r="A28145" s="294"/>
      <c r="B28145" s="294"/>
      <c r="C28145" s="294"/>
      <c r="D28145" s="294"/>
      <c r="E28145" s="294"/>
      <c r="F28145" s="294"/>
    </row>
    <row r="28146">
      <c r="A28146" s="294"/>
      <c r="B28146" s="294"/>
      <c r="C28146" s="294"/>
      <c r="D28146" s="294"/>
      <c r="E28146" s="294"/>
      <c r="F28146" s="294"/>
    </row>
    <row r="28147">
      <c r="A28147" s="294" t="s">
        <v>23321</v>
      </c>
      <c r="B28147" s="294"/>
      <c r="C28147" s="294"/>
      <c r="D28147" s="294"/>
      <c r="E28147" s="294"/>
      <c r="F28147" s="294"/>
    </row>
    <row r="28148">
      <c r="A28148" s="294"/>
      <c r="B28148" s="294"/>
      <c r="C28148" s="294"/>
      <c r="D28148" s="294"/>
      <c r="E28148" s="294"/>
      <c r="F28148" s="294"/>
    </row>
    <row r="28149">
      <c r="A28149" s="294"/>
      <c r="B28149" s="294"/>
      <c r="C28149" s="294"/>
      <c r="D28149" s="294"/>
      <c r="E28149" s="294"/>
      <c r="F28149" s="294"/>
    </row>
    <row r="28150">
      <c r="A28150" s="294" t="s">
        <v>39018</v>
      </c>
      <c r="B28150" s="294"/>
      <c r="C28150" s="294"/>
      <c r="D28150" s="294"/>
      <c r="E28150" s="294"/>
      <c r="F28150" s="294"/>
    </row>
    <row r="28151">
      <c r="A28151" s="294" t="s">
        <v>39019</v>
      </c>
      <c r="B28151" s="294"/>
      <c r="C28151" s="294"/>
      <c r="D28151" s="294"/>
      <c r="E28151" s="294"/>
      <c r="F28151" s="294"/>
    </row>
    <row r="28152">
      <c r="A28152" s="294" t="s">
        <v>38253</v>
      </c>
      <c r="B28152" s="294"/>
      <c r="C28152" s="294"/>
      <c r="D28152" s="294"/>
      <c r="E28152" s="294"/>
      <c r="F28152" s="294"/>
    </row>
    <row r="28153">
      <c r="A28153" s="294" t="s">
        <v>39020</v>
      </c>
      <c r="B28153" s="294"/>
      <c r="C28153" s="294"/>
      <c r="D28153" s="294"/>
      <c r="E28153" s="294"/>
      <c r="F28153" s="294"/>
    </row>
    <row r="28154">
      <c r="A28154" s="294" t="s">
        <v>39021</v>
      </c>
      <c r="B28154" s="294"/>
      <c r="C28154" s="294"/>
      <c r="D28154" s="294"/>
      <c r="E28154" s="294"/>
      <c r="F28154" s="294"/>
    </row>
    <row r="28155">
      <c r="A28155" s="294" t="s">
        <v>39022</v>
      </c>
      <c r="B28155" s="294"/>
      <c r="C28155" s="294"/>
      <c r="D28155" s="294"/>
      <c r="E28155" s="294"/>
      <c r="F28155" s="294"/>
    </row>
    <row r="28156">
      <c r="A28156" s="294" t="s">
        <v>39023</v>
      </c>
      <c r="B28156" s="294"/>
      <c r="C28156" s="294"/>
      <c r="D28156" s="294"/>
      <c r="E28156" s="294"/>
      <c r="F28156" s="294"/>
    </row>
    <row r="28157">
      <c r="A28157" s="294" t="s">
        <v>39024</v>
      </c>
      <c r="B28157" s="294"/>
      <c r="C28157" s="294"/>
      <c r="D28157" s="294"/>
      <c r="E28157" s="294"/>
      <c r="F28157" s="294"/>
    </row>
    <row r="28158">
      <c r="A28158" s="294" t="s">
        <v>35694</v>
      </c>
      <c r="B28158" s="294"/>
      <c r="C28158" s="294"/>
      <c r="D28158" s="294"/>
      <c r="E28158" s="294"/>
      <c r="F28158" s="294"/>
    </row>
    <row r="28159">
      <c r="A28159" s="294" t="s">
        <v>39025</v>
      </c>
      <c r="B28159" s="294"/>
      <c r="C28159" s="294"/>
      <c r="D28159" s="294"/>
      <c r="E28159" s="294"/>
      <c r="F28159" s="294"/>
    </row>
    <row r="28160">
      <c r="A28160" s="294" t="s">
        <v>35687</v>
      </c>
      <c r="B28160" s="294"/>
      <c r="C28160" s="294"/>
      <c r="D28160" s="294"/>
      <c r="E28160" s="294"/>
      <c r="F28160" s="294"/>
    </row>
    <row r="28161">
      <c r="A28161" s="294" t="s">
        <v>39026</v>
      </c>
      <c r="B28161" s="294"/>
      <c r="C28161" s="294"/>
      <c r="D28161" s="294"/>
      <c r="E28161" s="294"/>
      <c r="F28161" s="294"/>
    </row>
    <row r="28162">
      <c r="A28162" s="294"/>
      <c r="B28162" s="294"/>
      <c r="C28162" s="294"/>
      <c r="D28162" s="294"/>
      <c r="E28162" s="294"/>
      <c r="F28162" s="294"/>
    </row>
    <row r="28163">
      <c r="A28163" s="294" t="s">
        <v>23771</v>
      </c>
      <c r="B28163" s="294"/>
      <c r="C28163" s="294"/>
      <c r="D28163" s="294"/>
      <c r="E28163" s="294"/>
      <c r="F28163" s="294"/>
    </row>
    <row r="28164">
      <c r="A28164" s="294"/>
      <c r="B28164" s="294"/>
      <c r="C28164" s="294"/>
      <c r="D28164" s="294"/>
      <c r="E28164" s="294"/>
      <c r="F28164" s="294"/>
    </row>
    <row r="28165">
      <c r="A28165" s="294"/>
      <c r="B28165" s="294"/>
      <c r="C28165" s="294"/>
      <c r="D28165" s="294"/>
      <c r="E28165" s="294"/>
      <c r="F28165" s="294"/>
    </row>
    <row r="28166">
      <c r="A28166" s="294" t="s">
        <v>39027</v>
      </c>
      <c r="B28166" s="294"/>
      <c r="C28166" s="294"/>
      <c r="D28166" s="294"/>
      <c r="E28166" s="294"/>
      <c r="F28166" s="294"/>
    </row>
    <row r="28167">
      <c r="A28167" s="294" t="s">
        <v>39028</v>
      </c>
      <c r="B28167" s="294"/>
      <c r="C28167" s="294"/>
      <c r="D28167" s="294"/>
      <c r="E28167" s="294"/>
      <c r="F28167" s="294"/>
    </row>
    <row r="28168">
      <c r="A28168" s="294" t="s">
        <v>39029</v>
      </c>
      <c r="B28168" s="294"/>
      <c r="C28168" s="294"/>
      <c r="D28168" s="294"/>
      <c r="E28168" s="294"/>
      <c r="F28168" s="294"/>
    </row>
    <row r="28169">
      <c r="A28169" s="294" t="s">
        <v>21460</v>
      </c>
      <c r="B28169" s="294"/>
      <c r="C28169" s="294"/>
      <c r="D28169" s="294"/>
      <c r="E28169" s="294"/>
      <c r="F28169" s="294"/>
    </row>
    <row r="28170">
      <c r="A28170" s="294" t="s">
        <v>39030</v>
      </c>
      <c r="B28170" s="294"/>
      <c r="C28170" s="294"/>
      <c r="D28170" s="294"/>
      <c r="E28170" s="294"/>
      <c r="F28170" s="294"/>
    </row>
    <row r="28171">
      <c r="A28171" s="294" t="s">
        <v>39031</v>
      </c>
      <c r="B28171" s="294"/>
      <c r="C28171" s="294"/>
      <c r="D28171" s="294"/>
      <c r="E28171" s="294"/>
      <c r="F28171" s="294"/>
    </row>
    <row r="28172">
      <c r="A28172" s="294" t="s">
        <v>39032</v>
      </c>
      <c r="B28172" s="294"/>
      <c r="C28172" s="294"/>
      <c r="D28172" s="294"/>
      <c r="E28172" s="294"/>
      <c r="F28172" s="294"/>
    </row>
    <row r="28173">
      <c r="A28173" s="294" t="s">
        <v>39033</v>
      </c>
      <c r="B28173" s="294"/>
      <c r="C28173" s="294"/>
      <c r="D28173" s="294"/>
      <c r="E28173" s="294"/>
      <c r="F28173" s="294"/>
    </row>
    <row r="28174">
      <c r="A28174" s="294"/>
      <c r="B28174" s="294"/>
      <c r="C28174" s="294"/>
      <c r="D28174" s="294"/>
      <c r="E28174" s="294"/>
      <c r="F28174" s="294"/>
    </row>
    <row r="28175">
      <c r="A28175" s="294" t="s">
        <v>37298</v>
      </c>
      <c r="B28175" s="294"/>
      <c r="C28175" s="294"/>
      <c r="D28175" s="294"/>
      <c r="E28175" s="294"/>
      <c r="F28175" s="294"/>
    </row>
    <row r="28176">
      <c r="A28176" s="294"/>
      <c r="B28176" s="294"/>
      <c r="C28176" s="294"/>
      <c r="D28176" s="294"/>
      <c r="E28176" s="294"/>
      <c r="F28176" s="294"/>
    </row>
    <row r="28177">
      <c r="A28177" s="294" t="s">
        <v>39034</v>
      </c>
      <c r="B28177" s="294"/>
      <c r="C28177" s="294"/>
      <c r="D28177" s="294"/>
      <c r="E28177" s="294"/>
      <c r="F28177" s="294"/>
    </row>
    <row r="28178">
      <c r="A28178" s="294" t="s">
        <v>39035</v>
      </c>
      <c r="B28178" s="294"/>
      <c r="C28178" s="294"/>
      <c r="D28178" s="294"/>
      <c r="E28178" s="294"/>
      <c r="F28178" s="294"/>
    </row>
    <row r="28179">
      <c r="A28179" s="294" t="s">
        <v>35687</v>
      </c>
      <c r="B28179" s="294"/>
      <c r="C28179" s="294"/>
      <c r="D28179" s="294"/>
      <c r="E28179" s="294"/>
      <c r="F28179" s="294"/>
    </row>
    <row r="28180">
      <c r="A28180" s="294" t="s">
        <v>39036</v>
      </c>
      <c r="B28180" s="294"/>
      <c r="C28180" s="294"/>
      <c r="D28180" s="294"/>
      <c r="E28180" s="294"/>
      <c r="F28180" s="294"/>
    </row>
    <row r="28181">
      <c r="A28181" s="294" t="s">
        <v>39037</v>
      </c>
      <c r="B28181" s="294"/>
      <c r="C28181" s="294"/>
      <c r="D28181" s="294"/>
      <c r="E28181" s="294"/>
      <c r="F28181" s="294"/>
    </row>
    <row r="28182">
      <c r="A28182" s="294" t="s">
        <v>39038</v>
      </c>
      <c r="B28182" s="294"/>
      <c r="C28182" s="294"/>
      <c r="D28182" s="294"/>
      <c r="E28182" s="294"/>
      <c r="F28182" s="294"/>
    </row>
    <row r="28183">
      <c r="A28183" s="294" t="s">
        <v>39039</v>
      </c>
      <c r="B28183" s="294"/>
      <c r="C28183" s="294"/>
      <c r="D28183" s="294"/>
      <c r="E28183" s="294"/>
      <c r="F28183" s="294"/>
    </row>
    <row r="28184">
      <c r="A28184" s="294" t="s">
        <v>39040</v>
      </c>
      <c r="B28184" s="294"/>
      <c r="C28184" s="294"/>
      <c r="D28184" s="294"/>
      <c r="E28184" s="294"/>
      <c r="F28184" s="294"/>
    </row>
    <row r="28185">
      <c r="A28185" s="294" t="s">
        <v>39041</v>
      </c>
      <c r="B28185" s="294"/>
      <c r="C28185" s="294"/>
      <c r="D28185" s="294"/>
      <c r="E28185" s="294"/>
      <c r="F28185" s="294"/>
    </row>
    <row r="28186">
      <c r="A28186" s="294" t="s">
        <v>39042</v>
      </c>
      <c r="B28186" s="294"/>
      <c r="C28186" s="294"/>
      <c r="D28186" s="294"/>
      <c r="E28186" s="294"/>
      <c r="F28186" s="294"/>
    </row>
    <row r="28187">
      <c r="A28187" s="294" t="s">
        <v>38398</v>
      </c>
      <c r="B28187" s="294"/>
      <c r="C28187" s="294"/>
      <c r="D28187" s="294"/>
      <c r="E28187" s="294"/>
      <c r="F28187" s="294"/>
    </row>
    <row r="28188">
      <c r="A28188" s="294" t="s">
        <v>39043</v>
      </c>
      <c r="B28188" s="294"/>
      <c r="C28188" s="294"/>
      <c r="D28188" s="294"/>
      <c r="E28188" s="294"/>
      <c r="F28188" s="294"/>
    </row>
    <row r="28189">
      <c r="A28189" s="294" t="s">
        <v>39044</v>
      </c>
      <c r="B28189" s="294"/>
      <c r="C28189" s="294"/>
      <c r="D28189" s="294"/>
      <c r="E28189" s="294"/>
      <c r="F28189" s="294"/>
    </row>
    <row r="28190">
      <c r="A28190" s="294" t="s">
        <v>39045</v>
      </c>
      <c r="B28190" s="294"/>
      <c r="C28190" s="294"/>
      <c r="D28190" s="294"/>
      <c r="E28190" s="294"/>
      <c r="F28190" s="294"/>
    </row>
    <row r="28191">
      <c r="A28191" s="294" t="s">
        <v>39046</v>
      </c>
      <c r="B28191" s="294"/>
      <c r="C28191" s="294"/>
      <c r="D28191" s="294"/>
      <c r="E28191" s="294"/>
      <c r="F28191" s="294"/>
    </row>
    <row r="28192">
      <c r="A28192" s="294" t="s">
        <v>38253</v>
      </c>
      <c r="B28192" s="294"/>
      <c r="C28192" s="294"/>
      <c r="D28192" s="294"/>
      <c r="E28192" s="294"/>
      <c r="F28192" s="294"/>
    </row>
    <row r="28193">
      <c r="A28193" s="294" t="s">
        <v>39020</v>
      </c>
      <c r="B28193" s="294"/>
      <c r="C28193" s="294"/>
      <c r="D28193" s="294"/>
      <c r="E28193" s="294"/>
      <c r="F28193" s="294"/>
    </row>
    <row r="28194">
      <c r="A28194" s="294" t="s">
        <v>39047</v>
      </c>
      <c r="B28194" s="294"/>
      <c r="C28194" s="294"/>
      <c r="D28194" s="294"/>
      <c r="E28194" s="294"/>
      <c r="F28194" s="294"/>
    </row>
    <row r="28195">
      <c r="A28195" s="294" t="s">
        <v>39048</v>
      </c>
      <c r="B28195" s="294"/>
      <c r="C28195" s="294"/>
      <c r="D28195" s="294"/>
      <c r="E28195" s="294"/>
      <c r="F28195" s="294"/>
    </row>
    <row r="28196">
      <c r="A28196" s="294" t="s">
        <v>29307</v>
      </c>
      <c r="B28196" s="294"/>
      <c r="C28196" s="294"/>
      <c r="D28196" s="294"/>
      <c r="E28196" s="294"/>
      <c r="F28196" s="294"/>
    </row>
    <row r="28197">
      <c r="A28197" s="294" t="s">
        <v>33393</v>
      </c>
      <c r="B28197" s="294"/>
      <c r="C28197" s="294"/>
      <c r="D28197" s="294"/>
      <c r="E28197" s="294"/>
      <c r="F28197" s="294"/>
    </row>
    <row r="28198">
      <c r="A28198" s="294" t="s">
        <v>38253</v>
      </c>
      <c r="B28198" s="294"/>
      <c r="C28198" s="294"/>
      <c r="D28198" s="294"/>
      <c r="E28198" s="294"/>
      <c r="F28198" s="294"/>
    </row>
    <row r="28199">
      <c r="A28199" s="294" t="s">
        <v>39049</v>
      </c>
      <c r="B28199" s="294"/>
      <c r="C28199" s="294"/>
      <c r="D28199" s="294"/>
      <c r="E28199" s="294"/>
      <c r="F28199" s="294"/>
    </row>
    <row r="28200">
      <c r="A28200" s="294" t="s">
        <v>24221</v>
      </c>
      <c r="B28200" s="294"/>
      <c r="C28200" s="294"/>
      <c r="D28200" s="294"/>
      <c r="E28200" s="294"/>
      <c r="F28200" s="294"/>
    </row>
    <row r="28201">
      <c r="A28201" s="294" t="s">
        <v>39050</v>
      </c>
      <c r="B28201" s="294"/>
      <c r="C28201" s="294"/>
      <c r="D28201" s="294"/>
      <c r="E28201" s="294"/>
      <c r="F28201" s="294"/>
    </row>
    <row r="28202">
      <c r="A28202" s="294" t="s">
        <v>39051</v>
      </c>
      <c r="B28202" s="294"/>
      <c r="C28202" s="294"/>
      <c r="D28202" s="294"/>
      <c r="E28202" s="294"/>
      <c r="F28202" s="294"/>
    </row>
    <row r="28203">
      <c r="A28203" s="294" t="s">
        <v>39052</v>
      </c>
      <c r="B28203" s="294"/>
      <c r="C28203" s="294"/>
      <c r="D28203" s="294"/>
      <c r="E28203" s="294"/>
      <c r="F28203" s="294"/>
    </row>
    <row r="28204">
      <c r="A28204" s="294" t="s">
        <v>39053</v>
      </c>
      <c r="B28204" s="294"/>
      <c r="C28204" s="294"/>
      <c r="D28204" s="294"/>
      <c r="E28204" s="294"/>
      <c r="F28204" s="294"/>
    </row>
    <row r="28205">
      <c r="A28205" s="294" t="s">
        <v>39054</v>
      </c>
      <c r="B28205" s="294"/>
      <c r="C28205" s="294"/>
      <c r="D28205" s="294"/>
      <c r="E28205" s="294"/>
      <c r="F28205" s="294"/>
    </row>
    <row r="28206">
      <c r="A28206" s="294" t="s">
        <v>39055</v>
      </c>
      <c r="B28206" s="294"/>
      <c r="C28206" s="294"/>
      <c r="D28206" s="294"/>
      <c r="E28206" s="294"/>
      <c r="F28206" s="294"/>
    </row>
    <row r="28207">
      <c r="A28207" s="294"/>
      <c r="B28207" s="294"/>
      <c r="C28207" s="294"/>
      <c r="D28207" s="294"/>
      <c r="E28207" s="294"/>
      <c r="F28207" s="294"/>
    </row>
    <row r="28208">
      <c r="A28208" s="294"/>
      <c r="B28208" s="294"/>
      <c r="C28208" s="294"/>
      <c r="D28208" s="294"/>
      <c r="E28208" s="294"/>
      <c r="F28208" s="294"/>
    </row>
    <row r="28209">
      <c r="A28209" s="294" t="s">
        <v>28124</v>
      </c>
      <c r="B28209" s="294"/>
      <c r="C28209" s="294"/>
      <c r="D28209" s="294"/>
      <c r="E28209" s="294"/>
      <c r="F28209" s="294"/>
    </row>
    <row r="28210">
      <c r="A28210" s="294" t="s">
        <v>39056</v>
      </c>
      <c r="B28210" s="294"/>
      <c r="C28210" s="294"/>
      <c r="D28210" s="294"/>
      <c r="E28210" s="294"/>
      <c r="F28210" s="294"/>
    </row>
    <row r="28211">
      <c r="A28211" s="294" t="s">
        <v>21270</v>
      </c>
      <c r="B28211" s="294"/>
      <c r="C28211" s="294"/>
      <c r="D28211" s="294"/>
      <c r="E28211" s="294"/>
      <c r="F28211" s="294"/>
    </row>
    <row r="28212">
      <c r="A28212" s="294" t="s">
        <v>39057</v>
      </c>
      <c r="B28212" s="294"/>
      <c r="C28212" s="294"/>
      <c r="D28212" s="294"/>
      <c r="E28212" s="294"/>
      <c r="F28212" s="294"/>
    </row>
    <row r="28213">
      <c r="A28213" s="294"/>
      <c r="B28213" s="294"/>
      <c r="C28213" s="294"/>
      <c r="D28213" s="294"/>
      <c r="E28213" s="294"/>
      <c r="F28213" s="294"/>
    </row>
    <row r="28214">
      <c r="A28214" s="294" t="s">
        <v>23228</v>
      </c>
      <c r="B28214" s="294"/>
      <c r="C28214" s="294"/>
      <c r="D28214" s="294"/>
      <c r="E28214" s="294"/>
      <c r="F28214" s="294"/>
    </row>
    <row r="28215">
      <c r="A28215" s="294" t="s">
        <v>20462</v>
      </c>
      <c r="B28215" s="294"/>
      <c r="C28215" s="294"/>
      <c r="D28215" s="294"/>
      <c r="E28215" s="294"/>
      <c r="F28215" s="294"/>
    </row>
    <row r="28216">
      <c r="A28216" s="294"/>
      <c r="B28216" s="294"/>
      <c r="C28216" s="294"/>
      <c r="D28216" s="294"/>
      <c r="E28216" s="294"/>
      <c r="F28216" s="294"/>
    </row>
    <row r="28217">
      <c r="A28217" s="294" t="s">
        <v>39058</v>
      </c>
      <c r="B28217" s="294"/>
      <c r="C28217" s="294"/>
      <c r="D28217" s="294"/>
      <c r="E28217" s="294"/>
      <c r="F28217" s="294"/>
    </row>
    <row r="28218">
      <c r="A28218" s="294" t="s">
        <v>39059</v>
      </c>
      <c r="B28218" s="294"/>
      <c r="C28218" s="294"/>
      <c r="D28218" s="294"/>
      <c r="E28218" s="294"/>
      <c r="F28218" s="294"/>
    </row>
    <row r="28219">
      <c r="A28219" s="294" t="s">
        <v>39060</v>
      </c>
      <c r="B28219" s="294"/>
      <c r="C28219" s="294"/>
      <c r="D28219" s="294"/>
      <c r="E28219" s="294"/>
      <c r="F28219" s="294"/>
    </row>
    <row r="28220">
      <c r="A28220" s="294" t="s">
        <v>39061</v>
      </c>
      <c r="B28220" s="294"/>
      <c r="C28220" s="294"/>
      <c r="D28220" s="294"/>
      <c r="E28220" s="294"/>
      <c r="F28220" s="294"/>
    </row>
    <row r="28221">
      <c r="A28221" s="294" t="s">
        <v>39062</v>
      </c>
      <c r="B28221" s="294"/>
      <c r="C28221" s="294"/>
      <c r="D28221" s="294"/>
      <c r="E28221" s="294"/>
      <c r="F28221" s="294"/>
    </row>
    <row r="28222">
      <c r="A28222" s="294" t="s">
        <v>39063</v>
      </c>
      <c r="B28222" s="294"/>
      <c r="C28222" s="294"/>
      <c r="D28222" s="294"/>
      <c r="E28222" s="294"/>
      <c r="F28222" s="294"/>
    </row>
    <row r="28223">
      <c r="A28223" s="294" t="s">
        <v>39064</v>
      </c>
      <c r="B28223" s="294"/>
      <c r="C28223" s="294"/>
      <c r="D28223" s="294"/>
      <c r="E28223" s="294"/>
      <c r="F28223" s="294"/>
    </row>
    <row r="28224">
      <c r="A28224" s="294" t="s">
        <v>39065</v>
      </c>
      <c r="B28224" s="294"/>
      <c r="C28224" s="294"/>
      <c r="D28224" s="294"/>
      <c r="E28224" s="294"/>
      <c r="F28224" s="294"/>
    </row>
    <row r="28225">
      <c r="A28225" s="294"/>
      <c r="B28225" s="294"/>
      <c r="C28225" s="294"/>
      <c r="D28225" s="294"/>
      <c r="E28225" s="294"/>
      <c r="F28225" s="294"/>
    </row>
    <row r="28226">
      <c r="A28226" s="294" t="s">
        <v>26406</v>
      </c>
      <c r="B28226" s="294"/>
      <c r="C28226" s="294"/>
      <c r="D28226" s="294"/>
      <c r="E28226" s="294"/>
      <c r="F28226" s="294"/>
    </row>
    <row r="28227">
      <c r="A28227" s="294"/>
      <c r="B28227" s="294"/>
      <c r="C28227" s="294"/>
      <c r="D28227" s="294"/>
      <c r="E28227" s="294"/>
      <c r="F28227" s="294"/>
    </row>
    <row r="28228">
      <c r="A28228" s="294" t="s">
        <v>39066</v>
      </c>
      <c r="B28228" s="294"/>
      <c r="C28228" s="294"/>
      <c r="D28228" s="294"/>
      <c r="E28228" s="294"/>
      <c r="F28228" s="294"/>
    </row>
    <row r="28229">
      <c r="A28229" s="294" t="s">
        <v>39067</v>
      </c>
      <c r="B28229" s="294"/>
      <c r="C28229" s="294"/>
      <c r="D28229" s="294"/>
      <c r="E28229" s="294"/>
      <c r="F28229" s="294"/>
    </row>
    <row r="28230">
      <c r="A28230" s="294" t="s">
        <v>39068</v>
      </c>
      <c r="B28230" s="294"/>
      <c r="C28230" s="294"/>
      <c r="D28230" s="294"/>
      <c r="E28230" s="294"/>
      <c r="F28230" s="294"/>
    </row>
    <row r="28231">
      <c r="A28231" s="294" t="s">
        <v>39069</v>
      </c>
      <c r="B28231" s="294"/>
      <c r="C28231" s="294"/>
      <c r="D28231" s="294"/>
      <c r="E28231" s="294"/>
      <c r="F28231" s="294"/>
    </row>
    <row r="28232">
      <c r="A28232" s="294" t="s">
        <v>39070</v>
      </c>
      <c r="B28232" s="294"/>
      <c r="C28232" s="294"/>
      <c r="D28232" s="294"/>
      <c r="E28232" s="294"/>
      <c r="F28232" s="294"/>
    </row>
    <row r="28233">
      <c r="A28233" s="294" t="s">
        <v>39071</v>
      </c>
      <c r="B28233" s="294"/>
      <c r="C28233" s="294"/>
      <c r="D28233" s="294"/>
      <c r="E28233" s="294"/>
      <c r="F28233" s="294"/>
    </row>
    <row r="28234">
      <c r="A28234" s="294"/>
      <c r="B28234" s="294"/>
      <c r="C28234" s="294"/>
      <c r="D28234" s="294"/>
      <c r="E28234" s="294"/>
      <c r="F28234" s="294"/>
    </row>
    <row r="28235">
      <c r="A28235" s="294" t="s">
        <v>23362</v>
      </c>
      <c r="B28235" s="294"/>
      <c r="C28235" s="294"/>
      <c r="D28235" s="294"/>
      <c r="E28235" s="294"/>
      <c r="F28235" s="294"/>
    </row>
    <row r="28236">
      <c r="A28236" s="294" t="s">
        <v>23068</v>
      </c>
      <c r="B28236" s="294"/>
      <c r="C28236" s="294"/>
      <c r="D28236" s="294"/>
      <c r="E28236" s="294"/>
      <c r="F28236" s="294"/>
    </row>
    <row r="28237">
      <c r="A28237" s="294"/>
      <c r="B28237" s="294"/>
      <c r="C28237" s="294"/>
      <c r="D28237" s="294"/>
      <c r="E28237" s="294"/>
      <c r="F28237" s="294"/>
    </row>
    <row r="28238">
      <c r="A28238" s="294" t="s">
        <v>39072</v>
      </c>
      <c r="B28238" s="294"/>
      <c r="C28238" s="294"/>
      <c r="D28238" s="294"/>
      <c r="E28238" s="294"/>
      <c r="F28238" s="294"/>
    </row>
    <row r="28239">
      <c r="A28239" s="294" t="s">
        <v>39073</v>
      </c>
      <c r="B28239" s="294"/>
      <c r="C28239" s="294"/>
      <c r="D28239" s="294"/>
      <c r="E28239" s="294"/>
      <c r="F28239" s="294"/>
    </row>
    <row r="28240">
      <c r="A28240" s="294" t="s">
        <v>39074</v>
      </c>
      <c r="B28240" s="294"/>
      <c r="C28240" s="294"/>
      <c r="D28240" s="294"/>
      <c r="E28240" s="294"/>
      <c r="F28240" s="294"/>
    </row>
    <row r="28241">
      <c r="A28241" s="294" t="s">
        <v>39075</v>
      </c>
      <c r="B28241" s="294"/>
      <c r="C28241" s="294"/>
      <c r="D28241" s="294"/>
      <c r="E28241" s="294"/>
      <c r="F28241" s="294"/>
    </row>
    <row r="28242">
      <c r="A28242" s="294" t="s">
        <v>31330</v>
      </c>
      <c r="B28242" s="294"/>
      <c r="C28242" s="294"/>
      <c r="D28242" s="294"/>
      <c r="E28242" s="294"/>
      <c r="F28242" s="294"/>
    </row>
    <row r="28243">
      <c r="A28243" s="294" t="s">
        <v>39076</v>
      </c>
      <c r="B28243" s="294"/>
      <c r="C28243" s="294"/>
      <c r="D28243" s="294"/>
      <c r="E28243" s="294"/>
      <c r="F28243" s="294"/>
    </row>
    <row r="28244">
      <c r="A28244" s="294" t="s">
        <v>39077</v>
      </c>
      <c r="B28244" s="294"/>
      <c r="C28244" s="294"/>
      <c r="D28244" s="294"/>
      <c r="E28244" s="294"/>
      <c r="F28244" s="294"/>
    </row>
    <row r="28245">
      <c r="A28245" s="294" t="s">
        <v>39078</v>
      </c>
      <c r="B28245" s="294"/>
      <c r="C28245" s="294"/>
      <c r="D28245" s="294"/>
      <c r="E28245" s="294"/>
      <c r="F28245" s="294"/>
    </row>
    <row r="28246">
      <c r="A28246" s="294"/>
      <c r="B28246" s="294"/>
      <c r="C28246" s="294"/>
      <c r="D28246" s="294"/>
      <c r="E28246" s="294"/>
      <c r="F28246" s="294"/>
    </row>
    <row r="28247">
      <c r="A28247" s="294" t="s">
        <v>34576</v>
      </c>
      <c r="B28247" s="294"/>
      <c r="C28247" s="294"/>
      <c r="D28247" s="294"/>
      <c r="E28247" s="294"/>
      <c r="F28247" s="294"/>
    </row>
    <row r="28248">
      <c r="A28248" s="294"/>
      <c r="B28248" s="294"/>
      <c r="C28248" s="294"/>
      <c r="D28248" s="294"/>
      <c r="E28248" s="294"/>
      <c r="F28248" s="294"/>
    </row>
    <row r="28249">
      <c r="A28249" s="294" t="s">
        <v>39079</v>
      </c>
      <c r="B28249" s="294"/>
      <c r="C28249" s="294"/>
      <c r="D28249" s="294"/>
      <c r="E28249" s="294"/>
      <c r="F28249" s="294"/>
    </row>
    <row r="28250">
      <c r="A28250" s="294" t="s">
        <v>27556</v>
      </c>
      <c r="B28250" s="294"/>
      <c r="C28250" s="294"/>
      <c r="D28250" s="294"/>
      <c r="E28250" s="294"/>
      <c r="F28250" s="294"/>
    </row>
    <row r="28251">
      <c r="A28251" s="294" t="s">
        <v>27555</v>
      </c>
      <c r="B28251" s="294"/>
      <c r="C28251" s="294"/>
      <c r="D28251" s="294"/>
      <c r="E28251" s="294"/>
      <c r="F28251" s="294"/>
    </row>
    <row r="28252">
      <c r="A28252" s="294" t="s">
        <v>39080</v>
      </c>
      <c r="B28252" s="294"/>
      <c r="C28252" s="294"/>
      <c r="D28252" s="294"/>
      <c r="E28252" s="294"/>
      <c r="F28252" s="294"/>
    </row>
    <row r="28253">
      <c r="A28253" s="294" t="s">
        <v>39081</v>
      </c>
      <c r="B28253" s="294"/>
      <c r="C28253" s="294"/>
      <c r="D28253" s="294"/>
      <c r="E28253" s="294"/>
      <c r="F28253" s="294"/>
    </row>
    <row r="28254">
      <c r="A28254" s="294" t="s">
        <v>39082</v>
      </c>
      <c r="B28254" s="294"/>
      <c r="C28254" s="294"/>
      <c r="D28254" s="294"/>
      <c r="E28254" s="294"/>
      <c r="F28254" s="294"/>
    </row>
    <row r="28255">
      <c r="A28255" s="294" t="s">
        <v>39083</v>
      </c>
      <c r="B28255" s="294"/>
      <c r="C28255" s="294"/>
      <c r="D28255" s="294"/>
      <c r="E28255" s="294"/>
      <c r="F28255" s="294"/>
    </row>
    <row r="28256">
      <c r="A28256" s="294" t="s">
        <v>39084</v>
      </c>
      <c r="B28256" s="294"/>
      <c r="C28256" s="294"/>
      <c r="D28256" s="294"/>
      <c r="E28256" s="294"/>
      <c r="F28256" s="294"/>
    </row>
    <row r="28257">
      <c r="A28257" s="294" t="s">
        <v>39085</v>
      </c>
      <c r="B28257" s="294"/>
      <c r="C28257" s="294"/>
      <c r="D28257" s="294"/>
      <c r="E28257" s="294"/>
      <c r="F28257" s="294"/>
    </row>
    <row r="28258">
      <c r="A28258" s="294" t="s">
        <v>39086</v>
      </c>
      <c r="B28258" s="294"/>
      <c r="C28258" s="294"/>
      <c r="D28258" s="294"/>
      <c r="E28258" s="294"/>
      <c r="F28258" s="294"/>
    </row>
    <row r="28259">
      <c r="A28259" s="294" t="s">
        <v>39087</v>
      </c>
      <c r="B28259" s="294"/>
      <c r="C28259" s="294"/>
      <c r="D28259" s="294"/>
      <c r="E28259" s="294"/>
      <c r="F28259" s="294"/>
    </row>
    <row r="28260">
      <c r="A28260" s="294"/>
      <c r="B28260" s="294"/>
      <c r="C28260" s="294"/>
      <c r="D28260" s="294"/>
      <c r="E28260" s="294"/>
      <c r="F28260" s="294"/>
    </row>
    <row r="28261">
      <c r="A28261" s="294" t="s">
        <v>21407</v>
      </c>
      <c r="B28261" s="294"/>
      <c r="C28261" s="294"/>
      <c r="D28261" s="294"/>
      <c r="E28261" s="294"/>
      <c r="F28261" s="294"/>
    </row>
    <row r="28262">
      <c r="A28262" s="294"/>
      <c r="B28262" s="294"/>
      <c r="C28262" s="294"/>
      <c r="D28262" s="294"/>
      <c r="E28262" s="294"/>
      <c r="F28262" s="294"/>
    </row>
    <row r="28263">
      <c r="A28263" s="294" t="s">
        <v>39088</v>
      </c>
      <c r="B28263" s="294"/>
      <c r="C28263" s="294"/>
      <c r="D28263" s="294"/>
      <c r="E28263" s="294"/>
      <c r="F28263" s="294"/>
    </row>
    <row r="28264">
      <c r="A28264" s="294" t="s">
        <v>39089</v>
      </c>
      <c r="B28264" s="294"/>
      <c r="C28264" s="294"/>
      <c r="D28264" s="294"/>
      <c r="E28264" s="294"/>
      <c r="F28264" s="294"/>
    </row>
    <row r="28265">
      <c r="A28265" s="294" t="s">
        <v>39090</v>
      </c>
      <c r="B28265" s="294"/>
      <c r="C28265" s="294"/>
      <c r="D28265" s="294"/>
      <c r="E28265" s="294"/>
      <c r="F28265" s="294"/>
    </row>
    <row r="28266">
      <c r="A28266" s="294" t="s">
        <v>39091</v>
      </c>
      <c r="B28266" s="294"/>
      <c r="C28266" s="294"/>
      <c r="D28266" s="294"/>
      <c r="E28266" s="294"/>
      <c r="F28266" s="294"/>
    </row>
    <row r="28267">
      <c r="A28267" s="294" t="s">
        <v>39092</v>
      </c>
      <c r="B28267" s="294"/>
      <c r="C28267" s="294"/>
      <c r="D28267" s="294"/>
      <c r="E28267" s="294"/>
      <c r="F28267" s="294"/>
    </row>
    <row r="28268">
      <c r="A28268" s="294" t="s">
        <v>39093</v>
      </c>
      <c r="B28268" s="294"/>
      <c r="C28268" s="294"/>
      <c r="D28268" s="294"/>
      <c r="E28268" s="294"/>
      <c r="F28268" s="294"/>
    </row>
    <row r="28269">
      <c r="A28269" s="294" t="s">
        <v>39094</v>
      </c>
      <c r="B28269" s="294"/>
      <c r="C28269" s="294"/>
      <c r="D28269" s="294"/>
      <c r="E28269" s="294"/>
      <c r="F28269" s="294"/>
    </row>
    <row r="28270">
      <c r="A28270" s="294" t="s">
        <v>39095</v>
      </c>
      <c r="B28270" s="294"/>
      <c r="C28270" s="294"/>
      <c r="D28270" s="294"/>
      <c r="E28270" s="294"/>
      <c r="F28270" s="294"/>
    </row>
    <row r="28271">
      <c r="A28271" s="294" t="s">
        <v>21403</v>
      </c>
      <c r="B28271" s="294"/>
      <c r="C28271" s="294"/>
      <c r="D28271" s="294"/>
      <c r="E28271" s="294"/>
      <c r="F28271" s="294"/>
    </row>
    <row r="28272">
      <c r="A28272" s="294" t="s">
        <v>39096</v>
      </c>
      <c r="B28272" s="294"/>
      <c r="C28272" s="294"/>
      <c r="D28272" s="294"/>
      <c r="E28272" s="294"/>
      <c r="F28272" s="294"/>
    </row>
    <row r="28273">
      <c r="A28273" s="294" t="s">
        <v>39097</v>
      </c>
      <c r="B28273" s="294"/>
      <c r="C28273" s="294"/>
      <c r="D28273" s="294"/>
      <c r="E28273" s="294"/>
      <c r="F28273" s="294"/>
    </row>
    <row r="28274">
      <c r="A28274" s="294" t="s">
        <v>39098</v>
      </c>
      <c r="B28274" s="294"/>
      <c r="C28274" s="294"/>
      <c r="D28274" s="294"/>
      <c r="E28274" s="294"/>
      <c r="F28274" s="294"/>
    </row>
    <row r="28275">
      <c r="A28275" s="294" t="s">
        <v>39099</v>
      </c>
      <c r="B28275" s="294"/>
      <c r="C28275" s="294"/>
      <c r="D28275" s="294"/>
      <c r="E28275" s="294"/>
      <c r="F28275" s="294"/>
    </row>
    <row r="28276">
      <c r="A28276" s="294" t="s">
        <v>39100</v>
      </c>
      <c r="B28276" s="294"/>
      <c r="C28276" s="294"/>
      <c r="D28276" s="294"/>
      <c r="E28276" s="294"/>
      <c r="F28276" s="294"/>
    </row>
    <row r="28277">
      <c r="A28277" s="294" t="s">
        <v>39101</v>
      </c>
      <c r="B28277" s="294"/>
      <c r="C28277" s="294"/>
      <c r="D28277" s="294"/>
      <c r="E28277" s="294"/>
      <c r="F28277" s="294"/>
    </row>
    <row r="28278">
      <c r="A28278" s="294" t="s">
        <v>39102</v>
      </c>
      <c r="B28278" s="294"/>
      <c r="C28278" s="294"/>
      <c r="D28278" s="294"/>
      <c r="E28278" s="294"/>
      <c r="F28278" s="294"/>
    </row>
    <row r="28279">
      <c r="A28279" s="294" t="s">
        <v>39103</v>
      </c>
      <c r="B28279" s="294"/>
      <c r="C28279" s="294"/>
      <c r="D28279" s="294"/>
      <c r="E28279" s="294"/>
      <c r="F28279" s="294"/>
    </row>
    <row r="28280">
      <c r="A28280" s="294" t="s">
        <v>39104</v>
      </c>
      <c r="B28280" s="294"/>
      <c r="C28280" s="294"/>
      <c r="D28280" s="294"/>
      <c r="E28280" s="294"/>
      <c r="F28280" s="294"/>
    </row>
    <row r="28281">
      <c r="A28281" s="294" t="s">
        <v>39105</v>
      </c>
      <c r="B28281" s="294"/>
      <c r="C28281" s="294"/>
      <c r="D28281" s="294"/>
      <c r="E28281" s="294"/>
      <c r="F28281" s="294"/>
    </row>
    <row r="28282">
      <c r="A28282" s="294" t="s">
        <v>39106</v>
      </c>
      <c r="B28282" s="294"/>
      <c r="C28282" s="294"/>
      <c r="D28282" s="294"/>
      <c r="E28282" s="294"/>
      <c r="F28282" s="294"/>
    </row>
    <row r="28283">
      <c r="A28283" s="294" t="s">
        <v>39107</v>
      </c>
      <c r="B28283" s="294"/>
      <c r="C28283" s="294"/>
      <c r="D28283" s="294"/>
      <c r="E28283" s="294"/>
      <c r="F28283" s="294"/>
    </row>
    <row r="28284">
      <c r="A28284" s="294" t="s">
        <v>39108</v>
      </c>
      <c r="B28284" s="294"/>
      <c r="C28284" s="294"/>
      <c r="D28284" s="294"/>
      <c r="E28284" s="294"/>
      <c r="F28284" s="294"/>
    </row>
    <row r="28285">
      <c r="A28285" s="294" t="s">
        <v>39109</v>
      </c>
      <c r="B28285" s="294"/>
      <c r="C28285" s="294"/>
      <c r="D28285" s="294"/>
      <c r="E28285" s="294"/>
      <c r="F28285" s="294"/>
    </row>
    <row r="28286">
      <c r="A28286" s="294" t="s">
        <v>39110</v>
      </c>
      <c r="B28286" s="294"/>
      <c r="C28286" s="294"/>
      <c r="D28286" s="294"/>
      <c r="E28286" s="294"/>
      <c r="F28286" s="294"/>
    </row>
    <row r="28287">
      <c r="A28287" s="294" t="s">
        <v>39111</v>
      </c>
      <c r="B28287" s="294"/>
      <c r="C28287" s="294"/>
      <c r="D28287" s="294"/>
      <c r="E28287" s="294"/>
      <c r="F28287" s="294"/>
    </row>
    <row r="28288">
      <c r="A28288" s="294" t="s">
        <v>39112</v>
      </c>
      <c r="B28288" s="294"/>
      <c r="C28288" s="294"/>
      <c r="D28288" s="294"/>
      <c r="E28288" s="294"/>
      <c r="F28288" s="294"/>
    </row>
    <row r="28289">
      <c r="A28289" s="294" t="s">
        <v>39113</v>
      </c>
      <c r="B28289" s="294"/>
      <c r="C28289" s="294"/>
      <c r="D28289" s="294"/>
      <c r="E28289" s="294"/>
      <c r="F28289" s="294"/>
    </row>
    <row r="28290">
      <c r="A28290" s="294" t="s">
        <v>39114</v>
      </c>
      <c r="B28290" s="294"/>
      <c r="C28290" s="294"/>
      <c r="D28290" s="294"/>
      <c r="E28290" s="294"/>
      <c r="F28290" s="294"/>
    </row>
    <row r="28291">
      <c r="A28291" s="294" t="s">
        <v>39115</v>
      </c>
      <c r="B28291" s="294"/>
      <c r="C28291" s="294"/>
      <c r="D28291" s="294"/>
      <c r="E28291" s="294"/>
      <c r="F28291" s="294"/>
    </row>
    <row r="28292">
      <c r="A28292" s="294"/>
      <c r="B28292" s="294"/>
      <c r="C28292" s="294"/>
      <c r="D28292" s="294"/>
      <c r="E28292" s="294"/>
      <c r="F28292" s="294"/>
    </row>
    <row r="28293">
      <c r="A28293" s="294" t="s">
        <v>21304</v>
      </c>
      <c r="B28293" s="294"/>
      <c r="C28293" s="294"/>
      <c r="D28293" s="294"/>
      <c r="E28293" s="294"/>
      <c r="F28293" s="294"/>
    </row>
    <row r="28294">
      <c r="A28294" s="294"/>
      <c r="B28294" s="294"/>
      <c r="C28294" s="294"/>
      <c r="D28294" s="294"/>
      <c r="E28294" s="294"/>
      <c r="F28294" s="294"/>
    </row>
    <row r="28295">
      <c r="A28295" s="294" t="s">
        <v>30187</v>
      </c>
      <c r="B28295" s="294"/>
      <c r="C28295" s="294"/>
      <c r="D28295" s="294"/>
      <c r="E28295" s="294"/>
      <c r="F28295" s="294"/>
    </row>
    <row r="28296">
      <c r="A28296" s="294" t="s">
        <v>24549</v>
      </c>
      <c r="B28296" s="294"/>
      <c r="C28296" s="294"/>
      <c r="D28296" s="294"/>
      <c r="E28296" s="294"/>
      <c r="F28296" s="294"/>
    </row>
    <row r="28297">
      <c r="A28297" s="294" t="s">
        <v>39116</v>
      </c>
      <c r="B28297" s="294"/>
      <c r="C28297" s="294"/>
      <c r="D28297" s="294"/>
      <c r="E28297" s="294"/>
      <c r="F28297" s="294"/>
    </row>
    <row r="28298">
      <c r="A28298" s="294" t="s">
        <v>39117</v>
      </c>
      <c r="B28298" s="294"/>
      <c r="C28298" s="294"/>
      <c r="D28298" s="294"/>
      <c r="E28298" s="294"/>
      <c r="F28298" s="294"/>
    </row>
    <row r="28299">
      <c r="A28299" s="294" t="s">
        <v>39118</v>
      </c>
      <c r="B28299" s="294"/>
      <c r="C28299" s="294"/>
      <c r="D28299" s="294"/>
      <c r="E28299" s="294"/>
      <c r="F28299" s="294"/>
    </row>
    <row r="28300">
      <c r="A28300" s="294" t="s">
        <v>39119</v>
      </c>
      <c r="B28300" s="294"/>
      <c r="C28300" s="294"/>
      <c r="D28300" s="294"/>
      <c r="E28300" s="294"/>
      <c r="F28300" s="294"/>
    </row>
    <row r="28301">
      <c r="A28301" s="294" t="s">
        <v>39120</v>
      </c>
      <c r="B28301" s="294"/>
      <c r="C28301" s="294"/>
      <c r="D28301" s="294"/>
      <c r="E28301" s="294"/>
      <c r="F28301" s="294"/>
    </row>
    <row r="28302">
      <c r="A28302" s="294" t="s">
        <v>39121</v>
      </c>
      <c r="B28302" s="294"/>
      <c r="C28302" s="294"/>
      <c r="D28302" s="294"/>
      <c r="E28302" s="294"/>
      <c r="F28302" s="294"/>
    </row>
    <row r="28303">
      <c r="A28303" s="294" t="s">
        <v>39122</v>
      </c>
      <c r="B28303" s="294"/>
      <c r="C28303" s="294"/>
      <c r="D28303" s="294"/>
      <c r="E28303" s="294"/>
      <c r="F28303" s="294"/>
    </row>
    <row r="28304">
      <c r="A28304" s="294" t="s">
        <v>39123</v>
      </c>
      <c r="B28304" s="294"/>
      <c r="C28304" s="294"/>
      <c r="D28304" s="294"/>
      <c r="E28304" s="294"/>
      <c r="F28304" s="294"/>
    </row>
    <row r="28305">
      <c r="A28305" s="294" t="s">
        <v>32123</v>
      </c>
      <c r="B28305" s="294"/>
      <c r="C28305" s="294"/>
      <c r="D28305" s="294"/>
      <c r="E28305" s="294"/>
      <c r="F28305" s="294"/>
    </row>
    <row r="28306">
      <c r="A28306" s="294" t="s">
        <v>39124</v>
      </c>
      <c r="B28306" s="294"/>
      <c r="C28306" s="294"/>
      <c r="D28306" s="294"/>
      <c r="E28306" s="294"/>
      <c r="F28306" s="294"/>
    </row>
    <row r="28307">
      <c r="A28307" s="294" t="s">
        <v>39125</v>
      </c>
      <c r="B28307" s="294"/>
      <c r="C28307" s="294"/>
      <c r="D28307" s="294"/>
      <c r="E28307" s="294"/>
      <c r="F28307" s="294"/>
    </row>
    <row r="28308">
      <c r="A28308" s="294" t="s">
        <v>39126</v>
      </c>
      <c r="B28308" s="294"/>
      <c r="C28308" s="294"/>
      <c r="D28308" s="294"/>
      <c r="E28308" s="294"/>
      <c r="F28308" s="294"/>
    </row>
    <row r="28309">
      <c r="A28309" s="294" t="s">
        <v>39127</v>
      </c>
      <c r="B28309" s="294"/>
      <c r="C28309" s="294"/>
      <c r="D28309" s="294"/>
      <c r="E28309" s="294"/>
      <c r="F28309" s="294"/>
    </row>
    <row r="28310">
      <c r="A28310" s="294" t="s">
        <v>39128</v>
      </c>
      <c r="B28310" s="294"/>
      <c r="C28310" s="294"/>
      <c r="D28310" s="294"/>
      <c r="E28310" s="294"/>
      <c r="F28310" s="294"/>
    </row>
    <row r="28311">
      <c r="A28311" s="294"/>
      <c r="B28311" s="294"/>
      <c r="C28311" s="294"/>
      <c r="D28311" s="294"/>
      <c r="E28311" s="294"/>
      <c r="F28311" s="294"/>
    </row>
    <row r="28312">
      <c r="A28312" s="294" t="s">
        <v>28124</v>
      </c>
      <c r="B28312" s="294"/>
      <c r="C28312" s="294"/>
      <c r="D28312" s="294"/>
      <c r="E28312" s="294"/>
      <c r="F28312" s="294"/>
    </row>
    <row r="28313">
      <c r="A28313" s="294" t="s">
        <v>39129</v>
      </c>
      <c r="B28313" s="294"/>
      <c r="C28313" s="294"/>
      <c r="D28313" s="294"/>
      <c r="E28313" s="294"/>
      <c r="F28313" s="294"/>
    </row>
    <row r="28314">
      <c r="A28314" s="294" t="s">
        <v>21314</v>
      </c>
      <c r="B28314" s="294"/>
      <c r="C28314" s="294"/>
      <c r="D28314" s="294"/>
      <c r="E28314" s="294"/>
      <c r="F28314" s="294"/>
    </row>
    <row r="28315">
      <c r="A28315" s="294" t="s">
        <v>39130</v>
      </c>
      <c r="B28315" s="294"/>
      <c r="C28315" s="294"/>
      <c r="D28315" s="294"/>
      <c r="E28315" s="294"/>
      <c r="F28315" s="294"/>
    </row>
    <row r="28316">
      <c r="A28316" s="294"/>
      <c r="B28316" s="294"/>
      <c r="C28316" s="294"/>
      <c r="D28316" s="294"/>
      <c r="E28316" s="294"/>
      <c r="F28316" s="294"/>
    </row>
    <row r="28317">
      <c r="A28317" s="294"/>
      <c r="B28317" s="294"/>
      <c r="C28317" s="294"/>
      <c r="D28317" s="294"/>
      <c r="E28317" s="294"/>
      <c r="F28317" s="294"/>
    </row>
    <row r="28318">
      <c r="A28318" s="294" t="s">
        <v>21315</v>
      </c>
      <c r="B28318" s="294"/>
      <c r="C28318" s="294"/>
      <c r="D28318" s="294"/>
      <c r="E28318" s="294"/>
      <c r="F28318" s="294"/>
    </row>
    <row r="28319">
      <c r="A28319" s="294"/>
      <c r="B28319" s="294"/>
      <c r="C28319" s="294"/>
      <c r="D28319" s="294"/>
      <c r="E28319" s="294"/>
      <c r="F28319" s="294"/>
    </row>
    <row r="28320">
      <c r="A28320" s="294" t="s">
        <v>31697</v>
      </c>
      <c r="B28320" s="294"/>
      <c r="C28320" s="294"/>
      <c r="D28320" s="294"/>
      <c r="E28320" s="294"/>
      <c r="F28320" s="294"/>
    </row>
    <row r="28321">
      <c r="A28321" s="294" t="s">
        <v>28128</v>
      </c>
      <c r="B28321" s="294"/>
      <c r="C28321" s="294"/>
      <c r="D28321" s="294"/>
      <c r="E28321" s="294"/>
      <c r="F28321" s="294"/>
    </row>
    <row r="28322">
      <c r="A28322" s="294" t="s">
        <v>39131</v>
      </c>
      <c r="B28322" s="294"/>
      <c r="C28322" s="294"/>
      <c r="D28322" s="294"/>
      <c r="E28322" s="294"/>
      <c r="F28322" s="294"/>
    </row>
    <row r="28323">
      <c r="A28323" s="294" t="s">
        <v>39132</v>
      </c>
      <c r="B28323" s="294"/>
      <c r="C28323" s="294"/>
      <c r="D28323" s="294"/>
      <c r="E28323" s="294"/>
      <c r="F28323" s="294"/>
    </row>
    <row r="28324">
      <c r="A28324" s="294" t="s">
        <v>39133</v>
      </c>
      <c r="B28324" s="294"/>
      <c r="C28324" s="294"/>
      <c r="D28324" s="294"/>
      <c r="E28324" s="294"/>
      <c r="F28324" s="294"/>
    </row>
    <row r="28325">
      <c r="A28325" s="294" t="s">
        <v>28129</v>
      </c>
      <c r="B28325" s="294"/>
      <c r="C28325" s="294"/>
      <c r="D28325" s="294"/>
      <c r="E28325" s="294"/>
      <c r="F28325" s="294"/>
    </row>
    <row r="28326">
      <c r="A28326" s="294" t="s">
        <v>39134</v>
      </c>
      <c r="B28326" s="294"/>
      <c r="C28326" s="294"/>
      <c r="D28326" s="294"/>
      <c r="E28326" s="294"/>
      <c r="F28326" s="294"/>
    </row>
    <row r="28327">
      <c r="A28327" s="294" t="s">
        <v>39135</v>
      </c>
      <c r="B28327" s="294"/>
      <c r="C28327" s="294"/>
      <c r="D28327" s="294"/>
      <c r="E28327" s="294"/>
      <c r="F28327" s="294"/>
    </row>
    <row r="28328">
      <c r="A28328" s="294" t="s">
        <v>31700</v>
      </c>
      <c r="B28328" s="294"/>
      <c r="C28328" s="294"/>
      <c r="D28328" s="294"/>
      <c r="E28328" s="294"/>
      <c r="F28328" s="294"/>
    </row>
    <row r="28329">
      <c r="A28329" s="294" t="s">
        <v>39136</v>
      </c>
      <c r="B28329" s="294"/>
      <c r="C28329" s="294"/>
      <c r="D28329" s="294"/>
      <c r="E28329" s="294"/>
      <c r="F28329" s="294"/>
    </row>
    <row r="28330">
      <c r="A28330" s="294"/>
      <c r="B28330" s="294"/>
      <c r="C28330" s="294"/>
      <c r="D28330" s="294"/>
      <c r="E28330" s="294"/>
      <c r="F28330" s="294"/>
    </row>
    <row r="28331">
      <c r="A28331" s="294"/>
      <c r="B28331" s="294"/>
      <c r="C28331" s="294"/>
      <c r="D28331" s="294"/>
      <c r="E28331" s="294"/>
      <c r="F28331" s="294"/>
    </row>
    <row r="28332">
      <c r="A28332" s="294"/>
      <c r="B28332" s="294"/>
      <c r="C28332" s="294"/>
      <c r="D28332" s="294"/>
      <c r="E28332" s="294"/>
      <c r="F28332" s="294"/>
    </row>
    <row r="28333">
      <c r="A28333" s="294" t="s">
        <v>35857</v>
      </c>
      <c r="B28333" s="294"/>
      <c r="C28333" s="294"/>
      <c r="D28333" s="294"/>
      <c r="E28333" s="294"/>
      <c r="F28333" s="294"/>
    </row>
    <row r="28334">
      <c r="A28334" s="294"/>
      <c r="B28334" s="294"/>
      <c r="C28334" s="294"/>
      <c r="D28334" s="294"/>
      <c r="E28334" s="294"/>
      <c r="F28334" s="294"/>
    </row>
    <row r="28335">
      <c r="A28335" s="294" t="s">
        <v>39137</v>
      </c>
      <c r="B28335" s="294"/>
      <c r="C28335" s="294"/>
      <c r="D28335" s="294"/>
      <c r="E28335" s="294"/>
      <c r="F28335" s="294"/>
    </row>
    <row r="28336">
      <c r="A28336" s="294" t="s">
        <v>39138</v>
      </c>
      <c r="B28336" s="294"/>
      <c r="C28336" s="294"/>
      <c r="D28336" s="294"/>
      <c r="E28336" s="294"/>
      <c r="F28336" s="294"/>
    </row>
    <row r="28337">
      <c r="A28337" s="294" t="s">
        <v>39139</v>
      </c>
      <c r="B28337" s="294"/>
      <c r="C28337" s="294"/>
      <c r="D28337" s="294"/>
      <c r="E28337" s="294"/>
      <c r="F28337" s="294"/>
    </row>
    <row r="28338">
      <c r="A28338" s="294" t="s">
        <v>39140</v>
      </c>
      <c r="B28338" s="294"/>
      <c r="C28338" s="294"/>
      <c r="D28338" s="294"/>
      <c r="E28338" s="294"/>
      <c r="F28338" s="294"/>
    </row>
    <row r="28339">
      <c r="A28339" s="294" t="s">
        <v>39141</v>
      </c>
      <c r="B28339" s="294"/>
      <c r="C28339" s="294"/>
      <c r="D28339" s="294"/>
      <c r="E28339" s="294"/>
      <c r="F28339" s="294"/>
    </row>
    <row r="28340">
      <c r="A28340" s="294" t="s">
        <v>39142</v>
      </c>
      <c r="B28340" s="294"/>
      <c r="C28340" s="294"/>
      <c r="D28340" s="294"/>
      <c r="E28340" s="294"/>
      <c r="F28340" s="294"/>
    </row>
    <row r="28341">
      <c r="A28341" s="294"/>
      <c r="B28341" s="294"/>
      <c r="C28341" s="294"/>
      <c r="D28341" s="294"/>
      <c r="E28341" s="294"/>
      <c r="F28341" s="294"/>
    </row>
    <row r="28342">
      <c r="A28342" s="294" t="s">
        <v>23311</v>
      </c>
      <c r="B28342" s="294"/>
      <c r="C28342" s="294"/>
      <c r="D28342" s="294"/>
      <c r="E28342" s="294"/>
      <c r="F28342" s="294"/>
    </row>
    <row r="28343">
      <c r="A28343" s="294"/>
      <c r="B28343" s="294"/>
      <c r="C28343" s="294"/>
      <c r="D28343" s="294"/>
      <c r="E28343" s="294"/>
      <c r="F28343" s="294"/>
    </row>
    <row r="28344">
      <c r="A28344" s="294" t="s">
        <v>39143</v>
      </c>
      <c r="B28344" s="294"/>
      <c r="C28344" s="294"/>
      <c r="D28344" s="294"/>
      <c r="E28344" s="294"/>
      <c r="F28344" s="294"/>
    </row>
    <row r="28345">
      <c r="A28345" s="294" t="s">
        <v>35386</v>
      </c>
      <c r="B28345" s="294"/>
      <c r="C28345" s="294"/>
      <c r="D28345" s="294"/>
      <c r="E28345" s="294"/>
      <c r="F28345" s="294"/>
    </row>
    <row r="28346">
      <c r="A28346" s="294" t="s">
        <v>39144</v>
      </c>
      <c r="B28346" s="294"/>
      <c r="C28346" s="294"/>
      <c r="D28346" s="294"/>
      <c r="E28346" s="294"/>
      <c r="F28346" s="294"/>
    </row>
    <row r="28347">
      <c r="A28347" s="294" t="s">
        <v>39145</v>
      </c>
      <c r="B28347" s="294"/>
      <c r="C28347" s="294"/>
      <c r="D28347" s="294"/>
      <c r="E28347" s="294"/>
      <c r="F28347" s="294"/>
    </row>
    <row r="28348">
      <c r="A28348" s="294" t="s">
        <v>38888</v>
      </c>
      <c r="B28348" s="294"/>
      <c r="C28348" s="294"/>
      <c r="D28348" s="294"/>
      <c r="E28348" s="294"/>
      <c r="F28348" s="294"/>
    </row>
    <row r="28349">
      <c r="A28349" s="294" t="s">
        <v>39146</v>
      </c>
      <c r="B28349" s="294"/>
      <c r="C28349" s="294"/>
      <c r="D28349" s="294"/>
      <c r="E28349" s="294"/>
      <c r="F28349" s="294"/>
    </row>
    <row r="28350">
      <c r="A28350" s="294" t="s">
        <v>39147</v>
      </c>
      <c r="B28350" s="294"/>
      <c r="C28350" s="294"/>
      <c r="D28350" s="294"/>
      <c r="E28350" s="294"/>
      <c r="F28350" s="294"/>
    </row>
    <row r="28351">
      <c r="A28351" s="294" t="s">
        <v>39148</v>
      </c>
      <c r="B28351" s="294"/>
      <c r="C28351" s="294"/>
      <c r="D28351" s="294"/>
      <c r="E28351" s="294"/>
      <c r="F28351" s="294"/>
    </row>
    <row r="28352">
      <c r="A28352" s="294" t="s">
        <v>35696</v>
      </c>
      <c r="B28352" s="294"/>
      <c r="C28352" s="294"/>
      <c r="D28352" s="294"/>
      <c r="E28352" s="294"/>
      <c r="F28352" s="294"/>
    </row>
    <row r="28353">
      <c r="A28353" s="294" t="s">
        <v>39149</v>
      </c>
      <c r="B28353" s="294"/>
      <c r="C28353" s="294"/>
      <c r="D28353" s="294"/>
      <c r="E28353" s="294"/>
      <c r="F28353" s="294"/>
    </row>
    <row r="28354">
      <c r="A28354" s="294" t="s">
        <v>39150</v>
      </c>
      <c r="B28354" s="294"/>
      <c r="C28354" s="294"/>
      <c r="D28354" s="294"/>
      <c r="E28354" s="294"/>
      <c r="F28354" s="294"/>
    </row>
    <row r="28355">
      <c r="A28355" s="294" t="s">
        <v>39151</v>
      </c>
      <c r="B28355" s="294"/>
      <c r="C28355" s="294"/>
      <c r="D28355" s="294"/>
      <c r="E28355" s="294"/>
      <c r="F28355" s="294"/>
    </row>
    <row r="28356">
      <c r="A28356" s="294" t="s">
        <v>39152</v>
      </c>
      <c r="B28356" s="294"/>
      <c r="C28356" s="294"/>
      <c r="D28356" s="294"/>
      <c r="E28356" s="294"/>
      <c r="F28356" s="294"/>
    </row>
    <row r="28357">
      <c r="A28357" s="294"/>
      <c r="B28357" s="294"/>
      <c r="C28357" s="294"/>
      <c r="D28357" s="294"/>
      <c r="E28357" s="294"/>
      <c r="F28357" s="294"/>
    </row>
    <row r="28358">
      <c r="A28358" s="294" t="s">
        <v>21344</v>
      </c>
      <c r="B28358" s="294"/>
      <c r="C28358" s="294"/>
      <c r="D28358" s="294"/>
      <c r="E28358" s="294"/>
      <c r="F28358" s="294"/>
    </row>
    <row r="28359">
      <c r="A28359" s="294" t="s">
        <v>25548</v>
      </c>
      <c r="B28359" s="294"/>
      <c r="C28359" s="294"/>
      <c r="D28359" s="294"/>
      <c r="E28359" s="294"/>
      <c r="F28359" s="294"/>
    </row>
    <row r="28360">
      <c r="A28360" s="294"/>
      <c r="B28360" s="294"/>
      <c r="C28360" s="294"/>
      <c r="D28360" s="294"/>
      <c r="E28360" s="294"/>
      <c r="F28360" s="294"/>
    </row>
    <row r="28361">
      <c r="A28361" s="294" t="s">
        <v>21454</v>
      </c>
      <c r="B28361" s="294"/>
      <c r="C28361" s="294"/>
      <c r="D28361" s="294"/>
      <c r="E28361" s="294"/>
      <c r="F28361" s="294"/>
    </row>
    <row r="28362">
      <c r="A28362" s="294" t="s">
        <v>39153</v>
      </c>
      <c r="B28362" s="294"/>
      <c r="C28362" s="294"/>
      <c r="D28362" s="294"/>
      <c r="E28362" s="294"/>
      <c r="F28362" s="294"/>
    </row>
    <row r="28363">
      <c r="A28363" s="294" t="s">
        <v>39154</v>
      </c>
      <c r="B28363" s="294"/>
      <c r="C28363" s="294"/>
      <c r="D28363" s="294"/>
      <c r="E28363" s="294"/>
      <c r="F28363" s="294"/>
    </row>
    <row r="28364">
      <c r="A28364" s="294" t="s">
        <v>34415</v>
      </c>
      <c r="B28364" s="294"/>
      <c r="C28364" s="294"/>
      <c r="D28364" s="294"/>
      <c r="E28364" s="294"/>
      <c r="F28364" s="294"/>
    </row>
    <row r="28365">
      <c r="A28365" s="294" t="s">
        <v>39155</v>
      </c>
      <c r="B28365" s="294"/>
      <c r="C28365" s="294"/>
      <c r="D28365" s="294"/>
      <c r="E28365" s="294"/>
      <c r="F28365" s="294"/>
    </row>
    <row r="28366">
      <c r="A28366" s="294" t="s">
        <v>35173</v>
      </c>
      <c r="B28366" s="294"/>
      <c r="C28366" s="294"/>
      <c r="D28366" s="294"/>
      <c r="E28366" s="294"/>
      <c r="F28366" s="294"/>
    </row>
    <row r="28367">
      <c r="A28367" s="294" t="s">
        <v>39156</v>
      </c>
      <c r="B28367" s="294"/>
      <c r="C28367" s="294"/>
      <c r="D28367" s="294"/>
      <c r="E28367" s="294"/>
      <c r="F28367" s="294"/>
    </row>
    <row r="28368">
      <c r="A28368" s="294"/>
      <c r="B28368" s="294"/>
      <c r="C28368" s="294"/>
      <c r="D28368" s="294"/>
      <c r="E28368" s="294"/>
      <c r="F28368" s="294"/>
    </row>
    <row r="28369">
      <c r="A28369" s="294" t="s">
        <v>22156</v>
      </c>
      <c r="B28369" s="294"/>
      <c r="C28369" s="294"/>
      <c r="D28369" s="294"/>
      <c r="E28369" s="294"/>
      <c r="F28369" s="294"/>
    </row>
    <row r="28370">
      <c r="A28370" s="294"/>
      <c r="B28370" s="294"/>
      <c r="C28370" s="294"/>
      <c r="D28370" s="294"/>
      <c r="E28370" s="294"/>
      <c r="F28370" s="294"/>
    </row>
    <row r="28371">
      <c r="A28371" s="294" t="s">
        <v>39157</v>
      </c>
      <c r="B28371" s="294"/>
      <c r="C28371" s="294"/>
      <c r="D28371" s="294"/>
      <c r="E28371" s="294"/>
      <c r="F28371" s="294"/>
    </row>
    <row r="28372">
      <c r="A28372" s="294" t="s">
        <v>39158</v>
      </c>
      <c r="B28372" s="294"/>
      <c r="C28372" s="294"/>
      <c r="D28372" s="294"/>
      <c r="E28372" s="294"/>
      <c r="F28372" s="294"/>
    </row>
    <row r="28373">
      <c r="A28373" s="294" t="s">
        <v>39159</v>
      </c>
      <c r="B28373" s="294"/>
      <c r="C28373" s="294"/>
      <c r="D28373" s="294"/>
      <c r="E28373" s="294"/>
      <c r="F28373" s="294"/>
    </row>
    <row r="28374">
      <c r="A28374" s="294" t="s">
        <v>39160</v>
      </c>
      <c r="B28374" s="294"/>
      <c r="C28374" s="294"/>
      <c r="D28374" s="294"/>
      <c r="E28374" s="294"/>
      <c r="F28374" s="294"/>
    </row>
    <row r="28375">
      <c r="A28375" s="294" t="s">
        <v>36392</v>
      </c>
      <c r="B28375" s="294"/>
      <c r="C28375" s="294"/>
      <c r="D28375" s="294"/>
      <c r="E28375" s="294"/>
      <c r="F28375" s="294"/>
    </row>
    <row r="28376">
      <c r="A28376" s="294" t="s">
        <v>39161</v>
      </c>
      <c r="B28376" s="294"/>
      <c r="C28376" s="294"/>
      <c r="D28376" s="294"/>
      <c r="E28376" s="294"/>
      <c r="F28376" s="294"/>
    </row>
    <row r="28377">
      <c r="A28377" s="294" t="s">
        <v>39162</v>
      </c>
      <c r="B28377" s="294"/>
      <c r="C28377" s="294"/>
      <c r="D28377" s="294"/>
      <c r="E28377" s="294"/>
      <c r="F28377" s="294"/>
    </row>
    <row r="28378">
      <c r="A28378" s="294"/>
      <c r="B28378" s="294"/>
      <c r="C28378" s="294"/>
      <c r="D28378" s="294"/>
      <c r="E28378" s="294"/>
      <c r="F28378" s="294"/>
    </row>
    <row r="28379">
      <c r="A28379" s="294" t="s">
        <v>24952</v>
      </c>
      <c r="B28379" s="294"/>
      <c r="C28379" s="294"/>
      <c r="D28379" s="294"/>
      <c r="E28379" s="294"/>
      <c r="F28379" s="294"/>
    </row>
    <row r="28380">
      <c r="A28380" s="294"/>
      <c r="B28380" s="294"/>
      <c r="C28380" s="294"/>
      <c r="D28380" s="294"/>
      <c r="E28380" s="294"/>
      <c r="F28380" s="294"/>
    </row>
    <row r="28381">
      <c r="A28381" s="294" t="s">
        <v>39163</v>
      </c>
      <c r="B28381" s="294"/>
      <c r="C28381" s="294"/>
      <c r="D28381" s="294"/>
      <c r="E28381" s="294"/>
      <c r="F28381" s="294"/>
    </row>
    <row r="28382">
      <c r="A28382" s="294"/>
      <c r="B28382" s="294"/>
      <c r="C28382" s="294"/>
      <c r="D28382" s="294"/>
      <c r="E28382" s="294"/>
      <c r="F28382" s="294"/>
    </row>
    <row r="28383">
      <c r="A28383" s="294" t="s">
        <v>39164</v>
      </c>
      <c r="B28383" s="294"/>
      <c r="C28383" s="294"/>
      <c r="D28383" s="294"/>
      <c r="E28383" s="294"/>
      <c r="F28383" s="294"/>
    </row>
    <row r="28384">
      <c r="A28384" s="294"/>
      <c r="B28384" s="294"/>
      <c r="C28384" s="294"/>
      <c r="D28384" s="294"/>
      <c r="E28384" s="294"/>
      <c r="F28384" s="294"/>
    </row>
    <row r="28385">
      <c r="A28385" s="294" t="s">
        <v>39165</v>
      </c>
      <c r="B28385" s="294"/>
      <c r="C28385" s="294"/>
      <c r="D28385" s="294"/>
      <c r="E28385" s="294"/>
      <c r="F28385" s="294"/>
    </row>
    <row r="28386">
      <c r="A28386" s="294" t="s">
        <v>39166</v>
      </c>
      <c r="B28386" s="294"/>
      <c r="C28386" s="294"/>
      <c r="D28386" s="294"/>
      <c r="E28386" s="294"/>
      <c r="F28386" s="294"/>
    </row>
    <row r="28387">
      <c r="A28387" s="294" t="s">
        <v>39167</v>
      </c>
      <c r="B28387" s="294"/>
      <c r="C28387" s="294"/>
      <c r="D28387" s="294"/>
      <c r="E28387" s="294"/>
      <c r="F28387" s="294"/>
    </row>
    <row r="28388">
      <c r="A28388" s="294" t="s">
        <v>39168</v>
      </c>
      <c r="B28388" s="294"/>
      <c r="C28388" s="294"/>
      <c r="D28388" s="294"/>
      <c r="E28388" s="294"/>
      <c r="F28388" s="294"/>
    </row>
    <row r="28389">
      <c r="A28389" s="294" t="s">
        <v>39169</v>
      </c>
      <c r="B28389" s="294"/>
      <c r="C28389" s="294"/>
      <c r="D28389" s="294"/>
      <c r="E28389" s="294"/>
      <c r="F28389" s="294"/>
    </row>
    <row r="28390">
      <c r="A28390" s="294"/>
      <c r="B28390" s="294"/>
      <c r="C28390" s="294"/>
      <c r="D28390" s="294"/>
      <c r="E28390" s="294"/>
      <c r="F28390" s="294"/>
    </row>
    <row r="28391">
      <c r="A28391" s="294" t="s">
        <v>39170</v>
      </c>
      <c r="B28391" s="294"/>
      <c r="C28391" s="294"/>
      <c r="D28391" s="294"/>
      <c r="E28391" s="294"/>
      <c r="F28391" s="294"/>
    </row>
    <row r="28392">
      <c r="A28392" s="294"/>
      <c r="B28392" s="294"/>
      <c r="C28392" s="294"/>
      <c r="D28392" s="294"/>
      <c r="E28392" s="294"/>
      <c r="F28392" s="294"/>
    </row>
    <row r="28393">
      <c r="A28393" s="294" t="s">
        <v>39171</v>
      </c>
      <c r="B28393" s="294"/>
      <c r="C28393" s="294"/>
      <c r="D28393" s="294"/>
      <c r="E28393" s="294"/>
      <c r="F28393" s="294"/>
    </row>
    <row r="28394">
      <c r="A28394" s="294" t="s">
        <v>39172</v>
      </c>
      <c r="B28394" s="294"/>
      <c r="C28394" s="294"/>
      <c r="D28394" s="294"/>
      <c r="E28394" s="294"/>
      <c r="F28394" s="294"/>
    </row>
    <row r="28395">
      <c r="A28395" s="294"/>
      <c r="B28395" s="294"/>
      <c r="C28395" s="294"/>
      <c r="D28395" s="294"/>
      <c r="E28395" s="294"/>
      <c r="F28395" s="294"/>
    </row>
    <row r="28396">
      <c r="A28396" s="294" t="s">
        <v>39173</v>
      </c>
      <c r="B28396" s="294"/>
      <c r="C28396" s="294"/>
      <c r="D28396" s="294"/>
      <c r="E28396" s="294"/>
      <c r="F28396" s="294"/>
    </row>
    <row r="28397">
      <c r="A28397" s="294"/>
      <c r="B28397" s="294"/>
      <c r="C28397" s="294"/>
      <c r="D28397" s="294"/>
      <c r="E28397" s="294"/>
      <c r="F28397" s="294"/>
    </row>
    <row r="28398">
      <c r="A28398" s="294" t="s">
        <v>39174</v>
      </c>
      <c r="B28398" s="294"/>
      <c r="C28398" s="294"/>
      <c r="D28398" s="294"/>
      <c r="E28398" s="294"/>
      <c r="F28398" s="294"/>
    </row>
    <row r="28399">
      <c r="A28399" s="294" t="s">
        <v>39175</v>
      </c>
      <c r="B28399" s="294"/>
      <c r="C28399" s="294"/>
      <c r="D28399" s="294"/>
      <c r="E28399" s="294"/>
      <c r="F28399" s="294"/>
    </row>
    <row r="28400">
      <c r="A28400" s="294" t="s">
        <v>39176</v>
      </c>
      <c r="B28400" s="294"/>
      <c r="C28400" s="294"/>
      <c r="D28400" s="294"/>
      <c r="E28400" s="294"/>
      <c r="F28400" s="294"/>
    </row>
    <row r="28401">
      <c r="A28401" s="294" t="s">
        <v>39177</v>
      </c>
      <c r="B28401" s="294"/>
      <c r="C28401" s="294"/>
      <c r="D28401" s="294"/>
      <c r="E28401" s="294"/>
      <c r="F28401" s="294"/>
    </row>
    <row r="28402">
      <c r="A28402" s="294" t="s">
        <v>39178</v>
      </c>
      <c r="B28402" s="294"/>
      <c r="C28402" s="294"/>
      <c r="D28402" s="294"/>
      <c r="E28402" s="294"/>
      <c r="F28402" s="294"/>
    </row>
    <row r="28403">
      <c r="A28403" s="294" t="s">
        <v>39179</v>
      </c>
      <c r="B28403" s="294"/>
      <c r="C28403" s="294"/>
      <c r="D28403" s="294"/>
      <c r="E28403" s="294"/>
      <c r="F28403" s="294"/>
    </row>
    <row r="28404">
      <c r="A28404" s="294"/>
      <c r="B28404" s="294"/>
      <c r="C28404" s="294"/>
      <c r="D28404" s="294"/>
      <c r="E28404" s="294"/>
      <c r="F28404" s="294"/>
    </row>
    <row r="28405">
      <c r="A28405" s="294" t="s">
        <v>39180</v>
      </c>
      <c r="B28405" s="294"/>
      <c r="C28405" s="294"/>
      <c r="D28405" s="294"/>
      <c r="E28405" s="294"/>
      <c r="F28405" s="294"/>
    </row>
    <row r="28406">
      <c r="A28406" s="294" t="s">
        <v>39181</v>
      </c>
      <c r="B28406" s="294"/>
      <c r="C28406" s="294"/>
      <c r="D28406" s="294"/>
      <c r="E28406" s="294"/>
      <c r="F28406" s="294"/>
    </row>
    <row r="28407">
      <c r="A28407" s="294" t="s">
        <v>39182</v>
      </c>
      <c r="B28407" s="294"/>
      <c r="C28407" s="294"/>
      <c r="D28407" s="294"/>
      <c r="E28407" s="294"/>
      <c r="F28407" s="294"/>
    </row>
    <row r="28408">
      <c r="A28408" s="294" t="s">
        <v>39183</v>
      </c>
      <c r="B28408" s="294"/>
      <c r="C28408" s="294"/>
      <c r="D28408" s="294"/>
      <c r="E28408" s="294"/>
      <c r="F28408" s="294"/>
    </row>
    <row r="28409">
      <c r="A28409" s="294"/>
      <c r="B28409" s="294"/>
      <c r="C28409" s="294"/>
      <c r="D28409" s="294"/>
      <c r="E28409" s="294"/>
      <c r="F28409" s="294"/>
    </row>
    <row r="28410">
      <c r="A28410" s="294" t="s">
        <v>28124</v>
      </c>
      <c r="B28410" s="294"/>
      <c r="C28410" s="294"/>
      <c r="D28410" s="294"/>
      <c r="E28410" s="294"/>
      <c r="F28410" s="294"/>
    </row>
    <row r="28411">
      <c r="A28411" s="294" t="s">
        <v>39184</v>
      </c>
      <c r="B28411" s="294"/>
      <c r="C28411" s="294"/>
      <c r="D28411" s="294"/>
      <c r="E28411" s="294"/>
      <c r="F28411" s="294"/>
    </row>
    <row r="28412">
      <c r="A28412" s="294" t="s">
        <v>21618</v>
      </c>
      <c r="B28412" s="294"/>
      <c r="C28412" s="294"/>
      <c r="D28412" s="294"/>
      <c r="E28412" s="294"/>
      <c r="F28412" s="294"/>
    </row>
    <row r="28413">
      <c r="A28413" s="294" t="s">
        <v>39185</v>
      </c>
      <c r="B28413" s="294"/>
      <c r="C28413" s="294"/>
      <c r="D28413" s="294"/>
      <c r="E28413" s="294"/>
      <c r="F28413" s="294"/>
    </row>
    <row r="28414">
      <c r="A28414" s="294"/>
      <c r="B28414" s="294"/>
      <c r="C28414" s="294"/>
      <c r="D28414" s="294"/>
      <c r="E28414" s="294"/>
      <c r="F28414" s="294"/>
    </row>
    <row r="28415">
      <c r="A28415" s="294" t="s">
        <v>23228</v>
      </c>
      <c r="B28415" s="294"/>
      <c r="C28415" s="294"/>
      <c r="D28415" s="294"/>
      <c r="E28415" s="294"/>
      <c r="F28415" s="294"/>
    </row>
    <row r="28416">
      <c r="A28416" s="294" t="s">
        <v>23459</v>
      </c>
      <c r="B28416" s="294"/>
      <c r="C28416" s="294"/>
      <c r="D28416" s="294"/>
      <c r="E28416" s="294"/>
      <c r="F28416" s="294"/>
    </row>
    <row r="28417">
      <c r="A28417" s="294"/>
      <c r="B28417" s="294"/>
      <c r="C28417" s="294"/>
      <c r="D28417" s="294"/>
      <c r="E28417" s="294"/>
      <c r="F28417" s="294"/>
    </row>
    <row r="28418">
      <c r="A28418" s="294" t="s">
        <v>39186</v>
      </c>
      <c r="B28418" s="294"/>
      <c r="C28418" s="294"/>
      <c r="D28418" s="294"/>
      <c r="E28418" s="294"/>
      <c r="F28418" s="294"/>
    </row>
    <row r="28419">
      <c r="A28419" s="294" t="s">
        <v>39187</v>
      </c>
      <c r="B28419" s="294"/>
      <c r="C28419" s="294"/>
      <c r="D28419" s="294"/>
      <c r="E28419" s="294"/>
      <c r="F28419" s="294"/>
    </row>
    <row r="28420">
      <c r="A28420" s="294" t="s">
        <v>37828</v>
      </c>
      <c r="B28420" s="294"/>
      <c r="C28420" s="294"/>
      <c r="D28420" s="294"/>
      <c r="E28420" s="294"/>
      <c r="F28420" s="294"/>
    </row>
    <row r="28421">
      <c r="A28421" s="294" t="s">
        <v>39188</v>
      </c>
      <c r="B28421" s="294"/>
      <c r="C28421" s="294"/>
      <c r="D28421" s="294"/>
      <c r="E28421" s="294"/>
      <c r="F28421" s="294"/>
    </row>
    <row r="28422">
      <c r="A28422" s="294" t="s">
        <v>39189</v>
      </c>
      <c r="B28422" s="294"/>
      <c r="C28422" s="294"/>
      <c r="D28422" s="294"/>
      <c r="E28422" s="294"/>
      <c r="F28422" s="294"/>
    </row>
    <row r="28423">
      <c r="A28423" s="294" t="s">
        <v>39190</v>
      </c>
      <c r="B28423" s="294"/>
      <c r="C28423" s="294"/>
      <c r="D28423" s="294"/>
      <c r="E28423" s="294"/>
      <c r="F28423" s="294"/>
    </row>
    <row r="28424">
      <c r="A28424" s="294" t="s">
        <v>39191</v>
      </c>
      <c r="B28424" s="294"/>
      <c r="C28424" s="294"/>
      <c r="D28424" s="294"/>
      <c r="E28424" s="294"/>
      <c r="F28424" s="294"/>
    </row>
    <row r="28425">
      <c r="A28425" s="294" t="s">
        <v>39192</v>
      </c>
      <c r="B28425" s="294"/>
      <c r="C28425" s="294"/>
      <c r="D28425" s="294"/>
      <c r="E28425" s="294"/>
      <c r="F28425" s="294"/>
    </row>
    <row r="28426">
      <c r="A28426" s="294"/>
      <c r="B28426" s="294"/>
      <c r="C28426" s="294"/>
      <c r="D28426" s="294"/>
      <c r="E28426" s="294"/>
      <c r="F28426" s="294"/>
    </row>
    <row r="28427">
      <c r="A28427" s="294" t="s">
        <v>23703</v>
      </c>
      <c r="B28427" s="294"/>
      <c r="C28427" s="294"/>
      <c r="D28427" s="294"/>
      <c r="E28427" s="294"/>
      <c r="F28427" s="294"/>
    </row>
    <row r="28428">
      <c r="A28428" s="294" t="s">
        <v>39193</v>
      </c>
      <c r="B28428" s="294"/>
      <c r="C28428" s="294"/>
      <c r="D28428" s="294"/>
      <c r="E28428" s="294"/>
      <c r="F28428" s="294"/>
    </row>
    <row r="28429">
      <c r="A28429" s="294"/>
      <c r="B28429" s="294"/>
      <c r="C28429" s="294"/>
      <c r="D28429" s="294"/>
      <c r="E28429" s="294"/>
      <c r="F28429" s="294"/>
    </row>
    <row r="28430">
      <c r="A28430" s="294" t="s">
        <v>39194</v>
      </c>
      <c r="B28430" s="294"/>
      <c r="C28430" s="294"/>
      <c r="D28430" s="294"/>
      <c r="E28430" s="294"/>
      <c r="F28430" s="294"/>
    </row>
    <row r="28431">
      <c r="A28431" s="294" t="s">
        <v>39195</v>
      </c>
      <c r="B28431" s="294"/>
      <c r="C28431" s="294"/>
      <c r="D28431" s="294"/>
      <c r="E28431" s="294"/>
      <c r="F28431" s="294"/>
    </row>
    <row r="28432">
      <c r="A28432" s="294" t="s">
        <v>39196</v>
      </c>
      <c r="B28432" s="294"/>
      <c r="C28432" s="294"/>
      <c r="D28432" s="294"/>
      <c r="E28432" s="294"/>
      <c r="F28432" s="294"/>
    </row>
    <row r="28433">
      <c r="A28433" s="294" t="s">
        <v>39197</v>
      </c>
      <c r="B28433" s="294"/>
      <c r="C28433" s="294"/>
      <c r="D28433" s="294"/>
      <c r="E28433" s="294"/>
      <c r="F28433" s="294"/>
    </row>
    <row r="28434">
      <c r="A28434" s="294" t="s">
        <v>39198</v>
      </c>
      <c r="B28434" s="294"/>
      <c r="C28434" s="294"/>
      <c r="D28434" s="294"/>
      <c r="E28434" s="294"/>
      <c r="F28434" s="294"/>
    </row>
    <row r="28435">
      <c r="A28435" s="294" t="s">
        <v>39199</v>
      </c>
      <c r="B28435" s="294"/>
      <c r="C28435" s="294"/>
      <c r="D28435" s="294"/>
      <c r="E28435" s="294"/>
      <c r="F28435" s="294"/>
    </row>
    <row r="28436">
      <c r="A28436" s="294"/>
      <c r="B28436" s="294"/>
      <c r="C28436" s="294"/>
      <c r="D28436" s="294"/>
      <c r="E28436" s="294"/>
      <c r="F28436" s="294"/>
    </row>
    <row r="28437">
      <c r="A28437" s="294" t="s">
        <v>25691</v>
      </c>
      <c r="B28437" s="294"/>
      <c r="C28437" s="294"/>
      <c r="D28437" s="294"/>
      <c r="E28437" s="294"/>
      <c r="F28437" s="294"/>
    </row>
    <row r="28438">
      <c r="A28438" s="294" t="s">
        <v>23156</v>
      </c>
      <c r="B28438" s="294"/>
      <c r="C28438" s="294"/>
      <c r="D28438" s="294"/>
      <c r="E28438" s="294"/>
      <c r="F28438" s="294"/>
    </row>
    <row r="28439">
      <c r="A28439" s="294"/>
      <c r="B28439" s="294"/>
      <c r="C28439" s="294"/>
      <c r="D28439" s="294"/>
      <c r="E28439" s="294"/>
      <c r="F28439" s="294"/>
    </row>
    <row r="28440">
      <c r="A28440" s="294" t="s">
        <v>39200</v>
      </c>
      <c r="B28440" s="294"/>
      <c r="C28440" s="294"/>
      <c r="D28440" s="294"/>
      <c r="E28440" s="294"/>
      <c r="F28440" s="294"/>
    </row>
    <row r="28441">
      <c r="A28441" s="294" t="s">
        <v>39201</v>
      </c>
      <c r="B28441" s="294"/>
      <c r="C28441" s="294"/>
      <c r="D28441" s="294"/>
      <c r="E28441" s="294"/>
      <c r="F28441" s="294"/>
    </row>
    <row r="28442">
      <c r="A28442" s="294" t="s">
        <v>39202</v>
      </c>
      <c r="B28442" s="294"/>
      <c r="C28442" s="294"/>
      <c r="D28442" s="294"/>
      <c r="E28442" s="294"/>
      <c r="F28442" s="294"/>
    </row>
    <row r="28443">
      <c r="A28443" s="294" t="s">
        <v>39074</v>
      </c>
      <c r="B28443" s="294"/>
      <c r="C28443" s="294"/>
      <c r="D28443" s="294"/>
      <c r="E28443" s="294"/>
      <c r="F28443" s="294"/>
    </row>
    <row r="28444">
      <c r="A28444" s="294" t="s">
        <v>39203</v>
      </c>
      <c r="B28444" s="294"/>
      <c r="C28444" s="294"/>
      <c r="D28444" s="294"/>
      <c r="E28444" s="294"/>
      <c r="F28444" s="294"/>
    </row>
    <row r="28445">
      <c r="A28445" s="294" t="s">
        <v>39204</v>
      </c>
      <c r="B28445" s="294"/>
      <c r="C28445" s="294"/>
      <c r="D28445" s="294"/>
      <c r="E28445" s="294"/>
      <c r="F28445" s="294"/>
    </row>
    <row r="28446">
      <c r="A28446" s="294" t="s">
        <v>39205</v>
      </c>
      <c r="B28446" s="294"/>
      <c r="C28446" s="294"/>
      <c r="D28446" s="294"/>
      <c r="E28446" s="294"/>
      <c r="F28446" s="294"/>
    </row>
    <row r="28447">
      <c r="A28447" s="294"/>
      <c r="B28447" s="294"/>
      <c r="C28447" s="294"/>
      <c r="D28447" s="294"/>
      <c r="E28447" s="294"/>
      <c r="F28447" s="294"/>
    </row>
    <row r="28448">
      <c r="A28448" s="294" t="s">
        <v>21401</v>
      </c>
      <c r="B28448" s="294"/>
      <c r="C28448" s="294"/>
      <c r="D28448" s="294"/>
      <c r="E28448" s="294"/>
      <c r="F28448" s="294"/>
    </row>
    <row r="28449">
      <c r="A28449" s="294"/>
      <c r="B28449" s="294"/>
      <c r="C28449" s="294"/>
      <c r="D28449" s="294"/>
      <c r="E28449" s="294"/>
      <c r="F28449" s="294"/>
    </row>
    <row r="28450">
      <c r="A28450" s="294" t="s">
        <v>39206</v>
      </c>
      <c r="B28450" s="294"/>
      <c r="C28450" s="294"/>
      <c r="D28450" s="294"/>
      <c r="E28450" s="294"/>
      <c r="F28450" s="294"/>
    </row>
    <row r="28451">
      <c r="A28451" s="294" t="s">
        <v>27102</v>
      </c>
      <c r="B28451" s="294"/>
      <c r="C28451" s="294"/>
      <c r="D28451" s="294"/>
      <c r="E28451" s="294"/>
      <c r="F28451" s="294"/>
    </row>
    <row r="28452">
      <c r="A28452" s="294" t="s">
        <v>35830</v>
      </c>
      <c r="B28452" s="294"/>
      <c r="C28452" s="294"/>
      <c r="D28452" s="294"/>
      <c r="E28452" s="294"/>
      <c r="F28452" s="294"/>
    </row>
    <row r="28453">
      <c r="A28453" s="294" t="s">
        <v>39207</v>
      </c>
      <c r="B28453" s="294"/>
      <c r="C28453" s="294"/>
      <c r="D28453" s="294"/>
      <c r="E28453" s="294"/>
      <c r="F28453" s="294"/>
    </row>
    <row r="28454">
      <c r="A28454" s="294" t="s">
        <v>39208</v>
      </c>
      <c r="B28454" s="294"/>
      <c r="C28454" s="294"/>
      <c r="D28454" s="294"/>
      <c r="E28454" s="294"/>
      <c r="F28454" s="294"/>
    </row>
    <row r="28455">
      <c r="A28455" s="294" t="s">
        <v>39209</v>
      </c>
      <c r="B28455" s="294"/>
      <c r="C28455" s="294"/>
      <c r="D28455" s="294"/>
      <c r="E28455" s="294"/>
      <c r="F28455" s="294"/>
    </row>
    <row r="28456">
      <c r="A28456" s="294" t="s">
        <v>39210</v>
      </c>
      <c r="B28456" s="294"/>
      <c r="C28456" s="294"/>
      <c r="D28456" s="294"/>
      <c r="E28456" s="294"/>
      <c r="F28456" s="294"/>
    </row>
    <row r="28457">
      <c r="A28457" s="294"/>
      <c r="B28457" s="294"/>
      <c r="C28457" s="294"/>
      <c r="D28457" s="294"/>
      <c r="E28457" s="294"/>
      <c r="F28457" s="294"/>
    </row>
    <row r="28458">
      <c r="A28458" s="294" t="s">
        <v>21407</v>
      </c>
      <c r="B28458" s="294"/>
      <c r="C28458" s="294"/>
      <c r="D28458" s="294"/>
      <c r="E28458" s="294"/>
      <c r="F28458" s="294"/>
    </row>
    <row r="28459">
      <c r="A28459" s="294"/>
      <c r="B28459" s="294"/>
      <c r="C28459" s="294"/>
      <c r="D28459" s="294"/>
      <c r="E28459" s="294"/>
      <c r="F28459" s="294"/>
    </row>
    <row r="28460">
      <c r="A28460" s="294" t="s">
        <v>39211</v>
      </c>
      <c r="B28460" s="294"/>
      <c r="C28460" s="294"/>
      <c r="D28460" s="294"/>
      <c r="E28460" s="294"/>
      <c r="F28460" s="294"/>
    </row>
    <row r="28461">
      <c r="A28461" s="294" t="s">
        <v>39212</v>
      </c>
      <c r="B28461" s="294"/>
      <c r="C28461" s="294"/>
      <c r="D28461" s="294"/>
      <c r="E28461" s="294"/>
      <c r="F28461" s="294"/>
    </row>
    <row r="28462">
      <c r="A28462" s="294" t="s">
        <v>39213</v>
      </c>
      <c r="B28462" s="294"/>
      <c r="C28462" s="294"/>
      <c r="D28462" s="294"/>
      <c r="E28462" s="294"/>
      <c r="F28462" s="294"/>
    </row>
    <row r="28463">
      <c r="A28463" s="294" t="s">
        <v>39214</v>
      </c>
      <c r="B28463" s="294"/>
      <c r="C28463" s="294"/>
      <c r="D28463" s="294"/>
      <c r="E28463" s="294"/>
      <c r="F28463" s="294"/>
    </row>
    <row r="28464">
      <c r="A28464" s="294" t="s">
        <v>39215</v>
      </c>
      <c r="B28464" s="294"/>
      <c r="C28464" s="294"/>
      <c r="D28464" s="294"/>
      <c r="E28464" s="294"/>
      <c r="F28464" s="294"/>
    </row>
    <row r="28465">
      <c r="A28465" s="294" t="s">
        <v>38799</v>
      </c>
      <c r="B28465" s="294"/>
      <c r="C28465" s="294"/>
      <c r="D28465" s="294"/>
      <c r="E28465" s="294"/>
      <c r="F28465" s="294"/>
    </row>
    <row r="28466">
      <c r="A28466" s="294" t="s">
        <v>39216</v>
      </c>
      <c r="B28466" s="294"/>
      <c r="C28466" s="294"/>
      <c r="D28466" s="294"/>
      <c r="E28466" s="294"/>
      <c r="F28466" s="294"/>
    </row>
    <row r="28467">
      <c r="A28467" s="294" t="s">
        <v>39217</v>
      </c>
      <c r="B28467" s="294"/>
      <c r="C28467" s="294"/>
      <c r="D28467" s="294"/>
      <c r="E28467" s="294"/>
      <c r="F28467" s="294"/>
    </row>
    <row r="28468">
      <c r="A28468" s="294" t="s">
        <v>39218</v>
      </c>
      <c r="B28468" s="294"/>
      <c r="C28468" s="294"/>
      <c r="D28468" s="294"/>
      <c r="E28468" s="294"/>
      <c r="F28468" s="294"/>
    </row>
    <row r="28469">
      <c r="A28469" s="294" t="s">
        <v>39219</v>
      </c>
      <c r="B28469" s="294"/>
      <c r="C28469" s="294"/>
      <c r="D28469" s="294"/>
      <c r="E28469" s="294"/>
      <c r="F28469" s="294"/>
    </row>
    <row r="28470">
      <c r="A28470" s="294" t="s">
        <v>39220</v>
      </c>
      <c r="B28470" s="294"/>
      <c r="C28470" s="294"/>
      <c r="D28470" s="294"/>
      <c r="E28470" s="294"/>
      <c r="F28470" s="294"/>
    </row>
    <row r="28471">
      <c r="A28471" s="294" t="s">
        <v>39221</v>
      </c>
      <c r="B28471" s="294"/>
      <c r="C28471" s="294"/>
      <c r="D28471" s="294"/>
      <c r="E28471" s="294"/>
      <c r="F28471" s="294"/>
    </row>
    <row r="28472">
      <c r="A28472" s="294" t="s">
        <v>39222</v>
      </c>
      <c r="B28472" s="294"/>
      <c r="C28472" s="294"/>
      <c r="D28472" s="294"/>
      <c r="E28472" s="294"/>
      <c r="F28472" s="294"/>
    </row>
    <row r="28473">
      <c r="A28473" s="294" t="s">
        <v>39223</v>
      </c>
      <c r="B28473" s="294"/>
      <c r="C28473" s="294"/>
      <c r="D28473" s="294"/>
      <c r="E28473" s="294"/>
      <c r="F28473" s="294"/>
    </row>
    <row r="28474">
      <c r="A28474" s="294" t="s">
        <v>39224</v>
      </c>
      <c r="B28474" s="294"/>
      <c r="C28474" s="294"/>
      <c r="D28474" s="294"/>
      <c r="E28474" s="294"/>
      <c r="F28474" s="294"/>
    </row>
    <row r="28475">
      <c r="A28475" s="294" t="s">
        <v>39225</v>
      </c>
      <c r="B28475" s="294"/>
      <c r="C28475" s="294"/>
      <c r="D28475" s="294"/>
      <c r="E28475" s="294"/>
      <c r="F28475" s="294"/>
    </row>
    <row r="28476">
      <c r="A28476" s="294" t="s">
        <v>39226</v>
      </c>
      <c r="B28476" s="294"/>
      <c r="C28476" s="294"/>
      <c r="D28476" s="294"/>
      <c r="E28476" s="294"/>
      <c r="F28476" s="294"/>
    </row>
    <row r="28477">
      <c r="A28477" s="294" t="s">
        <v>39227</v>
      </c>
      <c r="B28477" s="294"/>
      <c r="C28477" s="294"/>
      <c r="D28477" s="294"/>
      <c r="E28477" s="294"/>
      <c r="F28477" s="294"/>
    </row>
    <row r="28478">
      <c r="A28478" s="294" t="s">
        <v>39228</v>
      </c>
      <c r="B28478" s="294"/>
      <c r="C28478" s="294"/>
      <c r="D28478" s="294"/>
      <c r="E28478" s="294"/>
      <c r="F28478" s="294"/>
    </row>
    <row r="28479">
      <c r="A28479" s="294" t="s">
        <v>39229</v>
      </c>
      <c r="B28479" s="294"/>
      <c r="C28479" s="294"/>
      <c r="D28479" s="294"/>
      <c r="E28479" s="294"/>
      <c r="F28479" s="294"/>
    </row>
    <row r="28480">
      <c r="A28480" s="294"/>
      <c r="B28480" s="294"/>
      <c r="C28480" s="294"/>
      <c r="D28480" s="294"/>
      <c r="E28480" s="294"/>
      <c r="F28480" s="294"/>
    </row>
    <row r="28481">
      <c r="A28481" s="294"/>
      <c r="B28481" s="294"/>
      <c r="C28481" s="294"/>
      <c r="D28481" s="294"/>
      <c r="E28481" s="294"/>
      <c r="F28481" s="294"/>
    </row>
    <row r="28482">
      <c r="A28482" s="294" t="s">
        <v>21990</v>
      </c>
      <c r="B28482" s="294"/>
      <c r="C28482" s="294"/>
      <c r="D28482" s="294"/>
      <c r="E28482" s="294"/>
      <c r="F28482" s="294"/>
    </row>
    <row r="28483">
      <c r="A28483" s="294"/>
      <c r="B28483" s="294"/>
      <c r="C28483" s="294"/>
      <c r="D28483" s="294"/>
      <c r="E28483" s="294"/>
      <c r="F28483" s="294"/>
    </row>
    <row r="28484">
      <c r="A28484" s="294" t="s">
        <v>21416</v>
      </c>
      <c r="B28484" s="294"/>
      <c r="C28484" s="294"/>
      <c r="D28484" s="294"/>
      <c r="E28484" s="294"/>
      <c r="F28484" s="294"/>
    </row>
    <row r="28485">
      <c r="A28485" s="294" t="s">
        <v>39230</v>
      </c>
      <c r="B28485" s="294"/>
      <c r="C28485" s="294"/>
      <c r="D28485" s="294"/>
      <c r="E28485" s="294"/>
      <c r="F28485" s="294"/>
    </row>
    <row r="28486">
      <c r="A28486" s="294" t="s">
        <v>39231</v>
      </c>
      <c r="B28486" s="294"/>
      <c r="C28486" s="294"/>
      <c r="D28486" s="294"/>
      <c r="E28486" s="294"/>
      <c r="F28486" s="294"/>
    </row>
    <row r="28487">
      <c r="A28487" s="294" t="s">
        <v>39232</v>
      </c>
      <c r="B28487" s="294"/>
      <c r="C28487" s="294"/>
      <c r="D28487" s="294"/>
      <c r="E28487" s="294"/>
      <c r="F28487" s="294"/>
    </row>
    <row r="28488">
      <c r="A28488" s="294" t="s">
        <v>39233</v>
      </c>
      <c r="B28488" s="294"/>
      <c r="C28488" s="294"/>
      <c r="D28488" s="294"/>
      <c r="E28488" s="294"/>
      <c r="F28488" s="294"/>
    </row>
    <row r="28489">
      <c r="A28489" s="294" t="s">
        <v>39124</v>
      </c>
      <c r="B28489" s="294"/>
      <c r="C28489" s="294"/>
      <c r="D28489" s="294"/>
      <c r="E28489" s="294"/>
      <c r="F28489" s="294"/>
    </row>
    <row r="28490">
      <c r="A28490" s="294" t="s">
        <v>39234</v>
      </c>
      <c r="B28490" s="294"/>
      <c r="C28490" s="294"/>
      <c r="D28490" s="294"/>
      <c r="E28490" s="294"/>
      <c r="F28490" s="294"/>
    </row>
    <row r="28491">
      <c r="A28491" s="294" t="s">
        <v>39235</v>
      </c>
      <c r="B28491" s="294"/>
      <c r="C28491" s="294"/>
      <c r="D28491" s="294"/>
      <c r="E28491" s="294"/>
      <c r="F28491" s="294"/>
    </row>
    <row r="28492">
      <c r="A28492" s="294" t="s">
        <v>39236</v>
      </c>
      <c r="B28492" s="294"/>
      <c r="C28492" s="294"/>
      <c r="D28492" s="294"/>
      <c r="E28492" s="294"/>
      <c r="F28492" s="294"/>
    </row>
    <row r="28493">
      <c r="A28493" s="294" t="s">
        <v>39237</v>
      </c>
      <c r="B28493" s="294"/>
      <c r="C28493" s="294"/>
      <c r="D28493" s="294"/>
      <c r="E28493" s="294"/>
      <c r="F28493" s="294"/>
    </row>
    <row r="28494">
      <c r="A28494" s="294" t="s">
        <v>39238</v>
      </c>
      <c r="B28494" s="294"/>
      <c r="C28494" s="294"/>
      <c r="D28494" s="294"/>
      <c r="E28494" s="294"/>
      <c r="F28494" s="294"/>
    </row>
    <row r="28495">
      <c r="A28495" s="294" t="s">
        <v>39239</v>
      </c>
      <c r="B28495" s="294"/>
      <c r="C28495" s="294"/>
      <c r="D28495" s="294"/>
      <c r="E28495" s="294"/>
      <c r="F28495" s="294"/>
    </row>
    <row r="28496">
      <c r="A28496" s="294"/>
      <c r="B28496" s="294"/>
      <c r="C28496" s="294"/>
      <c r="D28496" s="294"/>
      <c r="E28496" s="294"/>
      <c r="F28496" s="294"/>
    </row>
    <row r="28497">
      <c r="A28497" s="294"/>
      <c r="B28497" s="294"/>
      <c r="C28497" s="294"/>
      <c r="D28497" s="294"/>
      <c r="E28497" s="294"/>
      <c r="F28497" s="294"/>
    </row>
    <row r="28498">
      <c r="A28498" s="294" t="s">
        <v>28124</v>
      </c>
      <c r="B28498" s="294"/>
      <c r="C28498" s="294"/>
      <c r="D28498" s="294"/>
      <c r="E28498" s="294"/>
      <c r="F28498" s="294"/>
    </row>
    <row r="28499">
      <c r="A28499" s="294" t="s">
        <v>39240</v>
      </c>
      <c r="B28499" s="294"/>
      <c r="C28499" s="294"/>
      <c r="D28499" s="294"/>
      <c r="E28499" s="294"/>
      <c r="F28499" s="294"/>
    </row>
    <row r="28500">
      <c r="A28500" s="294" t="s">
        <v>21672</v>
      </c>
      <c r="B28500" s="294"/>
      <c r="C28500" s="294"/>
      <c r="D28500" s="294"/>
      <c r="E28500" s="294"/>
      <c r="F28500" s="294"/>
    </row>
    <row r="28501">
      <c r="A28501" s="294" t="s">
        <v>39241</v>
      </c>
      <c r="B28501" s="294"/>
      <c r="C28501" s="294"/>
      <c r="D28501" s="294"/>
      <c r="E28501" s="294"/>
      <c r="F28501" s="294"/>
    </row>
    <row r="28502">
      <c r="A28502" s="294"/>
      <c r="B28502" s="294"/>
      <c r="C28502" s="294"/>
      <c r="D28502" s="294"/>
      <c r="E28502" s="294"/>
      <c r="F28502" s="294"/>
    </row>
    <row r="28503">
      <c r="A28503" s="294" t="s">
        <v>23007</v>
      </c>
      <c r="B28503" s="294"/>
      <c r="C28503" s="294"/>
      <c r="D28503" s="294"/>
      <c r="E28503" s="294"/>
      <c r="F28503" s="294"/>
    </row>
    <row r="28504">
      <c r="A28504" s="294"/>
      <c r="B28504" s="294"/>
      <c r="C28504" s="294"/>
      <c r="D28504" s="294"/>
      <c r="E28504" s="294"/>
      <c r="F28504" s="294"/>
    </row>
    <row r="28505">
      <c r="A28505" s="294" t="s">
        <v>28128</v>
      </c>
      <c r="B28505" s="294"/>
      <c r="C28505" s="294"/>
      <c r="D28505" s="294"/>
      <c r="E28505" s="294"/>
      <c r="F28505" s="294"/>
    </row>
    <row r="28506">
      <c r="A28506" s="294" t="s">
        <v>31696</v>
      </c>
      <c r="B28506" s="294"/>
      <c r="C28506" s="294"/>
      <c r="D28506" s="294"/>
      <c r="E28506" s="294"/>
      <c r="F28506" s="294"/>
    </row>
    <row r="28507">
      <c r="A28507" s="294" t="s">
        <v>31697</v>
      </c>
      <c r="B28507" s="294"/>
      <c r="C28507" s="294"/>
      <c r="D28507" s="294"/>
      <c r="E28507" s="294"/>
      <c r="F28507" s="294"/>
    </row>
    <row r="28508">
      <c r="A28508" s="294" t="s">
        <v>31701</v>
      </c>
      <c r="B28508" s="294"/>
      <c r="C28508" s="294"/>
      <c r="D28508" s="294"/>
      <c r="E28508" s="294"/>
      <c r="F28508" s="294"/>
    </row>
    <row r="28509">
      <c r="A28509" s="294" t="s">
        <v>31698</v>
      </c>
      <c r="B28509" s="294"/>
      <c r="C28509" s="294"/>
      <c r="D28509" s="294"/>
      <c r="E28509" s="294"/>
      <c r="F28509" s="294"/>
    </row>
    <row r="28510">
      <c r="A28510" s="294" t="s">
        <v>39242</v>
      </c>
      <c r="B28510" s="294"/>
      <c r="C28510" s="294"/>
      <c r="D28510" s="294"/>
      <c r="E28510" s="294"/>
      <c r="F28510" s="294"/>
    </row>
    <row r="28511">
      <c r="A28511" s="294" t="s">
        <v>39243</v>
      </c>
      <c r="B28511" s="294"/>
      <c r="C28511" s="294"/>
      <c r="D28511" s="294"/>
      <c r="E28511" s="294"/>
      <c r="F28511" s="294"/>
    </row>
    <row r="28512">
      <c r="A28512" s="294" t="s">
        <v>39244</v>
      </c>
      <c r="B28512" s="294"/>
      <c r="C28512" s="294"/>
      <c r="D28512" s="294"/>
      <c r="E28512" s="294"/>
      <c r="F28512" s="294"/>
    </row>
    <row r="28513">
      <c r="A28513" s="294" t="s">
        <v>39245</v>
      </c>
      <c r="B28513" s="294"/>
      <c r="C28513" s="294"/>
      <c r="D28513" s="294"/>
      <c r="E28513" s="294"/>
      <c r="F28513" s="294"/>
    </row>
    <row r="28514">
      <c r="A28514" s="294"/>
      <c r="B28514" s="294"/>
      <c r="C28514" s="294"/>
      <c r="D28514" s="294"/>
      <c r="E28514" s="294"/>
      <c r="F28514" s="294"/>
    </row>
    <row r="28515">
      <c r="A28515" s="294" t="s">
        <v>21326</v>
      </c>
      <c r="B28515" s="294"/>
      <c r="C28515" s="294"/>
      <c r="D28515" s="294"/>
      <c r="E28515" s="294"/>
      <c r="F28515" s="294"/>
    </row>
    <row r="28516">
      <c r="A28516" s="294"/>
      <c r="B28516" s="294"/>
      <c r="C28516" s="294"/>
      <c r="D28516" s="294"/>
      <c r="E28516" s="294"/>
      <c r="F28516" s="294"/>
    </row>
    <row r="28517">
      <c r="A28517" s="294" t="s">
        <v>39246</v>
      </c>
      <c r="B28517" s="294"/>
      <c r="C28517" s="294"/>
      <c r="D28517" s="294"/>
      <c r="E28517" s="294"/>
      <c r="F28517" s="294"/>
    </row>
    <row r="28518">
      <c r="A28518" s="294" t="s">
        <v>39247</v>
      </c>
      <c r="B28518" s="294"/>
      <c r="C28518" s="294"/>
      <c r="D28518" s="294"/>
      <c r="E28518" s="294"/>
      <c r="F28518" s="294"/>
    </row>
    <row r="28519">
      <c r="A28519" s="294" t="s">
        <v>39248</v>
      </c>
      <c r="B28519" s="294"/>
      <c r="C28519" s="294"/>
      <c r="D28519" s="294"/>
      <c r="E28519" s="294"/>
      <c r="F28519" s="294"/>
    </row>
    <row r="28520">
      <c r="A28520" s="294" t="s">
        <v>39249</v>
      </c>
      <c r="B28520" s="294"/>
      <c r="C28520" s="294"/>
      <c r="D28520" s="294"/>
      <c r="E28520" s="294"/>
      <c r="F28520" s="294"/>
    </row>
    <row r="28521">
      <c r="A28521" s="294" t="s">
        <v>39250</v>
      </c>
      <c r="B28521" s="294"/>
      <c r="C28521" s="294"/>
      <c r="D28521" s="294"/>
      <c r="E28521" s="294"/>
      <c r="F28521" s="294"/>
    </row>
    <row r="28522">
      <c r="A28522" s="294"/>
      <c r="B28522" s="294"/>
      <c r="C28522" s="294"/>
      <c r="D28522" s="294"/>
      <c r="E28522" s="294"/>
      <c r="F28522" s="294"/>
    </row>
    <row r="28523">
      <c r="A28523" s="294" t="s">
        <v>39251</v>
      </c>
      <c r="B28523" s="294"/>
      <c r="C28523" s="294"/>
      <c r="D28523" s="294"/>
      <c r="E28523" s="294"/>
      <c r="F28523" s="294"/>
    </row>
    <row r="28524">
      <c r="A28524" s="294" t="s">
        <v>39252</v>
      </c>
      <c r="B28524" s="294"/>
      <c r="C28524" s="294"/>
      <c r="D28524" s="294"/>
      <c r="E28524" s="294"/>
      <c r="F28524" s="294"/>
    </row>
    <row r="28525">
      <c r="A28525" s="294"/>
      <c r="B28525" s="294"/>
      <c r="C28525" s="294"/>
      <c r="D28525" s="294"/>
      <c r="E28525" s="294"/>
      <c r="F28525" s="294"/>
    </row>
    <row r="28526">
      <c r="A28526" s="294" t="s">
        <v>39253</v>
      </c>
      <c r="B28526" s="294"/>
      <c r="C28526" s="294"/>
      <c r="D28526" s="294"/>
      <c r="E28526" s="294"/>
      <c r="F28526" s="294"/>
    </row>
    <row r="28527">
      <c r="A28527" s="294"/>
      <c r="B28527" s="294"/>
      <c r="C28527" s="294"/>
      <c r="D28527" s="294"/>
      <c r="E28527" s="294"/>
      <c r="F28527" s="294"/>
    </row>
    <row r="28528">
      <c r="A28528" s="294" t="s">
        <v>39254</v>
      </c>
      <c r="B28528" s="294"/>
      <c r="C28528" s="294"/>
      <c r="D28528" s="294"/>
      <c r="E28528" s="294"/>
      <c r="F28528" s="294"/>
    </row>
    <row r="28529">
      <c r="A28529" s="294" t="s">
        <v>39255</v>
      </c>
      <c r="B28529" s="294"/>
      <c r="C28529" s="294"/>
      <c r="D28529" s="294"/>
      <c r="E28529" s="294"/>
      <c r="F28529" s="294"/>
    </row>
    <row r="28530">
      <c r="A28530" s="294" t="s">
        <v>35386</v>
      </c>
      <c r="B28530" s="294"/>
      <c r="C28530" s="294"/>
      <c r="D28530" s="294"/>
      <c r="E28530" s="294"/>
      <c r="F28530" s="294"/>
    </row>
    <row r="28531">
      <c r="A28531" s="294" t="s">
        <v>39256</v>
      </c>
      <c r="B28531" s="294"/>
      <c r="C28531" s="294"/>
      <c r="D28531" s="294"/>
      <c r="E28531" s="294"/>
      <c r="F28531" s="294"/>
    </row>
    <row r="28532">
      <c r="A28532" s="294" t="s">
        <v>39257</v>
      </c>
      <c r="B28532" s="294"/>
      <c r="C28532" s="294"/>
      <c r="D28532" s="294"/>
      <c r="E28532" s="294"/>
      <c r="F28532" s="294"/>
    </row>
    <row r="28533">
      <c r="A28533" s="294" t="s">
        <v>39258</v>
      </c>
      <c r="B28533" s="294"/>
      <c r="C28533" s="294"/>
      <c r="D28533" s="294"/>
      <c r="E28533" s="294"/>
      <c r="F28533" s="294"/>
    </row>
    <row r="28534">
      <c r="A28534" s="294" t="s">
        <v>39259</v>
      </c>
      <c r="B28534" s="294"/>
      <c r="C28534" s="294"/>
      <c r="D28534" s="294"/>
      <c r="E28534" s="294"/>
      <c r="F28534" s="294"/>
    </row>
    <row r="28535">
      <c r="A28535" s="294"/>
      <c r="B28535" s="294"/>
      <c r="C28535" s="294"/>
      <c r="D28535" s="294"/>
      <c r="E28535" s="294"/>
      <c r="F28535" s="294"/>
    </row>
    <row r="28536">
      <c r="A28536" s="294" t="s">
        <v>22572</v>
      </c>
      <c r="B28536" s="294"/>
      <c r="C28536" s="294"/>
      <c r="D28536" s="294"/>
      <c r="E28536" s="294"/>
      <c r="F28536" s="294"/>
    </row>
    <row r="28537">
      <c r="A28537" s="294" t="s">
        <v>39260</v>
      </c>
      <c r="B28537" s="294"/>
      <c r="C28537" s="294"/>
      <c r="D28537" s="294"/>
      <c r="E28537" s="294"/>
      <c r="F28537" s="294"/>
    </row>
    <row r="28538">
      <c r="A28538" s="294"/>
      <c r="B28538" s="294"/>
      <c r="C28538" s="294"/>
      <c r="D28538" s="294"/>
      <c r="E28538" s="294"/>
      <c r="F28538" s="294"/>
    </row>
    <row r="28539">
      <c r="A28539" s="294" t="s">
        <v>39261</v>
      </c>
      <c r="B28539" s="294"/>
      <c r="C28539" s="294"/>
      <c r="D28539" s="294"/>
      <c r="E28539" s="294"/>
      <c r="F28539" s="294"/>
    </row>
    <row r="28540">
      <c r="A28540" s="294" t="s">
        <v>39262</v>
      </c>
      <c r="B28540" s="294"/>
      <c r="C28540" s="294"/>
      <c r="D28540" s="294"/>
      <c r="E28540" s="294"/>
      <c r="F28540" s="294"/>
    </row>
    <row r="28541">
      <c r="A28541" s="294" t="s">
        <v>39263</v>
      </c>
      <c r="B28541" s="294"/>
      <c r="C28541" s="294"/>
      <c r="D28541" s="294"/>
      <c r="E28541" s="294"/>
      <c r="F28541" s="294"/>
    </row>
    <row r="28542">
      <c r="A28542" s="294" t="s">
        <v>39264</v>
      </c>
      <c r="B28542" s="294"/>
      <c r="C28542" s="294"/>
      <c r="D28542" s="294"/>
      <c r="E28542" s="294"/>
      <c r="F28542" s="294"/>
    </row>
    <row r="28543">
      <c r="A28543" s="294" t="s">
        <v>39265</v>
      </c>
      <c r="B28543" s="294"/>
      <c r="C28543" s="294"/>
      <c r="D28543" s="294"/>
      <c r="E28543" s="294"/>
      <c r="F28543" s="294"/>
    </row>
    <row r="28544">
      <c r="A28544" s="294"/>
      <c r="B28544" s="294"/>
      <c r="C28544" s="294"/>
      <c r="D28544" s="294"/>
      <c r="E28544" s="294"/>
      <c r="F28544" s="294"/>
    </row>
    <row r="28545">
      <c r="A28545" s="294" t="s">
        <v>23771</v>
      </c>
      <c r="B28545" s="294"/>
      <c r="C28545" s="294"/>
      <c r="D28545" s="294"/>
      <c r="E28545" s="294"/>
      <c r="F28545" s="294"/>
    </row>
    <row r="28546">
      <c r="A28546" s="294" t="s">
        <v>39266</v>
      </c>
      <c r="B28546" s="294"/>
      <c r="C28546" s="294"/>
      <c r="D28546" s="294"/>
      <c r="E28546" s="294"/>
      <c r="F28546" s="294"/>
    </row>
    <row r="28547">
      <c r="A28547" s="294"/>
      <c r="B28547" s="294"/>
      <c r="C28547" s="294"/>
      <c r="D28547" s="294"/>
      <c r="E28547" s="294"/>
      <c r="F28547" s="294"/>
    </row>
    <row r="28548">
      <c r="A28548" s="294" t="s">
        <v>39267</v>
      </c>
      <c r="B28548" s="294"/>
      <c r="C28548" s="294"/>
      <c r="D28548" s="294"/>
      <c r="E28548" s="294"/>
      <c r="F28548" s="294"/>
    </row>
    <row r="28549">
      <c r="A28549" s="294" t="s">
        <v>37972</v>
      </c>
      <c r="B28549" s="294"/>
      <c r="C28549" s="294"/>
      <c r="D28549" s="294"/>
      <c r="E28549" s="294"/>
      <c r="F28549" s="294"/>
    </row>
    <row r="28550">
      <c r="A28550" s="294" t="s">
        <v>31665</v>
      </c>
      <c r="B28550" s="294"/>
      <c r="C28550" s="294"/>
      <c r="D28550" s="294"/>
      <c r="E28550" s="294"/>
      <c r="F28550" s="294"/>
    </row>
    <row r="28551">
      <c r="A28551" s="294" t="s">
        <v>39268</v>
      </c>
      <c r="B28551" s="294"/>
      <c r="C28551" s="294"/>
      <c r="D28551" s="294"/>
      <c r="E28551" s="294"/>
      <c r="F28551" s="294"/>
    </row>
    <row r="28552">
      <c r="A28552" s="294" t="s">
        <v>31330</v>
      </c>
      <c r="B28552" s="294"/>
      <c r="C28552" s="294"/>
      <c r="D28552" s="294"/>
      <c r="E28552" s="294"/>
      <c r="F28552" s="294"/>
    </row>
    <row r="28553">
      <c r="A28553" s="294" t="s">
        <v>39269</v>
      </c>
      <c r="B28553" s="294"/>
      <c r="C28553" s="294"/>
      <c r="D28553" s="294"/>
      <c r="E28553" s="294"/>
      <c r="F28553" s="294"/>
    </row>
    <row r="28554">
      <c r="A28554" s="294" t="s">
        <v>39270</v>
      </c>
      <c r="B28554" s="294"/>
      <c r="C28554" s="294"/>
      <c r="D28554" s="294"/>
      <c r="E28554" s="294"/>
      <c r="F28554" s="294"/>
    </row>
    <row r="28555">
      <c r="A28555" s="294"/>
      <c r="B28555" s="294"/>
      <c r="C28555" s="294"/>
      <c r="D28555" s="294"/>
      <c r="E28555" s="294"/>
      <c r="F28555" s="294"/>
    </row>
    <row r="28556">
      <c r="A28556" s="294" t="s">
        <v>39271</v>
      </c>
      <c r="B28556" s="294"/>
      <c r="C28556" s="294"/>
      <c r="D28556" s="294"/>
      <c r="E28556" s="294"/>
      <c r="F28556" s="294"/>
    </row>
    <row r="28557">
      <c r="A28557" s="294"/>
      <c r="B28557" s="294"/>
      <c r="C28557" s="294"/>
      <c r="D28557" s="294"/>
      <c r="E28557" s="294"/>
      <c r="F28557" s="294"/>
    </row>
    <row r="28558">
      <c r="A28558" s="294" t="s">
        <v>21469</v>
      </c>
      <c r="B28558" s="294"/>
      <c r="C28558" s="294"/>
      <c r="D28558" s="294"/>
      <c r="E28558" s="294"/>
      <c r="F28558" s="294"/>
    </row>
    <row r="28559">
      <c r="A28559" s="294" t="s">
        <v>39272</v>
      </c>
      <c r="B28559" s="294"/>
      <c r="C28559" s="294"/>
      <c r="D28559" s="294"/>
      <c r="E28559" s="294"/>
      <c r="F28559" s="294"/>
    </row>
    <row r="28560">
      <c r="A28560" s="294" t="s">
        <v>39273</v>
      </c>
      <c r="B28560" s="294"/>
      <c r="C28560" s="294"/>
      <c r="D28560" s="294"/>
      <c r="E28560" s="294"/>
      <c r="F28560" s="294"/>
    </row>
    <row r="28561">
      <c r="A28561" s="294" t="s">
        <v>39274</v>
      </c>
      <c r="B28561" s="294"/>
      <c r="C28561" s="294"/>
      <c r="D28561" s="294"/>
      <c r="E28561" s="294"/>
      <c r="F28561" s="294"/>
    </row>
    <row r="28562">
      <c r="A28562" s="294" t="s">
        <v>39275</v>
      </c>
      <c r="B28562" s="294"/>
      <c r="C28562" s="294"/>
      <c r="D28562" s="294"/>
      <c r="E28562" s="294"/>
      <c r="F28562" s="294"/>
    </row>
    <row r="28563">
      <c r="A28563" s="294" t="s">
        <v>39276</v>
      </c>
      <c r="B28563" s="294"/>
      <c r="C28563" s="294"/>
      <c r="D28563" s="294"/>
      <c r="E28563" s="294"/>
      <c r="F28563" s="294"/>
    </row>
    <row r="28564">
      <c r="A28564" s="294" t="s">
        <v>39277</v>
      </c>
      <c r="B28564" s="294"/>
      <c r="C28564" s="294"/>
      <c r="D28564" s="294"/>
      <c r="E28564" s="294"/>
      <c r="F28564" s="294"/>
    </row>
    <row r="28565">
      <c r="A28565" s="294" t="s">
        <v>39278</v>
      </c>
      <c r="B28565" s="294"/>
      <c r="C28565" s="294"/>
      <c r="D28565" s="294"/>
      <c r="E28565" s="294"/>
      <c r="F28565" s="294"/>
    </row>
    <row r="28566">
      <c r="A28566" s="294" t="s">
        <v>39279</v>
      </c>
      <c r="B28566" s="294"/>
      <c r="C28566" s="294"/>
      <c r="D28566" s="294"/>
      <c r="E28566" s="294"/>
      <c r="F28566" s="294"/>
    </row>
    <row r="28567">
      <c r="A28567" s="294" t="s">
        <v>39280</v>
      </c>
      <c r="B28567" s="294"/>
      <c r="C28567" s="294"/>
      <c r="D28567" s="294"/>
      <c r="E28567" s="294"/>
      <c r="F28567" s="294"/>
    </row>
    <row r="28568">
      <c r="A28568" s="294" t="s">
        <v>39281</v>
      </c>
      <c r="B28568" s="294"/>
      <c r="C28568" s="294"/>
      <c r="D28568" s="294"/>
      <c r="E28568" s="294"/>
      <c r="F28568" s="294"/>
    </row>
    <row r="28569">
      <c r="A28569" s="294" t="s">
        <v>39282</v>
      </c>
      <c r="B28569" s="294"/>
      <c r="C28569" s="294"/>
      <c r="D28569" s="294"/>
      <c r="E28569" s="294"/>
      <c r="F28569" s="294"/>
    </row>
    <row r="28570">
      <c r="A28570" s="294" t="s">
        <v>39283</v>
      </c>
      <c r="B28570" s="294"/>
      <c r="C28570" s="294"/>
      <c r="D28570" s="294"/>
      <c r="E28570" s="294"/>
      <c r="F28570" s="294"/>
    </row>
    <row r="28571">
      <c r="A28571" s="294" t="s">
        <v>39284</v>
      </c>
      <c r="B28571" s="294"/>
      <c r="C28571" s="294"/>
      <c r="D28571" s="294"/>
      <c r="E28571" s="294"/>
      <c r="F28571" s="294"/>
    </row>
    <row r="28572">
      <c r="A28572" s="294"/>
      <c r="B28572" s="294"/>
      <c r="C28572" s="294"/>
      <c r="D28572" s="294"/>
      <c r="E28572" s="294"/>
      <c r="F28572" s="294"/>
    </row>
    <row r="28573">
      <c r="A28573" s="294" t="s">
        <v>23508</v>
      </c>
      <c r="B28573" s="294"/>
      <c r="C28573" s="294"/>
      <c r="D28573" s="294"/>
      <c r="E28573" s="294"/>
      <c r="F28573" s="294"/>
    </row>
    <row r="28574">
      <c r="A28574" s="294" t="s">
        <v>29043</v>
      </c>
      <c r="B28574" s="294"/>
      <c r="C28574" s="294"/>
      <c r="D28574" s="294"/>
      <c r="E28574" s="294"/>
      <c r="F28574" s="294"/>
    </row>
    <row r="28575">
      <c r="A28575" s="294" t="s">
        <v>39285</v>
      </c>
      <c r="B28575" s="294"/>
      <c r="C28575" s="294"/>
      <c r="D28575" s="294"/>
      <c r="E28575" s="294"/>
      <c r="F28575" s="294"/>
    </row>
    <row r="28576">
      <c r="A28576" s="294" t="s">
        <v>21618</v>
      </c>
      <c r="B28576" s="294"/>
      <c r="C28576" s="294"/>
      <c r="D28576" s="294"/>
      <c r="E28576" s="294"/>
      <c r="F28576" s="294"/>
    </row>
    <row r="28577">
      <c r="A28577" s="294" t="s">
        <v>39286</v>
      </c>
      <c r="B28577" s="294"/>
      <c r="C28577" s="294"/>
      <c r="D28577" s="294"/>
      <c r="E28577" s="294"/>
      <c r="F28577" s="294"/>
    </row>
    <row r="28578">
      <c r="A28578" s="294"/>
      <c r="B28578" s="294"/>
      <c r="C28578" s="294"/>
      <c r="D28578" s="294"/>
      <c r="E28578" s="294"/>
      <c r="F28578" s="294"/>
    </row>
    <row r="28579">
      <c r="A28579" s="294" t="s">
        <v>24413</v>
      </c>
      <c r="B28579" s="294"/>
      <c r="C28579" s="294"/>
      <c r="D28579" s="294"/>
      <c r="E28579" s="294"/>
      <c r="F28579" s="294"/>
    </row>
    <row r="28580">
      <c r="A28580" s="294" t="s">
        <v>37045</v>
      </c>
      <c r="B28580" s="294"/>
      <c r="C28580" s="294"/>
      <c r="D28580" s="294"/>
      <c r="E28580" s="294"/>
      <c r="F28580" s="294"/>
    </row>
    <row r="28581">
      <c r="A28581" s="294"/>
      <c r="B28581" s="294"/>
      <c r="C28581" s="294"/>
      <c r="D28581" s="294"/>
      <c r="E28581" s="294"/>
      <c r="F28581" s="294"/>
    </row>
    <row r="28582">
      <c r="A28582" s="294" t="s">
        <v>33894</v>
      </c>
      <c r="B28582" s="294"/>
      <c r="C28582" s="294"/>
      <c r="D28582" s="294"/>
      <c r="E28582" s="294"/>
      <c r="F28582" s="294"/>
    </row>
    <row r="28583">
      <c r="A28583" s="294" t="s">
        <v>39287</v>
      </c>
      <c r="B28583" s="294"/>
      <c r="C28583" s="294"/>
      <c r="D28583" s="294"/>
      <c r="E28583" s="294"/>
      <c r="F28583" s="294"/>
    </row>
    <row r="28584">
      <c r="A28584" s="294" t="s">
        <v>39288</v>
      </c>
      <c r="B28584" s="294"/>
      <c r="C28584" s="294"/>
      <c r="D28584" s="294"/>
      <c r="E28584" s="294"/>
      <c r="F28584" s="294"/>
    </row>
    <row r="28585">
      <c r="A28585" s="294" t="s">
        <v>39289</v>
      </c>
      <c r="B28585" s="294"/>
      <c r="C28585" s="294"/>
      <c r="D28585" s="294"/>
      <c r="E28585" s="294"/>
      <c r="F28585" s="294"/>
    </row>
    <row r="28586">
      <c r="A28586" s="294" t="s">
        <v>39290</v>
      </c>
      <c r="B28586" s="294"/>
      <c r="C28586" s="294"/>
      <c r="D28586" s="294"/>
      <c r="E28586" s="294"/>
      <c r="F28586" s="294"/>
    </row>
    <row r="28587">
      <c r="A28587" s="294" t="s">
        <v>39291</v>
      </c>
      <c r="B28587" s="294"/>
      <c r="C28587" s="294"/>
      <c r="D28587" s="294"/>
      <c r="E28587" s="294"/>
      <c r="F28587" s="294"/>
    </row>
    <row r="28588">
      <c r="A28588" s="294" t="s">
        <v>39292</v>
      </c>
      <c r="B28588" s="294"/>
      <c r="C28588" s="294"/>
      <c r="D28588" s="294"/>
      <c r="E28588" s="294"/>
      <c r="F28588" s="294"/>
    </row>
    <row r="28589">
      <c r="A28589" s="294" t="s">
        <v>39293</v>
      </c>
      <c r="B28589" s="294"/>
      <c r="C28589" s="294"/>
      <c r="D28589" s="294"/>
      <c r="E28589" s="294"/>
      <c r="F28589" s="294"/>
    </row>
    <row r="28590">
      <c r="A28590" s="294" t="s">
        <v>39294</v>
      </c>
      <c r="B28590" s="294"/>
      <c r="C28590" s="294"/>
      <c r="D28590" s="294"/>
      <c r="E28590" s="294"/>
      <c r="F28590" s="294"/>
    </row>
    <row r="28591">
      <c r="A28591" s="294"/>
      <c r="B28591" s="294"/>
      <c r="C28591" s="294"/>
      <c r="D28591" s="294"/>
      <c r="E28591" s="294"/>
      <c r="F28591" s="294"/>
    </row>
    <row r="28592">
      <c r="A28592" s="294" t="s">
        <v>23148</v>
      </c>
      <c r="B28592" s="294"/>
      <c r="C28592" s="294"/>
      <c r="D28592" s="294"/>
      <c r="E28592" s="294"/>
      <c r="F28592" s="294"/>
    </row>
    <row r="28593">
      <c r="A28593" s="294" t="s">
        <v>23149</v>
      </c>
      <c r="B28593" s="294"/>
      <c r="C28593" s="294"/>
      <c r="D28593" s="294"/>
      <c r="E28593" s="294"/>
      <c r="F28593" s="294"/>
    </row>
    <row r="28594">
      <c r="A28594" s="294"/>
      <c r="B28594" s="294"/>
      <c r="C28594" s="294"/>
      <c r="D28594" s="294"/>
      <c r="E28594" s="294"/>
      <c r="F28594" s="294"/>
    </row>
    <row r="28595">
      <c r="A28595" s="294" t="s">
        <v>39295</v>
      </c>
      <c r="B28595" s="294"/>
      <c r="C28595" s="294"/>
      <c r="D28595" s="294"/>
      <c r="E28595" s="294"/>
      <c r="F28595" s="294"/>
    </row>
    <row r="28596">
      <c r="A28596" s="294" t="s">
        <v>39296</v>
      </c>
      <c r="B28596" s="294"/>
      <c r="C28596" s="294"/>
      <c r="D28596" s="294"/>
      <c r="E28596" s="294"/>
      <c r="F28596" s="294"/>
    </row>
    <row r="28597">
      <c r="A28597" s="294" t="s">
        <v>39297</v>
      </c>
      <c r="B28597" s="294"/>
      <c r="C28597" s="294"/>
      <c r="D28597" s="294"/>
      <c r="E28597" s="294"/>
      <c r="F28597" s="294"/>
    </row>
    <row r="28598">
      <c r="A28598" s="294" t="s">
        <v>39298</v>
      </c>
      <c r="B28598" s="294"/>
      <c r="C28598" s="294"/>
      <c r="D28598" s="294"/>
      <c r="E28598" s="294"/>
      <c r="F28598" s="294"/>
    </row>
    <row r="28599">
      <c r="A28599" s="294" t="s">
        <v>39299</v>
      </c>
      <c r="B28599" s="294"/>
      <c r="C28599" s="294"/>
      <c r="D28599" s="294"/>
      <c r="E28599" s="294"/>
      <c r="F28599" s="294"/>
    </row>
    <row r="28600">
      <c r="A28600" s="294" t="s">
        <v>39300</v>
      </c>
      <c r="B28600" s="294"/>
      <c r="C28600" s="294"/>
      <c r="D28600" s="294"/>
      <c r="E28600" s="294"/>
      <c r="F28600" s="294"/>
    </row>
    <row r="28601">
      <c r="A28601" s="294" t="s">
        <v>39301</v>
      </c>
      <c r="B28601" s="294"/>
      <c r="C28601" s="294"/>
      <c r="D28601" s="294"/>
      <c r="E28601" s="294"/>
      <c r="F28601" s="294"/>
    </row>
    <row r="28602">
      <c r="A28602" s="294"/>
      <c r="B28602" s="294"/>
      <c r="C28602" s="294"/>
      <c r="D28602" s="294"/>
      <c r="E28602" s="294"/>
      <c r="F28602" s="294"/>
    </row>
    <row r="28603">
      <c r="A28603" s="294" t="s">
        <v>26992</v>
      </c>
      <c r="B28603" s="294"/>
      <c r="C28603" s="294"/>
      <c r="D28603" s="294"/>
      <c r="E28603" s="294"/>
      <c r="F28603" s="294"/>
    </row>
    <row r="28604">
      <c r="A28604" s="294" t="s">
        <v>23156</v>
      </c>
      <c r="B28604" s="294"/>
      <c r="C28604" s="294"/>
      <c r="D28604" s="294"/>
      <c r="E28604" s="294"/>
      <c r="F28604" s="294"/>
    </row>
    <row r="28605">
      <c r="A28605" s="294"/>
      <c r="B28605" s="294"/>
      <c r="C28605" s="294"/>
      <c r="D28605" s="294"/>
      <c r="E28605" s="294"/>
      <c r="F28605" s="294"/>
    </row>
    <row r="28606">
      <c r="A28606" s="294" t="s">
        <v>39302</v>
      </c>
      <c r="B28606" s="294"/>
      <c r="C28606" s="294"/>
      <c r="D28606" s="294"/>
      <c r="E28606" s="294"/>
      <c r="F28606" s="294"/>
    </row>
    <row r="28607">
      <c r="A28607" s="294" t="s">
        <v>39303</v>
      </c>
      <c r="B28607" s="294"/>
      <c r="C28607" s="294"/>
      <c r="D28607" s="294"/>
      <c r="E28607" s="294"/>
      <c r="F28607" s="294"/>
    </row>
    <row r="28608">
      <c r="A28608" s="294" t="s">
        <v>39304</v>
      </c>
      <c r="B28608" s="294"/>
      <c r="C28608" s="294"/>
      <c r="D28608" s="294"/>
      <c r="E28608" s="294"/>
      <c r="F28608" s="294"/>
    </row>
    <row r="28609">
      <c r="A28609" s="294" t="s">
        <v>39305</v>
      </c>
      <c r="B28609" s="294"/>
      <c r="C28609" s="294"/>
      <c r="D28609" s="294"/>
      <c r="E28609" s="294"/>
      <c r="F28609" s="294"/>
    </row>
    <row r="28610">
      <c r="A28610" s="294" t="s">
        <v>39306</v>
      </c>
      <c r="B28610" s="294"/>
      <c r="C28610" s="294"/>
      <c r="D28610" s="294"/>
      <c r="E28610" s="294"/>
      <c r="F28610" s="294"/>
    </row>
    <row r="28611">
      <c r="A28611" s="294" t="s">
        <v>39307</v>
      </c>
      <c r="B28611" s="294"/>
      <c r="C28611" s="294"/>
      <c r="D28611" s="294"/>
      <c r="E28611" s="294"/>
      <c r="F28611" s="294"/>
    </row>
    <row r="28612">
      <c r="A28612" s="294" t="s">
        <v>39308</v>
      </c>
      <c r="B28612" s="294"/>
      <c r="C28612" s="294"/>
      <c r="D28612" s="294"/>
      <c r="E28612" s="294"/>
      <c r="F28612" s="294"/>
    </row>
    <row r="28613">
      <c r="A28613" s="294"/>
      <c r="B28613" s="294"/>
      <c r="C28613" s="294"/>
      <c r="D28613" s="294"/>
      <c r="E28613" s="294"/>
      <c r="F28613" s="294"/>
    </row>
    <row r="28614">
      <c r="A28614" s="294" t="s">
        <v>39309</v>
      </c>
      <c r="B28614" s="294"/>
      <c r="C28614" s="294"/>
      <c r="D28614" s="294"/>
      <c r="E28614" s="294"/>
      <c r="F28614" s="294"/>
    </row>
    <row r="28615">
      <c r="A28615" s="294" t="s">
        <v>39310</v>
      </c>
      <c r="B28615" s="294"/>
      <c r="C28615" s="294"/>
      <c r="D28615" s="294"/>
      <c r="E28615" s="294"/>
      <c r="F28615" s="294"/>
    </row>
    <row r="28616">
      <c r="A28616" s="294" t="s">
        <v>39311</v>
      </c>
      <c r="B28616" s="294"/>
      <c r="C28616" s="294"/>
      <c r="D28616" s="294"/>
      <c r="E28616" s="294"/>
      <c r="F28616" s="294"/>
    </row>
    <row r="28617">
      <c r="A28617" s="294" t="s">
        <v>39312</v>
      </c>
      <c r="B28617" s="294"/>
      <c r="C28617" s="294"/>
      <c r="D28617" s="294"/>
      <c r="E28617" s="294"/>
      <c r="F28617" s="294"/>
    </row>
    <row r="28618">
      <c r="A28618" s="294" t="s">
        <v>39313</v>
      </c>
      <c r="B28618" s="294"/>
      <c r="C28618" s="294"/>
      <c r="D28618" s="294"/>
      <c r="E28618" s="294"/>
      <c r="F28618" s="294"/>
    </row>
    <row r="28619">
      <c r="A28619" s="294" t="s">
        <v>39314</v>
      </c>
      <c r="B28619" s="294"/>
      <c r="C28619" s="294"/>
      <c r="D28619" s="294"/>
      <c r="E28619" s="294"/>
      <c r="F28619" s="294"/>
    </row>
    <row r="28620">
      <c r="A28620" s="294" t="s">
        <v>39315</v>
      </c>
      <c r="B28620" s="294"/>
      <c r="C28620" s="294"/>
      <c r="D28620" s="294"/>
      <c r="E28620" s="294"/>
      <c r="F28620" s="294"/>
    </row>
    <row r="28621">
      <c r="A28621" s="294" t="s">
        <v>39316</v>
      </c>
      <c r="B28621" s="294"/>
      <c r="C28621" s="294"/>
      <c r="D28621" s="294"/>
      <c r="E28621" s="294"/>
      <c r="F28621" s="294"/>
    </row>
    <row r="28622">
      <c r="A28622" s="294" t="s">
        <v>39317</v>
      </c>
      <c r="B28622" s="294"/>
      <c r="C28622" s="294"/>
      <c r="D28622" s="294"/>
      <c r="E28622" s="294"/>
      <c r="F28622" s="294"/>
    </row>
    <row r="28623">
      <c r="A28623" s="294"/>
      <c r="B28623" s="294"/>
      <c r="C28623" s="294"/>
      <c r="D28623" s="294"/>
      <c r="E28623" s="294"/>
      <c r="F28623" s="294"/>
    </row>
    <row r="28624">
      <c r="A28624" s="294"/>
      <c r="B28624" s="294"/>
      <c r="C28624" s="294"/>
      <c r="D28624" s="294"/>
      <c r="E28624" s="294"/>
      <c r="F28624" s="294"/>
    </row>
    <row r="28625">
      <c r="A28625" s="294" t="s">
        <v>21401</v>
      </c>
      <c r="B28625" s="294"/>
      <c r="C28625" s="294"/>
      <c r="D28625" s="294"/>
      <c r="E28625" s="294"/>
      <c r="F28625" s="294"/>
    </row>
    <row r="28626">
      <c r="A28626" s="294"/>
      <c r="B28626" s="294"/>
      <c r="C28626" s="294"/>
      <c r="D28626" s="294"/>
      <c r="E28626" s="294"/>
      <c r="F28626" s="294"/>
    </row>
    <row r="28627">
      <c r="A28627" s="294" t="s">
        <v>39318</v>
      </c>
      <c r="B28627" s="294"/>
      <c r="C28627" s="294"/>
      <c r="D28627" s="294"/>
      <c r="E28627" s="294"/>
      <c r="F28627" s="294"/>
    </row>
    <row r="28628">
      <c r="A28628" s="294" t="s">
        <v>31559</v>
      </c>
      <c r="B28628" s="294"/>
      <c r="C28628" s="294"/>
      <c r="D28628" s="294"/>
      <c r="E28628" s="294"/>
      <c r="F28628" s="294"/>
    </row>
    <row r="28629">
      <c r="A28629" s="294" t="s">
        <v>33136</v>
      </c>
      <c r="B28629" s="294"/>
      <c r="C28629" s="294"/>
      <c r="D28629" s="294"/>
      <c r="E28629" s="294"/>
      <c r="F28629" s="294"/>
    </row>
    <row r="28630">
      <c r="A28630" s="294" t="s">
        <v>23829</v>
      </c>
      <c r="B28630" s="294"/>
      <c r="C28630" s="294"/>
      <c r="D28630" s="294"/>
      <c r="E28630" s="294"/>
      <c r="F28630" s="294"/>
    </row>
    <row r="28631">
      <c r="A28631" s="294" t="s">
        <v>23830</v>
      </c>
      <c r="B28631" s="294"/>
      <c r="C28631" s="294"/>
      <c r="D28631" s="294"/>
      <c r="E28631" s="294"/>
      <c r="F28631" s="294"/>
    </row>
    <row r="28632">
      <c r="A28632" s="294" t="s">
        <v>23831</v>
      </c>
      <c r="B28632" s="294"/>
      <c r="C28632" s="294"/>
      <c r="D28632" s="294"/>
      <c r="E28632" s="294"/>
      <c r="F28632" s="294"/>
    </row>
    <row r="28633">
      <c r="A28633" s="294" t="s">
        <v>23825</v>
      </c>
      <c r="B28633" s="294"/>
      <c r="C28633" s="294"/>
      <c r="D28633" s="294"/>
      <c r="E28633" s="294"/>
      <c r="F28633" s="294"/>
    </row>
    <row r="28634">
      <c r="A28634" s="294" t="s">
        <v>39319</v>
      </c>
      <c r="B28634" s="294"/>
      <c r="C28634" s="294"/>
      <c r="D28634" s="294"/>
      <c r="E28634" s="294"/>
      <c r="F28634" s="294"/>
    </row>
    <row r="28635">
      <c r="A28635" s="294" t="s">
        <v>39320</v>
      </c>
      <c r="B28635" s="294"/>
      <c r="C28635" s="294"/>
      <c r="D28635" s="294"/>
      <c r="E28635" s="294"/>
      <c r="F28635" s="294"/>
    </row>
    <row r="28636">
      <c r="A28636" s="294" t="s">
        <v>31680</v>
      </c>
      <c r="B28636" s="294"/>
      <c r="C28636" s="294"/>
      <c r="D28636" s="294"/>
      <c r="E28636" s="294"/>
      <c r="F28636" s="294"/>
    </row>
    <row r="28637">
      <c r="A28637" s="294"/>
      <c r="B28637" s="294"/>
      <c r="C28637" s="294"/>
      <c r="D28637" s="294"/>
      <c r="E28637" s="294"/>
      <c r="F28637" s="294"/>
    </row>
    <row r="28638">
      <c r="A28638" s="294" t="s">
        <v>22239</v>
      </c>
      <c r="B28638" s="294"/>
      <c r="C28638" s="294"/>
      <c r="D28638" s="294"/>
      <c r="E28638" s="294"/>
      <c r="F28638" s="294"/>
    </row>
    <row r="28639">
      <c r="A28639" s="294"/>
      <c r="B28639" s="294"/>
      <c r="C28639" s="294"/>
      <c r="D28639" s="294"/>
      <c r="E28639" s="294"/>
      <c r="F28639" s="294"/>
    </row>
    <row r="28640">
      <c r="A28640" s="294" t="s">
        <v>39321</v>
      </c>
      <c r="B28640" s="294"/>
      <c r="C28640" s="294"/>
      <c r="D28640" s="294"/>
      <c r="E28640" s="294"/>
      <c r="F28640" s="294"/>
    </row>
    <row r="28641">
      <c r="A28641" s="294"/>
      <c r="B28641" s="294"/>
      <c r="C28641" s="294"/>
      <c r="D28641" s="294"/>
      <c r="E28641" s="294"/>
      <c r="F28641" s="294"/>
    </row>
    <row r="28642">
      <c r="A28642" s="294" t="s">
        <v>23263</v>
      </c>
      <c r="B28642" s="294"/>
      <c r="C28642" s="294"/>
      <c r="D28642" s="294"/>
      <c r="E28642" s="294"/>
      <c r="F28642" s="294"/>
    </row>
    <row r="28643">
      <c r="A28643" s="294" t="s">
        <v>39322</v>
      </c>
      <c r="B28643" s="294"/>
      <c r="C28643" s="294"/>
      <c r="D28643" s="294"/>
      <c r="E28643" s="294"/>
      <c r="F28643" s="294"/>
    </row>
    <row r="28644">
      <c r="A28644" s="294" t="s">
        <v>39323</v>
      </c>
      <c r="B28644" s="294"/>
      <c r="C28644" s="294"/>
      <c r="D28644" s="294"/>
      <c r="E28644" s="294"/>
      <c r="F28644" s="294"/>
    </row>
    <row r="28645">
      <c r="A28645" s="294" t="s">
        <v>39324</v>
      </c>
      <c r="B28645" s="294"/>
      <c r="C28645" s="294"/>
      <c r="D28645" s="294"/>
      <c r="E28645" s="294"/>
      <c r="F28645" s="294"/>
    </row>
    <row r="28646">
      <c r="A28646" s="294" t="s">
        <v>39325</v>
      </c>
      <c r="B28646" s="294"/>
      <c r="C28646" s="294"/>
      <c r="D28646" s="294"/>
      <c r="E28646" s="294"/>
      <c r="F28646" s="294"/>
    </row>
    <row r="28647">
      <c r="A28647" s="294" t="s">
        <v>39326</v>
      </c>
      <c r="B28647" s="294"/>
      <c r="C28647" s="294"/>
      <c r="D28647" s="294"/>
      <c r="E28647" s="294"/>
      <c r="F28647" s="294"/>
    </row>
    <row r="28648">
      <c r="A28648" s="294" t="s">
        <v>39327</v>
      </c>
      <c r="B28648" s="294"/>
      <c r="C28648" s="294"/>
      <c r="D28648" s="294"/>
      <c r="E28648" s="294"/>
      <c r="F28648" s="294"/>
    </row>
    <row r="28649">
      <c r="A28649" s="294" t="s">
        <v>22629</v>
      </c>
      <c r="B28649" s="294"/>
      <c r="C28649" s="294"/>
      <c r="D28649" s="294"/>
      <c r="E28649" s="294"/>
      <c r="F28649" s="294"/>
    </row>
    <row r="28650">
      <c r="A28650" s="294" t="s">
        <v>33136</v>
      </c>
      <c r="B28650" s="294"/>
      <c r="C28650" s="294"/>
      <c r="D28650" s="294"/>
      <c r="E28650" s="294"/>
      <c r="F28650" s="294"/>
    </row>
    <row r="28651">
      <c r="A28651" s="294" t="s">
        <v>22631</v>
      </c>
      <c r="B28651" s="294"/>
      <c r="C28651" s="294"/>
      <c r="D28651" s="294"/>
      <c r="E28651" s="294"/>
      <c r="F28651" s="294"/>
    </row>
    <row r="28652">
      <c r="A28652" s="294" t="s">
        <v>39328</v>
      </c>
      <c r="B28652" s="294"/>
      <c r="C28652" s="294"/>
      <c r="D28652" s="294"/>
      <c r="E28652" s="294"/>
      <c r="F28652" s="294"/>
    </row>
    <row r="28653">
      <c r="A28653" s="294" t="s">
        <v>39329</v>
      </c>
      <c r="B28653" s="294"/>
      <c r="C28653" s="294"/>
      <c r="D28653" s="294"/>
      <c r="E28653" s="294"/>
      <c r="F28653" s="294"/>
    </row>
    <row r="28654">
      <c r="A28654" s="294" t="s">
        <v>39330</v>
      </c>
      <c r="B28654" s="294"/>
      <c r="C28654" s="294"/>
      <c r="D28654" s="294"/>
      <c r="E28654" s="294"/>
      <c r="F28654" s="294"/>
    </row>
    <row r="28655">
      <c r="A28655" s="294" t="s">
        <v>39331</v>
      </c>
      <c r="B28655" s="294"/>
      <c r="C28655" s="294"/>
      <c r="D28655" s="294"/>
      <c r="E28655" s="294"/>
      <c r="F28655" s="294"/>
    </row>
    <row r="28656">
      <c r="A28656" s="294" t="s">
        <v>39332</v>
      </c>
      <c r="B28656" s="294"/>
      <c r="C28656" s="294"/>
      <c r="D28656" s="294"/>
      <c r="E28656" s="294"/>
      <c r="F28656" s="294"/>
    </row>
    <row r="28657">
      <c r="A28657" s="294" t="s">
        <v>39333</v>
      </c>
      <c r="B28657" s="294"/>
      <c r="C28657" s="294"/>
      <c r="D28657" s="294"/>
      <c r="E28657" s="294"/>
      <c r="F28657" s="294"/>
    </row>
    <row r="28658">
      <c r="A28658" s="294" t="s">
        <v>23268</v>
      </c>
      <c r="B28658" s="294"/>
      <c r="C28658" s="294"/>
      <c r="D28658" s="294"/>
      <c r="E28658" s="294"/>
      <c r="F28658" s="294"/>
    </row>
    <row r="28659">
      <c r="A28659" s="294" t="s">
        <v>39334</v>
      </c>
      <c r="B28659" s="294"/>
      <c r="C28659" s="294"/>
      <c r="D28659" s="294"/>
      <c r="E28659" s="294"/>
      <c r="F28659" s="294"/>
    </row>
    <row r="28660">
      <c r="A28660" s="294" t="s">
        <v>39335</v>
      </c>
      <c r="B28660" s="294"/>
      <c r="C28660" s="294"/>
      <c r="D28660" s="294"/>
      <c r="E28660" s="294"/>
      <c r="F28660" s="294"/>
    </row>
    <row r="28661">
      <c r="A28661" s="294" t="s">
        <v>39336</v>
      </c>
      <c r="B28661" s="294"/>
      <c r="C28661" s="294"/>
      <c r="D28661" s="294"/>
      <c r="E28661" s="294"/>
      <c r="F28661" s="294"/>
    </row>
    <row r="28662">
      <c r="A28662" s="294" t="s">
        <v>39337</v>
      </c>
      <c r="B28662" s="294"/>
      <c r="C28662" s="294"/>
      <c r="D28662" s="294"/>
      <c r="E28662" s="294"/>
      <c r="F28662" s="294"/>
    </row>
    <row r="28663">
      <c r="A28663" s="294" t="s">
        <v>39338</v>
      </c>
      <c r="B28663" s="294"/>
      <c r="C28663" s="294"/>
      <c r="D28663" s="294"/>
      <c r="E28663" s="294"/>
      <c r="F28663" s="294"/>
    </row>
    <row r="28664">
      <c r="A28664" s="294" t="s">
        <v>39339</v>
      </c>
      <c r="B28664" s="294"/>
      <c r="C28664" s="294"/>
      <c r="D28664" s="294"/>
      <c r="E28664" s="294"/>
      <c r="F28664" s="294"/>
    </row>
    <row r="28665">
      <c r="A28665" s="294" t="s">
        <v>39340</v>
      </c>
      <c r="B28665" s="294"/>
      <c r="C28665" s="294"/>
      <c r="D28665" s="294"/>
      <c r="E28665" s="294"/>
      <c r="F28665" s="294"/>
    </row>
    <row r="28666">
      <c r="A28666" s="294" t="s">
        <v>39341</v>
      </c>
      <c r="B28666" s="294"/>
      <c r="C28666" s="294"/>
      <c r="D28666" s="294"/>
      <c r="E28666" s="294"/>
      <c r="F28666" s="294"/>
    </row>
    <row r="28667">
      <c r="A28667" s="294" t="s">
        <v>39342</v>
      </c>
      <c r="B28667" s="294"/>
      <c r="C28667" s="294"/>
      <c r="D28667" s="294"/>
      <c r="E28667" s="294"/>
      <c r="F28667" s="294"/>
    </row>
    <row r="28668">
      <c r="A28668" s="294" t="s">
        <v>39343</v>
      </c>
      <c r="B28668" s="294"/>
      <c r="C28668" s="294"/>
      <c r="D28668" s="294"/>
      <c r="E28668" s="294"/>
      <c r="F28668" s="294"/>
    </row>
    <row r="28669">
      <c r="A28669" s="294" t="s">
        <v>39344</v>
      </c>
      <c r="B28669" s="294"/>
      <c r="C28669" s="294"/>
      <c r="D28669" s="294"/>
      <c r="E28669" s="294"/>
      <c r="F28669" s="294"/>
    </row>
    <row r="28670">
      <c r="A28670" s="294"/>
      <c r="B28670" s="294"/>
      <c r="C28670" s="294"/>
      <c r="D28670" s="294"/>
      <c r="E28670" s="294"/>
      <c r="F28670" s="294"/>
    </row>
    <row r="28671">
      <c r="A28671" s="294" t="s">
        <v>38821</v>
      </c>
      <c r="B28671" s="294"/>
      <c r="C28671" s="294"/>
      <c r="D28671" s="294"/>
      <c r="E28671" s="294"/>
      <c r="F28671" s="294"/>
    </row>
    <row r="28672">
      <c r="A28672" s="294"/>
      <c r="B28672" s="294"/>
      <c r="C28672" s="294"/>
      <c r="D28672" s="294"/>
      <c r="E28672" s="294"/>
      <c r="F28672" s="294"/>
    </row>
    <row r="28673">
      <c r="A28673" s="294" t="s">
        <v>27297</v>
      </c>
      <c r="B28673" s="294"/>
      <c r="C28673" s="294"/>
      <c r="D28673" s="294"/>
      <c r="E28673" s="294"/>
      <c r="F28673" s="294"/>
    </row>
    <row r="28674">
      <c r="A28674" s="294" t="s">
        <v>24549</v>
      </c>
      <c r="B28674" s="294"/>
      <c r="C28674" s="294"/>
      <c r="D28674" s="294"/>
      <c r="E28674" s="294"/>
      <c r="F28674" s="294"/>
    </row>
    <row r="28675">
      <c r="A28675" s="294" t="s">
        <v>37464</v>
      </c>
      <c r="B28675" s="294"/>
      <c r="C28675" s="294"/>
      <c r="D28675" s="294"/>
      <c r="E28675" s="294"/>
      <c r="F28675" s="294"/>
    </row>
    <row r="28676">
      <c r="A28676" s="294" t="s">
        <v>38031</v>
      </c>
      <c r="B28676" s="294"/>
      <c r="C28676" s="294"/>
      <c r="D28676" s="294"/>
      <c r="E28676" s="294"/>
      <c r="F28676" s="294"/>
    </row>
    <row r="28677">
      <c r="A28677" s="294" t="s">
        <v>39345</v>
      </c>
      <c r="B28677" s="294"/>
      <c r="C28677" s="294"/>
      <c r="D28677" s="294"/>
      <c r="E28677" s="294"/>
      <c r="F28677" s="294"/>
    </row>
    <row r="28678">
      <c r="A28678" s="294" t="s">
        <v>39346</v>
      </c>
      <c r="B28678" s="294"/>
      <c r="C28678" s="294"/>
      <c r="D28678" s="294"/>
      <c r="E28678" s="294"/>
      <c r="F28678" s="294"/>
    </row>
    <row r="28679">
      <c r="A28679" s="294" t="s">
        <v>38705</v>
      </c>
      <c r="B28679" s="294"/>
      <c r="C28679" s="294"/>
      <c r="D28679" s="294"/>
      <c r="E28679" s="294"/>
      <c r="F28679" s="294"/>
    </row>
    <row r="28680">
      <c r="A28680" s="294" t="s">
        <v>39347</v>
      </c>
      <c r="B28680" s="294"/>
      <c r="C28680" s="294"/>
      <c r="D28680" s="294"/>
      <c r="E28680" s="294"/>
      <c r="F28680" s="294"/>
    </row>
    <row r="28681">
      <c r="A28681" s="294" t="s">
        <v>39348</v>
      </c>
      <c r="B28681" s="294"/>
      <c r="C28681" s="294"/>
      <c r="D28681" s="294"/>
      <c r="E28681" s="294"/>
      <c r="F28681" s="294"/>
    </row>
    <row r="28682">
      <c r="A28682" s="294" t="s">
        <v>24562</v>
      </c>
      <c r="B28682" s="294"/>
      <c r="C28682" s="294"/>
      <c r="D28682" s="294"/>
      <c r="E28682" s="294"/>
      <c r="F28682" s="294"/>
    </row>
    <row r="28683">
      <c r="A28683" s="294" t="s">
        <v>39349</v>
      </c>
      <c r="B28683" s="294"/>
      <c r="C28683" s="294"/>
      <c r="D28683" s="294"/>
      <c r="E28683" s="294"/>
      <c r="F28683" s="294"/>
    </row>
    <row r="28684">
      <c r="A28684" s="294" t="s">
        <v>39350</v>
      </c>
      <c r="B28684" s="294"/>
      <c r="C28684" s="294"/>
      <c r="D28684" s="294"/>
      <c r="E28684" s="294"/>
      <c r="F28684" s="294"/>
    </row>
    <row r="28685">
      <c r="A28685" s="294" t="s">
        <v>39351</v>
      </c>
      <c r="B28685" s="294"/>
      <c r="C28685" s="294"/>
      <c r="D28685" s="294"/>
      <c r="E28685" s="294"/>
      <c r="F28685" s="294"/>
    </row>
    <row r="28686">
      <c r="A28686" s="294" t="s">
        <v>39352</v>
      </c>
      <c r="B28686" s="294"/>
      <c r="C28686" s="294"/>
      <c r="D28686" s="294"/>
      <c r="E28686" s="294"/>
      <c r="F28686" s="294"/>
    </row>
    <row r="28687">
      <c r="A28687" s="294" t="s">
        <v>39353</v>
      </c>
      <c r="B28687" s="294"/>
      <c r="C28687" s="294"/>
      <c r="D28687" s="294"/>
      <c r="E28687" s="294"/>
      <c r="F28687" s="294"/>
    </row>
    <row r="28688">
      <c r="A28688" s="294" t="s">
        <v>39354</v>
      </c>
      <c r="B28688" s="294"/>
      <c r="C28688" s="294"/>
      <c r="D28688" s="294"/>
      <c r="E28688" s="294"/>
      <c r="F28688" s="294"/>
    </row>
    <row r="28689">
      <c r="A28689" s="294" t="s">
        <v>39355</v>
      </c>
      <c r="B28689" s="294"/>
      <c r="C28689" s="294"/>
      <c r="D28689" s="294"/>
      <c r="E28689" s="294"/>
      <c r="F28689" s="294"/>
    </row>
    <row r="28690">
      <c r="A28690" s="294" t="s">
        <v>39356</v>
      </c>
      <c r="B28690" s="294"/>
      <c r="C28690" s="294"/>
      <c r="D28690" s="294"/>
      <c r="E28690" s="294"/>
      <c r="F28690" s="294"/>
    </row>
    <row r="28691">
      <c r="A28691" s="294" t="s">
        <v>39357</v>
      </c>
      <c r="B28691" s="294"/>
      <c r="C28691" s="294"/>
      <c r="D28691" s="294"/>
      <c r="E28691" s="294"/>
      <c r="F28691" s="294"/>
    </row>
    <row r="28692">
      <c r="A28692" s="294" t="s">
        <v>39358</v>
      </c>
      <c r="B28692" s="294"/>
      <c r="C28692" s="294"/>
      <c r="D28692" s="294"/>
      <c r="E28692" s="294"/>
      <c r="F28692" s="294"/>
    </row>
    <row r="28693">
      <c r="A28693" s="294" t="s">
        <v>39359</v>
      </c>
      <c r="B28693" s="294"/>
      <c r="C28693" s="294"/>
      <c r="D28693" s="294"/>
      <c r="E28693" s="294"/>
      <c r="F28693" s="294"/>
    </row>
    <row r="28694">
      <c r="A28694" s="294"/>
      <c r="B28694" s="294"/>
      <c r="C28694" s="294"/>
      <c r="D28694" s="294"/>
      <c r="E28694" s="294"/>
      <c r="F28694" s="294"/>
    </row>
    <row r="28695">
      <c r="A28695" s="294" t="s">
        <v>28124</v>
      </c>
      <c r="B28695" s="294"/>
      <c r="C28695" s="294"/>
      <c r="D28695" s="294"/>
      <c r="E28695" s="294"/>
      <c r="F28695" s="294"/>
    </row>
    <row r="28696">
      <c r="A28696" s="294" t="s">
        <v>39360</v>
      </c>
      <c r="B28696" s="294"/>
      <c r="C28696" s="294"/>
      <c r="D28696" s="294"/>
      <c r="E28696" s="294"/>
      <c r="F28696" s="294"/>
    </row>
    <row r="28697">
      <c r="A28697" s="294" t="s">
        <v>21672</v>
      </c>
      <c r="B28697" s="294"/>
      <c r="C28697" s="294"/>
      <c r="D28697" s="294"/>
      <c r="E28697" s="294"/>
      <c r="F28697" s="294"/>
    </row>
    <row r="28698">
      <c r="A28698" s="294" t="s">
        <v>39286</v>
      </c>
      <c r="B28698" s="294"/>
      <c r="C28698" s="294"/>
      <c r="D28698" s="294"/>
      <c r="E28698" s="294"/>
      <c r="F28698" s="294"/>
    </row>
    <row r="28699">
      <c r="A28699" s="294"/>
      <c r="B28699" s="294"/>
      <c r="C28699" s="294"/>
      <c r="D28699" s="294"/>
      <c r="E28699" s="294"/>
      <c r="F28699" s="294"/>
    </row>
    <row r="28700">
      <c r="A28700" s="294"/>
      <c r="B28700" s="294"/>
      <c r="C28700" s="294"/>
      <c r="D28700" s="294"/>
      <c r="E28700" s="294"/>
      <c r="F28700" s="294"/>
    </row>
    <row r="28701">
      <c r="A28701" s="294"/>
      <c r="B28701" s="294"/>
      <c r="C28701" s="294"/>
      <c r="D28701" s="294"/>
      <c r="E28701" s="294"/>
      <c r="F28701" s="294"/>
    </row>
    <row r="28702">
      <c r="A28702" s="294" t="s">
        <v>23007</v>
      </c>
      <c r="B28702" s="294"/>
      <c r="C28702" s="294"/>
      <c r="D28702" s="294"/>
      <c r="E28702" s="294"/>
      <c r="F28702" s="294"/>
    </row>
    <row r="28703">
      <c r="A28703" s="294"/>
      <c r="B28703" s="294"/>
      <c r="C28703" s="294"/>
      <c r="D28703" s="294"/>
      <c r="E28703" s="294"/>
      <c r="F28703" s="294"/>
    </row>
    <row r="28704">
      <c r="A28704" s="294" t="s">
        <v>39361</v>
      </c>
      <c r="B28704" s="294"/>
      <c r="C28704" s="294"/>
      <c r="D28704" s="294"/>
      <c r="E28704" s="294"/>
      <c r="F28704" s="294"/>
    </row>
    <row r="28705">
      <c r="A28705" s="294" t="s">
        <v>39362</v>
      </c>
      <c r="B28705" s="294"/>
      <c r="C28705" s="294"/>
      <c r="D28705" s="294"/>
      <c r="E28705" s="294"/>
      <c r="F28705" s="294"/>
    </row>
    <row r="28706">
      <c r="A28706" s="294" t="s">
        <v>39363</v>
      </c>
      <c r="B28706" s="294"/>
      <c r="C28706" s="294"/>
      <c r="D28706" s="294"/>
      <c r="E28706" s="294"/>
      <c r="F28706" s="294"/>
    </row>
    <row r="28707">
      <c r="A28707" s="294" t="s">
        <v>39364</v>
      </c>
      <c r="B28707" s="294"/>
      <c r="C28707" s="294"/>
      <c r="D28707" s="294"/>
      <c r="E28707" s="294"/>
      <c r="F28707" s="294"/>
    </row>
    <row r="28708">
      <c r="A28708" s="294" t="s">
        <v>39365</v>
      </c>
      <c r="B28708" s="294"/>
      <c r="C28708" s="294"/>
      <c r="D28708" s="294"/>
      <c r="E28708" s="294"/>
      <c r="F28708" s="294"/>
    </row>
    <row r="28709">
      <c r="A28709" s="294" t="s">
        <v>39366</v>
      </c>
      <c r="B28709" s="294"/>
      <c r="C28709" s="294"/>
      <c r="D28709" s="294"/>
      <c r="E28709" s="294"/>
      <c r="F28709" s="294"/>
    </row>
    <row r="28710">
      <c r="A28710" s="294" t="s">
        <v>39367</v>
      </c>
      <c r="B28710" s="294"/>
      <c r="C28710" s="294"/>
      <c r="D28710" s="294"/>
      <c r="E28710" s="294"/>
      <c r="F28710" s="294"/>
    </row>
    <row r="28711">
      <c r="A28711" s="294" t="s">
        <v>39368</v>
      </c>
      <c r="B28711" s="294"/>
      <c r="C28711" s="294"/>
      <c r="D28711" s="294"/>
      <c r="E28711" s="294"/>
      <c r="F28711" s="294"/>
    </row>
    <row r="28712">
      <c r="A28712" s="294" t="s">
        <v>39369</v>
      </c>
      <c r="B28712" s="294"/>
      <c r="C28712" s="294"/>
      <c r="D28712" s="294"/>
      <c r="E28712" s="294"/>
      <c r="F28712" s="294"/>
    </row>
    <row r="28713">
      <c r="A28713" s="294" t="s">
        <v>39370</v>
      </c>
      <c r="B28713" s="294"/>
      <c r="C28713" s="294"/>
      <c r="D28713" s="294"/>
      <c r="E28713" s="294"/>
      <c r="F28713" s="294"/>
    </row>
    <row r="28714">
      <c r="A28714" s="294" t="s">
        <v>39371</v>
      </c>
      <c r="B28714" s="294"/>
      <c r="C28714" s="294"/>
      <c r="D28714" s="294"/>
      <c r="E28714" s="294"/>
      <c r="F28714" s="294"/>
    </row>
    <row r="28715">
      <c r="A28715" s="294" t="s">
        <v>39372</v>
      </c>
      <c r="B28715" s="294"/>
      <c r="C28715" s="294"/>
      <c r="D28715" s="294"/>
      <c r="E28715" s="294"/>
      <c r="F28715" s="294"/>
    </row>
    <row r="28716">
      <c r="A28716" s="294" t="s">
        <v>39373</v>
      </c>
      <c r="B28716" s="294"/>
      <c r="C28716" s="294"/>
      <c r="D28716" s="294"/>
      <c r="E28716" s="294"/>
      <c r="F28716" s="294"/>
    </row>
    <row r="28717">
      <c r="A28717" s="294" t="s">
        <v>39374</v>
      </c>
      <c r="B28717" s="294"/>
      <c r="C28717" s="294"/>
      <c r="D28717" s="294"/>
      <c r="E28717" s="294"/>
      <c r="F28717" s="294"/>
    </row>
    <row r="28718">
      <c r="A28718" s="294" t="s">
        <v>39375</v>
      </c>
      <c r="B28718" s="294"/>
      <c r="C28718" s="294"/>
      <c r="D28718" s="294"/>
      <c r="E28718" s="294"/>
      <c r="F28718" s="294"/>
    </row>
    <row r="28719">
      <c r="A28719" s="294" t="s">
        <v>39376</v>
      </c>
      <c r="B28719" s="294"/>
      <c r="C28719" s="294"/>
      <c r="D28719" s="294"/>
      <c r="E28719" s="294"/>
      <c r="F28719" s="294"/>
    </row>
    <row r="28720">
      <c r="A28720" s="294" t="s">
        <v>39377</v>
      </c>
      <c r="B28720" s="294"/>
      <c r="C28720" s="294"/>
      <c r="D28720" s="294"/>
      <c r="E28720" s="294"/>
      <c r="F28720" s="294"/>
    </row>
    <row r="28721">
      <c r="A28721" s="294" t="s">
        <v>39378</v>
      </c>
      <c r="B28721" s="294"/>
      <c r="C28721" s="294"/>
      <c r="D28721" s="294"/>
      <c r="E28721" s="294"/>
      <c r="F28721" s="294"/>
    </row>
    <row r="28722">
      <c r="A28722" s="294" t="s">
        <v>39379</v>
      </c>
      <c r="B28722" s="294"/>
      <c r="C28722" s="294"/>
      <c r="D28722" s="294"/>
      <c r="E28722" s="294"/>
      <c r="F28722" s="294"/>
    </row>
    <row r="28723">
      <c r="A28723" s="294" t="s">
        <v>33856</v>
      </c>
      <c r="B28723" s="294"/>
      <c r="C28723" s="294"/>
      <c r="D28723" s="294"/>
      <c r="E28723" s="294"/>
      <c r="F28723" s="294"/>
    </row>
    <row r="28724">
      <c r="A28724" s="294" t="s">
        <v>39380</v>
      </c>
      <c r="B28724" s="294"/>
      <c r="C28724" s="294"/>
      <c r="D28724" s="294"/>
      <c r="E28724" s="294"/>
      <c r="F28724" s="294"/>
    </row>
    <row r="28725">
      <c r="A28725" s="294" t="s">
        <v>39381</v>
      </c>
      <c r="B28725" s="294"/>
      <c r="C28725" s="294"/>
      <c r="D28725" s="294"/>
      <c r="E28725" s="294"/>
      <c r="F28725" s="294"/>
    </row>
    <row r="28726">
      <c r="A28726" s="294" t="s">
        <v>39382</v>
      </c>
      <c r="B28726" s="294"/>
      <c r="C28726" s="294"/>
      <c r="D28726" s="294"/>
      <c r="E28726" s="294"/>
      <c r="F28726" s="294"/>
    </row>
    <row r="28727">
      <c r="A28727" s="294" t="s">
        <v>39383</v>
      </c>
      <c r="B28727" s="294"/>
      <c r="C28727" s="294"/>
      <c r="D28727" s="294"/>
      <c r="E28727" s="294"/>
      <c r="F28727" s="294"/>
    </row>
    <row r="28728">
      <c r="A28728" s="294"/>
      <c r="B28728" s="294"/>
      <c r="C28728" s="294"/>
      <c r="D28728" s="294"/>
      <c r="E28728" s="294"/>
      <c r="F28728" s="294"/>
    </row>
    <row r="28729">
      <c r="A28729" s="294"/>
      <c r="B28729" s="294"/>
      <c r="C28729" s="294"/>
      <c r="D28729" s="294"/>
      <c r="E28729" s="294"/>
      <c r="F28729" s="294"/>
    </row>
    <row r="28730">
      <c r="A28730" s="294"/>
      <c r="B28730" s="294"/>
      <c r="C28730" s="294"/>
      <c r="D28730" s="294"/>
      <c r="E28730" s="294"/>
      <c r="F28730" s="294"/>
    </row>
    <row r="28731">
      <c r="A28731" s="294"/>
      <c r="B28731" s="294"/>
      <c r="C28731" s="294"/>
      <c r="D28731" s="294"/>
      <c r="E28731" s="294"/>
      <c r="F28731" s="294"/>
    </row>
    <row r="28732">
      <c r="A28732" s="294" t="s">
        <v>21326</v>
      </c>
      <c r="B28732" s="294"/>
      <c r="C28732" s="294"/>
      <c r="D28732" s="294"/>
      <c r="E28732" s="294"/>
      <c r="F28732" s="294"/>
    </row>
    <row r="28733">
      <c r="A28733" s="294"/>
      <c r="B28733" s="294"/>
      <c r="C28733" s="294"/>
      <c r="D28733" s="294"/>
      <c r="E28733" s="294"/>
      <c r="F28733" s="294"/>
    </row>
    <row r="28734">
      <c r="A28734" s="294" t="s">
        <v>39384</v>
      </c>
      <c r="B28734" s="294"/>
      <c r="C28734" s="294"/>
      <c r="D28734" s="294"/>
      <c r="E28734" s="294"/>
      <c r="F28734" s="294"/>
    </row>
    <row r="28735">
      <c r="A28735" s="294" t="s">
        <v>39385</v>
      </c>
      <c r="B28735" s="294"/>
      <c r="C28735" s="294"/>
      <c r="D28735" s="294"/>
      <c r="E28735" s="294"/>
      <c r="F28735" s="294"/>
    </row>
    <row r="28736">
      <c r="A28736" s="294" t="s">
        <v>39386</v>
      </c>
      <c r="B28736" s="294"/>
      <c r="C28736" s="294"/>
      <c r="D28736" s="294"/>
      <c r="E28736" s="294"/>
      <c r="F28736" s="294"/>
    </row>
    <row r="28737">
      <c r="A28737" s="294" t="s">
        <v>39387</v>
      </c>
      <c r="B28737" s="294"/>
      <c r="C28737" s="294"/>
      <c r="D28737" s="294"/>
      <c r="E28737" s="294"/>
      <c r="F28737" s="294"/>
    </row>
    <row r="28738">
      <c r="A28738" s="294" t="s">
        <v>39388</v>
      </c>
      <c r="B28738" s="294"/>
      <c r="C28738" s="294"/>
      <c r="D28738" s="294"/>
      <c r="E28738" s="294"/>
      <c r="F28738" s="294"/>
    </row>
    <row r="28739">
      <c r="A28739" s="294" t="s">
        <v>39389</v>
      </c>
      <c r="B28739" s="294"/>
      <c r="C28739" s="294"/>
      <c r="D28739" s="294"/>
      <c r="E28739" s="294"/>
      <c r="F28739" s="294"/>
    </row>
    <row r="28740">
      <c r="A28740" s="294" t="s">
        <v>39390</v>
      </c>
      <c r="B28740" s="294"/>
      <c r="C28740" s="294"/>
      <c r="D28740" s="294"/>
      <c r="E28740" s="294"/>
      <c r="F28740" s="294"/>
    </row>
    <row r="28741">
      <c r="A28741" s="294"/>
      <c r="B28741" s="294"/>
      <c r="C28741" s="294"/>
      <c r="D28741" s="294"/>
      <c r="E28741" s="294"/>
      <c r="F28741" s="294"/>
    </row>
    <row r="28742">
      <c r="A28742" s="294" t="s">
        <v>25438</v>
      </c>
      <c r="B28742" s="294"/>
      <c r="C28742" s="294"/>
      <c r="D28742" s="294"/>
      <c r="E28742" s="294"/>
      <c r="F28742" s="294"/>
    </row>
    <row r="28743">
      <c r="A28743" s="294"/>
      <c r="B28743" s="294"/>
      <c r="C28743" s="294"/>
      <c r="D28743" s="294"/>
      <c r="E28743" s="294"/>
      <c r="F28743" s="294"/>
    </row>
    <row r="28744">
      <c r="A28744" s="294" t="s">
        <v>39391</v>
      </c>
      <c r="B28744" s="294"/>
      <c r="C28744" s="294"/>
      <c r="D28744" s="294"/>
      <c r="E28744" s="294"/>
      <c r="F28744" s="294"/>
    </row>
    <row r="28745">
      <c r="A28745" s="294" t="s">
        <v>32402</v>
      </c>
      <c r="B28745" s="294"/>
      <c r="C28745" s="294"/>
      <c r="D28745" s="294"/>
      <c r="E28745" s="294"/>
      <c r="F28745" s="294"/>
    </row>
    <row r="28746">
      <c r="A28746" s="294" t="s">
        <v>39392</v>
      </c>
      <c r="B28746" s="294"/>
      <c r="C28746" s="294"/>
      <c r="D28746" s="294"/>
      <c r="E28746" s="294"/>
      <c r="F28746" s="294"/>
    </row>
    <row r="28747">
      <c r="A28747" s="294" t="s">
        <v>39393</v>
      </c>
      <c r="B28747" s="294"/>
      <c r="C28747" s="294"/>
      <c r="D28747" s="294"/>
      <c r="E28747" s="294"/>
      <c r="F28747" s="294"/>
    </row>
    <row r="28748">
      <c r="A28748" s="294" t="s">
        <v>39394</v>
      </c>
      <c r="B28748" s="294"/>
      <c r="C28748" s="294"/>
      <c r="D28748" s="294"/>
      <c r="E28748" s="294"/>
      <c r="F28748" s="294"/>
    </row>
    <row r="28749">
      <c r="A28749" s="294" t="s">
        <v>39395</v>
      </c>
      <c r="B28749" s="294"/>
      <c r="C28749" s="294"/>
      <c r="D28749" s="294"/>
      <c r="E28749" s="294"/>
      <c r="F28749" s="294"/>
    </row>
    <row r="28750">
      <c r="A28750" s="294" t="s">
        <v>39396</v>
      </c>
      <c r="B28750" s="294"/>
      <c r="C28750" s="294"/>
      <c r="D28750" s="294"/>
      <c r="E28750" s="294"/>
      <c r="F28750" s="294"/>
    </row>
    <row r="28751">
      <c r="A28751" s="294" t="s">
        <v>39397</v>
      </c>
      <c r="B28751" s="294"/>
      <c r="C28751" s="294"/>
      <c r="D28751" s="294"/>
      <c r="E28751" s="294"/>
      <c r="F28751" s="294"/>
    </row>
    <row r="28752">
      <c r="A28752" s="294"/>
      <c r="B28752" s="294"/>
      <c r="C28752" s="294"/>
      <c r="D28752" s="294"/>
      <c r="E28752" s="294"/>
      <c r="F28752" s="294"/>
    </row>
    <row r="28753">
      <c r="A28753" s="294" t="s">
        <v>23321</v>
      </c>
      <c r="B28753" s="294"/>
      <c r="C28753" s="294"/>
      <c r="D28753" s="294"/>
      <c r="E28753" s="294"/>
      <c r="F28753" s="294"/>
    </row>
    <row r="28754">
      <c r="A28754" s="294" t="s">
        <v>25548</v>
      </c>
      <c r="B28754" s="294"/>
      <c r="C28754" s="294"/>
      <c r="D28754" s="294"/>
      <c r="E28754" s="294"/>
      <c r="F28754" s="294"/>
    </row>
    <row r="28755">
      <c r="A28755" s="294"/>
      <c r="B28755" s="294"/>
      <c r="C28755" s="294"/>
      <c r="D28755" s="294"/>
      <c r="E28755" s="294"/>
      <c r="F28755" s="294"/>
    </row>
    <row r="28756">
      <c r="A28756" s="294" t="s">
        <v>24479</v>
      </c>
      <c r="B28756" s="294"/>
      <c r="C28756" s="294"/>
      <c r="D28756" s="294"/>
      <c r="E28756" s="294"/>
      <c r="F28756" s="294"/>
    </row>
    <row r="28757">
      <c r="A28757" s="294" t="s">
        <v>39398</v>
      </c>
      <c r="B28757" s="294"/>
      <c r="C28757" s="294"/>
      <c r="D28757" s="294"/>
      <c r="E28757" s="294"/>
      <c r="F28757" s="294"/>
    </row>
    <row r="28758">
      <c r="A28758" s="294" t="s">
        <v>39399</v>
      </c>
      <c r="B28758" s="294"/>
      <c r="C28758" s="294"/>
      <c r="D28758" s="294"/>
      <c r="E28758" s="294"/>
      <c r="F28758" s="294"/>
    </row>
    <row r="28759">
      <c r="A28759" s="294" t="s">
        <v>39400</v>
      </c>
      <c r="B28759" s="294"/>
      <c r="C28759" s="294"/>
      <c r="D28759" s="294"/>
      <c r="E28759" s="294"/>
      <c r="F28759" s="294"/>
    </row>
    <row r="28760">
      <c r="A28760" s="294" t="s">
        <v>39401</v>
      </c>
      <c r="B28760" s="294"/>
      <c r="C28760" s="294"/>
      <c r="D28760" s="294"/>
      <c r="E28760" s="294"/>
      <c r="F28760" s="294"/>
    </row>
    <row r="28761">
      <c r="A28761" s="294" t="s">
        <v>35699</v>
      </c>
      <c r="B28761" s="294"/>
      <c r="C28761" s="294"/>
      <c r="D28761" s="294"/>
      <c r="E28761" s="294"/>
      <c r="F28761" s="294"/>
    </row>
    <row r="28762">
      <c r="A28762" s="294"/>
      <c r="B28762" s="294"/>
      <c r="C28762" s="294"/>
      <c r="D28762" s="294"/>
      <c r="E28762" s="294"/>
      <c r="F28762" s="294"/>
    </row>
    <row r="28763">
      <c r="A28763" s="294" t="s">
        <v>22397</v>
      </c>
      <c r="B28763" s="294"/>
      <c r="C28763" s="294"/>
      <c r="D28763" s="294"/>
      <c r="E28763" s="294"/>
      <c r="F28763" s="294"/>
    </row>
    <row r="28764">
      <c r="A28764" s="294"/>
      <c r="B28764" s="294"/>
      <c r="C28764" s="294"/>
      <c r="D28764" s="294"/>
      <c r="E28764" s="294"/>
      <c r="F28764" s="294"/>
    </row>
    <row r="28765">
      <c r="A28765" s="294" t="s">
        <v>39402</v>
      </c>
      <c r="B28765" s="294"/>
      <c r="C28765" s="294"/>
      <c r="D28765" s="294"/>
      <c r="E28765" s="294"/>
      <c r="F28765" s="294"/>
    </row>
    <row r="28766">
      <c r="A28766" s="294" t="s">
        <v>39268</v>
      </c>
      <c r="B28766" s="294"/>
      <c r="C28766" s="294"/>
      <c r="D28766" s="294"/>
      <c r="E28766" s="294"/>
      <c r="F28766" s="294"/>
    </row>
    <row r="28767">
      <c r="A28767" s="294" t="s">
        <v>31330</v>
      </c>
      <c r="B28767" s="294"/>
      <c r="C28767" s="294"/>
      <c r="D28767" s="294"/>
      <c r="E28767" s="294"/>
      <c r="F28767" s="294"/>
    </row>
    <row r="28768">
      <c r="A28768" s="294" t="s">
        <v>39403</v>
      </c>
      <c r="B28768" s="294"/>
      <c r="C28768" s="294"/>
      <c r="D28768" s="294"/>
      <c r="E28768" s="294"/>
      <c r="F28768" s="294"/>
    </row>
    <row r="28769">
      <c r="A28769" s="294" t="s">
        <v>22492</v>
      </c>
      <c r="B28769" s="294"/>
      <c r="C28769" s="294"/>
      <c r="D28769" s="294"/>
      <c r="E28769" s="294"/>
      <c r="F28769" s="294"/>
    </row>
    <row r="28770">
      <c r="A28770" s="294" t="s">
        <v>39404</v>
      </c>
      <c r="B28770" s="294"/>
      <c r="C28770" s="294"/>
      <c r="D28770" s="294"/>
      <c r="E28770" s="294"/>
      <c r="F28770" s="294"/>
    </row>
    <row r="28771">
      <c r="A28771" s="294" t="s">
        <v>39405</v>
      </c>
      <c r="B28771" s="294"/>
      <c r="C28771" s="294"/>
      <c r="D28771" s="294"/>
      <c r="E28771" s="294"/>
      <c r="F28771" s="294"/>
    </row>
    <row r="28772">
      <c r="A28772" s="294"/>
      <c r="B28772" s="294"/>
      <c r="C28772" s="294"/>
      <c r="D28772" s="294"/>
      <c r="E28772" s="294"/>
      <c r="F28772" s="294"/>
    </row>
    <row r="28773">
      <c r="A28773" s="294" t="s">
        <v>25745</v>
      </c>
      <c r="B28773" s="294"/>
      <c r="C28773" s="294"/>
      <c r="D28773" s="294"/>
      <c r="E28773" s="294"/>
      <c r="F28773" s="294"/>
    </row>
    <row r="28774">
      <c r="A28774" s="294"/>
      <c r="B28774" s="294"/>
      <c r="C28774" s="294"/>
      <c r="D28774" s="294"/>
      <c r="E28774" s="294"/>
      <c r="F28774" s="294"/>
    </row>
    <row r="28775">
      <c r="A28775" s="294" t="s">
        <v>39406</v>
      </c>
      <c r="B28775" s="294"/>
      <c r="C28775" s="294"/>
      <c r="D28775" s="294"/>
      <c r="E28775" s="294"/>
      <c r="F28775" s="294"/>
    </row>
    <row r="28776">
      <c r="A28776" s="294" t="s">
        <v>39407</v>
      </c>
      <c r="B28776" s="294"/>
      <c r="C28776" s="294"/>
      <c r="D28776" s="294"/>
      <c r="E28776" s="294"/>
      <c r="F28776" s="294"/>
    </row>
    <row r="28777">
      <c r="A28777" s="294" t="s">
        <v>39408</v>
      </c>
      <c r="B28777" s="294"/>
      <c r="C28777" s="294"/>
      <c r="D28777" s="294"/>
      <c r="E28777" s="294"/>
      <c r="F28777" s="294"/>
    </row>
    <row r="28778">
      <c r="A28778" s="294" t="s">
        <v>39409</v>
      </c>
      <c r="B28778" s="294"/>
      <c r="C28778" s="294"/>
      <c r="D28778" s="294"/>
      <c r="E28778" s="294"/>
      <c r="F28778" s="294"/>
    </row>
    <row r="28779">
      <c r="A28779" s="294" t="s">
        <v>39410</v>
      </c>
      <c r="B28779" s="294"/>
      <c r="C28779" s="294"/>
      <c r="D28779" s="294"/>
      <c r="E28779" s="294"/>
      <c r="F28779" s="294"/>
    </row>
    <row r="28780">
      <c r="A28780" s="294" t="s">
        <v>39411</v>
      </c>
      <c r="B28780" s="294"/>
      <c r="C28780" s="294"/>
      <c r="D28780" s="294"/>
      <c r="E28780" s="294"/>
      <c r="F28780" s="294"/>
    </row>
    <row r="28781">
      <c r="A28781" s="294" t="s">
        <v>39412</v>
      </c>
      <c r="B28781" s="294"/>
      <c r="C28781" s="294"/>
      <c r="D28781" s="294"/>
      <c r="E28781" s="294"/>
      <c r="F28781" s="294"/>
    </row>
    <row r="28782">
      <c r="A28782" s="294" t="s">
        <v>39413</v>
      </c>
      <c r="B28782" s="294"/>
      <c r="C28782" s="294"/>
      <c r="D28782" s="294"/>
      <c r="E28782" s="294"/>
      <c r="F28782" s="294"/>
    </row>
    <row r="28783">
      <c r="A28783" s="294" t="s">
        <v>39414</v>
      </c>
      <c r="B28783" s="294"/>
      <c r="C28783" s="294"/>
      <c r="D28783" s="294"/>
      <c r="E28783" s="294"/>
      <c r="F28783" s="294"/>
    </row>
    <row r="28784">
      <c r="A28784" s="294"/>
      <c r="B28784" s="294"/>
      <c r="C28784" s="294"/>
      <c r="D28784" s="294"/>
      <c r="E28784" s="294"/>
      <c r="F28784" s="294"/>
    </row>
    <row r="28785">
      <c r="A28785" s="294" t="s">
        <v>39415</v>
      </c>
      <c r="B28785" s="294"/>
      <c r="C28785" s="294"/>
      <c r="D28785" s="294"/>
      <c r="E28785" s="294"/>
      <c r="F28785" s="294"/>
    </row>
    <row r="28786">
      <c r="A28786" s="294" t="s">
        <v>38902</v>
      </c>
      <c r="B28786" s="294"/>
      <c r="C28786" s="294"/>
      <c r="D28786" s="294"/>
      <c r="E28786" s="294"/>
      <c r="F28786" s="294"/>
    </row>
    <row r="28787">
      <c r="A28787" s="294" t="s">
        <v>34427</v>
      </c>
      <c r="B28787" s="294"/>
      <c r="C28787" s="294"/>
      <c r="D28787" s="294"/>
      <c r="E28787" s="294"/>
      <c r="F28787" s="294"/>
    </row>
    <row r="28788">
      <c r="A28788" s="294" t="s">
        <v>36480</v>
      </c>
      <c r="B28788" s="294"/>
      <c r="C28788" s="294"/>
      <c r="D28788" s="294"/>
      <c r="E28788" s="294"/>
      <c r="F28788" s="294"/>
    </row>
    <row r="28789">
      <c r="A28789" s="294" t="s">
        <v>39416</v>
      </c>
      <c r="B28789" s="294"/>
      <c r="C28789" s="294"/>
      <c r="D28789" s="294"/>
      <c r="E28789" s="294"/>
      <c r="F28789" s="294"/>
    </row>
    <row r="28790">
      <c r="A28790" s="294" t="s">
        <v>37545</v>
      </c>
      <c r="B28790" s="294"/>
      <c r="C28790" s="294"/>
      <c r="D28790" s="294"/>
      <c r="E28790" s="294"/>
      <c r="F28790" s="294"/>
    </row>
    <row r="28791">
      <c r="A28791" s="294" t="s">
        <v>39417</v>
      </c>
      <c r="B28791" s="294"/>
      <c r="C28791" s="294"/>
      <c r="D28791" s="294"/>
      <c r="E28791" s="294"/>
      <c r="F28791" s="294"/>
    </row>
    <row r="28792">
      <c r="A28792" s="294" t="s">
        <v>39418</v>
      </c>
      <c r="B28792" s="294"/>
      <c r="C28792" s="294"/>
      <c r="D28792" s="294"/>
      <c r="E28792" s="294"/>
      <c r="F28792" s="294"/>
    </row>
    <row r="28793">
      <c r="A28793" s="294" t="s">
        <v>26383</v>
      </c>
      <c r="B28793" s="294"/>
      <c r="C28793" s="294"/>
      <c r="D28793" s="294"/>
      <c r="E28793" s="294"/>
      <c r="F28793" s="294"/>
    </row>
    <row r="28794">
      <c r="A28794" s="294" t="s">
        <v>32408</v>
      </c>
      <c r="B28794" s="294"/>
      <c r="C28794" s="294"/>
      <c r="D28794" s="294"/>
      <c r="E28794" s="294"/>
      <c r="F28794" s="294"/>
    </row>
    <row r="28795">
      <c r="A28795" s="294" t="s">
        <v>39419</v>
      </c>
      <c r="B28795" s="294"/>
      <c r="C28795" s="294"/>
      <c r="D28795" s="294"/>
      <c r="E28795" s="294"/>
      <c r="F28795" s="294"/>
    </row>
    <row r="28796">
      <c r="A28796" s="294"/>
      <c r="B28796" s="294"/>
      <c r="C28796" s="294"/>
      <c r="D28796" s="294"/>
      <c r="E28796" s="294"/>
      <c r="F28796" s="294"/>
    </row>
    <row r="28797">
      <c r="A28797" s="294" t="s">
        <v>39420</v>
      </c>
      <c r="B28797" s="294"/>
      <c r="C28797" s="294"/>
      <c r="D28797" s="294"/>
      <c r="E28797" s="294"/>
      <c r="F28797" s="294"/>
    </row>
    <row r="28798">
      <c r="A28798" s="294"/>
      <c r="B28798" s="294"/>
      <c r="C28798" s="294"/>
      <c r="D28798" s="294"/>
      <c r="E28798" s="294"/>
      <c r="F28798" s="294"/>
    </row>
    <row r="28799">
      <c r="A28799" s="294" t="s">
        <v>39421</v>
      </c>
      <c r="B28799" s="294"/>
      <c r="C28799" s="294"/>
      <c r="D28799" s="294"/>
      <c r="E28799" s="294"/>
      <c r="F28799" s="294"/>
    </row>
    <row r="28800">
      <c r="A28800" s="294" t="s">
        <v>39422</v>
      </c>
      <c r="B28800" s="294"/>
      <c r="C28800" s="294"/>
      <c r="D28800" s="294"/>
      <c r="E28800" s="294"/>
      <c r="F28800" s="294"/>
    </row>
    <row r="28801">
      <c r="A28801" s="294" t="s">
        <v>39423</v>
      </c>
      <c r="B28801" s="294"/>
      <c r="C28801" s="294"/>
      <c r="D28801" s="294"/>
      <c r="E28801" s="294"/>
      <c r="F28801" s="294"/>
    </row>
    <row r="28802">
      <c r="A28802" s="294" t="s">
        <v>39424</v>
      </c>
      <c r="B28802" s="294"/>
      <c r="C28802" s="294"/>
      <c r="D28802" s="294"/>
      <c r="E28802" s="294"/>
      <c r="F28802" s="294"/>
    </row>
    <row r="28803">
      <c r="A28803" s="294" t="s">
        <v>39425</v>
      </c>
      <c r="B28803" s="294"/>
      <c r="C28803" s="294"/>
      <c r="D28803" s="294"/>
      <c r="E28803" s="294"/>
      <c r="F28803" s="294"/>
    </row>
    <row r="28804">
      <c r="A28804" s="294" t="s">
        <v>39426</v>
      </c>
      <c r="B28804" s="294"/>
      <c r="C28804" s="294"/>
      <c r="D28804" s="294"/>
      <c r="E28804" s="294"/>
      <c r="F28804" s="294"/>
    </row>
    <row r="28805">
      <c r="A28805" s="294" t="s">
        <v>39427</v>
      </c>
      <c r="B28805" s="294"/>
      <c r="C28805" s="294"/>
      <c r="D28805" s="294"/>
      <c r="E28805" s="294"/>
      <c r="F28805" s="294"/>
    </row>
    <row r="28806">
      <c r="A28806" s="294"/>
      <c r="B28806" s="294"/>
      <c r="C28806" s="294"/>
      <c r="D28806" s="294"/>
      <c r="E28806" s="294"/>
      <c r="F28806" s="294"/>
    </row>
    <row r="28807">
      <c r="A28807" s="294" t="s">
        <v>28124</v>
      </c>
      <c r="B28807" s="294"/>
      <c r="C28807" s="294"/>
      <c r="D28807" s="294"/>
      <c r="E28807" s="294"/>
      <c r="F28807" s="294"/>
    </row>
    <row r="28808">
      <c r="A28808" s="294" t="s">
        <v>39428</v>
      </c>
      <c r="B28808" s="294"/>
      <c r="C28808" s="294"/>
      <c r="D28808" s="294"/>
      <c r="E28808" s="294"/>
      <c r="F28808" s="294"/>
    </row>
    <row r="28809">
      <c r="A28809" s="294" t="s">
        <v>21618</v>
      </c>
      <c r="B28809" s="294"/>
      <c r="C28809" s="294"/>
      <c r="D28809" s="294"/>
      <c r="E28809" s="294"/>
      <c r="F28809" s="294"/>
    </row>
    <row r="28810">
      <c r="A28810" s="294" t="s">
        <v>39429</v>
      </c>
      <c r="B28810" s="294"/>
      <c r="C28810" s="294"/>
      <c r="D28810" s="294"/>
      <c r="E28810" s="294"/>
      <c r="F28810" s="294"/>
    </row>
    <row r="28811">
      <c r="A28811" s="294"/>
      <c r="B28811" s="294"/>
      <c r="C28811" s="294"/>
      <c r="D28811" s="294"/>
      <c r="E28811" s="294"/>
      <c r="F28811" s="294"/>
    </row>
    <row r="28812">
      <c r="A28812" s="294" t="s">
        <v>22602</v>
      </c>
      <c r="B28812" s="294"/>
      <c r="C28812" s="294"/>
      <c r="D28812" s="294"/>
      <c r="E28812" s="294"/>
      <c r="F28812" s="294"/>
    </row>
    <row r="28813">
      <c r="A28813" s="294" t="s">
        <v>38917</v>
      </c>
      <c r="B28813" s="294"/>
      <c r="C28813" s="294"/>
      <c r="D28813" s="294"/>
      <c r="E28813" s="294"/>
      <c r="F28813" s="294"/>
    </row>
    <row r="28814">
      <c r="A28814" s="294"/>
      <c r="B28814" s="294"/>
      <c r="C28814" s="294"/>
      <c r="D28814" s="294"/>
      <c r="E28814" s="294"/>
      <c r="F28814" s="294"/>
    </row>
    <row r="28815">
      <c r="A28815" s="294" t="s">
        <v>39430</v>
      </c>
      <c r="B28815" s="294"/>
      <c r="C28815" s="294"/>
      <c r="D28815" s="294"/>
      <c r="E28815" s="294"/>
      <c r="F28815" s="294"/>
    </row>
    <row r="28816">
      <c r="A28816" s="294" t="s">
        <v>39431</v>
      </c>
      <c r="B28816" s="294"/>
      <c r="C28816" s="294"/>
      <c r="D28816" s="294"/>
      <c r="E28816" s="294"/>
      <c r="F28816" s="294"/>
    </row>
    <row r="28817">
      <c r="A28817" s="294" t="s">
        <v>39432</v>
      </c>
      <c r="B28817" s="294"/>
      <c r="C28817" s="294"/>
      <c r="D28817" s="294"/>
      <c r="E28817" s="294"/>
      <c r="F28817" s="294"/>
    </row>
    <row r="28818">
      <c r="A28818" s="294" t="s">
        <v>39433</v>
      </c>
      <c r="B28818" s="294"/>
      <c r="C28818" s="294"/>
      <c r="D28818" s="294"/>
      <c r="E28818" s="294"/>
      <c r="F28818" s="294"/>
    </row>
    <row r="28819">
      <c r="A28819" s="294" t="s">
        <v>39434</v>
      </c>
      <c r="B28819" s="294"/>
      <c r="C28819" s="294"/>
      <c r="D28819" s="294"/>
      <c r="E28819" s="294"/>
      <c r="F28819" s="294"/>
    </row>
    <row r="28820">
      <c r="A28820" s="294" t="s">
        <v>39435</v>
      </c>
      <c r="B28820" s="294"/>
      <c r="C28820" s="294"/>
      <c r="D28820" s="294"/>
      <c r="E28820" s="294"/>
      <c r="F28820" s="294"/>
    </row>
    <row r="28821">
      <c r="A28821" s="294" t="s">
        <v>39436</v>
      </c>
      <c r="B28821" s="294"/>
      <c r="C28821" s="294"/>
      <c r="D28821" s="294"/>
      <c r="E28821" s="294"/>
      <c r="F28821" s="294"/>
    </row>
    <row r="28822">
      <c r="A28822" s="294" t="s">
        <v>39437</v>
      </c>
      <c r="B28822" s="294"/>
      <c r="C28822" s="294"/>
      <c r="D28822" s="294"/>
      <c r="E28822" s="294"/>
      <c r="F28822" s="294"/>
    </row>
    <row r="28823">
      <c r="A28823" s="294" t="s">
        <v>39438</v>
      </c>
      <c r="B28823" s="294"/>
      <c r="C28823" s="294"/>
      <c r="D28823" s="294"/>
      <c r="E28823" s="294"/>
      <c r="F28823" s="294"/>
    </row>
    <row r="28824">
      <c r="A28824" s="294" t="s">
        <v>39439</v>
      </c>
      <c r="B28824" s="294"/>
      <c r="C28824" s="294"/>
      <c r="D28824" s="294"/>
      <c r="E28824" s="294"/>
      <c r="F28824" s="294"/>
    </row>
    <row r="28825">
      <c r="A28825" s="294"/>
      <c r="B28825" s="294"/>
      <c r="C28825" s="294"/>
      <c r="D28825" s="294"/>
      <c r="E28825" s="294"/>
      <c r="F28825" s="294"/>
    </row>
    <row r="28826">
      <c r="A28826" s="294" t="s">
        <v>24323</v>
      </c>
      <c r="B28826" s="294"/>
      <c r="C28826" s="294"/>
      <c r="D28826" s="294"/>
      <c r="E28826" s="294"/>
      <c r="F28826" s="294"/>
    </row>
    <row r="28827">
      <c r="A28827" s="294" t="s">
        <v>23149</v>
      </c>
      <c r="B28827" s="294"/>
      <c r="C28827" s="294"/>
      <c r="D28827" s="294"/>
      <c r="E28827" s="294"/>
      <c r="F28827" s="294"/>
    </row>
    <row r="28828">
      <c r="A28828" s="294"/>
      <c r="B28828" s="294"/>
      <c r="C28828" s="294"/>
      <c r="D28828" s="294"/>
      <c r="E28828" s="294"/>
      <c r="F28828" s="294"/>
    </row>
    <row r="28829">
      <c r="A28829" s="294" t="s">
        <v>39440</v>
      </c>
      <c r="B28829" s="294"/>
      <c r="C28829" s="294"/>
      <c r="D28829" s="294"/>
      <c r="E28829" s="294"/>
      <c r="F28829" s="294"/>
    </row>
    <row r="28830">
      <c r="A28830" s="294" t="s">
        <v>39441</v>
      </c>
      <c r="B28830" s="294"/>
      <c r="C28830" s="294"/>
      <c r="D28830" s="294"/>
      <c r="E28830" s="294"/>
      <c r="F28830" s="294"/>
    </row>
    <row r="28831">
      <c r="A28831" s="294" t="s">
        <v>39442</v>
      </c>
      <c r="B28831" s="294"/>
      <c r="C28831" s="294"/>
      <c r="D28831" s="294"/>
      <c r="E28831" s="294"/>
      <c r="F28831" s="294"/>
    </row>
    <row r="28832">
      <c r="A28832" s="294" t="s">
        <v>39443</v>
      </c>
      <c r="B28832" s="294"/>
      <c r="C28832" s="294"/>
      <c r="D28832" s="294"/>
      <c r="E28832" s="294"/>
      <c r="F28832" s="294"/>
    </row>
    <row r="28833">
      <c r="A28833" s="294" t="s">
        <v>39444</v>
      </c>
      <c r="B28833" s="294"/>
      <c r="C28833" s="294"/>
      <c r="D28833" s="294"/>
      <c r="E28833" s="294"/>
      <c r="F28833" s="294"/>
    </row>
    <row r="28834">
      <c r="A28834" s="294" t="s">
        <v>39445</v>
      </c>
      <c r="B28834" s="294"/>
      <c r="C28834" s="294"/>
      <c r="D28834" s="294"/>
      <c r="E28834" s="294"/>
      <c r="F28834" s="294"/>
    </row>
    <row r="28835">
      <c r="A28835" s="294"/>
      <c r="B28835" s="294"/>
      <c r="C28835" s="294"/>
      <c r="D28835" s="294"/>
      <c r="E28835" s="294"/>
      <c r="F28835" s="294"/>
    </row>
    <row r="28836">
      <c r="A28836" s="294" t="s">
        <v>23362</v>
      </c>
      <c r="B28836" s="294"/>
      <c r="C28836" s="294"/>
      <c r="D28836" s="294"/>
      <c r="E28836" s="294"/>
      <c r="F28836" s="294"/>
    </row>
    <row r="28837">
      <c r="A28837" s="294" t="s">
        <v>23068</v>
      </c>
      <c r="B28837" s="294"/>
      <c r="C28837" s="294"/>
      <c r="D28837" s="294"/>
      <c r="E28837" s="294"/>
      <c r="F28837" s="294"/>
    </row>
    <row r="28838">
      <c r="A28838" s="294"/>
      <c r="B28838" s="294"/>
      <c r="C28838" s="294"/>
      <c r="D28838" s="294"/>
      <c r="E28838" s="294"/>
      <c r="F28838" s="294"/>
    </row>
    <row r="28839">
      <c r="A28839" s="294" t="s">
        <v>39446</v>
      </c>
      <c r="B28839" s="294"/>
      <c r="C28839" s="294"/>
      <c r="D28839" s="294"/>
      <c r="E28839" s="294"/>
      <c r="F28839" s="294"/>
    </row>
    <row r="28840">
      <c r="A28840" s="294" t="s">
        <v>39447</v>
      </c>
      <c r="B28840" s="294"/>
      <c r="C28840" s="294"/>
      <c r="D28840" s="294"/>
      <c r="E28840" s="294"/>
      <c r="F28840" s="294"/>
    </row>
    <row r="28841">
      <c r="A28841" s="294" t="s">
        <v>39448</v>
      </c>
      <c r="B28841" s="294"/>
      <c r="C28841" s="294"/>
      <c r="D28841" s="294"/>
      <c r="E28841" s="294"/>
      <c r="F28841" s="294"/>
    </row>
    <row r="28842">
      <c r="A28842" s="294" t="s">
        <v>39449</v>
      </c>
      <c r="B28842" s="294"/>
      <c r="C28842" s="294"/>
      <c r="D28842" s="294"/>
      <c r="E28842" s="294"/>
      <c r="F28842" s="294"/>
    </row>
    <row r="28843">
      <c r="A28843" s="294" t="s">
        <v>39450</v>
      </c>
      <c r="B28843" s="294"/>
      <c r="C28843" s="294"/>
      <c r="D28843" s="294"/>
      <c r="E28843" s="294"/>
      <c r="F28843" s="294"/>
    </row>
    <row r="28844">
      <c r="A28844" s="294" t="s">
        <v>39451</v>
      </c>
      <c r="B28844" s="294"/>
      <c r="C28844" s="294"/>
      <c r="D28844" s="294"/>
      <c r="E28844" s="294"/>
      <c r="F28844" s="294"/>
    </row>
    <row r="28845">
      <c r="A28845" s="294" t="s">
        <v>39452</v>
      </c>
      <c r="B28845" s="294"/>
      <c r="C28845" s="294"/>
      <c r="D28845" s="294"/>
      <c r="E28845" s="294"/>
      <c r="F28845" s="294"/>
    </row>
    <row r="28846">
      <c r="A28846" s="294" t="s">
        <v>39453</v>
      </c>
      <c r="B28846" s="294"/>
      <c r="C28846" s="294"/>
      <c r="D28846" s="294"/>
      <c r="E28846" s="294"/>
      <c r="F28846" s="294"/>
    </row>
    <row r="28847">
      <c r="A28847" s="294"/>
      <c r="B28847" s="294"/>
      <c r="C28847" s="294"/>
      <c r="D28847" s="294"/>
      <c r="E28847" s="294"/>
      <c r="F28847" s="294"/>
    </row>
    <row r="28848">
      <c r="A28848" s="294"/>
      <c r="B28848" s="294"/>
      <c r="C28848" s="294"/>
      <c r="D28848" s="294"/>
      <c r="E28848" s="294"/>
      <c r="F28848" s="294"/>
    </row>
    <row r="28849">
      <c r="A28849" s="294" t="s">
        <v>21401</v>
      </c>
      <c r="B28849" s="294"/>
      <c r="C28849" s="294"/>
      <c r="D28849" s="294"/>
      <c r="E28849" s="294"/>
      <c r="F28849" s="294"/>
    </row>
    <row r="28850">
      <c r="A28850" s="294"/>
      <c r="B28850" s="294"/>
      <c r="C28850" s="294"/>
      <c r="D28850" s="294"/>
      <c r="E28850" s="294"/>
      <c r="F28850" s="294"/>
    </row>
    <row r="28851">
      <c r="A28851" s="294" t="s">
        <v>39454</v>
      </c>
      <c r="B28851" s="294"/>
      <c r="C28851" s="294"/>
      <c r="D28851" s="294"/>
      <c r="E28851" s="294"/>
      <c r="F28851" s="294"/>
    </row>
    <row r="28852">
      <c r="A28852" s="294" t="s">
        <v>32447</v>
      </c>
      <c r="B28852" s="294"/>
      <c r="C28852" s="294"/>
      <c r="D28852" s="294"/>
      <c r="E28852" s="294"/>
      <c r="F28852" s="294"/>
    </row>
    <row r="28853">
      <c r="A28853" s="294" t="s">
        <v>33838</v>
      </c>
      <c r="B28853" s="294"/>
      <c r="C28853" s="294"/>
      <c r="D28853" s="294"/>
      <c r="E28853" s="294"/>
      <c r="F28853" s="294"/>
    </row>
    <row r="28854">
      <c r="A28854" s="294" t="s">
        <v>39455</v>
      </c>
      <c r="B28854" s="294"/>
      <c r="C28854" s="294"/>
      <c r="D28854" s="294"/>
      <c r="E28854" s="294"/>
      <c r="F28854" s="294"/>
    </row>
    <row r="28855">
      <c r="A28855" s="294" t="s">
        <v>39456</v>
      </c>
      <c r="B28855" s="294"/>
      <c r="C28855" s="294"/>
      <c r="D28855" s="294"/>
      <c r="E28855" s="294"/>
      <c r="F28855" s="294"/>
    </row>
    <row r="28856">
      <c r="A28856" s="294"/>
      <c r="B28856" s="294"/>
      <c r="C28856" s="294"/>
      <c r="D28856" s="294"/>
      <c r="E28856" s="294"/>
      <c r="F28856" s="294"/>
    </row>
    <row r="28857">
      <c r="A28857" s="294" t="s">
        <v>22239</v>
      </c>
      <c r="B28857" s="294"/>
      <c r="C28857" s="294"/>
      <c r="D28857" s="294"/>
      <c r="E28857" s="294"/>
      <c r="F28857" s="294"/>
    </row>
    <row r="28858">
      <c r="A28858" s="294"/>
      <c r="B28858" s="294"/>
      <c r="C28858" s="294"/>
      <c r="D28858" s="294"/>
      <c r="E28858" s="294"/>
      <c r="F28858" s="294"/>
    </row>
    <row r="28859">
      <c r="A28859" s="294" t="s">
        <v>39457</v>
      </c>
      <c r="B28859" s="294"/>
      <c r="C28859" s="294"/>
      <c r="D28859" s="294"/>
      <c r="E28859" s="294"/>
      <c r="F28859" s="294"/>
    </row>
    <row r="28860">
      <c r="A28860" s="294" t="s">
        <v>38799</v>
      </c>
      <c r="B28860" s="294"/>
      <c r="C28860" s="294"/>
      <c r="D28860" s="294"/>
      <c r="E28860" s="294"/>
      <c r="F28860" s="294"/>
    </row>
    <row r="28861">
      <c r="A28861" s="294" t="s">
        <v>39458</v>
      </c>
      <c r="B28861" s="294"/>
      <c r="C28861" s="294"/>
      <c r="D28861" s="294"/>
      <c r="E28861" s="294"/>
      <c r="F28861" s="294"/>
    </row>
    <row r="28862">
      <c r="A28862" s="294" t="s">
        <v>39459</v>
      </c>
      <c r="B28862" s="294"/>
      <c r="C28862" s="294"/>
      <c r="D28862" s="294"/>
      <c r="E28862" s="294"/>
      <c r="F28862" s="294"/>
    </row>
    <row r="28863">
      <c r="A28863" s="294" t="s">
        <v>39460</v>
      </c>
      <c r="B28863" s="294"/>
      <c r="C28863" s="294"/>
      <c r="D28863" s="294"/>
      <c r="E28863" s="294"/>
      <c r="F28863" s="294"/>
    </row>
    <row r="28864">
      <c r="A28864" s="294" t="s">
        <v>38309</v>
      </c>
      <c r="B28864" s="294"/>
      <c r="C28864" s="294"/>
      <c r="D28864" s="294"/>
      <c r="E28864" s="294"/>
      <c r="F28864" s="294"/>
    </row>
    <row r="28865">
      <c r="A28865" s="294" t="s">
        <v>39461</v>
      </c>
      <c r="B28865" s="294"/>
      <c r="C28865" s="294"/>
      <c r="D28865" s="294"/>
      <c r="E28865" s="294"/>
      <c r="F28865" s="294"/>
    </row>
    <row r="28866">
      <c r="A28866" s="294" t="s">
        <v>39462</v>
      </c>
      <c r="B28866" s="294"/>
      <c r="C28866" s="294"/>
      <c r="D28866" s="294"/>
      <c r="E28866" s="294"/>
      <c r="F28866" s="294"/>
    </row>
    <row r="28867">
      <c r="A28867" s="294" t="s">
        <v>22631</v>
      </c>
      <c r="B28867" s="294"/>
      <c r="C28867" s="294"/>
      <c r="D28867" s="294"/>
      <c r="E28867" s="294"/>
      <c r="F28867" s="294"/>
    </row>
    <row r="28868">
      <c r="A28868" s="294" t="s">
        <v>33136</v>
      </c>
      <c r="B28868" s="294"/>
      <c r="C28868" s="294"/>
      <c r="D28868" s="294"/>
      <c r="E28868" s="294"/>
      <c r="F28868" s="294"/>
    </row>
    <row r="28869">
      <c r="A28869" s="294" t="s">
        <v>39463</v>
      </c>
      <c r="B28869" s="294"/>
      <c r="C28869" s="294"/>
      <c r="D28869" s="294"/>
      <c r="E28869" s="294"/>
      <c r="F28869" s="294"/>
    </row>
    <row r="28870">
      <c r="A28870" s="294" t="s">
        <v>39464</v>
      </c>
      <c r="B28870" s="294"/>
      <c r="C28870" s="294"/>
      <c r="D28870" s="294"/>
      <c r="E28870" s="294"/>
      <c r="F28870" s="294"/>
    </row>
    <row r="28871">
      <c r="A28871" s="294" t="s">
        <v>39465</v>
      </c>
      <c r="B28871" s="294"/>
      <c r="C28871" s="294"/>
      <c r="D28871" s="294"/>
      <c r="E28871" s="294"/>
      <c r="F28871" s="294"/>
    </row>
    <row r="28872">
      <c r="A28872" s="294" t="s">
        <v>39466</v>
      </c>
      <c r="B28872" s="294"/>
      <c r="C28872" s="294"/>
      <c r="D28872" s="294"/>
      <c r="E28872" s="294"/>
      <c r="F28872" s="294"/>
    </row>
    <row r="28873">
      <c r="A28873" s="294" t="s">
        <v>39467</v>
      </c>
      <c r="B28873" s="294"/>
      <c r="C28873" s="294"/>
      <c r="D28873" s="294"/>
      <c r="E28873" s="294"/>
      <c r="F28873" s="294"/>
    </row>
    <row r="28874">
      <c r="A28874" s="294"/>
      <c r="B28874" s="294"/>
      <c r="C28874" s="294"/>
      <c r="D28874" s="294"/>
      <c r="E28874" s="294"/>
      <c r="F28874" s="294"/>
    </row>
    <row r="28875">
      <c r="A28875" s="294" t="s">
        <v>39468</v>
      </c>
      <c r="B28875" s="294"/>
      <c r="C28875" s="294"/>
      <c r="D28875" s="294"/>
      <c r="E28875" s="294"/>
      <c r="F28875" s="294"/>
    </row>
    <row r="28876">
      <c r="A28876" s="294"/>
      <c r="B28876" s="294"/>
      <c r="C28876" s="294"/>
      <c r="D28876" s="294"/>
      <c r="E28876" s="294"/>
      <c r="F28876" s="294"/>
    </row>
    <row r="28877">
      <c r="A28877" s="294" t="s">
        <v>39469</v>
      </c>
      <c r="B28877" s="294"/>
      <c r="C28877" s="294"/>
      <c r="D28877" s="294"/>
      <c r="E28877" s="294"/>
      <c r="F28877" s="294"/>
    </row>
    <row r="28878">
      <c r="A28878" s="294" t="s">
        <v>39470</v>
      </c>
      <c r="B28878" s="294"/>
      <c r="C28878" s="294"/>
      <c r="D28878" s="294"/>
      <c r="E28878" s="294"/>
      <c r="F28878" s="294"/>
    </row>
    <row r="28879">
      <c r="A28879" s="294" t="s">
        <v>39471</v>
      </c>
      <c r="B28879" s="294"/>
      <c r="C28879" s="294"/>
      <c r="D28879" s="294"/>
      <c r="E28879" s="294"/>
      <c r="F28879" s="294"/>
    </row>
    <row r="28880">
      <c r="A28880" s="294" t="s">
        <v>39472</v>
      </c>
      <c r="B28880" s="294"/>
      <c r="C28880" s="294"/>
      <c r="D28880" s="294"/>
      <c r="E28880" s="294"/>
      <c r="F28880" s="294"/>
    </row>
    <row r="28881">
      <c r="A28881" s="294"/>
      <c r="B28881" s="294"/>
      <c r="C28881" s="294"/>
      <c r="D28881" s="294"/>
      <c r="E28881" s="294"/>
      <c r="F28881" s="294"/>
    </row>
    <row r="28882">
      <c r="A28882" s="294" t="s">
        <v>21990</v>
      </c>
      <c r="B28882" s="294"/>
      <c r="C28882" s="294"/>
      <c r="D28882" s="294"/>
      <c r="E28882" s="294"/>
      <c r="F28882" s="294"/>
    </row>
    <row r="28883">
      <c r="A28883" s="294"/>
      <c r="B28883" s="294"/>
      <c r="C28883" s="294"/>
      <c r="D28883" s="294"/>
      <c r="E28883" s="294"/>
      <c r="F28883" s="294"/>
    </row>
    <row r="28884">
      <c r="A28884" s="294" t="s">
        <v>37878</v>
      </c>
      <c r="B28884" s="294"/>
      <c r="C28884" s="294"/>
      <c r="D28884" s="294"/>
      <c r="E28884" s="294"/>
      <c r="F28884" s="294"/>
    </row>
    <row r="28885">
      <c r="A28885" s="294" t="s">
        <v>24549</v>
      </c>
      <c r="B28885" s="294"/>
      <c r="C28885" s="294"/>
      <c r="D28885" s="294"/>
      <c r="E28885" s="294"/>
      <c r="F28885" s="294"/>
    </row>
    <row r="28886">
      <c r="A28886" s="294" t="s">
        <v>37464</v>
      </c>
      <c r="B28886" s="294"/>
      <c r="C28886" s="294"/>
      <c r="D28886" s="294"/>
      <c r="E28886" s="294"/>
      <c r="F28886" s="294"/>
    </row>
    <row r="28887">
      <c r="A28887" s="294" t="s">
        <v>39473</v>
      </c>
      <c r="B28887" s="294"/>
      <c r="C28887" s="294"/>
      <c r="D28887" s="294"/>
      <c r="E28887" s="294"/>
      <c r="F28887" s="294"/>
    </row>
    <row r="28888">
      <c r="A28888" s="294" t="s">
        <v>39474</v>
      </c>
      <c r="B28888" s="294"/>
      <c r="C28888" s="294"/>
      <c r="D28888" s="294"/>
      <c r="E28888" s="294"/>
      <c r="F28888" s="294"/>
    </row>
    <row r="28889">
      <c r="A28889" s="294" t="s">
        <v>39475</v>
      </c>
      <c r="B28889" s="294"/>
      <c r="C28889" s="294"/>
      <c r="D28889" s="294"/>
      <c r="E28889" s="294"/>
      <c r="F28889" s="294"/>
    </row>
    <row r="28890">
      <c r="A28890" s="294" t="s">
        <v>39476</v>
      </c>
      <c r="B28890" s="294"/>
      <c r="C28890" s="294"/>
      <c r="D28890" s="294"/>
      <c r="E28890" s="294"/>
      <c r="F28890" s="294"/>
    </row>
    <row r="28891">
      <c r="A28891" s="294" t="s">
        <v>39477</v>
      </c>
      <c r="B28891" s="294"/>
      <c r="C28891" s="294"/>
      <c r="D28891" s="294"/>
      <c r="E28891" s="294"/>
      <c r="F28891" s="294"/>
    </row>
    <row r="28892">
      <c r="A28892" s="294" t="s">
        <v>39478</v>
      </c>
      <c r="B28892" s="294"/>
      <c r="C28892" s="294"/>
      <c r="D28892" s="294"/>
      <c r="E28892" s="294"/>
      <c r="F28892" s="294"/>
    </row>
    <row r="28893">
      <c r="A28893" s="294" t="s">
        <v>39479</v>
      </c>
      <c r="B28893" s="294"/>
      <c r="C28893" s="294"/>
      <c r="D28893" s="294"/>
      <c r="E28893" s="294"/>
      <c r="F28893" s="294"/>
    </row>
    <row r="28894">
      <c r="A28894" s="294" t="s">
        <v>39480</v>
      </c>
      <c r="B28894" s="294"/>
      <c r="C28894" s="294"/>
      <c r="D28894" s="294"/>
      <c r="E28894" s="294"/>
      <c r="F28894" s="294"/>
    </row>
    <row r="28895">
      <c r="A28895" s="294" t="s">
        <v>24562</v>
      </c>
      <c r="B28895" s="294"/>
      <c r="C28895" s="294"/>
      <c r="D28895" s="294"/>
      <c r="E28895" s="294"/>
      <c r="F28895" s="294"/>
    </row>
    <row r="28896">
      <c r="A28896" s="294" t="str">
        <f>ARRAY_CONSTRAIN(ARRAYFORMULA(-Ultrasound of Swelling – for fatty tumour characteristics), 1, 1)</f>
        <v>#ERROR!</v>
      </c>
      <c r="B28896" s="294"/>
      <c r="C28896" s="294"/>
      <c r="D28896" s="294"/>
      <c r="E28896" s="294"/>
      <c r="F28896" s="294"/>
    </row>
    <row r="28897">
      <c r="A28897" s="294" t="s">
        <v>39481</v>
      </c>
      <c r="B28897" s="294"/>
      <c r="C28897" s="294"/>
      <c r="D28897" s="294"/>
      <c r="E28897" s="294"/>
      <c r="F28897" s="294"/>
    </row>
    <row r="28898">
      <c r="A28898" s="294" t="s">
        <v>39482</v>
      </c>
      <c r="B28898" s="294"/>
      <c r="C28898" s="294"/>
      <c r="D28898" s="294"/>
      <c r="E28898" s="294"/>
      <c r="F28898" s="294"/>
    </row>
    <row r="28899">
      <c r="A28899" s="294" t="s">
        <v>39483</v>
      </c>
      <c r="B28899" s="294"/>
      <c r="C28899" s="294"/>
      <c r="D28899" s="294"/>
      <c r="E28899" s="294"/>
      <c r="F28899" s="294"/>
    </row>
    <row r="28900">
      <c r="A28900" s="294" t="s">
        <v>39484</v>
      </c>
      <c r="B28900" s="294"/>
      <c r="C28900" s="294"/>
      <c r="D28900" s="294"/>
      <c r="E28900" s="294"/>
      <c r="F28900" s="294"/>
    </row>
    <row r="28901">
      <c r="A28901" s="294"/>
      <c r="B28901" s="294"/>
      <c r="C28901" s="294"/>
      <c r="D28901" s="294"/>
      <c r="E28901" s="294"/>
      <c r="F28901" s="294"/>
    </row>
    <row r="28902">
      <c r="A28902" s="294" t="s">
        <v>23508</v>
      </c>
      <c r="B28902" s="294"/>
      <c r="C28902" s="294"/>
      <c r="D28902" s="294"/>
      <c r="E28902" s="294"/>
      <c r="F28902" s="294"/>
    </row>
    <row r="28903">
      <c r="A28903" s="294" t="s">
        <v>29043</v>
      </c>
      <c r="B28903" s="294"/>
      <c r="C28903" s="294"/>
      <c r="D28903" s="294"/>
      <c r="E28903" s="294"/>
      <c r="F28903" s="294"/>
    </row>
    <row r="28904">
      <c r="A28904" s="294" t="s">
        <v>39485</v>
      </c>
      <c r="B28904" s="294"/>
      <c r="C28904" s="294"/>
      <c r="D28904" s="294"/>
      <c r="E28904" s="294"/>
      <c r="F28904" s="294"/>
    </row>
    <row r="28905">
      <c r="A28905" s="294" t="s">
        <v>21672</v>
      </c>
      <c r="B28905" s="294"/>
      <c r="C28905" s="294"/>
      <c r="D28905" s="294"/>
      <c r="E28905" s="294"/>
      <c r="F28905" s="294"/>
    </row>
    <row r="28906">
      <c r="A28906" s="294" t="s">
        <v>39429</v>
      </c>
      <c r="B28906" s="294"/>
      <c r="C28906" s="294"/>
      <c r="D28906" s="294"/>
      <c r="E28906" s="294"/>
      <c r="F28906" s="294"/>
    </row>
    <row r="28907">
      <c r="A28907" s="294"/>
      <c r="B28907" s="294"/>
      <c r="C28907" s="294"/>
      <c r="D28907" s="294"/>
      <c r="E28907" s="294"/>
      <c r="F28907" s="294"/>
    </row>
    <row r="28908">
      <c r="A28908" s="294" t="s">
        <v>21315</v>
      </c>
      <c r="B28908" s="294"/>
      <c r="C28908" s="294"/>
      <c r="D28908" s="294"/>
      <c r="E28908" s="294"/>
      <c r="F28908" s="294"/>
    </row>
    <row r="28909">
      <c r="A28909" s="294"/>
      <c r="B28909" s="294"/>
      <c r="C28909" s="294"/>
      <c r="D28909" s="294"/>
      <c r="E28909" s="294"/>
      <c r="F28909" s="294"/>
    </row>
    <row r="28910">
      <c r="A28910" s="294" t="s">
        <v>39486</v>
      </c>
      <c r="B28910" s="294"/>
      <c r="C28910" s="294"/>
      <c r="D28910" s="294"/>
      <c r="E28910" s="294"/>
      <c r="F28910" s="294"/>
    </row>
    <row r="28911">
      <c r="A28911" s="294" t="s">
        <v>39382</v>
      </c>
      <c r="B28911" s="294"/>
      <c r="C28911" s="294"/>
      <c r="D28911" s="294"/>
      <c r="E28911" s="294"/>
      <c r="F28911" s="294"/>
    </row>
    <row r="28912">
      <c r="A28912" s="294" t="s">
        <v>39487</v>
      </c>
      <c r="B28912" s="294"/>
      <c r="C28912" s="294"/>
      <c r="D28912" s="294"/>
      <c r="E28912" s="294"/>
      <c r="F28912" s="294"/>
    </row>
    <row r="28913">
      <c r="A28913" s="294" t="s">
        <v>39488</v>
      </c>
      <c r="B28913" s="294"/>
      <c r="C28913" s="294"/>
      <c r="D28913" s="294"/>
      <c r="E28913" s="294"/>
      <c r="F28913" s="294"/>
    </row>
    <row r="28914">
      <c r="A28914" s="294" t="s">
        <v>39489</v>
      </c>
      <c r="B28914" s="294"/>
      <c r="C28914" s="294"/>
      <c r="D28914" s="294"/>
      <c r="E28914" s="294"/>
      <c r="F28914" s="294"/>
    </row>
    <row r="28915">
      <c r="A28915" s="294" t="s">
        <v>39490</v>
      </c>
      <c r="B28915" s="294"/>
      <c r="C28915" s="294"/>
      <c r="D28915" s="294"/>
      <c r="E28915" s="294"/>
      <c r="F28915" s="294"/>
    </row>
    <row r="28916">
      <c r="A28916" s="294" t="s">
        <v>39383</v>
      </c>
      <c r="B28916" s="294"/>
      <c r="C28916" s="294"/>
      <c r="D28916" s="294"/>
      <c r="E28916" s="294"/>
      <c r="F28916" s="294"/>
    </row>
    <row r="28917">
      <c r="A28917" s="294" t="s">
        <v>39491</v>
      </c>
      <c r="B28917" s="294"/>
      <c r="C28917" s="294"/>
      <c r="D28917" s="294"/>
      <c r="E28917" s="294"/>
      <c r="F28917" s="294"/>
    </row>
    <row r="28918">
      <c r="A28918" s="294" t="s">
        <v>39492</v>
      </c>
      <c r="B28918" s="294"/>
      <c r="C28918" s="294"/>
      <c r="D28918" s="294"/>
      <c r="E28918" s="294"/>
      <c r="F28918" s="294"/>
    </row>
    <row r="28919">
      <c r="A28919" s="294" t="s">
        <v>39493</v>
      </c>
      <c r="B28919" s="294"/>
      <c r="C28919" s="294"/>
      <c r="D28919" s="294"/>
      <c r="E28919" s="294"/>
      <c r="F28919" s="294"/>
    </row>
    <row r="28920">
      <c r="A28920" s="294" t="s">
        <v>39494</v>
      </c>
      <c r="B28920" s="294"/>
      <c r="C28920" s="294"/>
      <c r="D28920" s="294"/>
      <c r="E28920" s="294"/>
      <c r="F28920" s="294"/>
    </row>
    <row r="28921">
      <c r="A28921" s="294" t="s">
        <v>39495</v>
      </c>
      <c r="B28921" s="294"/>
      <c r="C28921" s="294"/>
      <c r="D28921" s="294"/>
      <c r="E28921" s="294"/>
      <c r="F28921" s="294"/>
    </row>
    <row r="28922">
      <c r="A28922" s="294" t="s">
        <v>39496</v>
      </c>
      <c r="B28922" s="294"/>
      <c r="C28922" s="294"/>
      <c r="D28922" s="294"/>
      <c r="E28922" s="294"/>
      <c r="F28922" s="294"/>
    </row>
    <row r="28923">
      <c r="A28923" s="294" t="s">
        <v>39497</v>
      </c>
      <c r="B28923" s="294"/>
      <c r="C28923" s="294"/>
      <c r="D28923" s="294"/>
      <c r="E28923" s="294"/>
      <c r="F28923" s="294"/>
    </row>
    <row r="28924">
      <c r="A28924" s="294" t="s">
        <v>39498</v>
      </c>
      <c r="B28924" s="294"/>
      <c r="C28924" s="294"/>
      <c r="D28924" s="294"/>
      <c r="E28924" s="294"/>
      <c r="F28924" s="294"/>
    </row>
    <row r="28925">
      <c r="A28925" s="294" t="s">
        <v>39499</v>
      </c>
      <c r="B28925" s="294"/>
      <c r="C28925" s="294"/>
      <c r="D28925" s="294"/>
      <c r="E28925" s="294"/>
      <c r="F28925" s="294"/>
    </row>
    <row r="28926">
      <c r="A28926" s="294" t="s">
        <v>39500</v>
      </c>
      <c r="B28926" s="294"/>
      <c r="C28926" s="294"/>
      <c r="D28926" s="294"/>
      <c r="E28926" s="294"/>
      <c r="F28926" s="294"/>
    </row>
    <row r="28927">
      <c r="A28927" s="294" t="s">
        <v>39501</v>
      </c>
      <c r="B28927" s="294"/>
      <c r="C28927" s="294"/>
      <c r="D28927" s="294"/>
      <c r="E28927" s="294"/>
      <c r="F28927" s="294"/>
    </row>
    <row r="28928">
      <c r="A28928" s="294" t="s">
        <v>39502</v>
      </c>
      <c r="B28928" s="294"/>
      <c r="C28928" s="294"/>
      <c r="D28928" s="294"/>
      <c r="E28928" s="294"/>
      <c r="F28928" s="294"/>
    </row>
    <row r="28929">
      <c r="A28929" s="294" t="s">
        <v>39503</v>
      </c>
      <c r="B28929" s="294"/>
      <c r="C28929" s="294"/>
      <c r="D28929" s="294"/>
      <c r="E28929" s="294"/>
      <c r="F28929" s="294"/>
    </row>
    <row r="28930">
      <c r="A28930" s="294"/>
      <c r="B28930" s="294"/>
      <c r="C28930" s="294"/>
      <c r="D28930" s="294"/>
      <c r="E28930" s="294"/>
      <c r="F28930" s="294"/>
    </row>
    <row r="28931">
      <c r="A28931" s="294"/>
      <c r="B28931" s="294"/>
      <c r="C28931" s="294"/>
      <c r="D28931" s="294"/>
      <c r="E28931" s="294"/>
      <c r="F28931" s="294"/>
    </row>
    <row r="28932">
      <c r="A28932" s="294" t="s">
        <v>22281</v>
      </c>
      <c r="B28932" s="294"/>
      <c r="C28932" s="294"/>
      <c r="D28932" s="294"/>
      <c r="E28932" s="294"/>
      <c r="F28932" s="294"/>
    </row>
    <row r="28933">
      <c r="A28933" s="294"/>
      <c r="B28933" s="294"/>
      <c r="C28933" s="294"/>
      <c r="D28933" s="294"/>
      <c r="E28933" s="294"/>
      <c r="F28933" s="294"/>
    </row>
    <row r="28934">
      <c r="A28934" s="294" t="s">
        <v>39504</v>
      </c>
      <c r="B28934" s="294"/>
      <c r="C28934" s="294"/>
      <c r="D28934" s="294"/>
      <c r="E28934" s="294"/>
      <c r="F28934" s="294"/>
    </row>
    <row r="28935">
      <c r="A28935" s="294" t="s">
        <v>39505</v>
      </c>
      <c r="B28935" s="294"/>
      <c r="C28935" s="294"/>
      <c r="D28935" s="294"/>
      <c r="E28935" s="294"/>
      <c r="F28935" s="294"/>
    </row>
    <row r="28936">
      <c r="A28936" s="294" t="s">
        <v>39506</v>
      </c>
      <c r="B28936" s="294"/>
      <c r="C28936" s="294"/>
      <c r="D28936" s="294"/>
      <c r="E28936" s="294"/>
      <c r="F28936" s="294"/>
    </row>
    <row r="28937">
      <c r="A28937" s="294" t="s">
        <v>39507</v>
      </c>
      <c r="B28937" s="294"/>
      <c r="C28937" s="294"/>
      <c r="D28937" s="294"/>
      <c r="E28937" s="294"/>
      <c r="F28937" s="294"/>
    </row>
    <row r="28938">
      <c r="A28938" s="294" t="s">
        <v>39508</v>
      </c>
      <c r="B28938" s="294"/>
      <c r="C28938" s="294"/>
      <c r="D28938" s="294"/>
      <c r="E28938" s="294"/>
      <c r="F28938" s="294"/>
    </row>
    <row r="28939">
      <c r="A28939" s="294" t="s">
        <v>39509</v>
      </c>
      <c r="B28939" s="294"/>
      <c r="C28939" s="294"/>
      <c r="D28939" s="294"/>
      <c r="E28939" s="294"/>
      <c r="F28939" s="294"/>
    </row>
    <row r="28940">
      <c r="A28940" s="294"/>
      <c r="B28940" s="294"/>
      <c r="C28940" s="294"/>
      <c r="D28940" s="294"/>
      <c r="E28940" s="294"/>
      <c r="F28940" s="294"/>
    </row>
    <row r="28941">
      <c r="A28941" s="294" t="s">
        <v>25438</v>
      </c>
      <c r="B28941" s="294"/>
      <c r="C28941" s="294"/>
      <c r="D28941" s="294"/>
      <c r="E28941" s="294"/>
      <c r="F28941" s="294"/>
    </row>
    <row r="28942">
      <c r="A28942" s="294"/>
      <c r="B28942" s="294"/>
      <c r="C28942" s="294"/>
      <c r="D28942" s="294"/>
      <c r="E28942" s="294"/>
      <c r="F28942" s="294"/>
    </row>
    <row r="28943">
      <c r="A28943" s="294" t="s">
        <v>39510</v>
      </c>
      <c r="B28943" s="294"/>
      <c r="C28943" s="294"/>
      <c r="D28943" s="294"/>
      <c r="E28943" s="294"/>
      <c r="F28943" s="294"/>
    </row>
    <row r="28944">
      <c r="A28944" s="294" t="s">
        <v>39511</v>
      </c>
      <c r="B28944" s="294"/>
      <c r="C28944" s="294"/>
      <c r="D28944" s="294"/>
      <c r="E28944" s="294"/>
      <c r="F28944" s="294"/>
    </row>
    <row r="28945">
      <c r="A28945" s="294" t="s">
        <v>39512</v>
      </c>
      <c r="B28945" s="294"/>
      <c r="C28945" s="294"/>
      <c r="D28945" s="294"/>
      <c r="E28945" s="294"/>
      <c r="F28945" s="294"/>
    </row>
    <row r="28946">
      <c r="A28946" s="294" t="s">
        <v>39513</v>
      </c>
      <c r="B28946" s="294"/>
      <c r="C28946" s="294"/>
      <c r="D28946" s="294"/>
      <c r="E28946" s="294"/>
      <c r="F28946" s="294"/>
    </row>
    <row r="28947">
      <c r="A28947" s="294" t="s">
        <v>39514</v>
      </c>
      <c r="B28947" s="294"/>
      <c r="C28947" s="294"/>
      <c r="D28947" s="294"/>
      <c r="E28947" s="294"/>
      <c r="F28947" s="294"/>
    </row>
    <row r="28948">
      <c r="A28948" s="294" t="s">
        <v>39515</v>
      </c>
      <c r="B28948" s="294"/>
      <c r="C28948" s="294"/>
      <c r="D28948" s="294"/>
      <c r="E28948" s="294"/>
      <c r="F28948" s="294"/>
    </row>
    <row r="28949">
      <c r="A28949" s="294" t="s">
        <v>39516</v>
      </c>
      <c r="B28949" s="294"/>
      <c r="C28949" s="294"/>
      <c r="D28949" s="294"/>
      <c r="E28949" s="294"/>
      <c r="F28949" s="294"/>
    </row>
    <row r="28950">
      <c r="A28950" s="294" t="s">
        <v>39517</v>
      </c>
      <c r="B28950" s="294"/>
      <c r="C28950" s="294"/>
      <c r="D28950" s="294"/>
      <c r="E28950" s="294"/>
      <c r="F28950" s="294"/>
    </row>
    <row r="28951">
      <c r="A28951" s="294" t="s">
        <v>39518</v>
      </c>
      <c r="B28951" s="294"/>
      <c r="C28951" s="294"/>
      <c r="D28951" s="294"/>
      <c r="E28951" s="294"/>
      <c r="F28951" s="294"/>
    </row>
    <row r="28952">
      <c r="A28952" s="294" t="s">
        <v>39519</v>
      </c>
      <c r="B28952" s="294"/>
      <c r="C28952" s="294"/>
      <c r="D28952" s="294"/>
      <c r="E28952" s="294"/>
      <c r="F28952" s="294"/>
    </row>
    <row r="28953">
      <c r="A28953" s="294" t="s">
        <v>39520</v>
      </c>
      <c r="B28953" s="294"/>
      <c r="C28953" s="294"/>
      <c r="D28953" s="294"/>
      <c r="E28953" s="294"/>
      <c r="F28953" s="294"/>
    </row>
    <row r="28954">
      <c r="A28954" s="294"/>
      <c r="B28954" s="294"/>
      <c r="C28954" s="294"/>
      <c r="D28954" s="294"/>
      <c r="E28954" s="294"/>
      <c r="F28954" s="294"/>
    </row>
    <row r="28955">
      <c r="A28955" s="294" t="s">
        <v>27372</v>
      </c>
      <c r="B28955" s="294"/>
      <c r="C28955" s="294"/>
      <c r="D28955" s="294"/>
      <c r="E28955" s="294"/>
      <c r="F28955" s="294"/>
    </row>
    <row r="28956">
      <c r="A28956" s="294" t="s">
        <v>39521</v>
      </c>
      <c r="B28956" s="294"/>
      <c r="C28956" s="294"/>
      <c r="D28956" s="294"/>
      <c r="E28956" s="294"/>
      <c r="F28956" s="294"/>
    </row>
    <row r="28957">
      <c r="A28957" s="294"/>
      <c r="B28957" s="294"/>
      <c r="C28957" s="294"/>
      <c r="D28957" s="294"/>
      <c r="E28957" s="294"/>
      <c r="F28957" s="294"/>
    </row>
    <row r="28958">
      <c r="A28958" s="294" t="s">
        <v>39522</v>
      </c>
      <c r="B28958" s="294"/>
      <c r="C28958" s="294"/>
      <c r="D28958" s="294"/>
      <c r="E28958" s="294"/>
      <c r="F28958" s="294"/>
    </row>
    <row r="28959">
      <c r="A28959" s="294" t="s">
        <v>39523</v>
      </c>
      <c r="B28959" s="294"/>
      <c r="C28959" s="294"/>
      <c r="D28959" s="294"/>
      <c r="E28959" s="294"/>
      <c r="F28959" s="294"/>
    </row>
    <row r="28960">
      <c r="A28960" s="294" t="s">
        <v>39524</v>
      </c>
      <c r="B28960" s="294"/>
      <c r="C28960" s="294"/>
      <c r="D28960" s="294"/>
      <c r="E28960" s="294"/>
      <c r="F28960" s="294"/>
    </row>
    <row r="28961">
      <c r="A28961" s="294" t="s">
        <v>39525</v>
      </c>
      <c r="B28961" s="294"/>
      <c r="C28961" s="294"/>
      <c r="D28961" s="294"/>
      <c r="E28961" s="294"/>
      <c r="F28961" s="294"/>
    </row>
    <row r="28962">
      <c r="A28962" s="294" t="s">
        <v>39526</v>
      </c>
      <c r="B28962" s="294"/>
      <c r="C28962" s="294"/>
      <c r="D28962" s="294"/>
      <c r="E28962" s="294"/>
      <c r="F28962" s="294"/>
    </row>
    <row r="28963">
      <c r="A28963" s="294" t="s">
        <v>39527</v>
      </c>
      <c r="B28963" s="294"/>
      <c r="C28963" s="294"/>
      <c r="D28963" s="294"/>
      <c r="E28963" s="294"/>
      <c r="F28963" s="294"/>
    </row>
    <row r="28964">
      <c r="A28964" s="294" t="s">
        <v>39528</v>
      </c>
      <c r="B28964" s="294"/>
      <c r="C28964" s="294"/>
      <c r="D28964" s="294"/>
      <c r="E28964" s="294"/>
      <c r="F28964" s="294"/>
    </row>
    <row r="28965">
      <c r="A28965" s="294" t="s">
        <v>39529</v>
      </c>
      <c r="B28965" s="294"/>
      <c r="C28965" s="294"/>
      <c r="D28965" s="294"/>
      <c r="E28965" s="294"/>
      <c r="F28965" s="294"/>
    </row>
    <row r="28966">
      <c r="A28966" s="294"/>
      <c r="B28966" s="294"/>
      <c r="C28966" s="294"/>
      <c r="D28966" s="294"/>
      <c r="E28966" s="294"/>
      <c r="F28966" s="294"/>
    </row>
    <row r="28967">
      <c r="A28967" s="294" t="s">
        <v>27376</v>
      </c>
      <c r="B28967" s="294"/>
      <c r="C28967" s="294"/>
      <c r="D28967" s="294"/>
      <c r="E28967" s="294"/>
      <c r="F28967" s="294"/>
    </row>
    <row r="28968">
      <c r="A28968" s="294"/>
      <c r="B28968" s="294"/>
      <c r="C28968" s="294"/>
      <c r="D28968" s="294"/>
      <c r="E28968" s="294"/>
      <c r="F28968" s="294"/>
    </row>
    <row r="28969">
      <c r="A28969" s="294" t="s">
        <v>39530</v>
      </c>
      <c r="B28969" s="294"/>
      <c r="C28969" s="294"/>
      <c r="D28969" s="294"/>
      <c r="E28969" s="294"/>
      <c r="F28969" s="294"/>
    </row>
    <row r="28970">
      <c r="A28970" s="294" t="s">
        <v>39531</v>
      </c>
      <c r="B28970" s="294"/>
      <c r="C28970" s="294"/>
      <c r="D28970" s="294"/>
      <c r="E28970" s="294"/>
      <c r="F28970" s="294"/>
    </row>
    <row r="28971">
      <c r="A28971" s="294" t="s">
        <v>39532</v>
      </c>
      <c r="B28971" s="294"/>
      <c r="C28971" s="294"/>
      <c r="D28971" s="294"/>
      <c r="E28971" s="294"/>
      <c r="F28971" s="294"/>
    </row>
    <row r="28972">
      <c r="A28972" s="294" t="s">
        <v>39533</v>
      </c>
      <c r="B28972" s="294"/>
      <c r="C28972" s="294"/>
      <c r="D28972" s="294"/>
      <c r="E28972" s="294"/>
      <c r="F28972" s="294"/>
    </row>
    <row r="28973">
      <c r="A28973" s="294" t="s">
        <v>39534</v>
      </c>
      <c r="B28973" s="294"/>
      <c r="C28973" s="294"/>
      <c r="D28973" s="294"/>
      <c r="E28973" s="294"/>
      <c r="F28973" s="294"/>
    </row>
    <row r="28974">
      <c r="A28974" s="294" t="s">
        <v>39535</v>
      </c>
      <c r="B28974" s="294"/>
      <c r="C28974" s="294"/>
      <c r="D28974" s="294"/>
      <c r="E28974" s="294"/>
      <c r="F28974" s="294"/>
    </row>
    <row r="28975">
      <c r="A28975" s="294" t="s">
        <v>39536</v>
      </c>
      <c r="B28975" s="294"/>
      <c r="C28975" s="294"/>
      <c r="D28975" s="294"/>
      <c r="E28975" s="294"/>
      <c r="F28975" s="294"/>
    </row>
    <row r="28976">
      <c r="A28976" s="294"/>
      <c r="B28976" s="294"/>
      <c r="C28976" s="294"/>
      <c r="D28976" s="294"/>
      <c r="E28976" s="294"/>
      <c r="F28976" s="294"/>
    </row>
    <row r="28977">
      <c r="A28977" s="294" t="s">
        <v>39537</v>
      </c>
      <c r="B28977" s="294"/>
      <c r="C28977" s="294"/>
      <c r="D28977" s="294"/>
      <c r="E28977" s="294"/>
      <c r="F28977" s="294"/>
    </row>
    <row r="28978">
      <c r="A28978" s="294"/>
      <c r="B28978" s="294"/>
      <c r="C28978" s="294"/>
      <c r="D28978" s="294"/>
      <c r="E28978" s="294"/>
      <c r="F28978" s="294"/>
    </row>
    <row r="28979">
      <c r="A28979" s="294" t="s">
        <v>24954</v>
      </c>
      <c r="B28979" s="294"/>
      <c r="C28979" s="294"/>
      <c r="D28979" s="294"/>
      <c r="E28979" s="294"/>
      <c r="F28979" s="294"/>
    </row>
    <row r="28980">
      <c r="A28980" s="294" t="s">
        <v>28404</v>
      </c>
      <c r="B28980" s="294"/>
      <c r="C28980" s="294"/>
      <c r="D28980" s="294"/>
      <c r="E28980" s="294"/>
      <c r="F28980" s="294"/>
    </row>
    <row r="28981">
      <c r="A28981" s="294" t="s">
        <v>39538</v>
      </c>
      <c r="B28981" s="294"/>
      <c r="C28981" s="294"/>
      <c r="D28981" s="294"/>
      <c r="E28981" s="294"/>
      <c r="F28981" s="294"/>
    </row>
    <row r="28982">
      <c r="A28982" s="294" t="s">
        <v>39539</v>
      </c>
      <c r="B28982" s="294"/>
      <c r="C28982" s="294"/>
      <c r="D28982" s="294"/>
      <c r="E28982" s="294"/>
      <c r="F28982" s="294"/>
    </row>
    <row r="28983">
      <c r="A28983" s="294" t="s">
        <v>24226</v>
      </c>
      <c r="B28983" s="294"/>
      <c r="C28983" s="294"/>
      <c r="D28983" s="294"/>
      <c r="E28983" s="294"/>
      <c r="F28983" s="294"/>
    </row>
    <row r="28984">
      <c r="A28984" s="294" t="s">
        <v>39540</v>
      </c>
      <c r="B28984" s="294"/>
      <c r="C28984" s="294"/>
      <c r="D28984" s="294"/>
      <c r="E28984" s="294"/>
      <c r="F28984" s="294"/>
    </row>
    <row r="28985">
      <c r="A28985" s="294" t="s">
        <v>39541</v>
      </c>
      <c r="B28985" s="294"/>
      <c r="C28985" s="294"/>
      <c r="D28985" s="294"/>
      <c r="E28985" s="294"/>
      <c r="F28985" s="294"/>
    </row>
    <row r="28986">
      <c r="A28986" s="294" t="s">
        <v>39542</v>
      </c>
      <c r="B28986" s="294"/>
      <c r="C28986" s="294"/>
      <c r="D28986" s="294"/>
      <c r="E28986" s="294"/>
      <c r="F28986" s="294"/>
    </row>
    <row r="28987">
      <c r="A28987" s="294" t="s">
        <v>39543</v>
      </c>
      <c r="B28987" s="294"/>
      <c r="C28987" s="294"/>
      <c r="D28987" s="294"/>
      <c r="E28987" s="294"/>
      <c r="F28987" s="294"/>
    </row>
    <row r="28988">
      <c r="A28988" s="294" t="s">
        <v>24963</v>
      </c>
      <c r="B28988" s="294"/>
      <c r="C28988" s="294"/>
      <c r="D28988" s="294"/>
      <c r="E28988" s="294"/>
      <c r="F28988" s="294"/>
    </row>
    <row r="28989">
      <c r="A28989" s="294" t="s">
        <v>39544</v>
      </c>
      <c r="B28989" s="294"/>
      <c r="C28989" s="294"/>
      <c r="D28989" s="294"/>
      <c r="E28989" s="294"/>
      <c r="F28989" s="294"/>
    </row>
    <row r="28990">
      <c r="A28990" s="294" t="s">
        <v>39545</v>
      </c>
      <c r="B28990" s="294"/>
      <c r="C28990" s="294"/>
      <c r="D28990" s="294"/>
      <c r="E28990" s="294"/>
      <c r="F28990" s="294"/>
    </row>
    <row r="28991">
      <c r="A28991" s="294" t="s">
        <v>39546</v>
      </c>
      <c r="B28991" s="294"/>
      <c r="C28991" s="294"/>
      <c r="D28991" s="294"/>
      <c r="E28991" s="294"/>
      <c r="F28991" s="294"/>
    </row>
    <row r="28992">
      <c r="A28992" s="294" t="s">
        <v>39547</v>
      </c>
      <c r="B28992" s="294"/>
      <c r="C28992" s="294"/>
      <c r="D28992" s="294"/>
      <c r="E28992" s="294"/>
      <c r="F28992" s="294"/>
    </row>
    <row r="28993">
      <c r="A28993" s="294" t="s">
        <v>39548</v>
      </c>
      <c r="B28993" s="294"/>
      <c r="C28993" s="294"/>
      <c r="D28993" s="294"/>
      <c r="E28993" s="294"/>
      <c r="F28993" s="294"/>
    </row>
    <row r="28994">
      <c r="A28994" s="294" t="s">
        <v>39519</v>
      </c>
      <c r="B28994" s="294"/>
      <c r="C28994" s="294"/>
      <c r="D28994" s="294"/>
      <c r="E28994" s="294"/>
      <c r="F28994" s="294"/>
    </row>
    <row r="28995">
      <c r="A28995" s="294"/>
      <c r="B28995" s="294"/>
      <c r="C28995" s="294"/>
      <c r="D28995" s="294"/>
      <c r="E28995" s="294"/>
      <c r="F28995" s="294"/>
    </row>
    <row r="28996">
      <c r="A28996" s="294" t="s">
        <v>28124</v>
      </c>
      <c r="B28996" s="294"/>
      <c r="C28996" s="294"/>
      <c r="D28996" s="294"/>
      <c r="E28996" s="294"/>
      <c r="F28996" s="294"/>
    </row>
    <row r="28997">
      <c r="A28997" s="294" t="s">
        <v>20174</v>
      </c>
      <c r="B28997" s="294"/>
      <c r="C28997" s="294"/>
      <c r="D28997" s="294"/>
      <c r="E28997" s="294"/>
      <c r="F28997" s="294"/>
    </row>
    <row r="28998">
      <c r="A28998" s="294" t="s">
        <v>21618</v>
      </c>
      <c r="B28998" s="294"/>
      <c r="C28998" s="294"/>
      <c r="D28998" s="294"/>
      <c r="E28998" s="294"/>
      <c r="F28998" s="294"/>
    </row>
    <row r="28999">
      <c r="A28999" s="294" t="s">
        <v>39549</v>
      </c>
      <c r="B28999" s="294"/>
      <c r="C28999" s="294"/>
      <c r="D28999" s="294"/>
      <c r="E28999" s="294"/>
      <c r="F28999" s="294"/>
    </row>
    <row r="29000">
      <c r="A29000" s="294"/>
      <c r="B29000" s="294"/>
      <c r="C29000" s="294"/>
      <c r="D29000" s="294"/>
      <c r="E29000" s="294"/>
      <c r="F29000" s="294"/>
    </row>
    <row r="29001">
      <c r="A29001" s="294" t="s">
        <v>22512</v>
      </c>
      <c r="B29001" s="294"/>
      <c r="C29001" s="294"/>
      <c r="D29001" s="294"/>
      <c r="E29001" s="294"/>
      <c r="F29001" s="294"/>
    </row>
    <row r="29002">
      <c r="A29002" s="294" t="s">
        <v>23459</v>
      </c>
      <c r="B29002" s="294"/>
      <c r="C29002" s="294"/>
      <c r="D29002" s="294"/>
      <c r="E29002" s="294"/>
      <c r="F29002" s="294"/>
    </row>
    <row r="29003">
      <c r="A29003" s="294"/>
      <c r="B29003" s="294"/>
      <c r="C29003" s="294"/>
      <c r="D29003" s="294"/>
      <c r="E29003" s="294"/>
      <c r="F29003" s="294"/>
    </row>
    <row r="29004">
      <c r="A29004" s="294" t="s">
        <v>39550</v>
      </c>
      <c r="B29004" s="294"/>
      <c r="C29004" s="294"/>
      <c r="D29004" s="294"/>
      <c r="E29004" s="294"/>
      <c r="F29004" s="294"/>
    </row>
    <row r="29005">
      <c r="A29005" s="294" t="s">
        <v>39551</v>
      </c>
      <c r="B29005" s="294"/>
      <c r="C29005" s="294"/>
      <c r="D29005" s="294"/>
      <c r="E29005" s="294"/>
      <c r="F29005" s="294"/>
    </row>
    <row r="29006">
      <c r="A29006" s="294" t="s">
        <v>39552</v>
      </c>
      <c r="B29006" s="294"/>
      <c r="C29006" s="294"/>
      <c r="D29006" s="294"/>
      <c r="E29006" s="294"/>
      <c r="F29006" s="294"/>
    </row>
    <row r="29007">
      <c r="A29007" s="294" t="s">
        <v>39553</v>
      </c>
      <c r="B29007" s="294"/>
      <c r="C29007" s="294"/>
      <c r="D29007" s="294"/>
      <c r="E29007" s="294"/>
      <c r="F29007" s="294"/>
    </row>
    <row r="29008">
      <c r="A29008" s="294" t="s">
        <v>39554</v>
      </c>
      <c r="B29008" s="294"/>
      <c r="C29008" s="294"/>
      <c r="D29008" s="294"/>
      <c r="E29008" s="294"/>
      <c r="F29008" s="294"/>
    </row>
    <row r="29009">
      <c r="A29009" s="294" t="s">
        <v>39555</v>
      </c>
      <c r="B29009" s="294"/>
      <c r="C29009" s="294"/>
      <c r="D29009" s="294"/>
      <c r="E29009" s="294"/>
      <c r="F29009" s="294"/>
    </row>
    <row r="29010">
      <c r="A29010" s="294" t="s">
        <v>39556</v>
      </c>
      <c r="B29010" s="294"/>
      <c r="C29010" s="294"/>
      <c r="D29010" s="294"/>
      <c r="E29010" s="294"/>
      <c r="F29010" s="294"/>
    </row>
    <row r="29011">
      <c r="A29011" s="294" t="s">
        <v>39557</v>
      </c>
      <c r="B29011" s="294"/>
      <c r="C29011" s="294"/>
      <c r="D29011" s="294"/>
      <c r="E29011" s="294"/>
      <c r="F29011" s="294"/>
    </row>
    <row r="29012">
      <c r="A29012" s="294"/>
      <c r="B29012" s="294"/>
      <c r="C29012" s="294"/>
      <c r="D29012" s="294"/>
      <c r="E29012" s="294"/>
      <c r="F29012" s="294"/>
    </row>
    <row r="29013">
      <c r="A29013" s="294" t="s">
        <v>24323</v>
      </c>
      <c r="B29013" s="294"/>
      <c r="C29013" s="294"/>
      <c r="D29013" s="294"/>
      <c r="E29013" s="294"/>
      <c r="F29013" s="294"/>
    </row>
    <row r="29014">
      <c r="A29014" s="294" t="s">
        <v>23149</v>
      </c>
      <c r="B29014" s="294"/>
      <c r="C29014" s="294"/>
      <c r="D29014" s="294"/>
      <c r="E29014" s="294"/>
      <c r="F29014" s="294"/>
    </row>
    <row r="29015">
      <c r="A29015" s="294"/>
      <c r="B29015" s="294"/>
      <c r="C29015" s="294"/>
      <c r="D29015" s="294"/>
      <c r="E29015" s="294"/>
      <c r="F29015" s="294"/>
    </row>
    <row r="29016">
      <c r="A29016" s="294" t="s">
        <v>35113</v>
      </c>
      <c r="B29016" s="294"/>
      <c r="C29016" s="294"/>
      <c r="D29016" s="294"/>
      <c r="E29016" s="294"/>
      <c r="F29016" s="294"/>
    </row>
    <row r="29017">
      <c r="A29017" s="294" t="s">
        <v>39558</v>
      </c>
      <c r="B29017" s="294"/>
      <c r="C29017" s="294"/>
      <c r="D29017" s="294"/>
      <c r="E29017" s="294"/>
      <c r="F29017" s="294"/>
    </row>
    <row r="29018">
      <c r="A29018" s="294" t="s">
        <v>39559</v>
      </c>
      <c r="B29018" s="294"/>
      <c r="C29018" s="294"/>
      <c r="D29018" s="294"/>
      <c r="E29018" s="294"/>
      <c r="F29018" s="294"/>
    </row>
    <row r="29019">
      <c r="A29019" s="294" t="s">
        <v>39560</v>
      </c>
      <c r="B29019" s="294"/>
      <c r="C29019" s="294"/>
      <c r="D29019" s="294"/>
      <c r="E29019" s="294"/>
      <c r="F29019" s="294"/>
    </row>
    <row r="29020">
      <c r="A29020" s="294" t="s">
        <v>39561</v>
      </c>
      <c r="B29020" s="294"/>
      <c r="C29020" s="294"/>
      <c r="D29020" s="294"/>
      <c r="E29020" s="294"/>
      <c r="F29020" s="294"/>
    </row>
    <row r="29021">
      <c r="A29021" s="294"/>
      <c r="B29021" s="294"/>
      <c r="C29021" s="294"/>
      <c r="D29021" s="294"/>
      <c r="E29021" s="294"/>
      <c r="F29021" s="294"/>
    </row>
    <row r="29022">
      <c r="A29022" s="294" t="s">
        <v>26992</v>
      </c>
      <c r="B29022" s="294"/>
      <c r="C29022" s="294"/>
      <c r="D29022" s="294"/>
      <c r="E29022" s="294"/>
      <c r="F29022" s="294"/>
    </row>
    <row r="29023">
      <c r="A29023" s="294" t="s">
        <v>23068</v>
      </c>
      <c r="B29023" s="294"/>
      <c r="C29023" s="294"/>
      <c r="D29023" s="294"/>
      <c r="E29023" s="294"/>
      <c r="F29023" s="294"/>
    </row>
    <row r="29024">
      <c r="A29024" s="294"/>
      <c r="B29024" s="294"/>
      <c r="C29024" s="294"/>
      <c r="D29024" s="294"/>
      <c r="E29024" s="294"/>
      <c r="F29024" s="294"/>
    </row>
    <row r="29025">
      <c r="A29025" s="294" t="s">
        <v>39562</v>
      </c>
      <c r="B29025" s="294"/>
      <c r="C29025" s="294"/>
      <c r="D29025" s="294"/>
      <c r="E29025" s="294"/>
      <c r="F29025" s="294"/>
    </row>
    <row r="29026">
      <c r="A29026" s="294" t="s">
        <v>39563</v>
      </c>
      <c r="B29026" s="294"/>
      <c r="C29026" s="294"/>
      <c r="D29026" s="294"/>
      <c r="E29026" s="294"/>
      <c r="F29026" s="294"/>
    </row>
    <row r="29027">
      <c r="A29027" s="294" t="s">
        <v>39564</v>
      </c>
      <c r="B29027" s="294"/>
      <c r="C29027" s="294"/>
      <c r="D29027" s="294"/>
      <c r="E29027" s="294"/>
      <c r="F29027" s="294"/>
    </row>
    <row r="29028">
      <c r="A29028" s="294" t="s">
        <v>39565</v>
      </c>
      <c r="B29028" s="294"/>
      <c r="C29028" s="294"/>
      <c r="D29028" s="294"/>
      <c r="E29028" s="294"/>
      <c r="F29028" s="294"/>
    </row>
    <row r="29029">
      <c r="A29029" s="294" t="s">
        <v>39566</v>
      </c>
      <c r="B29029" s="294"/>
      <c r="C29029" s="294"/>
      <c r="D29029" s="294"/>
      <c r="E29029" s="294"/>
      <c r="F29029" s="294"/>
    </row>
    <row r="29030">
      <c r="A29030" s="294" t="s">
        <v>39567</v>
      </c>
      <c r="B29030" s="294"/>
      <c r="C29030" s="294"/>
      <c r="D29030" s="294"/>
      <c r="E29030" s="294"/>
      <c r="F29030" s="294"/>
    </row>
    <row r="29031">
      <c r="A29031" s="294"/>
      <c r="B29031" s="294"/>
      <c r="C29031" s="294"/>
      <c r="D29031" s="294"/>
      <c r="E29031" s="294"/>
      <c r="F29031" s="294"/>
    </row>
    <row r="29032">
      <c r="A29032" s="294"/>
      <c r="B29032" s="294"/>
      <c r="C29032" s="294"/>
      <c r="D29032" s="294"/>
      <c r="E29032" s="294"/>
      <c r="F29032" s="294"/>
    </row>
    <row r="29033">
      <c r="A29033" s="294" t="s">
        <v>21401</v>
      </c>
      <c r="B29033" s="294"/>
      <c r="C29033" s="294"/>
      <c r="D29033" s="294"/>
      <c r="E29033" s="294"/>
      <c r="F29033" s="294"/>
    </row>
    <row r="29034">
      <c r="A29034" s="294"/>
      <c r="B29034" s="294"/>
      <c r="C29034" s="294"/>
      <c r="D29034" s="294"/>
      <c r="E29034" s="294"/>
      <c r="F29034" s="294"/>
    </row>
    <row r="29035">
      <c r="A29035" s="294" t="s">
        <v>39568</v>
      </c>
      <c r="B29035" s="294"/>
      <c r="C29035" s="294"/>
      <c r="D29035" s="294"/>
      <c r="E29035" s="294"/>
      <c r="F29035" s="294"/>
    </row>
    <row r="29036">
      <c r="A29036" s="294" t="s">
        <v>39569</v>
      </c>
      <c r="B29036" s="294"/>
      <c r="C29036" s="294"/>
      <c r="D29036" s="294"/>
      <c r="E29036" s="294"/>
      <c r="F29036" s="294"/>
    </row>
    <row r="29037">
      <c r="A29037" s="294" t="s">
        <v>39570</v>
      </c>
      <c r="B29037" s="294"/>
      <c r="C29037" s="294"/>
      <c r="D29037" s="294"/>
      <c r="E29037" s="294"/>
      <c r="F29037" s="294"/>
    </row>
    <row r="29038">
      <c r="A29038" s="294" t="s">
        <v>39571</v>
      </c>
      <c r="B29038" s="294"/>
      <c r="C29038" s="294"/>
      <c r="D29038" s="294"/>
      <c r="E29038" s="294"/>
      <c r="F29038" s="294"/>
    </row>
    <row r="29039">
      <c r="A29039" s="294" t="s">
        <v>39572</v>
      </c>
      <c r="B29039" s="294"/>
      <c r="C29039" s="294"/>
      <c r="D29039" s="294"/>
      <c r="E29039" s="294"/>
      <c r="F29039" s="294"/>
    </row>
    <row r="29040">
      <c r="A29040" s="294" t="s">
        <v>39573</v>
      </c>
      <c r="B29040" s="294"/>
      <c r="C29040" s="294"/>
      <c r="D29040" s="294"/>
      <c r="E29040" s="294"/>
      <c r="F29040" s="294"/>
    </row>
    <row r="29041">
      <c r="A29041" s="294" t="s">
        <v>39574</v>
      </c>
      <c r="B29041" s="294"/>
      <c r="C29041" s="294"/>
      <c r="D29041" s="294"/>
      <c r="E29041" s="294"/>
      <c r="F29041" s="294"/>
    </row>
    <row r="29042">
      <c r="A29042" s="294"/>
      <c r="B29042" s="294"/>
      <c r="C29042" s="294"/>
      <c r="D29042" s="294"/>
      <c r="E29042" s="294"/>
      <c r="F29042" s="294"/>
    </row>
    <row r="29043">
      <c r="A29043" s="294" t="s">
        <v>21407</v>
      </c>
      <c r="B29043" s="294"/>
      <c r="C29043" s="294"/>
      <c r="D29043" s="294"/>
      <c r="E29043" s="294"/>
      <c r="F29043" s="294"/>
    </row>
    <row r="29044">
      <c r="A29044" s="294"/>
      <c r="B29044" s="294"/>
      <c r="C29044" s="294"/>
      <c r="D29044" s="294"/>
      <c r="E29044" s="294"/>
      <c r="F29044" s="294"/>
    </row>
    <row r="29045">
      <c r="A29045" s="294" t="s">
        <v>39575</v>
      </c>
      <c r="B29045" s="294"/>
      <c r="C29045" s="294"/>
      <c r="D29045" s="294"/>
      <c r="E29045" s="294"/>
      <c r="F29045" s="294"/>
    </row>
    <row r="29046">
      <c r="A29046" s="294" t="s">
        <v>39576</v>
      </c>
      <c r="B29046" s="294"/>
      <c r="C29046" s="294"/>
      <c r="D29046" s="294"/>
      <c r="E29046" s="294"/>
      <c r="F29046" s="294"/>
    </row>
    <row r="29047">
      <c r="A29047" s="294" t="s">
        <v>39577</v>
      </c>
      <c r="B29047" s="294"/>
      <c r="C29047" s="294"/>
      <c r="D29047" s="294"/>
      <c r="E29047" s="294"/>
      <c r="F29047" s="294"/>
    </row>
    <row r="29048">
      <c r="A29048" s="294" t="s">
        <v>39578</v>
      </c>
      <c r="B29048" s="294"/>
      <c r="C29048" s="294"/>
      <c r="D29048" s="294"/>
      <c r="E29048" s="294"/>
      <c r="F29048" s="294"/>
    </row>
    <row r="29049">
      <c r="A29049" s="294" t="s">
        <v>39579</v>
      </c>
      <c r="B29049" s="294"/>
      <c r="C29049" s="294"/>
      <c r="D29049" s="294"/>
      <c r="E29049" s="294"/>
      <c r="F29049" s="294"/>
    </row>
    <row r="29050">
      <c r="A29050" s="294" t="s">
        <v>39580</v>
      </c>
      <c r="B29050" s="294"/>
      <c r="C29050" s="294"/>
      <c r="D29050" s="294"/>
      <c r="E29050" s="294"/>
      <c r="F29050" s="294"/>
    </row>
    <row r="29051">
      <c r="A29051" s="294" t="s">
        <v>39581</v>
      </c>
      <c r="B29051" s="294"/>
      <c r="C29051" s="294"/>
      <c r="D29051" s="294"/>
      <c r="E29051" s="294"/>
      <c r="F29051" s="294"/>
    </row>
    <row r="29052">
      <c r="A29052" s="294" t="s">
        <v>39582</v>
      </c>
      <c r="B29052" s="294"/>
      <c r="C29052" s="294"/>
      <c r="D29052" s="294"/>
      <c r="E29052" s="294"/>
      <c r="F29052" s="294"/>
    </row>
    <row r="29053">
      <c r="A29053" s="294" t="s">
        <v>39583</v>
      </c>
      <c r="B29053" s="294"/>
      <c r="C29053" s="294"/>
      <c r="D29053" s="294"/>
      <c r="E29053" s="294"/>
      <c r="F29053" s="294"/>
    </row>
    <row r="29054">
      <c r="A29054" s="294" t="s">
        <v>39584</v>
      </c>
      <c r="B29054" s="294"/>
      <c r="C29054" s="294"/>
      <c r="D29054" s="294"/>
      <c r="E29054" s="294"/>
      <c r="F29054" s="294"/>
    </row>
    <row r="29055">
      <c r="A29055" s="294" t="str">
        <f>ARRAY_CONSTRAIN(ARRAYFORMULA(-signs of hypothyroidism/hyperthyroidism(linked with autoimmune thyroiditis)), 1, 1)</f>
        <v>#ERROR!</v>
      </c>
      <c r="B29055" s="294"/>
      <c r="C29055" s="294"/>
      <c r="D29055" s="294"/>
      <c r="E29055" s="294"/>
      <c r="F29055" s="294"/>
    </row>
    <row r="29056">
      <c r="A29056" s="294" t="s">
        <v>39585</v>
      </c>
      <c r="B29056" s="294"/>
      <c r="C29056" s="294"/>
      <c r="D29056" s="294"/>
      <c r="E29056" s="294"/>
      <c r="F29056" s="294"/>
    </row>
    <row r="29057">
      <c r="A29057" s="294" t="s">
        <v>39586</v>
      </c>
      <c r="B29057" s="294"/>
      <c r="C29057" s="294"/>
      <c r="D29057" s="294"/>
      <c r="E29057" s="294"/>
      <c r="F29057" s="294"/>
    </row>
    <row r="29058">
      <c r="A29058" s="294" t="s">
        <v>39587</v>
      </c>
      <c r="B29058" s="294"/>
      <c r="C29058" s="294"/>
      <c r="D29058" s="294"/>
      <c r="E29058" s="294"/>
      <c r="F29058" s="294"/>
    </row>
    <row r="29059">
      <c r="A29059" s="294" t="s">
        <v>39588</v>
      </c>
      <c r="B29059" s="294"/>
      <c r="C29059" s="294"/>
      <c r="D29059" s="294"/>
      <c r="E29059" s="294"/>
      <c r="F29059" s="294"/>
    </row>
    <row r="29060">
      <c r="A29060" s="294"/>
      <c r="B29060" s="294"/>
      <c r="C29060" s="294"/>
      <c r="D29060" s="294"/>
      <c r="E29060" s="294"/>
      <c r="F29060" s="294"/>
    </row>
    <row r="29061">
      <c r="A29061" s="294" t="s">
        <v>21304</v>
      </c>
      <c r="B29061" s="294"/>
      <c r="C29061" s="294"/>
      <c r="D29061" s="294"/>
      <c r="E29061" s="294"/>
      <c r="F29061" s="294"/>
    </row>
    <row r="29062">
      <c r="A29062" s="294"/>
      <c r="B29062" s="294"/>
      <c r="C29062" s="294"/>
      <c r="D29062" s="294"/>
      <c r="E29062" s="294"/>
      <c r="F29062" s="294"/>
    </row>
    <row r="29063">
      <c r="A29063" s="294" t="s">
        <v>39589</v>
      </c>
      <c r="B29063" s="294"/>
      <c r="C29063" s="294"/>
      <c r="D29063" s="294"/>
      <c r="E29063" s="294"/>
      <c r="F29063" s="294"/>
    </row>
    <row r="29064">
      <c r="A29064" s="294" t="s">
        <v>39590</v>
      </c>
      <c r="B29064" s="294"/>
      <c r="C29064" s="294"/>
      <c r="D29064" s="294"/>
      <c r="E29064" s="294"/>
      <c r="F29064" s="294"/>
    </row>
    <row r="29065">
      <c r="A29065" s="294" t="s">
        <v>35146</v>
      </c>
      <c r="B29065" s="294"/>
      <c r="C29065" s="294"/>
      <c r="D29065" s="294"/>
      <c r="E29065" s="294"/>
      <c r="F29065" s="294"/>
    </row>
    <row r="29066">
      <c r="A29066" s="294" t="s">
        <v>39591</v>
      </c>
      <c r="B29066" s="294"/>
      <c r="C29066" s="294"/>
      <c r="D29066" s="294"/>
      <c r="E29066" s="294"/>
      <c r="F29066" s="294"/>
    </row>
    <row r="29067">
      <c r="A29067" s="294" t="s">
        <v>39592</v>
      </c>
      <c r="B29067" s="294"/>
      <c r="C29067" s="294"/>
      <c r="D29067" s="294"/>
      <c r="E29067" s="294"/>
      <c r="F29067" s="294"/>
    </row>
    <row r="29068">
      <c r="A29068" s="294" t="s">
        <v>39593</v>
      </c>
      <c r="B29068" s="294"/>
      <c r="C29068" s="294"/>
      <c r="D29068" s="294"/>
      <c r="E29068" s="294"/>
      <c r="F29068" s="294"/>
    </row>
    <row r="29069">
      <c r="A29069" s="294" t="s">
        <v>39594</v>
      </c>
      <c r="B29069" s="294"/>
      <c r="C29069" s="294"/>
      <c r="D29069" s="294"/>
      <c r="E29069" s="294"/>
      <c r="F29069" s="294"/>
    </row>
    <row r="29070">
      <c r="A29070" s="294" t="s">
        <v>39595</v>
      </c>
      <c r="B29070" s="294"/>
      <c r="C29070" s="294"/>
      <c r="D29070" s="294"/>
      <c r="E29070" s="294"/>
      <c r="F29070" s="294"/>
    </row>
    <row r="29071">
      <c r="A29071" s="294" t="s">
        <v>27655</v>
      </c>
      <c r="B29071" s="294"/>
      <c r="C29071" s="294"/>
      <c r="D29071" s="294"/>
      <c r="E29071" s="294"/>
      <c r="F29071" s="294"/>
    </row>
    <row r="29072">
      <c r="A29072" s="294" t="s">
        <v>39596</v>
      </c>
      <c r="B29072" s="294"/>
      <c r="C29072" s="294"/>
      <c r="D29072" s="294"/>
      <c r="E29072" s="294"/>
      <c r="F29072" s="294"/>
    </row>
    <row r="29073">
      <c r="A29073" s="294" t="s">
        <v>39597</v>
      </c>
      <c r="B29073" s="294"/>
      <c r="C29073" s="294"/>
      <c r="D29073" s="294"/>
      <c r="E29073" s="294"/>
      <c r="F29073" s="294"/>
    </row>
    <row r="29074">
      <c r="A29074" s="294" t="s">
        <v>39598</v>
      </c>
      <c r="B29074" s="294"/>
      <c r="C29074" s="294"/>
      <c r="D29074" s="294"/>
      <c r="E29074" s="294"/>
      <c r="F29074" s="294"/>
    </row>
    <row r="29075">
      <c r="A29075" s="294" t="s">
        <v>39599</v>
      </c>
      <c r="B29075" s="294"/>
      <c r="C29075" s="294"/>
      <c r="D29075" s="294"/>
      <c r="E29075" s="294"/>
      <c r="F29075" s="294"/>
    </row>
    <row r="29076">
      <c r="A29076" s="294" t="s">
        <v>39600</v>
      </c>
      <c r="B29076" s="294"/>
      <c r="C29076" s="294"/>
      <c r="D29076" s="294"/>
      <c r="E29076" s="294"/>
      <c r="F29076" s="294"/>
    </row>
    <row r="29077">
      <c r="A29077" s="294" t="s">
        <v>39601</v>
      </c>
      <c r="B29077" s="294"/>
      <c r="C29077" s="294"/>
      <c r="D29077" s="294"/>
      <c r="E29077" s="294"/>
      <c r="F29077" s="294"/>
    </row>
    <row r="29078">
      <c r="A29078" s="294" t="s">
        <v>39602</v>
      </c>
      <c r="B29078" s="294"/>
      <c r="C29078" s="294"/>
      <c r="D29078" s="294"/>
      <c r="E29078" s="294"/>
      <c r="F29078" s="294"/>
    </row>
    <row r="29079">
      <c r="A29079" s="294"/>
      <c r="B29079" s="294"/>
      <c r="C29079" s="294"/>
      <c r="D29079" s="294"/>
      <c r="E29079" s="294"/>
      <c r="F29079" s="294"/>
    </row>
    <row r="29080">
      <c r="A29080" s="294" t="s">
        <v>28124</v>
      </c>
      <c r="B29080" s="294"/>
      <c r="C29080" s="294"/>
      <c r="D29080" s="294"/>
      <c r="E29080" s="294"/>
      <c r="F29080" s="294"/>
    </row>
    <row r="29081">
      <c r="A29081" s="294" t="s">
        <v>20182</v>
      </c>
      <c r="B29081" s="294"/>
      <c r="C29081" s="294"/>
      <c r="D29081" s="294"/>
      <c r="E29081" s="294"/>
      <c r="F29081" s="294"/>
    </row>
    <row r="29082">
      <c r="A29082" s="294" t="s">
        <v>21672</v>
      </c>
      <c r="B29082" s="294"/>
      <c r="C29082" s="294"/>
      <c r="D29082" s="294"/>
      <c r="E29082" s="294"/>
      <c r="F29082" s="294"/>
    </row>
    <row r="29083">
      <c r="A29083" s="294" t="s">
        <v>39549</v>
      </c>
      <c r="B29083" s="294"/>
      <c r="C29083" s="294"/>
      <c r="D29083" s="294"/>
      <c r="E29083" s="294"/>
      <c r="F29083" s="294"/>
    </row>
    <row r="29084">
      <c r="A29084" s="294"/>
      <c r="B29084" s="294"/>
      <c r="C29084" s="294"/>
      <c r="D29084" s="294"/>
      <c r="E29084" s="294"/>
      <c r="F29084" s="294"/>
    </row>
    <row r="29085">
      <c r="A29085" s="294" t="s">
        <v>23007</v>
      </c>
      <c r="B29085" s="294"/>
      <c r="C29085" s="294"/>
      <c r="D29085" s="294"/>
      <c r="E29085" s="294"/>
      <c r="F29085" s="294"/>
    </row>
    <row r="29086">
      <c r="A29086" s="294"/>
      <c r="B29086" s="294"/>
      <c r="C29086" s="294"/>
      <c r="D29086" s="294"/>
      <c r="E29086" s="294"/>
      <c r="F29086" s="294"/>
    </row>
    <row r="29087">
      <c r="A29087" s="294" t="s">
        <v>39603</v>
      </c>
      <c r="B29087" s="294"/>
      <c r="C29087" s="294"/>
      <c r="D29087" s="294"/>
      <c r="E29087" s="294"/>
      <c r="F29087" s="294"/>
    </row>
    <row r="29088">
      <c r="A29088" s="294" t="s">
        <v>39604</v>
      </c>
      <c r="B29088" s="294"/>
      <c r="C29088" s="294"/>
      <c r="D29088" s="294"/>
      <c r="E29088" s="294"/>
      <c r="F29088" s="294"/>
    </row>
    <row r="29089">
      <c r="A29089" s="294" t="s">
        <v>39605</v>
      </c>
      <c r="B29089" s="294"/>
      <c r="C29089" s="294"/>
      <c r="D29089" s="294"/>
      <c r="E29089" s="294"/>
      <c r="F29089" s="294"/>
    </row>
    <row r="29090">
      <c r="A29090" s="294" t="s">
        <v>39606</v>
      </c>
      <c r="B29090" s="294"/>
      <c r="C29090" s="294"/>
      <c r="D29090" s="294"/>
      <c r="E29090" s="294"/>
      <c r="F29090" s="294"/>
    </row>
    <row r="29091">
      <c r="A29091" s="294" t="s">
        <v>39607</v>
      </c>
      <c r="B29091" s="294"/>
      <c r="C29091" s="294"/>
      <c r="D29091" s="294"/>
      <c r="E29091" s="294"/>
      <c r="F29091" s="294"/>
    </row>
    <row r="29092">
      <c r="A29092" s="294" t="s">
        <v>39608</v>
      </c>
      <c r="B29092" s="294"/>
      <c r="C29092" s="294"/>
      <c r="D29092" s="294"/>
      <c r="E29092" s="294"/>
      <c r="F29092" s="294"/>
    </row>
    <row r="29093">
      <c r="A29093" s="294" t="s">
        <v>39609</v>
      </c>
      <c r="B29093" s="294"/>
      <c r="C29093" s="294"/>
      <c r="D29093" s="294"/>
      <c r="E29093" s="294"/>
      <c r="F29093" s="294"/>
    </row>
    <row r="29094">
      <c r="A29094" s="294" t="s">
        <v>39610</v>
      </c>
      <c r="B29094" s="294"/>
      <c r="C29094" s="294"/>
      <c r="D29094" s="294"/>
      <c r="E29094" s="294"/>
      <c r="F29094" s="294"/>
    </row>
    <row r="29095">
      <c r="A29095" s="294"/>
      <c r="B29095" s="294"/>
      <c r="C29095" s="294"/>
      <c r="D29095" s="294"/>
      <c r="E29095" s="294"/>
      <c r="F29095" s="294"/>
    </row>
    <row r="29096">
      <c r="A29096" s="294" t="s">
        <v>21326</v>
      </c>
      <c r="B29096" s="294"/>
      <c r="C29096" s="294"/>
      <c r="D29096" s="294"/>
      <c r="E29096" s="294"/>
      <c r="F29096" s="294"/>
    </row>
    <row r="29097">
      <c r="A29097" s="294"/>
      <c r="B29097" s="294"/>
      <c r="C29097" s="294"/>
      <c r="D29097" s="294"/>
      <c r="E29097" s="294"/>
      <c r="F29097" s="294"/>
    </row>
    <row r="29098">
      <c r="A29098" s="294" t="s">
        <v>35673</v>
      </c>
      <c r="B29098" s="294"/>
      <c r="C29098" s="294"/>
      <c r="D29098" s="294"/>
      <c r="E29098" s="294"/>
      <c r="F29098" s="294"/>
    </row>
    <row r="29099">
      <c r="A29099" s="294" t="s">
        <v>39611</v>
      </c>
      <c r="B29099" s="294"/>
      <c r="C29099" s="294"/>
      <c r="D29099" s="294"/>
      <c r="E29099" s="294"/>
      <c r="F29099" s="294"/>
    </row>
    <row r="29100">
      <c r="A29100" s="294" t="s">
        <v>39612</v>
      </c>
      <c r="B29100" s="294"/>
      <c r="C29100" s="294"/>
      <c r="D29100" s="294"/>
      <c r="E29100" s="294"/>
      <c r="F29100" s="294"/>
    </row>
    <row r="29101">
      <c r="A29101" s="294" t="s">
        <v>39613</v>
      </c>
      <c r="B29101" s="294"/>
      <c r="C29101" s="294"/>
      <c r="D29101" s="294"/>
      <c r="E29101" s="294"/>
      <c r="F29101" s="294"/>
    </row>
    <row r="29102">
      <c r="A29102" s="294" t="s">
        <v>39614</v>
      </c>
      <c r="B29102" s="294"/>
      <c r="C29102" s="294"/>
      <c r="D29102" s="294"/>
      <c r="E29102" s="294"/>
      <c r="F29102" s="294"/>
    </row>
    <row r="29103">
      <c r="A29103" s="294" t="s">
        <v>39615</v>
      </c>
      <c r="B29103" s="294"/>
      <c r="C29103" s="294"/>
      <c r="D29103" s="294"/>
      <c r="E29103" s="294"/>
      <c r="F29103" s="294"/>
    </row>
    <row r="29104">
      <c r="A29104" s="294"/>
      <c r="B29104" s="294"/>
      <c r="C29104" s="294"/>
      <c r="D29104" s="294"/>
      <c r="E29104" s="294"/>
      <c r="F29104" s="294"/>
    </row>
    <row r="29105">
      <c r="A29105" s="294" t="s">
        <v>22025</v>
      </c>
      <c r="B29105" s="294"/>
      <c r="C29105" s="294"/>
      <c r="D29105" s="294"/>
      <c r="E29105" s="294"/>
      <c r="F29105" s="294"/>
    </row>
    <row r="29106">
      <c r="A29106" s="294"/>
      <c r="B29106" s="294"/>
      <c r="C29106" s="294"/>
      <c r="D29106" s="294"/>
      <c r="E29106" s="294"/>
      <c r="F29106" s="294"/>
    </row>
    <row r="29107">
      <c r="A29107" s="294" t="s">
        <v>39616</v>
      </c>
      <c r="B29107" s="294"/>
      <c r="C29107" s="294"/>
      <c r="D29107" s="294"/>
      <c r="E29107" s="294"/>
      <c r="F29107" s="294"/>
    </row>
    <row r="29108">
      <c r="A29108" s="294" t="s">
        <v>39617</v>
      </c>
      <c r="B29108" s="294"/>
      <c r="C29108" s="294"/>
      <c r="D29108" s="294"/>
      <c r="E29108" s="294"/>
      <c r="F29108" s="294"/>
    </row>
    <row r="29109">
      <c r="A29109" s="294" t="s">
        <v>39618</v>
      </c>
      <c r="B29109" s="294"/>
      <c r="C29109" s="294"/>
      <c r="D29109" s="294"/>
      <c r="E29109" s="294"/>
      <c r="F29109" s="294"/>
    </row>
    <row r="29110">
      <c r="A29110" s="294" t="s">
        <v>39619</v>
      </c>
      <c r="B29110" s="294"/>
      <c r="C29110" s="294"/>
      <c r="D29110" s="294"/>
      <c r="E29110" s="294"/>
      <c r="F29110" s="294"/>
    </row>
    <row r="29111">
      <c r="A29111" s="294" t="s">
        <v>39620</v>
      </c>
      <c r="B29111" s="294"/>
      <c r="C29111" s="294"/>
      <c r="D29111" s="294"/>
      <c r="E29111" s="294"/>
      <c r="F29111" s="294"/>
    </row>
    <row r="29112">
      <c r="A29112" s="294" t="s">
        <v>39621</v>
      </c>
      <c r="B29112" s="294"/>
      <c r="C29112" s="294"/>
      <c r="D29112" s="294"/>
      <c r="E29112" s="294"/>
      <c r="F29112" s="294"/>
    </row>
    <row r="29113">
      <c r="A29113" s="294" t="s">
        <v>39622</v>
      </c>
      <c r="B29113" s="294"/>
      <c r="C29113" s="294"/>
      <c r="D29113" s="294"/>
      <c r="E29113" s="294"/>
      <c r="F29113" s="294"/>
    </row>
    <row r="29114">
      <c r="A29114" s="294" t="s">
        <v>39623</v>
      </c>
      <c r="B29114" s="294"/>
      <c r="C29114" s="294"/>
      <c r="D29114" s="294"/>
      <c r="E29114" s="294"/>
      <c r="F29114" s="294"/>
    </row>
    <row r="29115">
      <c r="A29115" s="294" t="s">
        <v>25239</v>
      </c>
      <c r="B29115" s="294"/>
      <c r="C29115" s="294"/>
      <c r="D29115" s="294"/>
      <c r="E29115" s="294"/>
      <c r="F29115" s="294"/>
    </row>
    <row r="29116">
      <c r="A29116" s="294" t="s">
        <v>39624</v>
      </c>
      <c r="B29116" s="294"/>
      <c r="C29116" s="294"/>
      <c r="D29116" s="294"/>
      <c r="E29116" s="294"/>
      <c r="F29116" s="294"/>
    </row>
    <row r="29117">
      <c r="A29117" s="294" t="s">
        <v>39625</v>
      </c>
      <c r="B29117" s="294"/>
      <c r="C29117" s="294"/>
      <c r="D29117" s="294"/>
      <c r="E29117" s="294"/>
      <c r="F29117" s="294"/>
    </row>
    <row r="29118">
      <c r="A29118" s="294"/>
      <c r="B29118" s="294"/>
      <c r="C29118" s="294"/>
      <c r="D29118" s="294"/>
      <c r="E29118" s="294"/>
      <c r="F29118" s="294"/>
    </row>
    <row r="29119">
      <c r="A29119" s="294" t="s">
        <v>23321</v>
      </c>
      <c r="B29119" s="294"/>
      <c r="C29119" s="294"/>
      <c r="D29119" s="294"/>
      <c r="E29119" s="294"/>
      <c r="F29119" s="294"/>
    </row>
    <row r="29120">
      <c r="A29120" s="294" t="s">
        <v>33506</v>
      </c>
      <c r="B29120" s="294"/>
      <c r="C29120" s="294"/>
      <c r="D29120" s="294"/>
      <c r="E29120" s="294"/>
      <c r="F29120" s="294"/>
    </row>
    <row r="29121">
      <c r="A29121" s="294"/>
      <c r="B29121" s="294"/>
      <c r="C29121" s="294"/>
      <c r="D29121" s="294"/>
      <c r="E29121" s="294"/>
      <c r="F29121" s="294"/>
    </row>
    <row r="29122">
      <c r="A29122" s="294" t="s">
        <v>39626</v>
      </c>
      <c r="B29122" s="294"/>
      <c r="C29122" s="294"/>
      <c r="D29122" s="294"/>
      <c r="E29122" s="294"/>
      <c r="F29122" s="294"/>
    </row>
    <row r="29123">
      <c r="A29123" s="294" t="s">
        <v>39627</v>
      </c>
      <c r="B29123" s="294"/>
      <c r="C29123" s="294"/>
      <c r="D29123" s="294"/>
      <c r="E29123" s="294"/>
      <c r="F29123" s="294"/>
    </row>
    <row r="29124">
      <c r="A29124" s="294" t="s">
        <v>39628</v>
      </c>
      <c r="B29124" s="294"/>
      <c r="C29124" s="294"/>
      <c r="D29124" s="294"/>
      <c r="E29124" s="294"/>
      <c r="F29124" s="294"/>
    </row>
    <row r="29125">
      <c r="A29125" s="294" t="s">
        <v>39629</v>
      </c>
      <c r="B29125" s="294"/>
      <c r="C29125" s="294"/>
      <c r="D29125" s="294"/>
      <c r="E29125" s="294"/>
      <c r="F29125" s="294"/>
    </row>
    <row r="29126">
      <c r="A29126" s="294" t="s">
        <v>39630</v>
      </c>
      <c r="B29126" s="294"/>
      <c r="C29126" s="294"/>
      <c r="D29126" s="294"/>
      <c r="E29126" s="294"/>
      <c r="F29126" s="294"/>
    </row>
    <row r="29127">
      <c r="A29127" s="294" t="s">
        <v>39631</v>
      </c>
      <c r="B29127" s="294"/>
      <c r="C29127" s="294"/>
      <c r="D29127" s="294"/>
      <c r="E29127" s="294"/>
      <c r="F29127" s="294"/>
    </row>
    <row r="29128">
      <c r="A29128" s="294"/>
      <c r="B29128" s="294"/>
      <c r="C29128" s="294"/>
      <c r="D29128" s="294"/>
      <c r="E29128" s="294"/>
      <c r="F29128" s="294"/>
    </row>
    <row r="29129">
      <c r="A29129" s="294" t="s">
        <v>22397</v>
      </c>
      <c r="B29129" s="294"/>
      <c r="C29129" s="294"/>
      <c r="D29129" s="294"/>
      <c r="E29129" s="294"/>
      <c r="F29129" s="294"/>
    </row>
    <row r="29130">
      <c r="A29130" s="294"/>
      <c r="B29130" s="294"/>
      <c r="C29130" s="294"/>
      <c r="D29130" s="294"/>
      <c r="E29130" s="294"/>
      <c r="F29130" s="294"/>
    </row>
    <row r="29131">
      <c r="A29131" s="294" t="s">
        <v>39632</v>
      </c>
      <c r="B29131" s="294"/>
      <c r="C29131" s="294"/>
      <c r="D29131" s="294"/>
      <c r="E29131" s="294"/>
      <c r="F29131" s="294"/>
    </row>
    <row r="29132">
      <c r="A29132" s="294" t="s">
        <v>30581</v>
      </c>
      <c r="B29132" s="294"/>
      <c r="C29132" s="294"/>
      <c r="D29132" s="294"/>
      <c r="E29132" s="294"/>
      <c r="F29132" s="294"/>
    </row>
    <row r="29133">
      <c r="A29133" s="294" t="s">
        <v>39633</v>
      </c>
      <c r="B29133" s="294"/>
      <c r="C29133" s="294"/>
      <c r="D29133" s="294"/>
      <c r="E29133" s="294"/>
      <c r="F29133" s="294"/>
    </row>
    <row r="29134">
      <c r="A29134" s="294" t="s">
        <v>39634</v>
      </c>
      <c r="B29134" s="294"/>
      <c r="C29134" s="294"/>
      <c r="D29134" s="294"/>
      <c r="E29134" s="294"/>
      <c r="F29134" s="294"/>
    </row>
    <row r="29135">
      <c r="A29135" s="294" t="s">
        <v>39635</v>
      </c>
      <c r="B29135" s="294"/>
      <c r="C29135" s="294"/>
      <c r="D29135" s="294"/>
      <c r="E29135" s="294"/>
      <c r="F29135" s="294"/>
    </row>
    <row r="29136">
      <c r="A29136" s="294" t="s">
        <v>39636</v>
      </c>
      <c r="B29136" s="294"/>
      <c r="C29136" s="294"/>
      <c r="D29136" s="294"/>
      <c r="E29136" s="294"/>
      <c r="F29136" s="294"/>
    </row>
    <row r="29137">
      <c r="A29137" s="294"/>
      <c r="B29137" s="294"/>
      <c r="C29137" s="294"/>
      <c r="D29137" s="294"/>
      <c r="E29137" s="294"/>
      <c r="F29137" s="294"/>
    </row>
    <row r="29138">
      <c r="A29138" s="294" t="s">
        <v>22496</v>
      </c>
      <c r="B29138" s="294"/>
      <c r="C29138" s="294"/>
      <c r="D29138" s="294"/>
      <c r="E29138" s="294"/>
      <c r="F29138" s="294"/>
    </row>
    <row r="29139">
      <c r="A29139" s="294"/>
      <c r="B29139" s="294"/>
      <c r="C29139" s="294"/>
      <c r="D29139" s="294"/>
      <c r="E29139" s="294"/>
      <c r="F29139" s="294"/>
    </row>
    <row r="29140">
      <c r="A29140" s="294" t="s">
        <v>39637</v>
      </c>
      <c r="B29140" s="294"/>
      <c r="C29140" s="294"/>
      <c r="D29140" s="294"/>
      <c r="E29140" s="294"/>
      <c r="F29140" s="294"/>
    </row>
    <row r="29141">
      <c r="A29141" s="294" t="s">
        <v>39638</v>
      </c>
      <c r="B29141" s="294"/>
      <c r="C29141" s="294"/>
      <c r="D29141" s="294"/>
      <c r="E29141" s="294"/>
      <c r="F29141" s="294"/>
    </row>
    <row r="29142">
      <c r="A29142" s="294" t="s">
        <v>39639</v>
      </c>
      <c r="B29142" s="294"/>
      <c r="C29142" s="294"/>
      <c r="D29142" s="294"/>
      <c r="E29142" s="294"/>
      <c r="F29142" s="294"/>
    </row>
    <row r="29143">
      <c r="A29143" s="294" t="s">
        <v>39640</v>
      </c>
      <c r="B29143" s="294"/>
      <c r="C29143" s="294"/>
      <c r="D29143" s="294"/>
      <c r="E29143" s="294"/>
      <c r="F29143" s="294"/>
    </row>
    <row r="29144">
      <c r="A29144" s="294" t="s">
        <v>39641</v>
      </c>
      <c r="B29144" s="294"/>
      <c r="C29144" s="294"/>
      <c r="D29144" s="294"/>
      <c r="E29144" s="294"/>
      <c r="F29144" s="294"/>
    </row>
    <row r="29145">
      <c r="A29145" s="294" t="s">
        <v>39642</v>
      </c>
      <c r="B29145" s="294"/>
      <c r="C29145" s="294"/>
      <c r="D29145" s="294"/>
      <c r="E29145" s="294"/>
      <c r="F29145" s="294"/>
    </row>
    <row r="29146">
      <c r="A29146" s="294" t="s">
        <v>39643</v>
      </c>
      <c r="B29146" s="294"/>
      <c r="C29146" s="294"/>
      <c r="D29146" s="294"/>
      <c r="E29146" s="294"/>
      <c r="F29146" s="294"/>
    </row>
    <row r="29147">
      <c r="A29147" s="294" t="s">
        <v>39644</v>
      </c>
      <c r="B29147" s="294"/>
      <c r="C29147" s="294"/>
      <c r="D29147" s="294"/>
      <c r="E29147" s="294"/>
      <c r="F29147" s="294"/>
    </row>
    <row r="29148">
      <c r="A29148" s="294" t="s">
        <v>39645</v>
      </c>
      <c r="B29148" s="294"/>
      <c r="C29148" s="294"/>
      <c r="D29148" s="294"/>
      <c r="E29148" s="294"/>
      <c r="F29148" s="294"/>
    </row>
    <row r="29149">
      <c r="A29149" s="294" t="s">
        <v>39646</v>
      </c>
      <c r="B29149" s="294"/>
      <c r="C29149" s="294"/>
      <c r="D29149" s="294"/>
      <c r="E29149" s="294"/>
      <c r="F29149" s="294"/>
    </row>
    <row r="29150">
      <c r="A29150" s="294" t="s">
        <v>22687</v>
      </c>
      <c r="B29150" s="294"/>
      <c r="C29150" s="294"/>
      <c r="D29150" s="294"/>
      <c r="E29150" s="294"/>
      <c r="F29150" s="294"/>
    </row>
    <row r="29151">
      <c r="A29151" s="294" t="s">
        <v>39647</v>
      </c>
      <c r="B29151" s="294"/>
      <c r="C29151" s="294"/>
      <c r="D29151" s="294"/>
      <c r="E29151" s="294"/>
      <c r="F29151" s="294"/>
    </row>
    <row r="29152">
      <c r="A29152" s="294" t="s">
        <v>39648</v>
      </c>
      <c r="B29152" s="294"/>
      <c r="C29152" s="294"/>
      <c r="D29152" s="294"/>
      <c r="E29152" s="294"/>
      <c r="F29152" s="294"/>
    </row>
    <row r="29153">
      <c r="A29153" s="294" t="s">
        <v>39649</v>
      </c>
      <c r="B29153" s="294"/>
      <c r="C29153" s="294"/>
      <c r="D29153" s="294"/>
      <c r="E29153" s="294"/>
      <c r="F29153" s="294"/>
    </row>
    <row r="29154">
      <c r="A29154" s="294" t="s">
        <v>39650</v>
      </c>
      <c r="B29154" s="294"/>
      <c r="C29154" s="294"/>
      <c r="D29154" s="294"/>
      <c r="E29154" s="294"/>
      <c r="F29154" s="294"/>
    </row>
    <row r="29155">
      <c r="A29155" s="294" t="s">
        <v>39651</v>
      </c>
      <c r="B29155" s="294"/>
      <c r="C29155" s="294"/>
      <c r="D29155" s="294"/>
      <c r="E29155" s="294"/>
      <c r="F29155" s="294"/>
    </row>
    <row r="29156">
      <c r="A29156" s="294" t="s">
        <v>39652</v>
      </c>
      <c r="B29156" s="294"/>
      <c r="C29156" s="294"/>
      <c r="D29156" s="294"/>
      <c r="E29156" s="294"/>
      <c r="F29156" s="294"/>
    </row>
    <row r="29157">
      <c r="A29157" s="294" t="s">
        <v>39653</v>
      </c>
      <c r="B29157" s="294"/>
      <c r="C29157" s="294"/>
      <c r="D29157" s="294"/>
      <c r="E29157" s="294"/>
      <c r="F29157" s="294"/>
    </row>
    <row r="29158">
      <c r="A29158" s="294" t="s">
        <v>39654</v>
      </c>
      <c r="B29158" s="294"/>
      <c r="C29158" s="294"/>
      <c r="D29158" s="294"/>
      <c r="E29158" s="294"/>
      <c r="F29158" s="294"/>
    </row>
    <row r="29159">
      <c r="A29159" s="294" t="s">
        <v>39655</v>
      </c>
      <c r="B29159" s="294"/>
      <c r="C29159" s="294"/>
      <c r="D29159" s="294"/>
      <c r="E29159" s="294"/>
      <c r="F29159" s="294"/>
    </row>
    <row r="29160">
      <c r="A29160" s="294" t="s">
        <v>35690</v>
      </c>
      <c r="B29160" s="294"/>
      <c r="C29160" s="294"/>
      <c r="D29160" s="294"/>
      <c r="E29160" s="294"/>
      <c r="F29160" s="294"/>
    </row>
    <row r="29161">
      <c r="A29161" s="294" t="s">
        <v>39656</v>
      </c>
      <c r="B29161" s="294"/>
      <c r="C29161" s="294"/>
      <c r="D29161" s="294"/>
      <c r="E29161" s="294"/>
      <c r="F29161" s="294"/>
    </row>
    <row r="29162">
      <c r="A29162" s="294" t="s">
        <v>39657</v>
      </c>
      <c r="B29162" s="294"/>
      <c r="C29162" s="294"/>
      <c r="D29162" s="294"/>
      <c r="E29162" s="294"/>
      <c r="F29162" s="294"/>
    </row>
    <row r="29163">
      <c r="A29163" s="294" t="s">
        <v>39658</v>
      </c>
      <c r="B29163" s="294"/>
      <c r="C29163" s="294"/>
      <c r="D29163" s="294"/>
      <c r="E29163" s="294"/>
      <c r="F29163" s="294"/>
    </row>
    <row r="29164">
      <c r="A29164" s="294" t="s">
        <v>39659</v>
      </c>
      <c r="B29164" s="294"/>
      <c r="C29164" s="294"/>
      <c r="D29164" s="294"/>
      <c r="E29164" s="294"/>
      <c r="F29164" s="294"/>
    </row>
    <row r="29165">
      <c r="A29165" s="294" t="s">
        <v>39660</v>
      </c>
      <c r="B29165" s="294"/>
      <c r="C29165" s="294"/>
      <c r="D29165" s="294"/>
      <c r="E29165" s="294"/>
      <c r="F29165" s="294"/>
    </row>
    <row r="29166">
      <c r="A29166" s="294" t="s">
        <v>39661</v>
      </c>
      <c r="B29166" s="294"/>
      <c r="C29166" s="294"/>
      <c r="D29166" s="294"/>
      <c r="E29166" s="294"/>
      <c r="F29166" s="294"/>
    </row>
    <row r="29167">
      <c r="A29167" s="294" t="s">
        <v>39662</v>
      </c>
      <c r="B29167" s="294"/>
      <c r="C29167" s="294"/>
      <c r="D29167" s="294"/>
      <c r="E29167" s="294"/>
      <c r="F29167" s="294"/>
    </row>
    <row r="29168">
      <c r="A29168" s="294"/>
      <c r="B29168" s="294"/>
      <c r="C29168" s="294"/>
      <c r="D29168" s="294"/>
      <c r="E29168" s="294"/>
      <c r="F29168" s="294"/>
    </row>
    <row r="29169">
      <c r="A29169" s="294" t="s">
        <v>28124</v>
      </c>
      <c r="B29169" s="294"/>
      <c r="C29169" s="294"/>
      <c r="D29169" s="294"/>
      <c r="E29169" s="294"/>
      <c r="F29169" s="294"/>
    </row>
    <row r="29170">
      <c r="A29170" s="294" t="s">
        <v>39663</v>
      </c>
      <c r="B29170" s="294"/>
      <c r="C29170" s="294"/>
      <c r="D29170" s="294"/>
      <c r="E29170" s="294"/>
      <c r="F29170" s="294"/>
    </row>
    <row r="29171">
      <c r="A29171" s="294" t="s">
        <v>21618</v>
      </c>
      <c r="B29171" s="294"/>
      <c r="C29171" s="294"/>
      <c r="D29171" s="294"/>
      <c r="E29171" s="294"/>
      <c r="F29171" s="294"/>
    </row>
    <row r="29172">
      <c r="A29172" s="294" t="s">
        <v>39664</v>
      </c>
      <c r="B29172" s="294"/>
      <c r="C29172" s="294"/>
      <c r="D29172" s="294"/>
      <c r="E29172" s="294"/>
      <c r="F29172" s="294"/>
    </row>
    <row r="29173">
      <c r="A29173" s="294"/>
      <c r="B29173" s="294"/>
      <c r="C29173" s="294"/>
      <c r="D29173" s="294"/>
      <c r="E29173" s="294"/>
      <c r="F29173" s="294"/>
    </row>
    <row r="29174">
      <c r="A29174" s="294" t="s">
        <v>22512</v>
      </c>
      <c r="B29174" s="294"/>
      <c r="C29174" s="294"/>
      <c r="D29174" s="294"/>
      <c r="E29174" s="294"/>
      <c r="F29174" s="294"/>
    </row>
    <row r="29175">
      <c r="A29175" s="294" t="s">
        <v>39665</v>
      </c>
      <c r="B29175" s="294"/>
      <c r="C29175" s="294"/>
      <c r="D29175" s="294"/>
      <c r="E29175" s="294"/>
      <c r="F29175" s="294"/>
    </row>
    <row r="29176">
      <c r="A29176" s="294"/>
      <c r="B29176" s="294"/>
      <c r="C29176" s="294"/>
      <c r="D29176" s="294"/>
      <c r="E29176" s="294"/>
      <c r="F29176" s="294"/>
    </row>
    <row r="29177">
      <c r="A29177" s="294" t="s">
        <v>39666</v>
      </c>
      <c r="B29177" s="294"/>
      <c r="C29177" s="294"/>
      <c r="D29177" s="294"/>
      <c r="E29177" s="294"/>
      <c r="F29177" s="294"/>
    </row>
    <row r="29178">
      <c r="A29178" s="294" t="s">
        <v>36328</v>
      </c>
      <c r="B29178" s="294"/>
      <c r="C29178" s="294"/>
      <c r="D29178" s="294"/>
      <c r="E29178" s="294"/>
      <c r="F29178" s="294"/>
    </row>
    <row r="29179">
      <c r="A29179" s="294" t="s">
        <v>39667</v>
      </c>
      <c r="B29179" s="294"/>
      <c r="C29179" s="294"/>
      <c r="D29179" s="294"/>
      <c r="E29179" s="294"/>
      <c r="F29179" s="294"/>
    </row>
    <row r="29180">
      <c r="A29180" s="294" t="s">
        <v>39668</v>
      </c>
      <c r="B29180" s="294"/>
      <c r="C29180" s="294"/>
      <c r="D29180" s="294"/>
      <c r="E29180" s="294"/>
      <c r="F29180" s="294"/>
    </row>
    <row r="29181">
      <c r="A29181" s="294" t="s">
        <v>39669</v>
      </c>
      <c r="B29181" s="294"/>
      <c r="C29181" s="294"/>
      <c r="D29181" s="294"/>
      <c r="E29181" s="294"/>
      <c r="F29181" s="294"/>
    </row>
    <row r="29182">
      <c r="A29182" s="294" t="s">
        <v>39670</v>
      </c>
      <c r="B29182" s="294"/>
      <c r="C29182" s="294"/>
      <c r="D29182" s="294"/>
      <c r="E29182" s="294"/>
      <c r="F29182" s="294"/>
    </row>
    <row r="29183">
      <c r="A29183" s="294" t="s">
        <v>39671</v>
      </c>
      <c r="B29183" s="294"/>
      <c r="C29183" s="294"/>
      <c r="D29183" s="294"/>
      <c r="E29183" s="294"/>
      <c r="F29183" s="294"/>
    </row>
    <row r="29184">
      <c r="A29184" s="294" t="s">
        <v>39672</v>
      </c>
      <c r="B29184" s="294"/>
      <c r="C29184" s="294"/>
      <c r="D29184" s="294"/>
      <c r="E29184" s="294"/>
      <c r="F29184" s="294"/>
    </row>
    <row r="29185">
      <c r="A29185" s="294" t="s">
        <v>39673</v>
      </c>
      <c r="B29185" s="294"/>
      <c r="C29185" s="294"/>
      <c r="D29185" s="294"/>
      <c r="E29185" s="294"/>
      <c r="F29185" s="294"/>
    </row>
    <row r="29186">
      <c r="A29186" s="294"/>
      <c r="B29186" s="294"/>
      <c r="C29186" s="294"/>
      <c r="D29186" s="294"/>
      <c r="E29186" s="294"/>
      <c r="F29186" s="294"/>
    </row>
    <row r="29187">
      <c r="A29187" s="294" t="s">
        <v>23148</v>
      </c>
      <c r="B29187" s="294"/>
      <c r="C29187" s="294"/>
      <c r="D29187" s="294"/>
      <c r="E29187" s="294"/>
      <c r="F29187" s="294"/>
    </row>
    <row r="29188">
      <c r="A29188" s="294" t="s">
        <v>39674</v>
      </c>
      <c r="B29188" s="294"/>
      <c r="C29188" s="294"/>
      <c r="D29188" s="294"/>
      <c r="E29188" s="294"/>
      <c r="F29188" s="294"/>
    </row>
    <row r="29189">
      <c r="A29189" s="294"/>
      <c r="B29189" s="294"/>
      <c r="C29189" s="294"/>
      <c r="D29189" s="294"/>
      <c r="E29189" s="294"/>
      <c r="F29189" s="294"/>
    </row>
    <row r="29190">
      <c r="A29190" s="294" t="s">
        <v>39675</v>
      </c>
      <c r="B29190" s="294"/>
      <c r="C29190" s="294"/>
      <c r="D29190" s="294"/>
      <c r="E29190" s="294"/>
      <c r="F29190" s="294"/>
    </row>
    <row r="29191">
      <c r="A29191" s="294" t="s">
        <v>37682</v>
      </c>
      <c r="B29191" s="294"/>
      <c r="C29191" s="294"/>
      <c r="D29191" s="294"/>
      <c r="E29191" s="294"/>
      <c r="F29191" s="294"/>
    </row>
    <row r="29192">
      <c r="A29192" s="294" t="s">
        <v>39676</v>
      </c>
      <c r="B29192" s="294"/>
      <c r="C29192" s="294"/>
      <c r="D29192" s="294"/>
      <c r="E29192" s="294"/>
      <c r="F29192" s="294"/>
    </row>
    <row r="29193">
      <c r="A29193" s="294" t="s">
        <v>39677</v>
      </c>
      <c r="B29193" s="294"/>
      <c r="C29193" s="294"/>
      <c r="D29193" s="294"/>
      <c r="E29193" s="294"/>
      <c r="F29193" s="294"/>
    </row>
    <row r="29194">
      <c r="A29194" s="294" t="s">
        <v>39678</v>
      </c>
      <c r="B29194" s="294"/>
      <c r="C29194" s="294"/>
      <c r="D29194" s="294"/>
      <c r="E29194" s="294"/>
      <c r="F29194" s="294"/>
    </row>
    <row r="29195">
      <c r="A29195" s="294" t="s">
        <v>39679</v>
      </c>
      <c r="B29195" s="294"/>
      <c r="C29195" s="294"/>
      <c r="D29195" s="294"/>
      <c r="E29195" s="294"/>
      <c r="F29195" s="294"/>
    </row>
    <row r="29196">
      <c r="A29196" s="294"/>
      <c r="B29196" s="294"/>
      <c r="C29196" s="294"/>
      <c r="D29196" s="294"/>
      <c r="E29196" s="294"/>
      <c r="F29196" s="294"/>
    </row>
    <row r="29197">
      <c r="A29197" s="294"/>
      <c r="B29197" s="294"/>
      <c r="C29197" s="294"/>
      <c r="D29197" s="294"/>
      <c r="E29197" s="294"/>
      <c r="F29197" s="294"/>
    </row>
    <row r="29198">
      <c r="A29198" s="294" t="s">
        <v>39680</v>
      </c>
      <c r="B29198" s="294"/>
      <c r="C29198" s="294"/>
      <c r="D29198" s="294"/>
      <c r="E29198" s="294"/>
      <c r="F29198" s="294"/>
    </row>
    <row r="29199">
      <c r="A29199" s="294"/>
      <c r="B29199" s="294"/>
      <c r="C29199" s="294"/>
      <c r="D29199" s="294"/>
      <c r="E29199" s="294"/>
      <c r="F29199" s="294"/>
    </row>
    <row r="29200">
      <c r="A29200" s="294" t="s">
        <v>39681</v>
      </c>
      <c r="B29200" s="294"/>
      <c r="C29200" s="294"/>
      <c r="D29200" s="294"/>
      <c r="E29200" s="294"/>
      <c r="F29200" s="294"/>
    </row>
    <row r="29201">
      <c r="A29201" s="294" t="s">
        <v>39682</v>
      </c>
      <c r="B29201" s="294"/>
      <c r="C29201" s="294"/>
      <c r="D29201" s="294"/>
      <c r="E29201" s="294"/>
      <c r="F29201" s="294"/>
    </row>
    <row r="29202">
      <c r="A29202" s="294" t="s">
        <v>39683</v>
      </c>
      <c r="B29202" s="294"/>
      <c r="C29202" s="294"/>
      <c r="D29202" s="294"/>
      <c r="E29202" s="294"/>
      <c r="F29202" s="294"/>
    </row>
    <row r="29203">
      <c r="A29203" s="294" t="s">
        <v>39684</v>
      </c>
      <c r="B29203" s="294"/>
      <c r="C29203" s="294"/>
      <c r="D29203" s="294"/>
      <c r="E29203" s="294"/>
      <c r="F29203" s="294"/>
    </row>
    <row r="29204">
      <c r="A29204" s="294" t="s">
        <v>37679</v>
      </c>
      <c r="B29204" s="294"/>
      <c r="C29204" s="294"/>
      <c r="D29204" s="294"/>
      <c r="E29204" s="294"/>
      <c r="F29204" s="294"/>
    </row>
    <row r="29205">
      <c r="A29205" s="294" t="s">
        <v>39685</v>
      </c>
      <c r="B29205" s="294"/>
      <c r="C29205" s="294"/>
      <c r="D29205" s="294"/>
      <c r="E29205" s="294"/>
      <c r="F29205" s="294"/>
    </row>
    <row r="29206">
      <c r="A29206" s="294" t="s">
        <v>39686</v>
      </c>
      <c r="B29206" s="294"/>
      <c r="C29206" s="294"/>
      <c r="D29206" s="294"/>
      <c r="E29206" s="294"/>
      <c r="F29206" s="294"/>
    </row>
    <row r="29207">
      <c r="A29207" s="294" t="s">
        <v>39687</v>
      </c>
      <c r="B29207" s="294"/>
      <c r="C29207" s="294"/>
      <c r="D29207" s="294"/>
      <c r="E29207" s="294"/>
      <c r="F29207" s="294"/>
    </row>
    <row r="29208">
      <c r="A29208" s="294" t="s">
        <v>39688</v>
      </c>
      <c r="B29208" s="294"/>
      <c r="C29208" s="294"/>
      <c r="D29208" s="294"/>
      <c r="E29208" s="294"/>
      <c r="F29208" s="294"/>
    </row>
    <row r="29209">
      <c r="A29209" s="294" t="s">
        <v>39689</v>
      </c>
      <c r="B29209" s="294"/>
      <c r="C29209" s="294"/>
      <c r="D29209" s="294"/>
      <c r="E29209" s="294"/>
      <c r="F29209" s="294"/>
    </row>
    <row r="29210">
      <c r="A29210" s="294" t="s">
        <v>39690</v>
      </c>
      <c r="B29210" s="294"/>
      <c r="C29210" s="294"/>
      <c r="D29210" s="294"/>
      <c r="E29210" s="294"/>
      <c r="F29210" s="294"/>
    </row>
    <row r="29211">
      <c r="A29211" s="294"/>
      <c r="B29211" s="294"/>
      <c r="C29211" s="294"/>
      <c r="D29211" s="294"/>
      <c r="E29211" s="294"/>
      <c r="F29211" s="294"/>
    </row>
    <row r="29212">
      <c r="A29212" s="294" t="s">
        <v>21401</v>
      </c>
      <c r="B29212" s="294"/>
      <c r="C29212" s="294"/>
      <c r="D29212" s="294"/>
      <c r="E29212" s="294"/>
      <c r="F29212" s="294"/>
    </row>
    <row r="29213">
      <c r="A29213" s="294"/>
      <c r="B29213" s="294"/>
      <c r="C29213" s="294"/>
      <c r="D29213" s="294"/>
      <c r="E29213" s="294"/>
      <c r="F29213" s="294"/>
    </row>
    <row r="29214">
      <c r="A29214" s="294" t="s">
        <v>39691</v>
      </c>
      <c r="B29214" s="294"/>
      <c r="C29214" s="294"/>
      <c r="D29214" s="294"/>
      <c r="E29214" s="294"/>
      <c r="F29214" s="294"/>
    </row>
    <row r="29215">
      <c r="A29215" s="294" t="str">
        <f>ARRAY_CONSTRAIN(ARRAYFORMULA(-Build &amp; nutrition: weight loss / thin Build in chronic cases), 1, 1)</f>
        <v>#ERROR!</v>
      </c>
      <c r="B29215" s="294"/>
      <c r="C29215" s="294"/>
      <c r="D29215" s="294"/>
      <c r="E29215" s="294"/>
      <c r="F29215" s="294"/>
    </row>
    <row r="29216">
      <c r="A29216" s="294" t="s">
        <v>27102</v>
      </c>
      <c r="B29216" s="294"/>
      <c r="C29216" s="294"/>
      <c r="D29216" s="294"/>
      <c r="E29216" s="294"/>
      <c r="F29216" s="294"/>
    </row>
    <row r="29217">
      <c r="A29217" s="294" t="s">
        <v>39692</v>
      </c>
      <c r="B29217" s="294"/>
      <c r="C29217" s="294"/>
      <c r="D29217" s="294"/>
      <c r="E29217" s="294"/>
      <c r="F29217" s="294"/>
    </row>
    <row r="29218">
      <c r="A29218" s="294" t="s">
        <v>39693</v>
      </c>
      <c r="B29218" s="294"/>
      <c r="C29218" s="294"/>
      <c r="D29218" s="294"/>
      <c r="E29218" s="294"/>
      <c r="F29218" s="294"/>
    </row>
    <row r="29219">
      <c r="A29219" s="294" t="str">
        <f>ARRAY_CONSTRAIN(ARRAYFORMULA(-Respiratory rate – normal), 1, 1)</f>
        <v>#ERROR!</v>
      </c>
      <c r="B29219" s="294"/>
      <c r="C29219" s="294"/>
      <c r="D29219" s="294"/>
      <c r="E29219" s="294"/>
      <c r="F29219" s="294"/>
    </row>
    <row r="29220">
      <c r="A29220" s="294" t="s">
        <v>35830</v>
      </c>
      <c r="B29220" s="294"/>
      <c r="C29220" s="294"/>
      <c r="D29220" s="294"/>
      <c r="E29220" s="294"/>
      <c r="F29220" s="294"/>
    </row>
    <row r="29221">
      <c r="A29221" s="294" t="s">
        <v>39694</v>
      </c>
      <c r="B29221" s="294"/>
      <c r="C29221" s="294"/>
      <c r="D29221" s="294"/>
      <c r="E29221" s="294"/>
      <c r="F29221" s="294"/>
    </row>
    <row r="29222">
      <c r="A29222" s="294" t="s">
        <v>39695</v>
      </c>
      <c r="B29222" s="294"/>
      <c r="C29222" s="294"/>
      <c r="D29222" s="294"/>
      <c r="E29222" s="294"/>
      <c r="F29222" s="294"/>
    </row>
    <row r="29223">
      <c r="A29223" s="294" t="s">
        <v>39696</v>
      </c>
      <c r="B29223" s="294"/>
      <c r="C29223" s="294"/>
      <c r="D29223" s="294"/>
      <c r="E29223" s="294"/>
      <c r="F29223" s="294"/>
    </row>
    <row r="29224">
      <c r="A29224" s="294" t="s">
        <v>39697</v>
      </c>
      <c r="B29224" s="294"/>
      <c r="C29224" s="294"/>
      <c r="D29224" s="294"/>
      <c r="E29224" s="294"/>
      <c r="F29224" s="294"/>
    </row>
    <row r="29225">
      <c r="A29225" s="294" t="s">
        <v>39698</v>
      </c>
      <c r="B29225" s="294"/>
      <c r="C29225" s="294"/>
      <c r="D29225" s="294"/>
      <c r="E29225" s="294"/>
      <c r="F29225" s="294"/>
    </row>
    <row r="29226">
      <c r="A29226" s="294"/>
      <c r="B29226" s="294"/>
      <c r="C29226" s="294"/>
      <c r="D29226" s="294"/>
      <c r="E29226" s="294"/>
      <c r="F29226" s="294"/>
    </row>
    <row r="29227">
      <c r="A29227" s="294" t="s">
        <v>21407</v>
      </c>
      <c r="B29227" s="294"/>
      <c r="C29227" s="294"/>
      <c r="D29227" s="294"/>
      <c r="E29227" s="294"/>
      <c r="F29227" s="294"/>
    </row>
    <row r="29228">
      <c r="A29228" s="294"/>
      <c r="B29228" s="294"/>
      <c r="C29228" s="294"/>
      <c r="D29228" s="294"/>
      <c r="E29228" s="294"/>
      <c r="F29228" s="294"/>
    </row>
    <row r="29229">
      <c r="A29229" s="294" t="s">
        <v>37701</v>
      </c>
      <c r="B29229" s="294"/>
      <c r="C29229" s="294"/>
      <c r="D29229" s="294"/>
      <c r="E29229" s="294"/>
      <c r="F29229" s="294"/>
    </row>
    <row r="29230">
      <c r="A29230" s="294" t="s">
        <v>39699</v>
      </c>
      <c r="B29230" s="294"/>
      <c r="C29230" s="294"/>
      <c r="D29230" s="294"/>
      <c r="E29230" s="294"/>
      <c r="F29230" s="294"/>
    </row>
    <row r="29231">
      <c r="A29231" s="294" t="s">
        <v>39700</v>
      </c>
      <c r="B29231" s="294"/>
      <c r="C29231" s="294"/>
      <c r="D29231" s="294"/>
      <c r="E29231" s="294"/>
      <c r="F29231" s="294"/>
    </row>
    <row r="29232">
      <c r="A29232" s="294" t="s">
        <v>39701</v>
      </c>
      <c r="B29232" s="294"/>
      <c r="C29232" s="294"/>
      <c r="D29232" s="294"/>
      <c r="E29232" s="294"/>
      <c r="F29232" s="294"/>
    </row>
    <row r="29233">
      <c r="A29233" s="294" t="s">
        <v>37705</v>
      </c>
      <c r="B29233" s="294"/>
      <c r="C29233" s="294"/>
      <c r="D29233" s="294"/>
      <c r="E29233" s="294"/>
      <c r="F29233" s="294"/>
    </row>
    <row r="29234">
      <c r="A29234" s="294" t="s">
        <v>39702</v>
      </c>
      <c r="B29234" s="294"/>
      <c r="C29234" s="294"/>
      <c r="D29234" s="294"/>
      <c r="E29234" s="294"/>
      <c r="F29234" s="294"/>
    </row>
    <row r="29235">
      <c r="A29235" s="294" t="s">
        <v>39703</v>
      </c>
      <c r="B29235" s="294"/>
      <c r="C29235" s="294"/>
      <c r="D29235" s="294"/>
      <c r="E29235" s="294"/>
      <c r="F29235" s="294"/>
    </row>
    <row r="29236">
      <c r="A29236" s="294" t="s">
        <v>37708</v>
      </c>
      <c r="B29236" s="294"/>
      <c r="C29236" s="294"/>
      <c r="D29236" s="294"/>
      <c r="E29236" s="294"/>
      <c r="F29236" s="294"/>
    </row>
    <row r="29237">
      <c r="A29237" s="294" t="s">
        <v>39704</v>
      </c>
      <c r="B29237" s="294"/>
      <c r="C29237" s="294"/>
      <c r="D29237" s="294"/>
      <c r="E29237" s="294"/>
      <c r="F29237" s="294"/>
    </row>
    <row r="29238">
      <c r="A29238" s="294" t="s">
        <v>39705</v>
      </c>
      <c r="B29238" s="294"/>
      <c r="C29238" s="294"/>
      <c r="D29238" s="294"/>
      <c r="E29238" s="294"/>
      <c r="F29238" s="294"/>
    </row>
    <row r="29239">
      <c r="A29239" s="294" t="s">
        <v>39706</v>
      </c>
      <c r="B29239" s="294"/>
      <c r="C29239" s="294"/>
      <c r="D29239" s="294"/>
      <c r="E29239" s="294"/>
      <c r="F29239" s="294"/>
    </row>
    <row r="29240">
      <c r="A29240" s="294" t="s">
        <v>39707</v>
      </c>
      <c r="B29240" s="294"/>
      <c r="C29240" s="294"/>
      <c r="D29240" s="294"/>
      <c r="E29240" s="294"/>
      <c r="F29240" s="294"/>
    </row>
    <row r="29241">
      <c r="A29241" s="294" t="s">
        <v>39708</v>
      </c>
      <c r="B29241" s="294"/>
      <c r="C29241" s="294"/>
      <c r="D29241" s="294"/>
      <c r="E29241" s="294"/>
      <c r="F29241" s="294"/>
    </row>
    <row r="29242">
      <c r="A29242" s="294" t="s">
        <v>39709</v>
      </c>
      <c r="B29242" s="294"/>
      <c r="C29242" s="294"/>
      <c r="D29242" s="294"/>
      <c r="E29242" s="294"/>
      <c r="F29242" s="294"/>
    </row>
    <row r="29243">
      <c r="A29243" s="294" t="s">
        <v>39710</v>
      </c>
      <c r="B29243" s="294"/>
      <c r="C29243" s="294"/>
      <c r="D29243" s="294"/>
      <c r="E29243" s="294"/>
      <c r="F29243" s="294"/>
    </row>
    <row r="29244">
      <c r="A29244" s="294" t="s">
        <v>39711</v>
      </c>
      <c r="B29244" s="294"/>
      <c r="C29244" s="294"/>
      <c r="D29244" s="294"/>
      <c r="E29244" s="294"/>
      <c r="F29244" s="294"/>
    </row>
    <row r="29245">
      <c r="A29245" s="294" t="s">
        <v>39712</v>
      </c>
      <c r="B29245" s="294"/>
      <c r="C29245" s="294"/>
      <c r="D29245" s="294"/>
      <c r="E29245" s="294"/>
      <c r="F29245" s="294"/>
    </row>
    <row r="29246">
      <c r="A29246" s="294" t="s">
        <v>39713</v>
      </c>
      <c r="B29246" s="294"/>
      <c r="C29246" s="294"/>
      <c r="D29246" s="294"/>
      <c r="E29246" s="294"/>
      <c r="F29246" s="294"/>
    </row>
    <row r="29247">
      <c r="A29247" s="294" t="s">
        <v>39714</v>
      </c>
      <c r="B29247" s="294"/>
      <c r="C29247" s="294"/>
      <c r="D29247" s="294"/>
      <c r="E29247" s="294"/>
      <c r="F29247" s="294"/>
    </row>
    <row r="29248">
      <c r="A29248" s="294" t="s">
        <v>39715</v>
      </c>
      <c r="B29248" s="294"/>
      <c r="C29248" s="294"/>
      <c r="D29248" s="294"/>
      <c r="E29248" s="294"/>
      <c r="F29248" s="294"/>
    </row>
    <row r="29249">
      <c r="A29249" s="294" t="s">
        <v>39716</v>
      </c>
      <c r="B29249" s="294"/>
      <c r="C29249" s="294"/>
      <c r="D29249" s="294"/>
      <c r="E29249" s="294"/>
      <c r="F29249" s="294"/>
    </row>
    <row r="29250">
      <c r="A29250" s="294" t="s">
        <v>39717</v>
      </c>
      <c r="B29250" s="294"/>
      <c r="C29250" s="294"/>
      <c r="D29250" s="294"/>
      <c r="E29250" s="294"/>
      <c r="F29250" s="294"/>
    </row>
    <row r="29251">
      <c r="A29251" s="294" t="s">
        <v>39718</v>
      </c>
      <c r="B29251" s="294"/>
      <c r="C29251" s="294"/>
      <c r="D29251" s="294"/>
      <c r="E29251" s="294"/>
      <c r="F29251" s="294"/>
    </row>
    <row r="29252">
      <c r="A29252" s="294"/>
      <c r="B29252" s="294"/>
      <c r="C29252" s="294"/>
      <c r="D29252" s="294"/>
      <c r="E29252" s="294"/>
      <c r="F29252" s="294"/>
    </row>
    <row r="29253">
      <c r="A29253" s="294" t="s">
        <v>21304</v>
      </c>
      <c r="B29253" s="294"/>
      <c r="C29253" s="294"/>
      <c r="D29253" s="294"/>
      <c r="E29253" s="294"/>
      <c r="F29253" s="294"/>
    </row>
    <row r="29254">
      <c r="A29254" s="294"/>
      <c r="B29254" s="294"/>
      <c r="C29254" s="294"/>
      <c r="D29254" s="294"/>
      <c r="E29254" s="294"/>
      <c r="F29254" s="294"/>
    </row>
    <row r="29255">
      <c r="A29255" s="294" t="s">
        <v>38028</v>
      </c>
      <c r="B29255" s="294"/>
      <c r="C29255" s="294"/>
      <c r="D29255" s="294"/>
      <c r="E29255" s="294"/>
      <c r="F29255" s="294"/>
    </row>
    <row r="29256">
      <c r="A29256" s="294" t="s">
        <v>39719</v>
      </c>
      <c r="B29256" s="294"/>
      <c r="C29256" s="294"/>
      <c r="D29256" s="294"/>
      <c r="E29256" s="294"/>
      <c r="F29256" s="294"/>
    </row>
    <row r="29257">
      <c r="A29257" s="294" t="s">
        <v>37464</v>
      </c>
      <c r="B29257" s="294"/>
      <c r="C29257" s="294"/>
      <c r="D29257" s="294"/>
      <c r="E29257" s="294"/>
      <c r="F29257" s="294"/>
    </row>
    <row r="29258">
      <c r="A29258" s="294" t="s">
        <v>39720</v>
      </c>
      <c r="B29258" s="294"/>
      <c r="C29258" s="294"/>
      <c r="D29258" s="294"/>
      <c r="E29258" s="294"/>
      <c r="F29258" s="294"/>
    </row>
    <row r="29259">
      <c r="A29259" s="294" t="s">
        <v>39721</v>
      </c>
      <c r="B29259" s="294"/>
      <c r="C29259" s="294"/>
      <c r="D29259" s="294"/>
      <c r="E29259" s="294"/>
      <c r="F29259" s="294"/>
    </row>
    <row r="29260">
      <c r="A29260" s="294" t="s">
        <v>37730</v>
      </c>
      <c r="B29260" s="294"/>
      <c r="C29260" s="294"/>
      <c r="D29260" s="294"/>
      <c r="E29260" s="294"/>
      <c r="F29260" s="294"/>
    </row>
    <row r="29261">
      <c r="A29261" s="294" t="s">
        <v>39722</v>
      </c>
      <c r="B29261" s="294"/>
      <c r="C29261" s="294"/>
      <c r="D29261" s="294"/>
      <c r="E29261" s="294"/>
      <c r="F29261" s="294"/>
    </row>
    <row r="29262">
      <c r="A29262" s="294" t="s">
        <v>37729</v>
      </c>
      <c r="B29262" s="294"/>
      <c r="C29262" s="294"/>
      <c r="D29262" s="294"/>
      <c r="E29262" s="294"/>
      <c r="F29262" s="294"/>
    </row>
    <row r="29263">
      <c r="A29263" s="294" t="s">
        <v>37601</v>
      </c>
      <c r="B29263" s="294"/>
      <c r="C29263" s="294"/>
      <c r="D29263" s="294"/>
      <c r="E29263" s="294"/>
      <c r="F29263" s="294"/>
    </row>
    <row r="29264">
      <c r="A29264" s="294" t="s">
        <v>29302</v>
      </c>
      <c r="B29264" s="294"/>
      <c r="C29264" s="294"/>
      <c r="D29264" s="294"/>
      <c r="E29264" s="294"/>
      <c r="F29264" s="294"/>
    </row>
    <row r="29265">
      <c r="A29265" s="294" t="s">
        <v>39723</v>
      </c>
      <c r="B29265" s="294"/>
      <c r="C29265" s="294"/>
      <c r="D29265" s="294"/>
      <c r="E29265" s="294"/>
      <c r="F29265" s="294"/>
    </row>
    <row r="29266">
      <c r="A29266" s="294" t="s">
        <v>39724</v>
      </c>
      <c r="B29266" s="294"/>
      <c r="C29266" s="294"/>
      <c r="D29266" s="294"/>
      <c r="E29266" s="294"/>
      <c r="F29266" s="294"/>
    </row>
    <row r="29267">
      <c r="A29267" s="294" t="s">
        <v>22359</v>
      </c>
      <c r="B29267" s="294"/>
      <c r="C29267" s="294"/>
      <c r="D29267" s="294"/>
      <c r="E29267" s="294"/>
      <c r="F29267" s="294"/>
    </row>
    <row r="29268">
      <c r="A29268" s="294" t="str">
        <f t="array" ref="A29268">-Prolactin</f>
        <v>#NAME?</v>
      </c>
      <c r="B29268" s="294"/>
      <c r="C29268" s="294"/>
      <c r="D29268" s="294"/>
      <c r="E29268" s="294"/>
      <c r="F29268" s="294"/>
    </row>
    <row r="29269">
      <c r="A29269" s="294" t="s">
        <v>39725</v>
      </c>
      <c r="B29269" s="294"/>
      <c r="C29269" s="294"/>
      <c r="D29269" s="294"/>
      <c r="E29269" s="294"/>
      <c r="F29269" s="294"/>
    </row>
    <row r="29270">
      <c r="A29270" s="294" t="s">
        <v>39726</v>
      </c>
      <c r="B29270" s="294"/>
      <c r="C29270" s="294"/>
      <c r="D29270" s="294"/>
      <c r="E29270" s="294"/>
      <c r="F29270" s="294"/>
    </row>
    <row r="29271">
      <c r="A29271" s="294" t="s">
        <v>39727</v>
      </c>
      <c r="B29271" s="294"/>
      <c r="C29271" s="294"/>
      <c r="D29271" s="294"/>
      <c r="E29271" s="294"/>
      <c r="F29271" s="294"/>
    </row>
    <row r="29272">
      <c r="A29272" s="294" t="s">
        <v>39598</v>
      </c>
      <c r="B29272" s="294"/>
      <c r="C29272" s="294"/>
      <c r="D29272" s="294"/>
      <c r="E29272" s="294"/>
      <c r="F29272" s="294"/>
    </row>
    <row r="29273">
      <c r="A29273" s="294" t="s">
        <v>39728</v>
      </c>
      <c r="B29273" s="294"/>
      <c r="C29273" s="294"/>
      <c r="D29273" s="294"/>
      <c r="E29273" s="294"/>
      <c r="F29273" s="294"/>
    </row>
    <row r="29274">
      <c r="A29274" s="294" t="s">
        <v>39347</v>
      </c>
      <c r="B29274" s="294"/>
      <c r="C29274" s="294"/>
      <c r="D29274" s="294"/>
      <c r="E29274" s="294"/>
      <c r="F29274" s="294"/>
    </row>
    <row r="29275">
      <c r="A29275" s="294" t="s">
        <v>39348</v>
      </c>
      <c r="B29275" s="294"/>
      <c r="C29275" s="294"/>
      <c r="D29275" s="294"/>
      <c r="E29275" s="294"/>
      <c r="F29275" s="294"/>
    </row>
    <row r="29276">
      <c r="A29276" s="294" t="s">
        <v>39729</v>
      </c>
      <c r="B29276" s="294"/>
      <c r="C29276" s="294"/>
      <c r="D29276" s="294"/>
      <c r="E29276" s="294"/>
      <c r="F29276" s="294"/>
    </row>
    <row r="29277">
      <c r="A29277" s="294" t="s">
        <v>39730</v>
      </c>
      <c r="B29277" s="294"/>
      <c r="C29277" s="294"/>
      <c r="D29277" s="294"/>
      <c r="E29277" s="294"/>
      <c r="F29277" s="294"/>
    </row>
    <row r="29278">
      <c r="A29278" s="294" t="s">
        <v>39731</v>
      </c>
      <c r="B29278" s="294"/>
      <c r="C29278" s="294"/>
      <c r="D29278" s="294"/>
      <c r="E29278" s="294"/>
      <c r="F29278" s="294"/>
    </row>
    <row r="29279">
      <c r="A29279" s="294" t="s">
        <v>39732</v>
      </c>
      <c r="B29279" s="294"/>
      <c r="C29279" s="294"/>
      <c r="D29279" s="294"/>
      <c r="E29279" s="294"/>
      <c r="F29279" s="294"/>
    </row>
    <row r="29280">
      <c r="A29280" s="294" t="s">
        <v>39733</v>
      </c>
      <c r="B29280" s="294"/>
      <c r="C29280" s="294"/>
      <c r="D29280" s="294"/>
      <c r="E29280" s="294"/>
      <c r="F29280" s="294"/>
    </row>
    <row r="29281">
      <c r="A29281" s="294" t="s">
        <v>39734</v>
      </c>
      <c r="B29281" s="294"/>
      <c r="C29281" s="294"/>
      <c r="D29281" s="294"/>
      <c r="E29281" s="294"/>
      <c r="F29281" s="294"/>
    </row>
    <row r="29282">
      <c r="A29282" s="294" t="s">
        <v>39735</v>
      </c>
      <c r="B29282" s="294"/>
      <c r="C29282" s="294"/>
      <c r="D29282" s="294"/>
      <c r="E29282" s="294"/>
      <c r="F29282" s="294"/>
    </row>
    <row r="29283">
      <c r="A29283" s="294"/>
      <c r="B29283" s="294"/>
      <c r="C29283" s="294"/>
      <c r="D29283" s="294"/>
      <c r="E29283" s="294"/>
      <c r="F29283" s="294"/>
    </row>
    <row r="29284">
      <c r="A29284" s="294" t="s">
        <v>28124</v>
      </c>
      <c r="B29284" s="294"/>
      <c r="C29284" s="294"/>
      <c r="D29284" s="294"/>
      <c r="E29284" s="294"/>
      <c r="F29284" s="294"/>
    </row>
    <row r="29285">
      <c r="A29285" s="294" t="s">
        <v>39736</v>
      </c>
      <c r="B29285" s="294"/>
      <c r="C29285" s="294"/>
      <c r="D29285" s="294"/>
      <c r="E29285" s="294"/>
      <c r="F29285" s="294"/>
    </row>
    <row r="29286">
      <c r="A29286" s="294" t="s">
        <v>21672</v>
      </c>
      <c r="B29286" s="294"/>
      <c r="C29286" s="294"/>
      <c r="D29286" s="294"/>
      <c r="E29286" s="294"/>
      <c r="F29286" s="294"/>
    </row>
    <row r="29287">
      <c r="A29287" s="294" t="s">
        <v>39664</v>
      </c>
      <c r="B29287" s="294"/>
      <c r="C29287" s="294"/>
      <c r="D29287" s="294"/>
      <c r="E29287" s="294"/>
      <c r="F29287" s="294"/>
    </row>
    <row r="29288">
      <c r="A29288" s="294"/>
      <c r="B29288" s="294"/>
      <c r="C29288" s="294"/>
      <c r="D29288" s="294"/>
      <c r="E29288" s="294"/>
      <c r="F29288" s="294"/>
    </row>
    <row r="29289">
      <c r="A29289" s="294"/>
      <c r="B29289" s="294"/>
      <c r="C29289" s="294"/>
      <c r="D29289" s="294"/>
      <c r="E29289" s="294"/>
      <c r="F29289" s="294"/>
    </row>
    <row r="29290">
      <c r="A29290" s="294" t="s">
        <v>21315</v>
      </c>
      <c r="B29290" s="294"/>
      <c r="C29290" s="294"/>
      <c r="D29290" s="294"/>
      <c r="E29290" s="294"/>
      <c r="F29290" s="294"/>
    </row>
    <row r="29291">
      <c r="A29291" s="294"/>
      <c r="B29291" s="294"/>
      <c r="C29291" s="294"/>
      <c r="D29291" s="294"/>
      <c r="E29291" s="294"/>
      <c r="F29291" s="294"/>
    </row>
    <row r="29292">
      <c r="A29292" s="294" t="s">
        <v>39737</v>
      </c>
      <c r="B29292" s="294"/>
      <c r="C29292" s="294"/>
      <c r="D29292" s="294"/>
      <c r="E29292" s="294"/>
      <c r="F29292" s="294"/>
    </row>
    <row r="29293">
      <c r="A29293" s="294" t="s">
        <v>39738</v>
      </c>
      <c r="B29293" s="294"/>
      <c r="C29293" s="294"/>
      <c r="D29293" s="294"/>
      <c r="E29293" s="294"/>
      <c r="F29293" s="294"/>
    </row>
    <row r="29294">
      <c r="A29294" s="294" t="s">
        <v>39739</v>
      </c>
      <c r="B29294" s="294"/>
      <c r="C29294" s="294"/>
      <c r="D29294" s="294"/>
      <c r="E29294" s="294"/>
      <c r="F29294" s="294"/>
    </row>
    <row r="29295">
      <c r="A29295" s="294" t="s">
        <v>29633</v>
      </c>
      <c r="B29295" s="294"/>
      <c r="C29295" s="294"/>
      <c r="D29295" s="294"/>
      <c r="E29295" s="294"/>
      <c r="F29295" s="294"/>
    </row>
    <row r="29296">
      <c r="A29296" s="294" t="s">
        <v>39740</v>
      </c>
      <c r="B29296" s="294"/>
      <c r="C29296" s="294"/>
      <c r="D29296" s="294"/>
      <c r="E29296" s="294"/>
      <c r="F29296" s="294"/>
    </row>
    <row r="29297">
      <c r="A29297" s="294" t="s">
        <v>37744</v>
      </c>
      <c r="B29297" s="294"/>
      <c r="C29297" s="294"/>
      <c r="D29297" s="294"/>
      <c r="E29297" s="294"/>
      <c r="F29297" s="294"/>
    </row>
    <row r="29298">
      <c r="A29298" s="294" t="s">
        <v>37739</v>
      </c>
      <c r="B29298" s="294"/>
      <c r="C29298" s="294"/>
      <c r="D29298" s="294"/>
      <c r="E29298" s="294"/>
      <c r="F29298" s="294"/>
    </row>
    <row r="29299">
      <c r="A29299" s="294" t="s">
        <v>39741</v>
      </c>
      <c r="B29299" s="294"/>
      <c r="C29299" s="294"/>
      <c r="D29299" s="294"/>
      <c r="E29299" s="294"/>
      <c r="F29299" s="294"/>
    </row>
    <row r="29300">
      <c r="A29300" s="294" t="s">
        <v>37745</v>
      </c>
      <c r="B29300" s="294"/>
      <c r="C29300" s="294"/>
      <c r="D29300" s="294"/>
      <c r="E29300" s="294"/>
      <c r="F29300" s="294"/>
    </row>
    <row r="29301">
      <c r="A29301" s="294" t="s">
        <v>39742</v>
      </c>
      <c r="B29301" s="294"/>
      <c r="C29301" s="294"/>
      <c r="D29301" s="294"/>
      <c r="E29301" s="294"/>
      <c r="F29301" s="294"/>
    </row>
    <row r="29302">
      <c r="A29302" s="294" t="s">
        <v>39743</v>
      </c>
      <c r="B29302" s="294"/>
      <c r="C29302" s="294"/>
      <c r="D29302" s="294"/>
      <c r="E29302" s="294"/>
      <c r="F29302" s="294"/>
    </row>
    <row r="29303">
      <c r="A29303" s="294" t="s">
        <v>39744</v>
      </c>
      <c r="B29303" s="294"/>
      <c r="C29303" s="294"/>
      <c r="D29303" s="294"/>
      <c r="E29303" s="294"/>
      <c r="F29303" s="294"/>
    </row>
    <row r="29304">
      <c r="A29304" s="294" t="s">
        <v>39745</v>
      </c>
      <c r="B29304" s="294"/>
      <c r="C29304" s="294"/>
      <c r="D29304" s="294"/>
      <c r="E29304" s="294"/>
      <c r="F29304" s="294"/>
    </row>
    <row r="29305">
      <c r="A29305" s="294" t="s">
        <v>39746</v>
      </c>
      <c r="B29305" s="294"/>
      <c r="C29305" s="294"/>
      <c r="D29305" s="294"/>
      <c r="E29305" s="294"/>
      <c r="F29305" s="294"/>
    </row>
    <row r="29306">
      <c r="A29306" s="294"/>
      <c r="B29306" s="294"/>
      <c r="C29306" s="294"/>
      <c r="D29306" s="294"/>
      <c r="E29306" s="294"/>
      <c r="F29306" s="294"/>
    </row>
    <row r="29307">
      <c r="A29307" s="294"/>
      <c r="B29307" s="294"/>
      <c r="C29307" s="294"/>
      <c r="D29307" s="294"/>
      <c r="E29307" s="294"/>
      <c r="F29307" s="294"/>
    </row>
    <row r="29308">
      <c r="A29308" s="294" t="s">
        <v>22564</v>
      </c>
      <c r="B29308" s="294"/>
      <c r="C29308" s="294"/>
      <c r="D29308" s="294"/>
      <c r="E29308" s="294"/>
      <c r="F29308" s="294"/>
    </row>
    <row r="29309">
      <c r="A29309" s="294" t="s">
        <v>39747</v>
      </c>
      <c r="B29309" s="294"/>
      <c r="C29309" s="294"/>
      <c r="D29309" s="294"/>
      <c r="E29309" s="294"/>
      <c r="F29309" s="294"/>
    </row>
    <row r="29310">
      <c r="A29310" s="294"/>
      <c r="B29310" s="294"/>
      <c r="C29310" s="294"/>
      <c r="D29310" s="294"/>
      <c r="E29310" s="294"/>
      <c r="F29310" s="294"/>
    </row>
    <row r="29311">
      <c r="A29311" s="294" t="s">
        <v>39748</v>
      </c>
      <c r="B29311" s="294"/>
      <c r="C29311" s="294"/>
      <c r="D29311" s="294"/>
      <c r="E29311" s="294"/>
      <c r="F29311" s="294"/>
    </row>
    <row r="29312">
      <c r="A29312" s="294"/>
      <c r="B29312" s="294"/>
      <c r="C29312" s="294"/>
      <c r="D29312" s="294"/>
      <c r="E29312" s="294"/>
      <c r="F29312" s="294"/>
    </row>
    <row r="29313">
      <c r="A29313" s="294" t="s">
        <v>39749</v>
      </c>
      <c r="B29313" s="294"/>
      <c r="C29313" s="294"/>
      <c r="D29313" s="294"/>
      <c r="E29313" s="294"/>
      <c r="F29313" s="294"/>
    </row>
    <row r="29314">
      <c r="A29314" s="294" t="s">
        <v>39750</v>
      </c>
      <c r="B29314" s="294"/>
      <c r="C29314" s="294"/>
      <c r="D29314" s="294"/>
      <c r="E29314" s="294"/>
      <c r="F29314" s="294"/>
    </row>
    <row r="29315">
      <c r="A29315" s="294" t="s">
        <v>39751</v>
      </c>
      <c r="B29315" s="294"/>
      <c r="C29315" s="294"/>
      <c r="D29315" s="294"/>
      <c r="E29315" s="294"/>
      <c r="F29315" s="294"/>
    </row>
    <row r="29316">
      <c r="A29316" s="294" t="s">
        <v>39752</v>
      </c>
      <c r="B29316" s="294"/>
      <c r="C29316" s="294"/>
      <c r="D29316" s="294"/>
      <c r="E29316" s="294"/>
      <c r="F29316" s="294"/>
    </row>
    <row r="29317">
      <c r="A29317" s="294" t="s">
        <v>39753</v>
      </c>
      <c r="B29317" s="294"/>
      <c r="C29317" s="294"/>
      <c r="D29317" s="294"/>
      <c r="E29317" s="294"/>
      <c r="F29317" s="294"/>
    </row>
    <row r="29318">
      <c r="A29318" s="294" t="s">
        <v>39754</v>
      </c>
      <c r="B29318" s="294"/>
      <c r="C29318" s="294"/>
      <c r="D29318" s="294"/>
      <c r="E29318" s="294"/>
      <c r="F29318" s="294"/>
    </row>
    <row r="29319">
      <c r="A29319" s="294" t="s">
        <v>39755</v>
      </c>
      <c r="B29319" s="294"/>
      <c r="C29319" s="294"/>
      <c r="D29319" s="294"/>
      <c r="E29319" s="294"/>
      <c r="F29319" s="294"/>
    </row>
    <row r="29320">
      <c r="A29320" s="294" t="s">
        <v>39756</v>
      </c>
      <c r="B29320" s="294"/>
      <c r="C29320" s="294"/>
      <c r="D29320" s="294"/>
      <c r="E29320" s="294"/>
      <c r="F29320" s="294"/>
    </row>
    <row r="29321">
      <c r="A29321" s="294"/>
      <c r="B29321" s="294"/>
      <c r="C29321" s="294"/>
      <c r="D29321" s="294"/>
      <c r="E29321" s="294"/>
      <c r="F29321" s="294"/>
    </row>
    <row r="29322">
      <c r="A29322" s="294" t="s">
        <v>39757</v>
      </c>
      <c r="B29322" s="294"/>
      <c r="C29322" s="294"/>
      <c r="D29322" s="294"/>
      <c r="E29322" s="294"/>
      <c r="F29322" s="294"/>
    </row>
    <row r="29323">
      <c r="A29323" s="294"/>
      <c r="B29323" s="294"/>
      <c r="C29323" s="294"/>
      <c r="D29323" s="294"/>
      <c r="E29323" s="294"/>
      <c r="F29323" s="294"/>
    </row>
    <row r="29324">
      <c r="A29324" s="294" t="s">
        <v>34271</v>
      </c>
      <c r="B29324" s="294"/>
      <c r="C29324" s="294"/>
      <c r="D29324" s="294"/>
      <c r="E29324" s="294"/>
      <c r="F29324" s="294"/>
    </row>
    <row r="29325">
      <c r="A29325" s="294" t="s">
        <v>39758</v>
      </c>
      <c r="B29325" s="294"/>
      <c r="C29325" s="294"/>
      <c r="D29325" s="294"/>
      <c r="E29325" s="294"/>
      <c r="F29325" s="294"/>
    </row>
    <row r="29326">
      <c r="A29326" s="294" t="s">
        <v>39759</v>
      </c>
      <c r="B29326" s="294"/>
      <c r="C29326" s="294"/>
      <c r="D29326" s="294"/>
      <c r="E29326" s="294"/>
      <c r="F29326" s="294"/>
    </row>
    <row r="29327">
      <c r="A29327" s="294" t="s">
        <v>39760</v>
      </c>
      <c r="B29327" s="294"/>
      <c r="C29327" s="294"/>
      <c r="D29327" s="294"/>
      <c r="E29327" s="294"/>
      <c r="F29327" s="294"/>
    </row>
    <row r="29328">
      <c r="A29328" s="294" t="s">
        <v>39761</v>
      </c>
      <c r="B29328" s="294"/>
      <c r="C29328" s="294"/>
      <c r="D29328" s="294"/>
      <c r="E29328" s="294"/>
      <c r="F29328" s="294"/>
    </row>
    <row r="29329">
      <c r="A29329" s="294" t="s">
        <v>39762</v>
      </c>
      <c r="B29329" s="294"/>
      <c r="C29329" s="294"/>
      <c r="D29329" s="294"/>
      <c r="E29329" s="294"/>
      <c r="F29329" s="294"/>
    </row>
    <row r="29330">
      <c r="A29330" s="294" t="s">
        <v>39763</v>
      </c>
      <c r="B29330" s="294"/>
      <c r="C29330" s="294"/>
      <c r="D29330" s="294"/>
      <c r="E29330" s="294"/>
      <c r="F29330" s="294"/>
    </row>
    <row r="29331">
      <c r="A29331" s="294" t="s">
        <v>39764</v>
      </c>
      <c r="B29331" s="294"/>
      <c r="C29331" s="294"/>
      <c r="D29331" s="294"/>
      <c r="E29331" s="294"/>
      <c r="F29331" s="294"/>
    </row>
    <row r="29332">
      <c r="A29332" s="294" t="s">
        <v>39765</v>
      </c>
      <c r="B29332" s="294"/>
      <c r="C29332" s="294"/>
      <c r="D29332" s="294"/>
      <c r="E29332" s="294"/>
      <c r="F29332" s="294"/>
    </row>
    <row r="29333">
      <c r="A29333" s="294"/>
      <c r="B29333" s="294"/>
      <c r="C29333" s="294"/>
      <c r="D29333" s="294"/>
      <c r="E29333" s="294"/>
      <c r="F29333" s="294"/>
    </row>
    <row r="29334">
      <c r="A29334" s="294" t="s">
        <v>22572</v>
      </c>
      <c r="B29334" s="294"/>
      <c r="C29334" s="294"/>
      <c r="D29334" s="294"/>
      <c r="E29334" s="294"/>
      <c r="F29334" s="294"/>
    </row>
    <row r="29335">
      <c r="A29335" s="294" t="s">
        <v>39766</v>
      </c>
      <c r="B29335" s="294"/>
      <c r="C29335" s="294"/>
      <c r="D29335" s="294"/>
      <c r="E29335" s="294"/>
      <c r="F29335" s="294"/>
    </row>
    <row r="29336">
      <c r="A29336" s="294"/>
      <c r="B29336" s="294"/>
      <c r="C29336" s="294"/>
      <c r="D29336" s="294"/>
      <c r="E29336" s="294"/>
      <c r="F29336" s="294"/>
    </row>
    <row r="29337">
      <c r="A29337" s="294" t="s">
        <v>39767</v>
      </c>
      <c r="B29337" s="294"/>
      <c r="C29337" s="294"/>
      <c r="D29337" s="294"/>
      <c r="E29337" s="294"/>
      <c r="F29337" s="294"/>
    </row>
    <row r="29338">
      <c r="A29338" s="294" t="s">
        <v>39768</v>
      </c>
      <c r="B29338" s="294"/>
      <c r="C29338" s="294"/>
      <c r="D29338" s="294"/>
      <c r="E29338" s="294"/>
      <c r="F29338" s="294"/>
    </row>
    <row r="29339">
      <c r="A29339" s="294" t="s">
        <v>39769</v>
      </c>
      <c r="B29339" s="294"/>
      <c r="C29339" s="294"/>
      <c r="D29339" s="294"/>
      <c r="E29339" s="294"/>
      <c r="F29339" s="294"/>
    </row>
    <row r="29340">
      <c r="A29340" s="294" t="s">
        <v>39770</v>
      </c>
      <c r="B29340" s="294"/>
      <c r="C29340" s="294"/>
      <c r="D29340" s="294"/>
      <c r="E29340" s="294"/>
      <c r="F29340" s="294"/>
    </row>
    <row r="29341">
      <c r="A29341" s="294" t="s">
        <v>39771</v>
      </c>
      <c r="B29341" s="294"/>
      <c r="C29341" s="294"/>
      <c r="D29341" s="294"/>
      <c r="E29341" s="294"/>
      <c r="F29341" s="294"/>
    </row>
    <row r="29342">
      <c r="A29342" s="294" t="s">
        <v>39772</v>
      </c>
      <c r="B29342" s="294"/>
      <c r="C29342" s="294"/>
      <c r="D29342" s="294"/>
      <c r="E29342" s="294"/>
      <c r="F29342" s="294"/>
    </row>
    <row r="29343">
      <c r="A29343" s="294" t="s">
        <v>39773</v>
      </c>
      <c r="B29343" s="294"/>
      <c r="C29343" s="294"/>
      <c r="D29343" s="294"/>
      <c r="E29343" s="294"/>
      <c r="F29343" s="294"/>
    </row>
    <row r="29344">
      <c r="A29344" s="294"/>
      <c r="B29344" s="294"/>
      <c r="C29344" s="294"/>
      <c r="D29344" s="294"/>
      <c r="E29344" s="294"/>
      <c r="F29344" s="294"/>
    </row>
    <row r="29345">
      <c r="A29345" s="294" t="s">
        <v>25338</v>
      </c>
      <c r="B29345" s="294"/>
      <c r="C29345" s="294"/>
      <c r="D29345" s="294"/>
      <c r="E29345" s="294"/>
      <c r="F29345" s="294"/>
    </row>
    <row r="29346">
      <c r="A29346" s="294" t="s">
        <v>39774</v>
      </c>
      <c r="B29346" s="294"/>
      <c r="C29346" s="294"/>
      <c r="D29346" s="294"/>
      <c r="E29346" s="294"/>
      <c r="F29346" s="294"/>
    </row>
    <row r="29347">
      <c r="A29347" s="294"/>
      <c r="B29347" s="294"/>
      <c r="C29347" s="294"/>
      <c r="D29347" s="294"/>
      <c r="E29347" s="294"/>
      <c r="F29347" s="294"/>
    </row>
    <row r="29348">
      <c r="A29348" s="294" t="s">
        <v>39775</v>
      </c>
      <c r="B29348" s="294"/>
      <c r="C29348" s="294"/>
      <c r="D29348" s="294"/>
      <c r="E29348" s="294"/>
      <c r="F29348" s="294"/>
    </row>
    <row r="29349">
      <c r="A29349" s="294" t="s">
        <v>39776</v>
      </c>
      <c r="B29349" s="294"/>
      <c r="C29349" s="294"/>
      <c r="D29349" s="294"/>
      <c r="E29349" s="294"/>
      <c r="F29349" s="294"/>
    </row>
    <row r="29350">
      <c r="A29350" s="294" t="s">
        <v>39777</v>
      </c>
      <c r="B29350" s="294"/>
      <c r="C29350" s="294"/>
      <c r="D29350" s="294"/>
      <c r="E29350" s="294"/>
      <c r="F29350" s="294"/>
    </row>
    <row r="29351">
      <c r="A29351" s="294" t="s">
        <v>39778</v>
      </c>
      <c r="B29351" s="294"/>
      <c r="C29351" s="294"/>
      <c r="D29351" s="294"/>
      <c r="E29351" s="294"/>
      <c r="F29351" s="294"/>
    </row>
    <row r="29352">
      <c r="A29352" s="294" t="s">
        <v>39779</v>
      </c>
      <c r="B29352" s="294"/>
      <c r="C29352" s="294"/>
      <c r="D29352" s="294"/>
      <c r="E29352" s="294"/>
      <c r="F29352" s="294"/>
    </row>
    <row r="29353">
      <c r="A29353" s="294" t="s">
        <v>39780</v>
      </c>
      <c r="B29353" s="294"/>
      <c r="C29353" s="294"/>
      <c r="D29353" s="294"/>
      <c r="E29353" s="294"/>
      <c r="F29353" s="294"/>
    </row>
    <row r="29354">
      <c r="A29354" s="294" t="s">
        <v>39781</v>
      </c>
      <c r="B29354" s="294"/>
      <c r="C29354" s="294"/>
      <c r="D29354" s="294"/>
      <c r="E29354" s="294"/>
      <c r="F29354" s="294"/>
    </row>
    <row r="29355">
      <c r="A29355" s="294" t="s">
        <v>39782</v>
      </c>
      <c r="B29355" s="294"/>
      <c r="C29355" s="294"/>
      <c r="D29355" s="294"/>
      <c r="E29355" s="294"/>
      <c r="F29355" s="294"/>
    </row>
    <row r="29356">
      <c r="A29356" s="294"/>
      <c r="B29356" s="294"/>
      <c r="C29356" s="294"/>
      <c r="D29356" s="294"/>
      <c r="E29356" s="294"/>
      <c r="F29356" s="294"/>
    </row>
    <row r="29357">
      <c r="A29357" s="294" t="s">
        <v>39783</v>
      </c>
      <c r="B29357" s="294"/>
      <c r="C29357" s="294"/>
      <c r="D29357" s="294"/>
      <c r="E29357" s="294"/>
      <c r="F29357" s="294"/>
    </row>
    <row r="29358">
      <c r="A29358" s="294"/>
      <c r="B29358" s="294"/>
      <c r="C29358" s="294"/>
      <c r="D29358" s="294"/>
      <c r="E29358" s="294"/>
      <c r="F29358" s="294"/>
    </row>
    <row r="29359">
      <c r="A29359" s="294" t="s">
        <v>39784</v>
      </c>
      <c r="B29359" s="294"/>
      <c r="C29359" s="294"/>
      <c r="D29359" s="294"/>
      <c r="E29359" s="294"/>
      <c r="F29359" s="294"/>
    </row>
    <row r="29360">
      <c r="A29360" s="294" t="s">
        <v>39785</v>
      </c>
      <c r="B29360" s="294"/>
      <c r="C29360" s="294"/>
      <c r="D29360" s="294"/>
      <c r="E29360" s="294"/>
      <c r="F29360" s="294"/>
    </row>
    <row r="29361">
      <c r="A29361" s="294" t="s">
        <v>39181</v>
      </c>
      <c r="B29361" s="294"/>
      <c r="C29361" s="294"/>
      <c r="D29361" s="294"/>
      <c r="E29361" s="294"/>
      <c r="F29361" s="294"/>
    </row>
    <row r="29362">
      <c r="A29362" s="294" t="s">
        <v>39786</v>
      </c>
      <c r="B29362" s="294"/>
      <c r="C29362" s="294"/>
      <c r="D29362" s="294"/>
      <c r="E29362" s="294"/>
      <c r="F29362" s="294"/>
    </row>
    <row r="29363">
      <c r="A29363" s="294" t="s">
        <v>39787</v>
      </c>
      <c r="B29363" s="294"/>
      <c r="C29363" s="294"/>
      <c r="D29363" s="294"/>
      <c r="E29363" s="294"/>
      <c r="F29363" s="294"/>
    </row>
    <row r="29364">
      <c r="A29364" s="294" t="s">
        <v>39788</v>
      </c>
      <c r="B29364" s="294"/>
      <c r="C29364" s="294"/>
      <c r="D29364" s="294"/>
      <c r="E29364" s="294"/>
      <c r="F29364" s="294"/>
    </row>
    <row r="29365">
      <c r="A29365" s="294" t="s">
        <v>39789</v>
      </c>
      <c r="B29365" s="294"/>
      <c r="C29365" s="294"/>
      <c r="D29365" s="294"/>
      <c r="E29365" s="294"/>
      <c r="F29365" s="294"/>
    </row>
    <row r="29366">
      <c r="A29366" s="294" t="s">
        <v>39790</v>
      </c>
      <c r="B29366" s="294"/>
      <c r="C29366" s="294"/>
      <c r="D29366" s="294"/>
      <c r="E29366" s="294"/>
      <c r="F29366" s="294"/>
    </row>
    <row r="29367">
      <c r="A29367" s="294" t="s">
        <v>39791</v>
      </c>
      <c r="B29367" s="294"/>
      <c r="C29367" s="294"/>
      <c r="D29367" s="294"/>
      <c r="E29367" s="294"/>
      <c r="F29367" s="294"/>
    </row>
    <row r="29368">
      <c r="A29368" s="294" t="s">
        <v>39792</v>
      </c>
      <c r="B29368" s="294"/>
      <c r="C29368" s="294"/>
      <c r="D29368" s="294"/>
      <c r="E29368" s="294"/>
      <c r="F29368" s="294"/>
    </row>
    <row r="29369">
      <c r="A29369" s="294" t="s">
        <v>39793</v>
      </c>
      <c r="B29369" s="294"/>
      <c r="C29369" s="294"/>
      <c r="D29369" s="294"/>
      <c r="E29369" s="294"/>
      <c r="F29369" s="294"/>
    </row>
    <row r="29370">
      <c r="A29370" s="294" t="s">
        <v>39794</v>
      </c>
      <c r="B29370" s="294"/>
      <c r="C29370" s="294"/>
      <c r="D29370" s="294"/>
      <c r="E29370" s="294"/>
      <c r="F29370" s="294"/>
    </row>
    <row r="29371">
      <c r="A29371" s="294" t="s">
        <v>39795</v>
      </c>
      <c r="B29371" s="294"/>
      <c r="C29371" s="294"/>
      <c r="D29371" s="294"/>
      <c r="E29371" s="294"/>
      <c r="F29371" s="294"/>
    </row>
    <row r="29372">
      <c r="A29372" s="294" t="s">
        <v>39796</v>
      </c>
      <c r="B29372" s="294"/>
      <c r="C29372" s="294"/>
      <c r="D29372" s="294"/>
      <c r="E29372" s="294"/>
      <c r="F29372" s="294"/>
    </row>
    <row r="29373">
      <c r="A29373" s="294" t="s">
        <v>39797</v>
      </c>
      <c r="B29373" s="294"/>
      <c r="C29373" s="294"/>
      <c r="D29373" s="294"/>
      <c r="E29373" s="294"/>
      <c r="F29373" s="294"/>
    </row>
    <row r="29374">
      <c r="A29374" s="294" t="s">
        <v>39798</v>
      </c>
      <c r="B29374" s="294"/>
      <c r="C29374" s="294"/>
      <c r="D29374" s="294"/>
      <c r="E29374" s="294"/>
      <c r="F29374" s="294"/>
    </row>
    <row r="29375">
      <c r="A29375" s="294" t="s">
        <v>39799</v>
      </c>
      <c r="B29375" s="294"/>
      <c r="C29375" s="294"/>
      <c r="D29375" s="294"/>
      <c r="E29375" s="294"/>
      <c r="F29375" s="294"/>
    </row>
    <row r="29376">
      <c r="A29376" s="294" t="s">
        <v>37818</v>
      </c>
      <c r="B29376" s="294"/>
      <c r="C29376" s="294"/>
      <c r="D29376" s="294"/>
      <c r="E29376" s="294"/>
      <c r="F29376" s="294"/>
    </row>
    <row r="29377">
      <c r="A29377" s="294" t="s">
        <v>35692</v>
      </c>
      <c r="B29377" s="294"/>
      <c r="C29377" s="294"/>
      <c r="D29377" s="294"/>
      <c r="E29377" s="294"/>
      <c r="F29377" s="294"/>
    </row>
    <row r="29378">
      <c r="A29378" s="294" t="s">
        <v>39800</v>
      </c>
      <c r="B29378" s="294"/>
      <c r="C29378" s="294"/>
      <c r="D29378" s="294"/>
      <c r="E29378" s="294"/>
      <c r="F29378" s="294"/>
    </row>
    <row r="29379">
      <c r="A29379" s="294" t="s">
        <v>39801</v>
      </c>
      <c r="B29379" s="294"/>
      <c r="C29379" s="294"/>
      <c r="D29379" s="294"/>
      <c r="E29379" s="294"/>
      <c r="F29379" s="294"/>
    </row>
    <row r="29380">
      <c r="A29380" s="294" t="s">
        <v>39802</v>
      </c>
      <c r="B29380" s="294"/>
      <c r="C29380" s="294"/>
      <c r="D29380" s="294"/>
      <c r="E29380" s="294"/>
      <c r="F29380" s="294"/>
    </row>
    <row r="29381">
      <c r="A29381" s="294" t="s">
        <v>39803</v>
      </c>
      <c r="B29381" s="294"/>
      <c r="C29381" s="294"/>
      <c r="D29381" s="294"/>
      <c r="E29381" s="294"/>
      <c r="F29381" s="294"/>
    </row>
    <row r="29382">
      <c r="A29382" s="294" t="s">
        <v>39804</v>
      </c>
      <c r="B29382" s="294"/>
      <c r="C29382" s="294"/>
      <c r="D29382" s="294"/>
      <c r="E29382" s="294"/>
      <c r="F29382" s="294"/>
    </row>
    <row r="29383">
      <c r="A29383" s="294" t="s">
        <v>39805</v>
      </c>
      <c r="B29383" s="294"/>
      <c r="C29383" s="294"/>
      <c r="D29383" s="294"/>
      <c r="E29383" s="294"/>
      <c r="F29383" s="294"/>
    </row>
    <row r="29384">
      <c r="A29384" s="294" t="s">
        <v>39806</v>
      </c>
      <c r="B29384" s="294"/>
      <c r="C29384" s="294"/>
      <c r="D29384" s="294"/>
      <c r="E29384" s="294"/>
      <c r="F29384" s="294"/>
    </row>
    <row r="29385">
      <c r="A29385" s="294" t="s">
        <v>39807</v>
      </c>
      <c r="B29385" s="294"/>
      <c r="C29385" s="294"/>
      <c r="D29385" s="294"/>
      <c r="E29385" s="294"/>
      <c r="F29385" s="294"/>
    </row>
    <row r="29386">
      <c r="A29386" s="294"/>
      <c r="B29386" s="294"/>
      <c r="C29386" s="294"/>
      <c r="D29386" s="294"/>
      <c r="E29386" s="294"/>
      <c r="F29386" s="294"/>
    </row>
    <row r="29387">
      <c r="A29387" s="294" t="s">
        <v>28124</v>
      </c>
      <c r="B29387" s="294"/>
      <c r="C29387" s="294"/>
      <c r="D29387" s="294"/>
      <c r="E29387" s="294"/>
      <c r="F29387" s="294"/>
    </row>
    <row r="29388">
      <c r="A29388" s="294" t="s">
        <v>39808</v>
      </c>
      <c r="B29388" s="294"/>
      <c r="C29388" s="294"/>
      <c r="D29388" s="294"/>
      <c r="E29388" s="294"/>
      <c r="F29388" s="294"/>
    </row>
    <row r="29389">
      <c r="A29389" s="294" t="s">
        <v>21618</v>
      </c>
      <c r="B29389" s="294"/>
      <c r="C29389" s="294"/>
      <c r="D29389" s="294"/>
      <c r="E29389" s="294"/>
      <c r="F29389" s="294"/>
    </row>
    <row r="29390">
      <c r="A29390" s="294" t="s">
        <v>39809</v>
      </c>
      <c r="B29390" s="294"/>
      <c r="C29390" s="294"/>
      <c r="D29390" s="294"/>
      <c r="E29390" s="294"/>
      <c r="F29390" s="294"/>
    </row>
    <row r="29391">
      <c r="A29391" s="294"/>
      <c r="B29391" s="294"/>
      <c r="C29391" s="294"/>
      <c r="D29391" s="294"/>
      <c r="E29391" s="294"/>
      <c r="F29391" s="294"/>
    </row>
    <row r="29392">
      <c r="A29392" s="294" t="s">
        <v>22602</v>
      </c>
      <c r="B29392" s="294"/>
      <c r="C29392" s="294"/>
      <c r="D29392" s="294"/>
      <c r="E29392" s="294"/>
      <c r="F29392" s="294"/>
    </row>
    <row r="29393">
      <c r="A29393" s="294" t="s">
        <v>37045</v>
      </c>
      <c r="B29393" s="294"/>
      <c r="C29393" s="294"/>
      <c r="D29393" s="294"/>
      <c r="E29393" s="294"/>
      <c r="F29393" s="294"/>
    </row>
    <row r="29394">
      <c r="A29394" s="294"/>
      <c r="B29394" s="294"/>
      <c r="C29394" s="294"/>
      <c r="D29394" s="294"/>
      <c r="E29394" s="294"/>
      <c r="F29394" s="294"/>
    </row>
    <row r="29395">
      <c r="A29395" s="294" t="str">
        <f>ARRAY_CONSTRAIN(ARRAYFORMULA(-Ativyayama(excess Exertion)), 1, 1)</f>
        <v>#ERROR!</v>
      </c>
      <c r="B29395" s="294"/>
      <c r="C29395" s="294"/>
      <c r="D29395" s="294"/>
      <c r="E29395" s="294"/>
      <c r="F29395" s="294"/>
    </row>
    <row r="29396">
      <c r="A29396" s="294" t="str">
        <f>ARRAY_CONSTRAIN(ARRAYFORMULA(-Ati-manana / chinta / mental stress), 1, 1)</f>
        <v>#ERROR!</v>
      </c>
      <c r="B29396" s="294"/>
      <c r="C29396" s="294"/>
      <c r="D29396" s="294"/>
      <c r="E29396" s="294"/>
      <c r="F29396" s="294"/>
    </row>
    <row r="29397">
      <c r="A29397" s="294" t="s">
        <v>39810</v>
      </c>
      <c r="B29397" s="294"/>
      <c r="C29397" s="294"/>
      <c r="D29397" s="294"/>
      <c r="E29397" s="294"/>
      <c r="F29397" s="294"/>
    </row>
    <row r="29398">
      <c r="A29398" s="294" t="s">
        <v>39811</v>
      </c>
      <c r="B29398" s="294"/>
      <c r="C29398" s="294"/>
      <c r="D29398" s="294"/>
      <c r="E29398" s="294"/>
      <c r="F29398" s="294"/>
    </row>
    <row r="29399">
      <c r="A29399" s="294" t="s">
        <v>39812</v>
      </c>
      <c r="B29399" s="294"/>
      <c r="C29399" s="294"/>
      <c r="D29399" s="294"/>
      <c r="E29399" s="294"/>
      <c r="F29399" s="294"/>
    </row>
    <row r="29400">
      <c r="A29400" s="294" t="s">
        <v>39813</v>
      </c>
      <c r="B29400" s="294"/>
      <c r="C29400" s="294"/>
      <c r="D29400" s="294"/>
      <c r="E29400" s="294"/>
      <c r="F29400" s="294"/>
    </row>
    <row r="29401">
      <c r="A29401" s="294"/>
      <c r="B29401" s="294"/>
      <c r="C29401" s="294"/>
      <c r="D29401" s="294"/>
      <c r="E29401" s="294"/>
      <c r="F29401" s="294"/>
    </row>
    <row r="29402">
      <c r="A29402" s="294" t="s">
        <v>24519</v>
      </c>
      <c r="B29402" s="294"/>
      <c r="C29402" s="294"/>
      <c r="D29402" s="294"/>
      <c r="E29402" s="294"/>
      <c r="F29402" s="294"/>
    </row>
    <row r="29403">
      <c r="A29403" s="294" t="s">
        <v>39814</v>
      </c>
      <c r="B29403" s="294"/>
      <c r="C29403" s="294"/>
      <c r="D29403" s="294"/>
      <c r="E29403" s="294"/>
      <c r="F29403" s="294"/>
    </row>
    <row r="29404">
      <c r="A29404" s="294"/>
      <c r="B29404" s="294"/>
      <c r="C29404" s="294"/>
      <c r="D29404" s="294"/>
      <c r="E29404" s="294"/>
      <c r="F29404" s="294"/>
    </row>
    <row r="29405">
      <c r="A29405" s="294" t="s">
        <v>37682</v>
      </c>
      <c r="B29405" s="294"/>
      <c r="C29405" s="294"/>
      <c r="D29405" s="294"/>
      <c r="E29405" s="294"/>
      <c r="F29405" s="294"/>
    </row>
    <row r="29406">
      <c r="A29406" s="294" t="s">
        <v>37676</v>
      </c>
      <c r="B29406" s="294"/>
      <c r="C29406" s="294"/>
      <c r="D29406" s="294"/>
      <c r="E29406" s="294"/>
      <c r="F29406" s="294"/>
    </row>
    <row r="29407">
      <c r="A29407" s="294" t="s">
        <v>39815</v>
      </c>
      <c r="B29407" s="294"/>
      <c r="C29407" s="294"/>
      <c r="D29407" s="294"/>
      <c r="E29407" s="294"/>
      <c r="F29407" s="294"/>
    </row>
    <row r="29408">
      <c r="A29408" s="294" t="s">
        <v>39816</v>
      </c>
      <c r="B29408" s="294"/>
      <c r="C29408" s="294"/>
      <c r="D29408" s="294"/>
      <c r="E29408" s="294"/>
      <c r="F29408" s="294"/>
    </row>
    <row r="29409">
      <c r="A29409" s="294" t="s">
        <v>39817</v>
      </c>
      <c r="B29409" s="294"/>
      <c r="C29409" s="294"/>
      <c r="D29409" s="294"/>
      <c r="E29409" s="294"/>
      <c r="F29409" s="294"/>
    </row>
    <row r="29410">
      <c r="A29410" s="294"/>
      <c r="B29410" s="294"/>
      <c r="C29410" s="294"/>
      <c r="D29410" s="294"/>
      <c r="E29410" s="294"/>
      <c r="F29410" s="294"/>
    </row>
    <row r="29411">
      <c r="A29411" s="294" t="s">
        <v>26992</v>
      </c>
      <c r="B29411" s="294"/>
      <c r="C29411" s="294"/>
      <c r="D29411" s="294"/>
      <c r="E29411" s="294"/>
      <c r="F29411" s="294"/>
    </row>
    <row r="29412">
      <c r="A29412" s="294" t="s">
        <v>22618</v>
      </c>
      <c r="B29412" s="294"/>
      <c r="C29412" s="294"/>
      <c r="D29412" s="294"/>
      <c r="E29412" s="294"/>
      <c r="F29412" s="294"/>
    </row>
    <row r="29413">
      <c r="A29413" s="294"/>
      <c r="B29413" s="294"/>
      <c r="C29413" s="294"/>
      <c r="D29413" s="294"/>
      <c r="E29413" s="294"/>
      <c r="F29413" s="294"/>
    </row>
    <row r="29414">
      <c r="A29414" s="294" t="s">
        <v>39818</v>
      </c>
      <c r="B29414" s="294"/>
      <c r="C29414" s="294"/>
      <c r="D29414" s="294"/>
      <c r="E29414" s="294"/>
      <c r="F29414" s="294"/>
    </row>
    <row r="29415">
      <c r="A29415" s="294" t="s">
        <v>39819</v>
      </c>
      <c r="B29415" s="294"/>
      <c r="C29415" s="294"/>
      <c r="D29415" s="294"/>
      <c r="E29415" s="294"/>
      <c r="F29415" s="294"/>
    </row>
    <row r="29416">
      <c r="A29416" s="294" t="s">
        <v>39820</v>
      </c>
      <c r="B29416" s="294"/>
      <c r="C29416" s="294"/>
      <c r="D29416" s="294"/>
      <c r="E29416" s="294"/>
      <c r="F29416" s="294"/>
    </row>
    <row r="29417">
      <c r="A29417" s="294" t="s">
        <v>39821</v>
      </c>
      <c r="B29417" s="294"/>
      <c r="C29417" s="294"/>
      <c r="D29417" s="294"/>
      <c r="E29417" s="294"/>
      <c r="F29417" s="294"/>
    </row>
    <row r="29418">
      <c r="A29418" s="294" t="s">
        <v>39822</v>
      </c>
      <c r="B29418" s="294"/>
      <c r="C29418" s="294"/>
      <c r="D29418" s="294"/>
      <c r="E29418" s="294"/>
      <c r="F29418" s="294"/>
    </row>
    <row r="29419">
      <c r="A29419" s="294" t="s">
        <v>39823</v>
      </c>
      <c r="B29419" s="294"/>
      <c r="C29419" s="294"/>
      <c r="D29419" s="294"/>
      <c r="E29419" s="294"/>
      <c r="F29419" s="294"/>
    </row>
    <row r="29420">
      <c r="A29420" s="294"/>
      <c r="B29420" s="294"/>
      <c r="C29420" s="294"/>
      <c r="D29420" s="294"/>
      <c r="E29420" s="294"/>
      <c r="F29420" s="294"/>
    </row>
    <row r="29421">
      <c r="A29421" s="294"/>
      <c r="B29421" s="294"/>
      <c r="C29421" s="294"/>
      <c r="D29421" s="294"/>
      <c r="E29421" s="294"/>
      <c r="F29421" s="294"/>
    </row>
    <row r="29422">
      <c r="A29422" s="294" t="s">
        <v>21401</v>
      </c>
      <c r="B29422" s="294"/>
      <c r="C29422" s="294"/>
      <c r="D29422" s="294"/>
      <c r="E29422" s="294"/>
      <c r="F29422" s="294"/>
    </row>
    <row r="29423">
      <c r="A29423" s="294"/>
      <c r="B29423" s="294"/>
      <c r="C29423" s="294"/>
      <c r="D29423" s="294"/>
      <c r="E29423" s="294"/>
      <c r="F29423" s="294"/>
    </row>
    <row r="29424">
      <c r="A29424" s="294" t="s">
        <v>39824</v>
      </c>
      <c r="B29424" s="294"/>
      <c r="C29424" s="294"/>
      <c r="D29424" s="294"/>
      <c r="E29424" s="294"/>
      <c r="F29424" s="294"/>
    </row>
    <row r="29425">
      <c r="A29425" s="294" t="s">
        <v>27102</v>
      </c>
      <c r="B29425" s="294"/>
      <c r="C29425" s="294"/>
      <c r="D29425" s="294"/>
      <c r="E29425" s="294"/>
      <c r="F29425" s="294"/>
    </row>
    <row r="29426">
      <c r="A29426" s="294" t="s">
        <v>32598</v>
      </c>
      <c r="B29426" s="294"/>
      <c r="C29426" s="294"/>
      <c r="D29426" s="294"/>
      <c r="E29426" s="294"/>
      <c r="F29426" s="294"/>
    </row>
    <row r="29427">
      <c r="A29427" s="294" t="s">
        <v>39825</v>
      </c>
      <c r="B29427" s="294"/>
      <c r="C29427" s="294"/>
      <c r="D29427" s="294"/>
      <c r="E29427" s="294"/>
      <c r="F29427" s="294"/>
    </row>
    <row r="29428">
      <c r="A29428" s="294" t="s">
        <v>39826</v>
      </c>
      <c r="B29428" s="294"/>
      <c r="C29428" s="294"/>
      <c r="D29428" s="294"/>
      <c r="E29428" s="294"/>
      <c r="F29428" s="294"/>
    </row>
    <row r="29429">
      <c r="A29429" s="294" t="s">
        <v>23831</v>
      </c>
      <c r="B29429" s="294"/>
      <c r="C29429" s="294"/>
      <c r="D29429" s="294"/>
      <c r="E29429" s="294"/>
      <c r="F29429" s="294"/>
    </row>
    <row r="29430">
      <c r="A29430" s="294" t="str">
        <f>ARRAY_CONSTRAIN(ARRAYFORMULA(-Oxygen saturation), 1, 1)</f>
        <v>#ERROR!</v>
      </c>
      <c r="B29430" s="294"/>
      <c r="C29430" s="294"/>
      <c r="D29430" s="294"/>
      <c r="E29430" s="294"/>
      <c r="F29430" s="294"/>
    </row>
    <row r="29431">
      <c r="A29431" s="294" t="s">
        <v>39827</v>
      </c>
      <c r="B29431" s="294"/>
      <c r="C29431" s="294"/>
      <c r="D29431" s="294"/>
      <c r="E29431" s="294"/>
      <c r="F29431" s="294"/>
    </row>
    <row r="29432">
      <c r="A29432" s="294" t="s">
        <v>39828</v>
      </c>
      <c r="B29432" s="294"/>
      <c r="C29432" s="294"/>
      <c r="D29432" s="294"/>
      <c r="E29432" s="294"/>
      <c r="F29432" s="294"/>
    </row>
    <row r="29433">
      <c r="A29433" s="294" t="s">
        <v>23825</v>
      </c>
      <c r="B29433" s="294"/>
      <c r="C29433" s="294"/>
      <c r="D29433" s="294"/>
      <c r="E29433" s="294"/>
      <c r="F29433" s="294"/>
    </row>
    <row r="29434">
      <c r="A29434" s="294" t="s">
        <v>39829</v>
      </c>
      <c r="B29434" s="294"/>
      <c r="C29434" s="294"/>
      <c r="D29434" s="294"/>
      <c r="E29434" s="294"/>
      <c r="F29434" s="294"/>
    </row>
    <row r="29435">
      <c r="A29435" s="294"/>
      <c r="B29435" s="294"/>
      <c r="C29435" s="294"/>
      <c r="D29435" s="294"/>
      <c r="E29435" s="294"/>
      <c r="F29435" s="294"/>
    </row>
    <row r="29436">
      <c r="A29436" s="294" t="s">
        <v>21407</v>
      </c>
      <c r="B29436" s="294"/>
      <c r="C29436" s="294"/>
      <c r="D29436" s="294"/>
      <c r="E29436" s="294"/>
      <c r="F29436" s="294"/>
    </row>
    <row r="29437">
      <c r="A29437" s="294"/>
      <c r="B29437" s="294"/>
      <c r="C29437" s="294"/>
      <c r="D29437" s="294"/>
      <c r="E29437" s="294"/>
      <c r="F29437" s="294"/>
    </row>
    <row r="29438">
      <c r="A29438" s="294" t="s">
        <v>37701</v>
      </c>
      <c r="B29438" s="294"/>
      <c r="C29438" s="294"/>
      <c r="D29438" s="294"/>
      <c r="E29438" s="294"/>
      <c r="F29438" s="294"/>
    </row>
    <row r="29439">
      <c r="A29439" s="294" t="str">
        <f>-Heart rate, rhythm</f>
        <v>#ERROR!</v>
      </c>
      <c r="B29439" s="294"/>
      <c r="C29439" s="294"/>
      <c r="D29439" s="294"/>
      <c r="E29439" s="294"/>
      <c r="F29439" s="294"/>
    </row>
    <row r="29440">
      <c r="A29440" s="294" t="str">
        <f t="array" ref="A29440">-Murmurs</f>
        <v>#NAME?</v>
      </c>
      <c r="B29440" s="294"/>
      <c r="C29440" s="294"/>
      <c r="D29440" s="294"/>
      <c r="E29440" s="294"/>
      <c r="F29440" s="294"/>
    </row>
    <row r="29441">
      <c r="A29441" s="294" t="s">
        <v>39830</v>
      </c>
      <c r="B29441" s="294"/>
      <c r="C29441" s="294"/>
      <c r="D29441" s="294"/>
      <c r="E29441" s="294"/>
      <c r="F29441" s="294"/>
    </row>
    <row r="29442">
      <c r="A29442" s="294" t="s">
        <v>37705</v>
      </c>
      <c r="B29442" s="294"/>
      <c r="C29442" s="294"/>
      <c r="D29442" s="294"/>
      <c r="E29442" s="294"/>
      <c r="F29442" s="294"/>
    </row>
    <row r="29443">
      <c r="A29443" s="294" t="s">
        <v>39831</v>
      </c>
      <c r="B29443" s="294"/>
      <c r="C29443" s="294"/>
      <c r="D29443" s="294"/>
      <c r="E29443" s="294"/>
      <c r="F29443" s="294"/>
    </row>
    <row r="29444">
      <c r="A29444" s="294" t="s">
        <v>39832</v>
      </c>
      <c r="B29444" s="294"/>
      <c r="C29444" s="294"/>
      <c r="D29444" s="294"/>
      <c r="E29444" s="294"/>
      <c r="F29444" s="294"/>
    </row>
    <row r="29445">
      <c r="A29445" s="294" t="s">
        <v>39833</v>
      </c>
      <c r="B29445" s="294"/>
      <c r="C29445" s="294"/>
      <c r="D29445" s="294"/>
      <c r="E29445" s="294"/>
      <c r="F29445" s="294"/>
    </row>
    <row r="29446">
      <c r="A29446" s="294" t="s">
        <v>37708</v>
      </c>
      <c r="B29446" s="294"/>
      <c r="C29446" s="294"/>
      <c r="D29446" s="294"/>
      <c r="E29446" s="294"/>
      <c r="F29446" s="294"/>
    </row>
    <row r="29447">
      <c r="A29447" s="294" t="s">
        <v>32113</v>
      </c>
      <c r="B29447" s="294"/>
      <c r="C29447" s="294"/>
      <c r="D29447" s="294"/>
      <c r="E29447" s="294"/>
      <c r="F29447" s="294"/>
    </row>
    <row r="29448">
      <c r="A29448" s="294" t="s">
        <v>39834</v>
      </c>
      <c r="B29448" s="294"/>
      <c r="C29448" s="294"/>
      <c r="D29448" s="294"/>
      <c r="E29448" s="294"/>
      <c r="F29448" s="294"/>
    </row>
    <row r="29449">
      <c r="A29449" s="294" t="s">
        <v>31918</v>
      </c>
      <c r="B29449" s="294"/>
      <c r="C29449" s="294"/>
      <c r="D29449" s="294"/>
      <c r="E29449" s="294"/>
      <c r="F29449" s="294"/>
    </row>
    <row r="29450">
      <c r="A29450" s="294" t="s">
        <v>39835</v>
      </c>
      <c r="B29450" s="294"/>
      <c r="C29450" s="294"/>
      <c r="D29450" s="294"/>
      <c r="E29450" s="294"/>
      <c r="F29450" s="294"/>
    </row>
    <row r="29451">
      <c r="A29451" s="294" t="s">
        <v>37595</v>
      </c>
      <c r="B29451" s="294"/>
      <c r="C29451" s="294"/>
      <c r="D29451" s="294"/>
      <c r="E29451" s="294"/>
      <c r="F29451" s="294"/>
    </row>
    <row r="29452">
      <c r="A29452" s="294" t="s">
        <v>39836</v>
      </c>
      <c r="B29452" s="294"/>
      <c r="C29452" s="294"/>
      <c r="D29452" s="294"/>
      <c r="E29452" s="294"/>
      <c r="F29452" s="294"/>
    </row>
    <row r="29453">
      <c r="A29453" s="294" t="s">
        <v>39837</v>
      </c>
      <c r="B29453" s="294"/>
      <c r="C29453" s="294"/>
      <c r="D29453" s="294"/>
      <c r="E29453" s="294"/>
      <c r="F29453" s="294"/>
    </row>
    <row r="29454">
      <c r="A29454" s="294" t="s">
        <v>39838</v>
      </c>
      <c r="B29454" s="294"/>
      <c r="C29454" s="294"/>
      <c r="D29454" s="294"/>
      <c r="E29454" s="294"/>
      <c r="F29454" s="294"/>
    </row>
    <row r="29455">
      <c r="A29455" s="294" t="s">
        <v>39839</v>
      </c>
      <c r="B29455" s="294"/>
      <c r="C29455" s="294"/>
      <c r="D29455" s="294"/>
      <c r="E29455" s="294"/>
      <c r="F29455" s="294"/>
    </row>
    <row r="29456">
      <c r="A29456" s="294" t="s">
        <v>37714</v>
      </c>
      <c r="B29456" s="294"/>
      <c r="C29456" s="294"/>
      <c r="D29456" s="294"/>
      <c r="E29456" s="294"/>
      <c r="F29456" s="294"/>
    </row>
    <row r="29457">
      <c r="A29457" s="294" t="s">
        <v>39840</v>
      </c>
      <c r="B29457" s="294"/>
      <c r="C29457" s="294"/>
      <c r="D29457" s="294"/>
      <c r="E29457" s="294"/>
      <c r="F29457" s="294"/>
    </row>
    <row r="29458">
      <c r="A29458" s="294" t="s">
        <v>39841</v>
      </c>
      <c r="B29458" s="294"/>
      <c r="C29458" s="294"/>
      <c r="D29458" s="294"/>
      <c r="E29458" s="294"/>
      <c r="F29458" s="294"/>
    </row>
    <row r="29459">
      <c r="A29459" s="294" t="s">
        <v>39842</v>
      </c>
      <c r="B29459" s="294"/>
      <c r="C29459" s="294"/>
      <c r="D29459" s="294"/>
      <c r="E29459" s="294"/>
      <c r="F29459" s="294"/>
    </row>
    <row r="29460">
      <c r="A29460" s="294" t="s">
        <v>39843</v>
      </c>
      <c r="B29460" s="294"/>
      <c r="C29460" s="294"/>
      <c r="D29460" s="294"/>
      <c r="E29460" s="294"/>
      <c r="F29460" s="294"/>
    </row>
    <row r="29461">
      <c r="A29461" s="294" t="s">
        <v>39844</v>
      </c>
      <c r="B29461" s="294"/>
      <c r="C29461" s="294"/>
      <c r="D29461" s="294"/>
      <c r="E29461" s="294"/>
      <c r="F29461" s="294"/>
    </row>
    <row r="29462">
      <c r="A29462" s="294" t="s">
        <v>39845</v>
      </c>
      <c r="B29462" s="294"/>
      <c r="C29462" s="294"/>
      <c r="D29462" s="294"/>
      <c r="E29462" s="294"/>
      <c r="F29462" s="294"/>
    </row>
    <row r="29463">
      <c r="A29463" s="294" t="s">
        <v>39846</v>
      </c>
      <c r="B29463" s="294"/>
      <c r="C29463" s="294"/>
      <c r="D29463" s="294"/>
      <c r="E29463" s="294"/>
      <c r="F29463" s="294"/>
    </row>
    <row r="29464">
      <c r="A29464" s="294"/>
      <c r="B29464" s="294"/>
      <c r="C29464" s="294"/>
      <c r="D29464" s="294"/>
      <c r="E29464" s="294"/>
      <c r="F29464" s="294"/>
    </row>
    <row r="29465">
      <c r="A29465" s="294" t="s">
        <v>21304</v>
      </c>
      <c r="B29465" s="294"/>
      <c r="C29465" s="294"/>
      <c r="D29465" s="294"/>
      <c r="E29465" s="294"/>
      <c r="F29465" s="294"/>
    </row>
    <row r="29466">
      <c r="A29466" s="294"/>
      <c r="B29466" s="294"/>
      <c r="C29466" s="294"/>
      <c r="D29466" s="294"/>
      <c r="E29466" s="294"/>
      <c r="F29466" s="294"/>
    </row>
    <row r="29467">
      <c r="A29467" s="294" t="s">
        <v>39847</v>
      </c>
      <c r="B29467" s="294"/>
      <c r="C29467" s="294"/>
      <c r="D29467" s="294"/>
      <c r="E29467" s="294"/>
      <c r="F29467" s="294"/>
    </row>
    <row r="29468">
      <c r="A29468" s="294" t="s">
        <v>39848</v>
      </c>
      <c r="B29468" s="294"/>
      <c r="C29468" s="294"/>
      <c r="D29468" s="294"/>
      <c r="E29468" s="294"/>
      <c r="F29468" s="294"/>
    </row>
    <row r="29469">
      <c r="A29469" s="294" t="str">
        <f t="array" ref="A29469">-ESR / CRP(inflammation)</f>
        <v>#NAME?</v>
      </c>
      <c r="B29469" s="294"/>
      <c r="C29469" s="294"/>
      <c r="D29469" s="294"/>
      <c r="E29469" s="294"/>
      <c r="F29469" s="294"/>
    </row>
    <row r="29470">
      <c r="A29470" s="294" t="str">
        <f>ARRAY_CONSTRAIN(ARRAYFORMULA(-blood glucose(FBS, PPBS, HbA1c)), 1, 1)</f>
        <v>#ERROR!</v>
      </c>
      <c r="B29470" s="294"/>
      <c r="C29470" s="294"/>
      <c r="D29470" s="294"/>
      <c r="E29470" s="294"/>
      <c r="F29470" s="294"/>
    </row>
    <row r="29471">
      <c r="A29471" s="294" t="s">
        <v>39849</v>
      </c>
      <c r="B29471" s="294"/>
      <c r="C29471" s="294"/>
      <c r="D29471" s="294"/>
      <c r="E29471" s="294"/>
      <c r="F29471" s="294"/>
    </row>
    <row r="29472">
      <c r="A29472" s="294" t="s">
        <v>39850</v>
      </c>
      <c r="B29472" s="294"/>
      <c r="C29472" s="294"/>
      <c r="D29472" s="294"/>
      <c r="E29472" s="294"/>
      <c r="F29472" s="294"/>
    </row>
    <row r="29473">
      <c r="A29473" s="294" t="str">
        <f t="array" ref="A29473">-Electrolytes(Na, K, Ca, Mg)</f>
        <v>#NAME?</v>
      </c>
      <c r="B29473" s="294"/>
      <c r="C29473" s="294"/>
      <c r="D29473" s="294"/>
      <c r="E29473" s="294"/>
      <c r="F29473" s="294"/>
    </row>
    <row r="29474">
      <c r="A29474" s="294" t="str">
        <f>ARRAY_CONSTRAIN(ARRAYFORMULA(-Thyroid profile(TSH, T3, T4)), 1, 1)</f>
        <v>#ERROR!</v>
      </c>
      <c r="B29474" s="294"/>
      <c r="C29474" s="294"/>
      <c r="D29474" s="294"/>
      <c r="E29474" s="294"/>
      <c r="F29474" s="294"/>
    </row>
    <row r="29475">
      <c r="A29475" s="294" t="s">
        <v>39851</v>
      </c>
      <c r="B29475" s="294"/>
      <c r="C29475" s="294"/>
      <c r="D29475" s="294"/>
      <c r="E29475" s="294"/>
      <c r="F29475" s="294"/>
    </row>
    <row r="29476">
      <c r="A29476" s="294" t="str">
        <f>ARRAY_CONSTRAIN(ARRAYFORMULA(-Serum ferritin), 1, 1)</f>
        <v>#ERROR!</v>
      </c>
      <c r="B29476" s="294"/>
      <c r="C29476" s="294"/>
      <c r="D29476" s="294"/>
      <c r="E29476" s="294"/>
      <c r="F29476" s="294"/>
    </row>
    <row r="29477">
      <c r="A29477" s="294" t="s">
        <v>39598</v>
      </c>
      <c r="B29477" s="294"/>
      <c r="C29477" s="294"/>
      <c r="D29477" s="294"/>
      <c r="E29477" s="294"/>
      <c r="F29477" s="294"/>
    </row>
    <row r="29478">
      <c r="A29478" s="294" t="str">
        <f>ARRAY_CONSTRAIN(ARRAYFORMULA(-Vitamin D), 1, 1)</f>
        <v>#ERROR!</v>
      </c>
      <c r="B29478" s="294"/>
      <c r="C29478" s="294"/>
      <c r="D29478" s="294"/>
      <c r="E29478" s="294"/>
      <c r="F29478" s="294"/>
    </row>
    <row r="29479">
      <c r="A29479" s="294" t="s">
        <v>39852</v>
      </c>
      <c r="B29479" s="294"/>
      <c r="C29479" s="294"/>
      <c r="D29479" s="294"/>
      <c r="E29479" s="294"/>
      <c r="F29479" s="294"/>
    </row>
    <row r="29480">
      <c r="A29480" s="294" t="str">
        <f>ARRAY_CONSTRAIN(ARRAYFORMULA(-infection Screening(if required)), 1, 1)</f>
        <v>#ERROR!</v>
      </c>
      <c r="B29480" s="294"/>
      <c r="C29480" s="294"/>
      <c r="D29480" s="294"/>
      <c r="E29480" s="294"/>
      <c r="F29480" s="294"/>
    </row>
    <row r="29481">
      <c r="A29481" s="294" t="str">
        <f t="array" ref="A29481">-Urinalysis</f>
        <v>#NAME?</v>
      </c>
      <c r="B29481" s="294"/>
      <c r="C29481" s="294"/>
      <c r="D29481" s="294"/>
      <c r="E29481" s="294"/>
      <c r="F29481" s="294"/>
    </row>
    <row r="29482">
      <c r="A29482" s="294" t="s">
        <v>39853</v>
      </c>
      <c r="B29482" s="294"/>
      <c r="C29482" s="294"/>
      <c r="D29482" s="294"/>
      <c r="E29482" s="294"/>
      <c r="F29482" s="294"/>
    </row>
    <row r="29483">
      <c r="A29483" s="294" t="s">
        <v>39854</v>
      </c>
      <c r="B29483" s="294"/>
      <c r="C29483" s="294"/>
      <c r="D29483" s="294"/>
      <c r="E29483" s="294"/>
      <c r="F29483" s="294"/>
    </row>
    <row r="29484">
      <c r="A29484" s="294" t="str">
        <f>ARRAY_CONSTRAIN(ARRAYFORMULA(-HIV / Hepatitis Serology(selectively)), 1, 1)</f>
        <v>#ERROR!</v>
      </c>
      <c r="B29484" s="294"/>
      <c r="C29484" s="294"/>
      <c r="D29484" s="294"/>
      <c r="E29484" s="294"/>
      <c r="F29484" s="294"/>
    </row>
    <row r="29485">
      <c r="A29485" s="294" t="s">
        <v>39855</v>
      </c>
      <c r="B29485" s="294"/>
      <c r="C29485" s="294"/>
      <c r="D29485" s="294"/>
      <c r="E29485" s="294"/>
      <c r="F29485" s="294"/>
    </row>
    <row r="29486">
      <c r="A29486" s="294" t="s">
        <v>39856</v>
      </c>
      <c r="B29486" s="294"/>
      <c r="C29486" s="294"/>
      <c r="D29486" s="294"/>
      <c r="E29486" s="294"/>
      <c r="F29486" s="294"/>
    </row>
    <row r="29487">
      <c r="A29487" s="294" t="s">
        <v>39857</v>
      </c>
      <c r="B29487" s="294"/>
      <c r="C29487" s="294"/>
      <c r="D29487" s="294"/>
      <c r="E29487" s="294"/>
      <c r="F29487" s="294"/>
    </row>
    <row r="29488">
      <c r="A29488" s="294" t="s">
        <v>39858</v>
      </c>
      <c r="B29488" s="294"/>
      <c r="C29488" s="294"/>
      <c r="D29488" s="294"/>
      <c r="E29488" s="294"/>
      <c r="F29488" s="294"/>
    </row>
    <row r="29489">
      <c r="A29489" s="294" t="s">
        <v>39859</v>
      </c>
      <c r="B29489" s="294"/>
      <c r="C29489" s="294"/>
      <c r="D29489" s="294"/>
      <c r="E29489" s="294"/>
      <c r="F29489" s="294"/>
    </row>
    <row r="29490">
      <c r="A29490" s="294"/>
      <c r="B29490" s="294"/>
      <c r="C29490" s="294"/>
      <c r="D29490" s="294"/>
      <c r="E29490" s="294"/>
      <c r="F29490" s="294"/>
    </row>
    <row r="29491">
      <c r="A29491" s="294" t="s">
        <v>28124</v>
      </c>
      <c r="B29491" s="294"/>
      <c r="C29491" s="294"/>
      <c r="D29491" s="294"/>
      <c r="E29491" s="294"/>
      <c r="F29491" s="294"/>
    </row>
    <row r="29492">
      <c r="A29492" s="294" t="s">
        <v>39860</v>
      </c>
      <c r="B29492" s="294"/>
      <c r="C29492" s="294"/>
      <c r="D29492" s="294"/>
      <c r="E29492" s="294"/>
      <c r="F29492" s="294"/>
    </row>
    <row r="29493">
      <c r="A29493" s="294" t="s">
        <v>21672</v>
      </c>
      <c r="B29493" s="294"/>
      <c r="C29493" s="294"/>
      <c r="D29493" s="294"/>
      <c r="E29493" s="294"/>
      <c r="F29493" s="294"/>
    </row>
    <row r="29494">
      <c r="A29494" s="294" t="s">
        <v>39809</v>
      </c>
      <c r="B29494" s="294"/>
      <c r="C29494" s="294"/>
      <c r="D29494" s="294"/>
      <c r="E29494" s="294"/>
      <c r="F29494" s="294"/>
    </row>
    <row r="29495">
      <c r="A29495" s="294"/>
      <c r="B29495" s="294"/>
      <c r="C29495" s="294"/>
      <c r="D29495" s="294"/>
      <c r="E29495" s="294"/>
      <c r="F29495" s="294"/>
    </row>
    <row r="29496">
      <c r="A29496" s="294"/>
      <c r="B29496" s="294"/>
      <c r="C29496" s="294"/>
      <c r="D29496" s="294"/>
      <c r="E29496" s="294"/>
      <c r="F29496" s="294"/>
    </row>
    <row r="29497">
      <c r="A29497" s="294" t="s">
        <v>23007</v>
      </c>
      <c r="B29497" s="294"/>
      <c r="C29497" s="294"/>
      <c r="D29497" s="294"/>
      <c r="E29497" s="294"/>
      <c r="F29497" s="294"/>
    </row>
    <row r="29498">
      <c r="A29498" s="294"/>
      <c r="B29498" s="294"/>
      <c r="C29498" s="294"/>
      <c r="D29498" s="294"/>
      <c r="E29498" s="294"/>
      <c r="F29498" s="294"/>
    </row>
    <row r="29499">
      <c r="A29499" s="294" t="s">
        <v>37739</v>
      </c>
      <c r="B29499" s="294"/>
      <c r="C29499" s="294"/>
      <c r="D29499" s="294"/>
      <c r="E29499" s="294"/>
      <c r="F29499" s="294"/>
    </row>
    <row r="29500">
      <c r="A29500" s="294" t="s">
        <v>39741</v>
      </c>
      <c r="B29500" s="294"/>
      <c r="C29500" s="294"/>
      <c r="D29500" s="294"/>
      <c r="E29500" s="294"/>
      <c r="F29500" s="294"/>
    </row>
    <row r="29501">
      <c r="A29501" s="294" t="s">
        <v>37745</v>
      </c>
      <c r="B29501" s="294"/>
      <c r="C29501" s="294"/>
      <c r="D29501" s="294"/>
      <c r="E29501" s="294"/>
      <c r="F29501" s="294"/>
    </row>
    <row r="29502">
      <c r="A29502" s="294" t="s">
        <v>29633</v>
      </c>
      <c r="B29502" s="294"/>
      <c r="C29502" s="294"/>
      <c r="D29502" s="294"/>
      <c r="E29502" s="294"/>
      <c r="F29502" s="294"/>
    </row>
    <row r="29503">
      <c r="A29503" s="294" t="s">
        <v>26349</v>
      </c>
      <c r="B29503" s="294"/>
      <c r="C29503" s="294"/>
      <c r="D29503" s="294"/>
      <c r="E29503" s="294"/>
      <c r="F29503" s="294"/>
    </row>
    <row r="29504">
      <c r="A29504" s="294" t="s">
        <v>26577</v>
      </c>
      <c r="B29504" s="294"/>
      <c r="C29504" s="294"/>
      <c r="D29504" s="294"/>
      <c r="E29504" s="294"/>
      <c r="F29504" s="294"/>
    </row>
    <row r="29505">
      <c r="A29505" s="294" t="s">
        <v>39861</v>
      </c>
      <c r="B29505" s="294"/>
      <c r="C29505" s="294"/>
      <c r="D29505" s="294"/>
      <c r="E29505" s="294"/>
      <c r="F29505" s="294"/>
    </row>
    <row r="29506">
      <c r="A29506" s="294" t="s">
        <v>39862</v>
      </c>
      <c r="B29506" s="294"/>
      <c r="C29506" s="294"/>
      <c r="D29506" s="294"/>
      <c r="E29506" s="294"/>
      <c r="F29506" s="294"/>
    </row>
    <row r="29507">
      <c r="A29507" s="294" t="s">
        <v>39863</v>
      </c>
      <c r="B29507" s="294"/>
      <c r="C29507" s="294"/>
      <c r="D29507" s="294"/>
      <c r="E29507" s="294"/>
      <c r="F29507" s="294"/>
    </row>
    <row r="29508">
      <c r="A29508" s="294" t="s">
        <v>31588</v>
      </c>
      <c r="B29508" s="294"/>
      <c r="C29508" s="294"/>
      <c r="D29508" s="294"/>
      <c r="E29508" s="294"/>
      <c r="F29508" s="294"/>
    </row>
    <row r="29509">
      <c r="A29509" s="294" t="s">
        <v>39864</v>
      </c>
      <c r="B29509" s="294"/>
      <c r="C29509" s="294"/>
      <c r="D29509" s="294"/>
      <c r="E29509" s="294"/>
      <c r="F29509" s="294"/>
    </row>
    <row r="29510">
      <c r="A29510" s="294" t="s">
        <v>39865</v>
      </c>
      <c r="B29510" s="294"/>
      <c r="C29510" s="294"/>
      <c r="D29510" s="294"/>
      <c r="E29510" s="294"/>
      <c r="F29510" s="294"/>
    </row>
    <row r="29511">
      <c r="A29511" s="294" t="s">
        <v>37744</v>
      </c>
      <c r="B29511" s="294"/>
      <c r="C29511" s="294"/>
      <c r="D29511" s="294"/>
      <c r="E29511" s="294"/>
      <c r="F29511" s="294"/>
    </row>
    <row r="29512">
      <c r="A29512" s="294" t="s">
        <v>39866</v>
      </c>
      <c r="B29512" s="294"/>
      <c r="C29512" s="294"/>
      <c r="D29512" s="294"/>
      <c r="E29512" s="294"/>
      <c r="F29512" s="294"/>
    </row>
    <row r="29513">
      <c r="A29513" s="294" t="s">
        <v>39867</v>
      </c>
      <c r="B29513" s="294"/>
      <c r="C29513" s="294"/>
      <c r="D29513" s="294"/>
      <c r="E29513" s="294"/>
      <c r="F29513" s="294"/>
    </row>
    <row r="29514">
      <c r="A29514" s="294" t="s">
        <v>39868</v>
      </c>
      <c r="B29514" s="294"/>
      <c r="C29514" s="294"/>
      <c r="D29514" s="294"/>
      <c r="E29514" s="294"/>
      <c r="F29514" s="294"/>
    </row>
    <row r="29515">
      <c r="A29515" s="294" t="s">
        <v>26581</v>
      </c>
      <c r="B29515" s="294"/>
      <c r="C29515" s="294"/>
      <c r="D29515" s="294"/>
      <c r="E29515" s="294"/>
      <c r="F29515" s="294"/>
    </row>
    <row r="29516">
      <c r="A29516" s="294" t="s">
        <v>39869</v>
      </c>
      <c r="B29516" s="294"/>
      <c r="C29516" s="294"/>
      <c r="D29516" s="294"/>
      <c r="E29516" s="294"/>
      <c r="F29516" s="294"/>
    </row>
    <row r="29517">
      <c r="A29517" s="294" t="s">
        <v>39870</v>
      </c>
      <c r="B29517" s="294"/>
      <c r="C29517" s="294"/>
      <c r="D29517" s="294"/>
      <c r="E29517" s="294"/>
      <c r="F29517" s="294"/>
    </row>
    <row r="29518">
      <c r="A29518" s="294" t="s">
        <v>39871</v>
      </c>
      <c r="B29518" s="294"/>
      <c r="C29518" s="294"/>
      <c r="D29518" s="294"/>
      <c r="E29518" s="294"/>
      <c r="F29518" s="294"/>
    </row>
    <row r="29519">
      <c r="A29519" s="294" t="s">
        <v>25042</v>
      </c>
      <c r="B29519" s="294"/>
      <c r="C29519" s="294"/>
      <c r="D29519" s="294"/>
      <c r="E29519" s="294"/>
      <c r="F29519" s="294"/>
    </row>
    <row r="29520">
      <c r="A29520" s="294" t="s">
        <v>39872</v>
      </c>
      <c r="B29520" s="294"/>
      <c r="C29520" s="294"/>
      <c r="D29520" s="294"/>
      <c r="E29520" s="294"/>
      <c r="F29520" s="294"/>
    </row>
    <row r="29521">
      <c r="A29521" s="294" t="str">
        <f t="array" ref="A29521">-Myositis</f>
        <v>#NAME?</v>
      </c>
      <c r="B29521" s="294"/>
      <c r="C29521" s="294"/>
      <c r="D29521" s="294"/>
      <c r="E29521" s="294"/>
      <c r="F29521" s="294"/>
    </row>
    <row r="29522">
      <c r="A29522" s="294" t="s">
        <v>34484</v>
      </c>
      <c r="B29522" s="294"/>
      <c r="C29522" s="294"/>
      <c r="D29522" s="294"/>
      <c r="E29522" s="294"/>
      <c r="F29522" s="294"/>
    </row>
    <row r="29523">
      <c r="A29523" s="294" t="s">
        <v>37751</v>
      </c>
      <c r="B29523" s="294"/>
      <c r="C29523" s="294"/>
      <c r="D29523" s="294"/>
      <c r="E29523" s="294"/>
      <c r="F29523" s="294"/>
    </row>
    <row r="29524">
      <c r="A29524" s="294" t="s">
        <v>39873</v>
      </c>
      <c r="B29524" s="294"/>
      <c r="C29524" s="294"/>
      <c r="D29524" s="294"/>
      <c r="E29524" s="294"/>
      <c r="F29524" s="294"/>
    </row>
    <row r="29525">
      <c r="A29525" s="294" t="s">
        <v>39874</v>
      </c>
      <c r="B29525" s="294"/>
      <c r="C29525" s="294"/>
      <c r="D29525" s="294"/>
      <c r="E29525" s="294"/>
      <c r="F29525" s="294"/>
    </row>
    <row r="29526">
      <c r="A29526" s="294" t="s">
        <v>39875</v>
      </c>
      <c r="B29526" s="294"/>
      <c r="C29526" s="294"/>
      <c r="D29526" s="294"/>
      <c r="E29526" s="294"/>
      <c r="F29526" s="294"/>
    </row>
    <row r="29527">
      <c r="A29527" s="294" t="s">
        <v>25852</v>
      </c>
      <c r="B29527" s="294"/>
      <c r="C29527" s="294"/>
      <c r="D29527" s="294"/>
      <c r="E29527" s="294"/>
      <c r="F29527" s="294"/>
    </row>
    <row r="29528">
      <c r="A29528" s="294" t="s">
        <v>39876</v>
      </c>
      <c r="B29528" s="294"/>
      <c r="C29528" s="294"/>
      <c r="D29528" s="294"/>
      <c r="E29528" s="294"/>
      <c r="F29528" s="294"/>
    </row>
    <row r="29529">
      <c r="A29529" s="294" t="s">
        <v>23954</v>
      </c>
      <c r="B29529" s="294"/>
      <c r="C29529" s="294"/>
      <c r="D29529" s="294"/>
      <c r="E29529" s="294"/>
      <c r="F29529" s="294"/>
    </row>
    <row r="29530">
      <c r="A29530" s="294" t="s">
        <v>39877</v>
      </c>
      <c r="B29530" s="294"/>
      <c r="C29530" s="294"/>
      <c r="D29530" s="294"/>
      <c r="E29530" s="294"/>
      <c r="F29530" s="294"/>
    </row>
    <row r="29531">
      <c r="A29531" s="294"/>
      <c r="B29531" s="294"/>
      <c r="C29531" s="294"/>
      <c r="D29531" s="294"/>
      <c r="E29531" s="294"/>
      <c r="F29531" s="294"/>
    </row>
    <row r="29532">
      <c r="A29532" s="294"/>
      <c r="B29532" s="294"/>
      <c r="C29532" s="294"/>
      <c r="D29532" s="294"/>
      <c r="E29532" s="294"/>
      <c r="F29532" s="294"/>
    </row>
    <row r="29533">
      <c r="A29533" s="294" t="s">
        <v>27753</v>
      </c>
      <c r="B29533" s="294"/>
      <c r="C29533" s="294"/>
      <c r="D29533" s="294"/>
      <c r="E29533" s="294"/>
      <c r="F29533" s="294"/>
    </row>
    <row r="29534">
      <c r="A29534" s="294" t="s">
        <v>26065</v>
      </c>
      <c r="B29534" s="294"/>
      <c r="C29534" s="294"/>
      <c r="D29534" s="294"/>
      <c r="E29534" s="294"/>
      <c r="F29534" s="294"/>
    </row>
    <row r="29535">
      <c r="A29535" s="294"/>
      <c r="B29535" s="294"/>
      <c r="C29535" s="294"/>
      <c r="D29535" s="294"/>
      <c r="E29535" s="294"/>
      <c r="F29535" s="294"/>
    </row>
    <row r="29536">
      <c r="A29536" s="294" t="s">
        <v>39878</v>
      </c>
      <c r="B29536" s="294"/>
      <c r="C29536" s="294"/>
      <c r="D29536" s="294"/>
      <c r="E29536" s="294"/>
      <c r="F29536" s="294"/>
    </row>
    <row r="29537">
      <c r="A29537" s="294" t="s">
        <v>39879</v>
      </c>
      <c r="B29537" s="294"/>
      <c r="C29537" s="294"/>
      <c r="D29537" s="294"/>
      <c r="E29537" s="294"/>
      <c r="F29537" s="294"/>
    </row>
    <row r="29538">
      <c r="A29538" s="294" t="s">
        <v>39880</v>
      </c>
      <c r="B29538" s="294"/>
      <c r="C29538" s="294"/>
      <c r="D29538" s="294"/>
      <c r="E29538" s="294"/>
      <c r="F29538" s="294"/>
    </row>
    <row r="29539">
      <c r="A29539" s="294" t="s">
        <v>39881</v>
      </c>
      <c r="B29539" s="294"/>
      <c r="C29539" s="294"/>
      <c r="D29539" s="294"/>
      <c r="E29539" s="294"/>
      <c r="F29539" s="294"/>
    </row>
    <row r="29540">
      <c r="A29540" s="294"/>
      <c r="B29540" s="294"/>
      <c r="C29540" s="294"/>
      <c r="D29540" s="294"/>
      <c r="E29540" s="294"/>
      <c r="F29540" s="294"/>
    </row>
    <row r="29541">
      <c r="A29541" s="294" t="s">
        <v>26377</v>
      </c>
      <c r="B29541" s="294"/>
      <c r="C29541" s="294"/>
      <c r="D29541" s="294"/>
      <c r="E29541" s="294"/>
      <c r="F29541" s="294"/>
    </row>
    <row r="29542">
      <c r="A29542" s="294"/>
      <c r="B29542" s="294"/>
      <c r="C29542" s="294"/>
      <c r="D29542" s="294"/>
      <c r="E29542" s="294"/>
      <c r="F29542" s="294"/>
    </row>
    <row r="29543">
      <c r="A29543" s="294" t="s">
        <v>39882</v>
      </c>
      <c r="B29543" s="294"/>
      <c r="C29543" s="294"/>
      <c r="D29543" s="294"/>
      <c r="E29543" s="294"/>
      <c r="F29543" s="294"/>
    </row>
    <row r="29544">
      <c r="A29544" s="294" t="s">
        <v>39883</v>
      </c>
      <c r="B29544" s="294"/>
      <c r="C29544" s="294"/>
      <c r="D29544" s="294"/>
      <c r="E29544" s="294"/>
      <c r="F29544" s="294"/>
    </row>
    <row r="29545">
      <c r="A29545" s="294" t="s">
        <v>39884</v>
      </c>
      <c r="B29545" s="294"/>
      <c r="C29545" s="294"/>
      <c r="D29545" s="294"/>
      <c r="E29545" s="294"/>
      <c r="F29545" s="294"/>
    </row>
    <row r="29546">
      <c r="A29546" s="294" t="s">
        <v>39885</v>
      </c>
      <c r="B29546" s="294"/>
      <c r="C29546" s="294"/>
      <c r="D29546" s="294"/>
      <c r="E29546" s="294"/>
      <c r="F29546" s="294"/>
    </row>
    <row r="29547">
      <c r="A29547" s="294" t="s">
        <v>39886</v>
      </c>
      <c r="B29547" s="294"/>
      <c r="C29547" s="294"/>
      <c r="D29547" s="294"/>
      <c r="E29547" s="294"/>
      <c r="F29547" s="294"/>
    </row>
    <row r="29548">
      <c r="A29548" s="294" t="s">
        <v>39887</v>
      </c>
      <c r="B29548" s="294"/>
      <c r="C29548" s="294"/>
      <c r="D29548" s="294"/>
      <c r="E29548" s="294"/>
      <c r="F29548" s="294"/>
    </row>
    <row r="29549">
      <c r="A29549" s="294"/>
      <c r="B29549" s="294"/>
      <c r="C29549" s="294"/>
      <c r="D29549" s="294"/>
      <c r="E29549" s="294"/>
      <c r="F29549" s="294"/>
    </row>
    <row r="29550">
      <c r="A29550" s="294" t="s">
        <v>21344</v>
      </c>
      <c r="B29550" s="294"/>
      <c r="C29550" s="294"/>
      <c r="D29550" s="294"/>
      <c r="E29550" s="294"/>
      <c r="F29550" s="294"/>
    </row>
    <row r="29551">
      <c r="A29551" s="294" t="s">
        <v>30376</v>
      </c>
      <c r="B29551" s="294"/>
      <c r="C29551" s="294"/>
      <c r="D29551" s="294"/>
      <c r="E29551" s="294"/>
      <c r="F29551" s="294"/>
    </row>
    <row r="29552">
      <c r="A29552" s="294"/>
      <c r="B29552" s="294"/>
      <c r="C29552" s="294"/>
      <c r="D29552" s="294"/>
      <c r="E29552" s="294"/>
      <c r="F29552" s="294"/>
    </row>
    <row r="29553">
      <c r="A29553" s="294" t="s">
        <v>23542</v>
      </c>
      <c r="B29553" s="294"/>
      <c r="C29553" s="294"/>
      <c r="D29553" s="294"/>
      <c r="E29553" s="294"/>
      <c r="F29553" s="294"/>
    </row>
    <row r="29554">
      <c r="A29554" s="294" t="s">
        <v>39888</v>
      </c>
      <c r="B29554" s="294"/>
      <c r="C29554" s="294"/>
      <c r="D29554" s="294"/>
      <c r="E29554" s="294"/>
      <c r="F29554" s="294"/>
    </row>
    <row r="29555">
      <c r="A29555" s="294" t="str">
        <f t="array" ref="A29555">-ghrita</f>
        <v>#NAME?</v>
      </c>
      <c r="B29555" s="294"/>
      <c r="C29555" s="294"/>
      <c r="D29555" s="294"/>
      <c r="E29555" s="294"/>
      <c r="F29555" s="294"/>
    </row>
    <row r="29556">
      <c r="A29556" s="294" t="s">
        <v>39889</v>
      </c>
      <c r="B29556" s="294"/>
      <c r="C29556" s="294"/>
      <c r="D29556" s="294"/>
      <c r="E29556" s="294"/>
      <c r="F29556" s="294"/>
    </row>
    <row r="29557">
      <c r="A29557" s="294" t="s">
        <v>39890</v>
      </c>
      <c r="B29557" s="294"/>
      <c r="C29557" s="294"/>
      <c r="D29557" s="294"/>
      <c r="E29557" s="294"/>
      <c r="F29557" s="294"/>
    </row>
    <row r="29558">
      <c r="A29558" s="294" t="s">
        <v>39891</v>
      </c>
      <c r="B29558" s="294"/>
      <c r="C29558" s="294"/>
      <c r="D29558" s="294"/>
      <c r="E29558" s="294"/>
      <c r="F29558" s="294"/>
    </row>
    <row r="29559">
      <c r="A29559" s="294"/>
      <c r="B29559" s="294"/>
      <c r="C29559" s="294"/>
      <c r="D29559" s="294"/>
      <c r="E29559" s="294"/>
      <c r="F29559" s="294"/>
    </row>
    <row r="29560">
      <c r="A29560" s="294" t="s">
        <v>22578</v>
      </c>
      <c r="B29560" s="294"/>
      <c r="C29560" s="294"/>
      <c r="D29560" s="294"/>
      <c r="E29560" s="294"/>
      <c r="F29560" s="294"/>
    </row>
    <row r="29561">
      <c r="A29561" s="294" t="s">
        <v>25339</v>
      </c>
      <c r="B29561" s="294"/>
      <c r="C29561" s="294"/>
      <c r="D29561" s="294"/>
      <c r="E29561" s="294"/>
      <c r="F29561" s="294"/>
    </row>
    <row r="29562">
      <c r="A29562" s="294"/>
      <c r="B29562" s="294"/>
      <c r="C29562" s="294"/>
      <c r="D29562" s="294"/>
      <c r="E29562" s="294"/>
      <c r="F29562" s="294"/>
    </row>
    <row r="29563">
      <c r="A29563" s="294" t="s">
        <v>25852</v>
      </c>
      <c r="B29563" s="294"/>
      <c r="C29563" s="294"/>
      <c r="D29563" s="294"/>
      <c r="E29563" s="294"/>
      <c r="F29563" s="294"/>
    </row>
    <row r="29564">
      <c r="A29564" s="294" t="s">
        <v>25071</v>
      </c>
      <c r="B29564" s="294"/>
      <c r="C29564" s="294"/>
      <c r="D29564" s="294"/>
      <c r="E29564" s="294"/>
      <c r="F29564" s="294"/>
    </row>
    <row r="29565">
      <c r="A29565" s="294" t="s">
        <v>22861</v>
      </c>
      <c r="B29565" s="294"/>
      <c r="C29565" s="294"/>
      <c r="D29565" s="294"/>
      <c r="E29565" s="294"/>
      <c r="F29565" s="294"/>
    </row>
    <row r="29566">
      <c r="A29566" s="294" t="s">
        <v>24854</v>
      </c>
      <c r="B29566" s="294"/>
      <c r="C29566" s="294"/>
      <c r="D29566" s="294"/>
      <c r="E29566" s="294"/>
      <c r="F29566" s="294"/>
    </row>
    <row r="29567">
      <c r="A29567" s="294" t="s">
        <v>39892</v>
      </c>
      <c r="B29567" s="294"/>
      <c r="C29567" s="294"/>
      <c r="D29567" s="294"/>
      <c r="E29567" s="294"/>
      <c r="F29567" s="294"/>
    </row>
    <row r="29568">
      <c r="A29568" s="294"/>
      <c r="B29568" s="294"/>
      <c r="C29568" s="294"/>
      <c r="D29568" s="294"/>
      <c r="E29568" s="294"/>
      <c r="F29568" s="294"/>
    </row>
    <row r="29569">
      <c r="A29569" s="294"/>
      <c r="B29569" s="294"/>
      <c r="C29569" s="294"/>
      <c r="D29569" s="294"/>
      <c r="E29569" s="294"/>
      <c r="F29569" s="294"/>
    </row>
    <row r="29570">
      <c r="A29570" s="294" t="s">
        <v>39893</v>
      </c>
      <c r="B29570" s="294"/>
      <c r="C29570" s="294"/>
      <c r="D29570" s="294"/>
      <c r="E29570" s="294"/>
      <c r="F29570" s="294"/>
    </row>
    <row r="29571">
      <c r="A29571" s="294"/>
      <c r="B29571" s="294"/>
      <c r="C29571" s="294"/>
      <c r="D29571" s="294"/>
      <c r="E29571" s="294"/>
      <c r="F29571" s="294"/>
    </row>
    <row r="29572">
      <c r="A29572" s="294" t="s">
        <v>39894</v>
      </c>
      <c r="B29572" s="294"/>
      <c r="C29572" s="294"/>
      <c r="D29572" s="294"/>
      <c r="E29572" s="294"/>
      <c r="F29572" s="294"/>
    </row>
    <row r="29573">
      <c r="A29573" s="294" t="s">
        <v>39895</v>
      </c>
      <c r="B29573" s="294"/>
      <c r="C29573" s="294"/>
      <c r="D29573" s="294"/>
      <c r="E29573" s="294"/>
      <c r="F29573" s="294"/>
    </row>
    <row r="29574">
      <c r="A29574" s="294" t="str">
        <f t="array" ref="A29574">-Rasayana(Chyavanaprasha, Guduchi)</f>
        <v>#NAME?</v>
      </c>
      <c r="B29574" s="294"/>
      <c r="C29574" s="294"/>
      <c r="D29574" s="294"/>
      <c r="E29574" s="294"/>
      <c r="F29574" s="294"/>
    </row>
    <row r="29575">
      <c r="A29575" s="294" t="s">
        <v>39896</v>
      </c>
      <c r="B29575" s="294"/>
      <c r="C29575" s="294"/>
      <c r="D29575" s="294"/>
      <c r="E29575" s="294"/>
      <c r="F29575" s="294"/>
    </row>
    <row r="29576">
      <c r="A29576" s="294" t="s">
        <v>39897</v>
      </c>
      <c r="B29576" s="294"/>
      <c r="C29576" s="294"/>
      <c r="D29576" s="294"/>
      <c r="E29576" s="294"/>
      <c r="F29576" s="294"/>
    </row>
    <row r="29577">
      <c r="A29577" s="294"/>
      <c r="B29577" s="294"/>
      <c r="C29577" s="294"/>
      <c r="D29577" s="294"/>
      <c r="E29577" s="294"/>
      <c r="F29577" s="294"/>
    </row>
    <row r="29578">
      <c r="A29578" s="294" t="s">
        <v>23776</v>
      </c>
      <c r="B29578" s="294"/>
      <c r="C29578" s="294"/>
      <c r="D29578" s="294"/>
      <c r="E29578" s="294"/>
      <c r="F29578" s="294"/>
    </row>
    <row r="29579">
      <c r="A29579" s="294" t="s">
        <v>27773</v>
      </c>
      <c r="B29579" s="294"/>
      <c r="C29579" s="294"/>
      <c r="D29579" s="294"/>
      <c r="E29579" s="294"/>
      <c r="F29579" s="294"/>
    </row>
    <row r="29580">
      <c r="A29580" s="294"/>
      <c r="B29580" s="294"/>
      <c r="C29580" s="294"/>
      <c r="D29580" s="294"/>
      <c r="E29580" s="294"/>
      <c r="F29580" s="294"/>
    </row>
    <row r="29581">
      <c r="A29581" s="294" t="s">
        <v>39898</v>
      </c>
      <c r="B29581" s="294"/>
      <c r="C29581" s="294"/>
      <c r="D29581" s="294"/>
      <c r="E29581" s="294"/>
      <c r="F29581" s="294"/>
    </row>
    <row r="29582">
      <c r="A29582" s="294" t="s">
        <v>39899</v>
      </c>
      <c r="B29582" s="294"/>
      <c r="C29582" s="294"/>
      <c r="D29582" s="294"/>
      <c r="E29582" s="294"/>
      <c r="F29582" s="294"/>
    </row>
    <row r="29583">
      <c r="A29583" s="294" t="s">
        <v>39900</v>
      </c>
      <c r="B29583" s="294"/>
      <c r="C29583" s="294"/>
      <c r="D29583" s="294"/>
      <c r="E29583" s="294"/>
      <c r="F29583" s="294"/>
    </row>
    <row r="29584">
      <c r="A29584" s="294" t="s">
        <v>39901</v>
      </c>
      <c r="B29584" s="294"/>
      <c r="C29584" s="294"/>
      <c r="D29584" s="294"/>
      <c r="E29584" s="294"/>
      <c r="F29584" s="294"/>
    </row>
    <row r="29585">
      <c r="A29585" s="294" t="s">
        <v>39902</v>
      </c>
      <c r="B29585" s="294"/>
      <c r="C29585" s="294"/>
      <c r="D29585" s="294"/>
      <c r="E29585" s="294"/>
      <c r="F29585" s="294"/>
    </row>
    <row r="29586">
      <c r="A29586" s="294"/>
      <c r="B29586" s="294"/>
      <c r="C29586" s="294"/>
      <c r="D29586" s="294"/>
      <c r="E29586" s="294"/>
      <c r="F29586" s="294"/>
    </row>
    <row r="29587">
      <c r="A29587" s="294" t="s">
        <v>28124</v>
      </c>
      <c r="B29587" s="294"/>
      <c r="C29587" s="294"/>
      <c r="D29587" s="294"/>
      <c r="E29587" s="294"/>
      <c r="F29587" s="294"/>
    </row>
    <row r="29588">
      <c r="A29588" s="294" t="s">
        <v>39903</v>
      </c>
      <c r="B29588" s="294"/>
      <c r="C29588" s="294"/>
      <c r="D29588" s="294"/>
      <c r="E29588" s="294"/>
      <c r="F29588" s="294"/>
    </row>
    <row r="29589">
      <c r="A29589" s="294" t="s">
        <v>21618</v>
      </c>
      <c r="B29589" s="294"/>
      <c r="C29589" s="294"/>
      <c r="D29589" s="294"/>
      <c r="E29589" s="294"/>
      <c r="F29589" s="294"/>
    </row>
    <row r="29590">
      <c r="A29590" s="294" t="s">
        <v>39904</v>
      </c>
      <c r="B29590" s="294"/>
      <c r="C29590" s="294"/>
      <c r="D29590" s="294"/>
      <c r="E29590" s="294"/>
      <c r="F29590" s="294"/>
    </row>
    <row r="29591">
      <c r="A29591" s="294" t="s">
        <v>21305</v>
      </c>
      <c r="B29591" s="294"/>
      <c r="C29591" s="294"/>
      <c r="D29591" s="294"/>
      <c r="E29591" s="294"/>
      <c r="F29591" s="294"/>
    </row>
    <row r="29592">
      <c r="A29592" s="294" t="s">
        <v>22602</v>
      </c>
      <c r="B29592" s="294"/>
      <c r="C29592" s="294"/>
      <c r="D29592" s="294"/>
      <c r="E29592" s="294"/>
      <c r="F29592" s="294"/>
    </row>
    <row r="29593">
      <c r="A29593" s="294" t="s">
        <v>37045</v>
      </c>
      <c r="B29593" s="294"/>
      <c r="C29593" s="294"/>
      <c r="D29593" s="294"/>
      <c r="E29593" s="294"/>
      <c r="F29593" s="294"/>
    </row>
    <row r="29594">
      <c r="A29594" s="294"/>
      <c r="B29594" s="294"/>
      <c r="C29594" s="294"/>
      <c r="D29594" s="294"/>
      <c r="E29594" s="294"/>
      <c r="F29594" s="294"/>
    </row>
    <row r="29595">
      <c r="A29595" s="294" t="s">
        <v>22783</v>
      </c>
      <c r="B29595" s="294"/>
      <c r="C29595" s="294"/>
      <c r="D29595" s="294"/>
      <c r="E29595" s="294"/>
      <c r="F29595" s="294"/>
    </row>
    <row r="29596">
      <c r="A29596" s="294" t="s">
        <v>39905</v>
      </c>
      <c r="B29596" s="294"/>
      <c r="C29596" s="294"/>
      <c r="D29596" s="294"/>
      <c r="E29596" s="294"/>
      <c r="F29596" s="294"/>
    </row>
    <row r="29597">
      <c r="A29597" s="294" t="s">
        <v>38880</v>
      </c>
      <c r="B29597" s="294"/>
      <c r="C29597" s="294"/>
      <c r="D29597" s="294"/>
      <c r="E29597" s="294"/>
      <c r="F29597" s="294"/>
    </row>
    <row r="29598">
      <c r="A29598" s="294" t="s">
        <v>38882</v>
      </c>
      <c r="B29598" s="294"/>
      <c r="C29598" s="294"/>
      <c r="D29598" s="294"/>
      <c r="E29598" s="294"/>
      <c r="F29598" s="294"/>
    </row>
    <row r="29599">
      <c r="A29599" s="294" t="s">
        <v>39906</v>
      </c>
      <c r="B29599" s="294"/>
      <c r="C29599" s="294"/>
      <c r="D29599" s="294"/>
      <c r="E29599" s="294"/>
      <c r="F29599" s="294"/>
    </row>
    <row r="29600">
      <c r="A29600" s="294" t="s">
        <v>39907</v>
      </c>
      <c r="B29600" s="294"/>
      <c r="C29600" s="294"/>
      <c r="D29600" s="294"/>
      <c r="E29600" s="294"/>
      <c r="F29600" s="294"/>
    </row>
    <row r="29601">
      <c r="A29601" s="294" t="s">
        <v>39908</v>
      </c>
      <c r="B29601" s="294"/>
      <c r="C29601" s="294"/>
      <c r="D29601" s="294"/>
      <c r="E29601" s="294"/>
      <c r="F29601" s="294"/>
    </row>
    <row r="29602">
      <c r="A29602" s="294"/>
      <c r="B29602" s="294"/>
      <c r="C29602" s="294"/>
      <c r="D29602" s="294"/>
      <c r="E29602" s="294"/>
      <c r="F29602" s="294"/>
    </row>
    <row r="29603">
      <c r="A29603" s="294" t="s">
        <v>27452</v>
      </c>
      <c r="B29603" s="294"/>
      <c r="C29603" s="294"/>
      <c r="D29603" s="294"/>
      <c r="E29603" s="294"/>
      <c r="F29603" s="294"/>
    </row>
    <row r="29604">
      <c r="A29604" s="294" t="s">
        <v>39909</v>
      </c>
      <c r="B29604" s="294"/>
      <c r="C29604" s="294"/>
      <c r="D29604" s="294"/>
      <c r="E29604" s="294"/>
      <c r="F29604" s="294"/>
    </row>
    <row r="29605">
      <c r="A29605" s="294"/>
      <c r="B29605" s="294"/>
      <c r="C29605" s="294"/>
      <c r="D29605" s="294"/>
      <c r="E29605" s="294"/>
      <c r="F29605" s="294"/>
    </row>
    <row r="29606">
      <c r="A29606" s="294" t="s">
        <v>39910</v>
      </c>
      <c r="B29606" s="294"/>
      <c r="C29606" s="294"/>
      <c r="D29606" s="294"/>
      <c r="E29606" s="294"/>
      <c r="F29606" s="294"/>
    </row>
    <row r="29607">
      <c r="A29607" s="294" t="s">
        <v>39911</v>
      </c>
      <c r="B29607" s="294"/>
      <c r="C29607" s="294"/>
      <c r="D29607" s="294"/>
      <c r="E29607" s="294"/>
      <c r="F29607" s="294"/>
    </row>
    <row r="29608">
      <c r="A29608" s="294" t="s">
        <v>39912</v>
      </c>
      <c r="B29608" s="294"/>
      <c r="C29608" s="294"/>
      <c r="D29608" s="294"/>
      <c r="E29608" s="294"/>
      <c r="F29608" s="294"/>
    </row>
    <row r="29609">
      <c r="A29609" s="294" t="s">
        <v>39913</v>
      </c>
      <c r="B29609" s="294"/>
      <c r="C29609" s="294"/>
      <c r="D29609" s="294"/>
      <c r="E29609" s="294"/>
      <c r="F29609" s="294"/>
    </row>
    <row r="29610">
      <c r="A29610" s="294" t="s">
        <v>39914</v>
      </c>
      <c r="B29610" s="294"/>
      <c r="C29610" s="294"/>
      <c r="D29610" s="294"/>
      <c r="E29610" s="294"/>
      <c r="F29610" s="294"/>
    </row>
    <row r="29611">
      <c r="A29611" s="294"/>
      <c r="B29611" s="294"/>
      <c r="C29611" s="294"/>
      <c r="D29611" s="294"/>
      <c r="E29611" s="294"/>
      <c r="F29611" s="294"/>
    </row>
    <row r="29612">
      <c r="A29612" s="294" t="s">
        <v>21945</v>
      </c>
      <c r="B29612" s="294"/>
      <c r="C29612" s="294"/>
      <c r="D29612" s="294"/>
      <c r="E29612" s="294"/>
      <c r="F29612" s="294"/>
    </row>
    <row r="29613">
      <c r="A29613" s="294" t="s">
        <v>23813</v>
      </c>
      <c r="B29613" s="294"/>
      <c r="C29613" s="294"/>
      <c r="D29613" s="294"/>
      <c r="E29613" s="294"/>
      <c r="F29613" s="294"/>
    </row>
    <row r="29614">
      <c r="A29614" s="294"/>
      <c r="B29614" s="294"/>
      <c r="C29614" s="294"/>
      <c r="D29614" s="294"/>
      <c r="E29614" s="294"/>
      <c r="F29614" s="294"/>
    </row>
    <row r="29615">
      <c r="A29615" s="294" t="s">
        <v>39915</v>
      </c>
      <c r="B29615" s="294"/>
      <c r="C29615" s="294"/>
      <c r="D29615" s="294"/>
      <c r="E29615" s="294"/>
      <c r="F29615" s="294"/>
    </row>
    <row r="29616">
      <c r="A29616" s="294" t="s">
        <v>39916</v>
      </c>
      <c r="B29616" s="294"/>
      <c r="C29616" s="294"/>
      <c r="D29616" s="294"/>
      <c r="E29616" s="294"/>
      <c r="F29616" s="294"/>
    </row>
    <row r="29617">
      <c r="A29617" s="294" t="s">
        <v>22612</v>
      </c>
      <c r="B29617" s="294"/>
      <c r="C29617" s="294"/>
      <c r="D29617" s="294"/>
      <c r="E29617" s="294"/>
      <c r="F29617" s="294"/>
    </row>
    <row r="29618">
      <c r="A29618" s="294" t="s">
        <v>39917</v>
      </c>
      <c r="B29618" s="294"/>
      <c r="C29618" s="294"/>
      <c r="D29618" s="294"/>
      <c r="E29618" s="294"/>
      <c r="F29618" s="294"/>
    </row>
    <row r="29619">
      <c r="A29619" s="294" t="s">
        <v>39918</v>
      </c>
      <c r="B29619" s="294"/>
      <c r="C29619" s="294"/>
      <c r="D29619" s="294"/>
      <c r="E29619" s="294"/>
      <c r="F29619" s="294"/>
    </row>
    <row r="29620">
      <c r="A29620" s="294" t="s">
        <v>39919</v>
      </c>
      <c r="B29620" s="294"/>
      <c r="C29620" s="294"/>
      <c r="D29620" s="294"/>
      <c r="E29620" s="294"/>
      <c r="F29620" s="294"/>
    </row>
    <row r="29621">
      <c r="A29621" s="294" t="s">
        <v>39920</v>
      </c>
      <c r="B29621" s="294"/>
      <c r="C29621" s="294"/>
      <c r="D29621" s="294"/>
      <c r="E29621" s="294"/>
      <c r="F29621" s="294"/>
    </row>
    <row r="29622">
      <c r="A29622" s="294"/>
      <c r="B29622" s="294"/>
      <c r="C29622" s="294"/>
      <c r="D29622" s="294"/>
      <c r="E29622" s="294"/>
      <c r="F29622" s="294"/>
    </row>
    <row r="29623">
      <c r="A29623" s="294"/>
      <c r="B29623" s="294"/>
      <c r="C29623" s="294"/>
      <c r="D29623" s="294"/>
      <c r="E29623" s="294"/>
      <c r="F29623" s="294"/>
    </row>
    <row r="29624">
      <c r="A29624" s="294" t="s">
        <v>21401</v>
      </c>
      <c r="B29624" s="294"/>
      <c r="C29624" s="294"/>
      <c r="D29624" s="294"/>
      <c r="E29624" s="294"/>
      <c r="F29624" s="294"/>
    </row>
    <row r="29625">
      <c r="A29625" s="294"/>
      <c r="B29625" s="294"/>
      <c r="C29625" s="294"/>
      <c r="D29625" s="294"/>
      <c r="E29625" s="294"/>
      <c r="F29625" s="294"/>
    </row>
    <row r="29626">
      <c r="A29626" s="294" t="s">
        <v>31988</v>
      </c>
      <c r="B29626" s="294"/>
      <c r="C29626" s="294"/>
      <c r="D29626" s="294"/>
      <c r="E29626" s="294"/>
      <c r="F29626" s="294"/>
    </row>
    <row r="29627">
      <c r="A29627" s="294" t="s">
        <v>39921</v>
      </c>
      <c r="B29627" s="294"/>
      <c r="C29627" s="294"/>
      <c r="D29627" s="294"/>
      <c r="E29627" s="294"/>
      <c r="F29627" s="294"/>
    </row>
    <row r="29628">
      <c r="A29628" s="294" t="str">
        <f>ARRAY_CONSTRAIN(ARRAYFORMULA(-Hair changes over lesions(leukotrichia)), 1, 1)</f>
        <v>#ERROR!</v>
      </c>
      <c r="B29628" s="294"/>
      <c r="C29628" s="294"/>
      <c r="D29628" s="294"/>
      <c r="E29628" s="294"/>
      <c r="F29628" s="294"/>
    </row>
    <row r="29629">
      <c r="A29629" s="294" t="s">
        <v>39922</v>
      </c>
      <c r="B29629" s="294"/>
      <c r="C29629" s="294"/>
      <c r="D29629" s="294"/>
      <c r="E29629" s="294"/>
      <c r="F29629" s="294"/>
    </row>
    <row r="29630">
      <c r="A29630" s="294" t="s">
        <v>39923</v>
      </c>
      <c r="B29630" s="294"/>
      <c r="C29630" s="294"/>
      <c r="D29630" s="294"/>
      <c r="E29630" s="294"/>
      <c r="F29630" s="294"/>
    </row>
    <row r="29631">
      <c r="A29631" s="294" t="s">
        <v>39924</v>
      </c>
      <c r="B29631" s="294"/>
      <c r="C29631" s="294"/>
      <c r="D29631" s="294"/>
      <c r="E29631" s="294"/>
      <c r="F29631" s="294"/>
    </row>
    <row r="29632">
      <c r="A29632" s="294" t="s">
        <v>39925</v>
      </c>
      <c r="B29632" s="294"/>
      <c r="C29632" s="294"/>
      <c r="D29632" s="294"/>
      <c r="E29632" s="294"/>
      <c r="F29632" s="294"/>
    </row>
    <row r="29633">
      <c r="A29633" s="294"/>
      <c r="B29633" s="294"/>
      <c r="C29633" s="294"/>
      <c r="D29633" s="294"/>
      <c r="E29633" s="294"/>
      <c r="F29633" s="294"/>
    </row>
    <row r="29634">
      <c r="A29634" s="294" t="s">
        <v>22239</v>
      </c>
      <c r="B29634" s="294"/>
      <c r="C29634" s="294"/>
      <c r="D29634" s="294"/>
      <c r="E29634" s="294"/>
      <c r="F29634" s="294"/>
    </row>
    <row r="29635">
      <c r="A29635" s="294"/>
      <c r="B29635" s="294"/>
      <c r="C29635" s="294"/>
      <c r="D29635" s="294"/>
      <c r="E29635" s="294"/>
      <c r="F29635" s="294"/>
    </row>
    <row r="29636">
      <c r="A29636" s="294" t="s">
        <v>39926</v>
      </c>
      <c r="B29636" s="294"/>
      <c r="C29636" s="294"/>
      <c r="D29636" s="294"/>
      <c r="E29636" s="294"/>
      <c r="F29636" s="294"/>
    </row>
    <row r="29637">
      <c r="A29637" s="294" t="s">
        <v>39927</v>
      </c>
      <c r="B29637" s="294"/>
      <c r="C29637" s="294"/>
      <c r="D29637" s="294"/>
      <c r="E29637" s="294"/>
      <c r="F29637" s="294"/>
    </row>
    <row r="29638">
      <c r="A29638" s="294" t="str">
        <f>ARRAY_CONSTRAIN(ARRAYFORMULA(-Sensation over lesion(Usually normal in vitiligo)), 1, 1)</f>
        <v>#ERROR!</v>
      </c>
      <c r="B29638" s="294"/>
      <c r="C29638" s="294"/>
      <c r="D29638" s="294"/>
      <c r="E29638" s="294"/>
      <c r="F29638" s="294"/>
    </row>
    <row r="29639">
      <c r="A29639" s="294" t="str">
        <f>ARRAY_CONSTRAIN(ARRAYFORMULA(-Check for Koebner phenomenon), 1, 1)</f>
        <v>#ERROR!</v>
      </c>
      <c r="B29639" s="294"/>
      <c r="C29639" s="294"/>
      <c r="D29639" s="294"/>
      <c r="E29639" s="294"/>
      <c r="F29639" s="294"/>
    </row>
    <row r="29640">
      <c r="A29640" s="294" t="s">
        <v>39928</v>
      </c>
      <c r="B29640" s="294"/>
      <c r="C29640" s="294"/>
      <c r="D29640" s="294"/>
      <c r="E29640" s="294"/>
      <c r="F29640" s="294"/>
    </row>
    <row r="29641">
      <c r="A29641" s="294" t="s">
        <v>39929</v>
      </c>
      <c r="B29641" s="294"/>
      <c r="C29641" s="294"/>
      <c r="D29641" s="294"/>
      <c r="E29641" s="294"/>
      <c r="F29641" s="294"/>
    </row>
    <row r="29642">
      <c r="A29642" s="294" t="s">
        <v>39930</v>
      </c>
      <c r="B29642" s="294"/>
      <c r="C29642" s="294"/>
      <c r="D29642" s="294"/>
      <c r="E29642" s="294"/>
      <c r="F29642" s="294"/>
    </row>
    <row r="29643">
      <c r="A29643" s="294" t="s">
        <v>39931</v>
      </c>
      <c r="B29643" s="294"/>
      <c r="C29643" s="294"/>
      <c r="D29643" s="294"/>
      <c r="E29643" s="294"/>
      <c r="F29643" s="294"/>
    </row>
    <row r="29644">
      <c r="A29644" s="294" t="s">
        <v>39932</v>
      </c>
      <c r="B29644" s="294"/>
      <c r="C29644" s="294"/>
      <c r="D29644" s="294"/>
      <c r="E29644" s="294"/>
      <c r="F29644" s="294"/>
    </row>
    <row r="29645">
      <c r="A29645" s="294" t="s">
        <v>39933</v>
      </c>
      <c r="B29645" s="294"/>
      <c r="C29645" s="294"/>
      <c r="D29645" s="294"/>
      <c r="E29645" s="294"/>
      <c r="F29645" s="294"/>
    </row>
    <row r="29646">
      <c r="A29646" s="294"/>
      <c r="B29646" s="294"/>
      <c r="C29646" s="294"/>
      <c r="D29646" s="294"/>
      <c r="E29646" s="294"/>
      <c r="F29646" s="294"/>
    </row>
    <row r="29647">
      <c r="A29647" s="294" t="s">
        <v>21990</v>
      </c>
      <c r="B29647" s="294"/>
      <c r="C29647" s="294"/>
      <c r="D29647" s="294"/>
      <c r="E29647" s="294"/>
      <c r="F29647" s="294"/>
    </row>
    <row r="29648">
      <c r="A29648" s="294"/>
      <c r="B29648" s="294"/>
      <c r="C29648" s="294"/>
      <c r="D29648" s="294"/>
      <c r="E29648" s="294"/>
      <c r="F29648" s="294"/>
    </row>
    <row r="29649">
      <c r="A29649" s="294" t="s">
        <v>39934</v>
      </c>
      <c r="B29649" s="294"/>
      <c r="C29649" s="294"/>
      <c r="D29649" s="294"/>
      <c r="E29649" s="294"/>
      <c r="F29649" s="294"/>
    </row>
    <row r="29650">
      <c r="A29650" s="294" t="s">
        <v>24549</v>
      </c>
      <c r="B29650" s="294"/>
      <c r="C29650" s="294"/>
      <c r="D29650" s="294"/>
      <c r="E29650" s="294"/>
      <c r="F29650" s="294"/>
    </row>
    <row r="29651">
      <c r="A29651" s="294" t="s">
        <v>37464</v>
      </c>
      <c r="B29651" s="294"/>
      <c r="C29651" s="294"/>
      <c r="D29651" s="294"/>
      <c r="E29651" s="294"/>
      <c r="F29651" s="294"/>
    </row>
    <row r="29652">
      <c r="A29652" s="294" t="s">
        <v>39935</v>
      </c>
      <c r="B29652" s="294"/>
      <c r="C29652" s="294"/>
      <c r="D29652" s="294"/>
      <c r="E29652" s="294"/>
      <c r="F29652" s="294"/>
    </row>
    <row r="29653">
      <c r="A29653" s="294" t="str">
        <f>ARRAY_CONSTRAIN(ARRAYFORMULA(-blood glucose), 1, 1)</f>
        <v>#ERROR!</v>
      </c>
      <c r="B29653" s="294"/>
      <c r="C29653" s="294"/>
      <c r="D29653" s="294"/>
      <c r="E29653" s="294"/>
      <c r="F29653" s="294"/>
    </row>
    <row r="29654">
      <c r="A29654" s="294" t="s">
        <v>39936</v>
      </c>
      <c r="B29654" s="294"/>
      <c r="C29654" s="294"/>
      <c r="D29654" s="294"/>
      <c r="E29654" s="294"/>
      <c r="F29654" s="294"/>
    </row>
    <row r="29655">
      <c r="A29655" s="294" t="s">
        <v>39937</v>
      </c>
      <c r="B29655" s="294"/>
      <c r="C29655" s="294"/>
      <c r="D29655" s="294"/>
      <c r="E29655" s="294"/>
      <c r="F29655" s="294"/>
    </row>
    <row r="29656">
      <c r="A29656" s="294" t="s">
        <v>39938</v>
      </c>
      <c r="B29656" s="294"/>
      <c r="C29656" s="294"/>
      <c r="D29656" s="294"/>
      <c r="E29656" s="294"/>
      <c r="F29656" s="294"/>
    </row>
    <row r="29657">
      <c r="A29657" s="294" t="s">
        <v>39939</v>
      </c>
      <c r="B29657" s="294"/>
      <c r="C29657" s="294"/>
      <c r="D29657" s="294"/>
      <c r="E29657" s="294"/>
      <c r="F29657" s="294"/>
    </row>
    <row r="29658">
      <c r="A29658" s="294" t="s">
        <v>39940</v>
      </c>
      <c r="B29658" s="294"/>
      <c r="C29658" s="294"/>
      <c r="D29658" s="294"/>
      <c r="E29658" s="294"/>
      <c r="F29658" s="294"/>
    </row>
    <row r="29659">
      <c r="A29659" s="294" t="s">
        <v>39941</v>
      </c>
      <c r="B29659" s="294"/>
      <c r="C29659" s="294"/>
      <c r="D29659" s="294"/>
      <c r="E29659" s="294"/>
      <c r="F29659" s="294"/>
    </row>
    <row r="29660">
      <c r="A29660" s="294" t="s">
        <v>39942</v>
      </c>
      <c r="B29660" s="294"/>
      <c r="C29660" s="294"/>
      <c r="D29660" s="294"/>
      <c r="E29660" s="294"/>
      <c r="F29660" s="294"/>
    </row>
    <row r="29661">
      <c r="A29661" s="294" t="s">
        <v>39943</v>
      </c>
      <c r="B29661" s="294"/>
      <c r="C29661" s="294"/>
      <c r="D29661" s="294"/>
      <c r="E29661" s="294"/>
      <c r="F29661" s="294"/>
    </row>
    <row r="29662">
      <c r="A29662" s="294" t="s">
        <v>39944</v>
      </c>
      <c r="B29662" s="294"/>
      <c r="C29662" s="294"/>
      <c r="D29662" s="294"/>
      <c r="E29662" s="294"/>
      <c r="F29662" s="294"/>
    </row>
    <row r="29663">
      <c r="A29663" s="294" t="s">
        <v>39945</v>
      </c>
      <c r="B29663" s="294"/>
      <c r="C29663" s="294"/>
      <c r="D29663" s="294"/>
      <c r="E29663" s="294"/>
      <c r="F29663" s="294"/>
    </row>
    <row r="29664">
      <c r="A29664" s="294"/>
      <c r="B29664" s="294"/>
      <c r="C29664" s="294"/>
      <c r="D29664" s="294"/>
      <c r="E29664" s="294"/>
      <c r="F29664" s="294"/>
    </row>
    <row r="29665">
      <c r="A29665" s="294" t="s">
        <v>28124</v>
      </c>
      <c r="B29665" s="294"/>
      <c r="C29665" s="294"/>
      <c r="D29665" s="294"/>
      <c r="E29665" s="294"/>
      <c r="F29665" s="294"/>
    </row>
    <row r="29666">
      <c r="A29666" s="294" t="s">
        <v>39903</v>
      </c>
      <c r="B29666" s="294"/>
      <c r="C29666" s="294"/>
      <c r="D29666" s="294"/>
      <c r="E29666" s="294"/>
      <c r="F29666" s="294"/>
    </row>
    <row r="29667">
      <c r="A29667" s="294" t="s">
        <v>21672</v>
      </c>
      <c r="B29667" s="294"/>
      <c r="C29667" s="294"/>
      <c r="D29667" s="294"/>
      <c r="E29667" s="294"/>
      <c r="F29667" s="294"/>
    </row>
    <row r="29668">
      <c r="A29668" s="294" t="s">
        <v>39904</v>
      </c>
      <c r="B29668" s="294"/>
      <c r="C29668" s="294"/>
      <c r="D29668" s="294"/>
      <c r="E29668" s="294"/>
      <c r="F29668" s="294"/>
    </row>
    <row r="29669">
      <c r="A29669" s="294"/>
      <c r="B29669" s="294"/>
      <c r="C29669" s="294"/>
      <c r="D29669" s="294"/>
      <c r="E29669" s="294"/>
      <c r="F29669" s="294"/>
    </row>
    <row r="29670">
      <c r="A29670" s="294" t="s">
        <v>23007</v>
      </c>
      <c r="B29670" s="294"/>
      <c r="C29670" s="294"/>
      <c r="D29670" s="294"/>
      <c r="E29670" s="294"/>
      <c r="F29670" s="294"/>
    </row>
    <row r="29671">
      <c r="A29671" s="294"/>
      <c r="B29671" s="294"/>
      <c r="C29671" s="294"/>
      <c r="D29671" s="294"/>
      <c r="E29671" s="294"/>
      <c r="F29671" s="294"/>
    </row>
    <row r="29672">
      <c r="A29672" s="294" t="s">
        <v>39946</v>
      </c>
      <c r="B29672" s="294"/>
      <c r="C29672" s="294"/>
      <c r="D29672" s="294"/>
      <c r="E29672" s="294"/>
      <c r="F29672" s="294"/>
    </row>
    <row r="29673">
      <c r="A29673" s="294" t="s">
        <v>39947</v>
      </c>
      <c r="B29673" s="294"/>
      <c r="C29673" s="294"/>
      <c r="D29673" s="294"/>
      <c r="E29673" s="294"/>
      <c r="F29673" s="294"/>
    </row>
    <row r="29674">
      <c r="A29674" s="294" t="s">
        <v>39948</v>
      </c>
      <c r="B29674" s="294"/>
      <c r="C29674" s="294"/>
      <c r="D29674" s="294"/>
      <c r="E29674" s="294"/>
      <c r="F29674" s="294"/>
    </row>
    <row r="29675">
      <c r="A29675" s="294" t="s">
        <v>39949</v>
      </c>
      <c r="B29675" s="294"/>
      <c r="C29675" s="294"/>
      <c r="D29675" s="294"/>
      <c r="E29675" s="294"/>
      <c r="F29675" s="294"/>
    </row>
    <row r="29676">
      <c r="A29676" s="294" t="s">
        <v>39950</v>
      </c>
      <c r="B29676" s="294"/>
      <c r="C29676" s="294"/>
      <c r="D29676" s="294"/>
      <c r="E29676" s="294"/>
      <c r="F29676" s="294"/>
    </row>
    <row r="29677">
      <c r="A29677" s="294" t="s">
        <v>39951</v>
      </c>
      <c r="B29677" s="294"/>
      <c r="C29677" s="294"/>
      <c r="D29677" s="294"/>
      <c r="E29677" s="294"/>
      <c r="F29677" s="294"/>
    </row>
    <row r="29678">
      <c r="A29678" s="294" t="s">
        <v>39952</v>
      </c>
      <c r="B29678" s="294"/>
      <c r="C29678" s="294"/>
      <c r="D29678" s="294"/>
      <c r="E29678" s="294"/>
      <c r="F29678" s="294"/>
    </row>
    <row r="29679">
      <c r="A29679" s="294" t="s">
        <v>39953</v>
      </c>
      <c r="B29679" s="294"/>
      <c r="C29679" s="294"/>
      <c r="D29679" s="294"/>
      <c r="E29679" s="294"/>
      <c r="F29679" s="294"/>
    </row>
    <row r="29680">
      <c r="A29680" s="294" t="s">
        <v>39954</v>
      </c>
      <c r="B29680" s="294"/>
      <c r="C29680" s="294"/>
      <c r="D29680" s="294"/>
      <c r="E29680" s="294"/>
      <c r="F29680" s="294"/>
    </row>
    <row r="29681">
      <c r="A29681" s="294" t="s">
        <v>39955</v>
      </c>
      <c r="B29681" s="294"/>
      <c r="C29681" s="294"/>
      <c r="D29681" s="294"/>
      <c r="E29681" s="294"/>
      <c r="F29681" s="294"/>
    </row>
    <row r="29682">
      <c r="A29682" s="294"/>
      <c r="B29682" s="294"/>
      <c r="C29682" s="294"/>
      <c r="D29682" s="294"/>
      <c r="E29682" s="294"/>
      <c r="F29682" s="294"/>
    </row>
    <row r="29683">
      <c r="A29683" s="294"/>
      <c r="B29683" s="294"/>
      <c r="C29683" s="294"/>
      <c r="D29683" s="294"/>
      <c r="E29683" s="294"/>
      <c r="F29683" s="294"/>
    </row>
    <row r="29684">
      <c r="A29684" s="294"/>
      <c r="B29684" s="294"/>
      <c r="C29684" s="294"/>
      <c r="D29684" s="294"/>
      <c r="E29684" s="294"/>
      <c r="F29684" s="294"/>
    </row>
    <row r="29685">
      <c r="A29685" s="294" t="s">
        <v>21326</v>
      </c>
      <c r="B29685" s="294"/>
      <c r="C29685" s="294"/>
      <c r="D29685" s="294"/>
      <c r="E29685" s="294"/>
      <c r="F29685" s="294"/>
    </row>
    <row r="29686">
      <c r="A29686" s="294"/>
      <c r="B29686" s="294"/>
      <c r="C29686" s="294"/>
      <c r="D29686" s="294"/>
      <c r="E29686" s="294"/>
      <c r="F29686" s="294"/>
    </row>
    <row r="29687">
      <c r="A29687" s="294" t="s">
        <v>39956</v>
      </c>
      <c r="B29687" s="294"/>
      <c r="C29687" s="294"/>
      <c r="D29687" s="294"/>
      <c r="E29687" s="294"/>
      <c r="F29687" s="294"/>
    </row>
    <row r="29688">
      <c r="A29688" s="294" t="s">
        <v>39957</v>
      </c>
      <c r="B29688" s="294"/>
      <c r="C29688" s="294"/>
      <c r="D29688" s="294"/>
      <c r="E29688" s="294"/>
      <c r="F29688" s="294"/>
    </row>
    <row r="29689">
      <c r="A29689" s="294" t="s">
        <v>39958</v>
      </c>
      <c r="B29689" s="294"/>
      <c r="C29689" s="294"/>
      <c r="D29689" s="294"/>
      <c r="E29689" s="294"/>
      <c r="F29689" s="294"/>
    </row>
    <row r="29690">
      <c r="A29690" s="294" t="s">
        <v>39959</v>
      </c>
      <c r="B29690" s="294"/>
      <c r="C29690" s="294"/>
      <c r="D29690" s="294"/>
      <c r="E29690" s="294"/>
      <c r="F29690" s="294"/>
    </row>
    <row r="29691">
      <c r="A29691" s="294" t="s">
        <v>39960</v>
      </c>
      <c r="B29691" s="294"/>
      <c r="C29691" s="294"/>
      <c r="D29691" s="294"/>
      <c r="E29691" s="294"/>
      <c r="F29691" s="294"/>
    </row>
    <row r="29692">
      <c r="A29692" s="294"/>
      <c r="B29692" s="294"/>
      <c r="C29692" s="294"/>
      <c r="D29692" s="294"/>
      <c r="E29692" s="294"/>
      <c r="F29692" s="294"/>
    </row>
    <row r="29693">
      <c r="A29693" s="294"/>
      <c r="B29693" s="294"/>
      <c r="C29693" s="294"/>
      <c r="D29693" s="294"/>
      <c r="E29693" s="294"/>
      <c r="F29693" s="294"/>
    </row>
    <row r="29694">
      <c r="A29694" s="294" t="s">
        <v>22025</v>
      </c>
      <c r="B29694" s="294"/>
      <c r="C29694" s="294"/>
      <c r="D29694" s="294"/>
      <c r="E29694" s="294"/>
      <c r="F29694" s="294"/>
    </row>
    <row r="29695">
      <c r="A29695" s="294"/>
      <c r="B29695" s="294"/>
      <c r="C29695" s="294"/>
      <c r="D29695" s="294"/>
      <c r="E29695" s="294"/>
      <c r="F29695" s="294"/>
    </row>
    <row r="29696">
      <c r="A29696" s="294" t="s">
        <v>39961</v>
      </c>
      <c r="B29696" s="294"/>
      <c r="C29696" s="294"/>
      <c r="D29696" s="294"/>
      <c r="E29696" s="294"/>
      <c r="F29696" s="294"/>
    </row>
    <row r="29697">
      <c r="A29697" s="294" t="s">
        <v>39962</v>
      </c>
      <c r="B29697" s="294"/>
      <c r="C29697" s="294"/>
      <c r="D29697" s="294"/>
      <c r="E29697" s="294"/>
      <c r="F29697" s="294"/>
    </row>
    <row r="29698">
      <c r="A29698" s="294" t="s">
        <v>39963</v>
      </c>
      <c r="B29698" s="294"/>
      <c r="C29698" s="294"/>
      <c r="D29698" s="294"/>
      <c r="E29698" s="294"/>
      <c r="F29698" s="294"/>
    </row>
    <row r="29699">
      <c r="A29699" s="294" t="s">
        <v>39964</v>
      </c>
      <c r="B29699" s="294"/>
      <c r="C29699" s="294"/>
      <c r="D29699" s="294"/>
      <c r="E29699" s="294"/>
      <c r="F29699" s="294"/>
    </row>
    <row r="29700">
      <c r="A29700" s="294" t="s">
        <v>39965</v>
      </c>
      <c r="B29700" s="294"/>
      <c r="C29700" s="294"/>
      <c r="D29700" s="294"/>
      <c r="E29700" s="294"/>
      <c r="F29700" s="294"/>
    </row>
    <row r="29701">
      <c r="A29701" s="294"/>
      <c r="B29701" s="294"/>
      <c r="C29701" s="294"/>
      <c r="D29701" s="294"/>
      <c r="E29701" s="294"/>
      <c r="F29701" s="294"/>
    </row>
    <row r="29702">
      <c r="A29702" s="294" t="s">
        <v>25150</v>
      </c>
      <c r="B29702" s="294"/>
      <c r="C29702" s="294"/>
      <c r="D29702" s="294"/>
      <c r="E29702" s="294"/>
      <c r="F29702" s="294"/>
    </row>
    <row r="29703">
      <c r="A29703" s="294" t="s">
        <v>39966</v>
      </c>
      <c r="B29703" s="294"/>
      <c r="C29703" s="294"/>
      <c r="D29703" s="294"/>
      <c r="E29703" s="294"/>
      <c r="F29703" s="294"/>
    </row>
    <row r="29704">
      <c r="A29704" s="294"/>
      <c r="B29704" s="294"/>
      <c r="C29704" s="294"/>
      <c r="D29704" s="294"/>
      <c r="E29704" s="294"/>
      <c r="F29704" s="294"/>
    </row>
    <row r="29705">
      <c r="A29705" s="294" t="s">
        <v>39967</v>
      </c>
      <c r="B29705" s="294"/>
      <c r="C29705" s="294"/>
      <c r="D29705" s="294"/>
      <c r="E29705" s="294"/>
      <c r="F29705" s="294"/>
    </row>
    <row r="29706">
      <c r="A29706" s="294" t="s">
        <v>39968</v>
      </c>
      <c r="B29706" s="294"/>
      <c r="C29706" s="294"/>
      <c r="D29706" s="294"/>
      <c r="E29706" s="294"/>
      <c r="F29706" s="294"/>
    </row>
    <row r="29707">
      <c r="A29707" s="294" t="s">
        <v>39969</v>
      </c>
      <c r="B29707" s="294"/>
      <c r="C29707" s="294"/>
      <c r="D29707" s="294"/>
      <c r="E29707" s="294"/>
      <c r="F29707" s="294"/>
    </row>
    <row r="29708">
      <c r="A29708" s="294" t="s">
        <v>39970</v>
      </c>
      <c r="B29708" s="294"/>
      <c r="C29708" s="294"/>
      <c r="D29708" s="294"/>
      <c r="E29708" s="294"/>
      <c r="F29708" s="294"/>
    </row>
    <row r="29709">
      <c r="A29709" s="294" t="s">
        <v>39971</v>
      </c>
      <c r="B29709" s="294"/>
      <c r="C29709" s="294"/>
      <c r="D29709" s="294"/>
      <c r="E29709" s="294"/>
      <c r="F29709" s="294"/>
    </row>
    <row r="29710">
      <c r="A29710" s="294"/>
      <c r="B29710" s="294"/>
      <c r="C29710" s="294"/>
      <c r="D29710" s="294"/>
      <c r="E29710" s="294"/>
      <c r="F29710" s="294"/>
    </row>
    <row r="29711">
      <c r="A29711" s="294" t="s">
        <v>27516</v>
      </c>
      <c r="B29711" s="294"/>
      <c r="C29711" s="294"/>
      <c r="D29711" s="294"/>
      <c r="E29711" s="294"/>
      <c r="F29711" s="294"/>
    </row>
    <row r="29712">
      <c r="A29712" s="294" t="s">
        <v>39972</v>
      </c>
      <c r="B29712" s="294"/>
      <c r="C29712" s="294"/>
      <c r="D29712" s="294"/>
      <c r="E29712" s="294"/>
      <c r="F29712" s="294"/>
    </row>
    <row r="29713">
      <c r="A29713" s="294"/>
      <c r="B29713" s="294"/>
      <c r="C29713" s="294"/>
      <c r="D29713" s="294"/>
      <c r="E29713" s="294"/>
      <c r="F29713" s="294"/>
    </row>
    <row r="29714">
      <c r="A29714" s="294" t="s">
        <v>39973</v>
      </c>
      <c r="B29714" s="294"/>
      <c r="C29714" s="294"/>
      <c r="D29714" s="294"/>
      <c r="E29714" s="294"/>
      <c r="F29714" s="294"/>
    </row>
    <row r="29715">
      <c r="A29715" s="294" t="s">
        <v>39974</v>
      </c>
      <c r="B29715" s="294"/>
      <c r="C29715" s="294"/>
      <c r="D29715" s="294"/>
      <c r="E29715" s="294"/>
      <c r="F29715" s="294"/>
    </row>
    <row r="29716">
      <c r="A29716" s="294" t="s">
        <v>24211</v>
      </c>
      <c r="B29716" s="294"/>
      <c r="C29716" s="294"/>
      <c r="D29716" s="294"/>
      <c r="E29716" s="294"/>
      <c r="F29716" s="294"/>
    </row>
    <row r="29717">
      <c r="A29717" s="294" t="s">
        <v>39975</v>
      </c>
      <c r="B29717" s="294"/>
      <c r="C29717" s="294"/>
      <c r="D29717" s="294"/>
      <c r="E29717" s="294"/>
      <c r="F29717" s="294"/>
    </row>
    <row r="29718">
      <c r="A29718" s="294" t="s">
        <v>22679</v>
      </c>
      <c r="B29718" s="294"/>
      <c r="C29718" s="294"/>
      <c r="D29718" s="294"/>
      <c r="E29718" s="294"/>
      <c r="F29718" s="294"/>
    </row>
    <row r="29719">
      <c r="A29719" s="294" t="s">
        <v>39976</v>
      </c>
      <c r="B29719" s="294"/>
      <c r="C29719" s="294"/>
      <c r="D29719" s="294"/>
      <c r="E29719" s="294"/>
      <c r="F29719" s="294"/>
    </row>
    <row r="29720">
      <c r="A29720" s="294" t="s">
        <v>39977</v>
      </c>
      <c r="B29720" s="294"/>
      <c r="C29720" s="294"/>
      <c r="D29720" s="294"/>
      <c r="E29720" s="294"/>
      <c r="F29720" s="294"/>
    </row>
    <row r="29721">
      <c r="A29721" s="294"/>
      <c r="B29721" s="294"/>
      <c r="C29721" s="294"/>
      <c r="D29721" s="294"/>
      <c r="E29721" s="294"/>
      <c r="F29721" s="294"/>
    </row>
    <row r="29722">
      <c r="A29722" s="294" t="s">
        <v>32418</v>
      </c>
      <c r="B29722" s="294"/>
      <c r="C29722" s="294"/>
      <c r="D29722" s="294"/>
      <c r="E29722" s="294"/>
      <c r="F29722" s="294"/>
    </row>
    <row r="29723">
      <c r="A29723" s="294"/>
      <c r="B29723" s="294"/>
      <c r="C29723" s="294"/>
      <c r="D29723" s="294"/>
      <c r="E29723" s="294"/>
      <c r="F29723" s="294"/>
    </row>
    <row r="29724">
      <c r="A29724" s="294" t="s">
        <v>32036</v>
      </c>
      <c r="B29724" s="294"/>
      <c r="C29724" s="294"/>
      <c r="D29724" s="294"/>
      <c r="E29724" s="294"/>
      <c r="F29724" s="294"/>
    </row>
    <row r="29725">
      <c r="A29725" s="294" t="s">
        <v>39978</v>
      </c>
      <c r="B29725" s="294"/>
      <c r="C29725" s="294"/>
      <c r="D29725" s="294"/>
      <c r="E29725" s="294"/>
      <c r="F29725" s="294"/>
    </row>
    <row r="29726">
      <c r="A29726" s="294" t="s">
        <v>39979</v>
      </c>
      <c r="B29726" s="294"/>
      <c r="C29726" s="294"/>
      <c r="D29726" s="294"/>
      <c r="E29726" s="294"/>
      <c r="F29726" s="294"/>
    </row>
    <row r="29727">
      <c r="A29727" s="294" t="s">
        <v>39980</v>
      </c>
      <c r="B29727" s="294"/>
      <c r="C29727" s="294"/>
      <c r="D29727" s="294"/>
      <c r="E29727" s="294"/>
      <c r="F29727" s="294"/>
    </row>
    <row r="29728">
      <c r="A29728" s="294" t="s">
        <v>39981</v>
      </c>
      <c r="B29728" s="294"/>
      <c r="C29728" s="294"/>
      <c r="D29728" s="294"/>
      <c r="E29728" s="294"/>
      <c r="F29728" s="294"/>
    </row>
    <row r="29729">
      <c r="A29729" s="294" t="s">
        <v>39009</v>
      </c>
      <c r="B29729" s="294"/>
      <c r="C29729" s="294"/>
      <c r="D29729" s="294"/>
      <c r="E29729" s="294"/>
      <c r="F29729" s="294"/>
    </row>
    <row r="29730">
      <c r="A29730" s="294" t="s">
        <v>39982</v>
      </c>
      <c r="B29730" s="294"/>
      <c r="C29730" s="294"/>
      <c r="D29730" s="294"/>
      <c r="E29730" s="294"/>
      <c r="F29730" s="294"/>
    </row>
    <row r="29731">
      <c r="A29731" s="294" t="s">
        <v>39983</v>
      </c>
      <c r="B29731" s="294"/>
      <c r="C29731" s="294"/>
      <c r="D29731" s="294"/>
      <c r="E29731" s="294"/>
      <c r="F29731" s="294"/>
    </row>
    <row r="29732">
      <c r="A29732" s="294" t="s">
        <v>39984</v>
      </c>
      <c r="B29732" s="294"/>
      <c r="C29732" s="294"/>
      <c r="D29732" s="294"/>
      <c r="E29732" s="294"/>
      <c r="F29732" s="294"/>
    </row>
    <row r="29733">
      <c r="A29733" s="294" t="s">
        <v>39985</v>
      </c>
      <c r="B29733" s="294"/>
      <c r="C29733" s="294"/>
      <c r="D29733" s="294"/>
      <c r="E29733" s="294"/>
      <c r="F29733" s="294"/>
    </row>
    <row r="29734">
      <c r="A29734" s="294" t="s">
        <v>24963</v>
      </c>
      <c r="B29734" s="294"/>
      <c r="C29734" s="294"/>
      <c r="D29734" s="294"/>
      <c r="E29734" s="294"/>
      <c r="F29734" s="294"/>
    </row>
    <row r="29735">
      <c r="A29735" s="294" t="s">
        <v>38398</v>
      </c>
      <c r="B29735" s="294"/>
      <c r="C29735" s="294"/>
      <c r="D29735" s="294"/>
      <c r="E29735" s="294"/>
      <c r="F29735" s="294"/>
    </row>
    <row r="29736">
      <c r="A29736" s="294" t="s">
        <v>39986</v>
      </c>
      <c r="B29736" s="294"/>
      <c r="C29736" s="294"/>
      <c r="D29736" s="294"/>
      <c r="E29736" s="294"/>
      <c r="F29736" s="294"/>
    </row>
    <row r="29737">
      <c r="A29737" s="294" t="s">
        <v>39987</v>
      </c>
      <c r="B29737" s="294"/>
      <c r="C29737" s="294"/>
      <c r="D29737" s="294"/>
      <c r="E29737" s="294"/>
      <c r="F29737" s="294"/>
    </row>
    <row r="29738">
      <c r="A29738" s="294" t="s">
        <v>39988</v>
      </c>
      <c r="B29738" s="294"/>
      <c r="C29738" s="294"/>
      <c r="D29738" s="294"/>
      <c r="E29738" s="294"/>
      <c r="F29738" s="294"/>
    </row>
    <row r="29739">
      <c r="A29739" s="294" t="s">
        <v>39989</v>
      </c>
      <c r="B29739" s="294"/>
      <c r="C29739" s="294"/>
      <c r="D29739" s="294"/>
      <c r="E29739" s="294"/>
      <c r="F29739" s="294"/>
    </row>
    <row r="29740">
      <c r="A29740" s="294" t="s">
        <v>39990</v>
      </c>
      <c r="B29740" s="294"/>
      <c r="C29740" s="294"/>
      <c r="D29740" s="294"/>
      <c r="E29740" s="294"/>
      <c r="F29740" s="294"/>
    </row>
    <row r="29741">
      <c r="A29741" s="294" t="s">
        <v>39991</v>
      </c>
      <c r="B29741" s="294"/>
      <c r="C29741" s="294"/>
      <c r="D29741" s="294"/>
      <c r="E29741" s="294"/>
      <c r="F29741" s="294"/>
    </row>
    <row r="29742">
      <c r="A29742" s="294" t="s">
        <v>39992</v>
      </c>
      <c r="B29742" s="294"/>
      <c r="C29742" s="294"/>
      <c r="D29742" s="294"/>
      <c r="E29742" s="294"/>
      <c r="F29742" s="294"/>
    </row>
    <row r="29743">
      <c r="A29743" s="294"/>
      <c r="B29743" s="294"/>
      <c r="C29743" s="294"/>
      <c r="D29743" s="294"/>
      <c r="E29743" s="294"/>
      <c r="F29743" s="294"/>
    </row>
    <row r="29744">
      <c r="A29744" s="294" t="s">
        <v>28124</v>
      </c>
      <c r="B29744" s="294"/>
      <c r="C29744" s="294"/>
      <c r="D29744" s="294"/>
      <c r="E29744" s="294"/>
      <c r="F29744" s="294"/>
    </row>
    <row r="29745">
      <c r="A29745" s="294" t="s">
        <v>39993</v>
      </c>
      <c r="B29745" s="294"/>
      <c r="C29745" s="294"/>
      <c r="D29745" s="294"/>
      <c r="E29745" s="294"/>
      <c r="F29745" s="294"/>
    </row>
    <row r="29746">
      <c r="A29746" s="294" t="s">
        <v>21618</v>
      </c>
      <c r="B29746" s="294"/>
      <c r="C29746" s="294"/>
      <c r="D29746" s="294"/>
      <c r="E29746" s="294"/>
      <c r="F29746" s="294"/>
    </row>
    <row r="29747">
      <c r="A29747" s="294" t="s">
        <v>39994</v>
      </c>
      <c r="B29747" s="294"/>
      <c r="C29747" s="294"/>
      <c r="D29747" s="294"/>
      <c r="E29747" s="294"/>
      <c r="F29747" s="294"/>
    </row>
    <row r="29748">
      <c r="A29748" s="294"/>
      <c r="B29748" s="294"/>
      <c r="C29748" s="294"/>
      <c r="D29748" s="294"/>
      <c r="E29748" s="294"/>
      <c r="F29748" s="294"/>
    </row>
    <row r="29749">
      <c r="A29749" s="294" t="s">
        <v>39995</v>
      </c>
      <c r="B29749" s="294"/>
      <c r="C29749" s="294"/>
      <c r="D29749" s="294"/>
      <c r="E29749" s="294"/>
      <c r="F29749" s="294"/>
    </row>
    <row r="29750">
      <c r="A29750" s="294"/>
      <c r="B29750" s="294"/>
      <c r="C29750" s="294"/>
      <c r="D29750" s="294"/>
      <c r="E29750" s="294"/>
      <c r="F29750" s="294"/>
    </row>
    <row r="29751">
      <c r="A29751" s="294" t="s">
        <v>39996</v>
      </c>
      <c r="B29751" s="294"/>
      <c r="C29751" s="294"/>
      <c r="D29751" s="294"/>
      <c r="E29751" s="294"/>
      <c r="F29751" s="294"/>
    </row>
    <row r="29752">
      <c r="A29752" s="294" t="s">
        <v>39997</v>
      </c>
      <c r="B29752" s="294"/>
      <c r="C29752" s="294"/>
      <c r="D29752" s="294"/>
      <c r="E29752" s="294"/>
      <c r="F29752" s="294"/>
    </row>
    <row r="29753">
      <c r="A29753" s="294" t="s">
        <v>39998</v>
      </c>
      <c r="B29753" s="294"/>
      <c r="C29753" s="294"/>
      <c r="D29753" s="294"/>
      <c r="E29753" s="294"/>
      <c r="F29753" s="294"/>
    </row>
    <row r="29754">
      <c r="A29754" s="294" t="s">
        <v>39999</v>
      </c>
      <c r="B29754" s="294"/>
      <c r="C29754" s="294"/>
      <c r="D29754" s="294"/>
      <c r="E29754" s="294"/>
      <c r="F29754" s="294"/>
    </row>
    <row r="29755">
      <c r="A29755" s="294" t="s">
        <v>40000</v>
      </c>
      <c r="B29755" s="294"/>
      <c r="C29755" s="294"/>
      <c r="D29755" s="294"/>
      <c r="E29755" s="294"/>
      <c r="F29755" s="294"/>
    </row>
    <row r="29756">
      <c r="A29756" s="294" t="s">
        <v>40001</v>
      </c>
      <c r="B29756" s="294"/>
      <c r="C29756" s="294"/>
      <c r="D29756" s="294"/>
      <c r="E29756" s="294"/>
      <c r="F29756" s="294"/>
    </row>
    <row r="29757">
      <c r="A29757" s="294"/>
      <c r="B29757" s="294"/>
      <c r="C29757" s="294"/>
      <c r="D29757" s="294"/>
      <c r="E29757" s="294"/>
      <c r="F29757" s="294"/>
    </row>
    <row r="29758">
      <c r="A29758" s="294"/>
      <c r="B29758" s="294"/>
      <c r="C29758" s="294"/>
      <c r="D29758" s="294"/>
      <c r="E29758" s="294"/>
      <c r="F29758" s="294"/>
    </row>
    <row r="29759">
      <c r="A29759" s="294" t="s">
        <v>40002</v>
      </c>
      <c r="B29759" s="294"/>
      <c r="C29759" s="294"/>
      <c r="D29759" s="294"/>
      <c r="E29759" s="294"/>
      <c r="F29759" s="294"/>
    </row>
    <row r="29760">
      <c r="A29760" s="294"/>
      <c r="B29760" s="294"/>
      <c r="C29760" s="294"/>
      <c r="D29760" s="294"/>
      <c r="E29760" s="294"/>
      <c r="F29760" s="294"/>
    </row>
    <row r="29761">
      <c r="A29761" s="294" t="s">
        <v>40003</v>
      </c>
      <c r="B29761" s="294"/>
      <c r="C29761" s="294"/>
      <c r="D29761" s="294"/>
      <c r="E29761" s="294"/>
      <c r="F29761" s="294"/>
    </row>
    <row r="29762">
      <c r="A29762" s="294" t="s">
        <v>40004</v>
      </c>
      <c r="B29762" s="294"/>
      <c r="C29762" s="294"/>
      <c r="D29762" s="294"/>
      <c r="E29762" s="294"/>
      <c r="F29762" s="294"/>
    </row>
    <row r="29763">
      <c r="A29763" s="294" t="s">
        <v>40005</v>
      </c>
      <c r="B29763" s="294"/>
      <c r="C29763" s="294"/>
      <c r="D29763" s="294"/>
      <c r="E29763" s="294"/>
      <c r="F29763" s="294"/>
    </row>
    <row r="29764">
      <c r="A29764" s="294" t="s">
        <v>40006</v>
      </c>
      <c r="B29764" s="294"/>
      <c r="C29764" s="294"/>
      <c r="D29764" s="294"/>
      <c r="E29764" s="294"/>
      <c r="F29764" s="294"/>
    </row>
    <row r="29765">
      <c r="A29765" s="294" t="s">
        <v>40007</v>
      </c>
      <c r="B29765" s="294"/>
      <c r="C29765" s="294"/>
      <c r="D29765" s="294"/>
      <c r="E29765" s="294"/>
      <c r="F29765" s="294"/>
    </row>
    <row r="29766">
      <c r="A29766" s="294"/>
      <c r="B29766" s="294"/>
      <c r="C29766" s="294"/>
      <c r="D29766" s="294"/>
      <c r="E29766" s="294"/>
      <c r="F29766" s="294"/>
    </row>
    <row r="29767">
      <c r="A29767" s="294" t="s">
        <v>40008</v>
      </c>
      <c r="B29767" s="294"/>
      <c r="C29767" s="294"/>
      <c r="D29767" s="294"/>
      <c r="E29767" s="294"/>
      <c r="F29767" s="294"/>
    </row>
    <row r="29768">
      <c r="A29768" s="294" t="s">
        <v>26319</v>
      </c>
      <c r="B29768" s="294"/>
      <c r="C29768" s="294"/>
      <c r="D29768" s="294"/>
      <c r="E29768" s="294"/>
      <c r="F29768" s="294"/>
    </row>
    <row r="29769">
      <c r="A29769" s="294"/>
      <c r="B29769" s="294"/>
      <c r="C29769" s="294"/>
      <c r="D29769" s="294"/>
      <c r="E29769" s="294"/>
      <c r="F29769" s="294"/>
    </row>
    <row r="29770">
      <c r="A29770" s="294" t="s">
        <v>40009</v>
      </c>
      <c r="B29770" s="294"/>
      <c r="C29770" s="294"/>
      <c r="D29770" s="294"/>
      <c r="E29770" s="294"/>
      <c r="F29770" s="294"/>
    </row>
    <row r="29771">
      <c r="A29771" s="294" t="s">
        <v>40010</v>
      </c>
      <c r="B29771" s="294"/>
      <c r="C29771" s="294"/>
      <c r="D29771" s="294"/>
      <c r="E29771" s="294"/>
      <c r="F29771" s="294"/>
    </row>
    <row r="29772">
      <c r="A29772" s="294" t="s">
        <v>40011</v>
      </c>
      <c r="B29772" s="294"/>
      <c r="C29772" s="294"/>
      <c r="D29772" s="294"/>
      <c r="E29772" s="294"/>
      <c r="F29772" s="294"/>
    </row>
    <row r="29773">
      <c r="A29773" s="294" t="s">
        <v>40012</v>
      </c>
      <c r="B29773" s="294"/>
      <c r="C29773" s="294"/>
      <c r="D29773" s="294"/>
      <c r="E29773" s="294"/>
      <c r="F29773" s="294"/>
    </row>
    <row r="29774">
      <c r="A29774" s="294" t="s">
        <v>40013</v>
      </c>
      <c r="B29774" s="294"/>
      <c r="C29774" s="294"/>
      <c r="D29774" s="294"/>
      <c r="E29774" s="294"/>
      <c r="F29774" s="294"/>
    </row>
    <row r="29775">
      <c r="A29775" s="294" t="s">
        <v>40014</v>
      </c>
      <c r="B29775" s="294"/>
      <c r="C29775" s="294"/>
      <c r="D29775" s="294"/>
      <c r="E29775" s="294"/>
      <c r="F29775" s="294"/>
    </row>
    <row r="29776">
      <c r="A29776" s="294" t="s">
        <v>40015</v>
      </c>
      <c r="B29776" s="294"/>
      <c r="C29776" s="294"/>
      <c r="D29776" s="294"/>
      <c r="E29776" s="294"/>
      <c r="F29776" s="294"/>
    </row>
    <row r="29777">
      <c r="A29777" s="294"/>
      <c r="B29777" s="294"/>
      <c r="C29777" s="294"/>
      <c r="D29777" s="294"/>
      <c r="E29777" s="294"/>
      <c r="F29777" s="294"/>
    </row>
    <row r="29778">
      <c r="A29778" s="294" t="s">
        <v>21401</v>
      </c>
      <c r="B29778" s="294"/>
      <c r="C29778" s="294"/>
      <c r="D29778" s="294"/>
      <c r="E29778" s="294"/>
      <c r="F29778" s="294"/>
    </row>
    <row r="29779">
      <c r="A29779" s="294"/>
      <c r="B29779" s="294"/>
      <c r="C29779" s="294"/>
      <c r="D29779" s="294"/>
      <c r="E29779" s="294"/>
      <c r="F29779" s="294"/>
    </row>
    <row r="29780">
      <c r="A29780" s="294" t="s">
        <v>40016</v>
      </c>
      <c r="B29780" s="294"/>
      <c r="C29780" s="294"/>
      <c r="D29780" s="294"/>
      <c r="E29780" s="294"/>
      <c r="F29780" s="294"/>
    </row>
    <row r="29781">
      <c r="A29781" s="294" t="s">
        <v>23829</v>
      </c>
      <c r="B29781" s="294"/>
      <c r="C29781" s="294"/>
      <c r="D29781" s="294"/>
      <c r="E29781" s="294"/>
      <c r="F29781" s="294"/>
    </row>
    <row r="29782">
      <c r="A29782" s="294" t="s">
        <v>23830</v>
      </c>
      <c r="B29782" s="294"/>
      <c r="C29782" s="294"/>
      <c r="D29782" s="294"/>
      <c r="E29782" s="294"/>
      <c r="F29782" s="294"/>
    </row>
    <row r="29783">
      <c r="A29783" s="294" t="s">
        <v>23831</v>
      </c>
      <c r="B29783" s="294"/>
      <c r="C29783" s="294"/>
      <c r="D29783" s="294"/>
      <c r="E29783" s="294"/>
      <c r="F29783" s="294"/>
    </row>
    <row r="29784">
      <c r="A29784" s="294" t="s">
        <v>33136</v>
      </c>
      <c r="B29784" s="294"/>
      <c r="C29784" s="294"/>
      <c r="D29784" s="294"/>
      <c r="E29784" s="294"/>
      <c r="F29784" s="294"/>
    </row>
    <row r="29785">
      <c r="A29785" s="294" t="s">
        <v>40017</v>
      </c>
      <c r="B29785" s="294"/>
      <c r="C29785" s="294"/>
      <c r="D29785" s="294"/>
      <c r="E29785" s="294"/>
      <c r="F29785" s="294"/>
    </row>
    <row r="29786">
      <c r="A29786" s="294" t="s">
        <v>40018</v>
      </c>
      <c r="B29786" s="294"/>
      <c r="C29786" s="294"/>
      <c r="D29786" s="294"/>
      <c r="E29786" s="294"/>
      <c r="F29786" s="294"/>
    </row>
    <row r="29787">
      <c r="A29787" s="294" t="s">
        <v>40019</v>
      </c>
      <c r="B29787" s="294"/>
      <c r="C29787" s="294"/>
      <c r="D29787" s="294"/>
      <c r="E29787" s="294"/>
      <c r="F29787" s="294"/>
    </row>
    <row r="29788">
      <c r="A29788" s="294" t="s">
        <v>40020</v>
      </c>
      <c r="B29788" s="294"/>
      <c r="C29788" s="294"/>
      <c r="D29788" s="294"/>
      <c r="E29788" s="294"/>
      <c r="F29788" s="294"/>
    </row>
    <row r="29789">
      <c r="A29789" s="294" t="s">
        <v>40021</v>
      </c>
      <c r="B29789" s="294"/>
      <c r="C29789" s="294"/>
      <c r="D29789" s="294"/>
      <c r="E29789" s="294"/>
      <c r="F29789" s="294"/>
    </row>
    <row r="29790">
      <c r="A29790" s="294" t="s">
        <v>40022</v>
      </c>
      <c r="B29790" s="294"/>
      <c r="C29790" s="294"/>
      <c r="D29790" s="294"/>
      <c r="E29790" s="294"/>
      <c r="F29790" s="294"/>
    </row>
    <row r="29791">
      <c r="A29791" s="294" t="s">
        <v>40023</v>
      </c>
      <c r="B29791" s="294"/>
      <c r="C29791" s="294"/>
      <c r="D29791" s="294"/>
      <c r="E29791" s="294"/>
      <c r="F29791" s="294"/>
    </row>
    <row r="29792">
      <c r="A29792" s="294" t="s">
        <v>40024</v>
      </c>
      <c r="B29792" s="294"/>
      <c r="C29792" s="294"/>
      <c r="D29792" s="294"/>
      <c r="E29792" s="294"/>
      <c r="F29792" s="294"/>
    </row>
    <row r="29793">
      <c r="A29793" s="294" t="s">
        <v>40025</v>
      </c>
      <c r="B29793" s="294"/>
      <c r="C29793" s="294"/>
      <c r="D29793" s="294"/>
      <c r="E29793" s="294"/>
      <c r="F29793" s="294"/>
    </row>
    <row r="29794">
      <c r="A29794" s="294" t="s">
        <v>40026</v>
      </c>
      <c r="B29794" s="294"/>
      <c r="C29794" s="294"/>
      <c r="D29794" s="294"/>
      <c r="E29794" s="294"/>
      <c r="F29794" s="294"/>
    </row>
    <row r="29795">
      <c r="A29795" s="294" t="s">
        <v>40027</v>
      </c>
      <c r="B29795" s="294"/>
      <c r="C29795" s="294"/>
      <c r="D29795" s="294"/>
      <c r="E29795" s="294"/>
      <c r="F29795" s="294"/>
    </row>
    <row r="29796">
      <c r="A29796" s="294" t="s">
        <v>40028</v>
      </c>
      <c r="B29796" s="294"/>
      <c r="C29796" s="294"/>
      <c r="D29796" s="294"/>
      <c r="E29796" s="294"/>
      <c r="F29796" s="294"/>
    </row>
    <row r="29797">
      <c r="A29797" s="294" t="s">
        <v>40029</v>
      </c>
      <c r="B29797" s="294"/>
      <c r="C29797" s="294"/>
      <c r="D29797" s="294"/>
      <c r="E29797" s="294"/>
      <c r="F29797" s="294"/>
    </row>
    <row r="29798">
      <c r="A29798" s="294" t="s">
        <v>22631</v>
      </c>
      <c r="B29798" s="294"/>
      <c r="C29798" s="294"/>
      <c r="D29798" s="294"/>
      <c r="E29798" s="294"/>
      <c r="F29798" s="294"/>
    </row>
    <row r="29799">
      <c r="A29799" s="294" t="s">
        <v>25110</v>
      </c>
      <c r="B29799" s="294"/>
      <c r="C29799" s="294"/>
      <c r="D29799" s="294"/>
      <c r="E29799" s="294"/>
      <c r="F29799" s="294"/>
    </row>
    <row r="29800">
      <c r="A29800" s="294" t="s">
        <v>40030</v>
      </c>
      <c r="B29800" s="294"/>
      <c r="C29800" s="294"/>
      <c r="D29800" s="294"/>
      <c r="E29800" s="294"/>
      <c r="F29800" s="294"/>
    </row>
    <row r="29801">
      <c r="A29801" s="294" t="s">
        <v>40031</v>
      </c>
      <c r="B29801" s="294"/>
      <c r="C29801" s="294"/>
      <c r="D29801" s="294"/>
      <c r="E29801" s="294"/>
      <c r="F29801" s="294"/>
    </row>
    <row r="29802">
      <c r="A29802" s="294" t="s">
        <v>40032</v>
      </c>
      <c r="B29802" s="294"/>
      <c r="C29802" s="294"/>
      <c r="D29802" s="294"/>
      <c r="E29802" s="294"/>
      <c r="F29802" s="294"/>
    </row>
    <row r="29803">
      <c r="A29803" s="294" t="s">
        <v>40033</v>
      </c>
      <c r="B29803" s="294"/>
      <c r="C29803" s="294"/>
      <c r="D29803" s="294"/>
      <c r="E29803" s="294"/>
      <c r="F29803" s="294"/>
    </row>
    <row r="29804">
      <c r="A29804" s="294" t="str">
        <f>ARRAY_CONSTRAIN(ARRAYFORMULA(-Sensory deficits), 1, 1)</f>
        <v>#ERROR!</v>
      </c>
      <c r="B29804" s="294"/>
      <c r="C29804" s="294"/>
      <c r="D29804" s="294"/>
      <c r="E29804" s="294"/>
      <c r="F29804" s="294"/>
    </row>
    <row r="29805">
      <c r="A29805" s="294" t="s">
        <v>40034</v>
      </c>
      <c r="B29805" s="294"/>
      <c r="C29805" s="294"/>
      <c r="D29805" s="294"/>
      <c r="E29805" s="294"/>
      <c r="F29805" s="294"/>
    </row>
    <row r="29806">
      <c r="A29806" s="294" t="s">
        <v>40035</v>
      </c>
      <c r="B29806" s="294"/>
      <c r="C29806" s="294"/>
      <c r="D29806" s="294"/>
      <c r="E29806" s="294"/>
      <c r="F29806" s="294"/>
    </row>
    <row r="29807">
      <c r="A29807" s="294" t="s">
        <v>40036</v>
      </c>
      <c r="B29807" s="294"/>
      <c r="C29807" s="294"/>
      <c r="D29807" s="294"/>
      <c r="E29807" s="294"/>
      <c r="F29807" s="294"/>
    </row>
    <row r="29808">
      <c r="A29808" s="294"/>
      <c r="B29808" s="294"/>
      <c r="C29808" s="294"/>
      <c r="D29808" s="294"/>
      <c r="E29808" s="294"/>
      <c r="F29808" s="294"/>
    </row>
    <row r="29809">
      <c r="A29809" s="294" t="s">
        <v>22239</v>
      </c>
      <c r="B29809" s="294"/>
      <c r="C29809" s="294"/>
      <c r="D29809" s="294"/>
      <c r="E29809" s="294"/>
      <c r="F29809" s="294"/>
    </row>
    <row r="29810">
      <c r="A29810" s="294"/>
      <c r="B29810" s="294"/>
      <c r="C29810" s="294"/>
      <c r="D29810" s="294"/>
      <c r="E29810" s="294"/>
      <c r="F29810" s="294"/>
    </row>
    <row r="29811">
      <c r="A29811" s="294" t="s">
        <v>40037</v>
      </c>
      <c r="B29811" s="294"/>
      <c r="C29811" s="294"/>
      <c r="D29811" s="294"/>
      <c r="E29811" s="294"/>
      <c r="F29811" s="294"/>
    </row>
    <row r="29812">
      <c r="A29812" s="294"/>
      <c r="B29812" s="294"/>
      <c r="C29812" s="294"/>
      <c r="D29812" s="294"/>
      <c r="E29812" s="294"/>
      <c r="F29812" s="294"/>
    </row>
    <row r="29813">
      <c r="A29813" s="294" t="s">
        <v>38452</v>
      </c>
      <c r="B29813" s="294"/>
      <c r="C29813" s="294"/>
      <c r="D29813" s="294"/>
      <c r="E29813" s="294"/>
      <c r="F29813" s="294"/>
    </row>
    <row r="29814">
      <c r="A29814" s="294" t="s">
        <v>24795</v>
      </c>
      <c r="B29814" s="294"/>
      <c r="C29814" s="294"/>
      <c r="D29814" s="294"/>
      <c r="E29814" s="294"/>
      <c r="F29814" s="294"/>
    </row>
    <row r="29815">
      <c r="A29815" s="294" t="s">
        <v>40038</v>
      </c>
      <c r="B29815" s="294"/>
      <c r="C29815" s="294"/>
      <c r="D29815" s="294"/>
      <c r="E29815" s="294"/>
      <c r="F29815" s="294"/>
    </row>
    <row r="29816">
      <c r="A29816" s="294" t="s">
        <v>40039</v>
      </c>
      <c r="B29816" s="294"/>
      <c r="C29816" s="294"/>
      <c r="D29816" s="294"/>
      <c r="E29816" s="294"/>
      <c r="F29816" s="294"/>
    </row>
    <row r="29817">
      <c r="A29817" s="294" t="s">
        <v>39837</v>
      </c>
      <c r="B29817" s="294"/>
      <c r="C29817" s="294"/>
      <c r="D29817" s="294"/>
      <c r="E29817" s="294"/>
      <c r="F29817" s="294"/>
    </row>
    <row r="29818">
      <c r="A29818" s="294" t="s">
        <v>40040</v>
      </c>
      <c r="B29818" s="294"/>
      <c r="C29818" s="294"/>
      <c r="D29818" s="294"/>
      <c r="E29818" s="294"/>
      <c r="F29818" s="294"/>
    </row>
    <row r="29819">
      <c r="A29819" s="294" t="s">
        <v>40041</v>
      </c>
      <c r="B29819" s="294"/>
      <c r="C29819" s="294"/>
      <c r="D29819" s="294"/>
      <c r="E29819" s="294"/>
      <c r="F29819" s="294"/>
    </row>
    <row r="29820">
      <c r="A29820" s="294" t="s">
        <v>40042</v>
      </c>
      <c r="B29820" s="294"/>
      <c r="C29820" s="294"/>
      <c r="D29820" s="294"/>
      <c r="E29820" s="294"/>
      <c r="F29820" s="294"/>
    </row>
    <row r="29821">
      <c r="A29821" s="294" t="s">
        <v>40043</v>
      </c>
      <c r="B29821" s="294"/>
      <c r="C29821" s="294"/>
      <c r="D29821" s="294"/>
      <c r="E29821" s="294"/>
      <c r="F29821" s="294"/>
    </row>
    <row r="29822">
      <c r="A29822" s="294" t="s">
        <v>40044</v>
      </c>
      <c r="B29822" s="294"/>
      <c r="C29822" s="294"/>
      <c r="D29822" s="294"/>
      <c r="E29822" s="294"/>
      <c r="F29822" s="294"/>
    </row>
    <row r="29823">
      <c r="A29823" s="294" t="s">
        <v>40045</v>
      </c>
      <c r="B29823" s="294"/>
      <c r="C29823" s="294"/>
      <c r="D29823" s="294"/>
      <c r="E29823" s="294"/>
      <c r="F29823" s="294"/>
    </row>
    <row r="29824">
      <c r="A29824" s="294" t="s">
        <v>40046</v>
      </c>
      <c r="B29824" s="294"/>
      <c r="C29824" s="294"/>
      <c r="D29824" s="294"/>
      <c r="E29824" s="294"/>
      <c r="F29824" s="294"/>
    </row>
    <row r="29825">
      <c r="A29825" s="294" t="s">
        <v>40047</v>
      </c>
      <c r="B29825" s="294"/>
      <c r="C29825" s="294"/>
      <c r="D29825" s="294"/>
      <c r="E29825" s="294"/>
      <c r="F29825" s="294"/>
    </row>
    <row r="29826">
      <c r="A29826" s="294" t="s">
        <v>40048</v>
      </c>
      <c r="B29826" s="294"/>
      <c r="C29826" s="294"/>
      <c r="D29826" s="294"/>
      <c r="E29826" s="294"/>
      <c r="F29826" s="294"/>
    </row>
    <row r="29827">
      <c r="A29827" s="294" t="s">
        <v>40049</v>
      </c>
      <c r="B29827" s="294"/>
      <c r="C29827" s="294"/>
      <c r="D29827" s="294"/>
      <c r="E29827" s="294"/>
      <c r="F29827" s="294"/>
    </row>
    <row r="29828">
      <c r="A29828" s="294" t="str">
        <f>ARRAY_CONSTRAIN(ARRAYFORMULA(-Radicular signs(SLR, Lasegue test)), 1, 1)</f>
        <v>#ERROR!</v>
      </c>
      <c r="B29828" s="294"/>
      <c r="C29828" s="294"/>
      <c r="D29828" s="294"/>
      <c r="E29828" s="294"/>
      <c r="F29828" s="294"/>
    </row>
    <row r="29829">
      <c r="A29829" s="294" t="s">
        <v>40050</v>
      </c>
      <c r="B29829" s="294"/>
      <c r="C29829" s="294"/>
      <c r="D29829" s="294"/>
      <c r="E29829" s="294"/>
      <c r="F29829" s="294"/>
    </row>
    <row r="29830">
      <c r="A29830" s="294" t="s">
        <v>40051</v>
      </c>
      <c r="B29830" s="294"/>
      <c r="C29830" s="294"/>
      <c r="D29830" s="294"/>
      <c r="E29830" s="294"/>
      <c r="F29830" s="294"/>
    </row>
    <row r="29831">
      <c r="A29831" s="294" t="s">
        <v>40030</v>
      </c>
      <c r="B29831" s="294"/>
      <c r="C29831" s="294"/>
      <c r="D29831" s="294"/>
      <c r="E29831" s="294"/>
      <c r="F29831" s="294"/>
    </row>
    <row r="29832">
      <c r="A29832" s="294" t="s">
        <v>40052</v>
      </c>
      <c r="B29832" s="294"/>
      <c r="C29832" s="294"/>
      <c r="D29832" s="294"/>
      <c r="E29832" s="294"/>
      <c r="F29832" s="294"/>
    </row>
    <row r="29833">
      <c r="A29833" s="294" t="s">
        <v>40053</v>
      </c>
      <c r="B29833" s="294"/>
      <c r="C29833" s="294"/>
      <c r="D29833" s="294"/>
      <c r="E29833" s="294"/>
      <c r="F29833" s="294"/>
    </row>
    <row r="29834">
      <c r="A29834" s="294"/>
      <c r="B29834" s="294"/>
      <c r="C29834" s="294"/>
      <c r="D29834" s="294"/>
      <c r="E29834" s="294"/>
      <c r="F29834" s="294"/>
    </row>
    <row r="29835">
      <c r="A29835" s="294" t="s">
        <v>21304</v>
      </c>
      <c r="B29835" s="294"/>
      <c r="C29835" s="294"/>
      <c r="D29835" s="294"/>
      <c r="E29835" s="294"/>
      <c r="F29835" s="294"/>
    </row>
    <row r="29836">
      <c r="A29836" s="294"/>
      <c r="B29836" s="294"/>
      <c r="C29836" s="294"/>
      <c r="D29836" s="294"/>
      <c r="E29836" s="294"/>
      <c r="F29836" s="294"/>
    </row>
    <row r="29837">
      <c r="A29837" s="294" t="s">
        <v>39590</v>
      </c>
      <c r="B29837" s="294"/>
      <c r="C29837" s="294"/>
      <c r="D29837" s="294"/>
      <c r="E29837" s="294"/>
      <c r="F29837" s="294"/>
    </row>
    <row r="29838">
      <c r="A29838" s="294" t="s">
        <v>24549</v>
      </c>
      <c r="B29838" s="294"/>
      <c r="C29838" s="294"/>
      <c r="D29838" s="294"/>
      <c r="E29838" s="294"/>
      <c r="F29838" s="294"/>
    </row>
    <row r="29839">
      <c r="A29839" s="294" t="s">
        <v>40054</v>
      </c>
      <c r="B29839" s="294"/>
      <c r="C29839" s="294"/>
      <c r="D29839" s="294"/>
      <c r="E29839" s="294"/>
      <c r="F29839" s="294"/>
    </row>
    <row r="29840">
      <c r="A29840" s="294" t="s">
        <v>40055</v>
      </c>
      <c r="B29840" s="294"/>
      <c r="C29840" s="294"/>
      <c r="D29840" s="294"/>
      <c r="E29840" s="294"/>
      <c r="F29840" s="294"/>
    </row>
    <row r="29841">
      <c r="A29841" s="294" t="s">
        <v>40056</v>
      </c>
      <c r="B29841" s="294"/>
      <c r="C29841" s="294"/>
      <c r="D29841" s="294"/>
      <c r="E29841" s="294"/>
      <c r="F29841" s="294"/>
    </row>
    <row r="29842">
      <c r="A29842" s="294" t="s">
        <v>40057</v>
      </c>
      <c r="B29842" s="294"/>
      <c r="C29842" s="294"/>
      <c r="D29842" s="294"/>
      <c r="E29842" s="294"/>
      <c r="F29842" s="294"/>
    </row>
    <row r="29843">
      <c r="A29843" s="294" t="s">
        <v>40058</v>
      </c>
      <c r="B29843" s="294"/>
      <c r="C29843" s="294"/>
      <c r="D29843" s="294"/>
      <c r="E29843" s="294"/>
      <c r="F29843" s="294"/>
    </row>
    <row r="29844">
      <c r="A29844" s="294" t="s">
        <v>40059</v>
      </c>
      <c r="B29844" s="294"/>
      <c r="C29844" s="294"/>
      <c r="D29844" s="294"/>
      <c r="E29844" s="294"/>
      <c r="F29844" s="294"/>
    </row>
    <row r="29845">
      <c r="A29845" s="294" t="s">
        <v>40060</v>
      </c>
      <c r="B29845" s="294"/>
      <c r="C29845" s="294"/>
      <c r="D29845" s="294"/>
      <c r="E29845" s="294"/>
      <c r="F29845" s="294"/>
    </row>
    <row r="29846">
      <c r="A29846" s="294" t="s">
        <v>40061</v>
      </c>
      <c r="B29846" s="294"/>
      <c r="C29846" s="294"/>
      <c r="D29846" s="294"/>
      <c r="E29846" s="294"/>
      <c r="F29846" s="294"/>
    </row>
    <row r="29847">
      <c r="A29847" s="294" t="s">
        <v>40062</v>
      </c>
      <c r="B29847" s="294"/>
      <c r="C29847" s="294"/>
      <c r="D29847" s="294"/>
      <c r="E29847" s="294"/>
      <c r="F29847" s="294"/>
    </row>
    <row r="29848">
      <c r="A29848" s="294" t="s">
        <v>40063</v>
      </c>
      <c r="B29848" s="294"/>
      <c r="C29848" s="294"/>
      <c r="D29848" s="294"/>
      <c r="E29848" s="294"/>
      <c r="F29848" s="294"/>
    </row>
    <row r="29849">
      <c r="A29849" s="294" t="s">
        <v>40064</v>
      </c>
      <c r="B29849" s="294"/>
      <c r="C29849" s="294"/>
      <c r="D29849" s="294"/>
      <c r="E29849" s="294"/>
      <c r="F29849" s="294"/>
    </row>
    <row r="29850">
      <c r="A29850" s="294" t="s">
        <v>40065</v>
      </c>
      <c r="B29850" s="294"/>
      <c r="C29850" s="294"/>
      <c r="D29850" s="294"/>
      <c r="E29850" s="294"/>
      <c r="F29850" s="294"/>
    </row>
    <row r="29851">
      <c r="A29851" s="294" t="s">
        <v>40066</v>
      </c>
      <c r="B29851" s="294"/>
      <c r="C29851" s="294"/>
      <c r="D29851" s="294"/>
      <c r="E29851" s="294"/>
      <c r="F29851" s="294"/>
    </row>
    <row r="29852">
      <c r="A29852" s="294" t="s">
        <v>40067</v>
      </c>
      <c r="B29852" s="294"/>
      <c r="C29852" s="294"/>
      <c r="D29852" s="294"/>
      <c r="E29852" s="294"/>
      <c r="F29852" s="294"/>
    </row>
    <row r="29853">
      <c r="A29853" s="294" t="s">
        <v>40068</v>
      </c>
      <c r="B29853" s="294"/>
      <c r="C29853" s="294"/>
      <c r="D29853" s="294"/>
      <c r="E29853" s="294"/>
      <c r="F29853" s="294"/>
    </row>
    <row r="29854">
      <c r="A29854" s="294"/>
      <c r="B29854" s="294"/>
      <c r="C29854" s="294"/>
      <c r="D29854" s="294"/>
      <c r="E29854" s="294"/>
      <c r="F29854" s="294"/>
    </row>
    <row r="29855">
      <c r="A29855" s="294" t="s">
        <v>28124</v>
      </c>
      <c r="B29855" s="294"/>
      <c r="C29855" s="294"/>
      <c r="D29855" s="294"/>
      <c r="E29855" s="294"/>
      <c r="F29855" s="294"/>
    </row>
    <row r="29856">
      <c r="A29856" s="294" t="s">
        <v>40069</v>
      </c>
      <c r="B29856" s="294"/>
      <c r="C29856" s="294"/>
      <c r="D29856" s="294"/>
      <c r="E29856" s="294"/>
      <c r="F29856" s="294"/>
    </row>
    <row r="29857">
      <c r="A29857" s="294" t="s">
        <v>21672</v>
      </c>
      <c r="B29857" s="294"/>
      <c r="C29857" s="294"/>
      <c r="D29857" s="294"/>
      <c r="E29857" s="294"/>
      <c r="F29857" s="294"/>
    </row>
    <row r="29858">
      <c r="A29858" s="294" t="s">
        <v>40070</v>
      </c>
      <c r="B29858" s="294"/>
      <c r="C29858" s="294"/>
      <c r="D29858" s="294"/>
      <c r="E29858" s="294"/>
      <c r="F29858" s="294"/>
    </row>
    <row r="29859">
      <c r="A29859" s="294"/>
      <c r="B29859" s="294"/>
      <c r="C29859" s="294"/>
      <c r="D29859" s="294"/>
      <c r="E29859" s="294"/>
      <c r="F29859" s="294"/>
    </row>
    <row r="29860">
      <c r="A29860" s="294" t="s">
        <v>23007</v>
      </c>
      <c r="B29860" s="294"/>
      <c r="C29860" s="294"/>
      <c r="D29860" s="294"/>
      <c r="E29860" s="294"/>
      <c r="F29860" s="294"/>
    </row>
    <row r="29861">
      <c r="A29861" s="294"/>
      <c r="B29861" s="294"/>
      <c r="C29861" s="294"/>
      <c r="D29861" s="294"/>
      <c r="E29861" s="294"/>
      <c r="F29861" s="294"/>
    </row>
    <row r="29862">
      <c r="A29862" s="294" t="s">
        <v>40071</v>
      </c>
      <c r="B29862" s="294"/>
      <c r="C29862" s="294"/>
      <c r="D29862" s="294"/>
      <c r="E29862" s="294"/>
      <c r="F29862" s="294"/>
    </row>
    <row r="29863">
      <c r="A29863" s="294" t="s">
        <v>40072</v>
      </c>
      <c r="B29863" s="294"/>
      <c r="C29863" s="294"/>
      <c r="D29863" s="294"/>
      <c r="E29863" s="294"/>
      <c r="F29863" s="294"/>
    </row>
    <row r="29864">
      <c r="A29864" s="294" t="s">
        <v>40073</v>
      </c>
      <c r="B29864" s="294"/>
      <c r="C29864" s="294"/>
      <c r="D29864" s="294"/>
      <c r="E29864" s="294"/>
      <c r="F29864" s="294"/>
    </row>
    <row r="29865">
      <c r="A29865" s="294" t="s">
        <v>40074</v>
      </c>
      <c r="B29865" s="294"/>
      <c r="C29865" s="294"/>
      <c r="D29865" s="294"/>
      <c r="E29865" s="294"/>
      <c r="F29865" s="294"/>
    </row>
    <row r="29866">
      <c r="A29866" s="294" t="s">
        <v>34484</v>
      </c>
      <c r="B29866" s="294"/>
      <c r="C29866" s="294"/>
      <c r="D29866" s="294"/>
      <c r="E29866" s="294"/>
      <c r="F29866" s="294"/>
    </row>
    <row r="29867">
      <c r="A29867" s="294" t="s">
        <v>40075</v>
      </c>
      <c r="B29867" s="294"/>
      <c r="C29867" s="294"/>
      <c r="D29867" s="294"/>
      <c r="E29867" s="294"/>
      <c r="F29867" s="294"/>
    </row>
    <row r="29868">
      <c r="A29868" s="294" t="s">
        <v>40076</v>
      </c>
      <c r="B29868" s="294"/>
      <c r="C29868" s="294"/>
      <c r="D29868" s="294"/>
      <c r="E29868" s="294"/>
      <c r="F29868" s="294"/>
    </row>
    <row r="29869">
      <c r="A29869" s="294" t="s">
        <v>40077</v>
      </c>
      <c r="B29869" s="294"/>
      <c r="C29869" s="294"/>
      <c r="D29869" s="294"/>
      <c r="E29869" s="294"/>
      <c r="F29869" s="294"/>
    </row>
    <row r="29870">
      <c r="A29870" s="294" t="s">
        <v>40078</v>
      </c>
      <c r="B29870" s="294"/>
      <c r="C29870" s="294"/>
      <c r="D29870" s="294"/>
      <c r="E29870" s="294"/>
      <c r="F29870" s="294"/>
    </row>
    <row r="29871">
      <c r="A29871" s="294" t="s">
        <v>40079</v>
      </c>
      <c r="B29871" s="294"/>
      <c r="C29871" s="294"/>
      <c r="D29871" s="294"/>
      <c r="E29871" s="294"/>
      <c r="F29871" s="294"/>
    </row>
    <row r="29872">
      <c r="A29872" s="294" t="s">
        <v>40080</v>
      </c>
      <c r="B29872" s="294"/>
      <c r="C29872" s="294"/>
      <c r="D29872" s="294"/>
      <c r="E29872" s="294"/>
      <c r="F29872" s="294"/>
    </row>
    <row r="29873">
      <c r="A29873" s="294" t="s">
        <v>40081</v>
      </c>
      <c r="B29873" s="294"/>
      <c r="C29873" s="294"/>
      <c r="D29873" s="294"/>
      <c r="E29873" s="294"/>
      <c r="F29873" s="294"/>
    </row>
    <row r="29874">
      <c r="A29874" s="294" t="s">
        <v>25042</v>
      </c>
      <c r="B29874" s="294"/>
      <c r="C29874" s="294"/>
      <c r="D29874" s="294"/>
      <c r="E29874" s="294"/>
      <c r="F29874" s="294"/>
    </row>
    <row r="29875">
      <c r="A29875" s="294" t="s">
        <v>40082</v>
      </c>
      <c r="B29875" s="294"/>
      <c r="C29875" s="294"/>
      <c r="D29875" s="294"/>
      <c r="E29875" s="294"/>
      <c r="F29875" s="294"/>
    </row>
    <row r="29876">
      <c r="A29876" s="294" t="s">
        <v>37746</v>
      </c>
      <c r="B29876" s="294"/>
      <c r="C29876" s="294"/>
      <c r="D29876" s="294"/>
      <c r="E29876" s="294"/>
      <c r="F29876" s="294"/>
    </row>
    <row r="29877">
      <c r="A29877" s="294" t="s">
        <v>37747</v>
      </c>
      <c r="B29877" s="294"/>
      <c r="C29877" s="294"/>
      <c r="D29877" s="294"/>
      <c r="E29877" s="294"/>
      <c r="F29877" s="294"/>
    </row>
    <row r="29878">
      <c r="A29878" s="294" t="s">
        <v>40083</v>
      </c>
      <c r="B29878" s="294"/>
      <c r="C29878" s="294"/>
      <c r="D29878" s="294"/>
      <c r="E29878" s="294"/>
      <c r="F29878" s="294"/>
    </row>
    <row r="29879">
      <c r="A29879" s="294" t="s">
        <v>40084</v>
      </c>
      <c r="B29879" s="294"/>
      <c r="C29879" s="294"/>
      <c r="D29879" s="294"/>
      <c r="E29879" s="294"/>
      <c r="F29879" s="294"/>
    </row>
    <row r="29880">
      <c r="A29880" s="294" t="s">
        <v>40085</v>
      </c>
      <c r="B29880" s="294"/>
      <c r="C29880" s="294"/>
      <c r="D29880" s="294"/>
      <c r="E29880" s="294"/>
      <c r="F29880" s="294"/>
    </row>
    <row r="29881">
      <c r="A29881" s="294" t="s">
        <v>40086</v>
      </c>
      <c r="B29881" s="294"/>
      <c r="C29881" s="294"/>
      <c r="D29881" s="294"/>
      <c r="E29881" s="294"/>
      <c r="F29881" s="294"/>
    </row>
    <row r="29882">
      <c r="A29882" s="294" t="s">
        <v>40087</v>
      </c>
      <c r="B29882" s="294"/>
      <c r="C29882" s="294"/>
      <c r="D29882" s="294"/>
      <c r="E29882" s="294"/>
      <c r="F29882" s="294"/>
    </row>
    <row r="29883">
      <c r="A29883" s="294"/>
      <c r="B29883" s="294"/>
      <c r="C29883" s="294"/>
      <c r="D29883" s="294"/>
      <c r="E29883" s="294"/>
      <c r="F29883" s="294"/>
    </row>
    <row r="29884">
      <c r="A29884" s="294"/>
      <c r="B29884" s="294"/>
      <c r="C29884" s="294"/>
      <c r="D29884" s="294"/>
      <c r="E29884" s="294"/>
      <c r="F29884" s="294"/>
    </row>
    <row r="29885">
      <c r="A29885" s="294"/>
      <c r="B29885" s="294"/>
      <c r="C29885" s="294"/>
      <c r="D29885" s="294"/>
      <c r="E29885" s="294"/>
      <c r="F29885" s="294"/>
    </row>
    <row r="29886">
      <c r="A29886" s="294" t="s">
        <v>40088</v>
      </c>
      <c r="B29886" s="294"/>
      <c r="C29886" s="294"/>
      <c r="D29886" s="294"/>
      <c r="E29886" s="294"/>
      <c r="F29886" s="294"/>
    </row>
    <row r="29887">
      <c r="A29887" s="294"/>
      <c r="B29887" s="294"/>
      <c r="C29887" s="294"/>
      <c r="D29887" s="294"/>
      <c r="E29887" s="294"/>
      <c r="F29887" s="294"/>
    </row>
    <row r="29888">
      <c r="A29888" s="294" t="s">
        <v>40089</v>
      </c>
      <c r="B29888" s="294"/>
      <c r="C29888" s="294"/>
      <c r="D29888" s="294"/>
      <c r="E29888" s="294"/>
      <c r="F29888" s="294"/>
    </row>
    <row r="29889">
      <c r="A29889" s="294" t="s">
        <v>40090</v>
      </c>
      <c r="B29889" s="294"/>
      <c r="C29889" s="294"/>
      <c r="D29889" s="294"/>
      <c r="E29889" s="294"/>
      <c r="F29889" s="294"/>
    </row>
    <row r="29890">
      <c r="A29890" s="294" t="s">
        <v>40091</v>
      </c>
      <c r="B29890" s="294"/>
      <c r="C29890" s="294"/>
      <c r="D29890" s="294"/>
      <c r="E29890" s="294"/>
      <c r="F29890" s="294"/>
    </row>
    <row r="29891">
      <c r="A29891" s="294" t="s">
        <v>40092</v>
      </c>
      <c r="B29891" s="294"/>
      <c r="C29891" s="294"/>
      <c r="D29891" s="294"/>
      <c r="E29891" s="294"/>
      <c r="F29891" s="294"/>
    </row>
    <row r="29892">
      <c r="A29892" s="294" t="s">
        <v>40093</v>
      </c>
      <c r="B29892" s="294"/>
      <c r="C29892" s="294"/>
      <c r="D29892" s="294"/>
      <c r="E29892" s="294"/>
      <c r="F29892" s="294"/>
    </row>
    <row r="29893">
      <c r="A29893" s="294"/>
      <c r="B29893" s="294"/>
      <c r="C29893" s="294"/>
      <c r="D29893" s="294"/>
      <c r="E29893" s="294"/>
      <c r="F29893" s="294"/>
    </row>
    <row r="29894">
      <c r="A29894" s="294"/>
      <c r="B29894" s="294"/>
      <c r="C29894" s="294"/>
      <c r="D29894" s="294"/>
      <c r="E29894" s="294"/>
      <c r="F29894" s="294"/>
    </row>
    <row r="29895">
      <c r="A29895" s="294" t="s">
        <v>40094</v>
      </c>
      <c r="B29895" s="294"/>
      <c r="C29895" s="294"/>
      <c r="D29895" s="294"/>
      <c r="E29895" s="294"/>
      <c r="F29895" s="294"/>
    </row>
    <row r="29896">
      <c r="A29896" s="294"/>
      <c r="B29896" s="294"/>
      <c r="C29896" s="294"/>
      <c r="D29896" s="294"/>
      <c r="E29896" s="294"/>
      <c r="F29896" s="294"/>
    </row>
    <row r="29897">
      <c r="A29897" s="294" t="s">
        <v>39621</v>
      </c>
      <c r="B29897" s="294"/>
      <c r="C29897" s="294"/>
      <c r="D29897" s="294"/>
      <c r="E29897" s="294"/>
      <c r="F29897" s="294"/>
    </row>
    <row r="29898">
      <c r="A29898" s="294" t="s">
        <v>22056</v>
      </c>
      <c r="B29898" s="294"/>
      <c r="C29898" s="294"/>
      <c r="D29898" s="294"/>
      <c r="E29898" s="294"/>
      <c r="F29898" s="294"/>
    </row>
    <row r="29899">
      <c r="A29899" s="294" t="s">
        <v>40095</v>
      </c>
      <c r="B29899" s="294"/>
      <c r="C29899" s="294"/>
      <c r="D29899" s="294"/>
      <c r="E29899" s="294"/>
      <c r="F29899" s="294"/>
    </row>
    <row r="29900">
      <c r="A29900" s="294" t="s">
        <v>40096</v>
      </c>
      <c r="B29900" s="294"/>
      <c r="C29900" s="294"/>
      <c r="D29900" s="294"/>
      <c r="E29900" s="294"/>
      <c r="F29900" s="294"/>
    </row>
    <row r="29901">
      <c r="A29901" s="294" t="s">
        <v>40097</v>
      </c>
      <c r="B29901" s="294"/>
      <c r="C29901" s="294"/>
      <c r="D29901" s="294"/>
      <c r="E29901" s="294"/>
      <c r="F29901" s="294"/>
    </row>
    <row r="29902">
      <c r="A29902" s="294" t="s">
        <v>40098</v>
      </c>
      <c r="B29902" s="294"/>
      <c r="C29902" s="294"/>
      <c r="D29902" s="294"/>
      <c r="E29902" s="294"/>
      <c r="F29902" s="294"/>
    </row>
    <row r="29903">
      <c r="A29903" s="294"/>
      <c r="B29903" s="294"/>
      <c r="C29903" s="294"/>
      <c r="D29903" s="294"/>
      <c r="E29903" s="294"/>
      <c r="F29903" s="294"/>
    </row>
    <row r="29904">
      <c r="A29904" s="294" t="s">
        <v>40099</v>
      </c>
      <c r="B29904" s="294"/>
      <c r="C29904" s="294"/>
      <c r="D29904" s="294"/>
      <c r="E29904" s="294"/>
      <c r="F29904" s="294"/>
    </row>
    <row r="29905">
      <c r="A29905" s="294"/>
      <c r="B29905" s="294"/>
      <c r="C29905" s="294"/>
      <c r="D29905" s="294"/>
      <c r="E29905" s="294"/>
      <c r="F29905" s="294"/>
    </row>
    <row r="29906">
      <c r="A29906" s="294" t="s">
        <v>40100</v>
      </c>
      <c r="B29906" s="294"/>
      <c r="C29906" s="294"/>
      <c r="D29906" s="294"/>
      <c r="E29906" s="294"/>
      <c r="F29906" s="294"/>
    </row>
    <row r="29907">
      <c r="A29907" s="294" t="str">
        <f t="array" ref="A29907">-Abhyanga</f>
        <v>#NAME?</v>
      </c>
      <c r="B29907" s="294"/>
      <c r="C29907" s="294"/>
      <c r="D29907" s="294"/>
      <c r="E29907" s="294"/>
      <c r="F29907" s="294"/>
    </row>
    <row r="29908">
      <c r="A29908" s="294" t="s">
        <v>34414</v>
      </c>
      <c r="B29908" s="294"/>
      <c r="C29908" s="294"/>
      <c r="D29908" s="294"/>
      <c r="E29908" s="294"/>
      <c r="F29908" s="294"/>
    </row>
    <row r="29909">
      <c r="A29909" s="294" t="s">
        <v>40101</v>
      </c>
      <c r="B29909" s="294"/>
      <c r="C29909" s="294"/>
      <c r="D29909" s="294"/>
      <c r="E29909" s="294"/>
      <c r="F29909" s="294"/>
    </row>
    <row r="29910">
      <c r="A29910" s="294" t="s">
        <v>40102</v>
      </c>
      <c r="B29910" s="294"/>
      <c r="C29910" s="294"/>
      <c r="D29910" s="294"/>
      <c r="E29910" s="294"/>
      <c r="F29910" s="294"/>
    </row>
    <row r="29911">
      <c r="A29911" s="294"/>
      <c r="B29911" s="294"/>
      <c r="C29911" s="294"/>
      <c r="D29911" s="294"/>
      <c r="E29911" s="294"/>
      <c r="F29911" s="294"/>
    </row>
    <row r="29912">
      <c r="A29912" s="294" t="s">
        <v>40103</v>
      </c>
      <c r="B29912" s="294"/>
      <c r="C29912" s="294"/>
      <c r="D29912" s="294"/>
      <c r="E29912" s="294"/>
      <c r="F29912" s="294"/>
    </row>
    <row r="29913">
      <c r="A29913" s="294"/>
      <c r="B29913" s="294"/>
      <c r="C29913" s="294"/>
      <c r="D29913" s="294"/>
      <c r="E29913" s="294"/>
      <c r="F29913" s="294"/>
    </row>
    <row r="29914">
      <c r="A29914" s="294" t="s">
        <v>40104</v>
      </c>
      <c r="B29914" s="294"/>
      <c r="C29914" s="294"/>
      <c r="D29914" s="294"/>
      <c r="E29914" s="294"/>
      <c r="F29914" s="294"/>
    </row>
    <row r="29915">
      <c r="A29915" s="294" t="s">
        <v>40105</v>
      </c>
      <c r="B29915" s="294"/>
      <c r="C29915" s="294"/>
      <c r="D29915" s="294"/>
      <c r="E29915" s="294"/>
      <c r="F29915" s="294"/>
    </row>
    <row r="29916">
      <c r="A29916" s="294" t="s">
        <v>40106</v>
      </c>
      <c r="B29916" s="294"/>
      <c r="C29916" s="294"/>
      <c r="D29916" s="294"/>
      <c r="E29916" s="294"/>
      <c r="F29916" s="294"/>
    </row>
    <row r="29917">
      <c r="A29917" s="294" t="s">
        <v>40107</v>
      </c>
      <c r="B29917" s="294"/>
      <c r="C29917" s="294"/>
      <c r="D29917" s="294"/>
      <c r="E29917" s="294"/>
      <c r="F29917" s="294"/>
    </row>
    <row r="29918">
      <c r="A29918" s="294" t="s">
        <v>38882</v>
      </c>
      <c r="B29918" s="294"/>
      <c r="C29918" s="294"/>
      <c r="D29918" s="294"/>
      <c r="E29918" s="294"/>
      <c r="F29918" s="294"/>
    </row>
    <row r="29919">
      <c r="A29919" s="294"/>
      <c r="B29919" s="294"/>
      <c r="C29919" s="294"/>
      <c r="D29919" s="294"/>
      <c r="E29919" s="294"/>
      <c r="F29919" s="294"/>
    </row>
    <row r="29920">
      <c r="A29920" s="294" t="s">
        <v>40108</v>
      </c>
      <c r="B29920" s="294"/>
      <c r="C29920" s="294"/>
      <c r="D29920" s="294"/>
      <c r="E29920" s="294"/>
      <c r="F29920" s="294"/>
    </row>
    <row r="29921">
      <c r="A29921" s="294"/>
      <c r="B29921" s="294"/>
      <c r="C29921" s="294"/>
      <c r="D29921" s="294"/>
      <c r="E29921" s="294"/>
      <c r="F29921" s="294"/>
    </row>
    <row r="29922">
      <c r="A29922" s="294" t="s">
        <v>40109</v>
      </c>
      <c r="B29922" s="294"/>
      <c r="C29922" s="294"/>
      <c r="D29922" s="294"/>
      <c r="E29922" s="294"/>
      <c r="F29922" s="294"/>
    </row>
    <row r="29923">
      <c r="A29923" s="294" t="s">
        <v>35386</v>
      </c>
      <c r="B29923" s="294"/>
      <c r="C29923" s="294"/>
      <c r="D29923" s="294"/>
      <c r="E29923" s="294"/>
      <c r="F29923" s="294"/>
    </row>
    <row r="29924">
      <c r="A29924" s="294" t="s">
        <v>40110</v>
      </c>
      <c r="B29924" s="294"/>
      <c r="C29924" s="294"/>
      <c r="D29924" s="294"/>
      <c r="E29924" s="294"/>
      <c r="F29924" s="294"/>
    </row>
    <row r="29925">
      <c r="A29925" s="294" t="s">
        <v>40111</v>
      </c>
      <c r="B29925" s="294"/>
      <c r="C29925" s="294"/>
      <c r="D29925" s="294"/>
      <c r="E29925" s="294"/>
      <c r="F29925" s="294"/>
    </row>
    <row r="29926">
      <c r="A29926" s="294" t="s">
        <v>40112</v>
      </c>
      <c r="B29926" s="294"/>
      <c r="C29926" s="294"/>
      <c r="D29926" s="294"/>
      <c r="E29926" s="294"/>
      <c r="F29926" s="294"/>
    </row>
    <row r="29927">
      <c r="A29927" s="294" t="s">
        <v>40113</v>
      </c>
      <c r="B29927" s="294"/>
      <c r="C29927" s="294"/>
      <c r="D29927" s="294"/>
      <c r="E29927" s="294"/>
      <c r="F29927" s="294"/>
    </row>
    <row r="29928">
      <c r="A29928" s="294"/>
      <c r="B29928" s="294"/>
      <c r="C29928" s="294"/>
      <c r="D29928" s="294"/>
      <c r="E29928" s="294"/>
      <c r="F29928" s="294"/>
    </row>
    <row r="29929">
      <c r="A29929" s="294" t="s">
        <v>40114</v>
      </c>
      <c r="B29929" s="294"/>
      <c r="C29929" s="294"/>
      <c r="D29929" s="294"/>
      <c r="E29929" s="294"/>
      <c r="F29929" s="294"/>
    </row>
    <row r="29930">
      <c r="A29930" s="294"/>
      <c r="B29930" s="294"/>
      <c r="C29930" s="294"/>
      <c r="D29930" s="294"/>
      <c r="E29930" s="294"/>
      <c r="F29930" s="294"/>
    </row>
    <row r="29931">
      <c r="A29931" s="294" t="s">
        <v>40115</v>
      </c>
      <c r="B29931" s="294"/>
      <c r="C29931" s="294"/>
      <c r="D29931" s="294"/>
      <c r="E29931" s="294"/>
      <c r="F29931" s="294"/>
    </row>
    <row r="29932">
      <c r="A29932" s="294" t="s">
        <v>40116</v>
      </c>
      <c r="B29932" s="294"/>
      <c r="C29932" s="294"/>
      <c r="D29932" s="294"/>
      <c r="E29932" s="294"/>
      <c r="F29932" s="294"/>
    </row>
    <row r="29933">
      <c r="A29933" s="294" t="s">
        <v>40117</v>
      </c>
      <c r="B29933" s="294"/>
      <c r="C29933" s="294"/>
      <c r="D29933" s="294"/>
      <c r="E29933" s="294"/>
      <c r="F29933" s="294"/>
    </row>
    <row r="29934">
      <c r="A29934" s="294" t="s">
        <v>40118</v>
      </c>
      <c r="B29934" s="294"/>
      <c r="C29934" s="294"/>
      <c r="D29934" s="294"/>
      <c r="E29934" s="294"/>
      <c r="F29934" s="294"/>
    </row>
    <row r="29935">
      <c r="A29935" s="294" t="s">
        <v>40119</v>
      </c>
      <c r="B29935" s="294"/>
      <c r="C29935" s="294"/>
      <c r="D29935" s="294"/>
      <c r="E29935" s="294"/>
      <c r="F29935" s="294"/>
    </row>
    <row r="29936">
      <c r="A29936" s="294" t="s">
        <v>40120</v>
      </c>
      <c r="B29936" s="294"/>
      <c r="C29936" s="294"/>
      <c r="D29936" s="294"/>
      <c r="E29936" s="294"/>
      <c r="F29936" s="294"/>
    </row>
    <row r="29937">
      <c r="A29937" s="294" t="s">
        <v>40121</v>
      </c>
      <c r="B29937" s="294"/>
      <c r="C29937" s="294"/>
      <c r="D29937" s="294"/>
      <c r="E29937" s="294"/>
      <c r="F29937" s="294"/>
    </row>
    <row r="29938">
      <c r="A29938" s="294" t="s">
        <v>38523</v>
      </c>
      <c r="B29938" s="294"/>
      <c r="C29938" s="294"/>
      <c r="D29938" s="294"/>
      <c r="E29938" s="294"/>
      <c r="F29938" s="294"/>
    </row>
    <row r="29939">
      <c r="A29939" s="294" t="s">
        <v>39416</v>
      </c>
      <c r="B29939" s="294"/>
      <c r="C29939" s="294"/>
      <c r="D29939" s="294"/>
      <c r="E29939" s="294"/>
      <c r="F29939" s="294"/>
    </row>
    <row r="29940">
      <c r="A29940" s="294" t="s">
        <v>40122</v>
      </c>
      <c r="B29940" s="294"/>
      <c r="C29940" s="294"/>
      <c r="D29940" s="294"/>
      <c r="E29940" s="294"/>
      <c r="F29940" s="294"/>
    </row>
    <row r="29941">
      <c r="A29941" s="294" t="s">
        <v>23534</v>
      </c>
      <c r="B29941" s="294"/>
      <c r="C29941" s="294"/>
      <c r="D29941" s="294"/>
      <c r="E29941" s="294"/>
      <c r="F29941" s="294"/>
    </row>
    <row r="29942">
      <c r="A29942" s="294" t="s">
        <v>37545</v>
      </c>
      <c r="B29942" s="294"/>
      <c r="C29942" s="294"/>
      <c r="D29942" s="294"/>
      <c r="E29942" s="294"/>
      <c r="F29942" s="294"/>
    </row>
    <row r="29943">
      <c r="A29943" s="294" t="s">
        <v>40123</v>
      </c>
      <c r="B29943" s="294"/>
      <c r="C29943" s="294"/>
      <c r="D29943" s="294"/>
      <c r="E29943" s="294"/>
      <c r="F29943" s="294"/>
    </row>
    <row r="29944">
      <c r="A29944" s="294" t="s">
        <v>40124</v>
      </c>
      <c r="B29944" s="294"/>
      <c r="C29944" s="294"/>
      <c r="D29944" s="294"/>
      <c r="E29944" s="294"/>
      <c r="F29944" s="294"/>
    </row>
    <row r="29945">
      <c r="A29945" s="294" t="s">
        <v>40125</v>
      </c>
      <c r="B29945" s="294"/>
      <c r="C29945" s="294"/>
      <c r="D29945" s="294"/>
      <c r="E29945" s="294"/>
      <c r="F29945" s="294"/>
    </row>
    <row r="29946">
      <c r="A29946" s="294"/>
      <c r="B29946" s="294"/>
      <c r="C29946" s="294"/>
      <c r="D29946" s="294"/>
      <c r="E29946" s="294"/>
      <c r="F29946" s="294"/>
    </row>
    <row r="29947">
      <c r="A29947" s="294" t="s">
        <v>28124</v>
      </c>
      <c r="B29947" s="294"/>
      <c r="C29947" s="294"/>
      <c r="D29947" s="294"/>
      <c r="E29947" s="294"/>
      <c r="F29947" s="294"/>
    </row>
    <row r="29948">
      <c r="A29948" s="294" t="s">
        <v>40126</v>
      </c>
      <c r="B29948" s="294"/>
      <c r="C29948" s="294"/>
      <c r="D29948" s="294"/>
      <c r="E29948" s="294"/>
      <c r="F29948" s="294"/>
    </row>
    <row r="29949">
      <c r="A29949" s="294" t="s">
        <v>21618</v>
      </c>
      <c r="B29949" s="294"/>
      <c r="C29949" s="294"/>
      <c r="D29949" s="294"/>
      <c r="E29949" s="294"/>
      <c r="F29949" s="294"/>
    </row>
    <row r="29950">
      <c r="A29950" s="294" t="s">
        <v>40127</v>
      </c>
      <c r="B29950" s="294"/>
      <c r="C29950" s="294"/>
      <c r="D29950" s="294"/>
      <c r="E29950" s="294"/>
      <c r="F29950" s="294"/>
    </row>
    <row r="29951">
      <c r="A29951" s="294" t="s">
        <v>40128</v>
      </c>
      <c r="B29951" s="294"/>
      <c r="C29951" s="294"/>
      <c r="D29951" s="294"/>
      <c r="E29951" s="294"/>
      <c r="F29951" s="294"/>
    </row>
    <row r="29952">
      <c r="A29952" s="294"/>
      <c r="B29952" s="294"/>
      <c r="C29952" s="294"/>
      <c r="D29952" s="294"/>
      <c r="E29952" s="294"/>
      <c r="F29952" s="294"/>
    </row>
    <row r="29953">
      <c r="A29953" s="294" t="s">
        <v>22602</v>
      </c>
      <c r="B29953" s="294"/>
      <c r="C29953" s="294"/>
      <c r="D29953" s="294"/>
      <c r="E29953" s="294"/>
      <c r="F29953" s="294"/>
    </row>
    <row r="29954">
      <c r="A29954" s="294" t="s">
        <v>37045</v>
      </c>
      <c r="B29954" s="294"/>
      <c r="C29954" s="294"/>
      <c r="D29954" s="294"/>
      <c r="E29954" s="294"/>
      <c r="F29954" s="294"/>
    </row>
    <row r="29955">
      <c r="A29955" s="294"/>
      <c r="B29955" s="294"/>
      <c r="C29955" s="294"/>
      <c r="D29955" s="294"/>
      <c r="E29955" s="294"/>
      <c r="F29955" s="294"/>
    </row>
    <row r="29956">
      <c r="A29956" s="294" t="s">
        <v>40129</v>
      </c>
      <c r="B29956" s="294"/>
      <c r="C29956" s="294"/>
      <c r="D29956" s="294"/>
      <c r="E29956" s="294"/>
      <c r="F29956" s="294"/>
    </row>
    <row r="29957">
      <c r="A29957" s="294" t="s">
        <v>40130</v>
      </c>
      <c r="B29957" s="294"/>
      <c r="C29957" s="294"/>
      <c r="D29957" s="294"/>
      <c r="E29957" s="294"/>
      <c r="F29957" s="294"/>
    </row>
    <row r="29958">
      <c r="A29958" s="294" t="s">
        <v>40131</v>
      </c>
      <c r="B29958" s="294"/>
      <c r="C29958" s="294"/>
      <c r="D29958" s="294"/>
      <c r="E29958" s="294"/>
      <c r="F29958" s="294"/>
    </row>
    <row r="29959">
      <c r="A29959" s="294" t="s">
        <v>40132</v>
      </c>
      <c r="B29959" s="294"/>
      <c r="C29959" s="294"/>
      <c r="D29959" s="294"/>
      <c r="E29959" s="294"/>
      <c r="F29959" s="294"/>
    </row>
    <row r="29960">
      <c r="A29960" s="294" t="s">
        <v>40133</v>
      </c>
      <c r="B29960" s="294"/>
      <c r="C29960" s="294"/>
      <c r="D29960" s="294"/>
      <c r="E29960" s="294"/>
      <c r="F29960" s="294"/>
    </row>
    <row r="29961">
      <c r="A29961" s="294" t="s">
        <v>40134</v>
      </c>
      <c r="B29961" s="294"/>
      <c r="C29961" s="294"/>
      <c r="D29961" s="294"/>
      <c r="E29961" s="294"/>
      <c r="F29961" s="294"/>
    </row>
    <row r="29962">
      <c r="A29962" s="294"/>
      <c r="B29962" s="294"/>
      <c r="C29962" s="294"/>
      <c r="D29962" s="294"/>
      <c r="E29962" s="294"/>
      <c r="F29962" s="294"/>
    </row>
    <row r="29963">
      <c r="A29963" s="294" t="s">
        <v>24519</v>
      </c>
      <c r="B29963" s="294"/>
      <c r="C29963" s="294"/>
      <c r="D29963" s="294"/>
      <c r="E29963" s="294"/>
      <c r="F29963" s="294"/>
    </row>
    <row r="29964">
      <c r="A29964" s="294" t="s">
        <v>26877</v>
      </c>
      <c r="B29964" s="294"/>
      <c r="C29964" s="294"/>
      <c r="D29964" s="294"/>
      <c r="E29964" s="294"/>
      <c r="F29964" s="294"/>
    </row>
    <row r="29965">
      <c r="A29965" s="294"/>
      <c r="B29965" s="294"/>
      <c r="C29965" s="294"/>
      <c r="D29965" s="294"/>
      <c r="E29965" s="294"/>
      <c r="F29965" s="294"/>
    </row>
    <row r="29966">
      <c r="A29966" s="294" t="s">
        <v>40135</v>
      </c>
      <c r="B29966" s="294"/>
      <c r="C29966" s="294"/>
      <c r="D29966" s="294"/>
      <c r="E29966" s="294"/>
      <c r="F29966" s="294"/>
    </row>
    <row r="29967">
      <c r="A29967" s="294" t="s">
        <v>40136</v>
      </c>
      <c r="B29967" s="294"/>
      <c r="C29967" s="294"/>
      <c r="D29967" s="294"/>
      <c r="E29967" s="294"/>
      <c r="F29967" s="294"/>
    </row>
    <row r="29968">
      <c r="A29968" s="294" t="s">
        <v>22526</v>
      </c>
      <c r="B29968" s="294"/>
      <c r="C29968" s="294"/>
      <c r="D29968" s="294"/>
      <c r="E29968" s="294"/>
      <c r="F29968" s="294"/>
    </row>
    <row r="29969">
      <c r="A29969" s="294" t="s">
        <v>40137</v>
      </c>
      <c r="B29969" s="294"/>
      <c r="C29969" s="294"/>
      <c r="D29969" s="294"/>
      <c r="E29969" s="294"/>
      <c r="F29969" s="294"/>
    </row>
    <row r="29970">
      <c r="A29970" s="294" t="s">
        <v>40138</v>
      </c>
      <c r="B29970" s="294"/>
      <c r="C29970" s="294"/>
      <c r="D29970" s="294"/>
      <c r="E29970" s="294"/>
      <c r="F29970" s="294"/>
    </row>
    <row r="29971">
      <c r="A29971" s="294"/>
      <c r="B29971" s="294"/>
      <c r="C29971" s="294"/>
      <c r="D29971" s="294"/>
      <c r="E29971" s="294"/>
      <c r="F29971" s="294"/>
    </row>
    <row r="29972">
      <c r="A29972" s="294" t="s">
        <v>21945</v>
      </c>
      <c r="B29972" s="294"/>
      <c r="C29972" s="294"/>
      <c r="D29972" s="294"/>
      <c r="E29972" s="294"/>
      <c r="F29972" s="294"/>
    </row>
    <row r="29973">
      <c r="A29973" s="294" t="s">
        <v>22618</v>
      </c>
      <c r="B29973" s="294"/>
      <c r="C29973" s="294"/>
      <c r="D29973" s="294"/>
      <c r="E29973" s="294"/>
      <c r="F29973" s="294"/>
    </row>
    <row r="29974">
      <c r="A29974" s="294"/>
      <c r="B29974" s="294"/>
      <c r="C29974" s="294"/>
      <c r="D29974" s="294"/>
      <c r="E29974" s="294"/>
      <c r="F29974" s="294"/>
    </row>
    <row r="29975">
      <c r="A29975" s="294" t="s">
        <v>40139</v>
      </c>
      <c r="B29975" s="294"/>
      <c r="C29975" s="294"/>
      <c r="D29975" s="294"/>
      <c r="E29975" s="294"/>
      <c r="F29975" s="294"/>
    </row>
    <row r="29976">
      <c r="A29976" s="294" t="s">
        <v>22621</v>
      </c>
      <c r="B29976" s="294"/>
      <c r="C29976" s="294"/>
      <c r="D29976" s="294"/>
      <c r="E29976" s="294"/>
      <c r="F29976" s="294"/>
    </row>
    <row r="29977">
      <c r="A29977" s="294" t="s">
        <v>22613</v>
      </c>
      <c r="B29977" s="294"/>
      <c r="C29977" s="294"/>
      <c r="D29977" s="294"/>
      <c r="E29977" s="294"/>
      <c r="F29977" s="294"/>
    </row>
    <row r="29978">
      <c r="A29978" s="294" t="s">
        <v>22622</v>
      </c>
      <c r="B29978" s="294"/>
      <c r="C29978" s="294"/>
      <c r="D29978" s="294"/>
      <c r="E29978" s="294"/>
      <c r="F29978" s="294"/>
    </row>
    <row r="29979">
      <c r="A29979" s="294" t="s">
        <v>40140</v>
      </c>
      <c r="B29979" s="294"/>
      <c r="C29979" s="294"/>
      <c r="D29979" s="294"/>
      <c r="E29979" s="294"/>
      <c r="F29979" s="294"/>
    </row>
    <row r="29980">
      <c r="A29980" s="294" t="s">
        <v>40141</v>
      </c>
      <c r="B29980" s="294"/>
      <c r="C29980" s="294"/>
      <c r="D29980" s="294"/>
      <c r="E29980" s="294"/>
      <c r="F29980" s="294"/>
    </row>
    <row r="29981">
      <c r="A29981" s="294" t="s">
        <v>40142</v>
      </c>
      <c r="B29981" s="294"/>
      <c r="C29981" s="294"/>
      <c r="D29981" s="294"/>
      <c r="E29981" s="294"/>
      <c r="F29981" s="294"/>
    </row>
    <row r="29982">
      <c r="A29982" s="294"/>
      <c r="B29982" s="294"/>
      <c r="C29982" s="294"/>
      <c r="D29982" s="294"/>
      <c r="E29982" s="294"/>
      <c r="F29982" s="294"/>
    </row>
    <row r="29983">
      <c r="A29983" s="294" t="s">
        <v>21401</v>
      </c>
      <c r="B29983" s="294"/>
      <c r="C29983" s="294"/>
      <c r="D29983" s="294"/>
      <c r="E29983" s="294"/>
      <c r="F29983" s="294"/>
    </row>
    <row r="29984">
      <c r="A29984" s="294"/>
      <c r="B29984" s="294"/>
      <c r="C29984" s="294"/>
      <c r="D29984" s="294"/>
      <c r="E29984" s="294"/>
      <c r="F29984" s="294"/>
    </row>
    <row r="29985">
      <c r="A29985" s="294" t="s">
        <v>40143</v>
      </c>
      <c r="B29985" s="294"/>
      <c r="C29985" s="294"/>
      <c r="D29985" s="294"/>
      <c r="E29985" s="294"/>
      <c r="F29985" s="294"/>
    </row>
    <row r="29986">
      <c r="A29986" s="294" t="s">
        <v>40144</v>
      </c>
      <c r="B29986" s="294"/>
      <c r="C29986" s="294"/>
      <c r="D29986" s="294"/>
      <c r="E29986" s="294"/>
      <c r="F29986" s="294"/>
    </row>
    <row r="29987">
      <c r="A29987" s="294" t="s">
        <v>40145</v>
      </c>
      <c r="B29987" s="294"/>
      <c r="C29987" s="294"/>
      <c r="D29987" s="294"/>
      <c r="E29987" s="294"/>
      <c r="F29987" s="294"/>
    </row>
    <row r="29988">
      <c r="A29988" s="294" t="s">
        <v>40146</v>
      </c>
      <c r="B29988" s="294"/>
      <c r="C29988" s="294"/>
      <c r="D29988" s="294"/>
      <c r="E29988" s="294"/>
      <c r="F29988" s="294"/>
    </row>
    <row r="29989">
      <c r="A29989" s="294" t="s">
        <v>27555</v>
      </c>
      <c r="B29989" s="294"/>
      <c r="C29989" s="294"/>
      <c r="D29989" s="294"/>
      <c r="E29989" s="294"/>
      <c r="F29989" s="294"/>
    </row>
    <row r="29990">
      <c r="A29990" s="294"/>
      <c r="B29990" s="294"/>
      <c r="C29990" s="294"/>
      <c r="D29990" s="294"/>
      <c r="E29990" s="294"/>
      <c r="F29990" s="294"/>
    </row>
    <row r="29991">
      <c r="A29991" s="294" t="s">
        <v>21407</v>
      </c>
      <c r="B29991" s="294"/>
      <c r="C29991" s="294"/>
      <c r="D29991" s="294"/>
      <c r="E29991" s="294"/>
      <c r="F29991" s="294"/>
    </row>
    <row r="29992">
      <c r="A29992" s="294"/>
      <c r="B29992" s="294"/>
      <c r="C29992" s="294"/>
      <c r="D29992" s="294"/>
      <c r="E29992" s="294"/>
      <c r="F29992" s="294"/>
    </row>
    <row r="29993">
      <c r="A29993" s="294" t="s">
        <v>40147</v>
      </c>
      <c r="B29993" s="294"/>
      <c r="C29993" s="294"/>
      <c r="D29993" s="294"/>
      <c r="E29993" s="294"/>
      <c r="F29993" s="294"/>
    </row>
    <row r="29994">
      <c r="A29994" s="294" t="s">
        <v>38799</v>
      </c>
      <c r="B29994" s="294"/>
      <c r="C29994" s="294"/>
      <c r="D29994" s="294"/>
      <c r="E29994" s="294"/>
      <c r="F29994" s="294"/>
    </row>
    <row r="29995">
      <c r="A29995" s="294" t="s">
        <v>40148</v>
      </c>
      <c r="B29995" s="294"/>
      <c r="C29995" s="294"/>
      <c r="D29995" s="294"/>
      <c r="E29995" s="294"/>
      <c r="F29995" s="294"/>
    </row>
    <row r="29996">
      <c r="A29996" s="294" t="s">
        <v>40149</v>
      </c>
      <c r="B29996" s="294"/>
      <c r="C29996" s="294"/>
      <c r="D29996" s="294"/>
      <c r="E29996" s="294"/>
      <c r="F29996" s="294"/>
    </row>
    <row r="29997">
      <c r="A29997" s="294" t="s">
        <v>40150</v>
      </c>
      <c r="B29997" s="294"/>
      <c r="C29997" s="294"/>
      <c r="D29997" s="294"/>
      <c r="E29997" s="294"/>
      <c r="F29997" s="294"/>
    </row>
    <row r="29998">
      <c r="A29998" s="294" t="s">
        <v>40151</v>
      </c>
      <c r="B29998" s="294"/>
      <c r="C29998" s="294"/>
      <c r="D29998" s="294"/>
      <c r="E29998" s="294"/>
      <c r="F29998" s="294"/>
    </row>
    <row r="29999">
      <c r="A29999" s="294" t="s">
        <v>38309</v>
      </c>
      <c r="B29999" s="294"/>
      <c r="C29999" s="294"/>
      <c r="D29999" s="294"/>
      <c r="E29999" s="294"/>
      <c r="F29999" s="294"/>
    </row>
    <row r="30000">
      <c r="A30000" s="294" t="s">
        <v>40152</v>
      </c>
      <c r="B30000" s="294"/>
      <c r="C30000" s="294"/>
      <c r="D30000" s="294"/>
      <c r="E30000" s="294"/>
      <c r="F30000" s="294"/>
    </row>
    <row r="30001">
      <c r="A30001" s="294" t="s">
        <v>40153</v>
      </c>
      <c r="B30001" s="294"/>
      <c r="C30001" s="294"/>
      <c r="D30001" s="294"/>
      <c r="E30001" s="294"/>
      <c r="F30001" s="294"/>
    </row>
    <row r="30002">
      <c r="A30002" s="294" t="s">
        <v>40154</v>
      </c>
      <c r="B30002" s="294"/>
      <c r="C30002" s="294"/>
      <c r="D30002" s="294"/>
      <c r="E30002" s="294"/>
      <c r="F30002" s="294"/>
    </row>
    <row r="30003">
      <c r="A30003" s="294" t="s">
        <v>40155</v>
      </c>
      <c r="B30003" s="294"/>
      <c r="C30003" s="294"/>
      <c r="D30003" s="294"/>
      <c r="E30003" s="294"/>
      <c r="F30003" s="294"/>
    </row>
    <row r="30004">
      <c r="A30004" s="294" t="s">
        <v>40156</v>
      </c>
      <c r="B30004" s="294"/>
      <c r="C30004" s="294"/>
      <c r="D30004" s="294"/>
      <c r="E30004" s="294"/>
      <c r="F30004" s="294"/>
    </row>
    <row r="30005">
      <c r="A30005" s="294" t="s">
        <v>40157</v>
      </c>
      <c r="B30005" s="294"/>
      <c r="C30005" s="294"/>
      <c r="D30005" s="294"/>
      <c r="E30005" s="294"/>
      <c r="F30005" s="294"/>
    </row>
    <row r="30006">
      <c r="A30006" s="294" t="s">
        <v>40158</v>
      </c>
      <c r="B30006" s="294"/>
      <c r="C30006" s="294"/>
      <c r="D30006" s="294"/>
      <c r="E30006" s="294"/>
      <c r="F30006" s="294"/>
    </row>
    <row r="30007">
      <c r="A30007" s="294" t="s">
        <v>40159</v>
      </c>
      <c r="B30007" s="294"/>
      <c r="C30007" s="294"/>
      <c r="D30007" s="294"/>
      <c r="E30007" s="294"/>
      <c r="F30007" s="294"/>
    </row>
    <row r="30008">
      <c r="A30008" s="294" t="s">
        <v>40160</v>
      </c>
      <c r="B30008" s="294"/>
      <c r="C30008" s="294"/>
      <c r="D30008" s="294"/>
      <c r="E30008" s="294"/>
      <c r="F30008" s="294"/>
    </row>
    <row r="30009">
      <c r="A30009" s="294" t="s">
        <v>40161</v>
      </c>
      <c r="B30009" s="294"/>
      <c r="C30009" s="294"/>
      <c r="D30009" s="294"/>
      <c r="E30009" s="294"/>
      <c r="F30009" s="294"/>
    </row>
    <row r="30010">
      <c r="A30010" s="294" t="s">
        <v>40162</v>
      </c>
      <c r="B30010" s="294"/>
      <c r="C30010" s="294"/>
      <c r="D30010" s="294"/>
      <c r="E30010" s="294"/>
      <c r="F30010" s="294"/>
    </row>
    <row r="30011">
      <c r="A30011" s="294" t="s">
        <v>40163</v>
      </c>
      <c r="B30011" s="294"/>
      <c r="C30011" s="294"/>
      <c r="D30011" s="294"/>
      <c r="E30011" s="294"/>
      <c r="F30011" s="294"/>
    </row>
    <row r="30012">
      <c r="A30012" s="294" t="s">
        <v>40164</v>
      </c>
      <c r="B30012" s="294"/>
      <c r="C30012" s="294"/>
      <c r="D30012" s="294"/>
      <c r="E30012" s="294"/>
      <c r="F30012" s="294"/>
    </row>
    <row r="30013">
      <c r="A30013" s="294" t="s">
        <v>40165</v>
      </c>
      <c r="B30013" s="294"/>
      <c r="C30013" s="294"/>
      <c r="D30013" s="294"/>
      <c r="E30013" s="294"/>
      <c r="F30013" s="294"/>
    </row>
    <row r="30014">
      <c r="A30014" s="294" t="s">
        <v>40166</v>
      </c>
      <c r="B30014" s="294"/>
      <c r="C30014" s="294"/>
      <c r="D30014" s="294"/>
      <c r="E30014" s="294"/>
      <c r="F30014" s="294"/>
    </row>
    <row r="30015">
      <c r="A30015" s="294" t="s">
        <v>40167</v>
      </c>
      <c r="B30015" s="294"/>
      <c r="C30015" s="294"/>
      <c r="D30015" s="294"/>
      <c r="E30015" s="294"/>
      <c r="F30015" s="294"/>
    </row>
    <row r="30016">
      <c r="A30016" s="294"/>
      <c r="B30016" s="294"/>
      <c r="C30016" s="294"/>
      <c r="D30016" s="294"/>
      <c r="E30016" s="294"/>
      <c r="F30016" s="294"/>
    </row>
    <row r="30017">
      <c r="A30017" s="294" t="s">
        <v>21990</v>
      </c>
      <c r="B30017" s="294"/>
      <c r="C30017" s="294"/>
      <c r="D30017" s="294"/>
      <c r="E30017" s="294"/>
      <c r="F30017" s="294"/>
    </row>
    <row r="30018">
      <c r="A30018" s="294"/>
      <c r="B30018" s="294"/>
      <c r="C30018" s="294"/>
      <c r="D30018" s="294"/>
      <c r="E30018" s="294"/>
      <c r="F30018" s="294"/>
    </row>
    <row r="30019">
      <c r="A30019" s="294" t="s">
        <v>37878</v>
      </c>
      <c r="B30019" s="294"/>
      <c r="C30019" s="294"/>
      <c r="D30019" s="294"/>
      <c r="E30019" s="294"/>
      <c r="F30019" s="294"/>
    </row>
    <row r="30020">
      <c r="A30020" s="294" t="s">
        <v>40168</v>
      </c>
      <c r="B30020" s="294"/>
      <c r="C30020" s="294"/>
      <c r="D30020" s="294"/>
      <c r="E30020" s="294"/>
      <c r="F30020" s="294"/>
    </row>
    <row r="30021">
      <c r="A30021" s="294" t="s">
        <v>40169</v>
      </c>
      <c r="B30021" s="294"/>
      <c r="C30021" s="294"/>
      <c r="D30021" s="294"/>
      <c r="E30021" s="294"/>
      <c r="F30021" s="294"/>
    </row>
    <row r="30022">
      <c r="A30022" s="294" t="s">
        <v>40170</v>
      </c>
      <c r="B30022" s="294"/>
      <c r="C30022" s="294"/>
      <c r="D30022" s="294"/>
      <c r="E30022" s="294"/>
      <c r="F30022" s="294"/>
    </row>
    <row r="30023">
      <c r="A30023" s="294" t="s">
        <v>40171</v>
      </c>
      <c r="B30023" s="294"/>
      <c r="C30023" s="294"/>
      <c r="D30023" s="294"/>
      <c r="E30023" s="294"/>
      <c r="F30023" s="294"/>
    </row>
    <row r="30024">
      <c r="A30024" s="294" t="s">
        <v>40172</v>
      </c>
      <c r="B30024" s="294"/>
      <c r="C30024" s="294"/>
      <c r="D30024" s="294"/>
      <c r="E30024" s="294"/>
      <c r="F30024" s="294"/>
    </row>
    <row r="30025">
      <c r="A30025" s="294" t="s">
        <v>40173</v>
      </c>
      <c r="B30025" s="294"/>
      <c r="C30025" s="294"/>
      <c r="D30025" s="294"/>
      <c r="E30025" s="294"/>
      <c r="F30025" s="294"/>
    </row>
    <row r="30026">
      <c r="A30026" s="294" t="s">
        <v>40174</v>
      </c>
      <c r="B30026" s="294"/>
      <c r="C30026" s="294"/>
      <c r="D30026" s="294"/>
      <c r="E30026" s="294"/>
      <c r="F30026" s="294"/>
    </row>
    <row r="30027">
      <c r="A30027" s="294" t="s">
        <v>40175</v>
      </c>
      <c r="B30027" s="294"/>
      <c r="C30027" s="294"/>
      <c r="D30027" s="294"/>
      <c r="E30027" s="294"/>
      <c r="F30027" s="294"/>
    </row>
    <row r="30028">
      <c r="A30028" s="294" t="s">
        <v>40176</v>
      </c>
      <c r="B30028" s="294"/>
      <c r="C30028" s="294"/>
      <c r="D30028" s="294"/>
      <c r="E30028" s="294"/>
      <c r="F30028" s="294"/>
    </row>
    <row r="30029">
      <c r="A30029" s="294" t="s">
        <v>40177</v>
      </c>
      <c r="B30029" s="294"/>
      <c r="C30029" s="294"/>
      <c r="D30029" s="294"/>
      <c r="E30029" s="294"/>
      <c r="F30029" s="294"/>
    </row>
    <row r="30030">
      <c r="A30030" s="294"/>
      <c r="B30030" s="294"/>
      <c r="C30030" s="294"/>
      <c r="D30030" s="294"/>
      <c r="E30030" s="294"/>
      <c r="F30030" s="294"/>
    </row>
    <row r="30031">
      <c r="A30031" s="294" t="s">
        <v>28124</v>
      </c>
      <c r="B30031" s="294"/>
      <c r="C30031" s="294"/>
      <c r="D30031" s="294"/>
      <c r="E30031" s="294"/>
      <c r="F30031" s="294"/>
    </row>
    <row r="30032">
      <c r="A30032" s="294" t="s">
        <v>40178</v>
      </c>
      <c r="B30032" s="294"/>
      <c r="C30032" s="294"/>
      <c r="D30032" s="294"/>
      <c r="E30032" s="294"/>
      <c r="F30032" s="294"/>
    </row>
    <row r="30033">
      <c r="A30033" s="294" t="s">
        <v>21672</v>
      </c>
      <c r="B30033" s="294"/>
      <c r="C30033" s="294"/>
      <c r="D30033" s="294"/>
      <c r="E30033" s="294"/>
      <c r="F30033" s="294"/>
    </row>
    <row r="30034">
      <c r="A30034" s="294" t="s">
        <v>40127</v>
      </c>
      <c r="B30034" s="294"/>
      <c r="C30034" s="294"/>
      <c r="D30034" s="294"/>
      <c r="E30034" s="294"/>
      <c r="F30034" s="294"/>
    </row>
    <row r="30035">
      <c r="A30035" s="294" t="s">
        <v>40128</v>
      </c>
      <c r="B30035" s="294"/>
      <c r="C30035" s="294"/>
      <c r="D30035" s="294"/>
      <c r="E30035" s="294"/>
      <c r="F30035" s="294"/>
    </row>
    <row r="30036">
      <c r="A30036" s="294"/>
      <c r="B30036" s="294"/>
      <c r="C30036" s="294"/>
      <c r="D30036" s="294"/>
      <c r="E30036" s="294"/>
      <c r="F30036" s="294"/>
    </row>
    <row r="30037">
      <c r="A30037" s="294"/>
      <c r="B30037" s="294"/>
      <c r="C30037" s="294"/>
      <c r="D30037" s="294"/>
      <c r="E30037" s="294"/>
      <c r="F30037" s="294"/>
    </row>
    <row r="30038">
      <c r="A30038" s="294" t="s">
        <v>21315</v>
      </c>
      <c r="B30038" s="294"/>
      <c r="C30038" s="294"/>
      <c r="D30038" s="294"/>
      <c r="E30038" s="294"/>
      <c r="F30038" s="294"/>
    </row>
    <row r="30039">
      <c r="A30039" s="294"/>
      <c r="B30039" s="294"/>
      <c r="C30039" s="294"/>
      <c r="D30039" s="294"/>
      <c r="E30039" s="294"/>
      <c r="F30039" s="294"/>
    </row>
    <row r="30040">
      <c r="A30040" s="294" t="s">
        <v>40179</v>
      </c>
      <c r="B30040" s="294"/>
      <c r="C30040" s="294"/>
      <c r="D30040" s="294"/>
      <c r="E30040" s="294"/>
      <c r="F30040" s="294"/>
    </row>
    <row r="30041">
      <c r="A30041" s="294" t="s">
        <v>40180</v>
      </c>
      <c r="B30041" s="294"/>
      <c r="C30041" s="294"/>
      <c r="D30041" s="294"/>
      <c r="E30041" s="294"/>
      <c r="F30041" s="294"/>
    </row>
    <row r="30042">
      <c r="A30042" s="294" t="s">
        <v>40181</v>
      </c>
      <c r="B30042" s="294"/>
      <c r="C30042" s="294"/>
      <c r="D30042" s="294"/>
      <c r="E30042" s="294"/>
      <c r="F30042" s="294"/>
    </row>
    <row r="30043">
      <c r="A30043" s="294" t="s">
        <v>40182</v>
      </c>
      <c r="B30043" s="294"/>
      <c r="C30043" s="294"/>
      <c r="D30043" s="294"/>
      <c r="E30043" s="294"/>
      <c r="F30043" s="294"/>
    </row>
    <row r="30044">
      <c r="A30044" s="294" t="s">
        <v>27027</v>
      </c>
      <c r="B30044" s="294"/>
      <c r="C30044" s="294"/>
      <c r="D30044" s="294"/>
      <c r="E30044" s="294"/>
      <c r="F30044" s="294"/>
    </row>
    <row r="30045">
      <c r="A30045" s="294" t="s">
        <v>40183</v>
      </c>
      <c r="B30045" s="294"/>
      <c r="C30045" s="294"/>
      <c r="D30045" s="294"/>
      <c r="E30045" s="294"/>
      <c r="F30045" s="294"/>
    </row>
    <row r="30046">
      <c r="A30046" s="294" t="s">
        <v>40184</v>
      </c>
      <c r="B30046" s="294"/>
      <c r="C30046" s="294"/>
      <c r="D30046" s="294"/>
      <c r="E30046" s="294"/>
      <c r="F30046" s="294"/>
    </row>
    <row r="30047">
      <c r="A30047" s="294" t="s">
        <v>40185</v>
      </c>
      <c r="B30047" s="294"/>
      <c r="C30047" s="294"/>
      <c r="D30047" s="294"/>
      <c r="E30047" s="294"/>
      <c r="F30047" s="294"/>
    </row>
    <row r="30048">
      <c r="A30048" s="294" t="s">
        <v>40186</v>
      </c>
      <c r="B30048" s="294"/>
      <c r="C30048" s="294"/>
      <c r="D30048" s="294"/>
      <c r="E30048" s="294"/>
      <c r="F30048" s="294"/>
    </row>
    <row r="30049">
      <c r="A30049" s="294" t="s">
        <v>40187</v>
      </c>
      <c r="B30049" s="294"/>
      <c r="C30049" s="294"/>
      <c r="D30049" s="294"/>
      <c r="E30049" s="294"/>
      <c r="F30049" s="294"/>
    </row>
    <row r="30050">
      <c r="A30050" s="294" t="s">
        <v>40188</v>
      </c>
      <c r="B30050" s="294"/>
      <c r="C30050" s="294"/>
      <c r="D30050" s="294"/>
      <c r="E30050" s="294"/>
      <c r="F30050" s="294"/>
    </row>
    <row r="30051">
      <c r="A30051" s="294" t="s">
        <v>40189</v>
      </c>
      <c r="B30051" s="294"/>
      <c r="C30051" s="294"/>
      <c r="D30051" s="294"/>
      <c r="E30051" s="294"/>
      <c r="F30051" s="294"/>
    </row>
    <row r="30052">
      <c r="A30052" s="294"/>
      <c r="B30052" s="294"/>
      <c r="C30052" s="294"/>
      <c r="D30052" s="294"/>
      <c r="E30052" s="294"/>
      <c r="F30052" s="294"/>
    </row>
    <row r="30053">
      <c r="A30053" s="294"/>
      <c r="B30053" s="294"/>
      <c r="C30053" s="294"/>
      <c r="D30053" s="294"/>
      <c r="E30053" s="294"/>
      <c r="F30053" s="294"/>
    </row>
    <row r="30054">
      <c r="A30054" s="294" t="s">
        <v>21326</v>
      </c>
      <c r="B30054" s="294"/>
      <c r="C30054" s="294"/>
      <c r="D30054" s="294"/>
      <c r="E30054" s="294"/>
      <c r="F30054" s="294"/>
    </row>
    <row r="30055">
      <c r="A30055" s="294"/>
      <c r="B30055" s="294"/>
      <c r="C30055" s="294"/>
      <c r="D30055" s="294"/>
      <c r="E30055" s="294"/>
      <c r="F30055" s="294"/>
    </row>
    <row r="30056">
      <c r="A30056" s="294" t="s">
        <v>40190</v>
      </c>
      <c r="B30056" s="294"/>
      <c r="C30056" s="294"/>
      <c r="D30056" s="294"/>
      <c r="E30056" s="294"/>
      <c r="F30056" s="294"/>
    </row>
    <row r="30057">
      <c r="A30057" s="294" t="s">
        <v>40191</v>
      </c>
      <c r="B30057" s="294"/>
      <c r="C30057" s="294"/>
      <c r="D30057" s="294"/>
      <c r="E30057" s="294"/>
      <c r="F30057" s="294"/>
    </row>
    <row r="30058">
      <c r="A30058" s="294" t="s">
        <v>40192</v>
      </c>
      <c r="B30058" s="294"/>
      <c r="C30058" s="294"/>
      <c r="D30058" s="294"/>
      <c r="E30058" s="294"/>
      <c r="F30058" s="294"/>
    </row>
    <row r="30059">
      <c r="A30059" s="294" t="s">
        <v>40193</v>
      </c>
      <c r="B30059" s="294"/>
      <c r="C30059" s="294"/>
      <c r="D30059" s="294"/>
      <c r="E30059" s="294"/>
      <c r="F30059" s="294"/>
    </row>
    <row r="30060">
      <c r="A30060" s="294" t="s">
        <v>40194</v>
      </c>
      <c r="B30060" s="294"/>
      <c r="C30060" s="294"/>
      <c r="D30060" s="294"/>
      <c r="E30060" s="294"/>
      <c r="F30060" s="294"/>
    </row>
    <row r="30061">
      <c r="A30061" s="294"/>
      <c r="B30061" s="294"/>
      <c r="C30061" s="294"/>
      <c r="D30061" s="294"/>
      <c r="E30061" s="294"/>
      <c r="F30061" s="294"/>
    </row>
    <row r="30062">
      <c r="A30062" s="294" t="s">
        <v>34735</v>
      </c>
      <c r="B30062" s="294"/>
      <c r="C30062" s="294"/>
      <c r="D30062" s="294"/>
      <c r="E30062" s="294"/>
      <c r="F30062" s="294"/>
    </row>
    <row r="30063">
      <c r="A30063" s="294"/>
      <c r="B30063" s="294"/>
      <c r="C30063" s="294"/>
      <c r="D30063" s="294"/>
      <c r="E30063" s="294"/>
      <c r="F30063" s="294"/>
    </row>
    <row r="30064">
      <c r="A30064" s="294" t="s">
        <v>40195</v>
      </c>
      <c r="B30064" s="294"/>
      <c r="C30064" s="294"/>
      <c r="D30064" s="294"/>
      <c r="E30064" s="294"/>
      <c r="F30064" s="294"/>
    </row>
    <row r="30065">
      <c r="A30065" s="294" t="s">
        <v>28700</v>
      </c>
      <c r="B30065" s="294"/>
      <c r="C30065" s="294"/>
      <c r="D30065" s="294"/>
      <c r="E30065" s="294"/>
      <c r="F30065" s="294"/>
    </row>
    <row r="30066">
      <c r="A30066" s="294" t="s">
        <v>40196</v>
      </c>
      <c r="B30066" s="294"/>
      <c r="C30066" s="294"/>
      <c r="D30066" s="294"/>
      <c r="E30066" s="294"/>
      <c r="F30066" s="294"/>
    </row>
    <row r="30067">
      <c r="A30067" s="294" t="s">
        <v>40197</v>
      </c>
      <c r="B30067" s="294"/>
      <c r="C30067" s="294"/>
      <c r="D30067" s="294"/>
      <c r="E30067" s="294"/>
      <c r="F30067" s="294"/>
    </row>
    <row r="30068">
      <c r="A30068" s="294" t="s">
        <v>40198</v>
      </c>
      <c r="B30068" s="294"/>
      <c r="C30068" s="294"/>
      <c r="D30068" s="294"/>
      <c r="E30068" s="294"/>
      <c r="F30068" s="294"/>
    </row>
    <row r="30069">
      <c r="A30069" s="294" t="s">
        <v>40199</v>
      </c>
      <c r="B30069" s="294"/>
      <c r="C30069" s="294"/>
      <c r="D30069" s="294"/>
      <c r="E30069" s="294"/>
      <c r="F30069" s="294"/>
    </row>
    <row r="30070">
      <c r="A30070" s="294" t="s">
        <v>40200</v>
      </c>
      <c r="B30070" s="294"/>
      <c r="C30070" s="294"/>
      <c r="D30070" s="294"/>
      <c r="E30070" s="294"/>
      <c r="F30070" s="294"/>
    </row>
    <row r="30071">
      <c r="A30071" s="294"/>
      <c r="B30071" s="294"/>
      <c r="C30071" s="294"/>
      <c r="D30071" s="294"/>
      <c r="E30071" s="294"/>
      <c r="F30071" s="294"/>
    </row>
    <row r="30072">
      <c r="A30072" s="294" t="s">
        <v>21344</v>
      </c>
      <c r="B30072" s="294"/>
      <c r="C30072" s="294"/>
      <c r="D30072" s="294"/>
      <c r="E30072" s="294"/>
      <c r="F30072" s="294"/>
    </row>
    <row r="30073">
      <c r="A30073" s="294" t="s">
        <v>30376</v>
      </c>
      <c r="B30073" s="294"/>
      <c r="C30073" s="294"/>
      <c r="D30073" s="294"/>
      <c r="E30073" s="294"/>
      <c r="F30073" s="294"/>
    </row>
    <row r="30074">
      <c r="A30074" s="294"/>
      <c r="B30074" s="294"/>
      <c r="C30074" s="294"/>
      <c r="D30074" s="294"/>
      <c r="E30074" s="294"/>
      <c r="F30074" s="294"/>
    </row>
    <row r="30075">
      <c r="A30075" s="294" t="str">
        <f>ARRAY_CONSTRAIN(ARRAYFORMULA(-Warm Applications), 1, 1)</f>
        <v>#ERROR!</v>
      </c>
      <c r="B30075" s="294"/>
      <c r="C30075" s="294"/>
      <c r="D30075" s="294"/>
      <c r="E30075" s="294"/>
      <c r="F30075" s="294"/>
    </row>
    <row r="30076">
      <c r="A30076" s="294" t="s">
        <v>40201</v>
      </c>
      <c r="B30076" s="294"/>
      <c r="C30076" s="294"/>
      <c r="D30076" s="294"/>
      <c r="E30076" s="294"/>
      <c r="F30076" s="294"/>
    </row>
    <row r="30077">
      <c r="A30077" s="294" t="s">
        <v>40202</v>
      </c>
      <c r="B30077" s="294"/>
      <c r="C30077" s="294"/>
      <c r="D30077" s="294"/>
      <c r="E30077" s="294"/>
      <c r="F30077" s="294"/>
    </row>
    <row r="30078">
      <c r="A30078" s="294" t="s">
        <v>40203</v>
      </c>
      <c r="B30078" s="294"/>
      <c r="C30078" s="294"/>
      <c r="D30078" s="294"/>
      <c r="E30078" s="294"/>
      <c r="F30078" s="294"/>
    </row>
    <row r="30079">
      <c r="A30079" s="294" t="s">
        <v>40204</v>
      </c>
      <c r="B30079" s="294"/>
      <c r="C30079" s="294"/>
      <c r="D30079" s="294"/>
      <c r="E30079" s="294"/>
      <c r="F30079" s="294"/>
    </row>
    <row r="30080">
      <c r="A30080" s="294"/>
      <c r="B30080" s="294"/>
      <c r="C30080" s="294"/>
      <c r="D30080" s="294"/>
      <c r="E30080" s="294"/>
      <c r="F30080" s="294"/>
    </row>
    <row r="30081">
      <c r="A30081" s="294" t="s">
        <v>21908</v>
      </c>
      <c r="B30081" s="294"/>
      <c r="C30081" s="294"/>
      <c r="D30081" s="294"/>
      <c r="E30081" s="294"/>
      <c r="F30081" s="294"/>
    </row>
    <row r="30082">
      <c r="A30082" s="294"/>
      <c r="B30082" s="294"/>
      <c r="C30082" s="294"/>
      <c r="D30082" s="294"/>
      <c r="E30082" s="294"/>
      <c r="F30082" s="294"/>
    </row>
    <row r="30083">
      <c r="A30083" s="294" t="s">
        <v>24293</v>
      </c>
      <c r="B30083" s="294"/>
      <c r="C30083" s="294"/>
      <c r="D30083" s="294"/>
      <c r="E30083" s="294"/>
      <c r="F30083" s="294"/>
    </row>
    <row r="30084">
      <c r="A30084" s="294" t="s">
        <v>40205</v>
      </c>
      <c r="B30084" s="294"/>
      <c r="C30084" s="294"/>
      <c r="D30084" s="294"/>
      <c r="E30084" s="294"/>
      <c r="F30084" s="294"/>
    </row>
    <row r="30085">
      <c r="A30085" s="294" t="s">
        <v>40206</v>
      </c>
      <c r="B30085" s="294"/>
      <c r="C30085" s="294"/>
      <c r="D30085" s="294"/>
      <c r="E30085" s="294"/>
      <c r="F30085" s="294"/>
    </row>
    <row r="30086">
      <c r="A30086" s="294" t="s">
        <v>40207</v>
      </c>
      <c r="B30086" s="294"/>
      <c r="C30086" s="294"/>
      <c r="D30086" s="294"/>
      <c r="E30086" s="294"/>
      <c r="F30086" s="294"/>
    </row>
    <row r="30087">
      <c r="A30087" s="294" t="s">
        <v>40208</v>
      </c>
      <c r="B30087" s="294"/>
      <c r="C30087" s="294"/>
      <c r="D30087" s="294"/>
      <c r="E30087" s="294"/>
      <c r="F30087" s="294"/>
    </row>
    <row r="30088">
      <c r="A30088" s="294"/>
      <c r="B30088" s="294"/>
      <c r="C30088" s="294"/>
      <c r="D30088" s="294"/>
      <c r="E30088" s="294"/>
      <c r="F30088" s="294"/>
    </row>
    <row r="30089">
      <c r="A30089" s="294" t="s">
        <v>35506</v>
      </c>
      <c r="B30089" s="294"/>
      <c r="C30089" s="294"/>
      <c r="D30089" s="294"/>
      <c r="E30089" s="294"/>
      <c r="F30089" s="294"/>
    </row>
    <row r="30090">
      <c r="A30090" s="294"/>
      <c r="B30090" s="294"/>
      <c r="C30090" s="294"/>
      <c r="D30090" s="294"/>
      <c r="E30090" s="294"/>
      <c r="F30090" s="294"/>
    </row>
    <row r="30091">
      <c r="A30091" s="294" t="s">
        <v>40209</v>
      </c>
      <c r="B30091" s="294"/>
      <c r="C30091" s="294"/>
      <c r="D30091" s="294"/>
      <c r="E30091" s="294"/>
      <c r="F30091" s="294"/>
    </row>
    <row r="30092">
      <c r="A30092" s="294" t="s">
        <v>40210</v>
      </c>
      <c r="B30092" s="294"/>
      <c r="C30092" s="294"/>
      <c r="D30092" s="294"/>
      <c r="E30092" s="294"/>
      <c r="F30092" s="294"/>
    </row>
    <row r="30093">
      <c r="A30093" s="294" t="s">
        <v>36480</v>
      </c>
      <c r="B30093" s="294"/>
      <c r="C30093" s="294"/>
      <c r="D30093" s="294"/>
      <c r="E30093" s="294"/>
      <c r="F30093" s="294"/>
    </row>
    <row r="30094">
      <c r="A30094" s="294" t="s">
        <v>40211</v>
      </c>
      <c r="B30094" s="294"/>
      <c r="C30094" s="294"/>
      <c r="D30094" s="294"/>
      <c r="E30094" s="294"/>
      <c r="F30094" s="294"/>
    </row>
    <row r="30095">
      <c r="A30095" s="294" t="s">
        <v>40212</v>
      </c>
      <c r="B30095" s="294"/>
      <c r="C30095" s="294"/>
      <c r="D30095" s="294"/>
      <c r="E30095" s="294"/>
      <c r="F30095" s="294"/>
    </row>
    <row r="30096">
      <c r="A30096" s="294" t="s">
        <v>22500</v>
      </c>
      <c r="B30096" s="294"/>
      <c r="C30096" s="294"/>
      <c r="D30096" s="294"/>
      <c r="E30096" s="294"/>
      <c r="F30096" s="294"/>
    </row>
    <row r="30097">
      <c r="A30097" s="294" t="s">
        <v>38398</v>
      </c>
      <c r="B30097" s="294"/>
      <c r="C30097" s="294"/>
      <c r="D30097" s="294"/>
      <c r="E30097" s="294"/>
      <c r="F30097" s="294"/>
    </row>
    <row r="30098">
      <c r="A30098" s="294" t="s">
        <v>40213</v>
      </c>
      <c r="B30098" s="294"/>
      <c r="C30098" s="294"/>
      <c r="D30098" s="294"/>
      <c r="E30098" s="294"/>
      <c r="F30098" s="294"/>
    </row>
    <row r="30099">
      <c r="A30099" s="294" t="s">
        <v>40214</v>
      </c>
      <c r="B30099" s="294"/>
      <c r="C30099" s="294"/>
      <c r="D30099" s="294"/>
      <c r="E30099" s="294"/>
      <c r="F30099" s="294"/>
    </row>
    <row r="30100">
      <c r="A30100" s="294" t="s">
        <v>40215</v>
      </c>
      <c r="B30100" s="294"/>
      <c r="C30100" s="294"/>
      <c r="D30100" s="294"/>
      <c r="E30100" s="294"/>
      <c r="F30100" s="294"/>
    </row>
    <row r="30101">
      <c r="A30101" s="294" t="s">
        <v>23534</v>
      </c>
      <c r="B30101" s="294"/>
      <c r="C30101" s="294"/>
      <c r="D30101" s="294"/>
      <c r="E30101" s="294"/>
      <c r="F30101" s="294"/>
    </row>
    <row r="30102">
      <c r="A30102" s="294" t="s">
        <v>40216</v>
      </c>
      <c r="B30102" s="294"/>
      <c r="C30102" s="294"/>
      <c r="D30102" s="294"/>
      <c r="E30102" s="294"/>
      <c r="F30102" s="294"/>
    </row>
    <row r="30103">
      <c r="A30103" s="294" t="s">
        <v>40217</v>
      </c>
      <c r="B30103" s="294"/>
      <c r="C30103" s="294"/>
      <c r="D30103" s="294"/>
      <c r="E30103" s="294"/>
      <c r="F30103" s="294"/>
    </row>
    <row r="30104">
      <c r="A30104" s="294" t="s">
        <v>40218</v>
      </c>
      <c r="B30104" s="294"/>
      <c r="C30104" s="294"/>
      <c r="D30104" s="294"/>
      <c r="E30104" s="294"/>
      <c r="F30104" s="294"/>
    </row>
    <row r="30105">
      <c r="A30105" s="294" t="s">
        <v>26383</v>
      </c>
      <c r="B30105" s="294"/>
      <c r="C30105" s="294"/>
      <c r="D30105" s="294"/>
      <c r="E30105" s="294"/>
      <c r="F30105" s="294"/>
    </row>
    <row r="30106">
      <c r="A30106" s="294" t="s">
        <v>40219</v>
      </c>
      <c r="B30106" s="294"/>
      <c r="C30106" s="294"/>
      <c r="D30106" s="294"/>
      <c r="E30106" s="294"/>
      <c r="F30106" s="294"/>
    </row>
    <row r="30107">
      <c r="A30107" s="294" t="s">
        <v>28417</v>
      </c>
      <c r="B30107" s="294"/>
      <c r="C30107" s="294"/>
      <c r="D30107" s="294"/>
      <c r="E30107" s="294"/>
      <c r="F30107" s="294"/>
    </row>
    <row r="30108">
      <c r="A30108" s="294" t="s">
        <v>40220</v>
      </c>
      <c r="B30108" s="294"/>
      <c r="C30108" s="294"/>
      <c r="D30108" s="294"/>
      <c r="E30108" s="294"/>
      <c r="F30108" s="294"/>
    </row>
    <row r="30109">
      <c r="A30109" s="294" t="s">
        <v>40221</v>
      </c>
      <c r="B30109" s="294"/>
      <c r="C30109" s="294"/>
      <c r="D30109" s="294"/>
      <c r="E30109" s="294"/>
      <c r="F30109" s="294"/>
    </row>
    <row r="30110">
      <c r="A30110" s="294" t="s">
        <v>40222</v>
      </c>
      <c r="B30110" s="294"/>
      <c r="C30110" s="294"/>
      <c r="D30110" s="294"/>
      <c r="E30110" s="294"/>
      <c r="F30110" s="294"/>
    </row>
    <row r="30111">
      <c r="A30111" s="294" t="s">
        <v>40223</v>
      </c>
      <c r="B30111" s="294"/>
      <c r="C30111" s="294"/>
      <c r="D30111" s="294"/>
      <c r="E30111" s="294"/>
      <c r="F30111" s="294"/>
    </row>
    <row r="30112">
      <c r="A30112" s="294"/>
      <c r="B30112" s="294"/>
      <c r="C30112" s="294"/>
      <c r="D30112" s="294"/>
      <c r="E30112" s="294"/>
      <c r="F30112" s="294"/>
    </row>
    <row r="30113">
      <c r="A30113" s="294" t="s">
        <v>28124</v>
      </c>
      <c r="B30113" s="294"/>
      <c r="C30113" s="294"/>
      <c r="D30113" s="294"/>
      <c r="E30113" s="294"/>
      <c r="F30113" s="294"/>
    </row>
    <row r="30114">
      <c r="A30114" s="294" t="s">
        <v>40224</v>
      </c>
      <c r="B30114" s="294"/>
      <c r="C30114" s="294"/>
      <c r="D30114" s="294"/>
      <c r="E30114" s="294"/>
      <c r="F30114" s="294"/>
    </row>
    <row r="30115">
      <c r="A30115" s="294" t="s">
        <v>40225</v>
      </c>
      <c r="B30115" s="294"/>
      <c r="C30115" s="294"/>
      <c r="D30115" s="294"/>
      <c r="E30115" s="294"/>
      <c r="F30115" s="294"/>
    </row>
    <row r="30116">
      <c r="A30116" s="294" t="s">
        <v>40226</v>
      </c>
      <c r="B30116" s="294"/>
      <c r="C30116" s="294"/>
      <c r="D30116" s="294"/>
      <c r="E30116" s="294"/>
      <c r="F30116" s="294"/>
    </row>
    <row r="30117">
      <c r="A30117" s="294"/>
      <c r="B30117" s="294"/>
      <c r="C30117" s="294"/>
      <c r="D30117" s="294"/>
      <c r="E30117" s="294"/>
      <c r="F30117" s="294"/>
    </row>
    <row r="30118">
      <c r="A30118" s="294" t="s">
        <v>22602</v>
      </c>
      <c r="B30118" s="294"/>
      <c r="C30118" s="294"/>
      <c r="D30118" s="294"/>
      <c r="E30118" s="294"/>
      <c r="F30118" s="294"/>
    </row>
    <row r="30119">
      <c r="A30119" s="294" t="s">
        <v>37045</v>
      </c>
      <c r="B30119" s="294"/>
      <c r="C30119" s="294"/>
      <c r="D30119" s="294"/>
      <c r="E30119" s="294"/>
      <c r="F30119" s="294"/>
    </row>
    <row r="30120">
      <c r="A30120" s="294"/>
      <c r="B30120" s="294"/>
      <c r="C30120" s="294"/>
      <c r="D30120" s="294"/>
      <c r="E30120" s="294"/>
      <c r="F30120" s="294"/>
    </row>
    <row r="30121">
      <c r="A30121" s="294" t="s">
        <v>40227</v>
      </c>
      <c r="B30121" s="294"/>
      <c r="C30121" s="294"/>
      <c r="D30121" s="294"/>
      <c r="E30121" s="294"/>
      <c r="F30121" s="294"/>
    </row>
    <row r="30122">
      <c r="A30122" s="294" t="s">
        <v>40228</v>
      </c>
      <c r="B30122" s="294"/>
      <c r="C30122" s="294"/>
      <c r="D30122" s="294"/>
      <c r="E30122" s="294"/>
      <c r="F30122" s="294"/>
    </row>
    <row r="30123">
      <c r="A30123" s="294" t="s">
        <v>40229</v>
      </c>
      <c r="B30123" s="294"/>
      <c r="C30123" s="294"/>
      <c r="D30123" s="294"/>
      <c r="E30123" s="294"/>
      <c r="F30123" s="294"/>
    </row>
    <row r="30124">
      <c r="A30124" s="294" t="s">
        <v>40230</v>
      </c>
      <c r="B30124" s="294"/>
      <c r="C30124" s="294"/>
      <c r="D30124" s="294"/>
      <c r="E30124" s="294"/>
      <c r="F30124" s="294"/>
    </row>
    <row r="30125">
      <c r="A30125" s="294" t="s">
        <v>40231</v>
      </c>
      <c r="B30125" s="294"/>
      <c r="C30125" s="294"/>
      <c r="D30125" s="294"/>
      <c r="E30125" s="294"/>
      <c r="F30125" s="294"/>
    </row>
    <row r="30126">
      <c r="A30126" s="294"/>
      <c r="B30126" s="294"/>
      <c r="C30126" s="294"/>
      <c r="D30126" s="294"/>
      <c r="E30126" s="294"/>
      <c r="F30126" s="294"/>
    </row>
    <row r="30127">
      <c r="A30127" s="294" t="s">
        <v>28325</v>
      </c>
      <c r="B30127" s="294"/>
      <c r="C30127" s="294"/>
      <c r="D30127" s="294"/>
      <c r="E30127" s="294"/>
      <c r="F30127" s="294"/>
    </row>
    <row r="30128">
      <c r="A30128" s="294"/>
      <c r="B30128" s="294"/>
      <c r="C30128" s="294"/>
      <c r="D30128" s="294"/>
      <c r="E30128" s="294"/>
      <c r="F30128" s="294"/>
    </row>
    <row r="30129">
      <c r="A30129" s="294" t="s">
        <v>40232</v>
      </c>
      <c r="B30129" s="294"/>
      <c r="C30129" s="294"/>
      <c r="D30129" s="294"/>
      <c r="E30129" s="294"/>
      <c r="F30129" s="294"/>
    </row>
    <row r="30130">
      <c r="A30130" s="294" t="s">
        <v>40233</v>
      </c>
      <c r="B30130" s="294"/>
      <c r="C30130" s="294"/>
      <c r="D30130" s="294"/>
      <c r="E30130" s="294"/>
      <c r="F30130" s="294"/>
    </row>
    <row r="30131">
      <c r="A30131" s="294" t="s">
        <v>40234</v>
      </c>
      <c r="B30131" s="294"/>
      <c r="C30131" s="294"/>
      <c r="D30131" s="294"/>
      <c r="E30131" s="294"/>
      <c r="F30131" s="294"/>
    </row>
    <row r="30132">
      <c r="A30132" s="294" t="s">
        <v>40235</v>
      </c>
      <c r="B30132" s="294"/>
      <c r="C30132" s="294"/>
      <c r="D30132" s="294"/>
      <c r="E30132" s="294"/>
      <c r="F30132" s="294"/>
    </row>
    <row r="30133">
      <c r="A30133" s="294"/>
      <c r="B30133" s="294"/>
      <c r="C30133" s="294"/>
      <c r="D30133" s="294"/>
      <c r="E30133" s="294"/>
      <c r="F30133" s="294"/>
    </row>
    <row r="30134">
      <c r="A30134" s="294" t="s">
        <v>21945</v>
      </c>
      <c r="B30134" s="294"/>
      <c r="C30134" s="294"/>
      <c r="D30134" s="294"/>
      <c r="E30134" s="294"/>
      <c r="F30134" s="294"/>
    </row>
    <row r="30135">
      <c r="A30135" s="294" t="s">
        <v>22618</v>
      </c>
      <c r="B30135" s="294"/>
      <c r="C30135" s="294"/>
      <c r="D30135" s="294"/>
      <c r="E30135" s="294"/>
      <c r="F30135" s="294"/>
    </row>
    <row r="30136">
      <c r="A30136" s="294"/>
      <c r="B30136" s="294"/>
      <c r="C30136" s="294"/>
      <c r="D30136" s="294"/>
      <c r="E30136" s="294"/>
      <c r="F30136" s="294"/>
    </row>
    <row r="30137">
      <c r="A30137" s="294" t="s">
        <v>40236</v>
      </c>
      <c r="B30137" s="294"/>
      <c r="C30137" s="294"/>
      <c r="D30137" s="294"/>
      <c r="E30137" s="294"/>
      <c r="F30137" s="294"/>
    </row>
    <row r="30138">
      <c r="A30138" s="294" t="s">
        <v>40237</v>
      </c>
      <c r="B30138" s="294"/>
      <c r="C30138" s="294"/>
      <c r="D30138" s="294"/>
      <c r="E30138" s="294"/>
      <c r="F30138" s="294"/>
    </row>
    <row r="30139">
      <c r="A30139" s="294" t="s">
        <v>40238</v>
      </c>
      <c r="B30139" s="294"/>
      <c r="C30139" s="294"/>
      <c r="D30139" s="294"/>
      <c r="E30139" s="294"/>
      <c r="F30139" s="294"/>
    </row>
    <row r="30140">
      <c r="A30140" s="294" t="s">
        <v>40239</v>
      </c>
      <c r="B30140" s="294"/>
      <c r="C30140" s="294"/>
      <c r="D30140" s="294"/>
      <c r="E30140" s="294"/>
      <c r="F30140" s="294"/>
    </row>
    <row r="30141">
      <c r="A30141" s="294" t="s">
        <v>40240</v>
      </c>
      <c r="B30141" s="294"/>
      <c r="C30141" s="294"/>
      <c r="D30141" s="294"/>
      <c r="E30141" s="294"/>
      <c r="F30141" s="294"/>
    </row>
    <row r="30142">
      <c r="A30142" s="294" t="s">
        <v>40241</v>
      </c>
      <c r="B30142" s="294"/>
      <c r="C30142" s="294"/>
      <c r="D30142" s="294"/>
      <c r="E30142" s="294"/>
      <c r="F30142" s="294"/>
    </row>
    <row r="30143">
      <c r="A30143" s="294"/>
      <c r="B30143" s="294"/>
      <c r="C30143" s="294"/>
      <c r="D30143" s="294"/>
      <c r="E30143" s="294"/>
      <c r="F30143" s="294"/>
    </row>
    <row r="30144">
      <c r="A30144" s="294"/>
      <c r="B30144" s="294"/>
      <c r="C30144" s="294"/>
      <c r="D30144" s="294"/>
      <c r="E30144" s="294"/>
      <c r="F30144" s="294"/>
    </row>
    <row r="30145">
      <c r="A30145" s="294" t="s">
        <v>21401</v>
      </c>
      <c r="B30145" s="294"/>
      <c r="C30145" s="294"/>
      <c r="D30145" s="294"/>
      <c r="E30145" s="294"/>
      <c r="F30145" s="294"/>
    </row>
    <row r="30146">
      <c r="A30146" s="294"/>
      <c r="B30146" s="294"/>
      <c r="C30146" s="294"/>
      <c r="D30146" s="294"/>
      <c r="E30146" s="294"/>
      <c r="F30146" s="294"/>
    </row>
    <row r="30147">
      <c r="A30147" s="294" t="s">
        <v>40242</v>
      </c>
      <c r="B30147" s="294"/>
      <c r="C30147" s="294"/>
      <c r="D30147" s="294"/>
      <c r="E30147" s="294"/>
      <c r="F30147" s="294"/>
    </row>
    <row r="30148">
      <c r="A30148" s="294" t="s">
        <v>40243</v>
      </c>
      <c r="B30148" s="294"/>
      <c r="C30148" s="294"/>
      <c r="D30148" s="294"/>
      <c r="E30148" s="294"/>
      <c r="F30148" s="294"/>
    </row>
    <row r="30149">
      <c r="A30149" s="294" t="s">
        <v>40244</v>
      </c>
      <c r="B30149" s="294"/>
      <c r="C30149" s="294"/>
      <c r="D30149" s="294"/>
      <c r="E30149" s="294"/>
      <c r="F30149" s="294"/>
    </row>
    <row r="30150">
      <c r="A30150" s="294" t="s">
        <v>40245</v>
      </c>
      <c r="B30150" s="294"/>
      <c r="C30150" s="294"/>
      <c r="D30150" s="294"/>
      <c r="E30150" s="294"/>
      <c r="F30150" s="294"/>
    </row>
    <row r="30151">
      <c r="A30151" s="294" t="s">
        <v>40246</v>
      </c>
      <c r="B30151" s="294"/>
      <c r="C30151" s="294"/>
      <c r="D30151" s="294"/>
      <c r="E30151" s="294"/>
      <c r="F30151" s="294"/>
    </row>
    <row r="30152">
      <c r="A30152" s="294"/>
      <c r="B30152" s="294"/>
      <c r="C30152" s="294"/>
      <c r="D30152" s="294"/>
      <c r="E30152" s="294"/>
      <c r="F30152" s="294"/>
    </row>
    <row r="30153">
      <c r="A30153" s="294" t="s">
        <v>21407</v>
      </c>
      <c r="B30153" s="294"/>
      <c r="C30153" s="294"/>
      <c r="D30153" s="294"/>
      <c r="E30153" s="294"/>
      <c r="F30153" s="294"/>
    </row>
    <row r="30154">
      <c r="A30154" s="294"/>
      <c r="B30154" s="294"/>
      <c r="C30154" s="294"/>
      <c r="D30154" s="294"/>
      <c r="E30154" s="294"/>
      <c r="F30154" s="294"/>
    </row>
    <row r="30155">
      <c r="A30155" s="294" t="s">
        <v>40247</v>
      </c>
      <c r="B30155" s="294"/>
      <c r="C30155" s="294"/>
      <c r="D30155" s="294"/>
      <c r="E30155" s="294"/>
      <c r="F30155" s="294"/>
    </row>
    <row r="30156">
      <c r="A30156" s="294" t="s">
        <v>40248</v>
      </c>
      <c r="B30156" s="294"/>
      <c r="C30156" s="294"/>
      <c r="D30156" s="294"/>
      <c r="E30156" s="294"/>
      <c r="F30156" s="294"/>
    </row>
    <row r="30157">
      <c r="A30157" s="294" t="s">
        <v>40249</v>
      </c>
      <c r="B30157" s="294"/>
      <c r="C30157" s="294"/>
      <c r="D30157" s="294"/>
      <c r="E30157" s="294"/>
      <c r="F30157" s="294"/>
    </row>
    <row r="30158">
      <c r="A30158" s="294" t="s">
        <v>40250</v>
      </c>
      <c r="B30158" s="294"/>
      <c r="C30158" s="294"/>
      <c r="D30158" s="294"/>
      <c r="E30158" s="294"/>
      <c r="F30158" s="294"/>
    </row>
    <row r="30159">
      <c r="A30159" s="294" t="s">
        <v>40251</v>
      </c>
      <c r="B30159" s="294"/>
      <c r="C30159" s="294"/>
      <c r="D30159" s="294"/>
      <c r="E30159" s="294"/>
      <c r="F30159" s="294"/>
    </row>
    <row r="30160">
      <c r="A30160" s="294" t="s">
        <v>40252</v>
      </c>
      <c r="B30160" s="294"/>
      <c r="C30160" s="294"/>
      <c r="D30160" s="294"/>
      <c r="E30160" s="294"/>
      <c r="F30160" s="294"/>
    </row>
    <row r="30161">
      <c r="A30161" s="294" t="s">
        <v>40253</v>
      </c>
      <c r="B30161" s="294"/>
      <c r="C30161" s="294"/>
      <c r="D30161" s="294"/>
      <c r="E30161" s="294"/>
      <c r="F30161" s="294"/>
    </row>
    <row r="30162">
      <c r="A30162" s="294" t="s">
        <v>40254</v>
      </c>
      <c r="B30162" s="294"/>
      <c r="C30162" s="294"/>
      <c r="D30162" s="294"/>
      <c r="E30162" s="294"/>
      <c r="F30162" s="294"/>
    </row>
    <row r="30163">
      <c r="A30163" s="294" t="s">
        <v>40255</v>
      </c>
      <c r="B30163" s="294"/>
      <c r="C30163" s="294"/>
      <c r="D30163" s="294"/>
      <c r="E30163" s="294"/>
      <c r="F30163" s="294"/>
    </row>
    <row r="30164">
      <c r="A30164" s="294" t="s">
        <v>40256</v>
      </c>
      <c r="B30164" s="294"/>
      <c r="C30164" s="294"/>
      <c r="D30164" s="294"/>
      <c r="E30164" s="294"/>
      <c r="F30164" s="294"/>
    </row>
    <row r="30165">
      <c r="A30165" s="294" t="s">
        <v>36111</v>
      </c>
      <c r="B30165" s="294"/>
      <c r="C30165" s="294"/>
      <c r="D30165" s="294"/>
      <c r="E30165" s="294"/>
      <c r="F30165" s="294"/>
    </row>
    <row r="30166">
      <c r="A30166" s="294" t="s">
        <v>40257</v>
      </c>
      <c r="B30166" s="294"/>
      <c r="C30166" s="294"/>
      <c r="D30166" s="294"/>
      <c r="E30166" s="294"/>
      <c r="F30166" s="294"/>
    </row>
    <row r="30167">
      <c r="A30167" s="294" t="s">
        <v>40258</v>
      </c>
      <c r="B30167" s="294"/>
      <c r="C30167" s="294"/>
      <c r="D30167" s="294"/>
      <c r="E30167" s="294"/>
      <c r="F30167" s="294"/>
    </row>
    <row r="30168">
      <c r="A30168" s="294" t="s">
        <v>40259</v>
      </c>
      <c r="B30168" s="294"/>
      <c r="C30168" s="294"/>
      <c r="D30168" s="294"/>
      <c r="E30168" s="294"/>
      <c r="F30168" s="294"/>
    </row>
    <row r="30169">
      <c r="A30169" s="294" t="s">
        <v>40260</v>
      </c>
      <c r="B30169" s="294"/>
      <c r="C30169" s="294"/>
      <c r="D30169" s="294"/>
      <c r="E30169" s="294"/>
      <c r="F30169" s="294"/>
    </row>
    <row r="30170">
      <c r="A30170" s="294" t="s">
        <v>37457</v>
      </c>
      <c r="B30170" s="294"/>
      <c r="C30170" s="294"/>
      <c r="D30170" s="294"/>
      <c r="E30170" s="294"/>
      <c r="F30170" s="294"/>
    </row>
    <row r="30171">
      <c r="A30171" s="294" t="s">
        <v>40261</v>
      </c>
      <c r="B30171" s="294"/>
      <c r="C30171" s="294"/>
      <c r="D30171" s="294"/>
      <c r="E30171" s="294"/>
      <c r="F30171" s="294"/>
    </row>
    <row r="30172">
      <c r="A30172" s="294" t="s">
        <v>40262</v>
      </c>
      <c r="B30172" s="294"/>
      <c r="C30172" s="294"/>
      <c r="D30172" s="294"/>
      <c r="E30172" s="294"/>
      <c r="F30172" s="294"/>
    </row>
    <row r="30173">
      <c r="A30173" s="294" t="s">
        <v>40263</v>
      </c>
      <c r="B30173" s="294"/>
      <c r="C30173" s="294"/>
      <c r="D30173" s="294"/>
      <c r="E30173" s="294"/>
      <c r="F30173" s="294"/>
    </row>
    <row r="30174">
      <c r="A30174" s="294"/>
      <c r="B30174" s="294"/>
      <c r="C30174" s="294"/>
      <c r="D30174" s="294"/>
      <c r="E30174" s="294"/>
      <c r="F30174" s="294"/>
    </row>
    <row r="30175">
      <c r="A30175" s="294" t="s">
        <v>21304</v>
      </c>
      <c r="B30175" s="294"/>
      <c r="C30175" s="294"/>
      <c r="D30175" s="294"/>
      <c r="E30175" s="294"/>
      <c r="F30175" s="294"/>
    </row>
    <row r="30176">
      <c r="A30176" s="294"/>
      <c r="B30176" s="294"/>
      <c r="C30176" s="294"/>
      <c r="D30176" s="294"/>
      <c r="E30176" s="294"/>
      <c r="F30176" s="294"/>
    </row>
    <row r="30177">
      <c r="A30177" s="294" t="s">
        <v>40264</v>
      </c>
      <c r="B30177" s="294"/>
      <c r="C30177" s="294"/>
      <c r="D30177" s="294"/>
      <c r="E30177" s="294"/>
      <c r="F30177" s="294"/>
    </row>
    <row r="30178">
      <c r="A30178" s="294" t="s">
        <v>40265</v>
      </c>
      <c r="B30178" s="294"/>
      <c r="C30178" s="294"/>
      <c r="D30178" s="294"/>
      <c r="E30178" s="294"/>
      <c r="F30178" s="294"/>
    </row>
    <row r="30179">
      <c r="A30179" s="294" t="s">
        <v>40266</v>
      </c>
      <c r="B30179" s="294"/>
      <c r="C30179" s="294"/>
      <c r="D30179" s="294"/>
      <c r="E30179" s="294"/>
      <c r="F30179" s="294"/>
    </row>
    <row r="30180">
      <c r="A30180" s="294" t="s">
        <v>40267</v>
      </c>
      <c r="B30180" s="294"/>
      <c r="C30180" s="294"/>
      <c r="D30180" s="294"/>
      <c r="E30180" s="294"/>
      <c r="F30180" s="294"/>
    </row>
    <row r="30181">
      <c r="A30181" s="294" t="s">
        <v>40268</v>
      </c>
      <c r="B30181" s="294"/>
      <c r="C30181" s="294"/>
      <c r="D30181" s="294"/>
      <c r="E30181" s="294"/>
      <c r="F30181" s="294"/>
    </row>
    <row r="30182">
      <c r="A30182" s="294" t="s">
        <v>40269</v>
      </c>
      <c r="B30182" s="294"/>
      <c r="C30182" s="294"/>
      <c r="D30182" s="294"/>
      <c r="E30182" s="294"/>
      <c r="F30182" s="294"/>
    </row>
    <row r="30183">
      <c r="A30183" s="294" t="s">
        <v>40270</v>
      </c>
      <c r="B30183" s="294"/>
      <c r="C30183" s="294"/>
      <c r="D30183" s="294"/>
      <c r="E30183" s="294"/>
      <c r="F30183" s="294"/>
    </row>
    <row r="30184">
      <c r="A30184" s="294" t="s">
        <v>40271</v>
      </c>
      <c r="B30184" s="294"/>
      <c r="C30184" s="294"/>
      <c r="D30184" s="294"/>
      <c r="E30184" s="294"/>
      <c r="F30184" s="294"/>
    </row>
    <row r="30185">
      <c r="A30185" s="294" t="s">
        <v>40272</v>
      </c>
      <c r="B30185" s="294"/>
      <c r="C30185" s="294"/>
      <c r="D30185" s="294"/>
      <c r="E30185" s="294"/>
      <c r="F30185" s="294"/>
    </row>
    <row r="30186">
      <c r="A30186" s="294" t="s">
        <v>40273</v>
      </c>
      <c r="B30186" s="294"/>
      <c r="C30186" s="294"/>
      <c r="D30186" s="294"/>
      <c r="E30186" s="294"/>
      <c r="F30186" s="294"/>
    </row>
    <row r="30187">
      <c r="A30187" s="294" t="s">
        <v>40274</v>
      </c>
      <c r="B30187" s="294"/>
      <c r="C30187" s="294"/>
      <c r="D30187" s="294"/>
      <c r="E30187" s="294"/>
      <c r="F30187" s="294"/>
    </row>
    <row r="30188">
      <c r="A30188" s="294"/>
      <c r="B30188" s="294"/>
      <c r="C30188" s="294"/>
      <c r="D30188" s="294"/>
      <c r="E30188" s="294"/>
      <c r="F30188" s="294"/>
    </row>
    <row r="30189">
      <c r="A30189" s="294"/>
      <c r="B30189" s="294"/>
      <c r="C30189" s="294"/>
      <c r="D30189" s="294"/>
      <c r="E30189" s="294"/>
      <c r="F30189" s="294"/>
    </row>
    <row r="30190">
      <c r="A30190" s="294"/>
      <c r="B30190" s="294"/>
      <c r="C30190" s="294"/>
      <c r="D30190" s="294"/>
      <c r="E30190" s="294"/>
      <c r="F30190" s="294"/>
    </row>
    <row r="30191">
      <c r="A30191" s="294" t="s">
        <v>28124</v>
      </c>
      <c r="B30191" s="294"/>
      <c r="C30191" s="294"/>
      <c r="D30191" s="294"/>
      <c r="E30191" s="294"/>
      <c r="F30191" s="294"/>
    </row>
    <row r="30192">
      <c r="A30192" s="294" t="s">
        <v>40275</v>
      </c>
      <c r="B30192" s="294"/>
      <c r="C30192" s="294"/>
      <c r="D30192" s="294"/>
      <c r="E30192" s="294"/>
      <c r="F30192" s="294"/>
    </row>
    <row r="30193">
      <c r="A30193" s="294" t="s">
        <v>24916</v>
      </c>
      <c r="B30193" s="294"/>
      <c r="C30193" s="294"/>
      <c r="D30193" s="294"/>
      <c r="E30193" s="294"/>
      <c r="F30193" s="294"/>
    </row>
    <row r="30194">
      <c r="A30194" s="294" t="s">
        <v>40226</v>
      </c>
      <c r="B30194" s="294"/>
      <c r="C30194" s="294"/>
      <c r="D30194" s="294"/>
      <c r="E30194" s="294"/>
      <c r="F30194" s="294"/>
    </row>
    <row r="30195">
      <c r="A30195" s="294"/>
      <c r="B30195" s="294"/>
      <c r="C30195" s="294"/>
      <c r="D30195" s="294"/>
      <c r="E30195" s="294"/>
      <c r="F30195" s="294"/>
    </row>
    <row r="30196">
      <c r="A30196" s="294"/>
      <c r="B30196" s="294"/>
      <c r="C30196" s="294"/>
      <c r="D30196" s="294"/>
      <c r="E30196" s="294"/>
      <c r="F30196" s="294"/>
    </row>
    <row r="30197">
      <c r="A30197" s="294" t="s">
        <v>21315</v>
      </c>
      <c r="B30197" s="294"/>
      <c r="C30197" s="294"/>
      <c r="D30197" s="294"/>
      <c r="E30197" s="294"/>
      <c r="F30197" s="294"/>
    </row>
    <row r="30198">
      <c r="A30198" s="294"/>
      <c r="B30198" s="294"/>
      <c r="C30198" s="294"/>
      <c r="D30198" s="294"/>
      <c r="E30198" s="294"/>
      <c r="F30198" s="294"/>
    </row>
    <row r="30199">
      <c r="A30199" s="294" t="s">
        <v>40276</v>
      </c>
      <c r="B30199" s="294"/>
      <c r="C30199" s="294"/>
      <c r="D30199" s="294"/>
      <c r="E30199" s="294"/>
      <c r="F30199" s="294"/>
    </row>
    <row r="30200">
      <c r="A30200" s="294" t="s">
        <v>40277</v>
      </c>
      <c r="B30200" s="294"/>
      <c r="C30200" s="294"/>
      <c r="D30200" s="294"/>
      <c r="E30200" s="294"/>
      <c r="F30200" s="294"/>
    </row>
    <row r="30201">
      <c r="A30201" s="294" t="s">
        <v>40278</v>
      </c>
      <c r="B30201" s="294"/>
      <c r="C30201" s="294"/>
      <c r="D30201" s="294"/>
      <c r="E30201" s="294"/>
      <c r="F30201" s="294"/>
    </row>
    <row r="30202">
      <c r="A30202" s="294" t="s">
        <v>40279</v>
      </c>
      <c r="B30202" s="294"/>
      <c r="C30202" s="294"/>
      <c r="D30202" s="294"/>
      <c r="E30202" s="294"/>
      <c r="F30202" s="294"/>
    </row>
    <row r="30203">
      <c r="A30203" s="294" t="s">
        <v>40280</v>
      </c>
      <c r="B30203" s="294"/>
      <c r="C30203" s="294"/>
      <c r="D30203" s="294"/>
      <c r="E30203" s="294"/>
      <c r="F30203" s="294"/>
    </row>
    <row r="30204">
      <c r="A30204" s="294" t="s">
        <v>40281</v>
      </c>
      <c r="B30204" s="294"/>
      <c r="C30204" s="294"/>
      <c r="D30204" s="294"/>
      <c r="E30204" s="294"/>
      <c r="F30204" s="294"/>
    </row>
    <row r="30205">
      <c r="A30205" s="294" t="s">
        <v>33856</v>
      </c>
      <c r="B30205" s="294"/>
      <c r="C30205" s="294"/>
      <c r="D30205" s="294"/>
      <c r="E30205" s="294"/>
      <c r="F30205" s="294"/>
    </row>
    <row r="30206">
      <c r="A30206" s="294" t="s">
        <v>40282</v>
      </c>
      <c r="B30206" s="294"/>
      <c r="C30206" s="294"/>
      <c r="D30206" s="294"/>
      <c r="E30206" s="294"/>
      <c r="F30206" s="294"/>
    </row>
    <row r="30207">
      <c r="A30207" s="294"/>
      <c r="B30207" s="294"/>
      <c r="C30207" s="294"/>
      <c r="D30207" s="294"/>
      <c r="E30207" s="294"/>
      <c r="F30207" s="294"/>
    </row>
    <row r="30208">
      <c r="A30208" s="294"/>
      <c r="B30208" s="294"/>
      <c r="C30208" s="294"/>
      <c r="D30208" s="294"/>
      <c r="E30208" s="294"/>
      <c r="F30208" s="294"/>
    </row>
    <row r="30209">
      <c r="A30209" s="294" t="s">
        <v>21326</v>
      </c>
      <c r="B30209" s="294"/>
      <c r="C30209" s="294"/>
      <c r="D30209" s="294"/>
      <c r="E30209" s="294"/>
      <c r="F30209" s="294"/>
    </row>
    <row r="30210">
      <c r="A30210" s="294"/>
      <c r="B30210" s="294"/>
      <c r="C30210" s="294"/>
      <c r="D30210" s="294"/>
      <c r="E30210" s="294"/>
      <c r="F30210" s="294"/>
    </row>
    <row r="30211">
      <c r="A30211" s="294" t="s">
        <v>40283</v>
      </c>
      <c r="B30211" s="294"/>
      <c r="C30211" s="294"/>
      <c r="D30211" s="294"/>
      <c r="E30211" s="294"/>
      <c r="F30211" s="294"/>
    </row>
    <row r="30212">
      <c r="A30212" s="294" t="s">
        <v>40284</v>
      </c>
      <c r="B30212" s="294"/>
      <c r="C30212" s="294"/>
      <c r="D30212" s="294"/>
      <c r="E30212" s="294"/>
      <c r="F30212" s="294"/>
    </row>
    <row r="30213">
      <c r="A30213" s="294" t="s">
        <v>40285</v>
      </c>
      <c r="B30213" s="294"/>
      <c r="C30213" s="294"/>
      <c r="D30213" s="294"/>
      <c r="E30213" s="294"/>
      <c r="F30213" s="294"/>
    </row>
    <row r="30214">
      <c r="A30214" s="294" t="s">
        <v>40286</v>
      </c>
      <c r="B30214" s="294"/>
      <c r="C30214" s="294"/>
      <c r="D30214" s="294"/>
      <c r="E30214" s="294"/>
      <c r="F30214" s="294"/>
    </row>
    <row r="30215">
      <c r="A30215" s="294"/>
      <c r="B30215" s="294"/>
      <c r="C30215" s="294"/>
      <c r="D30215" s="294"/>
      <c r="E30215" s="294"/>
      <c r="F30215" s="294"/>
    </row>
    <row r="30216">
      <c r="A30216" s="294" t="s">
        <v>21335</v>
      </c>
      <c r="B30216" s="294"/>
      <c r="C30216" s="294"/>
      <c r="D30216" s="294"/>
      <c r="E30216" s="294"/>
      <c r="F30216" s="294"/>
    </row>
    <row r="30217">
      <c r="A30217" s="294"/>
      <c r="B30217" s="294"/>
      <c r="C30217" s="294"/>
      <c r="D30217" s="294"/>
      <c r="E30217" s="294"/>
      <c r="F30217" s="294"/>
    </row>
    <row r="30218">
      <c r="A30218" s="294" t="s">
        <v>40287</v>
      </c>
      <c r="B30218" s="294"/>
      <c r="C30218" s="294"/>
      <c r="D30218" s="294"/>
      <c r="E30218" s="294"/>
      <c r="F30218" s="294"/>
    </row>
    <row r="30219">
      <c r="A30219" s="294" t="s">
        <v>40288</v>
      </c>
      <c r="B30219" s="294"/>
      <c r="C30219" s="294"/>
      <c r="D30219" s="294"/>
      <c r="E30219" s="294"/>
      <c r="F30219" s="294"/>
    </row>
    <row r="30220">
      <c r="A30220" s="294" t="s">
        <v>40289</v>
      </c>
      <c r="B30220" s="294"/>
      <c r="C30220" s="294"/>
      <c r="D30220" s="294"/>
      <c r="E30220" s="294"/>
      <c r="F30220" s="294"/>
    </row>
    <row r="30221">
      <c r="A30221" s="294" t="s">
        <v>40290</v>
      </c>
      <c r="B30221" s="294"/>
      <c r="C30221" s="294"/>
      <c r="D30221" s="294"/>
      <c r="E30221" s="294"/>
      <c r="F30221" s="294"/>
    </row>
    <row r="30222">
      <c r="A30222" s="294" t="s">
        <v>40291</v>
      </c>
      <c r="B30222" s="294"/>
      <c r="C30222" s="294"/>
      <c r="D30222" s="294"/>
      <c r="E30222" s="294"/>
      <c r="F30222" s="294"/>
    </row>
    <row r="30223">
      <c r="A30223" s="294" t="s">
        <v>40292</v>
      </c>
      <c r="B30223" s="294"/>
      <c r="C30223" s="294"/>
      <c r="D30223" s="294"/>
      <c r="E30223" s="294"/>
      <c r="F30223" s="294"/>
    </row>
    <row r="30224">
      <c r="A30224" s="294"/>
      <c r="B30224" s="294"/>
      <c r="C30224" s="294"/>
      <c r="D30224" s="294"/>
      <c r="E30224" s="294"/>
      <c r="F30224" s="294"/>
    </row>
    <row r="30225">
      <c r="A30225" s="294" t="s">
        <v>22572</v>
      </c>
      <c r="B30225" s="294"/>
      <c r="C30225" s="294"/>
      <c r="D30225" s="294"/>
      <c r="E30225" s="294"/>
      <c r="F30225" s="294"/>
    </row>
    <row r="30226">
      <c r="A30226" s="294" t="s">
        <v>23322</v>
      </c>
      <c r="B30226" s="294"/>
      <c r="C30226" s="294"/>
      <c r="D30226" s="294"/>
      <c r="E30226" s="294"/>
      <c r="F30226" s="294"/>
    </row>
    <row r="30227">
      <c r="A30227" s="294"/>
      <c r="B30227" s="294"/>
      <c r="C30227" s="294"/>
      <c r="D30227" s="294"/>
      <c r="E30227" s="294"/>
      <c r="F30227" s="294"/>
    </row>
    <row r="30228">
      <c r="A30228" s="294" t="s">
        <v>23122</v>
      </c>
      <c r="B30228" s="294"/>
      <c r="C30228" s="294"/>
      <c r="D30228" s="294"/>
      <c r="E30228" s="294"/>
      <c r="F30228" s="294"/>
    </row>
    <row r="30229">
      <c r="A30229" s="294" t="s">
        <v>40293</v>
      </c>
      <c r="B30229" s="294"/>
      <c r="C30229" s="294"/>
      <c r="D30229" s="294"/>
      <c r="E30229" s="294"/>
      <c r="F30229" s="294"/>
    </row>
    <row r="30230">
      <c r="A30230" s="294" t="s">
        <v>40294</v>
      </c>
      <c r="B30230" s="294"/>
      <c r="C30230" s="294"/>
      <c r="D30230" s="294"/>
      <c r="E30230" s="294"/>
      <c r="F30230" s="294"/>
    </row>
    <row r="30231">
      <c r="A30231" s="294" t="s">
        <v>40295</v>
      </c>
      <c r="B30231" s="294"/>
      <c r="C30231" s="294"/>
      <c r="D30231" s="294"/>
      <c r="E30231" s="294"/>
      <c r="F30231" s="294"/>
    </row>
    <row r="30232">
      <c r="A30232" s="294" t="s">
        <v>40296</v>
      </c>
      <c r="B30232" s="294"/>
      <c r="C30232" s="294"/>
      <c r="D30232" s="294"/>
      <c r="E30232" s="294"/>
      <c r="F30232" s="294"/>
    </row>
    <row r="30233">
      <c r="A30233" s="294"/>
      <c r="B30233" s="294"/>
      <c r="C30233" s="294"/>
      <c r="D30233" s="294"/>
      <c r="E30233" s="294"/>
      <c r="F30233" s="294"/>
    </row>
    <row r="30234">
      <c r="A30234" s="294" t="s">
        <v>22397</v>
      </c>
      <c r="B30234" s="294"/>
      <c r="C30234" s="294"/>
      <c r="D30234" s="294"/>
      <c r="E30234" s="294"/>
      <c r="F30234" s="294"/>
    </row>
    <row r="30235">
      <c r="A30235" s="294"/>
      <c r="B30235" s="294"/>
      <c r="C30235" s="294"/>
      <c r="D30235" s="294"/>
      <c r="E30235" s="294"/>
      <c r="F30235" s="294"/>
    </row>
    <row r="30236">
      <c r="A30236" s="294" t="s">
        <v>40297</v>
      </c>
      <c r="B30236" s="294"/>
      <c r="C30236" s="294"/>
      <c r="D30236" s="294"/>
      <c r="E30236" s="294"/>
      <c r="F30236" s="294"/>
    </row>
    <row r="30237">
      <c r="A30237" s="294" t="s">
        <v>39267</v>
      </c>
      <c r="B30237" s="294"/>
      <c r="C30237" s="294"/>
      <c r="D30237" s="294"/>
      <c r="E30237" s="294"/>
      <c r="F30237" s="294"/>
    </row>
    <row r="30238">
      <c r="A30238" s="294" t="s">
        <v>40298</v>
      </c>
      <c r="B30238" s="294"/>
      <c r="C30238" s="294"/>
      <c r="D30238" s="294"/>
      <c r="E30238" s="294"/>
      <c r="F30238" s="294"/>
    </row>
    <row r="30239">
      <c r="A30239" s="294" t="s">
        <v>40299</v>
      </c>
      <c r="B30239" s="294"/>
      <c r="C30239" s="294"/>
      <c r="D30239" s="294"/>
      <c r="E30239" s="294"/>
      <c r="F30239" s="294"/>
    </row>
    <row r="30240">
      <c r="A30240" s="294" t="str">
        <f>ARRAY_CONSTRAIN(ARRAYFORMULA(-Pitta-aggravating dravya), 1, 1)</f>
        <v>#ERROR!</v>
      </c>
      <c r="B30240" s="294"/>
      <c r="C30240" s="294"/>
      <c r="D30240" s="294"/>
      <c r="E30240" s="294"/>
      <c r="F30240" s="294"/>
    </row>
    <row r="30241">
      <c r="A30241" s="294"/>
      <c r="B30241" s="294"/>
      <c r="C30241" s="294"/>
      <c r="D30241" s="294"/>
      <c r="E30241" s="294"/>
      <c r="F30241" s="294"/>
    </row>
    <row r="30242">
      <c r="A30242" s="294" t="s">
        <v>25438</v>
      </c>
      <c r="B30242" s="294"/>
      <c r="C30242" s="294"/>
      <c r="D30242" s="294"/>
      <c r="E30242" s="294"/>
      <c r="F30242" s="294"/>
    </row>
    <row r="30243">
      <c r="A30243" s="294"/>
      <c r="B30243" s="294"/>
      <c r="C30243" s="294"/>
      <c r="D30243" s="294"/>
      <c r="E30243" s="294"/>
      <c r="F30243" s="294"/>
    </row>
    <row r="30244">
      <c r="A30244" s="294" t="s">
        <v>40300</v>
      </c>
      <c r="B30244" s="294"/>
      <c r="C30244" s="294"/>
      <c r="D30244" s="294"/>
      <c r="E30244" s="294"/>
      <c r="F30244" s="294"/>
    </row>
    <row r="30245">
      <c r="A30245" s="294" t="s">
        <v>39040</v>
      </c>
      <c r="B30245" s="294"/>
      <c r="C30245" s="294"/>
      <c r="D30245" s="294"/>
      <c r="E30245" s="294"/>
      <c r="F30245" s="294"/>
    </row>
    <row r="30246">
      <c r="A30246" s="294" t="s">
        <v>40301</v>
      </c>
      <c r="B30246" s="294"/>
      <c r="C30246" s="294"/>
      <c r="D30246" s="294"/>
      <c r="E30246" s="294"/>
      <c r="F30246" s="294"/>
    </row>
    <row r="30247">
      <c r="A30247" s="294" t="s">
        <v>40302</v>
      </c>
      <c r="B30247" s="294"/>
      <c r="C30247" s="294"/>
      <c r="D30247" s="294"/>
      <c r="E30247" s="294"/>
      <c r="F30247" s="294"/>
    </row>
    <row r="30248">
      <c r="A30248" s="294" t="s">
        <v>40303</v>
      </c>
      <c r="B30248" s="294"/>
      <c r="C30248" s="294"/>
      <c r="D30248" s="294"/>
      <c r="E30248" s="294"/>
      <c r="F30248" s="294"/>
    </row>
    <row r="30249">
      <c r="A30249" s="294" t="s">
        <v>40304</v>
      </c>
      <c r="B30249" s="294"/>
      <c r="C30249" s="294"/>
      <c r="D30249" s="294"/>
      <c r="E30249" s="294"/>
      <c r="F30249" s="294"/>
    </row>
    <row r="30250">
      <c r="A30250" s="294" t="s">
        <v>40305</v>
      </c>
      <c r="B30250" s="294"/>
      <c r="C30250" s="294"/>
      <c r="D30250" s="294"/>
      <c r="E30250" s="294"/>
      <c r="F30250" s="294"/>
    </row>
    <row r="30251">
      <c r="A30251" s="294" t="s">
        <v>40306</v>
      </c>
      <c r="B30251" s="294"/>
      <c r="C30251" s="294"/>
      <c r="D30251" s="294"/>
      <c r="E30251" s="294"/>
      <c r="F30251" s="294"/>
    </row>
    <row r="30252">
      <c r="A30252" s="294" t="s">
        <v>40307</v>
      </c>
      <c r="B30252" s="294"/>
      <c r="C30252" s="294"/>
      <c r="D30252" s="294"/>
      <c r="E30252" s="294"/>
      <c r="F30252" s="294"/>
    </row>
    <row r="30253">
      <c r="A30253" s="294" t="s">
        <v>40308</v>
      </c>
      <c r="B30253" s="294"/>
      <c r="C30253" s="294"/>
      <c r="D30253" s="294"/>
      <c r="E30253" s="294"/>
      <c r="F30253" s="294"/>
    </row>
    <row r="30254">
      <c r="A30254" s="294" t="s">
        <v>35509</v>
      </c>
      <c r="B30254" s="294"/>
      <c r="C30254" s="294"/>
      <c r="D30254" s="294"/>
      <c r="E30254" s="294"/>
      <c r="F30254" s="294"/>
    </row>
    <row r="30255">
      <c r="A30255" s="294" t="s">
        <v>40309</v>
      </c>
      <c r="B30255" s="294"/>
      <c r="C30255" s="294"/>
      <c r="D30255" s="294"/>
      <c r="E30255" s="294"/>
      <c r="F30255" s="294"/>
    </row>
    <row r="30256">
      <c r="A30256" s="294" t="s">
        <v>40310</v>
      </c>
      <c r="B30256" s="294"/>
      <c r="C30256" s="294"/>
      <c r="D30256" s="294"/>
      <c r="E30256" s="294"/>
      <c r="F30256" s="294"/>
    </row>
    <row r="30257">
      <c r="A30257" s="294" t="s">
        <v>40311</v>
      </c>
      <c r="B30257" s="294"/>
      <c r="C30257" s="294"/>
      <c r="D30257" s="294"/>
      <c r="E30257" s="294"/>
      <c r="F30257" s="294"/>
    </row>
    <row r="30258">
      <c r="A30258" s="294"/>
      <c r="B30258" s="294"/>
      <c r="C30258" s="294"/>
      <c r="D30258" s="294"/>
      <c r="E30258" s="294"/>
      <c r="F30258" s="294"/>
    </row>
    <row r="30259">
      <c r="A30259" s="294" t="s">
        <v>40312</v>
      </c>
      <c r="B30259" s="294"/>
      <c r="C30259" s="294"/>
      <c r="D30259" s="294"/>
      <c r="E30259" s="294"/>
      <c r="F30259" s="294"/>
    </row>
    <row r="30260">
      <c r="A30260" s="294"/>
      <c r="B30260" s="294"/>
      <c r="C30260" s="294"/>
      <c r="D30260" s="294"/>
      <c r="E30260" s="294"/>
      <c r="F30260" s="294"/>
    </row>
    <row r="30261">
      <c r="A30261" s="294" t="s">
        <v>40313</v>
      </c>
      <c r="B30261" s="294"/>
      <c r="C30261" s="294"/>
      <c r="D30261" s="294"/>
      <c r="E30261" s="294"/>
      <c r="F30261" s="294"/>
    </row>
    <row r="30262">
      <c r="A30262" s="294" t="s">
        <v>40314</v>
      </c>
      <c r="B30262" s="294"/>
      <c r="C30262" s="294"/>
      <c r="D30262" s="294"/>
      <c r="E30262" s="294"/>
      <c r="F30262" s="294"/>
    </row>
    <row r="30263">
      <c r="A30263" s="294" t="s">
        <v>40315</v>
      </c>
      <c r="B30263" s="294"/>
      <c r="C30263" s="294"/>
      <c r="D30263" s="294"/>
      <c r="E30263" s="294"/>
      <c r="F30263" s="294"/>
    </row>
    <row r="30264">
      <c r="A30264" s="294" t="str">
        <f>ARRAY_CONSTRAIN(ARRAYFORMULA(-ghrita application), 1, 1)</f>
        <v>#ERROR!</v>
      </c>
      <c r="B30264" s="294"/>
      <c r="C30264" s="294"/>
      <c r="D30264" s="294"/>
      <c r="E30264" s="294"/>
      <c r="F30264" s="294"/>
    </row>
    <row r="30265">
      <c r="A30265" s="294" t="s">
        <v>40316</v>
      </c>
      <c r="B30265" s="294"/>
      <c r="C30265" s="294"/>
      <c r="D30265" s="294"/>
      <c r="E30265" s="294"/>
      <c r="F30265" s="294"/>
    </row>
    <row r="30266">
      <c r="A30266" s="294" t="s">
        <v>40317</v>
      </c>
      <c r="B30266" s="294"/>
      <c r="C30266" s="294"/>
      <c r="D30266" s="294"/>
      <c r="E30266" s="294"/>
      <c r="F30266" s="294"/>
    </row>
    <row r="30267">
      <c r="A30267" s="294" t="s">
        <v>40318</v>
      </c>
      <c r="B30267" s="294"/>
      <c r="C30267" s="294"/>
      <c r="D30267" s="294"/>
      <c r="E30267" s="294"/>
      <c r="F30267" s="294"/>
    </row>
    <row r="30268">
      <c r="A30268" s="294" t="s">
        <v>40319</v>
      </c>
      <c r="B30268" s="294"/>
      <c r="C30268" s="294"/>
      <c r="D30268" s="294"/>
      <c r="E30268" s="294"/>
      <c r="F30268" s="294"/>
    </row>
    <row r="30269">
      <c r="A30269" s="294" t="s">
        <v>40320</v>
      </c>
      <c r="B30269" s="294"/>
      <c r="C30269" s="294"/>
      <c r="D30269" s="294"/>
      <c r="E30269" s="294"/>
      <c r="F30269" s="294"/>
    </row>
    <row r="30270">
      <c r="A30270" s="294" t="s">
        <v>40321</v>
      </c>
      <c r="B30270" s="294"/>
      <c r="C30270" s="294"/>
      <c r="D30270" s="294"/>
      <c r="E30270" s="294"/>
      <c r="F30270" s="294"/>
    </row>
    <row r="30271">
      <c r="A30271" s="294" t="s">
        <v>40322</v>
      </c>
      <c r="B30271" s="294"/>
      <c r="C30271" s="294"/>
      <c r="D30271" s="294"/>
      <c r="E30271" s="294"/>
      <c r="F30271" s="294"/>
    </row>
    <row r="30272">
      <c r="A30272" s="294" t="s">
        <v>40323</v>
      </c>
      <c r="B30272" s="294"/>
      <c r="C30272" s="294"/>
      <c r="D30272" s="294"/>
      <c r="E30272" s="294"/>
      <c r="F30272" s="294"/>
    </row>
    <row r="30273">
      <c r="A30273" s="294" t="s">
        <v>40324</v>
      </c>
      <c r="B30273" s="294"/>
      <c r="C30273" s="294"/>
      <c r="D30273" s="294"/>
      <c r="E30273" s="294"/>
      <c r="F30273" s="294"/>
    </row>
    <row r="30274">
      <c r="A30274" s="294" t="s">
        <v>40325</v>
      </c>
      <c r="B30274" s="294"/>
      <c r="C30274" s="294"/>
      <c r="D30274" s="294"/>
      <c r="E30274" s="294"/>
      <c r="F30274" s="294"/>
    </row>
    <row r="30275">
      <c r="A30275" s="294" t="s">
        <v>40326</v>
      </c>
      <c r="B30275" s="294"/>
      <c r="C30275" s="294"/>
      <c r="D30275" s="294"/>
      <c r="E30275" s="294"/>
      <c r="F30275" s="294"/>
    </row>
    <row r="30276">
      <c r="A30276" s="294"/>
      <c r="B30276" s="294"/>
      <c r="C30276" s="294"/>
      <c r="D30276" s="294"/>
      <c r="E30276" s="294"/>
      <c r="F30276" s="294"/>
    </row>
    <row r="30277">
      <c r="A30277" s="294" t="s">
        <v>28124</v>
      </c>
      <c r="B30277" s="294"/>
      <c r="C30277" s="294"/>
      <c r="D30277" s="294"/>
      <c r="E30277" s="294"/>
      <c r="F30277" s="294"/>
    </row>
    <row r="30278">
      <c r="A30278" s="294" t="s">
        <v>40327</v>
      </c>
      <c r="B30278" s="294"/>
      <c r="C30278" s="294"/>
      <c r="D30278" s="294"/>
      <c r="E30278" s="294"/>
      <c r="F30278" s="294"/>
    </row>
    <row r="30279">
      <c r="A30279" s="294" t="s">
        <v>21270</v>
      </c>
      <c r="B30279" s="294"/>
      <c r="C30279" s="294"/>
      <c r="D30279" s="294"/>
      <c r="E30279" s="294"/>
      <c r="F30279" s="294"/>
    </row>
    <row r="30280">
      <c r="A30280" s="294" t="s">
        <v>40328</v>
      </c>
      <c r="B30280" s="294"/>
      <c r="C30280" s="294"/>
      <c r="D30280" s="294"/>
      <c r="E30280" s="294"/>
      <c r="F30280" s="294"/>
    </row>
    <row r="30281">
      <c r="A30281" s="294"/>
      <c r="B30281" s="294"/>
      <c r="C30281" s="294"/>
      <c r="D30281" s="294"/>
      <c r="E30281" s="294"/>
      <c r="F30281" s="294"/>
    </row>
    <row r="30282">
      <c r="A30282" s="294" t="s">
        <v>22602</v>
      </c>
      <c r="B30282" s="294"/>
      <c r="C30282" s="294"/>
      <c r="D30282" s="294"/>
      <c r="E30282" s="294"/>
      <c r="F30282" s="294"/>
    </row>
    <row r="30283">
      <c r="A30283" s="294" t="s">
        <v>37045</v>
      </c>
      <c r="B30283" s="294"/>
      <c r="C30283" s="294"/>
      <c r="D30283" s="294"/>
      <c r="E30283" s="294"/>
      <c r="F30283" s="294"/>
    </row>
    <row r="30284">
      <c r="A30284" s="294"/>
      <c r="B30284" s="294"/>
      <c r="C30284" s="294"/>
      <c r="D30284" s="294"/>
      <c r="E30284" s="294"/>
      <c r="F30284" s="294"/>
    </row>
    <row r="30285">
      <c r="A30285" s="294" t="s">
        <v>40329</v>
      </c>
      <c r="B30285" s="294"/>
      <c r="C30285" s="294"/>
      <c r="D30285" s="294"/>
      <c r="E30285" s="294"/>
      <c r="F30285" s="294"/>
    </row>
    <row r="30286">
      <c r="A30286" s="294" t="s">
        <v>40330</v>
      </c>
      <c r="B30286" s="294"/>
      <c r="C30286" s="294"/>
      <c r="D30286" s="294"/>
      <c r="E30286" s="294"/>
      <c r="F30286" s="294"/>
    </row>
    <row r="30287">
      <c r="A30287" s="294" t="s">
        <v>40331</v>
      </c>
      <c r="B30287" s="294"/>
      <c r="C30287" s="294"/>
      <c r="D30287" s="294"/>
      <c r="E30287" s="294"/>
      <c r="F30287" s="294"/>
    </row>
    <row r="30288">
      <c r="A30288" s="294" t="s">
        <v>40332</v>
      </c>
      <c r="B30288" s="294"/>
      <c r="C30288" s="294"/>
      <c r="D30288" s="294"/>
      <c r="E30288" s="294"/>
      <c r="F30288" s="294"/>
    </row>
    <row r="30289">
      <c r="A30289" s="294" t="s">
        <v>40333</v>
      </c>
      <c r="B30289" s="294"/>
      <c r="C30289" s="294"/>
      <c r="D30289" s="294"/>
      <c r="E30289" s="294"/>
      <c r="F30289" s="294"/>
    </row>
    <row r="30290">
      <c r="A30290" s="294" t="s">
        <v>40334</v>
      </c>
      <c r="B30290" s="294"/>
      <c r="C30290" s="294"/>
      <c r="D30290" s="294"/>
      <c r="E30290" s="294"/>
      <c r="F30290" s="294"/>
    </row>
    <row r="30291">
      <c r="A30291" s="294"/>
      <c r="B30291" s="294"/>
      <c r="C30291" s="294"/>
      <c r="D30291" s="294"/>
      <c r="E30291" s="294"/>
      <c r="F30291" s="294"/>
    </row>
    <row r="30292">
      <c r="A30292" s="294" t="s">
        <v>40335</v>
      </c>
      <c r="B30292" s="294"/>
      <c r="C30292" s="294"/>
      <c r="D30292" s="294"/>
      <c r="E30292" s="294"/>
      <c r="F30292" s="294"/>
    </row>
    <row r="30293">
      <c r="A30293" s="294"/>
      <c r="B30293" s="294"/>
      <c r="C30293" s="294"/>
      <c r="D30293" s="294"/>
      <c r="E30293" s="294"/>
      <c r="F30293" s="294"/>
    </row>
    <row r="30294">
      <c r="A30294" s="294" t="s">
        <v>40336</v>
      </c>
      <c r="B30294" s="294"/>
      <c r="C30294" s="294"/>
      <c r="D30294" s="294"/>
      <c r="E30294" s="294"/>
      <c r="F30294" s="294"/>
    </row>
    <row r="30295">
      <c r="A30295" s="294" t="s">
        <v>40337</v>
      </c>
      <c r="B30295" s="294"/>
      <c r="C30295" s="294"/>
      <c r="D30295" s="294"/>
      <c r="E30295" s="294"/>
      <c r="F30295" s="294"/>
    </row>
    <row r="30296">
      <c r="A30296" s="294" t="s">
        <v>40338</v>
      </c>
      <c r="B30296" s="294"/>
      <c r="C30296" s="294"/>
      <c r="D30296" s="294"/>
      <c r="E30296" s="294"/>
      <c r="F30296" s="294"/>
    </row>
    <row r="30297">
      <c r="A30297" s="294" t="s">
        <v>40339</v>
      </c>
      <c r="B30297" s="294"/>
      <c r="C30297" s="294"/>
      <c r="D30297" s="294"/>
      <c r="E30297" s="294"/>
      <c r="F30297" s="294"/>
    </row>
    <row r="30298">
      <c r="A30298" s="294" t="s">
        <v>40340</v>
      </c>
      <c r="B30298" s="294"/>
      <c r="C30298" s="294"/>
      <c r="D30298" s="294"/>
      <c r="E30298" s="294"/>
      <c r="F30298" s="294"/>
    </row>
    <row r="30299">
      <c r="A30299" s="294"/>
      <c r="B30299" s="294"/>
      <c r="C30299" s="294"/>
      <c r="D30299" s="294"/>
      <c r="E30299" s="294"/>
      <c r="F30299" s="294"/>
    </row>
    <row r="30300">
      <c r="A30300" s="294" t="s">
        <v>34785</v>
      </c>
      <c r="B30300" s="294"/>
      <c r="C30300" s="294"/>
      <c r="D30300" s="294"/>
      <c r="E30300" s="294"/>
      <c r="F30300" s="294"/>
    </row>
    <row r="30301">
      <c r="A30301" s="294" t="s">
        <v>26319</v>
      </c>
      <c r="B30301" s="294"/>
      <c r="C30301" s="294"/>
      <c r="D30301" s="294"/>
      <c r="E30301" s="294"/>
      <c r="F30301" s="294"/>
    </row>
    <row r="30302">
      <c r="A30302" s="294"/>
      <c r="B30302" s="294"/>
      <c r="C30302" s="294"/>
      <c r="D30302" s="294"/>
      <c r="E30302" s="294"/>
      <c r="F30302" s="294"/>
    </row>
    <row r="30303">
      <c r="A30303" s="294" t="s">
        <v>40341</v>
      </c>
      <c r="B30303" s="294"/>
      <c r="C30303" s="294"/>
      <c r="D30303" s="294"/>
      <c r="E30303" s="294"/>
      <c r="F30303" s="294"/>
    </row>
    <row r="30304">
      <c r="A30304" s="294" t="s">
        <v>40342</v>
      </c>
      <c r="B30304" s="294"/>
      <c r="C30304" s="294"/>
      <c r="D30304" s="294"/>
      <c r="E30304" s="294"/>
      <c r="F30304" s="294"/>
    </row>
    <row r="30305">
      <c r="A30305" s="294" t="s">
        <v>40343</v>
      </c>
      <c r="B30305" s="294"/>
      <c r="C30305" s="294"/>
      <c r="D30305" s="294"/>
      <c r="E30305" s="294"/>
      <c r="F30305" s="294"/>
    </row>
    <row r="30306">
      <c r="A30306" s="294" t="s">
        <v>40338</v>
      </c>
      <c r="B30306" s="294"/>
      <c r="C30306" s="294"/>
      <c r="D30306" s="294"/>
      <c r="E30306" s="294"/>
      <c r="F30306" s="294"/>
    </row>
    <row r="30307">
      <c r="A30307" s="294" t="s">
        <v>40344</v>
      </c>
      <c r="B30307" s="294"/>
      <c r="C30307" s="294"/>
      <c r="D30307" s="294"/>
      <c r="E30307" s="294"/>
      <c r="F30307" s="294"/>
    </row>
    <row r="30308">
      <c r="A30308" s="294" t="s">
        <v>40345</v>
      </c>
      <c r="B30308" s="294"/>
      <c r="C30308" s="294"/>
      <c r="D30308" s="294"/>
      <c r="E30308" s="294"/>
      <c r="F30308" s="294"/>
    </row>
    <row r="30309">
      <c r="A30309" s="294" t="s">
        <v>40346</v>
      </c>
      <c r="B30309" s="294"/>
      <c r="C30309" s="294"/>
      <c r="D30309" s="294"/>
      <c r="E30309" s="294"/>
      <c r="F30309" s="294"/>
    </row>
    <row r="30310">
      <c r="A30310" s="294"/>
      <c r="B30310" s="294"/>
      <c r="C30310" s="294"/>
      <c r="D30310" s="294"/>
      <c r="E30310" s="294"/>
      <c r="F30310" s="294"/>
    </row>
    <row r="30311">
      <c r="A30311" s="294"/>
      <c r="B30311" s="294"/>
      <c r="C30311" s="294"/>
      <c r="D30311" s="294"/>
      <c r="E30311" s="294"/>
      <c r="F30311" s="294"/>
    </row>
    <row r="30312">
      <c r="A30312" s="294"/>
      <c r="B30312" s="294"/>
      <c r="C30312" s="294"/>
      <c r="D30312" s="294"/>
      <c r="E30312" s="294"/>
      <c r="F30312" s="294"/>
    </row>
    <row r="30313">
      <c r="A30313" s="294" t="s">
        <v>21401</v>
      </c>
      <c r="B30313" s="294"/>
      <c r="C30313" s="294"/>
      <c r="D30313" s="294"/>
      <c r="E30313" s="294"/>
      <c r="F30313" s="294"/>
    </row>
    <row r="30314">
      <c r="A30314" s="294"/>
      <c r="B30314" s="294"/>
      <c r="C30314" s="294"/>
      <c r="D30314" s="294"/>
      <c r="E30314" s="294"/>
      <c r="F30314" s="294"/>
    </row>
    <row r="30315">
      <c r="A30315" s="294" t="s">
        <v>31988</v>
      </c>
      <c r="B30315" s="294"/>
      <c r="C30315" s="294"/>
      <c r="D30315" s="294"/>
      <c r="E30315" s="294"/>
      <c r="F30315" s="294"/>
    </row>
    <row r="30316">
      <c r="A30316" s="294" t="s">
        <v>40347</v>
      </c>
      <c r="B30316" s="294"/>
      <c r="C30316" s="294"/>
      <c r="D30316" s="294"/>
      <c r="E30316" s="294"/>
      <c r="F30316" s="294"/>
    </row>
    <row r="30317">
      <c r="A30317" s="294" t="s">
        <v>23825</v>
      </c>
      <c r="B30317" s="294"/>
      <c r="C30317" s="294"/>
      <c r="D30317" s="294"/>
      <c r="E30317" s="294"/>
      <c r="F30317" s="294"/>
    </row>
    <row r="30318">
      <c r="A30318" s="294" t="s">
        <v>40348</v>
      </c>
      <c r="B30318" s="294"/>
      <c r="C30318" s="294"/>
      <c r="D30318" s="294"/>
      <c r="E30318" s="294"/>
      <c r="F30318" s="294"/>
    </row>
    <row r="30319">
      <c r="A30319" s="294" t="s">
        <v>39339</v>
      </c>
      <c r="B30319" s="294"/>
      <c r="C30319" s="294"/>
      <c r="D30319" s="294"/>
      <c r="E30319" s="294"/>
      <c r="F30319" s="294"/>
    </row>
    <row r="30320">
      <c r="A30320" s="294" t="s">
        <v>38450</v>
      </c>
      <c r="B30320" s="294"/>
      <c r="C30320" s="294"/>
      <c r="D30320" s="294"/>
      <c r="E30320" s="294"/>
      <c r="F30320" s="294"/>
    </row>
    <row r="30321">
      <c r="A30321" s="294" t="s">
        <v>40349</v>
      </c>
      <c r="B30321" s="294"/>
      <c r="C30321" s="294"/>
      <c r="D30321" s="294"/>
      <c r="E30321" s="294"/>
      <c r="F30321" s="294"/>
    </row>
    <row r="30322">
      <c r="A30322" s="294"/>
      <c r="B30322" s="294"/>
      <c r="C30322" s="294"/>
      <c r="D30322" s="294"/>
      <c r="E30322" s="294"/>
      <c r="F30322" s="294"/>
    </row>
    <row r="30323">
      <c r="A30323" s="294" t="s">
        <v>40350</v>
      </c>
      <c r="B30323" s="294"/>
      <c r="C30323" s="294"/>
      <c r="D30323" s="294"/>
      <c r="E30323" s="294"/>
      <c r="F30323" s="294"/>
    </row>
    <row r="30324">
      <c r="A30324" s="294"/>
      <c r="B30324" s="294"/>
      <c r="C30324" s="294"/>
      <c r="D30324" s="294"/>
      <c r="E30324" s="294"/>
      <c r="F30324" s="294"/>
    </row>
    <row r="30325">
      <c r="A30325" s="294" t="s">
        <v>40351</v>
      </c>
      <c r="B30325" s="294"/>
      <c r="C30325" s="294"/>
      <c r="D30325" s="294"/>
      <c r="E30325" s="294"/>
      <c r="F30325" s="294"/>
    </row>
    <row r="30326">
      <c r="A30326" s="294" t="s">
        <v>40352</v>
      </c>
      <c r="B30326" s="294"/>
      <c r="C30326" s="294"/>
      <c r="D30326" s="294"/>
      <c r="E30326" s="294"/>
      <c r="F30326" s="294"/>
    </row>
    <row r="30327">
      <c r="A30327" s="294" t="s">
        <v>40353</v>
      </c>
      <c r="B30327" s="294"/>
      <c r="C30327" s="294"/>
      <c r="D30327" s="294"/>
      <c r="E30327" s="294"/>
      <c r="F30327" s="294"/>
    </row>
    <row r="30328">
      <c r="A30328" s="294" t="s">
        <v>40354</v>
      </c>
      <c r="B30328" s="294"/>
      <c r="C30328" s="294"/>
      <c r="D30328" s="294"/>
      <c r="E30328" s="294"/>
      <c r="F30328" s="294"/>
    </row>
    <row r="30329">
      <c r="A30329" s="294" t="s">
        <v>40355</v>
      </c>
      <c r="B30329" s="294"/>
      <c r="C30329" s="294"/>
      <c r="D30329" s="294"/>
      <c r="E30329" s="294"/>
      <c r="F30329" s="294"/>
    </row>
    <row r="30330">
      <c r="A30330" s="294" t="s">
        <v>40356</v>
      </c>
      <c r="B30330" s="294"/>
      <c r="C30330" s="294"/>
      <c r="D30330" s="294"/>
      <c r="E30330" s="294"/>
      <c r="F30330" s="294"/>
    </row>
    <row r="30331">
      <c r="A30331" s="294" t="s">
        <v>40357</v>
      </c>
      <c r="B30331" s="294"/>
      <c r="C30331" s="294"/>
      <c r="D30331" s="294"/>
      <c r="E30331" s="294"/>
      <c r="F30331" s="294"/>
    </row>
    <row r="30332">
      <c r="A30332" s="294" t="s">
        <v>40358</v>
      </c>
      <c r="B30332" s="294"/>
      <c r="C30332" s="294"/>
      <c r="D30332" s="294"/>
      <c r="E30332" s="294"/>
      <c r="F30332" s="294"/>
    </row>
    <row r="30333">
      <c r="A30333" s="294" t="s">
        <v>40359</v>
      </c>
      <c r="B30333" s="294"/>
      <c r="C30333" s="294"/>
      <c r="D30333" s="294"/>
      <c r="E30333" s="294"/>
      <c r="F30333" s="294"/>
    </row>
    <row r="30334">
      <c r="A30334" s="294" t="s">
        <v>40360</v>
      </c>
      <c r="B30334" s="294"/>
      <c r="C30334" s="294"/>
      <c r="D30334" s="294"/>
      <c r="E30334" s="294"/>
      <c r="F30334" s="294"/>
    </row>
    <row r="30335">
      <c r="A30335" s="294"/>
      <c r="B30335" s="294"/>
      <c r="C30335" s="294"/>
      <c r="D30335" s="294"/>
      <c r="E30335" s="294"/>
      <c r="F30335" s="294"/>
    </row>
    <row r="30336">
      <c r="A30336" s="294" t="s">
        <v>21990</v>
      </c>
      <c r="B30336" s="294"/>
      <c r="C30336" s="294"/>
      <c r="D30336" s="294"/>
      <c r="E30336" s="294"/>
      <c r="F30336" s="294"/>
    </row>
    <row r="30337">
      <c r="A30337" s="294"/>
      <c r="B30337" s="294"/>
      <c r="C30337" s="294"/>
      <c r="D30337" s="294"/>
      <c r="E30337" s="294"/>
      <c r="F30337" s="294"/>
    </row>
    <row r="30338">
      <c r="A30338" s="294" t="s">
        <v>40361</v>
      </c>
      <c r="B30338" s="294"/>
      <c r="C30338" s="294"/>
      <c r="D30338" s="294"/>
      <c r="E30338" s="294"/>
      <c r="F30338" s="294"/>
    </row>
    <row r="30339">
      <c r="A30339" s="294" t="s">
        <v>37464</v>
      </c>
      <c r="B30339" s="294"/>
      <c r="C30339" s="294"/>
      <c r="D30339" s="294"/>
      <c r="E30339" s="294"/>
      <c r="F30339" s="294"/>
    </row>
    <row r="30340">
      <c r="A30340" s="294" t="s">
        <v>40362</v>
      </c>
      <c r="B30340" s="294"/>
      <c r="C30340" s="294"/>
      <c r="D30340" s="294"/>
      <c r="E30340" s="294"/>
      <c r="F30340" s="294"/>
    </row>
    <row r="30341">
      <c r="A30341" s="294" t="s">
        <v>38974</v>
      </c>
      <c r="B30341" s="294"/>
      <c r="C30341" s="294"/>
      <c r="D30341" s="294"/>
      <c r="E30341" s="294"/>
      <c r="F30341" s="294"/>
    </row>
    <row r="30342">
      <c r="A30342" s="294" t="s">
        <v>29302</v>
      </c>
      <c r="B30342" s="294"/>
      <c r="C30342" s="294"/>
      <c r="D30342" s="294"/>
      <c r="E30342" s="294"/>
      <c r="F30342" s="294"/>
    </row>
    <row r="30343">
      <c r="A30343" s="294" t="s">
        <v>40363</v>
      </c>
      <c r="B30343" s="294"/>
      <c r="C30343" s="294"/>
      <c r="D30343" s="294"/>
      <c r="E30343" s="294"/>
      <c r="F30343" s="294"/>
    </row>
    <row r="30344">
      <c r="A30344" s="294" t="s">
        <v>40364</v>
      </c>
      <c r="B30344" s="294"/>
      <c r="C30344" s="294"/>
      <c r="D30344" s="294"/>
      <c r="E30344" s="294"/>
      <c r="F30344" s="294"/>
    </row>
    <row r="30345">
      <c r="A30345" s="294" t="s">
        <v>40365</v>
      </c>
      <c r="B30345" s="294"/>
      <c r="C30345" s="294"/>
      <c r="D30345" s="294"/>
      <c r="E30345" s="294"/>
      <c r="F30345" s="294"/>
    </row>
    <row r="30346">
      <c r="A30346" s="294" t="s">
        <v>40366</v>
      </c>
      <c r="B30346" s="294"/>
      <c r="C30346" s="294"/>
      <c r="D30346" s="294"/>
      <c r="E30346" s="294"/>
      <c r="F30346" s="294"/>
    </row>
    <row r="30347">
      <c r="A30347" s="294" t="s">
        <v>40367</v>
      </c>
      <c r="B30347" s="294"/>
      <c r="C30347" s="294"/>
      <c r="D30347" s="294"/>
      <c r="E30347" s="294"/>
      <c r="F30347" s="294"/>
    </row>
    <row r="30348">
      <c r="A30348" s="294"/>
      <c r="B30348" s="294"/>
      <c r="C30348" s="294"/>
      <c r="D30348" s="294"/>
      <c r="E30348" s="294"/>
      <c r="F30348" s="294"/>
    </row>
    <row r="30349">
      <c r="A30349" s="294"/>
      <c r="B30349" s="294"/>
      <c r="C30349" s="294"/>
      <c r="D30349" s="294"/>
      <c r="E30349" s="294"/>
      <c r="F30349" s="294"/>
    </row>
    <row r="30350">
      <c r="A30350" s="294" t="s">
        <v>28124</v>
      </c>
      <c r="B30350" s="294"/>
      <c r="C30350" s="294"/>
      <c r="D30350" s="294"/>
      <c r="E30350" s="294"/>
      <c r="F30350" s="294"/>
    </row>
    <row r="30351">
      <c r="A30351" s="294" t="s">
        <v>40368</v>
      </c>
      <c r="B30351" s="294"/>
      <c r="C30351" s="294"/>
      <c r="D30351" s="294"/>
      <c r="E30351" s="294"/>
      <c r="F30351" s="294"/>
    </row>
    <row r="30352">
      <c r="A30352" s="294" t="s">
        <v>21314</v>
      </c>
      <c r="B30352" s="294"/>
      <c r="C30352" s="294"/>
      <c r="D30352" s="294"/>
      <c r="E30352" s="294"/>
      <c r="F30352" s="294"/>
    </row>
    <row r="30353">
      <c r="A30353" s="294" t="s">
        <v>40369</v>
      </c>
      <c r="B30353" s="294"/>
      <c r="C30353" s="294"/>
      <c r="D30353" s="294"/>
      <c r="E30353" s="294"/>
      <c r="F30353" s="294"/>
    </row>
    <row r="30354">
      <c r="A30354" s="294"/>
      <c r="B30354" s="294"/>
      <c r="C30354" s="294"/>
      <c r="D30354" s="294"/>
      <c r="E30354" s="294"/>
      <c r="F30354" s="294"/>
    </row>
    <row r="30355">
      <c r="A30355" s="294"/>
      <c r="B30355" s="294"/>
      <c r="C30355" s="294"/>
      <c r="D30355" s="294"/>
      <c r="E30355" s="294"/>
      <c r="F30355" s="294"/>
    </row>
    <row r="30356">
      <c r="A30356" s="294" t="s">
        <v>23007</v>
      </c>
      <c r="B30356" s="294"/>
      <c r="C30356" s="294"/>
      <c r="D30356" s="294"/>
      <c r="E30356" s="294"/>
      <c r="F30356" s="294"/>
    </row>
    <row r="30357">
      <c r="A30357" s="294"/>
      <c r="B30357" s="294"/>
      <c r="C30357" s="294"/>
      <c r="D30357" s="294"/>
      <c r="E30357" s="294"/>
      <c r="F30357" s="294"/>
    </row>
    <row r="30358">
      <c r="A30358" s="294" t="s">
        <v>28039</v>
      </c>
      <c r="B30358" s="294"/>
      <c r="C30358" s="294"/>
      <c r="D30358" s="294"/>
      <c r="E30358" s="294"/>
      <c r="F30358" s="294"/>
    </row>
    <row r="30359">
      <c r="A30359" s="294" t="s">
        <v>40370</v>
      </c>
      <c r="B30359" s="294"/>
      <c r="C30359" s="294"/>
      <c r="D30359" s="294"/>
      <c r="E30359" s="294"/>
      <c r="F30359" s="294"/>
    </row>
    <row r="30360">
      <c r="A30360" s="294" t="s">
        <v>40371</v>
      </c>
      <c r="B30360" s="294"/>
      <c r="C30360" s="294"/>
      <c r="D30360" s="294"/>
      <c r="E30360" s="294"/>
      <c r="F30360" s="294"/>
    </row>
    <row r="30361">
      <c r="A30361" s="294" t="s">
        <v>40372</v>
      </c>
      <c r="B30361" s="294"/>
      <c r="C30361" s="294"/>
      <c r="D30361" s="294"/>
      <c r="E30361" s="294"/>
      <c r="F30361" s="294"/>
    </row>
    <row r="30362">
      <c r="A30362" s="294" t="s">
        <v>40373</v>
      </c>
      <c r="B30362" s="294"/>
      <c r="C30362" s="294"/>
      <c r="D30362" s="294"/>
      <c r="E30362" s="294"/>
      <c r="F30362" s="294"/>
    </row>
    <row r="30363">
      <c r="A30363" s="294" t="s">
        <v>40374</v>
      </c>
      <c r="B30363" s="294"/>
      <c r="C30363" s="294"/>
      <c r="D30363" s="294"/>
      <c r="E30363" s="294"/>
      <c r="F30363" s="294"/>
    </row>
    <row r="30364">
      <c r="A30364" s="294" t="s">
        <v>40375</v>
      </c>
      <c r="B30364" s="294"/>
      <c r="C30364" s="294"/>
      <c r="D30364" s="294"/>
      <c r="E30364" s="294"/>
      <c r="F30364" s="294"/>
    </row>
    <row r="30365">
      <c r="A30365" s="294" t="s">
        <v>40376</v>
      </c>
      <c r="B30365" s="294"/>
      <c r="C30365" s="294"/>
      <c r="D30365" s="294"/>
      <c r="E30365" s="294"/>
      <c r="F30365" s="294"/>
    </row>
    <row r="30366">
      <c r="A30366" s="294" t="s">
        <v>40377</v>
      </c>
      <c r="B30366" s="294"/>
      <c r="C30366" s="294"/>
      <c r="D30366" s="294"/>
      <c r="E30366" s="294"/>
      <c r="F30366" s="294"/>
    </row>
    <row r="30367">
      <c r="A30367" s="294" t="s">
        <v>40378</v>
      </c>
      <c r="B30367" s="294"/>
      <c r="C30367" s="294"/>
      <c r="D30367" s="294"/>
      <c r="E30367" s="294"/>
      <c r="F30367" s="294"/>
    </row>
    <row r="30368">
      <c r="A30368" s="294"/>
      <c r="B30368" s="294"/>
      <c r="C30368" s="294"/>
      <c r="D30368" s="294"/>
      <c r="E30368" s="294"/>
      <c r="F30368" s="294"/>
    </row>
    <row r="30369">
      <c r="A30369" s="294"/>
      <c r="B30369" s="294"/>
      <c r="C30369" s="294"/>
      <c r="D30369" s="294"/>
      <c r="E30369" s="294"/>
      <c r="F30369" s="294"/>
    </row>
    <row r="30370">
      <c r="A30370" s="294" t="s">
        <v>21326</v>
      </c>
      <c r="B30370" s="294"/>
      <c r="C30370" s="294"/>
      <c r="D30370" s="294"/>
      <c r="E30370" s="294"/>
      <c r="F30370" s="294"/>
    </row>
    <row r="30371">
      <c r="A30371" s="294"/>
      <c r="B30371" s="294"/>
      <c r="C30371" s="294"/>
      <c r="D30371" s="294"/>
      <c r="E30371" s="294"/>
      <c r="F30371" s="294"/>
    </row>
    <row r="30372">
      <c r="A30372" s="294" t="s">
        <v>40379</v>
      </c>
      <c r="B30372" s="294"/>
      <c r="C30372" s="294"/>
      <c r="D30372" s="294"/>
      <c r="E30372" s="294"/>
      <c r="F30372" s="294"/>
    </row>
    <row r="30373">
      <c r="A30373" s="294" t="s">
        <v>40380</v>
      </c>
      <c r="B30373" s="294"/>
      <c r="C30373" s="294"/>
      <c r="D30373" s="294"/>
      <c r="E30373" s="294"/>
      <c r="F30373" s="294"/>
    </row>
    <row r="30374">
      <c r="A30374" s="294" t="s">
        <v>40381</v>
      </c>
      <c r="B30374" s="294"/>
      <c r="C30374" s="294"/>
      <c r="D30374" s="294"/>
      <c r="E30374" s="294"/>
      <c r="F30374" s="294"/>
    </row>
    <row r="30375">
      <c r="A30375" s="294" t="s">
        <v>40382</v>
      </c>
      <c r="B30375" s="294"/>
      <c r="C30375" s="294"/>
      <c r="D30375" s="294"/>
      <c r="E30375" s="294"/>
      <c r="F30375" s="294"/>
    </row>
    <row r="30376">
      <c r="A30376" s="294" t="s">
        <v>40383</v>
      </c>
      <c r="B30376" s="294"/>
      <c r="C30376" s="294"/>
      <c r="D30376" s="294"/>
      <c r="E30376" s="294"/>
      <c r="F30376" s="294"/>
    </row>
    <row r="30377">
      <c r="A30377" s="294" t="s">
        <v>40384</v>
      </c>
      <c r="B30377" s="294"/>
      <c r="C30377" s="294"/>
      <c r="D30377" s="294"/>
      <c r="E30377" s="294"/>
      <c r="F30377" s="294"/>
    </row>
    <row r="30378">
      <c r="A30378" s="294"/>
      <c r="B30378" s="294"/>
      <c r="C30378" s="294"/>
      <c r="D30378" s="294"/>
      <c r="E30378" s="294"/>
      <c r="F30378" s="294"/>
    </row>
    <row r="30379">
      <c r="A30379" s="294" t="s">
        <v>22025</v>
      </c>
      <c r="B30379" s="294"/>
      <c r="C30379" s="294"/>
      <c r="D30379" s="294"/>
      <c r="E30379" s="294"/>
      <c r="F30379" s="294"/>
    </row>
    <row r="30380">
      <c r="A30380" s="294"/>
      <c r="B30380" s="294"/>
      <c r="C30380" s="294"/>
      <c r="D30380" s="294"/>
      <c r="E30380" s="294"/>
      <c r="F30380" s="294"/>
    </row>
    <row r="30381">
      <c r="A30381" s="294" t="s">
        <v>40385</v>
      </c>
      <c r="B30381" s="294"/>
      <c r="C30381" s="294"/>
      <c r="D30381" s="294"/>
      <c r="E30381" s="294"/>
      <c r="F30381" s="294"/>
    </row>
    <row r="30382">
      <c r="A30382" s="294" t="s">
        <v>40290</v>
      </c>
      <c r="B30382" s="294"/>
      <c r="C30382" s="294"/>
      <c r="D30382" s="294"/>
      <c r="E30382" s="294"/>
      <c r="F30382" s="294"/>
    </row>
    <row r="30383">
      <c r="A30383" s="294" t="s">
        <v>40386</v>
      </c>
      <c r="B30383" s="294"/>
      <c r="C30383" s="294"/>
      <c r="D30383" s="294"/>
      <c r="E30383" s="294"/>
      <c r="F30383" s="294"/>
    </row>
    <row r="30384">
      <c r="A30384" s="294" t="s">
        <v>40387</v>
      </c>
      <c r="B30384" s="294"/>
      <c r="C30384" s="294"/>
      <c r="D30384" s="294"/>
      <c r="E30384" s="294"/>
      <c r="F30384" s="294"/>
    </row>
    <row r="30385">
      <c r="A30385" s="294"/>
      <c r="B30385" s="294"/>
      <c r="C30385" s="294"/>
      <c r="D30385" s="294"/>
      <c r="E30385" s="294"/>
      <c r="F30385" s="294"/>
    </row>
    <row r="30386">
      <c r="A30386" s="294" t="s">
        <v>21344</v>
      </c>
      <c r="B30386" s="294"/>
      <c r="C30386" s="294"/>
      <c r="D30386" s="294"/>
      <c r="E30386" s="294"/>
      <c r="F30386" s="294"/>
    </row>
    <row r="30387">
      <c r="A30387" s="294" t="s">
        <v>30376</v>
      </c>
      <c r="B30387" s="294"/>
      <c r="C30387" s="294"/>
      <c r="D30387" s="294"/>
      <c r="E30387" s="294"/>
      <c r="F30387" s="294"/>
    </row>
    <row r="30388">
      <c r="A30388" s="294"/>
      <c r="B30388" s="294"/>
      <c r="C30388" s="294"/>
      <c r="D30388" s="294"/>
      <c r="E30388" s="294"/>
      <c r="F30388" s="294"/>
    </row>
    <row r="30389">
      <c r="A30389" s="294" t="s">
        <v>40388</v>
      </c>
      <c r="B30389" s="294"/>
      <c r="C30389" s="294"/>
      <c r="D30389" s="294"/>
      <c r="E30389" s="294"/>
      <c r="F30389" s="294"/>
    </row>
    <row r="30390">
      <c r="A30390" s="294" t="s">
        <v>40389</v>
      </c>
      <c r="B30390" s="294"/>
      <c r="C30390" s="294"/>
      <c r="D30390" s="294"/>
      <c r="E30390" s="294"/>
      <c r="F30390" s="294"/>
    </row>
    <row r="30391">
      <c r="A30391" s="294" t="s">
        <v>40390</v>
      </c>
      <c r="B30391" s="294"/>
      <c r="C30391" s="294"/>
      <c r="D30391" s="294"/>
      <c r="E30391" s="294"/>
      <c r="F30391" s="294"/>
    </row>
    <row r="30392">
      <c r="A30392" s="294" t="s">
        <v>40391</v>
      </c>
      <c r="B30392" s="294"/>
      <c r="C30392" s="294"/>
      <c r="D30392" s="294"/>
      <c r="E30392" s="294"/>
      <c r="F30392" s="294"/>
    </row>
    <row r="30393">
      <c r="A30393" s="294" t="s">
        <v>40392</v>
      </c>
      <c r="B30393" s="294"/>
      <c r="C30393" s="294"/>
      <c r="D30393" s="294"/>
      <c r="E30393" s="294"/>
      <c r="F30393" s="294"/>
    </row>
    <row r="30394">
      <c r="A30394" s="294"/>
      <c r="B30394" s="294"/>
      <c r="C30394" s="294"/>
      <c r="D30394" s="294"/>
      <c r="E30394" s="294"/>
      <c r="F30394" s="294"/>
    </row>
    <row r="30395">
      <c r="A30395" s="294" t="s">
        <v>21908</v>
      </c>
      <c r="B30395" s="294"/>
      <c r="C30395" s="294"/>
      <c r="D30395" s="294"/>
      <c r="E30395" s="294"/>
      <c r="F30395" s="294"/>
    </row>
    <row r="30396">
      <c r="A30396" s="294"/>
      <c r="B30396" s="294"/>
      <c r="C30396" s="294"/>
      <c r="D30396" s="294"/>
      <c r="E30396" s="294"/>
      <c r="F30396" s="294"/>
    </row>
    <row r="30397">
      <c r="A30397" s="294" t="s">
        <v>40393</v>
      </c>
      <c r="B30397" s="294"/>
      <c r="C30397" s="294"/>
      <c r="D30397" s="294"/>
      <c r="E30397" s="294"/>
      <c r="F30397" s="294"/>
    </row>
    <row r="30398">
      <c r="A30398" s="294" t="s">
        <v>40394</v>
      </c>
      <c r="B30398" s="294"/>
      <c r="C30398" s="294"/>
      <c r="D30398" s="294"/>
      <c r="E30398" s="294"/>
      <c r="F30398" s="294"/>
    </row>
    <row r="30399">
      <c r="A30399" s="294" t="s">
        <v>40395</v>
      </c>
      <c r="B30399" s="294"/>
      <c r="C30399" s="294"/>
      <c r="D30399" s="294"/>
      <c r="E30399" s="294"/>
      <c r="F30399" s="294"/>
    </row>
    <row r="30400">
      <c r="A30400" s="294" t="s">
        <v>24211</v>
      </c>
      <c r="B30400" s="294"/>
      <c r="C30400" s="294"/>
      <c r="D30400" s="294"/>
      <c r="E30400" s="294"/>
      <c r="F30400" s="294"/>
    </row>
    <row r="30401">
      <c r="A30401" s="294" t="s">
        <v>40396</v>
      </c>
      <c r="B30401" s="294"/>
      <c r="C30401" s="294"/>
      <c r="D30401" s="294"/>
      <c r="E30401" s="294"/>
      <c r="F30401" s="294"/>
    </row>
    <row r="30402">
      <c r="A30402" s="294" t="s">
        <v>40397</v>
      </c>
      <c r="B30402" s="294"/>
      <c r="C30402" s="294"/>
      <c r="D30402" s="294"/>
      <c r="E30402" s="294"/>
      <c r="F30402" s="294"/>
    </row>
    <row r="30403">
      <c r="A30403" s="294"/>
      <c r="B30403" s="294"/>
      <c r="C30403" s="294"/>
      <c r="D30403" s="294"/>
      <c r="E30403" s="294"/>
      <c r="F30403" s="294"/>
    </row>
    <row r="30404">
      <c r="A30404" s="294" t="s">
        <v>40108</v>
      </c>
      <c r="B30404" s="294"/>
      <c r="C30404" s="294"/>
      <c r="D30404" s="294"/>
      <c r="E30404" s="294"/>
      <c r="F30404" s="294"/>
    </row>
    <row r="30405">
      <c r="A30405" s="294"/>
      <c r="B30405" s="294"/>
      <c r="C30405" s="294"/>
      <c r="D30405" s="294"/>
      <c r="E30405" s="294"/>
      <c r="F30405" s="294"/>
    </row>
    <row r="30406">
      <c r="A30406" s="294" t="s">
        <v>31019</v>
      </c>
      <c r="B30406" s="294"/>
      <c r="C30406" s="294"/>
      <c r="D30406" s="294"/>
      <c r="E30406" s="294"/>
      <c r="F30406" s="294"/>
    </row>
    <row r="30407">
      <c r="A30407" s="294" t="s">
        <v>40398</v>
      </c>
      <c r="B30407" s="294"/>
      <c r="C30407" s="294"/>
      <c r="D30407" s="294"/>
      <c r="E30407" s="294"/>
      <c r="F30407" s="294"/>
    </row>
    <row r="30408">
      <c r="A30408" s="294" t="s">
        <v>40399</v>
      </c>
      <c r="B30408" s="294"/>
      <c r="C30408" s="294"/>
      <c r="D30408" s="294"/>
      <c r="E30408" s="294"/>
      <c r="F30408" s="294"/>
    </row>
    <row r="30409">
      <c r="A30409" s="294" t="s">
        <v>40400</v>
      </c>
      <c r="B30409" s="294"/>
      <c r="C30409" s="294"/>
      <c r="D30409" s="294"/>
      <c r="E30409" s="294"/>
      <c r="F30409" s="294"/>
    </row>
    <row r="30410">
      <c r="A30410" s="294" t="s">
        <v>40401</v>
      </c>
      <c r="B30410" s="294"/>
      <c r="C30410" s="294"/>
      <c r="D30410" s="294"/>
      <c r="E30410" s="294"/>
      <c r="F30410" s="294"/>
    </row>
    <row r="30411">
      <c r="A30411" s="294" t="s">
        <v>40402</v>
      </c>
      <c r="B30411" s="294"/>
      <c r="C30411" s="294"/>
      <c r="D30411" s="294"/>
      <c r="E30411" s="294"/>
      <c r="F30411" s="294"/>
    </row>
    <row r="30412">
      <c r="A30412" s="294" t="s">
        <v>40403</v>
      </c>
      <c r="B30412" s="294"/>
      <c r="C30412" s="294"/>
      <c r="D30412" s="294"/>
      <c r="E30412" s="294"/>
      <c r="F30412" s="294"/>
    </row>
    <row r="30413">
      <c r="A30413" s="294" t="s">
        <v>40404</v>
      </c>
      <c r="B30413" s="294"/>
      <c r="C30413" s="294"/>
      <c r="D30413" s="294"/>
      <c r="E30413" s="294"/>
      <c r="F30413" s="294"/>
    </row>
    <row r="30414">
      <c r="A30414" s="294" t="s">
        <v>40405</v>
      </c>
      <c r="B30414" s="294"/>
      <c r="C30414" s="294"/>
      <c r="D30414" s="294"/>
      <c r="E30414" s="294"/>
      <c r="F30414" s="294"/>
    </row>
    <row r="30415">
      <c r="A30415" s="294" t="s">
        <v>40406</v>
      </c>
      <c r="B30415" s="294"/>
      <c r="C30415" s="294"/>
      <c r="D30415" s="294"/>
      <c r="E30415" s="294"/>
      <c r="F30415" s="294"/>
    </row>
    <row r="30416">
      <c r="A30416" s="294"/>
      <c r="B30416" s="294"/>
      <c r="C30416" s="294"/>
      <c r="D30416" s="294"/>
      <c r="E30416" s="294"/>
      <c r="F30416" s="294"/>
    </row>
    <row r="30417">
      <c r="A30417" s="294" t="s">
        <v>27852</v>
      </c>
      <c r="B30417" s="294"/>
      <c r="C30417" s="294"/>
      <c r="D30417" s="294"/>
      <c r="E30417" s="294"/>
      <c r="F30417" s="294"/>
    </row>
    <row r="30418">
      <c r="A30418" s="294"/>
      <c r="B30418" s="294"/>
      <c r="C30418" s="294"/>
      <c r="D30418" s="294"/>
      <c r="E30418" s="294"/>
      <c r="F30418" s="294"/>
    </row>
    <row r="30419">
      <c r="A30419" s="294" t="s">
        <v>40407</v>
      </c>
      <c r="B30419" s="294"/>
      <c r="C30419" s="294"/>
      <c r="D30419" s="294"/>
      <c r="E30419" s="294"/>
      <c r="F30419" s="294"/>
    </row>
    <row r="30420">
      <c r="A30420" s="294" t="s">
        <v>40408</v>
      </c>
      <c r="B30420" s="294"/>
      <c r="C30420" s="294"/>
      <c r="D30420" s="294"/>
      <c r="E30420" s="294"/>
      <c r="F30420" s="294"/>
    </row>
    <row r="30421">
      <c r="A30421" s="294" t="s">
        <v>40409</v>
      </c>
      <c r="B30421" s="294"/>
      <c r="C30421" s="294"/>
      <c r="D30421" s="294"/>
      <c r="E30421" s="294"/>
      <c r="F30421" s="294"/>
    </row>
    <row r="30422">
      <c r="A30422" s="294" t="s">
        <v>40410</v>
      </c>
      <c r="B30422" s="294"/>
      <c r="C30422" s="294"/>
      <c r="D30422" s="294"/>
      <c r="E30422" s="294"/>
      <c r="F30422" s="294"/>
    </row>
    <row r="30423">
      <c r="A30423" s="294" t="s">
        <v>40411</v>
      </c>
      <c r="B30423" s="294"/>
      <c r="C30423" s="294"/>
      <c r="D30423" s="294"/>
      <c r="E30423" s="294"/>
      <c r="F30423" s="294"/>
    </row>
    <row r="30424">
      <c r="A30424" s="294" t="s">
        <v>40412</v>
      </c>
      <c r="B30424" s="294"/>
      <c r="C30424" s="294"/>
      <c r="D30424" s="294"/>
      <c r="E30424" s="294"/>
      <c r="F30424" s="294"/>
    </row>
    <row r="30425">
      <c r="A30425" s="294" t="s">
        <v>40413</v>
      </c>
      <c r="B30425" s="294"/>
      <c r="C30425" s="294"/>
      <c r="D30425" s="294"/>
      <c r="E30425" s="294"/>
      <c r="F30425" s="294"/>
    </row>
    <row r="30426">
      <c r="A30426" s="294" t="s">
        <v>40414</v>
      </c>
      <c r="B30426" s="294"/>
      <c r="C30426" s="294"/>
      <c r="D30426" s="294"/>
      <c r="E30426" s="294"/>
      <c r="F30426" s="294"/>
    </row>
    <row r="30427">
      <c r="A30427" s="294" t="s">
        <v>40415</v>
      </c>
      <c r="B30427" s="294"/>
      <c r="C30427" s="294"/>
      <c r="D30427" s="294"/>
      <c r="E30427" s="294"/>
      <c r="F30427" s="294"/>
    </row>
    <row r="30428">
      <c r="A30428" s="294" t="s">
        <v>40416</v>
      </c>
      <c r="B30428" s="294"/>
      <c r="C30428" s="294"/>
      <c r="D30428" s="294"/>
      <c r="E30428" s="294"/>
      <c r="F30428" s="294"/>
    </row>
    <row r="30429">
      <c r="A30429" s="294" t="s">
        <v>40417</v>
      </c>
      <c r="B30429" s="294"/>
      <c r="C30429" s="294"/>
      <c r="D30429" s="294"/>
      <c r="E30429" s="294"/>
      <c r="F30429" s="294"/>
    </row>
    <row r="30430">
      <c r="A30430" s="294" t="s">
        <v>40418</v>
      </c>
      <c r="B30430" s="294"/>
      <c r="C30430" s="294"/>
      <c r="D30430" s="294"/>
      <c r="E30430" s="294"/>
      <c r="F30430" s="294"/>
    </row>
    <row r="30431">
      <c r="A30431" s="294" t="s">
        <v>40419</v>
      </c>
      <c r="B30431" s="294"/>
      <c r="C30431" s="294"/>
      <c r="D30431" s="294"/>
      <c r="E30431" s="294"/>
      <c r="F30431" s="294"/>
    </row>
    <row r="30432">
      <c r="A30432" s="294"/>
      <c r="B30432" s="294"/>
      <c r="C30432" s="294"/>
      <c r="D30432" s="294"/>
      <c r="E30432" s="294"/>
      <c r="F30432" s="294"/>
    </row>
    <row r="30433">
      <c r="A30433" s="294"/>
      <c r="B30433" s="294"/>
      <c r="C30433" s="294"/>
      <c r="D30433" s="294"/>
      <c r="E30433" s="294"/>
      <c r="F30433" s="294"/>
    </row>
    <row r="30434">
      <c r="A30434" s="294" t="s">
        <v>28124</v>
      </c>
      <c r="B30434" s="294"/>
      <c r="C30434" s="294"/>
      <c r="D30434" s="294"/>
      <c r="E30434" s="294"/>
      <c r="F30434" s="294"/>
    </row>
    <row r="30435">
      <c r="A30435" s="294" t="s">
        <v>40420</v>
      </c>
      <c r="B30435" s="294"/>
      <c r="C30435" s="294"/>
      <c r="D30435" s="294"/>
      <c r="E30435" s="294"/>
      <c r="F30435" s="294"/>
    </row>
    <row r="30436">
      <c r="A30436" s="294" t="s">
        <v>21618</v>
      </c>
      <c r="B30436" s="294"/>
      <c r="C30436" s="294"/>
      <c r="D30436" s="294"/>
      <c r="E30436" s="294"/>
      <c r="F30436" s="294"/>
    </row>
    <row r="30437">
      <c r="A30437" s="294" t="s">
        <v>40421</v>
      </c>
      <c r="B30437" s="294"/>
      <c r="C30437" s="294"/>
      <c r="D30437" s="294"/>
      <c r="E30437" s="294"/>
      <c r="F30437" s="294"/>
    </row>
    <row r="30438">
      <c r="A30438" s="294"/>
      <c r="B30438" s="294"/>
      <c r="C30438" s="294"/>
      <c r="D30438" s="294"/>
      <c r="E30438" s="294"/>
      <c r="F30438" s="294"/>
    </row>
    <row r="30439">
      <c r="A30439" s="294" t="s">
        <v>22512</v>
      </c>
      <c r="B30439" s="294"/>
      <c r="C30439" s="294"/>
      <c r="D30439" s="294"/>
      <c r="E30439" s="294"/>
      <c r="F30439" s="294"/>
    </row>
    <row r="30440">
      <c r="A30440" s="294" t="s">
        <v>23459</v>
      </c>
      <c r="B30440" s="294"/>
      <c r="C30440" s="294"/>
      <c r="D30440" s="294"/>
      <c r="E30440" s="294"/>
      <c r="F30440" s="294"/>
    </row>
    <row r="30441">
      <c r="A30441" s="294"/>
      <c r="B30441" s="294"/>
      <c r="C30441" s="294"/>
      <c r="D30441" s="294"/>
      <c r="E30441" s="294"/>
      <c r="F30441" s="294"/>
    </row>
    <row r="30442">
      <c r="A30442" s="294" t="s">
        <v>40422</v>
      </c>
      <c r="B30442" s="294"/>
      <c r="C30442" s="294"/>
      <c r="D30442" s="294"/>
      <c r="E30442" s="294"/>
      <c r="F30442" s="294"/>
    </row>
    <row r="30443">
      <c r="A30443" s="294" t="s">
        <v>40423</v>
      </c>
      <c r="B30443" s="294"/>
      <c r="C30443" s="294"/>
      <c r="D30443" s="294"/>
      <c r="E30443" s="294"/>
      <c r="F30443" s="294"/>
    </row>
    <row r="30444">
      <c r="A30444" s="294" t="s">
        <v>40424</v>
      </c>
      <c r="B30444" s="294"/>
      <c r="C30444" s="294"/>
      <c r="D30444" s="294"/>
      <c r="E30444" s="294"/>
      <c r="F30444" s="294"/>
    </row>
    <row r="30445">
      <c r="A30445" s="294" t="s">
        <v>40425</v>
      </c>
      <c r="B30445" s="294"/>
      <c r="C30445" s="294"/>
      <c r="D30445" s="294"/>
      <c r="E30445" s="294"/>
      <c r="F30445" s="294"/>
    </row>
    <row r="30446">
      <c r="A30446" s="294" t="s">
        <v>40426</v>
      </c>
      <c r="B30446" s="294"/>
      <c r="C30446" s="294"/>
      <c r="D30446" s="294"/>
      <c r="E30446" s="294"/>
      <c r="F30446" s="294"/>
    </row>
    <row r="30447">
      <c r="A30447" s="294" t="s">
        <v>40427</v>
      </c>
      <c r="B30447" s="294"/>
      <c r="C30447" s="294"/>
      <c r="D30447" s="294"/>
      <c r="E30447" s="294"/>
      <c r="F30447" s="294"/>
    </row>
    <row r="30448">
      <c r="A30448" s="294"/>
      <c r="B30448" s="294"/>
      <c r="C30448" s="294"/>
      <c r="D30448" s="294"/>
      <c r="E30448" s="294"/>
      <c r="F30448" s="294"/>
    </row>
    <row r="30449">
      <c r="A30449" s="294" t="s">
        <v>27452</v>
      </c>
      <c r="B30449" s="294"/>
      <c r="C30449" s="294"/>
      <c r="D30449" s="294"/>
      <c r="E30449" s="294"/>
      <c r="F30449" s="294"/>
    </row>
    <row r="30450">
      <c r="A30450" s="294" t="s">
        <v>39814</v>
      </c>
      <c r="B30450" s="294"/>
      <c r="C30450" s="294"/>
      <c r="D30450" s="294"/>
      <c r="E30450" s="294"/>
      <c r="F30450" s="294"/>
    </row>
    <row r="30451">
      <c r="A30451" s="294"/>
      <c r="B30451" s="294"/>
      <c r="C30451" s="294"/>
      <c r="D30451" s="294"/>
      <c r="E30451" s="294"/>
      <c r="F30451" s="294"/>
    </row>
    <row r="30452">
      <c r="A30452" s="294" t="s">
        <v>40428</v>
      </c>
      <c r="B30452" s="294"/>
      <c r="C30452" s="294"/>
      <c r="D30452" s="294"/>
      <c r="E30452" s="294"/>
      <c r="F30452" s="294"/>
    </row>
    <row r="30453">
      <c r="A30453" s="294" t="s">
        <v>40429</v>
      </c>
      <c r="B30453" s="294"/>
      <c r="C30453" s="294"/>
      <c r="D30453" s="294"/>
      <c r="E30453" s="294"/>
      <c r="F30453" s="294"/>
    </row>
    <row r="30454">
      <c r="A30454" s="294" t="s">
        <v>40430</v>
      </c>
      <c r="B30454" s="294"/>
      <c r="C30454" s="294"/>
      <c r="D30454" s="294"/>
      <c r="E30454" s="294"/>
      <c r="F30454" s="294"/>
    </row>
    <row r="30455">
      <c r="A30455" s="294" t="s">
        <v>40431</v>
      </c>
      <c r="B30455" s="294"/>
      <c r="C30455" s="294"/>
      <c r="D30455" s="294"/>
      <c r="E30455" s="294"/>
      <c r="F30455" s="294"/>
    </row>
    <row r="30456">
      <c r="A30456" s="294"/>
      <c r="B30456" s="294"/>
      <c r="C30456" s="294"/>
      <c r="D30456" s="294"/>
      <c r="E30456" s="294"/>
      <c r="F30456" s="294"/>
    </row>
    <row r="30457">
      <c r="A30457" s="294" t="s">
        <v>26992</v>
      </c>
      <c r="B30457" s="294"/>
      <c r="C30457" s="294"/>
      <c r="D30457" s="294"/>
      <c r="E30457" s="294"/>
      <c r="F30457" s="294"/>
    </row>
    <row r="30458">
      <c r="A30458" s="294" t="s">
        <v>26884</v>
      </c>
      <c r="B30458" s="294"/>
      <c r="C30458" s="294"/>
      <c r="D30458" s="294"/>
      <c r="E30458" s="294"/>
      <c r="F30458" s="294"/>
    </row>
    <row r="30459">
      <c r="A30459" s="294"/>
      <c r="B30459" s="294"/>
      <c r="C30459" s="294"/>
      <c r="D30459" s="294"/>
      <c r="E30459" s="294"/>
      <c r="F30459" s="294"/>
    </row>
    <row r="30460">
      <c r="A30460" s="294" t="s">
        <v>40432</v>
      </c>
      <c r="B30460" s="294"/>
      <c r="C30460" s="294"/>
      <c r="D30460" s="294"/>
      <c r="E30460" s="294"/>
      <c r="F30460" s="294"/>
    </row>
    <row r="30461">
      <c r="A30461" s="294" t="s">
        <v>40433</v>
      </c>
      <c r="B30461" s="294"/>
      <c r="C30461" s="294"/>
      <c r="D30461" s="294"/>
      <c r="E30461" s="294"/>
      <c r="F30461" s="294"/>
    </row>
    <row r="30462">
      <c r="A30462" s="294" t="s">
        <v>40434</v>
      </c>
      <c r="B30462" s="294"/>
      <c r="C30462" s="294"/>
      <c r="D30462" s="294"/>
      <c r="E30462" s="294"/>
      <c r="F30462" s="294"/>
    </row>
    <row r="30463">
      <c r="A30463" s="294" t="s">
        <v>40435</v>
      </c>
      <c r="B30463" s="294"/>
      <c r="C30463" s="294"/>
      <c r="D30463" s="294"/>
      <c r="E30463" s="294"/>
      <c r="F30463" s="294"/>
    </row>
    <row r="30464">
      <c r="A30464" s="294" t="s">
        <v>40436</v>
      </c>
      <c r="B30464" s="294"/>
      <c r="C30464" s="294"/>
      <c r="D30464" s="294"/>
      <c r="E30464" s="294"/>
      <c r="F30464" s="294"/>
    </row>
    <row r="30465">
      <c r="A30465" s="294"/>
      <c r="B30465" s="294"/>
      <c r="C30465" s="294"/>
      <c r="D30465" s="294"/>
      <c r="E30465" s="294"/>
      <c r="F30465" s="294"/>
    </row>
    <row r="30466">
      <c r="A30466" s="294" t="s">
        <v>21401</v>
      </c>
      <c r="B30466" s="294"/>
      <c r="C30466" s="294"/>
      <c r="D30466" s="294"/>
      <c r="E30466" s="294"/>
      <c r="F30466" s="294"/>
    </row>
    <row r="30467">
      <c r="A30467" s="294"/>
      <c r="B30467" s="294"/>
      <c r="C30467" s="294"/>
      <c r="D30467" s="294"/>
      <c r="E30467" s="294"/>
      <c r="F30467" s="294"/>
    </row>
    <row r="30468">
      <c r="A30468" s="294" t="s">
        <v>40437</v>
      </c>
      <c r="B30468" s="294"/>
      <c r="C30468" s="294"/>
      <c r="D30468" s="294"/>
      <c r="E30468" s="294"/>
      <c r="F30468" s="294"/>
    </row>
    <row r="30469">
      <c r="A30469" s="294" t="s">
        <v>40438</v>
      </c>
      <c r="B30469" s="294"/>
      <c r="C30469" s="294"/>
      <c r="D30469" s="294"/>
      <c r="E30469" s="294"/>
      <c r="F30469" s="294"/>
    </row>
    <row r="30470">
      <c r="A30470" s="294" t="s">
        <v>40439</v>
      </c>
      <c r="B30470" s="294"/>
      <c r="C30470" s="294"/>
      <c r="D30470" s="294"/>
      <c r="E30470" s="294"/>
      <c r="F30470" s="294"/>
    </row>
    <row r="30471">
      <c r="A30471" s="294" t="s">
        <v>40440</v>
      </c>
      <c r="B30471" s="294"/>
      <c r="C30471" s="294"/>
      <c r="D30471" s="294"/>
      <c r="E30471" s="294"/>
      <c r="F30471" s="294"/>
    </row>
    <row r="30472">
      <c r="A30472" s="294" t="s">
        <v>40441</v>
      </c>
      <c r="B30472" s="294"/>
      <c r="C30472" s="294"/>
      <c r="D30472" s="294"/>
      <c r="E30472" s="294"/>
      <c r="F30472" s="294"/>
    </row>
    <row r="30473">
      <c r="A30473" s="294" t="s">
        <v>40442</v>
      </c>
      <c r="B30473" s="294"/>
      <c r="C30473" s="294"/>
      <c r="D30473" s="294"/>
      <c r="E30473" s="294"/>
      <c r="F30473" s="294"/>
    </row>
    <row r="30474">
      <c r="A30474" s="294" t="s">
        <v>23825</v>
      </c>
      <c r="B30474" s="294"/>
      <c r="C30474" s="294"/>
      <c r="D30474" s="294"/>
      <c r="E30474" s="294"/>
      <c r="F30474" s="294"/>
    </row>
    <row r="30475">
      <c r="A30475" s="294" t="s">
        <v>40443</v>
      </c>
      <c r="B30475" s="294"/>
      <c r="C30475" s="294"/>
      <c r="D30475" s="294"/>
      <c r="E30475" s="294"/>
      <c r="F30475" s="294"/>
    </row>
    <row r="30476">
      <c r="A30476" s="294"/>
      <c r="B30476" s="294"/>
      <c r="C30476" s="294"/>
      <c r="D30476" s="294"/>
      <c r="E30476" s="294"/>
      <c r="F30476" s="294"/>
    </row>
    <row r="30477">
      <c r="A30477" s="294" t="s">
        <v>21407</v>
      </c>
      <c r="B30477" s="294"/>
      <c r="C30477" s="294"/>
      <c r="D30477" s="294"/>
      <c r="E30477" s="294"/>
      <c r="F30477" s="294"/>
    </row>
    <row r="30478">
      <c r="A30478" s="294"/>
      <c r="B30478" s="294"/>
      <c r="C30478" s="294"/>
      <c r="D30478" s="294"/>
      <c r="E30478" s="294"/>
      <c r="F30478" s="294"/>
    </row>
    <row r="30479">
      <c r="A30479" s="294" t="s">
        <v>40444</v>
      </c>
      <c r="B30479" s="294"/>
      <c r="C30479" s="294"/>
      <c r="D30479" s="294"/>
      <c r="E30479" s="294"/>
      <c r="F30479" s="294"/>
    </row>
    <row r="30480">
      <c r="A30480" s="294"/>
      <c r="B30480" s="294"/>
      <c r="C30480" s="294"/>
      <c r="D30480" s="294"/>
      <c r="E30480" s="294"/>
      <c r="F30480" s="294"/>
    </row>
    <row r="30481">
      <c r="A30481" s="294" t="s">
        <v>40445</v>
      </c>
      <c r="B30481" s="294"/>
      <c r="C30481" s="294"/>
      <c r="D30481" s="294"/>
      <c r="E30481" s="294"/>
      <c r="F30481" s="294"/>
    </row>
    <row r="30482">
      <c r="A30482" s="294" t="s">
        <v>40446</v>
      </c>
      <c r="B30482" s="294"/>
      <c r="C30482" s="294"/>
      <c r="D30482" s="294"/>
      <c r="E30482" s="294"/>
      <c r="F30482" s="294"/>
    </row>
    <row r="30483">
      <c r="A30483" s="294" t="s">
        <v>26908</v>
      </c>
      <c r="B30483" s="294"/>
      <c r="C30483" s="294"/>
      <c r="D30483" s="294"/>
      <c r="E30483" s="294"/>
      <c r="F30483" s="294"/>
    </row>
    <row r="30484">
      <c r="A30484" s="294" t="s">
        <v>40447</v>
      </c>
      <c r="B30484" s="294"/>
      <c r="C30484" s="294"/>
      <c r="D30484" s="294"/>
      <c r="E30484" s="294"/>
      <c r="F30484" s="294"/>
    </row>
    <row r="30485">
      <c r="A30485" s="294" t="s">
        <v>40448</v>
      </c>
      <c r="B30485" s="294"/>
      <c r="C30485" s="294"/>
      <c r="D30485" s="294"/>
      <c r="E30485" s="294"/>
      <c r="F30485" s="294"/>
    </row>
    <row r="30486">
      <c r="A30486" s="294"/>
      <c r="B30486" s="294"/>
      <c r="C30486" s="294"/>
      <c r="D30486" s="294"/>
      <c r="E30486" s="294"/>
      <c r="F30486" s="294"/>
    </row>
    <row r="30487">
      <c r="A30487" s="294" t="s">
        <v>40449</v>
      </c>
      <c r="B30487" s="294"/>
      <c r="C30487" s="294"/>
      <c r="D30487" s="294"/>
      <c r="E30487" s="294"/>
      <c r="F30487" s="294"/>
    </row>
    <row r="30488">
      <c r="A30488" s="294"/>
      <c r="B30488" s="294"/>
      <c r="C30488" s="294"/>
      <c r="D30488" s="294"/>
      <c r="E30488" s="294"/>
      <c r="F30488" s="294"/>
    </row>
    <row r="30489">
      <c r="A30489" s="294" t="s">
        <v>39831</v>
      </c>
      <c r="B30489" s="294"/>
      <c r="C30489" s="294"/>
      <c r="D30489" s="294"/>
      <c r="E30489" s="294"/>
      <c r="F30489" s="294"/>
    </row>
    <row r="30490">
      <c r="A30490" s="294" t="s">
        <v>40450</v>
      </c>
      <c r="B30490" s="294"/>
      <c r="C30490" s="294"/>
      <c r="D30490" s="294"/>
      <c r="E30490" s="294"/>
      <c r="F30490" s="294"/>
    </row>
    <row r="30491">
      <c r="A30491" s="294"/>
      <c r="B30491" s="294"/>
      <c r="C30491" s="294"/>
      <c r="D30491" s="294"/>
      <c r="E30491" s="294"/>
      <c r="F30491" s="294"/>
    </row>
    <row r="30492">
      <c r="A30492" s="294" t="s">
        <v>40451</v>
      </c>
      <c r="B30492" s="294"/>
      <c r="C30492" s="294"/>
      <c r="D30492" s="294"/>
      <c r="E30492" s="294"/>
      <c r="F30492" s="294"/>
    </row>
    <row r="30493">
      <c r="A30493" s="294"/>
      <c r="B30493" s="294"/>
      <c r="C30493" s="294"/>
      <c r="D30493" s="294"/>
      <c r="E30493" s="294"/>
      <c r="F30493" s="294"/>
    </row>
    <row r="30494">
      <c r="A30494" s="294" t="s">
        <v>40452</v>
      </c>
      <c r="B30494" s="294"/>
      <c r="C30494" s="294"/>
      <c r="D30494" s="294"/>
      <c r="E30494" s="294"/>
      <c r="F30494" s="294"/>
    </row>
    <row r="30495">
      <c r="A30495" s="294" t="s">
        <v>34082</v>
      </c>
      <c r="B30495" s="294"/>
      <c r="C30495" s="294"/>
      <c r="D30495" s="294"/>
      <c r="E30495" s="294"/>
      <c r="F30495" s="294"/>
    </row>
    <row r="30496">
      <c r="A30496" s="294" t="s">
        <v>40453</v>
      </c>
      <c r="B30496" s="294"/>
      <c r="C30496" s="294"/>
      <c r="D30496" s="294"/>
      <c r="E30496" s="294"/>
      <c r="F30496" s="294"/>
    </row>
    <row r="30497">
      <c r="A30497" s="294"/>
      <c r="B30497" s="294"/>
      <c r="C30497" s="294"/>
      <c r="D30497" s="294"/>
      <c r="E30497" s="294"/>
      <c r="F30497" s="294"/>
    </row>
    <row r="30498">
      <c r="A30498" s="294" t="s">
        <v>40454</v>
      </c>
      <c r="B30498" s="294"/>
      <c r="C30498" s="294"/>
      <c r="D30498" s="294"/>
      <c r="E30498" s="294"/>
      <c r="F30498" s="294"/>
    </row>
    <row r="30499">
      <c r="A30499" s="294"/>
      <c r="B30499" s="294"/>
      <c r="C30499" s="294"/>
      <c r="D30499" s="294"/>
      <c r="E30499" s="294"/>
      <c r="F30499" s="294"/>
    </row>
    <row r="30500">
      <c r="A30500" s="294" t="s">
        <v>40455</v>
      </c>
      <c r="B30500" s="294"/>
      <c r="C30500" s="294"/>
      <c r="D30500" s="294"/>
      <c r="E30500" s="294"/>
      <c r="F30500" s="294"/>
    </row>
    <row r="30501">
      <c r="A30501" s="294"/>
      <c r="B30501" s="294"/>
      <c r="C30501" s="294"/>
      <c r="D30501" s="294"/>
      <c r="E30501" s="294"/>
      <c r="F30501" s="294"/>
    </row>
    <row r="30502">
      <c r="A30502" s="294" t="s">
        <v>40456</v>
      </c>
      <c r="B30502" s="294"/>
      <c r="C30502" s="294"/>
      <c r="D30502" s="294"/>
      <c r="E30502" s="294"/>
      <c r="F30502" s="294"/>
    </row>
    <row r="30503">
      <c r="A30503" s="294"/>
      <c r="B30503" s="294"/>
      <c r="C30503" s="294"/>
      <c r="D30503" s="294"/>
      <c r="E30503" s="294"/>
      <c r="F30503" s="294"/>
    </row>
    <row r="30504">
      <c r="A30504" s="294" t="s">
        <v>40457</v>
      </c>
      <c r="B30504" s="294"/>
      <c r="C30504" s="294"/>
      <c r="D30504" s="294"/>
      <c r="E30504" s="294"/>
      <c r="F30504" s="294"/>
    </row>
    <row r="30505">
      <c r="A30505" s="294" t="s">
        <v>40458</v>
      </c>
      <c r="B30505" s="294"/>
      <c r="C30505" s="294"/>
      <c r="D30505" s="294"/>
      <c r="E30505" s="294"/>
      <c r="F30505" s="294"/>
    </row>
    <row r="30506">
      <c r="A30506" s="294" t="s">
        <v>40459</v>
      </c>
      <c r="B30506" s="294"/>
      <c r="C30506" s="294"/>
      <c r="D30506" s="294"/>
      <c r="E30506" s="294"/>
      <c r="F30506" s="294"/>
    </row>
    <row r="30507">
      <c r="A30507" s="294" t="s">
        <v>40460</v>
      </c>
      <c r="B30507" s="294"/>
      <c r="C30507" s="294"/>
      <c r="D30507" s="294"/>
      <c r="E30507" s="294"/>
      <c r="F30507" s="294"/>
    </row>
    <row r="30508">
      <c r="A30508" s="294" t="s">
        <v>40461</v>
      </c>
      <c r="B30508" s="294"/>
      <c r="C30508" s="294"/>
      <c r="D30508" s="294"/>
      <c r="E30508" s="294"/>
      <c r="F30508" s="294"/>
    </row>
    <row r="30509">
      <c r="A30509" s="294"/>
      <c r="B30509" s="294"/>
      <c r="C30509" s="294"/>
      <c r="D30509" s="294"/>
      <c r="E30509" s="294"/>
      <c r="F30509" s="294"/>
    </row>
    <row r="30510">
      <c r="A30510" s="294" t="s">
        <v>21304</v>
      </c>
      <c r="B30510" s="294"/>
      <c r="C30510" s="294"/>
      <c r="D30510" s="294"/>
      <c r="E30510" s="294"/>
      <c r="F30510" s="294"/>
    </row>
    <row r="30511">
      <c r="A30511" s="294"/>
      <c r="B30511" s="294"/>
      <c r="C30511" s="294"/>
      <c r="D30511" s="294"/>
      <c r="E30511" s="294"/>
      <c r="F30511" s="294"/>
    </row>
    <row r="30512">
      <c r="A30512" s="294" t="s">
        <v>30187</v>
      </c>
      <c r="B30512" s="294"/>
      <c r="C30512" s="294"/>
      <c r="D30512" s="294"/>
      <c r="E30512" s="294"/>
      <c r="F30512" s="294"/>
    </row>
    <row r="30513">
      <c r="A30513" s="294" t="s">
        <v>24549</v>
      </c>
      <c r="B30513" s="294"/>
      <c r="C30513" s="294"/>
      <c r="D30513" s="294"/>
      <c r="E30513" s="294"/>
      <c r="F30513" s="294"/>
    </row>
    <row r="30514">
      <c r="A30514" s="294" t="s">
        <v>37464</v>
      </c>
      <c r="B30514" s="294"/>
      <c r="C30514" s="294"/>
      <c r="D30514" s="294"/>
      <c r="E30514" s="294"/>
      <c r="F30514" s="294"/>
    </row>
    <row r="30515">
      <c r="A30515" s="294" t="s">
        <v>40462</v>
      </c>
      <c r="B30515" s="294"/>
      <c r="C30515" s="294"/>
      <c r="D30515" s="294"/>
      <c r="E30515" s="294"/>
      <c r="F30515" s="294"/>
    </row>
    <row r="30516">
      <c r="A30516" s="294" t="s">
        <v>40463</v>
      </c>
      <c r="B30516" s="294"/>
      <c r="C30516" s="294"/>
      <c r="D30516" s="294"/>
      <c r="E30516" s="294"/>
      <c r="F30516" s="294"/>
    </row>
    <row r="30517">
      <c r="A30517" s="294" t="s">
        <v>40464</v>
      </c>
      <c r="B30517" s="294"/>
      <c r="C30517" s="294"/>
      <c r="D30517" s="294"/>
      <c r="E30517" s="294"/>
      <c r="F30517" s="294"/>
    </row>
    <row r="30518">
      <c r="A30518" s="294" t="s">
        <v>38031</v>
      </c>
      <c r="B30518" s="294"/>
      <c r="C30518" s="294"/>
      <c r="D30518" s="294"/>
      <c r="E30518" s="294"/>
      <c r="F30518" s="294"/>
    </row>
    <row r="30519">
      <c r="A30519" s="294" t="s">
        <v>29302</v>
      </c>
      <c r="B30519" s="294"/>
      <c r="C30519" s="294"/>
      <c r="D30519" s="294"/>
      <c r="E30519" s="294"/>
      <c r="F30519" s="294"/>
    </row>
    <row r="30520">
      <c r="A30520" s="294" t="s">
        <v>39354</v>
      </c>
      <c r="B30520" s="294"/>
      <c r="C30520" s="294"/>
      <c r="D30520" s="294"/>
      <c r="E30520" s="294"/>
      <c r="F30520" s="294"/>
    </row>
    <row r="30521">
      <c r="A30521" s="294" t="s">
        <v>40465</v>
      </c>
      <c r="B30521" s="294"/>
      <c r="C30521" s="294"/>
      <c r="D30521" s="294"/>
      <c r="E30521" s="294"/>
      <c r="F30521" s="294"/>
    </row>
    <row r="30522">
      <c r="A30522" s="294" t="s">
        <v>40466</v>
      </c>
      <c r="B30522" s="294"/>
      <c r="C30522" s="294"/>
      <c r="D30522" s="294"/>
      <c r="E30522" s="294"/>
      <c r="F30522" s="294"/>
    </row>
    <row r="30523">
      <c r="A30523" s="294" t="s">
        <v>40467</v>
      </c>
      <c r="B30523" s="294"/>
      <c r="C30523" s="294"/>
      <c r="D30523" s="294"/>
      <c r="E30523" s="294"/>
      <c r="F30523" s="294"/>
    </row>
    <row r="30524">
      <c r="A30524" s="294" t="s">
        <v>40468</v>
      </c>
      <c r="B30524" s="294"/>
      <c r="C30524" s="294"/>
      <c r="D30524" s="294"/>
      <c r="E30524" s="294"/>
      <c r="F30524" s="294"/>
    </row>
    <row r="30525">
      <c r="A30525" s="294" t="s">
        <v>24562</v>
      </c>
      <c r="B30525" s="294"/>
      <c r="C30525" s="294"/>
      <c r="D30525" s="294"/>
      <c r="E30525" s="294"/>
      <c r="F30525" s="294"/>
    </row>
    <row r="30526">
      <c r="A30526" s="294" t="s">
        <v>40469</v>
      </c>
      <c r="B30526" s="294"/>
      <c r="C30526" s="294"/>
      <c r="D30526" s="294"/>
      <c r="E30526" s="294"/>
      <c r="F30526" s="294"/>
    </row>
    <row r="30527">
      <c r="A30527" s="294" t="s">
        <v>40470</v>
      </c>
      <c r="B30527" s="294"/>
      <c r="C30527" s="294"/>
      <c r="D30527" s="294"/>
      <c r="E30527" s="294"/>
      <c r="F30527" s="294"/>
    </row>
    <row r="30528">
      <c r="A30528" s="294" t="s">
        <v>40471</v>
      </c>
      <c r="B30528" s="294"/>
      <c r="C30528" s="294"/>
      <c r="D30528" s="294"/>
      <c r="E30528" s="294"/>
      <c r="F30528" s="294"/>
    </row>
    <row r="30529">
      <c r="A30529" s="294" t="s">
        <v>40472</v>
      </c>
      <c r="B30529" s="294"/>
      <c r="C30529" s="294"/>
      <c r="D30529" s="294"/>
      <c r="E30529" s="294"/>
      <c r="F30529" s="294"/>
    </row>
    <row r="30530">
      <c r="A30530" s="294" t="s">
        <v>40473</v>
      </c>
      <c r="B30530" s="294"/>
      <c r="C30530" s="294"/>
      <c r="D30530" s="294"/>
      <c r="E30530" s="294"/>
      <c r="F30530" s="294"/>
    </row>
    <row r="30531">
      <c r="A30531" s="294"/>
      <c r="B30531" s="294"/>
      <c r="C30531" s="294"/>
      <c r="D30531" s="294"/>
      <c r="E30531" s="294"/>
      <c r="F30531" s="294"/>
    </row>
    <row r="30532">
      <c r="A30532" s="294" t="s">
        <v>28124</v>
      </c>
      <c r="B30532" s="294"/>
      <c r="C30532" s="294"/>
      <c r="D30532" s="294"/>
      <c r="E30532" s="294"/>
      <c r="F30532" s="294"/>
    </row>
    <row r="30533">
      <c r="A30533" s="294" t="s">
        <v>40420</v>
      </c>
      <c r="B30533" s="294"/>
      <c r="C30533" s="294"/>
      <c r="D30533" s="294"/>
      <c r="E30533" s="294"/>
      <c r="F30533" s="294"/>
    </row>
    <row r="30534">
      <c r="A30534" s="294" t="s">
        <v>21672</v>
      </c>
      <c r="B30534" s="294"/>
      <c r="C30534" s="294"/>
      <c r="D30534" s="294"/>
      <c r="E30534" s="294"/>
      <c r="F30534" s="294"/>
    </row>
    <row r="30535">
      <c r="A30535" s="294" t="s">
        <v>40421</v>
      </c>
      <c r="B30535" s="294"/>
      <c r="C30535" s="294"/>
      <c r="D30535" s="294"/>
      <c r="E30535" s="294"/>
      <c r="F30535" s="294"/>
    </row>
    <row r="30536">
      <c r="A30536" s="294"/>
      <c r="B30536" s="294"/>
      <c r="C30536" s="294"/>
      <c r="D30536" s="294"/>
      <c r="E30536" s="294"/>
      <c r="F30536" s="294"/>
    </row>
    <row r="30537">
      <c r="A30537" s="294" t="s">
        <v>21315</v>
      </c>
      <c r="B30537" s="294"/>
      <c r="C30537" s="294"/>
      <c r="D30537" s="294"/>
      <c r="E30537" s="294"/>
      <c r="F30537" s="294"/>
    </row>
    <row r="30538">
      <c r="A30538" s="294"/>
      <c r="B30538" s="294"/>
      <c r="C30538" s="294"/>
      <c r="D30538" s="294"/>
      <c r="E30538" s="294"/>
      <c r="F30538" s="294"/>
    </row>
    <row r="30539">
      <c r="A30539" s="294" t="s">
        <v>40474</v>
      </c>
      <c r="B30539" s="294"/>
      <c r="C30539" s="294"/>
      <c r="D30539" s="294"/>
      <c r="E30539" s="294"/>
      <c r="F30539" s="294"/>
    </row>
    <row r="30540">
      <c r="A30540" s="294" t="s">
        <v>40475</v>
      </c>
      <c r="B30540" s="294"/>
      <c r="C30540" s="294"/>
      <c r="D30540" s="294"/>
      <c r="E30540" s="294"/>
      <c r="F30540" s="294"/>
    </row>
    <row r="30541">
      <c r="A30541" s="294" t="s">
        <v>26577</v>
      </c>
      <c r="B30541" s="294"/>
      <c r="C30541" s="294"/>
      <c r="D30541" s="294"/>
      <c r="E30541" s="294"/>
      <c r="F30541" s="294"/>
    </row>
    <row r="30542">
      <c r="A30542" s="294" t="s">
        <v>40476</v>
      </c>
      <c r="B30542" s="294"/>
      <c r="C30542" s="294"/>
      <c r="D30542" s="294"/>
      <c r="E30542" s="294"/>
      <c r="F30542" s="294"/>
    </row>
    <row r="30543">
      <c r="A30543" s="294" t="s">
        <v>40477</v>
      </c>
      <c r="B30543" s="294"/>
      <c r="C30543" s="294"/>
      <c r="D30543" s="294"/>
      <c r="E30543" s="294"/>
      <c r="F30543" s="294"/>
    </row>
    <row r="30544">
      <c r="A30544" s="294" t="s">
        <v>40478</v>
      </c>
      <c r="B30544" s="294"/>
      <c r="C30544" s="294"/>
      <c r="D30544" s="294"/>
      <c r="E30544" s="294"/>
      <c r="F30544" s="294"/>
    </row>
    <row r="30545">
      <c r="A30545" s="294" t="s">
        <v>40479</v>
      </c>
      <c r="B30545" s="294"/>
      <c r="C30545" s="294"/>
      <c r="D30545" s="294"/>
      <c r="E30545" s="294"/>
      <c r="F30545" s="294"/>
    </row>
    <row r="30546">
      <c r="A30546" s="294" t="s">
        <v>40480</v>
      </c>
      <c r="B30546" s="294"/>
      <c r="C30546" s="294"/>
      <c r="D30546" s="294"/>
      <c r="E30546" s="294"/>
      <c r="F30546" s="294"/>
    </row>
    <row r="30547">
      <c r="A30547" s="294" t="s">
        <v>40481</v>
      </c>
      <c r="B30547" s="294"/>
      <c r="C30547" s="294"/>
      <c r="D30547" s="294"/>
      <c r="E30547" s="294"/>
      <c r="F30547" s="294"/>
    </row>
    <row r="30548">
      <c r="A30548" s="294" t="s">
        <v>40482</v>
      </c>
      <c r="B30548" s="294"/>
      <c r="C30548" s="294"/>
      <c r="D30548" s="294"/>
      <c r="E30548" s="294"/>
      <c r="F30548" s="294"/>
    </row>
    <row r="30549">
      <c r="A30549" s="294" t="s">
        <v>40483</v>
      </c>
      <c r="B30549" s="294"/>
      <c r="C30549" s="294"/>
      <c r="D30549" s="294"/>
      <c r="E30549" s="294"/>
      <c r="F30549" s="294"/>
    </row>
    <row r="30550">
      <c r="A30550" s="294" t="s">
        <v>33856</v>
      </c>
      <c r="B30550" s="294"/>
      <c r="C30550" s="294"/>
      <c r="D30550" s="294"/>
      <c r="E30550" s="294"/>
      <c r="F30550" s="294"/>
    </row>
    <row r="30551">
      <c r="A30551" s="294" t="s">
        <v>40484</v>
      </c>
      <c r="B30551" s="294"/>
      <c r="C30551" s="294"/>
      <c r="D30551" s="294"/>
      <c r="E30551" s="294"/>
      <c r="F30551" s="294"/>
    </row>
    <row r="30552">
      <c r="A30552" s="294" t="s">
        <v>40485</v>
      </c>
      <c r="B30552" s="294"/>
      <c r="C30552" s="294"/>
      <c r="D30552" s="294"/>
      <c r="E30552" s="294"/>
      <c r="F30552" s="294"/>
    </row>
    <row r="30553">
      <c r="A30553" s="294" t="s">
        <v>40486</v>
      </c>
      <c r="B30553" s="294"/>
      <c r="C30553" s="294"/>
      <c r="D30553" s="294"/>
      <c r="E30553" s="294"/>
      <c r="F30553" s="294"/>
    </row>
    <row r="30554">
      <c r="A30554" s="294" t="s">
        <v>40487</v>
      </c>
      <c r="B30554" s="294"/>
      <c r="C30554" s="294"/>
      <c r="D30554" s="294"/>
      <c r="E30554" s="294"/>
      <c r="F30554" s="294"/>
    </row>
    <row r="30555">
      <c r="A30555" s="294" t="s">
        <v>40488</v>
      </c>
      <c r="B30555" s="294"/>
      <c r="C30555" s="294"/>
      <c r="D30555" s="294"/>
      <c r="E30555" s="294"/>
      <c r="F30555" s="294"/>
    </row>
    <row r="30556">
      <c r="A30556" s="294"/>
      <c r="B30556" s="294"/>
      <c r="C30556" s="294"/>
      <c r="D30556" s="294"/>
      <c r="E30556" s="294"/>
      <c r="F30556" s="294"/>
    </row>
    <row r="30557">
      <c r="A30557" s="294"/>
      <c r="B30557" s="294"/>
      <c r="C30557" s="294"/>
      <c r="D30557" s="294"/>
      <c r="E30557" s="294"/>
      <c r="F30557" s="294"/>
    </row>
    <row r="30558">
      <c r="A30558" s="294"/>
      <c r="B30558" s="294"/>
      <c r="C30558" s="294"/>
      <c r="D30558" s="294"/>
      <c r="E30558" s="294"/>
      <c r="F30558" s="294"/>
    </row>
    <row r="30559">
      <c r="A30559" s="294"/>
      <c r="B30559" s="294"/>
      <c r="C30559" s="294"/>
      <c r="D30559" s="294"/>
      <c r="E30559" s="294"/>
      <c r="F30559" s="294"/>
    </row>
    <row r="30560">
      <c r="A30560" s="294"/>
      <c r="B30560" s="294"/>
      <c r="C30560" s="294"/>
      <c r="D30560" s="294"/>
      <c r="E30560" s="294"/>
      <c r="F30560" s="294"/>
    </row>
    <row r="30561">
      <c r="A30561" s="294" t="s">
        <v>22281</v>
      </c>
      <c r="B30561" s="294"/>
      <c r="C30561" s="294"/>
      <c r="D30561" s="294"/>
      <c r="E30561" s="294"/>
      <c r="F30561" s="294"/>
    </row>
    <row r="30562">
      <c r="A30562" s="294"/>
      <c r="B30562" s="294"/>
      <c r="C30562" s="294"/>
      <c r="D30562" s="294"/>
      <c r="E30562" s="294"/>
      <c r="F30562" s="294"/>
    </row>
    <row r="30563">
      <c r="A30563" s="294" t="s">
        <v>20281</v>
      </c>
      <c r="B30563" s="294"/>
      <c r="C30563" s="294"/>
      <c r="D30563" s="294"/>
      <c r="E30563" s="294"/>
      <c r="F30563" s="294"/>
    </row>
    <row r="30564">
      <c r="A30564" s="294"/>
      <c r="B30564" s="294"/>
      <c r="C30564" s="294"/>
      <c r="D30564" s="294"/>
      <c r="E30564" s="294"/>
      <c r="F30564" s="294"/>
    </row>
    <row r="30565">
      <c r="A30565" s="294" t="s">
        <v>40489</v>
      </c>
      <c r="B30565" s="294"/>
      <c r="C30565" s="294"/>
      <c r="D30565" s="294"/>
      <c r="E30565" s="294"/>
      <c r="F30565" s="294"/>
    </row>
    <row r="30566">
      <c r="A30566" s="294"/>
      <c r="B30566" s="294"/>
      <c r="C30566" s="294"/>
      <c r="D30566" s="294"/>
      <c r="E30566" s="294"/>
      <c r="F30566" s="294"/>
    </row>
    <row r="30567">
      <c r="A30567" s="294" t="s">
        <v>40490</v>
      </c>
      <c r="B30567" s="294"/>
      <c r="C30567" s="294"/>
      <c r="D30567" s="294"/>
      <c r="E30567" s="294"/>
      <c r="F30567" s="294"/>
    </row>
    <row r="30568">
      <c r="A30568" s="294" t="s">
        <v>40491</v>
      </c>
      <c r="B30568" s="294"/>
      <c r="C30568" s="294"/>
      <c r="D30568" s="294"/>
      <c r="E30568" s="294"/>
      <c r="F30568" s="294"/>
    </row>
    <row r="30569">
      <c r="A30569" s="294" t="s">
        <v>40492</v>
      </c>
      <c r="B30569" s="294"/>
      <c r="C30569" s="294"/>
      <c r="D30569" s="294"/>
      <c r="E30569" s="294"/>
      <c r="F30569" s="294"/>
    </row>
    <row r="30570">
      <c r="A30570" s="294" t="s">
        <v>40493</v>
      </c>
      <c r="B30570" s="294"/>
      <c r="C30570" s="294"/>
      <c r="D30570" s="294"/>
      <c r="E30570" s="294"/>
      <c r="F30570" s="294"/>
    </row>
    <row r="30571">
      <c r="A30571" s="294" t="s">
        <v>40494</v>
      </c>
      <c r="B30571" s="294"/>
      <c r="C30571" s="294"/>
      <c r="D30571" s="294"/>
      <c r="E30571" s="294"/>
      <c r="F30571" s="294"/>
    </row>
    <row r="30572">
      <c r="A30572" s="294" t="s">
        <v>40495</v>
      </c>
      <c r="B30572" s="294"/>
      <c r="C30572" s="294"/>
      <c r="D30572" s="294"/>
      <c r="E30572" s="294"/>
      <c r="F30572" s="294"/>
    </row>
    <row r="30573">
      <c r="A30573" s="294" t="s">
        <v>40496</v>
      </c>
      <c r="B30573" s="294"/>
      <c r="C30573" s="294"/>
      <c r="D30573" s="294"/>
      <c r="E30573" s="294"/>
      <c r="F30573" s="294"/>
    </row>
    <row r="30574">
      <c r="A30574" s="294"/>
      <c r="B30574" s="294"/>
      <c r="C30574" s="294"/>
      <c r="D30574" s="294"/>
      <c r="E30574" s="294"/>
      <c r="F30574" s="294"/>
    </row>
    <row r="30575">
      <c r="A30575" s="294" t="s">
        <v>21344</v>
      </c>
      <c r="B30575" s="294"/>
      <c r="C30575" s="294"/>
      <c r="D30575" s="294"/>
      <c r="E30575" s="294"/>
      <c r="F30575" s="294"/>
    </row>
    <row r="30576">
      <c r="A30576" s="294" t="s">
        <v>30376</v>
      </c>
      <c r="B30576" s="294"/>
      <c r="C30576" s="294"/>
      <c r="D30576" s="294"/>
      <c r="E30576" s="294"/>
      <c r="F30576" s="294"/>
    </row>
    <row r="30577">
      <c r="A30577" s="294"/>
      <c r="B30577" s="294"/>
      <c r="C30577" s="294"/>
      <c r="D30577" s="294"/>
      <c r="E30577" s="294"/>
      <c r="F30577" s="294"/>
    </row>
    <row r="30578">
      <c r="A30578" s="294" t="s">
        <v>40497</v>
      </c>
      <c r="B30578" s="294"/>
      <c r="C30578" s="294"/>
      <c r="D30578" s="294"/>
      <c r="E30578" s="294"/>
      <c r="F30578" s="294"/>
    </row>
    <row r="30579">
      <c r="A30579" s="294" t="s">
        <v>40498</v>
      </c>
      <c r="B30579" s="294"/>
      <c r="C30579" s="294"/>
      <c r="D30579" s="294"/>
      <c r="E30579" s="294"/>
      <c r="F30579" s="294"/>
    </row>
    <row r="30580">
      <c r="A30580" s="294" t="s">
        <v>40499</v>
      </c>
      <c r="B30580" s="294"/>
      <c r="C30580" s="294"/>
      <c r="D30580" s="294"/>
      <c r="E30580" s="294"/>
      <c r="F30580" s="294"/>
    </row>
    <row r="30581">
      <c r="A30581" s="294" t="s">
        <v>40500</v>
      </c>
      <c r="B30581" s="294"/>
      <c r="C30581" s="294"/>
      <c r="D30581" s="294"/>
      <c r="E30581" s="294"/>
      <c r="F30581" s="294"/>
    </row>
    <row r="30582">
      <c r="A30582" s="294"/>
      <c r="B30582" s="294"/>
      <c r="C30582" s="294"/>
      <c r="D30582" s="294"/>
      <c r="E30582" s="294"/>
      <c r="F30582" s="294"/>
    </row>
    <row r="30583">
      <c r="A30583" s="294" t="s">
        <v>23889</v>
      </c>
      <c r="B30583" s="294"/>
      <c r="C30583" s="294"/>
      <c r="D30583" s="294"/>
      <c r="E30583" s="294"/>
      <c r="F30583" s="294"/>
    </row>
    <row r="30584">
      <c r="A30584" s="294"/>
      <c r="B30584" s="294"/>
      <c r="C30584" s="294"/>
      <c r="D30584" s="294"/>
      <c r="E30584" s="294"/>
      <c r="F30584" s="294"/>
    </row>
    <row r="30585">
      <c r="A30585" s="294" t="s">
        <v>40501</v>
      </c>
      <c r="B30585" s="294"/>
      <c r="C30585" s="294"/>
      <c r="D30585" s="294"/>
      <c r="E30585" s="294"/>
      <c r="F30585" s="294"/>
    </row>
    <row r="30586">
      <c r="A30586" s="294" t="s">
        <v>40502</v>
      </c>
      <c r="B30586" s="294"/>
      <c r="C30586" s="294"/>
      <c r="D30586" s="294"/>
      <c r="E30586" s="294"/>
      <c r="F30586" s="294"/>
    </row>
    <row r="30587">
      <c r="A30587" s="294" t="s">
        <v>33087</v>
      </c>
      <c r="B30587" s="294"/>
      <c r="C30587" s="294"/>
      <c r="D30587" s="294"/>
      <c r="E30587" s="294"/>
      <c r="F30587" s="294"/>
    </row>
    <row r="30588">
      <c r="A30588" s="294" t="s">
        <v>40503</v>
      </c>
      <c r="B30588" s="294"/>
      <c r="C30588" s="294"/>
      <c r="D30588" s="294"/>
      <c r="E30588" s="294"/>
      <c r="F30588" s="294"/>
    </row>
    <row r="30589">
      <c r="A30589" s="294"/>
      <c r="B30589" s="294"/>
      <c r="C30589" s="294"/>
      <c r="D30589" s="294"/>
      <c r="E30589" s="294"/>
      <c r="F30589" s="294"/>
    </row>
    <row r="30590">
      <c r="A30590" s="294" t="s">
        <v>40504</v>
      </c>
      <c r="B30590" s="294"/>
      <c r="C30590" s="294"/>
      <c r="D30590" s="294"/>
      <c r="E30590" s="294"/>
      <c r="F30590" s="294"/>
    </row>
    <row r="30591">
      <c r="A30591" s="294"/>
      <c r="B30591" s="294"/>
      <c r="C30591" s="294"/>
      <c r="D30591" s="294"/>
      <c r="E30591" s="294"/>
      <c r="F30591" s="294"/>
    </row>
    <row r="30592">
      <c r="A30592" s="294" t="s">
        <v>40505</v>
      </c>
      <c r="B30592" s="294"/>
      <c r="C30592" s="294"/>
      <c r="D30592" s="294"/>
      <c r="E30592" s="294"/>
      <c r="F30592" s="294"/>
    </row>
    <row r="30593">
      <c r="A30593" s="294" t="s">
        <v>40506</v>
      </c>
      <c r="B30593" s="294"/>
      <c r="C30593" s="294"/>
      <c r="D30593" s="294"/>
      <c r="E30593" s="294"/>
      <c r="F30593" s="294"/>
    </row>
    <row r="30594">
      <c r="A30594" s="294" t="s">
        <v>40507</v>
      </c>
      <c r="B30594" s="294"/>
      <c r="C30594" s="294"/>
      <c r="D30594" s="294"/>
      <c r="E30594" s="294"/>
      <c r="F30594" s="294"/>
    </row>
    <row r="30595">
      <c r="A30595" s="294" t="s">
        <v>40508</v>
      </c>
      <c r="B30595" s="294"/>
      <c r="C30595" s="294"/>
      <c r="D30595" s="294"/>
      <c r="E30595" s="294"/>
      <c r="F30595" s="294"/>
    </row>
    <row r="30596">
      <c r="A30596" s="294" t="s">
        <v>40509</v>
      </c>
      <c r="B30596" s="294"/>
      <c r="C30596" s="294"/>
      <c r="D30596" s="294"/>
      <c r="E30596" s="294"/>
      <c r="F30596" s="294"/>
    </row>
    <row r="30597">
      <c r="A30597" s="294" t="s">
        <v>40510</v>
      </c>
      <c r="B30597" s="294"/>
      <c r="C30597" s="294"/>
      <c r="D30597" s="294"/>
      <c r="E30597" s="294"/>
      <c r="F30597" s="294"/>
    </row>
    <row r="30598">
      <c r="A30598" s="294" t="s">
        <v>40511</v>
      </c>
      <c r="B30598" s="294"/>
      <c r="C30598" s="294"/>
      <c r="D30598" s="294"/>
      <c r="E30598" s="294"/>
      <c r="F30598" s="294"/>
    </row>
    <row r="30599">
      <c r="A30599" s="294" t="s">
        <v>40512</v>
      </c>
      <c r="B30599" s="294"/>
      <c r="C30599" s="294"/>
      <c r="D30599" s="294"/>
      <c r="E30599" s="294"/>
      <c r="F30599" s="294"/>
    </row>
    <row r="30600">
      <c r="A30600" s="294" t="s">
        <v>40513</v>
      </c>
      <c r="B30600" s="294"/>
      <c r="C30600" s="294"/>
      <c r="D30600" s="294"/>
      <c r="E30600" s="294"/>
      <c r="F30600" s="294"/>
    </row>
    <row r="30601">
      <c r="A30601" s="294" t="s">
        <v>40514</v>
      </c>
      <c r="B30601" s="294"/>
      <c r="C30601" s="294"/>
      <c r="D30601" s="294"/>
      <c r="E30601" s="294"/>
      <c r="F30601" s="294"/>
    </row>
    <row r="30602">
      <c r="A30602" s="294" t="s">
        <v>40515</v>
      </c>
      <c r="B30602" s="294"/>
      <c r="C30602" s="294"/>
      <c r="D30602" s="294"/>
      <c r="E30602" s="294"/>
      <c r="F30602" s="294"/>
    </row>
    <row r="30603">
      <c r="A30603" s="294"/>
      <c r="B30603" s="294"/>
      <c r="C30603" s="294"/>
      <c r="D30603" s="294"/>
      <c r="E30603" s="294"/>
      <c r="F30603" s="294"/>
    </row>
    <row r="30604">
      <c r="A30604" s="294" t="s">
        <v>28124</v>
      </c>
      <c r="B30604" s="294"/>
      <c r="C30604" s="294"/>
      <c r="D30604" s="294"/>
      <c r="E30604" s="294"/>
      <c r="F30604" s="294"/>
    </row>
    <row r="30605">
      <c r="A30605" s="294" t="s">
        <v>40516</v>
      </c>
      <c r="B30605" s="294"/>
      <c r="C30605" s="294"/>
      <c r="D30605" s="294"/>
      <c r="E30605" s="294"/>
      <c r="F30605" s="294"/>
    </row>
    <row r="30606">
      <c r="A30606" s="294" t="s">
        <v>21618</v>
      </c>
      <c r="B30606" s="294"/>
      <c r="C30606" s="294"/>
      <c r="D30606" s="294"/>
      <c r="E30606" s="294"/>
      <c r="F30606" s="294"/>
    </row>
    <row r="30607">
      <c r="A30607" s="294" t="s">
        <v>40517</v>
      </c>
      <c r="B30607" s="294"/>
      <c r="C30607" s="294"/>
      <c r="D30607" s="294"/>
      <c r="E30607" s="294"/>
      <c r="F30607" s="294"/>
    </row>
    <row r="30608">
      <c r="A30608" s="294"/>
      <c r="B30608" s="294"/>
      <c r="C30608" s="294"/>
      <c r="D30608" s="294"/>
      <c r="E30608" s="294"/>
      <c r="F30608" s="294"/>
    </row>
    <row r="30609">
      <c r="A30609" s="294" t="s">
        <v>24413</v>
      </c>
      <c r="B30609" s="294"/>
      <c r="C30609" s="294"/>
      <c r="D30609" s="294"/>
      <c r="E30609" s="294"/>
      <c r="F30609" s="294"/>
    </row>
    <row r="30610">
      <c r="A30610" s="294" t="s">
        <v>37045</v>
      </c>
      <c r="B30610" s="294"/>
      <c r="C30610" s="294"/>
      <c r="D30610" s="294"/>
      <c r="E30610" s="294"/>
      <c r="F30610" s="294"/>
    </row>
    <row r="30611">
      <c r="A30611" s="294"/>
      <c r="B30611" s="294"/>
      <c r="C30611" s="294"/>
      <c r="D30611" s="294"/>
      <c r="E30611" s="294"/>
      <c r="F30611" s="294"/>
    </row>
    <row r="30612">
      <c r="A30612" s="294" t="s">
        <v>40518</v>
      </c>
      <c r="B30612" s="294"/>
      <c r="C30612" s="294"/>
      <c r="D30612" s="294"/>
      <c r="E30612" s="294"/>
      <c r="F30612" s="294"/>
    </row>
    <row r="30613">
      <c r="A30613" s="294" t="s">
        <v>40519</v>
      </c>
      <c r="B30613" s="294"/>
      <c r="C30613" s="294"/>
      <c r="D30613" s="294"/>
      <c r="E30613" s="294"/>
      <c r="F30613" s="294"/>
    </row>
    <row r="30614">
      <c r="A30614" s="294" t="s">
        <v>40520</v>
      </c>
      <c r="B30614" s="294"/>
      <c r="C30614" s="294"/>
      <c r="D30614" s="294"/>
      <c r="E30614" s="294"/>
      <c r="F30614" s="294"/>
    </row>
    <row r="30615">
      <c r="A30615" s="294" t="s">
        <v>40521</v>
      </c>
      <c r="B30615" s="294"/>
      <c r="C30615" s="294"/>
      <c r="D30615" s="294"/>
      <c r="E30615" s="294"/>
      <c r="F30615" s="294"/>
    </row>
    <row r="30616">
      <c r="A30616" s="294" t="s">
        <v>40522</v>
      </c>
      <c r="B30616" s="294"/>
      <c r="C30616" s="294"/>
      <c r="D30616" s="294"/>
      <c r="E30616" s="294"/>
      <c r="F30616" s="294"/>
    </row>
    <row r="30617">
      <c r="A30617" s="294" t="s">
        <v>40523</v>
      </c>
      <c r="B30617" s="294"/>
      <c r="C30617" s="294"/>
      <c r="D30617" s="294"/>
      <c r="E30617" s="294"/>
      <c r="F30617" s="294"/>
    </row>
    <row r="30618">
      <c r="A30618" s="294" t="s">
        <v>40524</v>
      </c>
      <c r="B30618" s="294"/>
      <c r="C30618" s="294"/>
      <c r="D30618" s="294"/>
      <c r="E30618" s="294"/>
      <c r="F30618" s="294"/>
    </row>
    <row r="30619">
      <c r="A30619" s="294" t="s">
        <v>40525</v>
      </c>
      <c r="B30619" s="294"/>
      <c r="C30619" s="294"/>
      <c r="D30619" s="294"/>
      <c r="E30619" s="294"/>
      <c r="F30619" s="294"/>
    </row>
    <row r="30620">
      <c r="A30620" s="294"/>
      <c r="B30620" s="294"/>
      <c r="C30620" s="294"/>
      <c r="D30620" s="294"/>
      <c r="E30620" s="294"/>
      <c r="F30620" s="294"/>
    </row>
    <row r="30621">
      <c r="A30621" s="294" t="s">
        <v>27452</v>
      </c>
      <c r="B30621" s="294"/>
      <c r="C30621" s="294"/>
      <c r="D30621" s="294"/>
      <c r="E30621" s="294"/>
      <c r="F30621" s="294"/>
    </row>
    <row r="30622">
      <c r="A30622" s="294" t="s">
        <v>40526</v>
      </c>
      <c r="B30622" s="294"/>
      <c r="C30622" s="294"/>
      <c r="D30622" s="294"/>
      <c r="E30622" s="294"/>
      <c r="F30622" s="294"/>
    </row>
    <row r="30623">
      <c r="A30623" s="294"/>
      <c r="B30623" s="294"/>
      <c r="C30623" s="294"/>
      <c r="D30623" s="294"/>
      <c r="E30623" s="294"/>
      <c r="F30623" s="294"/>
    </row>
    <row r="30624">
      <c r="A30624" s="294" t="s">
        <v>40527</v>
      </c>
      <c r="B30624" s="294"/>
      <c r="C30624" s="294"/>
      <c r="D30624" s="294"/>
      <c r="E30624" s="294"/>
      <c r="F30624" s="294"/>
    </row>
    <row r="30625">
      <c r="A30625" s="294" t="s">
        <v>40528</v>
      </c>
      <c r="B30625" s="294"/>
      <c r="C30625" s="294"/>
      <c r="D30625" s="294"/>
      <c r="E30625" s="294"/>
      <c r="F30625" s="294"/>
    </row>
    <row r="30626">
      <c r="A30626" s="294" t="s">
        <v>40529</v>
      </c>
      <c r="B30626" s="294"/>
      <c r="C30626" s="294"/>
      <c r="D30626" s="294"/>
      <c r="E30626" s="294"/>
      <c r="F30626" s="294"/>
    </row>
    <row r="30627">
      <c r="A30627" s="294" t="s">
        <v>40530</v>
      </c>
      <c r="B30627" s="294"/>
      <c r="C30627" s="294"/>
      <c r="D30627" s="294"/>
      <c r="E30627" s="294"/>
      <c r="F30627" s="294"/>
    </row>
    <row r="30628">
      <c r="A30628" s="294"/>
      <c r="B30628" s="294"/>
      <c r="C30628" s="294"/>
      <c r="D30628" s="294"/>
      <c r="E30628" s="294"/>
      <c r="F30628" s="294"/>
    </row>
    <row r="30629">
      <c r="A30629" s="294" t="s">
        <v>23155</v>
      </c>
      <c r="B30629" s="294"/>
      <c r="C30629" s="294"/>
      <c r="D30629" s="294"/>
      <c r="E30629" s="294"/>
      <c r="F30629" s="294"/>
    </row>
    <row r="30630">
      <c r="A30630" s="294" t="s">
        <v>26884</v>
      </c>
      <c r="B30630" s="294"/>
      <c r="C30630" s="294"/>
      <c r="D30630" s="294"/>
      <c r="E30630" s="294"/>
      <c r="F30630" s="294"/>
    </row>
    <row r="30631">
      <c r="A30631" s="294"/>
      <c r="B30631" s="294"/>
      <c r="C30631" s="294"/>
      <c r="D30631" s="294"/>
      <c r="E30631" s="294"/>
      <c r="F30631" s="294"/>
    </row>
    <row r="30632">
      <c r="A30632" s="294" t="s">
        <v>40531</v>
      </c>
      <c r="B30632" s="294"/>
      <c r="C30632" s="294"/>
      <c r="D30632" s="294"/>
      <c r="E30632" s="294"/>
      <c r="F30632" s="294"/>
    </row>
    <row r="30633">
      <c r="A30633" s="294" t="s">
        <v>40532</v>
      </c>
      <c r="B30633" s="294"/>
      <c r="C30633" s="294"/>
      <c r="D30633" s="294"/>
      <c r="E30633" s="294"/>
      <c r="F30633" s="294"/>
    </row>
    <row r="30634">
      <c r="A30634" s="294" t="s">
        <v>40533</v>
      </c>
      <c r="B30634" s="294"/>
      <c r="C30634" s="294"/>
      <c r="D30634" s="294"/>
      <c r="E30634" s="294"/>
      <c r="F30634" s="294"/>
    </row>
    <row r="30635">
      <c r="A30635" s="294" t="s">
        <v>40534</v>
      </c>
      <c r="B30635" s="294"/>
      <c r="C30635" s="294"/>
      <c r="D30635" s="294"/>
      <c r="E30635" s="294"/>
      <c r="F30635" s="294"/>
    </row>
    <row r="30636">
      <c r="A30636" s="294" t="s">
        <v>40535</v>
      </c>
      <c r="B30636" s="294"/>
      <c r="C30636" s="294"/>
      <c r="D30636" s="294"/>
      <c r="E30636" s="294"/>
      <c r="F30636" s="294"/>
    </row>
    <row r="30637">
      <c r="A30637" s="294"/>
      <c r="B30637" s="294"/>
      <c r="C30637" s="294"/>
      <c r="D30637" s="294"/>
      <c r="E30637" s="294"/>
      <c r="F30637" s="294"/>
    </row>
    <row r="30638">
      <c r="A30638" s="294" t="s">
        <v>21401</v>
      </c>
      <c r="B30638" s="294"/>
      <c r="C30638" s="294"/>
      <c r="D30638" s="294"/>
      <c r="E30638" s="294"/>
      <c r="F30638" s="294"/>
    </row>
    <row r="30639">
      <c r="A30639" s="294"/>
      <c r="B30639" s="294"/>
      <c r="C30639" s="294"/>
      <c r="D30639" s="294"/>
      <c r="E30639" s="294"/>
      <c r="F30639" s="294"/>
    </row>
    <row r="30640">
      <c r="A30640" s="294" t="s">
        <v>40536</v>
      </c>
      <c r="B30640" s="294"/>
      <c r="C30640" s="294"/>
      <c r="D30640" s="294"/>
      <c r="E30640" s="294"/>
      <c r="F30640" s="294"/>
    </row>
    <row r="30641">
      <c r="A30641" s="294" t="s">
        <v>40537</v>
      </c>
      <c r="B30641" s="294"/>
      <c r="C30641" s="294"/>
      <c r="D30641" s="294"/>
      <c r="E30641" s="294"/>
      <c r="F30641" s="294"/>
    </row>
    <row r="30642">
      <c r="A30642" s="294" t="s">
        <v>40538</v>
      </c>
      <c r="B30642" s="294"/>
      <c r="C30642" s="294"/>
      <c r="D30642" s="294"/>
      <c r="E30642" s="294"/>
      <c r="F30642" s="294"/>
    </row>
    <row r="30643">
      <c r="A30643" s="294" t="s">
        <v>40539</v>
      </c>
      <c r="B30643" s="294"/>
      <c r="C30643" s="294"/>
      <c r="D30643" s="294"/>
      <c r="E30643" s="294"/>
      <c r="F30643" s="294"/>
    </row>
    <row r="30644">
      <c r="A30644" s="294" t="s">
        <v>40540</v>
      </c>
      <c r="B30644" s="294"/>
      <c r="C30644" s="294"/>
      <c r="D30644" s="294"/>
      <c r="E30644" s="294"/>
      <c r="F30644" s="294"/>
    </row>
    <row r="30645">
      <c r="A30645" s="294" t="s">
        <v>40541</v>
      </c>
      <c r="B30645" s="294"/>
      <c r="C30645" s="294"/>
      <c r="D30645" s="294"/>
      <c r="E30645" s="294"/>
      <c r="F30645" s="294"/>
    </row>
    <row r="30646">
      <c r="A30646" s="294" t="s">
        <v>40542</v>
      </c>
      <c r="B30646" s="294"/>
      <c r="C30646" s="294"/>
      <c r="D30646" s="294"/>
      <c r="E30646" s="294"/>
      <c r="F30646" s="294"/>
    </row>
    <row r="30647">
      <c r="A30647" s="294" t="s">
        <v>40543</v>
      </c>
      <c r="B30647" s="294"/>
      <c r="C30647" s="294"/>
      <c r="D30647" s="294"/>
      <c r="E30647" s="294"/>
      <c r="F30647" s="294"/>
    </row>
    <row r="30648">
      <c r="A30648" s="294" t="s">
        <v>40544</v>
      </c>
      <c r="B30648" s="294"/>
      <c r="C30648" s="294"/>
      <c r="D30648" s="294"/>
      <c r="E30648" s="294"/>
      <c r="F30648" s="294"/>
    </row>
    <row r="30649">
      <c r="A30649" s="294"/>
      <c r="B30649" s="294"/>
      <c r="C30649" s="294"/>
      <c r="D30649" s="294"/>
      <c r="E30649" s="294"/>
      <c r="F30649" s="294"/>
    </row>
    <row r="30650">
      <c r="A30650" s="294" t="s">
        <v>21407</v>
      </c>
      <c r="B30650" s="294"/>
      <c r="C30650" s="294"/>
      <c r="D30650" s="294"/>
      <c r="E30650" s="294"/>
      <c r="F30650" s="294"/>
    </row>
    <row r="30651">
      <c r="A30651" s="294"/>
      <c r="B30651" s="294"/>
      <c r="C30651" s="294"/>
      <c r="D30651" s="294"/>
      <c r="E30651" s="294"/>
      <c r="F30651" s="294"/>
    </row>
    <row r="30652">
      <c r="A30652" s="294" t="s">
        <v>40545</v>
      </c>
      <c r="B30652" s="294"/>
      <c r="C30652" s="294"/>
      <c r="D30652" s="294"/>
      <c r="E30652" s="294"/>
      <c r="F30652" s="294"/>
    </row>
    <row r="30653">
      <c r="A30653" s="294" t="s">
        <v>40546</v>
      </c>
      <c r="B30653" s="294"/>
      <c r="C30653" s="294"/>
      <c r="D30653" s="294"/>
      <c r="E30653" s="294"/>
      <c r="F30653" s="294"/>
    </row>
    <row r="30654">
      <c r="A30654" s="294" t="s">
        <v>40547</v>
      </c>
      <c r="B30654" s="294"/>
      <c r="C30654" s="294"/>
      <c r="D30654" s="294"/>
      <c r="E30654" s="294"/>
      <c r="F30654" s="294"/>
    </row>
    <row r="30655">
      <c r="A30655" s="294" t="s">
        <v>40548</v>
      </c>
      <c r="B30655" s="294"/>
      <c r="C30655" s="294"/>
      <c r="D30655" s="294"/>
      <c r="E30655" s="294"/>
      <c r="F30655" s="294"/>
    </row>
    <row r="30656">
      <c r="A30656" s="294" t="s">
        <v>40549</v>
      </c>
      <c r="B30656" s="294"/>
      <c r="C30656" s="294"/>
      <c r="D30656" s="294"/>
      <c r="E30656" s="294"/>
      <c r="F30656" s="294"/>
    </row>
    <row r="30657">
      <c r="A30657" s="294" t="s">
        <v>40550</v>
      </c>
      <c r="B30657" s="294"/>
      <c r="C30657" s="294"/>
      <c r="D30657" s="294"/>
      <c r="E30657" s="294"/>
      <c r="F30657" s="294"/>
    </row>
    <row r="30658">
      <c r="A30658" s="294" t="s">
        <v>40551</v>
      </c>
      <c r="B30658" s="294"/>
      <c r="C30658" s="294"/>
      <c r="D30658" s="294"/>
      <c r="E30658" s="294"/>
      <c r="F30658" s="294"/>
    </row>
    <row r="30659">
      <c r="A30659" s="294" t="s">
        <v>40552</v>
      </c>
      <c r="B30659" s="294"/>
      <c r="C30659" s="294"/>
      <c r="D30659" s="294"/>
      <c r="E30659" s="294"/>
      <c r="F30659" s="294"/>
    </row>
    <row r="30660">
      <c r="A30660" s="294" t="s">
        <v>40553</v>
      </c>
      <c r="B30660" s="294"/>
      <c r="C30660" s="294"/>
      <c r="D30660" s="294"/>
      <c r="E30660" s="294"/>
      <c r="F30660" s="294"/>
    </row>
    <row r="30661">
      <c r="A30661" s="294" t="s">
        <v>40554</v>
      </c>
      <c r="B30661" s="294"/>
      <c r="C30661" s="294"/>
      <c r="D30661" s="294"/>
      <c r="E30661" s="294"/>
      <c r="F30661" s="294"/>
    </row>
    <row r="30662">
      <c r="A30662" s="294" t="s">
        <v>40555</v>
      </c>
      <c r="B30662" s="294"/>
      <c r="C30662" s="294"/>
      <c r="D30662" s="294"/>
      <c r="E30662" s="294"/>
      <c r="F30662" s="294"/>
    </row>
    <row r="30663">
      <c r="A30663" s="294" t="s">
        <v>40556</v>
      </c>
      <c r="B30663" s="294"/>
      <c r="C30663" s="294"/>
      <c r="D30663" s="294"/>
      <c r="E30663" s="294"/>
      <c r="F30663" s="294"/>
    </row>
    <row r="30664">
      <c r="A30664" s="294" t="s">
        <v>38461</v>
      </c>
      <c r="B30664" s="294"/>
      <c r="C30664" s="294"/>
      <c r="D30664" s="294"/>
      <c r="E30664" s="294"/>
      <c r="F30664" s="294"/>
    </row>
    <row r="30665">
      <c r="A30665" s="294" t="s">
        <v>40557</v>
      </c>
      <c r="B30665" s="294"/>
      <c r="C30665" s="294"/>
      <c r="D30665" s="294"/>
      <c r="E30665" s="294"/>
      <c r="F30665" s="294"/>
    </row>
    <row r="30666">
      <c r="A30666" s="294" t="s">
        <v>40558</v>
      </c>
      <c r="B30666" s="294"/>
      <c r="C30666" s="294"/>
      <c r="D30666" s="294"/>
      <c r="E30666" s="294"/>
      <c r="F30666" s="294"/>
    </row>
    <row r="30667">
      <c r="A30667" s="294" t="s">
        <v>39711</v>
      </c>
      <c r="B30667" s="294"/>
      <c r="C30667" s="294"/>
      <c r="D30667" s="294"/>
      <c r="E30667" s="294"/>
      <c r="F30667" s="294"/>
    </row>
    <row r="30668">
      <c r="A30668" s="294" t="s">
        <v>40559</v>
      </c>
      <c r="B30668" s="294"/>
      <c r="C30668" s="294"/>
      <c r="D30668" s="294"/>
      <c r="E30668" s="294"/>
      <c r="F30668" s="294"/>
    </row>
    <row r="30669">
      <c r="A30669" s="294"/>
      <c r="B30669" s="294"/>
      <c r="C30669" s="294"/>
      <c r="D30669" s="294"/>
      <c r="E30669" s="294"/>
      <c r="F30669" s="294"/>
    </row>
    <row r="30670">
      <c r="A30670" s="294" t="s">
        <v>21304</v>
      </c>
      <c r="B30670" s="294"/>
      <c r="C30670" s="294"/>
      <c r="D30670" s="294"/>
      <c r="E30670" s="294"/>
      <c r="F30670" s="294"/>
    </row>
    <row r="30671">
      <c r="A30671" s="294"/>
      <c r="B30671" s="294"/>
      <c r="C30671" s="294"/>
      <c r="D30671" s="294"/>
      <c r="E30671" s="294"/>
      <c r="F30671" s="294"/>
    </row>
    <row r="30672">
      <c r="A30672" s="294" t="s">
        <v>37878</v>
      </c>
      <c r="B30672" s="294"/>
      <c r="C30672" s="294"/>
      <c r="D30672" s="294"/>
      <c r="E30672" s="294"/>
      <c r="F30672" s="294"/>
    </row>
    <row r="30673">
      <c r="A30673" s="294" t="s">
        <v>40560</v>
      </c>
      <c r="B30673" s="294"/>
      <c r="C30673" s="294"/>
      <c r="D30673" s="294"/>
      <c r="E30673" s="294"/>
      <c r="F30673" s="294"/>
    </row>
    <row r="30674">
      <c r="A30674" s="294" t="s">
        <v>40561</v>
      </c>
      <c r="B30674" s="294"/>
      <c r="C30674" s="294"/>
      <c r="D30674" s="294"/>
      <c r="E30674" s="294"/>
      <c r="F30674" s="294"/>
    </row>
    <row r="30675">
      <c r="A30675" s="294" t="s">
        <v>40562</v>
      </c>
      <c r="B30675" s="294"/>
      <c r="C30675" s="294"/>
      <c r="D30675" s="294"/>
      <c r="E30675" s="294"/>
      <c r="F30675" s="294"/>
    </row>
    <row r="30676">
      <c r="A30676" s="294" t="s">
        <v>40563</v>
      </c>
      <c r="B30676" s="294"/>
      <c r="C30676" s="294"/>
      <c r="D30676" s="294"/>
      <c r="E30676" s="294"/>
      <c r="F30676" s="294"/>
    </row>
    <row r="30677">
      <c r="A30677" s="294" t="s">
        <v>38823</v>
      </c>
      <c r="B30677" s="294"/>
      <c r="C30677" s="294"/>
      <c r="D30677" s="294"/>
      <c r="E30677" s="294"/>
      <c r="F30677" s="294"/>
    </row>
    <row r="30678">
      <c r="A30678" s="294" t="s">
        <v>40564</v>
      </c>
      <c r="B30678" s="294"/>
      <c r="C30678" s="294"/>
      <c r="D30678" s="294"/>
      <c r="E30678" s="294"/>
      <c r="F30678" s="294"/>
    </row>
    <row r="30679">
      <c r="A30679" s="294" t="s">
        <v>40565</v>
      </c>
      <c r="B30679" s="294"/>
      <c r="C30679" s="294"/>
      <c r="D30679" s="294"/>
      <c r="E30679" s="294"/>
      <c r="F30679" s="294"/>
    </row>
    <row r="30680">
      <c r="A30680" s="294" t="s">
        <v>40566</v>
      </c>
      <c r="B30680" s="294"/>
      <c r="C30680" s="294"/>
      <c r="D30680" s="294"/>
      <c r="E30680" s="294"/>
      <c r="F30680" s="294"/>
    </row>
    <row r="30681">
      <c r="A30681" s="294" t="s">
        <v>40567</v>
      </c>
      <c r="B30681" s="294"/>
      <c r="C30681" s="294"/>
      <c r="D30681" s="294"/>
      <c r="E30681" s="294"/>
      <c r="F30681" s="294"/>
    </row>
    <row r="30682">
      <c r="A30682" s="294" t="s">
        <v>39598</v>
      </c>
      <c r="B30682" s="294"/>
      <c r="C30682" s="294"/>
      <c r="D30682" s="294"/>
      <c r="E30682" s="294"/>
      <c r="F30682" s="294"/>
    </row>
    <row r="30683">
      <c r="A30683" s="294" t="s">
        <v>40568</v>
      </c>
      <c r="B30683" s="294"/>
      <c r="C30683" s="294"/>
      <c r="D30683" s="294"/>
      <c r="E30683" s="294"/>
      <c r="F30683" s="294"/>
    </row>
    <row r="30684">
      <c r="A30684" s="294" t="s">
        <v>40569</v>
      </c>
      <c r="B30684" s="294"/>
      <c r="C30684" s="294"/>
      <c r="D30684" s="294"/>
      <c r="E30684" s="294"/>
      <c r="F30684" s="294"/>
    </row>
    <row r="30685">
      <c r="A30685" s="294" t="s">
        <v>28678</v>
      </c>
      <c r="B30685" s="294"/>
      <c r="C30685" s="294"/>
      <c r="D30685" s="294"/>
      <c r="E30685" s="294"/>
      <c r="F30685" s="294"/>
    </row>
    <row r="30686">
      <c r="A30686" s="294" t="s">
        <v>40570</v>
      </c>
      <c r="B30686" s="294"/>
      <c r="C30686" s="294"/>
      <c r="D30686" s="294"/>
      <c r="E30686" s="294"/>
      <c r="F30686" s="294"/>
    </row>
    <row r="30687">
      <c r="A30687" s="294" t="s">
        <v>40571</v>
      </c>
      <c r="B30687" s="294"/>
      <c r="C30687" s="294"/>
      <c r="D30687" s="294"/>
      <c r="E30687" s="294"/>
      <c r="F30687" s="294"/>
    </row>
    <row r="30688">
      <c r="A30688" s="294" t="s">
        <v>40572</v>
      </c>
      <c r="B30688" s="294"/>
      <c r="C30688" s="294"/>
      <c r="D30688" s="294"/>
      <c r="E30688" s="294"/>
      <c r="F30688" s="294"/>
    </row>
    <row r="30689">
      <c r="A30689" s="294" t="s">
        <v>40573</v>
      </c>
      <c r="B30689" s="294"/>
      <c r="C30689" s="294"/>
      <c r="D30689" s="294"/>
      <c r="E30689" s="294"/>
      <c r="F30689" s="294"/>
    </row>
    <row r="30690">
      <c r="A30690" s="294" t="s">
        <v>40574</v>
      </c>
      <c r="B30690" s="294"/>
      <c r="C30690" s="294"/>
      <c r="D30690" s="294"/>
      <c r="E30690" s="294"/>
      <c r="F30690" s="294"/>
    </row>
    <row r="30691">
      <c r="A30691" s="294" t="s">
        <v>40575</v>
      </c>
      <c r="B30691" s="294"/>
      <c r="C30691" s="294"/>
      <c r="D30691" s="294"/>
      <c r="E30691" s="294"/>
      <c r="F30691" s="294"/>
    </row>
    <row r="30692">
      <c r="A30692" s="294" t="s">
        <v>40576</v>
      </c>
      <c r="B30692" s="294"/>
      <c r="C30692" s="294"/>
      <c r="D30692" s="294"/>
      <c r="E30692" s="294"/>
      <c r="F30692" s="294"/>
    </row>
    <row r="30693">
      <c r="A30693" s="294"/>
      <c r="B30693" s="294"/>
      <c r="C30693" s="294"/>
      <c r="D30693" s="294"/>
      <c r="E30693" s="294"/>
      <c r="F30693" s="294"/>
    </row>
    <row r="30694">
      <c r="A30694" s="294" t="s">
        <v>28124</v>
      </c>
      <c r="B30694" s="294"/>
      <c r="C30694" s="294"/>
      <c r="D30694" s="294"/>
      <c r="E30694" s="294"/>
      <c r="F30694" s="294"/>
    </row>
    <row r="30695">
      <c r="A30695" s="294" t="s">
        <v>40577</v>
      </c>
      <c r="B30695" s="294"/>
      <c r="C30695" s="294"/>
      <c r="D30695" s="294"/>
      <c r="E30695" s="294"/>
      <c r="F30695" s="294"/>
    </row>
    <row r="30696">
      <c r="A30696" s="294" t="s">
        <v>21672</v>
      </c>
      <c r="B30696" s="294"/>
      <c r="C30696" s="294"/>
      <c r="D30696" s="294"/>
      <c r="E30696" s="294"/>
      <c r="F30696" s="294"/>
    </row>
    <row r="30697">
      <c r="A30697" s="294" t="s">
        <v>40578</v>
      </c>
      <c r="B30697" s="294"/>
      <c r="C30697" s="294"/>
      <c r="D30697" s="294"/>
      <c r="E30697" s="294"/>
      <c r="F30697" s="294"/>
    </row>
    <row r="30698">
      <c r="A30698" s="294"/>
      <c r="B30698" s="294"/>
      <c r="C30698" s="294"/>
      <c r="D30698" s="294"/>
      <c r="E30698" s="294"/>
      <c r="F30698" s="294"/>
    </row>
    <row r="30699">
      <c r="A30699" s="294"/>
      <c r="B30699" s="294"/>
      <c r="C30699" s="294"/>
      <c r="D30699" s="294"/>
      <c r="E30699" s="294"/>
      <c r="F30699" s="294"/>
    </row>
    <row r="30700">
      <c r="A30700" s="294" t="s">
        <v>21315</v>
      </c>
      <c r="B30700" s="294"/>
      <c r="C30700" s="294"/>
      <c r="D30700" s="294"/>
      <c r="E30700" s="294"/>
      <c r="F30700" s="294"/>
    </row>
    <row r="30701">
      <c r="A30701" s="294"/>
      <c r="B30701" s="294"/>
      <c r="C30701" s="294"/>
      <c r="D30701" s="294"/>
      <c r="E30701" s="294"/>
      <c r="F30701" s="294"/>
    </row>
    <row r="30702">
      <c r="A30702" s="294" t="s">
        <v>40579</v>
      </c>
      <c r="B30702" s="294"/>
      <c r="C30702" s="294"/>
      <c r="D30702" s="294"/>
      <c r="E30702" s="294"/>
      <c r="F30702" s="294"/>
    </row>
    <row r="30703">
      <c r="A30703" s="294" t="s">
        <v>40580</v>
      </c>
      <c r="B30703" s="294"/>
      <c r="C30703" s="294"/>
      <c r="D30703" s="294"/>
      <c r="E30703" s="294"/>
      <c r="F30703" s="294"/>
    </row>
    <row r="30704">
      <c r="A30704" s="294" t="s">
        <v>40581</v>
      </c>
      <c r="B30704" s="294"/>
      <c r="C30704" s="294"/>
      <c r="D30704" s="294"/>
      <c r="E30704" s="294"/>
      <c r="F30704" s="294"/>
    </row>
    <row r="30705">
      <c r="A30705" s="294" t="s">
        <v>40582</v>
      </c>
      <c r="B30705" s="294"/>
      <c r="C30705" s="294"/>
      <c r="D30705" s="294"/>
      <c r="E30705" s="294"/>
      <c r="F30705" s="294"/>
    </row>
    <row r="30706">
      <c r="A30706" s="294" t="s">
        <v>40583</v>
      </c>
      <c r="B30706" s="294"/>
      <c r="C30706" s="294"/>
      <c r="D30706" s="294"/>
      <c r="E30706" s="294"/>
      <c r="F30706" s="294"/>
    </row>
    <row r="30707">
      <c r="A30707" s="294" t="s">
        <v>40584</v>
      </c>
      <c r="B30707" s="294"/>
      <c r="C30707" s="294"/>
      <c r="D30707" s="294"/>
      <c r="E30707" s="294"/>
      <c r="F30707" s="294"/>
    </row>
    <row r="30708">
      <c r="A30708" s="294" t="s">
        <v>40585</v>
      </c>
      <c r="B30708" s="294"/>
      <c r="C30708" s="294"/>
      <c r="D30708" s="294"/>
      <c r="E30708" s="294"/>
      <c r="F30708" s="294"/>
    </row>
    <row r="30709">
      <c r="A30709" s="294" t="s">
        <v>40586</v>
      </c>
      <c r="B30709" s="294"/>
      <c r="C30709" s="294"/>
      <c r="D30709" s="294"/>
      <c r="E30709" s="294"/>
      <c r="F30709" s="294"/>
    </row>
    <row r="30710">
      <c r="A30710" s="294" t="s">
        <v>40587</v>
      </c>
      <c r="B30710" s="294"/>
      <c r="C30710" s="294"/>
      <c r="D30710" s="294"/>
      <c r="E30710" s="294"/>
      <c r="F30710" s="294"/>
    </row>
    <row r="30711">
      <c r="A30711" s="294" t="s">
        <v>40588</v>
      </c>
      <c r="B30711" s="294"/>
      <c r="C30711" s="294"/>
      <c r="D30711" s="294"/>
      <c r="E30711" s="294"/>
      <c r="F30711" s="294"/>
    </row>
    <row r="30712">
      <c r="A30712" s="294" t="s">
        <v>40589</v>
      </c>
      <c r="B30712" s="294"/>
      <c r="C30712" s="294"/>
      <c r="D30712" s="294"/>
      <c r="E30712" s="294"/>
      <c r="F30712" s="294"/>
    </row>
    <row r="30713">
      <c r="A30713" s="294" t="s">
        <v>40590</v>
      </c>
      <c r="B30713" s="294"/>
      <c r="C30713" s="294"/>
      <c r="D30713" s="294"/>
      <c r="E30713" s="294"/>
      <c r="F30713" s="294"/>
    </row>
    <row r="30714">
      <c r="A30714" s="294"/>
      <c r="B30714" s="294"/>
      <c r="C30714" s="294"/>
      <c r="D30714" s="294"/>
      <c r="E30714" s="294"/>
      <c r="F30714" s="294"/>
    </row>
    <row r="30715">
      <c r="A30715" s="294"/>
      <c r="B30715" s="294"/>
      <c r="C30715" s="294"/>
      <c r="D30715" s="294"/>
      <c r="E30715" s="294"/>
      <c r="F30715" s="294"/>
    </row>
    <row r="30716">
      <c r="A30716" s="294" t="s">
        <v>21326</v>
      </c>
      <c r="B30716" s="294"/>
      <c r="C30716" s="294"/>
      <c r="D30716" s="294"/>
      <c r="E30716" s="294"/>
      <c r="F30716" s="294"/>
    </row>
    <row r="30717">
      <c r="A30717" s="294"/>
      <c r="B30717" s="294"/>
      <c r="C30717" s="294"/>
      <c r="D30717" s="294"/>
      <c r="E30717" s="294"/>
      <c r="F30717" s="294"/>
    </row>
    <row r="30718">
      <c r="A30718" s="294" t="s">
        <v>40591</v>
      </c>
      <c r="B30718" s="294"/>
      <c r="C30718" s="294"/>
      <c r="D30718" s="294"/>
      <c r="E30718" s="294"/>
      <c r="F30718" s="294"/>
    </row>
    <row r="30719">
      <c r="A30719" s="294" t="s">
        <v>40592</v>
      </c>
      <c r="B30719" s="294"/>
      <c r="C30719" s="294"/>
      <c r="D30719" s="294"/>
      <c r="E30719" s="294"/>
      <c r="F30719" s="294"/>
    </row>
    <row r="30720">
      <c r="A30720" s="294" t="s">
        <v>40593</v>
      </c>
      <c r="B30720" s="294"/>
      <c r="C30720" s="294"/>
      <c r="D30720" s="294"/>
      <c r="E30720" s="294"/>
      <c r="F30720" s="294"/>
    </row>
    <row r="30721">
      <c r="A30721" s="294" t="s">
        <v>40594</v>
      </c>
      <c r="B30721" s="294"/>
      <c r="C30721" s="294"/>
      <c r="D30721" s="294"/>
      <c r="E30721" s="294"/>
      <c r="F30721" s="294"/>
    </row>
    <row r="30722">
      <c r="A30722" s="294"/>
      <c r="B30722" s="294"/>
      <c r="C30722" s="294"/>
      <c r="D30722" s="294"/>
      <c r="E30722" s="294"/>
      <c r="F30722" s="294"/>
    </row>
    <row r="30723">
      <c r="A30723" s="294" t="s">
        <v>26377</v>
      </c>
      <c r="B30723" s="294"/>
      <c r="C30723" s="294"/>
      <c r="D30723" s="294"/>
      <c r="E30723" s="294"/>
      <c r="F30723" s="294"/>
    </row>
    <row r="30724">
      <c r="A30724" s="294"/>
      <c r="B30724" s="294"/>
      <c r="C30724" s="294"/>
      <c r="D30724" s="294"/>
      <c r="E30724" s="294"/>
      <c r="F30724" s="294"/>
    </row>
    <row r="30725">
      <c r="A30725" s="294" t="s">
        <v>23762</v>
      </c>
      <c r="B30725" s="294"/>
      <c r="C30725" s="294"/>
      <c r="D30725" s="294"/>
      <c r="E30725" s="294"/>
      <c r="F30725" s="294"/>
    </row>
    <row r="30726">
      <c r="A30726" s="294" t="s">
        <v>40595</v>
      </c>
      <c r="B30726" s="294"/>
      <c r="C30726" s="294"/>
      <c r="D30726" s="294"/>
      <c r="E30726" s="294"/>
      <c r="F30726" s="294"/>
    </row>
    <row r="30727">
      <c r="A30727" s="294" t="s">
        <v>40596</v>
      </c>
      <c r="B30727" s="294"/>
      <c r="C30727" s="294"/>
      <c r="D30727" s="294"/>
      <c r="E30727" s="294"/>
      <c r="F30727" s="294"/>
    </row>
    <row r="30728">
      <c r="A30728" s="294" t="s">
        <v>40597</v>
      </c>
      <c r="B30728" s="294"/>
      <c r="C30728" s="294"/>
      <c r="D30728" s="294"/>
      <c r="E30728" s="294"/>
      <c r="F30728" s="294"/>
    </row>
    <row r="30729">
      <c r="A30729" s="294" t="s">
        <v>40598</v>
      </c>
      <c r="B30729" s="294"/>
      <c r="C30729" s="294"/>
      <c r="D30729" s="294"/>
      <c r="E30729" s="294"/>
      <c r="F30729" s="294"/>
    </row>
    <row r="30730">
      <c r="A30730" s="294" t="s">
        <v>40599</v>
      </c>
      <c r="B30730" s="294"/>
      <c r="C30730" s="294"/>
      <c r="D30730" s="294"/>
      <c r="E30730" s="294"/>
      <c r="F30730" s="294"/>
    </row>
    <row r="30731">
      <c r="A30731" s="294"/>
      <c r="B30731" s="294"/>
      <c r="C30731" s="294"/>
      <c r="D30731" s="294"/>
      <c r="E30731" s="294"/>
      <c r="F30731" s="294"/>
    </row>
    <row r="30732">
      <c r="A30732" s="294" t="s">
        <v>21344</v>
      </c>
      <c r="B30732" s="294"/>
      <c r="C30732" s="294"/>
      <c r="D30732" s="294"/>
      <c r="E30732" s="294"/>
      <c r="F30732" s="294"/>
    </row>
    <row r="30733">
      <c r="A30733" s="294" t="s">
        <v>30376</v>
      </c>
      <c r="B30733" s="294"/>
      <c r="C30733" s="294"/>
      <c r="D30733" s="294"/>
      <c r="E30733" s="294"/>
      <c r="F30733" s="294"/>
    </row>
    <row r="30734">
      <c r="A30734" s="294"/>
      <c r="B30734" s="294"/>
      <c r="C30734" s="294"/>
      <c r="D30734" s="294"/>
      <c r="E30734" s="294"/>
      <c r="F30734" s="294"/>
    </row>
    <row r="30735">
      <c r="A30735" s="294" t="s">
        <v>40600</v>
      </c>
      <c r="B30735" s="294"/>
      <c r="C30735" s="294"/>
      <c r="D30735" s="294"/>
      <c r="E30735" s="294"/>
      <c r="F30735" s="294"/>
    </row>
    <row r="30736">
      <c r="A30736" s="294" t="s">
        <v>22056</v>
      </c>
      <c r="B30736" s="294"/>
      <c r="C30736" s="294"/>
      <c r="D30736" s="294"/>
      <c r="E30736" s="294"/>
      <c r="F30736" s="294"/>
    </row>
    <row r="30737">
      <c r="A30737" s="294" t="s">
        <v>40601</v>
      </c>
      <c r="B30737" s="294"/>
      <c r="C30737" s="294"/>
      <c r="D30737" s="294"/>
      <c r="E30737" s="294"/>
      <c r="F30737" s="294"/>
    </row>
    <row r="30738">
      <c r="A30738" s="294" t="s">
        <v>40602</v>
      </c>
      <c r="B30738" s="294"/>
      <c r="C30738" s="294"/>
      <c r="D30738" s="294"/>
      <c r="E30738" s="294"/>
      <c r="F30738" s="294"/>
    </row>
    <row r="30739">
      <c r="A30739" s="294" t="s">
        <v>40603</v>
      </c>
      <c r="B30739" s="294"/>
      <c r="C30739" s="294"/>
      <c r="D30739" s="294"/>
      <c r="E30739" s="294"/>
      <c r="F30739" s="294"/>
    </row>
    <row r="30740">
      <c r="A30740" s="294"/>
      <c r="B30740" s="294"/>
      <c r="C30740" s="294"/>
      <c r="D30740" s="294"/>
      <c r="E30740" s="294"/>
      <c r="F30740" s="294"/>
    </row>
    <row r="30741">
      <c r="A30741" s="294" t="s">
        <v>40604</v>
      </c>
      <c r="B30741" s="294"/>
      <c r="C30741" s="294"/>
      <c r="D30741" s="294"/>
      <c r="E30741" s="294"/>
      <c r="F30741" s="294"/>
    </row>
    <row r="30742">
      <c r="A30742" s="294"/>
      <c r="B30742" s="294"/>
      <c r="C30742" s="294"/>
      <c r="D30742" s="294"/>
      <c r="E30742" s="294"/>
      <c r="F30742" s="294"/>
    </row>
    <row r="30743">
      <c r="A30743" s="294" t="s">
        <v>40605</v>
      </c>
      <c r="B30743" s="294"/>
      <c r="C30743" s="294"/>
      <c r="D30743" s="294"/>
      <c r="E30743" s="294"/>
      <c r="F30743" s="294"/>
    </row>
    <row r="30744">
      <c r="A30744" s="294" t="s">
        <v>40106</v>
      </c>
      <c r="B30744" s="294"/>
      <c r="C30744" s="294"/>
      <c r="D30744" s="294"/>
      <c r="E30744" s="294"/>
      <c r="F30744" s="294"/>
    </row>
    <row r="30745">
      <c r="A30745" s="294" t="s">
        <v>40606</v>
      </c>
      <c r="B30745" s="294"/>
      <c r="C30745" s="294"/>
      <c r="D30745" s="294"/>
      <c r="E30745" s="294"/>
      <c r="F30745" s="294"/>
    </row>
    <row r="30746">
      <c r="A30746" s="294" t="s">
        <v>40607</v>
      </c>
      <c r="B30746" s="294"/>
      <c r="C30746" s="294"/>
      <c r="D30746" s="294"/>
      <c r="E30746" s="294"/>
      <c r="F30746" s="294"/>
    </row>
    <row r="30747">
      <c r="A30747" s="294" t="s">
        <v>40608</v>
      </c>
      <c r="B30747" s="294"/>
      <c r="C30747" s="294"/>
      <c r="D30747" s="294"/>
      <c r="E30747" s="294"/>
      <c r="F30747" s="294"/>
    </row>
    <row r="30748">
      <c r="A30748" s="294" t="s">
        <v>40609</v>
      </c>
      <c r="B30748" s="294"/>
      <c r="C30748" s="294"/>
      <c r="D30748" s="294"/>
      <c r="E30748" s="294"/>
      <c r="F30748" s="294"/>
    </row>
    <row r="30749">
      <c r="A30749" s="294"/>
      <c r="B30749" s="294"/>
      <c r="C30749" s="294"/>
      <c r="D30749" s="294"/>
      <c r="E30749" s="294"/>
      <c r="F30749" s="294"/>
    </row>
    <row r="30750">
      <c r="A30750" s="294" t="s">
        <v>26172</v>
      </c>
      <c r="B30750" s="294"/>
      <c r="C30750" s="294"/>
      <c r="D30750" s="294"/>
      <c r="E30750" s="294"/>
      <c r="F30750" s="294"/>
    </row>
    <row r="30751">
      <c r="A30751" s="294"/>
      <c r="B30751" s="294"/>
      <c r="C30751" s="294"/>
      <c r="D30751" s="294"/>
      <c r="E30751" s="294"/>
      <c r="F30751" s="294"/>
    </row>
    <row r="30752">
      <c r="A30752" s="294" t="s">
        <v>40610</v>
      </c>
      <c r="B30752" s="294"/>
      <c r="C30752" s="294"/>
      <c r="D30752" s="294"/>
      <c r="E30752" s="294"/>
      <c r="F30752" s="294"/>
    </row>
    <row r="30753">
      <c r="A30753" s="294" t="s">
        <v>40611</v>
      </c>
      <c r="B30753" s="294"/>
      <c r="C30753" s="294"/>
      <c r="D30753" s="294"/>
      <c r="E30753" s="294"/>
      <c r="F30753" s="294"/>
    </row>
    <row r="30754">
      <c r="A30754" s="294" t="s">
        <v>40612</v>
      </c>
      <c r="B30754" s="294"/>
      <c r="C30754" s="294"/>
      <c r="D30754" s="294"/>
      <c r="E30754" s="294"/>
      <c r="F30754" s="294"/>
    </row>
    <row r="30755">
      <c r="A30755" s="294" t="s">
        <v>40613</v>
      </c>
      <c r="B30755" s="294"/>
      <c r="C30755" s="294"/>
      <c r="D30755" s="294"/>
      <c r="E30755" s="294"/>
      <c r="F30755" s="294"/>
    </row>
    <row r="30756">
      <c r="A30756" s="294" t="s">
        <v>40614</v>
      </c>
      <c r="B30756" s="294"/>
      <c r="C30756" s="294"/>
      <c r="D30756" s="294"/>
      <c r="E30756" s="294"/>
      <c r="F30756" s="294"/>
    </row>
    <row r="30757">
      <c r="A30757" s="294" t="s">
        <v>40615</v>
      </c>
      <c r="B30757" s="294"/>
      <c r="C30757" s="294"/>
      <c r="D30757" s="294"/>
      <c r="E30757" s="294"/>
      <c r="F30757" s="294"/>
    </row>
    <row r="30758">
      <c r="A30758" s="294" t="s">
        <v>40616</v>
      </c>
      <c r="B30758" s="294"/>
      <c r="C30758" s="294"/>
      <c r="D30758" s="294"/>
      <c r="E30758" s="294"/>
      <c r="F30758" s="294"/>
    </row>
    <row r="30759">
      <c r="A30759" s="294" t="s">
        <v>40617</v>
      </c>
      <c r="B30759" s="294"/>
      <c r="C30759" s="294"/>
      <c r="D30759" s="294"/>
      <c r="E30759" s="294"/>
      <c r="F30759" s="294"/>
    </row>
    <row r="30760">
      <c r="A30760" s="294" t="s">
        <v>40618</v>
      </c>
      <c r="B30760" s="294"/>
      <c r="C30760" s="294"/>
      <c r="D30760" s="294"/>
      <c r="E30760" s="294"/>
      <c r="F30760" s="294"/>
    </row>
    <row r="30761">
      <c r="A30761" s="294" t="s">
        <v>40619</v>
      </c>
      <c r="B30761" s="294"/>
      <c r="C30761" s="294"/>
      <c r="D30761" s="294"/>
      <c r="E30761" s="294"/>
      <c r="F30761" s="294"/>
    </row>
    <row r="30762">
      <c r="A30762" s="294" t="s">
        <v>40620</v>
      </c>
      <c r="B30762" s="294"/>
      <c r="C30762" s="294"/>
      <c r="D30762" s="294"/>
      <c r="E30762" s="294"/>
      <c r="F30762" s="294"/>
    </row>
    <row r="30763">
      <c r="A30763" s="294" t="s">
        <v>40621</v>
      </c>
      <c r="B30763" s="294"/>
      <c r="C30763" s="294"/>
      <c r="D30763" s="294"/>
      <c r="E30763" s="294"/>
      <c r="F30763" s="294"/>
    </row>
    <row r="30764">
      <c r="A30764" s="294" t="s">
        <v>40622</v>
      </c>
      <c r="B30764" s="294"/>
      <c r="C30764" s="294"/>
      <c r="D30764" s="294"/>
      <c r="E30764" s="294"/>
      <c r="F30764" s="294"/>
    </row>
    <row r="30765">
      <c r="A30765" s="294" t="s">
        <v>40623</v>
      </c>
      <c r="B30765" s="294"/>
      <c r="C30765" s="294"/>
      <c r="D30765" s="294"/>
      <c r="E30765" s="294"/>
      <c r="F30765" s="294"/>
    </row>
    <row r="30766">
      <c r="A30766" s="294" t="s">
        <v>40624</v>
      </c>
      <c r="B30766" s="294"/>
      <c r="C30766" s="294"/>
      <c r="D30766" s="294"/>
      <c r="E30766" s="294"/>
      <c r="F30766" s="294"/>
    </row>
    <row r="30767">
      <c r="A30767" s="294" t="s">
        <v>40625</v>
      </c>
      <c r="B30767" s="294"/>
      <c r="C30767" s="294"/>
      <c r="D30767" s="294"/>
      <c r="E30767" s="294"/>
      <c r="F30767" s="294"/>
    </row>
    <row r="30768">
      <c r="A30768" s="294" t="s">
        <v>40626</v>
      </c>
      <c r="B30768" s="294"/>
      <c r="C30768" s="294"/>
      <c r="D30768" s="294"/>
      <c r="E30768" s="294"/>
      <c r="F30768" s="294"/>
    </row>
    <row r="30769">
      <c r="A30769" s="294" t="s">
        <v>40627</v>
      </c>
      <c r="B30769" s="294"/>
      <c r="C30769" s="294"/>
      <c r="D30769" s="294"/>
      <c r="E30769" s="294"/>
      <c r="F30769" s="294"/>
    </row>
    <row r="30770">
      <c r="A30770" s="294" t="s">
        <v>40628</v>
      </c>
      <c r="B30770" s="294"/>
      <c r="C30770" s="294"/>
      <c r="D30770" s="294"/>
      <c r="E30770" s="294"/>
      <c r="F30770" s="294"/>
    </row>
    <row r="30771">
      <c r="A30771" s="294" t="s">
        <v>40629</v>
      </c>
      <c r="B30771" s="294"/>
      <c r="C30771" s="294"/>
      <c r="D30771" s="294"/>
      <c r="E30771" s="294"/>
      <c r="F30771" s="294"/>
    </row>
    <row r="30772">
      <c r="A30772" s="294" t="s">
        <v>40630</v>
      </c>
      <c r="B30772" s="294"/>
      <c r="C30772" s="294"/>
      <c r="D30772" s="294"/>
      <c r="E30772" s="294"/>
      <c r="F30772" s="294"/>
    </row>
    <row r="30773">
      <c r="A30773" s="294"/>
      <c r="B30773" s="294"/>
      <c r="C30773" s="294"/>
      <c r="D30773" s="294"/>
      <c r="E30773" s="294"/>
      <c r="F30773" s="294"/>
    </row>
    <row r="30774">
      <c r="A30774" s="294" t="s">
        <v>28124</v>
      </c>
      <c r="B30774" s="294"/>
      <c r="C30774" s="294"/>
      <c r="D30774" s="294"/>
      <c r="E30774" s="294"/>
      <c r="F30774" s="294"/>
    </row>
    <row r="30775">
      <c r="A30775" s="294" t="s">
        <v>40631</v>
      </c>
      <c r="B30775" s="294"/>
      <c r="C30775" s="294"/>
      <c r="D30775" s="294"/>
      <c r="E30775" s="294"/>
      <c r="F30775" s="294"/>
    </row>
    <row r="30776">
      <c r="A30776" s="294" t="s">
        <v>40632</v>
      </c>
      <c r="B30776" s="294"/>
      <c r="C30776" s="294"/>
      <c r="D30776" s="294"/>
      <c r="E30776" s="294"/>
      <c r="F30776" s="294"/>
    </row>
    <row r="30777">
      <c r="A30777" s="294" t="s">
        <v>40633</v>
      </c>
      <c r="B30777" s="294"/>
      <c r="C30777" s="294"/>
      <c r="D30777" s="294"/>
      <c r="E30777" s="294"/>
      <c r="F30777" s="294"/>
    </row>
    <row r="30778">
      <c r="A30778" s="294" t="s">
        <v>21618</v>
      </c>
      <c r="B30778" s="294"/>
      <c r="C30778" s="294"/>
      <c r="D30778" s="294"/>
      <c r="E30778" s="294"/>
      <c r="F30778" s="294"/>
    </row>
    <row r="30779">
      <c r="A30779" s="294" t="s">
        <v>40634</v>
      </c>
      <c r="B30779" s="294"/>
      <c r="C30779" s="294"/>
      <c r="D30779" s="294"/>
      <c r="E30779" s="294"/>
      <c r="F30779" s="294"/>
    </row>
    <row r="30780">
      <c r="A30780" s="294"/>
      <c r="B30780" s="294"/>
      <c r="C30780" s="294"/>
      <c r="D30780" s="294"/>
      <c r="E30780" s="294"/>
      <c r="F30780" s="294"/>
    </row>
    <row r="30781">
      <c r="A30781" s="294" t="s">
        <v>22602</v>
      </c>
      <c r="B30781" s="294"/>
      <c r="C30781" s="294"/>
      <c r="D30781" s="294"/>
      <c r="E30781" s="294"/>
      <c r="F30781" s="294"/>
    </row>
    <row r="30782">
      <c r="A30782" s="294" t="s">
        <v>38917</v>
      </c>
      <c r="B30782" s="294"/>
      <c r="C30782" s="294"/>
      <c r="D30782" s="294"/>
      <c r="E30782" s="294"/>
      <c r="F30782" s="294"/>
    </row>
    <row r="30783">
      <c r="A30783" s="294"/>
      <c r="B30783" s="294"/>
      <c r="C30783" s="294"/>
      <c r="D30783" s="294"/>
      <c r="E30783" s="294"/>
      <c r="F30783" s="294"/>
    </row>
    <row r="30784">
      <c r="A30784" s="294" t="s">
        <v>40635</v>
      </c>
      <c r="B30784" s="294"/>
      <c r="C30784" s="294"/>
      <c r="D30784" s="294"/>
      <c r="E30784" s="294"/>
      <c r="F30784" s="294"/>
    </row>
    <row r="30785">
      <c r="A30785" s="294" t="s">
        <v>40636</v>
      </c>
      <c r="B30785" s="294"/>
      <c r="C30785" s="294"/>
      <c r="D30785" s="294"/>
      <c r="E30785" s="294"/>
      <c r="F30785" s="294"/>
    </row>
    <row r="30786">
      <c r="A30786" s="294" t="s">
        <v>40637</v>
      </c>
      <c r="B30786" s="294"/>
      <c r="C30786" s="294"/>
      <c r="D30786" s="294"/>
      <c r="E30786" s="294"/>
      <c r="F30786" s="294"/>
    </row>
    <row r="30787">
      <c r="A30787" s="294" t="s">
        <v>23236</v>
      </c>
      <c r="B30787" s="294"/>
      <c r="C30787" s="294"/>
      <c r="D30787" s="294"/>
      <c r="E30787" s="294"/>
      <c r="F30787" s="294"/>
    </row>
    <row r="30788">
      <c r="A30788" s="294" t="s">
        <v>40638</v>
      </c>
      <c r="B30788" s="294"/>
      <c r="C30788" s="294"/>
      <c r="D30788" s="294"/>
      <c r="E30788" s="294"/>
      <c r="F30788" s="294"/>
    </row>
    <row r="30789">
      <c r="A30789" s="294" t="s">
        <v>40639</v>
      </c>
      <c r="B30789" s="294"/>
      <c r="C30789" s="294"/>
      <c r="D30789" s="294"/>
      <c r="E30789" s="294"/>
      <c r="F30789" s="294"/>
    </row>
    <row r="30790">
      <c r="A30790" s="294" t="s">
        <v>40640</v>
      </c>
      <c r="B30790" s="294"/>
      <c r="C30790" s="294"/>
      <c r="D30790" s="294"/>
      <c r="E30790" s="294"/>
      <c r="F30790" s="294"/>
    </row>
    <row r="30791">
      <c r="A30791" s="294"/>
      <c r="B30791" s="294"/>
      <c r="C30791" s="294"/>
      <c r="D30791" s="294"/>
      <c r="E30791" s="294"/>
      <c r="F30791" s="294"/>
    </row>
    <row r="30792">
      <c r="A30792" s="294" t="s">
        <v>27452</v>
      </c>
      <c r="B30792" s="294"/>
      <c r="C30792" s="294"/>
      <c r="D30792" s="294"/>
      <c r="E30792" s="294"/>
      <c r="F30792" s="294"/>
    </row>
    <row r="30793">
      <c r="A30793" s="294" t="s">
        <v>26012</v>
      </c>
      <c r="B30793" s="294"/>
      <c r="C30793" s="294"/>
      <c r="D30793" s="294"/>
      <c r="E30793" s="294"/>
      <c r="F30793" s="294"/>
    </row>
    <row r="30794">
      <c r="A30794" s="294"/>
      <c r="B30794" s="294"/>
      <c r="C30794" s="294"/>
      <c r="D30794" s="294"/>
      <c r="E30794" s="294"/>
      <c r="F30794" s="294"/>
    </row>
    <row r="30795">
      <c r="A30795" s="294" t="s">
        <v>40641</v>
      </c>
      <c r="B30795" s="294"/>
      <c r="C30795" s="294"/>
      <c r="D30795" s="294"/>
      <c r="E30795" s="294"/>
      <c r="F30795" s="294"/>
    </row>
    <row r="30796">
      <c r="A30796" s="294" t="s">
        <v>40642</v>
      </c>
      <c r="B30796" s="294"/>
      <c r="C30796" s="294"/>
      <c r="D30796" s="294"/>
      <c r="E30796" s="294"/>
      <c r="F30796" s="294"/>
    </row>
    <row r="30797">
      <c r="A30797" s="294" t="s">
        <v>40643</v>
      </c>
      <c r="B30797" s="294"/>
      <c r="C30797" s="294"/>
      <c r="D30797" s="294"/>
      <c r="E30797" s="294"/>
      <c r="F30797" s="294"/>
    </row>
    <row r="30798">
      <c r="A30798" s="294" t="s">
        <v>40644</v>
      </c>
      <c r="B30798" s="294"/>
      <c r="C30798" s="294"/>
      <c r="D30798" s="294"/>
      <c r="E30798" s="294"/>
      <c r="F30798" s="294"/>
    </row>
    <row r="30799">
      <c r="A30799" s="294" t="s">
        <v>40645</v>
      </c>
      <c r="B30799" s="294"/>
      <c r="C30799" s="294"/>
      <c r="D30799" s="294"/>
      <c r="E30799" s="294"/>
      <c r="F30799" s="294"/>
    </row>
    <row r="30800">
      <c r="A30800" s="294"/>
      <c r="B30800" s="294"/>
      <c r="C30800" s="294"/>
      <c r="D30800" s="294"/>
      <c r="E30800" s="294"/>
      <c r="F30800" s="294"/>
    </row>
    <row r="30801">
      <c r="A30801" s="294" t="s">
        <v>21945</v>
      </c>
      <c r="B30801" s="294"/>
      <c r="C30801" s="294"/>
      <c r="D30801" s="294"/>
      <c r="E30801" s="294"/>
      <c r="F30801" s="294"/>
    </row>
    <row r="30802">
      <c r="A30802" s="294" t="s">
        <v>22618</v>
      </c>
      <c r="B30802" s="294"/>
      <c r="C30802" s="294"/>
      <c r="D30802" s="294"/>
      <c r="E30802" s="294"/>
      <c r="F30802" s="294"/>
    </row>
    <row r="30803">
      <c r="A30803" s="294"/>
      <c r="B30803" s="294"/>
      <c r="C30803" s="294"/>
      <c r="D30803" s="294"/>
      <c r="E30803" s="294"/>
      <c r="F30803" s="294"/>
    </row>
    <row r="30804">
      <c r="A30804" s="294" t="s">
        <v>40646</v>
      </c>
      <c r="B30804" s="294"/>
      <c r="C30804" s="294"/>
      <c r="D30804" s="294"/>
      <c r="E30804" s="294"/>
      <c r="F30804" s="294"/>
    </row>
    <row r="30805">
      <c r="A30805" s="294" t="s">
        <v>40647</v>
      </c>
      <c r="B30805" s="294"/>
      <c r="C30805" s="294"/>
      <c r="D30805" s="294"/>
      <c r="E30805" s="294"/>
      <c r="F30805" s="294"/>
    </row>
    <row r="30806">
      <c r="A30806" s="294" t="s">
        <v>40648</v>
      </c>
      <c r="B30806" s="294"/>
      <c r="C30806" s="294"/>
      <c r="D30806" s="294"/>
      <c r="E30806" s="294"/>
      <c r="F30806" s="294"/>
    </row>
    <row r="30807">
      <c r="A30807" s="294" t="s">
        <v>40649</v>
      </c>
      <c r="B30807" s="294"/>
      <c r="C30807" s="294"/>
      <c r="D30807" s="294"/>
      <c r="E30807" s="294"/>
      <c r="F30807" s="294"/>
    </row>
    <row r="30808">
      <c r="A30808" s="294" t="s">
        <v>40650</v>
      </c>
      <c r="B30808" s="294"/>
      <c r="C30808" s="294"/>
      <c r="D30808" s="294"/>
      <c r="E30808" s="294"/>
      <c r="F30808" s="294"/>
    </row>
    <row r="30809">
      <c r="A30809" s="294" t="s">
        <v>40651</v>
      </c>
      <c r="B30809" s="294"/>
      <c r="C30809" s="294"/>
      <c r="D30809" s="294"/>
      <c r="E30809" s="294"/>
      <c r="F30809" s="294"/>
    </row>
    <row r="30810">
      <c r="A30810" s="294" t="s">
        <v>40652</v>
      </c>
      <c r="B30810" s="294"/>
      <c r="C30810" s="294"/>
      <c r="D30810" s="294"/>
      <c r="E30810" s="294"/>
      <c r="F30810" s="294"/>
    </row>
    <row r="30811">
      <c r="A30811" s="294"/>
      <c r="B30811" s="294"/>
      <c r="C30811" s="294"/>
      <c r="D30811" s="294"/>
      <c r="E30811" s="294"/>
      <c r="F30811" s="294"/>
    </row>
    <row r="30812">
      <c r="A30812" s="294"/>
      <c r="B30812" s="294"/>
      <c r="C30812" s="294"/>
      <c r="D30812" s="294"/>
      <c r="E30812" s="294"/>
      <c r="F30812" s="294"/>
    </row>
    <row r="30813">
      <c r="A30813" s="294" t="s">
        <v>21401</v>
      </c>
      <c r="B30813" s="294"/>
      <c r="C30813" s="294"/>
      <c r="D30813" s="294"/>
      <c r="E30813" s="294"/>
      <c r="F30813" s="294"/>
    </row>
    <row r="30814">
      <c r="A30814" s="294"/>
      <c r="B30814" s="294"/>
      <c r="C30814" s="294"/>
      <c r="D30814" s="294"/>
      <c r="E30814" s="294"/>
      <c r="F30814" s="294"/>
    </row>
    <row r="30815">
      <c r="A30815" s="294" t="s">
        <v>27102</v>
      </c>
      <c r="B30815" s="294"/>
      <c r="C30815" s="294"/>
      <c r="D30815" s="294"/>
      <c r="E30815" s="294"/>
      <c r="F30815" s="294"/>
    </row>
    <row r="30816">
      <c r="A30816" s="294" t="s">
        <v>40653</v>
      </c>
      <c r="B30816" s="294"/>
      <c r="C30816" s="294"/>
      <c r="D30816" s="294"/>
      <c r="E30816" s="294"/>
      <c r="F30816" s="294"/>
    </row>
    <row r="30817">
      <c r="A30817" s="294" t="s">
        <v>23830</v>
      </c>
      <c r="B30817" s="294"/>
      <c r="C30817" s="294"/>
      <c r="D30817" s="294"/>
      <c r="E30817" s="294"/>
      <c r="F30817" s="294"/>
    </row>
    <row r="30818">
      <c r="A30818" s="294" t="s">
        <v>23831</v>
      </c>
      <c r="B30818" s="294"/>
      <c r="C30818" s="294"/>
      <c r="D30818" s="294"/>
      <c r="E30818" s="294"/>
      <c r="F30818" s="294"/>
    </row>
    <row r="30819">
      <c r="A30819" s="294" t="s">
        <v>33136</v>
      </c>
      <c r="B30819" s="294"/>
      <c r="C30819" s="294"/>
      <c r="D30819" s="294"/>
      <c r="E30819" s="294"/>
      <c r="F30819" s="294"/>
    </row>
    <row r="30820">
      <c r="A30820" s="294" t="s">
        <v>32551</v>
      </c>
      <c r="B30820" s="294"/>
      <c r="C30820" s="294"/>
      <c r="D30820" s="294"/>
      <c r="E30820" s="294"/>
      <c r="F30820" s="294"/>
    </row>
    <row r="30821">
      <c r="A30821" s="294" t="s">
        <v>24056</v>
      </c>
      <c r="B30821" s="294"/>
      <c r="C30821" s="294"/>
      <c r="D30821" s="294"/>
      <c r="E30821" s="294"/>
      <c r="F30821" s="294"/>
    </row>
    <row r="30822">
      <c r="A30822" s="294" t="s">
        <v>30336</v>
      </c>
      <c r="B30822" s="294"/>
      <c r="C30822" s="294"/>
      <c r="D30822" s="294"/>
      <c r="E30822" s="294"/>
      <c r="F30822" s="294"/>
    </row>
    <row r="30823">
      <c r="A30823" s="294" t="s">
        <v>31573</v>
      </c>
      <c r="B30823" s="294"/>
      <c r="C30823" s="294"/>
      <c r="D30823" s="294"/>
      <c r="E30823" s="294"/>
      <c r="F30823" s="294"/>
    </row>
    <row r="30824">
      <c r="A30824" s="294" t="s">
        <v>40654</v>
      </c>
      <c r="B30824" s="294"/>
      <c r="C30824" s="294"/>
      <c r="D30824" s="294"/>
      <c r="E30824" s="294"/>
      <c r="F30824" s="294"/>
    </row>
    <row r="30825">
      <c r="A30825" s="294" t="s">
        <v>40655</v>
      </c>
      <c r="B30825" s="294"/>
      <c r="C30825" s="294"/>
      <c r="D30825" s="294"/>
      <c r="E30825" s="294"/>
      <c r="F30825" s="294"/>
    </row>
    <row r="30826">
      <c r="A30826" s="294" t="s">
        <v>40656</v>
      </c>
      <c r="B30826" s="294"/>
      <c r="C30826" s="294"/>
      <c r="D30826" s="294"/>
      <c r="E30826" s="294"/>
      <c r="F30826" s="294"/>
    </row>
    <row r="30827">
      <c r="A30827" s="294" t="s">
        <v>40657</v>
      </c>
      <c r="B30827" s="294"/>
      <c r="C30827" s="294"/>
      <c r="D30827" s="294"/>
      <c r="E30827" s="294"/>
      <c r="F30827" s="294"/>
    </row>
    <row r="30828">
      <c r="A30828" s="294" t="s">
        <v>40658</v>
      </c>
      <c r="B30828" s="294"/>
      <c r="C30828" s="294"/>
      <c r="D30828" s="294"/>
      <c r="E30828" s="294"/>
      <c r="F30828" s="294"/>
    </row>
    <row r="30829">
      <c r="A30829" s="294" t="s">
        <v>40659</v>
      </c>
      <c r="B30829" s="294"/>
      <c r="C30829" s="294"/>
      <c r="D30829" s="294"/>
      <c r="E30829" s="294"/>
      <c r="F30829" s="294"/>
    </row>
    <row r="30830">
      <c r="A30830" s="294" t="s">
        <v>40660</v>
      </c>
      <c r="B30830" s="294"/>
      <c r="C30830" s="294"/>
      <c r="D30830" s="294"/>
      <c r="E30830" s="294"/>
      <c r="F30830" s="294"/>
    </row>
    <row r="30831">
      <c r="A30831" s="294" t="s">
        <v>40661</v>
      </c>
      <c r="B30831" s="294"/>
      <c r="C30831" s="294"/>
      <c r="D30831" s="294"/>
      <c r="E30831" s="294"/>
      <c r="F30831" s="294"/>
    </row>
    <row r="30832">
      <c r="A30832" s="294"/>
      <c r="B30832" s="294"/>
      <c r="C30832" s="294"/>
      <c r="D30832" s="294"/>
      <c r="E30832" s="294"/>
      <c r="F30832" s="294"/>
    </row>
    <row r="30833">
      <c r="A30833" s="294" t="s">
        <v>21407</v>
      </c>
      <c r="B30833" s="294"/>
      <c r="C30833" s="294"/>
      <c r="D30833" s="294"/>
      <c r="E30833" s="294"/>
      <c r="F30833" s="294"/>
    </row>
    <row r="30834">
      <c r="A30834" s="294"/>
      <c r="B30834" s="294"/>
      <c r="C30834" s="294"/>
      <c r="D30834" s="294"/>
      <c r="E30834" s="294"/>
      <c r="F30834" s="294"/>
    </row>
    <row r="30835">
      <c r="A30835" s="294" t="s">
        <v>37701</v>
      </c>
      <c r="B30835" s="294"/>
      <c r="C30835" s="294"/>
      <c r="D30835" s="294"/>
      <c r="E30835" s="294"/>
      <c r="F30835" s="294"/>
    </row>
    <row r="30836">
      <c r="A30836" s="294" t="s">
        <v>40662</v>
      </c>
      <c r="B30836" s="294"/>
      <c r="C30836" s="294"/>
      <c r="D30836" s="294"/>
      <c r="E30836" s="294"/>
      <c r="F30836" s="294"/>
    </row>
    <row r="30837">
      <c r="A30837" s="294" t="s">
        <v>22629</v>
      </c>
      <c r="B30837" s="294"/>
      <c r="C30837" s="294"/>
      <c r="D30837" s="294"/>
      <c r="E30837" s="294"/>
      <c r="F30837" s="294"/>
    </row>
    <row r="30838">
      <c r="A30838" s="294" t="s">
        <v>40663</v>
      </c>
      <c r="B30838" s="294"/>
      <c r="C30838" s="294"/>
      <c r="D30838" s="294"/>
      <c r="E30838" s="294"/>
      <c r="F30838" s="294"/>
    </row>
    <row r="30839">
      <c r="A30839" s="294" t="s">
        <v>38804</v>
      </c>
      <c r="B30839" s="294"/>
      <c r="C30839" s="294"/>
      <c r="D30839" s="294"/>
      <c r="E30839" s="294"/>
      <c r="F30839" s="294"/>
    </row>
    <row r="30840">
      <c r="A30840" s="294" t="s">
        <v>38805</v>
      </c>
      <c r="B30840" s="294"/>
      <c r="C30840" s="294"/>
      <c r="D30840" s="294"/>
      <c r="E30840" s="294"/>
      <c r="F30840" s="294"/>
    </row>
    <row r="30841">
      <c r="A30841" s="294" t="s">
        <v>40664</v>
      </c>
      <c r="B30841" s="294"/>
      <c r="C30841" s="294"/>
      <c r="D30841" s="294"/>
      <c r="E30841" s="294"/>
      <c r="F30841" s="294"/>
    </row>
    <row r="30842">
      <c r="A30842" s="294" t="s">
        <v>23268</v>
      </c>
      <c r="B30842" s="294"/>
      <c r="C30842" s="294"/>
      <c r="D30842" s="294"/>
      <c r="E30842" s="294"/>
      <c r="F30842" s="294"/>
    </row>
    <row r="30843">
      <c r="A30843" s="294" t="s">
        <v>40665</v>
      </c>
      <c r="B30843" s="294"/>
      <c r="C30843" s="294"/>
      <c r="D30843" s="294"/>
      <c r="E30843" s="294"/>
      <c r="F30843" s="294"/>
    </row>
    <row r="30844">
      <c r="A30844" s="294" t="s">
        <v>40666</v>
      </c>
      <c r="B30844" s="294"/>
      <c r="C30844" s="294"/>
      <c r="D30844" s="294"/>
      <c r="E30844" s="294"/>
      <c r="F30844" s="294"/>
    </row>
    <row r="30845">
      <c r="A30845" s="294" t="s">
        <v>40667</v>
      </c>
      <c r="B30845" s="294"/>
      <c r="C30845" s="294"/>
      <c r="D30845" s="294"/>
      <c r="E30845" s="294"/>
      <c r="F30845" s="294"/>
    </row>
    <row r="30846">
      <c r="A30846" s="294" t="s">
        <v>40668</v>
      </c>
      <c r="B30846" s="294"/>
      <c r="C30846" s="294"/>
      <c r="D30846" s="294"/>
      <c r="E30846" s="294"/>
      <c r="F30846" s="294"/>
    </row>
    <row r="30847">
      <c r="A30847" s="294" t="s">
        <v>37705</v>
      </c>
      <c r="B30847" s="294"/>
      <c r="C30847" s="294"/>
      <c r="D30847" s="294"/>
      <c r="E30847" s="294"/>
      <c r="F30847" s="294"/>
    </row>
    <row r="30848">
      <c r="A30848" s="294" t="s">
        <v>39831</v>
      </c>
      <c r="B30848" s="294"/>
      <c r="C30848" s="294"/>
      <c r="D30848" s="294"/>
      <c r="E30848" s="294"/>
      <c r="F30848" s="294"/>
    </row>
    <row r="30849">
      <c r="A30849" s="294" t="s">
        <v>40669</v>
      </c>
      <c r="B30849" s="294"/>
      <c r="C30849" s="294"/>
      <c r="D30849" s="294"/>
      <c r="E30849" s="294"/>
      <c r="F30849" s="294"/>
    </row>
    <row r="30850">
      <c r="A30850" s="294" t="s">
        <v>40670</v>
      </c>
      <c r="B30850" s="294"/>
      <c r="C30850" s="294"/>
      <c r="D30850" s="294"/>
      <c r="E30850" s="294"/>
      <c r="F30850" s="294"/>
    </row>
    <row r="30851">
      <c r="A30851" s="294" t="s">
        <v>37708</v>
      </c>
      <c r="B30851" s="294"/>
      <c r="C30851" s="294"/>
      <c r="D30851" s="294"/>
      <c r="E30851" s="294"/>
      <c r="F30851" s="294"/>
    </row>
    <row r="30852">
      <c r="A30852" s="294" t="s">
        <v>40671</v>
      </c>
      <c r="B30852" s="294"/>
      <c r="C30852" s="294"/>
      <c r="D30852" s="294"/>
      <c r="E30852" s="294"/>
      <c r="F30852" s="294"/>
    </row>
    <row r="30853">
      <c r="A30853" s="294" t="s">
        <v>40672</v>
      </c>
      <c r="B30853" s="294"/>
      <c r="C30853" s="294"/>
      <c r="D30853" s="294"/>
      <c r="E30853" s="294"/>
      <c r="F30853" s="294"/>
    </row>
    <row r="30854">
      <c r="A30854" s="294" t="s">
        <v>40673</v>
      </c>
      <c r="B30854" s="294"/>
      <c r="C30854" s="294"/>
      <c r="D30854" s="294"/>
      <c r="E30854" s="294"/>
      <c r="F30854" s="294"/>
    </row>
    <row r="30855">
      <c r="A30855" s="294" t="s">
        <v>40674</v>
      </c>
      <c r="B30855" s="294"/>
      <c r="C30855" s="294"/>
      <c r="D30855" s="294"/>
      <c r="E30855" s="294"/>
      <c r="F30855" s="294"/>
    </row>
    <row r="30856">
      <c r="A30856" s="294" t="s">
        <v>40675</v>
      </c>
      <c r="B30856" s="294"/>
      <c r="C30856" s="294"/>
      <c r="D30856" s="294"/>
      <c r="E30856" s="294"/>
      <c r="F30856" s="294"/>
    </row>
    <row r="30857">
      <c r="A30857" s="294" t="s">
        <v>39711</v>
      </c>
      <c r="B30857" s="294"/>
      <c r="C30857" s="294"/>
      <c r="D30857" s="294"/>
      <c r="E30857" s="294"/>
      <c r="F30857" s="294"/>
    </row>
    <row r="30858">
      <c r="A30858" s="294" t="s">
        <v>40676</v>
      </c>
      <c r="B30858" s="294"/>
      <c r="C30858" s="294"/>
      <c r="D30858" s="294"/>
      <c r="E30858" s="294"/>
      <c r="F30858" s="294"/>
    </row>
    <row r="30859">
      <c r="A30859" s="294" t="s">
        <v>40677</v>
      </c>
      <c r="B30859" s="294"/>
      <c r="C30859" s="294"/>
      <c r="D30859" s="294"/>
      <c r="E30859" s="294"/>
      <c r="F30859" s="294"/>
    </row>
    <row r="30860">
      <c r="A30860" s="294"/>
      <c r="B30860" s="294"/>
      <c r="C30860" s="294"/>
      <c r="D30860" s="294"/>
      <c r="E30860" s="294"/>
      <c r="F30860" s="294"/>
    </row>
    <row r="30861">
      <c r="A30861" s="294" t="s">
        <v>40678</v>
      </c>
      <c r="B30861" s="294"/>
      <c r="C30861" s="294"/>
      <c r="D30861" s="294"/>
      <c r="E30861" s="294"/>
      <c r="F30861" s="294"/>
    </row>
    <row r="30862">
      <c r="A30862" s="294"/>
      <c r="B30862" s="294"/>
      <c r="C30862" s="294"/>
      <c r="D30862" s="294"/>
      <c r="E30862" s="294"/>
      <c r="F30862" s="294"/>
    </row>
    <row r="30863">
      <c r="A30863" s="294" t="s">
        <v>40679</v>
      </c>
      <c r="B30863" s="294"/>
      <c r="C30863" s="294"/>
      <c r="D30863" s="294"/>
      <c r="E30863" s="294"/>
      <c r="F30863" s="294"/>
    </row>
    <row r="30864">
      <c r="A30864" s="294" t="s">
        <v>25709</v>
      </c>
      <c r="B30864" s="294"/>
      <c r="C30864" s="294"/>
      <c r="D30864" s="294"/>
      <c r="E30864" s="294"/>
      <c r="F30864" s="294"/>
    </row>
    <row r="30865">
      <c r="A30865" s="294" t="s">
        <v>40680</v>
      </c>
      <c r="B30865" s="294"/>
      <c r="C30865" s="294"/>
      <c r="D30865" s="294"/>
      <c r="E30865" s="294"/>
      <c r="F30865" s="294"/>
    </row>
    <row r="30866">
      <c r="A30866" s="294" t="s">
        <v>40681</v>
      </c>
      <c r="B30866" s="294"/>
      <c r="C30866" s="294"/>
      <c r="D30866" s="294"/>
      <c r="E30866" s="294"/>
      <c r="F30866" s="294"/>
    </row>
    <row r="30867">
      <c r="A30867" s="294" t="s">
        <v>38830</v>
      </c>
      <c r="B30867" s="294"/>
      <c r="C30867" s="294"/>
      <c r="D30867" s="294"/>
      <c r="E30867" s="294"/>
      <c r="F30867" s="294"/>
    </row>
    <row r="30868">
      <c r="A30868" s="294" t="s">
        <v>37730</v>
      </c>
      <c r="B30868" s="294"/>
      <c r="C30868" s="294"/>
      <c r="D30868" s="294"/>
      <c r="E30868" s="294"/>
      <c r="F30868" s="294"/>
    </row>
    <row r="30869">
      <c r="A30869" s="294" t="s">
        <v>40682</v>
      </c>
      <c r="B30869" s="294"/>
      <c r="C30869" s="294"/>
      <c r="D30869" s="294"/>
      <c r="E30869" s="294"/>
      <c r="F30869" s="294"/>
    </row>
    <row r="30870">
      <c r="A30870" s="294" t="s">
        <v>40683</v>
      </c>
      <c r="B30870" s="294"/>
      <c r="C30870" s="294"/>
      <c r="D30870" s="294"/>
      <c r="E30870" s="294"/>
      <c r="F30870" s="294"/>
    </row>
    <row r="30871">
      <c r="A30871" s="294" t="s">
        <v>40684</v>
      </c>
      <c r="B30871" s="294"/>
      <c r="C30871" s="294"/>
      <c r="D30871" s="294"/>
      <c r="E30871" s="294"/>
      <c r="F30871" s="294"/>
    </row>
    <row r="30872">
      <c r="A30872" s="294" t="s">
        <v>40685</v>
      </c>
      <c r="B30872" s="294"/>
      <c r="C30872" s="294"/>
      <c r="D30872" s="294"/>
      <c r="E30872" s="294"/>
      <c r="F30872" s="294"/>
    </row>
    <row r="30873">
      <c r="A30873" s="294" t="s">
        <v>40686</v>
      </c>
      <c r="B30873" s="294"/>
      <c r="C30873" s="294"/>
      <c r="D30873" s="294"/>
      <c r="E30873" s="294"/>
      <c r="F30873" s="294"/>
    </row>
    <row r="30874">
      <c r="A30874" s="294" t="s">
        <v>40687</v>
      </c>
      <c r="B30874" s="294"/>
      <c r="C30874" s="294"/>
      <c r="D30874" s="294"/>
      <c r="E30874" s="294"/>
      <c r="F30874" s="294"/>
    </row>
    <row r="30875">
      <c r="A30875" s="294" t="s">
        <v>39857</v>
      </c>
      <c r="B30875" s="294"/>
      <c r="C30875" s="294"/>
      <c r="D30875" s="294"/>
      <c r="E30875" s="294"/>
      <c r="F30875" s="294"/>
    </row>
    <row r="30876">
      <c r="A30876" s="294" t="s">
        <v>39853</v>
      </c>
      <c r="B30876" s="294"/>
      <c r="C30876" s="294"/>
      <c r="D30876" s="294"/>
      <c r="E30876" s="294"/>
      <c r="F30876" s="294"/>
    </row>
    <row r="30877">
      <c r="A30877" s="294" t="s">
        <v>40688</v>
      </c>
      <c r="B30877" s="294"/>
      <c r="C30877" s="294"/>
      <c r="D30877" s="294"/>
      <c r="E30877" s="294"/>
      <c r="F30877" s="294"/>
    </row>
    <row r="30878">
      <c r="A30878" s="294" t="s">
        <v>40689</v>
      </c>
      <c r="B30878" s="294"/>
      <c r="C30878" s="294"/>
      <c r="D30878" s="294"/>
      <c r="E30878" s="294"/>
      <c r="F30878" s="294"/>
    </row>
    <row r="30879">
      <c r="A30879" s="294" t="s">
        <v>40690</v>
      </c>
      <c r="B30879" s="294"/>
      <c r="C30879" s="294"/>
      <c r="D30879" s="294"/>
      <c r="E30879" s="294"/>
      <c r="F30879" s="294"/>
    </row>
    <row r="30880">
      <c r="A30880" s="294" t="s">
        <v>40691</v>
      </c>
      <c r="B30880" s="294"/>
      <c r="C30880" s="294"/>
      <c r="D30880" s="294"/>
      <c r="E30880" s="294"/>
      <c r="F30880" s="294"/>
    </row>
    <row r="30881">
      <c r="A30881" s="294" t="s">
        <v>40692</v>
      </c>
      <c r="B30881" s="294"/>
      <c r="C30881" s="294"/>
      <c r="D30881" s="294"/>
      <c r="E30881" s="294"/>
      <c r="F30881" s="294"/>
    </row>
    <row r="30882">
      <c r="A30882" s="294" t="s">
        <v>40056</v>
      </c>
      <c r="B30882" s="294"/>
      <c r="C30882" s="294"/>
      <c r="D30882" s="294"/>
      <c r="E30882" s="294"/>
      <c r="F30882" s="294"/>
    </row>
    <row r="30883">
      <c r="A30883" s="294"/>
      <c r="B30883" s="294"/>
      <c r="C30883" s="294"/>
      <c r="D30883" s="294"/>
      <c r="E30883" s="294"/>
      <c r="F30883" s="294"/>
    </row>
    <row r="30884">
      <c r="A30884" s="294" t="s">
        <v>28124</v>
      </c>
      <c r="B30884" s="294"/>
      <c r="C30884" s="294"/>
      <c r="D30884" s="294"/>
      <c r="E30884" s="294"/>
      <c r="F30884" s="294"/>
    </row>
    <row r="30885">
      <c r="A30885" s="294" t="s">
        <v>40693</v>
      </c>
      <c r="B30885" s="294"/>
      <c r="C30885" s="294"/>
      <c r="D30885" s="294"/>
      <c r="E30885" s="294"/>
      <c r="F30885" s="294"/>
    </row>
    <row r="30886">
      <c r="A30886" s="294" t="s">
        <v>21672</v>
      </c>
      <c r="B30886" s="294"/>
      <c r="C30886" s="294"/>
      <c r="D30886" s="294"/>
      <c r="E30886" s="294"/>
      <c r="F30886" s="294"/>
    </row>
    <row r="30887">
      <c r="A30887" s="294" t="s">
        <v>40634</v>
      </c>
      <c r="B30887" s="294"/>
      <c r="C30887" s="294"/>
      <c r="D30887" s="294"/>
      <c r="E30887" s="294"/>
      <c r="F30887" s="294"/>
    </row>
    <row r="30888">
      <c r="A30888" s="294"/>
      <c r="B30888" s="294"/>
      <c r="C30888" s="294"/>
      <c r="D30888" s="294"/>
      <c r="E30888" s="294"/>
      <c r="F30888" s="294"/>
    </row>
    <row r="30889">
      <c r="A30889" s="294"/>
      <c r="B30889" s="294"/>
      <c r="C30889" s="294"/>
      <c r="D30889" s="294"/>
      <c r="E30889" s="294"/>
      <c r="F30889" s="294"/>
    </row>
    <row r="30890">
      <c r="A30890" s="294"/>
      <c r="B30890" s="294"/>
      <c r="C30890" s="294"/>
      <c r="D30890" s="294"/>
      <c r="E30890" s="294"/>
      <c r="F30890" s="294"/>
    </row>
    <row r="30891">
      <c r="A30891" s="294"/>
      <c r="B30891" s="294"/>
      <c r="C30891" s="294"/>
      <c r="D30891" s="294"/>
      <c r="E30891" s="294"/>
      <c r="F30891" s="294"/>
    </row>
    <row r="30892">
      <c r="A30892" s="294" t="s">
        <v>21315</v>
      </c>
      <c r="B30892" s="294"/>
      <c r="C30892" s="294"/>
      <c r="D30892" s="294"/>
      <c r="E30892" s="294"/>
      <c r="F30892" s="294"/>
    </row>
    <row r="30893">
      <c r="A30893" s="294"/>
      <c r="B30893" s="294"/>
      <c r="C30893" s="294"/>
      <c r="D30893" s="294"/>
      <c r="E30893" s="294"/>
      <c r="F30893" s="294"/>
    </row>
    <row r="30894">
      <c r="A30894" s="294" t="s">
        <v>40694</v>
      </c>
      <c r="B30894" s="294"/>
      <c r="C30894" s="294"/>
      <c r="D30894" s="294"/>
      <c r="E30894" s="294"/>
      <c r="F30894" s="294"/>
    </row>
    <row r="30895">
      <c r="A30895" s="294" t="s">
        <v>40695</v>
      </c>
      <c r="B30895" s="294"/>
      <c r="C30895" s="294"/>
      <c r="D30895" s="294"/>
      <c r="E30895" s="294"/>
      <c r="F30895" s="294"/>
    </row>
    <row r="30896">
      <c r="A30896" s="294" t="s">
        <v>40696</v>
      </c>
      <c r="B30896" s="294"/>
      <c r="C30896" s="294"/>
      <c r="D30896" s="294"/>
      <c r="E30896" s="294"/>
      <c r="F30896" s="294"/>
    </row>
    <row r="30897">
      <c r="A30897" s="294" t="s">
        <v>40697</v>
      </c>
      <c r="B30897" s="294"/>
      <c r="C30897" s="294"/>
      <c r="D30897" s="294"/>
      <c r="E30897" s="294"/>
      <c r="F30897" s="294"/>
    </row>
    <row r="30898">
      <c r="A30898" s="294" t="s">
        <v>40698</v>
      </c>
      <c r="B30898" s="294"/>
      <c r="C30898" s="294"/>
      <c r="D30898" s="294"/>
      <c r="E30898" s="294"/>
      <c r="F30898" s="294"/>
    </row>
    <row r="30899">
      <c r="A30899" s="294" t="s">
        <v>38846</v>
      </c>
      <c r="B30899" s="294"/>
      <c r="C30899" s="294"/>
      <c r="D30899" s="294"/>
      <c r="E30899" s="294"/>
      <c r="F30899" s="294"/>
    </row>
    <row r="30900">
      <c r="A30900" s="294" t="s">
        <v>40699</v>
      </c>
      <c r="B30900" s="294"/>
      <c r="C30900" s="294"/>
      <c r="D30900" s="294"/>
      <c r="E30900" s="294"/>
      <c r="F30900" s="294"/>
    </row>
    <row r="30901">
      <c r="A30901" s="294" t="s">
        <v>40700</v>
      </c>
      <c r="B30901" s="294"/>
      <c r="C30901" s="294"/>
      <c r="D30901" s="294"/>
      <c r="E30901" s="294"/>
      <c r="F30901" s="294"/>
    </row>
    <row r="30902">
      <c r="A30902" s="294" t="s">
        <v>40701</v>
      </c>
      <c r="B30902" s="294"/>
      <c r="C30902" s="294"/>
      <c r="D30902" s="294"/>
      <c r="E30902" s="294"/>
      <c r="F30902" s="294"/>
    </row>
    <row r="30903">
      <c r="A30903" s="294" t="s">
        <v>40702</v>
      </c>
      <c r="B30903" s="294"/>
      <c r="C30903" s="294"/>
      <c r="D30903" s="294"/>
      <c r="E30903" s="294"/>
      <c r="F30903" s="294"/>
    </row>
    <row r="30904">
      <c r="A30904" s="294" t="s">
        <v>40703</v>
      </c>
      <c r="B30904" s="294"/>
      <c r="C30904" s="294"/>
      <c r="D30904" s="294"/>
      <c r="E30904" s="294"/>
      <c r="F30904" s="294"/>
    </row>
    <row r="30905">
      <c r="A30905" s="294" t="s">
        <v>25528</v>
      </c>
      <c r="B30905" s="294"/>
      <c r="C30905" s="294"/>
      <c r="D30905" s="294"/>
      <c r="E30905" s="294"/>
      <c r="F30905" s="294"/>
    </row>
    <row r="30906">
      <c r="A30906" s="294" t="s">
        <v>40704</v>
      </c>
      <c r="B30906" s="294"/>
      <c r="C30906" s="294"/>
      <c r="D30906" s="294"/>
      <c r="E30906" s="294"/>
      <c r="F30906" s="294"/>
    </row>
    <row r="30907">
      <c r="A30907" s="294"/>
      <c r="B30907" s="294"/>
      <c r="C30907" s="294"/>
      <c r="D30907" s="294"/>
      <c r="E30907" s="294"/>
      <c r="F30907" s="294"/>
    </row>
    <row r="30908">
      <c r="A30908" s="294" t="s">
        <v>22281</v>
      </c>
      <c r="B30908" s="294"/>
      <c r="C30908" s="294"/>
      <c r="D30908" s="294"/>
      <c r="E30908" s="294"/>
      <c r="F30908" s="294"/>
    </row>
    <row r="30909">
      <c r="A30909" s="294"/>
      <c r="B30909" s="294"/>
      <c r="C30909" s="294"/>
      <c r="D30909" s="294"/>
      <c r="E30909" s="294"/>
      <c r="F30909" s="294"/>
    </row>
    <row r="30910">
      <c r="A30910" s="294"/>
      <c r="B30910" s="294"/>
      <c r="C30910" s="294"/>
      <c r="D30910" s="294"/>
      <c r="E30910" s="294"/>
      <c r="F30910" s="294"/>
    </row>
    <row r="30911">
      <c r="A30911" s="294" t="s">
        <v>40705</v>
      </c>
      <c r="B30911" s="294"/>
      <c r="C30911" s="294"/>
      <c r="D30911" s="294"/>
      <c r="E30911" s="294"/>
      <c r="F30911" s="294"/>
    </row>
    <row r="30912">
      <c r="A30912" s="294" t="s">
        <v>40706</v>
      </c>
      <c r="B30912" s="294"/>
      <c r="C30912" s="294"/>
      <c r="D30912" s="294"/>
      <c r="E30912" s="294"/>
      <c r="F30912" s="294"/>
    </row>
    <row r="30913">
      <c r="A30913" s="294" t="s">
        <v>40707</v>
      </c>
      <c r="B30913" s="294"/>
      <c r="C30913" s="294"/>
      <c r="D30913" s="294"/>
      <c r="E30913" s="294"/>
      <c r="F30913" s="294"/>
    </row>
    <row r="30914">
      <c r="A30914" s="294" t="s">
        <v>40708</v>
      </c>
      <c r="B30914" s="294"/>
      <c r="C30914" s="294"/>
      <c r="D30914" s="294"/>
      <c r="E30914" s="294"/>
      <c r="F30914" s="294"/>
    </row>
    <row r="30915">
      <c r="A30915" s="294" t="s">
        <v>40709</v>
      </c>
      <c r="B30915" s="294"/>
      <c r="C30915" s="294"/>
      <c r="D30915" s="294"/>
      <c r="E30915" s="294"/>
      <c r="F30915" s="294"/>
    </row>
    <row r="30916">
      <c r="A30916" s="294" t="s">
        <v>40710</v>
      </c>
      <c r="B30916" s="294"/>
      <c r="C30916" s="294"/>
      <c r="D30916" s="294"/>
      <c r="E30916" s="294"/>
      <c r="F30916" s="294"/>
    </row>
    <row r="30917">
      <c r="A30917" s="294"/>
      <c r="B30917" s="294"/>
      <c r="C30917" s="294"/>
      <c r="D30917" s="294"/>
      <c r="E30917" s="294"/>
      <c r="F30917" s="294"/>
    </row>
    <row r="30918">
      <c r="A30918" s="294" t="s">
        <v>21335</v>
      </c>
      <c r="B30918" s="294"/>
      <c r="C30918" s="294"/>
      <c r="D30918" s="294"/>
      <c r="E30918" s="294"/>
      <c r="F30918" s="294"/>
    </row>
    <row r="30919">
      <c r="A30919" s="294"/>
      <c r="B30919" s="294"/>
      <c r="C30919" s="294"/>
      <c r="D30919" s="294"/>
      <c r="E30919" s="294"/>
      <c r="F30919" s="294"/>
    </row>
    <row r="30920">
      <c r="A30920" s="294" t="s">
        <v>40711</v>
      </c>
      <c r="B30920" s="294"/>
      <c r="C30920" s="294"/>
      <c r="D30920" s="294"/>
      <c r="E30920" s="294"/>
      <c r="F30920" s="294"/>
    </row>
    <row r="30921">
      <c r="A30921" s="294" t="s">
        <v>40712</v>
      </c>
      <c r="B30921" s="294"/>
      <c r="C30921" s="294"/>
      <c r="D30921" s="294"/>
      <c r="E30921" s="294"/>
      <c r="F30921" s="294"/>
    </row>
    <row r="30922">
      <c r="A30922" s="294" t="s">
        <v>40713</v>
      </c>
      <c r="B30922" s="294"/>
      <c r="C30922" s="294"/>
      <c r="D30922" s="294"/>
      <c r="E30922" s="294"/>
      <c r="F30922" s="294"/>
    </row>
    <row r="30923">
      <c r="A30923" s="294" t="s">
        <v>40714</v>
      </c>
      <c r="B30923" s="294"/>
      <c r="C30923" s="294"/>
      <c r="D30923" s="294"/>
      <c r="E30923" s="294"/>
      <c r="F30923" s="294"/>
    </row>
    <row r="30924">
      <c r="A30924" s="294" t="s">
        <v>40715</v>
      </c>
      <c r="B30924" s="294"/>
      <c r="C30924" s="294"/>
      <c r="D30924" s="294"/>
      <c r="E30924" s="294"/>
      <c r="F30924" s="294"/>
    </row>
    <row r="30925">
      <c r="A30925" s="294"/>
      <c r="B30925" s="294"/>
      <c r="C30925" s="294"/>
      <c r="D30925" s="294"/>
      <c r="E30925" s="294"/>
      <c r="F30925" s="294"/>
    </row>
    <row r="30926">
      <c r="A30926" s="294" t="s">
        <v>23029</v>
      </c>
      <c r="B30926" s="294"/>
      <c r="C30926" s="294"/>
      <c r="D30926" s="294"/>
      <c r="E30926" s="294"/>
      <c r="F30926" s="294"/>
    </row>
    <row r="30927">
      <c r="A30927" s="294" t="s">
        <v>25548</v>
      </c>
      <c r="B30927" s="294"/>
      <c r="C30927" s="294"/>
      <c r="D30927" s="294"/>
      <c r="E30927" s="294"/>
      <c r="F30927" s="294"/>
    </row>
    <row r="30928">
      <c r="A30928" s="294"/>
      <c r="B30928" s="294"/>
      <c r="C30928" s="294"/>
      <c r="D30928" s="294"/>
      <c r="E30928" s="294"/>
      <c r="F30928" s="294"/>
    </row>
    <row r="30929">
      <c r="A30929" s="294" t="s">
        <v>40716</v>
      </c>
      <c r="B30929" s="294"/>
      <c r="C30929" s="294"/>
      <c r="D30929" s="294"/>
      <c r="E30929" s="294"/>
      <c r="F30929" s="294"/>
    </row>
    <row r="30930">
      <c r="A30930" s="294" t="s">
        <v>40717</v>
      </c>
      <c r="B30930" s="294"/>
      <c r="C30930" s="294"/>
      <c r="D30930" s="294"/>
      <c r="E30930" s="294"/>
      <c r="F30930" s="294"/>
    </row>
    <row r="30931">
      <c r="A30931" s="294" t="s">
        <v>40718</v>
      </c>
      <c r="B30931" s="294"/>
      <c r="C30931" s="294"/>
      <c r="D30931" s="294"/>
      <c r="E30931" s="294"/>
      <c r="F30931" s="294"/>
    </row>
    <row r="30932">
      <c r="A30932" s="294" t="s">
        <v>39890</v>
      </c>
      <c r="B30932" s="294"/>
      <c r="C30932" s="294"/>
      <c r="D30932" s="294"/>
      <c r="E30932" s="294"/>
      <c r="F30932" s="294"/>
    </row>
    <row r="30933">
      <c r="A30933" s="294" t="s">
        <v>40719</v>
      </c>
      <c r="B30933" s="294"/>
      <c r="C30933" s="294"/>
      <c r="D30933" s="294"/>
      <c r="E30933" s="294"/>
      <c r="F30933" s="294"/>
    </row>
    <row r="30934">
      <c r="A30934" s="294"/>
      <c r="B30934" s="294"/>
      <c r="C30934" s="294"/>
      <c r="D30934" s="294"/>
      <c r="E30934" s="294"/>
      <c r="F30934" s="294"/>
    </row>
    <row r="30935">
      <c r="A30935" s="294" t="s">
        <v>22156</v>
      </c>
      <c r="B30935" s="294"/>
      <c r="C30935" s="294"/>
      <c r="D30935" s="294"/>
      <c r="E30935" s="294"/>
      <c r="F30935" s="294"/>
    </row>
    <row r="30936">
      <c r="A30936" s="294"/>
      <c r="B30936" s="294"/>
      <c r="C30936" s="294"/>
      <c r="D30936" s="294"/>
      <c r="E30936" s="294"/>
      <c r="F30936" s="294"/>
    </row>
    <row r="30937">
      <c r="A30937" s="294" t="s">
        <v>40720</v>
      </c>
      <c r="B30937" s="294"/>
      <c r="C30937" s="294"/>
      <c r="D30937" s="294"/>
      <c r="E30937" s="294"/>
      <c r="F30937" s="294"/>
    </row>
    <row r="30938">
      <c r="A30938" s="294" t="s">
        <v>40721</v>
      </c>
      <c r="B30938" s="294"/>
      <c r="C30938" s="294"/>
      <c r="D30938" s="294"/>
      <c r="E30938" s="294"/>
      <c r="F30938" s="294"/>
    </row>
    <row r="30939">
      <c r="A30939" s="294" t="s">
        <v>40722</v>
      </c>
      <c r="B30939" s="294"/>
      <c r="C30939" s="294"/>
      <c r="D30939" s="294"/>
      <c r="E30939" s="294"/>
      <c r="F30939" s="294"/>
    </row>
    <row r="30940">
      <c r="A30940" s="294" t="s">
        <v>40723</v>
      </c>
      <c r="B30940" s="294"/>
      <c r="C30940" s="294"/>
      <c r="D30940" s="294"/>
      <c r="E30940" s="294"/>
      <c r="F30940" s="294"/>
    </row>
    <row r="30941">
      <c r="A30941" s="294" t="s">
        <v>40724</v>
      </c>
      <c r="B30941" s="294"/>
      <c r="C30941" s="294"/>
      <c r="D30941" s="294"/>
      <c r="E30941" s="294"/>
      <c r="F30941" s="294"/>
    </row>
    <row r="30942">
      <c r="A30942" s="294"/>
      <c r="B30942" s="294"/>
      <c r="C30942" s="294"/>
      <c r="D30942" s="294"/>
      <c r="E30942" s="294"/>
      <c r="F30942" s="294"/>
    </row>
    <row r="30943">
      <c r="A30943" s="294" t="s">
        <v>40725</v>
      </c>
      <c r="B30943" s="294"/>
      <c r="C30943" s="294"/>
      <c r="D30943" s="294"/>
      <c r="E30943" s="294"/>
      <c r="F30943" s="294"/>
    </row>
    <row r="30944">
      <c r="A30944" s="294"/>
      <c r="B30944" s="294"/>
      <c r="C30944" s="294"/>
      <c r="D30944" s="294"/>
      <c r="E30944" s="294"/>
      <c r="F30944" s="294"/>
    </row>
    <row r="30945">
      <c r="A30945" s="294" t="s">
        <v>40726</v>
      </c>
      <c r="B30945" s="294"/>
      <c r="C30945" s="294"/>
      <c r="D30945" s="294"/>
      <c r="E30945" s="294"/>
      <c r="F30945" s="294"/>
    </row>
    <row r="30946">
      <c r="A30946" s="294" t="s">
        <v>40727</v>
      </c>
      <c r="B30946" s="294"/>
      <c r="C30946" s="294"/>
      <c r="D30946" s="294"/>
      <c r="E30946" s="294"/>
      <c r="F30946" s="294"/>
    </row>
    <row r="30947">
      <c r="A30947" s="294" t="s">
        <v>40728</v>
      </c>
      <c r="B30947" s="294"/>
      <c r="C30947" s="294"/>
      <c r="D30947" s="294"/>
      <c r="E30947" s="294"/>
      <c r="F30947" s="294"/>
    </row>
    <row r="30948">
      <c r="A30948" s="294" t="s">
        <v>40729</v>
      </c>
      <c r="B30948" s="294"/>
      <c r="C30948" s="294"/>
      <c r="D30948" s="294"/>
      <c r="E30948" s="294"/>
      <c r="F30948" s="294"/>
    </row>
    <row r="30949">
      <c r="A30949" s="294" t="s">
        <v>40730</v>
      </c>
      <c r="B30949" s="294"/>
      <c r="C30949" s="294"/>
      <c r="D30949" s="294"/>
      <c r="E30949" s="294"/>
      <c r="F30949" s="294"/>
    </row>
    <row r="30950">
      <c r="A30950" s="294"/>
      <c r="B30950" s="294"/>
      <c r="C30950" s="294"/>
      <c r="D30950" s="294"/>
      <c r="E30950" s="294"/>
      <c r="F30950" s="294"/>
    </row>
    <row r="30951">
      <c r="A30951" s="294" t="s">
        <v>32418</v>
      </c>
      <c r="B30951" s="294"/>
      <c r="C30951" s="294"/>
      <c r="D30951" s="294"/>
      <c r="E30951" s="294"/>
      <c r="F30951" s="294"/>
    </row>
    <row r="30952">
      <c r="A30952" s="294"/>
      <c r="B30952" s="294"/>
      <c r="C30952" s="294"/>
      <c r="D30952" s="294"/>
      <c r="E30952" s="294"/>
      <c r="F30952" s="294"/>
    </row>
    <row r="30953">
      <c r="A30953" s="294" t="s">
        <v>40731</v>
      </c>
      <c r="B30953" s="294"/>
      <c r="C30953" s="294"/>
      <c r="D30953" s="294"/>
      <c r="E30953" s="294"/>
      <c r="F30953" s="294"/>
    </row>
    <row r="30954">
      <c r="A30954" s="294" t="s">
        <v>23534</v>
      </c>
      <c r="B30954" s="294"/>
      <c r="C30954" s="294"/>
      <c r="D30954" s="294"/>
      <c r="E30954" s="294"/>
      <c r="F30954" s="294"/>
    </row>
    <row r="30955">
      <c r="A30955" s="294" t="s">
        <v>40732</v>
      </c>
      <c r="B30955" s="294"/>
      <c r="C30955" s="294"/>
      <c r="D30955" s="294"/>
      <c r="E30955" s="294"/>
      <c r="F30955" s="294"/>
    </row>
    <row r="30956">
      <c r="A30956" s="294" t="s">
        <v>40733</v>
      </c>
      <c r="B30956" s="294"/>
      <c r="C30956" s="294"/>
      <c r="D30956" s="294"/>
      <c r="E30956" s="294"/>
      <c r="F30956" s="294"/>
    </row>
    <row r="30957">
      <c r="A30957" s="294" t="s">
        <v>40734</v>
      </c>
      <c r="B30957" s="294"/>
      <c r="C30957" s="294"/>
      <c r="D30957" s="294"/>
      <c r="E30957" s="294"/>
      <c r="F30957" s="294"/>
    </row>
    <row r="30958">
      <c r="A30958" s="294" t="s">
        <v>40735</v>
      </c>
      <c r="B30958" s="294"/>
      <c r="C30958" s="294"/>
      <c r="D30958" s="294"/>
      <c r="E30958" s="294"/>
      <c r="F30958" s="294"/>
    </row>
    <row r="30959">
      <c r="A30959" s="294" t="s">
        <v>40736</v>
      </c>
      <c r="B30959" s="294"/>
      <c r="C30959" s="294"/>
      <c r="D30959" s="294"/>
      <c r="E30959" s="294"/>
      <c r="F30959" s="294"/>
    </row>
    <row r="30960">
      <c r="A30960" s="294" t="s">
        <v>40737</v>
      </c>
      <c r="B30960" s="294"/>
      <c r="C30960" s="294"/>
      <c r="D30960" s="294"/>
      <c r="E30960" s="294"/>
      <c r="F30960" s="294"/>
    </row>
    <row r="30961">
      <c r="A30961" s="294" t="s">
        <v>40738</v>
      </c>
      <c r="B30961" s="294"/>
      <c r="C30961" s="294"/>
      <c r="D30961" s="294"/>
      <c r="E30961" s="294"/>
      <c r="F30961" s="294"/>
    </row>
    <row r="30962">
      <c r="A30962" s="294" t="s">
        <v>40739</v>
      </c>
      <c r="B30962" s="294"/>
      <c r="C30962" s="294"/>
      <c r="D30962" s="294"/>
      <c r="E30962" s="294"/>
      <c r="F30962" s="294"/>
    </row>
    <row r="30963">
      <c r="A30963" s="294" t="s">
        <v>40740</v>
      </c>
      <c r="B30963" s="294"/>
      <c r="C30963" s="294"/>
      <c r="D30963" s="294"/>
      <c r="E30963" s="294"/>
      <c r="F30963" s="294"/>
    </row>
    <row r="30964">
      <c r="A30964" s="294" t="s">
        <v>40741</v>
      </c>
      <c r="B30964" s="294"/>
      <c r="C30964" s="294"/>
      <c r="D30964" s="294"/>
      <c r="E30964" s="294"/>
      <c r="F30964" s="294"/>
    </row>
    <row r="30965">
      <c r="A30965" s="294" t="s">
        <v>40742</v>
      </c>
      <c r="B30965" s="294"/>
      <c r="C30965" s="294"/>
      <c r="D30965" s="294"/>
      <c r="E30965" s="294"/>
      <c r="F30965" s="294"/>
    </row>
    <row r="30966">
      <c r="A30966" s="294" t="s">
        <v>40743</v>
      </c>
      <c r="B30966" s="294"/>
      <c r="C30966" s="294"/>
      <c r="D30966" s="294"/>
      <c r="E30966" s="294"/>
      <c r="F30966" s="294"/>
    </row>
    <row r="30967">
      <c r="A30967" s="294" t="s">
        <v>40744</v>
      </c>
      <c r="B30967" s="294"/>
      <c r="C30967" s="294"/>
      <c r="D30967" s="294"/>
      <c r="E30967" s="294"/>
      <c r="F30967" s="294"/>
    </row>
    <row r="30968">
      <c r="A30968" s="294" t="s">
        <v>40745</v>
      </c>
      <c r="B30968" s="294"/>
      <c r="C30968" s="294"/>
      <c r="D30968" s="294"/>
      <c r="E30968" s="294"/>
      <c r="F30968" s="294"/>
    </row>
    <row r="30969">
      <c r="A30969" s="294" t="s">
        <v>40746</v>
      </c>
      <c r="B30969" s="294"/>
      <c r="C30969" s="294"/>
      <c r="D30969" s="294"/>
      <c r="E30969" s="294"/>
      <c r="F30969" s="294"/>
    </row>
    <row r="30970">
      <c r="A30970" s="294" t="s">
        <v>40747</v>
      </c>
      <c r="B30970" s="294"/>
      <c r="C30970" s="294"/>
      <c r="D30970" s="294"/>
      <c r="E30970" s="294"/>
      <c r="F30970" s="294"/>
    </row>
    <row r="30971">
      <c r="A30971" s="294" t="s">
        <v>40748</v>
      </c>
      <c r="B30971" s="294"/>
      <c r="C30971" s="294"/>
      <c r="D30971" s="294"/>
      <c r="E30971" s="294"/>
      <c r="F30971" s="294"/>
    </row>
    <row r="30972">
      <c r="A30972" s="294" t="s">
        <v>40749</v>
      </c>
      <c r="B30972" s="294"/>
      <c r="C30972" s="294"/>
      <c r="D30972" s="294"/>
      <c r="E30972" s="294"/>
      <c r="F30972" s="294"/>
    </row>
    <row r="30973">
      <c r="A30973" s="294" t="s">
        <v>40750</v>
      </c>
      <c r="B30973" s="294"/>
      <c r="C30973" s="294"/>
      <c r="D30973" s="294"/>
      <c r="E30973" s="294"/>
      <c r="F30973" s="294"/>
    </row>
    <row r="30974">
      <c r="A30974" s="294" t="s">
        <v>40751</v>
      </c>
      <c r="B30974" s="294"/>
      <c r="C30974" s="294"/>
      <c r="D30974" s="294"/>
      <c r="E30974" s="294"/>
      <c r="F30974" s="294"/>
    </row>
    <row r="30975">
      <c r="A30975" s="294" t="s">
        <v>40752</v>
      </c>
      <c r="B30975" s="294"/>
      <c r="C30975" s="294"/>
      <c r="D30975" s="294"/>
      <c r="E30975" s="294"/>
      <c r="F30975" s="294"/>
    </row>
    <row r="30976">
      <c r="A30976" s="294"/>
      <c r="B30976" s="294"/>
      <c r="C30976" s="294"/>
      <c r="D30976" s="294"/>
      <c r="E30976" s="294"/>
      <c r="F30976" s="294"/>
    </row>
    <row r="30977">
      <c r="A30977" s="294" t="s">
        <v>28124</v>
      </c>
      <c r="B30977" s="294"/>
      <c r="C30977" s="294"/>
      <c r="D30977" s="294"/>
      <c r="E30977" s="294"/>
      <c r="F30977" s="294"/>
    </row>
    <row r="30978">
      <c r="A30978" s="294" t="s">
        <v>40753</v>
      </c>
      <c r="B30978" s="294"/>
      <c r="C30978" s="294"/>
      <c r="D30978" s="294"/>
      <c r="E30978" s="294"/>
      <c r="F30978" s="294"/>
    </row>
    <row r="30979">
      <c r="A30979" s="294" t="s">
        <v>40754</v>
      </c>
      <c r="B30979" s="294"/>
      <c r="C30979" s="294"/>
      <c r="D30979" s="294"/>
      <c r="E30979" s="294"/>
      <c r="F30979" s="294"/>
    </row>
    <row r="30980">
      <c r="A30980" s="294" t="s">
        <v>40755</v>
      </c>
      <c r="B30980" s="294"/>
      <c r="C30980" s="294"/>
      <c r="D30980" s="294"/>
      <c r="E30980" s="294"/>
      <c r="F30980" s="294"/>
    </row>
    <row r="30981">
      <c r="A30981" s="294" t="s">
        <v>21618</v>
      </c>
      <c r="B30981" s="294"/>
      <c r="C30981" s="294"/>
      <c r="D30981" s="294"/>
      <c r="E30981" s="294"/>
      <c r="F30981" s="294"/>
    </row>
    <row r="30982">
      <c r="A30982" s="294" t="s">
        <v>40756</v>
      </c>
      <c r="B30982" s="294"/>
      <c r="C30982" s="294"/>
      <c r="D30982" s="294"/>
      <c r="E30982" s="294"/>
      <c r="F30982" s="294"/>
    </row>
    <row r="30983">
      <c r="A30983" s="294"/>
      <c r="B30983" s="294"/>
      <c r="C30983" s="294"/>
      <c r="D30983" s="294"/>
      <c r="E30983" s="294"/>
      <c r="F30983" s="294"/>
    </row>
    <row r="30984">
      <c r="A30984" s="294" t="s">
        <v>22602</v>
      </c>
      <c r="B30984" s="294"/>
      <c r="C30984" s="294"/>
      <c r="D30984" s="294"/>
      <c r="E30984" s="294"/>
      <c r="F30984" s="294"/>
    </row>
    <row r="30985">
      <c r="A30985" s="294" t="s">
        <v>37045</v>
      </c>
      <c r="B30985" s="294"/>
      <c r="C30985" s="294"/>
      <c r="D30985" s="294"/>
      <c r="E30985" s="294"/>
      <c r="F30985" s="294"/>
    </row>
    <row r="30986">
      <c r="A30986" s="294"/>
      <c r="B30986" s="294"/>
      <c r="C30986" s="294"/>
      <c r="D30986" s="294"/>
      <c r="E30986" s="294"/>
      <c r="F30986" s="294"/>
    </row>
    <row r="30987">
      <c r="A30987" s="294" t="s">
        <v>40757</v>
      </c>
      <c r="B30987" s="294"/>
      <c r="C30987" s="294"/>
      <c r="D30987" s="294"/>
      <c r="E30987" s="294"/>
      <c r="F30987" s="294"/>
    </row>
    <row r="30988">
      <c r="A30988" s="294" t="s">
        <v>40758</v>
      </c>
      <c r="B30988" s="294"/>
      <c r="C30988" s="294"/>
      <c r="D30988" s="294"/>
      <c r="E30988" s="294"/>
      <c r="F30988" s="294"/>
    </row>
    <row r="30989">
      <c r="A30989" s="294" t="s">
        <v>40759</v>
      </c>
      <c r="B30989" s="294"/>
      <c r="C30989" s="294"/>
      <c r="D30989" s="294"/>
      <c r="E30989" s="294"/>
      <c r="F30989" s="294"/>
    </row>
    <row r="30990">
      <c r="A30990" s="294" t="s">
        <v>40760</v>
      </c>
      <c r="B30990" s="294"/>
      <c r="C30990" s="294"/>
      <c r="D30990" s="294"/>
      <c r="E30990" s="294"/>
      <c r="F30990" s="294"/>
    </row>
    <row r="30991">
      <c r="A30991" s="294" t="s">
        <v>40761</v>
      </c>
      <c r="B30991" s="294"/>
      <c r="C30991" s="294"/>
      <c r="D30991" s="294"/>
      <c r="E30991" s="294"/>
      <c r="F30991" s="294"/>
    </row>
    <row r="30992">
      <c r="A30992" s="294" t="s">
        <v>40762</v>
      </c>
      <c r="B30992" s="294"/>
      <c r="C30992" s="294"/>
      <c r="D30992" s="294"/>
      <c r="E30992" s="294"/>
      <c r="F30992" s="294"/>
    </row>
    <row r="30993">
      <c r="A30993" s="294" t="s">
        <v>37832</v>
      </c>
      <c r="B30993" s="294"/>
      <c r="C30993" s="294"/>
      <c r="D30993" s="294"/>
      <c r="E30993" s="294"/>
      <c r="F30993" s="294"/>
    </row>
    <row r="30994">
      <c r="A30994" s="294" t="s">
        <v>40763</v>
      </c>
      <c r="B30994" s="294"/>
      <c r="C30994" s="294"/>
      <c r="D30994" s="294"/>
      <c r="E30994" s="294"/>
      <c r="F30994" s="294"/>
    </row>
    <row r="30995">
      <c r="A30995" s="294" t="s">
        <v>40764</v>
      </c>
      <c r="B30995" s="294"/>
      <c r="C30995" s="294"/>
      <c r="D30995" s="294"/>
      <c r="E30995" s="294"/>
      <c r="F30995" s="294"/>
    </row>
    <row r="30996">
      <c r="A30996" s="294"/>
      <c r="B30996" s="294"/>
      <c r="C30996" s="294"/>
      <c r="D30996" s="294"/>
      <c r="E30996" s="294"/>
      <c r="F30996" s="294"/>
    </row>
    <row r="30997">
      <c r="A30997" s="294" t="s">
        <v>27452</v>
      </c>
      <c r="B30997" s="294"/>
      <c r="C30997" s="294"/>
      <c r="D30997" s="294"/>
      <c r="E30997" s="294"/>
      <c r="F30997" s="294"/>
    </row>
    <row r="30998">
      <c r="A30998" s="294" t="s">
        <v>39814</v>
      </c>
      <c r="B30998" s="294"/>
      <c r="C30998" s="294"/>
      <c r="D30998" s="294"/>
      <c r="E30998" s="294"/>
      <c r="F30998" s="294"/>
    </row>
    <row r="30999">
      <c r="A30999" s="294"/>
      <c r="B30999" s="294"/>
      <c r="C30999" s="294"/>
      <c r="D30999" s="294"/>
      <c r="E30999" s="294"/>
      <c r="F30999" s="294"/>
    </row>
    <row r="31000">
      <c r="A31000" s="294" t="s">
        <v>40765</v>
      </c>
      <c r="B31000" s="294"/>
      <c r="C31000" s="294"/>
      <c r="D31000" s="294"/>
      <c r="E31000" s="294"/>
      <c r="F31000" s="294"/>
    </row>
    <row r="31001">
      <c r="A31001" s="294" t="s">
        <v>40766</v>
      </c>
      <c r="B31001" s="294"/>
      <c r="C31001" s="294"/>
      <c r="D31001" s="294"/>
      <c r="E31001" s="294"/>
      <c r="F31001" s="294"/>
    </row>
    <row r="31002">
      <c r="A31002" s="294" t="s">
        <v>40767</v>
      </c>
      <c r="B31002" s="294"/>
      <c r="C31002" s="294"/>
      <c r="D31002" s="294"/>
      <c r="E31002" s="294"/>
      <c r="F31002" s="294"/>
    </row>
    <row r="31003">
      <c r="A31003" s="294" t="s">
        <v>40768</v>
      </c>
      <c r="B31003" s="294"/>
      <c r="C31003" s="294"/>
      <c r="D31003" s="294"/>
      <c r="E31003" s="294"/>
      <c r="F31003" s="294"/>
    </row>
    <row r="31004">
      <c r="A31004" s="294" t="s">
        <v>40769</v>
      </c>
      <c r="B31004" s="294"/>
      <c r="C31004" s="294"/>
      <c r="D31004" s="294"/>
      <c r="E31004" s="294"/>
      <c r="F31004" s="294"/>
    </row>
    <row r="31005">
      <c r="A31005" s="294" t="s">
        <v>37682</v>
      </c>
      <c r="B31005" s="294"/>
      <c r="C31005" s="294"/>
      <c r="D31005" s="294"/>
      <c r="E31005" s="294"/>
      <c r="F31005" s="294"/>
    </row>
    <row r="31006">
      <c r="A31006" s="294" t="s">
        <v>38139</v>
      </c>
      <c r="B31006" s="294"/>
      <c r="C31006" s="294"/>
      <c r="D31006" s="294"/>
      <c r="E31006" s="294"/>
      <c r="F31006" s="294"/>
    </row>
    <row r="31007">
      <c r="A31007" s="294"/>
      <c r="B31007" s="294"/>
      <c r="C31007" s="294"/>
      <c r="D31007" s="294"/>
      <c r="E31007" s="294"/>
      <c r="F31007" s="294"/>
    </row>
    <row r="31008">
      <c r="A31008" s="294" t="s">
        <v>21945</v>
      </c>
      <c r="B31008" s="294"/>
      <c r="C31008" s="294"/>
      <c r="D31008" s="294"/>
      <c r="E31008" s="294"/>
      <c r="F31008" s="294"/>
    </row>
    <row r="31009">
      <c r="A31009" s="294" t="s">
        <v>26319</v>
      </c>
      <c r="B31009" s="294"/>
      <c r="C31009" s="294"/>
      <c r="D31009" s="294"/>
      <c r="E31009" s="294"/>
      <c r="F31009" s="294"/>
    </row>
    <row r="31010">
      <c r="A31010" s="294"/>
      <c r="B31010" s="294"/>
      <c r="C31010" s="294"/>
      <c r="D31010" s="294"/>
      <c r="E31010" s="294"/>
      <c r="F31010" s="294"/>
    </row>
    <row r="31011">
      <c r="A31011" s="294" t="s">
        <v>25887</v>
      </c>
      <c r="B31011" s="294"/>
      <c r="C31011" s="294"/>
      <c r="D31011" s="294"/>
      <c r="E31011" s="294"/>
      <c r="F31011" s="294"/>
    </row>
    <row r="31012">
      <c r="A31012" s="294" t="s">
        <v>40770</v>
      </c>
      <c r="B31012" s="294"/>
      <c r="C31012" s="294"/>
      <c r="D31012" s="294"/>
      <c r="E31012" s="294"/>
      <c r="F31012" s="294"/>
    </row>
    <row r="31013">
      <c r="A31013" s="294" t="s">
        <v>40771</v>
      </c>
      <c r="B31013" s="294"/>
      <c r="C31013" s="294"/>
      <c r="D31013" s="294"/>
      <c r="E31013" s="294"/>
      <c r="F31013" s="294"/>
    </row>
    <row r="31014">
      <c r="A31014" s="294" t="s">
        <v>40767</v>
      </c>
      <c r="B31014" s="294"/>
      <c r="C31014" s="294"/>
      <c r="D31014" s="294"/>
      <c r="E31014" s="294"/>
      <c r="F31014" s="294"/>
    </row>
    <row r="31015">
      <c r="A31015" s="294" t="s">
        <v>40772</v>
      </c>
      <c r="B31015" s="294"/>
      <c r="C31015" s="294"/>
      <c r="D31015" s="294"/>
      <c r="E31015" s="294"/>
      <c r="F31015" s="294"/>
    </row>
    <row r="31016">
      <c r="A31016" s="294" t="s">
        <v>40773</v>
      </c>
      <c r="B31016" s="294"/>
      <c r="C31016" s="294"/>
      <c r="D31016" s="294"/>
      <c r="E31016" s="294"/>
      <c r="F31016" s="294"/>
    </row>
    <row r="31017">
      <c r="A31017" s="294" t="s">
        <v>40774</v>
      </c>
      <c r="B31017" s="294"/>
      <c r="C31017" s="294"/>
      <c r="D31017" s="294"/>
      <c r="E31017" s="294"/>
      <c r="F31017" s="294"/>
    </row>
    <row r="31018">
      <c r="A31018" s="294" t="s">
        <v>40775</v>
      </c>
      <c r="B31018" s="294"/>
      <c r="C31018" s="294"/>
      <c r="D31018" s="294"/>
      <c r="E31018" s="294"/>
      <c r="F31018" s="294"/>
    </row>
    <row r="31019">
      <c r="A31019" s="294" t="s">
        <v>40776</v>
      </c>
      <c r="B31019" s="294"/>
      <c r="C31019" s="294"/>
      <c r="D31019" s="294"/>
      <c r="E31019" s="294"/>
      <c r="F31019" s="294"/>
    </row>
    <row r="31020">
      <c r="A31020" s="294" t="s">
        <v>40777</v>
      </c>
      <c r="B31020" s="294"/>
      <c r="C31020" s="294"/>
      <c r="D31020" s="294"/>
      <c r="E31020" s="294"/>
      <c r="F31020" s="294"/>
    </row>
    <row r="31021">
      <c r="A31021" s="294"/>
      <c r="B31021" s="294"/>
      <c r="C31021" s="294"/>
      <c r="D31021" s="294"/>
      <c r="E31021" s="294"/>
      <c r="F31021" s="294"/>
    </row>
    <row r="31022">
      <c r="A31022" s="294"/>
      <c r="B31022" s="294"/>
      <c r="C31022" s="294"/>
      <c r="D31022" s="294"/>
      <c r="E31022" s="294"/>
      <c r="F31022" s="294"/>
    </row>
    <row r="31023">
      <c r="A31023" s="294" t="s">
        <v>21401</v>
      </c>
      <c r="B31023" s="294"/>
      <c r="C31023" s="294"/>
      <c r="D31023" s="294"/>
      <c r="E31023" s="294"/>
      <c r="F31023" s="294"/>
    </row>
    <row r="31024">
      <c r="A31024" s="294"/>
      <c r="B31024" s="294"/>
      <c r="C31024" s="294"/>
      <c r="D31024" s="294"/>
      <c r="E31024" s="294"/>
      <c r="F31024" s="294"/>
    </row>
    <row r="31025">
      <c r="A31025" s="294" t="s">
        <v>40778</v>
      </c>
      <c r="B31025" s="294"/>
      <c r="C31025" s="294"/>
      <c r="D31025" s="294"/>
      <c r="E31025" s="294"/>
      <c r="F31025" s="294"/>
    </row>
    <row r="31026">
      <c r="A31026" s="294" t="s">
        <v>27102</v>
      </c>
      <c r="B31026" s="294"/>
      <c r="C31026" s="294"/>
      <c r="D31026" s="294"/>
      <c r="E31026" s="294"/>
      <c r="F31026" s="294"/>
    </row>
    <row r="31027">
      <c r="A31027" s="294" t="s">
        <v>40779</v>
      </c>
      <c r="B31027" s="294"/>
      <c r="C31027" s="294"/>
      <c r="D31027" s="294"/>
      <c r="E31027" s="294"/>
      <c r="F31027" s="294"/>
    </row>
    <row r="31028">
      <c r="A31028" s="294" t="s">
        <v>40780</v>
      </c>
      <c r="B31028" s="294"/>
      <c r="C31028" s="294"/>
      <c r="D31028" s="294"/>
      <c r="E31028" s="294"/>
      <c r="F31028" s="294"/>
    </row>
    <row r="31029">
      <c r="A31029" s="294" t="s">
        <v>35830</v>
      </c>
      <c r="B31029" s="294"/>
      <c r="C31029" s="294"/>
      <c r="D31029" s="294"/>
      <c r="E31029" s="294"/>
      <c r="F31029" s="294"/>
    </row>
    <row r="31030">
      <c r="A31030" s="294" t="s">
        <v>40781</v>
      </c>
      <c r="B31030" s="294"/>
      <c r="C31030" s="294"/>
      <c r="D31030" s="294"/>
      <c r="E31030" s="294"/>
      <c r="F31030" s="294"/>
    </row>
    <row r="31031">
      <c r="A31031" s="294" t="s">
        <v>40782</v>
      </c>
      <c r="B31031" s="294"/>
      <c r="C31031" s="294"/>
      <c r="D31031" s="294"/>
      <c r="E31031" s="294"/>
      <c r="F31031" s="294"/>
    </row>
    <row r="31032">
      <c r="A31032" s="294" t="s">
        <v>40783</v>
      </c>
      <c r="B31032" s="294"/>
      <c r="C31032" s="294"/>
      <c r="D31032" s="294"/>
      <c r="E31032" s="294"/>
      <c r="F31032" s="294"/>
    </row>
    <row r="31033">
      <c r="A31033" s="294" t="s">
        <v>40784</v>
      </c>
      <c r="B31033" s="294"/>
      <c r="C31033" s="294"/>
      <c r="D31033" s="294"/>
      <c r="E31033" s="294"/>
      <c r="F31033" s="294"/>
    </row>
    <row r="31034">
      <c r="A31034" s="294"/>
      <c r="B31034" s="294"/>
      <c r="C31034" s="294"/>
      <c r="D31034" s="294"/>
      <c r="E31034" s="294"/>
      <c r="F31034" s="294"/>
    </row>
    <row r="31035">
      <c r="A31035" s="294" t="s">
        <v>22239</v>
      </c>
      <c r="B31035" s="294"/>
      <c r="C31035" s="294"/>
      <c r="D31035" s="294"/>
      <c r="E31035" s="294"/>
      <c r="F31035" s="294"/>
    </row>
    <row r="31036">
      <c r="A31036" s="294"/>
      <c r="B31036" s="294"/>
      <c r="C31036" s="294"/>
      <c r="D31036" s="294"/>
      <c r="E31036" s="294"/>
      <c r="F31036" s="294"/>
    </row>
    <row r="31037">
      <c r="A31037" s="294" t="s">
        <v>40785</v>
      </c>
      <c r="B31037" s="294"/>
      <c r="C31037" s="294"/>
      <c r="D31037" s="294"/>
      <c r="E31037" s="294"/>
      <c r="F31037" s="294"/>
    </row>
    <row r="31038">
      <c r="A31038" s="294" t="s">
        <v>37865</v>
      </c>
      <c r="B31038" s="294"/>
      <c r="C31038" s="294"/>
      <c r="D31038" s="294"/>
      <c r="E31038" s="294"/>
      <c r="F31038" s="294"/>
    </row>
    <row r="31039">
      <c r="A31039" s="294" t="s">
        <v>22629</v>
      </c>
      <c r="B31039" s="294"/>
      <c r="C31039" s="294"/>
      <c r="D31039" s="294"/>
      <c r="E31039" s="294"/>
      <c r="F31039" s="294"/>
    </row>
    <row r="31040">
      <c r="A31040" s="294" t="s">
        <v>40671</v>
      </c>
      <c r="B31040" s="294"/>
      <c r="C31040" s="294"/>
      <c r="D31040" s="294"/>
      <c r="E31040" s="294"/>
      <c r="F31040" s="294"/>
    </row>
    <row r="31041">
      <c r="A31041" s="294" t="s">
        <v>40786</v>
      </c>
      <c r="B31041" s="294"/>
      <c r="C31041" s="294"/>
      <c r="D31041" s="294"/>
      <c r="E31041" s="294"/>
      <c r="F31041" s="294"/>
    </row>
    <row r="31042">
      <c r="A31042" s="294" t="s">
        <v>40787</v>
      </c>
      <c r="B31042" s="294"/>
      <c r="C31042" s="294"/>
      <c r="D31042" s="294"/>
      <c r="E31042" s="294"/>
      <c r="F31042" s="294"/>
    </row>
    <row r="31043">
      <c r="A31043" s="294" t="s">
        <v>40788</v>
      </c>
      <c r="B31043" s="294"/>
      <c r="C31043" s="294"/>
      <c r="D31043" s="294"/>
      <c r="E31043" s="294"/>
      <c r="F31043" s="294"/>
    </row>
    <row r="31044">
      <c r="A31044" s="294" t="s">
        <v>38587</v>
      </c>
      <c r="B31044" s="294"/>
      <c r="C31044" s="294"/>
      <c r="D31044" s="294"/>
      <c r="E31044" s="294"/>
      <c r="F31044" s="294"/>
    </row>
    <row r="31045">
      <c r="A31045" s="294" t="s">
        <v>40789</v>
      </c>
      <c r="B31045" s="294"/>
      <c r="C31045" s="294"/>
      <c r="D31045" s="294"/>
      <c r="E31045" s="294"/>
      <c r="F31045" s="294"/>
    </row>
    <row r="31046">
      <c r="A31046" s="294" t="s">
        <v>38589</v>
      </c>
      <c r="B31046" s="294"/>
      <c r="C31046" s="294"/>
      <c r="D31046" s="294"/>
      <c r="E31046" s="294"/>
      <c r="F31046" s="294"/>
    </row>
    <row r="31047">
      <c r="A31047" s="294" t="s">
        <v>40790</v>
      </c>
      <c r="B31047" s="294"/>
      <c r="C31047" s="294"/>
      <c r="D31047" s="294"/>
      <c r="E31047" s="294"/>
      <c r="F31047" s="294"/>
    </row>
    <row r="31048">
      <c r="A31048" s="294" t="s">
        <v>40791</v>
      </c>
      <c r="B31048" s="294"/>
      <c r="C31048" s="294"/>
      <c r="D31048" s="294"/>
      <c r="E31048" s="294"/>
      <c r="F31048" s="294"/>
    </row>
    <row r="31049">
      <c r="A31049" s="294" t="s">
        <v>40792</v>
      </c>
      <c r="B31049" s="294"/>
      <c r="C31049" s="294"/>
      <c r="D31049" s="294"/>
      <c r="E31049" s="294"/>
      <c r="F31049" s="294"/>
    </row>
    <row r="31050">
      <c r="A31050" s="294"/>
      <c r="B31050" s="294"/>
      <c r="C31050" s="294"/>
      <c r="D31050" s="294"/>
      <c r="E31050" s="294"/>
      <c r="F31050" s="294"/>
    </row>
    <row r="31051">
      <c r="A31051" s="294" t="s">
        <v>21990</v>
      </c>
      <c r="B31051" s="294"/>
      <c r="C31051" s="294"/>
      <c r="D31051" s="294"/>
      <c r="E31051" s="294"/>
      <c r="F31051" s="294"/>
    </row>
    <row r="31052">
      <c r="A31052" s="294"/>
      <c r="B31052" s="294"/>
      <c r="C31052" s="294"/>
      <c r="D31052" s="294"/>
      <c r="E31052" s="294"/>
      <c r="F31052" s="294"/>
    </row>
    <row r="31053">
      <c r="A31053" s="294" t="s">
        <v>40793</v>
      </c>
      <c r="B31053" s="294"/>
      <c r="C31053" s="294"/>
      <c r="D31053" s="294"/>
      <c r="E31053" s="294"/>
      <c r="F31053" s="294"/>
    </row>
    <row r="31054">
      <c r="A31054" s="294" t="s">
        <v>37878</v>
      </c>
      <c r="B31054" s="294"/>
      <c r="C31054" s="294"/>
      <c r="D31054" s="294"/>
      <c r="E31054" s="294"/>
      <c r="F31054" s="294"/>
    </row>
    <row r="31055">
      <c r="A31055" s="294" t="s">
        <v>40794</v>
      </c>
      <c r="B31055" s="294"/>
      <c r="C31055" s="294"/>
      <c r="D31055" s="294"/>
      <c r="E31055" s="294"/>
      <c r="F31055" s="294"/>
    </row>
    <row r="31056">
      <c r="A31056" s="294" t="s">
        <v>40795</v>
      </c>
      <c r="B31056" s="294"/>
      <c r="C31056" s="294"/>
      <c r="D31056" s="294"/>
      <c r="E31056" s="294"/>
      <c r="F31056" s="294"/>
    </row>
    <row r="31057">
      <c r="A31057" s="294" t="s">
        <v>40796</v>
      </c>
      <c r="B31057" s="294"/>
      <c r="C31057" s="294"/>
      <c r="D31057" s="294"/>
      <c r="E31057" s="294"/>
      <c r="F31057" s="294"/>
    </row>
    <row r="31058">
      <c r="A31058" s="294" t="s">
        <v>40797</v>
      </c>
      <c r="B31058" s="294"/>
      <c r="C31058" s="294"/>
      <c r="D31058" s="294"/>
      <c r="E31058" s="294"/>
      <c r="F31058" s="294"/>
    </row>
    <row r="31059">
      <c r="A31059" s="294" t="s">
        <v>40798</v>
      </c>
      <c r="B31059" s="294"/>
      <c r="C31059" s="294"/>
      <c r="D31059" s="294"/>
      <c r="E31059" s="294"/>
      <c r="F31059" s="294"/>
    </row>
    <row r="31060">
      <c r="A31060" s="294" t="s">
        <v>40799</v>
      </c>
      <c r="B31060" s="294"/>
      <c r="C31060" s="294"/>
      <c r="D31060" s="294"/>
      <c r="E31060" s="294"/>
      <c r="F31060" s="294"/>
    </row>
    <row r="31061">
      <c r="A31061" s="294" t="s">
        <v>40800</v>
      </c>
      <c r="B31061" s="294"/>
      <c r="C31061" s="294"/>
      <c r="D31061" s="294"/>
      <c r="E31061" s="294"/>
      <c r="F31061" s="294"/>
    </row>
    <row r="31062">
      <c r="A31062" s="294" t="s">
        <v>40801</v>
      </c>
      <c r="B31062" s="294"/>
      <c r="C31062" s="294"/>
      <c r="D31062" s="294"/>
      <c r="E31062" s="294"/>
      <c r="F31062" s="294"/>
    </row>
    <row r="31063">
      <c r="A31063" s="294" t="s">
        <v>40802</v>
      </c>
      <c r="B31063" s="294"/>
      <c r="C31063" s="294"/>
      <c r="D31063" s="294"/>
      <c r="E31063" s="294"/>
      <c r="F31063" s="294"/>
    </row>
    <row r="31064">
      <c r="A31064" s="294" t="s">
        <v>40803</v>
      </c>
      <c r="B31064" s="294"/>
      <c r="C31064" s="294"/>
      <c r="D31064" s="294"/>
      <c r="E31064" s="294"/>
      <c r="F31064" s="294"/>
    </row>
    <row r="31065">
      <c r="A31065" s="294" t="s">
        <v>40804</v>
      </c>
      <c r="B31065" s="294"/>
      <c r="C31065" s="294"/>
      <c r="D31065" s="294"/>
      <c r="E31065" s="294"/>
      <c r="F31065" s="294"/>
    </row>
    <row r="31066">
      <c r="A31066" s="294" t="s">
        <v>25299</v>
      </c>
      <c r="B31066" s="294"/>
      <c r="C31066" s="294"/>
      <c r="D31066" s="294"/>
      <c r="E31066" s="294"/>
      <c r="F31066" s="294"/>
    </row>
    <row r="31067">
      <c r="A31067" s="294" t="s">
        <v>40805</v>
      </c>
      <c r="B31067" s="294"/>
      <c r="C31067" s="294"/>
      <c r="D31067" s="294"/>
      <c r="E31067" s="294"/>
      <c r="F31067" s="294"/>
    </row>
    <row r="31068">
      <c r="A31068" s="294" t="s">
        <v>40806</v>
      </c>
      <c r="B31068" s="294"/>
      <c r="C31068" s="294"/>
      <c r="D31068" s="294"/>
      <c r="E31068" s="294"/>
      <c r="F31068" s="294"/>
    </row>
    <row r="31069">
      <c r="A31069" s="294" t="s">
        <v>40807</v>
      </c>
      <c r="B31069" s="294"/>
      <c r="C31069" s="294"/>
      <c r="D31069" s="294"/>
      <c r="E31069" s="294"/>
      <c r="F31069" s="294"/>
    </row>
    <row r="31070">
      <c r="A31070" s="294" t="s">
        <v>40808</v>
      </c>
      <c r="B31070" s="294"/>
      <c r="C31070" s="294"/>
      <c r="D31070" s="294"/>
      <c r="E31070" s="294"/>
      <c r="F31070" s="294"/>
    </row>
    <row r="31071">
      <c r="A31071" s="294" t="s">
        <v>40809</v>
      </c>
      <c r="B31071" s="294"/>
      <c r="C31071" s="294"/>
      <c r="D31071" s="294"/>
      <c r="E31071" s="294"/>
      <c r="F31071" s="294"/>
    </row>
    <row r="31072">
      <c r="A31072" s="294" t="s">
        <v>37892</v>
      </c>
      <c r="B31072" s="294"/>
      <c r="C31072" s="294"/>
      <c r="D31072" s="294"/>
      <c r="E31072" s="294"/>
      <c r="F31072" s="294"/>
    </row>
    <row r="31073">
      <c r="A31073" s="294" t="s">
        <v>40810</v>
      </c>
      <c r="B31073" s="294"/>
      <c r="C31073" s="294"/>
      <c r="D31073" s="294"/>
      <c r="E31073" s="294"/>
      <c r="F31073" s="294"/>
    </row>
    <row r="31074">
      <c r="A31074" s="294" t="s">
        <v>40811</v>
      </c>
      <c r="B31074" s="294"/>
      <c r="C31074" s="294"/>
      <c r="D31074" s="294"/>
      <c r="E31074" s="294"/>
      <c r="F31074" s="294"/>
    </row>
    <row r="31075">
      <c r="A31075" s="294"/>
      <c r="B31075" s="294"/>
      <c r="C31075" s="294"/>
      <c r="D31075" s="294"/>
      <c r="E31075" s="294"/>
      <c r="F31075" s="294"/>
    </row>
    <row r="31076">
      <c r="A31076" s="294" t="s">
        <v>28124</v>
      </c>
      <c r="B31076" s="294"/>
      <c r="C31076" s="294"/>
      <c r="D31076" s="294"/>
      <c r="E31076" s="294"/>
      <c r="F31076" s="294"/>
    </row>
    <row r="31077">
      <c r="A31077" s="294" t="s">
        <v>40812</v>
      </c>
      <c r="B31077" s="294"/>
      <c r="C31077" s="294"/>
      <c r="D31077" s="294"/>
      <c r="E31077" s="294"/>
      <c r="F31077" s="294"/>
    </row>
    <row r="31078">
      <c r="A31078" s="294" t="s">
        <v>21672</v>
      </c>
      <c r="B31078" s="294"/>
      <c r="C31078" s="294"/>
      <c r="D31078" s="294"/>
      <c r="E31078" s="294"/>
      <c r="F31078" s="294"/>
    </row>
    <row r="31079">
      <c r="A31079" s="294" t="s">
        <v>40756</v>
      </c>
      <c r="B31079" s="294"/>
      <c r="C31079" s="294"/>
      <c r="D31079" s="294"/>
      <c r="E31079" s="294"/>
      <c r="F31079" s="294"/>
    </row>
    <row r="31080">
      <c r="A31080" s="294"/>
      <c r="B31080" s="294"/>
      <c r="C31080" s="294"/>
      <c r="D31080" s="294"/>
      <c r="E31080" s="294"/>
      <c r="F31080" s="294"/>
    </row>
    <row r="31081">
      <c r="A31081" s="294"/>
      <c r="B31081" s="294"/>
      <c r="C31081" s="294"/>
      <c r="D31081" s="294"/>
      <c r="E31081" s="294"/>
      <c r="F31081" s="294"/>
    </row>
    <row r="31082">
      <c r="A31082" s="294"/>
      <c r="B31082" s="294"/>
      <c r="C31082" s="294"/>
      <c r="D31082" s="294"/>
      <c r="E31082" s="294"/>
      <c r="F31082" s="294"/>
    </row>
    <row r="31083">
      <c r="A31083" s="294" t="s">
        <v>21315</v>
      </c>
      <c r="B31083" s="294"/>
      <c r="C31083" s="294"/>
      <c r="D31083" s="294"/>
      <c r="E31083" s="294"/>
      <c r="F31083" s="294"/>
    </row>
    <row r="31084">
      <c r="A31084" s="294"/>
      <c r="B31084" s="294"/>
      <c r="C31084" s="294"/>
      <c r="D31084" s="294"/>
      <c r="E31084" s="294"/>
      <c r="F31084" s="294"/>
    </row>
    <row r="31085">
      <c r="A31085" s="294" t="s">
        <v>40813</v>
      </c>
      <c r="B31085" s="294"/>
      <c r="C31085" s="294"/>
      <c r="D31085" s="294"/>
      <c r="E31085" s="294"/>
      <c r="F31085" s="294"/>
    </row>
    <row r="31086">
      <c r="A31086" s="294" t="s">
        <v>40814</v>
      </c>
      <c r="B31086" s="294"/>
      <c r="C31086" s="294"/>
      <c r="D31086" s="294"/>
      <c r="E31086" s="294"/>
      <c r="F31086" s="294"/>
    </row>
    <row r="31087">
      <c r="A31087" s="294" t="s">
        <v>40815</v>
      </c>
      <c r="B31087" s="294"/>
      <c r="C31087" s="294"/>
      <c r="D31087" s="294"/>
      <c r="E31087" s="294"/>
      <c r="F31087" s="294"/>
    </row>
    <row r="31088">
      <c r="A31088" s="294" t="s">
        <v>40816</v>
      </c>
      <c r="B31088" s="294"/>
      <c r="C31088" s="294"/>
      <c r="D31088" s="294"/>
      <c r="E31088" s="294"/>
      <c r="F31088" s="294"/>
    </row>
    <row r="31089">
      <c r="A31089" s="294" t="s">
        <v>40817</v>
      </c>
      <c r="B31089" s="294"/>
      <c r="C31089" s="294"/>
      <c r="D31089" s="294"/>
      <c r="E31089" s="294"/>
      <c r="F31089" s="294"/>
    </row>
    <row r="31090">
      <c r="A31090" s="294" t="s">
        <v>40818</v>
      </c>
      <c r="B31090" s="294"/>
      <c r="C31090" s="294"/>
      <c r="D31090" s="294"/>
      <c r="E31090" s="294"/>
      <c r="F31090" s="294"/>
    </row>
    <row r="31091">
      <c r="A31091" s="294" t="s">
        <v>40819</v>
      </c>
      <c r="B31091" s="294"/>
      <c r="C31091" s="294"/>
      <c r="D31091" s="294"/>
      <c r="E31091" s="294"/>
      <c r="F31091" s="294"/>
    </row>
    <row r="31092">
      <c r="A31092" s="294" t="s">
        <v>40820</v>
      </c>
      <c r="B31092" s="294"/>
      <c r="C31092" s="294"/>
      <c r="D31092" s="294"/>
      <c r="E31092" s="294"/>
      <c r="F31092" s="294"/>
    </row>
    <row r="31093">
      <c r="A31093" s="294" t="s">
        <v>40821</v>
      </c>
      <c r="B31093" s="294"/>
      <c r="C31093" s="294"/>
      <c r="D31093" s="294"/>
      <c r="E31093" s="294"/>
      <c r="F31093" s="294"/>
    </row>
    <row r="31094">
      <c r="A31094" s="294" t="s">
        <v>40822</v>
      </c>
      <c r="B31094" s="294"/>
      <c r="C31094" s="294"/>
      <c r="D31094" s="294"/>
      <c r="E31094" s="294"/>
      <c r="F31094" s="294"/>
    </row>
    <row r="31095">
      <c r="A31095" s="294" t="s">
        <v>40823</v>
      </c>
      <c r="B31095" s="294"/>
      <c r="C31095" s="294"/>
      <c r="D31095" s="294"/>
      <c r="E31095" s="294"/>
      <c r="F31095" s="294"/>
    </row>
    <row r="31096">
      <c r="A31096" s="294" t="s">
        <v>40824</v>
      </c>
      <c r="B31096" s="294"/>
      <c r="C31096" s="294"/>
      <c r="D31096" s="294"/>
      <c r="E31096" s="294"/>
      <c r="F31096" s="294"/>
    </row>
    <row r="31097">
      <c r="A31097" s="294"/>
      <c r="B31097" s="294"/>
      <c r="C31097" s="294"/>
      <c r="D31097" s="294"/>
      <c r="E31097" s="294"/>
      <c r="F31097" s="294"/>
    </row>
    <row r="31098">
      <c r="A31098" s="294"/>
      <c r="B31098" s="294"/>
      <c r="C31098" s="294"/>
      <c r="D31098" s="294"/>
      <c r="E31098" s="294"/>
      <c r="F31098" s="294"/>
    </row>
    <row r="31099">
      <c r="A31099" s="294" t="s">
        <v>21326</v>
      </c>
      <c r="B31099" s="294"/>
      <c r="C31099" s="294"/>
      <c r="D31099" s="294"/>
      <c r="E31099" s="294"/>
      <c r="F31099" s="294"/>
    </row>
    <row r="31100">
      <c r="A31100" s="294"/>
      <c r="B31100" s="294"/>
      <c r="C31100" s="294"/>
      <c r="D31100" s="294"/>
      <c r="E31100" s="294"/>
      <c r="F31100" s="294"/>
    </row>
    <row r="31101">
      <c r="A31101" s="294" t="s">
        <v>40825</v>
      </c>
      <c r="B31101" s="294"/>
      <c r="C31101" s="294"/>
      <c r="D31101" s="294"/>
      <c r="E31101" s="294"/>
      <c r="F31101" s="294"/>
    </row>
    <row r="31102">
      <c r="A31102" s="294" t="s">
        <v>40826</v>
      </c>
      <c r="B31102" s="294"/>
      <c r="C31102" s="294"/>
      <c r="D31102" s="294"/>
      <c r="E31102" s="294"/>
      <c r="F31102" s="294"/>
    </row>
    <row r="31103">
      <c r="A31103" s="294" t="s">
        <v>40827</v>
      </c>
      <c r="B31103" s="294"/>
      <c r="C31103" s="294"/>
      <c r="D31103" s="294"/>
      <c r="E31103" s="294"/>
      <c r="F31103" s="294"/>
    </row>
    <row r="31104">
      <c r="A31104" s="294" t="s">
        <v>40828</v>
      </c>
      <c r="B31104" s="294"/>
      <c r="C31104" s="294"/>
      <c r="D31104" s="294"/>
      <c r="E31104" s="294"/>
      <c r="F31104" s="294"/>
    </row>
    <row r="31105">
      <c r="A31105" s="294" t="s">
        <v>40829</v>
      </c>
      <c r="B31105" s="294"/>
      <c r="C31105" s="294"/>
      <c r="D31105" s="294"/>
      <c r="E31105" s="294"/>
      <c r="F31105" s="294"/>
    </row>
    <row r="31106">
      <c r="A31106" s="294" t="s">
        <v>40830</v>
      </c>
      <c r="B31106" s="294"/>
      <c r="C31106" s="294"/>
      <c r="D31106" s="294"/>
      <c r="E31106" s="294"/>
      <c r="F31106" s="294"/>
    </row>
    <row r="31107">
      <c r="A31107" s="294" t="s">
        <v>40831</v>
      </c>
      <c r="B31107" s="294"/>
      <c r="C31107" s="294"/>
      <c r="D31107" s="294"/>
      <c r="E31107" s="294"/>
      <c r="F31107" s="294"/>
    </row>
    <row r="31108">
      <c r="A31108" s="294" t="s">
        <v>40832</v>
      </c>
      <c r="B31108" s="294"/>
      <c r="C31108" s="294"/>
      <c r="D31108" s="294"/>
      <c r="E31108" s="294"/>
      <c r="F31108" s="294"/>
    </row>
    <row r="31109">
      <c r="A31109" s="294" t="s">
        <v>40833</v>
      </c>
      <c r="B31109" s="294"/>
      <c r="C31109" s="294"/>
      <c r="D31109" s="294"/>
      <c r="E31109" s="294"/>
      <c r="F31109" s="294"/>
    </row>
    <row r="31110">
      <c r="A31110" s="294" t="s">
        <v>40834</v>
      </c>
      <c r="B31110" s="294"/>
      <c r="C31110" s="294"/>
      <c r="D31110" s="294"/>
      <c r="E31110" s="294"/>
      <c r="F31110" s="294"/>
    </row>
    <row r="31111">
      <c r="A31111" s="294"/>
      <c r="B31111" s="294"/>
      <c r="C31111" s="294"/>
      <c r="D31111" s="294"/>
      <c r="E31111" s="294"/>
      <c r="F31111" s="294"/>
    </row>
    <row r="31112">
      <c r="A31112" s="294"/>
      <c r="B31112" s="294"/>
      <c r="C31112" s="294"/>
      <c r="D31112" s="294"/>
      <c r="E31112" s="294"/>
      <c r="F31112" s="294"/>
    </row>
    <row r="31113">
      <c r="A31113" s="294" t="s">
        <v>26377</v>
      </c>
      <c r="B31113" s="294"/>
      <c r="C31113" s="294"/>
      <c r="D31113" s="294"/>
      <c r="E31113" s="294"/>
      <c r="F31113" s="294"/>
    </row>
    <row r="31114">
      <c r="A31114" s="294"/>
      <c r="B31114" s="294"/>
      <c r="C31114" s="294"/>
      <c r="D31114" s="294"/>
      <c r="E31114" s="294"/>
      <c r="F31114" s="294"/>
    </row>
    <row r="31115">
      <c r="A31115" s="294" t="s">
        <v>40835</v>
      </c>
      <c r="B31115" s="294"/>
      <c r="C31115" s="294"/>
      <c r="D31115" s="294"/>
      <c r="E31115" s="294"/>
      <c r="F31115" s="294"/>
    </row>
    <row r="31116">
      <c r="A31116" s="294" t="s">
        <v>40836</v>
      </c>
      <c r="B31116" s="294"/>
      <c r="C31116" s="294"/>
      <c r="D31116" s="294"/>
      <c r="E31116" s="294"/>
      <c r="F31116" s="294"/>
    </row>
    <row r="31117">
      <c r="A31117" s="294" t="s">
        <v>40837</v>
      </c>
      <c r="B31117" s="294"/>
      <c r="C31117" s="294"/>
      <c r="D31117" s="294"/>
      <c r="E31117" s="294"/>
      <c r="F31117" s="294"/>
    </row>
    <row r="31118">
      <c r="A31118" s="294" t="s">
        <v>40838</v>
      </c>
      <c r="B31118" s="294"/>
      <c r="C31118" s="294"/>
      <c r="D31118" s="294"/>
      <c r="E31118" s="294"/>
      <c r="F31118" s="294"/>
    </row>
    <row r="31119">
      <c r="A31119" s="294" t="s">
        <v>40839</v>
      </c>
      <c r="B31119" s="294"/>
      <c r="C31119" s="294"/>
      <c r="D31119" s="294"/>
      <c r="E31119" s="294"/>
      <c r="F31119" s="294"/>
    </row>
    <row r="31120">
      <c r="A31120" s="294" t="s">
        <v>31011</v>
      </c>
      <c r="B31120" s="294"/>
      <c r="C31120" s="294"/>
      <c r="D31120" s="294"/>
      <c r="E31120" s="294"/>
      <c r="F31120" s="294"/>
    </row>
    <row r="31121">
      <c r="A31121" s="294" t="s">
        <v>40840</v>
      </c>
      <c r="B31121" s="294"/>
      <c r="C31121" s="294"/>
      <c r="D31121" s="294"/>
      <c r="E31121" s="294"/>
      <c r="F31121" s="294"/>
    </row>
    <row r="31122">
      <c r="A31122" s="294"/>
      <c r="B31122" s="294"/>
      <c r="C31122" s="294"/>
      <c r="D31122" s="294"/>
      <c r="E31122" s="294"/>
      <c r="F31122" s="294"/>
    </row>
    <row r="31123">
      <c r="A31123" s="294" t="s">
        <v>22572</v>
      </c>
      <c r="B31123" s="294"/>
      <c r="C31123" s="294"/>
      <c r="D31123" s="294"/>
      <c r="E31123" s="294"/>
      <c r="F31123" s="294"/>
    </row>
    <row r="31124">
      <c r="A31124" s="294" t="s">
        <v>23767</v>
      </c>
      <c r="B31124" s="294"/>
      <c r="C31124" s="294"/>
      <c r="D31124" s="294"/>
      <c r="E31124" s="294"/>
      <c r="F31124" s="294"/>
    </row>
    <row r="31125">
      <c r="A31125" s="294"/>
      <c r="B31125" s="294"/>
      <c r="C31125" s="294"/>
      <c r="D31125" s="294"/>
      <c r="E31125" s="294"/>
      <c r="F31125" s="294"/>
    </row>
    <row r="31126">
      <c r="A31126" s="294" t="s">
        <v>40841</v>
      </c>
      <c r="B31126" s="294"/>
      <c r="C31126" s="294"/>
      <c r="D31126" s="294"/>
      <c r="E31126" s="294"/>
      <c r="F31126" s="294"/>
    </row>
    <row r="31127">
      <c r="A31127" s="294" t="s">
        <v>40842</v>
      </c>
      <c r="B31127" s="294"/>
      <c r="C31127" s="294"/>
      <c r="D31127" s="294"/>
      <c r="E31127" s="294"/>
      <c r="F31127" s="294"/>
    </row>
    <row r="31128">
      <c r="A31128" s="294" t="s">
        <v>40843</v>
      </c>
      <c r="B31128" s="294"/>
      <c r="C31128" s="294"/>
      <c r="D31128" s="294"/>
      <c r="E31128" s="294"/>
      <c r="F31128" s="294"/>
    </row>
    <row r="31129">
      <c r="A31129" s="294" t="s">
        <v>40844</v>
      </c>
      <c r="B31129" s="294"/>
      <c r="C31129" s="294"/>
      <c r="D31129" s="294"/>
      <c r="E31129" s="294"/>
      <c r="F31129" s="294"/>
    </row>
    <row r="31130">
      <c r="A31130" s="294" t="s">
        <v>40845</v>
      </c>
      <c r="B31130" s="294"/>
      <c r="C31130" s="294"/>
      <c r="D31130" s="294"/>
      <c r="E31130" s="294"/>
      <c r="F31130" s="294"/>
    </row>
    <row r="31131">
      <c r="A31131" s="294" t="s">
        <v>40846</v>
      </c>
      <c r="B31131" s="294"/>
      <c r="C31131" s="294"/>
      <c r="D31131" s="294"/>
      <c r="E31131" s="294"/>
      <c r="F31131" s="294"/>
    </row>
    <row r="31132">
      <c r="A31132" s="294"/>
      <c r="B31132" s="294"/>
      <c r="C31132" s="294"/>
      <c r="D31132" s="294"/>
      <c r="E31132" s="294"/>
      <c r="F31132" s="294"/>
    </row>
    <row r="31133">
      <c r="A31133" s="294" t="s">
        <v>24735</v>
      </c>
      <c r="B31133" s="294"/>
      <c r="C31133" s="294"/>
      <c r="D31133" s="294"/>
      <c r="E31133" s="294"/>
      <c r="F31133" s="294"/>
    </row>
    <row r="31134">
      <c r="A31134" s="294" t="s">
        <v>23772</v>
      </c>
      <c r="B31134" s="294"/>
      <c r="C31134" s="294"/>
      <c r="D31134" s="294"/>
      <c r="E31134" s="294"/>
      <c r="F31134" s="294"/>
    </row>
    <row r="31135">
      <c r="A31135" s="294"/>
      <c r="B31135" s="294"/>
      <c r="C31135" s="294"/>
      <c r="D31135" s="294"/>
      <c r="E31135" s="294"/>
      <c r="F31135" s="294"/>
    </row>
    <row r="31136">
      <c r="A31136" s="294" t="s">
        <v>40847</v>
      </c>
      <c r="B31136" s="294"/>
      <c r="C31136" s="294"/>
      <c r="D31136" s="294"/>
      <c r="E31136" s="294"/>
      <c r="F31136" s="294"/>
    </row>
    <row r="31137">
      <c r="A31137" s="294" t="s">
        <v>40848</v>
      </c>
      <c r="B31137" s="294"/>
      <c r="C31137" s="294"/>
      <c r="D31137" s="294"/>
      <c r="E31137" s="294"/>
      <c r="F31137" s="294"/>
    </row>
    <row r="31138">
      <c r="A31138" s="294" t="s">
        <v>40849</v>
      </c>
      <c r="B31138" s="294"/>
      <c r="C31138" s="294"/>
      <c r="D31138" s="294"/>
      <c r="E31138" s="294"/>
      <c r="F31138" s="294"/>
    </row>
    <row r="31139">
      <c r="A31139" s="294" t="s">
        <v>24211</v>
      </c>
      <c r="B31139" s="294"/>
      <c r="C31139" s="294"/>
      <c r="D31139" s="294"/>
      <c r="E31139" s="294"/>
      <c r="F31139" s="294"/>
    </row>
    <row r="31140">
      <c r="A31140" s="294" t="s">
        <v>22764</v>
      </c>
      <c r="B31140" s="294"/>
      <c r="C31140" s="294"/>
      <c r="D31140" s="294"/>
      <c r="E31140" s="294"/>
      <c r="F31140" s="294"/>
    </row>
    <row r="31141">
      <c r="A31141" s="294" t="s">
        <v>40850</v>
      </c>
      <c r="B31141" s="294"/>
      <c r="C31141" s="294"/>
      <c r="D31141" s="294"/>
      <c r="E31141" s="294"/>
      <c r="F31141" s="294"/>
    </row>
    <row r="31142">
      <c r="A31142" s="294" t="s">
        <v>40851</v>
      </c>
      <c r="B31142" s="294"/>
      <c r="C31142" s="294"/>
      <c r="D31142" s="294"/>
      <c r="E31142" s="294"/>
      <c r="F31142" s="294"/>
    </row>
    <row r="31143">
      <c r="A31143" s="294"/>
      <c r="B31143" s="294"/>
      <c r="C31143" s="294"/>
      <c r="D31143" s="294"/>
      <c r="E31143" s="294"/>
      <c r="F31143" s="294"/>
    </row>
    <row r="31144">
      <c r="A31144" s="294" t="s">
        <v>29246</v>
      </c>
      <c r="B31144" s="294"/>
      <c r="C31144" s="294"/>
      <c r="D31144" s="294"/>
      <c r="E31144" s="294"/>
      <c r="F31144" s="294"/>
    </row>
    <row r="31145">
      <c r="A31145" s="294" t="s">
        <v>40852</v>
      </c>
      <c r="B31145" s="294"/>
      <c r="C31145" s="294"/>
      <c r="D31145" s="294"/>
      <c r="E31145" s="294"/>
      <c r="F31145" s="294"/>
    </row>
    <row r="31146">
      <c r="A31146" s="294"/>
      <c r="B31146" s="294"/>
      <c r="C31146" s="294"/>
      <c r="D31146" s="294"/>
      <c r="E31146" s="294"/>
      <c r="F31146" s="294"/>
    </row>
    <row r="31147">
      <c r="A31147" s="294" t="s">
        <v>40853</v>
      </c>
      <c r="B31147" s="294"/>
      <c r="C31147" s="294"/>
      <c r="D31147" s="294"/>
      <c r="E31147" s="294"/>
      <c r="F31147" s="294"/>
    </row>
    <row r="31148">
      <c r="A31148" s="294" t="s">
        <v>40854</v>
      </c>
      <c r="B31148" s="294"/>
      <c r="C31148" s="294"/>
      <c r="D31148" s="294"/>
      <c r="E31148" s="294"/>
      <c r="F31148" s="294"/>
    </row>
    <row r="31149">
      <c r="A31149" s="294" t="s">
        <v>40855</v>
      </c>
      <c r="B31149" s="294"/>
      <c r="C31149" s="294"/>
      <c r="D31149" s="294"/>
      <c r="E31149" s="294"/>
      <c r="F31149" s="294"/>
    </row>
    <row r="31150">
      <c r="A31150" s="294" t="s">
        <v>40856</v>
      </c>
      <c r="B31150" s="294"/>
      <c r="C31150" s="294"/>
      <c r="D31150" s="294"/>
      <c r="E31150" s="294"/>
      <c r="F31150" s="294"/>
    </row>
    <row r="31151">
      <c r="A31151" s="294" t="s">
        <v>40857</v>
      </c>
      <c r="B31151" s="294"/>
      <c r="C31151" s="294"/>
      <c r="D31151" s="294"/>
      <c r="E31151" s="294"/>
      <c r="F31151" s="294"/>
    </row>
    <row r="31152">
      <c r="A31152" s="294" t="s">
        <v>40858</v>
      </c>
      <c r="B31152" s="294"/>
      <c r="C31152" s="294"/>
      <c r="D31152" s="294"/>
      <c r="E31152" s="294"/>
      <c r="F31152" s="294"/>
    </row>
    <row r="31153">
      <c r="A31153" s="294" t="s">
        <v>40859</v>
      </c>
      <c r="B31153" s="294"/>
      <c r="C31153" s="294"/>
      <c r="D31153" s="294"/>
      <c r="E31153" s="294"/>
      <c r="F31153" s="294"/>
    </row>
    <row r="31154">
      <c r="A31154" s="294" t="s">
        <v>40860</v>
      </c>
      <c r="B31154" s="294"/>
      <c r="C31154" s="294"/>
      <c r="D31154" s="294"/>
      <c r="E31154" s="294"/>
      <c r="F31154" s="294"/>
    </row>
    <row r="31155">
      <c r="A31155" s="294" t="s">
        <v>40861</v>
      </c>
      <c r="B31155" s="294"/>
      <c r="C31155" s="294"/>
      <c r="D31155" s="294"/>
      <c r="E31155" s="294"/>
      <c r="F31155" s="294"/>
    </row>
    <row r="31156">
      <c r="A31156" s="294" t="s">
        <v>40862</v>
      </c>
      <c r="B31156" s="294"/>
      <c r="C31156" s="294"/>
      <c r="D31156" s="294"/>
      <c r="E31156" s="294"/>
      <c r="F31156" s="294"/>
    </row>
    <row r="31157">
      <c r="A31157" s="294"/>
      <c r="B31157" s="294"/>
      <c r="C31157" s="294"/>
      <c r="D31157" s="294"/>
      <c r="E31157" s="294"/>
      <c r="F31157" s="294"/>
    </row>
    <row r="31158">
      <c r="A31158" s="294"/>
      <c r="B31158" s="294"/>
      <c r="C31158" s="294"/>
      <c r="D31158" s="294"/>
      <c r="E31158" s="294"/>
      <c r="F31158" s="294"/>
    </row>
    <row r="31159">
      <c r="A31159" s="294" t="s">
        <v>28124</v>
      </c>
      <c r="B31159" s="294"/>
      <c r="C31159" s="294"/>
      <c r="D31159" s="294"/>
      <c r="E31159" s="294"/>
      <c r="F31159" s="294"/>
    </row>
    <row r="31160">
      <c r="A31160" s="294" t="s">
        <v>40863</v>
      </c>
      <c r="B31160" s="294"/>
      <c r="C31160" s="294"/>
      <c r="D31160" s="294"/>
      <c r="E31160" s="294"/>
      <c r="F31160" s="294"/>
    </row>
    <row r="31161">
      <c r="A31161" s="294" t="s">
        <v>40864</v>
      </c>
      <c r="B31161" s="294"/>
      <c r="C31161" s="294"/>
      <c r="D31161" s="294"/>
      <c r="E31161" s="294"/>
      <c r="F31161" s="294"/>
    </row>
    <row r="31162">
      <c r="A31162" s="294" t="s">
        <v>40865</v>
      </c>
      <c r="B31162" s="294"/>
      <c r="C31162" s="294"/>
      <c r="D31162" s="294"/>
      <c r="E31162" s="294"/>
      <c r="F31162" s="294"/>
    </row>
    <row r="31163">
      <c r="A31163" s="294" t="s">
        <v>21618</v>
      </c>
      <c r="B31163" s="294"/>
      <c r="C31163" s="294"/>
      <c r="D31163" s="294"/>
      <c r="E31163" s="294"/>
      <c r="F31163" s="294"/>
    </row>
    <row r="31164">
      <c r="A31164" s="294" t="s">
        <v>40866</v>
      </c>
      <c r="B31164" s="294"/>
      <c r="C31164" s="294"/>
      <c r="D31164" s="294"/>
      <c r="E31164" s="294"/>
      <c r="F31164" s="294"/>
    </row>
    <row r="31165">
      <c r="A31165" s="294"/>
      <c r="B31165" s="294"/>
      <c r="C31165" s="294"/>
      <c r="D31165" s="294"/>
      <c r="E31165" s="294"/>
      <c r="F31165" s="294"/>
    </row>
    <row r="31166">
      <c r="A31166" s="294" t="s">
        <v>23228</v>
      </c>
      <c r="B31166" s="294"/>
      <c r="C31166" s="294"/>
      <c r="D31166" s="294"/>
      <c r="E31166" s="294"/>
      <c r="F31166" s="294"/>
    </row>
    <row r="31167">
      <c r="A31167" s="294" t="s">
        <v>23459</v>
      </c>
      <c r="B31167" s="294"/>
      <c r="C31167" s="294"/>
      <c r="D31167" s="294"/>
      <c r="E31167" s="294"/>
      <c r="F31167" s="294"/>
    </row>
    <row r="31168">
      <c r="A31168" s="294"/>
      <c r="B31168" s="294"/>
      <c r="C31168" s="294"/>
      <c r="D31168" s="294"/>
      <c r="E31168" s="294"/>
      <c r="F31168" s="294"/>
    </row>
    <row r="31169">
      <c r="A31169" s="294" t="s">
        <v>40867</v>
      </c>
      <c r="B31169" s="294"/>
      <c r="C31169" s="294"/>
      <c r="D31169" s="294"/>
      <c r="E31169" s="294"/>
      <c r="F31169" s="294"/>
    </row>
    <row r="31170">
      <c r="A31170" s="294" t="s">
        <v>40868</v>
      </c>
      <c r="B31170" s="294"/>
      <c r="C31170" s="294"/>
      <c r="D31170" s="294"/>
      <c r="E31170" s="294"/>
      <c r="F31170" s="294"/>
    </row>
    <row r="31171">
      <c r="A31171" s="294" t="s">
        <v>40759</v>
      </c>
      <c r="B31171" s="294"/>
      <c r="C31171" s="294"/>
      <c r="D31171" s="294"/>
      <c r="E31171" s="294"/>
      <c r="F31171" s="294"/>
    </row>
    <row r="31172">
      <c r="A31172" s="294" t="s">
        <v>40869</v>
      </c>
      <c r="B31172" s="294"/>
      <c r="C31172" s="294"/>
      <c r="D31172" s="294"/>
      <c r="E31172" s="294"/>
      <c r="F31172" s="294"/>
    </row>
    <row r="31173">
      <c r="A31173" s="294" t="s">
        <v>40870</v>
      </c>
      <c r="B31173" s="294"/>
      <c r="C31173" s="294"/>
      <c r="D31173" s="294"/>
      <c r="E31173" s="294"/>
      <c r="F31173" s="294"/>
    </row>
    <row r="31174">
      <c r="A31174" s="294" t="s">
        <v>39810</v>
      </c>
      <c r="B31174" s="294"/>
      <c r="C31174" s="294"/>
      <c r="D31174" s="294"/>
      <c r="E31174" s="294"/>
      <c r="F31174" s="294"/>
    </row>
    <row r="31175">
      <c r="A31175" s="294" t="s">
        <v>27086</v>
      </c>
      <c r="B31175" s="294"/>
      <c r="C31175" s="294"/>
      <c r="D31175" s="294"/>
      <c r="E31175" s="294"/>
      <c r="F31175" s="294"/>
    </row>
    <row r="31176">
      <c r="A31176" s="294" t="s">
        <v>40871</v>
      </c>
      <c r="B31176" s="294"/>
      <c r="C31176" s="294"/>
      <c r="D31176" s="294"/>
      <c r="E31176" s="294"/>
      <c r="F31176" s="294"/>
    </row>
    <row r="31177">
      <c r="A31177" s="294"/>
      <c r="B31177" s="294"/>
      <c r="C31177" s="294"/>
      <c r="D31177" s="294"/>
      <c r="E31177" s="294"/>
      <c r="F31177" s="294"/>
    </row>
    <row r="31178">
      <c r="A31178" s="294" t="s">
        <v>21283</v>
      </c>
      <c r="B31178" s="294"/>
      <c r="C31178" s="294"/>
      <c r="D31178" s="294"/>
      <c r="E31178" s="294"/>
      <c r="F31178" s="294"/>
    </row>
    <row r="31179">
      <c r="A31179" s="294"/>
      <c r="B31179" s="294"/>
      <c r="C31179" s="294"/>
      <c r="D31179" s="294"/>
      <c r="E31179" s="294"/>
      <c r="F31179" s="294"/>
    </row>
    <row r="31180">
      <c r="A31180" s="294" t="s">
        <v>40872</v>
      </c>
      <c r="B31180" s="294"/>
      <c r="C31180" s="294"/>
      <c r="D31180" s="294"/>
      <c r="E31180" s="294"/>
      <c r="F31180" s="294"/>
    </row>
    <row r="31181">
      <c r="A31181" s="294" t="s">
        <v>40873</v>
      </c>
      <c r="B31181" s="294"/>
      <c r="C31181" s="294"/>
      <c r="D31181" s="294"/>
      <c r="E31181" s="294"/>
      <c r="F31181" s="294"/>
    </row>
    <row r="31182">
      <c r="A31182" s="294" t="s">
        <v>40766</v>
      </c>
      <c r="B31182" s="294"/>
      <c r="C31182" s="294"/>
      <c r="D31182" s="294"/>
      <c r="E31182" s="294"/>
      <c r="F31182" s="294"/>
    </row>
    <row r="31183">
      <c r="A31183" s="294" t="s">
        <v>40874</v>
      </c>
      <c r="B31183" s="294"/>
      <c r="C31183" s="294"/>
      <c r="D31183" s="294"/>
      <c r="E31183" s="294"/>
      <c r="F31183" s="294"/>
    </row>
    <row r="31184">
      <c r="A31184" s="294" t="s">
        <v>40875</v>
      </c>
      <c r="B31184" s="294"/>
      <c r="C31184" s="294"/>
      <c r="D31184" s="294"/>
      <c r="E31184" s="294"/>
      <c r="F31184" s="294"/>
    </row>
    <row r="31185">
      <c r="A31185" s="294" t="s">
        <v>40768</v>
      </c>
      <c r="B31185" s="294"/>
      <c r="C31185" s="294"/>
      <c r="D31185" s="294"/>
      <c r="E31185" s="294"/>
      <c r="F31185" s="294"/>
    </row>
    <row r="31186">
      <c r="A31186" s="294" t="s">
        <v>38772</v>
      </c>
      <c r="B31186" s="294"/>
      <c r="C31186" s="294"/>
      <c r="D31186" s="294"/>
      <c r="E31186" s="294"/>
      <c r="F31186" s="294"/>
    </row>
    <row r="31187">
      <c r="A31187" s="294"/>
      <c r="B31187" s="294"/>
      <c r="C31187" s="294"/>
      <c r="D31187" s="294"/>
      <c r="E31187" s="294"/>
      <c r="F31187" s="294"/>
    </row>
    <row r="31188">
      <c r="A31188" s="294" t="s">
        <v>23943</v>
      </c>
      <c r="B31188" s="294"/>
      <c r="C31188" s="294"/>
      <c r="D31188" s="294"/>
      <c r="E31188" s="294"/>
      <c r="F31188" s="294"/>
    </row>
    <row r="31189">
      <c r="A31189" s="294" t="s">
        <v>22618</v>
      </c>
      <c r="B31189" s="294"/>
      <c r="C31189" s="294"/>
      <c r="D31189" s="294"/>
      <c r="E31189" s="294"/>
      <c r="F31189" s="294"/>
    </row>
    <row r="31190">
      <c r="A31190" s="294"/>
      <c r="B31190" s="294"/>
      <c r="C31190" s="294"/>
      <c r="D31190" s="294"/>
      <c r="E31190" s="294"/>
      <c r="F31190" s="294"/>
    </row>
    <row r="31191">
      <c r="A31191" s="294" t="s">
        <v>40876</v>
      </c>
      <c r="B31191" s="294"/>
      <c r="C31191" s="294"/>
      <c r="D31191" s="294"/>
      <c r="E31191" s="294"/>
      <c r="F31191" s="294"/>
    </row>
    <row r="31192">
      <c r="A31192" s="294" t="s">
        <v>40766</v>
      </c>
      <c r="B31192" s="294"/>
      <c r="C31192" s="294"/>
      <c r="D31192" s="294"/>
      <c r="E31192" s="294"/>
      <c r="F31192" s="294"/>
    </row>
    <row r="31193">
      <c r="A31193" s="294" t="s">
        <v>40877</v>
      </c>
      <c r="B31193" s="294"/>
      <c r="C31193" s="294"/>
      <c r="D31193" s="294"/>
      <c r="E31193" s="294"/>
      <c r="F31193" s="294"/>
    </row>
    <row r="31194">
      <c r="A31194" s="294" t="s">
        <v>40878</v>
      </c>
      <c r="B31194" s="294"/>
      <c r="C31194" s="294"/>
      <c r="D31194" s="294"/>
      <c r="E31194" s="294"/>
      <c r="F31194" s="294"/>
    </row>
    <row r="31195">
      <c r="A31195" s="294" t="s">
        <v>40879</v>
      </c>
      <c r="B31195" s="294"/>
      <c r="C31195" s="294"/>
      <c r="D31195" s="294"/>
      <c r="E31195" s="294"/>
      <c r="F31195" s="294"/>
    </row>
    <row r="31196">
      <c r="A31196" s="294" t="s">
        <v>40880</v>
      </c>
      <c r="B31196" s="294"/>
      <c r="C31196" s="294"/>
      <c r="D31196" s="294"/>
      <c r="E31196" s="294"/>
      <c r="F31196" s="294"/>
    </row>
    <row r="31197">
      <c r="A31197" s="294" t="s">
        <v>40873</v>
      </c>
      <c r="B31197" s="294"/>
      <c r="C31197" s="294"/>
      <c r="D31197" s="294"/>
      <c r="E31197" s="294"/>
      <c r="F31197" s="294"/>
    </row>
    <row r="31198">
      <c r="A31198" s="294" t="s">
        <v>40881</v>
      </c>
      <c r="B31198" s="294"/>
      <c r="C31198" s="294"/>
      <c r="D31198" s="294"/>
      <c r="E31198" s="294"/>
      <c r="F31198" s="294"/>
    </row>
    <row r="31199">
      <c r="A31199" s="294" t="s">
        <v>37679</v>
      </c>
      <c r="B31199" s="294"/>
      <c r="C31199" s="294"/>
      <c r="D31199" s="294"/>
      <c r="E31199" s="294"/>
      <c r="F31199" s="294"/>
    </row>
    <row r="31200">
      <c r="A31200" s="294" t="s">
        <v>40882</v>
      </c>
      <c r="B31200" s="294"/>
      <c r="C31200" s="294"/>
      <c r="D31200" s="294"/>
      <c r="E31200" s="294"/>
      <c r="F31200" s="294"/>
    </row>
    <row r="31201">
      <c r="A31201" s="294"/>
      <c r="B31201" s="294"/>
      <c r="C31201" s="294"/>
      <c r="D31201" s="294"/>
      <c r="E31201" s="294"/>
      <c r="F31201" s="294"/>
    </row>
    <row r="31202">
      <c r="A31202" s="294" t="s">
        <v>28108</v>
      </c>
      <c r="B31202" s="294"/>
      <c r="C31202" s="294"/>
      <c r="D31202" s="294"/>
      <c r="E31202" s="294"/>
      <c r="F31202" s="294"/>
    </row>
    <row r="31203">
      <c r="A31203" s="294"/>
      <c r="B31203" s="294"/>
      <c r="C31203" s="294"/>
      <c r="D31203" s="294"/>
      <c r="E31203" s="294"/>
      <c r="F31203" s="294"/>
    </row>
    <row r="31204">
      <c r="A31204" s="294" t="s">
        <v>27102</v>
      </c>
      <c r="B31204" s="294"/>
      <c r="C31204" s="294"/>
      <c r="D31204" s="294"/>
      <c r="E31204" s="294"/>
      <c r="F31204" s="294"/>
    </row>
    <row r="31205">
      <c r="A31205" s="294" t="s">
        <v>40779</v>
      </c>
      <c r="B31205" s="294"/>
      <c r="C31205" s="294"/>
      <c r="D31205" s="294"/>
      <c r="E31205" s="294"/>
      <c r="F31205" s="294"/>
    </row>
    <row r="31206">
      <c r="A31206" s="294" t="s">
        <v>40883</v>
      </c>
      <c r="B31206" s="294"/>
      <c r="C31206" s="294"/>
      <c r="D31206" s="294"/>
      <c r="E31206" s="294"/>
      <c r="F31206" s="294"/>
    </row>
    <row r="31207">
      <c r="A31207" s="294" t="s">
        <v>34225</v>
      </c>
      <c r="B31207" s="294"/>
      <c r="C31207" s="294"/>
      <c r="D31207" s="294"/>
      <c r="E31207" s="294"/>
      <c r="F31207" s="294"/>
    </row>
    <row r="31208">
      <c r="A31208" s="294" t="s">
        <v>40884</v>
      </c>
      <c r="B31208" s="294"/>
      <c r="C31208" s="294"/>
      <c r="D31208" s="294"/>
      <c r="E31208" s="294"/>
      <c r="F31208" s="294"/>
    </row>
    <row r="31209">
      <c r="A31209" s="294" t="s">
        <v>24056</v>
      </c>
      <c r="B31209" s="294"/>
      <c r="C31209" s="294"/>
      <c r="D31209" s="294"/>
      <c r="E31209" s="294"/>
      <c r="F31209" s="294"/>
    </row>
    <row r="31210">
      <c r="A31210" s="294" t="s">
        <v>40885</v>
      </c>
      <c r="B31210" s="294"/>
      <c r="C31210" s="294"/>
      <c r="D31210" s="294"/>
      <c r="E31210" s="294"/>
      <c r="F31210" s="294"/>
    </row>
    <row r="31211">
      <c r="A31211" s="294" t="s">
        <v>40886</v>
      </c>
      <c r="B31211" s="294"/>
      <c r="C31211" s="294"/>
      <c r="D31211" s="294"/>
      <c r="E31211" s="294"/>
      <c r="F31211" s="294"/>
    </row>
    <row r="31212">
      <c r="A31212" s="294" t="s">
        <v>40887</v>
      </c>
      <c r="B31212" s="294"/>
      <c r="C31212" s="294"/>
      <c r="D31212" s="294"/>
      <c r="E31212" s="294"/>
      <c r="F31212" s="294"/>
    </row>
    <row r="31213">
      <c r="A31213" s="294" t="s">
        <v>40888</v>
      </c>
      <c r="B31213" s="294"/>
      <c r="C31213" s="294"/>
      <c r="D31213" s="294"/>
      <c r="E31213" s="294"/>
      <c r="F31213" s="294"/>
    </row>
    <row r="31214">
      <c r="A31214" s="294" t="s">
        <v>40889</v>
      </c>
      <c r="B31214" s="294"/>
      <c r="C31214" s="294"/>
      <c r="D31214" s="294"/>
      <c r="E31214" s="294"/>
      <c r="F31214" s="294"/>
    </row>
    <row r="31215">
      <c r="A31215" s="294" t="s">
        <v>40890</v>
      </c>
      <c r="B31215" s="294"/>
      <c r="C31215" s="294"/>
      <c r="D31215" s="294"/>
      <c r="E31215" s="294"/>
      <c r="F31215" s="294"/>
    </row>
    <row r="31216">
      <c r="A31216" s="294" t="s">
        <v>40891</v>
      </c>
      <c r="B31216" s="294"/>
      <c r="C31216" s="294"/>
      <c r="D31216" s="294"/>
      <c r="E31216" s="294"/>
      <c r="F31216" s="294"/>
    </row>
    <row r="31217">
      <c r="A31217" s="294" t="s">
        <v>40892</v>
      </c>
      <c r="B31217" s="294"/>
      <c r="C31217" s="294"/>
      <c r="D31217" s="294"/>
      <c r="E31217" s="294"/>
      <c r="F31217" s="294"/>
    </row>
    <row r="31218">
      <c r="A31218" s="294"/>
      <c r="B31218" s="294"/>
      <c r="C31218" s="294"/>
      <c r="D31218" s="294"/>
      <c r="E31218" s="294"/>
      <c r="F31218" s="294"/>
    </row>
    <row r="31219">
      <c r="A31219" s="294" t="s">
        <v>21407</v>
      </c>
      <c r="B31219" s="294"/>
      <c r="C31219" s="294"/>
      <c r="D31219" s="294"/>
      <c r="E31219" s="294"/>
      <c r="F31219" s="294"/>
    </row>
    <row r="31220">
      <c r="A31220" s="294"/>
      <c r="B31220" s="294"/>
      <c r="C31220" s="294"/>
      <c r="D31220" s="294"/>
      <c r="E31220" s="294"/>
      <c r="F31220" s="294"/>
    </row>
    <row r="31221">
      <c r="A31221" s="294" t="s">
        <v>40893</v>
      </c>
      <c r="B31221" s="294"/>
      <c r="C31221" s="294"/>
      <c r="D31221" s="294"/>
      <c r="E31221" s="294"/>
      <c r="F31221" s="294"/>
    </row>
    <row r="31222">
      <c r="A31222" s="294" t="s">
        <v>40894</v>
      </c>
      <c r="B31222" s="294"/>
      <c r="C31222" s="294"/>
      <c r="D31222" s="294"/>
      <c r="E31222" s="294"/>
      <c r="F31222" s="294"/>
    </row>
    <row r="31223">
      <c r="A31223" s="294" t="s">
        <v>22629</v>
      </c>
      <c r="B31223" s="294"/>
      <c r="C31223" s="294"/>
      <c r="D31223" s="294"/>
      <c r="E31223" s="294"/>
      <c r="F31223" s="294"/>
    </row>
    <row r="31224">
      <c r="A31224" s="294" t="s">
        <v>40895</v>
      </c>
      <c r="B31224" s="294"/>
      <c r="C31224" s="294"/>
      <c r="D31224" s="294"/>
      <c r="E31224" s="294"/>
      <c r="F31224" s="294"/>
    </row>
    <row r="31225">
      <c r="A31225" s="294" t="s">
        <v>40896</v>
      </c>
      <c r="B31225" s="294"/>
      <c r="C31225" s="294"/>
      <c r="D31225" s="294"/>
      <c r="E31225" s="294"/>
      <c r="F31225" s="294"/>
    </row>
    <row r="31226">
      <c r="A31226" s="294" t="s">
        <v>40897</v>
      </c>
      <c r="B31226" s="294"/>
      <c r="C31226" s="294"/>
      <c r="D31226" s="294"/>
      <c r="E31226" s="294"/>
      <c r="F31226" s="294"/>
    </row>
    <row r="31227">
      <c r="A31227" s="294" t="s">
        <v>40898</v>
      </c>
      <c r="B31227" s="294"/>
      <c r="C31227" s="294"/>
      <c r="D31227" s="294"/>
      <c r="E31227" s="294"/>
      <c r="F31227" s="294"/>
    </row>
    <row r="31228">
      <c r="A31228" s="294" t="s">
        <v>26907</v>
      </c>
      <c r="B31228" s="294"/>
      <c r="C31228" s="294"/>
      <c r="D31228" s="294"/>
      <c r="E31228" s="294"/>
      <c r="F31228" s="294"/>
    </row>
    <row r="31229">
      <c r="A31229" s="294" t="s">
        <v>40899</v>
      </c>
      <c r="B31229" s="294"/>
      <c r="C31229" s="294"/>
      <c r="D31229" s="294"/>
      <c r="E31229" s="294"/>
      <c r="F31229" s="294"/>
    </row>
    <row r="31230">
      <c r="A31230" s="294" t="s">
        <v>26910</v>
      </c>
      <c r="B31230" s="294"/>
      <c r="C31230" s="294"/>
      <c r="D31230" s="294"/>
      <c r="E31230" s="294"/>
      <c r="F31230" s="294"/>
    </row>
    <row r="31231">
      <c r="A31231" s="294" t="s">
        <v>40900</v>
      </c>
      <c r="B31231" s="294"/>
      <c r="C31231" s="294"/>
      <c r="D31231" s="294"/>
      <c r="E31231" s="294"/>
      <c r="F31231" s="294"/>
    </row>
    <row r="31232">
      <c r="A31232" s="294" t="s">
        <v>40901</v>
      </c>
      <c r="B31232" s="294"/>
      <c r="C31232" s="294"/>
      <c r="D31232" s="294"/>
      <c r="E31232" s="294"/>
      <c r="F31232" s="294"/>
    </row>
    <row r="31233">
      <c r="A31233" s="294" t="s">
        <v>40902</v>
      </c>
      <c r="B31233" s="294"/>
      <c r="C31233" s="294"/>
      <c r="D31233" s="294"/>
      <c r="E31233" s="294"/>
      <c r="F31233" s="294"/>
    </row>
    <row r="31234">
      <c r="A31234" s="294"/>
      <c r="B31234" s="294"/>
      <c r="C31234" s="294"/>
      <c r="D31234" s="294"/>
      <c r="E31234" s="294"/>
      <c r="F31234" s="294"/>
    </row>
    <row r="31235">
      <c r="A31235" s="294" t="s">
        <v>21990</v>
      </c>
      <c r="B31235" s="294"/>
      <c r="C31235" s="294"/>
      <c r="D31235" s="294"/>
      <c r="E31235" s="294"/>
      <c r="F31235" s="294"/>
    </row>
    <row r="31236">
      <c r="A31236" s="294"/>
      <c r="B31236" s="294"/>
      <c r="C31236" s="294"/>
      <c r="D31236" s="294"/>
      <c r="E31236" s="294"/>
      <c r="F31236" s="294"/>
    </row>
    <row r="31237">
      <c r="A31237" s="294" t="s">
        <v>37878</v>
      </c>
      <c r="B31237" s="294"/>
      <c r="C31237" s="294"/>
      <c r="D31237" s="294"/>
      <c r="E31237" s="294"/>
      <c r="F31237" s="294"/>
    </row>
    <row r="31238">
      <c r="A31238" s="294" t="s">
        <v>40903</v>
      </c>
      <c r="B31238" s="294"/>
      <c r="C31238" s="294"/>
      <c r="D31238" s="294"/>
      <c r="E31238" s="294"/>
      <c r="F31238" s="294"/>
    </row>
    <row r="31239">
      <c r="A31239" s="294" t="s">
        <v>40904</v>
      </c>
      <c r="B31239" s="294"/>
      <c r="C31239" s="294"/>
      <c r="D31239" s="294"/>
      <c r="E31239" s="294"/>
      <c r="F31239" s="294"/>
    </row>
    <row r="31240">
      <c r="A31240" s="294" t="s">
        <v>40905</v>
      </c>
      <c r="B31240" s="294"/>
      <c r="C31240" s="294"/>
      <c r="D31240" s="294"/>
      <c r="E31240" s="294"/>
      <c r="F31240" s="294"/>
    </row>
    <row r="31241">
      <c r="A31241" s="294" t="s">
        <v>40906</v>
      </c>
      <c r="B31241" s="294"/>
      <c r="C31241" s="294"/>
      <c r="D31241" s="294"/>
      <c r="E31241" s="294"/>
      <c r="F31241" s="294"/>
    </row>
    <row r="31242">
      <c r="A31242" s="294" t="s">
        <v>40907</v>
      </c>
      <c r="B31242" s="294"/>
      <c r="C31242" s="294"/>
      <c r="D31242" s="294"/>
      <c r="E31242" s="294"/>
      <c r="F31242" s="294"/>
    </row>
    <row r="31243">
      <c r="A31243" s="294" t="s">
        <v>40799</v>
      </c>
      <c r="B31243" s="294"/>
      <c r="C31243" s="294"/>
      <c r="D31243" s="294"/>
      <c r="E31243" s="294"/>
      <c r="F31243" s="294"/>
    </row>
    <row r="31244">
      <c r="A31244" s="294" t="s">
        <v>40908</v>
      </c>
      <c r="B31244" s="294"/>
      <c r="C31244" s="294"/>
      <c r="D31244" s="294"/>
      <c r="E31244" s="294"/>
      <c r="F31244" s="294"/>
    </row>
    <row r="31245">
      <c r="A31245" s="294" t="s">
        <v>40800</v>
      </c>
      <c r="B31245" s="294"/>
      <c r="C31245" s="294"/>
      <c r="D31245" s="294"/>
      <c r="E31245" s="294"/>
      <c r="F31245" s="294"/>
    </row>
    <row r="31246">
      <c r="A31246" s="294" t="s">
        <v>40909</v>
      </c>
      <c r="B31246" s="294"/>
      <c r="C31246" s="294"/>
      <c r="D31246" s="294"/>
      <c r="E31246" s="294"/>
      <c r="F31246" s="294"/>
    </row>
    <row r="31247">
      <c r="A31247" s="294" t="s">
        <v>40910</v>
      </c>
      <c r="B31247" s="294"/>
      <c r="C31247" s="294"/>
      <c r="D31247" s="294"/>
      <c r="E31247" s="294"/>
      <c r="F31247" s="294"/>
    </row>
    <row r="31248">
      <c r="A31248" s="294" t="s">
        <v>40911</v>
      </c>
      <c r="B31248" s="294"/>
      <c r="C31248" s="294"/>
      <c r="D31248" s="294"/>
      <c r="E31248" s="294"/>
      <c r="F31248" s="294"/>
    </row>
    <row r="31249">
      <c r="A31249" s="294" t="s">
        <v>40912</v>
      </c>
      <c r="B31249" s="294"/>
      <c r="C31249" s="294"/>
      <c r="D31249" s="294"/>
      <c r="E31249" s="294"/>
      <c r="F31249" s="294"/>
    </row>
    <row r="31250">
      <c r="A31250" s="294" t="s">
        <v>40913</v>
      </c>
      <c r="B31250" s="294"/>
      <c r="C31250" s="294"/>
      <c r="D31250" s="294"/>
      <c r="E31250" s="294"/>
      <c r="F31250" s="294"/>
    </row>
    <row r="31251">
      <c r="A31251" s="294" t="s">
        <v>40914</v>
      </c>
      <c r="B31251" s="294"/>
      <c r="C31251" s="294"/>
      <c r="D31251" s="294"/>
      <c r="E31251" s="294"/>
      <c r="F31251" s="294"/>
    </row>
    <row r="31252">
      <c r="A31252" s="294" t="s">
        <v>40915</v>
      </c>
      <c r="B31252" s="294"/>
      <c r="C31252" s="294"/>
      <c r="D31252" s="294"/>
      <c r="E31252" s="294"/>
      <c r="F31252" s="294"/>
    </row>
    <row r="31253">
      <c r="A31253" s="294"/>
      <c r="B31253" s="294"/>
      <c r="C31253" s="294"/>
      <c r="D31253" s="294"/>
      <c r="E31253" s="294"/>
      <c r="F31253" s="294"/>
    </row>
    <row r="31254">
      <c r="A31254" s="294"/>
      <c r="B31254" s="294"/>
      <c r="C31254" s="294"/>
      <c r="D31254" s="294"/>
      <c r="E31254" s="294"/>
      <c r="F31254" s="294"/>
    </row>
    <row r="31255">
      <c r="A31255" s="294" t="s">
        <v>28124</v>
      </c>
      <c r="B31255" s="294"/>
      <c r="C31255" s="294"/>
      <c r="D31255" s="294"/>
      <c r="E31255" s="294"/>
      <c r="F31255" s="294"/>
    </row>
    <row r="31256">
      <c r="A31256" s="294" t="s">
        <v>40916</v>
      </c>
      <c r="B31256" s="294"/>
      <c r="C31256" s="294"/>
      <c r="D31256" s="294"/>
      <c r="E31256" s="294"/>
      <c r="F31256" s="294"/>
    </row>
    <row r="31257">
      <c r="A31257" s="294" t="s">
        <v>21672</v>
      </c>
      <c r="B31257" s="294"/>
      <c r="C31257" s="294"/>
      <c r="D31257" s="294"/>
      <c r="E31257" s="294"/>
      <c r="F31257" s="294"/>
    </row>
    <row r="31258">
      <c r="A31258" s="294" t="s">
        <v>40917</v>
      </c>
      <c r="B31258" s="294"/>
      <c r="C31258" s="294"/>
      <c r="D31258" s="294"/>
      <c r="E31258" s="294"/>
      <c r="F31258" s="294"/>
    </row>
    <row r="31259">
      <c r="A31259" s="294"/>
      <c r="B31259" s="294"/>
      <c r="C31259" s="294"/>
      <c r="D31259" s="294"/>
      <c r="E31259" s="294"/>
      <c r="F31259" s="294"/>
    </row>
    <row r="31260">
      <c r="A31260" s="294" t="s">
        <v>23007</v>
      </c>
      <c r="B31260" s="294"/>
      <c r="C31260" s="294"/>
      <c r="D31260" s="294"/>
      <c r="E31260" s="294"/>
      <c r="F31260" s="294"/>
    </row>
    <row r="31261">
      <c r="A31261" s="294"/>
      <c r="B31261" s="294"/>
      <c r="C31261" s="294"/>
      <c r="D31261" s="294"/>
      <c r="E31261" s="294"/>
      <c r="F31261" s="294"/>
    </row>
    <row r="31262">
      <c r="A31262" s="294" t="s">
        <v>37619</v>
      </c>
      <c r="B31262" s="294"/>
      <c r="C31262" s="294"/>
      <c r="D31262" s="294"/>
      <c r="E31262" s="294"/>
      <c r="F31262" s="294"/>
    </row>
    <row r="31263">
      <c r="A31263" s="294" t="s">
        <v>25300</v>
      </c>
      <c r="B31263" s="294"/>
      <c r="C31263" s="294"/>
      <c r="D31263" s="294"/>
      <c r="E31263" s="294"/>
      <c r="F31263" s="294"/>
    </row>
    <row r="31264">
      <c r="A31264" s="294" t="s">
        <v>25299</v>
      </c>
      <c r="B31264" s="294"/>
      <c r="C31264" s="294"/>
      <c r="D31264" s="294"/>
      <c r="E31264" s="294"/>
      <c r="F31264" s="294"/>
    </row>
    <row r="31265">
      <c r="A31265" s="294" t="s">
        <v>40918</v>
      </c>
      <c r="B31265" s="294"/>
      <c r="C31265" s="294"/>
      <c r="D31265" s="294"/>
      <c r="E31265" s="294"/>
      <c r="F31265" s="294"/>
    </row>
    <row r="31266">
      <c r="A31266" s="294" t="s">
        <v>40919</v>
      </c>
      <c r="B31266" s="294"/>
      <c r="C31266" s="294"/>
      <c r="D31266" s="294"/>
      <c r="E31266" s="294"/>
      <c r="F31266" s="294"/>
    </row>
    <row r="31267">
      <c r="A31267" s="294" t="s">
        <v>40804</v>
      </c>
      <c r="B31267" s="294"/>
      <c r="C31267" s="294"/>
      <c r="D31267" s="294"/>
      <c r="E31267" s="294"/>
      <c r="F31267" s="294"/>
    </row>
    <row r="31268">
      <c r="A31268" s="294" t="s">
        <v>40920</v>
      </c>
      <c r="B31268" s="294"/>
      <c r="C31268" s="294"/>
      <c r="D31268" s="294"/>
      <c r="E31268" s="294"/>
      <c r="F31268" s="294"/>
    </row>
    <row r="31269">
      <c r="A31269" s="294" t="s">
        <v>40921</v>
      </c>
      <c r="B31269" s="294"/>
      <c r="C31269" s="294"/>
      <c r="D31269" s="294"/>
      <c r="E31269" s="294"/>
      <c r="F31269" s="294"/>
    </row>
    <row r="31270">
      <c r="A31270" s="294" t="s">
        <v>40922</v>
      </c>
      <c r="B31270" s="294"/>
      <c r="C31270" s="294"/>
      <c r="D31270" s="294"/>
      <c r="E31270" s="294"/>
      <c r="F31270" s="294"/>
    </row>
    <row r="31271">
      <c r="A31271" s="294" t="s">
        <v>40923</v>
      </c>
      <c r="B31271" s="294"/>
      <c r="C31271" s="294"/>
      <c r="D31271" s="294"/>
      <c r="E31271" s="294"/>
      <c r="F31271" s="294"/>
    </row>
    <row r="31272">
      <c r="A31272" s="294"/>
      <c r="B31272" s="294"/>
      <c r="C31272" s="294"/>
      <c r="D31272" s="294"/>
      <c r="E31272" s="294"/>
      <c r="F31272" s="294"/>
    </row>
    <row r="31273">
      <c r="A31273" s="294" t="s">
        <v>22281</v>
      </c>
      <c r="B31273" s="294"/>
      <c r="C31273" s="294"/>
      <c r="D31273" s="294"/>
      <c r="E31273" s="294"/>
      <c r="F31273" s="294"/>
    </row>
    <row r="31274">
      <c r="A31274" s="294"/>
      <c r="B31274" s="294"/>
      <c r="C31274" s="294"/>
      <c r="D31274" s="294"/>
      <c r="E31274" s="294"/>
      <c r="F31274" s="294"/>
    </row>
    <row r="31275">
      <c r="A31275" s="294" t="s">
        <v>40924</v>
      </c>
      <c r="B31275" s="294"/>
      <c r="C31275" s="294"/>
      <c r="D31275" s="294"/>
      <c r="E31275" s="294"/>
      <c r="F31275" s="294"/>
    </row>
    <row r="31276">
      <c r="A31276" s="294" t="s">
        <v>40925</v>
      </c>
      <c r="B31276" s="294"/>
      <c r="C31276" s="294"/>
      <c r="D31276" s="294"/>
      <c r="E31276" s="294"/>
      <c r="F31276" s="294"/>
    </row>
    <row r="31277">
      <c r="A31277" s="294" t="s">
        <v>40926</v>
      </c>
      <c r="B31277" s="294"/>
      <c r="C31277" s="294"/>
      <c r="D31277" s="294"/>
      <c r="E31277" s="294"/>
      <c r="F31277" s="294"/>
    </row>
    <row r="31278">
      <c r="A31278" s="294" t="s">
        <v>40927</v>
      </c>
      <c r="B31278" s="294"/>
      <c r="C31278" s="294"/>
      <c r="D31278" s="294"/>
      <c r="E31278" s="294"/>
      <c r="F31278" s="294"/>
    </row>
    <row r="31279">
      <c r="A31279" s="294" t="s">
        <v>40928</v>
      </c>
      <c r="B31279" s="294"/>
      <c r="C31279" s="294"/>
      <c r="D31279" s="294"/>
      <c r="E31279" s="294"/>
      <c r="F31279" s="294"/>
    </row>
    <row r="31280">
      <c r="A31280" s="294" t="s">
        <v>40929</v>
      </c>
      <c r="B31280" s="294"/>
      <c r="C31280" s="294"/>
      <c r="D31280" s="294"/>
      <c r="E31280" s="294"/>
      <c r="F31280" s="294"/>
    </row>
    <row r="31281">
      <c r="A31281" s="294"/>
      <c r="B31281" s="294"/>
      <c r="C31281" s="294"/>
      <c r="D31281" s="294"/>
      <c r="E31281" s="294"/>
      <c r="F31281" s="294"/>
    </row>
    <row r="31282">
      <c r="A31282" s="294" t="s">
        <v>21442</v>
      </c>
      <c r="B31282" s="294"/>
      <c r="C31282" s="294"/>
      <c r="D31282" s="294"/>
      <c r="E31282" s="294"/>
      <c r="F31282" s="294"/>
    </row>
    <row r="31283">
      <c r="A31283" s="294"/>
      <c r="B31283" s="294"/>
      <c r="C31283" s="294"/>
      <c r="D31283" s="294"/>
      <c r="E31283" s="294"/>
      <c r="F31283" s="294"/>
    </row>
    <row r="31284">
      <c r="A31284" s="294" t="s">
        <v>40930</v>
      </c>
      <c r="B31284" s="294"/>
      <c r="C31284" s="294"/>
      <c r="D31284" s="294"/>
      <c r="E31284" s="294"/>
      <c r="F31284" s="294"/>
    </row>
    <row r="31285">
      <c r="A31285" s="294" t="s">
        <v>40931</v>
      </c>
      <c r="B31285" s="294"/>
      <c r="C31285" s="294"/>
      <c r="D31285" s="294"/>
      <c r="E31285" s="294"/>
      <c r="F31285" s="294"/>
    </row>
    <row r="31286">
      <c r="A31286" s="294" t="s">
        <v>40932</v>
      </c>
      <c r="B31286" s="294"/>
      <c r="C31286" s="294"/>
      <c r="D31286" s="294"/>
      <c r="E31286" s="294"/>
      <c r="F31286" s="294"/>
    </row>
    <row r="31287">
      <c r="A31287" s="294" t="s">
        <v>40933</v>
      </c>
      <c r="B31287" s="294"/>
      <c r="C31287" s="294"/>
      <c r="D31287" s="294"/>
      <c r="E31287" s="294"/>
      <c r="F31287" s="294"/>
    </row>
    <row r="31288">
      <c r="A31288" s="294" t="s">
        <v>40934</v>
      </c>
      <c r="B31288" s="294"/>
      <c r="C31288" s="294"/>
      <c r="D31288" s="294"/>
      <c r="E31288" s="294"/>
      <c r="F31288" s="294"/>
    </row>
    <row r="31289">
      <c r="A31289" s="294" t="s">
        <v>40935</v>
      </c>
      <c r="B31289" s="294"/>
      <c r="C31289" s="294"/>
      <c r="D31289" s="294"/>
      <c r="E31289" s="294"/>
      <c r="F31289" s="294"/>
    </row>
    <row r="31290">
      <c r="A31290" s="294" t="s">
        <v>40936</v>
      </c>
      <c r="B31290" s="294"/>
      <c r="C31290" s="294"/>
      <c r="D31290" s="294"/>
      <c r="E31290" s="294"/>
      <c r="F31290" s="294"/>
    </row>
    <row r="31291">
      <c r="A31291" s="294" t="s">
        <v>35386</v>
      </c>
      <c r="B31291" s="294"/>
      <c r="C31291" s="294"/>
      <c r="D31291" s="294"/>
      <c r="E31291" s="294"/>
      <c r="F31291" s="294"/>
    </row>
    <row r="31292">
      <c r="A31292" s="294" t="s">
        <v>40937</v>
      </c>
      <c r="B31292" s="294"/>
      <c r="C31292" s="294"/>
      <c r="D31292" s="294"/>
      <c r="E31292" s="294"/>
      <c r="F31292" s="294"/>
    </row>
    <row r="31293">
      <c r="A31293" s="294"/>
      <c r="B31293" s="294"/>
      <c r="C31293" s="294"/>
      <c r="D31293" s="294"/>
      <c r="E31293" s="294"/>
      <c r="F31293" s="294"/>
    </row>
    <row r="31294">
      <c r="A31294" s="294" t="s">
        <v>23029</v>
      </c>
      <c r="B31294" s="294"/>
      <c r="C31294" s="294"/>
      <c r="D31294" s="294"/>
      <c r="E31294" s="294"/>
      <c r="F31294" s="294"/>
    </row>
    <row r="31295">
      <c r="A31295" s="294" t="s">
        <v>25548</v>
      </c>
      <c r="B31295" s="294"/>
      <c r="C31295" s="294"/>
      <c r="D31295" s="294"/>
      <c r="E31295" s="294"/>
      <c r="F31295" s="294"/>
    </row>
    <row r="31296">
      <c r="A31296" s="294"/>
      <c r="B31296" s="294"/>
      <c r="C31296" s="294"/>
      <c r="D31296" s="294"/>
      <c r="E31296" s="294"/>
      <c r="F31296" s="294"/>
    </row>
    <row r="31297">
      <c r="A31297" s="294" t="s">
        <v>40938</v>
      </c>
      <c r="B31297" s="294"/>
      <c r="C31297" s="294"/>
      <c r="D31297" s="294"/>
      <c r="E31297" s="294"/>
      <c r="F31297" s="294"/>
    </row>
    <row r="31298">
      <c r="A31298" s="294" t="s">
        <v>40939</v>
      </c>
      <c r="B31298" s="294"/>
      <c r="C31298" s="294"/>
      <c r="D31298" s="294"/>
      <c r="E31298" s="294"/>
      <c r="F31298" s="294"/>
    </row>
    <row r="31299">
      <c r="A31299" s="294" t="s">
        <v>40940</v>
      </c>
      <c r="B31299" s="294"/>
      <c r="C31299" s="294"/>
      <c r="D31299" s="294"/>
      <c r="E31299" s="294"/>
      <c r="F31299" s="294"/>
    </row>
    <row r="31300">
      <c r="A31300" s="294" t="s">
        <v>40933</v>
      </c>
      <c r="B31300" s="294"/>
      <c r="C31300" s="294"/>
      <c r="D31300" s="294"/>
      <c r="E31300" s="294"/>
      <c r="F31300" s="294"/>
    </row>
    <row r="31301">
      <c r="A31301" s="294" t="s">
        <v>40941</v>
      </c>
      <c r="B31301" s="294"/>
      <c r="C31301" s="294"/>
      <c r="D31301" s="294"/>
      <c r="E31301" s="294"/>
      <c r="F31301" s="294"/>
    </row>
    <row r="31302">
      <c r="A31302" s="294" t="s">
        <v>40942</v>
      </c>
      <c r="B31302" s="294"/>
      <c r="C31302" s="294"/>
      <c r="D31302" s="294"/>
      <c r="E31302" s="294"/>
      <c r="F31302" s="294"/>
    </row>
    <row r="31303">
      <c r="A31303" s="294"/>
      <c r="B31303" s="294"/>
      <c r="C31303" s="294"/>
      <c r="D31303" s="294"/>
      <c r="E31303" s="294"/>
      <c r="F31303" s="294"/>
    </row>
    <row r="31304">
      <c r="A31304" s="294" t="s">
        <v>22156</v>
      </c>
      <c r="B31304" s="294"/>
      <c r="C31304" s="294"/>
      <c r="D31304" s="294"/>
      <c r="E31304" s="294"/>
      <c r="F31304" s="294"/>
    </row>
    <row r="31305">
      <c r="A31305" s="294"/>
      <c r="B31305" s="294"/>
      <c r="C31305" s="294"/>
      <c r="D31305" s="294"/>
      <c r="E31305" s="294"/>
      <c r="F31305" s="294"/>
    </row>
    <row r="31306">
      <c r="A31306" s="294" t="s">
        <v>40943</v>
      </c>
      <c r="B31306" s="294"/>
      <c r="C31306" s="294"/>
      <c r="D31306" s="294"/>
      <c r="E31306" s="294"/>
      <c r="F31306" s="294"/>
    </row>
    <row r="31307">
      <c r="A31307" s="294" t="s">
        <v>40944</v>
      </c>
      <c r="B31307" s="294"/>
      <c r="C31307" s="294"/>
      <c r="D31307" s="294"/>
      <c r="E31307" s="294"/>
      <c r="F31307" s="294"/>
    </row>
    <row r="31308">
      <c r="A31308" s="294" t="s">
        <v>40945</v>
      </c>
      <c r="B31308" s="294"/>
      <c r="C31308" s="294"/>
      <c r="D31308" s="294"/>
      <c r="E31308" s="294"/>
      <c r="F31308" s="294"/>
    </row>
    <row r="31309">
      <c r="A31309" s="294" t="s">
        <v>40946</v>
      </c>
      <c r="B31309" s="294"/>
      <c r="C31309" s="294"/>
      <c r="D31309" s="294"/>
      <c r="E31309" s="294"/>
      <c r="F31309" s="294"/>
    </row>
    <row r="31310">
      <c r="A31310" s="294" t="s">
        <v>40947</v>
      </c>
      <c r="B31310" s="294"/>
      <c r="C31310" s="294"/>
      <c r="D31310" s="294"/>
      <c r="E31310" s="294"/>
      <c r="F31310" s="294"/>
    </row>
    <row r="31311">
      <c r="A31311" s="294" t="s">
        <v>40948</v>
      </c>
      <c r="B31311" s="294"/>
      <c r="C31311" s="294"/>
      <c r="D31311" s="294"/>
      <c r="E31311" s="294"/>
      <c r="F31311" s="294"/>
    </row>
    <row r="31312">
      <c r="A31312" s="294" t="s">
        <v>40949</v>
      </c>
      <c r="B31312" s="294"/>
      <c r="C31312" s="294"/>
      <c r="D31312" s="294"/>
      <c r="E31312" s="294"/>
      <c r="F31312" s="294"/>
    </row>
    <row r="31313">
      <c r="A31313" s="294"/>
      <c r="B31313" s="294"/>
      <c r="C31313" s="294"/>
      <c r="D31313" s="294"/>
      <c r="E31313" s="294"/>
      <c r="F31313" s="294"/>
    </row>
    <row r="31314">
      <c r="A31314" s="294" t="s">
        <v>40950</v>
      </c>
      <c r="B31314" s="294"/>
      <c r="C31314" s="294"/>
      <c r="D31314" s="294"/>
      <c r="E31314" s="294"/>
      <c r="F31314" s="294"/>
    </row>
    <row r="31315">
      <c r="A31315" s="294"/>
      <c r="B31315" s="294"/>
      <c r="C31315" s="294"/>
      <c r="D31315" s="294"/>
      <c r="E31315" s="294"/>
      <c r="F31315" s="294"/>
    </row>
    <row r="31316">
      <c r="A31316" s="294" t="s">
        <v>40951</v>
      </c>
      <c r="B31316" s="294"/>
      <c r="C31316" s="294"/>
      <c r="D31316" s="294"/>
      <c r="E31316" s="294"/>
      <c r="F31316" s="294"/>
    </row>
    <row r="31317">
      <c r="A31317" s="294" t="s">
        <v>40857</v>
      </c>
      <c r="B31317" s="294"/>
      <c r="C31317" s="294"/>
      <c r="D31317" s="294"/>
      <c r="E31317" s="294"/>
      <c r="F31317" s="294"/>
    </row>
    <row r="31318">
      <c r="A31318" s="294" t="s">
        <v>40952</v>
      </c>
      <c r="B31318" s="294"/>
      <c r="C31318" s="294"/>
      <c r="D31318" s="294"/>
      <c r="E31318" s="294"/>
      <c r="F31318" s="294"/>
    </row>
    <row r="31319">
      <c r="A31319" s="294" t="s">
        <v>40953</v>
      </c>
      <c r="B31319" s="294"/>
      <c r="C31319" s="294"/>
      <c r="D31319" s="294"/>
      <c r="E31319" s="294"/>
      <c r="F31319" s="294"/>
    </row>
    <row r="31320">
      <c r="A31320" s="294" t="s">
        <v>40954</v>
      </c>
      <c r="B31320" s="294"/>
      <c r="C31320" s="294"/>
      <c r="D31320" s="294"/>
      <c r="E31320" s="294"/>
      <c r="F31320" s="294"/>
    </row>
    <row r="31321">
      <c r="A31321" s="294" t="s">
        <v>40955</v>
      </c>
      <c r="B31321" s="294"/>
      <c r="C31321" s="294"/>
      <c r="D31321" s="294"/>
      <c r="E31321" s="294"/>
      <c r="F31321" s="294"/>
    </row>
    <row r="31322">
      <c r="A31322" s="294" t="s">
        <v>40956</v>
      </c>
      <c r="B31322" s="294"/>
      <c r="C31322" s="294"/>
      <c r="D31322" s="294"/>
      <c r="E31322" s="294"/>
      <c r="F31322" s="294"/>
    </row>
    <row r="31323">
      <c r="A31323" s="294" t="s">
        <v>35692</v>
      </c>
      <c r="B31323" s="294"/>
      <c r="C31323" s="294"/>
      <c r="D31323" s="294"/>
      <c r="E31323" s="294"/>
      <c r="F31323" s="294"/>
    </row>
    <row r="31324">
      <c r="A31324" s="294" t="s">
        <v>36835</v>
      </c>
      <c r="B31324" s="294"/>
      <c r="C31324" s="294"/>
      <c r="D31324" s="294"/>
      <c r="E31324" s="294"/>
      <c r="F31324" s="294"/>
    </row>
    <row r="31325">
      <c r="A31325" s="294" t="s">
        <v>40957</v>
      </c>
      <c r="B31325" s="294"/>
      <c r="C31325" s="294"/>
      <c r="D31325" s="294"/>
      <c r="E31325" s="294"/>
      <c r="F31325" s="294"/>
    </row>
    <row r="31326">
      <c r="A31326" s="294" t="s">
        <v>40958</v>
      </c>
      <c r="B31326" s="294"/>
      <c r="C31326" s="294"/>
      <c r="D31326" s="294"/>
      <c r="E31326" s="294"/>
      <c r="F31326" s="294"/>
    </row>
    <row r="31327">
      <c r="A31327" s="294" t="s">
        <v>40959</v>
      </c>
      <c r="B31327" s="294"/>
      <c r="C31327" s="294"/>
      <c r="D31327" s="294"/>
      <c r="E31327" s="294"/>
      <c r="F31327" s="294"/>
    </row>
    <row r="31328">
      <c r="A31328" s="294"/>
      <c r="B31328" s="294"/>
      <c r="C31328" s="294"/>
      <c r="D31328" s="294"/>
      <c r="E31328" s="294"/>
      <c r="F31328" s="294"/>
    </row>
    <row r="31329">
      <c r="A31329" s="294" t="s">
        <v>22403</v>
      </c>
      <c r="B31329" s="294"/>
      <c r="C31329" s="294"/>
      <c r="D31329" s="294"/>
      <c r="E31329" s="294"/>
      <c r="F31329" s="294"/>
    </row>
    <row r="31330">
      <c r="A31330" s="294"/>
      <c r="B31330" s="294"/>
      <c r="C31330" s="294"/>
      <c r="D31330" s="294"/>
      <c r="E31330" s="294"/>
      <c r="F31330" s="294"/>
    </row>
    <row r="31331">
      <c r="A31331" s="294"/>
      <c r="B31331" s="294"/>
      <c r="C31331" s="294"/>
      <c r="D31331" s="294"/>
      <c r="E31331" s="294"/>
      <c r="F31331" s="294"/>
    </row>
    <row r="31332">
      <c r="A31332" s="294" t="s">
        <v>40960</v>
      </c>
      <c r="B31332" s="294"/>
      <c r="C31332" s="294"/>
      <c r="D31332" s="294"/>
      <c r="E31332" s="294"/>
      <c r="F31332" s="294"/>
    </row>
    <row r="31333">
      <c r="A31333" s="294" t="s">
        <v>40961</v>
      </c>
      <c r="B31333" s="294"/>
      <c r="C31333" s="294"/>
      <c r="D31333" s="294"/>
      <c r="E31333" s="294"/>
      <c r="F31333" s="294"/>
    </row>
    <row r="31334">
      <c r="A31334" s="294" t="s">
        <v>40962</v>
      </c>
      <c r="B31334" s="294"/>
      <c r="C31334" s="294"/>
      <c r="D31334" s="294"/>
      <c r="E31334" s="294"/>
      <c r="F31334" s="294"/>
    </row>
    <row r="31335">
      <c r="A31335" s="294" t="s">
        <v>40963</v>
      </c>
      <c r="B31335" s="294"/>
      <c r="C31335" s="294"/>
      <c r="D31335" s="294"/>
      <c r="E31335" s="294"/>
      <c r="F31335" s="294"/>
    </row>
    <row r="31336">
      <c r="A31336" s="294" t="s">
        <v>40964</v>
      </c>
      <c r="B31336" s="294"/>
      <c r="C31336" s="294"/>
      <c r="D31336" s="294"/>
      <c r="E31336" s="294"/>
      <c r="F31336" s="294"/>
    </row>
    <row r="31337">
      <c r="A31337" s="294" t="s">
        <v>40965</v>
      </c>
      <c r="B31337" s="294"/>
      <c r="C31337" s="294"/>
      <c r="D31337" s="294"/>
      <c r="E31337" s="294"/>
      <c r="F31337" s="294"/>
    </row>
    <row r="31338">
      <c r="A31338" s="294" t="s">
        <v>40966</v>
      </c>
      <c r="B31338" s="294"/>
      <c r="C31338" s="294"/>
      <c r="D31338" s="294"/>
      <c r="E31338" s="294"/>
      <c r="F31338" s="294"/>
    </row>
    <row r="31339">
      <c r="A31339" s="294" t="s">
        <v>40930</v>
      </c>
      <c r="B31339" s="294"/>
      <c r="C31339" s="294"/>
      <c r="D31339" s="294"/>
      <c r="E31339" s="294"/>
      <c r="F31339" s="294"/>
    </row>
    <row r="31340">
      <c r="A31340" s="294"/>
      <c r="B31340" s="294"/>
      <c r="C31340" s="294"/>
      <c r="D31340" s="294"/>
      <c r="E31340" s="294"/>
      <c r="F31340" s="294"/>
    </row>
    <row r="31341">
      <c r="A31341" s="294" t="s">
        <v>28124</v>
      </c>
      <c r="B31341" s="294"/>
      <c r="C31341" s="294"/>
      <c r="D31341" s="294"/>
      <c r="E31341" s="294"/>
      <c r="F31341" s="294"/>
    </row>
    <row r="31342">
      <c r="A31342" s="294" t="s">
        <v>40967</v>
      </c>
      <c r="B31342" s="294"/>
      <c r="C31342" s="294"/>
      <c r="D31342" s="294"/>
      <c r="E31342" s="294"/>
      <c r="F31342" s="294"/>
    </row>
    <row r="31343">
      <c r="A31343" s="294" t="s">
        <v>21618</v>
      </c>
      <c r="B31343" s="294"/>
      <c r="C31343" s="294"/>
      <c r="D31343" s="294"/>
      <c r="E31343" s="294"/>
      <c r="F31343" s="294"/>
    </row>
    <row r="31344">
      <c r="A31344" s="294" t="s">
        <v>40968</v>
      </c>
      <c r="B31344" s="294"/>
      <c r="C31344" s="294"/>
      <c r="D31344" s="294"/>
      <c r="E31344" s="294"/>
      <c r="F31344" s="294"/>
    </row>
    <row r="31345">
      <c r="A31345" s="294"/>
      <c r="B31345" s="294"/>
      <c r="C31345" s="294"/>
      <c r="D31345" s="294"/>
      <c r="E31345" s="294"/>
      <c r="F31345" s="294"/>
    </row>
    <row r="31346">
      <c r="A31346" s="294" t="s">
        <v>40969</v>
      </c>
      <c r="B31346" s="294"/>
      <c r="C31346" s="294"/>
      <c r="D31346" s="294"/>
      <c r="E31346" s="294"/>
      <c r="F31346" s="294"/>
    </row>
    <row r="31347">
      <c r="A31347" s="294" t="s">
        <v>37045</v>
      </c>
      <c r="B31347" s="294"/>
      <c r="C31347" s="294"/>
      <c r="D31347" s="294"/>
      <c r="E31347" s="294"/>
      <c r="F31347" s="294"/>
    </row>
    <row r="31348">
      <c r="A31348" s="294"/>
      <c r="B31348" s="294"/>
      <c r="C31348" s="294"/>
      <c r="D31348" s="294"/>
      <c r="E31348" s="294"/>
      <c r="F31348" s="294"/>
    </row>
    <row r="31349">
      <c r="A31349" s="294" t="s">
        <v>36861</v>
      </c>
      <c r="B31349" s="294"/>
      <c r="C31349" s="294"/>
      <c r="D31349" s="294"/>
      <c r="E31349" s="294"/>
      <c r="F31349" s="294"/>
    </row>
    <row r="31350">
      <c r="A31350" s="294" t="s">
        <v>40970</v>
      </c>
      <c r="B31350" s="294"/>
      <c r="C31350" s="294"/>
      <c r="D31350" s="294"/>
      <c r="E31350" s="294"/>
      <c r="F31350" s="294"/>
    </row>
    <row r="31351">
      <c r="A31351" s="294" t="s">
        <v>39432</v>
      </c>
      <c r="B31351" s="294"/>
      <c r="C31351" s="294"/>
      <c r="D31351" s="294"/>
      <c r="E31351" s="294"/>
      <c r="F31351" s="294"/>
    </row>
    <row r="31352">
      <c r="A31352" s="294" t="s">
        <v>40971</v>
      </c>
      <c r="B31352" s="294"/>
      <c r="C31352" s="294"/>
      <c r="D31352" s="294"/>
      <c r="E31352" s="294"/>
      <c r="F31352" s="294"/>
    </row>
    <row r="31353">
      <c r="A31353" s="294" t="s">
        <v>40972</v>
      </c>
      <c r="B31353" s="294"/>
      <c r="C31353" s="294"/>
      <c r="D31353" s="294"/>
      <c r="E31353" s="294"/>
      <c r="F31353" s="294"/>
    </row>
    <row r="31354">
      <c r="A31354" s="294" t="s">
        <v>39810</v>
      </c>
      <c r="B31354" s="294"/>
      <c r="C31354" s="294"/>
      <c r="D31354" s="294"/>
      <c r="E31354" s="294"/>
      <c r="F31354" s="294"/>
    </row>
    <row r="31355">
      <c r="A31355" s="294" t="s">
        <v>40973</v>
      </c>
      <c r="B31355" s="294"/>
      <c r="C31355" s="294"/>
      <c r="D31355" s="294"/>
      <c r="E31355" s="294"/>
      <c r="F31355" s="294"/>
    </row>
    <row r="31356">
      <c r="A31356" s="294" t="s">
        <v>40974</v>
      </c>
      <c r="B31356" s="294"/>
      <c r="C31356" s="294"/>
      <c r="D31356" s="294"/>
      <c r="E31356" s="294"/>
      <c r="F31356" s="294"/>
    </row>
    <row r="31357">
      <c r="A31357" s="294"/>
      <c r="B31357" s="294"/>
      <c r="C31357" s="294"/>
      <c r="D31357" s="294"/>
      <c r="E31357" s="294"/>
      <c r="F31357" s="294"/>
    </row>
    <row r="31358">
      <c r="A31358" s="294" t="s">
        <v>27452</v>
      </c>
      <c r="B31358" s="294"/>
      <c r="C31358" s="294"/>
      <c r="D31358" s="294"/>
      <c r="E31358" s="294"/>
      <c r="F31358" s="294"/>
    </row>
    <row r="31359">
      <c r="A31359" s="294" t="s">
        <v>40975</v>
      </c>
      <c r="B31359" s="294"/>
      <c r="C31359" s="294"/>
      <c r="D31359" s="294"/>
      <c r="E31359" s="294"/>
      <c r="F31359" s="294"/>
    </row>
    <row r="31360">
      <c r="A31360" s="294"/>
      <c r="B31360" s="294"/>
      <c r="C31360" s="294"/>
      <c r="D31360" s="294"/>
      <c r="E31360" s="294"/>
      <c r="F31360" s="294"/>
    </row>
    <row r="31361">
      <c r="A31361" s="294" t="s">
        <v>40976</v>
      </c>
      <c r="B31361" s="294"/>
      <c r="C31361" s="294"/>
      <c r="D31361" s="294"/>
      <c r="E31361" s="294"/>
      <c r="F31361" s="294"/>
    </row>
    <row r="31362">
      <c r="A31362" s="294" t="s">
        <v>40977</v>
      </c>
      <c r="B31362" s="294"/>
      <c r="C31362" s="294"/>
      <c r="D31362" s="294"/>
      <c r="E31362" s="294"/>
      <c r="F31362" s="294"/>
    </row>
    <row r="31363">
      <c r="A31363" s="294" t="s">
        <v>34044</v>
      </c>
      <c r="B31363" s="294"/>
      <c r="C31363" s="294"/>
      <c r="D31363" s="294"/>
      <c r="E31363" s="294"/>
      <c r="F31363" s="294"/>
    </row>
    <row r="31364">
      <c r="A31364" s="294" t="s">
        <v>40978</v>
      </c>
      <c r="B31364" s="294"/>
      <c r="C31364" s="294"/>
      <c r="D31364" s="294"/>
      <c r="E31364" s="294"/>
      <c r="F31364" s="294"/>
    </row>
    <row r="31365">
      <c r="A31365" s="294" t="s">
        <v>38771</v>
      </c>
      <c r="B31365" s="294"/>
      <c r="C31365" s="294"/>
      <c r="D31365" s="294"/>
      <c r="E31365" s="294"/>
      <c r="F31365" s="294"/>
    </row>
    <row r="31366">
      <c r="A31366" s="294" t="s">
        <v>40979</v>
      </c>
      <c r="B31366" s="294"/>
      <c r="C31366" s="294"/>
      <c r="D31366" s="294"/>
      <c r="E31366" s="294"/>
      <c r="F31366" s="294"/>
    </row>
    <row r="31367">
      <c r="A31367" s="294"/>
      <c r="B31367" s="294"/>
      <c r="C31367" s="294"/>
      <c r="D31367" s="294"/>
      <c r="E31367" s="294"/>
      <c r="F31367" s="294"/>
    </row>
    <row r="31368">
      <c r="A31368" s="294" t="s">
        <v>23155</v>
      </c>
      <c r="B31368" s="294"/>
      <c r="C31368" s="294"/>
      <c r="D31368" s="294"/>
      <c r="E31368" s="294"/>
      <c r="F31368" s="294"/>
    </row>
    <row r="31369">
      <c r="A31369" s="294" t="s">
        <v>23156</v>
      </c>
      <c r="B31369" s="294"/>
      <c r="C31369" s="294"/>
      <c r="D31369" s="294"/>
      <c r="E31369" s="294"/>
      <c r="F31369" s="294"/>
    </row>
    <row r="31370">
      <c r="A31370" s="294"/>
      <c r="B31370" s="294"/>
      <c r="C31370" s="294"/>
      <c r="D31370" s="294"/>
      <c r="E31370" s="294"/>
      <c r="F31370" s="294"/>
    </row>
    <row r="31371">
      <c r="A31371" s="294" t="s">
        <v>40980</v>
      </c>
      <c r="B31371" s="294"/>
      <c r="C31371" s="294"/>
      <c r="D31371" s="294"/>
      <c r="E31371" s="294"/>
      <c r="F31371" s="294"/>
    </row>
    <row r="31372">
      <c r="A31372" s="294" t="s">
        <v>40768</v>
      </c>
      <c r="B31372" s="294"/>
      <c r="C31372" s="294"/>
      <c r="D31372" s="294"/>
      <c r="E31372" s="294"/>
      <c r="F31372" s="294"/>
    </row>
    <row r="31373">
      <c r="A31373" s="294" t="s">
        <v>40981</v>
      </c>
      <c r="B31373" s="294"/>
      <c r="C31373" s="294"/>
      <c r="D31373" s="294"/>
      <c r="E31373" s="294"/>
      <c r="F31373" s="294"/>
    </row>
    <row r="31374">
      <c r="A31374" s="294" t="s">
        <v>38139</v>
      </c>
      <c r="B31374" s="294"/>
      <c r="C31374" s="294"/>
      <c r="D31374" s="294"/>
      <c r="E31374" s="294"/>
      <c r="F31374" s="294"/>
    </row>
    <row r="31375">
      <c r="A31375" s="294" t="s">
        <v>40982</v>
      </c>
      <c r="B31375" s="294"/>
      <c r="C31375" s="294"/>
      <c r="D31375" s="294"/>
      <c r="E31375" s="294"/>
      <c r="F31375" s="294"/>
    </row>
    <row r="31376">
      <c r="A31376" s="294" t="s">
        <v>40983</v>
      </c>
      <c r="B31376" s="294"/>
      <c r="C31376" s="294"/>
      <c r="D31376" s="294"/>
      <c r="E31376" s="294"/>
      <c r="F31376" s="294"/>
    </row>
    <row r="31377">
      <c r="A31377" s="294" t="s">
        <v>40984</v>
      </c>
      <c r="B31377" s="294"/>
      <c r="C31377" s="294"/>
      <c r="D31377" s="294"/>
      <c r="E31377" s="294"/>
      <c r="F31377" s="294"/>
    </row>
    <row r="31378">
      <c r="A31378" s="294" t="s">
        <v>37682</v>
      </c>
      <c r="B31378" s="294"/>
      <c r="C31378" s="294"/>
      <c r="D31378" s="294"/>
      <c r="E31378" s="294"/>
      <c r="F31378" s="294"/>
    </row>
    <row r="31379">
      <c r="A31379" s="294" t="s">
        <v>40985</v>
      </c>
      <c r="B31379" s="294"/>
      <c r="C31379" s="294"/>
      <c r="D31379" s="294"/>
      <c r="E31379" s="294"/>
      <c r="F31379" s="294"/>
    </row>
    <row r="31380">
      <c r="A31380" s="294"/>
      <c r="B31380" s="294"/>
      <c r="C31380" s="294"/>
      <c r="D31380" s="294"/>
      <c r="E31380" s="294"/>
      <c r="F31380" s="294"/>
    </row>
    <row r="31381">
      <c r="A31381" s="294"/>
      <c r="B31381" s="294"/>
      <c r="C31381" s="294"/>
      <c r="D31381" s="294"/>
      <c r="E31381" s="294"/>
      <c r="F31381" s="294"/>
    </row>
    <row r="31382">
      <c r="A31382" s="294" t="s">
        <v>40986</v>
      </c>
      <c r="B31382" s="294"/>
      <c r="C31382" s="294"/>
      <c r="D31382" s="294"/>
      <c r="E31382" s="294"/>
      <c r="F31382" s="294"/>
    </row>
    <row r="31383">
      <c r="A31383" s="294"/>
      <c r="B31383" s="294"/>
      <c r="C31383" s="294"/>
      <c r="D31383" s="294"/>
      <c r="E31383" s="294"/>
      <c r="F31383" s="294"/>
    </row>
    <row r="31384">
      <c r="A31384" s="294" t="s">
        <v>24056</v>
      </c>
      <c r="B31384" s="294"/>
      <c r="C31384" s="294"/>
      <c r="D31384" s="294"/>
      <c r="E31384" s="294"/>
      <c r="F31384" s="294"/>
    </row>
    <row r="31385">
      <c r="A31385" s="294" t="s">
        <v>40987</v>
      </c>
      <c r="B31385" s="294"/>
      <c r="C31385" s="294"/>
      <c r="D31385" s="294"/>
      <c r="E31385" s="294"/>
      <c r="F31385" s="294"/>
    </row>
    <row r="31386">
      <c r="A31386" s="294" t="s">
        <v>35818</v>
      </c>
      <c r="B31386" s="294"/>
      <c r="C31386" s="294"/>
      <c r="D31386" s="294"/>
      <c r="E31386" s="294"/>
      <c r="F31386" s="294"/>
    </row>
    <row r="31387">
      <c r="A31387" s="294" t="s">
        <v>40988</v>
      </c>
      <c r="B31387" s="294"/>
      <c r="C31387" s="294"/>
      <c r="D31387" s="294"/>
      <c r="E31387" s="294"/>
      <c r="F31387" s="294"/>
    </row>
    <row r="31388">
      <c r="A31388" s="294" t="s">
        <v>23827</v>
      </c>
      <c r="B31388" s="294"/>
      <c r="C31388" s="294"/>
      <c r="D31388" s="294"/>
      <c r="E31388" s="294"/>
      <c r="F31388" s="294"/>
    </row>
    <row r="31389">
      <c r="A31389" s="294" t="s">
        <v>40989</v>
      </c>
      <c r="B31389" s="294"/>
      <c r="C31389" s="294"/>
      <c r="D31389" s="294"/>
      <c r="E31389" s="294"/>
      <c r="F31389" s="294"/>
    </row>
    <row r="31390">
      <c r="A31390" s="294" t="s">
        <v>40990</v>
      </c>
      <c r="B31390" s="294"/>
      <c r="C31390" s="294"/>
      <c r="D31390" s="294"/>
      <c r="E31390" s="294"/>
      <c r="F31390" s="294"/>
    </row>
    <row r="31391">
      <c r="A31391" s="294" t="s">
        <v>40991</v>
      </c>
      <c r="B31391" s="294"/>
      <c r="C31391" s="294"/>
      <c r="D31391" s="294"/>
      <c r="E31391" s="294"/>
      <c r="F31391" s="294"/>
    </row>
    <row r="31392">
      <c r="A31392" s="294" t="s">
        <v>40992</v>
      </c>
      <c r="B31392" s="294"/>
      <c r="C31392" s="294"/>
      <c r="D31392" s="294"/>
      <c r="E31392" s="294"/>
      <c r="F31392" s="294"/>
    </row>
    <row r="31393">
      <c r="A31393" s="294" t="s">
        <v>40993</v>
      </c>
      <c r="B31393" s="294"/>
      <c r="C31393" s="294"/>
      <c r="D31393" s="294"/>
      <c r="E31393" s="294"/>
      <c r="F31393" s="294"/>
    </row>
    <row r="31394">
      <c r="A31394" s="294" t="s">
        <v>40994</v>
      </c>
      <c r="B31394" s="294"/>
      <c r="C31394" s="294"/>
      <c r="D31394" s="294"/>
      <c r="E31394" s="294"/>
      <c r="F31394" s="294"/>
    </row>
    <row r="31395">
      <c r="A31395" s="294" t="s">
        <v>32704</v>
      </c>
      <c r="B31395" s="294"/>
      <c r="C31395" s="294"/>
      <c r="D31395" s="294"/>
      <c r="E31395" s="294"/>
      <c r="F31395" s="294"/>
    </row>
    <row r="31396">
      <c r="A31396" s="294" t="s">
        <v>40995</v>
      </c>
      <c r="B31396" s="294"/>
      <c r="C31396" s="294"/>
      <c r="D31396" s="294"/>
      <c r="E31396" s="294"/>
      <c r="F31396" s="294"/>
    </row>
    <row r="31397">
      <c r="A31397" s="294" t="s">
        <v>40996</v>
      </c>
      <c r="B31397" s="294"/>
      <c r="C31397" s="294"/>
      <c r="D31397" s="294"/>
      <c r="E31397" s="294"/>
      <c r="F31397" s="294"/>
    </row>
    <row r="31398">
      <c r="A31398" s="294" t="s">
        <v>40997</v>
      </c>
      <c r="B31398" s="294"/>
      <c r="C31398" s="294"/>
      <c r="D31398" s="294"/>
      <c r="E31398" s="294"/>
      <c r="F31398" s="294"/>
    </row>
    <row r="31399">
      <c r="A31399" s="294" t="s">
        <v>40998</v>
      </c>
      <c r="B31399" s="294"/>
      <c r="C31399" s="294"/>
      <c r="D31399" s="294"/>
      <c r="E31399" s="294"/>
      <c r="F31399" s="294"/>
    </row>
    <row r="31400">
      <c r="A31400" s="294" t="s">
        <v>40999</v>
      </c>
      <c r="B31400" s="294"/>
      <c r="C31400" s="294"/>
      <c r="D31400" s="294"/>
      <c r="E31400" s="294"/>
      <c r="F31400" s="294"/>
    </row>
    <row r="31401">
      <c r="A31401" s="294"/>
      <c r="B31401" s="294"/>
      <c r="C31401" s="294"/>
      <c r="D31401" s="294"/>
      <c r="E31401" s="294"/>
      <c r="F31401" s="294"/>
    </row>
    <row r="31402">
      <c r="A31402" s="294" t="s">
        <v>22239</v>
      </c>
      <c r="B31402" s="294"/>
      <c r="C31402" s="294"/>
      <c r="D31402" s="294"/>
      <c r="E31402" s="294"/>
      <c r="F31402" s="294"/>
    </row>
    <row r="31403">
      <c r="A31403" s="294"/>
      <c r="B31403" s="294"/>
      <c r="C31403" s="294"/>
      <c r="D31403" s="294"/>
      <c r="E31403" s="294"/>
      <c r="F31403" s="294"/>
    </row>
    <row r="31404">
      <c r="A31404" s="294" t="s">
        <v>41000</v>
      </c>
      <c r="B31404" s="294"/>
      <c r="C31404" s="294"/>
      <c r="D31404" s="294"/>
      <c r="E31404" s="294"/>
      <c r="F31404" s="294"/>
    </row>
    <row r="31405">
      <c r="A31405" s="294" t="s">
        <v>41001</v>
      </c>
      <c r="B31405" s="294"/>
      <c r="C31405" s="294"/>
      <c r="D31405" s="294"/>
      <c r="E31405" s="294"/>
      <c r="F31405" s="294"/>
    </row>
    <row r="31406">
      <c r="A31406" s="294" t="s">
        <v>41002</v>
      </c>
      <c r="B31406" s="294"/>
      <c r="C31406" s="294"/>
      <c r="D31406" s="294"/>
      <c r="E31406" s="294"/>
      <c r="F31406" s="294"/>
    </row>
    <row r="31407">
      <c r="A31407" s="294" t="s">
        <v>41003</v>
      </c>
      <c r="B31407" s="294"/>
      <c r="C31407" s="294"/>
      <c r="D31407" s="294"/>
      <c r="E31407" s="294"/>
      <c r="F31407" s="294"/>
    </row>
    <row r="31408">
      <c r="A31408" s="294" t="s">
        <v>35817</v>
      </c>
      <c r="B31408" s="294"/>
      <c r="C31408" s="294"/>
      <c r="D31408" s="294"/>
      <c r="E31408" s="294"/>
      <c r="F31408" s="294"/>
    </row>
    <row r="31409">
      <c r="A31409" s="294" t="s">
        <v>34228</v>
      </c>
      <c r="B31409" s="294"/>
      <c r="C31409" s="294"/>
      <c r="D31409" s="294"/>
      <c r="E31409" s="294"/>
      <c r="F31409" s="294"/>
    </row>
    <row r="31410">
      <c r="A31410" s="294" t="s">
        <v>41004</v>
      </c>
      <c r="B31410" s="294"/>
      <c r="C31410" s="294"/>
      <c r="D31410" s="294"/>
      <c r="E31410" s="294"/>
      <c r="F31410" s="294"/>
    </row>
    <row r="31411">
      <c r="A31411" s="294" t="s">
        <v>41005</v>
      </c>
      <c r="B31411" s="294"/>
      <c r="C31411" s="294"/>
      <c r="D31411" s="294"/>
      <c r="E31411" s="294"/>
      <c r="F31411" s="294"/>
    </row>
    <row r="31412">
      <c r="A31412" s="294" t="s">
        <v>41006</v>
      </c>
      <c r="B31412" s="294"/>
      <c r="C31412" s="294"/>
      <c r="D31412" s="294"/>
      <c r="E31412" s="294"/>
      <c r="F31412" s="294"/>
    </row>
    <row r="31413">
      <c r="A31413" s="294" t="s">
        <v>32957</v>
      </c>
      <c r="B31413" s="294"/>
      <c r="C31413" s="294"/>
      <c r="D31413" s="294"/>
      <c r="E31413" s="294"/>
      <c r="F31413" s="294"/>
    </row>
    <row r="31414">
      <c r="A31414" s="294" t="s">
        <v>41007</v>
      </c>
      <c r="B31414" s="294"/>
      <c r="C31414" s="294"/>
      <c r="D31414" s="294"/>
      <c r="E31414" s="294"/>
      <c r="F31414" s="294"/>
    </row>
    <row r="31415">
      <c r="A31415" s="294" t="s">
        <v>41008</v>
      </c>
      <c r="B31415" s="294"/>
      <c r="C31415" s="294"/>
      <c r="D31415" s="294"/>
      <c r="E31415" s="294"/>
      <c r="F31415" s="294"/>
    </row>
    <row r="31416">
      <c r="A31416" s="294" t="s">
        <v>41009</v>
      </c>
      <c r="B31416" s="294"/>
      <c r="C31416" s="294"/>
      <c r="D31416" s="294"/>
      <c r="E31416" s="294"/>
      <c r="F31416" s="294"/>
    </row>
    <row r="31417">
      <c r="A31417" s="294" t="s">
        <v>32953</v>
      </c>
      <c r="B31417" s="294"/>
      <c r="C31417" s="294"/>
      <c r="D31417" s="294"/>
      <c r="E31417" s="294"/>
      <c r="F31417" s="294"/>
    </row>
    <row r="31418">
      <c r="A31418" s="294" t="s">
        <v>41010</v>
      </c>
      <c r="B31418" s="294"/>
      <c r="C31418" s="294"/>
      <c r="D31418" s="294"/>
      <c r="E31418" s="294"/>
      <c r="F31418" s="294"/>
    </row>
    <row r="31419">
      <c r="A31419" s="294" t="s">
        <v>41011</v>
      </c>
      <c r="B31419" s="294"/>
      <c r="C31419" s="294"/>
      <c r="D31419" s="294"/>
      <c r="E31419" s="294"/>
      <c r="F31419" s="294"/>
    </row>
    <row r="31420">
      <c r="A31420" s="294" t="s">
        <v>32960</v>
      </c>
      <c r="B31420" s="294"/>
      <c r="C31420" s="294"/>
      <c r="D31420" s="294"/>
      <c r="E31420" s="294"/>
      <c r="F31420" s="294"/>
    </row>
    <row r="31421">
      <c r="A31421" s="294" t="s">
        <v>41012</v>
      </c>
      <c r="B31421" s="294"/>
      <c r="C31421" s="294"/>
      <c r="D31421" s="294"/>
      <c r="E31421" s="294"/>
      <c r="F31421" s="294"/>
    </row>
    <row r="31422">
      <c r="A31422" s="294" t="s">
        <v>41013</v>
      </c>
      <c r="B31422" s="294"/>
      <c r="C31422" s="294"/>
      <c r="D31422" s="294"/>
      <c r="E31422" s="294"/>
      <c r="F31422" s="294"/>
    </row>
    <row r="31423">
      <c r="A31423" s="294" t="s">
        <v>22220</v>
      </c>
      <c r="B31423" s="294"/>
      <c r="C31423" s="294"/>
      <c r="D31423" s="294"/>
      <c r="E31423" s="294"/>
      <c r="F31423" s="294"/>
    </row>
    <row r="31424">
      <c r="A31424" s="294"/>
      <c r="B31424" s="294"/>
      <c r="C31424" s="294"/>
      <c r="D31424" s="294"/>
      <c r="E31424" s="294"/>
      <c r="F31424" s="294"/>
    </row>
    <row r="31425">
      <c r="A31425" s="294" t="s">
        <v>21304</v>
      </c>
      <c r="B31425" s="294"/>
      <c r="C31425" s="294"/>
      <c r="D31425" s="294"/>
      <c r="E31425" s="294"/>
      <c r="F31425" s="294"/>
    </row>
    <row r="31426">
      <c r="A31426" s="294"/>
      <c r="B31426" s="294"/>
      <c r="C31426" s="294"/>
      <c r="D31426" s="294"/>
      <c r="E31426" s="294"/>
      <c r="F31426" s="294"/>
    </row>
    <row r="31427">
      <c r="A31427" s="294" t="s">
        <v>41014</v>
      </c>
      <c r="B31427" s="294"/>
      <c r="C31427" s="294"/>
      <c r="D31427" s="294"/>
      <c r="E31427" s="294"/>
      <c r="F31427" s="294"/>
    </row>
    <row r="31428">
      <c r="A31428" s="294" t="s">
        <v>41015</v>
      </c>
      <c r="B31428" s="294"/>
      <c r="C31428" s="294"/>
      <c r="D31428" s="294"/>
      <c r="E31428" s="294"/>
      <c r="F31428" s="294"/>
    </row>
    <row r="31429">
      <c r="A31429" s="294" t="s">
        <v>41016</v>
      </c>
      <c r="B31429" s="294"/>
      <c r="C31429" s="294"/>
      <c r="D31429" s="294"/>
      <c r="E31429" s="294"/>
      <c r="F31429" s="294"/>
    </row>
    <row r="31430">
      <c r="A31430" s="294" t="s">
        <v>41017</v>
      </c>
      <c r="B31430" s="294"/>
      <c r="C31430" s="294"/>
      <c r="D31430" s="294"/>
      <c r="E31430" s="294"/>
      <c r="F31430" s="294"/>
    </row>
    <row r="31431">
      <c r="A31431" s="294" t="s">
        <v>41018</v>
      </c>
      <c r="B31431" s="294"/>
      <c r="C31431" s="294"/>
      <c r="D31431" s="294"/>
      <c r="E31431" s="294"/>
      <c r="F31431" s="294"/>
    </row>
    <row r="31432">
      <c r="A31432" s="294" t="s">
        <v>41019</v>
      </c>
      <c r="B31432" s="294"/>
      <c r="C31432" s="294"/>
      <c r="D31432" s="294"/>
      <c r="E31432" s="294"/>
      <c r="F31432" s="294"/>
    </row>
    <row r="31433">
      <c r="A31433" s="294" t="s">
        <v>39850</v>
      </c>
      <c r="B31433" s="294"/>
      <c r="C31433" s="294"/>
      <c r="D31433" s="294"/>
      <c r="E31433" s="294"/>
      <c r="F31433" s="294"/>
    </row>
    <row r="31434">
      <c r="A31434" s="294" t="s">
        <v>41020</v>
      </c>
      <c r="B31434" s="294"/>
      <c r="C31434" s="294"/>
      <c r="D31434" s="294"/>
      <c r="E31434" s="294"/>
      <c r="F31434" s="294"/>
    </row>
    <row r="31435">
      <c r="A31435" s="294" t="s">
        <v>37730</v>
      </c>
      <c r="B31435" s="294"/>
      <c r="C31435" s="294"/>
      <c r="D31435" s="294"/>
      <c r="E31435" s="294"/>
      <c r="F31435" s="294"/>
    </row>
    <row r="31436">
      <c r="A31436" s="294" t="s">
        <v>41021</v>
      </c>
      <c r="B31436" s="294"/>
      <c r="C31436" s="294"/>
      <c r="D31436" s="294"/>
      <c r="E31436" s="294"/>
      <c r="F31436" s="294"/>
    </row>
    <row r="31437">
      <c r="A31437" s="294" t="s">
        <v>38031</v>
      </c>
      <c r="B31437" s="294"/>
      <c r="C31437" s="294"/>
      <c r="D31437" s="294"/>
      <c r="E31437" s="294"/>
      <c r="F31437" s="294"/>
    </row>
    <row r="31438">
      <c r="A31438" s="294" t="s">
        <v>41022</v>
      </c>
      <c r="B31438" s="294"/>
      <c r="C31438" s="294"/>
      <c r="D31438" s="294"/>
      <c r="E31438" s="294"/>
      <c r="F31438" s="294"/>
    </row>
    <row r="31439">
      <c r="A31439" s="294" t="s">
        <v>28774</v>
      </c>
      <c r="B31439" s="294"/>
      <c r="C31439" s="294"/>
      <c r="D31439" s="294"/>
      <c r="E31439" s="294"/>
      <c r="F31439" s="294"/>
    </row>
    <row r="31440">
      <c r="A31440" s="294" t="s">
        <v>41023</v>
      </c>
      <c r="B31440" s="294"/>
      <c r="C31440" s="294"/>
      <c r="D31440" s="294"/>
      <c r="E31440" s="294"/>
      <c r="F31440" s="294"/>
    </row>
    <row r="31441">
      <c r="A31441" s="294" t="s">
        <v>41024</v>
      </c>
      <c r="B31441" s="294"/>
      <c r="C31441" s="294"/>
      <c r="D31441" s="294"/>
      <c r="E31441" s="294"/>
      <c r="F31441" s="294"/>
    </row>
    <row r="31442">
      <c r="A31442" s="294" t="s">
        <v>41025</v>
      </c>
      <c r="B31442" s="294"/>
      <c r="C31442" s="294"/>
      <c r="D31442" s="294"/>
      <c r="E31442" s="294"/>
      <c r="F31442" s="294"/>
    </row>
    <row r="31443">
      <c r="A31443" s="294"/>
      <c r="B31443" s="294"/>
      <c r="C31443" s="294"/>
      <c r="D31443" s="294"/>
      <c r="E31443" s="294"/>
      <c r="F31443" s="294"/>
    </row>
    <row r="31444">
      <c r="A31444" s="294" t="s">
        <v>28124</v>
      </c>
      <c r="B31444" s="294"/>
      <c r="C31444" s="294"/>
      <c r="D31444" s="294"/>
      <c r="E31444" s="294"/>
      <c r="F31444" s="294"/>
    </row>
    <row r="31445">
      <c r="A31445" s="294" t="s">
        <v>41026</v>
      </c>
      <c r="B31445" s="294"/>
      <c r="C31445" s="294"/>
      <c r="D31445" s="294"/>
      <c r="E31445" s="294"/>
      <c r="F31445" s="294"/>
    </row>
    <row r="31446">
      <c r="A31446" s="294" t="s">
        <v>21672</v>
      </c>
      <c r="B31446" s="294"/>
      <c r="C31446" s="294"/>
      <c r="D31446" s="294"/>
      <c r="E31446" s="294"/>
      <c r="F31446" s="294"/>
    </row>
    <row r="31447">
      <c r="A31447" s="294" t="s">
        <v>41027</v>
      </c>
      <c r="B31447" s="294"/>
      <c r="C31447" s="294"/>
      <c r="D31447" s="294"/>
      <c r="E31447" s="294"/>
      <c r="F31447" s="294"/>
    </row>
    <row r="31448">
      <c r="A31448" s="294"/>
      <c r="B31448" s="294"/>
      <c r="C31448" s="294"/>
      <c r="D31448" s="294"/>
      <c r="E31448" s="294"/>
      <c r="F31448" s="294"/>
    </row>
    <row r="31449">
      <c r="A31449" s="294" t="s">
        <v>23007</v>
      </c>
      <c r="B31449" s="294"/>
      <c r="C31449" s="294"/>
      <c r="D31449" s="294"/>
      <c r="E31449" s="294"/>
      <c r="F31449" s="294"/>
    </row>
    <row r="31450">
      <c r="A31450" s="294"/>
      <c r="B31450" s="294"/>
      <c r="C31450" s="294"/>
      <c r="D31450" s="294"/>
      <c r="E31450" s="294"/>
      <c r="F31450" s="294"/>
    </row>
    <row r="31451">
      <c r="A31451" s="294" t="s">
        <v>41028</v>
      </c>
      <c r="B31451" s="294"/>
      <c r="C31451" s="294"/>
      <c r="D31451" s="294"/>
      <c r="E31451" s="294"/>
      <c r="F31451" s="294"/>
    </row>
    <row r="31452">
      <c r="A31452" s="294" t="s">
        <v>41029</v>
      </c>
      <c r="B31452" s="294"/>
      <c r="C31452" s="294"/>
      <c r="D31452" s="294"/>
      <c r="E31452" s="294"/>
      <c r="F31452" s="294"/>
    </row>
    <row r="31453">
      <c r="A31453" s="294" t="s">
        <v>41030</v>
      </c>
      <c r="B31453" s="294"/>
      <c r="C31453" s="294"/>
      <c r="D31453" s="294"/>
      <c r="E31453" s="294"/>
      <c r="F31453" s="294"/>
    </row>
    <row r="31454">
      <c r="A31454" s="294" t="s">
        <v>41031</v>
      </c>
      <c r="B31454" s="294"/>
      <c r="C31454" s="294"/>
      <c r="D31454" s="294"/>
      <c r="E31454" s="294"/>
      <c r="F31454" s="294"/>
    </row>
    <row r="31455">
      <c r="A31455" s="294" t="s">
        <v>29633</v>
      </c>
      <c r="B31455" s="294"/>
      <c r="C31455" s="294"/>
      <c r="D31455" s="294"/>
      <c r="E31455" s="294"/>
      <c r="F31455" s="294"/>
    </row>
    <row r="31456">
      <c r="A31456" s="294" t="s">
        <v>37748</v>
      </c>
      <c r="B31456" s="294"/>
      <c r="C31456" s="294"/>
      <c r="D31456" s="294"/>
      <c r="E31456" s="294"/>
      <c r="F31456" s="294"/>
    </row>
    <row r="31457">
      <c r="A31457" s="294" t="s">
        <v>41032</v>
      </c>
      <c r="B31457" s="294"/>
      <c r="C31457" s="294"/>
      <c r="D31457" s="294"/>
      <c r="E31457" s="294"/>
      <c r="F31457" s="294"/>
    </row>
    <row r="31458">
      <c r="A31458" s="294" t="s">
        <v>41033</v>
      </c>
      <c r="B31458" s="294"/>
      <c r="C31458" s="294"/>
      <c r="D31458" s="294"/>
      <c r="E31458" s="294"/>
      <c r="F31458" s="294"/>
    </row>
    <row r="31459">
      <c r="A31459" s="294" t="s">
        <v>41034</v>
      </c>
      <c r="B31459" s="294"/>
      <c r="C31459" s="294"/>
      <c r="D31459" s="294"/>
      <c r="E31459" s="294"/>
      <c r="F31459" s="294"/>
    </row>
    <row r="31460">
      <c r="A31460" s="294" t="s">
        <v>41035</v>
      </c>
      <c r="B31460" s="294"/>
      <c r="C31460" s="294"/>
      <c r="D31460" s="294"/>
      <c r="E31460" s="294"/>
      <c r="F31460" s="294"/>
    </row>
    <row r="31461">
      <c r="A31461" s="294" t="s">
        <v>41036</v>
      </c>
      <c r="B31461" s="294"/>
      <c r="C31461" s="294"/>
      <c r="D31461" s="294"/>
      <c r="E31461" s="294"/>
      <c r="F31461" s="294"/>
    </row>
    <row r="31462">
      <c r="A31462" s="294" t="s">
        <v>41037</v>
      </c>
      <c r="B31462" s="294"/>
      <c r="C31462" s="294"/>
      <c r="D31462" s="294"/>
      <c r="E31462" s="294"/>
      <c r="F31462" s="294"/>
    </row>
    <row r="31463">
      <c r="A31463" s="294" t="s">
        <v>41038</v>
      </c>
      <c r="B31463" s="294"/>
      <c r="C31463" s="294"/>
      <c r="D31463" s="294"/>
      <c r="E31463" s="294"/>
      <c r="F31463" s="294"/>
    </row>
    <row r="31464">
      <c r="A31464" s="294" t="s">
        <v>41039</v>
      </c>
      <c r="B31464" s="294"/>
      <c r="C31464" s="294"/>
      <c r="D31464" s="294"/>
      <c r="E31464" s="294"/>
      <c r="F31464" s="294"/>
    </row>
    <row r="31465">
      <c r="A31465" s="294" t="s">
        <v>41040</v>
      </c>
      <c r="B31465" s="294"/>
      <c r="C31465" s="294"/>
      <c r="D31465" s="294"/>
      <c r="E31465" s="294"/>
      <c r="F31465" s="294"/>
    </row>
    <row r="31466">
      <c r="A31466" s="294" t="s">
        <v>41041</v>
      </c>
      <c r="B31466" s="294"/>
      <c r="C31466" s="294"/>
      <c r="D31466" s="294"/>
      <c r="E31466" s="294"/>
      <c r="F31466" s="294"/>
    </row>
    <row r="31467">
      <c r="A31467" s="294"/>
      <c r="B31467" s="294"/>
      <c r="C31467" s="294"/>
      <c r="D31467" s="294"/>
      <c r="E31467" s="294"/>
      <c r="F31467" s="294"/>
    </row>
    <row r="31468">
      <c r="A31468" s="294" t="s">
        <v>21326</v>
      </c>
      <c r="B31468" s="294"/>
      <c r="C31468" s="294"/>
      <c r="D31468" s="294"/>
      <c r="E31468" s="294"/>
      <c r="F31468" s="294"/>
    </row>
    <row r="31469">
      <c r="A31469" s="294"/>
      <c r="B31469" s="294"/>
      <c r="C31469" s="294"/>
      <c r="D31469" s="294"/>
      <c r="E31469" s="294"/>
      <c r="F31469" s="294"/>
    </row>
    <row r="31470">
      <c r="A31470" s="294" t="s">
        <v>41042</v>
      </c>
      <c r="B31470" s="294"/>
      <c r="C31470" s="294"/>
      <c r="D31470" s="294"/>
      <c r="E31470" s="294"/>
      <c r="F31470" s="294"/>
    </row>
    <row r="31471">
      <c r="A31471" s="294" t="s">
        <v>41043</v>
      </c>
      <c r="B31471" s="294"/>
      <c r="C31471" s="294"/>
      <c r="D31471" s="294"/>
      <c r="E31471" s="294"/>
      <c r="F31471" s="294"/>
    </row>
    <row r="31472">
      <c r="A31472" s="294" t="s">
        <v>41044</v>
      </c>
      <c r="B31472" s="294"/>
      <c r="C31472" s="294"/>
      <c r="D31472" s="294"/>
      <c r="E31472" s="294"/>
      <c r="F31472" s="294"/>
    </row>
    <row r="31473">
      <c r="A31473" s="294" t="s">
        <v>41045</v>
      </c>
      <c r="B31473" s="294"/>
      <c r="C31473" s="294"/>
      <c r="D31473" s="294"/>
      <c r="E31473" s="294"/>
      <c r="F31473" s="294"/>
    </row>
    <row r="31474">
      <c r="A31474" s="294" t="s">
        <v>41046</v>
      </c>
      <c r="B31474" s="294"/>
      <c r="C31474" s="294"/>
      <c r="D31474" s="294"/>
      <c r="E31474" s="294"/>
      <c r="F31474" s="294"/>
    </row>
    <row r="31475">
      <c r="A31475" s="294" t="s">
        <v>41047</v>
      </c>
      <c r="B31475" s="294"/>
      <c r="C31475" s="294"/>
      <c r="D31475" s="294"/>
      <c r="E31475" s="294"/>
      <c r="F31475" s="294"/>
    </row>
    <row r="31476">
      <c r="A31476" s="294" t="s">
        <v>41048</v>
      </c>
      <c r="B31476" s="294"/>
      <c r="C31476" s="294"/>
      <c r="D31476" s="294"/>
      <c r="E31476" s="294"/>
      <c r="F31476" s="294"/>
    </row>
    <row r="31477">
      <c r="A31477" s="294" t="s">
        <v>41049</v>
      </c>
      <c r="B31477" s="294"/>
      <c r="C31477" s="294"/>
      <c r="D31477" s="294"/>
      <c r="E31477" s="294"/>
      <c r="F31477" s="294"/>
    </row>
    <row r="31478">
      <c r="A31478" s="294"/>
      <c r="B31478" s="294"/>
      <c r="C31478" s="294"/>
      <c r="D31478" s="294"/>
      <c r="E31478" s="294"/>
      <c r="F31478" s="294"/>
    </row>
    <row r="31479">
      <c r="A31479" s="294" t="s">
        <v>25150</v>
      </c>
      <c r="B31479" s="294"/>
      <c r="C31479" s="294"/>
      <c r="D31479" s="294"/>
      <c r="E31479" s="294"/>
      <c r="F31479" s="294"/>
    </row>
    <row r="31480">
      <c r="A31480" s="294" t="s">
        <v>25548</v>
      </c>
      <c r="B31480" s="294"/>
      <c r="C31480" s="294"/>
      <c r="D31480" s="294"/>
      <c r="E31480" s="294"/>
      <c r="F31480" s="294"/>
    </row>
    <row r="31481">
      <c r="A31481" s="294"/>
      <c r="B31481" s="294"/>
      <c r="C31481" s="294"/>
      <c r="D31481" s="294"/>
      <c r="E31481" s="294"/>
      <c r="F31481" s="294"/>
    </row>
    <row r="31482">
      <c r="A31482" s="294" t="s">
        <v>41050</v>
      </c>
      <c r="B31482" s="294"/>
      <c r="C31482" s="294"/>
      <c r="D31482" s="294"/>
      <c r="E31482" s="294"/>
      <c r="F31482" s="294"/>
    </row>
    <row r="31483">
      <c r="A31483" s="294" t="s">
        <v>40931</v>
      </c>
      <c r="B31483" s="294"/>
      <c r="C31483" s="294"/>
      <c r="D31483" s="294"/>
      <c r="E31483" s="294"/>
      <c r="F31483" s="294"/>
    </row>
    <row r="31484">
      <c r="A31484" s="294" t="s">
        <v>41051</v>
      </c>
      <c r="B31484" s="294"/>
      <c r="C31484" s="294"/>
      <c r="D31484" s="294"/>
      <c r="E31484" s="294"/>
      <c r="F31484" s="294"/>
    </row>
    <row r="31485">
      <c r="A31485" s="294" t="s">
        <v>31714</v>
      </c>
      <c r="B31485" s="294"/>
      <c r="C31485" s="294"/>
      <c r="D31485" s="294"/>
      <c r="E31485" s="294"/>
      <c r="F31485" s="294"/>
    </row>
    <row r="31486">
      <c r="A31486" s="294" t="s">
        <v>41052</v>
      </c>
      <c r="B31486" s="294"/>
      <c r="C31486" s="294"/>
      <c r="D31486" s="294"/>
      <c r="E31486" s="294"/>
      <c r="F31486" s="294"/>
    </row>
    <row r="31487">
      <c r="A31487" s="294" t="s">
        <v>41053</v>
      </c>
      <c r="B31487" s="294"/>
      <c r="C31487" s="294"/>
      <c r="D31487" s="294"/>
      <c r="E31487" s="294"/>
      <c r="F31487" s="294"/>
    </row>
    <row r="31488">
      <c r="A31488" s="294"/>
      <c r="B31488" s="294"/>
      <c r="C31488" s="294"/>
      <c r="D31488" s="294"/>
      <c r="E31488" s="294"/>
      <c r="F31488" s="294"/>
    </row>
    <row r="31489">
      <c r="A31489" s="294" t="s">
        <v>25659</v>
      </c>
      <c r="B31489" s="294"/>
      <c r="C31489" s="294"/>
      <c r="D31489" s="294"/>
      <c r="E31489" s="294"/>
      <c r="F31489" s="294"/>
    </row>
    <row r="31490">
      <c r="A31490" s="294"/>
      <c r="B31490" s="294"/>
      <c r="C31490" s="294"/>
      <c r="D31490" s="294"/>
      <c r="E31490" s="294"/>
      <c r="F31490" s="294"/>
    </row>
    <row r="31491">
      <c r="A31491" s="294" t="s">
        <v>23890</v>
      </c>
      <c r="B31491" s="294"/>
      <c r="C31491" s="294"/>
      <c r="D31491" s="294"/>
      <c r="E31491" s="294"/>
      <c r="F31491" s="294"/>
    </row>
    <row r="31492">
      <c r="A31492" s="294" t="s">
        <v>41054</v>
      </c>
      <c r="B31492" s="294"/>
      <c r="C31492" s="294"/>
      <c r="D31492" s="294"/>
      <c r="E31492" s="294"/>
      <c r="F31492" s="294"/>
    </row>
    <row r="31493">
      <c r="A31493" s="294" t="s">
        <v>41055</v>
      </c>
      <c r="B31493" s="294"/>
      <c r="C31493" s="294"/>
      <c r="D31493" s="294"/>
      <c r="E31493" s="294"/>
      <c r="F31493" s="294"/>
    </row>
    <row r="31494">
      <c r="A31494" s="294" t="s">
        <v>40948</v>
      </c>
      <c r="B31494" s="294"/>
      <c r="C31494" s="294"/>
      <c r="D31494" s="294"/>
      <c r="E31494" s="294"/>
      <c r="F31494" s="294"/>
    </row>
    <row r="31495">
      <c r="A31495" s="294" t="s">
        <v>39533</v>
      </c>
      <c r="B31495" s="294"/>
      <c r="C31495" s="294"/>
      <c r="D31495" s="294"/>
      <c r="E31495" s="294"/>
      <c r="F31495" s="294"/>
    </row>
    <row r="31496">
      <c r="A31496" s="294" t="s">
        <v>41056</v>
      </c>
      <c r="B31496" s="294"/>
      <c r="C31496" s="294"/>
      <c r="D31496" s="294"/>
      <c r="E31496" s="294"/>
      <c r="F31496" s="294"/>
    </row>
    <row r="31497">
      <c r="A31497" s="294"/>
      <c r="B31497" s="294"/>
      <c r="C31497" s="294"/>
      <c r="D31497" s="294"/>
      <c r="E31497" s="294"/>
      <c r="F31497" s="294"/>
    </row>
    <row r="31498">
      <c r="A31498" s="294" t="s">
        <v>41057</v>
      </c>
      <c r="B31498" s="294"/>
      <c r="C31498" s="294"/>
      <c r="D31498" s="294"/>
      <c r="E31498" s="294"/>
      <c r="F31498" s="294"/>
    </row>
    <row r="31499">
      <c r="A31499" s="294" t="s">
        <v>41058</v>
      </c>
      <c r="B31499" s="294"/>
      <c r="C31499" s="294"/>
      <c r="D31499" s="294"/>
      <c r="E31499" s="294"/>
      <c r="F31499" s="294"/>
    </row>
    <row r="31500">
      <c r="A31500" s="294"/>
      <c r="B31500" s="294"/>
      <c r="C31500" s="294"/>
      <c r="D31500" s="294"/>
      <c r="E31500" s="294"/>
      <c r="F31500" s="294"/>
    </row>
    <row r="31501">
      <c r="A31501" s="294" t="s">
        <v>40931</v>
      </c>
      <c r="B31501" s="294"/>
      <c r="C31501" s="294"/>
      <c r="D31501" s="294"/>
      <c r="E31501" s="294"/>
      <c r="F31501" s="294"/>
    </row>
    <row r="31502">
      <c r="A31502" s="294" t="s">
        <v>41059</v>
      </c>
      <c r="B31502" s="294"/>
      <c r="C31502" s="294"/>
      <c r="D31502" s="294"/>
      <c r="E31502" s="294"/>
      <c r="F31502" s="294"/>
    </row>
    <row r="31503">
      <c r="A31503" s="294" t="s">
        <v>41060</v>
      </c>
      <c r="B31503" s="294"/>
      <c r="C31503" s="294"/>
      <c r="D31503" s="294"/>
      <c r="E31503" s="294"/>
      <c r="F31503" s="294"/>
    </row>
    <row r="31504">
      <c r="A31504" s="294" t="s">
        <v>41061</v>
      </c>
      <c r="B31504" s="294"/>
      <c r="C31504" s="294"/>
      <c r="D31504" s="294"/>
      <c r="E31504" s="294"/>
      <c r="F31504" s="294"/>
    </row>
    <row r="31505">
      <c r="A31505" s="294" t="s">
        <v>41062</v>
      </c>
      <c r="B31505" s="294"/>
      <c r="C31505" s="294"/>
      <c r="D31505" s="294"/>
      <c r="E31505" s="294"/>
      <c r="F31505" s="294"/>
    </row>
    <row r="31506">
      <c r="A31506" s="294" t="s">
        <v>41063</v>
      </c>
      <c r="B31506" s="294"/>
      <c r="C31506" s="294"/>
      <c r="D31506" s="294"/>
      <c r="E31506" s="294"/>
      <c r="F31506" s="294"/>
    </row>
    <row r="31507">
      <c r="A31507" s="294"/>
      <c r="B31507" s="294"/>
      <c r="C31507" s="294"/>
      <c r="D31507" s="294"/>
      <c r="E31507" s="294"/>
      <c r="F31507" s="294"/>
    </row>
    <row r="31508">
      <c r="A31508" s="294" t="s">
        <v>31361</v>
      </c>
      <c r="B31508" s="294"/>
      <c r="C31508" s="294"/>
      <c r="D31508" s="294"/>
      <c r="E31508" s="294"/>
      <c r="F31508" s="294"/>
    </row>
    <row r="31509">
      <c r="A31509" s="294" t="s">
        <v>25456</v>
      </c>
      <c r="B31509" s="294"/>
      <c r="C31509" s="294"/>
      <c r="D31509" s="294"/>
      <c r="E31509" s="294"/>
      <c r="F31509" s="294"/>
    </row>
    <row r="31510">
      <c r="A31510" s="294"/>
      <c r="B31510" s="294"/>
      <c r="C31510" s="294"/>
      <c r="D31510" s="294"/>
      <c r="E31510" s="294"/>
      <c r="F31510" s="294"/>
    </row>
    <row r="31511">
      <c r="A31511" s="294" t="s">
        <v>41064</v>
      </c>
      <c r="B31511" s="294"/>
      <c r="C31511" s="294"/>
      <c r="D31511" s="294"/>
      <c r="E31511" s="294"/>
      <c r="F31511" s="294"/>
    </row>
    <row r="31512">
      <c r="A31512" s="294" t="s">
        <v>41065</v>
      </c>
      <c r="B31512" s="294"/>
      <c r="C31512" s="294"/>
      <c r="D31512" s="294"/>
      <c r="E31512" s="294"/>
      <c r="F31512" s="294"/>
    </row>
    <row r="31513">
      <c r="A31513" s="294" t="s">
        <v>41066</v>
      </c>
      <c r="B31513" s="294"/>
      <c r="C31513" s="294"/>
      <c r="D31513" s="294"/>
      <c r="E31513" s="294"/>
      <c r="F31513" s="294"/>
    </row>
    <row r="31514">
      <c r="A31514" s="294" t="s">
        <v>41067</v>
      </c>
      <c r="B31514" s="294"/>
      <c r="C31514" s="294"/>
      <c r="D31514" s="294"/>
      <c r="E31514" s="294"/>
      <c r="F31514" s="294"/>
    </row>
    <row r="31515">
      <c r="A31515" s="294" t="s">
        <v>24751</v>
      </c>
      <c r="B31515" s="294"/>
      <c r="C31515" s="294"/>
      <c r="D31515" s="294"/>
      <c r="E31515" s="294"/>
      <c r="F31515" s="294"/>
    </row>
    <row r="31516">
      <c r="A31516" s="294" t="s">
        <v>41068</v>
      </c>
      <c r="B31516" s="294"/>
      <c r="C31516" s="294"/>
      <c r="D31516" s="294"/>
      <c r="E31516" s="294"/>
      <c r="F31516" s="294"/>
    </row>
    <row r="31517">
      <c r="A31517" s="294" t="s">
        <v>41069</v>
      </c>
      <c r="B31517" s="294"/>
      <c r="C31517" s="294"/>
      <c r="D31517" s="294"/>
      <c r="E31517" s="294"/>
      <c r="F31517" s="294"/>
    </row>
    <row r="31518">
      <c r="A31518" s="294" t="s">
        <v>41070</v>
      </c>
      <c r="B31518" s="294"/>
      <c r="C31518" s="294"/>
      <c r="D31518" s="294"/>
      <c r="E31518" s="294"/>
      <c r="F31518" s="294"/>
    </row>
    <row r="31519">
      <c r="A31519" s="294" t="s">
        <v>41071</v>
      </c>
      <c r="B31519" s="294"/>
      <c r="C31519" s="294"/>
      <c r="D31519" s="294"/>
      <c r="E31519" s="294"/>
      <c r="F31519" s="294"/>
    </row>
    <row r="31520">
      <c r="A31520" s="294" t="s">
        <v>41072</v>
      </c>
      <c r="B31520" s="294"/>
      <c r="C31520" s="294"/>
      <c r="D31520" s="294"/>
      <c r="E31520" s="294"/>
      <c r="F31520" s="294"/>
    </row>
    <row r="31521">
      <c r="A31521" s="294" t="s">
        <v>41073</v>
      </c>
      <c r="B31521" s="294"/>
      <c r="C31521" s="294"/>
      <c r="D31521" s="294"/>
      <c r="E31521" s="294"/>
      <c r="F31521" s="294"/>
    </row>
    <row r="31522">
      <c r="A31522" s="294" t="s">
        <v>41074</v>
      </c>
      <c r="B31522" s="294"/>
      <c r="C31522" s="294"/>
      <c r="D31522" s="294"/>
      <c r="E31522" s="294"/>
      <c r="F31522" s="294"/>
    </row>
    <row r="31523">
      <c r="A31523" s="294"/>
      <c r="B31523" s="294"/>
      <c r="C31523" s="294"/>
      <c r="D31523" s="294"/>
      <c r="E31523" s="294"/>
      <c r="F31523" s="294"/>
    </row>
    <row r="31524">
      <c r="A31524" s="294" t="s">
        <v>28124</v>
      </c>
      <c r="B31524" s="294"/>
      <c r="C31524" s="294"/>
      <c r="D31524" s="294"/>
      <c r="E31524" s="294"/>
      <c r="F31524" s="294"/>
    </row>
    <row r="31525">
      <c r="A31525" s="294" t="s">
        <v>41075</v>
      </c>
      <c r="B31525" s="294"/>
      <c r="C31525" s="294"/>
      <c r="D31525" s="294"/>
      <c r="E31525" s="294"/>
      <c r="F31525" s="294"/>
    </row>
    <row r="31526">
      <c r="A31526" s="294" t="s">
        <v>21618</v>
      </c>
      <c r="B31526" s="294"/>
      <c r="C31526" s="294"/>
      <c r="D31526" s="294"/>
      <c r="E31526" s="294"/>
      <c r="F31526" s="294"/>
    </row>
    <row r="31527">
      <c r="A31527" s="294" t="s">
        <v>41076</v>
      </c>
      <c r="B31527" s="294"/>
      <c r="C31527" s="294"/>
      <c r="D31527" s="294"/>
      <c r="E31527" s="294"/>
      <c r="F31527" s="294"/>
    </row>
    <row r="31528">
      <c r="A31528" s="294"/>
      <c r="B31528" s="294"/>
      <c r="C31528" s="294"/>
      <c r="D31528" s="294"/>
      <c r="E31528" s="294"/>
      <c r="F31528" s="294"/>
    </row>
    <row r="31529">
      <c r="A31529" s="294" t="s">
        <v>22602</v>
      </c>
      <c r="B31529" s="294"/>
      <c r="C31529" s="294"/>
      <c r="D31529" s="294"/>
      <c r="E31529" s="294"/>
      <c r="F31529" s="294"/>
    </row>
    <row r="31530">
      <c r="A31530" s="294" t="s">
        <v>41077</v>
      </c>
      <c r="B31530" s="294"/>
      <c r="C31530" s="294"/>
      <c r="D31530" s="294"/>
      <c r="E31530" s="294"/>
      <c r="F31530" s="294"/>
    </row>
    <row r="31531">
      <c r="A31531" s="294"/>
      <c r="B31531" s="294"/>
      <c r="C31531" s="294"/>
      <c r="D31531" s="294"/>
      <c r="E31531" s="294"/>
      <c r="F31531" s="294"/>
    </row>
    <row r="31532">
      <c r="A31532" s="294" t="s">
        <v>41078</v>
      </c>
      <c r="B31532" s="294"/>
      <c r="C31532" s="294"/>
      <c r="D31532" s="294"/>
      <c r="E31532" s="294"/>
      <c r="F31532" s="294"/>
    </row>
    <row r="31533">
      <c r="A31533" s="294" t="s">
        <v>41079</v>
      </c>
      <c r="B31533" s="294"/>
      <c r="C31533" s="294"/>
      <c r="D31533" s="294"/>
      <c r="E31533" s="294"/>
      <c r="F31533" s="294"/>
    </row>
    <row r="31534">
      <c r="A31534" s="294" t="s">
        <v>41080</v>
      </c>
      <c r="B31534" s="294"/>
      <c r="C31534" s="294"/>
      <c r="D31534" s="294"/>
      <c r="E31534" s="294"/>
      <c r="F31534" s="294"/>
    </row>
    <row r="31535">
      <c r="A31535" s="294" t="s">
        <v>41081</v>
      </c>
      <c r="B31535" s="294"/>
      <c r="C31535" s="294"/>
      <c r="D31535" s="294"/>
      <c r="E31535" s="294"/>
      <c r="F31535" s="294"/>
    </row>
    <row r="31536">
      <c r="A31536" s="294" t="s">
        <v>41082</v>
      </c>
      <c r="B31536" s="294"/>
      <c r="C31536" s="294"/>
      <c r="D31536" s="294"/>
      <c r="E31536" s="294"/>
      <c r="F31536" s="294"/>
    </row>
    <row r="31537">
      <c r="A31537" s="294" t="s">
        <v>41083</v>
      </c>
      <c r="B31537" s="294"/>
      <c r="C31537" s="294"/>
      <c r="D31537" s="294"/>
      <c r="E31537" s="294"/>
      <c r="F31537" s="294"/>
    </row>
    <row r="31538">
      <c r="A31538" s="294" t="s">
        <v>41084</v>
      </c>
      <c r="B31538" s="294"/>
      <c r="C31538" s="294"/>
      <c r="D31538" s="294"/>
      <c r="E31538" s="294"/>
      <c r="F31538" s="294"/>
    </row>
    <row r="31539">
      <c r="A31539" s="294" t="s">
        <v>41085</v>
      </c>
      <c r="B31539" s="294"/>
      <c r="C31539" s="294"/>
      <c r="D31539" s="294"/>
      <c r="E31539" s="294"/>
      <c r="F31539" s="294"/>
    </row>
    <row r="31540">
      <c r="A31540" s="294" t="s">
        <v>41086</v>
      </c>
      <c r="B31540" s="294"/>
      <c r="C31540" s="294"/>
      <c r="D31540" s="294"/>
      <c r="E31540" s="294"/>
      <c r="F31540" s="294"/>
    </row>
    <row r="31541">
      <c r="A31541" s="294" t="s">
        <v>41087</v>
      </c>
      <c r="B31541" s="294"/>
      <c r="C31541" s="294"/>
      <c r="D31541" s="294"/>
      <c r="E31541" s="294"/>
      <c r="F31541" s="294"/>
    </row>
    <row r="31542">
      <c r="A31542" s="294" t="s">
        <v>41088</v>
      </c>
      <c r="B31542" s="294"/>
      <c r="C31542" s="294"/>
      <c r="D31542" s="294"/>
      <c r="E31542" s="294"/>
      <c r="F31542" s="294"/>
    </row>
    <row r="31543">
      <c r="A31543" s="294" t="s">
        <v>41089</v>
      </c>
      <c r="B31543" s="294"/>
      <c r="C31543" s="294"/>
      <c r="D31543" s="294"/>
      <c r="E31543" s="294"/>
      <c r="F31543" s="294"/>
    </row>
    <row r="31544">
      <c r="A31544" s="294"/>
      <c r="B31544" s="294"/>
      <c r="C31544" s="294"/>
      <c r="D31544" s="294"/>
      <c r="E31544" s="294"/>
      <c r="F31544" s="294"/>
    </row>
    <row r="31545">
      <c r="A31545" s="294" t="s">
        <v>24519</v>
      </c>
      <c r="B31545" s="294"/>
      <c r="C31545" s="294"/>
      <c r="D31545" s="294"/>
      <c r="E31545" s="294"/>
      <c r="F31545" s="294"/>
    </row>
    <row r="31546">
      <c r="A31546" s="294" t="s">
        <v>27188</v>
      </c>
      <c r="B31546" s="294"/>
      <c r="C31546" s="294"/>
      <c r="D31546" s="294"/>
      <c r="E31546" s="294"/>
      <c r="F31546" s="294"/>
    </row>
    <row r="31547">
      <c r="A31547" s="294"/>
      <c r="B31547" s="294"/>
      <c r="C31547" s="294"/>
      <c r="D31547" s="294"/>
      <c r="E31547" s="294"/>
      <c r="F31547" s="294"/>
    </row>
    <row r="31548">
      <c r="A31548" s="294" t="s">
        <v>41090</v>
      </c>
      <c r="B31548" s="294"/>
      <c r="C31548" s="294"/>
      <c r="D31548" s="294"/>
      <c r="E31548" s="294"/>
      <c r="F31548" s="294"/>
    </row>
    <row r="31549">
      <c r="A31549" s="294" t="s">
        <v>41091</v>
      </c>
      <c r="B31549" s="294"/>
      <c r="C31549" s="294"/>
      <c r="D31549" s="294"/>
      <c r="E31549" s="294"/>
      <c r="F31549" s="294"/>
    </row>
    <row r="31550">
      <c r="A31550" s="294" t="s">
        <v>41092</v>
      </c>
      <c r="B31550" s="294"/>
      <c r="C31550" s="294"/>
      <c r="D31550" s="294"/>
      <c r="E31550" s="294"/>
      <c r="F31550" s="294"/>
    </row>
    <row r="31551">
      <c r="A31551" s="294" t="s">
        <v>41093</v>
      </c>
      <c r="B31551" s="294"/>
      <c r="C31551" s="294"/>
      <c r="D31551" s="294"/>
      <c r="E31551" s="294"/>
      <c r="F31551" s="294"/>
    </row>
    <row r="31552">
      <c r="A31552" s="294" t="s">
        <v>41094</v>
      </c>
      <c r="B31552" s="294"/>
      <c r="C31552" s="294"/>
      <c r="D31552" s="294"/>
      <c r="E31552" s="294"/>
      <c r="F31552" s="294"/>
    </row>
    <row r="31553">
      <c r="A31553" s="294"/>
      <c r="B31553" s="294"/>
      <c r="C31553" s="294"/>
      <c r="D31553" s="294"/>
      <c r="E31553" s="294"/>
      <c r="F31553" s="294"/>
    </row>
    <row r="31554">
      <c r="A31554" s="294" t="s">
        <v>21945</v>
      </c>
      <c r="B31554" s="294"/>
      <c r="C31554" s="294"/>
      <c r="D31554" s="294"/>
      <c r="E31554" s="294"/>
      <c r="F31554" s="294"/>
    </row>
    <row r="31555">
      <c r="A31555" s="294" t="s">
        <v>23156</v>
      </c>
      <c r="B31555" s="294"/>
      <c r="C31555" s="294"/>
      <c r="D31555" s="294"/>
      <c r="E31555" s="294"/>
      <c r="F31555" s="294"/>
    </row>
    <row r="31556">
      <c r="A31556" s="294"/>
      <c r="B31556" s="294"/>
      <c r="C31556" s="294"/>
      <c r="D31556" s="294"/>
      <c r="E31556" s="294"/>
      <c r="F31556" s="294"/>
    </row>
    <row r="31557">
      <c r="A31557" s="294"/>
      <c r="B31557" s="294"/>
      <c r="C31557" s="294"/>
      <c r="D31557" s="294"/>
      <c r="E31557" s="294"/>
      <c r="F31557" s="294"/>
    </row>
    <row r="31558">
      <c r="A31558" s="294" t="s">
        <v>41095</v>
      </c>
      <c r="B31558" s="294"/>
      <c r="C31558" s="294"/>
      <c r="D31558" s="294"/>
      <c r="E31558" s="294"/>
      <c r="F31558" s="294"/>
    </row>
    <row r="31559">
      <c r="A31559" s="294" t="s">
        <v>40139</v>
      </c>
      <c r="B31559" s="294"/>
      <c r="C31559" s="294"/>
      <c r="D31559" s="294"/>
      <c r="E31559" s="294"/>
      <c r="F31559" s="294"/>
    </row>
    <row r="31560">
      <c r="A31560" s="294" t="s">
        <v>41096</v>
      </c>
      <c r="B31560" s="294"/>
      <c r="C31560" s="294"/>
      <c r="D31560" s="294"/>
      <c r="E31560" s="294"/>
      <c r="F31560" s="294"/>
    </row>
    <row r="31561">
      <c r="A31561" s="294" t="s">
        <v>41097</v>
      </c>
      <c r="B31561" s="294"/>
      <c r="C31561" s="294"/>
      <c r="D31561" s="294"/>
      <c r="E31561" s="294"/>
      <c r="F31561" s="294"/>
    </row>
    <row r="31562">
      <c r="A31562" s="294" t="s">
        <v>41098</v>
      </c>
      <c r="B31562" s="294"/>
      <c r="C31562" s="294"/>
      <c r="D31562" s="294"/>
      <c r="E31562" s="294"/>
      <c r="F31562" s="294"/>
    </row>
    <row r="31563">
      <c r="A31563" s="294" t="s">
        <v>41099</v>
      </c>
      <c r="B31563" s="294"/>
      <c r="C31563" s="294"/>
      <c r="D31563" s="294"/>
      <c r="E31563" s="294"/>
      <c r="F31563" s="294"/>
    </row>
    <row r="31564">
      <c r="A31564" s="294" t="s">
        <v>41100</v>
      </c>
      <c r="B31564" s="294"/>
      <c r="C31564" s="294"/>
      <c r="D31564" s="294"/>
      <c r="E31564" s="294"/>
      <c r="F31564" s="294"/>
    </row>
    <row r="31565">
      <c r="A31565" s="294" t="s">
        <v>41101</v>
      </c>
      <c r="B31565" s="294"/>
      <c r="C31565" s="294"/>
      <c r="D31565" s="294"/>
      <c r="E31565" s="294"/>
      <c r="F31565" s="294"/>
    </row>
    <row r="31566">
      <c r="A31566" s="294" t="s">
        <v>41102</v>
      </c>
      <c r="B31566" s="294"/>
      <c r="C31566" s="294"/>
      <c r="D31566" s="294"/>
      <c r="E31566" s="294"/>
      <c r="F31566" s="294"/>
    </row>
    <row r="31567">
      <c r="A31567" s="294" t="s">
        <v>41103</v>
      </c>
      <c r="B31567" s="294"/>
      <c r="C31567" s="294"/>
      <c r="D31567" s="294"/>
      <c r="E31567" s="294"/>
      <c r="F31567" s="294"/>
    </row>
    <row r="31568">
      <c r="A31568" s="294" t="s">
        <v>41104</v>
      </c>
      <c r="B31568" s="294"/>
      <c r="C31568" s="294"/>
      <c r="D31568" s="294"/>
      <c r="E31568" s="294"/>
      <c r="F31568" s="294"/>
    </row>
    <row r="31569">
      <c r="A31569" s="294" t="s">
        <v>41105</v>
      </c>
      <c r="B31569" s="294"/>
      <c r="C31569" s="294"/>
      <c r="D31569" s="294"/>
      <c r="E31569" s="294"/>
      <c r="F31569" s="294"/>
    </row>
    <row r="31570">
      <c r="A31570" s="294" t="s">
        <v>41106</v>
      </c>
      <c r="B31570" s="294"/>
      <c r="C31570" s="294"/>
      <c r="D31570" s="294"/>
      <c r="E31570" s="294"/>
      <c r="F31570" s="294"/>
    </row>
    <row r="31571">
      <c r="A31571" s="294" t="s">
        <v>41107</v>
      </c>
      <c r="B31571" s="294"/>
      <c r="C31571" s="294"/>
      <c r="D31571" s="294"/>
      <c r="E31571" s="294"/>
      <c r="F31571" s="294"/>
    </row>
    <row r="31572">
      <c r="A31572" s="294"/>
      <c r="B31572" s="294"/>
      <c r="C31572" s="294"/>
      <c r="D31572" s="294"/>
      <c r="E31572" s="294"/>
      <c r="F31572" s="294"/>
    </row>
    <row r="31573">
      <c r="A31573" s="294"/>
      <c r="B31573" s="294"/>
      <c r="C31573" s="294"/>
      <c r="D31573" s="294"/>
      <c r="E31573" s="294"/>
      <c r="F31573" s="294"/>
    </row>
    <row r="31574">
      <c r="A31574" s="294"/>
      <c r="B31574" s="294"/>
      <c r="C31574" s="294"/>
      <c r="D31574" s="294"/>
      <c r="E31574" s="294"/>
      <c r="F31574" s="294"/>
    </row>
    <row r="31575">
      <c r="A31575" s="294" t="s">
        <v>21407</v>
      </c>
      <c r="B31575" s="294"/>
      <c r="C31575" s="294"/>
      <c r="D31575" s="294"/>
      <c r="E31575" s="294"/>
      <c r="F31575" s="294"/>
    </row>
    <row r="31576">
      <c r="A31576" s="294"/>
      <c r="B31576" s="294"/>
      <c r="C31576" s="294"/>
      <c r="D31576" s="294"/>
      <c r="E31576" s="294"/>
      <c r="F31576" s="294"/>
    </row>
    <row r="31577">
      <c r="A31577" s="294" t="s">
        <v>41108</v>
      </c>
      <c r="B31577" s="294"/>
      <c r="C31577" s="294"/>
      <c r="D31577" s="294"/>
      <c r="E31577" s="294"/>
      <c r="F31577" s="294"/>
    </row>
    <row r="31578">
      <c r="A31578" s="294" t="s">
        <v>38315</v>
      </c>
      <c r="B31578" s="294"/>
      <c r="C31578" s="294"/>
      <c r="D31578" s="294"/>
      <c r="E31578" s="294"/>
      <c r="F31578" s="294"/>
    </row>
    <row r="31579">
      <c r="A31579" s="294" t="s">
        <v>41109</v>
      </c>
      <c r="B31579" s="294"/>
      <c r="C31579" s="294"/>
      <c r="D31579" s="294"/>
      <c r="E31579" s="294"/>
      <c r="F31579" s="294"/>
    </row>
    <row r="31580">
      <c r="A31580" s="294" t="s">
        <v>38986</v>
      </c>
      <c r="B31580" s="294"/>
      <c r="C31580" s="294"/>
      <c r="D31580" s="294"/>
      <c r="E31580" s="294"/>
      <c r="F31580" s="294"/>
    </row>
    <row r="31581">
      <c r="A31581" s="294" t="s">
        <v>39502</v>
      </c>
      <c r="B31581" s="294"/>
      <c r="C31581" s="294"/>
      <c r="D31581" s="294"/>
      <c r="E31581" s="294"/>
      <c r="F31581" s="294"/>
    </row>
    <row r="31582">
      <c r="A31582" s="294" t="s">
        <v>38990</v>
      </c>
      <c r="B31582" s="294"/>
      <c r="C31582" s="294"/>
      <c r="D31582" s="294"/>
      <c r="E31582" s="294"/>
      <c r="F31582" s="294"/>
    </row>
    <row r="31583">
      <c r="A31583" s="294" t="s">
        <v>41110</v>
      </c>
      <c r="B31583" s="294"/>
      <c r="C31583" s="294"/>
      <c r="D31583" s="294"/>
      <c r="E31583" s="294"/>
      <c r="F31583" s="294"/>
    </row>
    <row r="31584">
      <c r="A31584" s="294" t="s">
        <v>41111</v>
      </c>
      <c r="B31584" s="294"/>
      <c r="C31584" s="294"/>
      <c r="D31584" s="294"/>
      <c r="E31584" s="294"/>
      <c r="F31584" s="294"/>
    </row>
    <row r="31585">
      <c r="A31585" s="294" t="s">
        <v>38164</v>
      </c>
      <c r="B31585" s="294"/>
      <c r="C31585" s="294"/>
      <c r="D31585" s="294"/>
      <c r="E31585" s="294"/>
      <c r="F31585" s="294"/>
    </row>
    <row r="31586">
      <c r="A31586" s="294" t="s">
        <v>41112</v>
      </c>
      <c r="B31586" s="294"/>
      <c r="C31586" s="294"/>
      <c r="D31586" s="294"/>
      <c r="E31586" s="294"/>
      <c r="F31586" s="294"/>
    </row>
    <row r="31587">
      <c r="A31587" s="294" t="s">
        <v>38321</v>
      </c>
      <c r="B31587" s="294"/>
      <c r="C31587" s="294"/>
      <c r="D31587" s="294"/>
      <c r="E31587" s="294"/>
      <c r="F31587" s="294"/>
    </row>
    <row r="31588">
      <c r="A31588" s="294" t="s">
        <v>41113</v>
      </c>
      <c r="B31588" s="294"/>
      <c r="C31588" s="294"/>
      <c r="D31588" s="294"/>
      <c r="E31588" s="294"/>
      <c r="F31588" s="294"/>
    </row>
    <row r="31589">
      <c r="A31589" s="294" t="s">
        <v>41114</v>
      </c>
      <c r="B31589" s="294"/>
      <c r="C31589" s="294"/>
      <c r="D31589" s="294"/>
      <c r="E31589" s="294"/>
      <c r="F31589" s="294"/>
    </row>
    <row r="31590">
      <c r="A31590" s="294" t="s">
        <v>41115</v>
      </c>
      <c r="B31590" s="294"/>
      <c r="C31590" s="294"/>
      <c r="D31590" s="294"/>
      <c r="E31590" s="294"/>
      <c r="F31590" s="294"/>
    </row>
    <row r="31591">
      <c r="A31591" s="294" t="s">
        <v>41116</v>
      </c>
      <c r="B31591" s="294"/>
      <c r="C31591" s="294"/>
      <c r="D31591" s="294"/>
      <c r="E31591" s="294"/>
      <c r="F31591" s="294"/>
    </row>
    <row r="31592">
      <c r="A31592" s="294" t="s">
        <v>41117</v>
      </c>
      <c r="B31592" s="294"/>
      <c r="C31592" s="294"/>
      <c r="D31592" s="294"/>
      <c r="E31592" s="294"/>
      <c r="F31592" s="294"/>
    </row>
    <row r="31593">
      <c r="A31593" s="294" t="s">
        <v>41118</v>
      </c>
      <c r="B31593" s="294"/>
      <c r="C31593" s="294"/>
      <c r="D31593" s="294"/>
      <c r="E31593" s="294"/>
      <c r="F31593" s="294"/>
    </row>
    <row r="31594">
      <c r="A31594" s="294" t="s">
        <v>41119</v>
      </c>
      <c r="B31594" s="294"/>
      <c r="C31594" s="294"/>
      <c r="D31594" s="294"/>
      <c r="E31594" s="294"/>
      <c r="F31594" s="294"/>
    </row>
    <row r="31595">
      <c r="A31595" s="294" t="s">
        <v>41120</v>
      </c>
      <c r="B31595" s="294"/>
      <c r="C31595" s="294"/>
      <c r="D31595" s="294"/>
      <c r="E31595" s="294"/>
      <c r="F31595" s="294"/>
    </row>
    <row r="31596">
      <c r="A31596" s="294" t="s">
        <v>41121</v>
      </c>
      <c r="B31596" s="294"/>
      <c r="C31596" s="294"/>
      <c r="D31596" s="294"/>
      <c r="E31596" s="294"/>
      <c r="F31596" s="294"/>
    </row>
    <row r="31597">
      <c r="A31597" s="294" t="s">
        <v>41122</v>
      </c>
      <c r="B31597" s="294"/>
      <c r="C31597" s="294"/>
      <c r="D31597" s="294"/>
      <c r="E31597" s="294"/>
      <c r="F31597" s="294"/>
    </row>
    <row r="31598">
      <c r="A31598" s="294" t="s">
        <v>41123</v>
      </c>
      <c r="B31598" s="294"/>
      <c r="C31598" s="294"/>
      <c r="D31598" s="294"/>
      <c r="E31598" s="294"/>
      <c r="F31598" s="294"/>
    </row>
    <row r="31599">
      <c r="A31599" s="294" t="s">
        <v>41124</v>
      </c>
      <c r="B31599" s="294"/>
      <c r="C31599" s="294"/>
      <c r="D31599" s="294"/>
      <c r="E31599" s="294"/>
      <c r="F31599" s="294"/>
    </row>
    <row r="31600">
      <c r="A31600" s="294" t="s">
        <v>41125</v>
      </c>
      <c r="B31600" s="294"/>
      <c r="C31600" s="294"/>
      <c r="D31600" s="294"/>
      <c r="E31600" s="294"/>
      <c r="F31600" s="294"/>
    </row>
    <row r="31601">
      <c r="A31601" s="294" t="s">
        <v>41126</v>
      </c>
      <c r="B31601" s="294"/>
      <c r="C31601" s="294"/>
      <c r="D31601" s="294"/>
      <c r="E31601" s="294"/>
      <c r="F31601" s="294"/>
    </row>
    <row r="31602">
      <c r="A31602" s="294" t="s">
        <v>41127</v>
      </c>
      <c r="B31602" s="294"/>
      <c r="C31602" s="294"/>
      <c r="D31602" s="294"/>
      <c r="E31602" s="294"/>
      <c r="F31602" s="294"/>
    </row>
    <row r="31603">
      <c r="A31603" s="294"/>
      <c r="B31603" s="294"/>
      <c r="C31603" s="294"/>
      <c r="D31603" s="294"/>
      <c r="E31603" s="294"/>
      <c r="F31603" s="294"/>
    </row>
    <row r="31604">
      <c r="A31604" s="294" t="s">
        <v>40678</v>
      </c>
      <c r="B31604" s="294"/>
      <c r="C31604" s="294"/>
      <c r="D31604" s="294"/>
      <c r="E31604" s="294"/>
      <c r="F31604" s="294"/>
    </row>
    <row r="31605">
      <c r="A31605" s="294"/>
      <c r="B31605" s="294"/>
      <c r="C31605" s="294"/>
      <c r="D31605" s="294"/>
      <c r="E31605" s="294"/>
      <c r="F31605" s="294"/>
    </row>
    <row r="31606">
      <c r="A31606" s="294" t="s">
        <v>27652</v>
      </c>
      <c r="B31606" s="294"/>
      <c r="C31606" s="294"/>
      <c r="D31606" s="294"/>
      <c r="E31606" s="294"/>
      <c r="F31606" s="294"/>
    </row>
    <row r="31607">
      <c r="A31607" s="294" t="s">
        <v>41128</v>
      </c>
      <c r="B31607" s="294"/>
      <c r="C31607" s="294"/>
      <c r="D31607" s="294"/>
      <c r="E31607" s="294"/>
      <c r="F31607" s="294"/>
    </row>
    <row r="31608">
      <c r="A31608" s="294" t="s">
        <v>41129</v>
      </c>
      <c r="B31608" s="294"/>
      <c r="C31608" s="294"/>
      <c r="D31608" s="294"/>
      <c r="E31608" s="294"/>
      <c r="F31608" s="294"/>
    </row>
    <row r="31609">
      <c r="A31609" s="294" t="s">
        <v>29302</v>
      </c>
      <c r="B31609" s="294"/>
      <c r="C31609" s="294"/>
      <c r="D31609" s="294"/>
      <c r="E31609" s="294"/>
      <c r="F31609" s="294"/>
    </row>
    <row r="31610">
      <c r="A31610" s="294" t="s">
        <v>41130</v>
      </c>
      <c r="B31610" s="294"/>
      <c r="C31610" s="294"/>
      <c r="D31610" s="294"/>
      <c r="E31610" s="294"/>
      <c r="F31610" s="294"/>
    </row>
    <row r="31611">
      <c r="A31611" s="294" t="s">
        <v>41131</v>
      </c>
      <c r="B31611" s="294"/>
      <c r="C31611" s="294"/>
      <c r="D31611" s="294"/>
      <c r="E31611" s="294"/>
      <c r="F31611" s="294"/>
    </row>
    <row r="31612">
      <c r="A31612" s="294"/>
      <c r="B31612" s="294"/>
      <c r="C31612" s="294"/>
      <c r="D31612" s="294"/>
      <c r="E31612" s="294"/>
      <c r="F31612" s="294"/>
    </row>
    <row r="31613">
      <c r="A31613" s="294" t="s">
        <v>41132</v>
      </c>
      <c r="B31613" s="294"/>
      <c r="C31613" s="294"/>
      <c r="D31613" s="294"/>
      <c r="E31613" s="294"/>
      <c r="F31613" s="294"/>
    </row>
    <row r="31614">
      <c r="A31614" s="294"/>
      <c r="B31614" s="294"/>
      <c r="C31614" s="294"/>
      <c r="D31614" s="294"/>
      <c r="E31614" s="294"/>
      <c r="F31614" s="294"/>
    </row>
    <row r="31615">
      <c r="A31615" s="294" t="s">
        <v>41133</v>
      </c>
      <c r="B31615" s="294"/>
      <c r="C31615" s="294"/>
      <c r="D31615" s="294"/>
      <c r="E31615" s="294"/>
      <c r="F31615" s="294"/>
    </row>
    <row r="31616">
      <c r="A31616" s="294" t="s">
        <v>41134</v>
      </c>
      <c r="B31616" s="294"/>
      <c r="C31616" s="294"/>
      <c r="D31616" s="294"/>
      <c r="E31616" s="294"/>
      <c r="F31616" s="294"/>
    </row>
    <row r="31617">
      <c r="A31617" s="294" t="s">
        <v>41135</v>
      </c>
      <c r="B31617" s="294"/>
      <c r="C31617" s="294"/>
      <c r="D31617" s="294"/>
      <c r="E31617" s="294"/>
      <c r="F31617" s="294"/>
    </row>
    <row r="31618">
      <c r="A31618" s="294" t="s">
        <v>41136</v>
      </c>
      <c r="B31618" s="294"/>
      <c r="C31618" s="294"/>
      <c r="D31618" s="294"/>
      <c r="E31618" s="294"/>
      <c r="F31618" s="294"/>
    </row>
    <row r="31619">
      <c r="A31619" s="294" t="s">
        <v>41137</v>
      </c>
      <c r="B31619" s="294"/>
      <c r="C31619" s="294"/>
      <c r="D31619" s="294"/>
      <c r="E31619" s="294"/>
      <c r="F31619" s="294"/>
    </row>
    <row r="31620">
      <c r="A31620" s="294" t="s">
        <v>41138</v>
      </c>
      <c r="B31620" s="294"/>
      <c r="C31620" s="294"/>
      <c r="D31620" s="294"/>
      <c r="E31620" s="294"/>
      <c r="F31620" s="294"/>
    </row>
    <row r="31621">
      <c r="A31621" s="294" t="s">
        <v>41139</v>
      </c>
      <c r="B31621" s="294"/>
      <c r="C31621" s="294"/>
      <c r="D31621" s="294"/>
      <c r="E31621" s="294"/>
      <c r="F31621" s="294"/>
    </row>
    <row r="31622">
      <c r="A31622" s="294"/>
      <c r="B31622" s="294"/>
      <c r="C31622" s="294"/>
      <c r="D31622" s="294"/>
      <c r="E31622" s="294"/>
      <c r="F31622" s="294"/>
    </row>
    <row r="31623">
      <c r="A31623" s="294" t="s">
        <v>28124</v>
      </c>
      <c r="B31623" s="294"/>
      <c r="C31623" s="294"/>
      <c r="D31623" s="294"/>
      <c r="E31623" s="294"/>
      <c r="F31623" s="294"/>
    </row>
    <row r="31624">
      <c r="A31624" s="294" t="s">
        <v>41140</v>
      </c>
      <c r="B31624" s="294"/>
      <c r="C31624" s="294"/>
      <c r="D31624" s="294"/>
      <c r="E31624" s="294"/>
      <c r="F31624" s="294"/>
    </row>
    <row r="31625">
      <c r="A31625" s="294" t="s">
        <v>21672</v>
      </c>
      <c r="B31625" s="294"/>
      <c r="C31625" s="294"/>
      <c r="D31625" s="294"/>
      <c r="E31625" s="294"/>
      <c r="F31625" s="294"/>
    </row>
    <row r="31626">
      <c r="A31626" s="294" t="s">
        <v>41076</v>
      </c>
      <c r="B31626" s="294"/>
      <c r="C31626" s="294"/>
      <c r="D31626" s="294"/>
      <c r="E31626" s="294"/>
      <c r="F31626" s="294"/>
    </row>
    <row r="31627">
      <c r="A31627" s="294"/>
      <c r="B31627" s="294"/>
      <c r="C31627" s="294"/>
      <c r="D31627" s="294"/>
      <c r="E31627" s="294"/>
      <c r="F31627" s="294"/>
    </row>
    <row r="31628">
      <c r="A31628" s="294" t="s">
        <v>21315</v>
      </c>
      <c r="B31628" s="294"/>
      <c r="C31628" s="294"/>
      <c r="D31628" s="294"/>
      <c r="E31628" s="294"/>
      <c r="F31628" s="294"/>
    </row>
    <row r="31629">
      <c r="A31629" s="294"/>
      <c r="B31629" s="294"/>
      <c r="C31629" s="294"/>
      <c r="D31629" s="294"/>
      <c r="E31629" s="294"/>
      <c r="F31629" s="294"/>
    </row>
    <row r="31630">
      <c r="A31630" s="294" t="s">
        <v>41141</v>
      </c>
      <c r="B31630" s="294"/>
      <c r="C31630" s="294"/>
      <c r="D31630" s="294"/>
      <c r="E31630" s="294"/>
      <c r="F31630" s="294"/>
    </row>
    <row r="31631">
      <c r="A31631" s="294" t="s">
        <v>41142</v>
      </c>
      <c r="B31631" s="294"/>
      <c r="C31631" s="294"/>
      <c r="D31631" s="294"/>
      <c r="E31631" s="294"/>
      <c r="F31631" s="294"/>
    </row>
    <row r="31632">
      <c r="A31632" s="294" t="s">
        <v>41143</v>
      </c>
      <c r="B31632" s="294"/>
      <c r="C31632" s="294"/>
      <c r="D31632" s="294"/>
      <c r="E31632" s="294"/>
      <c r="F31632" s="294"/>
    </row>
    <row r="31633">
      <c r="A31633" s="294" t="s">
        <v>41144</v>
      </c>
      <c r="B31633" s="294"/>
      <c r="C31633" s="294"/>
      <c r="D31633" s="294"/>
      <c r="E31633" s="294"/>
      <c r="F31633" s="294"/>
    </row>
    <row r="31634">
      <c r="A31634" s="294" t="s">
        <v>41145</v>
      </c>
      <c r="B31634" s="294"/>
      <c r="C31634" s="294"/>
      <c r="D31634" s="294"/>
      <c r="E31634" s="294"/>
      <c r="F31634" s="294"/>
    </row>
    <row r="31635">
      <c r="A31635" s="294" t="s">
        <v>41146</v>
      </c>
      <c r="B31635" s="294"/>
      <c r="C31635" s="294"/>
      <c r="D31635" s="294"/>
      <c r="E31635" s="294"/>
      <c r="F31635" s="294"/>
    </row>
    <row r="31636">
      <c r="A31636" s="294" t="s">
        <v>41147</v>
      </c>
      <c r="B31636" s="294"/>
      <c r="C31636" s="294"/>
      <c r="D31636" s="294"/>
      <c r="E31636" s="294"/>
      <c r="F31636" s="294"/>
    </row>
    <row r="31637">
      <c r="A31637" s="294" t="s">
        <v>41148</v>
      </c>
      <c r="B31637" s="294"/>
      <c r="C31637" s="294"/>
      <c r="D31637" s="294"/>
      <c r="E31637" s="294"/>
      <c r="F31637" s="294"/>
    </row>
    <row r="31638">
      <c r="A31638" s="294" t="s">
        <v>41149</v>
      </c>
      <c r="B31638" s="294"/>
      <c r="C31638" s="294"/>
      <c r="D31638" s="294"/>
      <c r="E31638" s="294"/>
      <c r="F31638" s="294"/>
    </row>
    <row r="31639">
      <c r="A31639" s="294" t="s">
        <v>41150</v>
      </c>
      <c r="B31639" s="294"/>
      <c r="C31639" s="294"/>
      <c r="D31639" s="294"/>
      <c r="E31639" s="294"/>
      <c r="F31639" s="294"/>
    </row>
    <row r="31640">
      <c r="A31640" s="294"/>
      <c r="B31640" s="294"/>
      <c r="C31640" s="294"/>
      <c r="D31640" s="294"/>
      <c r="E31640" s="294"/>
      <c r="F31640" s="294"/>
    </row>
    <row r="31641">
      <c r="A31641" s="294"/>
      <c r="B31641" s="294"/>
      <c r="C31641" s="294"/>
      <c r="D31641" s="294"/>
      <c r="E31641" s="294"/>
      <c r="F31641" s="294"/>
    </row>
    <row r="31642">
      <c r="A31642" s="294" t="s">
        <v>22281</v>
      </c>
      <c r="B31642" s="294"/>
      <c r="C31642" s="294"/>
      <c r="D31642" s="294"/>
      <c r="E31642" s="294"/>
      <c r="F31642" s="294"/>
    </row>
    <row r="31643">
      <c r="A31643" s="294"/>
      <c r="B31643" s="294"/>
      <c r="C31643" s="294"/>
      <c r="D31643" s="294"/>
      <c r="E31643" s="294"/>
      <c r="F31643" s="294"/>
    </row>
    <row r="31644">
      <c r="A31644" s="294" t="s">
        <v>41151</v>
      </c>
      <c r="B31644" s="294"/>
      <c r="C31644" s="294"/>
      <c r="D31644" s="294"/>
      <c r="E31644" s="294"/>
      <c r="F31644" s="294"/>
    </row>
    <row r="31645">
      <c r="A31645" s="294" t="s">
        <v>41152</v>
      </c>
      <c r="B31645" s="294"/>
      <c r="C31645" s="294"/>
      <c r="D31645" s="294"/>
      <c r="E31645" s="294"/>
      <c r="F31645" s="294"/>
    </row>
    <row r="31646">
      <c r="A31646" s="294" t="s">
        <v>41153</v>
      </c>
      <c r="B31646" s="294"/>
      <c r="C31646" s="294"/>
      <c r="D31646" s="294"/>
      <c r="E31646" s="294"/>
      <c r="F31646" s="294"/>
    </row>
    <row r="31647">
      <c r="A31647" s="294" t="s">
        <v>41154</v>
      </c>
      <c r="B31647" s="294"/>
      <c r="C31647" s="294"/>
      <c r="D31647" s="294"/>
      <c r="E31647" s="294"/>
      <c r="F31647" s="294"/>
    </row>
    <row r="31648">
      <c r="A31648" s="294" t="s">
        <v>41155</v>
      </c>
      <c r="B31648" s="294"/>
      <c r="C31648" s="294"/>
      <c r="D31648" s="294"/>
      <c r="E31648" s="294"/>
      <c r="F31648" s="294"/>
    </row>
    <row r="31649">
      <c r="A31649" s="294" t="s">
        <v>41156</v>
      </c>
      <c r="B31649" s="294"/>
      <c r="C31649" s="294"/>
      <c r="D31649" s="294"/>
      <c r="E31649" s="294"/>
      <c r="F31649" s="294"/>
    </row>
    <row r="31650">
      <c r="A31650" s="294" t="s">
        <v>41157</v>
      </c>
      <c r="B31650" s="294"/>
      <c r="C31650" s="294"/>
      <c r="D31650" s="294"/>
      <c r="E31650" s="294"/>
      <c r="F31650" s="294"/>
    </row>
    <row r="31651">
      <c r="A31651" s="294"/>
      <c r="B31651" s="294"/>
      <c r="C31651" s="294"/>
      <c r="D31651" s="294"/>
      <c r="E31651" s="294"/>
      <c r="F31651" s="294"/>
    </row>
    <row r="31652">
      <c r="A31652" s="294" t="s">
        <v>23029</v>
      </c>
      <c r="B31652" s="294"/>
      <c r="C31652" s="294"/>
      <c r="D31652" s="294"/>
      <c r="E31652" s="294"/>
      <c r="F31652" s="294"/>
    </row>
    <row r="31653">
      <c r="A31653" s="294" t="s">
        <v>25548</v>
      </c>
      <c r="B31653" s="294"/>
      <c r="C31653" s="294"/>
      <c r="D31653" s="294"/>
      <c r="E31653" s="294"/>
      <c r="F31653" s="294"/>
    </row>
    <row r="31654">
      <c r="A31654" s="294"/>
      <c r="B31654" s="294"/>
      <c r="C31654" s="294"/>
      <c r="D31654" s="294"/>
      <c r="E31654" s="294"/>
      <c r="F31654" s="294"/>
    </row>
    <row r="31655">
      <c r="A31655" s="294" t="s">
        <v>41158</v>
      </c>
      <c r="B31655" s="294"/>
      <c r="C31655" s="294"/>
      <c r="D31655" s="294"/>
      <c r="E31655" s="294"/>
      <c r="F31655" s="294"/>
    </row>
    <row r="31656">
      <c r="A31656" s="294" t="s">
        <v>41159</v>
      </c>
      <c r="B31656" s="294"/>
      <c r="C31656" s="294"/>
      <c r="D31656" s="294"/>
      <c r="E31656" s="294"/>
      <c r="F31656" s="294"/>
    </row>
    <row r="31657">
      <c r="A31657" s="294" t="s">
        <v>41160</v>
      </c>
      <c r="B31657" s="294"/>
      <c r="C31657" s="294"/>
      <c r="D31657" s="294"/>
      <c r="E31657" s="294"/>
      <c r="F31657" s="294"/>
    </row>
    <row r="31658">
      <c r="A31658" s="294" t="s">
        <v>35078</v>
      </c>
      <c r="B31658" s="294"/>
      <c r="C31658" s="294"/>
      <c r="D31658" s="294"/>
      <c r="E31658" s="294"/>
      <c r="F31658" s="294"/>
    </row>
    <row r="31659">
      <c r="A31659" s="294" t="s">
        <v>41161</v>
      </c>
      <c r="B31659" s="294"/>
      <c r="C31659" s="294"/>
      <c r="D31659" s="294"/>
      <c r="E31659" s="294"/>
      <c r="F31659" s="294"/>
    </row>
    <row r="31660">
      <c r="A31660" s="294"/>
      <c r="B31660" s="294"/>
      <c r="C31660" s="294"/>
      <c r="D31660" s="294"/>
      <c r="E31660" s="294"/>
      <c r="F31660" s="294"/>
    </row>
    <row r="31661">
      <c r="A31661" s="294" t="s">
        <v>22578</v>
      </c>
      <c r="B31661" s="294"/>
      <c r="C31661" s="294"/>
      <c r="D31661" s="294"/>
      <c r="E31661" s="294"/>
      <c r="F31661" s="294"/>
    </row>
    <row r="31662">
      <c r="A31662" s="294" t="s">
        <v>26598</v>
      </c>
      <c r="B31662" s="294"/>
      <c r="C31662" s="294"/>
      <c r="D31662" s="294"/>
      <c r="E31662" s="294"/>
      <c r="F31662" s="294"/>
    </row>
    <row r="31663">
      <c r="A31663" s="294"/>
      <c r="B31663" s="294"/>
      <c r="C31663" s="294"/>
      <c r="D31663" s="294"/>
      <c r="E31663" s="294"/>
      <c r="F31663" s="294"/>
    </row>
    <row r="31664">
      <c r="A31664" s="294" t="s">
        <v>41162</v>
      </c>
      <c r="B31664" s="294"/>
      <c r="C31664" s="294"/>
      <c r="D31664" s="294"/>
      <c r="E31664" s="294"/>
      <c r="F31664" s="294"/>
    </row>
    <row r="31665">
      <c r="A31665" s="294" t="s">
        <v>41163</v>
      </c>
      <c r="B31665" s="294"/>
      <c r="C31665" s="294"/>
      <c r="D31665" s="294"/>
      <c r="E31665" s="294"/>
      <c r="F31665" s="294"/>
    </row>
    <row r="31666">
      <c r="A31666" s="294" t="s">
        <v>25341</v>
      </c>
      <c r="B31666" s="294"/>
      <c r="C31666" s="294"/>
      <c r="D31666" s="294"/>
      <c r="E31666" s="294"/>
      <c r="F31666" s="294"/>
    </row>
    <row r="31667">
      <c r="A31667" s="294" t="s">
        <v>41164</v>
      </c>
      <c r="B31667" s="294"/>
      <c r="C31667" s="294"/>
      <c r="D31667" s="294"/>
      <c r="E31667" s="294"/>
      <c r="F31667" s="294"/>
    </row>
    <row r="31668">
      <c r="A31668" s="294" t="s">
        <v>41165</v>
      </c>
      <c r="B31668" s="294"/>
      <c r="C31668" s="294"/>
      <c r="D31668" s="294"/>
      <c r="E31668" s="294"/>
      <c r="F31668" s="294"/>
    </row>
    <row r="31669">
      <c r="A31669" s="294"/>
      <c r="B31669" s="294"/>
      <c r="C31669" s="294"/>
      <c r="D31669" s="294"/>
      <c r="E31669" s="294"/>
      <c r="F31669" s="294"/>
    </row>
    <row r="31670">
      <c r="A31670" s="294"/>
      <c r="B31670" s="294"/>
      <c r="C31670" s="294"/>
      <c r="D31670" s="294"/>
      <c r="E31670" s="294"/>
      <c r="F31670" s="294"/>
    </row>
    <row r="31671">
      <c r="A31671" s="294" t="s">
        <v>23311</v>
      </c>
      <c r="B31671" s="294"/>
      <c r="C31671" s="294"/>
      <c r="D31671" s="294"/>
      <c r="E31671" s="294"/>
      <c r="F31671" s="294"/>
    </row>
    <row r="31672">
      <c r="A31672" s="294"/>
      <c r="B31672" s="294"/>
      <c r="C31672" s="294"/>
      <c r="D31672" s="294"/>
      <c r="E31672" s="294"/>
      <c r="F31672" s="294"/>
    </row>
    <row r="31673">
      <c r="A31673" s="294"/>
      <c r="B31673" s="294"/>
      <c r="C31673" s="294"/>
      <c r="D31673" s="294"/>
      <c r="E31673" s="294"/>
      <c r="F31673" s="294"/>
    </row>
    <row r="31674">
      <c r="A31674" s="294"/>
      <c r="B31674" s="294"/>
      <c r="C31674" s="294"/>
      <c r="D31674" s="294"/>
      <c r="E31674" s="294"/>
      <c r="F31674" s="294"/>
    </row>
    <row r="31675">
      <c r="A31675" s="294" t="s">
        <v>41166</v>
      </c>
      <c r="B31675" s="294"/>
      <c r="C31675" s="294"/>
      <c r="D31675" s="294"/>
      <c r="E31675" s="294"/>
      <c r="F31675" s="294"/>
    </row>
    <row r="31676">
      <c r="A31676" s="294"/>
      <c r="B31676" s="294"/>
      <c r="C31676" s="294"/>
      <c r="D31676" s="294"/>
      <c r="E31676" s="294"/>
      <c r="F31676" s="294"/>
    </row>
    <row r="31677">
      <c r="A31677" s="294" t="s">
        <v>41167</v>
      </c>
      <c r="B31677" s="294"/>
      <c r="C31677" s="294"/>
      <c r="D31677" s="294"/>
      <c r="E31677" s="294"/>
      <c r="F31677" s="294"/>
    </row>
    <row r="31678">
      <c r="A31678" s="294" t="s">
        <v>41168</v>
      </c>
      <c r="B31678" s="294"/>
      <c r="C31678" s="294"/>
      <c r="D31678" s="294"/>
      <c r="E31678" s="294"/>
      <c r="F31678" s="294"/>
    </row>
    <row r="31679">
      <c r="A31679" s="294" t="s">
        <v>41169</v>
      </c>
      <c r="B31679" s="294"/>
      <c r="C31679" s="294"/>
      <c r="D31679" s="294"/>
      <c r="E31679" s="294"/>
      <c r="F31679" s="294"/>
    </row>
    <row r="31680">
      <c r="A31680" s="294" t="s">
        <v>41170</v>
      </c>
      <c r="B31680" s="294"/>
      <c r="C31680" s="294"/>
      <c r="D31680" s="294"/>
      <c r="E31680" s="294"/>
      <c r="F31680" s="294"/>
    </row>
    <row r="31681">
      <c r="A31681" s="294" t="s">
        <v>41171</v>
      </c>
      <c r="B31681" s="294"/>
      <c r="C31681" s="294"/>
      <c r="D31681" s="294"/>
      <c r="E31681" s="294"/>
      <c r="F31681" s="294"/>
    </row>
    <row r="31682">
      <c r="A31682" s="294" t="s">
        <v>41172</v>
      </c>
      <c r="B31682" s="294"/>
      <c r="C31682" s="294"/>
      <c r="D31682" s="294"/>
      <c r="E31682" s="294"/>
      <c r="F31682" s="294"/>
    </row>
    <row r="31683">
      <c r="A31683" s="294" t="s">
        <v>41173</v>
      </c>
      <c r="B31683" s="294"/>
      <c r="C31683" s="294"/>
      <c r="D31683" s="294"/>
      <c r="E31683" s="294"/>
      <c r="F31683" s="294"/>
    </row>
    <row r="31684">
      <c r="A31684" s="294" t="s">
        <v>41174</v>
      </c>
      <c r="B31684" s="294"/>
      <c r="C31684" s="294"/>
      <c r="D31684" s="294"/>
      <c r="E31684" s="294"/>
      <c r="F31684" s="294"/>
    </row>
    <row r="31685">
      <c r="A31685" s="294" t="s">
        <v>41175</v>
      </c>
      <c r="B31685" s="294"/>
      <c r="C31685" s="294"/>
      <c r="D31685" s="294"/>
      <c r="E31685" s="294"/>
      <c r="F31685" s="294"/>
    </row>
    <row r="31686">
      <c r="A31686" s="294" t="s">
        <v>41176</v>
      </c>
      <c r="B31686" s="294"/>
      <c r="C31686" s="294"/>
      <c r="D31686" s="294"/>
      <c r="E31686" s="294"/>
      <c r="F31686" s="294"/>
    </row>
    <row r="31687">
      <c r="A31687" s="294" t="s">
        <v>41177</v>
      </c>
      <c r="B31687" s="294"/>
      <c r="C31687" s="294"/>
      <c r="D31687" s="294"/>
      <c r="E31687" s="294"/>
      <c r="F31687" s="294"/>
    </row>
    <row r="31688">
      <c r="A31688" s="294"/>
      <c r="B31688" s="294"/>
      <c r="C31688" s="294"/>
      <c r="D31688" s="294"/>
      <c r="E31688" s="294"/>
      <c r="F31688" s="294"/>
    </row>
    <row r="31689">
      <c r="A31689" s="294" t="s">
        <v>24089</v>
      </c>
      <c r="B31689" s="294"/>
      <c r="C31689" s="294"/>
      <c r="D31689" s="294"/>
      <c r="E31689" s="294"/>
      <c r="F31689" s="294"/>
    </row>
    <row r="31690">
      <c r="A31690" s="294"/>
      <c r="B31690" s="294"/>
      <c r="C31690" s="294"/>
      <c r="D31690" s="294"/>
      <c r="E31690" s="294"/>
      <c r="F31690" s="294"/>
    </row>
    <row r="31691">
      <c r="A31691" s="294" t="s">
        <v>41178</v>
      </c>
      <c r="B31691" s="294"/>
      <c r="C31691" s="294"/>
      <c r="D31691" s="294"/>
      <c r="E31691" s="294"/>
      <c r="F31691" s="294"/>
    </row>
    <row r="31692">
      <c r="A31692" s="294" t="s">
        <v>41179</v>
      </c>
      <c r="B31692" s="294"/>
      <c r="C31692" s="294"/>
      <c r="D31692" s="294"/>
      <c r="E31692" s="294"/>
      <c r="F31692" s="294"/>
    </row>
    <row r="31693">
      <c r="A31693" s="294" t="s">
        <v>34427</v>
      </c>
      <c r="B31693" s="294"/>
      <c r="C31693" s="294"/>
      <c r="D31693" s="294"/>
      <c r="E31693" s="294"/>
      <c r="F31693" s="294"/>
    </row>
    <row r="31694">
      <c r="A31694" s="294" t="s">
        <v>41180</v>
      </c>
      <c r="B31694" s="294"/>
      <c r="C31694" s="294"/>
      <c r="D31694" s="294"/>
      <c r="E31694" s="294"/>
      <c r="F31694" s="294"/>
    </row>
    <row r="31695">
      <c r="A31695" s="294" t="s">
        <v>41181</v>
      </c>
      <c r="B31695" s="294"/>
      <c r="C31695" s="294"/>
      <c r="D31695" s="294"/>
      <c r="E31695" s="294"/>
      <c r="F31695" s="294"/>
    </row>
    <row r="31696">
      <c r="A31696" s="294"/>
      <c r="B31696" s="294"/>
      <c r="C31696" s="294"/>
      <c r="D31696" s="294"/>
      <c r="E31696" s="294"/>
      <c r="F31696" s="294"/>
    </row>
    <row r="31697">
      <c r="A31697" s="294" t="s">
        <v>41182</v>
      </c>
      <c r="B31697" s="294"/>
      <c r="C31697" s="294"/>
      <c r="D31697" s="294"/>
      <c r="E31697" s="294"/>
      <c r="F31697" s="294"/>
    </row>
    <row r="31698">
      <c r="A31698" s="294"/>
      <c r="B31698" s="294"/>
      <c r="C31698" s="294"/>
      <c r="D31698" s="294"/>
      <c r="E31698" s="294"/>
      <c r="F31698" s="294"/>
    </row>
    <row r="31699">
      <c r="A31699" s="294" t="s">
        <v>41183</v>
      </c>
      <c r="B31699" s="294"/>
      <c r="C31699" s="294"/>
      <c r="D31699" s="294"/>
      <c r="E31699" s="294"/>
      <c r="F31699" s="294"/>
    </row>
    <row r="31700">
      <c r="A31700" s="294"/>
      <c r="B31700" s="294"/>
      <c r="C31700" s="294"/>
      <c r="D31700" s="294"/>
      <c r="E31700" s="294"/>
      <c r="F31700" s="294"/>
    </row>
    <row r="31701">
      <c r="A31701" s="294" t="s">
        <v>41184</v>
      </c>
      <c r="B31701" s="294"/>
      <c r="C31701" s="294"/>
      <c r="D31701" s="294"/>
      <c r="E31701" s="294"/>
      <c r="F31701" s="294"/>
    </row>
    <row r="31702">
      <c r="A31702" s="294" t="s">
        <v>41185</v>
      </c>
      <c r="B31702" s="294"/>
      <c r="C31702" s="294"/>
      <c r="D31702" s="294"/>
      <c r="E31702" s="294"/>
      <c r="F31702" s="294"/>
    </row>
    <row r="31703">
      <c r="A31703" s="294" t="s">
        <v>41186</v>
      </c>
      <c r="B31703" s="294"/>
      <c r="C31703" s="294"/>
      <c r="D31703" s="294"/>
      <c r="E31703" s="294"/>
      <c r="F31703" s="294"/>
    </row>
    <row r="31704">
      <c r="A31704" s="294" t="s">
        <v>41187</v>
      </c>
      <c r="B31704" s="294"/>
      <c r="C31704" s="294"/>
      <c r="D31704" s="294"/>
      <c r="E31704" s="294"/>
      <c r="F31704" s="294"/>
    </row>
    <row r="31705">
      <c r="A31705" s="294" t="s">
        <v>41188</v>
      </c>
      <c r="B31705" s="294"/>
      <c r="C31705" s="294"/>
      <c r="D31705" s="294"/>
      <c r="E31705" s="294"/>
      <c r="F31705" s="294"/>
    </row>
    <row r="31706">
      <c r="A31706" s="294" t="s">
        <v>41189</v>
      </c>
      <c r="B31706" s="294"/>
      <c r="C31706" s="294"/>
      <c r="D31706" s="294"/>
      <c r="E31706" s="294"/>
      <c r="F31706" s="294"/>
    </row>
    <row r="31707">
      <c r="A31707" s="294" t="s">
        <v>41190</v>
      </c>
      <c r="B31707" s="294"/>
      <c r="C31707" s="294"/>
      <c r="D31707" s="294"/>
      <c r="E31707" s="294"/>
      <c r="F31707" s="294"/>
    </row>
    <row r="31708">
      <c r="A31708" s="294" t="s">
        <v>41191</v>
      </c>
      <c r="B31708" s="294"/>
      <c r="C31708" s="294"/>
      <c r="D31708" s="294"/>
      <c r="E31708" s="294"/>
      <c r="F31708" s="294"/>
    </row>
    <row r="31709">
      <c r="A31709" s="294" t="s">
        <v>41192</v>
      </c>
      <c r="B31709" s="294"/>
      <c r="C31709" s="294"/>
      <c r="D31709" s="294"/>
      <c r="E31709" s="294"/>
      <c r="F31709" s="294"/>
    </row>
    <row r="31710">
      <c r="A31710" s="294" t="s">
        <v>41193</v>
      </c>
      <c r="B31710" s="294"/>
      <c r="C31710" s="294"/>
      <c r="D31710" s="294"/>
      <c r="E31710" s="294"/>
      <c r="F31710" s="294"/>
    </row>
    <row r="31711">
      <c r="A31711" s="294" t="s">
        <v>41194</v>
      </c>
      <c r="B31711" s="294"/>
      <c r="C31711" s="294"/>
      <c r="D31711" s="294"/>
      <c r="E31711" s="294"/>
      <c r="F31711" s="294"/>
    </row>
    <row r="31712">
      <c r="A31712" s="294" t="s">
        <v>41195</v>
      </c>
      <c r="B31712" s="294"/>
      <c r="C31712" s="294"/>
      <c r="D31712" s="294"/>
      <c r="E31712" s="294"/>
      <c r="F31712" s="294"/>
    </row>
    <row r="31713">
      <c r="A31713" s="294" t="s">
        <v>41196</v>
      </c>
      <c r="B31713" s="294"/>
      <c r="C31713" s="294"/>
      <c r="D31713" s="294"/>
      <c r="E31713" s="294"/>
      <c r="F31713" s="294"/>
    </row>
    <row r="31714">
      <c r="A31714" s="294" t="s">
        <v>41197</v>
      </c>
      <c r="B31714" s="294"/>
      <c r="C31714" s="294"/>
      <c r="D31714" s="294"/>
      <c r="E31714" s="294"/>
      <c r="F31714" s="294"/>
    </row>
    <row r="31715">
      <c r="A31715" s="294" t="s">
        <v>41198</v>
      </c>
      <c r="B31715" s="294"/>
      <c r="C31715" s="294"/>
      <c r="D31715" s="294"/>
      <c r="E31715" s="294"/>
      <c r="F31715" s="294"/>
    </row>
    <row r="31716">
      <c r="A31716" s="294"/>
      <c r="B31716" s="294"/>
      <c r="C31716" s="294"/>
      <c r="D31716" s="294"/>
      <c r="E31716" s="294"/>
      <c r="F31716" s="294"/>
    </row>
    <row r="31717">
      <c r="A31717" s="294" t="s">
        <v>41199</v>
      </c>
      <c r="B31717" s="294"/>
      <c r="C31717" s="294"/>
      <c r="D31717" s="294"/>
      <c r="E31717" s="294"/>
      <c r="F31717" s="294"/>
    </row>
    <row r="31718">
      <c r="A31718" s="294" t="s">
        <v>41200</v>
      </c>
      <c r="B31718" s="294"/>
      <c r="C31718" s="294"/>
      <c r="D31718" s="294"/>
      <c r="E31718" s="294"/>
      <c r="F31718" s="294"/>
    </row>
    <row r="31719">
      <c r="A31719" s="294" t="s">
        <v>41201</v>
      </c>
      <c r="B31719" s="294"/>
      <c r="C31719" s="294"/>
      <c r="D31719" s="294"/>
      <c r="E31719" s="294"/>
      <c r="F31719" s="294"/>
    </row>
    <row r="31720">
      <c r="A31720" s="294" t="s">
        <v>41202</v>
      </c>
      <c r="B31720" s="294"/>
      <c r="C31720" s="294"/>
      <c r="D31720" s="294"/>
      <c r="E31720" s="294"/>
      <c r="F31720" s="294"/>
    </row>
    <row r="31721">
      <c r="A31721" s="294"/>
      <c r="B31721" s="294"/>
      <c r="C31721" s="294"/>
      <c r="D31721" s="294"/>
      <c r="E31721" s="294"/>
      <c r="F31721" s="294"/>
    </row>
    <row r="31722">
      <c r="A31722" s="294" t="s">
        <v>28124</v>
      </c>
      <c r="B31722" s="294"/>
      <c r="C31722" s="294"/>
      <c r="D31722" s="294"/>
      <c r="E31722" s="294"/>
      <c r="F31722" s="294"/>
    </row>
    <row r="31723">
      <c r="A31723" s="294" t="s">
        <v>41203</v>
      </c>
      <c r="B31723" s="294"/>
      <c r="C31723" s="294"/>
      <c r="D31723" s="294"/>
      <c r="E31723" s="294"/>
      <c r="F31723" s="294"/>
    </row>
    <row r="31724">
      <c r="A31724" s="294" t="s">
        <v>21618</v>
      </c>
      <c r="B31724" s="294"/>
      <c r="C31724" s="294"/>
      <c r="D31724" s="294"/>
      <c r="E31724" s="294"/>
      <c r="F31724" s="294"/>
    </row>
    <row r="31725">
      <c r="A31725" s="294" t="s">
        <v>41204</v>
      </c>
      <c r="B31725" s="294"/>
      <c r="C31725" s="294"/>
      <c r="D31725" s="294"/>
      <c r="E31725" s="294"/>
      <c r="F31725" s="294"/>
    </row>
    <row r="31726">
      <c r="A31726" s="294"/>
      <c r="B31726" s="294"/>
      <c r="C31726" s="294"/>
      <c r="D31726" s="294"/>
      <c r="E31726" s="294"/>
      <c r="F31726" s="294"/>
    </row>
    <row r="31727">
      <c r="A31727" s="294" t="s">
        <v>22602</v>
      </c>
      <c r="B31727" s="294"/>
      <c r="C31727" s="294"/>
      <c r="D31727" s="294"/>
      <c r="E31727" s="294"/>
      <c r="F31727" s="294"/>
    </row>
    <row r="31728">
      <c r="A31728" s="294" t="s">
        <v>38917</v>
      </c>
      <c r="B31728" s="294"/>
      <c r="C31728" s="294"/>
      <c r="D31728" s="294"/>
      <c r="E31728" s="294"/>
      <c r="F31728" s="294"/>
    </row>
    <row r="31729">
      <c r="A31729" s="294"/>
      <c r="B31729" s="294"/>
      <c r="C31729" s="294"/>
      <c r="D31729" s="294"/>
      <c r="E31729" s="294"/>
      <c r="F31729" s="294"/>
    </row>
    <row r="31730">
      <c r="A31730" s="294" t="s">
        <v>41205</v>
      </c>
      <c r="B31730" s="294"/>
      <c r="C31730" s="294"/>
      <c r="D31730" s="294"/>
      <c r="E31730" s="294"/>
      <c r="F31730" s="294"/>
    </row>
    <row r="31731">
      <c r="A31731" s="294" t="s">
        <v>41206</v>
      </c>
      <c r="B31731" s="294"/>
      <c r="C31731" s="294"/>
      <c r="D31731" s="294"/>
      <c r="E31731" s="294"/>
      <c r="F31731" s="294"/>
    </row>
    <row r="31732">
      <c r="A31732" s="294" t="s">
        <v>39668</v>
      </c>
      <c r="B31732" s="294"/>
      <c r="C31732" s="294"/>
      <c r="D31732" s="294"/>
      <c r="E31732" s="294"/>
      <c r="F31732" s="294"/>
    </row>
    <row r="31733">
      <c r="A31733" s="294" t="s">
        <v>41207</v>
      </c>
      <c r="B31733" s="294"/>
      <c r="C31733" s="294"/>
      <c r="D31733" s="294"/>
      <c r="E31733" s="294"/>
      <c r="F31733" s="294"/>
    </row>
    <row r="31734">
      <c r="A31734" s="294" t="s">
        <v>41208</v>
      </c>
      <c r="B31734" s="294"/>
      <c r="C31734" s="294"/>
      <c r="D31734" s="294"/>
      <c r="E31734" s="294"/>
      <c r="F31734" s="294"/>
    </row>
    <row r="31735">
      <c r="A31735" s="294" t="s">
        <v>41209</v>
      </c>
      <c r="B31735" s="294"/>
      <c r="C31735" s="294"/>
      <c r="D31735" s="294"/>
      <c r="E31735" s="294"/>
      <c r="F31735" s="294"/>
    </row>
    <row r="31736">
      <c r="A31736" s="294" t="s">
        <v>41210</v>
      </c>
      <c r="B31736" s="294"/>
      <c r="C31736" s="294"/>
      <c r="D31736" s="294"/>
      <c r="E31736" s="294"/>
      <c r="F31736" s="294"/>
    </row>
    <row r="31737">
      <c r="A31737" s="294"/>
      <c r="B31737" s="294"/>
      <c r="C31737" s="294"/>
      <c r="D31737" s="294"/>
      <c r="E31737" s="294"/>
      <c r="F31737" s="294"/>
    </row>
    <row r="31738">
      <c r="A31738" s="294" t="s">
        <v>24519</v>
      </c>
      <c r="B31738" s="294"/>
      <c r="C31738" s="294"/>
      <c r="D31738" s="294"/>
      <c r="E31738" s="294"/>
      <c r="F31738" s="294"/>
    </row>
    <row r="31739">
      <c r="A31739" s="294" t="s">
        <v>41211</v>
      </c>
      <c r="B31739" s="294"/>
      <c r="C31739" s="294"/>
      <c r="D31739" s="294"/>
      <c r="E31739" s="294"/>
      <c r="F31739" s="294"/>
    </row>
    <row r="31740">
      <c r="A31740" s="294"/>
      <c r="B31740" s="294"/>
      <c r="C31740" s="294"/>
      <c r="D31740" s="294"/>
      <c r="E31740" s="294"/>
      <c r="F31740" s="294"/>
    </row>
    <row r="31741">
      <c r="A31741" s="294" t="s">
        <v>41212</v>
      </c>
      <c r="B31741" s="294"/>
      <c r="C31741" s="294"/>
      <c r="D31741" s="294"/>
      <c r="E31741" s="294"/>
      <c r="F31741" s="294"/>
    </row>
    <row r="31742">
      <c r="A31742" s="294" t="s">
        <v>24144</v>
      </c>
      <c r="B31742" s="294"/>
      <c r="C31742" s="294"/>
      <c r="D31742" s="294"/>
      <c r="E31742" s="294"/>
      <c r="F31742" s="294"/>
    </row>
    <row r="31743">
      <c r="A31743" s="294" t="s">
        <v>28175</v>
      </c>
      <c r="B31743" s="294"/>
      <c r="C31743" s="294"/>
      <c r="D31743" s="294"/>
      <c r="E31743" s="294"/>
      <c r="F31743" s="294"/>
    </row>
    <row r="31744">
      <c r="A31744" s="294" t="s">
        <v>41213</v>
      </c>
      <c r="B31744" s="294"/>
      <c r="C31744" s="294"/>
      <c r="D31744" s="294"/>
      <c r="E31744" s="294"/>
      <c r="F31744" s="294"/>
    </row>
    <row r="31745">
      <c r="A31745" s="294" t="s">
        <v>41214</v>
      </c>
      <c r="B31745" s="294"/>
      <c r="C31745" s="294"/>
      <c r="D31745" s="294"/>
      <c r="E31745" s="294"/>
      <c r="F31745" s="294"/>
    </row>
    <row r="31746">
      <c r="A31746" s="294"/>
      <c r="B31746" s="294"/>
      <c r="C31746" s="294"/>
      <c r="D31746" s="294"/>
      <c r="E31746" s="294"/>
      <c r="F31746" s="294"/>
    </row>
    <row r="31747">
      <c r="A31747" s="294" t="s">
        <v>26318</v>
      </c>
      <c r="B31747" s="294"/>
      <c r="C31747" s="294"/>
      <c r="D31747" s="294"/>
      <c r="E31747" s="294"/>
      <c r="F31747" s="294"/>
    </row>
    <row r="31748">
      <c r="A31748" s="294" t="s">
        <v>26319</v>
      </c>
      <c r="B31748" s="294"/>
      <c r="C31748" s="294"/>
      <c r="D31748" s="294"/>
      <c r="E31748" s="294"/>
      <c r="F31748" s="294"/>
    </row>
    <row r="31749">
      <c r="A31749" s="294"/>
      <c r="B31749" s="294"/>
      <c r="C31749" s="294"/>
      <c r="D31749" s="294"/>
      <c r="E31749" s="294"/>
      <c r="F31749" s="294"/>
    </row>
    <row r="31750">
      <c r="A31750" s="294" t="s">
        <v>41215</v>
      </c>
      <c r="B31750" s="294"/>
      <c r="C31750" s="294"/>
      <c r="D31750" s="294"/>
      <c r="E31750" s="294"/>
      <c r="F31750" s="294"/>
    </row>
    <row r="31751">
      <c r="A31751" s="294" t="s">
        <v>41216</v>
      </c>
      <c r="B31751" s="294"/>
      <c r="C31751" s="294"/>
      <c r="D31751" s="294"/>
      <c r="E31751" s="294"/>
      <c r="F31751" s="294"/>
    </row>
    <row r="31752">
      <c r="A31752" s="294" t="s">
        <v>41217</v>
      </c>
      <c r="B31752" s="294"/>
      <c r="C31752" s="294"/>
      <c r="D31752" s="294"/>
      <c r="E31752" s="294"/>
      <c r="F31752" s="294"/>
    </row>
    <row r="31753">
      <c r="A31753" s="294" t="s">
        <v>22621</v>
      </c>
      <c r="B31753" s="294"/>
      <c r="C31753" s="294"/>
      <c r="D31753" s="294"/>
      <c r="E31753" s="294"/>
      <c r="F31753" s="294"/>
    </row>
    <row r="31754">
      <c r="A31754" s="294" t="s">
        <v>41218</v>
      </c>
      <c r="B31754" s="294"/>
      <c r="C31754" s="294"/>
      <c r="D31754" s="294"/>
      <c r="E31754" s="294"/>
      <c r="F31754" s="294"/>
    </row>
    <row r="31755">
      <c r="A31755" s="294" t="s">
        <v>41219</v>
      </c>
      <c r="B31755" s="294"/>
      <c r="C31755" s="294"/>
      <c r="D31755" s="294"/>
      <c r="E31755" s="294"/>
      <c r="F31755" s="294"/>
    </row>
    <row r="31756">
      <c r="A31756" s="294" t="s">
        <v>41220</v>
      </c>
      <c r="B31756" s="294"/>
      <c r="C31756" s="294"/>
      <c r="D31756" s="294"/>
      <c r="E31756" s="294"/>
      <c r="F31756" s="294"/>
    </row>
    <row r="31757">
      <c r="A31757" s="294"/>
      <c r="B31757" s="294"/>
      <c r="C31757" s="294"/>
      <c r="D31757" s="294"/>
      <c r="E31757" s="294"/>
      <c r="F31757" s="294"/>
    </row>
    <row r="31758">
      <c r="A31758" s="294"/>
      <c r="B31758" s="294"/>
      <c r="C31758" s="294"/>
      <c r="D31758" s="294"/>
      <c r="E31758" s="294"/>
      <c r="F31758" s="294"/>
    </row>
    <row r="31759">
      <c r="A31759" s="294"/>
      <c r="B31759" s="294"/>
      <c r="C31759" s="294"/>
      <c r="D31759" s="294"/>
      <c r="E31759" s="294"/>
      <c r="F31759" s="294"/>
    </row>
    <row r="31760">
      <c r="A31760" s="294" t="s">
        <v>21407</v>
      </c>
      <c r="B31760" s="294"/>
      <c r="C31760" s="294"/>
      <c r="D31760" s="294"/>
      <c r="E31760" s="294"/>
      <c r="F31760" s="294"/>
    </row>
    <row r="31761">
      <c r="A31761" s="294"/>
      <c r="B31761" s="294"/>
      <c r="C31761" s="294"/>
      <c r="D31761" s="294"/>
      <c r="E31761" s="294"/>
      <c r="F31761" s="294"/>
    </row>
    <row r="31762">
      <c r="A31762" s="294" t="s">
        <v>25515</v>
      </c>
      <c r="B31762" s="294"/>
      <c r="C31762" s="294"/>
      <c r="D31762" s="294"/>
      <c r="E31762" s="294"/>
      <c r="F31762" s="294"/>
    </row>
    <row r="31763">
      <c r="A31763" s="294" t="s">
        <v>41221</v>
      </c>
      <c r="B31763" s="294"/>
      <c r="C31763" s="294"/>
      <c r="D31763" s="294"/>
      <c r="E31763" s="294"/>
      <c r="F31763" s="294"/>
    </row>
    <row r="31764">
      <c r="A31764" s="294" t="s">
        <v>41222</v>
      </c>
      <c r="B31764" s="294"/>
      <c r="C31764" s="294"/>
      <c r="D31764" s="294"/>
      <c r="E31764" s="294"/>
      <c r="F31764" s="294"/>
    </row>
    <row r="31765">
      <c r="A31765" s="294" t="s">
        <v>41223</v>
      </c>
      <c r="B31765" s="294"/>
      <c r="C31765" s="294"/>
      <c r="D31765" s="294"/>
      <c r="E31765" s="294"/>
      <c r="F31765" s="294"/>
    </row>
    <row r="31766">
      <c r="A31766" s="294" t="s">
        <v>41224</v>
      </c>
      <c r="B31766" s="294"/>
      <c r="C31766" s="294"/>
      <c r="D31766" s="294"/>
      <c r="E31766" s="294"/>
      <c r="F31766" s="294"/>
    </row>
    <row r="31767">
      <c r="A31767" s="294" t="s">
        <v>41225</v>
      </c>
      <c r="B31767" s="294"/>
      <c r="C31767" s="294"/>
      <c r="D31767" s="294"/>
      <c r="E31767" s="294"/>
      <c r="F31767" s="294"/>
    </row>
    <row r="31768">
      <c r="A31768" s="294" t="s">
        <v>41226</v>
      </c>
      <c r="B31768" s="294"/>
      <c r="C31768" s="294"/>
      <c r="D31768" s="294"/>
      <c r="E31768" s="294"/>
      <c r="F31768" s="294"/>
    </row>
    <row r="31769">
      <c r="A31769" s="294" t="s">
        <v>41227</v>
      </c>
      <c r="B31769" s="294"/>
      <c r="C31769" s="294"/>
      <c r="D31769" s="294"/>
      <c r="E31769" s="294"/>
      <c r="F31769" s="294"/>
    </row>
    <row r="31770">
      <c r="A31770" s="294" t="s">
        <v>41228</v>
      </c>
      <c r="B31770" s="294"/>
      <c r="C31770" s="294"/>
      <c r="D31770" s="294"/>
      <c r="E31770" s="294"/>
      <c r="F31770" s="294"/>
    </row>
    <row r="31771">
      <c r="A31771" s="294" t="s">
        <v>41229</v>
      </c>
      <c r="B31771" s="294"/>
      <c r="C31771" s="294"/>
      <c r="D31771" s="294"/>
      <c r="E31771" s="294"/>
      <c r="F31771" s="294"/>
    </row>
    <row r="31772">
      <c r="A31772" s="294" t="s">
        <v>24903</v>
      </c>
      <c r="B31772" s="294"/>
      <c r="C31772" s="294"/>
      <c r="D31772" s="294"/>
      <c r="E31772" s="294"/>
      <c r="F31772" s="294"/>
    </row>
    <row r="31773">
      <c r="A31773" s="294" t="s">
        <v>41230</v>
      </c>
      <c r="B31773" s="294"/>
      <c r="C31773" s="294"/>
      <c r="D31773" s="294"/>
      <c r="E31773" s="294"/>
      <c r="F31773" s="294"/>
    </row>
    <row r="31774">
      <c r="A31774" s="294" t="s">
        <v>41231</v>
      </c>
      <c r="B31774" s="294"/>
      <c r="C31774" s="294"/>
      <c r="D31774" s="294"/>
      <c r="E31774" s="294"/>
      <c r="F31774" s="294"/>
    </row>
    <row r="31775">
      <c r="A31775" s="294" t="s">
        <v>41232</v>
      </c>
      <c r="B31775" s="294"/>
      <c r="C31775" s="294"/>
      <c r="D31775" s="294"/>
      <c r="E31775" s="294"/>
      <c r="F31775" s="294"/>
    </row>
    <row r="31776">
      <c r="A31776" s="294"/>
      <c r="B31776" s="294"/>
      <c r="C31776" s="294"/>
      <c r="D31776" s="294"/>
      <c r="E31776" s="294"/>
      <c r="F31776" s="294"/>
    </row>
    <row r="31777">
      <c r="A31777" s="294" t="s">
        <v>21990</v>
      </c>
      <c r="B31777" s="294"/>
      <c r="C31777" s="294"/>
      <c r="D31777" s="294"/>
      <c r="E31777" s="294"/>
      <c r="F31777" s="294"/>
    </row>
    <row r="31778">
      <c r="A31778" s="294"/>
      <c r="B31778" s="294"/>
      <c r="C31778" s="294"/>
      <c r="D31778" s="294"/>
      <c r="E31778" s="294"/>
      <c r="F31778" s="294"/>
    </row>
    <row r="31779">
      <c r="A31779" s="294" t="s">
        <v>41233</v>
      </c>
      <c r="B31779" s="294"/>
      <c r="C31779" s="294"/>
      <c r="D31779" s="294"/>
      <c r="E31779" s="294"/>
      <c r="F31779" s="294"/>
    </row>
    <row r="31780">
      <c r="A31780" s="294" t="s">
        <v>41234</v>
      </c>
      <c r="B31780" s="294"/>
      <c r="C31780" s="294"/>
      <c r="D31780" s="294"/>
      <c r="E31780" s="294"/>
      <c r="F31780" s="294"/>
    </row>
    <row r="31781">
      <c r="A31781" s="294" t="s">
        <v>41235</v>
      </c>
      <c r="B31781" s="294"/>
      <c r="C31781" s="294"/>
      <c r="D31781" s="294"/>
      <c r="E31781" s="294"/>
      <c r="F31781" s="294"/>
    </row>
    <row r="31782">
      <c r="A31782" s="294" t="s">
        <v>41236</v>
      </c>
      <c r="B31782" s="294"/>
      <c r="C31782" s="294"/>
      <c r="D31782" s="294"/>
      <c r="E31782" s="294"/>
      <c r="F31782" s="294"/>
    </row>
    <row r="31783">
      <c r="A31783" s="294" t="s">
        <v>41237</v>
      </c>
      <c r="B31783" s="294"/>
      <c r="C31783" s="294"/>
      <c r="D31783" s="294"/>
      <c r="E31783" s="294"/>
      <c r="F31783" s="294"/>
    </row>
    <row r="31784">
      <c r="A31784" s="294" t="s">
        <v>41238</v>
      </c>
      <c r="B31784" s="294"/>
      <c r="C31784" s="294"/>
      <c r="D31784" s="294"/>
      <c r="E31784" s="294"/>
      <c r="F31784" s="294"/>
    </row>
    <row r="31785">
      <c r="A31785" s="294" t="s">
        <v>41239</v>
      </c>
      <c r="B31785" s="294"/>
      <c r="C31785" s="294"/>
      <c r="D31785" s="294"/>
      <c r="E31785" s="294"/>
      <c r="F31785" s="294"/>
    </row>
    <row r="31786">
      <c r="A31786" s="294" t="s">
        <v>41240</v>
      </c>
      <c r="B31786" s="294"/>
      <c r="C31786" s="294"/>
      <c r="D31786" s="294"/>
      <c r="E31786" s="294"/>
      <c r="F31786" s="294"/>
    </row>
    <row r="31787">
      <c r="A31787" s="294" t="s">
        <v>41241</v>
      </c>
      <c r="B31787" s="294"/>
      <c r="C31787" s="294"/>
      <c r="D31787" s="294"/>
      <c r="E31787" s="294"/>
      <c r="F31787" s="294"/>
    </row>
    <row r="31788">
      <c r="A31788" s="294"/>
      <c r="B31788" s="294"/>
      <c r="C31788" s="294"/>
      <c r="D31788" s="294"/>
      <c r="E31788" s="294"/>
      <c r="F31788" s="294"/>
    </row>
    <row r="31789">
      <c r="A31789" s="294"/>
      <c r="B31789" s="294"/>
      <c r="C31789" s="294"/>
      <c r="D31789" s="294"/>
      <c r="E31789" s="294"/>
      <c r="F31789" s="294"/>
    </row>
    <row r="31790">
      <c r="A31790" s="294" t="s">
        <v>28124</v>
      </c>
      <c r="B31790" s="294"/>
      <c r="C31790" s="294"/>
      <c r="D31790" s="294"/>
      <c r="E31790" s="294"/>
      <c r="F31790" s="294"/>
    </row>
    <row r="31791">
      <c r="A31791" s="294" t="s">
        <v>41242</v>
      </c>
      <c r="B31791" s="294"/>
      <c r="C31791" s="294"/>
      <c r="D31791" s="294"/>
      <c r="E31791" s="294"/>
      <c r="F31791" s="294"/>
    </row>
    <row r="31792">
      <c r="A31792" s="294" t="s">
        <v>21672</v>
      </c>
      <c r="B31792" s="294"/>
      <c r="C31792" s="294"/>
      <c r="D31792" s="294"/>
      <c r="E31792" s="294"/>
      <c r="F31792" s="294"/>
    </row>
    <row r="31793">
      <c r="A31793" s="294" t="s">
        <v>41204</v>
      </c>
      <c r="B31793" s="294"/>
      <c r="C31793" s="294"/>
      <c r="D31793" s="294"/>
      <c r="E31793" s="294"/>
      <c r="F31793" s="294"/>
    </row>
    <row r="31794">
      <c r="A31794" s="294"/>
      <c r="B31794" s="294"/>
      <c r="C31794" s="294"/>
      <c r="D31794" s="294"/>
      <c r="E31794" s="294"/>
      <c r="F31794" s="294"/>
    </row>
    <row r="31795">
      <c r="A31795" s="294"/>
      <c r="B31795" s="294"/>
      <c r="C31795" s="294"/>
      <c r="D31795" s="294"/>
      <c r="E31795" s="294"/>
      <c r="F31795" s="294"/>
    </row>
    <row r="31796">
      <c r="A31796" s="294"/>
      <c r="B31796" s="294"/>
      <c r="C31796" s="294"/>
      <c r="D31796" s="294"/>
      <c r="E31796" s="294"/>
      <c r="F31796" s="294"/>
    </row>
    <row r="31797">
      <c r="A31797" s="294" t="s">
        <v>21315</v>
      </c>
      <c r="B31797" s="294"/>
      <c r="C31797" s="294"/>
      <c r="D31797" s="294"/>
      <c r="E31797" s="294"/>
      <c r="F31797" s="294"/>
    </row>
    <row r="31798">
      <c r="A31798" s="294"/>
      <c r="B31798" s="294"/>
      <c r="C31798" s="294"/>
      <c r="D31798" s="294"/>
      <c r="E31798" s="294"/>
      <c r="F31798" s="294"/>
    </row>
    <row r="31799">
      <c r="A31799" s="294" t="s">
        <v>41243</v>
      </c>
      <c r="B31799" s="294"/>
      <c r="C31799" s="294"/>
      <c r="D31799" s="294"/>
      <c r="E31799" s="294"/>
      <c r="F31799" s="294"/>
    </row>
    <row r="31800">
      <c r="A31800" s="294" t="s">
        <v>41244</v>
      </c>
      <c r="B31800" s="294"/>
      <c r="C31800" s="294"/>
      <c r="D31800" s="294"/>
      <c r="E31800" s="294"/>
      <c r="F31800" s="294"/>
    </row>
    <row r="31801">
      <c r="A31801" s="294" t="s">
        <v>41245</v>
      </c>
      <c r="B31801" s="294"/>
      <c r="C31801" s="294"/>
      <c r="D31801" s="294"/>
      <c r="E31801" s="294"/>
      <c r="F31801" s="294"/>
    </row>
    <row r="31802">
      <c r="A31802" s="294" t="s">
        <v>41246</v>
      </c>
      <c r="B31802" s="294"/>
      <c r="C31802" s="294"/>
      <c r="D31802" s="294"/>
      <c r="E31802" s="294"/>
      <c r="F31802" s="294"/>
    </row>
    <row r="31803">
      <c r="A31803" s="294" t="s">
        <v>41247</v>
      </c>
      <c r="B31803" s="294"/>
      <c r="C31803" s="294"/>
      <c r="D31803" s="294"/>
      <c r="E31803" s="294"/>
      <c r="F31803" s="294"/>
    </row>
    <row r="31804">
      <c r="A31804" s="294" t="s">
        <v>32012</v>
      </c>
      <c r="B31804" s="294"/>
      <c r="C31804" s="294"/>
      <c r="D31804" s="294"/>
      <c r="E31804" s="294"/>
      <c r="F31804" s="294"/>
    </row>
    <row r="31805">
      <c r="A31805" s="294" t="s">
        <v>41248</v>
      </c>
      <c r="B31805" s="294"/>
      <c r="C31805" s="294"/>
      <c r="D31805" s="294"/>
      <c r="E31805" s="294"/>
      <c r="F31805" s="294"/>
    </row>
    <row r="31806">
      <c r="A31806" s="294" t="s">
        <v>41249</v>
      </c>
      <c r="B31806" s="294"/>
      <c r="C31806" s="294"/>
      <c r="D31806" s="294"/>
      <c r="E31806" s="294"/>
      <c r="F31806" s="294"/>
    </row>
    <row r="31807">
      <c r="A31807" s="294" t="s">
        <v>41250</v>
      </c>
      <c r="B31807" s="294"/>
      <c r="C31807" s="294"/>
      <c r="D31807" s="294"/>
      <c r="E31807" s="294"/>
      <c r="F31807" s="294"/>
    </row>
    <row r="31808">
      <c r="A31808" s="294"/>
      <c r="B31808" s="294"/>
      <c r="C31808" s="294"/>
      <c r="D31808" s="294"/>
      <c r="E31808" s="294"/>
      <c r="F31808" s="294"/>
    </row>
    <row r="31809">
      <c r="A31809" s="294"/>
      <c r="B31809" s="294"/>
      <c r="C31809" s="294"/>
      <c r="D31809" s="294"/>
      <c r="E31809" s="294"/>
      <c r="F31809" s="294"/>
    </row>
    <row r="31810">
      <c r="A31810" s="294"/>
      <c r="B31810" s="294"/>
      <c r="C31810" s="294"/>
      <c r="D31810" s="294"/>
      <c r="E31810" s="294"/>
      <c r="F31810" s="294"/>
    </row>
    <row r="31811">
      <c r="A31811" s="294" t="s">
        <v>22281</v>
      </c>
      <c r="B31811" s="294"/>
      <c r="C31811" s="294"/>
      <c r="D31811" s="294"/>
      <c r="E31811" s="294"/>
      <c r="F31811" s="294"/>
    </row>
    <row r="31812">
      <c r="A31812" s="294"/>
      <c r="B31812" s="294"/>
      <c r="C31812" s="294"/>
      <c r="D31812" s="294"/>
      <c r="E31812" s="294"/>
      <c r="F31812" s="294"/>
    </row>
    <row r="31813">
      <c r="A31813" s="294" t="s">
        <v>41251</v>
      </c>
      <c r="B31813" s="294"/>
      <c r="C31813" s="294"/>
      <c r="D31813" s="294"/>
      <c r="E31813" s="294"/>
      <c r="F31813" s="294"/>
    </row>
    <row r="31814">
      <c r="A31814" s="294" t="s">
        <v>41252</v>
      </c>
      <c r="B31814" s="294"/>
      <c r="C31814" s="294"/>
      <c r="D31814" s="294"/>
      <c r="E31814" s="294"/>
      <c r="F31814" s="294"/>
    </row>
    <row r="31815">
      <c r="A31815" s="294" t="s">
        <v>41253</v>
      </c>
      <c r="B31815" s="294"/>
      <c r="C31815" s="294"/>
      <c r="D31815" s="294"/>
      <c r="E31815" s="294"/>
      <c r="F31815" s="294"/>
    </row>
    <row r="31816">
      <c r="A31816" s="294" t="s">
        <v>41254</v>
      </c>
      <c r="B31816" s="294"/>
      <c r="C31816" s="294"/>
      <c r="D31816" s="294"/>
      <c r="E31816" s="294"/>
      <c r="F31816" s="294"/>
    </row>
    <row r="31817">
      <c r="A31817" s="294" t="s">
        <v>41255</v>
      </c>
      <c r="B31817" s="294"/>
      <c r="C31817" s="294"/>
      <c r="D31817" s="294"/>
      <c r="E31817" s="294"/>
      <c r="F31817" s="294"/>
    </row>
    <row r="31818">
      <c r="A31818" s="294" t="s">
        <v>41256</v>
      </c>
      <c r="B31818" s="294"/>
      <c r="C31818" s="294"/>
      <c r="D31818" s="294"/>
      <c r="E31818" s="294"/>
      <c r="F31818" s="294"/>
    </row>
    <row r="31819">
      <c r="A31819" s="294"/>
      <c r="B31819" s="294"/>
      <c r="C31819" s="294"/>
      <c r="D31819" s="294"/>
      <c r="E31819" s="294"/>
      <c r="F31819" s="294"/>
    </row>
    <row r="31820">
      <c r="A31820" s="294" t="s">
        <v>40108</v>
      </c>
      <c r="B31820" s="294"/>
      <c r="C31820" s="294"/>
      <c r="D31820" s="294"/>
      <c r="E31820" s="294"/>
      <c r="F31820" s="294"/>
    </row>
    <row r="31821">
      <c r="A31821" s="294"/>
      <c r="B31821" s="294"/>
      <c r="C31821" s="294"/>
      <c r="D31821" s="294"/>
      <c r="E31821" s="294"/>
      <c r="F31821" s="294"/>
    </row>
    <row r="31822">
      <c r="A31822" s="294" t="s">
        <v>41257</v>
      </c>
      <c r="B31822" s="294"/>
      <c r="C31822" s="294"/>
      <c r="D31822" s="294"/>
      <c r="E31822" s="294"/>
      <c r="F31822" s="294"/>
    </row>
    <row r="31823">
      <c r="A31823" s="294" t="s">
        <v>41258</v>
      </c>
      <c r="B31823" s="294"/>
      <c r="C31823" s="294"/>
      <c r="D31823" s="294"/>
      <c r="E31823" s="294"/>
      <c r="F31823" s="294"/>
    </row>
    <row r="31824">
      <c r="A31824" s="294" t="s">
        <v>41259</v>
      </c>
      <c r="B31824" s="294"/>
      <c r="C31824" s="294"/>
      <c r="D31824" s="294"/>
      <c r="E31824" s="294"/>
      <c r="F31824" s="294"/>
    </row>
    <row r="31825">
      <c r="A31825" s="294" t="s">
        <v>41260</v>
      </c>
      <c r="B31825" s="294"/>
      <c r="C31825" s="294"/>
      <c r="D31825" s="294"/>
      <c r="E31825" s="294"/>
      <c r="F31825" s="294"/>
    </row>
    <row r="31826">
      <c r="A31826" s="294" t="s">
        <v>41261</v>
      </c>
      <c r="B31826" s="294"/>
      <c r="C31826" s="294"/>
      <c r="D31826" s="294"/>
      <c r="E31826" s="294"/>
      <c r="F31826" s="294"/>
    </row>
    <row r="31827">
      <c r="A31827" s="294"/>
      <c r="B31827" s="294"/>
      <c r="C31827" s="294"/>
      <c r="D31827" s="294"/>
      <c r="E31827" s="294"/>
      <c r="F31827" s="294"/>
    </row>
    <row r="31828">
      <c r="A31828" s="294" t="s">
        <v>23029</v>
      </c>
      <c r="B31828" s="294"/>
      <c r="C31828" s="294"/>
      <c r="D31828" s="294"/>
      <c r="E31828" s="294"/>
      <c r="F31828" s="294"/>
    </row>
    <row r="31829">
      <c r="A31829" s="294" t="s">
        <v>30376</v>
      </c>
      <c r="B31829" s="294"/>
      <c r="C31829" s="294"/>
      <c r="D31829" s="294"/>
      <c r="E31829" s="294"/>
      <c r="F31829" s="294"/>
    </row>
    <row r="31830">
      <c r="A31830" s="294"/>
      <c r="B31830" s="294"/>
      <c r="C31830" s="294"/>
      <c r="D31830" s="294"/>
      <c r="E31830" s="294"/>
      <c r="F31830" s="294"/>
    </row>
    <row r="31831">
      <c r="A31831" s="294" t="s">
        <v>41262</v>
      </c>
      <c r="B31831" s="294"/>
      <c r="C31831" s="294"/>
      <c r="D31831" s="294"/>
      <c r="E31831" s="294"/>
      <c r="F31831" s="294"/>
    </row>
    <row r="31832">
      <c r="A31832" s="294" t="s">
        <v>41263</v>
      </c>
      <c r="B31832" s="294"/>
      <c r="C31832" s="294"/>
      <c r="D31832" s="294"/>
      <c r="E31832" s="294"/>
      <c r="F31832" s="294"/>
    </row>
    <row r="31833">
      <c r="A31833" s="294" t="s">
        <v>41264</v>
      </c>
      <c r="B31833" s="294"/>
      <c r="C31833" s="294"/>
      <c r="D31833" s="294"/>
      <c r="E31833" s="294"/>
      <c r="F31833" s="294"/>
    </row>
    <row r="31834">
      <c r="A31834" s="294" t="s">
        <v>41265</v>
      </c>
      <c r="B31834" s="294"/>
      <c r="C31834" s="294"/>
      <c r="D31834" s="294"/>
      <c r="E31834" s="294"/>
      <c r="F31834" s="294"/>
    </row>
    <row r="31835">
      <c r="A31835" s="294" t="s">
        <v>41266</v>
      </c>
      <c r="B31835" s="294"/>
      <c r="C31835" s="294"/>
      <c r="D31835" s="294"/>
      <c r="E31835" s="294"/>
      <c r="F31835" s="294"/>
    </row>
    <row r="31836">
      <c r="A31836" s="294"/>
      <c r="B31836" s="294"/>
      <c r="C31836" s="294"/>
      <c r="D31836" s="294"/>
      <c r="E31836" s="294"/>
      <c r="F31836" s="294"/>
    </row>
    <row r="31837">
      <c r="A31837" s="294" t="s">
        <v>22302</v>
      </c>
      <c r="B31837" s="294"/>
      <c r="C31837" s="294"/>
      <c r="D31837" s="294"/>
      <c r="E31837" s="294"/>
      <c r="F31837" s="294"/>
    </row>
    <row r="31838">
      <c r="A31838" s="294"/>
      <c r="B31838" s="294"/>
      <c r="C31838" s="294"/>
      <c r="D31838" s="294"/>
      <c r="E31838" s="294"/>
      <c r="F31838" s="294"/>
    </row>
    <row r="31839">
      <c r="A31839" s="294" t="s">
        <v>41267</v>
      </c>
      <c r="B31839" s="294"/>
      <c r="C31839" s="294"/>
      <c r="D31839" s="294"/>
      <c r="E31839" s="294"/>
      <c r="F31839" s="294"/>
    </row>
    <row r="31840">
      <c r="A31840" s="294" t="s">
        <v>40106</v>
      </c>
      <c r="B31840" s="294"/>
      <c r="C31840" s="294"/>
      <c r="D31840" s="294"/>
      <c r="E31840" s="294"/>
      <c r="F31840" s="294"/>
    </row>
    <row r="31841">
      <c r="A31841" s="294" t="s">
        <v>41268</v>
      </c>
      <c r="B31841" s="294"/>
      <c r="C31841" s="294"/>
      <c r="D31841" s="294"/>
      <c r="E31841" s="294"/>
      <c r="F31841" s="294"/>
    </row>
    <row r="31842">
      <c r="A31842" s="294" t="s">
        <v>41269</v>
      </c>
      <c r="B31842" s="294"/>
      <c r="C31842" s="294"/>
      <c r="D31842" s="294"/>
      <c r="E31842" s="294"/>
      <c r="F31842" s="294"/>
    </row>
    <row r="31843">
      <c r="A31843" s="294" t="s">
        <v>39810</v>
      </c>
      <c r="B31843" s="294"/>
      <c r="C31843" s="294"/>
      <c r="D31843" s="294"/>
      <c r="E31843" s="294"/>
      <c r="F31843" s="294"/>
    </row>
    <row r="31844">
      <c r="A31844" s="294"/>
      <c r="B31844" s="294"/>
      <c r="C31844" s="294"/>
      <c r="D31844" s="294"/>
      <c r="E31844" s="294"/>
      <c r="F31844" s="294"/>
    </row>
    <row r="31845">
      <c r="A31845" s="294" t="s">
        <v>40108</v>
      </c>
      <c r="B31845" s="294"/>
      <c r="C31845" s="294"/>
      <c r="D31845" s="294"/>
      <c r="E31845" s="294"/>
      <c r="F31845" s="294"/>
    </row>
    <row r="31846">
      <c r="A31846" s="294"/>
      <c r="B31846" s="294"/>
      <c r="C31846" s="294"/>
      <c r="D31846" s="294"/>
      <c r="E31846" s="294"/>
      <c r="F31846" s="294"/>
    </row>
    <row r="31847">
      <c r="A31847" s="294" t="s">
        <v>41270</v>
      </c>
      <c r="B31847" s="294"/>
      <c r="C31847" s="294"/>
      <c r="D31847" s="294"/>
      <c r="E31847" s="294"/>
      <c r="F31847" s="294"/>
    </row>
    <row r="31848">
      <c r="A31848" s="294" t="s">
        <v>41271</v>
      </c>
      <c r="B31848" s="294"/>
      <c r="C31848" s="294"/>
      <c r="D31848" s="294"/>
      <c r="E31848" s="294"/>
      <c r="F31848" s="294"/>
    </row>
    <row r="31849">
      <c r="A31849" s="294" t="s">
        <v>41272</v>
      </c>
      <c r="B31849" s="294"/>
      <c r="C31849" s="294"/>
      <c r="D31849" s="294"/>
      <c r="E31849" s="294"/>
      <c r="F31849" s="294"/>
    </row>
    <row r="31850">
      <c r="A31850" s="294" t="s">
        <v>41273</v>
      </c>
      <c r="B31850" s="294"/>
      <c r="C31850" s="294"/>
      <c r="D31850" s="294"/>
      <c r="E31850" s="294"/>
      <c r="F31850" s="294"/>
    </row>
    <row r="31851">
      <c r="A31851" s="294" t="s">
        <v>41274</v>
      </c>
      <c r="B31851" s="294"/>
      <c r="C31851" s="294"/>
      <c r="D31851" s="294"/>
      <c r="E31851" s="294"/>
      <c r="F31851" s="294"/>
    </row>
    <row r="31852">
      <c r="A31852" s="294"/>
      <c r="B31852" s="294"/>
      <c r="C31852" s="294"/>
      <c r="D31852" s="294"/>
      <c r="E31852" s="294"/>
      <c r="F31852" s="294"/>
    </row>
    <row r="31853">
      <c r="A31853" s="294" t="s">
        <v>26172</v>
      </c>
      <c r="B31853" s="294"/>
      <c r="C31853" s="294"/>
      <c r="D31853" s="294"/>
      <c r="E31853" s="294"/>
      <c r="F31853" s="294"/>
    </row>
    <row r="31854">
      <c r="A31854" s="294"/>
      <c r="B31854" s="294"/>
      <c r="C31854" s="294"/>
      <c r="D31854" s="294"/>
      <c r="E31854" s="294"/>
      <c r="F31854" s="294"/>
    </row>
    <row r="31855">
      <c r="A31855" s="294" t="s">
        <v>41275</v>
      </c>
      <c r="B31855" s="294"/>
      <c r="C31855" s="294"/>
      <c r="D31855" s="294"/>
      <c r="E31855" s="294"/>
      <c r="F31855" s="294"/>
    </row>
    <row r="31856">
      <c r="A31856" s="294" t="s">
        <v>41276</v>
      </c>
      <c r="B31856" s="294"/>
      <c r="C31856" s="294"/>
      <c r="D31856" s="294"/>
      <c r="E31856" s="294"/>
      <c r="F31856" s="294"/>
    </row>
    <row r="31857">
      <c r="A31857" s="294" t="s">
        <v>41277</v>
      </c>
      <c r="B31857" s="294"/>
      <c r="C31857" s="294"/>
      <c r="D31857" s="294"/>
      <c r="E31857" s="294"/>
      <c r="F31857" s="294"/>
    </row>
    <row r="31858">
      <c r="A31858" s="294" t="s">
        <v>41278</v>
      </c>
      <c r="B31858" s="294"/>
      <c r="C31858" s="294"/>
      <c r="D31858" s="294"/>
      <c r="E31858" s="294"/>
      <c r="F31858" s="294"/>
    </row>
    <row r="31859">
      <c r="A31859" s="294" t="s">
        <v>41279</v>
      </c>
      <c r="B31859" s="294"/>
      <c r="C31859" s="294"/>
      <c r="D31859" s="294"/>
      <c r="E31859" s="294"/>
      <c r="F31859" s="294"/>
    </row>
    <row r="31860">
      <c r="A31860" s="294" t="s">
        <v>41280</v>
      </c>
      <c r="B31860" s="294"/>
      <c r="C31860" s="294"/>
      <c r="D31860" s="294"/>
      <c r="E31860" s="294"/>
      <c r="F31860" s="294"/>
    </row>
    <row r="31861">
      <c r="A31861" s="294" t="s">
        <v>41281</v>
      </c>
      <c r="B31861" s="294"/>
      <c r="C31861" s="294"/>
      <c r="D31861" s="294"/>
      <c r="E31861" s="294"/>
      <c r="F31861" s="294"/>
    </row>
    <row r="31862">
      <c r="A31862" s="294" t="s">
        <v>41282</v>
      </c>
      <c r="B31862" s="294"/>
      <c r="C31862" s="294"/>
      <c r="D31862" s="294"/>
      <c r="E31862" s="294"/>
      <c r="F31862" s="294"/>
    </row>
    <row r="31863">
      <c r="A31863" s="294" t="s">
        <v>41283</v>
      </c>
      <c r="B31863" s="294"/>
      <c r="C31863" s="294"/>
      <c r="D31863" s="294"/>
      <c r="E31863" s="294"/>
      <c r="F31863" s="294"/>
    </row>
    <row r="31864">
      <c r="A31864" s="294" t="s">
        <v>41284</v>
      </c>
      <c r="B31864" s="294"/>
      <c r="C31864" s="294"/>
      <c r="D31864" s="294"/>
      <c r="E31864" s="294"/>
      <c r="F31864" s="294"/>
    </row>
    <row r="31865">
      <c r="A31865" s="294" t="s">
        <v>22682</v>
      </c>
      <c r="B31865" s="294"/>
      <c r="C31865" s="294"/>
      <c r="D31865" s="294"/>
      <c r="E31865" s="294"/>
      <c r="F31865" s="294"/>
    </row>
    <row r="31866">
      <c r="A31866" s="294" t="s">
        <v>28417</v>
      </c>
      <c r="B31866" s="294"/>
      <c r="C31866" s="294"/>
      <c r="D31866" s="294"/>
      <c r="E31866" s="294"/>
      <c r="F31866" s="294"/>
    </row>
    <row r="31867">
      <c r="A31867" s="294" t="s">
        <v>23052</v>
      </c>
      <c r="B31867" s="294"/>
      <c r="C31867" s="294"/>
      <c r="D31867" s="294"/>
      <c r="E31867" s="294"/>
      <c r="F31867" s="294"/>
    </row>
    <row r="31868">
      <c r="A31868" s="294" t="s">
        <v>41285</v>
      </c>
      <c r="B31868" s="294"/>
      <c r="C31868" s="294"/>
      <c r="D31868" s="294"/>
      <c r="E31868" s="294"/>
      <c r="F31868" s="294"/>
    </row>
    <row r="31869">
      <c r="A31869" s="294" t="s">
        <v>41286</v>
      </c>
      <c r="B31869" s="294"/>
      <c r="C31869" s="294"/>
      <c r="D31869" s="294"/>
      <c r="E31869" s="294"/>
      <c r="F31869" s="294"/>
    </row>
    <row r="31870">
      <c r="A31870" s="294" t="s">
        <v>41287</v>
      </c>
      <c r="B31870" s="294"/>
      <c r="C31870" s="294"/>
      <c r="D31870" s="294"/>
      <c r="E31870" s="294"/>
      <c r="F31870" s="294"/>
    </row>
    <row r="31871">
      <c r="A31871" s="294" t="s">
        <v>41288</v>
      </c>
      <c r="B31871" s="294"/>
      <c r="C31871" s="294"/>
      <c r="D31871" s="294"/>
      <c r="E31871" s="294"/>
      <c r="F31871" s="294"/>
    </row>
    <row r="31872">
      <c r="A31872" s="294" t="s">
        <v>41289</v>
      </c>
      <c r="B31872" s="294"/>
      <c r="C31872" s="294"/>
      <c r="D31872" s="294"/>
      <c r="E31872" s="294"/>
      <c r="F31872" s="294"/>
    </row>
    <row r="31873">
      <c r="A31873" s="294"/>
      <c r="B31873" s="294"/>
      <c r="C31873" s="294"/>
      <c r="D31873" s="294"/>
      <c r="E31873" s="294"/>
      <c r="F31873" s="294"/>
    </row>
    <row r="31874">
      <c r="A31874" s="294" t="s">
        <v>28124</v>
      </c>
      <c r="B31874" s="294"/>
      <c r="C31874" s="294"/>
      <c r="D31874" s="294"/>
      <c r="E31874" s="294"/>
      <c r="F31874" s="294"/>
    </row>
    <row r="31875">
      <c r="A31875" s="294" t="s">
        <v>20372</v>
      </c>
      <c r="B31875" s="294"/>
      <c r="C31875" s="294"/>
      <c r="D31875" s="294"/>
      <c r="E31875" s="294"/>
      <c r="F31875" s="294"/>
    </row>
    <row r="31876">
      <c r="A31876" s="294" t="s">
        <v>21618</v>
      </c>
      <c r="B31876" s="294"/>
      <c r="C31876" s="294"/>
      <c r="D31876" s="294"/>
      <c r="E31876" s="294"/>
      <c r="F31876" s="294"/>
    </row>
    <row r="31877">
      <c r="A31877" s="294" t="s">
        <v>41290</v>
      </c>
      <c r="B31877" s="294"/>
      <c r="C31877" s="294"/>
      <c r="D31877" s="294"/>
      <c r="E31877" s="294"/>
      <c r="F31877" s="294"/>
    </row>
    <row r="31878">
      <c r="A31878" s="294"/>
      <c r="B31878" s="294"/>
      <c r="C31878" s="294"/>
      <c r="D31878" s="294"/>
      <c r="E31878" s="294"/>
      <c r="F31878" s="294"/>
    </row>
    <row r="31879">
      <c r="A31879" s="294" t="s">
        <v>22602</v>
      </c>
      <c r="B31879" s="294"/>
      <c r="C31879" s="294"/>
      <c r="D31879" s="294"/>
      <c r="E31879" s="294"/>
      <c r="F31879" s="294"/>
    </row>
    <row r="31880">
      <c r="A31880" s="294" t="s">
        <v>41291</v>
      </c>
      <c r="B31880" s="294"/>
      <c r="C31880" s="294"/>
      <c r="D31880" s="294"/>
      <c r="E31880" s="294"/>
      <c r="F31880" s="294"/>
    </row>
    <row r="31881">
      <c r="A31881" s="294"/>
      <c r="B31881" s="294"/>
      <c r="C31881" s="294"/>
      <c r="D31881" s="294"/>
      <c r="E31881" s="294"/>
      <c r="F31881" s="294"/>
    </row>
    <row r="31882">
      <c r="A31882" s="294" t="s">
        <v>41292</v>
      </c>
      <c r="B31882" s="294"/>
      <c r="C31882" s="294"/>
      <c r="D31882" s="294"/>
      <c r="E31882" s="294"/>
      <c r="F31882" s="294"/>
    </row>
    <row r="31883">
      <c r="A31883" s="294" t="s">
        <v>41293</v>
      </c>
      <c r="B31883" s="294"/>
      <c r="C31883" s="294"/>
      <c r="D31883" s="294"/>
      <c r="E31883" s="294"/>
      <c r="F31883" s="294"/>
    </row>
    <row r="31884">
      <c r="A31884" s="294" t="s">
        <v>41294</v>
      </c>
      <c r="B31884" s="294"/>
      <c r="C31884" s="294"/>
      <c r="D31884" s="294"/>
      <c r="E31884" s="294"/>
      <c r="F31884" s="294"/>
    </row>
    <row r="31885">
      <c r="A31885" s="294" t="s">
        <v>41295</v>
      </c>
      <c r="B31885" s="294"/>
      <c r="C31885" s="294"/>
      <c r="D31885" s="294"/>
      <c r="E31885" s="294"/>
      <c r="F31885" s="294"/>
    </row>
    <row r="31886">
      <c r="A31886" s="294" t="s">
        <v>41296</v>
      </c>
      <c r="B31886" s="294"/>
      <c r="C31886" s="294"/>
      <c r="D31886" s="294"/>
      <c r="E31886" s="294"/>
      <c r="F31886" s="294"/>
    </row>
    <row r="31887">
      <c r="A31887" s="294" t="s">
        <v>41297</v>
      </c>
      <c r="B31887" s="294"/>
      <c r="C31887" s="294"/>
      <c r="D31887" s="294"/>
      <c r="E31887" s="294"/>
      <c r="F31887" s="294"/>
    </row>
    <row r="31888">
      <c r="A31888" s="294"/>
      <c r="B31888" s="294"/>
      <c r="C31888" s="294"/>
      <c r="D31888" s="294"/>
      <c r="E31888" s="294"/>
      <c r="F31888" s="294"/>
    </row>
    <row r="31889">
      <c r="A31889" s="294" t="s">
        <v>27452</v>
      </c>
      <c r="B31889" s="294"/>
      <c r="C31889" s="294"/>
      <c r="D31889" s="294"/>
      <c r="E31889" s="294"/>
      <c r="F31889" s="294"/>
    </row>
    <row r="31890">
      <c r="A31890" s="294" t="s">
        <v>23466</v>
      </c>
      <c r="B31890" s="294"/>
      <c r="C31890" s="294"/>
      <c r="D31890" s="294"/>
      <c r="E31890" s="294"/>
      <c r="F31890" s="294"/>
    </row>
    <row r="31891">
      <c r="A31891" s="294"/>
      <c r="B31891" s="294"/>
      <c r="C31891" s="294"/>
      <c r="D31891" s="294"/>
      <c r="E31891" s="294"/>
      <c r="F31891" s="294"/>
    </row>
    <row r="31892">
      <c r="A31892" s="294" t="s">
        <v>41298</v>
      </c>
      <c r="B31892" s="294"/>
      <c r="C31892" s="294"/>
      <c r="D31892" s="294"/>
      <c r="E31892" s="294"/>
      <c r="F31892" s="294"/>
    </row>
    <row r="31893">
      <c r="A31893" s="294" t="s">
        <v>41299</v>
      </c>
      <c r="B31893" s="294"/>
      <c r="C31893" s="294"/>
      <c r="D31893" s="294"/>
      <c r="E31893" s="294"/>
      <c r="F31893" s="294"/>
    </row>
    <row r="31894">
      <c r="A31894" s="294" t="s">
        <v>41300</v>
      </c>
      <c r="B31894" s="294"/>
      <c r="C31894" s="294"/>
      <c r="D31894" s="294"/>
      <c r="E31894" s="294"/>
      <c r="F31894" s="294"/>
    </row>
    <row r="31895">
      <c r="A31895" s="294" t="s">
        <v>37682</v>
      </c>
      <c r="B31895" s="294"/>
      <c r="C31895" s="294"/>
      <c r="D31895" s="294"/>
      <c r="E31895" s="294"/>
      <c r="F31895" s="294"/>
    </row>
    <row r="31896">
      <c r="A31896" s="294" t="s">
        <v>41301</v>
      </c>
      <c r="B31896" s="294"/>
      <c r="C31896" s="294"/>
      <c r="D31896" s="294"/>
      <c r="E31896" s="294"/>
      <c r="F31896" s="294"/>
    </row>
    <row r="31897">
      <c r="A31897" s="294"/>
      <c r="B31897" s="294"/>
      <c r="C31897" s="294"/>
      <c r="D31897" s="294"/>
      <c r="E31897" s="294"/>
      <c r="F31897" s="294"/>
    </row>
    <row r="31898">
      <c r="A31898" s="294" t="s">
        <v>26992</v>
      </c>
      <c r="B31898" s="294"/>
      <c r="C31898" s="294"/>
      <c r="D31898" s="294"/>
      <c r="E31898" s="294"/>
      <c r="F31898" s="294"/>
    </row>
    <row r="31899">
      <c r="A31899" s="294" t="s">
        <v>26319</v>
      </c>
      <c r="B31899" s="294"/>
      <c r="C31899" s="294"/>
      <c r="D31899" s="294"/>
      <c r="E31899" s="294"/>
      <c r="F31899" s="294"/>
    </row>
    <row r="31900">
      <c r="A31900" s="294"/>
      <c r="B31900" s="294"/>
      <c r="C31900" s="294"/>
      <c r="D31900" s="294"/>
      <c r="E31900" s="294"/>
      <c r="F31900" s="294"/>
    </row>
    <row r="31901">
      <c r="A31901" s="294" t="s">
        <v>41302</v>
      </c>
      <c r="B31901" s="294"/>
      <c r="C31901" s="294"/>
      <c r="D31901" s="294"/>
      <c r="E31901" s="294"/>
      <c r="F31901" s="294"/>
    </row>
    <row r="31902">
      <c r="A31902" s="294" t="s">
        <v>41303</v>
      </c>
      <c r="B31902" s="294"/>
      <c r="C31902" s="294"/>
      <c r="D31902" s="294"/>
      <c r="E31902" s="294"/>
      <c r="F31902" s="294"/>
    </row>
    <row r="31903">
      <c r="A31903" s="294" t="s">
        <v>41304</v>
      </c>
      <c r="B31903" s="294"/>
      <c r="C31903" s="294"/>
      <c r="D31903" s="294"/>
      <c r="E31903" s="294"/>
      <c r="F31903" s="294"/>
    </row>
    <row r="31904">
      <c r="A31904" s="294" t="s">
        <v>41305</v>
      </c>
      <c r="B31904" s="294"/>
      <c r="C31904" s="294"/>
      <c r="D31904" s="294"/>
      <c r="E31904" s="294"/>
      <c r="F31904" s="294"/>
    </row>
    <row r="31905">
      <c r="A31905" s="294" t="s">
        <v>41306</v>
      </c>
      <c r="B31905" s="294"/>
      <c r="C31905" s="294"/>
      <c r="D31905" s="294"/>
      <c r="E31905" s="294"/>
      <c r="F31905" s="294"/>
    </row>
    <row r="31906">
      <c r="A31906" s="294" t="s">
        <v>41307</v>
      </c>
      <c r="B31906" s="294"/>
      <c r="C31906" s="294"/>
      <c r="D31906" s="294"/>
      <c r="E31906" s="294"/>
      <c r="F31906" s="294"/>
    </row>
    <row r="31907">
      <c r="A31907" s="294"/>
      <c r="B31907" s="294"/>
      <c r="C31907" s="294"/>
      <c r="D31907" s="294"/>
      <c r="E31907" s="294"/>
      <c r="F31907" s="294"/>
    </row>
    <row r="31908">
      <c r="A31908" s="294"/>
      <c r="B31908" s="294"/>
      <c r="C31908" s="294"/>
      <c r="D31908" s="294"/>
      <c r="E31908" s="294"/>
      <c r="F31908" s="294"/>
    </row>
    <row r="31909">
      <c r="A31909" s="294" t="s">
        <v>21401</v>
      </c>
      <c r="B31909" s="294"/>
      <c r="C31909" s="294"/>
      <c r="D31909" s="294"/>
      <c r="E31909" s="294"/>
      <c r="F31909" s="294"/>
    </row>
    <row r="31910">
      <c r="A31910" s="294"/>
      <c r="B31910" s="294"/>
      <c r="C31910" s="294"/>
      <c r="D31910" s="294"/>
      <c r="E31910" s="294"/>
      <c r="F31910" s="294"/>
    </row>
    <row r="31911">
      <c r="A31911" s="294" t="s">
        <v>41308</v>
      </c>
      <c r="B31911" s="294"/>
      <c r="C31911" s="294"/>
      <c r="D31911" s="294"/>
      <c r="E31911" s="294"/>
      <c r="F31911" s="294"/>
    </row>
    <row r="31912">
      <c r="A31912" s="294" t="s">
        <v>41309</v>
      </c>
      <c r="B31912" s="294"/>
      <c r="C31912" s="294"/>
      <c r="D31912" s="294"/>
      <c r="E31912" s="294"/>
      <c r="F31912" s="294"/>
    </row>
    <row r="31913">
      <c r="A31913" s="294" t="s">
        <v>41310</v>
      </c>
      <c r="B31913" s="294"/>
      <c r="C31913" s="294"/>
      <c r="D31913" s="294"/>
      <c r="E31913" s="294"/>
      <c r="F31913" s="294"/>
    </row>
    <row r="31914">
      <c r="A31914" s="294" t="s">
        <v>41311</v>
      </c>
      <c r="B31914" s="294"/>
      <c r="C31914" s="294"/>
      <c r="D31914" s="294"/>
      <c r="E31914" s="294"/>
      <c r="F31914" s="294"/>
    </row>
    <row r="31915">
      <c r="A31915" s="294" t="s">
        <v>41312</v>
      </c>
      <c r="B31915" s="294"/>
      <c r="C31915" s="294"/>
      <c r="D31915" s="294"/>
      <c r="E31915" s="294"/>
      <c r="F31915" s="294"/>
    </row>
    <row r="31916">
      <c r="A31916" s="294" t="s">
        <v>41313</v>
      </c>
      <c r="B31916" s="294"/>
      <c r="C31916" s="294"/>
      <c r="D31916" s="294"/>
      <c r="E31916" s="294"/>
      <c r="F31916" s="294"/>
    </row>
    <row r="31917">
      <c r="A31917" s="294" t="s">
        <v>41314</v>
      </c>
      <c r="B31917" s="294"/>
      <c r="C31917" s="294"/>
      <c r="D31917" s="294"/>
      <c r="E31917" s="294"/>
      <c r="F31917" s="294"/>
    </row>
    <row r="31918">
      <c r="A31918" s="294" t="s">
        <v>39584</v>
      </c>
      <c r="B31918" s="294"/>
      <c r="C31918" s="294"/>
      <c r="D31918" s="294"/>
      <c r="E31918" s="294"/>
      <c r="F31918" s="294"/>
    </row>
    <row r="31919">
      <c r="A31919" s="294" t="s">
        <v>41315</v>
      </c>
      <c r="B31919" s="294"/>
      <c r="C31919" s="294"/>
      <c r="D31919" s="294"/>
      <c r="E31919" s="294"/>
      <c r="F31919" s="294"/>
    </row>
    <row r="31920">
      <c r="A31920" s="294" t="s">
        <v>41316</v>
      </c>
      <c r="B31920" s="294"/>
      <c r="C31920" s="294"/>
      <c r="D31920" s="294"/>
      <c r="E31920" s="294"/>
      <c r="F31920" s="294"/>
    </row>
    <row r="31921">
      <c r="A31921" s="294"/>
      <c r="B31921" s="294"/>
      <c r="C31921" s="294"/>
      <c r="D31921" s="294"/>
      <c r="E31921" s="294"/>
      <c r="F31921" s="294"/>
    </row>
    <row r="31922">
      <c r="A31922" s="294" t="s">
        <v>21407</v>
      </c>
      <c r="B31922" s="294"/>
      <c r="C31922" s="294"/>
      <c r="D31922" s="294"/>
      <c r="E31922" s="294"/>
      <c r="F31922" s="294"/>
    </row>
    <row r="31923">
      <c r="A31923" s="294"/>
      <c r="B31923" s="294"/>
      <c r="C31923" s="294"/>
      <c r="D31923" s="294"/>
      <c r="E31923" s="294"/>
      <c r="F31923" s="294"/>
    </row>
    <row r="31924">
      <c r="A31924" s="294" t="s">
        <v>37864</v>
      </c>
      <c r="B31924" s="294"/>
      <c r="C31924" s="294"/>
      <c r="D31924" s="294"/>
      <c r="E31924" s="294"/>
      <c r="F31924" s="294"/>
    </row>
    <row r="31925">
      <c r="A31925" s="294" t="s">
        <v>38181</v>
      </c>
      <c r="B31925" s="294"/>
      <c r="C31925" s="294"/>
      <c r="D31925" s="294"/>
      <c r="E31925" s="294"/>
      <c r="F31925" s="294"/>
    </row>
    <row r="31926">
      <c r="A31926" s="294" t="s">
        <v>41317</v>
      </c>
      <c r="B31926" s="294"/>
      <c r="C31926" s="294"/>
      <c r="D31926" s="294"/>
      <c r="E31926" s="294"/>
      <c r="F31926" s="294"/>
    </row>
    <row r="31927">
      <c r="A31927" s="294" t="s">
        <v>41318</v>
      </c>
      <c r="B31927" s="294"/>
      <c r="C31927" s="294"/>
      <c r="D31927" s="294"/>
      <c r="E31927" s="294"/>
      <c r="F31927" s="294"/>
    </row>
    <row r="31928">
      <c r="A31928" s="294" t="s">
        <v>41319</v>
      </c>
      <c r="B31928" s="294"/>
      <c r="C31928" s="294"/>
      <c r="D31928" s="294"/>
      <c r="E31928" s="294"/>
      <c r="F31928" s="294"/>
    </row>
    <row r="31929">
      <c r="A31929" s="294" t="s">
        <v>41320</v>
      </c>
      <c r="B31929" s="294"/>
      <c r="C31929" s="294"/>
      <c r="D31929" s="294"/>
      <c r="E31929" s="294"/>
      <c r="F31929" s="294"/>
    </row>
    <row r="31930">
      <c r="A31930" s="294" t="s">
        <v>41321</v>
      </c>
      <c r="B31930" s="294"/>
      <c r="C31930" s="294"/>
      <c r="D31930" s="294"/>
      <c r="E31930" s="294"/>
      <c r="F31930" s="294"/>
    </row>
    <row r="31931">
      <c r="A31931" s="294" t="s">
        <v>41322</v>
      </c>
      <c r="B31931" s="294"/>
      <c r="C31931" s="294"/>
      <c r="D31931" s="294"/>
      <c r="E31931" s="294"/>
      <c r="F31931" s="294"/>
    </row>
    <row r="31932">
      <c r="A31932" s="294" t="s">
        <v>41323</v>
      </c>
      <c r="B31932" s="294"/>
      <c r="C31932" s="294"/>
      <c r="D31932" s="294"/>
      <c r="E31932" s="294"/>
      <c r="F31932" s="294"/>
    </row>
    <row r="31933">
      <c r="A31933" s="294" t="s">
        <v>41324</v>
      </c>
      <c r="B31933" s="294"/>
      <c r="C31933" s="294"/>
      <c r="D31933" s="294"/>
      <c r="E31933" s="294"/>
      <c r="F31933" s="294"/>
    </row>
    <row r="31934">
      <c r="A31934" s="294" t="s">
        <v>41325</v>
      </c>
      <c r="B31934" s="294"/>
      <c r="C31934" s="294"/>
      <c r="D31934" s="294"/>
      <c r="E31934" s="294"/>
      <c r="F31934" s="294"/>
    </row>
    <row r="31935">
      <c r="A31935" s="294" t="s">
        <v>41326</v>
      </c>
      <c r="B31935" s="294"/>
      <c r="C31935" s="294"/>
      <c r="D31935" s="294"/>
      <c r="E31935" s="294"/>
      <c r="F31935" s="294"/>
    </row>
    <row r="31936">
      <c r="A31936" s="294" t="s">
        <v>41327</v>
      </c>
      <c r="B31936" s="294"/>
      <c r="C31936" s="294"/>
      <c r="D31936" s="294"/>
      <c r="E31936" s="294"/>
      <c r="F31936" s="294"/>
    </row>
    <row r="31937">
      <c r="A31937" s="294" t="s">
        <v>41328</v>
      </c>
      <c r="B31937" s="294"/>
      <c r="C31937" s="294"/>
      <c r="D31937" s="294"/>
      <c r="E31937" s="294"/>
      <c r="F31937" s="294"/>
    </row>
    <row r="31938">
      <c r="A31938" s="294" t="str">
        <f>ARRAY_CONSTRAIN(ARRAYFORMULA(-Poor development(hypoestrogenism)), 1, 1)</f>
        <v>#ERROR!</v>
      </c>
      <c r="B31938" s="294"/>
      <c r="C31938" s="294"/>
      <c r="D31938" s="294"/>
      <c r="E31938" s="294"/>
      <c r="F31938" s="294"/>
    </row>
    <row r="31939">
      <c r="A31939" s="294" t="s">
        <v>41329</v>
      </c>
      <c r="B31939" s="294"/>
      <c r="C31939" s="294"/>
      <c r="D31939" s="294"/>
      <c r="E31939" s="294"/>
      <c r="F31939" s="294"/>
    </row>
    <row r="31940">
      <c r="A31940" s="294" t="s">
        <v>41330</v>
      </c>
      <c r="B31940" s="294"/>
      <c r="C31940" s="294"/>
      <c r="D31940" s="294"/>
      <c r="E31940" s="294"/>
      <c r="F31940" s="294"/>
    </row>
    <row r="31941">
      <c r="A31941" s="294"/>
      <c r="B31941" s="294"/>
      <c r="C31941" s="294"/>
      <c r="D31941" s="294"/>
      <c r="E31941" s="294"/>
      <c r="F31941" s="294"/>
    </row>
    <row r="31942">
      <c r="A31942" s="294"/>
      <c r="B31942" s="294"/>
      <c r="C31942" s="294"/>
      <c r="D31942" s="294"/>
      <c r="E31942" s="294"/>
      <c r="F31942" s="294"/>
    </row>
    <row r="31943">
      <c r="A31943" s="294" t="s">
        <v>21304</v>
      </c>
      <c r="B31943" s="294"/>
      <c r="C31943" s="294"/>
      <c r="D31943" s="294"/>
      <c r="E31943" s="294"/>
      <c r="F31943" s="294"/>
    </row>
    <row r="31944">
      <c r="A31944" s="294"/>
      <c r="B31944" s="294"/>
      <c r="C31944" s="294"/>
      <c r="D31944" s="294"/>
      <c r="E31944" s="294"/>
      <c r="F31944" s="294"/>
    </row>
    <row r="31945">
      <c r="A31945" s="294" t="s">
        <v>41331</v>
      </c>
      <c r="B31945" s="294"/>
      <c r="C31945" s="294"/>
      <c r="D31945" s="294"/>
      <c r="E31945" s="294"/>
      <c r="F31945" s="294"/>
    </row>
    <row r="31946">
      <c r="A31946" s="294" t="s">
        <v>41014</v>
      </c>
      <c r="B31946" s="294"/>
      <c r="C31946" s="294"/>
      <c r="D31946" s="294"/>
      <c r="E31946" s="294"/>
      <c r="F31946" s="294"/>
    </row>
    <row r="31947">
      <c r="A31947" s="294" t="s">
        <v>41016</v>
      </c>
      <c r="B31947" s="294"/>
      <c r="C31947" s="294"/>
      <c r="D31947" s="294"/>
      <c r="E31947" s="294"/>
      <c r="F31947" s="294"/>
    </row>
    <row r="31948">
      <c r="A31948" s="294" t="s">
        <v>41332</v>
      </c>
      <c r="B31948" s="294"/>
      <c r="C31948" s="294"/>
      <c r="D31948" s="294"/>
      <c r="E31948" s="294"/>
      <c r="F31948" s="294"/>
    </row>
    <row r="31949">
      <c r="A31949" s="294" t="s">
        <v>41333</v>
      </c>
      <c r="B31949" s="294"/>
      <c r="C31949" s="294"/>
      <c r="D31949" s="294"/>
      <c r="E31949" s="294"/>
      <c r="F31949" s="294"/>
    </row>
    <row r="31950">
      <c r="A31950" s="294" t="s">
        <v>41334</v>
      </c>
      <c r="B31950" s="294"/>
      <c r="C31950" s="294"/>
      <c r="D31950" s="294"/>
      <c r="E31950" s="294"/>
      <c r="F31950" s="294"/>
    </row>
    <row r="31951">
      <c r="A31951" s="294" t="s">
        <v>41335</v>
      </c>
      <c r="B31951" s="294"/>
      <c r="C31951" s="294"/>
      <c r="D31951" s="294"/>
      <c r="E31951" s="294"/>
      <c r="F31951" s="294"/>
    </row>
    <row r="31952">
      <c r="A31952" s="294" t="s">
        <v>41336</v>
      </c>
      <c r="B31952" s="294"/>
      <c r="C31952" s="294"/>
      <c r="D31952" s="294"/>
      <c r="E31952" s="294"/>
      <c r="F31952" s="294"/>
    </row>
    <row r="31953">
      <c r="A31953" s="294" t="s">
        <v>41337</v>
      </c>
      <c r="B31953" s="294"/>
      <c r="C31953" s="294"/>
      <c r="D31953" s="294"/>
      <c r="E31953" s="294"/>
      <c r="F31953" s="294"/>
    </row>
    <row r="31954">
      <c r="A31954" s="294" t="s">
        <v>41338</v>
      </c>
      <c r="B31954" s="294"/>
      <c r="C31954" s="294"/>
      <c r="D31954" s="294"/>
      <c r="E31954" s="294"/>
      <c r="F31954" s="294"/>
    </row>
    <row r="31955">
      <c r="A31955" s="294" t="s">
        <v>26658</v>
      </c>
      <c r="B31955" s="294"/>
      <c r="C31955" s="294"/>
      <c r="D31955" s="294"/>
      <c r="E31955" s="294"/>
      <c r="F31955" s="294"/>
    </row>
    <row r="31956">
      <c r="A31956" s="294" t="s">
        <v>41339</v>
      </c>
      <c r="B31956" s="294"/>
      <c r="C31956" s="294"/>
      <c r="D31956" s="294"/>
      <c r="E31956" s="294"/>
      <c r="F31956" s="294"/>
    </row>
    <row r="31957">
      <c r="A31957" s="294" t="s">
        <v>41340</v>
      </c>
      <c r="B31957" s="294"/>
      <c r="C31957" s="294"/>
      <c r="D31957" s="294"/>
      <c r="E31957" s="294"/>
      <c r="F31957" s="294"/>
    </row>
    <row r="31958">
      <c r="A31958" s="294" t="s">
        <v>41341</v>
      </c>
      <c r="B31958" s="294"/>
      <c r="C31958" s="294"/>
      <c r="D31958" s="294"/>
      <c r="E31958" s="294"/>
      <c r="F31958" s="294"/>
    </row>
    <row r="31959">
      <c r="A31959" s="294" t="s">
        <v>41342</v>
      </c>
      <c r="B31959" s="294"/>
      <c r="C31959" s="294"/>
      <c r="D31959" s="294"/>
      <c r="E31959" s="294"/>
      <c r="F31959" s="294"/>
    </row>
    <row r="31960">
      <c r="A31960" s="294" t="s">
        <v>41343</v>
      </c>
      <c r="B31960" s="294"/>
      <c r="C31960" s="294"/>
      <c r="D31960" s="294"/>
      <c r="E31960" s="294"/>
      <c r="F31960" s="294"/>
    </row>
    <row r="31961">
      <c r="A31961" s="294" t="s">
        <v>39720</v>
      </c>
      <c r="B31961" s="294"/>
      <c r="C31961" s="294"/>
      <c r="D31961" s="294"/>
      <c r="E31961" s="294"/>
      <c r="F31961" s="294"/>
    </row>
    <row r="31962">
      <c r="A31962" s="294" t="s">
        <v>39721</v>
      </c>
      <c r="B31962" s="294"/>
      <c r="C31962" s="294"/>
      <c r="D31962" s="294"/>
      <c r="E31962" s="294"/>
      <c r="F31962" s="294"/>
    </row>
    <row r="31963">
      <c r="A31963" s="294" t="s">
        <v>37730</v>
      </c>
      <c r="B31963" s="294"/>
      <c r="C31963" s="294"/>
      <c r="D31963" s="294"/>
      <c r="E31963" s="294"/>
      <c r="F31963" s="294"/>
    </row>
    <row r="31964">
      <c r="A31964" s="294" t="s">
        <v>41344</v>
      </c>
      <c r="B31964" s="294"/>
      <c r="C31964" s="294"/>
      <c r="D31964" s="294"/>
      <c r="E31964" s="294"/>
      <c r="F31964" s="294"/>
    </row>
    <row r="31965">
      <c r="A31965" s="294" t="s">
        <v>41345</v>
      </c>
      <c r="B31965" s="294"/>
      <c r="C31965" s="294"/>
      <c r="D31965" s="294"/>
      <c r="E31965" s="294"/>
      <c r="F31965" s="294"/>
    </row>
    <row r="31966">
      <c r="A31966" s="294" t="s">
        <v>41346</v>
      </c>
      <c r="B31966" s="294"/>
      <c r="C31966" s="294"/>
      <c r="D31966" s="294"/>
      <c r="E31966" s="294"/>
      <c r="F31966" s="294"/>
    </row>
    <row r="31967">
      <c r="A31967" s="294" t="s">
        <v>41347</v>
      </c>
      <c r="B31967" s="294"/>
      <c r="C31967" s="294"/>
      <c r="D31967" s="294"/>
      <c r="E31967" s="294"/>
      <c r="F31967" s="294"/>
    </row>
    <row r="31968">
      <c r="A31968" s="294" t="s">
        <v>41348</v>
      </c>
      <c r="B31968" s="294"/>
      <c r="C31968" s="294"/>
      <c r="D31968" s="294"/>
      <c r="E31968" s="294"/>
      <c r="F31968" s="294"/>
    </row>
    <row r="31969">
      <c r="A31969" s="294" t="s">
        <v>41349</v>
      </c>
      <c r="B31969" s="294"/>
      <c r="C31969" s="294"/>
      <c r="D31969" s="294"/>
      <c r="E31969" s="294"/>
      <c r="F31969" s="294"/>
    </row>
    <row r="31970">
      <c r="A31970" s="294" t="s">
        <v>41350</v>
      </c>
      <c r="B31970" s="294"/>
      <c r="C31970" s="294"/>
      <c r="D31970" s="294"/>
      <c r="E31970" s="294"/>
      <c r="F31970" s="294"/>
    </row>
    <row r="31971">
      <c r="A31971" s="294" t="s">
        <v>41351</v>
      </c>
      <c r="B31971" s="294"/>
      <c r="C31971" s="294"/>
      <c r="D31971" s="294"/>
      <c r="E31971" s="294"/>
      <c r="F31971" s="294"/>
    </row>
    <row r="31972">
      <c r="A31972" s="294" t="s">
        <v>41352</v>
      </c>
      <c r="B31972" s="294"/>
      <c r="C31972" s="294"/>
      <c r="D31972" s="294"/>
      <c r="E31972" s="294"/>
      <c r="F31972" s="294"/>
    </row>
    <row r="31973">
      <c r="A31973" s="294" t="s">
        <v>41353</v>
      </c>
      <c r="B31973" s="294"/>
      <c r="C31973" s="294"/>
      <c r="D31973" s="294"/>
      <c r="E31973" s="294"/>
      <c r="F31973" s="294"/>
    </row>
    <row r="31974">
      <c r="A31974" s="294" t="s">
        <v>41354</v>
      </c>
      <c r="B31974" s="294"/>
      <c r="C31974" s="294"/>
      <c r="D31974" s="294"/>
      <c r="E31974" s="294"/>
      <c r="F31974" s="294"/>
    </row>
    <row r="31975">
      <c r="A31975" s="294" t="s">
        <v>41355</v>
      </c>
      <c r="B31975" s="294"/>
      <c r="C31975" s="294"/>
      <c r="D31975" s="294"/>
      <c r="E31975" s="294"/>
      <c r="F31975" s="294"/>
    </row>
    <row r="31976">
      <c r="A31976" s="294"/>
      <c r="B31976" s="294"/>
      <c r="C31976" s="294"/>
      <c r="D31976" s="294"/>
      <c r="E31976" s="294"/>
      <c r="F31976" s="294"/>
    </row>
    <row r="31977">
      <c r="A31977" s="294" t="s">
        <v>28124</v>
      </c>
      <c r="B31977" s="294"/>
      <c r="C31977" s="294"/>
      <c r="D31977" s="294"/>
      <c r="E31977" s="294"/>
      <c r="F31977" s="294"/>
    </row>
    <row r="31978">
      <c r="A31978" s="294" t="s">
        <v>20380</v>
      </c>
      <c r="B31978" s="294"/>
      <c r="C31978" s="294"/>
      <c r="D31978" s="294"/>
      <c r="E31978" s="294"/>
      <c r="F31978" s="294"/>
    </row>
    <row r="31979">
      <c r="A31979" s="294" t="s">
        <v>21672</v>
      </c>
      <c r="B31979" s="294"/>
      <c r="C31979" s="294"/>
      <c r="D31979" s="294"/>
      <c r="E31979" s="294"/>
      <c r="F31979" s="294"/>
    </row>
    <row r="31980">
      <c r="A31980" s="294" t="s">
        <v>41290</v>
      </c>
      <c r="B31980" s="294"/>
      <c r="C31980" s="294"/>
      <c r="D31980" s="294"/>
      <c r="E31980" s="294"/>
      <c r="F31980" s="294"/>
    </row>
    <row r="31981">
      <c r="A31981" s="294"/>
      <c r="B31981" s="294"/>
      <c r="C31981" s="294"/>
      <c r="D31981" s="294"/>
      <c r="E31981" s="294"/>
      <c r="F31981" s="294"/>
    </row>
    <row r="31982">
      <c r="A31982" s="294" t="s">
        <v>23007</v>
      </c>
      <c r="B31982" s="294"/>
      <c r="C31982" s="294"/>
      <c r="D31982" s="294"/>
      <c r="E31982" s="294"/>
      <c r="F31982" s="294"/>
    </row>
    <row r="31983">
      <c r="A31983" s="294"/>
      <c r="B31983" s="294"/>
      <c r="C31983" s="294"/>
      <c r="D31983" s="294"/>
      <c r="E31983" s="294"/>
      <c r="F31983" s="294"/>
    </row>
    <row r="31984">
      <c r="A31984" s="294" t="s">
        <v>41356</v>
      </c>
      <c r="B31984" s="294"/>
      <c r="C31984" s="294"/>
      <c r="D31984" s="294"/>
      <c r="E31984" s="294"/>
      <c r="F31984" s="294"/>
    </row>
    <row r="31985">
      <c r="A31985" s="294" t="s">
        <v>41357</v>
      </c>
      <c r="B31985" s="294"/>
      <c r="C31985" s="294"/>
      <c r="D31985" s="294"/>
      <c r="E31985" s="294"/>
      <c r="F31985" s="294"/>
    </row>
    <row r="31986">
      <c r="A31986" s="294" t="s">
        <v>41358</v>
      </c>
      <c r="B31986" s="294"/>
      <c r="C31986" s="294"/>
      <c r="D31986" s="294"/>
      <c r="E31986" s="294"/>
      <c r="F31986" s="294"/>
    </row>
    <row r="31987">
      <c r="A31987" s="294" t="s">
        <v>41359</v>
      </c>
      <c r="B31987" s="294"/>
      <c r="C31987" s="294"/>
      <c r="D31987" s="294"/>
      <c r="E31987" s="294"/>
      <c r="F31987" s="294"/>
    </row>
    <row r="31988">
      <c r="A31988" s="294" t="s">
        <v>41360</v>
      </c>
      <c r="B31988" s="294"/>
      <c r="C31988" s="294"/>
      <c r="D31988" s="294"/>
      <c r="E31988" s="294"/>
      <c r="F31988" s="294"/>
    </row>
    <row r="31989">
      <c r="A31989" s="294" t="s">
        <v>41361</v>
      </c>
      <c r="B31989" s="294"/>
      <c r="C31989" s="294"/>
      <c r="D31989" s="294"/>
      <c r="E31989" s="294"/>
      <c r="F31989" s="294"/>
    </row>
    <row r="31990">
      <c r="A31990" s="294" t="s">
        <v>41362</v>
      </c>
      <c r="B31990" s="294"/>
      <c r="C31990" s="294"/>
      <c r="D31990" s="294"/>
      <c r="E31990" s="294"/>
      <c r="F31990" s="294"/>
    </row>
    <row r="31991">
      <c r="A31991" s="294" t="s">
        <v>41363</v>
      </c>
      <c r="B31991" s="294"/>
      <c r="C31991" s="294"/>
      <c r="D31991" s="294"/>
      <c r="E31991" s="294"/>
      <c r="F31991" s="294"/>
    </row>
    <row r="31992">
      <c r="A31992" s="294" t="s">
        <v>41364</v>
      </c>
      <c r="B31992" s="294"/>
      <c r="C31992" s="294"/>
      <c r="D31992" s="294"/>
      <c r="E31992" s="294"/>
      <c r="F31992" s="294"/>
    </row>
    <row r="31993">
      <c r="A31993" s="294" t="s">
        <v>29633</v>
      </c>
      <c r="B31993" s="294"/>
      <c r="C31993" s="294"/>
      <c r="D31993" s="294"/>
      <c r="E31993" s="294"/>
      <c r="F31993" s="294"/>
    </row>
    <row r="31994">
      <c r="A31994" s="294" t="s">
        <v>41365</v>
      </c>
      <c r="B31994" s="294"/>
      <c r="C31994" s="294"/>
      <c r="D31994" s="294"/>
      <c r="E31994" s="294"/>
      <c r="F31994" s="294"/>
    </row>
    <row r="31995">
      <c r="A31995" s="294" t="s">
        <v>24919</v>
      </c>
      <c r="B31995" s="294"/>
      <c r="C31995" s="294"/>
      <c r="D31995" s="294"/>
      <c r="E31995" s="294"/>
      <c r="F31995" s="294"/>
    </row>
    <row r="31996">
      <c r="A31996" s="294" t="s">
        <v>41366</v>
      </c>
      <c r="B31996" s="294"/>
      <c r="C31996" s="294"/>
      <c r="D31996" s="294"/>
      <c r="E31996" s="294"/>
      <c r="F31996" s="294"/>
    </row>
    <row r="31997">
      <c r="A31997" s="294" t="s">
        <v>41367</v>
      </c>
      <c r="B31997" s="294"/>
      <c r="C31997" s="294"/>
      <c r="D31997" s="294"/>
      <c r="E31997" s="294"/>
      <c r="F31997" s="294"/>
    </row>
    <row r="31998">
      <c r="A31998" s="294"/>
      <c r="B31998" s="294"/>
      <c r="C31998" s="294"/>
      <c r="D31998" s="294"/>
      <c r="E31998" s="294"/>
      <c r="F31998" s="294"/>
    </row>
    <row r="31999">
      <c r="A31999" s="294"/>
      <c r="B31999" s="294"/>
      <c r="C31999" s="294"/>
      <c r="D31999" s="294"/>
      <c r="E31999" s="294"/>
      <c r="F31999" s="294"/>
    </row>
    <row r="32000">
      <c r="A32000" s="294" t="s">
        <v>21326</v>
      </c>
      <c r="B32000" s="294"/>
      <c r="C32000" s="294"/>
      <c r="D32000" s="294"/>
      <c r="E32000" s="294"/>
      <c r="F32000" s="294"/>
    </row>
    <row r="32001">
      <c r="A32001" s="294"/>
      <c r="B32001" s="294"/>
      <c r="C32001" s="294"/>
      <c r="D32001" s="294"/>
      <c r="E32001" s="294"/>
      <c r="F32001" s="294"/>
    </row>
    <row r="32002">
      <c r="A32002" s="294" t="s">
        <v>41368</v>
      </c>
      <c r="B32002" s="294"/>
      <c r="C32002" s="294"/>
      <c r="D32002" s="294"/>
      <c r="E32002" s="294"/>
      <c r="F32002" s="294"/>
    </row>
    <row r="32003">
      <c r="A32003" s="294" t="s">
        <v>41369</v>
      </c>
      <c r="B32003" s="294"/>
      <c r="C32003" s="294"/>
      <c r="D32003" s="294"/>
      <c r="E32003" s="294"/>
      <c r="F32003" s="294"/>
    </row>
    <row r="32004">
      <c r="A32004" s="294" t="s">
        <v>41370</v>
      </c>
      <c r="B32004" s="294"/>
      <c r="C32004" s="294"/>
      <c r="D32004" s="294"/>
      <c r="E32004" s="294"/>
      <c r="F32004" s="294"/>
    </row>
    <row r="32005">
      <c r="A32005" s="294" t="str">
        <f>ARRAY_CONSTRAIN(ARRAYFORMULA(-Garbha sthapana ksamat hani), 1, 1)</f>
        <v>#ERROR!</v>
      </c>
      <c r="B32005" s="294"/>
      <c r="C32005" s="294"/>
      <c r="D32005" s="294"/>
      <c r="E32005" s="294"/>
      <c r="F32005" s="294"/>
    </row>
    <row r="32006">
      <c r="A32006" s="294" t="s">
        <v>41371</v>
      </c>
      <c r="B32006" s="294"/>
      <c r="C32006" s="294"/>
      <c r="D32006" s="294"/>
      <c r="E32006" s="294"/>
      <c r="F32006" s="294"/>
    </row>
    <row r="32007">
      <c r="A32007" s="294" t="s">
        <v>41372</v>
      </c>
      <c r="B32007" s="294"/>
      <c r="C32007" s="294"/>
      <c r="D32007" s="294"/>
      <c r="E32007" s="294"/>
      <c r="F32007" s="294"/>
    </row>
    <row r="32008">
      <c r="A32008" s="294"/>
      <c r="B32008" s="294"/>
      <c r="C32008" s="294"/>
      <c r="D32008" s="294"/>
      <c r="E32008" s="294"/>
      <c r="F32008" s="294"/>
    </row>
    <row r="32009">
      <c r="A32009" s="294" t="s">
        <v>25150</v>
      </c>
      <c r="B32009" s="294"/>
      <c r="C32009" s="294"/>
      <c r="D32009" s="294"/>
      <c r="E32009" s="294"/>
      <c r="F32009" s="294"/>
    </row>
    <row r="32010">
      <c r="A32010" s="294" t="s">
        <v>30376</v>
      </c>
      <c r="B32010" s="294"/>
      <c r="C32010" s="294"/>
      <c r="D32010" s="294"/>
      <c r="E32010" s="294"/>
      <c r="F32010" s="294"/>
    </row>
    <row r="32011">
      <c r="A32011" s="294"/>
      <c r="B32011" s="294"/>
      <c r="C32011" s="294"/>
      <c r="D32011" s="294"/>
      <c r="E32011" s="294"/>
      <c r="F32011" s="294"/>
    </row>
    <row r="32012">
      <c r="A32012" s="294" t="s">
        <v>41373</v>
      </c>
      <c r="B32012" s="294"/>
      <c r="C32012" s="294"/>
      <c r="D32012" s="294"/>
      <c r="E32012" s="294"/>
      <c r="F32012" s="294"/>
    </row>
    <row r="32013">
      <c r="A32013" s="294" t="s">
        <v>41374</v>
      </c>
      <c r="B32013" s="294"/>
      <c r="C32013" s="294"/>
      <c r="D32013" s="294"/>
      <c r="E32013" s="294"/>
      <c r="F32013" s="294"/>
    </row>
    <row r="32014">
      <c r="A32014" s="294" t="s">
        <v>41375</v>
      </c>
      <c r="B32014" s="294"/>
      <c r="C32014" s="294"/>
      <c r="D32014" s="294"/>
      <c r="E32014" s="294"/>
      <c r="F32014" s="294"/>
    </row>
    <row r="32015">
      <c r="A32015" s="294" t="s">
        <v>41376</v>
      </c>
      <c r="B32015" s="294"/>
      <c r="C32015" s="294"/>
      <c r="D32015" s="294"/>
      <c r="E32015" s="294"/>
      <c r="F32015" s="294"/>
    </row>
    <row r="32016">
      <c r="A32016" s="294" t="s">
        <v>41377</v>
      </c>
      <c r="B32016" s="294"/>
      <c r="C32016" s="294"/>
      <c r="D32016" s="294"/>
      <c r="E32016" s="294"/>
      <c r="F32016" s="294"/>
    </row>
    <row r="32017">
      <c r="A32017" s="294"/>
      <c r="B32017" s="294"/>
      <c r="C32017" s="294"/>
      <c r="D32017" s="294"/>
      <c r="E32017" s="294"/>
      <c r="F32017" s="294"/>
    </row>
    <row r="32018">
      <c r="A32018" s="294" t="s">
        <v>22491</v>
      </c>
      <c r="B32018" s="294"/>
      <c r="C32018" s="294"/>
      <c r="D32018" s="294"/>
      <c r="E32018" s="294"/>
      <c r="F32018" s="294"/>
    </row>
    <row r="32019">
      <c r="A32019" s="294"/>
      <c r="B32019" s="294"/>
      <c r="C32019" s="294"/>
      <c r="D32019" s="294"/>
      <c r="E32019" s="294"/>
      <c r="F32019" s="294"/>
    </row>
    <row r="32020">
      <c r="A32020" s="294" t="s">
        <v>41378</v>
      </c>
      <c r="B32020" s="294"/>
      <c r="C32020" s="294"/>
      <c r="D32020" s="294"/>
      <c r="E32020" s="294"/>
      <c r="F32020" s="294"/>
    </row>
    <row r="32021">
      <c r="A32021" s="294" t="s">
        <v>40106</v>
      </c>
      <c r="B32021" s="294"/>
      <c r="C32021" s="294"/>
      <c r="D32021" s="294"/>
      <c r="E32021" s="294"/>
      <c r="F32021" s="294"/>
    </row>
    <row r="32022">
      <c r="A32022" s="294" t="s">
        <v>41379</v>
      </c>
      <c r="B32022" s="294"/>
      <c r="C32022" s="294"/>
      <c r="D32022" s="294"/>
      <c r="E32022" s="294"/>
      <c r="F32022" s="294"/>
    </row>
    <row r="32023">
      <c r="A32023" s="294" t="s">
        <v>41380</v>
      </c>
      <c r="B32023" s="294"/>
      <c r="C32023" s="294"/>
      <c r="D32023" s="294"/>
      <c r="E32023" s="294"/>
      <c r="F32023" s="294"/>
    </row>
    <row r="32024">
      <c r="A32024" s="294" t="s">
        <v>41381</v>
      </c>
      <c r="B32024" s="294"/>
      <c r="C32024" s="294"/>
      <c r="D32024" s="294"/>
      <c r="E32024" s="294"/>
      <c r="F32024" s="294"/>
    </row>
    <row r="32025">
      <c r="A32025" s="294"/>
      <c r="B32025" s="294"/>
      <c r="C32025" s="294"/>
      <c r="D32025" s="294"/>
      <c r="E32025" s="294"/>
      <c r="F32025" s="294"/>
    </row>
    <row r="32026">
      <c r="A32026" s="294" t="s">
        <v>26377</v>
      </c>
      <c r="B32026" s="294"/>
      <c r="C32026" s="294"/>
      <c r="D32026" s="294"/>
      <c r="E32026" s="294"/>
      <c r="F32026" s="294"/>
    </row>
    <row r="32027">
      <c r="A32027" s="294"/>
      <c r="B32027" s="294"/>
      <c r="C32027" s="294"/>
      <c r="D32027" s="294"/>
      <c r="E32027" s="294"/>
      <c r="F32027" s="294"/>
    </row>
    <row r="32028">
      <c r="A32028" s="294" t="s">
        <v>41382</v>
      </c>
      <c r="B32028" s="294"/>
      <c r="C32028" s="294"/>
      <c r="D32028" s="294"/>
      <c r="E32028" s="294"/>
      <c r="F32028" s="294"/>
    </row>
    <row r="32029">
      <c r="A32029" s="294" t="s">
        <v>41383</v>
      </c>
      <c r="B32029" s="294"/>
      <c r="C32029" s="294"/>
      <c r="D32029" s="294"/>
      <c r="E32029" s="294"/>
      <c r="F32029" s="294"/>
    </row>
    <row r="32030">
      <c r="A32030" s="294" t="s">
        <v>41384</v>
      </c>
      <c r="B32030" s="294"/>
      <c r="C32030" s="294"/>
      <c r="D32030" s="294"/>
      <c r="E32030" s="294"/>
      <c r="F32030" s="294"/>
    </row>
    <row r="32031">
      <c r="A32031" s="294" t="s">
        <v>41385</v>
      </c>
      <c r="B32031" s="294"/>
      <c r="C32031" s="294"/>
      <c r="D32031" s="294"/>
      <c r="E32031" s="294"/>
      <c r="F32031" s="294"/>
    </row>
    <row r="32032">
      <c r="A32032" s="294" t="s">
        <v>41386</v>
      </c>
      <c r="B32032" s="294"/>
      <c r="C32032" s="294"/>
      <c r="D32032" s="294"/>
      <c r="E32032" s="294"/>
      <c r="F32032" s="294"/>
    </row>
    <row r="32033">
      <c r="A32033" s="294"/>
      <c r="B32033" s="294"/>
      <c r="C32033" s="294"/>
      <c r="D32033" s="294"/>
      <c r="E32033" s="294"/>
      <c r="F32033" s="294"/>
    </row>
    <row r="32034">
      <c r="A32034" s="294" t="s">
        <v>27852</v>
      </c>
      <c r="B32034" s="294"/>
      <c r="C32034" s="294"/>
      <c r="D32034" s="294"/>
      <c r="E32034" s="294"/>
      <c r="F32034" s="294"/>
    </row>
    <row r="32035">
      <c r="A32035" s="294"/>
      <c r="B32035" s="294"/>
      <c r="C32035" s="294"/>
      <c r="D32035" s="294"/>
      <c r="E32035" s="294"/>
      <c r="F32035" s="294"/>
    </row>
    <row r="32036">
      <c r="A32036" s="294" t="s">
        <v>38531</v>
      </c>
      <c r="B32036" s="294"/>
      <c r="C32036" s="294"/>
      <c r="D32036" s="294"/>
      <c r="E32036" s="294"/>
      <c r="F32036" s="294"/>
    </row>
    <row r="32037">
      <c r="A32037" s="294" t="s">
        <v>41387</v>
      </c>
      <c r="B32037" s="294"/>
      <c r="C32037" s="294"/>
      <c r="D32037" s="294"/>
      <c r="E32037" s="294"/>
      <c r="F32037" s="294"/>
    </row>
    <row r="32038">
      <c r="A32038" s="294" t="s">
        <v>41388</v>
      </c>
      <c r="B32038" s="294"/>
      <c r="C32038" s="294"/>
      <c r="D32038" s="294"/>
      <c r="E32038" s="294"/>
      <c r="F32038" s="294"/>
    </row>
    <row r="32039">
      <c r="A32039" s="294" t="s">
        <v>41389</v>
      </c>
      <c r="B32039" s="294"/>
      <c r="C32039" s="294"/>
      <c r="D32039" s="294"/>
      <c r="E32039" s="294"/>
      <c r="F32039" s="294"/>
    </row>
    <row r="32040">
      <c r="A32040" s="294" t="s">
        <v>41390</v>
      </c>
      <c r="B32040" s="294"/>
      <c r="C32040" s="294"/>
      <c r="D32040" s="294"/>
      <c r="E32040" s="294"/>
      <c r="F32040" s="294"/>
    </row>
    <row r="32041">
      <c r="A32041" s="294" t="s">
        <v>41391</v>
      </c>
      <c r="B32041" s="294"/>
      <c r="C32041" s="294"/>
      <c r="D32041" s="294"/>
      <c r="E32041" s="294"/>
      <c r="F32041" s="294"/>
    </row>
    <row r="32042">
      <c r="A32042" s="294"/>
      <c r="B32042" s="294"/>
      <c r="C32042" s="294"/>
      <c r="D32042" s="294"/>
      <c r="E32042" s="294"/>
      <c r="F32042" s="294"/>
    </row>
    <row r="32043">
      <c r="A32043" s="294" t="s">
        <v>41392</v>
      </c>
      <c r="B32043" s="294"/>
      <c r="C32043" s="294"/>
      <c r="D32043" s="294"/>
      <c r="E32043" s="294"/>
      <c r="F32043" s="294"/>
    </row>
    <row r="32044">
      <c r="A32044" s="294"/>
      <c r="B32044" s="294"/>
      <c r="C32044" s="294"/>
      <c r="D32044" s="294"/>
      <c r="E32044" s="294"/>
      <c r="F32044" s="294"/>
    </row>
    <row r="32045">
      <c r="A32045" s="294" t="s">
        <v>41393</v>
      </c>
      <c r="B32045" s="294"/>
      <c r="C32045" s="294"/>
      <c r="D32045" s="294"/>
      <c r="E32045" s="294"/>
      <c r="F32045" s="294"/>
    </row>
    <row r="32046">
      <c r="A32046" s="294" t="s">
        <v>41394</v>
      </c>
      <c r="B32046" s="294"/>
      <c r="C32046" s="294"/>
      <c r="D32046" s="294"/>
      <c r="E32046" s="294"/>
      <c r="F32046" s="294"/>
    </row>
    <row r="32047">
      <c r="A32047" s="294" t="s">
        <v>41395</v>
      </c>
      <c r="B32047" s="294"/>
      <c r="C32047" s="294"/>
      <c r="D32047" s="294"/>
      <c r="E32047" s="294"/>
      <c r="F32047" s="294"/>
    </row>
    <row r="32048">
      <c r="A32048" s="294" t="s">
        <v>41396</v>
      </c>
      <c r="B32048" s="294"/>
      <c r="C32048" s="294"/>
      <c r="D32048" s="294"/>
      <c r="E32048" s="294"/>
      <c r="F32048" s="294"/>
    </row>
    <row r="32049">
      <c r="A32049" s="294" t="s">
        <v>41397</v>
      </c>
      <c r="B32049" s="294"/>
      <c r="C32049" s="294"/>
      <c r="D32049" s="294"/>
      <c r="E32049" s="294"/>
      <c r="F32049" s="294"/>
    </row>
    <row r="32050">
      <c r="A32050" s="294" t="s">
        <v>41398</v>
      </c>
      <c r="B32050" s="294"/>
      <c r="C32050" s="294"/>
      <c r="D32050" s="294"/>
      <c r="E32050" s="294"/>
      <c r="F32050" s="294"/>
    </row>
    <row r="32051">
      <c r="A32051" s="294" t="s">
        <v>41399</v>
      </c>
      <c r="B32051" s="294"/>
      <c r="C32051" s="294"/>
      <c r="D32051" s="294"/>
      <c r="E32051" s="294"/>
      <c r="F32051" s="294"/>
    </row>
    <row r="32052">
      <c r="A32052" s="294" t="s">
        <v>41400</v>
      </c>
      <c r="B32052" s="294"/>
      <c r="C32052" s="294"/>
      <c r="D32052" s="294"/>
      <c r="E32052" s="294"/>
      <c r="F32052" s="294"/>
    </row>
    <row r="32053">
      <c r="A32053" s="294"/>
      <c r="B32053" s="294"/>
      <c r="C32053" s="294"/>
      <c r="D32053" s="294"/>
      <c r="E32053" s="294"/>
      <c r="F32053" s="294"/>
    </row>
    <row r="32054">
      <c r="A32054" s="294" t="s">
        <v>28124</v>
      </c>
      <c r="B32054" s="294"/>
      <c r="C32054" s="294"/>
      <c r="D32054" s="294"/>
      <c r="E32054" s="294"/>
      <c r="F32054" s="294"/>
    </row>
    <row r="32055">
      <c r="A32055" s="294" t="s">
        <v>41401</v>
      </c>
      <c r="B32055" s="294"/>
      <c r="C32055" s="294"/>
      <c r="D32055" s="294"/>
      <c r="E32055" s="294"/>
      <c r="F32055" s="294"/>
    </row>
    <row r="32056">
      <c r="A32056" s="294" t="s">
        <v>41402</v>
      </c>
      <c r="B32056" s="294"/>
      <c r="C32056" s="294"/>
      <c r="D32056" s="294"/>
      <c r="E32056" s="294"/>
      <c r="F32056" s="294"/>
    </row>
    <row r="32057">
      <c r="A32057" s="294" t="s">
        <v>41403</v>
      </c>
      <c r="B32057" s="294"/>
      <c r="C32057" s="294"/>
      <c r="D32057" s="294"/>
      <c r="E32057" s="294"/>
      <c r="F32057" s="294"/>
    </row>
    <row r="32058">
      <c r="A32058" s="294" t="s">
        <v>21618</v>
      </c>
      <c r="B32058" s="294"/>
      <c r="C32058" s="294"/>
      <c r="D32058" s="294"/>
      <c r="E32058" s="294"/>
      <c r="F32058" s="294"/>
    </row>
    <row r="32059">
      <c r="A32059" s="294" t="s">
        <v>22325</v>
      </c>
      <c r="B32059" s="294"/>
      <c r="C32059" s="294"/>
      <c r="D32059" s="294"/>
      <c r="E32059" s="294"/>
      <c r="F32059" s="294"/>
    </row>
    <row r="32060">
      <c r="A32060" s="294"/>
      <c r="B32060" s="294"/>
      <c r="C32060" s="294"/>
      <c r="D32060" s="294"/>
      <c r="E32060" s="294"/>
      <c r="F32060" s="294"/>
    </row>
    <row r="32061">
      <c r="A32061" s="294" t="s">
        <v>22602</v>
      </c>
      <c r="B32061" s="294"/>
      <c r="C32061" s="294"/>
      <c r="D32061" s="294"/>
      <c r="E32061" s="294"/>
      <c r="F32061" s="294"/>
    </row>
    <row r="32062">
      <c r="A32062" s="294" t="s">
        <v>41291</v>
      </c>
      <c r="B32062" s="294"/>
      <c r="C32062" s="294"/>
      <c r="D32062" s="294"/>
      <c r="E32062" s="294"/>
      <c r="F32062" s="294"/>
    </row>
    <row r="32063">
      <c r="A32063" s="294"/>
      <c r="B32063" s="294"/>
      <c r="C32063" s="294"/>
      <c r="D32063" s="294"/>
      <c r="E32063" s="294"/>
      <c r="F32063" s="294"/>
    </row>
    <row r="32064">
      <c r="A32064" s="294" t="s">
        <v>41404</v>
      </c>
      <c r="B32064" s="294"/>
      <c r="C32064" s="294"/>
      <c r="D32064" s="294"/>
      <c r="E32064" s="294"/>
      <c r="F32064" s="294"/>
    </row>
    <row r="32065">
      <c r="A32065" s="294" t="s">
        <v>41405</v>
      </c>
      <c r="B32065" s="294"/>
      <c r="C32065" s="294"/>
      <c r="D32065" s="294"/>
      <c r="E32065" s="294"/>
      <c r="F32065" s="294"/>
    </row>
    <row r="32066">
      <c r="A32066" s="294" t="s">
        <v>41406</v>
      </c>
      <c r="B32066" s="294"/>
      <c r="C32066" s="294"/>
      <c r="D32066" s="294"/>
      <c r="E32066" s="294"/>
      <c r="F32066" s="294"/>
    </row>
    <row r="32067">
      <c r="A32067" s="294" t="s">
        <v>41407</v>
      </c>
      <c r="B32067" s="294"/>
      <c r="C32067" s="294"/>
      <c r="D32067" s="294"/>
      <c r="E32067" s="294"/>
      <c r="F32067" s="294"/>
    </row>
    <row r="32068">
      <c r="A32068" s="294" t="s">
        <v>38882</v>
      </c>
      <c r="B32068" s="294"/>
      <c r="C32068" s="294"/>
      <c r="D32068" s="294"/>
      <c r="E32068" s="294"/>
      <c r="F32068" s="294"/>
    </row>
    <row r="32069">
      <c r="A32069" s="294" t="s">
        <v>41408</v>
      </c>
      <c r="B32069" s="294"/>
      <c r="C32069" s="294"/>
      <c r="D32069" s="294"/>
      <c r="E32069" s="294"/>
      <c r="F32069" s="294"/>
    </row>
    <row r="32070">
      <c r="A32070" s="294" t="s">
        <v>41409</v>
      </c>
      <c r="B32070" s="294"/>
      <c r="C32070" s="294"/>
      <c r="D32070" s="294"/>
      <c r="E32070" s="294"/>
      <c r="F32070" s="294"/>
    </row>
    <row r="32071">
      <c r="A32071" s="294" t="s">
        <v>21892</v>
      </c>
      <c r="B32071" s="294"/>
      <c r="C32071" s="294"/>
      <c r="D32071" s="294"/>
      <c r="E32071" s="294"/>
      <c r="F32071" s="294"/>
    </row>
    <row r="32072">
      <c r="A32072" s="294" t="s">
        <v>41410</v>
      </c>
      <c r="B32072" s="294"/>
      <c r="C32072" s="294"/>
      <c r="D32072" s="294"/>
      <c r="E32072" s="294"/>
      <c r="F32072" s="294"/>
    </row>
    <row r="32073">
      <c r="A32073" s="294"/>
      <c r="B32073" s="294"/>
      <c r="C32073" s="294"/>
      <c r="D32073" s="294"/>
      <c r="E32073" s="294"/>
      <c r="F32073" s="294"/>
    </row>
    <row r="32074">
      <c r="A32074" s="294" t="s">
        <v>27452</v>
      </c>
      <c r="B32074" s="294"/>
      <c r="C32074" s="294"/>
      <c r="D32074" s="294"/>
      <c r="E32074" s="294"/>
      <c r="F32074" s="294"/>
    </row>
    <row r="32075">
      <c r="A32075" s="294" t="s">
        <v>26877</v>
      </c>
      <c r="B32075" s="294"/>
      <c r="C32075" s="294"/>
      <c r="D32075" s="294"/>
      <c r="E32075" s="294"/>
      <c r="F32075" s="294"/>
    </row>
    <row r="32076">
      <c r="A32076" s="294"/>
      <c r="B32076" s="294"/>
      <c r="C32076" s="294"/>
      <c r="D32076" s="294"/>
      <c r="E32076" s="294"/>
      <c r="F32076" s="294"/>
    </row>
    <row r="32077">
      <c r="A32077" s="294" t="s">
        <v>41411</v>
      </c>
      <c r="B32077" s="294"/>
      <c r="C32077" s="294"/>
      <c r="D32077" s="294"/>
      <c r="E32077" s="294"/>
      <c r="F32077" s="294"/>
    </row>
    <row r="32078">
      <c r="A32078" s="294" t="s">
        <v>41412</v>
      </c>
      <c r="B32078" s="294"/>
      <c r="C32078" s="294"/>
      <c r="D32078" s="294"/>
      <c r="E32078" s="294"/>
      <c r="F32078" s="294"/>
    </row>
    <row r="32079">
      <c r="A32079" s="294" t="s">
        <v>41413</v>
      </c>
      <c r="B32079" s="294"/>
      <c r="C32079" s="294"/>
      <c r="D32079" s="294"/>
      <c r="E32079" s="294"/>
      <c r="F32079" s="294"/>
    </row>
    <row r="32080">
      <c r="A32080" s="294" t="s">
        <v>21892</v>
      </c>
      <c r="B32080" s="294"/>
      <c r="C32080" s="294"/>
      <c r="D32080" s="294"/>
      <c r="E32080" s="294"/>
      <c r="F32080" s="294"/>
    </row>
    <row r="32081">
      <c r="A32081" s="294" t="s">
        <v>41414</v>
      </c>
      <c r="B32081" s="294"/>
      <c r="C32081" s="294"/>
      <c r="D32081" s="294"/>
      <c r="E32081" s="294"/>
      <c r="F32081" s="294"/>
    </row>
    <row r="32082">
      <c r="A32082" s="294"/>
      <c r="B32082" s="294"/>
      <c r="C32082" s="294"/>
      <c r="D32082" s="294"/>
      <c r="E32082" s="294"/>
      <c r="F32082" s="294"/>
    </row>
    <row r="32083">
      <c r="A32083" s="294" t="s">
        <v>21945</v>
      </c>
      <c r="B32083" s="294"/>
      <c r="C32083" s="294"/>
      <c r="D32083" s="294"/>
      <c r="E32083" s="294"/>
      <c r="F32083" s="294"/>
    </row>
    <row r="32084">
      <c r="A32084" s="294" t="s">
        <v>26319</v>
      </c>
      <c r="B32084" s="294"/>
      <c r="C32084" s="294"/>
      <c r="D32084" s="294"/>
      <c r="E32084" s="294"/>
      <c r="F32084" s="294"/>
    </row>
    <row r="32085">
      <c r="A32085" s="294"/>
      <c r="B32085" s="294"/>
      <c r="C32085" s="294"/>
      <c r="D32085" s="294"/>
      <c r="E32085" s="294"/>
      <c r="F32085" s="294"/>
    </row>
    <row r="32086">
      <c r="A32086" s="294" t="s">
        <v>41415</v>
      </c>
      <c r="B32086" s="294"/>
      <c r="C32086" s="294"/>
      <c r="D32086" s="294"/>
      <c r="E32086" s="294"/>
      <c r="F32086" s="294"/>
    </row>
    <row r="32087">
      <c r="A32087" s="294" t="s">
        <v>41416</v>
      </c>
      <c r="B32087" s="294"/>
      <c r="C32087" s="294"/>
      <c r="D32087" s="294"/>
      <c r="E32087" s="294"/>
      <c r="F32087" s="294"/>
    </row>
    <row r="32088">
      <c r="A32088" s="294" t="s">
        <v>41417</v>
      </c>
      <c r="B32088" s="294"/>
      <c r="C32088" s="294"/>
      <c r="D32088" s="294"/>
      <c r="E32088" s="294"/>
      <c r="F32088" s="294"/>
    </row>
    <row r="32089">
      <c r="A32089" s="294" t="s">
        <v>41418</v>
      </c>
      <c r="B32089" s="294"/>
      <c r="C32089" s="294"/>
      <c r="D32089" s="294"/>
      <c r="E32089" s="294"/>
      <c r="F32089" s="294"/>
    </row>
    <row r="32090">
      <c r="A32090" s="294" t="s">
        <v>21892</v>
      </c>
      <c r="B32090" s="294"/>
      <c r="C32090" s="294"/>
      <c r="D32090" s="294"/>
      <c r="E32090" s="294"/>
      <c r="F32090" s="294"/>
    </row>
    <row r="32091">
      <c r="A32091" s="294" t="s">
        <v>41419</v>
      </c>
      <c r="B32091" s="294"/>
      <c r="C32091" s="294"/>
      <c r="D32091" s="294"/>
      <c r="E32091" s="294"/>
      <c r="F32091" s="294"/>
    </row>
    <row r="32092">
      <c r="A32092" s="294"/>
      <c r="B32092" s="294"/>
      <c r="C32092" s="294"/>
      <c r="D32092" s="294"/>
      <c r="E32092" s="294"/>
      <c r="F32092" s="294"/>
    </row>
    <row r="32093">
      <c r="A32093" s="294"/>
      <c r="B32093" s="294"/>
      <c r="C32093" s="294"/>
      <c r="D32093" s="294"/>
      <c r="E32093" s="294"/>
      <c r="F32093" s="294"/>
    </row>
    <row r="32094">
      <c r="A32094" s="294" t="s">
        <v>40986</v>
      </c>
      <c r="B32094" s="294"/>
      <c r="C32094" s="294"/>
      <c r="D32094" s="294"/>
      <c r="E32094" s="294"/>
      <c r="F32094" s="294"/>
    </row>
    <row r="32095">
      <c r="A32095" s="294"/>
      <c r="B32095" s="294"/>
      <c r="C32095" s="294"/>
      <c r="D32095" s="294"/>
      <c r="E32095" s="294"/>
      <c r="F32095" s="294"/>
    </row>
    <row r="32096">
      <c r="A32096" s="294" t="s">
        <v>24056</v>
      </c>
      <c r="B32096" s="294"/>
      <c r="C32096" s="294"/>
      <c r="D32096" s="294"/>
      <c r="E32096" s="294"/>
      <c r="F32096" s="294"/>
    </row>
    <row r="32097">
      <c r="A32097" s="294" t="s">
        <v>41420</v>
      </c>
      <c r="B32097" s="294"/>
      <c r="C32097" s="294"/>
      <c r="D32097" s="294"/>
      <c r="E32097" s="294"/>
      <c r="F32097" s="294"/>
    </row>
    <row r="32098">
      <c r="A32098" s="294" t="s">
        <v>41421</v>
      </c>
      <c r="B32098" s="294"/>
      <c r="C32098" s="294"/>
      <c r="D32098" s="294"/>
      <c r="E32098" s="294"/>
      <c r="F32098" s="294"/>
    </row>
    <row r="32099">
      <c r="A32099" s="294" t="s">
        <v>41422</v>
      </c>
      <c r="B32099" s="294"/>
      <c r="C32099" s="294"/>
      <c r="D32099" s="294"/>
      <c r="E32099" s="294"/>
      <c r="F32099" s="294"/>
    </row>
    <row r="32100">
      <c r="A32100" s="294" t="s">
        <v>41423</v>
      </c>
      <c r="B32100" s="294"/>
      <c r="C32100" s="294"/>
      <c r="D32100" s="294"/>
      <c r="E32100" s="294"/>
      <c r="F32100" s="294"/>
    </row>
    <row r="32101">
      <c r="A32101" s="294" t="s">
        <v>41424</v>
      </c>
      <c r="B32101" s="294"/>
      <c r="C32101" s="294"/>
      <c r="D32101" s="294"/>
      <c r="E32101" s="294"/>
      <c r="F32101" s="294"/>
    </row>
    <row r="32102">
      <c r="A32102" s="294" t="s">
        <v>41425</v>
      </c>
      <c r="B32102" s="294"/>
      <c r="C32102" s="294"/>
      <c r="D32102" s="294"/>
      <c r="E32102" s="294"/>
      <c r="F32102" s="294"/>
    </row>
    <row r="32103">
      <c r="A32103" s="294" t="s">
        <v>41426</v>
      </c>
      <c r="B32103" s="294"/>
      <c r="C32103" s="294"/>
      <c r="D32103" s="294"/>
      <c r="E32103" s="294"/>
      <c r="F32103" s="294"/>
    </row>
    <row r="32104">
      <c r="A32104" s="294" t="s">
        <v>27102</v>
      </c>
      <c r="B32104" s="294"/>
      <c r="C32104" s="294"/>
      <c r="D32104" s="294"/>
      <c r="E32104" s="294"/>
      <c r="F32104" s="294"/>
    </row>
    <row r="32105">
      <c r="A32105" s="294" t="s">
        <v>41427</v>
      </c>
      <c r="B32105" s="294"/>
      <c r="C32105" s="294"/>
      <c r="D32105" s="294"/>
      <c r="E32105" s="294"/>
      <c r="F32105" s="294"/>
    </row>
    <row r="32106">
      <c r="A32106" s="294" t="s">
        <v>41428</v>
      </c>
      <c r="B32106" s="294"/>
      <c r="C32106" s="294"/>
      <c r="D32106" s="294"/>
      <c r="E32106" s="294"/>
      <c r="F32106" s="294"/>
    </row>
    <row r="32107">
      <c r="A32107" s="294" t="s">
        <v>41429</v>
      </c>
      <c r="B32107" s="294"/>
      <c r="C32107" s="294"/>
      <c r="D32107" s="294"/>
      <c r="E32107" s="294"/>
      <c r="F32107" s="294"/>
    </row>
    <row r="32108">
      <c r="A32108" s="294" t="s">
        <v>41430</v>
      </c>
      <c r="B32108" s="294"/>
      <c r="C32108" s="294"/>
      <c r="D32108" s="294"/>
      <c r="E32108" s="294"/>
      <c r="F32108" s="294"/>
    </row>
    <row r="32109">
      <c r="A32109" s="294" t="s">
        <v>41431</v>
      </c>
      <c r="B32109" s="294"/>
      <c r="C32109" s="294"/>
      <c r="D32109" s="294"/>
      <c r="E32109" s="294"/>
      <c r="F32109" s="294"/>
    </row>
    <row r="32110">
      <c r="A32110" s="294"/>
      <c r="B32110" s="294"/>
      <c r="C32110" s="294"/>
      <c r="D32110" s="294"/>
      <c r="E32110" s="294"/>
      <c r="F32110" s="294"/>
    </row>
    <row r="32111">
      <c r="A32111" s="294" t="s">
        <v>22239</v>
      </c>
      <c r="B32111" s="294"/>
      <c r="C32111" s="294"/>
      <c r="D32111" s="294"/>
      <c r="E32111" s="294"/>
      <c r="F32111" s="294"/>
    </row>
    <row r="32112">
      <c r="A32112" s="294"/>
      <c r="B32112" s="294"/>
      <c r="C32112" s="294"/>
      <c r="D32112" s="294"/>
      <c r="E32112" s="294"/>
      <c r="F32112" s="294"/>
    </row>
    <row r="32113">
      <c r="A32113" s="294" t="s">
        <v>26552</v>
      </c>
      <c r="B32113" s="294"/>
      <c r="C32113" s="294"/>
      <c r="D32113" s="294"/>
      <c r="E32113" s="294"/>
      <c r="F32113" s="294"/>
    </row>
    <row r="32114">
      <c r="A32114" s="294" t="s">
        <v>41432</v>
      </c>
      <c r="B32114" s="294"/>
      <c r="C32114" s="294"/>
      <c r="D32114" s="294"/>
      <c r="E32114" s="294"/>
      <c r="F32114" s="294"/>
    </row>
    <row r="32115">
      <c r="A32115" s="294" t="s">
        <v>41433</v>
      </c>
      <c r="B32115" s="294"/>
      <c r="C32115" s="294"/>
      <c r="D32115" s="294"/>
      <c r="E32115" s="294"/>
      <c r="F32115" s="294"/>
    </row>
    <row r="32116">
      <c r="A32116" s="294" t="s">
        <v>26555</v>
      </c>
      <c r="B32116" s="294"/>
      <c r="C32116" s="294"/>
      <c r="D32116" s="294"/>
      <c r="E32116" s="294"/>
      <c r="F32116" s="294"/>
    </row>
    <row r="32117">
      <c r="A32117" s="294" t="s">
        <v>37148</v>
      </c>
      <c r="B32117" s="294"/>
      <c r="C32117" s="294"/>
      <c r="D32117" s="294"/>
      <c r="E32117" s="294"/>
      <c r="F32117" s="294"/>
    </row>
    <row r="32118">
      <c r="A32118" s="294" t="s">
        <v>41434</v>
      </c>
      <c r="B32118" s="294"/>
      <c r="C32118" s="294"/>
      <c r="D32118" s="294"/>
      <c r="E32118" s="294"/>
      <c r="F32118" s="294"/>
    </row>
    <row r="32119">
      <c r="A32119" s="294" t="s">
        <v>38172</v>
      </c>
      <c r="B32119" s="294"/>
      <c r="C32119" s="294"/>
      <c r="D32119" s="294"/>
      <c r="E32119" s="294"/>
      <c r="F32119" s="294"/>
    </row>
    <row r="32120">
      <c r="A32120" s="294" t="s">
        <v>41435</v>
      </c>
      <c r="B32120" s="294"/>
      <c r="C32120" s="294"/>
      <c r="D32120" s="294"/>
      <c r="E32120" s="294"/>
      <c r="F32120" s="294"/>
    </row>
    <row r="32121">
      <c r="A32121" s="294" t="s">
        <v>35836</v>
      </c>
      <c r="B32121" s="294"/>
      <c r="C32121" s="294"/>
      <c r="D32121" s="294"/>
      <c r="E32121" s="294"/>
      <c r="F32121" s="294"/>
    </row>
    <row r="32122">
      <c r="A32122" s="294" t="s">
        <v>37876</v>
      </c>
      <c r="B32122" s="294"/>
      <c r="C32122" s="294"/>
      <c r="D32122" s="294"/>
      <c r="E32122" s="294"/>
      <c r="F32122" s="294"/>
    </row>
    <row r="32123">
      <c r="A32123" s="294" t="s">
        <v>41436</v>
      </c>
      <c r="B32123" s="294"/>
      <c r="C32123" s="294"/>
      <c r="D32123" s="294"/>
      <c r="E32123" s="294"/>
      <c r="F32123" s="294"/>
    </row>
    <row r="32124">
      <c r="A32124" s="294" t="s">
        <v>41437</v>
      </c>
      <c r="B32124" s="294"/>
      <c r="C32124" s="294"/>
      <c r="D32124" s="294"/>
      <c r="E32124" s="294"/>
      <c r="F32124" s="294"/>
    </row>
    <row r="32125">
      <c r="A32125" s="294" t="s">
        <v>41438</v>
      </c>
      <c r="B32125" s="294"/>
      <c r="C32125" s="294"/>
      <c r="D32125" s="294"/>
      <c r="E32125" s="294"/>
      <c r="F32125" s="294"/>
    </row>
    <row r="32126">
      <c r="A32126" s="294" t="s">
        <v>41439</v>
      </c>
      <c r="B32126" s="294"/>
      <c r="C32126" s="294"/>
      <c r="D32126" s="294"/>
      <c r="E32126" s="294"/>
      <c r="F32126" s="294"/>
    </row>
    <row r="32127">
      <c r="A32127" s="294" t="s">
        <v>41440</v>
      </c>
      <c r="B32127" s="294"/>
      <c r="C32127" s="294"/>
      <c r="D32127" s="294"/>
      <c r="E32127" s="294"/>
      <c r="F32127" s="294"/>
    </row>
    <row r="32128">
      <c r="A32128" s="294" t="s">
        <v>41441</v>
      </c>
      <c r="B32128" s="294"/>
      <c r="C32128" s="294"/>
      <c r="D32128" s="294"/>
      <c r="E32128" s="294"/>
      <c r="F32128" s="294"/>
    </row>
    <row r="32129">
      <c r="A32129" s="294"/>
      <c r="B32129" s="294"/>
      <c r="C32129" s="294"/>
      <c r="D32129" s="294"/>
      <c r="E32129" s="294"/>
      <c r="F32129" s="294"/>
    </row>
    <row r="32130">
      <c r="A32130" s="294" t="s">
        <v>21990</v>
      </c>
      <c r="B32130" s="294"/>
      <c r="C32130" s="294"/>
      <c r="D32130" s="294"/>
      <c r="E32130" s="294"/>
      <c r="F32130" s="294"/>
    </row>
    <row r="32131">
      <c r="A32131" s="294"/>
      <c r="B32131" s="294"/>
      <c r="C32131" s="294"/>
      <c r="D32131" s="294"/>
      <c r="E32131" s="294"/>
      <c r="F32131" s="294"/>
    </row>
    <row r="32132">
      <c r="A32132" s="294" t="s">
        <v>27652</v>
      </c>
      <c r="B32132" s="294"/>
      <c r="C32132" s="294"/>
      <c r="D32132" s="294"/>
      <c r="E32132" s="294"/>
      <c r="F32132" s="294"/>
    </row>
    <row r="32133">
      <c r="A32133" s="294" t="s">
        <v>41442</v>
      </c>
      <c r="B32133" s="294"/>
      <c r="C32133" s="294"/>
      <c r="D32133" s="294"/>
      <c r="E32133" s="294"/>
      <c r="F32133" s="294"/>
    </row>
    <row r="32134">
      <c r="A32134" s="294" t="s">
        <v>39475</v>
      </c>
      <c r="B32134" s="294"/>
      <c r="C32134" s="294"/>
      <c r="D32134" s="294"/>
      <c r="E32134" s="294"/>
      <c r="F32134" s="294"/>
    </row>
    <row r="32135">
      <c r="A32135" s="294" t="s">
        <v>40055</v>
      </c>
      <c r="B32135" s="294"/>
      <c r="C32135" s="294"/>
      <c r="D32135" s="294"/>
      <c r="E32135" s="294"/>
      <c r="F32135" s="294"/>
    </row>
    <row r="32136">
      <c r="A32136" s="294" t="s">
        <v>41443</v>
      </c>
      <c r="B32136" s="294"/>
      <c r="C32136" s="294"/>
      <c r="D32136" s="294"/>
      <c r="E32136" s="294"/>
      <c r="F32136" s="294"/>
    </row>
    <row r="32137">
      <c r="A32137" s="294" t="s">
        <v>41444</v>
      </c>
      <c r="B32137" s="294"/>
      <c r="C32137" s="294"/>
      <c r="D32137" s="294"/>
      <c r="E32137" s="294"/>
      <c r="F32137" s="294"/>
    </row>
    <row r="32138">
      <c r="A32138" s="294" t="s">
        <v>41445</v>
      </c>
      <c r="B32138" s="294"/>
      <c r="C32138" s="294"/>
      <c r="D32138" s="294"/>
      <c r="E32138" s="294"/>
      <c r="F32138" s="294"/>
    </row>
    <row r="32139">
      <c r="A32139" s="294" t="s">
        <v>41446</v>
      </c>
      <c r="B32139" s="294"/>
      <c r="C32139" s="294"/>
      <c r="D32139" s="294"/>
      <c r="E32139" s="294"/>
      <c r="F32139" s="294"/>
    </row>
    <row r="32140">
      <c r="A32140" s="294"/>
      <c r="B32140" s="294"/>
      <c r="C32140" s="294"/>
      <c r="D32140" s="294"/>
      <c r="E32140" s="294"/>
      <c r="F32140" s="294"/>
    </row>
    <row r="32141">
      <c r="A32141" s="294" t="s">
        <v>28124</v>
      </c>
      <c r="B32141" s="294"/>
      <c r="C32141" s="294"/>
      <c r="D32141" s="294"/>
      <c r="E32141" s="294"/>
      <c r="F32141" s="294"/>
    </row>
    <row r="32142">
      <c r="A32142" s="294" t="s">
        <v>41447</v>
      </c>
      <c r="B32142" s="294"/>
      <c r="C32142" s="294"/>
      <c r="D32142" s="294"/>
      <c r="E32142" s="294"/>
      <c r="F32142" s="294"/>
    </row>
    <row r="32143">
      <c r="A32143" s="294" t="s">
        <v>21672</v>
      </c>
      <c r="B32143" s="294"/>
      <c r="C32143" s="294"/>
      <c r="D32143" s="294"/>
      <c r="E32143" s="294"/>
      <c r="F32143" s="294"/>
    </row>
    <row r="32144">
      <c r="A32144" s="294" t="s">
        <v>22325</v>
      </c>
      <c r="B32144" s="294"/>
      <c r="C32144" s="294"/>
      <c r="D32144" s="294"/>
      <c r="E32144" s="294"/>
      <c r="F32144" s="294"/>
    </row>
    <row r="32145">
      <c r="A32145" s="294"/>
      <c r="B32145" s="294"/>
      <c r="C32145" s="294"/>
      <c r="D32145" s="294"/>
      <c r="E32145" s="294"/>
      <c r="F32145" s="294"/>
    </row>
    <row r="32146">
      <c r="A32146" s="294" t="s">
        <v>23007</v>
      </c>
      <c r="B32146" s="294"/>
      <c r="C32146" s="294"/>
      <c r="D32146" s="294"/>
      <c r="E32146" s="294"/>
      <c r="F32146" s="294"/>
    </row>
    <row r="32147">
      <c r="A32147" s="294"/>
      <c r="B32147" s="294"/>
      <c r="C32147" s="294"/>
      <c r="D32147" s="294"/>
      <c r="E32147" s="294"/>
      <c r="F32147" s="294"/>
    </row>
    <row r="32148">
      <c r="A32148" s="294"/>
      <c r="B32148" s="294"/>
      <c r="C32148" s="294"/>
      <c r="D32148" s="294"/>
      <c r="E32148" s="294"/>
      <c r="F32148" s="294"/>
    </row>
    <row r="32149">
      <c r="A32149" s="294" t="s">
        <v>41448</v>
      </c>
      <c r="B32149" s="294"/>
      <c r="C32149" s="294"/>
      <c r="D32149" s="294"/>
      <c r="E32149" s="294"/>
      <c r="F32149" s="294"/>
    </row>
    <row r="32150">
      <c r="A32150" s="294" t="s">
        <v>41449</v>
      </c>
      <c r="B32150" s="294"/>
      <c r="C32150" s="294"/>
      <c r="D32150" s="294"/>
      <c r="E32150" s="294"/>
      <c r="F32150" s="294"/>
    </row>
    <row r="32151">
      <c r="A32151" s="294" t="s">
        <v>41450</v>
      </c>
      <c r="B32151" s="294"/>
      <c r="C32151" s="294"/>
      <c r="D32151" s="294"/>
      <c r="E32151" s="294"/>
      <c r="F32151" s="294"/>
    </row>
    <row r="32152">
      <c r="A32152" s="294" t="s">
        <v>41451</v>
      </c>
      <c r="B32152" s="294"/>
      <c r="C32152" s="294"/>
      <c r="D32152" s="294"/>
      <c r="E32152" s="294"/>
      <c r="F32152" s="294"/>
    </row>
    <row r="32153">
      <c r="A32153" s="294" t="s">
        <v>41452</v>
      </c>
      <c r="B32153" s="294"/>
      <c r="C32153" s="294"/>
      <c r="D32153" s="294"/>
      <c r="E32153" s="294"/>
      <c r="F32153" s="294"/>
    </row>
    <row r="32154">
      <c r="A32154" s="294" t="s">
        <v>41314</v>
      </c>
      <c r="B32154" s="294"/>
      <c r="C32154" s="294"/>
      <c r="D32154" s="294"/>
      <c r="E32154" s="294"/>
      <c r="F32154" s="294"/>
    </row>
    <row r="32155">
      <c r="A32155" s="294" t="s">
        <v>41453</v>
      </c>
      <c r="B32155" s="294"/>
      <c r="C32155" s="294"/>
      <c r="D32155" s="294"/>
      <c r="E32155" s="294"/>
      <c r="F32155" s="294"/>
    </row>
    <row r="32156">
      <c r="A32156" s="294" t="s">
        <v>41454</v>
      </c>
      <c r="B32156" s="294"/>
      <c r="C32156" s="294"/>
      <c r="D32156" s="294"/>
      <c r="E32156" s="294"/>
      <c r="F32156" s="294"/>
    </row>
    <row r="32157">
      <c r="A32157" s="294" t="s">
        <v>41455</v>
      </c>
      <c r="B32157" s="294"/>
      <c r="C32157" s="294"/>
      <c r="D32157" s="294"/>
      <c r="E32157" s="294"/>
      <c r="F32157" s="294"/>
    </row>
    <row r="32158">
      <c r="A32158" s="294"/>
      <c r="B32158" s="294"/>
      <c r="C32158" s="294"/>
      <c r="D32158" s="294"/>
      <c r="E32158" s="294"/>
      <c r="F32158" s="294"/>
    </row>
    <row r="32159">
      <c r="A32159" s="294"/>
      <c r="B32159" s="294"/>
      <c r="C32159" s="294"/>
      <c r="D32159" s="294"/>
      <c r="E32159" s="294"/>
      <c r="F32159" s="294"/>
    </row>
    <row r="32160">
      <c r="A32160" s="294"/>
      <c r="B32160" s="294"/>
      <c r="C32160" s="294"/>
      <c r="D32160" s="294"/>
      <c r="E32160" s="294"/>
      <c r="F32160" s="294"/>
    </row>
    <row r="32161">
      <c r="A32161" s="294" t="s">
        <v>27753</v>
      </c>
      <c r="B32161" s="294"/>
      <c r="C32161" s="294"/>
      <c r="D32161" s="294"/>
      <c r="E32161" s="294"/>
      <c r="F32161" s="294"/>
    </row>
    <row r="32162">
      <c r="A32162" s="294" t="s">
        <v>26065</v>
      </c>
      <c r="B32162" s="294"/>
      <c r="C32162" s="294"/>
      <c r="D32162" s="294"/>
      <c r="E32162" s="294"/>
      <c r="F32162" s="294"/>
    </row>
    <row r="32163">
      <c r="A32163" s="294"/>
      <c r="B32163" s="294"/>
      <c r="C32163" s="294"/>
      <c r="D32163" s="294"/>
      <c r="E32163" s="294"/>
      <c r="F32163" s="294"/>
    </row>
    <row r="32164">
      <c r="A32164" s="294" t="s">
        <v>41456</v>
      </c>
      <c r="B32164" s="294"/>
      <c r="C32164" s="294"/>
      <c r="D32164" s="294"/>
      <c r="E32164" s="294"/>
      <c r="F32164" s="294"/>
    </row>
    <row r="32165">
      <c r="A32165" s="294" t="s">
        <v>17739</v>
      </c>
      <c r="B32165" s="294"/>
      <c r="C32165" s="294"/>
      <c r="D32165" s="294"/>
      <c r="E32165" s="294"/>
      <c r="F32165" s="294"/>
    </row>
    <row r="32166">
      <c r="A32166" s="294" t="s">
        <v>41457</v>
      </c>
      <c r="B32166" s="294"/>
      <c r="C32166" s="294"/>
      <c r="D32166" s="294"/>
      <c r="E32166" s="294"/>
      <c r="F32166" s="294"/>
    </row>
    <row r="32167">
      <c r="A32167" s="294" t="s">
        <v>17739</v>
      </c>
      <c r="B32167" s="294"/>
      <c r="C32167" s="294"/>
      <c r="D32167" s="294"/>
      <c r="E32167" s="294"/>
      <c r="F32167" s="294"/>
    </row>
    <row r="32168">
      <c r="A32168" s="294" t="s">
        <v>41458</v>
      </c>
      <c r="B32168" s="294"/>
      <c r="C32168" s="294"/>
      <c r="D32168" s="294"/>
      <c r="E32168" s="294"/>
      <c r="F32168" s="294"/>
    </row>
    <row r="32169">
      <c r="A32169" s="294" t="s">
        <v>17739</v>
      </c>
      <c r="B32169" s="294"/>
      <c r="C32169" s="294"/>
      <c r="D32169" s="294"/>
      <c r="E32169" s="294"/>
      <c r="F32169" s="294"/>
    </row>
    <row r="32170">
      <c r="A32170" s="294" t="s">
        <v>41459</v>
      </c>
      <c r="B32170" s="294"/>
      <c r="C32170" s="294"/>
      <c r="D32170" s="294"/>
      <c r="E32170" s="294"/>
      <c r="F32170" s="294"/>
    </row>
    <row r="32171">
      <c r="A32171" s="294"/>
      <c r="B32171" s="294"/>
      <c r="C32171" s="294"/>
      <c r="D32171" s="294"/>
      <c r="E32171" s="294"/>
      <c r="F32171" s="294"/>
    </row>
    <row r="32172">
      <c r="A32172" s="294" t="s">
        <v>21892</v>
      </c>
      <c r="B32172" s="294"/>
      <c r="C32172" s="294"/>
      <c r="D32172" s="294"/>
      <c r="E32172" s="294"/>
      <c r="F32172" s="294"/>
    </row>
    <row r="32173">
      <c r="A32173" s="294" t="s">
        <v>41460</v>
      </c>
      <c r="B32173" s="294"/>
      <c r="C32173" s="294"/>
      <c r="D32173" s="294"/>
      <c r="E32173" s="294"/>
      <c r="F32173" s="294"/>
    </row>
    <row r="32174">
      <c r="A32174" s="294" t="s">
        <v>41461</v>
      </c>
      <c r="B32174" s="294"/>
      <c r="C32174" s="294"/>
      <c r="D32174" s="294"/>
      <c r="E32174" s="294"/>
      <c r="F32174" s="294"/>
    </row>
    <row r="32175">
      <c r="A32175" s="294"/>
      <c r="B32175" s="294"/>
      <c r="C32175" s="294"/>
      <c r="D32175" s="294"/>
      <c r="E32175" s="294"/>
      <c r="F32175" s="294"/>
    </row>
    <row r="32176">
      <c r="A32176" s="294" t="s">
        <v>30386</v>
      </c>
      <c r="B32176" s="294"/>
      <c r="C32176" s="294"/>
      <c r="D32176" s="294"/>
      <c r="E32176" s="294"/>
      <c r="F32176" s="294"/>
    </row>
    <row r="32177">
      <c r="A32177" s="294"/>
      <c r="B32177" s="294"/>
      <c r="C32177" s="294"/>
      <c r="D32177" s="294"/>
      <c r="E32177" s="294"/>
      <c r="F32177" s="294"/>
    </row>
    <row r="32178">
      <c r="A32178" s="294" t="s">
        <v>41462</v>
      </c>
      <c r="B32178" s="294"/>
      <c r="C32178" s="294"/>
      <c r="D32178" s="294"/>
      <c r="E32178" s="294"/>
      <c r="F32178" s="294"/>
    </row>
    <row r="32179">
      <c r="A32179" s="294" t="s">
        <v>41463</v>
      </c>
      <c r="B32179" s="294"/>
      <c r="C32179" s="294"/>
      <c r="D32179" s="294"/>
      <c r="E32179" s="294"/>
      <c r="F32179" s="294"/>
    </row>
    <row r="32180">
      <c r="A32180" s="294" t="s">
        <v>41464</v>
      </c>
      <c r="B32180" s="294"/>
      <c r="C32180" s="294"/>
      <c r="D32180" s="294"/>
      <c r="E32180" s="294"/>
      <c r="F32180" s="294"/>
    </row>
    <row r="32181">
      <c r="A32181" s="294" t="s">
        <v>21892</v>
      </c>
      <c r="B32181" s="294"/>
      <c r="C32181" s="294"/>
      <c r="D32181" s="294"/>
      <c r="E32181" s="294"/>
      <c r="F32181" s="294"/>
    </row>
    <row r="32182">
      <c r="A32182" s="294" t="s">
        <v>41465</v>
      </c>
      <c r="B32182" s="294"/>
      <c r="C32182" s="294"/>
      <c r="D32182" s="294"/>
      <c r="E32182" s="294"/>
      <c r="F32182" s="294"/>
    </row>
    <row r="32183">
      <c r="A32183" s="294"/>
      <c r="B32183" s="294"/>
      <c r="C32183" s="294"/>
      <c r="D32183" s="294"/>
      <c r="E32183" s="294"/>
      <c r="F32183" s="294"/>
    </row>
    <row r="32184">
      <c r="A32184" s="294" t="s">
        <v>25150</v>
      </c>
      <c r="B32184" s="294"/>
      <c r="C32184" s="294"/>
      <c r="D32184" s="294"/>
      <c r="E32184" s="294"/>
      <c r="F32184" s="294"/>
    </row>
    <row r="32185">
      <c r="A32185" s="294" t="s">
        <v>30376</v>
      </c>
      <c r="B32185" s="294"/>
      <c r="C32185" s="294"/>
      <c r="D32185" s="294"/>
      <c r="E32185" s="294"/>
      <c r="F32185" s="294"/>
    </row>
    <row r="32186">
      <c r="A32186" s="294"/>
      <c r="B32186" s="294"/>
      <c r="C32186" s="294"/>
      <c r="D32186" s="294"/>
      <c r="E32186" s="294"/>
      <c r="F32186" s="294"/>
    </row>
    <row r="32187">
      <c r="A32187" s="294" t="str">
        <f>ARRAY_CONSTRAIN(ARRAYFORMULA(-sita Lepa), 1, 1)</f>
        <v>#ERROR!</v>
      </c>
      <c r="B32187" s="294"/>
      <c r="C32187" s="294"/>
      <c r="D32187" s="294"/>
      <c r="E32187" s="294"/>
      <c r="F32187" s="294"/>
    </row>
    <row r="32188">
      <c r="A32188" s="294" t="s">
        <v>41466</v>
      </c>
      <c r="B32188" s="294"/>
      <c r="C32188" s="294"/>
      <c r="D32188" s="294"/>
      <c r="E32188" s="294"/>
      <c r="F32188" s="294"/>
    </row>
    <row r="32189">
      <c r="A32189" s="294" t="s">
        <v>41467</v>
      </c>
      <c r="B32189" s="294"/>
      <c r="C32189" s="294"/>
      <c r="D32189" s="294"/>
      <c r="E32189" s="294"/>
      <c r="F32189" s="294"/>
    </row>
    <row r="32190">
      <c r="A32190" s="294" t="s">
        <v>41468</v>
      </c>
      <c r="B32190" s="294"/>
      <c r="C32190" s="294"/>
      <c r="D32190" s="294"/>
      <c r="E32190" s="294"/>
      <c r="F32190" s="294"/>
    </row>
    <row r="32191">
      <c r="A32191" s="294"/>
      <c r="B32191" s="294"/>
      <c r="C32191" s="294"/>
      <c r="D32191" s="294"/>
      <c r="E32191" s="294"/>
      <c r="F32191" s="294"/>
    </row>
    <row r="32192">
      <c r="A32192" s="294" t="s">
        <v>27516</v>
      </c>
      <c r="B32192" s="294"/>
      <c r="C32192" s="294"/>
      <c r="D32192" s="294"/>
      <c r="E32192" s="294"/>
      <c r="F32192" s="294"/>
    </row>
    <row r="32193">
      <c r="A32193" s="294" t="s">
        <v>25339</v>
      </c>
      <c r="B32193" s="294"/>
      <c r="C32193" s="294"/>
      <c r="D32193" s="294"/>
      <c r="E32193" s="294"/>
      <c r="F32193" s="294"/>
    </row>
    <row r="32194">
      <c r="A32194" s="294"/>
      <c r="B32194" s="294"/>
      <c r="C32194" s="294"/>
      <c r="D32194" s="294"/>
      <c r="E32194" s="294"/>
      <c r="F32194" s="294"/>
    </row>
    <row r="32195">
      <c r="A32195" s="294" t="s">
        <v>41469</v>
      </c>
      <c r="B32195" s="294"/>
      <c r="C32195" s="294"/>
      <c r="D32195" s="294"/>
      <c r="E32195" s="294"/>
      <c r="F32195" s="294"/>
    </row>
    <row r="32196">
      <c r="A32196" s="294" t="s">
        <v>41404</v>
      </c>
      <c r="B32196" s="294"/>
      <c r="C32196" s="294"/>
      <c r="D32196" s="294"/>
      <c r="E32196" s="294"/>
      <c r="F32196" s="294"/>
    </row>
    <row r="32197">
      <c r="A32197" s="294" t="s">
        <v>41470</v>
      </c>
      <c r="B32197" s="294"/>
      <c r="C32197" s="294"/>
      <c r="D32197" s="294"/>
      <c r="E32197" s="294"/>
      <c r="F32197" s="294"/>
    </row>
    <row r="32198">
      <c r="A32198" s="294" t="s">
        <v>41471</v>
      </c>
      <c r="B32198" s="294"/>
      <c r="C32198" s="294"/>
      <c r="D32198" s="294"/>
      <c r="E32198" s="294"/>
      <c r="F32198" s="294"/>
    </row>
    <row r="32199">
      <c r="A32199" s="294"/>
      <c r="B32199" s="294"/>
      <c r="C32199" s="294"/>
      <c r="D32199" s="294"/>
      <c r="E32199" s="294"/>
      <c r="F32199" s="294"/>
    </row>
    <row r="32200">
      <c r="A32200" s="294" t="s">
        <v>24089</v>
      </c>
      <c r="B32200" s="294"/>
      <c r="C32200" s="294"/>
      <c r="D32200" s="294"/>
      <c r="E32200" s="294"/>
      <c r="F32200" s="294"/>
    </row>
    <row r="32201">
      <c r="A32201" s="294"/>
      <c r="B32201" s="294"/>
      <c r="C32201" s="294"/>
      <c r="D32201" s="294"/>
      <c r="E32201" s="294"/>
      <c r="F32201" s="294"/>
    </row>
    <row r="32202">
      <c r="A32202" s="294" t="s">
        <v>41472</v>
      </c>
      <c r="B32202" s="294"/>
      <c r="C32202" s="294"/>
      <c r="D32202" s="294"/>
      <c r="E32202" s="294"/>
      <c r="F32202" s="294"/>
    </row>
    <row r="32203">
      <c r="A32203" s="294" t="s">
        <v>41473</v>
      </c>
      <c r="B32203" s="294"/>
      <c r="C32203" s="294"/>
      <c r="D32203" s="294"/>
      <c r="E32203" s="294"/>
      <c r="F32203" s="294"/>
    </row>
    <row r="32204">
      <c r="A32204" s="294" t="s">
        <v>41474</v>
      </c>
      <c r="B32204" s="294"/>
      <c r="C32204" s="294"/>
      <c r="D32204" s="294"/>
      <c r="E32204" s="294"/>
      <c r="F32204" s="294"/>
    </row>
    <row r="32205">
      <c r="A32205" s="294" t="s">
        <v>21892</v>
      </c>
      <c r="B32205" s="294"/>
      <c r="C32205" s="294"/>
      <c r="D32205" s="294"/>
      <c r="E32205" s="294"/>
      <c r="F32205" s="294"/>
    </row>
    <row r="32206">
      <c r="A32206" s="294" t="s">
        <v>41475</v>
      </c>
      <c r="B32206" s="294"/>
      <c r="C32206" s="294"/>
      <c r="D32206" s="294"/>
      <c r="E32206" s="294"/>
      <c r="F32206" s="294"/>
    </row>
    <row r="32207">
      <c r="A32207" s="294"/>
      <c r="B32207" s="294"/>
      <c r="C32207" s="294"/>
      <c r="D32207" s="294"/>
      <c r="E32207" s="294"/>
      <c r="F32207" s="294"/>
    </row>
    <row r="32208">
      <c r="A32208" s="294" t="s">
        <v>23776</v>
      </c>
      <c r="B32208" s="294"/>
      <c r="C32208" s="294"/>
      <c r="D32208" s="294"/>
      <c r="E32208" s="294"/>
      <c r="F32208" s="294"/>
    </row>
    <row r="32209">
      <c r="A32209" s="294"/>
      <c r="B32209" s="294"/>
      <c r="C32209" s="294"/>
      <c r="D32209" s="294"/>
      <c r="E32209" s="294"/>
      <c r="F32209" s="294"/>
    </row>
    <row r="32210">
      <c r="A32210" s="294" t="s">
        <v>41476</v>
      </c>
      <c r="B32210" s="294"/>
      <c r="C32210" s="294"/>
      <c r="D32210" s="294"/>
      <c r="E32210" s="294"/>
      <c r="F32210" s="294"/>
    </row>
    <row r="32211">
      <c r="A32211" s="294" t="s">
        <v>41477</v>
      </c>
      <c r="B32211" s="294"/>
      <c r="C32211" s="294"/>
      <c r="D32211" s="294"/>
      <c r="E32211" s="294"/>
      <c r="F32211" s="294"/>
    </row>
    <row r="32212">
      <c r="A32212" s="294" t="s">
        <v>41478</v>
      </c>
      <c r="B32212" s="294"/>
      <c r="C32212" s="294"/>
      <c r="D32212" s="294"/>
      <c r="E32212" s="294"/>
      <c r="F32212" s="294"/>
    </row>
    <row r="32213">
      <c r="A32213" s="294" t="s">
        <v>41479</v>
      </c>
      <c r="B32213" s="294"/>
      <c r="C32213" s="294"/>
      <c r="D32213" s="294"/>
      <c r="E32213" s="294"/>
      <c r="F32213" s="294"/>
    </row>
    <row r="32214">
      <c r="A32214" s="294" t="s">
        <v>35694</v>
      </c>
      <c r="B32214" s="294"/>
      <c r="C32214" s="294"/>
      <c r="D32214" s="294"/>
      <c r="E32214" s="294"/>
      <c r="F32214" s="294"/>
    </row>
    <row r="32215">
      <c r="A32215" s="294" t="s">
        <v>38254</v>
      </c>
      <c r="B32215" s="294"/>
      <c r="C32215" s="294"/>
      <c r="D32215" s="294"/>
      <c r="E32215" s="294"/>
      <c r="F32215" s="294"/>
    </row>
    <row r="32216">
      <c r="A32216" s="294" t="s">
        <v>35687</v>
      </c>
      <c r="B32216" s="294"/>
      <c r="C32216" s="294"/>
      <c r="D32216" s="294"/>
      <c r="E32216" s="294"/>
      <c r="F32216" s="294"/>
    </row>
    <row r="32217">
      <c r="A32217" s="294" t="s">
        <v>41480</v>
      </c>
      <c r="B32217" s="294"/>
      <c r="C32217" s="294"/>
      <c r="D32217" s="294"/>
      <c r="E32217" s="294"/>
      <c r="F32217" s="294"/>
    </row>
    <row r="32218">
      <c r="A32218" s="294" t="s">
        <v>41481</v>
      </c>
      <c r="B32218" s="294"/>
      <c r="C32218" s="294"/>
      <c r="D32218" s="294"/>
      <c r="E32218" s="294"/>
      <c r="F32218" s="294"/>
    </row>
    <row r="32219">
      <c r="A32219" s="294" t="s">
        <v>21892</v>
      </c>
      <c r="B32219" s="294"/>
      <c r="C32219" s="294"/>
      <c r="D32219" s="294"/>
      <c r="E32219" s="294"/>
      <c r="F32219" s="294"/>
    </row>
    <row r="32220">
      <c r="A32220" s="294" t="s">
        <v>41482</v>
      </c>
      <c r="B32220" s="294"/>
      <c r="C32220" s="294"/>
      <c r="D32220" s="294"/>
      <c r="E32220" s="294"/>
      <c r="F32220" s="294"/>
    </row>
    <row r="32221">
      <c r="A32221" s="294" t="s">
        <v>41483</v>
      </c>
      <c r="B32221" s="294"/>
      <c r="C32221" s="294"/>
      <c r="D32221" s="294"/>
      <c r="E32221" s="294"/>
      <c r="F32221" s="294"/>
    </row>
    <row r="32222">
      <c r="A32222" s="294"/>
      <c r="B32222" s="294"/>
      <c r="C32222" s="294"/>
      <c r="D32222" s="294"/>
      <c r="E32222" s="294"/>
      <c r="F32222" s="294"/>
    </row>
    <row r="32223">
      <c r="A32223" s="294" t="s">
        <v>28124</v>
      </c>
      <c r="B32223" s="294"/>
      <c r="C32223" s="294"/>
      <c r="D32223" s="294"/>
      <c r="E32223" s="294"/>
      <c r="F32223" s="294"/>
    </row>
    <row r="32224">
      <c r="A32224" s="294" t="s">
        <v>41484</v>
      </c>
      <c r="B32224" s="294"/>
      <c r="C32224" s="294"/>
      <c r="D32224" s="294"/>
      <c r="E32224" s="294"/>
      <c r="F32224" s="294"/>
    </row>
    <row r="32225">
      <c r="A32225" s="294" t="s">
        <v>21618</v>
      </c>
      <c r="B32225" s="294"/>
      <c r="C32225" s="294"/>
      <c r="D32225" s="294"/>
      <c r="E32225" s="294"/>
      <c r="F32225" s="294"/>
    </row>
    <row r="32226">
      <c r="A32226" s="294"/>
      <c r="B32226" s="294"/>
      <c r="C32226" s="294"/>
      <c r="D32226" s="294"/>
      <c r="E32226" s="294"/>
      <c r="F32226" s="294"/>
    </row>
    <row r="32227">
      <c r="A32227" s="294" t="s">
        <v>41485</v>
      </c>
      <c r="B32227" s="294"/>
      <c r="C32227" s="294"/>
      <c r="D32227" s="294"/>
      <c r="E32227" s="294"/>
      <c r="F32227" s="294"/>
    </row>
    <row r="32228">
      <c r="A32228" s="294" t="s">
        <v>41486</v>
      </c>
      <c r="B32228" s="294"/>
      <c r="C32228" s="294"/>
      <c r="D32228" s="294"/>
      <c r="E32228" s="294"/>
      <c r="F32228" s="294"/>
    </row>
    <row r="32229">
      <c r="A32229" s="294"/>
      <c r="B32229" s="294"/>
      <c r="C32229" s="294"/>
      <c r="D32229" s="294"/>
      <c r="E32229" s="294"/>
      <c r="F32229" s="294"/>
    </row>
    <row r="32230">
      <c r="A32230" s="294" t="s">
        <v>40969</v>
      </c>
      <c r="B32230" s="294"/>
      <c r="C32230" s="294"/>
      <c r="D32230" s="294"/>
      <c r="E32230" s="294"/>
      <c r="F32230" s="294"/>
    </row>
    <row r="32231">
      <c r="A32231" s="294" t="s">
        <v>38917</v>
      </c>
      <c r="B32231" s="294"/>
      <c r="C32231" s="294"/>
      <c r="D32231" s="294"/>
      <c r="E32231" s="294"/>
      <c r="F32231" s="294"/>
    </row>
    <row r="32232">
      <c r="A32232" s="294"/>
      <c r="B32232" s="294"/>
      <c r="C32232" s="294"/>
      <c r="D32232" s="294"/>
      <c r="E32232" s="294"/>
      <c r="F32232" s="294"/>
    </row>
    <row r="32233">
      <c r="A32233" s="294" t="s">
        <v>41487</v>
      </c>
      <c r="B32233" s="294"/>
      <c r="C32233" s="294"/>
      <c r="D32233" s="294"/>
      <c r="E32233" s="294"/>
      <c r="F32233" s="294"/>
    </row>
    <row r="32234">
      <c r="A32234" s="294" t="s">
        <v>41488</v>
      </c>
      <c r="B32234" s="294"/>
      <c r="C32234" s="294"/>
      <c r="D32234" s="294"/>
      <c r="E32234" s="294"/>
      <c r="F32234" s="294"/>
    </row>
    <row r="32235">
      <c r="A32235" s="294" t="s">
        <v>41489</v>
      </c>
      <c r="B32235" s="294"/>
      <c r="C32235" s="294"/>
      <c r="D32235" s="294"/>
      <c r="E32235" s="294"/>
      <c r="F32235" s="294"/>
    </row>
    <row r="32236">
      <c r="A32236" s="294" t="s">
        <v>41490</v>
      </c>
      <c r="B32236" s="294"/>
      <c r="C32236" s="294"/>
      <c r="D32236" s="294"/>
      <c r="E32236" s="294"/>
      <c r="F32236" s="294"/>
    </row>
    <row r="32237">
      <c r="A32237" s="294" t="s">
        <v>41491</v>
      </c>
      <c r="B32237" s="294"/>
      <c r="C32237" s="294"/>
      <c r="D32237" s="294"/>
      <c r="E32237" s="294"/>
      <c r="F32237" s="294"/>
    </row>
    <row r="32238">
      <c r="A32238" s="294" t="s">
        <v>41492</v>
      </c>
      <c r="B32238" s="294"/>
      <c r="C32238" s="294"/>
      <c r="D32238" s="294"/>
      <c r="E32238" s="294"/>
      <c r="F32238" s="294"/>
    </row>
    <row r="32239">
      <c r="A32239" s="294" t="s">
        <v>24320</v>
      </c>
      <c r="B32239" s="294"/>
      <c r="C32239" s="294"/>
      <c r="D32239" s="294"/>
      <c r="E32239" s="294"/>
      <c r="F32239" s="294"/>
    </row>
    <row r="32240">
      <c r="A32240" s="294" t="s">
        <v>41493</v>
      </c>
      <c r="B32240" s="294"/>
      <c r="C32240" s="294"/>
      <c r="D32240" s="294"/>
      <c r="E32240" s="294"/>
      <c r="F32240" s="294"/>
    </row>
    <row r="32241">
      <c r="A32241" s="294" t="s">
        <v>41494</v>
      </c>
      <c r="B32241" s="294"/>
      <c r="C32241" s="294"/>
      <c r="D32241" s="294"/>
      <c r="E32241" s="294"/>
      <c r="F32241" s="294"/>
    </row>
    <row r="32242">
      <c r="A32242" s="294"/>
      <c r="B32242" s="294"/>
      <c r="C32242" s="294"/>
      <c r="D32242" s="294"/>
      <c r="E32242" s="294"/>
      <c r="F32242" s="294"/>
    </row>
    <row r="32243">
      <c r="A32243" s="294" t="s">
        <v>23148</v>
      </c>
      <c r="B32243" s="294"/>
      <c r="C32243" s="294"/>
      <c r="D32243" s="294"/>
      <c r="E32243" s="294"/>
      <c r="F32243" s="294"/>
    </row>
    <row r="32244">
      <c r="A32244" s="294" t="s">
        <v>23149</v>
      </c>
      <c r="B32244" s="294"/>
      <c r="C32244" s="294"/>
      <c r="D32244" s="294"/>
      <c r="E32244" s="294"/>
      <c r="F32244" s="294"/>
    </row>
    <row r="32245">
      <c r="A32245" s="294"/>
      <c r="B32245" s="294"/>
      <c r="C32245" s="294"/>
      <c r="D32245" s="294"/>
      <c r="E32245" s="294"/>
      <c r="F32245" s="294"/>
    </row>
    <row r="32246">
      <c r="A32246" s="294" t="s">
        <v>41495</v>
      </c>
      <c r="B32246" s="294"/>
      <c r="C32246" s="294"/>
      <c r="D32246" s="294"/>
      <c r="E32246" s="294"/>
      <c r="F32246" s="294"/>
    </row>
    <row r="32247">
      <c r="A32247" s="294" t="s">
        <v>41496</v>
      </c>
      <c r="B32247" s="294"/>
      <c r="C32247" s="294"/>
      <c r="D32247" s="294"/>
      <c r="E32247" s="294"/>
      <c r="F32247" s="294"/>
    </row>
    <row r="32248">
      <c r="A32248" s="294" t="s">
        <v>41497</v>
      </c>
      <c r="B32248" s="294"/>
      <c r="C32248" s="294"/>
      <c r="D32248" s="294"/>
      <c r="E32248" s="294"/>
      <c r="F32248" s="294"/>
    </row>
    <row r="32249">
      <c r="A32249" s="294" t="s">
        <v>41498</v>
      </c>
      <c r="B32249" s="294"/>
      <c r="C32249" s="294"/>
      <c r="D32249" s="294"/>
      <c r="E32249" s="294"/>
      <c r="F32249" s="294"/>
    </row>
    <row r="32250">
      <c r="A32250" s="294"/>
      <c r="B32250" s="294"/>
      <c r="C32250" s="294"/>
      <c r="D32250" s="294"/>
      <c r="E32250" s="294"/>
      <c r="F32250" s="294"/>
    </row>
    <row r="32251">
      <c r="A32251" s="294" t="s">
        <v>41499</v>
      </c>
      <c r="B32251" s="294"/>
      <c r="C32251" s="294"/>
      <c r="D32251" s="294"/>
      <c r="E32251" s="294"/>
      <c r="F32251" s="294"/>
    </row>
    <row r="32252">
      <c r="A32252" s="294"/>
      <c r="B32252" s="294"/>
      <c r="C32252" s="294"/>
      <c r="D32252" s="294"/>
      <c r="E32252" s="294"/>
      <c r="F32252" s="294"/>
    </row>
    <row r="32253">
      <c r="A32253" s="294" t="s">
        <v>21945</v>
      </c>
      <c r="B32253" s="294"/>
      <c r="C32253" s="294"/>
      <c r="D32253" s="294"/>
      <c r="E32253" s="294"/>
      <c r="F32253" s="294"/>
    </row>
    <row r="32254">
      <c r="A32254" s="294" t="s">
        <v>23156</v>
      </c>
      <c r="B32254" s="294"/>
      <c r="C32254" s="294"/>
      <c r="D32254" s="294"/>
      <c r="E32254" s="294"/>
      <c r="F32254" s="294"/>
    </row>
    <row r="32255">
      <c r="A32255" s="294"/>
      <c r="B32255" s="294"/>
      <c r="C32255" s="294"/>
      <c r="D32255" s="294"/>
      <c r="E32255" s="294"/>
      <c r="F32255" s="294"/>
    </row>
    <row r="32256">
      <c r="A32256" s="294" t="s">
        <v>41500</v>
      </c>
      <c r="B32256" s="294"/>
      <c r="C32256" s="294"/>
      <c r="D32256" s="294"/>
      <c r="E32256" s="294"/>
      <c r="F32256" s="294"/>
    </row>
    <row r="32257">
      <c r="A32257" s="294" t="s">
        <v>41501</v>
      </c>
      <c r="B32257" s="294"/>
      <c r="C32257" s="294"/>
      <c r="D32257" s="294"/>
      <c r="E32257" s="294"/>
      <c r="F32257" s="294"/>
    </row>
    <row r="32258">
      <c r="A32258" s="294" t="s">
        <v>41502</v>
      </c>
      <c r="B32258" s="294"/>
      <c r="C32258" s="294"/>
      <c r="D32258" s="294"/>
      <c r="E32258" s="294"/>
      <c r="F32258" s="294"/>
    </row>
    <row r="32259">
      <c r="A32259" s="294" t="s">
        <v>41503</v>
      </c>
      <c r="B32259" s="294"/>
      <c r="C32259" s="294"/>
      <c r="D32259" s="294"/>
      <c r="E32259" s="294"/>
      <c r="F32259" s="294"/>
    </row>
    <row r="32260">
      <c r="A32260" s="294"/>
      <c r="B32260" s="294"/>
      <c r="C32260" s="294"/>
      <c r="D32260" s="294"/>
      <c r="E32260" s="294"/>
      <c r="F32260" s="294"/>
    </row>
    <row r="32261">
      <c r="A32261" s="294" t="s">
        <v>41504</v>
      </c>
      <c r="B32261" s="294"/>
      <c r="C32261" s="294"/>
      <c r="D32261" s="294"/>
      <c r="E32261" s="294"/>
      <c r="F32261" s="294"/>
    </row>
    <row r="32262">
      <c r="A32262" s="294"/>
      <c r="B32262" s="294"/>
      <c r="C32262" s="294"/>
      <c r="D32262" s="294"/>
      <c r="E32262" s="294"/>
      <c r="F32262" s="294"/>
    </row>
    <row r="32263">
      <c r="A32263" s="294" t="s">
        <v>41505</v>
      </c>
      <c r="B32263" s="294"/>
      <c r="C32263" s="294"/>
      <c r="D32263" s="294"/>
      <c r="E32263" s="294"/>
      <c r="F32263" s="294"/>
    </row>
    <row r="32264">
      <c r="A32264" s="294" t="s">
        <v>41506</v>
      </c>
      <c r="B32264" s="294"/>
      <c r="C32264" s="294"/>
      <c r="D32264" s="294"/>
      <c r="E32264" s="294"/>
      <c r="F32264" s="294"/>
    </row>
    <row r="32265">
      <c r="A32265" s="294" t="s">
        <v>41507</v>
      </c>
      <c r="B32265" s="294"/>
      <c r="C32265" s="294"/>
      <c r="D32265" s="294"/>
      <c r="E32265" s="294"/>
      <c r="F32265" s="294"/>
    </row>
    <row r="32266">
      <c r="A32266" s="294" t="s">
        <v>41508</v>
      </c>
      <c r="B32266" s="294"/>
      <c r="C32266" s="294"/>
      <c r="D32266" s="294"/>
      <c r="E32266" s="294"/>
      <c r="F32266" s="294"/>
    </row>
    <row r="32267">
      <c r="A32267" s="294" t="s">
        <v>41509</v>
      </c>
      <c r="B32267" s="294"/>
      <c r="C32267" s="294"/>
      <c r="D32267" s="294"/>
      <c r="E32267" s="294"/>
      <c r="F32267" s="294"/>
    </row>
    <row r="32268">
      <c r="A32268" s="294" t="s">
        <v>41510</v>
      </c>
      <c r="B32268" s="294"/>
      <c r="C32268" s="294"/>
      <c r="D32268" s="294"/>
      <c r="E32268" s="294"/>
      <c r="F32268" s="294"/>
    </row>
    <row r="32269">
      <c r="A32269" s="294"/>
      <c r="B32269" s="294"/>
      <c r="C32269" s="294"/>
      <c r="D32269" s="294"/>
      <c r="E32269" s="294"/>
      <c r="F32269" s="294"/>
    </row>
    <row r="32270">
      <c r="A32270" s="294"/>
      <c r="B32270" s="294"/>
      <c r="C32270" s="294"/>
      <c r="D32270" s="294"/>
      <c r="E32270" s="294"/>
      <c r="F32270" s="294"/>
    </row>
    <row r="32271">
      <c r="A32271" s="294"/>
      <c r="B32271" s="294"/>
      <c r="C32271" s="294"/>
      <c r="D32271" s="294"/>
      <c r="E32271" s="294"/>
      <c r="F32271" s="294"/>
    </row>
    <row r="32272">
      <c r="A32272" s="294" t="s">
        <v>21401</v>
      </c>
      <c r="B32272" s="294"/>
      <c r="C32272" s="294"/>
      <c r="D32272" s="294"/>
      <c r="E32272" s="294"/>
      <c r="F32272" s="294"/>
    </row>
    <row r="32273">
      <c r="A32273" s="294"/>
      <c r="B32273" s="294"/>
      <c r="C32273" s="294"/>
      <c r="D32273" s="294"/>
      <c r="E32273" s="294"/>
      <c r="F32273" s="294"/>
    </row>
    <row r="32274">
      <c r="A32274" s="294" t="s">
        <v>41511</v>
      </c>
      <c r="B32274" s="294"/>
      <c r="C32274" s="294"/>
      <c r="D32274" s="294"/>
      <c r="E32274" s="294"/>
      <c r="F32274" s="294"/>
    </row>
    <row r="32275">
      <c r="A32275" s="294" t="s">
        <v>41512</v>
      </c>
      <c r="B32275" s="294"/>
      <c r="C32275" s="294"/>
      <c r="D32275" s="294"/>
      <c r="E32275" s="294"/>
      <c r="F32275" s="294"/>
    </row>
    <row r="32276">
      <c r="A32276" s="294" t="s">
        <v>41513</v>
      </c>
      <c r="B32276" s="294"/>
      <c r="C32276" s="294"/>
      <c r="D32276" s="294"/>
      <c r="E32276" s="294"/>
      <c r="F32276" s="294"/>
    </row>
    <row r="32277">
      <c r="A32277" s="294" t="s">
        <v>41421</v>
      </c>
      <c r="B32277" s="294"/>
      <c r="C32277" s="294"/>
      <c r="D32277" s="294"/>
      <c r="E32277" s="294"/>
      <c r="F32277" s="294"/>
    </row>
    <row r="32278">
      <c r="A32278" s="294" t="s">
        <v>41514</v>
      </c>
      <c r="B32278" s="294"/>
      <c r="C32278" s="294"/>
      <c r="D32278" s="294"/>
      <c r="E32278" s="294"/>
      <c r="F32278" s="294"/>
    </row>
    <row r="32279">
      <c r="A32279" s="294" t="s">
        <v>41515</v>
      </c>
      <c r="B32279" s="294"/>
      <c r="C32279" s="294"/>
      <c r="D32279" s="294"/>
      <c r="E32279" s="294"/>
      <c r="F32279" s="294"/>
    </row>
    <row r="32280">
      <c r="A32280" s="294" t="str">
        <f>ARRAY_CONSTRAIN(ARRAYFORMULA(-Reddish / violaceous → Striae rubra), 1, 1)</f>
        <v>#ERROR!</v>
      </c>
      <c r="B32280" s="294"/>
      <c r="C32280" s="294"/>
      <c r="D32280" s="294"/>
      <c r="E32280" s="294"/>
      <c r="F32280" s="294"/>
    </row>
    <row r="32281">
      <c r="A32281" s="294" t="s">
        <v>41516</v>
      </c>
      <c r="B32281" s="294"/>
      <c r="C32281" s="294"/>
      <c r="D32281" s="294"/>
      <c r="E32281" s="294"/>
      <c r="F32281" s="294"/>
    </row>
    <row r="32282">
      <c r="A32282" s="294" t="s">
        <v>41517</v>
      </c>
      <c r="B32282" s="294"/>
      <c r="C32282" s="294"/>
      <c r="D32282" s="294"/>
      <c r="E32282" s="294"/>
      <c r="F32282" s="294"/>
    </row>
    <row r="32283">
      <c r="A32283" s="294" t="s">
        <v>41518</v>
      </c>
      <c r="B32283" s="294"/>
      <c r="C32283" s="294"/>
      <c r="D32283" s="294"/>
      <c r="E32283" s="294"/>
      <c r="F32283" s="294"/>
    </row>
    <row r="32284">
      <c r="A32284" s="294"/>
      <c r="B32284" s="294"/>
      <c r="C32284" s="294"/>
      <c r="D32284" s="294"/>
      <c r="E32284" s="294"/>
      <c r="F32284" s="294"/>
    </row>
    <row r="32285">
      <c r="A32285" s="294" t="s">
        <v>21407</v>
      </c>
      <c r="B32285" s="294"/>
      <c r="C32285" s="294"/>
      <c r="D32285" s="294"/>
      <c r="E32285" s="294"/>
      <c r="F32285" s="294"/>
    </row>
    <row r="32286">
      <c r="A32286" s="294"/>
      <c r="B32286" s="294"/>
      <c r="C32286" s="294"/>
      <c r="D32286" s="294"/>
      <c r="E32286" s="294"/>
      <c r="F32286" s="294"/>
    </row>
    <row r="32287">
      <c r="A32287" s="294" t="s">
        <v>41519</v>
      </c>
      <c r="B32287" s="294"/>
      <c r="C32287" s="294"/>
      <c r="D32287" s="294"/>
      <c r="E32287" s="294"/>
      <c r="F32287" s="294"/>
    </row>
    <row r="32288">
      <c r="A32288" s="294" t="s">
        <v>41520</v>
      </c>
      <c r="B32288" s="294"/>
      <c r="C32288" s="294"/>
      <c r="D32288" s="294"/>
      <c r="E32288" s="294"/>
      <c r="F32288" s="294"/>
    </row>
    <row r="32289">
      <c r="A32289" s="294" t="s">
        <v>41521</v>
      </c>
      <c r="B32289" s="294"/>
      <c r="C32289" s="294"/>
      <c r="D32289" s="294"/>
      <c r="E32289" s="294"/>
      <c r="F32289" s="294"/>
    </row>
    <row r="32290">
      <c r="A32290" s="294" t="s">
        <v>41522</v>
      </c>
      <c r="B32290" s="294"/>
      <c r="C32290" s="294"/>
      <c r="D32290" s="294"/>
      <c r="E32290" s="294"/>
      <c r="F32290" s="294"/>
    </row>
    <row r="32291">
      <c r="A32291" s="294" t="s">
        <v>41523</v>
      </c>
      <c r="B32291" s="294"/>
      <c r="C32291" s="294"/>
      <c r="D32291" s="294"/>
      <c r="E32291" s="294"/>
      <c r="F32291" s="294"/>
    </row>
    <row r="32292">
      <c r="A32292" s="294" t="s">
        <v>41524</v>
      </c>
      <c r="B32292" s="294"/>
      <c r="C32292" s="294"/>
      <c r="D32292" s="294"/>
      <c r="E32292" s="294"/>
      <c r="F32292" s="294"/>
    </row>
    <row r="32293">
      <c r="A32293" s="294" t="s">
        <v>41525</v>
      </c>
      <c r="B32293" s="294"/>
      <c r="C32293" s="294"/>
      <c r="D32293" s="294"/>
      <c r="E32293" s="294"/>
      <c r="F32293" s="294"/>
    </row>
    <row r="32294">
      <c r="A32294" s="294"/>
      <c r="B32294" s="294"/>
      <c r="C32294" s="294"/>
      <c r="D32294" s="294"/>
      <c r="E32294" s="294"/>
      <c r="F32294" s="294"/>
    </row>
    <row r="32295">
      <c r="A32295" s="294" t="s">
        <v>21304</v>
      </c>
      <c r="B32295" s="294"/>
      <c r="C32295" s="294"/>
      <c r="D32295" s="294"/>
      <c r="E32295" s="294"/>
      <c r="F32295" s="294"/>
    </row>
    <row r="32296">
      <c r="A32296" s="294"/>
      <c r="B32296" s="294"/>
      <c r="C32296" s="294"/>
      <c r="D32296" s="294"/>
      <c r="E32296" s="294"/>
      <c r="F32296" s="294"/>
    </row>
    <row r="32297">
      <c r="A32297" s="294" t="s">
        <v>41526</v>
      </c>
      <c r="B32297" s="294"/>
      <c r="C32297" s="294"/>
      <c r="D32297" s="294"/>
      <c r="E32297" s="294"/>
      <c r="F32297" s="294"/>
    </row>
    <row r="32298">
      <c r="A32298" s="294" t="s">
        <v>41527</v>
      </c>
      <c r="B32298" s="294"/>
      <c r="C32298" s="294"/>
      <c r="D32298" s="294"/>
      <c r="E32298" s="294"/>
      <c r="F32298" s="294"/>
    </row>
    <row r="32299">
      <c r="A32299" s="294" t="s">
        <v>41528</v>
      </c>
      <c r="B32299" s="294"/>
      <c r="C32299" s="294"/>
      <c r="D32299" s="294"/>
      <c r="E32299" s="294"/>
      <c r="F32299" s="294"/>
    </row>
    <row r="32300">
      <c r="A32300" s="294" t="s">
        <v>41529</v>
      </c>
      <c r="B32300" s="294"/>
      <c r="C32300" s="294"/>
      <c r="D32300" s="294"/>
      <c r="E32300" s="294"/>
      <c r="F32300" s="294"/>
    </row>
    <row r="32301">
      <c r="A32301" s="294" t="s">
        <v>41530</v>
      </c>
      <c r="B32301" s="294"/>
      <c r="C32301" s="294"/>
      <c r="D32301" s="294"/>
      <c r="E32301" s="294"/>
      <c r="F32301" s="294"/>
    </row>
    <row r="32302">
      <c r="A32302" s="294" t="s">
        <v>41531</v>
      </c>
      <c r="B32302" s="294"/>
      <c r="C32302" s="294"/>
      <c r="D32302" s="294"/>
      <c r="E32302" s="294"/>
      <c r="F32302" s="294"/>
    </row>
    <row r="32303">
      <c r="A32303" s="294"/>
      <c r="B32303" s="294"/>
      <c r="C32303" s="294"/>
      <c r="D32303" s="294"/>
      <c r="E32303" s="294"/>
      <c r="F32303" s="294"/>
    </row>
    <row r="32304">
      <c r="A32304" s="294" t="s">
        <v>28124</v>
      </c>
      <c r="B32304" s="294"/>
      <c r="C32304" s="294"/>
      <c r="D32304" s="294"/>
      <c r="E32304" s="294"/>
      <c r="F32304" s="294"/>
    </row>
    <row r="32305">
      <c r="A32305" s="294" t="s">
        <v>41532</v>
      </c>
      <c r="B32305" s="294"/>
      <c r="C32305" s="294"/>
      <c r="D32305" s="294"/>
      <c r="E32305" s="294"/>
      <c r="F32305" s="294"/>
    </row>
    <row r="32306">
      <c r="A32306" s="294" t="s">
        <v>21672</v>
      </c>
      <c r="B32306" s="294"/>
      <c r="C32306" s="294"/>
      <c r="D32306" s="294"/>
      <c r="E32306" s="294"/>
      <c r="F32306" s="294"/>
    </row>
    <row r="32307">
      <c r="A32307" s="294"/>
      <c r="B32307" s="294"/>
      <c r="C32307" s="294"/>
      <c r="D32307" s="294"/>
      <c r="E32307" s="294"/>
      <c r="F32307" s="294"/>
    </row>
    <row r="32308">
      <c r="A32308" s="294" t="s">
        <v>41485</v>
      </c>
      <c r="B32308" s="294"/>
      <c r="C32308" s="294"/>
      <c r="D32308" s="294"/>
      <c r="E32308" s="294"/>
      <c r="F32308" s="294"/>
    </row>
    <row r="32309">
      <c r="A32309" s="294" t="s">
        <v>41486</v>
      </c>
      <c r="B32309" s="294"/>
      <c r="C32309" s="294"/>
      <c r="D32309" s="294"/>
      <c r="E32309" s="294"/>
      <c r="F32309" s="294"/>
    </row>
    <row r="32310">
      <c r="A32310" s="294"/>
      <c r="B32310" s="294"/>
      <c r="C32310" s="294"/>
      <c r="D32310" s="294"/>
      <c r="E32310" s="294"/>
      <c r="F32310" s="294"/>
    </row>
    <row r="32311">
      <c r="A32311" s="294"/>
      <c r="B32311" s="294"/>
      <c r="C32311" s="294"/>
      <c r="D32311" s="294"/>
      <c r="E32311" s="294"/>
      <c r="F32311" s="294"/>
    </row>
    <row r="32312">
      <c r="A32312" s="294" t="s">
        <v>23007</v>
      </c>
      <c r="B32312" s="294"/>
      <c r="C32312" s="294"/>
      <c r="D32312" s="294"/>
      <c r="E32312" s="294"/>
      <c r="F32312" s="294"/>
    </row>
    <row r="32313">
      <c r="A32313" s="294"/>
      <c r="B32313" s="294"/>
      <c r="C32313" s="294"/>
      <c r="D32313" s="294"/>
      <c r="E32313" s="294"/>
      <c r="F32313" s="294"/>
    </row>
    <row r="32314">
      <c r="A32314" s="294" t="s">
        <v>41533</v>
      </c>
      <c r="B32314" s="294"/>
      <c r="C32314" s="294"/>
      <c r="D32314" s="294"/>
      <c r="E32314" s="294"/>
      <c r="F32314" s="294"/>
    </row>
    <row r="32315">
      <c r="A32315" s="294" t="s">
        <v>31344</v>
      </c>
      <c r="B32315" s="294"/>
      <c r="C32315" s="294"/>
      <c r="D32315" s="294"/>
      <c r="E32315" s="294"/>
      <c r="F32315" s="294"/>
    </row>
    <row r="32316">
      <c r="A32316" s="294" t="s">
        <v>41534</v>
      </c>
      <c r="B32316" s="294"/>
      <c r="C32316" s="294"/>
      <c r="D32316" s="294"/>
      <c r="E32316" s="294"/>
      <c r="F32316" s="294"/>
    </row>
    <row r="32317">
      <c r="A32317" s="294" t="s">
        <v>41535</v>
      </c>
      <c r="B32317" s="294"/>
      <c r="C32317" s="294"/>
      <c r="D32317" s="294"/>
      <c r="E32317" s="294"/>
      <c r="F32317" s="294"/>
    </row>
    <row r="32318">
      <c r="A32318" s="294" t="s">
        <v>41536</v>
      </c>
      <c r="B32318" s="294"/>
      <c r="C32318" s="294"/>
      <c r="D32318" s="294"/>
      <c r="E32318" s="294"/>
      <c r="F32318" s="294"/>
    </row>
    <row r="32319">
      <c r="A32319" s="294" t="s">
        <v>41537</v>
      </c>
      <c r="B32319" s="294"/>
      <c r="C32319" s="294"/>
      <c r="D32319" s="294"/>
      <c r="E32319" s="294"/>
      <c r="F32319" s="294"/>
    </row>
    <row r="32320">
      <c r="A32320" s="294" t="s">
        <v>41538</v>
      </c>
      <c r="B32320" s="294"/>
      <c r="C32320" s="294"/>
      <c r="D32320" s="294"/>
      <c r="E32320" s="294"/>
      <c r="F32320" s="294"/>
    </row>
    <row r="32321">
      <c r="A32321" s="294"/>
      <c r="B32321" s="294"/>
      <c r="C32321" s="294"/>
      <c r="D32321" s="294"/>
      <c r="E32321" s="294"/>
      <c r="F32321" s="294"/>
    </row>
    <row r="32322">
      <c r="A32322" s="294"/>
      <c r="B32322" s="294"/>
      <c r="C32322" s="294"/>
      <c r="D32322" s="294"/>
      <c r="E32322" s="294"/>
      <c r="F32322" s="294"/>
    </row>
    <row r="32323">
      <c r="A32323" s="294" t="s">
        <v>21326</v>
      </c>
      <c r="B32323" s="294"/>
      <c r="C32323" s="294"/>
      <c r="D32323" s="294"/>
      <c r="E32323" s="294"/>
      <c r="F32323" s="294"/>
    </row>
    <row r="32324">
      <c r="A32324" s="294"/>
      <c r="B32324" s="294"/>
      <c r="C32324" s="294"/>
      <c r="D32324" s="294"/>
      <c r="E32324" s="294"/>
      <c r="F32324" s="294"/>
    </row>
    <row r="32325">
      <c r="A32325" s="294" t="s">
        <v>41539</v>
      </c>
      <c r="B32325" s="294"/>
      <c r="C32325" s="294"/>
      <c r="D32325" s="294"/>
      <c r="E32325" s="294"/>
      <c r="F32325" s="294"/>
    </row>
    <row r="32326">
      <c r="A32326" s="294" t="s">
        <v>41540</v>
      </c>
      <c r="B32326" s="294"/>
      <c r="C32326" s="294"/>
      <c r="D32326" s="294"/>
      <c r="E32326" s="294"/>
      <c r="F32326" s="294"/>
    </row>
    <row r="32327">
      <c r="A32327" s="294" t="s">
        <v>41541</v>
      </c>
      <c r="B32327" s="294"/>
      <c r="C32327" s="294"/>
      <c r="D32327" s="294"/>
      <c r="E32327" s="294"/>
      <c r="F32327" s="294"/>
    </row>
    <row r="32328">
      <c r="A32328" s="294" t="s">
        <v>41542</v>
      </c>
      <c r="B32328" s="294"/>
      <c r="C32328" s="294"/>
      <c r="D32328" s="294"/>
      <c r="E32328" s="294"/>
      <c r="F32328" s="294"/>
    </row>
    <row r="32329">
      <c r="A32329" s="294" t="s">
        <v>41543</v>
      </c>
      <c r="B32329" s="294"/>
      <c r="C32329" s="294"/>
      <c r="D32329" s="294"/>
      <c r="E32329" s="294"/>
      <c r="F32329" s="294"/>
    </row>
    <row r="32330">
      <c r="A32330" s="294" t="s">
        <v>41544</v>
      </c>
      <c r="B32330" s="294"/>
      <c r="C32330" s="294"/>
      <c r="D32330" s="294"/>
      <c r="E32330" s="294"/>
      <c r="F32330" s="294"/>
    </row>
    <row r="32331">
      <c r="A32331" s="294" t="s">
        <v>41545</v>
      </c>
      <c r="B32331" s="294"/>
      <c r="C32331" s="294"/>
      <c r="D32331" s="294"/>
      <c r="E32331" s="294"/>
      <c r="F32331" s="294"/>
    </row>
    <row r="32332">
      <c r="A32332" s="294" t="s">
        <v>41546</v>
      </c>
      <c r="B32332" s="294"/>
      <c r="C32332" s="294"/>
      <c r="D32332" s="294"/>
      <c r="E32332" s="294"/>
      <c r="F32332" s="294"/>
    </row>
    <row r="32333">
      <c r="A32333" s="294" t="s">
        <v>41547</v>
      </c>
      <c r="B32333" s="294"/>
      <c r="C32333" s="294"/>
      <c r="D32333" s="294"/>
      <c r="E32333" s="294"/>
      <c r="F32333" s="294"/>
    </row>
    <row r="32334">
      <c r="A32334" s="294"/>
      <c r="B32334" s="294"/>
      <c r="C32334" s="294"/>
      <c r="D32334" s="294"/>
      <c r="E32334" s="294"/>
      <c r="F32334" s="294"/>
    </row>
    <row r="32335">
      <c r="A32335" s="294" t="s">
        <v>25150</v>
      </c>
      <c r="B32335" s="294"/>
      <c r="C32335" s="294"/>
      <c r="D32335" s="294"/>
      <c r="E32335" s="294"/>
      <c r="F32335" s="294"/>
    </row>
    <row r="32336">
      <c r="A32336" s="294" t="s">
        <v>25548</v>
      </c>
      <c r="B32336" s="294"/>
      <c r="C32336" s="294"/>
      <c r="D32336" s="294"/>
      <c r="E32336" s="294"/>
      <c r="F32336" s="294"/>
    </row>
    <row r="32337">
      <c r="A32337" s="294"/>
      <c r="B32337" s="294"/>
      <c r="C32337" s="294"/>
      <c r="D32337" s="294"/>
      <c r="E32337" s="294"/>
      <c r="F32337" s="294"/>
    </row>
    <row r="32338">
      <c r="A32338" s="294" t="s">
        <v>41548</v>
      </c>
      <c r="B32338" s="294"/>
      <c r="C32338" s="294"/>
      <c r="D32338" s="294"/>
      <c r="E32338" s="294"/>
      <c r="F32338" s="294"/>
    </row>
    <row r="32339">
      <c r="A32339" s="294" t="s">
        <v>41549</v>
      </c>
      <c r="B32339" s="294"/>
      <c r="C32339" s="294"/>
      <c r="D32339" s="294"/>
      <c r="E32339" s="294"/>
      <c r="F32339" s="294"/>
    </row>
    <row r="32340">
      <c r="A32340" s="294" t="s">
        <v>41550</v>
      </c>
      <c r="B32340" s="294"/>
      <c r="C32340" s="294"/>
      <c r="D32340" s="294"/>
      <c r="E32340" s="294"/>
      <c r="F32340" s="294"/>
    </row>
    <row r="32341">
      <c r="A32341" s="294" t="s">
        <v>41551</v>
      </c>
      <c r="B32341" s="294"/>
      <c r="C32341" s="294"/>
      <c r="D32341" s="294"/>
      <c r="E32341" s="294"/>
      <c r="F32341" s="294"/>
    </row>
    <row r="32342">
      <c r="A32342" s="294"/>
      <c r="B32342" s="294"/>
      <c r="C32342" s="294"/>
      <c r="D32342" s="294"/>
      <c r="E32342" s="294"/>
      <c r="F32342" s="294"/>
    </row>
    <row r="32343">
      <c r="A32343" s="294" t="s">
        <v>25659</v>
      </c>
      <c r="B32343" s="294"/>
      <c r="C32343" s="294"/>
      <c r="D32343" s="294"/>
      <c r="E32343" s="294"/>
      <c r="F32343" s="294"/>
    </row>
    <row r="32344">
      <c r="A32344" s="294"/>
      <c r="B32344" s="294"/>
      <c r="C32344" s="294"/>
      <c r="D32344" s="294"/>
      <c r="E32344" s="294"/>
      <c r="F32344" s="294"/>
    </row>
    <row r="32345">
      <c r="A32345" s="294" t="s">
        <v>41552</v>
      </c>
      <c r="B32345" s="294"/>
      <c r="C32345" s="294"/>
      <c r="D32345" s="294"/>
      <c r="E32345" s="294"/>
      <c r="F32345" s="294"/>
    </row>
    <row r="32346">
      <c r="A32346" s="294" t="s">
        <v>41553</v>
      </c>
      <c r="B32346" s="294"/>
      <c r="C32346" s="294"/>
      <c r="D32346" s="294"/>
      <c r="E32346" s="294"/>
      <c r="F32346" s="294"/>
    </row>
    <row r="32347">
      <c r="A32347" s="294" t="s">
        <v>41554</v>
      </c>
      <c r="B32347" s="294"/>
      <c r="C32347" s="294"/>
      <c r="D32347" s="294"/>
      <c r="E32347" s="294"/>
      <c r="F32347" s="294"/>
    </row>
    <row r="32348">
      <c r="A32348" s="294" t="s">
        <v>41555</v>
      </c>
      <c r="B32348" s="294"/>
      <c r="C32348" s="294"/>
      <c r="D32348" s="294"/>
      <c r="E32348" s="294"/>
      <c r="F32348" s="294"/>
    </row>
    <row r="32349">
      <c r="A32349" s="294"/>
      <c r="B32349" s="294"/>
      <c r="C32349" s="294"/>
      <c r="D32349" s="294"/>
      <c r="E32349" s="294"/>
      <c r="F32349" s="294"/>
    </row>
    <row r="32350">
      <c r="A32350" s="294" t="s">
        <v>23311</v>
      </c>
      <c r="B32350" s="294"/>
      <c r="C32350" s="294"/>
      <c r="D32350" s="294"/>
      <c r="E32350" s="294"/>
      <c r="F32350" s="294"/>
    </row>
    <row r="32351">
      <c r="A32351" s="294"/>
      <c r="B32351" s="294"/>
      <c r="C32351" s="294"/>
      <c r="D32351" s="294"/>
      <c r="E32351" s="294"/>
      <c r="F32351" s="294"/>
    </row>
    <row r="32352">
      <c r="A32352" s="294" t="s">
        <v>41556</v>
      </c>
      <c r="B32352" s="294"/>
      <c r="C32352" s="294"/>
      <c r="D32352" s="294"/>
      <c r="E32352" s="294"/>
      <c r="F32352" s="294"/>
    </row>
    <row r="32353">
      <c r="A32353" s="294" t="s">
        <v>41557</v>
      </c>
      <c r="B32353" s="294"/>
      <c r="C32353" s="294"/>
      <c r="D32353" s="294"/>
      <c r="E32353" s="294"/>
      <c r="F32353" s="294"/>
    </row>
    <row r="32354">
      <c r="A32354" s="294" t="s">
        <v>41558</v>
      </c>
      <c r="B32354" s="294"/>
      <c r="C32354" s="294"/>
      <c r="D32354" s="294"/>
      <c r="E32354" s="294"/>
      <c r="F32354" s="294"/>
    </row>
    <row r="32355">
      <c r="A32355" s="294" t="s">
        <v>41559</v>
      </c>
      <c r="B32355" s="294"/>
      <c r="C32355" s="294"/>
      <c r="D32355" s="294"/>
      <c r="E32355" s="294"/>
      <c r="F32355" s="294"/>
    </row>
    <row r="32356">
      <c r="A32356" s="294" t="s">
        <v>41560</v>
      </c>
      <c r="B32356" s="294"/>
      <c r="C32356" s="294"/>
      <c r="D32356" s="294"/>
      <c r="E32356" s="294"/>
      <c r="F32356" s="294"/>
    </row>
    <row r="32357">
      <c r="A32357" s="294" t="s">
        <v>41561</v>
      </c>
      <c r="B32357" s="294"/>
      <c r="C32357" s="294"/>
      <c r="D32357" s="294"/>
      <c r="E32357" s="294"/>
      <c r="F32357" s="294"/>
    </row>
    <row r="32358">
      <c r="A32358" s="294" t="s">
        <v>41562</v>
      </c>
      <c r="B32358" s="294"/>
      <c r="C32358" s="294"/>
      <c r="D32358" s="294"/>
      <c r="E32358" s="294"/>
      <c r="F32358" s="294"/>
    </row>
    <row r="32359">
      <c r="A32359" s="294"/>
      <c r="B32359" s="294"/>
      <c r="C32359" s="294"/>
      <c r="D32359" s="294"/>
      <c r="E32359" s="294"/>
      <c r="F32359" s="294"/>
    </row>
    <row r="32360">
      <c r="A32360" s="294" t="s">
        <v>25745</v>
      </c>
      <c r="B32360" s="294"/>
      <c r="C32360" s="294"/>
      <c r="D32360" s="294"/>
      <c r="E32360" s="294"/>
      <c r="F32360" s="294"/>
    </row>
    <row r="32361">
      <c r="A32361" s="294"/>
      <c r="B32361" s="294"/>
      <c r="C32361" s="294"/>
      <c r="D32361" s="294"/>
      <c r="E32361" s="294"/>
      <c r="F32361" s="294"/>
    </row>
    <row r="32362">
      <c r="A32362" s="294" t="s">
        <v>41563</v>
      </c>
      <c r="B32362" s="294"/>
      <c r="C32362" s="294"/>
      <c r="D32362" s="294"/>
      <c r="E32362" s="294"/>
      <c r="F32362" s="294"/>
    </row>
    <row r="32363">
      <c r="A32363" s="294" t="s">
        <v>41564</v>
      </c>
      <c r="B32363" s="294"/>
      <c r="C32363" s="294"/>
      <c r="D32363" s="294"/>
      <c r="E32363" s="294"/>
      <c r="F32363" s="294"/>
    </row>
    <row r="32364">
      <c r="A32364" s="294" t="s">
        <v>34427</v>
      </c>
      <c r="B32364" s="294"/>
      <c r="C32364" s="294"/>
      <c r="D32364" s="294"/>
      <c r="E32364" s="294"/>
      <c r="F32364" s="294"/>
    </row>
    <row r="32365">
      <c r="A32365" s="294" t="s">
        <v>41179</v>
      </c>
      <c r="B32365" s="294"/>
      <c r="C32365" s="294"/>
      <c r="D32365" s="294"/>
      <c r="E32365" s="294"/>
      <c r="F32365" s="294"/>
    </row>
    <row r="32366">
      <c r="A32366" s="294" t="s">
        <v>41565</v>
      </c>
      <c r="B32366" s="294"/>
      <c r="C32366" s="294"/>
      <c r="D32366" s="294"/>
      <c r="E32366" s="294"/>
      <c r="F32366" s="294"/>
    </row>
    <row r="32367">
      <c r="A32367" s="294" t="s">
        <v>38398</v>
      </c>
      <c r="B32367" s="294"/>
      <c r="C32367" s="294"/>
      <c r="D32367" s="294"/>
      <c r="E32367" s="294"/>
      <c r="F32367" s="294"/>
    </row>
    <row r="32368">
      <c r="A32368" s="294" t="s">
        <v>41566</v>
      </c>
      <c r="B32368" s="294"/>
      <c r="C32368" s="294"/>
      <c r="D32368" s="294"/>
      <c r="E32368" s="294"/>
      <c r="F32368" s="294"/>
    </row>
    <row r="32369">
      <c r="A32369" s="294" t="s">
        <v>41481</v>
      </c>
      <c r="B32369" s="294"/>
      <c r="C32369" s="294"/>
      <c r="D32369" s="294"/>
      <c r="E32369" s="294"/>
      <c r="F32369" s="294"/>
    </row>
    <row r="32370">
      <c r="A32370" s="294" t="s">
        <v>41567</v>
      </c>
      <c r="B32370" s="294"/>
      <c r="C32370" s="294"/>
      <c r="D32370" s="294"/>
      <c r="E32370" s="294"/>
      <c r="F32370" s="294"/>
    </row>
    <row r="32371">
      <c r="A32371" s="294" t="s">
        <v>41568</v>
      </c>
      <c r="B32371" s="294"/>
      <c r="C32371" s="294"/>
      <c r="D32371" s="294"/>
      <c r="E32371" s="294"/>
      <c r="F32371" s="294"/>
    </row>
    <row r="32372">
      <c r="A32372" s="294" t="s">
        <v>41569</v>
      </c>
      <c r="B32372" s="294"/>
      <c r="C32372" s="294"/>
      <c r="D32372" s="294"/>
      <c r="E32372" s="294"/>
      <c r="F32372" s="294"/>
    </row>
    <row r="32373">
      <c r="A32373" s="294" t="s">
        <v>41570</v>
      </c>
      <c r="B32373" s="294"/>
      <c r="C32373" s="294"/>
      <c r="D32373" s="294"/>
      <c r="E32373" s="294"/>
      <c r="F32373" s="294"/>
    </row>
    <row r="32374">
      <c r="A32374" s="294" t="s">
        <v>41571</v>
      </c>
      <c r="B32374" s="294"/>
      <c r="C32374" s="294"/>
      <c r="D32374" s="294"/>
      <c r="E32374" s="294"/>
      <c r="F32374" s="294"/>
    </row>
    <row r="32375">
      <c r="A32375" s="294" t="s">
        <v>23714</v>
      </c>
      <c r="B32375" s="294"/>
      <c r="C32375" s="294"/>
      <c r="D32375" s="294"/>
      <c r="E32375" s="294"/>
      <c r="F32375" s="294"/>
    </row>
    <row r="32376">
      <c r="A32376" s="294" t="s">
        <v>41572</v>
      </c>
      <c r="B32376" s="294"/>
      <c r="C32376" s="294"/>
      <c r="D32376" s="294"/>
      <c r="E32376" s="294"/>
      <c r="F32376" s="294"/>
    </row>
    <row r="32377">
      <c r="A32377" s="294" t="s">
        <v>41573</v>
      </c>
      <c r="B32377" s="294"/>
      <c r="C32377" s="294"/>
      <c r="D32377" s="294"/>
      <c r="E32377" s="294"/>
      <c r="F32377" s="294"/>
    </row>
    <row r="32378">
      <c r="A32378" s="294"/>
      <c r="B32378" s="294"/>
      <c r="C32378" s="294"/>
      <c r="D32378" s="294"/>
      <c r="E32378" s="294"/>
      <c r="F32378" s="294"/>
    </row>
    <row r="32379">
      <c r="A32379" s="294"/>
      <c r="B32379" s="294"/>
      <c r="C32379" s="294"/>
      <c r="D32379" s="294"/>
      <c r="E32379" s="294"/>
      <c r="F32379" s="294"/>
    </row>
    <row r="32380">
      <c r="A32380" s="294" t="s">
        <v>28124</v>
      </c>
      <c r="B32380" s="294"/>
      <c r="C32380" s="294"/>
      <c r="D32380" s="294"/>
      <c r="E32380" s="294"/>
      <c r="F32380" s="294"/>
    </row>
    <row r="32381">
      <c r="A32381" s="294" t="s">
        <v>41574</v>
      </c>
      <c r="B32381" s="294"/>
      <c r="C32381" s="294"/>
      <c r="D32381" s="294"/>
      <c r="E32381" s="294"/>
      <c r="F32381" s="294"/>
    </row>
    <row r="32382">
      <c r="A32382" s="294" t="s">
        <v>21618</v>
      </c>
      <c r="B32382" s="294"/>
      <c r="C32382" s="294"/>
      <c r="D32382" s="294"/>
      <c r="E32382" s="294"/>
      <c r="F32382" s="294"/>
    </row>
    <row r="32383">
      <c r="A32383" s="294" t="s">
        <v>41575</v>
      </c>
      <c r="B32383" s="294"/>
      <c r="C32383" s="294"/>
      <c r="D32383" s="294"/>
      <c r="E32383" s="294"/>
      <c r="F32383" s="294"/>
    </row>
    <row r="32384">
      <c r="A32384" s="294"/>
      <c r="B32384" s="294"/>
      <c r="C32384" s="294"/>
      <c r="D32384" s="294"/>
      <c r="E32384" s="294"/>
      <c r="F32384" s="294"/>
    </row>
    <row r="32385">
      <c r="A32385" s="294" t="s">
        <v>22602</v>
      </c>
      <c r="B32385" s="294"/>
      <c r="C32385" s="294"/>
      <c r="D32385" s="294"/>
      <c r="E32385" s="294"/>
      <c r="F32385" s="294"/>
    </row>
    <row r="32386">
      <c r="A32386" s="294" t="s">
        <v>37045</v>
      </c>
      <c r="B32386" s="294"/>
      <c r="C32386" s="294"/>
      <c r="D32386" s="294"/>
      <c r="E32386" s="294"/>
      <c r="F32386" s="294"/>
    </row>
    <row r="32387">
      <c r="A32387" s="294"/>
      <c r="B32387" s="294"/>
      <c r="C32387" s="294"/>
      <c r="D32387" s="294"/>
      <c r="E32387" s="294"/>
      <c r="F32387" s="294"/>
    </row>
    <row r="32388">
      <c r="A32388" s="294" t="s">
        <v>41576</v>
      </c>
      <c r="B32388" s="294"/>
      <c r="C32388" s="294"/>
      <c r="D32388" s="294"/>
      <c r="E32388" s="294"/>
      <c r="F32388" s="294"/>
    </row>
    <row r="32389">
      <c r="A32389" s="294" t="s">
        <v>41577</v>
      </c>
      <c r="B32389" s="294"/>
      <c r="C32389" s="294"/>
      <c r="D32389" s="294"/>
      <c r="E32389" s="294"/>
      <c r="F32389" s="294"/>
    </row>
    <row r="32390">
      <c r="A32390" s="294" t="s">
        <v>41578</v>
      </c>
      <c r="B32390" s="294"/>
      <c r="C32390" s="294"/>
      <c r="D32390" s="294"/>
      <c r="E32390" s="294"/>
      <c r="F32390" s="294"/>
    </row>
    <row r="32391">
      <c r="A32391" s="294" t="s">
        <v>41579</v>
      </c>
      <c r="B32391" s="294"/>
      <c r="C32391" s="294"/>
      <c r="D32391" s="294"/>
      <c r="E32391" s="294"/>
      <c r="F32391" s="294"/>
    </row>
    <row r="32392">
      <c r="A32392" s="294" t="s">
        <v>41580</v>
      </c>
      <c r="B32392" s="294"/>
      <c r="C32392" s="294"/>
      <c r="D32392" s="294"/>
      <c r="E32392" s="294"/>
      <c r="F32392" s="294"/>
    </row>
    <row r="32393">
      <c r="A32393" s="294" t="s">
        <v>41581</v>
      </c>
      <c r="B32393" s="294"/>
      <c r="C32393" s="294"/>
      <c r="D32393" s="294"/>
      <c r="E32393" s="294"/>
      <c r="F32393" s="294"/>
    </row>
    <row r="32394">
      <c r="A32394" s="294"/>
      <c r="B32394" s="294"/>
      <c r="C32394" s="294"/>
      <c r="D32394" s="294"/>
      <c r="E32394" s="294"/>
      <c r="F32394" s="294"/>
    </row>
    <row r="32395">
      <c r="A32395" s="294" t="s">
        <v>27452</v>
      </c>
      <c r="B32395" s="294"/>
      <c r="C32395" s="294"/>
      <c r="D32395" s="294"/>
      <c r="E32395" s="294"/>
      <c r="F32395" s="294"/>
    </row>
    <row r="32396">
      <c r="A32396" s="294" t="s">
        <v>41211</v>
      </c>
      <c r="B32396" s="294"/>
      <c r="C32396" s="294"/>
      <c r="D32396" s="294"/>
      <c r="E32396" s="294"/>
      <c r="F32396" s="294"/>
    </row>
    <row r="32397">
      <c r="A32397" s="294"/>
      <c r="B32397" s="294"/>
      <c r="C32397" s="294"/>
      <c r="D32397" s="294"/>
      <c r="E32397" s="294"/>
      <c r="F32397" s="294"/>
    </row>
    <row r="32398">
      <c r="A32398" s="294" t="s">
        <v>41582</v>
      </c>
      <c r="B32398" s="294"/>
      <c r="C32398" s="294"/>
      <c r="D32398" s="294"/>
      <c r="E32398" s="294"/>
      <c r="F32398" s="294"/>
    </row>
    <row r="32399">
      <c r="A32399" s="294" t="s">
        <v>41583</v>
      </c>
      <c r="B32399" s="294"/>
      <c r="C32399" s="294"/>
      <c r="D32399" s="294"/>
      <c r="E32399" s="294"/>
      <c r="F32399" s="294"/>
    </row>
    <row r="32400">
      <c r="A32400" s="294" t="s">
        <v>41584</v>
      </c>
      <c r="B32400" s="294"/>
      <c r="C32400" s="294"/>
      <c r="D32400" s="294"/>
      <c r="E32400" s="294"/>
      <c r="F32400" s="294"/>
    </row>
    <row r="32401">
      <c r="A32401" s="294" t="s">
        <v>41585</v>
      </c>
      <c r="B32401" s="294"/>
      <c r="C32401" s="294"/>
      <c r="D32401" s="294"/>
      <c r="E32401" s="294"/>
      <c r="F32401" s="294"/>
    </row>
    <row r="32402">
      <c r="A32402" s="294" t="s">
        <v>21892</v>
      </c>
      <c r="B32402" s="294"/>
      <c r="C32402" s="294"/>
      <c r="D32402" s="294"/>
      <c r="E32402" s="294"/>
      <c r="F32402" s="294"/>
    </row>
    <row r="32403">
      <c r="A32403" s="294" t="s">
        <v>41586</v>
      </c>
      <c r="B32403" s="294"/>
      <c r="C32403" s="294"/>
      <c r="D32403" s="294"/>
      <c r="E32403" s="294"/>
      <c r="F32403" s="294"/>
    </row>
    <row r="32404">
      <c r="A32404" s="294"/>
      <c r="B32404" s="294"/>
      <c r="C32404" s="294"/>
      <c r="D32404" s="294"/>
      <c r="E32404" s="294"/>
      <c r="F32404" s="294"/>
    </row>
    <row r="32405">
      <c r="A32405" s="294" t="s">
        <v>26992</v>
      </c>
      <c r="B32405" s="294"/>
      <c r="C32405" s="294"/>
      <c r="D32405" s="294"/>
      <c r="E32405" s="294"/>
      <c r="F32405" s="294"/>
    </row>
    <row r="32406">
      <c r="A32406" s="294" t="s">
        <v>26884</v>
      </c>
      <c r="B32406" s="294"/>
      <c r="C32406" s="294"/>
      <c r="D32406" s="294"/>
      <c r="E32406" s="294"/>
      <c r="F32406" s="294"/>
    </row>
    <row r="32407">
      <c r="A32407" s="294"/>
      <c r="B32407" s="294"/>
      <c r="C32407" s="294"/>
      <c r="D32407" s="294"/>
      <c r="E32407" s="294"/>
      <c r="F32407" s="294"/>
    </row>
    <row r="32408">
      <c r="A32408" s="294" t="s">
        <v>41587</v>
      </c>
      <c r="B32408" s="294"/>
      <c r="C32408" s="294"/>
      <c r="D32408" s="294"/>
      <c r="E32408" s="294"/>
      <c r="F32408" s="294"/>
    </row>
    <row r="32409">
      <c r="A32409" s="294" t="s">
        <v>41588</v>
      </c>
      <c r="B32409" s="294"/>
      <c r="C32409" s="294"/>
      <c r="D32409" s="294"/>
      <c r="E32409" s="294"/>
      <c r="F32409" s="294"/>
    </row>
    <row r="32410">
      <c r="A32410" s="294" t="s">
        <v>41589</v>
      </c>
      <c r="B32410" s="294"/>
      <c r="C32410" s="294"/>
      <c r="D32410" s="294"/>
      <c r="E32410" s="294"/>
      <c r="F32410" s="294"/>
    </row>
    <row r="32411">
      <c r="A32411" s="294" t="s">
        <v>41590</v>
      </c>
      <c r="B32411" s="294"/>
      <c r="C32411" s="294"/>
      <c r="D32411" s="294"/>
      <c r="E32411" s="294"/>
      <c r="F32411" s="294"/>
    </row>
    <row r="32412">
      <c r="A32412" s="294" t="s">
        <v>41591</v>
      </c>
      <c r="B32412" s="294"/>
      <c r="C32412" s="294"/>
      <c r="D32412" s="294"/>
      <c r="E32412" s="294"/>
      <c r="F32412" s="294"/>
    </row>
    <row r="32413">
      <c r="A32413" s="294" t="s">
        <v>41592</v>
      </c>
      <c r="B32413" s="294"/>
      <c r="C32413" s="294"/>
      <c r="D32413" s="294"/>
      <c r="E32413" s="294"/>
      <c r="F32413" s="294"/>
    </row>
    <row r="32414">
      <c r="A32414" s="294" t="s">
        <v>21892</v>
      </c>
      <c r="B32414" s="294"/>
      <c r="C32414" s="294"/>
      <c r="D32414" s="294"/>
      <c r="E32414" s="294"/>
      <c r="F32414" s="294"/>
    </row>
    <row r="32415">
      <c r="A32415" s="294" t="s">
        <v>41593</v>
      </c>
      <c r="B32415" s="294"/>
      <c r="C32415" s="294"/>
      <c r="D32415" s="294"/>
      <c r="E32415" s="294"/>
      <c r="F32415" s="294"/>
    </row>
    <row r="32416">
      <c r="A32416" s="294" t="s">
        <v>41594</v>
      </c>
      <c r="B32416" s="294"/>
      <c r="C32416" s="294"/>
      <c r="D32416" s="294"/>
      <c r="E32416" s="294"/>
      <c r="F32416" s="294"/>
    </row>
    <row r="32417">
      <c r="A32417" s="294"/>
      <c r="B32417" s="294"/>
      <c r="C32417" s="294"/>
      <c r="D32417" s="294"/>
      <c r="E32417" s="294"/>
      <c r="F32417" s="294"/>
    </row>
    <row r="32418">
      <c r="A32418" s="294"/>
      <c r="B32418" s="294"/>
      <c r="C32418" s="294"/>
      <c r="D32418" s="294"/>
      <c r="E32418" s="294"/>
      <c r="F32418" s="294"/>
    </row>
    <row r="32419">
      <c r="A32419" s="294"/>
      <c r="B32419" s="294"/>
      <c r="C32419" s="294"/>
      <c r="D32419" s="294"/>
      <c r="E32419" s="294"/>
      <c r="F32419" s="294"/>
    </row>
    <row r="32420">
      <c r="A32420" s="294" t="s">
        <v>21401</v>
      </c>
      <c r="B32420" s="294"/>
      <c r="C32420" s="294"/>
      <c r="D32420" s="294"/>
      <c r="E32420" s="294"/>
      <c r="F32420" s="294"/>
    </row>
    <row r="32421">
      <c r="A32421" s="294"/>
      <c r="B32421" s="294"/>
      <c r="C32421" s="294"/>
      <c r="D32421" s="294"/>
      <c r="E32421" s="294"/>
      <c r="F32421" s="294"/>
    </row>
    <row r="32422">
      <c r="A32422" s="294" t="s">
        <v>41595</v>
      </c>
      <c r="B32422" s="294"/>
      <c r="C32422" s="294"/>
      <c r="D32422" s="294"/>
      <c r="E32422" s="294"/>
      <c r="F32422" s="294"/>
    </row>
    <row r="32423">
      <c r="A32423" s="294" t="s">
        <v>41596</v>
      </c>
      <c r="B32423" s="294"/>
      <c r="C32423" s="294"/>
      <c r="D32423" s="294"/>
      <c r="E32423" s="294"/>
      <c r="F32423" s="294"/>
    </row>
    <row r="32424">
      <c r="A32424" s="294" t="s">
        <v>41597</v>
      </c>
      <c r="B32424" s="294"/>
      <c r="C32424" s="294"/>
      <c r="D32424" s="294"/>
      <c r="E32424" s="294"/>
      <c r="F32424" s="294"/>
    </row>
    <row r="32425">
      <c r="A32425" s="294" t="s">
        <v>41598</v>
      </c>
      <c r="B32425" s="294"/>
      <c r="C32425" s="294"/>
      <c r="D32425" s="294"/>
      <c r="E32425" s="294"/>
      <c r="F32425" s="294"/>
    </row>
    <row r="32426">
      <c r="A32426" s="294" t="s">
        <v>23830</v>
      </c>
      <c r="B32426" s="294"/>
      <c r="C32426" s="294"/>
      <c r="D32426" s="294"/>
      <c r="E32426" s="294"/>
      <c r="F32426" s="294"/>
    </row>
    <row r="32427">
      <c r="A32427" s="294" t="s">
        <v>23831</v>
      </c>
      <c r="B32427" s="294"/>
      <c r="C32427" s="294"/>
      <c r="D32427" s="294"/>
      <c r="E32427" s="294"/>
      <c r="F32427" s="294"/>
    </row>
    <row r="32428">
      <c r="A32428" s="294" t="s">
        <v>30336</v>
      </c>
      <c r="B32428" s="294"/>
      <c r="C32428" s="294"/>
      <c r="D32428" s="294"/>
      <c r="E32428" s="294"/>
      <c r="F32428" s="294"/>
    </row>
    <row r="32429">
      <c r="A32429" s="294" t="s">
        <v>41599</v>
      </c>
      <c r="B32429" s="294"/>
      <c r="C32429" s="294"/>
      <c r="D32429" s="294"/>
      <c r="E32429" s="294"/>
      <c r="F32429" s="294"/>
    </row>
    <row r="32430">
      <c r="A32430" s="294" t="s">
        <v>31573</v>
      </c>
      <c r="B32430" s="294"/>
      <c r="C32430" s="294"/>
      <c r="D32430" s="294"/>
      <c r="E32430" s="294"/>
      <c r="F32430" s="294"/>
    </row>
    <row r="32431">
      <c r="A32431" s="294" t="s">
        <v>41600</v>
      </c>
      <c r="B32431" s="294"/>
      <c r="C32431" s="294"/>
      <c r="D32431" s="294"/>
      <c r="E32431" s="294"/>
      <c r="F32431" s="294"/>
    </row>
    <row r="32432">
      <c r="A32432" s="294" t="s">
        <v>38164</v>
      </c>
      <c r="B32432" s="294"/>
      <c r="C32432" s="294"/>
      <c r="D32432" s="294"/>
      <c r="E32432" s="294"/>
      <c r="F32432" s="294"/>
    </row>
    <row r="32433">
      <c r="A32433" s="294" t="s">
        <v>38174</v>
      </c>
      <c r="B32433" s="294"/>
      <c r="C32433" s="294"/>
      <c r="D32433" s="294"/>
      <c r="E32433" s="294"/>
      <c r="F32433" s="294"/>
    </row>
    <row r="32434">
      <c r="A32434" s="294" t="s">
        <v>38450</v>
      </c>
      <c r="B32434" s="294"/>
      <c r="C32434" s="294"/>
      <c r="D32434" s="294"/>
      <c r="E32434" s="294"/>
      <c r="F32434" s="294"/>
    </row>
    <row r="32435">
      <c r="A32435" s="294"/>
      <c r="B32435" s="294"/>
      <c r="C32435" s="294"/>
      <c r="D32435" s="294"/>
      <c r="E32435" s="294"/>
      <c r="F32435" s="294"/>
    </row>
    <row r="32436">
      <c r="A32436" s="294" t="s">
        <v>41601</v>
      </c>
      <c r="B32436" s="294"/>
      <c r="C32436" s="294"/>
      <c r="D32436" s="294"/>
      <c r="E32436" s="294"/>
      <c r="F32436" s="294"/>
    </row>
    <row r="32437">
      <c r="A32437" s="294"/>
      <c r="B32437" s="294"/>
      <c r="C32437" s="294"/>
      <c r="D32437" s="294"/>
      <c r="E32437" s="294"/>
      <c r="F32437" s="294"/>
    </row>
    <row r="32438">
      <c r="A32438" s="294" t="s">
        <v>41602</v>
      </c>
      <c r="B32438" s="294"/>
      <c r="C32438" s="294"/>
      <c r="D32438" s="294"/>
      <c r="E32438" s="294"/>
      <c r="F32438" s="294"/>
    </row>
    <row r="32439">
      <c r="A32439" s="294" t="s">
        <v>41603</v>
      </c>
      <c r="B32439" s="294"/>
      <c r="C32439" s="294"/>
      <c r="D32439" s="294"/>
      <c r="E32439" s="294"/>
      <c r="F32439" s="294"/>
    </row>
    <row r="32440">
      <c r="A32440" s="294" t="s">
        <v>41604</v>
      </c>
      <c r="B32440" s="294"/>
      <c r="C32440" s="294"/>
      <c r="D32440" s="294"/>
      <c r="E32440" s="294"/>
      <c r="F32440" s="294"/>
    </row>
    <row r="32441">
      <c r="A32441" s="294" t="s">
        <v>41605</v>
      </c>
      <c r="B32441" s="294"/>
      <c r="C32441" s="294"/>
      <c r="D32441" s="294"/>
      <c r="E32441" s="294"/>
      <c r="F32441" s="294"/>
    </row>
    <row r="32442">
      <c r="A32442" s="294" t="s">
        <v>41606</v>
      </c>
      <c r="B32442" s="294"/>
      <c r="C32442" s="294"/>
      <c r="D32442" s="294"/>
      <c r="E32442" s="294"/>
      <c r="F32442" s="294"/>
    </row>
    <row r="32443">
      <c r="A32443" s="294" t="str">
        <f>ARRAY_CONSTRAIN(ARRAYFORMULA(-Base(No induration)), 1, 1)</f>
        <v>#ERROR!</v>
      </c>
      <c r="B32443" s="294"/>
      <c r="C32443" s="294"/>
      <c r="D32443" s="294"/>
      <c r="E32443" s="294"/>
      <c r="F32443" s="294"/>
    </row>
    <row r="32444">
      <c r="A32444" s="294" t="s">
        <v>41607</v>
      </c>
      <c r="B32444" s="294"/>
      <c r="C32444" s="294"/>
      <c r="D32444" s="294"/>
      <c r="E32444" s="294"/>
      <c r="F32444" s="294"/>
    </row>
    <row r="32445">
      <c r="A32445" s="294" t="s">
        <v>41608</v>
      </c>
      <c r="B32445" s="294"/>
      <c r="C32445" s="294"/>
      <c r="D32445" s="294"/>
      <c r="E32445" s="294"/>
      <c r="F32445" s="294"/>
    </row>
    <row r="32446">
      <c r="A32446" s="294" t="s">
        <v>41609</v>
      </c>
      <c r="B32446" s="294"/>
      <c r="C32446" s="294"/>
      <c r="D32446" s="294"/>
      <c r="E32446" s="294"/>
      <c r="F32446" s="294"/>
    </row>
    <row r="32447">
      <c r="A32447" s="294" t="s">
        <v>41610</v>
      </c>
      <c r="B32447" s="294"/>
      <c r="C32447" s="294"/>
      <c r="D32447" s="294"/>
      <c r="E32447" s="294"/>
      <c r="F32447" s="294"/>
    </row>
    <row r="32448">
      <c r="A32448" s="294" t="s">
        <v>41611</v>
      </c>
      <c r="B32448" s="294"/>
      <c r="C32448" s="294"/>
      <c r="D32448" s="294"/>
      <c r="E32448" s="294"/>
      <c r="F32448" s="294"/>
    </row>
    <row r="32449">
      <c r="A32449" s="294" t="s">
        <v>41612</v>
      </c>
      <c r="B32449" s="294"/>
      <c r="C32449" s="294"/>
      <c r="D32449" s="294"/>
      <c r="E32449" s="294"/>
      <c r="F32449" s="294"/>
    </row>
    <row r="32450">
      <c r="A32450" s="294" t="s">
        <v>41613</v>
      </c>
      <c r="B32450" s="294"/>
      <c r="C32450" s="294"/>
      <c r="D32450" s="294"/>
      <c r="E32450" s="294"/>
      <c r="F32450" s="294"/>
    </row>
    <row r="32451">
      <c r="A32451" s="294"/>
      <c r="B32451" s="294"/>
      <c r="C32451" s="294"/>
      <c r="D32451" s="294"/>
      <c r="E32451" s="294"/>
      <c r="F32451" s="294"/>
    </row>
    <row r="32452">
      <c r="A32452" s="294" t="s">
        <v>21407</v>
      </c>
      <c r="B32452" s="294"/>
      <c r="C32452" s="294"/>
      <c r="D32452" s="294"/>
      <c r="E32452" s="294"/>
      <c r="F32452" s="294"/>
    </row>
    <row r="32453">
      <c r="A32453" s="294"/>
      <c r="B32453" s="294"/>
      <c r="C32453" s="294"/>
      <c r="D32453" s="294"/>
      <c r="E32453" s="294"/>
      <c r="F32453" s="294"/>
    </row>
    <row r="32454">
      <c r="A32454" s="294" t="s">
        <v>25511</v>
      </c>
      <c r="B32454" s="294"/>
      <c r="C32454" s="294"/>
      <c r="D32454" s="294"/>
      <c r="E32454" s="294"/>
      <c r="F32454" s="294"/>
    </row>
    <row r="32455">
      <c r="A32455" s="294" t="s">
        <v>41614</v>
      </c>
      <c r="B32455" s="294"/>
      <c r="C32455" s="294"/>
      <c r="D32455" s="294"/>
      <c r="E32455" s="294"/>
      <c r="F32455" s="294"/>
    </row>
    <row r="32456">
      <c r="A32456" s="294" t="s">
        <v>41433</v>
      </c>
      <c r="B32456" s="294"/>
      <c r="C32456" s="294"/>
      <c r="D32456" s="294"/>
      <c r="E32456" s="294"/>
      <c r="F32456" s="294"/>
    </row>
    <row r="32457">
      <c r="A32457" s="294" t="s">
        <v>25506</v>
      </c>
      <c r="B32457" s="294"/>
      <c r="C32457" s="294"/>
      <c r="D32457" s="294"/>
      <c r="E32457" s="294"/>
      <c r="F32457" s="294"/>
    </row>
    <row r="32458">
      <c r="A32458" s="294" t="s">
        <v>41615</v>
      </c>
      <c r="B32458" s="294"/>
      <c r="C32458" s="294"/>
      <c r="D32458" s="294"/>
      <c r="E32458" s="294"/>
      <c r="F32458" s="294"/>
    </row>
    <row r="32459">
      <c r="A32459" s="294" t="s">
        <v>41434</v>
      </c>
      <c r="B32459" s="294"/>
      <c r="C32459" s="294"/>
      <c r="D32459" s="294"/>
      <c r="E32459" s="294"/>
      <c r="F32459" s="294"/>
    </row>
    <row r="32460">
      <c r="A32460" s="294" t="s">
        <v>35254</v>
      </c>
      <c r="B32460" s="294"/>
      <c r="C32460" s="294"/>
      <c r="D32460" s="294"/>
      <c r="E32460" s="294"/>
      <c r="F32460" s="294"/>
    </row>
    <row r="32461">
      <c r="A32461" s="294" t="s">
        <v>41616</v>
      </c>
      <c r="B32461" s="294"/>
      <c r="C32461" s="294"/>
      <c r="D32461" s="294"/>
      <c r="E32461" s="294"/>
      <c r="F32461" s="294"/>
    </row>
    <row r="32462">
      <c r="A32462" s="294" t="s">
        <v>41617</v>
      </c>
      <c r="B32462" s="294"/>
      <c r="C32462" s="294"/>
      <c r="D32462" s="294"/>
      <c r="E32462" s="294"/>
      <c r="F32462" s="294"/>
    </row>
    <row r="32463">
      <c r="A32463" s="294" t="s">
        <v>41618</v>
      </c>
      <c r="B32463" s="294"/>
      <c r="C32463" s="294"/>
      <c r="D32463" s="294"/>
      <c r="E32463" s="294"/>
      <c r="F32463" s="294"/>
    </row>
    <row r="32464">
      <c r="A32464" s="294" t="s">
        <v>41619</v>
      </c>
      <c r="B32464" s="294"/>
      <c r="C32464" s="294"/>
      <c r="D32464" s="294"/>
      <c r="E32464" s="294"/>
      <c r="F32464" s="294"/>
    </row>
    <row r="32465">
      <c r="A32465" s="294" t="s">
        <v>41620</v>
      </c>
      <c r="B32465" s="294"/>
      <c r="C32465" s="294"/>
      <c r="D32465" s="294"/>
      <c r="E32465" s="294"/>
      <c r="F32465" s="294"/>
    </row>
    <row r="32466">
      <c r="A32466" s="294" t="s">
        <v>41621</v>
      </c>
      <c r="B32466" s="294"/>
      <c r="C32466" s="294"/>
      <c r="D32466" s="294"/>
      <c r="E32466" s="294"/>
      <c r="F32466" s="294"/>
    </row>
    <row r="32467">
      <c r="A32467" s="294" t="s">
        <v>41622</v>
      </c>
      <c r="B32467" s="294"/>
      <c r="C32467" s="294"/>
      <c r="D32467" s="294"/>
      <c r="E32467" s="294"/>
      <c r="F32467" s="294"/>
    </row>
    <row r="32468">
      <c r="A32468" s="294" t="s">
        <v>41623</v>
      </c>
      <c r="B32468" s="294"/>
      <c r="C32468" s="294"/>
      <c r="D32468" s="294"/>
      <c r="E32468" s="294"/>
      <c r="F32468" s="294"/>
    </row>
    <row r="32469">
      <c r="A32469" s="294"/>
      <c r="B32469" s="294"/>
      <c r="C32469" s="294"/>
      <c r="D32469" s="294"/>
      <c r="E32469" s="294"/>
      <c r="F32469" s="294"/>
    </row>
    <row r="32470">
      <c r="A32470" s="294" t="s">
        <v>21990</v>
      </c>
      <c r="B32470" s="294"/>
      <c r="C32470" s="294"/>
      <c r="D32470" s="294"/>
      <c r="E32470" s="294"/>
      <c r="F32470" s="294"/>
    </row>
    <row r="32471">
      <c r="A32471" s="294"/>
      <c r="B32471" s="294"/>
      <c r="C32471" s="294"/>
      <c r="D32471" s="294"/>
      <c r="E32471" s="294"/>
      <c r="F32471" s="294"/>
    </row>
    <row r="32472">
      <c r="A32472" s="294" t="s">
        <v>27652</v>
      </c>
      <c r="B32472" s="294"/>
      <c r="C32472" s="294"/>
      <c r="D32472" s="294"/>
      <c r="E32472" s="294"/>
      <c r="F32472" s="294"/>
    </row>
    <row r="32473">
      <c r="A32473" s="294" t="s">
        <v>41624</v>
      </c>
      <c r="B32473" s="294"/>
      <c r="C32473" s="294"/>
      <c r="D32473" s="294"/>
      <c r="E32473" s="294"/>
      <c r="F32473" s="294"/>
    </row>
    <row r="32474">
      <c r="A32474" s="294" t="s">
        <v>41018</v>
      </c>
      <c r="B32474" s="294"/>
      <c r="C32474" s="294"/>
      <c r="D32474" s="294"/>
      <c r="E32474" s="294"/>
      <c r="F32474" s="294"/>
    </row>
    <row r="32475">
      <c r="A32475" s="294" t="s">
        <v>41625</v>
      </c>
      <c r="B32475" s="294"/>
      <c r="C32475" s="294"/>
      <c r="D32475" s="294"/>
      <c r="E32475" s="294"/>
      <c r="F32475" s="294"/>
    </row>
    <row r="32476">
      <c r="A32476" s="294" t="s">
        <v>39849</v>
      </c>
      <c r="B32476" s="294"/>
      <c r="C32476" s="294"/>
      <c r="D32476" s="294"/>
      <c r="E32476" s="294"/>
      <c r="F32476" s="294"/>
    </row>
    <row r="32477">
      <c r="A32477" s="294" t="s">
        <v>41626</v>
      </c>
      <c r="B32477" s="294"/>
      <c r="C32477" s="294"/>
      <c r="D32477" s="294"/>
      <c r="E32477" s="294"/>
      <c r="F32477" s="294"/>
    </row>
    <row r="32478">
      <c r="A32478" s="294" t="s">
        <v>41627</v>
      </c>
      <c r="B32478" s="294"/>
      <c r="C32478" s="294"/>
      <c r="D32478" s="294"/>
      <c r="E32478" s="294"/>
      <c r="F32478" s="294"/>
    </row>
    <row r="32479">
      <c r="A32479" s="294" t="s">
        <v>41628</v>
      </c>
      <c r="B32479" s="294"/>
      <c r="C32479" s="294"/>
      <c r="D32479" s="294"/>
      <c r="E32479" s="294"/>
      <c r="F32479" s="294"/>
    </row>
    <row r="32480">
      <c r="A32480" s="294"/>
      <c r="B32480" s="294"/>
      <c r="C32480" s="294"/>
      <c r="D32480" s="294"/>
      <c r="E32480" s="294"/>
      <c r="F32480" s="294"/>
    </row>
    <row r="32481">
      <c r="A32481" s="294" t="s">
        <v>28124</v>
      </c>
      <c r="B32481" s="294"/>
      <c r="C32481" s="294"/>
      <c r="D32481" s="294"/>
      <c r="E32481" s="294"/>
      <c r="F32481" s="294"/>
    </row>
    <row r="32482">
      <c r="A32482" s="294" t="s">
        <v>41629</v>
      </c>
      <c r="B32482" s="294"/>
      <c r="C32482" s="294"/>
      <c r="D32482" s="294"/>
      <c r="E32482" s="294"/>
      <c r="F32482" s="294"/>
    </row>
    <row r="32483">
      <c r="A32483" s="294" t="s">
        <v>21672</v>
      </c>
      <c r="B32483" s="294"/>
      <c r="C32483" s="294"/>
      <c r="D32483" s="294"/>
      <c r="E32483" s="294"/>
      <c r="F32483" s="294"/>
    </row>
    <row r="32484">
      <c r="A32484" s="294" t="s">
        <v>41575</v>
      </c>
      <c r="B32484" s="294"/>
      <c r="C32484" s="294"/>
      <c r="D32484" s="294"/>
      <c r="E32484" s="294"/>
      <c r="F32484" s="294"/>
    </row>
    <row r="32485">
      <c r="A32485" s="294"/>
      <c r="B32485" s="294"/>
      <c r="C32485" s="294"/>
      <c r="D32485" s="294"/>
      <c r="E32485" s="294"/>
      <c r="F32485" s="294"/>
    </row>
    <row r="32486">
      <c r="A32486" s="294"/>
      <c r="B32486" s="294"/>
      <c r="C32486" s="294"/>
      <c r="D32486" s="294"/>
      <c r="E32486" s="294"/>
      <c r="F32486" s="294"/>
    </row>
    <row r="32487">
      <c r="A32487" s="294" t="s">
        <v>21429</v>
      </c>
      <c r="B32487" s="294"/>
      <c r="C32487" s="294"/>
      <c r="D32487" s="294"/>
      <c r="E32487" s="294"/>
      <c r="F32487" s="294"/>
    </row>
    <row r="32488">
      <c r="A32488" s="294"/>
      <c r="B32488" s="294"/>
      <c r="C32488" s="294"/>
      <c r="D32488" s="294"/>
      <c r="E32488" s="294"/>
      <c r="F32488" s="294"/>
    </row>
    <row r="32489">
      <c r="A32489" s="294" t="s">
        <v>41630</v>
      </c>
      <c r="B32489" s="294"/>
      <c r="C32489" s="294"/>
      <c r="D32489" s="294"/>
      <c r="E32489" s="294"/>
      <c r="F32489" s="294"/>
    </row>
    <row r="32490">
      <c r="A32490" s="294" t="s">
        <v>38989</v>
      </c>
      <c r="B32490" s="294"/>
      <c r="C32490" s="294"/>
      <c r="D32490" s="294"/>
      <c r="E32490" s="294"/>
      <c r="F32490" s="294"/>
    </row>
    <row r="32491">
      <c r="A32491" s="294" t="s">
        <v>41631</v>
      </c>
      <c r="B32491" s="294"/>
      <c r="C32491" s="294"/>
      <c r="D32491" s="294"/>
      <c r="E32491" s="294"/>
      <c r="F32491" s="294"/>
    </row>
    <row r="32492">
      <c r="A32492" s="294" t="s">
        <v>41632</v>
      </c>
      <c r="B32492" s="294"/>
      <c r="C32492" s="294"/>
      <c r="D32492" s="294"/>
      <c r="E32492" s="294"/>
      <c r="F32492" s="294"/>
    </row>
    <row r="32493">
      <c r="A32493" s="294" t="s">
        <v>41633</v>
      </c>
      <c r="B32493" s="294"/>
      <c r="C32493" s="294"/>
      <c r="D32493" s="294"/>
      <c r="E32493" s="294"/>
      <c r="F32493" s="294"/>
    </row>
    <row r="32494">
      <c r="A32494" s="294" t="s">
        <v>41634</v>
      </c>
      <c r="B32494" s="294"/>
      <c r="C32494" s="294"/>
      <c r="D32494" s="294"/>
      <c r="E32494" s="294"/>
      <c r="F32494" s="294"/>
    </row>
    <row r="32495">
      <c r="A32495" s="294" t="s">
        <v>41635</v>
      </c>
      <c r="B32495" s="294"/>
      <c r="C32495" s="294"/>
      <c r="D32495" s="294"/>
      <c r="E32495" s="294"/>
      <c r="F32495" s="294"/>
    </row>
    <row r="32496">
      <c r="A32496" s="294" t="s">
        <v>41636</v>
      </c>
      <c r="B32496" s="294"/>
      <c r="C32496" s="294"/>
      <c r="D32496" s="294"/>
      <c r="E32496" s="294"/>
      <c r="F32496" s="294"/>
    </row>
    <row r="32497">
      <c r="A32497" s="294"/>
      <c r="B32497" s="294"/>
      <c r="C32497" s="294"/>
      <c r="D32497" s="294"/>
      <c r="E32497" s="294"/>
      <c r="F32497" s="294"/>
    </row>
    <row r="32498">
      <c r="A32498" s="294"/>
      <c r="B32498" s="294"/>
      <c r="C32498" s="294"/>
      <c r="D32498" s="294"/>
      <c r="E32498" s="294"/>
      <c r="F32498" s="294"/>
    </row>
    <row r="32499">
      <c r="A32499" s="294" t="s">
        <v>21326</v>
      </c>
      <c r="B32499" s="294"/>
      <c r="C32499" s="294"/>
      <c r="D32499" s="294"/>
      <c r="E32499" s="294"/>
      <c r="F32499" s="294"/>
    </row>
    <row r="32500">
      <c r="A32500" s="294"/>
      <c r="B32500" s="294"/>
      <c r="C32500" s="294"/>
      <c r="D32500" s="294"/>
      <c r="E32500" s="294"/>
      <c r="F32500" s="294"/>
    </row>
    <row r="32501">
      <c r="A32501" s="294" t="s">
        <v>41637</v>
      </c>
      <c r="B32501" s="294"/>
      <c r="C32501" s="294"/>
      <c r="D32501" s="294"/>
      <c r="E32501" s="294"/>
      <c r="F32501" s="294"/>
    </row>
    <row r="32502">
      <c r="A32502" s="294" t="s">
        <v>41638</v>
      </c>
      <c r="B32502" s="294"/>
      <c r="C32502" s="294"/>
      <c r="D32502" s="294"/>
      <c r="E32502" s="294"/>
      <c r="F32502" s="294"/>
    </row>
    <row r="32503">
      <c r="A32503" s="294" t="s">
        <v>41639</v>
      </c>
      <c r="B32503" s="294"/>
      <c r="C32503" s="294"/>
      <c r="D32503" s="294"/>
      <c r="E32503" s="294"/>
      <c r="F32503" s="294"/>
    </row>
    <row r="32504">
      <c r="A32504" s="294" t="s">
        <v>41640</v>
      </c>
      <c r="B32504" s="294"/>
      <c r="C32504" s="294"/>
      <c r="D32504" s="294"/>
      <c r="E32504" s="294"/>
      <c r="F32504" s="294"/>
    </row>
    <row r="32505">
      <c r="A32505" s="294" t="s">
        <v>21892</v>
      </c>
      <c r="B32505" s="294"/>
      <c r="C32505" s="294"/>
      <c r="D32505" s="294"/>
      <c r="E32505" s="294"/>
      <c r="F32505" s="294"/>
    </row>
    <row r="32506">
      <c r="A32506" s="294" t="s">
        <v>41641</v>
      </c>
      <c r="B32506" s="294"/>
      <c r="C32506" s="294"/>
      <c r="D32506" s="294"/>
      <c r="E32506" s="294"/>
      <c r="F32506" s="294"/>
    </row>
    <row r="32507">
      <c r="A32507" s="294"/>
      <c r="B32507" s="294"/>
      <c r="C32507" s="294"/>
      <c r="D32507" s="294"/>
      <c r="E32507" s="294"/>
      <c r="F32507" s="294"/>
    </row>
    <row r="32508">
      <c r="A32508" s="294" t="s">
        <v>25150</v>
      </c>
      <c r="B32508" s="294"/>
      <c r="C32508" s="294"/>
      <c r="D32508" s="294"/>
      <c r="E32508" s="294"/>
      <c r="F32508" s="294"/>
    </row>
    <row r="32509">
      <c r="A32509" s="294" t="s">
        <v>30376</v>
      </c>
      <c r="B32509" s="294"/>
      <c r="C32509" s="294"/>
      <c r="D32509" s="294"/>
      <c r="E32509" s="294"/>
      <c r="F32509" s="294"/>
    </row>
    <row r="32510">
      <c r="A32510" s="294"/>
      <c r="B32510" s="294"/>
      <c r="C32510" s="294"/>
      <c r="D32510" s="294"/>
      <c r="E32510" s="294"/>
      <c r="F32510" s="294"/>
    </row>
    <row r="32511">
      <c r="A32511" s="294" t="s">
        <v>41642</v>
      </c>
      <c r="B32511" s="294"/>
      <c r="C32511" s="294"/>
      <c r="D32511" s="294"/>
      <c r="E32511" s="294"/>
      <c r="F32511" s="294"/>
    </row>
    <row r="32512">
      <c r="A32512" s="294" t="s">
        <v>41643</v>
      </c>
      <c r="B32512" s="294"/>
      <c r="C32512" s="294"/>
      <c r="D32512" s="294"/>
      <c r="E32512" s="294"/>
      <c r="F32512" s="294"/>
    </row>
    <row r="32513">
      <c r="A32513" s="294" t="s">
        <v>41644</v>
      </c>
      <c r="B32513" s="294"/>
      <c r="C32513" s="294"/>
      <c r="D32513" s="294"/>
      <c r="E32513" s="294"/>
      <c r="F32513" s="294"/>
    </row>
    <row r="32514">
      <c r="A32514" s="294" t="s">
        <v>41645</v>
      </c>
      <c r="B32514" s="294"/>
      <c r="C32514" s="294"/>
      <c r="D32514" s="294"/>
      <c r="E32514" s="294"/>
      <c r="F32514" s="294"/>
    </row>
    <row r="32515">
      <c r="A32515" s="294"/>
      <c r="B32515" s="294"/>
      <c r="C32515" s="294"/>
      <c r="D32515" s="294"/>
      <c r="E32515" s="294"/>
      <c r="F32515" s="294"/>
    </row>
    <row r="32516">
      <c r="A32516" s="294" t="s">
        <v>27516</v>
      </c>
      <c r="B32516" s="294"/>
      <c r="C32516" s="294"/>
      <c r="D32516" s="294"/>
      <c r="E32516" s="294"/>
      <c r="F32516" s="294"/>
    </row>
    <row r="32517">
      <c r="A32517" s="294" t="s">
        <v>25339</v>
      </c>
      <c r="B32517" s="294"/>
      <c r="C32517" s="294"/>
      <c r="D32517" s="294"/>
      <c r="E32517" s="294"/>
      <c r="F32517" s="294"/>
    </row>
    <row r="32518">
      <c r="A32518" s="294"/>
      <c r="B32518" s="294"/>
      <c r="C32518" s="294"/>
      <c r="D32518" s="294"/>
      <c r="E32518" s="294"/>
      <c r="F32518" s="294"/>
    </row>
    <row r="32519">
      <c r="A32519" s="294" t="s">
        <v>41646</v>
      </c>
      <c r="B32519" s="294"/>
      <c r="C32519" s="294"/>
      <c r="D32519" s="294"/>
      <c r="E32519" s="294"/>
      <c r="F32519" s="294"/>
    </row>
    <row r="32520">
      <c r="A32520" s="294" t="s">
        <v>41647</v>
      </c>
      <c r="B32520" s="294"/>
      <c r="C32520" s="294"/>
      <c r="D32520" s="294"/>
      <c r="E32520" s="294"/>
      <c r="F32520" s="294"/>
    </row>
    <row r="32521">
      <c r="A32521" s="294" t="s">
        <v>41648</v>
      </c>
      <c r="B32521" s="294"/>
      <c r="C32521" s="294"/>
      <c r="D32521" s="294"/>
      <c r="E32521" s="294"/>
      <c r="F32521" s="294"/>
    </row>
    <row r="32522">
      <c r="A32522" s="294" t="s">
        <v>41649</v>
      </c>
      <c r="B32522" s="294"/>
      <c r="C32522" s="294"/>
      <c r="D32522" s="294"/>
      <c r="E32522" s="294"/>
      <c r="F32522" s="294"/>
    </row>
    <row r="32523">
      <c r="A32523" s="294"/>
      <c r="B32523" s="294"/>
      <c r="C32523" s="294"/>
      <c r="D32523" s="294"/>
      <c r="E32523" s="294"/>
      <c r="F32523" s="294"/>
    </row>
    <row r="32524">
      <c r="A32524" s="294" t="s">
        <v>26377</v>
      </c>
      <c r="B32524" s="294"/>
      <c r="C32524" s="294"/>
      <c r="D32524" s="294"/>
      <c r="E32524" s="294"/>
      <c r="F32524" s="294"/>
    </row>
    <row r="32525">
      <c r="A32525" s="294"/>
      <c r="B32525" s="294"/>
      <c r="C32525" s="294"/>
      <c r="D32525" s="294"/>
      <c r="E32525" s="294"/>
      <c r="F32525" s="294"/>
    </row>
    <row r="32526">
      <c r="A32526" s="294" t="s">
        <v>41650</v>
      </c>
      <c r="B32526" s="294"/>
      <c r="C32526" s="294"/>
      <c r="D32526" s="294"/>
      <c r="E32526" s="294"/>
      <c r="F32526" s="294"/>
    </row>
    <row r="32527">
      <c r="A32527" s="294" t="s">
        <v>41651</v>
      </c>
      <c r="B32527" s="294"/>
      <c r="C32527" s="294"/>
      <c r="D32527" s="294"/>
      <c r="E32527" s="294"/>
      <c r="F32527" s="294"/>
    </row>
    <row r="32528">
      <c r="A32528" s="294" t="s">
        <v>41652</v>
      </c>
      <c r="B32528" s="294"/>
      <c r="C32528" s="294"/>
      <c r="D32528" s="294"/>
      <c r="E32528" s="294"/>
      <c r="F32528" s="294"/>
    </row>
    <row r="32529">
      <c r="A32529" s="294" t="s">
        <v>41653</v>
      </c>
      <c r="B32529" s="294"/>
      <c r="C32529" s="294"/>
      <c r="D32529" s="294"/>
      <c r="E32529" s="294"/>
      <c r="F32529" s="294"/>
    </row>
    <row r="32530">
      <c r="A32530" s="294" t="s">
        <v>41654</v>
      </c>
      <c r="B32530" s="294"/>
      <c r="C32530" s="294"/>
      <c r="D32530" s="294"/>
      <c r="E32530" s="294"/>
      <c r="F32530" s="294"/>
    </row>
    <row r="32531">
      <c r="A32531" s="294" t="s">
        <v>21892</v>
      </c>
      <c r="B32531" s="294"/>
      <c r="C32531" s="294"/>
      <c r="D32531" s="294"/>
      <c r="E32531" s="294"/>
      <c r="F32531" s="294"/>
    </row>
    <row r="32532">
      <c r="A32532" s="294" t="s">
        <v>41655</v>
      </c>
      <c r="B32532" s="294"/>
      <c r="C32532" s="294"/>
      <c r="D32532" s="294"/>
      <c r="E32532" s="294"/>
      <c r="F32532" s="294"/>
    </row>
    <row r="32533">
      <c r="A32533" s="294"/>
      <c r="B32533" s="294"/>
      <c r="C32533" s="294"/>
      <c r="D32533" s="294"/>
      <c r="E32533" s="294"/>
      <c r="F32533" s="294"/>
    </row>
    <row r="32534">
      <c r="A32534" s="294" t="s">
        <v>28064</v>
      </c>
      <c r="B32534" s="294"/>
      <c r="C32534" s="294"/>
      <c r="D32534" s="294"/>
      <c r="E32534" s="294"/>
      <c r="F32534" s="294"/>
    </row>
    <row r="32535">
      <c r="A32535" s="294"/>
      <c r="B32535" s="294"/>
      <c r="C32535" s="294"/>
      <c r="D32535" s="294"/>
      <c r="E32535" s="294"/>
      <c r="F32535" s="294"/>
    </row>
    <row r="32536">
      <c r="A32536" s="294" t="s">
        <v>41656</v>
      </c>
      <c r="B32536" s="294"/>
      <c r="C32536" s="294"/>
      <c r="D32536" s="294"/>
      <c r="E32536" s="294"/>
      <c r="F32536" s="294"/>
    </row>
    <row r="32537">
      <c r="A32537" s="294" t="s">
        <v>41657</v>
      </c>
      <c r="B32537" s="294"/>
      <c r="C32537" s="294"/>
      <c r="D32537" s="294"/>
      <c r="E32537" s="294"/>
      <c r="F32537" s="294"/>
    </row>
    <row r="32538">
      <c r="A32538" s="294" t="s">
        <v>41658</v>
      </c>
      <c r="B32538" s="294"/>
      <c r="C32538" s="294"/>
      <c r="D32538" s="294"/>
      <c r="E32538" s="294"/>
      <c r="F32538" s="294"/>
    </row>
    <row r="32539">
      <c r="A32539" s="294" t="s">
        <v>41659</v>
      </c>
      <c r="B32539" s="294"/>
      <c r="C32539" s="294"/>
      <c r="D32539" s="294"/>
      <c r="E32539" s="294"/>
      <c r="F32539" s="294"/>
    </row>
    <row r="32540">
      <c r="A32540" s="294" t="s">
        <v>41660</v>
      </c>
      <c r="B32540" s="294"/>
      <c r="C32540" s="294"/>
      <c r="D32540" s="294"/>
      <c r="E32540" s="294"/>
      <c r="F32540" s="294"/>
    </row>
    <row r="32541">
      <c r="A32541" s="294" t="s">
        <v>21892</v>
      </c>
      <c r="B32541" s="294"/>
      <c r="C32541" s="294"/>
      <c r="D32541" s="294"/>
      <c r="E32541" s="294"/>
      <c r="F32541" s="294"/>
    </row>
    <row r="32542">
      <c r="A32542" s="294" t="s">
        <v>41661</v>
      </c>
      <c r="B32542" s="294"/>
      <c r="C32542" s="294"/>
      <c r="D32542" s="294"/>
      <c r="E32542" s="294"/>
      <c r="F32542" s="294"/>
    </row>
    <row r="32543">
      <c r="A32543" s="294" t="s">
        <v>41662</v>
      </c>
      <c r="B32543" s="294"/>
      <c r="C32543" s="294"/>
      <c r="D32543" s="294"/>
      <c r="E32543" s="294"/>
      <c r="F32543" s="294"/>
    </row>
    <row r="32544">
      <c r="A32544" s="294" t="s">
        <v>41070</v>
      </c>
      <c r="B32544" s="294"/>
      <c r="C32544" s="294"/>
      <c r="D32544" s="294"/>
      <c r="E32544" s="294"/>
      <c r="F32544" s="294"/>
    </row>
    <row r="32545">
      <c r="A32545" s="294" t="s">
        <v>41663</v>
      </c>
      <c r="B32545" s="294"/>
      <c r="C32545" s="294"/>
      <c r="D32545" s="294"/>
      <c r="E32545" s="294"/>
      <c r="F32545" s="294"/>
    </row>
    <row r="32546">
      <c r="A32546" s="294" t="s">
        <v>41664</v>
      </c>
      <c r="B32546" s="294"/>
      <c r="C32546" s="294"/>
      <c r="D32546" s="294"/>
      <c r="E32546" s="294"/>
      <c r="F32546" s="294"/>
    </row>
    <row r="32547">
      <c r="A32547" s="294" t="s">
        <v>41665</v>
      </c>
      <c r="B32547" s="294"/>
      <c r="C32547" s="294"/>
      <c r="D32547" s="294"/>
      <c r="E32547" s="294"/>
      <c r="F32547" s="294"/>
    </row>
    <row r="32548">
      <c r="A32548" s="294" t="s">
        <v>41666</v>
      </c>
      <c r="B32548" s="294"/>
      <c r="C32548" s="294"/>
      <c r="D32548" s="294"/>
      <c r="E32548" s="294"/>
      <c r="F32548" s="294"/>
    </row>
    <row r="32549">
      <c r="A32549" s="294"/>
      <c r="B32549" s="294"/>
      <c r="C32549" s="294"/>
      <c r="D32549" s="294"/>
      <c r="E32549" s="294"/>
      <c r="F32549" s="294"/>
    </row>
    <row r="32550">
      <c r="A32550" s="294" t="s">
        <v>28124</v>
      </c>
      <c r="B32550" s="294"/>
      <c r="C32550" s="294"/>
      <c r="D32550" s="294"/>
      <c r="E32550" s="294"/>
      <c r="F32550" s="294"/>
    </row>
    <row r="32551">
      <c r="A32551" s="294" t="s">
        <v>41667</v>
      </c>
      <c r="B32551" s="294"/>
      <c r="C32551" s="294"/>
      <c r="D32551" s="294"/>
      <c r="E32551" s="294"/>
      <c r="F32551" s="294"/>
    </row>
    <row r="32552">
      <c r="A32552" s="294" t="s">
        <v>21618</v>
      </c>
      <c r="B32552" s="294"/>
      <c r="C32552" s="294"/>
      <c r="D32552" s="294"/>
      <c r="E32552" s="294"/>
      <c r="F32552" s="294"/>
    </row>
    <row r="32553">
      <c r="A32553" s="294" t="s">
        <v>41668</v>
      </c>
      <c r="B32553" s="294"/>
      <c r="C32553" s="294"/>
      <c r="D32553" s="294"/>
      <c r="E32553" s="294"/>
      <c r="F32553" s="294"/>
    </row>
    <row r="32554">
      <c r="A32554" s="294"/>
      <c r="B32554" s="294"/>
      <c r="C32554" s="294"/>
      <c r="D32554" s="294"/>
      <c r="E32554" s="294"/>
      <c r="F32554" s="294"/>
    </row>
    <row r="32555">
      <c r="A32555" s="294"/>
      <c r="B32555" s="294"/>
      <c r="C32555" s="294"/>
      <c r="D32555" s="294"/>
      <c r="E32555" s="294"/>
      <c r="F32555" s="294"/>
    </row>
    <row r="32556">
      <c r="A32556" s="294" t="s">
        <v>22602</v>
      </c>
      <c r="B32556" s="294"/>
      <c r="C32556" s="294"/>
      <c r="D32556" s="294"/>
      <c r="E32556" s="294"/>
      <c r="F32556" s="294"/>
    </row>
    <row r="32557">
      <c r="A32557" s="294" t="s">
        <v>38917</v>
      </c>
      <c r="B32557" s="294"/>
      <c r="C32557" s="294"/>
      <c r="D32557" s="294"/>
      <c r="E32557" s="294"/>
      <c r="F32557" s="294"/>
    </row>
    <row r="32558">
      <c r="A32558" s="294"/>
      <c r="B32558" s="294"/>
      <c r="C32558" s="294"/>
      <c r="D32558" s="294"/>
      <c r="E32558" s="294"/>
      <c r="F32558" s="294"/>
    </row>
    <row r="32559">
      <c r="A32559" s="294" t="s">
        <v>41669</v>
      </c>
      <c r="B32559" s="294"/>
      <c r="C32559" s="294"/>
      <c r="D32559" s="294"/>
      <c r="E32559" s="294"/>
      <c r="F32559" s="294"/>
    </row>
    <row r="32560">
      <c r="A32560" s="294" t="s">
        <v>41670</v>
      </c>
      <c r="B32560" s="294"/>
      <c r="C32560" s="294"/>
      <c r="D32560" s="294"/>
      <c r="E32560" s="294"/>
      <c r="F32560" s="294"/>
    </row>
    <row r="32561">
      <c r="A32561" s="294" t="s">
        <v>41671</v>
      </c>
      <c r="B32561" s="294"/>
      <c r="C32561" s="294"/>
      <c r="D32561" s="294"/>
      <c r="E32561" s="294"/>
      <c r="F32561" s="294"/>
    </row>
    <row r="32562">
      <c r="A32562" s="294" t="s">
        <v>38882</v>
      </c>
      <c r="B32562" s="294"/>
      <c r="C32562" s="294"/>
      <c r="D32562" s="294"/>
      <c r="E32562" s="294"/>
      <c r="F32562" s="294"/>
    </row>
    <row r="32563">
      <c r="A32563" s="294" t="s">
        <v>41672</v>
      </c>
      <c r="B32563" s="294"/>
      <c r="C32563" s="294"/>
      <c r="D32563" s="294"/>
      <c r="E32563" s="294"/>
      <c r="F32563" s="294"/>
    </row>
    <row r="32564">
      <c r="A32564" s="294" t="s">
        <v>41673</v>
      </c>
      <c r="B32564" s="294"/>
      <c r="C32564" s="294"/>
      <c r="D32564" s="294"/>
      <c r="E32564" s="294"/>
      <c r="F32564" s="294"/>
    </row>
    <row r="32565">
      <c r="A32565" s="294" t="s">
        <v>41674</v>
      </c>
      <c r="B32565" s="294"/>
      <c r="C32565" s="294"/>
      <c r="D32565" s="294"/>
      <c r="E32565" s="294"/>
      <c r="F32565" s="294"/>
    </row>
    <row r="32566">
      <c r="A32566" s="294" t="s">
        <v>41675</v>
      </c>
      <c r="B32566" s="294"/>
      <c r="C32566" s="294"/>
      <c r="D32566" s="294"/>
      <c r="E32566" s="294"/>
      <c r="F32566" s="294"/>
    </row>
    <row r="32567">
      <c r="A32567" s="294" t="s">
        <v>41676</v>
      </c>
      <c r="B32567" s="294"/>
      <c r="C32567" s="294"/>
      <c r="D32567" s="294"/>
      <c r="E32567" s="294"/>
      <c r="F32567" s="294"/>
    </row>
    <row r="32568">
      <c r="A32568" s="294"/>
      <c r="B32568" s="294"/>
      <c r="C32568" s="294"/>
      <c r="D32568" s="294"/>
      <c r="E32568" s="294"/>
      <c r="F32568" s="294"/>
    </row>
    <row r="32569">
      <c r="A32569" s="294" t="s">
        <v>27452</v>
      </c>
      <c r="B32569" s="294"/>
      <c r="C32569" s="294"/>
      <c r="D32569" s="294"/>
      <c r="E32569" s="294"/>
      <c r="F32569" s="294"/>
    </row>
    <row r="32570">
      <c r="A32570" s="294" t="s">
        <v>23466</v>
      </c>
      <c r="B32570" s="294"/>
      <c r="C32570" s="294"/>
      <c r="D32570" s="294"/>
      <c r="E32570" s="294"/>
      <c r="F32570" s="294"/>
    </row>
    <row r="32571">
      <c r="A32571" s="294"/>
      <c r="B32571" s="294"/>
      <c r="C32571" s="294"/>
      <c r="D32571" s="294"/>
      <c r="E32571" s="294"/>
      <c r="F32571" s="294"/>
    </row>
    <row r="32572">
      <c r="A32572" s="294" t="s">
        <v>41677</v>
      </c>
      <c r="B32572" s="294"/>
      <c r="C32572" s="294"/>
      <c r="D32572" s="294"/>
      <c r="E32572" s="294"/>
      <c r="F32572" s="294"/>
    </row>
    <row r="32573">
      <c r="A32573" s="294" t="s">
        <v>40768</v>
      </c>
      <c r="B32573" s="294"/>
      <c r="C32573" s="294"/>
      <c r="D32573" s="294"/>
      <c r="E32573" s="294"/>
      <c r="F32573" s="294"/>
    </row>
    <row r="32574">
      <c r="A32574" s="294" t="s">
        <v>38772</v>
      </c>
      <c r="B32574" s="294"/>
      <c r="C32574" s="294"/>
      <c r="D32574" s="294"/>
      <c r="E32574" s="294"/>
      <c r="F32574" s="294"/>
    </row>
    <row r="32575">
      <c r="A32575" s="294" t="s">
        <v>37676</v>
      </c>
      <c r="B32575" s="294"/>
      <c r="C32575" s="294"/>
      <c r="D32575" s="294"/>
      <c r="E32575" s="294"/>
      <c r="F32575" s="294"/>
    </row>
    <row r="32576">
      <c r="A32576" s="294" t="s">
        <v>41678</v>
      </c>
      <c r="B32576" s="294"/>
      <c r="C32576" s="294"/>
      <c r="D32576" s="294"/>
      <c r="E32576" s="294"/>
      <c r="F32576" s="294"/>
    </row>
    <row r="32577">
      <c r="A32577" s="294" t="s">
        <v>41679</v>
      </c>
      <c r="B32577" s="294"/>
      <c r="C32577" s="294"/>
      <c r="D32577" s="294"/>
      <c r="E32577" s="294"/>
      <c r="F32577" s="294"/>
    </row>
    <row r="32578">
      <c r="A32578" s="294" t="s">
        <v>41680</v>
      </c>
      <c r="B32578" s="294"/>
      <c r="C32578" s="294"/>
      <c r="D32578" s="294"/>
      <c r="E32578" s="294"/>
      <c r="F32578" s="294"/>
    </row>
    <row r="32579">
      <c r="A32579" s="294"/>
      <c r="B32579" s="294"/>
      <c r="C32579" s="294"/>
      <c r="D32579" s="294"/>
      <c r="E32579" s="294"/>
      <c r="F32579" s="294"/>
    </row>
    <row r="32580">
      <c r="A32580" s="294" t="s">
        <v>23362</v>
      </c>
      <c r="B32580" s="294"/>
      <c r="C32580" s="294"/>
      <c r="D32580" s="294"/>
      <c r="E32580" s="294"/>
      <c r="F32580" s="294"/>
    </row>
    <row r="32581">
      <c r="A32581" s="294" t="s">
        <v>26884</v>
      </c>
      <c r="B32581" s="294"/>
      <c r="C32581" s="294"/>
      <c r="D32581" s="294"/>
      <c r="E32581" s="294"/>
      <c r="F32581" s="294"/>
    </row>
    <row r="32582">
      <c r="A32582" s="294"/>
      <c r="B32582" s="294"/>
      <c r="C32582" s="294"/>
      <c r="D32582" s="294"/>
      <c r="E32582" s="294"/>
      <c r="F32582" s="294"/>
    </row>
    <row r="32583">
      <c r="A32583" s="294" t="s">
        <v>41681</v>
      </c>
      <c r="B32583" s="294"/>
      <c r="C32583" s="294"/>
      <c r="D32583" s="294"/>
      <c r="E32583" s="294"/>
      <c r="F32583" s="294"/>
    </row>
    <row r="32584">
      <c r="A32584" s="294" t="s">
        <v>41682</v>
      </c>
      <c r="B32584" s="294"/>
      <c r="C32584" s="294"/>
      <c r="D32584" s="294"/>
      <c r="E32584" s="294"/>
      <c r="F32584" s="294"/>
    </row>
    <row r="32585">
      <c r="A32585" s="294" t="s">
        <v>41683</v>
      </c>
      <c r="B32585" s="294"/>
      <c r="C32585" s="294"/>
      <c r="D32585" s="294"/>
      <c r="E32585" s="294"/>
      <c r="F32585" s="294"/>
    </row>
    <row r="32586">
      <c r="A32586" s="294" t="s">
        <v>41684</v>
      </c>
      <c r="B32586" s="294"/>
      <c r="C32586" s="294"/>
      <c r="D32586" s="294"/>
      <c r="E32586" s="294"/>
      <c r="F32586" s="294"/>
    </row>
    <row r="32587">
      <c r="A32587" s="294" t="s">
        <v>41685</v>
      </c>
      <c r="B32587" s="294"/>
      <c r="C32587" s="294"/>
      <c r="D32587" s="294"/>
      <c r="E32587" s="294"/>
      <c r="F32587" s="294"/>
    </row>
    <row r="32588">
      <c r="A32588" s="294" t="s">
        <v>37682</v>
      </c>
      <c r="B32588" s="294"/>
      <c r="C32588" s="294"/>
      <c r="D32588" s="294"/>
      <c r="E32588" s="294"/>
      <c r="F32588" s="294"/>
    </row>
    <row r="32589">
      <c r="A32589" s="294" t="s">
        <v>41686</v>
      </c>
      <c r="B32589" s="294"/>
      <c r="C32589" s="294"/>
      <c r="D32589" s="294"/>
      <c r="E32589" s="294"/>
      <c r="F32589" s="294"/>
    </row>
    <row r="32590">
      <c r="A32590" s="294" t="s">
        <v>41687</v>
      </c>
      <c r="B32590" s="294"/>
      <c r="C32590" s="294"/>
      <c r="D32590" s="294"/>
      <c r="E32590" s="294"/>
      <c r="F32590" s="294"/>
    </row>
    <row r="32591">
      <c r="A32591" s="294" t="s">
        <v>41688</v>
      </c>
      <c r="B32591" s="294"/>
      <c r="C32591" s="294"/>
      <c r="D32591" s="294"/>
      <c r="E32591" s="294"/>
      <c r="F32591" s="294"/>
    </row>
    <row r="32592">
      <c r="A32592" s="294" t="s">
        <v>41689</v>
      </c>
      <c r="B32592" s="294"/>
      <c r="C32592" s="294"/>
      <c r="D32592" s="294"/>
      <c r="E32592" s="294"/>
      <c r="F32592" s="294"/>
    </row>
    <row r="32593">
      <c r="A32593" s="294"/>
      <c r="B32593" s="294"/>
      <c r="C32593" s="294"/>
      <c r="D32593" s="294"/>
      <c r="E32593" s="294"/>
      <c r="F32593" s="294"/>
    </row>
    <row r="32594">
      <c r="A32594" s="294"/>
      <c r="B32594" s="294"/>
      <c r="C32594" s="294"/>
      <c r="D32594" s="294"/>
      <c r="E32594" s="294"/>
      <c r="F32594" s="294"/>
    </row>
    <row r="32595">
      <c r="A32595" s="294" t="s">
        <v>21401</v>
      </c>
      <c r="B32595" s="294"/>
      <c r="C32595" s="294"/>
      <c r="D32595" s="294"/>
      <c r="E32595" s="294"/>
      <c r="F32595" s="294"/>
    </row>
    <row r="32596">
      <c r="A32596" s="294"/>
      <c r="B32596" s="294"/>
      <c r="C32596" s="294"/>
      <c r="D32596" s="294"/>
      <c r="E32596" s="294"/>
      <c r="F32596" s="294"/>
    </row>
    <row r="32597">
      <c r="A32597" s="294" t="s">
        <v>41690</v>
      </c>
      <c r="B32597" s="294"/>
      <c r="C32597" s="294"/>
      <c r="D32597" s="294"/>
      <c r="E32597" s="294"/>
      <c r="F32597" s="294"/>
    </row>
    <row r="32598">
      <c r="A32598" s="294" t="s">
        <v>41691</v>
      </c>
      <c r="B32598" s="294"/>
      <c r="C32598" s="294"/>
      <c r="D32598" s="294"/>
      <c r="E32598" s="294"/>
      <c r="F32598" s="294"/>
    </row>
    <row r="32599">
      <c r="A32599" s="294" t="s">
        <v>30336</v>
      </c>
      <c r="B32599" s="294"/>
      <c r="C32599" s="294"/>
      <c r="D32599" s="294"/>
      <c r="E32599" s="294"/>
      <c r="F32599" s="294"/>
    </row>
    <row r="32600">
      <c r="A32600" s="294" t="s">
        <v>41599</v>
      </c>
      <c r="B32600" s="294"/>
      <c r="C32600" s="294"/>
      <c r="D32600" s="294"/>
      <c r="E32600" s="294"/>
      <c r="F32600" s="294"/>
    </row>
    <row r="32601">
      <c r="A32601" s="294" t="s">
        <v>31573</v>
      </c>
      <c r="B32601" s="294"/>
      <c r="C32601" s="294"/>
      <c r="D32601" s="294"/>
      <c r="E32601" s="294"/>
      <c r="F32601" s="294"/>
    </row>
    <row r="32602">
      <c r="A32602" s="294" t="s">
        <v>23954</v>
      </c>
      <c r="B32602" s="294"/>
      <c r="C32602" s="294"/>
      <c r="D32602" s="294"/>
      <c r="E32602" s="294"/>
      <c r="F32602" s="294"/>
    </row>
    <row r="32603">
      <c r="A32603" s="294" t="s">
        <v>41692</v>
      </c>
      <c r="B32603" s="294"/>
      <c r="C32603" s="294"/>
      <c r="D32603" s="294"/>
      <c r="E32603" s="294"/>
      <c r="F32603" s="294"/>
    </row>
    <row r="32604">
      <c r="A32604" s="294" t="s">
        <v>21511</v>
      </c>
      <c r="B32604" s="294"/>
      <c r="C32604" s="294"/>
      <c r="D32604" s="294"/>
      <c r="E32604" s="294"/>
      <c r="F32604" s="294"/>
    </row>
    <row r="32605">
      <c r="A32605" s="294" t="s">
        <v>41693</v>
      </c>
      <c r="B32605" s="294"/>
      <c r="C32605" s="294"/>
      <c r="D32605" s="294"/>
      <c r="E32605" s="294"/>
      <c r="F32605" s="294"/>
    </row>
    <row r="32606">
      <c r="A32606" s="294" t="str">
        <f t="array" ref="A32606">-pulse(rate, rhythm, volume)</f>
        <v>#NAME?</v>
      </c>
      <c r="B32606" s="294"/>
      <c r="C32606" s="294"/>
      <c r="D32606" s="294"/>
      <c r="E32606" s="294"/>
      <c r="F32606" s="294"/>
    </row>
    <row r="32607">
      <c r="A32607" s="294" t="s">
        <v>23830</v>
      </c>
      <c r="B32607" s="294"/>
      <c r="C32607" s="294"/>
      <c r="D32607" s="294"/>
      <c r="E32607" s="294"/>
      <c r="F32607" s="294"/>
    </row>
    <row r="32608">
      <c r="A32608" s="294" t="s">
        <v>23831</v>
      </c>
      <c r="B32608" s="294"/>
      <c r="C32608" s="294"/>
      <c r="D32608" s="294"/>
      <c r="E32608" s="294"/>
      <c r="F32608" s="294"/>
    </row>
    <row r="32609">
      <c r="A32609" s="294"/>
      <c r="B32609" s="294"/>
      <c r="C32609" s="294"/>
      <c r="D32609" s="294"/>
      <c r="E32609" s="294"/>
      <c r="F32609" s="294"/>
    </row>
    <row r="32610">
      <c r="A32610" s="294"/>
      <c r="B32610" s="294"/>
      <c r="C32610" s="294"/>
      <c r="D32610" s="294"/>
      <c r="E32610" s="294"/>
      <c r="F32610" s="294"/>
    </row>
    <row r="32611">
      <c r="A32611" s="294" t="s">
        <v>21407</v>
      </c>
      <c r="B32611" s="294"/>
      <c r="C32611" s="294"/>
      <c r="D32611" s="294"/>
      <c r="E32611" s="294"/>
      <c r="F32611" s="294"/>
    </row>
    <row r="32612">
      <c r="A32612" s="294"/>
      <c r="B32612" s="294"/>
      <c r="C32612" s="294"/>
      <c r="D32612" s="294"/>
      <c r="E32612" s="294"/>
      <c r="F32612" s="294"/>
    </row>
    <row r="32613">
      <c r="A32613" s="294" t="s">
        <v>37701</v>
      </c>
      <c r="B32613" s="294"/>
      <c r="C32613" s="294"/>
      <c r="D32613" s="294"/>
      <c r="E32613" s="294"/>
      <c r="F32613" s="294"/>
    </row>
    <row r="32614">
      <c r="A32614" s="294" t="s">
        <v>21403</v>
      </c>
      <c r="B32614" s="294"/>
      <c r="C32614" s="294"/>
      <c r="D32614" s="294"/>
      <c r="E32614" s="294"/>
      <c r="F32614" s="294"/>
    </row>
    <row r="32615">
      <c r="A32615" s="294" t="s">
        <v>41694</v>
      </c>
      <c r="B32615" s="294"/>
      <c r="C32615" s="294"/>
      <c r="D32615" s="294"/>
      <c r="E32615" s="294"/>
      <c r="F32615" s="294"/>
    </row>
    <row r="32616">
      <c r="A32616" s="294" t="s">
        <v>41695</v>
      </c>
      <c r="B32616" s="294"/>
      <c r="C32616" s="294"/>
      <c r="D32616" s="294"/>
      <c r="E32616" s="294"/>
      <c r="F32616" s="294"/>
    </row>
    <row r="32617">
      <c r="A32617" s="294" t="s">
        <v>37705</v>
      </c>
      <c r="B32617" s="294"/>
      <c r="C32617" s="294"/>
      <c r="D32617" s="294"/>
      <c r="E32617" s="294"/>
      <c r="F32617" s="294"/>
    </row>
    <row r="32618">
      <c r="A32618" s="294" t="str">
        <f t="array" ref="A32618">-Tachypnea</f>
        <v>#NAME?</v>
      </c>
      <c r="B32618" s="294"/>
      <c r="C32618" s="294"/>
      <c r="D32618" s="294"/>
      <c r="E32618" s="294"/>
      <c r="F32618" s="294"/>
    </row>
    <row r="32619">
      <c r="A32619" s="294" t="str">
        <f>ARRAY_CONSTRAIN(ARRAYFORMULA(-crepitations(suggestive of pneumonia or ARDS)), 1, 1)</f>
        <v>#ERROR!</v>
      </c>
      <c r="B32619" s="294"/>
      <c r="C32619" s="294"/>
      <c r="D32619" s="294"/>
      <c r="E32619" s="294"/>
      <c r="F32619" s="294"/>
    </row>
    <row r="32620">
      <c r="A32620" s="294" t="s">
        <v>41696</v>
      </c>
      <c r="B32620" s="294"/>
      <c r="C32620" s="294"/>
      <c r="D32620" s="294"/>
      <c r="E32620" s="294"/>
      <c r="F32620" s="294"/>
    </row>
    <row r="32621">
      <c r="A32621" s="294" t="s">
        <v>37708</v>
      </c>
      <c r="B32621" s="294"/>
      <c r="C32621" s="294"/>
      <c r="D32621" s="294"/>
      <c r="E32621" s="294"/>
      <c r="F32621" s="294"/>
    </row>
    <row r="32622">
      <c r="A32622" s="294" t="s">
        <v>41001</v>
      </c>
      <c r="B32622" s="294"/>
      <c r="C32622" s="294"/>
      <c r="D32622" s="294"/>
      <c r="E32622" s="294"/>
      <c r="F32622" s="294"/>
    </row>
    <row r="32623">
      <c r="A32623" s="294" t="s">
        <v>41221</v>
      </c>
      <c r="B32623" s="294"/>
      <c r="C32623" s="294"/>
      <c r="D32623" s="294"/>
      <c r="E32623" s="294"/>
      <c r="F32623" s="294"/>
    </row>
    <row r="32624">
      <c r="A32624" s="294" t="s">
        <v>41697</v>
      </c>
      <c r="B32624" s="294"/>
      <c r="C32624" s="294"/>
      <c r="D32624" s="294"/>
      <c r="E32624" s="294"/>
      <c r="F32624" s="294"/>
    </row>
    <row r="32625">
      <c r="A32625" s="294" t="s">
        <v>38462</v>
      </c>
      <c r="B32625" s="294"/>
      <c r="C32625" s="294"/>
      <c r="D32625" s="294"/>
      <c r="E32625" s="294"/>
      <c r="F32625" s="294"/>
    </row>
    <row r="32626">
      <c r="A32626" s="294" t="s">
        <v>39707</v>
      </c>
      <c r="B32626" s="294"/>
      <c r="C32626" s="294"/>
      <c r="D32626" s="294"/>
      <c r="E32626" s="294"/>
      <c r="F32626" s="294"/>
    </row>
    <row r="32627">
      <c r="A32627" s="294" t="s">
        <v>41698</v>
      </c>
      <c r="B32627" s="294"/>
      <c r="C32627" s="294"/>
      <c r="D32627" s="294"/>
      <c r="E32627" s="294"/>
      <c r="F32627" s="294"/>
    </row>
    <row r="32628">
      <c r="A32628" s="294" t="s">
        <v>29927</v>
      </c>
      <c r="B32628" s="294"/>
      <c r="C32628" s="294"/>
      <c r="D32628" s="294"/>
      <c r="E32628" s="294"/>
      <c r="F32628" s="294"/>
    </row>
    <row r="32629">
      <c r="A32629" s="294" t="s">
        <v>41699</v>
      </c>
      <c r="B32629" s="294"/>
      <c r="C32629" s="294"/>
      <c r="D32629" s="294"/>
      <c r="E32629" s="294"/>
      <c r="F32629" s="294"/>
    </row>
    <row r="32630">
      <c r="A32630" s="294" t="s">
        <v>41700</v>
      </c>
      <c r="B32630" s="294"/>
      <c r="C32630" s="294"/>
      <c r="D32630" s="294"/>
      <c r="E32630" s="294"/>
      <c r="F32630" s="294"/>
    </row>
    <row r="32631">
      <c r="A32631" s="294" t="s">
        <v>41701</v>
      </c>
      <c r="B32631" s="294"/>
      <c r="C32631" s="294"/>
      <c r="D32631" s="294"/>
      <c r="E32631" s="294"/>
      <c r="F32631" s="294"/>
    </row>
    <row r="32632">
      <c r="A32632" s="294" t="s">
        <v>41702</v>
      </c>
      <c r="B32632" s="294"/>
      <c r="C32632" s="294"/>
      <c r="D32632" s="294"/>
      <c r="E32632" s="294"/>
      <c r="F32632" s="294"/>
    </row>
    <row r="32633">
      <c r="A32633" s="294" t="s">
        <v>30767</v>
      </c>
      <c r="B32633" s="294"/>
      <c r="C32633" s="294"/>
      <c r="D32633" s="294"/>
      <c r="E32633" s="294"/>
      <c r="F32633" s="294"/>
    </row>
    <row r="32634">
      <c r="A32634" s="294" t="s">
        <v>41703</v>
      </c>
      <c r="B32634" s="294"/>
      <c r="C32634" s="294"/>
      <c r="D32634" s="294"/>
      <c r="E32634" s="294"/>
      <c r="F32634" s="294"/>
    </row>
    <row r="32635">
      <c r="A32635" s="294"/>
      <c r="B32635" s="294"/>
      <c r="C32635" s="294"/>
      <c r="D32635" s="294"/>
      <c r="E32635" s="294"/>
      <c r="F32635" s="294"/>
    </row>
    <row r="32636">
      <c r="A32636" s="294" t="s">
        <v>21304</v>
      </c>
      <c r="B32636" s="294"/>
      <c r="C32636" s="294"/>
      <c r="D32636" s="294"/>
      <c r="E32636" s="294"/>
      <c r="F32636" s="294"/>
    </row>
    <row r="32637">
      <c r="A32637" s="294"/>
      <c r="B32637" s="294"/>
      <c r="C32637" s="294"/>
      <c r="D32637" s="294"/>
      <c r="E32637" s="294"/>
      <c r="F32637" s="294"/>
    </row>
    <row r="32638">
      <c r="A32638" s="294" t="s">
        <v>23171</v>
      </c>
      <c r="B32638" s="294"/>
      <c r="C32638" s="294"/>
      <c r="D32638" s="294"/>
      <c r="E32638" s="294"/>
      <c r="F32638" s="294"/>
    </row>
    <row r="32639">
      <c r="A32639" s="294" t="s">
        <v>41014</v>
      </c>
      <c r="B32639" s="294"/>
      <c r="C32639" s="294"/>
      <c r="D32639" s="294"/>
      <c r="E32639" s="294"/>
      <c r="F32639" s="294"/>
    </row>
    <row r="32640">
      <c r="A32640" s="294" t="s">
        <v>41234</v>
      </c>
      <c r="B32640" s="294"/>
      <c r="C32640" s="294"/>
      <c r="D32640" s="294"/>
      <c r="E32640" s="294"/>
      <c r="F32640" s="294"/>
    </row>
    <row r="32641">
      <c r="A32641" s="294" t="s">
        <v>41235</v>
      </c>
      <c r="B32641" s="294"/>
      <c r="C32641" s="294"/>
      <c r="D32641" s="294"/>
      <c r="E32641" s="294"/>
      <c r="F32641" s="294"/>
    </row>
    <row r="32642">
      <c r="A32642" s="294" t="s">
        <v>39118</v>
      </c>
      <c r="B32642" s="294"/>
      <c r="C32642" s="294"/>
      <c r="D32642" s="294"/>
      <c r="E32642" s="294"/>
      <c r="F32642" s="294"/>
    </row>
    <row r="32643">
      <c r="A32643" s="294" t="s">
        <v>38187</v>
      </c>
      <c r="B32643" s="294"/>
      <c r="C32643" s="294"/>
      <c r="D32643" s="294"/>
      <c r="E32643" s="294"/>
      <c r="F32643" s="294"/>
    </row>
    <row r="32644">
      <c r="A32644" s="294" t="s">
        <v>41704</v>
      </c>
      <c r="B32644" s="294"/>
      <c r="C32644" s="294"/>
      <c r="D32644" s="294"/>
      <c r="E32644" s="294"/>
      <c r="F32644" s="294"/>
    </row>
    <row r="32645">
      <c r="A32645" s="294" t="s">
        <v>36811</v>
      </c>
      <c r="B32645" s="294"/>
      <c r="C32645" s="294"/>
      <c r="D32645" s="294"/>
      <c r="E32645" s="294"/>
      <c r="F32645" s="294"/>
    </row>
    <row r="32646">
      <c r="A32646" s="294" t="s">
        <v>41705</v>
      </c>
      <c r="B32646" s="294"/>
      <c r="C32646" s="294"/>
      <c r="D32646" s="294"/>
      <c r="E32646" s="294"/>
      <c r="F32646" s="294"/>
    </row>
    <row r="32647">
      <c r="A32647" s="294" t="s">
        <v>41706</v>
      </c>
      <c r="B32647" s="294"/>
      <c r="C32647" s="294"/>
      <c r="D32647" s="294"/>
      <c r="E32647" s="294"/>
      <c r="F32647" s="294"/>
    </row>
    <row r="32648">
      <c r="A32648" s="294" t="s">
        <v>41707</v>
      </c>
      <c r="B32648" s="294"/>
      <c r="C32648" s="294"/>
      <c r="D32648" s="294"/>
      <c r="E32648" s="294"/>
      <c r="F32648" s="294"/>
    </row>
    <row r="32649">
      <c r="A32649" s="294" t="s">
        <v>39849</v>
      </c>
      <c r="B32649" s="294"/>
      <c r="C32649" s="294"/>
      <c r="D32649" s="294"/>
      <c r="E32649" s="294"/>
      <c r="F32649" s="294"/>
    </row>
    <row r="32650">
      <c r="A32650" s="294" t="s">
        <v>39850</v>
      </c>
      <c r="B32650" s="294"/>
      <c r="C32650" s="294"/>
      <c r="D32650" s="294"/>
      <c r="E32650" s="294"/>
      <c r="F32650" s="294"/>
    </row>
    <row r="32651">
      <c r="A32651" s="294" t="s">
        <v>29302</v>
      </c>
      <c r="B32651" s="294"/>
      <c r="C32651" s="294"/>
      <c r="D32651" s="294"/>
      <c r="E32651" s="294"/>
      <c r="F32651" s="294"/>
    </row>
    <row r="32652">
      <c r="A32652" s="294" t="s">
        <v>24562</v>
      </c>
      <c r="B32652" s="294"/>
      <c r="C32652" s="294"/>
      <c r="D32652" s="294"/>
      <c r="E32652" s="294"/>
      <c r="F32652" s="294"/>
    </row>
    <row r="32653">
      <c r="A32653" s="294" t="s">
        <v>41708</v>
      </c>
      <c r="B32653" s="294"/>
      <c r="C32653" s="294"/>
      <c r="D32653" s="294"/>
      <c r="E32653" s="294"/>
      <c r="F32653" s="294"/>
    </row>
    <row r="32654">
      <c r="A32654" s="294" t="s">
        <v>41709</v>
      </c>
      <c r="B32654" s="294"/>
      <c r="C32654" s="294"/>
      <c r="D32654" s="294"/>
      <c r="E32654" s="294"/>
      <c r="F32654" s="294"/>
    </row>
    <row r="32655">
      <c r="A32655" s="294"/>
      <c r="B32655" s="294"/>
      <c r="C32655" s="294"/>
      <c r="D32655" s="294"/>
      <c r="E32655" s="294"/>
      <c r="F32655" s="294"/>
    </row>
    <row r="32656">
      <c r="A32656" s="294"/>
      <c r="B32656" s="294"/>
      <c r="C32656" s="294"/>
      <c r="D32656" s="294"/>
      <c r="E32656" s="294"/>
      <c r="F32656" s="294"/>
    </row>
    <row r="32657">
      <c r="A32657" s="294" t="s">
        <v>28124</v>
      </c>
      <c r="B32657" s="294"/>
      <c r="C32657" s="294"/>
      <c r="D32657" s="294"/>
      <c r="E32657" s="294"/>
      <c r="F32657" s="294"/>
    </row>
    <row r="32658">
      <c r="A32658" s="294" t="s">
        <v>41710</v>
      </c>
      <c r="B32658" s="294"/>
      <c r="C32658" s="294"/>
      <c r="D32658" s="294"/>
      <c r="E32658" s="294"/>
      <c r="F32658" s="294"/>
    </row>
    <row r="32659">
      <c r="A32659" s="294" t="s">
        <v>21672</v>
      </c>
      <c r="B32659" s="294"/>
      <c r="C32659" s="294"/>
      <c r="D32659" s="294"/>
      <c r="E32659" s="294"/>
      <c r="F32659" s="294"/>
    </row>
    <row r="32660">
      <c r="A32660" s="294" t="s">
        <v>41668</v>
      </c>
      <c r="B32660" s="294"/>
      <c r="C32660" s="294"/>
      <c r="D32660" s="294"/>
      <c r="E32660" s="294"/>
      <c r="F32660" s="294"/>
    </row>
    <row r="32661">
      <c r="A32661" s="294"/>
      <c r="B32661" s="294"/>
      <c r="C32661" s="294"/>
      <c r="D32661" s="294"/>
      <c r="E32661" s="294"/>
      <c r="F32661" s="294"/>
    </row>
    <row r="32662">
      <c r="A32662" s="294"/>
      <c r="B32662" s="294"/>
      <c r="C32662" s="294"/>
      <c r="D32662" s="294"/>
      <c r="E32662" s="294"/>
      <c r="F32662" s="294"/>
    </row>
    <row r="32663">
      <c r="A32663" s="294" t="s">
        <v>21429</v>
      </c>
      <c r="B32663" s="294"/>
      <c r="C32663" s="294"/>
      <c r="D32663" s="294"/>
      <c r="E32663" s="294"/>
      <c r="F32663" s="294"/>
    </row>
    <row r="32664">
      <c r="A32664" s="294"/>
      <c r="B32664" s="294"/>
      <c r="C32664" s="294"/>
      <c r="D32664" s="294"/>
      <c r="E32664" s="294"/>
      <c r="F32664" s="294"/>
    </row>
    <row r="32665">
      <c r="A32665" s="294" t="s">
        <v>41711</v>
      </c>
      <c r="B32665" s="294"/>
      <c r="C32665" s="294"/>
      <c r="D32665" s="294"/>
      <c r="E32665" s="294"/>
      <c r="F32665" s="294"/>
    </row>
    <row r="32666">
      <c r="A32666" s="294" t="s">
        <v>24187</v>
      </c>
      <c r="B32666" s="294"/>
      <c r="C32666" s="294"/>
      <c r="D32666" s="294"/>
      <c r="E32666" s="294"/>
      <c r="F32666" s="294"/>
    </row>
    <row r="32667">
      <c r="A32667" s="294" t="s">
        <v>41712</v>
      </c>
      <c r="B32667" s="294"/>
      <c r="C32667" s="294"/>
      <c r="D32667" s="294"/>
      <c r="E32667" s="294"/>
      <c r="F32667" s="294"/>
    </row>
    <row r="32668">
      <c r="A32668" s="294" t="s">
        <v>41713</v>
      </c>
      <c r="B32668" s="294"/>
      <c r="C32668" s="294"/>
      <c r="D32668" s="294"/>
      <c r="E32668" s="294"/>
      <c r="F32668" s="294"/>
    </row>
    <row r="32669">
      <c r="A32669" s="294" t="s">
        <v>41714</v>
      </c>
      <c r="B32669" s="294"/>
      <c r="C32669" s="294"/>
      <c r="D32669" s="294"/>
      <c r="E32669" s="294"/>
      <c r="F32669" s="294"/>
    </row>
    <row r="32670">
      <c r="A32670" s="294" t="s">
        <v>41715</v>
      </c>
      <c r="B32670" s="294"/>
      <c r="C32670" s="294"/>
      <c r="D32670" s="294"/>
      <c r="E32670" s="294"/>
      <c r="F32670" s="294"/>
    </row>
    <row r="32671">
      <c r="A32671" s="294" t="s">
        <v>31221</v>
      </c>
      <c r="B32671" s="294"/>
      <c r="C32671" s="294"/>
      <c r="D32671" s="294"/>
      <c r="E32671" s="294"/>
      <c r="F32671" s="294"/>
    </row>
    <row r="32672">
      <c r="A32672" s="294" t="s">
        <v>36814</v>
      </c>
      <c r="B32672" s="294"/>
      <c r="C32672" s="294"/>
      <c r="D32672" s="294"/>
      <c r="E32672" s="294"/>
      <c r="F32672" s="294"/>
    </row>
    <row r="32673">
      <c r="A32673" s="294" t="s">
        <v>36815</v>
      </c>
      <c r="B32673" s="294"/>
      <c r="C32673" s="294"/>
      <c r="D32673" s="294"/>
      <c r="E32673" s="294"/>
      <c r="F32673" s="294"/>
    </row>
    <row r="32674">
      <c r="A32674" s="294" t="s">
        <v>36813</v>
      </c>
      <c r="B32674" s="294"/>
      <c r="C32674" s="294"/>
      <c r="D32674" s="294"/>
      <c r="E32674" s="294"/>
      <c r="F32674" s="294"/>
    </row>
    <row r="32675">
      <c r="A32675" s="294"/>
      <c r="B32675" s="294"/>
      <c r="C32675" s="294"/>
      <c r="D32675" s="294"/>
      <c r="E32675" s="294"/>
      <c r="F32675" s="294"/>
    </row>
    <row r="32676">
      <c r="A32676" s="294" t="s">
        <v>22281</v>
      </c>
      <c r="B32676" s="294"/>
      <c r="C32676" s="294"/>
      <c r="D32676" s="294"/>
      <c r="E32676" s="294"/>
      <c r="F32676" s="294"/>
    </row>
    <row r="32677">
      <c r="A32677" s="294"/>
      <c r="B32677" s="294"/>
      <c r="C32677" s="294"/>
      <c r="D32677" s="294"/>
      <c r="E32677" s="294"/>
      <c r="F32677" s="294"/>
    </row>
    <row r="32678">
      <c r="A32678" s="294" t="s">
        <v>41716</v>
      </c>
      <c r="B32678" s="294"/>
      <c r="C32678" s="294"/>
      <c r="D32678" s="294"/>
      <c r="E32678" s="294"/>
      <c r="F32678" s="294"/>
    </row>
    <row r="32679">
      <c r="A32679" s="294" t="s">
        <v>41717</v>
      </c>
      <c r="B32679" s="294"/>
      <c r="C32679" s="294"/>
      <c r="D32679" s="294"/>
      <c r="E32679" s="294"/>
      <c r="F32679" s="294"/>
    </row>
    <row r="32680">
      <c r="A32680" s="294" t="s">
        <v>41718</v>
      </c>
      <c r="B32680" s="294"/>
      <c r="C32680" s="294"/>
      <c r="D32680" s="294"/>
      <c r="E32680" s="294"/>
      <c r="F32680" s="294"/>
    </row>
    <row r="32681">
      <c r="A32681" s="294" t="s">
        <v>41719</v>
      </c>
      <c r="B32681" s="294"/>
      <c r="C32681" s="294"/>
      <c r="D32681" s="294"/>
      <c r="E32681" s="294"/>
      <c r="F32681" s="294"/>
    </row>
    <row r="32682">
      <c r="A32682" s="294" t="s">
        <v>41720</v>
      </c>
      <c r="B32682" s="294"/>
      <c r="C32682" s="294"/>
      <c r="D32682" s="294"/>
      <c r="E32682" s="294"/>
      <c r="F32682" s="294"/>
    </row>
    <row r="32683">
      <c r="A32683" s="294" t="s">
        <v>41721</v>
      </c>
      <c r="B32683" s="294"/>
      <c r="C32683" s="294"/>
      <c r="D32683" s="294"/>
      <c r="E32683" s="294"/>
      <c r="F32683" s="294"/>
    </row>
    <row r="32684">
      <c r="A32684" s="294" t="s">
        <v>41722</v>
      </c>
      <c r="B32684" s="294"/>
      <c r="C32684" s="294"/>
      <c r="D32684" s="294"/>
      <c r="E32684" s="294"/>
      <c r="F32684" s="294"/>
    </row>
    <row r="32685">
      <c r="A32685" s="294" t="s">
        <v>41723</v>
      </c>
      <c r="B32685" s="294"/>
      <c r="C32685" s="294"/>
      <c r="D32685" s="294"/>
      <c r="E32685" s="294"/>
      <c r="F32685" s="294"/>
    </row>
    <row r="32686">
      <c r="A32686" s="294"/>
      <c r="B32686" s="294"/>
      <c r="C32686" s="294"/>
      <c r="D32686" s="294"/>
      <c r="E32686" s="294"/>
      <c r="F32686" s="294"/>
    </row>
    <row r="32687">
      <c r="A32687" s="294" t="s">
        <v>41724</v>
      </c>
      <c r="B32687" s="294"/>
      <c r="C32687" s="294"/>
      <c r="D32687" s="294"/>
      <c r="E32687" s="294"/>
      <c r="F32687" s="294"/>
    </row>
    <row r="32688">
      <c r="A32688" s="294" t="s">
        <v>41725</v>
      </c>
      <c r="B32688" s="294"/>
      <c r="C32688" s="294"/>
      <c r="D32688" s="294"/>
      <c r="E32688" s="294"/>
      <c r="F32688" s="294"/>
    </row>
    <row r="32689">
      <c r="A32689" s="294" t="s">
        <v>41726</v>
      </c>
      <c r="B32689" s="294"/>
      <c r="C32689" s="294"/>
      <c r="D32689" s="294"/>
      <c r="E32689" s="294"/>
      <c r="F32689" s="294"/>
    </row>
    <row r="32690">
      <c r="A32690" s="294" t="s">
        <v>41727</v>
      </c>
      <c r="B32690" s="294"/>
      <c r="C32690" s="294"/>
      <c r="D32690" s="294"/>
      <c r="E32690" s="294"/>
      <c r="F32690" s="294"/>
    </row>
    <row r="32691">
      <c r="A32691" s="294" t="s">
        <v>41728</v>
      </c>
      <c r="B32691" s="294"/>
      <c r="C32691" s="294"/>
      <c r="D32691" s="294"/>
      <c r="E32691" s="294"/>
      <c r="F32691" s="294"/>
    </row>
    <row r="32692">
      <c r="A32692" s="294" t="s">
        <v>41729</v>
      </c>
      <c r="B32692" s="294"/>
      <c r="C32692" s="294"/>
      <c r="D32692" s="294"/>
      <c r="E32692" s="294"/>
      <c r="F32692" s="294"/>
    </row>
    <row r="32693">
      <c r="A32693" s="294"/>
      <c r="B32693" s="294"/>
      <c r="C32693" s="294"/>
      <c r="D32693" s="294"/>
      <c r="E32693" s="294"/>
      <c r="F32693" s="294"/>
    </row>
    <row r="32694">
      <c r="A32694" s="294" t="s">
        <v>41730</v>
      </c>
      <c r="B32694" s="294"/>
      <c r="C32694" s="294"/>
      <c r="D32694" s="294"/>
      <c r="E32694" s="294"/>
      <c r="F32694" s="294"/>
    </row>
    <row r="32695">
      <c r="A32695" s="294" t="s">
        <v>30376</v>
      </c>
      <c r="B32695" s="294"/>
      <c r="C32695" s="294"/>
      <c r="D32695" s="294"/>
      <c r="E32695" s="294"/>
      <c r="F32695" s="294"/>
    </row>
    <row r="32696">
      <c r="A32696" s="294"/>
      <c r="B32696" s="294"/>
      <c r="C32696" s="294"/>
      <c r="D32696" s="294"/>
      <c r="E32696" s="294"/>
      <c r="F32696" s="294"/>
    </row>
    <row r="32697">
      <c r="A32697" s="294" t="s">
        <v>41731</v>
      </c>
      <c r="B32697" s="294"/>
      <c r="C32697" s="294"/>
      <c r="D32697" s="294"/>
      <c r="E32697" s="294"/>
      <c r="F32697" s="294"/>
    </row>
    <row r="32698">
      <c r="A32698" s="294" t="s">
        <v>41732</v>
      </c>
      <c r="B32698" s="294"/>
      <c r="C32698" s="294"/>
      <c r="D32698" s="294"/>
      <c r="E32698" s="294"/>
      <c r="F32698" s="294"/>
    </row>
    <row r="32699">
      <c r="A32699" s="294" t="s">
        <v>41733</v>
      </c>
      <c r="B32699" s="294"/>
      <c r="C32699" s="294"/>
      <c r="D32699" s="294"/>
      <c r="E32699" s="294"/>
      <c r="F32699" s="294"/>
    </row>
    <row r="32700">
      <c r="A32700" s="294" t="s">
        <v>37779</v>
      </c>
      <c r="B32700" s="294"/>
      <c r="C32700" s="294"/>
      <c r="D32700" s="294"/>
      <c r="E32700" s="294"/>
      <c r="F32700" s="294"/>
    </row>
    <row r="32701">
      <c r="A32701" s="294" t="s">
        <v>41734</v>
      </c>
      <c r="B32701" s="294"/>
      <c r="C32701" s="294"/>
      <c r="D32701" s="294"/>
      <c r="E32701" s="294"/>
      <c r="F32701" s="294"/>
    </row>
    <row r="32702">
      <c r="A32702" s="294"/>
      <c r="B32702" s="294"/>
      <c r="C32702" s="294"/>
      <c r="D32702" s="294"/>
      <c r="E32702" s="294"/>
      <c r="F32702" s="294"/>
    </row>
    <row r="32703">
      <c r="A32703" s="294" t="s">
        <v>27516</v>
      </c>
      <c r="B32703" s="294"/>
      <c r="C32703" s="294"/>
      <c r="D32703" s="294"/>
      <c r="E32703" s="294"/>
      <c r="F32703" s="294"/>
    </row>
    <row r="32704">
      <c r="A32704" s="294" t="s">
        <v>25339</v>
      </c>
      <c r="B32704" s="294"/>
      <c r="C32704" s="294"/>
      <c r="D32704" s="294"/>
      <c r="E32704" s="294"/>
      <c r="F32704" s="294"/>
    </row>
    <row r="32705">
      <c r="A32705" s="294"/>
      <c r="B32705" s="294"/>
      <c r="C32705" s="294"/>
      <c r="D32705" s="294"/>
      <c r="E32705" s="294"/>
      <c r="F32705" s="294"/>
    </row>
    <row r="32706">
      <c r="A32706" s="294" t="s">
        <v>41735</v>
      </c>
      <c r="B32706" s="294"/>
      <c r="C32706" s="294"/>
      <c r="D32706" s="294"/>
      <c r="E32706" s="294"/>
      <c r="F32706" s="294"/>
    </row>
    <row r="32707">
      <c r="A32707" s="294" t="s">
        <v>41736</v>
      </c>
      <c r="B32707" s="294"/>
      <c r="C32707" s="294"/>
      <c r="D32707" s="294"/>
      <c r="E32707" s="294"/>
      <c r="F32707" s="294"/>
    </row>
    <row r="32708">
      <c r="A32708" s="294" t="s">
        <v>41737</v>
      </c>
      <c r="B32708" s="294"/>
      <c r="C32708" s="294"/>
      <c r="D32708" s="294"/>
      <c r="E32708" s="294"/>
      <c r="F32708" s="294"/>
    </row>
    <row r="32709">
      <c r="A32709" s="294" t="s">
        <v>41738</v>
      </c>
      <c r="B32709" s="294"/>
      <c r="C32709" s="294"/>
      <c r="D32709" s="294"/>
      <c r="E32709" s="294"/>
      <c r="F32709" s="294"/>
    </row>
    <row r="32710">
      <c r="A32710" s="294" t="s">
        <v>41739</v>
      </c>
      <c r="B32710" s="294"/>
      <c r="C32710" s="294"/>
      <c r="D32710" s="294"/>
      <c r="E32710" s="294"/>
      <c r="F32710" s="294"/>
    </row>
    <row r="32711">
      <c r="A32711" s="294"/>
      <c r="B32711" s="294"/>
      <c r="C32711" s="294"/>
      <c r="D32711" s="294"/>
      <c r="E32711" s="294"/>
      <c r="F32711" s="294"/>
    </row>
    <row r="32712">
      <c r="A32712" s="294" t="s">
        <v>41740</v>
      </c>
      <c r="B32712" s="294"/>
      <c r="C32712" s="294"/>
      <c r="D32712" s="294"/>
      <c r="E32712" s="294"/>
      <c r="F32712" s="294"/>
    </row>
    <row r="32713">
      <c r="A32713" s="294"/>
      <c r="B32713" s="294"/>
      <c r="C32713" s="294"/>
      <c r="D32713" s="294"/>
      <c r="E32713" s="294"/>
      <c r="F32713" s="294"/>
    </row>
    <row r="32714">
      <c r="A32714" s="294" t="s">
        <v>41741</v>
      </c>
      <c r="B32714" s="294"/>
      <c r="C32714" s="294"/>
      <c r="D32714" s="294"/>
      <c r="E32714" s="294"/>
      <c r="F32714" s="294"/>
    </row>
    <row r="32715">
      <c r="A32715" s="294" t="s">
        <v>41742</v>
      </c>
      <c r="B32715" s="294"/>
      <c r="C32715" s="294"/>
      <c r="D32715" s="294"/>
      <c r="E32715" s="294"/>
      <c r="F32715" s="294"/>
    </row>
    <row r="32716">
      <c r="A32716" s="294" t="s">
        <v>41743</v>
      </c>
      <c r="B32716" s="294"/>
      <c r="C32716" s="294"/>
      <c r="D32716" s="294"/>
      <c r="E32716" s="294"/>
      <c r="F32716" s="294"/>
    </row>
    <row r="32717">
      <c r="A32717" s="294" t="s">
        <v>41744</v>
      </c>
      <c r="B32717" s="294"/>
      <c r="C32717" s="294"/>
      <c r="D32717" s="294"/>
      <c r="E32717" s="294"/>
      <c r="F32717" s="294"/>
    </row>
    <row r="32718">
      <c r="A32718" s="294" t="s">
        <v>41745</v>
      </c>
      <c r="B32718" s="294"/>
      <c r="C32718" s="294"/>
      <c r="D32718" s="294"/>
      <c r="E32718" s="294"/>
      <c r="F32718" s="294"/>
    </row>
    <row r="32719">
      <c r="A32719" s="294" t="s">
        <v>41746</v>
      </c>
      <c r="B32719" s="294"/>
      <c r="C32719" s="294"/>
      <c r="D32719" s="294"/>
      <c r="E32719" s="294"/>
      <c r="F32719" s="294"/>
    </row>
    <row r="32720">
      <c r="A32720" s="294" t="s">
        <v>41747</v>
      </c>
      <c r="B32720" s="294"/>
      <c r="C32720" s="294"/>
      <c r="D32720" s="294"/>
      <c r="E32720" s="294"/>
      <c r="F32720" s="294"/>
    </row>
    <row r="32721">
      <c r="A32721" s="294" t="s">
        <v>41748</v>
      </c>
      <c r="B32721" s="294"/>
      <c r="C32721" s="294"/>
      <c r="D32721" s="294"/>
      <c r="E32721" s="294"/>
      <c r="F32721" s="294"/>
    </row>
    <row r="32722">
      <c r="A32722" s="294" t="s">
        <v>41749</v>
      </c>
      <c r="B32722" s="294"/>
      <c r="C32722" s="294"/>
      <c r="D32722" s="294"/>
      <c r="E32722" s="294"/>
      <c r="F32722" s="294"/>
    </row>
    <row r="32723">
      <c r="A32723" s="294" t="s">
        <v>41750</v>
      </c>
      <c r="B32723" s="294"/>
      <c r="C32723" s="294"/>
      <c r="D32723" s="294"/>
      <c r="E32723" s="294"/>
      <c r="F32723" s="294"/>
    </row>
    <row r="32724">
      <c r="A32724" s="294" t="s">
        <v>40931</v>
      </c>
      <c r="B32724" s="294"/>
      <c r="C32724" s="294"/>
      <c r="D32724" s="294"/>
      <c r="E32724" s="294"/>
      <c r="F32724" s="294"/>
    </row>
    <row r="32725">
      <c r="A32725" s="294" t="s">
        <v>41751</v>
      </c>
      <c r="B32725" s="294"/>
      <c r="C32725" s="294"/>
      <c r="D32725" s="294"/>
      <c r="E32725" s="294"/>
      <c r="F32725" s="294"/>
    </row>
    <row r="32726">
      <c r="A32726" s="294" t="s">
        <v>41752</v>
      </c>
      <c r="B32726" s="294"/>
      <c r="C32726" s="294"/>
      <c r="D32726" s="294"/>
      <c r="E32726" s="294"/>
      <c r="F32726" s="294"/>
    </row>
    <row r="32727">
      <c r="A32727" s="294"/>
      <c r="B32727" s="294"/>
      <c r="C32727" s="294"/>
      <c r="D32727" s="294"/>
      <c r="E32727" s="294"/>
      <c r="F32727" s="294"/>
    </row>
    <row r="32728">
      <c r="A32728" s="294" t="s">
        <v>26172</v>
      </c>
      <c r="B32728" s="294"/>
      <c r="C32728" s="294"/>
      <c r="D32728" s="294"/>
      <c r="E32728" s="294"/>
      <c r="F32728" s="294"/>
    </row>
    <row r="32729">
      <c r="A32729" s="294"/>
      <c r="B32729" s="294"/>
      <c r="C32729" s="294"/>
      <c r="D32729" s="294"/>
      <c r="E32729" s="294"/>
      <c r="F32729" s="294"/>
    </row>
    <row r="32730">
      <c r="A32730" s="294" t="s">
        <v>41753</v>
      </c>
      <c r="B32730" s="294"/>
      <c r="C32730" s="294"/>
      <c r="D32730" s="294"/>
      <c r="E32730" s="294"/>
      <c r="F32730" s="294"/>
    </row>
    <row r="32731">
      <c r="A32731" s="294" t="s">
        <v>41754</v>
      </c>
      <c r="B32731" s="294"/>
      <c r="C32731" s="294"/>
      <c r="D32731" s="294"/>
      <c r="E32731" s="294"/>
      <c r="F32731" s="294"/>
    </row>
    <row r="32732">
      <c r="A32732" s="294" t="s">
        <v>41755</v>
      </c>
      <c r="B32732" s="294"/>
      <c r="C32732" s="294"/>
      <c r="D32732" s="294"/>
      <c r="E32732" s="294"/>
      <c r="F32732" s="294"/>
    </row>
    <row r="32733">
      <c r="A32733" s="294" t="s">
        <v>41756</v>
      </c>
      <c r="B32733" s="294"/>
      <c r="C32733" s="294"/>
      <c r="D32733" s="294"/>
      <c r="E32733" s="294"/>
      <c r="F32733" s="294"/>
    </row>
    <row r="32734">
      <c r="A32734" s="294" t="s">
        <v>41757</v>
      </c>
      <c r="B32734" s="294"/>
      <c r="C32734" s="294"/>
      <c r="D32734" s="294"/>
      <c r="E32734" s="294"/>
      <c r="F32734" s="294"/>
    </row>
    <row r="32735">
      <c r="A32735" s="294" t="s">
        <v>41758</v>
      </c>
      <c r="B32735" s="294"/>
      <c r="C32735" s="294"/>
      <c r="D32735" s="294"/>
      <c r="E32735" s="294"/>
      <c r="F32735" s="294"/>
    </row>
    <row r="32736">
      <c r="A32736" s="294" t="s">
        <v>41759</v>
      </c>
      <c r="B32736" s="294"/>
      <c r="C32736" s="294"/>
      <c r="D32736" s="294"/>
      <c r="E32736" s="294"/>
      <c r="F32736" s="294"/>
    </row>
    <row r="32737">
      <c r="A32737" s="294" t="s">
        <v>41760</v>
      </c>
      <c r="B32737" s="294"/>
      <c r="C32737" s="294"/>
      <c r="D32737" s="294"/>
      <c r="E32737" s="294"/>
      <c r="F32737" s="294"/>
    </row>
    <row r="32738">
      <c r="A32738" s="294" t="s">
        <v>41761</v>
      </c>
      <c r="B32738" s="294"/>
      <c r="C32738" s="294"/>
      <c r="D32738" s="294"/>
      <c r="E32738" s="294"/>
      <c r="F32738" s="294"/>
    </row>
    <row r="32739">
      <c r="A32739" s="294" t="s">
        <v>41070</v>
      </c>
      <c r="B32739" s="294"/>
      <c r="C32739" s="294"/>
      <c r="D32739" s="294"/>
      <c r="E32739" s="294"/>
      <c r="F32739" s="294"/>
    </row>
    <row r="32740">
      <c r="A32740" s="294" t="s">
        <v>41762</v>
      </c>
      <c r="B32740" s="294"/>
      <c r="C32740" s="294"/>
      <c r="D32740" s="294"/>
      <c r="E32740" s="294"/>
      <c r="F32740" s="294"/>
    </row>
    <row r="32741">
      <c r="A32741" s="294" t="s">
        <v>41763</v>
      </c>
      <c r="B32741" s="294"/>
      <c r="C32741" s="294"/>
      <c r="D32741" s="294"/>
      <c r="E32741" s="294"/>
      <c r="F32741" s="294"/>
    </row>
    <row r="32742">
      <c r="A32742" s="294" t="s">
        <v>41764</v>
      </c>
      <c r="B32742" s="294"/>
      <c r="C32742" s="294"/>
      <c r="D32742" s="294"/>
      <c r="E32742" s="294"/>
      <c r="F32742" s="294"/>
    </row>
    <row r="32743">
      <c r="A32743" s="294"/>
      <c r="B32743" s="294"/>
      <c r="C32743" s="294"/>
      <c r="D32743" s="294"/>
      <c r="E32743" s="294"/>
      <c r="F32743" s="294"/>
    </row>
    <row r="32744">
      <c r="A32744" s="294" t="s">
        <v>28124</v>
      </c>
      <c r="B32744" s="294"/>
      <c r="C32744" s="294"/>
      <c r="D32744" s="294"/>
      <c r="E32744" s="294"/>
      <c r="F32744" s="294"/>
    </row>
    <row r="32745">
      <c r="A32745" s="294" t="s">
        <v>41765</v>
      </c>
      <c r="B32745" s="294"/>
      <c r="C32745" s="294"/>
      <c r="D32745" s="294"/>
      <c r="E32745" s="294"/>
      <c r="F32745" s="294"/>
    </row>
    <row r="32746">
      <c r="A32746" s="294" t="s">
        <v>21618</v>
      </c>
      <c r="B32746" s="294"/>
      <c r="C32746" s="294"/>
      <c r="D32746" s="294"/>
      <c r="E32746" s="294"/>
      <c r="F32746" s="294"/>
    </row>
    <row r="32747">
      <c r="A32747" s="294" t="s">
        <v>41766</v>
      </c>
      <c r="B32747" s="294"/>
      <c r="C32747" s="294"/>
      <c r="D32747" s="294"/>
      <c r="E32747" s="294"/>
      <c r="F32747" s="294"/>
    </row>
    <row r="32748">
      <c r="A32748" s="294" t="s">
        <v>41767</v>
      </c>
      <c r="B32748" s="294"/>
      <c r="C32748" s="294"/>
      <c r="D32748" s="294"/>
      <c r="E32748" s="294"/>
      <c r="F32748" s="294"/>
    </row>
    <row r="32749">
      <c r="A32749" s="294"/>
      <c r="B32749" s="294"/>
      <c r="C32749" s="294"/>
      <c r="D32749" s="294"/>
      <c r="E32749" s="294"/>
      <c r="F32749" s="294"/>
    </row>
    <row r="32750">
      <c r="A32750" s="294" t="s">
        <v>41768</v>
      </c>
      <c r="B32750" s="294"/>
      <c r="C32750" s="294"/>
      <c r="D32750" s="294"/>
      <c r="E32750" s="294"/>
      <c r="F32750" s="294"/>
    </row>
    <row r="32751">
      <c r="A32751" s="294" t="s">
        <v>41769</v>
      </c>
      <c r="B32751" s="294"/>
      <c r="C32751" s="294"/>
      <c r="D32751" s="294"/>
      <c r="E32751" s="294"/>
      <c r="F32751" s="294"/>
    </row>
    <row r="32752">
      <c r="A32752" s="294" t="s">
        <v>41770</v>
      </c>
      <c r="B32752" s="294"/>
      <c r="C32752" s="294"/>
      <c r="D32752" s="294"/>
      <c r="E32752" s="294"/>
      <c r="F32752" s="294"/>
    </row>
    <row r="32753">
      <c r="A32753" s="294" t="s">
        <v>41771</v>
      </c>
      <c r="B32753" s="294"/>
      <c r="C32753" s="294"/>
      <c r="D32753" s="294"/>
      <c r="E32753" s="294"/>
      <c r="F32753" s="294"/>
    </row>
    <row r="32754">
      <c r="A32754" s="294" t="s">
        <v>41772</v>
      </c>
      <c r="B32754" s="294"/>
      <c r="C32754" s="294"/>
      <c r="D32754" s="294"/>
      <c r="E32754" s="294"/>
      <c r="F32754" s="294"/>
    </row>
    <row r="32755">
      <c r="A32755" s="294"/>
      <c r="B32755" s="294"/>
      <c r="C32755" s="294"/>
      <c r="D32755" s="294"/>
      <c r="E32755" s="294"/>
      <c r="F32755" s="294"/>
    </row>
    <row r="32756">
      <c r="A32756" s="294" t="s">
        <v>22602</v>
      </c>
      <c r="B32756" s="294"/>
      <c r="C32756" s="294"/>
      <c r="D32756" s="294"/>
      <c r="E32756" s="294"/>
      <c r="F32756" s="294"/>
    </row>
    <row r="32757">
      <c r="A32757" s="294" t="s">
        <v>41291</v>
      </c>
      <c r="B32757" s="294"/>
      <c r="C32757" s="294"/>
      <c r="D32757" s="294"/>
      <c r="E32757" s="294"/>
      <c r="F32757" s="294"/>
    </row>
    <row r="32758">
      <c r="A32758" s="294"/>
      <c r="B32758" s="294"/>
      <c r="C32758" s="294"/>
      <c r="D32758" s="294"/>
      <c r="E32758" s="294"/>
      <c r="F32758" s="294"/>
    </row>
    <row r="32759">
      <c r="A32759" s="294" t="s">
        <v>41773</v>
      </c>
      <c r="B32759" s="294"/>
      <c r="C32759" s="294"/>
      <c r="D32759" s="294"/>
      <c r="E32759" s="294"/>
      <c r="F32759" s="294"/>
    </row>
    <row r="32760">
      <c r="A32760" s="294" t="s">
        <v>41774</v>
      </c>
      <c r="B32760" s="294"/>
      <c r="C32760" s="294"/>
      <c r="D32760" s="294"/>
      <c r="E32760" s="294"/>
      <c r="F32760" s="294"/>
    </row>
    <row r="32761">
      <c r="A32761" s="294" t="s">
        <v>41775</v>
      </c>
      <c r="B32761" s="294"/>
      <c r="C32761" s="294"/>
      <c r="D32761" s="294"/>
      <c r="E32761" s="294"/>
      <c r="F32761" s="294"/>
    </row>
    <row r="32762">
      <c r="A32762" s="294" t="s">
        <v>41776</v>
      </c>
      <c r="B32762" s="294"/>
      <c r="C32762" s="294"/>
      <c r="D32762" s="294"/>
      <c r="E32762" s="294"/>
      <c r="F32762" s="294"/>
    </row>
    <row r="32763">
      <c r="A32763" s="294" t="s">
        <v>41777</v>
      </c>
      <c r="B32763" s="294"/>
      <c r="C32763" s="294"/>
      <c r="D32763" s="294"/>
      <c r="E32763" s="294"/>
      <c r="F32763" s="294"/>
    </row>
    <row r="32764">
      <c r="A32764" s="294" t="s">
        <v>41778</v>
      </c>
      <c r="B32764" s="294"/>
      <c r="C32764" s="294"/>
      <c r="D32764" s="294"/>
      <c r="E32764" s="294"/>
      <c r="F32764" s="294"/>
    </row>
    <row r="32765">
      <c r="A32765" s="294" t="s">
        <v>41779</v>
      </c>
      <c r="B32765" s="294"/>
      <c r="C32765" s="294"/>
      <c r="D32765" s="294"/>
      <c r="E32765" s="294"/>
      <c r="F32765" s="294"/>
    </row>
    <row r="32766">
      <c r="A32766" s="294" t="s">
        <v>41780</v>
      </c>
      <c r="B32766" s="294"/>
      <c r="C32766" s="294"/>
      <c r="D32766" s="294"/>
      <c r="E32766" s="294"/>
      <c r="F32766" s="294"/>
    </row>
    <row r="32767">
      <c r="A32767" s="294" t="s">
        <v>41781</v>
      </c>
      <c r="B32767" s="294"/>
      <c r="C32767" s="294"/>
      <c r="D32767" s="294"/>
      <c r="E32767" s="294"/>
      <c r="F32767" s="294"/>
    </row>
    <row r="32768">
      <c r="A32768" s="294" t="s">
        <v>41782</v>
      </c>
      <c r="B32768" s="294"/>
      <c r="C32768" s="294"/>
      <c r="D32768" s="294"/>
      <c r="E32768" s="294"/>
      <c r="F32768" s="294"/>
    </row>
    <row r="32769">
      <c r="A32769" s="294" t="s">
        <v>41783</v>
      </c>
      <c r="B32769" s="294"/>
      <c r="C32769" s="294"/>
      <c r="D32769" s="294"/>
      <c r="E32769" s="294"/>
      <c r="F32769" s="294"/>
    </row>
    <row r="32770">
      <c r="A32770" s="294" t="s">
        <v>21892</v>
      </c>
      <c r="B32770" s="294"/>
      <c r="C32770" s="294"/>
      <c r="D32770" s="294"/>
      <c r="E32770" s="294"/>
      <c r="F32770" s="294"/>
    </row>
    <row r="32771">
      <c r="A32771" s="294" t="s">
        <v>41784</v>
      </c>
      <c r="B32771" s="294"/>
      <c r="C32771" s="294"/>
      <c r="D32771" s="294"/>
      <c r="E32771" s="294"/>
      <c r="F32771" s="294"/>
    </row>
    <row r="32772">
      <c r="A32772" s="294" t="s">
        <v>41785</v>
      </c>
      <c r="B32772" s="294"/>
      <c r="C32772" s="294"/>
      <c r="D32772" s="294"/>
      <c r="E32772" s="294"/>
      <c r="F32772" s="294"/>
    </row>
    <row r="32773">
      <c r="A32773" s="294"/>
      <c r="B32773" s="294"/>
      <c r="C32773" s="294"/>
      <c r="D32773" s="294"/>
      <c r="E32773" s="294"/>
      <c r="F32773" s="294"/>
    </row>
    <row r="32774">
      <c r="A32774" s="294" t="s">
        <v>27452</v>
      </c>
      <c r="B32774" s="294"/>
      <c r="C32774" s="294"/>
      <c r="D32774" s="294"/>
      <c r="E32774" s="294"/>
      <c r="F32774" s="294"/>
    </row>
    <row r="32775">
      <c r="A32775" s="294" t="s">
        <v>23466</v>
      </c>
      <c r="B32775" s="294"/>
      <c r="C32775" s="294"/>
      <c r="D32775" s="294"/>
      <c r="E32775" s="294"/>
      <c r="F32775" s="294"/>
    </row>
    <row r="32776">
      <c r="A32776" s="294"/>
      <c r="B32776" s="294"/>
      <c r="C32776" s="294"/>
      <c r="D32776" s="294"/>
      <c r="E32776" s="294"/>
      <c r="F32776" s="294"/>
    </row>
    <row r="32777">
      <c r="A32777" s="294" t="s">
        <v>41786</v>
      </c>
      <c r="B32777" s="294"/>
      <c r="C32777" s="294"/>
      <c r="D32777" s="294"/>
      <c r="E32777" s="294"/>
      <c r="F32777" s="294"/>
    </row>
    <row r="32778">
      <c r="A32778" s="294" t="s">
        <v>41787</v>
      </c>
      <c r="B32778" s="294"/>
      <c r="C32778" s="294"/>
      <c r="D32778" s="294"/>
      <c r="E32778" s="294"/>
      <c r="F32778" s="294"/>
    </row>
    <row r="32779">
      <c r="A32779" s="294" t="s">
        <v>41788</v>
      </c>
      <c r="B32779" s="294"/>
      <c r="C32779" s="294"/>
      <c r="D32779" s="294"/>
      <c r="E32779" s="294"/>
      <c r="F32779" s="294"/>
    </row>
    <row r="32780">
      <c r="A32780" s="294" t="s">
        <v>41789</v>
      </c>
      <c r="B32780" s="294"/>
      <c r="C32780" s="294"/>
      <c r="D32780" s="294"/>
      <c r="E32780" s="294"/>
      <c r="F32780" s="294"/>
    </row>
    <row r="32781">
      <c r="A32781" s="294" t="s">
        <v>41790</v>
      </c>
      <c r="B32781" s="294"/>
      <c r="C32781" s="294"/>
      <c r="D32781" s="294"/>
      <c r="E32781" s="294"/>
      <c r="F32781" s="294"/>
    </row>
    <row r="32782">
      <c r="A32782" s="294" t="s">
        <v>34558</v>
      </c>
      <c r="B32782" s="294"/>
      <c r="C32782" s="294"/>
      <c r="D32782" s="294"/>
      <c r="E32782" s="294"/>
      <c r="F32782" s="294"/>
    </row>
    <row r="32783">
      <c r="A32783" s="294" t="s">
        <v>41791</v>
      </c>
      <c r="B32783" s="294"/>
      <c r="C32783" s="294"/>
      <c r="D32783" s="294"/>
      <c r="E32783" s="294"/>
      <c r="F32783" s="294"/>
    </row>
    <row r="32784">
      <c r="A32784" s="294"/>
      <c r="B32784" s="294"/>
      <c r="C32784" s="294"/>
      <c r="D32784" s="294"/>
      <c r="E32784" s="294"/>
      <c r="F32784" s="294"/>
    </row>
    <row r="32785">
      <c r="A32785" s="294" t="s">
        <v>26318</v>
      </c>
      <c r="B32785" s="294"/>
      <c r="C32785" s="294"/>
      <c r="D32785" s="294"/>
      <c r="E32785" s="294"/>
      <c r="F32785" s="294"/>
    </row>
    <row r="32786">
      <c r="A32786" s="294" t="s">
        <v>26319</v>
      </c>
      <c r="B32786" s="294"/>
      <c r="C32786" s="294"/>
      <c r="D32786" s="294"/>
      <c r="E32786" s="294"/>
      <c r="F32786" s="294"/>
    </row>
    <row r="32787">
      <c r="A32787" s="294"/>
      <c r="B32787" s="294"/>
      <c r="C32787" s="294"/>
      <c r="D32787" s="294"/>
      <c r="E32787" s="294"/>
      <c r="F32787" s="294"/>
    </row>
    <row r="32788">
      <c r="A32788" s="294" t="s">
        <v>41792</v>
      </c>
      <c r="B32788" s="294"/>
      <c r="C32788" s="294"/>
      <c r="D32788" s="294"/>
      <c r="E32788" s="294"/>
      <c r="F32788" s="294"/>
    </row>
    <row r="32789">
      <c r="A32789" s="294" t="s">
        <v>41793</v>
      </c>
      <c r="B32789" s="294"/>
      <c r="C32789" s="294"/>
      <c r="D32789" s="294"/>
      <c r="E32789" s="294"/>
      <c r="F32789" s="294"/>
    </row>
    <row r="32790">
      <c r="A32790" s="294" t="s">
        <v>41794</v>
      </c>
      <c r="B32790" s="294"/>
      <c r="C32790" s="294"/>
      <c r="D32790" s="294"/>
      <c r="E32790" s="294"/>
      <c r="F32790" s="294"/>
    </row>
    <row r="32791">
      <c r="A32791" s="294" t="s">
        <v>41795</v>
      </c>
      <c r="B32791" s="294"/>
      <c r="C32791" s="294"/>
      <c r="D32791" s="294"/>
      <c r="E32791" s="294"/>
      <c r="F32791" s="294"/>
    </row>
    <row r="32792">
      <c r="A32792" s="294" t="s">
        <v>41796</v>
      </c>
      <c r="B32792" s="294"/>
      <c r="C32792" s="294"/>
      <c r="D32792" s="294"/>
      <c r="E32792" s="294"/>
      <c r="F32792" s="294"/>
    </row>
    <row r="32793">
      <c r="A32793" s="294" t="s">
        <v>41797</v>
      </c>
      <c r="B32793" s="294"/>
      <c r="C32793" s="294"/>
      <c r="D32793" s="294"/>
      <c r="E32793" s="294"/>
      <c r="F32793" s="294"/>
    </row>
    <row r="32794">
      <c r="A32794" s="294" t="s">
        <v>21892</v>
      </c>
      <c r="B32794" s="294"/>
      <c r="C32794" s="294"/>
      <c r="D32794" s="294"/>
      <c r="E32794" s="294"/>
      <c r="F32794" s="294"/>
    </row>
    <row r="32795">
      <c r="A32795" s="294" t="s">
        <v>41798</v>
      </c>
      <c r="B32795" s="294"/>
      <c r="C32795" s="294"/>
      <c r="D32795" s="294"/>
      <c r="E32795" s="294"/>
      <c r="F32795" s="294"/>
    </row>
    <row r="32796">
      <c r="A32796" s="294"/>
      <c r="B32796" s="294"/>
      <c r="C32796" s="294"/>
      <c r="D32796" s="294"/>
      <c r="E32796" s="294"/>
      <c r="F32796" s="294"/>
    </row>
    <row r="32797">
      <c r="A32797" s="294" t="s">
        <v>41799</v>
      </c>
      <c r="B32797" s="294"/>
      <c r="C32797" s="294"/>
      <c r="D32797" s="294"/>
      <c r="E32797" s="294"/>
      <c r="F32797" s="294"/>
    </row>
    <row r="32798">
      <c r="A32798" s="294"/>
      <c r="B32798" s="294"/>
      <c r="C32798" s="294"/>
      <c r="D32798" s="294"/>
      <c r="E32798" s="294"/>
      <c r="F32798" s="294"/>
    </row>
    <row r="32799">
      <c r="A32799" s="294" t="s">
        <v>41690</v>
      </c>
      <c r="B32799" s="294"/>
      <c r="C32799" s="294"/>
      <c r="D32799" s="294"/>
      <c r="E32799" s="294"/>
      <c r="F32799" s="294"/>
    </row>
    <row r="32800">
      <c r="A32800" s="294" t="s">
        <v>41800</v>
      </c>
      <c r="B32800" s="294"/>
      <c r="C32800" s="294"/>
      <c r="D32800" s="294"/>
      <c r="E32800" s="294"/>
      <c r="F32800" s="294"/>
    </row>
    <row r="32801">
      <c r="A32801" s="294" t="s">
        <v>41801</v>
      </c>
      <c r="B32801" s="294"/>
      <c r="C32801" s="294"/>
      <c r="D32801" s="294"/>
      <c r="E32801" s="294"/>
      <c r="F32801" s="294"/>
    </row>
    <row r="32802">
      <c r="A32802" s="294" t="s">
        <v>41802</v>
      </c>
      <c r="B32802" s="294"/>
      <c r="C32802" s="294"/>
      <c r="D32802" s="294"/>
      <c r="E32802" s="294"/>
      <c r="F32802" s="294"/>
    </row>
    <row r="32803">
      <c r="A32803" s="294" t="s">
        <v>41803</v>
      </c>
      <c r="B32803" s="294"/>
      <c r="C32803" s="294"/>
      <c r="D32803" s="294"/>
      <c r="E32803" s="294"/>
      <c r="F32803" s="294"/>
    </row>
    <row r="32804">
      <c r="A32804" s="294" t="s">
        <v>38450</v>
      </c>
      <c r="B32804" s="294"/>
      <c r="C32804" s="294"/>
      <c r="D32804" s="294"/>
      <c r="E32804" s="294"/>
      <c r="F32804" s="294"/>
    </row>
    <row r="32805">
      <c r="A32805" s="294" t="s">
        <v>41804</v>
      </c>
      <c r="B32805" s="294"/>
      <c r="C32805" s="294"/>
      <c r="D32805" s="294"/>
      <c r="E32805" s="294"/>
      <c r="F32805" s="294"/>
    </row>
    <row r="32806">
      <c r="A32806" s="294" t="s">
        <v>41805</v>
      </c>
      <c r="B32806" s="294"/>
      <c r="C32806" s="294"/>
      <c r="D32806" s="294"/>
      <c r="E32806" s="294"/>
      <c r="F32806" s="294"/>
    </row>
    <row r="32807">
      <c r="A32807" s="294"/>
      <c r="B32807" s="294"/>
      <c r="C32807" s="294"/>
      <c r="D32807" s="294"/>
      <c r="E32807" s="294"/>
      <c r="F32807" s="294"/>
    </row>
    <row r="32808">
      <c r="A32808" s="294" t="s">
        <v>41806</v>
      </c>
      <c r="B32808" s="294"/>
      <c r="C32808" s="294"/>
      <c r="D32808" s="294"/>
      <c r="E32808" s="294"/>
      <c r="F32808" s="294"/>
    </row>
    <row r="32809">
      <c r="A32809" s="294"/>
      <c r="B32809" s="294"/>
      <c r="C32809" s="294"/>
      <c r="D32809" s="294"/>
      <c r="E32809" s="294"/>
      <c r="F32809" s="294"/>
    </row>
    <row r="32810">
      <c r="A32810" s="294" t="s">
        <v>25388</v>
      </c>
      <c r="B32810" s="294"/>
      <c r="C32810" s="294"/>
      <c r="D32810" s="294"/>
      <c r="E32810" s="294"/>
      <c r="F32810" s="294"/>
    </row>
    <row r="32811">
      <c r="A32811" s="294" t="s">
        <v>41807</v>
      </c>
      <c r="B32811" s="294"/>
      <c r="C32811" s="294"/>
      <c r="D32811" s="294"/>
      <c r="E32811" s="294"/>
      <c r="F32811" s="294"/>
    </row>
    <row r="32812">
      <c r="A32812" s="294" t="s">
        <v>41808</v>
      </c>
      <c r="B32812" s="294"/>
      <c r="C32812" s="294"/>
      <c r="D32812" s="294"/>
      <c r="E32812" s="294"/>
      <c r="F32812" s="294"/>
    </row>
    <row r="32813">
      <c r="A32813" s="294" t="s">
        <v>22244</v>
      </c>
      <c r="B32813" s="294"/>
      <c r="C32813" s="294"/>
      <c r="D32813" s="294"/>
      <c r="E32813" s="294"/>
      <c r="F32813" s="294"/>
    </row>
    <row r="32814">
      <c r="A32814" s="294" t="s">
        <v>41809</v>
      </c>
      <c r="B32814" s="294"/>
      <c r="C32814" s="294"/>
      <c r="D32814" s="294"/>
      <c r="E32814" s="294"/>
      <c r="F32814" s="294"/>
    </row>
    <row r="32815">
      <c r="A32815" s="294" t="s">
        <v>38012</v>
      </c>
      <c r="B32815" s="294"/>
      <c r="C32815" s="294"/>
      <c r="D32815" s="294"/>
      <c r="E32815" s="294"/>
      <c r="F32815" s="294"/>
    </row>
    <row r="32816">
      <c r="A32816" s="294" t="s">
        <v>40034</v>
      </c>
      <c r="B32816" s="294"/>
      <c r="C32816" s="294"/>
      <c r="D32816" s="294"/>
      <c r="E32816" s="294"/>
      <c r="F32816" s="294"/>
    </row>
    <row r="32817">
      <c r="A32817" s="294" t="s">
        <v>38587</v>
      </c>
      <c r="B32817" s="294"/>
      <c r="C32817" s="294"/>
      <c r="D32817" s="294"/>
      <c r="E32817" s="294"/>
      <c r="F32817" s="294"/>
    </row>
    <row r="32818">
      <c r="A32818" s="294" t="s">
        <v>41810</v>
      </c>
      <c r="B32818" s="294"/>
      <c r="C32818" s="294"/>
      <c r="D32818" s="294"/>
      <c r="E32818" s="294"/>
      <c r="F32818" s="294"/>
    </row>
    <row r="32819">
      <c r="A32819" s="294" t="s">
        <v>26908</v>
      </c>
      <c r="B32819" s="294"/>
      <c r="C32819" s="294"/>
      <c r="D32819" s="294"/>
      <c r="E32819" s="294"/>
      <c r="F32819" s="294"/>
    </row>
    <row r="32820">
      <c r="A32820" s="294" t="s">
        <v>38589</v>
      </c>
      <c r="B32820" s="294"/>
      <c r="C32820" s="294"/>
      <c r="D32820" s="294"/>
      <c r="E32820" s="294"/>
      <c r="F32820" s="294"/>
    </row>
    <row r="32821">
      <c r="A32821" s="294" t="s">
        <v>41811</v>
      </c>
      <c r="B32821" s="294"/>
      <c r="C32821" s="294"/>
      <c r="D32821" s="294"/>
      <c r="E32821" s="294"/>
      <c r="F32821" s="294"/>
    </row>
    <row r="32822">
      <c r="A32822" s="294" t="s">
        <v>38461</v>
      </c>
      <c r="B32822" s="294"/>
      <c r="C32822" s="294"/>
      <c r="D32822" s="294"/>
      <c r="E32822" s="294"/>
      <c r="F32822" s="294"/>
    </row>
    <row r="32823">
      <c r="A32823" s="294" t="s">
        <v>41812</v>
      </c>
      <c r="B32823" s="294"/>
      <c r="C32823" s="294"/>
      <c r="D32823" s="294"/>
      <c r="E32823" s="294"/>
      <c r="F32823" s="294"/>
    </row>
    <row r="32824">
      <c r="A32824" s="294" t="s">
        <v>37714</v>
      </c>
      <c r="B32824" s="294"/>
      <c r="C32824" s="294"/>
      <c r="D32824" s="294"/>
      <c r="E32824" s="294"/>
      <c r="F32824" s="294"/>
    </row>
    <row r="32825">
      <c r="A32825" s="294" t="s">
        <v>41813</v>
      </c>
      <c r="B32825" s="294"/>
      <c r="C32825" s="294"/>
      <c r="D32825" s="294"/>
      <c r="E32825" s="294"/>
      <c r="F32825" s="294"/>
    </row>
    <row r="32826">
      <c r="A32826" s="294"/>
      <c r="B32826" s="294"/>
      <c r="C32826" s="294"/>
      <c r="D32826" s="294"/>
      <c r="E32826" s="294"/>
      <c r="F32826" s="294"/>
    </row>
    <row r="32827">
      <c r="A32827" s="294" t="s">
        <v>41814</v>
      </c>
      <c r="B32827" s="294"/>
      <c r="C32827" s="294"/>
      <c r="D32827" s="294"/>
      <c r="E32827" s="294"/>
      <c r="F32827" s="294"/>
    </row>
    <row r="32828">
      <c r="A32828" s="294" t="s">
        <v>38028</v>
      </c>
      <c r="B32828" s="294"/>
      <c r="C32828" s="294"/>
      <c r="D32828" s="294"/>
      <c r="E32828" s="294"/>
      <c r="F32828" s="294"/>
    </row>
    <row r="32829">
      <c r="A32829" s="294" t="s">
        <v>32126</v>
      </c>
      <c r="B32829" s="294"/>
      <c r="C32829" s="294"/>
      <c r="D32829" s="294"/>
      <c r="E32829" s="294"/>
      <c r="F32829" s="294"/>
    </row>
    <row r="32830">
      <c r="A32830" s="294" t="s">
        <v>37464</v>
      </c>
      <c r="B32830" s="294"/>
      <c r="C32830" s="294"/>
      <c r="D32830" s="294"/>
      <c r="E32830" s="294"/>
      <c r="F32830" s="294"/>
    </row>
    <row r="32831">
      <c r="A32831" s="294" t="s">
        <v>41815</v>
      </c>
      <c r="B32831" s="294"/>
      <c r="C32831" s="294"/>
      <c r="D32831" s="294"/>
      <c r="E32831" s="294"/>
      <c r="F32831" s="294"/>
    </row>
    <row r="32832">
      <c r="A32832" s="294" t="s">
        <v>39721</v>
      </c>
      <c r="B32832" s="294"/>
      <c r="C32832" s="294"/>
      <c r="D32832" s="294"/>
      <c r="E32832" s="294"/>
      <c r="F32832" s="294"/>
    </row>
    <row r="32833">
      <c r="A32833" s="294" t="s">
        <v>41707</v>
      </c>
      <c r="B32833" s="294"/>
      <c r="C32833" s="294"/>
      <c r="D32833" s="294"/>
      <c r="E32833" s="294"/>
      <c r="F32833" s="294"/>
    </row>
    <row r="32834">
      <c r="A32834" s="294" t="s">
        <v>41816</v>
      </c>
      <c r="B32834" s="294"/>
      <c r="C32834" s="294"/>
      <c r="D32834" s="294"/>
      <c r="E32834" s="294"/>
      <c r="F32834" s="294"/>
    </row>
    <row r="32835">
      <c r="A32835" s="294" t="s">
        <v>41817</v>
      </c>
      <c r="B32835" s="294"/>
      <c r="C32835" s="294"/>
      <c r="D32835" s="294"/>
      <c r="E32835" s="294"/>
      <c r="F32835" s="294"/>
    </row>
    <row r="32836">
      <c r="A32836" s="294" t="s">
        <v>37468</v>
      </c>
      <c r="B32836" s="294"/>
      <c r="C32836" s="294"/>
      <c r="D32836" s="294"/>
      <c r="E32836" s="294"/>
      <c r="F32836" s="294"/>
    </row>
    <row r="32837">
      <c r="A32837" s="294" t="s">
        <v>41818</v>
      </c>
      <c r="B32837" s="294"/>
      <c r="C32837" s="294"/>
      <c r="D32837" s="294"/>
      <c r="E32837" s="294"/>
      <c r="F32837" s="294"/>
    </row>
    <row r="32838">
      <c r="A32838" s="294" t="s">
        <v>41819</v>
      </c>
      <c r="B32838" s="294"/>
      <c r="C32838" s="294"/>
      <c r="D32838" s="294"/>
      <c r="E32838" s="294"/>
      <c r="F32838" s="294"/>
    </row>
    <row r="32839">
      <c r="A32839" s="294" t="s">
        <v>41820</v>
      </c>
      <c r="B32839" s="294"/>
      <c r="C32839" s="294"/>
      <c r="D32839" s="294"/>
      <c r="E32839" s="294"/>
      <c r="F32839" s="294"/>
    </row>
    <row r="32840">
      <c r="A32840" s="294" t="s">
        <v>24562</v>
      </c>
      <c r="B32840" s="294"/>
      <c r="C32840" s="294"/>
      <c r="D32840" s="294"/>
      <c r="E32840" s="294"/>
      <c r="F32840" s="294"/>
    </row>
    <row r="32841">
      <c r="A32841" s="294" t="s">
        <v>38472</v>
      </c>
      <c r="B32841" s="294"/>
      <c r="C32841" s="294"/>
      <c r="D32841" s="294"/>
      <c r="E32841" s="294"/>
      <c r="F32841" s="294"/>
    </row>
    <row r="32842">
      <c r="A32842" s="294" t="s">
        <v>41821</v>
      </c>
      <c r="B32842" s="294"/>
      <c r="C32842" s="294"/>
      <c r="D32842" s="294"/>
      <c r="E32842" s="294"/>
      <c r="F32842" s="294"/>
    </row>
    <row r="32843">
      <c r="A32843" s="294" t="s">
        <v>41822</v>
      </c>
      <c r="B32843" s="294"/>
      <c r="C32843" s="294"/>
      <c r="D32843" s="294"/>
      <c r="E32843" s="294"/>
      <c r="F32843" s="294"/>
    </row>
    <row r="32844">
      <c r="A32844" s="294" t="s">
        <v>41823</v>
      </c>
      <c r="B32844" s="294"/>
      <c r="C32844" s="294"/>
      <c r="D32844" s="294"/>
      <c r="E32844" s="294"/>
      <c r="F32844" s="294"/>
    </row>
    <row r="32845">
      <c r="A32845" s="294" t="s">
        <v>41824</v>
      </c>
      <c r="B32845" s="294"/>
      <c r="C32845" s="294"/>
      <c r="D32845" s="294"/>
      <c r="E32845" s="294"/>
      <c r="F32845" s="294"/>
    </row>
    <row r="32846">
      <c r="A32846" s="294" t="s">
        <v>41825</v>
      </c>
      <c r="B32846" s="294"/>
      <c r="C32846" s="294"/>
      <c r="D32846" s="294"/>
      <c r="E32846" s="294"/>
      <c r="F32846" s="294"/>
    </row>
    <row r="32847">
      <c r="A32847" s="294"/>
      <c r="B32847" s="294"/>
      <c r="C32847" s="294"/>
      <c r="D32847" s="294"/>
      <c r="E32847" s="294"/>
      <c r="F32847" s="294"/>
    </row>
    <row r="32848">
      <c r="A32848" s="294" t="s">
        <v>28124</v>
      </c>
      <c r="B32848" s="294"/>
      <c r="C32848" s="294"/>
      <c r="D32848" s="294"/>
      <c r="E32848" s="294"/>
      <c r="F32848" s="294"/>
    </row>
    <row r="32849">
      <c r="A32849" s="294" t="s">
        <v>41826</v>
      </c>
      <c r="B32849" s="294"/>
      <c r="C32849" s="294"/>
      <c r="D32849" s="294"/>
      <c r="E32849" s="294"/>
      <c r="F32849" s="294"/>
    </row>
    <row r="32850">
      <c r="A32850" s="294" t="s">
        <v>21672</v>
      </c>
      <c r="B32850" s="294"/>
      <c r="C32850" s="294"/>
      <c r="D32850" s="294"/>
      <c r="E32850" s="294"/>
      <c r="F32850" s="294"/>
    </row>
    <row r="32851">
      <c r="A32851" s="294" t="s">
        <v>41766</v>
      </c>
      <c r="B32851" s="294"/>
      <c r="C32851" s="294"/>
      <c r="D32851" s="294"/>
      <c r="E32851" s="294"/>
      <c r="F32851" s="294"/>
    </row>
    <row r="32852">
      <c r="A32852" s="294" t="s">
        <v>41767</v>
      </c>
      <c r="B32852" s="294"/>
      <c r="C32852" s="294"/>
      <c r="D32852" s="294"/>
      <c r="E32852" s="294"/>
      <c r="F32852" s="294"/>
    </row>
    <row r="32853">
      <c r="A32853" s="294"/>
      <c r="B32853" s="294"/>
      <c r="C32853" s="294"/>
      <c r="D32853" s="294"/>
      <c r="E32853" s="294"/>
      <c r="F32853" s="294"/>
    </row>
    <row r="32854">
      <c r="A32854" s="294" t="s">
        <v>41827</v>
      </c>
      <c r="B32854" s="294"/>
      <c r="C32854" s="294"/>
      <c r="D32854" s="294"/>
      <c r="E32854" s="294"/>
      <c r="F32854" s="294"/>
    </row>
    <row r="32855">
      <c r="A32855" s="294"/>
      <c r="B32855" s="294"/>
      <c r="C32855" s="294"/>
      <c r="D32855" s="294"/>
      <c r="E32855" s="294"/>
      <c r="F32855" s="294"/>
    </row>
    <row r="32856">
      <c r="A32856" s="294" t="s">
        <v>41828</v>
      </c>
      <c r="B32856" s="294"/>
      <c r="C32856" s="294"/>
      <c r="D32856" s="294"/>
      <c r="E32856" s="294"/>
      <c r="F32856" s="294"/>
    </row>
    <row r="32857">
      <c r="A32857" s="294" t="s">
        <v>25419</v>
      </c>
      <c r="B32857" s="294"/>
      <c r="C32857" s="294"/>
      <c r="D32857" s="294"/>
      <c r="E32857" s="294"/>
      <c r="F32857" s="294"/>
    </row>
    <row r="32858">
      <c r="A32858" s="294" t="s">
        <v>25420</v>
      </c>
      <c r="B32858" s="294"/>
      <c r="C32858" s="294"/>
      <c r="D32858" s="294"/>
      <c r="E32858" s="294"/>
      <c r="F32858" s="294"/>
    </row>
    <row r="32859">
      <c r="A32859" s="294" t="s">
        <v>25422</v>
      </c>
      <c r="B32859" s="294"/>
      <c r="C32859" s="294"/>
      <c r="D32859" s="294"/>
      <c r="E32859" s="294"/>
      <c r="F32859" s="294"/>
    </row>
    <row r="32860">
      <c r="A32860" s="294" t="s">
        <v>25421</v>
      </c>
      <c r="B32860" s="294"/>
      <c r="C32860" s="294"/>
      <c r="D32860" s="294"/>
      <c r="E32860" s="294"/>
      <c r="F32860" s="294"/>
    </row>
    <row r="32861">
      <c r="A32861" s="294" t="s">
        <v>41829</v>
      </c>
      <c r="B32861" s="294"/>
      <c r="C32861" s="294"/>
      <c r="D32861" s="294"/>
      <c r="E32861" s="294"/>
      <c r="F32861" s="294"/>
    </row>
    <row r="32862">
      <c r="A32862" s="294" t="s">
        <v>41830</v>
      </c>
      <c r="B32862" s="294"/>
      <c r="C32862" s="294"/>
      <c r="D32862" s="294"/>
      <c r="E32862" s="294"/>
      <c r="F32862" s="294"/>
    </row>
    <row r="32863">
      <c r="A32863" s="294" t="s">
        <v>39741</v>
      </c>
      <c r="B32863" s="294"/>
      <c r="C32863" s="294"/>
      <c r="D32863" s="294"/>
      <c r="E32863" s="294"/>
      <c r="F32863" s="294"/>
    </row>
    <row r="32864">
      <c r="A32864" s="294" t="s">
        <v>29633</v>
      </c>
      <c r="B32864" s="294"/>
      <c r="C32864" s="294"/>
      <c r="D32864" s="294"/>
      <c r="E32864" s="294"/>
      <c r="F32864" s="294"/>
    </row>
    <row r="32865">
      <c r="A32865" s="294" t="s">
        <v>41831</v>
      </c>
      <c r="B32865" s="294"/>
      <c r="C32865" s="294"/>
      <c r="D32865" s="294"/>
      <c r="E32865" s="294"/>
      <c r="F32865" s="294"/>
    </row>
    <row r="32866">
      <c r="A32866" s="294" t="s">
        <v>41832</v>
      </c>
      <c r="B32866" s="294"/>
      <c r="C32866" s="294"/>
      <c r="D32866" s="294"/>
      <c r="E32866" s="294"/>
      <c r="F32866" s="294"/>
    </row>
    <row r="32867">
      <c r="A32867" s="294"/>
      <c r="B32867" s="294"/>
      <c r="C32867" s="294"/>
      <c r="D32867" s="294"/>
      <c r="E32867" s="294"/>
      <c r="F32867" s="294"/>
    </row>
    <row r="32868">
      <c r="A32868" s="294" t="s">
        <v>22281</v>
      </c>
      <c r="B32868" s="294"/>
      <c r="C32868" s="294"/>
      <c r="D32868" s="294"/>
      <c r="E32868" s="294"/>
      <c r="F32868" s="294"/>
    </row>
    <row r="32869">
      <c r="A32869" s="294"/>
      <c r="B32869" s="294"/>
      <c r="C32869" s="294"/>
      <c r="D32869" s="294"/>
      <c r="E32869" s="294"/>
      <c r="F32869" s="294"/>
    </row>
    <row r="32870">
      <c r="A32870" s="294" t="s">
        <v>41833</v>
      </c>
      <c r="B32870" s="294"/>
      <c r="C32870" s="294"/>
      <c r="D32870" s="294"/>
      <c r="E32870" s="294"/>
      <c r="F32870" s="294"/>
    </row>
    <row r="32871">
      <c r="A32871" s="294" t="s">
        <v>41834</v>
      </c>
      <c r="B32871" s="294"/>
      <c r="C32871" s="294"/>
      <c r="D32871" s="294"/>
      <c r="E32871" s="294"/>
      <c r="F32871" s="294"/>
    </row>
    <row r="32872">
      <c r="A32872" s="294" t="s">
        <v>41835</v>
      </c>
      <c r="B32872" s="294"/>
      <c r="C32872" s="294"/>
      <c r="D32872" s="294"/>
      <c r="E32872" s="294"/>
      <c r="F32872" s="294"/>
    </row>
    <row r="32873">
      <c r="A32873" s="294" t="s">
        <v>41836</v>
      </c>
      <c r="B32873" s="294"/>
      <c r="C32873" s="294"/>
      <c r="D32873" s="294"/>
      <c r="E32873" s="294"/>
      <c r="F32873" s="294"/>
    </row>
    <row r="32874">
      <c r="A32874" s="294" t="s">
        <v>41837</v>
      </c>
      <c r="B32874" s="294"/>
      <c r="C32874" s="294"/>
      <c r="D32874" s="294"/>
      <c r="E32874" s="294"/>
      <c r="F32874" s="294"/>
    </row>
    <row r="32875">
      <c r="A32875" s="294" t="s">
        <v>41838</v>
      </c>
      <c r="B32875" s="294"/>
      <c r="C32875" s="294"/>
      <c r="D32875" s="294"/>
      <c r="E32875" s="294"/>
      <c r="F32875" s="294"/>
    </row>
    <row r="32876">
      <c r="A32876" s="294" t="s">
        <v>34558</v>
      </c>
      <c r="B32876" s="294"/>
      <c r="C32876" s="294"/>
      <c r="D32876" s="294"/>
      <c r="E32876" s="294"/>
      <c r="F32876" s="294"/>
    </row>
    <row r="32877">
      <c r="A32877" s="294" t="s">
        <v>41839</v>
      </c>
      <c r="B32877" s="294"/>
      <c r="C32877" s="294"/>
      <c r="D32877" s="294"/>
      <c r="E32877" s="294"/>
      <c r="F32877" s="294"/>
    </row>
    <row r="32878">
      <c r="A32878" s="294"/>
      <c r="B32878" s="294"/>
      <c r="C32878" s="294"/>
      <c r="D32878" s="294"/>
      <c r="E32878" s="294"/>
      <c r="F32878" s="294"/>
    </row>
    <row r="32879">
      <c r="A32879" s="294" t="s">
        <v>30793</v>
      </c>
      <c r="B32879" s="294"/>
      <c r="C32879" s="294"/>
      <c r="D32879" s="294"/>
      <c r="E32879" s="294"/>
      <c r="F32879" s="294"/>
    </row>
    <row r="32880">
      <c r="A32880" s="294"/>
      <c r="B32880" s="294"/>
      <c r="C32880" s="294"/>
      <c r="D32880" s="294"/>
      <c r="E32880" s="294"/>
      <c r="F32880" s="294"/>
    </row>
    <row r="32881">
      <c r="A32881" s="294" t="s">
        <v>41840</v>
      </c>
      <c r="B32881" s="294"/>
      <c r="C32881" s="294"/>
      <c r="D32881" s="294"/>
      <c r="E32881" s="294"/>
      <c r="F32881" s="294"/>
    </row>
    <row r="32882">
      <c r="A32882" s="294" t="s">
        <v>41841</v>
      </c>
      <c r="B32882" s="294"/>
      <c r="C32882" s="294"/>
      <c r="D32882" s="294"/>
      <c r="E32882" s="294"/>
      <c r="F32882" s="294"/>
    </row>
    <row r="32883">
      <c r="A32883" s="294" t="s">
        <v>41842</v>
      </c>
      <c r="B32883" s="294"/>
      <c r="C32883" s="294"/>
      <c r="D32883" s="294"/>
      <c r="E32883" s="294"/>
      <c r="F32883" s="294"/>
    </row>
    <row r="32884">
      <c r="A32884" s="294" t="s">
        <v>41843</v>
      </c>
      <c r="B32884" s="294"/>
      <c r="C32884" s="294"/>
      <c r="D32884" s="294"/>
      <c r="E32884" s="294"/>
      <c r="F32884" s="294"/>
    </row>
    <row r="32885">
      <c r="A32885" s="294" t="s">
        <v>41844</v>
      </c>
      <c r="B32885" s="294"/>
      <c r="C32885" s="294"/>
      <c r="D32885" s="294"/>
      <c r="E32885" s="294"/>
      <c r="F32885" s="294"/>
    </row>
    <row r="32886">
      <c r="A32886" s="294" t="s">
        <v>21892</v>
      </c>
      <c r="B32886" s="294"/>
      <c r="C32886" s="294"/>
      <c r="D32886" s="294"/>
      <c r="E32886" s="294"/>
      <c r="F32886" s="294"/>
    </row>
    <row r="32887">
      <c r="A32887" s="294" t="s">
        <v>41845</v>
      </c>
      <c r="B32887" s="294"/>
      <c r="C32887" s="294"/>
      <c r="D32887" s="294"/>
      <c r="E32887" s="294"/>
      <c r="F32887" s="294"/>
    </row>
    <row r="32888">
      <c r="A32888" s="294"/>
      <c r="B32888" s="294"/>
      <c r="C32888" s="294"/>
      <c r="D32888" s="294"/>
      <c r="E32888" s="294"/>
      <c r="F32888" s="294"/>
    </row>
    <row r="32889">
      <c r="A32889" s="294" t="s">
        <v>25150</v>
      </c>
      <c r="B32889" s="294"/>
      <c r="C32889" s="294"/>
      <c r="D32889" s="294"/>
      <c r="E32889" s="294"/>
      <c r="F32889" s="294"/>
    </row>
    <row r="32890">
      <c r="A32890" s="294" t="s">
        <v>30376</v>
      </c>
      <c r="B32890" s="294"/>
      <c r="C32890" s="294"/>
      <c r="D32890" s="294"/>
      <c r="E32890" s="294"/>
      <c r="F32890" s="294"/>
    </row>
    <row r="32891">
      <c r="A32891" s="294"/>
      <c r="B32891" s="294"/>
      <c r="C32891" s="294"/>
      <c r="D32891" s="294"/>
      <c r="E32891" s="294"/>
      <c r="F32891" s="294"/>
    </row>
    <row r="32892">
      <c r="A32892" s="294" t="s">
        <v>41846</v>
      </c>
      <c r="B32892" s="294"/>
      <c r="C32892" s="294"/>
      <c r="D32892" s="294"/>
      <c r="E32892" s="294"/>
      <c r="F32892" s="294"/>
    </row>
    <row r="32893">
      <c r="A32893" s="294" t="s">
        <v>41847</v>
      </c>
      <c r="B32893" s="294"/>
      <c r="C32893" s="294"/>
      <c r="D32893" s="294"/>
      <c r="E32893" s="294"/>
      <c r="F32893" s="294"/>
    </row>
    <row r="32894">
      <c r="A32894" s="294" t="s">
        <v>41848</v>
      </c>
      <c r="B32894" s="294"/>
      <c r="C32894" s="294"/>
      <c r="D32894" s="294"/>
      <c r="E32894" s="294"/>
      <c r="F32894" s="294"/>
    </row>
    <row r="32895">
      <c r="A32895" s="294" t="s">
        <v>41849</v>
      </c>
      <c r="B32895" s="294"/>
      <c r="C32895" s="294"/>
      <c r="D32895" s="294"/>
      <c r="E32895" s="294"/>
      <c r="F32895" s="294"/>
    </row>
    <row r="32896">
      <c r="A32896" s="294" t="s">
        <v>41850</v>
      </c>
      <c r="B32896" s="294"/>
      <c r="C32896" s="294"/>
      <c r="D32896" s="294"/>
      <c r="E32896" s="294"/>
      <c r="F32896" s="294"/>
    </row>
    <row r="32897">
      <c r="A32897" s="294" t="s">
        <v>21892</v>
      </c>
      <c r="B32897" s="294"/>
      <c r="C32897" s="294"/>
      <c r="D32897" s="294"/>
      <c r="E32897" s="294"/>
      <c r="F32897" s="294"/>
    </row>
    <row r="32898">
      <c r="A32898" s="294" t="s">
        <v>41851</v>
      </c>
      <c r="B32898" s="294"/>
      <c r="C32898" s="294"/>
      <c r="D32898" s="294"/>
      <c r="E32898" s="294"/>
      <c r="F32898" s="294"/>
    </row>
    <row r="32899">
      <c r="A32899" s="294"/>
      <c r="B32899" s="294"/>
      <c r="C32899" s="294"/>
      <c r="D32899" s="294"/>
      <c r="E32899" s="294"/>
      <c r="F32899" s="294"/>
    </row>
    <row r="32900">
      <c r="A32900" s="294" t="s">
        <v>27516</v>
      </c>
      <c r="B32900" s="294"/>
      <c r="C32900" s="294"/>
      <c r="D32900" s="294"/>
      <c r="E32900" s="294"/>
      <c r="F32900" s="294"/>
    </row>
    <row r="32901">
      <c r="A32901" s="294" t="s">
        <v>25339</v>
      </c>
      <c r="B32901" s="294"/>
      <c r="C32901" s="294"/>
      <c r="D32901" s="294"/>
      <c r="E32901" s="294"/>
      <c r="F32901" s="294"/>
    </row>
    <row r="32902">
      <c r="A32902" s="294"/>
      <c r="B32902" s="294"/>
      <c r="C32902" s="294"/>
      <c r="D32902" s="294"/>
      <c r="E32902" s="294"/>
      <c r="F32902" s="294"/>
    </row>
    <row r="32903">
      <c r="A32903" s="294" t="s">
        <v>41852</v>
      </c>
      <c r="B32903" s="294"/>
      <c r="C32903" s="294"/>
      <c r="D32903" s="294"/>
      <c r="E32903" s="294"/>
      <c r="F32903" s="294"/>
    </row>
    <row r="32904">
      <c r="A32904" s="294" t="s">
        <v>41853</v>
      </c>
      <c r="B32904" s="294"/>
      <c r="C32904" s="294"/>
      <c r="D32904" s="294"/>
      <c r="E32904" s="294"/>
      <c r="F32904" s="294"/>
    </row>
    <row r="32905">
      <c r="A32905" s="294" t="s">
        <v>41854</v>
      </c>
      <c r="B32905" s="294"/>
      <c r="C32905" s="294"/>
      <c r="D32905" s="294"/>
      <c r="E32905" s="294"/>
      <c r="F32905" s="294"/>
    </row>
    <row r="32906">
      <c r="A32906" s="294" t="s">
        <v>41855</v>
      </c>
      <c r="B32906" s="294"/>
      <c r="C32906" s="294"/>
      <c r="D32906" s="294"/>
      <c r="E32906" s="294"/>
      <c r="F32906" s="294"/>
    </row>
    <row r="32907">
      <c r="A32907" s="294" t="s">
        <v>41856</v>
      </c>
      <c r="B32907" s="294"/>
      <c r="C32907" s="294"/>
      <c r="D32907" s="294"/>
      <c r="E32907" s="294"/>
      <c r="F32907" s="294"/>
    </row>
    <row r="32908">
      <c r="A32908" s="294" t="s">
        <v>34558</v>
      </c>
      <c r="B32908" s="294"/>
      <c r="C32908" s="294"/>
      <c r="D32908" s="294"/>
      <c r="E32908" s="294"/>
      <c r="F32908" s="294"/>
    </row>
    <row r="32909">
      <c r="A32909" s="294" t="s">
        <v>41857</v>
      </c>
      <c r="B32909" s="294"/>
      <c r="C32909" s="294"/>
      <c r="D32909" s="294"/>
      <c r="E32909" s="294"/>
      <c r="F32909" s="294"/>
    </row>
    <row r="32910">
      <c r="A32910" s="294"/>
      <c r="B32910" s="294"/>
      <c r="C32910" s="294"/>
      <c r="D32910" s="294"/>
      <c r="E32910" s="294"/>
      <c r="F32910" s="294"/>
    </row>
    <row r="32911">
      <c r="A32911" s="294" t="s">
        <v>41858</v>
      </c>
      <c r="B32911" s="294"/>
      <c r="C32911" s="294"/>
      <c r="D32911" s="294"/>
      <c r="E32911" s="294"/>
      <c r="F32911" s="294"/>
    </row>
    <row r="32912">
      <c r="A32912" s="294"/>
      <c r="B32912" s="294"/>
      <c r="C32912" s="294"/>
      <c r="D32912" s="294"/>
      <c r="E32912" s="294"/>
      <c r="F32912" s="294"/>
    </row>
    <row r="32913">
      <c r="A32913" s="294" t="s">
        <v>41859</v>
      </c>
      <c r="B32913" s="294"/>
      <c r="C32913" s="294"/>
      <c r="D32913" s="294"/>
      <c r="E32913" s="294"/>
      <c r="F32913" s="294"/>
    </row>
    <row r="32914">
      <c r="A32914" s="294" t="s">
        <v>41860</v>
      </c>
      <c r="B32914" s="294"/>
      <c r="C32914" s="294"/>
      <c r="D32914" s="294"/>
      <c r="E32914" s="294"/>
      <c r="F32914" s="294"/>
    </row>
    <row r="32915">
      <c r="A32915" s="294" t="s">
        <v>41861</v>
      </c>
      <c r="B32915" s="294"/>
      <c r="C32915" s="294"/>
      <c r="D32915" s="294"/>
      <c r="E32915" s="294"/>
      <c r="F32915" s="294"/>
    </row>
    <row r="32916">
      <c r="A32916" s="294" t="s">
        <v>39009</v>
      </c>
      <c r="B32916" s="294"/>
      <c r="C32916" s="294"/>
      <c r="D32916" s="294"/>
      <c r="E32916" s="294"/>
      <c r="F32916" s="294"/>
    </row>
    <row r="32917">
      <c r="A32917" s="294" t="s">
        <v>41862</v>
      </c>
      <c r="B32917" s="294"/>
      <c r="C32917" s="294"/>
      <c r="D32917" s="294"/>
      <c r="E32917" s="294"/>
      <c r="F32917" s="294"/>
    </row>
    <row r="32918">
      <c r="A32918" s="294" t="s">
        <v>41657</v>
      </c>
      <c r="B32918" s="294"/>
      <c r="C32918" s="294"/>
      <c r="D32918" s="294"/>
      <c r="E32918" s="294"/>
      <c r="F32918" s="294"/>
    </row>
    <row r="32919">
      <c r="A32919" s="294" t="s">
        <v>41863</v>
      </c>
      <c r="B32919" s="294"/>
      <c r="C32919" s="294"/>
      <c r="D32919" s="294"/>
      <c r="E32919" s="294"/>
      <c r="F32919" s="294"/>
    </row>
    <row r="32920">
      <c r="A32920" s="294" t="s">
        <v>41864</v>
      </c>
      <c r="B32920" s="294"/>
      <c r="C32920" s="294"/>
      <c r="D32920" s="294"/>
      <c r="E32920" s="294"/>
      <c r="F32920" s="294"/>
    </row>
    <row r="32921">
      <c r="A32921" s="294" t="s">
        <v>29646</v>
      </c>
      <c r="B32921" s="294"/>
      <c r="C32921" s="294"/>
      <c r="D32921" s="294"/>
      <c r="E32921" s="294"/>
      <c r="F32921" s="294"/>
    </row>
    <row r="32922">
      <c r="A32922" s="294" t="s">
        <v>41865</v>
      </c>
      <c r="B32922" s="294"/>
      <c r="C32922" s="294"/>
      <c r="D32922" s="294"/>
      <c r="E32922" s="294"/>
      <c r="F32922" s="294"/>
    </row>
    <row r="32923">
      <c r="A32923" s="294" t="s">
        <v>41866</v>
      </c>
      <c r="B32923" s="294"/>
      <c r="C32923" s="294"/>
      <c r="D32923" s="294"/>
      <c r="E32923" s="294"/>
      <c r="F32923" s="294"/>
    </row>
    <row r="32924">
      <c r="A32924" s="294" t="s">
        <v>41867</v>
      </c>
      <c r="B32924" s="294"/>
      <c r="C32924" s="294"/>
      <c r="D32924" s="294"/>
      <c r="E32924" s="294"/>
      <c r="F32924" s="294"/>
    </row>
    <row r="32925">
      <c r="A32925" s="294" t="s">
        <v>34558</v>
      </c>
      <c r="B32925" s="294"/>
      <c r="C32925" s="294"/>
      <c r="D32925" s="294"/>
      <c r="E32925" s="294"/>
      <c r="F32925" s="294"/>
    </row>
    <row r="32926">
      <c r="A32926" s="294" t="s">
        <v>41868</v>
      </c>
      <c r="B32926" s="294"/>
      <c r="C32926" s="294"/>
      <c r="D32926" s="294"/>
      <c r="E32926" s="294"/>
      <c r="F32926" s="294"/>
    </row>
    <row r="32927">
      <c r="A32927" s="294" t="s">
        <v>41869</v>
      </c>
      <c r="B32927" s="294"/>
      <c r="C32927" s="294"/>
      <c r="D32927" s="294"/>
      <c r="E32927" s="294"/>
      <c r="F32927" s="294"/>
    </row>
    <row r="32928">
      <c r="A32928" s="294"/>
      <c r="B32928" s="294"/>
      <c r="C32928" s="294"/>
      <c r="D32928" s="294"/>
      <c r="E32928" s="294"/>
      <c r="F32928" s="294"/>
    </row>
    <row r="32929">
      <c r="A32929" s="294" t="s">
        <v>28124</v>
      </c>
      <c r="B32929" s="294"/>
      <c r="C32929" s="294"/>
      <c r="D32929" s="294"/>
      <c r="E32929" s="294"/>
      <c r="F32929" s="294"/>
    </row>
    <row r="32930">
      <c r="A32930" s="294" t="s">
        <v>41870</v>
      </c>
      <c r="B32930" s="294"/>
      <c r="C32930" s="294"/>
      <c r="D32930" s="294"/>
      <c r="E32930" s="294"/>
      <c r="F32930" s="294"/>
    </row>
    <row r="32931">
      <c r="A32931" s="294" t="s">
        <v>21618</v>
      </c>
      <c r="B32931" s="294"/>
      <c r="C32931" s="294"/>
      <c r="D32931" s="294"/>
      <c r="E32931" s="294"/>
      <c r="F32931" s="294"/>
    </row>
    <row r="32932">
      <c r="A32932" s="294" t="s">
        <v>41871</v>
      </c>
      <c r="B32932" s="294"/>
      <c r="C32932" s="294"/>
      <c r="D32932" s="294"/>
      <c r="E32932" s="294"/>
      <c r="F32932" s="294"/>
    </row>
    <row r="32933">
      <c r="A32933" s="294" t="s">
        <v>41872</v>
      </c>
      <c r="B32933" s="294"/>
      <c r="C32933" s="294"/>
      <c r="D32933" s="294"/>
      <c r="E32933" s="294"/>
      <c r="F32933" s="294"/>
    </row>
    <row r="32934">
      <c r="A32934" s="294"/>
      <c r="B32934" s="294"/>
      <c r="C32934" s="294"/>
      <c r="D32934" s="294"/>
      <c r="E32934" s="294"/>
      <c r="F32934" s="294"/>
    </row>
    <row r="32935">
      <c r="A32935" s="294" t="s">
        <v>22602</v>
      </c>
      <c r="B32935" s="294"/>
      <c r="C32935" s="294"/>
      <c r="D32935" s="294"/>
      <c r="E32935" s="294"/>
      <c r="F32935" s="294"/>
    </row>
    <row r="32936">
      <c r="A32936" s="294" t="s">
        <v>27267</v>
      </c>
      <c r="B32936" s="294"/>
      <c r="C32936" s="294"/>
      <c r="D32936" s="294"/>
      <c r="E32936" s="294"/>
      <c r="F32936" s="294"/>
    </row>
    <row r="32937">
      <c r="A32937" s="294"/>
      <c r="B32937" s="294"/>
      <c r="C32937" s="294"/>
      <c r="D32937" s="294"/>
      <c r="E32937" s="294"/>
      <c r="F32937" s="294"/>
    </row>
    <row r="32938">
      <c r="A32938" s="294" t="s">
        <v>41873</v>
      </c>
      <c r="B32938" s="294"/>
      <c r="C32938" s="294"/>
      <c r="D32938" s="294"/>
      <c r="E32938" s="294"/>
      <c r="F32938" s="294"/>
    </row>
    <row r="32939">
      <c r="A32939" s="294" t="s">
        <v>41874</v>
      </c>
      <c r="B32939" s="294"/>
      <c r="C32939" s="294"/>
      <c r="D32939" s="294"/>
      <c r="E32939" s="294"/>
      <c r="F32939" s="294"/>
    </row>
    <row r="32940">
      <c r="A32940" s="294" t="s">
        <v>41875</v>
      </c>
      <c r="B32940" s="294"/>
      <c r="C32940" s="294"/>
      <c r="D32940" s="294"/>
      <c r="E32940" s="294"/>
      <c r="F32940" s="294"/>
    </row>
    <row r="32941">
      <c r="A32941" s="294" t="s">
        <v>41876</v>
      </c>
      <c r="B32941" s="294"/>
      <c r="C32941" s="294"/>
      <c r="D32941" s="294"/>
      <c r="E32941" s="294"/>
      <c r="F32941" s="294"/>
    </row>
    <row r="32942">
      <c r="A32942" s="294" t="s">
        <v>41877</v>
      </c>
      <c r="B32942" s="294"/>
      <c r="C32942" s="294"/>
      <c r="D32942" s="294"/>
      <c r="E32942" s="294"/>
      <c r="F32942" s="294"/>
    </row>
    <row r="32943">
      <c r="A32943" s="294" t="s">
        <v>41878</v>
      </c>
      <c r="B32943" s="294"/>
      <c r="C32943" s="294"/>
      <c r="D32943" s="294"/>
      <c r="E32943" s="294"/>
      <c r="F32943" s="294"/>
    </row>
    <row r="32944">
      <c r="A32944" s="294" t="s">
        <v>41879</v>
      </c>
      <c r="B32944" s="294"/>
      <c r="C32944" s="294"/>
      <c r="D32944" s="294"/>
      <c r="E32944" s="294"/>
      <c r="F32944" s="294"/>
    </row>
    <row r="32945">
      <c r="A32945" s="294" t="s">
        <v>41880</v>
      </c>
      <c r="B32945" s="294"/>
      <c r="C32945" s="294"/>
      <c r="D32945" s="294"/>
      <c r="E32945" s="294"/>
      <c r="F32945" s="294"/>
    </row>
    <row r="32946">
      <c r="A32946" s="294" t="s">
        <v>27086</v>
      </c>
      <c r="B32946" s="294"/>
      <c r="C32946" s="294"/>
      <c r="D32946" s="294"/>
      <c r="E32946" s="294"/>
      <c r="F32946" s="294"/>
    </row>
    <row r="32947">
      <c r="A32947" s="294" t="s">
        <v>41881</v>
      </c>
      <c r="B32947" s="294"/>
      <c r="C32947" s="294"/>
      <c r="D32947" s="294"/>
      <c r="E32947" s="294"/>
      <c r="F32947" s="294"/>
    </row>
    <row r="32948">
      <c r="A32948" s="294" t="s">
        <v>41882</v>
      </c>
      <c r="B32948" s="294"/>
      <c r="C32948" s="294"/>
      <c r="D32948" s="294"/>
      <c r="E32948" s="294"/>
      <c r="F32948" s="294"/>
    </row>
    <row r="32949">
      <c r="A32949" s="294"/>
      <c r="B32949" s="294"/>
      <c r="C32949" s="294"/>
      <c r="D32949" s="294"/>
      <c r="E32949" s="294"/>
      <c r="F32949" s="294"/>
    </row>
    <row r="32950">
      <c r="A32950" s="294" t="s">
        <v>23148</v>
      </c>
      <c r="B32950" s="294"/>
      <c r="C32950" s="294"/>
      <c r="D32950" s="294"/>
      <c r="E32950" s="294"/>
      <c r="F32950" s="294"/>
    </row>
    <row r="32951">
      <c r="A32951" s="294" t="s">
        <v>25264</v>
      </c>
      <c r="B32951" s="294"/>
      <c r="C32951" s="294"/>
      <c r="D32951" s="294"/>
      <c r="E32951" s="294"/>
      <c r="F32951" s="294"/>
    </row>
    <row r="32952">
      <c r="A32952" s="294"/>
      <c r="B32952" s="294"/>
      <c r="C32952" s="294"/>
      <c r="D32952" s="294"/>
      <c r="E32952" s="294"/>
      <c r="F32952" s="294"/>
    </row>
    <row r="32953">
      <c r="A32953" s="294"/>
      <c r="B32953" s="294"/>
      <c r="C32953" s="294"/>
      <c r="D32953" s="294"/>
      <c r="E32953" s="294"/>
      <c r="F32953" s="294"/>
    </row>
    <row r="32954">
      <c r="A32954" s="294" t="s">
        <v>41883</v>
      </c>
      <c r="B32954" s="294"/>
      <c r="C32954" s="294"/>
      <c r="D32954" s="294"/>
      <c r="E32954" s="294"/>
      <c r="F32954" s="294"/>
    </row>
    <row r="32955">
      <c r="A32955" s="294" t="s">
        <v>41884</v>
      </c>
      <c r="B32955" s="294"/>
      <c r="C32955" s="294"/>
      <c r="D32955" s="294"/>
      <c r="E32955" s="294"/>
      <c r="F32955" s="294"/>
    </row>
    <row r="32956">
      <c r="A32956" s="294" t="s">
        <v>41885</v>
      </c>
      <c r="B32956" s="294"/>
      <c r="C32956" s="294"/>
      <c r="D32956" s="294"/>
      <c r="E32956" s="294"/>
      <c r="F32956" s="294"/>
    </row>
    <row r="32957">
      <c r="A32957" s="294" t="s">
        <v>41886</v>
      </c>
      <c r="B32957" s="294"/>
      <c r="C32957" s="294"/>
      <c r="D32957" s="294"/>
      <c r="E32957" s="294"/>
      <c r="F32957" s="294"/>
    </row>
    <row r="32958">
      <c r="A32958" s="294" t="s">
        <v>41887</v>
      </c>
      <c r="B32958" s="294"/>
      <c r="C32958" s="294"/>
      <c r="D32958" s="294"/>
      <c r="E32958" s="294"/>
      <c r="F32958" s="294"/>
    </row>
    <row r="32959">
      <c r="A32959" s="294" t="s">
        <v>41888</v>
      </c>
      <c r="B32959" s="294"/>
      <c r="C32959" s="294"/>
      <c r="D32959" s="294"/>
      <c r="E32959" s="294"/>
      <c r="F32959" s="294"/>
    </row>
    <row r="32960">
      <c r="A32960" s="294" t="s">
        <v>41889</v>
      </c>
      <c r="B32960" s="294"/>
      <c r="C32960" s="294"/>
      <c r="D32960" s="294"/>
      <c r="E32960" s="294"/>
      <c r="F32960" s="294"/>
    </row>
    <row r="32961">
      <c r="A32961" s="294"/>
      <c r="B32961" s="294"/>
      <c r="C32961" s="294"/>
      <c r="D32961" s="294"/>
      <c r="E32961" s="294"/>
      <c r="F32961" s="294"/>
    </row>
    <row r="32962">
      <c r="A32962" s="294" t="s">
        <v>25691</v>
      </c>
      <c r="B32962" s="294"/>
      <c r="C32962" s="294"/>
      <c r="D32962" s="294"/>
      <c r="E32962" s="294"/>
      <c r="F32962" s="294"/>
    </row>
    <row r="32963">
      <c r="A32963" s="294" t="s">
        <v>26884</v>
      </c>
      <c r="B32963" s="294"/>
      <c r="C32963" s="294"/>
      <c r="D32963" s="294"/>
      <c r="E32963" s="294"/>
      <c r="F32963" s="294"/>
    </row>
    <row r="32964">
      <c r="A32964" s="294"/>
      <c r="B32964" s="294"/>
      <c r="C32964" s="294"/>
      <c r="D32964" s="294"/>
      <c r="E32964" s="294"/>
      <c r="F32964" s="294"/>
    </row>
    <row r="32965">
      <c r="A32965" s="294"/>
      <c r="B32965" s="294"/>
      <c r="C32965" s="294"/>
      <c r="D32965" s="294"/>
      <c r="E32965" s="294"/>
      <c r="F32965" s="294"/>
    </row>
    <row r="32966">
      <c r="A32966" s="294" t="s">
        <v>41890</v>
      </c>
      <c r="B32966" s="294"/>
      <c r="C32966" s="294"/>
      <c r="D32966" s="294"/>
      <c r="E32966" s="294"/>
      <c r="F32966" s="294"/>
    </row>
    <row r="32967">
      <c r="A32967" s="294" t="s">
        <v>41891</v>
      </c>
      <c r="B32967" s="294"/>
      <c r="C32967" s="294"/>
      <c r="D32967" s="294"/>
      <c r="E32967" s="294"/>
      <c r="F32967" s="294"/>
    </row>
    <row r="32968">
      <c r="A32968" s="294" t="s">
        <v>41892</v>
      </c>
      <c r="B32968" s="294"/>
      <c r="C32968" s="294"/>
      <c r="D32968" s="294"/>
      <c r="E32968" s="294"/>
      <c r="F32968" s="294"/>
    </row>
    <row r="32969">
      <c r="A32969" s="294" t="s">
        <v>41893</v>
      </c>
      <c r="B32969" s="294"/>
      <c r="C32969" s="294"/>
      <c r="D32969" s="294"/>
      <c r="E32969" s="294"/>
      <c r="F32969" s="294"/>
    </row>
    <row r="32970">
      <c r="A32970" s="294" t="s">
        <v>41894</v>
      </c>
      <c r="B32970" s="294"/>
      <c r="C32970" s="294"/>
      <c r="D32970" s="294"/>
      <c r="E32970" s="294"/>
      <c r="F32970" s="294"/>
    </row>
    <row r="32971">
      <c r="A32971" s="294" t="s">
        <v>41895</v>
      </c>
      <c r="B32971" s="294"/>
      <c r="C32971" s="294"/>
      <c r="D32971" s="294"/>
      <c r="E32971" s="294"/>
      <c r="F32971" s="294"/>
    </row>
    <row r="32972">
      <c r="A32972" s="294" t="s">
        <v>41887</v>
      </c>
      <c r="B32972" s="294"/>
      <c r="C32972" s="294"/>
      <c r="D32972" s="294"/>
      <c r="E32972" s="294"/>
      <c r="F32972" s="294"/>
    </row>
    <row r="32973">
      <c r="A32973" s="294" t="s">
        <v>41896</v>
      </c>
      <c r="B32973" s="294"/>
      <c r="C32973" s="294"/>
      <c r="D32973" s="294"/>
      <c r="E32973" s="294"/>
      <c r="F32973" s="294"/>
    </row>
    <row r="32974">
      <c r="A32974" s="294" t="s">
        <v>41897</v>
      </c>
      <c r="B32974" s="294"/>
      <c r="C32974" s="294"/>
      <c r="D32974" s="294"/>
      <c r="E32974" s="294"/>
      <c r="F32974" s="294"/>
    </row>
    <row r="32975">
      <c r="A32975" s="294"/>
      <c r="B32975" s="294"/>
      <c r="C32975" s="294"/>
      <c r="D32975" s="294"/>
      <c r="E32975" s="294"/>
      <c r="F32975" s="294"/>
    </row>
    <row r="32976">
      <c r="A32976" s="294"/>
      <c r="B32976" s="294"/>
      <c r="C32976" s="294"/>
      <c r="D32976" s="294"/>
      <c r="E32976" s="294"/>
      <c r="F32976" s="294"/>
    </row>
    <row r="32977">
      <c r="A32977" s="294" t="s">
        <v>40986</v>
      </c>
      <c r="B32977" s="294"/>
      <c r="C32977" s="294"/>
      <c r="D32977" s="294"/>
      <c r="E32977" s="294"/>
      <c r="F32977" s="294"/>
    </row>
    <row r="32978">
      <c r="A32978" s="294"/>
      <c r="B32978" s="294"/>
      <c r="C32978" s="294"/>
      <c r="D32978" s="294"/>
      <c r="E32978" s="294"/>
      <c r="F32978" s="294"/>
    </row>
    <row r="32979">
      <c r="A32979" s="294" t="s">
        <v>41690</v>
      </c>
      <c r="B32979" s="294"/>
      <c r="C32979" s="294"/>
      <c r="D32979" s="294"/>
      <c r="E32979" s="294"/>
      <c r="F32979" s="294"/>
    </row>
    <row r="32980">
      <c r="A32980" s="294" t="s">
        <v>41898</v>
      </c>
      <c r="B32980" s="294"/>
      <c r="C32980" s="294"/>
      <c r="D32980" s="294"/>
      <c r="E32980" s="294"/>
      <c r="F32980" s="294"/>
    </row>
    <row r="32981">
      <c r="A32981" s="294" t="s">
        <v>41899</v>
      </c>
      <c r="B32981" s="294"/>
      <c r="C32981" s="294"/>
      <c r="D32981" s="294"/>
      <c r="E32981" s="294"/>
      <c r="F32981" s="294"/>
    </row>
    <row r="32982">
      <c r="A32982" s="294" t="s">
        <v>41900</v>
      </c>
      <c r="B32982" s="294"/>
      <c r="C32982" s="294"/>
      <c r="D32982" s="294"/>
      <c r="E32982" s="294"/>
      <c r="F32982" s="294"/>
    </row>
    <row r="32983">
      <c r="A32983" s="294" t="s">
        <v>41901</v>
      </c>
      <c r="B32983" s="294"/>
      <c r="C32983" s="294"/>
      <c r="D32983" s="294"/>
      <c r="E32983" s="294"/>
      <c r="F32983" s="294"/>
    </row>
    <row r="32984">
      <c r="A32984" s="294" t="s">
        <v>41902</v>
      </c>
      <c r="B32984" s="294"/>
      <c r="C32984" s="294"/>
      <c r="D32984" s="294"/>
      <c r="E32984" s="294"/>
      <c r="F32984" s="294"/>
    </row>
    <row r="32985">
      <c r="A32985" s="294" t="s">
        <v>41903</v>
      </c>
      <c r="B32985" s="294"/>
      <c r="C32985" s="294"/>
      <c r="D32985" s="294"/>
      <c r="E32985" s="294"/>
      <c r="F32985" s="294"/>
    </row>
    <row r="32986">
      <c r="A32986" s="294" t="s">
        <v>41904</v>
      </c>
      <c r="B32986" s="294"/>
      <c r="C32986" s="294"/>
      <c r="D32986" s="294"/>
      <c r="E32986" s="294"/>
      <c r="F32986" s="294"/>
    </row>
    <row r="32987">
      <c r="A32987" s="294" t="s">
        <v>41804</v>
      </c>
      <c r="B32987" s="294"/>
      <c r="C32987" s="294"/>
      <c r="D32987" s="294"/>
      <c r="E32987" s="294"/>
      <c r="F32987" s="294"/>
    </row>
    <row r="32988">
      <c r="A32988" s="294"/>
      <c r="B32988" s="294"/>
      <c r="C32988" s="294"/>
      <c r="D32988" s="294"/>
      <c r="E32988" s="294"/>
      <c r="F32988" s="294"/>
    </row>
    <row r="32989">
      <c r="A32989" s="294" t="s">
        <v>41905</v>
      </c>
      <c r="B32989" s="294"/>
      <c r="C32989" s="294"/>
      <c r="D32989" s="294"/>
      <c r="E32989" s="294"/>
      <c r="F32989" s="294"/>
    </row>
    <row r="32990">
      <c r="A32990" s="294"/>
      <c r="B32990" s="294"/>
      <c r="C32990" s="294"/>
      <c r="D32990" s="294"/>
      <c r="E32990" s="294"/>
      <c r="F32990" s="294"/>
    </row>
    <row r="32991">
      <c r="A32991" s="294" t="s">
        <v>22240</v>
      </c>
      <c r="B32991" s="294"/>
      <c r="C32991" s="294"/>
      <c r="D32991" s="294"/>
      <c r="E32991" s="294"/>
      <c r="F32991" s="294"/>
    </row>
    <row r="32992">
      <c r="A32992" s="294" t="s">
        <v>41906</v>
      </c>
      <c r="B32992" s="294"/>
      <c r="C32992" s="294"/>
      <c r="D32992" s="294"/>
      <c r="E32992" s="294"/>
      <c r="F32992" s="294"/>
    </row>
    <row r="32993">
      <c r="A32993" s="294" t="s">
        <v>22244</v>
      </c>
      <c r="B32993" s="294"/>
      <c r="C32993" s="294"/>
      <c r="D32993" s="294"/>
      <c r="E32993" s="294"/>
      <c r="F32993" s="294"/>
    </row>
    <row r="32994">
      <c r="A32994" s="294" t="s">
        <v>41907</v>
      </c>
      <c r="B32994" s="294"/>
      <c r="C32994" s="294"/>
      <c r="D32994" s="294"/>
      <c r="E32994" s="294"/>
      <c r="F32994" s="294"/>
    </row>
    <row r="32995">
      <c r="A32995" s="294" t="s">
        <v>38012</v>
      </c>
      <c r="B32995" s="294"/>
      <c r="C32995" s="294"/>
      <c r="D32995" s="294"/>
      <c r="E32995" s="294"/>
      <c r="F32995" s="294"/>
    </row>
    <row r="32996">
      <c r="A32996" s="294" t="s">
        <v>41908</v>
      </c>
      <c r="B32996" s="294"/>
      <c r="C32996" s="294"/>
      <c r="D32996" s="294"/>
      <c r="E32996" s="294"/>
      <c r="F32996" s="294"/>
    </row>
    <row r="32997">
      <c r="A32997" s="294" t="s">
        <v>41909</v>
      </c>
      <c r="B32997" s="294"/>
      <c r="C32997" s="294"/>
      <c r="D32997" s="294"/>
      <c r="E32997" s="294"/>
      <c r="F32997" s="294"/>
    </row>
    <row r="32998">
      <c r="A32998" s="294" t="s">
        <v>25511</v>
      </c>
      <c r="B32998" s="294"/>
      <c r="C32998" s="294"/>
      <c r="D32998" s="294"/>
      <c r="E32998" s="294"/>
      <c r="F32998" s="294"/>
    </row>
    <row r="32999">
      <c r="A32999" s="294" t="s">
        <v>41910</v>
      </c>
      <c r="B32999" s="294"/>
      <c r="C32999" s="294"/>
      <c r="D32999" s="294"/>
      <c r="E32999" s="294"/>
      <c r="F32999" s="294"/>
    </row>
    <row r="33000">
      <c r="A33000" s="294" t="s">
        <v>23830</v>
      </c>
      <c r="B33000" s="294"/>
      <c r="C33000" s="294"/>
      <c r="D33000" s="294"/>
      <c r="E33000" s="294"/>
      <c r="F33000" s="294"/>
    </row>
    <row r="33001">
      <c r="A33001" s="294" t="s">
        <v>41911</v>
      </c>
      <c r="B33001" s="294"/>
      <c r="C33001" s="294"/>
      <c r="D33001" s="294"/>
      <c r="E33001" s="294"/>
      <c r="F33001" s="294"/>
    </row>
    <row r="33002">
      <c r="A33002" s="294" t="s">
        <v>25506</v>
      </c>
      <c r="B33002" s="294"/>
      <c r="C33002" s="294"/>
      <c r="D33002" s="294"/>
      <c r="E33002" s="294"/>
      <c r="F33002" s="294"/>
    </row>
    <row r="33003">
      <c r="A33003" s="294" t="s">
        <v>41912</v>
      </c>
      <c r="B33003" s="294"/>
      <c r="C33003" s="294"/>
      <c r="D33003" s="294"/>
      <c r="E33003" s="294"/>
      <c r="F33003" s="294"/>
    </row>
    <row r="33004">
      <c r="A33004" s="294" t="s">
        <v>41913</v>
      </c>
      <c r="B33004" s="294"/>
      <c r="C33004" s="294"/>
      <c r="D33004" s="294"/>
      <c r="E33004" s="294"/>
      <c r="F33004" s="294"/>
    </row>
    <row r="33005">
      <c r="A33005" s="294" t="s">
        <v>35254</v>
      </c>
      <c r="B33005" s="294"/>
      <c r="C33005" s="294"/>
      <c r="D33005" s="294"/>
      <c r="E33005" s="294"/>
      <c r="F33005" s="294"/>
    </row>
    <row r="33006">
      <c r="A33006" s="294" t="s">
        <v>41914</v>
      </c>
      <c r="B33006" s="294"/>
      <c r="C33006" s="294"/>
      <c r="D33006" s="294"/>
      <c r="E33006" s="294"/>
      <c r="F33006" s="294"/>
    </row>
    <row r="33007">
      <c r="A33007" s="294" t="s">
        <v>41915</v>
      </c>
      <c r="B33007" s="294"/>
      <c r="C33007" s="294"/>
      <c r="D33007" s="294"/>
      <c r="E33007" s="294"/>
      <c r="F33007" s="294"/>
    </row>
    <row r="33008">
      <c r="A33008" s="294" t="s">
        <v>41916</v>
      </c>
      <c r="B33008" s="294"/>
      <c r="C33008" s="294"/>
      <c r="D33008" s="294"/>
      <c r="E33008" s="294"/>
      <c r="F33008" s="294"/>
    </row>
    <row r="33009">
      <c r="A33009" s="294" t="s">
        <v>41917</v>
      </c>
      <c r="B33009" s="294"/>
      <c r="C33009" s="294"/>
      <c r="D33009" s="294"/>
      <c r="E33009" s="294"/>
      <c r="F33009" s="294"/>
    </row>
    <row r="33010">
      <c r="A33010" s="294"/>
      <c r="B33010" s="294"/>
      <c r="C33010" s="294"/>
      <c r="D33010" s="294"/>
      <c r="E33010" s="294"/>
      <c r="F33010" s="294"/>
    </row>
    <row r="33011">
      <c r="A33011" s="294" t="s">
        <v>41918</v>
      </c>
      <c r="B33011" s="294"/>
      <c r="C33011" s="294"/>
      <c r="D33011" s="294"/>
      <c r="E33011" s="294"/>
      <c r="F33011" s="294"/>
    </row>
    <row r="33012">
      <c r="A33012" s="294"/>
      <c r="B33012" s="294"/>
      <c r="C33012" s="294"/>
      <c r="D33012" s="294"/>
      <c r="E33012" s="294"/>
      <c r="F33012" s="294"/>
    </row>
    <row r="33013">
      <c r="A33013" s="294" t="s">
        <v>32126</v>
      </c>
      <c r="B33013" s="294"/>
      <c r="C33013" s="294"/>
      <c r="D33013" s="294"/>
      <c r="E33013" s="294"/>
      <c r="F33013" s="294"/>
    </row>
    <row r="33014">
      <c r="A33014" s="294" t="s">
        <v>41919</v>
      </c>
      <c r="B33014" s="294"/>
      <c r="C33014" s="294"/>
      <c r="D33014" s="294"/>
      <c r="E33014" s="294"/>
      <c r="F33014" s="294"/>
    </row>
    <row r="33015">
      <c r="A33015" s="294" t="s">
        <v>29302</v>
      </c>
      <c r="B33015" s="294"/>
      <c r="C33015" s="294"/>
      <c r="D33015" s="294"/>
      <c r="E33015" s="294"/>
      <c r="F33015" s="294"/>
    </row>
    <row r="33016">
      <c r="A33016" s="294" t="s">
        <v>39850</v>
      </c>
      <c r="B33016" s="294"/>
      <c r="C33016" s="294"/>
      <c r="D33016" s="294"/>
      <c r="E33016" s="294"/>
      <c r="F33016" s="294"/>
    </row>
    <row r="33017">
      <c r="A33017" s="294" t="s">
        <v>39849</v>
      </c>
      <c r="B33017" s="294"/>
      <c r="C33017" s="294"/>
      <c r="D33017" s="294"/>
      <c r="E33017" s="294"/>
      <c r="F33017" s="294"/>
    </row>
    <row r="33018">
      <c r="A33018" s="294" t="s">
        <v>41920</v>
      </c>
      <c r="B33018" s="294"/>
      <c r="C33018" s="294"/>
      <c r="D33018" s="294"/>
      <c r="E33018" s="294"/>
      <c r="F33018" s="294"/>
    </row>
    <row r="33019">
      <c r="A33019" s="294" t="s">
        <v>41921</v>
      </c>
      <c r="B33019" s="294"/>
      <c r="C33019" s="294"/>
      <c r="D33019" s="294"/>
      <c r="E33019" s="294"/>
      <c r="F33019" s="294"/>
    </row>
    <row r="33020">
      <c r="A33020" s="294" t="s">
        <v>41922</v>
      </c>
      <c r="B33020" s="294"/>
      <c r="C33020" s="294"/>
      <c r="D33020" s="294"/>
      <c r="E33020" s="294"/>
      <c r="F33020" s="294"/>
    </row>
    <row r="33021">
      <c r="A33021" s="294" t="s">
        <v>37730</v>
      </c>
      <c r="B33021" s="294"/>
      <c r="C33021" s="294"/>
      <c r="D33021" s="294"/>
      <c r="E33021" s="294"/>
      <c r="F33021" s="294"/>
    </row>
    <row r="33022">
      <c r="A33022" s="294" t="s">
        <v>41923</v>
      </c>
      <c r="B33022" s="294"/>
      <c r="C33022" s="294"/>
      <c r="D33022" s="294"/>
      <c r="E33022" s="294"/>
      <c r="F33022" s="294"/>
    </row>
    <row r="33023">
      <c r="A33023" s="294" t="s">
        <v>41924</v>
      </c>
      <c r="B33023" s="294"/>
      <c r="C33023" s="294"/>
      <c r="D33023" s="294"/>
      <c r="E33023" s="294"/>
      <c r="F33023" s="294"/>
    </row>
    <row r="33024">
      <c r="A33024" s="294" t="s">
        <v>41925</v>
      </c>
      <c r="B33024" s="294"/>
      <c r="C33024" s="294"/>
      <c r="D33024" s="294"/>
      <c r="E33024" s="294"/>
      <c r="F33024" s="294"/>
    </row>
    <row r="33025">
      <c r="A33025" s="294" t="s">
        <v>41926</v>
      </c>
      <c r="B33025" s="294"/>
      <c r="C33025" s="294"/>
      <c r="D33025" s="294"/>
      <c r="E33025" s="294"/>
      <c r="F33025" s="294"/>
    </row>
    <row r="33026">
      <c r="A33026" s="294" t="s">
        <v>41825</v>
      </c>
      <c r="B33026" s="294"/>
      <c r="C33026" s="294"/>
      <c r="D33026" s="294"/>
      <c r="E33026" s="294"/>
      <c r="F33026" s="294"/>
    </row>
    <row r="33027">
      <c r="A33027" s="294"/>
      <c r="B33027" s="294"/>
      <c r="C33027" s="294"/>
      <c r="D33027" s="294"/>
      <c r="E33027" s="294"/>
      <c r="F33027" s="294"/>
    </row>
    <row r="33028">
      <c r="A33028" s="294" t="s">
        <v>41927</v>
      </c>
      <c r="B33028" s="294"/>
      <c r="C33028" s="294"/>
      <c r="D33028" s="294"/>
      <c r="E33028" s="294"/>
      <c r="F33028" s="294"/>
    </row>
    <row r="33029">
      <c r="A33029" s="294" t="s">
        <v>41928</v>
      </c>
      <c r="B33029" s="294"/>
      <c r="C33029" s="294"/>
      <c r="D33029" s="294"/>
      <c r="E33029" s="294"/>
      <c r="F33029" s="294"/>
    </row>
    <row r="33030">
      <c r="A33030" s="294" t="s">
        <v>21672</v>
      </c>
      <c r="B33030" s="294"/>
      <c r="C33030" s="294"/>
      <c r="D33030" s="294"/>
      <c r="E33030" s="294"/>
      <c r="F33030" s="294"/>
    </row>
    <row r="33031">
      <c r="A33031" s="294" t="s">
        <v>41871</v>
      </c>
      <c r="B33031" s="294"/>
      <c r="C33031" s="294"/>
      <c r="D33031" s="294"/>
      <c r="E33031" s="294"/>
      <c r="F33031" s="294"/>
    </row>
    <row r="33032">
      <c r="A33032" s="294" t="s">
        <v>41872</v>
      </c>
      <c r="B33032" s="294"/>
      <c r="C33032" s="294"/>
      <c r="D33032" s="294"/>
      <c r="E33032" s="294"/>
      <c r="F33032" s="294"/>
    </row>
    <row r="33033">
      <c r="A33033" s="294"/>
      <c r="B33033" s="294"/>
      <c r="C33033" s="294"/>
      <c r="D33033" s="294"/>
      <c r="E33033" s="294"/>
      <c r="F33033" s="294"/>
    </row>
    <row r="33034">
      <c r="A33034" s="294"/>
      <c r="B33034" s="294"/>
      <c r="C33034" s="294"/>
      <c r="D33034" s="294"/>
      <c r="E33034" s="294"/>
      <c r="F33034" s="294"/>
    </row>
    <row r="33035">
      <c r="A33035" s="294"/>
      <c r="B33035" s="294"/>
      <c r="C33035" s="294"/>
      <c r="D33035" s="294"/>
      <c r="E33035" s="294"/>
      <c r="F33035" s="294"/>
    </row>
    <row r="33036">
      <c r="A33036" s="294" t="s">
        <v>41929</v>
      </c>
      <c r="B33036" s="294"/>
      <c r="C33036" s="294"/>
      <c r="D33036" s="294"/>
      <c r="E33036" s="294"/>
      <c r="F33036" s="294"/>
    </row>
    <row r="33037">
      <c r="A33037" s="294"/>
      <c r="B33037" s="294"/>
      <c r="C33037" s="294"/>
      <c r="D33037" s="294"/>
      <c r="E33037" s="294"/>
      <c r="F33037" s="294"/>
    </row>
    <row r="33038">
      <c r="A33038" s="294" t="s">
        <v>41828</v>
      </c>
      <c r="B33038" s="294"/>
      <c r="C33038" s="294"/>
      <c r="D33038" s="294"/>
      <c r="E33038" s="294"/>
      <c r="F33038" s="294"/>
    </row>
    <row r="33039">
      <c r="A33039" s="294" t="s">
        <v>41930</v>
      </c>
      <c r="B33039" s="294"/>
      <c r="C33039" s="294"/>
      <c r="D33039" s="294"/>
      <c r="E33039" s="294"/>
      <c r="F33039" s="294"/>
    </row>
    <row r="33040">
      <c r="A33040" s="294" t="s">
        <v>41830</v>
      </c>
      <c r="B33040" s="294"/>
      <c r="C33040" s="294"/>
      <c r="D33040" s="294"/>
      <c r="E33040" s="294"/>
      <c r="F33040" s="294"/>
    </row>
    <row r="33041">
      <c r="A33041" s="294" t="s">
        <v>25419</v>
      </c>
      <c r="B33041" s="294"/>
      <c r="C33041" s="294"/>
      <c r="D33041" s="294"/>
      <c r="E33041" s="294"/>
      <c r="F33041" s="294"/>
    </row>
    <row r="33042">
      <c r="A33042" s="294" t="s">
        <v>25420</v>
      </c>
      <c r="B33042" s="294"/>
      <c r="C33042" s="294"/>
      <c r="D33042" s="294"/>
      <c r="E33042" s="294"/>
      <c r="F33042" s="294"/>
    </row>
    <row r="33043">
      <c r="A33043" s="294" t="s">
        <v>41931</v>
      </c>
      <c r="B33043" s="294"/>
      <c r="C33043" s="294"/>
      <c r="D33043" s="294"/>
      <c r="E33043" s="294"/>
      <c r="F33043" s="294"/>
    </row>
    <row r="33044">
      <c r="A33044" s="294" t="s">
        <v>41932</v>
      </c>
      <c r="B33044" s="294"/>
      <c r="C33044" s="294"/>
      <c r="D33044" s="294"/>
      <c r="E33044" s="294"/>
      <c r="F33044" s="294"/>
    </row>
    <row r="33045">
      <c r="A33045" s="294" t="s">
        <v>41933</v>
      </c>
      <c r="B33045" s="294"/>
      <c r="C33045" s="294"/>
      <c r="D33045" s="294"/>
      <c r="E33045" s="294"/>
      <c r="F33045" s="294"/>
    </row>
    <row r="33046">
      <c r="A33046" s="294" t="s">
        <v>41934</v>
      </c>
      <c r="B33046" s="294"/>
      <c r="C33046" s="294"/>
      <c r="D33046" s="294"/>
      <c r="E33046" s="294"/>
      <c r="F33046" s="294"/>
    </row>
    <row r="33047">
      <c r="A33047" s="294" t="s">
        <v>41935</v>
      </c>
      <c r="B33047" s="294"/>
      <c r="C33047" s="294"/>
      <c r="D33047" s="294"/>
      <c r="E33047" s="294"/>
      <c r="F33047" s="294"/>
    </row>
    <row r="33048">
      <c r="A33048" s="294" t="s">
        <v>41936</v>
      </c>
      <c r="B33048" s="294"/>
      <c r="C33048" s="294"/>
      <c r="D33048" s="294"/>
      <c r="E33048" s="294"/>
      <c r="F33048" s="294"/>
    </row>
    <row r="33049">
      <c r="A33049" s="294" t="s">
        <v>26934</v>
      </c>
      <c r="B33049" s="294"/>
      <c r="C33049" s="294"/>
      <c r="D33049" s="294"/>
      <c r="E33049" s="294"/>
      <c r="F33049" s="294"/>
    </row>
    <row r="33050">
      <c r="A33050" s="294" t="s">
        <v>29633</v>
      </c>
      <c r="B33050" s="294"/>
      <c r="C33050" s="294"/>
      <c r="D33050" s="294"/>
      <c r="E33050" s="294"/>
      <c r="F33050" s="294"/>
    </row>
    <row r="33051">
      <c r="A33051" s="294" t="s">
        <v>39741</v>
      </c>
      <c r="B33051" s="294"/>
      <c r="C33051" s="294"/>
      <c r="D33051" s="294"/>
      <c r="E33051" s="294"/>
      <c r="F33051" s="294"/>
    </row>
    <row r="33052">
      <c r="A33052" s="294"/>
      <c r="B33052" s="294"/>
      <c r="C33052" s="294"/>
      <c r="D33052" s="294"/>
      <c r="E33052" s="294"/>
      <c r="F33052" s="294"/>
    </row>
    <row r="33053">
      <c r="A33053" s="294"/>
      <c r="B33053" s="294"/>
      <c r="C33053" s="294"/>
      <c r="D33053" s="294"/>
      <c r="E33053" s="294"/>
      <c r="F33053" s="294"/>
    </row>
    <row r="33054">
      <c r="A33054" s="294" t="s">
        <v>22564</v>
      </c>
      <c r="B33054" s="294"/>
      <c r="C33054" s="294"/>
      <c r="D33054" s="294"/>
      <c r="E33054" s="294"/>
      <c r="F33054" s="294"/>
    </row>
    <row r="33055">
      <c r="A33055" s="294" t="s">
        <v>20470</v>
      </c>
      <c r="B33055" s="294"/>
      <c r="C33055" s="294"/>
      <c r="D33055" s="294"/>
      <c r="E33055" s="294"/>
      <c r="F33055" s="294"/>
    </row>
    <row r="33056">
      <c r="A33056" s="294" t="s">
        <v>41937</v>
      </c>
      <c r="B33056" s="294"/>
      <c r="C33056" s="294"/>
      <c r="D33056" s="294"/>
      <c r="E33056" s="294"/>
      <c r="F33056" s="294"/>
    </row>
    <row r="33057">
      <c r="A33057" s="294" t="s">
        <v>41938</v>
      </c>
      <c r="B33057" s="294"/>
      <c r="C33057" s="294"/>
      <c r="D33057" s="294"/>
      <c r="E33057" s="294"/>
      <c r="F33057" s="294"/>
    </row>
    <row r="33058">
      <c r="A33058" s="294" t="s">
        <v>41878</v>
      </c>
      <c r="B33058" s="294"/>
      <c r="C33058" s="294"/>
      <c r="D33058" s="294"/>
      <c r="E33058" s="294"/>
      <c r="F33058" s="294"/>
    </row>
    <row r="33059">
      <c r="A33059" s="294" t="s">
        <v>41939</v>
      </c>
      <c r="B33059" s="294"/>
      <c r="C33059" s="294"/>
      <c r="D33059" s="294"/>
      <c r="E33059" s="294"/>
      <c r="F33059" s="294"/>
    </row>
    <row r="33060">
      <c r="A33060" s="294" t="s">
        <v>41940</v>
      </c>
      <c r="B33060" s="294"/>
      <c r="C33060" s="294"/>
      <c r="D33060" s="294"/>
      <c r="E33060" s="294"/>
      <c r="F33060" s="294"/>
    </row>
    <row r="33061">
      <c r="A33061" s="294" t="s">
        <v>41941</v>
      </c>
      <c r="B33061" s="294"/>
      <c r="C33061" s="294"/>
      <c r="D33061" s="294"/>
      <c r="E33061" s="294"/>
      <c r="F33061" s="294"/>
    </row>
    <row r="33062">
      <c r="A33062" s="294" t="s">
        <v>41942</v>
      </c>
      <c r="B33062" s="294"/>
      <c r="C33062" s="294"/>
      <c r="D33062" s="294"/>
      <c r="E33062" s="294"/>
      <c r="F33062" s="294"/>
    </row>
    <row r="33063">
      <c r="A33063" s="294" t="s">
        <v>41943</v>
      </c>
      <c r="B33063" s="294"/>
      <c r="C33063" s="294"/>
      <c r="D33063" s="294"/>
      <c r="E33063" s="294"/>
      <c r="F33063" s="294"/>
    </row>
    <row r="33064">
      <c r="A33064" s="294"/>
      <c r="B33064" s="294"/>
      <c r="C33064" s="294"/>
      <c r="D33064" s="294"/>
      <c r="E33064" s="294"/>
      <c r="F33064" s="294"/>
    </row>
    <row r="33065">
      <c r="A33065" s="294" t="s">
        <v>37380</v>
      </c>
      <c r="B33065" s="294"/>
      <c r="C33065" s="294"/>
      <c r="D33065" s="294"/>
      <c r="E33065" s="294"/>
      <c r="F33065" s="294"/>
    </row>
    <row r="33066">
      <c r="A33066" s="294"/>
      <c r="B33066" s="294"/>
      <c r="C33066" s="294"/>
      <c r="D33066" s="294"/>
      <c r="E33066" s="294"/>
      <c r="F33066" s="294"/>
    </row>
    <row r="33067">
      <c r="A33067" s="294" t="s">
        <v>40599</v>
      </c>
      <c r="B33067" s="294"/>
      <c r="C33067" s="294"/>
      <c r="D33067" s="294"/>
      <c r="E33067" s="294"/>
      <c r="F33067" s="294"/>
    </row>
    <row r="33068">
      <c r="A33068" s="294" t="s">
        <v>41944</v>
      </c>
      <c r="B33068" s="294"/>
      <c r="C33068" s="294"/>
      <c r="D33068" s="294"/>
      <c r="E33068" s="294"/>
      <c r="F33068" s="294"/>
    </row>
    <row r="33069">
      <c r="A33069" s="294" t="s">
        <v>41945</v>
      </c>
      <c r="B33069" s="294"/>
      <c r="C33069" s="294"/>
      <c r="D33069" s="294"/>
      <c r="E33069" s="294"/>
      <c r="F33069" s="294"/>
    </row>
    <row r="33070">
      <c r="A33070" s="294" t="s">
        <v>41946</v>
      </c>
      <c r="B33070" s="294"/>
      <c r="C33070" s="294"/>
      <c r="D33070" s="294"/>
      <c r="E33070" s="294"/>
      <c r="F33070" s="294"/>
    </row>
    <row r="33071">
      <c r="A33071" s="294" t="s">
        <v>41947</v>
      </c>
      <c r="B33071" s="294"/>
      <c r="C33071" s="294"/>
      <c r="D33071" s="294"/>
      <c r="E33071" s="294"/>
      <c r="F33071" s="294"/>
    </row>
    <row r="33072">
      <c r="A33072" s="294" t="s">
        <v>41948</v>
      </c>
      <c r="B33072" s="294"/>
      <c r="C33072" s="294"/>
      <c r="D33072" s="294"/>
      <c r="E33072" s="294"/>
      <c r="F33072" s="294"/>
    </row>
    <row r="33073">
      <c r="A33073" s="294" t="s">
        <v>41949</v>
      </c>
      <c r="B33073" s="294"/>
      <c r="C33073" s="294"/>
      <c r="D33073" s="294"/>
      <c r="E33073" s="294"/>
      <c r="F33073" s="294"/>
    </row>
    <row r="33074">
      <c r="A33074" s="294" t="s">
        <v>41950</v>
      </c>
      <c r="B33074" s="294"/>
      <c r="C33074" s="294"/>
      <c r="D33074" s="294"/>
      <c r="E33074" s="294"/>
      <c r="F33074" s="294"/>
    </row>
    <row r="33075">
      <c r="A33075" s="294"/>
      <c r="B33075" s="294"/>
      <c r="C33075" s="294"/>
      <c r="D33075" s="294"/>
      <c r="E33075" s="294"/>
      <c r="F33075" s="294"/>
    </row>
    <row r="33076">
      <c r="A33076" s="294" t="s">
        <v>25653</v>
      </c>
      <c r="B33076" s="294"/>
      <c r="C33076" s="294"/>
      <c r="D33076" s="294"/>
      <c r="E33076" s="294"/>
      <c r="F33076" s="294"/>
    </row>
    <row r="33077">
      <c r="A33077" s="294" t="s">
        <v>30376</v>
      </c>
      <c r="B33077" s="294"/>
      <c r="C33077" s="294"/>
      <c r="D33077" s="294"/>
      <c r="E33077" s="294"/>
      <c r="F33077" s="294"/>
    </row>
    <row r="33078">
      <c r="A33078" s="294"/>
      <c r="B33078" s="294"/>
      <c r="C33078" s="294"/>
      <c r="D33078" s="294"/>
      <c r="E33078" s="294"/>
      <c r="F33078" s="294"/>
    </row>
    <row r="33079">
      <c r="A33079" s="294" t="s">
        <v>41951</v>
      </c>
      <c r="B33079" s="294"/>
      <c r="C33079" s="294"/>
      <c r="D33079" s="294"/>
      <c r="E33079" s="294"/>
      <c r="F33079" s="294"/>
    </row>
    <row r="33080">
      <c r="A33080" s="294" t="s">
        <v>41952</v>
      </c>
      <c r="B33080" s="294"/>
      <c r="C33080" s="294"/>
      <c r="D33080" s="294"/>
      <c r="E33080" s="294"/>
      <c r="F33080" s="294"/>
    </row>
    <row r="33081">
      <c r="A33081" s="294" t="s">
        <v>37779</v>
      </c>
      <c r="B33081" s="294"/>
      <c r="C33081" s="294"/>
      <c r="D33081" s="294"/>
      <c r="E33081" s="294"/>
      <c r="F33081" s="294"/>
    </row>
    <row r="33082">
      <c r="A33082" s="294" t="s">
        <v>41863</v>
      </c>
      <c r="B33082" s="294"/>
      <c r="C33082" s="294"/>
      <c r="D33082" s="294"/>
      <c r="E33082" s="294"/>
      <c r="F33082" s="294"/>
    </row>
    <row r="33083">
      <c r="A33083" s="294" t="s">
        <v>41953</v>
      </c>
      <c r="B33083" s="294"/>
      <c r="C33083" s="294"/>
      <c r="D33083" s="294"/>
      <c r="E33083" s="294"/>
      <c r="F33083" s="294"/>
    </row>
    <row r="33084">
      <c r="A33084" s="294" t="s">
        <v>41954</v>
      </c>
      <c r="B33084" s="294"/>
      <c r="C33084" s="294"/>
      <c r="D33084" s="294"/>
      <c r="E33084" s="294"/>
      <c r="F33084" s="294"/>
    </row>
    <row r="33085">
      <c r="A33085" s="294" t="s">
        <v>41955</v>
      </c>
      <c r="B33085" s="294"/>
      <c r="C33085" s="294"/>
      <c r="D33085" s="294"/>
      <c r="E33085" s="294"/>
      <c r="F33085" s="294"/>
    </row>
    <row r="33086">
      <c r="A33086" s="294" t="s">
        <v>41956</v>
      </c>
      <c r="B33086" s="294"/>
      <c r="C33086" s="294"/>
      <c r="D33086" s="294"/>
      <c r="E33086" s="294"/>
      <c r="F33086" s="294"/>
    </row>
    <row r="33087">
      <c r="A33087" s="294"/>
      <c r="B33087" s="294"/>
      <c r="C33087" s="294"/>
      <c r="D33087" s="294"/>
      <c r="E33087" s="294"/>
      <c r="F33087" s="294"/>
    </row>
    <row r="33088">
      <c r="A33088" s="294" t="s">
        <v>24384</v>
      </c>
      <c r="B33088" s="294"/>
      <c r="C33088" s="294"/>
      <c r="D33088" s="294"/>
      <c r="E33088" s="294"/>
      <c r="F33088" s="294"/>
    </row>
    <row r="33089">
      <c r="A33089" s="294" t="s">
        <v>23772</v>
      </c>
      <c r="B33089" s="294"/>
      <c r="C33089" s="294"/>
      <c r="D33089" s="294"/>
      <c r="E33089" s="294"/>
      <c r="F33089" s="294"/>
    </row>
    <row r="33090">
      <c r="A33090" s="294"/>
      <c r="B33090" s="294"/>
      <c r="C33090" s="294"/>
      <c r="D33090" s="294"/>
      <c r="E33090" s="294"/>
      <c r="F33090" s="294"/>
    </row>
    <row r="33091">
      <c r="A33091" s="294" t="s">
        <v>41957</v>
      </c>
      <c r="B33091" s="294"/>
      <c r="C33091" s="294"/>
      <c r="D33091" s="294"/>
      <c r="E33091" s="294"/>
      <c r="F33091" s="294"/>
    </row>
    <row r="33092">
      <c r="A33092" s="294" t="s">
        <v>41958</v>
      </c>
      <c r="B33092" s="294"/>
      <c r="C33092" s="294"/>
      <c r="D33092" s="294"/>
      <c r="E33092" s="294"/>
      <c r="F33092" s="294"/>
    </row>
    <row r="33093">
      <c r="A33093" s="294" t="s">
        <v>27086</v>
      </c>
      <c r="B33093" s="294"/>
      <c r="C33093" s="294"/>
      <c r="D33093" s="294"/>
      <c r="E33093" s="294"/>
      <c r="F33093" s="294"/>
    </row>
    <row r="33094">
      <c r="A33094" s="294" t="s">
        <v>41738</v>
      </c>
      <c r="B33094" s="294"/>
      <c r="C33094" s="294"/>
      <c r="D33094" s="294"/>
      <c r="E33094" s="294"/>
      <c r="F33094" s="294"/>
    </row>
    <row r="33095">
      <c r="A33095" s="294" t="s">
        <v>41959</v>
      </c>
      <c r="B33095" s="294"/>
      <c r="C33095" s="294"/>
      <c r="D33095" s="294"/>
      <c r="E33095" s="294"/>
      <c r="F33095" s="294"/>
    </row>
    <row r="33096">
      <c r="A33096" s="294" t="s">
        <v>41960</v>
      </c>
      <c r="B33096" s="294"/>
      <c r="C33096" s="294"/>
      <c r="D33096" s="294"/>
      <c r="E33096" s="294"/>
      <c r="F33096" s="294"/>
    </row>
    <row r="33097">
      <c r="A33097" s="294" t="s">
        <v>41961</v>
      </c>
      <c r="B33097" s="294"/>
      <c r="C33097" s="294"/>
      <c r="D33097" s="294"/>
      <c r="E33097" s="294"/>
      <c r="F33097" s="294"/>
    </row>
    <row r="33098">
      <c r="A33098" s="294"/>
      <c r="B33098" s="294"/>
      <c r="C33098" s="294"/>
      <c r="D33098" s="294"/>
      <c r="E33098" s="294"/>
      <c r="F33098" s="294"/>
    </row>
    <row r="33099">
      <c r="A33099" s="294" t="s">
        <v>41962</v>
      </c>
      <c r="B33099" s="294"/>
      <c r="C33099" s="294"/>
      <c r="D33099" s="294"/>
      <c r="E33099" s="294"/>
      <c r="F33099" s="294"/>
    </row>
    <row r="33100">
      <c r="A33100" s="294"/>
      <c r="B33100" s="294"/>
      <c r="C33100" s="294"/>
      <c r="D33100" s="294"/>
      <c r="E33100" s="294"/>
      <c r="F33100" s="294"/>
    </row>
    <row r="33101">
      <c r="A33101" s="294" t="s">
        <v>41963</v>
      </c>
      <c r="B33101" s="294"/>
      <c r="C33101" s="294"/>
      <c r="D33101" s="294"/>
      <c r="E33101" s="294"/>
      <c r="F33101" s="294"/>
    </row>
    <row r="33102">
      <c r="A33102" s="294" t="s">
        <v>41964</v>
      </c>
      <c r="B33102" s="294"/>
      <c r="C33102" s="294"/>
      <c r="D33102" s="294"/>
      <c r="E33102" s="294"/>
      <c r="F33102" s="294"/>
    </row>
    <row r="33103">
      <c r="A33103" s="294" t="s">
        <v>41965</v>
      </c>
      <c r="B33103" s="294"/>
      <c r="C33103" s="294"/>
      <c r="D33103" s="294"/>
      <c r="E33103" s="294"/>
      <c r="F33103" s="294"/>
    </row>
    <row r="33104">
      <c r="A33104" s="294" t="s">
        <v>41481</v>
      </c>
      <c r="B33104" s="294"/>
      <c r="C33104" s="294"/>
      <c r="D33104" s="294"/>
      <c r="E33104" s="294"/>
      <c r="F33104" s="294"/>
    </row>
    <row r="33105">
      <c r="A33105" s="294" t="s">
        <v>41966</v>
      </c>
      <c r="B33105" s="294"/>
      <c r="C33105" s="294"/>
      <c r="D33105" s="294"/>
      <c r="E33105" s="294"/>
      <c r="F33105" s="294"/>
    </row>
    <row r="33106">
      <c r="A33106" s="294" t="s">
        <v>41967</v>
      </c>
      <c r="B33106" s="294"/>
      <c r="C33106" s="294"/>
      <c r="D33106" s="294"/>
      <c r="E33106" s="294"/>
      <c r="F33106" s="294"/>
    </row>
    <row r="33107">
      <c r="A33107" s="294" t="s">
        <v>41968</v>
      </c>
      <c r="B33107" s="294"/>
      <c r="C33107" s="294"/>
      <c r="D33107" s="294"/>
      <c r="E33107" s="294"/>
      <c r="F33107" s="294"/>
    </row>
    <row r="33108">
      <c r="A33108" s="294" t="s">
        <v>41969</v>
      </c>
      <c r="B33108" s="294"/>
      <c r="C33108" s="294"/>
      <c r="D33108" s="294"/>
      <c r="E33108" s="294"/>
      <c r="F33108" s="294"/>
    </row>
    <row r="33109">
      <c r="A33109" s="294" t="s">
        <v>41970</v>
      </c>
      <c r="B33109" s="294"/>
      <c r="C33109" s="294"/>
      <c r="D33109" s="294"/>
      <c r="E33109" s="294"/>
      <c r="F33109" s="294"/>
    </row>
    <row r="33110">
      <c r="A33110" s="294" t="s">
        <v>41746</v>
      </c>
      <c r="B33110" s="294"/>
      <c r="C33110" s="294"/>
      <c r="D33110" s="294"/>
      <c r="E33110" s="294"/>
      <c r="F33110" s="294"/>
    </row>
    <row r="33111">
      <c r="A33111" s="294" t="s">
        <v>41971</v>
      </c>
      <c r="B33111" s="294"/>
      <c r="C33111" s="294"/>
      <c r="D33111" s="294"/>
      <c r="E33111" s="294"/>
      <c r="F33111" s="294"/>
    </row>
    <row r="33112">
      <c r="A33112" s="294" t="s">
        <v>41972</v>
      </c>
      <c r="B33112" s="294"/>
      <c r="C33112" s="294"/>
      <c r="D33112" s="294"/>
      <c r="E33112" s="294"/>
      <c r="F33112" s="294"/>
    </row>
    <row r="33113">
      <c r="A33113" s="294" t="s">
        <v>41973</v>
      </c>
      <c r="B33113" s="294"/>
      <c r="C33113" s="294"/>
      <c r="D33113" s="294"/>
      <c r="E33113" s="294"/>
      <c r="F33113" s="294"/>
    </row>
    <row r="33114">
      <c r="A33114" s="294" t="s">
        <v>41974</v>
      </c>
      <c r="B33114" s="294"/>
      <c r="C33114" s="294"/>
      <c r="D33114" s="294"/>
      <c r="E33114" s="294"/>
      <c r="F33114" s="294"/>
    </row>
    <row r="33115">
      <c r="A33115" s="294" t="s">
        <v>41975</v>
      </c>
      <c r="B33115" s="294"/>
      <c r="C33115" s="294"/>
      <c r="D33115" s="294"/>
      <c r="E33115" s="294"/>
      <c r="F33115" s="294"/>
    </row>
    <row r="33116">
      <c r="A33116" s="294" t="s">
        <v>41976</v>
      </c>
      <c r="B33116" s="294"/>
      <c r="C33116" s="294"/>
      <c r="D33116" s="294"/>
      <c r="E33116" s="294"/>
      <c r="F33116" s="294"/>
    </row>
    <row r="33117">
      <c r="A33117" s="294" t="s">
        <v>41977</v>
      </c>
      <c r="B33117" s="294"/>
      <c r="C33117" s="294"/>
      <c r="D33117" s="294"/>
      <c r="E33117" s="294"/>
      <c r="F33117" s="294"/>
    </row>
    <row r="33118">
      <c r="A33118" s="294" t="s">
        <v>41978</v>
      </c>
      <c r="B33118" s="294"/>
      <c r="C33118" s="294"/>
      <c r="D33118" s="294"/>
      <c r="E33118" s="294"/>
      <c r="F33118" s="294"/>
    </row>
    <row r="33119">
      <c r="A33119" s="294"/>
      <c r="B33119" s="294"/>
      <c r="C33119" s="294"/>
      <c r="D33119" s="294"/>
      <c r="E33119" s="294"/>
      <c r="F33119" s="294"/>
    </row>
    <row r="33120">
      <c r="A33120" s="294" t="s">
        <v>41979</v>
      </c>
      <c r="B33120" s="294"/>
      <c r="C33120" s="294"/>
      <c r="D33120" s="294"/>
      <c r="E33120" s="294"/>
      <c r="F33120" s="294"/>
    </row>
    <row r="33121">
      <c r="A33121" s="294" t="s">
        <v>41980</v>
      </c>
      <c r="B33121" s="294"/>
      <c r="C33121" s="294"/>
      <c r="D33121" s="294"/>
      <c r="E33121" s="294"/>
      <c r="F33121" s="294"/>
    </row>
    <row r="33122">
      <c r="A33122" s="294" t="s">
        <v>21618</v>
      </c>
      <c r="B33122" s="294"/>
      <c r="C33122" s="294"/>
      <c r="D33122" s="294"/>
      <c r="E33122" s="294"/>
      <c r="F33122" s="294"/>
    </row>
    <row r="33123">
      <c r="A33123" s="294" t="s">
        <v>41981</v>
      </c>
      <c r="B33123" s="294"/>
      <c r="C33123" s="294"/>
      <c r="D33123" s="294"/>
      <c r="E33123" s="294"/>
      <c r="F33123" s="294"/>
    </row>
    <row r="33124">
      <c r="A33124" s="294"/>
      <c r="B33124" s="294"/>
      <c r="C33124" s="294"/>
      <c r="D33124" s="294"/>
      <c r="E33124" s="294"/>
      <c r="F33124" s="294"/>
    </row>
    <row r="33125">
      <c r="A33125" s="294"/>
      <c r="B33125" s="294"/>
      <c r="C33125" s="294"/>
      <c r="D33125" s="294"/>
      <c r="E33125" s="294"/>
      <c r="F33125" s="294"/>
    </row>
    <row r="33126">
      <c r="A33126" s="294" t="s">
        <v>22512</v>
      </c>
      <c r="B33126" s="294"/>
      <c r="C33126" s="294"/>
      <c r="D33126" s="294"/>
      <c r="E33126" s="294"/>
      <c r="F33126" s="294"/>
    </row>
    <row r="33127">
      <c r="A33127" s="294" t="s">
        <v>20462</v>
      </c>
      <c r="B33127" s="294"/>
      <c r="C33127" s="294"/>
      <c r="D33127" s="294"/>
      <c r="E33127" s="294"/>
      <c r="F33127" s="294"/>
    </row>
    <row r="33128">
      <c r="A33128" s="294"/>
      <c r="B33128" s="294"/>
      <c r="C33128" s="294"/>
      <c r="D33128" s="294"/>
      <c r="E33128" s="294"/>
      <c r="F33128" s="294"/>
    </row>
    <row r="33129">
      <c r="A33129" s="294" t="s">
        <v>41982</v>
      </c>
      <c r="B33129" s="294"/>
      <c r="C33129" s="294"/>
      <c r="D33129" s="294"/>
      <c r="E33129" s="294"/>
      <c r="F33129" s="294"/>
    </row>
    <row r="33130">
      <c r="A33130" s="294" t="s">
        <v>41983</v>
      </c>
      <c r="B33130" s="294"/>
      <c r="C33130" s="294"/>
      <c r="D33130" s="294"/>
      <c r="E33130" s="294"/>
      <c r="F33130" s="294"/>
    </row>
    <row r="33131">
      <c r="A33131" s="294" t="s">
        <v>41984</v>
      </c>
      <c r="B33131" s="294"/>
      <c r="C33131" s="294"/>
      <c r="D33131" s="294"/>
      <c r="E33131" s="294"/>
      <c r="F33131" s="294"/>
    </row>
    <row r="33132">
      <c r="A33132" s="294" t="s">
        <v>41985</v>
      </c>
      <c r="B33132" s="294"/>
      <c r="C33132" s="294"/>
      <c r="D33132" s="294"/>
      <c r="E33132" s="294"/>
      <c r="F33132" s="294"/>
    </row>
    <row r="33133">
      <c r="A33133" s="294" t="s">
        <v>41986</v>
      </c>
      <c r="B33133" s="294"/>
      <c r="C33133" s="294"/>
      <c r="D33133" s="294"/>
      <c r="E33133" s="294"/>
      <c r="F33133" s="294"/>
    </row>
    <row r="33134">
      <c r="A33134" s="294" t="s">
        <v>41987</v>
      </c>
      <c r="B33134" s="294"/>
      <c r="C33134" s="294"/>
      <c r="D33134" s="294"/>
      <c r="E33134" s="294"/>
      <c r="F33134" s="294"/>
    </row>
    <row r="33135">
      <c r="A33135" s="294" t="s">
        <v>41988</v>
      </c>
      <c r="B33135" s="294"/>
      <c r="C33135" s="294"/>
      <c r="D33135" s="294"/>
      <c r="E33135" s="294"/>
      <c r="F33135" s="294"/>
    </row>
    <row r="33136">
      <c r="A33136" s="294" t="s">
        <v>41989</v>
      </c>
      <c r="B33136" s="294"/>
      <c r="C33136" s="294"/>
      <c r="D33136" s="294"/>
      <c r="E33136" s="294"/>
      <c r="F33136" s="294"/>
    </row>
    <row r="33137">
      <c r="A33137" s="294" t="s">
        <v>41990</v>
      </c>
      <c r="B33137" s="294"/>
      <c r="C33137" s="294"/>
      <c r="D33137" s="294"/>
      <c r="E33137" s="294"/>
      <c r="F33137" s="294"/>
    </row>
    <row r="33138">
      <c r="A33138" s="294" t="s">
        <v>41991</v>
      </c>
      <c r="B33138" s="294"/>
      <c r="C33138" s="294"/>
      <c r="D33138" s="294"/>
      <c r="E33138" s="294"/>
      <c r="F33138" s="294"/>
    </row>
    <row r="33139">
      <c r="A33139" s="294" t="s">
        <v>41992</v>
      </c>
      <c r="B33139" s="294"/>
      <c r="C33139" s="294"/>
      <c r="D33139" s="294"/>
      <c r="E33139" s="294"/>
      <c r="F33139" s="294"/>
    </row>
    <row r="33140">
      <c r="A33140" s="294" t="s">
        <v>41993</v>
      </c>
      <c r="B33140" s="294"/>
      <c r="C33140" s="294"/>
      <c r="D33140" s="294"/>
      <c r="E33140" s="294"/>
      <c r="F33140" s="294"/>
    </row>
    <row r="33141">
      <c r="A33141" s="294" t="s">
        <v>41994</v>
      </c>
      <c r="B33141" s="294"/>
      <c r="C33141" s="294"/>
      <c r="D33141" s="294"/>
      <c r="E33141" s="294"/>
      <c r="F33141" s="294"/>
    </row>
    <row r="33142">
      <c r="A33142" s="294" t="s">
        <v>41995</v>
      </c>
      <c r="B33142" s="294"/>
      <c r="C33142" s="294"/>
      <c r="D33142" s="294"/>
      <c r="E33142" s="294"/>
      <c r="F33142" s="294"/>
    </row>
    <row r="33143">
      <c r="A33143" s="294" t="s">
        <v>41996</v>
      </c>
      <c r="B33143" s="294"/>
      <c r="C33143" s="294"/>
      <c r="D33143" s="294"/>
      <c r="E33143" s="294"/>
      <c r="F33143" s="294"/>
    </row>
    <row r="33144">
      <c r="A33144" s="294" t="s">
        <v>41997</v>
      </c>
      <c r="B33144" s="294"/>
      <c r="C33144" s="294"/>
      <c r="D33144" s="294"/>
      <c r="E33144" s="294"/>
      <c r="F33144" s="294"/>
    </row>
    <row r="33145">
      <c r="A33145" s="294" t="s">
        <v>41998</v>
      </c>
      <c r="B33145" s="294"/>
      <c r="C33145" s="294"/>
      <c r="D33145" s="294"/>
      <c r="E33145" s="294"/>
      <c r="F33145" s="294"/>
    </row>
    <row r="33146">
      <c r="A33146" s="294"/>
      <c r="B33146" s="294"/>
      <c r="C33146" s="294"/>
      <c r="D33146" s="294"/>
      <c r="E33146" s="294"/>
      <c r="F33146" s="294"/>
    </row>
    <row r="33147">
      <c r="A33147" s="294" t="s">
        <v>41999</v>
      </c>
      <c r="B33147" s="294"/>
      <c r="C33147" s="294"/>
      <c r="D33147" s="294"/>
      <c r="E33147" s="294"/>
      <c r="F33147" s="294"/>
    </row>
    <row r="33148">
      <c r="A33148" s="294"/>
      <c r="B33148" s="294"/>
      <c r="C33148" s="294"/>
      <c r="D33148" s="294"/>
      <c r="E33148" s="294"/>
      <c r="F33148" s="294"/>
    </row>
    <row r="33149">
      <c r="A33149" s="294" t="s">
        <v>42000</v>
      </c>
      <c r="B33149" s="294"/>
      <c r="C33149" s="294"/>
      <c r="D33149" s="294"/>
      <c r="E33149" s="294"/>
      <c r="F33149" s="294"/>
    </row>
    <row r="33150">
      <c r="A33150" s="294" t="s">
        <v>42001</v>
      </c>
      <c r="B33150" s="294"/>
      <c r="C33150" s="294"/>
      <c r="D33150" s="294"/>
      <c r="E33150" s="294"/>
      <c r="F33150" s="294"/>
    </row>
    <row r="33151">
      <c r="A33151" s="294" t="s">
        <v>42002</v>
      </c>
      <c r="B33151" s="294"/>
      <c r="C33151" s="294"/>
      <c r="D33151" s="294"/>
      <c r="E33151" s="294"/>
      <c r="F33151" s="294"/>
    </row>
    <row r="33152">
      <c r="A33152" s="294" t="s">
        <v>42003</v>
      </c>
      <c r="B33152" s="294"/>
      <c r="C33152" s="294"/>
      <c r="D33152" s="294"/>
      <c r="E33152" s="294"/>
      <c r="F33152" s="294"/>
    </row>
    <row r="33153">
      <c r="A33153" s="294" t="s">
        <v>42004</v>
      </c>
      <c r="B33153" s="294"/>
      <c r="C33153" s="294"/>
      <c r="D33153" s="294"/>
      <c r="E33153" s="294"/>
      <c r="F33153" s="294"/>
    </row>
    <row r="33154">
      <c r="A33154" s="294" t="s">
        <v>41997</v>
      </c>
      <c r="B33154" s="294"/>
      <c r="C33154" s="294"/>
      <c r="D33154" s="294"/>
      <c r="E33154" s="294"/>
      <c r="F33154" s="294"/>
    </row>
    <row r="33155">
      <c r="A33155" s="294" t="s">
        <v>42005</v>
      </c>
      <c r="B33155" s="294"/>
      <c r="C33155" s="294"/>
      <c r="D33155" s="294"/>
      <c r="E33155" s="294"/>
      <c r="F33155" s="294"/>
    </row>
    <row r="33156">
      <c r="A33156" s="294"/>
      <c r="B33156" s="294"/>
      <c r="C33156" s="294"/>
      <c r="D33156" s="294"/>
      <c r="E33156" s="294"/>
      <c r="F33156" s="294"/>
    </row>
    <row r="33157">
      <c r="A33157" s="294" t="s">
        <v>23943</v>
      </c>
      <c r="B33157" s="294"/>
      <c r="C33157" s="294"/>
      <c r="D33157" s="294"/>
      <c r="E33157" s="294"/>
      <c r="F33157" s="294"/>
    </row>
    <row r="33158">
      <c r="A33158" s="294" t="s">
        <v>26884</v>
      </c>
      <c r="B33158" s="294"/>
      <c r="C33158" s="294"/>
      <c r="D33158" s="294"/>
      <c r="E33158" s="294"/>
      <c r="F33158" s="294"/>
    </row>
    <row r="33159">
      <c r="A33159" s="294"/>
      <c r="B33159" s="294"/>
      <c r="C33159" s="294"/>
      <c r="D33159" s="294"/>
      <c r="E33159" s="294"/>
      <c r="F33159" s="294"/>
    </row>
    <row r="33160">
      <c r="A33160" s="294" t="s">
        <v>42006</v>
      </c>
      <c r="B33160" s="294"/>
      <c r="C33160" s="294"/>
      <c r="D33160" s="294"/>
      <c r="E33160" s="294"/>
      <c r="F33160" s="294"/>
    </row>
    <row r="33161">
      <c r="A33161" s="294" t="s">
        <v>42007</v>
      </c>
      <c r="B33161" s="294"/>
      <c r="C33161" s="294"/>
      <c r="D33161" s="294"/>
      <c r="E33161" s="294"/>
      <c r="F33161" s="294"/>
    </row>
    <row r="33162">
      <c r="A33162" s="294" t="s">
        <v>42008</v>
      </c>
      <c r="B33162" s="294"/>
      <c r="C33162" s="294"/>
      <c r="D33162" s="294"/>
      <c r="E33162" s="294"/>
      <c r="F33162" s="294"/>
    </row>
    <row r="33163">
      <c r="A33163" s="294" t="s">
        <v>42009</v>
      </c>
      <c r="B33163" s="294"/>
      <c r="C33163" s="294"/>
      <c r="D33163" s="294"/>
      <c r="E33163" s="294"/>
      <c r="F33163" s="294"/>
    </row>
    <row r="33164">
      <c r="A33164" s="294" t="s">
        <v>42010</v>
      </c>
      <c r="B33164" s="294"/>
      <c r="C33164" s="294"/>
      <c r="D33164" s="294"/>
      <c r="E33164" s="294"/>
      <c r="F33164" s="294"/>
    </row>
    <row r="33165">
      <c r="A33165" s="294" t="s">
        <v>42011</v>
      </c>
      <c r="B33165" s="294"/>
      <c r="C33165" s="294"/>
      <c r="D33165" s="294"/>
      <c r="E33165" s="294"/>
      <c r="F33165" s="294"/>
    </row>
    <row r="33166">
      <c r="A33166" s="294" t="s">
        <v>42012</v>
      </c>
      <c r="B33166" s="294"/>
      <c r="C33166" s="294"/>
      <c r="D33166" s="294"/>
      <c r="E33166" s="294"/>
      <c r="F33166" s="294"/>
    </row>
    <row r="33167">
      <c r="A33167" s="294" t="s">
        <v>41997</v>
      </c>
      <c r="B33167" s="294"/>
      <c r="C33167" s="294"/>
      <c r="D33167" s="294"/>
      <c r="E33167" s="294"/>
      <c r="F33167" s="294"/>
    </row>
    <row r="33168">
      <c r="A33168" s="294" t="s">
        <v>42013</v>
      </c>
      <c r="B33168" s="294"/>
      <c r="C33168" s="294"/>
      <c r="D33168" s="294"/>
      <c r="E33168" s="294"/>
      <c r="F33168" s="294"/>
    </row>
    <row r="33169">
      <c r="A33169" s="294" t="s">
        <v>42014</v>
      </c>
      <c r="B33169" s="294"/>
      <c r="C33169" s="294"/>
      <c r="D33169" s="294"/>
      <c r="E33169" s="294"/>
      <c r="F33169" s="294"/>
    </row>
    <row r="33170">
      <c r="A33170" s="294" t="s">
        <v>42015</v>
      </c>
      <c r="B33170" s="294"/>
      <c r="C33170" s="294"/>
      <c r="D33170" s="294"/>
      <c r="E33170" s="294"/>
      <c r="F33170" s="294"/>
    </row>
    <row r="33171">
      <c r="A33171" s="294"/>
      <c r="B33171" s="294"/>
      <c r="C33171" s="294"/>
      <c r="D33171" s="294"/>
      <c r="E33171" s="294"/>
      <c r="F33171" s="294"/>
    </row>
    <row r="33172">
      <c r="A33172" s="294" t="s">
        <v>40986</v>
      </c>
      <c r="B33172" s="294"/>
      <c r="C33172" s="294"/>
      <c r="D33172" s="294"/>
      <c r="E33172" s="294"/>
      <c r="F33172" s="294"/>
    </row>
    <row r="33173">
      <c r="A33173" s="294"/>
      <c r="B33173" s="294"/>
      <c r="C33173" s="294"/>
      <c r="D33173" s="294"/>
      <c r="E33173" s="294"/>
      <c r="F33173" s="294"/>
    </row>
    <row r="33174">
      <c r="A33174" s="294" t="s">
        <v>42016</v>
      </c>
      <c r="B33174" s="294"/>
      <c r="C33174" s="294"/>
      <c r="D33174" s="294"/>
      <c r="E33174" s="294"/>
      <c r="F33174" s="294"/>
    </row>
    <row r="33175">
      <c r="A33175" s="294" t="s">
        <v>42017</v>
      </c>
      <c r="B33175" s="294"/>
      <c r="C33175" s="294"/>
      <c r="D33175" s="294"/>
      <c r="E33175" s="294"/>
      <c r="F33175" s="294"/>
    </row>
    <row r="33176">
      <c r="A33176" s="294" t="s">
        <v>36722</v>
      </c>
      <c r="B33176" s="294"/>
      <c r="C33176" s="294"/>
      <c r="D33176" s="294"/>
      <c r="E33176" s="294"/>
      <c r="F33176" s="294"/>
    </row>
    <row r="33177">
      <c r="A33177" s="294" t="s">
        <v>42018</v>
      </c>
      <c r="B33177" s="294"/>
      <c r="C33177" s="294"/>
      <c r="D33177" s="294"/>
      <c r="E33177" s="294"/>
      <c r="F33177" s="294"/>
    </row>
    <row r="33178">
      <c r="A33178" s="294" t="s">
        <v>42019</v>
      </c>
      <c r="B33178" s="294"/>
      <c r="C33178" s="294"/>
      <c r="D33178" s="294"/>
      <c r="E33178" s="294"/>
      <c r="F33178" s="294"/>
    </row>
    <row r="33179">
      <c r="A33179" s="294" t="s">
        <v>42020</v>
      </c>
      <c r="B33179" s="294"/>
      <c r="C33179" s="294"/>
      <c r="D33179" s="294"/>
      <c r="E33179" s="294"/>
      <c r="F33179" s="294"/>
    </row>
    <row r="33180">
      <c r="A33180" s="294" t="s">
        <v>42021</v>
      </c>
      <c r="B33180" s="294"/>
      <c r="C33180" s="294"/>
      <c r="D33180" s="294"/>
      <c r="E33180" s="294"/>
      <c r="F33180" s="294"/>
    </row>
    <row r="33181">
      <c r="A33181" s="294" t="s">
        <v>42022</v>
      </c>
      <c r="B33181" s="294"/>
      <c r="C33181" s="294"/>
      <c r="D33181" s="294"/>
      <c r="E33181" s="294"/>
      <c r="F33181" s="294"/>
    </row>
    <row r="33182">
      <c r="A33182" s="294" t="s">
        <v>42023</v>
      </c>
      <c r="B33182" s="294"/>
      <c r="C33182" s="294"/>
      <c r="D33182" s="294"/>
      <c r="E33182" s="294"/>
      <c r="F33182" s="294"/>
    </row>
    <row r="33183">
      <c r="A33183" s="294" t="s">
        <v>42024</v>
      </c>
      <c r="B33183" s="294"/>
      <c r="C33183" s="294"/>
      <c r="D33183" s="294"/>
      <c r="E33183" s="294"/>
      <c r="F33183" s="294"/>
    </row>
    <row r="33184">
      <c r="A33184" s="294" t="s">
        <v>42025</v>
      </c>
      <c r="B33184" s="294"/>
      <c r="C33184" s="294"/>
      <c r="D33184" s="294"/>
      <c r="E33184" s="294"/>
      <c r="F33184" s="294"/>
    </row>
    <row r="33185">
      <c r="A33185" s="294" t="s">
        <v>42026</v>
      </c>
      <c r="B33185" s="294"/>
      <c r="C33185" s="294"/>
      <c r="D33185" s="294"/>
      <c r="E33185" s="294"/>
      <c r="F33185" s="294"/>
    </row>
    <row r="33186">
      <c r="A33186" s="294" t="s">
        <v>42027</v>
      </c>
      <c r="B33186" s="294"/>
      <c r="C33186" s="294"/>
      <c r="D33186" s="294"/>
      <c r="E33186" s="294"/>
      <c r="F33186" s="294"/>
    </row>
    <row r="33187">
      <c r="A33187" s="294"/>
      <c r="B33187" s="294"/>
      <c r="C33187" s="294"/>
      <c r="D33187" s="294"/>
      <c r="E33187" s="294"/>
      <c r="F33187" s="294"/>
    </row>
    <row r="33188">
      <c r="A33188" s="294" t="s">
        <v>42028</v>
      </c>
      <c r="B33188" s="294"/>
      <c r="C33188" s="294"/>
      <c r="D33188" s="294"/>
      <c r="E33188" s="294"/>
      <c r="F33188" s="294"/>
    </row>
    <row r="33189">
      <c r="A33189" s="294"/>
      <c r="B33189" s="294"/>
      <c r="C33189" s="294"/>
      <c r="D33189" s="294"/>
      <c r="E33189" s="294"/>
      <c r="F33189" s="294"/>
    </row>
    <row r="33190">
      <c r="A33190" s="294" t="s">
        <v>42029</v>
      </c>
      <c r="B33190" s="294"/>
      <c r="C33190" s="294"/>
      <c r="D33190" s="294"/>
      <c r="E33190" s="294"/>
      <c r="F33190" s="294"/>
    </row>
    <row r="33191">
      <c r="A33191" s="294" t="s">
        <v>42030</v>
      </c>
      <c r="B33191" s="294"/>
      <c r="C33191" s="294"/>
      <c r="D33191" s="294"/>
      <c r="E33191" s="294"/>
      <c r="F33191" s="294"/>
    </row>
    <row r="33192">
      <c r="A33192" s="294" t="s">
        <v>42031</v>
      </c>
      <c r="B33192" s="294"/>
      <c r="C33192" s="294"/>
      <c r="D33192" s="294"/>
      <c r="E33192" s="294"/>
      <c r="F33192" s="294"/>
    </row>
    <row r="33193">
      <c r="A33193" s="294" t="s">
        <v>42032</v>
      </c>
      <c r="B33193" s="294"/>
      <c r="C33193" s="294"/>
      <c r="D33193" s="294"/>
      <c r="E33193" s="294"/>
      <c r="F33193" s="294"/>
    </row>
    <row r="33194">
      <c r="A33194" s="294" t="s">
        <v>42033</v>
      </c>
      <c r="B33194" s="294"/>
      <c r="C33194" s="294"/>
      <c r="D33194" s="294"/>
      <c r="E33194" s="294"/>
      <c r="F33194" s="294"/>
    </row>
    <row r="33195">
      <c r="A33195" s="294" t="s">
        <v>42034</v>
      </c>
      <c r="B33195" s="294"/>
      <c r="C33195" s="294"/>
      <c r="D33195" s="294"/>
      <c r="E33195" s="294"/>
      <c r="F33195" s="294"/>
    </row>
    <row r="33196">
      <c r="A33196" s="294" t="s">
        <v>42035</v>
      </c>
      <c r="B33196" s="294"/>
      <c r="C33196" s="294"/>
      <c r="D33196" s="294"/>
      <c r="E33196" s="294"/>
      <c r="F33196" s="294"/>
    </row>
    <row r="33197">
      <c r="A33197" s="294" t="s">
        <v>42036</v>
      </c>
      <c r="B33197" s="294"/>
      <c r="C33197" s="294"/>
      <c r="D33197" s="294"/>
      <c r="E33197" s="294"/>
      <c r="F33197" s="294"/>
    </row>
    <row r="33198">
      <c r="A33198" s="294" t="s">
        <v>42037</v>
      </c>
      <c r="B33198" s="294"/>
      <c r="C33198" s="294"/>
      <c r="D33198" s="294"/>
      <c r="E33198" s="294"/>
      <c r="F33198" s="294"/>
    </row>
    <row r="33199">
      <c r="A33199" s="294" t="s">
        <v>42038</v>
      </c>
      <c r="B33199" s="294"/>
      <c r="C33199" s="294"/>
      <c r="D33199" s="294"/>
      <c r="E33199" s="294"/>
      <c r="F33199" s="294"/>
    </row>
    <row r="33200">
      <c r="A33200" s="294" t="s">
        <v>42039</v>
      </c>
      <c r="B33200" s="294"/>
      <c r="C33200" s="294"/>
      <c r="D33200" s="294"/>
      <c r="E33200" s="294"/>
      <c r="F33200" s="294"/>
    </row>
    <row r="33201">
      <c r="A33201" s="294" t="s">
        <v>42040</v>
      </c>
      <c r="B33201" s="294"/>
      <c r="C33201" s="294"/>
      <c r="D33201" s="294"/>
      <c r="E33201" s="294"/>
      <c r="F33201" s="294"/>
    </row>
    <row r="33202">
      <c r="A33202" s="294" t="s">
        <v>36111</v>
      </c>
      <c r="B33202" s="294"/>
      <c r="C33202" s="294"/>
      <c r="D33202" s="294"/>
      <c r="E33202" s="294"/>
      <c r="F33202" s="294"/>
    </row>
    <row r="33203">
      <c r="A33203" s="294" t="s">
        <v>42041</v>
      </c>
      <c r="B33203" s="294"/>
      <c r="C33203" s="294"/>
      <c r="D33203" s="294"/>
      <c r="E33203" s="294"/>
      <c r="F33203" s="294"/>
    </row>
    <row r="33204">
      <c r="A33204" s="294" t="s">
        <v>42042</v>
      </c>
      <c r="B33204" s="294"/>
      <c r="C33204" s="294"/>
      <c r="D33204" s="294"/>
      <c r="E33204" s="294"/>
      <c r="F33204" s="294"/>
    </row>
    <row r="33205">
      <c r="A33205" s="294" t="s">
        <v>37457</v>
      </c>
      <c r="B33205" s="294"/>
      <c r="C33205" s="294"/>
      <c r="D33205" s="294"/>
      <c r="E33205" s="294"/>
      <c r="F33205" s="294"/>
    </row>
    <row r="33206">
      <c r="A33206" s="294" t="s">
        <v>42043</v>
      </c>
      <c r="B33206" s="294"/>
      <c r="C33206" s="294"/>
      <c r="D33206" s="294"/>
      <c r="E33206" s="294"/>
      <c r="F33206" s="294"/>
    </row>
    <row r="33207">
      <c r="A33207" s="294" t="s">
        <v>42044</v>
      </c>
      <c r="B33207" s="294"/>
      <c r="C33207" s="294"/>
      <c r="D33207" s="294"/>
      <c r="E33207" s="294"/>
      <c r="F33207" s="294"/>
    </row>
    <row r="33208">
      <c r="A33208" s="294" t="s">
        <v>33234</v>
      </c>
      <c r="B33208" s="294"/>
      <c r="C33208" s="294"/>
      <c r="D33208" s="294"/>
      <c r="E33208" s="294"/>
      <c r="F33208" s="294"/>
    </row>
    <row r="33209">
      <c r="A33209" s="294" t="s">
        <v>42045</v>
      </c>
      <c r="B33209" s="294"/>
      <c r="C33209" s="294"/>
      <c r="D33209" s="294"/>
      <c r="E33209" s="294"/>
      <c r="F33209" s="294"/>
    </row>
    <row r="33210">
      <c r="A33210" s="294" t="s">
        <v>42046</v>
      </c>
      <c r="B33210" s="294"/>
      <c r="C33210" s="294"/>
      <c r="D33210" s="294"/>
      <c r="E33210" s="294"/>
      <c r="F33210" s="294"/>
    </row>
    <row r="33211">
      <c r="A33211" s="294" t="s">
        <v>42047</v>
      </c>
      <c r="B33211" s="294"/>
      <c r="C33211" s="294"/>
      <c r="D33211" s="294"/>
      <c r="E33211" s="294"/>
      <c r="F33211" s="294"/>
    </row>
    <row r="33212">
      <c r="A33212" s="294" t="s">
        <v>42048</v>
      </c>
      <c r="B33212" s="294"/>
      <c r="C33212" s="294"/>
      <c r="D33212" s="294"/>
      <c r="E33212" s="294"/>
      <c r="F33212" s="294"/>
    </row>
    <row r="33213">
      <c r="A33213" s="294" t="s">
        <v>42049</v>
      </c>
      <c r="B33213" s="294"/>
      <c r="C33213" s="294"/>
      <c r="D33213" s="294"/>
      <c r="E33213" s="294"/>
      <c r="F33213" s="294"/>
    </row>
    <row r="33214">
      <c r="A33214" s="294" t="s">
        <v>42050</v>
      </c>
      <c r="B33214" s="294"/>
      <c r="C33214" s="294"/>
      <c r="D33214" s="294"/>
      <c r="E33214" s="294"/>
      <c r="F33214" s="294"/>
    </row>
    <row r="33215">
      <c r="A33215" s="294" t="s">
        <v>42051</v>
      </c>
      <c r="B33215" s="294"/>
      <c r="C33215" s="294"/>
      <c r="D33215" s="294"/>
      <c r="E33215" s="294"/>
      <c r="F33215" s="294"/>
    </row>
    <row r="33216">
      <c r="A33216" s="294"/>
      <c r="B33216" s="294"/>
      <c r="C33216" s="294"/>
      <c r="D33216" s="294"/>
      <c r="E33216" s="294"/>
      <c r="F33216" s="294"/>
    </row>
    <row r="33217">
      <c r="A33217" s="294" t="s">
        <v>42052</v>
      </c>
      <c r="B33217" s="294"/>
      <c r="C33217" s="294"/>
      <c r="D33217" s="294"/>
      <c r="E33217" s="294"/>
      <c r="F33217" s="294"/>
    </row>
    <row r="33218">
      <c r="A33218" s="294"/>
      <c r="B33218" s="294"/>
      <c r="C33218" s="294"/>
      <c r="D33218" s="294"/>
      <c r="E33218" s="294"/>
      <c r="F33218" s="294"/>
    </row>
    <row r="33219">
      <c r="A33219" s="294"/>
      <c r="B33219" s="294"/>
      <c r="C33219" s="294"/>
      <c r="D33219" s="294"/>
      <c r="E33219" s="294"/>
      <c r="F33219" s="294"/>
    </row>
    <row r="33220">
      <c r="A33220" s="294" t="s">
        <v>42053</v>
      </c>
      <c r="B33220" s="294"/>
      <c r="C33220" s="294"/>
      <c r="D33220" s="294"/>
      <c r="E33220" s="294"/>
      <c r="F33220" s="294"/>
    </row>
    <row r="33221">
      <c r="A33221" s="294" t="s">
        <v>42054</v>
      </c>
      <c r="B33221" s="294"/>
      <c r="C33221" s="294"/>
      <c r="D33221" s="294"/>
      <c r="E33221" s="294"/>
      <c r="F33221" s="294"/>
    </row>
    <row r="33222">
      <c r="A33222" s="294" t="s">
        <v>42055</v>
      </c>
      <c r="B33222" s="294"/>
      <c r="C33222" s="294"/>
      <c r="D33222" s="294"/>
      <c r="E33222" s="294"/>
      <c r="F33222" s="294"/>
    </row>
    <row r="33223">
      <c r="A33223" s="294" t="s">
        <v>42056</v>
      </c>
      <c r="B33223" s="294"/>
      <c r="C33223" s="294"/>
      <c r="D33223" s="294"/>
      <c r="E33223" s="294"/>
      <c r="F33223" s="294"/>
    </row>
    <row r="33224">
      <c r="A33224" s="294" t="s">
        <v>42057</v>
      </c>
      <c r="B33224" s="294"/>
      <c r="C33224" s="294"/>
      <c r="D33224" s="294"/>
      <c r="E33224" s="294"/>
      <c r="F33224" s="294"/>
    </row>
    <row r="33225">
      <c r="A33225" s="294" t="s">
        <v>42058</v>
      </c>
      <c r="B33225" s="294"/>
      <c r="C33225" s="294"/>
      <c r="D33225" s="294"/>
      <c r="E33225" s="294"/>
      <c r="F33225" s="294"/>
    </row>
    <row r="33226">
      <c r="A33226" s="294" t="s">
        <v>42059</v>
      </c>
      <c r="B33226" s="294"/>
      <c r="C33226" s="294"/>
      <c r="D33226" s="294"/>
      <c r="E33226" s="294"/>
      <c r="F33226" s="294"/>
    </row>
    <row r="33227">
      <c r="A33227" s="294" t="s">
        <v>42060</v>
      </c>
      <c r="B33227" s="294"/>
      <c r="C33227" s="294"/>
      <c r="D33227" s="294"/>
      <c r="E33227" s="294"/>
      <c r="F33227" s="294"/>
    </row>
    <row r="33228">
      <c r="A33228" s="294" t="s">
        <v>42061</v>
      </c>
      <c r="B33228" s="294"/>
      <c r="C33228" s="294"/>
      <c r="D33228" s="294"/>
      <c r="E33228" s="294"/>
      <c r="F33228" s="294"/>
    </row>
    <row r="33229">
      <c r="A33229" s="294" t="s">
        <v>42062</v>
      </c>
      <c r="B33229" s="294"/>
      <c r="C33229" s="294"/>
      <c r="D33229" s="294"/>
      <c r="E33229" s="294"/>
      <c r="F33229" s="294"/>
    </row>
    <row r="33230">
      <c r="A33230" s="294" t="s">
        <v>42063</v>
      </c>
      <c r="B33230" s="294"/>
      <c r="C33230" s="294"/>
      <c r="D33230" s="294"/>
      <c r="E33230" s="294"/>
      <c r="F33230" s="294"/>
    </row>
    <row r="33231">
      <c r="A33231" s="294" t="s">
        <v>42064</v>
      </c>
      <c r="B33231" s="294"/>
      <c r="C33231" s="294"/>
      <c r="D33231" s="294"/>
      <c r="E33231" s="294"/>
      <c r="F33231" s="294"/>
    </row>
    <row r="33232">
      <c r="A33232" s="294" t="s">
        <v>42065</v>
      </c>
      <c r="B33232" s="294"/>
      <c r="C33232" s="294"/>
      <c r="D33232" s="294"/>
      <c r="E33232" s="294"/>
      <c r="F33232" s="294"/>
    </row>
    <row r="33233">
      <c r="A33233" s="294" t="s">
        <v>42066</v>
      </c>
      <c r="B33233" s="294"/>
      <c r="C33233" s="294"/>
      <c r="D33233" s="294"/>
      <c r="E33233" s="294"/>
      <c r="F33233" s="294"/>
    </row>
    <row r="33234">
      <c r="A33234" s="294" t="s">
        <v>42067</v>
      </c>
      <c r="B33234" s="294"/>
      <c r="C33234" s="294"/>
      <c r="D33234" s="294"/>
      <c r="E33234" s="294"/>
      <c r="F33234" s="294"/>
    </row>
    <row r="33235">
      <c r="A33235" s="294"/>
      <c r="B33235" s="294"/>
      <c r="C33235" s="294"/>
      <c r="D33235" s="294"/>
      <c r="E33235" s="294"/>
      <c r="F33235" s="294"/>
    </row>
    <row r="33236">
      <c r="A33236" s="294"/>
      <c r="B33236" s="294"/>
      <c r="C33236" s="294"/>
      <c r="D33236" s="294"/>
      <c r="E33236" s="294"/>
      <c r="F33236" s="294"/>
    </row>
    <row r="33237">
      <c r="A33237" s="294" t="s">
        <v>41927</v>
      </c>
      <c r="B33237" s="294"/>
      <c r="C33237" s="294"/>
      <c r="D33237" s="294"/>
      <c r="E33237" s="294"/>
      <c r="F33237" s="294"/>
    </row>
    <row r="33238">
      <c r="A33238" s="294" t="s">
        <v>42068</v>
      </c>
      <c r="B33238" s="294"/>
      <c r="C33238" s="294"/>
      <c r="D33238" s="294"/>
      <c r="E33238" s="294"/>
      <c r="F33238" s="294"/>
    </row>
    <row r="33239">
      <c r="A33239" s="294" t="s">
        <v>21672</v>
      </c>
      <c r="B33239" s="294"/>
      <c r="C33239" s="294"/>
      <c r="D33239" s="294"/>
      <c r="E33239" s="294"/>
      <c r="F33239" s="294"/>
    </row>
    <row r="33240">
      <c r="A33240" s="294" t="s">
        <v>41981</v>
      </c>
      <c r="B33240" s="294"/>
      <c r="C33240" s="294"/>
      <c r="D33240" s="294"/>
      <c r="E33240" s="294"/>
      <c r="F33240" s="294"/>
    </row>
    <row r="33241">
      <c r="A33241" s="294"/>
      <c r="B33241" s="294"/>
      <c r="C33241" s="294"/>
      <c r="D33241" s="294"/>
      <c r="E33241" s="294"/>
      <c r="F33241" s="294"/>
    </row>
    <row r="33242">
      <c r="A33242" s="294" t="s">
        <v>42069</v>
      </c>
      <c r="B33242" s="294"/>
      <c r="C33242" s="294"/>
      <c r="D33242" s="294"/>
      <c r="E33242" s="294"/>
      <c r="F33242" s="294"/>
    </row>
    <row r="33243">
      <c r="A33243" s="294"/>
      <c r="B33243" s="294"/>
      <c r="C33243" s="294"/>
      <c r="D33243" s="294"/>
      <c r="E33243" s="294"/>
      <c r="F33243" s="294"/>
    </row>
    <row r="33244">
      <c r="A33244" s="294" t="s">
        <v>42070</v>
      </c>
      <c r="B33244" s="294"/>
      <c r="C33244" s="294"/>
      <c r="D33244" s="294"/>
      <c r="E33244" s="294"/>
      <c r="F33244" s="294"/>
    </row>
    <row r="33245">
      <c r="A33245" s="294" t="s">
        <v>42071</v>
      </c>
      <c r="B33245" s="294"/>
      <c r="C33245" s="294"/>
      <c r="D33245" s="294"/>
      <c r="E33245" s="294"/>
      <c r="F33245" s="294"/>
    </row>
    <row r="33246">
      <c r="A33246" s="294" t="s">
        <v>42072</v>
      </c>
      <c r="B33246" s="294"/>
      <c r="C33246" s="294"/>
      <c r="D33246" s="294"/>
      <c r="E33246" s="294"/>
      <c r="F33246" s="294"/>
    </row>
    <row r="33247">
      <c r="A33247" s="294" t="s">
        <v>42073</v>
      </c>
      <c r="B33247" s="294"/>
      <c r="C33247" s="294"/>
      <c r="D33247" s="294"/>
      <c r="E33247" s="294"/>
      <c r="F33247" s="294"/>
    </row>
    <row r="33248">
      <c r="A33248" s="294" t="s">
        <v>42074</v>
      </c>
      <c r="B33248" s="294"/>
      <c r="C33248" s="294"/>
      <c r="D33248" s="294"/>
      <c r="E33248" s="294"/>
      <c r="F33248" s="294"/>
    </row>
    <row r="33249">
      <c r="A33249" s="294" t="s">
        <v>42075</v>
      </c>
      <c r="B33249" s="294"/>
      <c r="C33249" s="294"/>
      <c r="D33249" s="294"/>
      <c r="E33249" s="294"/>
      <c r="F33249" s="294"/>
    </row>
    <row r="33250">
      <c r="A33250" s="294" t="s">
        <v>42076</v>
      </c>
      <c r="B33250" s="294"/>
      <c r="C33250" s="294"/>
      <c r="D33250" s="294"/>
      <c r="E33250" s="294"/>
      <c r="F33250" s="294"/>
    </row>
    <row r="33251">
      <c r="A33251" s="294" t="s">
        <v>42077</v>
      </c>
      <c r="B33251" s="294"/>
      <c r="C33251" s="294"/>
      <c r="D33251" s="294"/>
      <c r="E33251" s="294"/>
      <c r="F33251" s="294"/>
    </row>
    <row r="33252">
      <c r="A33252" s="294"/>
      <c r="B33252" s="294"/>
      <c r="C33252" s="294"/>
      <c r="D33252" s="294"/>
      <c r="E33252" s="294"/>
      <c r="F33252" s="294"/>
    </row>
    <row r="33253">
      <c r="A33253" s="294"/>
      <c r="B33253" s="294"/>
      <c r="C33253" s="294"/>
      <c r="D33253" s="294"/>
      <c r="E33253" s="294"/>
      <c r="F33253" s="294"/>
    </row>
    <row r="33254">
      <c r="A33254" s="294" t="s">
        <v>24466</v>
      </c>
      <c r="B33254" s="294"/>
      <c r="C33254" s="294"/>
      <c r="D33254" s="294"/>
      <c r="E33254" s="294"/>
      <c r="F33254" s="294"/>
    </row>
    <row r="33255">
      <c r="A33255" s="294" t="s">
        <v>26065</v>
      </c>
      <c r="B33255" s="294"/>
      <c r="C33255" s="294"/>
      <c r="D33255" s="294"/>
      <c r="E33255" s="294"/>
      <c r="F33255" s="294"/>
    </row>
    <row r="33256">
      <c r="A33256" s="294"/>
      <c r="B33256" s="294"/>
      <c r="C33256" s="294"/>
      <c r="D33256" s="294"/>
      <c r="E33256" s="294"/>
      <c r="F33256" s="294"/>
    </row>
    <row r="33257">
      <c r="A33257" s="294" t="s">
        <v>42078</v>
      </c>
      <c r="B33257" s="294"/>
      <c r="C33257" s="294"/>
      <c r="D33257" s="294"/>
      <c r="E33257" s="294"/>
      <c r="F33257" s="294"/>
    </row>
    <row r="33258">
      <c r="A33258" s="294" t="s">
        <v>42079</v>
      </c>
      <c r="B33258" s="294"/>
      <c r="C33258" s="294"/>
      <c r="D33258" s="294"/>
      <c r="E33258" s="294"/>
      <c r="F33258" s="294"/>
    </row>
    <row r="33259">
      <c r="A33259" s="294" t="s">
        <v>42080</v>
      </c>
      <c r="B33259" s="294"/>
      <c r="C33259" s="294"/>
      <c r="D33259" s="294"/>
      <c r="E33259" s="294"/>
      <c r="F33259" s="294"/>
    </row>
    <row r="33260">
      <c r="A33260" s="294" t="s">
        <v>42081</v>
      </c>
      <c r="B33260" s="294"/>
      <c r="C33260" s="294"/>
      <c r="D33260" s="294"/>
      <c r="E33260" s="294"/>
      <c r="F33260" s="294"/>
    </row>
    <row r="33261">
      <c r="A33261" s="294" t="s">
        <v>42082</v>
      </c>
      <c r="B33261" s="294"/>
      <c r="C33261" s="294"/>
      <c r="D33261" s="294"/>
      <c r="E33261" s="294"/>
      <c r="F33261" s="294"/>
    </row>
    <row r="33262">
      <c r="A33262" s="294" t="s">
        <v>42083</v>
      </c>
      <c r="B33262" s="294"/>
      <c r="C33262" s="294"/>
      <c r="D33262" s="294"/>
      <c r="E33262" s="294"/>
      <c r="F33262" s="294"/>
    </row>
    <row r="33263">
      <c r="A33263" s="294" t="s">
        <v>20472</v>
      </c>
      <c r="B33263" s="294"/>
      <c r="C33263" s="294"/>
      <c r="D33263" s="294"/>
      <c r="E33263" s="294"/>
      <c r="F33263" s="294"/>
    </row>
    <row r="33264">
      <c r="A33264" s="294" t="s">
        <v>42084</v>
      </c>
      <c r="B33264" s="294"/>
      <c r="C33264" s="294"/>
      <c r="D33264" s="294"/>
      <c r="E33264" s="294"/>
      <c r="F33264" s="294"/>
    </row>
    <row r="33265">
      <c r="A33265" s="294" t="s">
        <v>42085</v>
      </c>
      <c r="B33265" s="294"/>
      <c r="C33265" s="294"/>
      <c r="D33265" s="294"/>
      <c r="E33265" s="294"/>
      <c r="F33265" s="294"/>
    </row>
    <row r="33266">
      <c r="A33266" s="294" t="s">
        <v>42086</v>
      </c>
      <c r="B33266" s="294"/>
      <c r="C33266" s="294"/>
      <c r="D33266" s="294"/>
      <c r="E33266" s="294"/>
      <c r="F33266" s="294"/>
    </row>
    <row r="33267">
      <c r="A33267" s="294" t="s">
        <v>42087</v>
      </c>
      <c r="B33267" s="294"/>
      <c r="C33267" s="294"/>
      <c r="D33267" s="294"/>
      <c r="E33267" s="294"/>
      <c r="F33267" s="294"/>
    </row>
    <row r="33268">
      <c r="A33268" s="294" t="s">
        <v>42088</v>
      </c>
      <c r="B33268" s="294"/>
      <c r="C33268" s="294"/>
      <c r="D33268" s="294"/>
      <c r="E33268" s="294"/>
      <c r="F33268" s="294"/>
    </row>
    <row r="33269">
      <c r="A33269" s="294" t="s">
        <v>42089</v>
      </c>
      <c r="B33269" s="294"/>
      <c r="C33269" s="294"/>
      <c r="D33269" s="294"/>
      <c r="E33269" s="294"/>
      <c r="F33269" s="294"/>
    </row>
    <row r="33270">
      <c r="A33270" s="294" t="s">
        <v>41997</v>
      </c>
      <c r="B33270" s="294"/>
      <c r="C33270" s="294"/>
      <c r="D33270" s="294"/>
      <c r="E33270" s="294"/>
      <c r="F33270" s="294"/>
    </row>
    <row r="33271">
      <c r="A33271" s="294" t="s">
        <v>42090</v>
      </c>
      <c r="B33271" s="294"/>
      <c r="C33271" s="294"/>
      <c r="D33271" s="294"/>
      <c r="E33271" s="294"/>
      <c r="F33271" s="294"/>
    </row>
    <row r="33272">
      <c r="A33272" s="294"/>
      <c r="B33272" s="294"/>
      <c r="C33272" s="294"/>
      <c r="D33272" s="294"/>
      <c r="E33272" s="294"/>
      <c r="F33272" s="294"/>
    </row>
    <row r="33273">
      <c r="A33273" s="294" t="s">
        <v>34735</v>
      </c>
      <c r="B33273" s="294"/>
      <c r="C33273" s="294"/>
      <c r="D33273" s="294"/>
      <c r="E33273" s="294"/>
      <c r="F33273" s="294"/>
    </row>
    <row r="33274">
      <c r="A33274" s="294"/>
      <c r="B33274" s="294"/>
      <c r="C33274" s="294"/>
      <c r="D33274" s="294"/>
      <c r="E33274" s="294"/>
      <c r="F33274" s="294"/>
    </row>
    <row r="33275">
      <c r="A33275" s="294" t="s">
        <v>42091</v>
      </c>
      <c r="B33275" s="294"/>
      <c r="C33275" s="294"/>
      <c r="D33275" s="294"/>
      <c r="E33275" s="294"/>
      <c r="F33275" s="294"/>
    </row>
    <row r="33276">
      <c r="A33276" s="294" t="s">
        <v>42092</v>
      </c>
      <c r="B33276" s="294"/>
      <c r="C33276" s="294"/>
      <c r="D33276" s="294"/>
      <c r="E33276" s="294"/>
      <c r="F33276" s="294"/>
    </row>
    <row r="33277">
      <c r="A33277" s="294" t="s">
        <v>42093</v>
      </c>
      <c r="B33277" s="294"/>
      <c r="C33277" s="294"/>
      <c r="D33277" s="294"/>
      <c r="E33277" s="294"/>
      <c r="F33277" s="294"/>
    </row>
    <row r="33278">
      <c r="A33278" s="294" t="s">
        <v>42094</v>
      </c>
      <c r="B33278" s="294"/>
      <c r="C33278" s="294"/>
      <c r="D33278" s="294"/>
      <c r="E33278" s="294"/>
      <c r="F33278" s="294"/>
    </row>
    <row r="33279">
      <c r="A33279" s="294" t="s">
        <v>42095</v>
      </c>
      <c r="B33279" s="294"/>
      <c r="C33279" s="294"/>
      <c r="D33279" s="294"/>
      <c r="E33279" s="294"/>
      <c r="F33279" s="294"/>
    </row>
    <row r="33280">
      <c r="A33280" s="294" t="s">
        <v>41997</v>
      </c>
      <c r="B33280" s="294"/>
      <c r="C33280" s="294"/>
      <c r="D33280" s="294"/>
      <c r="E33280" s="294"/>
      <c r="F33280" s="294"/>
    </row>
    <row r="33281">
      <c r="A33281" s="294" t="s">
        <v>42096</v>
      </c>
      <c r="B33281" s="294"/>
      <c r="C33281" s="294"/>
      <c r="D33281" s="294"/>
      <c r="E33281" s="294"/>
      <c r="F33281" s="294"/>
    </row>
    <row r="33282">
      <c r="A33282" s="294"/>
      <c r="B33282" s="294"/>
      <c r="C33282" s="294"/>
      <c r="D33282" s="294"/>
      <c r="E33282" s="294"/>
      <c r="F33282" s="294"/>
    </row>
    <row r="33283">
      <c r="A33283" s="294" t="s">
        <v>27372</v>
      </c>
      <c r="B33283" s="294"/>
      <c r="C33283" s="294"/>
      <c r="D33283" s="294"/>
      <c r="E33283" s="294"/>
      <c r="F33283" s="294"/>
    </row>
    <row r="33284">
      <c r="A33284" s="294" t="s">
        <v>23767</v>
      </c>
      <c r="B33284" s="294"/>
      <c r="C33284" s="294"/>
      <c r="D33284" s="294"/>
      <c r="E33284" s="294"/>
      <c r="F33284" s="294"/>
    </row>
    <row r="33285">
      <c r="A33285" s="294"/>
      <c r="B33285" s="294"/>
      <c r="C33285" s="294"/>
      <c r="D33285" s="294"/>
      <c r="E33285" s="294"/>
      <c r="F33285" s="294"/>
    </row>
    <row r="33286">
      <c r="A33286" s="294" t="s">
        <v>42097</v>
      </c>
      <c r="B33286" s="294"/>
      <c r="C33286" s="294"/>
      <c r="D33286" s="294"/>
      <c r="E33286" s="294"/>
      <c r="F33286" s="294"/>
    </row>
    <row r="33287">
      <c r="A33287" s="294" t="s">
        <v>42098</v>
      </c>
      <c r="B33287" s="294"/>
      <c r="C33287" s="294"/>
      <c r="D33287" s="294"/>
      <c r="E33287" s="294"/>
      <c r="F33287" s="294"/>
    </row>
    <row r="33288">
      <c r="A33288" s="294" t="s">
        <v>42099</v>
      </c>
      <c r="B33288" s="294"/>
      <c r="C33288" s="294"/>
      <c r="D33288" s="294"/>
      <c r="E33288" s="294"/>
      <c r="F33288" s="294"/>
    </row>
    <row r="33289">
      <c r="A33289" s="294" t="s">
        <v>42100</v>
      </c>
      <c r="B33289" s="294"/>
      <c r="C33289" s="294"/>
      <c r="D33289" s="294"/>
      <c r="E33289" s="294"/>
      <c r="F33289" s="294"/>
    </row>
    <row r="33290">
      <c r="A33290" s="294" t="s">
        <v>42101</v>
      </c>
      <c r="B33290" s="294"/>
      <c r="C33290" s="294"/>
      <c r="D33290" s="294"/>
      <c r="E33290" s="294"/>
      <c r="F33290" s="294"/>
    </row>
    <row r="33291">
      <c r="A33291" s="294"/>
      <c r="B33291" s="294"/>
      <c r="C33291" s="294"/>
      <c r="D33291" s="294"/>
      <c r="E33291" s="294"/>
      <c r="F33291" s="294"/>
    </row>
    <row r="33292">
      <c r="A33292" s="294" t="s">
        <v>22491</v>
      </c>
      <c r="B33292" s="294"/>
      <c r="C33292" s="294"/>
      <c r="D33292" s="294"/>
      <c r="E33292" s="294"/>
      <c r="F33292" s="294"/>
    </row>
    <row r="33293">
      <c r="A33293" s="294"/>
      <c r="B33293" s="294"/>
      <c r="C33293" s="294"/>
      <c r="D33293" s="294"/>
      <c r="E33293" s="294"/>
      <c r="F33293" s="294"/>
    </row>
    <row r="33294">
      <c r="A33294" s="294" t="s">
        <v>42102</v>
      </c>
      <c r="B33294" s="294"/>
      <c r="C33294" s="294"/>
      <c r="D33294" s="294"/>
      <c r="E33294" s="294"/>
      <c r="F33294" s="294"/>
    </row>
    <row r="33295">
      <c r="A33295" s="294" t="s">
        <v>41990</v>
      </c>
      <c r="B33295" s="294"/>
      <c r="C33295" s="294"/>
      <c r="D33295" s="294"/>
      <c r="E33295" s="294"/>
      <c r="F33295" s="294"/>
    </row>
    <row r="33296">
      <c r="A33296" s="294" t="s">
        <v>42103</v>
      </c>
      <c r="B33296" s="294"/>
      <c r="C33296" s="294"/>
      <c r="D33296" s="294"/>
      <c r="E33296" s="294"/>
      <c r="F33296" s="294"/>
    </row>
    <row r="33297">
      <c r="A33297" s="294" t="s">
        <v>41989</v>
      </c>
      <c r="B33297" s="294"/>
      <c r="C33297" s="294"/>
      <c r="D33297" s="294"/>
      <c r="E33297" s="294"/>
      <c r="F33297" s="294"/>
    </row>
    <row r="33298">
      <c r="A33298" s="294" t="s">
        <v>42104</v>
      </c>
      <c r="B33298" s="294"/>
      <c r="C33298" s="294"/>
      <c r="D33298" s="294"/>
      <c r="E33298" s="294"/>
      <c r="F33298" s="294"/>
    </row>
    <row r="33299">
      <c r="A33299" s="294"/>
      <c r="B33299" s="294"/>
      <c r="C33299" s="294"/>
      <c r="D33299" s="294"/>
      <c r="E33299" s="294"/>
      <c r="F33299" s="294"/>
    </row>
    <row r="33300">
      <c r="A33300" s="294" t="s">
        <v>42105</v>
      </c>
      <c r="B33300" s="294"/>
      <c r="C33300" s="294"/>
      <c r="D33300" s="294"/>
      <c r="E33300" s="294"/>
      <c r="F33300" s="294"/>
    </row>
    <row r="33301">
      <c r="A33301" s="294"/>
      <c r="B33301" s="294"/>
      <c r="C33301" s="294"/>
      <c r="D33301" s="294"/>
      <c r="E33301" s="294"/>
      <c r="F33301" s="294"/>
    </row>
    <row r="33302">
      <c r="A33302" s="294" t="s">
        <v>42106</v>
      </c>
      <c r="B33302" s="294"/>
      <c r="C33302" s="294"/>
      <c r="D33302" s="294"/>
      <c r="E33302" s="294"/>
      <c r="F33302" s="294"/>
    </row>
    <row r="33303">
      <c r="A33303" s="294" t="s">
        <v>42107</v>
      </c>
      <c r="B33303" s="294"/>
      <c r="C33303" s="294"/>
      <c r="D33303" s="294"/>
      <c r="E33303" s="294"/>
      <c r="F33303" s="294"/>
    </row>
    <row r="33304">
      <c r="A33304" s="294" t="s">
        <v>42108</v>
      </c>
      <c r="B33304" s="294"/>
      <c r="C33304" s="294"/>
      <c r="D33304" s="294"/>
      <c r="E33304" s="294"/>
      <c r="F33304" s="294"/>
    </row>
    <row r="33305">
      <c r="A33305" s="294" t="s">
        <v>42109</v>
      </c>
      <c r="B33305" s="294"/>
      <c r="C33305" s="294"/>
      <c r="D33305" s="294"/>
      <c r="E33305" s="294"/>
      <c r="F33305" s="294"/>
    </row>
    <row r="33306">
      <c r="A33306" s="294" t="s">
        <v>42110</v>
      </c>
      <c r="B33306" s="294"/>
      <c r="C33306" s="294"/>
      <c r="D33306" s="294"/>
      <c r="E33306" s="294"/>
      <c r="F33306" s="294"/>
    </row>
    <row r="33307">
      <c r="A33307" s="294"/>
      <c r="B33307" s="294"/>
      <c r="C33307" s="294"/>
      <c r="D33307" s="294"/>
      <c r="E33307" s="294"/>
      <c r="F33307" s="294"/>
    </row>
    <row r="33308">
      <c r="A33308" s="294" t="s">
        <v>42111</v>
      </c>
      <c r="B33308" s="294"/>
      <c r="C33308" s="294"/>
      <c r="D33308" s="294"/>
      <c r="E33308" s="294"/>
      <c r="F33308" s="294"/>
    </row>
    <row r="33309">
      <c r="A33309" s="294"/>
      <c r="B33309" s="294"/>
      <c r="C33309" s="294"/>
      <c r="D33309" s="294"/>
      <c r="E33309" s="294"/>
      <c r="F33309" s="294"/>
    </row>
    <row r="33310">
      <c r="A33310" s="294" t="s">
        <v>26201</v>
      </c>
      <c r="B33310" s="294"/>
      <c r="C33310" s="294"/>
      <c r="D33310" s="294"/>
      <c r="E33310" s="294"/>
      <c r="F33310" s="294"/>
    </row>
    <row r="33311">
      <c r="A33311" s="294" t="s">
        <v>42112</v>
      </c>
      <c r="B33311" s="294"/>
      <c r="C33311" s="294"/>
      <c r="D33311" s="294"/>
      <c r="E33311" s="294"/>
      <c r="F33311" s="294"/>
    </row>
    <row r="33312">
      <c r="A33312" s="294" t="s">
        <v>42113</v>
      </c>
      <c r="B33312" s="294"/>
      <c r="C33312" s="294"/>
      <c r="D33312" s="294"/>
      <c r="E33312" s="294"/>
      <c r="F33312" s="294"/>
    </row>
    <row r="33313">
      <c r="A33313" s="294" t="s">
        <v>42114</v>
      </c>
      <c r="B33313" s="294"/>
      <c r="C33313" s="294"/>
      <c r="D33313" s="294"/>
      <c r="E33313" s="294"/>
      <c r="F33313" s="294"/>
    </row>
    <row r="33314">
      <c r="A33314" s="294" t="s">
        <v>42115</v>
      </c>
      <c r="B33314" s="294"/>
      <c r="C33314" s="294"/>
      <c r="D33314" s="294"/>
      <c r="E33314" s="294"/>
      <c r="F33314" s="294"/>
    </row>
    <row r="33315">
      <c r="A33315" s="294" t="s">
        <v>42116</v>
      </c>
      <c r="B33315" s="294"/>
      <c r="C33315" s="294"/>
      <c r="D33315" s="294"/>
      <c r="E33315" s="294"/>
      <c r="F33315" s="294"/>
    </row>
    <row r="33316">
      <c r="A33316" s="294" t="s">
        <v>42117</v>
      </c>
      <c r="B33316" s="294"/>
      <c r="C33316" s="294"/>
      <c r="D33316" s="294"/>
      <c r="E33316" s="294"/>
      <c r="F33316" s="294"/>
    </row>
    <row r="33317">
      <c r="A33317" s="294" t="s">
        <v>42118</v>
      </c>
      <c r="B33317" s="294"/>
      <c r="C33317" s="294"/>
      <c r="D33317" s="294"/>
      <c r="E33317" s="294"/>
      <c r="F33317" s="294"/>
    </row>
    <row r="33318">
      <c r="A33318" s="294" t="s">
        <v>42119</v>
      </c>
      <c r="B33318" s="294"/>
      <c r="C33318" s="294"/>
      <c r="D33318" s="294"/>
      <c r="E33318" s="294"/>
      <c r="F33318" s="294"/>
    </row>
    <row r="33319">
      <c r="A33319" s="294" t="s">
        <v>42120</v>
      </c>
      <c r="B33319" s="294"/>
      <c r="C33319" s="294"/>
      <c r="D33319" s="294"/>
      <c r="E33319" s="294"/>
      <c r="F33319" s="294"/>
    </row>
    <row r="33320">
      <c r="A33320" s="294" t="s">
        <v>42121</v>
      </c>
      <c r="B33320" s="294"/>
      <c r="C33320" s="294"/>
      <c r="D33320" s="294"/>
      <c r="E33320" s="294"/>
      <c r="F33320" s="294"/>
    </row>
    <row r="33321">
      <c r="A33321" s="294" t="s">
        <v>42122</v>
      </c>
      <c r="B33321" s="294"/>
      <c r="C33321" s="294"/>
      <c r="D33321" s="294"/>
      <c r="E33321" s="294"/>
      <c r="F33321" s="294"/>
    </row>
    <row r="33322">
      <c r="A33322" s="294" t="s">
        <v>42123</v>
      </c>
      <c r="B33322" s="294"/>
      <c r="C33322" s="294"/>
      <c r="D33322" s="294"/>
      <c r="E33322" s="294"/>
      <c r="F33322" s="294"/>
    </row>
    <row r="33323">
      <c r="A33323" s="294" t="s">
        <v>42124</v>
      </c>
      <c r="B33323" s="294"/>
      <c r="C33323" s="294"/>
      <c r="D33323" s="294"/>
      <c r="E33323" s="294"/>
      <c r="F33323" s="294"/>
    </row>
    <row r="33324">
      <c r="A33324" s="294" t="s">
        <v>41997</v>
      </c>
      <c r="B33324" s="294"/>
      <c r="C33324" s="294"/>
      <c r="D33324" s="294"/>
      <c r="E33324" s="294"/>
      <c r="F33324" s="294"/>
    </row>
    <row r="33325">
      <c r="A33325" s="294" t="s">
        <v>42125</v>
      </c>
      <c r="B33325" s="294"/>
      <c r="C33325" s="294"/>
      <c r="D33325" s="294"/>
      <c r="E33325" s="294"/>
      <c r="F33325" s="294"/>
    </row>
    <row r="33326">
      <c r="A33326" s="294" t="s">
        <v>42126</v>
      </c>
      <c r="B33326" s="294"/>
      <c r="C33326" s="294"/>
      <c r="D33326" s="294"/>
      <c r="E33326" s="294"/>
      <c r="F33326" s="294"/>
    </row>
    <row r="33327">
      <c r="A33327" s="294" t="s">
        <v>42127</v>
      </c>
      <c r="B33327" s="294"/>
      <c r="C33327" s="294"/>
      <c r="D33327" s="294"/>
      <c r="E33327" s="294"/>
      <c r="F33327" s="294"/>
    </row>
    <row r="33328">
      <c r="A33328" s="294"/>
      <c r="B33328" s="294"/>
      <c r="C33328" s="294"/>
      <c r="D33328" s="294"/>
      <c r="E33328" s="294"/>
      <c r="F33328" s="294"/>
    </row>
    <row r="33329">
      <c r="A33329" s="294"/>
      <c r="B33329" s="294"/>
      <c r="C33329" s="294"/>
      <c r="D33329" s="294"/>
      <c r="E33329" s="294"/>
      <c r="F33329" s="294"/>
    </row>
    <row r="33330">
      <c r="A33330" s="294" t="s">
        <v>41927</v>
      </c>
      <c r="B33330" s="294"/>
      <c r="C33330" s="294"/>
      <c r="D33330" s="294"/>
      <c r="E33330" s="294"/>
      <c r="F33330" s="294"/>
    </row>
    <row r="33331">
      <c r="A33331" s="294" t="s">
        <v>42128</v>
      </c>
      <c r="B33331" s="294"/>
      <c r="C33331" s="294"/>
      <c r="D33331" s="294"/>
      <c r="E33331" s="294"/>
      <c r="F33331" s="294"/>
    </row>
    <row r="33332">
      <c r="A33332" s="294" t="s">
        <v>21618</v>
      </c>
      <c r="B33332" s="294"/>
      <c r="C33332" s="294"/>
      <c r="D33332" s="294"/>
      <c r="E33332" s="294"/>
      <c r="F33332" s="294"/>
    </row>
    <row r="33333">
      <c r="A33333" s="294" t="s">
        <v>42129</v>
      </c>
      <c r="B33333" s="294"/>
      <c r="C33333" s="294"/>
      <c r="D33333" s="294"/>
      <c r="E33333" s="294"/>
      <c r="F33333" s="294"/>
    </row>
    <row r="33334">
      <c r="A33334" s="294"/>
      <c r="B33334" s="294"/>
      <c r="C33334" s="294"/>
      <c r="D33334" s="294"/>
      <c r="E33334" s="294"/>
      <c r="F33334" s="294"/>
    </row>
    <row r="33335">
      <c r="A33335" s="294" t="s">
        <v>22512</v>
      </c>
      <c r="B33335" s="294"/>
      <c r="C33335" s="294"/>
      <c r="D33335" s="294"/>
      <c r="E33335" s="294"/>
      <c r="F33335" s="294"/>
    </row>
    <row r="33336">
      <c r="A33336" s="294" t="s">
        <v>38917</v>
      </c>
      <c r="B33336" s="294"/>
      <c r="C33336" s="294"/>
      <c r="D33336" s="294"/>
      <c r="E33336" s="294"/>
      <c r="F33336" s="294"/>
    </row>
    <row r="33337">
      <c r="A33337" s="294"/>
      <c r="B33337" s="294"/>
      <c r="C33337" s="294"/>
      <c r="D33337" s="294"/>
      <c r="E33337" s="294"/>
      <c r="F33337" s="294"/>
    </row>
    <row r="33338">
      <c r="A33338" s="294" t="s">
        <v>42130</v>
      </c>
      <c r="B33338" s="294"/>
      <c r="C33338" s="294"/>
      <c r="D33338" s="294"/>
      <c r="E33338" s="294"/>
      <c r="F33338" s="294"/>
    </row>
    <row r="33339">
      <c r="A33339" s="294" t="s">
        <v>42131</v>
      </c>
      <c r="B33339" s="294"/>
      <c r="C33339" s="294"/>
      <c r="D33339" s="294"/>
      <c r="E33339" s="294"/>
      <c r="F33339" s="294"/>
    </row>
    <row r="33340">
      <c r="A33340" s="294" t="s">
        <v>42132</v>
      </c>
      <c r="B33340" s="294"/>
      <c r="C33340" s="294"/>
      <c r="D33340" s="294"/>
      <c r="E33340" s="294"/>
      <c r="F33340" s="294"/>
    </row>
    <row r="33341">
      <c r="A33341" s="294" t="s">
        <v>42133</v>
      </c>
      <c r="B33341" s="294"/>
      <c r="C33341" s="294"/>
      <c r="D33341" s="294"/>
      <c r="E33341" s="294"/>
      <c r="F33341" s="294"/>
    </row>
    <row r="33342">
      <c r="A33342" s="294" t="s">
        <v>42134</v>
      </c>
      <c r="B33342" s="294"/>
      <c r="C33342" s="294"/>
      <c r="D33342" s="294"/>
      <c r="E33342" s="294"/>
      <c r="F33342" s="294"/>
    </row>
    <row r="33343">
      <c r="A33343" s="294" t="s">
        <v>42135</v>
      </c>
      <c r="B33343" s="294"/>
      <c r="C33343" s="294"/>
      <c r="D33343" s="294"/>
      <c r="E33343" s="294"/>
      <c r="F33343" s="294"/>
    </row>
    <row r="33344">
      <c r="A33344" s="294" t="s">
        <v>42136</v>
      </c>
      <c r="B33344" s="294"/>
      <c r="C33344" s="294"/>
      <c r="D33344" s="294"/>
      <c r="E33344" s="294"/>
      <c r="F33344" s="294"/>
    </row>
    <row r="33345">
      <c r="A33345" s="294" t="s">
        <v>21892</v>
      </c>
      <c r="B33345" s="294"/>
      <c r="C33345" s="294"/>
      <c r="D33345" s="294"/>
      <c r="E33345" s="294"/>
      <c r="F33345" s="294"/>
    </row>
    <row r="33346">
      <c r="A33346" s="294" t="s">
        <v>42137</v>
      </c>
      <c r="B33346" s="294"/>
      <c r="C33346" s="294"/>
      <c r="D33346" s="294"/>
      <c r="E33346" s="294"/>
      <c r="F33346" s="294"/>
    </row>
    <row r="33347">
      <c r="A33347" s="294" t="s">
        <v>42138</v>
      </c>
      <c r="B33347" s="294"/>
      <c r="C33347" s="294"/>
      <c r="D33347" s="294"/>
      <c r="E33347" s="294"/>
      <c r="F33347" s="294"/>
    </row>
    <row r="33348">
      <c r="A33348" s="294"/>
      <c r="B33348" s="294"/>
      <c r="C33348" s="294"/>
      <c r="D33348" s="294"/>
      <c r="E33348" s="294"/>
      <c r="F33348" s="294"/>
    </row>
    <row r="33349">
      <c r="A33349" s="294" t="s">
        <v>23148</v>
      </c>
      <c r="B33349" s="294"/>
      <c r="C33349" s="294"/>
      <c r="D33349" s="294"/>
      <c r="E33349" s="294"/>
      <c r="F33349" s="294"/>
    </row>
    <row r="33350">
      <c r="A33350" s="294" t="s">
        <v>23704</v>
      </c>
      <c r="B33350" s="294"/>
      <c r="C33350" s="294"/>
      <c r="D33350" s="294"/>
      <c r="E33350" s="294"/>
      <c r="F33350" s="294"/>
    </row>
    <row r="33351">
      <c r="A33351" s="294"/>
      <c r="B33351" s="294"/>
      <c r="C33351" s="294"/>
      <c r="D33351" s="294"/>
      <c r="E33351" s="294"/>
      <c r="F33351" s="294"/>
    </row>
    <row r="33352">
      <c r="A33352" s="294" t="s">
        <v>42139</v>
      </c>
      <c r="B33352" s="294"/>
      <c r="C33352" s="294"/>
      <c r="D33352" s="294"/>
      <c r="E33352" s="294"/>
      <c r="F33352" s="294"/>
    </row>
    <row r="33353">
      <c r="A33353" s="294" t="s">
        <v>42140</v>
      </c>
      <c r="B33353" s="294"/>
      <c r="C33353" s="294"/>
      <c r="D33353" s="294"/>
      <c r="E33353" s="294"/>
      <c r="F33353" s="294"/>
    </row>
    <row r="33354">
      <c r="A33354" s="294" t="s">
        <v>42141</v>
      </c>
      <c r="B33354" s="294"/>
      <c r="C33354" s="294"/>
      <c r="D33354" s="294"/>
      <c r="E33354" s="294"/>
      <c r="F33354" s="294"/>
    </row>
    <row r="33355">
      <c r="A33355" s="294" t="s">
        <v>42142</v>
      </c>
      <c r="B33355" s="294"/>
      <c r="C33355" s="294"/>
      <c r="D33355" s="294"/>
      <c r="E33355" s="294"/>
      <c r="F33355" s="294"/>
    </row>
    <row r="33356">
      <c r="A33356" s="294" t="s">
        <v>21892</v>
      </c>
      <c r="B33356" s="294"/>
      <c r="C33356" s="294"/>
      <c r="D33356" s="294"/>
      <c r="E33356" s="294"/>
      <c r="F33356" s="294"/>
    </row>
    <row r="33357">
      <c r="A33357" s="294" t="s">
        <v>42143</v>
      </c>
      <c r="B33357" s="294"/>
      <c r="C33357" s="294"/>
      <c r="D33357" s="294"/>
      <c r="E33357" s="294"/>
      <c r="F33357" s="294"/>
    </row>
    <row r="33358">
      <c r="A33358" s="294" t="s">
        <v>42144</v>
      </c>
      <c r="B33358" s="294"/>
      <c r="C33358" s="294"/>
      <c r="D33358" s="294"/>
      <c r="E33358" s="294"/>
      <c r="F33358" s="294"/>
    </row>
    <row r="33359">
      <c r="A33359" s="294"/>
      <c r="B33359" s="294"/>
      <c r="C33359" s="294"/>
      <c r="D33359" s="294"/>
      <c r="E33359" s="294"/>
      <c r="F33359" s="294"/>
    </row>
    <row r="33360">
      <c r="A33360" s="294" t="s">
        <v>42145</v>
      </c>
      <c r="B33360" s="294"/>
      <c r="C33360" s="294"/>
      <c r="D33360" s="294"/>
      <c r="E33360" s="294"/>
      <c r="F33360" s="294"/>
    </row>
    <row r="33361">
      <c r="A33361" s="294" t="s">
        <v>23068</v>
      </c>
      <c r="B33361" s="294"/>
      <c r="C33361" s="294"/>
      <c r="D33361" s="294"/>
      <c r="E33361" s="294"/>
      <c r="F33361" s="294"/>
    </row>
    <row r="33362">
      <c r="A33362" s="294"/>
      <c r="B33362" s="294"/>
      <c r="C33362" s="294"/>
      <c r="D33362" s="294"/>
      <c r="E33362" s="294"/>
      <c r="F33362" s="294"/>
    </row>
    <row r="33363">
      <c r="A33363" s="294" t="s">
        <v>42146</v>
      </c>
      <c r="B33363" s="294"/>
      <c r="C33363" s="294"/>
      <c r="D33363" s="294"/>
      <c r="E33363" s="294"/>
      <c r="F33363" s="294"/>
    </row>
    <row r="33364">
      <c r="A33364" s="294" t="s">
        <v>42147</v>
      </c>
      <c r="B33364" s="294"/>
      <c r="C33364" s="294"/>
      <c r="D33364" s="294"/>
      <c r="E33364" s="294"/>
      <c r="F33364" s="294"/>
    </row>
    <row r="33365">
      <c r="A33365" s="294" t="s">
        <v>42148</v>
      </c>
      <c r="B33365" s="294"/>
      <c r="C33365" s="294"/>
      <c r="D33365" s="294"/>
      <c r="E33365" s="294"/>
      <c r="F33365" s="294"/>
    </row>
    <row r="33366">
      <c r="A33366" s="294" t="s">
        <v>42149</v>
      </c>
      <c r="B33366" s="294"/>
      <c r="C33366" s="294"/>
      <c r="D33366" s="294"/>
      <c r="E33366" s="294"/>
      <c r="F33366" s="294"/>
    </row>
    <row r="33367">
      <c r="A33367" s="294" t="s">
        <v>42150</v>
      </c>
      <c r="B33367" s="294"/>
      <c r="C33367" s="294"/>
      <c r="D33367" s="294"/>
      <c r="E33367" s="294"/>
      <c r="F33367" s="294"/>
    </row>
    <row r="33368">
      <c r="A33368" s="294" t="s">
        <v>21892</v>
      </c>
      <c r="B33368" s="294"/>
      <c r="C33368" s="294"/>
      <c r="D33368" s="294"/>
      <c r="E33368" s="294"/>
      <c r="F33368" s="294"/>
    </row>
    <row r="33369">
      <c r="A33369" s="294" t="s">
        <v>42151</v>
      </c>
      <c r="B33369" s="294"/>
      <c r="C33369" s="294"/>
      <c r="D33369" s="294"/>
      <c r="E33369" s="294"/>
      <c r="F33369" s="294"/>
    </row>
    <row r="33370">
      <c r="A33370" s="294"/>
      <c r="B33370" s="294"/>
      <c r="C33370" s="294"/>
      <c r="D33370" s="294"/>
      <c r="E33370" s="294"/>
      <c r="F33370" s="294"/>
    </row>
    <row r="33371">
      <c r="A33371" s="294"/>
      <c r="B33371" s="294"/>
      <c r="C33371" s="294"/>
      <c r="D33371" s="294"/>
      <c r="E33371" s="294"/>
      <c r="F33371" s="294"/>
    </row>
    <row r="33372">
      <c r="A33372" s="294" t="s">
        <v>21401</v>
      </c>
      <c r="B33372" s="294"/>
      <c r="C33372" s="294"/>
      <c r="D33372" s="294"/>
      <c r="E33372" s="294"/>
      <c r="F33372" s="294"/>
    </row>
    <row r="33373">
      <c r="A33373" s="294"/>
      <c r="B33373" s="294"/>
      <c r="C33373" s="294"/>
      <c r="D33373" s="294"/>
      <c r="E33373" s="294"/>
      <c r="F33373" s="294"/>
    </row>
    <row r="33374">
      <c r="A33374" s="294" t="s">
        <v>42152</v>
      </c>
      <c r="B33374" s="294"/>
      <c r="C33374" s="294"/>
      <c r="D33374" s="294"/>
      <c r="E33374" s="294"/>
      <c r="F33374" s="294"/>
    </row>
    <row r="33375">
      <c r="A33375" s="294" t="s">
        <v>23825</v>
      </c>
      <c r="B33375" s="294"/>
      <c r="C33375" s="294"/>
      <c r="D33375" s="294"/>
      <c r="E33375" s="294"/>
      <c r="F33375" s="294"/>
    </row>
    <row r="33376">
      <c r="A33376" s="294" t="s">
        <v>30336</v>
      </c>
      <c r="B33376" s="294"/>
      <c r="C33376" s="294"/>
      <c r="D33376" s="294"/>
      <c r="E33376" s="294"/>
      <c r="F33376" s="294"/>
    </row>
    <row r="33377">
      <c r="A33377" s="294" t="s">
        <v>42153</v>
      </c>
      <c r="B33377" s="294"/>
      <c r="C33377" s="294"/>
      <c r="D33377" s="294"/>
      <c r="E33377" s="294"/>
      <c r="F33377" s="294"/>
    </row>
    <row r="33378">
      <c r="A33378" s="294" t="s">
        <v>42154</v>
      </c>
      <c r="B33378" s="294"/>
      <c r="C33378" s="294"/>
      <c r="D33378" s="294"/>
      <c r="E33378" s="294"/>
      <c r="F33378" s="294"/>
    </row>
    <row r="33379">
      <c r="A33379" s="294" t="s">
        <v>42155</v>
      </c>
      <c r="B33379" s="294"/>
      <c r="C33379" s="294"/>
      <c r="D33379" s="294"/>
      <c r="E33379" s="294"/>
      <c r="F33379" s="294"/>
    </row>
    <row r="33380">
      <c r="A33380" s="294" t="s">
        <v>42156</v>
      </c>
      <c r="B33380" s="294"/>
      <c r="C33380" s="294"/>
      <c r="D33380" s="294"/>
      <c r="E33380" s="294"/>
      <c r="F33380" s="294"/>
    </row>
    <row r="33381">
      <c r="A33381" s="294" t="s">
        <v>42157</v>
      </c>
      <c r="B33381" s="294"/>
      <c r="C33381" s="294"/>
      <c r="D33381" s="294"/>
      <c r="E33381" s="294"/>
      <c r="F33381" s="294"/>
    </row>
    <row r="33382">
      <c r="A33382" s="294" t="s">
        <v>42158</v>
      </c>
      <c r="B33382" s="294"/>
      <c r="C33382" s="294"/>
      <c r="D33382" s="294"/>
      <c r="E33382" s="294"/>
      <c r="F33382" s="294"/>
    </row>
    <row r="33383">
      <c r="A33383" s="294" t="s">
        <v>42159</v>
      </c>
      <c r="B33383" s="294"/>
      <c r="C33383" s="294"/>
      <c r="D33383" s="294"/>
      <c r="E33383" s="294"/>
      <c r="F33383" s="294"/>
    </row>
    <row r="33384">
      <c r="A33384" s="294" t="s">
        <v>42160</v>
      </c>
      <c r="B33384" s="294"/>
      <c r="C33384" s="294"/>
      <c r="D33384" s="294"/>
      <c r="E33384" s="294"/>
      <c r="F33384" s="294"/>
    </row>
    <row r="33385">
      <c r="A33385" s="294"/>
      <c r="B33385" s="294"/>
      <c r="C33385" s="294"/>
      <c r="D33385" s="294"/>
      <c r="E33385" s="294"/>
      <c r="F33385" s="294"/>
    </row>
    <row r="33386">
      <c r="A33386" s="294" t="s">
        <v>41905</v>
      </c>
      <c r="B33386" s="294"/>
      <c r="C33386" s="294"/>
      <c r="D33386" s="294"/>
      <c r="E33386" s="294"/>
      <c r="F33386" s="294"/>
    </row>
    <row r="33387">
      <c r="A33387" s="294"/>
      <c r="B33387" s="294"/>
      <c r="C33387" s="294"/>
      <c r="D33387" s="294"/>
      <c r="E33387" s="294"/>
      <c r="F33387" s="294"/>
    </row>
    <row r="33388">
      <c r="A33388" s="294" t="s">
        <v>42161</v>
      </c>
      <c r="B33388" s="294"/>
      <c r="C33388" s="294"/>
      <c r="D33388" s="294"/>
      <c r="E33388" s="294"/>
      <c r="F33388" s="294"/>
    </row>
    <row r="33389">
      <c r="A33389" s="294" t="s">
        <v>42162</v>
      </c>
      <c r="B33389" s="294"/>
      <c r="C33389" s="294"/>
      <c r="D33389" s="294"/>
      <c r="E33389" s="294"/>
      <c r="F33389" s="294"/>
    </row>
    <row r="33390">
      <c r="A33390" s="294" t="s">
        <v>42163</v>
      </c>
      <c r="B33390" s="294"/>
      <c r="C33390" s="294"/>
      <c r="D33390" s="294"/>
      <c r="E33390" s="294"/>
      <c r="F33390" s="294"/>
    </row>
    <row r="33391">
      <c r="A33391" s="294" t="s">
        <v>42164</v>
      </c>
      <c r="B33391" s="294"/>
      <c r="C33391" s="294"/>
      <c r="D33391" s="294"/>
      <c r="E33391" s="294"/>
      <c r="F33391" s="294"/>
    </row>
    <row r="33392">
      <c r="A33392" s="294" t="s">
        <v>42165</v>
      </c>
      <c r="B33392" s="294"/>
      <c r="C33392" s="294"/>
      <c r="D33392" s="294"/>
      <c r="E33392" s="294"/>
      <c r="F33392" s="294"/>
    </row>
    <row r="33393">
      <c r="A33393" s="294" t="s">
        <v>42166</v>
      </c>
      <c r="B33393" s="294"/>
      <c r="C33393" s="294"/>
      <c r="D33393" s="294"/>
      <c r="E33393" s="294"/>
      <c r="F33393" s="294"/>
    </row>
    <row r="33394">
      <c r="A33394" s="294" t="s">
        <v>26649</v>
      </c>
      <c r="B33394" s="294"/>
      <c r="C33394" s="294"/>
      <c r="D33394" s="294"/>
      <c r="E33394" s="294"/>
      <c r="F33394" s="294"/>
    </row>
    <row r="33395">
      <c r="A33395" s="294" t="s">
        <v>42167</v>
      </c>
      <c r="B33395" s="294"/>
      <c r="C33395" s="294"/>
      <c r="D33395" s="294"/>
      <c r="E33395" s="294"/>
      <c r="F33395" s="294"/>
    </row>
    <row r="33396">
      <c r="A33396" s="294" t="s">
        <v>42168</v>
      </c>
      <c r="B33396" s="294"/>
      <c r="C33396" s="294"/>
      <c r="D33396" s="294"/>
      <c r="E33396" s="294"/>
      <c r="F33396" s="294"/>
    </row>
    <row r="33397">
      <c r="A33397" s="294" t="s">
        <v>42169</v>
      </c>
      <c r="B33397" s="294"/>
      <c r="C33397" s="294"/>
      <c r="D33397" s="294"/>
      <c r="E33397" s="294"/>
      <c r="F33397" s="294"/>
    </row>
    <row r="33398">
      <c r="A33398" s="294" t="s">
        <v>42170</v>
      </c>
      <c r="B33398" s="294"/>
      <c r="C33398" s="294"/>
      <c r="D33398" s="294"/>
      <c r="E33398" s="294"/>
      <c r="F33398" s="294"/>
    </row>
    <row r="33399">
      <c r="A33399" s="294" t="s">
        <v>40557</v>
      </c>
      <c r="B33399" s="294"/>
      <c r="C33399" s="294"/>
      <c r="D33399" s="294"/>
      <c r="E33399" s="294"/>
      <c r="F33399" s="294"/>
    </row>
    <row r="33400">
      <c r="A33400" s="294" t="s">
        <v>42171</v>
      </c>
      <c r="B33400" s="294"/>
      <c r="C33400" s="294"/>
      <c r="D33400" s="294"/>
      <c r="E33400" s="294"/>
      <c r="F33400" s="294"/>
    </row>
    <row r="33401">
      <c r="A33401" s="294" t="s">
        <v>42172</v>
      </c>
      <c r="B33401" s="294"/>
      <c r="C33401" s="294"/>
      <c r="D33401" s="294"/>
      <c r="E33401" s="294"/>
      <c r="F33401" s="294"/>
    </row>
    <row r="33402">
      <c r="A33402" s="294" t="s">
        <v>42173</v>
      </c>
      <c r="B33402" s="294"/>
      <c r="C33402" s="294"/>
      <c r="D33402" s="294"/>
      <c r="E33402" s="294"/>
      <c r="F33402" s="294"/>
    </row>
    <row r="33403">
      <c r="A33403" s="294" t="s">
        <v>42174</v>
      </c>
      <c r="B33403" s="294"/>
      <c r="C33403" s="294"/>
      <c r="D33403" s="294"/>
      <c r="E33403" s="294"/>
      <c r="F33403" s="294"/>
    </row>
    <row r="33404">
      <c r="A33404" s="294" t="s">
        <v>42175</v>
      </c>
      <c r="B33404" s="294"/>
      <c r="C33404" s="294"/>
      <c r="D33404" s="294"/>
      <c r="E33404" s="294"/>
      <c r="F33404" s="294"/>
    </row>
    <row r="33405">
      <c r="A33405" s="294" t="s">
        <v>42176</v>
      </c>
      <c r="B33405" s="294"/>
      <c r="C33405" s="294"/>
      <c r="D33405" s="294"/>
      <c r="E33405" s="294"/>
      <c r="F33405" s="294"/>
    </row>
    <row r="33406">
      <c r="A33406" s="294"/>
      <c r="B33406" s="294"/>
      <c r="C33406" s="294"/>
      <c r="D33406" s="294"/>
      <c r="E33406" s="294"/>
      <c r="F33406" s="294"/>
    </row>
    <row r="33407">
      <c r="A33407" s="294" t="s">
        <v>40678</v>
      </c>
      <c r="B33407" s="294"/>
      <c r="C33407" s="294"/>
      <c r="D33407" s="294"/>
      <c r="E33407" s="294"/>
      <c r="F33407" s="294"/>
    </row>
    <row r="33408">
      <c r="A33408" s="294"/>
      <c r="B33408" s="294"/>
      <c r="C33408" s="294"/>
      <c r="D33408" s="294"/>
      <c r="E33408" s="294"/>
      <c r="F33408" s="294"/>
    </row>
    <row r="33409">
      <c r="A33409" s="294" t="s">
        <v>32126</v>
      </c>
      <c r="B33409" s="294"/>
      <c r="C33409" s="294"/>
      <c r="D33409" s="294"/>
      <c r="E33409" s="294"/>
      <c r="F33409" s="294"/>
    </row>
    <row r="33410">
      <c r="A33410" s="294" t="s">
        <v>42177</v>
      </c>
      <c r="B33410" s="294"/>
      <c r="C33410" s="294"/>
      <c r="D33410" s="294"/>
      <c r="E33410" s="294"/>
      <c r="F33410" s="294"/>
    </row>
    <row r="33411">
      <c r="A33411" s="294" t="s">
        <v>42178</v>
      </c>
      <c r="B33411" s="294"/>
      <c r="C33411" s="294"/>
      <c r="D33411" s="294"/>
      <c r="E33411" s="294"/>
      <c r="F33411" s="294"/>
    </row>
    <row r="33412">
      <c r="A33412" s="294" t="s">
        <v>41819</v>
      </c>
      <c r="B33412" s="294"/>
      <c r="C33412" s="294"/>
      <c r="D33412" s="294"/>
      <c r="E33412" s="294"/>
      <c r="F33412" s="294"/>
    </row>
    <row r="33413">
      <c r="A33413" s="294" t="s">
        <v>41820</v>
      </c>
      <c r="B33413" s="294"/>
      <c r="C33413" s="294"/>
      <c r="D33413" s="294"/>
      <c r="E33413" s="294"/>
      <c r="F33413" s="294"/>
    </row>
    <row r="33414">
      <c r="A33414" s="294" t="s">
        <v>42179</v>
      </c>
      <c r="B33414" s="294"/>
      <c r="C33414" s="294"/>
      <c r="D33414" s="294"/>
      <c r="E33414" s="294"/>
      <c r="F33414" s="294"/>
    </row>
    <row r="33415">
      <c r="A33415" s="294" t="s">
        <v>41818</v>
      </c>
      <c r="B33415" s="294"/>
      <c r="C33415" s="294"/>
      <c r="D33415" s="294"/>
      <c r="E33415" s="294"/>
      <c r="F33415" s="294"/>
    </row>
    <row r="33416">
      <c r="A33416" s="294" t="s">
        <v>40568</v>
      </c>
      <c r="B33416" s="294"/>
      <c r="C33416" s="294"/>
      <c r="D33416" s="294"/>
      <c r="E33416" s="294"/>
      <c r="F33416" s="294"/>
    </row>
    <row r="33417">
      <c r="A33417" s="294" t="s">
        <v>42180</v>
      </c>
      <c r="B33417" s="294"/>
      <c r="C33417" s="294"/>
      <c r="D33417" s="294"/>
      <c r="E33417" s="294"/>
      <c r="F33417" s="294"/>
    </row>
    <row r="33418">
      <c r="A33418" s="294" t="s">
        <v>35472</v>
      </c>
      <c r="B33418" s="294"/>
      <c r="C33418" s="294"/>
      <c r="D33418" s="294"/>
      <c r="E33418" s="294"/>
      <c r="F33418" s="294"/>
    </row>
    <row r="33419">
      <c r="A33419" s="294" t="s">
        <v>42181</v>
      </c>
      <c r="B33419" s="294"/>
      <c r="C33419" s="294"/>
      <c r="D33419" s="294"/>
      <c r="E33419" s="294"/>
      <c r="F33419" s="294"/>
    </row>
    <row r="33420">
      <c r="A33420" s="294" t="s">
        <v>42182</v>
      </c>
      <c r="B33420" s="294"/>
      <c r="C33420" s="294"/>
      <c r="D33420" s="294"/>
      <c r="E33420" s="294"/>
      <c r="F33420" s="294"/>
    </row>
    <row r="33421">
      <c r="A33421" s="294"/>
      <c r="B33421" s="294"/>
      <c r="C33421" s="294"/>
      <c r="D33421" s="294"/>
      <c r="E33421" s="294"/>
      <c r="F33421" s="294"/>
    </row>
    <row r="33422">
      <c r="A33422" s="294" t="s">
        <v>41927</v>
      </c>
      <c r="B33422" s="294"/>
      <c r="C33422" s="294"/>
      <c r="D33422" s="294"/>
      <c r="E33422" s="294"/>
      <c r="F33422" s="294"/>
    </row>
    <row r="33423">
      <c r="A33423" s="294" t="s">
        <v>42128</v>
      </c>
      <c r="B33423" s="294"/>
      <c r="C33423" s="294"/>
      <c r="D33423" s="294"/>
      <c r="E33423" s="294"/>
      <c r="F33423" s="294"/>
    </row>
    <row r="33424">
      <c r="A33424" s="294" t="s">
        <v>21672</v>
      </c>
      <c r="B33424" s="294"/>
      <c r="C33424" s="294"/>
      <c r="D33424" s="294"/>
      <c r="E33424" s="294"/>
      <c r="F33424" s="294"/>
    </row>
    <row r="33425">
      <c r="A33425" s="294" t="s">
        <v>42129</v>
      </c>
      <c r="B33425" s="294"/>
      <c r="C33425" s="294"/>
      <c r="D33425" s="294"/>
      <c r="E33425" s="294"/>
      <c r="F33425" s="294"/>
    </row>
    <row r="33426">
      <c r="A33426" s="294"/>
      <c r="B33426" s="294"/>
      <c r="C33426" s="294"/>
      <c r="D33426" s="294"/>
      <c r="E33426" s="294"/>
      <c r="F33426" s="294"/>
    </row>
    <row r="33427">
      <c r="A33427" s="294" t="s">
        <v>24575</v>
      </c>
      <c r="B33427" s="294"/>
      <c r="C33427" s="294"/>
      <c r="D33427" s="294"/>
      <c r="E33427" s="294"/>
      <c r="F33427" s="294"/>
    </row>
    <row r="33428">
      <c r="A33428" s="294"/>
      <c r="B33428" s="294"/>
      <c r="C33428" s="294"/>
      <c r="D33428" s="294"/>
      <c r="E33428" s="294"/>
      <c r="F33428" s="294"/>
    </row>
    <row r="33429">
      <c r="A33429" s="294" t="s">
        <v>42183</v>
      </c>
      <c r="B33429" s="294"/>
      <c r="C33429" s="294"/>
      <c r="D33429" s="294"/>
      <c r="E33429" s="294"/>
      <c r="F33429" s="294"/>
    </row>
    <row r="33430">
      <c r="A33430" s="294" t="s">
        <v>42184</v>
      </c>
      <c r="B33430" s="294"/>
      <c r="C33430" s="294"/>
      <c r="D33430" s="294"/>
      <c r="E33430" s="294"/>
      <c r="F33430" s="294"/>
    </row>
    <row r="33431">
      <c r="A33431" s="294" t="s">
        <v>42185</v>
      </c>
      <c r="B33431" s="294"/>
      <c r="C33431" s="294"/>
      <c r="D33431" s="294"/>
      <c r="E33431" s="294"/>
      <c r="F33431" s="294"/>
    </row>
    <row r="33432">
      <c r="A33432" s="294" t="s">
        <v>42186</v>
      </c>
      <c r="B33432" s="294"/>
      <c r="C33432" s="294"/>
      <c r="D33432" s="294"/>
      <c r="E33432" s="294"/>
      <c r="F33432" s="294"/>
    </row>
    <row r="33433">
      <c r="A33433" s="294" t="s">
        <v>42187</v>
      </c>
      <c r="B33433" s="294"/>
      <c r="C33433" s="294"/>
      <c r="D33433" s="294"/>
      <c r="E33433" s="294"/>
      <c r="F33433" s="294"/>
    </row>
    <row r="33434">
      <c r="A33434" s="294" t="s">
        <v>42188</v>
      </c>
      <c r="B33434" s="294"/>
      <c r="C33434" s="294"/>
      <c r="D33434" s="294"/>
      <c r="E33434" s="294"/>
      <c r="F33434" s="294"/>
    </row>
    <row r="33435">
      <c r="A33435" s="294" t="s">
        <v>42189</v>
      </c>
      <c r="B33435" s="294"/>
      <c r="C33435" s="294"/>
      <c r="D33435" s="294"/>
      <c r="E33435" s="294"/>
      <c r="F33435" s="294"/>
    </row>
    <row r="33436">
      <c r="A33436" s="294" t="s">
        <v>42190</v>
      </c>
      <c r="B33436" s="294"/>
      <c r="C33436" s="294"/>
      <c r="D33436" s="294"/>
      <c r="E33436" s="294"/>
      <c r="F33436" s="294"/>
    </row>
    <row r="33437">
      <c r="A33437" s="294" t="s">
        <v>42191</v>
      </c>
      <c r="B33437" s="294"/>
      <c r="C33437" s="294"/>
      <c r="D33437" s="294"/>
      <c r="E33437" s="294"/>
      <c r="F33437" s="294"/>
    </row>
    <row r="33438">
      <c r="A33438" s="294" t="s">
        <v>42192</v>
      </c>
      <c r="B33438" s="294"/>
      <c r="C33438" s="294"/>
      <c r="D33438" s="294"/>
      <c r="E33438" s="294"/>
      <c r="F33438" s="294"/>
    </row>
    <row r="33439">
      <c r="A33439" s="294" t="s">
        <v>42193</v>
      </c>
      <c r="B33439" s="294"/>
      <c r="C33439" s="294"/>
      <c r="D33439" s="294"/>
      <c r="E33439" s="294"/>
      <c r="F33439" s="294"/>
    </row>
    <row r="33440">
      <c r="A33440" s="294"/>
      <c r="B33440" s="294"/>
      <c r="C33440" s="294"/>
      <c r="D33440" s="294"/>
      <c r="E33440" s="294"/>
      <c r="F33440" s="294"/>
    </row>
    <row r="33441">
      <c r="A33441" s="294" t="s">
        <v>21326</v>
      </c>
      <c r="B33441" s="294"/>
      <c r="C33441" s="294"/>
      <c r="D33441" s="294"/>
      <c r="E33441" s="294"/>
      <c r="F33441" s="294"/>
    </row>
    <row r="33442">
      <c r="A33442" s="294"/>
      <c r="B33442" s="294"/>
      <c r="C33442" s="294"/>
      <c r="D33442" s="294"/>
      <c r="E33442" s="294"/>
      <c r="F33442" s="294"/>
    </row>
    <row r="33443">
      <c r="A33443" s="294" t="s">
        <v>41878</v>
      </c>
      <c r="B33443" s="294"/>
      <c r="C33443" s="294"/>
      <c r="D33443" s="294"/>
      <c r="E33443" s="294"/>
      <c r="F33443" s="294"/>
    </row>
    <row r="33444">
      <c r="A33444" s="294" t="s">
        <v>42194</v>
      </c>
      <c r="B33444" s="294"/>
      <c r="C33444" s="294"/>
      <c r="D33444" s="294"/>
      <c r="E33444" s="294"/>
      <c r="F33444" s="294"/>
    </row>
    <row r="33445">
      <c r="A33445" s="294" t="s">
        <v>42195</v>
      </c>
      <c r="B33445" s="294"/>
      <c r="C33445" s="294"/>
      <c r="D33445" s="294"/>
      <c r="E33445" s="294"/>
      <c r="F33445" s="294"/>
    </row>
    <row r="33446">
      <c r="A33446" s="294" t="s">
        <v>42196</v>
      </c>
      <c r="B33446" s="294"/>
      <c r="C33446" s="294"/>
      <c r="D33446" s="294"/>
      <c r="E33446" s="294"/>
      <c r="F33446" s="294"/>
    </row>
    <row r="33447">
      <c r="A33447" s="294" t="s">
        <v>42197</v>
      </c>
      <c r="B33447" s="294"/>
      <c r="C33447" s="294"/>
      <c r="D33447" s="294"/>
      <c r="E33447" s="294"/>
      <c r="F33447" s="294"/>
    </row>
    <row r="33448">
      <c r="A33448" s="294"/>
      <c r="B33448" s="294"/>
      <c r="C33448" s="294"/>
      <c r="D33448" s="294"/>
      <c r="E33448" s="294"/>
      <c r="F33448" s="294"/>
    </row>
    <row r="33449">
      <c r="A33449" s="294" t="s">
        <v>26070</v>
      </c>
      <c r="B33449" s="294"/>
      <c r="C33449" s="294"/>
      <c r="D33449" s="294"/>
      <c r="E33449" s="294"/>
      <c r="F33449" s="294"/>
    </row>
    <row r="33450">
      <c r="A33450" s="294" t="s">
        <v>42198</v>
      </c>
      <c r="B33450" s="294"/>
      <c r="C33450" s="294"/>
      <c r="D33450" s="294"/>
      <c r="E33450" s="294"/>
      <c r="F33450" s="294"/>
    </row>
    <row r="33451">
      <c r="A33451" s="294" t="s">
        <v>42199</v>
      </c>
      <c r="B33451" s="294"/>
      <c r="C33451" s="294"/>
      <c r="D33451" s="294"/>
      <c r="E33451" s="294"/>
      <c r="F33451" s="294"/>
    </row>
    <row r="33452">
      <c r="A33452" s="294" t="s">
        <v>42200</v>
      </c>
      <c r="B33452" s="294"/>
      <c r="C33452" s="294"/>
      <c r="D33452" s="294"/>
      <c r="E33452" s="294"/>
      <c r="F33452" s="294"/>
    </row>
    <row r="33453">
      <c r="A33453" s="294" t="s">
        <v>42201</v>
      </c>
      <c r="B33453" s="294"/>
      <c r="C33453" s="294"/>
      <c r="D33453" s="294"/>
      <c r="E33453" s="294"/>
      <c r="F33453" s="294"/>
    </row>
    <row r="33454">
      <c r="A33454" s="294" t="s">
        <v>21892</v>
      </c>
      <c r="B33454" s="294"/>
      <c r="C33454" s="294"/>
      <c r="D33454" s="294"/>
      <c r="E33454" s="294"/>
      <c r="F33454" s="294"/>
    </row>
    <row r="33455">
      <c r="A33455" s="294" t="s">
        <v>42202</v>
      </c>
      <c r="B33455" s="294"/>
      <c r="C33455" s="294"/>
      <c r="D33455" s="294"/>
      <c r="E33455" s="294"/>
      <c r="F33455" s="294"/>
    </row>
    <row r="33456">
      <c r="A33456" s="294"/>
      <c r="B33456" s="294"/>
      <c r="C33456" s="294"/>
      <c r="D33456" s="294"/>
      <c r="E33456" s="294"/>
      <c r="F33456" s="294"/>
    </row>
    <row r="33457">
      <c r="A33457" s="294" t="s">
        <v>24089</v>
      </c>
      <c r="B33457" s="294"/>
      <c r="C33457" s="294"/>
      <c r="D33457" s="294"/>
      <c r="E33457" s="294"/>
      <c r="F33457" s="294"/>
    </row>
    <row r="33458">
      <c r="A33458" s="294"/>
      <c r="B33458" s="294"/>
      <c r="C33458" s="294"/>
      <c r="D33458" s="294"/>
      <c r="E33458" s="294"/>
      <c r="F33458" s="294"/>
    </row>
    <row r="33459">
      <c r="A33459" s="294" t="s">
        <v>41946</v>
      </c>
      <c r="B33459" s="294"/>
      <c r="C33459" s="294"/>
      <c r="D33459" s="294"/>
      <c r="E33459" s="294"/>
      <c r="F33459" s="294"/>
    </row>
    <row r="33460">
      <c r="A33460" s="294" t="s">
        <v>32402</v>
      </c>
      <c r="B33460" s="294"/>
      <c r="C33460" s="294"/>
      <c r="D33460" s="294"/>
      <c r="E33460" s="294"/>
      <c r="F33460" s="294"/>
    </row>
    <row r="33461">
      <c r="A33461" s="294" t="s">
        <v>42203</v>
      </c>
      <c r="B33461" s="294"/>
      <c r="C33461" s="294"/>
      <c r="D33461" s="294"/>
      <c r="E33461" s="294"/>
      <c r="F33461" s="294"/>
    </row>
    <row r="33462">
      <c r="A33462" s="294" t="s">
        <v>40596</v>
      </c>
      <c r="B33462" s="294"/>
      <c r="C33462" s="294"/>
      <c r="D33462" s="294"/>
      <c r="E33462" s="294"/>
      <c r="F33462" s="294"/>
    </row>
    <row r="33463">
      <c r="A33463" s="294" t="s">
        <v>21892</v>
      </c>
      <c r="B33463" s="294"/>
      <c r="C33463" s="294"/>
      <c r="D33463" s="294"/>
      <c r="E33463" s="294"/>
      <c r="F33463" s="294"/>
    </row>
    <row r="33464">
      <c r="A33464" s="294" t="s">
        <v>42204</v>
      </c>
      <c r="B33464" s="294"/>
      <c r="C33464" s="294"/>
      <c r="D33464" s="294"/>
      <c r="E33464" s="294"/>
      <c r="F33464" s="294"/>
    </row>
    <row r="33465">
      <c r="A33465" s="294"/>
      <c r="B33465" s="294"/>
      <c r="C33465" s="294"/>
      <c r="D33465" s="294"/>
      <c r="E33465" s="294"/>
      <c r="F33465" s="294"/>
    </row>
    <row r="33466">
      <c r="A33466" s="294" t="s">
        <v>25653</v>
      </c>
      <c r="B33466" s="294"/>
      <c r="C33466" s="294"/>
      <c r="D33466" s="294"/>
      <c r="E33466" s="294"/>
      <c r="F33466" s="294"/>
    </row>
    <row r="33467">
      <c r="A33467" s="294" t="s">
        <v>25548</v>
      </c>
      <c r="B33467" s="294"/>
      <c r="C33467" s="294"/>
      <c r="D33467" s="294"/>
      <c r="E33467" s="294"/>
      <c r="F33467" s="294"/>
    </row>
    <row r="33468">
      <c r="A33468" s="294"/>
      <c r="B33468" s="294"/>
      <c r="C33468" s="294"/>
      <c r="D33468" s="294"/>
      <c r="E33468" s="294"/>
      <c r="F33468" s="294"/>
    </row>
    <row r="33469">
      <c r="A33469" s="294" t="s">
        <v>38086</v>
      </c>
      <c r="B33469" s="294"/>
      <c r="C33469" s="294"/>
      <c r="D33469" s="294"/>
      <c r="E33469" s="294"/>
      <c r="F33469" s="294"/>
    </row>
    <row r="33470">
      <c r="A33470" s="294" t="s">
        <v>42205</v>
      </c>
      <c r="B33470" s="294"/>
      <c r="C33470" s="294"/>
      <c r="D33470" s="294"/>
      <c r="E33470" s="294"/>
      <c r="F33470" s="294"/>
    </row>
    <row r="33471">
      <c r="A33471" s="294" t="s">
        <v>42206</v>
      </c>
      <c r="B33471" s="294"/>
      <c r="C33471" s="294"/>
      <c r="D33471" s="294"/>
      <c r="E33471" s="294"/>
      <c r="F33471" s="294"/>
    </row>
    <row r="33472">
      <c r="A33472" s="294" t="s">
        <v>42207</v>
      </c>
      <c r="B33472" s="294"/>
      <c r="C33472" s="294"/>
      <c r="D33472" s="294"/>
      <c r="E33472" s="294"/>
      <c r="F33472" s="294"/>
    </row>
    <row r="33473">
      <c r="A33473" s="294" t="s">
        <v>21892</v>
      </c>
      <c r="B33473" s="294"/>
      <c r="C33473" s="294"/>
      <c r="D33473" s="294"/>
      <c r="E33473" s="294"/>
      <c r="F33473" s="294"/>
    </row>
    <row r="33474">
      <c r="A33474" s="294" t="s">
        <v>42208</v>
      </c>
      <c r="B33474" s="294"/>
      <c r="C33474" s="294"/>
      <c r="D33474" s="294"/>
      <c r="E33474" s="294"/>
      <c r="F33474" s="294"/>
    </row>
    <row r="33475">
      <c r="A33475" s="294"/>
      <c r="B33475" s="294"/>
      <c r="C33475" s="294"/>
      <c r="D33475" s="294"/>
      <c r="E33475" s="294"/>
      <c r="F33475" s="294"/>
    </row>
    <row r="33476">
      <c r="A33476" s="294" t="s">
        <v>23201</v>
      </c>
      <c r="B33476" s="294"/>
      <c r="C33476" s="294"/>
      <c r="D33476" s="294"/>
      <c r="E33476" s="294"/>
      <c r="F33476" s="294"/>
    </row>
    <row r="33477">
      <c r="A33477" s="294" t="s">
        <v>26598</v>
      </c>
      <c r="B33477" s="294"/>
      <c r="C33477" s="294"/>
      <c r="D33477" s="294"/>
      <c r="E33477" s="294"/>
      <c r="F33477" s="294"/>
    </row>
    <row r="33478">
      <c r="A33478" s="294"/>
      <c r="B33478" s="294"/>
      <c r="C33478" s="294"/>
      <c r="D33478" s="294"/>
      <c r="E33478" s="294"/>
      <c r="F33478" s="294"/>
    </row>
    <row r="33479">
      <c r="A33479" s="294" t="s">
        <v>42209</v>
      </c>
      <c r="B33479" s="294"/>
      <c r="C33479" s="294"/>
      <c r="D33479" s="294"/>
      <c r="E33479" s="294"/>
      <c r="F33479" s="294"/>
    </row>
    <row r="33480">
      <c r="A33480" s="294" t="s">
        <v>42210</v>
      </c>
      <c r="B33480" s="294"/>
      <c r="C33480" s="294"/>
      <c r="D33480" s="294"/>
      <c r="E33480" s="294"/>
      <c r="F33480" s="294"/>
    </row>
    <row r="33481">
      <c r="A33481" s="294" t="s">
        <v>42211</v>
      </c>
      <c r="B33481" s="294"/>
      <c r="C33481" s="294"/>
      <c r="D33481" s="294"/>
      <c r="E33481" s="294"/>
      <c r="F33481" s="294"/>
    </row>
    <row r="33482">
      <c r="A33482" s="294" t="s">
        <v>42212</v>
      </c>
      <c r="B33482" s="294"/>
      <c r="C33482" s="294"/>
      <c r="D33482" s="294"/>
      <c r="E33482" s="294"/>
      <c r="F33482" s="294"/>
    </row>
    <row r="33483">
      <c r="A33483" s="294" t="s">
        <v>21892</v>
      </c>
      <c r="B33483" s="294"/>
      <c r="C33483" s="294"/>
      <c r="D33483" s="294"/>
      <c r="E33483" s="294"/>
      <c r="F33483" s="294"/>
    </row>
    <row r="33484">
      <c r="A33484" s="294" t="s">
        <v>42213</v>
      </c>
      <c r="B33484" s="294"/>
      <c r="C33484" s="294"/>
      <c r="D33484" s="294"/>
      <c r="E33484" s="294"/>
      <c r="F33484" s="294"/>
    </row>
    <row r="33485">
      <c r="A33485" s="294"/>
      <c r="B33485" s="294"/>
      <c r="C33485" s="294"/>
      <c r="D33485" s="294"/>
      <c r="E33485" s="294"/>
      <c r="F33485" s="294"/>
    </row>
    <row r="33486">
      <c r="A33486" s="294" t="s">
        <v>42214</v>
      </c>
      <c r="B33486" s="294"/>
      <c r="C33486" s="294"/>
      <c r="D33486" s="294"/>
      <c r="E33486" s="294"/>
      <c r="F33486" s="294"/>
    </row>
    <row r="33487">
      <c r="A33487" s="294"/>
      <c r="B33487" s="294"/>
      <c r="C33487" s="294"/>
      <c r="D33487" s="294"/>
      <c r="E33487" s="294"/>
      <c r="F33487" s="294"/>
    </row>
    <row r="33488">
      <c r="A33488" s="294" t="s">
        <v>42215</v>
      </c>
      <c r="B33488" s="294"/>
      <c r="C33488" s="294"/>
      <c r="D33488" s="294"/>
      <c r="E33488" s="294"/>
      <c r="F33488" s="294"/>
    </row>
    <row r="33489">
      <c r="A33489" s="294" t="s">
        <v>42216</v>
      </c>
      <c r="B33489" s="294"/>
      <c r="C33489" s="294"/>
      <c r="D33489" s="294"/>
      <c r="E33489" s="294"/>
      <c r="F33489" s="294"/>
    </row>
    <row r="33490">
      <c r="A33490" s="294" t="s">
        <v>42217</v>
      </c>
      <c r="B33490" s="294"/>
      <c r="C33490" s="294"/>
      <c r="D33490" s="294"/>
      <c r="E33490" s="294"/>
      <c r="F33490" s="294"/>
    </row>
    <row r="33491">
      <c r="A33491" s="294" t="s">
        <v>42218</v>
      </c>
      <c r="B33491" s="294"/>
      <c r="C33491" s="294"/>
      <c r="D33491" s="294"/>
      <c r="E33491" s="294"/>
      <c r="F33491" s="294"/>
    </row>
    <row r="33492">
      <c r="A33492" s="294" t="s">
        <v>42219</v>
      </c>
      <c r="B33492" s="294"/>
      <c r="C33492" s="294"/>
      <c r="D33492" s="294"/>
      <c r="E33492" s="294"/>
      <c r="F33492" s="294"/>
    </row>
    <row r="33493">
      <c r="A33493" s="294" t="s">
        <v>42220</v>
      </c>
      <c r="B33493" s="294"/>
      <c r="C33493" s="294"/>
      <c r="D33493" s="294"/>
      <c r="E33493" s="294"/>
      <c r="F33493" s="294"/>
    </row>
    <row r="33494">
      <c r="A33494" s="294" t="s">
        <v>42221</v>
      </c>
      <c r="B33494" s="294"/>
      <c r="C33494" s="294"/>
      <c r="D33494" s="294"/>
      <c r="E33494" s="294"/>
      <c r="F33494" s="294"/>
    </row>
    <row r="33495">
      <c r="A33495" s="294" t="s">
        <v>21921</v>
      </c>
      <c r="B33495" s="294"/>
      <c r="C33495" s="294"/>
      <c r="D33495" s="294"/>
      <c r="E33495" s="294"/>
      <c r="F33495" s="294"/>
    </row>
    <row r="33496">
      <c r="A33496" s="294" t="s">
        <v>42222</v>
      </c>
      <c r="B33496" s="294"/>
      <c r="C33496" s="294"/>
      <c r="D33496" s="294"/>
      <c r="E33496" s="294"/>
      <c r="F33496" s="294"/>
    </row>
    <row r="33497">
      <c r="A33497" s="294" t="s">
        <v>42223</v>
      </c>
      <c r="B33497" s="294"/>
      <c r="C33497" s="294"/>
      <c r="D33497" s="294"/>
      <c r="E33497" s="294"/>
      <c r="F33497" s="294"/>
    </row>
    <row r="33498">
      <c r="A33498" s="294" t="s">
        <v>42224</v>
      </c>
      <c r="B33498" s="294"/>
      <c r="C33498" s="294"/>
      <c r="D33498" s="294"/>
      <c r="E33498" s="294"/>
      <c r="F33498" s="294"/>
    </row>
    <row r="33499">
      <c r="A33499" s="294" t="s">
        <v>42225</v>
      </c>
      <c r="B33499" s="294"/>
      <c r="C33499" s="294"/>
      <c r="D33499" s="294"/>
      <c r="E33499" s="294"/>
      <c r="F33499" s="294"/>
    </row>
    <row r="33500">
      <c r="A33500" s="294" t="s">
        <v>42226</v>
      </c>
      <c r="B33500" s="294"/>
      <c r="C33500" s="294"/>
      <c r="D33500" s="294"/>
      <c r="E33500" s="294"/>
      <c r="F33500" s="294"/>
    </row>
    <row r="33501">
      <c r="A33501" s="294"/>
      <c r="B33501" s="294"/>
      <c r="C33501" s="294"/>
      <c r="D33501" s="294"/>
      <c r="E33501" s="294"/>
      <c r="F33501" s="294"/>
    </row>
    <row r="33502">
      <c r="A33502" s="294" t="s">
        <v>41927</v>
      </c>
      <c r="B33502" s="294"/>
      <c r="C33502" s="294"/>
      <c r="D33502" s="294"/>
      <c r="E33502" s="294"/>
      <c r="F33502" s="294"/>
    </row>
    <row r="33503">
      <c r="A33503" s="294" t="s">
        <v>42227</v>
      </c>
      <c r="B33503" s="294"/>
      <c r="C33503" s="294"/>
      <c r="D33503" s="294"/>
      <c r="E33503" s="294"/>
      <c r="F33503" s="294"/>
    </row>
    <row r="33504">
      <c r="A33504" s="294" t="s">
        <v>21618</v>
      </c>
      <c r="B33504" s="294"/>
      <c r="C33504" s="294"/>
      <c r="D33504" s="294"/>
      <c r="E33504" s="294"/>
      <c r="F33504" s="294"/>
    </row>
    <row r="33505">
      <c r="A33505" s="294" t="s">
        <v>42228</v>
      </c>
      <c r="B33505" s="294"/>
      <c r="C33505" s="294"/>
      <c r="D33505" s="294"/>
      <c r="E33505" s="294"/>
      <c r="F33505" s="294"/>
    </row>
    <row r="33506">
      <c r="A33506" s="294" t="s">
        <v>42229</v>
      </c>
      <c r="B33506" s="294"/>
      <c r="C33506" s="294"/>
      <c r="D33506" s="294"/>
      <c r="E33506" s="294"/>
      <c r="F33506" s="294"/>
    </row>
    <row r="33507">
      <c r="A33507" s="294"/>
      <c r="B33507" s="294"/>
      <c r="C33507" s="294"/>
      <c r="D33507" s="294"/>
      <c r="E33507" s="294"/>
      <c r="F33507" s="294"/>
    </row>
    <row r="33508">
      <c r="A33508" s="294"/>
      <c r="B33508" s="294"/>
      <c r="C33508" s="294"/>
      <c r="D33508" s="294"/>
      <c r="E33508" s="294"/>
      <c r="F33508" s="294"/>
    </row>
    <row r="33509">
      <c r="A33509" s="294" t="s">
        <v>23228</v>
      </c>
      <c r="B33509" s="294"/>
      <c r="C33509" s="294"/>
      <c r="D33509" s="294"/>
      <c r="E33509" s="294"/>
      <c r="F33509" s="294"/>
    </row>
    <row r="33510">
      <c r="A33510" s="294" t="s">
        <v>27267</v>
      </c>
      <c r="B33510" s="294"/>
      <c r="C33510" s="294"/>
      <c r="D33510" s="294"/>
      <c r="E33510" s="294"/>
      <c r="F33510" s="294"/>
    </row>
    <row r="33511">
      <c r="A33511" s="294"/>
      <c r="B33511" s="294"/>
      <c r="C33511" s="294"/>
      <c r="D33511" s="294"/>
      <c r="E33511" s="294"/>
      <c r="F33511" s="294"/>
    </row>
    <row r="33512">
      <c r="A33512" s="294" t="s">
        <v>42230</v>
      </c>
      <c r="B33512" s="294"/>
      <c r="C33512" s="294"/>
      <c r="D33512" s="294"/>
      <c r="E33512" s="294"/>
      <c r="F33512" s="294"/>
    </row>
    <row r="33513">
      <c r="A33513" s="294" t="s">
        <v>42231</v>
      </c>
      <c r="B33513" s="294"/>
      <c r="C33513" s="294"/>
      <c r="D33513" s="294"/>
      <c r="E33513" s="294"/>
      <c r="F33513" s="294"/>
    </row>
    <row r="33514">
      <c r="A33514" s="294" t="s">
        <v>42232</v>
      </c>
      <c r="B33514" s="294"/>
      <c r="C33514" s="294"/>
      <c r="D33514" s="294"/>
      <c r="E33514" s="294"/>
      <c r="F33514" s="294"/>
    </row>
    <row r="33515">
      <c r="A33515" s="294" t="s">
        <v>42233</v>
      </c>
      <c r="B33515" s="294"/>
      <c r="C33515" s="294"/>
      <c r="D33515" s="294"/>
      <c r="E33515" s="294"/>
      <c r="F33515" s="294"/>
    </row>
    <row r="33516">
      <c r="A33516" s="294" t="s">
        <v>42234</v>
      </c>
      <c r="B33516" s="294"/>
      <c r="C33516" s="294"/>
      <c r="D33516" s="294"/>
      <c r="E33516" s="294"/>
      <c r="F33516" s="294"/>
    </row>
    <row r="33517">
      <c r="A33517" s="294" t="s">
        <v>42235</v>
      </c>
      <c r="B33517" s="294"/>
      <c r="C33517" s="294"/>
      <c r="D33517" s="294"/>
      <c r="E33517" s="294"/>
      <c r="F33517" s="294"/>
    </row>
    <row r="33518">
      <c r="A33518" s="294" t="s">
        <v>21892</v>
      </c>
      <c r="B33518" s="294"/>
      <c r="C33518" s="294"/>
      <c r="D33518" s="294"/>
      <c r="E33518" s="294"/>
      <c r="F33518" s="294"/>
    </row>
    <row r="33519">
      <c r="A33519" s="294" t="s">
        <v>42236</v>
      </c>
      <c r="B33519" s="294"/>
      <c r="C33519" s="294"/>
      <c r="D33519" s="294"/>
      <c r="E33519" s="294"/>
      <c r="F33519" s="294"/>
    </row>
    <row r="33520">
      <c r="A33520" s="294" t="s">
        <v>42237</v>
      </c>
      <c r="B33520" s="294"/>
      <c r="C33520" s="294"/>
      <c r="D33520" s="294"/>
      <c r="E33520" s="294"/>
      <c r="F33520" s="294"/>
    </row>
    <row r="33521">
      <c r="A33521" s="294"/>
      <c r="B33521" s="294"/>
      <c r="C33521" s="294"/>
      <c r="D33521" s="294"/>
      <c r="E33521" s="294"/>
      <c r="F33521" s="294"/>
    </row>
    <row r="33522">
      <c r="A33522" s="294" t="s">
        <v>24323</v>
      </c>
      <c r="B33522" s="294"/>
      <c r="C33522" s="294"/>
      <c r="D33522" s="294"/>
      <c r="E33522" s="294"/>
      <c r="F33522" s="294"/>
    </row>
    <row r="33523">
      <c r="A33523" s="294" t="s">
        <v>27629</v>
      </c>
      <c r="B33523" s="294"/>
      <c r="C33523" s="294"/>
      <c r="D33523" s="294"/>
      <c r="E33523" s="294"/>
      <c r="F33523" s="294"/>
    </row>
    <row r="33524">
      <c r="A33524" s="294"/>
      <c r="B33524" s="294"/>
      <c r="C33524" s="294"/>
      <c r="D33524" s="294"/>
      <c r="E33524" s="294"/>
      <c r="F33524" s="294"/>
    </row>
    <row r="33525">
      <c r="A33525" s="294" t="s">
        <v>42238</v>
      </c>
      <c r="B33525" s="294"/>
      <c r="C33525" s="294"/>
      <c r="D33525" s="294"/>
      <c r="E33525" s="294"/>
      <c r="F33525" s="294"/>
    </row>
    <row r="33526">
      <c r="A33526" s="294" t="s">
        <v>42239</v>
      </c>
      <c r="B33526" s="294"/>
      <c r="C33526" s="294"/>
      <c r="D33526" s="294"/>
      <c r="E33526" s="294"/>
      <c r="F33526" s="294"/>
    </row>
    <row r="33527">
      <c r="A33527" s="294" t="s">
        <v>42240</v>
      </c>
      <c r="B33527" s="294"/>
      <c r="C33527" s="294"/>
      <c r="D33527" s="294"/>
      <c r="E33527" s="294"/>
      <c r="F33527" s="294"/>
    </row>
    <row r="33528">
      <c r="A33528" s="294" t="s">
        <v>37682</v>
      </c>
      <c r="B33528" s="294"/>
      <c r="C33528" s="294"/>
      <c r="D33528" s="294"/>
      <c r="E33528" s="294"/>
      <c r="F33528" s="294"/>
    </row>
    <row r="33529">
      <c r="A33529" s="294" t="s">
        <v>30522</v>
      </c>
      <c r="B33529" s="294"/>
      <c r="C33529" s="294"/>
      <c r="D33529" s="294"/>
      <c r="E33529" s="294"/>
      <c r="F33529" s="294"/>
    </row>
    <row r="33530">
      <c r="A33530" s="294" t="s">
        <v>24320</v>
      </c>
      <c r="B33530" s="294"/>
      <c r="C33530" s="294"/>
      <c r="D33530" s="294"/>
      <c r="E33530" s="294"/>
      <c r="F33530" s="294"/>
    </row>
    <row r="33531">
      <c r="A33531" s="294" t="s">
        <v>42241</v>
      </c>
      <c r="B33531" s="294"/>
      <c r="C33531" s="294"/>
      <c r="D33531" s="294"/>
      <c r="E33531" s="294"/>
      <c r="F33531" s="294"/>
    </row>
    <row r="33532">
      <c r="A33532" s="294"/>
      <c r="B33532" s="294"/>
      <c r="C33532" s="294"/>
      <c r="D33532" s="294"/>
      <c r="E33532" s="294"/>
      <c r="F33532" s="294"/>
    </row>
    <row r="33533">
      <c r="A33533" s="294" t="s">
        <v>23943</v>
      </c>
      <c r="B33533" s="294"/>
      <c r="C33533" s="294"/>
      <c r="D33533" s="294"/>
      <c r="E33533" s="294"/>
      <c r="F33533" s="294"/>
    </row>
    <row r="33534">
      <c r="A33534" s="294" t="s">
        <v>26884</v>
      </c>
      <c r="B33534" s="294"/>
      <c r="C33534" s="294"/>
      <c r="D33534" s="294"/>
      <c r="E33534" s="294"/>
      <c r="F33534" s="294"/>
    </row>
    <row r="33535">
      <c r="A33535" s="294"/>
      <c r="B33535" s="294"/>
      <c r="C33535" s="294"/>
      <c r="D33535" s="294"/>
      <c r="E33535" s="294"/>
      <c r="F33535" s="294"/>
    </row>
    <row r="33536">
      <c r="A33536" s="294" t="s">
        <v>42242</v>
      </c>
      <c r="B33536" s="294"/>
      <c r="C33536" s="294"/>
      <c r="D33536" s="294"/>
      <c r="E33536" s="294"/>
      <c r="F33536" s="294"/>
    </row>
    <row r="33537">
      <c r="A33537" s="294" t="s">
        <v>42243</v>
      </c>
      <c r="B33537" s="294"/>
      <c r="C33537" s="294"/>
      <c r="D33537" s="294"/>
      <c r="E33537" s="294"/>
      <c r="F33537" s="294"/>
    </row>
    <row r="33538">
      <c r="A33538" s="294" t="s">
        <v>42244</v>
      </c>
      <c r="B33538" s="294"/>
      <c r="C33538" s="294"/>
      <c r="D33538" s="294"/>
      <c r="E33538" s="294"/>
      <c r="F33538" s="294"/>
    </row>
    <row r="33539">
      <c r="A33539" s="294" t="s">
        <v>42245</v>
      </c>
      <c r="B33539" s="294"/>
      <c r="C33539" s="294"/>
      <c r="D33539" s="294"/>
      <c r="E33539" s="294"/>
      <c r="F33539" s="294"/>
    </row>
    <row r="33540">
      <c r="A33540" s="294" t="s">
        <v>42246</v>
      </c>
      <c r="B33540" s="294"/>
      <c r="C33540" s="294"/>
      <c r="D33540" s="294"/>
      <c r="E33540" s="294"/>
      <c r="F33540" s="294"/>
    </row>
    <row r="33541">
      <c r="A33541" s="294" t="s">
        <v>21892</v>
      </c>
      <c r="B33541" s="294"/>
      <c r="C33541" s="294"/>
      <c r="D33541" s="294"/>
      <c r="E33541" s="294"/>
      <c r="F33541" s="294"/>
    </row>
    <row r="33542">
      <c r="A33542" s="294" t="s">
        <v>42247</v>
      </c>
      <c r="B33542" s="294"/>
      <c r="C33542" s="294"/>
      <c r="D33542" s="294"/>
      <c r="E33542" s="294"/>
      <c r="F33542" s="294"/>
    </row>
    <row r="33543">
      <c r="A33543" s="294" t="s">
        <v>42248</v>
      </c>
      <c r="B33543" s="294"/>
      <c r="C33543" s="294"/>
      <c r="D33543" s="294"/>
      <c r="E33543" s="294"/>
      <c r="F33543" s="294"/>
    </row>
    <row r="33544">
      <c r="A33544" s="294"/>
      <c r="B33544" s="294"/>
      <c r="C33544" s="294"/>
      <c r="D33544" s="294"/>
      <c r="E33544" s="294"/>
      <c r="F33544" s="294"/>
    </row>
    <row r="33545">
      <c r="A33545" s="294" t="s">
        <v>42249</v>
      </c>
      <c r="B33545" s="294"/>
      <c r="C33545" s="294"/>
      <c r="D33545" s="294"/>
      <c r="E33545" s="294"/>
      <c r="F33545" s="294"/>
    </row>
    <row r="33546">
      <c r="A33546" s="294"/>
      <c r="B33546" s="294"/>
      <c r="C33546" s="294"/>
      <c r="D33546" s="294"/>
      <c r="E33546" s="294"/>
      <c r="F33546" s="294"/>
    </row>
    <row r="33547">
      <c r="A33547" s="294"/>
      <c r="B33547" s="294"/>
      <c r="C33547" s="294"/>
      <c r="D33547" s="294"/>
      <c r="E33547" s="294"/>
      <c r="F33547" s="294"/>
    </row>
    <row r="33548">
      <c r="A33548" s="294" t="s">
        <v>41690</v>
      </c>
      <c r="B33548" s="294"/>
      <c r="C33548" s="294"/>
      <c r="D33548" s="294"/>
      <c r="E33548" s="294"/>
      <c r="F33548" s="294"/>
    </row>
    <row r="33549">
      <c r="A33549" s="294" t="s">
        <v>42250</v>
      </c>
      <c r="B33549" s="294"/>
      <c r="C33549" s="294"/>
      <c r="D33549" s="294"/>
      <c r="E33549" s="294"/>
      <c r="F33549" s="294"/>
    </row>
    <row r="33550">
      <c r="A33550" s="294" t="s">
        <v>42251</v>
      </c>
      <c r="B33550" s="294"/>
      <c r="C33550" s="294"/>
      <c r="D33550" s="294"/>
      <c r="E33550" s="294"/>
      <c r="F33550" s="294"/>
    </row>
    <row r="33551">
      <c r="A33551" s="294" t="s">
        <v>30336</v>
      </c>
      <c r="B33551" s="294"/>
      <c r="C33551" s="294"/>
      <c r="D33551" s="294"/>
      <c r="E33551" s="294"/>
      <c r="F33551" s="294"/>
    </row>
    <row r="33552">
      <c r="A33552" s="294" t="s">
        <v>41599</v>
      </c>
      <c r="B33552" s="294"/>
      <c r="C33552" s="294"/>
      <c r="D33552" s="294"/>
      <c r="E33552" s="294"/>
      <c r="F33552" s="294"/>
    </row>
    <row r="33553">
      <c r="A33553" s="294" t="s">
        <v>31573</v>
      </c>
      <c r="B33553" s="294"/>
      <c r="C33553" s="294"/>
      <c r="D33553" s="294"/>
      <c r="E33553" s="294"/>
      <c r="F33553" s="294"/>
    </row>
    <row r="33554">
      <c r="A33554" s="294" t="s">
        <v>21511</v>
      </c>
      <c r="B33554" s="294"/>
      <c r="C33554" s="294"/>
      <c r="D33554" s="294"/>
      <c r="E33554" s="294"/>
      <c r="F33554" s="294"/>
    </row>
    <row r="33555">
      <c r="A33555" s="294" t="s">
        <v>42252</v>
      </c>
      <c r="B33555" s="294"/>
      <c r="C33555" s="294"/>
      <c r="D33555" s="294"/>
      <c r="E33555" s="294"/>
      <c r="F33555" s="294"/>
    </row>
    <row r="33556">
      <c r="A33556" s="294" t="s">
        <v>33136</v>
      </c>
      <c r="B33556" s="294"/>
      <c r="C33556" s="294"/>
      <c r="D33556" s="294"/>
      <c r="E33556" s="294"/>
      <c r="F33556" s="294"/>
    </row>
    <row r="33557">
      <c r="A33557" s="294" t="s">
        <v>42253</v>
      </c>
      <c r="B33557" s="294"/>
      <c r="C33557" s="294"/>
      <c r="D33557" s="294"/>
      <c r="E33557" s="294"/>
      <c r="F33557" s="294"/>
    </row>
    <row r="33558">
      <c r="A33558" s="294" t="s">
        <v>42254</v>
      </c>
      <c r="B33558" s="294"/>
      <c r="C33558" s="294"/>
      <c r="D33558" s="294"/>
      <c r="E33558" s="294"/>
      <c r="F33558" s="294"/>
    </row>
    <row r="33559">
      <c r="A33559" s="294" t="s">
        <v>23831</v>
      </c>
      <c r="B33559" s="294"/>
      <c r="C33559" s="294"/>
      <c r="D33559" s="294"/>
      <c r="E33559" s="294"/>
      <c r="F33559" s="294"/>
    </row>
    <row r="33560">
      <c r="A33560" s="294" t="s">
        <v>32551</v>
      </c>
      <c r="B33560" s="294"/>
      <c r="C33560" s="294"/>
      <c r="D33560" s="294"/>
      <c r="E33560" s="294"/>
      <c r="F33560" s="294"/>
    </row>
    <row r="33561">
      <c r="A33561" s="294"/>
      <c r="B33561" s="294"/>
      <c r="C33561" s="294"/>
      <c r="D33561" s="294"/>
      <c r="E33561" s="294"/>
      <c r="F33561" s="294"/>
    </row>
    <row r="33562">
      <c r="A33562" s="294" t="s">
        <v>41905</v>
      </c>
      <c r="B33562" s="294"/>
      <c r="C33562" s="294"/>
      <c r="D33562" s="294"/>
      <c r="E33562" s="294"/>
      <c r="F33562" s="294"/>
    </row>
    <row r="33563">
      <c r="A33563" s="294"/>
      <c r="B33563" s="294"/>
      <c r="C33563" s="294"/>
      <c r="D33563" s="294"/>
      <c r="E33563" s="294"/>
      <c r="F33563" s="294"/>
    </row>
    <row r="33564">
      <c r="A33564" s="294" t="s">
        <v>26552</v>
      </c>
      <c r="B33564" s="294"/>
      <c r="C33564" s="294"/>
      <c r="D33564" s="294"/>
      <c r="E33564" s="294"/>
      <c r="F33564" s="294"/>
    </row>
    <row r="33565">
      <c r="A33565" s="294" t="s">
        <v>41910</v>
      </c>
      <c r="B33565" s="294"/>
      <c r="C33565" s="294"/>
      <c r="D33565" s="294"/>
      <c r="E33565" s="294"/>
      <c r="F33565" s="294"/>
    </row>
    <row r="33566">
      <c r="A33566" s="294" t="s">
        <v>42255</v>
      </c>
      <c r="B33566" s="294"/>
      <c r="C33566" s="294"/>
      <c r="D33566" s="294"/>
      <c r="E33566" s="294"/>
      <c r="F33566" s="294"/>
    </row>
    <row r="33567">
      <c r="A33567" s="294" t="s">
        <v>42256</v>
      </c>
      <c r="B33567" s="294"/>
      <c r="C33567" s="294"/>
      <c r="D33567" s="294"/>
      <c r="E33567" s="294"/>
      <c r="F33567" s="294"/>
    </row>
    <row r="33568">
      <c r="A33568" s="294" t="s">
        <v>42257</v>
      </c>
      <c r="B33568" s="294"/>
      <c r="C33568" s="294"/>
      <c r="D33568" s="294"/>
      <c r="E33568" s="294"/>
      <c r="F33568" s="294"/>
    </row>
    <row r="33569">
      <c r="A33569" s="294" t="s">
        <v>26555</v>
      </c>
      <c r="B33569" s="294"/>
      <c r="C33569" s="294"/>
      <c r="D33569" s="294"/>
      <c r="E33569" s="294"/>
      <c r="F33569" s="294"/>
    </row>
    <row r="33570">
      <c r="A33570" s="294" t="s">
        <v>39831</v>
      </c>
      <c r="B33570" s="294"/>
      <c r="C33570" s="294"/>
      <c r="D33570" s="294"/>
      <c r="E33570" s="294"/>
      <c r="F33570" s="294"/>
    </row>
    <row r="33571">
      <c r="A33571" s="294" t="s">
        <v>42258</v>
      </c>
      <c r="B33571" s="294"/>
      <c r="C33571" s="294"/>
      <c r="D33571" s="294"/>
      <c r="E33571" s="294"/>
      <c r="F33571" s="294"/>
    </row>
    <row r="33572">
      <c r="A33572" s="294" t="s">
        <v>41696</v>
      </c>
      <c r="B33572" s="294"/>
      <c r="C33572" s="294"/>
      <c r="D33572" s="294"/>
      <c r="E33572" s="294"/>
      <c r="F33572" s="294"/>
    </row>
    <row r="33573">
      <c r="A33573" s="294" t="s">
        <v>26557</v>
      </c>
      <c r="B33573" s="294"/>
      <c r="C33573" s="294"/>
      <c r="D33573" s="294"/>
      <c r="E33573" s="294"/>
      <c r="F33573" s="294"/>
    </row>
    <row r="33574">
      <c r="A33574" s="294" t="s">
        <v>40672</v>
      </c>
      <c r="B33574" s="294"/>
      <c r="C33574" s="294"/>
      <c r="D33574" s="294"/>
      <c r="E33574" s="294"/>
      <c r="F33574" s="294"/>
    </row>
    <row r="33575">
      <c r="A33575" s="294" t="s">
        <v>28757</v>
      </c>
      <c r="B33575" s="294"/>
      <c r="C33575" s="294"/>
      <c r="D33575" s="294"/>
      <c r="E33575" s="294"/>
      <c r="F33575" s="294"/>
    </row>
    <row r="33576">
      <c r="A33576" s="294" t="s">
        <v>34082</v>
      </c>
      <c r="B33576" s="294"/>
      <c r="C33576" s="294"/>
      <c r="D33576" s="294"/>
      <c r="E33576" s="294"/>
      <c r="F33576" s="294"/>
    </row>
    <row r="33577">
      <c r="A33577" s="294" t="s">
        <v>22108</v>
      </c>
      <c r="B33577" s="294"/>
      <c r="C33577" s="294"/>
      <c r="D33577" s="294"/>
      <c r="E33577" s="294"/>
      <c r="F33577" s="294"/>
    </row>
    <row r="33578">
      <c r="A33578" s="294" t="s">
        <v>37876</v>
      </c>
      <c r="B33578" s="294"/>
      <c r="C33578" s="294"/>
      <c r="D33578" s="294"/>
      <c r="E33578" s="294"/>
      <c r="F33578" s="294"/>
    </row>
    <row r="33579">
      <c r="A33579" s="294" t="s">
        <v>42259</v>
      </c>
      <c r="B33579" s="294"/>
      <c r="C33579" s="294"/>
      <c r="D33579" s="294"/>
      <c r="E33579" s="294"/>
      <c r="F33579" s="294"/>
    </row>
    <row r="33580">
      <c r="A33580" s="294" t="s">
        <v>22220</v>
      </c>
      <c r="B33580" s="294"/>
      <c r="C33580" s="294"/>
      <c r="D33580" s="294"/>
      <c r="E33580" s="294"/>
      <c r="F33580" s="294"/>
    </row>
    <row r="33581">
      <c r="A33581" s="294" t="s">
        <v>42260</v>
      </c>
      <c r="B33581" s="294"/>
      <c r="C33581" s="294"/>
      <c r="D33581" s="294"/>
      <c r="E33581" s="294"/>
      <c r="F33581" s="294"/>
    </row>
    <row r="33582">
      <c r="A33582" s="294" t="s">
        <v>42261</v>
      </c>
      <c r="B33582" s="294"/>
      <c r="C33582" s="294"/>
      <c r="D33582" s="294"/>
      <c r="E33582" s="294"/>
      <c r="F33582" s="294"/>
    </row>
    <row r="33583">
      <c r="A33583" s="294" t="s">
        <v>42262</v>
      </c>
      <c r="B33583" s="294"/>
      <c r="C33583" s="294"/>
      <c r="D33583" s="294"/>
      <c r="E33583" s="294"/>
      <c r="F33583" s="294"/>
    </row>
    <row r="33584">
      <c r="A33584" s="294" t="s">
        <v>42263</v>
      </c>
      <c r="B33584" s="294"/>
      <c r="C33584" s="294"/>
      <c r="D33584" s="294"/>
      <c r="E33584" s="294"/>
      <c r="F33584" s="294"/>
    </row>
    <row r="33585">
      <c r="A33585" s="294" t="s">
        <v>38181</v>
      </c>
      <c r="B33585" s="294"/>
      <c r="C33585" s="294"/>
      <c r="D33585" s="294"/>
      <c r="E33585" s="294"/>
      <c r="F33585" s="294"/>
    </row>
    <row r="33586">
      <c r="A33586" s="294" t="s">
        <v>42264</v>
      </c>
      <c r="B33586" s="294"/>
      <c r="C33586" s="294"/>
      <c r="D33586" s="294"/>
      <c r="E33586" s="294"/>
      <c r="F33586" s="294"/>
    </row>
    <row r="33587">
      <c r="A33587" s="294"/>
      <c r="B33587" s="294"/>
      <c r="C33587" s="294"/>
      <c r="D33587" s="294"/>
      <c r="E33587" s="294"/>
      <c r="F33587" s="294"/>
    </row>
    <row r="33588">
      <c r="A33588" s="294" t="s">
        <v>42265</v>
      </c>
      <c r="B33588" s="294"/>
      <c r="C33588" s="294"/>
      <c r="D33588" s="294"/>
      <c r="E33588" s="294"/>
      <c r="F33588" s="294"/>
    </row>
    <row r="33589">
      <c r="A33589" s="294"/>
      <c r="B33589" s="294"/>
      <c r="C33589" s="294"/>
      <c r="D33589" s="294"/>
      <c r="E33589" s="294"/>
      <c r="F33589" s="294"/>
    </row>
    <row r="33590">
      <c r="A33590" s="294"/>
      <c r="B33590" s="294"/>
      <c r="C33590" s="294"/>
      <c r="D33590" s="294"/>
      <c r="E33590" s="294"/>
      <c r="F33590" s="294"/>
    </row>
    <row r="33591">
      <c r="A33591" s="294" t="s">
        <v>23171</v>
      </c>
      <c r="B33591" s="294"/>
      <c r="C33591" s="294"/>
      <c r="D33591" s="294"/>
      <c r="E33591" s="294"/>
      <c r="F33591" s="294"/>
    </row>
    <row r="33592">
      <c r="A33592" s="294" t="s">
        <v>42266</v>
      </c>
      <c r="B33592" s="294"/>
      <c r="C33592" s="294"/>
      <c r="D33592" s="294"/>
      <c r="E33592" s="294"/>
      <c r="F33592" s="294"/>
    </row>
    <row r="33593">
      <c r="A33593" s="294" t="s">
        <v>41237</v>
      </c>
      <c r="B33593" s="294"/>
      <c r="C33593" s="294"/>
      <c r="D33593" s="294"/>
      <c r="E33593" s="294"/>
      <c r="F33593" s="294"/>
    </row>
    <row r="33594">
      <c r="A33594" s="294" t="s">
        <v>42267</v>
      </c>
      <c r="B33594" s="294"/>
      <c r="C33594" s="294"/>
      <c r="D33594" s="294"/>
      <c r="E33594" s="294"/>
      <c r="F33594" s="294"/>
    </row>
    <row r="33595">
      <c r="A33595" s="294" t="s">
        <v>42268</v>
      </c>
      <c r="B33595" s="294"/>
      <c r="C33595" s="294"/>
      <c r="D33595" s="294"/>
      <c r="E33595" s="294"/>
      <c r="F33595" s="294"/>
    </row>
    <row r="33596">
      <c r="A33596" s="294" t="s">
        <v>26567</v>
      </c>
      <c r="B33596" s="294"/>
      <c r="C33596" s="294"/>
      <c r="D33596" s="294"/>
      <c r="E33596" s="294"/>
      <c r="F33596" s="294"/>
    </row>
    <row r="33597">
      <c r="A33597" s="294" t="s">
        <v>29302</v>
      </c>
      <c r="B33597" s="294"/>
      <c r="C33597" s="294"/>
      <c r="D33597" s="294"/>
      <c r="E33597" s="294"/>
      <c r="F33597" s="294"/>
    </row>
    <row r="33598">
      <c r="A33598" s="294" t="s">
        <v>42269</v>
      </c>
      <c r="B33598" s="294"/>
      <c r="C33598" s="294"/>
      <c r="D33598" s="294"/>
      <c r="E33598" s="294"/>
      <c r="F33598" s="294"/>
    </row>
    <row r="33599">
      <c r="A33599" s="294" t="s">
        <v>39850</v>
      </c>
      <c r="B33599" s="294"/>
      <c r="C33599" s="294"/>
      <c r="D33599" s="294"/>
      <c r="E33599" s="294"/>
      <c r="F33599" s="294"/>
    </row>
    <row r="33600">
      <c r="A33600" s="294" t="s">
        <v>42270</v>
      </c>
      <c r="B33600" s="294"/>
      <c r="C33600" s="294"/>
      <c r="D33600" s="294"/>
      <c r="E33600" s="294"/>
      <c r="F33600" s="294"/>
    </row>
    <row r="33601">
      <c r="A33601" s="294" t="s">
        <v>41129</v>
      </c>
      <c r="B33601" s="294"/>
      <c r="C33601" s="294"/>
      <c r="D33601" s="294"/>
      <c r="E33601" s="294"/>
      <c r="F33601" s="294"/>
    </row>
    <row r="33602">
      <c r="A33602" s="294" t="s">
        <v>42271</v>
      </c>
      <c r="B33602" s="294"/>
      <c r="C33602" s="294"/>
      <c r="D33602" s="294"/>
      <c r="E33602" s="294"/>
      <c r="F33602" s="294"/>
    </row>
    <row r="33603">
      <c r="A33603" s="294" t="s">
        <v>42272</v>
      </c>
      <c r="B33603" s="294"/>
      <c r="C33603" s="294"/>
      <c r="D33603" s="294"/>
      <c r="E33603" s="294"/>
      <c r="F33603" s="294"/>
    </row>
    <row r="33604">
      <c r="A33604" s="294" t="s">
        <v>42273</v>
      </c>
      <c r="B33604" s="294"/>
      <c r="C33604" s="294"/>
      <c r="D33604" s="294"/>
      <c r="E33604" s="294"/>
      <c r="F33604" s="294"/>
    </row>
    <row r="33605">
      <c r="A33605" s="294" t="s">
        <v>35479</v>
      </c>
      <c r="B33605" s="294"/>
      <c r="C33605" s="294"/>
      <c r="D33605" s="294"/>
      <c r="E33605" s="294"/>
      <c r="F33605" s="294"/>
    </row>
    <row r="33606">
      <c r="A33606" s="294" t="s">
        <v>42274</v>
      </c>
      <c r="B33606" s="294"/>
      <c r="C33606" s="294"/>
      <c r="D33606" s="294"/>
      <c r="E33606" s="294"/>
      <c r="F33606" s="294"/>
    </row>
    <row r="33607">
      <c r="A33607" s="294"/>
      <c r="B33607" s="294"/>
      <c r="C33607" s="294"/>
      <c r="D33607" s="294"/>
      <c r="E33607" s="294"/>
      <c r="F33607" s="294"/>
    </row>
    <row r="33608">
      <c r="A33608" s="294" t="s">
        <v>41927</v>
      </c>
      <c r="B33608" s="294"/>
      <c r="C33608" s="294"/>
      <c r="D33608" s="294"/>
      <c r="E33608" s="294"/>
      <c r="F33608" s="294"/>
    </row>
    <row r="33609">
      <c r="A33609" s="294" t="s">
        <v>42275</v>
      </c>
      <c r="B33609" s="294"/>
      <c r="C33609" s="294"/>
      <c r="D33609" s="294"/>
      <c r="E33609" s="294"/>
      <c r="F33609" s="294"/>
    </row>
    <row r="33610">
      <c r="A33610" s="294" t="s">
        <v>21672</v>
      </c>
      <c r="B33610" s="294"/>
      <c r="C33610" s="294"/>
      <c r="D33610" s="294"/>
      <c r="E33610" s="294"/>
      <c r="F33610" s="294"/>
    </row>
    <row r="33611">
      <c r="A33611" s="294" t="s">
        <v>42228</v>
      </c>
      <c r="B33611" s="294"/>
      <c r="C33611" s="294"/>
      <c r="D33611" s="294"/>
      <c r="E33611" s="294"/>
      <c r="F33611" s="294"/>
    </row>
    <row r="33612">
      <c r="A33612" s="294" t="s">
        <v>42276</v>
      </c>
      <c r="B33612" s="294"/>
      <c r="C33612" s="294"/>
      <c r="D33612" s="294"/>
      <c r="E33612" s="294"/>
      <c r="F33612" s="294"/>
    </row>
    <row r="33613">
      <c r="A33613" s="294"/>
      <c r="B33613" s="294"/>
      <c r="C33613" s="294"/>
      <c r="D33613" s="294"/>
      <c r="E33613" s="294"/>
      <c r="F33613" s="294"/>
    </row>
    <row r="33614">
      <c r="A33614" s="294" t="s">
        <v>21429</v>
      </c>
      <c r="B33614" s="294"/>
      <c r="C33614" s="294"/>
      <c r="D33614" s="294"/>
      <c r="E33614" s="294"/>
      <c r="F33614" s="294"/>
    </row>
    <row r="33615">
      <c r="A33615" s="294"/>
      <c r="B33615" s="294"/>
      <c r="C33615" s="294"/>
      <c r="D33615" s="294"/>
      <c r="E33615" s="294"/>
      <c r="F33615" s="294"/>
    </row>
    <row r="33616">
      <c r="A33616" s="294" t="s">
        <v>42277</v>
      </c>
      <c r="B33616" s="294"/>
      <c r="C33616" s="294"/>
      <c r="D33616" s="294"/>
      <c r="E33616" s="294"/>
      <c r="F33616" s="294"/>
    </row>
    <row r="33617">
      <c r="A33617" s="294" t="s">
        <v>42278</v>
      </c>
      <c r="B33617" s="294"/>
      <c r="C33617" s="294"/>
      <c r="D33617" s="294"/>
      <c r="E33617" s="294"/>
      <c r="F33617" s="294"/>
    </row>
    <row r="33618">
      <c r="A33618" s="294" t="s">
        <v>42279</v>
      </c>
      <c r="B33618" s="294"/>
      <c r="C33618" s="294"/>
      <c r="D33618" s="294"/>
      <c r="E33618" s="294"/>
      <c r="F33618" s="294"/>
    </row>
    <row r="33619">
      <c r="A33619" s="294" t="s">
        <v>40476</v>
      </c>
      <c r="B33619" s="294"/>
      <c r="C33619" s="294"/>
      <c r="D33619" s="294"/>
      <c r="E33619" s="294"/>
      <c r="F33619" s="294"/>
    </row>
    <row r="33620">
      <c r="A33620" s="294" t="s">
        <v>26578</v>
      </c>
      <c r="B33620" s="294"/>
      <c r="C33620" s="294"/>
      <c r="D33620" s="294"/>
      <c r="E33620" s="294"/>
      <c r="F33620" s="294"/>
    </row>
    <row r="33621">
      <c r="A33621" s="294" t="s">
        <v>42280</v>
      </c>
      <c r="B33621" s="294"/>
      <c r="C33621" s="294"/>
      <c r="D33621" s="294"/>
      <c r="E33621" s="294"/>
      <c r="F33621" s="294"/>
    </row>
    <row r="33622">
      <c r="A33622" s="294" t="s">
        <v>42281</v>
      </c>
      <c r="B33622" s="294"/>
      <c r="C33622" s="294"/>
      <c r="D33622" s="294"/>
      <c r="E33622" s="294"/>
      <c r="F33622" s="294"/>
    </row>
    <row r="33623">
      <c r="A33623" s="294" t="s">
        <v>42282</v>
      </c>
      <c r="B33623" s="294"/>
      <c r="C33623" s="294"/>
      <c r="D33623" s="294"/>
      <c r="E33623" s="294"/>
      <c r="F33623" s="294"/>
    </row>
    <row r="33624">
      <c r="A33624" s="294" t="s">
        <v>40703</v>
      </c>
      <c r="B33624" s="294"/>
      <c r="C33624" s="294"/>
      <c r="D33624" s="294"/>
      <c r="E33624" s="294"/>
      <c r="F33624" s="294"/>
    </row>
    <row r="33625">
      <c r="A33625" s="294" t="s">
        <v>42283</v>
      </c>
      <c r="B33625" s="294"/>
      <c r="C33625" s="294"/>
      <c r="D33625" s="294"/>
      <c r="E33625" s="294"/>
      <c r="F33625" s="294"/>
    </row>
    <row r="33626">
      <c r="A33626" s="294" t="s">
        <v>42284</v>
      </c>
      <c r="B33626" s="294"/>
      <c r="C33626" s="294"/>
      <c r="D33626" s="294"/>
      <c r="E33626" s="294"/>
      <c r="F33626" s="294"/>
    </row>
    <row r="33627">
      <c r="A33627" s="294" t="s">
        <v>42285</v>
      </c>
      <c r="B33627" s="294"/>
      <c r="C33627" s="294"/>
      <c r="D33627" s="294"/>
      <c r="E33627" s="294"/>
      <c r="F33627" s="294"/>
    </row>
    <row r="33628">
      <c r="A33628" s="294"/>
      <c r="B33628" s="294"/>
      <c r="C33628" s="294"/>
      <c r="D33628" s="294"/>
      <c r="E33628" s="294"/>
      <c r="F33628" s="294"/>
    </row>
    <row r="33629">
      <c r="A33629" s="294"/>
      <c r="B33629" s="294"/>
      <c r="C33629" s="294"/>
      <c r="D33629" s="294"/>
      <c r="E33629" s="294"/>
      <c r="F33629" s="294"/>
    </row>
    <row r="33630">
      <c r="A33630" s="294" t="s">
        <v>24373</v>
      </c>
      <c r="B33630" s="294"/>
      <c r="C33630" s="294"/>
      <c r="D33630" s="294"/>
      <c r="E33630" s="294"/>
      <c r="F33630" s="294"/>
    </row>
    <row r="33631">
      <c r="A33631" s="294" t="s">
        <v>20470</v>
      </c>
      <c r="B33631" s="294"/>
      <c r="C33631" s="294"/>
      <c r="D33631" s="294"/>
      <c r="E33631" s="294"/>
      <c r="F33631" s="294"/>
    </row>
    <row r="33632">
      <c r="A33632" s="294"/>
      <c r="B33632" s="294"/>
      <c r="C33632" s="294"/>
      <c r="D33632" s="294"/>
      <c r="E33632" s="294"/>
      <c r="F33632" s="294"/>
    </row>
    <row r="33633">
      <c r="A33633" s="294" t="s">
        <v>42286</v>
      </c>
      <c r="B33633" s="294"/>
      <c r="C33633" s="294"/>
      <c r="D33633" s="294"/>
      <c r="E33633" s="294"/>
      <c r="F33633" s="294"/>
    </row>
    <row r="33634">
      <c r="A33634" s="294" t="s">
        <v>42287</v>
      </c>
      <c r="B33634" s="294"/>
      <c r="C33634" s="294"/>
      <c r="D33634" s="294"/>
      <c r="E33634" s="294"/>
      <c r="F33634" s="294"/>
    </row>
    <row r="33635">
      <c r="A33635" s="294" t="s">
        <v>42288</v>
      </c>
      <c r="B33635" s="294"/>
      <c r="C33635" s="294"/>
      <c r="D33635" s="294"/>
      <c r="E33635" s="294"/>
      <c r="F33635" s="294"/>
    </row>
    <row r="33636">
      <c r="A33636" s="294" t="s">
        <v>42289</v>
      </c>
      <c r="B33636" s="294"/>
      <c r="C33636" s="294"/>
      <c r="D33636" s="294"/>
      <c r="E33636" s="294"/>
      <c r="F33636" s="294"/>
    </row>
    <row r="33637">
      <c r="A33637" s="294" t="s">
        <v>42290</v>
      </c>
      <c r="B33637" s="294"/>
      <c r="C33637" s="294"/>
      <c r="D33637" s="294"/>
      <c r="E33637" s="294"/>
      <c r="F33637" s="294"/>
    </row>
    <row r="33638">
      <c r="A33638" s="294" t="s">
        <v>42291</v>
      </c>
      <c r="B33638" s="294"/>
      <c r="C33638" s="294"/>
      <c r="D33638" s="294"/>
      <c r="E33638" s="294"/>
      <c r="F33638" s="294"/>
    </row>
    <row r="33639">
      <c r="A33639" s="294" t="s">
        <v>42292</v>
      </c>
      <c r="B33639" s="294"/>
      <c r="C33639" s="294"/>
      <c r="D33639" s="294"/>
      <c r="E33639" s="294"/>
      <c r="F33639" s="294"/>
    </row>
    <row r="33640">
      <c r="A33640" s="294" t="s">
        <v>21892</v>
      </c>
      <c r="B33640" s="294"/>
      <c r="C33640" s="294"/>
      <c r="D33640" s="294"/>
      <c r="E33640" s="294"/>
      <c r="F33640" s="294"/>
    </row>
    <row r="33641">
      <c r="A33641" s="294" t="s">
        <v>42293</v>
      </c>
      <c r="B33641" s="294"/>
      <c r="C33641" s="294"/>
      <c r="D33641" s="294"/>
      <c r="E33641" s="294"/>
      <c r="F33641" s="294"/>
    </row>
    <row r="33642">
      <c r="A33642" s="294" t="s">
        <v>42294</v>
      </c>
      <c r="B33642" s="294"/>
      <c r="C33642" s="294"/>
      <c r="D33642" s="294"/>
      <c r="E33642" s="294"/>
      <c r="F33642" s="294"/>
    </row>
    <row r="33643">
      <c r="A33643" s="294">
        <v>15.0</v>
      </c>
      <c r="B33643" s="294"/>
      <c r="C33643" s="294"/>
      <c r="D33643" s="294"/>
      <c r="E33643" s="294"/>
      <c r="F33643" s="294"/>
    </row>
    <row r="33644">
      <c r="A33644" s="294"/>
      <c r="B33644" s="294"/>
      <c r="C33644" s="294"/>
      <c r="D33644" s="294"/>
      <c r="E33644" s="294"/>
      <c r="F33644" s="294"/>
    </row>
    <row r="33645">
      <c r="A33645" s="294" t="s">
        <v>42295</v>
      </c>
      <c r="B33645" s="294"/>
      <c r="C33645" s="294"/>
      <c r="D33645" s="294"/>
      <c r="E33645" s="294"/>
      <c r="F33645" s="294"/>
    </row>
    <row r="33646">
      <c r="A33646" s="294"/>
      <c r="B33646" s="294"/>
      <c r="C33646" s="294"/>
      <c r="D33646" s="294"/>
      <c r="E33646" s="294"/>
      <c r="F33646" s="294"/>
    </row>
    <row r="33647">
      <c r="A33647" s="294" t="s">
        <v>42296</v>
      </c>
      <c r="B33647" s="294"/>
      <c r="C33647" s="294"/>
      <c r="D33647" s="294"/>
      <c r="E33647" s="294"/>
      <c r="F33647" s="294"/>
    </row>
    <row r="33648">
      <c r="A33648" s="294" t="s">
        <v>41750</v>
      </c>
      <c r="B33648" s="294"/>
      <c r="C33648" s="294"/>
      <c r="D33648" s="294"/>
      <c r="E33648" s="294"/>
      <c r="F33648" s="294"/>
    </row>
    <row r="33649">
      <c r="A33649" s="294" t="s">
        <v>42297</v>
      </c>
      <c r="B33649" s="294"/>
      <c r="C33649" s="294"/>
      <c r="D33649" s="294"/>
      <c r="E33649" s="294"/>
      <c r="F33649" s="294"/>
    </row>
    <row r="33650">
      <c r="A33650" s="294" t="s">
        <v>40713</v>
      </c>
      <c r="B33650" s="294"/>
      <c r="C33650" s="294"/>
      <c r="D33650" s="294"/>
      <c r="E33650" s="294"/>
      <c r="F33650" s="294"/>
    </row>
    <row r="33651">
      <c r="A33651" s="294" t="s">
        <v>42298</v>
      </c>
      <c r="B33651" s="294"/>
      <c r="C33651" s="294"/>
      <c r="D33651" s="294"/>
      <c r="E33651" s="294"/>
      <c r="F33651" s="294"/>
    </row>
    <row r="33652">
      <c r="A33652" s="294" t="s">
        <v>42299</v>
      </c>
      <c r="B33652" s="294"/>
      <c r="C33652" s="294"/>
      <c r="D33652" s="294"/>
      <c r="E33652" s="294"/>
      <c r="F33652" s="294"/>
    </row>
    <row r="33653">
      <c r="A33653" s="294" t="s">
        <v>24320</v>
      </c>
      <c r="B33653" s="294"/>
      <c r="C33653" s="294"/>
      <c r="D33653" s="294"/>
      <c r="E33653" s="294"/>
      <c r="F33653" s="294"/>
    </row>
    <row r="33654">
      <c r="A33654" s="294" t="s">
        <v>42300</v>
      </c>
      <c r="B33654" s="294"/>
      <c r="C33654" s="294"/>
      <c r="D33654" s="294"/>
      <c r="E33654" s="294"/>
      <c r="F33654" s="294"/>
    </row>
    <row r="33655">
      <c r="A33655" s="294" t="s">
        <v>42301</v>
      </c>
      <c r="B33655" s="294"/>
      <c r="C33655" s="294"/>
      <c r="D33655" s="294"/>
      <c r="E33655" s="294"/>
      <c r="F33655" s="294"/>
    </row>
    <row r="33656">
      <c r="A33656" s="294"/>
      <c r="B33656" s="294"/>
      <c r="C33656" s="294"/>
      <c r="D33656" s="294"/>
      <c r="E33656" s="294"/>
      <c r="F33656" s="294"/>
    </row>
    <row r="33657">
      <c r="A33657" s="294" t="s">
        <v>25653</v>
      </c>
      <c r="B33657" s="294"/>
      <c r="C33657" s="294"/>
      <c r="D33657" s="294"/>
      <c r="E33657" s="294"/>
      <c r="F33657" s="294"/>
    </row>
    <row r="33658">
      <c r="A33658" s="294" t="s">
        <v>23767</v>
      </c>
      <c r="B33658" s="294"/>
      <c r="C33658" s="294"/>
      <c r="D33658" s="294"/>
      <c r="E33658" s="294"/>
      <c r="F33658" s="294"/>
    </row>
    <row r="33659">
      <c r="A33659" s="294"/>
      <c r="B33659" s="294"/>
      <c r="C33659" s="294"/>
      <c r="D33659" s="294"/>
      <c r="E33659" s="294"/>
      <c r="F33659" s="294"/>
    </row>
    <row r="33660">
      <c r="A33660" s="294"/>
      <c r="B33660" s="294"/>
      <c r="C33660" s="294"/>
      <c r="D33660" s="294"/>
      <c r="E33660" s="294"/>
      <c r="F33660" s="294"/>
    </row>
    <row r="33661">
      <c r="A33661" s="294" t="s">
        <v>42302</v>
      </c>
      <c r="B33661" s="294"/>
      <c r="C33661" s="294"/>
      <c r="D33661" s="294"/>
      <c r="E33661" s="294"/>
      <c r="F33661" s="294"/>
    </row>
    <row r="33662">
      <c r="A33662" s="294" t="s">
        <v>42303</v>
      </c>
      <c r="B33662" s="294"/>
      <c r="C33662" s="294"/>
      <c r="D33662" s="294"/>
      <c r="E33662" s="294"/>
      <c r="F33662" s="294"/>
    </row>
    <row r="33663">
      <c r="A33663" s="294" t="s">
        <v>42304</v>
      </c>
      <c r="B33663" s="294"/>
      <c r="C33663" s="294"/>
      <c r="D33663" s="294"/>
      <c r="E33663" s="294"/>
      <c r="F33663" s="294"/>
    </row>
    <row r="33664">
      <c r="A33664" s="294" t="s">
        <v>42305</v>
      </c>
      <c r="B33664" s="294"/>
      <c r="C33664" s="294"/>
      <c r="D33664" s="294"/>
      <c r="E33664" s="294"/>
      <c r="F33664" s="294"/>
    </row>
    <row r="33665">
      <c r="A33665" s="294" t="s">
        <v>42306</v>
      </c>
      <c r="B33665" s="294"/>
      <c r="C33665" s="294"/>
      <c r="D33665" s="294"/>
      <c r="E33665" s="294"/>
      <c r="F33665" s="294"/>
    </row>
    <row r="33666">
      <c r="A33666" s="294" t="s">
        <v>21892</v>
      </c>
      <c r="B33666" s="294"/>
      <c r="C33666" s="294"/>
      <c r="D33666" s="294"/>
      <c r="E33666" s="294"/>
      <c r="F33666" s="294"/>
    </row>
    <row r="33667">
      <c r="A33667" s="294" t="s">
        <v>42307</v>
      </c>
      <c r="B33667" s="294"/>
      <c r="C33667" s="294"/>
      <c r="D33667" s="294"/>
      <c r="E33667" s="294"/>
      <c r="F33667" s="294"/>
    </row>
    <row r="33668">
      <c r="A33668" s="294"/>
      <c r="B33668" s="294"/>
      <c r="C33668" s="294"/>
      <c r="D33668" s="294"/>
      <c r="E33668" s="294"/>
      <c r="F33668" s="294"/>
    </row>
    <row r="33669">
      <c r="A33669" s="294" t="s">
        <v>23201</v>
      </c>
      <c r="B33669" s="294"/>
      <c r="C33669" s="294"/>
      <c r="D33669" s="294"/>
      <c r="E33669" s="294"/>
      <c r="F33669" s="294"/>
    </row>
    <row r="33670">
      <c r="A33670" s="294" t="s">
        <v>23772</v>
      </c>
      <c r="B33670" s="294"/>
      <c r="C33670" s="294"/>
      <c r="D33670" s="294"/>
      <c r="E33670" s="294"/>
      <c r="F33670" s="294"/>
    </row>
    <row r="33671">
      <c r="A33671" s="294"/>
      <c r="B33671" s="294"/>
      <c r="C33671" s="294"/>
      <c r="D33671" s="294"/>
      <c r="E33671" s="294"/>
      <c r="F33671" s="294"/>
    </row>
    <row r="33672">
      <c r="A33672" s="294" t="s">
        <v>42308</v>
      </c>
      <c r="B33672" s="294"/>
      <c r="C33672" s="294"/>
      <c r="D33672" s="294"/>
      <c r="E33672" s="294"/>
      <c r="F33672" s="294"/>
    </row>
    <row r="33673">
      <c r="A33673" s="294" t="s">
        <v>41399</v>
      </c>
      <c r="B33673" s="294"/>
      <c r="C33673" s="294"/>
      <c r="D33673" s="294"/>
      <c r="E33673" s="294"/>
      <c r="F33673" s="294"/>
    </row>
    <row r="33674">
      <c r="A33674" s="294" t="s">
        <v>40106</v>
      </c>
      <c r="B33674" s="294"/>
      <c r="C33674" s="294"/>
      <c r="D33674" s="294"/>
      <c r="E33674" s="294"/>
      <c r="F33674" s="294"/>
    </row>
    <row r="33675">
      <c r="A33675" s="294" t="s">
        <v>41380</v>
      </c>
      <c r="B33675" s="294"/>
      <c r="C33675" s="294"/>
      <c r="D33675" s="294"/>
      <c r="E33675" s="294"/>
      <c r="F33675" s="294"/>
    </row>
    <row r="33676">
      <c r="A33676" s="294" t="s">
        <v>42309</v>
      </c>
      <c r="B33676" s="294"/>
      <c r="C33676" s="294"/>
      <c r="D33676" s="294"/>
      <c r="E33676" s="294"/>
      <c r="F33676" s="294"/>
    </row>
    <row r="33677">
      <c r="A33677" s="294" t="s">
        <v>34558</v>
      </c>
      <c r="B33677" s="294"/>
      <c r="C33677" s="294"/>
      <c r="D33677" s="294"/>
      <c r="E33677" s="294"/>
      <c r="F33677" s="294"/>
    </row>
    <row r="33678">
      <c r="A33678" s="294" t="s">
        <v>42310</v>
      </c>
      <c r="B33678" s="294"/>
      <c r="C33678" s="294"/>
      <c r="D33678" s="294"/>
      <c r="E33678" s="294"/>
      <c r="F33678" s="294"/>
    </row>
    <row r="33679">
      <c r="A33679" s="294"/>
      <c r="B33679" s="294"/>
      <c r="C33679" s="294"/>
      <c r="D33679" s="294"/>
      <c r="E33679" s="294"/>
      <c r="F33679" s="294"/>
    </row>
    <row r="33680">
      <c r="A33680" s="294" t="s">
        <v>42311</v>
      </c>
      <c r="B33680" s="294"/>
      <c r="C33680" s="294"/>
      <c r="D33680" s="294"/>
      <c r="E33680" s="294"/>
      <c r="F33680" s="294"/>
    </row>
    <row r="33681">
      <c r="A33681" s="294"/>
      <c r="B33681" s="294"/>
      <c r="C33681" s="294"/>
      <c r="D33681" s="294"/>
      <c r="E33681" s="294"/>
      <c r="F33681" s="294"/>
    </row>
    <row r="33682">
      <c r="A33682" s="294" t="s">
        <v>42312</v>
      </c>
      <c r="B33682" s="294"/>
      <c r="C33682" s="294"/>
      <c r="D33682" s="294"/>
      <c r="E33682" s="294"/>
      <c r="F33682" s="294"/>
    </row>
    <row r="33683">
      <c r="A33683" s="294" t="s">
        <v>41750</v>
      </c>
      <c r="B33683" s="294"/>
      <c r="C33683" s="294"/>
      <c r="D33683" s="294"/>
      <c r="E33683" s="294"/>
      <c r="F33683" s="294"/>
    </row>
    <row r="33684">
      <c r="A33684" s="294" t="s">
        <v>42313</v>
      </c>
      <c r="B33684" s="294"/>
      <c r="C33684" s="294"/>
      <c r="D33684" s="294"/>
      <c r="E33684" s="294"/>
      <c r="F33684" s="294"/>
    </row>
    <row r="33685">
      <c r="A33685" s="294" t="s">
        <v>42314</v>
      </c>
      <c r="B33685" s="294"/>
      <c r="C33685" s="294"/>
      <c r="D33685" s="294"/>
      <c r="E33685" s="294"/>
      <c r="F33685" s="294"/>
    </row>
    <row r="33686">
      <c r="A33686" s="294" t="s">
        <v>42315</v>
      </c>
      <c r="B33686" s="294"/>
      <c r="C33686" s="294"/>
      <c r="D33686" s="294"/>
      <c r="E33686" s="294"/>
      <c r="F33686" s="294"/>
    </row>
    <row r="33687">
      <c r="A33687" s="294" t="s">
        <v>21892</v>
      </c>
      <c r="B33687" s="294"/>
      <c r="C33687" s="294"/>
      <c r="D33687" s="294"/>
      <c r="E33687" s="294"/>
      <c r="F33687" s="294"/>
    </row>
    <row r="33688">
      <c r="A33688" s="294" t="s">
        <v>42316</v>
      </c>
      <c r="B33688" s="294"/>
      <c r="C33688" s="294"/>
      <c r="D33688" s="294"/>
      <c r="E33688" s="294"/>
      <c r="F33688" s="294"/>
    </row>
    <row r="33689">
      <c r="A33689" s="294"/>
      <c r="B33689" s="294"/>
      <c r="C33689" s="294"/>
      <c r="D33689" s="294"/>
      <c r="E33689" s="294"/>
      <c r="F33689" s="294"/>
    </row>
    <row r="33690">
      <c r="A33690" s="294" t="s">
        <v>42317</v>
      </c>
      <c r="B33690" s="294"/>
      <c r="C33690" s="294"/>
      <c r="D33690" s="294"/>
      <c r="E33690" s="294"/>
      <c r="F33690" s="294"/>
    </row>
    <row r="33691">
      <c r="A33691" s="294"/>
      <c r="B33691" s="294"/>
      <c r="C33691" s="294"/>
      <c r="D33691" s="294"/>
      <c r="E33691" s="294"/>
      <c r="F33691" s="294"/>
    </row>
    <row r="33692">
      <c r="A33692" s="294" t="s">
        <v>42318</v>
      </c>
      <c r="B33692" s="294"/>
      <c r="C33692" s="294"/>
      <c r="D33692" s="294"/>
      <c r="E33692" s="294"/>
      <c r="F33692" s="294"/>
    </row>
    <row r="33693">
      <c r="A33693" s="294" t="s">
        <v>42319</v>
      </c>
      <c r="B33693" s="294"/>
      <c r="C33693" s="294"/>
      <c r="D33693" s="294"/>
      <c r="E33693" s="294"/>
      <c r="F33693" s="294"/>
    </row>
    <row r="33694">
      <c r="A33694" s="294" t="s">
        <v>42320</v>
      </c>
      <c r="B33694" s="294"/>
      <c r="C33694" s="294"/>
      <c r="D33694" s="294"/>
      <c r="E33694" s="294"/>
      <c r="F33694" s="294"/>
    </row>
    <row r="33695">
      <c r="A33695" s="294" t="s">
        <v>42321</v>
      </c>
      <c r="B33695" s="294"/>
      <c r="C33695" s="294"/>
      <c r="D33695" s="294"/>
      <c r="E33695" s="294"/>
      <c r="F33695" s="294"/>
    </row>
    <row r="33696">
      <c r="A33696" s="294" t="s">
        <v>42322</v>
      </c>
      <c r="B33696" s="294"/>
      <c r="C33696" s="294"/>
      <c r="D33696" s="294"/>
      <c r="E33696" s="294"/>
      <c r="F33696" s="294"/>
    </row>
    <row r="33697">
      <c r="A33697" s="294" t="s">
        <v>42323</v>
      </c>
      <c r="B33697" s="294"/>
      <c r="C33697" s="294"/>
      <c r="D33697" s="294"/>
      <c r="E33697" s="294"/>
      <c r="F33697" s="294"/>
    </row>
    <row r="33698">
      <c r="A33698" s="294" t="s">
        <v>42324</v>
      </c>
      <c r="B33698" s="294"/>
      <c r="C33698" s="294"/>
      <c r="D33698" s="294"/>
      <c r="E33698" s="294"/>
      <c r="F33698" s="294"/>
    </row>
    <row r="33699">
      <c r="A33699" s="294" t="s">
        <v>42325</v>
      </c>
      <c r="B33699" s="294"/>
      <c r="C33699" s="294"/>
      <c r="D33699" s="294"/>
      <c r="E33699" s="294"/>
      <c r="F33699" s="294"/>
    </row>
    <row r="33700">
      <c r="A33700" s="294" t="s">
        <v>42326</v>
      </c>
      <c r="B33700" s="294"/>
      <c r="C33700" s="294"/>
      <c r="D33700" s="294"/>
      <c r="E33700" s="294"/>
      <c r="F33700" s="294"/>
    </row>
    <row r="33701">
      <c r="A33701" s="294" t="s">
        <v>42327</v>
      </c>
      <c r="B33701" s="294"/>
      <c r="C33701" s="294"/>
      <c r="D33701" s="294"/>
      <c r="E33701" s="294"/>
      <c r="F33701" s="294"/>
    </row>
    <row r="33702">
      <c r="A33702" s="294" t="s">
        <v>42328</v>
      </c>
      <c r="B33702" s="294"/>
      <c r="C33702" s="294"/>
      <c r="D33702" s="294"/>
      <c r="E33702" s="294"/>
      <c r="F33702" s="294"/>
    </row>
    <row r="33703">
      <c r="A33703" s="294" t="s">
        <v>37406</v>
      </c>
      <c r="B33703" s="294"/>
      <c r="C33703" s="294"/>
      <c r="D33703" s="294"/>
      <c r="E33703" s="294"/>
      <c r="F33703" s="294"/>
    </row>
    <row r="33704">
      <c r="A33704" s="294" t="s">
        <v>42329</v>
      </c>
      <c r="B33704" s="294"/>
      <c r="C33704" s="294"/>
      <c r="D33704" s="294"/>
      <c r="E33704" s="294"/>
      <c r="F33704" s="294"/>
    </row>
    <row r="33705">
      <c r="A33705" s="294" t="s">
        <v>42330</v>
      </c>
      <c r="B33705" s="294"/>
      <c r="C33705" s="294"/>
      <c r="D33705" s="294"/>
      <c r="E33705" s="294"/>
      <c r="F33705" s="294"/>
    </row>
    <row r="33706">
      <c r="A33706" s="294" t="s">
        <v>42331</v>
      </c>
      <c r="B33706" s="294"/>
      <c r="C33706" s="294"/>
      <c r="D33706" s="294"/>
      <c r="E33706" s="294"/>
      <c r="F33706" s="294"/>
    </row>
    <row r="33707">
      <c r="A33707" s="294" t="s">
        <v>42332</v>
      </c>
      <c r="B33707" s="294"/>
      <c r="C33707" s="294"/>
      <c r="D33707" s="294"/>
      <c r="E33707" s="294"/>
      <c r="F33707" s="294"/>
    </row>
    <row r="33708">
      <c r="A33708" s="294" t="s">
        <v>42333</v>
      </c>
      <c r="B33708" s="294"/>
      <c r="C33708" s="294"/>
      <c r="D33708" s="294"/>
      <c r="E33708" s="294"/>
      <c r="F33708" s="294"/>
    </row>
    <row r="33709">
      <c r="A33709" s="294" t="s">
        <v>42334</v>
      </c>
      <c r="B33709" s="294"/>
      <c r="C33709" s="294"/>
      <c r="D33709" s="294"/>
      <c r="E33709" s="294"/>
      <c r="F33709" s="294"/>
    </row>
    <row r="33710">
      <c r="A33710" s="294" t="s">
        <v>42335</v>
      </c>
      <c r="B33710" s="294"/>
      <c r="C33710" s="294"/>
      <c r="D33710" s="294"/>
      <c r="E33710" s="294"/>
      <c r="F33710" s="294"/>
    </row>
    <row r="33711">
      <c r="A33711" s="294"/>
      <c r="B33711" s="294"/>
      <c r="C33711" s="294"/>
      <c r="D33711" s="294"/>
      <c r="E33711" s="294"/>
      <c r="F33711" s="294"/>
    </row>
    <row r="33712">
      <c r="A33712" s="294" t="s">
        <v>41927</v>
      </c>
      <c r="B33712" s="294"/>
      <c r="C33712" s="294"/>
      <c r="D33712" s="294"/>
      <c r="E33712" s="294"/>
      <c r="F33712" s="294"/>
    </row>
    <row r="33713">
      <c r="A33713" s="294" t="s">
        <v>42336</v>
      </c>
      <c r="B33713" s="294"/>
      <c r="C33713" s="294"/>
      <c r="D33713" s="294"/>
      <c r="E33713" s="294"/>
      <c r="F33713" s="294"/>
    </row>
    <row r="33714">
      <c r="A33714" s="294" t="s">
        <v>21618</v>
      </c>
      <c r="B33714" s="294"/>
      <c r="C33714" s="294"/>
      <c r="D33714" s="294"/>
      <c r="E33714" s="294"/>
      <c r="F33714" s="294"/>
    </row>
    <row r="33715">
      <c r="A33715" s="294" t="s">
        <v>42337</v>
      </c>
      <c r="B33715" s="294"/>
      <c r="C33715" s="294"/>
      <c r="D33715" s="294"/>
      <c r="E33715" s="294"/>
      <c r="F33715" s="294"/>
    </row>
    <row r="33716">
      <c r="A33716" s="294"/>
      <c r="B33716" s="294"/>
      <c r="C33716" s="294"/>
      <c r="D33716" s="294"/>
      <c r="E33716" s="294"/>
      <c r="F33716" s="294"/>
    </row>
    <row r="33717">
      <c r="A33717" s="294" t="s">
        <v>22512</v>
      </c>
      <c r="B33717" s="294"/>
      <c r="C33717" s="294"/>
      <c r="D33717" s="294"/>
      <c r="E33717" s="294"/>
      <c r="F33717" s="294"/>
    </row>
    <row r="33718">
      <c r="A33718" s="294" t="s">
        <v>41291</v>
      </c>
      <c r="B33718" s="294"/>
      <c r="C33718" s="294"/>
      <c r="D33718" s="294"/>
      <c r="E33718" s="294"/>
      <c r="F33718" s="294"/>
    </row>
    <row r="33719">
      <c r="A33719" s="294"/>
      <c r="B33719" s="294"/>
      <c r="C33719" s="294"/>
      <c r="D33719" s="294"/>
      <c r="E33719" s="294"/>
      <c r="F33719" s="294"/>
    </row>
    <row r="33720">
      <c r="A33720" s="294" t="s">
        <v>42338</v>
      </c>
      <c r="B33720" s="294"/>
      <c r="C33720" s="294"/>
      <c r="D33720" s="294"/>
      <c r="E33720" s="294"/>
      <c r="F33720" s="294"/>
    </row>
    <row r="33721">
      <c r="A33721" s="294" t="s">
        <v>42339</v>
      </c>
      <c r="B33721" s="294"/>
      <c r="C33721" s="294"/>
      <c r="D33721" s="294"/>
      <c r="E33721" s="294"/>
      <c r="F33721" s="294"/>
    </row>
    <row r="33722">
      <c r="A33722" s="294" t="s">
        <v>42340</v>
      </c>
      <c r="B33722" s="294"/>
      <c r="C33722" s="294"/>
      <c r="D33722" s="294"/>
      <c r="E33722" s="294"/>
      <c r="F33722" s="294"/>
    </row>
    <row r="33723">
      <c r="A33723" s="294" t="s">
        <v>42341</v>
      </c>
      <c r="B33723" s="294"/>
      <c r="C33723" s="294"/>
      <c r="D33723" s="294"/>
      <c r="E33723" s="294"/>
      <c r="F33723" s="294"/>
    </row>
    <row r="33724">
      <c r="A33724" s="294" t="s">
        <v>42342</v>
      </c>
      <c r="B33724" s="294"/>
      <c r="C33724" s="294"/>
      <c r="D33724" s="294"/>
      <c r="E33724" s="294"/>
      <c r="F33724" s="294"/>
    </row>
    <row r="33725">
      <c r="A33725" s="294" t="s">
        <v>42343</v>
      </c>
      <c r="B33725" s="294"/>
      <c r="C33725" s="294"/>
      <c r="D33725" s="294"/>
      <c r="E33725" s="294"/>
      <c r="F33725" s="294"/>
    </row>
    <row r="33726">
      <c r="A33726" s="294" t="s">
        <v>42344</v>
      </c>
      <c r="B33726" s="294"/>
      <c r="C33726" s="294"/>
      <c r="D33726" s="294"/>
      <c r="E33726" s="294"/>
      <c r="F33726" s="294"/>
    </row>
    <row r="33727">
      <c r="A33727" s="294" t="s">
        <v>42345</v>
      </c>
      <c r="B33727" s="294"/>
      <c r="C33727" s="294"/>
      <c r="D33727" s="294"/>
      <c r="E33727" s="294"/>
      <c r="F33727" s="294"/>
    </row>
    <row r="33728">
      <c r="A33728" s="294"/>
      <c r="B33728" s="294"/>
      <c r="C33728" s="294"/>
      <c r="D33728" s="294"/>
      <c r="E33728" s="294"/>
      <c r="F33728" s="294"/>
    </row>
    <row r="33729">
      <c r="A33729" s="294" t="s">
        <v>23148</v>
      </c>
      <c r="B33729" s="294"/>
      <c r="C33729" s="294"/>
      <c r="D33729" s="294"/>
      <c r="E33729" s="294"/>
      <c r="F33729" s="294"/>
    </row>
    <row r="33730">
      <c r="A33730" s="294" t="s">
        <v>27629</v>
      </c>
      <c r="B33730" s="294"/>
      <c r="C33730" s="294"/>
      <c r="D33730" s="294"/>
      <c r="E33730" s="294"/>
      <c r="F33730" s="294"/>
    </row>
    <row r="33731">
      <c r="A33731" s="294"/>
      <c r="B33731" s="294"/>
      <c r="C33731" s="294"/>
      <c r="D33731" s="294"/>
      <c r="E33731" s="294"/>
      <c r="F33731" s="294"/>
    </row>
    <row r="33732">
      <c r="A33732" s="294" t="s">
        <v>42346</v>
      </c>
      <c r="B33732" s="294"/>
      <c r="C33732" s="294"/>
      <c r="D33732" s="294"/>
      <c r="E33732" s="294"/>
      <c r="F33732" s="294"/>
    </row>
    <row r="33733">
      <c r="A33733" s="294" t="s">
        <v>33902</v>
      </c>
      <c r="B33733" s="294"/>
      <c r="C33733" s="294"/>
      <c r="D33733" s="294"/>
      <c r="E33733" s="294"/>
      <c r="F33733" s="294"/>
    </row>
    <row r="33734">
      <c r="A33734" s="294" t="s">
        <v>42347</v>
      </c>
      <c r="B33734" s="294"/>
      <c r="C33734" s="294"/>
      <c r="D33734" s="294"/>
      <c r="E33734" s="294"/>
      <c r="F33734" s="294"/>
    </row>
    <row r="33735">
      <c r="A33735" s="294" t="s">
        <v>42348</v>
      </c>
      <c r="B33735" s="294"/>
      <c r="C33735" s="294"/>
      <c r="D33735" s="294"/>
      <c r="E33735" s="294"/>
      <c r="F33735" s="294"/>
    </row>
    <row r="33736">
      <c r="A33736" s="294" t="s">
        <v>42349</v>
      </c>
      <c r="B33736" s="294"/>
      <c r="C33736" s="294"/>
      <c r="D33736" s="294"/>
      <c r="E33736" s="294"/>
      <c r="F33736" s="294"/>
    </row>
    <row r="33737">
      <c r="A33737" s="294"/>
      <c r="B33737" s="294"/>
      <c r="C33737" s="294"/>
      <c r="D33737" s="294"/>
      <c r="E33737" s="294"/>
      <c r="F33737" s="294"/>
    </row>
    <row r="33738">
      <c r="A33738" s="294" t="s">
        <v>42145</v>
      </c>
      <c r="B33738" s="294"/>
      <c r="C33738" s="294"/>
      <c r="D33738" s="294"/>
      <c r="E33738" s="294"/>
      <c r="F33738" s="294"/>
    </row>
    <row r="33739">
      <c r="A33739" s="294" t="s">
        <v>26884</v>
      </c>
      <c r="B33739" s="294"/>
      <c r="C33739" s="294"/>
      <c r="D33739" s="294"/>
      <c r="E33739" s="294"/>
      <c r="F33739" s="294"/>
    </row>
    <row r="33740">
      <c r="A33740" s="294"/>
      <c r="B33740" s="294"/>
      <c r="C33740" s="294"/>
      <c r="D33740" s="294"/>
      <c r="E33740" s="294"/>
      <c r="F33740" s="294"/>
    </row>
    <row r="33741">
      <c r="A33741" s="294" t="s">
        <v>42350</v>
      </c>
      <c r="B33741" s="294"/>
      <c r="C33741" s="294"/>
      <c r="D33741" s="294"/>
      <c r="E33741" s="294"/>
      <c r="F33741" s="294"/>
    </row>
    <row r="33742">
      <c r="A33742" s="294" t="s">
        <v>42351</v>
      </c>
      <c r="B33742" s="294"/>
      <c r="C33742" s="294"/>
      <c r="D33742" s="294"/>
      <c r="E33742" s="294"/>
      <c r="F33742" s="294"/>
    </row>
    <row r="33743">
      <c r="A33743" s="294" t="s">
        <v>42352</v>
      </c>
      <c r="B33743" s="294"/>
      <c r="C33743" s="294"/>
      <c r="D33743" s="294"/>
      <c r="E33743" s="294"/>
      <c r="F33743" s="294"/>
    </row>
    <row r="33744">
      <c r="A33744" s="294" t="s">
        <v>42353</v>
      </c>
      <c r="B33744" s="294"/>
      <c r="C33744" s="294"/>
      <c r="D33744" s="294"/>
      <c r="E33744" s="294"/>
      <c r="F33744" s="294"/>
    </row>
    <row r="33745">
      <c r="A33745" s="294" t="s">
        <v>42354</v>
      </c>
      <c r="B33745" s="294"/>
      <c r="C33745" s="294"/>
      <c r="D33745" s="294"/>
      <c r="E33745" s="294"/>
      <c r="F33745" s="294"/>
    </row>
    <row r="33746">
      <c r="A33746" s="294" t="s">
        <v>42355</v>
      </c>
      <c r="B33746" s="294"/>
      <c r="C33746" s="294"/>
      <c r="D33746" s="294"/>
      <c r="E33746" s="294"/>
      <c r="F33746" s="294"/>
    </row>
    <row r="33747">
      <c r="A33747" s="294" t="s">
        <v>42356</v>
      </c>
      <c r="B33747" s="294"/>
      <c r="C33747" s="294"/>
      <c r="D33747" s="294"/>
      <c r="E33747" s="294"/>
      <c r="F33747" s="294"/>
    </row>
    <row r="33748">
      <c r="A33748" s="294" t="s">
        <v>42357</v>
      </c>
      <c r="B33748" s="294"/>
      <c r="C33748" s="294"/>
      <c r="D33748" s="294"/>
      <c r="E33748" s="294"/>
      <c r="F33748" s="294"/>
    </row>
    <row r="33749">
      <c r="A33749" s="294" t="s">
        <v>29779</v>
      </c>
      <c r="B33749" s="294"/>
      <c r="C33749" s="294"/>
      <c r="D33749" s="294"/>
      <c r="E33749" s="294"/>
      <c r="F33749" s="294"/>
    </row>
    <row r="33750">
      <c r="A33750" s="294"/>
      <c r="B33750" s="294"/>
      <c r="C33750" s="294"/>
      <c r="D33750" s="294"/>
      <c r="E33750" s="294"/>
      <c r="F33750" s="294"/>
    </row>
    <row r="33751">
      <c r="A33751" s="294"/>
      <c r="B33751" s="294"/>
      <c r="C33751" s="294"/>
      <c r="D33751" s="294"/>
      <c r="E33751" s="294"/>
      <c r="F33751" s="294"/>
    </row>
    <row r="33752">
      <c r="A33752" s="294" t="s">
        <v>42249</v>
      </c>
      <c r="B33752" s="294"/>
      <c r="C33752" s="294"/>
      <c r="D33752" s="294"/>
      <c r="E33752" s="294"/>
      <c r="F33752" s="294"/>
    </row>
    <row r="33753">
      <c r="A33753" s="294"/>
      <c r="B33753" s="294"/>
      <c r="C33753" s="294"/>
      <c r="D33753" s="294"/>
      <c r="E33753" s="294"/>
      <c r="F33753" s="294"/>
    </row>
    <row r="33754">
      <c r="A33754" s="294" t="s">
        <v>42358</v>
      </c>
      <c r="B33754" s="294"/>
      <c r="C33754" s="294"/>
      <c r="D33754" s="294"/>
      <c r="E33754" s="294"/>
      <c r="F33754" s="294"/>
    </row>
    <row r="33755">
      <c r="A33755" s="294" t="s">
        <v>42359</v>
      </c>
      <c r="B33755" s="294"/>
      <c r="C33755" s="294"/>
      <c r="D33755" s="294"/>
      <c r="E33755" s="294"/>
      <c r="F33755" s="294"/>
    </row>
    <row r="33756">
      <c r="A33756" s="294" t="s">
        <v>42360</v>
      </c>
      <c r="B33756" s="294"/>
      <c r="C33756" s="294"/>
      <c r="D33756" s="294"/>
      <c r="E33756" s="294"/>
      <c r="F33756" s="294"/>
    </row>
    <row r="33757">
      <c r="A33757" s="294" t="s">
        <v>30336</v>
      </c>
      <c r="B33757" s="294"/>
      <c r="C33757" s="294"/>
      <c r="D33757" s="294"/>
      <c r="E33757" s="294"/>
      <c r="F33757" s="294"/>
    </row>
    <row r="33758">
      <c r="A33758" s="294" t="s">
        <v>41599</v>
      </c>
      <c r="B33758" s="294"/>
      <c r="C33758" s="294"/>
      <c r="D33758" s="294"/>
      <c r="E33758" s="294"/>
      <c r="F33758" s="294"/>
    </row>
    <row r="33759">
      <c r="A33759" s="294" t="s">
        <v>31573</v>
      </c>
      <c r="B33759" s="294"/>
      <c r="C33759" s="294"/>
      <c r="D33759" s="294"/>
      <c r="E33759" s="294"/>
      <c r="F33759" s="294"/>
    </row>
    <row r="33760">
      <c r="A33760" s="294" t="s">
        <v>41600</v>
      </c>
      <c r="B33760" s="294"/>
      <c r="C33760" s="294"/>
      <c r="D33760" s="294"/>
      <c r="E33760" s="294"/>
      <c r="F33760" s="294"/>
    </row>
    <row r="33761">
      <c r="A33761" s="294" t="s">
        <v>21511</v>
      </c>
      <c r="B33761" s="294"/>
      <c r="C33761" s="294"/>
      <c r="D33761" s="294"/>
      <c r="E33761" s="294"/>
      <c r="F33761" s="294"/>
    </row>
    <row r="33762">
      <c r="A33762" s="294" t="s">
        <v>42361</v>
      </c>
      <c r="B33762" s="294"/>
      <c r="C33762" s="294"/>
      <c r="D33762" s="294"/>
      <c r="E33762" s="294"/>
      <c r="F33762" s="294"/>
    </row>
    <row r="33763">
      <c r="A33763" s="294" t="s">
        <v>42362</v>
      </c>
      <c r="B33763" s="294"/>
      <c r="C33763" s="294"/>
      <c r="D33763" s="294"/>
      <c r="E33763" s="294"/>
      <c r="F33763" s="294"/>
    </row>
    <row r="33764">
      <c r="A33764" s="294"/>
      <c r="B33764" s="294"/>
      <c r="C33764" s="294"/>
      <c r="D33764" s="294"/>
      <c r="E33764" s="294"/>
      <c r="F33764" s="294"/>
    </row>
    <row r="33765">
      <c r="A33765" s="294" t="s">
        <v>42363</v>
      </c>
      <c r="B33765" s="294"/>
      <c r="C33765" s="294"/>
      <c r="D33765" s="294"/>
      <c r="E33765" s="294"/>
      <c r="F33765" s="294"/>
    </row>
    <row r="33766">
      <c r="A33766" s="294" t="s">
        <v>21305</v>
      </c>
      <c r="B33766" s="294"/>
      <c r="C33766" s="294"/>
      <c r="D33766" s="294"/>
      <c r="E33766" s="294"/>
      <c r="F33766" s="294"/>
    </row>
    <row r="33767">
      <c r="A33767" s="294" t="s">
        <v>42364</v>
      </c>
      <c r="B33767" s="294"/>
      <c r="C33767" s="294"/>
      <c r="D33767" s="294"/>
      <c r="E33767" s="294"/>
      <c r="F33767" s="294"/>
    </row>
    <row r="33768">
      <c r="A33768" s="294" t="s">
        <v>42365</v>
      </c>
      <c r="B33768" s="294"/>
      <c r="C33768" s="294"/>
      <c r="D33768" s="294"/>
      <c r="E33768" s="294"/>
      <c r="F33768" s="294"/>
    </row>
    <row r="33769">
      <c r="A33769" s="294" t="s">
        <v>26644</v>
      </c>
      <c r="B33769" s="294"/>
      <c r="C33769" s="294"/>
      <c r="D33769" s="294"/>
      <c r="E33769" s="294"/>
      <c r="F33769" s="294"/>
    </row>
    <row r="33770">
      <c r="A33770" s="294" t="s">
        <v>42366</v>
      </c>
      <c r="B33770" s="294"/>
      <c r="C33770" s="294"/>
      <c r="D33770" s="294"/>
      <c r="E33770" s="294"/>
      <c r="F33770" s="294"/>
    </row>
    <row r="33771">
      <c r="A33771" s="294" t="s">
        <v>42367</v>
      </c>
      <c r="B33771" s="294"/>
      <c r="C33771" s="294"/>
      <c r="D33771" s="294"/>
      <c r="E33771" s="294"/>
      <c r="F33771" s="294"/>
    </row>
    <row r="33772">
      <c r="A33772" s="294" t="s">
        <v>42368</v>
      </c>
      <c r="B33772" s="294"/>
      <c r="C33772" s="294"/>
      <c r="D33772" s="294"/>
      <c r="E33772" s="294"/>
      <c r="F33772" s="294"/>
    </row>
    <row r="33773">
      <c r="A33773" s="294" t="s">
        <v>42369</v>
      </c>
      <c r="B33773" s="294"/>
      <c r="C33773" s="294"/>
      <c r="D33773" s="294"/>
      <c r="E33773" s="294"/>
      <c r="F33773" s="294"/>
    </row>
    <row r="33774">
      <c r="A33774" s="294" t="s">
        <v>26649</v>
      </c>
      <c r="B33774" s="294"/>
      <c r="C33774" s="294"/>
      <c r="D33774" s="294"/>
      <c r="E33774" s="294"/>
      <c r="F33774" s="294"/>
    </row>
    <row r="33775">
      <c r="A33775" s="294" t="s">
        <v>39584</v>
      </c>
      <c r="B33775" s="294"/>
      <c r="C33775" s="294"/>
      <c r="D33775" s="294"/>
      <c r="E33775" s="294"/>
      <c r="F33775" s="294"/>
    </row>
    <row r="33776">
      <c r="A33776" s="294" t="s">
        <v>42370</v>
      </c>
      <c r="B33776" s="294"/>
      <c r="C33776" s="294"/>
      <c r="D33776" s="294"/>
      <c r="E33776" s="294"/>
      <c r="F33776" s="294"/>
    </row>
    <row r="33777">
      <c r="A33777" s="294" t="s">
        <v>42169</v>
      </c>
      <c r="B33777" s="294"/>
      <c r="C33777" s="294"/>
      <c r="D33777" s="294"/>
      <c r="E33777" s="294"/>
      <c r="F33777" s="294"/>
    </row>
    <row r="33778">
      <c r="A33778" s="294" t="s">
        <v>42371</v>
      </c>
      <c r="B33778" s="294"/>
      <c r="C33778" s="294"/>
      <c r="D33778" s="294"/>
      <c r="E33778" s="294"/>
      <c r="F33778" s="294"/>
    </row>
    <row r="33779">
      <c r="A33779" s="294" t="s">
        <v>42372</v>
      </c>
      <c r="B33779" s="294"/>
      <c r="C33779" s="294"/>
      <c r="D33779" s="294"/>
      <c r="E33779" s="294"/>
      <c r="F33779" s="294"/>
    </row>
    <row r="33780">
      <c r="A33780" s="294" t="s">
        <v>42373</v>
      </c>
      <c r="B33780" s="294"/>
      <c r="C33780" s="294"/>
      <c r="D33780" s="294"/>
      <c r="E33780" s="294"/>
      <c r="F33780" s="294"/>
    </row>
    <row r="33781">
      <c r="A33781" s="294" t="s">
        <v>42374</v>
      </c>
      <c r="B33781" s="294"/>
      <c r="C33781" s="294"/>
      <c r="D33781" s="294"/>
      <c r="E33781" s="294"/>
      <c r="F33781" s="294"/>
    </row>
    <row r="33782">
      <c r="A33782" s="294" t="s">
        <v>42375</v>
      </c>
      <c r="B33782" s="294"/>
      <c r="C33782" s="294"/>
      <c r="D33782" s="294"/>
      <c r="E33782" s="294"/>
      <c r="F33782" s="294"/>
    </row>
    <row r="33783">
      <c r="A33783" s="294"/>
      <c r="B33783" s="294"/>
      <c r="C33783" s="294"/>
      <c r="D33783" s="294"/>
      <c r="E33783" s="294"/>
      <c r="F33783" s="294"/>
    </row>
    <row r="33784">
      <c r="A33784" s="294" t="s">
        <v>42265</v>
      </c>
      <c r="B33784" s="294"/>
      <c r="C33784" s="294"/>
      <c r="D33784" s="294"/>
      <c r="E33784" s="294"/>
      <c r="F33784" s="294"/>
    </row>
    <row r="33785">
      <c r="A33785" s="294"/>
      <c r="B33785" s="294"/>
      <c r="C33785" s="294"/>
      <c r="D33785" s="294"/>
      <c r="E33785" s="294"/>
      <c r="F33785" s="294"/>
    </row>
    <row r="33786">
      <c r="A33786" s="294" t="s">
        <v>42376</v>
      </c>
      <c r="B33786" s="294"/>
      <c r="C33786" s="294"/>
      <c r="D33786" s="294"/>
      <c r="E33786" s="294"/>
      <c r="F33786" s="294"/>
    </row>
    <row r="33787">
      <c r="A33787" s="294" t="s">
        <v>42377</v>
      </c>
      <c r="B33787" s="294"/>
      <c r="C33787" s="294"/>
      <c r="D33787" s="294"/>
      <c r="E33787" s="294"/>
      <c r="F33787" s="294"/>
    </row>
    <row r="33788">
      <c r="A33788" s="294" t="s">
        <v>42378</v>
      </c>
      <c r="B33788" s="294"/>
      <c r="C33788" s="294"/>
      <c r="D33788" s="294"/>
      <c r="E33788" s="294"/>
      <c r="F33788" s="294"/>
    </row>
    <row r="33789">
      <c r="A33789" s="294" t="s">
        <v>42379</v>
      </c>
      <c r="B33789" s="294"/>
      <c r="C33789" s="294"/>
      <c r="D33789" s="294"/>
      <c r="E33789" s="294"/>
      <c r="F33789" s="294"/>
    </row>
    <row r="33790">
      <c r="A33790" s="294" t="s">
        <v>42380</v>
      </c>
      <c r="B33790" s="294"/>
      <c r="C33790" s="294"/>
      <c r="D33790" s="294"/>
      <c r="E33790" s="294"/>
      <c r="F33790" s="294"/>
    </row>
    <row r="33791">
      <c r="A33791" s="294" t="s">
        <v>42381</v>
      </c>
      <c r="B33791" s="294"/>
      <c r="C33791" s="294"/>
      <c r="D33791" s="294"/>
      <c r="E33791" s="294"/>
      <c r="F33791" s="294"/>
    </row>
    <row r="33792">
      <c r="A33792" s="294" t="s">
        <v>42382</v>
      </c>
      <c r="B33792" s="294"/>
      <c r="C33792" s="294"/>
      <c r="D33792" s="294"/>
      <c r="E33792" s="294"/>
      <c r="F33792" s="294"/>
    </row>
    <row r="33793">
      <c r="A33793" s="294" t="s">
        <v>42383</v>
      </c>
      <c r="B33793" s="294"/>
      <c r="C33793" s="294"/>
      <c r="D33793" s="294"/>
      <c r="E33793" s="294"/>
      <c r="F33793" s="294"/>
    </row>
    <row r="33794">
      <c r="A33794" s="294" t="s">
        <v>42384</v>
      </c>
      <c r="B33794" s="294"/>
      <c r="C33794" s="294"/>
      <c r="D33794" s="294"/>
      <c r="E33794" s="294"/>
      <c r="F33794" s="294"/>
    </row>
    <row r="33795">
      <c r="A33795" s="294" t="s">
        <v>41340</v>
      </c>
      <c r="B33795" s="294"/>
      <c r="C33795" s="294"/>
      <c r="D33795" s="294"/>
      <c r="E33795" s="294"/>
      <c r="F33795" s="294"/>
    </row>
    <row r="33796">
      <c r="A33796" s="294" t="s">
        <v>41333</v>
      </c>
      <c r="B33796" s="294"/>
      <c r="C33796" s="294"/>
      <c r="D33796" s="294"/>
      <c r="E33796" s="294"/>
      <c r="F33796" s="294"/>
    </row>
    <row r="33797">
      <c r="A33797" s="294" t="s">
        <v>41334</v>
      </c>
      <c r="B33797" s="294"/>
      <c r="C33797" s="294"/>
      <c r="D33797" s="294"/>
      <c r="E33797" s="294"/>
      <c r="F33797" s="294"/>
    </row>
    <row r="33798">
      <c r="A33798" s="294" t="s">
        <v>26657</v>
      </c>
      <c r="B33798" s="294"/>
      <c r="C33798" s="294"/>
      <c r="D33798" s="294"/>
      <c r="E33798" s="294"/>
      <c r="F33798" s="294"/>
    </row>
    <row r="33799">
      <c r="A33799" s="294" t="s">
        <v>26658</v>
      </c>
      <c r="B33799" s="294"/>
      <c r="C33799" s="294"/>
      <c r="D33799" s="294"/>
      <c r="E33799" s="294"/>
      <c r="F33799" s="294"/>
    </row>
    <row r="33800">
      <c r="A33800" s="294" t="s">
        <v>42385</v>
      </c>
      <c r="B33800" s="294"/>
      <c r="C33800" s="294"/>
      <c r="D33800" s="294"/>
      <c r="E33800" s="294"/>
      <c r="F33800" s="294"/>
    </row>
    <row r="33801">
      <c r="A33801" s="294" t="s">
        <v>41014</v>
      </c>
      <c r="B33801" s="294"/>
      <c r="C33801" s="294"/>
      <c r="D33801" s="294"/>
      <c r="E33801" s="294"/>
      <c r="F33801" s="294"/>
    </row>
    <row r="33802">
      <c r="A33802" s="294" t="s">
        <v>41624</v>
      </c>
      <c r="B33802" s="294"/>
      <c r="C33802" s="294"/>
      <c r="D33802" s="294"/>
      <c r="E33802" s="294"/>
      <c r="F33802" s="294"/>
    </row>
    <row r="33803">
      <c r="A33803" s="294" t="s">
        <v>42386</v>
      </c>
      <c r="B33803" s="294"/>
      <c r="C33803" s="294"/>
      <c r="D33803" s="294"/>
      <c r="E33803" s="294"/>
      <c r="F33803" s="294"/>
    </row>
    <row r="33804">
      <c r="A33804" s="294" t="s">
        <v>39850</v>
      </c>
      <c r="B33804" s="294"/>
      <c r="C33804" s="294"/>
      <c r="D33804" s="294"/>
      <c r="E33804" s="294"/>
      <c r="F33804" s="294"/>
    </row>
    <row r="33805">
      <c r="A33805" s="294" t="s">
        <v>39849</v>
      </c>
      <c r="B33805" s="294"/>
      <c r="C33805" s="294"/>
      <c r="D33805" s="294"/>
      <c r="E33805" s="294"/>
      <c r="F33805" s="294"/>
    </row>
    <row r="33806">
      <c r="A33806" s="294" t="s">
        <v>42387</v>
      </c>
      <c r="B33806" s="294"/>
      <c r="C33806" s="294"/>
      <c r="D33806" s="294"/>
      <c r="E33806" s="294"/>
      <c r="F33806" s="294"/>
    </row>
    <row r="33807">
      <c r="A33807" s="294" t="s">
        <v>39347</v>
      </c>
      <c r="B33807" s="294"/>
      <c r="C33807" s="294"/>
      <c r="D33807" s="294"/>
      <c r="E33807" s="294"/>
      <c r="F33807" s="294"/>
    </row>
    <row r="33808">
      <c r="A33808" s="294" t="s">
        <v>42388</v>
      </c>
      <c r="B33808" s="294"/>
      <c r="C33808" s="294"/>
      <c r="D33808" s="294"/>
      <c r="E33808" s="294"/>
      <c r="F33808" s="294"/>
    </row>
    <row r="33809">
      <c r="A33809" s="294" t="s">
        <v>42389</v>
      </c>
      <c r="B33809" s="294"/>
      <c r="C33809" s="294"/>
      <c r="D33809" s="294"/>
      <c r="E33809" s="294"/>
      <c r="F33809" s="294"/>
    </row>
    <row r="33810">
      <c r="A33810" s="294" t="s">
        <v>42390</v>
      </c>
      <c r="B33810" s="294"/>
      <c r="C33810" s="294"/>
      <c r="D33810" s="294"/>
      <c r="E33810" s="294"/>
      <c r="F33810" s="294"/>
    </row>
    <row r="33811">
      <c r="A33811" s="294" t="s">
        <v>42391</v>
      </c>
      <c r="B33811" s="294"/>
      <c r="C33811" s="294"/>
      <c r="D33811" s="294"/>
      <c r="E33811" s="294"/>
      <c r="F33811" s="294"/>
    </row>
    <row r="33812">
      <c r="A33812" s="294" t="s">
        <v>42392</v>
      </c>
      <c r="B33812" s="294"/>
      <c r="C33812" s="294"/>
      <c r="D33812" s="294"/>
      <c r="E33812" s="294"/>
      <c r="F33812" s="294"/>
    </row>
    <row r="33813">
      <c r="A33813" s="294" t="s">
        <v>42393</v>
      </c>
      <c r="B33813" s="294"/>
      <c r="C33813" s="294"/>
      <c r="D33813" s="294"/>
      <c r="E33813" s="294"/>
      <c r="F33813" s="294"/>
    </row>
    <row r="33814">
      <c r="A33814" s="294" t="s">
        <v>42394</v>
      </c>
      <c r="B33814" s="294"/>
      <c r="C33814" s="294"/>
      <c r="D33814" s="294"/>
      <c r="E33814" s="294"/>
      <c r="F33814" s="294"/>
    </row>
    <row r="33815">
      <c r="A33815" s="294" t="s">
        <v>42395</v>
      </c>
      <c r="B33815" s="294"/>
      <c r="C33815" s="294"/>
      <c r="D33815" s="294"/>
      <c r="E33815" s="294"/>
      <c r="F33815" s="294"/>
    </row>
    <row r="33816">
      <c r="A33816" s="294"/>
      <c r="B33816" s="294"/>
      <c r="C33816" s="294"/>
      <c r="D33816" s="294"/>
      <c r="E33816" s="294"/>
      <c r="F33816" s="294"/>
    </row>
    <row r="33817">
      <c r="A33817" s="294" t="s">
        <v>41927</v>
      </c>
      <c r="B33817" s="294"/>
      <c r="C33817" s="294"/>
      <c r="D33817" s="294"/>
      <c r="E33817" s="294"/>
      <c r="F33817" s="294"/>
    </row>
    <row r="33818">
      <c r="A33818" s="294" t="s">
        <v>42396</v>
      </c>
      <c r="B33818" s="294"/>
      <c r="C33818" s="294"/>
      <c r="D33818" s="294"/>
      <c r="E33818" s="294"/>
      <c r="F33818" s="294"/>
    </row>
    <row r="33819">
      <c r="A33819" s="294" t="s">
        <v>21672</v>
      </c>
      <c r="B33819" s="294"/>
      <c r="C33819" s="294"/>
      <c r="D33819" s="294"/>
      <c r="E33819" s="294"/>
      <c r="F33819" s="294"/>
    </row>
    <row r="33820">
      <c r="A33820" s="294" t="s">
        <v>42337</v>
      </c>
      <c r="B33820" s="294"/>
      <c r="C33820" s="294"/>
      <c r="D33820" s="294"/>
      <c r="E33820" s="294"/>
      <c r="F33820" s="294"/>
    </row>
    <row r="33821">
      <c r="A33821" s="294"/>
      <c r="B33821" s="294"/>
      <c r="C33821" s="294"/>
      <c r="D33821" s="294"/>
      <c r="E33821" s="294"/>
      <c r="F33821" s="294"/>
    </row>
    <row r="33822">
      <c r="A33822" s="294"/>
      <c r="B33822" s="294"/>
      <c r="C33822" s="294"/>
      <c r="D33822" s="294"/>
      <c r="E33822" s="294"/>
      <c r="F33822" s="294"/>
    </row>
    <row r="33823">
      <c r="A33823" s="294" t="s">
        <v>21429</v>
      </c>
      <c r="B33823" s="294"/>
      <c r="C33823" s="294"/>
      <c r="D33823" s="294"/>
      <c r="E33823" s="294"/>
      <c r="F33823" s="294"/>
    </row>
    <row r="33824">
      <c r="A33824" s="294"/>
      <c r="B33824" s="294"/>
      <c r="C33824" s="294"/>
      <c r="D33824" s="294"/>
      <c r="E33824" s="294"/>
      <c r="F33824" s="294"/>
    </row>
    <row r="33825">
      <c r="A33825" s="294" t="s">
        <v>26666</v>
      </c>
      <c r="B33825" s="294"/>
      <c r="C33825" s="294"/>
      <c r="D33825" s="294"/>
      <c r="E33825" s="294"/>
      <c r="F33825" s="294"/>
    </row>
    <row r="33826">
      <c r="A33826" s="294" t="s">
        <v>42397</v>
      </c>
      <c r="B33826" s="294"/>
      <c r="C33826" s="294"/>
      <c r="D33826" s="294"/>
      <c r="E33826" s="294"/>
      <c r="F33826" s="294"/>
    </row>
    <row r="33827">
      <c r="A33827" s="294" t="s">
        <v>26667</v>
      </c>
      <c r="B33827" s="294"/>
      <c r="C33827" s="294"/>
      <c r="D33827" s="294"/>
      <c r="E33827" s="294"/>
      <c r="F33827" s="294"/>
    </row>
    <row r="33828">
      <c r="A33828" s="294" t="s">
        <v>26668</v>
      </c>
      <c r="B33828" s="294"/>
      <c r="C33828" s="294"/>
      <c r="D33828" s="294"/>
      <c r="E33828" s="294"/>
      <c r="F33828" s="294"/>
    </row>
    <row r="33829">
      <c r="A33829" s="294" t="s">
        <v>42398</v>
      </c>
      <c r="B33829" s="294"/>
      <c r="C33829" s="294"/>
      <c r="D33829" s="294"/>
      <c r="E33829" s="294"/>
      <c r="F33829" s="294"/>
    </row>
    <row r="33830">
      <c r="A33830" s="294" t="s">
        <v>42399</v>
      </c>
      <c r="B33830" s="294"/>
      <c r="C33830" s="294"/>
      <c r="D33830" s="294"/>
      <c r="E33830" s="294"/>
      <c r="F33830" s="294"/>
    </row>
    <row r="33831">
      <c r="A33831" s="294" t="s">
        <v>42400</v>
      </c>
      <c r="B33831" s="294"/>
      <c r="C33831" s="294"/>
      <c r="D33831" s="294"/>
      <c r="E33831" s="294"/>
      <c r="F33831" s="294"/>
    </row>
    <row r="33832">
      <c r="A33832" s="294" t="s">
        <v>39740</v>
      </c>
      <c r="B33832" s="294"/>
      <c r="C33832" s="294"/>
      <c r="D33832" s="294"/>
      <c r="E33832" s="294"/>
      <c r="F33832" s="294"/>
    </row>
    <row r="33833">
      <c r="A33833" s="294" t="s">
        <v>39371</v>
      </c>
      <c r="B33833" s="294"/>
      <c r="C33833" s="294"/>
      <c r="D33833" s="294"/>
      <c r="E33833" s="294"/>
      <c r="F33833" s="294"/>
    </row>
    <row r="33834">
      <c r="A33834" s="294" t="s">
        <v>42401</v>
      </c>
      <c r="B33834" s="294"/>
      <c r="C33834" s="294"/>
      <c r="D33834" s="294"/>
      <c r="E33834" s="294"/>
      <c r="F33834" s="294"/>
    </row>
    <row r="33835">
      <c r="A33835" s="294" t="s">
        <v>42402</v>
      </c>
      <c r="B33835" s="294"/>
      <c r="C33835" s="294"/>
      <c r="D33835" s="294"/>
      <c r="E33835" s="294"/>
      <c r="F33835" s="294"/>
    </row>
    <row r="33836">
      <c r="A33836" s="294" t="s">
        <v>26671</v>
      </c>
      <c r="B33836" s="294"/>
      <c r="C33836" s="294"/>
      <c r="D33836" s="294"/>
      <c r="E33836" s="294"/>
      <c r="F33836" s="294"/>
    </row>
    <row r="33837">
      <c r="A33837" s="294" t="s">
        <v>42403</v>
      </c>
      <c r="B33837" s="294"/>
      <c r="C33837" s="294"/>
      <c r="D33837" s="294"/>
      <c r="E33837" s="294"/>
      <c r="F33837" s="294"/>
    </row>
    <row r="33838">
      <c r="A33838" s="294"/>
      <c r="B33838" s="294"/>
      <c r="C33838" s="294"/>
      <c r="D33838" s="294"/>
      <c r="E33838" s="294"/>
      <c r="F33838" s="294"/>
    </row>
    <row r="33839">
      <c r="A33839" s="294"/>
      <c r="B33839" s="294"/>
      <c r="C33839" s="294"/>
      <c r="D33839" s="294"/>
      <c r="E33839" s="294"/>
      <c r="F33839" s="294"/>
    </row>
    <row r="33840">
      <c r="A33840" s="294" t="s">
        <v>22564</v>
      </c>
      <c r="B33840" s="294"/>
      <c r="C33840" s="294"/>
      <c r="D33840" s="294"/>
      <c r="E33840" s="294"/>
      <c r="F33840" s="294"/>
    </row>
    <row r="33841">
      <c r="A33841" s="294" t="s">
        <v>20470</v>
      </c>
      <c r="B33841" s="294"/>
      <c r="C33841" s="294"/>
      <c r="D33841" s="294"/>
      <c r="E33841" s="294"/>
      <c r="F33841" s="294"/>
    </row>
    <row r="33842">
      <c r="A33842" s="294"/>
      <c r="B33842" s="294"/>
      <c r="C33842" s="294"/>
      <c r="D33842" s="294"/>
      <c r="E33842" s="294"/>
      <c r="F33842" s="294"/>
    </row>
    <row r="33843">
      <c r="A33843" s="294" t="s">
        <v>42404</v>
      </c>
      <c r="B33843" s="294"/>
      <c r="C33843" s="294"/>
      <c r="D33843" s="294"/>
      <c r="E33843" s="294"/>
      <c r="F33843" s="294"/>
    </row>
    <row r="33844">
      <c r="A33844" s="294" t="s">
        <v>42405</v>
      </c>
      <c r="B33844" s="294"/>
      <c r="C33844" s="294"/>
      <c r="D33844" s="294"/>
      <c r="E33844" s="294"/>
      <c r="F33844" s="294"/>
    </row>
    <row r="33845">
      <c r="A33845" s="294" t="s">
        <v>42406</v>
      </c>
      <c r="B33845" s="294"/>
      <c r="C33845" s="294"/>
      <c r="D33845" s="294"/>
      <c r="E33845" s="294"/>
      <c r="F33845" s="294"/>
    </row>
    <row r="33846">
      <c r="A33846" s="294" t="s">
        <v>42407</v>
      </c>
      <c r="B33846" s="294"/>
      <c r="C33846" s="294"/>
      <c r="D33846" s="294"/>
      <c r="E33846" s="294"/>
      <c r="F33846" s="294"/>
    </row>
    <row r="33847">
      <c r="A33847" s="294" t="s">
        <v>42408</v>
      </c>
      <c r="B33847" s="294"/>
      <c r="C33847" s="294"/>
      <c r="D33847" s="294"/>
      <c r="E33847" s="294"/>
      <c r="F33847" s="294"/>
    </row>
    <row r="33848">
      <c r="A33848" s="294" t="s">
        <v>42409</v>
      </c>
      <c r="B33848" s="294"/>
      <c r="C33848" s="294"/>
      <c r="D33848" s="294"/>
      <c r="E33848" s="294"/>
      <c r="F33848" s="294"/>
    </row>
    <row r="33849">
      <c r="A33849" s="294" t="s">
        <v>42410</v>
      </c>
      <c r="B33849" s="294"/>
      <c r="C33849" s="294"/>
      <c r="D33849" s="294"/>
      <c r="E33849" s="294"/>
      <c r="F33849" s="294"/>
    </row>
    <row r="33850">
      <c r="A33850" s="294"/>
      <c r="B33850" s="294"/>
      <c r="C33850" s="294"/>
      <c r="D33850" s="294"/>
      <c r="E33850" s="294"/>
      <c r="F33850" s="294"/>
    </row>
    <row r="33851">
      <c r="A33851" s="294" t="s">
        <v>25653</v>
      </c>
      <c r="B33851" s="294"/>
      <c r="C33851" s="294"/>
      <c r="D33851" s="294"/>
      <c r="E33851" s="294"/>
      <c r="F33851" s="294"/>
    </row>
    <row r="33852">
      <c r="A33852" s="294" t="s">
        <v>23767</v>
      </c>
      <c r="B33852" s="294"/>
      <c r="C33852" s="294"/>
      <c r="D33852" s="294"/>
      <c r="E33852" s="294"/>
      <c r="F33852" s="294"/>
    </row>
    <row r="33853">
      <c r="A33853" s="294"/>
      <c r="B33853" s="294"/>
      <c r="C33853" s="294"/>
      <c r="D33853" s="294"/>
      <c r="E33853" s="294"/>
      <c r="F33853" s="294"/>
    </row>
    <row r="33854">
      <c r="A33854" s="294" t="s">
        <v>42411</v>
      </c>
      <c r="B33854" s="294"/>
      <c r="C33854" s="294"/>
      <c r="D33854" s="294"/>
      <c r="E33854" s="294"/>
      <c r="F33854" s="294"/>
    </row>
    <row r="33855">
      <c r="A33855" s="294" t="s">
        <v>42412</v>
      </c>
      <c r="B33855" s="294"/>
      <c r="C33855" s="294"/>
      <c r="D33855" s="294"/>
      <c r="E33855" s="294"/>
      <c r="F33855" s="294"/>
    </row>
    <row r="33856">
      <c r="A33856" s="294" t="s">
        <v>42413</v>
      </c>
      <c r="B33856" s="294"/>
      <c r="C33856" s="294"/>
      <c r="D33856" s="294"/>
      <c r="E33856" s="294"/>
      <c r="F33856" s="294"/>
    </row>
    <row r="33857">
      <c r="A33857" s="294" t="s">
        <v>42414</v>
      </c>
      <c r="B33857" s="294"/>
      <c r="C33857" s="294"/>
      <c r="D33857" s="294"/>
      <c r="E33857" s="294"/>
      <c r="F33857" s="294"/>
    </row>
    <row r="33858">
      <c r="A33858" s="294" t="s">
        <v>42415</v>
      </c>
      <c r="B33858" s="294"/>
      <c r="C33858" s="294"/>
      <c r="D33858" s="294"/>
      <c r="E33858" s="294"/>
      <c r="F33858" s="294"/>
    </row>
    <row r="33859">
      <c r="A33859" s="294"/>
      <c r="B33859" s="294"/>
      <c r="C33859" s="294"/>
      <c r="D33859" s="294"/>
      <c r="E33859" s="294"/>
      <c r="F33859" s="294"/>
    </row>
    <row r="33860">
      <c r="A33860" s="294" t="s">
        <v>23201</v>
      </c>
      <c r="B33860" s="294"/>
      <c r="C33860" s="294"/>
      <c r="D33860" s="294"/>
      <c r="E33860" s="294"/>
      <c r="F33860" s="294"/>
    </row>
    <row r="33861">
      <c r="A33861" s="294" t="s">
        <v>23772</v>
      </c>
      <c r="B33861" s="294"/>
      <c r="C33861" s="294"/>
      <c r="D33861" s="294"/>
      <c r="E33861" s="294"/>
      <c r="F33861" s="294"/>
    </row>
    <row r="33862">
      <c r="A33862" s="294"/>
      <c r="B33862" s="294"/>
      <c r="C33862" s="294"/>
      <c r="D33862" s="294"/>
      <c r="E33862" s="294"/>
      <c r="F33862" s="294"/>
    </row>
    <row r="33863">
      <c r="A33863" s="294" t="s">
        <v>42416</v>
      </c>
      <c r="B33863" s="294"/>
      <c r="C33863" s="294"/>
      <c r="D33863" s="294"/>
      <c r="E33863" s="294"/>
      <c r="F33863" s="294"/>
    </row>
    <row r="33864">
      <c r="A33864" s="294" t="s">
        <v>42417</v>
      </c>
      <c r="B33864" s="294"/>
      <c r="C33864" s="294"/>
      <c r="D33864" s="294"/>
      <c r="E33864" s="294"/>
      <c r="F33864" s="294"/>
    </row>
    <row r="33865">
      <c r="A33865" s="294" t="s">
        <v>42418</v>
      </c>
      <c r="B33865" s="294"/>
      <c r="C33865" s="294"/>
      <c r="D33865" s="294"/>
      <c r="E33865" s="294"/>
      <c r="F33865" s="294"/>
    </row>
    <row r="33866">
      <c r="A33866" s="294" t="s">
        <v>42134</v>
      </c>
      <c r="B33866" s="294"/>
      <c r="C33866" s="294"/>
      <c r="D33866" s="294"/>
      <c r="E33866" s="294"/>
      <c r="F33866" s="294"/>
    </row>
    <row r="33867">
      <c r="A33867" s="294" t="s">
        <v>42419</v>
      </c>
      <c r="B33867" s="294"/>
      <c r="C33867" s="294"/>
      <c r="D33867" s="294"/>
      <c r="E33867" s="294"/>
      <c r="F33867" s="294"/>
    </row>
    <row r="33868">
      <c r="A33868" s="294"/>
      <c r="B33868" s="294"/>
      <c r="C33868" s="294"/>
      <c r="D33868" s="294"/>
      <c r="E33868" s="294"/>
      <c r="F33868" s="294"/>
    </row>
    <row r="33869">
      <c r="A33869" s="294" t="s">
        <v>26377</v>
      </c>
      <c r="B33869" s="294"/>
      <c r="C33869" s="294"/>
      <c r="D33869" s="294"/>
      <c r="E33869" s="294"/>
      <c r="F33869" s="294"/>
    </row>
    <row r="33870">
      <c r="A33870" s="294"/>
      <c r="B33870" s="294"/>
      <c r="C33870" s="294"/>
      <c r="D33870" s="294"/>
      <c r="E33870" s="294"/>
      <c r="F33870" s="294"/>
    </row>
    <row r="33871">
      <c r="A33871" s="294" t="s">
        <v>42420</v>
      </c>
      <c r="B33871" s="294"/>
      <c r="C33871" s="294"/>
      <c r="D33871" s="294"/>
      <c r="E33871" s="294"/>
      <c r="F33871" s="294"/>
    </row>
    <row r="33872">
      <c r="A33872" s="294" t="s">
        <v>42421</v>
      </c>
      <c r="B33872" s="294"/>
      <c r="C33872" s="294"/>
      <c r="D33872" s="294"/>
      <c r="E33872" s="294"/>
      <c r="F33872" s="294"/>
    </row>
    <row r="33873">
      <c r="A33873" s="294" t="s">
        <v>42422</v>
      </c>
      <c r="B33873" s="294"/>
      <c r="C33873" s="294"/>
      <c r="D33873" s="294"/>
      <c r="E33873" s="294"/>
      <c r="F33873" s="294"/>
    </row>
    <row r="33874">
      <c r="A33874" s="294" t="s">
        <v>42423</v>
      </c>
      <c r="B33874" s="294"/>
      <c r="C33874" s="294"/>
      <c r="D33874" s="294"/>
      <c r="E33874" s="294"/>
      <c r="F33874" s="294"/>
    </row>
    <row r="33875">
      <c r="A33875" s="294" t="s">
        <v>42424</v>
      </c>
      <c r="B33875" s="294"/>
      <c r="C33875" s="294"/>
      <c r="D33875" s="294"/>
      <c r="E33875" s="294"/>
      <c r="F33875" s="294"/>
    </row>
    <row r="33876">
      <c r="A33876" s="294"/>
      <c r="B33876" s="294"/>
      <c r="C33876" s="294"/>
      <c r="D33876" s="294"/>
      <c r="E33876" s="294"/>
      <c r="F33876" s="294"/>
    </row>
    <row r="33877">
      <c r="A33877" s="294" t="s">
        <v>23548</v>
      </c>
      <c r="B33877" s="294"/>
      <c r="C33877" s="294"/>
      <c r="D33877" s="294"/>
      <c r="E33877" s="294"/>
      <c r="F33877" s="294"/>
    </row>
    <row r="33878">
      <c r="A33878" s="294"/>
      <c r="B33878" s="294"/>
      <c r="C33878" s="294"/>
      <c r="D33878" s="294"/>
      <c r="E33878" s="294"/>
      <c r="F33878" s="294"/>
    </row>
    <row r="33879">
      <c r="A33879" s="294" t="s">
        <v>42425</v>
      </c>
      <c r="B33879" s="294"/>
      <c r="C33879" s="294"/>
      <c r="D33879" s="294"/>
      <c r="E33879" s="294"/>
      <c r="F33879" s="294"/>
    </row>
    <row r="33880">
      <c r="A33880" s="294" t="s">
        <v>42426</v>
      </c>
      <c r="B33880" s="294"/>
      <c r="C33880" s="294"/>
      <c r="D33880" s="294"/>
      <c r="E33880" s="294"/>
      <c r="F33880" s="294"/>
    </row>
    <row r="33881">
      <c r="A33881" s="294" t="s">
        <v>42427</v>
      </c>
      <c r="B33881" s="294"/>
      <c r="C33881" s="294"/>
      <c r="D33881" s="294"/>
      <c r="E33881" s="294"/>
      <c r="F33881" s="294"/>
    </row>
    <row r="33882">
      <c r="A33882" s="294" t="s">
        <v>42428</v>
      </c>
      <c r="B33882" s="294"/>
      <c r="C33882" s="294"/>
      <c r="D33882" s="294"/>
      <c r="E33882" s="294"/>
      <c r="F33882" s="294"/>
    </row>
    <row r="33883">
      <c r="A33883" s="294" t="s">
        <v>42429</v>
      </c>
      <c r="B33883" s="294"/>
      <c r="C33883" s="294"/>
      <c r="D33883" s="294"/>
      <c r="E33883" s="294"/>
      <c r="F33883" s="294"/>
    </row>
    <row r="33884">
      <c r="A33884" s="294" t="s">
        <v>42430</v>
      </c>
      <c r="B33884" s="294"/>
      <c r="C33884" s="294"/>
      <c r="D33884" s="294"/>
      <c r="E33884" s="294"/>
      <c r="F33884" s="294"/>
    </row>
    <row r="33885">
      <c r="A33885" s="294" t="s">
        <v>39797</v>
      </c>
      <c r="B33885" s="294"/>
      <c r="C33885" s="294"/>
      <c r="D33885" s="294"/>
      <c r="E33885" s="294"/>
      <c r="F33885" s="294"/>
    </row>
    <row r="33886">
      <c r="A33886" s="294" t="s">
        <v>42431</v>
      </c>
      <c r="B33886" s="294"/>
      <c r="C33886" s="294"/>
      <c r="D33886" s="294"/>
      <c r="E33886" s="294"/>
      <c r="F33886" s="294"/>
    </row>
    <row r="33887">
      <c r="A33887" s="294" t="s">
        <v>39799</v>
      </c>
      <c r="B33887" s="294"/>
      <c r="C33887" s="294"/>
      <c r="D33887" s="294"/>
      <c r="E33887" s="294"/>
      <c r="F33887" s="294"/>
    </row>
    <row r="33888">
      <c r="A33888" s="294" t="s">
        <v>42432</v>
      </c>
      <c r="B33888" s="294"/>
      <c r="C33888" s="294"/>
      <c r="D33888" s="294"/>
      <c r="E33888" s="294"/>
      <c r="F33888" s="294"/>
    </row>
    <row r="33889">
      <c r="A33889" s="294" t="s">
        <v>23052</v>
      </c>
      <c r="B33889" s="294"/>
      <c r="C33889" s="294"/>
      <c r="D33889" s="294"/>
      <c r="E33889" s="294"/>
      <c r="F33889" s="294"/>
    </row>
    <row r="33890">
      <c r="A33890" s="294" t="s">
        <v>42433</v>
      </c>
      <c r="B33890" s="294"/>
      <c r="C33890" s="294"/>
      <c r="D33890" s="294"/>
      <c r="E33890" s="294"/>
      <c r="F33890" s="294"/>
    </row>
    <row r="33891">
      <c r="A33891" s="294" t="s">
        <v>42434</v>
      </c>
      <c r="B33891" s="294"/>
      <c r="C33891" s="294"/>
      <c r="D33891" s="294"/>
      <c r="E33891" s="294"/>
      <c r="F33891" s="294"/>
    </row>
    <row r="33892">
      <c r="A33892" s="294" t="s">
        <v>42435</v>
      </c>
      <c r="B33892" s="294"/>
      <c r="C33892" s="294"/>
      <c r="D33892" s="294"/>
      <c r="E33892" s="294"/>
      <c r="F33892" s="294"/>
    </row>
    <row r="33893">
      <c r="A33893" s="294" t="s">
        <v>42436</v>
      </c>
      <c r="B33893" s="294"/>
      <c r="C33893" s="294"/>
      <c r="D33893" s="294"/>
      <c r="E33893" s="294"/>
      <c r="F33893" s="294"/>
    </row>
    <row r="33894">
      <c r="A33894" s="294" t="s">
        <v>42437</v>
      </c>
      <c r="B33894" s="294"/>
      <c r="C33894" s="294"/>
      <c r="D33894" s="294"/>
      <c r="E33894" s="294"/>
      <c r="F33894" s="294"/>
    </row>
    <row r="33895">
      <c r="A33895" s="294" t="s">
        <v>42438</v>
      </c>
      <c r="B33895" s="294"/>
      <c r="C33895" s="294"/>
      <c r="D33895" s="294"/>
      <c r="E33895" s="294"/>
      <c r="F33895" s="294"/>
    </row>
    <row r="33896">
      <c r="A33896" s="294" t="s">
        <v>42439</v>
      </c>
      <c r="B33896" s="294"/>
      <c r="C33896" s="294"/>
      <c r="D33896" s="294"/>
      <c r="E33896" s="294"/>
      <c r="F33896" s="294"/>
    </row>
    <row r="33897">
      <c r="A33897" s="294" t="s">
        <v>42440</v>
      </c>
      <c r="B33897" s="294"/>
      <c r="C33897" s="294"/>
      <c r="D33897" s="294"/>
      <c r="E33897" s="294"/>
      <c r="F33897" s="294"/>
    </row>
    <row r="33898">
      <c r="A33898" s="294" t="s">
        <v>42441</v>
      </c>
      <c r="B33898" s="294"/>
      <c r="C33898" s="294"/>
      <c r="D33898" s="294"/>
      <c r="E33898" s="294"/>
      <c r="F33898" s="294"/>
    </row>
    <row r="33899">
      <c r="A33899" s="294"/>
      <c r="B33899" s="294"/>
      <c r="C33899" s="294"/>
      <c r="D33899" s="294"/>
      <c r="E33899" s="294"/>
      <c r="F33899" s="294"/>
    </row>
    <row r="33900">
      <c r="A33900" s="294" t="s">
        <v>41927</v>
      </c>
      <c r="B33900" s="294"/>
      <c r="C33900" s="294"/>
      <c r="D33900" s="294"/>
      <c r="E33900" s="294"/>
      <c r="F33900" s="294"/>
    </row>
    <row r="33901">
      <c r="A33901" s="294" t="s">
        <v>42442</v>
      </c>
      <c r="B33901" s="294"/>
      <c r="C33901" s="294"/>
      <c r="D33901" s="294"/>
      <c r="E33901" s="294"/>
      <c r="F33901" s="294"/>
    </row>
    <row r="33902">
      <c r="A33902" s="294" t="s">
        <v>21618</v>
      </c>
      <c r="B33902" s="294"/>
      <c r="C33902" s="294"/>
      <c r="D33902" s="294"/>
      <c r="E33902" s="294"/>
      <c r="F33902" s="294"/>
    </row>
    <row r="33903">
      <c r="A33903" s="294" t="s">
        <v>42443</v>
      </c>
      <c r="B33903" s="294"/>
      <c r="C33903" s="294"/>
      <c r="D33903" s="294"/>
      <c r="E33903" s="294"/>
      <c r="F33903" s="294"/>
    </row>
    <row r="33904">
      <c r="A33904" s="294"/>
      <c r="B33904" s="294"/>
      <c r="C33904" s="294"/>
      <c r="D33904" s="294"/>
      <c r="E33904" s="294"/>
      <c r="F33904" s="294"/>
    </row>
    <row r="33905">
      <c r="A33905" s="294" t="s">
        <v>22602</v>
      </c>
      <c r="B33905" s="294"/>
      <c r="C33905" s="294"/>
      <c r="D33905" s="294"/>
      <c r="E33905" s="294"/>
      <c r="F33905" s="294"/>
    </row>
    <row r="33906">
      <c r="A33906" s="294" t="s">
        <v>20462</v>
      </c>
      <c r="B33906" s="294"/>
      <c r="C33906" s="294"/>
      <c r="D33906" s="294"/>
      <c r="E33906" s="294"/>
      <c r="F33906" s="294"/>
    </row>
    <row r="33907">
      <c r="A33907" s="294"/>
      <c r="B33907" s="294"/>
      <c r="C33907" s="294"/>
      <c r="D33907" s="294"/>
      <c r="E33907" s="294"/>
      <c r="F33907" s="294"/>
    </row>
    <row r="33908">
      <c r="A33908" s="294" t="s">
        <v>42444</v>
      </c>
      <c r="B33908" s="294"/>
      <c r="C33908" s="294"/>
      <c r="D33908" s="294"/>
      <c r="E33908" s="294"/>
      <c r="F33908" s="294"/>
    </row>
    <row r="33909">
      <c r="A33909" s="294" t="s">
        <v>42445</v>
      </c>
      <c r="B33909" s="294"/>
      <c r="C33909" s="294"/>
      <c r="D33909" s="294"/>
      <c r="E33909" s="294"/>
      <c r="F33909" s="294"/>
    </row>
    <row r="33910">
      <c r="A33910" s="294" t="s">
        <v>42446</v>
      </c>
      <c r="B33910" s="294"/>
      <c r="C33910" s="294"/>
      <c r="D33910" s="294"/>
      <c r="E33910" s="294"/>
      <c r="F33910" s="294"/>
    </row>
    <row r="33911">
      <c r="A33911" s="294" t="s">
        <v>39810</v>
      </c>
      <c r="B33911" s="294"/>
      <c r="C33911" s="294"/>
      <c r="D33911" s="294"/>
      <c r="E33911" s="294"/>
      <c r="F33911" s="294"/>
    </row>
    <row r="33912">
      <c r="A33912" s="294" t="s">
        <v>42447</v>
      </c>
      <c r="B33912" s="294"/>
      <c r="C33912" s="294"/>
      <c r="D33912" s="294"/>
      <c r="E33912" s="294"/>
      <c r="F33912" s="294"/>
    </row>
    <row r="33913">
      <c r="A33913" s="294" t="s">
        <v>42448</v>
      </c>
      <c r="B33913" s="294"/>
      <c r="C33913" s="294"/>
      <c r="D33913" s="294"/>
      <c r="E33913" s="294"/>
      <c r="F33913" s="294"/>
    </row>
    <row r="33914">
      <c r="A33914" s="294" t="s">
        <v>42449</v>
      </c>
      <c r="B33914" s="294"/>
      <c r="C33914" s="294"/>
      <c r="D33914" s="294"/>
      <c r="E33914" s="294"/>
      <c r="F33914" s="294"/>
    </row>
    <row r="33915">
      <c r="A33915" s="294" t="s">
        <v>42450</v>
      </c>
      <c r="B33915" s="294"/>
      <c r="C33915" s="294"/>
      <c r="D33915" s="294"/>
      <c r="E33915" s="294"/>
      <c r="F33915" s="294"/>
    </row>
    <row r="33916">
      <c r="A33916" s="294" t="s">
        <v>42451</v>
      </c>
      <c r="B33916" s="294"/>
      <c r="C33916" s="294"/>
      <c r="D33916" s="294"/>
      <c r="E33916" s="294"/>
      <c r="F33916" s="294"/>
    </row>
    <row r="33917">
      <c r="A33917" s="294" t="s">
        <v>42452</v>
      </c>
      <c r="B33917" s="294"/>
      <c r="C33917" s="294"/>
      <c r="D33917" s="294"/>
      <c r="E33917" s="294"/>
      <c r="F33917" s="294"/>
    </row>
    <row r="33918">
      <c r="A33918" s="294" t="s">
        <v>42453</v>
      </c>
      <c r="B33918" s="294"/>
      <c r="C33918" s="294"/>
      <c r="D33918" s="294"/>
      <c r="E33918" s="294"/>
      <c r="F33918" s="294"/>
    </row>
    <row r="33919">
      <c r="A33919" s="294"/>
      <c r="B33919" s="294"/>
      <c r="C33919" s="294"/>
      <c r="D33919" s="294"/>
      <c r="E33919" s="294"/>
      <c r="F33919" s="294"/>
    </row>
    <row r="33920">
      <c r="A33920" s="294" t="s">
        <v>23148</v>
      </c>
      <c r="B33920" s="294"/>
      <c r="C33920" s="294"/>
      <c r="D33920" s="294"/>
      <c r="E33920" s="294"/>
      <c r="F33920" s="294"/>
    </row>
    <row r="33921">
      <c r="A33921" s="294" t="s">
        <v>25264</v>
      </c>
      <c r="B33921" s="294"/>
      <c r="C33921" s="294"/>
      <c r="D33921" s="294"/>
      <c r="E33921" s="294"/>
      <c r="F33921" s="294"/>
    </row>
    <row r="33922">
      <c r="A33922" s="294"/>
      <c r="B33922" s="294"/>
      <c r="C33922" s="294"/>
      <c r="D33922" s="294"/>
      <c r="E33922" s="294"/>
      <c r="F33922" s="294"/>
    </row>
    <row r="33923">
      <c r="A33923" s="294" t="s">
        <v>42454</v>
      </c>
      <c r="B33923" s="294"/>
      <c r="C33923" s="294"/>
      <c r="D33923" s="294"/>
      <c r="E33923" s="294"/>
      <c r="F33923" s="294"/>
    </row>
    <row r="33924">
      <c r="A33924" s="294" t="s">
        <v>42455</v>
      </c>
      <c r="B33924" s="294"/>
      <c r="C33924" s="294"/>
      <c r="D33924" s="294"/>
      <c r="E33924" s="294"/>
      <c r="F33924" s="294"/>
    </row>
    <row r="33925">
      <c r="A33925" s="294" t="s">
        <v>37682</v>
      </c>
      <c r="B33925" s="294"/>
      <c r="C33925" s="294"/>
      <c r="D33925" s="294"/>
      <c r="E33925" s="294"/>
      <c r="F33925" s="294"/>
    </row>
    <row r="33926">
      <c r="A33926" s="294" t="s">
        <v>42456</v>
      </c>
      <c r="B33926" s="294"/>
      <c r="C33926" s="294"/>
      <c r="D33926" s="294"/>
      <c r="E33926" s="294"/>
      <c r="F33926" s="294"/>
    </row>
    <row r="33927">
      <c r="A33927" s="294" t="s">
        <v>42457</v>
      </c>
      <c r="B33927" s="294"/>
      <c r="C33927" s="294"/>
      <c r="D33927" s="294"/>
      <c r="E33927" s="294"/>
      <c r="F33927" s="294"/>
    </row>
    <row r="33928">
      <c r="A33928" s="294"/>
      <c r="B33928" s="294"/>
      <c r="C33928" s="294"/>
      <c r="D33928" s="294"/>
      <c r="E33928" s="294"/>
      <c r="F33928" s="294"/>
    </row>
    <row r="33929">
      <c r="A33929" s="294"/>
      <c r="B33929" s="294"/>
      <c r="C33929" s="294"/>
      <c r="D33929" s="294"/>
      <c r="E33929" s="294"/>
      <c r="F33929" s="294"/>
    </row>
    <row r="33930">
      <c r="A33930" s="294" t="s">
        <v>25691</v>
      </c>
      <c r="B33930" s="294"/>
      <c r="C33930" s="294"/>
      <c r="D33930" s="294"/>
      <c r="E33930" s="294"/>
      <c r="F33930" s="294"/>
    </row>
    <row r="33931">
      <c r="A33931" s="294" t="s">
        <v>26884</v>
      </c>
      <c r="B33931" s="294"/>
      <c r="C33931" s="294"/>
      <c r="D33931" s="294"/>
      <c r="E33931" s="294"/>
      <c r="F33931" s="294"/>
    </row>
    <row r="33932">
      <c r="A33932" s="294"/>
      <c r="B33932" s="294"/>
      <c r="C33932" s="294"/>
      <c r="D33932" s="294"/>
      <c r="E33932" s="294"/>
      <c r="F33932" s="294"/>
    </row>
    <row r="33933">
      <c r="A33933" s="294" t="s">
        <v>29779</v>
      </c>
      <c r="B33933" s="294"/>
      <c r="C33933" s="294"/>
      <c r="D33933" s="294"/>
      <c r="E33933" s="294"/>
      <c r="F33933" s="294"/>
    </row>
    <row r="33934">
      <c r="A33934" s="294" t="s">
        <v>42458</v>
      </c>
      <c r="B33934" s="294"/>
      <c r="C33934" s="294"/>
      <c r="D33934" s="294"/>
      <c r="E33934" s="294"/>
      <c r="F33934" s="294"/>
    </row>
    <row r="33935">
      <c r="A33935" s="294" t="s">
        <v>42459</v>
      </c>
      <c r="B33935" s="294"/>
      <c r="C33935" s="294"/>
      <c r="D33935" s="294"/>
      <c r="E33935" s="294"/>
      <c r="F33935" s="294"/>
    </row>
    <row r="33936">
      <c r="A33936" s="294" t="s">
        <v>42460</v>
      </c>
      <c r="B33936" s="294"/>
      <c r="C33936" s="294"/>
      <c r="D33936" s="294"/>
      <c r="E33936" s="294"/>
      <c r="F33936" s="294"/>
    </row>
    <row r="33937">
      <c r="A33937" s="294" t="s">
        <v>42461</v>
      </c>
      <c r="B33937" s="294"/>
      <c r="C33937" s="294"/>
      <c r="D33937" s="294"/>
      <c r="E33937" s="294"/>
      <c r="F33937" s="294"/>
    </row>
    <row r="33938">
      <c r="A33938" s="294" t="s">
        <v>42462</v>
      </c>
      <c r="B33938" s="294"/>
      <c r="C33938" s="294"/>
      <c r="D33938" s="294"/>
      <c r="E33938" s="294"/>
      <c r="F33938" s="294"/>
    </row>
    <row r="33939">
      <c r="A33939" s="294" t="s">
        <v>42463</v>
      </c>
      <c r="B33939" s="294"/>
      <c r="C33939" s="294"/>
      <c r="D33939" s="294"/>
      <c r="E33939" s="294"/>
      <c r="F33939" s="294"/>
    </row>
    <row r="33940">
      <c r="A33940" s="294" t="s">
        <v>42464</v>
      </c>
      <c r="B33940" s="294"/>
      <c r="C33940" s="294"/>
      <c r="D33940" s="294"/>
      <c r="E33940" s="294"/>
      <c r="F33940" s="294"/>
    </row>
    <row r="33941">
      <c r="A33941" s="294" t="s">
        <v>42465</v>
      </c>
      <c r="B33941" s="294"/>
      <c r="C33941" s="294"/>
      <c r="D33941" s="294"/>
      <c r="E33941" s="294"/>
      <c r="F33941" s="294"/>
    </row>
    <row r="33942">
      <c r="A33942" s="294" t="s">
        <v>42466</v>
      </c>
      <c r="B33942" s="294"/>
      <c r="C33942" s="294"/>
      <c r="D33942" s="294"/>
      <c r="E33942" s="294"/>
      <c r="F33942" s="294"/>
    </row>
    <row r="33943">
      <c r="A33943" s="294"/>
      <c r="B33943" s="294"/>
      <c r="C33943" s="294"/>
      <c r="D33943" s="294"/>
      <c r="E33943" s="294"/>
      <c r="F33943" s="294"/>
    </row>
    <row r="33944">
      <c r="A33944" s="294"/>
      <c r="B33944" s="294"/>
      <c r="C33944" s="294"/>
      <c r="D33944" s="294"/>
      <c r="E33944" s="294"/>
      <c r="F33944" s="294"/>
    </row>
    <row r="33945">
      <c r="A33945" s="294" t="s">
        <v>42467</v>
      </c>
      <c r="B33945" s="294"/>
      <c r="C33945" s="294"/>
      <c r="D33945" s="294"/>
      <c r="E33945" s="294"/>
      <c r="F33945" s="294"/>
    </row>
    <row r="33946">
      <c r="A33946" s="294"/>
      <c r="B33946" s="294"/>
      <c r="C33946" s="294"/>
      <c r="D33946" s="294"/>
      <c r="E33946" s="294"/>
      <c r="F33946" s="294"/>
    </row>
    <row r="33947">
      <c r="A33947" s="294" t="s">
        <v>31988</v>
      </c>
      <c r="B33947" s="294"/>
      <c r="C33947" s="294"/>
      <c r="D33947" s="294"/>
      <c r="E33947" s="294"/>
      <c r="F33947" s="294"/>
    </row>
    <row r="33948">
      <c r="A33948" s="294" t="s">
        <v>42359</v>
      </c>
      <c r="B33948" s="294"/>
      <c r="C33948" s="294"/>
      <c r="D33948" s="294"/>
      <c r="E33948" s="294"/>
      <c r="F33948" s="294"/>
    </row>
    <row r="33949">
      <c r="A33949" s="294" t="s">
        <v>30336</v>
      </c>
      <c r="B33949" s="294"/>
      <c r="C33949" s="294"/>
      <c r="D33949" s="294"/>
      <c r="E33949" s="294"/>
      <c r="F33949" s="294"/>
    </row>
    <row r="33950">
      <c r="A33950" s="294" t="s">
        <v>41599</v>
      </c>
      <c r="B33950" s="294"/>
      <c r="C33950" s="294"/>
      <c r="D33950" s="294"/>
      <c r="E33950" s="294"/>
      <c r="F33950" s="294"/>
    </row>
    <row r="33951">
      <c r="A33951" s="294" t="s">
        <v>31573</v>
      </c>
      <c r="B33951" s="294"/>
      <c r="C33951" s="294"/>
      <c r="D33951" s="294"/>
      <c r="E33951" s="294"/>
      <c r="F33951" s="294"/>
    </row>
    <row r="33952">
      <c r="A33952" s="294" t="s">
        <v>41600</v>
      </c>
      <c r="B33952" s="294"/>
      <c r="C33952" s="294"/>
      <c r="D33952" s="294"/>
      <c r="E33952" s="294"/>
      <c r="F33952" s="294"/>
    </row>
    <row r="33953">
      <c r="A33953" s="294" t="s">
        <v>21511</v>
      </c>
      <c r="B33953" s="294"/>
      <c r="C33953" s="294"/>
      <c r="D33953" s="294"/>
      <c r="E33953" s="294"/>
      <c r="F33953" s="294"/>
    </row>
    <row r="33954">
      <c r="A33954" s="294" t="s">
        <v>38164</v>
      </c>
      <c r="B33954" s="294"/>
      <c r="C33954" s="294"/>
      <c r="D33954" s="294"/>
      <c r="E33954" s="294"/>
      <c r="F33954" s="294"/>
    </row>
    <row r="33955">
      <c r="A33955" s="294" t="s">
        <v>42468</v>
      </c>
      <c r="B33955" s="294"/>
      <c r="C33955" s="294"/>
      <c r="D33955" s="294"/>
      <c r="E33955" s="294"/>
      <c r="F33955" s="294"/>
    </row>
    <row r="33956">
      <c r="A33956" s="294" t="s">
        <v>42469</v>
      </c>
      <c r="B33956" s="294"/>
      <c r="C33956" s="294"/>
      <c r="D33956" s="294"/>
      <c r="E33956" s="294"/>
      <c r="F33956" s="294"/>
    </row>
    <row r="33957">
      <c r="A33957" s="294" t="s">
        <v>42470</v>
      </c>
      <c r="B33957" s="294"/>
      <c r="C33957" s="294"/>
      <c r="D33957" s="294"/>
      <c r="E33957" s="294"/>
      <c r="F33957" s="294"/>
    </row>
    <row r="33958">
      <c r="A33958" s="294"/>
      <c r="B33958" s="294"/>
      <c r="C33958" s="294"/>
      <c r="D33958" s="294"/>
      <c r="E33958" s="294"/>
      <c r="F33958" s="294"/>
    </row>
    <row r="33959">
      <c r="A33959" s="294" t="s">
        <v>41905</v>
      </c>
      <c r="B33959" s="294"/>
      <c r="C33959" s="294"/>
      <c r="D33959" s="294"/>
      <c r="E33959" s="294"/>
      <c r="F33959" s="294"/>
    </row>
    <row r="33960">
      <c r="A33960" s="294"/>
      <c r="B33960" s="294"/>
      <c r="C33960" s="294"/>
      <c r="D33960" s="294"/>
      <c r="E33960" s="294"/>
      <c r="F33960" s="294"/>
    </row>
    <row r="33961">
      <c r="A33961" s="294" t="s">
        <v>37701</v>
      </c>
      <c r="B33961" s="294"/>
      <c r="C33961" s="294"/>
      <c r="D33961" s="294"/>
      <c r="E33961" s="294"/>
      <c r="F33961" s="294"/>
    </row>
    <row r="33962">
      <c r="A33962" s="294" t="s">
        <v>38459</v>
      </c>
      <c r="B33962" s="294"/>
      <c r="C33962" s="294"/>
      <c r="D33962" s="294"/>
      <c r="E33962" s="294"/>
      <c r="F33962" s="294"/>
    </row>
    <row r="33963">
      <c r="A33963" s="294" t="s">
        <v>42471</v>
      </c>
      <c r="B33963" s="294"/>
      <c r="C33963" s="294"/>
      <c r="D33963" s="294"/>
      <c r="E33963" s="294"/>
      <c r="F33963" s="294"/>
    </row>
    <row r="33964">
      <c r="A33964" s="294" t="s">
        <v>42472</v>
      </c>
      <c r="B33964" s="294"/>
      <c r="C33964" s="294"/>
      <c r="D33964" s="294"/>
      <c r="E33964" s="294"/>
      <c r="F33964" s="294"/>
    </row>
    <row r="33965">
      <c r="A33965" s="294" t="s">
        <v>37705</v>
      </c>
      <c r="B33965" s="294"/>
      <c r="C33965" s="294"/>
      <c r="D33965" s="294"/>
      <c r="E33965" s="294"/>
      <c r="F33965" s="294"/>
    </row>
    <row r="33966">
      <c r="A33966" s="294" t="s">
        <v>42473</v>
      </c>
      <c r="B33966" s="294"/>
      <c r="C33966" s="294"/>
      <c r="D33966" s="294"/>
      <c r="E33966" s="294"/>
      <c r="F33966" s="294"/>
    </row>
    <row r="33967">
      <c r="A33967" s="294" t="s">
        <v>39831</v>
      </c>
      <c r="B33967" s="294"/>
      <c r="C33967" s="294"/>
      <c r="D33967" s="294"/>
      <c r="E33967" s="294"/>
      <c r="F33967" s="294"/>
    </row>
    <row r="33968">
      <c r="A33968" s="294" t="s">
        <v>41913</v>
      </c>
      <c r="B33968" s="294"/>
      <c r="C33968" s="294"/>
      <c r="D33968" s="294"/>
      <c r="E33968" s="294"/>
      <c r="F33968" s="294"/>
    </row>
    <row r="33969">
      <c r="A33969" s="294" t="s">
        <v>37708</v>
      </c>
      <c r="B33969" s="294"/>
      <c r="C33969" s="294"/>
      <c r="D33969" s="294"/>
      <c r="E33969" s="294"/>
      <c r="F33969" s="294"/>
    </row>
    <row r="33970">
      <c r="A33970" s="294" t="s">
        <v>40672</v>
      </c>
      <c r="B33970" s="294"/>
      <c r="C33970" s="294"/>
      <c r="D33970" s="294"/>
      <c r="E33970" s="294"/>
      <c r="F33970" s="294"/>
    </row>
    <row r="33971">
      <c r="A33971" s="294" t="s">
        <v>28757</v>
      </c>
      <c r="B33971" s="294"/>
      <c r="C33971" s="294"/>
      <c r="D33971" s="294"/>
      <c r="E33971" s="294"/>
      <c r="F33971" s="294"/>
    </row>
    <row r="33972">
      <c r="A33972" s="294" t="s">
        <v>42474</v>
      </c>
      <c r="B33972" s="294"/>
      <c r="C33972" s="294"/>
      <c r="D33972" s="294"/>
      <c r="E33972" s="294"/>
      <c r="F33972" s="294"/>
    </row>
    <row r="33973">
      <c r="A33973" s="294" t="s">
        <v>34082</v>
      </c>
      <c r="B33973" s="294"/>
      <c r="C33973" s="294"/>
      <c r="D33973" s="294"/>
      <c r="E33973" s="294"/>
      <c r="F33973" s="294"/>
    </row>
    <row r="33974">
      <c r="A33974" s="294" t="s">
        <v>37710</v>
      </c>
      <c r="B33974" s="294"/>
      <c r="C33974" s="294"/>
      <c r="D33974" s="294"/>
      <c r="E33974" s="294"/>
      <c r="F33974" s="294"/>
    </row>
    <row r="33975">
      <c r="A33975" s="294" t="s">
        <v>38452</v>
      </c>
      <c r="B33975" s="294"/>
      <c r="C33975" s="294"/>
      <c r="D33975" s="294"/>
      <c r="E33975" s="294"/>
      <c r="F33975" s="294"/>
    </row>
    <row r="33976">
      <c r="A33976" s="294" t="s">
        <v>41122</v>
      </c>
      <c r="B33976" s="294"/>
      <c r="C33976" s="294"/>
      <c r="D33976" s="294"/>
      <c r="E33976" s="294"/>
      <c r="F33976" s="294"/>
    </row>
    <row r="33977">
      <c r="A33977" s="294" t="s">
        <v>42475</v>
      </c>
      <c r="B33977" s="294"/>
      <c r="C33977" s="294"/>
      <c r="D33977" s="294"/>
      <c r="E33977" s="294"/>
      <c r="F33977" s="294"/>
    </row>
    <row r="33978">
      <c r="A33978" s="294" t="s">
        <v>37714</v>
      </c>
      <c r="B33978" s="294"/>
      <c r="C33978" s="294"/>
      <c r="D33978" s="294"/>
      <c r="E33978" s="294"/>
      <c r="F33978" s="294"/>
    </row>
    <row r="33979">
      <c r="A33979" s="294" t="s">
        <v>39584</v>
      </c>
      <c r="B33979" s="294"/>
      <c r="C33979" s="294"/>
      <c r="D33979" s="294"/>
      <c r="E33979" s="294"/>
      <c r="F33979" s="294"/>
    </row>
    <row r="33980">
      <c r="A33980" s="294" t="s">
        <v>42476</v>
      </c>
      <c r="B33980" s="294"/>
      <c r="C33980" s="294"/>
      <c r="D33980" s="294"/>
      <c r="E33980" s="294"/>
      <c r="F33980" s="294"/>
    </row>
    <row r="33981">
      <c r="A33981" s="294" t="s">
        <v>41314</v>
      </c>
      <c r="B33981" s="294"/>
      <c r="C33981" s="294"/>
      <c r="D33981" s="294"/>
      <c r="E33981" s="294"/>
      <c r="F33981" s="294"/>
    </row>
    <row r="33982">
      <c r="A33982" s="294" t="s">
        <v>42370</v>
      </c>
      <c r="B33982" s="294"/>
      <c r="C33982" s="294"/>
      <c r="D33982" s="294"/>
      <c r="E33982" s="294"/>
      <c r="F33982" s="294"/>
    </row>
    <row r="33983">
      <c r="A33983" s="294" t="s">
        <v>42477</v>
      </c>
      <c r="B33983" s="294"/>
      <c r="C33983" s="294"/>
      <c r="D33983" s="294"/>
      <c r="E33983" s="294"/>
      <c r="F33983" s="294"/>
    </row>
    <row r="33984">
      <c r="A33984" s="294" t="s">
        <v>42478</v>
      </c>
      <c r="B33984" s="294"/>
      <c r="C33984" s="294"/>
      <c r="D33984" s="294"/>
      <c r="E33984" s="294"/>
      <c r="F33984" s="294"/>
    </row>
    <row r="33985">
      <c r="A33985" s="294" t="s">
        <v>42479</v>
      </c>
      <c r="B33985" s="294"/>
      <c r="C33985" s="294"/>
      <c r="D33985" s="294"/>
      <c r="E33985" s="294"/>
      <c r="F33985" s="294"/>
    </row>
    <row r="33986">
      <c r="A33986" s="294" t="s">
        <v>42480</v>
      </c>
      <c r="B33986" s="294"/>
      <c r="C33986" s="294"/>
      <c r="D33986" s="294"/>
      <c r="E33986" s="294"/>
      <c r="F33986" s="294"/>
    </row>
    <row r="33987">
      <c r="A33987" s="294" t="s">
        <v>42481</v>
      </c>
      <c r="B33987" s="294"/>
      <c r="C33987" s="294"/>
      <c r="D33987" s="294"/>
      <c r="E33987" s="294"/>
      <c r="F33987" s="294"/>
    </row>
    <row r="33988">
      <c r="A33988" s="294" t="s">
        <v>42482</v>
      </c>
      <c r="B33988" s="294"/>
      <c r="C33988" s="294"/>
      <c r="D33988" s="294"/>
      <c r="E33988" s="294"/>
      <c r="F33988" s="294"/>
    </row>
    <row r="33989">
      <c r="A33989" s="294" t="s">
        <v>42483</v>
      </c>
      <c r="B33989" s="294"/>
      <c r="C33989" s="294"/>
      <c r="D33989" s="294"/>
      <c r="E33989" s="294"/>
      <c r="F33989" s="294"/>
    </row>
    <row r="33990">
      <c r="A33990" s="294" t="s">
        <v>42484</v>
      </c>
      <c r="B33990" s="294"/>
      <c r="C33990" s="294"/>
      <c r="D33990" s="294"/>
      <c r="E33990" s="294"/>
      <c r="F33990" s="294"/>
    </row>
    <row r="33991">
      <c r="A33991" s="294" t="s">
        <v>39371</v>
      </c>
      <c r="B33991" s="294"/>
      <c r="C33991" s="294"/>
      <c r="D33991" s="294"/>
      <c r="E33991" s="294"/>
      <c r="F33991" s="294"/>
    </row>
    <row r="33992">
      <c r="A33992" s="294" t="s">
        <v>42485</v>
      </c>
      <c r="B33992" s="294"/>
      <c r="C33992" s="294"/>
      <c r="D33992" s="294"/>
      <c r="E33992" s="294"/>
      <c r="F33992" s="294"/>
    </row>
    <row r="33993">
      <c r="A33993" s="294" t="s">
        <v>42486</v>
      </c>
      <c r="B33993" s="294"/>
      <c r="C33993" s="294"/>
      <c r="D33993" s="294"/>
      <c r="E33993" s="294"/>
      <c r="F33993" s="294"/>
    </row>
    <row r="33994">
      <c r="A33994" s="294"/>
      <c r="B33994" s="294"/>
      <c r="C33994" s="294"/>
      <c r="D33994" s="294"/>
      <c r="E33994" s="294"/>
      <c r="F33994" s="294"/>
    </row>
    <row r="33995">
      <c r="A33995" s="294" t="s">
        <v>40678</v>
      </c>
      <c r="B33995" s="294"/>
      <c r="C33995" s="294"/>
      <c r="D33995" s="294"/>
      <c r="E33995" s="294"/>
      <c r="F33995" s="294"/>
    </row>
    <row r="33996">
      <c r="A33996" s="294"/>
      <c r="B33996" s="294"/>
      <c r="C33996" s="294"/>
      <c r="D33996" s="294"/>
      <c r="E33996" s="294"/>
      <c r="F33996" s="294"/>
    </row>
    <row r="33997">
      <c r="A33997" s="294" t="s">
        <v>42487</v>
      </c>
      <c r="B33997" s="294"/>
      <c r="C33997" s="294"/>
      <c r="D33997" s="294"/>
      <c r="E33997" s="294"/>
      <c r="F33997" s="294"/>
    </row>
    <row r="33998">
      <c r="A33998" s="294" t="s">
        <v>41014</v>
      </c>
      <c r="B33998" s="294"/>
      <c r="C33998" s="294"/>
      <c r="D33998" s="294"/>
      <c r="E33998" s="294"/>
      <c r="F33998" s="294"/>
    </row>
    <row r="33999">
      <c r="A33999" s="294" t="s">
        <v>41016</v>
      </c>
      <c r="B33999" s="294"/>
      <c r="C33999" s="294"/>
      <c r="D33999" s="294"/>
      <c r="E33999" s="294"/>
      <c r="F33999" s="294"/>
    </row>
    <row r="34000">
      <c r="A34000" s="294" t="s">
        <v>39720</v>
      </c>
      <c r="B34000" s="294"/>
      <c r="C34000" s="294"/>
      <c r="D34000" s="294"/>
      <c r="E34000" s="294"/>
      <c r="F34000" s="294"/>
    </row>
    <row r="34001">
      <c r="A34001" s="294" t="s">
        <v>39721</v>
      </c>
      <c r="B34001" s="294"/>
      <c r="C34001" s="294"/>
      <c r="D34001" s="294"/>
      <c r="E34001" s="294"/>
      <c r="F34001" s="294"/>
    </row>
    <row r="34002">
      <c r="A34002" s="294" t="s">
        <v>39850</v>
      </c>
      <c r="B34002" s="294"/>
      <c r="C34002" s="294"/>
      <c r="D34002" s="294"/>
      <c r="E34002" s="294"/>
      <c r="F34002" s="294"/>
    </row>
    <row r="34003">
      <c r="A34003" s="294" t="s">
        <v>39849</v>
      </c>
      <c r="B34003" s="294"/>
      <c r="C34003" s="294"/>
      <c r="D34003" s="294"/>
      <c r="E34003" s="294"/>
      <c r="F34003" s="294"/>
    </row>
    <row r="34004">
      <c r="A34004" s="294" t="s">
        <v>37730</v>
      </c>
      <c r="B34004" s="294"/>
      <c r="C34004" s="294"/>
      <c r="D34004" s="294"/>
      <c r="E34004" s="294"/>
      <c r="F34004" s="294"/>
    </row>
    <row r="34005">
      <c r="A34005" s="294" t="s">
        <v>42488</v>
      </c>
      <c r="B34005" s="294"/>
      <c r="C34005" s="294"/>
      <c r="D34005" s="294"/>
      <c r="E34005" s="294"/>
      <c r="F34005" s="294"/>
    </row>
    <row r="34006">
      <c r="A34006" s="294" t="s">
        <v>42478</v>
      </c>
      <c r="B34006" s="294"/>
      <c r="C34006" s="294"/>
      <c r="D34006" s="294"/>
      <c r="E34006" s="294"/>
      <c r="F34006" s="294"/>
    </row>
    <row r="34007">
      <c r="A34007" s="294" t="s">
        <v>41333</v>
      </c>
      <c r="B34007" s="294"/>
      <c r="C34007" s="294"/>
      <c r="D34007" s="294"/>
      <c r="E34007" s="294"/>
      <c r="F34007" s="294"/>
    </row>
    <row r="34008">
      <c r="A34008" s="294" t="s">
        <v>41334</v>
      </c>
      <c r="B34008" s="294"/>
      <c r="C34008" s="294"/>
      <c r="D34008" s="294"/>
      <c r="E34008" s="294"/>
      <c r="F34008" s="294"/>
    </row>
    <row r="34009">
      <c r="A34009" s="294" t="s">
        <v>42489</v>
      </c>
      <c r="B34009" s="294"/>
      <c r="C34009" s="294"/>
      <c r="D34009" s="294"/>
      <c r="E34009" s="294"/>
      <c r="F34009" s="294"/>
    </row>
    <row r="34010">
      <c r="A34010" s="294" t="s">
        <v>42490</v>
      </c>
      <c r="B34010" s="294"/>
      <c r="C34010" s="294"/>
      <c r="D34010" s="294"/>
      <c r="E34010" s="294"/>
      <c r="F34010" s="294"/>
    </row>
    <row r="34011">
      <c r="A34011" s="294" t="s">
        <v>26657</v>
      </c>
      <c r="B34011" s="294"/>
      <c r="C34011" s="294"/>
      <c r="D34011" s="294"/>
      <c r="E34011" s="294"/>
      <c r="F34011" s="294"/>
    </row>
    <row r="34012">
      <c r="A34012" s="294" t="s">
        <v>26658</v>
      </c>
      <c r="B34012" s="294"/>
      <c r="C34012" s="294"/>
      <c r="D34012" s="294"/>
      <c r="E34012" s="294"/>
      <c r="F34012" s="294"/>
    </row>
    <row r="34013">
      <c r="A34013" s="294" t="s">
        <v>42491</v>
      </c>
      <c r="B34013" s="294"/>
      <c r="C34013" s="294"/>
      <c r="D34013" s="294"/>
      <c r="E34013" s="294"/>
      <c r="F34013" s="294"/>
    </row>
    <row r="34014">
      <c r="A34014" s="294" t="s">
        <v>42483</v>
      </c>
      <c r="B34014" s="294"/>
      <c r="C34014" s="294"/>
      <c r="D34014" s="294"/>
      <c r="E34014" s="294"/>
      <c r="F34014" s="294"/>
    </row>
    <row r="34015">
      <c r="A34015" s="294" t="s">
        <v>42492</v>
      </c>
      <c r="B34015" s="294"/>
      <c r="C34015" s="294"/>
      <c r="D34015" s="294"/>
      <c r="E34015" s="294"/>
      <c r="F34015" s="294"/>
    </row>
    <row r="34016">
      <c r="A34016" s="294" t="s">
        <v>41333</v>
      </c>
      <c r="B34016" s="294"/>
      <c r="C34016" s="294"/>
      <c r="D34016" s="294"/>
      <c r="E34016" s="294"/>
      <c r="F34016" s="294"/>
    </row>
    <row r="34017">
      <c r="A34017" s="294" t="s">
        <v>41334</v>
      </c>
      <c r="B34017" s="294"/>
      <c r="C34017" s="294"/>
      <c r="D34017" s="294"/>
      <c r="E34017" s="294"/>
      <c r="F34017" s="294"/>
    </row>
    <row r="34018">
      <c r="A34018" s="294" t="s">
        <v>26657</v>
      </c>
      <c r="B34018" s="294"/>
      <c r="C34018" s="294"/>
      <c r="D34018" s="294"/>
      <c r="E34018" s="294"/>
      <c r="F34018" s="294"/>
    </row>
    <row r="34019">
      <c r="A34019" s="294" t="s">
        <v>26658</v>
      </c>
      <c r="B34019" s="294"/>
      <c r="C34019" s="294"/>
      <c r="D34019" s="294"/>
      <c r="E34019" s="294"/>
      <c r="F34019" s="294"/>
    </row>
    <row r="34020">
      <c r="A34020" s="294" t="s">
        <v>42493</v>
      </c>
      <c r="B34020" s="294"/>
      <c r="C34020" s="294"/>
      <c r="D34020" s="294"/>
      <c r="E34020" s="294"/>
      <c r="F34020" s="294"/>
    </row>
    <row r="34021">
      <c r="A34021" s="294" t="s">
        <v>42494</v>
      </c>
      <c r="B34021" s="294"/>
      <c r="C34021" s="294"/>
      <c r="D34021" s="294"/>
      <c r="E34021" s="294"/>
      <c r="F34021" s="294"/>
    </row>
    <row r="34022">
      <c r="A34022" s="294" t="s">
        <v>42495</v>
      </c>
      <c r="B34022" s="294"/>
      <c r="C34022" s="294"/>
      <c r="D34022" s="294"/>
      <c r="E34022" s="294"/>
      <c r="F34022" s="294"/>
    </row>
    <row r="34023">
      <c r="A34023" s="294" t="s">
        <v>42496</v>
      </c>
      <c r="B34023" s="294"/>
      <c r="C34023" s="294"/>
      <c r="D34023" s="294"/>
      <c r="E34023" s="294"/>
      <c r="F34023" s="294"/>
    </row>
    <row r="34024">
      <c r="A34024" s="294" t="s">
        <v>42497</v>
      </c>
      <c r="B34024" s="294"/>
      <c r="C34024" s="294"/>
      <c r="D34024" s="294"/>
      <c r="E34024" s="294"/>
      <c r="F34024" s="294"/>
    </row>
    <row r="34025">
      <c r="A34025" s="294" t="s">
        <v>42498</v>
      </c>
      <c r="B34025" s="294"/>
      <c r="C34025" s="294"/>
      <c r="D34025" s="294"/>
      <c r="E34025" s="294"/>
      <c r="F34025" s="294"/>
    </row>
    <row r="34026">
      <c r="A34026" s="294" t="s">
        <v>41350</v>
      </c>
      <c r="B34026" s="294"/>
      <c r="C34026" s="294"/>
      <c r="D34026" s="294"/>
      <c r="E34026" s="294"/>
      <c r="F34026" s="294"/>
    </row>
    <row r="34027">
      <c r="A34027" s="294" t="s">
        <v>42499</v>
      </c>
      <c r="B34027" s="294"/>
      <c r="C34027" s="294"/>
      <c r="D34027" s="294"/>
      <c r="E34027" s="294"/>
      <c r="F34027" s="294"/>
    </row>
    <row r="34028">
      <c r="A34028" s="294" t="s">
        <v>42500</v>
      </c>
      <c r="B34028" s="294"/>
      <c r="C34028" s="294"/>
      <c r="D34028" s="294"/>
      <c r="E34028" s="294"/>
      <c r="F34028" s="294"/>
    </row>
    <row r="34029">
      <c r="A34029" s="294" t="s">
        <v>42501</v>
      </c>
      <c r="B34029" s="294"/>
      <c r="C34029" s="294"/>
      <c r="D34029" s="294"/>
      <c r="E34029" s="294"/>
      <c r="F34029" s="294"/>
    </row>
    <row r="34030">
      <c r="A34030" s="294" t="s">
        <v>42483</v>
      </c>
      <c r="B34030" s="294"/>
      <c r="C34030" s="294"/>
      <c r="D34030" s="294"/>
      <c r="E34030" s="294"/>
      <c r="F34030" s="294"/>
    </row>
    <row r="34031">
      <c r="A34031" s="294" t="s">
        <v>42502</v>
      </c>
      <c r="B34031" s="294"/>
      <c r="C34031" s="294"/>
      <c r="D34031" s="294"/>
      <c r="E34031" s="294"/>
      <c r="F34031" s="294"/>
    </row>
    <row r="34032">
      <c r="A34032" s="294" t="s">
        <v>42503</v>
      </c>
      <c r="B34032" s="294"/>
      <c r="C34032" s="294"/>
      <c r="D34032" s="294"/>
      <c r="E34032" s="294"/>
      <c r="F34032" s="294"/>
    </row>
    <row r="34033">
      <c r="A34033" s="294" t="s">
        <v>42504</v>
      </c>
      <c r="B34033" s="294"/>
      <c r="C34033" s="294"/>
      <c r="D34033" s="294"/>
      <c r="E34033" s="294"/>
      <c r="F34033" s="294"/>
    </row>
    <row r="34034">
      <c r="A34034" s="294" t="s">
        <v>42505</v>
      </c>
      <c r="B34034" s="294"/>
      <c r="C34034" s="294"/>
      <c r="D34034" s="294"/>
      <c r="E34034" s="294"/>
      <c r="F34034" s="294"/>
    </row>
    <row r="34035">
      <c r="A34035" s="294" t="s">
        <v>42506</v>
      </c>
      <c r="B34035" s="294"/>
      <c r="C34035" s="294"/>
      <c r="D34035" s="294"/>
      <c r="E34035" s="294"/>
      <c r="F34035" s="294"/>
    </row>
    <row r="34036">
      <c r="A34036" s="294" t="s">
        <v>42507</v>
      </c>
      <c r="B34036" s="294"/>
      <c r="C34036" s="294"/>
      <c r="D34036" s="294"/>
      <c r="E34036" s="294"/>
      <c r="F34036" s="294"/>
    </row>
    <row r="34037">
      <c r="A34037" s="294"/>
      <c r="B34037" s="294"/>
      <c r="C34037" s="294"/>
      <c r="D34037" s="294"/>
      <c r="E34037" s="294"/>
      <c r="F34037" s="294"/>
    </row>
    <row r="34038">
      <c r="A34038" s="294" t="s">
        <v>42508</v>
      </c>
      <c r="B34038" s="294"/>
      <c r="C34038" s="294"/>
      <c r="D34038" s="294"/>
      <c r="E34038" s="294"/>
      <c r="F34038" s="294"/>
    </row>
    <row r="34039">
      <c r="A34039" s="294"/>
      <c r="B34039" s="294"/>
      <c r="C34039" s="294"/>
      <c r="D34039" s="294"/>
      <c r="E34039" s="294"/>
      <c r="F34039" s="294"/>
    </row>
    <row r="34040">
      <c r="A34040" s="294" t="s">
        <v>42509</v>
      </c>
      <c r="B34040" s="294"/>
      <c r="C34040" s="294"/>
      <c r="D34040" s="294"/>
      <c r="E34040" s="294"/>
      <c r="F34040" s="294"/>
    </row>
    <row r="34041">
      <c r="A34041" s="294" t="s">
        <v>42510</v>
      </c>
      <c r="B34041" s="294"/>
      <c r="C34041" s="294"/>
      <c r="D34041" s="294"/>
      <c r="E34041" s="294"/>
      <c r="F34041" s="294"/>
    </row>
    <row r="34042">
      <c r="A34042" s="294" t="s">
        <v>42511</v>
      </c>
      <c r="B34042" s="294"/>
      <c r="C34042" s="294"/>
      <c r="D34042" s="294"/>
      <c r="E34042" s="294"/>
      <c r="F34042" s="294"/>
    </row>
    <row r="34043">
      <c r="A34043" s="294" t="s">
        <v>42512</v>
      </c>
      <c r="B34043" s="294"/>
      <c r="C34043" s="294"/>
      <c r="D34043" s="294"/>
      <c r="E34043" s="294"/>
      <c r="F34043" s="294"/>
    </row>
    <row r="34044">
      <c r="A34044" s="294" t="s">
        <v>24919</v>
      </c>
      <c r="B34044" s="294"/>
      <c r="C34044" s="294"/>
      <c r="D34044" s="294"/>
      <c r="E34044" s="294"/>
      <c r="F34044" s="294"/>
    </row>
    <row r="34045">
      <c r="A34045" s="294" t="s">
        <v>41361</v>
      </c>
      <c r="B34045" s="294"/>
      <c r="C34045" s="294"/>
      <c r="D34045" s="294"/>
      <c r="E34045" s="294"/>
      <c r="F34045" s="294"/>
    </row>
    <row r="34046">
      <c r="A34046" s="294" t="s">
        <v>41362</v>
      </c>
      <c r="B34046" s="294"/>
      <c r="C34046" s="294"/>
      <c r="D34046" s="294"/>
      <c r="E34046" s="294"/>
      <c r="F34046" s="294"/>
    </row>
    <row r="34047">
      <c r="A34047" s="294" t="s">
        <v>41440</v>
      </c>
      <c r="B34047" s="294"/>
      <c r="C34047" s="294"/>
      <c r="D34047" s="294"/>
      <c r="E34047" s="294"/>
      <c r="F34047" s="294"/>
    </row>
    <row r="34048">
      <c r="A34048" s="294" t="s">
        <v>42513</v>
      </c>
      <c r="B34048" s="294"/>
      <c r="C34048" s="294"/>
      <c r="D34048" s="294"/>
      <c r="E34048" s="294"/>
      <c r="F34048" s="294"/>
    </row>
    <row r="34049">
      <c r="A34049" s="294" t="s">
        <v>42514</v>
      </c>
      <c r="B34049" s="294"/>
      <c r="C34049" s="294"/>
      <c r="D34049" s="294"/>
      <c r="E34049" s="294"/>
      <c r="F34049" s="294"/>
    </row>
    <row r="34050">
      <c r="A34050" s="294" t="s">
        <v>42515</v>
      </c>
      <c r="B34050" s="294"/>
      <c r="C34050" s="294"/>
      <c r="D34050" s="294"/>
      <c r="E34050" s="294"/>
      <c r="F34050" s="294"/>
    </row>
    <row r="34051">
      <c r="A34051" s="294" t="s">
        <v>26666</v>
      </c>
      <c r="B34051" s="294"/>
      <c r="C34051" s="294"/>
      <c r="D34051" s="294"/>
      <c r="E34051" s="294"/>
      <c r="F34051" s="294"/>
    </row>
    <row r="34052">
      <c r="A34052" s="294" t="s">
        <v>42397</v>
      </c>
      <c r="B34052" s="294"/>
      <c r="C34052" s="294"/>
      <c r="D34052" s="294"/>
      <c r="E34052" s="294"/>
      <c r="F34052" s="294"/>
    </row>
    <row r="34053">
      <c r="A34053" s="294" t="s">
        <v>26667</v>
      </c>
      <c r="B34053" s="294"/>
      <c r="C34053" s="294"/>
      <c r="D34053" s="294"/>
      <c r="E34053" s="294"/>
      <c r="F34053" s="294"/>
    </row>
    <row r="34054">
      <c r="A34054" s="294" t="s">
        <v>26668</v>
      </c>
      <c r="B34054" s="294"/>
      <c r="C34054" s="294"/>
      <c r="D34054" s="294"/>
      <c r="E34054" s="294"/>
      <c r="F34054" s="294"/>
    </row>
    <row r="34055">
      <c r="A34055" s="294" t="s">
        <v>39371</v>
      </c>
      <c r="B34055" s="294"/>
      <c r="C34055" s="294"/>
      <c r="D34055" s="294"/>
      <c r="E34055" s="294"/>
      <c r="F34055" s="294"/>
    </row>
    <row r="34056">
      <c r="A34056" s="294" t="s">
        <v>42516</v>
      </c>
      <c r="B34056" s="294"/>
      <c r="C34056" s="294"/>
      <c r="D34056" s="294"/>
      <c r="E34056" s="294"/>
      <c r="F34056" s="294"/>
    </row>
    <row r="34057">
      <c r="A34057" s="294" t="s">
        <v>42517</v>
      </c>
      <c r="B34057" s="294"/>
      <c r="C34057" s="294"/>
      <c r="D34057" s="294"/>
      <c r="E34057" s="294"/>
      <c r="F34057" s="294"/>
    </row>
    <row r="34058">
      <c r="A34058" s="294" t="s">
        <v>26664</v>
      </c>
      <c r="B34058" s="294"/>
      <c r="C34058" s="294"/>
      <c r="D34058" s="294"/>
      <c r="E34058" s="294"/>
      <c r="F34058" s="294"/>
    </row>
    <row r="34059">
      <c r="A34059" s="294" t="s">
        <v>42518</v>
      </c>
      <c r="B34059" s="294"/>
      <c r="C34059" s="294"/>
      <c r="D34059" s="294"/>
      <c r="E34059" s="294"/>
      <c r="F34059" s="294"/>
    </row>
    <row r="34060">
      <c r="A34060" s="294" t="s">
        <v>42519</v>
      </c>
      <c r="B34060" s="294"/>
      <c r="C34060" s="294"/>
      <c r="D34060" s="294"/>
      <c r="E34060" s="294"/>
      <c r="F34060" s="294"/>
    </row>
    <row r="34061">
      <c r="A34061" s="294" t="s">
        <v>42520</v>
      </c>
      <c r="B34061" s="294"/>
      <c r="C34061" s="294"/>
      <c r="D34061" s="294"/>
      <c r="E34061" s="294"/>
      <c r="F34061" s="294"/>
    </row>
    <row r="34062">
      <c r="A34062" s="294" t="s">
        <v>42521</v>
      </c>
      <c r="B34062" s="294"/>
      <c r="C34062" s="294"/>
      <c r="D34062" s="294"/>
      <c r="E34062" s="294"/>
      <c r="F34062" s="294"/>
    </row>
    <row r="34063">
      <c r="A34063" s="294" t="s">
        <v>41031</v>
      </c>
      <c r="B34063" s="294"/>
      <c r="C34063" s="294"/>
      <c r="D34063" s="294"/>
      <c r="E34063" s="294"/>
      <c r="F34063" s="294"/>
    </row>
    <row r="34064">
      <c r="A34064" s="294" t="s">
        <v>26349</v>
      </c>
      <c r="B34064" s="294"/>
      <c r="C34064" s="294"/>
      <c r="D34064" s="294"/>
      <c r="E34064" s="294"/>
      <c r="F34064" s="294"/>
    </row>
    <row r="34065">
      <c r="A34065" s="294" t="s">
        <v>42522</v>
      </c>
      <c r="B34065" s="294"/>
      <c r="C34065" s="294"/>
      <c r="D34065" s="294"/>
      <c r="E34065" s="294"/>
      <c r="F34065" s="294"/>
    </row>
    <row r="34066">
      <c r="A34066" s="294" t="s">
        <v>42523</v>
      </c>
      <c r="B34066" s="294"/>
      <c r="C34066" s="294"/>
      <c r="D34066" s="294"/>
      <c r="E34066" s="294"/>
      <c r="F34066" s="294"/>
    </row>
    <row r="34067">
      <c r="A34067" s="294" t="s">
        <v>42524</v>
      </c>
      <c r="B34067" s="294"/>
      <c r="C34067" s="294"/>
      <c r="D34067" s="294"/>
      <c r="E34067" s="294"/>
      <c r="F34067" s="294"/>
    </row>
    <row r="34068">
      <c r="A34068" s="294"/>
      <c r="B34068" s="294"/>
      <c r="C34068" s="294"/>
      <c r="D34068" s="294"/>
      <c r="E34068" s="294"/>
      <c r="F34068" s="294"/>
    </row>
    <row r="34069">
      <c r="A34069" s="294" t="s">
        <v>41927</v>
      </c>
      <c r="B34069" s="294"/>
      <c r="C34069" s="294"/>
      <c r="D34069" s="294"/>
      <c r="E34069" s="294"/>
      <c r="F34069" s="294"/>
    </row>
    <row r="34070">
      <c r="A34070" s="294" t="s">
        <v>42525</v>
      </c>
      <c r="B34070" s="294"/>
      <c r="C34070" s="294"/>
      <c r="D34070" s="294"/>
      <c r="E34070" s="294"/>
      <c r="F34070" s="294"/>
    </row>
    <row r="34071">
      <c r="A34071" s="294" t="s">
        <v>21672</v>
      </c>
      <c r="B34071" s="294"/>
      <c r="C34071" s="294"/>
      <c r="D34071" s="294"/>
      <c r="E34071" s="294"/>
      <c r="F34071" s="294"/>
    </row>
    <row r="34072">
      <c r="A34072" s="294" t="s">
        <v>42526</v>
      </c>
      <c r="B34072" s="294"/>
      <c r="C34072" s="294"/>
      <c r="D34072" s="294"/>
      <c r="E34072" s="294"/>
      <c r="F34072" s="294"/>
    </row>
    <row r="34073">
      <c r="A34073" s="294"/>
      <c r="B34073" s="294"/>
      <c r="C34073" s="294"/>
      <c r="D34073" s="294"/>
      <c r="E34073" s="294"/>
      <c r="F34073" s="294"/>
    </row>
    <row r="34074">
      <c r="A34074" s="294" t="s">
        <v>27753</v>
      </c>
      <c r="B34074" s="294"/>
      <c r="C34074" s="294"/>
      <c r="D34074" s="294"/>
      <c r="E34074" s="294"/>
      <c r="F34074" s="294"/>
    </row>
    <row r="34075">
      <c r="A34075" s="294" t="s">
        <v>20470</v>
      </c>
      <c r="B34075" s="294"/>
      <c r="C34075" s="294"/>
      <c r="D34075" s="294"/>
      <c r="E34075" s="294"/>
      <c r="F34075" s="294"/>
    </row>
    <row r="34076">
      <c r="A34076" s="294"/>
      <c r="B34076" s="294"/>
      <c r="C34076" s="294"/>
      <c r="D34076" s="294"/>
      <c r="E34076" s="294"/>
      <c r="F34076" s="294"/>
    </row>
    <row r="34077">
      <c r="A34077" s="294" t="s">
        <v>42527</v>
      </c>
      <c r="B34077" s="294"/>
      <c r="C34077" s="294"/>
      <c r="D34077" s="294"/>
      <c r="E34077" s="294"/>
      <c r="F34077" s="294"/>
    </row>
    <row r="34078">
      <c r="A34078" s="294" t="s">
        <v>42528</v>
      </c>
      <c r="B34078" s="294"/>
      <c r="C34078" s="294"/>
      <c r="D34078" s="294"/>
      <c r="E34078" s="294"/>
      <c r="F34078" s="294"/>
    </row>
    <row r="34079">
      <c r="A34079" s="294" t="s">
        <v>42529</v>
      </c>
      <c r="B34079" s="294"/>
      <c r="C34079" s="294"/>
      <c r="D34079" s="294"/>
      <c r="E34079" s="294"/>
      <c r="F34079" s="294"/>
    </row>
    <row r="34080">
      <c r="A34080" s="294" t="s">
        <v>42530</v>
      </c>
      <c r="B34080" s="294"/>
      <c r="C34080" s="294"/>
      <c r="D34080" s="294"/>
      <c r="E34080" s="294"/>
      <c r="F34080" s="294"/>
    </row>
    <row r="34081">
      <c r="A34081" s="294" t="s">
        <v>42531</v>
      </c>
      <c r="B34081" s="294"/>
      <c r="C34081" s="294"/>
      <c r="D34081" s="294"/>
      <c r="E34081" s="294"/>
      <c r="F34081" s="294"/>
    </row>
    <row r="34082">
      <c r="A34082" s="294"/>
      <c r="B34082" s="294"/>
      <c r="C34082" s="294"/>
      <c r="D34082" s="294"/>
      <c r="E34082" s="294"/>
      <c r="F34082" s="294"/>
    </row>
    <row r="34083">
      <c r="A34083" s="294" t="s">
        <v>26377</v>
      </c>
      <c r="B34083" s="294"/>
      <c r="C34083" s="294"/>
      <c r="D34083" s="294"/>
      <c r="E34083" s="294"/>
      <c r="F34083" s="294"/>
    </row>
    <row r="34084">
      <c r="A34084" s="294"/>
      <c r="B34084" s="294"/>
      <c r="C34084" s="294"/>
      <c r="D34084" s="294"/>
      <c r="E34084" s="294"/>
      <c r="F34084" s="294"/>
    </row>
    <row r="34085">
      <c r="A34085" s="294" t="s">
        <v>42532</v>
      </c>
      <c r="B34085" s="294"/>
      <c r="C34085" s="294"/>
      <c r="D34085" s="294"/>
      <c r="E34085" s="294"/>
      <c r="F34085" s="294"/>
    </row>
    <row r="34086">
      <c r="A34086" s="294" t="s">
        <v>42533</v>
      </c>
      <c r="B34086" s="294"/>
      <c r="C34086" s="294"/>
      <c r="D34086" s="294"/>
      <c r="E34086" s="294"/>
      <c r="F34086" s="294"/>
    </row>
    <row r="34087">
      <c r="A34087" s="294" t="s">
        <v>42423</v>
      </c>
      <c r="B34087" s="294"/>
      <c r="C34087" s="294"/>
      <c r="D34087" s="294"/>
      <c r="E34087" s="294"/>
      <c r="F34087" s="294"/>
    </row>
    <row r="34088">
      <c r="A34088" s="294" t="s">
        <v>42534</v>
      </c>
      <c r="B34088" s="294"/>
      <c r="C34088" s="294"/>
      <c r="D34088" s="294"/>
      <c r="E34088" s="294"/>
      <c r="F34088" s="294"/>
    </row>
    <row r="34089">
      <c r="A34089" s="294" t="s">
        <v>42535</v>
      </c>
      <c r="B34089" s="294"/>
      <c r="C34089" s="294"/>
      <c r="D34089" s="294"/>
      <c r="E34089" s="294"/>
      <c r="F34089" s="294"/>
    </row>
    <row r="34090">
      <c r="A34090" s="294"/>
      <c r="B34090" s="294"/>
      <c r="C34090" s="294"/>
      <c r="D34090" s="294"/>
      <c r="E34090" s="294"/>
      <c r="F34090" s="294"/>
    </row>
    <row r="34091">
      <c r="A34091" s="294" t="s">
        <v>25653</v>
      </c>
      <c r="B34091" s="294"/>
      <c r="C34091" s="294"/>
      <c r="D34091" s="294"/>
      <c r="E34091" s="294"/>
      <c r="F34091" s="294"/>
    </row>
    <row r="34092">
      <c r="A34092" s="294" t="s">
        <v>23767</v>
      </c>
      <c r="B34092" s="294"/>
      <c r="C34092" s="294"/>
      <c r="D34092" s="294"/>
      <c r="E34092" s="294"/>
      <c r="F34092" s="294"/>
    </row>
    <row r="34093">
      <c r="A34093" s="294" t="s">
        <v>42205</v>
      </c>
      <c r="B34093" s="294"/>
      <c r="C34093" s="294"/>
      <c r="D34093" s="294"/>
      <c r="E34093" s="294"/>
      <c r="F34093" s="294"/>
    </row>
    <row r="34094">
      <c r="A34094" s="294" t="s">
        <v>42413</v>
      </c>
      <c r="B34094" s="294"/>
      <c r="C34094" s="294"/>
      <c r="D34094" s="294"/>
      <c r="E34094" s="294"/>
      <c r="F34094" s="294"/>
    </row>
    <row r="34095">
      <c r="A34095" s="294" t="s">
        <v>42536</v>
      </c>
      <c r="B34095" s="294"/>
      <c r="C34095" s="294"/>
      <c r="D34095" s="294"/>
      <c r="E34095" s="294"/>
      <c r="F34095" s="294"/>
    </row>
    <row r="34096">
      <c r="A34096" s="294" t="s">
        <v>42537</v>
      </c>
      <c r="B34096" s="294"/>
      <c r="C34096" s="294"/>
      <c r="D34096" s="294"/>
      <c r="E34096" s="294"/>
      <c r="F34096" s="294"/>
    </row>
    <row r="34097">
      <c r="A34097" s="294" t="s">
        <v>42538</v>
      </c>
      <c r="B34097" s="294"/>
      <c r="C34097" s="294"/>
      <c r="D34097" s="294"/>
      <c r="E34097" s="294"/>
      <c r="F34097" s="294"/>
    </row>
    <row r="34098">
      <c r="A34098" s="294"/>
      <c r="B34098" s="294"/>
      <c r="C34098" s="294"/>
      <c r="D34098" s="294"/>
      <c r="E34098" s="294"/>
      <c r="F34098" s="294"/>
    </row>
    <row r="34099">
      <c r="A34099" s="294" t="s">
        <v>23201</v>
      </c>
      <c r="B34099" s="294"/>
      <c r="C34099" s="294"/>
      <c r="D34099" s="294"/>
      <c r="E34099" s="294"/>
      <c r="F34099" s="294"/>
    </row>
    <row r="34100">
      <c r="A34100" s="294" t="s">
        <v>23772</v>
      </c>
      <c r="B34100" s="294"/>
      <c r="C34100" s="294"/>
      <c r="D34100" s="294"/>
      <c r="E34100" s="294"/>
      <c r="F34100" s="294"/>
    </row>
    <row r="34101">
      <c r="A34101" s="294"/>
      <c r="B34101" s="294"/>
      <c r="C34101" s="294"/>
      <c r="D34101" s="294"/>
      <c r="E34101" s="294"/>
      <c r="F34101" s="294"/>
    </row>
    <row r="34102">
      <c r="A34102" s="294" t="s">
        <v>42539</v>
      </c>
      <c r="B34102" s="294"/>
      <c r="C34102" s="294"/>
      <c r="D34102" s="294"/>
      <c r="E34102" s="294"/>
      <c r="F34102" s="294"/>
    </row>
    <row r="34103">
      <c r="A34103" s="294" t="s">
        <v>42540</v>
      </c>
      <c r="B34103" s="294"/>
      <c r="C34103" s="294"/>
      <c r="D34103" s="294"/>
      <c r="E34103" s="294"/>
      <c r="F34103" s="294"/>
    </row>
    <row r="34104">
      <c r="A34104" s="294" t="s">
        <v>41380</v>
      </c>
      <c r="B34104" s="294"/>
      <c r="C34104" s="294"/>
      <c r="D34104" s="294"/>
      <c r="E34104" s="294"/>
      <c r="F34104" s="294"/>
    </row>
    <row r="34105">
      <c r="A34105" s="294" t="s">
        <v>42541</v>
      </c>
      <c r="B34105" s="294"/>
      <c r="C34105" s="294"/>
      <c r="D34105" s="294"/>
      <c r="E34105" s="294"/>
      <c r="F34105" s="294"/>
    </row>
    <row r="34106">
      <c r="A34106" s="294" t="s">
        <v>42542</v>
      </c>
      <c r="B34106" s="294"/>
      <c r="C34106" s="294"/>
      <c r="D34106" s="294"/>
      <c r="E34106" s="294"/>
      <c r="F34106" s="294"/>
    </row>
    <row r="34107">
      <c r="A34107" s="294"/>
      <c r="B34107" s="294"/>
      <c r="C34107" s="294"/>
      <c r="D34107" s="294"/>
      <c r="E34107" s="294"/>
      <c r="F34107" s="294"/>
    </row>
    <row r="34108">
      <c r="A34108" s="294" t="s">
        <v>42543</v>
      </c>
      <c r="B34108" s="294"/>
      <c r="C34108" s="294"/>
      <c r="D34108" s="294"/>
      <c r="E34108" s="294"/>
      <c r="F34108" s="294"/>
    </row>
    <row r="34109">
      <c r="A34109" s="294" t="s">
        <v>31362</v>
      </c>
      <c r="B34109" s="294"/>
      <c r="C34109" s="294"/>
      <c r="D34109" s="294"/>
      <c r="E34109" s="294"/>
      <c r="F34109" s="294"/>
    </row>
    <row r="34110">
      <c r="A34110" s="294"/>
      <c r="B34110" s="294"/>
      <c r="C34110" s="294"/>
      <c r="D34110" s="294"/>
      <c r="E34110" s="294"/>
      <c r="F34110" s="294"/>
    </row>
    <row r="34111">
      <c r="A34111" s="294" t="s">
        <v>41859</v>
      </c>
      <c r="B34111" s="294"/>
      <c r="C34111" s="294"/>
      <c r="D34111" s="294"/>
      <c r="E34111" s="294"/>
      <c r="F34111" s="294"/>
    </row>
    <row r="34112">
      <c r="A34112" s="294" t="s">
        <v>42544</v>
      </c>
      <c r="B34112" s="294"/>
      <c r="C34112" s="294"/>
      <c r="D34112" s="294"/>
      <c r="E34112" s="294"/>
      <c r="F34112" s="294"/>
    </row>
    <row r="34113">
      <c r="A34113" s="294" t="s">
        <v>42545</v>
      </c>
      <c r="B34113" s="294"/>
      <c r="C34113" s="294"/>
      <c r="D34113" s="294"/>
      <c r="E34113" s="294"/>
      <c r="F34113" s="294"/>
    </row>
    <row r="34114">
      <c r="A34114" s="294" t="s">
        <v>42546</v>
      </c>
      <c r="B34114" s="294"/>
      <c r="C34114" s="294"/>
      <c r="D34114" s="294"/>
      <c r="E34114" s="294"/>
      <c r="F34114" s="294"/>
    </row>
    <row r="34115">
      <c r="A34115" s="294" t="s">
        <v>42547</v>
      </c>
      <c r="B34115" s="294"/>
      <c r="C34115" s="294"/>
      <c r="D34115" s="294"/>
      <c r="E34115" s="294"/>
      <c r="F34115" s="294"/>
    </row>
    <row r="34116">
      <c r="A34116" s="294" t="s">
        <v>42548</v>
      </c>
      <c r="B34116" s="294"/>
      <c r="C34116" s="294"/>
      <c r="D34116" s="294"/>
      <c r="E34116" s="294"/>
      <c r="F34116" s="294"/>
    </row>
    <row r="34117">
      <c r="A34117" s="294" t="s">
        <v>42549</v>
      </c>
      <c r="B34117" s="294"/>
      <c r="C34117" s="294"/>
      <c r="D34117" s="294"/>
      <c r="E34117" s="294"/>
      <c r="F34117" s="294"/>
    </row>
    <row r="34118">
      <c r="A34118" s="294" t="s">
        <v>42550</v>
      </c>
      <c r="B34118" s="294"/>
      <c r="C34118" s="294"/>
      <c r="D34118" s="294"/>
      <c r="E34118" s="294"/>
      <c r="F34118" s="294"/>
    </row>
    <row r="34119">
      <c r="A34119" s="294" t="s">
        <v>42551</v>
      </c>
      <c r="B34119" s="294"/>
      <c r="C34119" s="294"/>
      <c r="D34119" s="294"/>
      <c r="E34119" s="294"/>
      <c r="F34119" s="294"/>
    </row>
    <row r="34120">
      <c r="A34120" s="294" t="s">
        <v>42552</v>
      </c>
      <c r="B34120" s="294"/>
      <c r="C34120" s="294"/>
      <c r="D34120" s="294"/>
      <c r="E34120" s="294"/>
      <c r="F34120" s="294"/>
    </row>
    <row r="34121">
      <c r="A34121" s="294" t="s">
        <v>39660</v>
      </c>
      <c r="B34121" s="294"/>
      <c r="C34121" s="294"/>
      <c r="D34121" s="294"/>
      <c r="E34121" s="294"/>
      <c r="F34121" s="294"/>
    </row>
    <row r="34122">
      <c r="A34122" s="294" t="s">
        <v>39789</v>
      </c>
      <c r="B34122" s="294"/>
      <c r="C34122" s="294"/>
      <c r="D34122" s="294"/>
      <c r="E34122" s="294"/>
      <c r="F34122" s="294"/>
    </row>
    <row r="34123">
      <c r="A34123" s="294" t="s">
        <v>42553</v>
      </c>
      <c r="B34123" s="294"/>
      <c r="C34123" s="294"/>
      <c r="D34123" s="294"/>
      <c r="E34123" s="294"/>
      <c r="F34123" s="294"/>
    </row>
    <row r="34124">
      <c r="A34124" s="294" t="s">
        <v>41927</v>
      </c>
      <c r="B34124" s="294"/>
      <c r="C34124" s="294"/>
      <c r="D34124" s="294"/>
      <c r="E34124" s="294"/>
      <c r="F34124" s="294"/>
    </row>
    <row r="34125">
      <c r="A34125" s="294" t="s">
        <v>42554</v>
      </c>
      <c r="B34125" s="294"/>
      <c r="C34125" s="294"/>
      <c r="D34125" s="294"/>
      <c r="E34125" s="294"/>
      <c r="F34125" s="294"/>
    </row>
    <row r="34126">
      <c r="A34126" s="294" t="s">
        <v>42555</v>
      </c>
      <c r="B34126" s="294"/>
      <c r="C34126" s="294"/>
      <c r="D34126" s="294"/>
      <c r="E34126" s="294"/>
      <c r="F34126" s="294"/>
    </row>
    <row r="34127">
      <c r="A34127" s="294" t="s">
        <v>21618</v>
      </c>
      <c r="B34127" s="294"/>
      <c r="C34127" s="294"/>
      <c r="D34127" s="294"/>
      <c r="E34127" s="294"/>
      <c r="F34127" s="294"/>
    </row>
    <row r="34128">
      <c r="A34128" s="294" t="s">
        <v>42556</v>
      </c>
      <c r="B34128" s="294"/>
      <c r="C34128" s="294"/>
      <c r="D34128" s="294"/>
      <c r="E34128" s="294"/>
      <c r="F34128" s="294"/>
    </row>
    <row r="34129">
      <c r="A34129" s="294" t="s">
        <v>42557</v>
      </c>
      <c r="B34129" s="294"/>
      <c r="C34129" s="294"/>
      <c r="D34129" s="294"/>
      <c r="E34129" s="294"/>
      <c r="F34129" s="294"/>
    </row>
    <row r="34130">
      <c r="A34130" s="294"/>
      <c r="B34130" s="294"/>
      <c r="C34130" s="294"/>
      <c r="D34130" s="294"/>
      <c r="E34130" s="294"/>
      <c r="F34130" s="294"/>
    </row>
    <row r="34131">
      <c r="A34131" s="294" t="s">
        <v>22512</v>
      </c>
      <c r="B34131" s="294"/>
      <c r="C34131" s="294"/>
      <c r="D34131" s="294"/>
      <c r="E34131" s="294"/>
      <c r="F34131" s="294"/>
    </row>
    <row r="34132">
      <c r="A34132" s="294" t="s">
        <v>27267</v>
      </c>
      <c r="B34132" s="294"/>
      <c r="C34132" s="294"/>
      <c r="D34132" s="294"/>
      <c r="E34132" s="294"/>
      <c r="F34132" s="294"/>
    </row>
    <row r="34133">
      <c r="A34133" s="294" t="s">
        <v>42558</v>
      </c>
      <c r="B34133" s="294"/>
      <c r="C34133" s="294"/>
      <c r="D34133" s="294"/>
      <c r="E34133" s="294"/>
      <c r="F34133" s="294"/>
    </row>
    <row r="34134">
      <c r="A34134" s="294" t="s">
        <v>36328</v>
      </c>
      <c r="B34134" s="294"/>
      <c r="C34134" s="294"/>
      <c r="D34134" s="294"/>
      <c r="E34134" s="294"/>
      <c r="F34134" s="294"/>
    </row>
    <row r="34135">
      <c r="A34135" s="294" t="s">
        <v>42559</v>
      </c>
      <c r="B34135" s="294"/>
      <c r="C34135" s="294"/>
      <c r="D34135" s="294"/>
      <c r="E34135" s="294"/>
      <c r="F34135" s="294"/>
    </row>
    <row r="34136">
      <c r="A34136" s="294" t="s">
        <v>42560</v>
      </c>
      <c r="B34136" s="294"/>
      <c r="C34136" s="294"/>
      <c r="D34136" s="294"/>
      <c r="E34136" s="294"/>
      <c r="F34136" s="294"/>
    </row>
    <row r="34137">
      <c r="A34137" s="294" t="s">
        <v>42561</v>
      </c>
      <c r="B34137" s="294"/>
      <c r="C34137" s="294"/>
      <c r="D34137" s="294"/>
      <c r="E34137" s="294"/>
      <c r="F34137" s="294"/>
    </row>
    <row r="34138">
      <c r="A34138" s="294" t="s">
        <v>30522</v>
      </c>
      <c r="B34138" s="294"/>
      <c r="C34138" s="294"/>
      <c r="D34138" s="294"/>
      <c r="E34138" s="294"/>
      <c r="F34138" s="294"/>
    </row>
    <row r="34139">
      <c r="A34139" s="294" t="s">
        <v>42562</v>
      </c>
      <c r="B34139" s="294"/>
      <c r="C34139" s="294"/>
      <c r="D34139" s="294"/>
      <c r="E34139" s="294"/>
      <c r="F34139" s="294"/>
    </row>
    <row r="34140">
      <c r="A34140" s="294" t="s">
        <v>42563</v>
      </c>
      <c r="B34140" s="294"/>
      <c r="C34140" s="294"/>
      <c r="D34140" s="294"/>
      <c r="E34140" s="294"/>
      <c r="F34140" s="294"/>
    </row>
    <row r="34141">
      <c r="A34141" s="294" t="s">
        <v>42564</v>
      </c>
      <c r="B34141" s="294"/>
      <c r="C34141" s="294"/>
      <c r="D34141" s="294"/>
      <c r="E34141" s="294"/>
      <c r="F34141" s="294"/>
    </row>
    <row r="34142">
      <c r="A34142" s="294" t="s">
        <v>42565</v>
      </c>
      <c r="B34142" s="294"/>
      <c r="C34142" s="294"/>
      <c r="D34142" s="294"/>
      <c r="E34142" s="294"/>
      <c r="F34142" s="294"/>
    </row>
    <row r="34143">
      <c r="A34143" s="294" t="s">
        <v>42566</v>
      </c>
      <c r="B34143" s="294"/>
      <c r="C34143" s="294"/>
      <c r="D34143" s="294"/>
      <c r="E34143" s="294"/>
      <c r="F34143" s="294"/>
    </row>
    <row r="34144">
      <c r="A34144" s="294"/>
      <c r="B34144" s="294"/>
      <c r="C34144" s="294"/>
      <c r="D34144" s="294"/>
      <c r="E34144" s="294"/>
      <c r="F34144" s="294"/>
    </row>
    <row r="34145">
      <c r="A34145" s="294" t="s">
        <v>24519</v>
      </c>
      <c r="B34145" s="294"/>
      <c r="C34145" s="294"/>
      <c r="D34145" s="294"/>
      <c r="E34145" s="294"/>
      <c r="F34145" s="294"/>
    </row>
    <row r="34146">
      <c r="A34146" s="294" t="s">
        <v>26312</v>
      </c>
      <c r="B34146" s="294"/>
      <c r="C34146" s="294"/>
      <c r="D34146" s="294"/>
      <c r="E34146" s="294"/>
      <c r="F34146" s="294"/>
    </row>
    <row r="34147">
      <c r="A34147" s="294"/>
      <c r="B34147" s="294"/>
      <c r="C34147" s="294"/>
      <c r="D34147" s="294"/>
      <c r="E34147" s="294"/>
      <c r="F34147" s="294"/>
    </row>
    <row r="34148">
      <c r="A34148" s="294" t="s">
        <v>42567</v>
      </c>
      <c r="B34148" s="294"/>
      <c r="C34148" s="294"/>
      <c r="D34148" s="294"/>
      <c r="E34148" s="294"/>
      <c r="F34148" s="294"/>
    </row>
    <row r="34149">
      <c r="A34149" s="294" t="s">
        <v>42568</v>
      </c>
      <c r="B34149" s="294"/>
      <c r="C34149" s="294"/>
      <c r="D34149" s="294"/>
      <c r="E34149" s="294"/>
      <c r="F34149" s="294"/>
    </row>
    <row r="34150">
      <c r="A34150" s="294" t="s">
        <v>42569</v>
      </c>
      <c r="B34150" s="294"/>
      <c r="C34150" s="294"/>
      <c r="D34150" s="294"/>
      <c r="E34150" s="294"/>
      <c r="F34150" s="294"/>
    </row>
    <row r="34151">
      <c r="A34151" s="294" t="s">
        <v>42570</v>
      </c>
      <c r="B34151" s="294"/>
      <c r="C34151" s="294"/>
      <c r="D34151" s="294"/>
      <c r="E34151" s="294"/>
      <c r="F34151" s="294"/>
    </row>
    <row r="34152">
      <c r="A34152" s="294" t="s">
        <v>42571</v>
      </c>
      <c r="B34152" s="294"/>
      <c r="C34152" s="294"/>
      <c r="D34152" s="294"/>
      <c r="E34152" s="294"/>
      <c r="F34152" s="294"/>
    </row>
    <row r="34153">
      <c r="A34153" s="294" t="s">
        <v>42564</v>
      </c>
      <c r="B34153" s="294"/>
      <c r="C34153" s="294"/>
      <c r="D34153" s="294"/>
      <c r="E34153" s="294"/>
      <c r="F34153" s="294"/>
    </row>
    <row r="34154">
      <c r="A34154" s="294" t="s">
        <v>42572</v>
      </c>
      <c r="B34154" s="294"/>
      <c r="C34154" s="294"/>
      <c r="D34154" s="294"/>
      <c r="E34154" s="294"/>
      <c r="F34154" s="294"/>
    </row>
    <row r="34155">
      <c r="A34155" s="294"/>
      <c r="B34155" s="294"/>
      <c r="C34155" s="294"/>
      <c r="D34155" s="294"/>
      <c r="E34155" s="294"/>
      <c r="F34155" s="294"/>
    </row>
    <row r="34156">
      <c r="A34156" s="294" t="s">
        <v>25691</v>
      </c>
      <c r="B34156" s="294"/>
      <c r="C34156" s="294"/>
      <c r="D34156" s="294"/>
      <c r="E34156" s="294"/>
      <c r="F34156" s="294"/>
    </row>
    <row r="34157">
      <c r="A34157" s="294" t="s">
        <v>26884</v>
      </c>
      <c r="B34157" s="294"/>
      <c r="C34157" s="294"/>
      <c r="D34157" s="294"/>
      <c r="E34157" s="294"/>
      <c r="F34157" s="294"/>
    </row>
    <row r="34158">
      <c r="A34158" s="294"/>
      <c r="B34158" s="294"/>
      <c r="C34158" s="294"/>
      <c r="D34158" s="294"/>
      <c r="E34158" s="294"/>
      <c r="F34158" s="294"/>
    </row>
    <row r="34159">
      <c r="A34159" s="294" t="s">
        <v>42573</v>
      </c>
      <c r="B34159" s="294"/>
      <c r="C34159" s="294"/>
      <c r="D34159" s="294"/>
      <c r="E34159" s="294"/>
      <c r="F34159" s="294"/>
    </row>
    <row r="34160">
      <c r="A34160" s="294" t="s">
        <v>42574</v>
      </c>
      <c r="B34160" s="294"/>
      <c r="C34160" s="294"/>
      <c r="D34160" s="294"/>
      <c r="E34160" s="294"/>
      <c r="F34160" s="294"/>
    </row>
    <row r="34161">
      <c r="A34161" s="294" t="s">
        <v>42575</v>
      </c>
      <c r="B34161" s="294"/>
      <c r="C34161" s="294"/>
      <c r="D34161" s="294"/>
      <c r="E34161" s="294"/>
      <c r="F34161" s="294"/>
    </row>
    <row r="34162">
      <c r="A34162" s="294" t="s">
        <v>42576</v>
      </c>
      <c r="B34162" s="294"/>
      <c r="C34162" s="294"/>
      <c r="D34162" s="294"/>
      <c r="E34162" s="294"/>
      <c r="F34162" s="294"/>
    </row>
    <row r="34163">
      <c r="A34163" s="294" t="s">
        <v>42577</v>
      </c>
      <c r="B34163" s="294"/>
      <c r="C34163" s="294"/>
      <c r="D34163" s="294"/>
      <c r="E34163" s="294"/>
      <c r="F34163" s="294"/>
    </row>
    <row r="34164">
      <c r="A34164" s="294" t="s">
        <v>42578</v>
      </c>
      <c r="B34164" s="294"/>
      <c r="C34164" s="294"/>
      <c r="D34164" s="294"/>
      <c r="E34164" s="294"/>
      <c r="F34164" s="294"/>
    </row>
    <row r="34165">
      <c r="A34165" s="294" t="s">
        <v>42564</v>
      </c>
      <c r="B34165" s="294"/>
      <c r="C34165" s="294"/>
      <c r="D34165" s="294"/>
      <c r="E34165" s="294"/>
      <c r="F34165" s="294"/>
    </row>
    <row r="34166">
      <c r="A34166" s="294" t="s">
        <v>42579</v>
      </c>
      <c r="B34166" s="294"/>
      <c r="C34166" s="294"/>
      <c r="D34166" s="294"/>
      <c r="E34166" s="294"/>
      <c r="F34166" s="294"/>
    </row>
    <row r="34167">
      <c r="A34167" s="294" t="s">
        <v>42580</v>
      </c>
      <c r="B34167" s="294"/>
      <c r="C34167" s="294"/>
      <c r="D34167" s="294"/>
      <c r="E34167" s="294"/>
      <c r="F34167" s="294"/>
    </row>
    <row r="34168">
      <c r="A34168" s="294"/>
      <c r="B34168" s="294"/>
      <c r="C34168" s="294"/>
      <c r="D34168" s="294"/>
      <c r="E34168" s="294"/>
      <c r="F34168" s="294"/>
    </row>
    <row r="34169">
      <c r="A34169" s="294"/>
      <c r="B34169" s="294"/>
      <c r="C34169" s="294"/>
      <c r="D34169" s="294"/>
      <c r="E34169" s="294"/>
      <c r="F34169" s="294"/>
    </row>
    <row r="34170">
      <c r="A34170" s="294"/>
      <c r="B34170" s="294"/>
      <c r="C34170" s="294"/>
      <c r="D34170" s="294"/>
      <c r="E34170" s="294"/>
      <c r="F34170" s="294"/>
    </row>
    <row r="34171">
      <c r="A34171" s="294" t="s">
        <v>42581</v>
      </c>
      <c r="B34171" s="294"/>
      <c r="C34171" s="294"/>
      <c r="D34171" s="294"/>
      <c r="E34171" s="294"/>
      <c r="F34171" s="294"/>
    </row>
    <row r="34172">
      <c r="A34172" s="294"/>
      <c r="B34172" s="294"/>
      <c r="C34172" s="294"/>
      <c r="D34172" s="294"/>
      <c r="E34172" s="294"/>
      <c r="F34172" s="294"/>
    </row>
    <row r="34173">
      <c r="A34173" s="294" t="s">
        <v>42582</v>
      </c>
      <c r="B34173" s="294"/>
      <c r="C34173" s="294"/>
      <c r="D34173" s="294"/>
      <c r="E34173" s="294"/>
      <c r="F34173" s="294"/>
    </row>
    <row r="34174">
      <c r="A34174" s="294" t="s">
        <v>42583</v>
      </c>
      <c r="B34174" s="294"/>
      <c r="C34174" s="294"/>
      <c r="D34174" s="294"/>
      <c r="E34174" s="294"/>
      <c r="F34174" s="294"/>
    </row>
    <row r="34175">
      <c r="A34175" s="294" t="s">
        <v>42584</v>
      </c>
      <c r="B34175" s="294"/>
      <c r="C34175" s="294"/>
      <c r="D34175" s="294"/>
      <c r="E34175" s="294"/>
      <c r="F34175" s="294"/>
    </row>
    <row r="34176">
      <c r="A34176" s="294" t="s">
        <v>42585</v>
      </c>
      <c r="B34176" s="294"/>
      <c r="C34176" s="294"/>
      <c r="D34176" s="294"/>
      <c r="E34176" s="294"/>
      <c r="F34176" s="294"/>
    </row>
    <row r="34177">
      <c r="A34177" s="294" t="s">
        <v>42586</v>
      </c>
      <c r="B34177" s="294"/>
      <c r="C34177" s="294"/>
      <c r="D34177" s="294"/>
      <c r="E34177" s="294"/>
      <c r="F34177" s="294"/>
    </row>
    <row r="34178">
      <c r="A34178" s="294"/>
      <c r="B34178" s="294"/>
      <c r="C34178" s="294"/>
      <c r="D34178" s="294"/>
      <c r="E34178" s="294"/>
      <c r="F34178" s="294"/>
    </row>
    <row r="34179">
      <c r="A34179" s="294" t="s">
        <v>41905</v>
      </c>
      <c r="B34179" s="294"/>
      <c r="C34179" s="294"/>
      <c r="D34179" s="294"/>
      <c r="E34179" s="294"/>
      <c r="F34179" s="294"/>
    </row>
    <row r="34180">
      <c r="A34180" s="294"/>
      <c r="B34180" s="294"/>
      <c r="C34180" s="294"/>
      <c r="D34180" s="294"/>
      <c r="E34180" s="294"/>
      <c r="F34180" s="294"/>
    </row>
    <row r="34181">
      <c r="A34181" s="294" t="s">
        <v>23832</v>
      </c>
      <c r="B34181" s="294"/>
      <c r="C34181" s="294"/>
      <c r="D34181" s="294"/>
      <c r="E34181" s="294"/>
      <c r="F34181" s="294"/>
    </row>
    <row r="34182">
      <c r="A34182" s="294" t="s">
        <v>38181</v>
      </c>
      <c r="B34182" s="294"/>
      <c r="C34182" s="294"/>
      <c r="D34182" s="294"/>
      <c r="E34182" s="294"/>
      <c r="F34182" s="294"/>
    </row>
    <row r="34183">
      <c r="A34183" s="294" t="s">
        <v>42587</v>
      </c>
      <c r="B34183" s="294"/>
      <c r="C34183" s="294"/>
      <c r="D34183" s="294"/>
      <c r="E34183" s="294"/>
      <c r="F34183" s="294"/>
    </row>
    <row r="34184">
      <c r="A34184" s="294" t="s">
        <v>42588</v>
      </c>
      <c r="B34184" s="294"/>
      <c r="C34184" s="294"/>
      <c r="D34184" s="294"/>
      <c r="E34184" s="294"/>
      <c r="F34184" s="294"/>
    </row>
    <row r="34185">
      <c r="A34185" s="294" t="s">
        <v>42589</v>
      </c>
      <c r="B34185" s="294"/>
      <c r="C34185" s="294"/>
      <c r="D34185" s="294"/>
      <c r="E34185" s="294"/>
      <c r="F34185" s="294"/>
    </row>
    <row r="34186">
      <c r="A34186" s="294" t="s">
        <v>42590</v>
      </c>
      <c r="B34186" s="294"/>
      <c r="C34186" s="294"/>
      <c r="D34186" s="294"/>
      <c r="E34186" s="294"/>
      <c r="F34186" s="294"/>
    </row>
    <row r="34187">
      <c r="A34187" s="294" t="s">
        <v>42591</v>
      </c>
      <c r="B34187" s="294"/>
      <c r="C34187" s="294"/>
      <c r="D34187" s="294"/>
      <c r="E34187" s="294"/>
      <c r="F34187" s="294"/>
    </row>
    <row r="34188">
      <c r="A34188" s="294" t="s">
        <v>42592</v>
      </c>
      <c r="B34188" s="294"/>
      <c r="C34188" s="294"/>
      <c r="D34188" s="294"/>
      <c r="E34188" s="294"/>
      <c r="F34188" s="294"/>
    </row>
    <row r="34189">
      <c r="A34189" s="294" t="s">
        <v>42593</v>
      </c>
      <c r="B34189" s="294"/>
      <c r="C34189" s="294"/>
      <c r="D34189" s="294"/>
      <c r="E34189" s="294"/>
      <c r="F34189" s="294"/>
    </row>
    <row r="34190">
      <c r="A34190" s="294" t="s">
        <v>42594</v>
      </c>
      <c r="B34190" s="294"/>
      <c r="C34190" s="294"/>
      <c r="D34190" s="294"/>
      <c r="E34190" s="294"/>
      <c r="F34190" s="294"/>
    </row>
    <row r="34191">
      <c r="A34191" s="294" t="s">
        <v>42595</v>
      </c>
      <c r="B34191" s="294"/>
      <c r="C34191" s="294"/>
      <c r="D34191" s="294"/>
      <c r="E34191" s="294"/>
      <c r="F34191" s="294"/>
    </row>
    <row r="34192">
      <c r="A34192" s="294" t="s">
        <v>42596</v>
      </c>
      <c r="B34192" s="294"/>
      <c r="C34192" s="294"/>
      <c r="D34192" s="294"/>
      <c r="E34192" s="294"/>
      <c r="F34192" s="294"/>
    </row>
    <row r="34193">
      <c r="A34193" s="294"/>
      <c r="B34193" s="294"/>
      <c r="C34193" s="294"/>
      <c r="D34193" s="294"/>
      <c r="E34193" s="294"/>
      <c r="F34193" s="294"/>
    </row>
    <row r="34194">
      <c r="A34194" s="294" t="s">
        <v>42265</v>
      </c>
      <c r="B34194" s="294"/>
      <c r="C34194" s="294"/>
      <c r="D34194" s="294"/>
      <c r="E34194" s="294"/>
      <c r="F34194" s="294"/>
    </row>
    <row r="34195">
      <c r="A34195" s="294"/>
      <c r="B34195" s="294"/>
      <c r="C34195" s="294"/>
      <c r="D34195" s="294"/>
      <c r="E34195" s="294"/>
      <c r="F34195" s="294"/>
    </row>
    <row r="34196">
      <c r="A34196" s="294" t="s">
        <v>42597</v>
      </c>
      <c r="B34196" s="294"/>
      <c r="C34196" s="294"/>
      <c r="D34196" s="294"/>
      <c r="E34196" s="294"/>
      <c r="F34196" s="294"/>
    </row>
    <row r="34197">
      <c r="A34197" s="294" t="s">
        <v>42381</v>
      </c>
      <c r="B34197" s="294"/>
      <c r="C34197" s="294"/>
      <c r="D34197" s="294"/>
      <c r="E34197" s="294"/>
      <c r="F34197" s="294"/>
    </row>
    <row r="34198">
      <c r="A34198" s="294" t="s">
        <v>42598</v>
      </c>
      <c r="B34198" s="294"/>
      <c r="C34198" s="294"/>
      <c r="D34198" s="294"/>
      <c r="E34198" s="294"/>
      <c r="F34198" s="294"/>
    </row>
    <row r="34199">
      <c r="A34199" s="294" t="s">
        <v>42599</v>
      </c>
      <c r="B34199" s="294"/>
      <c r="C34199" s="294"/>
      <c r="D34199" s="294"/>
      <c r="E34199" s="294"/>
      <c r="F34199" s="294"/>
    </row>
    <row r="34200">
      <c r="A34200" s="294" t="s">
        <v>42600</v>
      </c>
      <c r="B34200" s="294"/>
      <c r="C34200" s="294"/>
      <c r="D34200" s="294"/>
      <c r="E34200" s="294"/>
      <c r="F34200" s="294"/>
    </row>
    <row r="34201">
      <c r="A34201" s="294" t="s">
        <v>42601</v>
      </c>
      <c r="B34201" s="294"/>
      <c r="C34201" s="294"/>
      <c r="D34201" s="294"/>
      <c r="E34201" s="294"/>
      <c r="F34201" s="294"/>
    </row>
    <row r="34202">
      <c r="A34202" s="294" t="s">
        <v>42602</v>
      </c>
      <c r="B34202" s="294"/>
      <c r="C34202" s="294"/>
      <c r="D34202" s="294"/>
      <c r="E34202" s="294"/>
      <c r="F34202" s="294"/>
    </row>
    <row r="34203">
      <c r="A34203" s="294" t="s">
        <v>42603</v>
      </c>
      <c r="B34203" s="294"/>
      <c r="C34203" s="294"/>
      <c r="D34203" s="294"/>
      <c r="E34203" s="294"/>
      <c r="F34203" s="294"/>
    </row>
    <row r="34204">
      <c r="A34204" s="294" t="s">
        <v>38710</v>
      </c>
      <c r="B34204" s="294"/>
      <c r="C34204" s="294"/>
      <c r="D34204" s="294"/>
      <c r="E34204" s="294"/>
      <c r="F34204" s="294"/>
    </row>
    <row r="34205">
      <c r="A34205" s="294" t="s">
        <v>35475</v>
      </c>
      <c r="B34205" s="294"/>
      <c r="C34205" s="294"/>
      <c r="D34205" s="294"/>
      <c r="E34205" s="294"/>
      <c r="F34205" s="294"/>
    </row>
    <row r="34206">
      <c r="A34206" s="294" t="s">
        <v>42604</v>
      </c>
      <c r="B34206" s="294"/>
      <c r="C34206" s="294"/>
      <c r="D34206" s="294"/>
      <c r="E34206" s="294"/>
      <c r="F34206" s="294"/>
    </row>
    <row r="34207">
      <c r="A34207" s="294" t="s">
        <v>42605</v>
      </c>
      <c r="B34207" s="294"/>
      <c r="C34207" s="294"/>
      <c r="D34207" s="294"/>
      <c r="E34207" s="294"/>
      <c r="F34207" s="294"/>
    </row>
    <row r="34208">
      <c r="A34208" s="294" t="s">
        <v>42606</v>
      </c>
      <c r="B34208" s="294"/>
      <c r="C34208" s="294"/>
      <c r="D34208" s="294"/>
      <c r="E34208" s="294"/>
      <c r="F34208" s="294"/>
    </row>
    <row r="34209">
      <c r="A34209" s="294" t="s">
        <v>41014</v>
      </c>
      <c r="B34209" s="294"/>
      <c r="C34209" s="294"/>
      <c r="D34209" s="294"/>
      <c r="E34209" s="294"/>
      <c r="F34209" s="294"/>
    </row>
    <row r="34210">
      <c r="A34210" s="294" t="s">
        <v>34240</v>
      </c>
      <c r="B34210" s="294"/>
      <c r="C34210" s="294"/>
      <c r="D34210" s="294"/>
      <c r="E34210" s="294"/>
      <c r="F34210" s="294"/>
    </row>
    <row r="34211">
      <c r="A34211" s="294" t="s">
        <v>41236</v>
      </c>
      <c r="B34211" s="294"/>
      <c r="C34211" s="294"/>
      <c r="D34211" s="294"/>
      <c r="E34211" s="294"/>
      <c r="F34211" s="294"/>
    </row>
    <row r="34212">
      <c r="A34212" s="294" t="s">
        <v>42607</v>
      </c>
      <c r="B34212" s="294"/>
      <c r="C34212" s="294"/>
      <c r="D34212" s="294"/>
      <c r="E34212" s="294"/>
      <c r="F34212" s="294"/>
    </row>
    <row r="34213">
      <c r="A34213" s="294"/>
      <c r="B34213" s="294"/>
      <c r="C34213" s="294"/>
      <c r="D34213" s="294"/>
      <c r="E34213" s="294"/>
      <c r="F34213" s="294"/>
    </row>
    <row r="34214">
      <c r="A34214" s="294"/>
      <c r="B34214" s="294"/>
      <c r="C34214" s="294"/>
      <c r="D34214" s="294"/>
      <c r="E34214" s="294"/>
      <c r="F34214" s="294"/>
    </row>
    <row r="34215">
      <c r="A34215" s="294" t="s">
        <v>41927</v>
      </c>
      <c r="B34215" s="294"/>
      <c r="C34215" s="294"/>
      <c r="D34215" s="294"/>
      <c r="E34215" s="294"/>
      <c r="F34215" s="294"/>
    </row>
    <row r="34216">
      <c r="A34216" s="294" t="s">
        <v>42608</v>
      </c>
      <c r="B34216" s="294"/>
      <c r="C34216" s="294"/>
      <c r="D34216" s="294"/>
      <c r="E34216" s="294"/>
      <c r="F34216" s="294"/>
    </row>
    <row r="34217">
      <c r="A34217" s="294" t="s">
        <v>21672</v>
      </c>
      <c r="B34217" s="294"/>
      <c r="C34217" s="294"/>
      <c r="D34217" s="294"/>
      <c r="E34217" s="294"/>
      <c r="F34217" s="294"/>
    </row>
    <row r="34218">
      <c r="A34218" s="294" t="s">
        <v>42556</v>
      </c>
      <c r="B34218" s="294"/>
      <c r="C34218" s="294"/>
      <c r="D34218" s="294"/>
      <c r="E34218" s="294"/>
      <c r="F34218" s="294"/>
    </row>
    <row r="34219">
      <c r="A34219" s="294" t="s">
        <v>42557</v>
      </c>
      <c r="B34219" s="294"/>
      <c r="C34219" s="294"/>
      <c r="D34219" s="294"/>
      <c r="E34219" s="294"/>
      <c r="F34219" s="294"/>
    </row>
    <row r="34220">
      <c r="A34220" s="294"/>
      <c r="B34220" s="294"/>
      <c r="C34220" s="294"/>
      <c r="D34220" s="294"/>
      <c r="E34220" s="294"/>
      <c r="F34220" s="294"/>
    </row>
    <row r="34221">
      <c r="A34221" s="294"/>
      <c r="B34221" s="294"/>
      <c r="C34221" s="294"/>
      <c r="D34221" s="294"/>
      <c r="E34221" s="294"/>
      <c r="F34221" s="294"/>
    </row>
    <row r="34222">
      <c r="A34222" s="294" t="s">
        <v>41929</v>
      </c>
      <c r="B34222" s="294"/>
      <c r="C34222" s="294"/>
      <c r="D34222" s="294"/>
      <c r="E34222" s="294"/>
      <c r="F34222" s="294"/>
    </row>
    <row r="34223">
      <c r="A34223" s="294"/>
      <c r="B34223" s="294"/>
      <c r="C34223" s="294"/>
      <c r="D34223" s="294"/>
      <c r="E34223" s="294"/>
      <c r="F34223" s="294"/>
    </row>
    <row r="34224">
      <c r="A34224" s="294" t="s">
        <v>42609</v>
      </c>
      <c r="B34224" s="294"/>
      <c r="C34224" s="294"/>
      <c r="D34224" s="294"/>
      <c r="E34224" s="294"/>
      <c r="F34224" s="294"/>
    </row>
    <row r="34225">
      <c r="A34225" s="294" t="s">
        <v>42610</v>
      </c>
      <c r="B34225" s="294"/>
      <c r="C34225" s="294"/>
      <c r="D34225" s="294"/>
      <c r="E34225" s="294"/>
      <c r="F34225" s="294"/>
    </row>
    <row r="34226">
      <c r="A34226" s="294" t="s">
        <v>42403</v>
      </c>
      <c r="B34226" s="294"/>
      <c r="C34226" s="294"/>
      <c r="D34226" s="294"/>
      <c r="E34226" s="294"/>
      <c r="F34226" s="294"/>
    </row>
    <row r="34227">
      <c r="A34227" s="294" t="s">
        <v>39375</v>
      </c>
      <c r="B34227" s="294"/>
      <c r="C34227" s="294"/>
      <c r="D34227" s="294"/>
      <c r="E34227" s="294"/>
      <c r="F34227" s="294"/>
    </row>
    <row r="34228">
      <c r="A34228" s="294" t="s">
        <v>42611</v>
      </c>
      <c r="B34228" s="294"/>
      <c r="C34228" s="294"/>
      <c r="D34228" s="294"/>
      <c r="E34228" s="294"/>
      <c r="F34228" s="294"/>
    </row>
    <row r="34229">
      <c r="A34229" s="294" t="s">
        <v>42612</v>
      </c>
      <c r="B34229" s="294"/>
      <c r="C34229" s="294"/>
      <c r="D34229" s="294"/>
      <c r="E34229" s="294"/>
      <c r="F34229" s="294"/>
    </row>
    <row r="34230">
      <c r="A34230" s="294" t="s">
        <v>42613</v>
      </c>
      <c r="B34230" s="294"/>
      <c r="C34230" s="294"/>
      <c r="D34230" s="294"/>
      <c r="E34230" s="294"/>
      <c r="F34230" s="294"/>
    </row>
    <row r="34231">
      <c r="A34231" s="294" t="s">
        <v>42614</v>
      </c>
      <c r="B34231" s="294"/>
      <c r="C34231" s="294"/>
      <c r="D34231" s="294"/>
      <c r="E34231" s="294"/>
      <c r="F34231" s="294"/>
    </row>
    <row r="34232">
      <c r="A34232" s="294" t="s">
        <v>42615</v>
      </c>
      <c r="B34232" s="294"/>
      <c r="C34232" s="294"/>
      <c r="D34232" s="294"/>
      <c r="E34232" s="294"/>
      <c r="F34232" s="294"/>
    </row>
    <row r="34233">
      <c r="A34233" s="294"/>
      <c r="B34233" s="294"/>
      <c r="C34233" s="294"/>
      <c r="D34233" s="294"/>
      <c r="E34233" s="294"/>
      <c r="F34233" s="294"/>
    </row>
    <row r="34234">
      <c r="A34234" s="294"/>
      <c r="B34234" s="294"/>
      <c r="C34234" s="294"/>
      <c r="D34234" s="294"/>
      <c r="E34234" s="294"/>
      <c r="F34234" s="294"/>
    </row>
    <row r="34235">
      <c r="A34235" s="294"/>
      <c r="B34235" s="294"/>
      <c r="C34235" s="294"/>
      <c r="D34235" s="294"/>
      <c r="E34235" s="294"/>
      <c r="F34235" s="294"/>
    </row>
    <row r="34236">
      <c r="A34236" s="294" t="s">
        <v>22564</v>
      </c>
      <c r="B34236" s="294"/>
      <c r="C34236" s="294"/>
      <c r="D34236" s="294"/>
      <c r="E34236" s="294"/>
      <c r="F34236" s="294"/>
    </row>
    <row r="34237">
      <c r="A34237" s="294" t="s">
        <v>20470</v>
      </c>
      <c r="B34237" s="294"/>
      <c r="C34237" s="294"/>
      <c r="D34237" s="294"/>
      <c r="E34237" s="294"/>
      <c r="F34237" s="294"/>
    </row>
    <row r="34238">
      <c r="A34238" s="294"/>
      <c r="B34238" s="294"/>
      <c r="C34238" s="294"/>
      <c r="D34238" s="294"/>
      <c r="E34238" s="294"/>
      <c r="F34238" s="294"/>
    </row>
    <row r="34239">
      <c r="A34239" s="294" t="s">
        <v>42616</v>
      </c>
      <c r="B34239" s="294"/>
      <c r="C34239" s="294"/>
      <c r="D34239" s="294"/>
      <c r="E34239" s="294"/>
      <c r="F34239" s="294"/>
    </row>
    <row r="34240">
      <c r="A34240" s="294" t="s">
        <v>42617</v>
      </c>
      <c r="B34240" s="294"/>
      <c r="C34240" s="294"/>
      <c r="D34240" s="294"/>
      <c r="E34240" s="294"/>
      <c r="F34240" s="294"/>
    </row>
    <row r="34241">
      <c r="A34241" s="294" t="s">
        <v>42618</v>
      </c>
      <c r="B34241" s="294"/>
      <c r="C34241" s="294"/>
      <c r="D34241" s="294"/>
      <c r="E34241" s="294"/>
      <c r="F34241" s="294"/>
    </row>
    <row r="34242">
      <c r="A34242" s="294" t="s">
        <v>42619</v>
      </c>
      <c r="B34242" s="294"/>
      <c r="C34242" s="294"/>
      <c r="D34242" s="294"/>
      <c r="E34242" s="294"/>
      <c r="F34242" s="294"/>
    </row>
    <row r="34243">
      <c r="A34243" s="294" t="s">
        <v>42620</v>
      </c>
      <c r="B34243" s="294"/>
      <c r="C34243" s="294"/>
      <c r="D34243" s="294"/>
      <c r="E34243" s="294"/>
      <c r="F34243" s="294"/>
    </row>
    <row r="34244">
      <c r="A34244" s="294" t="s">
        <v>42564</v>
      </c>
      <c r="B34244" s="294"/>
      <c r="C34244" s="294"/>
      <c r="D34244" s="294"/>
      <c r="E34244" s="294"/>
      <c r="F34244" s="294"/>
    </row>
    <row r="34245">
      <c r="A34245" s="294" t="s">
        <v>42621</v>
      </c>
      <c r="B34245" s="294"/>
      <c r="C34245" s="294"/>
      <c r="D34245" s="294"/>
      <c r="E34245" s="294"/>
      <c r="F34245" s="294"/>
    </row>
    <row r="34246">
      <c r="A34246" s="294" t="s">
        <v>42622</v>
      </c>
      <c r="B34246" s="294"/>
      <c r="C34246" s="294"/>
      <c r="D34246" s="294"/>
      <c r="E34246" s="294"/>
      <c r="F34246" s="294"/>
    </row>
    <row r="34247">
      <c r="A34247" s="294"/>
      <c r="B34247" s="294"/>
      <c r="C34247" s="294"/>
      <c r="D34247" s="294"/>
      <c r="E34247" s="294"/>
      <c r="F34247" s="294"/>
    </row>
    <row r="34248">
      <c r="A34248" s="294" t="s">
        <v>37380</v>
      </c>
      <c r="B34248" s="294"/>
      <c r="C34248" s="294"/>
      <c r="D34248" s="294"/>
      <c r="E34248" s="294"/>
      <c r="F34248" s="294"/>
    </row>
    <row r="34249">
      <c r="A34249" s="294"/>
      <c r="B34249" s="294"/>
      <c r="C34249" s="294"/>
      <c r="D34249" s="294"/>
      <c r="E34249" s="294"/>
      <c r="F34249" s="294"/>
    </row>
    <row r="34250">
      <c r="A34250" s="294" t="s">
        <v>42623</v>
      </c>
      <c r="B34250" s="294"/>
      <c r="C34250" s="294"/>
      <c r="D34250" s="294"/>
      <c r="E34250" s="294"/>
      <c r="F34250" s="294"/>
    </row>
    <row r="34251">
      <c r="A34251" s="294" t="s">
        <v>42624</v>
      </c>
      <c r="B34251" s="294"/>
      <c r="C34251" s="294"/>
      <c r="D34251" s="294"/>
      <c r="E34251" s="294"/>
      <c r="F34251" s="294"/>
    </row>
    <row r="34252">
      <c r="A34252" s="294" t="s">
        <v>42625</v>
      </c>
      <c r="B34252" s="294"/>
      <c r="C34252" s="294"/>
      <c r="D34252" s="294"/>
      <c r="E34252" s="294"/>
      <c r="F34252" s="294"/>
    </row>
    <row r="34253">
      <c r="A34253" s="294" t="s">
        <v>42626</v>
      </c>
      <c r="B34253" s="294"/>
      <c r="C34253" s="294"/>
      <c r="D34253" s="294"/>
      <c r="E34253" s="294"/>
      <c r="F34253" s="294"/>
    </row>
    <row r="34254">
      <c r="A34254" s="294" t="s">
        <v>42627</v>
      </c>
      <c r="B34254" s="294"/>
      <c r="C34254" s="294"/>
      <c r="D34254" s="294"/>
      <c r="E34254" s="294"/>
      <c r="F34254" s="294"/>
    </row>
    <row r="34255">
      <c r="A34255" s="294" t="s">
        <v>42564</v>
      </c>
      <c r="B34255" s="294"/>
      <c r="C34255" s="294"/>
      <c r="D34255" s="294"/>
      <c r="E34255" s="294"/>
      <c r="F34255" s="294"/>
    </row>
    <row r="34256">
      <c r="A34256" s="294" t="s">
        <v>42628</v>
      </c>
      <c r="B34256" s="294"/>
      <c r="C34256" s="294"/>
      <c r="D34256" s="294"/>
      <c r="E34256" s="294"/>
      <c r="F34256" s="294"/>
    </row>
    <row r="34257">
      <c r="A34257" s="294"/>
      <c r="B34257" s="294"/>
      <c r="C34257" s="294"/>
      <c r="D34257" s="294"/>
      <c r="E34257" s="294"/>
      <c r="F34257" s="294"/>
    </row>
    <row r="34258">
      <c r="A34258" s="294" t="s">
        <v>27372</v>
      </c>
      <c r="B34258" s="294"/>
      <c r="C34258" s="294"/>
      <c r="D34258" s="294"/>
      <c r="E34258" s="294"/>
      <c r="F34258" s="294"/>
    </row>
    <row r="34259">
      <c r="A34259" s="294" t="s">
        <v>23767</v>
      </c>
      <c r="B34259" s="294"/>
      <c r="C34259" s="294"/>
      <c r="D34259" s="294"/>
      <c r="E34259" s="294"/>
      <c r="F34259" s="294"/>
    </row>
    <row r="34260">
      <c r="A34260" s="294"/>
      <c r="B34260" s="294"/>
      <c r="C34260" s="294"/>
      <c r="D34260" s="294"/>
      <c r="E34260" s="294"/>
      <c r="F34260" s="294"/>
    </row>
    <row r="34261">
      <c r="A34261" s="294" t="s">
        <v>42629</v>
      </c>
      <c r="B34261" s="294"/>
      <c r="C34261" s="294"/>
      <c r="D34261" s="294"/>
      <c r="E34261" s="294"/>
      <c r="F34261" s="294"/>
    </row>
    <row r="34262">
      <c r="A34262" s="294" t="s">
        <v>42630</v>
      </c>
      <c r="B34262" s="294"/>
      <c r="C34262" s="294"/>
      <c r="D34262" s="294"/>
      <c r="E34262" s="294"/>
      <c r="F34262" s="294"/>
    </row>
    <row r="34263">
      <c r="A34263" s="294" t="s">
        <v>42631</v>
      </c>
      <c r="B34263" s="294"/>
      <c r="C34263" s="294"/>
      <c r="D34263" s="294"/>
      <c r="E34263" s="294"/>
      <c r="F34263" s="294"/>
    </row>
    <row r="34264">
      <c r="A34264" s="294" t="s">
        <v>42632</v>
      </c>
      <c r="B34264" s="294"/>
      <c r="C34264" s="294"/>
      <c r="D34264" s="294"/>
      <c r="E34264" s="294"/>
      <c r="F34264" s="294"/>
    </row>
    <row r="34265">
      <c r="A34265" s="294"/>
      <c r="B34265" s="294"/>
      <c r="C34265" s="294"/>
      <c r="D34265" s="294"/>
      <c r="E34265" s="294"/>
      <c r="F34265" s="294"/>
    </row>
    <row r="34266">
      <c r="A34266" s="294" t="s">
        <v>23201</v>
      </c>
      <c r="B34266" s="294"/>
      <c r="C34266" s="294"/>
      <c r="D34266" s="294"/>
      <c r="E34266" s="294"/>
      <c r="F34266" s="294"/>
    </row>
    <row r="34267">
      <c r="A34267" s="294" t="s">
        <v>23772</v>
      </c>
      <c r="B34267" s="294"/>
      <c r="C34267" s="294"/>
      <c r="D34267" s="294"/>
      <c r="E34267" s="294"/>
      <c r="F34267" s="294"/>
    </row>
    <row r="34268">
      <c r="A34268" s="294"/>
      <c r="B34268" s="294"/>
      <c r="C34268" s="294"/>
      <c r="D34268" s="294"/>
      <c r="E34268" s="294"/>
      <c r="F34268" s="294"/>
    </row>
    <row r="34269">
      <c r="A34269" s="294" t="s">
        <v>42633</v>
      </c>
      <c r="B34269" s="294"/>
      <c r="C34269" s="294"/>
      <c r="D34269" s="294"/>
      <c r="E34269" s="294"/>
      <c r="F34269" s="294"/>
    </row>
    <row r="34270">
      <c r="A34270" s="294" t="s">
        <v>42416</v>
      </c>
      <c r="B34270" s="294"/>
      <c r="C34270" s="294"/>
      <c r="D34270" s="294"/>
      <c r="E34270" s="294"/>
      <c r="F34270" s="294"/>
    </row>
    <row r="34271">
      <c r="A34271" s="294" t="s">
        <v>42634</v>
      </c>
      <c r="B34271" s="294"/>
      <c r="C34271" s="294"/>
      <c r="D34271" s="294"/>
      <c r="E34271" s="294"/>
      <c r="F34271" s="294"/>
    </row>
    <row r="34272">
      <c r="A34272" s="294" t="s">
        <v>42635</v>
      </c>
      <c r="B34272" s="294"/>
      <c r="C34272" s="294"/>
      <c r="D34272" s="294"/>
      <c r="E34272" s="294"/>
      <c r="F34272" s="294"/>
    </row>
    <row r="34273">
      <c r="A34273" s="294"/>
      <c r="B34273" s="294"/>
      <c r="C34273" s="294"/>
      <c r="D34273" s="294"/>
      <c r="E34273" s="294"/>
      <c r="F34273" s="294"/>
    </row>
    <row r="34274">
      <c r="A34274" s="294" t="s">
        <v>42636</v>
      </c>
      <c r="B34274" s="294"/>
      <c r="C34274" s="294"/>
      <c r="D34274" s="294"/>
      <c r="E34274" s="294"/>
      <c r="F34274" s="294"/>
    </row>
    <row r="34275">
      <c r="A34275" s="294"/>
      <c r="B34275" s="294"/>
      <c r="C34275" s="294"/>
      <c r="D34275" s="294"/>
      <c r="E34275" s="294"/>
      <c r="F34275" s="294"/>
    </row>
    <row r="34276">
      <c r="A34276" s="294"/>
      <c r="B34276" s="294"/>
      <c r="C34276" s="294"/>
      <c r="D34276" s="294"/>
      <c r="E34276" s="294"/>
      <c r="F34276" s="294"/>
    </row>
    <row r="34277">
      <c r="A34277" s="294" t="s">
        <v>42637</v>
      </c>
      <c r="B34277" s="294"/>
      <c r="C34277" s="294"/>
      <c r="D34277" s="294"/>
      <c r="E34277" s="294"/>
      <c r="F34277" s="294"/>
    </row>
    <row r="34278">
      <c r="A34278" s="294" t="s">
        <v>42638</v>
      </c>
      <c r="B34278" s="294"/>
      <c r="C34278" s="294"/>
      <c r="D34278" s="294"/>
      <c r="E34278" s="294"/>
      <c r="F34278" s="294"/>
    </row>
    <row r="34279">
      <c r="A34279" s="294" t="s">
        <v>42639</v>
      </c>
      <c r="B34279" s="294"/>
      <c r="C34279" s="294"/>
      <c r="D34279" s="294"/>
      <c r="E34279" s="294"/>
      <c r="F34279" s="294"/>
    </row>
    <row r="34280">
      <c r="A34280" s="294" t="s">
        <v>42640</v>
      </c>
      <c r="B34280" s="294"/>
      <c r="C34280" s="294"/>
      <c r="D34280" s="294"/>
      <c r="E34280" s="294"/>
      <c r="F34280" s="294"/>
    </row>
    <row r="34281">
      <c r="A34281" s="294" t="s">
        <v>42641</v>
      </c>
      <c r="B34281" s="294"/>
      <c r="C34281" s="294"/>
      <c r="D34281" s="294"/>
      <c r="E34281" s="294"/>
      <c r="F34281" s="294"/>
    </row>
    <row r="34282">
      <c r="A34282" s="294" t="s">
        <v>42642</v>
      </c>
      <c r="B34282" s="294"/>
      <c r="C34282" s="294"/>
      <c r="D34282" s="294"/>
      <c r="E34282" s="294"/>
      <c r="F34282" s="294"/>
    </row>
    <row r="34283">
      <c r="A34283" s="294" t="s">
        <v>42643</v>
      </c>
      <c r="B34283" s="294"/>
      <c r="C34283" s="294"/>
      <c r="D34283" s="294"/>
      <c r="E34283" s="294"/>
      <c r="F34283" s="294"/>
    </row>
    <row r="34284">
      <c r="A34284" s="294"/>
      <c r="B34284" s="294"/>
      <c r="C34284" s="294"/>
      <c r="D34284" s="294"/>
      <c r="E34284" s="294"/>
      <c r="F34284" s="294"/>
    </row>
    <row r="34285">
      <c r="A34285" s="294" t="s">
        <v>42644</v>
      </c>
      <c r="B34285" s="294"/>
      <c r="C34285" s="294"/>
      <c r="D34285" s="294"/>
      <c r="E34285" s="294"/>
      <c r="F34285" s="294"/>
    </row>
    <row r="34286">
      <c r="A34286" s="294" t="s">
        <v>31362</v>
      </c>
      <c r="B34286" s="294"/>
      <c r="C34286" s="294"/>
      <c r="D34286" s="294"/>
      <c r="E34286" s="294"/>
      <c r="F34286" s="294"/>
    </row>
    <row r="34287">
      <c r="A34287" s="294"/>
      <c r="B34287" s="294"/>
      <c r="C34287" s="294"/>
      <c r="D34287" s="294"/>
      <c r="E34287" s="294"/>
      <c r="F34287" s="294"/>
    </row>
    <row r="34288">
      <c r="A34288" s="294" t="s">
        <v>42645</v>
      </c>
      <c r="B34288" s="294"/>
      <c r="C34288" s="294"/>
      <c r="D34288" s="294"/>
      <c r="E34288" s="294"/>
      <c r="F34288" s="294"/>
    </row>
    <row r="34289">
      <c r="A34289" s="294" t="s">
        <v>42646</v>
      </c>
      <c r="B34289" s="294"/>
      <c r="C34289" s="294"/>
      <c r="D34289" s="294"/>
      <c r="E34289" s="294"/>
      <c r="F34289" s="294"/>
    </row>
    <row r="34290">
      <c r="A34290" s="294" t="s">
        <v>41657</v>
      </c>
      <c r="B34290" s="294"/>
      <c r="C34290" s="294"/>
      <c r="D34290" s="294"/>
      <c r="E34290" s="294"/>
      <c r="F34290" s="294"/>
    </row>
    <row r="34291">
      <c r="A34291" s="294" t="s">
        <v>42647</v>
      </c>
      <c r="B34291" s="294"/>
      <c r="C34291" s="294"/>
      <c r="D34291" s="294"/>
      <c r="E34291" s="294"/>
      <c r="F34291" s="294"/>
    </row>
    <row r="34292">
      <c r="A34292" s="294" t="s">
        <v>42648</v>
      </c>
      <c r="B34292" s="294"/>
      <c r="C34292" s="294"/>
      <c r="D34292" s="294"/>
      <c r="E34292" s="294"/>
      <c r="F34292" s="294"/>
    </row>
    <row r="34293">
      <c r="A34293" s="294" t="s">
        <v>41965</v>
      </c>
      <c r="B34293" s="294"/>
      <c r="C34293" s="294"/>
      <c r="D34293" s="294"/>
      <c r="E34293" s="294"/>
      <c r="F34293" s="294"/>
    </row>
    <row r="34294">
      <c r="A34294" s="294" t="s">
        <v>42649</v>
      </c>
      <c r="B34294" s="294"/>
      <c r="C34294" s="294"/>
      <c r="D34294" s="294"/>
      <c r="E34294" s="294"/>
      <c r="F34294" s="294"/>
    </row>
    <row r="34295">
      <c r="A34295" s="294" t="s">
        <v>41481</v>
      </c>
      <c r="B34295" s="294"/>
      <c r="C34295" s="294"/>
      <c r="D34295" s="294"/>
      <c r="E34295" s="294"/>
      <c r="F34295" s="294"/>
    </row>
    <row r="34296">
      <c r="A34296" s="294" t="s">
        <v>39797</v>
      </c>
      <c r="B34296" s="294"/>
      <c r="C34296" s="294"/>
      <c r="D34296" s="294"/>
      <c r="E34296" s="294"/>
      <c r="F34296" s="294"/>
    </row>
    <row r="34297">
      <c r="A34297" s="294" t="s">
        <v>42431</v>
      </c>
      <c r="B34297" s="294"/>
      <c r="C34297" s="294"/>
      <c r="D34297" s="294"/>
      <c r="E34297" s="294"/>
      <c r="F34297" s="294"/>
    </row>
    <row r="34298">
      <c r="A34298" s="294" t="s">
        <v>41566</v>
      </c>
      <c r="B34298" s="294"/>
      <c r="C34298" s="294"/>
      <c r="D34298" s="294"/>
      <c r="E34298" s="294"/>
      <c r="F34298" s="294"/>
    </row>
    <row r="34299">
      <c r="A34299" s="294" t="s">
        <v>42650</v>
      </c>
      <c r="B34299" s="294"/>
      <c r="C34299" s="294"/>
      <c r="D34299" s="294"/>
      <c r="E34299" s="294"/>
      <c r="F34299" s="294"/>
    </row>
    <row r="34300">
      <c r="A34300" s="294" t="s">
        <v>42564</v>
      </c>
      <c r="B34300" s="294"/>
      <c r="C34300" s="294"/>
      <c r="D34300" s="294"/>
      <c r="E34300" s="294"/>
      <c r="F34300" s="294"/>
    </row>
    <row r="34301">
      <c r="A34301" s="294" t="s">
        <v>42651</v>
      </c>
      <c r="B34301" s="294"/>
      <c r="C34301" s="294"/>
      <c r="D34301" s="294"/>
      <c r="E34301" s="294"/>
      <c r="F34301" s="294"/>
    </row>
    <row r="34302">
      <c r="A34302" s="294" t="s">
        <v>42652</v>
      </c>
      <c r="B34302" s="294"/>
      <c r="C34302" s="294"/>
      <c r="D34302" s="294"/>
      <c r="E34302" s="294"/>
      <c r="F34302" s="294"/>
    </row>
    <row r="34303">
      <c r="A34303" s="294" t="s">
        <v>42653</v>
      </c>
      <c r="B34303" s="294"/>
      <c r="C34303" s="294"/>
      <c r="D34303" s="294"/>
      <c r="E34303" s="294"/>
      <c r="F34303" s="294"/>
    </row>
    <row r="34304">
      <c r="A34304" s="294" t="s">
        <v>42654</v>
      </c>
      <c r="B34304" s="294"/>
      <c r="C34304" s="294"/>
      <c r="D34304" s="294"/>
      <c r="E34304" s="294"/>
      <c r="F34304" s="294"/>
    </row>
    <row r="34305">
      <c r="A34305" s="294" t="s">
        <v>42655</v>
      </c>
      <c r="B34305" s="294"/>
      <c r="C34305" s="294"/>
      <c r="D34305" s="294"/>
      <c r="E34305" s="294"/>
      <c r="F34305" s="294"/>
    </row>
    <row r="34306">
      <c r="A34306" s="294"/>
      <c r="B34306" s="294"/>
      <c r="C34306" s="294"/>
      <c r="D34306" s="294"/>
      <c r="E34306" s="294"/>
      <c r="F34306" s="294"/>
    </row>
    <row r="34307">
      <c r="A34307" s="294" t="s">
        <v>41927</v>
      </c>
      <c r="B34307" s="294"/>
      <c r="C34307" s="294"/>
      <c r="D34307" s="294"/>
      <c r="E34307" s="294"/>
      <c r="F34307" s="294"/>
    </row>
    <row r="34308">
      <c r="A34308" s="294" t="s">
        <v>42656</v>
      </c>
      <c r="B34308" s="294"/>
      <c r="C34308" s="294"/>
      <c r="D34308" s="294"/>
      <c r="E34308" s="294"/>
      <c r="F34308" s="294"/>
    </row>
    <row r="34309">
      <c r="A34309" s="294" t="s">
        <v>24755</v>
      </c>
      <c r="B34309" s="294"/>
      <c r="C34309" s="294"/>
      <c r="D34309" s="294"/>
      <c r="E34309" s="294"/>
      <c r="F34309" s="294"/>
    </row>
    <row r="34310">
      <c r="A34310" s="294" t="s">
        <v>42657</v>
      </c>
      <c r="B34310" s="294"/>
      <c r="C34310" s="294"/>
      <c r="D34310" s="294"/>
      <c r="E34310" s="294"/>
      <c r="F34310" s="294"/>
    </row>
    <row r="34311">
      <c r="A34311" s="294"/>
      <c r="B34311" s="294"/>
      <c r="C34311" s="294"/>
      <c r="D34311" s="294"/>
      <c r="E34311" s="294"/>
      <c r="F34311" s="294"/>
    </row>
    <row r="34312">
      <c r="A34312" s="294" t="s">
        <v>23228</v>
      </c>
      <c r="B34312" s="294"/>
      <c r="C34312" s="294"/>
      <c r="D34312" s="294"/>
      <c r="E34312" s="294"/>
      <c r="F34312" s="294"/>
    </row>
    <row r="34313">
      <c r="A34313" s="294" t="s">
        <v>26617</v>
      </c>
      <c r="B34313" s="294"/>
      <c r="C34313" s="294"/>
      <c r="D34313" s="294"/>
      <c r="E34313" s="294"/>
      <c r="F34313" s="294"/>
    </row>
    <row r="34314">
      <c r="A34314" s="294"/>
      <c r="B34314" s="294"/>
      <c r="C34314" s="294"/>
      <c r="D34314" s="294"/>
      <c r="E34314" s="294"/>
      <c r="F34314" s="294"/>
    </row>
    <row r="34315">
      <c r="A34315" s="294" t="s">
        <v>42658</v>
      </c>
      <c r="B34315" s="294"/>
      <c r="C34315" s="294"/>
      <c r="D34315" s="294"/>
      <c r="E34315" s="294"/>
      <c r="F34315" s="294"/>
    </row>
    <row r="34316">
      <c r="A34316" s="294" t="s">
        <v>42659</v>
      </c>
      <c r="B34316" s="294"/>
      <c r="C34316" s="294"/>
      <c r="D34316" s="294"/>
      <c r="E34316" s="294"/>
      <c r="F34316" s="294"/>
    </row>
    <row r="34317">
      <c r="A34317" s="294" t="s">
        <v>42660</v>
      </c>
      <c r="B34317" s="294"/>
      <c r="C34317" s="294"/>
      <c r="D34317" s="294"/>
      <c r="E34317" s="294"/>
      <c r="F34317" s="294"/>
    </row>
    <row r="34318">
      <c r="A34318" s="294" t="s">
        <v>40759</v>
      </c>
      <c r="B34318" s="294"/>
      <c r="C34318" s="294"/>
      <c r="D34318" s="294"/>
      <c r="E34318" s="294"/>
      <c r="F34318" s="294"/>
    </row>
    <row r="34319">
      <c r="A34319" s="294" t="s">
        <v>42661</v>
      </c>
      <c r="B34319" s="294"/>
      <c r="C34319" s="294"/>
      <c r="D34319" s="294"/>
      <c r="E34319" s="294"/>
      <c r="F34319" s="294"/>
    </row>
    <row r="34320">
      <c r="A34320" s="294" t="s">
        <v>40106</v>
      </c>
      <c r="B34320" s="294"/>
      <c r="C34320" s="294"/>
      <c r="D34320" s="294"/>
      <c r="E34320" s="294"/>
      <c r="F34320" s="294"/>
    </row>
    <row r="34321">
      <c r="A34321" s="294" t="s">
        <v>41400</v>
      </c>
      <c r="B34321" s="294"/>
      <c r="C34321" s="294"/>
      <c r="D34321" s="294"/>
      <c r="E34321" s="294"/>
      <c r="F34321" s="294"/>
    </row>
    <row r="34322">
      <c r="A34322" s="294" t="s">
        <v>39810</v>
      </c>
      <c r="B34322" s="294"/>
      <c r="C34322" s="294"/>
      <c r="D34322" s="294"/>
      <c r="E34322" s="294"/>
      <c r="F34322" s="294"/>
    </row>
    <row r="34323">
      <c r="A34323" s="294" t="s">
        <v>41295</v>
      </c>
      <c r="B34323" s="294"/>
      <c r="C34323" s="294"/>
      <c r="D34323" s="294"/>
      <c r="E34323" s="294"/>
      <c r="F34323" s="294"/>
    </row>
    <row r="34324">
      <c r="A34324" s="294" t="s">
        <v>26307</v>
      </c>
      <c r="B34324" s="294"/>
      <c r="C34324" s="294"/>
      <c r="D34324" s="294"/>
      <c r="E34324" s="294"/>
      <c r="F34324" s="294"/>
    </row>
    <row r="34325">
      <c r="A34325" s="294" t="s">
        <v>42662</v>
      </c>
      <c r="B34325" s="294"/>
      <c r="C34325" s="294"/>
      <c r="D34325" s="294"/>
      <c r="E34325" s="294"/>
      <c r="F34325" s="294"/>
    </row>
    <row r="34326">
      <c r="A34326" s="294" t="s">
        <v>41404</v>
      </c>
      <c r="B34326" s="294"/>
      <c r="C34326" s="294"/>
      <c r="D34326" s="294"/>
      <c r="E34326" s="294"/>
      <c r="F34326" s="294"/>
    </row>
    <row r="34327">
      <c r="A34327" s="294" t="s">
        <v>42663</v>
      </c>
      <c r="B34327" s="294"/>
      <c r="C34327" s="294"/>
      <c r="D34327" s="294"/>
      <c r="E34327" s="294"/>
      <c r="F34327" s="294"/>
    </row>
    <row r="34328">
      <c r="A34328" s="294" t="s">
        <v>42664</v>
      </c>
      <c r="B34328" s="294"/>
      <c r="C34328" s="294"/>
      <c r="D34328" s="294"/>
      <c r="E34328" s="294"/>
      <c r="F34328" s="294"/>
    </row>
    <row r="34329">
      <c r="A34329" s="294" t="s">
        <v>42665</v>
      </c>
      <c r="B34329" s="294"/>
      <c r="C34329" s="294"/>
      <c r="D34329" s="294"/>
      <c r="E34329" s="294"/>
      <c r="F34329" s="294"/>
    </row>
    <row r="34330">
      <c r="A34330" s="294" t="s">
        <v>42666</v>
      </c>
      <c r="B34330" s="294"/>
      <c r="C34330" s="294"/>
      <c r="D34330" s="294"/>
      <c r="E34330" s="294"/>
      <c r="F34330" s="294"/>
    </row>
    <row r="34331">
      <c r="A34331" s="294" t="s">
        <v>42667</v>
      </c>
      <c r="B34331" s="294"/>
      <c r="C34331" s="294"/>
      <c r="D34331" s="294"/>
      <c r="E34331" s="294"/>
      <c r="F34331" s="294"/>
    </row>
    <row r="34332">
      <c r="A34332" s="294" t="s">
        <v>42668</v>
      </c>
      <c r="B34332" s="294"/>
      <c r="C34332" s="294"/>
      <c r="D34332" s="294"/>
      <c r="E34332" s="294"/>
      <c r="F34332" s="294"/>
    </row>
    <row r="34333">
      <c r="A34333" s="294" t="s">
        <v>42669</v>
      </c>
      <c r="B34333" s="294"/>
      <c r="C34333" s="294"/>
      <c r="D34333" s="294"/>
      <c r="E34333" s="294"/>
      <c r="F34333" s="294"/>
    </row>
    <row r="34334">
      <c r="A34334" s="294" t="s">
        <v>42670</v>
      </c>
      <c r="B34334" s="294"/>
      <c r="C34334" s="294"/>
      <c r="D34334" s="294"/>
      <c r="E34334" s="294"/>
      <c r="F34334" s="294"/>
    </row>
    <row r="34335">
      <c r="A34335" s="294"/>
      <c r="B34335" s="294"/>
      <c r="C34335" s="294"/>
      <c r="D34335" s="294"/>
      <c r="E34335" s="294"/>
      <c r="F34335" s="294"/>
    </row>
    <row r="34336">
      <c r="A34336" s="294" t="s">
        <v>24323</v>
      </c>
      <c r="B34336" s="294"/>
      <c r="C34336" s="294"/>
      <c r="D34336" s="294"/>
      <c r="E34336" s="294"/>
      <c r="F34336" s="294"/>
    </row>
    <row r="34337">
      <c r="A34337" s="294" t="s">
        <v>23704</v>
      </c>
      <c r="B34337" s="294"/>
      <c r="C34337" s="294"/>
      <c r="D34337" s="294"/>
      <c r="E34337" s="294"/>
      <c r="F34337" s="294"/>
    </row>
    <row r="34338">
      <c r="A34338" s="294"/>
      <c r="B34338" s="294"/>
      <c r="C34338" s="294"/>
      <c r="D34338" s="294"/>
      <c r="E34338" s="294"/>
      <c r="F34338" s="294"/>
    </row>
    <row r="34339">
      <c r="A34339" s="294" t="s">
        <v>42671</v>
      </c>
      <c r="B34339" s="294"/>
      <c r="C34339" s="294"/>
      <c r="D34339" s="294"/>
      <c r="E34339" s="294"/>
      <c r="F34339" s="294"/>
    </row>
    <row r="34340">
      <c r="A34340" s="294" t="s">
        <v>42672</v>
      </c>
      <c r="B34340" s="294"/>
      <c r="C34340" s="294"/>
      <c r="D34340" s="294"/>
      <c r="E34340" s="294"/>
      <c r="F34340" s="294"/>
    </row>
    <row r="34341">
      <c r="A34341" s="294" t="s">
        <v>42673</v>
      </c>
      <c r="B34341" s="294"/>
      <c r="C34341" s="294"/>
      <c r="D34341" s="294"/>
      <c r="E34341" s="294"/>
      <c r="F34341" s="294"/>
    </row>
    <row r="34342">
      <c r="A34342" s="294" t="s">
        <v>37682</v>
      </c>
      <c r="B34342" s="294"/>
      <c r="C34342" s="294"/>
      <c r="D34342" s="294"/>
      <c r="E34342" s="294"/>
      <c r="F34342" s="294"/>
    </row>
    <row r="34343">
      <c r="A34343" s="294" t="s">
        <v>42674</v>
      </c>
      <c r="B34343" s="294"/>
      <c r="C34343" s="294"/>
      <c r="D34343" s="294"/>
      <c r="E34343" s="294"/>
      <c r="F34343" s="294"/>
    </row>
    <row r="34344">
      <c r="A34344" s="294" t="s">
        <v>21892</v>
      </c>
      <c r="B34344" s="294"/>
      <c r="C34344" s="294"/>
      <c r="D34344" s="294"/>
      <c r="E34344" s="294"/>
      <c r="F34344" s="294"/>
    </row>
    <row r="34345">
      <c r="A34345" s="294" t="s">
        <v>42675</v>
      </c>
      <c r="B34345" s="294"/>
      <c r="C34345" s="294"/>
      <c r="D34345" s="294"/>
      <c r="E34345" s="294"/>
      <c r="F34345" s="294"/>
    </row>
    <row r="34346">
      <c r="A34346" s="294"/>
      <c r="B34346" s="294"/>
      <c r="C34346" s="294"/>
      <c r="D34346" s="294"/>
      <c r="E34346" s="294"/>
      <c r="F34346" s="294"/>
    </row>
    <row r="34347">
      <c r="A34347" s="294" t="s">
        <v>42145</v>
      </c>
      <c r="B34347" s="294"/>
      <c r="C34347" s="294"/>
      <c r="D34347" s="294"/>
      <c r="E34347" s="294"/>
      <c r="F34347" s="294"/>
    </row>
    <row r="34348">
      <c r="A34348" s="294" t="s">
        <v>23068</v>
      </c>
      <c r="B34348" s="294"/>
      <c r="C34348" s="294"/>
      <c r="D34348" s="294"/>
      <c r="E34348" s="294"/>
      <c r="F34348" s="294"/>
    </row>
    <row r="34349">
      <c r="A34349" s="294"/>
      <c r="B34349" s="294"/>
      <c r="C34349" s="294"/>
      <c r="D34349" s="294"/>
      <c r="E34349" s="294"/>
      <c r="F34349" s="294"/>
    </row>
    <row r="34350">
      <c r="A34350" s="294" t="s">
        <v>42676</v>
      </c>
      <c r="B34350" s="294"/>
      <c r="C34350" s="294"/>
      <c r="D34350" s="294"/>
      <c r="E34350" s="294"/>
      <c r="F34350" s="294"/>
    </row>
    <row r="34351">
      <c r="A34351" s="294" t="s">
        <v>42677</v>
      </c>
      <c r="B34351" s="294"/>
      <c r="C34351" s="294"/>
      <c r="D34351" s="294"/>
      <c r="E34351" s="294"/>
      <c r="F34351" s="294"/>
    </row>
    <row r="34352">
      <c r="A34352" s="294" t="s">
        <v>42678</v>
      </c>
      <c r="B34352" s="294"/>
      <c r="C34352" s="294"/>
      <c r="D34352" s="294"/>
      <c r="E34352" s="294"/>
      <c r="F34352" s="294"/>
    </row>
    <row r="34353">
      <c r="A34353" s="294" t="s">
        <v>37682</v>
      </c>
      <c r="B34353" s="294"/>
      <c r="C34353" s="294"/>
      <c r="D34353" s="294"/>
      <c r="E34353" s="294"/>
      <c r="F34353" s="294"/>
    </row>
    <row r="34354">
      <c r="A34354" s="294" t="s">
        <v>37679</v>
      </c>
      <c r="B34354" s="294"/>
      <c r="C34354" s="294"/>
      <c r="D34354" s="294"/>
      <c r="E34354" s="294"/>
      <c r="F34354" s="294"/>
    </row>
    <row r="34355">
      <c r="A34355" s="294" t="s">
        <v>42679</v>
      </c>
      <c r="B34355" s="294"/>
      <c r="C34355" s="294"/>
      <c r="D34355" s="294"/>
      <c r="E34355" s="294"/>
      <c r="F34355" s="294"/>
    </row>
    <row r="34356">
      <c r="A34356" s="294" t="s">
        <v>41685</v>
      </c>
      <c r="B34356" s="294"/>
      <c r="C34356" s="294"/>
      <c r="D34356" s="294"/>
      <c r="E34356" s="294"/>
      <c r="F34356" s="294"/>
    </row>
    <row r="34357">
      <c r="A34357" s="294" t="s">
        <v>42680</v>
      </c>
      <c r="B34357" s="294"/>
      <c r="C34357" s="294"/>
      <c r="D34357" s="294"/>
      <c r="E34357" s="294"/>
      <c r="F34357" s="294"/>
    </row>
    <row r="34358">
      <c r="A34358" s="294" t="s">
        <v>42681</v>
      </c>
      <c r="B34358" s="294"/>
      <c r="C34358" s="294"/>
      <c r="D34358" s="294"/>
      <c r="E34358" s="294"/>
      <c r="F34358" s="294"/>
    </row>
    <row r="34359">
      <c r="A34359" s="294" t="s">
        <v>42682</v>
      </c>
      <c r="B34359" s="294"/>
      <c r="C34359" s="294"/>
      <c r="D34359" s="294"/>
      <c r="E34359" s="294"/>
      <c r="F34359" s="294"/>
    </row>
    <row r="34360">
      <c r="A34360" s="294"/>
      <c r="B34360" s="294"/>
      <c r="C34360" s="294"/>
      <c r="D34360" s="294"/>
      <c r="E34360" s="294"/>
      <c r="F34360" s="294"/>
    </row>
    <row r="34361">
      <c r="A34361" s="294"/>
      <c r="B34361" s="294"/>
      <c r="C34361" s="294"/>
      <c r="D34361" s="294"/>
      <c r="E34361" s="294"/>
      <c r="F34361" s="294"/>
    </row>
    <row r="34362">
      <c r="A34362" s="294" t="s">
        <v>40986</v>
      </c>
      <c r="B34362" s="294"/>
      <c r="C34362" s="294"/>
      <c r="D34362" s="294"/>
      <c r="E34362" s="294"/>
      <c r="F34362" s="294"/>
    </row>
    <row r="34363">
      <c r="A34363" s="294"/>
      <c r="B34363" s="294"/>
      <c r="C34363" s="294"/>
      <c r="D34363" s="294"/>
      <c r="E34363" s="294"/>
      <c r="F34363" s="294"/>
    </row>
    <row r="34364">
      <c r="A34364" s="294" t="s">
        <v>41691</v>
      </c>
      <c r="B34364" s="294"/>
      <c r="C34364" s="294"/>
      <c r="D34364" s="294"/>
      <c r="E34364" s="294"/>
      <c r="F34364" s="294"/>
    </row>
    <row r="34365">
      <c r="A34365" s="294" t="s">
        <v>30336</v>
      </c>
      <c r="B34365" s="294"/>
      <c r="C34365" s="294"/>
      <c r="D34365" s="294"/>
      <c r="E34365" s="294"/>
      <c r="F34365" s="294"/>
    </row>
    <row r="34366">
      <c r="A34366" s="294" t="s">
        <v>41599</v>
      </c>
      <c r="B34366" s="294"/>
      <c r="C34366" s="294"/>
      <c r="D34366" s="294"/>
      <c r="E34366" s="294"/>
      <c r="F34366" s="294"/>
    </row>
    <row r="34367">
      <c r="A34367" s="294" t="s">
        <v>31573</v>
      </c>
      <c r="B34367" s="294"/>
      <c r="C34367" s="294"/>
      <c r="D34367" s="294"/>
      <c r="E34367" s="294"/>
      <c r="F34367" s="294"/>
    </row>
    <row r="34368">
      <c r="A34368" s="294" t="s">
        <v>38164</v>
      </c>
      <c r="B34368" s="294"/>
      <c r="C34368" s="294"/>
      <c r="D34368" s="294"/>
      <c r="E34368" s="294"/>
      <c r="F34368" s="294"/>
    </row>
    <row r="34369">
      <c r="A34369" s="294" t="s">
        <v>23829</v>
      </c>
      <c r="B34369" s="294"/>
      <c r="C34369" s="294"/>
      <c r="D34369" s="294"/>
      <c r="E34369" s="294"/>
      <c r="F34369" s="294"/>
    </row>
    <row r="34370">
      <c r="A34370" s="294" t="s">
        <v>23830</v>
      </c>
      <c r="B34370" s="294"/>
      <c r="C34370" s="294"/>
      <c r="D34370" s="294"/>
      <c r="E34370" s="294"/>
      <c r="F34370" s="294"/>
    </row>
    <row r="34371">
      <c r="A34371" s="294" t="s">
        <v>33136</v>
      </c>
      <c r="B34371" s="294"/>
      <c r="C34371" s="294"/>
      <c r="D34371" s="294"/>
      <c r="E34371" s="294"/>
      <c r="F34371" s="294"/>
    </row>
    <row r="34372">
      <c r="A34372" s="294" t="s">
        <v>33740</v>
      </c>
      <c r="B34372" s="294"/>
      <c r="C34372" s="294"/>
      <c r="D34372" s="294"/>
      <c r="E34372" s="294"/>
      <c r="F34372" s="294"/>
    </row>
    <row r="34373">
      <c r="A34373" s="294" t="s">
        <v>42683</v>
      </c>
      <c r="B34373" s="294"/>
      <c r="C34373" s="294"/>
      <c r="D34373" s="294"/>
      <c r="E34373" s="294"/>
      <c r="F34373" s="294"/>
    </row>
    <row r="34374">
      <c r="A34374" s="294" t="s">
        <v>39584</v>
      </c>
      <c r="B34374" s="294"/>
      <c r="C34374" s="294"/>
      <c r="D34374" s="294"/>
      <c r="E34374" s="294"/>
      <c r="F34374" s="294"/>
    </row>
    <row r="34375">
      <c r="A34375" s="294" t="s">
        <v>42684</v>
      </c>
      <c r="B34375" s="294"/>
      <c r="C34375" s="294"/>
      <c r="D34375" s="294"/>
      <c r="E34375" s="294"/>
      <c r="F34375" s="294"/>
    </row>
    <row r="34376">
      <c r="A34376" s="294"/>
      <c r="B34376" s="294"/>
      <c r="C34376" s="294"/>
      <c r="D34376" s="294"/>
      <c r="E34376" s="294"/>
      <c r="F34376" s="294"/>
    </row>
    <row r="34377">
      <c r="A34377" s="294" t="s">
        <v>41905</v>
      </c>
      <c r="B34377" s="294"/>
      <c r="C34377" s="294"/>
      <c r="D34377" s="294"/>
      <c r="E34377" s="294"/>
      <c r="F34377" s="294"/>
    </row>
    <row r="34378">
      <c r="A34378" s="294"/>
      <c r="B34378" s="294"/>
      <c r="C34378" s="294"/>
      <c r="D34378" s="294"/>
      <c r="E34378" s="294"/>
      <c r="F34378" s="294"/>
    </row>
    <row r="34379">
      <c r="A34379" s="294" t="s">
        <v>26552</v>
      </c>
      <c r="B34379" s="294"/>
      <c r="C34379" s="294"/>
      <c r="D34379" s="294"/>
      <c r="E34379" s="294"/>
      <c r="F34379" s="294"/>
    </row>
    <row r="34380">
      <c r="A34380" s="294" t="s">
        <v>21403</v>
      </c>
      <c r="B34380" s="294"/>
      <c r="C34380" s="294"/>
      <c r="D34380" s="294"/>
      <c r="E34380" s="294"/>
      <c r="F34380" s="294"/>
    </row>
    <row r="34381">
      <c r="A34381" s="294" t="s">
        <v>42685</v>
      </c>
      <c r="B34381" s="294"/>
      <c r="C34381" s="294"/>
      <c r="D34381" s="294"/>
      <c r="E34381" s="294"/>
      <c r="F34381" s="294"/>
    </row>
    <row r="34382">
      <c r="A34382" s="294" t="s">
        <v>26555</v>
      </c>
      <c r="B34382" s="294"/>
      <c r="C34382" s="294"/>
      <c r="D34382" s="294"/>
      <c r="E34382" s="294"/>
      <c r="F34382" s="294"/>
    </row>
    <row r="34383">
      <c r="A34383" s="294" t="s">
        <v>42686</v>
      </c>
      <c r="B34383" s="294"/>
      <c r="C34383" s="294"/>
      <c r="D34383" s="294"/>
      <c r="E34383" s="294"/>
      <c r="F34383" s="294"/>
    </row>
    <row r="34384">
      <c r="A34384" s="294" t="s">
        <v>42687</v>
      </c>
      <c r="B34384" s="294"/>
      <c r="C34384" s="294"/>
      <c r="D34384" s="294"/>
      <c r="E34384" s="294"/>
      <c r="F34384" s="294"/>
    </row>
    <row r="34385">
      <c r="A34385" s="294" t="s">
        <v>38172</v>
      </c>
      <c r="B34385" s="294"/>
      <c r="C34385" s="294"/>
      <c r="D34385" s="294"/>
      <c r="E34385" s="294"/>
      <c r="F34385" s="294"/>
    </row>
    <row r="34386">
      <c r="A34386" s="294" t="s">
        <v>40672</v>
      </c>
      <c r="B34386" s="294"/>
      <c r="C34386" s="294"/>
      <c r="D34386" s="294"/>
      <c r="E34386" s="294"/>
      <c r="F34386" s="294"/>
    </row>
    <row r="34387">
      <c r="A34387" s="294" t="s">
        <v>28757</v>
      </c>
      <c r="B34387" s="294"/>
      <c r="C34387" s="294"/>
      <c r="D34387" s="294"/>
      <c r="E34387" s="294"/>
      <c r="F34387" s="294"/>
    </row>
    <row r="34388">
      <c r="A34388" s="294" t="s">
        <v>26561</v>
      </c>
      <c r="B34388" s="294"/>
      <c r="C34388" s="294"/>
      <c r="D34388" s="294"/>
      <c r="E34388" s="294"/>
      <c r="F34388" s="294"/>
    </row>
    <row r="34389">
      <c r="A34389" s="294" t="s">
        <v>42688</v>
      </c>
      <c r="B34389" s="294"/>
      <c r="C34389" s="294"/>
      <c r="D34389" s="294"/>
      <c r="E34389" s="294"/>
      <c r="F34389" s="294"/>
    </row>
    <row r="34390">
      <c r="A34390" s="294" t="s">
        <v>42689</v>
      </c>
      <c r="B34390" s="294"/>
      <c r="C34390" s="294"/>
      <c r="D34390" s="294"/>
      <c r="E34390" s="294"/>
      <c r="F34390" s="294"/>
    </row>
    <row r="34391">
      <c r="A34391" s="294" t="s">
        <v>42690</v>
      </c>
      <c r="B34391" s="294"/>
      <c r="C34391" s="294"/>
      <c r="D34391" s="294"/>
      <c r="E34391" s="294"/>
      <c r="F34391" s="294"/>
    </row>
    <row r="34392">
      <c r="A34392" s="294" t="s">
        <v>42691</v>
      </c>
      <c r="B34392" s="294"/>
      <c r="C34392" s="294"/>
      <c r="D34392" s="294"/>
      <c r="E34392" s="294"/>
      <c r="F34392" s="294"/>
    </row>
    <row r="34393">
      <c r="A34393" s="294" t="s">
        <v>42692</v>
      </c>
      <c r="B34393" s="294"/>
      <c r="C34393" s="294"/>
      <c r="D34393" s="294"/>
      <c r="E34393" s="294"/>
      <c r="F34393" s="294"/>
    </row>
    <row r="34394">
      <c r="A34394" s="294" t="s">
        <v>42476</v>
      </c>
      <c r="B34394" s="294"/>
      <c r="C34394" s="294"/>
      <c r="D34394" s="294"/>
      <c r="E34394" s="294"/>
      <c r="F34394" s="294"/>
    </row>
    <row r="34395">
      <c r="A34395" s="294" t="s">
        <v>42693</v>
      </c>
      <c r="B34395" s="294"/>
      <c r="C34395" s="294"/>
      <c r="D34395" s="294"/>
      <c r="E34395" s="294"/>
      <c r="F34395" s="294"/>
    </row>
    <row r="34396">
      <c r="A34396" s="294" t="s">
        <v>42694</v>
      </c>
      <c r="B34396" s="294"/>
      <c r="C34396" s="294"/>
      <c r="D34396" s="294"/>
      <c r="E34396" s="294"/>
      <c r="F34396" s="294"/>
    </row>
    <row r="34397">
      <c r="A34397" s="294" t="s">
        <v>42695</v>
      </c>
      <c r="B34397" s="294"/>
      <c r="C34397" s="294"/>
      <c r="D34397" s="294"/>
      <c r="E34397" s="294"/>
      <c r="F34397" s="294"/>
    </row>
    <row r="34398">
      <c r="A34398" s="294" t="s">
        <v>42696</v>
      </c>
      <c r="B34398" s="294"/>
      <c r="C34398" s="294"/>
      <c r="D34398" s="294"/>
      <c r="E34398" s="294"/>
      <c r="F34398" s="294"/>
    </row>
    <row r="34399">
      <c r="A34399" s="294"/>
      <c r="B34399" s="294"/>
      <c r="C34399" s="294"/>
      <c r="D34399" s="294"/>
      <c r="E34399" s="294"/>
      <c r="F34399" s="294"/>
    </row>
    <row r="34400">
      <c r="A34400" s="294" t="s">
        <v>42052</v>
      </c>
      <c r="B34400" s="294"/>
      <c r="C34400" s="294"/>
      <c r="D34400" s="294"/>
      <c r="E34400" s="294"/>
      <c r="F34400" s="294"/>
    </row>
    <row r="34401">
      <c r="A34401" s="294"/>
      <c r="B34401" s="294"/>
      <c r="C34401" s="294"/>
      <c r="D34401" s="294"/>
      <c r="E34401" s="294"/>
      <c r="F34401" s="294"/>
    </row>
    <row r="34402">
      <c r="A34402" s="294" t="s">
        <v>42697</v>
      </c>
      <c r="B34402" s="294"/>
      <c r="C34402" s="294"/>
      <c r="D34402" s="294"/>
      <c r="E34402" s="294"/>
      <c r="F34402" s="294"/>
    </row>
    <row r="34403">
      <c r="A34403" s="294" t="s">
        <v>27652</v>
      </c>
      <c r="B34403" s="294"/>
      <c r="C34403" s="294"/>
      <c r="D34403" s="294"/>
      <c r="E34403" s="294"/>
      <c r="F34403" s="294"/>
    </row>
    <row r="34404">
      <c r="A34404" s="294" t="s">
        <v>42698</v>
      </c>
      <c r="B34404" s="294"/>
      <c r="C34404" s="294"/>
      <c r="D34404" s="294"/>
      <c r="E34404" s="294"/>
      <c r="F34404" s="294"/>
    </row>
    <row r="34405">
      <c r="A34405" s="294" t="s">
        <v>39118</v>
      </c>
      <c r="B34405" s="294"/>
      <c r="C34405" s="294"/>
      <c r="D34405" s="294"/>
      <c r="E34405" s="294"/>
      <c r="F34405" s="294"/>
    </row>
    <row r="34406">
      <c r="A34406" s="294" t="s">
        <v>38969</v>
      </c>
      <c r="B34406" s="294"/>
      <c r="C34406" s="294"/>
      <c r="D34406" s="294"/>
      <c r="E34406" s="294"/>
      <c r="F34406" s="294"/>
    </row>
    <row r="34407">
      <c r="A34407" s="294" t="s">
        <v>41016</v>
      </c>
      <c r="B34407" s="294"/>
      <c r="C34407" s="294"/>
      <c r="D34407" s="294"/>
      <c r="E34407" s="294"/>
      <c r="F34407" s="294"/>
    </row>
    <row r="34408">
      <c r="A34408" s="294" t="s">
        <v>42699</v>
      </c>
      <c r="B34408" s="294"/>
      <c r="C34408" s="294"/>
      <c r="D34408" s="294"/>
      <c r="E34408" s="294"/>
      <c r="F34408" s="294"/>
    </row>
    <row r="34409">
      <c r="A34409" s="294" t="s">
        <v>26658</v>
      </c>
      <c r="B34409" s="294"/>
      <c r="C34409" s="294"/>
      <c r="D34409" s="294"/>
      <c r="E34409" s="294"/>
      <c r="F34409" s="294"/>
    </row>
    <row r="34410">
      <c r="A34410" s="294" t="s">
        <v>26657</v>
      </c>
      <c r="B34410" s="294"/>
      <c r="C34410" s="294"/>
      <c r="D34410" s="294"/>
      <c r="E34410" s="294"/>
      <c r="F34410" s="294"/>
    </row>
    <row r="34411">
      <c r="A34411" s="294" t="s">
        <v>41333</v>
      </c>
      <c r="B34411" s="294"/>
      <c r="C34411" s="294"/>
      <c r="D34411" s="294"/>
      <c r="E34411" s="294"/>
      <c r="F34411" s="294"/>
    </row>
    <row r="34412">
      <c r="A34412" s="294" t="s">
        <v>41334</v>
      </c>
      <c r="B34412" s="294"/>
      <c r="C34412" s="294"/>
      <c r="D34412" s="294"/>
      <c r="E34412" s="294"/>
      <c r="F34412" s="294"/>
    </row>
    <row r="34413">
      <c r="A34413" s="294" t="s">
        <v>22357</v>
      </c>
      <c r="B34413" s="294"/>
      <c r="C34413" s="294"/>
      <c r="D34413" s="294"/>
      <c r="E34413" s="294"/>
      <c r="F34413" s="294"/>
    </row>
    <row r="34414">
      <c r="A34414" s="294" t="s">
        <v>42490</v>
      </c>
      <c r="B34414" s="294"/>
      <c r="C34414" s="294"/>
      <c r="D34414" s="294"/>
      <c r="E34414" s="294"/>
      <c r="F34414" s="294"/>
    </row>
    <row r="34415">
      <c r="A34415" s="294" t="s">
        <v>42700</v>
      </c>
      <c r="B34415" s="294"/>
      <c r="C34415" s="294"/>
      <c r="D34415" s="294"/>
      <c r="E34415" s="294"/>
      <c r="F34415" s="294"/>
    </row>
    <row r="34416">
      <c r="A34416" s="294" t="s">
        <v>42701</v>
      </c>
      <c r="B34416" s="294"/>
      <c r="C34416" s="294"/>
      <c r="D34416" s="294"/>
      <c r="E34416" s="294"/>
      <c r="F34416" s="294"/>
    </row>
    <row r="34417">
      <c r="A34417" s="294" t="s">
        <v>42702</v>
      </c>
      <c r="B34417" s="294"/>
      <c r="C34417" s="294"/>
      <c r="D34417" s="294"/>
      <c r="E34417" s="294"/>
      <c r="F34417" s="294"/>
    </row>
    <row r="34418">
      <c r="A34418" s="294" t="s">
        <v>42703</v>
      </c>
      <c r="B34418" s="294"/>
      <c r="C34418" s="294"/>
      <c r="D34418" s="294"/>
      <c r="E34418" s="294"/>
      <c r="F34418" s="294"/>
    </row>
    <row r="34419">
      <c r="A34419" s="294" t="s">
        <v>42704</v>
      </c>
      <c r="B34419" s="294"/>
      <c r="C34419" s="294"/>
      <c r="D34419" s="294"/>
      <c r="E34419" s="294"/>
      <c r="F34419" s="294"/>
    </row>
    <row r="34420">
      <c r="A34420" s="294" t="s">
        <v>42705</v>
      </c>
      <c r="B34420" s="294"/>
      <c r="C34420" s="294"/>
      <c r="D34420" s="294"/>
      <c r="E34420" s="294"/>
      <c r="F34420" s="294"/>
    </row>
    <row r="34421">
      <c r="A34421" s="294" t="s">
        <v>42706</v>
      </c>
      <c r="B34421" s="294"/>
      <c r="C34421" s="294"/>
      <c r="D34421" s="294"/>
      <c r="E34421" s="294"/>
      <c r="F34421" s="294"/>
    </row>
    <row r="34422">
      <c r="A34422" s="294" t="s">
        <v>42707</v>
      </c>
      <c r="B34422" s="294"/>
      <c r="C34422" s="294"/>
      <c r="D34422" s="294"/>
      <c r="E34422" s="294"/>
      <c r="F34422" s="294"/>
    </row>
    <row r="34423">
      <c r="A34423" s="294" t="s">
        <v>42708</v>
      </c>
      <c r="B34423" s="294"/>
      <c r="C34423" s="294"/>
      <c r="D34423" s="294"/>
      <c r="E34423" s="294"/>
      <c r="F34423" s="294"/>
    </row>
    <row r="34424">
      <c r="A34424" s="294" t="s">
        <v>42709</v>
      </c>
      <c r="B34424" s="294"/>
      <c r="C34424" s="294"/>
      <c r="D34424" s="294"/>
      <c r="E34424" s="294"/>
      <c r="F34424" s="294"/>
    </row>
    <row r="34425">
      <c r="A34425" s="294" t="s">
        <v>42710</v>
      </c>
      <c r="B34425" s="294"/>
      <c r="C34425" s="294"/>
      <c r="D34425" s="294"/>
      <c r="E34425" s="294"/>
      <c r="F34425" s="294"/>
    </row>
    <row r="34426">
      <c r="A34426" s="294" t="s">
        <v>42711</v>
      </c>
      <c r="B34426" s="294"/>
      <c r="C34426" s="294"/>
      <c r="D34426" s="294"/>
      <c r="E34426" s="294"/>
      <c r="F34426" s="294"/>
    </row>
    <row r="34427">
      <c r="A34427" s="294" t="s">
        <v>42501</v>
      </c>
      <c r="B34427" s="294"/>
      <c r="C34427" s="294"/>
      <c r="D34427" s="294"/>
      <c r="E34427" s="294"/>
      <c r="F34427" s="294"/>
    </row>
    <row r="34428">
      <c r="A34428" s="294" t="s">
        <v>42712</v>
      </c>
      <c r="B34428" s="294"/>
      <c r="C34428" s="294"/>
      <c r="D34428" s="294"/>
      <c r="E34428" s="294"/>
      <c r="F34428" s="294"/>
    </row>
    <row r="34429">
      <c r="A34429" s="294"/>
      <c r="B34429" s="294"/>
      <c r="C34429" s="294"/>
      <c r="D34429" s="294"/>
      <c r="E34429" s="294"/>
      <c r="F34429" s="294"/>
    </row>
    <row r="34430">
      <c r="A34430" s="294" t="s">
        <v>41927</v>
      </c>
      <c r="B34430" s="294"/>
      <c r="C34430" s="294"/>
      <c r="D34430" s="294"/>
      <c r="E34430" s="294"/>
      <c r="F34430" s="294"/>
    </row>
    <row r="34431">
      <c r="A34431" s="294" t="s">
        <v>42713</v>
      </c>
      <c r="B34431" s="294"/>
      <c r="C34431" s="294"/>
      <c r="D34431" s="294"/>
      <c r="E34431" s="294"/>
      <c r="F34431" s="294"/>
    </row>
    <row r="34432">
      <c r="A34432" s="294" t="s">
        <v>23409</v>
      </c>
      <c r="B34432" s="294"/>
      <c r="C34432" s="294"/>
      <c r="D34432" s="294"/>
      <c r="E34432" s="294"/>
      <c r="F34432" s="294"/>
    </row>
    <row r="34433">
      <c r="A34433" s="294" t="s">
        <v>42657</v>
      </c>
      <c r="B34433" s="294"/>
      <c r="C34433" s="294"/>
      <c r="D34433" s="294"/>
      <c r="E34433" s="294"/>
      <c r="F34433" s="294"/>
    </row>
    <row r="34434">
      <c r="A34434" s="294"/>
      <c r="B34434" s="294"/>
      <c r="C34434" s="294"/>
      <c r="D34434" s="294"/>
      <c r="E34434" s="294"/>
      <c r="F34434" s="294"/>
    </row>
    <row r="34435">
      <c r="A34435" s="294"/>
      <c r="B34435" s="294"/>
      <c r="C34435" s="294"/>
      <c r="D34435" s="294"/>
      <c r="E34435" s="294"/>
      <c r="F34435" s="294"/>
    </row>
    <row r="34436">
      <c r="A34436" s="294" t="s">
        <v>21429</v>
      </c>
      <c r="B34436" s="294"/>
      <c r="C34436" s="294"/>
      <c r="D34436" s="294"/>
      <c r="E34436" s="294"/>
      <c r="F34436" s="294"/>
    </row>
    <row r="34437">
      <c r="A34437" s="294"/>
      <c r="B34437" s="294"/>
      <c r="C34437" s="294"/>
      <c r="D34437" s="294"/>
      <c r="E34437" s="294"/>
      <c r="F34437" s="294"/>
    </row>
    <row r="34438">
      <c r="A34438" s="294" t="s">
        <v>42714</v>
      </c>
      <c r="B34438" s="294"/>
      <c r="C34438" s="294"/>
      <c r="D34438" s="294"/>
      <c r="E34438" s="294"/>
      <c r="F34438" s="294"/>
    </row>
    <row r="34439">
      <c r="A34439" s="294" t="s">
        <v>42715</v>
      </c>
      <c r="B34439" s="294"/>
      <c r="C34439" s="294"/>
      <c r="D34439" s="294"/>
      <c r="E34439" s="294"/>
      <c r="F34439" s="294"/>
    </row>
    <row r="34440">
      <c r="A34440" s="294" t="s">
        <v>42716</v>
      </c>
      <c r="B34440" s="294"/>
      <c r="C34440" s="294"/>
      <c r="D34440" s="294"/>
      <c r="E34440" s="294"/>
      <c r="F34440" s="294"/>
    </row>
    <row r="34441">
      <c r="A34441" s="294" t="s">
        <v>24920</v>
      </c>
      <c r="B34441" s="294"/>
      <c r="C34441" s="294"/>
      <c r="D34441" s="294"/>
      <c r="E34441" s="294"/>
      <c r="F34441" s="294"/>
    </row>
    <row r="34442">
      <c r="A34442" s="294" t="s">
        <v>42717</v>
      </c>
      <c r="B34442" s="294"/>
      <c r="C34442" s="294"/>
      <c r="D34442" s="294"/>
      <c r="E34442" s="294"/>
      <c r="F34442" s="294"/>
    </row>
    <row r="34443">
      <c r="A34443" s="294" t="s">
        <v>29816</v>
      </c>
      <c r="B34443" s="294"/>
      <c r="C34443" s="294"/>
      <c r="D34443" s="294"/>
      <c r="E34443" s="294"/>
      <c r="F34443" s="294"/>
    </row>
    <row r="34444">
      <c r="A34444" s="294" t="s">
        <v>42718</v>
      </c>
      <c r="B34444" s="294"/>
      <c r="C34444" s="294"/>
      <c r="D34444" s="294"/>
      <c r="E34444" s="294"/>
      <c r="F34444" s="294"/>
    </row>
    <row r="34445">
      <c r="A34445" s="294" t="s">
        <v>41246</v>
      </c>
      <c r="B34445" s="294"/>
      <c r="C34445" s="294"/>
      <c r="D34445" s="294"/>
      <c r="E34445" s="294"/>
      <c r="F34445" s="294"/>
    </row>
    <row r="34446">
      <c r="A34446" s="294" t="s">
        <v>29633</v>
      </c>
      <c r="B34446" s="294"/>
      <c r="C34446" s="294"/>
      <c r="D34446" s="294"/>
      <c r="E34446" s="294"/>
      <c r="F34446" s="294"/>
    </row>
    <row r="34447">
      <c r="A34447" s="294" t="s">
        <v>37743</v>
      </c>
      <c r="B34447" s="294"/>
      <c r="C34447" s="294"/>
      <c r="D34447" s="294"/>
      <c r="E34447" s="294"/>
      <c r="F34447" s="294"/>
    </row>
    <row r="34448">
      <c r="A34448" s="294" t="s">
        <v>42719</v>
      </c>
      <c r="B34448" s="294"/>
      <c r="C34448" s="294"/>
      <c r="D34448" s="294"/>
      <c r="E34448" s="294"/>
      <c r="F34448" s="294"/>
    </row>
    <row r="34449">
      <c r="A34449" s="294" t="s">
        <v>42720</v>
      </c>
      <c r="B34449" s="294"/>
      <c r="C34449" s="294"/>
      <c r="D34449" s="294"/>
      <c r="E34449" s="294"/>
      <c r="F34449" s="294"/>
    </row>
    <row r="34450">
      <c r="A34450" s="294" t="s">
        <v>42721</v>
      </c>
      <c r="B34450" s="294"/>
      <c r="C34450" s="294"/>
      <c r="D34450" s="294"/>
      <c r="E34450" s="294"/>
      <c r="F34450" s="294"/>
    </row>
    <row r="34451">
      <c r="A34451" s="294"/>
      <c r="B34451" s="294"/>
      <c r="C34451" s="294"/>
      <c r="D34451" s="294"/>
      <c r="E34451" s="294"/>
      <c r="F34451" s="294"/>
    </row>
    <row r="34452">
      <c r="A34452" s="294"/>
      <c r="B34452" s="294"/>
      <c r="C34452" s="294"/>
      <c r="D34452" s="294"/>
      <c r="E34452" s="294"/>
      <c r="F34452" s="294"/>
    </row>
    <row r="34453">
      <c r="A34453" s="294" t="s">
        <v>21326</v>
      </c>
      <c r="B34453" s="294"/>
      <c r="C34453" s="294"/>
      <c r="D34453" s="294"/>
      <c r="E34453" s="294"/>
      <c r="F34453" s="294"/>
    </row>
    <row r="34454">
      <c r="A34454" s="294"/>
      <c r="B34454" s="294"/>
      <c r="C34454" s="294"/>
      <c r="D34454" s="294"/>
      <c r="E34454" s="294"/>
      <c r="F34454" s="294"/>
    </row>
    <row r="34455">
      <c r="A34455" s="294" t="s">
        <v>42722</v>
      </c>
      <c r="B34455" s="294"/>
      <c r="C34455" s="294"/>
      <c r="D34455" s="294"/>
      <c r="E34455" s="294"/>
      <c r="F34455" s="294"/>
    </row>
    <row r="34456">
      <c r="A34456" s="294" t="s">
        <v>42723</v>
      </c>
      <c r="B34456" s="294"/>
      <c r="C34456" s="294"/>
      <c r="D34456" s="294"/>
      <c r="E34456" s="294"/>
      <c r="F34456" s="294"/>
    </row>
    <row r="34457">
      <c r="A34457" s="294" t="s">
        <v>42724</v>
      </c>
      <c r="B34457" s="294"/>
      <c r="C34457" s="294"/>
      <c r="D34457" s="294"/>
      <c r="E34457" s="294"/>
      <c r="F34457" s="294"/>
    </row>
    <row r="34458">
      <c r="A34458" s="294" t="s">
        <v>42725</v>
      </c>
      <c r="B34458" s="294"/>
      <c r="C34458" s="294"/>
      <c r="D34458" s="294"/>
      <c r="E34458" s="294"/>
      <c r="F34458" s="294"/>
    </row>
    <row r="34459">
      <c r="A34459" s="294" t="s">
        <v>42726</v>
      </c>
      <c r="B34459" s="294"/>
      <c r="C34459" s="294"/>
      <c r="D34459" s="294"/>
      <c r="E34459" s="294"/>
      <c r="F34459" s="294"/>
    </row>
    <row r="34460">
      <c r="A34460" s="294" t="s">
        <v>24320</v>
      </c>
      <c r="B34460" s="294"/>
      <c r="C34460" s="294"/>
      <c r="D34460" s="294"/>
      <c r="E34460" s="294"/>
      <c r="F34460" s="294"/>
    </row>
    <row r="34461">
      <c r="A34461" s="294" t="s">
        <v>42727</v>
      </c>
      <c r="B34461" s="294"/>
      <c r="C34461" s="294"/>
      <c r="D34461" s="294"/>
      <c r="E34461" s="294"/>
      <c r="F34461" s="294"/>
    </row>
    <row r="34462">
      <c r="A34462" s="294"/>
      <c r="B34462" s="294"/>
      <c r="C34462" s="294"/>
      <c r="D34462" s="294"/>
      <c r="E34462" s="294"/>
      <c r="F34462" s="294"/>
    </row>
    <row r="34463">
      <c r="A34463" s="294" t="s">
        <v>27372</v>
      </c>
      <c r="B34463" s="294"/>
      <c r="C34463" s="294"/>
      <c r="D34463" s="294"/>
      <c r="E34463" s="294"/>
      <c r="F34463" s="294"/>
    </row>
    <row r="34464">
      <c r="A34464" s="294" t="s">
        <v>23322</v>
      </c>
      <c r="B34464" s="294"/>
      <c r="C34464" s="294"/>
      <c r="D34464" s="294"/>
      <c r="E34464" s="294"/>
      <c r="F34464" s="294"/>
    </row>
    <row r="34465">
      <c r="A34465" s="294"/>
      <c r="B34465" s="294"/>
      <c r="C34465" s="294"/>
      <c r="D34465" s="294"/>
      <c r="E34465" s="294"/>
      <c r="F34465" s="294"/>
    </row>
    <row r="34466">
      <c r="A34466" s="294" t="s">
        <v>42728</v>
      </c>
      <c r="B34466" s="294"/>
      <c r="C34466" s="294"/>
      <c r="D34466" s="294"/>
      <c r="E34466" s="294"/>
      <c r="F34466" s="294"/>
    </row>
    <row r="34467">
      <c r="A34467" s="294" t="s">
        <v>42729</v>
      </c>
      <c r="B34467" s="294"/>
      <c r="C34467" s="294"/>
      <c r="D34467" s="294"/>
      <c r="E34467" s="294"/>
      <c r="F34467" s="294"/>
    </row>
    <row r="34468">
      <c r="A34468" s="294" t="s">
        <v>42730</v>
      </c>
      <c r="B34468" s="294"/>
      <c r="C34468" s="294"/>
      <c r="D34468" s="294"/>
      <c r="E34468" s="294"/>
      <c r="F34468" s="294"/>
    </row>
    <row r="34469">
      <c r="A34469" s="294" t="s">
        <v>37774</v>
      </c>
      <c r="B34469" s="294"/>
      <c r="C34469" s="294"/>
      <c r="D34469" s="294"/>
      <c r="E34469" s="294"/>
      <c r="F34469" s="294"/>
    </row>
    <row r="34470">
      <c r="A34470" s="294" t="s">
        <v>34558</v>
      </c>
      <c r="B34470" s="294"/>
      <c r="C34470" s="294"/>
      <c r="D34470" s="294"/>
      <c r="E34470" s="294"/>
      <c r="F34470" s="294"/>
    </row>
    <row r="34471">
      <c r="A34471" s="294" t="s">
        <v>42731</v>
      </c>
      <c r="B34471" s="294"/>
      <c r="C34471" s="294"/>
      <c r="D34471" s="294"/>
      <c r="E34471" s="294"/>
      <c r="F34471" s="294"/>
    </row>
    <row r="34472">
      <c r="A34472" s="294"/>
      <c r="B34472" s="294"/>
      <c r="C34472" s="294"/>
      <c r="D34472" s="294"/>
      <c r="E34472" s="294"/>
      <c r="F34472" s="294"/>
    </row>
    <row r="34473">
      <c r="A34473" s="294" t="s">
        <v>42732</v>
      </c>
      <c r="B34473" s="294"/>
      <c r="C34473" s="294"/>
      <c r="D34473" s="294"/>
      <c r="E34473" s="294"/>
      <c r="F34473" s="294"/>
    </row>
    <row r="34474">
      <c r="A34474" s="294" t="s">
        <v>23202</v>
      </c>
      <c r="B34474" s="294"/>
      <c r="C34474" s="294"/>
      <c r="D34474" s="294"/>
      <c r="E34474" s="294"/>
      <c r="F34474" s="294"/>
    </row>
    <row r="34475">
      <c r="A34475" s="294"/>
      <c r="B34475" s="294"/>
      <c r="C34475" s="294"/>
      <c r="D34475" s="294"/>
      <c r="E34475" s="294"/>
      <c r="F34475" s="294"/>
    </row>
    <row r="34476">
      <c r="A34476" s="294" t="s">
        <v>41050</v>
      </c>
      <c r="B34476" s="294"/>
      <c r="C34476" s="294"/>
      <c r="D34476" s="294"/>
      <c r="E34476" s="294"/>
      <c r="F34476" s="294"/>
    </row>
    <row r="34477">
      <c r="A34477" s="294" t="s">
        <v>42733</v>
      </c>
      <c r="B34477" s="294"/>
      <c r="C34477" s="294"/>
      <c r="D34477" s="294"/>
      <c r="E34477" s="294"/>
      <c r="F34477" s="294"/>
    </row>
    <row r="34478">
      <c r="A34478" s="294" t="s">
        <v>40106</v>
      </c>
      <c r="B34478" s="294"/>
      <c r="C34478" s="294"/>
      <c r="D34478" s="294"/>
      <c r="E34478" s="294"/>
      <c r="F34478" s="294"/>
    </row>
    <row r="34479">
      <c r="A34479" s="294" t="s">
        <v>41400</v>
      </c>
      <c r="B34479" s="294"/>
      <c r="C34479" s="294"/>
      <c r="D34479" s="294"/>
      <c r="E34479" s="294"/>
      <c r="F34479" s="294"/>
    </row>
    <row r="34480">
      <c r="A34480" s="294" t="s">
        <v>34558</v>
      </c>
      <c r="B34480" s="294"/>
      <c r="C34480" s="294"/>
      <c r="D34480" s="294"/>
      <c r="E34480" s="294"/>
      <c r="F34480" s="294"/>
    </row>
    <row r="34481">
      <c r="A34481" s="294" t="s">
        <v>42734</v>
      </c>
      <c r="B34481" s="294"/>
      <c r="C34481" s="294"/>
      <c r="D34481" s="294"/>
      <c r="E34481" s="294"/>
      <c r="F34481" s="294"/>
    </row>
    <row r="34482">
      <c r="A34482" s="294"/>
      <c r="B34482" s="294"/>
      <c r="C34482" s="294"/>
      <c r="D34482" s="294"/>
      <c r="E34482" s="294"/>
      <c r="F34482" s="294"/>
    </row>
    <row r="34483">
      <c r="A34483" s="294" t="s">
        <v>25438</v>
      </c>
      <c r="B34483" s="294"/>
      <c r="C34483" s="294"/>
      <c r="D34483" s="294"/>
      <c r="E34483" s="294"/>
      <c r="F34483" s="294"/>
    </row>
    <row r="34484">
      <c r="A34484" s="294"/>
      <c r="B34484" s="294"/>
      <c r="C34484" s="294"/>
      <c r="D34484" s="294"/>
      <c r="E34484" s="294"/>
      <c r="F34484" s="294"/>
    </row>
    <row r="34485">
      <c r="A34485" s="294" t="s">
        <v>40599</v>
      </c>
      <c r="B34485" s="294"/>
      <c r="C34485" s="294"/>
      <c r="D34485" s="294"/>
      <c r="E34485" s="294"/>
      <c r="F34485" s="294"/>
    </row>
    <row r="34486">
      <c r="A34486" s="294" t="s">
        <v>41258</v>
      </c>
      <c r="B34486" s="294"/>
      <c r="C34486" s="294"/>
      <c r="D34486" s="294"/>
      <c r="E34486" s="294"/>
      <c r="F34486" s="294"/>
    </row>
    <row r="34487">
      <c r="A34487" s="294" t="s">
        <v>42735</v>
      </c>
      <c r="B34487" s="294"/>
      <c r="C34487" s="294"/>
      <c r="D34487" s="294"/>
      <c r="E34487" s="294"/>
      <c r="F34487" s="294"/>
    </row>
    <row r="34488">
      <c r="A34488" s="294" t="s">
        <v>42736</v>
      </c>
      <c r="B34488" s="294"/>
      <c r="C34488" s="294"/>
      <c r="D34488" s="294"/>
      <c r="E34488" s="294"/>
      <c r="F34488" s="294"/>
    </row>
    <row r="34489">
      <c r="A34489" s="294" t="s">
        <v>42737</v>
      </c>
      <c r="B34489" s="294"/>
      <c r="C34489" s="294"/>
      <c r="D34489" s="294"/>
      <c r="E34489" s="294"/>
      <c r="F34489" s="294"/>
    </row>
    <row r="34490">
      <c r="A34490" s="294" t="s">
        <v>42668</v>
      </c>
      <c r="B34490" s="294"/>
      <c r="C34490" s="294"/>
      <c r="D34490" s="294"/>
      <c r="E34490" s="294"/>
      <c r="F34490" s="294"/>
    </row>
    <row r="34491">
      <c r="A34491" s="294" t="s">
        <v>42738</v>
      </c>
      <c r="B34491" s="294"/>
      <c r="C34491" s="294"/>
      <c r="D34491" s="294"/>
      <c r="E34491" s="294"/>
      <c r="F34491" s="294"/>
    </row>
    <row r="34492">
      <c r="A34492" s="294"/>
      <c r="B34492" s="294"/>
      <c r="C34492" s="294"/>
      <c r="D34492" s="294"/>
      <c r="E34492" s="294"/>
      <c r="F34492" s="294"/>
    </row>
    <row r="34493">
      <c r="A34493" s="294" t="s">
        <v>22403</v>
      </c>
      <c r="B34493" s="294"/>
      <c r="C34493" s="294"/>
      <c r="D34493" s="294"/>
      <c r="E34493" s="294"/>
      <c r="F34493" s="294"/>
    </row>
    <row r="34494">
      <c r="A34494" s="294"/>
      <c r="B34494" s="294"/>
      <c r="C34494" s="294"/>
      <c r="D34494" s="294"/>
      <c r="E34494" s="294"/>
      <c r="F34494" s="294"/>
    </row>
    <row r="34495">
      <c r="A34495" s="294" t="s">
        <v>42739</v>
      </c>
      <c r="B34495" s="294"/>
      <c r="C34495" s="294"/>
      <c r="D34495" s="294"/>
      <c r="E34495" s="294"/>
      <c r="F34495" s="294"/>
    </row>
    <row r="34496">
      <c r="A34496" s="294" t="s">
        <v>42740</v>
      </c>
      <c r="B34496" s="294"/>
      <c r="C34496" s="294"/>
      <c r="D34496" s="294"/>
      <c r="E34496" s="294"/>
      <c r="F34496" s="294"/>
    </row>
    <row r="34497">
      <c r="A34497" s="294" t="s">
        <v>42741</v>
      </c>
      <c r="B34497" s="294"/>
      <c r="C34497" s="294"/>
      <c r="D34497" s="294"/>
      <c r="E34497" s="294"/>
      <c r="F34497" s="294"/>
    </row>
    <row r="34498">
      <c r="A34498" s="294" t="s">
        <v>42742</v>
      </c>
      <c r="B34498" s="294"/>
      <c r="C34498" s="294"/>
      <c r="D34498" s="294"/>
      <c r="E34498" s="294"/>
      <c r="F34498" s="294"/>
    </row>
    <row r="34499">
      <c r="A34499" s="294" t="s">
        <v>42743</v>
      </c>
      <c r="B34499" s="294"/>
      <c r="C34499" s="294"/>
      <c r="D34499" s="294"/>
      <c r="E34499" s="294"/>
      <c r="F34499" s="294"/>
    </row>
    <row r="34500">
      <c r="A34500" s="294" t="s">
        <v>42668</v>
      </c>
      <c r="B34500" s="294"/>
      <c r="C34500" s="294"/>
      <c r="D34500" s="294"/>
      <c r="E34500" s="294"/>
      <c r="F34500" s="294"/>
    </row>
    <row r="34501">
      <c r="A34501" s="294" t="s">
        <v>42734</v>
      </c>
      <c r="B34501" s="294"/>
      <c r="C34501" s="294"/>
      <c r="D34501" s="294"/>
      <c r="E34501" s="294"/>
      <c r="F34501" s="294"/>
    </row>
    <row r="34502">
      <c r="A34502" s="294" t="s">
        <v>42744</v>
      </c>
      <c r="B34502" s="294"/>
      <c r="C34502" s="294"/>
      <c r="D34502" s="294"/>
      <c r="E34502" s="294"/>
      <c r="F34502" s="294"/>
    </row>
    <row r="34503">
      <c r="A34503" s="294"/>
      <c r="B34503" s="294"/>
      <c r="C34503" s="294"/>
      <c r="D34503" s="294"/>
      <c r="E34503" s="294"/>
      <c r="F34503" s="294"/>
    </row>
    <row r="34504">
      <c r="A34504" s="294"/>
      <c r="B34504" s="294"/>
      <c r="C34504" s="294"/>
      <c r="D34504" s="294"/>
      <c r="E34504" s="294"/>
      <c r="F34504" s="294"/>
    </row>
    <row r="34505">
      <c r="A34505" s="294" t="s">
        <v>41927</v>
      </c>
      <c r="B34505" s="294"/>
      <c r="C34505" s="294"/>
      <c r="D34505" s="294"/>
      <c r="E34505" s="294"/>
      <c r="F34505" s="294"/>
    </row>
    <row r="34506">
      <c r="A34506" s="294" t="s">
        <v>42745</v>
      </c>
      <c r="B34506" s="294"/>
      <c r="C34506" s="294"/>
      <c r="D34506" s="294"/>
      <c r="E34506" s="294"/>
      <c r="F34506" s="294"/>
    </row>
    <row r="34507">
      <c r="A34507" s="294" t="s">
        <v>21618</v>
      </c>
      <c r="B34507" s="294"/>
      <c r="C34507" s="294"/>
      <c r="D34507" s="294"/>
      <c r="E34507" s="294"/>
      <c r="F34507" s="294"/>
    </row>
    <row r="34508">
      <c r="A34508" s="294" t="s">
        <v>42746</v>
      </c>
      <c r="B34508" s="294"/>
      <c r="C34508" s="294"/>
      <c r="D34508" s="294"/>
      <c r="E34508" s="294"/>
      <c r="F34508" s="294"/>
    </row>
    <row r="34509">
      <c r="A34509" s="294"/>
      <c r="B34509" s="294"/>
      <c r="C34509" s="294"/>
      <c r="D34509" s="294"/>
      <c r="E34509" s="294"/>
      <c r="F34509" s="294"/>
    </row>
    <row r="34510">
      <c r="A34510" s="294" t="s">
        <v>22512</v>
      </c>
      <c r="B34510" s="294"/>
      <c r="C34510" s="294"/>
      <c r="D34510" s="294"/>
      <c r="E34510" s="294"/>
      <c r="F34510" s="294"/>
    </row>
    <row r="34511">
      <c r="A34511" s="294" t="s">
        <v>27267</v>
      </c>
      <c r="B34511" s="294"/>
      <c r="C34511" s="294"/>
      <c r="D34511" s="294"/>
      <c r="E34511" s="294"/>
      <c r="F34511" s="294"/>
    </row>
    <row r="34512">
      <c r="A34512" s="294"/>
      <c r="B34512" s="294"/>
      <c r="C34512" s="294"/>
      <c r="D34512" s="294"/>
      <c r="E34512" s="294"/>
      <c r="F34512" s="294"/>
    </row>
    <row r="34513">
      <c r="A34513" s="294" t="s">
        <v>42747</v>
      </c>
      <c r="B34513" s="294"/>
      <c r="C34513" s="294"/>
      <c r="D34513" s="294"/>
      <c r="E34513" s="294"/>
      <c r="F34513" s="294"/>
    </row>
    <row r="34514">
      <c r="A34514" s="294" t="s">
        <v>42748</v>
      </c>
      <c r="B34514" s="294"/>
      <c r="C34514" s="294"/>
      <c r="D34514" s="294"/>
      <c r="E34514" s="294"/>
      <c r="F34514" s="294"/>
    </row>
    <row r="34515">
      <c r="A34515" s="294" t="s">
        <v>42749</v>
      </c>
      <c r="B34515" s="294"/>
      <c r="C34515" s="294"/>
      <c r="D34515" s="294"/>
      <c r="E34515" s="294"/>
      <c r="F34515" s="294"/>
    </row>
    <row r="34516">
      <c r="A34516" s="294" t="s">
        <v>42750</v>
      </c>
      <c r="B34516" s="294"/>
      <c r="C34516" s="294"/>
      <c r="D34516" s="294"/>
      <c r="E34516" s="294"/>
      <c r="F34516" s="294"/>
    </row>
    <row r="34517">
      <c r="A34517" s="294" t="s">
        <v>39810</v>
      </c>
      <c r="B34517" s="294"/>
      <c r="C34517" s="294"/>
      <c r="D34517" s="294"/>
      <c r="E34517" s="294"/>
      <c r="F34517" s="294"/>
    </row>
    <row r="34518">
      <c r="A34518" s="294" t="s">
        <v>42751</v>
      </c>
      <c r="B34518" s="294"/>
      <c r="C34518" s="294"/>
      <c r="D34518" s="294"/>
      <c r="E34518" s="294"/>
      <c r="F34518" s="294"/>
    </row>
    <row r="34519">
      <c r="A34519" s="294" t="s">
        <v>42752</v>
      </c>
      <c r="B34519" s="294"/>
      <c r="C34519" s="294"/>
      <c r="D34519" s="294"/>
      <c r="E34519" s="294"/>
      <c r="F34519" s="294"/>
    </row>
    <row r="34520">
      <c r="A34520" s="294" t="s">
        <v>21892</v>
      </c>
      <c r="B34520" s="294"/>
      <c r="C34520" s="294"/>
      <c r="D34520" s="294"/>
      <c r="E34520" s="294"/>
      <c r="F34520" s="294"/>
    </row>
    <row r="34521">
      <c r="A34521" s="294" t="s">
        <v>42753</v>
      </c>
      <c r="B34521" s="294"/>
      <c r="C34521" s="294"/>
      <c r="D34521" s="294"/>
      <c r="E34521" s="294"/>
      <c r="F34521" s="294"/>
    </row>
    <row r="34522">
      <c r="A34522" s="294"/>
      <c r="B34522" s="294"/>
      <c r="C34522" s="294"/>
      <c r="D34522" s="294"/>
      <c r="E34522" s="294"/>
      <c r="F34522" s="294"/>
    </row>
    <row r="34523">
      <c r="A34523" s="294" t="s">
        <v>25182</v>
      </c>
      <c r="B34523" s="294"/>
      <c r="C34523" s="294"/>
      <c r="D34523" s="294"/>
      <c r="E34523" s="294"/>
      <c r="F34523" s="294"/>
    </row>
    <row r="34524">
      <c r="A34524" s="294" t="s">
        <v>25264</v>
      </c>
      <c r="B34524" s="294"/>
      <c r="C34524" s="294"/>
      <c r="D34524" s="294"/>
      <c r="E34524" s="294"/>
      <c r="F34524" s="294"/>
    </row>
    <row r="34525">
      <c r="A34525" s="294"/>
      <c r="B34525" s="294"/>
      <c r="C34525" s="294"/>
      <c r="D34525" s="294"/>
      <c r="E34525" s="294"/>
      <c r="F34525" s="294"/>
    </row>
    <row r="34526">
      <c r="A34526" s="294" t="s">
        <v>42754</v>
      </c>
      <c r="B34526" s="294"/>
      <c r="C34526" s="294"/>
      <c r="D34526" s="294"/>
      <c r="E34526" s="294"/>
      <c r="F34526" s="294"/>
    </row>
    <row r="34527">
      <c r="A34527" s="294" t="s">
        <v>28175</v>
      </c>
      <c r="B34527" s="294"/>
      <c r="C34527" s="294"/>
      <c r="D34527" s="294"/>
      <c r="E34527" s="294"/>
      <c r="F34527" s="294"/>
    </row>
    <row r="34528">
      <c r="A34528" s="294" t="s">
        <v>42755</v>
      </c>
      <c r="B34528" s="294"/>
      <c r="C34528" s="294"/>
      <c r="D34528" s="294"/>
      <c r="E34528" s="294"/>
      <c r="F34528" s="294"/>
    </row>
    <row r="34529">
      <c r="A34529" s="294" t="s">
        <v>22613</v>
      </c>
      <c r="B34529" s="294"/>
      <c r="C34529" s="294"/>
      <c r="D34529" s="294"/>
      <c r="E34529" s="294"/>
      <c r="F34529" s="294"/>
    </row>
    <row r="34530">
      <c r="A34530" s="294" t="s">
        <v>41214</v>
      </c>
      <c r="B34530" s="294"/>
      <c r="C34530" s="294"/>
      <c r="D34530" s="294"/>
      <c r="E34530" s="294"/>
      <c r="F34530" s="294"/>
    </row>
    <row r="34531">
      <c r="A34531" s="294" t="s">
        <v>21892</v>
      </c>
      <c r="B34531" s="294"/>
      <c r="C34531" s="294"/>
      <c r="D34531" s="294"/>
      <c r="E34531" s="294"/>
      <c r="F34531" s="294"/>
    </row>
    <row r="34532">
      <c r="A34532" s="294" t="s">
        <v>42756</v>
      </c>
      <c r="B34532" s="294"/>
      <c r="C34532" s="294"/>
      <c r="D34532" s="294"/>
      <c r="E34532" s="294"/>
      <c r="F34532" s="294"/>
    </row>
    <row r="34533">
      <c r="A34533" s="294"/>
      <c r="B34533" s="294"/>
      <c r="C34533" s="294"/>
      <c r="D34533" s="294"/>
      <c r="E34533" s="294"/>
      <c r="F34533" s="294"/>
    </row>
    <row r="34534">
      <c r="A34534" s="294" t="s">
        <v>23943</v>
      </c>
      <c r="B34534" s="294"/>
      <c r="C34534" s="294"/>
      <c r="D34534" s="294"/>
      <c r="E34534" s="294"/>
      <c r="F34534" s="294"/>
    </row>
    <row r="34535">
      <c r="A34535" s="294" t="s">
        <v>26884</v>
      </c>
      <c r="B34535" s="294"/>
      <c r="C34535" s="294"/>
      <c r="D34535" s="294"/>
      <c r="E34535" s="294"/>
      <c r="F34535" s="294"/>
    </row>
    <row r="34536">
      <c r="A34536" s="294"/>
      <c r="B34536" s="294"/>
      <c r="C34536" s="294"/>
      <c r="D34536" s="294"/>
      <c r="E34536" s="294"/>
      <c r="F34536" s="294"/>
    </row>
    <row r="34537">
      <c r="A34537" s="294" t="s">
        <v>42757</v>
      </c>
      <c r="B34537" s="294"/>
      <c r="C34537" s="294"/>
      <c r="D34537" s="294"/>
      <c r="E34537" s="294"/>
      <c r="F34537" s="294"/>
    </row>
    <row r="34538">
      <c r="A34538" s="294" t="s">
        <v>42758</v>
      </c>
      <c r="B34538" s="294"/>
      <c r="C34538" s="294"/>
      <c r="D34538" s="294"/>
      <c r="E34538" s="294"/>
      <c r="F34538" s="294"/>
    </row>
    <row r="34539">
      <c r="A34539" s="294" t="s">
        <v>22621</v>
      </c>
      <c r="B34539" s="294"/>
      <c r="C34539" s="294"/>
      <c r="D34539" s="294"/>
      <c r="E34539" s="294"/>
      <c r="F34539" s="294"/>
    </row>
    <row r="34540">
      <c r="A34540" s="294" t="s">
        <v>42759</v>
      </c>
      <c r="B34540" s="294"/>
      <c r="C34540" s="294"/>
      <c r="D34540" s="294"/>
      <c r="E34540" s="294"/>
      <c r="F34540" s="294"/>
    </row>
    <row r="34541">
      <c r="A34541" s="294" t="s">
        <v>42760</v>
      </c>
      <c r="B34541" s="294"/>
      <c r="C34541" s="294"/>
      <c r="D34541" s="294"/>
      <c r="E34541" s="294"/>
      <c r="F34541" s="294"/>
    </row>
    <row r="34542">
      <c r="A34542" s="294" t="s">
        <v>42761</v>
      </c>
      <c r="B34542" s="294"/>
      <c r="C34542" s="294"/>
      <c r="D34542" s="294"/>
      <c r="E34542" s="294"/>
      <c r="F34542" s="294"/>
    </row>
    <row r="34543">
      <c r="A34543" s="294" t="s">
        <v>21921</v>
      </c>
      <c r="B34543" s="294"/>
      <c r="C34543" s="294"/>
      <c r="D34543" s="294"/>
      <c r="E34543" s="294"/>
      <c r="F34543" s="294"/>
    </row>
    <row r="34544">
      <c r="A34544" s="294" t="s">
        <v>42762</v>
      </c>
      <c r="B34544" s="294"/>
      <c r="C34544" s="294"/>
      <c r="D34544" s="294"/>
      <c r="E34544" s="294"/>
      <c r="F34544" s="294"/>
    </row>
    <row r="34545">
      <c r="A34545" s="294"/>
      <c r="B34545" s="294"/>
      <c r="C34545" s="294"/>
      <c r="D34545" s="294"/>
      <c r="E34545" s="294"/>
      <c r="F34545" s="294"/>
    </row>
    <row r="34546">
      <c r="A34546" s="294"/>
      <c r="B34546" s="294"/>
      <c r="C34546" s="294"/>
      <c r="D34546" s="294"/>
      <c r="E34546" s="294"/>
      <c r="F34546" s="294"/>
    </row>
    <row r="34547">
      <c r="A34547" s="294"/>
      <c r="B34547" s="294"/>
      <c r="C34547" s="294"/>
      <c r="D34547" s="294"/>
      <c r="E34547" s="294"/>
      <c r="F34547" s="294"/>
    </row>
    <row r="34548">
      <c r="A34548" s="294" t="s">
        <v>28108</v>
      </c>
      <c r="B34548" s="294"/>
      <c r="C34548" s="294"/>
      <c r="D34548" s="294"/>
      <c r="E34548" s="294"/>
      <c r="F34548" s="294"/>
    </row>
    <row r="34549">
      <c r="A34549" s="294"/>
      <c r="B34549" s="294"/>
      <c r="C34549" s="294"/>
      <c r="D34549" s="294"/>
      <c r="E34549" s="294"/>
      <c r="F34549" s="294"/>
    </row>
    <row r="34550">
      <c r="A34550" s="294"/>
      <c r="B34550" s="294"/>
      <c r="C34550" s="294"/>
      <c r="D34550" s="294"/>
      <c r="E34550" s="294"/>
      <c r="F34550" s="294"/>
    </row>
    <row r="34551">
      <c r="A34551" s="294"/>
      <c r="B34551" s="294"/>
      <c r="C34551" s="294"/>
      <c r="D34551" s="294"/>
      <c r="E34551" s="294"/>
      <c r="F34551" s="294"/>
    </row>
    <row r="34552">
      <c r="A34552" s="294" t="s">
        <v>41595</v>
      </c>
      <c r="B34552" s="294"/>
      <c r="C34552" s="294"/>
      <c r="D34552" s="294"/>
      <c r="E34552" s="294"/>
      <c r="F34552" s="294"/>
    </row>
    <row r="34553">
      <c r="A34553" s="294" t="s">
        <v>42763</v>
      </c>
      <c r="B34553" s="294"/>
      <c r="C34553" s="294"/>
      <c r="D34553" s="294"/>
      <c r="E34553" s="294"/>
      <c r="F34553" s="294"/>
    </row>
    <row r="34554">
      <c r="A34554" s="294" t="s">
        <v>41690</v>
      </c>
      <c r="B34554" s="294"/>
      <c r="C34554" s="294"/>
      <c r="D34554" s="294"/>
      <c r="E34554" s="294"/>
      <c r="F34554" s="294"/>
    </row>
    <row r="34555">
      <c r="A34555" s="294" t="s">
        <v>30336</v>
      </c>
      <c r="B34555" s="294"/>
      <c r="C34555" s="294"/>
      <c r="D34555" s="294"/>
      <c r="E34555" s="294"/>
      <c r="F34555" s="294"/>
    </row>
    <row r="34556">
      <c r="A34556" s="294" t="s">
        <v>41599</v>
      </c>
      <c r="B34556" s="294"/>
      <c r="C34556" s="294"/>
      <c r="D34556" s="294"/>
      <c r="E34556" s="294"/>
      <c r="F34556" s="294"/>
    </row>
    <row r="34557">
      <c r="A34557" s="294" t="s">
        <v>31573</v>
      </c>
      <c r="B34557" s="294"/>
      <c r="C34557" s="294"/>
      <c r="D34557" s="294"/>
      <c r="E34557" s="294"/>
      <c r="F34557" s="294"/>
    </row>
    <row r="34558">
      <c r="A34558" s="294" t="s">
        <v>41600</v>
      </c>
      <c r="B34558" s="294"/>
      <c r="C34558" s="294"/>
      <c r="D34558" s="294"/>
      <c r="E34558" s="294"/>
      <c r="F34558" s="294"/>
    </row>
    <row r="34559">
      <c r="A34559" s="294" t="s">
        <v>21511</v>
      </c>
      <c r="B34559" s="294"/>
      <c r="C34559" s="294"/>
      <c r="D34559" s="294"/>
      <c r="E34559" s="294"/>
      <c r="F34559" s="294"/>
    </row>
    <row r="34560">
      <c r="A34560" s="294" t="s">
        <v>41692</v>
      </c>
      <c r="B34560" s="294"/>
      <c r="C34560" s="294"/>
      <c r="D34560" s="294"/>
      <c r="E34560" s="294"/>
      <c r="F34560" s="294"/>
    </row>
    <row r="34561">
      <c r="A34561" s="294" t="s">
        <v>23954</v>
      </c>
      <c r="B34561" s="294"/>
      <c r="C34561" s="294"/>
      <c r="D34561" s="294"/>
      <c r="E34561" s="294"/>
      <c r="F34561" s="294"/>
    </row>
    <row r="34562">
      <c r="A34562" s="294" t="s">
        <v>32598</v>
      </c>
      <c r="B34562" s="294"/>
      <c r="C34562" s="294"/>
      <c r="D34562" s="294"/>
      <c r="E34562" s="294"/>
      <c r="F34562" s="294"/>
    </row>
    <row r="34563">
      <c r="A34563" s="294" t="s">
        <v>41598</v>
      </c>
      <c r="B34563" s="294"/>
      <c r="C34563" s="294"/>
      <c r="D34563" s="294"/>
      <c r="E34563" s="294"/>
      <c r="F34563" s="294"/>
    </row>
    <row r="34564">
      <c r="A34564" s="294" t="s">
        <v>23830</v>
      </c>
      <c r="B34564" s="294"/>
      <c r="C34564" s="294"/>
      <c r="D34564" s="294"/>
      <c r="E34564" s="294"/>
      <c r="F34564" s="294"/>
    </row>
    <row r="34565">
      <c r="A34565" s="294" t="s">
        <v>23831</v>
      </c>
      <c r="B34565" s="294"/>
      <c r="C34565" s="294"/>
      <c r="D34565" s="294"/>
      <c r="E34565" s="294"/>
      <c r="F34565" s="294"/>
    </row>
    <row r="34566">
      <c r="A34566" s="294"/>
      <c r="B34566" s="294"/>
      <c r="C34566" s="294"/>
      <c r="D34566" s="294"/>
      <c r="E34566" s="294"/>
      <c r="F34566" s="294"/>
    </row>
    <row r="34567">
      <c r="A34567" s="294"/>
      <c r="B34567" s="294"/>
      <c r="C34567" s="294"/>
      <c r="D34567" s="294"/>
      <c r="E34567" s="294"/>
      <c r="F34567" s="294"/>
    </row>
    <row r="34568">
      <c r="A34568" s="294" t="s">
        <v>41905</v>
      </c>
      <c r="B34568" s="294"/>
      <c r="C34568" s="294"/>
      <c r="D34568" s="294"/>
      <c r="E34568" s="294"/>
      <c r="F34568" s="294"/>
    </row>
    <row r="34569">
      <c r="A34569" s="294"/>
      <c r="B34569" s="294"/>
      <c r="C34569" s="294"/>
      <c r="D34569" s="294"/>
      <c r="E34569" s="294"/>
      <c r="F34569" s="294"/>
    </row>
    <row r="34570">
      <c r="A34570" s="294" t="s">
        <v>36106</v>
      </c>
      <c r="B34570" s="294"/>
      <c r="C34570" s="294"/>
      <c r="D34570" s="294"/>
      <c r="E34570" s="294"/>
      <c r="F34570" s="294"/>
    </row>
    <row r="34571">
      <c r="A34571" s="294" t="s">
        <v>42764</v>
      </c>
      <c r="B34571" s="294"/>
      <c r="C34571" s="294"/>
      <c r="D34571" s="294"/>
      <c r="E34571" s="294"/>
      <c r="F34571" s="294"/>
    </row>
    <row r="34572">
      <c r="A34572" s="294" t="s">
        <v>42765</v>
      </c>
      <c r="B34572" s="294"/>
      <c r="C34572" s="294"/>
      <c r="D34572" s="294"/>
      <c r="E34572" s="294"/>
      <c r="F34572" s="294"/>
    </row>
    <row r="34573">
      <c r="A34573" s="294" t="s">
        <v>42766</v>
      </c>
      <c r="B34573" s="294"/>
      <c r="C34573" s="294"/>
      <c r="D34573" s="294"/>
      <c r="E34573" s="294"/>
      <c r="F34573" s="294"/>
    </row>
    <row r="34574">
      <c r="A34574" s="294" t="s">
        <v>36111</v>
      </c>
      <c r="B34574" s="294"/>
      <c r="C34574" s="294"/>
      <c r="D34574" s="294"/>
      <c r="E34574" s="294"/>
      <c r="F34574" s="294"/>
    </row>
    <row r="34575">
      <c r="A34575" s="294" t="s">
        <v>42767</v>
      </c>
      <c r="B34575" s="294"/>
      <c r="C34575" s="294"/>
      <c r="D34575" s="294"/>
      <c r="E34575" s="294"/>
      <c r="F34575" s="294"/>
    </row>
    <row r="34576">
      <c r="A34576" s="294" t="s">
        <v>39831</v>
      </c>
      <c r="B34576" s="294"/>
      <c r="C34576" s="294"/>
      <c r="D34576" s="294"/>
      <c r="E34576" s="294"/>
      <c r="F34576" s="294"/>
    </row>
    <row r="34577">
      <c r="A34577" s="294" t="s">
        <v>42768</v>
      </c>
      <c r="B34577" s="294"/>
      <c r="C34577" s="294"/>
      <c r="D34577" s="294"/>
      <c r="E34577" s="294"/>
      <c r="F34577" s="294"/>
    </row>
    <row r="34578">
      <c r="A34578" s="294" t="s">
        <v>42769</v>
      </c>
      <c r="B34578" s="294"/>
      <c r="C34578" s="294"/>
      <c r="D34578" s="294"/>
      <c r="E34578" s="294"/>
      <c r="F34578" s="294"/>
    </row>
    <row r="34579">
      <c r="A34579" s="294" t="s">
        <v>42770</v>
      </c>
      <c r="B34579" s="294"/>
      <c r="C34579" s="294"/>
      <c r="D34579" s="294"/>
      <c r="E34579" s="294"/>
      <c r="F34579" s="294"/>
    </row>
    <row r="34580">
      <c r="A34580" s="294" t="s">
        <v>42771</v>
      </c>
      <c r="B34580" s="294"/>
      <c r="C34580" s="294"/>
      <c r="D34580" s="294"/>
      <c r="E34580" s="294"/>
      <c r="F34580" s="294"/>
    </row>
    <row r="34581">
      <c r="A34581" s="294" t="s">
        <v>31914</v>
      </c>
      <c r="B34581" s="294"/>
      <c r="C34581" s="294"/>
      <c r="D34581" s="294"/>
      <c r="E34581" s="294"/>
      <c r="F34581" s="294"/>
    </row>
    <row r="34582">
      <c r="A34582" s="294" t="s">
        <v>42772</v>
      </c>
      <c r="B34582" s="294"/>
      <c r="C34582" s="294"/>
      <c r="D34582" s="294"/>
      <c r="E34582" s="294"/>
      <c r="F34582" s="294"/>
    </row>
    <row r="34583">
      <c r="A34583" s="294" t="s">
        <v>42688</v>
      </c>
      <c r="B34583" s="294"/>
      <c r="C34583" s="294"/>
      <c r="D34583" s="294"/>
      <c r="E34583" s="294"/>
      <c r="F34583" s="294"/>
    </row>
    <row r="34584">
      <c r="A34584" s="294" t="s">
        <v>42773</v>
      </c>
      <c r="B34584" s="294"/>
      <c r="C34584" s="294"/>
      <c r="D34584" s="294"/>
      <c r="E34584" s="294"/>
      <c r="F34584" s="294"/>
    </row>
    <row r="34585">
      <c r="A34585" s="294" t="s">
        <v>42774</v>
      </c>
      <c r="B34585" s="294"/>
      <c r="C34585" s="294"/>
      <c r="D34585" s="294"/>
      <c r="E34585" s="294"/>
      <c r="F34585" s="294"/>
    </row>
    <row r="34586">
      <c r="A34586" s="294"/>
      <c r="B34586" s="294"/>
      <c r="C34586" s="294"/>
      <c r="D34586" s="294"/>
      <c r="E34586" s="294"/>
      <c r="F34586" s="294"/>
    </row>
    <row r="34587">
      <c r="A34587" s="294" t="s">
        <v>42775</v>
      </c>
      <c r="B34587" s="294"/>
      <c r="C34587" s="294"/>
      <c r="D34587" s="294"/>
      <c r="E34587" s="294"/>
      <c r="F34587" s="294"/>
    </row>
    <row r="34588">
      <c r="A34588" s="294"/>
      <c r="B34588" s="294"/>
      <c r="C34588" s="294"/>
      <c r="D34588" s="294"/>
      <c r="E34588" s="294"/>
      <c r="F34588" s="294"/>
    </row>
    <row r="34589">
      <c r="A34589" s="294"/>
      <c r="B34589" s="294"/>
      <c r="C34589" s="294"/>
      <c r="D34589" s="294"/>
      <c r="E34589" s="294"/>
      <c r="F34589" s="294"/>
    </row>
    <row r="34590">
      <c r="A34590" s="294" t="s">
        <v>42776</v>
      </c>
      <c r="B34590" s="294"/>
      <c r="C34590" s="294"/>
      <c r="D34590" s="294"/>
      <c r="E34590" s="294"/>
      <c r="F34590" s="294"/>
    </row>
    <row r="34591">
      <c r="A34591" s="294" t="s">
        <v>42777</v>
      </c>
      <c r="B34591" s="294"/>
      <c r="C34591" s="294"/>
      <c r="D34591" s="294"/>
      <c r="E34591" s="294"/>
      <c r="F34591" s="294"/>
    </row>
    <row r="34592">
      <c r="A34592" s="294" t="s">
        <v>42778</v>
      </c>
      <c r="B34592" s="294"/>
      <c r="C34592" s="294"/>
      <c r="D34592" s="294"/>
      <c r="E34592" s="294"/>
      <c r="F34592" s="294"/>
    </row>
    <row r="34593">
      <c r="A34593" s="294" t="s">
        <v>42779</v>
      </c>
      <c r="B34593" s="294"/>
      <c r="C34593" s="294"/>
      <c r="D34593" s="294"/>
      <c r="E34593" s="294"/>
      <c r="F34593" s="294"/>
    </row>
    <row r="34594">
      <c r="A34594" s="294" t="s">
        <v>22631</v>
      </c>
      <c r="B34594" s="294"/>
      <c r="C34594" s="294"/>
      <c r="D34594" s="294"/>
      <c r="E34594" s="294"/>
      <c r="F34594" s="294"/>
    </row>
    <row r="34595">
      <c r="A34595" s="294" t="s">
        <v>42780</v>
      </c>
      <c r="B34595" s="294"/>
      <c r="C34595" s="294"/>
      <c r="D34595" s="294"/>
      <c r="E34595" s="294"/>
      <c r="F34595" s="294"/>
    </row>
    <row r="34596">
      <c r="A34596" s="294" t="s">
        <v>42781</v>
      </c>
      <c r="B34596" s="294"/>
      <c r="C34596" s="294"/>
      <c r="D34596" s="294"/>
      <c r="E34596" s="294"/>
      <c r="F34596" s="294"/>
    </row>
    <row r="34597">
      <c r="A34597" s="294" t="s">
        <v>42782</v>
      </c>
      <c r="B34597" s="294"/>
      <c r="C34597" s="294"/>
      <c r="D34597" s="294"/>
      <c r="E34597" s="294"/>
      <c r="F34597" s="294"/>
    </row>
    <row r="34598">
      <c r="A34598" s="294" t="s">
        <v>42783</v>
      </c>
      <c r="B34598" s="294"/>
      <c r="C34598" s="294"/>
      <c r="D34598" s="294"/>
      <c r="E34598" s="294"/>
      <c r="F34598" s="294"/>
    </row>
    <row r="34599">
      <c r="A34599" s="294"/>
      <c r="B34599" s="294"/>
      <c r="C34599" s="294"/>
      <c r="D34599" s="294"/>
      <c r="E34599" s="294"/>
      <c r="F34599" s="294"/>
    </row>
    <row r="34600">
      <c r="A34600" s="294" t="s">
        <v>42784</v>
      </c>
      <c r="B34600" s="294"/>
      <c r="C34600" s="294"/>
      <c r="D34600" s="294"/>
      <c r="E34600" s="294"/>
      <c r="F34600" s="294"/>
    </row>
    <row r="34601">
      <c r="A34601" s="294"/>
      <c r="B34601" s="294"/>
      <c r="C34601" s="294"/>
      <c r="D34601" s="294"/>
      <c r="E34601" s="294"/>
      <c r="F34601" s="294"/>
    </row>
    <row r="34602">
      <c r="A34602" s="294"/>
      <c r="B34602" s="294"/>
      <c r="C34602" s="294"/>
      <c r="D34602" s="294"/>
      <c r="E34602" s="294"/>
      <c r="F34602" s="294"/>
    </row>
    <row r="34603">
      <c r="A34603" s="294" t="s">
        <v>41014</v>
      </c>
      <c r="B34603" s="294"/>
      <c r="C34603" s="294"/>
      <c r="D34603" s="294"/>
      <c r="E34603" s="294"/>
      <c r="F34603" s="294"/>
    </row>
    <row r="34604">
      <c r="A34604" s="294" t="s">
        <v>42785</v>
      </c>
      <c r="B34604" s="294"/>
      <c r="C34604" s="294"/>
      <c r="D34604" s="294"/>
      <c r="E34604" s="294"/>
      <c r="F34604" s="294"/>
    </row>
    <row r="34605">
      <c r="A34605" s="294" t="s">
        <v>42786</v>
      </c>
      <c r="B34605" s="294"/>
      <c r="C34605" s="294"/>
      <c r="D34605" s="294"/>
      <c r="E34605" s="294"/>
      <c r="F34605" s="294"/>
    </row>
    <row r="34606">
      <c r="A34606" s="294" t="s">
        <v>41234</v>
      </c>
      <c r="B34606" s="294"/>
      <c r="C34606" s="294"/>
      <c r="D34606" s="294"/>
      <c r="E34606" s="294"/>
      <c r="F34606" s="294"/>
    </row>
    <row r="34607">
      <c r="A34607" s="294" t="s">
        <v>41235</v>
      </c>
      <c r="B34607" s="294"/>
      <c r="C34607" s="294"/>
      <c r="D34607" s="294"/>
      <c r="E34607" s="294"/>
      <c r="F34607" s="294"/>
    </row>
    <row r="34608">
      <c r="A34608" s="294" t="s">
        <v>41236</v>
      </c>
      <c r="B34608" s="294"/>
      <c r="C34608" s="294"/>
      <c r="D34608" s="294"/>
      <c r="E34608" s="294"/>
      <c r="F34608" s="294"/>
    </row>
    <row r="34609">
      <c r="A34609" s="294" t="s">
        <v>41238</v>
      </c>
      <c r="B34609" s="294"/>
      <c r="C34609" s="294"/>
      <c r="D34609" s="294"/>
      <c r="E34609" s="294"/>
      <c r="F34609" s="294"/>
    </row>
    <row r="34610">
      <c r="A34610" s="294" t="s">
        <v>37360</v>
      </c>
      <c r="B34610" s="294"/>
      <c r="C34610" s="294"/>
      <c r="D34610" s="294"/>
      <c r="E34610" s="294"/>
      <c r="F34610" s="294"/>
    </row>
    <row r="34611">
      <c r="A34611" s="294" t="s">
        <v>41627</v>
      </c>
      <c r="B34611" s="294"/>
      <c r="C34611" s="294"/>
      <c r="D34611" s="294"/>
      <c r="E34611" s="294"/>
      <c r="F34611" s="294"/>
    </row>
    <row r="34612">
      <c r="A34612" s="294"/>
      <c r="B34612" s="294"/>
      <c r="C34612" s="294"/>
      <c r="D34612" s="294"/>
      <c r="E34612" s="294"/>
      <c r="F34612" s="294"/>
    </row>
    <row r="34613">
      <c r="A34613" s="294" t="s">
        <v>36242</v>
      </c>
      <c r="B34613" s="294"/>
      <c r="C34613" s="294"/>
      <c r="D34613" s="294"/>
      <c r="E34613" s="294"/>
      <c r="F34613" s="294"/>
    </row>
    <row r="34614">
      <c r="A34614" s="294" t="s">
        <v>42787</v>
      </c>
      <c r="B34614" s="294"/>
      <c r="C34614" s="294"/>
      <c r="D34614" s="294"/>
      <c r="E34614" s="294"/>
      <c r="F34614" s="294"/>
    </row>
    <row r="34615">
      <c r="A34615" s="294" t="s">
        <v>21672</v>
      </c>
      <c r="B34615" s="294"/>
      <c r="C34615" s="294"/>
      <c r="D34615" s="294"/>
      <c r="E34615" s="294"/>
      <c r="F34615" s="294"/>
    </row>
    <row r="34616">
      <c r="A34616" s="294" t="s">
        <v>42746</v>
      </c>
      <c r="B34616" s="294"/>
      <c r="C34616" s="294"/>
      <c r="D34616" s="294"/>
      <c r="E34616" s="294"/>
      <c r="F34616" s="294"/>
    </row>
    <row r="34617">
      <c r="A34617" s="294"/>
      <c r="B34617" s="294"/>
      <c r="C34617" s="294"/>
      <c r="D34617" s="294"/>
      <c r="E34617" s="294"/>
      <c r="F34617" s="294"/>
    </row>
    <row r="34618">
      <c r="A34618" s="294" t="s">
        <v>24575</v>
      </c>
      <c r="B34618" s="294"/>
      <c r="C34618" s="294"/>
      <c r="D34618" s="294"/>
      <c r="E34618" s="294"/>
      <c r="F34618" s="294"/>
    </row>
    <row r="34619">
      <c r="A34619" s="294"/>
      <c r="B34619" s="294"/>
      <c r="C34619" s="294"/>
      <c r="D34619" s="294"/>
      <c r="E34619" s="294"/>
      <c r="F34619" s="294"/>
    </row>
    <row r="34620">
      <c r="A34620" s="294" t="s">
        <v>33856</v>
      </c>
      <c r="B34620" s="294"/>
      <c r="C34620" s="294"/>
      <c r="D34620" s="294"/>
      <c r="E34620" s="294"/>
      <c r="F34620" s="294"/>
    </row>
    <row r="34621">
      <c r="A34621" s="294" t="s">
        <v>33854</v>
      </c>
      <c r="B34621" s="294"/>
      <c r="C34621" s="294"/>
      <c r="D34621" s="294"/>
      <c r="E34621" s="294"/>
      <c r="F34621" s="294"/>
    </row>
    <row r="34622">
      <c r="A34622" s="294" t="s">
        <v>33855</v>
      </c>
      <c r="B34622" s="294"/>
      <c r="C34622" s="294"/>
      <c r="D34622" s="294"/>
      <c r="E34622" s="294"/>
      <c r="F34622" s="294"/>
    </row>
    <row r="34623">
      <c r="A34623" s="294" t="s">
        <v>42788</v>
      </c>
      <c r="B34623" s="294"/>
      <c r="C34623" s="294"/>
      <c r="D34623" s="294"/>
      <c r="E34623" s="294"/>
      <c r="F34623" s="294"/>
    </row>
    <row r="34624">
      <c r="A34624" s="294" t="s">
        <v>39502</v>
      </c>
      <c r="B34624" s="294"/>
      <c r="C34624" s="294"/>
      <c r="D34624" s="294"/>
      <c r="E34624" s="294"/>
      <c r="F34624" s="294"/>
    </row>
    <row r="34625">
      <c r="A34625" s="294" t="s">
        <v>39382</v>
      </c>
      <c r="B34625" s="294"/>
      <c r="C34625" s="294"/>
      <c r="D34625" s="294"/>
      <c r="E34625" s="294"/>
      <c r="F34625" s="294"/>
    </row>
    <row r="34626">
      <c r="A34626" s="294" t="s">
        <v>42789</v>
      </c>
      <c r="B34626" s="294"/>
      <c r="C34626" s="294"/>
      <c r="D34626" s="294"/>
      <c r="E34626" s="294"/>
      <c r="F34626" s="294"/>
    </row>
    <row r="34627">
      <c r="A34627" s="294" t="s">
        <v>42790</v>
      </c>
      <c r="B34627" s="294"/>
      <c r="C34627" s="294"/>
      <c r="D34627" s="294"/>
      <c r="E34627" s="294"/>
      <c r="F34627" s="294"/>
    </row>
    <row r="34628">
      <c r="A34628" s="294" t="s">
        <v>42791</v>
      </c>
      <c r="B34628" s="294"/>
      <c r="C34628" s="294"/>
      <c r="D34628" s="294"/>
      <c r="E34628" s="294"/>
      <c r="F34628" s="294"/>
    </row>
    <row r="34629">
      <c r="A34629" s="294"/>
      <c r="B34629" s="294"/>
      <c r="C34629" s="294"/>
      <c r="D34629" s="294"/>
      <c r="E34629" s="294"/>
      <c r="F34629" s="294"/>
    </row>
    <row r="34630">
      <c r="A34630" s="294"/>
      <c r="B34630" s="294"/>
      <c r="C34630" s="294"/>
      <c r="D34630" s="294"/>
      <c r="E34630" s="294"/>
      <c r="F34630" s="294"/>
    </row>
    <row r="34631">
      <c r="A34631" s="294" t="s">
        <v>27753</v>
      </c>
      <c r="B34631" s="294"/>
      <c r="C34631" s="294"/>
      <c r="D34631" s="294"/>
      <c r="E34631" s="294"/>
      <c r="F34631" s="294"/>
    </row>
    <row r="34632">
      <c r="A34632" s="294" t="s">
        <v>20470</v>
      </c>
      <c r="B34632" s="294"/>
      <c r="C34632" s="294"/>
      <c r="D34632" s="294"/>
      <c r="E34632" s="294"/>
      <c r="F34632" s="294"/>
    </row>
    <row r="34633">
      <c r="A34633" s="294"/>
      <c r="B34633" s="294"/>
      <c r="C34633" s="294"/>
      <c r="D34633" s="294"/>
      <c r="E34633" s="294"/>
      <c r="F34633" s="294"/>
    </row>
    <row r="34634">
      <c r="A34634" s="294" t="s">
        <v>41833</v>
      </c>
      <c r="B34634" s="294"/>
      <c r="C34634" s="294"/>
      <c r="D34634" s="294"/>
      <c r="E34634" s="294"/>
      <c r="F34634" s="294"/>
    </row>
    <row r="34635">
      <c r="A34635" s="294" t="s">
        <v>42792</v>
      </c>
      <c r="B34635" s="294"/>
      <c r="C34635" s="294"/>
      <c r="D34635" s="294"/>
      <c r="E34635" s="294"/>
      <c r="F34635" s="294"/>
    </row>
    <row r="34636">
      <c r="A34636" s="294" t="s">
        <v>42793</v>
      </c>
      <c r="B34636" s="294"/>
      <c r="C34636" s="294"/>
      <c r="D34636" s="294"/>
      <c r="E34636" s="294"/>
      <c r="F34636" s="294"/>
    </row>
    <row r="34637">
      <c r="A34637" s="294" t="s">
        <v>42794</v>
      </c>
      <c r="B34637" s="294"/>
      <c r="C34637" s="294"/>
      <c r="D34637" s="294"/>
      <c r="E34637" s="294"/>
      <c r="F34637" s="294"/>
    </row>
    <row r="34638">
      <c r="A34638" s="294" t="s">
        <v>42795</v>
      </c>
      <c r="B34638" s="294"/>
      <c r="C34638" s="294"/>
      <c r="D34638" s="294"/>
      <c r="E34638" s="294"/>
      <c r="F34638" s="294"/>
    </row>
    <row r="34639">
      <c r="A34639" s="294" t="s">
        <v>21892</v>
      </c>
      <c r="B34639" s="294"/>
      <c r="C34639" s="294"/>
      <c r="D34639" s="294"/>
      <c r="E34639" s="294"/>
      <c r="F34639" s="294"/>
    </row>
    <row r="34640">
      <c r="A34640" s="294" t="s">
        <v>42796</v>
      </c>
      <c r="B34640" s="294"/>
      <c r="C34640" s="294"/>
      <c r="D34640" s="294"/>
      <c r="E34640" s="294"/>
      <c r="F34640" s="294"/>
    </row>
    <row r="34641">
      <c r="A34641" s="294" t="s">
        <v>42797</v>
      </c>
      <c r="B34641" s="294"/>
      <c r="C34641" s="294"/>
      <c r="D34641" s="294"/>
      <c r="E34641" s="294"/>
      <c r="F34641" s="294"/>
    </row>
    <row r="34642">
      <c r="A34642" s="294"/>
      <c r="B34642" s="294"/>
      <c r="C34642" s="294"/>
      <c r="D34642" s="294"/>
      <c r="E34642" s="294"/>
      <c r="F34642" s="294"/>
    </row>
    <row r="34643">
      <c r="A34643" s="294" t="s">
        <v>26377</v>
      </c>
      <c r="B34643" s="294"/>
      <c r="C34643" s="294"/>
      <c r="D34643" s="294"/>
      <c r="E34643" s="294"/>
      <c r="F34643" s="294"/>
    </row>
    <row r="34644">
      <c r="A34644" s="294"/>
      <c r="B34644" s="294"/>
      <c r="C34644" s="294"/>
      <c r="D34644" s="294"/>
      <c r="E34644" s="294"/>
      <c r="F34644" s="294"/>
    </row>
    <row r="34645">
      <c r="A34645" s="294" t="s">
        <v>42798</v>
      </c>
      <c r="B34645" s="294"/>
      <c r="C34645" s="294"/>
      <c r="D34645" s="294"/>
      <c r="E34645" s="294"/>
      <c r="F34645" s="294"/>
    </row>
    <row r="34646">
      <c r="A34646" s="294"/>
      <c r="B34646" s="294"/>
      <c r="C34646" s="294"/>
      <c r="D34646" s="294"/>
      <c r="E34646" s="294"/>
      <c r="F34646" s="294"/>
    </row>
    <row r="34647">
      <c r="A34647" s="294" t="s">
        <v>42799</v>
      </c>
      <c r="B34647" s="294"/>
      <c r="C34647" s="294"/>
      <c r="D34647" s="294"/>
      <c r="E34647" s="294"/>
      <c r="F34647" s="294"/>
    </row>
    <row r="34648">
      <c r="A34648" s="294" t="s">
        <v>42800</v>
      </c>
      <c r="B34648" s="294"/>
      <c r="C34648" s="294"/>
      <c r="D34648" s="294"/>
      <c r="E34648" s="294"/>
      <c r="F34648" s="294"/>
    </row>
    <row r="34649">
      <c r="A34649" s="294" t="s">
        <v>42801</v>
      </c>
      <c r="B34649" s="294"/>
      <c r="C34649" s="294"/>
      <c r="D34649" s="294"/>
      <c r="E34649" s="294"/>
      <c r="F34649" s="294"/>
    </row>
    <row r="34650">
      <c r="A34650" s="294" t="s">
        <v>42802</v>
      </c>
      <c r="B34650" s="294"/>
      <c r="C34650" s="294"/>
      <c r="D34650" s="294"/>
      <c r="E34650" s="294"/>
      <c r="F34650" s="294"/>
    </row>
    <row r="34651">
      <c r="A34651" s="294" t="s">
        <v>42803</v>
      </c>
      <c r="B34651" s="294"/>
      <c r="C34651" s="294"/>
      <c r="D34651" s="294"/>
      <c r="E34651" s="294"/>
      <c r="F34651" s="294"/>
    </row>
    <row r="34652">
      <c r="A34652" s="294" t="s">
        <v>21892</v>
      </c>
      <c r="B34652" s="294"/>
      <c r="C34652" s="294"/>
      <c r="D34652" s="294"/>
      <c r="E34652" s="294"/>
      <c r="F34652" s="294"/>
    </row>
    <row r="34653">
      <c r="A34653" s="294" t="s">
        <v>42804</v>
      </c>
      <c r="B34653" s="294"/>
      <c r="C34653" s="294"/>
      <c r="D34653" s="294"/>
      <c r="E34653" s="294"/>
      <c r="F34653" s="294"/>
    </row>
    <row r="34654">
      <c r="A34654" s="294" t="s">
        <v>42805</v>
      </c>
      <c r="B34654" s="294"/>
      <c r="C34654" s="294"/>
      <c r="D34654" s="294"/>
      <c r="E34654" s="294"/>
      <c r="F34654" s="294"/>
    </row>
    <row r="34655">
      <c r="A34655" s="294"/>
      <c r="B34655" s="294"/>
      <c r="C34655" s="294"/>
      <c r="D34655" s="294"/>
      <c r="E34655" s="294"/>
      <c r="F34655" s="294"/>
    </row>
    <row r="34656">
      <c r="A34656" s="294" t="s">
        <v>25653</v>
      </c>
      <c r="B34656" s="294"/>
      <c r="C34656" s="294"/>
      <c r="D34656" s="294"/>
      <c r="E34656" s="294"/>
      <c r="F34656" s="294"/>
    </row>
    <row r="34657">
      <c r="A34657" s="294" t="s">
        <v>23767</v>
      </c>
      <c r="B34657" s="294"/>
      <c r="C34657" s="294"/>
      <c r="D34657" s="294"/>
      <c r="E34657" s="294"/>
      <c r="F34657" s="294"/>
    </row>
    <row r="34658">
      <c r="A34658" s="294"/>
      <c r="B34658" s="294"/>
      <c r="C34658" s="294"/>
      <c r="D34658" s="294"/>
      <c r="E34658" s="294"/>
      <c r="F34658" s="294"/>
    </row>
    <row r="34659">
      <c r="A34659" s="294" t="s">
        <v>42806</v>
      </c>
      <c r="B34659" s="294"/>
      <c r="C34659" s="294"/>
      <c r="D34659" s="294"/>
      <c r="E34659" s="294"/>
      <c r="F34659" s="294"/>
    </row>
    <row r="34660">
      <c r="A34660" s="294" t="s">
        <v>42807</v>
      </c>
      <c r="B34660" s="294"/>
      <c r="C34660" s="294"/>
      <c r="D34660" s="294"/>
      <c r="E34660" s="294"/>
      <c r="F34660" s="294"/>
    </row>
    <row r="34661">
      <c r="A34661" s="294" t="s">
        <v>42808</v>
      </c>
      <c r="B34661" s="294"/>
      <c r="C34661" s="294"/>
      <c r="D34661" s="294"/>
      <c r="E34661" s="294"/>
      <c r="F34661" s="294"/>
    </row>
    <row r="34662">
      <c r="A34662" s="294" t="s">
        <v>42809</v>
      </c>
      <c r="B34662" s="294"/>
      <c r="C34662" s="294"/>
      <c r="D34662" s="294"/>
      <c r="E34662" s="294"/>
      <c r="F34662" s="294"/>
    </row>
    <row r="34663">
      <c r="A34663" s="294" t="s">
        <v>21892</v>
      </c>
      <c r="B34663" s="294"/>
      <c r="C34663" s="294"/>
      <c r="D34663" s="294"/>
      <c r="E34663" s="294"/>
      <c r="F34663" s="294"/>
    </row>
    <row r="34664">
      <c r="A34664" s="294" t="s">
        <v>42810</v>
      </c>
      <c r="B34664" s="294"/>
      <c r="C34664" s="294"/>
      <c r="D34664" s="294"/>
      <c r="E34664" s="294"/>
      <c r="F34664" s="294"/>
    </row>
    <row r="34665">
      <c r="A34665" s="294"/>
      <c r="B34665" s="294"/>
      <c r="C34665" s="294"/>
      <c r="D34665" s="294"/>
      <c r="E34665" s="294"/>
      <c r="F34665" s="294"/>
    </row>
    <row r="34666">
      <c r="A34666" s="294" t="s">
        <v>22491</v>
      </c>
      <c r="B34666" s="294"/>
      <c r="C34666" s="294"/>
      <c r="D34666" s="294"/>
      <c r="E34666" s="294"/>
      <c r="F34666" s="294"/>
    </row>
    <row r="34667">
      <c r="A34667" s="294"/>
      <c r="B34667" s="294"/>
      <c r="C34667" s="294"/>
      <c r="D34667" s="294"/>
      <c r="E34667" s="294"/>
      <c r="F34667" s="294"/>
    </row>
    <row r="34668">
      <c r="A34668" s="294" t="s">
        <v>42811</v>
      </c>
      <c r="B34668" s="294"/>
      <c r="C34668" s="294"/>
      <c r="D34668" s="294"/>
      <c r="E34668" s="294"/>
      <c r="F34668" s="294"/>
    </row>
    <row r="34669">
      <c r="A34669" s="294" t="s">
        <v>42812</v>
      </c>
      <c r="B34669" s="294"/>
      <c r="C34669" s="294"/>
      <c r="D34669" s="294"/>
      <c r="E34669" s="294"/>
      <c r="F34669" s="294"/>
    </row>
    <row r="34670">
      <c r="A34670" s="294" t="s">
        <v>42813</v>
      </c>
      <c r="B34670" s="294"/>
      <c r="C34670" s="294"/>
      <c r="D34670" s="294"/>
      <c r="E34670" s="294"/>
      <c r="F34670" s="294"/>
    </row>
    <row r="34671">
      <c r="A34671" s="294" t="s">
        <v>42814</v>
      </c>
      <c r="B34671" s="294"/>
      <c r="C34671" s="294"/>
      <c r="D34671" s="294"/>
      <c r="E34671" s="294"/>
      <c r="F34671" s="294"/>
    </row>
    <row r="34672">
      <c r="A34672" s="294" t="s">
        <v>21892</v>
      </c>
      <c r="B34672" s="294"/>
      <c r="C34672" s="294"/>
      <c r="D34672" s="294"/>
      <c r="E34672" s="294"/>
      <c r="F34672" s="294"/>
    </row>
    <row r="34673">
      <c r="A34673" s="294" t="s">
        <v>42815</v>
      </c>
      <c r="B34673" s="294"/>
      <c r="C34673" s="294"/>
      <c r="D34673" s="294"/>
      <c r="E34673" s="294"/>
      <c r="F34673" s="294"/>
    </row>
    <row r="34674">
      <c r="A34674" s="294"/>
      <c r="B34674" s="294"/>
      <c r="C34674" s="294"/>
      <c r="D34674" s="294"/>
      <c r="E34674" s="294"/>
      <c r="F34674" s="294"/>
    </row>
    <row r="34675">
      <c r="A34675" s="294" t="s">
        <v>30386</v>
      </c>
      <c r="B34675" s="294"/>
      <c r="C34675" s="294"/>
      <c r="D34675" s="294"/>
      <c r="E34675" s="294"/>
      <c r="F34675" s="294"/>
    </row>
    <row r="34676">
      <c r="A34676" s="294" t="s">
        <v>42816</v>
      </c>
      <c r="B34676" s="294"/>
      <c r="C34676" s="294"/>
      <c r="D34676" s="294"/>
      <c r="E34676" s="294"/>
      <c r="F34676" s="294"/>
    </row>
    <row r="34677">
      <c r="A34677" s="294"/>
      <c r="B34677" s="294"/>
      <c r="C34677" s="294"/>
      <c r="D34677" s="294"/>
      <c r="E34677" s="294"/>
      <c r="F34677" s="294"/>
    </row>
    <row r="34678">
      <c r="A34678" s="294" t="s">
        <v>42817</v>
      </c>
      <c r="B34678" s="294"/>
      <c r="C34678" s="294"/>
      <c r="D34678" s="294"/>
      <c r="E34678" s="294"/>
      <c r="F34678" s="294"/>
    </row>
    <row r="34679">
      <c r="A34679" s="294" t="s">
        <v>42818</v>
      </c>
      <c r="B34679" s="294"/>
      <c r="C34679" s="294"/>
      <c r="D34679" s="294"/>
      <c r="E34679" s="294"/>
      <c r="F34679" s="294"/>
    </row>
    <row r="34680">
      <c r="A34680" s="294" t="s">
        <v>42819</v>
      </c>
      <c r="B34680" s="294"/>
      <c r="C34680" s="294"/>
      <c r="D34680" s="294"/>
      <c r="E34680" s="294"/>
      <c r="F34680" s="294"/>
    </row>
    <row r="34681">
      <c r="A34681" s="294" t="s">
        <v>42820</v>
      </c>
      <c r="B34681" s="294"/>
      <c r="C34681" s="294"/>
      <c r="D34681" s="294"/>
      <c r="E34681" s="294"/>
      <c r="F34681" s="294"/>
    </row>
    <row r="34682">
      <c r="A34682" s="294" t="s">
        <v>42821</v>
      </c>
      <c r="B34682" s="294"/>
      <c r="C34682" s="294"/>
      <c r="D34682" s="294"/>
      <c r="E34682" s="294"/>
      <c r="F34682" s="294"/>
    </row>
    <row r="34683">
      <c r="A34683" s="294" t="s">
        <v>42822</v>
      </c>
      <c r="B34683" s="294"/>
      <c r="C34683" s="294"/>
      <c r="D34683" s="294"/>
      <c r="E34683" s="294"/>
      <c r="F34683" s="294"/>
    </row>
    <row r="34684">
      <c r="A34684" s="294" t="s">
        <v>42823</v>
      </c>
      <c r="B34684" s="294"/>
      <c r="C34684" s="294"/>
      <c r="D34684" s="294"/>
      <c r="E34684" s="294"/>
      <c r="F34684" s="294"/>
    </row>
    <row r="34685">
      <c r="A34685" s="294" t="s">
        <v>42824</v>
      </c>
      <c r="B34685" s="294"/>
      <c r="C34685" s="294"/>
      <c r="D34685" s="294"/>
      <c r="E34685" s="294"/>
      <c r="F34685" s="294"/>
    </row>
    <row r="34686">
      <c r="A34686" s="294" t="s">
        <v>21892</v>
      </c>
      <c r="B34686" s="294"/>
      <c r="C34686" s="294"/>
      <c r="D34686" s="294"/>
      <c r="E34686" s="294"/>
      <c r="F34686" s="294"/>
    </row>
    <row r="34687">
      <c r="A34687" s="294" t="s">
        <v>42825</v>
      </c>
      <c r="B34687" s="294"/>
      <c r="C34687" s="294"/>
      <c r="D34687" s="294"/>
      <c r="E34687" s="294"/>
      <c r="F34687" s="294"/>
    </row>
    <row r="34688">
      <c r="A34688" s="294"/>
      <c r="B34688" s="294"/>
      <c r="C34688" s="294"/>
      <c r="D34688" s="294"/>
      <c r="E34688" s="294"/>
      <c r="F34688" s="294"/>
    </row>
    <row r="34689">
      <c r="A34689" s="294" t="s">
        <v>42826</v>
      </c>
      <c r="B34689" s="294"/>
      <c r="C34689" s="294"/>
      <c r="D34689" s="294"/>
      <c r="E34689" s="294"/>
      <c r="F34689" s="294"/>
    </row>
    <row r="34690">
      <c r="A34690" s="294"/>
      <c r="B34690" s="294"/>
      <c r="C34690" s="294"/>
      <c r="D34690" s="294"/>
      <c r="E34690" s="294"/>
      <c r="F34690" s="294"/>
    </row>
    <row r="34691">
      <c r="A34691" s="294"/>
      <c r="B34691" s="294"/>
      <c r="C34691" s="294"/>
      <c r="D34691" s="294"/>
      <c r="E34691" s="294"/>
      <c r="F34691" s="294"/>
    </row>
    <row r="34692">
      <c r="A34692" s="294" t="s">
        <v>42827</v>
      </c>
      <c r="B34692" s="294"/>
      <c r="C34692" s="294"/>
      <c r="D34692" s="294"/>
      <c r="E34692" s="294"/>
      <c r="F34692" s="294"/>
    </row>
    <row r="34693">
      <c r="A34693" s="294" t="s">
        <v>42828</v>
      </c>
      <c r="B34693" s="294"/>
      <c r="C34693" s="294"/>
      <c r="D34693" s="294"/>
      <c r="E34693" s="294"/>
      <c r="F34693" s="294"/>
    </row>
    <row r="34694">
      <c r="A34694" s="294" t="s">
        <v>42829</v>
      </c>
      <c r="B34694" s="294"/>
      <c r="C34694" s="294"/>
      <c r="D34694" s="294"/>
      <c r="E34694" s="294"/>
      <c r="F34694" s="294"/>
    </row>
    <row r="34695">
      <c r="A34695" s="294" t="s">
        <v>42830</v>
      </c>
      <c r="B34695" s="294"/>
      <c r="C34695" s="294"/>
      <c r="D34695" s="294"/>
      <c r="E34695" s="294"/>
      <c r="F34695" s="294"/>
    </row>
    <row r="34696">
      <c r="A34696" s="294" t="s">
        <v>42831</v>
      </c>
      <c r="B34696" s="294"/>
      <c r="C34696" s="294"/>
      <c r="D34696" s="294"/>
      <c r="E34696" s="294"/>
      <c r="F34696" s="294"/>
    </row>
    <row r="34697">
      <c r="A34697" s="294" t="s">
        <v>21892</v>
      </c>
      <c r="B34697" s="294"/>
      <c r="C34697" s="294"/>
      <c r="D34697" s="294"/>
      <c r="E34697" s="294"/>
      <c r="F34697" s="294"/>
    </row>
    <row r="34698">
      <c r="A34698" s="294" t="s">
        <v>42832</v>
      </c>
      <c r="B34698" s="294"/>
      <c r="C34698" s="294"/>
      <c r="D34698" s="294"/>
      <c r="E34698" s="294"/>
      <c r="F34698" s="294"/>
    </row>
    <row r="34699">
      <c r="A34699" s="294"/>
      <c r="B34699" s="294"/>
      <c r="C34699" s="294"/>
      <c r="D34699" s="294"/>
      <c r="E34699" s="294"/>
      <c r="F34699" s="294"/>
    </row>
    <row r="34700">
      <c r="A34700" s="294" t="s">
        <v>36242</v>
      </c>
      <c r="B34700" s="294"/>
      <c r="C34700" s="294"/>
      <c r="D34700" s="294"/>
      <c r="E34700" s="294"/>
      <c r="F34700" s="294"/>
    </row>
    <row r="34701">
      <c r="A34701" s="294" t="s">
        <v>42833</v>
      </c>
      <c r="B34701" s="294"/>
      <c r="C34701" s="294"/>
      <c r="D34701" s="294"/>
      <c r="E34701" s="294"/>
      <c r="F34701" s="294"/>
    </row>
    <row r="34702">
      <c r="A34702" s="294" t="s">
        <v>21618</v>
      </c>
      <c r="B34702" s="294"/>
      <c r="C34702" s="294"/>
      <c r="D34702" s="294"/>
      <c r="E34702" s="294"/>
      <c r="F34702" s="294"/>
    </row>
    <row r="34703">
      <c r="A34703" s="294" t="s">
        <v>42834</v>
      </c>
      <c r="B34703" s="294"/>
      <c r="C34703" s="294"/>
      <c r="D34703" s="294"/>
      <c r="E34703" s="294"/>
      <c r="F34703" s="294"/>
    </row>
    <row r="34704">
      <c r="A34704" s="294"/>
      <c r="B34704" s="294"/>
      <c r="C34704" s="294"/>
      <c r="D34704" s="294"/>
      <c r="E34704" s="294"/>
      <c r="F34704" s="294"/>
    </row>
    <row r="34705">
      <c r="A34705" s="294" t="s">
        <v>24413</v>
      </c>
      <c r="B34705" s="294"/>
      <c r="C34705" s="294"/>
      <c r="D34705" s="294"/>
      <c r="E34705" s="294"/>
      <c r="F34705" s="294"/>
    </row>
    <row r="34706">
      <c r="A34706" s="294" t="s">
        <v>27267</v>
      </c>
      <c r="B34706" s="294"/>
      <c r="C34706" s="294"/>
      <c r="D34706" s="294"/>
      <c r="E34706" s="294"/>
      <c r="F34706" s="294"/>
    </row>
    <row r="34707">
      <c r="A34707" s="294"/>
      <c r="B34707" s="294"/>
      <c r="C34707" s="294"/>
      <c r="D34707" s="294"/>
      <c r="E34707" s="294"/>
      <c r="F34707" s="294"/>
    </row>
    <row r="34708">
      <c r="A34708" s="294" t="s">
        <v>42835</v>
      </c>
      <c r="B34708" s="294"/>
      <c r="C34708" s="294"/>
      <c r="D34708" s="294"/>
      <c r="E34708" s="294"/>
      <c r="F34708" s="294"/>
    </row>
    <row r="34709">
      <c r="A34709" s="294" t="s">
        <v>42836</v>
      </c>
      <c r="B34709" s="294"/>
      <c r="C34709" s="294"/>
      <c r="D34709" s="294"/>
      <c r="E34709" s="294"/>
      <c r="F34709" s="294"/>
    </row>
    <row r="34710">
      <c r="A34710" s="294" t="s">
        <v>42837</v>
      </c>
      <c r="B34710" s="294"/>
      <c r="C34710" s="294"/>
      <c r="D34710" s="294"/>
      <c r="E34710" s="294"/>
      <c r="F34710" s="294"/>
    </row>
    <row r="34711">
      <c r="A34711" s="294" t="s">
        <v>42838</v>
      </c>
      <c r="B34711" s="294"/>
      <c r="C34711" s="294"/>
      <c r="D34711" s="294"/>
      <c r="E34711" s="294"/>
      <c r="F34711" s="294"/>
    </row>
    <row r="34712">
      <c r="A34712" s="294"/>
      <c r="B34712" s="294"/>
      <c r="C34712" s="294"/>
      <c r="D34712" s="294"/>
      <c r="E34712" s="294"/>
      <c r="F34712" s="294"/>
    </row>
    <row r="34713">
      <c r="A34713" s="294"/>
      <c r="B34713" s="294"/>
      <c r="C34713" s="294"/>
      <c r="D34713" s="294"/>
      <c r="E34713" s="294"/>
      <c r="F34713" s="294"/>
    </row>
    <row r="34714">
      <c r="A34714" s="294" t="s">
        <v>23148</v>
      </c>
      <c r="B34714" s="294"/>
      <c r="C34714" s="294"/>
      <c r="D34714" s="294"/>
      <c r="E34714" s="294"/>
      <c r="F34714" s="294"/>
    </row>
    <row r="34715">
      <c r="A34715" s="294" t="s">
        <v>25264</v>
      </c>
      <c r="B34715" s="294"/>
      <c r="C34715" s="294"/>
      <c r="D34715" s="294"/>
      <c r="E34715" s="294"/>
      <c r="F34715" s="294"/>
    </row>
    <row r="34716">
      <c r="A34716" s="294"/>
      <c r="B34716" s="294"/>
      <c r="C34716" s="294"/>
      <c r="D34716" s="294"/>
      <c r="E34716" s="294"/>
      <c r="F34716" s="294"/>
    </row>
    <row r="34717">
      <c r="A34717" s="294"/>
      <c r="B34717" s="294"/>
      <c r="C34717" s="294"/>
      <c r="D34717" s="294"/>
      <c r="E34717" s="294"/>
      <c r="F34717" s="294"/>
    </row>
    <row r="34718">
      <c r="A34718" s="294" t="s">
        <v>42839</v>
      </c>
      <c r="B34718" s="294"/>
      <c r="C34718" s="294"/>
      <c r="D34718" s="294"/>
      <c r="E34718" s="294"/>
      <c r="F34718" s="294"/>
    </row>
    <row r="34719">
      <c r="A34719" s="294" t="s">
        <v>22612</v>
      </c>
      <c r="B34719" s="294"/>
      <c r="C34719" s="294"/>
      <c r="D34719" s="294"/>
      <c r="E34719" s="294"/>
      <c r="F34719" s="294"/>
    </row>
    <row r="34720">
      <c r="A34720" s="294" t="s">
        <v>23706</v>
      </c>
      <c r="B34720" s="294"/>
      <c r="C34720" s="294"/>
      <c r="D34720" s="294"/>
      <c r="E34720" s="294"/>
      <c r="F34720" s="294"/>
    </row>
    <row r="34721">
      <c r="A34721" s="294" t="s">
        <v>42840</v>
      </c>
      <c r="B34721" s="294"/>
      <c r="C34721" s="294"/>
      <c r="D34721" s="294"/>
      <c r="E34721" s="294"/>
      <c r="F34721" s="294"/>
    </row>
    <row r="34722">
      <c r="A34722" s="294" t="s">
        <v>21892</v>
      </c>
      <c r="B34722" s="294"/>
      <c r="C34722" s="294"/>
      <c r="D34722" s="294"/>
      <c r="E34722" s="294"/>
      <c r="F34722" s="294"/>
    </row>
    <row r="34723">
      <c r="A34723" s="294" t="s">
        <v>42841</v>
      </c>
      <c r="B34723" s="294"/>
      <c r="C34723" s="294"/>
      <c r="D34723" s="294"/>
      <c r="E34723" s="294"/>
      <c r="F34723" s="294"/>
    </row>
    <row r="34724">
      <c r="A34724" s="294"/>
      <c r="B34724" s="294"/>
      <c r="C34724" s="294"/>
      <c r="D34724" s="294"/>
      <c r="E34724" s="294"/>
      <c r="F34724" s="294"/>
    </row>
    <row r="34725">
      <c r="A34725" s="294" t="s">
        <v>25691</v>
      </c>
      <c r="B34725" s="294"/>
      <c r="C34725" s="294"/>
      <c r="D34725" s="294"/>
      <c r="E34725" s="294"/>
      <c r="F34725" s="294"/>
    </row>
    <row r="34726">
      <c r="A34726" s="294" t="s">
        <v>42842</v>
      </c>
      <c r="B34726" s="294"/>
      <c r="C34726" s="294"/>
      <c r="D34726" s="294"/>
      <c r="E34726" s="294"/>
      <c r="F34726" s="294"/>
    </row>
    <row r="34727">
      <c r="A34727" s="294"/>
      <c r="B34727" s="294"/>
      <c r="C34727" s="294"/>
      <c r="D34727" s="294"/>
      <c r="E34727" s="294"/>
      <c r="F34727" s="294"/>
    </row>
    <row r="34728">
      <c r="A34728" s="294" t="s">
        <v>42843</v>
      </c>
      <c r="B34728" s="294"/>
      <c r="C34728" s="294"/>
      <c r="D34728" s="294"/>
      <c r="E34728" s="294"/>
      <c r="F34728" s="294"/>
    </row>
    <row r="34729">
      <c r="A34729" s="294" t="s">
        <v>42844</v>
      </c>
      <c r="B34729" s="294"/>
      <c r="C34729" s="294"/>
      <c r="D34729" s="294"/>
      <c r="E34729" s="294"/>
      <c r="F34729" s="294"/>
    </row>
    <row r="34730">
      <c r="A34730" s="294" t="s">
        <v>42845</v>
      </c>
      <c r="B34730" s="294"/>
      <c r="C34730" s="294"/>
      <c r="D34730" s="294"/>
      <c r="E34730" s="294"/>
      <c r="F34730" s="294"/>
    </row>
    <row r="34731">
      <c r="A34731" s="294" t="s">
        <v>42846</v>
      </c>
      <c r="B34731" s="294"/>
      <c r="C34731" s="294"/>
      <c r="D34731" s="294"/>
      <c r="E34731" s="294"/>
      <c r="F34731" s="294"/>
    </row>
    <row r="34732">
      <c r="A34732" s="294" t="s">
        <v>42847</v>
      </c>
      <c r="B34732" s="294"/>
      <c r="C34732" s="294"/>
      <c r="D34732" s="294"/>
      <c r="E34732" s="294"/>
      <c r="F34732" s="294"/>
    </row>
    <row r="34733">
      <c r="A34733" s="294" t="s">
        <v>42848</v>
      </c>
      <c r="B34733" s="294"/>
      <c r="C34733" s="294"/>
      <c r="D34733" s="294"/>
      <c r="E34733" s="294"/>
      <c r="F34733" s="294"/>
    </row>
    <row r="34734">
      <c r="A34734" s="294"/>
      <c r="B34734" s="294"/>
      <c r="C34734" s="294"/>
      <c r="D34734" s="294"/>
      <c r="E34734" s="294"/>
      <c r="F34734" s="294"/>
    </row>
    <row r="34735">
      <c r="A34735" s="294" t="s">
        <v>40986</v>
      </c>
      <c r="B34735" s="294"/>
      <c r="C34735" s="294"/>
      <c r="D34735" s="294"/>
      <c r="E34735" s="294"/>
      <c r="F34735" s="294"/>
    </row>
    <row r="34736">
      <c r="A34736" s="294"/>
      <c r="B34736" s="294"/>
      <c r="C34736" s="294"/>
      <c r="D34736" s="294"/>
      <c r="E34736" s="294"/>
      <c r="F34736" s="294"/>
    </row>
    <row r="34737">
      <c r="A34737" s="294" t="s">
        <v>41595</v>
      </c>
      <c r="B34737" s="294"/>
      <c r="C34737" s="294"/>
      <c r="D34737" s="294"/>
      <c r="E34737" s="294"/>
      <c r="F34737" s="294"/>
    </row>
    <row r="34738">
      <c r="A34738" s="294" t="s">
        <v>42849</v>
      </c>
      <c r="B34738" s="294"/>
      <c r="C34738" s="294"/>
      <c r="D34738" s="294"/>
      <c r="E34738" s="294"/>
      <c r="F34738" s="294"/>
    </row>
    <row r="34739">
      <c r="A34739" s="294" t="s">
        <v>30336</v>
      </c>
      <c r="B34739" s="294"/>
      <c r="C34739" s="294"/>
      <c r="D34739" s="294"/>
      <c r="E34739" s="294"/>
      <c r="F34739" s="294"/>
    </row>
    <row r="34740">
      <c r="A34740" s="294" t="s">
        <v>41599</v>
      </c>
      <c r="B34740" s="294"/>
      <c r="C34740" s="294"/>
      <c r="D34740" s="294"/>
      <c r="E34740" s="294"/>
      <c r="F34740" s="294"/>
    </row>
    <row r="34741">
      <c r="A34741" s="294" t="s">
        <v>31573</v>
      </c>
      <c r="B34741" s="294"/>
      <c r="C34741" s="294"/>
      <c r="D34741" s="294"/>
      <c r="E34741" s="294"/>
      <c r="F34741" s="294"/>
    </row>
    <row r="34742">
      <c r="A34742" s="294" t="s">
        <v>41600</v>
      </c>
      <c r="B34742" s="294"/>
      <c r="C34742" s="294"/>
      <c r="D34742" s="294"/>
      <c r="E34742" s="294"/>
      <c r="F34742" s="294"/>
    </row>
    <row r="34743">
      <c r="A34743" s="294" t="s">
        <v>42850</v>
      </c>
      <c r="B34743" s="294"/>
      <c r="C34743" s="294"/>
      <c r="D34743" s="294"/>
      <c r="E34743" s="294"/>
      <c r="F34743" s="294"/>
    </row>
    <row r="34744">
      <c r="A34744" s="294" t="s">
        <v>42851</v>
      </c>
      <c r="B34744" s="294"/>
      <c r="C34744" s="294"/>
      <c r="D34744" s="294"/>
      <c r="E34744" s="294"/>
      <c r="F34744" s="294"/>
    </row>
    <row r="34745">
      <c r="A34745" s="294" t="s">
        <v>41904</v>
      </c>
      <c r="B34745" s="294"/>
      <c r="C34745" s="294"/>
      <c r="D34745" s="294"/>
      <c r="E34745" s="294"/>
      <c r="F34745" s="294"/>
    </row>
    <row r="34746">
      <c r="A34746" s="294"/>
      <c r="B34746" s="294"/>
      <c r="C34746" s="294"/>
      <c r="D34746" s="294"/>
      <c r="E34746" s="294"/>
      <c r="F34746" s="294"/>
    </row>
    <row r="34747">
      <c r="A34747" s="294" t="s">
        <v>41905</v>
      </c>
      <c r="B34747" s="294"/>
      <c r="C34747" s="294"/>
      <c r="D34747" s="294"/>
      <c r="E34747" s="294"/>
      <c r="F34747" s="294"/>
    </row>
    <row r="34748">
      <c r="A34748" s="294"/>
      <c r="B34748" s="294"/>
      <c r="C34748" s="294"/>
      <c r="D34748" s="294"/>
      <c r="E34748" s="294"/>
      <c r="F34748" s="294"/>
    </row>
    <row r="34749">
      <c r="A34749" s="294" t="s">
        <v>25511</v>
      </c>
      <c r="B34749" s="294"/>
      <c r="C34749" s="294"/>
      <c r="D34749" s="294"/>
      <c r="E34749" s="294"/>
      <c r="F34749" s="294"/>
    </row>
    <row r="34750">
      <c r="A34750" s="294" t="s">
        <v>42852</v>
      </c>
      <c r="B34750" s="294"/>
      <c r="C34750" s="294"/>
      <c r="D34750" s="294"/>
      <c r="E34750" s="294"/>
      <c r="F34750" s="294"/>
    </row>
    <row r="34751">
      <c r="A34751" s="294" t="s">
        <v>42853</v>
      </c>
      <c r="B34751" s="294"/>
      <c r="C34751" s="294"/>
      <c r="D34751" s="294"/>
      <c r="E34751" s="294"/>
      <c r="F34751" s="294"/>
    </row>
    <row r="34752">
      <c r="A34752" s="294" t="s">
        <v>42854</v>
      </c>
      <c r="B34752" s="294"/>
      <c r="C34752" s="294"/>
      <c r="D34752" s="294"/>
      <c r="E34752" s="294"/>
      <c r="F34752" s="294"/>
    </row>
    <row r="34753">
      <c r="A34753" s="294" t="s">
        <v>42855</v>
      </c>
      <c r="B34753" s="294"/>
      <c r="C34753" s="294"/>
      <c r="D34753" s="294"/>
      <c r="E34753" s="294"/>
      <c r="F34753" s="294"/>
    </row>
    <row r="34754">
      <c r="A34754" s="294" t="s">
        <v>42856</v>
      </c>
      <c r="B34754" s="294"/>
      <c r="C34754" s="294"/>
      <c r="D34754" s="294"/>
      <c r="E34754" s="294"/>
      <c r="F34754" s="294"/>
    </row>
    <row r="34755">
      <c r="A34755" s="294" t="s">
        <v>42857</v>
      </c>
      <c r="B34755" s="294"/>
      <c r="C34755" s="294"/>
      <c r="D34755" s="294"/>
      <c r="E34755" s="294"/>
      <c r="F34755" s="294"/>
    </row>
    <row r="34756">
      <c r="A34756" s="294" t="s">
        <v>42858</v>
      </c>
      <c r="B34756" s="294"/>
      <c r="C34756" s="294"/>
      <c r="D34756" s="294"/>
      <c r="E34756" s="294"/>
      <c r="F34756" s="294"/>
    </row>
    <row r="34757">
      <c r="A34757" s="294" t="s">
        <v>42859</v>
      </c>
      <c r="B34757" s="294"/>
      <c r="C34757" s="294"/>
      <c r="D34757" s="294"/>
      <c r="E34757" s="294"/>
      <c r="F34757" s="294"/>
    </row>
    <row r="34758">
      <c r="A34758" s="294" t="s">
        <v>25118</v>
      </c>
      <c r="B34758" s="294"/>
      <c r="C34758" s="294"/>
      <c r="D34758" s="294"/>
      <c r="E34758" s="294"/>
      <c r="F34758" s="294"/>
    </row>
    <row r="34759">
      <c r="A34759" s="294" t="s">
        <v>42860</v>
      </c>
      <c r="B34759" s="294"/>
      <c r="C34759" s="294"/>
      <c r="D34759" s="294"/>
      <c r="E34759" s="294"/>
      <c r="F34759" s="294"/>
    </row>
    <row r="34760">
      <c r="A34760" s="294" t="s">
        <v>42861</v>
      </c>
      <c r="B34760" s="294"/>
      <c r="C34760" s="294"/>
      <c r="D34760" s="294"/>
      <c r="E34760" s="294"/>
      <c r="F34760" s="294"/>
    </row>
    <row r="34761">
      <c r="A34761" s="294" t="s">
        <v>42862</v>
      </c>
      <c r="B34761" s="294"/>
      <c r="C34761" s="294"/>
      <c r="D34761" s="294"/>
      <c r="E34761" s="294"/>
      <c r="F34761" s="294"/>
    </row>
    <row r="34762">
      <c r="A34762" s="294" t="s">
        <v>42863</v>
      </c>
      <c r="B34762" s="294"/>
      <c r="C34762" s="294"/>
      <c r="D34762" s="294"/>
      <c r="E34762" s="294"/>
      <c r="F34762" s="294"/>
    </row>
    <row r="34763">
      <c r="A34763" s="294" t="s">
        <v>41621</v>
      </c>
      <c r="B34763" s="294"/>
      <c r="C34763" s="294"/>
      <c r="D34763" s="294"/>
      <c r="E34763" s="294"/>
      <c r="F34763" s="294"/>
    </row>
    <row r="34764">
      <c r="A34764" s="294" t="s">
        <v>42864</v>
      </c>
      <c r="B34764" s="294"/>
      <c r="C34764" s="294"/>
      <c r="D34764" s="294"/>
      <c r="E34764" s="294"/>
      <c r="F34764" s="294"/>
    </row>
    <row r="34765">
      <c r="A34765" s="294" t="s">
        <v>42865</v>
      </c>
      <c r="B34765" s="294"/>
      <c r="C34765" s="294"/>
      <c r="D34765" s="294"/>
      <c r="E34765" s="294"/>
      <c r="F34765" s="294"/>
    </row>
    <row r="34766">
      <c r="A34766" s="294" t="s">
        <v>42866</v>
      </c>
      <c r="B34766" s="294"/>
      <c r="C34766" s="294"/>
      <c r="D34766" s="294"/>
      <c r="E34766" s="294"/>
      <c r="F34766" s="294"/>
    </row>
    <row r="34767">
      <c r="A34767" s="294" t="s">
        <v>42867</v>
      </c>
      <c r="B34767" s="294"/>
      <c r="C34767" s="294"/>
      <c r="D34767" s="294"/>
      <c r="E34767" s="294"/>
      <c r="F34767" s="294"/>
    </row>
    <row r="34768">
      <c r="A34768" s="294"/>
      <c r="B34768" s="294"/>
      <c r="C34768" s="294"/>
      <c r="D34768" s="294"/>
      <c r="E34768" s="294"/>
      <c r="F34768" s="294"/>
    </row>
    <row r="34769">
      <c r="A34769" s="294"/>
      <c r="B34769" s="294"/>
      <c r="C34769" s="294"/>
      <c r="D34769" s="294"/>
      <c r="E34769" s="294"/>
      <c r="F34769" s="294"/>
    </row>
    <row r="34770">
      <c r="A34770" s="294" t="s">
        <v>42784</v>
      </c>
      <c r="B34770" s="294"/>
      <c r="C34770" s="294"/>
      <c r="D34770" s="294"/>
      <c r="E34770" s="294"/>
      <c r="F34770" s="294"/>
    </row>
    <row r="34771">
      <c r="A34771" s="294"/>
      <c r="B34771" s="294"/>
      <c r="C34771" s="294"/>
      <c r="D34771" s="294"/>
      <c r="E34771" s="294"/>
      <c r="F34771" s="294"/>
    </row>
    <row r="34772">
      <c r="A34772" s="294" t="s">
        <v>42868</v>
      </c>
      <c r="B34772" s="294"/>
      <c r="C34772" s="294"/>
      <c r="D34772" s="294"/>
      <c r="E34772" s="294"/>
      <c r="F34772" s="294"/>
    </row>
    <row r="34773">
      <c r="A34773" s="294" t="s">
        <v>42869</v>
      </c>
      <c r="B34773" s="294"/>
      <c r="C34773" s="294"/>
      <c r="D34773" s="294"/>
      <c r="E34773" s="294"/>
      <c r="F34773" s="294"/>
    </row>
    <row r="34774">
      <c r="A34774" s="294" t="s">
        <v>41016</v>
      </c>
      <c r="B34774" s="294"/>
      <c r="C34774" s="294"/>
      <c r="D34774" s="294"/>
      <c r="E34774" s="294"/>
      <c r="F34774" s="294"/>
    </row>
    <row r="34775">
      <c r="A34775" s="294" t="s">
        <v>41018</v>
      </c>
      <c r="B34775" s="294"/>
      <c r="C34775" s="294"/>
      <c r="D34775" s="294"/>
      <c r="E34775" s="294"/>
      <c r="F34775" s="294"/>
    </row>
    <row r="34776">
      <c r="A34776" s="294" t="s">
        <v>42870</v>
      </c>
      <c r="B34776" s="294"/>
      <c r="C34776" s="294"/>
      <c r="D34776" s="294"/>
      <c r="E34776" s="294"/>
      <c r="F34776" s="294"/>
    </row>
    <row r="34777">
      <c r="A34777" s="294" t="s">
        <v>39850</v>
      </c>
      <c r="B34777" s="294"/>
      <c r="C34777" s="294"/>
      <c r="D34777" s="294"/>
      <c r="E34777" s="294"/>
      <c r="F34777" s="294"/>
    </row>
    <row r="34778">
      <c r="A34778" s="294" t="s">
        <v>39849</v>
      </c>
      <c r="B34778" s="294"/>
      <c r="C34778" s="294"/>
      <c r="D34778" s="294"/>
      <c r="E34778" s="294"/>
      <c r="F34778" s="294"/>
    </row>
    <row r="34779">
      <c r="A34779" s="294" t="s">
        <v>42871</v>
      </c>
      <c r="B34779" s="294"/>
      <c r="C34779" s="294"/>
      <c r="D34779" s="294"/>
      <c r="E34779" s="294"/>
      <c r="F34779" s="294"/>
    </row>
    <row r="34780">
      <c r="A34780" s="294" t="s">
        <v>42872</v>
      </c>
      <c r="B34780" s="294"/>
      <c r="C34780" s="294"/>
      <c r="D34780" s="294"/>
      <c r="E34780" s="294"/>
      <c r="F34780" s="294"/>
    </row>
    <row r="34781">
      <c r="A34781" s="294" t="s">
        <v>42873</v>
      </c>
      <c r="B34781" s="294"/>
      <c r="C34781" s="294"/>
      <c r="D34781" s="294"/>
      <c r="E34781" s="294"/>
      <c r="F34781" s="294"/>
    </row>
    <row r="34782">
      <c r="A34782" s="294" t="s">
        <v>42874</v>
      </c>
      <c r="B34782" s="294"/>
      <c r="C34782" s="294"/>
      <c r="D34782" s="294"/>
      <c r="E34782" s="294"/>
      <c r="F34782" s="294"/>
    </row>
    <row r="34783">
      <c r="A34783" s="294" t="s">
        <v>42875</v>
      </c>
      <c r="B34783" s="294"/>
      <c r="C34783" s="294"/>
      <c r="D34783" s="294"/>
      <c r="E34783" s="294"/>
      <c r="F34783" s="294"/>
    </row>
    <row r="34784">
      <c r="A34784" s="294" t="s">
        <v>42876</v>
      </c>
      <c r="B34784" s="294"/>
      <c r="C34784" s="294"/>
      <c r="D34784" s="294"/>
      <c r="E34784" s="294"/>
      <c r="F34784" s="294"/>
    </row>
    <row r="34785">
      <c r="A34785" s="294" t="s">
        <v>42877</v>
      </c>
      <c r="B34785" s="294"/>
      <c r="C34785" s="294"/>
      <c r="D34785" s="294"/>
      <c r="E34785" s="294"/>
      <c r="F34785" s="294"/>
    </row>
    <row r="34786">
      <c r="A34786" s="294" t="s">
        <v>41627</v>
      </c>
      <c r="B34786" s="294"/>
      <c r="C34786" s="294"/>
      <c r="D34786" s="294"/>
      <c r="E34786" s="294"/>
      <c r="F34786" s="294"/>
    </row>
    <row r="34787">
      <c r="A34787" s="294" t="s">
        <v>42878</v>
      </c>
      <c r="B34787" s="294"/>
      <c r="C34787" s="294"/>
      <c r="D34787" s="294"/>
      <c r="E34787" s="294"/>
      <c r="F34787" s="294"/>
    </row>
    <row r="34788">
      <c r="A34788" s="294" t="s">
        <v>42879</v>
      </c>
      <c r="B34788" s="294"/>
      <c r="C34788" s="294"/>
      <c r="D34788" s="294"/>
      <c r="E34788" s="294"/>
      <c r="F34788" s="294"/>
    </row>
    <row r="34789">
      <c r="A34789" s="294"/>
      <c r="B34789" s="294"/>
      <c r="C34789" s="294"/>
      <c r="D34789" s="294"/>
      <c r="E34789" s="294"/>
      <c r="F34789" s="294"/>
    </row>
    <row r="34790">
      <c r="A34790" s="294"/>
      <c r="B34790" s="294"/>
      <c r="C34790" s="294"/>
      <c r="D34790" s="294"/>
      <c r="E34790" s="294"/>
      <c r="F34790" s="294"/>
    </row>
    <row r="34791">
      <c r="A34791" s="294" t="s">
        <v>36242</v>
      </c>
      <c r="B34791" s="294"/>
      <c r="C34791" s="294"/>
      <c r="D34791" s="294"/>
      <c r="E34791" s="294"/>
      <c r="F34791" s="294"/>
    </row>
    <row r="34792">
      <c r="A34792" s="294" t="s">
        <v>42880</v>
      </c>
      <c r="B34792" s="294"/>
      <c r="C34792" s="294"/>
      <c r="D34792" s="294"/>
      <c r="E34792" s="294"/>
      <c r="F34792" s="294"/>
    </row>
    <row r="34793">
      <c r="A34793" s="294" t="s">
        <v>21672</v>
      </c>
      <c r="B34793" s="294"/>
      <c r="C34793" s="294"/>
      <c r="D34793" s="294"/>
      <c r="E34793" s="294"/>
      <c r="F34793" s="294"/>
    </row>
    <row r="34794">
      <c r="A34794" s="294" t="s">
        <v>42834</v>
      </c>
      <c r="B34794" s="294"/>
      <c r="C34794" s="294"/>
      <c r="D34794" s="294"/>
      <c r="E34794" s="294"/>
      <c r="F34794" s="294"/>
    </row>
    <row r="34795">
      <c r="A34795" s="294"/>
      <c r="B34795" s="294"/>
      <c r="C34795" s="294"/>
      <c r="D34795" s="294"/>
      <c r="E34795" s="294"/>
      <c r="F34795" s="294"/>
    </row>
    <row r="34796">
      <c r="A34796" s="294" t="s">
        <v>21429</v>
      </c>
      <c r="B34796" s="294"/>
      <c r="C34796" s="294"/>
      <c r="D34796" s="294"/>
      <c r="E34796" s="294"/>
      <c r="F34796" s="294"/>
    </row>
    <row r="34797">
      <c r="A34797" s="294"/>
      <c r="B34797" s="294"/>
      <c r="C34797" s="294"/>
      <c r="D34797" s="294"/>
      <c r="E34797" s="294"/>
      <c r="F34797" s="294"/>
    </row>
    <row r="34798">
      <c r="A34798" s="294" t="s">
        <v>38227</v>
      </c>
      <c r="B34798" s="294"/>
      <c r="C34798" s="294"/>
      <c r="D34798" s="294"/>
      <c r="E34798" s="294"/>
      <c r="F34798" s="294"/>
    </row>
    <row r="34799">
      <c r="A34799" s="294" t="s">
        <v>42881</v>
      </c>
      <c r="B34799" s="294"/>
      <c r="C34799" s="294"/>
      <c r="D34799" s="294"/>
      <c r="E34799" s="294"/>
      <c r="F34799" s="294"/>
    </row>
    <row r="34800">
      <c r="A34800" s="294" t="s">
        <v>42882</v>
      </c>
      <c r="B34800" s="294"/>
      <c r="C34800" s="294"/>
      <c r="D34800" s="294"/>
      <c r="E34800" s="294"/>
      <c r="F34800" s="294"/>
    </row>
    <row r="34801">
      <c r="A34801" s="294" t="s">
        <v>42883</v>
      </c>
      <c r="B34801" s="294"/>
      <c r="C34801" s="294"/>
      <c r="D34801" s="294"/>
      <c r="E34801" s="294"/>
      <c r="F34801" s="294"/>
    </row>
    <row r="34802">
      <c r="A34802" s="294" t="s">
        <v>42884</v>
      </c>
      <c r="B34802" s="294"/>
      <c r="C34802" s="294"/>
      <c r="D34802" s="294"/>
      <c r="E34802" s="294"/>
      <c r="F34802" s="294"/>
    </row>
    <row r="34803">
      <c r="A34803" s="294" t="s">
        <v>42885</v>
      </c>
      <c r="B34803" s="294"/>
      <c r="C34803" s="294"/>
      <c r="D34803" s="294"/>
      <c r="E34803" s="294"/>
      <c r="F34803" s="294"/>
    </row>
    <row r="34804">
      <c r="A34804" s="294" t="s">
        <v>42886</v>
      </c>
      <c r="B34804" s="294"/>
      <c r="C34804" s="294"/>
      <c r="D34804" s="294"/>
      <c r="E34804" s="294"/>
      <c r="F34804" s="294"/>
    </row>
    <row r="34805">
      <c r="A34805" s="294" t="s">
        <v>42887</v>
      </c>
      <c r="B34805" s="294"/>
      <c r="C34805" s="294"/>
      <c r="D34805" s="294"/>
      <c r="E34805" s="294"/>
      <c r="F34805" s="294"/>
    </row>
    <row r="34806">
      <c r="A34806" s="294" t="s">
        <v>42888</v>
      </c>
      <c r="B34806" s="294"/>
      <c r="C34806" s="294"/>
      <c r="D34806" s="294"/>
      <c r="E34806" s="294"/>
      <c r="F34806" s="294"/>
    </row>
    <row r="34807">
      <c r="A34807" s="294"/>
      <c r="B34807" s="294"/>
      <c r="C34807" s="294"/>
      <c r="D34807" s="294"/>
      <c r="E34807" s="294"/>
      <c r="F34807" s="294"/>
    </row>
    <row r="34808">
      <c r="A34808" s="294" t="s">
        <v>24373</v>
      </c>
      <c r="B34808" s="294"/>
      <c r="C34808" s="294"/>
      <c r="D34808" s="294"/>
      <c r="E34808" s="294"/>
      <c r="F34808" s="294"/>
    </row>
    <row r="34809">
      <c r="A34809" s="294" t="s">
        <v>20470</v>
      </c>
      <c r="B34809" s="294"/>
      <c r="C34809" s="294"/>
      <c r="D34809" s="294"/>
      <c r="E34809" s="294"/>
      <c r="F34809" s="294"/>
    </row>
    <row r="34810">
      <c r="A34810" s="294"/>
      <c r="B34810" s="294"/>
      <c r="C34810" s="294"/>
      <c r="D34810" s="294"/>
      <c r="E34810" s="294"/>
      <c r="F34810" s="294"/>
    </row>
    <row r="34811">
      <c r="A34811" s="294" t="s">
        <v>42889</v>
      </c>
      <c r="B34811" s="294"/>
      <c r="C34811" s="294"/>
      <c r="D34811" s="294"/>
      <c r="E34811" s="294"/>
      <c r="F34811" s="294"/>
    </row>
    <row r="34812">
      <c r="A34812" s="294" t="s">
        <v>42890</v>
      </c>
      <c r="B34812" s="294"/>
      <c r="C34812" s="294"/>
      <c r="D34812" s="294"/>
      <c r="E34812" s="294"/>
      <c r="F34812" s="294"/>
    </row>
    <row r="34813">
      <c r="A34813" s="294" t="s">
        <v>42891</v>
      </c>
      <c r="B34813" s="294"/>
      <c r="C34813" s="294"/>
      <c r="D34813" s="294"/>
      <c r="E34813" s="294"/>
      <c r="F34813" s="294"/>
    </row>
    <row r="34814">
      <c r="A34814" s="294" t="s">
        <v>42892</v>
      </c>
      <c r="B34814" s="294"/>
      <c r="C34814" s="294"/>
      <c r="D34814" s="294"/>
      <c r="E34814" s="294"/>
      <c r="F34814" s="294"/>
    </row>
    <row r="34815">
      <c r="A34815" s="294" t="s">
        <v>42893</v>
      </c>
      <c r="B34815" s="294"/>
      <c r="C34815" s="294"/>
      <c r="D34815" s="294"/>
      <c r="E34815" s="294"/>
      <c r="F34815" s="294"/>
    </row>
    <row r="34816">
      <c r="A34816" s="294" t="s">
        <v>21892</v>
      </c>
      <c r="B34816" s="294"/>
      <c r="C34816" s="294"/>
      <c r="D34816" s="294"/>
      <c r="E34816" s="294"/>
      <c r="F34816" s="294"/>
    </row>
    <row r="34817">
      <c r="A34817" s="294" t="s">
        <v>42894</v>
      </c>
      <c r="B34817" s="294"/>
      <c r="C34817" s="294"/>
      <c r="D34817" s="294"/>
      <c r="E34817" s="294"/>
      <c r="F34817" s="294"/>
    </row>
    <row r="34818">
      <c r="A34818" s="294"/>
      <c r="B34818" s="294"/>
      <c r="C34818" s="294"/>
      <c r="D34818" s="294"/>
      <c r="E34818" s="294"/>
      <c r="F34818" s="294"/>
    </row>
    <row r="34819">
      <c r="A34819" s="294" t="s">
        <v>24089</v>
      </c>
      <c r="B34819" s="294"/>
      <c r="C34819" s="294"/>
      <c r="D34819" s="294"/>
      <c r="E34819" s="294"/>
      <c r="F34819" s="294"/>
    </row>
    <row r="34820">
      <c r="A34820" s="294"/>
      <c r="B34820" s="294"/>
      <c r="C34820" s="294"/>
      <c r="D34820" s="294"/>
      <c r="E34820" s="294"/>
      <c r="F34820" s="294"/>
    </row>
    <row r="34821">
      <c r="A34821" s="294" t="s">
        <v>42895</v>
      </c>
      <c r="B34821" s="294"/>
      <c r="C34821" s="294"/>
      <c r="D34821" s="294"/>
      <c r="E34821" s="294"/>
      <c r="F34821" s="294"/>
    </row>
    <row r="34822">
      <c r="A34822" s="294" t="s">
        <v>42896</v>
      </c>
      <c r="B34822" s="294"/>
      <c r="C34822" s="294"/>
      <c r="D34822" s="294"/>
      <c r="E34822" s="294"/>
      <c r="F34822" s="294"/>
    </row>
    <row r="34823">
      <c r="A34823" s="294" t="s">
        <v>42897</v>
      </c>
      <c r="B34823" s="294"/>
      <c r="C34823" s="294"/>
      <c r="D34823" s="294"/>
      <c r="E34823" s="294"/>
      <c r="F34823" s="294"/>
    </row>
    <row r="34824">
      <c r="A34824" s="294" t="s">
        <v>42898</v>
      </c>
      <c r="B34824" s="294"/>
      <c r="C34824" s="294"/>
      <c r="D34824" s="294"/>
      <c r="E34824" s="294"/>
      <c r="F34824" s="294"/>
    </row>
    <row r="34825">
      <c r="A34825" s="294" t="s">
        <v>21892</v>
      </c>
      <c r="B34825" s="294"/>
      <c r="C34825" s="294"/>
      <c r="D34825" s="294"/>
      <c r="E34825" s="294"/>
      <c r="F34825" s="294"/>
    </row>
    <row r="34826">
      <c r="A34826" s="294" t="s">
        <v>42899</v>
      </c>
      <c r="B34826" s="294"/>
      <c r="C34826" s="294"/>
      <c r="D34826" s="294"/>
      <c r="E34826" s="294"/>
      <c r="F34826" s="294"/>
    </row>
    <row r="34827">
      <c r="A34827" s="294"/>
      <c r="B34827" s="294"/>
      <c r="C34827" s="294"/>
      <c r="D34827" s="294"/>
      <c r="E34827" s="294"/>
      <c r="F34827" s="294"/>
    </row>
    <row r="34828">
      <c r="A34828" s="294" t="s">
        <v>42900</v>
      </c>
      <c r="B34828" s="294"/>
      <c r="C34828" s="294"/>
      <c r="D34828" s="294"/>
      <c r="E34828" s="294"/>
      <c r="F34828" s="294"/>
    </row>
    <row r="34829">
      <c r="A34829" s="294"/>
      <c r="B34829" s="294"/>
      <c r="C34829" s="294"/>
      <c r="D34829" s="294"/>
      <c r="E34829" s="294"/>
      <c r="F34829" s="294"/>
    </row>
    <row r="34830">
      <c r="A34830" s="294" t="s">
        <v>39962</v>
      </c>
      <c r="B34830" s="294"/>
      <c r="C34830" s="294"/>
      <c r="D34830" s="294"/>
      <c r="E34830" s="294"/>
      <c r="F34830" s="294"/>
    </row>
    <row r="34831">
      <c r="A34831" s="294" t="s">
        <v>42901</v>
      </c>
      <c r="B34831" s="294"/>
      <c r="C34831" s="294"/>
      <c r="D34831" s="294"/>
      <c r="E34831" s="294"/>
      <c r="F34831" s="294"/>
    </row>
    <row r="34832">
      <c r="A34832" s="294" t="s">
        <v>42902</v>
      </c>
      <c r="B34832" s="294"/>
      <c r="C34832" s="294"/>
      <c r="D34832" s="294"/>
      <c r="E34832" s="294"/>
      <c r="F34832" s="294"/>
    </row>
    <row r="34833">
      <c r="A34833" s="294" t="s">
        <v>21892</v>
      </c>
      <c r="B34833" s="294"/>
      <c r="C34833" s="294"/>
      <c r="D34833" s="294"/>
      <c r="E34833" s="294"/>
      <c r="F34833" s="294"/>
    </row>
    <row r="34834">
      <c r="A34834" s="294" t="s">
        <v>42903</v>
      </c>
      <c r="B34834" s="294"/>
      <c r="C34834" s="294"/>
      <c r="D34834" s="294"/>
      <c r="E34834" s="294"/>
      <c r="F34834" s="294"/>
    </row>
    <row r="34835">
      <c r="A34835" s="294"/>
      <c r="B34835" s="294"/>
      <c r="C34835" s="294"/>
      <c r="D34835" s="294"/>
      <c r="E34835" s="294"/>
      <c r="F34835" s="294"/>
    </row>
    <row r="34836">
      <c r="A34836" s="294" t="s">
        <v>27372</v>
      </c>
      <c r="B34836" s="294"/>
      <c r="C34836" s="294"/>
      <c r="D34836" s="294"/>
      <c r="E34836" s="294"/>
      <c r="F34836" s="294"/>
    </row>
    <row r="34837">
      <c r="A34837" s="294" t="s">
        <v>23767</v>
      </c>
      <c r="B34837" s="294"/>
      <c r="C34837" s="294"/>
      <c r="D34837" s="294"/>
      <c r="E34837" s="294"/>
      <c r="F34837" s="294"/>
    </row>
    <row r="34838">
      <c r="A34838" s="294"/>
      <c r="B34838" s="294"/>
      <c r="C34838" s="294"/>
      <c r="D34838" s="294"/>
      <c r="E34838" s="294"/>
      <c r="F34838" s="294"/>
    </row>
    <row r="34839">
      <c r="A34839" s="294"/>
      <c r="B34839" s="294"/>
      <c r="C34839" s="294"/>
      <c r="D34839" s="294"/>
      <c r="E34839" s="294"/>
      <c r="F34839" s="294"/>
    </row>
    <row r="34840">
      <c r="A34840" s="294" t="s">
        <v>42904</v>
      </c>
      <c r="B34840" s="294"/>
      <c r="C34840" s="294"/>
      <c r="D34840" s="294"/>
      <c r="E34840" s="294"/>
      <c r="F34840" s="294"/>
    </row>
    <row r="34841">
      <c r="A34841" s="294" t="s">
        <v>42905</v>
      </c>
      <c r="B34841" s="294"/>
      <c r="C34841" s="294"/>
      <c r="D34841" s="294"/>
      <c r="E34841" s="294"/>
      <c r="F34841" s="294"/>
    </row>
    <row r="34842">
      <c r="A34842" s="294" t="s">
        <v>42906</v>
      </c>
      <c r="B34842" s="294"/>
      <c r="C34842" s="294"/>
      <c r="D34842" s="294"/>
      <c r="E34842" s="294"/>
      <c r="F34842" s="294"/>
    </row>
    <row r="34843">
      <c r="A34843" s="294"/>
      <c r="B34843" s="294"/>
      <c r="C34843" s="294"/>
      <c r="D34843" s="294"/>
      <c r="E34843" s="294"/>
      <c r="F34843" s="294"/>
    </row>
    <row r="34844">
      <c r="A34844" s="294" t="s">
        <v>23201</v>
      </c>
      <c r="B34844" s="294"/>
      <c r="C34844" s="294"/>
      <c r="D34844" s="294"/>
      <c r="E34844" s="294"/>
      <c r="F34844" s="294"/>
    </row>
    <row r="34845">
      <c r="A34845" s="294" t="s">
        <v>23772</v>
      </c>
      <c r="B34845" s="294"/>
      <c r="C34845" s="294"/>
      <c r="D34845" s="294"/>
      <c r="E34845" s="294"/>
      <c r="F34845" s="294"/>
    </row>
    <row r="34846">
      <c r="A34846" s="294"/>
      <c r="B34846" s="294"/>
      <c r="C34846" s="294"/>
      <c r="D34846" s="294"/>
      <c r="E34846" s="294"/>
      <c r="F34846" s="294"/>
    </row>
    <row r="34847">
      <c r="A34847" s="294" t="s">
        <v>41267</v>
      </c>
      <c r="B34847" s="294"/>
      <c r="C34847" s="294"/>
      <c r="D34847" s="294"/>
      <c r="E34847" s="294"/>
      <c r="F34847" s="294"/>
    </row>
    <row r="34848">
      <c r="A34848" s="294" t="s">
        <v>41400</v>
      </c>
      <c r="B34848" s="294"/>
      <c r="C34848" s="294"/>
      <c r="D34848" s="294"/>
      <c r="E34848" s="294"/>
      <c r="F34848" s="294"/>
    </row>
    <row r="34849">
      <c r="A34849" s="294" t="s">
        <v>42907</v>
      </c>
      <c r="B34849" s="294"/>
      <c r="C34849" s="294"/>
      <c r="D34849" s="294"/>
      <c r="E34849" s="294"/>
      <c r="F34849" s="294"/>
    </row>
    <row r="34850">
      <c r="A34850" s="294"/>
      <c r="B34850" s="294"/>
      <c r="C34850" s="294"/>
      <c r="D34850" s="294"/>
      <c r="E34850" s="294"/>
      <c r="F34850" s="294"/>
    </row>
    <row r="34851">
      <c r="A34851" s="294" t="s">
        <v>24089</v>
      </c>
      <c r="B34851" s="294"/>
      <c r="C34851" s="294"/>
      <c r="D34851" s="294"/>
      <c r="E34851" s="294"/>
      <c r="F34851" s="294"/>
    </row>
    <row r="34852">
      <c r="A34852" s="294"/>
      <c r="B34852" s="294"/>
      <c r="C34852" s="294"/>
      <c r="D34852" s="294"/>
      <c r="E34852" s="294"/>
      <c r="F34852" s="294"/>
    </row>
    <row r="34853">
      <c r="A34853" s="294" t="s">
        <v>42908</v>
      </c>
      <c r="B34853" s="294"/>
      <c r="C34853" s="294"/>
      <c r="D34853" s="294"/>
      <c r="E34853" s="294"/>
      <c r="F34853" s="294"/>
    </row>
    <row r="34854">
      <c r="A34854" s="294" t="s">
        <v>42909</v>
      </c>
      <c r="B34854" s="294"/>
      <c r="C34854" s="294"/>
      <c r="D34854" s="294"/>
      <c r="E34854" s="294"/>
      <c r="F34854" s="294"/>
    </row>
    <row r="34855">
      <c r="A34855" s="294" t="s">
        <v>42910</v>
      </c>
      <c r="B34855" s="294"/>
      <c r="C34855" s="294"/>
      <c r="D34855" s="294"/>
      <c r="E34855" s="294"/>
      <c r="F34855" s="294"/>
    </row>
    <row r="34856">
      <c r="A34856" s="294"/>
      <c r="B34856" s="294"/>
      <c r="C34856" s="294"/>
      <c r="D34856" s="294"/>
      <c r="E34856" s="294"/>
      <c r="F34856" s="294"/>
    </row>
    <row r="34857">
      <c r="A34857" s="294" t="s">
        <v>42911</v>
      </c>
      <c r="B34857" s="294"/>
      <c r="C34857" s="294"/>
      <c r="D34857" s="294"/>
      <c r="E34857" s="294"/>
      <c r="F34857" s="294"/>
    </row>
    <row r="34858">
      <c r="A34858" s="294"/>
      <c r="B34858" s="294"/>
      <c r="C34858" s="294"/>
      <c r="D34858" s="294"/>
      <c r="E34858" s="294"/>
      <c r="F34858" s="294"/>
    </row>
    <row r="34859">
      <c r="A34859" s="294"/>
      <c r="B34859" s="294"/>
      <c r="C34859" s="294"/>
      <c r="D34859" s="294"/>
      <c r="E34859" s="294"/>
      <c r="F34859" s="294"/>
    </row>
    <row r="34860">
      <c r="A34860" s="294" t="s">
        <v>42912</v>
      </c>
      <c r="B34860" s="294"/>
      <c r="C34860" s="294"/>
      <c r="D34860" s="294"/>
      <c r="E34860" s="294"/>
      <c r="F34860" s="294"/>
    </row>
    <row r="34861">
      <c r="A34861" s="294" t="s">
        <v>42913</v>
      </c>
      <c r="B34861" s="294"/>
      <c r="C34861" s="294"/>
      <c r="D34861" s="294"/>
      <c r="E34861" s="294"/>
      <c r="F34861" s="294"/>
    </row>
    <row r="34862">
      <c r="A34862" s="294" t="s">
        <v>42914</v>
      </c>
      <c r="B34862" s="294"/>
      <c r="C34862" s="294"/>
      <c r="D34862" s="294"/>
      <c r="E34862" s="294"/>
      <c r="F34862" s="294"/>
    </row>
    <row r="34863">
      <c r="A34863" s="294" t="s">
        <v>42915</v>
      </c>
      <c r="B34863" s="294"/>
      <c r="C34863" s="294"/>
      <c r="D34863" s="294"/>
      <c r="E34863" s="294"/>
      <c r="F34863" s="294"/>
    </row>
    <row r="34864">
      <c r="A34864" s="294" t="s">
        <v>42916</v>
      </c>
      <c r="B34864" s="294"/>
      <c r="C34864" s="294"/>
      <c r="D34864" s="294"/>
      <c r="E34864" s="294"/>
      <c r="F34864" s="294"/>
    </row>
    <row r="34865">
      <c r="A34865" s="294" t="s">
        <v>21892</v>
      </c>
      <c r="B34865" s="294"/>
      <c r="C34865" s="294"/>
      <c r="D34865" s="294"/>
      <c r="E34865" s="294"/>
      <c r="F34865" s="294"/>
    </row>
    <row r="34866">
      <c r="A34866" s="294" t="s">
        <v>42917</v>
      </c>
      <c r="B34866" s="294"/>
      <c r="C34866" s="294"/>
      <c r="D34866" s="294"/>
      <c r="E34866" s="294"/>
      <c r="F34866" s="294"/>
    </row>
    <row r="34867">
      <c r="A34867" s="294"/>
      <c r="B34867" s="294"/>
      <c r="C34867" s="294"/>
      <c r="D34867" s="294"/>
      <c r="E34867" s="294"/>
      <c r="F34867" s="294"/>
    </row>
    <row r="34868">
      <c r="A34868" s="294"/>
      <c r="B34868" s="294"/>
      <c r="C34868" s="294"/>
      <c r="D34868" s="294"/>
      <c r="E34868" s="294"/>
      <c r="F34868" s="294"/>
    </row>
    <row r="34869">
      <c r="A34869" s="294" t="s">
        <v>36242</v>
      </c>
      <c r="B34869" s="294"/>
      <c r="C34869" s="294"/>
      <c r="D34869" s="294"/>
      <c r="E34869" s="294"/>
      <c r="F34869" s="294"/>
    </row>
    <row r="34870">
      <c r="A34870" s="294" t="s">
        <v>42918</v>
      </c>
      <c r="B34870" s="294"/>
      <c r="C34870" s="294"/>
      <c r="D34870" s="294"/>
      <c r="E34870" s="294"/>
      <c r="F34870" s="294"/>
    </row>
    <row r="34871">
      <c r="A34871" s="294" t="s">
        <v>42919</v>
      </c>
      <c r="B34871" s="294"/>
      <c r="C34871" s="294"/>
      <c r="D34871" s="294"/>
      <c r="E34871" s="294"/>
      <c r="F34871" s="294"/>
    </row>
    <row r="34872">
      <c r="A34872" s="294" t="s">
        <v>42920</v>
      </c>
      <c r="B34872" s="294"/>
      <c r="C34872" s="294"/>
      <c r="D34872" s="294"/>
      <c r="E34872" s="294"/>
      <c r="F34872" s="294"/>
    </row>
    <row r="34873">
      <c r="A34873" s="294" t="s">
        <v>42921</v>
      </c>
      <c r="B34873" s="294"/>
      <c r="C34873" s="294"/>
      <c r="D34873" s="294"/>
      <c r="E34873" s="294"/>
      <c r="F34873" s="294"/>
    </row>
    <row r="34874">
      <c r="A34874" s="294"/>
      <c r="B34874" s="294"/>
      <c r="C34874" s="294"/>
      <c r="D34874" s="294"/>
      <c r="E34874" s="294"/>
      <c r="F34874" s="294"/>
    </row>
    <row r="34875">
      <c r="A34875" s="294" t="s">
        <v>24413</v>
      </c>
      <c r="B34875" s="294"/>
      <c r="C34875" s="294"/>
      <c r="D34875" s="294"/>
      <c r="E34875" s="294"/>
      <c r="F34875" s="294"/>
    </row>
    <row r="34876">
      <c r="A34876" s="294" t="s">
        <v>20462</v>
      </c>
      <c r="B34876" s="294"/>
      <c r="C34876" s="294"/>
      <c r="D34876" s="294"/>
      <c r="E34876" s="294"/>
      <c r="F34876" s="294"/>
    </row>
    <row r="34877">
      <c r="A34877" s="294"/>
      <c r="B34877" s="294"/>
      <c r="C34877" s="294"/>
      <c r="D34877" s="294"/>
      <c r="E34877" s="294"/>
      <c r="F34877" s="294"/>
    </row>
    <row r="34878">
      <c r="A34878" s="294"/>
      <c r="B34878" s="294"/>
      <c r="C34878" s="294"/>
      <c r="D34878" s="294"/>
      <c r="E34878" s="294"/>
      <c r="F34878" s="294"/>
    </row>
    <row r="34879">
      <c r="A34879" s="294" t="s">
        <v>42922</v>
      </c>
      <c r="B34879" s="294"/>
      <c r="C34879" s="294"/>
      <c r="D34879" s="294"/>
      <c r="E34879" s="294"/>
      <c r="F34879" s="294"/>
    </row>
    <row r="34880">
      <c r="A34880" s="294" t="s">
        <v>42923</v>
      </c>
      <c r="B34880" s="294"/>
      <c r="C34880" s="294"/>
      <c r="D34880" s="294"/>
      <c r="E34880" s="294"/>
      <c r="F34880" s="294"/>
    </row>
    <row r="34881">
      <c r="A34881" s="294" t="s">
        <v>42924</v>
      </c>
      <c r="B34881" s="294"/>
      <c r="C34881" s="294"/>
      <c r="D34881" s="294"/>
      <c r="E34881" s="294"/>
      <c r="F34881" s="294"/>
    </row>
    <row r="34882">
      <c r="A34882" s="294" t="s">
        <v>42925</v>
      </c>
      <c r="B34882" s="294"/>
      <c r="C34882" s="294"/>
      <c r="D34882" s="294"/>
      <c r="E34882" s="294"/>
      <c r="F34882" s="294"/>
    </row>
    <row r="34883">
      <c r="A34883" s="294" t="s">
        <v>42926</v>
      </c>
      <c r="B34883" s="294"/>
      <c r="C34883" s="294"/>
      <c r="D34883" s="294"/>
      <c r="E34883" s="294"/>
      <c r="F34883" s="294"/>
    </row>
    <row r="34884">
      <c r="A34884" s="294" t="s">
        <v>42927</v>
      </c>
      <c r="B34884" s="294"/>
      <c r="C34884" s="294"/>
      <c r="D34884" s="294"/>
      <c r="E34884" s="294"/>
      <c r="F34884" s="294"/>
    </row>
    <row r="34885">
      <c r="A34885" s="294" t="s">
        <v>42928</v>
      </c>
      <c r="B34885" s="294"/>
      <c r="C34885" s="294"/>
      <c r="D34885" s="294"/>
      <c r="E34885" s="294"/>
      <c r="F34885" s="294"/>
    </row>
    <row r="34886">
      <c r="A34886" s="294" t="s">
        <v>42929</v>
      </c>
      <c r="B34886" s="294"/>
      <c r="C34886" s="294"/>
      <c r="D34886" s="294"/>
      <c r="E34886" s="294"/>
      <c r="F34886" s="294"/>
    </row>
    <row r="34887">
      <c r="A34887" s="294" t="s">
        <v>42930</v>
      </c>
      <c r="B34887" s="294"/>
      <c r="C34887" s="294"/>
      <c r="D34887" s="294"/>
      <c r="E34887" s="294"/>
      <c r="F34887" s="294"/>
    </row>
    <row r="34888">
      <c r="A34888" s="294" t="s">
        <v>42451</v>
      </c>
      <c r="B34888" s="294"/>
      <c r="C34888" s="294"/>
      <c r="D34888" s="294"/>
      <c r="E34888" s="294"/>
      <c r="F34888" s="294"/>
    </row>
    <row r="34889">
      <c r="A34889" s="294" t="s">
        <v>42464</v>
      </c>
      <c r="B34889" s="294"/>
      <c r="C34889" s="294"/>
      <c r="D34889" s="294"/>
      <c r="E34889" s="294"/>
      <c r="F34889" s="294"/>
    </row>
    <row r="34890">
      <c r="A34890" s="294" t="s">
        <v>42931</v>
      </c>
      <c r="B34890" s="294"/>
      <c r="C34890" s="294"/>
      <c r="D34890" s="294"/>
      <c r="E34890" s="294"/>
      <c r="F34890" s="294"/>
    </row>
    <row r="34891">
      <c r="A34891" s="294" t="s">
        <v>42932</v>
      </c>
      <c r="B34891" s="294"/>
      <c r="C34891" s="294"/>
      <c r="D34891" s="294"/>
      <c r="E34891" s="294"/>
      <c r="F34891" s="294"/>
    </row>
    <row r="34892">
      <c r="A34892" s="294"/>
      <c r="B34892" s="294"/>
      <c r="C34892" s="294"/>
      <c r="D34892" s="294"/>
      <c r="E34892" s="294"/>
      <c r="F34892" s="294"/>
    </row>
    <row r="34893">
      <c r="A34893" s="294" t="s">
        <v>22217</v>
      </c>
      <c r="B34893" s="294"/>
      <c r="C34893" s="294"/>
      <c r="D34893" s="294"/>
      <c r="E34893" s="294"/>
      <c r="F34893" s="294"/>
    </row>
    <row r="34894">
      <c r="A34894" s="294"/>
      <c r="B34894" s="294"/>
      <c r="C34894" s="294"/>
      <c r="D34894" s="294"/>
      <c r="E34894" s="294"/>
      <c r="F34894" s="294"/>
    </row>
    <row r="34895">
      <c r="A34895" s="294" t="s">
        <v>42933</v>
      </c>
      <c r="B34895" s="294"/>
      <c r="C34895" s="294"/>
      <c r="D34895" s="294"/>
      <c r="E34895" s="294"/>
      <c r="F34895" s="294"/>
    </row>
    <row r="34896">
      <c r="A34896" s="294" t="s">
        <v>42934</v>
      </c>
      <c r="B34896" s="294"/>
      <c r="C34896" s="294"/>
      <c r="D34896" s="294"/>
      <c r="E34896" s="294"/>
      <c r="F34896" s="294"/>
    </row>
    <row r="34897">
      <c r="A34897" s="294" t="s">
        <v>42935</v>
      </c>
      <c r="B34897" s="294"/>
      <c r="C34897" s="294"/>
      <c r="D34897" s="294"/>
      <c r="E34897" s="294"/>
      <c r="F34897" s="294"/>
    </row>
    <row r="34898">
      <c r="A34898" s="294" t="s">
        <v>42936</v>
      </c>
      <c r="B34898" s="294"/>
      <c r="C34898" s="294"/>
      <c r="D34898" s="294"/>
      <c r="E34898" s="294"/>
      <c r="F34898" s="294"/>
    </row>
    <row r="34899">
      <c r="A34899" s="294" t="s">
        <v>42937</v>
      </c>
      <c r="B34899" s="294"/>
      <c r="C34899" s="294"/>
      <c r="D34899" s="294"/>
      <c r="E34899" s="294"/>
      <c r="F34899" s="294"/>
    </row>
    <row r="34900">
      <c r="A34900" s="294" t="s">
        <v>21892</v>
      </c>
      <c r="B34900" s="294"/>
      <c r="C34900" s="294"/>
      <c r="D34900" s="294"/>
      <c r="E34900" s="294"/>
      <c r="F34900" s="294"/>
    </row>
    <row r="34901">
      <c r="A34901" s="294" t="s">
        <v>42938</v>
      </c>
      <c r="B34901" s="294"/>
      <c r="C34901" s="294"/>
      <c r="D34901" s="294"/>
      <c r="E34901" s="294"/>
      <c r="F34901" s="294"/>
    </row>
    <row r="34902">
      <c r="A34902" s="294"/>
      <c r="B34902" s="294"/>
      <c r="C34902" s="294"/>
      <c r="D34902" s="294"/>
      <c r="E34902" s="294"/>
      <c r="F34902" s="294"/>
    </row>
    <row r="34903">
      <c r="A34903" s="294" t="s">
        <v>23943</v>
      </c>
      <c r="B34903" s="294"/>
      <c r="C34903" s="294"/>
      <c r="D34903" s="294"/>
      <c r="E34903" s="294"/>
      <c r="F34903" s="294"/>
    </row>
    <row r="34904">
      <c r="A34904" s="294" t="s">
        <v>26884</v>
      </c>
      <c r="B34904" s="294"/>
      <c r="C34904" s="294"/>
      <c r="D34904" s="294"/>
      <c r="E34904" s="294"/>
      <c r="F34904" s="294"/>
    </row>
    <row r="34905">
      <c r="A34905" s="294"/>
      <c r="B34905" s="294"/>
      <c r="C34905" s="294"/>
      <c r="D34905" s="294"/>
      <c r="E34905" s="294"/>
      <c r="F34905" s="294"/>
    </row>
    <row r="34906">
      <c r="A34906" s="294" t="s">
        <v>42939</v>
      </c>
      <c r="B34906" s="294"/>
      <c r="C34906" s="294"/>
      <c r="D34906" s="294"/>
      <c r="E34906" s="294"/>
      <c r="F34906" s="294"/>
    </row>
    <row r="34907">
      <c r="A34907" s="294" t="s">
        <v>42940</v>
      </c>
      <c r="B34907" s="294"/>
      <c r="C34907" s="294"/>
      <c r="D34907" s="294"/>
      <c r="E34907" s="294"/>
      <c r="F34907" s="294"/>
    </row>
    <row r="34908">
      <c r="A34908" s="294" t="s">
        <v>42941</v>
      </c>
      <c r="B34908" s="294"/>
      <c r="C34908" s="294"/>
      <c r="D34908" s="294"/>
      <c r="E34908" s="294"/>
      <c r="F34908" s="294"/>
    </row>
    <row r="34909">
      <c r="A34909" s="294" t="s">
        <v>42942</v>
      </c>
      <c r="B34909" s="294"/>
      <c r="C34909" s="294"/>
      <c r="D34909" s="294"/>
      <c r="E34909" s="294"/>
      <c r="F34909" s="294"/>
    </row>
    <row r="34910">
      <c r="A34910" s="294" t="s">
        <v>42933</v>
      </c>
      <c r="B34910" s="294"/>
      <c r="C34910" s="294"/>
      <c r="D34910" s="294"/>
      <c r="E34910" s="294"/>
      <c r="F34910" s="294"/>
    </row>
    <row r="34911">
      <c r="A34911" s="294" t="s">
        <v>42943</v>
      </c>
      <c r="B34911" s="294"/>
      <c r="C34911" s="294"/>
      <c r="D34911" s="294"/>
      <c r="E34911" s="294"/>
      <c r="F34911" s="294"/>
    </row>
    <row r="34912">
      <c r="A34912" s="294" t="s">
        <v>42944</v>
      </c>
      <c r="B34912" s="294"/>
      <c r="C34912" s="294"/>
      <c r="D34912" s="294"/>
      <c r="E34912" s="294"/>
      <c r="F34912" s="294"/>
    </row>
    <row r="34913">
      <c r="A34913" s="294" t="s">
        <v>42945</v>
      </c>
      <c r="B34913" s="294"/>
      <c r="C34913" s="294"/>
      <c r="D34913" s="294"/>
      <c r="E34913" s="294"/>
      <c r="F34913" s="294"/>
    </row>
    <row r="34914">
      <c r="A34914" s="294" t="s">
        <v>21892</v>
      </c>
      <c r="B34914" s="294"/>
      <c r="C34914" s="294"/>
      <c r="D34914" s="294"/>
      <c r="E34914" s="294"/>
      <c r="F34914" s="294"/>
    </row>
    <row r="34915">
      <c r="A34915" s="294" t="s">
        <v>42226</v>
      </c>
      <c r="B34915" s="294"/>
      <c r="C34915" s="294"/>
      <c r="D34915" s="294"/>
      <c r="E34915" s="294"/>
      <c r="F34915" s="294"/>
    </row>
    <row r="34916">
      <c r="A34916" s="294" t="s">
        <v>42946</v>
      </c>
      <c r="B34916" s="294"/>
      <c r="C34916" s="294"/>
      <c r="D34916" s="294"/>
      <c r="E34916" s="294"/>
      <c r="F34916" s="294"/>
    </row>
    <row r="34917">
      <c r="A34917" s="294" t="s">
        <v>42947</v>
      </c>
      <c r="B34917" s="294"/>
      <c r="C34917" s="294"/>
      <c r="D34917" s="294"/>
      <c r="E34917" s="294"/>
      <c r="F34917" s="294"/>
    </row>
    <row r="34918">
      <c r="A34918" s="294"/>
      <c r="B34918" s="294"/>
      <c r="C34918" s="294"/>
      <c r="D34918" s="294"/>
      <c r="E34918" s="294"/>
      <c r="F34918" s="294"/>
    </row>
    <row r="34919">
      <c r="A34919" s="294"/>
      <c r="B34919" s="294"/>
      <c r="C34919" s="294"/>
      <c r="D34919" s="294"/>
      <c r="E34919" s="294"/>
      <c r="F34919" s="294"/>
    </row>
    <row r="34920">
      <c r="A34920" s="294" t="s">
        <v>42581</v>
      </c>
      <c r="B34920" s="294"/>
      <c r="C34920" s="294"/>
      <c r="D34920" s="294"/>
      <c r="E34920" s="294"/>
      <c r="F34920" s="294"/>
    </row>
    <row r="34921">
      <c r="A34921" s="294"/>
      <c r="B34921" s="294"/>
      <c r="C34921" s="294"/>
      <c r="D34921" s="294"/>
      <c r="E34921" s="294"/>
      <c r="F34921" s="294"/>
    </row>
    <row r="34922">
      <c r="A34922" s="294" t="s">
        <v>41691</v>
      </c>
      <c r="B34922" s="294"/>
      <c r="C34922" s="294"/>
      <c r="D34922" s="294"/>
      <c r="E34922" s="294"/>
      <c r="F34922" s="294"/>
    </row>
    <row r="34923">
      <c r="A34923" s="294" t="s">
        <v>38792</v>
      </c>
      <c r="B34923" s="294"/>
      <c r="C34923" s="294"/>
      <c r="D34923" s="294"/>
      <c r="E34923" s="294"/>
      <c r="F34923" s="294"/>
    </row>
    <row r="34924">
      <c r="A34924" s="294" t="s">
        <v>31573</v>
      </c>
      <c r="B34924" s="294"/>
      <c r="C34924" s="294"/>
      <c r="D34924" s="294"/>
      <c r="E34924" s="294"/>
      <c r="F34924" s="294"/>
    </row>
    <row r="34925">
      <c r="A34925" s="294" t="s">
        <v>42948</v>
      </c>
      <c r="B34925" s="294"/>
      <c r="C34925" s="294"/>
      <c r="D34925" s="294"/>
      <c r="E34925" s="294"/>
      <c r="F34925" s="294"/>
    </row>
    <row r="34926">
      <c r="A34926" s="294" t="s">
        <v>42949</v>
      </c>
      <c r="B34926" s="294"/>
      <c r="C34926" s="294"/>
      <c r="D34926" s="294"/>
      <c r="E34926" s="294"/>
      <c r="F34926" s="294"/>
    </row>
    <row r="34927">
      <c r="A34927" s="294" t="s">
        <v>38174</v>
      </c>
      <c r="B34927" s="294"/>
      <c r="C34927" s="294"/>
      <c r="D34927" s="294"/>
      <c r="E34927" s="294"/>
      <c r="F34927" s="294"/>
    </row>
    <row r="34928">
      <c r="A34928" s="294" t="s">
        <v>42950</v>
      </c>
      <c r="B34928" s="294"/>
      <c r="C34928" s="294"/>
      <c r="D34928" s="294"/>
      <c r="E34928" s="294"/>
      <c r="F34928" s="294"/>
    </row>
    <row r="34929">
      <c r="A34929" s="294" t="s">
        <v>42951</v>
      </c>
      <c r="B34929" s="294"/>
      <c r="C34929" s="294"/>
      <c r="D34929" s="294"/>
      <c r="E34929" s="294"/>
      <c r="F34929" s="294"/>
    </row>
    <row r="34930">
      <c r="A34930" s="294" t="s">
        <v>42952</v>
      </c>
      <c r="B34930" s="294"/>
      <c r="C34930" s="294"/>
      <c r="D34930" s="294"/>
      <c r="E34930" s="294"/>
      <c r="F34930" s="294"/>
    </row>
    <row r="34931">
      <c r="A34931" s="294"/>
      <c r="B34931" s="294"/>
      <c r="C34931" s="294"/>
      <c r="D34931" s="294"/>
      <c r="E34931" s="294"/>
      <c r="F34931" s="294"/>
    </row>
    <row r="34932">
      <c r="A34932" s="294" t="s">
        <v>42953</v>
      </c>
      <c r="B34932" s="294"/>
      <c r="C34932" s="294"/>
      <c r="D34932" s="294"/>
      <c r="E34932" s="294"/>
      <c r="F34932" s="294"/>
    </row>
    <row r="34933">
      <c r="A34933" s="294"/>
      <c r="B34933" s="294"/>
      <c r="C34933" s="294"/>
      <c r="D34933" s="294"/>
      <c r="E34933" s="294"/>
      <c r="F34933" s="294"/>
    </row>
    <row r="34934">
      <c r="A34934" s="294" t="s">
        <v>37585</v>
      </c>
      <c r="B34934" s="294"/>
      <c r="C34934" s="294"/>
      <c r="D34934" s="294"/>
      <c r="E34934" s="294"/>
      <c r="F34934" s="294"/>
    </row>
    <row r="34935">
      <c r="A34935" s="294" t="s">
        <v>42954</v>
      </c>
      <c r="B34935" s="294"/>
      <c r="C34935" s="294"/>
      <c r="D34935" s="294"/>
      <c r="E34935" s="294"/>
      <c r="F34935" s="294"/>
    </row>
    <row r="34936">
      <c r="A34936" s="294" t="s">
        <v>42955</v>
      </c>
      <c r="B34936" s="294"/>
      <c r="C34936" s="294"/>
      <c r="D34936" s="294"/>
      <c r="E34936" s="294"/>
      <c r="F34936" s="294"/>
    </row>
    <row r="34937">
      <c r="A34937" s="294" t="s">
        <v>42956</v>
      </c>
      <c r="B34937" s="294"/>
      <c r="C34937" s="294"/>
      <c r="D34937" s="294"/>
      <c r="E34937" s="294"/>
      <c r="F34937" s="294"/>
    </row>
    <row r="34938">
      <c r="A34938" s="294" t="s">
        <v>42957</v>
      </c>
      <c r="B34938" s="294"/>
      <c r="C34938" s="294"/>
      <c r="D34938" s="294"/>
      <c r="E34938" s="294"/>
      <c r="F34938" s="294"/>
    </row>
    <row r="34939">
      <c r="A34939" s="294" t="s">
        <v>42958</v>
      </c>
      <c r="B34939" s="294"/>
      <c r="C34939" s="294"/>
      <c r="D34939" s="294"/>
      <c r="E34939" s="294"/>
      <c r="F34939" s="294"/>
    </row>
    <row r="34940">
      <c r="A34940" s="294" t="s">
        <v>42959</v>
      </c>
      <c r="B34940" s="294"/>
      <c r="C34940" s="294"/>
      <c r="D34940" s="294"/>
      <c r="E34940" s="294"/>
      <c r="F34940" s="294"/>
    </row>
    <row r="34941">
      <c r="A34941" s="294" t="s">
        <v>42960</v>
      </c>
      <c r="B34941" s="294"/>
      <c r="C34941" s="294"/>
      <c r="D34941" s="294"/>
      <c r="E34941" s="294"/>
      <c r="F34941" s="294"/>
    </row>
    <row r="34942">
      <c r="A34942" s="294" t="s">
        <v>42961</v>
      </c>
      <c r="B34942" s="294"/>
      <c r="C34942" s="294"/>
      <c r="D34942" s="294"/>
      <c r="E34942" s="294"/>
      <c r="F34942" s="294"/>
    </row>
    <row r="34943">
      <c r="A34943" s="294" t="s">
        <v>42962</v>
      </c>
      <c r="B34943" s="294"/>
      <c r="C34943" s="294"/>
      <c r="D34943" s="294"/>
      <c r="E34943" s="294"/>
      <c r="F34943" s="294"/>
    </row>
    <row r="34944">
      <c r="A34944" s="294" t="s">
        <v>42963</v>
      </c>
      <c r="B34944" s="294"/>
      <c r="C34944" s="294"/>
      <c r="D34944" s="294"/>
      <c r="E34944" s="294"/>
      <c r="F34944" s="294"/>
    </row>
    <row r="34945">
      <c r="A34945" s="294" t="s">
        <v>42964</v>
      </c>
      <c r="B34945" s="294"/>
      <c r="C34945" s="294"/>
      <c r="D34945" s="294"/>
      <c r="E34945" s="294"/>
      <c r="F34945" s="294"/>
    </row>
    <row r="34946">
      <c r="A34946" s="294" t="s">
        <v>42965</v>
      </c>
      <c r="B34946" s="294"/>
      <c r="C34946" s="294"/>
      <c r="D34946" s="294"/>
      <c r="E34946" s="294"/>
      <c r="F34946" s="294"/>
    </row>
    <row r="34947">
      <c r="A34947" s="294" t="s">
        <v>42966</v>
      </c>
      <c r="B34947" s="294"/>
      <c r="C34947" s="294"/>
      <c r="D34947" s="294"/>
      <c r="E34947" s="294"/>
      <c r="F34947" s="294"/>
    </row>
    <row r="34948">
      <c r="A34948" s="294" t="s">
        <v>37593</v>
      </c>
      <c r="B34948" s="294"/>
      <c r="C34948" s="294"/>
      <c r="D34948" s="294"/>
      <c r="E34948" s="294"/>
      <c r="F34948" s="294"/>
    </row>
    <row r="34949">
      <c r="A34949" s="294" t="s">
        <v>42967</v>
      </c>
      <c r="B34949" s="294"/>
      <c r="C34949" s="294"/>
      <c r="D34949" s="294"/>
      <c r="E34949" s="294"/>
      <c r="F34949" s="294"/>
    </row>
    <row r="34950">
      <c r="A34950" s="294" t="s">
        <v>23830</v>
      </c>
      <c r="B34950" s="294"/>
      <c r="C34950" s="294"/>
      <c r="D34950" s="294"/>
      <c r="E34950" s="294"/>
      <c r="F34950" s="294"/>
    </row>
    <row r="34951">
      <c r="A34951" s="294" t="s">
        <v>42968</v>
      </c>
      <c r="B34951" s="294"/>
      <c r="C34951" s="294"/>
      <c r="D34951" s="294"/>
      <c r="E34951" s="294"/>
      <c r="F34951" s="294"/>
    </row>
    <row r="34952">
      <c r="A34952" s="294" t="s">
        <v>42969</v>
      </c>
      <c r="B34952" s="294"/>
      <c r="C34952" s="294"/>
      <c r="D34952" s="294"/>
      <c r="E34952" s="294"/>
      <c r="F34952" s="294"/>
    </row>
    <row r="34953">
      <c r="A34953" s="294" t="s">
        <v>42970</v>
      </c>
      <c r="B34953" s="294"/>
      <c r="C34953" s="294"/>
      <c r="D34953" s="294"/>
      <c r="E34953" s="294"/>
      <c r="F34953" s="294"/>
    </row>
    <row r="34954">
      <c r="A34954" s="294" t="s">
        <v>42971</v>
      </c>
      <c r="B34954" s="294"/>
      <c r="C34954" s="294"/>
      <c r="D34954" s="294"/>
      <c r="E34954" s="294"/>
      <c r="F34954" s="294"/>
    </row>
    <row r="34955">
      <c r="A34955" s="294"/>
      <c r="B34955" s="294"/>
      <c r="C34955" s="294"/>
      <c r="D34955" s="294"/>
      <c r="E34955" s="294"/>
      <c r="F34955" s="294"/>
    </row>
    <row r="34956">
      <c r="A34956" s="294" t="s">
        <v>42265</v>
      </c>
      <c r="B34956" s="294"/>
      <c r="C34956" s="294"/>
      <c r="D34956" s="294"/>
      <c r="E34956" s="294"/>
      <c r="F34956" s="294"/>
    </row>
    <row r="34957">
      <c r="A34957" s="294"/>
      <c r="B34957" s="294"/>
      <c r="C34957" s="294"/>
      <c r="D34957" s="294"/>
      <c r="E34957" s="294"/>
      <c r="F34957" s="294"/>
    </row>
    <row r="34958">
      <c r="A34958" s="294" t="s">
        <v>41014</v>
      </c>
      <c r="B34958" s="294"/>
      <c r="C34958" s="294"/>
      <c r="D34958" s="294"/>
      <c r="E34958" s="294"/>
      <c r="F34958" s="294"/>
    </row>
    <row r="34959">
      <c r="A34959" s="294" t="s">
        <v>42972</v>
      </c>
      <c r="B34959" s="294"/>
      <c r="C34959" s="294"/>
      <c r="D34959" s="294"/>
      <c r="E34959" s="294"/>
      <c r="F34959" s="294"/>
    </row>
    <row r="34960">
      <c r="A34960" s="294" t="s">
        <v>41016</v>
      </c>
      <c r="B34960" s="294"/>
      <c r="C34960" s="294"/>
      <c r="D34960" s="294"/>
      <c r="E34960" s="294"/>
      <c r="F34960" s="294"/>
    </row>
    <row r="34961">
      <c r="A34961" s="294" t="s">
        <v>41235</v>
      </c>
      <c r="B34961" s="294"/>
      <c r="C34961" s="294"/>
      <c r="D34961" s="294"/>
      <c r="E34961" s="294"/>
      <c r="F34961" s="294"/>
    </row>
    <row r="34962">
      <c r="A34962" s="294" t="s">
        <v>37155</v>
      </c>
      <c r="B34962" s="294"/>
      <c r="C34962" s="294"/>
      <c r="D34962" s="294"/>
      <c r="E34962" s="294"/>
      <c r="F34962" s="294"/>
    </row>
    <row r="34963">
      <c r="A34963" s="294" t="s">
        <v>42973</v>
      </c>
      <c r="B34963" s="294"/>
      <c r="C34963" s="294"/>
      <c r="D34963" s="294"/>
      <c r="E34963" s="294"/>
      <c r="F34963" s="294"/>
    </row>
    <row r="34964">
      <c r="A34964" s="294" t="s">
        <v>42974</v>
      </c>
      <c r="B34964" s="294"/>
      <c r="C34964" s="294"/>
      <c r="D34964" s="294"/>
      <c r="E34964" s="294"/>
      <c r="F34964" s="294"/>
    </row>
    <row r="34965">
      <c r="A34965" s="294" t="s">
        <v>27739</v>
      </c>
      <c r="B34965" s="294"/>
      <c r="C34965" s="294"/>
      <c r="D34965" s="294"/>
      <c r="E34965" s="294"/>
      <c r="F34965" s="294"/>
    </row>
    <row r="34966">
      <c r="A34966" s="294" t="s">
        <v>42975</v>
      </c>
      <c r="B34966" s="294"/>
      <c r="C34966" s="294"/>
      <c r="D34966" s="294"/>
      <c r="E34966" s="294"/>
      <c r="F34966" s="294"/>
    </row>
    <row r="34967">
      <c r="A34967" s="294" t="s">
        <v>42976</v>
      </c>
      <c r="B34967" s="294"/>
      <c r="C34967" s="294"/>
      <c r="D34967" s="294"/>
      <c r="E34967" s="294"/>
      <c r="F34967" s="294"/>
    </row>
    <row r="34968">
      <c r="A34968" s="294" t="s">
        <v>42977</v>
      </c>
      <c r="B34968" s="294"/>
      <c r="C34968" s="294"/>
      <c r="D34968" s="294"/>
      <c r="E34968" s="294"/>
      <c r="F34968" s="294"/>
    </row>
    <row r="34969">
      <c r="A34969" s="294"/>
      <c r="B34969" s="294"/>
      <c r="C34969" s="294"/>
      <c r="D34969" s="294"/>
      <c r="E34969" s="294"/>
      <c r="F34969" s="294"/>
    </row>
    <row r="34970">
      <c r="A34970" s="294" t="s">
        <v>36242</v>
      </c>
      <c r="B34970" s="294"/>
      <c r="C34970" s="294"/>
      <c r="D34970" s="294"/>
      <c r="E34970" s="294"/>
      <c r="F34970" s="294"/>
    </row>
    <row r="34971">
      <c r="A34971" s="294" t="s">
        <v>42978</v>
      </c>
      <c r="B34971" s="294"/>
      <c r="C34971" s="294"/>
      <c r="D34971" s="294"/>
      <c r="E34971" s="294"/>
      <c r="F34971" s="294"/>
    </row>
    <row r="34972">
      <c r="A34972" s="294" t="s">
        <v>21672</v>
      </c>
      <c r="B34972" s="294"/>
      <c r="C34972" s="294"/>
      <c r="D34972" s="294"/>
      <c r="E34972" s="294"/>
      <c r="F34972" s="294"/>
    </row>
    <row r="34973">
      <c r="A34973" s="294" t="s">
        <v>42979</v>
      </c>
      <c r="B34973" s="294"/>
      <c r="C34973" s="294"/>
      <c r="D34973" s="294"/>
      <c r="E34973" s="294"/>
      <c r="F34973" s="294"/>
    </row>
    <row r="34974">
      <c r="A34974" s="294"/>
      <c r="B34974" s="294"/>
      <c r="C34974" s="294"/>
      <c r="D34974" s="294"/>
      <c r="E34974" s="294"/>
      <c r="F34974" s="294"/>
    </row>
    <row r="34975">
      <c r="A34975" s="294"/>
      <c r="B34975" s="294"/>
      <c r="C34975" s="294"/>
      <c r="D34975" s="294"/>
      <c r="E34975" s="294"/>
      <c r="F34975" s="294"/>
    </row>
    <row r="34976">
      <c r="A34976" s="294" t="s">
        <v>41929</v>
      </c>
      <c r="B34976" s="294"/>
      <c r="C34976" s="294"/>
      <c r="D34976" s="294"/>
      <c r="E34976" s="294"/>
      <c r="F34976" s="294"/>
    </row>
    <row r="34977">
      <c r="A34977" s="294"/>
      <c r="B34977" s="294"/>
      <c r="C34977" s="294"/>
      <c r="D34977" s="294"/>
      <c r="E34977" s="294"/>
      <c r="F34977" s="294"/>
    </row>
    <row r="34978">
      <c r="A34978" s="294" t="s">
        <v>27743</v>
      </c>
      <c r="B34978" s="294"/>
      <c r="C34978" s="294"/>
      <c r="D34978" s="294"/>
      <c r="E34978" s="294"/>
      <c r="F34978" s="294"/>
    </row>
    <row r="34979">
      <c r="A34979" s="294" t="s">
        <v>42980</v>
      </c>
      <c r="B34979" s="294"/>
      <c r="C34979" s="294"/>
      <c r="D34979" s="294"/>
      <c r="E34979" s="294"/>
      <c r="F34979" s="294"/>
    </row>
    <row r="34980">
      <c r="A34980" s="294" t="s">
        <v>42981</v>
      </c>
      <c r="B34980" s="294"/>
      <c r="C34980" s="294"/>
      <c r="D34980" s="294"/>
      <c r="E34980" s="294"/>
      <c r="F34980" s="294"/>
    </row>
    <row r="34981">
      <c r="A34981" s="294" t="s">
        <v>42982</v>
      </c>
      <c r="B34981" s="294"/>
      <c r="C34981" s="294"/>
      <c r="D34981" s="294"/>
      <c r="E34981" s="294"/>
      <c r="F34981" s="294"/>
    </row>
    <row r="34982">
      <c r="A34982" s="294" t="s">
        <v>42983</v>
      </c>
      <c r="B34982" s="294"/>
      <c r="C34982" s="294"/>
      <c r="D34982" s="294"/>
      <c r="E34982" s="294"/>
      <c r="F34982" s="294"/>
    </row>
    <row r="34983">
      <c r="A34983" s="294" t="s">
        <v>42984</v>
      </c>
      <c r="B34983" s="294"/>
      <c r="C34983" s="294"/>
      <c r="D34983" s="294"/>
      <c r="E34983" s="294"/>
      <c r="F34983" s="294"/>
    </row>
    <row r="34984">
      <c r="A34984" s="294" t="s">
        <v>42985</v>
      </c>
      <c r="B34984" s="294"/>
      <c r="C34984" s="294"/>
      <c r="D34984" s="294"/>
      <c r="E34984" s="294"/>
      <c r="F34984" s="294"/>
    </row>
    <row r="34985">
      <c r="A34985" s="294" t="s">
        <v>42986</v>
      </c>
      <c r="B34985" s="294"/>
      <c r="C34985" s="294"/>
      <c r="D34985" s="294"/>
      <c r="E34985" s="294"/>
      <c r="F34985" s="294"/>
    </row>
    <row r="34986">
      <c r="A34986" s="294" t="s">
        <v>42987</v>
      </c>
      <c r="B34986" s="294"/>
      <c r="C34986" s="294"/>
      <c r="D34986" s="294"/>
      <c r="E34986" s="294"/>
      <c r="F34986" s="294"/>
    </row>
    <row r="34987">
      <c r="A34987" s="294" t="s">
        <v>42988</v>
      </c>
      <c r="B34987" s="294"/>
      <c r="C34987" s="294"/>
      <c r="D34987" s="294"/>
      <c r="E34987" s="294"/>
      <c r="F34987" s="294"/>
    </row>
    <row r="34988">
      <c r="A34988" s="294" t="s">
        <v>42989</v>
      </c>
      <c r="B34988" s="294"/>
      <c r="C34988" s="294"/>
      <c r="D34988" s="294"/>
      <c r="E34988" s="294"/>
      <c r="F34988" s="294"/>
    </row>
    <row r="34989">
      <c r="A34989" s="294" t="s">
        <v>42990</v>
      </c>
      <c r="B34989" s="294"/>
      <c r="C34989" s="294"/>
      <c r="D34989" s="294"/>
      <c r="E34989" s="294"/>
      <c r="F34989" s="294"/>
    </row>
    <row r="34990">
      <c r="A34990" s="294" t="s">
        <v>42991</v>
      </c>
      <c r="B34990" s="294"/>
      <c r="C34990" s="294"/>
      <c r="D34990" s="294"/>
      <c r="E34990" s="294"/>
      <c r="F34990" s="294"/>
    </row>
    <row r="34991">
      <c r="A34991" s="294"/>
      <c r="B34991" s="294"/>
      <c r="C34991" s="294"/>
      <c r="D34991" s="294"/>
      <c r="E34991" s="294"/>
      <c r="F34991" s="294"/>
    </row>
    <row r="34992">
      <c r="A34992" s="294"/>
      <c r="B34992" s="294"/>
      <c r="C34992" s="294"/>
      <c r="D34992" s="294"/>
      <c r="E34992" s="294"/>
      <c r="F34992" s="294"/>
    </row>
    <row r="34993">
      <c r="A34993" s="294" t="s">
        <v>21326</v>
      </c>
      <c r="B34993" s="294"/>
      <c r="C34993" s="294"/>
      <c r="D34993" s="294"/>
      <c r="E34993" s="294"/>
      <c r="F34993" s="294"/>
    </row>
    <row r="34994">
      <c r="A34994" s="294"/>
      <c r="B34994" s="294"/>
      <c r="C34994" s="294"/>
      <c r="D34994" s="294"/>
      <c r="E34994" s="294"/>
      <c r="F34994" s="294"/>
    </row>
    <row r="34995">
      <c r="A34995" s="294" t="s">
        <v>42992</v>
      </c>
      <c r="B34995" s="294"/>
      <c r="C34995" s="294"/>
      <c r="D34995" s="294"/>
      <c r="E34995" s="294"/>
      <c r="F34995" s="294"/>
    </row>
    <row r="34996">
      <c r="A34996" s="294" t="s">
        <v>42993</v>
      </c>
      <c r="B34996" s="294"/>
      <c r="C34996" s="294"/>
      <c r="D34996" s="294"/>
      <c r="E34996" s="294"/>
      <c r="F34996" s="294"/>
    </row>
    <row r="34997">
      <c r="A34997" s="294" t="s">
        <v>41253</v>
      </c>
      <c r="B34997" s="294"/>
      <c r="C34997" s="294"/>
      <c r="D34997" s="294"/>
      <c r="E34997" s="294"/>
      <c r="F34997" s="294"/>
    </row>
    <row r="34998">
      <c r="A34998" s="294" t="s">
        <v>42994</v>
      </c>
      <c r="B34998" s="294"/>
      <c r="C34998" s="294"/>
      <c r="D34998" s="294"/>
      <c r="E34998" s="294"/>
      <c r="F34998" s="294"/>
    </row>
    <row r="34999">
      <c r="A34999" s="294" t="s">
        <v>42995</v>
      </c>
      <c r="B34999" s="294"/>
      <c r="C34999" s="294"/>
      <c r="D34999" s="294"/>
      <c r="E34999" s="294"/>
      <c r="F34999" s="294"/>
    </row>
    <row r="35000">
      <c r="A35000" s="294" t="s">
        <v>42996</v>
      </c>
      <c r="B35000" s="294"/>
      <c r="C35000" s="294"/>
      <c r="D35000" s="294"/>
      <c r="E35000" s="294"/>
      <c r="F35000" s="294"/>
    </row>
    <row r="35001">
      <c r="A35001" s="294" t="s">
        <v>21892</v>
      </c>
      <c r="B35001" s="294"/>
      <c r="C35001" s="294"/>
      <c r="D35001" s="294"/>
      <c r="E35001" s="294"/>
      <c r="F35001" s="294"/>
    </row>
    <row r="35002">
      <c r="A35002" s="294" t="s">
        <v>42997</v>
      </c>
      <c r="B35002" s="294"/>
      <c r="C35002" s="294"/>
      <c r="D35002" s="294"/>
      <c r="E35002" s="294"/>
      <c r="F35002" s="294"/>
    </row>
    <row r="35003">
      <c r="A35003" s="294"/>
      <c r="B35003" s="294"/>
      <c r="C35003" s="294"/>
      <c r="D35003" s="294"/>
      <c r="E35003" s="294"/>
      <c r="F35003" s="294"/>
    </row>
    <row r="35004">
      <c r="A35004" s="294" t="s">
        <v>24590</v>
      </c>
      <c r="B35004" s="294"/>
      <c r="C35004" s="294"/>
      <c r="D35004" s="294"/>
      <c r="E35004" s="294"/>
      <c r="F35004" s="294"/>
    </row>
    <row r="35005">
      <c r="A35005" s="294"/>
      <c r="B35005" s="294"/>
      <c r="C35005" s="294"/>
      <c r="D35005" s="294"/>
      <c r="E35005" s="294"/>
      <c r="F35005" s="294"/>
    </row>
    <row r="35006">
      <c r="A35006" s="294"/>
      <c r="B35006" s="294"/>
      <c r="C35006" s="294"/>
      <c r="D35006" s="294"/>
      <c r="E35006" s="294"/>
      <c r="F35006" s="294"/>
    </row>
    <row r="35007">
      <c r="A35007" s="294" t="s">
        <v>40599</v>
      </c>
      <c r="B35007" s="294"/>
      <c r="C35007" s="294"/>
      <c r="D35007" s="294"/>
      <c r="E35007" s="294"/>
      <c r="F35007" s="294"/>
    </row>
    <row r="35008">
      <c r="A35008" s="294" t="s">
        <v>42998</v>
      </c>
      <c r="B35008" s="294"/>
      <c r="C35008" s="294"/>
      <c r="D35008" s="294"/>
      <c r="E35008" s="294"/>
      <c r="F35008" s="294"/>
    </row>
    <row r="35009">
      <c r="A35009" s="294" t="s">
        <v>41750</v>
      </c>
      <c r="B35009" s="294"/>
      <c r="C35009" s="294"/>
      <c r="D35009" s="294"/>
      <c r="E35009" s="294"/>
      <c r="F35009" s="294"/>
    </row>
    <row r="35010">
      <c r="A35010" s="294" t="s">
        <v>34414</v>
      </c>
      <c r="B35010" s="294"/>
      <c r="C35010" s="294"/>
      <c r="D35010" s="294"/>
      <c r="E35010" s="294"/>
      <c r="F35010" s="294"/>
    </row>
    <row r="35011">
      <c r="A35011" s="294" t="s">
        <v>42999</v>
      </c>
      <c r="B35011" s="294"/>
      <c r="C35011" s="294"/>
      <c r="D35011" s="294"/>
      <c r="E35011" s="294"/>
      <c r="F35011" s="294"/>
    </row>
    <row r="35012">
      <c r="A35012" s="294" t="s">
        <v>21892</v>
      </c>
      <c r="B35012" s="294"/>
      <c r="C35012" s="294"/>
      <c r="D35012" s="294"/>
      <c r="E35012" s="294"/>
      <c r="F35012" s="294"/>
    </row>
    <row r="35013">
      <c r="A35013" s="294" t="s">
        <v>43000</v>
      </c>
      <c r="B35013" s="294"/>
      <c r="C35013" s="294"/>
      <c r="D35013" s="294"/>
      <c r="E35013" s="294"/>
      <c r="F35013" s="294"/>
    </row>
    <row r="35014">
      <c r="A35014" s="294"/>
      <c r="B35014" s="294"/>
      <c r="C35014" s="294"/>
      <c r="D35014" s="294"/>
      <c r="E35014" s="294"/>
      <c r="F35014" s="294"/>
    </row>
    <row r="35015">
      <c r="A35015" s="294" t="s">
        <v>26685</v>
      </c>
      <c r="B35015" s="294"/>
      <c r="C35015" s="294"/>
      <c r="D35015" s="294"/>
      <c r="E35015" s="294"/>
      <c r="F35015" s="294"/>
    </row>
    <row r="35016">
      <c r="A35016" s="294"/>
      <c r="B35016" s="294"/>
      <c r="C35016" s="294"/>
      <c r="D35016" s="294"/>
      <c r="E35016" s="294"/>
      <c r="F35016" s="294"/>
    </row>
    <row r="35017">
      <c r="A35017" s="294" t="s">
        <v>43001</v>
      </c>
      <c r="B35017" s="294"/>
      <c r="C35017" s="294"/>
      <c r="D35017" s="294"/>
      <c r="E35017" s="294"/>
      <c r="F35017" s="294"/>
    </row>
    <row r="35018">
      <c r="A35018" s="294" t="s">
        <v>43002</v>
      </c>
      <c r="B35018" s="294"/>
      <c r="C35018" s="294"/>
      <c r="D35018" s="294"/>
      <c r="E35018" s="294"/>
      <c r="F35018" s="294"/>
    </row>
    <row r="35019">
      <c r="A35019" s="294" t="s">
        <v>22053</v>
      </c>
      <c r="B35019" s="294"/>
      <c r="C35019" s="294"/>
      <c r="D35019" s="294"/>
      <c r="E35019" s="294"/>
      <c r="F35019" s="294"/>
    </row>
    <row r="35020">
      <c r="A35020" s="294" t="s">
        <v>43003</v>
      </c>
      <c r="B35020" s="294"/>
      <c r="C35020" s="294"/>
      <c r="D35020" s="294"/>
      <c r="E35020" s="294"/>
      <c r="F35020" s="294"/>
    </row>
    <row r="35021">
      <c r="A35021" s="294" t="s">
        <v>40931</v>
      </c>
      <c r="B35021" s="294"/>
      <c r="C35021" s="294"/>
      <c r="D35021" s="294"/>
      <c r="E35021" s="294"/>
      <c r="F35021" s="294"/>
    </row>
    <row r="35022">
      <c r="A35022" s="294" t="s">
        <v>21892</v>
      </c>
      <c r="B35022" s="294"/>
      <c r="C35022" s="294"/>
      <c r="D35022" s="294"/>
      <c r="E35022" s="294"/>
      <c r="F35022" s="294"/>
    </row>
    <row r="35023">
      <c r="A35023" s="294" t="s">
        <v>43004</v>
      </c>
      <c r="B35023" s="294"/>
      <c r="C35023" s="294"/>
      <c r="D35023" s="294"/>
      <c r="E35023" s="294"/>
      <c r="F35023" s="294"/>
    </row>
    <row r="35024">
      <c r="A35024" s="294"/>
      <c r="B35024" s="294"/>
      <c r="C35024" s="294"/>
      <c r="D35024" s="294"/>
      <c r="E35024" s="294"/>
      <c r="F35024" s="294"/>
    </row>
    <row r="35025">
      <c r="A35025" s="294" t="s">
        <v>25150</v>
      </c>
      <c r="B35025" s="294"/>
      <c r="C35025" s="294"/>
      <c r="D35025" s="294"/>
      <c r="E35025" s="294"/>
      <c r="F35025" s="294"/>
    </row>
    <row r="35026">
      <c r="A35026" s="294" t="s">
        <v>23767</v>
      </c>
      <c r="B35026" s="294"/>
      <c r="C35026" s="294"/>
      <c r="D35026" s="294"/>
      <c r="E35026" s="294"/>
      <c r="F35026" s="294"/>
    </row>
    <row r="35027">
      <c r="A35027" s="294"/>
      <c r="B35027" s="294"/>
      <c r="C35027" s="294"/>
      <c r="D35027" s="294"/>
      <c r="E35027" s="294"/>
      <c r="F35027" s="294"/>
    </row>
    <row r="35028">
      <c r="A35028" s="294" t="s">
        <v>43005</v>
      </c>
      <c r="B35028" s="294"/>
      <c r="C35028" s="294"/>
      <c r="D35028" s="294"/>
      <c r="E35028" s="294"/>
      <c r="F35028" s="294"/>
    </row>
    <row r="35029">
      <c r="A35029" s="294" t="s">
        <v>43006</v>
      </c>
      <c r="B35029" s="294"/>
      <c r="C35029" s="294"/>
      <c r="D35029" s="294"/>
      <c r="E35029" s="294"/>
      <c r="F35029" s="294"/>
    </row>
    <row r="35030">
      <c r="A35030" s="294" t="s">
        <v>34414</v>
      </c>
      <c r="B35030" s="294"/>
      <c r="C35030" s="294"/>
      <c r="D35030" s="294"/>
      <c r="E35030" s="294"/>
      <c r="F35030" s="294"/>
    </row>
    <row r="35031">
      <c r="A35031" s="294" t="s">
        <v>43007</v>
      </c>
      <c r="B35031" s="294"/>
      <c r="C35031" s="294"/>
      <c r="D35031" s="294"/>
      <c r="E35031" s="294"/>
      <c r="F35031" s="294"/>
    </row>
    <row r="35032">
      <c r="A35032" s="294" t="s">
        <v>21892</v>
      </c>
      <c r="B35032" s="294"/>
      <c r="C35032" s="294"/>
      <c r="D35032" s="294"/>
      <c r="E35032" s="294"/>
      <c r="F35032" s="294"/>
    </row>
    <row r="35033">
      <c r="A35033" s="294" t="s">
        <v>43008</v>
      </c>
      <c r="B35033" s="294"/>
      <c r="C35033" s="294"/>
      <c r="D35033" s="294"/>
      <c r="E35033" s="294"/>
      <c r="F35033" s="294"/>
    </row>
    <row r="35034">
      <c r="A35034" s="294"/>
      <c r="B35034" s="294"/>
      <c r="C35034" s="294"/>
      <c r="D35034" s="294"/>
      <c r="E35034" s="294"/>
      <c r="F35034" s="294"/>
    </row>
    <row r="35035">
      <c r="A35035" s="294" t="s">
        <v>22491</v>
      </c>
      <c r="B35035" s="294"/>
      <c r="C35035" s="294"/>
      <c r="D35035" s="294"/>
      <c r="E35035" s="294"/>
      <c r="F35035" s="294"/>
    </row>
    <row r="35036">
      <c r="A35036" s="294"/>
      <c r="B35036" s="294"/>
      <c r="C35036" s="294"/>
      <c r="D35036" s="294"/>
      <c r="E35036" s="294"/>
      <c r="F35036" s="294"/>
    </row>
    <row r="35037">
      <c r="A35037" s="294" t="s">
        <v>43009</v>
      </c>
      <c r="B35037" s="294"/>
      <c r="C35037" s="294"/>
      <c r="D35037" s="294"/>
      <c r="E35037" s="294"/>
      <c r="F35037" s="294"/>
    </row>
    <row r="35038">
      <c r="A35038" s="294" t="s">
        <v>23890</v>
      </c>
      <c r="B35038" s="294"/>
      <c r="C35038" s="294"/>
      <c r="D35038" s="294"/>
      <c r="E35038" s="294"/>
      <c r="F35038" s="294"/>
    </row>
    <row r="35039">
      <c r="A35039" s="294" t="s">
        <v>40761</v>
      </c>
      <c r="B35039" s="294"/>
      <c r="C35039" s="294"/>
      <c r="D35039" s="294"/>
      <c r="E35039" s="294"/>
      <c r="F35039" s="294"/>
    </row>
    <row r="35040">
      <c r="A35040" s="294" t="s">
        <v>42925</v>
      </c>
      <c r="B35040" s="294"/>
      <c r="C35040" s="294"/>
      <c r="D35040" s="294"/>
      <c r="E35040" s="294"/>
      <c r="F35040" s="294"/>
    </row>
    <row r="35041">
      <c r="A35041" s="294" t="s">
        <v>43010</v>
      </c>
      <c r="B35041" s="294"/>
      <c r="C35041" s="294"/>
      <c r="D35041" s="294"/>
      <c r="E35041" s="294"/>
      <c r="F35041" s="294"/>
    </row>
    <row r="35042">
      <c r="A35042" s="294" t="s">
        <v>43011</v>
      </c>
      <c r="B35042" s="294"/>
      <c r="C35042" s="294"/>
      <c r="D35042" s="294"/>
      <c r="E35042" s="294"/>
      <c r="F35042" s="294"/>
    </row>
    <row r="35043">
      <c r="A35043" s="294"/>
      <c r="B35043" s="294"/>
      <c r="C35043" s="294"/>
      <c r="D35043" s="294"/>
      <c r="E35043" s="294"/>
      <c r="F35043" s="294"/>
    </row>
    <row r="35044">
      <c r="A35044" s="294" t="s">
        <v>43012</v>
      </c>
      <c r="B35044" s="294"/>
      <c r="C35044" s="294"/>
      <c r="D35044" s="294"/>
      <c r="E35044" s="294"/>
      <c r="F35044" s="294"/>
    </row>
    <row r="35045">
      <c r="A35045" s="294"/>
      <c r="B35045" s="294"/>
      <c r="C35045" s="294"/>
      <c r="D35045" s="294"/>
      <c r="E35045" s="294"/>
      <c r="F35045" s="294"/>
    </row>
    <row r="35046">
      <c r="A35046" s="294" t="s">
        <v>43013</v>
      </c>
      <c r="B35046" s="294"/>
      <c r="C35046" s="294"/>
      <c r="D35046" s="294"/>
      <c r="E35046" s="294"/>
      <c r="F35046" s="294"/>
    </row>
    <row r="35047">
      <c r="A35047" s="294" t="s">
        <v>42999</v>
      </c>
      <c r="B35047" s="294"/>
      <c r="C35047" s="294"/>
      <c r="D35047" s="294"/>
      <c r="E35047" s="294"/>
      <c r="F35047" s="294"/>
    </row>
    <row r="35048">
      <c r="A35048" s="294" t="s">
        <v>43014</v>
      </c>
      <c r="B35048" s="294"/>
      <c r="C35048" s="294"/>
      <c r="D35048" s="294"/>
      <c r="E35048" s="294"/>
      <c r="F35048" s="294"/>
    </row>
    <row r="35049">
      <c r="A35049" s="294" t="s">
        <v>43015</v>
      </c>
      <c r="B35049" s="294"/>
      <c r="C35049" s="294"/>
      <c r="D35049" s="294"/>
      <c r="E35049" s="294"/>
      <c r="F35049" s="294"/>
    </row>
    <row r="35050">
      <c r="A35050" s="294"/>
      <c r="B35050" s="294"/>
      <c r="C35050" s="294"/>
      <c r="D35050" s="294"/>
      <c r="E35050" s="294"/>
      <c r="F35050" s="294"/>
    </row>
    <row r="35051">
      <c r="A35051" s="294" t="s">
        <v>23548</v>
      </c>
      <c r="B35051" s="294"/>
      <c r="C35051" s="294"/>
      <c r="D35051" s="294"/>
      <c r="E35051" s="294"/>
      <c r="F35051" s="294"/>
    </row>
    <row r="35052">
      <c r="A35052" s="294"/>
      <c r="B35052" s="294"/>
      <c r="C35052" s="294"/>
      <c r="D35052" s="294"/>
      <c r="E35052" s="294"/>
      <c r="F35052" s="294"/>
    </row>
    <row r="35053">
      <c r="A35053" s="294" t="s">
        <v>43016</v>
      </c>
      <c r="B35053" s="294"/>
      <c r="C35053" s="294"/>
      <c r="D35053" s="294"/>
      <c r="E35053" s="294"/>
      <c r="F35053" s="294"/>
    </row>
    <row r="35054">
      <c r="A35054" s="294" t="s">
        <v>43017</v>
      </c>
      <c r="B35054" s="294"/>
      <c r="C35054" s="294"/>
      <c r="D35054" s="294"/>
      <c r="E35054" s="294"/>
      <c r="F35054" s="294"/>
    </row>
    <row r="35055">
      <c r="A35055" s="294" t="s">
        <v>43018</v>
      </c>
      <c r="B35055" s="294"/>
      <c r="C35055" s="294"/>
      <c r="D35055" s="294"/>
      <c r="E35055" s="294"/>
      <c r="F35055" s="294"/>
    </row>
    <row r="35056">
      <c r="A35056" s="294" t="s">
        <v>43019</v>
      </c>
      <c r="B35056" s="294"/>
      <c r="C35056" s="294"/>
      <c r="D35056" s="294"/>
      <c r="E35056" s="294"/>
      <c r="F35056" s="294"/>
    </row>
    <row r="35057">
      <c r="A35057" s="294" t="s">
        <v>43020</v>
      </c>
      <c r="B35057" s="294"/>
      <c r="C35057" s="294"/>
      <c r="D35057" s="294"/>
      <c r="E35057" s="294"/>
      <c r="F35057" s="294"/>
    </row>
    <row r="35058">
      <c r="A35058" s="294" t="s">
        <v>21892</v>
      </c>
      <c r="B35058" s="294"/>
      <c r="C35058" s="294"/>
      <c r="D35058" s="294"/>
      <c r="E35058" s="294"/>
      <c r="F35058" s="294"/>
    </row>
    <row r="35059">
      <c r="A35059" s="294" t="s">
        <v>43021</v>
      </c>
      <c r="B35059" s="294"/>
      <c r="C35059" s="294"/>
      <c r="D35059" s="294"/>
      <c r="E35059" s="294"/>
      <c r="F35059" s="294"/>
    </row>
    <row r="35060">
      <c r="A35060" s="294" t="s">
        <v>43022</v>
      </c>
      <c r="B35060" s="294"/>
      <c r="C35060" s="294"/>
      <c r="D35060" s="294"/>
      <c r="E35060" s="294"/>
      <c r="F35060" s="294"/>
    </row>
    <row r="35061">
      <c r="A35061" s="294" t="s">
        <v>43023</v>
      </c>
      <c r="B35061" s="294"/>
      <c r="C35061" s="294"/>
      <c r="D35061" s="294"/>
      <c r="E35061" s="294"/>
      <c r="F35061" s="294"/>
    </row>
    <row r="35062">
      <c r="A35062" s="294"/>
      <c r="B35062" s="294"/>
      <c r="C35062" s="294"/>
      <c r="D35062" s="294"/>
      <c r="E35062" s="294"/>
      <c r="F35062" s="294"/>
    </row>
    <row r="35063">
      <c r="A35063" s="294"/>
      <c r="B35063" s="294"/>
      <c r="C35063" s="294"/>
      <c r="D35063" s="294"/>
      <c r="E35063" s="294"/>
      <c r="F35063" s="294"/>
    </row>
    <row r="35064">
      <c r="A35064" s="294" t="s">
        <v>41927</v>
      </c>
      <c r="B35064" s="294"/>
      <c r="C35064" s="294"/>
      <c r="D35064" s="294"/>
      <c r="E35064" s="294"/>
      <c r="F35064" s="294"/>
    </row>
    <row r="35065">
      <c r="A35065" s="294" t="s">
        <v>43024</v>
      </c>
      <c r="B35065" s="294"/>
      <c r="C35065" s="294"/>
      <c r="D35065" s="294"/>
      <c r="E35065" s="294"/>
      <c r="F35065" s="294"/>
    </row>
    <row r="35066">
      <c r="A35066" s="294" t="s">
        <v>24755</v>
      </c>
      <c r="B35066" s="294"/>
      <c r="C35066" s="294"/>
      <c r="D35066" s="294"/>
      <c r="E35066" s="294"/>
      <c r="F35066" s="294"/>
    </row>
    <row r="35067">
      <c r="A35067" s="294" t="s">
        <v>43025</v>
      </c>
      <c r="B35067" s="294"/>
      <c r="C35067" s="294"/>
      <c r="D35067" s="294"/>
      <c r="E35067" s="294"/>
      <c r="F35067" s="294"/>
    </row>
    <row r="35068">
      <c r="A35068" s="294" t="s">
        <v>43026</v>
      </c>
      <c r="B35068" s="294"/>
      <c r="C35068" s="294"/>
      <c r="D35068" s="294"/>
      <c r="E35068" s="294"/>
      <c r="F35068" s="294"/>
    </row>
    <row r="35069">
      <c r="A35069" s="294"/>
      <c r="B35069" s="294"/>
      <c r="C35069" s="294"/>
      <c r="D35069" s="294"/>
      <c r="E35069" s="294"/>
      <c r="F35069" s="294"/>
    </row>
    <row r="35070">
      <c r="A35070" s="294" t="s">
        <v>23228</v>
      </c>
      <c r="B35070" s="294"/>
      <c r="C35070" s="294"/>
      <c r="D35070" s="294"/>
      <c r="E35070" s="294"/>
      <c r="F35070" s="294"/>
    </row>
    <row r="35071">
      <c r="A35071" s="294" t="s">
        <v>26617</v>
      </c>
      <c r="B35071" s="294"/>
      <c r="C35071" s="294"/>
      <c r="D35071" s="294"/>
      <c r="E35071" s="294"/>
      <c r="F35071" s="294"/>
    </row>
    <row r="35072">
      <c r="A35072" s="294"/>
      <c r="B35072" s="294"/>
      <c r="C35072" s="294"/>
      <c r="D35072" s="294"/>
      <c r="E35072" s="294"/>
      <c r="F35072" s="294"/>
    </row>
    <row r="35073">
      <c r="A35073" s="294" t="s">
        <v>43027</v>
      </c>
      <c r="B35073" s="294"/>
      <c r="C35073" s="294"/>
      <c r="D35073" s="294"/>
      <c r="E35073" s="294"/>
      <c r="F35073" s="294"/>
    </row>
    <row r="35074">
      <c r="A35074" s="294" t="s">
        <v>43028</v>
      </c>
      <c r="B35074" s="294"/>
      <c r="C35074" s="294"/>
      <c r="D35074" s="294"/>
      <c r="E35074" s="294"/>
      <c r="F35074" s="294"/>
    </row>
    <row r="35075">
      <c r="A35075" s="294" t="s">
        <v>43029</v>
      </c>
      <c r="B35075" s="294"/>
      <c r="C35075" s="294"/>
      <c r="D35075" s="294"/>
      <c r="E35075" s="294"/>
      <c r="F35075" s="294"/>
    </row>
    <row r="35076">
      <c r="A35076" s="294" t="s">
        <v>39668</v>
      </c>
      <c r="B35076" s="294"/>
      <c r="C35076" s="294"/>
      <c r="D35076" s="294"/>
      <c r="E35076" s="294"/>
      <c r="F35076" s="294"/>
    </row>
    <row r="35077">
      <c r="A35077" s="294" t="s">
        <v>43030</v>
      </c>
      <c r="B35077" s="294"/>
      <c r="C35077" s="294"/>
      <c r="D35077" s="294"/>
      <c r="E35077" s="294"/>
      <c r="F35077" s="294"/>
    </row>
    <row r="35078">
      <c r="A35078" s="294" t="s">
        <v>43031</v>
      </c>
      <c r="B35078" s="294"/>
      <c r="C35078" s="294"/>
      <c r="D35078" s="294"/>
      <c r="E35078" s="294"/>
      <c r="F35078" s="294"/>
    </row>
    <row r="35079">
      <c r="A35079" s="294" t="s">
        <v>43032</v>
      </c>
      <c r="B35079" s="294"/>
      <c r="C35079" s="294"/>
      <c r="D35079" s="294"/>
      <c r="E35079" s="294"/>
      <c r="F35079" s="294"/>
    </row>
    <row r="35080">
      <c r="A35080" s="294" t="s">
        <v>21892</v>
      </c>
      <c r="B35080" s="294"/>
      <c r="C35080" s="294"/>
      <c r="D35080" s="294"/>
      <c r="E35080" s="294"/>
      <c r="F35080" s="294"/>
    </row>
    <row r="35081">
      <c r="A35081" s="294" t="s">
        <v>43033</v>
      </c>
      <c r="B35081" s="294"/>
      <c r="C35081" s="294"/>
      <c r="D35081" s="294"/>
      <c r="E35081" s="294"/>
      <c r="F35081" s="294"/>
    </row>
    <row r="35082">
      <c r="A35082" s="294" t="s">
        <v>43034</v>
      </c>
      <c r="B35082" s="294"/>
      <c r="C35082" s="294"/>
      <c r="D35082" s="294"/>
      <c r="E35082" s="294"/>
      <c r="F35082" s="294"/>
    </row>
    <row r="35083">
      <c r="A35083" s="294"/>
      <c r="B35083" s="294"/>
      <c r="C35083" s="294"/>
      <c r="D35083" s="294"/>
      <c r="E35083" s="294"/>
      <c r="F35083" s="294"/>
    </row>
    <row r="35084">
      <c r="A35084" s="294" t="s">
        <v>24323</v>
      </c>
      <c r="B35084" s="294"/>
      <c r="C35084" s="294"/>
      <c r="D35084" s="294"/>
      <c r="E35084" s="294"/>
      <c r="F35084" s="294"/>
    </row>
    <row r="35085">
      <c r="A35085" s="294" t="s">
        <v>23704</v>
      </c>
      <c r="B35085" s="294"/>
      <c r="C35085" s="294"/>
      <c r="D35085" s="294"/>
      <c r="E35085" s="294"/>
      <c r="F35085" s="294"/>
    </row>
    <row r="35086">
      <c r="A35086" s="294"/>
      <c r="B35086" s="294"/>
      <c r="C35086" s="294"/>
      <c r="D35086" s="294"/>
      <c r="E35086" s="294"/>
      <c r="F35086" s="294"/>
    </row>
    <row r="35087">
      <c r="A35087" s="294" t="s">
        <v>43035</v>
      </c>
      <c r="B35087" s="294"/>
      <c r="C35087" s="294"/>
      <c r="D35087" s="294"/>
      <c r="E35087" s="294"/>
      <c r="F35087" s="294"/>
    </row>
    <row r="35088">
      <c r="A35088" s="294" t="s">
        <v>43036</v>
      </c>
      <c r="B35088" s="294"/>
      <c r="C35088" s="294"/>
      <c r="D35088" s="294"/>
      <c r="E35088" s="294"/>
      <c r="F35088" s="294"/>
    </row>
    <row r="35089">
      <c r="A35089" s="294" t="s">
        <v>22613</v>
      </c>
      <c r="B35089" s="294"/>
      <c r="C35089" s="294"/>
      <c r="D35089" s="294"/>
      <c r="E35089" s="294"/>
      <c r="F35089" s="294"/>
    </row>
    <row r="35090">
      <c r="A35090" s="294" t="s">
        <v>43037</v>
      </c>
      <c r="B35090" s="294"/>
      <c r="C35090" s="294"/>
      <c r="D35090" s="294"/>
      <c r="E35090" s="294"/>
      <c r="F35090" s="294"/>
    </row>
    <row r="35091">
      <c r="A35091" s="294" t="s">
        <v>22621</v>
      </c>
      <c r="B35091" s="294"/>
      <c r="C35091" s="294"/>
      <c r="D35091" s="294"/>
      <c r="E35091" s="294"/>
      <c r="F35091" s="294"/>
    </row>
    <row r="35092">
      <c r="A35092" s="294" t="s">
        <v>28175</v>
      </c>
      <c r="B35092" s="294"/>
      <c r="C35092" s="294"/>
      <c r="D35092" s="294"/>
      <c r="E35092" s="294"/>
      <c r="F35092" s="294"/>
    </row>
    <row r="35093">
      <c r="A35093" s="294" t="s">
        <v>21921</v>
      </c>
      <c r="B35093" s="294"/>
      <c r="C35093" s="294"/>
      <c r="D35093" s="294"/>
      <c r="E35093" s="294"/>
      <c r="F35093" s="294"/>
    </row>
    <row r="35094">
      <c r="A35094" s="294" t="s">
        <v>43038</v>
      </c>
      <c r="B35094" s="294"/>
      <c r="C35094" s="294"/>
      <c r="D35094" s="294"/>
      <c r="E35094" s="294"/>
      <c r="F35094" s="294"/>
    </row>
    <row r="35095">
      <c r="A35095" s="294"/>
      <c r="B35095" s="294"/>
      <c r="C35095" s="294"/>
      <c r="D35095" s="294"/>
      <c r="E35095" s="294"/>
      <c r="F35095" s="294"/>
    </row>
    <row r="35096">
      <c r="A35096" s="294" t="s">
        <v>26318</v>
      </c>
      <c r="B35096" s="294"/>
      <c r="C35096" s="294"/>
      <c r="D35096" s="294"/>
      <c r="E35096" s="294"/>
      <c r="F35096" s="294"/>
    </row>
    <row r="35097">
      <c r="A35097" s="294" t="s">
        <v>23068</v>
      </c>
      <c r="B35097" s="294"/>
      <c r="C35097" s="294"/>
      <c r="D35097" s="294"/>
      <c r="E35097" s="294"/>
      <c r="F35097" s="294"/>
    </row>
    <row r="35098">
      <c r="A35098" s="294" t="s">
        <v>21305</v>
      </c>
      <c r="B35098" s="294"/>
      <c r="C35098" s="294"/>
      <c r="D35098" s="294"/>
      <c r="E35098" s="294"/>
      <c r="F35098" s="294"/>
    </row>
    <row r="35099">
      <c r="A35099" s="294" t="s">
        <v>43039</v>
      </c>
      <c r="B35099" s="294"/>
      <c r="C35099" s="294"/>
      <c r="D35099" s="294"/>
      <c r="E35099" s="294"/>
      <c r="F35099" s="294"/>
    </row>
    <row r="35100">
      <c r="A35100" s="294" t="s">
        <v>22612</v>
      </c>
      <c r="B35100" s="294"/>
      <c r="C35100" s="294"/>
      <c r="D35100" s="294"/>
      <c r="E35100" s="294"/>
      <c r="F35100" s="294"/>
    </row>
    <row r="35101">
      <c r="A35101" s="294" t="s">
        <v>25190</v>
      </c>
      <c r="B35101" s="294"/>
      <c r="C35101" s="294"/>
      <c r="D35101" s="294"/>
      <c r="E35101" s="294"/>
      <c r="F35101" s="294"/>
    </row>
    <row r="35102">
      <c r="A35102" s="294" t="s">
        <v>43040</v>
      </c>
      <c r="B35102" s="294"/>
      <c r="C35102" s="294"/>
      <c r="D35102" s="294"/>
      <c r="E35102" s="294"/>
      <c r="F35102" s="294"/>
    </row>
    <row r="35103">
      <c r="A35103" s="294" t="s">
        <v>43041</v>
      </c>
      <c r="B35103" s="294"/>
      <c r="C35103" s="294"/>
      <c r="D35103" s="294"/>
      <c r="E35103" s="294"/>
      <c r="F35103" s="294"/>
    </row>
    <row r="35104">
      <c r="A35104" s="294" t="s">
        <v>43042</v>
      </c>
      <c r="B35104" s="294"/>
      <c r="C35104" s="294"/>
      <c r="D35104" s="294"/>
      <c r="E35104" s="294"/>
      <c r="F35104" s="294"/>
    </row>
    <row r="35105">
      <c r="A35105" s="294" t="s">
        <v>43043</v>
      </c>
      <c r="B35105" s="294"/>
      <c r="C35105" s="294"/>
      <c r="D35105" s="294"/>
      <c r="E35105" s="294"/>
      <c r="F35105" s="294"/>
    </row>
    <row r="35106">
      <c r="A35106" s="294" t="s">
        <v>43044</v>
      </c>
      <c r="B35106" s="294"/>
      <c r="C35106" s="294"/>
      <c r="D35106" s="294"/>
      <c r="E35106" s="294"/>
      <c r="F35106" s="294"/>
    </row>
    <row r="35107">
      <c r="A35107" s="294" t="s">
        <v>21921</v>
      </c>
      <c r="B35107" s="294"/>
      <c r="C35107" s="294"/>
      <c r="D35107" s="294"/>
      <c r="E35107" s="294"/>
      <c r="F35107" s="294"/>
    </row>
    <row r="35108">
      <c r="A35108" s="294" t="s">
        <v>43045</v>
      </c>
      <c r="B35108" s="294"/>
      <c r="C35108" s="294"/>
      <c r="D35108" s="294"/>
      <c r="E35108" s="294"/>
      <c r="F35108" s="294"/>
    </row>
    <row r="35109">
      <c r="A35109" s="294" t="s">
        <v>43046</v>
      </c>
      <c r="B35109" s="294"/>
      <c r="C35109" s="294"/>
      <c r="D35109" s="294"/>
      <c r="E35109" s="294"/>
      <c r="F35109" s="294"/>
    </row>
    <row r="35110">
      <c r="A35110" s="294"/>
      <c r="B35110" s="294"/>
      <c r="C35110" s="294"/>
      <c r="D35110" s="294"/>
      <c r="E35110" s="294"/>
      <c r="F35110" s="294"/>
    </row>
    <row r="35111">
      <c r="A35111" s="294"/>
      <c r="B35111" s="294"/>
      <c r="C35111" s="294"/>
      <c r="D35111" s="294"/>
      <c r="E35111" s="294"/>
      <c r="F35111" s="294"/>
    </row>
    <row r="35112">
      <c r="A35112" s="294"/>
      <c r="B35112" s="294"/>
      <c r="C35112" s="294"/>
      <c r="D35112" s="294"/>
      <c r="E35112" s="294"/>
      <c r="F35112" s="294"/>
    </row>
    <row r="35113">
      <c r="A35113" s="294"/>
      <c r="B35113" s="294"/>
      <c r="C35113" s="294"/>
      <c r="D35113" s="294"/>
      <c r="E35113" s="294"/>
      <c r="F35113" s="294"/>
    </row>
    <row r="35114">
      <c r="A35114" s="294" t="s">
        <v>42581</v>
      </c>
      <c r="B35114" s="294"/>
      <c r="C35114" s="294"/>
      <c r="D35114" s="294"/>
      <c r="E35114" s="294"/>
      <c r="F35114" s="294"/>
    </row>
    <row r="35115">
      <c r="A35115" s="294"/>
      <c r="B35115" s="294"/>
      <c r="C35115" s="294"/>
      <c r="D35115" s="294"/>
      <c r="E35115" s="294"/>
      <c r="F35115" s="294"/>
    </row>
    <row r="35116">
      <c r="A35116" s="294" t="s">
        <v>41691</v>
      </c>
      <c r="B35116" s="294"/>
      <c r="C35116" s="294"/>
      <c r="D35116" s="294"/>
      <c r="E35116" s="294"/>
      <c r="F35116" s="294"/>
    </row>
    <row r="35117">
      <c r="A35117" s="294" t="s">
        <v>30336</v>
      </c>
      <c r="B35117" s="294"/>
      <c r="C35117" s="294"/>
      <c r="D35117" s="294"/>
      <c r="E35117" s="294"/>
      <c r="F35117" s="294"/>
    </row>
    <row r="35118">
      <c r="A35118" s="294" t="s">
        <v>41599</v>
      </c>
      <c r="B35118" s="294"/>
      <c r="C35118" s="294"/>
      <c r="D35118" s="294"/>
      <c r="E35118" s="294"/>
      <c r="F35118" s="294"/>
    </row>
    <row r="35119">
      <c r="A35119" s="294" t="s">
        <v>31573</v>
      </c>
      <c r="B35119" s="294"/>
      <c r="C35119" s="294"/>
      <c r="D35119" s="294"/>
      <c r="E35119" s="294"/>
      <c r="F35119" s="294"/>
    </row>
    <row r="35120">
      <c r="A35120" s="294" t="s">
        <v>41600</v>
      </c>
      <c r="B35120" s="294"/>
      <c r="C35120" s="294"/>
      <c r="D35120" s="294"/>
      <c r="E35120" s="294"/>
      <c r="F35120" s="294"/>
    </row>
    <row r="35121">
      <c r="A35121" s="294" t="s">
        <v>43047</v>
      </c>
      <c r="B35121" s="294"/>
      <c r="C35121" s="294"/>
      <c r="D35121" s="294"/>
      <c r="E35121" s="294"/>
      <c r="F35121" s="294"/>
    </row>
    <row r="35122">
      <c r="A35122" s="294" t="s">
        <v>43048</v>
      </c>
      <c r="B35122" s="294"/>
      <c r="C35122" s="294"/>
      <c r="D35122" s="294"/>
      <c r="E35122" s="294"/>
      <c r="F35122" s="294"/>
    </row>
    <row r="35123">
      <c r="A35123" s="294" t="s">
        <v>42849</v>
      </c>
      <c r="B35123" s="294"/>
      <c r="C35123" s="294"/>
      <c r="D35123" s="294"/>
      <c r="E35123" s="294"/>
      <c r="F35123" s="294"/>
    </row>
    <row r="35124">
      <c r="A35124" s="294" t="s">
        <v>43049</v>
      </c>
      <c r="B35124" s="294"/>
      <c r="C35124" s="294"/>
      <c r="D35124" s="294"/>
      <c r="E35124" s="294"/>
      <c r="F35124" s="294"/>
    </row>
    <row r="35125">
      <c r="A35125" s="294" t="s">
        <v>38450</v>
      </c>
      <c r="B35125" s="294"/>
      <c r="C35125" s="294"/>
      <c r="D35125" s="294"/>
      <c r="E35125" s="294"/>
      <c r="F35125" s="294"/>
    </row>
    <row r="35126">
      <c r="A35126" s="294"/>
      <c r="B35126" s="294"/>
      <c r="C35126" s="294"/>
      <c r="D35126" s="294"/>
      <c r="E35126" s="294"/>
      <c r="F35126" s="294"/>
    </row>
    <row r="35127">
      <c r="A35127" s="294" t="s">
        <v>41905</v>
      </c>
      <c r="B35127" s="294"/>
      <c r="C35127" s="294"/>
      <c r="D35127" s="294"/>
      <c r="E35127" s="294"/>
      <c r="F35127" s="294"/>
    </row>
    <row r="35128">
      <c r="A35128" s="294"/>
      <c r="B35128" s="294"/>
      <c r="C35128" s="294"/>
      <c r="D35128" s="294"/>
      <c r="E35128" s="294"/>
      <c r="F35128" s="294"/>
    </row>
    <row r="35129">
      <c r="A35129" s="294" t="s">
        <v>43050</v>
      </c>
      <c r="B35129" s="294"/>
      <c r="C35129" s="294"/>
      <c r="D35129" s="294"/>
      <c r="E35129" s="294"/>
      <c r="F35129" s="294"/>
    </row>
    <row r="35130">
      <c r="A35130" s="294" t="s">
        <v>43051</v>
      </c>
      <c r="B35130" s="294"/>
      <c r="C35130" s="294"/>
      <c r="D35130" s="294"/>
      <c r="E35130" s="294"/>
      <c r="F35130" s="294"/>
    </row>
    <row r="35131">
      <c r="A35131" s="294" t="s">
        <v>43052</v>
      </c>
      <c r="B35131" s="294"/>
      <c r="C35131" s="294"/>
      <c r="D35131" s="294"/>
      <c r="E35131" s="294"/>
      <c r="F35131" s="294"/>
    </row>
    <row r="35132">
      <c r="A35132" s="294" t="s">
        <v>43053</v>
      </c>
      <c r="B35132" s="294"/>
      <c r="C35132" s="294"/>
      <c r="D35132" s="294"/>
      <c r="E35132" s="294"/>
      <c r="F35132" s="294"/>
    </row>
    <row r="35133">
      <c r="A35133" s="294" t="s">
        <v>43054</v>
      </c>
      <c r="B35133" s="294"/>
      <c r="C35133" s="294"/>
      <c r="D35133" s="294"/>
      <c r="E35133" s="294"/>
      <c r="F35133" s="294"/>
    </row>
    <row r="35134">
      <c r="A35134" s="294" t="s">
        <v>22631</v>
      </c>
      <c r="B35134" s="294"/>
      <c r="C35134" s="294"/>
      <c r="D35134" s="294"/>
      <c r="E35134" s="294"/>
      <c r="F35134" s="294"/>
    </row>
    <row r="35135">
      <c r="A35135" s="294" t="s">
        <v>43055</v>
      </c>
      <c r="B35135" s="294"/>
      <c r="C35135" s="294"/>
      <c r="D35135" s="294"/>
      <c r="E35135" s="294"/>
      <c r="F35135" s="294"/>
    </row>
    <row r="35136">
      <c r="A35136" s="294" t="s">
        <v>43056</v>
      </c>
      <c r="B35136" s="294"/>
      <c r="C35136" s="294"/>
      <c r="D35136" s="294"/>
      <c r="E35136" s="294"/>
      <c r="F35136" s="294"/>
    </row>
    <row r="35137">
      <c r="A35137" s="294" t="s">
        <v>43057</v>
      </c>
      <c r="B35137" s="294"/>
      <c r="C35137" s="294"/>
      <c r="D35137" s="294"/>
      <c r="E35137" s="294"/>
      <c r="F35137" s="294"/>
    </row>
    <row r="35138">
      <c r="A35138" s="294" t="s">
        <v>43058</v>
      </c>
      <c r="B35138" s="294"/>
      <c r="C35138" s="294"/>
      <c r="D35138" s="294"/>
      <c r="E35138" s="294"/>
      <c r="F35138" s="294"/>
    </row>
    <row r="35139">
      <c r="A35139" s="294" t="s">
        <v>39335</v>
      </c>
      <c r="B35139" s="294"/>
      <c r="C35139" s="294"/>
      <c r="D35139" s="294"/>
      <c r="E35139" s="294"/>
      <c r="F35139" s="294"/>
    </row>
    <row r="35140">
      <c r="A35140" s="294" t="s">
        <v>38181</v>
      </c>
      <c r="B35140" s="294"/>
      <c r="C35140" s="294"/>
      <c r="D35140" s="294"/>
      <c r="E35140" s="294"/>
      <c r="F35140" s="294"/>
    </row>
    <row r="35141">
      <c r="A35141" s="294" t="s">
        <v>42587</v>
      </c>
      <c r="B35141" s="294"/>
      <c r="C35141" s="294"/>
      <c r="D35141" s="294"/>
      <c r="E35141" s="294"/>
      <c r="F35141" s="294"/>
    </row>
    <row r="35142">
      <c r="A35142" s="294" t="s">
        <v>39336</v>
      </c>
      <c r="B35142" s="294"/>
      <c r="C35142" s="294"/>
      <c r="D35142" s="294"/>
      <c r="E35142" s="294"/>
      <c r="F35142" s="294"/>
    </row>
    <row r="35143">
      <c r="A35143" s="294" t="s">
        <v>39340</v>
      </c>
      <c r="B35143" s="294"/>
      <c r="C35143" s="294"/>
      <c r="D35143" s="294"/>
      <c r="E35143" s="294"/>
      <c r="F35143" s="294"/>
    </row>
    <row r="35144">
      <c r="A35144" s="294" t="s">
        <v>32953</v>
      </c>
      <c r="B35144" s="294"/>
      <c r="C35144" s="294"/>
      <c r="D35144" s="294"/>
      <c r="E35144" s="294"/>
      <c r="F35144" s="294"/>
    </row>
    <row r="35145">
      <c r="A35145" s="294" t="s">
        <v>32957</v>
      </c>
      <c r="B35145" s="294"/>
      <c r="C35145" s="294"/>
      <c r="D35145" s="294"/>
      <c r="E35145" s="294"/>
      <c r="F35145" s="294"/>
    </row>
    <row r="35146">
      <c r="A35146" s="294" t="s">
        <v>43059</v>
      </c>
      <c r="B35146" s="294"/>
      <c r="C35146" s="294"/>
      <c r="D35146" s="294"/>
      <c r="E35146" s="294"/>
      <c r="F35146" s="294"/>
    </row>
    <row r="35147">
      <c r="A35147" s="294" t="s">
        <v>43060</v>
      </c>
      <c r="B35147" s="294"/>
      <c r="C35147" s="294"/>
      <c r="D35147" s="294"/>
      <c r="E35147" s="294"/>
      <c r="F35147" s="294"/>
    </row>
    <row r="35148">
      <c r="A35148" s="294"/>
      <c r="B35148" s="294"/>
      <c r="C35148" s="294"/>
      <c r="D35148" s="294"/>
      <c r="E35148" s="294"/>
      <c r="F35148" s="294"/>
    </row>
    <row r="35149">
      <c r="A35149" s="294" t="s">
        <v>43061</v>
      </c>
      <c r="B35149" s="294"/>
      <c r="C35149" s="294"/>
      <c r="D35149" s="294"/>
      <c r="E35149" s="294"/>
      <c r="F35149" s="294"/>
    </row>
    <row r="35150">
      <c r="A35150" s="294"/>
      <c r="B35150" s="294"/>
      <c r="C35150" s="294"/>
      <c r="D35150" s="294"/>
      <c r="E35150" s="294"/>
      <c r="F35150" s="294"/>
    </row>
    <row r="35151">
      <c r="A35151" s="294" t="s">
        <v>23171</v>
      </c>
      <c r="B35151" s="294"/>
      <c r="C35151" s="294"/>
      <c r="D35151" s="294"/>
      <c r="E35151" s="294"/>
      <c r="F35151" s="294"/>
    </row>
    <row r="35152">
      <c r="A35152" s="294" t="s">
        <v>27652</v>
      </c>
      <c r="B35152" s="294"/>
      <c r="C35152" s="294"/>
      <c r="D35152" s="294"/>
      <c r="E35152" s="294"/>
      <c r="F35152" s="294"/>
    </row>
    <row r="35153">
      <c r="A35153" s="294" t="s">
        <v>34240</v>
      </c>
      <c r="B35153" s="294"/>
      <c r="C35153" s="294"/>
      <c r="D35153" s="294"/>
      <c r="E35153" s="294"/>
      <c r="F35153" s="294"/>
    </row>
    <row r="35154">
      <c r="A35154" s="294" t="s">
        <v>43062</v>
      </c>
      <c r="B35154" s="294"/>
      <c r="C35154" s="294"/>
      <c r="D35154" s="294"/>
      <c r="E35154" s="294"/>
      <c r="F35154" s="294"/>
    </row>
    <row r="35155">
      <c r="A35155" s="294" t="s">
        <v>41237</v>
      </c>
      <c r="B35155" s="294"/>
      <c r="C35155" s="294"/>
      <c r="D35155" s="294"/>
      <c r="E35155" s="294"/>
      <c r="F35155" s="294"/>
    </row>
    <row r="35156">
      <c r="A35156" s="294" t="s">
        <v>42601</v>
      </c>
      <c r="B35156" s="294"/>
      <c r="C35156" s="294"/>
      <c r="D35156" s="294"/>
      <c r="E35156" s="294"/>
      <c r="F35156" s="294"/>
    </row>
    <row r="35157">
      <c r="A35157" s="294" t="s">
        <v>43063</v>
      </c>
      <c r="B35157" s="294"/>
      <c r="C35157" s="294"/>
      <c r="D35157" s="294"/>
      <c r="E35157" s="294"/>
      <c r="F35157" s="294"/>
    </row>
    <row r="35158">
      <c r="A35158" s="294" t="s">
        <v>43064</v>
      </c>
      <c r="B35158" s="294"/>
      <c r="C35158" s="294"/>
      <c r="D35158" s="294"/>
      <c r="E35158" s="294"/>
      <c r="F35158" s="294"/>
    </row>
    <row r="35159">
      <c r="A35159" s="294" t="s">
        <v>43065</v>
      </c>
      <c r="B35159" s="294"/>
      <c r="C35159" s="294"/>
      <c r="D35159" s="294"/>
      <c r="E35159" s="294"/>
      <c r="F35159" s="294"/>
    </row>
    <row r="35160">
      <c r="A35160" s="294" t="s">
        <v>43066</v>
      </c>
      <c r="B35160" s="294"/>
      <c r="C35160" s="294"/>
      <c r="D35160" s="294"/>
      <c r="E35160" s="294"/>
      <c r="F35160" s="294"/>
    </row>
    <row r="35161">
      <c r="A35161" s="294" t="s">
        <v>43067</v>
      </c>
      <c r="B35161" s="294"/>
      <c r="C35161" s="294"/>
      <c r="D35161" s="294"/>
      <c r="E35161" s="294"/>
      <c r="F35161" s="294"/>
    </row>
    <row r="35162">
      <c r="A35162" s="294" t="s">
        <v>43068</v>
      </c>
      <c r="B35162" s="294"/>
      <c r="C35162" s="294"/>
      <c r="D35162" s="294"/>
      <c r="E35162" s="294"/>
      <c r="F35162" s="294"/>
    </row>
    <row r="35163">
      <c r="A35163" s="294" t="s">
        <v>43069</v>
      </c>
      <c r="B35163" s="294"/>
      <c r="C35163" s="294"/>
      <c r="D35163" s="294"/>
      <c r="E35163" s="294"/>
      <c r="F35163" s="294"/>
    </row>
    <row r="35164">
      <c r="A35164" s="294" t="s">
        <v>43070</v>
      </c>
      <c r="B35164" s="294"/>
      <c r="C35164" s="294"/>
      <c r="D35164" s="294"/>
      <c r="E35164" s="294"/>
      <c r="F35164" s="294"/>
    </row>
    <row r="35165">
      <c r="A35165" s="294" t="s">
        <v>43071</v>
      </c>
      <c r="B35165" s="294"/>
      <c r="C35165" s="294"/>
      <c r="D35165" s="294"/>
      <c r="E35165" s="294"/>
      <c r="F35165" s="294"/>
    </row>
    <row r="35166">
      <c r="A35166" s="294" t="s">
        <v>42876</v>
      </c>
      <c r="B35166" s="294"/>
      <c r="C35166" s="294"/>
      <c r="D35166" s="294"/>
      <c r="E35166" s="294"/>
      <c r="F35166" s="294"/>
    </row>
    <row r="35167">
      <c r="A35167" s="294" t="s">
        <v>42877</v>
      </c>
      <c r="B35167" s="294"/>
      <c r="C35167" s="294"/>
      <c r="D35167" s="294"/>
      <c r="E35167" s="294"/>
      <c r="F35167" s="294"/>
    </row>
    <row r="35168">
      <c r="A35168" s="294" t="s">
        <v>43072</v>
      </c>
      <c r="B35168" s="294"/>
      <c r="C35168" s="294"/>
      <c r="D35168" s="294"/>
      <c r="E35168" s="294"/>
      <c r="F35168" s="294"/>
    </row>
    <row r="35169">
      <c r="A35169" s="294" t="s">
        <v>43073</v>
      </c>
      <c r="B35169" s="294"/>
      <c r="C35169" s="294"/>
      <c r="D35169" s="294"/>
      <c r="E35169" s="294"/>
      <c r="F35169" s="294"/>
    </row>
    <row r="35170">
      <c r="A35170" s="294" t="s">
        <v>43074</v>
      </c>
      <c r="B35170" s="294"/>
      <c r="C35170" s="294"/>
      <c r="D35170" s="294"/>
      <c r="E35170" s="294"/>
      <c r="F35170" s="294"/>
    </row>
    <row r="35171">
      <c r="A35171" s="294" t="s">
        <v>43075</v>
      </c>
      <c r="B35171" s="294"/>
      <c r="C35171" s="294"/>
      <c r="D35171" s="294"/>
      <c r="E35171" s="294"/>
      <c r="F35171" s="294"/>
    </row>
    <row r="35172">
      <c r="A35172" s="294" t="s">
        <v>43076</v>
      </c>
      <c r="B35172" s="294"/>
      <c r="C35172" s="294"/>
      <c r="D35172" s="294"/>
      <c r="E35172" s="294"/>
      <c r="F35172" s="294"/>
    </row>
    <row r="35173">
      <c r="A35173" s="294" t="s">
        <v>43077</v>
      </c>
      <c r="B35173" s="294"/>
      <c r="C35173" s="294"/>
      <c r="D35173" s="294"/>
      <c r="E35173" s="294"/>
      <c r="F35173" s="294"/>
    </row>
    <row r="35174">
      <c r="A35174" s="294" t="s">
        <v>43078</v>
      </c>
      <c r="B35174" s="294"/>
      <c r="C35174" s="294"/>
      <c r="D35174" s="294"/>
      <c r="E35174" s="294"/>
      <c r="F35174" s="294"/>
    </row>
    <row r="35175">
      <c r="A35175" s="294"/>
      <c r="B35175" s="294"/>
      <c r="C35175" s="294"/>
      <c r="D35175" s="294"/>
      <c r="E35175" s="294"/>
      <c r="F35175" s="294"/>
    </row>
    <row r="35176">
      <c r="A35176" s="294" t="s">
        <v>41927</v>
      </c>
      <c r="B35176" s="294"/>
      <c r="C35176" s="294"/>
      <c r="D35176" s="294"/>
      <c r="E35176" s="294"/>
      <c r="F35176" s="294"/>
    </row>
    <row r="35177">
      <c r="A35177" s="294" t="s">
        <v>43079</v>
      </c>
      <c r="B35177" s="294"/>
      <c r="C35177" s="294"/>
      <c r="D35177" s="294"/>
      <c r="E35177" s="294"/>
      <c r="F35177" s="294"/>
    </row>
    <row r="35178">
      <c r="A35178" s="294" t="s">
        <v>23409</v>
      </c>
      <c r="B35178" s="294"/>
      <c r="C35178" s="294"/>
      <c r="D35178" s="294"/>
      <c r="E35178" s="294"/>
      <c r="F35178" s="294"/>
    </row>
    <row r="35179">
      <c r="A35179" s="294" t="s">
        <v>43025</v>
      </c>
      <c r="B35179" s="294"/>
      <c r="C35179" s="294"/>
      <c r="D35179" s="294"/>
      <c r="E35179" s="294"/>
      <c r="F35179" s="294"/>
    </row>
    <row r="35180">
      <c r="A35180" s="294" t="s">
        <v>43026</v>
      </c>
      <c r="B35180" s="294"/>
      <c r="C35180" s="294"/>
      <c r="D35180" s="294"/>
      <c r="E35180" s="294"/>
      <c r="F35180" s="294"/>
    </row>
    <row r="35181">
      <c r="A35181" s="294"/>
      <c r="B35181" s="294"/>
      <c r="C35181" s="294"/>
      <c r="D35181" s="294"/>
      <c r="E35181" s="294"/>
      <c r="F35181" s="294"/>
    </row>
    <row r="35182">
      <c r="A35182" s="294" t="s">
        <v>21429</v>
      </c>
      <c r="B35182" s="294"/>
      <c r="C35182" s="294"/>
      <c r="D35182" s="294"/>
      <c r="E35182" s="294"/>
      <c r="F35182" s="294"/>
    </row>
    <row r="35183">
      <c r="A35183" s="294"/>
      <c r="B35183" s="294"/>
      <c r="C35183" s="294"/>
      <c r="D35183" s="294"/>
      <c r="E35183" s="294"/>
      <c r="F35183" s="294"/>
    </row>
    <row r="35184">
      <c r="A35184" s="294"/>
      <c r="B35184" s="294"/>
      <c r="C35184" s="294"/>
      <c r="D35184" s="294"/>
      <c r="E35184" s="294"/>
      <c r="F35184" s="294"/>
    </row>
    <row r="35185">
      <c r="A35185" s="294" t="s">
        <v>42882</v>
      </c>
      <c r="B35185" s="294"/>
      <c r="C35185" s="294"/>
      <c r="D35185" s="294"/>
      <c r="E35185" s="294"/>
      <c r="F35185" s="294"/>
    </row>
    <row r="35186">
      <c r="A35186" s="294" t="s">
        <v>43080</v>
      </c>
      <c r="B35186" s="294"/>
      <c r="C35186" s="294"/>
      <c r="D35186" s="294"/>
      <c r="E35186" s="294"/>
      <c r="F35186" s="294"/>
    </row>
    <row r="35187">
      <c r="A35187" s="294" t="s">
        <v>43081</v>
      </c>
      <c r="B35187" s="294"/>
      <c r="C35187" s="294"/>
      <c r="D35187" s="294"/>
      <c r="E35187" s="294"/>
      <c r="F35187" s="294"/>
    </row>
    <row r="35188">
      <c r="A35188" s="294" t="s">
        <v>38225</v>
      </c>
      <c r="B35188" s="294"/>
      <c r="C35188" s="294"/>
      <c r="D35188" s="294"/>
      <c r="E35188" s="294"/>
      <c r="F35188" s="294"/>
    </row>
    <row r="35189">
      <c r="A35189" s="294" t="s">
        <v>43082</v>
      </c>
      <c r="B35189" s="294"/>
      <c r="C35189" s="294"/>
      <c r="D35189" s="294"/>
      <c r="E35189" s="294"/>
      <c r="F35189" s="294"/>
    </row>
    <row r="35190">
      <c r="A35190" s="294" t="s">
        <v>42881</v>
      </c>
      <c r="B35190" s="294"/>
      <c r="C35190" s="294"/>
      <c r="D35190" s="294"/>
      <c r="E35190" s="294"/>
      <c r="F35190" s="294"/>
    </row>
    <row r="35191">
      <c r="A35191" s="294" t="s">
        <v>43083</v>
      </c>
      <c r="B35191" s="294"/>
      <c r="C35191" s="294"/>
      <c r="D35191" s="294"/>
      <c r="E35191" s="294"/>
      <c r="F35191" s="294"/>
    </row>
    <row r="35192">
      <c r="A35192" s="294" t="s">
        <v>43084</v>
      </c>
      <c r="B35192" s="294"/>
      <c r="C35192" s="294"/>
      <c r="D35192" s="294"/>
      <c r="E35192" s="294"/>
      <c r="F35192" s="294"/>
    </row>
    <row r="35193">
      <c r="A35193" s="294" t="s">
        <v>43085</v>
      </c>
      <c r="B35193" s="294"/>
      <c r="C35193" s="294"/>
      <c r="D35193" s="294"/>
      <c r="E35193" s="294"/>
      <c r="F35193" s="294"/>
    </row>
    <row r="35194">
      <c r="A35194" s="294" t="s">
        <v>28687</v>
      </c>
      <c r="B35194" s="294"/>
      <c r="C35194" s="294"/>
      <c r="D35194" s="294"/>
      <c r="E35194" s="294"/>
      <c r="F35194" s="294"/>
    </row>
    <row r="35195">
      <c r="A35195" s="294" t="s">
        <v>24183</v>
      </c>
      <c r="B35195" s="294"/>
      <c r="C35195" s="294"/>
      <c r="D35195" s="294"/>
      <c r="E35195" s="294"/>
      <c r="F35195" s="294"/>
    </row>
    <row r="35196">
      <c r="A35196" s="294" t="s">
        <v>43086</v>
      </c>
      <c r="B35196" s="294"/>
      <c r="C35196" s="294"/>
      <c r="D35196" s="294"/>
      <c r="E35196" s="294"/>
      <c r="F35196" s="294"/>
    </row>
    <row r="35197">
      <c r="A35197" s="294" t="s">
        <v>43087</v>
      </c>
      <c r="B35197" s="294"/>
      <c r="C35197" s="294"/>
      <c r="D35197" s="294"/>
      <c r="E35197" s="294"/>
      <c r="F35197" s="294"/>
    </row>
    <row r="35198">
      <c r="A35198" s="294"/>
      <c r="B35198" s="294"/>
      <c r="C35198" s="294"/>
      <c r="D35198" s="294"/>
      <c r="E35198" s="294"/>
      <c r="F35198" s="294"/>
    </row>
    <row r="35199">
      <c r="A35199" s="294"/>
      <c r="B35199" s="294"/>
      <c r="C35199" s="294"/>
      <c r="D35199" s="294"/>
      <c r="E35199" s="294"/>
      <c r="F35199" s="294"/>
    </row>
    <row r="35200">
      <c r="A35200" s="294"/>
      <c r="B35200" s="294"/>
      <c r="C35200" s="294"/>
      <c r="D35200" s="294"/>
      <c r="E35200" s="294"/>
      <c r="F35200" s="294"/>
    </row>
    <row r="35201">
      <c r="A35201" s="294" t="s">
        <v>21326</v>
      </c>
      <c r="B35201" s="294"/>
      <c r="C35201" s="294"/>
      <c r="D35201" s="294"/>
      <c r="E35201" s="294"/>
      <c r="F35201" s="294"/>
    </row>
    <row r="35202">
      <c r="A35202" s="294"/>
      <c r="B35202" s="294"/>
      <c r="C35202" s="294"/>
      <c r="D35202" s="294"/>
      <c r="E35202" s="294"/>
      <c r="F35202" s="294"/>
    </row>
    <row r="35203">
      <c r="A35203" s="294" t="s">
        <v>43088</v>
      </c>
      <c r="B35203" s="294"/>
      <c r="C35203" s="294"/>
      <c r="D35203" s="294"/>
      <c r="E35203" s="294"/>
      <c r="F35203" s="294"/>
    </row>
    <row r="35204">
      <c r="A35204" s="294" t="s">
        <v>43089</v>
      </c>
      <c r="B35204" s="294"/>
      <c r="C35204" s="294"/>
      <c r="D35204" s="294"/>
      <c r="E35204" s="294"/>
      <c r="F35204" s="294"/>
    </row>
    <row r="35205">
      <c r="A35205" s="294" t="s">
        <v>43090</v>
      </c>
      <c r="B35205" s="294"/>
      <c r="C35205" s="294"/>
      <c r="D35205" s="294"/>
      <c r="E35205" s="294"/>
      <c r="F35205" s="294"/>
    </row>
    <row r="35206">
      <c r="A35206" s="294" t="s">
        <v>43091</v>
      </c>
      <c r="B35206" s="294"/>
      <c r="C35206" s="294"/>
      <c r="D35206" s="294"/>
      <c r="E35206" s="294"/>
      <c r="F35206" s="294"/>
    </row>
    <row r="35207">
      <c r="A35207" s="294" t="s">
        <v>43092</v>
      </c>
      <c r="B35207" s="294"/>
      <c r="C35207" s="294"/>
      <c r="D35207" s="294"/>
      <c r="E35207" s="294"/>
      <c r="F35207" s="294"/>
    </row>
    <row r="35208">
      <c r="A35208" s="294"/>
      <c r="B35208" s="294"/>
      <c r="C35208" s="294"/>
      <c r="D35208" s="294"/>
      <c r="E35208" s="294"/>
      <c r="F35208" s="294"/>
    </row>
    <row r="35209">
      <c r="A35209" s="294" t="s">
        <v>21921</v>
      </c>
      <c r="B35209" s="294"/>
      <c r="C35209" s="294"/>
      <c r="D35209" s="294"/>
      <c r="E35209" s="294"/>
      <c r="F35209" s="294"/>
    </row>
    <row r="35210">
      <c r="A35210" s="294" t="s">
        <v>43093</v>
      </c>
      <c r="B35210" s="294"/>
      <c r="C35210" s="294"/>
      <c r="D35210" s="294"/>
      <c r="E35210" s="294"/>
      <c r="F35210" s="294"/>
    </row>
    <row r="35211">
      <c r="A35211" s="294"/>
      <c r="B35211" s="294"/>
      <c r="C35211" s="294"/>
      <c r="D35211" s="294"/>
      <c r="E35211" s="294"/>
      <c r="F35211" s="294"/>
    </row>
    <row r="35212">
      <c r="A35212" s="294" t="s">
        <v>22663</v>
      </c>
      <c r="B35212" s="294"/>
      <c r="C35212" s="294"/>
      <c r="D35212" s="294"/>
      <c r="E35212" s="294"/>
      <c r="F35212" s="294"/>
    </row>
    <row r="35213">
      <c r="A35213" s="294"/>
      <c r="B35213" s="294"/>
      <c r="C35213" s="294"/>
      <c r="D35213" s="294"/>
      <c r="E35213" s="294"/>
      <c r="F35213" s="294"/>
    </row>
    <row r="35214">
      <c r="A35214" s="294" t="s">
        <v>40599</v>
      </c>
      <c r="B35214" s="294"/>
      <c r="C35214" s="294"/>
      <c r="D35214" s="294"/>
      <c r="E35214" s="294"/>
      <c r="F35214" s="294"/>
    </row>
    <row r="35215">
      <c r="A35215" s="294" t="s">
        <v>42623</v>
      </c>
      <c r="B35215" s="294"/>
      <c r="C35215" s="294"/>
      <c r="D35215" s="294"/>
      <c r="E35215" s="294"/>
      <c r="F35215" s="294"/>
    </row>
    <row r="35216">
      <c r="A35216" s="294" t="s">
        <v>43094</v>
      </c>
      <c r="B35216" s="294"/>
      <c r="C35216" s="294"/>
      <c r="D35216" s="294"/>
      <c r="E35216" s="294"/>
      <c r="F35216" s="294"/>
    </row>
    <row r="35217">
      <c r="A35217" s="294" t="s">
        <v>43095</v>
      </c>
      <c r="B35217" s="294"/>
      <c r="C35217" s="294"/>
      <c r="D35217" s="294"/>
      <c r="E35217" s="294"/>
      <c r="F35217" s="294"/>
    </row>
    <row r="35218">
      <c r="A35218" s="294" t="s">
        <v>43096</v>
      </c>
      <c r="B35218" s="294"/>
      <c r="C35218" s="294"/>
      <c r="D35218" s="294"/>
      <c r="E35218" s="294"/>
      <c r="F35218" s="294"/>
    </row>
    <row r="35219">
      <c r="A35219" s="294" t="s">
        <v>43097</v>
      </c>
      <c r="B35219" s="294"/>
      <c r="C35219" s="294"/>
      <c r="D35219" s="294"/>
      <c r="E35219" s="294"/>
      <c r="F35219" s="294"/>
    </row>
    <row r="35220">
      <c r="A35220" s="294" t="s">
        <v>21892</v>
      </c>
      <c r="B35220" s="294"/>
      <c r="C35220" s="294"/>
      <c r="D35220" s="294"/>
      <c r="E35220" s="294"/>
      <c r="F35220" s="294"/>
    </row>
    <row r="35221">
      <c r="A35221" s="294" t="s">
        <v>43098</v>
      </c>
      <c r="B35221" s="294"/>
      <c r="C35221" s="294"/>
      <c r="D35221" s="294"/>
      <c r="E35221" s="294"/>
      <c r="F35221" s="294"/>
    </row>
    <row r="35222">
      <c r="A35222" s="294"/>
      <c r="B35222" s="294"/>
      <c r="C35222" s="294"/>
      <c r="D35222" s="294"/>
      <c r="E35222" s="294"/>
      <c r="F35222" s="294"/>
    </row>
    <row r="35223">
      <c r="A35223" s="294" t="s">
        <v>27372</v>
      </c>
      <c r="B35223" s="294"/>
      <c r="C35223" s="294"/>
      <c r="D35223" s="294"/>
      <c r="E35223" s="294"/>
      <c r="F35223" s="294"/>
    </row>
    <row r="35224">
      <c r="A35224" s="294" t="s">
        <v>23322</v>
      </c>
      <c r="B35224" s="294"/>
      <c r="C35224" s="294"/>
      <c r="D35224" s="294"/>
      <c r="E35224" s="294"/>
      <c r="F35224" s="294"/>
    </row>
    <row r="35225">
      <c r="A35225" s="294"/>
      <c r="B35225" s="294"/>
      <c r="C35225" s="294"/>
      <c r="D35225" s="294"/>
      <c r="E35225" s="294"/>
      <c r="F35225" s="294"/>
    </row>
    <row r="35226">
      <c r="A35226" s="294" t="s">
        <v>43099</v>
      </c>
      <c r="B35226" s="294"/>
      <c r="C35226" s="294"/>
      <c r="D35226" s="294"/>
      <c r="E35226" s="294"/>
      <c r="F35226" s="294"/>
    </row>
    <row r="35227">
      <c r="A35227" s="294" t="s">
        <v>43100</v>
      </c>
      <c r="B35227" s="294"/>
      <c r="C35227" s="294"/>
      <c r="D35227" s="294"/>
      <c r="E35227" s="294"/>
      <c r="F35227" s="294"/>
    </row>
    <row r="35228">
      <c r="A35228" s="294" t="s">
        <v>43101</v>
      </c>
      <c r="B35228" s="294"/>
      <c r="C35228" s="294"/>
      <c r="D35228" s="294"/>
      <c r="E35228" s="294"/>
      <c r="F35228" s="294"/>
    </row>
    <row r="35229">
      <c r="A35229" s="294" t="s">
        <v>43102</v>
      </c>
      <c r="B35229" s="294"/>
      <c r="C35229" s="294"/>
      <c r="D35229" s="294"/>
      <c r="E35229" s="294"/>
      <c r="F35229" s="294"/>
    </row>
    <row r="35230">
      <c r="A35230" s="294" t="s">
        <v>43103</v>
      </c>
      <c r="B35230" s="294"/>
      <c r="C35230" s="294"/>
      <c r="D35230" s="294"/>
      <c r="E35230" s="294"/>
      <c r="F35230" s="294"/>
    </row>
    <row r="35231">
      <c r="A35231" s="294"/>
      <c r="B35231" s="294"/>
      <c r="C35231" s="294"/>
      <c r="D35231" s="294"/>
      <c r="E35231" s="294"/>
      <c r="F35231" s="294"/>
    </row>
    <row r="35232">
      <c r="A35232" s="294" t="s">
        <v>27516</v>
      </c>
      <c r="B35232" s="294"/>
      <c r="C35232" s="294"/>
      <c r="D35232" s="294"/>
      <c r="E35232" s="294"/>
      <c r="F35232" s="294"/>
    </row>
    <row r="35233">
      <c r="A35233" s="294" t="s">
        <v>23202</v>
      </c>
      <c r="B35233" s="294"/>
      <c r="C35233" s="294"/>
      <c r="D35233" s="294"/>
      <c r="E35233" s="294"/>
      <c r="F35233" s="294"/>
    </row>
    <row r="35234">
      <c r="A35234" s="294"/>
      <c r="B35234" s="294"/>
      <c r="C35234" s="294"/>
      <c r="D35234" s="294"/>
      <c r="E35234" s="294"/>
      <c r="F35234" s="294"/>
    </row>
    <row r="35235">
      <c r="A35235" s="294" t="s">
        <v>43104</v>
      </c>
      <c r="B35235" s="294"/>
      <c r="C35235" s="294"/>
      <c r="D35235" s="294"/>
      <c r="E35235" s="294"/>
      <c r="F35235" s="294"/>
    </row>
    <row r="35236">
      <c r="A35236" s="294" t="s">
        <v>41400</v>
      </c>
      <c r="B35236" s="294"/>
      <c r="C35236" s="294"/>
      <c r="D35236" s="294"/>
      <c r="E35236" s="294"/>
      <c r="F35236" s="294"/>
    </row>
    <row r="35237">
      <c r="A35237" s="294" t="s">
        <v>42813</v>
      </c>
      <c r="B35237" s="294"/>
      <c r="C35237" s="294"/>
      <c r="D35237" s="294"/>
      <c r="E35237" s="294"/>
      <c r="F35237" s="294"/>
    </row>
    <row r="35238">
      <c r="A35238" s="294" t="s">
        <v>40948</v>
      </c>
      <c r="B35238" s="294"/>
      <c r="C35238" s="294"/>
      <c r="D35238" s="294"/>
      <c r="E35238" s="294"/>
      <c r="F35238" s="294"/>
    </row>
    <row r="35239">
      <c r="A35239" s="294" t="s">
        <v>43105</v>
      </c>
      <c r="B35239" s="294"/>
      <c r="C35239" s="294"/>
      <c r="D35239" s="294"/>
      <c r="E35239" s="294"/>
      <c r="F35239" s="294"/>
    </row>
    <row r="35240">
      <c r="A35240" s="294"/>
      <c r="B35240" s="294"/>
      <c r="C35240" s="294"/>
      <c r="D35240" s="294"/>
      <c r="E35240" s="294"/>
      <c r="F35240" s="294"/>
    </row>
    <row r="35241">
      <c r="A35241" s="294" t="s">
        <v>21462</v>
      </c>
      <c r="B35241" s="294"/>
      <c r="C35241" s="294"/>
      <c r="D35241" s="294"/>
      <c r="E35241" s="294"/>
      <c r="F35241" s="294"/>
    </row>
    <row r="35242">
      <c r="A35242" s="294"/>
      <c r="B35242" s="294"/>
      <c r="C35242" s="294"/>
      <c r="D35242" s="294"/>
      <c r="E35242" s="294"/>
      <c r="F35242" s="294"/>
    </row>
    <row r="35243">
      <c r="A35243" s="294" t="s">
        <v>43106</v>
      </c>
      <c r="B35243" s="294"/>
      <c r="C35243" s="294"/>
      <c r="D35243" s="294"/>
      <c r="E35243" s="294"/>
      <c r="F35243" s="294"/>
    </row>
    <row r="35244">
      <c r="A35244" s="294" t="s">
        <v>43107</v>
      </c>
      <c r="B35244" s="294"/>
      <c r="C35244" s="294"/>
      <c r="D35244" s="294"/>
      <c r="E35244" s="294"/>
      <c r="F35244" s="294"/>
    </row>
    <row r="35245">
      <c r="A35245" s="294" t="s">
        <v>43108</v>
      </c>
      <c r="B35245" s="294"/>
      <c r="C35245" s="294"/>
      <c r="D35245" s="294"/>
      <c r="E35245" s="294"/>
      <c r="F35245" s="294"/>
    </row>
    <row r="35246">
      <c r="A35246" s="294" t="s">
        <v>43109</v>
      </c>
      <c r="B35246" s="294"/>
      <c r="C35246" s="294"/>
      <c r="D35246" s="294"/>
      <c r="E35246" s="294"/>
      <c r="F35246" s="294"/>
    </row>
    <row r="35247">
      <c r="A35247" s="294" t="s">
        <v>43110</v>
      </c>
      <c r="B35247" s="294"/>
      <c r="C35247" s="294"/>
      <c r="D35247" s="294"/>
      <c r="E35247" s="294"/>
      <c r="F35247" s="294"/>
    </row>
    <row r="35248">
      <c r="A35248" s="294" t="s">
        <v>43111</v>
      </c>
      <c r="B35248" s="294"/>
      <c r="C35248" s="294"/>
      <c r="D35248" s="294"/>
      <c r="E35248" s="294"/>
      <c r="F35248" s="294"/>
    </row>
    <row r="35249">
      <c r="A35249" s="294" t="s">
        <v>43096</v>
      </c>
      <c r="B35249" s="294"/>
      <c r="C35249" s="294"/>
      <c r="D35249" s="294"/>
      <c r="E35249" s="294"/>
      <c r="F35249" s="294"/>
    </row>
    <row r="35250">
      <c r="A35250" s="294" t="s">
        <v>43112</v>
      </c>
      <c r="B35250" s="294"/>
      <c r="C35250" s="294"/>
      <c r="D35250" s="294"/>
      <c r="E35250" s="294"/>
      <c r="F35250" s="294"/>
    </row>
    <row r="35251">
      <c r="A35251" s="294" t="s">
        <v>43113</v>
      </c>
      <c r="B35251" s="294"/>
      <c r="C35251" s="294"/>
      <c r="D35251" s="294"/>
      <c r="E35251" s="294"/>
      <c r="F35251" s="294"/>
    </row>
    <row r="35252">
      <c r="A35252" s="294" t="s">
        <v>43114</v>
      </c>
      <c r="B35252" s="294"/>
      <c r="C35252" s="294"/>
      <c r="D35252" s="294"/>
      <c r="E35252" s="294"/>
      <c r="F35252" s="294"/>
    </row>
    <row r="35253">
      <c r="A35253" s="294" t="s">
        <v>43115</v>
      </c>
      <c r="B35253" s="294"/>
      <c r="C35253" s="294"/>
      <c r="D35253" s="294"/>
      <c r="E35253" s="294"/>
      <c r="F35253" s="294"/>
    </row>
    <row r="35254">
      <c r="A35254" s="294" t="s">
        <v>43116</v>
      </c>
      <c r="B35254" s="294"/>
      <c r="C35254" s="294"/>
      <c r="D35254" s="294"/>
      <c r="E35254" s="294"/>
      <c r="F35254" s="294"/>
    </row>
    <row r="35255">
      <c r="A35255" s="294" t="s">
        <v>41650</v>
      </c>
      <c r="B35255" s="294"/>
      <c r="C35255" s="294"/>
      <c r="D35255" s="294"/>
      <c r="E35255" s="294"/>
      <c r="F35255" s="294"/>
    </row>
    <row r="35256">
      <c r="A35256" s="294" t="s">
        <v>41651</v>
      </c>
      <c r="B35256" s="294"/>
      <c r="C35256" s="294"/>
      <c r="D35256" s="294"/>
      <c r="E35256" s="294"/>
      <c r="F35256" s="294"/>
    </row>
    <row r="35257">
      <c r="A35257" s="294" t="s">
        <v>43117</v>
      </c>
      <c r="B35257" s="294"/>
      <c r="C35257" s="294"/>
      <c r="D35257" s="294"/>
      <c r="E35257" s="294"/>
      <c r="F35257" s="294"/>
    </row>
    <row r="35258">
      <c r="A35258" s="294" t="s">
        <v>43118</v>
      </c>
      <c r="B35258" s="294"/>
      <c r="C35258" s="294"/>
      <c r="D35258" s="294"/>
      <c r="E35258" s="294"/>
      <c r="F35258" s="294"/>
    </row>
    <row r="35259">
      <c r="A35259" s="294" t="s">
        <v>43119</v>
      </c>
      <c r="B35259" s="294"/>
      <c r="C35259" s="294"/>
      <c r="D35259" s="294"/>
      <c r="E35259" s="294"/>
      <c r="F35259" s="294"/>
    </row>
    <row r="35260">
      <c r="A35260" s="294" t="s">
        <v>43120</v>
      </c>
      <c r="B35260" s="294"/>
      <c r="C35260" s="294"/>
      <c r="D35260" s="294"/>
      <c r="E35260" s="294"/>
      <c r="F35260" s="294"/>
    </row>
    <row r="35261">
      <c r="A35261" s="294" t="s">
        <v>43121</v>
      </c>
      <c r="B35261" s="294"/>
      <c r="C35261" s="294"/>
      <c r="D35261" s="294"/>
      <c r="E35261" s="294"/>
      <c r="F35261" s="294"/>
    </row>
    <row r="35262">
      <c r="A35262" s="294" t="s">
        <v>43122</v>
      </c>
      <c r="B35262" s="294"/>
      <c r="C35262" s="294"/>
      <c r="D35262" s="294"/>
      <c r="E35262" s="294"/>
      <c r="F35262" s="294"/>
    </row>
    <row r="35263">
      <c r="A35263" s="294"/>
      <c r="B35263" s="294"/>
      <c r="C35263" s="294"/>
      <c r="D35263" s="294"/>
      <c r="E35263" s="294"/>
      <c r="F35263" s="294"/>
    </row>
    <row r="35264">
      <c r="A35264" s="294"/>
      <c r="B35264" s="294"/>
      <c r="C35264" s="294"/>
      <c r="D35264" s="294"/>
      <c r="E35264" s="294"/>
      <c r="F35264" s="294"/>
    </row>
    <row r="35265">
      <c r="A35265" s="294" t="s">
        <v>41927</v>
      </c>
      <c r="B35265" s="294"/>
      <c r="C35265" s="294"/>
      <c r="D35265" s="294"/>
      <c r="E35265" s="294"/>
      <c r="F35265" s="294"/>
    </row>
    <row r="35266">
      <c r="A35266" s="294" t="s">
        <v>43123</v>
      </c>
      <c r="B35266" s="294"/>
      <c r="C35266" s="294"/>
      <c r="D35266" s="294"/>
      <c r="E35266" s="294"/>
      <c r="F35266" s="294"/>
    </row>
    <row r="35267">
      <c r="A35267" s="294" t="s">
        <v>43124</v>
      </c>
      <c r="B35267" s="294"/>
      <c r="C35267" s="294"/>
      <c r="D35267" s="294"/>
      <c r="E35267" s="294"/>
      <c r="F35267" s="294"/>
    </row>
    <row r="35268">
      <c r="A35268" s="294" t="s">
        <v>20609</v>
      </c>
      <c r="B35268" s="294"/>
      <c r="C35268" s="294"/>
      <c r="D35268" s="294"/>
      <c r="E35268" s="294"/>
      <c r="F35268" s="294"/>
    </row>
    <row r="35269">
      <c r="A35269" s="294" t="s">
        <v>21618</v>
      </c>
      <c r="B35269" s="294"/>
      <c r="C35269" s="294"/>
      <c r="D35269" s="294"/>
      <c r="E35269" s="294"/>
      <c r="F35269" s="294"/>
    </row>
    <row r="35270">
      <c r="A35270" s="294" t="s">
        <v>43125</v>
      </c>
      <c r="B35270" s="294"/>
      <c r="C35270" s="294"/>
      <c r="D35270" s="294"/>
      <c r="E35270" s="294"/>
      <c r="F35270" s="294"/>
    </row>
    <row r="35271">
      <c r="A35271" s="294" t="s">
        <v>43126</v>
      </c>
      <c r="B35271" s="294"/>
      <c r="C35271" s="294"/>
      <c r="D35271" s="294"/>
      <c r="E35271" s="294"/>
      <c r="F35271" s="294"/>
    </row>
    <row r="35272">
      <c r="A35272" s="294"/>
      <c r="B35272" s="294"/>
      <c r="C35272" s="294"/>
      <c r="D35272" s="294"/>
      <c r="E35272" s="294"/>
      <c r="F35272" s="294"/>
    </row>
    <row r="35273">
      <c r="A35273" s="294" t="s">
        <v>22602</v>
      </c>
      <c r="B35273" s="294"/>
      <c r="C35273" s="294"/>
      <c r="D35273" s="294"/>
      <c r="E35273" s="294"/>
      <c r="F35273" s="294"/>
    </row>
    <row r="35274">
      <c r="A35274" s="294" t="s">
        <v>20462</v>
      </c>
      <c r="B35274" s="294"/>
      <c r="C35274" s="294"/>
      <c r="D35274" s="294"/>
      <c r="E35274" s="294"/>
      <c r="F35274" s="294"/>
    </row>
    <row r="35275">
      <c r="A35275" s="294"/>
      <c r="B35275" s="294"/>
      <c r="C35275" s="294"/>
      <c r="D35275" s="294"/>
      <c r="E35275" s="294"/>
      <c r="F35275" s="294"/>
    </row>
    <row r="35276">
      <c r="A35276" s="294" t="s">
        <v>43127</v>
      </c>
      <c r="B35276" s="294"/>
      <c r="C35276" s="294"/>
      <c r="D35276" s="294"/>
      <c r="E35276" s="294"/>
      <c r="F35276" s="294"/>
    </row>
    <row r="35277">
      <c r="A35277" s="294" t="s">
        <v>41400</v>
      </c>
      <c r="B35277" s="294"/>
      <c r="C35277" s="294"/>
      <c r="D35277" s="294"/>
      <c r="E35277" s="294"/>
      <c r="F35277" s="294"/>
    </row>
    <row r="35278">
      <c r="A35278" s="294" t="s">
        <v>43128</v>
      </c>
      <c r="B35278" s="294"/>
      <c r="C35278" s="294"/>
      <c r="D35278" s="294"/>
      <c r="E35278" s="294"/>
      <c r="F35278" s="294"/>
    </row>
    <row r="35279">
      <c r="A35279" s="294" t="s">
        <v>43129</v>
      </c>
      <c r="B35279" s="294"/>
      <c r="C35279" s="294"/>
      <c r="D35279" s="294"/>
      <c r="E35279" s="294"/>
      <c r="F35279" s="294"/>
    </row>
    <row r="35280">
      <c r="A35280" s="294" t="s">
        <v>43130</v>
      </c>
      <c r="B35280" s="294"/>
      <c r="C35280" s="294"/>
      <c r="D35280" s="294"/>
      <c r="E35280" s="294"/>
      <c r="F35280" s="294"/>
    </row>
    <row r="35281">
      <c r="A35281" s="294" t="s">
        <v>43131</v>
      </c>
      <c r="B35281" s="294"/>
      <c r="C35281" s="294"/>
      <c r="D35281" s="294"/>
      <c r="E35281" s="294"/>
      <c r="F35281" s="294"/>
    </row>
    <row r="35282">
      <c r="A35282" s="294" t="s">
        <v>21892</v>
      </c>
      <c r="B35282" s="294"/>
      <c r="C35282" s="294"/>
      <c r="D35282" s="294"/>
      <c r="E35282" s="294"/>
      <c r="F35282" s="294"/>
    </row>
    <row r="35283">
      <c r="A35283" s="294" t="s">
        <v>43132</v>
      </c>
      <c r="B35283" s="294"/>
      <c r="C35283" s="294"/>
      <c r="D35283" s="294"/>
      <c r="E35283" s="294"/>
      <c r="F35283" s="294"/>
    </row>
    <row r="35284">
      <c r="A35284" s="294"/>
      <c r="B35284" s="294"/>
      <c r="C35284" s="294"/>
      <c r="D35284" s="294"/>
      <c r="E35284" s="294"/>
      <c r="F35284" s="294"/>
    </row>
    <row r="35285">
      <c r="A35285" s="294" t="s">
        <v>27452</v>
      </c>
      <c r="B35285" s="294"/>
      <c r="C35285" s="294"/>
      <c r="D35285" s="294"/>
      <c r="E35285" s="294"/>
      <c r="F35285" s="294"/>
    </row>
    <row r="35286">
      <c r="A35286" s="294" t="s">
        <v>23704</v>
      </c>
      <c r="B35286" s="294"/>
      <c r="C35286" s="294"/>
      <c r="D35286" s="294"/>
      <c r="E35286" s="294"/>
      <c r="F35286" s="294"/>
    </row>
    <row r="35287">
      <c r="A35287" s="294"/>
      <c r="B35287" s="294"/>
      <c r="C35287" s="294"/>
      <c r="D35287" s="294"/>
      <c r="E35287" s="294"/>
      <c r="F35287" s="294"/>
    </row>
    <row r="35288">
      <c r="A35288" s="294" t="s">
        <v>43133</v>
      </c>
      <c r="B35288" s="294"/>
      <c r="C35288" s="294"/>
      <c r="D35288" s="294"/>
      <c r="E35288" s="294"/>
      <c r="F35288" s="294"/>
    </row>
    <row r="35289">
      <c r="A35289" s="294" t="s">
        <v>36339</v>
      </c>
      <c r="B35289" s="294"/>
      <c r="C35289" s="294"/>
      <c r="D35289" s="294"/>
      <c r="E35289" s="294"/>
      <c r="F35289" s="294"/>
    </row>
    <row r="35290">
      <c r="A35290" s="294" t="s">
        <v>40338</v>
      </c>
      <c r="B35290" s="294"/>
      <c r="C35290" s="294"/>
      <c r="D35290" s="294"/>
      <c r="E35290" s="294"/>
      <c r="F35290" s="294"/>
    </row>
    <row r="35291">
      <c r="A35291" s="294" t="s">
        <v>43134</v>
      </c>
      <c r="B35291" s="294"/>
      <c r="C35291" s="294"/>
      <c r="D35291" s="294"/>
      <c r="E35291" s="294"/>
      <c r="F35291" s="294"/>
    </row>
    <row r="35292">
      <c r="A35292" s="294" t="s">
        <v>21892</v>
      </c>
      <c r="B35292" s="294"/>
      <c r="C35292" s="294"/>
      <c r="D35292" s="294"/>
      <c r="E35292" s="294"/>
      <c r="F35292" s="294"/>
    </row>
    <row r="35293">
      <c r="A35293" s="294" t="s">
        <v>43135</v>
      </c>
      <c r="B35293" s="294"/>
      <c r="C35293" s="294"/>
      <c r="D35293" s="294"/>
      <c r="E35293" s="294"/>
      <c r="F35293" s="294"/>
    </row>
    <row r="35294">
      <c r="A35294" s="294"/>
      <c r="B35294" s="294"/>
      <c r="C35294" s="294"/>
      <c r="D35294" s="294"/>
      <c r="E35294" s="294"/>
      <c r="F35294" s="294"/>
    </row>
    <row r="35295">
      <c r="A35295" s="294" t="s">
        <v>42145</v>
      </c>
      <c r="B35295" s="294"/>
      <c r="C35295" s="294"/>
      <c r="D35295" s="294"/>
      <c r="E35295" s="294"/>
      <c r="F35295" s="294"/>
    </row>
    <row r="35296">
      <c r="A35296" s="294" t="s">
        <v>23156</v>
      </c>
      <c r="B35296" s="294"/>
      <c r="C35296" s="294"/>
      <c r="D35296" s="294"/>
      <c r="E35296" s="294"/>
      <c r="F35296" s="294"/>
    </row>
    <row r="35297">
      <c r="A35297" s="294"/>
      <c r="B35297" s="294"/>
      <c r="C35297" s="294"/>
      <c r="D35297" s="294"/>
      <c r="E35297" s="294"/>
      <c r="F35297" s="294"/>
    </row>
    <row r="35298">
      <c r="A35298" s="294" t="s">
        <v>43136</v>
      </c>
      <c r="B35298" s="294"/>
      <c r="C35298" s="294"/>
      <c r="D35298" s="294"/>
      <c r="E35298" s="294"/>
      <c r="F35298" s="294"/>
    </row>
    <row r="35299">
      <c r="A35299" s="294" t="s">
        <v>43137</v>
      </c>
      <c r="B35299" s="294"/>
      <c r="C35299" s="294"/>
      <c r="D35299" s="294"/>
      <c r="E35299" s="294"/>
      <c r="F35299" s="294"/>
    </row>
    <row r="35300">
      <c r="A35300" s="294" t="s">
        <v>43138</v>
      </c>
      <c r="B35300" s="294"/>
      <c r="C35300" s="294"/>
      <c r="D35300" s="294"/>
      <c r="E35300" s="294"/>
      <c r="F35300" s="294"/>
    </row>
    <row r="35301">
      <c r="A35301" s="294" t="s">
        <v>43139</v>
      </c>
      <c r="B35301" s="294"/>
      <c r="C35301" s="294"/>
      <c r="D35301" s="294"/>
      <c r="E35301" s="294"/>
      <c r="F35301" s="294"/>
    </row>
    <row r="35302">
      <c r="A35302" s="294" t="s">
        <v>43140</v>
      </c>
      <c r="B35302" s="294"/>
      <c r="C35302" s="294"/>
      <c r="D35302" s="294"/>
      <c r="E35302" s="294"/>
      <c r="F35302" s="294"/>
    </row>
    <row r="35303">
      <c r="A35303" s="294" t="s">
        <v>21921</v>
      </c>
      <c r="B35303" s="294"/>
      <c r="C35303" s="294"/>
      <c r="D35303" s="294"/>
      <c r="E35303" s="294"/>
      <c r="F35303" s="294"/>
    </row>
    <row r="35304">
      <c r="A35304" s="294" t="s">
        <v>43141</v>
      </c>
      <c r="B35304" s="294"/>
      <c r="C35304" s="294"/>
      <c r="D35304" s="294"/>
      <c r="E35304" s="294"/>
      <c r="F35304" s="294"/>
    </row>
    <row r="35305">
      <c r="A35305" s="294"/>
      <c r="B35305" s="294"/>
      <c r="C35305" s="294"/>
      <c r="D35305" s="294"/>
      <c r="E35305" s="294"/>
      <c r="F35305" s="294"/>
    </row>
    <row r="35306">
      <c r="A35306" s="294"/>
      <c r="B35306" s="294"/>
      <c r="C35306" s="294"/>
      <c r="D35306" s="294"/>
      <c r="E35306" s="294"/>
      <c r="F35306" s="294"/>
    </row>
    <row r="35307">
      <c r="A35307" s="294" t="s">
        <v>40986</v>
      </c>
      <c r="B35307" s="294"/>
      <c r="C35307" s="294"/>
      <c r="D35307" s="294"/>
      <c r="E35307" s="294"/>
      <c r="F35307" s="294"/>
    </row>
    <row r="35308">
      <c r="A35308" s="294"/>
      <c r="B35308" s="294"/>
      <c r="C35308" s="294"/>
      <c r="D35308" s="294"/>
      <c r="E35308" s="294"/>
      <c r="F35308" s="294"/>
    </row>
    <row r="35309">
      <c r="A35309" s="294" t="s">
        <v>41595</v>
      </c>
      <c r="B35309" s="294"/>
      <c r="C35309" s="294"/>
      <c r="D35309" s="294"/>
      <c r="E35309" s="294"/>
      <c r="F35309" s="294"/>
    </row>
    <row r="35310">
      <c r="A35310" s="294" t="s">
        <v>43142</v>
      </c>
      <c r="B35310" s="294"/>
      <c r="C35310" s="294"/>
      <c r="D35310" s="294"/>
      <c r="E35310" s="294"/>
      <c r="F35310" s="294"/>
    </row>
    <row r="35311">
      <c r="A35311" s="294" t="s">
        <v>30336</v>
      </c>
      <c r="B35311" s="294"/>
      <c r="C35311" s="294"/>
      <c r="D35311" s="294"/>
      <c r="E35311" s="294"/>
      <c r="F35311" s="294"/>
    </row>
    <row r="35312">
      <c r="A35312" s="294" t="s">
        <v>41599</v>
      </c>
      <c r="B35312" s="294"/>
      <c r="C35312" s="294"/>
      <c r="D35312" s="294"/>
      <c r="E35312" s="294"/>
      <c r="F35312" s="294"/>
    </row>
    <row r="35313">
      <c r="A35313" s="294" t="s">
        <v>43143</v>
      </c>
      <c r="B35313" s="294"/>
      <c r="C35313" s="294"/>
      <c r="D35313" s="294"/>
      <c r="E35313" s="294"/>
      <c r="F35313" s="294"/>
    </row>
    <row r="35314">
      <c r="A35314" s="294" t="s">
        <v>38164</v>
      </c>
      <c r="B35314" s="294"/>
      <c r="C35314" s="294"/>
      <c r="D35314" s="294"/>
      <c r="E35314" s="294"/>
      <c r="F35314" s="294"/>
    </row>
    <row r="35315">
      <c r="A35315" s="294" t="s">
        <v>43144</v>
      </c>
      <c r="B35315" s="294"/>
      <c r="C35315" s="294"/>
      <c r="D35315" s="294"/>
      <c r="E35315" s="294"/>
      <c r="F35315" s="294"/>
    </row>
    <row r="35316">
      <c r="A35316" s="294"/>
      <c r="B35316" s="294"/>
      <c r="C35316" s="294"/>
      <c r="D35316" s="294"/>
      <c r="E35316" s="294"/>
      <c r="F35316" s="294"/>
    </row>
    <row r="35317">
      <c r="A35317" s="294" t="s">
        <v>43145</v>
      </c>
      <c r="B35317" s="294"/>
      <c r="C35317" s="294"/>
      <c r="D35317" s="294"/>
      <c r="E35317" s="294"/>
      <c r="F35317" s="294"/>
    </row>
    <row r="35318">
      <c r="A35318" s="294"/>
      <c r="B35318" s="294"/>
      <c r="C35318" s="294"/>
      <c r="D35318" s="294"/>
      <c r="E35318" s="294"/>
      <c r="F35318" s="294"/>
    </row>
    <row r="35319">
      <c r="A35319" s="294" t="s">
        <v>43146</v>
      </c>
      <c r="B35319" s="294"/>
      <c r="C35319" s="294"/>
      <c r="D35319" s="294"/>
      <c r="E35319" s="294"/>
      <c r="F35319" s="294"/>
    </row>
    <row r="35320">
      <c r="A35320" s="294" t="s">
        <v>43147</v>
      </c>
      <c r="B35320" s="294"/>
      <c r="C35320" s="294"/>
      <c r="D35320" s="294"/>
      <c r="E35320" s="294"/>
      <c r="F35320" s="294"/>
    </row>
    <row r="35321">
      <c r="A35321" s="294" t="s">
        <v>43148</v>
      </c>
      <c r="B35321" s="294"/>
      <c r="C35321" s="294"/>
      <c r="D35321" s="294"/>
      <c r="E35321" s="294"/>
      <c r="F35321" s="294"/>
    </row>
    <row r="35322">
      <c r="A35322" s="294" t="s">
        <v>43149</v>
      </c>
      <c r="B35322" s="294"/>
      <c r="C35322" s="294"/>
      <c r="D35322" s="294"/>
      <c r="E35322" s="294"/>
      <c r="F35322" s="294"/>
    </row>
    <row r="35323">
      <c r="A35323" s="294" t="s">
        <v>43150</v>
      </c>
      <c r="B35323" s="294"/>
      <c r="C35323" s="294"/>
      <c r="D35323" s="294"/>
      <c r="E35323" s="294"/>
      <c r="F35323" s="294"/>
    </row>
    <row r="35324">
      <c r="A35324" s="294" t="s">
        <v>43151</v>
      </c>
      <c r="B35324" s="294"/>
      <c r="C35324" s="294"/>
      <c r="D35324" s="294"/>
      <c r="E35324" s="294"/>
      <c r="F35324" s="294"/>
    </row>
    <row r="35325">
      <c r="A35325" s="294" t="s">
        <v>43152</v>
      </c>
      <c r="B35325" s="294"/>
      <c r="C35325" s="294"/>
      <c r="D35325" s="294"/>
      <c r="E35325" s="294"/>
      <c r="F35325" s="294"/>
    </row>
    <row r="35326">
      <c r="A35326" s="294" t="s">
        <v>43153</v>
      </c>
      <c r="B35326" s="294"/>
      <c r="C35326" s="294"/>
      <c r="D35326" s="294"/>
      <c r="E35326" s="294"/>
      <c r="F35326" s="294"/>
    </row>
    <row r="35327">
      <c r="A35327" s="294" t="s">
        <v>43154</v>
      </c>
      <c r="B35327" s="294"/>
      <c r="C35327" s="294"/>
      <c r="D35327" s="294"/>
      <c r="E35327" s="294"/>
      <c r="F35327" s="294"/>
    </row>
    <row r="35328">
      <c r="A35328" s="294" t="s">
        <v>42780</v>
      </c>
      <c r="B35328" s="294"/>
      <c r="C35328" s="294"/>
      <c r="D35328" s="294"/>
      <c r="E35328" s="294"/>
      <c r="F35328" s="294"/>
    </row>
    <row r="35329">
      <c r="A35329" s="294" t="s">
        <v>39330</v>
      </c>
      <c r="B35329" s="294"/>
      <c r="C35329" s="294"/>
      <c r="D35329" s="294"/>
      <c r="E35329" s="294"/>
      <c r="F35329" s="294"/>
    </row>
    <row r="35330">
      <c r="A35330" s="294" t="s">
        <v>43155</v>
      </c>
      <c r="B35330" s="294"/>
      <c r="C35330" s="294"/>
      <c r="D35330" s="294"/>
      <c r="E35330" s="294"/>
      <c r="F35330" s="294"/>
    </row>
    <row r="35331">
      <c r="A35331" s="294" t="s">
        <v>43156</v>
      </c>
      <c r="B35331" s="294"/>
      <c r="C35331" s="294"/>
      <c r="D35331" s="294"/>
      <c r="E35331" s="294"/>
      <c r="F35331" s="294"/>
    </row>
    <row r="35332">
      <c r="A35332" s="294" t="s">
        <v>43157</v>
      </c>
      <c r="B35332" s="294"/>
      <c r="C35332" s="294"/>
      <c r="D35332" s="294"/>
      <c r="E35332" s="294"/>
      <c r="F35332" s="294"/>
    </row>
    <row r="35333">
      <c r="A35333" s="294" t="s">
        <v>43158</v>
      </c>
      <c r="B35333" s="294"/>
      <c r="C35333" s="294"/>
      <c r="D35333" s="294"/>
      <c r="E35333" s="294"/>
      <c r="F35333" s="294"/>
    </row>
    <row r="35334">
      <c r="A35334" s="294" t="s">
        <v>40672</v>
      </c>
      <c r="B35334" s="294"/>
      <c r="C35334" s="294"/>
      <c r="D35334" s="294"/>
      <c r="E35334" s="294"/>
      <c r="F35334" s="294"/>
    </row>
    <row r="35335">
      <c r="A35335" s="294" t="s">
        <v>43159</v>
      </c>
      <c r="B35335" s="294"/>
      <c r="C35335" s="294"/>
      <c r="D35335" s="294"/>
      <c r="E35335" s="294"/>
      <c r="F35335" s="294"/>
    </row>
    <row r="35336">
      <c r="A35336" s="294" t="s">
        <v>37874</v>
      </c>
      <c r="B35336" s="294"/>
      <c r="C35336" s="294"/>
      <c r="D35336" s="294"/>
      <c r="E35336" s="294"/>
      <c r="F35336" s="294"/>
    </row>
    <row r="35337">
      <c r="A35337" s="294" t="s">
        <v>43160</v>
      </c>
      <c r="B35337" s="294"/>
      <c r="C35337" s="294"/>
      <c r="D35337" s="294"/>
      <c r="E35337" s="294"/>
      <c r="F35337" s="294"/>
    </row>
    <row r="35338">
      <c r="A35338" s="294" t="s">
        <v>43161</v>
      </c>
      <c r="B35338" s="294"/>
      <c r="C35338" s="294"/>
      <c r="D35338" s="294"/>
      <c r="E35338" s="294"/>
      <c r="F35338" s="294"/>
    </row>
    <row r="35339">
      <c r="A35339" s="294" t="s">
        <v>43162</v>
      </c>
      <c r="B35339" s="294"/>
      <c r="C35339" s="294"/>
      <c r="D35339" s="294"/>
      <c r="E35339" s="294"/>
      <c r="F35339" s="294"/>
    </row>
    <row r="35340">
      <c r="A35340" s="294" t="s">
        <v>43163</v>
      </c>
      <c r="B35340" s="294"/>
      <c r="C35340" s="294"/>
      <c r="D35340" s="294"/>
      <c r="E35340" s="294"/>
      <c r="F35340" s="294"/>
    </row>
    <row r="35341">
      <c r="A35341" s="294"/>
      <c r="B35341" s="294"/>
      <c r="C35341" s="294"/>
      <c r="D35341" s="294"/>
      <c r="E35341" s="294"/>
      <c r="F35341" s="294"/>
    </row>
    <row r="35342">
      <c r="A35342" s="294" t="s">
        <v>40678</v>
      </c>
      <c r="B35342" s="294"/>
      <c r="C35342" s="294"/>
      <c r="D35342" s="294"/>
      <c r="E35342" s="294"/>
      <c r="F35342" s="294"/>
    </row>
    <row r="35343">
      <c r="A35343" s="294"/>
      <c r="B35343" s="294"/>
      <c r="C35343" s="294"/>
      <c r="D35343" s="294"/>
      <c r="E35343" s="294"/>
      <c r="F35343" s="294"/>
    </row>
    <row r="35344">
      <c r="A35344" s="294" t="s">
        <v>23171</v>
      </c>
      <c r="B35344" s="294"/>
      <c r="C35344" s="294"/>
      <c r="D35344" s="294"/>
      <c r="E35344" s="294"/>
      <c r="F35344" s="294"/>
    </row>
    <row r="35345">
      <c r="A35345" s="294" t="s">
        <v>32126</v>
      </c>
      <c r="B35345" s="294"/>
      <c r="C35345" s="294"/>
      <c r="D35345" s="294"/>
      <c r="E35345" s="294"/>
      <c r="F35345" s="294"/>
    </row>
    <row r="35346">
      <c r="A35346" s="294" t="s">
        <v>41016</v>
      </c>
      <c r="B35346" s="294"/>
      <c r="C35346" s="294"/>
      <c r="D35346" s="294"/>
      <c r="E35346" s="294"/>
      <c r="F35346" s="294"/>
    </row>
    <row r="35347">
      <c r="A35347" s="294" t="s">
        <v>42870</v>
      </c>
      <c r="B35347" s="294"/>
      <c r="C35347" s="294"/>
      <c r="D35347" s="294"/>
      <c r="E35347" s="294"/>
      <c r="F35347" s="294"/>
    </row>
    <row r="35348">
      <c r="A35348" s="294" t="s">
        <v>39849</v>
      </c>
      <c r="B35348" s="294"/>
      <c r="C35348" s="294"/>
      <c r="D35348" s="294"/>
      <c r="E35348" s="294"/>
      <c r="F35348" s="294"/>
    </row>
    <row r="35349">
      <c r="A35349" s="294" t="s">
        <v>39850</v>
      </c>
      <c r="B35349" s="294"/>
      <c r="C35349" s="294"/>
      <c r="D35349" s="294"/>
      <c r="E35349" s="294"/>
      <c r="F35349" s="294"/>
    </row>
    <row r="35350">
      <c r="A35350" s="294" t="s">
        <v>41627</v>
      </c>
      <c r="B35350" s="294"/>
      <c r="C35350" s="294"/>
      <c r="D35350" s="294"/>
      <c r="E35350" s="294"/>
      <c r="F35350" s="294"/>
    </row>
    <row r="35351">
      <c r="A35351" s="294" t="s">
        <v>43164</v>
      </c>
      <c r="B35351" s="294"/>
      <c r="C35351" s="294"/>
      <c r="D35351" s="294"/>
      <c r="E35351" s="294"/>
      <c r="F35351" s="294"/>
    </row>
    <row r="35352">
      <c r="A35352" s="294" t="s">
        <v>43165</v>
      </c>
      <c r="B35352" s="294"/>
      <c r="C35352" s="294"/>
      <c r="D35352" s="294"/>
      <c r="E35352" s="294"/>
      <c r="F35352" s="294"/>
    </row>
    <row r="35353">
      <c r="A35353" s="294" t="s">
        <v>43166</v>
      </c>
      <c r="B35353" s="294"/>
      <c r="C35353" s="294"/>
      <c r="D35353" s="294"/>
      <c r="E35353" s="294"/>
      <c r="F35353" s="294"/>
    </row>
    <row r="35354">
      <c r="A35354" s="294" t="s">
        <v>43167</v>
      </c>
      <c r="B35354" s="294"/>
      <c r="C35354" s="294"/>
      <c r="D35354" s="294"/>
      <c r="E35354" s="294"/>
      <c r="F35354" s="294"/>
    </row>
    <row r="35355">
      <c r="A35355" s="294" t="s">
        <v>24562</v>
      </c>
      <c r="B35355" s="294"/>
      <c r="C35355" s="294"/>
      <c r="D35355" s="294"/>
      <c r="E35355" s="294"/>
      <c r="F35355" s="294"/>
    </row>
    <row r="35356">
      <c r="A35356" s="294" t="s">
        <v>43168</v>
      </c>
      <c r="B35356" s="294"/>
      <c r="C35356" s="294"/>
      <c r="D35356" s="294"/>
      <c r="E35356" s="294"/>
      <c r="F35356" s="294"/>
    </row>
    <row r="35357">
      <c r="A35357" s="294" t="s">
        <v>43169</v>
      </c>
      <c r="B35357" s="294"/>
      <c r="C35357" s="294"/>
      <c r="D35357" s="294"/>
      <c r="E35357" s="294"/>
      <c r="F35357" s="294"/>
    </row>
    <row r="35358">
      <c r="A35358" s="294" t="s">
        <v>43170</v>
      </c>
      <c r="B35358" s="294"/>
      <c r="C35358" s="294"/>
      <c r="D35358" s="294"/>
      <c r="E35358" s="294"/>
      <c r="F35358" s="294"/>
    </row>
    <row r="35359">
      <c r="A35359" s="294" t="s">
        <v>43171</v>
      </c>
      <c r="B35359" s="294"/>
      <c r="C35359" s="294"/>
      <c r="D35359" s="294"/>
      <c r="E35359" s="294"/>
      <c r="F35359" s="294"/>
    </row>
    <row r="35360">
      <c r="A35360" s="294" t="s">
        <v>43172</v>
      </c>
      <c r="B35360" s="294"/>
      <c r="C35360" s="294"/>
      <c r="D35360" s="294"/>
      <c r="E35360" s="294"/>
      <c r="F35360" s="294"/>
    </row>
    <row r="35361">
      <c r="A35361" s="294" t="s">
        <v>43173</v>
      </c>
      <c r="B35361" s="294"/>
      <c r="C35361" s="294"/>
      <c r="D35361" s="294"/>
      <c r="E35361" s="294"/>
      <c r="F35361" s="294"/>
    </row>
    <row r="35362">
      <c r="A35362" s="294"/>
      <c r="B35362" s="294"/>
      <c r="C35362" s="294"/>
      <c r="D35362" s="294"/>
      <c r="E35362" s="294"/>
      <c r="F35362" s="294"/>
    </row>
    <row r="35363">
      <c r="A35363" s="294" t="s">
        <v>41927</v>
      </c>
      <c r="B35363" s="294"/>
      <c r="C35363" s="294"/>
      <c r="D35363" s="294"/>
      <c r="E35363" s="294"/>
      <c r="F35363" s="294"/>
    </row>
    <row r="35364">
      <c r="A35364" s="294" t="s">
        <v>20617</v>
      </c>
      <c r="B35364" s="294"/>
      <c r="C35364" s="294"/>
      <c r="D35364" s="294"/>
      <c r="E35364" s="294"/>
      <c r="F35364" s="294"/>
    </row>
    <row r="35365">
      <c r="A35365" s="294" t="s">
        <v>21672</v>
      </c>
      <c r="B35365" s="294"/>
      <c r="C35365" s="294"/>
      <c r="D35365" s="294"/>
      <c r="E35365" s="294"/>
      <c r="F35365" s="294"/>
    </row>
    <row r="35366">
      <c r="A35366" s="294" t="s">
        <v>43125</v>
      </c>
      <c r="B35366" s="294"/>
      <c r="C35366" s="294"/>
      <c r="D35366" s="294"/>
      <c r="E35366" s="294"/>
      <c r="F35366" s="294"/>
    </row>
    <row r="35367">
      <c r="A35367" s="294" t="s">
        <v>43126</v>
      </c>
      <c r="B35367" s="294"/>
      <c r="C35367" s="294"/>
      <c r="D35367" s="294"/>
      <c r="E35367" s="294"/>
      <c r="F35367" s="294"/>
    </row>
    <row r="35368">
      <c r="A35368" s="294"/>
      <c r="B35368" s="294"/>
      <c r="C35368" s="294"/>
      <c r="D35368" s="294"/>
      <c r="E35368" s="294"/>
      <c r="F35368" s="294"/>
    </row>
    <row r="35369">
      <c r="A35369" s="294"/>
      <c r="B35369" s="294"/>
      <c r="C35369" s="294"/>
      <c r="D35369" s="294"/>
      <c r="E35369" s="294"/>
      <c r="F35369" s="294"/>
    </row>
    <row r="35370">
      <c r="A35370" s="294" t="s">
        <v>21429</v>
      </c>
      <c r="B35370" s="294"/>
      <c r="C35370" s="294"/>
      <c r="D35370" s="294"/>
      <c r="E35370" s="294"/>
      <c r="F35370" s="294"/>
    </row>
    <row r="35371">
      <c r="A35371" s="294"/>
      <c r="B35371" s="294"/>
      <c r="C35371" s="294"/>
      <c r="D35371" s="294"/>
      <c r="E35371" s="294"/>
      <c r="F35371" s="294"/>
    </row>
    <row r="35372">
      <c r="A35372" s="294" t="s">
        <v>43174</v>
      </c>
      <c r="B35372" s="294"/>
      <c r="C35372" s="294"/>
      <c r="D35372" s="294"/>
      <c r="E35372" s="294"/>
      <c r="F35372" s="294"/>
    </row>
    <row r="35373">
      <c r="A35373" s="294" t="s">
        <v>43175</v>
      </c>
      <c r="B35373" s="294"/>
      <c r="C35373" s="294"/>
      <c r="D35373" s="294"/>
      <c r="E35373" s="294"/>
      <c r="F35373" s="294"/>
    </row>
    <row r="35374">
      <c r="A35374" s="294" t="s">
        <v>43176</v>
      </c>
      <c r="B35374" s="294"/>
      <c r="C35374" s="294"/>
      <c r="D35374" s="294"/>
      <c r="E35374" s="294"/>
      <c r="F35374" s="294"/>
    </row>
    <row r="35375">
      <c r="A35375" s="294" t="s">
        <v>39362</v>
      </c>
      <c r="B35375" s="294"/>
      <c r="C35375" s="294"/>
      <c r="D35375" s="294"/>
      <c r="E35375" s="294"/>
      <c r="F35375" s="294"/>
    </row>
    <row r="35376">
      <c r="A35376" s="294" t="s">
        <v>39371</v>
      </c>
      <c r="B35376" s="294"/>
      <c r="C35376" s="294"/>
      <c r="D35376" s="294"/>
      <c r="E35376" s="294"/>
      <c r="F35376" s="294"/>
    </row>
    <row r="35377">
      <c r="A35377" s="294" t="s">
        <v>39375</v>
      </c>
      <c r="B35377" s="294"/>
      <c r="C35377" s="294"/>
      <c r="D35377" s="294"/>
      <c r="E35377" s="294"/>
      <c r="F35377" s="294"/>
    </row>
    <row r="35378">
      <c r="A35378" s="294" t="s">
        <v>39363</v>
      </c>
      <c r="B35378" s="294"/>
      <c r="C35378" s="294"/>
      <c r="D35378" s="294"/>
      <c r="E35378" s="294"/>
      <c r="F35378" s="294"/>
    </row>
    <row r="35379">
      <c r="A35379" s="294" t="s">
        <v>39364</v>
      </c>
      <c r="B35379" s="294"/>
      <c r="C35379" s="294"/>
      <c r="D35379" s="294"/>
      <c r="E35379" s="294"/>
      <c r="F35379" s="294"/>
    </row>
    <row r="35380">
      <c r="A35380" s="294" t="s">
        <v>39374</v>
      </c>
      <c r="B35380" s="294"/>
      <c r="C35380" s="294"/>
      <c r="D35380" s="294"/>
      <c r="E35380" s="294"/>
      <c r="F35380" s="294"/>
    </row>
    <row r="35381">
      <c r="A35381" s="294" t="s">
        <v>43177</v>
      </c>
      <c r="B35381" s="294"/>
      <c r="C35381" s="294"/>
      <c r="D35381" s="294"/>
      <c r="E35381" s="294"/>
      <c r="F35381" s="294"/>
    </row>
    <row r="35382">
      <c r="A35382" s="294" t="s">
        <v>43178</v>
      </c>
      <c r="B35382" s="294"/>
      <c r="C35382" s="294"/>
      <c r="D35382" s="294"/>
      <c r="E35382" s="294"/>
      <c r="F35382" s="294"/>
    </row>
    <row r="35383">
      <c r="A35383" s="294" t="s">
        <v>43179</v>
      </c>
      <c r="B35383" s="294"/>
      <c r="C35383" s="294"/>
      <c r="D35383" s="294"/>
      <c r="E35383" s="294"/>
      <c r="F35383" s="294"/>
    </row>
    <row r="35384">
      <c r="A35384" s="294" t="s">
        <v>43180</v>
      </c>
      <c r="B35384" s="294"/>
      <c r="C35384" s="294"/>
      <c r="D35384" s="294"/>
      <c r="E35384" s="294"/>
      <c r="F35384" s="294"/>
    </row>
    <row r="35385">
      <c r="A35385" s="294" t="s">
        <v>43181</v>
      </c>
      <c r="B35385" s="294"/>
      <c r="C35385" s="294"/>
      <c r="D35385" s="294"/>
      <c r="E35385" s="294"/>
      <c r="F35385" s="294"/>
    </row>
    <row r="35386">
      <c r="A35386" s="294"/>
      <c r="B35386" s="294"/>
      <c r="C35386" s="294"/>
      <c r="D35386" s="294"/>
      <c r="E35386" s="294"/>
      <c r="F35386" s="294"/>
    </row>
    <row r="35387">
      <c r="A35387" s="294"/>
      <c r="B35387" s="294"/>
      <c r="C35387" s="294"/>
      <c r="D35387" s="294"/>
      <c r="E35387" s="294"/>
      <c r="F35387" s="294"/>
    </row>
    <row r="35388">
      <c r="A35388" s="294" t="s">
        <v>22564</v>
      </c>
      <c r="B35388" s="294"/>
      <c r="C35388" s="294"/>
      <c r="D35388" s="294"/>
      <c r="E35388" s="294"/>
      <c r="F35388" s="294"/>
    </row>
    <row r="35389">
      <c r="A35389" s="294" t="s">
        <v>20470</v>
      </c>
      <c r="B35389" s="294"/>
      <c r="C35389" s="294"/>
      <c r="D35389" s="294"/>
      <c r="E35389" s="294"/>
      <c r="F35389" s="294"/>
    </row>
    <row r="35390">
      <c r="A35390" s="294"/>
      <c r="B35390" s="294"/>
      <c r="C35390" s="294"/>
      <c r="D35390" s="294"/>
      <c r="E35390" s="294"/>
      <c r="F35390" s="294"/>
    </row>
    <row r="35391">
      <c r="A35391" s="294" t="s">
        <v>43182</v>
      </c>
      <c r="B35391" s="294"/>
      <c r="C35391" s="294"/>
      <c r="D35391" s="294"/>
      <c r="E35391" s="294"/>
      <c r="F35391" s="294"/>
    </row>
    <row r="35392">
      <c r="A35392" s="294" t="s">
        <v>43183</v>
      </c>
      <c r="B35392" s="294"/>
      <c r="C35392" s="294"/>
      <c r="D35392" s="294"/>
      <c r="E35392" s="294"/>
      <c r="F35392" s="294"/>
    </row>
    <row r="35393">
      <c r="A35393" s="294" t="s">
        <v>43184</v>
      </c>
      <c r="B35393" s="294"/>
      <c r="C35393" s="294"/>
      <c r="D35393" s="294"/>
      <c r="E35393" s="294"/>
      <c r="F35393" s="294"/>
    </row>
    <row r="35394">
      <c r="A35394" s="294" t="s">
        <v>43185</v>
      </c>
      <c r="B35394" s="294"/>
      <c r="C35394" s="294"/>
      <c r="D35394" s="294"/>
      <c r="E35394" s="294"/>
      <c r="F35394" s="294"/>
    </row>
    <row r="35395">
      <c r="A35395" s="294" t="s">
        <v>43186</v>
      </c>
      <c r="B35395" s="294"/>
      <c r="C35395" s="294"/>
      <c r="D35395" s="294"/>
      <c r="E35395" s="294"/>
      <c r="F35395" s="294"/>
    </row>
    <row r="35396">
      <c r="A35396" s="294" t="s">
        <v>43187</v>
      </c>
      <c r="B35396" s="294"/>
      <c r="C35396" s="294"/>
      <c r="D35396" s="294"/>
      <c r="E35396" s="294"/>
      <c r="F35396" s="294"/>
    </row>
    <row r="35397">
      <c r="A35397" s="294" t="s">
        <v>43188</v>
      </c>
      <c r="B35397" s="294"/>
      <c r="C35397" s="294"/>
      <c r="D35397" s="294"/>
      <c r="E35397" s="294"/>
      <c r="F35397" s="294"/>
    </row>
    <row r="35398">
      <c r="A35398" s="294" t="s">
        <v>43189</v>
      </c>
      <c r="B35398" s="294"/>
      <c r="C35398" s="294"/>
      <c r="D35398" s="294"/>
      <c r="E35398" s="294"/>
      <c r="F35398" s="294"/>
    </row>
    <row r="35399">
      <c r="A35399" s="294" t="s">
        <v>43190</v>
      </c>
      <c r="B35399" s="294"/>
      <c r="C35399" s="294"/>
      <c r="D35399" s="294"/>
      <c r="E35399" s="294"/>
      <c r="F35399" s="294"/>
    </row>
    <row r="35400">
      <c r="A35400" s="294"/>
      <c r="B35400" s="294"/>
      <c r="C35400" s="294"/>
      <c r="D35400" s="294"/>
      <c r="E35400" s="294"/>
      <c r="F35400" s="294"/>
    </row>
    <row r="35401">
      <c r="A35401" s="294" t="s">
        <v>23311</v>
      </c>
      <c r="B35401" s="294"/>
      <c r="C35401" s="294"/>
      <c r="D35401" s="294"/>
      <c r="E35401" s="294"/>
      <c r="F35401" s="294"/>
    </row>
    <row r="35402">
      <c r="A35402" s="294"/>
      <c r="B35402" s="294"/>
      <c r="C35402" s="294"/>
      <c r="D35402" s="294"/>
      <c r="E35402" s="294"/>
      <c r="F35402" s="294"/>
    </row>
    <row r="35403">
      <c r="A35403" s="294" t="s">
        <v>43191</v>
      </c>
      <c r="B35403" s="294"/>
      <c r="C35403" s="294"/>
      <c r="D35403" s="294"/>
      <c r="E35403" s="294"/>
      <c r="F35403" s="294"/>
    </row>
    <row r="35404">
      <c r="A35404" s="294" t="s">
        <v>43192</v>
      </c>
      <c r="B35404" s="294"/>
      <c r="C35404" s="294"/>
      <c r="D35404" s="294"/>
      <c r="E35404" s="294"/>
      <c r="F35404" s="294"/>
    </row>
    <row r="35405">
      <c r="A35405" s="294" t="s">
        <v>43193</v>
      </c>
      <c r="B35405" s="294"/>
      <c r="C35405" s="294"/>
      <c r="D35405" s="294"/>
      <c r="E35405" s="294"/>
      <c r="F35405" s="294"/>
    </row>
    <row r="35406">
      <c r="A35406" s="294" t="s">
        <v>43194</v>
      </c>
      <c r="B35406" s="294"/>
      <c r="C35406" s="294"/>
      <c r="D35406" s="294"/>
      <c r="E35406" s="294"/>
      <c r="F35406" s="294"/>
    </row>
    <row r="35407">
      <c r="A35407" s="294" t="s">
        <v>21892</v>
      </c>
      <c r="B35407" s="294"/>
      <c r="C35407" s="294"/>
      <c r="D35407" s="294"/>
      <c r="E35407" s="294"/>
      <c r="F35407" s="294"/>
    </row>
    <row r="35408">
      <c r="A35408" s="294" t="s">
        <v>43195</v>
      </c>
      <c r="B35408" s="294"/>
      <c r="C35408" s="294"/>
      <c r="D35408" s="294"/>
      <c r="E35408" s="294"/>
      <c r="F35408" s="294"/>
    </row>
    <row r="35409">
      <c r="A35409" s="294"/>
      <c r="B35409" s="294"/>
      <c r="C35409" s="294"/>
      <c r="D35409" s="294"/>
      <c r="E35409" s="294"/>
      <c r="F35409" s="294"/>
    </row>
    <row r="35410">
      <c r="A35410" s="294" t="s">
        <v>25653</v>
      </c>
      <c r="B35410" s="294"/>
      <c r="C35410" s="294"/>
      <c r="D35410" s="294"/>
      <c r="E35410" s="294"/>
      <c r="F35410" s="294"/>
    </row>
    <row r="35411">
      <c r="A35411" s="294"/>
      <c r="B35411" s="294"/>
      <c r="C35411" s="294"/>
      <c r="D35411" s="294"/>
      <c r="E35411" s="294"/>
      <c r="F35411" s="294"/>
    </row>
    <row r="35412">
      <c r="A35412" s="294" t="s">
        <v>43196</v>
      </c>
      <c r="B35412" s="294"/>
      <c r="C35412" s="294"/>
      <c r="D35412" s="294"/>
      <c r="E35412" s="294"/>
      <c r="F35412" s="294"/>
    </row>
    <row r="35413">
      <c r="A35413" s="294" t="s">
        <v>43197</v>
      </c>
      <c r="B35413" s="294"/>
      <c r="C35413" s="294"/>
      <c r="D35413" s="294"/>
      <c r="E35413" s="294"/>
      <c r="F35413" s="294"/>
    </row>
    <row r="35414">
      <c r="A35414" s="294" t="s">
        <v>43198</v>
      </c>
      <c r="B35414" s="294"/>
      <c r="C35414" s="294"/>
      <c r="D35414" s="294"/>
      <c r="E35414" s="294"/>
      <c r="F35414" s="294"/>
    </row>
    <row r="35415">
      <c r="A35415" s="294" t="s">
        <v>40933</v>
      </c>
      <c r="B35415" s="294"/>
      <c r="C35415" s="294"/>
      <c r="D35415" s="294"/>
      <c r="E35415" s="294"/>
      <c r="F35415" s="294"/>
    </row>
    <row r="35416">
      <c r="A35416" s="294"/>
      <c r="B35416" s="294"/>
      <c r="C35416" s="294"/>
      <c r="D35416" s="294"/>
      <c r="E35416" s="294"/>
      <c r="F35416" s="294"/>
    </row>
    <row r="35417">
      <c r="A35417" s="294" t="s">
        <v>23201</v>
      </c>
      <c r="B35417" s="294"/>
      <c r="C35417" s="294"/>
      <c r="D35417" s="294"/>
      <c r="E35417" s="294"/>
      <c r="F35417" s="294"/>
    </row>
    <row r="35418">
      <c r="A35418" s="294"/>
      <c r="B35418" s="294"/>
      <c r="C35418" s="294"/>
      <c r="D35418" s="294"/>
      <c r="E35418" s="294"/>
      <c r="F35418" s="294"/>
    </row>
    <row r="35419">
      <c r="A35419" s="294" t="s">
        <v>23890</v>
      </c>
      <c r="B35419" s="294"/>
      <c r="C35419" s="294"/>
      <c r="D35419" s="294"/>
      <c r="E35419" s="294"/>
      <c r="F35419" s="294"/>
    </row>
    <row r="35420">
      <c r="A35420" s="294" t="s">
        <v>43199</v>
      </c>
      <c r="B35420" s="294"/>
      <c r="C35420" s="294"/>
      <c r="D35420" s="294"/>
      <c r="E35420" s="294"/>
      <c r="F35420" s="294"/>
    </row>
    <row r="35421">
      <c r="A35421" s="294" t="s">
        <v>43200</v>
      </c>
      <c r="B35421" s="294"/>
      <c r="C35421" s="294"/>
      <c r="D35421" s="294"/>
      <c r="E35421" s="294"/>
      <c r="F35421" s="294"/>
    </row>
    <row r="35422">
      <c r="A35422" s="294" t="s">
        <v>43201</v>
      </c>
      <c r="B35422" s="294"/>
      <c r="C35422" s="294"/>
      <c r="D35422" s="294"/>
      <c r="E35422" s="294"/>
      <c r="F35422" s="294"/>
    </row>
    <row r="35423">
      <c r="A35423" s="294"/>
      <c r="B35423" s="294"/>
      <c r="C35423" s="294"/>
      <c r="D35423" s="294"/>
      <c r="E35423" s="294"/>
      <c r="F35423" s="294"/>
    </row>
    <row r="35424">
      <c r="A35424" s="294" t="s">
        <v>43202</v>
      </c>
      <c r="B35424" s="294"/>
      <c r="C35424" s="294"/>
      <c r="D35424" s="294"/>
      <c r="E35424" s="294"/>
      <c r="F35424" s="294"/>
    </row>
    <row r="35425">
      <c r="A35425" s="294"/>
      <c r="B35425" s="294"/>
      <c r="C35425" s="294"/>
      <c r="D35425" s="294"/>
      <c r="E35425" s="294"/>
      <c r="F35425" s="294"/>
    </row>
    <row r="35426">
      <c r="A35426" s="294" t="s">
        <v>43203</v>
      </c>
      <c r="B35426" s="294"/>
      <c r="C35426" s="294"/>
      <c r="D35426" s="294"/>
      <c r="E35426" s="294"/>
      <c r="F35426" s="294"/>
    </row>
    <row r="35427">
      <c r="A35427" s="294" t="s">
        <v>43204</v>
      </c>
      <c r="B35427" s="294"/>
      <c r="C35427" s="294"/>
      <c r="D35427" s="294"/>
      <c r="E35427" s="294"/>
      <c r="F35427" s="294"/>
    </row>
    <row r="35428">
      <c r="A35428" s="294" t="s">
        <v>43205</v>
      </c>
      <c r="B35428" s="294"/>
      <c r="C35428" s="294"/>
      <c r="D35428" s="294"/>
      <c r="E35428" s="294"/>
      <c r="F35428" s="294"/>
    </row>
    <row r="35429">
      <c r="A35429" s="294" t="s">
        <v>43206</v>
      </c>
      <c r="B35429" s="294"/>
      <c r="C35429" s="294"/>
      <c r="D35429" s="294"/>
      <c r="E35429" s="294"/>
      <c r="F35429" s="294"/>
    </row>
    <row r="35430">
      <c r="A35430" s="294" t="s">
        <v>43207</v>
      </c>
      <c r="B35430" s="294"/>
      <c r="C35430" s="294"/>
      <c r="D35430" s="294"/>
      <c r="E35430" s="294"/>
      <c r="F35430" s="294"/>
    </row>
    <row r="35431">
      <c r="A35431" s="294" t="s">
        <v>43208</v>
      </c>
      <c r="B35431" s="294"/>
      <c r="C35431" s="294"/>
      <c r="D35431" s="294"/>
      <c r="E35431" s="294"/>
      <c r="F35431" s="294"/>
    </row>
    <row r="35432">
      <c r="A35432" s="294"/>
      <c r="B35432" s="294"/>
      <c r="C35432" s="294"/>
      <c r="D35432" s="294"/>
      <c r="E35432" s="294"/>
      <c r="F35432" s="294"/>
    </row>
    <row r="35433">
      <c r="A35433" s="294" t="s">
        <v>22161</v>
      </c>
      <c r="B35433" s="294"/>
      <c r="C35433" s="294"/>
      <c r="D35433" s="294"/>
      <c r="E35433" s="294"/>
      <c r="F35433" s="294"/>
    </row>
    <row r="35434">
      <c r="A35434" s="294"/>
      <c r="B35434" s="294"/>
      <c r="C35434" s="294"/>
      <c r="D35434" s="294"/>
      <c r="E35434" s="294"/>
      <c r="F35434" s="294"/>
    </row>
    <row r="35435">
      <c r="A35435" s="294" t="s">
        <v>43209</v>
      </c>
      <c r="B35435" s="294"/>
      <c r="C35435" s="294"/>
      <c r="D35435" s="294"/>
      <c r="E35435" s="294"/>
      <c r="F35435" s="294"/>
    </row>
    <row r="35436">
      <c r="A35436" s="294" t="s">
        <v>39282</v>
      </c>
      <c r="B35436" s="294"/>
      <c r="C35436" s="294"/>
      <c r="D35436" s="294"/>
      <c r="E35436" s="294"/>
      <c r="F35436" s="294"/>
    </row>
    <row r="35437">
      <c r="A35437" s="294" t="s">
        <v>43210</v>
      </c>
      <c r="B35437" s="294"/>
      <c r="C35437" s="294"/>
      <c r="D35437" s="294"/>
      <c r="E35437" s="294"/>
      <c r="F35437" s="294"/>
    </row>
    <row r="35438">
      <c r="A35438" s="294" t="s">
        <v>43211</v>
      </c>
      <c r="B35438" s="294"/>
      <c r="C35438" s="294"/>
      <c r="D35438" s="294"/>
      <c r="E35438" s="294"/>
      <c r="F35438" s="294"/>
    </row>
    <row r="35439">
      <c r="A35439" s="294" t="s">
        <v>43212</v>
      </c>
      <c r="B35439" s="294"/>
      <c r="C35439" s="294"/>
      <c r="D35439" s="294"/>
      <c r="E35439" s="294"/>
      <c r="F35439" s="294"/>
    </row>
    <row r="35440">
      <c r="A35440" s="294" t="s">
        <v>43213</v>
      </c>
      <c r="B35440" s="294"/>
      <c r="C35440" s="294"/>
      <c r="D35440" s="294"/>
      <c r="E35440" s="294"/>
      <c r="F35440" s="294"/>
    </row>
    <row r="35441">
      <c r="A35441" s="294" t="s">
        <v>43214</v>
      </c>
      <c r="B35441" s="294"/>
      <c r="C35441" s="294"/>
      <c r="D35441" s="294"/>
      <c r="E35441" s="294"/>
      <c r="F35441" s="294"/>
    </row>
    <row r="35442">
      <c r="A35442" s="294" t="s">
        <v>21892</v>
      </c>
      <c r="B35442" s="294"/>
      <c r="C35442" s="294"/>
      <c r="D35442" s="294"/>
      <c r="E35442" s="294"/>
      <c r="F35442" s="294"/>
    </row>
    <row r="35443">
      <c r="A35443" s="294" t="s">
        <v>43215</v>
      </c>
      <c r="B35443" s="294"/>
      <c r="C35443" s="294"/>
      <c r="D35443" s="294"/>
      <c r="E35443" s="294"/>
      <c r="F35443" s="294"/>
    </row>
    <row r="35444">
      <c r="A35444" s="294"/>
      <c r="B35444" s="294"/>
      <c r="C35444" s="294"/>
      <c r="D35444" s="294"/>
      <c r="E35444" s="294"/>
      <c r="F35444" s="294"/>
    </row>
    <row r="35445">
      <c r="A35445" s="294" t="s">
        <v>41927</v>
      </c>
      <c r="B35445" s="294"/>
      <c r="C35445" s="294"/>
      <c r="D35445" s="294"/>
      <c r="E35445" s="294"/>
      <c r="F35445" s="294"/>
    </row>
    <row r="35446">
      <c r="A35446" s="294" t="s">
        <v>43216</v>
      </c>
      <c r="B35446" s="294"/>
      <c r="C35446" s="294"/>
      <c r="D35446" s="294"/>
      <c r="E35446" s="294"/>
      <c r="F35446" s="294"/>
    </row>
    <row r="35447">
      <c r="A35447" s="294" t="s">
        <v>21618</v>
      </c>
      <c r="B35447" s="294"/>
      <c r="C35447" s="294"/>
      <c r="D35447" s="294"/>
      <c r="E35447" s="294"/>
      <c r="F35447" s="294"/>
    </row>
    <row r="35448">
      <c r="A35448" s="294" t="s">
        <v>43217</v>
      </c>
      <c r="B35448" s="294"/>
      <c r="C35448" s="294"/>
      <c r="D35448" s="294"/>
      <c r="E35448" s="294"/>
      <c r="F35448" s="294"/>
    </row>
    <row r="35449">
      <c r="A35449" s="294" t="s">
        <v>43218</v>
      </c>
      <c r="B35449" s="294"/>
      <c r="C35449" s="294"/>
      <c r="D35449" s="294"/>
      <c r="E35449" s="294"/>
      <c r="F35449" s="294"/>
    </row>
    <row r="35450">
      <c r="A35450" s="294"/>
      <c r="B35450" s="294"/>
      <c r="C35450" s="294"/>
      <c r="D35450" s="294"/>
      <c r="E35450" s="294"/>
      <c r="F35450" s="294"/>
    </row>
    <row r="35451">
      <c r="A35451" s="294" t="s">
        <v>23228</v>
      </c>
      <c r="B35451" s="294"/>
      <c r="C35451" s="294"/>
      <c r="D35451" s="294"/>
      <c r="E35451" s="294"/>
      <c r="F35451" s="294"/>
    </row>
    <row r="35452">
      <c r="A35452" s="294" t="s">
        <v>27267</v>
      </c>
      <c r="B35452" s="294"/>
      <c r="C35452" s="294"/>
      <c r="D35452" s="294"/>
      <c r="E35452" s="294"/>
      <c r="F35452" s="294"/>
    </row>
    <row r="35453">
      <c r="A35453" s="294"/>
      <c r="B35453" s="294"/>
      <c r="C35453" s="294"/>
      <c r="D35453" s="294"/>
      <c r="E35453" s="294"/>
      <c r="F35453" s="294"/>
    </row>
    <row r="35454">
      <c r="A35454" s="294" t="s">
        <v>42338</v>
      </c>
      <c r="B35454" s="294"/>
      <c r="C35454" s="294"/>
      <c r="D35454" s="294"/>
      <c r="E35454" s="294"/>
      <c r="F35454" s="294"/>
    </row>
    <row r="35455">
      <c r="A35455" s="294" t="s">
        <v>43219</v>
      </c>
      <c r="B35455" s="294"/>
      <c r="C35455" s="294"/>
      <c r="D35455" s="294"/>
      <c r="E35455" s="294"/>
      <c r="F35455" s="294"/>
    </row>
    <row r="35456">
      <c r="A35456" s="294" t="s">
        <v>43220</v>
      </c>
      <c r="B35456" s="294"/>
      <c r="C35456" s="294"/>
      <c r="D35456" s="294"/>
      <c r="E35456" s="294"/>
      <c r="F35456" s="294"/>
    </row>
    <row r="35457">
      <c r="A35457" s="294" t="s">
        <v>43221</v>
      </c>
      <c r="B35457" s="294"/>
      <c r="C35457" s="294"/>
      <c r="D35457" s="294"/>
      <c r="E35457" s="294"/>
      <c r="F35457" s="294"/>
    </row>
    <row r="35458">
      <c r="A35458" s="294" t="s">
        <v>43222</v>
      </c>
      <c r="B35458" s="294"/>
      <c r="C35458" s="294"/>
      <c r="D35458" s="294"/>
      <c r="E35458" s="294"/>
      <c r="F35458" s="294"/>
    </row>
    <row r="35459">
      <c r="A35459" s="294" t="s">
        <v>43223</v>
      </c>
      <c r="B35459" s="294"/>
      <c r="C35459" s="294"/>
      <c r="D35459" s="294"/>
      <c r="E35459" s="294"/>
      <c r="F35459" s="294"/>
    </row>
    <row r="35460">
      <c r="A35460" s="294" t="s">
        <v>43224</v>
      </c>
      <c r="B35460" s="294"/>
      <c r="C35460" s="294"/>
      <c r="D35460" s="294"/>
      <c r="E35460" s="294"/>
      <c r="F35460" s="294"/>
    </row>
    <row r="35461">
      <c r="A35461" s="294" t="s">
        <v>42451</v>
      </c>
      <c r="B35461" s="294"/>
      <c r="C35461" s="294"/>
      <c r="D35461" s="294"/>
      <c r="E35461" s="294"/>
      <c r="F35461" s="294"/>
    </row>
    <row r="35462">
      <c r="A35462" s="294" t="s">
        <v>43225</v>
      </c>
      <c r="B35462" s="294"/>
      <c r="C35462" s="294"/>
      <c r="D35462" s="294"/>
      <c r="E35462" s="294"/>
      <c r="F35462" s="294"/>
    </row>
    <row r="35463">
      <c r="A35463" s="294" t="s">
        <v>43226</v>
      </c>
      <c r="B35463" s="294"/>
      <c r="C35463" s="294"/>
      <c r="D35463" s="294"/>
      <c r="E35463" s="294"/>
      <c r="F35463" s="294"/>
    </row>
    <row r="35464">
      <c r="A35464" s="294"/>
      <c r="B35464" s="294"/>
      <c r="C35464" s="294"/>
      <c r="D35464" s="294"/>
      <c r="E35464" s="294"/>
      <c r="F35464" s="294"/>
    </row>
    <row r="35465">
      <c r="A35465" s="294" t="s">
        <v>23148</v>
      </c>
      <c r="B35465" s="294"/>
      <c r="C35465" s="294"/>
      <c r="D35465" s="294"/>
      <c r="E35465" s="294"/>
      <c r="F35465" s="294"/>
    </row>
    <row r="35466">
      <c r="A35466" s="294" t="s">
        <v>25264</v>
      </c>
      <c r="B35466" s="294"/>
      <c r="C35466" s="294"/>
      <c r="D35466" s="294"/>
      <c r="E35466" s="294"/>
      <c r="F35466" s="294"/>
    </row>
    <row r="35467">
      <c r="A35467" s="294"/>
      <c r="B35467" s="294"/>
      <c r="C35467" s="294"/>
      <c r="D35467" s="294"/>
      <c r="E35467" s="294"/>
      <c r="F35467" s="294"/>
    </row>
    <row r="35468">
      <c r="A35468" s="294" t="s">
        <v>43227</v>
      </c>
      <c r="B35468" s="294"/>
      <c r="C35468" s="294"/>
      <c r="D35468" s="294"/>
      <c r="E35468" s="294"/>
      <c r="F35468" s="294"/>
    </row>
    <row r="35469">
      <c r="A35469" s="294" t="s">
        <v>43228</v>
      </c>
      <c r="B35469" s="294"/>
      <c r="C35469" s="294"/>
      <c r="D35469" s="294"/>
      <c r="E35469" s="294"/>
      <c r="F35469" s="294"/>
    </row>
    <row r="35470">
      <c r="A35470" s="294" t="s">
        <v>22613</v>
      </c>
      <c r="B35470" s="294"/>
      <c r="C35470" s="294"/>
      <c r="D35470" s="294"/>
      <c r="E35470" s="294"/>
      <c r="F35470" s="294"/>
    </row>
    <row r="35471">
      <c r="A35471" s="294" t="s">
        <v>22612</v>
      </c>
      <c r="B35471" s="294"/>
      <c r="C35471" s="294"/>
      <c r="D35471" s="294"/>
      <c r="E35471" s="294"/>
      <c r="F35471" s="294"/>
    </row>
    <row r="35472">
      <c r="A35472" s="294" t="s">
        <v>43229</v>
      </c>
      <c r="B35472" s="294"/>
      <c r="C35472" s="294"/>
      <c r="D35472" s="294"/>
      <c r="E35472" s="294"/>
      <c r="F35472" s="294"/>
    </row>
    <row r="35473">
      <c r="A35473" s="294" t="s">
        <v>21892</v>
      </c>
      <c r="B35473" s="294"/>
      <c r="C35473" s="294"/>
      <c r="D35473" s="294"/>
      <c r="E35473" s="294"/>
      <c r="F35473" s="294"/>
    </row>
    <row r="35474">
      <c r="A35474" s="294" t="s">
        <v>43230</v>
      </c>
      <c r="B35474" s="294"/>
      <c r="C35474" s="294"/>
      <c r="D35474" s="294"/>
      <c r="E35474" s="294"/>
      <c r="F35474" s="294"/>
    </row>
    <row r="35475">
      <c r="A35475" s="294"/>
      <c r="B35475" s="294"/>
      <c r="C35475" s="294"/>
      <c r="D35475" s="294"/>
      <c r="E35475" s="294"/>
      <c r="F35475" s="294"/>
    </row>
    <row r="35476">
      <c r="A35476" s="294" t="s">
        <v>25691</v>
      </c>
      <c r="B35476" s="294"/>
      <c r="C35476" s="294"/>
      <c r="D35476" s="294"/>
      <c r="E35476" s="294"/>
      <c r="F35476" s="294"/>
    </row>
    <row r="35477">
      <c r="A35477" s="294" t="s">
        <v>26884</v>
      </c>
      <c r="B35477" s="294"/>
      <c r="C35477" s="294"/>
      <c r="D35477" s="294"/>
      <c r="E35477" s="294"/>
      <c r="F35477" s="294"/>
    </row>
    <row r="35478">
      <c r="A35478" s="294"/>
      <c r="B35478" s="294"/>
      <c r="C35478" s="294"/>
      <c r="D35478" s="294"/>
      <c r="E35478" s="294"/>
      <c r="F35478" s="294"/>
    </row>
    <row r="35479">
      <c r="A35479" s="294" t="s">
        <v>43231</v>
      </c>
      <c r="B35479" s="294"/>
      <c r="C35479" s="294"/>
      <c r="D35479" s="294"/>
      <c r="E35479" s="294"/>
      <c r="F35479" s="294"/>
    </row>
    <row r="35480">
      <c r="A35480" s="294" t="s">
        <v>43232</v>
      </c>
      <c r="B35480" s="294"/>
      <c r="C35480" s="294"/>
      <c r="D35480" s="294"/>
      <c r="E35480" s="294"/>
      <c r="F35480" s="294"/>
    </row>
    <row r="35481">
      <c r="A35481" s="294" t="s">
        <v>43233</v>
      </c>
      <c r="B35481" s="294"/>
      <c r="C35481" s="294"/>
      <c r="D35481" s="294"/>
      <c r="E35481" s="294"/>
      <c r="F35481" s="294"/>
    </row>
    <row r="35482">
      <c r="A35482" s="294" t="s">
        <v>43234</v>
      </c>
      <c r="B35482" s="294"/>
      <c r="C35482" s="294"/>
      <c r="D35482" s="294"/>
      <c r="E35482" s="294"/>
      <c r="F35482" s="294"/>
    </row>
    <row r="35483">
      <c r="A35483" s="294" t="s">
        <v>41214</v>
      </c>
      <c r="B35483" s="294"/>
      <c r="C35483" s="294"/>
      <c r="D35483" s="294"/>
      <c r="E35483" s="294"/>
      <c r="F35483" s="294"/>
    </row>
    <row r="35484">
      <c r="A35484" s="294" t="s">
        <v>43235</v>
      </c>
      <c r="B35484" s="294"/>
      <c r="C35484" s="294"/>
      <c r="D35484" s="294"/>
      <c r="E35484" s="294"/>
      <c r="F35484" s="294"/>
    </row>
    <row r="35485">
      <c r="A35485" s="294" t="s">
        <v>43236</v>
      </c>
      <c r="B35485" s="294"/>
      <c r="C35485" s="294"/>
      <c r="D35485" s="294"/>
      <c r="E35485" s="294"/>
      <c r="F35485" s="294"/>
    </row>
    <row r="35486">
      <c r="A35486" s="294" t="s">
        <v>21921</v>
      </c>
      <c r="B35486" s="294"/>
      <c r="C35486" s="294"/>
      <c r="D35486" s="294"/>
      <c r="E35486" s="294"/>
      <c r="F35486" s="294"/>
    </row>
    <row r="35487">
      <c r="A35487" s="294" t="s">
        <v>43237</v>
      </c>
      <c r="B35487" s="294"/>
      <c r="C35487" s="294"/>
      <c r="D35487" s="294"/>
      <c r="E35487" s="294"/>
      <c r="F35487" s="294"/>
    </row>
    <row r="35488">
      <c r="A35488" s="294"/>
      <c r="B35488" s="294"/>
      <c r="C35488" s="294"/>
      <c r="D35488" s="294"/>
      <c r="E35488" s="294"/>
      <c r="F35488" s="294"/>
    </row>
    <row r="35489">
      <c r="A35489" s="294"/>
      <c r="B35489" s="294"/>
      <c r="C35489" s="294"/>
      <c r="D35489" s="294"/>
      <c r="E35489" s="294"/>
      <c r="F35489" s="294"/>
    </row>
    <row r="35490">
      <c r="A35490" s="294"/>
      <c r="B35490" s="294"/>
      <c r="C35490" s="294"/>
      <c r="D35490" s="294"/>
      <c r="E35490" s="294"/>
      <c r="F35490" s="294"/>
    </row>
    <row r="35491">
      <c r="A35491" s="294" t="s">
        <v>40986</v>
      </c>
      <c r="B35491" s="294"/>
      <c r="C35491" s="294"/>
      <c r="D35491" s="294"/>
      <c r="E35491" s="294"/>
      <c r="F35491" s="294"/>
    </row>
    <row r="35492">
      <c r="A35492" s="294"/>
      <c r="B35492" s="294"/>
      <c r="C35492" s="294"/>
      <c r="D35492" s="294"/>
      <c r="E35492" s="294"/>
      <c r="F35492" s="294"/>
    </row>
    <row r="35493">
      <c r="A35493" s="294" t="s">
        <v>42358</v>
      </c>
      <c r="B35493" s="294"/>
      <c r="C35493" s="294"/>
      <c r="D35493" s="294"/>
      <c r="E35493" s="294"/>
      <c r="F35493" s="294"/>
    </row>
    <row r="35494">
      <c r="A35494" s="294" t="s">
        <v>42584</v>
      </c>
      <c r="B35494" s="294"/>
      <c r="C35494" s="294"/>
      <c r="D35494" s="294"/>
      <c r="E35494" s="294"/>
      <c r="F35494" s="294"/>
    </row>
    <row r="35495">
      <c r="A35495" s="294" t="s">
        <v>43238</v>
      </c>
      <c r="B35495" s="294"/>
      <c r="C35495" s="294"/>
      <c r="D35495" s="294"/>
      <c r="E35495" s="294"/>
      <c r="F35495" s="294"/>
    </row>
    <row r="35496">
      <c r="A35496" s="294" t="s">
        <v>43239</v>
      </c>
      <c r="B35496" s="294"/>
      <c r="C35496" s="294"/>
      <c r="D35496" s="294"/>
      <c r="E35496" s="294"/>
      <c r="F35496" s="294"/>
    </row>
    <row r="35497">
      <c r="A35497" s="294" t="s">
        <v>43240</v>
      </c>
      <c r="B35497" s="294"/>
      <c r="C35497" s="294"/>
      <c r="D35497" s="294"/>
      <c r="E35497" s="294"/>
      <c r="F35497" s="294"/>
    </row>
    <row r="35498">
      <c r="A35498" s="294"/>
      <c r="B35498" s="294"/>
      <c r="C35498" s="294"/>
      <c r="D35498" s="294"/>
      <c r="E35498" s="294"/>
      <c r="F35498" s="294"/>
    </row>
    <row r="35499">
      <c r="A35499" s="294" t="s">
        <v>41905</v>
      </c>
      <c r="B35499" s="294"/>
      <c r="C35499" s="294"/>
      <c r="D35499" s="294"/>
      <c r="E35499" s="294"/>
      <c r="F35499" s="294"/>
    </row>
    <row r="35500">
      <c r="A35500" s="294"/>
      <c r="B35500" s="294"/>
      <c r="C35500" s="294"/>
      <c r="D35500" s="294"/>
      <c r="E35500" s="294"/>
      <c r="F35500" s="294"/>
    </row>
    <row r="35501">
      <c r="A35501" s="294" t="s">
        <v>43241</v>
      </c>
      <c r="B35501" s="294"/>
      <c r="C35501" s="294"/>
      <c r="D35501" s="294"/>
      <c r="E35501" s="294"/>
      <c r="F35501" s="294"/>
    </row>
    <row r="35502">
      <c r="A35502" s="294" t="s">
        <v>43242</v>
      </c>
      <c r="B35502" s="294"/>
      <c r="C35502" s="294"/>
      <c r="D35502" s="294"/>
      <c r="E35502" s="294"/>
      <c r="F35502" s="294"/>
    </row>
    <row r="35503">
      <c r="A35503" s="294" t="s">
        <v>43243</v>
      </c>
      <c r="B35503" s="294"/>
      <c r="C35503" s="294"/>
      <c r="D35503" s="294"/>
      <c r="E35503" s="294"/>
      <c r="F35503" s="294"/>
    </row>
    <row r="35504">
      <c r="A35504" s="294" t="s">
        <v>43244</v>
      </c>
      <c r="B35504" s="294"/>
      <c r="C35504" s="294"/>
      <c r="D35504" s="294"/>
      <c r="E35504" s="294"/>
      <c r="F35504" s="294"/>
    </row>
    <row r="35505">
      <c r="A35505" s="294" t="s">
        <v>43245</v>
      </c>
      <c r="B35505" s="294"/>
      <c r="C35505" s="294"/>
      <c r="D35505" s="294"/>
      <c r="E35505" s="294"/>
      <c r="F35505" s="294"/>
    </row>
    <row r="35506">
      <c r="A35506" s="294" t="s">
        <v>43246</v>
      </c>
      <c r="B35506" s="294"/>
      <c r="C35506" s="294"/>
      <c r="D35506" s="294"/>
      <c r="E35506" s="294"/>
      <c r="F35506" s="294"/>
    </row>
    <row r="35507">
      <c r="A35507" s="294" t="s">
        <v>43247</v>
      </c>
      <c r="B35507" s="294"/>
      <c r="C35507" s="294"/>
      <c r="D35507" s="294"/>
      <c r="E35507" s="294"/>
      <c r="F35507" s="294"/>
    </row>
    <row r="35508">
      <c r="A35508" s="294" t="s">
        <v>43248</v>
      </c>
      <c r="B35508" s="294"/>
      <c r="C35508" s="294"/>
      <c r="D35508" s="294"/>
      <c r="E35508" s="294"/>
      <c r="F35508" s="294"/>
    </row>
    <row r="35509">
      <c r="A35509" s="294" t="s">
        <v>43249</v>
      </c>
      <c r="B35509" s="294"/>
      <c r="C35509" s="294"/>
      <c r="D35509" s="294"/>
      <c r="E35509" s="294"/>
      <c r="F35509" s="294"/>
    </row>
    <row r="35510">
      <c r="A35510" s="294" t="s">
        <v>43250</v>
      </c>
      <c r="B35510" s="294"/>
      <c r="C35510" s="294"/>
      <c r="D35510" s="294"/>
      <c r="E35510" s="294"/>
      <c r="F35510" s="294"/>
    </row>
    <row r="35511">
      <c r="A35511" s="294"/>
      <c r="B35511" s="294"/>
      <c r="C35511" s="294"/>
      <c r="D35511" s="294"/>
      <c r="E35511" s="294"/>
      <c r="F35511" s="294"/>
    </row>
    <row r="35512">
      <c r="A35512" s="294" t="s">
        <v>43251</v>
      </c>
      <c r="B35512" s="294"/>
      <c r="C35512" s="294"/>
      <c r="D35512" s="294"/>
      <c r="E35512" s="294"/>
      <c r="F35512" s="294"/>
    </row>
    <row r="35513">
      <c r="A35513" s="294" t="s">
        <v>43252</v>
      </c>
      <c r="B35513" s="294"/>
      <c r="C35513" s="294"/>
      <c r="D35513" s="294"/>
      <c r="E35513" s="294"/>
      <c r="F35513" s="294"/>
    </row>
    <row r="35514">
      <c r="A35514" s="294"/>
      <c r="B35514" s="294"/>
      <c r="C35514" s="294"/>
      <c r="D35514" s="294"/>
      <c r="E35514" s="294"/>
      <c r="F35514" s="294"/>
    </row>
    <row r="35515">
      <c r="A35515" s="294" t="s">
        <v>43253</v>
      </c>
      <c r="B35515" s="294"/>
      <c r="C35515" s="294"/>
      <c r="D35515" s="294"/>
      <c r="E35515" s="294"/>
      <c r="F35515" s="294"/>
    </row>
    <row r="35516">
      <c r="A35516" s="294" t="s">
        <v>43254</v>
      </c>
      <c r="B35516" s="294"/>
      <c r="C35516" s="294"/>
      <c r="D35516" s="294"/>
      <c r="E35516" s="294"/>
      <c r="F35516" s="294"/>
    </row>
    <row r="35517">
      <c r="A35517" s="294" t="s">
        <v>43255</v>
      </c>
      <c r="B35517" s="294"/>
      <c r="C35517" s="294"/>
      <c r="D35517" s="294"/>
      <c r="E35517" s="294"/>
      <c r="F35517" s="294"/>
    </row>
    <row r="35518">
      <c r="A35518" s="294" t="s">
        <v>43256</v>
      </c>
      <c r="B35518" s="294"/>
      <c r="C35518" s="294"/>
      <c r="D35518" s="294"/>
      <c r="E35518" s="294"/>
      <c r="F35518" s="294"/>
    </row>
    <row r="35519">
      <c r="A35519" s="294" t="s">
        <v>43257</v>
      </c>
      <c r="B35519" s="294"/>
      <c r="C35519" s="294"/>
      <c r="D35519" s="294"/>
      <c r="E35519" s="294"/>
      <c r="F35519" s="294"/>
    </row>
    <row r="35520">
      <c r="A35520" s="294"/>
      <c r="B35520" s="294"/>
      <c r="C35520" s="294"/>
      <c r="D35520" s="294"/>
      <c r="E35520" s="294"/>
      <c r="F35520" s="294"/>
    </row>
    <row r="35521">
      <c r="A35521" s="294" t="s">
        <v>21990</v>
      </c>
      <c r="B35521" s="294"/>
      <c r="C35521" s="294"/>
      <c r="D35521" s="294"/>
      <c r="E35521" s="294"/>
      <c r="F35521" s="294"/>
    </row>
    <row r="35522">
      <c r="A35522" s="294"/>
      <c r="B35522" s="294"/>
      <c r="C35522" s="294"/>
      <c r="D35522" s="294"/>
      <c r="E35522" s="294"/>
      <c r="F35522" s="294"/>
    </row>
    <row r="35523">
      <c r="A35523" s="294" t="s">
        <v>41014</v>
      </c>
      <c r="B35523" s="294"/>
      <c r="C35523" s="294"/>
      <c r="D35523" s="294"/>
      <c r="E35523" s="294"/>
      <c r="F35523" s="294"/>
    </row>
    <row r="35524">
      <c r="A35524" s="294" t="s">
        <v>41016</v>
      </c>
      <c r="B35524" s="294"/>
      <c r="C35524" s="294"/>
      <c r="D35524" s="294"/>
      <c r="E35524" s="294"/>
      <c r="F35524" s="294"/>
    </row>
    <row r="35525">
      <c r="A35525" s="294" t="s">
        <v>41235</v>
      </c>
      <c r="B35525" s="294"/>
      <c r="C35525" s="294"/>
      <c r="D35525" s="294"/>
      <c r="E35525" s="294"/>
      <c r="F35525" s="294"/>
    </row>
    <row r="35526">
      <c r="A35526" s="294" t="s">
        <v>43258</v>
      </c>
      <c r="B35526" s="294"/>
      <c r="C35526" s="294"/>
      <c r="D35526" s="294"/>
      <c r="E35526" s="294"/>
      <c r="F35526" s="294"/>
    </row>
    <row r="35527">
      <c r="A35527" s="294" t="s">
        <v>41237</v>
      </c>
      <c r="B35527" s="294"/>
      <c r="C35527" s="294"/>
      <c r="D35527" s="294"/>
      <c r="E35527" s="294"/>
      <c r="F35527" s="294"/>
    </row>
    <row r="35528">
      <c r="A35528" s="294" t="s">
        <v>43259</v>
      </c>
      <c r="B35528" s="294"/>
      <c r="C35528" s="294"/>
      <c r="D35528" s="294"/>
      <c r="E35528" s="294"/>
      <c r="F35528" s="294"/>
    </row>
    <row r="35529">
      <c r="A35529" s="294" t="s">
        <v>43260</v>
      </c>
      <c r="B35529" s="294"/>
      <c r="C35529" s="294"/>
      <c r="D35529" s="294"/>
      <c r="E35529" s="294"/>
      <c r="F35529" s="294"/>
    </row>
    <row r="35530">
      <c r="A35530" s="294" t="s">
        <v>39849</v>
      </c>
      <c r="B35530" s="294"/>
      <c r="C35530" s="294"/>
      <c r="D35530" s="294"/>
      <c r="E35530" s="294"/>
      <c r="F35530" s="294"/>
    </row>
    <row r="35531">
      <c r="A35531" s="294" t="s">
        <v>43261</v>
      </c>
      <c r="B35531" s="294"/>
      <c r="C35531" s="294"/>
      <c r="D35531" s="294"/>
      <c r="E35531" s="294"/>
      <c r="F35531" s="294"/>
    </row>
    <row r="35532">
      <c r="A35532" s="294" t="s">
        <v>43262</v>
      </c>
      <c r="B35532" s="294"/>
      <c r="C35532" s="294"/>
      <c r="D35532" s="294"/>
      <c r="E35532" s="294"/>
      <c r="F35532" s="294"/>
    </row>
    <row r="35533">
      <c r="A35533" s="294" t="s">
        <v>43263</v>
      </c>
      <c r="B35533" s="294"/>
      <c r="C35533" s="294"/>
      <c r="D35533" s="294"/>
      <c r="E35533" s="294"/>
      <c r="F35533" s="294"/>
    </row>
    <row r="35534">
      <c r="A35534" s="294" t="s">
        <v>43264</v>
      </c>
      <c r="B35534" s="294"/>
      <c r="C35534" s="294"/>
      <c r="D35534" s="294"/>
      <c r="E35534" s="294"/>
      <c r="F35534" s="294"/>
    </row>
    <row r="35535">
      <c r="A35535" s="294" t="s">
        <v>43265</v>
      </c>
      <c r="B35535" s="294"/>
      <c r="C35535" s="294"/>
      <c r="D35535" s="294"/>
      <c r="E35535" s="294"/>
      <c r="F35535" s="294"/>
    </row>
    <row r="35536">
      <c r="A35536" s="294"/>
      <c r="B35536" s="294"/>
      <c r="C35536" s="294"/>
      <c r="D35536" s="294"/>
      <c r="E35536" s="294"/>
      <c r="F35536" s="294"/>
    </row>
    <row r="35537">
      <c r="A35537" s="294" t="s">
        <v>41927</v>
      </c>
      <c r="B35537" s="294"/>
      <c r="C35537" s="294"/>
      <c r="D35537" s="294"/>
      <c r="E35537" s="294"/>
      <c r="F35537" s="294"/>
    </row>
    <row r="35538">
      <c r="A35538" s="294" t="s">
        <v>43266</v>
      </c>
      <c r="B35538" s="294"/>
      <c r="C35538" s="294"/>
      <c r="D35538" s="294"/>
      <c r="E35538" s="294"/>
      <c r="F35538" s="294"/>
    </row>
    <row r="35539">
      <c r="A35539" s="294" t="s">
        <v>21672</v>
      </c>
      <c r="B35539" s="294"/>
      <c r="C35539" s="294"/>
      <c r="D35539" s="294"/>
      <c r="E35539" s="294"/>
      <c r="F35539" s="294"/>
    </row>
    <row r="35540">
      <c r="A35540" s="294" t="s">
        <v>43217</v>
      </c>
      <c r="B35540" s="294"/>
      <c r="C35540" s="294"/>
      <c r="D35540" s="294"/>
      <c r="E35540" s="294"/>
      <c r="F35540" s="294"/>
    </row>
    <row r="35541">
      <c r="A35541" s="294" t="s">
        <v>43218</v>
      </c>
      <c r="B35541" s="294"/>
      <c r="C35541" s="294"/>
      <c r="D35541" s="294"/>
      <c r="E35541" s="294"/>
      <c r="F35541" s="294"/>
    </row>
    <row r="35542">
      <c r="A35542" s="294"/>
      <c r="B35542" s="294"/>
      <c r="C35542" s="294"/>
      <c r="D35542" s="294"/>
      <c r="E35542" s="294"/>
      <c r="F35542" s="294"/>
    </row>
    <row r="35543">
      <c r="A35543" s="294"/>
      <c r="B35543" s="294"/>
      <c r="C35543" s="294"/>
      <c r="D35543" s="294"/>
      <c r="E35543" s="294"/>
      <c r="F35543" s="294"/>
    </row>
    <row r="35544">
      <c r="A35544" s="294" t="s">
        <v>21429</v>
      </c>
      <c r="B35544" s="294"/>
      <c r="C35544" s="294"/>
      <c r="D35544" s="294"/>
      <c r="E35544" s="294"/>
      <c r="F35544" s="294"/>
    </row>
    <row r="35545">
      <c r="A35545" s="294"/>
      <c r="B35545" s="294"/>
      <c r="C35545" s="294"/>
      <c r="D35545" s="294"/>
      <c r="E35545" s="294"/>
      <c r="F35545" s="294"/>
    </row>
    <row r="35546">
      <c r="A35546" s="294" t="s">
        <v>43086</v>
      </c>
      <c r="B35546" s="294"/>
      <c r="C35546" s="294"/>
      <c r="D35546" s="294"/>
      <c r="E35546" s="294"/>
      <c r="F35546" s="294"/>
    </row>
    <row r="35547">
      <c r="A35547" s="294" t="s">
        <v>43087</v>
      </c>
      <c r="B35547" s="294"/>
      <c r="C35547" s="294"/>
      <c r="D35547" s="294"/>
      <c r="E35547" s="294"/>
      <c r="F35547" s="294"/>
    </row>
    <row r="35548">
      <c r="A35548" s="294" t="s">
        <v>43267</v>
      </c>
      <c r="B35548" s="294"/>
      <c r="C35548" s="294"/>
      <c r="D35548" s="294"/>
      <c r="E35548" s="294"/>
      <c r="F35548" s="294"/>
    </row>
    <row r="35549">
      <c r="A35549" s="294" t="s">
        <v>43268</v>
      </c>
      <c r="B35549" s="294"/>
      <c r="C35549" s="294"/>
      <c r="D35549" s="294"/>
      <c r="E35549" s="294"/>
      <c r="F35549" s="294"/>
    </row>
    <row r="35550">
      <c r="A35550" s="294" t="s">
        <v>43269</v>
      </c>
      <c r="B35550" s="294"/>
      <c r="C35550" s="294"/>
      <c r="D35550" s="294"/>
      <c r="E35550" s="294"/>
      <c r="F35550" s="294"/>
    </row>
    <row r="35551">
      <c r="A35551" s="294" t="s">
        <v>42612</v>
      </c>
      <c r="B35551" s="294"/>
      <c r="C35551" s="294"/>
      <c r="D35551" s="294"/>
      <c r="E35551" s="294"/>
      <c r="F35551" s="294"/>
    </row>
    <row r="35552">
      <c r="A35552" s="294" t="s">
        <v>43270</v>
      </c>
      <c r="B35552" s="294"/>
      <c r="C35552" s="294"/>
      <c r="D35552" s="294"/>
      <c r="E35552" s="294"/>
      <c r="F35552" s="294"/>
    </row>
    <row r="35553">
      <c r="A35553" s="294" t="s">
        <v>43271</v>
      </c>
      <c r="B35553" s="294"/>
      <c r="C35553" s="294"/>
      <c r="D35553" s="294"/>
      <c r="E35553" s="294"/>
      <c r="F35553" s="294"/>
    </row>
    <row r="35554">
      <c r="A35554" s="294" t="s">
        <v>27027</v>
      </c>
      <c r="B35554" s="294"/>
      <c r="C35554" s="294"/>
      <c r="D35554" s="294"/>
      <c r="E35554" s="294"/>
      <c r="F35554" s="294"/>
    </row>
    <row r="35555">
      <c r="A35555" s="294" t="s">
        <v>38994</v>
      </c>
      <c r="B35555" s="294"/>
      <c r="C35555" s="294"/>
      <c r="D35555" s="294"/>
      <c r="E35555" s="294"/>
      <c r="F35555" s="294"/>
    </row>
    <row r="35556">
      <c r="A35556" s="294"/>
      <c r="B35556" s="294"/>
      <c r="C35556" s="294"/>
      <c r="D35556" s="294"/>
      <c r="E35556" s="294"/>
      <c r="F35556" s="294"/>
    </row>
    <row r="35557">
      <c r="A35557" s="294"/>
      <c r="B35557" s="294"/>
      <c r="C35557" s="294"/>
      <c r="D35557" s="294"/>
      <c r="E35557" s="294"/>
      <c r="F35557" s="294"/>
    </row>
    <row r="35558">
      <c r="A35558" s="294" t="s">
        <v>22564</v>
      </c>
      <c r="B35558" s="294"/>
      <c r="C35558" s="294"/>
      <c r="D35558" s="294"/>
      <c r="E35558" s="294"/>
      <c r="F35558" s="294"/>
    </row>
    <row r="35559">
      <c r="A35559" s="294" t="s">
        <v>20470</v>
      </c>
      <c r="B35559" s="294"/>
      <c r="C35559" s="294"/>
      <c r="D35559" s="294"/>
      <c r="E35559" s="294"/>
      <c r="F35559" s="294"/>
    </row>
    <row r="35560">
      <c r="A35560" s="294"/>
      <c r="B35560" s="294"/>
      <c r="C35560" s="294"/>
      <c r="D35560" s="294"/>
      <c r="E35560" s="294"/>
      <c r="F35560" s="294"/>
    </row>
    <row r="35561">
      <c r="A35561" s="294" t="s">
        <v>43272</v>
      </c>
      <c r="B35561" s="294"/>
      <c r="C35561" s="294"/>
      <c r="D35561" s="294"/>
      <c r="E35561" s="294"/>
      <c r="F35561" s="294"/>
    </row>
    <row r="35562">
      <c r="A35562" s="294" t="s">
        <v>43273</v>
      </c>
      <c r="B35562" s="294"/>
      <c r="C35562" s="294"/>
      <c r="D35562" s="294"/>
      <c r="E35562" s="294"/>
      <c r="F35562" s="294"/>
    </row>
    <row r="35563">
      <c r="A35563" s="294" t="s">
        <v>43274</v>
      </c>
      <c r="B35563" s="294"/>
      <c r="C35563" s="294"/>
      <c r="D35563" s="294"/>
      <c r="E35563" s="294"/>
      <c r="F35563" s="294"/>
    </row>
    <row r="35564">
      <c r="A35564" s="294" t="s">
        <v>43275</v>
      </c>
      <c r="B35564" s="294"/>
      <c r="C35564" s="294"/>
      <c r="D35564" s="294"/>
      <c r="E35564" s="294"/>
      <c r="F35564" s="294"/>
    </row>
    <row r="35565">
      <c r="A35565" s="294" t="s">
        <v>43276</v>
      </c>
      <c r="B35565" s="294"/>
      <c r="C35565" s="294"/>
      <c r="D35565" s="294"/>
      <c r="E35565" s="294"/>
      <c r="F35565" s="294"/>
    </row>
    <row r="35566">
      <c r="A35566" s="294" t="s">
        <v>43277</v>
      </c>
      <c r="B35566" s="294"/>
      <c r="C35566" s="294"/>
      <c r="D35566" s="294"/>
      <c r="E35566" s="294"/>
      <c r="F35566" s="294"/>
    </row>
    <row r="35567">
      <c r="A35567" s="294" t="s">
        <v>43278</v>
      </c>
      <c r="B35567" s="294"/>
      <c r="C35567" s="294"/>
      <c r="D35567" s="294"/>
      <c r="E35567" s="294"/>
      <c r="F35567" s="294"/>
    </row>
    <row r="35568">
      <c r="A35568" s="294" t="s">
        <v>43279</v>
      </c>
      <c r="B35568" s="294"/>
      <c r="C35568" s="294"/>
      <c r="D35568" s="294"/>
      <c r="E35568" s="294"/>
      <c r="F35568" s="294"/>
    </row>
    <row r="35569">
      <c r="A35569" s="294" t="s">
        <v>43280</v>
      </c>
      <c r="B35569" s="294"/>
      <c r="C35569" s="294"/>
      <c r="D35569" s="294"/>
      <c r="E35569" s="294"/>
      <c r="F35569" s="294"/>
    </row>
    <row r="35570">
      <c r="A35570" s="294" t="s">
        <v>43281</v>
      </c>
      <c r="B35570" s="294"/>
      <c r="C35570" s="294"/>
      <c r="D35570" s="294"/>
      <c r="E35570" s="294"/>
      <c r="F35570" s="294"/>
    </row>
    <row r="35571">
      <c r="A35571" s="294"/>
      <c r="B35571" s="294"/>
      <c r="C35571" s="294"/>
      <c r="D35571" s="294"/>
      <c r="E35571" s="294"/>
      <c r="F35571" s="294"/>
    </row>
    <row r="35572">
      <c r="A35572" s="294" t="s">
        <v>43282</v>
      </c>
      <c r="B35572" s="294"/>
      <c r="C35572" s="294"/>
      <c r="D35572" s="294"/>
      <c r="E35572" s="294"/>
      <c r="F35572" s="294"/>
    </row>
    <row r="35573">
      <c r="A35573" s="294"/>
      <c r="B35573" s="294"/>
      <c r="C35573" s="294"/>
      <c r="D35573" s="294"/>
      <c r="E35573" s="294"/>
      <c r="F35573" s="294"/>
    </row>
    <row r="35574">
      <c r="A35574" s="294" t="s">
        <v>41258</v>
      </c>
      <c r="B35574" s="294"/>
      <c r="C35574" s="294"/>
      <c r="D35574" s="294"/>
      <c r="E35574" s="294"/>
      <c r="F35574" s="294"/>
    </row>
    <row r="35575">
      <c r="A35575" s="294" t="s">
        <v>43283</v>
      </c>
      <c r="B35575" s="294"/>
      <c r="C35575" s="294"/>
      <c r="D35575" s="294"/>
      <c r="E35575" s="294"/>
      <c r="F35575" s="294"/>
    </row>
    <row r="35576">
      <c r="A35576" s="294" t="s">
        <v>43284</v>
      </c>
      <c r="B35576" s="294"/>
      <c r="C35576" s="294"/>
      <c r="D35576" s="294"/>
      <c r="E35576" s="294"/>
      <c r="F35576" s="294"/>
    </row>
    <row r="35577">
      <c r="A35577" s="294" t="s">
        <v>43285</v>
      </c>
      <c r="B35577" s="294"/>
      <c r="C35577" s="294"/>
      <c r="D35577" s="294"/>
      <c r="E35577" s="294"/>
      <c r="F35577" s="294"/>
    </row>
    <row r="35578">
      <c r="A35578" s="294" t="s">
        <v>43286</v>
      </c>
      <c r="B35578" s="294"/>
      <c r="C35578" s="294"/>
      <c r="D35578" s="294"/>
      <c r="E35578" s="294"/>
      <c r="F35578" s="294"/>
    </row>
    <row r="35579">
      <c r="A35579" s="294" t="s">
        <v>21921</v>
      </c>
      <c r="B35579" s="294"/>
      <c r="C35579" s="294"/>
      <c r="D35579" s="294"/>
      <c r="E35579" s="294"/>
      <c r="F35579" s="294"/>
    </row>
    <row r="35580">
      <c r="A35580" s="294" t="s">
        <v>43287</v>
      </c>
      <c r="B35580" s="294"/>
      <c r="C35580" s="294"/>
      <c r="D35580" s="294"/>
      <c r="E35580" s="294"/>
      <c r="F35580" s="294"/>
    </row>
    <row r="35581">
      <c r="A35581" s="294"/>
      <c r="B35581" s="294"/>
      <c r="C35581" s="294"/>
      <c r="D35581" s="294"/>
      <c r="E35581" s="294"/>
      <c r="F35581" s="294"/>
    </row>
    <row r="35582">
      <c r="A35582" s="294" t="s">
        <v>27372</v>
      </c>
      <c r="B35582" s="294"/>
      <c r="C35582" s="294"/>
      <c r="D35582" s="294"/>
      <c r="E35582" s="294"/>
      <c r="F35582" s="294"/>
    </row>
    <row r="35583">
      <c r="A35583" s="294" t="s">
        <v>23767</v>
      </c>
      <c r="B35583" s="294"/>
      <c r="C35583" s="294"/>
      <c r="D35583" s="294"/>
      <c r="E35583" s="294"/>
      <c r="F35583" s="294"/>
    </row>
    <row r="35584">
      <c r="A35584" s="294"/>
      <c r="B35584" s="294"/>
      <c r="C35584" s="294"/>
      <c r="D35584" s="294"/>
      <c r="E35584" s="294"/>
      <c r="F35584" s="294"/>
    </row>
    <row r="35585">
      <c r="A35585" s="294" t="s">
        <v>43288</v>
      </c>
      <c r="B35585" s="294"/>
      <c r="C35585" s="294"/>
      <c r="D35585" s="294"/>
      <c r="E35585" s="294"/>
      <c r="F35585" s="294"/>
    </row>
    <row r="35586">
      <c r="A35586" s="294" t="s">
        <v>43289</v>
      </c>
      <c r="B35586" s="294"/>
      <c r="C35586" s="294"/>
      <c r="D35586" s="294"/>
      <c r="E35586" s="294"/>
      <c r="F35586" s="294"/>
    </row>
    <row r="35587">
      <c r="A35587" s="294" t="s">
        <v>43290</v>
      </c>
      <c r="B35587" s="294"/>
      <c r="C35587" s="294"/>
      <c r="D35587" s="294"/>
      <c r="E35587" s="294"/>
      <c r="F35587" s="294"/>
    </row>
    <row r="35588">
      <c r="A35588" s="294" t="s">
        <v>43291</v>
      </c>
      <c r="B35588" s="294"/>
      <c r="C35588" s="294"/>
      <c r="D35588" s="294"/>
      <c r="E35588" s="294"/>
      <c r="F35588" s="294"/>
    </row>
    <row r="35589">
      <c r="A35589" s="294" t="s">
        <v>43292</v>
      </c>
      <c r="B35589" s="294"/>
      <c r="C35589" s="294"/>
      <c r="D35589" s="294"/>
      <c r="E35589" s="294"/>
      <c r="F35589" s="294"/>
    </row>
    <row r="35590">
      <c r="A35590" s="294"/>
      <c r="B35590" s="294"/>
      <c r="C35590" s="294"/>
      <c r="D35590" s="294"/>
      <c r="E35590" s="294"/>
      <c r="F35590" s="294"/>
    </row>
    <row r="35591">
      <c r="A35591" s="294" t="s">
        <v>23201</v>
      </c>
      <c r="B35591" s="294"/>
      <c r="C35591" s="294"/>
      <c r="D35591" s="294"/>
      <c r="E35591" s="294"/>
      <c r="F35591" s="294"/>
    </row>
    <row r="35592">
      <c r="A35592" s="294" t="s">
        <v>23772</v>
      </c>
      <c r="B35592" s="294"/>
      <c r="C35592" s="294"/>
      <c r="D35592" s="294"/>
      <c r="E35592" s="294"/>
      <c r="F35592" s="294"/>
    </row>
    <row r="35593">
      <c r="A35593" s="294"/>
      <c r="B35593" s="294"/>
      <c r="C35593" s="294"/>
      <c r="D35593" s="294"/>
      <c r="E35593" s="294"/>
      <c r="F35593" s="294"/>
    </row>
    <row r="35594">
      <c r="A35594" s="294" t="s">
        <v>42811</v>
      </c>
      <c r="B35594" s="294"/>
      <c r="C35594" s="294"/>
      <c r="D35594" s="294"/>
      <c r="E35594" s="294"/>
      <c r="F35594" s="294"/>
    </row>
    <row r="35595">
      <c r="A35595" s="294" t="s">
        <v>43293</v>
      </c>
      <c r="B35595" s="294"/>
      <c r="C35595" s="294"/>
      <c r="D35595" s="294"/>
      <c r="E35595" s="294"/>
      <c r="F35595" s="294"/>
    </row>
    <row r="35596">
      <c r="A35596" s="294" t="s">
        <v>42813</v>
      </c>
      <c r="B35596" s="294"/>
      <c r="C35596" s="294"/>
      <c r="D35596" s="294"/>
      <c r="E35596" s="294"/>
      <c r="F35596" s="294"/>
    </row>
    <row r="35597">
      <c r="A35597" s="294" t="s">
        <v>40106</v>
      </c>
      <c r="B35597" s="294"/>
      <c r="C35597" s="294"/>
      <c r="D35597" s="294"/>
      <c r="E35597" s="294"/>
      <c r="F35597" s="294"/>
    </row>
    <row r="35598">
      <c r="A35598" s="294" t="s">
        <v>34129</v>
      </c>
      <c r="B35598" s="294"/>
      <c r="C35598" s="294"/>
      <c r="D35598" s="294"/>
      <c r="E35598" s="294"/>
      <c r="F35598" s="294"/>
    </row>
    <row r="35599">
      <c r="A35599" s="294"/>
      <c r="B35599" s="294"/>
      <c r="C35599" s="294"/>
      <c r="D35599" s="294"/>
      <c r="E35599" s="294"/>
      <c r="F35599" s="294"/>
    </row>
    <row r="35600">
      <c r="A35600" s="294" t="s">
        <v>24590</v>
      </c>
      <c r="B35600" s="294"/>
      <c r="C35600" s="294"/>
      <c r="D35600" s="294"/>
      <c r="E35600" s="294"/>
      <c r="F35600" s="294"/>
    </row>
    <row r="35601">
      <c r="A35601" s="294"/>
      <c r="B35601" s="294"/>
      <c r="C35601" s="294"/>
      <c r="D35601" s="294"/>
      <c r="E35601" s="294"/>
      <c r="F35601" s="294"/>
    </row>
    <row r="35602">
      <c r="A35602" s="294" t="s">
        <v>39962</v>
      </c>
      <c r="B35602" s="294"/>
      <c r="C35602" s="294"/>
      <c r="D35602" s="294"/>
      <c r="E35602" s="294"/>
      <c r="F35602" s="294"/>
    </row>
    <row r="35603">
      <c r="A35603" s="294" t="s">
        <v>42819</v>
      </c>
      <c r="B35603" s="294"/>
      <c r="C35603" s="294"/>
      <c r="D35603" s="294"/>
      <c r="E35603" s="294"/>
      <c r="F35603" s="294"/>
    </row>
    <row r="35604">
      <c r="A35604" s="294" t="s">
        <v>25248</v>
      </c>
      <c r="B35604" s="294"/>
      <c r="C35604" s="294"/>
      <c r="D35604" s="294"/>
      <c r="E35604" s="294"/>
      <c r="F35604" s="294"/>
    </row>
    <row r="35605">
      <c r="A35605" s="294" t="s">
        <v>41650</v>
      </c>
      <c r="B35605" s="294"/>
      <c r="C35605" s="294"/>
      <c r="D35605" s="294"/>
      <c r="E35605" s="294"/>
      <c r="F35605" s="294"/>
    </row>
    <row r="35606">
      <c r="A35606" s="294" t="s">
        <v>41651</v>
      </c>
      <c r="B35606" s="294"/>
      <c r="C35606" s="294"/>
      <c r="D35606" s="294"/>
      <c r="E35606" s="294"/>
      <c r="F35606" s="294"/>
    </row>
    <row r="35607">
      <c r="A35607" s="294"/>
      <c r="B35607" s="294"/>
      <c r="C35607" s="294"/>
      <c r="D35607" s="294"/>
      <c r="E35607" s="294"/>
      <c r="F35607" s="294"/>
    </row>
    <row r="35608">
      <c r="A35608" s="294" t="s">
        <v>23548</v>
      </c>
      <c r="B35608" s="294"/>
      <c r="C35608" s="294"/>
      <c r="D35608" s="294"/>
      <c r="E35608" s="294"/>
      <c r="F35608" s="294"/>
    </row>
    <row r="35609">
      <c r="A35609" s="294"/>
      <c r="B35609" s="294"/>
      <c r="C35609" s="294"/>
      <c r="D35609" s="294"/>
      <c r="E35609" s="294"/>
      <c r="F35609" s="294"/>
    </row>
    <row r="35610">
      <c r="A35610" s="294" t="s">
        <v>43294</v>
      </c>
      <c r="B35610" s="294"/>
      <c r="C35610" s="294"/>
      <c r="D35610" s="294"/>
      <c r="E35610" s="294"/>
      <c r="F35610" s="294"/>
    </row>
    <row r="35611">
      <c r="A35611" s="294" t="s">
        <v>43295</v>
      </c>
      <c r="B35611" s="294"/>
      <c r="C35611" s="294"/>
      <c r="D35611" s="294"/>
      <c r="E35611" s="294"/>
      <c r="F35611" s="294"/>
    </row>
    <row r="35612">
      <c r="A35612" s="294" t="s">
        <v>43296</v>
      </c>
      <c r="B35612" s="294"/>
      <c r="C35612" s="294"/>
      <c r="D35612" s="294"/>
      <c r="E35612" s="294"/>
      <c r="F35612" s="294"/>
    </row>
    <row r="35613">
      <c r="A35613" s="294" t="s">
        <v>43297</v>
      </c>
      <c r="B35613" s="294"/>
      <c r="C35613" s="294"/>
      <c r="D35613" s="294"/>
      <c r="E35613" s="294"/>
      <c r="F35613" s="294"/>
    </row>
    <row r="35614">
      <c r="A35614" s="294" t="s">
        <v>43298</v>
      </c>
      <c r="B35614" s="294"/>
      <c r="C35614" s="294"/>
      <c r="D35614" s="294"/>
      <c r="E35614" s="294"/>
      <c r="F35614" s="294"/>
    </row>
    <row r="35615">
      <c r="A35615" s="294" t="s">
        <v>43299</v>
      </c>
      <c r="B35615" s="294"/>
      <c r="C35615" s="294"/>
      <c r="D35615" s="294"/>
      <c r="E35615" s="294"/>
      <c r="F35615" s="294"/>
    </row>
    <row r="35616">
      <c r="A35616" s="294" t="s">
        <v>43300</v>
      </c>
      <c r="B35616" s="294"/>
      <c r="C35616" s="294"/>
      <c r="D35616" s="294"/>
      <c r="E35616" s="294"/>
      <c r="F35616" s="294"/>
    </row>
    <row r="35617">
      <c r="A35617" s="294" t="s">
        <v>43301</v>
      </c>
      <c r="B35617" s="294"/>
      <c r="C35617" s="294"/>
      <c r="D35617" s="294"/>
      <c r="E35617" s="294"/>
      <c r="F35617" s="294"/>
    </row>
    <row r="35618">
      <c r="A35618" s="294" t="s">
        <v>43302</v>
      </c>
      <c r="B35618" s="294"/>
      <c r="C35618" s="294"/>
      <c r="D35618" s="294"/>
      <c r="E35618" s="294"/>
      <c r="F35618" s="294"/>
    </row>
    <row r="35619">
      <c r="A35619" s="294" t="s">
        <v>43303</v>
      </c>
      <c r="B35619" s="294"/>
      <c r="C35619" s="294"/>
      <c r="D35619" s="294"/>
      <c r="E35619" s="294"/>
      <c r="F35619" s="294"/>
    </row>
    <row r="35620">
      <c r="A35620" s="294" t="s">
        <v>43304</v>
      </c>
      <c r="B35620" s="294"/>
      <c r="C35620" s="294"/>
      <c r="D35620" s="294"/>
      <c r="E35620" s="294"/>
      <c r="F35620" s="294"/>
    </row>
    <row r="35621">
      <c r="A35621" s="294" t="s">
        <v>43305</v>
      </c>
      <c r="B35621" s="294"/>
      <c r="C35621" s="294"/>
      <c r="D35621" s="294"/>
      <c r="E35621" s="294"/>
      <c r="F35621" s="294"/>
    </row>
    <row r="35622">
      <c r="A35622" s="294" t="s">
        <v>43306</v>
      </c>
      <c r="B35622" s="294"/>
      <c r="C35622" s="294"/>
      <c r="D35622" s="294"/>
      <c r="E35622" s="294"/>
      <c r="F35622" s="294"/>
    </row>
    <row r="35623">
      <c r="A35623" s="294" t="s">
        <v>43307</v>
      </c>
      <c r="B35623" s="294"/>
      <c r="C35623" s="294"/>
      <c r="D35623" s="294"/>
      <c r="E35623" s="294"/>
      <c r="F35623" s="294"/>
    </row>
    <row r="35624">
      <c r="A35624" s="294" t="s">
        <v>43308</v>
      </c>
      <c r="B35624" s="294"/>
      <c r="C35624" s="294"/>
      <c r="D35624" s="294"/>
      <c r="E35624" s="294"/>
      <c r="F35624" s="294"/>
    </row>
    <row r="35625">
      <c r="A35625" s="294"/>
      <c r="B35625" s="294"/>
      <c r="C35625" s="294"/>
      <c r="D35625" s="294"/>
      <c r="E35625" s="294"/>
      <c r="F35625" s="294"/>
    </row>
    <row r="35626">
      <c r="A35626" s="294"/>
      <c r="B35626" s="294"/>
      <c r="C35626" s="294"/>
      <c r="D35626" s="294"/>
      <c r="E35626" s="294"/>
      <c r="F35626" s="294"/>
    </row>
    <row r="35627">
      <c r="A35627" s="294" t="s">
        <v>41927</v>
      </c>
      <c r="B35627" s="294"/>
      <c r="C35627" s="294"/>
      <c r="D35627" s="294"/>
      <c r="E35627" s="294"/>
      <c r="F35627" s="294"/>
    </row>
    <row r="35628">
      <c r="A35628" s="294" t="s">
        <v>43309</v>
      </c>
      <c r="B35628" s="294"/>
      <c r="C35628" s="294"/>
      <c r="D35628" s="294"/>
      <c r="E35628" s="294"/>
      <c r="F35628" s="294"/>
    </row>
    <row r="35629">
      <c r="A35629" s="294" t="s">
        <v>21618</v>
      </c>
      <c r="B35629" s="294"/>
      <c r="C35629" s="294"/>
      <c r="D35629" s="294"/>
      <c r="E35629" s="294"/>
      <c r="F35629" s="294"/>
    </row>
    <row r="35630">
      <c r="A35630" s="294" t="s">
        <v>43310</v>
      </c>
      <c r="B35630" s="294"/>
      <c r="C35630" s="294"/>
      <c r="D35630" s="294"/>
      <c r="E35630" s="294"/>
      <c r="F35630" s="294"/>
    </row>
    <row r="35631">
      <c r="A35631" s="294"/>
      <c r="B35631" s="294"/>
      <c r="C35631" s="294"/>
      <c r="D35631" s="294"/>
      <c r="E35631" s="294"/>
      <c r="F35631" s="294"/>
    </row>
    <row r="35632">
      <c r="A35632" s="294"/>
      <c r="B35632" s="294"/>
      <c r="C35632" s="294"/>
      <c r="D35632" s="294"/>
      <c r="E35632" s="294"/>
      <c r="F35632" s="294"/>
    </row>
    <row r="35633">
      <c r="A35633" s="294" t="s">
        <v>22512</v>
      </c>
      <c r="B35633" s="294"/>
      <c r="C35633" s="294"/>
      <c r="D35633" s="294"/>
      <c r="E35633" s="294"/>
      <c r="F35633" s="294"/>
    </row>
    <row r="35634">
      <c r="A35634" s="294" t="s">
        <v>20462</v>
      </c>
      <c r="B35634" s="294"/>
      <c r="C35634" s="294"/>
      <c r="D35634" s="294"/>
      <c r="E35634" s="294"/>
      <c r="F35634" s="294"/>
    </row>
    <row r="35635">
      <c r="A35635" s="294"/>
      <c r="B35635" s="294"/>
      <c r="C35635" s="294"/>
      <c r="D35635" s="294"/>
      <c r="E35635" s="294"/>
      <c r="F35635" s="294"/>
    </row>
    <row r="35636">
      <c r="A35636" s="294" t="s">
        <v>43311</v>
      </c>
      <c r="B35636" s="294"/>
      <c r="C35636" s="294"/>
      <c r="D35636" s="294"/>
      <c r="E35636" s="294"/>
      <c r="F35636" s="294"/>
    </row>
    <row r="35637">
      <c r="A35637" s="294" t="s">
        <v>43312</v>
      </c>
      <c r="B35637" s="294"/>
      <c r="C35637" s="294"/>
      <c r="D35637" s="294"/>
      <c r="E35637" s="294"/>
      <c r="F35637" s="294"/>
    </row>
    <row r="35638">
      <c r="A35638" s="294" t="s">
        <v>43313</v>
      </c>
      <c r="B35638" s="294"/>
      <c r="C35638" s="294"/>
      <c r="D35638" s="294"/>
      <c r="E35638" s="294"/>
      <c r="F35638" s="294"/>
    </row>
    <row r="35639">
      <c r="A35639" s="294" t="s">
        <v>43314</v>
      </c>
      <c r="B35639" s="294"/>
      <c r="C35639" s="294"/>
      <c r="D35639" s="294"/>
      <c r="E35639" s="294"/>
      <c r="F35639" s="294"/>
    </row>
    <row r="35640">
      <c r="A35640" s="294"/>
      <c r="B35640" s="294"/>
      <c r="C35640" s="294"/>
      <c r="D35640" s="294"/>
      <c r="E35640" s="294"/>
      <c r="F35640" s="294"/>
    </row>
    <row r="35641">
      <c r="A35641" s="294" t="s">
        <v>23148</v>
      </c>
      <c r="B35641" s="294"/>
      <c r="C35641" s="294"/>
      <c r="D35641" s="294"/>
      <c r="E35641" s="294"/>
      <c r="F35641" s="294"/>
    </row>
    <row r="35642">
      <c r="A35642" s="294" t="s">
        <v>25264</v>
      </c>
      <c r="B35642" s="294"/>
      <c r="C35642" s="294"/>
      <c r="D35642" s="294"/>
      <c r="E35642" s="294"/>
      <c r="F35642" s="294"/>
    </row>
    <row r="35643">
      <c r="A35643" s="294"/>
      <c r="B35643" s="294"/>
      <c r="C35643" s="294"/>
      <c r="D35643" s="294"/>
      <c r="E35643" s="294"/>
      <c r="F35643" s="294"/>
    </row>
    <row r="35644">
      <c r="A35644" s="294" t="s">
        <v>43315</v>
      </c>
      <c r="B35644" s="294"/>
      <c r="C35644" s="294"/>
      <c r="D35644" s="294"/>
      <c r="E35644" s="294"/>
      <c r="F35644" s="294"/>
    </row>
    <row r="35645">
      <c r="A35645" s="294" t="s">
        <v>43316</v>
      </c>
      <c r="B35645" s="294"/>
      <c r="C35645" s="294"/>
      <c r="D35645" s="294"/>
      <c r="E35645" s="294"/>
      <c r="F35645" s="294"/>
    </row>
    <row r="35646">
      <c r="A35646" s="294" t="s">
        <v>40768</v>
      </c>
      <c r="B35646" s="294"/>
      <c r="C35646" s="294"/>
      <c r="D35646" s="294"/>
      <c r="E35646" s="294"/>
      <c r="F35646" s="294"/>
    </row>
    <row r="35647">
      <c r="A35647" s="294" t="s">
        <v>40981</v>
      </c>
      <c r="B35647" s="294"/>
      <c r="C35647" s="294"/>
      <c r="D35647" s="294"/>
      <c r="E35647" s="294"/>
      <c r="F35647" s="294"/>
    </row>
    <row r="35648">
      <c r="A35648" s="294" t="s">
        <v>43317</v>
      </c>
      <c r="B35648" s="294"/>
      <c r="C35648" s="294"/>
      <c r="D35648" s="294"/>
      <c r="E35648" s="294"/>
      <c r="F35648" s="294"/>
    </row>
    <row r="35649">
      <c r="A35649" s="294" t="s">
        <v>43318</v>
      </c>
      <c r="B35649" s="294"/>
      <c r="C35649" s="294"/>
      <c r="D35649" s="294"/>
      <c r="E35649" s="294"/>
      <c r="F35649" s="294"/>
    </row>
    <row r="35650">
      <c r="A35650" s="294"/>
      <c r="B35650" s="294"/>
      <c r="C35650" s="294"/>
      <c r="D35650" s="294"/>
      <c r="E35650" s="294"/>
      <c r="F35650" s="294"/>
    </row>
    <row r="35651">
      <c r="A35651" s="294" t="s">
        <v>25691</v>
      </c>
      <c r="B35651" s="294"/>
      <c r="C35651" s="294"/>
      <c r="D35651" s="294"/>
      <c r="E35651" s="294"/>
      <c r="F35651" s="294"/>
    </row>
    <row r="35652">
      <c r="A35652" s="294" t="s">
        <v>26884</v>
      </c>
      <c r="B35652" s="294"/>
      <c r="C35652" s="294"/>
      <c r="D35652" s="294"/>
      <c r="E35652" s="294"/>
      <c r="F35652" s="294"/>
    </row>
    <row r="35653">
      <c r="A35653" s="294"/>
      <c r="B35653" s="294"/>
      <c r="C35653" s="294"/>
      <c r="D35653" s="294"/>
      <c r="E35653" s="294"/>
      <c r="F35653" s="294"/>
    </row>
    <row r="35654">
      <c r="A35654" s="294" t="s">
        <v>43319</v>
      </c>
      <c r="B35654" s="294"/>
      <c r="C35654" s="294"/>
      <c r="D35654" s="294"/>
      <c r="E35654" s="294"/>
      <c r="F35654" s="294"/>
    </row>
    <row r="35655">
      <c r="A35655" s="294"/>
      <c r="B35655" s="294"/>
      <c r="C35655" s="294"/>
      <c r="D35655" s="294"/>
      <c r="E35655" s="294"/>
      <c r="F35655" s="294"/>
    </row>
    <row r="35656">
      <c r="A35656" s="294" t="s">
        <v>43320</v>
      </c>
      <c r="B35656" s="294"/>
      <c r="C35656" s="294"/>
      <c r="D35656" s="294"/>
      <c r="E35656" s="294"/>
      <c r="F35656" s="294"/>
    </row>
    <row r="35657">
      <c r="A35657" s="294" t="s">
        <v>43321</v>
      </c>
      <c r="B35657" s="294"/>
      <c r="C35657" s="294"/>
      <c r="D35657" s="294"/>
      <c r="E35657" s="294"/>
      <c r="F35657" s="294"/>
    </row>
    <row r="35658">
      <c r="A35658" s="294" t="s">
        <v>43322</v>
      </c>
      <c r="B35658" s="294"/>
      <c r="C35658" s="294"/>
      <c r="D35658" s="294"/>
      <c r="E35658" s="294"/>
      <c r="F35658" s="294"/>
    </row>
    <row r="35659">
      <c r="A35659" s="294"/>
      <c r="B35659" s="294"/>
      <c r="C35659" s="294"/>
      <c r="D35659" s="294"/>
      <c r="E35659" s="294"/>
      <c r="F35659" s="294"/>
    </row>
    <row r="35660">
      <c r="A35660" s="294" t="s">
        <v>43323</v>
      </c>
      <c r="B35660" s="294"/>
      <c r="C35660" s="294"/>
      <c r="D35660" s="294"/>
      <c r="E35660" s="294"/>
      <c r="F35660" s="294"/>
    </row>
    <row r="35661">
      <c r="A35661" s="294"/>
      <c r="B35661" s="294"/>
      <c r="C35661" s="294"/>
      <c r="D35661" s="294"/>
      <c r="E35661" s="294"/>
      <c r="F35661" s="294"/>
    </row>
    <row r="35662">
      <c r="A35662" s="294" t="s">
        <v>43324</v>
      </c>
      <c r="B35662" s="294"/>
      <c r="C35662" s="294"/>
      <c r="D35662" s="294"/>
      <c r="E35662" s="294"/>
      <c r="F35662" s="294"/>
    </row>
    <row r="35663">
      <c r="A35663" s="294" t="s">
        <v>43325</v>
      </c>
      <c r="B35663" s="294"/>
      <c r="C35663" s="294"/>
      <c r="D35663" s="294"/>
      <c r="E35663" s="294"/>
      <c r="F35663" s="294"/>
    </row>
    <row r="35664">
      <c r="A35664" s="294" t="s">
        <v>43326</v>
      </c>
      <c r="B35664" s="294"/>
      <c r="C35664" s="294"/>
      <c r="D35664" s="294"/>
      <c r="E35664" s="294"/>
      <c r="F35664" s="294"/>
    </row>
    <row r="35665">
      <c r="A35665" s="294" t="s">
        <v>43327</v>
      </c>
      <c r="B35665" s="294"/>
      <c r="C35665" s="294"/>
      <c r="D35665" s="294"/>
      <c r="E35665" s="294"/>
      <c r="F35665" s="294"/>
    </row>
    <row r="35666">
      <c r="A35666" s="294" t="s">
        <v>43328</v>
      </c>
      <c r="B35666" s="294"/>
      <c r="C35666" s="294"/>
      <c r="D35666" s="294"/>
      <c r="E35666" s="294"/>
      <c r="F35666" s="294"/>
    </row>
    <row r="35667">
      <c r="A35667" s="294" t="s">
        <v>43329</v>
      </c>
      <c r="B35667" s="294"/>
      <c r="C35667" s="294"/>
      <c r="D35667" s="294"/>
      <c r="E35667" s="294"/>
      <c r="F35667" s="294"/>
    </row>
    <row r="35668">
      <c r="A35668" s="294" t="s">
        <v>43330</v>
      </c>
      <c r="B35668" s="294"/>
      <c r="C35668" s="294"/>
      <c r="D35668" s="294"/>
      <c r="E35668" s="294"/>
      <c r="F35668" s="294"/>
    </row>
    <row r="35669">
      <c r="A35669" s="294" t="s">
        <v>43331</v>
      </c>
      <c r="B35669" s="294"/>
      <c r="C35669" s="294"/>
      <c r="D35669" s="294"/>
      <c r="E35669" s="294"/>
      <c r="F35669" s="294"/>
    </row>
    <row r="35670">
      <c r="A35670" s="294"/>
      <c r="B35670" s="294"/>
      <c r="C35670" s="294"/>
      <c r="D35670" s="294"/>
      <c r="E35670" s="294"/>
      <c r="F35670" s="294"/>
    </row>
    <row r="35671">
      <c r="A35671" s="294"/>
      <c r="B35671" s="294"/>
      <c r="C35671" s="294"/>
      <c r="D35671" s="294"/>
      <c r="E35671" s="294"/>
      <c r="F35671" s="294"/>
    </row>
    <row r="35672">
      <c r="A35672" s="294"/>
      <c r="B35672" s="294"/>
      <c r="C35672" s="294"/>
      <c r="D35672" s="294"/>
      <c r="E35672" s="294"/>
      <c r="F35672" s="294"/>
    </row>
    <row r="35673">
      <c r="A35673" s="294" t="s">
        <v>40986</v>
      </c>
      <c r="B35673" s="294"/>
      <c r="C35673" s="294"/>
      <c r="D35673" s="294"/>
      <c r="E35673" s="294"/>
      <c r="F35673" s="294"/>
    </row>
    <row r="35674">
      <c r="A35674" s="294"/>
      <c r="B35674" s="294"/>
      <c r="C35674" s="294"/>
      <c r="D35674" s="294"/>
      <c r="E35674" s="294"/>
      <c r="F35674" s="294"/>
    </row>
    <row r="35675">
      <c r="A35675" s="294" t="s">
        <v>41690</v>
      </c>
      <c r="B35675" s="294"/>
      <c r="C35675" s="294"/>
      <c r="D35675" s="294"/>
      <c r="E35675" s="294"/>
      <c r="F35675" s="294"/>
    </row>
    <row r="35676">
      <c r="A35676" s="294" t="s">
        <v>43332</v>
      </c>
      <c r="B35676" s="294"/>
      <c r="C35676" s="294"/>
      <c r="D35676" s="294"/>
      <c r="E35676" s="294"/>
      <c r="F35676" s="294"/>
    </row>
    <row r="35677">
      <c r="A35677" s="294" t="s">
        <v>30336</v>
      </c>
      <c r="B35677" s="294"/>
      <c r="C35677" s="294"/>
      <c r="D35677" s="294"/>
      <c r="E35677" s="294"/>
      <c r="F35677" s="294"/>
    </row>
    <row r="35678">
      <c r="A35678" s="294" t="s">
        <v>41599</v>
      </c>
      <c r="B35678" s="294"/>
      <c r="C35678" s="294"/>
      <c r="D35678" s="294"/>
      <c r="E35678" s="294"/>
      <c r="F35678" s="294"/>
    </row>
    <row r="35679">
      <c r="A35679" s="294" t="s">
        <v>31573</v>
      </c>
      <c r="B35679" s="294"/>
      <c r="C35679" s="294"/>
      <c r="D35679" s="294"/>
      <c r="E35679" s="294"/>
      <c r="F35679" s="294"/>
    </row>
    <row r="35680">
      <c r="A35680" s="294" t="s">
        <v>43333</v>
      </c>
      <c r="B35680" s="294"/>
      <c r="C35680" s="294"/>
      <c r="D35680" s="294"/>
      <c r="E35680" s="294"/>
      <c r="F35680" s="294"/>
    </row>
    <row r="35681">
      <c r="A35681" s="294" t="s">
        <v>43334</v>
      </c>
      <c r="B35681" s="294"/>
      <c r="C35681" s="294"/>
      <c r="D35681" s="294"/>
      <c r="E35681" s="294"/>
      <c r="F35681" s="294"/>
    </row>
    <row r="35682">
      <c r="A35682" s="294" t="s">
        <v>25514</v>
      </c>
      <c r="B35682" s="294"/>
      <c r="C35682" s="294"/>
      <c r="D35682" s="294"/>
      <c r="E35682" s="294"/>
      <c r="F35682" s="294"/>
    </row>
    <row r="35683">
      <c r="A35683" s="294" t="s">
        <v>43335</v>
      </c>
      <c r="B35683" s="294"/>
      <c r="C35683" s="294"/>
      <c r="D35683" s="294"/>
      <c r="E35683" s="294"/>
      <c r="F35683" s="294"/>
    </row>
    <row r="35684">
      <c r="A35684" s="294"/>
      <c r="B35684" s="294"/>
      <c r="C35684" s="294"/>
      <c r="D35684" s="294"/>
      <c r="E35684" s="294"/>
      <c r="F35684" s="294"/>
    </row>
    <row r="35685">
      <c r="A35685" s="294" t="s">
        <v>21407</v>
      </c>
      <c r="B35685" s="294"/>
      <c r="C35685" s="294"/>
      <c r="D35685" s="294"/>
      <c r="E35685" s="294"/>
      <c r="F35685" s="294"/>
    </row>
    <row r="35686">
      <c r="A35686" s="294"/>
      <c r="B35686" s="294"/>
      <c r="C35686" s="294"/>
      <c r="D35686" s="294"/>
      <c r="E35686" s="294"/>
      <c r="F35686" s="294"/>
    </row>
    <row r="35687">
      <c r="A35687" s="294" t="s">
        <v>25511</v>
      </c>
      <c r="B35687" s="294"/>
      <c r="C35687" s="294"/>
      <c r="D35687" s="294"/>
      <c r="E35687" s="294"/>
      <c r="F35687" s="294"/>
    </row>
    <row r="35688">
      <c r="A35688" s="294" t="s">
        <v>43336</v>
      </c>
      <c r="B35688" s="294"/>
      <c r="C35688" s="294"/>
      <c r="D35688" s="294"/>
      <c r="E35688" s="294"/>
      <c r="F35688" s="294"/>
    </row>
    <row r="35689">
      <c r="A35689" s="294" t="s">
        <v>21403</v>
      </c>
      <c r="B35689" s="294"/>
      <c r="C35689" s="294"/>
      <c r="D35689" s="294"/>
      <c r="E35689" s="294"/>
      <c r="F35689" s="294"/>
    </row>
    <row r="35690">
      <c r="A35690" s="294" t="s">
        <v>40447</v>
      </c>
      <c r="B35690" s="294"/>
      <c r="C35690" s="294"/>
      <c r="D35690" s="294"/>
      <c r="E35690" s="294"/>
      <c r="F35690" s="294"/>
    </row>
    <row r="35691">
      <c r="A35691" s="294" t="s">
        <v>43337</v>
      </c>
      <c r="B35691" s="294"/>
      <c r="C35691" s="294"/>
      <c r="D35691" s="294"/>
      <c r="E35691" s="294"/>
      <c r="F35691" s="294"/>
    </row>
    <row r="35692">
      <c r="A35692" s="294" t="s">
        <v>25506</v>
      </c>
      <c r="B35692" s="294"/>
      <c r="C35692" s="294"/>
      <c r="D35692" s="294"/>
      <c r="E35692" s="294"/>
      <c r="F35692" s="294"/>
    </row>
    <row r="35693">
      <c r="A35693" s="294" t="s">
        <v>43338</v>
      </c>
      <c r="B35693" s="294"/>
      <c r="C35693" s="294"/>
      <c r="D35693" s="294"/>
      <c r="E35693" s="294"/>
      <c r="F35693" s="294"/>
    </row>
    <row r="35694">
      <c r="A35694" s="294" t="s">
        <v>43339</v>
      </c>
      <c r="B35694" s="294"/>
      <c r="C35694" s="294"/>
      <c r="D35694" s="294"/>
      <c r="E35694" s="294"/>
      <c r="F35694" s="294"/>
    </row>
    <row r="35695">
      <c r="A35695" s="294" t="s">
        <v>43340</v>
      </c>
      <c r="B35695" s="294"/>
      <c r="C35695" s="294"/>
      <c r="D35695" s="294"/>
      <c r="E35695" s="294"/>
      <c r="F35695" s="294"/>
    </row>
    <row r="35696">
      <c r="A35696" s="294" t="s">
        <v>43341</v>
      </c>
      <c r="B35696" s="294"/>
      <c r="C35696" s="294"/>
      <c r="D35696" s="294"/>
      <c r="E35696" s="294"/>
      <c r="F35696" s="294"/>
    </row>
    <row r="35697">
      <c r="A35697" s="294" t="s">
        <v>41618</v>
      </c>
      <c r="B35697" s="294"/>
      <c r="C35697" s="294"/>
      <c r="D35697" s="294"/>
      <c r="E35697" s="294"/>
      <c r="F35697" s="294"/>
    </row>
    <row r="35698">
      <c r="A35698" s="294" t="s">
        <v>30767</v>
      </c>
      <c r="B35698" s="294"/>
      <c r="C35698" s="294"/>
      <c r="D35698" s="294"/>
      <c r="E35698" s="294"/>
      <c r="F35698" s="294"/>
    </row>
    <row r="35699">
      <c r="A35699" s="294" t="s">
        <v>22220</v>
      </c>
      <c r="B35699" s="294"/>
      <c r="C35699" s="294"/>
      <c r="D35699" s="294"/>
      <c r="E35699" s="294"/>
      <c r="F35699" s="294"/>
    </row>
    <row r="35700">
      <c r="A35700" s="294" t="s">
        <v>22219</v>
      </c>
      <c r="B35700" s="294"/>
      <c r="C35700" s="294"/>
      <c r="D35700" s="294"/>
      <c r="E35700" s="294"/>
      <c r="F35700" s="294"/>
    </row>
    <row r="35701">
      <c r="A35701" s="294" t="s">
        <v>43342</v>
      </c>
      <c r="B35701" s="294"/>
      <c r="C35701" s="294"/>
      <c r="D35701" s="294"/>
      <c r="E35701" s="294"/>
      <c r="F35701" s="294"/>
    </row>
    <row r="35702">
      <c r="A35702" s="294" t="s">
        <v>35254</v>
      </c>
      <c r="B35702" s="294"/>
      <c r="C35702" s="294"/>
      <c r="D35702" s="294"/>
      <c r="E35702" s="294"/>
      <c r="F35702" s="294"/>
    </row>
    <row r="35703">
      <c r="A35703" s="294" t="s">
        <v>35817</v>
      </c>
      <c r="B35703" s="294"/>
      <c r="C35703" s="294"/>
      <c r="D35703" s="294"/>
      <c r="E35703" s="294"/>
      <c r="F35703" s="294"/>
    </row>
    <row r="35704">
      <c r="A35704" s="294" t="s">
        <v>43343</v>
      </c>
      <c r="B35704" s="294"/>
      <c r="C35704" s="294"/>
      <c r="D35704" s="294"/>
      <c r="E35704" s="294"/>
      <c r="F35704" s="294"/>
    </row>
    <row r="35705">
      <c r="A35705" s="294" t="s">
        <v>33148</v>
      </c>
      <c r="B35705" s="294"/>
      <c r="C35705" s="294"/>
      <c r="D35705" s="294"/>
      <c r="E35705" s="294"/>
      <c r="F35705" s="294"/>
    </row>
    <row r="35706">
      <c r="A35706" s="294" t="s">
        <v>43344</v>
      </c>
      <c r="B35706" s="294"/>
      <c r="C35706" s="294"/>
      <c r="D35706" s="294"/>
      <c r="E35706" s="294"/>
      <c r="F35706" s="294"/>
    </row>
    <row r="35707">
      <c r="A35707" s="294" t="s">
        <v>41621</v>
      </c>
      <c r="B35707" s="294"/>
      <c r="C35707" s="294"/>
      <c r="D35707" s="294"/>
      <c r="E35707" s="294"/>
      <c r="F35707" s="294"/>
    </row>
    <row r="35708">
      <c r="A35708" s="294" t="s">
        <v>43345</v>
      </c>
      <c r="B35708" s="294"/>
      <c r="C35708" s="294"/>
      <c r="D35708" s="294"/>
      <c r="E35708" s="294"/>
      <c r="F35708" s="294"/>
    </row>
    <row r="35709">
      <c r="A35709" s="294" t="s">
        <v>43346</v>
      </c>
      <c r="B35709" s="294"/>
      <c r="C35709" s="294"/>
      <c r="D35709" s="294"/>
      <c r="E35709" s="294"/>
      <c r="F35709" s="294"/>
    </row>
    <row r="35710">
      <c r="A35710" s="294" t="s">
        <v>43347</v>
      </c>
      <c r="B35710" s="294"/>
      <c r="C35710" s="294"/>
      <c r="D35710" s="294"/>
      <c r="E35710" s="294"/>
      <c r="F35710" s="294"/>
    </row>
    <row r="35711">
      <c r="A35711" s="294" t="s">
        <v>43348</v>
      </c>
      <c r="B35711" s="294"/>
      <c r="C35711" s="294"/>
      <c r="D35711" s="294"/>
      <c r="E35711" s="294"/>
      <c r="F35711" s="294"/>
    </row>
    <row r="35712">
      <c r="A35712" s="294" t="s">
        <v>43349</v>
      </c>
      <c r="B35712" s="294"/>
      <c r="C35712" s="294"/>
      <c r="D35712" s="294"/>
      <c r="E35712" s="294"/>
      <c r="F35712" s="294"/>
    </row>
    <row r="35713">
      <c r="A35713" s="294" t="s">
        <v>43350</v>
      </c>
      <c r="B35713" s="294"/>
      <c r="C35713" s="294"/>
      <c r="D35713" s="294"/>
      <c r="E35713" s="294"/>
      <c r="F35713" s="294"/>
    </row>
    <row r="35714">
      <c r="A35714" s="294" t="s">
        <v>43351</v>
      </c>
      <c r="B35714" s="294"/>
      <c r="C35714" s="294"/>
      <c r="D35714" s="294"/>
      <c r="E35714" s="294"/>
      <c r="F35714" s="294"/>
    </row>
    <row r="35715">
      <c r="A35715" s="294" t="s">
        <v>43352</v>
      </c>
      <c r="B35715" s="294"/>
      <c r="C35715" s="294"/>
      <c r="D35715" s="294"/>
      <c r="E35715" s="294"/>
      <c r="F35715" s="294"/>
    </row>
    <row r="35716">
      <c r="A35716" s="294" t="s">
        <v>43353</v>
      </c>
      <c r="B35716" s="294"/>
      <c r="C35716" s="294"/>
      <c r="D35716" s="294"/>
      <c r="E35716" s="294"/>
      <c r="F35716" s="294"/>
    </row>
    <row r="35717">
      <c r="A35717" s="294" t="s">
        <v>38995</v>
      </c>
      <c r="B35717" s="294"/>
      <c r="C35717" s="294"/>
      <c r="D35717" s="294"/>
      <c r="E35717" s="294"/>
      <c r="F35717" s="294"/>
    </row>
    <row r="35718">
      <c r="A35718" s="294"/>
      <c r="B35718" s="294"/>
      <c r="C35718" s="294"/>
      <c r="D35718" s="294"/>
      <c r="E35718" s="294"/>
      <c r="F35718" s="294"/>
    </row>
    <row r="35719">
      <c r="A35719" s="294" t="s">
        <v>42265</v>
      </c>
      <c r="B35719" s="294"/>
      <c r="C35719" s="294"/>
      <c r="D35719" s="294"/>
      <c r="E35719" s="294"/>
      <c r="F35719" s="294"/>
    </row>
    <row r="35720">
      <c r="A35720" s="294"/>
      <c r="B35720" s="294"/>
      <c r="C35720" s="294"/>
      <c r="D35720" s="294"/>
      <c r="E35720" s="294"/>
      <c r="F35720" s="294"/>
    </row>
    <row r="35721">
      <c r="A35721" s="294" t="s">
        <v>42697</v>
      </c>
      <c r="B35721" s="294"/>
      <c r="C35721" s="294"/>
      <c r="D35721" s="294"/>
      <c r="E35721" s="294"/>
      <c r="F35721" s="294"/>
    </row>
    <row r="35722">
      <c r="A35722" s="294" t="s">
        <v>41014</v>
      </c>
      <c r="B35722" s="294"/>
      <c r="C35722" s="294"/>
      <c r="D35722" s="294"/>
      <c r="E35722" s="294"/>
      <c r="F35722" s="294"/>
    </row>
    <row r="35723">
      <c r="A35723" s="294" t="s">
        <v>38969</v>
      </c>
      <c r="B35723" s="294"/>
      <c r="C35723" s="294"/>
      <c r="D35723" s="294"/>
      <c r="E35723" s="294"/>
      <c r="F35723" s="294"/>
    </row>
    <row r="35724">
      <c r="A35724" s="294" t="s">
        <v>39118</v>
      </c>
      <c r="B35724" s="294"/>
      <c r="C35724" s="294"/>
      <c r="D35724" s="294"/>
      <c r="E35724" s="294"/>
      <c r="F35724" s="294"/>
    </row>
    <row r="35725">
      <c r="A35725" s="294" t="s">
        <v>43354</v>
      </c>
      <c r="B35725" s="294"/>
      <c r="C35725" s="294"/>
      <c r="D35725" s="294"/>
      <c r="E35725" s="294"/>
      <c r="F35725" s="294"/>
    </row>
    <row r="35726">
      <c r="A35726" s="294" t="s">
        <v>43355</v>
      </c>
      <c r="B35726" s="294"/>
      <c r="C35726" s="294"/>
      <c r="D35726" s="294"/>
      <c r="E35726" s="294"/>
      <c r="F35726" s="294"/>
    </row>
    <row r="35727">
      <c r="A35727" s="294" t="s">
        <v>43356</v>
      </c>
      <c r="B35727" s="294"/>
      <c r="C35727" s="294"/>
      <c r="D35727" s="294"/>
      <c r="E35727" s="294"/>
      <c r="F35727" s="294"/>
    </row>
    <row r="35728">
      <c r="A35728" s="294" t="s">
        <v>43357</v>
      </c>
      <c r="B35728" s="294"/>
      <c r="C35728" s="294"/>
      <c r="D35728" s="294"/>
      <c r="E35728" s="294"/>
      <c r="F35728" s="294"/>
    </row>
    <row r="35729">
      <c r="A35729" s="294" t="s">
        <v>42268</v>
      </c>
      <c r="B35729" s="294"/>
      <c r="C35729" s="294"/>
      <c r="D35729" s="294"/>
      <c r="E35729" s="294"/>
      <c r="F35729" s="294"/>
    </row>
    <row r="35730">
      <c r="A35730" s="294" t="s">
        <v>26567</v>
      </c>
      <c r="B35730" s="294"/>
      <c r="C35730" s="294"/>
      <c r="D35730" s="294"/>
      <c r="E35730" s="294"/>
      <c r="F35730" s="294"/>
    </row>
    <row r="35731">
      <c r="A35731" s="294" t="s">
        <v>29302</v>
      </c>
      <c r="B35731" s="294"/>
      <c r="C35731" s="294"/>
      <c r="D35731" s="294"/>
      <c r="E35731" s="294"/>
      <c r="F35731" s="294"/>
    </row>
    <row r="35732">
      <c r="A35732" s="294" t="s">
        <v>41237</v>
      </c>
      <c r="B35732" s="294"/>
      <c r="C35732" s="294"/>
      <c r="D35732" s="294"/>
      <c r="E35732" s="294"/>
      <c r="F35732" s="294"/>
    </row>
    <row r="35733">
      <c r="A35733" s="294" t="s">
        <v>43358</v>
      </c>
      <c r="B35733" s="294"/>
      <c r="C35733" s="294"/>
      <c r="D35733" s="294"/>
      <c r="E35733" s="294"/>
      <c r="F35733" s="294"/>
    </row>
    <row r="35734">
      <c r="A35734" s="294" t="s">
        <v>39850</v>
      </c>
      <c r="B35734" s="294"/>
      <c r="C35734" s="294"/>
      <c r="D35734" s="294"/>
      <c r="E35734" s="294"/>
      <c r="F35734" s="294"/>
    </row>
    <row r="35735">
      <c r="A35735" s="294" t="s">
        <v>43359</v>
      </c>
      <c r="B35735" s="294"/>
      <c r="C35735" s="294"/>
      <c r="D35735" s="294"/>
      <c r="E35735" s="294"/>
      <c r="F35735" s="294"/>
    </row>
    <row r="35736">
      <c r="A35736" s="294" t="s">
        <v>43360</v>
      </c>
      <c r="B35736" s="294"/>
      <c r="C35736" s="294"/>
      <c r="D35736" s="294"/>
      <c r="E35736" s="294"/>
      <c r="F35736" s="294"/>
    </row>
    <row r="35737">
      <c r="A35737" s="294" t="s">
        <v>38705</v>
      </c>
      <c r="B35737" s="294"/>
      <c r="C35737" s="294"/>
      <c r="D35737" s="294"/>
      <c r="E35737" s="294"/>
      <c r="F35737" s="294"/>
    </row>
    <row r="35738">
      <c r="A35738" s="294" t="s">
        <v>43361</v>
      </c>
      <c r="B35738" s="294"/>
      <c r="C35738" s="294"/>
      <c r="D35738" s="294"/>
      <c r="E35738" s="294"/>
      <c r="F35738" s="294"/>
    </row>
    <row r="35739">
      <c r="A35739" s="294" t="s">
        <v>43362</v>
      </c>
      <c r="B35739" s="294"/>
      <c r="C35739" s="294"/>
      <c r="D35739" s="294"/>
      <c r="E35739" s="294"/>
      <c r="F35739" s="294"/>
    </row>
    <row r="35740">
      <c r="A35740" s="294" t="s">
        <v>43363</v>
      </c>
      <c r="B35740" s="294"/>
      <c r="C35740" s="294"/>
      <c r="D35740" s="294"/>
      <c r="E35740" s="294"/>
      <c r="F35740" s="294"/>
    </row>
    <row r="35741">
      <c r="A35741" s="294" t="s">
        <v>43364</v>
      </c>
      <c r="B35741" s="294"/>
      <c r="C35741" s="294"/>
      <c r="D35741" s="294"/>
      <c r="E35741" s="294"/>
      <c r="F35741" s="294"/>
    </row>
    <row r="35742">
      <c r="A35742" s="294" t="s">
        <v>43365</v>
      </c>
      <c r="B35742" s="294"/>
      <c r="C35742" s="294"/>
      <c r="D35742" s="294"/>
      <c r="E35742" s="294"/>
      <c r="F35742" s="294"/>
    </row>
    <row r="35743">
      <c r="A35743" s="294" t="s">
        <v>43366</v>
      </c>
      <c r="B35743" s="294"/>
      <c r="C35743" s="294"/>
      <c r="D35743" s="294"/>
      <c r="E35743" s="294"/>
      <c r="F35743" s="294"/>
    </row>
    <row r="35744">
      <c r="A35744" s="294"/>
      <c r="B35744" s="294"/>
      <c r="C35744" s="294"/>
      <c r="D35744" s="294"/>
      <c r="E35744" s="294"/>
      <c r="F35744" s="294"/>
    </row>
    <row r="35745">
      <c r="A35745" s="294"/>
      <c r="B35745" s="294"/>
      <c r="C35745" s="294"/>
      <c r="D35745" s="294"/>
      <c r="E35745" s="294"/>
      <c r="F35745" s="294"/>
    </row>
    <row r="35746">
      <c r="A35746" s="294" t="s">
        <v>41927</v>
      </c>
      <c r="B35746" s="294"/>
      <c r="C35746" s="294"/>
      <c r="D35746" s="294"/>
      <c r="E35746" s="294"/>
      <c r="F35746" s="294"/>
    </row>
    <row r="35747">
      <c r="A35747" s="294" t="s">
        <v>43367</v>
      </c>
      <c r="B35747" s="294"/>
      <c r="C35747" s="294"/>
      <c r="D35747" s="294"/>
      <c r="E35747" s="294"/>
      <c r="F35747" s="294"/>
    </row>
    <row r="35748">
      <c r="A35748" s="294" t="s">
        <v>21672</v>
      </c>
      <c r="B35748" s="294"/>
      <c r="C35748" s="294"/>
      <c r="D35748" s="294"/>
      <c r="E35748" s="294"/>
      <c r="F35748" s="294"/>
    </row>
    <row r="35749">
      <c r="A35749" s="294" t="s">
        <v>43310</v>
      </c>
      <c r="B35749" s="294"/>
      <c r="C35749" s="294"/>
      <c r="D35749" s="294"/>
      <c r="E35749" s="294"/>
      <c r="F35749" s="294"/>
    </row>
    <row r="35750">
      <c r="A35750" s="294"/>
      <c r="B35750" s="294"/>
      <c r="C35750" s="294"/>
      <c r="D35750" s="294"/>
      <c r="E35750" s="294"/>
      <c r="F35750" s="294"/>
    </row>
    <row r="35751">
      <c r="A35751" s="294"/>
      <c r="B35751" s="294"/>
      <c r="C35751" s="294"/>
      <c r="D35751" s="294"/>
      <c r="E35751" s="294"/>
      <c r="F35751" s="294"/>
    </row>
    <row r="35752">
      <c r="A35752" s="294"/>
      <c r="B35752" s="294"/>
      <c r="C35752" s="294"/>
      <c r="D35752" s="294"/>
      <c r="E35752" s="294"/>
      <c r="F35752" s="294"/>
    </row>
    <row r="35753">
      <c r="A35753" s="294" t="s">
        <v>21429</v>
      </c>
      <c r="B35753" s="294"/>
      <c r="C35753" s="294"/>
      <c r="D35753" s="294"/>
      <c r="E35753" s="294"/>
      <c r="F35753" s="294"/>
    </row>
    <row r="35754">
      <c r="A35754" s="294"/>
      <c r="B35754" s="294"/>
      <c r="C35754" s="294"/>
      <c r="D35754" s="294"/>
      <c r="E35754" s="294"/>
      <c r="F35754" s="294"/>
    </row>
    <row r="35755">
      <c r="A35755" s="294" t="s">
        <v>43368</v>
      </c>
      <c r="B35755" s="294"/>
      <c r="C35755" s="294"/>
      <c r="D35755" s="294"/>
      <c r="E35755" s="294"/>
      <c r="F35755" s="294"/>
    </row>
    <row r="35756">
      <c r="A35756" s="294" t="s">
        <v>43369</v>
      </c>
      <c r="B35756" s="294"/>
      <c r="C35756" s="294"/>
      <c r="D35756" s="294"/>
      <c r="E35756" s="294"/>
      <c r="F35756" s="294"/>
    </row>
    <row r="35757">
      <c r="A35757" s="294" t="s">
        <v>43370</v>
      </c>
      <c r="B35757" s="294"/>
      <c r="C35757" s="294"/>
      <c r="D35757" s="294"/>
      <c r="E35757" s="294"/>
      <c r="F35757" s="294"/>
    </row>
    <row r="35758">
      <c r="A35758" s="294" t="s">
        <v>43371</v>
      </c>
      <c r="B35758" s="294"/>
      <c r="C35758" s="294"/>
      <c r="D35758" s="294"/>
      <c r="E35758" s="294"/>
      <c r="F35758" s="294"/>
    </row>
    <row r="35759">
      <c r="A35759" s="294" t="s">
        <v>43372</v>
      </c>
      <c r="B35759" s="294"/>
      <c r="C35759" s="294"/>
      <c r="D35759" s="294"/>
      <c r="E35759" s="294"/>
      <c r="F35759" s="294"/>
    </row>
    <row r="35760">
      <c r="A35760" s="294" t="s">
        <v>43373</v>
      </c>
      <c r="B35760" s="294"/>
      <c r="C35760" s="294"/>
      <c r="D35760" s="294"/>
      <c r="E35760" s="294"/>
      <c r="F35760" s="294"/>
    </row>
    <row r="35761">
      <c r="A35761" s="294" t="s">
        <v>43374</v>
      </c>
      <c r="B35761" s="294"/>
      <c r="C35761" s="294"/>
      <c r="D35761" s="294"/>
      <c r="E35761" s="294"/>
      <c r="F35761" s="294"/>
    </row>
    <row r="35762">
      <c r="A35762" s="294" t="s">
        <v>33856</v>
      </c>
      <c r="B35762" s="294"/>
      <c r="C35762" s="294"/>
      <c r="D35762" s="294"/>
      <c r="E35762" s="294"/>
      <c r="F35762" s="294"/>
    </row>
    <row r="35763">
      <c r="A35763" s="294" t="s">
        <v>38994</v>
      </c>
      <c r="B35763" s="294"/>
      <c r="C35763" s="294"/>
      <c r="D35763" s="294"/>
      <c r="E35763" s="294"/>
      <c r="F35763" s="294"/>
    </row>
    <row r="35764">
      <c r="A35764" s="294" t="s">
        <v>43375</v>
      </c>
      <c r="B35764" s="294"/>
      <c r="C35764" s="294"/>
      <c r="D35764" s="294"/>
      <c r="E35764" s="294"/>
      <c r="F35764" s="294"/>
    </row>
    <row r="35765">
      <c r="A35765" s="294"/>
      <c r="B35765" s="294"/>
      <c r="C35765" s="294"/>
      <c r="D35765" s="294"/>
      <c r="E35765" s="294"/>
      <c r="F35765" s="294"/>
    </row>
    <row r="35766">
      <c r="A35766" s="294"/>
      <c r="B35766" s="294"/>
      <c r="C35766" s="294"/>
      <c r="D35766" s="294"/>
      <c r="E35766" s="294"/>
      <c r="F35766" s="294"/>
    </row>
    <row r="35767">
      <c r="A35767" s="294"/>
      <c r="B35767" s="294"/>
      <c r="C35767" s="294"/>
      <c r="D35767" s="294"/>
      <c r="E35767" s="294"/>
      <c r="F35767" s="294"/>
    </row>
    <row r="35768">
      <c r="A35768" s="294" t="s">
        <v>22564</v>
      </c>
      <c r="B35768" s="294"/>
      <c r="C35768" s="294"/>
      <c r="D35768" s="294"/>
      <c r="E35768" s="294"/>
      <c r="F35768" s="294"/>
    </row>
    <row r="35769">
      <c r="A35769" s="294" t="s">
        <v>20470</v>
      </c>
      <c r="B35769" s="294"/>
      <c r="C35769" s="294"/>
      <c r="D35769" s="294"/>
      <c r="E35769" s="294"/>
      <c r="F35769" s="294"/>
    </row>
    <row r="35770">
      <c r="A35770" s="294"/>
      <c r="B35770" s="294"/>
      <c r="C35770" s="294"/>
      <c r="D35770" s="294"/>
      <c r="E35770" s="294"/>
      <c r="F35770" s="294"/>
    </row>
    <row r="35771">
      <c r="A35771" s="294" t="s">
        <v>43376</v>
      </c>
      <c r="B35771" s="294"/>
      <c r="C35771" s="294"/>
      <c r="D35771" s="294"/>
      <c r="E35771" s="294"/>
      <c r="F35771" s="294"/>
    </row>
    <row r="35772">
      <c r="A35772" s="294" t="s">
        <v>43377</v>
      </c>
      <c r="B35772" s="294"/>
      <c r="C35772" s="294"/>
      <c r="D35772" s="294"/>
      <c r="E35772" s="294"/>
      <c r="F35772" s="294"/>
    </row>
    <row r="35773">
      <c r="A35773" s="294" t="s">
        <v>43378</v>
      </c>
      <c r="B35773" s="294"/>
      <c r="C35773" s="294"/>
      <c r="D35773" s="294"/>
      <c r="E35773" s="294"/>
      <c r="F35773" s="294"/>
    </row>
    <row r="35774">
      <c r="A35774" s="294" t="s">
        <v>43379</v>
      </c>
      <c r="B35774" s="294"/>
      <c r="C35774" s="294"/>
      <c r="D35774" s="294"/>
      <c r="E35774" s="294"/>
      <c r="F35774" s="294"/>
    </row>
    <row r="35775">
      <c r="A35775" s="294" t="s">
        <v>43380</v>
      </c>
      <c r="B35775" s="294"/>
      <c r="C35775" s="294"/>
      <c r="D35775" s="294"/>
      <c r="E35775" s="294"/>
      <c r="F35775" s="294"/>
    </row>
    <row r="35776">
      <c r="A35776" s="294" t="s">
        <v>43381</v>
      </c>
      <c r="B35776" s="294"/>
      <c r="C35776" s="294"/>
      <c r="D35776" s="294"/>
      <c r="E35776" s="294"/>
      <c r="F35776" s="294"/>
    </row>
    <row r="35777">
      <c r="A35777" s="294"/>
      <c r="B35777" s="294"/>
      <c r="C35777" s="294"/>
      <c r="D35777" s="294"/>
      <c r="E35777" s="294"/>
      <c r="F35777" s="294"/>
    </row>
    <row r="35778">
      <c r="A35778" s="294" t="s">
        <v>30386</v>
      </c>
      <c r="B35778" s="294"/>
      <c r="C35778" s="294"/>
      <c r="D35778" s="294"/>
      <c r="E35778" s="294"/>
      <c r="F35778" s="294"/>
    </row>
    <row r="35779">
      <c r="A35779" s="294" t="s">
        <v>43382</v>
      </c>
      <c r="B35779" s="294"/>
      <c r="C35779" s="294"/>
      <c r="D35779" s="294"/>
      <c r="E35779" s="294"/>
      <c r="F35779" s="294"/>
    </row>
    <row r="35780">
      <c r="A35780" s="294" t="s">
        <v>43383</v>
      </c>
      <c r="B35780" s="294"/>
      <c r="C35780" s="294"/>
      <c r="D35780" s="294"/>
      <c r="E35780" s="294"/>
      <c r="F35780" s="294"/>
    </row>
    <row r="35781">
      <c r="A35781" s="294"/>
      <c r="B35781" s="294"/>
      <c r="C35781" s="294"/>
      <c r="D35781" s="294"/>
      <c r="E35781" s="294"/>
      <c r="F35781" s="294"/>
    </row>
    <row r="35782">
      <c r="A35782" s="294" t="s">
        <v>43384</v>
      </c>
      <c r="B35782" s="294"/>
      <c r="C35782" s="294"/>
      <c r="D35782" s="294"/>
      <c r="E35782" s="294"/>
      <c r="F35782" s="294"/>
    </row>
    <row r="35783">
      <c r="A35783" s="294" t="s">
        <v>43385</v>
      </c>
      <c r="B35783" s="294"/>
      <c r="C35783" s="294"/>
      <c r="D35783" s="294"/>
      <c r="E35783" s="294"/>
      <c r="F35783" s="294"/>
    </row>
    <row r="35784">
      <c r="A35784" s="294" t="s">
        <v>43386</v>
      </c>
      <c r="B35784" s="294"/>
      <c r="C35784" s="294"/>
      <c r="D35784" s="294"/>
      <c r="E35784" s="294"/>
      <c r="F35784" s="294"/>
    </row>
    <row r="35785">
      <c r="A35785" s="294" t="s">
        <v>33698</v>
      </c>
      <c r="B35785" s="294"/>
      <c r="C35785" s="294"/>
      <c r="D35785" s="294"/>
      <c r="E35785" s="294"/>
      <c r="F35785" s="294"/>
    </row>
    <row r="35786">
      <c r="A35786" s="294" t="s">
        <v>25239</v>
      </c>
      <c r="B35786" s="294"/>
      <c r="C35786" s="294"/>
      <c r="D35786" s="294"/>
      <c r="E35786" s="294"/>
      <c r="F35786" s="294"/>
    </row>
    <row r="35787">
      <c r="A35787" s="294" t="s">
        <v>25245</v>
      </c>
      <c r="B35787" s="294"/>
      <c r="C35787" s="294"/>
      <c r="D35787" s="294"/>
      <c r="E35787" s="294"/>
      <c r="F35787" s="294"/>
    </row>
    <row r="35788">
      <c r="A35788" s="294" t="s">
        <v>43387</v>
      </c>
      <c r="B35788" s="294"/>
      <c r="C35788" s="294"/>
      <c r="D35788" s="294"/>
      <c r="E35788" s="294"/>
      <c r="F35788" s="294"/>
    </row>
    <row r="35789">
      <c r="A35789" s="294" t="s">
        <v>43388</v>
      </c>
      <c r="B35789" s="294"/>
      <c r="C35789" s="294"/>
      <c r="D35789" s="294"/>
      <c r="E35789" s="294"/>
      <c r="F35789" s="294"/>
    </row>
    <row r="35790">
      <c r="A35790" s="294" t="s">
        <v>43389</v>
      </c>
      <c r="B35790" s="294"/>
      <c r="C35790" s="294"/>
      <c r="D35790" s="294"/>
      <c r="E35790" s="294"/>
      <c r="F35790" s="294"/>
    </row>
    <row r="35791">
      <c r="A35791" s="294"/>
      <c r="B35791" s="294"/>
      <c r="C35791" s="294"/>
      <c r="D35791" s="294"/>
      <c r="E35791" s="294"/>
      <c r="F35791" s="294"/>
    </row>
    <row r="35792">
      <c r="A35792" s="294" t="s">
        <v>27372</v>
      </c>
      <c r="B35792" s="294"/>
      <c r="C35792" s="294"/>
      <c r="D35792" s="294"/>
      <c r="E35792" s="294"/>
      <c r="F35792" s="294"/>
    </row>
    <row r="35793">
      <c r="A35793" s="294" t="s">
        <v>23767</v>
      </c>
      <c r="B35793" s="294"/>
      <c r="C35793" s="294"/>
      <c r="D35793" s="294"/>
      <c r="E35793" s="294"/>
      <c r="F35793" s="294"/>
    </row>
    <row r="35794">
      <c r="A35794" s="294"/>
      <c r="B35794" s="294"/>
      <c r="C35794" s="294"/>
      <c r="D35794" s="294"/>
      <c r="E35794" s="294"/>
      <c r="F35794" s="294"/>
    </row>
    <row r="35795">
      <c r="A35795" s="294" t="s">
        <v>43390</v>
      </c>
      <c r="B35795" s="294"/>
      <c r="C35795" s="294"/>
      <c r="D35795" s="294"/>
      <c r="E35795" s="294"/>
      <c r="F35795" s="294"/>
    </row>
    <row r="35796">
      <c r="A35796" s="294" t="s">
        <v>43391</v>
      </c>
      <c r="B35796" s="294"/>
      <c r="C35796" s="294"/>
      <c r="D35796" s="294"/>
      <c r="E35796" s="294"/>
      <c r="F35796" s="294"/>
    </row>
    <row r="35797">
      <c r="A35797" s="294" t="s">
        <v>43392</v>
      </c>
      <c r="B35797" s="294"/>
      <c r="C35797" s="294"/>
      <c r="D35797" s="294"/>
      <c r="E35797" s="294"/>
      <c r="F35797" s="294"/>
    </row>
    <row r="35798">
      <c r="A35798" s="294" t="s">
        <v>43393</v>
      </c>
      <c r="B35798" s="294"/>
      <c r="C35798" s="294"/>
      <c r="D35798" s="294"/>
      <c r="E35798" s="294"/>
      <c r="F35798" s="294"/>
    </row>
    <row r="35799">
      <c r="A35799" s="294" t="s">
        <v>43394</v>
      </c>
      <c r="B35799" s="294"/>
      <c r="C35799" s="294"/>
      <c r="D35799" s="294"/>
      <c r="E35799" s="294"/>
      <c r="F35799" s="294"/>
    </row>
    <row r="35800">
      <c r="A35800" s="294" t="s">
        <v>43395</v>
      </c>
      <c r="B35800" s="294"/>
      <c r="C35800" s="294"/>
      <c r="D35800" s="294"/>
      <c r="E35800" s="294"/>
      <c r="F35800" s="294"/>
    </row>
    <row r="35801">
      <c r="A35801" s="294"/>
      <c r="B35801" s="294"/>
      <c r="C35801" s="294"/>
      <c r="D35801" s="294"/>
      <c r="E35801" s="294"/>
      <c r="F35801" s="294"/>
    </row>
    <row r="35802">
      <c r="A35802" s="294" t="s">
        <v>23201</v>
      </c>
      <c r="B35802" s="294"/>
      <c r="C35802" s="294"/>
      <c r="D35802" s="294"/>
      <c r="E35802" s="294"/>
      <c r="F35802" s="294"/>
    </row>
    <row r="35803">
      <c r="A35803" s="294" t="s">
        <v>23772</v>
      </c>
      <c r="B35803" s="294"/>
      <c r="C35803" s="294"/>
      <c r="D35803" s="294"/>
      <c r="E35803" s="294"/>
      <c r="F35803" s="294"/>
    </row>
    <row r="35804">
      <c r="A35804" s="294"/>
      <c r="B35804" s="294"/>
      <c r="C35804" s="294"/>
      <c r="D35804" s="294"/>
      <c r="E35804" s="294"/>
      <c r="F35804" s="294"/>
    </row>
    <row r="35805">
      <c r="A35805" s="294"/>
      <c r="B35805" s="294"/>
      <c r="C35805" s="294"/>
      <c r="D35805" s="294"/>
      <c r="E35805" s="294"/>
      <c r="F35805" s="294"/>
    </row>
    <row r="35806">
      <c r="A35806" s="294" t="s">
        <v>41055</v>
      </c>
      <c r="B35806" s="294"/>
      <c r="C35806" s="294"/>
      <c r="D35806" s="294"/>
      <c r="E35806" s="294"/>
      <c r="F35806" s="294"/>
    </row>
    <row r="35807">
      <c r="A35807" s="294" t="s">
        <v>42729</v>
      </c>
      <c r="B35807" s="294"/>
      <c r="C35807" s="294"/>
      <c r="D35807" s="294"/>
      <c r="E35807" s="294"/>
      <c r="F35807" s="294"/>
    </row>
    <row r="35808">
      <c r="A35808" s="294" t="s">
        <v>43396</v>
      </c>
      <c r="B35808" s="294"/>
      <c r="C35808" s="294"/>
      <c r="D35808" s="294"/>
      <c r="E35808" s="294"/>
      <c r="F35808" s="294"/>
    </row>
    <row r="35809">
      <c r="A35809" s="294" t="s">
        <v>42309</v>
      </c>
      <c r="B35809" s="294"/>
      <c r="C35809" s="294"/>
      <c r="D35809" s="294"/>
      <c r="E35809" s="294"/>
      <c r="F35809" s="294"/>
    </row>
    <row r="35810">
      <c r="A35810" s="294" t="s">
        <v>43397</v>
      </c>
      <c r="B35810" s="294"/>
      <c r="C35810" s="294"/>
      <c r="D35810" s="294"/>
      <c r="E35810" s="294"/>
      <c r="F35810" s="294"/>
    </row>
    <row r="35811">
      <c r="A35811" s="294" t="s">
        <v>43398</v>
      </c>
      <c r="B35811" s="294"/>
      <c r="C35811" s="294"/>
      <c r="D35811" s="294"/>
      <c r="E35811" s="294"/>
      <c r="F35811" s="294"/>
    </row>
    <row r="35812">
      <c r="A35812" s="294"/>
      <c r="B35812" s="294"/>
      <c r="C35812" s="294"/>
      <c r="D35812" s="294"/>
      <c r="E35812" s="294"/>
      <c r="F35812" s="294"/>
    </row>
    <row r="35813">
      <c r="A35813" s="294" t="s">
        <v>30386</v>
      </c>
      <c r="B35813" s="294"/>
      <c r="C35813" s="294"/>
      <c r="D35813" s="294"/>
      <c r="E35813" s="294"/>
      <c r="F35813" s="294"/>
    </row>
    <row r="35814">
      <c r="A35814" s="294" t="s">
        <v>43399</v>
      </c>
      <c r="B35814" s="294"/>
      <c r="C35814" s="294"/>
      <c r="D35814" s="294"/>
      <c r="E35814" s="294"/>
      <c r="F35814" s="294"/>
    </row>
    <row r="35815">
      <c r="A35815" s="294"/>
      <c r="B35815" s="294"/>
      <c r="C35815" s="294"/>
      <c r="D35815" s="294"/>
      <c r="E35815" s="294"/>
      <c r="F35815" s="294"/>
    </row>
    <row r="35816">
      <c r="A35816" s="294" t="s">
        <v>43400</v>
      </c>
      <c r="B35816" s="294"/>
      <c r="C35816" s="294"/>
      <c r="D35816" s="294"/>
      <c r="E35816" s="294"/>
      <c r="F35816" s="294"/>
    </row>
    <row r="35817">
      <c r="A35817" s="294" t="s">
        <v>43401</v>
      </c>
      <c r="B35817" s="294"/>
      <c r="C35817" s="294"/>
      <c r="D35817" s="294"/>
      <c r="E35817" s="294"/>
      <c r="F35817" s="294"/>
    </row>
    <row r="35818">
      <c r="A35818" s="294" t="s">
        <v>43402</v>
      </c>
      <c r="B35818" s="294"/>
      <c r="C35818" s="294"/>
      <c r="D35818" s="294"/>
      <c r="E35818" s="294"/>
      <c r="F35818" s="294"/>
    </row>
    <row r="35819">
      <c r="A35819" s="294" t="s">
        <v>43403</v>
      </c>
      <c r="B35819" s="294"/>
      <c r="C35819" s="294"/>
      <c r="D35819" s="294"/>
      <c r="E35819" s="294"/>
      <c r="F35819" s="294"/>
    </row>
    <row r="35820">
      <c r="A35820" s="294"/>
      <c r="B35820" s="294"/>
      <c r="C35820" s="294"/>
      <c r="D35820" s="294"/>
      <c r="E35820" s="294"/>
      <c r="F35820" s="294"/>
    </row>
    <row r="35821">
      <c r="A35821" s="294" t="s">
        <v>38885</v>
      </c>
      <c r="B35821" s="294"/>
      <c r="C35821" s="294"/>
      <c r="D35821" s="294"/>
      <c r="E35821" s="294"/>
      <c r="F35821" s="294"/>
    </row>
    <row r="35822">
      <c r="A35822" s="294" t="s">
        <v>43404</v>
      </c>
      <c r="B35822" s="294"/>
      <c r="C35822" s="294"/>
      <c r="D35822" s="294"/>
      <c r="E35822" s="294"/>
      <c r="F35822" s="294"/>
    </row>
    <row r="35823">
      <c r="A35823" s="294"/>
      <c r="B35823" s="294"/>
      <c r="C35823" s="294"/>
      <c r="D35823" s="294"/>
      <c r="E35823" s="294"/>
      <c r="F35823" s="294"/>
    </row>
    <row r="35824">
      <c r="A35824" s="294" t="s">
        <v>43405</v>
      </c>
      <c r="B35824" s="294"/>
      <c r="C35824" s="294"/>
      <c r="D35824" s="294"/>
      <c r="E35824" s="294"/>
      <c r="F35824" s="294"/>
    </row>
    <row r="35825">
      <c r="A35825" s="294" t="s">
        <v>43406</v>
      </c>
      <c r="B35825" s="294"/>
      <c r="C35825" s="294"/>
      <c r="D35825" s="294"/>
      <c r="E35825" s="294"/>
      <c r="F35825" s="294"/>
    </row>
    <row r="35826">
      <c r="A35826" s="294" t="s">
        <v>43407</v>
      </c>
      <c r="B35826" s="294"/>
      <c r="C35826" s="294"/>
      <c r="D35826" s="294"/>
      <c r="E35826" s="294"/>
      <c r="F35826" s="294"/>
    </row>
    <row r="35827">
      <c r="A35827" s="294" t="s">
        <v>43408</v>
      </c>
      <c r="B35827" s="294"/>
      <c r="C35827" s="294"/>
      <c r="D35827" s="294"/>
      <c r="E35827" s="294"/>
      <c r="F35827" s="294"/>
    </row>
    <row r="35828">
      <c r="A35828" s="294" t="s">
        <v>43409</v>
      </c>
      <c r="B35828" s="294"/>
      <c r="C35828" s="294"/>
      <c r="D35828" s="294"/>
      <c r="E35828" s="294"/>
      <c r="F35828" s="294"/>
    </row>
    <row r="35829">
      <c r="A35829" s="294" t="s">
        <v>43410</v>
      </c>
      <c r="B35829" s="294"/>
      <c r="C35829" s="294"/>
      <c r="D35829" s="294"/>
      <c r="E35829" s="294"/>
      <c r="F35829" s="294"/>
    </row>
    <row r="35830">
      <c r="A35830" s="294" t="s">
        <v>43411</v>
      </c>
      <c r="B35830" s="294"/>
      <c r="C35830" s="294"/>
      <c r="D35830" s="294"/>
      <c r="E35830" s="294"/>
      <c r="F35830" s="294"/>
    </row>
    <row r="35831">
      <c r="A35831" s="294" t="s">
        <v>43412</v>
      </c>
      <c r="B35831" s="294"/>
      <c r="C35831" s="294"/>
      <c r="D35831" s="294"/>
      <c r="E35831" s="294"/>
      <c r="F35831" s="294"/>
    </row>
    <row r="35832">
      <c r="A35832" s="294" t="s">
        <v>43413</v>
      </c>
      <c r="B35832" s="294"/>
      <c r="C35832" s="294"/>
      <c r="D35832" s="294"/>
      <c r="E35832" s="294"/>
      <c r="F35832" s="294"/>
    </row>
    <row r="35833">
      <c r="A35833" s="294" t="s">
        <v>43414</v>
      </c>
      <c r="B35833" s="294"/>
      <c r="C35833" s="294"/>
      <c r="D35833" s="294"/>
      <c r="E35833" s="294"/>
      <c r="F35833" s="294"/>
    </row>
    <row r="35834">
      <c r="A35834" s="294" t="s">
        <v>42564</v>
      </c>
      <c r="B35834" s="294"/>
      <c r="C35834" s="294"/>
      <c r="D35834" s="294"/>
      <c r="E35834" s="294"/>
      <c r="F35834" s="294"/>
    </row>
    <row r="35835">
      <c r="A35835" s="294" t="s">
        <v>43415</v>
      </c>
      <c r="B35835" s="294"/>
      <c r="C35835" s="294"/>
      <c r="D35835" s="294"/>
      <c r="E35835" s="294"/>
      <c r="F35835" s="294"/>
    </row>
    <row r="35836">
      <c r="A35836" s="294" t="s">
        <v>43416</v>
      </c>
      <c r="B35836" s="294"/>
      <c r="C35836" s="294"/>
      <c r="D35836" s="294"/>
      <c r="E35836" s="294"/>
      <c r="F35836" s="294"/>
    </row>
    <row r="35837">
      <c r="A35837" s="294" t="s">
        <v>43417</v>
      </c>
      <c r="B35837" s="294"/>
      <c r="C35837" s="294"/>
      <c r="D35837" s="294"/>
      <c r="E35837" s="294"/>
      <c r="F35837" s="294"/>
    </row>
    <row r="35838">
      <c r="A35838" s="294" t="s">
        <v>43418</v>
      </c>
      <c r="B35838" s="294"/>
      <c r="C35838" s="294"/>
      <c r="D35838" s="294"/>
      <c r="E35838" s="294"/>
      <c r="F35838" s="294"/>
    </row>
    <row r="35839">
      <c r="A35839" s="294" t="s">
        <v>43419</v>
      </c>
      <c r="B35839" s="294"/>
      <c r="C35839" s="294"/>
      <c r="D35839" s="294"/>
      <c r="E35839" s="294"/>
      <c r="F35839" s="294"/>
    </row>
    <row r="35840">
      <c r="A35840" s="294"/>
      <c r="B35840" s="294"/>
      <c r="C35840" s="294"/>
      <c r="D35840" s="294"/>
      <c r="E35840" s="294"/>
      <c r="F35840" s="294"/>
    </row>
    <row r="35841">
      <c r="A35841" s="294"/>
      <c r="B35841" s="294"/>
      <c r="C35841" s="294"/>
      <c r="D35841" s="294"/>
      <c r="E35841" s="294"/>
      <c r="F35841" s="294"/>
    </row>
    <row r="35842">
      <c r="A35842" s="294" t="s">
        <v>41927</v>
      </c>
      <c r="B35842" s="294"/>
      <c r="C35842" s="294"/>
      <c r="D35842" s="294"/>
      <c r="E35842" s="294"/>
      <c r="F35842" s="294"/>
    </row>
    <row r="35843">
      <c r="A35843" s="294" t="s">
        <v>43420</v>
      </c>
      <c r="B35843" s="294"/>
      <c r="C35843" s="294"/>
      <c r="D35843" s="294"/>
      <c r="E35843" s="294"/>
      <c r="F35843" s="294"/>
    </row>
    <row r="35844">
      <c r="A35844" s="294" t="s">
        <v>21618</v>
      </c>
      <c r="B35844" s="294"/>
      <c r="C35844" s="294"/>
      <c r="D35844" s="294"/>
      <c r="E35844" s="294"/>
      <c r="F35844" s="294"/>
    </row>
    <row r="35845">
      <c r="A35845" s="294" t="s">
        <v>43421</v>
      </c>
      <c r="B35845" s="294"/>
      <c r="C35845" s="294"/>
      <c r="D35845" s="294"/>
      <c r="E35845" s="294"/>
      <c r="F35845" s="294"/>
    </row>
    <row r="35846">
      <c r="A35846" s="294"/>
      <c r="B35846" s="294"/>
      <c r="C35846" s="294"/>
      <c r="D35846" s="294"/>
      <c r="E35846" s="294"/>
      <c r="F35846" s="294"/>
    </row>
    <row r="35847">
      <c r="A35847" s="294" t="s">
        <v>22512</v>
      </c>
      <c r="B35847" s="294"/>
      <c r="C35847" s="294"/>
      <c r="D35847" s="294"/>
      <c r="E35847" s="294"/>
      <c r="F35847" s="294"/>
    </row>
    <row r="35848">
      <c r="A35848" s="294" t="s">
        <v>20462</v>
      </c>
      <c r="B35848" s="294"/>
      <c r="C35848" s="294"/>
      <c r="D35848" s="294"/>
      <c r="E35848" s="294"/>
      <c r="F35848" s="294"/>
    </row>
    <row r="35849">
      <c r="A35849" s="294"/>
      <c r="B35849" s="294"/>
      <c r="C35849" s="294"/>
      <c r="D35849" s="294"/>
      <c r="E35849" s="294"/>
      <c r="F35849" s="294"/>
    </row>
    <row r="35850">
      <c r="A35850" s="294" t="s">
        <v>43422</v>
      </c>
      <c r="B35850" s="294"/>
      <c r="C35850" s="294"/>
      <c r="D35850" s="294"/>
      <c r="E35850" s="294"/>
      <c r="F35850" s="294"/>
    </row>
    <row r="35851">
      <c r="A35851" s="294" t="s">
        <v>39432</v>
      </c>
      <c r="B35851" s="294"/>
      <c r="C35851" s="294"/>
      <c r="D35851" s="294"/>
      <c r="E35851" s="294"/>
      <c r="F35851" s="294"/>
    </row>
    <row r="35852">
      <c r="A35852" s="294" t="s">
        <v>43423</v>
      </c>
      <c r="B35852" s="294"/>
      <c r="C35852" s="294"/>
      <c r="D35852" s="294"/>
      <c r="E35852" s="294"/>
      <c r="F35852" s="294"/>
    </row>
    <row r="35853">
      <c r="A35853" s="294" t="s">
        <v>38765</v>
      </c>
      <c r="B35853" s="294"/>
      <c r="C35853" s="294"/>
      <c r="D35853" s="294"/>
      <c r="E35853" s="294"/>
      <c r="F35853" s="294"/>
    </row>
    <row r="35854">
      <c r="A35854" s="294" t="s">
        <v>40761</v>
      </c>
      <c r="B35854" s="294"/>
      <c r="C35854" s="294"/>
      <c r="D35854" s="294"/>
      <c r="E35854" s="294"/>
      <c r="F35854" s="294"/>
    </row>
    <row r="35855">
      <c r="A35855" s="294" t="s">
        <v>43424</v>
      </c>
      <c r="B35855" s="294"/>
      <c r="C35855" s="294"/>
      <c r="D35855" s="294"/>
      <c r="E35855" s="294"/>
      <c r="F35855" s="294"/>
    </row>
    <row r="35856">
      <c r="A35856" s="294" t="s">
        <v>43425</v>
      </c>
      <c r="B35856" s="294"/>
      <c r="C35856" s="294"/>
      <c r="D35856" s="294"/>
      <c r="E35856" s="294"/>
      <c r="F35856" s="294"/>
    </row>
    <row r="35857">
      <c r="A35857" s="294" t="s">
        <v>43426</v>
      </c>
      <c r="B35857" s="294"/>
      <c r="C35857" s="294"/>
      <c r="D35857" s="294"/>
      <c r="E35857" s="294"/>
      <c r="F35857" s="294"/>
    </row>
    <row r="35858">
      <c r="A35858" s="294"/>
      <c r="B35858" s="294"/>
      <c r="C35858" s="294"/>
      <c r="D35858" s="294"/>
      <c r="E35858" s="294"/>
      <c r="F35858" s="294"/>
    </row>
    <row r="35859">
      <c r="A35859" s="294" t="s">
        <v>23148</v>
      </c>
      <c r="B35859" s="294"/>
      <c r="C35859" s="294"/>
      <c r="D35859" s="294"/>
      <c r="E35859" s="294"/>
      <c r="F35859" s="294"/>
    </row>
    <row r="35860">
      <c r="A35860" s="294" t="s">
        <v>23704</v>
      </c>
      <c r="B35860" s="294"/>
      <c r="C35860" s="294"/>
      <c r="D35860" s="294"/>
      <c r="E35860" s="294"/>
      <c r="F35860" s="294"/>
    </row>
    <row r="35861">
      <c r="A35861" s="294"/>
      <c r="B35861" s="294"/>
      <c r="C35861" s="294"/>
      <c r="D35861" s="294"/>
      <c r="E35861" s="294"/>
      <c r="F35861" s="294"/>
    </row>
    <row r="35862">
      <c r="A35862" s="294" t="s">
        <v>40768</v>
      </c>
      <c r="B35862" s="294"/>
      <c r="C35862" s="294"/>
      <c r="D35862" s="294"/>
      <c r="E35862" s="294"/>
      <c r="F35862" s="294"/>
    </row>
    <row r="35863">
      <c r="A35863" s="294" t="s">
        <v>38137</v>
      </c>
      <c r="B35863" s="294"/>
      <c r="C35863" s="294"/>
      <c r="D35863" s="294"/>
      <c r="E35863" s="294"/>
      <c r="F35863" s="294"/>
    </row>
    <row r="35864">
      <c r="A35864" s="294" t="s">
        <v>38139</v>
      </c>
      <c r="B35864" s="294"/>
      <c r="C35864" s="294"/>
      <c r="D35864" s="294"/>
      <c r="E35864" s="294"/>
      <c r="F35864" s="294"/>
    </row>
    <row r="35865">
      <c r="A35865" s="294" t="s">
        <v>42674</v>
      </c>
      <c r="B35865" s="294"/>
      <c r="C35865" s="294"/>
      <c r="D35865" s="294"/>
      <c r="E35865" s="294"/>
      <c r="F35865" s="294"/>
    </row>
    <row r="35866">
      <c r="A35866" s="294" t="s">
        <v>43427</v>
      </c>
      <c r="B35866" s="294"/>
      <c r="C35866" s="294"/>
      <c r="D35866" s="294"/>
      <c r="E35866" s="294"/>
      <c r="F35866" s="294"/>
    </row>
    <row r="35867">
      <c r="A35867" s="294" t="s">
        <v>43428</v>
      </c>
      <c r="B35867" s="294"/>
      <c r="C35867" s="294"/>
      <c r="D35867" s="294"/>
      <c r="E35867" s="294"/>
      <c r="F35867" s="294"/>
    </row>
    <row r="35868">
      <c r="A35868" s="294" t="s">
        <v>43429</v>
      </c>
      <c r="B35868" s="294"/>
      <c r="C35868" s="294"/>
      <c r="D35868" s="294"/>
      <c r="E35868" s="294"/>
      <c r="F35868" s="294"/>
    </row>
    <row r="35869">
      <c r="A35869" s="294"/>
      <c r="B35869" s="294"/>
      <c r="C35869" s="294"/>
      <c r="D35869" s="294"/>
      <c r="E35869" s="294"/>
      <c r="F35869" s="294"/>
    </row>
    <row r="35870">
      <c r="A35870" s="294" t="s">
        <v>23943</v>
      </c>
      <c r="B35870" s="294"/>
      <c r="C35870" s="294"/>
      <c r="D35870" s="294"/>
      <c r="E35870" s="294"/>
      <c r="F35870" s="294"/>
    </row>
    <row r="35871">
      <c r="A35871" s="294" t="s">
        <v>23068</v>
      </c>
      <c r="B35871" s="294"/>
      <c r="C35871" s="294"/>
      <c r="D35871" s="294"/>
      <c r="E35871" s="294"/>
      <c r="F35871" s="294"/>
    </row>
    <row r="35872">
      <c r="A35872" s="294"/>
      <c r="B35872" s="294"/>
      <c r="C35872" s="294"/>
      <c r="D35872" s="294"/>
      <c r="E35872" s="294"/>
      <c r="F35872" s="294"/>
    </row>
    <row r="35873">
      <c r="A35873" s="294"/>
      <c r="B35873" s="294"/>
      <c r="C35873" s="294"/>
      <c r="D35873" s="294"/>
      <c r="E35873" s="294"/>
      <c r="F35873" s="294"/>
    </row>
    <row r="35874">
      <c r="A35874" s="294" t="s">
        <v>43430</v>
      </c>
      <c r="B35874" s="294"/>
      <c r="C35874" s="294"/>
      <c r="D35874" s="294"/>
      <c r="E35874" s="294"/>
      <c r="F35874" s="294"/>
    </row>
    <row r="35875">
      <c r="A35875" s="294" t="s">
        <v>40981</v>
      </c>
      <c r="B35875" s="294"/>
      <c r="C35875" s="294"/>
      <c r="D35875" s="294"/>
      <c r="E35875" s="294"/>
      <c r="F35875" s="294"/>
    </row>
    <row r="35876">
      <c r="A35876" s="294" t="s">
        <v>38139</v>
      </c>
      <c r="B35876" s="294"/>
      <c r="C35876" s="294"/>
      <c r="D35876" s="294"/>
      <c r="E35876" s="294"/>
      <c r="F35876" s="294"/>
    </row>
    <row r="35877">
      <c r="A35877" s="294" t="s">
        <v>43431</v>
      </c>
      <c r="B35877" s="294"/>
      <c r="C35877" s="294"/>
      <c r="D35877" s="294"/>
      <c r="E35877" s="294"/>
      <c r="F35877" s="294"/>
    </row>
    <row r="35878">
      <c r="A35878" s="294" t="s">
        <v>43432</v>
      </c>
      <c r="B35878" s="294"/>
      <c r="C35878" s="294"/>
      <c r="D35878" s="294"/>
      <c r="E35878" s="294"/>
      <c r="F35878" s="294"/>
    </row>
    <row r="35879">
      <c r="A35879" s="294" t="s">
        <v>43433</v>
      </c>
      <c r="B35879" s="294"/>
      <c r="C35879" s="294"/>
      <c r="D35879" s="294"/>
      <c r="E35879" s="294"/>
      <c r="F35879" s="294"/>
    </row>
    <row r="35880">
      <c r="A35880" s="294" t="s">
        <v>43434</v>
      </c>
      <c r="B35880" s="294"/>
      <c r="C35880" s="294"/>
      <c r="D35880" s="294"/>
      <c r="E35880" s="294"/>
      <c r="F35880" s="294"/>
    </row>
    <row r="35881">
      <c r="A35881" s="294" t="s">
        <v>43435</v>
      </c>
      <c r="B35881" s="294"/>
      <c r="C35881" s="294"/>
      <c r="D35881" s="294"/>
      <c r="E35881" s="294"/>
      <c r="F35881" s="294"/>
    </row>
    <row r="35882">
      <c r="A35882" s="294" t="s">
        <v>43436</v>
      </c>
      <c r="B35882" s="294"/>
      <c r="C35882" s="294"/>
      <c r="D35882" s="294"/>
      <c r="E35882" s="294"/>
      <c r="F35882" s="294"/>
    </row>
    <row r="35883">
      <c r="A35883" s="294" t="s">
        <v>43437</v>
      </c>
      <c r="B35883" s="294"/>
      <c r="C35883" s="294"/>
      <c r="D35883" s="294"/>
      <c r="E35883" s="294"/>
      <c r="F35883" s="294"/>
    </row>
    <row r="35884">
      <c r="A35884" s="294"/>
      <c r="B35884" s="294"/>
      <c r="C35884" s="294"/>
      <c r="D35884" s="294"/>
      <c r="E35884" s="294"/>
      <c r="F35884" s="294"/>
    </row>
    <row r="35885">
      <c r="A35885" s="294"/>
      <c r="B35885" s="294"/>
      <c r="C35885" s="294"/>
      <c r="D35885" s="294"/>
      <c r="E35885" s="294"/>
      <c r="F35885" s="294"/>
    </row>
    <row r="35886">
      <c r="A35886" s="294" t="s">
        <v>21401</v>
      </c>
      <c r="B35886" s="294"/>
      <c r="C35886" s="294"/>
      <c r="D35886" s="294"/>
      <c r="E35886" s="294"/>
      <c r="F35886" s="294"/>
    </row>
    <row r="35887">
      <c r="A35887" s="294" t="s">
        <v>43438</v>
      </c>
      <c r="B35887" s="294"/>
      <c r="C35887" s="294"/>
      <c r="D35887" s="294"/>
      <c r="E35887" s="294"/>
      <c r="F35887" s="294"/>
    </row>
    <row r="35888">
      <c r="A35888" s="294"/>
      <c r="B35888" s="294"/>
      <c r="C35888" s="294"/>
      <c r="D35888" s="294"/>
      <c r="E35888" s="294"/>
      <c r="F35888" s="294"/>
    </row>
    <row r="35889">
      <c r="A35889" s="294" t="s">
        <v>43439</v>
      </c>
      <c r="B35889" s="294"/>
      <c r="C35889" s="294"/>
      <c r="D35889" s="294"/>
      <c r="E35889" s="294"/>
      <c r="F35889" s="294"/>
    </row>
    <row r="35890">
      <c r="A35890" s="294" t="s">
        <v>43440</v>
      </c>
      <c r="B35890" s="294"/>
      <c r="C35890" s="294"/>
      <c r="D35890" s="294"/>
      <c r="E35890" s="294"/>
      <c r="F35890" s="294"/>
    </row>
    <row r="35891">
      <c r="A35891" s="294" t="s">
        <v>43441</v>
      </c>
      <c r="B35891" s="294"/>
      <c r="C35891" s="294"/>
      <c r="D35891" s="294"/>
      <c r="E35891" s="294"/>
      <c r="F35891" s="294"/>
    </row>
    <row r="35892">
      <c r="A35892" s="294" t="s">
        <v>38302</v>
      </c>
      <c r="B35892" s="294"/>
      <c r="C35892" s="294"/>
      <c r="D35892" s="294"/>
      <c r="E35892" s="294"/>
      <c r="F35892" s="294"/>
    </row>
    <row r="35893">
      <c r="A35893" s="294" t="s">
        <v>36004</v>
      </c>
      <c r="B35893" s="294"/>
      <c r="C35893" s="294"/>
      <c r="D35893" s="294"/>
      <c r="E35893" s="294"/>
      <c r="F35893" s="294"/>
    </row>
    <row r="35894">
      <c r="A35894" s="294" t="s">
        <v>43442</v>
      </c>
      <c r="B35894" s="294"/>
      <c r="C35894" s="294"/>
      <c r="D35894" s="294"/>
      <c r="E35894" s="294"/>
      <c r="F35894" s="294"/>
    </row>
    <row r="35895">
      <c r="A35895" s="294" t="s">
        <v>43443</v>
      </c>
      <c r="B35895" s="294"/>
      <c r="C35895" s="294"/>
      <c r="D35895" s="294"/>
      <c r="E35895" s="294"/>
      <c r="F35895" s="294"/>
    </row>
    <row r="35896">
      <c r="A35896" s="294" t="s">
        <v>43444</v>
      </c>
      <c r="B35896" s="294"/>
      <c r="C35896" s="294"/>
      <c r="D35896" s="294"/>
      <c r="E35896" s="294"/>
      <c r="F35896" s="294"/>
    </row>
    <row r="35897">
      <c r="A35897" s="294" t="s">
        <v>43445</v>
      </c>
      <c r="B35897" s="294"/>
      <c r="C35897" s="294"/>
      <c r="D35897" s="294"/>
      <c r="E35897" s="294"/>
      <c r="F35897" s="294"/>
    </row>
    <row r="35898">
      <c r="A35898" s="294" t="s">
        <v>43446</v>
      </c>
      <c r="B35898" s="294"/>
      <c r="C35898" s="294"/>
      <c r="D35898" s="294"/>
      <c r="E35898" s="294"/>
      <c r="F35898" s="294"/>
    </row>
    <row r="35899">
      <c r="A35899" s="294" t="s">
        <v>43447</v>
      </c>
      <c r="B35899" s="294"/>
      <c r="C35899" s="294"/>
      <c r="D35899" s="294"/>
      <c r="E35899" s="294"/>
      <c r="F35899" s="294"/>
    </row>
    <row r="35900">
      <c r="A35900" s="294"/>
      <c r="B35900" s="294"/>
      <c r="C35900" s="294"/>
      <c r="D35900" s="294"/>
      <c r="E35900" s="294"/>
      <c r="F35900" s="294"/>
    </row>
    <row r="35901">
      <c r="A35901" s="294" t="s">
        <v>42363</v>
      </c>
      <c r="B35901" s="294"/>
      <c r="C35901" s="294"/>
      <c r="D35901" s="294"/>
      <c r="E35901" s="294"/>
      <c r="F35901" s="294"/>
    </row>
    <row r="35902">
      <c r="A35902" s="294"/>
      <c r="B35902" s="294"/>
      <c r="C35902" s="294"/>
      <c r="D35902" s="294"/>
      <c r="E35902" s="294"/>
      <c r="F35902" s="294"/>
    </row>
    <row r="35903">
      <c r="A35903" s="294" t="s">
        <v>40785</v>
      </c>
      <c r="B35903" s="294"/>
      <c r="C35903" s="294"/>
      <c r="D35903" s="294"/>
      <c r="E35903" s="294"/>
      <c r="F35903" s="294"/>
    </row>
    <row r="35904">
      <c r="A35904" s="294" t="s">
        <v>43448</v>
      </c>
      <c r="B35904" s="294"/>
      <c r="C35904" s="294"/>
      <c r="D35904" s="294"/>
      <c r="E35904" s="294"/>
      <c r="F35904" s="294"/>
    </row>
    <row r="35905">
      <c r="A35905" s="294" t="s">
        <v>43449</v>
      </c>
      <c r="B35905" s="294"/>
      <c r="C35905" s="294"/>
      <c r="D35905" s="294"/>
      <c r="E35905" s="294"/>
      <c r="F35905" s="294"/>
    </row>
    <row r="35906">
      <c r="A35906" s="294" t="s">
        <v>43450</v>
      </c>
      <c r="B35906" s="294"/>
      <c r="C35906" s="294"/>
      <c r="D35906" s="294"/>
      <c r="E35906" s="294"/>
      <c r="F35906" s="294"/>
    </row>
    <row r="35907">
      <c r="A35907" s="294" t="s">
        <v>41001</v>
      </c>
      <c r="B35907" s="294"/>
      <c r="C35907" s="294"/>
      <c r="D35907" s="294"/>
      <c r="E35907" s="294"/>
      <c r="F35907" s="294"/>
    </row>
    <row r="35908">
      <c r="A35908" s="294" t="s">
        <v>41617</v>
      </c>
      <c r="B35908" s="294"/>
      <c r="C35908" s="294"/>
      <c r="D35908" s="294"/>
      <c r="E35908" s="294"/>
      <c r="F35908" s="294"/>
    </row>
    <row r="35909">
      <c r="A35909" s="294" t="s">
        <v>39213</v>
      </c>
      <c r="B35909" s="294"/>
      <c r="C35909" s="294"/>
      <c r="D35909" s="294"/>
      <c r="E35909" s="294"/>
      <c r="F35909" s="294"/>
    </row>
    <row r="35910">
      <c r="A35910" s="294" t="s">
        <v>38587</v>
      </c>
      <c r="B35910" s="294"/>
      <c r="C35910" s="294"/>
      <c r="D35910" s="294"/>
      <c r="E35910" s="294"/>
      <c r="F35910" s="294"/>
    </row>
    <row r="35911">
      <c r="A35911" s="294" t="s">
        <v>41432</v>
      </c>
      <c r="B35911" s="294"/>
      <c r="C35911" s="294"/>
      <c r="D35911" s="294"/>
      <c r="E35911" s="294"/>
      <c r="F35911" s="294"/>
    </row>
    <row r="35912">
      <c r="A35912" s="294" t="s">
        <v>41433</v>
      </c>
      <c r="B35912" s="294"/>
      <c r="C35912" s="294"/>
      <c r="D35912" s="294"/>
      <c r="E35912" s="294"/>
      <c r="F35912" s="294"/>
    </row>
    <row r="35913">
      <c r="A35913" s="294" t="s">
        <v>38589</v>
      </c>
      <c r="B35913" s="294"/>
      <c r="C35913" s="294"/>
      <c r="D35913" s="294"/>
      <c r="E35913" s="294"/>
      <c r="F35913" s="294"/>
    </row>
    <row r="35914">
      <c r="A35914" s="294" t="s">
        <v>43451</v>
      </c>
      <c r="B35914" s="294"/>
      <c r="C35914" s="294"/>
      <c r="D35914" s="294"/>
      <c r="E35914" s="294"/>
      <c r="F35914" s="294"/>
    </row>
    <row r="35915">
      <c r="A35915" s="294" t="s">
        <v>41615</v>
      </c>
      <c r="B35915" s="294"/>
      <c r="C35915" s="294"/>
      <c r="D35915" s="294"/>
      <c r="E35915" s="294"/>
      <c r="F35915" s="294"/>
    </row>
    <row r="35916">
      <c r="A35916" s="294" t="s">
        <v>37595</v>
      </c>
      <c r="B35916" s="294"/>
      <c r="C35916" s="294"/>
      <c r="D35916" s="294"/>
      <c r="E35916" s="294"/>
      <c r="F35916" s="294"/>
    </row>
    <row r="35917">
      <c r="A35917" s="294" t="s">
        <v>43452</v>
      </c>
      <c r="B35917" s="294"/>
      <c r="C35917" s="294"/>
      <c r="D35917" s="294"/>
      <c r="E35917" s="294"/>
      <c r="F35917" s="294"/>
    </row>
    <row r="35918">
      <c r="A35918" s="294" t="s">
        <v>43453</v>
      </c>
      <c r="B35918" s="294"/>
      <c r="C35918" s="294"/>
      <c r="D35918" s="294"/>
      <c r="E35918" s="294"/>
      <c r="F35918" s="294"/>
    </row>
    <row r="35919">
      <c r="A35919" s="294"/>
      <c r="B35919" s="294"/>
      <c r="C35919" s="294"/>
      <c r="D35919" s="294"/>
      <c r="E35919" s="294"/>
      <c r="F35919" s="294"/>
    </row>
    <row r="35920">
      <c r="A35920" s="294" t="s">
        <v>42265</v>
      </c>
      <c r="B35920" s="294"/>
      <c r="C35920" s="294"/>
      <c r="D35920" s="294"/>
      <c r="E35920" s="294"/>
      <c r="F35920" s="294"/>
    </row>
    <row r="35921">
      <c r="A35921" s="294"/>
      <c r="B35921" s="294"/>
      <c r="C35921" s="294"/>
      <c r="D35921" s="294"/>
      <c r="E35921" s="294"/>
      <c r="F35921" s="294"/>
    </row>
    <row r="35922">
      <c r="A35922" s="294" t="s">
        <v>38028</v>
      </c>
      <c r="B35922" s="294"/>
      <c r="C35922" s="294"/>
      <c r="D35922" s="294"/>
      <c r="E35922" s="294"/>
      <c r="F35922" s="294"/>
    </row>
    <row r="35923">
      <c r="A35923" s="294" t="s">
        <v>17318</v>
      </c>
      <c r="B35923" s="294"/>
      <c r="C35923" s="294"/>
      <c r="D35923" s="294"/>
      <c r="E35923" s="294"/>
      <c r="F35923" s="294"/>
    </row>
    <row r="35924">
      <c r="A35924" s="294" t="s">
        <v>36807</v>
      </c>
      <c r="B35924" s="294"/>
      <c r="C35924" s="294"/>
      <c r="D35924" s="294"/>
      <c r="E35924" s="294"/>
      <c r="F35924" s="294"/>
    </row>
    <row r="35925">
      <c r="A35925" s="294" t="s">
        <v>43454</v>
      </c>
      <c r="B35925" s="294"/>
      <c r="C35925" s="294"/>
      <c r="D35925" s="294"/>
      <c r="E35925" s="294"/>
      <c r="F35925" s="294"/>
    </row>
    <row r="35926">
      <c r="A35926" s="294" t="s">
        <v>43455</v>
      </c>
      <c r="B35926" s="294"/>
      <c r="C35926" s="294"/>
      <c r="D35926" s="294"/>
      <c r="E35926" s="294"/>
      <c r="F35926" s="294"/>
    </row>
    <row r="35927">
      <c r="A35927" s="294" t="s">
        <v>43456</v>
      </c>
      <c r="B35927" s="294"/>
      <c r="C35927" s="294"/>
      <c r="D35927" s="294"/>
      <c r="E35927" s="294"/>
      <c r="F35927" s="294"/>
    </row>
    <row r="35928">
      <c r="A35928" s="294" t="s">
        <v>43457</v>
      </c>
      <c r="B35928" s="294"/>
      <c r="C35928" s="294"/>
      <c r="D35928" s="294"/>
      <c r="E35928" s="294"/>
      <c r="F35928" s="294"/>
    </row>
    <row r="35929">
      <c r="A35929" s="294" t="s">
        <v>43458</v>
      </c>
      <c r="B35929" s="294"/>
      <c r="C35929" s="294"/>
      <c r="D35929" s="294"/>
      <c r="E35929" s="294"/>
      <c r="F35929" s="294"/>
    </row>
    <row r="35930">
      <c r="A35930" s="294" t="s">
        <v>43459</v>
      </c>
      <c r="B35930" s="294"/>
      <c r="C35930" s="294"/>
      <c r="D35930" s="294"/>
      <c r="E35930" s="294"/>
      <c r="F35930" s="294"/>
    </row>
    <row r="35931">
      <c r="A35931" s="294" t="s">
        <v>43460</v>
      </c>
      <c r="B35931" s="294"/>
      <c r="C35931" s="294"/>
      <c r="D35931" s="294"/>
      <c r="E35931" s="294"/>
      <c r="F35931" s="294"/>
    </row>
    <row r="35932">
      <c r="A35932" s="294" t="s">
        <v>43461</v>
      </c>
      <c r="B35932" s="294"/>
      <c r="C35932" s="294"/>
      <c r="D35932" s="294"/>
      <c r="E35932" s="294"/>
      <c r="F35932" s="294"/>
    </row>
    <row r="35933">
      <c r="A35933" s="294" t="s">
        <v>43462</v>
      </c>
      <c r="B35933" s="294"/>
      <c r="C35933" s="294"/>
      <c r="D35933" s="294"/>
      <c r="E35933" s="294"/>
      <c r="F35933" s="294"/>
    </row>
    <row r="35934">
      <c r="A35934" s="294" t="s">
        <v>43463</v>
      </c>
      <c r="B35934" s="294"/>
      <c r="C35934" s="294"/>
      <c r="D35934" s="294"/>
      <c r="E35934" s="294"/>
      <c r="F35934" s="294"/>
    </row>
    <row r="35935">
      <c r="A35935" s="294" t="s">
        <v>43464</v>
      </c>
      <c r="B35935" s="294"/>
      <c r="C35935" s="294"/>
      <c r="D35935" s="294"/>
      <c r="E35935" s="294"/>
      <c r="F35935" s="294"/>
    </row>
    <row r="35936">
      <c r="A35936" s="294"/>
      <c r="B35936" s="294"/>
      <c r="C35936" s="294"/>
      <c r="D35936" s="294"/>
      <c r="E35936" s="294"/>
      <c r="F35936" s="294"/>
    </row>
    <row r="35937">
      <c r="A35937" s="294"/>
      <c r="B35937" s="294"/>
      <c r="C35937" s="294"/>
      <c r="D35937" s="294"/>
      <c r="E35937" s="294"/>
      <c r="F35937" s="294"/>
    </row>
    <row r="35938">
      <c r="A35938" s="294" t="s">
        <v>36242</v>
      </c>
      <c r="B35938" s="294"/>
      <c r="C35938" s="294"/>
      <c r="D35938" s="294"/>
      <c r="E35938" s="294"/>
      <c r="F35938" s="294"/>
    </row>
    <row r="35939">
      <c r="A35939" s="294" t="s">
        <v>43465</v>
      </c>
      <c r="B35939" s="294"/>
      <c r="C35939" s="294"/>
      <c r="D35939" s="294"/>
      <c r="E35939" s="294"/>
      <c r="F35939" s="294"/>
    </row>
    <row r="35940">
      <c r="A35940" s="294" t="s">
        <v>21672</v>
      </c>
      <c r="B35940" s="294"/>
      <c r="C35940" s="294"/>
      <c r="D35940" s="294"/>
      <c r="E35940" s="294"/>
      <c r="F35940" s="294"/>
    </row>
    <row r="35941">
      <c r="A35941" s="294" t="s">
        <v>43466</v>
      </c>
      <c r="B35941" s="294"/>
      <c r="C35941" s="294"/>
      <c r="D35941" s="294"/>
      <c r="E35941" s="294"/>
      <c r="F35941" s="294"/>
    </row>
    <row r="35942">
      <c r="A35942" s="294"/>
      <c r="B35942" s="294"/>
      <c r="C35942" s="294"/>
      <c r="D35942" s="294"/>
      <c r="E35942" s="294"/>
      <c r="F35942" s="294"/>
    </row>
    <row r="35943">
      <c r="A35943" s="294" t="s">
        <v>21429</v>
      </c>
      <c r="B35943" s="294"/>
      <c r="C35943" s="294"/>
      <c r="D35943" s="294"/>
      <c r="E35943" s="294"/>
      <c r="F35943" s="294"/>
    </row>
    <row r="35944">
      <c r="A35944" s="294"/>
      <c r="B35944" s="294"/>
      <c r="C35944" s="294"/>
      <c r="D35944" s="294"/>
      <c r="E35944" s="294"/>
      <c r="F35944" s="294"/>
    </row>
    <row r="35945">
      <c r="A35945" s="294" t="s">
        <v>21674</v>
      </c>
      <c r="B35945" s="294"/>
      <c r="C35945" s="294"/>
      <c r="D35945" s="294"/>
      <c r="E35945" s="294"/>
      <c r="F35945" s="294"/>
    </row>
    <row r="35946">
      <c r="A35946" s="294" t="s">
        <v>25300</v>
      </c>
      <c r="B35946" s="294"/>
      <c r="C35946" s="294"/>
      <c r="D35946" s="294"/>
      <c r="E35946" s="294"/>
      <c r="F35946" s="294"/>
    </row>
    <row r="35947">
      <c r="A35947" s="294" t="s">
        <v>37619</v>
      </c>
      <c r="B35947" s="294"/>
      <c r="C35947" s="294"/>
      <c r="D35947" s="294"/>
      <c r="E35947" s="294"/>
      <c r="F35947" s="294"/>
    </row>
    <row r="35948">
      <c r="A35948" s="294" t="s">
        <v>25299</v>
      </c>
      <c r="B35948" s="294"/>
      <c r="C35948" s="294"/>
      <c r="D35948" s="294"/>
      <c r="E35948" s="294"/>
      <c r="F35948" s="294"/>
    </row>
    <row r="35949">
      <c r="A35949" s="294" t="s">
        <v>40918</v>
      </c>
      <c r="B35949" s="294"/>
      <c r="C35949" s="294"/>
      <c r="D35949" s="294"/>
      <c r="E35949" s="294"/>
      <c r="F35949" s="294"/>
    </row>
    <row r="35950">
      <c r="A35950" s="294" t="s">
        <v>43467</v>
      </c>
      <c r="B35950" s="294"/>
      <c r="C35950" s="294"/>
      <c r="D35950" s="294"/>
      <c r="E35950" s="294"/>
      <c r="F35950" s="294"/>
    </row>
    <row r="35951">
      <c r="A35951" s="294" t="s">
        <v>43468</v>
      </c>
      <c r="B35951" s="294"/>
      <c r="C35951" s="294"/>
      <c r="D35951" s="294"/>
      <c r="E35951" s="294"/>
      <c r="F35951" s="294"/>
    </row>
    <row r="35952">
      <c r="A35952" s="294" t="s">
        <v>43469</v>
      </c>
      <c r="B35952" s="294"/>
      <c r="C35952" s="294"/>
      <c r="D35952" s="294"/>
      <c r="E35952" s="294"/>
      <c r="F35952" s="294"/>
    </row>
    <row r="35953">
      <c r="A35953" s="294" t="s">
        <v>43470</v>
      </c>
      <c r="B35953" s="294"/>
      <c r="C35953" s="294"/>
      <c r="D35953" s="294"/>
      <c r="E35953" s="294"/>
      <c r="F35953" s="294"/>
    </row>
    <row r="35954">
      <c r="A35954" s="294"/>
      <c r="B35954" s="294"/>
      <c r="C35954" s="294"/>
      <c r="D35954" s="294"/>
      <c r="E35954" s="294"/>
      <c r="F35954" s="294"/>
    </row>
    <row r="35955">
      <c r="A35955" s="294"/>
      <c r="B35955" s="294"/>
      <c r="C35955" s="294"/>
      <c r="D35955" s="294"/>
      <c r="E35955" s="294"/>
      <c r="F35955" s="294"/>
    </row>
    <row r="35956">
      <c r="A35956" s="294"/>
      <c r="B35956" s="294"/>
      <c r="C35956" s="294"/>
      <c r="D35956" s="294"/>
      <c r="E35956" s="294"/>
      <c r="F35956" s="294"/>
    </row>
    <row r="35957">
      <c r="A35957" s="294"/>
      <c r="B35957" s="294"/>
      <c r="C35957" s="294"/>
      <c r="D35957" s="294"/>
      <c r="E35957" s="294"/>
      <c r="F35957" s="294"/>
    </row>
    <row r="35958">
      <c r="A35958" s="294" t="s">
        <v>21326</v>
      </c>
      <c r="B35958" s="294"/>
      <c r="C35958" s="294"/>
      <c r="D35958" s="294"/>
      <c r="E35958" s="294"/>
      <c r="F35958" s="294"/>
    </row>
    <row r="35959">
      <c r="A35959" s="294"/>
      <c r="B35959" s="294"/>
      <c r="C35959" s="294"/>
      <c r="D35959" s="294"/>
      <c r="E35959" s="294"/>
      <c r="F35959" s="294"/>
    </row>
    <row r="35960">
      <c r="A35960" s="294" t="s">
        <v>43471</v>
      </c>
      <c r="B35960" s="294"/>
      <c r="C35960" s="294"/>
      <c r="D35960" s="294"/>
      <c r="E35960" s="294"/>
      <c r="F35960" s="294"/>
    </row>
    <row r="35961">
      <c r="A35961" s="294" t="s">
        <v>43472</v>
      </c>
      <c r="B35961" s="294"/>
      <c r="C35961" s="294"/>
      <c r="D35961" s="294"/>
      <c r="E35961" s="294"/>
      <c r="F35961" s="294"/>
    </row>
    <row r="35962">
      <c r="A35962" s="294" t="s">
        <v>43473</v>
      </c>
      <c r="B35962" s="294"/>
      <c r="C35962" s="294"/>
      <c r="D35962" s="294"/>
      <c r="E35962" s="294"/>
      <c r="F35962" s="294"/>
    </row>
    <row r="35963">
      <c r="A35963" s="294" t="s">
        <v>43474</v>
      </c>
      <c r="B35963" s="294"/>
      <c r="C35963" s="294"/>
      <c r="D35963" s="294"/>
      <c r="E35963" s="294"/>
      <c r="F35963" s="294"/>
    </row>
    <row r="35964">
      <c r="A35964" s="294" t="s">
        <v>43475</v>
      </c>
      <c r="B35964" s="294"/>
      <c r="C35964" s="294"/>
      <c r="D35964" s="294"/>
      <c r="E35964" s="294"/>
      <c r="F35964" s="294"/>
    </row>
    <row r="35965">
      <c r="A35965" s="294" t="s">
        <v>43476</v>
      </c>
      <c r="B35965" s="294"/>
      <c r="C35965" s="294"/>
      <c r="D35965" s="294"/>
      <c r="E35965" s="294"/>
      <c r="F35965" s="294"/>
    </row>
    <row r="35966">
      <c r="A35966" s="294"/>
      <c r="B35966" s="294"/>
      <c r="C35966" s="294"/>
      <c r="D35966" s="294"/>
      <c r="E35966" s="294"/>
      <c r="F35966" s="294"/>
    </row>
    <row r="35967">
      <c r="A35967" s="294" t="s">
        <v>25653</v>
      </c>
      <c r="B35967" s="294"/>
      <c r="C35967" s="294"/>
      <c r="D35967" s="294"/>
      <c r="E35967" s="294"/>
      <c r="F35967" s="294"/>
    </row>
    <row r="35968">
      <c r="A35968" s="294" t="s">
        <v>25548</v>
      </c>
      <c r="B35968" s="294"/>
      <c r="C35968" s="294"/>
      <c r="D35968" s="294"/>
      <c r="E35968" s="294"/>
      <c r="F35968" s="294"/>
    </row>
    <row r="35969">
      <c r="A35969" s="294"/>
      <c r="B35969" s="294"/>
      <c r="C35969" s="294"/>
      <c r="D35969" s="294"/>
      <c r="E35969" s="294"/>
      <c r="F35969" s="294"/>
    </row>
    <row r="35970">
      <c r="A35970" s="294" t="s">
        <v>40931</v>
      </c>
      <c r="B35970" s="294"/>
      <c r="C35970" s="294"/>
      <c r="D35970" s="294"/>
      <c r="E35970" s="294"/>
      <c r="F35970" s="294"/>
    </row>
    <row r="35971">
      <c r="A35971" s="294" t="s">
        <v>41050</v>
      </c>
      <c r="B35971" s="294"/>
      <c r="C35971" s="294"/>
      <c r="D35971" s="294"/>
      <c r="E35971" s="294"/>
      <c r="F35971" s="294"/>
    </row>
    <row r="35972">
      <c r="A35972" s="294" t="s">
        <v>43477</v>
      </c>
      <c r="B35972" s="294"/>
      <c r="C35972" s="294"/>
      <c r="D35972" s="294"/>
      <c r="E35972" s="294"/>
      <c r="F35972" s="294"/>
    </row>
    <row r="35973">
      <c r="A35973" s="294" t="s">
        <v>43478</v>
      </c>
      <c r="B35973" s="294"/>
      <c r="C35973" s="294"/>
      <c r="D35973" s="294"/>
      <c r="E35973" s="294"/>
      <c r="F35973" s="294"/>
    </row>
    <row r="35974">
      <c r="A35974" s="294" t="s">
        <v>31714</v>
      </c>
      <c r="B35974" s="294"/>
      <c r="C35974" s="294"/>
      <c r="D35974" s="294"/>
      <c r="E35974" s="294"/>
      <c r="F35974" s="294"/>
    </row>
    <row r="35975">
      <c r="A35975" s="294" t="s">
        <v>43479</v>
      </c>
      <c r="B35975" s="294"/>
      <c r="C35975" s="294"/>
      <c r="D35975" s="294"/>
      <c r="E35975" s="294"/>
      <c r="F35975" s="294"/>
    </row>
    <row r="35976">
      <c r="A35976" s="294"/>
      <c r="B35976" s="294"/>
      <c r="C35976" s="294"/>
      <c r="D35976" s="294"/>
      <c r="E35976" s="294"/>
      <c r="F35976" s="294"/>
    </row>
    <row r="35977">
      <c r="A35977" s="294" t="s">
        <v>23201</v>
      </c>
      <c r="B35977" s="294"/>
      <c r="C35977" s="294"/>
      <c r="D35977" s="294"/>
      <c r="E35977" s="294"/>
      <c r="F35977" s="294"/>
    </row>
    <row r="35978">
      <c r="A35978" s="294" t="s">
        <v>26598</v>
      </c>
      <c r="B35978" s="294"/>
      <c r="C35978" s="294"/>
      <c r="D35978" s="294"/>
      <c r="E35978" s="294"/>
      <c r="F35978" s="294"/>
    </row>
    <row r="35979">
      <c r="A35979" s="294"/>
      <c r="B35979" s="294"/>
      <c r="C35979" s="294"/>
      <c r="D35979" s="294"/>
      <c r="E35979" s="294"/>
      <c r="F35979" s="294"/>
    </row>
    <row r="35980">
      <c r="A35980" s="294" t="s">
        <v>43396</v>
      </c>
      <c r="B35980" s="294"/>
      <c r="C35980" s="294"/>
      <c r="D35980" s="294"/>
      <c r="E35980" s="294"/>
      <c r="F35980" s="294"/>
    </row>
    <row r="35981">
      <c r="A35981" s="294" t="s">
        <v>43480</v>
      </c>
      <c r="B35981" s="294"/>
      <c r="C35981" s="294"/>
      <c r="D35981" s="294"/>
      <c r="E35981" s="294"/>
      <c r="F35981" s="294"/>
    </row>
    <row r="35982">
      <c r="A35982" s="294" t="s">
        <v>43481</v>
      </c>
      <c r="B35982" s="294"/>
      <c r="C35982" s="294"/>
      <c r="D35982" s="294"/>
      <c r="E35982" s="294"/>
      <c r="F35982" s="294"/>
    </row>
    <row r="35983">
      <c r="A35983" s="294" t="s">
        <v>40761</v>
      </c>
      <c r="B35983" s="294"/>
      <c r="C35983" s="294"/>
      <c r="D35983" s="294"/>
      <c r="E35983" s="294"/>
      <c r="F35983" s="294"/>
    </row>
    <row r="35984">
      <c r="A35984" s="294" t="s">
        <v>41735</v>
      </c>
      <c r="B35984" s="294"/>
      <c r="C35984" s="294"/>
      <c r="D35984" s="294"/>
      <c r="E35984" s="294"/>
      <c r="F35984" s="294"/>
    </row>
    <row r="35985">
      <c r="A35985" s="294" t="s">
        <v>43482</v>
      </c>
      <c r="B35985" s="294"/>
      <c r="C35985" s="294"/>
      <c r="D35985" s="294"/>
      <c r="E35985" s="294"/>
      <c r="F35985" s="294"/>
    </row>
    <row r="35986">
      <c r="A35986" s="294"/>
      <c r="B35986" s="294"/>
      <c r="C35986" s="294"/>
      <c r="D35986" s="294"/>
      <c r="E35986" s="294"/>
      <c r="F35986" s="294"/>
    </row>
    <row r="35987">
      <c r="A35987" s="294" t="s">
        <v>24089</v>
      </c>
      <c r="B35987" s="294"/>
      <c r="C35987" s="294"/>
      <c r="D35987" s="294"/>
      <c r="E35987" s="294"/>
      <c r="F35987" s="294"/>
    </row>
    <row r="35988">
      <c r="A35988" s="294" t="s">
        <v>41058</v>
      </c>
      <c r="B35988" s="294"/>
      <c r="C35988" s="294"/>
      <c r="D35988" s="294"/>
      <c r="E35988" s="294"/>
      <c r="F35988" s="294"/>
    </row>
    <row r="35989">
      <c r="A35989" s="294"/>
      <c r="B35989" s="294"/>
      <c r="C35989" s="294"/>
      <c r="D35989" s="294"/>
      <c r="E35989" s="294"/>
      <c r="F35989" s="294"/>
    </row>
    <row r="35990">
      <c r="A35990" s="294" t="s">
        <v>40931</v>
      </c>
      <c r="B35990" s="294"/>
      <c r="C35990" s="294"/>
      <c r="D35990" s="294"/>
      <c r="E35990" s="294"/>
      <c r="F35990" s="294"/>
    </row>
    <row r="35991">
      <c r="A35991" s="294" t="s">
        <v>41059</v>
      </c>
      <c r="B35991" s="294"/>
      <c r="C35991" s="294"/>
      <c r="D35991" s="294"/>
      <c r="E35991" s="294"/>
      <c r="F35991" s="294"/>
    </row>
    <row r="35992">
      <c r="A35992" s="294" t="s">
        <v>41060</v>
      </c>
      <c r="B35992" s="294"/>
      <c r="C35992" s="294"/>
      <c r="D35992" s="294"/>
      <c r="E35992" s="294"/>
      <c r="F35992" s="294"/>
    </row>
    <row r="35993">
      <c r="A35993" s="294" t="s">
        <v>43483</v>
      </c>
      <c r="B35993" s="294"/>
      <c r="C35993" s="294"/>
      <c r="D35993" s="294"/>
      <c r="E35993" s="294"/>
      <c r="F35993" s="294"/>
    </row>
    <row r="35994">
      <c r="A35994" s="294" t="s">
        <v>43484</v>
      </c>
      <c r="B35994" s="294"/>
      <c r="C35994" s="294"/>
      <c r="D35994" s="294"/>
      <c r="E35994" s="294"/>
      <c r="F35994" s="294"/>
    </row>
    <row r="35995">
      <c r="A35995" s="294" t="s">
        <v>43485</v>
      </c>
      <c r="B35995" s="294"/>
      <c r="C35995" s="294"/>
      <c r="D35995" s="294"/>
      <c r="E35995" s="294"/>
      <c r="F35995" s="294"/>
    </row>
    <row r="35996">
      <c r="A35996" s="294" t="s">
        <v>43486</v>
      </c>
      <c r="B35996" s="294"/>
      <c r="C35996" s="294"/>
      <c r="D35996" s="294"/>
      <c r="E35996" s="294"/>
      <c r="F35996" s="294"/>
    </row>
    <row r="35997">
      <c r="A35997" s="294"/>
      <c r="B35997" s="294"/>
      <c r="C35997" s="294"/>
      <c r="D35997" s="294"/>
      <c r="E35997" s="294"/>
      <c r="F35997" s="294"/>
    </row>
    <row r="35998">
      <c r="A35998" s="294" t="s">
        <v>21462</v>
      </c>
      <c r="B35998" s="294"/>
      <c r="C35998" s="294"/>
      <c r="D35998" s="294"/>
      <c r="E35998" s="294"/>
      <c r="F35998" s="294"/>
    </row>
    <row r="35999">
      <c r="A35999" s="294"/>
      <c r="B35999" s="294"/>
      <c r="C35999" s="294"/>
      <c r="D35999" s="294"/>
      <c r="E35999" s="294"/>
      <c r="F35999" s="294"/>
    </row>
    <row r="36000">
      <c r="A36000" s="294" t="s">
        <v>38249</v>
      </c>
      <c r="B36000" s="294"/>
      <c r="C36000" s="294"/>
      <c r="D36000" s="294"/>
      <c r="E36000" s="294"/>
      <c r="F36000" s="294"/>
    </row>
    <row r="36001">
      <c r="A36001" s="294" t="s">
        <v>43487</v>
      </c>
      <c r="B36001" s="294"/>
      <c r="C36001" s="294"/>
      <c r="D36001" s="294"/>
      <c r="E36001" s="294"/>
      <c r="F36001" s="294"/>
    </row>
    <row r="36002">
      <c r="A36002" s="294" t="s">
        <v>43488</v>
      </c>
      <c r="B36002" s="294"/>
      <c r="C36002" s="294"/>
      <c r="D36002" s="294"/>
      <c r="E36002" s="294"/>
      <c r="F36002" s="294"/>
    </row>
    <row r="36003">
      <c r="A36003" s="294" t="s">
        <v>43489</v>
      </c>
      <c r="B36003" s="294"/>
      <c r="C36003" s="294"/>
      <c r="D36003" s="294"/>
      <c r="E36003" s="294"/>
      <c r="F36003" s="294"/>
    </row>
    <row r="36004">
      <c r="A36004" s="294" t="s">
        <v>43490</v>
      </c>
      <c r="B36004" s="294"/>
      <c r="C36004" s="294"/>
      <c r="D36004" s="294"/>
      <c r="E36004" s="294"/>
      <c r="F36004" s="294"/>
    </row>
    <row r="36005">
      <c r="A36005" s="294" t="s">
        <v>43491</v>
      </c>
      <c r="B36005" s="294"/>
      <c r="C36005" s="294"/>
      <c r="D36005" s="294"/>
      <c r="E36005" s="294"/>
      <c r="F36005" s="294"/>
    </row>
    <row r="36006">
      <c r="A36006" s="294" t="s">
        <v>43492</v>
      </c>
      <c r="B36006" s="294"/>
      <c r="C36006" s="294"/>
      <c r="D36006" s="294"/>
      <c r="E36006" s="294"/>
      <c r="F36006" s="294"/>
    </row>
    <row r="36007">
      <c r="A36007" s="294" t="s">
        <v>43493</v>
      </c>
      <c r="B36007" s="294"/>
      <c r="C36007" s="294"/>
      <c r="D36007" s="294"/>
      <c r="E36007" s="294"/>
      <c r="F36007" s="294"/>
    </row>
    <row r="36008">
      <c r="A36008" s="294" t="s">
        <v>43494</v>
      </c>
      <c r="B36008" s="294"/>
      <c r="C36008" s="294"/>
      <c r="D36008" s="294"/>
      <c r="E36008" s="294"/>
      <c r="F36008" s="294"/>
    </row>
    <row r="36009">
      <c r="A36009" s="294" t="s">
        <v>21721</v>
      </c>
      <c r="B36009" s="294"/>
      <c r="C36009" s="294"/>
      <c r="D36009" s="294"/>
      <c r="E36009" s="294"/>
      <c r="F36009" s="294"/>
    </row>
    <row r="36010">
      <c r="A36010" s="294" t="s">
        <v>43495</v>
      </c>
      <c r="B36010" s="294"/>
      <c r="C36010" s="294"/>
      <c r="D36010" s="294"/>
      <c r="E36010" s="294"/>
      <c r="F36010" s="294"/>
    </row>
    <row r="36011">
      <c r="A36011" s="294"/>
      <c r="B36011" s="294"/>
      <c r="C36011" s="294"/>
      <c r="D36011" s="294"/>
      <c r="E36011" s="294"/>
      <c r="F36011" s="294"/>
    </row>
    <row r="36012">
      <c r="A36012" s="294" t="s">
        <v>43496</v>
      </c>
      <c r="B36012" s="294"/>
      <c r="C36012" s="294"/>
      <c r="D36012" s="294"/>
      <c r="E36012" s="294"/>
      <c r="F36012" s="294"/>
    </row>
    <row r="36013">
      <c r="A36013" s="294" t="s">
        <v>29043</v>
      </c>
      <c r="B36013" s="294"/>
      <c r="C36013" s="294"/>
      <c r="D36013" s="294"/>
      <c r="E36013" s="294"/>
      <c r="F36013" s="294"/>
    </row>
    <row r="36014">
      <c r="A36014" s="294" t="s">
        <v>43497</v>
      </c>
      <c r="B36014" s="294"/>
      <c r="C36014" s="294"/>
      <c r="D36014" s="294"/>
      <c r="E36014" s="294"/>
      <c r="F36014" s="294"/>
    </row>
    <row r="36015">
      <c r="A36015" s="294" t="s">
        <v>21618</v>
      </c>
      <c r="B36015" s="294"/>
      <c r="C36015" s="294"/>
      <c r="D36015" s="294"/>
      <c r="E36015" s="294"/>
      <c r="F36015" s="294"/>
    </row>
    <row r="36016">
      <c r="A36016" s="294" t="s">
        <v>43498</v>
      </c>
      <c r="B36016" s="294"/>
      <c r="C36016" s="294"/>
      <c r="D36016" s="294"/>
      <c r="E36016" s="294"/>
      <c r="F36016" s="294"/>
    </row>
    <row r="36017">
      <c r="A36017" s="294"/>
      <c r="B36017" s="294"/>
      <c r="C36017" s="294"/>
      <c r="D36017" s="294"/>
      <c r="E36017" s="294"/>
      <c r="F36017" s="294"/>
    </row>
    <row r="36018">
      <c r="A36018" s="294" t="s">
        <v>22602</v>
      </c>
      <c r="B36018" s="294"/>
      <c r="C36018" s="294"/>
      <c r="D36018" s="294"/>
      <c r="E36018" s="294"/>
      <c r="F36018" s="294"/>
    </row>
    <row r="36019">
      <c r="A36019" s="294" t="s">
        <v>20462</v>
      </c>
      <c r="B36019" s="294"/>
      <c r="C36019" s="294"/>
      <c r="D36019" s="294"/>
      <c r="E36019" s="294"/>
      <c r="F36019" s="294"/>
    </row>
    <row r="36020">
      <c r="A36020" s="294"/>
      <c r="B36020" s="294"/>
      <c r="C36020" s="294"/>
      <c r="D36020" s="294"/>
      <c r="E36020" s="294"/>
      <c r="F36020" s="294"/>
    </row>
    <row r="36021">
      <c r="A36021" s="294" t="s">
        <v>42444</v>
      </c>
      <c r="B36021" s="294"/>
      <c r="C36021" s="294"/>
      <c r="D36021" s="294"/>
      <c r="E36021" s="294"/>
      <c r="F36021" s="294"/>
    </row>
    <row r="36022">
      <c r="A36022" s="294" t="s">
        <v>41400</v>
      </c>
      <c r="B36022" s="294"/>
      <c r="C36022" s="294"/>
      <c r="D36022" s="294"/>
      <c r="E36022" s="294"/>
      <c r="F36022" s="294"/>
    </row>
    <row r="36023">
      <c r="A36023" s="294" t="s">
        <v>43499</v>
      </c>
      <c r="B36023" s="294"/>
      <c r="C36023" s="294"/>
      <c r="D36023" s="294"/>
      <c r="E36023" s="294"/>
      <c r="F36023" s="294"/>
    </row>
    <row r="36024">
      <c r="A36024" s="294" t="s">
        <v>39668</v>
      </c>
      <c r="B36024" s="294"/>
      <c r="C36024" s="294"/>
      <c r="D36024" s="294"/>
      <c r="E36024" s="294"/>
      <c r="F36024" s="294"/>
    </row>
    <row r="36025">
      <c r="A36025" s="294" t="s">
        <v>43500</v>
      </c>
      <c r="B36025" s="294"/>
      <c r="C36025" s="294"/>
      <c r="D36025" s="294"/>
      <c r="E36025" s="294"/>
      <c r="F36025" s="294"/>
    </row>
    <row r="36026">
      <c r="A36026" s="294" t="s">
        <v>43501</v>
      </c>
      <c r="B36026" s="294"/>
      <c r="C36026" s="294"/>
      <c r="D36026" s="294"/>
      <c r="E36026" s="294"/>
      <c r="F36026" s="294"/>
    </row>
    <row r="36027">
      <c r="A36027" s="294" t="s">
        <v>43502</v>
      </c>
      <c r="B36027" s="294"/>
      <c r="C36027" s="294"/>
      <c r="D36027" s="294"/>
      <c r="E36027" s="294"/>
      <c r="F36027" s="294"/>
    </row>
    <row r="36028">
      <c r="A36028" s="294" t="s">
        <v>43503</v>
      </c>
      <c r="B36028" s="294"/>
      <c r="C36028" s="294"/>
      <c r="D36028" s="294"/>
      <c r="E36028" s="294"/>
      <c r="F36028" s="294"/>
    </row>
    <row r="36029">
      <c r="A36029" s="294"/>
      <c r="B36029" s="294"/>
      <c r="C36029" s="294"/>
      <c r="D36029" s="294"/>
      <c r="E36029" s="294"/>
      <c r="F36029" s="294"/>
    </row>
    <row r="36030">
      <c r="A36030" s="294" t="s">
        <v>23148</v>
      </c>
      <c r="B36030" s="294"/>
      <c r="C36030" s="294"/>
      <c r="D36030" s="294"/>
      <c r="E36030" s="294"/>
      <c r="F36030" s="294"/>
    </row>
    <row r="36031">
      <c r="A36031" s="294" t="s">
        <v>23704</v>
      </c>
      <c r="B36031" s="294"/>
      <c r="C36031" s="294"/>
      <c r="D36031" s="294"/>
      <c r="E36031" s="294"/>
      <c r="F36031" s="294"/>
    </row>
    <row r="36032">
      <c r="A36032" s="294"/>
      <c r="B36032" s="294"/>
      <c r="C36032" s="294"/>
      <c r="D36032" s="294"/>
      <c r="E36032" s="294"/>
      <c r="F36032" s="294"/>
    </row>
    <row r="36033">
      <c r="A36033" s="294" t="s">
        <v>43504</v>
      </c>
      <c r="B36033" s="294"/>
      <c r="C36033" s="294"/>
      <c r="D36033" s="294"/>
      <c r="E36033" s="294"/>
      <c r="F36033" s="294"/>
    </row>
    <row r="36034">
      <c r="A36034" s="294" t="s">
        <v>22612</v>
      </c>
      <c r="B36034" s="294"/>
      <c r="C36034" s="294"/>
      <c r="D36034" s="294"/>
      <c r="E36034" s="294"/>
      <c r="F36034" s="294"/>
    </row>
    <row r="36035">
      <c r="A36035" s="294" t="s">
        <v>43505</v>
      </c>
      <c r="B36035" s="294"/>
      <c r="C36035" s="294"/>
      <c r="D36035" s="294"/>
      <c r="E36035" s="294"/>
      <c r="F36035" s="294"/>
    </row>
    <row r="36036">
      <c r="A36036" s="294" t="s">
        <v>43506</v>
      </c>
      <c r="B36036" s="294"/>
      <c r="C36036" s="294"/>
      <c r="D36036" s="294"/>
      <c r="E36036" s="294"/>
      <c r="F36036" s="294"/>
    </row>
    <row r="36037">
      <c r="A36037" s="294" t="s">
        <v>43507</v>
      </c>
      <c r="B36037" s="294"/>
      <c r="C36037" s="294"/>
      <c r="D36037" s="294"/>
      <c r="E36037" s="294"/>
      <c r="F36037" s="294"/>
    </row>
    <row r="36038">
      <c r="A36038" s="294"/>
      <c r="B36038" s="294"/>
      <c r="C36038" s="294"/>
      <c r="D36038" s="294"/>
      <c r="E36038" s="294"/>
      <c r="F36038" s="294"/>
    </row>
    <row r="36039">
      <c r="A36039" s="294" t="s">
        <v>42145</v>
      </c>
      <c r="B36039" s="294"/>
      <c r="C36039" s="294"/>
      <c r="D36039" s="294"/>
      <c r="E36039" s="294"/>
      <c r="F36039" s="294"/>
    </row>
    <row r="36040">
      <c r="A36040" s="294" t="s">
        <v>23068</v>
      </c>
      <c r="B36040" s="294"/>
      <c r="C36040" s="294"/>
      <c r="D36040" s="294"/>
      <c r="E36040" s="294"/>
      <c r="F36040" s="294"/>
    </row>
    <row r="36041">
      <c r="A36041" s="294"/>
      <c r="B36041" s="294"/>
      <c r="C36041" s="294"/>
      <c r="D36041" s="294"/>
      <c r="E36041" s="294"/>
      <c r="F36041" s="294"/>
    </row>
    <row r="36042">
      <c r="A36042" s="294" t="s">
        <v>43508</v>
      </c>
      <c r="B36042" s="294"/>
      <c r="C36042" s="294"/>
      <c r="D36042" s="294"/>
      <c r="E36042" s="294"/>
      <c r="F36042" s="294"/>
    </row>
    <row r="36043">
      <c r="A36043" s="294" t="s">
        <v>43509</v>
      </c>
      <c r="B36043" s="294"/>
      <c r="C36043" s="294"/>
      <c r="D36043" s="294"/>
      <c r="E36043" s="294"/>
      <c r="F36043" s="294"/>
    </row>
    <row r="36044">
      <c r="A36044" s="294" t="s">
        <v>43510</v>
      </c>
      <c r="B36044" s="294"/>
      <c r="C36044" s="294"/>
      <c r="D36044" s="294"/>
      <c r="E36044" s="294"/>
      <c r="F36044" s="294"/>
    </row>
    <row r="36045">
      <c r="A36045" s="294" t="s">
        <v>43511</v>
      </c>
      <c r="B36045" s="294"/>
      <c r="C36045" s="294"/>
      <c r="D36045" s="294"/>
      <c r="E36045" s="294"/>
      <c r="F36045" s="294"/>
    </row>
    <row r="36046">
      <c r="A36046" s="294" t="s">
        <v>43512</v>
      </c>
      <c r="B36046" s="294"/>
      <c r="C36046" s="294"/>
      <c r="D36046" s="294"/>
      <c r="E36046" s="294"/>
      <c r="F36046" s="294"/>
    </row>
    <row r="36047">
      <c r="A36047" s="294" t="s">
        <v>43513</v>
      </c>
      <c r="B36047" s="294"/>
      <c r="C36047" s="294"/>
      <c r="D36047" s="294"/>
      <c r="E36047" s="294"/>
      <c r="F36047" s="294"/>
    </row>
    <row r="36048">
      <c r="A36048" s="294" t="s">
        <v>43514</v>
      </c>
      <c r="B36048" s="294"/>
      <c r="C36048" s="294"/>
      <c r="D36048" s="294"/>
      <c r="E36048" s="294"/>
      <c r="F36048" s="294"/>
    </row>
    <row r="36049">
      <c r="A36049" s="294"/>
      <c r="B36049" s="294"/>
      <c r="C36049" s="294"/>
      <c r="D36049" s="294"/>
      <c r="E36049" s="294"/>
      <c r="F36049" s="294"/>
    </row>
    <row r="36050">
      <c r="A36050" s="294"/>
      <c r="B36050" s="294"/>
      <c r="C36050" s="294"/>
      <c r="D36050" s="294"/>
      <c r="E36050" s="294"/>
      <c r="F36050" s="294"/>
    </row>
    <row r="36051">
      <c r="A36051" s="294" t="s">
        <v>40986</v>
      </c>
      <c r="B36051" s="294"/>
      <c r="C36051" s="294"/>
      <c r="D36051" s="294"/>
      <c r="E36051" s="294"/>
      <c r="F36051" s="294"/>
    </row>
    <row r="36052">
      <c r="A36052" s="294"/>
      <c r="B36052" s="294"/>
      <c r="C36052" s="294"/>
      <c r="D36052" s="294"/>
      <c r="E36052" s="294"/>
      <c r="F36052" s="294"/>
    </row>
    <row r="36053">
      <c r="A36053" s="294" t="s">
        <v>43515</v>
      </c>
      <c r="B36053" s="294"/>
      <c r="C36053" s="294"/>
      <c r="D36053" s="294"/>
      <c r="E36053" s="294"/>
      <c r="F36053" s="294"/>
    </row>
    <row r="36054">
      <c r="A36054" s="294" t="s">
        <v>41691</v>
      </c>
      <c r="B36054" s="294"/>
      <c r="C36054" s="294"/>
      <c r="D36054" s="294"/>
      <c r="E36054" s="294"/>
      <c r="F36054" s="294"/>
    </row>
    <row r="36055">
      <c r="A36055" s="294" t="s">
        <v>30336</v>
      </c>
      <c r="B36055" s="294"/>
      <c r="C36055" s="294"/>
      <c r="D36055" s="294"/>
      <c r="E36055" s="294"/>
      <c r="F36055" s="294"/>
    </row>
    <row r="36056">
      <c r="A36056" s="294" t="s">
        <v>41599</v>
      </c>
      <c r="B36056" s="294"/>
      <c r="C36056" s="294"/>
      <c r="D36056" s="294"/>
      <c r="E36056" s="294"/>
      <c r="F36056" s="294"/>
    </row>
    <row r="36057">
      <c r="A36057" s="294" t="s">
        <v>31573</v>
      </c>
      <c r="B36057" s="294"/>
      <c r="C36057" s="294"/>
      <c r="D36057" s="294"/>
      <c r="E36057" s="294"/>
      <c r="F36057" s="294"/>
    </row>
    <row r="36058">
      <c r="A36058" s="294" t="s">
        <v>38164</v>
      </c>
      <c r="B36058" s="294"/>
      <c r="C36058" s="294"/>
      <c r="D36058" s="294"/>
      <c r="E36058" s="294"/>
      <c r="F36058" s="294"/>
    </row>
    <row r="36059">
      <c r="A36059" s="294" t="s">
        <v>23481</v>
      </c>
      <c r="B36059" s="294"/>
      <c r="C36059" s="294"/>
      <c r="D36059" s="294"/>
      <c r="E36059" s="294"/>
      <c r="F36059" s="294"/>
    </row>
    <row r="36060">
      <c r="A36060" s="294" t="s">
        <v>43516</v>
      </c>
      <c r="B36060" s="294"/>
      <c r="C36060" s="294"/>
      <c r="D36060" s="294"/>
      <c r="E36060" s="294"/>
      <c r="F36060" s="294"/>
    </row>
    <row r="36061">
      <c r="A36061" s="294" t="s">
        <v>43517</v>
      </c>
      <c r="B36061" s="294"/>
      <c r="C36061" s="294"/>
      <c r="D36061" s="294"/>
      <c r="E36061" s="294"/>
      <c r="F36061" s="294"/>
    </row>
    <row r="36062">
      <c r="A36062" s="294"/>
      <c r="B36062" s="294"/>
      <c r="C36062" s="294"/>
      <c r="D36062" s="294"/>
      <c r="E36062" s="294"/>
      <c r="F36062" s="294"/>
    </row>
    <row r="36063">
      <c r="A36063" s="294" t="s">
        <v>42028</v>
      </c>
      <c r="B36063" s="294"/>
      <c r="C36063" s="294"/>
      <c r="D36063" s="294"/>
      <c r="E36063" s="294"/>
      <c r="F36063" s="294"/>
    </row>
    <row r="36064">
      <c r="A36064" s="294"/>
      <c r="B36064" s="294"/>
      <c r="C36064" s="294"/>
      <c r="D36064" s="294"/>
      <c r="E36064" s="294"/>
      <c r="F36064" s="294"/>
    </row>
    <row r="36065">
      <c r="A36065" s="294" t="s">
        <v>25511</v>
      </c>
      <c r="B36065" s="294"/>
      <c r="C36065" s="294"/>
      <c r="D36065" s="294"/>
      <c r="E36065" s="294"/>
      <c r="F36065" s="294"/>
    </row>
    <row r="36066">
      <c r="A36066" s="294" t="s">
        <v>38459</v>
      </c>
      <c r="B36066" s="294"/>
      <c r="C36066" s="294"/>
      <c r="D36066" s="294"/>
      <c r="E36066" s="294"/>
      <c r="F36066" s="294"/>
    </row>
    <row r="36067">
      <c r="A36067" s="294" t="s">
        <v>42471</v>
      </c>
      <c r="B36067" s="294"/>
      <c r="C36067" s="294"/>
      <c r="D36067" s="294"/>
      <c r="E36067" s="294"/>
      <c r="F36067" s="294"/>
    </row>
    <row r="36068">
      <c r="A36068" s="294" t="s">
        <v>25506</v>
      </c>
      <c r="B36068" s="294"/>
      <c r="C36068" s="294"/>
      <c r="D36068" s="294"/>
      <c r="E36068" s="294"/>
      <c r="F36068" s="294"/>
    </row>
    <row r="36069">
      <c r="A36069" s="294" t="s">
        <v>39831</v>
      </c>
      <c r="B36069" s="294"/>
      <c r="C36069" s="294"/>
      <c r="D36069" s="294"/>
      <c r="E36069" s="294"/>
      <c r="F36069" s="294"/>
    </row>
    <row r="36070">
      <c r="A36070" s="294" t="s">
        <v>43518</v>
      </c>
      <c r="B36070" s="294"/>
      <c r="C36070" s="294"/>
      <c r="D36070" s="294"/>
      <c r="E36070" s="294"/>
      <c r="F36070" s="294"/>
    </row>
    <row r="36071">
      <c r="A36071" s="294" t="s">
        <v>25515</v>
      </c>
      <c r="B36071" s="294"/>
      <c r="C36071" s="294"/>
      <c r="D36071" s="294"/>
      <c r="E36071" s="294"/>
      <c r="F36071" s="294"/>
    </row>
    <row r="36072">
      <c r="A36072" s="294" t="s">
        <v>22631</v>
      </c>
      <c r="B36072" s="294"/>
      <c r="C36072" s="294"/>
      <c r="D36072" s="294"/>
      <c r="E36072" s="294"/>
      <c r="F36072" s="294"/>
    </row>
    <row r="36073">
      <c r="A36073" s="294" t="s">
        <v>43519</v>
      </c>
      <c r="B36073" s="294"/>
      <c r="C36073" s="294"/>
      <c r="D36073" s="294"/>
      <c r="E36073" s="294"/>
      <c r="F36073" s="294"/>
    </row>
    <row r="36074">
      <c r="A36074" s="294" t="s">
        <v>39336</v>
      </c>
      <c r="B36074" s="294"/>
      <c r="C36074" s="294"/>
      <c r="D36074" s="294"/>
      <c r="E36074" s="294"/>
      <c r="F36074" s="294"/>
    </row>
    <row r="36075">
      <c r="A36075" s="294" t="s">
        <v>34082</v>
      </c>
      <c r="B36075" s="294"/>
      <c r="C36075" s="294"/>
      <c r="D36075" s="294"/>
      <c r="E36075" s="294"/>
      <c r="F36075" s="294"/>
    </row>
    <row r="36076">
      <c r="A36076" s="294" t="s">
        <v>41618</v>
      </c>
      <c r="B36076" s="294"/>
      <c r="C36076" s="294"/>
      <c r="D36076" s="294"/>
      <c r="E36076" s="294"/>
      <c r="F36076" s="294"/>
    </row>
    <row r="36077">
      <c r="A36077" s="294" t="s">
        <v>43520</v>
      </c>
      <c r="B36077" s="294"/>
      <c r="C36077" s="294"/>
      <c r="D36077" s="294"/>
      <c r="E36077" s="294"/>
      <c r="F36077" s="294"/>
    </row>
    <row r="36078">
      <c r="A36078" s="294" t="s">
        <v>43521</v>
      </c>
      <c r="B36078" s="294"/>
      <c r="C36078" s="294"/>
      <c r="D36078" s="294"/>
      <c r="E36078" s="294"/>
      <c r="F36078" s="294"/>
    </row>
    <row r="36079">
      <c r="A36079" s="294"/>
      <c r="B36079" s="294"/>
      <c r="C36079" s="294"/>
      <c r="D36079" s="294"/>
      <c r="E36079" s="294"/>
      <c r="F36079" s="294"/>
    </row>
    <row r="36080">
      <c r="A36080" s="294" t="s">
        <v>43251</v>
      </c>
      <c r="B36080" s="294"/>
      <c r="C36080" s="294"/>
      <c r="D36080" s="294"/>
      <c r="E36080" s="294"/>
      <c r="F36080" s="294"/>
    </row>
    <row r="36081">
      <c r="A36081" s="294"/>
      <c r="B36081" s="294"/>
      <c r="C36081" s="294"/>
      <c r="D36081" s="294"/>
      <c r="E36081" s="294"/>
      <c r="F36081" s="294"/>
    </row>
    <row r="36082">
      <c r="A36082" s="294" t="s">
        <v>43522</v>
      </c>
      <c r="B36082" s="294"/>
      <c r="C36082" s="294"/>
      <c r="D36082" s="294"/>
      <c r="E36082" s="294"/>
      <c r="F36082" s="294"/>
    </row>
    <row r="36083">
      <c r="A36083" s="294" t="s">
        <v>43523</v>
      </c>
      <c r="B36083" s="294"/>
      <c r="C36083" s="294"/>
      <c r="D36083" s="294"/>
      <c r="E36083" s="294"/>
      <c r="F36083" s="294"/>
    </row>
    <row r="36084">
      <c r="A36084" s="294" t="s">
        <v>43524</v>
      </c>
      <c r="B36084" s="294"/>
      <c r="C36084" s="294"/>
      <c r="D36084" s="294"/>
      <c r="E36084" s="294"/>
      <c r="F36084" s="294"/>
    </row>
    <row r="36085">
      <c r="A36085" s="294" t="s">
        <v>43525</v>
      </c>
      <c r="B36085" s="294"/>
      <c r="C36085" s="294"/>
      <c r="D36085" s="294"/>
      <c r="E36085" s="294"/>
      <c r="F36085" s="294"/>
    </row>
    <row r="36086">
      <c r="A36086" s="294" t="s">
        <v>43526</v>
      </c>
      <c r="B36086" s="294"/>
      <c r="C36086" s="294"/>
      <c r="D36086" s="294"/>
      <c r="E36086" s="294"/>
      <c r="F36086" s="294"/>
    </row>
    <row r="36087">
      <c r="A36087" s="294" t="s">
        <v>43527</v>
      </c>
      <c r="B36087" s="294"/>
      <c r="C36087" s="294"/>
      <c r="D36087" s="294"/>
      <c r="E36087" s="294"/>
      <c r="F36087" s="294"/>
    </row>
    <row r="36088">
      <c r="A36088" s="294" t="s">
        <v>22631</v>
      </c>
      <c r="B36088" s="294"/>
      <c r="C36088" s="294"/>
      <c r="D36088" s="294"/>
      <c r="E36088" s="294"/>
      <c r="F36088" s="294"/>
    </row>
    <row r="36089">
      <c r="A36089" s="294" t="s">
        <v>43528</v>
      </c>
      <c r="B36089" s="294"/>
      <c r="C36089" s="294"/>
      <c r="D36089" s="294"/>
      <c r="E36089" s="294"/>
      <c r="F36089" s="294"/>
    </row>
    <row r="36090">
      <c r="A36090" s="294"/>
      <c r="B36090" s="294"/>
      <c r="C36090" s="294"/>
      <c r="D36090" s="294"/>
      <c r="E36090" s="294"/>
      <c r="F36090" s="294"/>
    </row>
    <row r="36091">
      <c r="A36091" s="294" t="s">
        <v>40678</v>
      </c>
      <c r="B36091" s="294"/>
      <c r="C36091" s="294"/>
      <c r="D36091" s="294"/>
      <c r="E36091" s="294"/>
      <c r="F36091" s="294"/>
    </row>
    <row r="36092">
      <c r="A36092" s="294"/>
      <c r="B36092" s="294"/>
      <c r="C36092" s="294"/>
      <c r="D36092" s="294"/>
      <c r="E36092" s="294"/>
      <c r="F36092" s="294"/>
    </row>
    <row r="36093">
      <c r="A36093" s="294" t="s">
        <v>41014</v>
      </c>
      <c r="B36093" s="294"/>
      <c r="C36093" s="294"/>
      <c r="D36093" s="294"/>
      <c r="E36093" s="294"/>
      <c r="F36093" s="294"/>
    </row>
    <row r="36094">
      <c r="A36094" s="294" t="s">
        <v>41016</v>
      </c>
      <c r="B36094" s="294"/>
      <c r="C36094" s="294"/>
      <c r="D36094" s="294"/>
      <c r="E36094" s="294"/>
      <c r="F36094" s="294"/>
    </row>
    <row r="36095">
      <c r="A36095" s="294" t="s">
        <v>41235</v>
      </c>
      <c r="B36095" s="294"/>
      <c r="C36095" s="294"/>
      <c r="D36095" s="294"/>
      <c r="E36095" s="294"/>
      <c r="F36095" s="294"/>
    </row>
    <row r="36096">
      <c r="A36096" s="294" t="s">
        <v>41237</v>
      </c>
      <c r="B36096" s="294"/>
      <c r="C36096" s="294"/>
      <c r="D36096" s="294"/>
      <c r="E36096" s="294"/>
      <c r="F36096" s="294"/>
    </row>
    <row r="36097">
      <c r="A36097" s="294" t="s">
        <v>43529</v>
      </c>
      <c r="B36097" s="294"/>
      <c r="C36097" s="294"/>
      <c r="D36097" s="294"/>
      <c r="E36097" s="294"/>
      <c r="F36097" s="294"/>
    </row>
    <row r="36098">
      <c r="A36098" s="294" t="s">
        <v>42712</v>
      </c>
      <c r="B36098" s="294"/>
      <c r="C36098" s="294"/>
      <c r="D36098" s="294"/>
      <c r="E36098" s="294"/>
      <c r="F36098" s="294"/>
    </row>
    <row r="36099">
      <c r="A36099" s="294" t="s">
        <v>43530</v>
      </c>
      <c r="B36099" s="294"/>
      <c r="C36099" s="294"/>
      <c r="D36099" s="294"/>
      <c r="E36099" s="294"/>
      <c r="F36099" s="294"/>
    </row>
    <row r="36100">
      <c r="A36100" s="294" t="s">
        <v>43531</v>
      </c>
      <c r="B36100" s="294"/>
      <c r="C36100" s="294"/>
      <c r="D36100" s="294"/>
      <c r="E36100" s="294"/>
      <c r="F36100" s="294"/>
    </row>
    <row r="36101">
      <c r="A36101" s="294" t="s">
        <v>41236</v>
      </c>
      <c r="B36101" s="294"/>
      <c r="C36101" s="294"/>
      <c r="D36101" s="294"/>
      <c r="E36101" s="294"/>
      <c r="F36101" s="294"/>
    </row>
    <row r="36102">
      <c r="A36102" s="294" t="s">
        <v>42607</v>
      </c>
      <c r="B36102" s="294"/>
      <c r="C36102" s="294"/>
      <c r="D36102" s="294"/>
      <c r="E36102" s="294"/>
      <c r="F36102" s="294"/>
    </row>
    <row r="36103">
      <c r="A36103" s="294" t="s">
        <v>43532</v>
      </c>
      <c r="B36103" s="294"/>
      <c r="C36103" s="294"/>
      <c r="D36103" s="294"/>
      <c r="E36103" s="294"/>
      <c r="F36103" s="294"/>
    </row>
    <row r="36104">
      <c r="A36104" s="294" t="s">
        <v>42709</v>
      </c>
      <c r="B36104" s="294"/>
      <c r="C36104" s="294"/>
      <c r="D36104" s="294"/>
      <c r="E36104" s="294"/>
      <c r="F36104" s="294"/>
    </row>
    <row r="36105">
      <c r="A36105" s="294" t="s">
        <v>43533</v>
      </c>
      <c r="B36105" s="294"/>
      <c r="C36105" s="294"/>
      <c r="D36105" s="294"/>
      <c r="E36105" s="294"/>
      <c r="F36105" s="294"/>
    </row>
    <row r="36106">
      <c r="A36106" s="294" t="s">
        <v>43076</v>
      </c>
      <c r="B36106" s="294"/>
      <c r="C36106" s="294"/>
      <c r="D36106" s="294"/>
      <c r="E36106" s="294"/>
      <c r="F36106" s="294"/>
    </row>
    <row r="36107">
      <c r="A36107" s="294" t="s">
        <v>43534</v>
      </c>
      <c r="B36107" s="294"/>
      <c r="C36107" s="294"/>
      <c r="D36107" s="294"/>
      <c r="E36107" s="294"/>
      <c r="F36107" s="294"/>
    </row>
    <row r="36108">
      <c r="A36108" s="294"/>
      <c r="B36108" s="294"/>
      <c r="C36108" s="294"/>
      <c r="D36108" s="294"/>
      <c r="E36108" s="294"/>
      <c r="F36108" s="294"/>
    </row>
    <row r="36109">
      <c r="A36109" s="294" t="s">
        <v>41927</v>
      </c>
      <c r="B36109" s="294"/>
      <c r="C36109" s="294"/>
      <c r="D36109" s="294"/>
      <c r="E36109" s="294"/>
      <c r="F36109" s="294"/>
    </row>
    <row r="36110">
      <c r="A36110" s="294" t="s">
        <v>43535</v>
      </c>
      <c r="B36110" s="294"/>
      <c r="C36110" s="294"/>
      <c r="D36110" s="294"/>
      <c r="E36110" s="294"/>
      <c r="F36110" s="294"/>
    </row>
    <row r="36111">
      <c r="A36111" s="294" t="s">
        <v>21672</v>
      </c>
      <c r="B36111" s="294"/>
      <c r="C36111" s="294"/>
      <c r="D36111" s="294"/>
      <c r="E36111" s="294"/>
      <c r="F36111" s="294"/>
    </row>
    <row r="36112">
      <c r="A36112" s="294" t="s">
        <v>43536</v>
      </c>
      <c r="B36112" s="294"/>
      <c r="C36112" s="294"/>
      <c r="D36112" s="294"/>
      <c r="E36112" s="294"/>
      <c r="F36112" s="294"/>
    </row>
    <row r="36113">
      <c r="A36113" s="294"/>
      <c r="B36113" s="294"/>
      <c r="C36113" s="294"/>
      <c r="D36113" s="294"/>
      <c r="E36113" s="294"/>
      <c r="F36113" s="294"/>
    </row>
    <row r="36114">
      <c r="A36114" s="294" t="s">
        <v>21429</v>
      </c>
      <c r="B36114" s="294"/>
      <c r="C36114" s="294"/>
      <c r="D36114" s="294"/>
      <c r="E36114" s="294"/>
      <c r="F36114" s="294"/>
    </row>
    <row r="36115">
      <c r="A36115" s="294"/>
      <c r="B36115" s="294"/>
      <c r="C36115" s="294"/>
      <c r="D36115" s="294"/>
      <c r="E36115" s="294"/>
      <c r="F36115" s="294"/>
    </row>
    <row r="36116">
      <c r="A36116" s="294" t="s">
        <v>43537</v>
      </c>
      <c r="B36116" s="294"/>
      <c r="C36116" s="294"/>
      <c r="D36116" s="294"/>
      <c r="E36116" s="294"/>
      <c r="F36116" s="294"/>
    </row>
    <row r="36117">
      <c r="A36117" s="294" t="s">
        <v>43538</v>
      </c>
      <c r="B36117" s="294"/>
      <c r="C36117" s="294"/>
      <c r="D36117" s="294"/>
      <c r="E36117" s="294"/>
      <c r="F36117" s="294"/>
    </row>
    <row r="36118">
      <c r="A36118" s="294" t="s">
        <v>43539</v>
      </c>
      <c r="B36118" s="294"/>
      <c r="C36118" s="294"/>
      <c r="D36118" s="294"/>
      <c r="E36118" s="294"/>
      <c r="F36118" s="294"/>
    </row>
    <row r="36119">
      <c r="A36119" s="294" t="s">
        <v>43540</v>
      </c>
      <c r="B36119" s="294"/>
      <c r="C36119" s="294"/>
      <c r="D36119" s="294"/>
      <c r="E36119" s="294"/>
      <c r="F36119" s="294"/>
    </row>
    <row r="36120">
      <c r="A36120" s="294" t="s">
        <v>43541</v>
      </c>
      <c r="B36120" s="294"/>
      <c r="C36120" s="294"/>
      <c r="D36120" s="294"/>
      <c r="E36120" s="294"/>
      <c r="F36120" s="294"/>
    </row>
    <row r="36121">
      <c r="A36121" s="294" t="s">
        <v>43542</v>
      </c>
      <c r="B36121" s="294"/>
      <c r="C36121" s="294"/>
      <c r="D36121" s="294"/>
      <c r="E36121" s="294"/>
      <c r="F36121" s="294"/>
    </row>
    <row r="36122">
      <c r="A36122" s="294" t="s">
        <v>43543</v>
      </c>
      <c r="B36122" s="294"/>
      <c r="C36122" s="294"/>
      <c r="D36122" s="294"/>
      <c r="E36122" s="294"/>
      <c r="F36122" s="294"/>
    </row>
    <row r="36123">
      <c r="A36123" s="294" t="s">
        <v>43544</v>
      </c>
      <c r="B36123" s="294"/>
      <c r="C36123" s="294"/>
      <c r="D36123" s="294"/>
      <c r="E36123" s="294"/>
      <c r="F36123" s="294"/>
    </row>
    <row r="36124">
      <c r="A36124" s="294" t="s">
        <v>43545</v>
      </c>
      <c r="B36124" s="294"/>
      <c r="C36124" s="294"/>
      <c r="D36124" s="294"/>
      <c r="E36124" s="294"/>
      <c r="F36124" s="294"/>
    </row>
    <row r="36125">
      <c r="A36125" s="294" t="s">
        <v>41246</v>
      </c>
      <c r="B36125" s="294"/>
      <c r="C36125" s="294"/>
      <c r="D36125" s="294"/>
      <c r="E36125" s="294"/>
      <c r="F36125" s="294"/>
    </row>
    <row r="36126">
      <c r="A36126" s="294"/>
      <c r="B36126" s="294"/>
      <c r="C36126" s="294"/>
      <c r="D36126" s="294"/>
      <c r="E36126" s="294"/>
      <c r="F36126" s="294"/>
    </row>
    <row r="36127">
      <c r="A36127" s="294"/>
      <c r="B36127" s="294"/>
      <c r="C36127" s="294"/>
      <c r="D36127" s="294"/>
      <c r="E36127" s="294"/>
      <c r="F36127" s="294"/>
    </row>
    <row r="36128">
      <c r="A36128" s="294"/>
      <c r="B36128" s="294"/>
      <c r="C36128" s="294"/>
      <c r="D36128" s="294"/>
      <c r="E36128" s="294"/>
      <c r="F36128" s="294"/>
    </row>
    <row r="36129">
      <c r="A36129" s="294" t="s">
        <v>22564</v>
      </c>
      <c r="B36129" s="294"/>
      <c r="C36129" s="294"/>
      <c r="D36129" s="294"/>
      <c r="E36129" s="294"/>
      <c r="F36129" s="294"/>
    </row>
    <row r="36130">
      <c r="A36130" s="294" t="s">
        <v>20470</v>
      </c>
      <c r="B36130" s="294"/>
      <c r="C36130" s="294"/>
      <c r="D36130" s="294"/>
      <c r="E36130" s="294"/>
      <c r="F36130" s="294"/>
    </row>
    <row r="36131">
      <c r="A36131" s="294"/>
      <c r="B36131" s="294"/>
      <c r="C36131" s="294"/>
      <c r="D36131" s="294"/>
      <c r="E36131" s="294"/>
      <c r="F36131" s="294"/>
    </row>
    <row r="36132">
      <c r="A36132" s="294" t="s">
        <v>43546</v>
      </c>
      <c r="B36132" s="294"/>
      <c r="C36132" s="294"/>
      <c r="D36132" s="294"/>
      <c r="E36132" s="294"/>
      <c r="F36132" s="294"/>
    </row>
    <row r="36133">
      <c r="A36133" s="294" t="s">
        <v>17739</v>
      </c>
      <c r="B36133" s="294"/>
      <c r="C36133" s="294"/>
      <c r="D36133" s="294"/>
      <c r="E36133" s="294"/>
      <c r="F36133" s="294"/>
    </row>
    <row r="36134">
      <c r="A36134" s="294" t="s">
        <v>43547</v>
      </c>
      <c r="B36134" s="294"/>
      <c r="C36134" s="294"/>
      <c r="D36134" s="294"/>
      <c r="E36134" s="294"/>
      <c r="F36134" s="294"/>
    </row>
    <row r="36135">
      <c r="A36135" s="294" t="s">
        <v>17739</v>
      </c>
      <c r="B36135" s="294"/>
      <c r="C36135" s="294"/>
      <c r="D36135" s="294"/>
      <c r="E36135" s="294"/>
      <c r="F36135" s="294"/>
    </row>
    <row r="36136">
      <c r="A36136" s="294" t="s">
        <v>43548</v>
      </c>
      <c r="B36136" s="294"/>
      <c r="C36136" s="294"/>
      <c r="D36136" s="294"/>
      <c r="E36136" s="294"/>
      <c r="F36136" s="294"/>
    </row>
    <row r="36137">
      <c r="A36137" s="294" t="s">
        <v>17739</v>
      </c>
      <c r="B36137" s="294"/>
      <c r="C36137" s="294"/>
      <c r="D36137" s="294"/>
      <c r="E36137" s="294"/>
      <c r="F36137" s="294"/>
    </row>
    <row r="36138">
      <c r="A36138" s="294" t="s">
        <v>43549</v>
      </c>
      <c r="B36138" s="294"/>
      <c r="C36138" s="294"/>
      <c r="D36138" s="294"/>
      <c r="E36138" s="294"/>
      <c r="F36138" s="294"/>
    </row>
    <row r="36139">
      <c r="A36139" s="294" t="s">
        <v>17739</v>
      </c>
      <c r="B36139" s="294"/>
      <c r="C36139" s="294"/>
      <c r="D36139" s="294"/>
      <c r="E36139" s="294"/>
      <c r="F36139" s="294"/>
    </row>
    <row r="36140">
      <c r="A36140" s="294" t="s">
        <v>43550</v>
      </c>
      <c r="B36140" s="294"/>
      <c r="C36140" s="294"/>
      <c r="D36140" s="294"/>
      <c r="E36140" s="294"/>
      <c r="F36140" s="294"/>
    </row>
    <row r="36141">
      <c r="A36141" s="294" t="s">
        <v>43551</v>
      </c>
      <c r="B36141" s="294"/>
      <c r="C36141" s="294"/>
      <c r="D36141" s="294"/>
      <c r="E36141" s="294"/>
      <c r="F36141" s="294"/>
    </row>
    <row r="36142">
      <c r="A36142" s="294"/>
      <c r="B36142" s="294"/>
      <c r="C36142" s="294"/>
      <c r="D36142" s="294"/>
      <c r="E36142" s="294"/>
      <c r="F36142" s="294"/>
    </row>
    <row r="36143">
      <c r="A36143" s="294" t="s">
        <v>30386</v>
      </c>
      <c r="B36143" s="294"/>
      <c r="C36143" s="294"/>
      <c r="D36143" s="294"/>
      <c r="E36143" s="294"/>
      <c r="F36143" s="294"/>
    </row>
    <row r="36144">
      <c r="A36144" s="294" t="s">
        <v>30921</v>
      </c>
      <c r="B36144" s="294"/>
      <c r="C36144" s="294"/>
      <c r="D36144" s="294"/>
      <c r="E36144" s="294"/>
      <c r="F36144" s="294"/>
    </row>
    <row r="36145">
      <c r="A36145" s="294"/>
      <c r="B36145" s="294"/>
      <c r="C36145" s="294"/>
      <c r="D36145" s="294"/>
      <c r="E36145" s="294"/>
      <c r="F36145" s="294"/>
    </row>
    <row r="36146">
      <c r="A36146" s="294" t="s">
        <v>43552</v>
      </c>
      <c r="B36146" s="294"/>
      <c r="C36146" s="294"/>
      <c r="D36146" s="294"/>
      <c r="E36146" s="294"/>
      <c r="F36146" s="294"/>
    </row>
    <row r="36147">
      <c r="A36147" s="294" t="s">
        <v>43553</v>
      </c>
      <c r="B36147" s="294"/>
      <c r="C36147" s="294"/>
      <c r="D36147" s="294"/>
      <c r="E36147" s="294"/>
      <c r="F36147" s="294"/>
    </row>
    <row r="36148">
      <c r="A36148" s="294" t="s">
        <v>43554</v>
      </c>
      <c r="B36148" s="294"/>
      <c r="C36148" s="294"/>
      <c r="D36148" s="294"/>
      <c r="E36148" s="294"/>
      <c r="F36148" s="294"/>
    </row>
    <row r="36149">
      <c r="A36149" s="294" t="s">
        <v>43555</v>
      </c>
      <c r="B36149" s="294"/>
      <c r="C36149" s="294"/>
      <c r="D36149" s="294"/>
      <c r="E36149" s="294"/>
      <c r="F36149" s="294"/>
    </row>
    <row r="36150">
      <c r="A36150" s="294" t="s">
        <v>43556</v>
      </c>
      <c r="B36150" s="294"/>
      <c r="C36150" s="294"/>
      <c r="D36150" s="294"/>
      <c r="E36150" s="294"/>
      <c r="F36150" s="294"/>
    </row>
    <row r="36151">
      <c r="A36151" s="294"/>
      <c r="B36151" s="294"/>
      <c r="C36151" s="294"/>
      <c r="D36151" s="294"/>
      <c r="E36151" s="294"/>
      <c r="F36151" s="294"/>
    </row>
    <row r="36152">
      <c r="A36152" s="294" t="s">
        <v>25653</v>
      </c>
      <c r="B36152" s="294"/>
      <c r="C36152" s="294"/>
      <c r="D36152" s="294"/>
      <c r="E36152" s="294"/>
      <c r="F36152" s="294"/>
    </row>
    <row r="36153">
      <c r="A36153" s="294" t="s">
        <v>23322</v>
      </c>
      <c r="B36153" s="294"/>
      <c r="C36153" s="294"/>
      <c r="D36153" s="294"/>
      <c r="E36153" s="294"/>
      <c r="F36153" s="294"/>
    </row>
    <row r="36154">
      <c r="A36154" s="294"/>
      <c r="B36154" s="294"/>
      <c r="C36154" s="294"/>
      <c r="D36154" s="294"/>
      <c r="E36154" s="294"/>
      <c r="F36154" s="294"/>
    </row>
    <row r="36155">
      <c r="A36155" s="294" t="s">
        <v>43557</v>
      </c>
      <c r="B36155" s="294"/>
      <c r="C36155" s="294"/>
      <c r="D36155" s="294"/>
      <c r="E36155" s="294"/>
      <c r="F36155" s="294"/>
    </row>
    <row r="36156">
      <c r="A36156" s="294" t="s">
        <v>43558</v>
      </c>
      <c r="B36156" s="294"/>
      <c r="C36156" s="294"/>
      <c r="D36156" s="294"/>
      <c r="E36156" s="294"/>
      <c r="F36156" s="294"/>
    </row>
    <row r="36157">
      <c r="A36157" s="294" t="s">
        <v>43559</v>
      </c>
      <c r="B36157" s="294"/>
      <c r="C36157" s="294"/>
      <c r="D36157" s="294"/>
      <c r="E36157" s="294"/>
      <c r="F36157" s="294"/>
    </row>
    <row r="36158">
      <c r="A36158" s="294" t="s">
        <v>43560</v>
      </c>
      <c r="B36158" s="294"/>
      <c r="C36158" s="294"/>
      <c r="D36158" s="294"/>
      <c r="E36158" s="294"/>
      <c r="F36158" s="294"/>
    </row>
    <row r="36159">
      <c r="A36159" s="294"/>
      <c r="B36159" s="294"/>
      <c r="C36159" s="294"/>
      <c r="D36159" s="294"/>
      <c r="E36159" s="294"/>
      <c r="F36159" s="294"/>
    </row>
    <row r="36160">
      <c r="A36160" s="294" t="s">
        <v>23201</v>
      </c>
      <c r="B36160" s="294"/>
      <c r="C36160" s="294"/>
      <c r="D36160" s="294"/>
      <c r="E36160" s="294"/>
      <c r="F36160" s="294"/>
    </row>
    <row r="36161">
      <c r="A36161" s="294" t="s">
        <v>23202</v>
      </c>
      <c r="B36161" s="294"/>
      <c r="C36161" s="294"/>
      <c r="D36161" s="294"/>
      <c r="E36161" s="294"/>
      <c r="F36161" s="294"/>
    </row>
    <row r="36162">
      <c r="A36162" s="294"/>
      <c r="B36162" s="294"/>
      <c r="C36162" s="294"/>
      <c r="D36162" s="294"/>
      <c r="E36162" s="294"/>
      <c r="F36162" s="294"/>
    </row>
    <row r="36163">
      <c r="A36163" s="294" t="s">
        <v>23890</v>
      </c>
      <c r="B36163" s="294"/>
      <c r="C36163" s="294"/>
      <c r="D36163" s="294"/>
      <c r="E36163" s="294"/>
      <c r="F36163" s="294"/>
    </row>
    <row r="36164">
      <c r="A36164" s="294" t="s">
        <v>41400</v>
      </c>
      <c r="B36164" s="294"/>
      <c r="C36164" s="294"/>
      <c r="D36164" s="294"/>
      <c r="E36164" s="294"/>
      <c r="F36164" s="294"/>
    </row>
    <row r="36165">
      <c r="A36165" s="294" t="s">
        <v>43561</v>
      </c>
      <c r="B36165" s="294"/>
      <c r="C36165" s="294"/>
      <c r="D36165" s="294"/>
      <c r="E36165" s="294"/>
      <c r="F36165" s="294"/>
    </row>
    <row r="36166">
      <c r="A36166" s="294" t="s">
        <v>43562</v>
      </c>
      <c r="B36166" s="294"/>
      <c r="C36166" s="294"/>
      <c r="D36166" s="294"/>
      <c r="E36166" s="294"/>
      <c r="F36166" s="294"/>
    </row>
    <row r="36167">
      <c r="A36167" s="294" t="s">
        <v>43563</v>
      </c>
      <c r="B36167" s="294"/>
      <c r="C36167" s="294"/>
      <c r="D36167" s="294"/>
      <c r="E36167" s="294"/>
      <c r="F36167" s="294"/>
    </row>
    <row r="36168">
      <c r="A36168" s="294"/>
      <c r="B36168" s="294"/>
      <c r="C36168" s="294"/>
      <c r="D36168" s="294"/>
      <c r="E36168" s="294"/>
      <c r="F36168" s="294"/>
    </row>
    <row r="36169">
      <c r="A36169" s="294" t="s">
        <v>21462</v>
      </c>
      <c r="B36169" s="294"/>
      <c r="C36169" s="294"/>
      <c r="D36169" s="294"/>
      <c r="E36169" s="294"/>
      <c r="F36169" s="294"/>
    </row>
    <row r="36170">
      <c r="A36170" s="294"/>
      <c r="B36170" s="294"/>
      <c r="C36170" s="294"/>
      <c r="D36170" s="294"/>
      <c r="E36170" s="294"/>
      <c r="F36170" s="294"/>
    </row>
    <row r="36171">
      <c r="A36171" s="294" t="s">
        <v>43564</v>
      </c>
      <c r="B36171" s="294"/>
      <c r="C36171" s="294"/>
      <c r="D36171" s="294"/>
      <c r="E36171" s="294"/>
      <c r="F36171" s="294"/>
    </row>
    <row r="36172">
      <c r="A36172" s="294" t="s">
        <v>43565</v>
      </c>
      <c r="B36172" s="294"/>
      <c r="C36172" s="294"/>
      <c r="D36172" s="294"/>
      <c r="E36172" s="294"/>
      <c r="F36172" s="294"/>
    </row>
    <row r="36173">
      <c r="A36173" s="294" t="s">
        <v>43566</v>
      </c>
      <c r="B36173" s="294"/>
      <c r="C36173" s="294"/>
      <c r="D36173" s="294"/>
      <c r="E36173" s="294"/>
      <c r="F36173" s="294"/>
    </row>
    <row r="36174">
      <c r="A36174" s="294" t="s">
        <v>43567</v>
      </c>
      <c r="B36174" s="294"/>
      <c r="C36174" s="294"/>
      <c r="D36174" s="294"/>
      <c r="E36174" s="294"/>
      <c r="F36174" s="294"/>
    </row>
    <row r="36175">
      <c r="A36175" s="294" t="s">
        <v>43568</v>
      </c>
      <c r="B36175" s="294"/>
      <c r="C36175" s="294"/>
      <c r="D36175" s="294"/>
      <c r="E36175" s="294"/>
      <c r="F36175" s="294"/>
    </row>
    <row r="36176">
      <c r="A36176" s="294" t="s">
        <v>43569</v>
      </c>
      <c r="B36176" s="294"/>
      <c r="C36176" s="294"/>
      <c r="D36176" s="294"/>
      <c r="E36176" s="294"/>
      <c r="F36176" s="294"/>
    </row>
    <row r="36177">
      <c r="A36177" s="294" t="s">
        <v>43570</v>
      </c>
      <c r="B36177" s="294"/>
      <c r="C36177" s="294"/>
      <c r="D36177" s="294"/>
      <c r="E36177" s="294"/>
      <c r="F36177" s="294"/>
    </row>
    <row r="36178">
      <c r="A36178" s="294" t="s">
        <v>43571</v>
      </c>
      <c r="B36178" s="294"/>
      <c r="C36178" s="294"/>
      <c r="D36178" s="294"/>
      <c r="E36178" s="294"/>
      <c r="F36178" s="294"/>
    </row>
    <row r="36179">
      <c r="A36179" s="294"/>
      <c r="B36179" s="294"/>
      <c r="C36179" s="294"/>
      <c r="D36179" s="294"/>
      <c r="E36179" s="294"/>
      <c r="F36179" s="294"/>
    </row>
    <row r="36180">
      <c r="A36180" s="294" t="s">
        <v>41927</v>
      </c>
      <c r="B36180" s="294"/>
      <c r="C36180" s="294"/>
      <c r="D36180" s="294"/>
      <c r="E36180" s="294"/>
      <c r="F36180" s="294"/>
    </row>
    <row r="36181">
      <c r="A36181" s="294" t="s">
        <v>43572</v>
      </c>
      <c r="B36181" s="294"/>
      <c r="C36181" s="294"/>
      <c r="D36181" s="294"/>
      <c r="E36181" s="294"/>
      <c r="F36181" s="294"/>
    </row>
    <row r="36182">
      <c r="A36182" s="294" t="s">
        <v>21270</v>
      </c>
      <c r="B36182" s="294"/>
      <c r="C36182" s="294"/>
      <c r="D36182" s="294"/>
      <c r="E36182" s="294"/>
      <c r="F36182" s="294"/>
    </row>
    <row r="36183">
      <c r="A36183" s="294" t="s">
        <v>43573</v>
      </c>
      <c r="B36183" s="294"/>
      <c r="C36183" s="294"/>
      <c r="D36183" s="294"/>
      <c r="E36183" s="294"/>
      <c r="F36183" s="294"/>
    </row>
    <row r="36184">
      <c r="A36184" s="294"/>
      <c r="B36184" s="294"/>
      <c r="C36184" s="294"/>
      <c r="D36184" s="294"/>
      <c r="E36184" s="294"/>
      <c r="F36184" s="294"/>
    </row>
    <row r="36185">
      <c r="A36185" s="294" t="s">
        <v>22602</v>
      </c>
      <c r="B36185" s="294"/>
      <c r="C36185" s="294"/>
      <c r="D36185" s="294"/>
      <c r="E36185" s="294"/>
      <c r="F36185" s="294"/>
    </row>
    <row r="36186">
      <c r="A36186" s="294" t="s">
        <v>20462</v>
      </c>
      <c r="B36186" s="294"/>
      <c r="C36186" s="294"/>
      <c r="D36186" s="294"/>
      <c r="E36186" s="294"/>
      <c r="F36186" s="294"/>
    </row>
    <row r="36187">
      <c r="A36187" s="294"/>
      <c r="B36187" s="294"/>
      <c r="C36187" s="294"/>
      <c r="D36187" s="294"/>
      <c r="E36187" s="294"/>
      <c r="F36187" s="294"/>
    </row>
    <row r="36188">
      <c r="A36188" s="294" t="s">
        <v>43574</v>
      </c>
      <c r="B36188" s="294"/>
      <c r="C36188" s="294"/>
      <c r="D36188" s="294"/>
      <c r="E36188" s="294"/>
      <c r="F36188" s="294"/>
    </row>
    <row r="36189">
      <c r="A36189" s="294" t="s">
        <v>43575</v>
      </c>
      <c r="B36189" s="294"/>
      <c r="C36189" s="294"/>
      <c r="D36189" s="294"/>
      <c r="E36189" s="294"/>
      <c r="F36189" s="294"/>
    </row>
    <row r="36190">
      <c r="A36190" s="294" t="s">
        <v>43576</v>
      </c>
      <c r="B36190" s="294"/>
      <c r="C36190" s="294"/>
      <c r="D36190" s="294"/>
      <c r="E36190" s="294"/>
      <c r="F36190" s="294"/>
    </row>
    <row r="36191">
      <c r="A36191" s="294" t="s">
        <v>43577</v>
      </c>
      <c r="B36191" s="294"/>
      <c r="C36191" s="294"/>
      <c r="D36191" s="294"/>
      <c r="E36191" s="294"/>
      <c r="F36191" s="294"/>
    </row>
    <row r="36192">
      <c r="A36192" s="294" t="s">
        <v>43578</v>
      </c>
      <c r="B36192" s="294"/>
      <c r="C36192" s="294"/>
      <c r="D36192" s="294"/>
      <c r="E36192" s="294"/>
      <c r="F36192" s="294"/>
    </row>
    <row r="36193">
      <c r="A36193" s="294" t="s">
        <v>43579</v>
      </c>
      <c r="B36193" s="294"/>
      <c r="C36193" s="294"/>
      <c r="D36193" s="294"/>
      <c r="E36193" s="294"/>
      <c r="F36193" s="294"/>
    </row>
    <row r="36194">
      <c r="A36194" s="294" t="s">
        <v>43580</v>
      </c>
      <c r="B36194" s="294"/>
      <c r="C36194" s="294"/>
      <c r="D36194" s="294"/>
      <c r="E36194" s="294"/>
      <c r="F36194" s="294"/>
    </row>
    <row r="36195">
      <c r="A36195" s="294"/>
      <c r="B36195" s="294"/>
      <c r="C36195" s="294"/>
      <c r="D36195" s="294"/>
      <c r="E36195" s="294"/>
      <c r="F36195" s="294"/>
    </row>
    <row r="36196">
      <c r="A36196" s="294" t="s">
        <v>27452</v>
      </c>
      <c r="B36196" s="294"/>
      <c r="C36196" s="294"/>
      <c r="D36196" s="294"/>
      <c r="E36196" s="294"/>
      <c r="F36196" s="294"/>
    </row>
    <row r="36197">
      <c r="A36197" s="294" t="s">
        <v>23704</v>
      </c>
      <c r="B36197" s="294"/>
      <c r="C36197" s="294"/>
      <c r="D36197" s="294"/>
      <c r="E36197" s="294"/>
      <c r="F36197" s="294"/>
    </row>
    <row r="36198">
      <c r="A36198" s="294"/>
      <c r="B36198" s="294"/>
      <c r="C36198" s="294"/>
      <c r="D36198" s="294"/>
      <c r="E36198" s="294"/>
      <c r="F36198" s="294"/>
    </row>
    <row r="36199">
      <c r="A36199" s="294" t="s">
        <v>43581</v>
      </c>
      <c r="B36199" s="294"/>
      <c r="C36199" s="294"/>
      <c r="D36199" s="294"/>
      <c r="E36199" s="294"/>
      <c r="F36199" s="294"/>
    </row>
    <row r="36200">
      <c r="A36200" s="294" t="s">
        <v>43582</v>
      </c>
      <c r="B36200" s="294"/>
      <c r="C36200" s="294"/>
      <c r="D36200" s="294"/>
      <c r="E36200" s="294"/>
      <c r="F36200" s="294"/>
    </row>
    <row r="36201">
      <c r="A36201" s="294" t="s">
        <v>43583</v>
      </c>
      <c r="B36201" s="294"/>
      <c r="C36201" s="294"/>
      <c r="D36201" s="294"/>
      <c r="E36201" s="294"/>
      <c r="F36201" s="294"/>
    </row>
    <row r="36202">
      <c r="A36202" s="294" t="s">
        <v>43584</v>
      </c>
      <c r="B36202" s="294"/>
      <c r="C36202" s="294"/>
      <c r="D36202" s="294"/>
      <c r="E36202" s="294"/>
      <c r="F36202" s="294"/>
    </row>
    <row r="36203">
      <c r="A36203" s="294" t="s">
        <v>43585</v>
      </c>
      <c r="B36203" s="294"/>
      <c r="C36203" s="294"/>
      <c r="D36203" s="294"/>
      <c r="E36203" s="294"/>
      <c r="F36203" s="294"/>
    </row>
    <row r="36204">
      <c r="A36204" s="294" t="s">
        <v>43586</v>
      </c>
      <c r="B36204" s="294"/>
      <c r="C36204" s="294"/>
      <c r="D36204" s="294"/>
      <c r="E36204" s="294"/>
      <c r="F36204" s="294"/>
    </row>
    <row r="36205">
      <c r="A36205" s="294"/>
      <c r="B36205" s="294"/>
      <c r="C36205" s="294"/>
      <c r="D36205" s="294"/>
      <c r="E36205" s="294"/>
      <c r="F36205" s="294"/>
    </row>
    <row r="36206">
      <c r="A36206" s="294" t="s">
        <v>42145</v>
      </c>
      <c r="B36206" s="294"/>
      <c r="C36206" s="294"/>
      <c r="D36206" s="294"/>
      <c r="E36206" s="294"/>
      <c r="F36206" s="294"/>
    </row>
    <row r="36207">
      <c r="A36207" s="294" t="s">
        <v>23068</v>
      </c>
      <c r="B36207" s="294"/>
      <c r="C36207" s="294"/>
      <c r="D36207" s="294"/>
      <c r="E36207" s="294"/>
      <c r="F36207" s="294"/>
    </row>
    <row r="36208">
      <c r="A36208" s="294"/>
      <c r="B36208" s="294"/>
      <c r="C36208" s="294"/>
      <c r="D36208" s="294"/>
      <c r="E36208" s="294"/>
      <c r="F36208" s="294"/>
    </row>
    <row r="36209">
      <c r="A36209" s="294" t="s">
        <v>43587</v>
      </c>
      <c r="B36209" s="294"/>
      <c r="C36209" s="294"/>
      <c r="D36209" s="294"/>
      <c r="E36209" s="294"/>
      <c r="F36209" s="294"/>
    </row>
    <row r="36210">
      <c r="A36210" s="294" t="s">
        <v>43588</v>
      </c>
      <c r="B36210" s="294"/>
      <c r="C36210" s="294"/>
      <c r="D36210" s="294"/>
      <c r="E36210" s="294"/>
      <c r="F36210" s="294"/>
    </row>
    <row r="36211">
      <c r="A36211" s="294" t="s">
        <v>43427</v>
      </c>
      <c r="B36211" s="294"/>
      <c r="C36211" s="294"/>
      <c r="D36211" s="294"/>
      <c r="E36211" s="294"/>
      <c r="F36211" s="294"/>
    </row>
    <row r="36212">
      <c r="A36212" s="294" t="s">
        <v>43589</v>
      </c>
      <c r="B36212" s="294"/>
      <c r="C36212" s="294"/>
      <c r="D36212" s="294"/>
      <c r="E36212" s="294"/>
      <c r="F36212" s="294"/>
    </row>
    <row r="36213">
      <c r="A36213" s="294" t="s">
        <v>43590</v>
      </c>
      <c r="B36213" s="294"/>
      <c r="C36213" s="294"/>
      <c r="D36213" s="294"/>
      <c r="E36213" s="294"/>
      <c r="F36213" s="294"/>
    </row>
    <row r="36214">
      <c r="A36214" s="294" t="s">
        <v>43591</v>
      </c>
      <c r="B36214" s="294"/>
      <c r="C36214" s="294"/>
      <c r="D36214" s="294"/>
      <c r="E36214" s="294"/>
      <c r="F36214" s="294"/>
    </row>
    <row r="36215">
      <c r="A36215" s="294"/>
      <c r="B36215" s="294"/>
      <c r="C36215" s="294"/>
      <c r="D36215" s="294"/>
      <c r="E36215" s="294"/>
      <c r="F36215" s="294"/>
    </row>
    <row r="36216">
      <c r="A36216" s="294"/>
      <c r="B36216" s="294"/>
      <c r="C36216" s="294"/>
      <c r="D36216" s="294"/>
      <c r="E36216" s="294"/>
      <c r="F36216" s="294"/>
    </row>
    <row r="36217">
      <c r="A36217" s="294" t="s">
        <v>28108</v>
      </c>
      <c r="B36217" s="294"/>
      <c r="C36217" s="294"/>
      <c r="D36217" s="294"/>
      <c r="E36217" s="294"/>
      <c r="F36217" s="294"/>
    </row>
    <row r="36218">
      <c r="A36218" s="294"/>
      <c r="B36218" s="294"/>
      <c r="C36218" s="294"/>
      <c r="D36218" s="294"/>
      <c r="E36218" s="294"/>
      <c r="F36218" s="294"/>
    </row>
    <row r="36219">
      <c r="A36219" s="294" t="s">
        <v>41690</v>
      </c>
      <c r="B36219" s="294"/>
      <c r="C36219" s="294"/>
      <c r="D36219" s="294"/>
      <c r="E36219" s="294"/>
      <c r="F36219" s="294"/>
    </row>
    <row r="36220">
      <c r="A36220" s="294" t="s">
        <v>43592</v>
      </c>
      <c r="B36220" s="294"/>
      <c r="C36220" s="294"/>
      <c r="D36220" s="294"/>
      <c r="E36220" s="294"/>
      <c r="F36220" s="294"/>
    </row>
    <row r="36221">
      <c r="A36221" s="294" t="s">
        <v>30336</v>
      </c>
      <c r="B36221" s="294"/>
      <c r="C36221" s="294"/>
      <c r="D36221" s="294"/>
      <c r="E36221" s="294"/>
      <c r="F36221" s="294"/>
    </row>
    <row r="36222">
      <c r="A36222" s="294" t="s">
        <v>41599</v>
      </c>
      <c r="B36222" s="294"/>
      <c r="C36222" s="294"/>
      <c r="D36222" s="294"/>
      <c r="E36222" s="294"/>
      <c r="F36222" s="294"/>
    </row>
    <row r="36223">
      <c r="A36223" s="294" t="s">
        <v>31573</v>
      </c>
      <c r="B36223" s="294"/>
      <c r="C36223" s="294"/>
      <c r="D36223" s="294"/>
      <c r="E36223" s="294"/>
      <c r="F36223" s="294"/>
    </row>
    <row r="36224">
      <c r="A36224" s="294" t="s">
        <v>41600</v>
      </c>
      <c r="B36224" s="294"/>
      <c r="C36224" s="294"/>
      <c r="D36224" s="294"/>
      <c r="E36224" s="294"/>
      <c r="F36224" s="294"/>
    </row>
    <row r="36225">
      <c r="A36225" s="294" t="s">
        <v>21511</v>
      </c>
      <c r="B36225" s="294"/>
      <c r="C36225" s="294"/>
      <c r="D36225" s="294"/>
      <c r="E36225" s="294"/>
      <c r="F36225" s="294"/>
    </row>
    <row r="36226">
      <c r="A36226" s="294" t="s">
        <v>23954</v>
      </c>
      <c r="B36226" s="294"/>
      <c r="C36226" s="294"/>
      <c r="D36226" s="294"/>
      <c r="E36226" s="294"/>
      <c r="F36226" s="294"/>
    </row>
    <row r="36227">
      <c r="A36227" s="294" t="s">
        <v>38164</v>
      </c>
      <c r="B36227" s="294"/>
      <c r="C36227" s="294"/>
      <c r="D36227" s="294"/>
      <c r="E36227" s="294"/>
      <c r="F36227" s="294"/>
    </row>
    <row r="36228">
      <c r="A36228" s="294" t="s">
        <v>43142</v>
      </c>
      <c r="B36228" s="294"/>
      <c r="C36228" s="294"/>
      <c r="D36228" s="294"/>
      <c r="E36228" s="294"/>
      <c r="F36228" s="294"/>
    </row>
    <row r="36229">
      <c r="A36229" s="294"/>
      <c r="B36229" s="294"/>
      <c r="C36229" s="294"/>
      <c r="D36229" s="294"/>
      <c r="E36229" s="294"/>
      <c r="F36229" s="294"/>
    </row>
    <row r="36230">
      <c r="A36230" s="294" t="s">
        <v>42028</v>
      </c>
      <c r="B36230" s="294"/>
      <c r="C36230" s="294"/>
      <c r="D36230" s="294"/>
      <c r="E36230" s="294"/>
      <c r="F36230" s="294"/>
    </row>
    <row r="36231">
      <c r="A36231" s="294"/>
      <c r="B36231" s="294"/>
      <c r="C36231" s="294"/>
      <c r="D36231" s="294"/>
      <c r="E36231" s="294"/>
      <c r="F36231" s="294"/>
    </row>
    <row r="36232">
      <c r="A36232" s="294" t="s">
        <v>23832</v>
      </c>
      <c r="B36232" s="294"/>
      <c r="C36232" s="294"/>
      <c r="D36232" s="294"/>
      <c r="E36232" s="294"/>
      <c r="F36232" s="294"/>
    </row>
    <row r="36233">
      <c r="A36233" s="294" t="s">
        <v>43593</v>
      </c>
      <c r="B36233" s="294"/>
      <c r="C36233" s="294"/>
      <c r="D36233" s="294"/>
      <c r="E36233" s="294"/>
      <c r="F36233" s="294"/>
    </row>
    <row r="36234">
      <c r="A36234" s="294" t="s">
        <v>43594</v>
      </c>
      <c r="B36234" s="294"/>
      <c r="C36234" s="294"/>
      <c r="D36234" s="294"/>
      <c r="E36234" s="294"/>
      <c r="F36234" s="294"/>
    </row>
    <row r="36235">
      <c r="A36235" s="294" t="s">
        <v>43595</v>
      </c>
      <c r="B36235" s="294"/>
      <c r="C36235" s="294"/>
      <c r="D36235" s="294"/>
      <c r="E36235" s="294"/>
      <c r="F36235" s="294"/>
    </row>
    <row r="36236">
      <c r="A36236" s="294" t="s">
        <v>30348</v>
      </c>
      <c r="B36236" s="294"/>
      <c r="C36236" s="294"/>
      <c r="D36236" s="294"/>
      <c r="E36236" s="294"/>
      <c r="F36236" s="294"/>
    </row>
    <row r="36237">
      <c r="A36237" s="294" t="s">
        <v>43596</v>
      </c>
      <c r="B36237" s="294"/>
      <c r="C36237" s="294"/>
      <c r="D36237" s="294"/>
      <c r="E36237" s="294"/>
      <c r="F36237" s="294"/>
    </row>
    <row r="36238">
      <c r="A36238" s="294" t="s">
        <v>43597</v>
      </c>
      <c r="B36238" s="294"/>
      <c r="C36238" s="294"/>
      <c r="D36238" s="294"/>
      <c r="E36238" s="294"/>
      <c r="F36238" s="294"/>
    </row>
    <row r="36239">
      <c r="A36239" s="294" t="s">
        <v>43598</v>
      </c>
      <c r="B36239" s="294"/>
      <c r="C36239" s="294"/>
      <c r="D36239" s="294"/>
      <c r="E36239" s="294"/>
      <c r="F36239" s="294"/>
    </row>
    <row r="36240">
      <c r="A36240" s="294" t="s">
        <v>43599</v>
      </c>
      <c r="B36240" s="294"/>
      <c r="C36240" s="294"/>
      <c r="D36240" s="294"/>
      <c r="E36240" s="294"/>
      <c r="F36240" s="294"/>
    </row>
    <row r="36241">
      <c r="A36241" s="294" t="s">
        <v>43600</v>
      </c>
      <c r="B36241" s="294"/>
      <c r="C36241" s="294"/>
      <c r="D36241" s="294"/>
      <c r="E36241" s="294"/>
      <c r="F36241" s="294"/>
    </row>
    <row r="36242">
      <c r="A36242" s="294" t="s">
        <v>43601</v>
      </c>
      <c r="B36242" s="294"/>
      <c r="C36242" s="294"/>
      <c r="D36242" s="294"/>
      <c r="E36242" s="294"/>
      <c r="F36242" s="294"/>
    </row>
    <row r="36243">
      <c r="A36243" s="294" t="s">
        <v>43602</v>
      </c>
      <c r="B36243" s="294"/>
      <c r="C36243" s="294"/>
      <c r="D36243" s="294"/>
      <c r="E36243" s="294"/>
      <c r="F36243" s="294"/>
    </row>
    <row r="36244">
      <c r="A36244" s="294" t="s">
        <v>43603</v>
      </c>
      <c r="B36244" s="294"/>
      <c r="C36244" s="294"/>
      <c r="D36244" s="294"/>
      <c r="E36244" s="294"/>
      <c r="F36244" s="294"/>
    </row>
    <row r="36245">
      <c r="A36245" s="294"/>
      <c r="B36245" s="294"/>
      <c r="C36245" s="294"/>
      <c r="D36245" s="294"/>
      <c r="E36245" s="294"/>
      <c r="F36245" s="294"/>
    </row>
    <row r="36246">
      <c r="A36246" s="294" t="s">
        <v>40678</v>
      </c>
      <c r="B36246" s="294"/>
      <c r="C36246" s="294"/>
      <c r="D36246" s="294"/>
      <c r="E36246" s="294"/>
      <c r="F36246" s="294"/>
    </row>
    <row r="36247">
      <c r="A36247" s="294"/>
      <c r="B36247" s="294"/>
      <c r="C36247" s="294"/>
      <c r="D36247" s="294"/>
      <c r="E36247" s="294"/>
      <c r="F36247" s="294"/>
    </row>
    <row r="36248">
      <c r="A36248" s="294" t="s">
        <v>38028</v>
      </c>
      <c r="B36248" s="294"/>
      <c r="C36248" s="294"/>
      <c r="D36248" s="294"/>
      <c r="E36248" s="294"/>
      <c r="F36248" s="294"/>
    </row>
    <row r="36249">
      <c r="A36249" s="294" t="s">
        <v>41237</v>
      </c>
      <c r="B36249" s="294"/>
      <c r="C36249" s="294"/>
      <c r="D36249" s="294"/>
      <c r="E36249" s="294"/>
      <c r="F36249" s="294"/>
    </row>
    <row r="36250">
      <c r="A36250" s="294" t="s">
        <v>43604</v>
      </c>
      <c r="B36250" s="294"/>
      <c r="C36250" s="294"/>
      <c r="D36250" s="294"/>
      <c r="E36250" s="294"/>
      <c r="F36250" s="294"/>
    </row>
    <row r="36251">
      <c r="A36251" s="294" t="s">
        <v>27652</v>
      </c>
      <c r="B36251" s="294"/>
      <c r="C36251" s="294"/>
      <c r="D36251" s="294"/>
      <c r="E36251" s="294"/>
      <c r="F36251" s="294"/>
    </row>
    <row r="36252">
      <c r="A36252" s="294" t="s">
        <v>42268</v>
      </c>
      <c r="B36252" s="294"/>
      <c r="C36252" s="294"/>
      <c r="D36252" s="294"/>
      <c r="E36252" s="294"/>
      <c r="F36252" s="294"/>
    </row>
    <row r="36253">
      <c r="A36253" s="294" t="s">
        <v>26567</v>
      </c>
      <c r="B36253" s="294"/>
      <c r="C36253" s="294"/>
      <c r="D36253" s="294"/>
      <c r="E36253" s="294"/>
      <c r="F36253" s="294"/>
    </row>
    <row r="36254">
      <c r="A36254" s="294" t="s">
        <v>29302</v>
      </c>
      <c r="B36254" s="294"/>
      <c r="C36254" s="294"/>
      <c r="D36254" s="294"/>
      <c r="E36254" s="294"/>
      <c r="F36254" s="294"/>
    </row>
    <row r="36255">
      <c r="A36255" s="294" t="s">
        <v>43605</v>
      </c>
      <c r="B36255" s="294"/>
      <c r="C36255" s="294"/>
      <c r="D36255" s="294"/>
      <c r="E36255" s="294"/>
      <c r="F36255" s="294"/>
    </row>
    <row r="36256">
      <c r="A36256" s="294" t="s">
        <v>43606</v>
      </c>
      <c r="B36256" s="294"/>
      <c r="C36256" s="294"/>
      <c r="D36256" s="294"/>
      <c r="E36256" s="294"/>
      <c r="F36256" s="294"/>
    </row>
    <row r="36257">
      <c r="A36257" s="294" t="s">
        <v>43607</v>
      </c>
      <c r="B36257" s="294"/>
      <c r="C36257" s="294"/>
      <c r="D36257" s="294"/>
      <c r="E36257" s="294"/>
      <c r="F36257" s="294"/>
    </row>
    <row r="36258">
      <c r="A36258" s="294" t="s">
        <v>43608</v>
      </c>
      <c r="B36258" s="294"/>
      <c r="C36258" s="294"/>
      <c r="D36258" s="294"/>
      <c r="E36258" s="294"/>
      <c r="F36258" s="294"/>
    </row>
    <row r="36259">
      <c r="A36259" s="294" t="s">
        <v>39354</v>
      </c>
      <c r="B36259" s="294"/>
      <c r="C36259" s="294"/>
      <c r="D36259" s="294"/>
      <c r="E36259" s="294"/>
      <c r="F36259" s="294"/>
    </row>
    <row r="36260">
      <c r="A36260" s="294" t="s">
        <v>43609</v>
      </c>
      <c r="B36260" s="294"/>
      <c r="C36260" s="294"/>
      <c r="D36260" s="294"/>
      <c r="E36260" s="294"/>
      <c r="F36260" s="294"/>
    </row>
    <row r="36261">
      <c r="A36261" s="294" t="s">
        <v>43610</v>
      </c>
      <c r="B36261" s="294"/>
      <c r="C36261" s="294"/>
      <c r="D36261" s="294"/>
      <c r="E36261" s="294"/>
      <c r="F36261" s="294"/>
    </row>
    <row r="36262">
      <c r="A36262" s="294" t="s">
        <v>43611</v>
      </c>
      <c r="B36262" s="294"/>
      <c r="C36262" s="294"/>
      <c r="D36262" s="294"/>
      <c r="E36262" s="294"/>
      <c r="F36262" s="294"/>
    </row>
    <row r="36263">
      <c r="A36263" s="294" t="s">
        <v>43612</v>
      </c>
      <c r="B36263" s="294"/>
      <c r="C36263" s="294"/>
      <c r="D36263" s="294"/>
      <c r="E36263" s="294"/>
      <c r="F36263" s="294"/>
    </row>
    <row r="36264">
      <c r="A36264" s="294"/>
      <c r="B36264" s="294"/>
      <c r="C36264" s="294"/>
      <c r="D36264" s="294"/>
      <c r="E36264" s="294"/>
      <c r="F36264" s="294"/>
    </row>
    <row r="36265">
      <c r="A36265" s="294"/>
      <c r="B36265" s="294"/>
      <c r="C36265" s="294"/>
      <c r="D36265" s="294"/>
      <c r="E36265" s="294"/>
      <c r="F36265" s="294"/>
    </row>
    <row r="36266">
      <c r="A36266" s="294" t="s">
        <v>41927</v>
      </c>
      <c r="B36266" s="294"/>
      <c r="C36266" s="294"/>
      <c r="D36266" s="294"/>
      <c r="E36266" s="294"/>
      <c r="F36266" s="294"/>
    </row>
    <row r="36267">
      <c r="A36267" s="294" t="s">
        <v>43613</v>
      </c>
      <c r="B36267" s="294"/>
      <c r="C36267" s="294"/>
      <c r="D36267" s="294"/>
      <c r="E36267" s="294"/>
      <c r="F36267" s="294"/>
    </row>
    <row r="36268">
      <c r="A36268" s="294" t="s">
        <v>21314</v>
      </c>
      <c r="B36268" s="294"/>
      <c r="C36268" s="294"/>
      <c r="D36268" s="294"/>
      <c r="E36268" s="294"/>
      <c r="F36268" s="294"/>
    </row>
    <row r="36269">
      <c r="A36269" s="294" t="s">
        <v>43614</v>
      </c>
      <c r="B36269" s="294"/>
      <c r="C36269" s="294"/>
      <c r="D36269" s="294"/>
      <c r="E36269" s="294"/>
      <c r="F36269" s="294"/>
    </row>
    <row r="36270">
      <c r="A36270" s="294"/>
      <c r="B36270" s="294"/>
      <c r="C36270" s="294"/>
      <c r="D36270" s="294"/>
      <c r="E36270" s="294"/>
      <c r="F36270" s="294"/>
    </row>
    <row r="36271">
      <c r="A36271" s="294"/>
      <c r="B36271" s="294"/>
      <c r="C36271" s="294"/>
      <c r="D36271" s="294"/>
      <c r="E36271" s="294"/>
      <c r="F36271" s="294"/>
    </row>
    <row r="36272">
      <c r="A36272" s="294" t="s">
        <v>24575</v>
      </c>
      <c r="B36272" s="294"/>
      <c r="C36272" s="294"/>
      <c r="D36272" s="294"/>
      <c r="E36272" s="294"/>
      <c r="F36272" s="294"/>
    </row>
    <row r="36273">
      <c r="A36273" s="294"/>
      <c r="B36273" s="294"/>
      <c r="C36273" s="294"/>
      <c r="D36273" s="294"/>
      <c r="E36273" s="294"/>
      <c r="F36273" s="294"/>
    </row>
    <row r="36274">
      <c r="A36274" s="294" t="s">
        <v>43615</v>
      </c>
      <c r="B36274" s="294"/>
      <c r="C36274" s="294"/>
      <c r="D36274" s="294"/>
      <c r="E36274" s="294"/>
      <c r="F36274" s="294"/>
    </row>
    <row r="36275">
      <c r="A36275" s="294" t="s">
        <v>43616</v>
      </c>
      <c r="B36275" s="294"/>
      <c r="C36275" s="294"/>
      <c r="D36275" s="294"/>
      <c r="E36275" s="294"/>
      <c r="F36275" s="294"/>
    </row>
    <row r="36276">
      <c r="A36276" s="294" t="s">
        <v>43617</v>
      </c>
      <c r="B36276" s="294"/>
      <c r="C36276" s="294"/>
      <c r="D36276" s="294"/>
      <c r="E36276" s="294"/>
      <c r="F36276" s="294"/>
    </row>
    <row r="36277">
      <c r="A36277" s="294" t="s">
        <v>43618</v>
      </c>
      <c r="B36277" s="294"/>
      <c r="C36277" s="294"/>
      <c r="D36277" s="294"/>
      <c r="E36277" s="294"/>
      <c r="F36277" s="294"/>
    </row>
    <row r="36278">
      <c r="A36278" s="294" t="s">
        <v>43619</v>
      </c>
      <c r="B36278" s="294"/>
      <c r="C36278" s="294"/>
      <c r="D36278" s="294"/>
      <c r="E36278" s="294"/>
      <c r="F36278" s="294"/>
    </row>
    <row r="36279">
      <c r="A36279" s="294" t="s">
        <v>43620</v>
      </c>
      <c r="B36279" s="294"/>
      <c r="C36279" s="294"/>
      <c r="D36279" s="294"/>
      <c r="E36279" s="294"/>
      <c r="F36279" s="294"/>
    </row>
    <row r="36280">
      <c r="A36280" s="294" t="s">
        <v>43621</v>
      </c>
      <c r="B36280" s="294"/>
      <c r="C36280" s="294"/>
      <c r="D36280" s="294"/>
      <c r="E36280" s="294"/>
      <c r="F36280" s="294"/>
    </row>
    <row r="36281">
      <c r="A36281" s="294" t="s">
        <v>43622</v>
      </c>
      <c r="B36281" s="294"/>
      <c r="C36281" s="294"/>
      <c r="D36281" s="294"/>
      <c r="E36281" s="294"/>
      <c r="F36281" s="294"/>
    </row>
    <row r="36282">
      <c r="A36282" s="294" t="s">
        <v>43623</v>
      </c>
      <c r="B36282" s="294"/>
      <c r="C36282" s="294"/>
      <c r="D36282" s="294"/>
      <c r="E36282" s="294"/>
      <c r="F36282" s="294"/>
    </row>
    <row r="36283">
      <c r="A36283" s="294" t="s">
        <v>43624</v>
      </c>
      <c r="B36283" s="294"/>
      <c r="C36283" s="294"/>
      <c r="D36283" s="294"/>
      <c r="E36283" s="294"/>
      <c r="F36283" s="294"/>
    </row>
    <row r="36284">
      <c r="A36284" s="294" t="s">
        <v>43625</v>
      </c>
      <c r="B36284" s="294"/>
      <c r="C36284" s="294"/>
      <c r="D36284" s="294"/>
      <c r="E36284" s="294"/>
      <c r="F36284" s="294"/>
    </row>
    <row r="36285">
      <c r="A36285" s="294"/>
      <c r="B36285" s="294"/>
      <c r="C36285" s="294"/>
      <c r="D36285" s="294"/>
      <c r="E36285" s="294"/>
      <c r="F36285" s="294"/>
    </row>
    <row r="36286">
      <c r="A36286" s="294" t="s">
        <v>21326</v>
      </c>
      <c r="B36286" s="294"/>
      <c r="C36286" s="294"/>
      <c r="D36286" s="294"/>
      <c r="E36286" s="294"/>
      <c r="F36286" s="294"/>
    </row>
    <row r="36287">
      <c r="A36287" s="294"/>
      <c r="B36287" s="294"/>
      <c r="C36287" s="294"/>
      <c r="D36287" s="294"/>
      <c r="E36287" s="294"/>
      <c r="F36287" s="294"/>
    </row>
    <row r="36288">
      <c r="A36288" s="294" t="s">
        <v>43626</v>
      </c>
      <c r="B36288" s="294"/>
      <c r="C36288" s="294"/>
      <c r="D36288" s="294"/>
      <c r="E36288" s="294"/>
      <c r="F36288" s="294"/>
    </row>
    <row r="36289">
      <c r="A36289" s="294" t="s">
        <v>43627</v>
      </c>
      <c r="B36289" s="294"/>
      <c r="C36289" s="294"/>
      <c r="D36289" s="294"/>
      <c r="E36289" s="294"/>
      <c r="F36289" s="294"/>
    </row>
    <row r="36290">
      <c r="A36290" s="294" t="s">
        <v>43628</v>
      </c>
      <c r="B36290" s="294"/>
      <c r="C36290" s="294"/>
      <c r="D36290" s="294"/>
      <c r="E36290" s="294"/>
      <c r="F36290" s="294"/>
    </row>
    <row r="36291">
      <c r="A36291" s="294" t="s">
        <v>43629</v>
      </c>
      <c r="B36291" s="294"/>
      <c r="C36291" s="294"/>
      <c r="D36291" s="294"/>
      <c r="E36291" s="294"/>
      <c r="F36291" s="294"/>
    </row>
    <row r="36292">
      <c r="A36292" s="294" t="s">
        <v>43630</v>
      </c>
      <c r="B36292" s="294"/>
      <c r="C36292" s="294"/>
      <c r="D36292" s="294"/>
      <c r="E36292" s="294"/>
      <c r="F36292" s="294"/>
    </row>
    <row r="36293">
      <c r="A36293" s="294" t="s">
        <v>43631</v>
      </c>
      <c r="B36293" s="294"/>
      <c r="C36293" s="294"/>
      <c r="D36293" s="294"/>
      <c r="E36293" s="294"/>
      <c r="F36293" s="294"/>
    </row>
    <row r="36294">
      <c r="A36294" s="294" t="s">
        <v>43186</v>
      </c>
      <c r="B36294" s="294"/>
      <c r="C36294" s="294"/>
      <c r="D36294" s="294"/>
      <c r="E36294" s="294"/>
      <c r="F36294" s="294"/>
    </row>
    <row r="36295">
      <c r="A36295" s="294" t="s">
        <v>43632</v>
      </c>
      <c r="B36295" s="294"/>
      <c r="C36295" s="294"/>
      <c r="D36295" s="294"/>
      <c r="E36295" s="294"/>
      <c r="F36295" s="294"/>
    </row>
    <row r="36296">
      <c r="A36296" s="294" t="s">
        <v>43633</v>
      </c>
      <c r="B36296" s="294"/>
      <c r="C36296" s="294"/>
      <c r="D36296" s="294"/>
      <c r="E36296" s="294"/>
      <c r="F36296" s="294"/>
    </row>
    <row r="36297">
      <c r="A36297" s="294" t="s">
        <v>43634</v>
      </c>
      <c r="B36297" s="294"/>
      <c r="C36297" s="294"/>
      <c r="D36297" s="294"/>
      <c r="E36297" s="294"/>
      <c r="F36297" s="294"/>
    </row>
    <row r="36298">
      <c r="A36298" s="294" t="s">
        <v>43635</v>
      </c>
      <c r="B36298" s="294"/>
      <c r="C36298" s="294"/>
      <c r="D36298" s="294"/>
      <c r="E36298" s="294"/>
      <c r="F36298" s="294"/>
    </row>
    <row r="36299">
      <c r="A36299" s="294" t="s">
        <v>43636</v>
      </c>
      <c r="B36299" s="294"/>
      <c r="C36299" s="294"/>
      <c r="D36299" s="294"/>
      <c r="E36299" s="294"/>
      <c r="F36299" s="294"/>
    </row>
    <row r="36300">
      <c r="A36300" s="294" t="s">
        <v>43637</v>
      </c>
      <c r="B36300" s="294"/>
      <c r="C36300" s="294"/>
      <c r="D36300" s="294"/>
      <c r="E36300" s="294"/>
      <c r="F36300" s="294"/>
    </row>
    <row r="36301">
      <c r="A36301" s="294" t="s">
        <v>43638</v>
      </c>
      <c r="B36301" s="294"/>
      <c r="C36301" s="294"/>
      <c r="D36301" s="294"/>
      <c r="E36301" s="294"/>
      <c r="F36301" s="294"/>
    </row>
    <row r="36302">
      <c r="A36302" s="294"/>
      <c r="B36302" s="294"/>
      <c r="C36302" s="294"/>
      <c r="D36302" s="294"/>
      <c r="E36302" s="294"/>
      <c r="F36302" s="294"/>
    </row>
    <row r="36303">
      <c r="A36303" s="294" t="s">
        <v>25653</v>
      </c>
      <c r="B36303" s="294"/>
      <c r="C36303" s="294"/>
      <c r="D36303" s="294"/>
      <c r="E36303" s="294"/>
      <c r="F36303" s="294"/>
    </row>
    <row r="36304">
      <c r="A36304" s="294" t="s">
        <v>23322</v>
      </c>
      <c r="B36304" s="294"/>
      <c r="C36304" s="294"/>
      <c r="D36304" s="294"/>
      <c r="E36304" s="294"/>
      <c r="F36304" s="294"/>
    </row>
    <row r="36305">
      <c r="A36305" s="294"/>
      <c r="B36305" s="294"/>
      <c r="C36305" s="294"/>
      <c r="D36305" s="294"/>
      <c r="E36305" s="294"/>
      <c r="F36305" s="294"/>
    </row>
    <row r="36306">
      <c r="A36306" s="294" t="s">
        <v>25056</v>
      </c>
      <c r="B36306" s="294"/>
      <c r="C36306" s="294"/>
      <c r="D36306" s="294"/>
      <c r="E36306" s="294"/>
      <c r="F36306" s="294"/>
    </row>
    <row r="36307">
      <c r="A36307" s="294" t="s">
        <v>38524</v>
      </c>
      <c r="B36307" s="294"/>
      <c r="C36307" s="294"/>
      <c r="D36307" s="294"/>
      <c r="E36307" s="294"/>
      <c r="F36307" s="294"/>
    </row>
    <row r="36308">
      <c r="A36308" s="294" t="s">
        <v>41374</v>
      </c>
      <c r="B36308" s="294"/>
      <c r="C36308" s="294"/>
      <c r="D36308" s="294"/>
      <c r="E36308" s="294"/>
      <c r="F36308" s="294"/>
    </row>
    <row r="36309">
      <c r="A36309" s="294" t="s">
        <v>43639</v>
      </c>
      <c r="B36309" s="294"/>
      <c r="C36309" s="294"/>
      <c r="D36309" s="294"/>
      <c r="E36309" s="294"/>
      <c r="F36309" s="294"/>
    </row>
    <row r="36310">
      <c r="A36310" s="294" t="s">
        <v>43640</v>
      </c>
      <c r="B36310" s="294"/>
      <c r="C36310" s="294"/>
      <c r="D36310" s="294"/>
      <c r="E36310" s="294"/>
      <c r="F36310" s="294"/>
    </row>
    <row r="36311">
      <c r="A36311" s="294" t="s">
        <v>43641</v>
      </c>
      <c r="B36311" s="294"/>
      <c r="C36311" s="294"/>
      <c r="D36311" s="294"/>
      <c r="E36311" s="294"/>
      <c r="F36311" s="294"/>
    </row>
    <row r="36312">
      <c r="A36312" s="294"/>
      <c r="B36312" s="294"/>
      <c r="C36312" s="294"/>
      <c r="D36312" s="294"/>
      <c r="E36312" s="294"/>
      <c r="F36312" s="294"/>
    </row>
    <row r="36313">
      <c r="A36313" s="294" t="s">
        <v>23201</v>
      </c>
      <c r="B36313" s="294"/>
      <c r="C36313" s="294"/>
      <c r="D36313" s="294"/>
      <c r="E36313" s="294"/>
      <c r="F36313" s="294"/>
    </row>
    <row r="36314">
      <c r="A36314" s="294" t="s">
        <v>23202</v>
      </c>
      <c r="B36314" s="294"/>
      <c r="C36314" s="294"/>
      <c r="D36314" s="294"/>
      <c r="E36314" s="294"/>
      <c r="F36314" s="294"/>
    </row>
    <row r="36315">
      <c r="A36315" s="294"/>
      <c r="B36315" s="294"/>
      <c r="C36315" s="294"/>
      <c r="D36315" s="294"/>
      <c r="E36315" s="294"/>
      <c r="F36315" s="294"/>
    </row>
    <row r="36316">
      <c r="A36316" s="294" t="s">
        <v>39810</v>
      </c>
      <c r="B36316" s="294"/>
      <c r="C36316" s="294"/>
      <c r="D36316" s="294"/>
      <c r="E36316" s="294"/>
      <c r="F36316" s="294"/>
    </row>
    <row r="36317">
      <c r="A36317" s="294" t="s">
        <v>41854</v>
      </c>
      <c r="B36317" s="294"/>
      <c r="C36317" s="294"/>
      <c r="D36317" s="294"/>
      <c r="E36317" s="294"/>
      <c r="F36317" s="294"/>
    </row>
    <row r="36318">
      <c r="A36318" s="294" t="s">
        <v>43642</v>
      </c>
      <c r="B36318" s="294"/>
      <c r="C36318" s="294"/>
      <c r="D36318" s="294"/>
      <c r="E36318" s="294"/>
      <c r="F36318" s="294"/>
    </row>
    <row r="36319">
      <c r="A36319" s="294" t="s">
        <v>40106</v>
      </c>
      <c r="B36319" s="294"/>
      <c r="C36319" s="294"/>
      <c r="D36319" s="294"/>
      <c r="E36319" s="294"/>
      <c r="F36319" s="294"/>
    </row>
    <row r="36320">
      <c r="A36320" s="294" t="s">
        <v>43643</v>
      </c>
      <c r="B36320" s="294"/>
      <c r="C36320" s="294"/>
      <c r="D36320" s="294"/>
      <c r="E36320" s="294"/>
      <c r="F36320" s="294"/>
    </row>
    <row r="36321">
      <c r="A36321" s="294" t="s">
        <v>43644</v>
      </c>
      <c r="B36321" s="294"/>
      <c r="C36321" s="294"/>
      <c r="D36321" s="294"/>
      <c r="E36321" s="294"/>
      <c r="F36321" s="294"/>
    </row>
    <row r="36322">
      <c r="A36322" s="294"/>
      <c r="B36322" s="294"/>
      <c r="C36322" s="294"/>
      <c r="D36322" s="294"/>
      <c r="E36322" s="294"/>
      <c r="F36322" s="294"/>
    </row>
    <row r="36323">
      <c r="A36323" s="294" t="s">
        <v>43645</v>
      </c>
      <c r="B36323" s="294"/>
      <c r="C36323" s="294"/>
      <c r="D36323" s="294"/>
      <c r="E36323" s="294"/>
      <c r="F36323" s="294"/>
    </row>
    <row r="36324">
      <c r="A36324" s="294"/>
      <c r="B36324" s="294"/>
      <c r="C36324" s="294"/>
      <c r="D36324" s="294"/>
      <c r="E36324" s="294"/>
      <c r="F36324" s="294"/>
    </row>
    <row r="36325">
      <c r="A36325" s="294" t="s">
        <v>41946</v>
      </c>
      <c r="B36325" s="294"/>
      <c r="C36325" s="294"/>
      <c r="D36325" s="294"/>
      <c r="E36325" s="294"/>
      <c r="F36325" s="294"/>
    </row>
    <row r="36326">
      <c r="A36326" s="294" t="s">
        <v>43646</v>
      </c>
      <c r="B36326" s="294"/>
      <c r="C36326" s="294"/>
      <c r="D36326" s="294"/>
      <c r="E36326" s="294"/>
      <c r="F36326" s="294"/>
    </row>
    <row r="36327">
      <c r="A36327" s="294" t="s">
        <v>38524</v>
      </c>
      <c r="B36327" s="294"/>
      <c r="C36327" s="294"/>
      <c r="D36327" s="294"/>
      <c r="E36327" s="294"/>
      <c r="F36327" s="294"/>
    </row>
    <row r="36328">
      <c r="A36328" s="294" t="s">
        <v>43647</v>
      </c>
      <c r="B36328" s="294"/>
      <c r="C36328" s="294"/>
      <c r="D36328" s="294"/>
      <c r="E36328" s="294"/>
      <c r="F36328" s="294"/>
    </row>
    <row r="36329">
      <c r="A36329" s="294" t="s">
        <v>43648</v>
      </c>
      <c r="B36329" s="294"/>
      <c r="C36329" s="294"/>
      <c r="D36329" s="294"/>
      <c r="E36329" s="294"/>
      <c r="F36329" s="294"/>
    </row>
    <row r="36330">
      <c r="A36330" s="294" t="s">
        <v>43649</v>
      </c>
      <c r="B36330" s="294"/>
      <c r="C36330" s="294"/>
      <c r="D36330" s="294"/>
      <c r="E36330" s="294"/>
      <c r="F36330" s="294"/>
    </row>
    <row r="36331">
      <c r="A36331" s="294"/>
      <c r="B36331" s="294"/>
      <c r="C36331" s="294"/>
      <c r="D36331" s="294"/>
      <c r="E36331" s="294"/>
      <c r="F36331" s="294"/>
    </row>
    <row r="36332">
      <c r="A36332" s="294" t="s">
        <v>42214</v>
      </c>
      <c r="B36332" s="294"/>
      <c r="C36332" s="294"/>
      <c r="D36332" s="294"/>
      <c r="E36332" s="294"/>
      <c r="F36332" s="294"/>
    </row>
    <row r="36333">
      <c r="A36333" s="294" t="s">
        <v>25456</v>
      </c>
      <c r="B36333" s="294"/>
      <c r="C36333" s="294"/>
      <c r="D36333" s="294"/>
      <c r="E36333" s="294"/>
      <c r="F36333" s="294"/>
    </row>
    <row r="36334">
      <c r="A36334" s="294"/>
      <c r="B36334" s="294"/>
      <c r="C36334" s="294"/>
      <c r="D36334" s="294"/>
      <c r="E36334" s="294"/>
      <c r="F36334" s="294"/>
    </row>
    <row r="36335">
      <c r="A36335" s="294" t="s">
        <v>43650</v>
      </c>
      <c r="B36335" s="294"/>
      <c r="C36335" s="294"/>
      <c r="D36335" s="294"/>
      <c r="E36335" s="294"/>
      <c r="F36335" s="294"/>
    </row>
    <row r="36336">
      <c r="A36336" s="294" t="s">
        <v>37545</v>
      </c>
      <c r="B36336" s="294"/>
      <c r="C36336" s="294"/>
      <c r="D36336" s="294"/>
      <c r="E36336" s="294"/>
      <c r="F36336" s="294"/>
    </row>
    <row r="36337">
      <c r="A36337" s="294" t="s">
        <v>34427</v>
      </c>
      <c r="B36337" s="294"/>
      <c r="C36337" s="294"/>
      <c r="D36337" s="294"/>
      <c r="E36337" s="294"/>
      <c r="F36337" s="294"/>
    </row>
    <row r="36338">
      <c r="A36338" s="294" t="s">
        <v>43651</v>
      </c>
      <c r="B36338" s="294"/>
      <c r="C36338" s="294"/>
      <c r="D36338" s="294"/>
      <c r="E36338" s="294"/>
      <c r="F36338" s="294"/>
    </row>
    <row r="36339">
      <c r="A36339" s="294" t="s">
        <v>43652</v>
      </c>
      <c r="B36339" s="294"/>
      <c r="C36339" s="294"/>
      <c r="D36339" s="294"/>
      <c r="E36339" s="294"/>
      <c r="F36339" s="294"/>
    </row>
    <row r="36340">
      <c r="A36340" s="294" t="s">
        <v>42431</v>
      </c>
      <c r="B36340" s="294"/>
      <c r="C36340" s="294"/>
      <c r="D36340" s="294"/>
      <c r="E36340" s="294"/>
      <c r="F36340" s="294"/>
    </row>
    <row r="36341">
      <c r="A36341" s="294" t="s">
        <v>43653</v>
      </c>
      <c r="B36341" s="294"/>
      <c r="C36341" s="294"/>
      <c r="D36341" s="294"/>
      <c r="E36341" s="294"/>
      <c r="F36341" s="294"/>
    </row>
    <row r="36342">
      <c r="A36342" s="294" t="s">
        <v>43654</v>
      </c>
      <c r="B36342" s="294"/>
      <c r="C36342" s="294"/>
      <c r="D36342" s="294"/>
      <c r="E36342" s="294"/>
      <c r="F36342" s="294"/>
    </row>
    <row r="36343">
      <c r="A36343" s="294" t="s">
        <v>43655</v>
      </c>
      <c r="B36343" s="294"/>
      <c r="C36343" s="294"/>
      <c r="D36343" s="294"/>
      <c r="E36343" s="294"/>
      <c r="F36343" s="294"/>
    </row>
    <row r="36344">
      <c r="A36344" s="294" t="s">
        <v>43656</v>
      </c>
      <c r="B36344" s="294"/>
      <c r="C36344" s="294"/>
      <c r="D36344" s="294"/>
      <c r="E36344" s="294"/>
      <c r="F36344" s="294"/>
    </row>
    <row r="36345">
      <c r="A36345" s="294" t="s">
        <v>43657</v>
      </c>
      <c r="B36345" s="294"/>
      <c r="C36345" s="294"/>
      <c r="D36345" s="294"/>
      <c r="E36345" s="294"/>
      <c r="F36345" s="294"/>
    </row>
    <row r="36346">
      <c r="A36346" s="294" t="s">
        <v>43658</v>
      </c>
      <c r="B36346" s="294"/>
      <c r="C36346" s="294"/>
      <c r="D36346" s="294"/>
      <c r="E36346" s="294"/>
      <c r="F36346" s="294"/>
    </row>
    <row r="36347">
      <c r="A36347" s="294" t="s">
        <v>43659</v>
      </c>
      <c r="B36347" s="294"/>
      <c r="C36347" s="294"/>
      <c r="D36347" s="294"/>
      <c r="E36347" s="294"/>
      <c r="F36347" s="294"/>
    </row>
    <row r="36348">
      <c r="A36348" s="294"/>
      <c r="B36348" s="294"/>
      <c r="C36348" s="294"/>
      <c r="D36348" s="294"/>
      <c r="E36348" s="294"/>
      <c r="F36348" s="294"/>
    </row>
    <row r="36349">
      <c r="A36349" s="294" t="s">
        <v>43660</v>
      </c>
      <c r="B36349" s="294"/>
      <c r="C36349" s="294"/>
      <c r="D36349" s="294"/>
      <c r="E36349" s="294"/>
      <c r="F36349" s="294"/>
    </row>
    <row r="36350">
      <c r="A36350" s="294" t="s">
        <v>29043</v>
      </c>
      <c r="B36350" s="294"/>
      <c r="C36350" s="294"/>
      <c r="D36350" s="294"/>
      <c r="E36350" s="294"/>
      <c r="F36350" s="294"/>
    </row>
    <row r="36351">
      <c r="A36351" s="294" t="s">
        <v>43661</v>
      </c>
      <c r="B36351" s="294"/>
      <c r="C36351" s="294"/>
      <c r="D36351" s="294"/>
      <c r="E36351" s="294"/>
      <c r="F36351" s="294"/>
    </row>
    <row r="36352">
      <c r="A36352" s="294" t="s">
        <v>21618</v>
      </c>
      <c r="B36352" s="294"/>
      <c r="C36352" s="294"/>
      <c r="D36352" s="294"/>
      <c r="E36352" s="294"/>
      <c r="F36352" s="294"/>
    </row>
    <row r="36353">
      <c r="A36353" s="294" t="s">
        <v>43662</v>
      </c>
      <c r="B36353" s="294"/>
      <c r="C36353" s="294"/>
      <c r="D36353" s="294"/>
      <c r="E36353" s="294"/>
      <c r="F36353" s="294"/>
    </row>
    <row r="36354">
      <c r="A36354" s="294" t="s">
        <v>43663</v>
      </c>
      <c r="B36354" s="294"/>
      <c r="C36354" s="294"/>
      <c r="D36354" s="294"/>
      <c r="E36354" s="294"/>
      <c r="F36354" s="294"/>
    </row>
    <row r="36355">
      <c r="A36355" s="294"/>
      <c r="B36355" s="294"/>
      <c r="C36355" s="294"/>
      <c r="D36355" s="294"/>
      <c r="E36355" s="294"/>
      <c r="F36355" s="294"/>
    </row>
    <row r="36356">
      <c r="A36356" s="294" t="s">
        <v>22512</v>
      </c>
      <c r="B36356" s="294"/>
      <c r="C36356" s="294"/>
      <c r="D36356" s="294"/>
      <c r="E36356" s="294"/>
      <c r="F36356" s="294"/>
    </row>
    <row r="36357">
      <c r="A36357" s="294" t="s">
        <v>26617</v>
      </c>
      <c r="B36357" s="294"/>
      <c r="C36357" s="294"/>
      <c r="D36357" s="294"/>
      <c r="E36357" s="294"/>
      <c r="F36357" s="294"/>
    </row>
    <row r="36358">
      <c r="A36358" s="294"/>
      <c r="B36358" s="294"/>
      <c r="C36358" s="294"/>
      <c r="D36358" s="294"/>
      <c r="E36358" s="294"/>
      <c r="F36358" s="294"/>
    </row>
    <row r="36359">
      <c r="A36359" s="294" t="s">
        <v>43664</v>
      </c>
      <c r="B36359" s="294"/>
      <c r="C36359" s="294"/>
      <c r="D36359" s="294"/>
      <c r="E36359" s="294"/>
      <c r="F36359" s="294"/>
    </row>
    <row r="36360">
      <c r="A36360" s="294" t="s">
        <v>43665</v>
      </c>
      <c r="B36360" s="294"/>
      <c r="C36360" s="294"/>
      <c r="D36360" s="294"/>
      <c r="E36360" s="294"/>
      <c r="F36360" s="294"/>
    </row>
    <row r="36361">
      <c r="A36361" s="294" t="s">
        <v>43666</v>
      </c>
      <c r="B36361" s="294"/>
      <c r="C36361" s="294"/>
      <c r="D36361" s="294"/>
      <c r="E36361" s="294"/>
      <c r="F36361" s="294"/>
    </row>
    <row r="36362">
      <c r="A36362" s="294" t="s">
        <v>43667</v>
      </c>
      <c r="B36362" s="294"/>
      <c r="C36362" s="294"/>
      <c r="D36362" s="294"/>
      <c r="E36362" s="294"/>
      <c r="F36362" s="294"/>
    </row>
    <row r="36363">
      <c r="A36363" s="294" t="s">
        <v>39668</v>
      </c>
      <c r="B36363" s="294"/>
      <c r="C36363" s="294"/>
      <c r="D36363" s="294"/>
      <c r="E36363" s="294"/>
      <c r="F36363" s="294"/>
    </row>
    <row r="36364">
      <c r="A36364" s="294" t="s">
        <v>43668</v>
      </c>
      <c r="B36364" s="294"/>
      <c r="C36364" s="294"/>
      <c r="D36364" s="294"/>
      <c r="E36364" s="294"/>
      <c r="F36364" s="294"/>
    </row>
    <row r="36365">
      <c r="A36365" s="294" t="s">
        <v>21892</v>
      </c>
      <c r="B36365" s="294"/>
      <c r="C36365" s="294"/>
      <c r="D36365" s="294"/>
      <c r="E36365" s="294"/>
      <c r="F36365" s="294"/>
    </row>
    <row r="36366">
      <c r="A36366" s="294" t="s">
        <v>43669</v>
      </c>
      <c r="B36366" s="294"/>
      <c r="C36366" s="294"/>
      <c r="D36366" s="294"/>
      <c r="E36366" s="294"/>
      <c r="F36366" s="294"/>
    </row>
    <row r="36367">
      <c r="A36367" s="294"/>
      <c r="B36367" s="294"/>
      <c r="C36367" s="294"/>
      <c r="D36367" s="294"/>
      <c r="E36367" s="294"/>
      <c r="F36367" s="294"/>
    </row>
    <row r="36368">
      <c r="A36368" s="294" t="s">
        <v>23148</v>
      </c>
      <c r="B36368" s="294"/>
      <c r="C36368" s="294"/>
      <c r="D36368" s="294"/>
      <c r="E36368" s="294"/>
      <c r="F36368" s="294"/>
    </row>
    <row r="36369">
      <c r="A36369" s="294" t="s">
        <v>23704</v>
      </c>
      <c r="B36369" s="294"/>
      <c r="C36369" s="294"/>
      <c r="D36369" s="294"/>
      <c r="E36369" s="294"/>
      <c r="F36369" s="294"/>
    </row>
    <row r="36370">
      <c r="A36370" s="294"/>
      <c r="B36370" s="294"/>
      <c r="C36370" s="294"/>
      <c r="D36370" s="294"/>
      <c r="E36370" s="294"/>
      <c r="F36370" s="294"/>
    </row>
    <row r="36371">
      <c r="A36371" s="294" t="s">
        <v>43670</v>
      </c>
      <c r="B36371" s="294"/>
      <c r="C36371" s="294"/>
      <c r="D36371" s="294"/>
      <c r="E36371" s="294"/>
      <c r="F36371" s="294"/>
    </row>
    <row r="36372">
      <c r="A36372" s="294" t="s">
        <v>43671</v>
      </c>
      <c r="B36372" s="294"/>
      <c r="C36372" s="294"/>
      <c r="D36372" s="294"/>
      <c r="E36372" s="294"/>
      <c r="F36372" s="294"/>
    </row>
    <row r="36373">
      <c r="A36373" s="294" t="s">
        <v>43672</v>
      </c>
      <c r="B36373" s="294"/>
      <c r="C36373" s="294"/>
      <c r="D36373" s="294"/>
      <c r="E36373" s="294"/>
      <c r="F36373" s="294"/>
    </row>
    <row r="36374">
      <c r="A36374" s="294" t="s">
        <v>22612</v>
      </c>
      <c r="B36374" s="294"/>
      <c r="C36374" s="294"/>
      <c r="D36374" s="294"/>
      <c r="E36374" s="294"/>
      <c r="F36374" s="294"/>
    </row>
    <row r="36375">
      <c r="A36375" s="294" t="s">
        <v>43673</v>
      </c>
      <c r="B36375" s="294"/>
      <c r="C36375" s="294"/>
      <c r="D36375" s="294"/>
      <c r="E36375" s="294"/>
      <c r="F36375" s="294"/>
    </row>
    <row r="36376">
      <c r="A36376" s="294" t="s">
        <v>21892</v>
      </c>
      <c r="B36376" s="294"/>
      <c r="C36376" s="294"/>
      <c r="D36376" s="294"/>
      <c r="E36376" s="294"/>
      <c r="F36376" s="294"/>
    </row>
    <row r="36377">
      <c r="A36377" s="294" t="s">
        <v>43674</v>
      </c>
      <c r="B36377" s="294"/>
      <c r="C36377" s="294"/>
      <c r="D36377" s="294"/>
      <c r="E36377" s="294"/>
      <c r="F36377" s="294"/>
    </row>
    <row r="36378">
      <c r="A36378" s="294"/>
      <c r="B36378" s="294"/>
      <c r="C36378" s="294"/>
      <c r="D36378" s="294"/>
      <c r="E36378" s="294"/>
      <c r="F36378" s="294"/>
    </row>
    <row r="36379">
      <c r="A36379" s="294" t="s">
        <v>25691</v>
      </c>
      <c r="B36379" s="294"/>
      <c r="C36379" s="294"/>
      <c r="D36379" s="294"/>
      <c r="E36379" s="294"/>
      <c r="F36379" s="294"/>
    </row>
    <row r="36380">
      <c r="A36380" s="294" t="s">
        <v>23068</v>
      </c>
      <c r="B36380" s="294"/>
      <c r="C36380" s="294"/>
      <c r="D36380" s="294"/>
      <c r="E36380" s="294"/>
      <c r="F36380" s="294"/>
    </row>
    <row r="36381">
      <c r="A36381" s="294"/>
      <c r="B36381" s="294"/>
      <c r="C36381" s="294"/>
      <c r="D36381" s="294"/>
      <c r="E36381" s="294"/>
      <c r="F36381" s="294"/>
    </row>
    <row r="36382">
      <c r="A36382" s="294" t="s">
        <v>43675</v>
      </c>
      <c r="B36382" s="294"/>
      <c r="C36382" s="294"/>
      <c r="D36382" s="294"/>
      <c r="E36382" s="294"/>
      <c r="F36382" s="294"/>
    </row>
    <row r="36383">
      <c r="A36383" s="294" t="s">
        <v>43676</v>
      </c>
      <c r="B36383" s="294"/>
      <c r="C36383" s="294"/>
      <c r="D36383" s="294"/>
      <c r="E36383" s="294"/>
      <c r="F36383" s="294"/>
    </row>
    <row r="36384">
      <c r="A36384" s="294" t="s">
        <v>43677</v>
      </c>
      <c r="B36384" s="294"/>
      <c r="C36384" s="294"/>
      <c r="D36384" s="294"/>
      <c r="E36384" s="294"/>
      <c r="F36384" s="294"/>
    </row>
    <row r="36385">
      <c r="A36385" s="294" t="s">
        <v>43678</v>
      </c>
      <c r="B36385" s="294"/>
      <c r="C36385" s="294"/>
      <c r="D36385" s="294"/>
      <c r="E36385" s="294"/>
      <c r="F36385" s="294"/>
    </row>
    <row r="36386">
      <c r="A36386" s="294" t="s">
        <v>43679</v>
      </c>
      <c r="B36386" s="294"/>
      <c r="C36386" s="294"/>
      <c r="D36386" s="294"/>
      <c r="E36386" s="294"/>
      <c r="F36386" s="294"/>
    </row>
    <row r="36387">
      <c r="A36387" s="294" t="s">
        <v>43680</v>
      </c>
      <c r="B36387" s="294"/>
      <c r="C36387" s="294"/>
      <c r="D36387" s="294"/>
      <c r="E36387" s="294"/>
      <c r="F36387" s="294"/>
    </row>
    <row r="36388">
      <c r="A36388" s="294"/>
      <c r="B36388" s="294"/>
      <c r="C36388" s="294"/>
      <c r="D36388" s="294"/>
      <c r="E36388" s="294"/>
      <c r="F36388" s="294"/>
    </row>
    <row r="36389">
      <c r="A36389" s="294" t="s">
        <v>40986</v>
      </c>
      <c r="B36389" s="294"/>
      <c r="C36389" s="294"/>
      <c r="D36389" s="294"/>
      <c r="E36389" s="294"/>
      <c r="F36389" s="294"/>
    </row>
    <row r="36390">
      <c r="A36390" s="294"/>
      <c r="B36390" s="294"/>
      <c r="C36390" s="294"/>
      <c r="D36390" s="294"/>
      <c r="E36390" s="294"/>
      <c r="F36390" s="294"/>
    </row>
    <row r="36391">
      <c r="A36391" s="294" t="s">
        <v>43681</v>
      </c>
      <c r="B36391" s="294"/>
      <c r="C36391" s="294"/>
      <c r="D36391" s="294"/>
      <c r="E36391" s="294"/>
      <c r="F36391" s="294"/>
    </row>
    <row r="36392">
      <c r="A36392" s="294" t="s">
        <v>43682</v>
      </c>
      <c r="B36392" s="294"/>
      <c r="C36392" s="294"/>
      <c r="D36392" s="294"/>
      <c r="E36392" s="294"/>
      <c r="F36392" s="294"/>
    </row>
    <row r="36393">
      <c r="A36393" s="294" t="s">
        <v>43683</v>
      </c>
      <c r="B36393" s="294"/>
      <c r="C36393" s="294"/>
      <c r="D36393" s="294"/>
      <c r="E36393" s="294"/>
      <c r="F36393" s="294"/>
    </row>
    <row r="36394">
      <c r="A36394" s="294" t="s">
        <v>43684</v>
      </c>
      <c r="B36394" s="294"/>
      <c r="C36394" s="294"/>
      <c r="D36394" s="294"/>
      <c r="E36394" s="294"/>
      <c r="F36394" s="294"/>
    </row>
    <row r="36395">
      <c r="A36395" s="294"/>
      <c r="B36395" s="294"/>
      <c r="C36395" s="294"/>
      <c r="D36395" s="294"/>
      <c r="E36395" s="294"/>
      <c r="F36395" s="294"/>
    </row>
    <row r="36396">
      <c r="A36396" s="294" t="s">
        <v>43685</v>
      </c>
      <c r="B36396" s="294"/>
      <c r="C36396" s="294"/>
      <c r="D36396" s="294"/>
      <c r="E36396" s="294"/>
      <c r="F36396" s="294"/>
    </row>
    <row r="36397">
      <c r="A36397" s="294"/>
      <c r="B36397" s="294"/>
      <c r="C36397" s="294"/>
      <c r="D36397" s="294"/>
      <c r="E36397" s="294"/>
      <c r="F36397" s="294"/>
    </row>
    <row r="36398">
      <c r="A36398" s="294" t="s">
        <v>43686</v>
      </c>
      <c r="B36398" s="294"/>
      <c r="C36398" s="294"/>
      <c r="D36398" s="294"/>
      <c r="E36398" s="294"/>
      <c r="F36398" s="294"/>
    </row>
    <row r="36399">
      <c r="A36399" s="294" t="s">
        <v>43147</v>
      </c>
      <c r="B36399" s="294"/>
      <c r="C36399" s="294"/>
      <c r="D36399" s="294"/>
      <c r="E36399" s="294"/>
      <c r="F36399" s="294"/>
    </row>
    <row r="36400">
      <c r="A36400" s="294" t="s">
        <v>43687</v>
      </c>
      <c r="B36400" s="294"/>
      <c r="C36400" s="294"/>
      <c r="D36400" s="294"/>
      <c r="E36400" s="294"/>
      <c r="F36400" s="294"/>
    </row>
    <row r="36401">
      <c r="A36401" s="294" t="s">
        <v>43688</v>
      </c>
      <c r="B36401" s="294"/>
      <c r="C36401" s="294"/>
      <c r="D36401" s="294"/>
      <c r="E36401" s="294"/>
      <c r="F36401" s="294"/>
    </row>
    <row r="36402">
      <c r="A36402" s="294" t="s">
        <v>43689</v>
      </c>
      <c r="B36402" s="294"/>
      <c r="C36402" s="294"/>
      <c r="D36402" s="294"/>
      <c r="E36402" s="294"/>
      <c r="F36402" s="294"/>
    </row>
    <row r="36403">
      <c r="A36403" s="294" t="s">
        <v>22629</v>
      </c>
      <c r="B36403" s="294"/>
      <c r="C36403" s="294"/>
      <c r="D36403" s="294"/>
      <c r="E36403" s="294"/>
      <c r="F36403" s="294"/>
    </row>
    <row r="36404">
      <c r="A36404" s="294" t="s">
        <v>43690</v>
      </c>
      <c r="B36404" s="294"/>
      <c r="C36404" s="294"/>
      <c r="D36404" s="294"/>
      <c r="E36404" s="294"/>
      <c r="F36404" s="294"/>
    </row>
    <row r="36405">
      <c r="A36405" s="294" t="s">
        <v>43691</v>
      </c>
      <c r="B36405" s="294"/>
      <c r="C36405" s="294"/>
      <c r="D36405" s="294"/>
      <c r="E36405" s="294"/>
      <c r="F36405" s="294"/>
    </row>
    <row r="36406">
      <c r="A36406" s="294" t="s">
        <v>43692</v>
      </c>
      <c r="B36406" s="294"/>
      <c r="C36406" s="294"/>
      <c r="D36406" s="294"/>
      <c r="E36406" s="294"/>
      <c r="F36406" s="294"/>
    </row>
    <row r="36407">
      <c r="A36407" s="294" t="s">
        <v>43693</v>
      </c>
      <c r="B36407" s="294"/>
      <c r="C36407" s="294"/>
      <c r="D36407" s="294"/>
      <c r="E36407" s="294"/>
      <c r="F36407" s="294"/>
    </row>
    <row r="36408">
      <c r="A36408" s="294" t="s">
        <v>43694</v>
      </c>
      <c r="B36408" s="294"/>
      <c r="C36408" s="294"/>
      <c r="D36408" s="294"/>
      <c r="E36408" s="294"/>
      <c r="F36408" s="294"/>
    </row>
    <row r="36409">
      <c r="A36409" s="294" t="s">
        <v>38024</v>
      </c>
      <c r="B36409" s="294"/>
      <c r="C36409" s="294"/>
      <c r="D36409" s="294"/>
      <c r="E36409" s="294"/>
      <c r="F36409" s="294"/>
    </row>
    <row r="36410">
      <c r="A36410" s="294" t="s">
        <v>43695</v>
      </c>
      <c r="B36410" s="294"/>
      <c r="C36410" s="294"/>
      <c r="D36410" s="294"/>
      <c r="E36410" s="294"/>
      <c r="F36410" s="294"/>
    </row>
    <row r="36411">
      <c r="A36411" s="294" t="s">
        <v>43696</v>
      </c>
      <c r="B36411" s="294"/>
      <c r="C36411" s="294"/>
      <c r="D36411" s="294"/>
      <c r="E36411" s="294"/>
      <c r="F36411" s="294"/>
    </row>
    <row r="36412">
      <c r="A36412" s="294" t="s">
        <v>43697</v>
      </c>
      <c r="B36412" s="294"/>
      <c r="C36412" s="294"/>
      <c r="D36412" s="294"/>
      <c r="E36412" s="294"/>
      <c r="F36412" s="294"/>
    </row>
    <row r="36413">
      <c r="A36413" s="294" t="s">
        <v>43698</v>
      </c>
      <c r="B36413" s="294"/>
      <c r="C36413" s="294"/>
      <c r="D36413" s="294"/>
      <c r="E36413" s="294"/>
      <c r="F36413" s="294"/>
    </row>
    <row r="36414">
      <c r="A36414" s="294" t="s">
        <v>43699</v>
      </c>
      <c r="B36414" s="294"/>
      <c r="C36414" s="294"/>
      <c r="D36414" s="294"/>
      <c r="E36414" s="294"/>
      <c r="F36414" s="294"/>
    </row>
    <row r="36415">
      <c r="A36415" s="294" t="s">
        <v>32957</v>
      </c>
      <c r="B36415" s="294"/>
      <c r="C36415" s="294"/>
      <c r="D36415" s="294"/>
      <c r="E36415" s="294"/>
      <c r="F36415" s="294"/>
    </row>
    <row r="36416">
      <c r="A36416" s="294" t="s">
        <v>32953</v>
      </c>
      <c r="B36416" s="294"/>
      <c r="C36416" s="294"/>
      <c r="D36416" s="294"/>
      <c r="E36416" s="294"/>
      <c r="F36416" s="294"/>
    </row>
    <row r="36417">
      <c r="A36417" s="294" t="s">
        <v>43700</v>
      </c>
      <c r="B36417" s="294"/>
      <c r="C36417" s="294"/>
      <c r="D36417" s="294"/>
      <c r="E36417" s="294"/>
      <c r="F36417" s="294"/>
    </row>
    <row r="36418">
      <c r="A36418" s="294" t="s">
        <v>43701</v>
      </c>
      <c r="B36418" s="294"/>
      <c r="C36418" s="294"/>
      <c r="D36418" s="294"/>
      <c r="E36418" s="294"/>
      <c r="F36418" s="294"/>
    </row>
    <row r="36419">
      <c r="A36419" s="294"/>
      <c r="B36419" s="294"/>
      <c r="C36419" s="294"/>
      <c r="D36419" s="294"/>
      <c r="E36419" s="294"/>
      <c r="F36419" s="294"/>
    </row>
    <row r="36420">
      <c r="A36420" s="294" t="s">
        <v>42265</v>
      </c>
      <c r="B36420" s="294"/>
      <c r="C36420" s="294"/>
      <c r="D36420" s="294"/>
      <c r="E36420" s="294"/>
      <c r="F36420" s="294"/>
    </row>
    <row r="36421">
      <c r="A36421" s="294"/>
      <c r="B36421" s="294"/>
      <c r="C36421" s="294"/>
      <c r="D36421" s="294"/>
      <c r="E36421" s="294"/>
      <c r="F36421" s="294"/>
    </row>
    <row r="36422">
      <c r="A36422" s="294" t="s">
        <v>27652</v>
      </c>
      <c r="B36422" s="294"/>
      <c r="C36422" s="294"/>
      <c r="D36422" s="294"/>
      <c r="E36422" s="294"/>
      <c r="F36422" s="294"/>
    </row>
    <row r="36423">
      <c r="A36423" s="294" t="s">
        <v>34240</v>
      </c>
      <c r="B36423" s="294"/>
      <c r="C36423" s="294"/>
      <c r="D36423" s="294"/>
      <c r="E36423" s="294"/>
      <c r="F36423" s="294"/>
    </row>
    <row r="36424">
      <c r="A36424" s="294" t="s">
        <v>43702</v>
      </c>
      <c r="B36424" s="294"/>
      <c r="C36424" s="294"/>
      <c r="D36424" s="294"/>
      <c r="E36424" s="294"/>
      <c r="F36424" s="294"/>
    </row>
    <row r="36425">
      <c r="A36425" s="294" t="s">
        <v>26919</v>
      </c>
      <c r="B36425" s="294"/>
      <c r="C36425" s="294"/>
      <c r="D36425" s="294"/>
      <c r="E36425" s="294"/>
      <c r="F36425" s="294"/>
    </row>
    <row r="36426">
      <c r="A36426" s="294" t="s">
        <v>38032</v>
      </c>
      <c r="B36426" s="294"/>
      <c r="C36426" s="294"/>
      <c r="D36426" s="294"/>
      <c r="E36426" s="294"/>
      <c r="F36426" s="294"/>
    </row>
    <row r="36427">
      <c r="A36427" s="294" t="s">
        <v>43703</v>
      </c>
      <c r="B36427" s="294"/>
      <c r="C36427" s="294"/>
      <c r="D36427" s="294"/>
      <c r="E36427" s="294"/>
      <c r="F36427" s="294"/>
    </row>
    <row r="36428">
      <c r="A36428" s="294" t="s">
        <v>43704</v>
      </c>
      <c r="B36428" s="294"/>
      <c r="C36428" s="294"/>
      <c r="D36428" s="294"/>
      <c r="E36428" s="294"/>
      <c r="F36428" s="294"/>
    </row>
    <row r="36429">
      <c r="A36429" s="294" t="s">
        <v>43705</v>
      </c>
      <c r="B36429" s="294"/>
      <c r="C36429" s="294"/>
      <c r="D36429" s="294"/>
      <c r="E36429" s="294"/>
      <c r="F36429" s="294"/>
    </row>
    <row r="36430">
      <c r="A36430" s="294" t="s">
        <v>43172</v>
      </c>
      <c r="B36430" s="294"/>
      <c r="C36430" s="294"/>
      <c r="D36430" s="294"/>
      <c r="E36430" s="294"/>
      <c r="F36430" s="294"/>
    </row>
    <row r="36431">
      <c r="A36431" s="294" t="s">
        <v>43706</v>
      </c>
      <c r="B36431" s="294"/>
      <c r="C36431" s="294"/>
      <c r="D36431" s="294"/>
      <c r="E36431" s="294"/>
      <c r="F36431" s="294"/>
    </row>
    <row r="36432">
      <c r="A36432" s="294" t="s">
        <v>43707</v>
      </c>
      <c r="B36432" s="294"/>
      <c r="C36432" s="294"/>
      <c r="D36432" s="294"/>
      <c r="E36432" s="294"/>
      <c r="F36432" s="294"/>
    </row>
    <row r="36433">
      <c r="A36433" s="294" t="s">
        <v>43708</v>
      </c>
      <c r="B36433" s="294"/>
      <c r="C36433" s="294"/>
      <c r="D36433" s="294"/>
      <c r="E36433" s="294"/>
      <c r="F36433" s="294"/>
    </row>
    <row r="36434">
      <c r="A36434" s="294" t="s">
        <v>43709</v>
      </c>
      <c r="B36434" s="294"/>
      <c r="C36434" s="294"/>
      <c r="D36434" s="294"/>
      <c r="E36434" s="294"/>
      <c r="F36434" s="294"/>
    </row>
    <row r="36435">
      <c r="A36435" s="294"/>
      <c r="B36435" s="294"/>
      <c r="C36435" s="294"/>
      <c r="D36435" s="294"/>
      <c r="E36435" s="294"/>
      <c r="F36435" s="294"/>
    </row>
    <row r="36436">
      <c r="A36436" s="294" t="s">
        <v>41927</v>
      </c>
      <c r="B36436" s="294"/>
      <c r="C36436" s="294"/>
      <c r="D36436" s="294"/>
      <c r="E36436" s="294"/>
      <c r="F36436" s="294"/>
    </row>
    <row r="36437">
      <c r="A36437" s="294" t="s">
        <v>43710</v>
      </c>
      <c r="B36437" s="294"/>
      <c r="C36437" s="294"/>
      <c r="D36437" s="294"/>
      <c r="E36437" s="294"/>
      <c r="F36437" s="294"/>
    </row>
    <row r="36438">
      <c r="A36438" s="294" t="s">
        <v>21672</v>
      </c>
      <c r="B36438" s="294"/>
      <c r="C36438" s="294"/>
      <c r="D36438" s="294"/>
      <c r="E36438" s="294"/>
      <c r="F36438" s="294"/>
    </row>
    <row r="36439">
      <c r="A36439" s="294" t="s">
        <v>43662</v>
      </c>
      <c r="B36439" s="294"/>
      <c r="C36439" s="294"/>
      <c r="D36439" s="294"/>
      <c r="E36439" s="294"/>
      <c r="F36439" s="294"/>
    </row>
    <row r="36440">
      <c r="A36440" s="294" t="s">
        <v>43711</v>
      </c>
      <c r="B36440" s="294"/>
      <c r="C36440" s="294"/>
      <c r="D36440" s="294"/>
      <c r="E36440" s="294"/>
      <c r="F36440" s="294"/>
    </row>
    <row r="36441">
      <c r="A36441" s="294"/>
      <c r="B36441" s="294"/>
      <c r="C36441" s="294"/>
      <c r="D36441" s="294"/>
      <c r="E36441" s="294"/>
      <c r="F36441" s="294"/>
    </row>
    <row r="36442">
      <c r="A36442" s="294"/>
      <c r="B36442" s="294"/>
      <c r="C36442" s="294"/>
      <c r="D36442" s="294"/>
      <c r="E36442" s="294"/>
      <c r="F36442" s="294"/>
    </row>
    <row r="36443">
      <c r="A36443" s="294" t="s">
        <v>21429</v>
      </c>
      <c r="B36443" s="294"/>
      <c r="C36443" s="294"/>
      <c r="D36443" s="294"/>
      <c r="E36443" s="294"/>
      <c r="F36443" s="294"/>
    </row>
    <row r="36444">
      <c r="A36444" s="294"/>
      <c r="B36444" s="294"/>
      <c r="C36444" s="294"/>
      <c r="D36444" s="294"/>
      <c r="E36444" s="294"/>
      <c r="F36444" s="294"/>
    </row>
    <row r="36445">
      <c r="A36445" s="294" t="s">
        <v>43712</v>
      </c>
      <c r="B36445" s="294"/>
      <c r="C36445" s="294"/>
      <c r="D36445" s="294"/>
      <c r="E36445" s="294"/>
      <c r="F36445" s="294"/>
    </row>
    <row r="36446">
      <c r="A36446" s="294" t="s">
        <v>43713</v>
      </c>
      <c r="B36446" s="294"/>
      <c r="C36446" s="294"/>
      <c r="D36446" s="294"/>
      <c r="E36446" s="294"/>
      <c r="F36446" s="294"/>
    </row>
    <row r="36447">
      <c r="A36447" s="294" t="s">
        <v>43714</v>
      </c>
      <c r="B36447" s="294"/>
      <c r="C36447" s="294"/>
      <c r="D36447" s="294"/>
      <c r="E36447" s="294"/>
      <c r="F36447" s="294"/>
    </row>
    <row r="36448">
      <c r="A36448" s="294" t="s">
        <v>43715</v>
      </c>
      <c r="B36448" s="294"/>
      <c r="C36448" s="294"/>
      <c r="D36448" s="294"/>
      <c r="E36448" s="294"/>
      <c r="F36448" s="294"/>
    </row>
    <row r="36449">
      <c r="A36449" s="294" t="s">
        <v>43716</v>
      </c>
      <c r="B36449" s="294"/>
      <c r="C36449" s="294"/>
      <c r="D36449" s="294"/>
      <c r="E36449" s="294"/>
      <c r="F36449" s="294"/>
    </row>
    <row r="36450">
      <c r="A36450" s="294" t="s">
        <v>43717</v>
      </c>
      <c r="B36450" s="294"/>
      <c r="C36450" s="294"/>
      <c r="D36450" s="294"/>
      <c r="E36450" s="294"/>
      <c r="F36450" s="294"/>
    </row>
    <row r="36451">
      <c r="A36451" s="294" t="s">
        <v>39488</v>
      </c>
      <c r="B36451" s="294"/>
      <c r="C36451" s="294"/>
      <c r="D36451" s="294"/>
      <c r="E36451" s="294"/>
      <c r="F36451" s="294"/>
    </row>
    <row r="36452">
      <c r="A36452" s="294" t="s">
        <v>43718</v>
      </c>
      <c r="B36452" s="294"/>
      <c r="C36452" s="294"/>
      <c r="D36452" s="294"/>
      <c r="E36452" s="294"/>
      <c r="F36452" s="294"/>
    </row>
    <row r="36453">
      <c r="A36453" s="294" t="s">
        <v>43719</v>
      </c>
      <c r="B36453" s="294"/>
      <c r="C36453" s="294"/>
      <c r="D36453" s="294"/>
      <c r="E36453" s="294"/>
      <c r="F36453" s="294"/>
    </row>
    <row r="36454">
      <c r="A36454" s="294" t="s">
        <v>39489</v>
      </c>
      <c r="B36454" s="294"/>
      <c r="C36454" s="294"/>
      <c r="D36454" s="294"/>
      <c r="E36454" s="294"/>
      <c r="F36454" s="294"/>
    </row>
    <row r="36455">
      <c r="A36455" s="294" t="s">
        <v>39382</v>
      </c>
      <c r="B36455" s="294"/>
      <c r="C36455" s="294"/>
      <c r="D36455" s="294"/>
      <c r="E36455" s="294"/>
      <c r="F36455" s="294"/>
    </row>
    <row r="36456">
      <c r="A36456" s="294"/>
      <c r="B36456" s="294"/>
      <c r="C36456" s="294"/>
      <c r="D36456" s="294"/>
      <c r="E36456" s="294"/>
      <c r="F36456" s="294"/>
    </row>
    <row r="36457">
      <c r="A36457" s="294"/>
      <c r="B36457" s="294"/>
      <c r="C36457" s="294"/>
      <c r="D36457" s="294"/>
      <c r="E36457" s="294"/>
      <c r="F36457" s="294"/>
    </row>
    <row r="36458">
      <c r="A36458" s="294" t="s">
        <v>22564</v>
      </c>
      <c r="B36458" s="294"/>
      <c r="C36458" s="294"/>
      <c r="D36458" s="294"/>
      <c r="E36458" s="294"/>
      <c r="F36458" s="294"/>
    </row>
    <row r="36459">
      <c r="A36459" s="294" t="s">
        <v>20470</v>
      </c>
      <c r="B36459" s="294"/>
      <c r="C36459" s="294"/>
      <c r="D36459" s="294"/>
      <c r="E36459" s="294"/>
      <c r="F36459" s="294"/>
    </row>
    <row r="36460">
      <c r="A36460" s="294"/>
      <c r="B36460" s="294"/>
      <c r="C36460" s="294"/>
      <c r="D36460" s="294"/>
      <c r="E36460" s="294"/>
      <c r="F36460" s="294"/>
    </row>
    <row r="36461">
      <c r="A36461" s="294" t="s">
        <v>41833</v>
      </c>
      <c r="B36461" s="294"/>
      <c r="C36461" s="294"/>
      <c r="D36461" s="294"/>
      <c r="E36461" s="294"/>
      <c r="F36461" s="294"/>
    </row>
    <row r="36462">
      <c r="A36462" s="294" t="s">
        <v>43720</v>
      </c>
      <c r="B36462" s="294"/>
      <c r="C36462" s="294"/>
      <c r="D36462" s="294"/>
      <c r="E36462" s="294"/>
      <c r="F36462" s="294"/>
    </row>
    <row r="36463">
      <c r="A36463" s="294" t="s">
        <v>43721</v>
      </c>
      <c r="B36463" s="294"/>
      <c r="C36463" s="294"/>
      <c r="D36463" s="294"/>
      <c r="E36463" s="294"/>
      <c r="F36463" s="294"/>
    </row>
    <row r="36464">
      <c r="A36464" s="294" t="s">
        <v>43722</v>
      </c>
      <c r="B36464" s="294"/>
      <c r="C36464" s="294"/>
      <c r="D36464" s="294"/>
      <c r="E36464" s="294"/>
      <c r="F36464" s="294"/>
    </row>
    <row r="36465">
      <c r="A36465" s="294" t="s">
        <v>43723</v>
      </c>
      <c r="B36465" s="294"/>
      <c r="C36465" s="294"/>
      <c r="D36465" s="294"/>
      <c r="E36465" s="294"/>
      <c r="F36465" s="294"/>
    </row>
    <row r="36466">
      <c r="A36466" s="294" t="s">
        <v>43724</v>
      </c>
      <c r="B36466" s="294"/>
      <c r="C36466" s="294"/>
      <c r="D36466" s="294"/>
      <c r="E36466" s="294"/>
      <c r="F36466" s="294"/>
    </row>
    <row r="36467">
      <c r="A36467" s="294" t="s">
        <v>43725</v>
      </c>
      <c r="B36467" s="294"/>
      <c r="C36467" s="294"/>
      <c r="D36467" s="294"/>
      <c r="E36467" s="294"/>
      <c r="F36467" s="294"/>
    </row>
    <row r="36468">
      <c r="A36468" s="294" t="s">
        <v>21921</v>
      </c>
      <c r="B36468" s="294"/>
      <c r="C36468" s="294"/>
      <c r="D36468" s="294"/>
      <c r="E36468" s="294"/>
      <c r="F36468" s="294"/>
    </row>
    <row r="36469">
      <c r="A36469" s="294" t="s">
        <v>43726</v>
      </c>
      <c r="B36469" s="294"/>
      <c r="C36469" s="294"/>
      <c r="D36469" s="294"/>
      <c r="E36469" s="294"/>
      <c r="F36469" s="294"/>
    </row>
    <row r="36470">
      <c r="A36470" s="294"/>
      <c r="B36470" s="294"/>
      <c r="C36470" s="294"/>
      <c r="D36470" s="294"/>
      <c r="E36470" s="294"/>
      <c r="F36470" s="294"/>
    </row>
    <row r="36471">
      <c r="A36471" s="294" t="s">
        <v>22025</v>
      </c>
      <c r="B36471" s="294"/>
      <c r="C36471" s="294"/>
      <c r="D36471" s="294"/>
      <c r="E36471" s="294"/>
      <c r="F36471" s="294"/>
    </row>
    <row r="36472">
      <c r="A36472" s="294"/>
      <c r="B36472" s="294"/>
      <c r="C36472" s="294"/>
      <c r="D36472" s="294"/>
      <c r="E36472" s="294"/>
      <c r="F36472" s="294"/>
    </row>
    <row r="36473">
      <c r="A36473" s="294" t="s">
        <v>43727</v>
      </c>
      <c r="B36473" s="294"/>
      <c r="C36473" s="294"/>
      <c r="D36473" s="294"/>
      <c r="E36473" s="294"/>
      <c r="F36473" s="294"/>
    </row>
    <row r="36474">
      <c r="A36474" s="294" t="s">
        <v>43728</v>
      </c>
      <c r="B36474" s="294"/>
      <c r="C36474" s="294"/>
      <c r="D36474" s="294"/>
      <c r="E36474" s="294"/>
      <c r="F36474" s="294"/>
    </row>
    <row r="36475">
      <c r="A36475" s="294" t="s">
        <v>43729</v>
      </c>
      <c r="B36475" s="294"/>
      <c r="C36475" s="294"/>
      <c r="D36475" s="294"/>
      <c r="E36475" s="294"/>
      <c r="F36475" s="294"/>
    </row>
    <row r="36476">
      <c r="A36476" s="294" t="s">
        <v>43730</v>
      </c>
      <c r="B36476" s="294"/>
      <c r="C36476" s="294"/>
      <c r="D36476" s="294"/>
      <c r="E36476" s="294"/>
      <c r="F36476" s="294"/>
    </row>
    <row r="36477">
      <c r="A36477" s="294" t="s">
        <v>21892</v>
      </c>
      <c r="B36477" s="294"/>
      <c r="C36477" s="294"/>
      <c r="D36477" s="294"/>
      <c r="E36477" s="294"/>
      <c r="F36477" s="294"/>
    </row>
    <row r="36478">
      <c r="A36478" s="294" t="s">
        <v>43731</v>
      </c>
      <c r="B36478" s="294"/>
      <c r="C36478" s="294"/>
      <c r="D36478" s="294"/>
      <c r="E36478" s="294"/>
      <c r="F36478" s="294"/>
    </row>
    <row r="36479">
      <c r="A36479" s="294"/>
      <c r="B36479" s="294"/>
      <c r="C36479" s="294"/>
      <c r="D36479" s="294"/>
      <c r="E36479" s="294"/>
      <c r="F36479" s="294"/>
    </row>
    <row r="36480">
      <c r="A36480" s="294" t="s">
        <v>43732</v>
      </c>
      <c r="B36480" s="294"/>
      <c r="C36480" s="294"/>
      <c r="D36480" s="294"/>
      <c r="E36480" s="294"/>
      <c r="F36480" s="294"/>
    </row>
    <row r="36481">
      <c r="A36481" s="294"/>
      <c r="B36481" s="294"/>
      <c r="C36481" s="294"/>
      <c r="D36481" s="294"/>
      <c r="E36481" s="294"/>
      <c r="F36481" s="294"/>
    </row>
    <row r="36482">
      <c r="A36482" s="294" t="s">
        <v>43733</v>
      </c>
      <c r="B36482" s="294"/>
      <c r="C36482" s="294"/>
      <c r="D36482" s="294"/>
      <c r="E36482" s="294"/>
      <c r="F36482" s="294"/>
    </row>
    <row r="36483">
      <c r="A36483" s="294" t="s">
        <v>43734</v>
      </c>
      <c r="B36483" s="294"/>
      <c r="C36483" s="294"/>
      <c r="D36483" s="294"/>
      <c r="E36483" s="294"/>
      <c r="F36483" s="294"/>
    </row>
    <row r="36484">
      <c r="A36484" s="294" t="s">
        <v>43735</v>
      </c>
      <c r="B36484" s="294"/>
      <c r="C36484" s="294"/>
      <c r="D36484" s="294"/>
      <c r="E36484" s="294"/>
      <c r="F36484" s="294"/>
    </row>
    <row r="36485">
      <c r="A36485" s="294" t="s">
        <v>39962</v>
      </c>
      <c r="B36485" s="294"/>
      <c r="C36485" s="294"/>
      <c r="D36485" s="294"/>
      <c r="E36485" s="294"/>
      <c r="F36485" s="294"/>
    </row>
    <row r="36486">
      <c r="A36486" s="294" t="s">
        <v>43736</v>
      </c>
      <c r="B36486" s="294"/>
      <c r="C36486" s="294"/>
      <c r="D36486" s="294"/>
      <c r="E36486" s="294"/>
      <c r="F36486" s="294"/>
    </row>
    <row r="36487">
      <c r="A36487" s="294" t="s">
        <v>21921</v>
      </c>
      <c r="B36487" s="294"/>
      <c r="C36487" s="294"/>
      <c r="D36487" s="294"/>
      <c r="E36487" s="294"/>
      <c r="F36487" s="294"/>
    </row>
    <row r="36488">
      <c r="A36488" s="294" t="s">
        <v>43737</v>
      </c>
      <c r="B36488" s="294"/>
      <c r="C36488" s="294"/>
      <c r="D36488" s="294"/>
      <c r="E36488" s="294"/>
      <c r="F36488" s="294"/>
    </row>
    <row r="36489">
      <c r="A36489" s="294"/>
      <c r="B36489" s="294"/>
      <c r="C36489" s="294"/>
      <c r="D36489" s="294"/>
      <c r="E36489" s="294"/>
      <c r="F36489" s="294"/>
    </row>
    <row r="36490">
      <c r="A36490" s="294" t="s">
        <v>27372</v>
      </c>
      <c r="B36490" s="294"/>
      <c r="C36490" s="294"/>
      <c r="D36490" s="294"/>
      <c r="E36490" s="294"/>
      <c r="F36490" s="294"/>
    </row>
    <row r="36491">
      <c r="A36491" s="294" t="s">
        <v>25548</v>
      </c>
      <c r="B36491" s="294"/>
      <c r="C36491" s="294"/>
      <c r="D36491" s="294"/>
      <c r="E36491" s="294"/>
      <c r="F36491" s="294"/>
    </row>
    <row r="36492">
      <c r="A36492" s="294"/>
      <c r="B36492" s="294"/>
      <c r="C36492" s="294"/>
      <c r="D36492" s="294"/>
      <c r="E36492" s="294"/>
      <c r="F36492" s="294"/>
    </row>
    <row r="36493">
      <c r="A36493" s="294" t="s">
        <v>43738</v>
      </c>
      <c r="B36493" s="294"/>
      <c r="C36493" s="294"/>
      <c r="D36493" s="294"/>
      <c r="E36493" s="294"/>
      <c r="F36493" s="294"/>
    </row>
    <row r="36494">
      <c r="A36494" s="294" t="s">
        <v>43739</v>
      </c>
      <c r="B36494" s="294"/>
      <c r="C36494" s="294"/>
      <c r="D36494" s="294"/>
      <c r="E36494" s="294"/>
      <c r="F36494" s="294"/>
    </row>
    <row r="36495">
      <c r="A36495" s="294" t="s">
        <v>43740</v>
      </c>
      <c r="B36495" s="294"/>
      <c r="C36495" s="294"/>
      <c r="D36495" s="294"/>
      <c r="E36495" s="294"/>
      <c r="F36495" s="294"/>
    </row>
    <row r="36496">
      <c r="A36496" s="294"/>
      <c r="B36496" s="294"/>
      <c r="C36496" s="294"/>
      <c r="D36496" s="294"/>
      <c r="E36496" s="294"/>
      <c r="F36496" s="294"/>
    </row>
    <row r="36497">
      <c r="A36497" s="294" t="s">
        <v>24384</v>
      </c>
      <c r="B36497" s="294"/>
      <c r="C36497" s="294"/>
      <c r="D36497" s="294"/>
      <c r="E36497" s="294"/>
      <c r="F36497" s="294"/>
    </row>
    <row r="36498">
      <c r="A36498" s="294" t="s">
        <v>23202</v>
      </c>
      <c r="B36498" s="294"/>
      <c r="C36498" s="294"/>
      <c r="D36498" s="294"/>
      <c r="E36498" s="294"/>
      <c r="F36498" s="294"/>
    </row>
    <row r="36499">
      <c r="A36499" s="294"/>
      <c r="B36499" s="294"/>
      <c r="C36499" s="294"/>
      <c r="D36499" s="294"/>
      <c r="E36499" s="294"/>
      <c r="F36499" s="294"/>
    </row>
    <row r="36500">
      <c r="A36500" s="294" t="s">
        <v>43741</v>
      </c>
      <c r="B36500" s="294"/>
      <c r="C36500" s="294"/>
      <c r="D36500" s="294"/>
      <c r="E36500" s="294"/>
      <c r="F36500" s="294"/>
    </row>
    <row r="36501">
      <c r="A36501" s="294" t="s">
        <v>43742</v>
      </c>
      <c r="B36501" s="294"/>
      <c r="C36501" s="294"/>
      <c r="D36501" s="294"/>
      <c r="E36501" s="294"/>
      <c r="F36501" s="294"/>
    </row>
    <row r="36502">
      <c r="A36502" s="294" t="s">
        <v>43743</v>
      </c>
      <c r="B36502" s="294"/>
      <c r="C36502" s="294"/>
      <c r="D36502" s="294"/>
      <c r="E36502" s="294"/>
      <c r="F36502" s="294"/>
    </row>
    <row r="36503">
      <c r="A36503" s="294" t="s">
        <v>43744</v>
      </c>
      <c r="B36503" s="294"/>
      <c r="C36503" s="294"/>
      <c r="D36503" s="294"/>
      <c r="E36503" s="294"/>
      <c r="F36503" s="294"/>
    </row>
    <row r="36504">
      <c r="A36504" s="294"/>
      <c r="B36504" s="294"/>
      <c r="C36504" s="294"/>
      <c r="D36504" s="294"/>
      <c r="E36504" s="294"/>
      <c r="F36504" s="294"/>
    </row>
    <row r="36505">
      <c r="A36505" s="294" t="s">
        <v>40108</v>
      </c>
      <c r="B36505" s="294"/>
      <c r="C36505" s="294"/>
      <c r="D36505" s="294"/>
      <c r="E36505" s="294"/>
      <c r="F36505" s="294"/>
    </row>
    <row r="36506">
      <c r="A36506" s="294" t="s">
        <v>43745</v>
      </c>
      <c r="B36506" s="294"/>
      <c r="C36506" s="294"/>
      <c r="D36506" s="294"/>
      <c r="E36506" s="294"/>
      <c r="F36506" s="294"/>
    </row>
    <row r="36507">
      <c r="A36507" s="294"/>
      <c r="B36507" s="294"/>
      <c r="C36507" s="294"/>
      <c r="D36507" s="294"/>
      <c r="E36507" s="294"/>
      <c r="F36507" s="294"/>
    </row>
    <row r="36508">
      <c r="A36508" s="294" t="s">
        <v>43746</v>
      </c>
      <c r="B36508" s="294"/>
      <c r="C36508" s="294"/>
      <c r="D36508" s="294"/>
      <c r="E36508" s="294"/>
      <c r="F36508" s="294"/>
    </row>
    <row r="36509">
      <c r="A36509" s="294" t="s">
        <v>43747</v>
      </c>
      <c r="B36509" s="294"/>
      <c r="C36509" s="294"/>
      <c r="D36509" s="294"/>
      <c r="E36509" s="294"/>
      <c r="F36509" s="294"/>
    </row>
    <row r="36510">
      <c r="A36510" s="294" t="s">
        <v>43748</v>
      </c>
      <c r="B36510" s="294"/>
      <c r="C36510" s="294"/>
      <c r="D36510" s="294"/>
      <c r="E36510" s="294"/>
      <c r="F36510" s="294"/>
    </row>
    <row r="36511">
      <c r="A36511" s="294" t="s">
        <v>21921</v>
      </c>
      <c r="B36511" s="294"/>
      <c r="C36511" s="294"/>
      <c r="D36511" s="294"/>
      <c r="E36511" s="294"/>
      <c r="F36511" s="294"/>
    </row>
    <row r="36512">
      <c r="A36512" s="294" t="s">
        <v>43749</v>
      </c>
      <c r="B36512" s="294"/>
      <c r="C36512" s="294"/>
      <c r="D36512" s="294"/>
      <c r="E36512" s="294"/>
      <c r="F36512" s="294"/>
    </row>
    <row r="36513">
      <c r="A36513" s="294"/>
      <c r="B36513" s="294"/>
      <c r="C36513" s="294"/>
      <c r="D36513" s="294"/>
      <c r="E36513" s="294"/>
      <c r="F36513" s="294"/>
    </row>
    <row r="36514">
      <c r="A36514" s="294" t="s">
        <v>21462</v>
      </c>
      <c r="B36514" s="294"/>
      <c r="C36514" s="294"/>
      <c r="D36514" s="294"/>
      <c r="E36514" s="294"/>
      <c r="F36514" s="294"/>
    </row>
    <row r="36515">
      <c r="A36515" s="294"/>
      <c r="B36515" s="294"/>
      <c r="C36515" s="294"/>
      <c r="D36515" s="294"/>
      <c r="E36515" s="294"/>
      <c r="F36515" s="294"/>
    </row>
    <row r="36516">
      <c r="A36516" s="294" t="s">
        <v>43750</v>
      </c>
      <c r="B36516" s="294"/>
      <c r="C36516" s="294"/>
      <c r="D36516" s="294"/>
      <c r="E36516" s="294"/>
      <c r="F36516" s="294"/>
    </row>
    <row r="36517">
      <c r="A36517" s="294" t="s">
        <v>43751</v>
      </c>
      <c r="B36517" s="294"/>
      <c r="C36517" s="294"/>
      <c r="D36517" s="294"/>
      <c r="E36517" s="294"/>
      <c r="F36517" s="294"/>
    </row>
    <row r="36518">
      <c r="A36518" s="294" t="s">
        <v>43752</v>
      </c>
      <c r="B36518" s="294"/>
      <c r="C36518" s="294"/>
      <c r="D36518" s="294"/>
      <c r="E36518" s="294"/>
      <c r="F36518" s="294"/>
    </row>
    <row r="36519">
      <c r="A36519" s="294" t="s">
        <v>43753</v>
      </c>
      <c r="B36519" s="294"/>
      <c r="C36519" s="294"/>
      <c r="D36519" s="294"/>
      <c r="E36519" s="294"/>
      <c r="F36519" s="294"/>
    </row>
    <row r="36520">
      <c r="A36520" s="294" t="s">
        <v>43754</v>
      </c>
      <c r="B36520" s="294"/>
      <c r="C36520" s="294"/>
      <c r="D36520" s="294"/>
      <c r="E36520" s="294"/>
      <c r="F36520" s="294"/>
    </row>
    <row r="36521">
      <c r="A36521" s="294" t="s">
        <v>21892</v>
      </c>
      <c r="B36521" s="294"/>
      <c r="C36521" s="294"/>
      <c r="D36521" s="294"/>
      <c r="E36521" s="294"/>
      <c r="F36521" s="294"/>
    </row>
    <row r="36522">
      <c r="A36522" s="294" t="s">
        <v>43755</v>
      </c>
      <c r="B36522" s="294"/>
      <c r="C36522" s="294"/>
      <c r="D36522" s="294"/>
      <c r="E36522" s="294"/>
      <c r="F36522" s="294"/>
    </row>
    <row r="36523">
      <c r="A36523" s="294" t="s">
        <v>43756</v>
      </c>
      <c r="B36523" s="294"/>
      <c r="C36523" s="294"/>
      <c r="D36523" s="294"/>
      <c r="E36523" s="294"/>
      <c r="F36523" s="294"/>
    </row>
    <row r="36524">
      <c r="A36524" s="294" t="s">
        <v>43757</v>
      </c>
      <c r="B36524" s="294"/>
      <c r="C36524" s="294"/>
      <c r="D36524" s="294"/>
      <c r="E36524" s="294"/>
      <c r="F36524" s="294"/>
    </row>
    <row r="36525">
      <c r="A36525" s="294" t="s">
        <v>43758</v>
      </c>
      <c r="B36525" s="294"/>
      <c r="C36525" s="294"/>
      <c r="D36525" s="294"/>
      <c r="E36525" s="294"/>
      <c r="F36525" s="294"/>
    </row>
    <row r="36526">
      <c r="A36526" s="294" t="s">
        <v>43759</v>
      </c>
      <c r="B36526" s="294"/>
      <c r="C36526" s="294"/>
      <c r="D36526" s="294"/>
      <c r="E36526" s="294"/>
      <c r="F36526" s="294"/>
    </row>
    <row r="36527">
      <c r="A36527" s="294" t="s">
        <v>43760</v>
      </c>
      <c r="B36527" s="294"/>
      <c r="C36527" s="294"/>
      <c r="D36527" s="294"/>
      <c r="E36527" s="294"/>
      <c r="F36527" s="294"/>
    </row>
    <row r="36528">
      <c r="A36528" s="294"/>
      <c r="B36528" s="294"/>
      <c r="C36528" s="294"/>
      <c r="D36528" s="294"/>
      <c r="E36528" s="294"/>
      <c r="F36528" s="294"/>
    </row>
    <row r="36529">
      <c r="A36529" s="294" t="s">
        <v>41927</v>
      </c>
      <c r="B36529" s="294"/>
      <c r="C36529" s="294"/>
      <c r="D36529" s="294"/>
      <c r="E36529" s="294"/>
      <c r="F36529" s="294"/>
    </row>
    <row r="36530">
      <c r="A36530" s="294" t="s">
        <v>43761</v>
      </c>
      <c r="B36530" s="294"/>
      <c r="C36530" s="294"/>
      <c r="D36530" s="294"/>
      <c r="E36530" s="294"/>
      <c r="F36530" s="294"/>
    </row>
    <row r="36531">
      <c r="A36531" s="294" t="s">
        <v>21618</v>
      </c>
      <c r="B36531" s="294"/>
      <c r="C36531" s="294"/>
      <c r="D36531" s="294"/>
      <c r="E36531" s="294"/>
      <c r="F36531" s="294"/>
    </row>
    <row r="36532">
      <c r="A36532" s="294" t="s">
        <v>43762</v>
      </c>
      <c r="B36532" s="294"/>
      <c r="C36532" s="294"/>
      <c r="D36532" s="294"/>
      <c r="E36532" s="294"/>
      <c r="F36532" s="294"/>
    </row>
    <row r="36533">
      <c r="A36533" s="294"/>
      <c r="B36533" s="294"/>
      <c r="C36533" s="294"/>
      <c r="D36533" s="294"/>
      <c r="E36533" s="294"/>
      <c r="F36533" s="294"/>
    </row>
    <row r="36534">
      <c r="A36534" s="294" t="s">
        <v>22512</v>
      </c>
      <c r="B36534" s="294"/>
      <c r="C36534" s="294"/>
      <c r="D36534" s="294"/>
      <c r="E36534" s="294"/>
      <c r="F36534" s="294"/>
    </row>
    <row r="36535">
      <c r="A36535" s="294" t="s">
        <v>38917</v>
      </c>
      <c r="B36535" s="294"/>
      <c r="C36535" s="294"/>
      <c r="D36535" s="294"/>
      <c r="E36535" s="294"/>
      <c r="F36535" s="294"/>
    </row>
    <row r="36536">
      <c r="A36536" s="294"/>
      <c r="B36536" s="294"/>
      <c r="C36536" s="294"/>
      <c r="D36536" s="294"/>
      <c r="E36536" s="294"/>
      <c r="F36536" s="294"/>
    </row>
    <row r="36537">
      <c r="A36537" s="294" t="s">
        <v>40106</v>
      </c>
      <c r="B36537" s="294"/>
      <c r="C36537" s="294"/>
      <c r="D36537" s="294"/>
      <c r="E36537" s="294"/>
      <c r="F36537" s="294"/>
    </row>
    <row r="36538">
      <c r="A36538" s="294" t="s">
        <v>41400</v>
      </c>
      <c r="B36538" s="294"/>
      <c r="C36538" s="294"/>
      <c r="D36538" s="294"/>
      <c r="E36538" s="294"/>
      <c r="F36538" s="294"/>
    </row>
    <row r="36539">
      <c r="A36539" s="294" t="s">
        <v>43763</v>
      </c>
      <c r="B36539" s="294"/>
      <c r="C36539" s="294"/>
      <c r="D36539" s="294"/>
      <c r="E36539" s="294"/>
      <c r="F36539" s="294"/>
    </row>
    <row r="36540">
      <c r="A36540" s="294" t="s">
        <v>43764</v>
      </c>
      <c r="B36540" s="294"/>
      <c r="C36540" s="294"/>
      <c r="D36540" s="294"/>
      <c r="E36540" s="294"/>
      <c r="F36540" s="294"/>
    </row>
    <row r="36541">
      <c r="A36541" s="294" t="s">
        <v>43765</v>
      </c>
      <c r="B36541" s="294"/>
      <c r="C36541" s="294"/>
      <c r="D36541" s="294"/>
      <c r="E36541" s="294"/>
      <c r="F36541" s="294"/>
    </row>
    <row r="36542">
      <c r="A36542" s="294" t="s">
        <v>43766</v>
      </c>
      <c r="B36542" s="294"/>
      <c r="C36542" s="294"/>
      <c r="D36542" s="294"/>
      <c r="E36542" s="294"/>
      <c r="F36542" s="294"/>
    </row>
    <row r="36543">
      <c r="A36543" s="294" t="s">
        <v>43767</v>
      </c>
      <c r="B36543" s="294"/>
      <c r="C36543" s="294"/>
      <c r="D36543" s="294"/>
      <c r="E36543" s="294"/>
      <c r="F36543" s="294"/>
    </row>
    <row r="36544">
      <c r="A36544" s="294" t="s">
        <v>21921</v>
      </c>
      <c r="B36544" s="294"/>
      <c r="C36544" s="294"/>
      <c r="D36544" s="294"/>
      <c r="E36544" s="294"/>
      <c r="F36544" s="294"/>
    </row>
    <row r="36545">
      <c r="A36545" s="294" t="s">
        <v>43768</v>
      </c>
      <c r="B36545" s="294"/>
      <c r="C36545" s="294"/>
      <c r="D36545" s="294"/>
      <c r="E36545" s="294"/>
      <c r="F36545" s="294"/>
    </row>
    <row r="36546">
      <c r="A36546" s="294"/>
      <c r="B36546" s="294"/>
      <c r="C36546" s="294"/>
      <c r="D36546" s="294"/>
      <c r="E36546" s="294"/>
      <c r="F36546" s="294"/>
    </row>
    <row r="36547">
      <c r="A36547" s="294" t="s">
        <v>23148</v>
      </c>
      <c r="B36547" s="294"/>
      <c r="C36547" s="294"/>
      <c r="D36547" s="294"/>
      <c r="E36547" s="294"/>
      <c r="F36547" s="294"/>
    </row>
    <row r="36548">
      <c r="A36548" s="294" t="s">
        <v>23466</v>
      </c>
      <c r="B36548" s="294"/>
      <c r="C36548" s="294"/>
      <c r="D36548" s="294"/>
      <c r="E36548" s="294"/>
      <c r="F36548" s="294"/>
    </row>
    <row r="36549">
      <c r="A36549" s="294"/>
      <c r="B36549" s="294"/>
      <c r="C36549" s="294"/>
      <c r="D36549" s="294"/>
      <c r="E36549" s="294"/>
      <c r="F36549" s="294"/>
    </row>
    <row r="36550">
      <c r="A36550" s="294" t="s">
        <v>43769</v>
      </c>
      <c r="B36550" s="294"/>
      <c r="C36550" s="294"/>
      <c r="D36550" s="294"/>
      <c r="E36550" s="294"/>
      <c r="F36550" s="294"/>
    </row>
    <row r="36551">
      <c r="A36551" s="294" t="s">
        <v>43770</v>
      </c>
      <c r="B36551" s="294"/>
      <c r="C36551" s="294"/>
      <c r="D36551" s="294"/>
      <c r="E36551" s="294"/>
      <c r="F36551" s="294"/>
    </row>
    <row r="36552">
      <c r="A36552" s="294" t="s">
        <v>43771</v>
      </c>
      <c r="B36552" s="294"/>
      <c r="C36552" s="294"/>
      <c r="D36552" s="294"/>
      <c r="E36552" s="294"/>
      <c r="F36552" s="294"/>
    </row>
    <row r="36553">
      <c r="A36553" s="294" t="s">
        <v>43772</v>
      </c>
      <c r="B36553" s="294"/>
      <c r="C36553" s="294"/>
      <c r="D36553" s="294"/>
      <c r="E36553" s="294"/>
      <c r="F36553" s="294"/>
    </row>
    <row r="36554">
      <c r="A36554" s="294" t="s">
        <v>43773</v>
      </c>
      <c r="B36554" s="294"/>
      <c r="C36554" s="294"/>
      <c r="D36554" s="294"/>
      <c r="E36554" s="294"/>
      <c r="F36554" s="294"/>
    </row>
    <row r="36555">
      <c r="A36555" s="294" t="s">
        <v>21892</v>
      </c>
      <c r="B36555" s="294"/>
      <c r="C36555" s="294"/>
      <c r="D36555" s="294"/>
      <c r="E36555" s="294"/>
      <c r="F36555" s="294"/>
    </row>
    <row r="36556">
      <c r="A36556" s="294" t="s">
        <v>42841</v>
      </c>
      <c r="B36556" s="294"/>
      <c r="C36556" s="294"/>
      <c r="D36556" s="294"/>
      <c r="E36556" s="294"/>
      <c r="F36556" s="294"/>
    </row>
    <row r="36557">
      <c r="A36557" s="294"/>
      <c r="B36557" s="294"/>
      <c r="C36557" s="294"/>
      <c r="D36557" s="294"/>
      <c r="E36557" s="294"/>
      <c r="F36557" s="294"/>
    </row>
    <row r="36558">
      <c r="A36558" s="294" t="s">
        <v>42145</v>
      </c>
      <c r="B36558" s="294"/>
      <c r="C36558" s="294"/>
      <c r="D36558" s="294"/>
      <c r="E36558" s="294"/>
      <c r="F36558" s="294"/>
    </row>
    <row r="36559">
      <c r="A36559" s="294" t="s">
        <v>26884</v>
      </c>
      <c r="B36559" s="294"/>
      <c r="C36559" s="294"/>
      <c r="D36559" s="294"/>
      <c r="E36559" s="294"/>
      <c r="F36559" s="294"/>
    </row>
    <row r="36560">
      <c r="A36560" s="294"/>
      <c r="B36560" s="294"/>
      <c r="C36560" s="294"/>
      <c r="D36560" s="294"/>
      <c r="E36560" s="294"/>
      <c r="F36560" s="294"/>
    </row>
    <row r="36561">
      <c r="A36561" s="294" t="s">
        <v>43774</v>
      </c>
      <c r="B36561" s="294"/>
      <c r="C36561" s="294"/>
      <c r="D36561" s="294"/>
      <c r="E36561" s="294"/>
      <c r="F36561" s="294"/>
    </row>
    <row r="36562">
      <c r="A36562" s="294" t="s">
        <v>43775</v>
      </c>
      <c r="B36562" s="294"/>
      <c r="C36562" s="294"/>
      <c r="D36562" s="294"/>
      <c r="E36562" s="294"/>
      <c r="F36562" s="294"/>
    </row>
    <row r="36563">
      <c r="A36563" s="294" t="s">
        <v>43776</v>
      </c>
      <c r="B36563" s="294"/>
      <c r="C36563" s="294"/>
      <c r="D36563" s="294"/>
      <c r="E36563" s="294"/>
      <c r="F36563" s="294"/>
    </row>
    <row r="36564">
      <c r="A36564" s="294" t="s">
        <v>43777</v>
      </c>
      <c r="B36564" s="294"/>
      <c r="C36564" s="294"/>
      <c r="D36564" s="294"/>
      <c r="E36564" s="294"/>
      <c r="F36564" s="294"/>
    </row>
    <row r="36565">
      <c r="A36565" s="294" t="s">
        <v>41214</v>
      </c>
      <c r="B36565" s="294"/>
      <c r="C36565" s="294"/>
      <c r="D36565" s="294"/>
      <c r="E36565" s="294"/>
      <c r="F36565" s="294"/>
    </row>
    <row r="36566">
      <c r="A36566" s="294" t="s">
        <v>43778</v>
      </c>
      <c r="B36566" s="294"/>
      <c r="C36566" s="294"/>
      <c r="D36566" s="294"/>
      <c r="E36566" s="294"/>
      <c r="F36566" s="294"/>
    </row>
    <row r="36567">
      <c r="A36567" s="294" t="s">
        <v>43779</v>
      </c>
      <c r="B36567" s="294"/>
      <c r="C36567" s="294"/>
      <c r="D36567" s="294"/>
      <c r="E36567" s="294"/>
      <c r="F36567" s="294"/>
    </row>
    <row r="36568">
      <c r="A36568" s="294" t="s">
        <v>21921</v>
      </c>
      <c r="B36568" s="294"/>
      <c r="C36568" s="294"/>
      <c r="D36568" s="294"/>
      <c r="E36568" s="294"/>
      <c r="F36568" s="294"/>
    </row>
    <row r="36569">
      <c r="A36569" s="294" t="s">
        <v>43780</v>
      </c>
      <c r="B36569" s="294"/>
      <c r="C36569" s="294"/>
      <c r="D36569" s="294"/>
      <c r="E36569" s="294"/>
      <c r="F36569" s="294"/>
    </row>
    <row r="36570">
      <c r="A36570" s="294"/>
      <c r="B36570" s="294"/>
      <c r="C36570" s="294"/>
      <c r="D36570" s="294"/>
      <c r="E36570" s="294"/>
      <c r="F36570" s="294"/>
    </row>
    <row r="36571">
      <c r="A36571" s="294"/>
      <c r="B36571" s="294"/>
      <c r="C36571" s="294"/>
      <c r="D36571" s="294"/>
      <c r="E36571" s="294"/>
      <c r="F36571" s="294"/>
    </row>
    <row r="36572">
      <c r="A36572" s="294"/>
      <c r="B36572" s="294"/>
      <c r="C36572" s="294"/>
      <c r="D36572" s="294"/>
      <c r="E36572" s="294"/>
      <c r="F36572" s="294"/>
    </row>
    <row r="36573">
      <c r="A36573" s="294" t="s">
        <v>43781</v>
      </c>
      <c r="B36573" s="294"/>
      <c r="C36573" s="294"/>
      <c r="D36573" s="294"/>
      <c r="E36573" s="294"/>
      <c r="F36573" s="294"/>
    </row>
    <row r="36574">
      <c r="A36574" s="294"/>
      <c r="B36574" s="294"/>
      <c r="C36574" s="294"/>
      <c r="D36574" s="294"/>
      <c r="E36574" s="294"/>
      <c r="F36574" s="294"/>
    </row>
    <row r="36575">
      <c r="A36575" s="294" t="s">
        <v>43782</v>
      </c>
      <c r="B36575" s="294"/>
      <c r="C36575" s="294"/>
      <c r="D36575" s="294"/>
      <c r="E36575" s="294"/>
      <c r="F36575" s="294"/>
    </row>
    <row r="36576">
      <c r="A36576" s="294" t="s">
        <v>43783</v>
      </c>
      <c r="B36576" s="294"/>
      <c r="C36576" s="294"/>
      <c r="D36576" s="294"/>
      <c r="E36576" s="294"/>
      <c r="F36576" s="294"/>
    </row>
    <row r="36577">
      <c r="A36577" s="294" t="s">
        <v>43784</v>
      </c>
      <c r="B36577" s="294"/>
      <c r="C36577" s="294"/>
      <c r="D36577" s="294"/>
      <c r="E36577" s="294"/>
      <c r="F36577" s="294"/>
    </row>
    <row r="36578">
      <c r="A36578" s="294" t="s">
        <v>27102</v>
      </c>
      <c r="B36578" s="294"/>
      <c r="C36578" s="294"/>
      <c r="D36578" s="294"/>
      <c r="E36578" s="294"/>
      <c r="F36578" s="294"/>
    </row>
    <row r="36579">
      <c r="A36579" s="294" t="s">
        <v>23829</v>
      </c>
      <c r="B36579" s="294"/>
      <c r="C36579" s="294"/>
      <c r="D36579" s="294"/>
      <c r="E36579" s="294"/>
      <c r="F36579" s="294"/>
    </row>
    <row r="36580">
      <c r="A36580" s="294" t="s">
        <v>23830</v>
      </c>
      <c r="B36580" s="294"/>
      <c r="C36580" s="294"/>
      <c r="D36580" s="294"/>
      <c r="E36580" s="294"/>
      <c r="F36580" s="294"/>
    </row>
    <row r="36581">
      <c r="A36581" s="294" t="s">
        <v>31560</v>
      </c>
      <c r="B36581" s="294"/>
      <c r="C36581" s="294"/>
      <c r="D36581" s="294"/>
      <c r="E36581" s="294"/>
      <c r="F36581" s="294"/>
    </row>
    <row r="36582">
      <c r="A36582" s="294" t="s">
        <v>43785</v>
      </c>
      <c r="B36582" s="294"/>
      <c r="C36582" s="294"/>
      <c r="D36582" s="294"/>
      <c r="E36582" s="294"/>
      <c r="F36582" s="294"/>
    </row>
    <row r="36583">
      <c r="A36583" s="294" t="s">
        <v>43786</v>
      </c>
      <c r="B36583" s="294"/>
      <c r="C36583" s="294"/>
      <c r="D36583" s="294"/>
      <c r="E36583" s="294"/>
      <c r="F36583" s="294"/>
    </row>
    <row r="36584">
      <c r="A36584" s="294" t="s">
        <v>43787</v>
      </c>
      <c r="B36584" s="294"/>
      <c r="C36584" s="294"/>
      <c r="D36584" s="294"/>
      <c r="E36584" s="294"/>
      <c r="F36584" s="294"/>
    </row>
    <row r="36585">
      <c r="A36585" s="294" t="s">
        <v>38164</v>
      </c>
      <c r="B36585" s="294"/>
      <c r="C36585" s="294"/>
      <c r="D36585" s="294"/>
      <c r="E36585" s="294"/>
      <c r="F36585" s="294"/>
    </row>
    <row r="36586">
      <c r="A36586" s="294" t="s">
        <v>23825</v>
      </c>
      <c r="B36586" s="294"/>
      <c r="C36586" s="294"/>
      <c r="D36586" s="294"/>
      <c r="E36586" s="294"/>
      <c r="F36586" s="294"/>
    </row>
    <row r="36587">
      <c r="A36587" s="294"/>
      <c r="B36587" s="294"/>
      <c r="C36587" s="294"/>
      <c r="D36587" s="294"/>
      <c r="E36587" s="294"/>
      <c r="F36587" s="294"/>
    </row>
    <row r="36588">
      <c r="A36588" s="294" t="s">
        <v>43788</v>
      </c>
      <c r="B36588" s="294"/>
      <c r="C36588" s="294"/>
      <c r="D36588" s="294"/>
      <c r="E36588" s="294"/>
      <c r="F36588" s="294"/>
    </row>
    <row r="36589">
      <c r="A36589" s="294" t="s">
        <v>33655</v>
      </c>
      <c r="B36589" s="294"/>
      <c r="C36589" s="294"/>
      <c r="D36589" s="294"/>
      <c r="E36589" s="294"/>
      <c r="F36589" s="294"/>
    </row>
    <row r="36590">
      <c r="A36590" s="294" t="s">
        <v>38799</v>
      </c>
      <c r="B36590" s="294"/>
      <c r="C36590" s="294"/>
      <c r="D36590" s="294"/>
      <c r="E36590" s="294"/>
      <c r="F36590" s="294"/>
    </row>
    <row r="36591">
      <c r="A36591" s="294" t="s">
        <v>43148</v>
      </c>
      <c r="B36591" s="294"/>
      <c r="C36591" s="294"/>
      <c r="D36591" s="294"/>
      <c r="E36591" s="294"/>
      <c r="F36591" s="294"/>
    </row>
    <row r="36592">
      <c r="A36592" s="294" t="s">
        <v>43789</v>
      </c>
      <c r="B36592" s="294"/>
      <c r="C36592" s="294"/>
      <c r="D36592" s="294"/>
      <c r="E36592" s="294"/>
      <c r="F36592" s="294"/>
    </row>
    <row r="36593">
      <c r="A36593" s="294" t="s">
        <v>43790</v>
      </c>
      <c r="B36593" s="294"/>
      <c r="C36593" s="294"/>
      <c r="D36593" s="294"/>
      <c r="E36593" s="294"/>
      <c r="F36593" s="294"/>
    </row>
    <row r="36594">
      <c r="A36594" s="294" t="s">
        <v>39326</v>
      </c>
      <c r="B36594" s="294"/>
      <c r="C36594" s="294"/>
      <c r="D36594" s="294"/>
      <c r="E36594" s="294"/>
      <c r="F36594" s="294"/>
    </row>
    <row r="36595">
      <c r="A36595" s="294" t="s">
        <v>39325</v>
      </c>
      <c r="B36595" s="294"/>
      <c r="C36595" s="294"/>
      <c r="D36595" s="294"/>
      <c r="E36595" s="294"/>
      <c r="F36595" s="294"/>
    </row>
    <row r="36596">
      <c r="A36596" s="294" t="s">
        <v>38309</v>
      </c>
      <c r="B36596" s="294"/>
      <c r="C36596" s="294"/>
      <c r="D36596" s="294"/>
      <c r="E36596" s="294"/>
      <c r="F36596" s="294"/>
    </row>
    <row r="36597">
      <c r="A36597" s="294" t="s">
        <v>22631</v>
      </c>
      <c r="B36597" s="294"/>
      <c r="C36597" s="294"/>
      <c r="D36597" s="294"/>
      <c r="E36597" s="294"/>
      <c r="F36597" s="294"/>
    </row>
    <row r="36598">
      <c r="A36598" s="294" t="s">
        <v>43791</v>
      </c>
      <c r="B36598" s="294"/>
      <c r="C36598" s="294"/>
      <c r="D36598" s="294"/>
      <c r="E36598" s="294"/>
      <c r="F36598" s="294"/>
    </row>
    <row r="36599">
      <c r="A36599" s="294" t="s">
        <v>42780</v>
      </c>
      <c r="B36599" s="294"/>
      <c r="C36599" s="294"/>
      <c r="D36599" s="294"/>
      <c r="E36599" s="294"/>
      <c r="F36599" s="294"/>
    </row>
    <row r="36600">
      <c r="A36600" s="294" t="s">
        <v>39329</v>
      </c>
      <c r="B36600" s="294"/>
      <c r="C36600" s="294"/>
      <c r="D36600" s="294"/>
      <c r="E36600" s="294"/>
      <c r="F36600" s="294"/>
    </row>
    <row r="36601">
      <c r="A36601" s="294" t="s">
        <v>39327</v>
      </c>
      <c r="B36601" s="294"/>
      <c r="C36601" s="294"/>
      <c r="D36601" s="294"/>
      <c r="E36601" s="294"/>
      <c r="F36601" s="294"/>
    </row>
    <row r="36602">
      <c r="A36602" s="294" t="s">
        <v>43792</v>
      </c>
      <c r="B36602" s="294"/>
      <c r="C36602" s="294"/>
      <c r="D36602" s="294"/>
      <c r="E36602" s="294"/>
      <c r="F36602" s="294"/>
    </row>
    <row r="36603">
      <c r="A36603" s="294" t="s">
        <v>43793</v>
      </c>
      <c r="B36603" s="294"/>
      <c r="C36603" s="294"/>
      <c r="D36603" s="294"/>
      <c r="E36603" s="294"/>
      <c r="F36603" s="294"/>
    </row>
    <row r="36604">
      <c r="A36604" s="294" t="s">
        <v>39330</v>
      </c>
      <c r="B36604" s="294"/>
      <c r="C36604" s="294"/>
      <c r="D36604" s="294"/>
      <c r="E36604" s="294"/>
      <c r="F36604" s="294"/>
    </row>
    <row r="36605">
      <c r="A36605" s="294" t="s">
        <v>39354</v>
      </c>
      <c r="B36605" s="294"/>
      <c r="C36605" s="294"/>
      <c r="D36605" s="294"/>
      <c r="E36605" s="294"/>
      <c r="F36605" s="294"/>
    </row>
    <row r="36606">
      <c r="A36606" s="294" t="s">
        <v>43794</v>
      </c>
      <c r="B36606" s="294"/>
      <c r="C36606" s="294"/>
      <c r="D36606" s="294"/>
      <c r="E36606" s="294"/>
      <c r="F36606" s="294"/>
    </row>
    <row r="36607">
      <c r="A36607" s="294" t="s">
        <v>43795</v>
      </c>
      <c r="B36607" s="294"/>
      <c r="C36607" s="294"/>
      <c r="D36607" s="294"/>
      <c r="E36607" s="294"/>
      <c r="F36607" s="294"/>
    </row>
    <row r="36608">
      <c r="A36608" s="294"/>
      <c r="B36608" s="294"/>
      <c r="C36608" s="294"/>
      <c r="D36608" s="294"/>
      <c r="E36608" s="294"/>
      <c r="F36608" s="294"/>
    </row>
    <row r="36609">
      <c r="A36609" s="294" t="s">
        <v>41905</v>
      </c>
      <c r="B36609" s="294"/>
      <c r="C36609" s="294"/>
      <c r="D36609" s="294"/>
      <c r="E36609" s="294"/>
      <c r="F36609" s="294"/>
    </row>
    <row r="36610">
      <c r="A36610" s="294"/>
      <c r="B36610" s="294"/>
      <c r="C36610" s="294"/>
      <c r="D36610" s="294"/>
      <c r="E36610" s="294"/>
      <c r="F36610" s="294"/>
    </row>
    <row r="36611">
      <c r="A36611" s="294" t="s">
        <v>23832</v>
      </c>
      <c r="B36611" s="294"/>
      <c r="C36611" s="294"/>
      <c r="D36611" s="294"/>
      <c r="E36611" s="294"/>
      <c r="F36611" s="294"/>
    </row>
    <row r="36612">
      <c r="A36612" s="294" t="s">
        <v>43177</v>
      </c>
      <c r="B36612" s="294"/>
      <c r="C36612" s="294"/>
      <c r="D36612" s="294"/>
      <c r="E36612" s="294"/>
      <c r="F36612" s="294"/>
    </row>
    <row r="36613">
      <c r="A36613" s="294" t="s">
        <v>42474</v>
      </c>
      <c r="B36613" s="294"/>
      <c r="C36613" s="294"/>
      <c r="D36613" s="294"/>
      <c r="E36613" s="294"/>
      <c r="F36613" s="294"/>
    </row>
    <row r="36614">
      <c r="A36614" s="294" t="s">
        <v>40453</v>
      </c>
      <c r="B36614" s="294"/>
      <c r="C36614" s="294"/>
      <c r="D36614" s="294"/>
      <c r="E36614" s="294"/>
      <c r="F36614" s="294"/>
    </row>
    <row r="36615">
      <c r="A36615" s="294" t="s">
        <v>41621</v>
      </c>
      <c r="B36615" s="294"/>
      <c r="C36615" s="294"/>
      <c r="D36615" s="294"/>
      <c r="E36615" s="294"/>
      <c r="F36615" s="294"/>
    </row>
    <row r="36616">
      <c r="A36616" s="294" t="s">
        <v>43796</v>
      </c>
      <c r="B36616" s="294"/>
      <c r="C36616" s="294"/>
      <c r="D36616" s="294"/>
      <c r="E36616" s="294"/>
      <c r="F36616" s="294"/>
    </row>
    <row r="36617">
      <c r="A36617" s="294" t="s">
        <v>43797</v>
      </c>
      <c r="B36617" s="294"/>
      <c r="C36617" s="294"/>
      <c r="D36617" s="294"/>
      <c r="E36617" s="294"/>
      <c r="F36617" s="294"/>
    </row>
    <row r="36618">
      <c r="A36618" s="294" t="s">
        <v>43798</v>
      </c>
      <c r="B36618" s="294"/>
      <c r="C36618" s="294"/>
      <c r="D36618" s="294"/>
      <c r="E36618" s="294"/>
      <c r="F36618" s="294"/>
    </row>
    <row r="36619">
      <c r="A36619" s="294" t="s">
        <v>43799</v>
      </c>
      <c r="B36619" s="294"/>
      <c r="C36619" s="294"/>
      <c r="D36619" s="294"/>
      <c r="E36619" s="294"/>
      <c r="F36619" s="294"/>
    </row>
    <row r="36620">
      <c r="A36620" s="294" t="s">
        <v>25511</v>
      </c>
      <c r="B36620" s="294"/>
      <c r="C36620" s="294"/>
      <c r="D36620" s="294"/>
      <c r="E36620" s="294"/>
      <c r="F36620" s="294"/>
    </row>
    <row r="36621">
      <c r="A36621" s="294" t="s">
        <v>40460</v>
      </c>
      <c r="B36621" s="294"/>
      <c r="C36621" s="294"/>
      <c r="D36621" s="294"/>
      <c r="E36621" s="294"/>
      <c r="F36621" s="294"/>
    </row>
    <row r="36622">
      <c r="A36622" s="294" t="s">
        <v>43800</v>
      </c>
      <c r="B36622" s="294"/>
      <c r="C36622" s="294"/>
      <c r="D36622" s="294"/>
      <c r="E36622" s="294"/>
      <c r="F36622" s="294"/>
    </row>
    <row r="36623">
      <c r="A36623" s="294" t="s">
        <v>43801</v>
      </c>
      <c r="B36623" s="294"/>
      <c r="C36623" s="294"/>
      <c r="D36623" s="294"/>
      <c r="E36623" s="294"/>
      <c r="F36623" s="294"/>
    </row>
    <row r="36624">
      <c r="A36624" s="294" t="s">
        <v>43802</v>
      </c>
      <c r="B36624" s="294"/>
      <c r="C36624" s="294"/>
      <c r="D36624" s="294"/>
      <c r="E36624" s="294"/>
      <c r="F36624" s="294"/>
    </row>
    <row r="36625">
      <c r="A36625" s="294" t="s">
        <v>43803</v>
      </c>
      <c r="B36625" s="294"/>
      <c r="C36625" s="294"/>
      <c r="D36625" s="294"/>
      <c r="E36625" s="294"/>
      <c r="F36625" s="294"/>
    </row>
    <row r="36626">
      <c r="A36626" s="294"/>
      <c r="B36626" s="294"/>
      <c r="C36626" s="294"/>
      <c r="D36626" s="294"/>
      <c r="E36626" s="294"/>
      <c r="F36626" s="294"/>
    </row>
    <row r="36627">
      <c r="A36627" s="294" t="s">
        <v>42784</v>
      </c>
      <c r="B36627" s="294"/>
      <c r="C36627" s="294"/>
      <c r="D36627" s="294"/>
      <c r="E36627" s="294"/>
      <c r="F36627" s="294"/>
    </row>
    <row r="36628">
      <c r="A36628" s="294"/>
      <c r="B36628" s="294"/>
      <c r="C36628" s="294"/>
      <c r="D36628" s="294"/>
      <c r="E36628" s="294"/>
      <c r="F36628" s="294"/>
    </row>
    <row r="36629">
      <c r="A36629" s="294" t="s">
        <v>42606</v>
      </c>
      <c r="B36629" s="294"/>
      <c r="C36629" s="294"/>
      <c r="D36629" s="294"/>
      <c r="E36629" s="294"/>
      <c r="F36629" s="294"/>
    </row>
    <row r="36630">
      <c r="A36630" s="294" t="s">
        <v>41014</v>
      </c>
      <c r="B36630" s="294"/>
      <c r="C36630" s="294"/>
      <c r="D36630" s="294"/>
      <c r="E36630" s="294"/>
      <c r="F36630" s="294"/>
    </row>
    <row r="36631">
      <c r="A36631" s="294" t="s">
        <v>41016</v>
      </c>
      <c r="B36631" s="294"/>
      <c r="C36631" s="294"/>
      <c r="D36631" s="294"/>
      <c r="E36631" s="294"/>
      <c r="F36631" s="294"/>
    </row>
    <row r="36632">
      <c r="A36632" s="294" t="s">
        <v>41235</v>
      </c>
      <c r="B36632" s="294"/>
      <c r="C36632" s="294"/>
      <c r="D36632" s="294"/>
      <c r="E36632" s="294"/>
      <c r="F36632" s="294"/>
    </row>
    <row r="36633">
      <c r="A36633" s="294" t="s">
        <v>41236</v>
      </c>
      <c r="B36633" s="294"/>
      <c r="C36633" s="294"/>
      <c r="D36633" s="294"/>
      <c r="E36633" s="294"/>
      <c r="F36633" s="294"/>
    </row>
    <row r="36634">
      <c r="A36634" s="294" t="s">
        <v>35475</v>
      </c>
      <c r="B36634" s="294"/>
      <c r="C36634" s="294"/>
      <c r="D36634" s="294"/>
      <c r="E36634" s="294"/>
      <c r="F36634" s="294"/>
    </row>
    <row r="36635">
      <c r="A36635" s="294" t="s">
        <v>39347</v>
      </c>
      <c r="B36635" s="294"/>
      <c r="C36635" s="294"/>
      <c r="D36635" s="294"/>
      <c r="E36635" s="294"/>
      <c r="F36635" s="294"/>
    </row>
    <row r="36636">
      <c r="A36636" s="294" t="s">
        <v>43604</v>
      </c>
      <c r="B36636" s="294"/>
      <c r="C36636" s="294"/>
      <c r="D36636" s="294"/>
      <c r="E36636" s="294"/>
      <c r="F36636" s="294"/>
    </row>
    <row r="36637">
      <c r="A36637" s="294" t="s">
        <v>43804</v>
      </c>
      <c r="B36637" s="294"/>
      <c r="C36637" s="294"/>
      <c r="D36637" s="294"/>
      <c r="E36637" s="294"/>
      <c r="F36637" s="294"/>
    </row>
    <row r="36638">
      <c r="A36638" s="294" t="s">
        <v>43805</v>
      </c>
      <c r="B36638" s="294"/>
      <c r="C36638" s="294"/>
      <c r="D36638" s="294"/>
      <c r="E36638" s="294"/>
      <c r="F36638" s="294"/>
    </row>
    <row r="36639">
      <c r="A36639" s="294" t="s">
        <v>43806</v>
      </c>
      <c r="B36639" s="294"/>
      <c r="C36639" s="294"/>
      <c r="D36639" s="294"/>
      <c r="E36639" s="294"/>
      <c r="F36639" s="294"/>
    </row>
    <row r="36640">
      <c r="A36640" s="294" t="s">
        <v>43807</v>
      </c>
      <c r="B36640" s="294"/>
      <c r="C36640" s="294"/>
      <c r="D36640" s="294"/>
      <c r="E36640" s="294"/>
      <c r="F36640" s="294"/>
    </row>
    <row r="36641">
      <c r="A36641" s="294" t="s">
        <v>43808</v>
      </c>
      <c r="B36641" s="294"/>
      <c r="C36641" s="294"/>
      <c r="D36641" s="294"/>
      <c r="E36641" s="294"/>
      <c r="F36641" s="294"/>
    </row>
    <row r="36642">
      <c r="A36642" s="294" t="s">
        <v>43809</v>
      </c>
      <c r="B36642" s="294"/>
      <c r="C36642" s="294"/>
      <c r="D36642" s="294"/>
      <c r="E36642" s="294"/>
      <c r="F36642" s="294"/>
    </row>
    <row r="36643">
      <c r="A36643" s="294"/>
      <c r="B36643" s="294"/>
      <c r="C36643" s="294"/>
      <c r="D36643" s="294"/>
      <c r="E36643" s="294"/>
      <c r="F36643" s="294"/>
    </row>
    <row r="36644">
      <c r="A36644" s="294"/>
      <c r="B36644" s="294"/>
      <c r="C36644" s="294"/>
      <c r="D36644" s="294"/>
      <c r="E36644" s="294"/>
      <c r="F36644" s="294"/>
    </row>
    <row r="36645">
      <c r="A36645" s="294" t="s">
        <v>41927</v>
      </c>
      <c r="B36645" s="294"/>
      <c r="C36645" s="294"/>
      <c r="D36645" s="294"/>
      <c r="E36645" s="294"/>
      <c r="F36645" s="294"/>
    </row>
    <row r="36646">
      <c r="A36646" s="294" t="s">
        <v>43810</v>
      </c>
      <c r="B36646" s="294"/>
      <c r="C36646" s="294"/>
      <c r="D36646" s="294"/>
      <c r="E36646" s="294"/>
      <c r="F36646" s="294"/>
    </row>
    <row r="36647">
      <c r="A36647" s="294" t="s">
        <v>21672</v>
      </c>
      <c r="B36647" s="294"/>
      <c r="C36647" s="294"/>
      <c r="D36647" s="294"/>
      <c r="E36647" s="294"/>
      <c r="F36647" s="294"/>
    </row>
    <row r="36648">
      <c r="A36648" s="294" t="s">
        <v>43762</v>
      </c>
      <c r="B36648" s="294"/>
      <c r="C36648" s="294"/>
      <c r="D36648" s="294"/>
      <c r="E36648" s="294"/>
      <c r="F36648" s="294"/>
    </row>
    <row r="36649">
      <c r="A36649" s="294"/>
      <c r="B36649" s="294"/>
      <c r="C36649" s="294"/>
      <c r="D36649" s="294"/>
      <c r="E36649" s="294"/>
      <c r="F36649" s="294"/>
    </row>
    <row r="36650">
      <c r="A36650" s="294"/>
      <c r="B36650" s="294"/>
      <c r="C36650" s="294"/>
      <c r="D36650" s="294"/>
      <c r="E36650" s="294"/>
      <c r="F36650" s="294"/>
    </row>
    <row r="36651">
      <c r="A36651" s="294" t="s">
        <v>21429</v>
      </c>
      <c r="B36651" s="294"/>
      <c r="C36651" s="294"/>
      <c r="D36651" s="294"/>
      <c r="E36651" s="294"/>
      <c r="F36651" s="294"/>
    </row>
    <row r="36652">
      <c r="A36652" s="294"/>
      <c r="B36652" s="294"/>
      <c r="C36652" s="294"/>
      <c r="D36652" s="294"/>
      <c r="E36652" s="294"/>
      <c r="F36652" s="294"/>
    </row>
    <row r="36653">
      <c r="A36653" s="294" t="s">
        <v>39374</v>
      </c>
      <c r="B36653" s="294"/>
      <c r="C36653" s="294"/>
      <c r="D36653" s="294"/>
      <c r="E36653" s="294"/>
      <c r="F36653" s="294"/>
    </row>
    <row r="36654">
      <c r="A36654" s="294" t="s">
        <v>43811</v>
      </c>
      <c r="B36654" s="294"/>
      <c r="C36654" s="294"/>
      <c r="D36654" s="294"/>
      <c r="E36654" s="294"/>
      <c r="F36654" s="294"/>
    </row>
    <row r="36655">
      <c r="A36655" s="294" t="s">
        <v>43812</v>
      </c>
      <c r="B36655" s="294"/>
      <c r="C36655" s="294"/>
      <c r="D36655" s="294"/>
      <c r="E36655" s="294"/>
      <c r="F36655" s="294"/>
    </row>
    <row r="36656">
      <c r="A36656" s="294" t="s">
        <v>39362</v>
      </c>
      <c r="B36656" s="294"/>
      <c r="C36656" s="294"/>
      <c r="D36656" s="294"/>
      <c r="E36656" s="294"/>
      <c r="F36656" s="294"/>
    </row>
    <row r="36657">
      <c r="A36657" s="294" t="s">
        <v>39371</v>
      </c>
      <c r="B36657" s="294"/>
      <c r="C36657" s="294"/>
      <c r="D36657" s="294"/>
      <c r="E36657" s="294"/>
      <c r="F36657" s="294"/>
    </row>
    <row r="36658">
      <c r="A36658" s="294" t="s">
        <v>43177</v>
      </c>
      <c r="B36658" s="294"/>
      <c r="C36658" s="294"/>
      <c r="D36658" s="294"/>
      <c r="E36658" s="294"/>
      <c r="F36658" s="294"/>
    </row>
    <row r="36659">
      <c r="A36659" s="294" t="s">
        <v>39376</v>
      </c>
      <c r="B36659" s="294"/>
      <c r="C36659" s="294"/>
      <c r="D36659" s="294"/>
      <c r="E36659" s="294"/>
      <c r="F36659" s="294"/>
    </row>
    <row r="36660">
      <c r="A36660" s="294" t="s">
        <v>39363</v>
      </c>
      <c r="B36660" s="294"/>
      <c r="C36660" s="294"/>
      <c r="D36660" s="294"/>
      <c r="E36660" s="294"/>
      <c r="F36660" s="294"/>
    </row>
    <row r="36661">
      <c r="A36661" s="294" t="s">
        <v>43267</v>
      </c>
      <c r="B36661" s="294"/>
      <c r="C36661" s="294"/>
      <c r="D36661" s="294"/>
      <c r="E36661" s="294"/>
      <c r="F36661" s="294"/>
    </row>
    <row r="36662">
      <c r="A36662" s="294" t="s">
        <v>43813</v>
      </c>
      <c r="B36662" s="294"/>
      <c r="C36662" s="294"/>
      <c r="D36662" s="294"/>
      <c r="E36662" s="294"/>
      <c r="F36662" s="294"/>
    </row>
    <row r="36663">
      <c r="A36663" s="294"/>
      <c r="B36663" s="294"/>
      <c r="C36663" s="294"/>
      <c r="D36663" s="294"/>
      <c r="E36663" s="294"/>
      <c r="F36663" s="294"/>
    </row>
    <row r="36664">
      <c r="A36664" s="294"/>
      <c r="B36664" s="294"/>
      <c r="C36664" s="294"/>
      <c r="D36664" s="294"/>
      <c r="E36664" s="294"/>
      <c r="F36664" s="294"/>
    </row>
    <row r="36665">
      <c r="A36665" s="294"/>
      <c r="B36665" s="294"/>
      <c r="C36665" s="294"/>
      <c r="D36665" s="294"/>
      <c r="E36665" s="294"/>
      <c r="F36665" s="294"/>
    </row>
    <row r="36666">
      <c r="A36666" s="294" t="s">
        <v>21326</v>
      </c>
      <c r="B36666" s="294"/>
      <c r="C36666" s="294"/>
      <c r="D36666" s="294"/>
      <c r="E36666" s="294"/>
      <c r="F36666" s="294"/>
    </row>
    <row r="36667">
      <c r="A36667" s="294"/>
      <c r="B36667" s="294"/>
      <c r="C36667" s="294"/>
      <c r="D36667" s="294"/>
      <c r="E36667" s="294"/>
      <c r="F36667" s="294"/>
    </row>
    <row r="36668">
      <c r="A36668" s="294" t="s">
        <v>43814</v>
      </c>
      <c r="B36668" s="294"/>
      <c r="C36668" s="294"/>
      <c r="D36668" s="294"/>
      <c r="E36668" s="294"/>
      <c r="F36668" s="294"/>
    </row>
    <row r="36669">
      <c r="A36669" s="294" t="s">
        <v>43815</v>
      </c>
      <c r="B36669" s="294"/>
      <c r="C36669" s="294"/>
      <c r="D36669" s="294"/>
      <c r="E36669" s="294"/>
      <c r="F36669" s="294"/>
    </row>
    <row r="36670">
      <c r="A36670" s="294" t="s">
        <v>43816</v>
      </c>
      <c r="B36670" s="294"/>
      <c r="C36670" s="294"/>
      <c r="D36670" s="294"/>
      <c r="E36670" s="294"/>
      <c r="F36670" s="294"/>
    </row>
    <row r="36671">
      <c r="A36671" s="294" t="s">
        <v>43815</v>
      </c>
      <c r="B36671" s="294"/>
      <c r="C36671" s="294"/>
      <c r="D36671" s="294"/>
      <c r="E36671" s="294"/>
      <c r="F36671" s="294"/>
    </row>
    <row r="36672">
      <c r="A36672" s="294" t="s">
        <v>43817</v>
      </c>
      <c r="B36672" s="294"/>
      <c r="C36672" s="294"/>
      <c r="D36672" s="294"/>
      <c r="E36672" s="294"/>
      <c r="F36672" s="294"/>
    </row>
    <row r="36673">
      <c r="A36673" s="294" t="s">
        <v>43815</v>
      </c>
      <c r="B36673" s="294"/>
      <c r="C36673" s="294"/>
      <c r="D36673" s="294"/>
      <c r="E36673" s="294"/>
      <c r="F36673" s="294"/>
    </row>
    <row r="36674">
      <c r="A36674" s="294" t="s">
        <v>43818</v>
      </c>
      <c r="B36674" s="294"/>
      <c r="C36674" s="294"/>
      <c r="D36674" s="294"/>
      <c r="E36674" s="294"/>
      <c r="F36674" s="294"/>
    </row>
    <row r="36675">
      <c r="A36675" s="294" t="s">
        <v>43815</v>
      </c>
      <c r="B36675" s="294"/>
      <c r="C36675" s="294"/>
      <c r="D36675" s="294"/>
      <c r="E36675" s="294"/>
      <c r="F36675" s="294"/>
    </row>
    <row r="36676">
      <c r="A36676" s="294" t="s">
        <v>43819</v>
      </c>
      <c r="B36676" s="294"/>
      <c r="C36676" s="294"/>
      <c r="D36676" s="294"/>
      <c r="E36676" s="294"/>
      <c r="F36676" s="294"/>
    </row>
    <row r="36677">
      <c r="A36677" s="294" t="s">
        <v>43815</v>
      </c>
      <c r="B36677" s="294"/>
      <c r="C36677" s="294"/>
      <c r="D36677" s="294"/>
      <c r="E36677" s="294"/>
      <c r="F36677" s="294"/>
    </row>
    <row r="36678">
      <c r="A36678" s="294" t="s">
        <v>43820</v>
      </c>
      <c r="B36678" s="294"/>
      <c r="C36678" s="294"/>
      <c r="D36678" s="294"/>
      <c r="E36678" s="294"/>
      <c r="F36678" s="294"/>
    </row>
    <row r="36679">
      <c r="A36679" s="294" t="s">
        <v>21892</v>
      </c>
      <c r="B36679" s="294"/>
      <c r="C36679" s="294"/>
      <c r="D36679" s="294"/>
      <c r="E36679" s="294"/>
      <c r="F36679" s="294"/>
    </row>
    <row r="36680">
      <c r="A36680" s="294" t="s">
        <v>43821</v>
      </c>
      <c r="B36680" s="294"/>
      <c r="C36680" s="294"/>
      <c r="D36680" s="294"/>
      <c r="E36680" s="294"/>
      <c r="F36680" s="294"/>
    </row>
    <row r="36681">
      <c r="A36681" s="294"/>
      <c r="B36681" s="294"/>
      <c r="C36681" s="294"/>
      <c r="D36681" s="294"/>
      <c r="E36681" s="294"/>
      <c r="F36681" s="294"/>
    </row>
    <row r="36682">
      <c r="A36682" s="294" t="s">
        <v>25653</v>
      </c>
      <c r="B36682" s="294"/>
      <c r="C36682" s="294"/>
      <c r="D36682" s="294"/>
      <c r="E36682" s="294"/>
      <c r="F36682" s="294"/>
    </row>
    <row r="36683">
      <c r="A36683" s="294" t="s">
        <v>23767</v>
      </c>
      <c r="B36683" s="294"/>
      <c r="C36683" s="294"/>
      <c r="D36683" s="294"/>
      <c r="E36683" s="294"/>
      <c r="F36683" s="294"/>
    </row>
    <row r="36684">
      <c r="A36684" s="294"/>
      <c r="B36684" s="294"/>
      <c r="C36684" s="294"/>
      <c r="D36684" s="294"/>
      <c r="E36684" s="294"/>
      <c r="F36684" s="294"/>
    </row>
    <row r="36685">
      <c r="A36685" s="294" t="s">
        <v>25056</v>
      </c>
      <c r="B36685" s="294"/>
      <c r="C36685" s="294"/>
      <c r="D36685" s="294"/>
      <c r="E36685" s="294"/>
      <c r="F36685" s="294"/>
    </row>
    <row r="36686">
      <c r="A36686" s="294" t="s">
        <v>43822</v>
      </c>
      <c r="B36686" s="294"/>
      <c r="C36686" s="294"/>
      <c r="D36686" s="294"/>
      <c r="E36686" s="294"/>
      <c r="F36686" s="294"/>
    </row>
    <row r="36687">
      <c r="A36687" s="294" t="s">
        <v>38086</v>
      </c>
      <c r="B36687" s="294"/>
      <c r="C36687" s="294"/>
      <c r="D36687" s="294"/>
      <c r="E36687" s="294"/>
      <c r="F36687" s="294"/>
    </row>
    <row r="36688">
      <c r="A36688" s="294" t="s">
        <v>43823</v>
      </c>
      <c r="B36688" s="294"/>
      <c r="C36688" s="294"/>
      <c r="D36688" s="294"/>
      <c r="E36688" s="294"/>
      <c r="F36688" s="294"/>
    </row>
    <row r="36689">
      <c r="A36689" s="294" t="s">
        <v>22056</v>
      </c>
      <c r="B36689" s="294"/>
      <c r="C36689" s="294"/>
      <c r="D36689" s="294"/>
      <c r="E36689" s="294"/>
      <c r="F36689" s="294"/>
    </row>
    <row r="36690">
      <c r="A36690" s="294"/>
      <c r="B36690" s="294"/>
      <c r="C36690" s="294"/>
      <c r="D36690" s="294"/>
      <c r="E36690" s="294"/>
      <c r="F36690" s="294"/>
    </row>
    <row r="36691">
      <c r="A36691" s="294" t="s">
        <v>23201</v>
      </c>
      <c r="B36691" s="294"/>
      <c r="C36691" s="294"/>
      <c r="D36691" s="294"/>
      <c r="E36691" s="294"/>
      <c r="F36691" s="294"/>
    </row>
    <row r="36692">
      <c r="A36692" s="294" t="s">
        <v>23772</v>
      </c>
      <c r="B36692" s="294"/>
      <c r="C36692" s="294"/>
      <c r="D36692" s="294"/>
      <c r="E36692" s="294"/>
      <c r="F36692" s="294"/>
    </row>
    <row r="36693">
      <c r="A36693" s="294"/>
      <c r="B36693" s="294"/>
      <c r="C36693" s="294"/>
      <c r="D36693" s="294"/>
      <c r="E36693" s="294"/>
      <c r="F36693" s="294"/>
    </row>
    <row r="36694">
      <c r="A36694" s="294" t="s">
        <v>42209</v>
      </c>
      <c r="B36694" s="294"/>
      <c r="C36694" s="294"/>
      <c r="D36694" s="294"/>
      <c r="E36694" s="294"/>
      <c r="F36694" s="294"/>
    </row>
    <row r="36695">
      <c r="A36695" s="294" t="s">
        <v>43824</v>
      </c>
      <c r="B36695" s="294"/>
      <c r="C36695" s="294"/>
      <c r="D36695" s="294"/>
      <c r="E36695" s="294"/>
      <c r="F36695" s="294"/>
    </row>
    <row r="36696">
      <c r="A36696" s="294" t="s">
        <v>40106</v>
      </c>
      <c r="B36696" s="294"/>
      <c r="C36696" s="294"/>
      <c r="D36696" s="294"/>
      <c r="E36696" s="294"/>
      <c r="F36696" s="294"/>
    </row>
    <row r="36697">
      <c r="A36697" s="294" t="s">
        <v>41380</v>
      </c>
      <c r="B36697" s="294"/>
      <c r="C36697" s="294"/>
      <c r="D36697" s="294"/>
      <c r="E36697" s="294"/>
      <c r="F36697" s="294"/>
    </row>
    <row r="36698">
      <c r="A36698" s="294" t="s">
        <v>24293</v>
      </c>
      <c r="B36698" s="294"/>
      <c r="C36698" s="294"/>
      <c r="D36698" s="294"/>
      <c r="E36698" s="294"/>
      <c r="F36698" s="294"/>
    </row>
    <row r="36699">
      <c r="A36699" s="294" t="s">
        <v>43825</v>
      </c>
      <c r="B36699" s="294"/>
      <c r="C36699" s="294"/>
      <c r="D36699" s="294"/>
      <c r="E36699" s="294"/>
      <c r="F36699" s="294"/>
    </row>
    <row r="36700">
      <c r="A36700" s="294"/>
      <c r="B36700" s="294"/>
      <c r="C36700" s="294"/>
      <c r="D36700" s="294"/>
      <c r="E36700" s="294"/>
      <c r="F36700" s="294"/>
    </row>
    <row r="36701">
      <c r="A36701" s="294" t="s">
        <v>24089</v>
      </c>
      <c r="B36701" s="294"/>
      <c r="C36701" s="294"/>
      <c r="D36701" s="294"/>
      <c r="E36701" s="294"/>
      <c r="F36701" s="294"/>
    </row>
    <row r="36702">
      <c r="A36702" s="294" t="s">
        <v>29021</v>
      </c>
      <c r="B36702" s="294"/>
      <c r="C36702" s="294"/>
      <c r="D36702" s="294"/>
      <c r="E36702" s="294"/>
      <c r="F36702" s="294"/>
    </row>
    <row r="36703">
      <c r="A36703" s="294"/>
      <c r="B36703" s="294"/>
      <c r="C36703" s="294"/>
      <c r="D36703" s="294"/>
      <c r="E36703" s="294"/>
      <c r="F36703" s="294"/>
    </row>
    <row r="36704">
      <c r="A36704" s="294" t="s">
        <v>43826</v>
      </c>
      <c r="B36704" s="294"/>
      <c r="C36704" s="294"/>
      <c r="D36704" s="294"/>
      <c r="E36704" s="294"/>
      <c r="F36704" s="294"/>
    </row>
    <row r="36705">
      <c r="A36705" s="294" t="s">
        <v>43827</v>
      </c>
      <c r="B36705" s="294"/>
      <c r="C36705" s="294"/>
      <c r="D36705" s="294"/>
      <c r="E36705" s="294"/>
      <c r="F36705" s="294"/>
    </row>
    <row r="36706">
      <c r="A36706" s="294" t="s">
        <v>43828</v>
      </c>
      <c r="B36706" s="294"/>
      <c r="C36706" s="294"/>
      <c r="D36706" s="294"/>
      <c r="E36706" s="294"/>
      <c r="F36706" s="294"/>
    </row>
    <row r="36707">
      <c r="A36707" s="294" t="s">
        <v>43829</v>
      </c>
      <c r="B36707" s="294"/>
      <c r="C36707" s="294"/>
      <c r="D36707" s="294"/>
      <c r="E36707" s="294"/>
      <c r="F36707" s="294"/>
    </row>
    <row r="36708">
      <c r="A36708" s="294" t="s">
        <v>43830</v>
      </c>
      <c r="B36708" s="294"/>
      <c r="C36708" s="294"/>
      <c r="D36708" s="294"/>
      <c r="E36708" s="294"/>
      <c r="F36708" s="294"/>
    </row>
    <row r="36709">
      <c r="A36709" s="294" t="s">
        <v>21921</v>
      </c>
      <c r="B36709" s="294"/>
      <c r="C36709" s="294"/>
      <c r="D36709" s="294"/>
      <c r="E36709" s="294"/>
      <c r="F36709" s="294"/>
    </row>
    <row r="36710">
      <c r="A36710" s="294" t="s">
        <v>43831</v>
      </c>
      <c r="B36710" s="294"/>
      <c r="C36710" s="294"/>
      <c r="D36710" s="294"/>
      <c r="E36710" s="294"/>
      <c r="F36710" s="294"/>
    </row>
    <row r="36711">
      <c r="A36711" s="294"/>
      <c r="B36711" s="294"/>
      <c r="C36711" s="294"/>
      <c r="D36711" s="294"/>
      <c r="E36711" s="294"/>
      <c r="F36711" s="294"/>
    </row>
    <row r="36712">
      <c r="A36712" s="294" t="s">
        <v>42214</v>
      </c>
      <c r="B36712" s="294"/>
      <c r="C36712" s="294"/>
      <c r="D36712" s="294"/>
      <c r="E36712" s="294"/>
      <c r="F36712" s="294"/>
    </row>
    <row r="36713">
      <c r="A36713" s="294" t="s">
        <v>43832</v>
      </c>
      <c r="B36713" s="294"/>
      <c r="C36713" s="294"/>
      <c r="D36713" s="294"/>
      <c r="E36713" s="294"/>
      <c r="F36713" s="294"/>
    </row>
    <row r="36714">
      <c r="A36714" s="294"/>
      <c r="B36714" s="294"/>
      <c r="C36714" s="294"/>
      <c r="D36714" s="294"/>
      <c r="E36714" s="294"/>
      <c r="F36714" s="294"/>
    </row>
    <row r="36715">
      <c r="A36715" s="294" t="s">
        <v>43833</v>
      </c>
      <c r="B36715" s="294"/>
      <c r="C36715" s="294"/>
      <c r="D36715" s="294"/>
      <c r="E36715" s="294"/>
      <c r="F36715" s="294"/>
    </row>
    <row r="36716">
      <c r="A36716" s="294" t="s">
        <v>34427</v>
      </c>
      <c r="B36716" s="294"/>
      <c r="C36716" s="294"/>
      <c r="D36716" s="294"/>
      <c r="E36716" s="294"/>
      <c r="F36716" s="294"/>
    </row>
    <row r="36717">
      <c r="A36717" s="294" t="s">
        <v>40120</v>
      </c>
      <c r="B36717" s="294"/>
      <c r="C36717" s="294"/>
      <c r="D36717" s="294"/>
      <c r="E36717" s="294"/>
      <c r="F36717" s="294"/>
    </row>
    <row r="36718">
      <c r="A36718" s="294" t="s">
        <v>43834</v>
      </c>
      <c r="B36718" s="294"/>
      <c r="C36718" s="294"/>
      <c r="D36718" s="294"/>
      <c r="E36718" s="294"/>
      <c r="F36718" s="294"/>
    </row>
    <row r="36719">
      <c r="A36719" s="294" t="s">
        <v>43835</v>
      </c>
      <c r="B36719" s="294"/>
      <c r="C36719" s="294"/>
      <c r="D36719" s="294"/>
      <c r="E36719" s="294"/>
      <c r="F36719" s="294"/>
    </row>
    <row r="36720">
      <c r="A36720" s="294" t="s">
        <v>43836</v>
      </c>
      <c r="B36720" s="294"/>
      <c r="C36720" s="294"/>
      <c r="D36720" s="294"/>
      <c r="E36720" s="294"/>
      <c r="F36720" s="294"/>
    </row>
    <row r="36721">
      <c r="A36721" s="294" t="s">
        <v>43837</v>
      </c>
      <c r="B36721" s="294"/>
      <c r="C36721" s="294"/>
      <c r="D36721" s="294"/>
      <c r="E36721" s="294"/>
      <c r="F36721" s="294"/>
    </row>
    <row r="36722">
      <c r="A36722" s="294" t="s">
        <v>43838</v>
      </c>
      <c r="B36722" s="294"/>
      <c r="C36722" s="294"/>
      <c r="D36722" s="294"/>
      <c r="E36722" s="294"/>
      <c r="F36722" s="294"/>
    </row>
    <row r="36723">
      <c r="A36723" s="294" t="s">
        <v>43839</v>
      </c>
      <c r="B36723" s="294"/>
      <c r="C36723" s="294"/>
      <c r="D36723" s="294"/>
      <c r="E36723" s="294"/>
      <c r="F36723" s="294"/>
    </row>
    <row r="36724">
      <c r="A36724" s="294" t="s">
        <v>43840</v>
      </c>
      <c r="B36724" s="294"/>
      <c r="C36724" s="294"/>
      <c r="D36724" s="294"/>
      <c r="E36724" s="294"/>
      <c r="F36724" s="294"/>
    </row>
    <row r="36725">
      <c r="A36725" s="294" t="s">
        <v>38398</v>
      </c>
      <c r="B36725" s="294"/>
      <c r="C36725" s="294"/>
      <c r="D36725" s="294"/>
      <c r="E36725" s="294"/>
      <c r="F36725" s="294"/>
    </row>
    <row r="36726">
      <c r="A36726" s="294" t="s">
        <v>43841</v>
      </c>
      <c r="B36726" s="294"/>
      <c r="C36726" s="294"/>
      <c r="D36726" s="294"/>
      <c r="E36726" s="294"/>
      <c r="F36726" s="294"/>
    </row>
    <row r="36727">
      <c r="A36727" s="294" t="s">
        <v>43842</v>
      </c>
      <c r="B36727" s="294"/>
      <c r="C36727" s="294"/>
      <c r="D36727" s="294"/>
      <c r="E36727" s="294"/>
      <c r="F36727" s="294"/>
    </row>
    <row r="36728">
      <c r="A36728" s="294" t="s">
        <v>43843</v>
      </c>
      <c r="B36728" s="294"/>
      <c r="C36728" s="294"/>
      <c r="D36728" s="294"/>
      <c r="E36728" s="294"/>
      <c r="F36728" s="294"/>
    </row>
    <row r="36729">
      <c r="A36729" s="294" t="s">
        <v>40124</v>
      </c>
      <c r="B36729" s="294"/>
      <c r="C36729" s="294"/>
      <c r="D36729" s="294"/>
      <c r="E36729" s="294"/>
      <c r="F36729" s="294"/>
    </row>
    <row r="36730">
      <c r="A36730" s="294" t="s">
        <v>43844</v>
      </c>
      <c r="B36730" s="294"/>
      <c r="C36730" s="294"/>
      <c r="D36730" s="294"/>
      <c r="E36730" s="294"/>
      <c r="F36730" s="294"/>
    </row>
    <row r="36731">
      <c r="A36731" s="294" t="s">
        <v>21892</v>
      </c>
      <c r="B36731" s="294"/>
      <c r="C36731" s="294"/>
      <c r="D36731" s="294"/>
      <c r="E36731" s="294"/>
      <c r="F36731" s="294"/>
    </row>
    <row r="36732">
      <c r="A36732" s="294" t="s">
        <v>43845</v>
      </c>
      <c r="B36732" s="294"/>
      <c r="C36732" s="294"/>
      <c r="D36732" s="294"/>
      <c r="E36732" s="294"/>
      <c r="F36732" s="294"/>
    </row>
    <row r="36733">
      <c r="A36733" s="294" t="s">
        <v>43846</v>
      </c>
      <c r="B36733" s="294"/>
      <c r="C36733" s="294"/>
      <c r="D36733" s="294"/>
      <c r="E36733" s="294"/>
      <c r="F36733" s="294"/>
    </row>
    <row r="36734">
      <c r="A36734" s="294"/>
      <c r="B36734" s="294"/>
      <c r="C36734" s="294"/>
      <c r="D36734" s="294"/>
      <c r="E36734" s="294"/>
      <c r="F36734" s="294"/>
    </row>
    <row r="36735">
      <c r="A36735" s="294" t="s">
        <v>41927</v>
      </c>
      <c r="B36735" s="294"/>
      <c r="C36735" s="294"/>
      <c r="D36735" s="294"/>
      <c r="E36735" s="294"/>
      <c r="F36735" s="294"/>
    </row>
    <row r="36736">
      <c r="A36736" s="294" t="s">
        <v>43847</v>
      </c>
      <c r="B36736" s="294"/>
      <c r="C36736" s="294"/>
      <c r="D36736" s="294"/>
      <c r="E36736" s="294"/>
      <c r="F36736" s="294"/>
    </row>
    <row r="36737">
      <c r="A36737" s="294" t="s">
        <v>21618</v>
      </c>
      <c r="B36737" s="294"/>
      <c r="C36737" s="294"/>
      <c r="D36737" s="294"/>
      <c r="E36737" s="294"/>
      <c r="F36737" s="294"/>
    </row>
    <row r="36738">
      <c r="A36738" s="294" t="s">
        <v>43848</v>
      </c>
      <c r="B36738" s="294"/>
      <c r="C36738" s="294"/>
      <c r="D36738" s="294"/>
      <c r="E36738" s="294"/>
      <c r="F36738" s="294"/>
    </row>
    <row r="36739">
      <c r="A36739" s="294"/>
      <c r="B36739" s="294"/>
      <c r="C36739" s="294"/>
      <c r="D36739" s="294"/>
      <c r="E36739" s="294"/>
      <c r="F36739" s="294"/>
    </row>
    <row r="36740">
      <c r="A36740" s="294" t="s">
        <v>22512</v>
      </c>
      <c r="B36740" s="294"/>
      <c r="C36740" s="294"/>
      <c r="D36740" s="294"/>
      <c r="E36740" s="294"/>
      <c r="F36740" s="294"/>
    </row>
    <row r="36741">
      <c r="A36741" s="294" t="s">
        <v>20462</v>
      </c>
      <c r="B36741" s="294"/>
      <c r="C36741" s="294"/>
      <c r="D36741" s="294"/>
      <c r="E36741" s="294"/>
      <c r="F36741" s="294"/>
    </row>
    <row r="36742">
      <c r="A36742" s="294"/>
      <c r="B36742" s="294"/>
      <c r="C36742" s="294"/>
      <c r="D36742" s="294"/>
      <c r="E36742" s="294"/>
      <c r="F36742" s="294"/>
    </row>
    <row r="36743">
      <c r="A36743" s="294" t="s">
        <v>43849</v>
      </c>
      <c r="B36743" s="294"/>
      <c r="C36743" s="294"/>
      <c r="D36743" s="294"/>
      <c r="E36743" s="294"/>
      <c r="F36743" s="294"/>
    </row>
    <row r="36744">
      <c r="A36744" s="294" t="s">
        <v>43850</v>
      </c>
      <c r="B36744" s="294"/>
      <c r="C36744" s="294"/>
      <c r="D36744" s="294"/>
      <c r="E36744" s="294"/>
      <c r="F36744" s="294"/>
    </row>
    <row r="36745">
      <c r="A36745" s="294" t="s">
        <v>43851</v>
      </c>
      <c r="B36745" s="294"/>
      <c r="C36745" s="294"/>
      <c r="D36745" s="294"/>
      <c r="E36745" s="294"/>
      <c r="F36745" s="294"/>
    </row>
    <row r="36746">
      <c r="A36746" s="294" t="s">
        <v>43852</v>
      </c>
      <c r="B36746" s="294"/>
      <c r="C36746" s="294"/>
      <c r="D36746" s="294"/>
      <c r="E36746" s="294"/>
      <c r="F36746" s="294"/>
    </row>
    <row r="36747">
      <c r="A36747" s="294" t="s">
        <v>43853</v>
      </c>
      <c r="B36747" s="294"/>
      <c r="C36747" s="294"/>
      <c r="D36747" s="294"/>
      <c r="E36747" s="294"/>
      <c r="F36747" s="294"/>
    </row>
    <row r="36748">
      <c r="A36748" s="294" t="s">
        <v>41380</v>
      </c>
      <c r="B36748" s="294"/>
      <c r="C36748" s="294"/>
      <c r="D36748" s="294"/>
      <c r="E36748" s="294"/>
      <c r="F36748" s="294"/>
    </row>
    <row r="36749">
      <c r="A36749" s="294" t="s">
        <v>43854</v>
      </c>
      <c r="B36749" s="294"/>
      <c r="C36749" s="294"/>
      <c r="D36749" s="294"/>
      <c r="E36749" s="294"/>
      <c r="F36749" s="294"/>
    </row>
    <row r="36750">
      <c r="A36750" s="294" t="s">
        <v>21892</v>
      </c>
      <c r="B36750" s="294"/>
      <c r="C36750" s="294"/>
      <c r="D36750" s="294"/>
      <c r="E36750" s="294"/>
      <c r="F36750" s="294"/>
    </row>
    <row r="36751">
      <c r="A36751" s="294" t="s">
        <v>43855</v>
      </c>
      <c r="B36751" s="294"/>
      <c r="C36751" s="294"/>
      <c r="D36751" s="294"/>
      <c r="E36751" s="294"/>
      <c r="F36751" s="294"/>
    </row>
    <row r="36752">
      <c r="A36752" s="294"/>
      <c r="B36752" s="294"/>
      <c r="C36752" s="294"/>
      <c r="D36752" s="294"/>
      <c r="E36752" s="294"/>
      <c r="F36752" s="294"/>
    </row>
    <row r="36753">
      <c r="A36753" s="294" t="s">
        <v>23148</v>
      </c>
      <c r="B36753" s="294"/>
      <c r="C36753" s="294"/>
      <c r="D36753" s="294"/>
      <c r="E36753" s="294"/>
      <c r="F36753" s="294"/>
    </row>
    <row r="36754">
      <c r="A36754" s="294" t="s">
        <v>23704</v>
      </c>
      <c r="B36754" s="294"/>
      <c r="C36754" s="294"/>
      <c r="D36754" s="294"/>
      <c r="E36754" s="294"/>
      <c r="F36754" s="294"/>
    </row>
    <row r="36755">
      <c r="A36755" s="294"/>
      <c r="B36755" s="294"/>
      <c r="C36755" s="294"/>
      <c r="D36755" s="294"/>
      <c r="E36755" s="294"/>
      <c r="F36755" s="294"/>
    </row>
    <row r="36756">
      <c r="A36756" s="294" t="s">
        <v>43856</v>
      </c>
      <c r="B36756" s="294"/>
      <c r="C36756" s="294"/>
      <c r="D36756" s="294"/>
      <c r="E36756" s="294"/>
      <c r="F36756" s="294"/>
    </row>
    <row r="36757">
      <c r="A36757" s="294" t="s">
        <v>43857</v>
      </c>
      <c r="B36757" s="294"/>
      <c r="C36757" s="294"/>
      <c r="D36757" s="294"/>
      <c r="E36757" s="294"/>
      <c r="F36757" s="294"/>
    </row>
    <row r="36758">
      <c r="A36758" s="294" t="s">
        <v>43858</v>
      </c>
      <c r="B36758" s="294"/>
      <c r="C36758" s="294"/>
      <c r="D36758" s="294"/>
      <c r="E36758" s="294"/>
      <c r="F36758" s="294"/>
    </row>
    <row r="36759">
      <c r="A36759" s="294" t="s">
        <v>43859</v>
      </c>
      <c r="B36759" s="294"/>
      <c r="C36759" s="294"/>
      <c r="D36759" s="294"/>
      <c r="E36759" s="294"/>
      <c r="F36759" s="294"/>
    </row>
    <row r="36760">
      <c r="A36760" s="294"/>
      <c r="B36760" s="294"/>
      <c r="C36760" s="294"/>
      <c r="D36760" s="294"/>
      <c r="E36760" s="294"/>
      <c r="F36760" s="294"/>
    </row>
    <row r="36761">
      <c r="A36761" s="294" t="s">
        <v>23943</v>
      </c>
      <c r="B36761" s="294"/>
      <c r="C36761" s="294"/>
      <c r="D36761" s="294"/>
      <c r="E36761" s="294"/>
      <c r="F36761" s="294"/>
    </row>
    <row r="36762">
      <c r="A36762" s="294" t="s">
        <v>23068</v>
      </c>
      <c r="B36762" s="294"/>
      <c r="C36762" s="294"/>
      <c r="D36762" s="294"/>
      <c r="E36762" s="294"/>
      <c r="F36762" s="294"/>
    </row>
    <row r="36763">
      <c r="A36763" s="294"/>
      <c r="B36763" s="294"/>
      <c r="C36763" s="294"/>
      <c r="D36763" s="294"/>
      <c r="E36763" s="294"/>
      <c r="F36763" s="294"/>
    </row>
    <row r="36764">
      <c r="A36764" s="294" t="s">
        <v>43860</v>
      </c>
      <c r="B36764" s="294"/>
      <c r="C36764" s="294"/>
      <c r="D36764" s="294"/>
      <c r="E36764" s="294"/>
      <c r="F36764" s="294"/>
    </row>
    <row r="36765">
      <c r="A36765" s="294" t="s">
        <v>22621</v>
      </c>
      <c r="B36765" s="294"/>
      <c r="C36765" s="294"/>
      <c r="D36765" s="294"/>
      <c r="E36765" s="294"/>
      <c r="F36765" s="294"/>
    </row>
    <row r="36766">
      <c r="A36766" s="294" t="s">
        <v>43861</v>
      </c>
      <c r="B36766" s="294"/>
      <c r="C36766" s="294"/>
      <c r="D36766" s="294"/>
      <c r="E36766" s="294"/>
      <c r="F36766" s="294"/>
    </row>
    <row r="36767">
      <c r="A36767" s="294" t="s">
        <v>43862</v>
      </c>
      <c r="B36767" s="294"/>
      <c r="C36767" s="294"/>
      <c r="D36767" s="294"/>
      <c r="E36767" s="294"/>
      <c r="F36767" s="294"/>
    </row>
    <row r="36768">
      <c r="A36768" s="294" t="s">
        <v>43863</v>
      </c>
      <c r="B36768" s="294"/>
      <c r="C36768" s="294"/>
      <c r="D36768" s="294"/>
      <c r="E36768" s="294"/>
      <c r="F36768" s="294"/>
    </row>
    <row r="36769">
      <c r="A36769" s="294" t="s">
        <v>21921</v>
      </c>
      <c r="B36769" s="294"/>
      <c r="C36769" s="294"/>
      <c r="D36769" s="294"/>
      <c r="E36769" s="294"/>
      <c r="F36769" s="294"/>
    </row>
    <row r="36770">
      <c r="A36770" s="294" t="s">
        <v>43864</v>
      </c>
      <c r="B36770" s="294"/>
      <c r="C36770" s="294"/>
      <c r="D36770" s="294"/>
      <c r="E36770" s="294"/>
      <c r="F36770" s="294"/>
    </row>
    <row r="36771">
      <c r="A36771" s="294"/>
      <c r="B36771" s="294"/>
      <c r="C36771" s="294"/>
      <c r="D36771" s="294"/>
      <c r="E36771" s="294"/>
      <c r="F36771" s="294"/>
    </row>
    <row r="36772">
      <c r="A36772" s="294"/>
      <c r="B36772" s="294"/>
      <c r="C36772" s="294"/>
      <c r="D36772" s="294"/>
      <c r="E36772" s="294"/>
      <c r="F36772" s="294"/>
    </row>
    <row r="36773">
      <c r="A36773" s="294"/>
      <c r="B36773" s="294"/>
      <c r="C36773" s="294"/>
      <c r="D36773" s="294"/>
      <c r="E36773" s="294"/>
      <c r="F36773" s="294"/>
    </row>
    <row r="36774">
      <c r="A36774" s="294" t="s">
        <v>40986</v>
      </c>
      <c r="B36774" s="294"/>
      <c r="C36774" s="294"/>
      <c r="D36774" s="294"/>
      <c r="E36774" s="294"/>
      <c r="F36774" s="294"/>
    </row>
    <row r="36775">
      <c r="A36775" s="294"/>
      <c r="B36775" s="294"/>
      <c r="C36775" s="294"/>
      <c r="D36775" s="294"/>
      <c r="E36775" s="294"/>
      <c r="F36775" s="294"/>
    </row>
    <row r="36776">
      <c r="A36776" s="294" t="s">
        <v>43865</v>
      </c>
      <c r="B36776" s="294"/>
      <c r="C36776" s="294"/>
      <c r="D36776" s="294"/>
      <c r="E36776" s="294"/>
      <c r="F36776" s="294"/>
    </row>
    <row r="36777">
      <c r="A36777" s="294" t="s">
        <v>43866</v>
      </c>
      <c r="B36777" s="294"/>
      <c r="C36777" s="294"/>
      <c r="D36777" s="294"/>
      <c r="E36777" s="294"/>
      <c r="F36777" s="294"/>
    </row>
    <row r="36778">
      <c r="A36778" s="294" t="s">
        <v>30336</v>
      </c>
      <c r="B36778" s="294"/>
      <c r="C36778" s="294"/>
      <c r="D36778" s="294"/>
      <c r="E36778" s="294"/>
      <c r="F36778" s="294"/>
    </row>
    <row r="36779">
      <c r="A36779" s="294" t="s">
        <v>41599</v>
      </c>
      <c r="B36779" s="294"/>
      <c r="C36779" s="294"/>
      <c r="D36779" s="294"/>
      <c r="E36779" s="294"/>
      <c r="F36779" s="294"/>
    </row>
    <row r="36780">
      <c r="A36780" s="294" t="s">
        <v>31573</v>
      </c>
      <c r="B36780" s="294"/>
      <c r="C36780" s="294"/>
      <c r="D36780" s="294"/>
      <c r="E36780" s="294"/>
      <c r="F36780" s="294"/>
    </row>
    <row r="36781">
      <c r="A36781" s="294" t="s">
        <v>41600</v>
      </c>
      <c r="B36781" s="294"/>
      <c r="C36781" s="294"/>
      <c r="D36781" s="294"/>
      <c r="E36781" s="294"/>
      <c r="F36781" s="294"/>
    </row>
    <row r="36782">
      <c r="A36782" s="294" t="s">
        <v>23954</v>
      </c>
      <c r="B36782" s="294"/>
      <c r="C36782" s="294"/>
      <c r="D36782" s="294"/>
      <c r="E36782" s="294"/>
      <c r="F36782" s="294"/>
    </row>
    <row r="36783">
      <c r="A36783" s="294" t="s">
        <v>38450</v>
      </c>
      <c r="B36783" s="294"/>
      <c r="C36783" s="294"/>
      <c r="D36783" s="294"/>
      <c r="E36783" s="294"/>
      <c r="F36783" s="294"/>
    </row>
    <row r="36784">
      <c r="A36784" s="294" t="s">
        <v>33740</v>
      </c>
      <c r="B36784" s="294"/>
      <c r="C36784" s="294"/>
      <c r="D36784" s="294"/>
      <c r="E36784" s="294"/>
      <c r="F36784" s="294"/>
    </row>
    <row r="36785">
      <c r="A36785" s="294"/>
      <c r="B36785" s="294"/>
      <c r="C36785" s="294"/>
      <c r="D36785" s="294"/>
      <c r="E36785" s="294"/>
      <c r="F36785" s="294"/>
    </row>
    <row r="36786">
      <c r="A36786" s="294" t="s">
        <v>41905</v>
      </c>
      <c r="B36786" s="294"/>
      <c r="C36786" s="294"/>
      <c r="D36786" s="294"/>
      <c r="E36786" s="294"/>
      <c r="F36786" s="294"/>
    </row>
    <row r="36787">
      <c r="A36787" s="294"/>
      <c r="B36787" s="294"/>
      <c r="C36787" s="294"/>
      <c r="D36787" s="294"/>
      <c r="E36787" s="294"/>
      <c r="F36787" s="294"/>
    </row>
    <row r="36788">
      <c r="A36788" s="294" t="s">
        <v>43867</v>
      </c>
      <c r="B36788" s="294"/>
      <c r="C36788" s="294"/>
      <c r="D36788" s="294"/>
      <c r="E36788" s="294"/>
      <c r="F36788" s="294"/>
    </row>
    <row r="36789">
      <c r="A36789" s="294" t="s">
        <v>43868</v>
      </c>
      <c r="B36789" s="294"/>
      <c r="C36789" s="294"/>
      <c r="D36789" s="294"/>
      <c r="E36789" s="294"/>
      <c r="F36789" s="294"/>
    </row>
    <row r="36790">
      <c r="A36790" s="294" t="s">
        <v>43869</v>
      </c>
      <c r="B36790" s="294"/>
      <c r="C36790" s="294"/>
      <c r="D36790" s="294"/>
      <c r="E36790" s="294"/>
      <c r="F36790" s="294"/>
    </row>
    <row r="36791">
      <c r="A36791" s="294" t="s">
        <v>43870</v>
      </c>
      <c r="B36791" s="294"/>
      <c r="C36791" s="294"/>
      <c r="D36791" s="294"/>
      <c r="E36791" s="294"/>
      <c r="F36791" s="294"/>
    </row>
    <row r="36792">
      <c r="A36792" s="294" t="s">
        <v>43871</v>
      </c>
      <c r="B36792" s="294"/>
      <c r="C36792" s="294"/>
      <c r="D36792" s="294"/>
      <c r="E36792" s="294"/>
      <c r="F36792" s="294"/>
    </row>
    <row r="36793">
      <c r="A36793" s="294" t="s">
        <v>43872</v>
      </c>
      <c r="B36793" s="294"/>
      <c r="C36793" s="294"/>
      <c r="D36793" s="294"/>
      <c r="E36793" s="294"/>
      <c r="F36793" s="294"/>
    </row>
    <row r="36794">
      <c r="A36794" s="294" t="s">
        <v>43873</v>
      </c>
      <c r="B36794" s="294"/>
      <c r="C36794" s="294"/>
      <c r="D36794" s="294"/>
      <c r="E36794" s="294"/>
      <c r="F36794" s="294"/>
    </row>
    <row r="36795">
      <c r="A36795" s="294" t="s">
        <v>43874</v>
      </c>
      <c r="B36795" s="294"/>
      <c r="C36795" s="294"/>
      <c r="D36795" s="294"/>
      <c r="E36795" s="294"/>
      <c r="F36795" s="294"/>
    </row>
    <row r="36796">
      <c r="A36796" s="294" t="s">
        <v>27726</v>
      </c>
      <c r="B36796" s="294"/>
      <c r="C36796" s="294"/>
      <c r="D36796" s="294"/>
      <c r="E36796" s="294"/>
      <c r="F36796" s="294"/>
    </row>
    <row r="36797">
      <c r="A36797" s="294" t="s">
        <v>28849</v>
      </c>
      <c r="B36797" s="294"/>
      <c r="C36797" s="294"/>
      <c r="D36797" s="294"/>
      <c r="E36797" s="294"/>
      <c r="F36797" s="294"/>
    </row>
    <row r="36798">
      <c r="A36798" s="294" t="s">
        <v>43875</v>
      </c>
      <c r="B36798" s="294"/>
      <c r="C36798" s="294"/>
      <c r="D36798" s="294"/>
      <c r="E36798" s="294"/>
      <c r="F36798" s="294"/>
    </row>
    <row r="36799">
      <c r="A36799" s="294" t="s">
        <v>32960</v>
      </c>
      <c r="B36799" s="294"/>
      <c r="C36799" s="294"/>
      <c r="D36799" s="294"/>
      <c r="E36799" s="294"/>
      <c r="F36799" s="294"/>
    </row>
    <row r="36800">
      <c r="A36800" s="294" t="s">
        <v>43876</v>
      </c>
      <c r="B36800" s="294"/>
      <c r="C36800" s="294"/>
      <c r="D36800" s="294"/>
      <c r="E36800" s="294"/>
      <c r="F36800" s="294"/>
    </row>
    <row r="36801">
      <c r="A36801" s="294"/>
      <c r="B36801" s="294"/>
      <c r="C36801" s="294"/>
      <c r="D36801" s="294"/>
      <c r="E36801" s="294"/>
      <c r="F36801" s="294"/>
    </row>
    <row r="36802">
      <c r="A36802" s="294" t="s">
        <v>42265</v>
      </c>
      <c r="B36802" s="294"/>
      <c r="C36802" s="294"/>
      <c r="D36802" s="294"/>
      <c r="E36802" s="294"/>
      <c r="F36802" s="294"/>
    </row>
    <row r="36803">
      <c r="A36803" s="294"/>
      <c r="B36803" s="294"/>
      <c r="C36803" s="294"/>
      <c r="D36803" s="294"/>
      <c r="E36803" s="294"/>
      <c r="F36803" s="294"/>
    </row>
    <row r="36804">
      <c r="A36804" s="294" t="s">
        <v>27652</v>
      </c>
      <c r="B36804" s="294"/>
      <c r="C36804" s="294"/>
      <c r="D36804" s="294"/>
      <c r="E36804" s="294"/>
      <c r="F36804" s="294"/>
    </row>
    <row r="36805">
      <c r="A36805" s="294" t="s">
        <v>39118</v>
      </c>
      <c r="B36805" s="294"/>
      <c r="C36805" s="294"/>
      <c r="D36805" s="294"/>
      <c r="E36805" s="294"/>
      <c r="F36805" s="294"/>
    </row>
    <row r="36806">
      <c r="A36806" s="294" t="s">
        <v>43877</v>
      </c>
      <c r="B36806" s="294"/>
      <c r="C36806" s="294"/>
      <c r="D36806" s="294"/>
      <c r="E36806" s="294"/>
      <c r="F36806" s="294"/>
    </row>
    <row r="36807">
      <c r="A36807" s="294" t="s">
        <v>43878</v>
      </c>
      <c r="B36807" s="294"/>
      <c r="C36807" s="294"/>
      <c r="D36807" s="294"/>
      <c r="E36807" s="294"/>
      <c r="F36807" s="294"/>
    </row>
    <row r="36808">
      <c r="A36808" s="294" t="s">
        <v>39940</v>
      </c>
      <c r="B36808" s="294"/>
      <c r="C36808" s="294"/>
      <c r="D36808" s="294"/>
      <c r="E36808" s="294"/>
      <c r="F36808" s="294"/>
    </row>
    <row r="36809">
      <c r="A36809" s="294" t="s">
        <v>43879</v>
      </c>
      <c r="B36809" s="294"/>
      <c r="C36809" s="294"/>
      <c r="D36809" s="294"/>
      <c r="E36809" s="294"/>
      <c r="F36809" s="294"/>
    </row>
    <row r="36810">
      <c r="A36810" s="294" t="s">
        <v>43880</v>
      </c>
      <c r="B36810" s="294"/>
      <c r="C36810" s="294"/>
      <c r="D36810" s="294"/>
      <c r="E36810" s="294"/>
      <c r="F36810" s="294"/>
    </row>
    <row r="36811">
      <c r="A36811" s="294" t="s">
        <v>43881</v>
      </c>
      <c r="B36811" s="294"/>
      <c r="C36811" s="294"/>
      <c r="D36811" s="294"/>
      <c r="E36811" s="294"/>
      <c r="F36811" s="294"/>
    </row>
    <row r="36812">
      <c r="A36812" s="294" t="s">
        <v>39475</v>
      </c>
      <c r="B36812" s="294"/>
      <c r="C36812" s="294"/>
      <c r="D36812" s="294"/>
      <c r="E36812" s="294"/>
      <c r="F36812" s="294"/>
    </row>
    <row r="36813">
      <c r="A36813" s="294" t="s">
        <v>39476</v>
      </c>
      <c r="B36813" s="294"/>
      <c r="C36813" s="294"/>
      <c r="D36813" s="294"/>
      <c r="E36813" s="294"/>
      <c r="F36813" s="294"/>
    </row>
    <row r="36814">
      <c r="A36814" s="294" t="s">
        <v>43882</v>
      </c>
      <c r="B36814" s="294"/>
      <c r="C36814" s="294"/>
      <c r="D36814" s="294"/>
      <c r="E36814" s="294"/>
      <c r="F36814" s="294"/>
    </row>
    <row r="36815">
      <c r="A36815" s="294" t="s">
        <v>43883</v>
      </c>
      <c r="B36815" s="294"/>
      <c r="C36815" s="294"/>
      <c r="D36815" s="294"/>
      <c r="E36815" s="294"/>
      <c r="F36815" s="294"/>
    </row>
    <row r="36816">
      <c r="A36816" s="294" t="s">
        <v>43884</v>
      </c>
      <c r="B36816" s="294"/>
      <c r="C36816" s="294"/>
      <c r="D36816" s="294"/>
      <c r="E36816" s="294"/>
      <c r="F36816" s="294"/>
    </row>
    <row r="36817">
      <c r="A36817" s="294"/>
      <c r="B36817" s="294"/>
      <c r="C36817" s="294"/>
      <c r="D36817" s="294"/>
      <c r="E36817" s="294"/>
      <c r="F36817" s="294"/>
    </row>
    <row r="36818">
      <c r="A36818" s="294" t="s">
        <v>41927</v>
      </c>
      <c r="B36818" s="294"/>
      <c r="C36818" s="294"/>
      <c r="D36818" s="294"/>
      <c r="E36818" s="294"/>
      <c r="F36818" s="294"/>
    </row>
    <row r="36819">
      <c r="A36819" s="294" t="s">
        <v>43885</v>
      </c>
      <c r="B36819" s="294"/>
      <c r="C36819" s="294"/>
      <c r="D36819" s="294"/>
      <c r="E36819" s="294"/>
      <c r="F36819" s="294"/>
    </row>
    <row r="36820">
      <c r="A36820" s="294" t="s">
        <v>21672</v>
      </c>
      <c r="B36820" s="294"/>
      <c r="C36820" s="294"/>
      <c r="D36820" s="294"/>
      <c r="E36820" s="294"/>
      <c r="F36820" s="294"/>
    </row>
    <row r="36821">
      <c r="A36821" s="294" t="s">
        <v>43848</v>
      </c>
      <c r="B36821" s="294"/>
      <c r="C36821" s="294"/>
      <c r="D36821" s="294"/>
      <c r="E36821" s="294"/>
      <c r="F36821" s="294"/>
    </row>
    <row r="36822">
      <c r="A36822" s="294"/>
      <c r="B36822" s="294"/>
      <c r="C36822" s="294"/>
      <c r="D36822" s="294"/>
      <c r="E36822" s="294"/>
      <c r="F36822" s="294"/>
    </row>
    <row r="36823">
      <c r="A36823" s="294"/>
      <c r="B36823" s="294"/>
      <c r="C36823" s="294"/>
      <c r="D36823" s="294"/>
      <c r="E36823" s="294"/>
      <c r="F36823" s="294"/>
    </row>
    <row r="36824">
      <c r="A36824" s="294" t="s">
        <v>21429</v>
      </c>
      <c r="B36824" s="294"/>
      <c r="C36824" s="294"/>
      <c r="D36824" s="294"/>
      <c r="E36824" s="294"/>
      <c r="F36824" s="294"/>
    </row>
    <row r="36825">
      <c r="A36825" s="294"/>
      <c r="B36825" s="294"/>
      <c r="C36825" s="294"/>
      <c r="D36825" s="294"/>
      <c r="E36825" s="294"/>
      <c r="F36825" s="294"/>
    </row>
    <row r="36826">
      <c r="A36826" s="294" t="s">
        <v>43886</v>
      </c>
      <c r="B36826" s="294"/>
      <c r="C36826" s="294"/>
      <c r="D36826" s="294"/>
      <c r="E36826" s="294"/>
      <c r="F36826" s="294"/>
    </row>
    <row r="36827">
      <c r="A36827" s="294" t="s">
        <v>43887</v>
      </c>
      <c r="B36827" s="294"/>
      <c r="C36827" s="294"/>
      <c r="D36827" s="294"/>
      <c r="E36827" s="294"/>
      <c r="F36827" s="294"/>
    </row>
    <row r="36828">
      <c r="A36828" s="294" t="s">
        <v>43888</v>
      </c>
      <c r="B36828" s="294"/>
      <c r="C36828" s="294"/>
      <c r="D36828" s="294"/>
      <c r="E36828" s="294"/>
      <c r="F36828" s="294"/>
    </row>
    <row r="36829">
      <c r="A36829" s="294" t="s">
        <v>43889</v>
      </c>
      <c r="B36829" s="294"/>
      <c r="C36829" s="294"/>
      <c r="D36829" s="294"/>
      <c r="E36829" s="294"/>
      <c r="F36829" s="294"/>
    </row>
    <row r="36830">
      <c r="A36830" s="294" t="s">
        <v>43890</v>
      </c>
      <c r="B36830" s="294"/>
      <c r="C36830" s="294"/>
      <c r="D36830" s="294"/>
      <c r="E36830" s="294"/>
      <c r="F36830" s="294"/>
    </row>
    <row r="36831">
      <c r="A36831" s="294" t="s">
        <v>43891</v>
      </c>
      <c r="B36831" s="294"/>
      <c r="C36831" s="294"/>
      <c r="D36831" s="294"/>
      <c r="E36831" s="294"/>
      <c r="F36831" s="294"/>
    </row>
    <row r="36832">
      <c r="A36832" s="294" t="s">
        <v>43892</v>
      </c>
      <c r="B36832" s="294"/>
      <c r="C36832" s="294"/>
      <c r="D36832" s="294"/>
      <c r="E36832" s="294"/>
      <c r="F36832" s="294"/>
    </row>
    <row r="36833">
      <c r="A36833" s="294" t="s">
        <v>43893</v>
      </c>
      <c r="B36833" s="294"/>
      <c r="C36833" s="294"/>
      <c r="D36833" s="294"/>
      <c r="E36833" s="294"/>
      <c r="F36833" s="294"/>
    </row>
    <row r="36834">
      <c r="A36834" s="294" t="s">
        <v>43894</v>
      </c>
      <c r="B36834" s="294"/>
      <c r="C36834" s="294"/>
      <c r="D36834" s="294"/>
      <c r="E36834" s="294"/>
      <c r="F36834" s="294"/>
    </row>
    <row r="36835">
      <c r="A36835" s="294" t="s">
        <v>37739</v>
      </c>
      <c r="B36835" s="294"/>
      <c r="C36835" s="294"/>
      <c r="D36835" s="294"/>
      <c r="E36835" s="294"/>
      <c r="F36835" s="294"/>
    </row>
    <row r="36836">
      <c r="A36836" s="294" t="s">
        <v>39741</v>
      </c>
      <c r="B36836" s="294"/>
      <c r="C36836" s="294"/>
      <c r="D36836" s="294"/>
      <c r="E36836" s="294"/>
      <c r="F36836" s="294"/>
    </row>
    <row r="36837">
      <c r="A36837" s="294" t="s">
        <v>43895</v>
      </c>
      <c r="B36837" s="294"/>
      <c r="C36837" s="294"/>
      <c r="D36837" s="294"/>
      <c r="E36837" s="294"/>
      <c r="F36837" s="294"/>
    </row>
    <row r="36838">
      <c r="A36838" s="294" t="s">
        <v>36037</v>
      </c>
      <c r="B36838" s="294"/>
      <c r="C36838" s="294"/>
      <c r="D36838" s="294"/>
      <c r="E36838" s="294"/>
      <c r="F36838" s="294"/>
    </row>
    <row r="36839">
      <c r="A36839" s="294" t="s">
        <v>43896</v>
      </c>
      <c r="B36839" s="294"/>
      <c r="C36839" s="294"/>
      <c r="D36839" s="294"/>
      <c r="E36839" s="294"/>
      <c r="F36839" s="294"/>
    </row>
    <row r="36840">
      <c r="A36840" s="294"/>
      <c r="B36840" s="294"/>
      <c r="C36840" s="294"/>
      <c r="D36840" s="294"/>
      <c r="E36840" s="294"/>
      <c r="F36840" s="294"/>
    </row>
    <row r="36841">
      <c r="A36841" s="294"/>
      <c r="B36841" s="294"/>
      <c r="C36841" s="294"/>
      <c r="D36841" s="294"/>
      <c r="E36841" s="294"/>
      <c r="F36841" s="294"/>
    </row>
    <row r="36842">
      <c r="A36842" s="294"/>
      <c r="B36842" s="294"/>
      <c r="C36842" s="294"/>
      <c r="D36842" s="294"/>
      <c r="E36842" s="294"/>
      <c r="F36842" s="294"/>
    </row>
    <row r="36843">
      <c r="A36843" s="294" t="s">
        <v>21326</v>
      </c>
      <c r="B36843" s="294"/>
      <c r="C36843" s="294"/>
      <c r="D36843" s="294"/>
      <c r="E36843" s="294"/>
      <c r="F36843" s="294"/>
    </row>
    <row r="36844">
      <c r="A36844" s="294"/>
      <c r="B36844" s="294"/>
      <c r="C36844" s="294"/>
      <c r="D36844" s="294"/>
      <c r="E36844" s="294"/>
      <c r="F36844" s="294"/>
    </row>
    <row r="36845">
      <c r="A36845" s="294" t="s">
        <v>43897</v>
      </c>
      <c r="B36845" s="294"/>
      <c r="C36845" s="294"/>
      <c r="D36845" s="294"/>
      <c r="E36845" s="294"/>
      <c r="F36845" s="294"/>
    </row>
    <row r="36846">
      <c r="A36846" s="294" t="s">
        <v>43898</v>
      </c>
      <c r="B36846" s="294"/>
      <c r="C36846" s="294"/>
      <c r="D36846" s="294"/>
      <c r="E36846" s="294"/>
      <c r="F36846" s="294"/>
    </row>
    <row r="36847">
      <c r="A36847" s="294" t="s">
        <v>43899</v>
      </c>
      <c r="B36847" s="294"/>
      <c r="C36847" s="294"/>
      <c r="D36847" s="294"/>
      <c r="E36847" s="294"/>
      <c r="F36847" s="294"/>
    </row>
    <row r="36848">
      <c r="A36848" s="294" t="s">
        <v>43900</v>
      </c>
      <c r="B36848" s="294"/>
      <c r="C36848" s="294"/>
      <c r="D36848" s="294"/>
      <c r="E36848" s="294"/>
      <c r="F36848" s="294"/>
    </row>
    <row r="36849">
      <c r="A36849" s="294" t="s">
        <v>43901</v>
      </c>
      <c r="B36849" s="294"/>
      <c r="C36849" s="294"/>
      <c r="D36849" s="294"/>
      <c r="E36849" s="294"/>
      <c r="F36849" s="294"/>
    </row>
    <row r="36850">
      <c r="A36850" s="294"/>
      <c r="B36850" s="294"/>
      <c r="C36850" s="294"/>
      <c r="D36850" s="294"/>
      <c r="E36850" s="294"/>
      <c r="F36850" s="294"/>
    </row>
    <row r="36851">
      <c r="A36851" s="294" t="s">
        <v>24089</v>
      </c>
      <c r="B36851" s="294"/>
      <c r="C36851" s="294"/>
      <c r="D36851" s="294"/>
      <c r="E36851" s="294"/>
      <c r="F36851" s="294"/>
    </row>
    <row r="36852">
      <c r="A36852" s="294"/>
      <c r="B36852" s="294"/>
      <c r="C36852" s="294"/>
      <c r="D36852" s="294"/>
      <c r="E36852" s="294"/>
      <c r="F36852" s="294"/>
    </row>
    <row r="36853">
      <c r="A36853" s="294" t="s">
        <v>43902</v>
      </c>
      <c r="B36853" s="294"/>
      <c r="C36853" s="294"/>
      <c r="D36853" s="294"/>
      <c r="E36853" s="294"/>
      <c r="F36853" s="294"/>
    </row>
    <row r="36854">
      <c r="A36854" s="294" t="s">
        <v>43903</v>
      </c>
      <c r="B36854" s="294"/>
      <c r="C36854" s="294"/>
      <c r="D36854" s="294"/>
      <c r="E36854" s="294"/>
      <c r="F36854" s="294"/>
    </row>
    <row r="36855">
      <c r="A36855" s="294" t="s">
        <v>43904</v>
      </c>
      <c r="B36855" s="294"/>
      <c r="C36855" s="294"/>
      <c r="D36855" s="294"/>
      <c r="E36855" s="294"/>
      <c r="F36855" s="294"/>
    </row>
    <row r="36856">
      <c r="A36856" s="294" t="s">
        <v>43905</v>
      </c>
      <c r="B36856" s="294"/>
      <c r="C36856" s="294"/>
      <c r="D36856" s="294"/>
      <c r="E36856" s="294"/>
      <c r="F36856" s="294"/>
    </row>
    <row r="36857">
      <c r="A36857" s="294" t="s">
        <v>43906</v>
      </c>
      <c r="B36857" s="294"/>
      <c r="C36857" s="294"/>
      <c r="D36857" s="294"/>
      <c r="E36857" s="294"/>
      <c r="F36857" s="294"/>
    </row>
    <row r="36858">
      <c r="A36858" s="294" t="s">
        <v>43907</v>
      </c>
      <c r="B36858" s="294"/>
      <c r="C36858" s="294"/>
      <c r="D36858" s="294"/>
      <c r="E36858" s="294"/>
      <c r="F36858" s="294"/>
    </row>
    <row r="36859">
      <c r="A36859" s="294"/>
      <c r="B36859" s="294"/>
      <c r="C36859" s="294"/>
      <c r="D36859" s="294"/>
      <c r="E36859" s="294"/>
      <c r="F36859" s="294"/>
    </row>
    <row r="36860">
      <c r="A36860" s="294" t="s">
        <v>25653</v>
      </c>
      <c r="B36860" s="294"/>
      <c r="C36860" s="294"/>
      <c r="D36860" s="294"/>
      <c r="E36860" s="294"/>
      <c r="F36860" s="294"/>
    </row>
    <row r="36861">
      <c r="A36861" s="294"/>
      <c r="B36861" s="294"/>
      <c r="C36861" s="294"/>
      <c r="D36861" s="294"/>
      <c r="E36861" s="294"/>
      <c r="F36861" s="294"/>
    </row>
    <row r="36862">
      <c r="A36862" s="294" t="s">
        <v>43642</v>
      </c>
      <c r="B36862" s="294"/>
      <c r="C36862" s="294"/>
      <c r="D36862" s="294"/>
      <c r="E36862" s="294"/>
      <c r="F36862" s="294"/>
    </row>
    <row r="36863">
      <c r="A36863" s="294" t="s">
        <v>42632</v>
      </c>
      <c r="B36863" s="294"/>
      <c r="C36863" s="294"/>
      <c r="D36863" s="294"/>
      <c r="E36863" s="294"/>
      <c r="F36863" s="294"/>
    </row>
    <row r="36864">
      <c r="A36864" s="294" t="s">
        <v>43908</v>
      </c>
      <c r="B36864" s="294"/>
      <c r="C36864" s="294"/>
      <c r="D36864" s="294"/>
      <c r="E36864" s="294"/>
      <c r="F36864" s="294"/>
    </row>
    <row r="36865">
      <c r="A36865" s="294" t="s">
        <v>43909</v>
      </c>
      <c r="B36865" s="294"/>
      <c r="C36865" s="294"/>
      <c r="D36865" s="294"/>
      <c r="E36865" s="294"/>
      <c r="F36865" s="294"/>
    </row>
    <row r="36866">
      <c r="A36866" s="294"/>
      <c r="B36866" s="294"/>
      <c r="C36866" s="294"/>
      <c r="D36866" s="294"/>
      <c r="E36866" s="294"/>
      <c r="F36866" s="294"/>
    </row>
    <row r="36867">
      <c r="A36867" s="294" t="s">
        <v>23201</v>
      </c>
      <c r="B36867" s="294"/>
      <c r="C36867" s="294"/>
      <c r="D36867" s="294"/>
      <c r="E36867" s="294"/>
      <c r="F36867" s="294"/>
    </row>
    <row r="36868">
      <c r="A36868" s="294"/>
      <c r="B36868" s="294"/>
      <c r="C36868" s="294"/>
      <c r="D36868" s="294"/>
      <c r="E36868" s="294"/>
      <c r="F36868" s="294"/>
    </row>
    <row r="36869">
      <c r="A36869" s="294" t="s">
        <v>43910</v>
      </c>
      <c r="B36869" s="294"/>
      <c r="C36869" s="294"/>
      <c r="D36869" s="294"/>
      <c r="E36869" s="294"/>
      <c r="F36869" s="294"/>
    </row>
    <row r="36870">
      <c r="A36870" s="294" t="s">
        <v>43911</v>
      </c>
      <c r="B36870" s="294"/>
      <c r="C36870" s="294"/>
      <c r="D36870" s="294"/>
      <c r="E36870" s="294"/>
      <c r="F36870" s="294"/>
    </row>
    <row r="36871">
      <c r="A36871" s="294" t="s">
        <v>43912</v>
      </c>
      <c r="B36871" s="294"/>
      <c r="C36871" s="294"/>
      <c r="D36871" s="294"/>
      <c r="E36871" s="294"/>
      <c r="F36871" s="294"/>
    </row>
    <row r="36872">
      <c r="A36872" s="294" t="s">
        <v>27086</v>
      </c>
      <c r="B36872" s="294"/>
      <c r="C36872" s="294"/>
      <c r="D36872" s="294"/>
      <c r="E36872" s="294"/>
      <c r="F36872" s="294"/>
    </row>
    <row r="36873">
      <c r="A36873" s="294"/>
      <c r="B36873" s="294"/>
      <c r="C36873" s="294"/>
      <c r="D36873" s="294"/>
      <c r="E36873" s="294"/>
      <c r="F36873" s="294"/>
    </row>
    <row r="36874">
      <c r="A36874" s="294" t="s">
        <v>43913</v>
      </c>
      <c r="B36874" s="294"/>
      <c r="C36874" s="294"/>
      <c r="D36874" s="294"/>
      <c r="E36874" s="294"/>
      <c r="F36874" s="294"/>
    </row>
    <row r="36875">
      <c r="A36875" s="294"/>
      <c r="B36875" s="294"/>
      <c r="C36875" s="294"/>
      <c r="D36875" s="294"/>
      <c r="E36875" s="294"/>
      <c r="F36875" s="294"/>
    </row>
    <row r="36876">
      <c r="A36876" s="294" t="s">
        <v>43914</v>
      </c>
      <c r="B36876" s="294"/>
      <c r="C36876" s="294"/>
      <c r="D36876" s="294"/>
      <c r="E36876" s="294"/>
      <c r="F36876" s="294"/>
    </row>
    <row r="36877">
      <c r="A36877" s="294" t="s">
        <v>43915</v>
      </c>
      <c r="B36877" s="294"/>
      <c r="C36877" s="294"/>
      <c r="D36877" s="294"/>
      <c r="E36877" s="294"/>
      <c r="F36877" s="294"/>
    </row>
    <row r="36878">
      <c r="A36878" s="294" t="s">
        <v>43916</v>
      </c>
      <c r="B36878" s="294"/>
      <c r="C36878" s="294"/>
      <c r="D36878" s="294"/>
      <c r="E36878" s="294"/>
      <c r="F36878" s="294"/>
    </row>
    <row r="36879">
      <c r="A36879" s="294"/>
      <c r="B36879" s="294"/>
      <c r="C36879" s="294"/>
      <c r="D36879" s="294"/>
      <c r="E36879" s="294"/>
      <c r="F36879" s="294"/>
    </row>
    <row r="36880">
      <c r="A36880" s="294" t="s">
        <v>42214</v>
      </c>
      <c r="B36880" s="294"/>
      <c r="C36880" s="294"/>
      <c r="D36880" s="294"/>
      <c r="E36880" s="294"/>
      <c r="F36880" s="294"/>
    </row>
    <row r="36881">
      <c r="A36881" s="294"/>
      <c r="B36881" s="294"/>
      <c r="C36881" s="294"/>
      <c r="D36881" s="294"/>
      <c r="E36881" s="294"/>
      <c r="F36881" s="294"/>
    </row>
    <row r="36882">
      <c r="A36882" s="294" t="s">
        <v>43917</v>
      </c>
      <c r="B36882" s="294"/>
      <c r="C36882" s="294"/>
      <c r="D36882" s="294"/>
      <c r="E36882" s="294"/>
      <c r="F36882" s="294"/>
    </row>
    <row r="36883">
      <c r="A36883" s="294" t="s">
        <v>43918</v>
      </c>
      <c r="B36883" s="294"/>
      <c r="C36883" s="294"/>
      <c r="D36883" s="294"/>
      <c r="E36883" s="294"/>
      <c r="F36883" s="294"/>
    </row>
    <row r="36884">
      <c r="A36884" s="294" t="s">
        <v>43919</v>
      </c>
      <c r="B36884" s="294"/>
      <c r="C36884" s="294"/>
      <c r="D36884" s="294"/>
      <c r="E36884" s="294"/>
      <c r="F36884" s="294"/>
    </row>
    <row r="36885">
      <c r="A36885" s="294" t="s">
        <v>43920</v>
      </c>
      <c r="B36885" s="294"/>
      <c r="C36885" s="294"/>
      <c r="D36885" s="294"/>
      <c r="E36885" s="294"/>
      <c r="F36885" s="294"/>
    </row>
    <row r="36886">
      <c r="A36886" s="294" t="s">
        <v>23052</v>
      </c>
      <c r="B36886" s="294"/>
      <c r="C36886" s="294"/>
      <c r="D36886" s="294"/>
      <c r="E36886" s="294"/>
      <c r="F36886" s="294"/>
    </row>
    <row r="36887">
      <c r="A36887" s="294" t="s">
        <v>43921</v>
      </c>
      <c r="B36887" s="294"/>
      <c r="C36887" s="294"/>
      <c r="D36887" s="294"/>
      <c r="E36887" s="294"/>
      <c r="F36887" s="294"/>
    </row>
    <row r="36888">
      <c r="A36888" s="294" t="s">
        <v>43864</v>
      </c>
      <c r="B36888" s="294"/>
      <c r="C36888" s="294"/>
      <c r="D36888" s="294"/>
      <c r="E36888" s="294"/>
      <c r="F36888" s="294"/>
    </row>
    <row r="36889">
      <c r="A36889" s="294" t="s">
        <v>43922</v>
      </c>
      <c r="B36889" s="294"/>
      <c r="C36889" s="294"/>
      <c r="D36889" s="294"/>
      <c r="E36889" s="294"/>
      <c r="F36889" s="294"/>
    </row>
    <row r="36890">
      <c r="A36890" s="294"/>
      <c r="B36890" s="294"/>
      <c r="C36890" s="294"/>
      <c r="D36890" s="294"/>
      <c r="E36890" s="294"/>
      <c r="F36890" s="294"/>
    </row>
    <row r="36891">
      <c r="A36891" s="294" t="s">
        <v>41927</v>
      </c>
      <c r="B36891" s="294"/>
      <c r="C36891" s="294"/>
      <c r="D36891" s="294"/>
      <c r="E36891" s="294"/>
      <c r="F36891" s="294"/>
    </row>
    <row r="36892">
      <c r="A36892" s="294" t="s">
        <v>20733</v>
      </c>
      <c r="B36892" s="294"/>
      <c r="C36892" s="294"/>
      <c r="D36892" s="294"/>
      <c r="E36892" s="294"/>
      <c r="F36892" s="294"/>
    </row>
    <row r="36893">
      <c r="A36893" s="294" t="s">
        <v>21618</v>
      </c>
      <c r="B36893" s="294"/>
      <c r="C36893" s="294"/>
      <c r="D36893" s="294"/>
      <c r="E36893" s="294"/>
      <c r="F36893" s="294"/>
    </row>
    <row r="36894">
      <c r="A36894" s="294" t="s">
        <v>43923</v>
      </c>
      <c r="B36894" s="294"/>
      <c r="C36894" s="294"/>
      <c r="D36894" s="294"/>
      <c r="E36894" s="294"/>
      <c r="F36894" s="294"/>
    </row>
    <row r="36895">
      <c r="A36895" s="294"/>
      <c r="B36895" s="294"/>
      <c r="C36895" s="294"/>
      <c r="D36895" s="294"/>
      <c r="E36895" s="294"/>
      <c r="F36895" s="294"/>
    </row>
    <row r="36896">
      <c r="A36896" s="294" t="s">
        <v>22512</v>
      </c>
      <c r="B36896" s="294"/>
      <c r="C36896" s="294"/>
      <c r="D36896" s="294"/>
      <c r="E36896" s="294"/>
      <c r="F36896" s="294"/>
    </row>
    <row r="36897">
      <c r="A36897" s="294" t="s">
        <v>20462</v>
      </c>
      <c r="B36897" s="294"/>
      <c r="C36897" s="294"/>
      <c r="D36897" s="294"/>
      <c r="E36897" s="294"/>
      <c r="F36897" s="294"/>
    </row>
    <row r="36898">
      <c r="A36898" s="294"/>
      <c r="B36898" s="294"/>
      <c r="C36898" s="294"/>
      <c r="D36898" s="294"/>
      <c r="E36898" s="294"/>
      <c r="F36898" s="294"/>
    </row>
    <row r="36899">
      <c r="A36899" s="294" t="s">
        <v>43924</v>
      </c>
      <c r="B36899" s="294"/>
      <c r="C36899" s="294"/>
      <c r="D36899" s="294"/>
      <c r="E36899" s="294"/>
      <c r="F36899" s="294"/>
    </row>
    <row r="36900">
      <c r="A36900" s="294" t="s">
        <v>43925</v>
      </c>
      <c r="B36900" s="294"/>
      <c r="C36900" s="294"/>
      <c r="D36900" s="294"/>
      <c r="E36900" s="294"/>
      <c r="F36900" s="294"/>
    </row>
    <row r="36901">
      <c r="A36901" s="294" t="s">
        <v>43741</v>
      </c>
      <c r="B36901" s="294"/>
      <c r="C36901" s="294"/>
      <c r="D36901" s="294"/>
      <c r="E36901" s="294"/>
      <c r="F36901" s="294"/>
    </row>
    <row r="36902">
      <c r="A36902" s="294" t="s">
        <v>43926</v>
      </c>
      <c r="B36902" s="294"/>
      <c r="C36902" s="294"/>
      <c r="D36902" s="294"/>
      <c r="E36902" s="294"/>
      <c r="F36902" s="294"/>
    </row>
    <row r="36903">
      <c r="A36903" s="294" t="s">
        <v>43927</v>
      </c>
      <c r="B36903" s="294"/>
      <c r="C36903" s="294"/>
      <c r="D36903" s="294"/>
      <c r="E36903" s="294"/>
      <c r="F36903" s="294"/>
    </row>
    <row r="36904">
      <c r="A36904" s="294" t="s">
        <v>43928</v>
      </c>
      <c r="B36904" s="294"/>
      <c r="C36904" s="294"/>
      <c r="D36904" s="294"/>
      <c r="E36904" s="294"/>
      <c r="F36904" s="294"/>
    </row>
    <row r="36905">
      <c r="A36905" s="294" t="s">
        <v>43929</v>
      </c>
      <c r="B36905" s="294"/>
      <c r="C36905" s="294"/>
      <c r="D36905" s="294"/>
      <c r="E36905" s="294"/>
      <c r="F36905" s="294"/>
    </row>
    <row r="36906">
      <c r="A36906" s="294" t="s">
        <v>42451</v>
      </c>
      <c r="B36906" s="294"/>
      <c r="C36906" s="294"/>
      <c r="D36906" s="294"/>
      <c r="E36906" s="294"/>
      <c r="F36906" s="294"/>
    </row>
    <row r="36907">
      <c r="A36907" s="294" t="s">
        <v>43930</v>
      </c>
      <c r="B36907" s="294"/>
      <c r="C36907" s="294"/>
      <c r="D36907" s="294"/>
      <c r="E36907" s="294"/>
      <c r="F36907" s="294"/>
    </row>
    <row r="36908">
      <c r="A36908" s="294"/>
      <c r="B36908" s="294"/>
      <c r="C36908" s="294"/>
      <c r="D36908" s="294"/>
      <c r="E36908" s="294"/>
      <c r="F36908" s="294"/>
    </row>
    <row r="36909">
      <c r="A36909" s="294" t="s">
        <v>27452</v>
      </c>
      <c r="B36909" s="294"/>
      <c r="C36909" s="294"/>
      <c r="D36909" s="294"/>
      <c r="E36909" s="294"/>
      <c r="F36909" s="294"/>
    </row>
    <row r="36910">
      <c r="A36910" s="294" t="s">
        <v>25264</v>
      </c>
      <c r="B36910" s="294"/>
      <c r="C36910" s="294"/>
      <c r="D36910" s="294"/>
      <c r="E36910" s="294"/>
      <c r="F36910" s="294"/>
    </row>
    <row r="36911">
      <c r="A36911" s="294"/>
      <c r="B36911" s="294"/>
      <c r="C36911" s="294"/>
      <c r="D36911" s="294"/>
      <c r="E36911" s="294"/>
      <c r="F36911" s="294"/>
    </row>
    <row r="36912">
      <c r="A36912" s="294" t="s">
        <v>43931</v>
      </c>
      <c r="B36912" s="294"/>
      <c r="C36912" s="294"/>
      <c r="D36912" s="294"/>
      <c r="E36912" s="294"/>
      <c r="F36912" s="294"/>
    </row>
    <row r="36913">
      <c r="A36913" s="294" t="s">
        <v>43932</v>
      </c>
      <c r="B36913" s="294"/>
      <c r="C36913" s="294"/>
      <c r="D36913" s="294"/>
      <c r="E36913" s="294"/>
      <c r="F36913" s="294"/>
    </row>
    <row r="36914">
      <c r="A36914" s="294" t="s">
        <v>43933</v>
      </c>
      <c r="B36914" s="294"/>
      <c r="C36914" s="294"/>
      <c r="D36914" s="294"/>
      <c r="E36914" s="294"/>
      <c r="F36914" s="294"/>
    </row>
    <row r="36915">
      <c r="A36915" s="294" t="s">
        <v>43934</v>
      </c>
      <c r="B36915" s="294"/>
      <c r="C36915" s="294"/>
      <c r="D36915" s="294"/>
      <c r="E36915" s="294"/>
      <c r="F36915" s="294"/>
    </row>
    <row r="36916">
      <c r="A36916" s="294"/>
      <c r="B36916" s="294"/>
      <c r="C36916" s="294"/>
      <c r="D36916" s="294"/>
      <c r="E36916" s="294"/>
      <c r="F36916" s="294"/>
    </row>
    <row r="36917">
      <c r="A36917" s="294"/>
      <c r="B36917" s="294"/>
      <c r="C36917" s="294"/>
      <c r="D36917" s="294"/>
      <c r="E36917" s="294"/>
      <c r="F36917" s="294"/>
    </row>
    <row r="36918">
      <c r="A36918" s="294" t="s">
        <v>23943</v>
      </c>
      <c r="B36918" s="294"/>
      <c r="C36918" s="294"/>
      <c r="D36918" s="294"/>
      <c r="E36918" s="294"/>
      <c r="F36918" s="294"/>
    </row>
    <row r="36919">
      <c r="A36919" s="294" t="s">
        <v>26884</v>
      </c>
      <c r="B36919" s="294"/>
      <c r="C36919" s="294"/>
      <c r="D36919" s="294"/>
      <c r="E36919" s="294"/>
      <c r="F36919" s="294"/>
    </row>
    <row r="36920">
      <c r="A36920" s="294"/>
      <c r="B36920" s="294"/>
      <c r="C36920" s="294"/>
      <c r="D36920" s="294"/>
      <c r="E36920" s="294"/>
      <c r="F36920" s="294"/>
    </row>
    <row r="36921">
      <c r="A36921" s="294" t="s">
        <v>43935</v>
      </c>
      <c r="B36921" s="294"/>
      <c r="C36921" s="294"/>
      <c r="D36921" s="294"/>
      <c r="E36921" s="294"/>
      <c r="F36921" s="294"/>
    </row>
    <row r="36922">
      <c r="A36922" s="294" t="s">
        <v>43936</v>
      </c>
      <c r="B36922" s="294"/>
      <c r="C36922" s="294"/>
      <c r="D36922" s="294"/>
      <c r="E36922" s="294"/>
      <c r="F36922" s="294"/>
    </row>
    <row r="36923">
      <c r="A36923" s="294" t="s">
        <v>43937</v>
      </c>
      <c r="B36923" s="294"/>
      <c r="C36923" s="294"/>
      <c r="D36923" s="294"/>
      <c r="E36923" s="294"/>
      <c r="F36923" s="294"/>
    </row>
    <row r="36924">
      <c r="A36924" s="294" t="s">
        <v>43938</v>
      </c>
      <c r="B36924" s="294"/>
      <c r="C36924" s="294"/>
      <c r="D36924" s="294"/>
      <c r="E36924" s="294"/>
      <c r="F36924" s="294"/>
    </row>
    <row r="36925">
      <c r="A36925" s="294" t="s">
        <v>43939</v>
      </c>
      <c r="B36925" s="294"/>
      <c r="C36925" s="294"/>
      <c r="D36925" s="294"/>
      <c r="E36925" s="294"/>
      <c r="F36925" s="294"/>
    </row>
    <row r="36926">
      <c r="A36926" s="294" t="s">
        <v>43940</v>
      </c>
      <c r="B36926" s="294"/>
      <c r="C36926" s="294"/>
      <c r="D36926" s="294"/>
      <c r="E36926" s="294"/>
      <c r="F36926" s="294"/>
    </row>
    <row r="36927">
      <c r="A36927" s="294" t="s">
        <v>42451</v>
      </c>
      <c r="B36927" s="294"/>
      <c r="C36927" s="294"/>
      <c r="D36927" s="294"/>
      <c r="E36927" s="294"/>
      <c r="F36927" s="294"/>
    </row>
    <row r="36928">
      <c r="A36928" s="294" t="s">
        <v>43941</v>
      </c>
      <c r="B36928" s="294"/>
      <c r="C36928" s="294"/>
      <c r="D36928" s="294"/>
      <c r="E36928" s="294"/>
      <c r="F36928" s="294"/>
    </row>
    <row r="36929">
      <c r="A36929" s="294"/>
      <c r="B36929" s="294"/>
      <c r="C36929" s="294"/>
      <c r="D36929" s="294"/>
      <c r="E36929" s="294"/>
      <c r="F36929" s="294"/>
    </row>
    <row r="36930">
      <c r="A36930" s="294"/>
      <c r="B36930" s="294"/>
      <c r="C36930" s="294"/>
      <c r="D36930" s="294"/>
      <c r="E36930" s="294"/>
      <c r="F36930" s="294"/>
    </row>
    <row r="36931">
      <c r="A36931" s="294" t="s">
        <v>40986</v>
      </c>
      <c r="B36931" s="294"/>
      <c r="C36931" s="294"/>
      <c r="D36931" s="294"/>
      <c r="E36931" s="294"/>
      <c r="F36931" s="294"/>
    </row>
    <row r="36932">
      <c r="A36932" s="294"/>
      <c r="B36932" s="294"/>
      <c r="C36932" s="294"/>
      <c r="D36932" s="294"/>
      <c r="E36932" s="294"/>
      <c r="F36932" s="294"/>
    </row>
    <row r="36933">
      <c r="A36933" s="294" t="s">
        <v>43942</v>
      </c>
      <c r="B36933" s="294"/>
      <c r="C36933" s="294"/>
      <c r="D36933" s="294"/>
      <c r="E36933" s="294"/>
      <c r="F36933" s="294"/>
    </row>
    <row r="36934">
      <c r="A36934" s="294" t="s">
        <v>38450</v>
      </c>
      <c r="B36934" s="294"/>
      <c r="C36934" s="294"/>
      <c r="D36934" s="294"/>
      <c r="E36934" s="294"/>
      <c r="F36934" s="294"/>
    </row>
    <row r="36935">
      <c r="A36935" s="294" t="s">
        <v>23825</v>
      </c>
      <c r="B36935" s="294"/>
      <c r="C36935" s="294"/>
      <c r="D36935" s="294"/>
      <c r="E36935" s="294"/>
      <c r="F36935" s="294"/>
    </row>
    <row r="36936">
      <c r="A36936" s="294" t="s">
        <v>41421</v>
      </c>
      <c r="B36936" s="294"/>
      <c r="C36936" s="294"/>
      <c r="D36936" s="294"/>
      <c r="E36936" s="294"/>
      <c r="F36936" s="294"/>
    </row>
    <row r="36937">
      <c r="A36937" s="294" t="s">
        <v>43943</v>
      </c>
      <c r="B36937" s="294"/>
      <c r="C36937" s="294"/>
      <c r="D36937" s="294"/>
      <c r="E36937" s="294"/>
      <c r="F36937" s="294"/>
    </row>
    <row r="36938">
      <c r="A36938" s="294" t="s">
        <v>43944</v>
      </c>
      <c r="B36938" s="294"/>
      <c r="C36938" s="294"/>
      <c r="D36938" s="294"/>
      <c r="E36938" s="294"/>
      <c r="F36938" s="294"/>
    </row>
    <row r="36939">
      <c r="A36939" s="294" t="s">
        <v>43945</v>
      </c>
      <c r="B36939" s="294"/>
      <c r="C36939" s="294"/>
      <c r="D36939" s="294"/>
      <c r="E36939" s="294"/>
      <c r="F36939" s="294"/>
    </row>
    <row r="36940">
      <c r="A36940" s="294" t="s">
        <v>43946</v>
      </c>
      <c r="B36940" s="294"/>
      <c r="C36940" s="294"/>
      <c r="D36940" s="294"/>
      <c r="E36940" s="294"/>
      <c r="F36940" s="294"/>
    </row>
    <row r="36941">
      <c r="A36941" s="294" t="s">
        <v>43947</v>
      </c>
      <c r="B36941" s="294"/>
      <c r="C36941" s="294"/>
      <c r="D36941" s="294"/>
      <c r="E36941" s="294"/>
      <c r="F36941" s="294"/>
    </row>
    <row r="36942">
      <c r="A36942" s="294" t="s">
        <v>43948</v>
      </c>
      <c r="B36942" s="294"/>
      <c r="C36942" s="294"/>
      <c r="D36942" s="294"/>
      <c r="E36942" s="294"/>
      <c r="F36942" s="294"/>
    </row>
    <row r="36943">
      <c r="A36943" s="294"/>
      <c r="B36943" s="294"/>
      <c r="C36943" s="294"/>
      <c r="D36943" s="294"/>
      <c r="E36943" s="294"/>
      <c r="F36943" s="294"/>
    </row>
    <row r="36944">
      <c r="A36944" s="294" t="s">
        <v>41905</v>
      </c>
      <c r="B36944" s="294"/>
      <c r="C36944" s="294"/>
      <c r="D36944" s="294"/>
      <c r="E36944" s="294"/>
      <c r="F36944" s="294"/>
    </row>
    <row r="36945">
      <c r="A36945" s="294"/>
      <c r="B36945" s="294"/>
      <c r="C36945" s="294"/>
      <c r="D36945" s="294"/>
      <c r="E36945" s="294"/>
      <c r="F36945" s="294"/>
    </row>
    <row r="36946">
      <c r="A36946" s="294" t="s">
        <v>43949</v>
      </c>
      <c r="B36946" s="294"/>
      <c r="C36946" s="294"/>
      <c r="D36946" s="294"/>
      <c r="E36946" s="294"/>
      <c r="F36946" s="294"/>
    </row>
    <row r="36947">
      <c r="A36947" s="294" t="s">
        <v>41520</v>
      </c>
      <c r="B36947" s="294"/>
      <c r="C36947" s="294"/>
      <c r="D36947" s="294"/>
      <c r="E36947" s="294"/>
      <c r="F36947" s="294"/>
    </row>
    <row r="36948">
      <c r="A36948" s="294" t="s">
        <v>43950</v>
      </c>
      <c r="B36948" s="294"/>
      <c r="C36948" s="294"/>
      <c r="D36948" s="294"/>
      <c r="E36948" s="294"/>
      <c r="F36948" s="294"/>
    </row>
    <row r="36949">
      <c r="A36949" s="294" t="s">
        <v>41522</v>
      </c>
      <c r="B36949" s="294"/>
      <c r="C36949" s="294"/>
      <c r="D36949" s="294"/>
      <c r="E36949" s="294"/>
      <c r="F36949" s="294"/>
    </row>
    <row r="36950">
      <c r="A36950" s="294" t="s">
        <v>43951</v>
      </c>
      <c r="B36950" s="294"/>
      <c r="C36950" s="294"/>
      <c r="D36950" s="294"/>
      <c r="E36950" s="294"/>
      <c r="F36950" s="294"/>
    </row>
    <row r="36951">
      <c r="A36951" s="294"/>
      <c r="B36951" s="294"/>
      <c r="C36951" s="294"/>
      <c r="D36951" s="294"/>
      <c r="E36951" s="294"/>
      <c r="F36951" s="294"/>
    </row>
    <row r="36952">
      <c r="A36952" s="294" t="s">
        <v>42265</v>
      </c>
      <c r="B36952" s="294"/>
      <c r="C36952" s="294"/>
      <c r="D36952" s="294"/>
      <c r="E36952" s="294"/>
      <c r="F36952" s="294"/>
    </row>
    <row r="36953">
      <c r="A36953" s="294"/>
      <c r="B36953" s="294"/>
      <c r="C36953" s="294"/>
      <c r="D36953" s="294"/>
      <c r="E36953" s="294"/>
      <c r="F36953" s="294"/>
    </row>
    <row r="36954">
      <c r="A36954" s="294" t="s">
        <v>43952</v>
      </c>
      <c r="B36954" s="294"/>
      <c r="C36954" s="294"/>
      <c r="D36954" s="294"/>
      <c r="E36954" s="294"/>
      <c r="F36954" s="294"/>
    </row>
    <row r="36955">
      <c r="A36955" s="294" t="s">
        <v>27652</v>
      </c>
      <c r="B36955" s="294"/>
      <c r="C36955" s="294"/>
      <c r="D36955" s="294"/>
      <c r="E36955" s="294"/>
      <c r="F36955" s="294"/>
    </row>
    <row r="36956">
      <c r="A36956" s="294" t="s">
        <v>43953</v>
      </c>
      <c r="B36956" s="294"/>
      <c r="C36956" s="294"/>
      <c r="D36956" s="294"/>
      <c r="E36956" s="294"/>
      <c r="F36956" s="294"/>
    </row>
    <row r="36957">
      <c r="A36957" s="294" t="s">
        <v>43954</v>
      </c>
      <c r="B36957" s="294"/>
      <c r="C36957" s="294"/>
      <c r="D36957" s="294"/>
      <c r="E36957" s="294"/>
      <c r="F36957" s="294"/>
    </row>
    <row r="36958">
      <c r="A36958" s="294" t="s">
        <v>43955</v>
      </c>
      <c r="B36958" s="294"/>
      <c r="C36958" s="294"/>
      <c r="D36958" s="294"/>
      <c r="E36958" s="294"/>
      <c r="F36958" s="294"/>
    </row>
    <row r="36959">
      <c r="A36959" s="294" t="s">
        <v>43956</v>
      </c>
      <c r="B36959" s="294"/>
      <c r="C36959" s="294"/>
      <c r="D36959" s="294"/>
      <c r="E36959" s="294"/>
      <c r="F36959" s="294"/>
    </row>
    <row r="36960">
      <c r="A36960" s="294"/>
      <c r="B36960" s="294"/>
      <c r="C36960" s="294"/>
      <c r="D36960" s="294"/>
      <c r="E36960" s="294"/>
      <c r="F36960" s="294"/>
    </row>
    <row r="36961">
      <c r="A36961" s="294" t="s">
        <v>41927</v>
      </c>
      <c r="B36961" s="294"/>
      <c r="C36961" s="294"/>
      <c r="D36961" s="294"/>
      <c r="E36961" s="294"/>
      <c r="F36961" s="294"/>
    </row>
    <row r="36962">
      <c r="A36962" s="294" t="s">
        <v>20741</v>
      </c>
      <c r="B36962" s="294"/>
      <c r="C36962" s="294"/>
      <c r="D36962" s="294"/>
      <c r="E36962" s="294"/>
      <c r="F36962" s="294"/>
    </row>
    <row r="36963">
      <c r="A36963" s="294" t="s">
        <v>21672</v>
      </c>
      <c r="B36963" s="294"/>
      <c r="C36963" s="294"/>
      <c r="D36963" s="294"/>
      <c r="E36963" s="294"/>
      <c r="F36963" s="294"/>
    </row>
    <row r="36964">
      <c r="A36964" s="294" t="s">
        <v>43957</v>
      </c>
      <c r="B36964" s="294"/>
      <c r="C36964" s="294"/>
      <c r="D36964" s="294"/>
      <c r="E36964" s="294"/>
      <c r="F36964" s="294"/>
    </row>
    <row r="36965">
      <c r="A36965" s="294"/>
      <c r="B36965" s="294"/>
      <c r="C36965" s="294"/>
      <c r="D36965" s="294"/>
      <c r="E36965" s="294"/>
      <c r="F36965" s="294"/>
    </row>
    <row r="36966">
      <c r="A36966" s="294" t="s">
        <v>21429</v>
      </c>
      <c r="B36966" s="294"/>
      <c r="C36966" s="294"/>
      <c r="D36966" s="294"/>
      <c r="E36966" s="294"/>
      <c r="F36966" s="294"/>
    </row>
    <row r="36967">
      <c r="A36967" s="294"/>
      <c r="B36967" s="294"/>
      <c r="C36967" s="294"/>
      <c r="D36967" s="294"/>
      <c r="E36967" s="294"/>
      <c r="F36967" s="294"/>
    </row>
    <row r="36968">
      <c r="A36968" s="294" t="s">
        <v>43958</v>
      </c>
      <c r="B36968" s="294"/>
      <c r="C36968" s="294"/>
      <c r="D36968" s="294"/>
      <c r="E36968" s="294"/>
      <c r="F36968" s="294"/>
    </row>
    <row r="36969">
      <c r="A36969" s="294" t="s">
        <v>43959</v>
      </c>
      <c r="B36969" s="294"/>
      <c r="C36969" s="294"/>
      <c r="D36969" s="294"/>
      <c r="E36969" s="294"/>
      <c r="F36969" s="294"/>
    </row>
    <row r="36970">
      <c r="A36970" s="294" t="s">
        <v>43960</v>
      </c>
      <c r="B36970" s="294"/>
      <c r="C36970" s="294"/>
      <c r="D36970" s="294"/>
      <c r="E36970" s="294"/>
      <c r="F36970" s="294"/>
    </row>
    <row r="36971">
      <c r="A36971" s="294" t="s">
        <v>43961</v>
      </c>
      <c r="B36971" s="294"/>
      <c r="C36971" s="294"/>
      <c r="D36971" s="294"/>
      <c r="E36971" s="294"/>
      <c r="F36971" s="294"/>
    </row>
    <row r="36972">
      <c r="A36972" s="294" t="s">
        <v>41448</v>
      </c>
      <c r="B36972" s="294"/>
      <c r="C36972" s="294"/>
      <c r="D36972" s="294"/>
      <c r="E36972" s="294"/>
      <c r="F36972" s="294"/>
    </row>
    <row r="36973">
      <c r="A36973" s="294" t="s">
        <v>43962</v>
      </c>
      <c r="B36973" s="294"/>
      <c r="C36973" s="294"/>
      <c r="D36973" s="294"/>
      <c r="E36973" s="294"/>
      <c r="F36973" s="294"/>
    </row>
    <row r="36974">
      <c r="A36974" s="294" t="s">
        <v>43963</v>
      </c>
      <c r="B36974" s="294"/>
      <c r="C36974" s="294"/>
      <c r="D36974" s="294"/>
      <c r="E36974" s="294"/>
      <c r="F36974" s="294"/>
    </row>
    <row r="36975">
      <c r="A36975" s="294" t="s">
        <v>43964</v>
      </c>
      <c r="B36975" s="294"/>
      <c r="C36975" s="294"/>
      <c r="D36975" s="294"/>
      <c r="E36975" s="294"/>
      <c r="F36975" s="294"/>
    </row>
    <row r="36976">
      <c r="A36976" s="294"/>
      <c r="B36976" s="294"/>
      <c r="C36976" s="294"/>
      <c r="D36976" s="294"/>
      <c r="E36976" s="294"/>
      <c r="F36976" s="294"/>
    </row>
    <row r="36977">
      <c r="A36977" s="294"/>
      <c r="B36977" s="294"/>
      <c r="C36977" s="294"/>
      <c r="D36977" s="294"/>
      <c r="E36977" s="294"/>
      <c r="F36977" s="294"/>
    </row>
    <row r="36978">
      <c r="A36978" s="294" t="s">
        <v>22281</v>
      </c>
      <c r="B36978" s="294"/>
      <c r="C36978" s="294"/>
      <c r="D36978" s="294"/>
      <c r="E36978" s="294"/>
      <c r="F36978" s="294"/>
    </row>
    <row r="36979">
      <c r="A36979" s="294"/>
      <c r="B36979" s="294"/>
      <c r="C36979" s="294"/>
      <c r="D36979" s="294"/>
      <c r="E36979" s="294"/>
      <c r="F36979" s="294"/>
    </row>
    <row r="36980">
      <c r="A36980" s="294" t="s">
        <v>43965</v>
      </c>
      <c r="B36980" s="294"/>
      <c r="C36980" s="294"/>
      <c r="D36980" s="294"/>
      <c r="E36980" s="294"/>
      <c r="F36980" s="294"/>
    </row>
    <row r="36981">
      <c r="A36981" s="294" t="s">
        <v>17739</v>
      </c>
      <c r="B36981" s="294"/>
      <c r="C36981" s="294"/>
      <c r="D36981" s="294"/>
      <c r="E36981" s="294"/>
      <c r="F36981" s="294"/>
    </row>
    <row r="36982">
      <c r="A36982" s="294" t="s">
        <v>43966</v>
      </c>
      <c r="B36982" s="294"/>
      <c r="C36982" s="294"/>
      <c r="D36982" s="294"/>
      <c r="E36982" s="294"/>
      <c r="F36982" s="294"/>
    </row>
    <row r="36983">
      <c r="A36983" s="294" t="s">
        <v>17739</v>
      </c>
      <c r="B36983" s="294"/>
      <c r="C36983" s="294"/>
      <c r="D36983" s="294"/>
      <c r="E36983" s="294"/>
      <c r="F36983" s="294"/>
    </row>
    <row r="36984">
      <c r="A36984" s="294" t="s">
        <v>43967</v>
      </c>
      <c r="B36984" s="294"/>
      <c r="C36984" s="294"/>
      <c r="D36984" s="294"/>
      <c r="E36984" s="294"/>
      <c r="F36984" s="294"/>
    </row>
    <row r="36985">
      <c r="A36985" s="294" t="s">
        <v>17739</v>
      </c>
      <c r="B36985" s="294"/>
      <c r="C36985" s="294"/>
      <c r="D36985" s="294"/>
      <c r="E36985" s="294"/>
      <c r="F36985" s="294"/>
    </row>
    <row r="36986">
      <c r="A36986" s="294" t="s">
        <v>43968</v>
      </c>
      <c r="B36986" s="294"/>
      <c r="C36986" s="294"/>
      <c r="D36986" s="294"/>
      <c r="E36986" s="294"/>
      <c r="F36986" s="294"/>
    </row>
    <row r="36987">
      <c r="A36987" s="294" t="s">
        <v>17739</v>
      </c>
      <c r="B36987" s="294"/>
      <c r="C36987" s="294"/>
      <c r="D36987" s="294"/>
      <c r="E36987" s="294"/>
      <c r="F36987" s="294"/>
    </row>
    <row r="36988">
      <c r="A36988" s="294" t="s">
        <v>43969</v>
      </c>
      <c r="B36988" s="294"/>
      <c r="C36988" s="294"/>
      <c r="D36988" s="294"/>
      <c r="E36988" s="294"/>
      <c r="F36988" s="294"/>
    </row>
    <row r="36989">
      <c r="A36989" s="294"/>
      <c r="B36989" s="294"/>
      <c r="C36989" s="294"/>
      <c r="D36989" s="294"/>
      <c r="E36989" s="294"/>
      <c r="F36989" s="294"/>
    </row>
    <row r="36990">
      <c r="A36990" s="294" t="s">
        <v>26377</v>
      </c>
      <c r="B36990" s="294"/>
      <c r="C36990" s="294"/>
      <c r="D36990" s="294"/>
      <c r="E36990" s="294"/>
      <c r="F36990" s="294"/>
    </row>
    <row r="36991">
      <c r="A36991" s="294"/>
      <c r="B36991" s="294"/>
      <c r="C36991" s="294"/>
      <c r="D36991" s="294"/>
      <c r="E36991" s="294"/>
      <c r="F36991" s="294"/>
    </row>
    <row r="36992">
      <c r="A36992" s="294" t="s">
        <v>43970</v>
      </c>
      <c r="B36992" s="294"/>
      <c r="C36992" s="294"/>
      <c r="D36992" s="294"/>
      <c r="E36992" s="294"/>
      <c r="F36992" s="294"/>
    </row>
    <row r="36993">
      <c r="A36993" s="294" t="s">
        <v>41463</v>
      </c>
      <c r="B36993" s="294"/>
      <c r="C36993" s="294"/>
      <c r="D36993" s="294"/>
      <c r="E36993" s="294"/>
      <c r="F36993" s="294"/>
    </row>
    <row r="36994">
      <c r="A36994" s="294" t="s">
        <v>43196</v>
      </c>
      <c r="B36994" s="294"/>
      <c r="C36994" s="294"/>
      <c r="D36994" s="294"/>
      <c r="E36994" s="294"/>
      <c r="F36994" s="294"/>
    </row>
    <row r="36995">
      <c r="A36995" s="294" t="s">
        <v>43971</v>
      </c>
      <c r="B36995" s="294"/>
      <c r="C36995" s="294"/>
      <c r="D36995" s="294"/>
      <c r="E36995" s="294"/>
      <c r="F36995" s="294"/>
    </row>
    <row r="36996">
      <c r="A36996" s="294"/>
      <c r="B36996" s="294"/>
      <c r="C36996" s="294"/>
      <c r="D36996" s="294"/>
      <c r="E36996" s="294"/>
      <c r="F36996" s="294"/>
    </row>
    <row r="36997">
      <c r="A36997" s="294" t="s">
        <v>25653</v>
      </c>
      <c r="B36997" s="294"/>
      <c r="C36997" s="294"/>
      <c r="D36997" s="294"/>
      <c r="E36997" s="294"/>
      <c r="F36997" s="294"/>
    </row>
    <row r="36998">
      <c r="A36998" s="294" t="s">
        <v>23767</v>
      </c>
      <c r="B36998" s="294"/>
      <c r="C36998" s="294"/>
      <c r="D36998" s="294"/>
      <c r="E36998" s="294"/>
      <c r="F36998" s="294"/>
    </row>
    <row r="36999">
      <c r="A36999" s="294"/>
      <c r="B36999" s="294"/>
      <c r="C36999" s="294"/>
      <c r="D36999" s="294"/>
      <c r="E36999" s="294"/>
      <c r="F36999" s="294"/>
    </row>
    <row r="37000">
      <c r="A37000" s="294" t="s">
        <v>43972</v>
      </c>
      <c r="B37000" s="294"/>
      <c r="C37000" s="294"/>
      <c r="D37000" s="294"/>
      <c r="E37000" s="294"/>
      <c r="F37000" s="294"/>
    </row>
    <row r="37001">
      <c r="A37001" s="294" t="s">
        <v>43973</v>
      </c>
      <c r="B37001" s="294"/>
      <c r="C37001" s="294"/>
      <c r="D37001" s="294"/>
      <c r="E37001" s="294"/>
      <c r="F37001" s="294"/>
    </row>
    <row r="37002">
      <c r="A37002" s="294" t="s">
        <v>43974</v>
      </c>
      <c r="B37002" s="294"/>
      <c r="C37002" s="294"/>
      <c r="D37002" s="294"/>
      <c r="E37002" s="294"/>
      <c r="F37002" s="294"/>
    </row>
    <row r="37003">
      <c r="A37003" s="294"/>
      <c r="B37003" s="294"/>
      <c r="C37003" s="294"/>
      <c r="D37003" s="294"/>
      <c r="E37003" s="294"/>
      <c r="F37003" s="294"/>
    </row>
    <row r="37004">
      <c r="A37004" s="294" t="s">
        <v>23201</v>
      </c>
      <c r="B37004" s="294"/>
      <c r="C37004" s="294"/>
      <c r="D37004" s="294"/>
      <c r="E37004" s="294"/>
      <c r="F37004" s="294"/>
    </row>
    <row r="37005">
      <c r="A37005" s="294" t="s">
        <v>23772</v>
      </c>
      <c r="B37005" s="294"/>
      <c r="C37005" s="294"/>
      <c r="D37005" s="294"/>
      <c r="E37005" s="294"/>
      <c r="F37005" s="294"/>
    </row>
    <row r="37006">
      <c r="A37006" s="294"/>
      <c r="B37006" s="294"/>
      <c r="C37006" s="294"/>
      <c r="D37006" s="294"/>
      <c r="E37006" s="294"/>
      <c r="F37006" s="294"/>
    </row>
    <row r="37007">
      <c r="A37007" s="294" t="s">
        <v>43975</v>
      </c>
      <c r="B37007" s="294"/>
      <c r="C37007" s="294"/>
      <c r="D37007" s="294"/>
      <c r="E37007" s="294"/>
      <c r="F37007" s="294"/>
    </row>
    <row r="37008">
      <c r="A37008" s="294" t="s">
        <v>43927</v>
      </c>
      <c r="B37008" s="294"/>
      <c r="C37008" s="294"/>
      <c r="D37008" s="294"/>
      <c r="E37008" s="294"/>
      <c r="F37008" s="294"/>
    </row>
    <row r="37009">
      <c r="A37009" s="294" t="s">
        <v>43976</v>
      </c>
      <c r="B37009" s="294"/>
      <c r="C37009" s="294"/>
      <c r="D37009" s="294"/>
      <c r="E37009" s="294"/>
      <c r="F37009" s="294"/>
    </row>
    <row r="37010">
      <c r="A37010" s="294" t="s">
        <v>43977</v>
      </c>
      <c r="B37010" s="294"/>
      <c r="C37010" s="294"/>
      <c r="D37010" s="294"/>
      <c r="E37010" s="294"/>
      <c r="F37010" s="294"/>
    </row>
    <row r="37011">
      <c r="A37011" s="294"/>
      <c r="B37011" s="294"/>
      <c r="C37011" s="294"/>
      <c r="D37011" s="294"/>
      <c r="E37011" s="294"/>
      <c r="F37011" s="294"/>
    </row>
    <row r="37012">
      <c r="A37012" s="294" t="s">
        <v>23548</v>
      </c>
      <c r="B37012" s="294"/>
      <c r="C37012" s="294"/>
      <c r="D37012" s="294"/>
      <c r="E37012" s="294"/>
      <c r="F37012" s="294"/>
    </row>
    <row r="37013">
      <c r="A37013" s="294"/>
      <c r="B37013" s="294"/>
      <c r="C37013" s="294"/>
      <c r="D37013" s="294"/>
      <c r="E37013" s="294"/>
      <c r="F37013" s="294"/>
    </row>
    <row r="37014">
      <c r="A37014" s="294" t="s">
        <v>43978</v>
      </c>
      <c r="B37014" s="294"/>
      <c r="C37014" s="294"/>
      <c r="D37014" s="294"/>
      <c r="E37014" s="294"/>
      <c r="F37014" s="294"/>
    </row>
    <row r="37015">
      <c r="A37015" s="294" t="s">
        <v>43979</v>
      </c>
      <c r="B37015" s="294"/>
      <c r="C37015" s="294"/>
      <c r="D37015" s="294"/>
      <c r="E37015" s="294"/>
      <c r="F37015" s="294"/>
    </row>
    <row r="37016">
      <c r="A37016" s="294" t="s">
        <v>43980</v>
      </c>
      <c r="B37016" s="294"/>
      <c r="C37016" s="294"/>
      <c r="D37016" s="294"/>
      <c r="E37016" s="294"/>
      <c r="F37016" s="294"/>
    </row>
    <row r="37017">
      <c r="A37017" s="294" t="s">
        <v>29307</v>
      </c>
      <c r="B37017" s="294"/>
      <c r="C37017" s="294"/>
      <c r="D37017" s="294"/>
      <c r="E37017" s="294"/>
      <c r="F37017" s="294"/>
    </row>
    <row r="37018">
      <c r="A37018" s="294" t="s">
        <v>35687</v>
      </c>
      <c r="B37018" s="294"/>
      <c r="C37018" s="294"/>
      <c r="D37018" s="294"/>
      <c r="E37018" s="294"/>
      <c r="F37018" s="294"/>
    </row>
    <row r="37019">
      <c r="A37019" s="294" t="s">
        <v>43981</v>
      </c>
      <c r="B37019" s="294"/>
      <c r="C37019" s="294"/>
      <c r="D37019" s="294"/>
      <c r="E37019" s="294"/>
      <c r="F37019" s="294"/>
    </row>
    <row r="37020">
      <c r="A37020" s="294" t="s">
        <v>43982</v>
      </c>
      <c r="B37020" s="294"/>
      <c r="C37020" s="294"/>
      <c r="D37020" s="294"/>
      <c r="E37020" s="294"/>
      <c r="F37020" s="294"/>
    </row>
    <row r="37021">
      <c r="A37021" s="294" t="s">
        <v>43983</v>
      </c>
      <c r="B37021" s="294"/>
      <c r="C37021" s="294"/>
      <c r="D37021" s="294"/>
      <c r="E37021" s="294"/>
      <c r="F37021" s="294"/>
    </row>
    <row r="37022">
      <c r="A37022" s="294" t="s">
        <v>42451</v>
      </c>
      <c r="B37022" s="294"/>
      <c r="C37022" s="294"/>
      <c r="D37022" s="294"/>
      <c r="E37022" s="294"/>
      <c r="F37022" s="294"/>
    </row>
    <row r="37023">
      <c r="A37023" s="294" t="s">
        <v>43984</v>
      </c>
      <c r="B37023" s="294"/>
      <c r="C37023" s="294"/>
      <c r="D37023" s="294"/>
      <c r="E37023" s="294"/>
      <c r="F37023" s="294"/>
    </row>
    <row r="37024">
      <c r="A37024" s="294"/>
      <c r="B37024" s="294"/>
      <c r="C37024" s="294"/>
      <c r="D37024" s="294"/>
      <c r="E37024" s="294"/>
      <c r="F37024" s="294"/>
    </row>
    <row r="37025">
      <c r="A37025" s="294" t="s">
        <v>41927</v>
      </c>
      <c r="B37025" s="294"/>
      <c r="C37025" s="294"/>
      <c r="D37025" s="294"/>
      <c r="E37025" s="294"/>
      <c r="F37025" s="294"/>
    </row>
    <row r="37026">
      <c r="A37026" s="294" t="s">
        <v>43985</v>
      </c>
      <c r="B37026" s="294"/>
      <c r="C37026" s="294"/>
      <c r="D37026" s="294"/>
      <c r="E37026" s="294"/>
      <c r="F37026" s="294"/>
    </row>
    <row r="37027">
      <c r="A37027" s="294" t="s">
        <v>21618</v>
      </c>
      <c r="B37027" s="294"/>
      <c r="C37027" s="294"/>
      <c r="D37027" s="294"/>
      <c r="E37027" s="294"/>
      <c r="F37027" s="294"/>
    </row>
    <row r="37028">
      <c r="A37028" s="294" t="s">
        <v>43986</v>
      </c>
      <c r="B37028" s="294"/>
      <c r="C37028" s="294"/>
      <c r="D37028" s="294"/>
      <c r="E37028" s="294"/>
      <c r="F37028" s="294"/>
    </row>
    <row r="37029">
      <c r="A37029" s="294" t="s">
        <v>43987</v>
      </c>
      <c r="B37029" s="294"/>
      <c r="C37029" s="294"/>
      <c r="D37029" s="294"/>
      <c r="E37029" s="294"/>
      <c r="F37029" s="294"/>
    </row>
    <row r="37030">
      <c r="A37030" s="294"/>
      <c r="B37030" s="294"/>
      <c r="C37030" s="294"/>
      <c r="D37030" s="294"/>
      <c r="E37030" s="294"/>
      <c r="F37030" s="294"/>
    </row>
    <row r="37031">
      <c r="A37031" s="294" t="s">
        <v>22512</v>
      </c>
      <c r="B37031" s="294"/>
      <c r="C37031" s="294"/>
      <c r="D37031" s="294"/>
      <c r="E37031" s="294"/>
      <c r="F37031" s="294"/>
    </row>
    <row r="37032">
      <c r="A37032" s="294" t="s">
        <v>26617</v>
      </c>
      <c r="B37032" s="294"/>
      <c r="C37032" s="294"/>
      <c r="D37032" s="294"/>
      <c r="E37032" s="294"/>
      <c r="F37032" s="294"/>
    </row>
    <row r="37033">
      <c r="A37033" s="294"/>
      <c r="B37033" s="294"/>
      <c r="C37033" s="294"/>
      <c r="D37033" s="294"/>
      <c r="E37033" s="294"/>
      <c r="F37033" s="294"/>
    </row>
    <row r="37034">
      <c r="A37034" s="294" t="s">
        <v>43988</v>
      </c>
      <c r="B37034" s="294"/>
      <c r="C37034" s="294"/>
      <c r="D37034" s="294"/>
      <c r="E37034" s="294"/>
      <c r="F37034" s="294"/>
    </row>
    <row r="37035">
      <c r="A37035" s="294" t="s">
        <v>43989</v>
      </c>
      <c r="B37035" s="294"/>
      <c r="C37035" s="294"/>
      <c r="D37035" s="294"/>
      <c r="E37035" s="294"/>
      <c r="F37035" s="294"/>
    </row>
    <row r="37036">
      <c r="A37036" s="294" t="s">
        <v>43990</v>
      </c>
      <c r="B37036" s="294"/>
      <c r="C37036" s="294"/>
      <c r="D37036" s="294"/>
      <c r="E37036" s="294"/>
      <c r="F37036" s="294"/>
    </row>
    <row r="37037">
      <c r="A37037" s="294" t="s">
        <v>43991</v>
      </c>
      <c r="B37037" s="294"/>
      <c r="C37037" s="294"/>
      <c r="D37037" s="294"/>
      <c r="E37037" s="294"/>
      <c r="F37037" s="294"/>
    </row>
    <row r="37038">
      <c r="A37038" s="294" t="s">
        <v>43992</v>
      </c>
      <c r="B37038" s="294"/>
      <c r="C37038" s="294"/>
      <c r="D37038" s="294"/>
      <c r="E37038" s="294"/>
      <c r="F37038" s="294"/>
    </row>
    <row r="37039">
      <c r="A37039" s="294" t="s">
        <v>43993</v>
      </c>
      <c r="B37039" s="294"/>
      <c r="C37039" s="294"/>
      <c r="D37039" s="294"/>
      <c r="E37039" s="294"/>
      <c r="F37039" s="294"/>
    </row>
    <row r="37040">
      <c r="A37040" s="294" t="s">
        <v>43994</v>
      </c>
      <c r="B37040" s="294"/>
      <c r="C37040" s="294"/>
      <c r="D37040" s="294"/>
      <c r="E37040" s="294"/>
      <c r="F37040" s="294"/>
    </row>
    <row r="37041">
      <c r="A37041" s="294"/>
      <c r="B37041" s="294"/>
      <c r="C37041" s="294"/>
      <c r="D37041" s="294"/>
      <c r="E37041" s="294"/>
      <c r="F37041" s="294"/>
    </row>
    <row r="37042">
      <c r="A37042" s="294" t="s">
        <v>24519</v>
      </c>
      <c r="B37042" s="294"/>
      <c r="C37042" s="294"/>
      <c r="D37042" s="294"/>
      <c r="E37042" s="294"/>
      <c r="F37042" s="294"/>
    </row>
    <row r="37043">
      <c r="A37043" s="294" t="s">
        <v>23704</v>
      </c>
      <c r="B37043" s="294"/>
      <c r="C37043" s="294"/>
      <c r="D37043" s="294"/>
      <c r="E37043" s="294"/>
      <c r="F37043" s="294"/>
    </row>
    <row r="37044">
      <c r="A37044" s="294"/>
      <c r="B37044" s="294"/>
      <c r="C37044" s="294"/>
      <c r="D37044" s="294"/>
      <c r="E37044" s="294"/>
      <c r="F37044" s="294"/>
    </row>
    <row r="37045">
      <c r="A37045" s="294" t="s">
        <v>43995</v>
      </c>
      <c r="B37045" s="294"/>
      <c r="C37045" s="294"/>
      <c r="D37045" s="294"/>
      <c r="E37045" s="294"/>
      <c r="F37045" s="294"/>
    </row>
    <row r="37046">
      <c r="A37046" s="294" t="s">
        <v>43996</v>
      </c>
      <c r="B37046" s="294"/>
      <c r="C37046" s="294"/>
      <c r="D37046" s="294"/>
      <c r="E37046" s="294"/>
      <c r="F37046" s="294"/>
    </row>
    <row r="37047">
      <c r="A37047" s="294" t="s">
        <v>43997</v>
      </c>
      <c r="B37047" s="294"/>
      <c r="C37047" s="294"/>
      <c r="D37047" s="294"/>
      <c r="E37047" s="294"/>
      <c r="F37047" s="294"/>
    </row>
    <row r="37048">
      <c r="A37048" s="294" t="s">
        <v>22621</v>
      </c>
      <c r="B37048" s="294"/>
      <c r="C37048" s="294"/>
      <c r="D37048" s="294"/>
      <c r="E37048" s="294"/>
      <c r="F37048" s="294"/>
    </row>
    <row r="37049">
      <c r="A37049" s="294" t="s">
        <v>43998</v>
      </c>
      <c r="B37049" s="294"/>
      <c r="C37049" s="294"/>
      <c r="D37049" s="294"/>
      <c r="E37049" s="294"/>
      <c r="F37049" s="294"/>
    </row>
    <row r="37050">
      <c r="A37050" s="294" t="s">
        <v>43999</v>
      </c>
      <c r="B37050" s="294"/>
      <c r="C37050" s="294"/>
      <c r="D37050" s="294"/>
      <c r="E37050" s="294"/>
      <c r="F37050" s="294"/>
    </row>
    <row r="37051">
      <c r="A37051" s="294"/>
      <c r="B37051" s="294"/>
      <c r="C37051" s="294"/>
      <c r="D37051" s="294"/>
      <c r="E37051" s="294"/>
      <c r="F37051" s="294"/>
    </row>
    <row r="37052">
      <c r="A37052" s="294" t="s">
        <v>42145</v>
      </c>
      <c r="B37052" s="294"/>
      <c r="C37052" s="294"/>
      <c r="D37052" s="294"/>
      <c r="E37052" s="294"/>
      <c r="F37052" s="294"/>
    </row>
    <row r="37053">
      <c r="A37053" s="294" t="s">
        <v>23068</v>
      </c>
      <c r="B37053" s="294"/>
      <c r="C37053" s="294"/>
      <c r="D37053" s="294"/>
      <c r="E37053" s="294"/>
      <c r="F37053" s="294"/>
    </row>
    <row r="37054">
      <c r="A37054" s="294"/>
      <c r="B37054" s="294"/>
      <c r="C37054" s="294"/>
      <c r="D37054" s="294"/>
      <c r="E37054" s="294"/>
      <c r="F37054" s="294"/>
    </row>
    <row r="37055">
      <c r="A37055" s="294" t="s">
        <v>44000</v>
      </c>
      <c r="B37055" s="294"/>
      <c r="C37055" s="294"/>
      <c r="D37055" s="294"/>
      <c r="E37055" s="294"/>
      <c r="F37055" s="294"/>
    </row>
    <row r="37056">
      <c r="A37056" s="294" t="s">
        <v>44001</v>
      </c>
      <c r="B37056" s="294"/>
      <c r="C37056" s="294"/>
      <c r="D37056" s="294"/>
      <c r="E37056" s="294"/>
      <c r="F37056" s="294"/>
    </row>
    <row r="37057">
      <c r="A37057" s="294" t="s">
        <v>44002</v>
      </c>
      <c r="B37057" s="294"/>
      <c r="C37057" s="294"/>
      <c r="D37057" s="294"/>
      <c r="E37057" s="294"/>
      <c r="F37057" s="294"/>
    </row>
    <row r="37058">
      <c r="A37058" s="294" t="s">
        <v>44003</v>
      </c>
      <c r="B37058" s="294"/>
      <c r="C37058" s="294"/>
      <c r="D37058" s="294"/>
      <c r="E37058" s="294"/>
      <c r="F37058" s="294"/>
    </row>
    <row r="37059">
      <c r="A37059" s="294" t="s">
        <v>44004</v>
      </c>
      <c r="B37059" s="294"/>
      <c r="C37059" s="294"/>
      <c r="D37059" s="294"/>
      <c r="E37059" s="294"/>
      <c r="F37059" s="294"/>
    </row>
    <row r="37060">
      <c r="A37060" s="294" t="s">
        <v>44005</v>
      </c>
      <c r="B37060" s="294"/>
      <c r="C37060" s="294"/>
      <c r="D37060" s="294"/>
      <c r="E37060" s="294"/>
      <c r="F37060" s="294"/>
    </row>
    <row r="37061">
      <c r="A37061" s="294" t="s">
        <v>44006</v>
      </c>
      <c r="B37061" s="294"/>
      <c r="C37061" s="294"/>
      <c r="D37061" s="294"/>
      <c r="E37061" s="294"/>
      <c r="F37061" s="294"/>
    </row>
    <row r="37062">
      <c r="A37062" s="294"/>
      <c r="B37062" s="294"/>
      <c r="C37062" s="294"/>
      <c r="D37062" s="294"/>
      <c r="E37062" s="294"/>
      <c r="F37062" s="294"/>
    </row>
    <row r="37063">
      <c r="A37063" s="294"/>
      <c r="B37063" s="294"/>
      <c r="C37063" s="294"/>
      <c r="D37063" s="294"/>
      <c r="E37063" s="294"/>
      <c r="F37063" s="294"/>
    </row>
    <row r="37064">
      <c r="A37064" s="294"/>
      <c r="B37064" s="294"/>
      <c r="C37064" s="294"/>
      <c r="D37064" s="294"/>
      <c r="E37064" s="294"/>
      <c r="F37064" s="294"/>
    </row>
    <row r="37065">
      <c r="A37065" s="294" t="s">
        <v>40986</v>
      </c>
      <c r="B37065" s="294"/>
      <c r="C37065" s="294"/>
      <c r="D37065" s="294"/>
      <c r="E37065" s="294"/>
      <c r="F37065" s="294"/>
    </row>
    <row r="37066">
      <c r="A37066" s="294"/>
      <c r="B37066" s="294"/>
      <c r="C37066" s="294"/>
      <c r="D37066" s="294"/>
      <c r="E37066" s="294"/>
      <c r="F37066" s="294"/>
    </row>
    <row r="37067">
      <c r="A37067" s="294" t="s">
        <v>43865</v>
      </c>
      <c r="B37067" s="294"/>
      <c r="C37067" s="294"/>
      <c r="D37067" s="294"/>
      <c r="E37067" s="294"/>
      <c r="F37067" s="294"/>
    </row>
    <row r="37068">
      <c r="A37068" s="294" t="s">
        <v>42362</v>
      </c>
      <c r="B37068" s="294"/>
      <c r="C37068" s="294"/>
      <c r="D37068" s="294"/>
      <c r="E37068" s="294"/>
      <c r="F37068" s="294"/>
    </row>
    <row r="37069">
      <c r="A37069" s="294" t="s">
        <v>44007</v>
      </c>
      <c r="B37069" s="294"/>
      <c r="C37069" s="294"/>
      <c r="D37069" s="294"/>
      <c r="E37069" s="294"/>
      <c r="F37069" s="294"/>
    </row>
    <row r="37070">
      <c r="A37070" s="294" t="s">
        <v>44008</v>
      </c>
      <c r="B37070" s="294"/>
      <c r="C37070" s="294"/>
      <c r="D37070" s="294"/>
      <c r="E37070" s="294"/>
      <c r="F37070" s="294"/>
    </row>
    <row r="37071">
      <c r="A37071" s="294" t="s">
        <v>38450</v>
      </c>
      <c r="B37071" s="294"/>
      <c r="C37071" s="294"/>
      <c r="D37071" s="294"/>
      <c r="E37071" s="294"/>
      <c r="F37071" s="294"/>
    </row>
    <row r="37072">
      <c r="A37072" s="294" t="s">
        <v>44009</v>
      </c>
      <c r="B37072" s="294"/>
      <c r="C37072" s="294"/>
      <c r="D37072" s="294"/>
      <c r="E37072" s="294"/>
      <c r="F37072" s="294"/>
    </row>
    <row r="37073">
      <c r="A37073" s="294" t="s">
        <v>44010</v>
      </c>
      <c r="B37073" s="294"/>
      <c r="C37073" s="294"/>
      <c r="D37073" s="294"/>
      <c r="E37073" s="294"/>
      <c r="F37073" s="294"/>
    </row>
    <row r="37074">
      <c r="A37074" s="294"/>
      <c r="B37074" s="294"/>
      <c r="C37074" s="294"/>
      <c r="D37074" s="294"/>
      <c r="E37074" s="294"/>
      <c r="F37074" s="294"/>
    </row>
    <row r="37075">
      <c r="A37075" s="294" t="s">
        <v>41905</v>
      </c>
      <c r="B37075" s="294"/>
      <c r="C37075" s="294"/>
      <c r="D37075" s="294"/>
      <c r="E37075" s="294"/>
      <c r="F37075" s="294"/>
    </row>
    <row r="37076">
      <c r="A37076" s="294"/>
      <c r="B37076" s="294"/>
      <c r="C37076" s="294"/>
      <c r="D37076" s="294"/>
      <c r="E37076" s="294"/>
      <c r="F37076" s="294"/>
    </row>
    <row r="37077">
      <c r="A37077" s="294" t="s">
        <v>44011</v>
      </c>
      <c r="B37077" s="294"/>
      <c r="C37077" s="294"/>
      <c r="D37077" s="294"/>
      <c r="E37077" s="294"/>
      <c r="F37077" s="294"/>
    </row>
    <row r="37078">
      <c r="A37078" s="294" t="s">
        <v>44012</v>
      </c>
      <c r="B37078" s="294"/>
      <c r="C37078" s="294"/>
      <c r="D37078" s="294"/>
      <c r="E37078" s="294"/>
      <c r="F37078" s="294"/>
    </row>
    <row r="37079">
      <c r="A37079" s="294" t="s">
        <v>44013</v>
      </c>
      <c r="B37079" s="294"/>
      <c r="C37079" s="294"/>
      <c r="D37079" s="294"/>
      <c r="E37079" s="294"/>
      <c r="F37079" s="294"/>
    </row>
    <row r="37080">
      <c r="A37080" s="294" t="s">
        <v>44014</v>
      </c>
      <c r="B37080" s="294"/>
      <c r="C37080" s="294"/>
      <c r="D37080" s="294"/>
      <c r="E37080" s="294"/>
      <c r="F37080" s="294"/>
    </row>
    <row r="37081">
      <c r="A37081" s="294" t="s">
        <v>44015</v>
      </c>
      <c r="B37081" s="294"/>
      <c r="C37081" s="294"/>
      <c r="D37081" s="294"/>
      <c r="E37081" s="294"/>
      <c r="F37081" s="294"/>
    </row>
    <row r="37082">
      <c r="A37082" s="294" t="s">
        <v>44016</v>
      </c>
      <c r="B37082" s="294"/>
      <c r="C37082" s="294"/>
      <c r="D37082" s="294"/>
      <c r="E37082" s="294"/>
      <c r="F37082" s="294"/>
    </row>
    <row r="37083">
      <c r="A37083" s="294" t="s">
        <v>44017</v>
      </c>
      <c r="B37083" s="294"/>
      <c r="C37083" s="294"/>
      <c r="D37083" s="294"/>
      <c r="E37083" s="294"/>
      <c r="F37083" s="294"/>
    </row>
    <row r="37084">
      <c r="A37084" s="294" t="s">
        <v>44018</v>
      </c>
      <c r="B37084" s="294"/>
      <c r="C37084" s="294"/>
      <c r="D37084" s="294"/>
      <c r="E37084" s="294"/>
      <c r="F37084" s="294"/>
    </row>
    <row r="37085">
      <c r="A37085" s="294" t="s">
        <v>44019</v>
      </c>
      <c r="B37085" s="294"/>
      <c r="C37085" s="294"/>
      <c r="D37085" s="294"/>
      <c r="E37085" s="294"/>
      <c r="F37085" s="294"/>
    </row>
    <row r="37086">
      <c r="A37086" s="294" t="s">
        <v>44020</v>
      </c>
      <c r="B37086" s="294"/>
      <c r="C37086" s="294"/>
      <c r="D37086" s="294"/>
      <c r="E37086" s="294"/>
      <c r="F37086" s="294"/>
    </row>
    <row r="37087">
      <c r="A37087" s="294" t="s">
        <v>44021</v>
      </c>
      <c r="B37087" s="294"/>
      <c r="C37087" s="294"/>
      <c r="D37087" s="294"/>
      <c r="E37087" s="294"/>
      <c r="F37087" s="294"/>
    </row>
    <row r="37088">
      <c r="A37088" s="294" t="s">
        <v>44022</v>
      </c>
      <c r="B37088" s="294"/>
      <c r="C37088" s="294"/>
      <c r="D37088" s="294"/>
      <c r="E37088" s="294"/>
      <c r="F37088" s="294"/>
    </row>
    <row r="37089">
      <c r="A37089" s="294" t="s">
        <v>44023</v>
      </c>
      <c r="B37089" s="294"/>
      <c r="C37089" s="294"/>
      <c r="D37089" s="294"/>
      <c r="E37089" s="294"/>
      <c r="F37089" s="294"/>
    </row>
    <row r="37090">
      <c r="A37090" s="294" t="s">
        <v>44024</v>
      </c>
      <c r="B37090" s="294"/>
      <c r="C37090" s="294"/>
      <c r="D37090" s="294"/>
      <c r="E37090" s="294"/>
      <c r="F37090" s="294"/>
    </row>
    <row r="37091">
      <c r="A37091" s="294"/>
      <c r="B37091" s="294"/>
      <c r="C37091" s="294"/>
      <c r="D37091" s="294"/>
      <c r="E37091" s="294"/>
      <c r="F37091" s="294"/>
    </row>
    <row r="37092">
      <c r="A37092" s="294" t="s">
        <v>40678</v>
      </c>
      <c r="B37092" s="294"/>
      <c r="C37092" s="294"/>
      <c r="D37092" s="294"/>
      <c r="E37092" s="294"/>
      <c r="F37092" s="294"/>
    </row>
    <row r="37093">
      <c r="A37093" s="294"/>
      <c r="B37093" s="294"/>
      <c r="C37093" s="294"/>
      <c r="D37093" s="294"/>
      <c r="E37093" s="294"/>
      <c r="F37093" s="294"/>
    </row>
    <row r="37094">
      <c r="A37094" s="294" t="s">
        <v>32126</v>
      </c>
      <c r="B37094" s="294"/>
      <c r="C37094" s="294"/>
      <c r="D37094" s="294"/>
      <c r="E37094" s="294"/>
      <c r="F37094" s="294"/>
    </row>
    <row r="37095">
      <c r="A37095" s="294" t="s">
        <v>41016</v>
      </c>
      <c r="B37095" s="294"/>
      <c r="C37095" s="294"/>
      <c r="D37095" s="294"/>
      <c r="E37095" s="294"/>
      <c r="F37095" s="294"/>
    </row>
    <row r="37096">
      <c r="A37096" s="294" t="s">
        <v>36808</v>
      </c>
      <c r="B37096" s="294"/>
      <c r="C37096" s="294"/>
      <c r="D37096" s="294"/>
      <c r="E37096" s="294"/>
      <c r="F37096" s="294"/>
    </row>
    <row r="37097">
      <c r="A37097" s="294" t="s">
        <v>44025</v>
      </c>
      <c r="B37097" s="294"/>
      <c r="C37097" s="294"/>
      <c r="D37097" s="294"/>
      <c r="E37097" s="294"/>
      <c r="F37097" s="294"/>
    </row>
    <row r="37098">
      <c r="A37098" s="294" t="s">
        <v>44026</v>
      </c>
      <c r="B37098" s="294"/>
      <c r="C37098" s="294"/>
      <c r="D37098" s="294"/>
      <c r="E37098" s="294"/>
      <c r="F37098" s="294"/>
    </row>
    <row r="37099">
      <c r="A37099" s="294" t="s">
        <v>21423</v>
      </c>
      <c r="B37099" s="294"/>
      <c r="C37099" s="294"/>
      <c r="D37099" s="294"/>
      <c r="E37099" s="294"/>
      <c r="F37099" s="294"/>
    </row>
    <row r="37100">
      <c r="A37100" s="294" t="s">
        <v>44027</v>
      </c>
      <c r="B37100" s="294"/>
      <c r="C37100" s="294"/>
      <c r="D37100" s="294"/>
      <c r="E37100" s="294"/>
      <c r="F37100" s="294"/>
    </row>
    <row r="37101">
      <c r="A37101" s="294" t="s">
        <v>44028</v>
      </c>
      <c r="B37101" s="294"/>
      <c r="C37101" s="294"/>
      <c r="D37101" s="294"/>
      <c r="E37101" s="294"/>
      <c r="F37101" s="294"/>
    </row>
    <row r="37102">
      <c r="A37102" s="294" t="s">
        <v>44029</v>
      </c>
      <c r="B37102" s="294"/>
      <c r="C37102" s="294"/>
      <c r="D37102" s="294"/>
      <c r="E37102" s="294"/>
      <c r="F37102" s="294"/>
    </row>
    <row r="37103">
      <c r="A37103" s="294"/>
      <c r="B37103" s="294"/>
      <c r="C37103" s="294"/>
      <c r="D37103" s="294"/>
      <c r="E37103" s="294"/>
      <c r="F37103" s="294"/>
    </row>
    <row r="37104">
      <c r="A37104" s="294" t="s">
        <v>41927</v>
      </c>
      <c r="B37104" s="294"/>
      <c r="C37104" s="294"/>
      <c r="D37104" s="294"/>
      <c r="E37104" s="294"/>
      <c r="F37104" s="294"/>
    </row>
    <row r="37105">
      <c r="A37105" s="294" t="s">
        <v>44030</v>
      </c>
      <c r="B37105" s="294"/>
      <c r="C37105" s="294"/>
      <c r="D37105" s="294"/>
      <c r="E37105" s="294"/>
      <c r="F37105" s="294"/>
    </row>
    <row r="37106">
      <c r="A37106" s="294" t="s">
        <v>21672</v>
      </c>
      <c r="B37106" s="294"/>
      <c r="C37106" s="294"/>
      <c r="D37106" s="294"/>
      <c r="E37106" s="294"/>
      <c r="F37106" s="294"/>
    </row>
    <row r="37107">
      <c r="A37107" s="294" t="s">
        <v>43986</v>
      </c>
      <c r="B37107" s="294"/>
      <c r="C37107" s="294"/>
      <c r="D37107" s="294"/>
      <c r="E37107" s="294"/>
      <c r="F37107" s="294"/>
    </row>
    <row r="37108">
      <c r="A37108" s="294" t="s">
        <v>44031</v>
      </c>
      <c r="B37108" s="294"/>
      <c r="C37108" s="294"/>
      <c r="D37108" s="294"/>
      <c r="E37108" s="294"/>
      <c r="F37108" s="294"/>
    </row>
    <row r="37109">
      <c r="A37109" s="294"/>
      <c r="B37109" s="294"/>
      <c r="C37109" s="294"/>
      <c r="D37109" s="294"/>
      <c r="E37109" s="294"/>
      <c r="F37109" s="294"/>
    </row>
    <row r="37110">
      <c r="A37110" s="294"/>
      <c r="B37110" s="294"/>
      <c r="C37110" s="294"/>
      <c r="D37110" s="294"/>
      <c r="E37110" s="294"/>
      <c r="F37110" s="294"/>
    </row>
    <row r="37111">
      <c r="A37111" s="294" t="s">
        <v>21429</v>
      </c>
      <c r="B37111" s="294"/>
      <c r="C37111" s="294"/>
      <c r="D37111" s="294"/>
      <c r="E37111" s="294"/>
      <c r="F37111" s="294"/>
    </row>
    <row r="37112">
      <c r="A37112" s="294"/>
      <c r="B37112" s="294"/>
      <c r="C37112" s="294"/>
      <c r="D37112" s="294"/>
      <c r="E37112" s="294"/>
      <c r="F37112" s="294"/>
    </row>
    <row r="37113">
      <c r="A37113" s="294" t="s">
        <v>44032</v>
      </c>
      <c r="B37113" s="294"/>
      <c r="C37113" s="294"/>
      <c r="D37113" s="294"/>
      <c r="E37113" s="294"/>
      <c r="F37113" s="294"/>
    </row>
    <row r="37114">
      <c r="A37114" s="294" t="s">
        <v>44033</v>
      </c>
      <c r="B37114" s="294"/>
      <c r="C37114" s="294"/>
      <c r="D37114" s="294"/>
      <c r="E37114" s="294"/>
      <c r="F37114" s="294"/>
    </row>
    <row r="37115">
      <c r="A37115" s="294" t="s">
        <v>44034</v>
      </c>
      <c r="B37115" s="294"/>
      <c r="C37115" s="294"/>
      <c r="D37115" s="294"/>
      <c r="E37115" s="294"/>
      <c r="F37115" s="294"/>
    </row>
    <row r="37116">
      <c r="A37116" s="294" t="s">
        <v>27664</v>
      </c>
      <c r="B37116" s="294"/>
      <c r="C37116" s="294"/>
      <c r="D37116" s="294"/>
      <c r="E37116" s="294"/>
      <c r="F37116" s="294"/>
    </row>
    <row r="37117">
      <c r="A37117" s="294" t="s">
        <v>44035</v>
      </c>
      <c r="B37117" s="294"/>
      <c r="C37117" s="294"/>
      <c r="D37117" s="294"/>
      <c r="E37117" s="294"/>
      <c r="F37117" s="294"/>
    </row>
    <row r="37118">
      <c r="A37118" s="294" t="s">
        <v>44036</v>
      </c>
      <c r="B37118" s="294"/>
      <c r="C37118" s="294"/>
      <c r="D37118" s="294"/>
      <c r="E37118" s="294"/>
      <c r="F37118" s="294"/>
    </row>
    <row r="37119">
      <c r="A37119" s="294" t="s">
        <v>44037</v>
      </c>
      <c r="B37119" s="294"/>
      <c r="C37119" s="294"/>
      <c r="D37119" s="294"/>
      <c r="E37119" s="294"/>
      <c r="F37119" s="294"/>
    </row>
    <row r="37120">
      <c r="A37120" s="294" t="s">
        <v>44038</v>
      </c>
      <c r="B37120" s="294"/>
      <c r="C37120" s="294"/>
      <c r="D37120" s="294"/>
      <c r="E37120" s="294"/>
      <c r="F37120" s="294"/>
    </row>
    <row r="37121">
      <c r="A37121" s="294" t="s">
        <v>44039</v>
      </c>
      <c r="B37121" s="294"/>
      <c r="C37121" s="294"/>
      <c r="D37121" s="294"/>
      <c r="E37121" s="294"/>
      <c r="F37121" s="294"/>
    </row>
    <row r="37122">
      <c r="A37122" s="294"/>
      <c r="B37122" s="294"/>
      <c r="C37122" s="294"/>
      <c r="D37122" s="294"/>
      <c r="E37122" s="294"/>
      <c r="F37122" s="294"/>
    </row>
    <row r="37123">
      <c r="A37123" s="294"/>
      <c r="B37123" s="294"/>
      <c r="C37123" s="294"/>
      <c r="D37123" s="294"/>
      <c r="E37123" s="294"/>
      <c r="F37123" s="294"/>
    </row>
    <row r="37124">
      <c r="A37124" s="294"/>
      <c r="B37124" s="294"/>
      <c r="C37124" s="294"/>
      <c r="D37124" s="294"/>
      <c r="E37124" s="294"/>
      <c r="F37124" s="294"/>
    </row>
    <row r="37125">
      <c r="A37125" s="294" t="s">
        <v>22564</v>
      </c>
      <c r="B37125" s="294"/>
      <c r="C37125" s="294"/>
      <c r="D37125" s="294"/>
      <c r="E37125" s="294"/>
      <c r="F37125" s="294"/>
    </row>
    <row r="37126">
      <c r="A37126" s="294" t="s">
        <v>20470</v>
      </c>
      <c r="B37126" s="294"/>
      <c r="C37126" s="294"/>
      <c r="D37126" s="294"/>
      <c r="E37126" s="294"/>
      <c r="F37126" s="294"/>
    </row>
    <row r="37127">
      <c r="A37127" s="294"/>
      <c r="B37127" s="294"/>
      <c r="C37127" s="294"/>
      <c r="D37127" s="294"/>
      <c r="E37127" s="294"/>
      <c r="F37127" s="294"/>
    </row>
    <row r="37128">
      <c r="A37128" s="294" t="s">
        <v>44040</v>
      </c>
      <c r="B37128" s="294"/>
      <c r="C37128" s="294"/>
      <c r="D37128" s="294"/>
      <c r="E37128" s="294"/>
      <c r="F37128" s="294"/>
    </row>
    <row r="37129">
      <c r="A37129" s="294" t="s">
        <v>44041</v>
      </c>
      <c r="B37129" s="294"/>
      <c r="C37129" s="294"/>
      <c r="D37129" s="294"/>
      <c r="E37129" s="294"/>
      <c r="F37129" s="294"/>
    </row>
    <row r="37130">
      <c r="A37130" s="294" t="s">
        <v>44042</v>
      </c>
      <c r="B37130" s="294"/>
      <c r="C37130" s="294"/>
      <c r="D37130" s="294"/>
      <c r="E37130" s="294"/>
      <c r="F37130" s="294"/>
    </row>
    <row r="37131">
      <c r="A37131" s="294" t="s">
        <v>44043</v>
      </c>
      <c r="B37131" s="294"/>
      <c r="C37131" s="294"/>
      <c r="D37131" s="294"/>
      <c r="E37131" s="294"/>
      <c r="F37131" s="294"/>
    </row>
    <row r="37132">
      <c r="A37132" s="294" t="s">
        <v>44044</v>
      </c>
      <c r="B37132" s="294"/>
      <c r="C37132" s="294"/>
      <c r="D37132" s="294"/>
      <c r="E37132" s="294"/>
      <c r="F37132" s="294"/>
    </row>
    <row r="37133">
      <c r="A37133" s="294" t="s">
        <v>44045</v>
      </c>
      <c r="B37133" s="294"/>
      <c r="C37133" s="294"/>
      <c r="D37133" s="294"/>
      <c r="E37133" s="294"/>
      <c r="F37133" s="294"/>
    </row>
    <row r="37134">
      <c r="A37134" s="294"/>
      <c r="B37134" s="294"/>
      <c r="C37134" s="294"/>
      <c r="D37134" s="294"/>
      <c r="E37134" s="294"/>
      <c r="F37134" s="294"/>
    </row>
    <row r="37135">
      <c r="A37135" s="294" t="s">
        <v>44046</v>
      </c>
      <c r="B37135" s="294"/>
      <c r="C37135" s="294"/>
      <c r="D37135" s="294"/>
      <c r="E37135" s="294"/>
      <c r="F37135" s="294"/>
    </row>
    <row r="37136">
      <c r="A37136" s="294" t="s">
        <v>30921</v>
      </c>
      <c r="B37136" s="294"/>
      <c r="C37136" s="294"/>
      <c r="D37136" s="294"/>
      <c r="E37136" s="294"/>
      <c r="F37136" s="294"/>
    </row>
    <row r="37137">
      <c r="A37137" s="294"/>
      <c r="B37137" s="294"/>
      <c r="C37137" s="294"/>
      <c r="D37137" s="294"/>
      <c r="E37137" s="294"/>
      <c r="F37137" s="294"/>
    </row>
    <row r="37138">
      <c r="A37138" s="294" t="s">
        <v>44047</v>
      </c>
      <c r="B37138" s="294"/>
      <c r="C37138" s="294"/>
      <c r="D37138" s="294"/>
      <c r="E37138" s="294"/>
      <c r="F37138" s="294"/>
    </row>
    <row r="37139">
      <c r="A37139" s="294" t="s">
        <v>44048</v>
      </c>
      <c r="B37139" s="294"/>
      <c r="C37139" s="294"/>
      <c r="D37139" s="294"/>
      <c r="E37139" s="294"/>
      <c r="F37139" s="294"/>
    </row>
    <row r="37140">
      <c r="A37140" s="294" t="s">
        <v>43096</v>
      </c>
      <c r="B37140" s="294"/>
      <c r="C37140" s="294"/>
      <c r="D37140" s="294"/>
      <c r="E37140" s="294"/>
      <c r="F37140" s="294"/>
    </row>
    <row r="37141">
      <c r="A37141" s="294" t="s">
        <v>44049</v>
      </c>
      <c r="B37141" s="294"/>
      <c r="C37141" s="294"/>
      <c r="D37141" s="294"/>
      <c r="E37141" s="294"/>
      <c r="F37141" s="294"/>
    </row>
    <row r="37142">
      <c r="A37142" s="294" t="s">
        <v>44050</v>
      </c>
      <c r="B37142" s="294"/>
      <c r="C37142" s="294"/>
      <c r="D37142" s="294"/>
      <c r="E37142" s="294"/>
      <c r="F37142" s="294"/>
    </row>
    <row r="37143">
      <c r="A37143" s="294" t="s">
        <v>44051</v>
      </c>
      <c r="B37143" s="294"/>
      <c r="C37143" s="294"/>
      <c r="D37143" s="294"/>
      <c r="E37143" s="294"/>
      <c r="F37143" s="294"/>
    </row>
    <row r="37144">
      <c r="A37144" s="294"/>
      <c r="B37144" s="294"/>
      <c r="C37144" s="294"/>
      <c r="D37144" s="294"/>
      <c r="E37144" s="294"/>
      <c r="F37144" s="294"/>
    </row>
    <row r="37145">
      <c r="A37145" s="294" t="s">
        <v>25653</v>
      </c>
      <c r="B37145" s="294"/>
      <c r="C37145" s="294"/>
      <c r="D37145" s="294"/>
      <c r="E37145" s="294"/>
      <c r="F37145" s="294"/>
    </row>
    <row r="37146">
      <c r="A37146" s="294" t="s">
        <v>25548</v>
      </c>
      <c r="B37146" s="294"/>
      <c r="C37146" s="294"/>
      <c r="D37146" s="294"/>
      <c r="E37146" s="294"/>
      <c r="F37146" s="294"/>
    </row>
    <row r="37147">
      <c r="A37147" s="294"/>
      <c r="B37147" s="294"/>
      <c r="C37147" s="294"/>
      <c r="D37147" s="294"/>
      <c r="E37147" s="294"/>
      <c r="F37147" s="294"/>
    </row>
    <row r="37148">
      <c r="A37148" s="294" t="s">
        <v>44052</v>
      </c>
      <c r="B37148" s="294"/>
      <c r="C37148" s="294"/>
      <c r="D37148" s="294"/>
      <c r="E37148" s="294"/>
      <c r="F37148" s="294"/>
    </row>
    <row r="37149">
      <c r="A37149" s="294" t="s">
        <v>44053</v>
      </c>
      <c r="B37149" s="294"/>
      <c r="C37149" s="294"/>
      <c r="D37149" s="294"/>
      <c r="E37149" s="294"/>
      <c r="F37149" s="294"/>
    </row>
    <row r="37150">
      <c r="A37150" s="294" t="s">
        <v>44054</v>
      </c>
      <c r="B37150" s="294"/>
      <c r="C37150" s="294"/>
      <c r="D37150" s="294"/>
      <c r="E37150" s="294"/>
      <c r="F37150" s="294"/>
    </row>
    <row r="37151">
      <c r="A37151" s="294" t="s">
        <v>44055</v>
      </c>
      <c r="B37151" s="294"/>
      <c r="C37151" s="294"/>
      <c r="D37151" s="294"/>
      <c r="E37151" s="294"/>
      <c r="F37151" s="294"/>
    </row>
    <row r="37152">
      <c r="A37152" s="294"/>
      <c r="B37152" s="294"/>
      <c r="C37152" s="294"/>
      <c r="D37152" s="294"/>
      <c r="E37152" s="294"/>
      <c r="F37152" s="294"/>
    </row>
    <row r="37153">
      <c r="A37153" s="294" t="s">
        <v>23201</v>
      </c>
      <c r="B37153" s="294"/>
      <c r="C37153" s="294"/>
      <c r="D37153" s="294"/>
      <c r="E37153" s="294"/>
      <c r="F37153" s="294"/>
    </row>
    <row r="37154">
      <c r="A37154" s="294" t="s">
        <v>23202</v>
      </c>
      <c r="B37154" s="294"/>
      <c r="C37154" s="294"/>
      <c r="D37154" s="294"/>
      <c r="E37154" s="294"/>
      <c r="F37154" s="294"/>
    </row>
    <row r="37155">
      <c r="A37155" s="294"/>
      <c r="B37155" s="294"/>
      <c r="C37155" s="294"/>
      <c r="D37155" s="294"/>
      <c r="E37155" s="294"/>
      <c r="F37155" s="294"/>
    </row>
    <row r="37156">
      <c r="A37156" s="294" t="s">
        <v>44056</v>
      </c>
      <c r="B37156" s="294"/>
      <c r="C37156" s="294"/>
      <c r="D37156" s="294"/>
      <c r="E37156" s="294"/>
      <c r="F37156" s="294"/>
    </row>
    <row r="37157">
      <c r="A37157" s="294" t="s">
        <v>44057</v>
      </c>
      <c r="B37157" s="294"/>
      <c r="C37157" s="294"/>
      <c r="D37157" s="294"/>
      <c r="E37157" s="294"/>
      <c r="F37157" s="294"/>
    </row>
    <row r="37158">
      <c r="A37158" s="294" t="s">
        <v>44058</v>
      </c>
      <c r="B37158" s="294"/>
      <c r="C37158" s="294"/>
      <c r="D37158" s="294"/>
      <c r="E37158" s="294"/>
      <c r="F37158" s="294"/>
    </row>
    <row r="37159">
      <c r="A37159" s="294" t="s">
        <v>44059</v>
      </c>
      <c r="B37159" s="294"/>
      <c r="C37159" s="294"/>
      <c r="D37159" s="294"/>
      <c r="E37159" s="294"/>
      <c r="F37159" s="294"/>
    </row>
    <row r="37160">
      <c r="A37160" s="294"/>
      <c r="B37160" s="294"/>
      <c r="C37160" s="294"/>
      <c r="D37160" s="294"/>
      <c r="E37160" s="294"/>
      <c r="F37160" s="294"/>
    </row>
    <row r="37161">
      <c r="A37161" s="294" t="s">
        <v>38885</v>
      </c>
      <c r="B37161" s="294"/>
      <c r="C37161" s="294"/>
      <c r="D37161" s="294"/>
      <c r="E37161" s="294"/>
      <c r="F37161" s="294"/>
    </row>
    <row r="37162">
      <c r="A37162" s="294" t="s">
        <v>25456</v>
      </c>
      <c r="B37162" s="294"/>
      <c r="C37162" s="294"/>
      <c r="D37162" s="294"/>
      <c r="E37162" s="294"/>
      <c r="F37162" s="294"/>
    </row>
    <row r="37163">
      <c r="A37163" s="294"/>
      <c r="B37163" s="294"/>
      <c r="C37163" s="294"/>
      <c r="D37163" s="294"/>
      <c r="E37163" s="294"/>
      <c r="F37163" s="294"/>
    </row>
    <row r="37164">
      <c r="A37164" s="294" t="s">
        <v>44060</v>
      </c>
      <c r="B37164" s="294"/>
      <c r="C37164" s="294"/>
      <c r="D37164" s="294"/>
      <c r="E37164" s="294"/>
      <c r="F37164" s="294"/>
    </row>
    <row r="37165">
      <c r="A37165" s="294" t="s">
        <v>44061</v>
      </c>
      <c r="B37165" s="294"/>
      <c r="C37165" s="294"/>
      <c r="D37165" s="294"/>
      <c r="E37165" s="294"/>
      <c r="F37165" s="294"/>
    </row>
    <row r="37166">
      <c r="A37166" s="294" t="s">
        <v>44062</v>
      </c>
      <c r="B37166" s="294"/>
      <c r="C37166" s="294"/>
      <c r="D37166" s="294"/>
      <c r="E37166" s="294"/>
      <c r="F37166" s="294"/>
    </row>
    <row r="37167">
      <c r="A37167" s="294" t="s">
        <v>44063</v>
      </c>
      <c r="B37167" s="294"/>
      <c r="C37167" s="294"/>
      <c r="D37167" s="294"/>
      <c r="E37167" s="294"/>
      <c r="F37167" s="294"/>
    </row>
    <row r="37168">
      <c r="A37168" s="294" t="s">
        <v>44064</v>
      </c>
      <c r="B37168" s="294"/>
      <c r="C37168" s="294"/>
      <c r="D37168" s="294"/>
      <c r="E37168" s="294"/>
      <c r="F37168" s="294"/>
    </row>
    <row r="37169">
      <c r="A37169" s="294" t="s">
        <v>44065</v>
      </c>
      <c r="B37169" s="294"/>
      <c r="C37169" s="294"/>
      <c r="D37169" s="294"/>
      <c r="E37169" s="294"/>
      <c r="F37169" s="294"/>
    </row>
    <row r="37170">
      <c r="A37170" s="294" t="s">
        <v>44066</v>
      </c>
      <c r="B37170" s="294"/>
      <c r="C37170" s="294"/>
      <c r="D37170" s="294"/>
      <c r="E37170" s="294"/>
      <c r="F37170" s="294"/>
    </row>
    <row r="37171">
      <c r="A37171" s="294" t="s">
        <v>44067</v>
      </c>
      <c r="B37171" s="294"/>
      <c r="C37171" s="294"/>
      <c r="D37171" s="294"/>
      <c r="E37171" s="294"/>
      <c r="F37171" s="294"/>
    </row>
    <row r="37172">
      <c r="A37172" s="294" t="s">
        <v>44068</v>
      </c>
      <c r="B37172" s="294"/>
      <c r="C37172" s="294"/>
      <c r="D37172" s="294"/>
      <c r="E37172" s="294"/>
      <c r="F37172" s="294"/>
    </row>
    <row r="37173">
      <c r="A37173" s="294" t="s">
        <v>44069</v>
      </c>
      <c r="B37173" s="294"/>
      <c r="C37173" s="294"/>
      <c r="D37173" s="294"/>
      <c r="E37173" s="294"/>
      <c r="F37173" s="294"/>
    </row>
    <row r="37174">
      <c r="A37174" s="294" t="s">
        <v>29307</v>
      </c>
      <c r="B37174" s="294"/>
      <c r="C37174" s="294"/>
      <c r="D37174" s="294"/>
      <c r="E37174" s="294"/>
      <c r="F37174" s="294"/>
    </row>
    <row r="37175">
      <c r="A37175" s="294" t="s">
        <v>44070</v>
      </c>
      <c r="B37175" s="294"/>
      <c r="C37175" s="294"/>
      <c r="D37175" s="294"/>
      <c r="E37175" s="294"/>
      <c r="F37175" s="294"/>
    </row>
    <row r="37176">
      <c r="A37176" s="294" t="s">
        <v>44071</v>
      </c>
      <c r="B37176" s="294"/>
      <c r="C37176" s="294"/>
      <c r="D37176" s="294"/>
      <c r="E37176" s="294"/>
      <c r="F37176" s="294"/>
    </row>
    <row r="37177">
      <c r="A37177" s="294"/>
      <c r="B37177" s="294"/>
      <c r="C37177" s="294"/>
      <c r="D37177" s="294"/>
      <c r="E37177" s="294"/>
      <c r="F37177" s="294"/>
    </row>
    <row r="37178">
      <c r="A37178" s="294" t="s">
        <v>43660</v>
      </c>
      <c r="B37178" s="294"/>
      <c r="C37178" s="294"/>
      <c r="D37178" s="294"/>
      <c r="E37178" s="294"/>
      <c r="F37178" s="294"/>
    </row>
    <row r="37179">
      <c r="A37179" s="294" t="s">
        <v>29043</v>
      </c>
      <c r="B37179" s="294"/>
      <c r="C37179" s="294"/>
      <c r="D37179" s="294"/>
      <c r="E37179" s="294"/>
      <c r="F37179" s="294"/>
    </row>
    <row r="37180">
      <c r="A37180" s="294" t="s">
        <v>44072</v>
      </c>
      <c r="B37180" s="294"/>
      <c r="C37180" s="294"/>
      <c r="D37180" s="294"/>
      <c r="E37180" s="294"/>
      <c r="F37180" s="294"/>
    </row>
    <row r="37181">
      <c r="A37181" s="294" t="s">
        <v>21618</v>
      </c>
      <c r="B37181" s="294"/>
      <c r="C37181" s="294"/>
      <c r="D37181" s="294"/>
      <c r="E37181" s="294"/>
      <c r="F37181" s="294"/>
    </row>
    <row r="37182">
      <c r="A37182" s="294" t="s">
        <v>44073</v>
      </c>
      <c r="B37182" s="294"/>
      <c r="C37182" s="294"/>
      <c r="D37182" s="294"/>
      <c r="E37182" s="294"/>
      <c r="F37182" s="294"/>
    </row>
    <row r="37183">
      <c r="A37183" s="294" t="s">
        <v>44074</v>
      </c>
      <c r="B37183" s="294"/>
      <c r="C37183" s="294"/>
      <c r="D37183" s="294"/>
      <c r="E37183" s="294"/>
      <c r="F37183" s="294"/>
    </row>
    <row r="37184">
      <c r="A37184" s="294"/>
      <c r="B37184" s="294"/>
      <c r="C37184" s="294"/>
      <c r="D37184" s="294"/>
      <c r="E37184" s="294"/>
      <c r="F37184" s="294"/>
    </row>
    <row r="37185">
      <c r="A37185" s="294" t="s">
        <v>22602</v>
      </c>
      <c r="B37185" s="294"/>
      <c r="C37185" s="294"/>
      <c r="D37185" s="294"/>
      <c r="E37185" s="294"/>
      <c r="F37185" s="294"/>
    </row>
    <row r="37186">
      <c r="A37186" s="294" t="s">
        <v>44075</v>
      </c>
      <c r="B37186" s="294"/>
      <c r="C37186" s="294"/>
      <c r="D37186" s="294"/>
      <c r="E37186" s="294"/>
      <c r="F37186" s="294"/>
    </row>
    <row r="37187">
      <c r="A37187" s="294"/>
      <c r="B37187" s="294"/>
      <c r="C37187" s="294"/>
      <c r="D37187" s="294"/>
      <c r="E37187" s="294"/>
      <c r="F37187" s="294"/>
    </row>
    <row r="37188">
      <c r="A37188" s="294" t="s">
        <v>40106</v>
      </c>
      <c r="B37188" s="294"/>
      <c r="C37188" s="294"/>
      <c r="D37188" s="294"/>
      <c r="E37188" s="294"/>
      <c r="F37188" s="294"/>
    </row>
    <row r="37189">
      <c r="A37189" s="294" t="s">
        <v>42416</v>
      </c>
      <c r="B37189" s="294"/>
      <c r="C37189" s="294"/>
      <c r="D37189" s="294"/>
      <c r="E37189" s="294"/>
      <c r="F37189" s="294"/>
    </row>
    <row r="37190">
      <c r="A37190" s="294" t="s">
        <v>44076</v>
      </c>
      <c r="B37190" s="294"/>
      <c r="C37190" s="294"/>
      <c r="D37190" s="294"/>
      <c r="E37190" s="294"/>
      <c r="F37190" s="294"/>
    </row>
    <row r="37191">
      <c r="A37191" s="294" t="s">
        <v>44077</v>
      </c>
      <c r="B37191" s="294"/>
      <c r="C37191" s="294"/>
      <c r="D37191" s="294"/>
      <c r="E37191" s="294"/>
      <c r="F37191" s="294"/>
    </row>
    <row r="37192">
      <c r="A37192" s="294" t="s">
        <v>44078</v>
      </c>
      <c r="B37192" s="294"/>
      <c r="C37192" s="294"/>
      <c r="D37192" s="294"/>
      <c r="E37192" s="294"/>
      <c r="F37192" s="294"/>
    </row>
    <row r="37193">
      <c r="A37193" s="294" t="s">
        <v>44079</v>
      </c>
      <c r="B37193" s="294"/>
      <c r="C37193" s="294"/>
      <c r="D37193" s="294"/>
      <c r="E37193" s="294"/>
      <c r="F37193" s="294"/>
    </row>
    <row r="37194">
      <c r="A37194" s="294" t="s">
        <v>44080</v>
      </c>
      <c r="B37194" s="294"/>
      <c r="C37194" s="294"/>
      <c r="D37194" s="294"/>
      <c r="E37194" s="294"/>
      <c r="F37194" s="294"/>
    </row>
    <row r="37195">
      <c r="A37195" s="294"/>
      <c r="B37195" s="294"/>
      <c r="C37195" s="294"/>
      <c r="D37195" s="294"/>
      <c r="E37195" s="294"/>
      <c r="F37195" s="294"/>
    </row>
    <row r="37196">
      <c r="A37196" s="294" t="s">
        <v>23148</v>
      </c>
      <c r="B37196" s="294"/>
      <c r="C37196" s="294"/>
      <c r="D37196" s="294"/>
      <c r="E37196" s="294"/>
      <c r="F37196" s="294"/>
    </row>
    <row r="37197">
      <c r="A37197" s="294" t="s">
        <v>44081</v>
      </c>
      <c r="B37197" s="294"/>
      <c r="C37197" s="294"/>
      <c r="D37197" s="294"/>
      <c r="E37197" s="294"/>
      <c r="F37197" s="294"/>
    </row>
    <row r="37198">
      <c r="A37198" s="294"/>
      <c r="B37198" s="294"/>
      <c r="C37198" s="294"/>
      <c r="D37198" s="294"/>
      <c r="E37198" s="294"/>
      <c r="F37198" s="294"/>
    </row>
    <row r="37199">
      <c r="A37199" s="294" t="s">
        <v>44082</v>
      </c>
      <c r="B37199" s="294"/>
      <c r="C37199" s="294"/>
      <c r="D37199" s="294"/>
      <c r="E37199" s="294"/>
      <c r="F37199" s="294"/>
    </row>
    <row r="37200">
      <c r="A37200" s="294" t="s">
        <v>44083</v>
      </c>
      <c r="B37200" s="294"/>
      <c r="C37200" s="294"/>
      <c r="D37200" s="294"/>
      <c r="E37200" s="294"/>
      <c r="F37200" s="294"/>
    </row>
    <row r="37201">
      <c r="A37201" s="294" t="s">
        <v>44084</v>
      </c>
      <c r="B37201" s="294"/>
      <c r="C37201" s="294"/>
      <c r="D37201" s="294"/>
      <c r="E37201" s="294"/>
      <c r="F37201" s="294"/>
    </row>
    <row r="37202">
      <c r="A37202" s="294" t="s">
        <v>44085</v>
      </c>
      <c r="B37202" s="294"/>
      <c r="C37202" s="294"/>
      <c r="D37202" s="294"/>
      <c r="E37202" s="294"/>
      <c r="F37202" s="294"/>
    </row>
    <row r="37203">
      <c r="A37203" s="294" t="s">
        <v>44086</v>
      </c>
      <c r="B37203" s="294"/>
      <c r="C37203" s="294"/>
      <c r="D37203" s="294"/>
      <c r="E37203" s="294"/>
      <c r="F37203" s="294"/>
    </row>
    <row r="37204">
      <c r="A37204" s="294"/>
      <c r="B37204" s="294"/>
      <c r="C37204" s="294"/>
      <c r="D37204" s="294"/>
      <c r="E37204" s="294"/>
      <c r="F37204" s="294"/>
    </row>
    <row r="37205">
      <c r="A37205" s="294" t="s">
        <v>42145</v>
      </c>
      <c r="B37205" s="294"/>
      <c r="C37205" s="294"/>
      <c r="D37205" s="294"/>
      <c r="E37205" s="294"/>
      <c r="F37205" s="294"/>
    </row>
    <row r="37206">
      <c r="A37206" s="294" t="s">
        <v>44087</v>
      </c>
      <c r="B37206" s="294"/>
      <c r="C37206" s="294"/>
      <c r="D37206" s="294"/>
      <c r="E37206" s="294"/>
      <c r="F37206" s="294"/>
    </row>
    <row r="37207">
      <c r="A37207" s="294" t="s">
        <v>44088</v>
      </c>
      <c r="B37207" s="294"/>
      <c r="C37207" s="294"/>
      <c r="D37207" s="294"/>
      <c r="E37207" s="294"/>
      <c r="F37207" s="294"/>
    </row>
    <row r="37208">
      <c r="A37208" s="294"/>
      <c r="B37208" s="294"/>
      <c r="C37208" s="294"/>
      <c r="D37208" s="294"/>
      <c r="E37208" s="294"/>
      <c r="F37208" s="294"/>
    </row>
    <row r="37209">
      <c r="A37209" s="294" t="s">
        <v>44089</v>
      </c>
      <c r="B37209" s="294"/>
      <c r="C37209" s="294"/>
      <c r="D37209" s="294"/>
      <c r="E37209" s="294"/>
      <c r="F37209" s="294"/>
    </row>
    <row r="37210">
      <c r="A37210" s="294" t="s">
        <v>44090</v>
      </c>
      <c r="B37210" s="294"/>
      <c r="C37210" s="294"/>
      <c r="D37210" s="294"/>
      <c r="E37210" s="294"/>
      <c r="F37210" s="294"/>
    </row>
    <row r="37211">
      <c r="A37211" s="294" t="s">
        <v>44091</v>
      </c>
      <c r="B37211" s="294"/>
      <c r="C37211" s="294"/>
      <c r="D37211" s="294"/>
      <c r="E37211" s="294"/>
      <c r="F37211" s="294"/>
    </row>
    <row r="37212">
      <c r="A37212" s="294" t="s">
        <v>44092</v>
      </c>
      <c r="B37212" s="294"/>
      <c r="C37212" s="294"/>
      <c r="D37212" s="294"/>
      <c r="E37212" s="294"/>
      <c r="F37212" s="294"/>
    </row>
    <row r="37213">
      <c r="A37213" s="294" t="s">
        <v>44093</v>
      </c>
      <c r="B37213" s="294"/>
      <c r="C37213" s="294"/>
      <c r="D37213" s="294"/>
      <c r="E37213" s="294"/>
      <c r="F37213" s="294"/>
    </row>
    <row r="37214">
      <c r="A37214" s="294" t="s">
        <v>44094</v>
      </c>
      <c r="B37214" s="294"/>
      <c r="C37214" s="294"/>
      <c r="D37214" s="294"/>
      <c r="E37214" s="294"/>
      <c r="F37214" s="294"/>
    </row>
    <row r="37215">
      <c r="A37215" s="294"/>
      <c r="B37215" s="294"/>
      <c r="C37215" s="294"/>
      <c r="D37215" s="294"/>
      <c r="E37215" s="294"/>
      <c r="F37215" s="294"/>
    </row>
    <row r="37216">
      <c r="A37216" s="294" t="s">
        <v>42249</v>
      </c>
      <c r="B37216" s="294"/>
      <c r="C37216" s="294"/>
      <c r="D37216" s="294"/>
      <c r="E37216" s="294"/>
      <c r="F37216" s="294"/>
    </row>
    <row r="37217">
      <c r="A37217" s="294"/>
      <c r="B37217" s="294"/>
      <c r="C37217" s="294"/>
      <c r="D37217" s="294"/>
      <c r="E37217" s="294"/>
      <c r="F37217" s="294"/>
    </row>
    <row r="37218">
      <c r="A37218" s="294" t="s">
        <v>41691</v>
      </c>
      <c r="B37218" s="294"/>
      <c r="C37218" s="294"/>
      <c r="D37218" s="294"/>
      <c r="E37218" s="294"/>
      <c r="F37218" s="294"/>
    </row>
    <row r="37219">
      <c r="A37219" s="294" t="s">
        <v>44095</v>
      </c>
      <c r="B37219" s="294"/>
      <c r="C37219" s="294"/>
      <c r="D37219" s="294"/>
      <c r="E37219" s="294"/>
      <c r="F37219" s="294"/>
    </row>
    <row r="37220">
      <c r="A37220" s="294" t="s">
        <v>44096</v>
      </c>
      <c r="B37220" s="294"/>
      <c r="C37220" s="294"/>
      <c r="D37220" s="294"/>
      <c r="E37220" s="294"/>
      <c r="F37220" s="294"/>
    </row>
    <row r="37221">
      <c r="A37221" s="294" t="s">
        <v>44097</v>
      </c>
      <c r="B37221" s="294"/>
      <c r="C37221" s="294"/>
      <c r="D37221" s="294"/>
      <c r="E37221" s="294"/>
      <c r="F37221" s="294"/>
    </row>
    <row r="37222">
      <c r="A37222" s="294" t="s">
        <v>44098</v>
      </c>
      <c r="B37222" s="294"/>
      <c r="C37222" s="294"/>
      <c r="D37222" s="294"/>
      <c r="E37222" s="294"/>
      <c r="F37222" s="294"/>
    </row>
    <row r="37223">
      <c r="A37223" s="294" t="s">
        <v>44099</v>
      </c>
      <c r="B37223" s="294"/>
      <c r="C37223" s="294"/>
      <c r="D37223" s="294"/>
      <c r="E37223" s="294"/>
      <c r="F37223" s="294"/>
    </row>
    <row r="37224">
      <c r="A37224" s="294" t="s">
        <v>44100</v>
      </c>
      <c r="B37224" s="294"/>
      <c r="C37224" s="294"/>
      <c r="D37224" s="294"/>
      <c r="E37224" s="294"/>
      <c r="F37224" s="294"/>
    </row>
    <row r="37225">
      <c r="A37225" s="294" t="s">
        <v>44101</v>
      </c>
      <c r="B37225" s="294"/>
      <c r="C37225" s="294"/>
      <c r="D37225" s="294"/>
      <c r="E37225" s="294"/>
      <c r="F37225" s="294"/>
    </row>
    <row r="37226">
      <c r="A37226" s="294"/>
      <c r="B37226" s="294"/>
      <c r="C37226" s="294"/>
      <c r="D37226" s="294"/>
      <c r="E37226" s="294"/>
      <c r="F37226" s="294"/>
    </row>
    <row r="37227">
      <c r="A37227" s="294" t="s">
        <v>41905</v>
      </c>
      <c r="B37227" s="294"/>
      <c r="C37227" s="294"/>
      <c r="D37227" s="294"/>
      <c r="E37227" s="294"/>
      <c r="F37227" s="294"/>
    </row>
    <row r="37228">
      <c r="A37228" s="294"/>
      <c r="B37228" s="294"/>
      <c r="C37228" s="294"/>
      <c r="D37228" s="294"/>
      <c r="E37228" s="294"/>
      <c r="F37228" s="294"/>
    </row>
    <row r="37229">
      <c r="A37229" s="294" t="s">
        <v>25112</v>
      </c>
      <c r="B37229" s="294"/>
      <c r="C37229" s="294"/>
      <c r="D37229" s="294"/>
      <c r="E37229" s="294"/>
      <c r="F37229" s="294"/>
    </row>
    <row r="37230">
      <c r="A37230" s="294" t="s">
        <v>44102</v>
      </c>
      <c r="B37230" s="294"/>
      <c r="C37230" s="294"/>
      <c r="D37230" s="294"/>
      <c r="E37230" s="294"/>
      <c r="F37230" s="294"/>
    </row>
    <row r="37231">
      <c r="A37231" s="294" t="s">
        <v>40048</v>
      </c>
      <c r="B37231" s="294"/>
      <c r="C37231" s="294"/>
      <c r="D37231" s="294"/>
      <c r="E37231" s="294"/>
      <c r="F37231" s="294"/>
    </row>
    <row r="37232">
      <c r="A37232" s="294" t="s">
        <v>44103</v>
      </c>
      <c r="B37232" s="294"/>
      <c r="C37232" s="294"/>
      <c r="D37232" s="294"/>
      <c r="E37232" s="294"/>
      <c r="F37232" s="294"/>
    </row>
    <row r="37233">
      <c r="A37233" s="294" t="s">
        <v>44104</v>
      </c>
      <c r="B37233" s="294"/>
      <c r="C37233" s="294"/>
      <c r="D37233" s="294"/>
      <c r="E37233" s="294"/>
      <c r="F37233" s="294"/>
    </row>
    <row r="37234">
      <c r="A37234" s="294" t="s">
        <v>44105</v>
      </c>
      <c r="B37234" s="294"/>
      <c r="C37234" s="294"/>
      <c r="D37234" s="294"/>
      <c r="E37234" s="294"/>
      <c r="F37234" s="294"/>
    </row>
    <row r="37235">
      <c r="A37235" s="294" t="s">
        <v>44106</v>
      </c>
      <c r="B37235" s="294"/>
      <c r="C37235" s="294"/>
      <c r="D37235" s="294"/>
      <c r="E37235" s="294"/>
      <c r="F37235" s="294"/>
    </row>
    <row r="37236">
      <c r="A37236" s="294" t="s">
        <v>43801</v>
      </c>
      <c r="B37236" s="294"/>
      <c r="C37236" s="294"/>
      <c r="D37236" s="294"/>
      <c r="E37236" s="294"/>
      <c r="F37236" s="294"/>
    </row>
    <row r="37237">
      <c r="A37237" s="294" t="s">
        <v>44107</v>
      </c>
      <c r="B37237" s="294"/>
      <c r="C37237" s="294"/>
      <c r="D37237" s="294"/>
      <c r="E37237" s="294"/>
      <c r="F37237" s="294"/>
    </row>
    <row r="37238">
      <c r="A37238" s="294" t="s">
        <v>44108</v>
      </c>
      <c r="B37238" s="294"/>
      <c r="C37238" s="294"/>
      <c r="D37238" s="294"/>
      <c r="E37238" s="294"/>
      <c r="F37238" s="294"/>
    </row>
    <row r="37239">
      <c r="A37239" s="294" t="s">
        <v>44109</v>
      </c>
      <c r="B37239" s="294"/>
      <c r="C37239" s="294"/>
      <c r="D37239" s="294"/>
      <c r="E37239" s="294"/>
      <c r="F37239" s="294"/>
    </row>
    <row r="37240">
      <c r="A37240" s="294" t="s">
        <v>44110</v>
      </c>
      <c r="B37240" s="294"/>
      <c r="C37240" s="294"/>
      <c r="D37240" s="294"/>
      <c r="E37240" s="294"/>
      <c r="F37240" s="294"/>
    </row>
    <row r="37241">
      <c r="A37241" s="294" t="s">
        <v>23832</v>
      </c>
      <c r="B37241" s="294"/>
      <c r="C37241" s="294"/>
      <c r="D37241" s="294"/>
      <c r="E37241" s="294"/>
      <c r="F37241" s="294"/>
    </row>
    <row r="37242">
      <c r="A37242" s="294" t="s">
        <v>44111</v>
      </c>
      <c r="B37242" s="294"/>
      <c r="C37242" s="294"/>
      <c r="D37242" s="294"/>
      <c r="E37242" s="294"/>
      <c r="F37242" s="294"/>
    </row>
    <row r="37243">
      <c r="A37243" s="294" t="s">
        <v>44112</v>
      </c>
      <c r="B37243" s="294"/>
      <c r="C37243" s="294"/>
      <c r="D37243" s="294"/>
      <c r="E37243" s="294"/>
      <c r="F37243" s="294"/>
    </row>
    <row r="37244">
      <c r="A37244" s="294"/>
      <c r="B37244" s="294"/>
      <c r="C37244" s="294"/>
      <c r="D37244" s="294"/>
      <c r="E37244" s="294"/>
      <c r="F37244" s="294"/>
    </row>
    <row r="37245">
      <c r="A37245" s="294" t="s">
        <v>42265</v>
      </c>
      <c r="B37245" s="294"/>
      <c r="C37245" s="294"/>
      <c r="D37245" s="294"/>
      <c r="E37245" s="294"/>
      <c r="F37245" s="294"/>
    </row>
    <row r="37246">
      <c r="A37246" s="294"/>
      <c r="B37246" s="294"/>
      <c r="C37246" s="294"/>
      <c r="D37246" s="294"/>
      <c r="E37246" s="294"/>
      <c r="F37246" s="294"/>
    </row>
    <row r="37247">
      <c r="A37247" s="294" t="s">
        <v>32126</v>
      </c>
      <c r="B37247" s="294"/>
      <c r="C37247" s="294"/>
      <c r="D37247" s="294"/>
      <c r="E37247" s="294"/>
      <c r="F37247" s="294"/>
    </row>
    <row r="37248">
      <c r="A37248" s="294" t="s">
        <v>36807</v>
      </c>
      <c r="B37248" s="294"/>
      <c r="C37248" s="294"/>
      <c r="D37248" s="294"/>
      <c r="E37248" s="294"/>
      <c r="F37248" s="294"/>
    </row>
    <row r="37249">
      <c r="A37249" s="294" t="s">
        <v>36808</v>
      </c>
      <c r="B37249" s="294"/>
      <c r="C37249" s="294"/>
      <c r="D37249" s="294"/>
      <c r="E37249" s="294"/>
      <c r="F37249" s="294"/>
    </row>
    <row r="37250">
      <c r="A37250" s="294" t="s">
        <v>44113</v>
      </c>
      <c r="B37250" s="294"/>
      <c r="C37250" s="294"/>
      <c r="D37250" s="294"/>
      <c r="E37250" s="294"/>
      <c r="F37250" s="294"/>
    </row>
    <row r="37251">
      <c r="A37251" s="294" t="s">
        <v>42179</v>
      </c>
      <c r="B37251" s="294"/>
      <c r="C37251" s="294"/>
      <c r="D37251" s="294"/>
      <c r="E37251" s="294"/>
      <c r="F37251" s="294"/>
    </row>
    <row r="37252">
      <c r="A37252" s="294" t="s">
        <v>35352</v>
      </c>
      <c r="B37252" s="294"/>
      <c r="C37252" s="294"/>
      <c r="D37252" s="294"/>
      <c r="E37252" s="294"/>
      <c r="F37252" s="294"/>
    </row>
    <row r="37253">
      <c r="A37253" s="294" t="s">
        <v>44114</v>
      </c>
      <c r="B37253" s="294"/>
      <c r="C37253" s="294"/>
      <c r="D37253" s="294"/>
      <c r="E37253" s="294"/>
      <c r="F37253" s="294"/>
    </row>
    <row r="37254">
      <c r="A37254" s="294" t="s">
        <v>41237</v>
      </c>
      <c r="B37254" s="294"/>
      <c r="C37254" s="294"/>
      <c r="D37254" s="294"/>
      <c r="E37254" s="294"/>
      <c r="F37254" s="294"/>
    </row>
    <row r="37255">
      <c r="A37255" s="294"/>
      <c r="B37255" s="294"/>
      <c r="C37255" s="294"/>
      <c r="D37255" s="294"/>
      <c r="E37255" s="294"/>
      <c r="F37255" s="294"/>
    </row>
    <row r="37256">
      <c r="A37256" s="294" t="s">
        <v>44115</v>
      </c>
      <c r="B37256" s="294"/>
      <c r="C37256" s="294"/>
      <c r="D37256" s="294"/>
      <c r="E37256" s="294"/>
      <c r="F37256" s="294"/>
    </row>
    <row r="37257">
      <c r="A37257" s="294"/>
      <c r="B37257" s="294"/>
      <c r="C37257" s="294"/>
      <c r="D37257" s="294"/>
      <c r="E37257" s="294"/>
      <c r="F37257" s="294"/>
    </row>
    <row r="37258">
      <c r="A37258" s="294" t="s">
        <v>44116</v>
      </c>
      <c r="B37258" s="294"/>
      <c r="C37258" s="294"/>
      <c r="D37258" s="294"/>
      <c r="E37258" s="294"/>
      <c r="F37258" s="294"/>
    </row>
    <row r="37259">
      <c r="A37259" s="294" t="s">
        <v>44117</v>
      </c>
      <c r="B37259" s="294"/>
      <c r="C37259" s="294"/>
      <c r="D37259" s="294"/>
      <c r="E37259" s="294"/>
      <c r="F37259" s="294"/>
    </row>
    <row r="37260">
      <c r="A37260" s="294" t="s">
        <v>44118</v>
      </c>
      <c r="B37260" s="294"/>
      <c r="C37260" s="294"/>
      <c r="D37260" s="294"/>
      <c r="E37260" s="294"/>
      <c r="F37260" s="294"/>
    </row>
    <row r="37261">
      <c r="A37261" s="294" t="s">
        <v>44119</v>
      </c>
      <c r="B37261" s="294"/>
      <c r="C37261" s="294"/>
      <c r="D37261" s="294"/>
      <c r="E37261" s="294"/>
      <c r="F37261" s="294"/>
    </row>
    <row r="37262">
      <c r="A37262" s="294"/>
      <c r="B37262" s="294"/>
      <c r="C37262" s="294"/>
      <c r="D37262" s="294"/>
      <c r="E37262" s="294"/>
      <c r="F37262" s="294"/>
    </row>
    <row r="37263">
      <c r="A37263" s="294" t="s">
        <v>41927</v>
      </c>
      <c r="B37263" s="294"/>
      <c r="C37263" s="294"/>
      <c r="D37263" s="294"/>
      <c r="E37263" s="294"/>
      <c r="F37263" s="294"/>
    </row>
    <row r="37264">
      <c r="A37264" s="294" t="s">
        <v>44120</v>
      </c>
      <c r="B37264" s="294"/>
      <c r="C37264" s="294"/>
      <c r="D37264" s="294"/>
      <c r="E37264" s="294"/>
      <c r="F37264" s="294"/>
    </row>
    <row r="37265">
      <c r="A37265" s="294" t="s">
        <v>21672</v>
      </c>
      <c r="B37265" s="294"/>
      <c r="C37265" s="294"/>
      <c r="D37265" s="294"/>
      <c r="E37265" s="294"/>
      <c r="F37265" s="294"/>
    </row>
    <row r="37266">
      <c r="A37266" s="294" t="s">
        <v>44121</v>
      </c>
      <c r="B37266" s="294"/>
      <c r="C37266" s="294"/>
      <c r="D37266" s="294"/>
      <c r="E37266" s="294"/>
      <c r="F37266" s="294"/>
    </row>
    <row r="37267">
      <c r="A37267" s="294"/>
      <c r="B37267" s="294"/>
      <c r="C37267" s="294"/>
      <c r="D37267" s="294"/>
      <c r="E37267" s="294"/>
      <c r="F37267" s="294"/>
    </row>
    <row r="37268">
      <c r="A37268" s="294" t="s">
        <v>21429</v>
      </c>
      <c r="B37268" s="294"/>
      <c r="C37268" s="294"/>
      <c r="D37268" s="294"/>
      <c r="E37268" s="294"/>
      <c r="F37268" s="294"/>
    </row>
    <row r="37269">
      <c r="A37269" s="294"/>
      <c r="B37269" s="294"/>
      <c r="C37269" s="294"/>
      <c r="D37269" s="294"/>
      <c r="E37269" s="294"/>
      <c r="F37269" s="294"/>
    </row>
    <row r="37270">
      <c r="A37270" s="294" t="s">
        <v>44122</v>
      </c>
      <c r="B37270" s="294"/>
      <c r="C37270" s="294"/>
      <c r="D37270" s="294"/>
      <c r="E37270" s="294"/>
      <c r="F37270" s="294"/>
    </row>
    <row r="37271">
      <c r="A37271" s="294" t="s">
        <v>44123</v>
      </c>
      <c r="B37271" s="294"/>
      <c r="C37271" s="294"/>
      <c r="D37271" s="294"/>
      <c r="E37271" s="294"/>
      <c r="F37271" s="294"/>
    </row>
    <row r="37272">
      <c r="A37272" s="294" t="s">
        <v>24583</v>
      </c>
      <c r="B37272" s="294"/>
      <c r="C37272" s="294"/>
      <c r="D37272" s="294"/>
      <c r="E37272" s="294"/>
      <c r="F37272" s="294"/>
    </row>
    <row r="37273">
      <c r="A37273" s="294" t="s">
        <v>44124</v>
      </c>
      <c r="B37273" s="294"/>
      <c r="C37273" s="294"/>
      <c r="D37273" s="294"/>
      <c r="E37273" s="294"/>
      <c r="F37273" s="294"/>
    </row>
    <row r="37274">
      <c r="A37274" s="294" t="s">
        <v>24580</v>
      </c>
      <c r="B37274" s="294"/>
      <c r="C37274" s="294"/>
      <c r="D37274" s="294"/>
      <c r="E37274" s="294"/>
      <c r="F37274" s="294"/>
    </row>
    <row r="37275">
      <c r="A37275" s="294" t="s">
        <v>44125</v>
      </c>
      <c r="B37275" s="294"/>
      <c r="C37275" s="294"/>
      <c r="D37275" s="294"/>
      <c r="E37275" s="294"/>
      <c r="F37275" s="294"/>
    </row>
    <row r="37276">
      <c r="A37276" s="294" t="s">
        <v>44126</v>
      </c>
      <c r="B37276" s="294"/>
      <c r="C37276" s="294"/>
      <c r="D37276" s="294"/>
      <c r="E37276" s="294"/>
      <c r="F37276" s="294"/>
    </row>
    <row r="37277">
      <c r="A37277" s="294" t="s">
        <v>44127</v>
      </c>
      <c r="B37277" s="294"/>
      <c r="C37277" s="294"/>
      <c r="D37277" s="294"/>
      <c r="E37277" s="294"/>
      <c r="F37277" s="294"/>
    </row>
    <row r="37278">
      <c r="A37278" s="294" t="s">
        <v>44128</v>
      </c>
      <c r="B37278" s="294"/>
      <c r="C37278" s="294"/>
      <c r="D37278" s="294"/>
      <c r="E37278" s="294"/>
      <c r="F37278" s="294"/>
    </row>
    <row r="37279">
      <c r="A37279" s="294" t="s">
        <v>44129</v>
      </c>
      <c r="B37279" s="294"/>
      <c r="C37279" s="294"/>
      <c r="D37279" s="294"/>
      <c r="E37279" s="294"/>
      <c r="F37279" s="294"/>
    </row>
    <row r="37280">
      <c r="A37280" s="294" t="s">
        <v>41246</v>
      </c>
      <c r="B37280" s="294"/>
      <c r="C37280" s="294"/>
      <c r="D37280" s="294"/>
      <c r="E37280" s="294"/>
      <c r="F37280" s="294"/>
    </row>
    <row r="37281">
      <c r="A37281" s="294" t="s">
        <v>27663</v>
      </c>
      <c r="B37281" s="294"/>
      <c r="C37281" s="294"/>
      <c r="D37281" s="294"/>
      <c r="E37281" s="294"/>
      <c r="F37281" s="294"/>
    </row>
    <row r="37282">
      <c r="A37282" s="294"/>
      <c r="B37282" s="294"/>
      <c r="C37282" s="294"/>
      <c r="D37282" s="294"/>
      <c r="E37282" s="294"/>
      <c r="F37282" s="294"/>
    </row>
    <row r="37283">
      <c r="A37283" s="294" t="s">
        <v>22564</v>
      </c>
      <c r="B37283" s="294"/>
      <c r="C37283" s="294"/>
      <c r="D37283" s="294"/>
      <c r="E37283" s="294"/>
      <c r="F37283" s="294"/>
    </row>
    <row r="37284">
      <c r="A37284" s="294" t="s">
        <v>44130</v>
      </c>
      <c r="B37284" s="294"/>
      <c r="C37284" s="294"/>
      <c r="D37284" s="294"/>
      <c r="E37284" s="294"/>
      <c r="F37284" s="294"/>
    </row>
    <row r="37285">
      <c r="A37285" s="294"/>
      <c r="B37285" s="294"/>
      <c r="C37285" s="294"/>
      <c r="D37285" s="294"/>
      <c r="E37285" s="294"/>
      <c r="F37285" s="294"/>
    </row>
    <row r="37286">
      <c r="A37286" s="294" t="s">
        <v>44131</v>
      </c>
      <c r="B37286" s="294"/>
      <c r="C37286" s="294"/>
      <c r="D37286" s="294"/>
      <c r="E37286" s="294"/>
      <c r="F37286" s="294"/>
    </row>
    <row r="37287">
      <c r="A37287" s="294" t="s">
        <v>42288</v>
      </c>
      <c r="B37287" s="294"/>
      <c r="C37287" s="294"/>
      <c r="D37287" s="294"/>
      <c r="E37287" s="294"/>
      <c r="F37287" s="294"/>
    </row>
    <row r="37288">
      <c r="A37288" s="294" t="s">
        <v>44132</v>
      </c>
      <c r="B37288" s="294"/>
      <c r="C37288" s="294"/>
      <c r="D37288" s="294"/>
      <c r="E37288" s="294"/>
      <c r="F37288" s="294"/>
    </row>
    <row r="37289">
      <c r="A37289" s="294" t="s">
        <v>44133</v>
      </c>
      <c r="B37289" s="294"/>
      <c r="C37289" s="294"/>
      <c r="D37289" s="294"/>
      <c r="E37289" s="294"/>
      <c r="F37289" s="294"/>
    </row>
    <row r="37290">
      <c r="A37290" s="294" t="s">
        <v>44134</v>
      </c>
      <c r="B37290" s="294"/>
      <c r="C37290" s="294"/>
      <c r="D37290" s="294"/>
      <c r="E37290" s="294"/>
      <c r="F37290" s="294"/>
    </row>
    <row r="37291">
      <c r="A37291" s="294"/>
      <c r="B37291" s="294"/>
      <c r="C37291" s="294"/>
      <c r="D37291" s="294"/>
      <c r="E37291" s="294"/>
      <c r="F37291" s="294"/>
    </row>
    <row r="37292">
      <c r="A37292" s="294" t="s">
        <v>44135</v>
      </c>
      <c r="B37292" s="294"/>
      <c r="C37292" s="294"/>
      <c r="D37292" s="294"/>
      <c r="E37292" s="294"/>
      <c r="F37292" s="294"/>
    </row>
    <row r="37293">
      <c r="A37293" s="294" t="s">
        <v>44136</v>
      </c>
      <c r="B37293" s="294"/>
      <c r="C37293" s="294"/>
      <c r="D37293" s="294"/>
      <c r="E37293" s="294"/>
      <c r="F37293" s="294"/>
    </row>
    <row r="37294">
      <c r="A37294" s="294" t="s">
        <v>44137</v>
      </c>
      <c r="B37294" s="294"/>
      <c r="C37294" s="294"/>
      <c r="D37294" s="294"/>
      <c r="E37294" s="294"/>
      <c r="F37294" s="294"/>
    </row>
    <row r="37295">
      <c r="A37295" s="294" t="s">
        <v>44138</v>
      </c>
      <c r="B37295" s="294"/>
      <c r="C37295" s="294"/>
      <c r="D37295" s="294"/>
      <c r="E37295" s="294"/>
      <c r="F37295" s="294"/>
    </row>
    <row r="37296">
      <c r="A37296" s="294" t="s">
        <v>44139</v>
      </c>
      <c r="B37296" s="294"/>
      <c r="C37296" s="294"/>
      <c r="D37296" s="294"/>
      <c r="E37296" s="294"/>
      <c r="F37296" s="294"/>
    </row>
    <row r="37297">
      <c r="A37297" s="294"/>
      <c r="B37297" s="294"/>
      <c r="C37297" s="294"/>
      <c r="D37297" s="294"/>
      <c r="E37297" s="294"/>
      <c r="F37297" s="294"/>
    </row>
    <row r="37298">
      <c r="A37298" s="294" t="s">
        <v>24089</v>
      </c>
      <c r="B37298" s="294"/>
      <c r="C37298" s="294"/>
      <c r="D37298" s="294"/>
      <c r="E37298" s="294"/>
      <c r="F37298" s="294"/>
    </row>
    <row r="37299">
      <c r="A37299" s="294" t="s">
        <v>44140</v>
      </c>
      <c r="B37299" s="294"/>
      <c r="C37299" s="294"/>
      <c r="D37299" s="294"/>
      <c r="E37299" s="294"/>
      <c r="F37299" s="294"/>
    </row>
    <row r="37300">
      <c r="A37300" s="294"/>
      <c r="B37300" s="294"/>
      <c r="C37300" s="294"/>
      <c r="D37300" s="294"/>
      <c r="E37300" s="294"/>
      <c r="F37300" s="294"/>
    </row>
    <row r="37301">
      <c r="A37301" s="294" t="s">
        <v>44141</v>
      </c>
      <c r="B37301" s="294"/>
      <c r="C37301" s="294"/>
      <c r="D37301" s="294"/>
      <c r="E37301" s="294"/>
      <c r="F37301" s="294"/>
    </row>
    <row r="37302">
      <c r="A37302" s="294" t="s">
        <v>44142</v>
      </c>
      <c r="B37302" s="294"/>
      <c r="C37302" s="294"/>
      <c r="D37302" s="294"/>
      <c r="E37302" s="294"/>
      <c r="F37302" s="294"/>
    </row>
    <row r="37303">
      <c r="A37303" s="294" t="s">
        <v>44143</v>
      </c>
      <c r="B37303" s="294"/>
      <c r="C37303" s="294"/>
      <c r="D37303" s="294"/>
      <c r="E37303" s="294"/>
      <c r="F37303" s="294"/>
    </row>
    <row r="37304">
      <c r="A37304" s="294" t="s">
        <v>44144</v>
      </c>
      <c r="B37304" s="294"/>
      <c r="C37304" s="294"/>
      <c r="D37304" s="294"/>
      <c r="E37304" s="294"/>
      <c r="F37304" s="294"/>
    </row>
    <row r="37305">
      <c r="A37305" s="294" t="s">
        <v>44145</v>
      </c>
      <c r="B37305" s="294"/>
      <c r="C37305" s="294"/>
      <c r="D37305" s="294"/>
      <c r="E37305" s="294"/>
      <c r="F37305" s="294"/>
    </row>
    <row r="37306">
      <c r="A37306" s="294" t="s">
        <v>44146</v>
      </c>
      <c r="B37306" s="294"/>
      <c r="C37306" s="294"/>
      <c r="D37306" s="294"/>
      <c r="E37306" s="294"/>
      <c r="F37306" s="294"/>
    </row>
    <row r="37307">
      <c r="A37307" s="294"/>
      <c r="B37307" s="294"/>
      <c r="C37307" s="294"/>
      <c r="D37307" s="294"/>
      <c r="E37307" s="294"/>
      <c r="F37307" s="294"/>
    </row>
    <row r="37308">
      <c r="A37308" s="294" t="s">
        <v>25653</v>
      </c>
      <c r="B37308" s="294"/>
      <c r="C37308" s="294"/>
      <c r="D37308" s="294"/>
      <c r="E37308" s="294"/>
      <c r="F37308" s="294"/>
    </row>
    <row r="37309">
      <c r="A37309" s="294" t="s">
        <v>44147</v>
      </c>
      <c r="B37309" s="294"/>
      <c r="C37309" s="294"/>
      <c r="D37309" s="294"/>
      <c r="E37309" s="294"/>
      <c r="F37309" s="294"/>
    </row>
    <row r="37310">
      <c r="A37310" s="294" t="s">
        <v>44148</v>
      </c>
      <c r="B37310" s="294"/>
      <c r="C37310" s="294"/>
      <c r="D37310" s="294"/>
      <c r="E37310" s="294"/>
      <c r="F37310" s="294"/>
    </row>
    <row r="37311">
      <c r="A37311" s="294"/>
      <c r="B37311" s="294"/>
      <c r="C37311" s="294"/>
      <c r="D37311" s="294"/>
      <c r="E37311" s="294"/>
      <c r="F37311" s="294"/>
    </row>
    <row r="37312">
      <c r="A37312" s="294" t="s">
        <v>25056</v>
      </c>
      <c r="B37312" s="294"/>
      <c r="C37312" s="294"/>
      <c r="D37312" s="294"/>
      <c r="E37312" s="294"/>
      <c r="F37312" s="294"/>
    </row>
    <row r="37313">
      <c r="A37313" s="294" t="s">
        <v>44149</v>
      </c>
      <c r="B37313" s="294"/>
      <c r="C37313" s="294"/>
      <c r="D37313" s="294"/>
      <c r="E37313" s="294"/>
      <c r="F37313" s="294"/>
    </row>
    <row r="37314">
      <c r="A37314" s="294" t="s">
        <v>44150</v>
      </c>
      <c r="B37314" s="294"/>
      <c r="C37314" s="294"/>
      <c r="D37314" s="294"/>
      <c r="E37314" s="294"/>
      <c r="F37314" s="294"/>
    </row>
    <row r="37315">
      <c r="A37315" s="294" t="s">
        <v>37774</v>
      </c>
      <c r="B37315" s="294"/>
      <c r="C37315" s="294"/>
      <c r="D37315" s="294"/>
      <c r="E37315" s="294"/>
      <c r="F37315" s="294"/>
    </row>
    <row r="37316">
      <c r="A37316" s="294" t="s">
        <v>42303</v>
      </c>
      <c r="B37316" s="294"/>
      <c r="C37316" s="294"/>
      <c r="D37316" s="294"/>
      <c r="E37316" s="294"/>
      <c r="F37316" s="294"/>
    </row>
    <row r="37317">
      <c r="A37317" s="294"/>
      <c r="B37317" s="294"/>
      <c r="C37317" s="294"/>
      <c r="D37317" s="294"/>
      <c r="E37317" s="294"/>
      <c r="F37317" s="294"/>
    </row>
    <row r="37318">
      <c r="A37318" s="294" t="s">
        <v>23201</v>
      </c>
      <c r="B37318" s="294"/>
      <c r="C37318" s="294"/>
      <c r="D37318" s="294"/>
      <c r="E37318" s="294"/>
      <c r="F37318" s="294"/>
    </row>
    <row r="37319">
      <c r="A37319" s="294" t="s">
        <v>44151</v>
      </c>
      <c r="B37319" s="294"/>
      <c r="C37319" s="294"/>
      <c r="D37319" s="294"/>
      <c r="E37319" s="294"/>
      <c r="F37319" s="294"/>
    </row>
    <row r="37320">
      <c r="A37320" s="294"/>
      <c r="B37320" s="294"/>
      <c r="C37320" s="294"/>
      <c r="D37320" s="294"/>
      <c r="E37320" s="294"/>
      <c r="F37320" s="294"/>
    </row>
    <row r="37321">
      <c r="A37321" s="294" t="s">
        <v>44152</v>
      </c>
      <c r="B37321" s="294"/>
      <c r="C37321" s="294"/>
      <c r="D37321" s="294"/>
      <c r="E37321" s="294"/>
      <c r="F37321" s="294"/>
    </row>
    <row r="37322">
      <c r="A37322" s="294" t="s">
        <v>40106</v>
      </c>
      <c r="B37322" s="294"/>
      <c r="C37322" s="294"/>
      <c r="D37322" s="294"/>
      <c r="E37322" s="294"/>
      <c r="F37322" s="294"/>
    </row>
    <row r="37323">
      <c r="A37323" s="294" t="s">
        <v>39810</v>
      </c>
      <c r="B37323" s="294"/>
      <c r="C37323" s="294"/>
      <c r="D37323" s="294"/>
      <c r="E37323" s="294"/>
      <c r="F37323" s="294"/>
    </row>
    <row r="37324">
      <c r="A37324" s="294" t="s">
        <v>44153</v>
      </c>
      <c r="B37324" s="294"/>
      <c r="C37324" s="294"/>
      <c r="D37324" s="294"/>
      <c r="E37324" s="294"/>
      <c r="F37324" s="294"/>
    </row>
    <row r="37325">
      <c r="A37325" s="294" t="s">
        <v>44154</v>
      </c>
      <c r="B37325" s="294"/>
      <c r="C37325" s="294"/>
      <c r="D37325" s="294"/>
      <c r="E37325" s="294"/>
      <c r="F37325" s="294"/>
    </row>
    <row r="37326">
      <c r="A37326" s="294"/>
      <c r="B37326" s="294"/>
      <c r="C37326" s="294"/>
      <c r="D37326" s="294"/>
      <c r="E37326" s="294"/>
      <c r="F37326" s="294"/>
    </row>
    <row r="37327">
      <c r="A37327" s="294" t="s">
        <v>44155</v>
      </c>
      <c r="B37327" s="294"/>
      <c r="C37327" s="294"/>
      <c r="D37327" s="294"/>
      <c r="E37327" s="294"/>
      <c r="F37327" s="294"/>
    </row>
    <row r="37328">
      <c r="A37328" s="294"/>
      <c r="B37328" s="294"/>
      <c r="C37328" s="294"/>
      <c r="D37328" s="294"/>
      <c r="E37328" s="294"/>
      <c r="F37328" s="294"/>
    </row>
    <row r="37329">
      <c r="A37329" s="294" t="s">
        <v>44156</v>
      </c>
      <c r="B37329" s="294"/>
      <c r="C37329" s="294"/>
      <c r="D37329" s="294"/>
      <c r="E37329" s="294"/>
      <c r="F37329" s="294"/>
    </row>
    <row r="37330">
      <c r="A37330" s="294" t="s">
        <v>44157</v>
      </c>
      <c r="B37330" s="294"/>
      <c r="C37330" s="294"/>
      <c r="D37330" s="294"/>
      <c r="E37330" s="294"/>
      <c r="F37330" s="294"/>
    </row>
    <row r="37331">
      <c r="A37331" s="294" t="s">
        <v>44158</v>
      </c>
      <c r="B37331" s="294"/>
      <c r="C37331" s="294"/>
      <c r="D37331" s="294"/>
      <c r="E37331" s="294"/>
      <c r="F37331" s="294"/>
    </row>
    <row r="37332">
      <c r="A37332" s="294" t="s">
        <v>44159</v>
      </c>
      <c r="B37332" s="294"/>
      <c r="C37332" s="294"/>
      <c r="D37332" s="294"/>
      <c r="E37332" s="294"/>
      <c r="F37332" s="294"/>
    </row>
    <row r="37333">
      <c r="A37333" s="294" t="s">
        <v>44160</v>
      </c>
      <c r="B37333" s="294"/>
      <c r="C37333" s="294"/>
      <c r="D37333" s="294"/>
      <c r="E37333" s="294"/>
      <c r="F37333" s="294"/>
    </row>
    <row r="37334">
      <c r="A37334" s="294"/>
      <c r="B37334" s="294"/>
      <c r="C37334" s="294"/>
      <c r="D37334" s="294"/>
      <c r="E37334" s="294"/>
      <c r="F37334" s="294"/>
    </row>
    <row r="37335">
      <c r="A37335" s="294" t="s">
        <v>38885</v>
      </c>
      <c r="B37335" s="294"/>
      <c r="C37335" s="294"/>
      <c r="D37335" s="294"/>
      <c r="E37335" s="294"/>
      <c r="F37335" s="294"/>
    </row>
    <row r="37336">
      <c r="A37336" s="294" t="s">
        <v>44161</v>
      </c>
      <c r="B37336" s="294"/>
      <c r="C37336" s="294"/>
      <c r="D37336" s="294"/>
      <c r="E37336" s="294"/>
      <c r="F37336" s="294"/>
    </row>
    <row r="37337">
      <c r="A37337" s="294"/>
      <c r="B37337" s="294"/>
      <c r="C37337" s="294"/>
      <c r="D37337" s="294"/>
      <c r="E37337" s="294"/>
      <c r="F37337" s="294"/>
    </row>
    <row r="37338">
      <c r="A37338" s="294" t="s">
        <v>44162</v>
      </c>
      <c r="B37338" s="294"/>
      <c r="C37338" s="294"/>
      <c r="D37338" s="294"/>
      <c r="E37338" s="294"/>
      <c r="F37338" s="294"/>
    </row>
    <row r="37339">
      <c r="A37339" s="294" t="s">
        <v>44163</v>
      </c>
      <c r="B37339" s="294"/>
      <c r="C37339" s="294"/>
      <c r="D37339" s="294"/>
      <c r="E37339" s="294"/>
      <c r="F37339" s="294"/>
    </row>
    <row r="37340">
      <c r="A37340" s="294" t="s">
        <v>44164</v>
      </c>
      <c r="B37340" s="294"/>
      <c r="C37340" s="294"/>
      <c r="D37340" s="294"/>
      <c r="E37340" s="294"/>
      <c r="F37340" s="294"/>
    </row>
    <row r="37341">
      <c r="A37341" s="294" t="s">
        <v>44165</v>
      </c>
      <c r="B37341" s="294"/>
      <c r="C37341" s="294"/>
      <c r="D37341" s="294"/>
      <c r="E37341" s="294"/>
      <c r="F37341" s="294"/>
    </row>
    <row r="37342">
      <c r="A37342" s="294" t="s">
        <v>44166</v>
      </c>
      <c r="B37342" s="294"/>
      <c r="C37342" s="294"/>
      <c r="D37342" s="294"/>
      <c r="E37342" s="294"/>
      <c r="F37342" s="294"/>
    </row>
    <row r="37343">
      <c r="A37343" s="294" t="s">
        <v>43842</v>
      </c>
      <c r="B37343" s="294"/>
      <c r="C37343" s="294"/>
      <c r="D37343" s="294"/>
      <c r="E37343" s="294"/>
      <c r="F37343" s="294"/>
    </row>
    <row r="37344">
      <c r="A37344" s="294" t="s">
        <v>25080</v>
      </c>
      <c r="B37344" s="294"/>
      <c r="C37344" s="294"/>
      <c r="D37344" s="294"/>
      <c r="E37344" s="294"/>
      <c r="F37344" s="294"/>
    </row>
    <row r="37345">
      <c r="A37345" s="294" t="s">
        <v>43844</v>
      </c>
      <c r="B37345" s="294"/>
      <c r="C37345" s="294"/>
      <c r="D37345" s="294"/>
      <c r="E37345" s="294"/>
      <c r="F37345" s="294"/>
    </row>
    <row r="37346">
      <c r="A37346" s="294" t="s">
        <v>43843</v>
      </c>
      <c r="B37346" s="294"/>
      <c r="C37346" s="294"/>
      <c r="D37346" s="294"/>
      <c r="E37346" s="294"/>
      <c r="F37346" s="294"/>
    </row>
    <row r="37347">
      <c r="A37347" s="294" t="s">
        <v>44167</v>
      </c>
      <c r="B37347" s="294"/>
      <c r="C37347" s="294"/>
      <c r="D37347" s="294"/>
      <c r="E37347" s="294"/>
      <c r="F37347" s="294"/>
    </row>
    <row r="37348">
      <c r="A37348" s="294"/>
      <c r="B37348" s="294"/>
      <c r="C37348" s="294"/>
      <c r="D37348" s="294"/>
      <c r="E37348" s="294"/>
      <c r="F37348" s="294"/>
    </row>
    <row r="37349">
      <c r="A37349" s="294" t="s">
        <v>41927</v>
      </c>
      <c r="B37349" s="294"/>
      <c r="C37349" s="294"/>
      <c r="D37349" s="294"/>
      <c r="E37349" s="294"/>
      <c r="F37349" s="294"/>
    </row>
    <row r="37350">
      <c r="A37350" s="294" t="s">
        <v>44168</v>
      </c>
      <c r="B37350" s="294"/>
      <c r="C37350" s="294"/>
      <c r="D37350" s="294"/>
      <c r="E37350" s="294"/>
      <c r="F37350" s="294"/>
    </row>
    <row r="37351">
      <c r="A37351" s="294" t="s">
        <v>38663</v>
      </c>
      <c r="B37351" s="294"/>
      <c r="C37351" s="294"/>
      <c r="D37351" s="294"/>
      <c r="E37351" s="294"/>
      <c r="F37351" s="294"/>
    </row>
    <row r="37352">
      <c r="A37352" s="294" t="s">
        <v>44169</v>
      </c>
      <c r="B37352" s="294"/>
      <c r="C37352" s="294"/>
      <c r="D37352" s="294"/>
      <c r="E37352" s="294"/>
      <c r="F37352" s="294"/>
    </row>
    <row r="37353">
      <c r="A37353" s="294"/>
      <c r="B37353" s="294"/>
      <c r="C37353" s="294"/>
      <c r="D37353" s="294"/>
      <c r="E37353" s="294"/>
      <c r="F37353" s="294"/>
    </row>
    <row r="37354">
      <c r="A37354" s="294" t="s">
        <v>22512</v>
      </c>
      <c r="B37354" s="294"/>
      <c r="C37354" s="294"/>
      <c r="D37354" s="294"/>
      <c r="E37354" s="294"/>
      <c r="F37354" s="294"/>
    </row>
    <row r="37355">
      <c r="A37355" s="294" t="s">
        <v>38917</v>
      </c>
      <c r="B37355" s="294"/>
      <c r="C37355" s="294"/>
      <c r="D37355" s="294"/>
      <c r="E37355" s="294"/>
      <c r="F37355" s="294"/>
    </row>
    <row r="37356">
      <c r="A37356" s="294"/>
      <c r="B37356" s="294"/>
      <c r="C37356" s="294"/>
      <c r="D37356" s="294"/>
      <c r="E37356" s="294"/>
      <c r="F37356" s="294"/>
    </row>
    <row r="37357">
      <c r="A37357" s="294" t="s">
        <v>40106</v>
      </c>
      <c r="B37357" s="294"/>
      <c r="C37357" s="294"/>
      <c r="D37357" s="294"/>
      <c r="E37357" s="294"/>
      <c r="F37357" s="294"/>
    </row>
    <row r="37358">
      <c r="A37358" s="294" t="s">
        <v>44170</v>
      </c>
      <c r="B37358" s="294"/>
      <c r="C37358" s="294"/>
      <c r="D37358" s="294"/>
      <c r="E37358" s="294"/>
      <c r="F37358" s="294"/>
    </row>
    <row r="37359">
      <c r="A37359" s="294" t="s">
        <v>44171</v>
      </c>
      <c r="B37359" s="294"/>
      <c r="C37359" s="294"/>
      <c r="D37359" s="294"/>
      <c r="E37359" s="294"/>
      <c r="F37359" s="294"/>
    </row>
    <row r="37360">
      <c r="A37360" s="294" t="s">
        <v>39668</v>
      </c>
      <c r="B37360" s="294"/>
      <c r="C37360" s="294"/>
      <c r="D37360" s="294"/>
      <c r="E37360" s="294"/>
      <c r="F37360" s="294"/>
    </row>
    <row r="37361">
      <c r="A37361" s="294" t="s">
        <v>44172</v>
      </c>
      <c r="B37361" s="294"/>
      <c r="C37361" s="294"/>
      <c r="D37361" s="294"/>
      <c r="E37361" s="294"/>
      <c r="F37361" s="294"/>
    </row>
    <row r="37362">
      <c r="A37362" s="294" t="s">
        <v>44173</v>
      </c>
      <c r="B37362" s="294"/>
      <c r="C37362" s="294"/>
      <c r="D37362" s="294"/>
      <c r="E37362" s="294"/>
      <c r="F37362" s="294"/>
    </row>
    <row r="37363">
      <c r="A37363" s="294" t="s">
        <v>42451</v>
      </c>
      <c r="B37363" s="294"/>
      <c r="C37363" s="294"/>
      <c r="D37363" s="294"/>
      <c r="E37363" s="294"/>
      <c r="F37363" s="294"/>
    </row>
    <row r="37364">
      <c r="A37364" s="294" t="s">
        <v>44174</v>
      </c>
      <c r="B37364" s="294"/>
      <c r="C37364" s="294"/>
      <c r="D37364" s="294"/>
      <c r="E37364" s="294"/>
      <c r="F37364" s="294"/>
    </row>
    <row r="37365">
      <c r="A37365" s="294"/>
      <c r="B37365" s="294"/>
      <c r="C37365" s="294"/>
      <c r="D37365" s="294"/>
      <c r="E37365" s="294"/>
      <c r="F37365" s="294"/>
    </row>
    <row r="37366">
      <c r="A37366" s="294" t="s">
        <v>23148</v>
      </c>
      <c r="B37366" s="294"/>
      <c r="C37366" s="294"/>
      <c r="D37366" s="294"/>
      <c r="E37366" s="294"/>
      <c r="F37366" s="294"/>
    </row>
    <row r="37367">
      <c r="A37367" s="294" t="s">
        <v>23466</v>
      </c>
      <c r="B37367" s="294"/>
      <c r="C37367" s="294"/>
      <c r="D37367" s="294"/>
      <c r="E37367" s="294"/>
      <c r="F37367" s="294"/>
    </row>
    <row r="37368">
      <c r="A37368" s="294"/>
      <c r="B37368" s="294"/>
      <c r="C37368" s="294"/>
      <c r="D37368" s="294"/>
      <c r="E37368" s="294"/>
      <c r="F37368" s="294"/>
    </row>
    <row r="37369">
      <c r="A37369" s="294" t="s">
        <v>44175</v>
      </c>
      <c r="B37369" s="294"/>
      <c r="C37369" s="294"/>
      <c r="D37369" s="294"/>
      <c r="E37369" s="294"/>
      <c r="F37369" s="294"/>
    </row>
    <row r="37370">
      <c r="A37370" s="294" t="s">
        <v>43505</v>
      </c>
      <c r="B37370" s="294"/>
      <c r="C37370" s="294"/>
      <c r="D37370" s="294"/>
      <c r="E37370" s="294"/>
      <c r="F37370" s="294"/>
    </row>
    <row r="37371">
      <c r="A37371" s="294" t="s">
        <v>22612</v>
      </c>
      <c r="B37371" s="294"/>
      <c r="C37371" s="294"/>
      <c r="D37371" s="294"/>
      <c r="E37371" s="294"/>
      <c r="F37371" s="294"/>
    </row>
    <row r="37372">
      <c r="A37372" s="294" t="s">
        <v>44176</v>
      </c>
      <c r="B37372" s="294"/>
      <c r="C37372" s="294"/>
      <c r="D37372" s="294"/>
      <c r="E37372" s="294"/>
      <c r="F37372" s="294"/>
    </row>
    <row r="37373">
      <c r="A37373" s="294" t="s">
        <v>44177</v>
      </c>
      <c r="B37373" s="294"/>
      <c r="C37373" s="294"/>
      <c r="D37373" s="294"/>
      <c r="E37373" s="294"/>
      <c r="F37373" s="294"/>
    </row>
    <row r="37374">
      <c r="A37374" s="294" t="s">
        <v>21892</v>
      </c>
      <c r="B37374" s="294"/>
      <c r="C37374" s="294"/>
      <c r="D37374" s="294"/>
      <c r="E37374" s="294"/>
      <c r="F37374" s="294"/>
    </row>
    <row r="37375">
      <c r="A37375" s="294" t="s">
        <v>44178</v>
      </c>
      <c r="B37375" s="294"/>
      <c r="C37375" s="294"/>
      <c r="D37375" s="294"/>
      <c r="E37375" s="294"/>
      <c r="F37375" s="294"/>
    </row>
    <row r="37376">
      <c r="A37376" s="294"/>
      <c r="B37376" s="294"/>
      <c r="C37376" s="294"/>
      <c r="D37376" s="294"/>
      <c r="E37376" s="294"/>
      <c r="F37376" s="294"/>
    </row>
    <row r="37377">
      <c r="A37377" s="294" t="s">
        <v>42145</v>
      </c>
      <c r="B37377" s="294"/>
      <c r="C37377" s="294"/>
      <c r="D37377" s="294"/>
      <c r="E37377" s="294"/>
      <c r="F37377" s="294"/>
    </row>
    <row r="37378">
      <c r="A37378" s="294" t="s">
        <v>26319</v>
      </c>
      <c r="B37378" s="294"/>
      <c r="C37378" s="294"/>
      <c r="D37378" s="294"/>
      <c r="E37378" s="294"/>
      <c r="F37378" s="294"/>
    </row>
    <row r="37379">
      <c r="A37379" s="294"/>
      <c r="B37379" s="294"/>
      <c r="C37379" s="294"/>
      <c r="D37379" s="294"/>
      <c r="E37379" s="294"/>
      <c r="F37379" s="294"/>
    </row>
    <row r="37380">
      <c r="A37380" s="294" t="s">
        <v>44179</v>
      </c>
      <c r="B37380" s="294"/>
      <c r="C37380" s="294"/>
      <c r="D37380" s="294"/>
      <c r="E37380" s="294"/>
      <c r="F37380" s="294"/>
    </row>
    <row r="37381">
      <c r="A37381" s="294" t="s">
        <v>44180</v>
      </c>
      <c r="B37381" s="294"/>
      <c r="C37381" s="294"/>
      <c r="D37381" s="294"/>
      <c r="E37381" s="294"/>
      <c r="F37381" s="294"/>
    </row>
    <row r="37382">
      <c r="A37382" s="294" t="s">
        <v>44181</v>
      </c>
      <c r="B37382" s="294"/>
      <c r="C37382" s="294"/>
      <c r="D37382" s="294"/>
      <c r="E37382" s="294"/>
      <c r="F37382" s="294"/>
    </row>
    <row r="37383">
      <c r="A37383" s="294" t="s">
        <v>44182</v>
      </c>
      <c r="B37383" s="294"/>
      <c r="C37383" s="294"/>
      <c r="D37383" s="294"/>
      <c r="E37383" s="294"/>
      <c r="F37383" s="294"/>
    </row>
    <row r="37384">
      <c r="A37384" s="294" t="s">
        <v>44183</v>
      </c>
      <c r="B37384" s="294"/>
      <c r="C37384" s="294"/>
      <c r="D37384" s="294"/>
      <c r="E37384" s="294"/>
      <c r="F37384" s="294"/>
    </row>
    <row r="37385">
      <c r="A37385" s="294" t="s">
        <v>21892</v>
      </c>
      <c r="B37385" s="294"/>
      <c r="C37385" s="294"/>
      <c r="D37385" s="294"/>
      <c r="E37385" s="294"/>
      <c r="F37385" s="294"/>
    </row>
    <row r="37386">
      <c r="A37386" s="294" t="s">
        <v>44184</v>
      </c>
      <c r="B37386" s="294"/>
      <c r="C37386" s="294"/>
      <c r="D37386" s="294"/>
      <c r="E37386" s="294"/>
      <c r="F37386" s="294"/>
    </row>
    <row r="37387">
      <c r="A37387" s="294"/>
      <c r="B37387" s="294"/>
      <c r="C37387" s="294"/>
      <c r="D37387" s="294"/>
      <c r="E37387" s="294"/>
      <c r="F37387" s="294"/>
    </row>
    <row r="37388">
      <c r="A37388" s="294"/>
      <c r="B37388" s="294"/>
      <c r="C37388" s="294"/>
      <c r="D37388" s="294"/>
      <c r="E37388" s="294"/>
      <c r="F37388" s="294"/>
    </row>
    <row r="37389">
      <c r="A37389" s="294"/>
      <c r="B37389" s="294"/>
      <c r="C37389" s="294"/>
      <c r="D37389" s="294"/>
      <c r="E37389" s="294"/>
      <c r="F37389" s="294"/>
    </row>
    <row r="37390">
      <c r="A37390" s="294" t="s">
        <v>40986</v>
      </c>
      <c r="B37390" s="294"/>
      <c r="C37390" s="294"/>
      <c r="D37390" s="294"/>
      <c r="E37390" s="294"/>
      <c r="F37390" s="294"/>
    </row>
    <row r="37391">
      <c r="A37391" s="294"/>
      <c r="B37391" s="294"/>
      <c r="C37391" s="294"/>
      <c r="D37391" s="294"/>
      <c r="E37391" s="294"/>
      <c r="F37391" s="294"/>
    </row>
    <row r="37392">
      <c r="A37392" s="294" t="s">
        <v>43865</v>
      </c>
      <c r="B37392" s="294"/>
      <c r="C37392" s="294"/>
      <c r="D37392" s="294"/>
      <c r="E37392" s="294"/>
      <c r="F37392" s="294"/>
    </row>
    <row r="37393">
      <c r="A37393" s="294" t="s">
        <v>41691</v>
      </c>
      <c r="B37393" s="294"/>
      <c r="C37393" s="294"/>
      <c r="D37393" s="294"/>
      <c r="E37393" s="294"/>
      <c r="F37393" s="294"/>
    </row>
    <row r="37394">
      <c r="A37394" s="294" t="s">
        <v>30336</v>
      </c>
      <c r="B37394" s="294"/>
      <c r="C37394" s="294"/>
      <c r="D37394" s="294"/>
      <c r="E37394" s="294"/>
      <c r="F37394" s="294"/>
    </row>
    <row r="37395">
      <c r="A37395" s="294" t="s">
        <v>41599</v>
      </c>
      <c r="B37395" s="294"/>
      <c r="C37395" s="294"/>
      <c r="D37395" s="294"/>
      <c r="E37395" s="294"/>
      <c r="F37395" s="294"/>
    </row>
    <row r="37396">
      <c r="A37396" s="294" t="s">
        <v>31573</v>
      </c>
      <c r="B37396" s="294"/>
      <c r="C37396" s="294"/>
      <c r="D37396" s="294"/>
      <c r="E37396" s="294"/>
      <c r="F37396" s="294"/>
    </row>
    <row r="37397">
      <c r="A37397" s="294" t="s">
        <v>41600</v>
      </c>
      <c r="B37397" s="294"/>
      <c r="C37397" s="294"/>
      <c r="D37397" s="294"/>
      <c r="E37397" s="294"/>
      <c r="F37397" s="294"/>
    </row>
    <row r="37398">
      <c r="A37398" s="294" t="s">
        <v>38164</v>
      </c>
      <c r="B37398" s="294"/>
      <c r="C37398" s="294"/>
      <c r="D37398" s="294"/>
      <c r="E37398" s="294"/>
      <c r="F37398" s="294"/>
    </row>
    <row r="37399">
      <c r="A37399" s="294" t="s">
        <v>21511</v>
      </c>
      <c r="B37399" s="294"/>
      <c r="C37399" s="294"/>
      <c r="D37399" s="294"/>
      <c r="E37399" s="294"/>
      <c r="F37399" s="294"/>
    </row>
    <row r="37400">
      <c r="A37400" s="294" t="s">
        <v>23954</v>
      </c>
      <c r="B37400" s="294"/>
      <c r="C37400" s="294"/>
      <c r="D37400" s="294"/>
      <c r="E37400" s="294"/>
      <c r="F37400" s="294"/>
    </row>
    <row r="37401">
      <c r="A37401" s="294" t="s">
        <v>43142</v>
      </c>
      <c r="B37401" s="294"/>
      <c r="C37401" s="294"/>
      <c r="D37401" s="294"/>
      <c r="E37401" s="294"/>
      <c r="F37401" s="294"/>
    </row>
    <row r="37402">
      <c r="A37402" s="294"/>
      <c r="B37402" s="294"/>
      <c r="C37402" s="294"/>
      <c r="D37402" s="294"/>
      <c r="E37402" s="294"/>
      <c r="F37402" s="294"/>
    </row>
    <row r="37403">
      <c r="A37403" s="294" t="s">
        <v>40986</v>
      </c>
      <c r="B37403" s="294"/>
      <c r="C37403" s="294"/>
      <c r="D37403" s="294"/>
      <c r="E37403" s="294"/>
      <c r="F37403" s="294"/>
    </row>
    <row r="37404">
      <c r="A37404" s="294"/>
      <c r="B37404" s="294"/>
      <c r="C37404" s="294"/>
      <c r="D37404" s="294"/>
      <c r="E37404" s="294"/>
      <c r="F37404" s="294"/>
    </row>
    <row r="37405">
      <c r="A37405" s="294" t="s">
        <v>26552</v>
      </c>
      <c r="B37405" s="294"/>
      <c r="C37405" s="294"/>
      <c r="D37405" s="294"/>
      <c r="E37405" s="294"/>
      <c r="F37405" s="294"/>
    </row>
    <row r="37406">
      <c r="A37406" s="294" t="s">
        <v>42764</v>
      </c>
      <c r="B37406" s="294"/>
      <c r="C37406" s="294"/>
      <c r="D37406" s="294"/>
      <c r="E37406" s="294"/>
      <c r="F37406" s="294"/>
    </row>
    <row r="37407">
      <c r="A37407" s="294" t="s">
        <v>42471</v>
      </c>
      <c r="B37407" s="294"/>
      <c r="C37407" s="294"/>
      <c r="D37407" s="294"/>
      <c r="E37407" s="294"/>
      <c r="F37407" s="294"/>
    </row>
    <row r="37408">
      <c r="A37408" s="294" t="s">
        <v>44185</v>
      </c>
      <c r="B37408" s="294"/>
      <c r="C37408" s="294"/>
      <c r="D37408" s="294"/>
      <c r="E37408" s="294"/>
      <c r="F37408" s="294"/>
    </row>
    <row r="37409">
      <c r="A37409" s="294" t="s">
        <v>26555</v>
      </c>
      <c r="B37409" s="294"/>
      <c r="C37409" s="294"/>
      <c r="D37409" s="294"/>
      <c r="E37409" s="294"/>
      <c r="F37409" s="294"/>
    </row>
    <row r="37410">
      <c r="A37410" s="294" t="s">
        <v>44186</v>
      </c>
      <c r="B37410" s="294"/>
      <c r="C37410" s="294"/>
      <c r="D37410" s="294"/>
      <c r="E37410" s="294"/>
      <c r="F37410" s="294"/>
    </row>
    <row r="37411">
      <c r="A37411" s="294" t="s">
        <v>39831</v>
      </c>
      <c r="B37411" s="294"/>
      <c r="C37411" s="294"/>
      <c r="D37411" s="294"/>
      <c r="E37411" s="294"/>
      <c r="F37411" s="294"/>
    </row>
    <row r="37412">
      <c r="A37412" s="294" t="s">
        <v>44187</v>
      </c>
      <c r="B37412" s="294"/>
      <c r="C37412" s="294"/>
      <c r="D37412" s="294"/>
      <c r="E37412" s="294"/>
      <c r="F37412" s="294"/>
    </row>
    <row r="37413">
      <c r="A37413" s="294" t="s">
        <v>26557</v>
      </c>
      <c r="B37413" s="294"/>
      <c r="C37413" s="294"/>
      <c r="D37413" s="294"/>
      <c r="E37413" s="294"/>
      <c r="F37413" s="294"/>
    </row>
    <row r="37414">
      <c r="A37414" s="294" t="s">
        <v>44188</v>
      </c>
      <c r="B37414" s="294"/>
      <c r="C37414" s="294"/>
      <c r="D37414" s="294"/>
      <c r="E37414" s="294"/>
      <c r="F37414" s="294"/>
    </row>
    <row r="37415">
      <c r="A37415" s="294" t="s">
        <v>44189</v>
      </c>
      <c r="B37415" s="294"/>
      <c r="C37415" s="294"/>
      <c r="D37415" s="294"/>
      <c r="E37415" s="294"/>
      <c r="F37415" s="294"/>
    </row>
    <row r="37416">
      <c r="A37416" s="294" t="s">
        <v>38806</v>
      </c>
      <c r="B37416" s="294"/>
      <c r="C37416" s="294"/>
      <c r="D37416" s="294"/>
      <c r="E37416" s="294"/>
      <c r="F37416" s="294"/>
    </row>
    <row r="37417">
      <c r="A37417" s="294" t="s">
        <v>38808</v>
      </c>
      <c r="B37417" s="294"/>
      <c r="C37417" s="294"/>
      <c r="D37417" s="294"/>
      <c r="E37417" s="294"/>
      <c r="F37417" s="294"/>
    </row>
    <row r="37418">
      <c r="A37418" s="294" t="s">
        <v>26561</v>
      </c>
      <c r="B37418" s="294"/>
      <c r="C37418" s="294"/>
      <c r="D37418" s="294"/>
      <c r="E37418" s="294"/>
      <c r="F37418" s="294"/>
    </row>
    <row r="37419">
      <c r="A37419" s="294" t="s">
        <v>43520</v>
      </c>
      <c r="B37419" s="294"/>
      <c r="C37419" s="294"/>
      <c r="D37419" s="294"/>
      <c r="E37419" s="294"/>
      <c r="F37419" s="294"/>
    </row>
    <row r="37420">
      <c r="A37420" s="294" t="s">
        <v>44190</v>
      </c>
      <c r="B37420" s="294"/>
      <c r="C37420" s="294"/>
      <c r="D37420" s="294"/>
      <c r="E37420" s="294"/>
      <c r="F37420" s="294"/>
    </row>
    <row r="37421">
      <c r="A37421" s="294" t="s">
        <v>44191</v>
      </c>
      <c r="B37421" s="294"/>
      <c r="C37421" s="294"/>
      <c r="D37421" s="294"/>
      <c r="E37421" s="294"/>
      <c r="F37421" s="294"/>
    </row>
    <row r="37422">
      <c r="A37422" s="294" t="s">
        <v>44192</v>
      </c>
      <c r="B37422" s="294"/>
      <c r="C37422" s="294"/>
      <c r="D37422" s="294"/>
      <c r="E37422" s="294"/>
      <c r="F37422" s="294"/>
    </row>
    <row r="37423">
      <c r="A37423" s="294" t="s">
        <v>44193</v>
      </c>
      <c r="B37423" s="294"/>
      <c r="C37423" s="294"/>
      <c r="D37423" s="294"/>
      <c r="E37423" s="294"/>
      <c r="F37423" s="294"/>
    </row>
    <row r="37424">
      <c r="A37424" s="294" t="s">
        <v>44194</v>
      </c>
      <c r="B37424" s="294"/>
      <c r="C37424" s="294"/>
      <c r="D37424" s="294"/>
      <c r="E37424" s="294"/>
      <c r="F37424" s="294"/>
    </row>
    <row r="37425">
      <c r="A37425" s="294" t="s">
        <v>44195</v>
      </c>
      <c r="B37425" s="294"/>
      <c r="C37425" s="294"/>
      <c r="D37425" s="294"/>
      <c r="E37425" s="294"/>
      <c r="F37425" s="294"/>
    </row>
    <row r="37426">
      <c r="A37426" s="294" t="s">
        <v>44196</v>
      </c>
      <c r="B37426" s="294"/>
      <c r="C37426" s="294"/>
      <c r="D37426" s="294"/>
      <c r="E37426" s="294"/>
      <c r="F37426" s="294"/>
    </row>
    <row r="37427">
      <c r="A37427" s="294" t="s">
        <v>44197</v>
      </c>
      <c r="B37427" s="294"/>
      <c r="C37427" s="294"/>
      <c r="D37427" s="294"/>
      <c r="E37427" s="294"/>
      <c r="F37427" s="294"/>
    </row>
    <row r="37428">
      <c r="A37428" s="294" t="s">
        <v>44198</v>
      </c>
      <c r="B37428" s="294"/>
      <c r="C37428" s="294"/>
      <c r="D37428" s="294"/>
      <c r="E37428" s="294"/>
      <c r="F37428" s="294"/>
    </row>
    <row r="37429">
      <c r="A37429" s="294"/>
      <c r="B37429" s="294"/>
      <c r="C37429" s="294"/>
      <c r="D37429" s="294"/>
      <c r="E37429" s="294"/>
      <c r="F37429" s="294"/>
    </row>
    <row r="37430">
      <c r="A37430" s="294" t="s">
        <v>40678</v>
      </c>
      <c r="B37430" s="294"/>
      <c r="C37430" s="294"/>
      <c r="D37430" s="294"/>
      <c r="E37430" s="294"/>
      <c r="F37430" s="294"/>
    </row>
    <row r="37431">
      <c r="A37431" s="294"/>
      <c r="B37431" s="294"/>
      <c r="C37431" s="294"/>
      <c r="D37431" s="294"/>
      <c r="E37431" s="294"/>
      <c r="F37431" s="294"/>
    </row>
    <row r="37432">
      <c r="A37432" s="294" t="s">
        <v>41014</v>
      </c>
      <c r="B37432" s="294"/>
      <c r="C37432" s="294"/>
      <c r="D37432" s="294"/>
      <c r="E37432" s="294"/>
      <c r="F37432" s="294"/>
    </row>
    <row r="37433">
      <c r="A37433" s="294" t="s">
        <v>41016</v>
      </c>
      <c r="B37433" s="294"/>
      <c r="C37433" s="294"/>
      <c r="D37433" s="294"/>
      <c r="E37433" s="294"/>
      <c r="F37433" s="294"/>
    </row>
    <row r="37434">
      <c r="A37434" s="294" t="s">
        <v>41235</v>
      </c>
      <c r="B37434" s="294"/>
      <c r="C37434" s="294"/>
      <c r="D37434" s="294"/>
      <c r="E37434" s="294"/>
      <c r="F37434" s="294"/>
    </row>
    <row r="37435">
      <c r="A37435" s="294" t="s">
        <v>43062</v>
      </c>
      <c r="B37435" s="294"/>
      <c r="C37435" s="294"/>
      <c r="D37435" s="294"/>
      <c r="E37435" s="294"/>
      <c r="F37435" s="294"/>
    </row>
    <row r="37436">
      <c r="A37436" s="294" t="s">
        <v>41238</v>
      </c>
      <c r="B37436" s="294"/>
      <c r="C37436" s="294"/>
      <c r="D37436" s="294"/>
      <c r="E37436" s="294"/>
      <c r="F37436" s="294"/>
    </row>
    <row r="37437">
      <c r="A37437" s="294" t="s">
        <v>41627</v>
      </c>
      <c r="B37437" s="294"/>
      <c r="C37437" s="294"/>
      <c r="D37437" s="294"/>
      <c r="E37437" s="294"/>
      <c r="F37437" s="294"/>
    </row>
    <row r="37438">
      <c r="A37438" s="294" t="s">
        <v>44199</v>
      </c>
      <c r="B37438" s="294"/>
      <c r="C37438" s="294"/>
      <c r="D37438" s="294"/>
      <c r="E37438" s="294"/>
      <c r="F37438" s="294"/>
    </row>
    <row r="37439">
      <c r="A37439" s="294" t="s">
        <v>42876</v>
      </c>
      <c r="B37439" s="294"/>
      <c r="C37439" s="294"/>
      <c r="D37439" s="294"/>
      <c r="E37439" s="294"/>
      <c r="F37439" s="294"/>
    </row>
    <row r="37440">
      <c r="A37440" s="294" t="s">
        <v>23504</v>
      </c>
      <c r="B37440" s="294"/>
      <c r="C37440" s="294"/>
      <c r="D37440" s="294"/>
      <c r="E37440" s="294"/>
      <c r="F37440" s="294"/>
    </row>
    <row r="37441">
      <c r="A37441" s="294" t="s">
        <v>44200</v>
      </c>
      <c r="B37441" s="294"/>
      <c r="C37441" s="294"/>
      <c r="D37441" s="294"/>
      <c r="E37441" s="294"/>
      <c r="F37441" s="294"/>
    </row>
    <row r="37442">
      <c r="A37442" s="294" t="s">
        <v>44201</v>
      </c>
      <c r="B37442" s="294"/>
      <c r="C37442" s="294"/>
      <c r="D37442" s="294"/>
      <c r="E37442" s="294"/>
      <c r="F37442" s="294"/>
    </row>
    <row r="37443">
      <c r="A37443" s="294" t="s">
        <v>44202</v>
      </c>
      <c r="B37443" s="294"/>
      <c r="C37443" s="294"/>
      <c r="D37443" s="294"/>
      <c r="E37443" s="294"/>
      <c r="F37443" s="294"/>
    </row>
    <row r="37444">
      <c r="A37444" s="294"/>
      <c r="B37444" s="294"/>
      <c r="C37444" s="294"/>
      <c r="D37444" s="294"/>
      <c r="E37444" s="294"/>
      <c r="F37444" s="294"/>
    </row>
    <row r="37445">
      <c r="A37445" s="294" t="s">
        <v>41927</v>
      </c>
      <c r="B37445" s="294"/>
      <c r="C37445" s="294"/>
      <c r="D37445" s="294"/>
      <c r="E37445" s="294"/>
      <c r="F37445" s="294"/>
    </row>
    <row r="37446">
      <c r="A37446" s="294" t="s">
        <v>44203</v>
      </c>
      <c r="B37446" s="294"/>
      <c r="C37446" s="294"/>
      <c r="D37446" s="294"/>
      <c r="E37446" s="294"/>
      <c r="F37446" s="294"/>
    </row>
    <row r="37447">
      <c r="A37447" s="294" t="s">
        <v>36361</v>
      </c>
      <c r="B37447" s="294"/>
      <c r="C37447" s="294"/>
      <c r="D37447" s="294"/>
      <c r="E37447" s="294"/>
      <c r="F37447" s="294"/>
    </row>
    <row r="37448">
      <c r="A37448" s="294" t="s">
        <v>44204</v>
      </c>
      <c r="B37448" s="294"/>
      <c r="C37448" s="294"/>
      <c r="D37448" s="294"/>
      <c r="E37448" s="294"/>
      <c r="F37448" s="294"/>
    </row>
    <row r="37449">
      <c r="A37449" s="294"/>
      <c r="B37449" s="294"/>
      <c r="C37449" s="294"/>
      <c r="D37449" s="294"/>
      <c r="E37449" s="294"/>
      <c r="F37449" s="294"/>
    </row>
    <row r="37450">
      <c r="A37450" s="294" t="s">
        <v>21429</v>
      </c>
      <c r="B37450" s="294"/>
      <c r="C37450" s="294"/>
      <c r="D37450" s="294"/>
      <c r="E37450" s="294"/>
      <c r="F37450" s="294"/>
    </row>
    <row r="37451">
      <c r="A37451" s="294"/>
      <c r="B37451" s="294"/>
      <c r="C37451" s="294"/>
      <c r="D37451" s="294"/>
      <c r="E37451" s="294"/>
      <c r="F37451" s="294"/>
    </row>
    <row r="37452">
      <c r="A37452" s="294" t="s">
        <v>44205</v>
      </c>
      <c r="B37452" s="294"/>
      <c r="C37452" s="294"/>
      <c r="D37452" s="294"/>
      <c r="E37452" s="294"/>
      <c r="F37452" s="294"/>
    </row>
    <row r="37453">
      <c r="A37453" s="294" t="s">
        <v>44206</v>
      </c>
      <c r="B37453" s="294"/>
      <c r="C37453" s="294"/>
      <c r="D37453" s="294"/>
      <c r="E37453" s="294"/>
      <c r="F37453" s="294"/>
    </row>
    <row r="37454">
      <c r="A37454" s="294" t="s">
        <v>31701</v>
      </c>
      <c r="B37454" s="294"/>
      <c r="C37454" s="294"/>
      <c r="D37454" s="294"/>
      <c r="E37454" s="294"/>
      <c r="F37454" s="294"/>
    </row>
    <row r="37455">
      <c r="A37455" s="294" t="s">
        <v>44207</v>
      </c>
      <c r="B37455" s="294"/>
      <c r="C37455" s="294"/>
      <c r="D37455" s="294"/>
      <c r="E37455" s="294"/>
      <c r="F37455" s="294"/>
    </row>
    <row r="37456">
      <c r="A37456" s="294" t="s">
        <v>32012</v>
      </c>
      <c r="B37456" s="294"/>
      <c r="C37456" s="294"/>
      <c r="D37456" s="294"/>
      <c r="E37456" s="294"/>
      <c r="F37456" s="294"/>
    </row>
    <row r="37457">
      <c r="A37457" s="294" t="s">
        <v>44208</v>
      </c>
      <c r="B37457" s="294"/>
      <c r="C37457" s="294"/>
      <c r="D37457" s="294"/>
      <c r="E37457" s="294"/>
      <c r="F37457" s="294"/>
    </row>
    <row r="37458">
      <c r="A37458" s="294" t="s">
        <v>44209</v>
      </c>
      <c r="B37458" s="294"/>
      <c r="C37458" s="294"/>
      <c r="D37458" s="294"/>
      <c r="E37458" s="294"/>
      <c r="F37458" s="294"/>
    </row>
    <row r="37459">
      <c r="A37459" s="294" t="s">
        <v>44210</v>
      </c>
      <c r="B37459" s="294"/>
      <c r="C37459" s="294"/>
      <c r="D37459" s="294"/>
      <c r="E37459" s="294"/>
      <c r="F37459" s="294"/>
    </row>
    <row r="37460">
      <c r="A37460" s="294" t="s">
        <v>44211</v>
      </c>
      <c r="B37460" s="294"/>
      <c r="C37460" s="294"/>
      <c r="D37460" s="294"/>
      <c r="E37460" s="294"/>
      <c r="F37460" s="294"/>
    </row>
    <row r="37461">
      <c r="A37461" s="294"/>
      <c r="B37461" s="294"/>
      <c r="C37461" s="294"/>
      <c r="D37461" s="294"/>
      <c r="E37461" s="294"/>
      <c r="F37461" s="294"/>
    </row>
    <row r="37462">
      <c r="A37462" s="294"/>
      <c r="B37462" s="294"/>
      <c r="C37462" s="294"/>
      <c r="D37462" s="294"/>
      <c r="E37462" s="294"/>
      <c r="F37462" s="294"/>
    </row>
    <row r="37463">
      <c r="A37463" s="294" t="s">
        <v>22564</v>
      </c>
      <c r="B37463" s="294"/>
      <c r="C37463" s="294"/>
      <c r="D37463" s="294"/>
      <c r="E37463" s="294"/>
      <c r="F37463" s="294"/>
    </row>
    <row r="37464">
      <c r="A37464" s="294" t="s">
        <v>20470</v>
      </c>
      <c r="B37464" s="294"/>
      <c r="C37464" s="294"/>
      <c r="D37464" s="294"/>
      <c r="E37464" s="294"/>
      <c r="F37464" s="294"/>
    </row>
    <row r="37465">
      <c r="A37465" s="294"/>
      <c r="B37465" s="294"/>
      <c r="C37465" s="294"/>
      <c r="D37465" s="294"/>
      <c r="E37465" s="294"/>
      <c r="F37465" s="294"/>
    </row>
    <row r="37466">
      <c r="A37466" s="294" t="s">
        <v>44212</v>
      </c>
      <c r="B37466" s="294"/>
      <c r="C37466" s="294"/>
      <c r="D37466" s="294"/>
      <c r="E37466" s="294"/>
      <c r="F37466" s="294"/>
    </row>
    <row r="37467">
      <c r="A37467" s="294" t="s">
        <v>44213</v>
      </c>
      <c r="B37467" s="294"/>
      <c r="C37467" s="294"/>
      <c r="D37467" s="294"/>
      <c r="E37467" s="294"/>
      <c r="F37467" s="294"/>
    </row>
    <row r="37468">
      <c r="A37468" s="294" t="s">
        <v>44214</v>
      </c>
      <c r="B37468" s="294"/>
      <c r="C37468" s="294"/>
      <c r="D37468" s="294"/>
      <c r="E37468" s="294"/>
      <c r="F37468" s="294"/>
    </row>
    <row r="37469">
      <c r="A37469" s="294" t="s">
        <v>44215</v>
      </c>
      <c r="B37469" s="294"/>
      <c r="C37469" s="294"/>
      <c r="D37469" s="294"/>
      <c r="E37469" s="294"/>
      <c r="F37469" s="294"/>
    </row>
    <row r="37470">
      <c r="A37470" s="294" t="s">
        <v>44216</v>
      </c>
      <c r="B37470" s="294"/>
      <c r="C37470" s="294"/>
      <c r="D37470" s="294"/>
      <c r="E37470" s="294"/>
      <c r="F37470" s="294"/>
    </row>
    <row r="37471">
      <c r="A37471" s="294" t="s">
        <v>44217</v>
      </c>
      <c r="B37471" s="294"/>
      <c r="C37471" s="294"/>
      <c r="D37471" s="294"/>
      <c r="E37471" s="294"/>
      <c r="F37471" s="294"/>
    </row>
    <row r="37472">
      <c r="A37472" s="294" t="s">
        <v>43278</v>
      </c>
      <c r="B37472" s="294"/>
      <c r="C37472" s="294"/>
      <c r="D37472" s="294"/>
      <c r="E37472" s="294"/>
      <c r="F37472" s="294"/>
    </row>
    <row r="37473">
      <c r="A37473" s="294" t="s">
        <v>44218</v>
      </c>
      <c r="B37473" s="294"/>
      <c r="C37473" s="294"/>
      <c r="D37473" s="294"/>
      <c r="E37473" s="294"/>
      <c r="F37473" s="294"/>
    </row>
    <row r="37474">
      <c r="A37474" s="294" t="s">
        <v>44219</v>
      </c>
      <c r="B37474" s="294"/>
      <c r="C37474" s="294"/>
      <c r="D37474" s="294"/>
      <c r="E37474" s="294"/>
      <c r="F37474" s="294"/>
    </row>
    <row r="37475">
      <c r="A37475" s="294" t="s">
        <v>21892</v>
      </c>
      <c r="B37475" s="294"/>
      <c r="C37475" s="294"/>
      <c r="D37475" s="294"/>
      <c r="E37475" s="294"/>
      <c r="F37475" s="294"/>
    </row>
    <row r="37476">
      <c r="A37476" s="294" t="s">
        <v>44220</v>
      </c>
      <c r="B37476" s="294"/>
      <c r="C37476" s="294"/>
      <c r="D37476" s="294"/>
      <c r="E37476" s="294"/>
      <c r="F37476" s="294"/>
    </row>
    <row r="37477">
      <c r="A37477" s="294"/>
      <c r="B37477" s="294"/>
      <c r="C37477" s="294"/>
      <c r="D37477" s="294"/>
      <c r="E37477" s="294"/>
      <c r="F37477" s="294"/>
    </row>
    <row r="37478">
      <c r="A37478" s="294" t="s">
        <v>24089</v>
      </c>
      <c r="B37478" s="294"/>
      <c r="C37478" s="294"/>
      <c r="D37478" s="294"/>
      <c r="E37478" s="294"/>
      <c r="F37478" s="294"/>
    </row>
    <row r="37479">
      <c r="A37479" s="294"/>
      <c r="B37479" s="294"/>
      <c r="C37479" s="294"/>
      <c r="D37479" s="294"/>
      <c r="E37479" s="294"/>
      <c r="F37479" s="294"/>
    </row>
    <row r="37480">
      <c r="A37480" s="294" t="s">
        <v>44221</v>
      </c>
      <c r="B37480" s="294"/>
      <c r="C37480" s="294"/>
      <c r="D37480" s="294"/>
      <c r="E37480" s="294"/>
      <c r="F37480" s="294"/>
    </row>
    <row r="37481">
      <c r="A37481" s="294"/>
      <c r="B37481" s="294"/>
      <c r="C37481" s="294"/>
      <c r="D37481" s="294"/>
      <c r="E37481" s="294"/>
      <c r="F37481" s="294"/>
    </row>
    <row r="37482">
      <c r="A37482" s="294" t="s">
        <v>44222</v>
      </c>
      <c r="B37482" s="294"/>
      <c r="C37482" s="294"/>
      <c r="D37482" s="294"/>
      <c r="E37482" s="294"/>
      <c r="F37482" s="294"/>
    </row>
    <row r="37483">
      <c r="A37483" s="294" t="s">
        <v>44223</v>
      </c>
      <c r="B37483" s="294"/>
      <c r="C37483" s="294"/>
      <c r="D37483" s="294"/>
      <c r="E37483" s="294"/>
      <c r="F37483" s="294"/>
    </row>
    <row r="37484">
      <c r="A37484" s="294" t="s">
        <v>44224</v>
      </c>
      <c r="B37484" s="294"/>
      <c r="C37484" s="294"/>
      <c r="D37484" s="294"/>
      <c r="E37484" s="294"/>
      <c r="F37484" s="294"/>
    </row>
    <row r="37485">
      <c r="A37485" s="294" t="s">
        <v>44225</v>
      </c>
      <c r="B37485" s="294"/>
      <c r="C37485" s="294"/>
      <c r="D37485" s="294"/>
      <c r="E37485" s="294"/>
      <c r="F37485" s="294"/>
    </row>
    <row r="37486">
      <c r="A37486" s="294" t="s">
        <v>44226</v>
      </c>
      <c r="B37486" s="294"/>
      <c r="C37486" s="294"/>
      <c r="D37486" s="294"/>
      <c r="E37486" s="294"/>
      <c r="F37486" s="294"/>
    </row>
    <row r="37487">
      <c r="A37487" s="294" t="s">
        <v>21892</v>
      </c>
      <c r="B37487" s="294"/>
      <c r="C37487" s="294"/>
      <c r="D37487" s="294"/>
      <c r="E37487" s="294"/>
      <c r="F37487" s="294"/>
    </row>
    <row r="37488">
      <c r="A37488" s="294" t="s">
        <v>44227</v>
      </c>
      <c r="B37488" s="294"/>
      <c r="C37488" s="294"/>
      <c r="D37488" s="294"/>
      <c r="E37488" s="294"/>
      <c r="F37488" s="294"/>
    </row>
    <row r="37489">
      <c r="A37489" s="294"/>
      <c r="B37489" s="294"/>
      <c r="C37489" s="294"/>
      <c r="D37489" s="294"/>
      <c r="E37489" s="294"/>
      <c r="F37489" s="294"/>
    </row>
    <row r="37490">
      <c r="A37490" s="294" t="s">
        <v>25653</v>
      </c>
      <c r="B37490" s="294"/>
      <c r="C37490" s="294"/>
      <c r="D37490" s="294"/>
      <c r="E37490" s="294"/>
      <c r="F37490" s="294"/>
    </row>
    <row r="37491">
      <c r="A37491" s="294" t="s">
        <v>30376</v>
      </c>
      <c r="B37491" s="294"/>
      <c r="C37491" s="294"/>
      <c r="D37491" s="294"/>
      <c r="E37491" s="294"/>
      <c r="F37491" s="294"/>
    </row>
    <row r="37492">
      <c r="A37492" s="294"/>
      <c r="B37492" s="294"/>
      <c r="C37492" s="294"/>
      <c r="D37492" s="294"/>
      <c r="E37492" s="294"/>
      <c r="F37492" s="294"/>
    </row>
    <row r="37493">
      <c r="A37493" s="294" t="s">
        <v>25056</v>
      </c>
      <c r="B37493" s="294"/>
      <c r="C37493" s="294"/>
      <c r="D37493" s="294"/>
      <c r="E37493" s="294"/>
      <c r="F37493" s="294"/>
    </row>
    <row r="37494">
      <c r="A37494" s="294" t="s">
        <v>44228</v>
      </c>
      <c r="B37494" s="294"/>
      <c r="C37494" s="294"/>
      <c r="D37494" s="294"/>
      <c r="E37494" s="294"/>
      <c r="F37494" s="294"/>
    </row>
    <row r="37495">
      <c r="A37495" s="294" t="s">
        <v>44229</v>
      </c>
      <c r="B37495" s="294"/>
      <c r="C37495" s="294"/>
      <c r="D37495" s="294"/>
      <c r="E37495" s="294"/>
      <c r="F37495" s="294"/>
    </row>
    <row r="37496">
      <c r="A37496" s="294" t="s">
        <v>41374</v>
      </c>
      <c r="B37496" s="294"/>
      <c r="C37496" s="294"/>
      <c r="D37496" s="294"/>
      <c r="E37496" s="294"/>
      <c r="F37496" s="294"/>
    </row>
    <row r="37497">
      <c r="A37497" s="294"/>
      <c r="B37497" s="294"/>
      <c r="C37497" s="294"/>
      <c r="D37497" s="294"/>
      <c r="E37497" s="294"/>
      <c r="F37497" s="294"/>
    </row>
    <row r="37498">
      <c r="A37498" s="294" t="s">
        <v>23201</v>
      </c>
      <c r="B37498" s="294"/>
      <c r="C37498" s="294"/>
      <c r="D37498" s="294"/>
      <c r="E37498" s="294"/>
      <c r="F37498" s="294"/>
    </row>
    <row r="37499">
      <c r="A37499" s="294" t="s">
        <v>25339</v>
      </c>
      <c r="B37499" s="294"/>
      <c r="C37499" s="294"/>
      <c r="D37499" s="294"/>
      <c r="E37499" s="294"/>
      <c r="F37499" s="294"/>
    </row>
    <row r="37500">
      <c r="A37500" s="294"/>
      <c r="B37500" s="294"/>
      <c r="C37500" s="294"/>
      <c r="D37500" s="294"/>
      <c r="E37500" s="294"/>
      <c r="F37500" s="294"/>
    </row>
    <row r="37501">
      <c r="A37501" s="294" t="s">
        <v>42209</v>
      </c>
      <c r="B37501" s="294"/>
      <c r="C37501" s="294"/>
      <c r="D37501" s="294"/>
      <c r="E37501" s="294"/>
      <c r="F37501" s="294"/>
    </row>
    <row r="37502">
      <c r="A37502" s="294" t="s">
        <v>40106</v>
      </c>
      <c r="B37502" s="294"/>
      <c r="C37502" s="294"/>
      <c r="D37502" s="294"/>
      <c r="E37502" s="294"/>
      <c r="F37502" s="294"/>
    </row>
    <row r="37503">
      <c r="A37503" s="294" t="s">
        <v>39810</v>
      </c>
      <c r="B37503" s="294"/>
      <c r="C37503" s="294"/>
      <c r="D37503" s="294"/>
      <c r="E37503" s="294"/>
      <c r="F37503" s="294"/>
    </row>
    <row r="37504">
      <c r="A37504" s="294" t="s">
        <v>43824</v>
      </c>
      <c r="B37504" s="294"/>
      <c r="C37504" s="294"/>
      <c r="D37504" s="294"/>
      <c r="E37504" s="294"/>
      <c r="F37504" s="294"/>
    </row>
    <row r="37505">
      <c r="A37505" s="294" t="s">
        <v>42813</v>
      </c>
      <c r="B37505" s="294"/>
      <c r="C37505" s="294"/>
      <c r="D37505" s="294"/>
      <c r="E37505" s="294"/>
      <c r="F37505" s="294"/>
    </row>
    <row r="37506">
      <c r="A37506" s="294"/>
      <c r="B37506" s="294"/>
      <c r="C37506" s="294"/>
      <c r="D37506" s="294"/>
      <c r="E37506" s="294"/>
      <c r="F37506" s="294"/>
    </row>
    <row r="37507">
      <c r="A37507" s="294" t="s">
        <v>42214</v>
      </c>
      <c r="B37507" s="294"/>
      <c r="C37507" s="294"/>
      <c r="D37507" s="294"/>
      <c r="E37507" s="294"/>
      <c r="F37507" s="294"/>
    </row>
    <row r="37508">
      <c r="A37508" s="294" t="s">
        <v>44230</v>
      </c>
      <c r="B37508" s="294"/>
      <c r="C37508" s="294"/>
      <c r="D37508" s="294"/>
      <c r="E37508" s="294"/>
      <c r="F37508" s="294"/>
    </row>
    <row r="37509">
      <c r="A37509" s="294"/>
      <c r="B37509" s="294"/>
      <c r="C37509" s="294"/>
      <c r="D37509" s="294"/>
      <c r="E37509" s="294"/>
      <c r="F37509" s="294"/>
    </row>
    <row r="37510">
      <c r="A37510" s="294" t="s">
        <v>44231</v>
      </c>
      <c r="B37510" s="294"/>
      <c r="C37510" s="294"/>
      <c r="D37510" s="294"/>
      <c r="E37510" s="294"/>
      <c r="F37510" s="294"/>
    </row>
    <row r="37511">
      <c r="A37511" s="294" t="s">
        <v>44232</v>
      </c>
      <c r="B37511" s="294"/>
      <c r="C37511" s="294"/>
      <c r="D37511" s="294"/>
      <c r="E37511" s="294"/>
      <c r="F37511" s="294"/>
    </row>
    <row r="37512">
      <c r="A37512" s="294" t="s">
        <v>44233</v>
      </c>
      <c r="B37512" s="294"/>
      <c r="C37512" s="294"/>
      <c r="D37512" s="294"/>
      <c r="E37512" s="294"/>
      <c r="F37512" s="294"/>
    </row>
    <row r="37513">
      <c r="A37513" s="294" t="s">
        <v>44234</v>
      </c>
      <c r="B37513" s="294"/>
      <c r="C37513" s="294"/>
      <c r="D37513" s="294"/>
      <c r="E37513" s="294"/>
      <c r="F37513" s="294"/>
    </row>
    <row r="37514">
      <c r="A37514" s="294" t="s">
        <v>44235</v>
      </c>
      <c r="B37514" s="294"/>
      <c r="C37514" s="294"/>
      <c r="D37514" s="294"/>
      <c r="E37514" s="294"/>
      <c r="F37514" s="294"/>
    </row>
    <row r="37515">
      <c r="A37515" s="294" t="s">
        <v>42451</v>
      </c>
      <c r="B37515" s="294"/>
      <c r="C37515" s="294"/>
      <c r="D37515" s="294"/>
      <c r="E37515" s="294"/>
      <c r="F37515" s="294"/>
    </row>
    <row r="37516">
      <c r="A37516" s="294" t="s">
        <v>44236</v>
      </c>
      <c r="B37516" s="294"/>
      <c r="C37516" s="294"/>
      <c r="D37516" s="294"/>
      <c r="E37516" s="294"/>
      <c r="F37516" s="294"/>
    </row>
    <row r="37517">
      <c r="A37517" s="294" t="s">
        <v>44237</v>
      </c>
      <c r="B37517" s="294"/>
      <c r="C37517" s="294"/>
      <c r="D37517" s="294"/>
      <c r="E37517" s="294"/>
      <c r="F37517" s="294"/>
    </row>
    <row r="37518">
      <c r="A37518" s="294"/>
      <c r="B37518" s="294"/>
      <c r="C37518" s="294"/>
      <c r="D37518" s="294"/>
      <c r="E37518" s="294"/>
      <c r="F37518" s="294"/>
    </row>
    <row r="37519">
      <c r="A37519" s="294"/>
      <c r="B37519" s="294"/>
      <c r="C37519" s="294"/>
      <c r="D37519" s="294"/>
      <c r="E37519" s="294"/>
      <c r="F37519" s="294"/>
    </row>
    <row r="37520">
      <c r="A37520" s="294" t="s">
        <v>41927</v>
      </c>
      <c r="B37520" s="294"/>
      <c r="C37520" s="294"/>
      <c r="D37520" s="294"/>
      <c r="E37520" s="294"/>
      <c r="F37520" s="294"/>
    </row>
    <row r="37521">
      <c r="A37521" s="294" t="s">
        <v>44238</v>
      </c>
      <c r="B37521" s="294"/>
      <c r="C37521" s="294"/>
      <c r="D37521" s="294"/>
      <c r="E37521" s="294"/>
      <c r="F37521" s="294"/>
    </row>
    <row r="37522">
      <c r="A37522" s="294" t="s">
        <v>21618</v>
      </c>
      <c r="B37522" s="294"/>
      <c r="C37522" s="294"/>
      <c r="D37522" s="294"/>
      <c r="E37522" s="294"/>
      <c r="F37522" s="294"/>
    </row>
    <row r="37523">
      <c r="A37523" s="294" t="s">
        <v>44239</v>
      </c>
      <c r="B37523" s="294"/>
      <c r="C37523" s="294"/>
      <c r="D37523" s="294"/>
      <c r="E37523" s="294"/>
      <c r="F37523" s="294"/>
    </row>
    <row r="37524">
      <c r="A37524" s="294"/>
      <c r="B37524" s="294"/>
      <c r="C37524" s="294"/>
      <c r="D37524" s="294"/>
      <c r="E37524" s="294"/>
      <c r="F37524" s="294"/>
    </row>
    <row r="37525">
      <c r="A37525" s="294"/>
      <c r="B37525" s="294"/>
      <c r="C37525" s="294"/>
      <c r="D37525" s="294"/>
      <c r="E37525" s="294"/>
      <c r="F37525" s="294"/>
    </row>
    <row r="37526">
      <c r="A37526" s="294" t="s">
        <v>44240</v>
      </c>
      <c r="B37526" s="294"/>
      <c r="C37526" s="294"/>
      <c r="D37526" s="294"/>
      <c r="E37526" s="294"/>
      <c r="F37526" s="294"/>
    </row>
    <row r="37527">
      <c r="A37527" s="294" t="s">
        <v>20462</v>
      </c>
      <c r="B37527" s="294"/>
      <c r="C37527" s="294"/>
      <c r="D37527" s="294"/>
      <c r="E37527" s="294"/>
      <c r="F37527" s="294"/>
    </row>
    <row r="37528">
      <c r="A37528" s="294"/>
      <c r="B37528" s="294"/>
      <c r="C37528" s="294"/>
      <c r="D37528" s="294"/>
      <c r="E37528" s="294"/>
      <c r="F37528" s="294"/>
    </row>
    <row r="37529">
      <c r="A37529" s="294" t="s">
        <v>42747</v>
      </c>
      <c r="B37529" s="294"/>
      <c r="C37529" s="294"/>
      <c r="D37529" s="294"/>
      <c r="E37529" s="294"/>
      <c r="F37529" s="294"/>
    </row>
    <row r="37530">
      <c r="A37530" s="294" t="s">
        <v>44241</v>
      </c>
      <c r="B37530" s="294"/>
      <c r="C37530" s="294"/>
      <c r="D37530" s="294"/>
      <c r="E37530" s="294"/>
      <c r="F37530" s="294"/>
    </row>
    <row r="37531">
      <c r="A37531" s="294" t="s">
        <v>44242</v>
      </c>
      <c r="B37531" s="294"/>
      <c r="C37531" s="294"/>
      <c r="D37531" s="294"/>
      <c r="E37531" s="294"/>
      <c r="F37531" s="294"/>
    </row>
    <row r="37532">
      <c r="A37532" s="294" t="s">
        <v>43928</v>
      </c>
      <c r="B37532" s="294"/>
      <c r="C37532" s="294"/>
      <c r="D37532" s="294"/>
      <c r="E37532" s="294"/>
      <c r="F37532" s="294"/>
    </row>
    <row r="37533">
      <c r="A37533" s="294" t="s">
        <v>44243</v>
      </c>
      <c r="B37533" s="294"/>
      <c r="C37533" s="294"/>
      <c r="D37533" s="294"/>
      <c r="E37533" s="294"/>
      <c r="F37533" s="294"/>
    </row>
    <row r="37534">
      <c r="A37534" s="294" t="s">
        <v>44244</v>
      </c>
      <c r="B37534" s="294"/>
      <c r="C37534" s="294"/>
      <c r="D37534" s="294"/>
      <c r="E37534" s="294"/>
      <c r="F37534" s="294"/>
    </row>
    <row r="37535">
      <c r="A37535" s="294"/>
      <c r="B37535" s="294"/>
      <c r="C37535" s="294"/>
      <c r="D37535" s="294"/>
      <c r="E37535" s="294"/>
      <c r="F37535" s="294"/>
    </row>
    <row r="37536">
      <c r="A37536" s="294" t="s">
        <v>22329</v>
      </c>
      <c r="B37536" s="294"/>
      <c r="C37536" s="294"/>
      <c r="D37536" s="294"/>
      <c r="E37536" s="294"/>
      <c r="F37536" s="294"/>
    </row>
    <row r="37537">
      <c r="A37537" s="294"/>
      <c r="B37537" s="294"/>
      <c r="C37537" s="294"/>
      <c r="D37537" s="294"/>
      <c r="E37537" s="294"/>
      <c r="F37537" s="294"/>
    </row>
    <row r="37538">
      <c r="A37538" s="294" t="s">
        <v>44245</v>
      </c>
      <c r="B37538" s="294"/>
      <c r="C37538" s="294"/>
      <c r="D37538" s="294"/>
      <c r="E37538" s="294"/>
      <c r="F37538" s="294"/>
    </row>
    <row r="37539">
      <c r="A37539" s="294" t="s">
        <v>44246</v>
      </c>
      <c r="B37539" s="294"/>
      <c r="C37539" s="294"/>
      <c r="D37539" s="294"/>
      <c r="E37539" s="294"/>
      <c r="F37539" s="294"/>
    </row>
    <row r="37540">
      <c r="A37540" s="294" t="s">
        <v>44247</v>
      </c>
      <c r="B37540" s="294"/>
      <c r="C37540" s="294"/>
      <c r="D37540" s="294"/>
      <c r="E37540" s="294"/>
      <c r="F37540" s="294"/>
    </row>
    <row r="37541">
      <c r="A37541" s="294" t="s">
        <v>40768</v>
      </c>
      <c r="B37541" s="294"/>
      <c r="C37541" s="294"/>
      <c r="D37541" s="294"/>
      <c r="E37541" s="294"/>
      <c r="F37541" s="294"/>
    </row>
    <row r="37542">
      <c r="A37542" s="294" t="s">
        <v>44248</v>
      </c>
      <c r="B37542" s="294"/>
      <c r="C37542" s="294"/>
      <c r="D37542" s="294"/>
      <c r="E37542" s="294"/>
      <c r="F37542" s="294"/>
    </row>
    <row r="37543">
      <c r="A37543" s="294"/>
      <c r="B37543" s="294"/>
      <c r="C37543" s="294"/>
      <c r="D37543" s="294"/>
      <c r="E37543" s="294"/>
      <c r="F37543" s="294"/>
    </row>
    <row r="37544">
      <c r="A37544" s="294" t="s">
        <v>42145</v>
      </c>
      <c r="B37544" s="294"/>
      <c r="C37544" s="294"/>
      <c r="D37544" s="294"/>
      <c r="E37544" s="294"/>
      <c r="F37544" s="294"/>
    </row>
    <row r="37545">
      <c r="A37545" s="294" t="s">
        <v>23068</v>
      </c>
      <c r="B37545" s="294"/>
      <c r="C37545" s="294"/>
      <c r="D37545" s="294"/>
      <c r="E37545" s="294"/>
      <c r="F37545" s="294"/>
    </row>
    <row r="37546">
      <c r="A37546" s="294"/>
      <c r="B37546" s="294"/>
      <c r="C37546" s="294"/>
      <c r="D37546" s="294"/>
      <c r="E37546" s="294"/>
      <c r="F37546" s="294"/>
    </row>
    <row r="37547">
      <c r="A37547" s="294" t="s">
        <v>44249</v>
      </c>
      <c r="B37547" s="294"/>
      <c r="C37547" s="294"/>
      <c r="D37547" s="294"/>
      <c r="E37547" s="294"/>
      <c r="F37547" s="294"/>
    </row>
    <row r="37548">
      <c r="A37548" s="294" t="s">
        <v>42758</v>
      </c>
      <c r="B37548" s="294"/>
      <c r="C37548" s="294"/>
      <c r="D37548" s="294"/>
      <c r="E37548" s="294"/>
      <c r="F37548" s="294"/>
    </row>
    <row r="37549">
      <c r="A37549" s="294" t="s">
        <v>44250</v>
      </c>
      <c r="B37549" s="294"/>
      <c r="C37549" s="294"/>
      <c r="D37549" s="294"/>
      <c r="E37549" s="294"/>
      <c r="F37549" s="294"/>
    </row>
    <row r="37550">
      <c r="A37550" s="294" t="s">
        <v>44251</v>
      </c>
      <c r="B37550" s="294"/>
      <c r="C37550" s="294"/>
      <c r="D37550" s="294"/>
      <c r="E37550" s="294"/>
      <c r="F37550" s="294"/>
    </row>
    <row r="37551">
      <c r="A37551" s="294" t="s">
        <v>44252</v>
      </c>
      <c r="B37551" s="294"/>
      <c r="C37551" s="294"/>
      <c r="D37551" s="294"/>
      <c r="E37551" s="294"/>
      <c r="F37551" s="294"/>
    </row>
    <row r="37552">
      <c r="A37552" s="294" t="s">
        <v>44253</v>
      </c>
      <c r="B37552" s="294"/>
      <c r="C37552" s="294"/>
      <c r="D37552" s="294"/>
      <c r="E37552" s="294"/>
      <c r="F37552" s="294"/>
    </row>
    <row r="37553">
      <c r="A37553" s="294" t="s">
        <v>44254</v>
      </c>
      <c r="B37553" s="294"/>
      <c r="C37553" s="294"/>
      <c r="D37553" s="294"/>
      <c r="E37553" s="294"/>
      <c r="F37553" s="294"/>
    </row>
    <row r="37554">
      <c r="A37554" s="294"/>
      <c r="B37554" s="294"/>
      <c r="C37554" s="294"/>
      <c r="D37554" s="294"/>
      <c r="E37554" s="294"/>
      <c r="F37554" s="294"/>
    </row>
    <row r="37555">
      <c r="A37555" s="294"/>
      <c r="B37555" s="294"/>
      <c r="C37555" s="294"/>
      <c r="D37555" s="294"/>
      <c r="E37555" s="294"/>
      <c r="F37555" s="294"/>
    </row>
    <row r="37556">
      <c r="A37556" s="294"/>
      <c r="B37556" s="294"/>
      <c r="C37556" s="294"/>
      <c r="D37556" s="294"/>
      <c r="E37556" s="294"/>
      <c r="F37556" s="294"/>
    </row>
    <row r="37557">
      <c r="A37557" s="294" t="s">
        <v>40986</v>
      </c>
      <c r="B37557" s="294"/>
      <c r="C37557" s="294"/>
      <c r="D37557" s="294"/>
      <c r="E37557" s="294"/>
      <c r="F37557" s="294"/>
    </row>
    <row r="37558">
      <c r="A37558" s="294"/>
      <c r="B37558" s="294"/>
      <c r="C37558" s="294"/>
      <c r="D37558" s="294"/>
      <c r="E37558" s="294"/>
      <c r="F37558" s="294"/>
    </row>
    <row r="37559">
      <c r="A37559" s="294" t="s">
        <v>44255</v>
      </c>
      <c r="B37559" s="294"/>
      <c r="C37559" s="294"/>
      <c r="D37559" s="294"/>
      <c r="E37559" s="294"/>
      <c r="F37559" s="294"/>
    </row>
    <row r="37560">
      <c r="A37560" s="294" t="s">
        <v>44256</v>
      </c>
      <c r="B37560" s="294"/>
      <c r="C37560" s="294"/>
      <c r="D37560" s="294"/>
      <c r="E37560" s="294"/>
      <c r="F37560" s="294"/>
    </row>
    <row r="37561">
      <c r="A37561" s="294" t="s">
        <v>44257</v>
      </c>
      <c r="B37561" s="294"/>
      <c r="C37561" s="294"/>
      <c r="D37561" s="294"/>
      <c r="E37561" s="294"/>
      <c r="F37561" s="294"/>
    </row>
    <row r="37562">
      <c r="A37562" s="294" t="s">
        <v>44258</v>
      </c>
      <c r="B37562" s="294"/>
      <c r="C37562" s="294"/>
      <c r="D37562" s="294"/>
      <c r="E37562" s="294"/>
      <c r="F37562" s="294"/>
    </row>
    <row r="37563">
      <c r="A37563" s="294" t="s">
        <v>44259</v>
      </c>
      <c r="B37563" s="294"/>
      <c r="C37563" s="294"/>
      <c r="D37563" s="294"/>
      <c r="E37563" s="294"/>
      <c r="F37563" s="294"/>
    </row>
    <row r="37564">
      <c r="A37564" s="294" t="s">
        <v>44260</v>
      </c>
      <c r="B37564" s="294"/>
      <c r="C37564" s="294"/>
      <c r="D37564" s="294"/>
      <c r="E37564" s="294"/>
      <c r="F37564" s="294"/>
    </row>
    <row r="37565">
      <c r="A37565" s="294" t="s">
        <v>40883</v>
      </c>
      <c r="B37565" s="294"/>
      <c r="C37565" s="294"/>
      <c r="D37565" s="294"/>
      <c r="E37565" s="294"/>
      <c r="F37565" s="294"/>
    </row>
    <row r="37566">
      <c r="A37566" s="294" t="s">
        <v>44261</v>
      </c>
      <c r="B37566" s="294"/>
      <c r="C37566" s="294"/>
      <c r="D37566" s="294"/>
      <c r="E37566" s="294"/>
      <c r="F37566" s="294"/>
    </row>
    <row r="37567">
      <c r="A37567" s="294" t="s">
        <v>44262</v>
      </c>
      <c r="B37567" s="294"/>
      <c r="C37567" s="294"/>
      <c r="D37567" s="294"/>
      <c r="E37567" s="294"/>
      <c r="F37567" s="294"/>
    </row>
    <row r="37568">
      <c r="A37568" s="294" t="s">
        <v>44263</v>
      </c>
      <c r="B37568" s="294"/>
      <c r="C37568" s="294"/>
      <c r="D37568" s="294"/>
      <c r="E37568" s="294"/>
      <c r="F37568" s="294"/>
    </row>
    <row r="37569">
      <c r="A37569" s="294" t="s">
        <v>44264</v>
      </c>
      <c r="B37569" s="294"/>
      <c r="C37569" s="294"/>
      <c r="D37569" s="294"/>
      <c r="E37569" s="294"/>
      <c r="F37569" s="294"/>
    </row>
    <row r="37570">
      <c r="A37570" s="294"/>
      <c r="B37570" s="294"/>
      <c r="C37570" s="294"/>
      <c r="D37570" s="294"/>
      <c r="E37570" s="294"/>
      <c r="F37570" s="294"/>
    </row>
    <row r="37571">
      <c r="A37571" s="294" t="s">
        <v>41905</v>
      </c>
      <c r="B37571" s="294"/>
      <c r="C37571" s="294"/>
      <c r="D37571" s="294"/>
      <c r="E37571" s="294"/>
      <c r="F37571" s="294"/>
    </row>
    <row r="37572">
      <c r="A37572" s="294"/>
      <c r="B37572" s="294"/>
      <c r="C37572" s="294"/>
      <c r="D37572" s="294"/>
      <c r="E37572" s="294"/>
      <c r="F37572" s="294"/>
    </row>
    <row r="37573">
      <c r="A37573" s="294" t="s">
        <v>41519</v>
      </c>
      <c r="B37573" s="294"/>
      <c r="C37573" s="294"/>
      <c r="D37573" s="294"/>
      <c r="E37573" s="294"/>
      <c r="F37573" s="294"/>
    </row>
    <row r="37574">
      <c r="A37574" s="294" t="s">
        <v>41520</v>
      </c>
      <c r="B37574" s="294"/>
      <c r="C37574" s="294"/>
      <c r="D37574" s="294"/>
      <c r="E37574" s="294"/>
      <c r="F37574" s="294"/>
    </row>
    <row r="37575">
      <c r="A37575" s="294" t="s">
        <v>41521</v>
      </c>
      <c r="B37575" s="294"/>
      <c r="C37575" s="294"/>
      <c r="D37575" s="294"/>
      <c r="E37575" s="294"/>
      <c r="F37575" s="294"/>
    </row>
    <row r="37576">
      <c r="A37576" s="294" t="s">
        <v>41522</v>
      </c>
      <c r="B37576" s="294"/>
      <c r="C37576" s="294"/>
      <c r="D37576" s="294"/>
      <c r="E37576" s="294"/>
      <c r="F37576" s="294"/>
    </row>
    <row r="37577">
      <c r="A37577" s="294" t="s">
        <v>44265</v>
      </c>
      <c r="B37577" s="294"/>
      <c r="C37577" s="294"/>
      <c r="D37577" s="294"/>
      <c r="E37577" s="294"/>
      <c r="F37577" s="294"/>
    </row>
    <row r="37578">
      <c r="A37578" s="294" t="s">
        <v>44266</v>
      </c>
      <c r="B37578" s="294"/>
      <c r="C37578" s="294"/>
      <c r="D37578" s="294"/>
      <c r="E37578" s="294"/>
      <c r="F37578" s="294"/>
    </row>
    <row r="37579">
      <c r="A37579" s="294" t="s">
        <v>23485</v>
      </c>
      <c r="B37579" s="294"/>
      <c r="C37579" s="294"/>
      <c r="D37579" s="294"/>
      <c r="E37579" s="294"/>
      <c r="F37579" s="294"/>
    </row>
    <row r="37580">
      <c r="A37580" s="294" t="s">
        <v>44267</v>
      </c>
      <c r="B37580" s="294"/>
      <c r="C37580" s="294"/>
      <c r="D37580" s="294"/>
      <c r="E37580" s="294"/>
      <c r="F37580" s="294"/>
    </row>
    <row r="37581">
      <c r="A37581" s="294" t="s">
        <v>22631</v>
      </c>
      <c r="B37581" s="294"/>
      <c r="C37581" s="294"/>
      <c r="D37581" s="294"/>
      <c r="E37581" s="294"/>
      <c r="F37581" s="294"/>
    </row>
    <row r="37582">
      <c r="A37582" s="294" t="s">
        <v>44268</v>
      </c>
      <c r="B37582" s="294"/>
      <c r="C37582" s="294"/>
      <c r="D37582" s="294"/>
      <c r="E37582" s="294"/>
      <c r="F37582" s="294"/>
    </row>
    <row r="37583">
      <c r="A37583" s="294" t="s">
        <v>44269</v>
      </c>
      <c r="B37583" s="294"/>
      <c r="C37583" s="294"/>
      <c r="D37583" s="294"/>
      <c r="E37583" s="294"/>
      <c r="F37583" s="294"/>
    </row>
    <row r="37584">
      <c r="A37584" s="294"/>
      <c r="B37584" s="294"/>
      <c r="C37584" s="294"/>
      <c r="D37584" s="294"/>
      <c r="E37584" s="294"/>
      <c r="F37584" s="294"/>
    </row>
    <row r="37585">
      <c r="A37585" s="294" t="s">
        <v>42052</v>
      </c>
      <c r="B37585" s="294"/>
      <c r="C37585" s="294"/>
      <c r="D37585" s="294"/>
      <c r="E37585" s="294"/>
      <c r="F37585" s="294"/>
    </row>
    <row r="37586">
      <c r="A37586" s="294"/>
      <c r="B37586" s="294"/>
      <c r="C37586" s="294"/>
      <c r="D37586" s="294"/>
      <c r="E37586" s="294"/>
      <c r="F37586" s="294"/>
    </row>
    <row r="37587">
      <c r="A37587" s="294" t="s">
        <v>22814</v>
      </c>
      <c r="B37587" s="294"/>
      <c r="C37587" s="294"/>
      <c r="D37587" s="294"/>
      <c r="E37587" s="294"/>
      <c r="F37587" s="294"/>
    </row>
    <row r="37588">
      <c r="A37588" s="294" t="s">
        <v>44270</v>
      </c>
      <c r="B37588" s="294"/>
      <c r="C37588" s="294"/>
      <c r="D37588" s="294"/>
      <c r="E37588" s="294"/>
      <c r="F37588" s="294"/>
    </row>
    <row r="37589">
      <c r="A37589" s="294" t="s">
        <v>44271</v>
      </c>
      <c r="B37589" s="294"/>
      <c r="C37589" s="294"/>
      <c r="D37589" s="294"/>
      <c r="E37589" s="294"/>
      <c r="F37589" s="294"/>
    </row>
    <row r="37590">
      <c r="A37590" s="294" t="s">
        <v>44272</v>
      </c>
      <c r="B37590" s="294"/>
      <c r="C37590" s="294"/>
      <c r="D37590" s="294"/>
      <c r="E37590" s="294"/>
      <c r="F37590" s="294"/>
    </row>
    <row r="37591">
      <c r="A37591" s="294" t="s">
        <v>44273</v>
      </c>
      <c r="B37591" s="294"/>
      <c r="C37591" s="294"/>
      <c r="D37591" s="294"/>
      <c r="E37591" s="294"/>
      <c r="F37591" s="294"/>
    </row>
    <row r="37592">
      <c r="A37592" s="294" t="s">
        <v>44274</v>
      </c>
      <c r="B37592" s="294"/>
      <c r="C37592" s="294"/>
      <c r="D37592" s="294"/>
      <c r="E37592" s="294"/>
      <c r="F37592" s="294"/>
    </row>
    <row r="37593">
      <c r="A37593" s="294" t="s">
        <v>44275</v>
      </c>
      <c r="B37593" s="294"/>
      <c r="C37593" s="294"/>
      <c r="D37593" s="294"/>
      <c r="E37593" s="294"/>
      <c r="F37593" s="294"/>
    </row>
    <row r="37594">
      <c r="A37594" s="294" t="s">
        <v>44276</v>
      </c>
      <c r="B37594" s="294"/>
      <c r="C37594" s="294"/>
      <c r="D37594" s="294"/>
      <c r="E37594" s="294"/>
      <c r="F37594" s="294"/>
    </row>
    <row r="37595">
      <c r="A37595" s="294" t="s">
        <v>44277</v>
      </c>
      <c r="B37595" s="294"/>
      <c r="C37595" s="294"/>
      <c r="D37595" s="294"/>
      <c r="E37595" s="294"/>
      <c r="F37595" s="294"/>
    </row>
    <row r="37596">
      <c r="A37596" s="294" t="s">
        <v>44278</v>
      </c>
      <c r="B37596" s="294"/>
      <c r="C37596" s="294"/>
      <c r="D37596" s="294"/>
      <c r="E37596" s="294"/>
      <c r="F37596" s="294"/>
    </row>
    <row r="37597">
      <c r="A37597" s="294" t="s">
        <v>44279</v>
      </c>
      <c r="B37597" s="294"/>
      <c r="C37597" s="294"/>
      <c r="D37597" s="294"/>
      <c r="E37597" s="294"/>
      <c r="F37597" s="294"/>
    </row>
    <row r="37598">
      <c r="A37598" s="294"/>
      <c r="B37598" s="294"/>
      <c r="C37598" s="294"/>
      <c r="D37598" s="294"/>
      <c r="E37598" s="294"/>
      <c r="F37598" s="294"/>
    </row>
    <row r="37599">
      <c r="A37599" s="294" t="s">
        <v>41927</v>
      </c>
      <c r="B37599" s="294"/>
      <c r="C37599" s="294"/>
      <c r="D37599" s="294"/>
      <c r="E37599" s="294"/>
      <c r="F37599" s="294"/>
    </row>
    <row r="37600">
      <c r="A37600" s="294" t="s">
        <v>44280</v>
      </c>
      <c r="B37600" s="294"/>
      <c r="C37600" s="294"/>
      <c r="D37600" s="294"/>
      <c r="E37600" s="294"/>
      <c r="F37600" s="294"/>
    </row>
    <row r="37601">
      <c r="A37601" s="294" t="s">
        <v>21672</v>
      </c>
      <c r="B37601" s="294"/>
      <c r="C37601" s="294"/>
      <c r="D37601" s="294"/>
      <c r="E37601" s="294"/>
      <c r="F37601" s="294"/>
    </row>
    <row r="37602">
      <c r="A37602" s="294" t="s">
        <v>44239</v>
      </c>
      <c r="B37602" s="294"/>
      <c r="C37602" s="294"/>
      <c r="D37602" s="294"/>
      <c r="E37602" s="294"/>
      <c r="F37602" s="294"/>
    </row>
    <row r="37603">
      <c r="A37603" s="294"/>
      <c r="B37603" s="294"/>
      <c r="C37603" s="294"/>
      <c r="D37603" s="294"/>
      <c r="E37603" s="294"/>
      <c r="F37603" s="294"/>
    </row>
    <row r="37604">
      <c r="A37604" s="294" t="s">
        <v>21429</v>
      </c>
      <c r="B37604" s="294"/>
      <c r="C37604" s="294"/>
      <c r="D37604" s="294"/>
      <c r="E37604" s="294"/>
      <c r="F37604" s="294"/>
    </row>
    <row r="37605">
      <c r="A37605" s="294"/>
      <c r="B37605" s="294"/>
      <c r="C37605" s="294"/>
      <c r="D37605" s="294"/>
      <c r="E37605" s="294"/>
      <c r="F37605" s="294"/>
    </row>
    <row r="37606">
      <c r="A37606" s="294" t="s">
        <v>33856</v>
      </c>
      <c r="B37606" s="294"/>
      <c r="C37606" s="294"/>
      <c r="D37606" s="294"/>
      <c r="E37606" s="294"/>
      <c r="F37606" s="294"/>
    </row>
    <row r="37607">
      <c r="A37607" s="294" t="s">
        <v>33854</v>
      </c>
      <c r="B37607" s="294"/>
      <c r="C37607" s="294"/>
      <c r="D37607" s="294"/>
      <c r="E37607" s="294"/>
      <c r="F37607" s="294"/>
    </row>
    <row r="37608">
      <c r="A37608" s="294" t="s">
        <v>33855</v>
      </c>
      <c r="B37608" s="294"/>
      <c r="C37608" s="294"/>
      <c r="D37608" s="294"/>
      <c r="E37608" s="294"/>
      <c r="F37608" s="294"/>
    </row>
    <row r="37609">
      <c r="A37609" s="294" t="s">
        <v>42788</v>
      </c>
      <c r="B37609" s="294"/>
      <c r="C37609" s="294"/>
      <c r="D37609" s="294"/>
      <c r="E37609" s="294"/>
      <c r="F37609" s="294"/>
    </row>
    <row r="37610">
      <c r="A37610" s="294" t="s">
        <v>39502</v>
      </c>
      <c r="B37610" s="294"/>
      <c r="C37610" s="294"/>
      <c r="D37610" s="294"/>
      <c r="E37610" s="294"/>
      <c r="F37610" s="294"/>
    </row>
    <row r="37611">
      <c r="A37611" s="294" t="s">
        <v>44281</v>
      </c>
      <c r="B37611" s="294"/>
      <c r="C37611" s="294"/>
      <c r="D37611" s="294"/>
      <c r="E37611" s="294"/>
      <c r="F37611" s="294"/>
    </row>
    <row r="37612">
      <c r="A37612" s="294" t="s">
        <v>44282</v>
      </c>
      <c r="B37612" s="294"/>
      <c r="C37612" s="294"/>
      <c r="D37612" s="294"/>
      <c r="E37612" s="294"/>
      <c r="F37612" s="294"/>
    </row>
    <row r="37613">
      <c r="A37613" s="294" t="s">
        <v>44283</v>
      </c>
      <c r="B37613" s="294"/>
      <c r="C37613" s="294"/>
      <c r="D37613" s="294"/>
      <c r="E37613" s="294"/>
      <c r="F37613" s="294"/>
    </row>
    <row r="37614">
      <c r="A37614" s="294" t="s">
        <v>42789</v>
      </c>
      <c r="B37614" s="294"/>
      <c r="C37614" s="294"/>
      <c r="D37614" s="294"/>
      <c r="E37614" s="294"/>
      <c r="F37614" s="294"/>
    </row>
    <row r="37615">
      <c r="A37615" s="294"/>
      <c r="B37615" s="294"/>
      <c r="C37615" s="294"/>
      <c r="D37615" s="294"/>
      <c r="E37615" s="294"/>
      <c r="F37615" s="294"/>
    </row>
    <row r="37616">
      <c r="A37616" s="294"/>
      <c r="B37616" s="294"/>
      <c r="C37616" s="294"/>
      <c r="D37616" s="294"/>
      <c r="E37616" s="294"/>
      <c r="F37616" s="294"/>
    </row>
    <row r="37617">
      <c r="A37617" s="294" t="s">
        <v>21326</v>
      </c>
      <c r="B37617" s="294"/>
      <c r="C37617" s="294"/>
      <c r="D37617" s="294"/>
      <c r="E37617" s="294"/>
      <c r="F37617" s="294"/>
    </row>
    <row r="37618">
      <c r="A37618" s="294"/>
      <c r="B37618" s="294"/>
      <c r="C37618" s="294"/>
      <c r="D37618" s="294"/>
      <c r="E37618" s="294"/>
      <c r="F37618" s="294"/>
    </row>
    <row r="37619">
      <c r="A37619" s="294" t="s">
        <v>44284</v>
      </c>
      <c r="B37619" s="294"/>
      <c r="C37619" s="294"/>
      <c r="D37619" s="294"/>
      <c r="E37619" s="294"/>
      <c r="F37619" s="294"/>
    </row>
    <row r="37620">
      <c r="A37620" s="294" t="s">
        <v>44285</v>
      </c>
      <c r="B37620" s="294"/>
      <c r="C37620" s="294"/>
      <c r="D37620" s="294"/>
      <c r="E37620" s="294"/>
      <c r="F37620" s="294"/>
    </row>
    <row r="37621">
      <c r="A37621" s="294" t="s">
        <v>44286</v>
      </c>
      <c r="B37621" s="294"/>
      <c r="C37621" s="294"/>
      <c r="D37621" s="294"/>
      <c r="E37621" s="294"/>
      <c r="F37621" s="294"/>
    </row>
    <row r="37622">
      <c r="A37622" s="294" t="s">
        <v>44287</v>
      </c>
      <c r="B37622" s="294"/>
      <c r="C37622" s="294"/>
      <c r="D37622" s="294"/>
      <c r="E37622" s="294"/>
      <c r="F37622" s="294"/>
    </row>
    <row r="37623">
      <c r="A37623" s="294"/>
      <c r="B37623" s="294"/>
      <c r="C37623" s="294"/>
      <c r="D37623" s="294"/>
      <c r="E37623" s="294"/>
      <c r="F37623" s="294"/>
    </row>
    <row r="37624">
      <c r="A37624" s="294" t="s">
        <v>25653</v>
      </c>
      <c r="B37624" s="294"/>
      <c r="C37624" s="294"/>
      <c r="D37624" s="294"/>
      <c r="E37624" s="294"/>
      <c r="F37624" s="294"/>
    </row>
    <row r="37625">
      <c r="A37625" s="294" t="s">
        <v>25548</v>
      </c>
      <c r="B37625" s="294"/>
      <c r="C37625" s="294"/>
      <c r="D37625" s="294"/>
      <c r="E37625" s="294"/>
      <c r="F37625" s="294"/>
    </row>
    <row r="37626">
      <c r="A37626" s="294"/>
      <c r="B37626" s="294"/>
      <c r="C37626" s="294"/>
      <c r="D37626" s="294"/>
      <c r="E37626" s="294"/>
      <c r="F37626" s="294"/>
    </row>
    <row r="37627">
      <c r="A37627" s="294" t="s">
        <v>44288</v>
      </c>
      <c r="B37627" s="294"/>
      <c r="C37627" s="294"/>
      <c r="D37627" s="294"/>
      <c r="E37627" s="294"/>
      <c r="F37627" s="294"/>
    </row>
    <row r="37628">
      <c r="A37628" s="294" t="s">
        <v>44289</v>
      </c>
      <c r="B37628" s="294"/>
      <c r="C37628" s="294"/>
      <c r="D37628" s="294"/>
      <c r="E37628" s="294"/>
      <c r="F37628" s="294"/>
    </row>
    <row r="37629">
      <c r="A37629" s="294" t="s">
        <v>44290</v>
      </c>
      <c r="B37629" s="294"/>
      <c r="C37629" s="294"/>
      <c r="D37629" s="294"/>
      <c r="E37629" s="294"/>
      <c r="F37629" s="294"/>
    </row>
    <row r="37630">
      <c r="A37630" s="294"/>
      <c r="B37630" s="294"/>
      <c r="C37630" s="294"/>
      <c r="D37630" s="294"/>
      <c r="E37630" s="294"/>
      <c r="F37630" s="294"/>
    </row>
    <row r="37631">
      <c r="A37631" s="294" t="s">
        <v>23201</v>
      </c>
      <c r="B37631" s="294"/>
      <c r="C37631" s="294"/>
      <c r="D37631" s="294"/>
      <c r="E37631" s="294"/>
      <c r="F37631" s="294"/>
    </row>
    <row r="37632">
      <c r="A37632" s="294" t="s">
        <v>26598</v>
      </c>
      <c r="B37632" s="294"/>
      <c r="C37632" s="294"/>
      <c r="D37632" s="294"/>
      <c r="E37632" s="294"/>
      <c r="F37632" s="294"/>
    </row>
    <row r="37633">
      <c r="A37633" s="294"/>
      <c r="B37633" s="294"/>
      <c r="C37633" s="294"/>
      <c r="D37633" s="294"/>
      <c r="E37633" s="294"/>
      <c r="F37633" s="294"/>
    </row>
    <row r="37634">
      <c r="A37634" s="294" t="s">
        <v>44291</v>
      </c>
      <c r="B37634" s="294"/>
      <c r="C37634" s="294"/>
      <c r="D37634" s="294"/>
      <c r="E37634" s="294"/>
      <c r="F37634" s="294"/>
    </row>
    <row r="37635">
      <c r="A37635" s="294" t="s">
        <v>44292</v>
      </c>
      <c r="B37635" s="294"/>
      <c r="C37635" s="294"/>
      <c r="D37635" s="294"/>
      <c r="E37635" s="294"/>
      <c r="F37635" s="294"/>
    </row>
    <row r="37636">
      <c r="A37636" s="294" t="s">
        <v>44293</v>
      </c>
      <c r="B37636" s="294"/>
      <c r="C37636" s="294"/>
      <c r="D37636" s="294"/>
      <c r="E37636" s="294"/>
      <c r="F37636" s="294"/>
    </row>
    <row r="37637">
      <c r="A37637" s="294"/>
      <c r="B37637" s="294"/>
      <c r="C37637" s="294"/>
      <c r="D37637" s="294"/>
      <c r="E37637" s="294"/>
      <c r="F37637" s="294"/>
    </row>
    <row r="37638">
      <c r="A37638" s="294" t="s">
        <v>23311</v>
      </c>
      <c r="B37638" s="294"/>
      <c r="C37638" s="294"/>
      <c r="D37638" s="294"/>
      <c r="E37638" s="294"/>
      <c r="F37638" s="294"/>
    </row>
    <row r="37639">
      <c r="A37639" s="294"/>
      <c r="B37639" s="294"/>
      <c r="C37639" s="294"/>
      <c r="D37639" s="294"/>
      <c r="E37639" s="294"/>
      <c r="F37639" s="294"/>
    </row>
    <row r="37640">
      <c r="A37640" s="294" t="s">
        <v>44294</v>
      </c>
      <c r="B37640" s="294"/>
      <c r="C37640" s="294"/>
      <c r="D37640" s="294"/>
      <c r="E37640" s="294"/>
      <c r="F37640" s="294"/>
    </row>
    <row r="37641">
      <c r="A37641" s="294" t="s">
        <v>44295</v>
      </c>
      <c r="B37641" s="294"/>
      <c r="C37641" s="294"/>
      <c r="D37641" s="294"/>
      <c r="E37641" s="294"/>
      <c r="F37641" s="294"/>
    </row>
    <row r="37642">
      <c r="A37642" s="294" t="s">
        <v>44296</v>
      </c>
      <c r="B37642" s="294"/>
      <c r="C37642" s="294"/>
      <c r="D37642" s="294"/>
      <c r="E37642" s="294"/>
      <c r="F37642" s="294"/>
    </row>
    <row r="37643">
      <c r="A37643" s="294" t="s">
        <v>44225</v>
      </c>
      <c r="B37643" s="294"/>
      <c r="C37643" s="294"/>
      <c r="D37643" s="294"/>
      <c r="E37643" s="294"/>
      <c r="F37643" s="294"/>
    </row>
    <row r="37644">
      <c r="A37644" s="294" t="s">
        <v>44297</v>
      </c>
      <c r="B37644" s="294"/>
      <c r="C37644" s="294"/>
      <c r="D37644" s="294"/>
      <c r="E37644" s="294"/>
      <c r="F37644" s="294"/>
    </row>
    <row r="37645">
      <c r="A37645" s="294"/>
      <c r="B37645" s="294"/>
      <c r="C37645" s="294"/>
      <c r="D37645" s="294"/>
      <c r="E37645" s="294"/>
      <c r="F37645" s="294"/>
    </row>
    <row r="37646">
      <c r="A37646" s="294" t="s">
        <v>21462</v>
      </c>
      <c r="B37646" s="294"/>
      <c r="C37646" s="294"/>
      <c r="D37646" s="294"/>
      <c r="E37646" s="294"/>
      <c r="F37646" s="294"/>
    </row>
    <row r="37647">
      <c r="A37647" s="294"/>
      <c r="B37647" s="294"/>
      <c r="C37647" s="294"/>
      <c r="D37647" s="294"/>
      <c r="E37647" s="294"/>
      <c r="F37647" s="294"/>
    </row>
    <row r="37648">
      <c r="A37648" s="294" t="s">
        <v>44298</v>
      </c>
      <c r="B37648" s="294"/>
      <c r="C37648" s="294"/>
      <c r="D37648" s="294"/>
      <c r="E37648" s="294"/>
      <c r="F37648" s="294"/>
    </row>
    <row r="37649">
      <c r="A37649" s="294" t="s">
        <v>44299</v>
      </c>
      <c r="B37649" s="294"/>
      <c r="C37649" s="294"/>
      <c r="D37649" s="294"/>
      <c r="E37649" s="294"/>
      <c r="F37649" s="294"/>
    </row>
    <row r="37650">
      <c r="A37650" s="294" t="s">
        <v>34414</v>
      </c>
      <c r="B37650" s="294"/>
      <c r="C37650" s="294"/>
      <c r="D37650" s="294"/>
      <c r="E37650" s="294"/>
      <c r="F37650" s="294"/>
    </row>
    <row r="37651">
      <c r="A37651" s="294" t="s">
        <v>44300</v>
      </c>
      <c r="B37651" s="294"/>
      <c r="C37651" s="294"/>
      <c r="D37651" s="294"/>
      <c r="E37651" s="294"/>
      <c r="F37651" s="294"/>
    </row>
    <row r="37652">
      <c r="A37652" s="294" t="s">
        <v>44301</v>
      </c>
      <c r="B37652" s="294"/>
      <c r="C37652" s="294"/>
      <c r="D37652" s="294"/>
      <c r="E37652" s="294"/>
      <c r="F37652" s="294"/>
    </row>
    <row r="37653">
      <c r="A37653" s="294" t="s">
        <v>44062</v>
      </c>
      <c r="B37653" s="294"/>
      <c r="C37653" s="294"/>
      <c r="D37653" s="294"/>
      <c r="E37653" s="294"/>
      <c r="F37653" s="294"/>
    </row>
    <row r="37654">
      <c r="A37654" s="294" t="s">
        <v>43284</v>
      </c>
      <c r="B37654" s="294"/>
      <c r="C37654" s="294"/>
      <c r="D37654" s="294"/>
      <c r="E37654" s="294"/>
      <c r="F37654" s="294"/>
    </row>
    <row r="37655">
      <c r="A37655" s="294" t="s">
        <v>44302</v>
      </c>
      <c r="B37655" s="294"/>
      <c r="C37655" s="294"/>
      <c r="D37655" s="294"/>
      <c r="E37655" s="294"/>
      <c r="F37655" s="294"/>
    </row>
    <row r="37656">
      <c r="A37656" s="294"/>
      <c r="B37656" s="294"/>
      <c r="C37656" s="294"/>
      <c r="D37656" s="294"/>
      <c r="E37656" s="294"/>
      <c r="F37656" s="294"/>
    </row>
    <row r="37657">
      <c r="A37657" s="294"/>
      <c r="B37657" s="294"/>
      <c r="C37657" s="294"/>
      <c r="D37657" s="294"/>
      <c r="E37657" s="294"/>
      <c r="F37657" s="294"/>
    </row>
    <row r="37658">
      <c r="A37658" s="294" t="s">
        <v>41927</v>
      </c>
      <c r="B37658" s="294"/>
      <c r="C37658" s="294"/>
      <c r="D37658" s="294"/>
      <c r="E37658" s="294"/>
      <c r="F37658" s="294"/>
    </row>
    <row r="37659">
      <c r="A37659" s="294" t="s">
        <v>44303</v>
      </c>
      <c r="B37659" s="294"/>
      <c r="C37659" s="294"/>
      <c r="D37659" s="294"/>
      <c r="E37659" s="294"/>
      <c r="F37659" s="294"/>
    </row>
    <row r="37660">
      <c r="A37660" s="294" t="s">
        <v>21618</v>
      </c>
      <c r="B37660" s="294"/>
      <c r="C37660" s="294"/>
      <c r="D37660" s="294"/>
      <c r="E37660" s="294"/>
      <c r="F37660" s="294"/>
    </row>
    <row r="37661">
      <c r="A37661" s="294" t="s">
        <v>44304</v>
      </c>
      <c r="B37661" s="294"/>
      <c r="C37661" s="294"/>
      <c r="D37661" s="294"/>
      <c r="E37661" s="294"/>
      <c r="F37661" s="294"/>
    </row>
    <row r="37662">
      <c r="A37662" s="294" t="s">
        <v>44305</v>
      </c>
      <c r="B37662" s="294"/>
      <c r="C37662" s="294"/>
      <c r="D37662" s="294"/>
      <c r="E37662" s="294"/>
      <c r="F37662" s="294"/>
    </row>
    <row r="37663">
      <c r="A37663" s="294"/>
      <c r="B37663" s="294"/>
      <c r="C37663" s="294"/>
      <c r="D37663" s="294"/>
      <c r="E37663" s="294"/>
      <c r="F37663" s="294"/>
    </row>
    <row r="37664">
      <c r="A37664" s="294" t="s">
        <v>22512</v>
      </c>
      <c r="B37664" s="294"/>
      <c r="C37664" s="294"/>
      <c r="D37664" s="294"/>
      <c r="E37664" s="294"/>
      <c r="F37664" s="294"/>
    </row>
    <row r="37665">
      <c r="A37665" s="294" t="s">
        <v>38917</v>
      </c>
      <c r="B37665" s="294"/>
      <c r="C37665" s="294"/>
      <c r="D37665" s="294"/>
      <c r="E37665" s="294"/>
      <c r="F37665" s="294"/>
    </row>
    <row r="37666">
      <c r="A37666" s="294"/>
      <c r="B37666" s="294"/>
      <c r="C37666" s="294"/>
      <c r="D37666" s="294"/>
      <c r="E37666" s="294"/>
      <c r="F37666" s="294"/>
    </row>
    <row r="37667">
      <c r="A37667" s="294" t="s">
        <v>44306</v>
      </c>
      <c r="B37667" s="294"/>
      <c r="C37667" s="294"/>
      <c r="D37667" s="294"/>
      <c r="E37667" s="294"/>
      <c r="F37667" s="294"/>
    </row>
    <row r="37668">
      <c r="A37668" s="294" t="s">
        <v>44307</v>
      </c>
      <c r="B37668" s="294"/>
      <c r="C37668" s="294"/>
      <c r="D37668" s="294"/>
      <c r="E37668" s="294"/>
      <c r="F37668" s="294"/>
    </row>
    <row r="37669">
      <c r="A37669" s="294" t="s">
        <v>44308</v>
      </c>
      <c r="B37669" s="294"/>
      <c r="C37669" s="294"/>
      <c r="D37669" s="294"/>
      <c r="E37669" s="294"/>
      <c r="F37669" s="294"/>
    </row>
    <row r="37670">
      <c r="A37670" s="294" t="s">
        <v>44309</v>
      </c>
      <c r="B37670" s="294"/>
      <c r="C37670" s="294"/>
      <c r="D37670" s="294"/>
      <c r="E37670" s="294"/>
      <c r="F37670" s="294"/>
    </row>
    <row r="37671">
      <c r="A37671" s="294" t="s">
        <v>44310</v>
      </c>
      <c r="B37671" s="294"/>
      <c r="C37671" s="294"/>
      <c r="D37671" s="294"/>
      <c r="E37671" s="294"/>
      <c r="F37671" s="294"/>
    </row>
    <row r="37672">
      <c r="A37672" s="294" t="s">
        <v>21892</v>
      </c>
      <c r="B37672" s="294"/>
      <c r="C37672" s="294"/>
      <c r="D37672" s="294"/>
      <c r="E37672" s="294"/>
      <c r="F37672" s="294"/>
    </row>
    <row r="37673">
      <c r="A37673" s="294" t="s">
        <v>44311</v>
      </c>
      <c r="B37673" s="294"/>
      <c r="C37673" s="294"/>
      <c r="D37673" s="294"/>
      <c r="E37673" s="294"/>
      <c r="F37673" s="294"/>
    </row>
    <row r="37674">
      <c r="A37674" s="294"/>
      <c r="B37674" s="294"/>
      <c r="C37674" s="294"/>
      <c r="D37674" s="294"/>
      <c r="E37674" s="294"/>
      <c r="F37674" s="294"/>
    </row>
    <row r="37675">
      <c r="A37675" s="294" t="s">
        <v>23148</v>
      </c>
      <c r="B37675" s="294"/>
      <c r="C37675" s="294"/>
      <c r="D37675" s="294"/>
      <c r="E37675" s="294"/>
      <c r="F37675" s="294"/>
    </row>
    <row r="37676">
      <c r="A37676" s="294" t="s">
        <v>23704</v>
      </c>
      <c r="B37676" s="294"/>
      <c r="C37676" s="294"/>
      <c r="D37676" s="294"/>
      <c r="E37676" s="294"/>
      <c r="F37676" s="294"/>
    </row>
    <row r="37677">
      <c r="A37677" s="294"/>
      <c r="B37677" s="294"/>
      <c r="C37677" s="294"/>
      <c r="D37677" s="294"/>
      <c r="E37677" s="294"/>
      <c r="F37677" s="294"/>
    </row>
    <row r="37678">
      <c r="A37678" s="294" t="s">
        <v>44312</v>
      </c>
      <c r="B37678" s="294"/>
      <c r="C37678" s="294"/>
      <c r="D37678" s="294"/>
      <c r="E37678" s="294"/>
      <c r="F37678" s="294"/>
    </row>
    <row r="37679">
      <c r="A37679" s="294" t="s">
        <v>44313</v>
      </c>
      <c r="B37679" s="294"/>
      <c r="C37679" s="294"/>
      <c r="D37679" s="294"/>
      <c r="E37679" s="294"/>
      <c r="F37679" s="294"/>
    </row>
    <row r="37680">
      <c r="A37680" s="294" t="s">
        <v>44314</v>
      </c>
      <c r="B37680" s="294"/>
      <c r="C37680" s="294"/>
      <c r="D37680" s="294"/>
      <c r="E37680" s="294"/>
      <c r="F37680" s="294"/>
    </row>
    <row r="37681">
      <c r="A37681" s="294" t="s">
        <v>44315</v>
      </c>
      <c r="B37681" s="294"/>
      <c r="C37681" s="294"/>
      <c r="D37681" s="294"/>
      <c r="E37681" s="294"/>
      <c r="F37681" s="294"/>
    </row>
    <row r="37682">
      <c r="A37682" s="294"/>
      <c r="B37682" s="294"/>
      <c r="C37682" s="294"/>
      <c r="D37682" s="294"/>
      <c r="E37682" s="294"/>
      <c r="F37682" s="294"/>
    </row>
    <row r="37683">
      <c r="A37683" s="294" t="s">
        <v>42145</v>
      </c>
      <c r="B37683" s="294"/>
      <c r="C37683" s="294"/>
      <c r="D37683" s="294"/>
      <c r="E37683" s="294"/>
      <c r="F37683" s="294"/>
    </row>
    <row r="37684">
      <c r="A37684" s="294" t="s">
        <v>23068</v>
      </c>
      <c r="B37684" s="294"/>
      <c r="C37684" s="294"/>
      <c r="D37684" s="294"/>
      <c r="E37684" s="294"/>
      <c r="F37684" s="294"/>
    </row>
    <row r="37685">
      <c r="A37685" s="294"/>
      <c r="B37685" s="294"/>
      <c r="C37685" s="294"/>
      <c r="D37685" s="294"/>
      <c r="E37685" s="294"/>
      <c r="F37685" s="294"/>
    </row>
    <row r="37686">
      <c r="A37686" s="294" t="s">
        <v>44316</v>
      </c>
      <c r="B37686" s="294"/>
      <c r="C37686" s="294"/>
      <c r="D37686" s="294"/>
      <c r="E37686" s="294"/>
      <c r="F37686" s="294"/>
    </row>
    <row r="37687">
      <c r="A37687" s="294" t="s">
        <v>44317</v>
      </c>
      <c r="B37687" s="294"/>
      <c r="C37687" s="294"/>
      <c r="D37687" s="294"/>
      <c r="E37687" s="294"/>
      <c r="F37687" s="294"/>
    </row>
    <row r="37688">
      <c r="A37688" s="294" t="s">
        <v>44312</v>
      </c>
      <c r="B37688" s="294"/>
      <c r="C37688" s="294"/>
      <c r="D37688" s="294"/>
      <c r="E37688" s="294"/>
      <c r="F37688" s="294"/>
    </row>
    <row r="37689">
      <c r="A37689" s="294" t="s">
        <v>42945</v>
      </c>
      <c r="B37689" s="294"/>
      <c r="C37689" s="294"/>
      <c r="D37689" s="294"/>
      <c r="E37689" s="294"/>
      <c r="F37689" s="294"/>
    </row>
    <row r="37690">
      <c r="A37690" s="294" t="s">
        <v>44318</v>
      </c>
      <c r="B37690" s="294"/>
      <c r="C37690" s="294"/>
      <c r="D37690" s="294"/>
      <c r="E37690" s="294"/>
      <c r="F37690" s="294"/>
    </row>
    <row r="37691">
      <c r="A37691" s="294" t="s">
        <v>42939</v>
      </c>
      <c r="B37691" s="294"/>
      <c r="C37691" s="294"/>
      <c r="D37691" s="294"/>
      <c r="E37691" s="294"/>
      <c r="F37691" s="294"/>
    </row>
    <row r="37692">
      <c r="A37692" s="294" t="s">
        <v>44319</v>
      </c>
      <c r="B37692" s="294"/>
      <c r="C37692" s="294"/>
      <c r="D37692" s="294"/>
      <c r="E37692" s="294"/>
      <c r="F37692" s="294"/>
    </row>
    <row r="37693">
      <c r="A37693" s="294"/>
      <c r="B37693" s="294"/>
      <c r="C37693" s="294"/>
      <c r="D37693" s="294"/>
      <c r="E37693" s="294"/>
      <c r="F37693" s="294"/>
    </row>
    <row r="37694">
      <c r="A37694" s="294"/>
      <c r="B37694" s="294"/>
      <c r="C37694" s="294"/>
      <c r="D37694" s="294"/>
      <c r="E37694" s="294"/>
      <c r="F37694" s="294"/>
    </row>
    <row r="37695">
      <c r="A37695" s="294"/>
      <c r="B37695" s="294"/>
      <c r="C37695" s="294"/>
      <c r="D37695" s="294"/>
      <c r="E37695" s="294"/>
      <c r="F37695" s="294"/>
    </row>
    <row r="37696">
      <c r="A37696" s="294"/>
      <c r="B37696" s="294"/>
      <c r="C37696" s="294"/>
      <c r="D37696" s="294"/>
      <c r="E37696" s="294"/>
      <c r="F37696" s="294"/>
    </row>
    <row r="37697">
      <c r="A37697" s="294" t="s">
        <v>40986</v>
      </c>
      <c r="B37697" s="294"/>
      <c r="C37697" s="294"/>
      <c r="D37697" s="294"/>
      <c r="E37697" s="294"/>
      <c r="F37697" s="294"/>
    </row>
    <row r="37698">
      <c r="A37698" s="294"/>
      <c r="B37698" s="294"/>
      <c r="C37698" s="294"/>
      <c r="D37698" s="294"/>
      <c r="E37698" s="294"/>
      <c r="F37698" s="294"/>
    </row>
    <row r="37699">
      <c r="A37699" s="294" t="s">
        <v>30336</v>
      </c>
      <c r="B37699" s="294"/>
      <c r="C37699" s="294"/>
      <c r="D37699" s="294"/>
      <c r="E37699" s="294"/>
      <c r="F37699" s="294"/>
    </row>
    <row r="37700">
      <c r="A37700" s="294" t="s">
        <v>42948</v>
      </c>
      <c r="B37700" s="294"/>
      <c r="C37700" s="294"/>
      <c r="D37700" s="294"/>
      <c r="E37700" s="294"/>
      <c r="F37700" s="294"/>
    </row>
    <row r="37701">
      <c r="A37701" s="294" t="s">
        <v>44320</v>
      </c>
      <c r="B37701" s="294"/>
      <c r="C37701" s="294"/>
      <c r="D37701" s="294"/>
      <c r="E37701" s="294"/>
      <c r="F37701" s="294"/>
    </row>
    <row r="37702">
      <c r="A37702" s="294" t="s">
        <v>23954</v>
      </c>
      <c r="B37702" s="294"/>
      <c r="C37702" s="294"/>
      <c r="D37702" s="294"/>
      <c r="E37702" s="294"/>
      <c r="F37702" s="294"/>
    </row>
    <row r="37703">
      <c r="A37703" s="294" t="s">
        <v>38305</v>
      </c>
      <c r="B37703" s="294"/>
      <c r="C37703" s="294"/>
      <c r="D37703" s="294"/>
      <c r="E37703" s="294"/>
      <c r="F37703" s="294"/>
    </row>
    <row r="37704">
      <c r="A37704" s="294" t="s">
        <v>44321</v>
      </c>
      <c r="B37704" s="294"/>
      <c r="C37704" s="294"/>
      <c r="D37704" s="294"/>
      <c r="E37704" s="294"/>
      <c r="F37704" s="294"/>
    </row>
    <row r="37705">
      <c r="A37705" s="294" t="s">
        <v>42683</v>
      </c>
      <c r="B37705" s="294"/>
      <c r="C37705" s="294"/>
      <c r="D37705" s="294"/>
      <c r="E37705" s="294"/>
      <c r="F37705" s="294"/>
    </row>
    <row r="37706">
      <c r="A37706" s="294" t="s">
        <v>44322</v>
      </c>
      <c r="B37706" s="294"/>
      <c r="C37706" s="294"/>
      <c r="D37706" s="294"/>
      <c r="E37706" s="294"/>
      <c r="F37706" s="294"/>
    </row>
    <row r="37707">
      <c r="A37707" s="294"/>
      <c r="B37707" s="294"/>
      <c r="C37707" s="294"/>
      <c r="D37707" s="294"/>
      <c r="E37707" s="294"/>
      <c r="F37707" s="294"/>
    </row>
    <row r="37708">
      <c r="A37708" s="294" t="s">
        <v>43145</v>
      </c>
      <c r="B37708" s="294"/>
      <c r="C37708" s="294"/>
      <c r="D37708" s="294"/>
      <c r="E37708" s="294"/>
      <c r="F37708" s="294"/>
    </row>
    <row r="37709">
      <c r="A37709" s="294"/>
      <c r="B37709" s="294"/>
      <c r="C37709" s="294"/>
      <c r="D37709" s="294"/>
      <c r="E37709" s="294"/>
      <c r="F37709" s="294"/>
    </row>
    <row r="37710">
      <c r="A37710" s="294" t="s">
        <v>25506</v>
      </c>
      <c r="B37710" s="294"/>
      <c r="C37710" s="294"/>
      <c r="D37710" s="294"/>
      <c r="E37710" s="294"/>
      <c r="F37710" s="294"/>
    </row>
    <row r="37711">
      <c r="A37711" s="294" t="s">
        <v>44323</v>
      </c>
      <c r="B37711" s="294"/>
      <c r="C37711" s="294"/>
      <c r="D37711" s="294"/>
      <c r="E37711" s="294"/>
      <c r="F37711" s="294"/>
    </row>
    <row r="37712">
      <c r="A37712" s="294" t="s">
        <v>44324</v>
      </c>
      <c r="B37712" s="294"/>
      <c r="C37712" s="294"/>
      <c r="D37712" s="294"/>
      <c r="E37712" s="294"/>
      <c r="F37712" s="294"/>
    </row>
    <row r="37713">
      <c r="A37713" s="294" t="s">
        <v>44325</v>
      </c>
      <c r="B37713" s="294"/>
      <c r="C37713" s="294"/>
      <c r="D37713" s="294"/>
      <c r="E37713" s="294"/>
      <c r="F37713" s="294"/>
    </row>
    <row r="37714">
      <c r="A37714" s="294" t="s">
        <v>44326</v>
      </c>
      <c r="B37714" s="294"/>
      <c r="C37714" s="294"/>
      <c r="D37714" s="294"/>
      <c r="E37714" s="294"/>
      <c r="F37714" s="294"/>
    </row>
    <row r="37715">
      <c r="A37715" s="294" t="s">
        <v>44327</v>
      </c>
      <c r="B37715" s="294"/>
      <c r="C37715" s="294"/>
      <c r="D37715" s="294"/>
      <c r="E37715" s="294"/>
      <c r="F37715" s="294"/>
    </row>
    <row r="37716">
      <c r="A37716" s="294" t="s">
        <v>44328</v>
      </c>
      <c r="B37716" s="294"/>
      <c r="C37716" s="294"/>
      <c r="D37716" s="294"/>
      <c r="E37716" s="294"/>
      <c r="F37716" s="294"/>
    </row>
    <row r="37717">
      <c r="A37717" s="294" t="s">
        <v>41618</v>
      </c>
      <c r="B37717" s="294"/>
      <c r="C37717" s="294"/>
      <c r="D37717" s="294"/>
      <c r="E37717" s="294"/>
      <c r="F37717" s="294"/>
    </row>
    <row r="37718">
      <c r="A37718" s="294" t="s">
        <v>22220</v>
      </c>
      <c r="B37718" s="294"/>
      <c r="C37718" s="294"/>
      <c r="D37718" s="294"/>
      <c r="E37718" s="294"/>
      <c r="F37718" s="294"/>
    </row>
    <row r="37719">
      <c r="A37719" s="294" t="s">
        <v>44329</v>
      </c>
      <c r="B37719" s="294"/>
      <c r="C37719" s="294"/>
      <c r="D37719" s="294"/>
      <c r="E37719" s="294"/>
      <c r="F37719" s="294"/>
    </row>
    <row r="37720">
      <c r="A37720" s="294" t="s">
        <v>27727</v>
      </c>
      <c r="B37720" s="294"/>
      <c r="C37720" s="294"/>
      <c r="D37720" s="294"/>
      <c r="E37720" s="294"/>
      <c r="F37720" s="294"/>
    </row>
    <row r="37721">
      <c r="A37721" s="294" t="s">
        <v>44330</v>
      </c>
      <c r="B37721" s="294"/>
      <c r="C37721" s="294"/>
      <c r="D37721" s="294"/>
      <c r="E37721" s="294"/>
      <c r="F37721" s="294"/>
    </row>
    <row r="37722">
      <c r="A37722" s="294" t="s">
        <v>44331</v>
      </c>
      <c r="B37722" s="294"/>
      <c r="C37722" s="294"/>
      <c r="D37722" s="294"/>
      <c r="E37722" s="294"/>
      <c r="F37722" s="294"/>
    </row>
    <row r="37723">
      <c r="A37723" s="294" t="s">
        <v>44332</v>
      </c>
      <c r="B37723" s="294"/>
      <c r="C37723" s="294"/>
      <c r="D37723" s="294"/>
      <c r="E37723" s="294"/>
      <c r="F37723" s="294"/>
    </row>
    <row r="37724">
      <c r="A37724" s="294" t="s">
        <v>27731</v>
      </c>
      <c r="B37724" s="294"/>
      <c r="C37724" s="294"/>
      <c r="D37724" s="294"/>
      <c r="E37724" s="294"/>
      <c r="F37724" s="294"/>
    </row>
    <row r="37725">
      <c r="A37725" s="294" t="s">
        <v>44333</v>
      </c>
      <c r="B37725" s="294"/>
      <c r="C37725" s="294"/>
      <c r="D37725" s="294"/>
      <c r="E37725" s="294"/>
      <c r="F37725" s="294"/>
    </row>
    <row r="37726">
      <c r="A37726" s="294"/>
      <c r="B37726" s="294"/>
      <c r="C37726" s="294"/>
      <c r="D37726" s="294"/>
      <c r="E37726" s="294"/>
      <c r="F37726" s="294"/>
    </row>
    <row r="37727">
      <c r="A37727" s="294" t="s">
        <v>42265</v>
      </c>
      <c r="B37727" s="294"/>
      <c r="C37727" s="294"/>
      <c r="D37727" s="294"/>
      <c r="E37727" s="294"/>
      <c r="F37727" s="294"/>
    </row>
    <row r="37728">
      <c r="A37728" s="294"/>
      <c r="B37728" s="294"/>
      <c r="C37728" s="294"/>
      <c r="D37728" s="294"/>
      <c r="E37728" s="294"/>
      <c r="F37728" s="294"/>
    </row>
    <row r="37729">
      <c r="A37729" s="294" t="s">
        <v>41014</v>
      </c>
      <c r="B37729" s="294"/>
      <c r="C37729" s="294"/>
      <c r="D37729" s="294"/>
      <c r="E37729" s="294"/>
      <c r="F37729" s="294"/>
    </row>
    <row r="37730">
      <c r="A37730" s="294" t="s">
        <v>39118</v>
      </c>
      <c r="B37730" s="294"/>
      <c r="C37730" s="294"/>
      <c r="D37730" s="294"/>
      <c r="E37730" s="294"/>
      <c r="F37730" s="294"/>
    </row>
    <row r="37731">
      <c r="A37731" s="294" t="s">
        <v>44334</v>
      </c>
      <c r="B37731" s="294"/>
      <c r="C37731" s="294"/>
      <c r="D37731" s="294"/>
      <c r="E37731" s="294"/>
      <c r="F37731" s="294"/>
    </row>
    <row r="37732">
      <c r="A37732" s="294" t="s">
        <v>41016</v>
      </c>
      <c r="B37732" s="294"/>
      <c r="C37732" s="294"/>
      <c r="D37732" s="294"/>
      <c r="E37732" s="294"/>
      <c r="F37732" s="294"/>
    </row>
    <row r="37733">
      <c r="A37733" s="294" t="s">
        <v>41235</v>
      </c>
      <c r="B37733" s="294"/>
      <c r="C37733" s="294"/>
      <c r="D37733" s="294"/>
      <c r="E37733" s="294"/>
      <c r="F37733" s="294"/>
    </row>
    <row r="37734">
      <c r="A37734" s="294" t="s">
        <v>44335</v>
      </c>
      <c r="B37734" s="294"/>
      <c r="C37734" s="294"/>
      <c r="D37734" s="294"/>
      <c r="E37734" s="294"/>
      <c r="F37734" s="294"/>
    </row>
    <row r="37735">
      <c r="A37735" s="294" t="s">
        <v>44336</v>
      </c>
      <c r="B37735" s="294"/>
      <c r="C37735" s="294"/>
      <c r="D37735" s="294"/>
      <c r="E37735" s="294"/>
      <c r="F37735" s="294"/>
    </row>
    <row r="37736">
      <c r="A37736" s="294" t="s">
        <v>44337</v>
      </c>
      <c r="B37736" s="294"/>
      <c r="C37736" s="294"/>
      <c r="D37736" s="294"/>
      <c r="E37736" s="294"/>
      <c r="F37736" s="294"/>
    </row>
    <row r="37737">
      <c r="A37737" s="294" t="s">
        <v>39849</v>
      </c>
      <c r="B37737" s="294"/>
      <c r="C37737" s="294"/>
      <c r="D37737" s="294"/>
      <c r="E37737" s="294"/>
      <c r="F37737" s="294"/>
    </row>
    <row r="37738">
      <c r="A37738" s="294"/>
      <c r="B37738" s="294"/>
      <c r="C37738" s="294"/>
      <c r="D37738" s="294"/>
      <c r="E37738" s="294"/>
      <c r="F37738" s="294"/>
    </row>
    <row r="37739">
      <c r="A37739" s="294"/>
      <c r="B37739" s="294"/>
      <c r="C37739" s="294"/>
      <c r="D37739" s="294"/>
      <c r="E37739" s="294"/>
      <c r="F37739" s="294"/>
    </row>
    <row r="37740">
      <c r="A37740" s="294" t="s">
        <v>41927</v>
      </c>
      <c r="B37740" s="294"/>
      <c r="C37740" s="294"/>
      <c r="D37740" s="294"/>
      <c r="E37740" s="294"/>
      <c r="F37740" s="294"/>
    </row>
    <row r="37741">
      <c r="A37741" s="294" t="s">
        <v>44338</v>
      </c>
      <c r="B37741" s="294"/>
      <c r="C37741" s="294"/>
      <c r="D37741" s="294"/>
      <c r="E37741" s="294"/>
      <c r="F37741" s="294"/>
    </row>
    <row r="37742">
      <c r="A37742" s="294" t="s">
        <v>21672</v>
      </c>
      <c r="B37742" s="294"/>
      <c r="C37742" s="294"/>
      <c r="D37742" s="294"/>
      <c r="E37742" s="294"/>
      <c r="F37742" s="294"/>
    </row>
    <row r="37743">
      <c r="A37743" s="294" t="s">
        <v>44304</v>
      </c>
      <c r="B37743" s="294"/>
      <c r="C37743" s="294"/>
      <c r="D37743" s="294"/>
      <c r="E37743" s="294"/>
      <c r="F37743" s="294"/>
    </row>
    <row r="37744">
      <c r="A37744" s="294" t="s">
        <v>44305</v>
      </c>
      <c r="B37744" s="294"/>
      <c r="C37744" s="294"/>
      <c r="D37744" s="294"/>
      <c r="E37744" s="294"/>
      <c r="F37744" s="294"/>
    </row>
    <row r="37745">
      <c r="A37745" s="294"/>
      <c r="B37745" s="294"/>
      <c r="C37745" s="294"/>
      <c r="D37745" s="294"/>
      <c r="E37745" s="294"/>
      <c r="F37745" s="294"/>
    </row>
    <row r="37746">
      <c r="A37746" s="294" t="s">
        <v>21429</v>
      </c>
      <c r="B37746" s="294"/>
      <c r="C37746" s="294"/>
      <c r="D37746" s="294"/>
      <c r="E37746" s="294"/>
      <c r="F37746" s="294"/>
    </row>
    <row r="37747">
      <c r="A37747" s="294"/>
      <c r="B37747" s="294"/>
      <c r="C37747" s="294"/>
      <c r="D37747" s="294"/>
      <c r="E37747" s="294"/>
      <c r="F37747" s="294"/>
    </row>
    <row r="37748">
      <c r="A37748" s="294" t="s">
        <v>44339</v>
      </c>
      <c r="B37748" s="294"/>
      <c r="C37748" s="294"/>
      <c r="D37748" s="294"/>
      <c r="E37748" s="294"/>
      <c r="F37748" s="294"/>
    </row>
    <row r="37749">
      <c r="A37749" s="294" t="s">
        <v>44340</v>
      </c>
      <c r="B37749" s="294"/>
      <c r="C37749" s="294"/>
      <c r="D37749" s="294"/>
      <c r="E37749" s="294"/>
      <c r="F37749" s="294"/>
    </row>
    <row r="37750">
      <c r="A37750" s="294" t="s">
        <v>27743</v>
      </c>
      <c r="B37750" s="294"/>
      <c r="C37750" s="294"/>
      <c r="D37750" s="294"/>
      <c r="E37750" s="294"/>
      <c r="F37750" s="294"/>
    </row>
    <row r="37751">
      <c r="A37751" s="294" t="s">
        <v>44341</v>
      </c>
      <c r="B37751" s="294"/>
      <c r="C37751" s="294"/>
      <c r="D37751" s="294"/>
      <c r="E37751" s="294"/>
      <c r="F37751" s="294"/>
    </row>
    <row r="37752">
      <c r="A37752" s="294" t="s">
        <v>44342</v>
      </c>
      <c r="B37752" s="294"/>
      <c r="C37752" s="294"/>
      <c r="D37752" s="294"/>
      <c r="E37752" s="294"/>
      <c r="F37752" s="294"/>
    </row>
    <row r="37753">
      <c r="A37753" s="294" t="s">
        <v>44343</v>
      </c>
      <c r="B37753" s="294"/>
      <c r="C37753" s="294"/>
      <c r="D37753" s="294"/>
      <c r="E37753" s="294"/>
      <c r="F37753" s="294"/>
    </row>
    <row r="37754">
      <c r="A37754" s="294" t="s">
        <v>27752</v>
      </c>
      <c r="B37754" s="294"/>
      <c r="C37754" s="294"/>
      <c r="D37754" s="294"/>
      <c r="E37754" s="294"/>
      <c r="F37754" s="294"/>
    </row>
    <row r="37755">
      <c r="A37755" s="294" t="s">
        <v>44344</v>
      </c>
      <c r="B37755" s="294"/>
      <c r="C37755" s="294"/>
      <c r="D37755" s="294"/>
      <c r="E37755" s="294"/>
      <c r="F37755" s="294"/>
    </row>
    <row r="37756">
      <c r="A37756" s="294" t="s">
        <v>44345</v>
      </c>
      <c r="B37756" s="294"/>
      <c r="C37756" s="294"/>
      <c r="D37756" s="294"/>
      <c r="E37756" s="294"/>
      <c r="F37756" s="294"/>
    </row>
    <row r="37757">
      <c r="A37757" s="294" t="s">
        <v>44346</v>
      </c>
      <c r="B37757" s="294"/>
      <c r="C37757" s="294"/>
      <c r="D37757" s="294"/>
      <c r="E37757" s="294"/>
      <c r="F37757" s="294"/>
    </row>
    <row r="37758">
      <c r="A37758" s="294"/>
      <c r="B37758" s="294"/>
      <c r="C37758" s="294"/>
      <c r="D37758" s="294"/>
      <c r="E37758" s="294"/>
      <c r="F37758" s="294"/>
    </row>
    <row r="37759">
      <c r="A37759" s="294"/>
      <c r="B37759" s="294"/>
      <c r="C37759" s="294"/>
      <c r="D37759" s="294"/>
      <c r="E37759" s="294"/>
      <c r="F37759" s="294"/>
    </row>
    <row r="37760">
      <c r="A37760" s="294"/>
      <c r="B37760" s="294"/>
      <c r="C37760" s="294"/>
      <c r="D37760" s="294"/>
      <c r="E37760" s="294"/>
      <c r="F37760" s="294"/>
    </row>
    <row r="37761">
      <c r="A37761" s="294" t="s">
        <v>21326</v>
      </c>
      <c r="B37761" s="294"/>
      <c r="C37761" s="294"/>
      <c r="D37761" s="294"/>
      <c r="E37761" s="294"/>
      <c r="F37761" s="294"/>
    </row>
    <row r="37762">
      <c r="A37762" s="294"/>
      <c r="B37762" s="294"/>
      <c r="C37762" s="294"/>
      <c r="D37762" s="294"/>
      <c r="E37762" s="294"/>
      <c r="F37762" s="294"/>
    </row>
    <row r="37763">
      <c r="A37763" s="294" t="s">
        <v>44347</v>
      </c>
      <c r="B37763" s="294"/>
      <c r="C37763" s="294"/>
      <c r="D37763" s="294"/>
      <c r="E37763" s="294"/>
      <c r="F37763" s="294"/>
    </row>
    <row r="37764">
      <c r="A37764" s="294" t="s">
        <v>44348</v>
      </c>
      <c r="B37764" s="294"/>
      <c r="C37764" s="294"/>
      <c r="D37764" s="294"/>
      <c r="E37764" s="294"/>
      <c r="F37764" s="294"/>
    </row>
    <row r="37765">
      <c r="A37765" s="294" t="s">
        <v>44349</v>
      </c>
      <c r="B37765" s="294"/>
      <c r="C37765" s="294"/>
      <c r="D37765" s="294"/>
      <c r="E37765" s="294"/>
      <c r="F37765" s="294"/>
    </row>
    <row r="37766">
      <c r="A37766" s="294" t="s">
        <v>44350</v>
      </c>
      <c r="B37766" s="294"/>
      <c r="C37766" s="294"/>
      <c r="D37766" s="294"/>
      <c r="E37766" s="294"/>
      <c r="F37766" s="294"/>
    </row>
    <row r="37767">
      <c r="A37767" s="294" t="s">
        <v>26070</v>
      </c>
      <c r="B37767" s="294"/>
      <c r="C37767" s="294"/>
      <c r="D37767" s="294"/>
      <c r="E37767" s="294"/>
      <c r="F37767" s="294"/>
    </row>
    <row r="37768">
      <c r="A37768" s="294" t="s">
        <v>44351</v>
      </c>
      <c r="B37768" s="294"/>
      <c r="C37768" s="294"/>
      <c r="D37768" s="294"/>
      <c r="E37768" s="294"/>
      <c r="F37768" s="294"/>
    </row>
    <row r="37769">
      <c r="A37769" s="294" t="s">
        <v>40832</v>
      </c>
      <c r="B37769" s="294"/>
      <c r="C37769" s="294"/>
      <c r="D37769" s="294"/>
      <c r="E37769" s="294"/>
      <c r="F37769" s="294"/>
    </row>
    <row r="37770">
      <c r="A37770" s="294" t="s">
        <v>44352</v>
      </c>
      <c r="B37770" s="294"/>
      <c r="C37770" s="294"/>
      <c r="D37770" s="294"/>
      <c r="E37770" s="294"/>
      <c r="F37770" s="294"/>
    </row>
    <row r="37771">
      <c r="A37771" s="294" t="s">
        <v>44353</v>
      </c>
      <c r="B37771" s="294"/>
      <c r="C37771" s="294"/>
      <c r="D37771" s="294"/>
      <c r="E37771" s="294"/>
      <c r="F37771" s="294"/>
    </row>
    <row r="37772">
      <c r="A37772" s="294"/>
      <c r="B37772" s="294"/>
      <c r="C37772" s="294"/>
      <c r="D37772" s="294"/>
      <c r="E37772" s="294"/>
      <c r="F37772" s="294"/>
    </row>
    <row r="37773">
      <c r="A37773" s="294"/>
      <c r="B37773" s="294"/>
      <c r="C37773" s="294"/>
      <c r="D37773" s="294"/>
      <c r="E37773" s="294"/>
      <c r="F37773" s="294"/>
    </row>
    <row r="37774">
      <c r="A37774" s="294" t="s">
        <v>30386</v>
      </c>
      <c r="B37774" s="294"/>
      <c r="C37774" s="294"/>
      <c r="D37774" s="294"/>
      <c r="E37774" s="294"/>
      <c r="F37774" s="294"/>
    </row>
    <row r="37775">
      <c r="A37775" s="294" t="s">
        <v>44354</v>
      </c>
      <c r="B37775" s="294"/>
      <c r="C37775" s="294"/>
      <c r="D37775" s="294"/>
      <c r="E37775" s="294"/>
      <c r="F37775" s="294"/>
    </row>
    <row r="37776">
      <c r="A37776" s="294"/>
      <c r="B37776" s="294"/>
      <c r="C37776" s="294"/>
      <c r="D37776" s="294"/>
      <c r="E37776" s="294"/>
      <c r="F37776" s="294"/>
    </row>
    <row r="37777">
      <c r="A37777" s="294" t="s">
        <v>44355</v>
      </c>
      <c r="B37777" s="294"/>
      <c r="C37777" s="294"/>
      <c r="D37777" s="294"/>
      <c r="E37777" s="294"/>
      <c r="F37777" s="294"/>
    </row>
    <row r="37778">
      <c r="A37778" s="294" t="s">
        <v>44356</v>
      </c>
      <c r="B37778" s="294"/>
      <c r="C37778" s="294"/>
      <c r="D37778" s="294"/>
      <c r="E37778" s="294"/>
      <c r="F37778" s="294"/>
    </row>
    <row r="37779">
      <c r="A37779" s="294" t="s">
        <v>44357</v>
      </c>
      <c r="B37779" s="294"/>
      <c r="C37779" s="294"/>
      <c r="D37779" s="294"/>
      <c r="E37779" s="294"/>
      <c r="F37779" s="294"/>
    </row>
    <row r="37780">
      <c r="A37780" s="294" t="s">
        <v>44358</v>
      </c>
      <c r="B37780" s="294"/>
      <c r="C37780" s="294"/>
      <c r="D37780" s="294"/>
      <c r="E37780" s="294"/>
      <c r="F37780" s="294"/>
    </row>
    <row r="37781">
      <c r="A37781" s="294" t="s">
        <v>44359</v>
      </c>
      <c r="B37781" s="294"/>
      <c r="C37781" s="294"/>
      <c r="D37781" s="294"/>
      <c r="E37781" s="294"/>
      <c r="F37781" s="294"/>
    </row>
    <row r="37782">
      <c r="A37782" s="294"/>
      <c r="B37782" s="294"/>
      <c r="C37782" s="294"/>
      <c r="D37782" s="294"/>
      <c r="E37782" s="294"/>
      <c r="F37782" s="294"/>
    </row>
    <row r="37783">
      <c r="A37783" s="294" t="s">
        <v>25653</v>
      </c>
      <c r="B37783" s="294"/>
      <c r="C37783" s="294"/>
      <c r="D37783" s="294"/>
      <c r="E37783" s="294"/>
      <c r="F37783" s="294"/>
    </row>
    <row r="37784">
      <c r="A37784" s="294"/>
      <c r="B37784" s="294"/>
      <c r="C37784" s="294"/>
      <c r="D37784" s="294"/>
      <c r="E37784" s="294"/>
      <c r="F37784" s="294"/>
    </row>
    <row r="37785">
      <c r="A37785" s="294" t="s">
        <v>44360</v>
      </c>
      <c r="B37785" s="294"/>
      <c r="C37785" s="294"/>
      <c r="D37785" s="294"/>
      <c r="E37785" s="294"/>
      <c r="F37785" s="294"/>
    </row>
    <row r="37786">
      <c r="A37786" s="294" t="s">
        <v>44361</v>
      </c>
      <c r="B37786" s="294"/>
      <c r="C37786" s="294"/>
      <c r="D37786" s="294"/>
      <c r="E37786" s="294"/>
      <c r="F37786" s="294"/>
    </row>
    <row r="37787">
      <c r="A37787" s="294" t="s">
        <v>44362</v>
      </c>
      <c r="B37787" s="294"/>
      <c r="C37787" s="294"/>
      <c r="D37787" s="294"/>
      <c r="E37787" s="294"/>
      <c r="F37787" s="294"/>
    </row>
    <row r="37788">
      <c r="A37788" s="294" t="s">
        <v>44363</v>
      </c>
      <c r="B37788" s="294"/>
      <c r="C37788" s="294"/>
      <c r="D37788" s="294"/>
      <c r="E37788" s="294"/>
      <c r="F37788" s="294"/>
    </row>
    <row r="37789">
      <c r="A37789" s="294"/>
      <c r="B37789" s="294"/>
      <c r="C37789" s="294"/>
      <c r="D37789" s="294"/>
      <c r="E37789" s="294"/>
      <c r="F37789" s="294"/>
    </row>
    <row r="37790">
      <c r="A37790" s="294" t="s">
        <v>23201</v>
      </c>
      <c r="B37790" s="294"/>
      <c r="C37790" s="294"/>
      <c r="D37790" s="294"/>
      <c r="E37790" s="294"/>
      <c r="F37790" s="294"/>
    </row>
    <row r="37791">
      <c r="A37791" s="294"/>
      <c r="B37791" s="294"/>
      <c r="C37791" s="294"/>
      <c r="D37791" s="294"/>
      <c r="E37791" s="294"/>
      <c r="F37791" s="294"/>
    </row>
    <row r="37792">
      <c r="A37792" s="294" t="s">
        <v>42729</v>
      </c>
      <c r="B37792" s="294"/>
      <c r="C37792" s="294"/>
      <c r="D37792" s="294"/>
      <c r="E37792" s="294"/>
      <c r="F37792" s="294"/>
    </row>
    <row r="37793">
      <c r="A37793" s="294" t="s">
        <v>44307</v>
      </c>
      <c r="B37793" s="294"/>
      <c r="C37793" s="294"/>
      <c r="D37793" s="294"/>
      <c r="E37793" s="294"/>
      <c r="F37793" s="294"/>
    </row>
    <row r="37794">
      <c r="A37794" s="294" t="s">
        <v>44364</v>
      </c>
      <c r="B37794" s="294"/>
      <c r="C37794" s="294"/>
      <c r="D37794" s="294"/>
      <c r="E37794" s="294"/>
      <c r="F37794" s="294"/>
    </row>
    <row r="37795">
      <c r="A37795" s="294" t="s">
        <v>43561</v>
      </c>
      <c r="B37795" s="294"/>
      <c r="C37795" s="294"/>
      <c r="D37795" s="294"/>
      <c r="E37795" s="294"/>
      <c r="F37795" s="294"/>
    </row>
    <row r="37796">
      <c r="A37796" s="294"/>
      <c r="B37796" s="294"/>
      <c r="C37796" s="294"/>
      <c r="D37796" s="294"/>
      <c r="E37796" s="294"/>
      <c r="F37796" s="294"/>
    </row>
    <row r="37797">
      <c r="A37797" s="294" t="s">
        <v>44365</v>
      </c>
      <c r="B37797" s="294"/>
      <c r="C37797" s="294"/>
      <c r="D37797" s="294"/>
      <c r="E37797" s="294"/>
      <c r="F37797" s="294"/>
    </row>
    <row r="37798">
      <c r="A37798" s="294"/>
      <c r="B37798" s="294"/>
      <c r="C37798" s="294"/>
      <c r="D37798" s="294"/>
      <c r="E37798" s="294"/>
      <c r="F37798" s="294"/>
    </row>
    <row r="37799">
      <c r="A37799" s="294" t="s">
        <v>44366</v>
      </c>
      <c r="B37799" s="294"/>
      <c r="C37799" s="294"/>
      <c r="D37799" s="294"/>
      <c r="E37799" s="294"/>
      <c r="F37799" s="294"/>
    </row>
    <row r="37800">
      <c r="A37800" s="294" t="s">
        <v>44367</v>
      </c>
      <c r="B37800" s="294"/>
      <c r="C37800" s="294"/>
      <c r="D37800" s="294"/>
      <c r="E37800" s="294"/>
      <c r="F37800" s="294"/>
    </row>
    <row r="37801">
      <c r="A37801" s="294" t="s">
        <v>44368</v>
      </c>
      <c r="B37801" s="294"/>
      <c r="C37801" s="294"/>
      <c r="D37801" s="294"/>
      <c r="E37801" s="294"/>
      <c r="F37801" s="294"/>
    </row>
    <row r="37802">
      <c r="A37802" s="294" t="s">
        <v>43834</v>
      </c>
      <c r="B37802" s="294"/>
      <c r="C37802" s="294"/>
      <c r="D37802" s="294"/>
      <c r="E37802" s="294"/>
      <c r="F37802" s="294"/>
    </row>
    <row r="37803">
      <c r="A37803" s="294" t="s">
        <v>44369</v>
      </c>
      <c r="B37803" s="294"/>
      <c r="C37803" s="294"/>
      <c r="D37803" s="294"/>
      <c r="E37803" s="294"/>
      <c r="F37803" s="294"/>
    </row>
    <row r="37804">
      <c r="A37804" s="294" t="s">
        <v>44370</v>
      </c>
      <c r="B37804" s="294"/>
      <c r="C37804" s="294"/>
      <c r="D37804" s="294"/>
      <c r="E37804" s="294"/>
      <c r="F37804" s="294"/>
    </row>
    <row r="37805">
      <c r="A37805" s="294" t="s">
        <v>44371</v>
      </c>
      <c r="B37805" s="294"/>
      <c r="C37805" s="294"/>
      <c r="D37805" s="294"/>
      <c r="E37805" s="294"/>
      <c r="F37805" s="294"/>
    </row>
    <row r="37806">
      <c r="A37806" s="294" t="s">
        <v>44372</v>
      </c>
      <c r="B37806" s="294"/>
      <c r="C37806" s="294"/>
      <c r="D37806" s="294"/>
      <c r="E37806" s="294"/>
      <c r="F37806" s="294"/>
    </row>
    <row r="37807">
      <c r="A37807" s="294" t="s">
        <v>44373</v>
      </c>
      <c r="B37807" s="294"/>
      <c r="C37807" s="294"/>
      <c r="D37807" s="294"/>
      <c r="E37807" s="294"/>
      <c r="F37807" s="294"/>
    </row>
    <row r="37808">
      <c r="A37808" s="294" t="s">
        <v>44374</v>
      </c>
      <c r="B37808" s="294"/>
      <c r="C37808" s="294"/>
      <c r="D37808" s="294"/>
      <c r="E37808" s="294"/>
      <c r="F37808" s="294"/>
    </row>
    <row r="37809">
      <c r="A37809" s="294" t="s">
        <v>44375</v>
      </c>
      <c r="B37809" s="294"/>
      <c r="C37809" s="294"/>
      <c r="D37809" s="294"/>
      <c r="E37809" s="294"/>
      <c r="F37809" s="294"/>
    </row>
    <row r="37810">
      <c r="A37810" s="294" t="s">
        <v>44376</v>
      </c>
      <c r="B37810" s="294"/>
      <c r="C37810" s="294"/>
      <c r="D37810" s="294"/>
      <c r="E37810" s="294"/>
      <c r="F37810" s="294"/>
    </row>
    <row r="37811">
      <c r="A37811" s="294" t="s">
        <v>38887</v>
      </c>
      <c r="B37811" s="294"/>
      <c r="C37811" s="294"/>
      <c r="D37811" s="294"/>
      <c r="E37811" s="294"/>
      <c r="F37811" s="294"/>
    </row>
    <row r="37812">
      <c r="A37812" s="294" t="s">
        <v>23052</v>
      </c>
      <c r="B37812" s="294"/>
      <c r="C37812" s="294"/>
      <c r="D37812" s="294"/>
      <c r="E37812" s="294"/>
      <c r="F37812" s="294"/>
    </row>
    <row r="37813">
      <c r="A37813" s="294" t="s">
        <v>44377</v>
      </c>
      <c r="B37813" s="294"/>
      <c r="C37813" s="294"/>
      <c r="D37813" s="294"/>
      <c r="E37813" s="294"/>
      <c r="F37813" s="294"/>
    </row>
    <row r="37814">
      <c r="A37814" s="294" t="s">
        <v>44378</v>
      </c>
      <c r="B37814" s="294"/>
      <c r="C37814" s="294"/>
      <c r="D37814" s="294"/>
      <c r="E37814" s="294"/>
      <c r="F37814" s="294"/>
    </row>
    <row r="37815">
      <c r="A37815" s="294" t="s">
        <v>44379</v>
      </c>
      <c r="B37815" s="294"/>
      <c r="C37815" s="294"/>
      <c r="D37815" s="294"/>
      <c r="E37815" s="294"/>
      <c r="F37815" s="294"/>
    </row>
    <row r="37816">
      <c r="A37816" s="294"/>
      <c r="B37816" s="294"/>
      <c r="C37816" s="294"/>
      <c r="D37816" s="294"/>
      <c r="E37816" s="294"/>
      <c r="F37816" s="294"/>
    </row>
    <row r="37817">
      <c r="A37817" s="294" t="s">
        <v>41927</v>
      </c>
      <c r="B37817" s="294"/>
      <c r="C37817" s="294"/>
      <c r="D37817" s="294"/>
      <c r="E37817" s="294"/>
      <c r="F37817" s="294"/>
    </row>
    <row r="37818">
      <c r="A37818" s="294" t="s">
        <v>44380</v>
      </c>
      <c r="B37818" s="294"/>
      <c r="C37818" s="294"/>
      <c r="D37818" s="294"/>
      <c r="E37818" s="294"/>
      <c r="F37818" s="294"/>
    </row>
    <row r="37819">
      <c r="A37819" s="294" t="s">
        <v>21618</v>
      </c>
      <c r="B37819" s="294"/>
      <c r="C37819" s="294"/>
      <c r="D37819" s="294"/>
      <c r="E37819" s="294"/>
      <c r="F37819" s="294"/>
    </row>
    <row r="37820">
      <c r="A37820" s="294" t="s">
        <v>44381</v>
      </c>
      <c r="B37820" s="294"/>
      <c r="C37820" s="294"/>
      <c r="D37820" s="294"/>
      <c r="E37820" s="294"/>
      <c r="F37820" s="294"/>
    </row>
    <row r="37821">
      <c r="A37821" s="294"/>
      <c r="B37821" s="294"/>
      <c r="C37821" s="294"/>
      <c r="D37821" s="294"/>
      <c r="E37821" s="294"/>
      <c r="F37821" s="294"/>
    </row>
    <row r="37822">
      <c r="A37822" s="294"/>
      <c r="B37822" s="294"/>
      <c r="C37822" s="294"/>
      <c r="D37822" s="294"/>
      <c r="E37822" s="294"/>
      <c r="F37822" s="294"/>
    </row>
    <row r="37823">
      <c r="A37823" s="294" t="s">
        <v>22512</v>
      </c>
      <c r="B37823" s="294"/>
      <c r="C37823" s="294"/>
      <c r="D37823" s="294"/>
      <c r="E37823" s="294"/>
      <c r="F37823" s="294"/>
    </row>
    <row r="37824">
      <c r="A37824" s="294" t="s">
        <v>38917</v>
      </c>
      <c r="B37824" s="294"/>
      <c r="C37824" s="294"/>
      <c r="D37824" s="294"/>
      <c r="E37824" s="294"/>
      <c r="F37824" s="294"/>
    </row>
    <row r="37825">
      <c r="A37825" s="294"/>
      <c r="B37825" s="294"/>
      <c r="C37825" s="294"/>
      <c r="D37825" s="294"/>
      <c r="E37825" s="294"/>
      <c r="F37825" s="294"/>
    </row>
    <row r="37826">
      <c r="A37826" s="294" t="s">
        <v>44382</v>
      </c>
      <c r="B37826" s="294"/>
      <c r="C37826" s="294"/>
      <c r="D37826" s="294"/>
      <c r="E37826" s="294"/>
      <c r="F37826" s="294"/>
    </row>
    <row r="37827">
      <c r="A37827" s="294" t="s">
        <v>44383</v>
      </c>
      <c r="B37827" s="294"/>
      <c r="C37827" s="294"/>
      <c r="D37827" s="294"/>
      <c r="E37827" s="294"/>
      <c r="F37827" s="294"/>
    </row>
    <row r="37828">
      <c r="A37828" s="294" t="s">
        <v>44384</v>
      </c>
      <c r="B37828" s="294"/>
      <c r="C37828" s="294"/>
      <c r="D37828" s="294"/>
      <c r="E37828" s="294"/>
      <c r="F37828" s="294"/>
    </row>
    <row r="37829">
      <c r="A37829" s="294" t="s">
        <v>44385</v>
      </c>
      <c r="B37829" s="294"/>
      <c r="C37829" s="294"/>
      <c r="D37829" s="294"/>
      <c r="E37829" s="294"/>
      <c r="F37829" s="294"/>
    </row>
    <row r="37830">
      <c r="A37830" s="294" t="s">
        <v>44386</v>
      </c>
      <c r="B37830" s="294"/>
      <c r="C37830" s="294"/>
      <c r="D37830" s="294"/>
      <c r="E37830" s="294"/>
      <c r="F37830" s="294"/>
    </row>
    <row r="37831">
      <c r="A37831" s="294" t="s">
        <v>42747</v>
      </c>
      <c r="B37831" s="294"/>
      <c r="C37831" s="294"/>
      <c r="D37831" s="294"/>
      <c r="E37831" s="294"/>
      <c r="F37831" s="294"/>
    </row>
    <row r="37832">
      <c r="A37832" s="294" t="s">
        <v>44387</v>
      </c>
      <c r="B37832" s="294"/>
      <c r="C37832" s="294"/>
      <c r="D37832" s="294"/>
      <c r="E37832" s="294"/>
      <c r="F37832" s="294"/>
    </row>
    <row r="37833">
      <c r="A37833" s="294" t="s">
        <v>44388</v>
      </c>
      <c r="B37833" s="294"/>
      <c r="C37833" s="294"/>
      <c r="D37833" s="294"/>
      <c r="E37833" s="294"/>
      <c r="F37833" s="294"/>
    </row>
    <row r="37834">
      <c r="A37834" s="294"/>
      <c r="B37834" s="294"/>
      <c r="C37834" s="294"/>
      <c r="D37834" s="294"/>
      <c r="E37834" s="294"/>
      <c r="F37834" s="294"/>
    </row>
    <row r="37835">
      <c r="A37835" s="294" t="s">
        <v>23148</v>
      </c>
      <c r="B37835" s="294"/>
      <c r="C37835" s="294"/>
      <c r="D37835" s="294"/>
      <c r="E37835" s="294"/>
      <c r="F37835" s="294"/>
    </row>
    <row r="37836">
      <c r="A37836" s="294" t="s">
        <v>23238</v>
      </c>
      <c r="B37836" s="294"/>
      <c r="C37836" s="294"/>
      <c r="D37836" s="294"/>
      <c r="E37836" s="294"/>
      <c r="F37836" s="294"/>
    </row>
    <row r="37837">
      <c r="A37837" s="294"/>
      <c r="B37837" s="294"/>
      <c r="C37837" s="294"/>
      <c r="D37837" s="294"/>
      <c r="E37837" s="294"/>
      <c r="F37837" s="294"/>
    </row>
    <row r="37838">
      <c r="A37838" s="294" t="s">
        <v>44389</v>
      </c>
      <c r="B37838" s="294"/>
      <c r="C37838" s="294"/>
      <c r="D37838" s="294"/>
      <c r="E37838" s="294"/>
      <c r="F37838" s="294"/>
    </row>
    <row r="37839">
      <c r="A37839" s="294" t="s">
        <v>44390</v>
      </c>
      <c r="B37839" s="294"/>
      <c r="C37839" s="294"/>
      <c r="D37839" s="294"/>
      <c r="E37839" s="294"/>
      <c r="F37839" s="294"/>
    </row>
    <row r="37840">
      <c r="A37840" s="294" t="s">
        <v>44391</v>
      </c>
      <c r="B37840" s="294"/>
      <c r="C37840" s="294"/>
      <c r="D37840" s="294"/>
      <c r="E37840" s="294"/>
      <c r="F37840" s="294"/>
    </row>
    <row r="37841">
      <c r="A37841" s="294" t="s">
        <v>44392</v>
      </c>
      <c r="B37841" s="294"/>
      <c r="C37841" s="294"/>
      <c r="D37841" s="294"/>
      <c r="E37841" s="294"/>
      <c r="F37841" s="294"/>
    </row>
    <row r="37842">
      <c r="A37842" s="294" t="s">
        <v>22621</v>
      </c>
      <c r="B37842" s="294"/>
      <c r="C37842" s="294"/>
      <c r="D37842" s="294"/>
      <c r="E37842" s="294"/>
      <c r="F37842" s="294"/>
    </row>
    <row r="37843">
      <c r="A37843" s="294" t="s">
        <v>44393</v>
      </c>
      <c r="B37843" s="294"/>
      <c r="C37843" s="294"/>
      <c r="D37843" s="294"/>
      <c r="E37843" s="294"/>
      <c r="F37843" s="294"/>
    </row>
    <row r="37844">
      <c r="A37844" s="294"/>
      <c r="B37844" s="294"/>
      <c r="C37844" s="294"/>
      <c r="D37844" s="294"/>
      <c r="E37844" s="294"/>
      <c r="F37844" s="294"/>
    </row>
    <row r="37845">
      <c r="A37845" s="294" t="s">
        <v>42145</v>
      </c>
      <c r="B37845" s="294"/>
      <c r="C37845" s="294"/>
      <c r="D37845" s="294"/>
      <c r="E37845" s="294"/>
      <c r="F37845" s="294"/>
    </row>
    <row r="37846">
      <c r="A37846" s="294" t="s">
        <v>23068</v>
      </c>
      <c r="B37846" s="294"/>
      <c r="C37846" s="294"/>
      <c r="D37846" s="294"/>
      <c r="E37846" s="294"/>
      <c r="F37846" s="294"/>
    </row>
    <row r="37847">
      <c r="A37847" s="294"/>
      <c r="B37847" s="294"/>
      <c r="C37847" s="294"/>
      <c r="D37847" s="294"/>
      <c r="E37847" s="294"/>
      <c r="F37847" s="294"/>
    </row>
    <row r="37848">
      <c r="A37848" s="294" t="s">
        <v>44394</v>
      </c>
      <c r="B37848" s="294"/>
      <c r="C37848" s="294"/>
      <c r="D37848" s="294"/>
      <c r="E37848" s="294"/>
      <c r="F37848" s="294"/>
    </row>
    <row r="37849">
      <c r="A37849" s="294" t="s">
        <v>44395</v>
      </c>
      <c r="B37849" s="294"/>
      <c r="C37849" s="294"/>
      <c r="D37849" s="294"/>
      <c r="E37849" s="294"/>
      <c r="F37849" s="294"/>
    </row>
    <row r="37850">
      <c r="A37850" s="294" t="s">
        <v>44396</v>
      </c>
      <c r="B37850" s="294"/>
      <c r="C37850" s="294"/>
      <c r="D37850" s="294"/>
      <c r="E37850" s="294"/>
      <c r="F37850" s="294"/>
    </row>
    <row r="37851">
      <c r="A37851" s="294" t="s">
        <v>44397</v>
      </c>
      <c r="B37851" s="294"/>
      <c r="C37851" s="294"/>
      <c r="D37851" s="294"/>
      <c r="E37851" s="294"/>
      <c r="F37851" s="294"/>
    </row>
    <row r="37852">
      <c r="A37852" s="294" t="s">
        <v>44398</v>
      </c>
      <c r="B37852" s="294"/>
      <c r="C37852" s="294"/>
      <c r="D37852" s="294"/>
      <c r="E37852" s="294"/>
      <c r="F37852" s="294"/>
    </row>
    <row r="37853">
      <c r="A37853" s="294" t="s">
        <v>44399</v>
      </c>
      <c r="B37853" s="294"/>
      <c r="C37853" s="294"/>
      <c r="D37853" s="294"/>
      <c r="E37853" s="294"/>
      <c r="F37853" s="294"/>
    </row>
    <row r="37854">
      <c r="A37854" s="294" t="s">
        <v>41685</v>
      </c>
      <c r="B37854" s="294"/>
      <c r="C37854" s="294"/>
      <c r="D37854" s="294"/>
      <c r="E37854" s="294"/>
      <c r="F37854" s="294"/>
    </row>
    <row r="37855">
      <c r="A37855" s="294" t="s">
        <v>44400</v>
      </c>
      <c r="B37855" s="294"/>
      <c r="C37855" s="294"/>
      <c r="D37855" s="294"/>
      <c r="E37855" s="294"/>
      <c r="F37855" s="294"/>
    </row>
    <row r="37856">
      <c r="A37856" s="294"/>
      <c r="B37856" s="294"/>
      <c r="C37856" s="294"/>
      <c r="D37856" s="294"/>
      <c r="E37856" s="294"/>
      <c r="F37856" s="294"/>
    </row>
    <row r="37857">
      <c r="A37857" s="294" t="s">
        <v>40986</v>
      </c>
      <c r="B37857" s="294"/>
      <c r="C37857" s="294"/>
      <c r="D37857" s="294"/>
      <c r="E37857" s="294"/>
      <c r="F37857" s="294"/>
    </row>
    <row r="37858">
      <c r="A37858" s="294"/>
      <c r="B37858" s="294"/>
      <c r="C37858" s="294"/>
      <c r="D37858" s="294"/>
      <c r="E37858" s="294"/>
      <c r="F37858" s="294"/>
    </row>
    <row r="37859">
      <c r="A37859" s="294" t="s">
        <v>44401</v>
      </c>
      <c r="B37859" s="294"/>
      <c r="C37859" s="294"/>
      <c r="D37859" s="294"/>
      <c r="E37859" s="294"/>
      <c r="F37859" s="294"/>
    </row>
    <row r="37860">
      <c r="A37860" s="294" t="s">
        <v>44402</v>
      </c>
      <c r="B37860" s="294"/>
      <c r="C37860" s="294"/>
      <c r="D37860" s="294"/>
      <c r="E37860" s="294"/>
      <c r="F37860" s="294"/>
    </row>
    <row r="37861">
      <c r="A37861" s="294" t="s">
        <v>23830</v>
      </c>
      <c r="B37861" s="294"/>
      <c r="C37861" s="294"/>
      <c r="D37861" s="294"/>
      <c r="E37861" s="294"/>
      <c r="F37861" s="294"/>
    </row>
    <row r="37862">
      <c r="A37862" s="294" t="s">
        <v>23831</v>
      </c>
      <c r="B37862" s="294"/>
      <c r="C37862" s="294"/>
      <c r="D37862" s="294"/>
      <c r="E37862" s="294"/>
      <c r="F37862" s="294"/>
    </row>
    <row r="37863">
      <c r="A37863" s="294" t="s">
        <v>30336</v>
      </c>
      <c r="B37863" s="294"/>
      <c r="C37863" s="294"/>
      <c r="D37863" s="294"/>
      <c r="E37863" s="294"/>
      <c r="F37863" s="294"/>
    </row>
    <row r="37864">
      <c r="A37864" s="294" t="s">
        <v>41599</v>
      </c>
      <c r="B37864" s="294"/>
      <c r="C37864" s="294"/>
      <c r="D37864" s="294"/>
      <c r="E37864" s="294"/>
      <c r="F37864" s="294"/>
    </row>
    <row r="37865">
      <c r="A37865" s="294" t="s">
        <v>31573</v>
      </c>
      <c r="B37865" s="294"/>
      <c r="C37865" s="294"/>
      <c r="D37865" s="294"/>
      <c r="E37865" s="294"/>
      <c r="F37865" s="294"/>
    </row>
    <row r="37866">
      <c r="A37866" s="294" t="s">
        <v>21511</v>
      </c>
      <c r="B37866" s="294"/>
      <c r="C37866" s="294"/>
      <c r="D37866" s="294"/>
      <c r="E37866" s="294"/>
      <c r="F37866" s="294"/>
    </row>
    <row r="37867">
      <c r="A37867" s="294" t="s">
        <v>44403</v>
      </c>
      <c r="B37867" s="294"/>
      <c r="C37867" s="294"/>
      <c r="D37867" s="294"/>
      <c r="E37867" s="294"/>
      <c r="F37867" s="294"/>
    </row>
    <row r="37868">
      <c r="A37868" s="294"/>
      <c r="B37868" s="294"/>
      <c r="C37868" s="294"/>
      <c r="D37868" s="294"/>
      <c r="E37868" s="294"/>
      <c r="F37868" s="294"/>
    </row>
    <row r="37869">
      <c r="A37869" s="294"/>
      <c r="B37869" s="294"/>
      <c r="C37869" s="294"/>
      <c r="D37869" s="294"/>
      <c r="E37869" s="294"/>
      <c r="F37869" s="294"/>
    </row>
    <row r="37870">
      <c r="A37870" s="294" t="s">
        <v>41905</v>
      </c>
      <c r="B37870" s="294"/>
      <c r="C37870" s="294"/>
      <c r="D37870" s="294"/>
      <c r="E37870" s="294"/>
      <c r="F37870" s="294"/>
    </row>
    <row r="37871">
      <c r="A37871" s="294"/>
      <c r="B37871" s="294"/>
      <c r="C37871" s="294"/>
      <c r="D37871" s="294"/>
      <c r="E37871" s="294"/>
      <c r="F37871" s="294"/>
    </row>
    <row r="37872">
      <c r="A37872" s="294" t="s">
        <v>44404</v>
      </c>
      <c r="B37872" s="294"/>
      <c r="C37872" s="294"/>
      <c r="D37872" s="294"/>
      <c r="E37872" s="294"/>
      <c r="F37872" s="294"/>
    </row>
    <row r="37873">
      <c r="A37873" s="294" t="s">
        <v>44405</v>
      </c>
      <c r="B37873" s="294"/>
      <c r="C37873" s="294"/>
      <c r="D37873" s="294"/>
      <c r="E37873" s="294"/>
      <c r="F37873" s="294"/>
    </row>
    <row r="37874">
      <c r="A37874" s="294" t="s">
        <v>42777</v>
      </c>
      <c r="B37874" s="294"/>
      <c r="C37874" s="294"/>
      <c r="D37874" s="294"/>
      <c r="E37874" s="294"/>
      <c r="F37874" s="294"/>
    </row>
    <row r="37875">
      <c r="A37875" s="294" t="s">
        <v>44406</v>
      </c>
      <c r="B37875" s="294"/>
      <c r="C37875" s="294"/>
      <c r="D37875" s="294"/>
      <c r="E37875" s="294"/>
      <c r="F37875" s="294"/>
    </row>
    <row r="37876">
      <c r="A37876" s="294" t="s">
        <v>42779</v>
      </c>
      <c r="B37876" s="294"/>
      <c r="C37876" s="294"/>
      <c r="D37876" s="294"/>
      <c r="E37876" s="294"/>
      <c r="F37876" s="294"/>
    </row>
    <row r="37877">
      <c r="A37877" s="294" t="s">
        <v>22631</v>
      </c>
      <c r="B37877" s="294"/>
      <c r="C37877" s="294"/>
      <c r="D37877" s="294"/>
      <c r="E37877" s="294"/>
      <c r="F37877" s="294"/>
    </row>
    <row r="37878">
      <c r="A37878" s="294" t="s">
        <v>42780</v>
      </c>
      <c r="B37878" s="294"/>
      <c r="C37878" s="294"/>
      <c r="D37878" s="294"/>
      <c r="E37878" s="294"/>
      <c r="F37878" s="294"/>
    </row>
    <row r="37879">
      <c r="A37879" s="294" t="s">
        <v>42781</v>
      </c>
      <c r="B37879" s="294"/>
      <c r="C37879" s="294"/>
      <c r="D37879" s="294"/>
      <c r="E37879" s="294"/>
      <c r="F37879" s="294"/>
    </row>
    <row r="37880">
      <c r="A37880" s="294" t="s">
        <v>44407</v>
      </c>
      <c r="B37880" s="294"/>
      <c r="C37880" s="294"/>
      <c r="D37880" s="294"/>
      <c r="E37880" s="294"/>
      <c r="F37880" s="294"/>
    </row>
    <row r="37881">
      <c r="A37881" s="294" t="s">
        <v>44408</v>
      </c>
      <c r="B37881" s="294"/>
      <c r="C37881" s="294"/>
      <c r="D37881" s="294"/>
      <c r="E37881" s="294"/>
      <c r="F37881" s="294"/>
    </row>
    <row r="37882">
      <c r="A37882" s="294" t="s">
        <v>44409</v>
      </c>
      <c r="B37882" s="294"/>
      <c r="C37882" s="294"/>
      <c r="D37882" s="294"/>
      <c r="E37882" s="294"/>
      <c r="F37882" s="294"/>
    </row>
    <row r="37883">
      <c r="A37883" s="294" t="s">
        <v>44410</v>
      </c>
      <c r="B37883" s="294"/>
      <c r="C37883" s="294"/>
      <c r="D37883" s="294"/>
      <c r="E37883" s="294"/>
      <c r="F37883" s="294"/>
    </row>
    <row r="37884">
      <c r="A37884" s="294" t="s">
        <v>44411</v>
      </c>
      <c r="B37884" s="294"/>
      <c r="C37884" s="294"/>
      <c r="D37884" s="294"/>
      <c r="E37884" s="294"/>
      <c r="F37884" s="294"/>
    </row>
    <row r="37885">
      <c r="A37885" s="294" t="s">
        <v>42854</v>
      </c>
      <c r="B37885" s="294"/>
      <c r="C37885" s="294"/>
      <c r="D37885" s="294"/>
      <c r="E37885" s="294"/>
      <c r="F37885" s="294"/>
    </row>
    <row r="37886">
      <c r="A37886" s="294" t="s">
        <v>44412</v>
      </c>
      <c r="B37886" s="294"/>
      <c r="C37886" s="294"/>
      <c r="D37886" s="294"/>
      <c r="E37886" s="294"/>
      <c r="F37886" s="294"/>
    </row>
    <row r="37887">
      <c r="A37887" s="294" t="s">
        <v>44413</v>
      </c>
      <c r="B37887" s="294"/>
      <c r="C37887" s="294"/>
      <c r="D37887" s="294"/>
      <c r="E37887" s="294"/>
      <c r="F37887" s="294"/>
    </row>
    <row r="37888">
      <c r="A37888" s="294" t="s">
        <v>42858</v>
      </c>
      <c r="B37888" s="294"/>
      <c r="C37888" s="294"/>
      <c r="D37888" s="294"/>
      <c r="E37888" s="294"/>
      <c r="F37888" s="294"/>
    </row>
    <row r="37889">
      <c r="A37889" s="294" t="s">
        <v>42859</v>
      </c>
      <c r="B37889" s="294"/>
      <c r="C37889" s="294"/>
      <c r="D37889" s="294"/>
      <c r="E37889" s="294"/>
      <c r="F37889" s="294"/>
    </row>
    <row r="37890">
      <c r="A37890" s="294" t="s">
        <v>44414</v>
      </c>
      <c r="B37890" s="294"/>
      <c r="C37890" s="294"/>
      <c r="D37890" s="294"/>
      <c r="E37890" s="294"/>
      <c r="F37890" s="294"/>
    </row>
    <row r="37891">
      <c r="A37891" s="294" t="s">
        <v>44415</v>
      </c>
      <c r="B37891" s="294"/>
      <c r="C37891" s="294"/>
      <c r="D37891" s="294"/>
      <c r="E37891" s="294"/>
      <c r="F37891" s="294"/>
    </row>
    <row r="37892">
      <c r="A37892" s="294" t="s">
        <v>44416</v>
      </c>
      <c r="B37892" s="294"/>
      <c r="C37892" s="294"/>
      <c r="D37892" s="294"/>
      <c r="E37892" s="294"/>
      <c r="F37892" s="294"/>
    </row>
    <row r="37893">
      <c r="A37893" s="294"/>
      <c r="B37893" s="294"/>
      <c r="C37893" s="294"/>
      <c r="D37893" s="294"/>
      <c r="E37893" s="294"/>
      <c r="F37893" s="294"/>
    </row>
    <row r="37894">
      <c r="A37894" s="294" t="s">
        <v>42265</v>
      </c>
      <c r="B37894" s="294"/>
      <c r="C37894" s="294"/>
      <c r="D37894" s="294"/>
      <c r="E37894" s="294"/>
      <c r="F37894" s="294"/>
    </row>
    <row r="37895">
      <c r="A37895" s="294"/>
      <c r="B37895" s="294"/>
      <c r="C37895" s="294"/>
      <c r="D37895" s="294"/>
      <c r="E37895" s="294"/>
      <c r="F37895" s="294"/>
    </row>
    <row r="37896">
      <c r="A37896" s="294" t="s">
        <v>27652</v>
      </c>
      <c r="B37896" s="294"/>
      <c r="C37896" s="294"/>
      <c r="D37896" s="294"/>
      <c r="E37896" s="294"/>
      <c r="F37896" s="294"/>
    </row>
    <row r="37897">
      <c r="A37897" s="294" t="s">
        <v>44417</v>
      </c>
      <c r="B37897" s="294"/>
      <c r="C37897" s="294"/>
      <c r="D37897" s="294"/>
      <c r="E37897" s="294"/>
      <c r="F37897" s="294"/>
    </row>
    <row r="37898">
      <c r="A37898" s="294" t="s">
        <v>44271</v>
      </c>
      <c r="B37898" s="294"/>
      <c r="C37898" s="294"/>
      <c r="D37898" s="294"/>
      <c r="E37898" s="294"/>
      <c r="F37898" s="294"/>
    </row>
    <row r="37899">
      <c r="A37899" s="294" t="s">
        <v>44418</v>
      </c>
      <c r="B37899" s="294"/>
      <c r="C37899" s="294"/>
      <c r="D37899" s="294"/>
      <c r="E37899" s="294"/>
      <c r="F37899" s="294"/>
    </row>
    <row r="37900">
      <c r="A37900" s="294" t="s">
        <v>44419</v>
      </c>
      <c r="B37900" s="294"/>
      <c r="C37900" s="294"/>
      <c r="D37900" s="294"/>
      <c r="E37900" s="294"/>
      <c r="F37900" s="294"/>
    </row>
    <row r="37901">
      <c r="A37901" s="294" t="s">
        <v>44420</v>
      </c>
      <c r="B37901" s="294"/>
      <c r="C37901" s="294"/>
      <c r="D37901" s="294"/>
      <c r="E37901" s="294"/>
      <c r="F37901" s="294"/>
    </row>
    <row r="37902">
      <c r="A37902" s="294" t="s">
        <v>44421</v>
      </c>
      <c r="B37902" s="294"/>
      <c r="C37902" s="294"/>
      <c r="D37902" s="294"/>
      <c r="E37902" s="294"/>
      <c r="F37902" s="294"/>
    </row>
    <row r="37903">
      <c r="A37903" s="294" t="s">
        <v>44422</v>
      </c>
      <c r="B37903" s="294"/>
      <c r="C37903" s="294"/>
      <c r="D37903" s="294"/>
      <c r="E37903" s="294"/>
      <c r="F37903" s="294"/>
    </row>
    <row r="37904">
      <c r="A37904" s="294" t="s">
        <v>44423</v>
      </c>
      <c r="B37904" s="294"/>
      <c r="C37904" s="294"/>
      <c r="D37904" s="294"/>
      <c r="E37904" s="294"/>
      <c r="F37904" s="294"/>
    </row>
    <row r="37905">
      <c r="A37905" s="294" t="s">
        <v>44424</v>
      </c>
      <c r="B37905" s="294"/>
      <c r="C37905" s="294"/>
      <c r="D37905" s="294"/>
      <c r="E37905" s="294"/>
      <c r="F37905" s="294"/>
    </row>
    <row r="37906">
      <c r="A37906" s="294" t="s">
        <v>39849</v>
      </c>
      <c r="B37906" s="294"/>
      <c r="C37906" s="294"/>
      <c r="D37906" s="294"/>
      <c r="E37906" s="294"/>
      <c r="F37906" s="294"/>
    </row>
    <row r="37907">
      <c r="A37907" s="294" t="s">
        <v>44425</v>
      </c>
      <c r="B37907" s="294"/>
      <c r="C37907" s="294"/>
      <c r="D37907" s="294"/>
      <c r="E37907" s="294"/>
      <c r="F37907" s="294"/>
    </row>
    <row r="37908">
      <c r="A37908" s="294" t="s">
        <v>44426</v>
      </c>
      <c r="B37908" s="294"/>
      <c r="C37908" s="294"/>
      <c r="D37908" s="294"/>
      <c r="E37908" s="294"/>
      <c r="F37908" s="294"/>
    </row>
    <row r="37909">
      <c r="A37909" s="294"/>
      <c r="B37909" s="294"/>
      <c r="C37909" s="294"/>
      <c r="D37909" s="294"/>
      <c r="E37909" s="294"/>
      <c r="F37909" s="294"/>
    </row>
    <row r="37910">
      <c r="A37910" s="294"/>
      <c r="B37910" s="294"/>
      <c r="C37910" s="294"/>
      <c r="D37910" s="294"/>
      <c r="E37910" s="294"/>
      <c r="F37910" s="294"/>
    </row>
    <row r="37911">
      <c r="A37911" s="294" t="s">
        <v>41927</v>
      </c>
      <c r="B37911" s="294"/>
      <c r="C37911" s="294"/>
      <c r="D37911" s="294"/>
      <c r="E37911" s="294"/>
      <c r="F37911" s="294"/>
    </row>
    <row r="37912">
      <c r="A37912" s="294" t="s">
        <v>44427</v>
      </c>
      <c r="B37912" s="294"/>
      <c r="C37912" s="294"/>
      <c r="D37912" s="294"/>
      <c r="E37912" s="294"/>
      <c r="F37912" s="294"/>
    </row>
    <row r="37913">
      <c r="A37913" s="294" t="s">
        <v>21672</v>
      </c>
      <c r="B37913" s="294"/>
      <c r="C37913" s="294"/>
      <c r="D37913" s="294"/>
      <c r="E37913" s="294"/>
      <c r="F37913" s="294"/>
    </row>
    <row r="37914">
      <c r="A37914" s="294" t="s">
        <v>44428</v>
      </c>
      <c r="B37914" s="294"/>
      <c r="C37914" s="294"/>
      <c r="D37914" s="294"/>
      <c r="E37914" s="294"/>
      <c r="F37914" s="294"/>
    </row>
    <row r="37915">
      <c r="A37915" s="294"/>
      <c r="B37915" s="294"/>
      <c r="C37915" s="294"/>
      <c r="D37915" s="294"/>
      <c r="E37915" s="294"/>
      <c r="F37915" s="294"/>
    </row>
    <row r="37916">
      <c r="A37916" s="294" t="s">
        <v>21429</v>
      </c>
      <c r="B37916" s="294"/>
      <c r="C37916" s="294"/>
      <c r="D37916" s="294"/>
      <c r="E37916" s="294"/>
      <c r="F37916" s="294"/>
    </row>
    <row r="37917">
      <c r="A37917" s="294"/>
      <c r="B37917" s="294"/>
      <c r="C37917" s="294"/>
      <c r="D37917" s="294"/>
      <c r="E37917" s="294"/>
      <c r="F37917" s="294"/>
    </row>
    <row r="37918">
      <c r="A37918" s="294" t="s">
        <v>44429</v>
      </c>
      <c r="B37918" s="294"/>
      <c r="C37918" s="294"/>
      <c r="D37918" s="294"/>
      <c r="E37918" s="294"/>
      <c r="F37918" s="294"/>
    </row>
    <row r="37919">
      <c r="A37919" s="294" t="s">
        <v>33856</v>
      </c>
      <c r="B37919" s="294"/>
      <c r="C37919" s="294"/>
      <c r="D37919" s="294"/>
      <c r="E37919" s="294"/>
      <c r="F37919" s="294"/>
    </row>
    <row r="37920">
      <c r="A37920" s="294" t="s">
        <v>33854</v>
      </c>
      <c r="B37920" s="294"/>
      <c r="C37920" s="294"/>
      <c r="D37920" s="294"/>
      <c r="E37920" s="294"/>
      <c r="F37920" s="294"/>
    </row>
    <row r="37921">
      <c r="A37921" s="294" t="s">
        <v>33855</v>
      </c>
      <c r="B37921" s="294"/>
      <c r="C37921" s="294"/>
      <c r="D37921" s="294"/>
      <c r="E37921" s="294"/>
      <c r="F37921" s="294"/>
    </row>
    <row r="37922">
      <c r="A37922" s="294" t="s">
        <v>44430</v>
      </c>
      <c r="B37922" s="294"/>
      <c r="C37922" s="294"/>
      <c r="D37922" s="294"/>
      <c r="E37922" s="294"/>
      <c r="F37922" s="294"/>
    </row>
    <row r="37923">
      <c r="A37923" s="294" t="s">
        <v>38994</v>
      </c>
      <c r="B37923" s="294"/>
      <c r="C37923" s="294"/>
      <c r="D37923" s="294"/>
      <c r="E37923" s="294"/>
      <c r="F37923" s="294"/>
    </row>
    <row r="37924">
      <c r="A37924" s="294" t="s">
        <v>39502</v>
      </c>
      <c r="B37924" s="294"/>
      <c r="C37924" s="294"/>
      <c r="D37924" s="294"/>
      <c r="E37924" s="294"/>
      <c r="F37924" s="294"/>
    </row>
    <row r="37925">
      <c r="A37925" s="294" t="s">
        <v>44431</v>
      </c>
      <c r="B37925" s="294"/>
      <c r="C37925" s="294"/>
      <c r="D37925" s="294"/>
      <c r="E37925" s="294"/>
      <c r="F37925" s="294"/>
    </row>
    <row r="37926">
      <c r="A37926" s="294" t="s">
        <v>44432</v>
      </c>
      <c r="B37926" s="294"/>
      <c r="C37926" s="294"/>
      <c r="D37926" s="294"/>
      <c r="E37926" s="294"/>
      <c r="F37926" s="294"/>
    </row>
    <row r="37927">
      <c r="A37927" s="294" t="s">
        <v>44433</v>
      </c>
      <c r="B37927" s="294"/>
      <c r="C37927" s="294"/>
      <c r="D37927" s="294"/>
      <c r="E37927" s="294"/>
      <c r="F37927" s="294"/>
    </row>
    <row r="37928">
      <c r="A37928" s="294"/>
      <c r="B37928" s="294"/>
      <c r="C37928" s="294"/>
      <c r="D37928" s="294"/>
      <c r="E37928" s="294"/>
      <c r="F37928" s="294"/>
    </row>
    <row r="37929">
      <c r="A37929" s="294" t="s">
        <v>22564</v>
      </c>
      <c r="B37929" s="294"/>
      <c r="C37929" s="294"/>
      <c r="D37929" s="294"/>
      <c r="E37929" s="294"/>
      <c r="F37929" s="294"/>
    </row>
    <row r="37930">
      <c r="A37930" s="294" t="s">
        <v>26065</v>
      </c>
      <c r="B37930" s="294"/>
      <c r="C37930" s="294"/>
      <c r="D37930" s="294"/>
      <c r="E37930" s="294"/>
      <c r="F37930" s="294"/>
    </row>
    <row r="37931">
      <c r="A37931" s="294"/>
      <c r="B37931" s="294"/>
      <c r="C37931" s="294"/>
      <c r="D37931" s="294"/>
      <c r="E37931" s="294"/>
      <c r="F37931" s="294"/>
    </row>
    <row r="37932">
      <c r="A37932" s="294" t="s">
        <v>44434</v>
      </c>
      <c r="B37932" s="294"/>
      <c r="C37932" s="294"/>
      <c r="D37932" s="294"/>
      <c r="E37932" s="294"/>
      <c r="F37932" s="294"/>
    </row>
    <row r="37933">
      <c r="A37933" s="294" t="s">
        <v>43721</v>
      </c>
      <c r="B37933" s="294"/>
      <c r="C37933" s="294"/>
      <c r="D37933" s="294"/>
      <c r="E37933" s="294"/>
      <c r="F37933" s="294"/>
    </row>
    <row r="37934">
      <c r="A37934" s="294" t="s">
        <v>44435</v>
      </c>
      <c r="B37934" s="294"/>
      <c r="C37934" s="294"/>
      <c r="D37934" s="294"/>
      <c r="E37934" s="294"/>
      <c r="F37934" s="294"/>
    </row>
    <row r="37935">
      <c r="A37935" s="294" t="s">
        <v>44436</v>
      </c>
      <c r="B37935" s="294"/>
      <c r="C37935" s="294"/>
      <c r="D37935" s="294"/>
      <c r="E37935" s="294"/>
      <c r="F37935" s="294"/>
    </row>
    <row r="37936">
      <c r="A37936" s="294" t="s">
        <v>44437</v>
      </c>
      <c r="B37936" s="294"/>
      <c r="C37936" s="294"/>
      <c r="D37936" s="294"/>
      <c r="E37936" s="294"/>
      <c r="F37936" s="294"/>
    </row>
    <row r="37937">
      <c r="A37937" s="294" t="s">
        <v>44438</v>
      </c>
      <c r="B37937" s="294"/>
      <c r="C37937" s="294"/>
      <c r="D37937" s="294"/>
      <c r="E37937" s="294"/>
      <c r="F37937" s="294"/>
    </row>
    <row r="37938">
      <c r="A37938" s="294"/>
      <c r="B37938" s="294"/>
      <c r="C37938" s="294"/>
      <c r="D37938" s="294"/>
      <c r="E37938" s="294"/>
      <c r="F37938" s="294"/>
    </row>
    <row r="37939">
      <c r="A37939" s="294" t="s">
        <v>25653</v>
      </c>
      <c r="B37939" s="294"/>
      <c r="C37939" s="294"/>
      <c r="D37939" s="294"/>
      <c r="E37939" s="294"/>
      <c r="F37939" s="294"/>
    </row>
    <row r="37940">
      <c r="A37940" s="294" t="s">
        <v>23322</v>
      </c>
      <c r="B37940" s="294"/>
      <c r="C37940" s="294"/>
      <c r="D37940" s="294"/>
      <c r="E37940" s="294"/>
      <c r="F37940" s="294"/>
    </row>
    <row r="37941">
      <c r="A37941" s="294"/>
      <c r="B37941" s="294"/>
      <c r="C37941" s="294"/>
      <c r="D37941" s="294"/>
      <c r="E37941" s="294"/>
      <c r="F37941" s="294"/>
    </row>
    <row r="37942">
      <c r="A37942" s="294" t="s">
        <v>41735</v>
      </c>
      <c r="B37942" s="294"/>
      <c r="C37942" s="294"/>
      <c r="D37942" s="294"/>
      <c r="E37942" s="294"/>
      <c r="F37942" s="294"/>
    </row>
    <row r="37943">
      <c r="A37943" s="294" t="s">
        <v>44439</v>
      </c>
      <c r="B37943" s="294"/>
      <c r="C37943" s="294"/>
      <c r="D37943" s="294"/>
      <c r="E37943" s="294"/>
      <c r="F37943" s="294"/>
    </row>
    <row r="37944">
      <c r="A37944" s="294" t="s">
        <v>44440</v>
      </c>
      <c r="B37944" s="294"/>
      <c r="C37944" s="294"/>
      <c r="D37944" s="294"/>
      <c r="E37944" s="294"/>
      <c r="F37944" s="294"/>
    </row>
    <row r="37945">
      <c r="A37945" s="294" t="s">
        <v>44441</v>
      </c>
      <c r="B37945" s="294"/>
      <c r="C37945" s="294"/>
      <c r="D37945" s="294"/>
      <c r="E37945" s="294"/>
      <c r="F37945" s="294"/>
    </row>
    <row r="37946">
      <c r="A37946" s="294"/>
      <c r="B37946" s="294"/>
      <c r="C37946" s="294"/>
      <c r="D37946" s="294"/>
      <c r="E37946" s="294"/>
      <c r="F37946" s="294"/>
    </row>
    <row r="37947">
      <c r="A37947" s="294" t="s">
        <v>23201</v>
      </c>
      <c r="B37947" s="294"/>
      <c r="C37947" s="294"/>
      <c r="D37947" s="294"/>
      <c r="E37947" s="294"/>
      <c r="F37947" s="294"/>
    </row>
    <row r="37948">
      <c r="A37948" s="294" t="s">
        <v>23202</v>
      </c>
      <c r="B37948" s="294"/>
      <c r="C37948" s="294"/>
      <c r="D37948" s="294"/>
      <c r="E37948" s="294"/>
      <c r="F37948" s="294"/>
    </row>
    <row r="37949">
      <c r="A37949" s="294"/>
      <c r="B37949" s="294"/>
      <c r="C37949" s="294"/>
      <c r="D37949" s="294"/>
      <c r="E37949" s="294"/>
      <c r="F37949" s="294"/>
    </row>
    <row r="37950">
      <c r="A37950" s="294" t="s">
        <v>44442</v>
      </c>
      <c r="B37950" s="294"/>
      <c r="C37950" s="294"/>
      <c r="D37950" s="294"/>
      <c r="E37950" s="294"/>
      <c r="F37950" s="294"/>
    </row>
    <row r="37951">
      <c r="A37951" s="294" t="s">
        <v>42733</v>
      </c>
      <c r="B37951" s="294"/>
      <c r="C37951" s="294"/>
      <c r="D37951" s="294"/>
      <c r="E37951" s="294"/>
      <c r="F37951" s="294"/>
    </row>
    <row r="37952">
      <c r="A37952" s="294" t="s">
        <v>41404</v>
      </c>
      <c r="B37952" s="294"/>
      <c r="C37952" s="294"/>
      <c r="D37952" s="294"/>
      <c r="E37952" s="294"/>
      <c r="F37952" s="294"/>
    </row>
    <row r="37953">
      <c r="A37953" s="294" t="s">
        <v>44443</v>
      </c>
      <c r="B37953" s="294"/>
      <c r="C37953" s="294"/>
      <c r="D37953" s="294"/>
      <c r="E37953" s="294"/>
      <c r="F37953" s="294"/>
    </row>
    <row r="37954">
      <c r="A37954" s="294"/>
      <c r="B37954" s="294"/>
      <c r="C37954" s="294"/>
      <c r="D37954" s="294"/>
      <c r="E37954" s="294"/>
      <c r="F37954" s="294"/>
    </row>
    <row r="37955">
      <c r="A37955" s="294" t="s">
        <v>24089</v>
      </c>
      <c r="B37955" s="294"/>
      <c r="C37955" s="294"/>
      <c r="D37955" s="294"/>
      <c r="E37955" s="294"/>
      <c r="F37955" s="294"/>
    </row>
    <row r="37956">
      <c r="A37956" s="294" t="s">
        <v>34101</v>
      </c>
      <c r="B37956" s="294"/>
      <c r="C37956" s="294"/>
      <c r="D37956" s="294"/>
      <c r="E37956" s="294"/>
      <c r="F37956" s="294"/>
    </row>
    <row r="37957">
      <c r="A37957" s="294"/>
      <c r="B37957" s="294"/>
      <c r="C37957" s="294"/>
      <c r="D37957" s="294"/>
      <c r="E37957" s="294"/>
      <c r="F37957" s="294"/>
    </row>
    <row r="37958">
      <c r="A37958" s="294" t="s">
        <v>43914</v>
      </c>
      <c r="B37958" s="294"/>
      <c r="C37958" s="294"/>
      <c r="D37958" s="294"/>
      <c r="E37958" s="294"/>
      <c r="F37958" s="294"/>
    </row>
    <row r="37959">
      <c r="A37959" s="294" t="s">
        <v>44441</v>
      </c>
      <c r="B37959" s="294"/>
      <c r="C37959" s="294"/>
      <c r="D37959" s="294"/>
      <c r="E37959" s="294"/>
      <c r="F37959" s="294"/>
    </row>
    <row r="37960">
      <c r="A37960" s="294" t="s">
        <v>44444</v>
      </c>
      <c r="B37960" s="294"/>
      <c r="C37960" s="294"/>
      <c r="D37960" s="294"/>
      <c r="E37960" s="294"/>
      <c r="F37960" s="294"/>
    </row>
    <row r="37961">
      <c r="A37961" s="294" t="s">
        <v>44445</v>
      </c>
      <c r="B37961" s="294"/>
      <c r="C37961" s="294"/>
      <c r="D37961" s="294"/>
      <c r="E37961" s="294"/>
      <c r="F37961" s="294"/>
    </row>
    <row r="37962">
      <c r="A37962" s="294" t="s">
        <v>44446</v>
      </c>
      <c r="B37962" s="294"/>
      <c r="C37962" s="294"/>
      <c r="D37962" s="294"/>
      <c r="E37962" s="294"/>
      <c r="F37962" s="294"/>
    </row>
    <row r="37963">
      <c r="A37963" s="294" t="s">
        <v>44447</v>
      </c>
      <c r="B37963" s="294"/>
      <c r="C37963" s="294"/>
      <c r="D37963" s="294"/>
      <c r="E37963" s="294"/>
      <c r="F37963" s="294"/>
    </row>
    <row r="37964">
      <c r="A37964" s="294"/>
      <c r="B37964" s="294"/>
      <c r="C37964" s="294"/>
      <c r="D37964" s="294"/>
      <c r="E37964" s="294"/>
      <c r="F37964" s="294"/>
    </row>
    <row r="37965">
      <c r="A37965" s="294" t="s">
        <v>38885</v>
      </c>
      <c r="B37965" s="294"/>
      <c r="C37965" s="294"/>
      <c r="D37965" s="294"/>
      <c r="E37965" s="294"/>
      <c r="F37965" s="294"/>
    </row>
    <row r="37966">
      <c r="A37966" s="294" t="s">
        <v>25456</v>
      </c>
      <c r="B37966" s="294"/>
      <c r="C37966" s="294"/>
      <c r="D37966" s="294"/>
      <c r="E37966" s="294"/>
      <c r="F37966" s="294"/>
    </row>
    <row r="37967">
      <c r="A37967" s="294"/>
      <c r="B37967" s="294"/>
      <c r="C37967" s="294"/>
      <c r="D37967" s="294"/>
      <c r="E37967" s="294"/>
      <c r="F37967" s="294"/>
    </row>
    <row r="37968">
      <c r="A37968" s="294" t="s">
        <v>44448</v>
      </c>
      <c r="B37968" s="294"/>
      <c r="C37968" s="294"/>
      <c r="D37968" s="294"/>
      <c r="E37968" s="294"/>
      <c r="F37968" s="294"/>
    </row>
    <row r="37969">
      <c r="A37969" s="294" t="s">
        <v>44449</v>
      </c>
      <c r="B37969" s="294"/>
      <c r="C37969" s="294"/>
      <c r="D37969" s="294"/>
      <c r="E37969" s="294"/>
      <c r="F37969" s="294"/>
    </row>
    <row r="37970">
      <c r="A37970" s="294" t="s">
        <v>44450</v>
      </c>
      <c r="B37970" s="294"/>
      <c r="C37970" s="294"/>
      <c r="D37970" s="294"/>
      <c r="E37970" s="294"/>
      <c r="F37970" s="294"/>
    </row>
    <row r="37971">
      <c r="A37971" s="294" t="s">
        <v>44451</v>
      </c>
      <c r="B37971" s="294"/>
      <c r="C37971" s="294"/>
      <c r="D37971" s="294"/>
      <c r="E37971" s="294"/>
      <c r="F37971" s="294"/>
    </row>
    <row r="37972">
      <c r="A37972" s="294" t="s">
        <v>44452</v>
      </c>
      <c r="B37972" s="294"/>
      <c r="C37972" s="294"/>
      <c r="D37972" s="294"/>
      <c r="E37972" s="294"/>
      <c r="F37972" s="294"/>
    </row>
    <row r="37973">
      <c r="A37973" s="294" t="s">
        <v>44453</v>
      </c>
      <c r="B37973" s="294"/>
      <c r="C37973" s="294"/>
      <c r="D37973" s="294"/>
      <c r="E37973" s="294"/>
      <c r="F37973" s="294"/>
    </row>
    <row r="37974">
      <c r="A37974" s="294" t="s">
        <v>44454</v>
      </c>
      <c r="B37974" s="294"/>
      <c r="C37974" s="294"/>
      <c r="D37974" s="294"/>
      <c r="E37974" s="294"/>
      <c r="F37974" s="294"/>
    </row>
    <row r="37975">
      <c r="A37975" s="294"/>
      <c r="B37975" s="294"/>
      <c r="C37975" s="294"/>
      <c r="D37975" s="294"/>
      <c r="E37975" s="294"/>
      <c r="F37975" s="294"/>
    </row>
    <row r="37976">
      <c r="A37976" s="294" t="s">
        <v>41927</v>
      </c>
      <c r="B37976" s="294"/>
      <c r="C37976" s="294"/>
      <c r="D37976" s="294"/>
      <c r="E37976" s="294"/>
      <c r="F37976" s="294"/>
    </row>
    <row r="37977">
      <c r="A37977" s="294" t="s">
        <v>44455</v>
      </c>
      <c r="B37977" s="294"/>
      <c r="C37977" s="294"/>
      <c r="D37977" s="294"/>
      <c r="E37977" s="294"/>
      <c r="F37977" s="294"/>
    </row>
    <row r="37978">
      <c r="A37978" s="294" t="s">
        <v>21618</v>
      </c>
      <c r="B37978" s="294"/>
      <c r="C37978" s="294"/>
      <c r="D37978" s="294"/>
      <c r="E37978" s="294"/>
      <c r="F37978" s="294"/>
    </row>
    <row r="37979">
      <c r="A37979" s="294" t="s">
        <v>44456</v>
      </c>
      <c r="B37979" s="294"/>
      <c r="C37979" s="294"/>
      <c r="D37979" s="294"/>
      <c r="E37979" s="294"/>
      <c r="F37979" s="294"/>
    </row>
    <row r="37980">
      <c r="A37980" s="294"/>
      <c r="B37980" s="294"/>
      <c r="C37980" s="294"/>
      <c r="D37980" s="294"/>
      <c r="E37980" s="294"/>
      <c r="F37980" s="294"/>
    </row>
    <row r="37981">
      <c r="A37981" s="294" t="s">
        <v>22602</v>
      </c>
      <c r="B37981" s="294"/>
      <c r="C37981" s="294"/>
      <c r="D37981" s="294"/>
      <c r="E37981" s="294"/>
      <c r="F37981" s="294"/>
    </row>
    <row r="37982">
      <c r="A37982" s="294" t="s">
        <v>20462</v>
      </c>
      <c r="B37982" s="294"/>
      <c r="C37982" s="294"/>
      <c r="D37982" s="294"/>
      <c r="E37982" s="294"/>
      <c r="F37982" s="294"/>
    </row>
    <row r="37983">
      <c r="A37983" s="294"/>
      <c r="B37983" s="294"/>
      <c r="C37983" s="294"/>
      <c r="D37983" s="294"/>
      <c r="E37983" s="294"/>
      <c r="F37983" s="294"/>
    </row>
    <row r="37984">
      <c r="A37984" s="294" t="s">
        <v>44457</v>
      </c>
      <c r="B37984" s="294"/>
      <c r="C37984" s="294"/>
      <c r="D37984" s="294"/>
      <c r="E37984" s="294"/>
      <c r="F37984" s="294"/>
    </row>
    <row r="37985">
      <c r="A37985" s="294" t="s">
        <v>44458</v>
      </c>
      <c r="B37985" s="294"/>
      <c r="C37985" s="294"/>
      <c r="D37985" s="294"/>
      <c r="E37985" s="294"/>
      <c r="F37985" s="294"/>
    </row>
    <row r="37986">
      <c r="A37986" s="294" t="s">
        <v>44459</v>
      </c>
      <c r="B37986" s="294"/>
      <c r="C37986" s="294"/>
      <c r="D37986" s="294"/>
      <c r="E37986" s="294"/>
      <c r="F37986" s="294"/>
    </row>
    <row r="37987">
      <c r="A37987" s="294" t="s">
        <v>44460</v>
      </c>
      <c r="B37987" s="294"/>
      <c r="C37987" s="294"/>
      <c r="D37987" s="294"/>
      <c r="E37987" s="294"/>
      <c r="F37987" s="294"/>
    </row>
    <row r="37988">
      <c r="A37988" s="294" t="s">
        <v>44461</v>
      </c>
      <c r="B37988" s="294"/>
      <c r="C37988" s="294"/>
      <c r="D37988" s="294"/>
      <c r="E37988" s="294"/>
      <c r="F37988" s="294"/>
    </row>
    <row r="37989">
      <c r="A37989" s="294"/>
      <c r="B37989" s="294"/>
      <c r="C37989" s="294"/>
      <c r="D37989" s="294"/>
      <c r="E37989" s="294"/>
      <c r="F37989" s="294"/>
    </row>
    <row r="37990">
      <c r="A37990" s="294" t="s">
        <v>23148</v>
      </c>
      <c r="B37990" s="294"/>
      <c r="C37990" s="294"/>
      <c r="D37990" s="294"/>
      <c r="E37990" s="294"/>
      <c r="F37990" s="294"/>
    </row>
    <row r="37991">
      <c r="A37991" s="294" t="s">
        <v>27188</v>
      </c>
      <c r="B37991" s="294"/>
      <c r="C37991" s="294"/>
      <c r="D37991" s="294"/>
      <c r="E37991" s="294"/>
      <c r="F37991" s="294"/>
    </row>
    <row r="37992">
      <c r="A37992" s="294"/>
      <c r="B37992" s="294"/>
      <c r="C37992" s="294"/>
      <c r="D37992" s="294"/>
      <c r="E37992" s="294"/>
      <c r="F37992" s="294"/>
    </row>
    <row r="37993">
      <c r="A37993" s="294" t="s">
        <v>44462</v>
      </c>
      <c r="B37993" s="294"/>
      <c r="C37993" s="294"/>
      <c r="D37993" s="294"/>
      <c r="E37993" s="294"/>
      <c r="F37993" s="294"/>
    </row>
    <row r="37994">
      <c r="A37994" s="294" t="s">
        <v>40981</v>
      </c>
      <c r="B37994" s="294"/>
      <c r="C37994" s="294"/>
      <c r="D37994" s="294"/>
      <c r="E37994" s="294"/>
      <c r="F37994" s="294"/>
    </row>
    <row r="37995">
      <c r="A37995" s="294" t="s">
        <v>43317</v>
      </c>
      <c r="B37995" s="294"/>
      <c r="C37995" s="294"/>
      <c r="D37995" s="294"/>
      <c r="E37995" s="294"/>
      <c r="F37995" s="294"/>
    </row>
    <row r="37996">
      <c r="A37996" s="294" t="s">
        <v>44463</v>
      </c>
      <c r="B37996" s="294"/>
      <c r="C37996" s="294"/>
      <c r="D37996" s="294"/>
      <c r="E37996" s="294"/>
      <c r="F37996" s="294"/>
    </row>
    <row r="37997">
      <c r="A37997" s="294" t="s">
        <v>43933</v>
      </c>
      <c r="B37997" s="294"/>
      <c r="C37997" s="294"/>
      <c r="D37997" s="294"/>
      <c r="E37997" s="294"/>
      <c r="F37997" s="294"/>
    </row>
    <row r="37998">
      <c r="A37998" s="294" t="s">
        <v>44464</v>
      </c>
      <c r="B37998" s="294"/>
      <c r="C37998" s="294"/>
      <c r="D37998" s="294"/>
      <c r="E37998" s="294"/>
      <c r="F37998" s="294"/>
    </row>
    <row r="37999">
      <c r="A37999" s="294"/>
      <c r="B37999" s="294"/>
      <c r="C37999" s="294"/>
      <c r="D37999" s="294"/>
      <c r="E37999" s="294"/>
      <c r="F37999" s="294"/>
    </row>
    <row r="38000">
      <c r="A38000" s="294" t="s">
        <v>42145</v>
      </c>
      <c r="B38000" s="294"/>
      <c r="C38000" s="294"/>
      <c r="D38000" s="294"/>
      <c r="E38000" s="294"/>
      <c r="F38000" s="294"/>
    </row>
    <row r="38001">
      <c r="A38001" s="294" t="s">
        <v>23156</v>
      </c>
      <c r="B38001" s="294"/>
      <c r="C38001" s="294"/>
      <c r="D38001" s="294"/>
      <c r="E38001" s="294"/>
      <c r="F38001" s="294"/>
    </row>
    <row r="38002">
      <c r="A38002" s="294"/>
      <c r="B38002" s="294"/>
      <c r="C38002" s="294"/>
      <c r="D38002" s="294"/>
      <c r="E38002" s="294"/>
      <c r="F38002" s="294"/>
    </row>
    <row r="38003">
      <c r="A38003" s="294" t="s">
        <v>44465</v>
      </c>
      <c r="B38003" s="294"/>
      <c r="C38003" s="294"/>
      <c r="D38003" s="294"/>
      <c r="E38003" s="294"/>
      <c r="F38003" s="294"/>
    </row>
    <row r="38004">
      <c r="A38004" s="294" t="s">
        <v>44466</v>
      </c>
      <c r="B38004" s="294"/>
      <c r="C38004" s="294"/>
      <c r="D38004" s="294"/>
      <c r="E38004" s="294"/>
      <c r="F38004" s="294"/>
    </row>
    <row r="38005">
      <c r="A38005" s="294" t="s">
        <v>44467</v>
      </c>
      <c r="B38005" s="294"/>
      <c r="C38005" s="294"/>
      <c r="D38005" s="294"/>
      <c r="E38005" s="294"/>
      <c r="F38005" s="294"/>
    </row>
    <row r="38006">
      <c r="A38006" s="294" t="s">
        <v>44468</v>
      </c>
      <c r="B38006" s="294"/>
      <c r="C38006" s="294"/>
      <c r="D38006" s="294"/>
      <c r="E38006" s="294"/>
      <c r="F38006" s="294"/>
    </row>
    <row r="38007">
      <c r="A38007" s="294" t="s">
        <v>44469</v>
      </c>
      <c r="B38007" s="294"/>
      <c r="C38007" s="294"/>
      <c r="D38007" s="294"/>
      <c r="E38007" s="294"/>
      <c r="F38007" s="294"/>
    </row>
    <row r="38008">
      <c r="A38008" s="294" t="s">
        <v>44470</v>
      </c>
      <c r="B38008" s="294"/>
      <c r="C38008" s="294"/>
      <c r="D38008" s="294"/>
      <c r="E38008" s="294"/>
      <c r="F38008" s="294"/>
    </row>
    <row r="38009">
      <c r="A38009" s="294" t="s">
        <v>44471</v>
      </c>
      <c r="B38009" s="294"/>
      <c r="C38009" s="294"/>
      <c r="D38009" s="294"/>
      <c r="E38009" s="294"/>
      <c r="F38009" s="294"/>
    </row>
    <row r="38010">
      <c r="A38010" s="294"/>
      <c r="B38010" s="294"/>
      <c r="C38010" s="294"/>
      <c r="D38010" s="294"/>
      <c r="E38010" s="294"/>
      <c r="F38010" s="294"/>
    </row>
    <row r="38011">
      <c r="A38011" s="294" t="s">
        <v>40986</v>
      </c>
      <c r="B38011" s="294"/>
      <c r="C38011" s="294"/>
      <c r="D38011" s="294"/>
      <c r="E38011" s="294"/>
      <c r="F38011" s="294"/>
    </row>
    <row r="38012">
      <c r="A38012" s="294"/>
      <c r="B38012" s="294"/>
      <c r="C38012" s="294"/>
      <c r="D38012" s="294"/>
      <c r="E38012" s="294"/>
      <c r="F38012" s="294"/>
    </row>
    <row r="38013">
      <c r="A38013" s="294" t="s">
        <v>44472</v>
      </c>
      <c r="B38013" s="294"/>
      <c r="C38013" s="294"/>
      <c r="D38013" s="294"/>
      <c r="E38013" s="294"/>
      <c r="F38013" s="294"/>
    </row>
    <row r="38014">
      <c r="A38014" s="294" t="s">
        <v>44473</v>
      </c>
      <c r="B38014" s="294"/>
      <c r="C38014" s="294"/>
      <c r="D38014" s="294"/>
      <c r="E38014" s="294"/>
      <c r="F38014" s="294"/>
    </row>
    <row r="38015">
      <c r="A38015" s="294" t="s">
        <v>44474</v>
      </c>
      <c r="B38015" s="294"/>
      <c r="C38015" s="294"/>
      <c r="D38015" s="294"/>
      <c r="E38015" s="294"/>
      <c r="F38015" s="294"/>
    </row>
    <row r="38016">
      <c r="A38016" s="294" t="s">
        <v>44475</v>
      </c>
      <c r="B38016" s="294"/>
      <c r="C38016" s="294"/>
      <c r="D38016" s="294"/>
      <c r="E38016" s="294"/>
      <c r="F38016" s="294"/>
    </row>
    <row r="38017">
      <c r="A38017" s="294" t="s">
        <v>44476</v>
      </c>
      <c r="B38017" s="294"/>
      <c r="C38017" s="294"/>
      <c r="D38017" s="294"/>
      <c r="E38017" s="294"/>
      <c r="F38017" s="294"/>
    </row>
    <row r="38018">
      <c r="A38018" s="294" t="s">
        <v>44477</v>
      </c>
      <c r="B38018" s="294"/>
      <c r="C38018" s="294"/>
      <c r="D38018" s="294"/>
      <c r="E38018" s="294"/>
      <c r="F38018" s="294"/>
    </row>
    <row r="38019">
      <c r="A38019" s="294" t="s">
        <v>44478</v>
      </c>
      <c r="B38019" s="294"/>
      <c r="C38019" s="294"/>
      <c r="D38019" s="294"/>
      <c r="E38019" s="294"/>
      <c r="F38019" s="294"/>
    </row>
    <row r="38020">
      <c r="A38020" s="294" t="s">
        <v>44479</v>
      </c>
      <c r="B38020" s="294"/>
      <c r="C38020" s="294"/>
      <c r="D38020" s="294"/>
      <c r="E38020" s="294"/>
      <c r="F38020" s="294"/>
    </row>
    <row r="38021">
      <c r="A38021" s="294" t="s">
        <v>38302</v>
      </c>
      <c r="B38021" s="294"/>
      <c r="C38021" s="294"/>
      <c r="D38021" s="294"/>
      <c r="E38021" s="294"/>
      <c r="F38021" s="294"/>
    </row>
    <row r="38022">
      <c r="A38022" s="294" t="s">
        <v>44480</v>
      </c>
      <c r="B38022" s="294"/>
      <c r="C38022" s="294"/>
      <c r="D38022" s="294"/>
      <c r="E38022" s="294"/>
      <c r="F38022" s="294"/>
    </row>
    <row r="38023">
      <c r="A38023" s="294" t="s">
        <v>44481</v>
      </c>
      <c r="B38023" s="294"/>
      <c r="C38023" s="294"/>
      <c r="D38023" s="294"/>
      <c r="E38023" s="294"/>
      <c r="F38023" s="294"/>
    </row>
    <row r="38024">
      <c r="A38024" s="294" t="s">
        <v>44482</v>
      </c>
      <c r="B38024" s="294"/>
      <c r="C38024" s="294"/>
      <c r="D38024" s="294"/>
      <c r="E38024" s="294"/>
      <c r="F38024" s="294"/>
    </row>
    <row r="38025">
      <c r="A38025" s="294" t="s">
        <v>44483</v>
      </c>
      <c r="B38025" s="294"/>
      <c r="C38025" s="294"/>
      <c r="D38025" s="294"/>
      <c r="E38025" s="294"/>
      <c r="F38025" s="294"/>
    </row>
    <row r="38026">
      <c r="A38026" s="294"/>
      <c r="B38026" s="294"/>
      <c r="C38026" s="294"/>
      <c r="D38026" s="294"/>
      <c r="E38026" s="294"/>
      <c r="F38026" s="294"/>
    </row>
    <row r="38027">
      <c r="A38027" s="294" t="s">
        <v>41905</v>
      </c>
      <c r="B38027" s="294"/>
      <c r="C38027" s="294"/>
      <c r="D38027" s="294"/>
      <c r="E38027" s="294"/>
      <c r="F38027" s="294"/>
    </row>
    <row r="38028">
      <c r="A38028" s="294"/>
      <c r="B38028" s="294"/>
      <c r="C38028" s="294"/>
      <c r="D38028" s="294"/>
      <c r="E38028" s="294"/>
      <c r="F38028" s="294"/>
    </row>
    <row r="38029">
      <c r="A38029" s="294" t="s">
        <v>25511</v>
      </c>
      <c r="B38029" s="294"/>
      <c r="C38029" s="294"/>
      <c r="D38029" s="294"/>
      <c r="E38029" s="294"/>
      <c r="F38029" s="294"/>
    </row>
    <row r="38030">
      <c r="A38030" s="294" t="s">
        <v>21403</v>
      </c>
      <c r="B38030" s="294"/>
      <c r="C38030" s="294"/>
      <c r="D38030" s="294"/>
      <c r="E38030" s="294"/>
      <c r="F38030" s="294"/>
    </row>
    <row r="38031">
      <c r="A38031" s="294" t="s">
        <v>44484</v>
      </c>
      <c r="B38031" s="294"/>
      <c r="C38031" s="294"/>
      <c r="D38031" s="294"/>
      <c r="E38031" s="294"/>
      <c r="F38031" s="294"/>
    </row>
    <row r="38032">
      <c r="A38032" s="294" t="s">
        <v>44485</v>
      </c>
      <c r="B38032" s="294"/>
      <c r="C38032" s="294"/>
      <c r="D38032" s="294"/>
      <c r="E38032" s="294"/>
      <c r="F38032" s="294"/>
    </row>
    <row r="38033">
      <c r="A38033" s="294" t="s">
        <v>25506</v>
      </c>
      <c r="B38033" s="294"/>
      <c r="C38033" s="294"/>
      <c r="D38033" s="294"/>
      <c r="E38033" s="294"/>
      <c r="F38033" s="294"/>
    </row>
    <row r="38034">
      <c r="A38034" s="294" t="s">
        <v>44486</v>
      </c>
      <c r="B38034" s="294"/>
      <c r="C38034" s="294"/>
      <c r="D38034" s="294"/>
      <c r="E38034" s="294"/>
      <c r="F38034" s="294"/>
    </row>
    <row r="38035">
      <c r="A38035" s="294" t="s">
        <v>33144</v>
      </c>
      <c r="B38035" s="294"/>
      <c r="C38035" s="294"/>
      <c r="D38035" s="294"/>
      <c r="E38035" s="294"/>
      <c r="F38035" s="294"/>
    </row>
    <row r="38036">
      <c r="A38036" s="294" t="s">
        <v>44487</v>
      </c>
      <c r="B38036" s="294"/>
      <c r="C38036" s="294"/>
      <c r="D38036" s="294"/>
      <c r="E38036" s="294"/>
      <c r="F38036" s="294"/>
    </row>
    <row r="38037">
      <c r="A38037" s="294" t="s">
        <v>35254</v>
      </c>
      <c r="B38037" s="294"/>
      <c r="C38037" s="294"/>
      <c r="D38037" s="294"/>
      <c r="E38037" s="294"/>
      <c r="F38037" s="294"/>
    </row>
    <row r="38038">
      <c r="A38038" s="294" t="s">
        <v>33149</v>
      </c>
      <c r="B38038" s="294"/>
      <c r="C38038" s="294"/>
      <c r="D38038" s="294"/>
      <c r="E38038" s="294"/>
      <c r="F38038" s="294"/>
    </row>
    <row r="38039">
      <c r="A38039" s="294" t="s">
        <v>33148</v>
      </c>
      <c r="B38039" s="294"/>
      <c r="C38039" s="294"/>
      <c r="D38039" s="294"/>
      <c r="E38039" s="294"/>
      <c r="F38039" s="294"/>
    </row>
    <row r="38040">
      <c r="A38040" s="294" t="s">
        <v>44488</v>
      </c>
      <c r="B38040" s="294"/>
      <c r="C38040" s="294"/>
      <c r="D38040" s="294"/>
      <c r="E38040" s="294"/>
      <c r="F38040" s="294"/>
    </row>
    <row r="38041">
      <c r="A38041" s="294" t="s">
        <v>41618</v>
      </c>
      <c r="B38041" s="294"/>
      <c r="C38041" s="294"/>
      <c r="D38041" s="294"/>
      <c r="E38041" s="294"/>
      <c r="F38041" s="294"/>
    </row>
    <row r="38042">
      <c r="A38042" s="294" t="s">
        <v>24038</v>
      </c>
      <c r="B38042" s="294"/>
      <c r="C38042" s="294"/>
      <c r="D38042" s="294"/>
      <c r="E38042" s="294"/>
      <c r="F38042" s="294"/>
    </row>
    <row r="38043">
      <c r="A38043" s="294" t="s">
        <v>44489</v>
      </c>
      <c r="B38043" s="294"/>
      <c r="C38043" s="294"/>
      <c r="D38043" s="294"/>
      <c r="E38043" s="294"/>
      <c r="F38043" s="294"/>
    </row>
    <row r="38044">
      <c r="A38044" s="294" t="s">
        <v>44490</v>
      </c>
      <c r="B38044" s="294"/>
      <c r="C38044" s="294"/>
      <c r="D38044" s="294"/>
      <c r="E38044" s="294"/>
      <c r="F38044" s="294"/>
    </row>
    <row r="38045">
      <c r="A38045" s="294" t="s">
        <v>30767</v>
      </c>
      <c r="B38045" s="294"/>
      <c r="C38045" s="294"/>
      <c r="D38045" s="294"/>
      <c r="E38045" s="294"/>
      <c r="F38045" s="294"/>
    </row>
    <row r="38046">
      <c r="A38046" s="294" t="s">
        <v>44491</v>
      </c>
      <c r="B38046" s="294"/>
      <c r="C38046" s="294"/>
      <c r="D38046" s="294"/>
      <c r="E38046" s="294"/>
      <c r="F38046" s="294"/>
    </row>
    <row r="38047">
      <c r="A38047" s="294" t="s">
        <v>36119</v>
      </c>
      <c r="B38047" s="294"/>
      <c r="C38047" s="294"/>
      <c r="D38047" s="294"/>
      <c r="E38047" s="294"/>
      <c r="F38047" s="294"/>
    </row>
    <row r="38048">
      <c r="A38048" s="294" t="s">
        <v>44492</v>
      </c>
      <c r="B38048" s="294"/>
      <c r="C38048" s="294"/>
      <c r="D38048" s="294"/>
      <c r="E38048" s="294"/>
      <c r="F38048" s="294"/>
    </row>
    <row r="38049">
      <c r="A38049" s="294" t="s">
        <v>44493</v>
      </c>
      <c r="B38049" s="294"/>
      <c r="C38049" s="294"/>
      <c r="D38049" s="294"/>
      <c r="E38049" s="294"/>
      <c r="F38049" s="294"/>
    </row>
    <row r="38050">
      <c r="A38050" s="294"/>
      <c r="B38050" s="294"/>
      <c r="C38050" s="294"/>
      <c r="D38050" s="294"/>
      <c r="E38050" s="294"/>
      <c r="F38050" s="294"/>
    </row>
    <row r="38051">
      <c r="A38051" s="294" t="s">
        <v>42265</v>
      </c>
      <c r="B38051" s="294"/>
      <c r="C38051" s="294"/>
      <c r="D38051" s="294"/>
      <c r="E38051" s="294"/>
      <c r="F38051" s="294"/>
    </row>
    <row r="38052">
      <c r="A38052" s="294"/>
      <c r="B38052" s="294"/>
      <c r="C38052" s="294"/>
      <c r="D38052" s="294"/>
      <c r="E38052" s="294"/>
      <c r="F38052" s="294"/>
    </row>
    <row r="38053">
      <c r="A38053" s="294" t="s">
        <v>38028</v>
      </c>
      <c r="B38053" s="294"/>
      <c r="C38053" s="294"/>
      <c r="D38053" s="294"/>
      <c r="E38053" s="294"/>
      <c r="F38053" s="294"/>
    </row>
    <row r="38054">
      <c r="A38054" s="294" t="s">
        <v>41014</v>
      </c>
      <c r="B38054" s="294"/>
      <c r="C38054" s="294"/>
      <c r="D38054" s="294"/>
      <c r="E38054" s="294"/>
      <c r="F38054" s="294"/>
    </row>
    <row r="38055">
      <c r="A38055" s="294" t="s">
        <v>37464</v>
      </c>
      <c r="B38055" s="294"/>
      <c r="C38055" s="294"/>
      <c r="D38055" s="294"/>
      <c r="E38055" s="294"/>
      <c r="F38055" s="294"/>
    </row>
    <row r="38056">
      <c r="A38056" s="294" t="s">
        <v>42870</v>
      </c>
      <c r="B38056" s="294"/>
      <c r="C38056" s="294"/>
      <c r="D38056" s="294"/>
      <c r="E38056" s="294"/>
      <c r="F38056" s="294"/>
    </row>
    <row r="38057">
      <c r="A38057" s="294" t="s">
        <v>44494</v>
      </c>
      <c r="B38057" s="294"/>
      <c r="C38057" s="294"/>
      <c r="D38057" s="294"/>
      <c r="E38057" s="294"/>
      <c r="F38057" s="294"/>
    </row>
    <row r="38058">
      <c r="A38058" s="294" t="s">
        <v>41707</v>
      </c>
      <c r="B38058" s="294"/>
      <c r="C38058" s="294"/>
      <c r="D38058" s="294"/>
      <c r="E38058" s="294"/>
      <c r="F38058" s="294"/>
    </row>
    <row r="38059">
      <c r="A38059" s="294" t="s">
        <v>44495</v>
      </c>
      <c r="B38059" s="294"/>
      <c r="C38059" s="294"/>
      <c r="D38059" s="294"/>
      <c r="E38059" s="294"/>
      <c r="F38059" s="294"/>
    </row>
    <row r="38060">
      <c r="A38060" s="294" t="s">
        <v>39850</v>
      </c>
      <c r="B38060" s="294"/>
      <c r="C38060" s="294"/>
      <c r="D38060" s="294"/>
      <c r="E38060" s="294"/>
      <c r="F38060" s="294"/>
    </row>
    <row r="38061">
      <c r="A38061" s="294" t="s">
        <v>29302</v>
      </c>
      <c r="B38061" s="294"/>
      <c r="C38061" s="294"/>
      <c r="D38061" s="294"/>
      <c r="E38061" s="294"/>
      <c r="F38061" s="294"/>
    </row>
    <row r="38062">
      <c r="A38062" s="294" t="s">
        <v>42700</v>
      </c>
      <c r="B38062" s="294"/>
      <c r="C38062" s="294"/>
      <c r="D38062" s="294"/>
      <c r="E38062" s="294"/>
      <c r="F38062" s="294"/>
    </row>
    <row r="38063">
      <c r="A38063" s="294" t="s">
        <v>42703</v>
      </c>
      <c r="B38063" s="294"/>
      <c r="C38063" s="294"/>
      <c r="D38063" s="294"/>
      <c r="E38063" s="294"/>
      <c r="F38063" s="294"/>
    </row>
    <row r="38064">
      <c r="A38064" s="294" t="s">
        <v>42704</v>
      </c>
      <c r="B38064" s="294"/>
      <c r="C38064" s="294"/>
      <c r="D38064" s="294"/>
      <c r="E38064" s="294"/>
      <c r="F38064" s="294"/>
    </row>
    <row r="38065">
      <c r="A38065" s="294" t="s">
        <v>44496</v>
      </c>
      <c r="B38065" s="294"/>
      <c r="C38065" s="294"/>
      <c r="D38065" s="294"/>
      <c r="E38065" s="294"/>
      <c r="F38065" s="294"/>
    </row>
    <row r="38066">
      <c r="A38066" s="294" t="s">
        <v>44497</v>
      </c>
      <c r="B38066" s="294"/>
      <c r="C38066" s="294"/>
      <c r="D38066" s="294"/>
      <c r="E38066" s="294"/>
      <c r="F38066" s="294"/>
    </row>
    <row r="38067">
      <c r="A38067" s="294" t="s">
        <v>44498</v>
      </c>
      <c r="B38067" s="294"/>
      <c r="C38067" s="294"/>
      <c r="D38067" s="294"/>
      <c r="E38067" s="294"/>
      <c r="F38067" s="294"/>
    </row>
    <row r="38068">
      <c r="A38068" s="294" t="s">
        <v>44499</v>
      </c>
      <c r="B38068" s="294"/>
      <c r="C38068" s="294"/>
      <c r="D38068" s="294"/>
      <c r="E38068" s="294"/>
      <c r="F38068" s="294"/>
    </row>
    <row r="38069">
      <c r="A38069" s="294" t="s">
        <v>44500</v>
      </c>
      <c r="B38069" s="294"/>
      <c r="C38069" s="294"/>
      <c r="D38069" s="294"/>
      <c r="E38069" s="294"/>
      <c r="F38069" s="294"/>
    </row>
    <row r="38070">
      <c r="A38070" s="294" t="s">
        <v>44501</v>
      </c>
      <c r="B38070" s="294"/>
      <c r="C38070" s="294"/>
      <c r="D38070" s="294"/>
      <c r="E38070" s="294"/>
      <c r="F38070" s="294"/>
    </row>
    <row r="38071">
      <c r="A38071" s="294" t="s">
        <v>35479</v>
      </c>
      <c r="B38071" s="294"/>
      <c r="C38071" s="294"/>
      <c r="D38071" s="294"/>
      <c r="E38071" s="294"/>
      <c r="F38071" s="294"/>
    </row>
    <row r="38072">
      <c r="A38072" s="294" t="s">
        <v>39853</v>
      </c>
      <c r="B38072" s="294"/>
      <c r="C38072" s="294"/>
      <c r="D38072" s="294"/>
      <c r="E38072" s="294"/>
      <c r="F38072" s="294"/>
    </row>
    <row r="38073">
      <c r="A38073" s="294" t="s">
        <v>44502</v>
      </c>
      <c r="B38073" s="294"/>
      <c r="C38073" s="294"/>
      <c r="D38073" s="294"/>
      <c r="E38073" s="294"/>
      <c r="F38073" s="294"/>
    </row>
    <row r="38074">
      <c r="A38074" s="294"/>
      <c r="B38074" s="294"/>
      <c r="C38074" s="294"/>
      <c r="D38074" s="294"/>
      <c r="E38074" s="294"/>
      <c r="F38074" s="294"/>
    </row>
    <row r="38075">
      <c r="A38075" s="294" t="s">
        <v>41927</v>
      </c>
      <c r="B38075" s="294"/>
      <c r="C38075" s="294"/>
      <c r="D38075" s="294"/>
      <c r="E38075" s="294"/>
      <c r="F38075" s="294"/>
    </row>
    <row r="38076">
      <c r="A38076" s="294" t="s">
        <v>44503</v>
      </c>
      <c r="B38076" s="294"/>
      <c r="C38076" s="294"/>
      <c r="D38076" s="294"/>
      <c r="E38076" s="294"/>
      <c r="F38076" s="294"/>
    </row>
    <row r="38077">
      <c r="A38077" s="294" t="s">
        <v>21672</v>
      </c>
      <c r="B38077" s="294"/>
      <c r="C38077" s="294"/>
      <c r="D38077" s="294"/>
      <c r="E38077" s="294"/>
      <c r="F38077" s="294"/>
    </row>
    <row r="38078">
      <c r="A38078" s="294" t="s">
        <v>44456</v>
      </c>
      <c r="B38078" s="294"/>
      <c r="C38078" s="294"/>
      <c r="D38078" s="294"/>
      <c r="E38078" s="294"/>
      <c r="F38078" s="294"/>
    </row>
    <row r="38079">
      <c r="A38079" s="294"/>
      <c r="B38079" s="294"/>
      <c r="C38079" s="294"/>
      <c r="D38079" s="294"/>
      <c r="E38079" s="294"/>
      <c r="F38079" s="294"/>
    </row>
    <row r="38080">
      <c r="A38080" s="294"/>
      <c r="B38080" s="294"/>
      <c r="C38080" s="294"/>
      <c r="D38080" s="294"/>
      <c r="E38080" s="294"/>
      <c r="F38080" s="294"/>
    </row>
    <row r="38081">
      <c r="A38081" s="294" t="s">
        <v>21429</v>
      </c>
      <c r="B38081" s="294"/>
      <c r="C38081" s="294"/>
      <c r="D38081" s="294"/>
      <c r="E38081" s="294"/>
      <c r="F38081" s="294"/>
    </row>
    <row r="38082">
      <c r="A38082" s="294"/>
      <c r="B38082" s="294"/>
      <c r="C38082" s="294"/>
      <c r="D38082" s="294"/>
      <c r="E38082" s="294"/>
      <c r="F38082" s="294"/>
    </row>
    <row r="38083">
      <c r="A38083" s="294" t="s">
        <v>44504</v>
      </c>
      <c r="B38083" s="294"/>
      <c r="C38083" s="294"/>
      <c r="D38083" s="294"/>
      <c r="E38083" s="294"/>
      <c r="F38083" s="294"/>
    </row>
    <row r="38084">
      <c r="A38084" s="294" t="s">
        <v>44505</v>
      </c>
      <c r="B38084" s="294"/>
      <c r="C38084" s="294"/>
      <c r="D38084" s="294"/>
      <c r="E38084" s="294"/>
      <c r="F38084" s="294"/>
    </row>
    <row r="38085">
      <c r="A38085" s="294" t="s">
        <v>33856</v>
      </c>
      <c r="B38085" s="294"/>
      <c r="C38085" s="294"/>
      <c r="D38085" s="294"/>
      <c r="E38085" s="294"/>
      <c r="F38085" s="294"/>
    </row>
    <row r="38086">
      <c r="A38086" s="294" t="s">
        <v>38994</v>
      </c>
      <c r="B38086" s="294"/>
      <c r="C38086" s="294"/>
      <c r="D38086" s="294"/>
      <c r="E38086" s="294"/>
      <c r="F38086" s="294"/>
    </row>
    <row r="38087">
      <c r="A38087" s="294" t="s">
        <v>40187</v>
      </c>
      <c r="B38087" s="294"/>
      <c r="C38087" s="294"/>
      <c r="D38087" s="294"/>
      <c r="E38087" s="294"/>
      <c r="F38087" s="294"/>
    </row>
    <row r="38088">
      <c r="A38088" s="294" t="s">
        <v>44506</v>
      </c>
      <c r="B38088" s="294"/>
      <c r="C38088" s="294"/>
      <c r="D38088" s="294"/>
      <c r="E38088" s="294"/>
      <c r="F38088" s="294"/>
    </row>
    <row r="38089">
      <c r="A38089" s="294" t="s">
        <v>44507</v>
      </c>
      <c r="B38089" s="294"/>
      <c r="C38089" s="294"/>
      <c r="D38089" s="294"/>
      <c r="E38089" s="294"/>
      <c r="F38089" s="294"/>
    </row>
    <row r="38090">
      <c r="A38090" s="294" t="s">
        <v>44508</v>
      </c>
      <c r="B38090" s="294"/>
      <c r="C38090" s="294"/>
      <c r="D38090" s="294"/>
      <c r="E38090" s="294"/>
      <c r="F38090" s="294"/>
    </row>
    <row r="38091">
      <c r="A38091" s="294" t="s">
        <v>27027</v>
      </c>
      <c r="B38091" s="294"/>
      <c r="C38091" s="294"/>
      <c r="D38091" s="294"/>
      <c r="E38091" s="294"/>
      <c r="F38091" s="294"/>
    </row>
    <row r="38092">
      <c r="A38092" s="294" t="s">
        <v>26578</v>
      </c>
      <c r="B38092" s="294"/>
      <c r="C38092" s="294"/>
      <c r="D38092" s="294"/>
      <c r="E38092" s="294"/>
      <c r="F38092" s="294"/>
    </row>
    <row r="38093">
      <c r="A38093" s="294" t="s">
        <v>42282</v>
      </c>
      <c r="B38093" s="294"/>
      <c r="C38093" s="294"/>
      <c r="D38093" s="294"/>
      <c r="E38093" s="294"/>
      <c r="F38093" s="294"/>
    </row>
    <row r="38094">
      <c r="A38094" s="294"/>
      <c r="B38094" s="294"/>
      <c r="C38094" s="294"/>
      <c r="D38094" s="294"/>
      <c r="E38094" s="294"/>
      <c r="F38094" s="294"/>
    </row>
    <row r="38095">
      <c r="A38095" s="294"/>
      <c r="B38095" s="294"/>
      <c r="C38095" s="294"/>
      <c r="D38095" s="294"/>
      <c r="E38095" s="294"/>
      <c r="F38095" s="294"/>
    </row>
    <row r="38096">
      <c r="A38096" s="294"/>
      <c r="B38096" s="294"/>
      <c r="C38096" s="294"/>
      <c r="D38096" s="294"/>
      <c r="E38096" s="294"/>
      <c r="F38096" s="294"/>
    </row>
    <row r="38097">
      <c r="A38097" s="294" t="s">
        <v>21326</v>
      </c>
      <c r="B38097" s="294"/>
      <c r="C38097" s="294"/>
      <c r="D38097" s="294"/>
      <c r="E38097" s="294"/>
      <c r="F38097" s="294"/>
    </row>
    <row r="38098">
      <c r="A38098" s="294"/>
      <c r="B38098" s="294"/>
      <c r="C38098" s="294"/>
      <c r="D38098" s="294"/>
      <c r="E38098" s="294"/>
      <c r="F38098" s="294"/>
    </row>
    <row r="38099">
      <c r="A38099" s="294" t="s">
        <v>44509</v>
      </c>
      <c r="B38099" s="294"/>
      <c r="C38099" s="294"/>
      <c r="D38099" s="294"/>
      <c r="E38099" s="294"/>
      <c r="F38099" s="294"/>
    </row>
    <row r="38100">
      <c r="A38100" s="294" t="s">
        <v>17739</v>
      </c>
      <c r="B38100" s="294"/>
      <c r="C38100" s="294"/>
      <c r="D38100" s="294"/>
      <c r="E38100" s="294"/>
      <c r="F38100" s="294"/>
    </row>
    <row r="38101">
      <c r="A38101" s="294" t="s">
        <v>44510</v>
      </c>
      <c r="B38101" s="294"/>
      <c r="C38101" s="294"/>
      <c r="D38101" s="294"/>
      <c r="E38101" s="294"/>
      <c r="F38101" s="294"/>
    </row>
    <row r="38102">
      <c r="A38102" s="294" t="s">
        <v>17739</v>
      </c>
      <c r="B38102" s="294"/>
      <c r="C38102" s="294"/>
      <c r="D38102" s="294"/>
      <c r="E38102" s="294"/>
      <c r="F38102" s="294"/>
    </row>
    <row r="38103">
      <c r="A38103" s="294" t="s">
        <v>44511</v>
      </c>
      <c r="B38103" s="294"/>
      <c r="C38103" s="294"/>
      <c r="D38103" s="294"/>
      <c r="E38103" s="294"/>
      <c r="F38103" s="294"/>
    </row>
    <row r="38104">
      <c r="A38104" s="294" t="s">
        <v>44512</v>
      </c>
      <c r="B38104" s="294"/>
      <c r="C38104" s="294"/>
      <c r="D38104" s="294"/>
      <c r="E38104" s="294"/>
      <c r="F38104" s="294"/>
    </row>
    <row r="38105">
      <c r="A38105" s="294"/>
      <c r="B38105" s="294"/>
      <c r="C38105" s="294"/>
      <c r="D38105" s="294"/>
      <c r="E38105" s="294"/>
      <c r="F38105" s="294"/>
    </row>
    <row r="38106">
      <c r="A38106" s="294" t="s">
        <v>25653</v>
      </c>
      <c r="B38106" s="294"/>
      <c r="C38106" s="294"/>
      <c r="D38106" s="294"/>
      <c r="E38106" s="294"/>
      <c r="F38106" s="294"/>
    </row>
    <row r="38107">
      <c r="A38107" s="294" t="s">
        <v>25548</v>
      </c>
      <c r="B38107" s="294"/>
      <c r="C38107" s="294"/>
      <c r="D38107" s="294"/>
      <c r="E38107" s="294"/>
      <c r="F38107" s="294"/>
    </row>
    <row r="38108">
      <c r="A38108" s="294"/>
      <c r="B38108" s="294"/>
      <c r="C38108" s="294"/>
      <c r="D38108" s="294"/>
      <c r="E38108" s="294"/>
      <c r="F38108" s="294"/>
    </row>
    <row r="38109">
      <c r="A38109" s="294" t="s">
        <v>44513</v>
      </c>
      <c r="B38109" s="294"/>
      <c r="C38109" s="294"/>
      <c r="D38109" s="294"/>
      <c r="E38109" s="294"/>
      <c r="F38109" s="294"/>
    </row>
    <row r="38110">
      <c r="A38110" s="294" t="s">
        <v>44444</v>
      </c>
      <c r="B38110" s="294"/>
      <c r="C38110" s="294"/>
      <c r="D38110" s="294"/>
      <c r="E38110" s="294"/>
      <c r="F38110" s="294"/>
    </row>
    <row r="38111">
      <c r="A38111" s="294" t="s">
        <v>43096</v>
      </c>
      <c r="B38111" s="294"/>
      <c r="C38111" s="294"/>
      <c r="D38111" s="294"/>
      <c r="E38111" s="294"/>
      <c r="F38111" s="294"/>
    </row>
    <row r="38112">
      <c r="A38112" s="294" t="s">
        <v>44514</v>
      </c>
      <c r="B38112" s="294"/>
      <c r="C38112" s="294"/>
      <c r="D38112" s="294"/>
      <c r="E38112" s="294"/>
      <c r="F38112" s="294"/>
    </row>
    <row r="38113">
      <c r="A38113" s="294"/>
      <c r="B38113" s="294"/>
      <c r="C38113" s="294"/>
      <c r="D38113" s="294"/>
      <c r="E38113" s="294"/>
      <c r="F38113" s="294"/>
    </row>
    <row r="38114">
      <c r="A38114" s="294" t="s">
        <v>23201</v>
      </c>
      <c r="B38114" s="294"/>
      <c r="C38114" s="294"/>
      <c r="D38114" s="294"/>
      <c r="E38114" s="294"/>
      <c r="F38114" s="294"/>
    </row>
    <row r="38115">
      <c r="A38115" s="294" t="s">
        <v>26598</v>
      </c>
      <c r="B38115" s="294"/>
      <c r="C38115" s="294"/>
      <c r="D38115" s="294"/>
      <c r="E38115" s="294"/>
      <c r="F38115" s="294"/>
    </row>
    <row r="38116">
      <c r="A38116" s="294"/>
      <c r="B38116" s="294"/>
      <c r="C38116" s="294"/>
      <c r="D38116" s="294"/>
      <c r="E38116" s="294"/>
      <c r="F38116" s="294"/>
    </row>
    <row r="38117">
      <c r="A38117" s="294" t="s">
        <v>44442</v>
      </c>
      <c r="B38117" s="294"/>
      <c r="C38117" s="294"/>
      <c r="D38117" s="294"/>
      <c r="E38117" s="294"/>
      <c r="F38117" s="294"/>
    </row>
    <row r="38118">
      <c r="A38118" s="294" t="s">
        <v>44515</v>
      </c>
      <c r="B38118" s="294"/>
      <c r="C38118" s="294"/>
      <c r="D38118" s="294"/>
      <c r="E38118" s="294"/>
      <c r="F38118" s="294"/>
    </row>
    <row r="38119">
      <c r="A38119" s="294" t="s">
        <v>44516</v>
      </c>
      <c r="B38119" s="294"/>
      <c r="C38119" s="294"/>
      <c r="D38119" s="294"/>
      <c r="E38119" s="294"/>
      <c r="F38119" s="294"/>
    </row>
    <row r="38120">
      <c r="A38120" s="294"/>
      <c r="B38120" s="294"/>
      <c r="C38120" s="294"/>
      <c r="D38120" s="294"/>
      <c r="E38120" s="294"/>
      <c r="F38120" s="294"/>
    </row>
    <row r="38121">
      <c r="A38121" s="294" t="s">
        <v>24089</v>
      </c>
      <c r="B38121" s="294"/>
      <c r="C38121" s="294"/>
      <c r="D38121" s="294"/>
      <c r="E38121" s="294"/>
      <c r="F38121" s="294"/>
    </row>
    <row r="38122">
      <c r="A38122" s="294"/>
      <c r="B38122" s="294"/>
      <c r="C38122" s="294"/>
      <c r="D38122" s="294"/>
      <c r="E38122" s="294"/>
      <c r="F38122" s="294"/>
    </row>
    <row r="38123">
      <c r="A38123" s="294" t="s">
        <v>44517</v>
      </c>
      <c r="B38123" s="294"/>
      <c r="C38123" s="294"/>
      <c r="D38123" s="294"/>
      <c r="E38123" s="294"/>
      <c r="F38123" s="294"/>
    </row>
    <row r="38124">
      <c r="A38124" s="294" t="s">
        <v>39962</v>
      </c>
      <c r="B38124" s="294"/>
      <c r="C38124" s="294"/>
      <c r="D38124" s="294"/>
      <c r="E38124" s="294"/>
      <c r="F38124" s="294"/>
    </row>
    <row r="38125">
      <c r="A38125" s="294" t="s">
        <v>44518</v>
      </c>
      <c r="B38125" s="294"/>
      <c r="C38125" s="294"/>
      <c r="D38125" s="294"/>
      <c r="E38125" s="294"/>
      <c r="F38125" s="294"/>
    </row>
    <row r="38126">
      <c r="A38126" s="294" t="s">
        <v>44519</v>
      </c>
      <c r="B38126" s="294"/>
      <c r="C38126" s="294"/>
      <c r="D38126" s="294"/>
      <c r="E38126" s="294"/>
      <c r="F38126" s="294"/>
    </row>
    <row r="38127">
      <c r="A38127" s="294" t="s">
        <v>43094</v>
      </c>
      <c r="B38127" s="294"/>
      <c r="C38127" s="294"/>
      <c r="D38127" s="294"/>
      <c r="E38127" s="294"/>
      <c r="F38127" s="294"/>
    </row>
    <row r="38128">
      <c r="A38128" s="294" t="s">
        <v>44520</v>
      </c>
      <c r="B38128" s="294"/>
      <c r="C38128" s="294"/>
      <c r="D38128" s="294"/>
      <c r="E38128" s="294"/>
      <c r="F38128" s="294"/>
    </row>
    <row r="38129">
      <c r="A38129" s="294"/>
      <c r="B38129" s="294"/>
      <c r="C38129" s="294"/>
      <c r="D38129" s="294"/>
      <c r="E38129" s="294"/>
      <c r="F38129" s="294"/>
    </row>
    <row r="38130">
      <c r="A38130" s="294" t="s">
        <v>42214</v>
      </c>
      <c r="B38130" s="294"/>
      <c r="C38130" s="294"/>
      <c r="D38130" s="294"/>
      <c r="E38130" s="294"/>
      <c r="F38130" s="294"/>
    </row>
    <row r="38131">
      <c r="A38131" s="294"/>
      <c r="B38131" s="294"/>
      <c r="C38131" s="294"/>
      <c r="D38131" s="294"/>
      <c r="E38131" s="294"/>
      <c r="F38131" s="294"/>
    </row>
    <row r="38132">
      <c r="A38132" s="294" t="s">
        <v>44521</v>
      </c>
      <c r="B38132" s="294"/>
      <c r="C38132" s="294"/>
      <c r="D38132" s="294"/>
      <c r="E38132" s="294"/>
      <c r="F38132" s="294"/>
    </row>
    <row r="38133">
      <c r="A38133" s="294" t="s">
        <v>44522</v>
      </c>
      <c r="B38133" s="294"/>
      <c r="C38133" s="294"/>
      <c r="D38133" s="294"/>
      <c r="E38133" s="294"/>
      <c r="F38133" s="294"/>
    </row>
    <row r="38134">
      <c r="A38134" s="294" t="s">
        <v>44523</v>
      </c>
      <c r="B38134" s="294"/>
      <c r="C38134" s="294"/>
      <c r="D38134" s="294"/>
      <c r="E38134" s="294"/>
      <c r="F38134" s="294"/>
    </row>
    <row r="38135">
      <c r="A38135" s="294" t="s">
        <v>44524</v>
      </c>
      <c r="B38135" s="294"/>
      <c r="C38135" s="294"/>
      <c r="D38135" s="294"/>
      <c r="E38135" s="294"/>
      <c r="F38135" s="294"/>
    </row>
    <row r="38136">
      <c r="A38136" s="294" t="s">
        <v>44525</v>
      </c>
      <c r="B38136" s="294"/>
      <c r="C38136" s="294"/>
      <c r="D38136" s="294"/>
      <c r="E38136" s="294"/>
      <c r="F38136" s="294"/>
    </row>
    <row r="38137">
      <c r="A38137" s="294" t="s">
        <v>44526</v>
      </c>
      <c r="B38137" s="294"/>
      <c r="C38137" s="294"/>
      <c r="D38137" s="294"/>
      <c r="E38137" s="294"/>
      <c r="F38137" s="294"/>
    </row>
    <row r="38138">
      <c r="A38138" s="294"/>
      <c r="B38138" s="294"/>
      <c r="C38138" s="294"/>
      <c r="D38138" s="294"/>
      <c r="E38138" s="294"/>
      <c r="F38138" s="294"/>
    </row>
    <row r="38139">
      <c r="A38139" s="294" t="s">
        <v>43660</v>
      </c>
      <c r="B38139" s="294"/>
      <c r="C38139" s="294"/>
      <c r="D38139" s="294"/>
      <c r="E38139" s="294"/>
      <c r="F38139" s="294"/>
    </row>
    <row r="38140">
      <c r="A38140" s="294" t="s">
        <v>29043</v>
      </c>
      <c r="B38140" s="294"/>
      <c r="C38140" s="294"/>
      <c r="D38140" s="294"/>
      <c r="E38140" s="294"/>
      <c r="F38140" s="294"/>
    </row>
    <row r="38141">
      <c r="A38141" s="294" t="s">
        <v>44527</v>
      </c>
      <c r="B38141" s="294"/>
      <c r="C38141" s="294"/>
      <c r="D38141" s="294"/>
      <c r="E38141" s="294"/>
      <c r="F38141" s="294"/>
    </row>
    <row r="38142">
      <c r="A38142" s="294" t="s">
        <v>21618</v>
      </c>
      <c r="B38142" s="294"/>
      <c r="C38142" s="294"/>
      <c r="D38142" s="294"/>
      <c r="E38142" s="294"/>
      <c r="F38142" s="294"/>
    </row>
    <row r="38143">
      <c r="A38143" s="294" t="s">
        <v>44528</v>
      </c>
      <c r="B38143" s="294"/>
      <c r="C38143" s="294"/>
      <c r="D38143" s="294"/>
      <c r="E38143" s="294"/>
      <c r="F38143" s="294"/>
    </row>
    <row r="38144">
      <c r="A38144" s="294"/>
      <c r="B38144" s="294"/>
      <c r="C38144" s="294"/>
      <c r="D38144" s="294"/>
      <c r="E38144" s="294"/>
      <c r="F38144" s="294"/>
    </row>
    <row r="38145">
      <c r="A38145" s="294"/>
      <c r="B38145" s="294"/>
      <c r="C38145" s="294"/>
      <c r="D38145" s="294"/>
      <c r="E38145" s="294"/>
      <c r="F38145" s="294"/>
    </row>
    <row r="38146">
      <c r="A38146" s="294"/>
      <c r="B38146" s="294"/>
      <c r="C38146" s="294"/>
      <c r="D38146" s="294"/>
      <c r="E38146" s="294"/>
      <c r="F38146" s="294"/>
    </row>
    <row r="38147">
      <c r="A38147" s="294" t="s">
        <v>22512</v>
      </c>
      <c r="B38147" s="294"/>
      <c r="C38147" s="294"/>
      <c r="D38147" s="294"/>
      <c r="E38147" s="294"/>
      <c r="F38147" s="294"/>
    </row>
    <row r="38148">
      <c r="A38148" s="294" t="s">
        <v>26617</v>
      </c>
      <c r="B38148" s="294"/>
      <c r="C38148" s="294"/>
      <c r="D38148" s="294"/>
      <c r="E38148" s="294"/>
      <c r="F38148" s="294"/>
    </row>
    <row r="38149">
      <c r="A38149" s="294"/>
      <c r="B38149" s="294"/>
      <c r="C38149" s="294"/>
      <c r="D38149" s="294"/>
      <c r="E38149" s="294"/>
      <c r="F38149" s="294"/>
    </row>
    <row r="38150">
      <c r="A38150" s="294" t="s">
        <v>44529</v>
      </c>
      <c r="B38150" s="294"/>
      <c r="C38150" s="294"/>
      <c r="D38150" s="294"/>
      <c r="E38150" s="294"/>
      <c r="F38150" s="294"/>
    </row>
    <row r="38151">
      <c r="A38151" s="294" t="s">
        <v>44530</v>
      </c>
      <c r="B38151" s="294"/>
      <c r="C38151" s="294"/>
      <c r="D38151" s="294"/>
      <c r="E38151" s="294"/>
      <c r="F38151" s="294"/>
    </row>
    <row r="38152">
      <c r="A38152" s="294"/>
      <c r="B38152" s="294"/>
      <c r="C38152" s="294"/>
      <c r="D38152" s="294"/>
      <c r="E38152" s="294"/>
      <c r="F38152" s="294"/>
    </row>
    <row r="38153">
      <c r="A38153" s="294" t="s">
        <v>22784</v>
      </c>
      <c r="B38153" s="294"/>
      <c r="C38153" s="294"/>
      <c r="D38153" s="294"/>
      <c r="E38153" s="294"/>
      <c r="F38153" s="294"/>
    </row>
    <row r="38154">
      <c r="A38154" s="294" t="s">
        <v>44531</v>
      </c>
      <c r="B38154" s="294"/>
      <c r="C38154" s="294"/>
      <c r="D38154" s="294"/>
      <c r="E38154" s="294"/>
      <c r="F38154" s="294"/>
    </row>
    <row r="38155">
      <c r="A38155" s="294" t="s">
        <v>38882</v>
      </c>
      <c r="B38155" s="294"/>
      <c r="C38155" s="294"/>
      <c r="D38155" s="294"/>
      <c r="E38155" s="294"/>
      <c r="F38155" s="294"/>
    </row>
    <row r="38156">
      <c r="A38156" s="294" t="s">
        <v>44532</v>
      </c>
      <c r="B38156" s="294"/>
      <c r="C38156" s="294"/>
      <c r="D38156" s="294"/>
      <c r="E38156" s="294"/>
      <c r="F38156" s="294"/>
    </row>
    <row r="38157">
      <c r="A38157" s="294" t="s">
        <v>44533</v>
      </c>
      <c r="B38157" s="294"/>
      <c r="C38157" s="294"/>
      <c r="D38157" s="294"/>
      <c r="E38157" s="294"/>
      <c r="F38157" s="294"/>
    </row>
    <row r="38158">
      <c r="A38158" s="294" t="s">
        <v>44534</v>
      </c>
      <c r="B38158" s="294"/>
      <c r="C38158" s="294"/>
      <c r="D38158" s="294"/>
      <c r="E38158" s="294"/>
      <c r="F38158" s="294"/>
    </row>
    <row r="38159">
      <c r="A38159" s="294" t="s">
        <v>44535</v>
      </c>
      <c r="B38159" s="294"/>
      <c r="C38159" s="294"/>
      <c r="D38159" s="294"/>
      <c r="E38159" s="294"/>
      <c r="F38159" s="294"/>
    </row>
    <row r="38160">
      <c r="A38160" s="294" t="s">
        <v>44536</v>
      </c>
      <c r="B38160" s="294"/>
      <c r="C38160" s="294"/>
      <c r="D38160" s="294"/>
      <c r="E38160" s="294"/>
      <c r="F38160" s="294"/>
    </row>
    <row r="38161">
      <c r="A38161" s="294" t="s">
        <v>44537</v>
      </c>
      <c r="B38161" s="294"/>
      <c r="C38161" s="294"/>
      <c r="D38161" s="294"/>
      <c r="E38161" s="294"/>
      <c r="F38161" s="294"/>
    </row>
    <row r="38162">
      <c r="A38162" s="294" t="s">
        <v>44538</v>
      </c>
      <c r="B38162" s="294"/>
      <c r="C38162" s="294"/>
      <c r="D38162" s="294"/>
      <c r="E38162" s="294"/>
      <c r="F38162" s="294"/>
    </row>
    <row r="38163">
      <c r="A38163" s="294" t="s">
        <v>44539</v>
      </c>
      <c r="B38163" s="294"/>
      <c r="C38163" s="294"/>
      <c r="D38163" s="294"/>
      <c r="E38163" s="294"/>
      <c r="F38163" s="294"/>
    </row>
    <row r="38164">
      <c r="A38164" s="294" t="s">
        <v>44540</v>
      </c>
      <c r="B38164" s="294"/>
      <c r="C38164" s="294"/>
      <c r="D38164" s="294"/>
      <c r="E38164" s="294"/>
      <c r="F38164" s="294"/>
    </row>
    <row r="38165">
      <c r="A38165" s="294"/>
      <c r="B38165" s="294"/>
      <c r="C38165" s="294"/>
      <c r="D38165" s="294"/>
      <c r="E38165" s="294"/>
      <c r="F38165" s="294"/>
    </row>
    <row r="38166">
      <c r="A38166" s="294" t="s">
        <v>24323</v>
      </c>
      <c r="B38166" s="294"/>
      <c r="C38166" s="294"/>
      <c r="D38166" s="294"/>
      <c r="E38166" s="294"/>
      <c r="F38166" s="294"/>
    </row>
    <row r="38167">
      <c r="A38167" s="294" t="s">
        <v>23704</v>
      </c>
      <c r="B38167" s="294"/>
      <c r="C38167" s="294"/>
      <c r="D38167" s="294"/>
      <c r="E38167" s="294"/>
      <c r="F38167" s="294"/>
    </row>
    <row r="38168">
      <c r="A38168" s="294"/>
      <c r="B38168" s="294"/>
      <c r="C38168" s="294"/>
      <c r="D38168" s="294"/>
      <c r="E38168" s="294"/>
      <c r="F38168" s="294"/>
    </row>
    <row r="38169">
      <c r="A38169" s="294" t="s">
        <v>44541</v>
      </c>
      <c r="B38169" s="294"/>
      <c r="C38169" s="294"/>
      <c r="D38169" s="294"/>
      <c r="E38169" s="294"/>
      <c r="F38169" s="294"/>
    </row>
    <row r="38170">
      <c r="A38170" s="294" t="s">
        <v>40338</v>
      </c>
      <c r="B38170" s="294"/>
      <c r="C38170" s="294"/>
      <c r="D38170" s="294"/>
      <c r="E38170" s="294"/>
      <c r="F38170" s="294"/>
    </row>
    <row r="38171">
      <c r="A38171" s="294" t="s">
        <v>44389</v>
      </c>
      <c r="B38171" s="294"/>
      <c r="C38171" s="294"/>
      <c r="D38171" s="294"/>
      <c r="E38171" s="294"/>
      <c r="F38171" s="294"/>
    </row>
    <row r="38172">
      <c r="A38172" s="294" t="s">
        <v>44542</v>
      </c>
      <c r="B38172" s="294"/>
      <c r="C38172" s="294"/>
      <c r="D38172" s="294"/>
      <c r="E38172" s="294"/>
      <c r="F38172" s="294"/>
    </row>
    <row r="38173">
      <c r="A38173" s="294" t="s">
        <v>44543</v>
      </c>
      <c r="B38173" s="294"/>
      <c r="C38173" s="294"/>
      <c r="D38173" s="294"/>
      <c r="E38173" s="294"/>
      <c r="F38173" s="294"/>
    </row>
    <row r="38174">
      <c r="A38174" s="294" t="s">
        <v>44544</v>
      </c>
      <c r="B38174" s="294"/>
      <c r="C38174" s="294"/>
      <c r="D38174" s="294"/>
      <c r="E38174" s="294"/>
      <c r="F38174" s="294"/>
    </row>
    <row r="38175">
      <c r="A38175" s="294"/>
      <c r="B38175" s="294"/>
      <c r="C38175" s="294"/>
      <c r="D38175" s="294"/>
      <c r="E38175" s="294"/>
      <c r="F38175" s="294"/>
    </row>
    <row r="38176">
      <c r="A38176" s="294" t="s">
        <v>42145</v>
      </c>
      <c r="B38176" s="294"/>
      <c r="C38176" s="294"/>
      <c r="D38176" s="294"/>
      <c r="E38176" s="294"/>
      <c r="F38176" s="294"/>
    </row>
    <row r="38177">
      <c r="A38177" s="294" t="s">
        <v>23068</v>
      </c>
      <c r="B38177" s="294"/>
      <c r="C38177" s="294"/>
      <c r="D38177" s="294"/>
      <c r="E38177" s="294"/>
      <c r="F38177" s="294"/>
    </row>
    <row r="38178">
      <c r="A38178" s="294"/>
      <c r="B38178" s="294"/>
      <c r="C38178" s="294"/>
      <c r="D38178" s="294"/>
      <c r="E38178" s="294"/>
      <c r="F38178" s="294"/>
    </row>
    <row r="38179">
      <c r="A38179" s="294" t="s">
        <v>44545</v>
      </c>
      <c r="B38179" s="294"/>
      <c r="C38179" s="294"/>
      <c r="D38179" s="294"/>
      <c r="E38179" s="294"/>
      <c r="F38179" s="294"/>
    </row>
    <row r="38180">
      <c r="A38180" s="294" t="s">
        <v>44546</v>
      </c>
      <c r="B38180" s="294"/>
      <c r="C38180" s="294"/>
      <c r="D38180" s="294"/>
      <c r="E38180" s="294"/>
      <c r="F38180" s="294"/>
    </row>
    <row r="38181">
      <c r="A38181" s="294" t="s">
        <v>44547</v>
      </c>
      <c r="B38181" s="294"/>
      <c r="C38181" s="294"/>
      <c r="D38181" s="294"/>
      <c r="E38181" s="294"/>
      <c r="F38181" s="294"/>
    </row>
    <row r="38182">
      <c r="A38182" s="294" t="s">
        <v>44548</v>
      </c>
      <c r="B38182" s="294"/>
      <c r="C38182" s="294"/>
      <c r="D38182" s="294"/>
      <c r="E38182" s="294"/>
      <c r="F38182" s="294"/>
    </row>
    <row r="38183">
      <c r="A38183" s="294" t="s">
        <v>44549</v>
      </c>
      <c r="B38183" s="294"/>
      <c r="C38183" s="294"/>
      <c r="D38183" s="294"/>
      <c r="E38183" s="294"/>
      <c r="F38183" s="294"/>
    </row>
    <row r="38184">
      <c r="A38184" s="294" t="s">
        <v>44550</v>
      </c>
      <c r="B38184" s="294"/>
      <c r="C38184" s="294"/>
      <c r="D38184" s="294"/>
      <c r="E38184" s="294"/>
      <c r="F38184" s="294"/>
    </row>
    <row r="38185">
      <c r="A38185" s="294" t="s">
        <v>44551</v>
      </c>
      <c r="B38185" s="294"/>
      <c r="C38185" s="294"/>
      <c r="D38185" s="294"/>
      <c r="E38185" s="294"/>
      <c r="F38185" s="294"/>
    </row>
    <row r="38186">
      <c r="A38186" s="294" t="s">
        <v>22621</v>
      </c>
      <c r="B38186" s="294"/>
      <c r="C38186" s="294"/>
      <c r="D38186" s="294"/>
      <c r="E38186" s="294"/>
      <c r="F38186" s="294"/>
    </row>
    <row r="38187">
      <c r="A38187" s="294" t="s">
        <v>44552</v>
      </c>
      <c r="B38187" s="294"/>
      <c r="C38187" s="294"/>
      <c r="D38187" s="294"/>
      <c r="E38187" s="294"/>
      <c r="F38187" s="294"/>
    </row>
    <row r="38188">
      <c r="A38188" s="294" t="s">
        <v>44553</v>
      </c>
      <c r="B38188" s="294"/>
      <c r="C38188" s="294"/>
      <c r="D38188" s="294"/>
      <c r="E38188" s="294"/>
      <c r="F38188" s="294"/>
    </row>
    <row r="38189">
      <c r="A38189" s="294" t="s">
        <v>44554</v>
      </c>
      <c r="B38189" s="294"/>
      <c r="C38189" s="294"/>
      <c r="D38189" s="294"/>
      <c r="E38189" s="294"/>
      <c r="F38189" s="294"/>
    </row>
    <row r="38190">
      <c r="A38190" s="294" t="s">
        <v>44555</v>
      </c>
      <c r="B38190" s="294"/>
      <c r="C38190" s="294"/>
      <c r="D38190" s="294"/>
      <c r="E38190" s="294"/>
      <c r="F38190" s="294"/>
    </row>
    <row r="38191">
      <c r="A38191" s="294" t="s">
        <v>43642</v>
      </c>
      <c r="B38191" s="294"/>
      <c r="C38191" s="294"/>
      <c r="D38191" s="294"/>
      <c r="E38191" s="294"/>
      <c r="F38191" s="294"/>
    </row>
    <row r="38192">
      <c r="A38192" s="294" t="s">
        <v>40338</v>
      </c>
      <c r="B38192" s="294"/>
      <c r="C38192" s="294"/>
      <c r="D38192" s="294"/>
      <c r="E38192" s="294"/>
      <c r="F38192" s="294"/>
    </row>
    <row r="38193">
      <c r="A38193" s="294" t="s">
        <v>44556</v>
      </c>
      <c r="B38193" s="294"/>
      <c r="C38193" s="294"/>
      <c r="D38193" s="294"/>
      <c r="E38193" s="294"/>
      <c r="F38193" s="294"/>
    </row>
    <row r="38194">
      <c r="A38194" s="294" t="s">
        <v>44557</v>
      </c>
      <c r="B38194" s="294"/>
      <c r="C38194" s="294"/>
      <c r="D38194" s="294"/>
      <c r="E38194" s="294"/>
      <c r="F38194" s="294"/>
    </row>
    <row r="38195">
      <c r="A38195" s="294" t="s">
        <v>44558</v>
      </c>
      <c r="B38195" s="294"/>
      <c r="C38195" s="294"/>
      <c r="D38195" s="294"/>
      <c r="E38195" s="294"/>
      <c r="F38195" s="294"/>
    </row>
    <row r="38196">
      <c r="A38196" s="294" t="s">
        <v>44559</v>
      </c>
      <c r="B38196" s="294"/>
      <c r="C38196" s="294"/>
      <c r="D38196" s="294"/>
      <c r="E38196" s="294"/>
      <c r="F38196" s="294"/>
    </row>
    <row r="38197">
      <c r="A38197" s="294" t="s">
        <v>44560</v>
      </c>
      <c r="B38197" s="294"/>
      <c r="C38197" s="294"/>
      <c r="D38197" s="294"/>
      <c r="E38197" s="294"/>
      <c r="F38197" s="294"/>
    </row>
    <row r="38198">
      <c r="A38198" s="294" t="s">
        <v>44561</v>
      </c>
      <c r="B38198" s="294"/>
      <c r="C38198" s="294"/>
      <c r="D38198" s="294"/>
      <c r="E38198" s="294"/>
      <c r="F38198" s="294"/>
    </row>
    <row r="38199">
      <c r="A38199" s="294" t="s">
        <v>44562</v>
      </c>
      <c r="B38199" s="294"/>
      <c r="C38199" s="294"/>
      <c r="D38199" s="294"/>
      <c r="E38199" s="294"/>
      <c r="F38199" s="294"/>
    </row>
    <row r="38200">
      <c r="A38200" s="294" t="s">
        <v>44563</v>
      </c>
      <c r="B38200" s="294"/>
      <c r="C38200" s="294"/>
      <c r="D38200" s="294"/>
      <c r="E38200" s="294"/>
      <c r="F38200" s="294"/>
    </row>
    <row r="38201">
      <c r="A38201" s="294"/>
      <c r="B38201" s="294"/>
      <c r="C38201" s="294"/>
      <c r="D38201" s="294"/>
      <c r="E38201" s="294"/>
      <c r="F38201" s="294"/>
    </row>
    <row r="38202">
      <c r="A38202" s="294"/>
      <c r="B38202" s="294"/>
      <c r="C38202" s="294"/>
      <c r="D38202" s="294"/>
      <c r="E38202" s="294"/>
      <c r="F38202" s="294"/>
    </row>
    <row r="38203">
      <c r="A38203" s="294"/>
      <c r="B38203" s="294"/>
      <c r="C38203" s="294"/>
      <c r="D38203" s="294"/>
      <c r="E38203" s="294"/>
      <c r="F38203" s="294"/>
    </row>
    <row r="38204">
      <c r="A38204" s="294" t="s">
        <v>42249</v>
      </c>
      <c r="B38204" s="294"/>
      <c r="C38204" s="294"/>
      <c r="D38204" s="294"/>
      <c r="E38204" s="294"/>
      <c r="F38204" s="294"/>
    </row>
    <row r="38205">
      <c r="A38205" s="294"/>
      <c r="B38205" s="294"/>
      <c r="C38205" s="294"/>
      <c r="D38205" s="294"/>
      <c r="E38205" s="294"/>
      <c r="F38205" s="294"/>
    </row>
    <row r="38206">
      <c r="A38206" s="294" t="s">
        <v>44564</v>
      </c>
      <c r="B38206" s="294"/>
      <c r="C38206" s="294"/>
      <c r="D38206" s="294"/>
      <c r="E38206" s="294"/>
      <c r="F38206" s="294"/>
    </row>
    <row r="38207">
      <c r="A38207" s="294" t="s">
        <v>44565</v>
      </c>
      <c r="B38207" s="294"/>
      <c r="C38207" s="294"/>
      <c r="D38207" s="294"/>
      <c r="E38207" s="294"/>
      <c r="F38207" s="294"/>
    </row>
    <row r="38208">
      <c r="A38208" s="294" t="s">
        <v>21403</v>
      </c>
      <c r="B38208" s="294"/>
      <c r="C38208" s="294"/>
      <c r="D38208" s="294"/>
      <c r="E38208" s="294"/>
      <c r="F38208" s="294"/>
    </row>
    <row r="38209">
      <c r="A38209" s="294" t="s">
        <v>44566</v>
      </c>
      <c r="B38209" s="294"/>
      <c r="C38209" s="294"/>
      <c r="D38209" s="294"/>
      <c r="E38209" s="294"/>
      <c r="F38209" s="294"/>
    </row>
    <row r="38210">
      <c r="A38210" s="294" t="s">
        <v>44567</v>
      </c>
      <c r="B38210" s="294"/>
      <c r="C38210" s="294"/>
      <c r="D38210" s="294"/>
      <c r="E38210" s="294"/>
      <c r="F38210" s="294"/>
    </row>
    <row r="38211">
      <c r="A38211" s="294" t="s">
        <v>44568</v>
      </c>
      <c r="B38211" s="294"/>
      <c r="C38211" s="294"/>
      <c r="D38211" s="294"/>
      <c r="E38211" s="294"/>
      <c r="F38211" s="294"/>
    </row>
    <row r="38212">
      <c r="A38212" s="294" t="s">
        <v>44569</v>
      </c>
      <c r="B38212" s="294"/>
      <c r="C38212" s="294"/>
      <c r="D38212" s="294"/>
      <c r="E38212" s="294"/>
      <c r="F38212" s="294"/>
    </row>
    <row r="38213">
      <c r="A38213" s="294" t="s">
        <v>44570</v>
      </c>
      <c r="B38213" s="294"/>
      <c r="C38213" s="294"/>
      <c r="D38213" s="294"/>
      <c r="E38213" s="294"/>
      <c r="F38213" s="294"/>
    </row>
    <row r="38214">
      <c r="A38214" s="294" t="s">
        <v>44571</v>
      </c>
      <c r="B38214" s="294"/>
      <c r="C38214" s="294"/>
      <c r="D38214" s="294"/>
      <c r="E38214" s="294"/>
      <c r="F38214" s="294"/>
    </row>
    <row r="38215">
      <c r="A38215" s="294" t="s">
        <v>44572</v>
      </c>
      <c r="B38215" s="294"/>
      <c r="C38215" s="294"/>
      <c r="D38215" s="294"/>
      <c r="E38215" s="294"/>
      <c r="F38215" s="294"/>
    </row>
    <row r="38216">
      <c r="A38216" s="294"/>
      <c r="B38216" s="294"/>
      <c r="C38216" s="294"/>
      <c r="D38216" s="294"/>
      <c r="E38216" s="294"/>
      <c r="F38216" s="294"/>
    </row>
    <row r="38217">
      <c r="A38217" s="294" t="s">
        <v>43145</v>
      </c>
      <c r="B38217" s="294"/>
      <c r="C38217" s="294"/>
      <c r="D38217" s="294"/>
      <c r="E38217" s="294"/>
      <c r="F38217" s="294"/>
    </row>
    <row r="38218">
      <c r="A38218" s="294"/>
      <c r="B38218" s="294"/>
      <c r="C38218" s="294"/>
      <c r="D38218" s="294"/>
      <c r="E38218" s="294"/>
      <c r="F38218" s="294"/>
    </row>
    <row r="38219">
      <c r="A38219" s="294" t="s">
        <v>44573</v>
      </c>
      <c r="B38219" s="294"/>
      <c r="C38219" s="294"/>
      <c r="D38219" s="294"/>
      <c r="E38219" s="294"/>
      <c r="F38219" s="294"/>
    </row>
    <row r="38220">
      <c r="A38220" s="294" t="s">
        <v>38799</v>
      </c>
      <c r="B38220" s="294"/>
      <c r="C38220" s="294"/>
      <c r="D38220" s="294"/>
      <c r="E38220" s="294"/>
      <c r="F38220" s="294"/>
    </row>
    <row r="38221">
      <c r="A38221" s="294" t="s">
        <v>44574</v>
      </c>
      <c r="B38221" s="294"/>
      <c r="C38221" s="294"/>
      <c r="D38221" s="294"/>
      <c r="E38221" s="294"/>
      <c r="F38221" s="294"/>
    </row>
    <row r="38222">
      <c r="A38222" s="294" t="s">
        <v>22632</v>
      </c>
      <c r="B38222" s="294"/>
      <c r="C38222" s="294"/>
      <c r="D38222" s="294"/>
      <c r="E38222" s="294"/>
      <c r="F38222" s="294"/>
    </row>
    <row r="38223">
      <c r="A38223" s="294" t="s">
        <v>44575</v>
      </c>
      <c r="B38223" s="294"/>
      <c r="C38223" s="294"/>
      <c r="D38223" s="294"/>
      <c r="E38223" s="294"/>
      <c r="F38223" s="294"/>
    </row>
    <row r="38224">
      <c r="A38224" s="294" t="s">
        <v>44576</v>
      </c>
      <c r="B38224" s="294"/>
      <c r="C38224" s="294"/>
      <c r="D38224" s="294"/>
      <c r="E38224" s="294"/>
      <c r="F38224" s="294"/>
    </row>
    <row r="38225">
      <c r="A38225" s="294" t="s">
        <v>44577</v>
      </c>
      <c r="B38225" s="294"/>
      <c r="C38225" s="294"/>
      <c r="D38225" s="294"/>
      <c r="E38225" s="294"/>
      <c r="F38225" s="294"/>
    </row>
    <row r="38226">
      <c r="A38226" s="294" t="s">
        <v>44578</v>
      </c>
      <c r="B38226" s="294"/>
      <c r="C38226" s="294"/>
      <c r="D38226" s="294"/>
      <c r="E38226" s="294"/>
      <c r="F38226" s="294"/>
    </row>
    <row r="38227">
      <c r="A38227" s="294" t="s">
        <v>38309</v>
      </c>
      <c r="B38227" s="294"/>
      <c r="C38227" s="294"/>
      <c r="D38227" s="294"/>
      <c r="E38227" s="294"/>
      <c r="F38227" s="294"/>
    </row>
    <row r="38228">
      <c r="A38228" s="294" t="s">
        <v>38312</v>
      </c>
      <c r="B38228" s="294"/>
      <c r="C38228" s="294"/>
      <c r="D38228" s="294"/>
      <c r="E38228" s="294"/>
      <c r="F38228" s="294"/>
    </row>
    <row r="38229">
      <c r="A38229" s="294" t="s">
        <v>22631</v>
      </c>
      <c r="B38229" s="294"/>
      <c r="C38229" s="294"/>
      <c r="D38229" s="294"/>
      <c r="E38229" s="294"/>
      <c r="F38229" s="294"/>
    </row>
    <row r="38230">
      <c r="A38230" s="294" t="s">
        <v>42781</v>
      </c>
      <c r="B38230" s="294"/>
      <c r="C38230" s="294"/>
      <c r="D38230" s="294"/>
      <c r="E38230" s="294"/>
      <c r="F38230" s="294"/>
    </row>
    <row r="38231">
      <c r="A38231" s="294" t="s">
        <v>44579</v>
      </c>
      <c r="B38231" s="294"/>
      <c r="C38231" s="294"/>
      <c r="D38231" s="294"/>
      <c r="E38231" s="294"/>
      <c r="F38231" s="294"/>
    </row>
    <row r="38232">
      <c r="A38232" s="294" t="s">
        <v>44580</v>
      </c>
      <c r="B38232" s="294"/>
      <c r="C38232" s="294"/>
      <c r="D38232" s="294"/>
      <c r="E38232" s="294"/>
      <c r="F38232" s="294"/>
    </row>
    <row r="38233">
      <c r="A38233" s="294" t="s">
        <v>44581</v>
      </c>
      <c r="B38233" s="294"/>
      <c r="C38233" s="294"/>
      <c r="D38233" s="294"/>
      <c r="E38233" s="294"/>
      <c r="F38233" s="294"/>
    </row>
    <row r="38234">
      <c r="A38234" s="294" t="s">
        <v>44582</v>
      </c>
      <c r="B38234" s="294"/>
      <c r="C38234" s="294"/>
      <c r="D38234" s="294"/>
      <c r="E38234" s="294"/>
      <c r="F38234" s="294"/>
    </row>
    <row r="38235">
      <c r="A38235" s="294" t="s">
        <v>44583</v>
      </c>
      <c r="B38235" s="294"/>
      <c r="C38235" s="294"/>
      <c r="D38235" s="294"/>
      <c r="E38235" s="294"/>
      <c r="F38235" s="294"/>
    </row>
    <row r="38236">
      <c r="A38236" s="294" t="s">
        <v>44584</v>
      </c>
      <c r="B38236" s="294"/>
      <c r="C38236" s="294"/>
      <c r="D38236" s="294"/>
      <c r="E38236" s="294"/>
      <c r="F38236" s="294"/>
    </row>
    <row r="38237">
      <c r="A38237" s="294" t="s">
        <v>44585</v>
      </c>
      <c r="B38237" s="294"/>
      <c r="C38237" s="294"/>
      <c r="D38237" s="294"/>
      <c r="E38237" s="294"/>
      <c r="F38237" s="294"/>
    </row>
    <row r="38238">
      <c r="A38238" s="294" t="s">
        <v>44586</v>
      </c>
      <c r="B38238" s="294"/>
      <c r="C38238" s="294"/>
      <c r="D38238" s="294"/>
      <c r="E38238" s="294"/>
      <c r="F38238" s="294"/>
    </row>
    <row r="38239">
      <c r="A38239" s="294" t="s">
        <v>44587</v>
      </c>
      <c r="B38239" s="294"/>
      <c r="C38239" s="294"/>
      <c r="D38239" s="294"/>
      <c r="E38239" s="294"/>
      <c r="F38239" s="294"/>
    </row>
    <row r="38240">
      <c r="A38240" s="294" t="s">
        <v>44588</v>
      </c>
      <c r="B38240" s="294"/>
      <c r="C38240" s="294"/>
      <c r="D38240" s="294"/>
      <c r="E38240" s="294"/>
      <c r="F38240" s="294"/>
    </row>
    <row r="38241">
      <c r="A38241" s="294"/>
      <c r="B38241" s="294"/>
      <c r="C38241" s="294"/>
      <c r="D38241" s="294"/>
      <c r="E38241" s="294"/>
      <c r="F38241" s="294"/>
    </row>
    <row r="38242">
      <c r="A38242" s="294" t="s">
        <v>40678</v>
      </c>
      <c r="B38242" s="294"/>
      <c r="C38242" s="294"/>
      <c r="D38242" s="294"/>
      <c r="E38242" s="294"/>
      <c r="F38242" s="294"/>
    </row>
    <row r="38243">
      <c r="A38243" s="294"/>
      <c r="B38243" s="294"/>
      <c r="C38243" s="294"/>
      <c r="D38243" s="294"/>
      <c r="E38243" s="294"/>
      <c r="F38243" s="294"/>
    </row>
    <row r="38244">
      <c r="A38244" s="294" t="s">
        <v>44589</v>
      </c>
      <c r="B38244" s="294"/>
      <c r="C38244" s="294"/>
      <c r="D38244" s="294"/>
      <c r="E38244" s="294"/>
      <c r="F38244" s="294"/>
    </row>
    <row r="38245">
      <c r="A38245" s="294" t="s">
        <v>44590</v>
      </c>
      <c r="B38245" s="294"/>
      <c r="C38245" s="294"/>
      <c r="D38245" s="294"/>
      <c r="E38245" s="294"/>
      <c r="F38245" s="294"/>
    </row>
    <row r="38246">
      <c r="A38246" s="294" t="s">
        <v>44591</v>
      </c>
      <c r="B38246" s="294"/>
      <c r="C38246" s="294"/>
      <c r="D38246" s="294"/>
      <c r="E38246" s="294"/>
      <c r="F38246" s="294"/>
    </row>
    <row r="38247">
      <c r="A38247" s="294" t="s">
        <v>44592</v>
      </c>
      <c r="B38247" s="294"/>
      <c r="C38247" s="294"/>
      <c r="D38247" s="294"/>
      <c r="E38247" s="294"/>
      <c r="F38247" s="294"/>
    </row>
    <row r="38248">
      <c r="A38248" s="294" t="s">
        <v>44593</v>
      </c>
      <c r="B38248" s="294"/>
      <c r="C38248" s="294"/>
      <c r="D38248" s="294"/>
      <c r="E38248" s="294"/>
      <c r="F38248" s="294"/>
    </row>
    <row r="38249">
      <c r="A38249" s="294" t="s">
        <v>44594</v>
      </c>
      <c r="B38249" s="294"/>
      <c r="C38249" s="294"/>
      <c r="D38249" s="294"/>
      <c r="E38249" s="294"/>
      <c r="F38249" s="294"/>
    </row>
    <row r="38250">
      <c r="A38250" s="294" t="s">
        <v>38710</v>
      </c>
      <c r="B38250" s="294"/>
      <c r="C38250" s="294"/>
      <c r="D38250" s="294"/>
      <c r="E38250" s="294"/>
      <c r="F38250" s="294"/>
    </row>
    <row r="38251">
      <c r="A38251" s="294" t="s">
        <v>44595</v>
      </c>
      <c r="B38251" s="294"/>
      <c r="C38251" s="294"/>
      <c r="D38251" s="294"/>
      <c r="E38251" s="294"/>
      <c r="F38251" s="294"/>
    </row>
    <row r="38252">
      <c r="A38252" s="294" t="s">
        <v>44596</v>
      </c>
      <c r="B38252" s="294"/>
      <c r="C38252" s="294"/>
      <c r="D38252" s="294"/>
      <c r="E38252" s="294"/>
      <c r="F38252" s="294"/>
    </row>
    <row r="38253">
      <c r="A38253" s="294" t="s">
        <v>28577</v>
      </c>
      <c r="B38253" s="294"/>
      <c r="C38253" s="294"/>
      <c r="D38253" s="294"/>
      <c r="E38253" s="294"/>
      <c r="F38253" s="294"/>
    </row>
    <row r="38254">
      <c r="A38254" s="294" t="s">
        <v>44597</v>
      </c>
      <c r="B38254" s="294"/>
      <c r="C38254" s="294"/>
      <c r="D38254" s="294"/>
      <c r="E38254" s="294"/>
      <c r="F38254" s="294"/>
    </row>
    <row r="38255">
      <c r="A38255" s="294" t="s">
        <v>44598</v>
      </c>
      <c r="B38255" s="294"/>
      <c r="C38255" s="294"/>
      <c r="D38255" s="294"/>
      <c r="E38255" s="294"/>
      <c r="F38255" s="294"/>
    </row>
    <row r="38256">
      <c r="A38256" s="294" t="s">
        <v>44599</v>
      </c>
      <c r="B38256" s="294"/>
      <c r="C38256" s="294"/>
      <c r="D38256" s="294"/>
      <c r="E38256" s="294"/>
      <c r="F38256" s="294"/>
    </row>
    <row r="38257">
      <c r="A38257" s="294" t="s">
        <v>44600</v>
      </c>
      <c r="B38257" s="294"/>
      <c r="C38257" s="294"/>
      <c r="D38257" s="294"/>
      <c r="E38257" s="294"/>
      <c r="F38257" s="294"/>
    </row>
    <row r="38258">
      <c r="A38258" s="294" t="s">
        <v>44601</v>
      </c>
      <c r="B38258" s="294"/>
      <c r="C38258" s="294"/>
      <c r="D38258" s="294"/>
      <c r="E38258" s="294"/>
      <c r="F38258" s="294"/>
    </row>
    <row r="38259">
      <c r="A38259" s="294"/>
      <c r="B38259" s="294"/>
      <c r="C38259" s="294"/>
      <c r="D38259" s="294"/>
      <c r="E38259" s="294"/>
      <c r="F38259" s="294"/>
    </row>
    <row r="38260">
      <c r="A38260" s="294" t="s">
        <v>41927</v>
      </c>
      <c r="B38260" s="294"/>
      <c r="C38260" s="294"/>
      <c r="D38260" s="294"/>
      <c r="E38260" s="294"/>
      <c r="F38260" s="294"/>
    </row>
    <row r="38261">
      <c r="A38261" s="294" t="s">
        <v>44602</v>
      </c>
      <c r="B38261" s="294"/>
      <c r="C38261" s="294"/>
      <c r="D38261" s="294"/>
      <c r="E38261" s="294"/>
      <c r="F38261" s="294"/>
    </row>
    <row r="38262">
      <c r="A38262" s="294" t="s">
        <v>21672</v>
      </c>
      <c r="B38262" s="294"/>
      <c r="C38262" s="294"/>
      <c r="D38262" s="294"/>
      <c r="E38262" s="294"/>
      <c r="F38262" s="294"/>
    </row>
    <row r="38263">
      <c r="A38263" s="294" t="s">
        <v>44528</v>
      </c>
      <c r="B38263" s="294"/>
      <c r="C38263" s="294"/>
      <c r="D38263" s="294"/>
      <c r="E38263" s="294"/>
      <c r="F38263" s="294"/>
    </row>
    <row r="38264">
      <c r="A38264" s="294"/>
      <c r="B38264" s="294"/>
      <c r="C38264" s="294"/>
      <c r="D38264" s="294"/>
      <c r="E38264" s="294"/>
      <c r="F38264" s="294"/>
    </row>
    <row r="38265">
      <c r="A38265" s="294" t="s">
        <v>21429</v>
      </c>
      <c r="B38265" s="294"/>
      <c r="C38265" s="294"/>
      <c r="D38265" s="294"/>
      <c r="E38265" s="294"/>
      <c r="F38265" s="294"/>
    </row>
    <row r="38266">
      <c r="A38266" s="294"/>
      <c r="B38266" s="294"/>
      <c r="C38266" s="294"/>
      <c r="D38266" s="294"/>
      <c r="E38266" s="294"/>
      <c r="F38266" s="294"/>
    </row>
    <row r="38267">
      <c r="A38267" s="294" t="s">
        <v>44603</v>
      </c>
      <c r="B38267" s="294"/>
      <c r="C38267" s="294"/>
      <c r="D38267" s="294"/>
      <c r="E38267" s="294"/>
      <c r="F38267" s="294"/>
    </row>
    <row r="38268">
      <c r="A38268" s="294" t="s">
        <v>44604</v>
      </c>
      <c r="B38268" s="294"/>
      <c r="C38268" s="294"/>
      <c r="D38268" s="294"/>
      <c r="E38268" s="294"/>
      <c r="F38268" s="294"/>
    </row>
    <row r="38269">
      <c r="A38269" s="294" t="s">
        <v>44605</v>
      </c>
      <c r="B38269" s="294"/>
      <c r="C38269" s="294"/>
      <c r="D38269" s="294"/>
      <c r="E38269" s="294"/>
      <c r="F38269" s="294"/>
    </row>
    <row r="38270">
      <c r="A38270" s="294" t="s">
        <v>44606</v>
      </c>
      <c r="B38270" s="294"/>
      <c r="C38270" s="294"/>
      <c r="D38270" s="294"/>
      <c r="E38270" s="294"/>
      <c r="F38270" s="294"/>
    </row>
    <row r="38271">
      <c r="A38271" s="294" t="s">
        <v>44607</v>
      </c>
      <c r="B38271" s="294"/>
      <c r="C38271" s="294"/>
      <c r="D38271" s="294"/>
      <c r="E38271" s="294"/>
      <c r="F38271" s="294"/>
    </row>
    <row r="38272">
      <c r="A38272" s="294" t="s">
        <v>44608</v>
      </c>
      <c r="B38272" s="294"/>
      <c r="C38272" s="294"/>
      <c r="D38272" s="294"/>
      <c r="E38272" s="294"/>
      <c r="F38272" s="294"/>
    </row>
    <row r="38273">
      <c r="A38273" s="294" t="s">
        <v>44609</v>
      </c>
      <c r="B38273" s="294"/>
      <c r="C38273" s="294"/>
      <c r="D38273" s="294"/>
      <c r="E38273" s="294"/>
      <c r="F38273" s="294"/>
    </row>
    <row r="38274">
      <c r="A38274" s="294" t="s">
        <v>44610</v>
      </c>
      <c r="B38274" s="294"/>
      <c r="C38274" s="294"/>
      <c r="D38274" s="294"/>
      <c r="E38274" s="294"/>
      <c r="F38274" s="294"/>
    </row>
    <row r="38275">
      <c r="A38275" s="294" t="s">
        <v>44611</v>
      </c>
      <c r="B38275" s="294"/>
      <c r="C38275" s="294"/>
      <c r="D38275" s="294"/>
      <c r="E38275" s="294"/>
      <c r="F38275" s="294"/>
    </row>
    <row r="38276">
      <c r="A38276" s="294" t="s">
        <v>44612</v>
      </c>
      <c r="B38276" s="294"/>
      <c r="C38276" s="294"/>
      <c r="D38276" s="294"/>
      <c r="E38276" s="294"/>
      <c r="F38276" s="294"/>
    </row>
    <row r="38277">
      <c r="A38277" s="294"/>
      <c r="B38277" s="294"/>
      <c r="C38277" s="294"/>
      <c r="D38277" s="294"/>
      <c r="E38277" s="294"/>
      <c r="F38277" s="294"/>
    </row>
    <row r="38278">
      <c r="A38278" s="294" t="s">
        <v>22281</v>
      </c>
      <c r="B38278" s="294"/>
      <c r="C38278" s="294"/>
      <c r="D38278" s="294"/>
      <c r="E38278" s="294"/>
      <c r="F38278" s="294"/>
    </row>
    <row r="38279">
      <c r="A38279" s="294"/>
      <c r="B38279" s="294"/>
      <c r="C38279" s="294"/>
      <c r="D38279" s="294"/>
      <c r="E38279" s="294"/>
      <c r="F38279" s="294"/>
    </row>
    <row r="38280">
      <c r="A38280" s="294" t="s">
        <v>44613</v>
      </c>
      <c r="B38280" s="294"/>
      <c r="C38280" s="294"/>
      <c r="D38280" s="294"/>
      <c r="E38280" s="294"/>
      <c r="F38280" s="294"/>
    </row>
    <row r="38281">
      <c r="A38281" s="294" t="s">
        <v>44614</v>
      </c>
      <c r="B38281" s="294"/>
      <c r="C38281" s="294"/>
      <c r="D38281" s="294"/>
      <c r="E38281" s="294"/>
      <c r="F38281" s="294"/>
    </row>
    <row r="38282">
      <c r="A38282" s="294" t="s">
        <v>44615</v>
      </c>
      <c r="B38282" s="294"/>
      <c r="C38282" s="294"/>
      <c r="D38282" s="294"/>
      <c r="E38282" s="294"/>
      <c r="F38282" s="294"/>
    </row>
    <row r="38283">
      <c r="A38283" s="294" t="s">
        <v>44616</v>
      </c>
      <c r="B38283" s="294"/>
      <c r="C38283" s="294"/>
      <c r="D38283" s="294"/>
      <c r="E38283" s="294"/>
      <c r="F38283" s="294"/>
    </row>
    <row r="38284">
      <c r="A38284" s="294"/>
      <c r="B38284" s="294"/>
      <c r="C38284" s="294"/>
      <c r="D38284" s="294"/>
      <c r="E38284" s="294"/>
      <c r="F38284" s="294"/>
    </row>
    <row r="38285">
      <c r="A38285" s="294" t="s">
        <v>27372</v>
      </c>
      <c r="B38285" s="294"/>
      <c r="C38285" s="294"/>
      <c r="D38285" s="294"/>
      <c r="E38285" s="294"/>
      <c r="F38285" s="294"/>
    </row>
    <row r="38286">
      <c r="A38286" s="294" t="s">
        <v>23322</v>
      </c>
      <c r="B38286" s="294"/>
      <c r="C38286" s="294"/>
      <c r="D38286" s="294"/>
      <c r="E38286" s="294"/>
      <c r="F38286" s="294"/>
    </row>
    <row r="38287">
      <c r="A38287" s="294"/>
      <c r="B38287" s="294"/>
      <c r="C38287" s="294"/>
      <c r="D38287" s="294"/>
      <c r="E38287" s="294"/>
      <c r="F38287" s="294"/>
    </row>
    <row r="38288">
      <c r="A38288" s="294" t="s">
        <v>44617</v>
      </c>
      <c r="B38288" s="294"/>
      <c r="C38288" s="294"/>
      <c r="D38288" s="294"/>
      <c r="E38288" s="294"/>
      <c r="F38288" s="294"/>
    </row>
    <row r="38289">
      <c r="A38289" s="294" t="s">
        <v>44618</v>
      </c>
      <c r="B38289" s="294"/>
      <c r="C38289" s="294"/>
      <c r="D38289" s="294"/>
      <c r="E38289" s="294"/>
      <c r="F38289" s="294"/>
    </row>
    <row r="38290">
      <c r="A38290" s="294" t="s">
        <v>44619</v>
      </c>
      <c r="B38290" s="294"/>
      <c r="C38290" s="294"/>
      <c r="D38290" s="294"/>
      <c r="E38290" s="294"/>
      <c r="F38290" s="294"/>
    </row>
    <row r="38291">
      <c r="A38291" s="294" t="s">
        <v>44620</v>
      </c>
      <c r="B38291" s="294"/>
      <c r="C38291" s="294"/>
      <c r="D38291" s="294"/>
      <c r="E38291" s="294"/>
      <c r="F38291" s="294"/>
    </row>
    <row r="38292">
      <c r="A38292" s="294" t="s">
        <v>44621</v>
      </c>
      <c r="B38292" s="294"/>
      <c r="C38292" s="294"/>
      <c r="D38292" s="294"/>
      <c r="E38292" s="294"/>
      <c r="F38292" s="294"/>
    </row>
    <row r="38293">
      <c r="A38293" s="294"/>
      <c r="B38293" s="294"/>
      <c r="C38293" s="294"/>
      <c r="D38293" s="294"/>
      <c r="E38293" s="294"/>
      <c r="F38293" s="294"/>
    </row>
    <row r="38294">
      <c r="A38294" s="294" t="s">
        <v>23201</v>
      </c>
      <c r="B38294" s="294"/>
      <c r="C38294" s="294"/>
      <c r="D38294" s="294"/>
      <c r="E38294" s="294"/>
      <c r="F38294" s="294"/>
    </row>
    <row r="38295">
      <c r="A38295" s="294" t="s">
        <v>23202</v>
      </c>
      <c r="B38295" s="294"/>
      <c r="C38295" s="294"/>
      <c r="D38295" s="294"/>
      <c r="E38295" s="294"/>
      <c r="F38295" s="294"/>
    </row>
    <row r="38296">
      <c r="A38296" s="294"/>
      <c r="B38296" s="294"/>
      <c r="C38296" s="294"/>
      <c r="D38296" s="294"/>
      <c r="E38296" s="294"/>
      <c r="F38296" s="294"/>
    </row>
    <row r="38297">
      <c r="A38297" s="294" t="s">
        <v>44622</v>
      </c>
      <c r="B38297" s="294"/>
      <c r="C38297" s="294"/>
      <c r="D38297" s="294"/>
      <c r="E38297" s="294"/>
      <c r="F38297" s="294"/>
    </row>
    <row r="38298">
      <c r="A38298" s="294" t="s">
        <v>44623</v>
      </c>
      <c r="B38298" s="294"/>
      <c r="C38298" s="294"/>
      <c r="D38298" s="294"/>
      <c r="E38298" s="294"/>
      <c r="F38298" s="294"/>
    </row>
    <row r="38299">
      <c r="A38299" s="294" t="s">
        <v>44624</v>
      </c>
      <c r="B38299" s="294"/>
      <c r="C38299" s="294"/>
      <c r="D38299" s="294"/>
      <c r="E38299" s="294"/>
      <c r="F38299" s="294"/>
    </row>
    <row r="38300">
      <c r="A38300" s="294" t="s">
        <v>44625</v>
      </c>
      <c r="B38300" s="294"/>
      <c r="C38300" s="294"/>
      <c r="D38300" s="294"/>
      <c r="E38300" s="294"/>
      <c r="F38300" s="294"/>
    </row>
    <row r="38301">
      <c r="A38301" s="294" t="s">
        <v>44626</v>
      </c>
      <c r="B38301" s="294"/>
      <c r="C38301" s="294"/>
      <c r="D38301" s="294"/>
      <c r="E38301" s="294"/>
      <c r="F38301" s="294"/>
    </row>
    <row r="38302">
      <c r="A38302" s="294"/>
      <c r="B38302" s="294"/>
      <c r="C38302" s="294"/>
      <c r="D38302" s="294"/>
      <c r="E38302" s="294"/>
      <c r="F38302" s="294"/>
    </row>
    <row r="38303">
      <c r="A38303" s="294" t="s">
        <v>24089</v>
      </c>
      <c r="B38303" s="294"/>
      <c r="C38303" s="294"/>
      <c r="D38303" s="294"/>
      <c r="E38303" s="294"/>
      <c r="F38303" s="294"/>
    </row>
    <row r="38304">
      <c r="A38304" s="294" t="s">
        <v>44627</v>
      </c>
      <c r="B38304" s="294"/>
      <c r="C38304" s="294"/>
      <c r="D38304" s="294"/>
      <c r="E38304" s="294"/>
      <c r="F38304" s="294"/>
    </row>
    <row r="38305">
      <c r="A38305" s="294"/>
      <c r="B38305" s="294"/>
      <c r="C38305" s="294"/>
      <c r="D38305" s="294"/>
      <c r="E38305" s="294"/>
      <c r="F38305" s="294"/>
    </row>
    <row r="38306">
      <c r="A38306" s="294" t="s">
        <v>44628</v>
      </c>
      <c r="B38306" s="294"/>
      <c r="C38306" s="294"/>
      <c r="D38306" s="294"/>
      <c r="E38306" s="294"/>
      <c r="F38306" s="294"/>
    </row>
    <row r="38307">
      <c r="A38307" s="294" t="s">
        <v>44629</v>
      </c>
      <c r="B38307" s="294"/>
      <c r="C38307" s="294"/>
      <c r="D38307" s="294"/>
      <c r="E38307" s="294"/>
      <c r="F38307" s="294"/>
    </row>
    <row r="38308">
      <c r="A38308" s="294" t="s">
        <v>44630</v>
      </c>
      <c r="B38308" s="294"/>
      <c r="C38308" s="294"/>
      <c r="D38308" s="294"/>
      <c r="E38308" s="294"/>
      <c r="F38308" s="294"/>
    </row>
    <row r="38309">
      <c r="A38309" s="294" t="s">
        <v>44631</v>
      </c>
      <c r="B38309" s="294"/>
      <c r="C38309" s="294"/>
      <c r="D38309" s="294"/>
      <c r="E38309" s="294"/>
      <c r="F38309" s="294"/>
    </row>
    <row r="38310">
      <c r="A38310" s="294" t="s">
        <v>44632</v>
      </c>
      <c r="B38310" s="294"/>
      <c r="C38310" s="294"/>
      <c r="D38310" s="294"/>
      <c r="E38310" s="294"/>
      <c r="F38310" s="294"/>
    </row>
    <row r="38311">
      <c r="A38311" s="294" t="s">
        <v>44633</v>
      </c>
      <c r="B38311" s="294"/>
      <c r="C38311" s="294"/>
      <c r="D38311" s="294"/>
      <c r="E38311" s="294"/>
      <c r="F38311" s="294"/>
    </row>
    <row r="38312">
      <c r="A38312" s="294" t="s">
        <v>25248</v>
      </c>
      <c r="B38312" s="294"/>
      <c r="C38312" s="294"/>
      <c r="D38312" s="294"/>
      <c r="E38312" s="294"/>
      <c r="F38312" s="294"/>
    </row>
    <row r="38313">
      <c r="A38313" s="294" t="s">
        <v>44634</v>
      </c>
      <c r="B38313" s="294"/>
      <c r="C38313" s="294"/>
      <c r="D38313" s="294"/>
      <c r="E38313" s="294"/>
      <c r="F38313" s="294"/>
    </row>
    <row r="38314">
      <c r="A38314" s="294" t="s">
        <v>44635</v>
      </c>
      <c r="B38314" s="294"/>
      <c r="C38314" s="294"/>
      <c r="D38314" s="294"/>
      <c r="E38314" s="294"/>
      <c r="F38314" s="294"/>
    </row>
    <row r="38315">
      <c r="A38315" s="294" t="s">
        <v>44636</v>
      </c>
      <c r="B38315" s="294"/>
      <c r="C38315" s="294"/>
      <c r="D38315" s="294"/>
      <c r="E38315" s="294"/>
      <c r="F38315" s="294"/>
    </row>
    <row r="38316">
      <c r="A38316" s="294" t="s">
        <v>44637</v>
      </c>
      <c r="B38316" s="294"/>
      <c r="C38316" s="294"/>
      <c r="D38316" s="294"/>
      <c r="E38316" s="294"/>
      <c r="F38316" s="294"/>
    </row>
    <row r="38317">
      <c r="A38317" s="294" t="s">
        <v>44638</v>
      </c>
      <c r="B38317" s="294"/>
      <c r="C38317" s="294"/>
      <c r="D38317" s="294"/>
      <c r="E38317" s="294"/>
      <c r="F38317" s="294"/>
    </row>
    <row r="38318">
      <c r="A38318" s="294" t="s">
        <v>44639</v>
      </c>
      <c r="B38318" s="294"/>
      <c r="C38318" s="294"/>
      <c r="D38318" s="294"/>
      <c r="E38318" s="294"/>
      <c r="F38318" s="294"/>
    </row>
    <row r="38319">
      <c r="A38319" s="294" t="s">
        <v>44640</v>
      </c>
      <c r="B38319" s="294"/>
      <c r="C38319" s="294"/>
      <c r="D38319" s="294"/>
      <c r="E38319" s="294"/>
      <c r="F38319" s="294"/>
    </row>
    <row r="38320">
      <c r="A38320" s="294" t="s">
        <v>22682</v>
      </c>
      <c r="B38320" s="294"/>
      <c r="C38320" s="294"/>
      <c r="D38320" s="294"/>
      <c r="E38320" s="294"/>
      <c r="F38320" s="294"/>
    </row>
    <row r="38321">
      <c r="A38321" s="294" t="s">
        <v>38253</v>
      </c>
      <c r="B38321" s="294"/>
      <c r="C38321" s="294"/>
      <c r="D38321" s="294"/>
      <c r="E38321" s="294"/>
      <c r="F38321" s="294"/>
    </row>
    <row r="38322">
      <c r="A38322" s="294" t="s">
        <v>35688</v>
      </c>
      <c r="B38322" s="294"/>
      <c r="C38322" s="294"/>
      <c r="D38322" s="294"/>
      <c r="E38322" s="294"/>
      <c r="F38322" s="294"/>
    </row>
    <row r="38323">
      <c r="A38323" s="294"/>
      <c r="B38323" s="294"/>
      <c r="C38323" s="294"/>
      <c r="D38323" s="294"/>
      <c r="E38323" s="294"/>
      <c r="F38323" s="294"/>
    </row>
    <row r="38324">
      <c r="A38324" s="294" t="s">
        <v>42111</v>
      </c>
      <c r="B38324" s="294"/>
      <c r="C38324" s="294"/>
      <c r="D38324" s="294"/>
      <c r="E38324" s="294"/>
      <c r="F38324" s="294"/>
    </row>
    <row r="38325">
      <c r="A38325" s="294" t="s">
        <v>44641</v>
      </c>
      <c r="B38325" s="294"/>
      <c r="C38325" s="294"/>
      <c r="D38325" s="294"/>
      <c r="E38325" s="294"/>
      <c r="F38325" s="294"/>
    </row>
    <row r="38326">
      <c r="A38326" s="294"/>
      <c r="B38326" s="294"/>
      <c r="C38326" s="294"/>
      <c r="D38326" s="294"/>
      <c r="E38326" s="294"/>
      <c r="F38326" s="294"/>
    </row>
    <row r="38327">
      <c r="A38327" s="294" t="s">
        <v>44642</v>
      </c>
      <c r="B38327" s="294"/>
      <c r="C38327" s="294"/>
      <c r="D38327" s="294"/>
      <c r="E38327" s="294"/>
      <c r="F38327" s="294"/>
    </row>
    <row r="38328">
      <c r="A38328" s="294" t="s">
        <v>44643</v>
      </c>
      <c r="B38328" s="294"/>
      <c r="C38328" s="294"/>
      <c r="D38328" s="294"/>
      <c r="E38328" s="294"/>
      <c r="F38328" s="294"/>
    </row>
    <row r="38329">
      <c r="A38329" s="294" t="s">
        <v>24479</v>
      </c>
      <c r="B38329" s="294"/>
      <c r="C38329" s="294"/>
      <c r="D38329" s="294"/>
      <c r="E38329" s="294"/>
      <c r="F38329" s="294"/>
    </row>
    <row r="38330">
      <c r="A38330" s="294" t="s">
        <v>44644</v>
      </c>
      <c r="B38330" s="294"/>
      <c r="C38330" s="294"/>
      <c r="D38330" s="294"/>
      <c r="E38330" s="294"/>
      <c r="F38330" s="294"/>
    </row>
    <row r="38331">
      <c r="A38331" s="294" t="s">
        <v>44645</v>
      </c>
      <c r="B38331" s="294"/>
      <c r="C38331" s="294"/>
      <c r="D38331" s="294"/>
      <c r="E38331" s="294"/>
      <c r="F38331" s="294"/>
    </row>
    <row r="38332">
      <c r="A38332" s="294" t="s">
        <v>44646</v>
      </c>
      <c r="B38332" s="294"/>
      <c r="C38332" s="294"/>
      <c r="D38332" s="294"/>
      <c r="E38332" s="294"/>
      <c r="F38332" s="294"/>
    </row>
    <row r="38333">
      <c r="A38333" s="294" t="s">
        <v>44647</v>
      </c>
      <c r="B38333" s="294"/>
      <c r="C38333" s="294"/>
      <c r="D38333" s="294"/>
      <c r="E38333" s="294"/>
      <c r="F38333" s="294"/>
    </row>
    <row r="38334">
      <c r="A38334" s="294" t="s">
        <v>42650</v>
      </c>
      <c r="B38334" s="294"/>
      <c r="C38334" s="294"/>
      <c r="D38334" s="294"/>
      <c r="E38334" s="294"/>
      <c r="F38334" s="294"/>
    </row>
    <row r="38335">
      <c r="A38335" s="294" t="s">
        <v>44648</v>
      </c>
      <c r="B38335" s="294"/>
      <c r="C38335" s="294"/>
      <c r="D38335" s="294"/>
      <c r="E38335" s="294"/>
      <c r="F38335" s="294"/>
    </row>
    <row r="38336">
      <c r="A38336" s="294" t="s">
        <v>44649</v>
      </c>
      <c r="B38336" s="294"/>
      <c r="C38336" s="294"/>
      <c r="D38336" s="294"/>
      <c r="E38336" s="294"/>
      <c r="F38336" s="294"/>
    </row>
    <row r="38337">
      <c r="A38337" s="294" t="s">
        <v>44650</v>
      </c>
      <c r="B38337" s="294"/>
      <c r="C38337" s="294"/>
      <c r="D38337" s="294"/>
      <c r="E38337" s="294"/>
      <c r="F38337" s="294"/>
    </row>
    <row r="38338">
      <c r="A38338" s="294" t="s">
        <v>44651</v>
      </c>
      <c r="B38338" s="294"/>
      <c r="C38338" s="294"/>
      <c r="D38338" s="294"/>
      <c r="E38338" s="294"/>
      <c r="F38338" s="294"/>
    </row>
    <row r="38339">
      <c r="A38339" s="294" t="s">
        <v>44652</v>
      </c>
      <c r="B38339" s="294"/>
      <c r="C38339" s="294"/>
      <c r="D38339" s="294"/>
      <c r="E38339" s="294"/>
      <c r="F38339" s="294"/>
    </row>
    <row r="38340">
      <c r="A38340" s="294" t="s">
        <v>44653</v>
      </c>
      <c r="B38340" s="294"/>
      <c r="C38340" s="294"/>
      <c r="D38340" s="294"/>
      <c r="E38340" s="294"/>
      <c r="F38340" s="294"/>
    </row>
    <row r="38341">
      <c r="A38341" s="294" t="s">
        <v>44654</v>
      </c>
      <c r="B38341" s="294"/>
      <c r="C38341" s="294"/>
      <c r="D38341" s="294"/>
      <c r="E38341" s="294"/>
      <c r="F38341" s="294"/>
    </row>
    <row r="38342">
      <c r="A38342" s="294" t="s">
        <v>44655</v>
      </c>
      <c r="B38342" s="294"/>
      <c r="C38342" s="294"/>
      <c r="D38342" s="294"/>
      <c r="E38342" s="294"/>
      <c r="F38342" s="294"/>
    </row>
    <row r="38343">
      <c r="A38343" s="294" t="s">
        <v>44656</v>
      </c>
      <c r="B38343" s="294"/>
      <c r="C38343" s="294"/>
      <c r="D38343" s="294"/>
      <c r="E38343" s="294"/>
      <c r="F38343" s="294"/>
    </row>
    <row r="38344">
      <c r="A38344" s="294" t="s">
        <v>44657</v>
      </c>
      <c r="B38344" s="294"/>
      <c r="C38344" s="294"/>
      <c r="D38344" s="294"/>
      <c r="E38344" s="294"/>
      <c r="F38344" s="294"/>
    </row>
    <row r="38345">
      <c r="A38345" s="294"/>
      <c r="B38345" s="294"/>
      <c r="C38345" s="294"/>
      <c r="D38345" s="294"/>
      <c r="E38345" s="294"/>
      <c r="F38345" s="294"/>
    </row>
    <row r="38346">
      <c r="A38346" s="294" t="s">
        <v>41927</v>
      </c>
      <c r="B38346" s="294"/>
      <c r="C38346" s="294"/>
      <c r="D38346" s="294"/>
      <c r="E38346" s="294"/>
      <c r="F38346" s="294"/>
    </row>
    <row r="38347">
      <c r="A38347" s="294" t="s">
        <v>44658</v>
      </c>
      <c r="B38347" s="294"/>
      <c r="C38347" s="294"/>
      <c r="D38347" s="294"/>
      <c r="E38347" s="294"/>
      <c r="F38347" s="294"/>
    </row>
    <row r="38348">
      <c r="A38348" s="294" t="s">
        <v>44659</v>
      </c>
      <c r="B38348" s="294"/>
      <c r="C38348" s="294"/>
      <c r="D38348" s="294"/>
      <c r="E38348" s="294"/>
      <c r="F38348" s="294"/>
    </row>
    <row r="38349">
      <c r="A38349" s="294" t="s">
        <v>21618</v>
      </c>
      <c r="B38349" s="294"/>
      <c r="C38349" s="294"/>
      <c r="D38349" s="294"/>
      <c r="E38349" s="294"/>
      <c r="F38349" s="294"/>
    </row>
    <row r="38350">
      <c r="A38350" s="294"/>
      <c r="B38350" s="294"/>
      <c r="C38350" s="294"/>
      <c r="D38350" s="294"/>
      <c r="E38350" s="294"/>
      <c r="F38350" s="294"/>
    </row>
    <row r="38351">
      <c r="A38351" s="294"/>
      <c r="B38351" s="294"/>
      <c r="C38351" s="294"/>
      <c r="D38351" s="294"/>
      <c r="E38351" s="294"/>
      <c r="F38351" s="294"/>
    </row>
    <row r="38352">
      <c r="A38352" s="294" t="s">
        <v>22512</v>
      </c>
      <c r="B38352" s="294"/>
      <c r="C38352" s="294"/>
      <c r="D38352" s="294"/>
      <c r="E38352" s="294"/>
      <c r="F38352" s="294"/>
    </row>
    <row r="38353">
      <c r="A38353" s="294" t="s">
        <v>26617</v>
      </c>
      <c r="B38353" s="294"/>
      <c r="C38353" s="294"/>
      <c r="D38353" s="294"/>
      <c r="E38353" s="294"/>
      <c r="F38353" s="294"/>
    </row>
    <row r="38354">
      <c r="A38354" s="294"/>
      <c r="B38354" s="294"/>
      <c r="C38354" s="294"/>
      <c r="D38354" s="294"/>
      <c r="E38354" s="294"/>
      <c r="F38354" s="294"/>
    </row>
    <row r="38355">
      <c r="A38355" s="294" t="s">
        <v>44660</v>
      </c>
      <c r="B38355" s="294"/>
      <c r="C38355" s="294"/>
      <c r="D38355" s="294"/>
      <c r="E38355" s="294"/>
      <c r="F38355" s="294"/>
    </row>
    <row r="38356">
      <c r="A38356" s="294" t="s">
        <v>44306</v>
      </c>
      <c r="B38356" s="294"/>
      <c r="C38356" s="294"/>
      <c r="D38356" s="294"/>
      <c r="E38356" s="294"/>
      <c r="F38356" s="294"/>
    </row>
    <row r="38357">
      <c r="A38357" s="294" t="s">
        <v>44307</v>
      </c>
      <c r="B38357" s="294"/>
      <c r="C38357" s="294"/>
      <c r="D38357" s="294"/>
      <c r="E38357" s="294"/>
      <c r="F38357" s="294"/>
    </row>
    <row r="38358">
      <c r="A38358" s="294" t="s">
        <v>44661</v>
      </c>
      <c r="B38358" s="294"/>
      <c r="C38358" s="294"/>
      <c r="D38358" s="294"/>
      <c r="E38358" s="294"/>
      <c r="F38358" s="294"/>
    </row>
    <row r="38359">
      <c r="A38359" s="294" t="s">
        <v>24130</v>
      </c>
      <c r="B38359" s="294"/>
      <c r="C38359" s="294"/>
      <c r="D38359" s="294"/>
      <c r="E38359" s="294"/>
      <c r="F38359" s="294"/>
    </row>
    <row r="38360">
      <c r="A38360" s="294" t="s">
        <v>44662</v>
      </c>
      <c r="B38360" s="294"/>
      <c r="C38360" s="294"/>
      <c r="D38360" s="294"/>
      <c r="E38360" s="294"/>
      <c r="F38360" s="294"/>
    </row>
    <row r="38361">
      <c r="A38361" s="294" t="s">
        <v>44663</v>
      </c>
      <c r="B38361" s="294"/>
      <c r="C38361" s="294"/>
      <c r="D38361" s="294"/>
      <c r="E38361" s="294"/>
      <c r="F38361" s="294"/>
    </row>
    <row r="38362">
      <c r="A38362" s="294" t="s">
        <v>44664</v>
      </c>
      <c r="B38362" s="294"/>
      <c r="C38362" s="294"/>
      <c r="D38362" s="294"/>
      <c r="E38362" s="294"/>
      <c r="F38362" s="294"/>
    </row>
    <row r="38363">
      <c r="A38363" s="294"/>
      <c r="B38363" s="294"/>
      <c r="C38363" s="294"/>
      <c r="D38363" s="294"/>
      <c r="E38363" s="294"/>
      <c r="F38363" s="294"/>
    </row>
    <row r="38364">
      <c r="A38364" s="294" t="s">
        <v>24323</v>
      </c>
      <c r="B38364" s="294"/>
      <c r="C38364" s="294"/>
      <c r="D38364" s="294"/>
      <c r="E38364" s="294"/>
      <c r="F38364" s="294"/>
    </row>
    <row r="38365">
      <c r="A38365" s="294" t="s">
        <v>27188</v>
      </c>
      <c r="B38365" s="294"/>
      <c r="C38365" s="294"/>
      <c r="D38365" s="294"/>
      <c r="E38365" s="294"/>
      <c r="F38365" s="294"/>
    </row>
    <row r="38366">
      <c r="A38366" s="294"/>
      <c r="B38366" s="294"/>
      <c r="C38366" s="294"/>
      <c r="D38366" s="294"/>
      <c r="E38366" s="294"/>
      <c r="F38366" s="294"/>
    </row>
    <row r="38367">
      <c r="A38367" s="294" t="s">
        <v>44665</v>
      </c>
      <c r="B38367" s="294"/>
      <c r="C38367" s="294"/>
      <c r="D38367" s="294"/>
      <c r="E38367" s="294"/>
      <c r="F38367" s="294"/>
    </row>
    <row r="38368">
      <c r="A38368" s="294" t="s">
        <v>44666</v>
      </c>
      <c r="B38368" s="294"/>
      <c r="C38368" s="294"/>
      <c r="D38368" s="294"/>
      <c r="E38368" s="294"/>
      <c r="F38368" s="294"/>
    </row>
    <row r="38369">
      <c r="A38369" s="294" t="s">
        <v>44462</v>
      </c>
      <c r="B38369" s="294"/>
      <c r="C38369" s="294"/>
      <c r="D38369" s="294"/>
      <c r="E38369" s="294"/>
      <c r="F38369" s="294"/>
    </row>
    <row r="38370">
      <c r="A38370" s="294" t="s">
        <v>37676</v>
      </c>
      <c r="B38370" s="294"/>
      <c r="C38370" s="294"/>
      <c r="D38370" s="294"/>
      <c r="E38370" s="294"/>
      <c r="F38370" s="294"/>
    </row>
    <row r="38371">
      <c r="A38371" s="294" t="s">
        <v>44667</v>
      </c>
      <c r="B38371" s="294"/>
      <c r="C38371" s="294"/>
      <c r="D38371" s="294"/>
      <c r="E38371" s="294"/>
      <c r="F38371" s="294"/>
    </row>
    <row r="38372">
      <c r="A38372" s="294" t="s">
        <v>44668</v>
      </c>
      <c r="B38372" s="294"/>
      <c r="C38372" s="294"/>
      <c r="D38372" s="294"/>
      <c r="E38372" s="294"/>
      <c r="F38372" s="294"/>
    </row>
    <row r="38373">
      <c r="A38373" s="294"/>
      <c r="B38373" s="294"/>
      <c r="C38373" s="294"/>
      <c r="D38373" s="294"/>
      <c r="E38373" s="294"/>
      <c r="F38373" s="294"/>
    </row>
    <row r="38374">
      <c r="A38374" s="294" t="s">
        <v>42145</v>
      </c>
      <c r="B38374" s="294"/>
      <c r="C38374" s="294"/>
      <c r="D38374" s="294"/>
      <c r="E38374" s="294"/>
      <c r="F38374" s="294"/>
    </row>
    <row r="38375">
      <c r="A38375" s="294" t="s">
        <v>23156</v>
      </c>
      <c r="B38375" s="294"/>
      <c r="C38375" s="294"/>
      <c r="D38375" s="294"/>
      <c r="E38375" s="294"/>
      <c r="F38375" s="294"/>
    </row>
    <row r="38376">
      <c r="A38376" s="294"/>
      <c r="B38376" s="294"/>
      <c r="C38376" s="294"/>
      <c r="D38376" s="294"/>
      <c r="E38376" s="294"/>
      <c r="F38376" s="294"/>
    </row>
    <row r="38377">
      <c r="A38377" s="294" t="s">
        <v>44669</v>
      </c>
      <c r="B38377" s="294"/>
      <c r="C38377" s="294"/>
      <c r="D38377" s="294"/>
      <c r="E38377" s="294"/>
      <c r="F38377" s="294"/>
    </row>
    <row r="38378">
      <c r="A38378" s="294" t="s">
        <v>44670</v>
      </c>
      <c r="B38378" s="294"/>
      <c r="C38378" s="294"/>
      <c r="D38378" s="294"/>
      <c r="E38378" s="294"/>
      <c r="F38378" s="294"/>
    </row>
    <row r="38379">
      <c r="A38379" s="294" t="s">
        <v>44671</v>
      </c>
      <c r="B38379" s="294"/>
      <c r="C38379" s="294"/>
      <c r="D38379" s="294"/>
      <c r="E38379" s="294"/>
      <c r="F38379" s="294"/>
    </row>
    <row r="38380">
      <c r="A38380" s="294" t="s">
        <v>44672</v>
      </c>
      <c r="B38380" s="294"/>
      <c r="C38380" s="294"/>
      <c r="D38380" s="294"/>
      <c r="E38380" s="294"/>
      <c r="F38380" s="294"/>
    </row>
    <row r="38381">
      <c r="A38381" s="294" t="s">
        <v>44673</v>
      </c>
      <c r="B38381" s="294"/>
      <c r="C38381" s="294"/>
      <c r="D38381" s="294"/>
      <c r="E38381" s="294"/>
      <c r="F38381" s="294"/>
    </row>
    <row r="38382">
      <c r="A38382" s="294" t="s">
        <v>37682</v>
      </c>
      <c r="B38382" s="294"/>
      <c r="C38382" s="294"/>
      <c r="D38382" s="294"/>
      <c r="E38382" s="294"/>
      <c r="F38382" s="294"/>
    </row>
    <row r="38383">
      <c r="A38383" s="294" t="s">
        <v>44674</v>
      </c>
      <c r="B38383" s="294"/>
      <c r="C38383" s="294"/>
      <c r="D38383" s="294"/>
      <c r="E38383" s="294"/>
      <c r="F38383" s="294"/>
    </row>
    <row r="38384">
      <c r="A38384" s="294" t="s">
        <v>44675</v>
      </c>
      <c r="B38384" s="294"/>
      <c r="C38384" s="294"/>
      <c r="D38384" s="294"/>
      <c r="E38384" s="294"/>
      <c r="F38384" s="294"/>
    </row>
    <row r="38385">
      <c r="A38385" s="294" t="s">
        <v>44668</v>
      </c>
      <c r="B38385" s="294"/>
      <c r="C38385" s="294"/>
      <c r="D38385" s="294"/>
      <c r="E38385" s="294"/>
      <c r="F38385" s="294"/>
    </row>
    <row r="38386">
      <c r="A38386" s="294"/>
      <c r="B38386" s="294"/>
      <c r="C38386" s="294"/>
      <c r="D38386" s="294"/>
      <c r="E38386" s="294"/>
      <c r="F38386" s="294"/>
    </row>
    <row r="38387">
      <c r="A38387" s="294"/>
      <c r="B38387" s="294"/>
      <c r="C38387" s="294"/>
      <c r="D38387" s="294"/>
      <c r="E38387" s="294"/>
      <c r="F38387" s="294"/>
    </row>
    <row r="38388">
      <c r="A38388" s="294"/>
      <c r="B38388" s="294"/>
      <c r="C38388" s="294"/>
      <c r="D38388" s="294"/>
      <c r="E38388" s="294"/>
      <c r="F38388" s="294"/>
    </row>
    <row r="38389">
      <c r="A38389" s="294" t="s">
        <v>44676</v>
      </c>
      <c r="B38389" s="294"/>
      <c r="C38389" s="294"/>
      <c r="D38389" s="294"/>
      <c r="E38389" s="294"/>
      <c r="F38389" s="294"/>
    </row>
    <row r="38390">
      <c r="A38390" s="294"/>
      <c r="B38390" s="294"/>
      <c r="C38390" s="294"/>
      <c r="D38390" s="294"/>
      <c r="E38390" s="294"/>
      <c r="F38390" s="294"/>
    </row>
    <row r="38391">
      <c r="A38391" s="294" t="s">
        <v>44677</v>
      </c>
      <c r="B38391" s="294"/>
      <c r="C38391" s="294"/>
      <c r="D38391" s="294"/>
      <c r="E38391" s="294"/>
      <c r="F38391" s="294"/>
    </row>
    <row r="38392">
      <c r="A38392" s="294" t="s">
        <v>44678</v>
      </c>
      <c r="B38392" s="294"/>
      <c r="C38392" s="294"/>
      <c r="D38392" s="294"/>
      <c r="E38392" s="294"/>
      <c r="F38392" s="294"/>
    </row>
    <row r="38393">
      <c r="A38393" s="294" t="s">
        <v>44679</v>
      </c>
      <c r="B38393" s="294"/>
      <c r="C38393" s="294"/>
      <c r="D38393" s="294"/>
      <c r="E38393" s="294"/>
      <c r="F38393" s="294"/>
    </row>
    <row r="38394">
      <c r="A38394" s="294" t="s">
        <v>44680</v>
      </c>
      <c r="B38394" s="294"/>
      <c r="C38394" s="294"/>
      <c r="D38394" s="294"/>
      <c r="E38394" s="294"/>
      <c r="F38394" s="294"/>
    </row>
    <row r="38395">
      <c r="A38395" s="294" t="s">
        <v>44681</v>
      </c>
      <c r="B38395" s="294"/>
      <c r="C38395" s="294"/>
      <c r="D38395" s="294"/>
      <c r="E38395" s="294"/>
      <c r="F38395" s="294"/>
    </row>
    <row r="38396">
      <c r="A38396" s="294" t="s">
        <v>44682</v>
      </c>
      <c r="B38396" s="294"/>
      <c r="C38396" s="294"/>
      <c r="D38396" s="294"/>
      <c r="E38396" s="294"/>
      <c r="F38396" s="294"/>
    </row>
    <row r="38397">
      <c r="A38397" s="294" t="s">
        <v>41314</v>
      </c>
      <c r="B38397" s="294"/>
      <c r="C38397" s="294"/>
      <c r="D38397" s="294"/>
      <c r="E38397" s="294"/>
      <c r="F38397" s="294"/>
    </row>
    <row r="38398">
      <c r="A38398" s="294" t="s">
        <v>44683</v>
      </c>
      <c r="B38398" s="294"/>
      <c r="C38398" s="294"/>
      <c r="D38398" s="294"/>
      <c r="E38398" s="294"/>
      <c r="F38398" s="294"/>
    </row>
    <row r="38399">
      <c r="A38399" s="294" t="s">
        <v>22607</v>
      </c>
      <c r="B38399" s="294"/>
      <c r="C38399" s="294"/>
      <c r="D38399" s="294"/>
      <c r="E38399" s="294"/>
      <c r="F38399" s="294"/>
    </row>
    <row r="38400">
      <c r="A38400" s="294" t="s">
        <v>44684</v>
      </c>
      <c r="B38400" s="294"/>
      <c r="C38400" s="294"/>
      <c r="D38400" s="294"/>
      <c r="E38400" s="294"/>
      <c r="F38400" s="294"/>
    </row>
    <row r="38401">
      <c r="A38401" s="294" t="s">
        <v>41692</v>
      </c>
      <c r="B38401" s="294"/>
      <c r="C38401" s="294"/>
      <c r="D38401" s="294"/>
      <c r="E38401" s="294"/>
      <c r="F38401" s="294"/>
    </row>
    <row r="38402">
      <c r="A38402" s="294" t="s">
        <v>44685</v>
      </c>
      <c r="B38402" s="294"/>
      <c r="C38402" s="294"/>
      <c r="D38402" s="294"/>
      <c r="E38402" s="294"/>
      <c r="F38402" s="294"/>
    </row>
    <row r="38403">
      <c r="A38403" s="294" t="s">
        <v>44686</v>
      </c>
      <c r="B38403" s="294"/>
      <c r="C38403" s="294"/>
      <c r="D38403" s="294"/>
      <c r="E38403" s="294"/>
      <c r="F38403" s="294"/>
    </row>
    <row r="38404">
      <c r="A38404" s="294" t="s">
        <v>41598</v>
      </c>
      <c r="B38404" s="294"/>
      <c r="C38404" s="294"/>
      <c r="D38404" s="294"/>
      <c r="E38404" s="294"/>
      <c r="F38404" s="294"/>
    </row>
    <row r="38405">
      <c r="A38405" s="294" t="s">
        <v>23831</v>
      </c>
      <c r="B38405" s="294"/>
      <c r="C38405" s="294"/>
      <c r="D38405" s="294"/>
      <c r="E38405" s="294"/>
      <c r="F38405" s="294"/>
    </row>
    <row r="38406">
      <c r="A38406" s="294"/>
      <c r="B38406" s="294"/>
      <c r="C38406" s="294"/>
      <c r="D38406" s="294"/>
      <c r="E38406" s="294"/>
      <c r="F38406" s="294"/>
    </row>
    <row r="38407">
      <c r="A38407" s="294" t="s">
        <v>41905</v>
      </c>
      <c r="B38407" s="294"/>
      <c r="C38407" s="294"/>
      <c r="D38407" s="294"/>
      <c r="E38407" s="294"/>
      <c r="F38407" s="294"/>
    </row>
    <row r="38408">
      <c r="A38408" s="294"/>
      <c r="B38408" s="294"/>
      <c r="C38408" s="294"/>
      <c r="D38408" s="294"/>
      <c r="E38408" s="294"/>
      <c r="F38408" s="294"/>
    </row>
    <row r="38409">
      <c r="A38409" s="294" t="s">
        <v>44687</v>
      </c>
      <c r="B38409" s="294"/>
      <c r="C38409" s="294"/>
      <c r="D38409" s="294"/>
      <c r="E38409" s="294"/>
      <c r="F38409" s="294"/>
    </row>
    <row r="38410">
      <c r="A38410" s="294" t="s">
        <v>44688</v>
      </c>
      <c r="B38410" s="294"/>
      <c r="C38410" s="294"/>
      <c r="D38410" s="294"/>
      <c r="E38410" s="294"/>
      <c r="F38410" s="294"/>
    </row>
    <row r="38411">
      <c r="A38411" s="294" t="s">
        <v>44689</v>
      </c>
      <c r="B38411" s="294"/>
      <c r="C38411" s="294"/>
      <c r="D38411" s="294"/>
      <c r="E38411" s="294"/>
      <c r="F38411" s="294"/>
    </row>
    <row r="38412">
      <c r="A38412" s="294" t="s">
        <v>44690</v>
      </c>
      <c r="B38412" s="294"/>
      <c r="C38412" s="294"/>
      <c r="D38412" s="294"/>
      <c r="E38412" s="294"/>
      <c r="F38412" s="294"/>
    </row>
    <row r="38413">
      <c r="A38413" s="294" t="s">
        <v>44691</v>
      </c>
      <c r="B38413" s="294"/>
      <c r="C38413" s="294"/>
      <c r="D38413" s="294"/>
      <c r="E38413" s="294"/>
      <c r="F38413" s="294"/>
    </row>
    <row r="38414">
      <c r="A38414" s="294" t="s">
        <v>44692</v>
      </c>
      <c r="B38414" s="294"/>
      <c r="C38414" s="294"/>
      <c r="D38414" s="294"/>
      <c r="E38414" s="294"/>
      <c r="F38414" s="294"/>
    </row>
    <row r="38415">
      <c r="A38415" s="294" t="s">
        <v>44693</v>
      </c>
      <c r="B38415" s="294"/>
      <c r="C38415" s="294"/>
      <c r="D38415" s="294"/>
      <c r="E38415" s="294"/>
      <c r="F38415" s="294"/>
    </row>
    <row r="38416">
      <c r="A38416" s="294" t="s">
        <v>44694</v>
      </c>
      <c r="B38416" s="294"/>
      <c r="C38416" s="294"/>
      <c r="D38416" s="294"/>
      <c r="E38416" s="294"/>
      <c r="F38416" s="294"/>
    </row>
    <row r="38417">
      <c r="A38417" s="294" t="s">
        <v>44695</v>
      </c>
      <c r="B38417" s="294"/>
      <c r="C38417" s="294"/>
      <c r="D38417" s="294"/>
      <c r="E38417" s="294"/>
      <c r="F38417" s="294"/>
    </row>
    <row r="38418">
      <c r="A38418" s="294" t="s">
        <v>44696</v>
      </c>
      <c r="B38418" s="294"/>
      <c r="C38418" s="294"/>
      <c r="D38418" s="294"/>
      <c r="E38418" s="294"/>
      <c r="F38418" s="294"/>
    </row>
    <row r="38419">
      <c r="A38419" s="294" t="s">
        <v>44697</v>
      </c>
      <c r="B38419" s="294"/>
      <c r="C38419" s="294"/>
      <c r="D38419" s="294"/>
      <c r="E38419" s="294"/>
      <c r="F38419" s="294"/>
    </row>
    <row r="38420">
      <c r="A38420" s="294" t="s">
        <v>39584</v>
      </c>
      <c r="B38420" s="294"/>
      <c r="C38420" s="294"/>
      <c r="D38420" s="294"/>
      <c r="E38420" s="294"/>
      <c r="F38420" s="294"/>
    </row>
    <row r="38421">
      <c r="A38421" s="294" t="s">
        <v>44698</v>
      </c>
      <c r="B38421" s="294"/>
      <c r="C38421" s="294"/>
      <c r="D38421" s="294"/>
      <c r="E38421" s="294"/>
      <c r="F38421" s="294"/>
    </row>
    <row r="38422">
      <c r="A38422" s="294" t="s">
        <v>44699</v>
      </c>
      <c r="B38422" s="294"/>
      <c r="C38422" s="294"/>
      <c r="D38422" s="294"/>
      <c r="E38422" s="294"/>
      <c r="F38422" s="294"/>
    </row>
    <row r="38423">
      <c r="A38423" s="294" t="s">
        <v>44700</v>
      </c>
      <c r="B38423" s="294"/>
      <c r="C38423" s="294"/>
      <c r="D38423" s="294"/>
      <c r="E38423" s="294"/>
      <c r="F38423" s="294"/>
    </row>
    <row r="38424">
      <c r="A38424" s="294" t="s">
        <v>44701</v>
      </c>
      <c r="B38424" s="294"/>
      <c r="C38424" s="294"/>
      <c r="D38424" s="294"/>
      <c r="E38424" s="294"/>
      <c r="F38424" s="294"/>
    </row>
    <row r="38425">
      <c r="A38425" s="294" t="s">
        <v>24371</v>
      </c>
      <c r="B38425" s="294"/>
      <c r="C38425" s="294"/>
      <c r="D38425" s="294"/>
      <c r="E38425" s="294"/>
      <c r="F38425" s="294"/>
    </row>
    <row r="38426">
      <c r="A38426" s="294"/>
      <c r="B38426" s="294"/>
      <c r="C38426" s="294"/>
      <c r="D38426" s="294"/>
      <c r="E38426" s="294"/>
      <c r="F38426" s="294"/>
    </row>
    <row r="38427">
      <c r="A38427" s="294" t="s">
        <v>42265</v>
      </c>
      <c r="B38427" s="294"/>
      <c r="C38427" s="294"/>
      <c r="D38427" s="294"/>
      <c r="E38427" s="294"/>
      <c r="F38427" s="294"/>
    </row>
    <row r="38428">
      <c r="A38428" s="294"/>
      <c r="B38428" s="294"/>
      <c r="C38428" s="294"/>
      <c r="D38428" s="294"/>
      <c r="E38428" s="294"/>
      <c r="F38428" s="294"/>
    </row>
    <row r="38429">
      <c r="A38429" s="294" t="s">
        <v>44702</v>
      </c>
      <c r="B38429" s="294"/>
      <c r="C38429" s="294"/>
      <c r="D38429" s="294"/>
      <c r="E38429" s="294"/>
      <c r="F38429" s="294"/>
    </row>
    <row r="38430">
      <c r="A38430" s="294" t="s">
        <v>39720</v>
      </c>
      <c r="B38430" s="294"/>
      <c r="C38430" s="294"/>
      <c r="D38430" s="294"/>
      <c r="E38430" s="294"/>
      <c r="F38430" s="294"/>
    </row>
    <row r="38431">
      <c r="A38431" s="294" t="s">
        <v>44703</v>
      </c>
      <c r="B38431" s="294"/>
      <c r="C38431" s="294"/>
      <c r="D38431" s="294"/>
      <c r="E38431" s="294"/>
      <c r="F38431" s="294"/>
    </row>
    <row r="38432">
      <c r="A38432" s="294" t="s">
        <v>39721</v>
      </c>
      <c r="B38432" s="294"/>
      <c r="C38432" s="294"/>
      <c r="D38432" s="294"/>
      <c r="E38432" s="294"/>
      <c r="F38432" s="294"/>
    </row>
    <row r="38433">
      <c r="A38433" s="294" t="s">
        <v>37730</v>
      </c>
      <c r="B38433" s="294"/>
      <c r="C38433" s="294"/>
      <c r="D38433" s="294"/>
      <c r="E38433" s="294"/>
      <c r="F38433" s="294"/>
    </row>
    <row r="38434">
      <c r="A38434" s="294" t="s">
        <v>39475</v>
      </c>
      <c r="B38434" s="294"/>
      <c r="C38434" s="294"/>
      <c r="D38434" s="294"/>
      <c r="E38434" s="294"/>
      <c r="F38434" s="294"/>
    </row>
    <row r="38435">
      <c r="A38435" s="294" t="s">
        <v>39476</v>
      </c>
      <c r="B38435" s="294"/>
      <c r="C38435" s="294"/>
      <c r="D38435" s="294"/>
      <c r="E38435" s="294"/>
      <c r="F38435" s="294"/>
    </row>
    <row r="38436">
      <c r="A38436" s="294" t="s">
        <v>43881</v>
      </c>
      <c r="B38436" s="294"/>
      <c r="C38436" s="294"/>
      <c r="D38436" s="294"/>
      <c r="E38436" s="294"/>
      <c r="F38436" s="294"/>
    </row>
    <row r="38437">
      <c r="A38437" s="294" t="s">
        <v>44704</v>
      </c>
      <c r="B38437" s="294"/>
      <c r="C38437" s="294"/>
      <c r="D38437" s="294"/>
      <c r="E38437" s="294"/>
      <c r="F38437" s="294"/>
    </row>
    <row r="38438">
      <c r="A38438" s="294" t="s">
        <v>44705</v>
      </c>
      <c r="B38438" s="294"/>
      <c r="C38438" s="294"/>
      <c r="D38438" s="294"/>
      <c r="E38438" s="294"/>
      <c r="F38438" s="294"/>
    </row>
    <row r="38439">
      <c r="A38439" s="294" t="s">
        <v>44706</v>
      </c>
      <c r="B38439" s="294"/>
      <c r="C38439" s="294"/>
      <c r="D38439" s="294"/>
      <c r="E38439" s="294"/>
      <c r="F38439" s="294"/>
    </row>
    <row r="38440">
      <c r="A38440" s="294" t="s">
        <v>44707</v>
      </c>
      <c r="B38440" s="294"/>
      <c r="C38440" s="294"/>
      <c r="D38440" s="294"/>
      <c r="E38440" s="294"/>
      <c r="F38440" s="294"/>
    </row>
    <row r="38441">
      <c r="A38441" s="294" t="s">
        <v>44708</v>
      </c>
      <c r="B38441" s="294"/>
      <c r="C38441" s="294"/>
      <c r="D38441" s="294"/>
      <c r="E38441" s="294"/>
      <c r="F38441" s="294"/>
    </row>
    <row r="38442">
      <c r="A38442" s="294" t="s">
        <v>44709</v>
      </c>
      <c r="B38442" s="294"/>
      <c r="C38442" s="294"/>
      <c r="D38442" s="294"/>
      <c r="E38442" s="294"/>
      <c r="F38442" s="294"/>
    </row>
    <row r="38443">
      <c r="A38443" s="294" t="s">
        <v>44710</v>
      </c>
      <c r="B38443" s="294"/>
      <c r="C38443" s="294"/>
      <c r="D38443" s="294"/>
      <c r="E38443" s="294"/>
      <c r="F38443" s="294"/>
    </row>
    <row r="38444">
      <c r="A38444" s="294" t="s">
        <v>39857</v>
      </c>
      <c r="B38444" s="294"/>
      <c r="C38444" s="294"/>
      <c r="D38444" s="294"/>
      <c r="E38444" s="294"/>
      <c r="F38444" s="294"/>
    </row>
    <row r="38445">
      <c r="A38445" s="294" t="s">
        <v>35479</v>
      </c>
      <c r="B38445" s="294"/>
      <c r="C38445" s="294"/>
      <c r="D38445" s="294"/>
      <c r="E38445" s="294"/>
      <c r="F38445" s="294"/>
    </row>
    <row r="38446">
      <c r="A38446" s="294" t="s">
        <v>44711</v>
      </c>
      <c r="B38446" s="294"/>
      <c r="C38446" s="294"/>
      <c r="D38446" s="294"/>
      <c r="E38446" s="294"/>
      <c r="F38446" s="294"/>
    </row>
    <row r="38447">
      <c r="A38447" s="294"/>
      <c r="B38447" s="294"/>
      <c r="C38447" s="294"/>
      <c r="D38447" s="294"/>
      <c r="E38447" s="294"/>
      <c r="F38447" s="294"/>
    </row>
    <row r="38448">
      <c r="A38448" s="294"/>
      <c r="B38448" s="294"/>
      <c r="C38448" s="294"/>
      <c r="D38448" s="294"/>
      <c r="E38448" s="294"/>
      <c r="F38448" s="294"/>
    </row>
    <row r="38449">
      <c r="A38449" s="294" t="s">
        <v>36242</v>
      </c>
      <c r="B38449" s="294"/>
      <c r="C38449" s="294"/>
      <c r="D38449" s="294"/>
      <c r="E38449" s="294"/>
      <c r="F38449" s="294"/>
    </row>
    <row r="38450">
      <c r="A38450" s="294" t="s">
        <v>44712</v>
      </c>
      <c r="B38450" s="294"/>
      <c r="C38450" s="294"/>
      <c r="D38450" s="294"/>
      <c r="E38450" s="294"/>
      <c r="F38450" s="294"/>
    </row>
    <row r="38451">
      <c r="A38451" s="294" t="s">
        <v>44659</v>
      </c>
      <c r="B38451" s="294"/>
      <c r="C38451" s="294"/>
      <c r="D38451" s="294"/>
      <c r="E38451" s="294"/>
      <c r="F38451" s="294"/>
    </row>
    <row r="38452">
      <c r="A38452" s="294" t="s">
        <v>21672</v>
      </c>
      <c r="B38452" s="294"/>
      <c r="C38452" s="294"/>
      <c r="D38452" s="294"/>
      <c r="E38452" s="294"/>
      <c r="F38452" s="294"/>
    </row>
    <row r="38453">
      <c r="A38453" s="294"/>
      <c r="B38453" s="294"/>
      <c r="C38453" s="294"/>
      <c r="D38453" s="294"/>
      <c r="E38453" s="294"/>
      <c r="F38453" s="294"/>
    </row>
    <row r="38454">
      <c r="A38454" s="294" t="s">
        <v>21429</v>
      </c>
      <c r="B38454" s="294"/>
      <c r="C38454" s="294"/>
      <c r="D38454" s="294"/>
      <c r="E38454" s="294"/>
      <c r="F38454" s="294"/>
    </row>
    <row r="38455">
      <c r="A38455" s="294"/>
      <c r="B38455" s="294"/>
      <c r="C38455" s="294"/>
      <c r="D38455" s="294"/>
      <c r="E38455" s="294"/>
      <c r="F38455" s="294"/>
    </row>
    <row r="38456">
      <c r="A38456" s="294" t="s">
        <v>44713</v>
      </c>
      <c r="B38456" s="294"/>
      <c r="C38456" s="294"/>
      <c r="D38456" s="294"/>
      <c r="E38456" s="294"/>
      <c r="F38456" s="294"/>
    </row>
    <row r="38457">
      <c r="A38457" s="294" t="s">
        <v>41031</v>
      </c>
      <c r="B38457" s="294"/>
      <c r="C38457" s="294"/>
      <c r="D38457" s="294"/>
      <c r="E38457" s="294"/>
      <c r="F38457" s="294"/>
    </row>
    <row r="38458">
      <c r="A38458" s="294" t="s">
        <v>44714</v>
      </c>
      <c r="B38458" s="294"/>
      <c r="C38458" s="294"/>
      <c r="D38458" s="294"/>
      <c r="E38458" s="294"/>
      <c r="F38458" s="294"/>
    </row>
    <row r="38459">
      <c r="A38459" s="294" t="s">
        <v>29633</v>
      </c>
      <c r="B38459" s="294"/>
      <c r="C38459" s="294"/>
      <c r="D38459" s="294"/>
      <c r="E38459" s="294"/>
      <c r="F38459" s="294"/>
    </row>
    <row r="38460">
      <c r="A38460" s="294" t="s">
        <v>31344</v>
      </c>
      <c r="B38460" s="294"/>
      <c r="C38460" s="294"/>
      <c r="D38460" s="294"/>
      <c r="E38460" s="294"/>
      <c r="F38460" s="294"/>
    </row>
    <row r="38461">
      <c r="A38461" s="294" t="s">
        <v>41360</v>
      </c>
      <c r="B38461" s="294"/>
      <c r="C38461" s="294"/>
      <c r="D38461" s="294"/>
      <c r="E38461" s="294"/>
      <c r="F38461" s="294"/>
    </row>
    <row r="38462">
      <c r="A38462" s="294" t="s">
        <v>41034</v>
      </c>
      <c r="B38462" s="294"/>
      <c r="C38462" s="294"/>
      <c r="D38462" s="294"/>
      <c r="E38462" s="294"/>
      <c r="F38462" s="294"/>
    </row>
    <row r="38463">
      <c r="A38463" s="294" t="s">
        <v>41021</v>
      </c>
      <c r="B38463" s="294"/>
      <c r="C38463" s="294"/>
      <c r="D38463" s="294"/>
      <c r="E38463" s="294"/>
      <c r="F38463" s="294"/>
    </row>
    <row r="38464">
      <c r="A38464" s="294" t="s">
        <v>44715</v>
      </c>
      <c r="B38464" s="294"/>
      <c r="C38464" s="294"/>
      <c r="D38464" s="294"/>
      <c r="E38464" s="294"/>
      <c r="F38464" s="294"/>
    </row>
    <row r="38465">
      <c r="A38465" s="294" t="s">
        <v>44716</v>
      </c>
      <c r="B38465" s="294"/>
      <c r="C38465" s="294"/>
      <c r="D38465" s="294"/>
      <c r="E38465" s="294"/>
      <c r="F38465" s="294"/>
    </row>
    <row r="38466">
      <c r="A38466" s="294"/>
      <c r="B38466" s="294"/>
      <c r="C38466" s="294"/>
      <c r="D38466" s="294"/>
      <c r="E38466" s="294"/>
      <c r="F38466" s="294"/>
    </row>
    <row r="38467">
      <c r="A38467" s="294" t="s">
        <v>22281</v>
      </c>
      <c r="B38467" s="294"/>
      <c r="C38467" s="294"/>
      <c r="D38467" s="294"/>
      <c r="E38467" s="294"/>
      <c r="F38467" s="294"/>
    </row>
    <row r="38468">
      <c r="A38468" s="294"/>
      <c r="B38468" s="294"/>
      <c r="C38468" s="294"/>
      <c r="D38468" s="294"/>
      <c r="E38468" s="294"/>
      <c r="F38468" s="294"/>
    </row>
    <row r="38469">
      <c r="A38469" s="294" t="s">
        <v>44717</v>
      </c>
      <c r="B38469" s="294"/>
      <c r="C38469" s="294"/>
      <c r="D38469" s="294"/>
      <c r="E38469" s="294"/>
      <c r="F38469" s="294"/>
    </row>
    <row r="38470">
      <c r="A38470" s="294" t="s">
        <v>30522</v>
      </c>
      <c r="B38470" s="294"/>
      <c r="C38470" s="294"/>
      <c r="D38470" s="294"/>
      <c r="E38470" s="294"/>
      <c r="F38470" s="294"/>
    </row>
    <row r="38471">
      <c r="A38471" s="294" t="s">
        <v>44718</v>
      </c>
      <c r="B38471" s="294"/>
      <c r="C38471" s="294"/>
      <c r="D38471" s="294"/>
      <c r="E38471" s="294"/>
      <c r="F38471" s="294"/>
    </row>
    <row r="38472">
      <c r="A38472" s="294" t="s">
        <v>44719</v>
      </c>
      <c r="B38472" s="294"/>
      <c r="C38472" s="294"/>
      <c r="D38472" s="294"/>
      <c r="E38472" s="294"/>
      <c r="F38472" s="294"/>
    </row>
    <row r="38473">
      <c r="A38473" s="294" t="s">
        <v>40980</v>
      </c>
      <c r="B38473" s="294"/>
      <c r="C38473" s="294"/>
      <c r="D38473" s="294"/>
      <c r="E38473" s="294"/>
      <c r="F38473" s="294"/>
    </row>
    <row r="38474">
      <c r="A38474" s="294" t="s">
        <v>44720</v>
      </c>
      <c r="B38474" s="294"/>
      <c r="C38474" s="294"/>
      <c r="D38474" s="294"/>
      <c r="E38474" s="294"/>
      <c r="F38474" s="294"/>
    </row>
    <row r="38475">
      <c r="A38475" s="294" t="s">
        <v>44721</v>
      </c>
      <c r="B38475" s="294"/>
      <c r="C38475" s="294"/>
      <c r="D38475" s="294"/>
      <c r="E38475" s="294"/>
      <c r="F38475" s="294"/>
    </row>
    <row r="38476">
      <c r="A38476" s="294" t="s">
        <v>44722</v>
      </c>
      <c r="B38476" s="294"/>
      <c r="C38476" s="294"/>
      <c r="D38476" s="294"/>
      <c r="E38476" s="294"/>
      <c r="F38476" s="294"/>
    </row>
    <row r="38477">
      <c r="A38477" s="294"/>
      <c r="B38477" s="294"/>
      <c r="C38477" s="294"/>
      <c r="D38477" s="294"/>
      <c r="E38477" s="294"/>
      <c r="F38477" s="294"/>
    </row>
    <row r="38478">
      <c r="A38478" s="294" t="s">
        <v>25653</v>
      </c>
      <c r="B38478" s="294"/>
      <c r="C38478" s="294"/>
      <c r="D38478" s="294"/>
      <c r="E38478" s="294"/>
      <c r="F38478" s="294"/>
    </row>
    <row r="38479">
      <c r="A38479" s="294" t="s">
        <v>23322</v>
      </c>
      <c r="B38479" s="294"/>
      <c r="C38479" s="294"/>
      <c r="D38479" s="294"/>
      <c r="E38479" s="294"/>
      <c r="F38479" s="294"/>
    </row>
    <row r="38480">
      <c r="A38480" s="294"/>
      <c r="B38480" s="294"/>
      <c r="C38480" s="294"/>
      <c r="D38480" s="294"/>
      <c r="E38480" s="294"/>
      <c r="F38480" s="294"/>
    </row>
    <row r="38481">
      <c r="A38481" s="294" t="s">
        <v>40931</v>
      </c>
      <c r="B38481" s="294"/>
      <c r="C38481" s="294"/>
      <c r="D38481" s="294"/>
      <c r="E38481" s="294"/>
      <c r="F38481" s="294"/>
    </row>
    <row r="38482">
      <c r="A38482" s="294" t="s">
        <v>41854</v>
      </c>
      <c r="B38482" s="294"/>
      <c r="C38482" s="294"/>
      <c r="D38482" s="294"/>
      <c r="E38482" s="294"/>
      <c r="F38482" s="294"/>
    </row>
    <row r="38483">
      <c r="A38483" s="294" t="s">
        <v>38876</v>
      </c>
      <c r="B38483" s="294"/>
      <c r="C38483" s="294"/>
      <c r="D38483" s="294"/>
      <c r="E38483" s="294"/>
      <c r="F38483" s="294"/>
    </row>
    <row r="38484">
      <c r="A38484" s="294" t="s">
        <v>37939</v>
      </c>
      <c r="B38484" s="294"/>
      <c r="C38484" s="294"/>
      <c r="D38484" s="294"/>
      <c r="E38484" s="294"/>
      <c r="F38484" s="294"/>
    </row>
    <row r="38485">
      <c r="A38485" s="294" t="s">
        <v>28404</v>
      </c>
      <c r="B38485" s="294"/>
      <c r="C38485" s="294"/>
      <c r="D38485" s="294"/>
      <c r="E38485" s="294"/>
      <c r="F38485" s="294"/>
    </row>
    <row r="38486">
      <c r="A38486" s="294" t="s">
        <v>31714</v>
      </c>
      <c r="B38486" s="294"/>
      <c r="C38486" s="294"/>
      <c r="D38486" s="294"/>
      <c r="E38486" s="294"/>
      <c r="F38486" s="294"/>
    </row>
    <row r="38487">
      <c r="A38487" s="294"/>
      <c r="B38487" s="294"/>
      <c r="C38487" s="294"/>
      <c r="D38487" s="294"/>
      <c r="E38487" s="294"/>
      <c r="F38487" s="294"/>
    </row>
    <row r="38488">
      <c r="A38488" s="294" t="s">
        <v>24384</v>
      </c>
      <c r="B38488" s="294"/>
      <c r="C38488" s="294"/>
      <c r="D38488" s="294"/>
      <c r="E38488" s="294"/>
      <c r="F38488" s="294"/>
    </row>
    <row r="38489">
      <c r="A38489" s="294" t="s">
        <v>23202</v>
      </c>
      <c r="B38489" s="294"/>
      <c r="C38489" s="294"/>
      <c r="D38489" s="294"/>
      <c r="E38489" s="294"/>
      <c r="F38489" s="294"/>
    </row>
    <row r="38490">
      <c r="A38490" s="294"/>
      <c r="B38490" s="294"/>
      <c r="C38490" s="294"/>
      <c r="D38490" s="294"/>
      <c r="E38490" s="294"/>
      <c r="F38490" s="294"/>
    </row>
    <row r="38491">
      <c r="A38491" s="294" t="s">
        <v>44723</v>
      </c>
      <c r="B38491" s="294"/>
      <c r="C38491" s="294"/>
      <c r="D38491" s="294"/>
      <c r="E38491" s="294"/>
      <c r="F38491" s="294"/>
    </row>
    <row r="38492">
      <c r="A38492" s="294" t="s">
        <v>43480</v>
      </c>
      <c r="B38492" s="294"/>
      <c r="C38492" s="294"/>
      <c r="D38492" s="294"/>
      <c r="E38492" s="294"/>
      <c r="F38492" s="294"/>
    </row>
    <row r="38493">
      <c r="A38493" s="294" t="s">
        <v>44724</v>
      </c>
      <c r="B38493" s="294"/>
      <c r="C38493" s="294"/>
      <c r="D38493" s="294"/>
      <c r="E38493" s="294"/>
      <c r="F38493" s="294"/>
    </row>
    <row r="38494">
      <c r="A38494" s="294" t="s">
        <v>43424</v>
      </c>
      <c r="B38494" s="294"/>
      <c r="C38494" s="294"/>
      <c r="D38494" s="294"/>
      <c r="E38494" s="294"/>
      <c r="F38494" s="294"/>
    </row>
    <row r="38495">
      <c r="A38495" s="294" t="s">
        <v>44725</v>
      </c>
      <c r="B38495" s="294"/>
      <c r="C38495" s="294"/>
      <c r="D38495" s="294"/>
      <c r="E38495" s="294"/>
      <c r="F38495" s="294"/>
    </row>
    <row r="38496">
      <c r="A38496" s="294"/>
      <c r="B38496" s="294"/>
      <c r="C38496" s="294"/>
      <c r="D38496" s="294"/>
      <c r="E38496" s="294"/>
      <c r="F38496" s="294"/>
    </row>
    <row r="38497">
      <c r="A38497" s="294" t="s">
        <v>44726</v>
      </c>
      <c r="B38497" s="294"/>
      <c r="C38497" s="294"/>
      <c r="D38497" s="294"/>
      <c r="E38497" s="294"/>
      <c r="F38497" s="294"/>
    </row>
    <row r="38498">
      <c r="A38498" s="294"/>
      <c r="B38498" s="294"/>
      <c r="C38498" s="294"/>
      <c r="D38498" s="294"/>
      <c r="E38498" s="294"/>
      <c r="F38498" s="294"/>
    </row>
    <row r="38499">
      <c r="A38499" s="294" t="s">
        <v>44727</v>
      </c>
      <c r="B38499" s="294"/>
      <c r="C38499" s="294"/>
      <c r="D38499" s="294"/>
      <c r="E38499" s="294"/>
      <c r="F38499" s="294"/>
    </row>
    <row r="38500">
      <c r="A38500" s="294" t="s">
        <v>40931</v>
      </c>
      <c r="B38500" s="294"/>
      <c r="C38500" s="294"/>
      <c r="D38500" s="294"/>
      <c r="E38500" s="294"/>
      <c r="F38500" s="294"/>
    </row>
    <row r="38501">
      <c r="A38501" s="294" t="s">
        <v>44728</v>
      </c>
      <c r="B38501" s="294"/>
      <c r="C38501" s="294"/>
      <c r="D38501" s="294"/>
      <c r="E38501" s="294"/>
      <c r="F38501" s="294"/>
    </row>
    <row r="38502">
      <c r="A38502" s="294" t="s">
        <v>44729</v>
      </c>
      <c r="B38502" s="294"/>
      <c r="C38502" s="294"/>
      <c r="D38502" s="294"/>
      <c r="E38502" s="294"/>
      <c r="F38502" s="294"/>
    </row>
    <row r="38503">
      <c r="A38503" s="294" t="s">
        <v>22056</v>
      </c>
      <c r="B38503" s="294"/>
      <c r="C38503" s="294"/>
      <c r="D38503" s="294"/>
      <c r="E38503" s="294"/>
      <c r="F38503" s="294"/>
    </row>
    <row r="38504">
      <c r="A38504" s="294" t="s">
        <v>39527</v>
      </c>
      <c r="B38504" s="294"/>
      <c r="C38504" s="294"/>
      <c r="D38504" s="294"/>
      <c r="E38504" s="294"/>
      <c r="F38504" s="294"/>
    </row>
    <row r="38505">
      <c r="A38505" s="294" t="s">
        <v>35173</v>
      </c>
      <c r="B38505" s="294"/>
      <c r="C38505" s="294"/>
      <c r="D38505" s="294"/>
      <c r="E38505" s="294"/>
      <c r="F38505" s="294"/>
    </row>
    <row r="38506">
      <c r="A38506" s="294" t="s">
        <v>44730</v>
      </c>
      <c r="B38506" s="294"/>
      <c r="C38506" s="294"/>
      <c r="D38506" s="294"/>
      <c r="E38506" s="294"/>
      <c r="F38506" s="294"/>
    </row>
    <row r="38507">
      <c r="A38507" s="294" t="s">
        <v>44731</v>
      </c>
      <c r="B38507" s="294"/>
      <c r="C38507" s="294"/>
      <c r="D38507" s="294"/>
      <c r="E38507" s="294"/>
      <c r="F38507" s="294"/>
    </row>
    <row r="38508">
      <c r="A38508" s="294" t="s">
        <v>38253</v>
      </c>
      <c r="B38508" s="294"/>
      <c r="C38508" s="294"/>
      <c r="D38508" s="294"/>
      <c r="E38508" s="294"/>
      <c r="F38508" s="294"/>
    </row>
    <row r="38509">
      <c r="A38509" s="294" t="s">
        <v>35688</v>
      </c>
      <c r="B38509" s="294"/>
      <c r="C38509" s="294"/>
      <c r="D38509" s="294"/>
      <c r="E38509" s="294"/>
      <c r="F38509" s="294"/>
    </row>
    <row r="38510">
      <c r="A38510" s="294" t="s">
        <v>38887</v>
      </c>
      <c r="B38510" s="294"/>
      <c r="C38510" s="294"/>
      <c r="D38510" s="294"/>
      <c r="E38510" s="294"/>
      <c r="F38510" s="294"/>
    </row>
    <row r="38511">
      <c r="A38511" s="294" t="s">
        <v>44732</v>
      </c>
      <c r="B38511" s="294"/>
      <c r="C38511" s="294"/>
      <c r="D38511" s="294"/>
      <c r="E38511" s="294"/>
      <c r="F38511" s="294"/>
    </row>
    <row r="38512">
      <c r="A38512" s="294" t="s">
        <v>44733</v>
      </c>
      <c r="B38512" s="294"/>
      <c r="C38512" s="294"/>
      <c r="D38512" s="294"/>
      <c r="E38512" s="294"/>
      <c r="F38512" s="294"/>
    </row>
    <row r="38513">
      <c r="A38513" s="294" t="s">
        <v>39149</v>
      </c>
      <c r="B38513" s="294"/>
      <c r="C38513" s="294"/>
      <c r="D38513" s="294"/>
      <c r="E38513" s="294"/>
      <c r="F38513" s="294"/>
    </row>
    <row r="38514">
      <c r="A38514" s="294" t="s">
        <v>35690</v>
      </c>
      <c r="B38514" s="294"/>
      <c r="C38514" s="294"/>
      <c r="D38514" s="294"/>
      <c r="E38514" s="294"/>
      <c r="F38514" s="294"/>
    </row>
    <row r="38515">
      <c r="A38515" s="294"/>
      <c r="B38515" s="294"/>
      <c r="C38515" s="294"/>
      <c r="D38515" s="294"/>
      <c r="E38515" s="294"/>
      <c r="F38515" s="294"/>
    </row>
    <row r="38516">
      <c r="A38516" s="294" t="s">
        <v>42214</v>
      </c>
      <c r="B38516" s="294"/>
      <c r="C38516" s="294"/>
      <c r="D38516" s="294"/>
      <c r="E38516" s="294"/>
      <c r="F38516" s="294"/>
    </row>
    <row r="38517">
      <c r="A38517" s="294"/>
      <c r="B38517" s="294"/>
      <c r="C38517" s="294"/>
      <c r="D38517" s="294"/>
      <c r="E38517" s="294"/>
      <c r="F38517" s="294"/>
    </row>
    <row r="38518">
      <c r="A38518" s="294" t="s">
        <v>44734</v>
      </c>
      <c r="B38518" s="294"/>
      <c r="C38518" s="294"/>
      <c r="D38518" s="294"/>
      <c r="E38518" s="294"/>
      <c r="F38518" s="294"/>
    </row>
    <row r="38519">
      <c r="A38519" s="294" t="s">
        <v>44735</v>
      </c>
      <c r="B38519" s="294"/>
      <c r="C38519" s="294"/>
      <c r="D38519" s="294"/>
      <c r="E38519" s="294"/>
      <c r="F38519" s="294"/>
    </row>
    <row r="38520">
      <c r="A38520" s="294" t="s">
        <v>24226</v>
      </c>
      <c r="B38520" s="294"/>
      <c r="C38520" s="294"/>
      <c r="D38520" s="294"/>
      <c r="E38520" s="294"/>
      <c r="F38520" s="294"/>
    </row>
    <row r="38521">
      <c r="A38521" s="294" t="s">
        <v>44736</v>
      </c>
      <c r="B38521" s="294"/>
      <c r="C38521" s="294"/>
      <c r="D38521" s="294"/>
      <c r="E38521" s="294"/>
      <c r="F38521" s="294"/>
    </row>
    <row r="38522">
      <c r="A38522" s="294" t="s">
        <v>43484</v>
      </c>
      <c r="B38522" s="294"/>
      <c r="C38522" s="294"/>
      <c r="D38522" s="294"/>
      <c r="E38522" s="294"/>
      <c r="F38522" s="294"/>
    </row>
    <row r="38523">
      <c r="A38523" s="294" t="s">
        <v>44737</v>
      </c>
      <c r="B38523" s="294"/>
      <c r="C38523" s="294"/>
      <c r="D38523" s="294"/>
      <c r="E38523" s="294"/>
      <c r="F38523" s="294"/>
    </row>
    <row r="38524">
      <c r="A38524" s="294" t="s">
        <v>44738</v>
      </c>
      <c r="B38524" s="294"/>
      <c r="C38524" s="294"/>
      <c r="D38524" s="294"/>
      <c r="E38524" s="294"/>
      <c r="F38524" s="294"/>
    </row>
    <row r="38525">
      <c r="A38525" s="294" t="s">
        <v>44739</v>
      </c>
      <c r="B38525" s="294"/>
      <c r="C38525" s="294"/>
      <c r="D38525" s="294"/>
      <c r="E38525" s="294"/>
      <c r="F38525" s="294"/>
    </row>
    <row r="38526">
      <c r="A38526" s="294" t="s">
        <v>44740</v>
      </c>
      <c r="B38526" s="294"/>
      <c r="C38526" s="294"/>
      <c r="D38526" s="294"/>
      <c r="E38526" s="294"/>
      <c r="F38526" s="294"/>
    </row>
    <row r="38527">
      <c r="A38527" s="294" t="s">
        <v>44741</v>
      </c>
      <c r="B38527" s="294"/>
      <c r="C38527" s="294"/>
      <c r="D38527" s="294"/>
      <c r="E38527" s="294"/>
      <c r="F38527" s="294"/>
    </row>
    <row r="38528">
      <c r="A38528" s="294" t="s">
        <v>44742</v>
      </c>
      <c r="B38528" s="294"/>
      <c r="C38528" s="294"/>
      <c r="D38528" s="294"/>
      <c r="E38528" s="294"/>
      <c r="F38528" s="294"/>
    </row>
    <row r="38529">
      <c r="A38529" s="294"/>
      <c r="B38529" s="294"/>
      <c r="C38529" s="294"/>
      <c r="D38529" s="294"/>
      <c r="E38529" s="294"/>
      <c r="F38529" s="294"/>
    </row>
    <row r="38530">
      <c r="A38530" s="294" t="s">
        <v>41927</v>
      </c>
      <c r="B38530" s="294"/>
      <c r="C38530" s="294"/>
      <c r="D38530" s="294"/>
      <c r="E38530" s="294"/>
      <c r="F38530" s="294"/>
    </row>
    <row r="38531">
      <c r="A38531" s="294" t="s">
        <v>44743</v>
      </c>
      <c r="B38531" s="294"/>
      <c r="C38531" s="294"/>
      <c r="D38531" s="294"/>
      <c r="E38531" s="294"/>
      <c r="F38531" s="294"/>
    </row>
    <row r="38532">
      <c r="A38532" s="294" t="s">
        <v>24755</v>
      </c>
      <c r="B38532" s="294"/>
      <c r="C38532" s="294"/>
      <c r="D38532" s="294"/>
      <c r="E38532" s="294"/>
      <c r="F38532" s="294"/>
    </row>
    <row r="38533">
      <c r="A38533" s="294" t="s">
        <v>44744</v>
      </c>
      <c r="B38533" s="294"/>
      <c r="C38533" s="294"/>
      <c r="D38533" s="294"/>
      <c r="E38533" s="294"/>
      <c r="F38533" s="294"/>
    </row>
    <row r="38534">
      <c r="A38534" s="294"/>
      <c r="B38534" s="294"/>
      <c r="C38534" s="294"/>
      <c r="D38534" s="294"/>
      <c r="E38534" s="294"/>
      <c r="F38534" s="294"/>
    </row>
    <row r="38535">
      <c r="A38535" s="294" t="s">
        <v>22512</v>
      </c>
      <c r="B38535" s="294"/>
      <c r="C38535" s="294"/>
      <c r="D38535" s="294"/>
      <c r="E38535" s="294"/>
      <c r="F38535" s="294"/>
    </row>
    <row r="38536">
      <c r="A38536" s="294" t="s">
        <v>27267</v>
      </c>
      <c r="B38536" s="294"/>
      <c r="C38536" s="294"/>
      <c r="D38536" s="294"/>
      <c r="E38536" s="294"/>
      <c r="F38536" s="294"/>
    </row>
    <row r="38537">
      <c r="A38537" s="294"/>
      <c r="B38537" s="294"/>
      <c r="C38537" s="294"/>
      <c r="D38537" s="294"/>
      <c r="E38537" s="294"/>
      <c r="F38537" s="294"/>
    </row>
    <row r="38538">
      <c r="A38538" s="294" t="s">
        <v>44745</v>
      </c>
      <c r="B38538" s="294"/>
      <c r="C38538" s="294"/>
      <c r="D38538" s="294"/>
      <c r="E38538" s="294"/>
      <c r="F38538" s="294"/>
    </row>
    <row r="38539">
      <c r="A38539" s="294" t="s">
        <v>42416</v>
      </c>
      <c r="B38539" s="294"/>
      <c r="C38539" s="294"/>
      <c r="D38539" s="294"/>
      <c r="E38539" s="294"/>
      <c r="F38539" s="294"/>
    </row>
    <row r="38540">
      <c r="A38540" s="294" t="s">
        <v>44746</v>
      </c>
      <c r="B38540" s="294"/>
      <c r="C38540" s="294"/>
      <c r="D38540" s="294"/>
      <c r="E38540" s="294"/>
      <c r="F38540" s="294"/>
    </row>
    <row r="38541">
      <c r="A38541" s="294" t="s">
        <v>44747</v>
      </c>
      <c r="B38541" s="294"/>
      <c r="C38541" s="294"/>
      <c r="D38541" s="294"/>
      <c r="E38541" s="294"/>
      <c r="F38541" s="294"/>
    </row>
    <row r="38542">
      <c r="A38542" s="294" t="s">
        <v>44748</v>
      </c>
      <c r="B38542" s="294"/>
      <c r="C38542" s="294"/>
      <c r="D38542" s="294"/>
      <c r="E38542" s="294"/>
      <c r="F38542" s="294"/>
    </row>
    <row r="38543">
      <c r="A38543" s="294" t="s">
        <v>38882</v>
      </c>
      <c r="B38543" s="294"/>
      <c r="C38543" s="294"/>
      <c r="D38543" s="294"/>
      <c r="E38543" s="294"/>
      <c r="F38543" s="294"/>
    </row>
    <row r="38544">
      <c r="A38544" s="294" t="s">
        <v>44749</v>
      </c>
      <c r="B38544" s="294"/>
      <c r="C38544" s="294"/>
      <c r="D38544" s="294"/>
      <c r="E38544" s="294"/>
      <c r="F38544" s="294"/>
    </row>
    <row r="38545">
      <c r="A38545" s="294" t="s">
        <v>44750</v>
      </c>
      <c r="B38545" s="294"/>
      <c r="C38545" s="294"/>
      <c r="D38545" s="294"/>
      <c r="E38545" s="294"/>
      <c r="F38545" s="294"/>
    </row>
    <row r="38546">
      <c r="A38546" s="294" t="s">
        <v>21892</v>
      </c>
      <c r="B38546" s="294"/>
      <c r="C38546" s="294"/>
      <c r="D38546" s="294"/>
      <c r="E38546" s="294"/>
      <c r="F38546" s="294"/>
    </row>
    <row r="38547">
      <c r="A38547" s="294" t="s">
        <v>44751</v>
      </c>
      <c r="B38547" s="294"/>
      <c r="C38547" s="294"/>
      <c r="D38547" s="294"/>
      <c r="E38547" s="294"/>
      <c r="F38547" s="294"/>
    </row>
    <row r="38548">
      <c r="A38548" s="294" t="s">
        <v>44752</v>
      </c>
      <c r="B38548" s="294"/>
      <c r="C38548" s="294"/>
      <c r="D38548" s="294"/>
      <c r="E38548" s="294"/>
      <c r="F38548" s="294"/>
    </row>
    <row r="38549">
      <c r="A38549" s="294"/>
      <c r="B38549" s="294"/>
      <c r="C38549" s="294"/>
      <c r="D38549" s="294"/>
      <c r="E38549" s="294"/>
      <c r="F38549" s="294"/>
    </row>
    <row r="38550">
      <c r="A38550" s="294" t="s">
        <v>22217</v>
      </c>
      <c r="B38550" s="294"/>
      <c r="C38550" s="294"/>
      <c r="D38550" s="294"/>
      <c r="E38550" s="294"/>
      <c r="F38550" s="294"/>
    </row>
    <row r="38551">
      <c r="A38551" s="294"/>
      <c r="B38551" s="294"/>
      <c r="C38551" s="294"/>
      <c r="D38551" s="294"/>
      <c r="E38551" s="294"/>
      <c r="F38551" s="294"/>
    </row>
    <row r="38552">
      <c r="A38552" s="294" t="s">
        <v>44753</v>
      </c>
      <c r="B38552" s="294"/>
      <c r="C38552" s="294"/>
      <c r="D38552" s="294"/>
      <c r="E38552" s="294"/>
      <c r="F38552" s="294"/>
    </row>
    <row r="38553">
      <c r="A38553" s="294" t="s">
        <v>44754</v>
      </c>
      <c r="B38553" s="294"/>
      <c r="C38553" s="294"/>
      <c r="D38553" s="294"/>
      <c r="E38553" s="294"/>
      <c r="F38553" s="294"/>
    </row>
    <row r="38554">
      <c r="A38554" s="294" t="s">
        <v>44755</v>
      </c>
      <c r="B38554" s="294"/>
      <c r="C38554" s="294"/>
      <c r="D38554" s="294"/>
      <c r="E38554" s="294"/>
      <c r="F38554" s="294"/>
    </row>
    <row r="38555">
      <c r="A38555" s="294" t="s">
        <v>44756</v>
      </c>
      <c r="B38555" s="294"/>
      <c r="C38555" s="294"/>
      <c r="D38555" s="294"/>
      <c r="E38555" s="294"/>
      <c r="F38555" s="294"/>
    </row>
    <row r="38556">
      <c r="A38556" s="294" t="s">
        <v>21892</v>
      </c>
      <c r="B38556" s="294"/>
      <c r="C38556" s="294"/>
      <c r="D38556" s="294"/>
      <c r="E38556" s="294"/>
      <c r="F38556" s="294"/>
    </row>
    <row r="38557">
      <c r="A38557" s="294" t="s">
        <v>44757</v>
      </c>
      <c r="B38557" s="294"/>
      <c r="C38557" s="294"/>
      <c r="D38557" s="294"/>
      <c r="E38557" s="294"/>
      <c r="F38557" s="294"/>
    </row>
    <row r="38558">
      <c r="A38558" s="294"/>
      <c r="B38558" s="294"/>
      <c r="C38558" s="294"/>
      <c r="D38558" s="294"/>
      <c r="E38558" s="294"/>
      <c r="F38558" s="294"/>
    </row>
    <row r="38559">
      <c r="A38559" s="294" t="s">
        <v>42145</v>
      </c>
      <c r="B38559" s="294"/>
      <c r="C38559" s="294"/>
      <c r="D38559" s="294"/>
      <c r="E38559" s="294"/>
      <c r="F38559" s="294"/>
    </row>
    <row r="38560">
      <c r="A38560" s="294" t="s">
        <v>26884</v>
      </c>
      <c r="B38560" s="294"/>
      <c r="C38560" s="294"/>
      <c r="D38560" s="294"/>
      <c r="E38560" s="294"/>
      <c r="F38560" s="294"/>
    </row>
    <row r="38561">
      <c r="A38561" s="294"/>
      <c r="B38561" s="294"/>
      <c r="C38561" s="294"/>
      <c r="D38561" s="294"/>
      <c r="E38561" s="294"/>
      <c r="F38561" s="294"/>
    </row>
    <row r="38562">
      <c r="A38562" s="294" t="s">
        <v>44758</v>
      </c>
      <c r="B38562" s="294"/>
      <c r="C38562" s="294"/>
      <c r="D38562" s="294"/>
      <c r="E38562" s="294"/>
      <c r="F38562" s="294"/>
    </row>
    <row r="38563">
      <c r="A38563" s="294" t="s">
        <v>44759</v>
      </c>
      <c r="B38563" s="294"/>
      <c r="C38563" s="294"/>
      <c r="D38563" s="294"/>
      <c r="E38563" s="294"/>
      <c r="F38563" s="294"/>
    </row>
    <row r="38564">
      <c r="A38564" s="294" t="s">
        <v>44760</v>
      </c>
      <c r="B38564" s="294"/>
      <c r="C38564" s="294"/>
      <c r="D38564" s="294"/>
      <c r="E38564" s="294"/>
      <c r="F38564" s="294"/>
    </row>
    <row r="38565">
      <c r="A38565" s="294" t="s">
        <v>44761</v>
      </c>
      <c r="B38565" s="294"/>
      <c r="C38565" s="294"/>
      <c r="D38565" s="294"/>
      <c r="E38565" s="294"/>
      <c r="F38565" s="294"/>
    </row>
    <row r="38566">
      <c r="A38566" s="294" t="s">
        <v>44762</v>
      </c>
      <c r="B38566" s="294"/>
      <c r="C38566" s="294"/>
      <c r="D38566" s="294"/>
      <c r="E38566" s="294"/>
      <c r="F38566" s="294"/>
    </row>
    <row r="38567">
      <c r="A38567" s="294" t="s">
        <v>44763</v>
      </c>
      <c r="B38567" s="294"/>
      <c r="C38567" s="294"/>
      <c r="D38567" s="294"/>
      <c r="E38567" s="294"/>
      <c r="F38567" s="294"/>
    </row>
    <row r="38568">
      <c r="A38568" s="294" t="s">
        <v>21892</v>
      </c>
      <c r="B38568" s="294"/>
      <c r="C38568" s="294"/>
      <c r="D38568" s="294"/>
      <c r="E38568" s="294"/>
      <c r="F38568" s="294"/>
    </row>
    <row r="38569">
      <c r="A38569" s="294" t="s">
        <v>44764</v>
      </c>
      <c r="B38569" s="294"/>
      <c r="C38569" s="294"/>
      <c r="D38569" s="294"/>
      <c r="E38569" s="294"/>
      <c r="F38569" s="294"/>
    </row>
    <row r="38570">
      <c r="A38570" s="294" t="s">
        <v>44765</v>
      </c>
      <c r="B38570" s="294"/>
      <c r="C38570" s="294"/>
      <c r="D38570" s="294"/>
      <c r="E38570" s="294"/>
      <c r="F38570" s="294"/>
    </row>
    <row r="38571">
      <c r="A38571" s="294"/>
      <c r="B38571" s="294"/>
      <c r="C38571" s="294"/>
      <c r="D38571" s="294"/>
      <c r="E38571" s="294"/>
      <c r="F38571" s="294"/>
    </row>
    <row r="38572">
      <c r="A38572" s="294"/>
      <c r="B38572" s="294"/>
      <c r="C38572" s="294"/>
      <c r="D38572" s="294"/>
      <c r="E38572" s="294"/>
      <c r="F38572" s="294"/>
    </row>
    <row r="38573">
      <c r="A38573" s="294"/>
      <c r="B38573" s="294"/>
      <c r="C38573" s="294"/>
      <c r="D38573" s="294"/>
      <c r="E38573" s="294"/>
      <c r="F38573" s="294"/>
    </row>
    <row r="38574">
      <c r="A38574" s="294" t="s">
        <v>42249</v>
      </c>
      <c r="B38574" s="294"/>
      <c r="C38574" s="294"/>
      <c r="D38574" s="294"/>
      <c r="E38574" s="294"/>
      <c r="F38574" s="294"/>
    </row>
    <row r="38575">
      <c r="A38575" s="294"/>
      <c r="B38575" s="294"/>
      <c r="C38575" s="294"/>
      <c r="D38575" s="294"/>
      <c r="E38575" s="294"/>
      <c r="F38575" s="294"/>
    </row>
    <row r="38576">
      <c r="A38576" s="294" t="s">
        <v>44766</v>
      </c>
      <c r="B38576" s="294"/>
      <c r="C38576" s="294"/>
      <c r="D38576" s="294"/>
      <c r="E38576" s="294"/>
      <c r="F38576" s="294"/>
    </row>
    <row r="38577">
      <c r="A38577" s="294" t="s">
        <v>44767</v>
      </c>
      <c r="B38577" s="294"/>
      <c r="C38577" s="294"/>
      <c r="D38577" s="294"/>
      <c r="E38577" s="294"/>
      <c r="F38577" s="294"/>
    </row>
    <row r="38578">
      <c r="A38578" s="294" t="s">
        <v>40020</v>
      </c>
      <c r="B38578" s="294"/>
      <c r="C38578" s="294"/>
      <c r="D38578" s="294"/>
      <c r="E38578" s="294"/>
      <c r="F38578" s="294"/>
    </row>
    <row r="38579">
      <c r="A38579" s="294" t="s">
        <v>44768</v>
      </c>
      <c r="B38579" s="294"/>
      <c r="C38579" s="294"/>
      <c r="D38579" s="294"/>
      <c r="E38579" s="294"/>
      <c r="F38579" s="294"/>
    </row>
    <row r="38580">
      <c r="A38580" s="294" t="s">
        <v>44769</v>
      </c>
      <c r="B38580" s="294"/>
      <c r="C38580" s="294"/>
      <c r="D38580" s="294"/>
      <c r="E38580" s="294"/>
      <c r="F38580" s="294"/>
    </row>
    <row r="38581">
      <c r="A38581" s="294" t="s">
        <v>44770</v>
      </c>
      <c r="B38581" s="294"/>
      <c r="C38581" s="294"/>
      <c r="D38581" s="294"/>
      <c r="E38581" s="294"/>
      <c r="F38581" s="294"/>
    </row>
    <row r="38582">
      <c r="A38582" s="294" t="s">
        <v>44771</v>
      </c>
      <c r="B38582" s="294"/>
      <c r="C38582" s="294"/>
      <c r="D38582" s="294"/>
      <c r="E38582" s="294"/>
      <c r="F38582" s="294"/>
    </row>
    <row r="38583">
      <c r="A38583" s="294" t="s">
        <v>44772</v>
      </c>
      <c r="B38583" s="294"/>
      <c r="C38583" s="294"/>
      <c r="D38583" s="294"/>
      <c r="E38583" s="294"/>
      <c r="F38583" s="294"/>
    </row>
    <row r="38584">
      <c r="A38584" s="294" t="s">
        <v>44773</v>
      </c>
      <c r="B38584" s="294"/>
      <c r="C38584" s="294"/>
      <c r="D38584" s="294"/>
      <c r="E38584" s="294"/>
      <c r="F38584" s="294"/>
    </row>
    <row r="38585">
      <c r="A38585" s="294" t="s">
        <v>44774</v>
      </c>
      <c r="B38585" s="294"/>
      <c r="C38585" s="294"/>
      <c r="D38585" s="294"/>
      <c r="E38585" s="294"/>
      <c r="F38585" s="294"/>
    </row>
    <row r="38586">
      <c r="A38586" s="294"/>
      <c r="B38586" s="294"/>
      <c r="C38586" s="294"/>
      <c r="D38586" s="294"/>
      <c r="E38586" s="294"/>
      <c r="F38586" s="294"/>
    </row>
    <row r="38587">
      <c r="A38587" s="294" t="s">
        <v>42363</v>
      </c>
      <c r="B38587" s="294"/>
      <c r="C38587" s="294"/>
      <c r="D38587" s="294"/>
      <c r="E38587" s="294"/>
      <c r="F38587" s="294"/>
    </row>
    <row r="38588">
      <c r="A38588" s="294"/>
      <c r="B38588" s="294"/>
      <c r="C38588" s="294"/>
      <c r="D38588" s="294"/>
      <c r="E38588" s="294"/>
      <c r="F38588" s="294"/>
    </row>
    <row r="38589">
      <c r="A38589" s="294" t="s">
        <v>25112</v>
      </c>
      <c r="B38589" s="294"/>
      <c r="C38589" s="294"/>
      <c r="D38589" s="294"/>
      <c r="E38589" s="294"/>
      <c r="F38589" s="294"/>
    </row>
    <row r="38590">
      <c r="A38590" s="294" t="s">
        <v>44775</v>
      </c>
      <c r="B38590" s="294"/>
      <c r="C38590" s="294"/>
      <c r="D38590" s="294"/>
      <c r="E38590" s="294"/>
      <c r="F38590" s="294"/>
    </row>
    <row r="38591">
      <c r="A38591" s="294" t="s">
        <v>44776</v>
      </c>
      <c r="B38591" s="294"/>
      <c r="C38591" s="294"/>
      <c r="D38591" s="294"/>
      <c r="E38591" s="294"/>
      <c r="F38591" s="294"/>
    </row>
    <row r="38592">
      <c r="A38592" s="294" t="s">
        <v>44777</v>
      </c>
      <c r="B38592" s="294"/>
      <c r="C38592" s="294"/>
      <c r="D38592" s="294"/>
      <c r="E38592" s="294"/>
      <c r="F38592" s="294"/>
    </row>
    <row r="38593">
      <c r="A38593" s="294" t="s">
        <v>44778</v>
      </c>
      <c r="B38593" s="294"/>
      <c r="C38593" s="294"/>
      <c r="D38593" s="294"/>
      <c r="E38593" s="294"/>
      <c r="F38593" s="294"/>
    </row>
    <row r="38594">
      <c r="A38594" s="294" t="s">
        <v>44779</v>
      </c>
      <c r="B38594" s="294"/>
      <c r="C38594" s="294"/>
      <c r="D38594" s="294"/>
      <c r="E38594" s="294"/>
      <c r="F38594" s="294"/>
    </row>
    <row r="38595">
      <c r="A38595" s="294" t="s">
        <v>44780</v>
      </c>
      <c r="B38595" s="294"/>
      <c r="C38595" s="294"/>
      <c r="D38595" s="294"/>
      <c r="E38595" s="294"/>
      <c r="F38595" s="294"/>
    </row>
    <row r="38596">
      <c r="A38596" s="294" t="s">
        <v>44781</v>
      </c>
      <c r="B38596" s="294"/>
      <c r="C38596" s="294"/>
      <c r="D38596" s="294"/>
      <c r="E38596" s="294"/>
      <c r="F38596" s="294"/>
    </row>
    <row r="38597">
      <c r="A38597" s="294" t="s">
        <v>44782</v>
      </c>
      <c r="B38597" s="294"/>
      <c r="C38597" s="294"/>
      <c r="D38597" s="294"/>
      <c r="E38597" s="294"/>
      <c r="F38597" s="294"/>
    </row>
    <row r="38598">
      <c r="A38598" s="294" t="s">
        <v>44783</v>
      </c>
      <c r="B38598" s="294"/>
      <c r="C38598" s="294"/>
      <c r="D38598" s="294"/>
      <c r="E38598" s="294"/>
      <c r="F38598" s="294"/>
    </row>
    <row r="38599">
      <c r="A38599" s="294" t="s">
        <v>44784</v>
      </c>
      <c r="B38599" s="294"/>
      <c r="C38599" s="294"/>
      <c r="D38599" s="294"/>
      <c r="E38599" s="294"/>
      <c r="F38599" s="294"/>
    </row>
    <row r="38600">
      <c r="A38600" s="294" t="s">
        <v>44785</v>
      </c>
      <c r="B38600" s="294"/>
      <c r="C38600" s="294"/>
      <c r="D38600" s="294"/>
      <c r="E38600" s="294"/>
      <c r="F38600" s="294"/>
    </row>
    <row r="38601">
      <c r="A38601" s="294" t="s">
        <v>24903</v>
      </c>
      <c r="B38601" s="294"/>
      <c r="C38601" s="294"/>
      <c r="D38601" s="294"/>
      <c r="E38601" s="294"/>
      <c r="F38601" s="294"/>
    </row>
    <row r="38602">
      <c r="A38602" s="294" t="s">
        <v>44786</v>
      </c>
      <c r="B38602" s="294"/>
      <c r="C38602" s="294"/>
      <c r="D38602" s="294"/>
      <c r="E38602" s="294"/>
      <c r="F38602" s="294"/>
    </row>
    <row r="38603">
      <c r="A38603" s="294" t="s">
        <v>44787</v>
      </c>
      <c r="B38603" s="294"/>
      <c r="C38603" s="294"/>
      <c r="D38603" s="294"/>
      <c r="E38603" s="294"/>
      <c r="F38603" s="294"/>
    </row>
    <row r="38604">
      <c r="A38604" s="294" t="s">
        <v>44788</v>
      </c>
      <c r="B38604" s="294"/>
      <c r="C38604" s="294"/>
      <c r="D38604" s="294"/>
      <c r="E38604" s="294"/>
      <c r="F38604" s="294"/>
    </row>
    <row r="38605">
      <c r="A38605" s="294"/>
      <c r="B38605" s="294"/>
      <c r="C38605" s="294"/>
      <c r="D38605" s="294"/>
      <c r="E38605" s="294"/>
      <c r="F38605" s="294"/>
    </row>
    <row r="38606">
      <c r="A38606" s="294" t="s">
        <v>42052</v>
      </c>
      <c r="B38606" s="294"/>
      <c r="C38606" s="294"/>
      <c r="D38606" s="294"/>
      <c r="E38606" s="294"/>
      <c r="F38606" s="294"/>
    </row>
    <row r="38607">
      <c r="A38607" s="294"/>
      <c r="B38607" s="294"/>
      <c r="C38607" s="294"/>
      <c r="D38607" s="294"/>
      <c r="E38607" s="294"/>
      <c r="F38607" s="294"/>
    </row>
    <row r="38608">
      <c r="A38608" s="294" t="s">
        <v>32126</v>
      </c>
      <c r="B38608" s="294"/>
      <c r="C38608" s="294"/>
      <c r="D38608" s="294"/>
      <c r="E38608" s="294"/>
      <c r="F38608" s="294"/>
    </row>
    <row r="38609">
      <c r="A38609" s="294" t="s">
        <v>41016</v>
      </c>
      <c r="B38609" s="294"/>
      <c r="C38609" s="294"/>
      <c r="D38609" s="294"/>
      <c r="E38609" s="294"/>
      <c r="F38609" s="294"/>
    </row>
    <row r="38610">
      <c r="A38610" s="294" t="s">
        <v>36808</v>
      </c>
      <c r="B38610" s="294"/>
      <c r="C38610" s="294"/>
      <c r="D38610" s="294"/>
      <c r="E38610" s="294"/>
      <c r="F38610" s="294"/>
    </row>
    <row r="38611">
      <c r="A38611" s="294" t="s">
        <v>35352</v>
      </c>
      <c r="B38611" s="294"/>
      <c r="C38611" s="294"/>
      <c r="D38611" s="294"/>
      <c r="E38611" s="294"/>
      <c r="F38611" s="294"/>
    </row>
    <row r="38612">
      <c r="A38612" s="294" t="s">
        <v>44789</v>
      </c>
      <c r="B38612" s="294"/>
      <c r="C38612" s="294"/>
      <c r="D38612" s="294"/>
      <c r="E38612" s="294"/>
      <c r="F38612" s="294"/>
    </row>
    <row r="38613">
      <c r="A38613" s="294" t="s">
        <v>44790</v>
      </c>
      <c r="B38613" s="294"/>
      <c r="C38613" s="294"/>
      <c r="D38613" s="294"/>
      <c r="E38613" s="294"/>
      <c r="F38613" s="294"/>
    </row>
    <row r="38614">
      <c r="A38614" s="294" t="s">
        <v>44791</v>
      </c>
      <c r="B38614" s="294"/>
      <c r="C38614" s="294"/>
      <c r="D38614" s="294"/>
      <c r="E38614" s="294"/>
      <c r="F38614" s="294"/>
    </row>
    <row r="38615">
      <c r="A38615" s="294" t="s">
        <v>27655</v>
      </c>
      <c r="B38615" s="294"/>
      <c r="C38615" s="294"/>
      <c r="D38615" s="294"/>
      <c r="E38615" s="294"/>
      <c r="F38615" s="294"/>
    </row>
    <row r="38616">
      <c r="A38616" s="294" t="s">
        <v>44792</v>
      </c>
      <c r="B38616" s="294"/>
      <c r="C38616" s="294"/>
      <c r="D38616" s="294"/>
      <c r="E38616" s="294"/>
      <c r="F38616" s="294"/>
    </row>
    <row r="38617">
      <c r="A38617" s="294" t="s">
        <v>44793</v>
      </c>
      <c r="B38617" s="294"/>
      <c r="C38617" s="294"/>
      <c r="D38617" s="294"/>
      <c r="E38617" s="294"/>
      <c r="F38617" s="294"/>
    </row>
    <row r="38618">
      <c r="A38618" s="294" t="s">
        <v>44794</v>
      </c>
      <c r="B38618" s="294"/>
      <c r="C38618" s="294"/>
      <c r="D38618" s="294"/>
      <c r="E38618" s="294"/>
      <c r="F38618" s="294"/>
    </row>
    <row r="38619">
      <c r="A38619" s="294" t="s">
        <v>44795</v>
      </c>
      <c r="B38619" s="294"/>
      <c r="C38619" s="294"/>
      <c r="D38619" s="294"/>
      <c r="E38619" s="294"/>
      <c r="F38619" s="294"/>
    </row>
    <row r="38620">
      <c r="A38620" s="294" t="s">
        <v>44796</v>
      </c>
      <c r="B38620" s="294"/>
      <c r="C38620" s="294"/>
      <c r="D38620" s="294"/>
      <c r="E38620" s="294"/>
      <c r="F38620" s="294"/>
    </row>
    <row r="38621">
      <c r="A38621" s="294" t="s">
        <v>44797</v>
      </c>
      <c r="B38621" s="294"/>
      <c r="C38621" s="294"/>
      <c r="D38621" s="294"/>
      <c r="E38621" s="294"/>
      <c r="F38621" s="294"/>
    </row>
    <row r="38622">
      <c r="A38622" s="294"/>
      <c r="B38622" s="294"/>
      <c r="C38622" s="294"/>
      <c r="D38622" s="294"/>
      <c r="E38622" s="294"/>
      <c r="F38622" s="294"/>
    </row>
    <row r="38623">
      <c r="A38623" s="294" t="s">
        <v>36242</v>
      </c>
      <c r="B38623" s="294"/>
      <c r="C38623" s="294"/>
      <c r="D38623" s="294"/>
      <c r="E38623" s="294"/>
      <c r="F38623" s="294"/>
    </row>
    <row r="38624">
      <c r="A38624" s="294" t="s">
        <v>44798</v>
      </c>
      <c r="B38624" s="294"/>
      <c r="C38624" s="294"/>
      <c r="D38624" s="294"/>
      <c r="E38624" s="294"/>
      <c r="F38624" s="294"/>
    </row>
    <row r="38625">
      <c r="A38625" s="294" t="s">
        <v>23409</v>
      </c>
      <c r="B38625" s="294"/>
      <c r="C38625" s="294"/>
      <c r="D38625" s="294"/>
      <c r="E38625" s="294"/>
      <c r="F38625" s="294"/>
    </row>
    <row r="38626">
      <c r="A38626" s="294" t="s">
        <v>44744</v>
      </c>
      <c r="B38626" s="294"/>
      <c r="C38626" s="294"/>
      <c r="D38626" s="294"/>
      <c r="E38626" s="294"/>
      <c r="F38626" s="294"/>
    </row>
    <row r="38627">
      <c r="A38627" s="294"/>
      <c r="B38627" s="294"/>
      <c r="C38627" s="294"/>
      <c r="D38627" s="294"/>
      <c r="E38627" s="294"/>
      <c r="F38627" s="294"/>
    </row>
    <row r="38628">
      <c r="A38628" s="294"/>
      <c r="B38628" s="294"/>
      <c r="C38628" s="294"/>
      <c r="D38628" s="294"/>
      <c r="E38628" s="294"/>
      <c r="F38628" s="294"/>
    </row>
    <row r="38629">
      <c r="A38629" s="294" t="s">
        <v>21429</v>
      </c>
      <c r="B38629" s="294"/>
      <c r="C38629" s="294"/>
      <c r="D38629" s="294"/>
      <c r="E38629" s="294"/>
      <c r="F38629" s="294"/>
    </row>
    <row r="38630">
      <c r="A38630" s="294"/>
      <c r="B38630" s="294"/>
      <c r="C38630" s="294"/>
      <c r="D38630" s="294"/>
      <c r="E38630" s="294"/>
      <c r="F38630" s="294"/>
    </row>
    <row r="38631">
      <c r="A38631" s="294" t="s">
        <v>44799</v>
      </c>
      <c r="B38631" s="294"/>
      <c r="C38631" s="294"/>
      <c r="D38631" s="294"/>
      <c r="E38631" s="294"/>
      <c r="F38631" s="294"/>
    </row>
    <row r="38632">
      <c r="A38632" s="294" t="s">
        <v>44800</v>
      </c>
      <c r="B38632" s="294"/>
      <c r="C38632" s="294"/>
      <c r="D38632" s="294"/>
      <c r="E38632" s="294"/>
      <c r="F38632" s="294"/>
    </row>
    <row r="38633">
      <c r="A38633" s="294" t="s">
        <v>44801</v>
      </c>
      <c r="B38633" s="294"/>
      <c r="C38633" s="294"/>
      <c r="D38633" s="294"/>
      <c r="E38633" s="294"/>
      <c r="F38633" s="294"/>
    </row>
    <row r="38634">
      <c r="A38634" s="294" t="s">
        <v>44802</v>
      </c>
      <c r="B38634" s="294"/>
      <c r="C38634" s="294"/>
      <c r="D38634" s="294"/>
      <c r="E38634" s="294"/>
      <c r="F38634" s="294"/>
    </row>
    <row r="38635">
      <c r="A38635" s="294" t="s">
        <v>44803</v>
      </c>
      <c r="B38635" s="294"/>
      <c r="C38635" s="294"/>
      <c r="D38635" s="294"/>
      <c r="E38635" s="294"/>
      <c r="F38635" s="294"/>
    </row>
    <row r="38636">
      <c r="A38636" s="294" t="s">
        <v>44804</v>
      </c>
      <c r="B38636" s="294"/>
      <c r="C38636" s="294"/>
      <c r="D38636" s="294"/>
      <c r="E38636" s="294"/>
      <c r="F38636" s="294"/>
    </row>
    <row r="38637">
      <c r="A38637" s="294" t="s">
        <v>44805</v>
      </c>
      <c r="B38637" s="294"/>
      <c r="C38637" s="294"/>
      <c r="D38637" s="294"/>
      <c r="E38637" s="294"/>
      <c r="F38637" s="294"/>
    </row>
    <row r="38638">
      <c r="A38638" s="294" t="s">
        <v>44806</v>
      </c>
      <c r="B38638" s="294"/>
      <c r="C38638" s="294"/>
      <c r="D38638" s="294"/>
      <c r="E38638" s="294"/>
      <c r="F38638" s="294"/>
    </row>
    <row r="38639">
      <c r="A38639" s="294" t="s">
        <v>44807</v>
      </c>
      <c r="B38639" s="294"/>
      <c r="C38639" s="294"/>
      <c r="D38639" s="294"/>
      <c r="E38639" s="294"/>
      <c r="F38639" s="294"/>
    </row>
    <row r="38640">
      <c r="A38640" s="294" t="s">
        <v>44808</v>
      </c>
      <c r="B38640" s="294"/>
      <c r="C38640" s="294"/>
      <c r="D38640" s="294"/>
      <c r="E38640" s="294"/>
      <c r="F38640" s="294"/>
    </row>
    <row r="38641">
      <c r="A38641" s="294" t="s">
        <v>44809</v>
      </c>
      <c r="B38641" s="294"/>
      <c r="C38641" s="294"/>
      <c r="D38641" s="294"/>
      <c r="E38641" s="294"/>
      <c r="F38641" s="294"/>
    </row>
    <row r="38642">
      <c r="A38642" s="294" t="s">
        <v>40081</v>
      </c>
      <c r="B38642" s="294"/>
      <c r="C38642" s="294"/>
      <c r="D38642" s="294"/>
      <c r="E38642" s="294"/>
      <c r="F38642" s="294"/>
    </row>
    <row r="38643">
      <c r="A38643" s="294" t="s">
        <v>44810</v>
      </c>
      <c r="B38643" s="294"/>
      <c r="C38643" s="294"/>
      <c r="D38643" s="294"/>
      <c r="E38643" s="294"/>
      <c r="F38643" s="294"/>
    </row>
    <row r="38644">
      <c r="A38644" s="294" t="s">
        <v>40079</v>
      </c>
      <c r="B38644" s="294"/>
      <c r="C38644" s="294"/>
      <c r="D38644" s="294"/>
      <c r="E38644" s="294"/>
      <c r="F38644" s="294"/>
    </row>
    <row r="38645">
      <c r="A38645" s="294" t="s">
        <v>44811</v>
      </c>
      <c r="B38645" s="294"/>
      <c r="C38645" s="294"/>
      <c r="D38645" s="294"/>
      <c r="E38645" s="294"/>
      <c r="F38645" s="294"/>
    </row>
    <row r="38646">
      <c r="A38646" s="294"/>
      <c r="B38646" s="294"/>
      <c r="C38646" s="294"/>
      <c r="D38646" s="294"/>
      <c r="E38646" s="294"/>
      <c r="F38646" s="294"/>
    </row>
    <row r="38647">
      <c r="A38647" s="294"/>
      <c r="B38647" s="294"/>
      <c r="C38647" s="294"/>
      <c r="D38647" s="294"/>
      <c r="E38647" s="294"/>
      <c r="F38647" s="294"/>
    </row>
    <row r="38648">
      <c r="A38648" s="294" t="s">
        <v>21326</v>
      </c>
      <c r="B38648" s="294"/>
      <c r="C38648" s="294"/>
      <c r="D38648" s="294"/>
      <c r="E38648" s="294"/>
      <c r="F38648" s="294"/>
    </row>
    <row r="38649">
      <c r="A38649" s="294"/>
      <c r="B38649" s="294"/>
      <c r="C38649" s="294"/>
      <c r="D38649" s="294"/>
      <c r="E38649" s="294"/>
      <c r="F38649" s="294"/>
    </row>
    <row r="38650">
      <c r="A38650" s="294" t="s">
        <v>44812</v>
      </c>
      <c r="B38650" s="294"/>
      <c r="C38650" s="294"/>
      <c r="D38650" s="294"/>
      <c r="E38650" s="294"/>
      <c r="F38650" s="294"/>
    </row>
    <row r="38651">
      <c r="A38651" s="294" t="s">
        <v>44813</v>
      </c>
      <c r="B38651" s="294"/>
      <c r="C38651" s="294"/>
      <c r="D38651" s="294"/>
      <c r="E38651" s="294"/>
      <c r="F38651" s="294"/>
    </row>
    <row r="38652">
      <c r="A38652" s="294" t="s">
        <v>44814</v>
      </c>
      <c r="B38652" s="294"/>
      <c r="C38652" s="294"/>
      <c r="D38652" s="294"/>
      <c r="E38652" s="294"/>
      <c r="F38652" s="294"/>
    </row>
    <row r="38653">
      <c r="A38653" s="294" t="s">
        <v>44815</v>
      </c>
      <c r="B38653" s="294"/>
      <c r="C38653" s="294"/>
      <c r="D38653" s="294"/>
      <c r="E38653" s="294"/>
      <c r="F38653" s="294"/>
    </row>
    <row r="38654">
      <c r="A38654" s="294" t="s">
        <v>44816</v>
      </c>
      <c r="B38654" s="294"/>
      <c r="C38654" s="294"/>
      <c r="D38654" s="294"/>
      <c r="E38654" s="294"/>
      <c r="F38654" s="294"/>
    </row>
    <row r="38655">
      <c r="A38655" s="294" t="s">
        <v>44817</v>
      </c>
      <c r="B38655" s="294"/>
      <c r="C38655" s="294"/>
      <c r="D38655" s="294"/>
      <c r="E38655" s="294"/>
      <c r="F38655" s="294"/>
    </row>
    <row r="38656">
      <c r="A38656" s="294" t="s">
        <v>24831</v>
      </c>
      <c r="B38656" s="294"/>
      <c r="C38656" s="294"/>
      <c r="D38656" s="294"/>
      <c r="E38656" s="294"/>
      <c r="F38656" s="294"/>
    </row>
    <row r="38657">
      <c r="A38657" s="294" t="s">
        <v>44818</v>
      </c>
      <c r="B38657" s="294"/>
      <c r="C38657" s="294"/>
      <c r="D38657" s="294"/>
      <c r="E38657" s="294"/>
      <c r="F38657" s="294"/>
    </row>
    <row r="38658">
      <c r="A38658" s="294" t="s">
        <v>44819</v>
      </c>
      <c r="B38658" s="294"/>
      <c r="C38658" s="294"/>
      <c r="D38658" s="294"/>
      <c r="E38658" s="294"/>
      <c r="F38658" s="294"/>
    </row>
    <row r="38659">
      <c r="A38659" s="294" t="s">
        <v>43189</v>
      </c>
      <c r="B38659" s="294"/>
      <c r="C38659" s="294"/>
      <c r="D38659" s="294"/>
      <c r="E38659" s="294"/>
      <c r="F38659" s="294"/>
    </row>
    <row r="38660">
      <c r="A38660" s="294" t="s">
        <v>44820</v>
      </c>
      <c r="B38660" s="294"/>
      <c r="C38660" s="294"/>
      <c r="D38660" s="294"/>
      <c r="E38660" s="294"/>
      <c r="F38660" s="294"/>
    </row>
    <row r="38661">
      <c r="A38661" s="294" t="s">
        <v>44821</v>
      </c>
      <c r="B38661" s="294"/>
      <c r="C38661" s="294"/>
      <c r="D38661" s="294"/>
      <c r="E38661" s="294"/>
      <c r="F38661" s="294"/>
    </row>
    <row r="38662">
      <c r="A38662" s="294" t="s">
        <v>44822</v>
      </c>
      <c r="B38662" s="294"/>
      <c r="C38662" s="294"/>
      <c r="D38662" s="294"/>
      <c r="E38662" s="294"/>
      <c r="F38662" s="294"/>
    </row>
    <row r="38663">
      <c r="A38663" s="294" t="s">
        <v>21892</v>
      </c>
      <c r="B38663" s="294"/>
      <c r="C38663" s="294"/>
      <c r="D38663" s="294"/>
      <c r="E38663" s="294"/>
      <c r="F38663" s="294"/>
    </row>
    <row r="38664">
      <c r="A38664" s="294" t="s">
        <v>44823</v>
      </c>
      <c r="B38664" s="294"/>
      <c r="C38664" s="294"/>
      <c r="D38664" s="294"/>
      <c r="E38664" s="294"/>
      <c r="F38664" s="294"/>
    </row>
    <row r="38665">
      <c r="A38665" s="294"/>
      <c r="B38665" s="294"/>
      <c r="C38665" s="294"/>
      <c r="D38665" s="294"/>
      <c r="E38665" s="294"/>
      <c r="F38665" s="294"/>
    </row>
    <row r="38666">
      <c r="A38666" s="294" t="s">
        <v>25653</v>
      </c>
      <c r="B38666" s="294"/>
      <c r="C38666" s="294"/>
      <c r="D38666" s="294"/>
      <c r="E38666" s="294"/>
      <c r="F38666" s="294"/>
    </row>
    <row r="38667">
      <c r="A38667" s="294" t="s">
        <v>23767</v>
      </c>
      <c r="B38667" s="294"/>
      <c r="C38667" s="294"/>
      <c r="D38667" s="294"/>
      <c r="E38667" s="294"/>
      <c r="F38667" s="294"/>
    </row>
    <row r="38668">
      <c r="A38668" s="294"/>
      <c r="B38668" s="294"/>
      <c r="C38668" s="294"/>
      <c r="D38668" s="294"/>
      <c r="E38668" s="294"/>
      <c r="F38668" s="294"/>
    </row>
    <row r="38669">
      <c r="A38669" s="294" t="s">
        <v>25056</v>
      </c>
      <c r="B38669" s="294"/>
      <c r="C38669" s="294"/>
      <c r="D38669" s="294"/>
      <c r="E38669" s="294"/>
      <c r="F38669" s="294"/>
    </row>
    <row r="38670">
      <c r="A38670" s="294" t="s">
        <v>22056</v>
      </c>
      <c r="B38670" s="294"/>
      <c r="C38670" s="294"/>
      <c r="D38670" s="294"/>
      <c r="E38670" s="294"/>
      <c r="F38670" s="294"/>
    </row>
    <row r="38671">
      <c r="A38671" s="294" t="s">
        <v>44824</v>
      </c>
      <c r="B38671" s="294"/>
      <c r="C38671" s="294"/>
      <c r="D38671" s="294"/>
      <c r="E38671" s="294"/>
      <c r="F38671" s="294"/>
    </row>
    <row r="38672">
      <c r="A38672" s="294" t="s">
        <v>37779</v>
      </c>
      <c r="B38672" s="294"/>
      <c r="C38672" s="294"/>
      <c r="D38672" s="294"/>
      <c r="E38672" s="294"/>
      <c r="F38672" s="294"/>
    </row>
    <row r="38673">
      <c r="A38673" s="294" t="s">
        <v>39427</v>
      </c>
      <c r="B38673" s="294"/>
      <c r="C38673" s="294"/>
      <c r="D38673" s="294"/>
      <c r="E38673" s="294"/>
      <c r="F38673" s="294"/>
    </row>
    <row r="38674">
      <c r="A38674" s="294" t="s">
        <v>37774</v>
      </c>
      <c r="B38674" s="294"/>
      <c r="C38674" s="294"/>
      <c r="D38674" s="294"/>
      <c r="E38674" s="294"/>
      <c r="F38674" s="294"/>
    </row>
    <row r="38675">
      <c r="A38675" s="294" t="s">
        <v>21892</v>
      </c>
      <c r="B38675" s="294"/>
      <c r="C38675" s="294"/>
      <c r="D38675" s="294"/>
      <c r="E38675" s="294"/>
      <c r="F38675" s="294"/>
    </row>
    <row r="38676">
      <c r="A38676" s="294" t="s">
        <v>44825</v>
      </c>
      <c r="B38676" s="294"/>
      <c r="C38676" s="294"/>
      <c r="D38676" s="294"/>
      <c r="E38676" s="294"/>
      <c r="F38676" s="294"/>
    </row>
    <row r="38677">
      <c r="A38677" s="294"/>
      <c r="B38677" s="294"/>
      <c r="C38677" s="294"/>
      <c r="D38677" s="294"/>
      <c r="E38677" s="294"/>
      <c r="F38677" s="294"/>
    </row>
    <row r="38678">
      <c r="A38678" s="294" t="s">
        <v>23201</v>
      </c>
      <c r="B38678" s="294"/>
      <c r="C38678" s="294"/>
      <c r="D38678" s="294"/>
      <c r="E38678" s="294"/>
      <c r="F38678" s="294"/>
    </row>
    <row r="38679">
      <c r="A38679" s="294" t="s">
        <v>23772</v>
      </c>
      <c r="B38679" s="294"/>
      <c r="C38679" s="294"/>
      <c r="D38679" s="294"/>
      <c r="E38679" s="294"/>
      <c r="F38679" s="294"/>
    </row>
    <row r="38680">
      <c r="A38680" s="294"/>
      <c r="B38680" s="294"/>
      <c r="C38680" s="294"/>
      <c r="D38680" s="294"/>
      <c r="E38680" s="294"/>
      <c r="F38680" s="294"/>
    </row>
    <row r="38681">
      <c r="A38681" s="294" t="s">
        <v>42209</v>
      </c>
      <c r="B38681" s="294"/>
      <c r="C38681" s="294"/>
      <c r="D38681" s="294"/>
      <c r="E38681" s="294"/>
      <c r="F38681" s="294"/>
    </row>
    <row r="38682">
      <c r="A38682" s="294" t="s">
        <v>40106</v>
      </c>
      <c r="B38682" s="294"/>
      <c r="C38682" s="294"/>
      <c r="D38682" s="294"/>
      <c r="E38682" s="294"/>
      <c r="F38682" s="294"/>
    </row>
    <row r="38683">
      <c r="A38683" s="294" t="s">
        <v>43824</v>
      </c>
      <c r="B38683" s="294"/>
      <c r="C38683" s="294"/>
      <c r="D38683" s="294"/>
      <c r="E38683" s="294"/>
      <c r="F38683" s="294"/>
    </row>
    <row r="38684">
      <c r="A38684" s="294" t="s">
        <v>39810</v>
      </c>
      <c r="B38684" s="294"/>
      <c r="C38684" s="294"/>
      <c r="D38684" s="294"/>
      <c r="E38684" s="294"/>
      <c r="F38684" s="294"/>
    </row>
    <row r="38685">
      <c r="A38685" s="294" t="s">
        <v>44826</v>
      </c>
      <c r="B38685" s="294"/>
      <c r="C38685" s="294"/>
      <c r="D38685" s="294"/>
      <c r="E38685" s="294"/>
      <c r="F38685" s="294"/>
    </row>
    <row r="38686">
      <c r="A38686" s="294" t="s">
        <v>21892</v>
      </c>
      <c r="B38686" s="294"/>
      <c r="C38686" s="294"/>
      <c r="D38686" s="294"/>
      <c r="E38686" s="294"/>
      <c r="F38686" s="294"/>
    </row>
    <row r="38687">
      <c r="A38687" s="294" t="s">
        <v>44827</v>
      </c>
      <c r="B38687" s="294"/>
      <c r="C38687" s="294"/>
      <c r="D38687" s="294"/>
      <c r="E38687" s="294"/>
      <c r="F38687" s="294"/>
    </row>
    <row r="38688">
      <c r="A38688" s="294"/>
      <c r="B38688" s="294"/>
      <c r="C38688" s="294"/>
      <c r="D38688" s="294"/>
      <c r="E38688" s="294"/>
      <c r="F38688" s="294"/>
    </row>
    <row r="38689">
      <c r="A38689" s="294" t="s">
        <v>24089</v>
      </c>
      <c r="B38689" s="294"/>
      <c r="C38689" s="294"/>
      <c r="D38689" s="294"/>
      <c r="E38689" s="294"/>
      <c r="F38689" s="294"/>
    </row>
    <row r="38690">
      <c r="A38690" s="294" t="s">
        <v>44828</v>
      </c>
      <c r="B38690" s="294"/>
      <c r="C38690" s="294"/>
      <c r="D38690" s="294"/>
      <c r="E38690" s="294"/>
      <c r="F38690" s="294"/>
    </row>
    <row r="38691">
      <c r="A38691" s="294"/>
      <c r="B38691" s="294"/>
      <c r="C38691" s="294"/>
      <c r="D38691" s="294"/>
      <c r="E38691" s="294"/>
      <c r="F38691" s="294"/>
    </row>
    <row r="38692">
      <c r="A38692" s="294" t="s">
        <v>44829</v>
      </c>
      <c r="B38692" s="294"/>
      <c r="C38692" s="294"/>
      <c r="D38692" s="294"/>
      <c r="E38692" s="294"/>
      <c r="F38692" s="294"/>
    </row>
    <row r="38693">
      <c r="A38693" s="294" t="s">
        <v>22056</v>
      </c>
      <c r="B38693" s="294"/>
      <c r="C38693" s="294"/>
      <c r="D38693" s="294"/>
      <c r="E38693" s="294"/>
      <c r="F38693" s="294"/>
    </row>
    <row r="38694">
      <c r="A38694" s="294" t="s">
        <v>41374</v>
      </c>
      <c r="B38694" s="294"/>
      <c r="C38694" s="294"/>
      <c r="D38694" s="294"/>
      <c r="E38694" s="294"/>
      <c r="F38694" s="294"/>
    </row>
    <row r="38695">
      <c r="A38695" s="294" t="s">
        <v>40097</v>
      </c>
      <c r="B38695" s="294"/>
      <c r="C38695" s="294"/>
      <c r="D38695" s="294"/>
      <c r="E38695" s="294"/>
      <c r="F38695" s="294"/>
    </row>
    <row r="38696">
      <c r="A38696" s="294" t="s">
        <v>44830</v>
      </c>
      <c r="B38696" s="294"/>
      <c r="C38696" s="294"/>
      <c r="D38696" s="294"/>
      <c r="E38696" s="294"/>
      <c r="F38696" s="294"/>
    </row>
    <row r="38697">
      <c r="A38697" s="294" t="s">
        <v>21892</v>
      </c>
      <c r="B38697" s="294"/>
      <c r="C38697" s="294"/>
      <c r="D38697" s="294"/>
      <c r="E38697" s="294"/>
      <c r="F38697" s="294"/>
    </row>
    <row r="38698">
      <c r="A38698" s="294" t="s">
        <v>44831</v>
      </c>
      <c r="B38698" s="294"/>
      <c r="C38698" s="294"/>
      <c r="D38698" s="294"/>
      <c r="E38698" s="294"/>
      <c r="F38698" s="294"/>
    </row>
    <row r="38699">
      <c r="A38699" s="294" t="s">
        <v>44832</v>
      </c>
      <c r="B38699" s="294"/>
      <c r="C38699" s="294"/>
      <c r="D38699" s="294"/>
      <c r="E38699" s="294"/>
      <c r="F38699" s="294"/>
    </row>
    <row r="38700">
      <c r="A38700" s="294"/>
      <c r="B38700" s="294"/>
      <c r="C38700" s="294"/>
      <c r="D38700" s="294"/>
      <c r="E38700" s="294"/>
      <c r="F38700" s="294"/>
    </row>
    <row r="38701">
      <c r="A38701" s="294" t="s">
        <v>42214</v>
      </c>
      <c r="B38701" s="294"/>
      <c r="C38701" s="294"/>
      <c r="D38701" s="294"/>
      <c r="E38701" s="294"/>
      <c r="F38701" s="294"/>
    </row>
    <row r="38702">
      <c r="A38702" s="294" t="s">
        <v>44833</v>
      </c>
      <c r="B38702" s="294"/>
      <c r="C38702" s="294"/>
      <c r="D38702" s="294"/>
      <c r="E38702" s="294"/>
      <c r="F38702" s="294"/>
    </row>
    <row r="38703">
      <c r="A38703" s="294"/>
      <c r="B38703" s="294"/>
      <c r="C38703" s="294"/>
      <c r="D38703" s="294"/>
      <c r="E38703" s="294"/>
      <c r="F38703" s="294"/>
    </row>
    <row r="38704">
      <c r="A38704" s="294" t="s">
        <v>44834</v>
      </c>
      <c r="B38704" s="294"/>
      <c r="C38704" s="294"/>
      <c r="D38704" s="294"/>
      <c r="E38704" s="294"/>
      <c r="F38704" s="294"/>
    </row>
    <row r="38705">
      <c r="A38705" s="294" t="s">
        <v>44835</v>
      </c>
      <c r="B38705" s="294"/>
      <c r="C38705" s="294"/>
      <c r="D38705" s="294"/>
      <c r="E38705" s="294"/>
      <c r="F38705" s="294"/>
    </row>
    <row r="38706">
      <c r="A38706" s="294" t="s">
        <v>44836</v>
      </c>
      <c r="B38706" s="294"/>
      <c r="C38706" s="294"/>
      <c r="D38706" s="294"/>
      <c r="E38706" s="294"/>
      <c r="F38706" s="294"/>
    </row>
    <row r="38707">
      <c r="A38707" s="294" t="s">
        <v>44837</v>
      </c>
      <c r="B38707" s="294"/>
      <c r="C38707" s="294"/>
      <c r="D38707" s="294"/>
      <c r="E38707" s="294"/>
      <c r="F38707" s="294"/>
    </row>
    <row r="38708">
      <c r="A38708" s="294" t="s">
        <v>44838</v>
      </c>
      <c r="B38708" s="294"/>
      <c r="C38708" s="294"/>
      <c r="D38708" s="294"/>
      <c r="E38708" s="294"/>
      <c r="F38708" s="294"/>
    </row>
    <row r="38709">
      <c r="A38709" s="294" t="s">
        <v>44839</v>
      </c>
      <c r="B38709" s="294"/>
      <c r="C38709" s="294"/>
      <c r="D38709" s="294"/>
      <c r="E38709" s="294"/>
      <c r="F38709" s="294"/>
    </row>
    <row r="38710">
      <c r="A38710" s="294" t="s">
        <v>21892</v>
      </c>
      <c r="B38710" s="294"/>
      <c r="C38710" s="294"/>
      <c r="D38710" s="294"/>
      <c r="E38710" s="294"/>
      <c r="F38710" s="294"/>
    </row>
    <row r="38711">
      <c r="A38711" s="294" t="s">
        <v>44840</v>
      </c>
      <c r="B38711" s="294"/>
      <c r="C38711" s="294"/>
      <c r="D38711" s="294"/>
      <c r="E38711" s="294"/>
      <c r="F38711" s="294"/>
    </row>
    <row r="38712">
      <c r="A38712" s="294" t="s">
        <v>44841</v>
      </c>
      <c r="B38712" s="294"/>
      <c r="C38712" s="294"/>
      <c r="D38712" s="294"/>
      <c r="E38712" s="294"/>
      <c r="F38712" s="294"/>
    </row>
    <row r="38713">
      <c r="A38713" s="294"/>
      <c r="B38713" s="294"/>
      <c r="C38713" s="294"/>
      <c r="D38713" s="294"/>
      <c r="E38713" s="294"/>
      <c r="F38713" s="294"/>
    </row>
    <row r="38714">
      <c r="A38714" s="294" t="s">
        <v>36242</v>
      </c>
      <c r="B38714" s="294"/>
      <c r="C38714" s="294"/>
      <c r="D38714" s="294"/>
      <c r="E38714" s="294"/>
      <c r="F38714" s="294"/>
    </row>
    <row r="38715">
      <c r="A38715" s="294" t="s">
        <v>20876</v>
      </c>
      <c r="B38715" s="294"/>
      <c r="C38715" s="294"/>
      <c r="D38715" s="294"/>
      <c r="E38715" s="294"/>
      <c r="F38715" s="294"/>
    </row>
    <row r="38716">
      <c r="A38716" s="294" t="s">
        <v>21618</v>
      </c>
      <c r="B38716" s="294"/>
      <c r="C38716" s="294"/>
      <c r="D38716" s="294"/>
      <c r="E38716" s="294"/>
      <c r="F38716" s="294"/>
    </row>
    <row r="38717">
      <c r="A38717" s="294" t="s">
        <v>44842</v>
      </c>
      <c r="B38717" s="294"/>
      <c r="C38717" s="294"/>
      <c r="D38717" s="294"/>
      <c r="E38717" s="294"/>
      <c r="F38717" s="294"/>
    </row>
    <row r="38718">
      <c r="A38718" s="294"/>
      <c r="B38718" s="294"/>
      <c r="C38718" s="294"/>
      <c r="D38718" s="294"/>
      <c r="E38718" s="294"/>
      <c r="F38718" s="294"/>
    </row>
    <row r="38719">
      <c r="A38719" s="294" t="s">
        <v>22512</v>
      </c>
      <c r="B38719" s="294"/>
      <c r="C38719" s="294"/>
      <c r="D38719" s="294"/>
      <c r="E38719" s="294"/>
      <c r="F38719" s="294"/>
    </row>
    <row r="38720">
      <c r="A38720" s="294" t="s">
        <v>26617</v>
      </c>
      <c r="B38720" s="294"/>
      <c r="C38720" s="294"/>
      <c r="D38720" s="294"/>
      <c r="E38720" s="294"/>
      <c r="F38720" s="294"/>
    </row>
    <row r="38721">
      <c r="A38721" s="294"/>
      <c r="B38721" s="294"/>
      <c r="C38721" s="294"/>
      <c r="D38721" s="294"/>
      <c r="E38721" s="294"/>
      <c r="F38721" s="294"/>
    </row>
    <row r="38722">
      <c r="A38722" s="294" t="s">
        <v>44843</v>
      </c>
      <c r="B38722" s="294"/>
      <c r="C38722" s="294"/>
      <c r="D38722" s="294"/>
      <c r="E38722" s="294"/>
      <c r="F38722" s="294"/>
    </row>
    <row r="38723">
      <c r="A38723" s="294" t="s">
        <v>44844</v>
      </c>
      <c r="B38723" s="294"/>
      <c r="C38723" s="294"/>
      <c r="D38723" s="294"/>
      <c r="E38723" s="294"/>
      <c r="F38723" s="294"/>
    </row>
    <row r="38724">
      <c r="A38724" s="294" t="s">
        <v>41737</v>
      </c>
      <c r="B38724" s="294"/>
      <c r="C38724" s="294"/>
      <c r="D38724" s="294"/>
      <c r="E38724" s="294"/>
      <c r="F38724" s="294"/>
    </row>
    <row r="38725">
      <c r="A38725" s="294" t="s">
        <v>41380</v>
      </c>
      <c r="B38725" s="294"/>
      <c r="C38725" s="294"/>
      <c r="D38725" s="294"/>
      <c r="E38725" s="294"/>
      <c r="F38725" s="294"/>
    </row>
    <row r="38726">
      <c r="A38726" s="294" t="s">
        <v>44845</v>
      </c>
      <c r="B38726" s="294"/>
      <c r="C38726" s="294"/>
      <c r="D38726" s="294"/>
      <c r="E38726" s="294"/>
      <c r="F38726" s="294"/>
    </row>
    <row r="38727">
      <c r="A38727" s="294" t="s">
        <v>44846</v>
      </c>
      <c r="B38727" s="294"/>
      <c r="C38727" s="294"/>
      <c r="D38727" s="294"/>
      <c r="E38727" s="294"/>
      <c r="F38727" s="294"/>
    </row>
    <row r="38728">
      <c r="A38728" s="294"/>
      <c r="B38728" s="294"/>
      <c r="C38728" s="294"/>
      <c r="D38728" s="294"/>
      <c r="E38728" s="294"/>
      <c r="F38728" s="294"/>
    </row>
    <row r="38729">
      <c r="A38729" s="294" t="s">
        <v>23148</v>
      </c>
      <c r="B38729" s="294"/>
      <c r="C38729" s="294"/>
      <c r="D38729" s="294"/>
      <c r="E38729" s="294"/>
      <c r="F38729" s="294"/>
    </row>
    <row r="38730">
      <c r="A38730" s="294" t="s">
        <v>23704</v>
      </c>
      <c r="B38730" s="294"/>
      <c r="C38730" s="294"/>
      <c r="D38730" s="294"/>
      <c r="E38730" s="294"/>
      <c r="F38730" s="294"/>
    </row>
    <row r="38731">
      <c r="A38731" s="294"/>
      <c r="B38731" s="294"/>
      <c r="C38731" s="294"/>
      <c r="D38731" s="294"/>
      <c r="E38731" s="294"/>
      <c r="F38731" s="294"/>
    </row>
    <row r="38732">
      <c r="A38732" s="294" t="s">
        <v>44847</v>
      </c>
      <c r="B38732" s="294"/>
      <c r="C38732" s="294"/>
      <c r="D38732" s="294"/>
      <c r="E38732" s="294"/>
      <c r="F38732" s="294"/>
    </row>
    <row r="38733">
      <c r="A38733" s="294" t="s">
        <v>44848</v>
      </c>
      <c r="B38733" s="294"/>
      <c r="C38733" s="294"/>
      <c r="D38733" s="294"/>
      <c r="E38733" s="294"/>
      <c r="F38733" s="294"/>
    </row>
    <row r="38734">
      <c r="A38734" s="294" t="s">
        <v>44849</v>
      </c>
      <c r="B38734" s="294"/>
      <c r="C38734" s="294"/>
      <c r="D38734" s="294"/>
      <c r="E38734" s="294"/>
      <c r="F38734" s="294"/>
    </row>
    <row r="38735">
      <c r="A38735" s="294" t="s">
        <v>44850</v>
      </c>
      <c r="B38735" s="294"/>
      <c r="C38735" s="294"/>
      <c r="D38735" s="294"/>
      <c r="E38735" s="294"/>
      <c r="F38735" s="294"/>
    </row>
    <row r="38736">
      <c r="A38736" s="294"/>
      <c r="B38736" s="294"/>
      <c r="C38736" s="294"/>
      <c r="D38736" s="294"/>
      <c r="E38736" s="294"/>
      <c r="F38736" s="294"/>
    </row>
    <row r="38737">
      <c r="A38737" s="294" t="s">
        <v>44851</v>
      </c>
      <c r="B38737" s="294"/>
      <c r="C38737" s="294"/>
      <c r="D38737" s="294"/>
      <c r="E38737" s="294"/>
      <c r="F38737" s="294"/>
    </row>
    <row r="38738">
      <c r="A38738" s="294"/>
      <c r="B38738" s="294"/>
      <c r="C38738" s="294"/>
      <c r="D38738" s="294"/>
      <c r="E38738" s="294"/>
      <c r="F38738" s="294"/>
    </row>
    <row r="38739">
      <c r="A38739" s="294" t="s">
        <v>44852</v>
      </c>
      <c r="B38739" s="294"/>
      <c r="C38739" s="294"/>
      <c r="D38739" s="294"/>
      <c r="E38739" s="294"/>
      <c r="F38739" s="294"/>
    </row>
    <row r="38740">
      <c r="A38740" s="294" t="s">
        <v>44853</v>
      </c>
      <c r="B38740" s="294"/>
      <c r="C38740" s="294"/>
      <c r="D38740" s="294"/>
      <c r="E38740" s="294"/>
      <c r="F38740" s="294"/>
    </row>
    <row r="38741">
      <c r="A38741" s="294" t="s">
        <v>44854</v>
      </c>
      <c r="B38741" s="294"/>
      <c r="C38741" s="294"/>
      <c r="D38741" s="294"/>
      <c r="E38741" s="294"/>
      <c r="F38741" s="294"/>
    </row>
    <row r="38742">
      <c r="A38742" s="294" t="s">
        <v>44855</v>
      </c>
      <c r="B38742" s="294"/>
      <c r="C38742" s="294"/>
      <c r="D38742" s="294"/>
      <c r="E38742" s="294"/>
      <c r="F38742" s="294"/>
    </row>
    <row r="38743">
      <c r="A38743" s="294" t="s">
        <v>44856</v>
      </c>
      <c r="B38743" s="294"/>
      <c r="C38743" s="294"/>
      <c r="D38743" s="294"/>
      <c r="E38743" s="294"/>
      <c r="F38743" s="294"/>
    </row>
    <row r="38744">
      <c r="A38744" s="294" t="s">
        <v>44857</v>
      </c>
      <c r="B38744" s="294"/>
      <c r="C38744" s="294"/>
      <c r="D38744" s="294"/>
      <c r="E38744" s="294"/>
      <c r="F38744" s="294"/>
    </row>
    <row r="38745">
      <c r="A38745" s="294"/>
      <c r="B38745" s="294"/>
      <c r="C38745" s="294"/>
      <c r="D38745" s="294"/>
      <c r="E38745" s="294"/>
      <c r="F38745" s="294"/>
    </row>
    <row r="38746">
      <c r="A38746" s="294"/>
      <c r="B38746" s="294"/>
      <c r="C38746" s="294"/>
      <c r="D38746" s="294"/>
      <c r="E38746" s="294"/>
      <c r="F38746" s="294"/>
    </row>
    <row r="38747">
      <c r="A38747" s="294"/>
      <c r="B38747" s="294"/>
      <c r="C38747" s="294"/>
      <c r="D38747" s="294"/>
      <c r="E38747" s="294"/>
      <c r="F38747" s="294"/>
    </row>
    <row r="38748">
      <c r="A38748" s="294" t="s">
        <v>40986</v>
      </c>
      <c r="B38748" s="294"/>
      <c r="C38748" s="294"/>
      <c r="D38748" s="294"/>
      <c r="E38748" s="294"/>
      <c r="F38748" s="294"/>
    </row>
    <row r="38749">
      <c r="A38749" s="294"/>
      <c r="B38749" s="294"/>
      <c r="C38749" s="294"/>
      <c r="D38749" s="294"/>
      <c r="E38749" s="294"/>
      <c r="F38749" s="294"/>
    </row>
    <row r="38750">
      <c r="A38750" s="294" t="s">
        <v>44858</v>
      </c>
      <c r="B38750" s="294"/>
      <c r="C38750" s="294"/>
      <c r="D38750" s="294"/>
      <c r="E38750" s="294"/>
      <c r="F38750" s="294"/>
    </row>
    <row r="38751">
      <c r="A38751" s="294" t="s">
        <v>44859</v>
      </c>
      <c r="B38751" s="294"/>
      <c r="C38751" s="294"/>
      <c r="D38751" s="294"/>
      <c r="E38751" s="294"/>
      <c r="F38751" s="294"/>
    </row>
    <row r="38752">
      <c r="A38752" s="294" t="s">
        <v>44860</v>
      </c>
      <c r="B38752" s="294"/>
      <c r="C38752" s="294"/>
      <c r="D38752" s="294"/>
      <c r="E38752" s="294"/>
      <c r="F38752" s="294"/>
    </row>
    <row r="38753">
      <c r="A38753" s="294" t="s">
        <v>44861</v>
      </c>
      <c r="B38753" s="294"/>
      <c r="C38753" s="294"/>
      <c r="D38753" s="294"/>
      <c r="E38753" s="294"/>
      <c r="F38753" s="294"/>
    </row>
    <row r="38754">
      <c r="A38754" s="294" t="s">
        <v>44862</v>
      </c>
      <c r="B38754" s="294"/>
      <c r="C38754" s="294"/>
      <c r="D38754" s="294"/>
      <c r="E38754" s="294"/>
      <c r="F38754" s="294"/>
    </row>
    <row r="38755">
      <c r="A38755" s="294" t="s">
        <v>44863</v>
      </c>
      <c r="B38755" s="294"/>
      <c r="C38755" s="294"/>
      <c r="D38755" s="294"/>
      <c r="E38755" s="294"/>
      <c r="F38755" s="294"/>
    </row>
    <row r="38756">
      <c r="A38756" s="294" t="s">
        <v>44864</v>
      </c>
      <c r="B38756" s="294"/>
      <c r="C38756" s="294"/>
      <c r="D38756" s="294"/>
      <c r="E38756" s="294"/>
      <c r="F38756" s="294"/>
    </row>
    <row r="38757">
      <c r="A38757" s="294" t="s">
        <v>44865</v>
      </c>
      <c r="B38757" s="294"/>
      <c r="C38757" s="294"/>
      <c r="D38757" s="294"/>
      <c r="E38757" s="294"/>
      <c r="F38757" s="294"/>
    </row>
    <row r="38758">
      <c r="A38758" s="294" t="s">
        <v>44866</v>
      </c>
      <c r="B38758" s="294"/>
      <c r="C38758" s="294"/>
      <c r="D38758" s="294"/>
      <c r="E38758" s="294"/>
      <c r="F38758" s="294"/>
    </row>
    <row r="38759">
      <c r="A38759" s="294"/>
      <c r="B38759" s="294"/>
      <c r="C38759" s="294"/>
      <c r="D38759" s="294"/>
      <c r="E38759" s="294"/>
      <c r="F38759" s="294"/>
    </row>
    <row r="38760">
      <c r="A38760" s="294" t="s">
        <v>42363</v>
      </c>
      <c r="B38760" s="294"/>
      <c r="C38760" s="294"/>
      <c r="D38760" s="294"/>
      <c r="E38760" s="294"/>
      <c r="F38760" s="294"/>
    </row>
    <row r="38761">
      <c r="A38761" s="294"/>
      <c r="B38761" s="294"/>
      <c r="C38761" s="294"/>
      <c r="D38761" s="294"/>
      <c r="E38761" s="294"/>
      <c r="F38761" s="294"/>
    </row>
    <row r="38762">
      <c r="A38762" s="294" t="s">
        <v>44867</v>
      </c>
      <c r="B38762" s="294"/>
      <c r="C38762" s="294"/>
      <c r="D38762" s="294"/>
      <c r="E38762" s="294"/>
      <c r="F38762" s="294"/>
    </row>
    <row r="38763">
      <c r="A38763" s="294" t="s">
        <v>44868</v>
      </c>
      <c r="B38763" s="294"/>
      <c r="C38763" s="294"/>
      <c r="D38763" s="294"/>
      <c r="E38763" s="294"/>
      <c r="F38763" s="294"/>
    </row>
    <row r="38764">
      <c r="A38764" s="294" t="s">
        <v>44869</v>
      </c>
      <c r="B38764" s="294"/>
      <c r="C38764" s="294"/>
      <c r="D38764" s="294"/>
      <c r="E38764" s="294"/>
      <c r="F38764" s="294"/>
    </row>
    <row r="38765">
      <c r="A38765" s="294" t="s">
        <v>44870</v>
      </c>
      <c r="B38765" s="294"/>
      <c r="C38765" s="294"/>
      <c r="D38765" s="294"/>
      <c r="E38765" s="294"/>
      <c r="F38765" s="294"/>
    </row>
    <row r="38766">
      <c r="A38766" s="294" t="s">
        <v>44871</v>
      </c>
      <c r="B38766" s="294"/>
      <c r="C38766" s="294"/>
      <c r="D38766" s="294"/>
      <c r="E38766" s="294"/>
      <c r="F38766" s="294"/>
    </row>
    <row r="38767">
      <c r="A38767" s="294" t="s">
        <v>44872</v>
      </c>
      <c r="B38767" s="294"/>
      <c r="C38767" s="294"/>
      <c r="D38767" s="294"/>
      <c r="E38767" s="294"/>
      <c r="F38767" s="294"/>
    </row>
    <row r="38768">
      <c r="A38768" s="294" t="s">
        <v>44873</v>
      </c>
      <c r="B38768" s="294"/>
      <c r="C38768" s="294"/>
      <c r="D38768" s="294"/>
      <c r="E38768" s="294"/>
      <c r="F38768" s="294"/>
    </row>
    <row r="38769">
      <c r="A38769" s="294" t="s">
        <v>44787</v>
      </c>
      <c r="B38769" s="294"/>
      <c r="C38769" s="294"/>
      <c r="D38769" s="294"/>
      <c r="E38769" s="294"/>
      <c r="F38769" s="294"/>
    </row>
    <row r="38770">
      <c r="A38770" s="294" t="s">
        <v>44786</v>
      </c>
      <c r="B38770" s="294"/>
      <c r="C38770" s="294"/>
      <c r="D38770" s="294"/>
      <c r="E38770" s="294"/>
      <c r="F38770" s="294"/>
    </row>
    <row r="38771">
      <c r="A38771" s="294" t="s">
        <v>44874</v>
      </c>
      <c r="B38771" s="294"/>
      <c r="C38771" s="294"/>
      <c r="D38771" s="294"/>
      <c r="E38771" s="294"/>
      <c r="F38771" s="294"/>
    </row>
    <row r="38772">
      <c r="A38772" s="294" t="s">
        <v>44875</v>
      </c>
      <c r="B38772" s="294"/>
      <c r="C38772" s="294"/>
      <c r="D38772" s="294"/>
      <c r="E38772" s="294"/>
      <c r="F38772" s="294"/>
    </row>
    <row r="38773">
      <c r="A38773" s="294"/>
      <c r="B38773" s="294"/>
      <c r="C38773" s="294"/>
      <c r="D38773" s="294"/>
      <c r="E38773" s="294"/>
      <c r="F38773" s="294"/>
    </row>
    <row r="38774">
      <c r="A38774" s="294" t="s">
        <v>42265</v>
      </c>
      <c r="B38774" s="294"/>
      <c r="C38774" s="294"/>
      <c r="D38774" s="294"/>
      <c r="E38774" s="294"/>
      <c r="F38774" s="294"/>
    </row>
    <row r="38775">
      <c r="A38775" s="294"/>
      <c r="B38775" s="294"/>
      <c r="C38775" s="294"/>
      <c r="D38775" s="294"/>
      <c r="E38775" s="294"/>
      <c r="F38775" s="294"/>
    </row>
    <row r="38776">
      <c r="A38776" s="294" t="s">
        <v>31998</v>
      </c>
      <c r="B38776" s="294"/>
      <c r="C38776" s="294"/>
      <c r="D38776" s="294"/>
      <c r="E38776" s="294"/>
      <c r="F38776" s="294"/>
    </row>
    <row r="38777">
      <c r="A38777" s="294" t="s">
        <v>41014</v>
      </c>
      <c r="B38777" s="294"/>
      <c r="C38777" s="294"/>
      <c r="D38777" s="294"/>
      <c r="E38777" s="294"/>
      <c r="F38777" s="294"/>
    </row>
    <row r="38778">
      <c r="A38778" s="294" t="s">
        <v>37464</v>
      </c>
      <c r="B38778" s="294"/>
      <c r="C38778" s="294"/>
      <c r="D38778" s="294"/>
      <c r="E38778" s="294"/>
      <c r="F38778" s="294"/>
    </row>
    <row r="38779">
      <c r="A38779" s="294" t="s">
        <v>44876</v>
      </c>
      <c r="B38779" s="294"/>
      <c r="C38779" s="294"/>
      <c r="D38779" s="294"/>
      <c r="E38779" s="294"/>
      <c r="F38779" s="294"/>
    </row>
    <row r="38780">
      <c r="A38780" s="294" t="s">
        <v>39475</v>
      </c>
      <c r="B38780" s="294"/>
      <c r="C38780" s="294"/>
      <c r="D38780" s="294"/>
      <c r="E38780" s="294"/>
      <c r="F38780" s="294"/>
    </row>
    <row r="38781">
      <c r="A38781" s="294" t="s">
        <v>39476</v>
      </c>
      <c r="B38781" s="294"/>
      <c r="C38781" s="294"/>
      <c r="D38781" s="294"/>
      <c r="E38781" s="294"/>
      <c r="F38781" s="294"/>
    </row>
    <row r="38782">
      <c r="A38782" s="294" t="s">
        <v>44877</v>
      </c>
      <c r="B38782" s="294"/>
      <c r="C38782" s="294"/>
      <c r="D38782" s="294"/>
      <c r="E38782" s="294"/>
      <c r="F38782" s="294"/>
    </row>
    <row r="38783">
      <c r="A38783" s="294" t="s">
        <v>44878</v>
      </c>
      <c r="B38783" s="294"/>
      <c r="C38783" s="294"/>
      <c r="D38783" s="294"/>
      <c r="E38783" s="294"/>
      <c r="F38783" s="294"/>
    </row>
    <row r="38784">
      <c r="A38784" s="294" t="s">
        <v>44879</v>
      </c>
      <c r="B38784" s="294"/>
      <c r="C38784" s="294"/>
      <c r="D38784" s="294"/>
      <c r="E38784" s="294"/>
      <c r="F38784" s="294"/>
    </row>
    <row r="38785">
      <c r="A38785" s="294" t="s">
        <v>44880</v>
      </c>
      <c r="B38785" s="294"/>
      <c r="C38785" s="294"/>
      <c r="D38785" s="294"/>
      <c r="E38785" s="294"/>
      <c r="F38785" s="294"/>
    </row>
    <row r="38786">
      <c r="A38786" s="294" t="s">
        <v>44881</v>
      </c>
      <c r="B38786" s="294"/>
      <c r="C38786" s="294"/>
      <c r="D38786" s="294"/>
      <c r="E38786" s="294"/>
      <c r="F38786" s="294"/>
    </row>
    <row r="38787">
      <c r="A38787" s="294"/>
      <c r="B38787" s="294"/>
      <c r="C38787" s="294"/>
      <c r="D38787" s="294"/>
      <c r="E38787" s="294"/>
      <c r="F38787" s="294"/>
    </row>
    <row r="38788">
      <c r="A38788" s="294"/>
      <c r="B38788" s="294"/>
      <c r="C38788" s="294"/>
      <c r="D38788" s="294"/>
      <c r="E38788" s="294"/>
      <c r="F38788" s="294"/>
    </row>
    <row r="38789">
      <c r="A38789" s="294" t="s">
        <v>41927</v>
      </c>
      <c r="B38789" s="294"/>
      <c r="C38789" s="294"/>
      <c r="D38789" s="294"/>
      <c r="E38789" s="294"/>
      <c r="F38789" s="294"/>
    </row>
    <row r="38790">
      <c r="A38790" s="294" t="s">
        <v>20884</v>
      </c>
      <c r="B38790" s="294"/>
      <c r="C38790" s="294"/>
      <c r="D38790" s="294"/>
      <c r="E38790" s="294"/>
      <c r="F38790" s="294"/>
    </row>
    <row r="38791">
      <c r="A38791" s="294" t="s">
        <v>21672</v>
      </c>
      <c r="B38791" s="294"/>
      <c r="C38791" s="294"/>
      <c r="D38791" s="294"/>
      <c r="E38791" s="294"/>
      <c r="F38791" s="294"/>
    </row>
    <row r="38792">
      <c r="A38792" s="294" t="s">
        <v>44842</v>
      </c>
      <c r="B38792" s="294"/>
      <c r="C38792" s="294"/>
      <c r="D38792" s="294"/>
      <c r="E38792" s="294"/>
      <c r="F38792" s="294"/>
    </row>
    <row r="38793">
      <c r="A38793" s="294"/>
      <c r="B38793" s="294"/>
      <c r="C38793" s="294"/>
      <c r="D38793" s="294"/>
      <c r="E38793" s="294"/>
      <c r="F38793" s="294"/>
    </row>
    <row r="38794">
      <c r="A38794" s="294"/>
      <c r="B38794" s="294"/>
      <c r="C38794" s="294"/>
      <c r="D38794" s="294"/>
      <c r="E38794" s="294"/>
      <c r="F38794" s="294"/>
    </row>
    <row r="38795">
      <c r="A38795" s="294"/>
      <c r="B38795" s="294"/>
      <c r="C38795" s="294"/>
      <c r="D38795" s="294"/>
      <c r="E38795" s="294"/>
      <c r="F38795" s="294"/>
    </row>
    <row r="38796">
      <c r="A38796" s="294" t="s">
        <v>44882</v>
      </c>
      <c r="B38796" s="294"/>
      <c r="C38796" s="294"/>
      <c r="D38796" s="294"/>
      <c r="E38796" s="294"/>
      <c r="F38796" s="294"/>
    </row>
    <row r="38797">
      <c r="A38797" s="294" t="s">
        <v>44883</v>
      </c>
      <c r="B38797" s="294"/>
      <c r="C38797" s="294"/>
      <c r="D38797" s="294"/>
      <c r="E38797" s="294"/>
      <c r="F38797" s="294"/>
    </row>
    <row r="38798">
      <c r="A38798" s="294"/>
      <c r="B38798" s="294"/>
      <c r="C38798" s="294"/>
      <c r="D38798" s="294"/>
      <c r="E38798" s="294"/>
      <c r="F38798" s="294"/>
    </row>
    <row r="38799">
      <c r="A38799" s="294" t="s">
        <v>44884</v>
      </c>
      <c r="B38799" s="294"/>
      <c r="C38799" s="294"/>
      <c r="D38799" s="294"/>
      <c r="E38799" s="294"/>
      <c r="F38799" s="294"/>
    </row>
    <row r="38800">
      <c r="A38800" s="294" t="s">
        <v>43960</v>
      </c>
      <c r="B38800" s="294"/>
      <c r="C38800" s="294"/>
      <c r="D38800" s="294"/>
      <c r="E38800" s="294"/>
      <c r="F38800" s="294"/>
    </row>
    <row r="38801">
      <c r="A38801" s="294" t="s">
        <v>44885</v>
      </c>
      <c r="B38801" s="294"/>
      <c r="C38801" s="294"/>
      <c r="D38801" s="294"/>
      <c r="E38801" s="294"/>
      <c r="F38801" s="294"/>
    </row>
    <row r="38802">
      <c r="A38802" s="294" t="s">
        <v>44886</v>
      </c>
      <c r="B38802" s="294"/>
      <c r="C38802" s="294"/>
      <c r="D38802" s="294"/>
      <c r="E38802" s="294"/>
      <c r="F38802" s="294"/>
    </row>
    <row r="38803">
      <c r="A38803" s="294" t="s">
        <v>44887</v>
      </c>
      <c r="B38803" s="294"/>
      <c r="C38803" s="294"/>
      <c r="D38803" s="294"/>
      <c r="E38803" s="294"/>
      <c r="F38803" s="294"/>
    </row>
    <row r="38804">
      <c r="A38804" s="294" t="s">
        <v>44888</v>
      </c>
      <c r="B38804" s="294"/>
      <c r="C38804" s="294"/>
      <c r="D38804" s="294"/>
      <c r="E38804" s="294"/>
      <c r="F38804" s="294"/>
    </row>
    <row r="38805">
      <c r="A38805" s="294" t="s">
        <v>44889</v>
      </c>
      <c r="B38805" s="294"/>
      <c r="C38805" s="294"/>
      <c r="D38805" s="294"/>
      <c r="E38805" s="294"/>
      <c r="F38805" s="294"/>
    </row>
    <row r="38806">
      <c r="A38806" s="294" t="s">
        <v>44890</v>
      </c>
      <c r="B38806" s="294"/>
      <c r="C38806" s="294"/>
      <c r="D38806" s="294"/>
      <c r="E38806" s="294"/>
      <c r="F38806" s="294"/>
    </row>
    <row r="38807">
      <c r="A38807" s="294" t="s">
        <v>44891</v>
      </c>
      <c r="B38807" s="294"/>
      <c r="C38807" s="294"/>
      <c r="D38807" s="294"/>
      <c r="E38807" s="294"/>
      <c r="F38807" s="294"/>
    </row>
    <row r="38808">
      <c r="A38808" s="294"/>
      <c r="B38808" s="294"/>
      <c r="C38808" s="294"/>
      <c r="D38808" s="294"/>
      <c r="E38808" s="294"/>
      <c r="F38808" s="294"/>
    </row>
    <row r="38809">
      <c r="A38809" s="294"/>
      <c r="B38809" s="294"/>
      <c r="C38809" s="294"/>
      <c r="D38809" s="294"/>
      <c r="E38809" s="294"/>
      <c r="F38809" s="294"/>
    </row>
    <row r="38810">
      <c r="A38810" s="294"/>
      <c r="B38810" s="294"/>
      <c r="C38810" s="294"/>
      <c r="D38810" s="294"/>
      <c r="E38810" s="294"/>
      <c r="F38810" s="294"/>
    </row>
    <row r="38811">
      <c r="A38811" s="294" t="s">
        <v>24373</v>
      </c>
      <c r="B38811" s="294"/>
      <c r="C38811" s="294"/>
      <c r="D38811" s="294"/>
      <c r="E38811" s="294"/>
      <c r="F38811" s="294"/>
    </row>
    <row r="38812">
      <c r="A38812" s="294"/>
      <c r="B38812" s="294"/>
      <c r="C38812" s="294"/>
      <c r="D38812" s="294"/>
      <c r="E38812" s="294"/>
      <c r="F38812" s="294"/>
    </row>
    <row r="38813">
      <c r="A38813" s="294" t="s">
        <v>44892</v>
      </c>
      <c r="B38813" s="294"/>
      <c r="C38813" s="294"/>
      <c r="D38813" s="294"/>
      <c r="E38813" s="294"/>
      <c r="F38813" s="294"/>
    </row>
    <row r="38814">
      <c r="A38814" s="294" t="s">
        <v>44893</v>
      </c>
      <c r="B38814" s="294"/>
      <c r="C38814" s="294"/>
      <c r="D38814" s="294"/>
      <c r="E38814" s="294"/>
      <c r="F38814" s="294"/>
    </row>
    <row r="38815">
      <c r="A38815" s="294" t="s">
        <v>44894</v>
      </c>
      <c r="B38815" s="294"/>
      <c r="C38815" s="294"/>
      <c r="D38815" s="294"/>
      <c r="E38815" s="294"/>
      <c r="F38815" s="294"/>
    </row>
    <row r="38816">
      <c r="A38816" s="294" t="s">
        <v>44895</v>
      </c>
      <c r="B38816" s="294"/>
      <c r="C38816" s="294"/>
      <c r="D38816" s="294"/>
      <c r="E38816" s="294"/>
      <c r="F38816" s="294"/>
    </row>
    <row r="38817">
      <c r="A38817" s="294"/>
      <c r="B38817" s="294"/>
      <c r="C38817" s="294"/>
      <c r="D38817" s="294"/>
      <c r="E38817" s="294"/>
      <c r="F38817" s="294"/>
    </row>
    <row r="38818">
      <c r="A38818" s="294" t="s">
        <v>24089</v>
      </c>
      <c r="B38818" s="294"/>
      <c r="C38818" s="294"/>
      <c r="D38818" s="294"/>
      <c r="E38818" s="294"/>
      <c r="F38818" s="294"/>
    </row>
    <row r="38819">
      <c r="A38819" s="294"/>
      <c r="B38819" s="294"/>
      <c r="C38819" s="294"/>
      <c r="D38819" s="294"/>
      <c r="E38819" s="294"/>
      <c r="F38819" s="294"/>
    </row>
    <row r="38820">
      <c r="A38820" s="294" t="s">
        <v>44896</v>
      </c>
      <c r="B38820" s="294"/>
      <c r="C38820" s="294"/>
      <c r="D38820" s="294"/>
      <c r="E38820" s="294"/>
      <c r="F38820" s="294"/>
    </row>
    <row r="38821">
      <c r="A38821" s="294" t="s">
        <v>44897</v>
      </c>
      <c r="B38821" s="294"/>
      <c r="C38821" s="294"/>
      <c r="D38821" s="294"/>
      <c r="E38821" s="294"/>
      <c r="F38821" s="294"/>
    </row>
    <row r="38822">
      <c r="A38822" s="294" t="s">
        <v>25056</v>
      </c>
      <c r="B38822" s="294"/>
      <c r="C38822" s="294"/>
      <c r="D38822" s="294"/>
      <c r="E38822" s="294"/>
      <c r="F38822" s="294"/>
    </row>
    <row r="38823">
      <c r="A38823" s="294" t="s">
        <v>22056</v>
      </c>
      <c r="B38823" s="294"/>
      <c r="C38823" s="294"/>
      <c r="D38823" s="294"/>
      <c r="E38823" s="294"/>
      <c r="F38823" s="294"/>
    </row>
    <row r="38824">
      <c r="A38824" s="294" t="s">
        <v>44898</v>
      </c>
      <c r="B38824" s="294"/>
      <c r="C38824" s="294"/>
      <c r="D38824" s="294"/>
      <c r="E38824" s="294"/>
      <c r="F38824" s="294"/>
    </row>
    <row r="38825">
      <c r="A38825" s="294" t="s">
        <v>44899</v>
      </c>
      <c r="B38825" s="294"/>
      <c r="C38825" s="294"/>
      <c r="D38825" s="294"/>
      <c r="E38825" s="294"/>
      <c r="F38825" s="294"/>
    </row>
    <row r="38826">
      <c r="A38826" s="294" t="s">
        <v>44900</v>
      </c>
      <c r="B38826" s="294"/>
      <c r="C38826" s="294"/>
      <c r="D38826" s="294"/>
      <c r="E38826" s="294"/>
      <c r="F38826" s="294"/>
    </row>
    <row r="38827">
      <c r="A38827" s="294"/>
      <c r="B38827" s="294"/>
      <c r="C38827" s="294"/>
      <c r="D38827" s="294"/>
      <c r="E38827" s="294"/>
      <c r="F38827" s="294"/>
    </row>
    <row r="38828">
      <c r="A38828" s="294" t="s">
        <v>25653</v>
      </c>
      <c r="B38828" s="294"/>
      <c r="C38828" s="294"/>
      <c r="D38828" s="294"/>
      <c r="E38828" s="294"/>
      <c r="F38828" s="294"/>
    </row>
    <row r="38829">
      <c r="A38829" s="294"/>
      <c r="B38829" s="294"/>
      <c r="C38829" s="294"/>
      <c r="D38829" s="294"/>
      <c r="E38829" s="294"/>
      <c r="F38829" s="294"/>
    </row>
    <row r="38830">
      <c r="A38830" s="294" t="s">
        <v>44901</v>
      </c>
      <c r="B38830" s="294"/>
      <c r="C38830" s="294"/>
      <c r="D38830" s="294"/>
      <c r="E38830" s="294"/>
      <c r="F38830" s="294"/>
    </row>
    <row r="38831">
      <c r="A38831" s="294" t="s">
        <v>44902</v>
      </c>
      <c r="B38831" s="294"/>
      <c r="C38831" s="294"/>
      <c r="D38831" s="294"/>
      <c r="E38831" s="294"/>
      <c r="F38831" s="294"/>
    </row>
    <row r="38832">
      <c r="A38832" s="294" t="s">
        <v>44903</v>
      </c>
      <c r="B38832" s="294"/>
      <c r="C38832" s="294"/>
      <c r="D38832" s="294"/>
      <c r="E38832" s="294"/>
      <c r="F38832" s="294"/>
    </row>
    <row r="38833">
      <c r="A38833" s="294" t="s">
        <v>44904</v>
      </c>
      <c r="B38833" s="294"/>
      <c r="C38833" s="294"/>
      <c r="D38833" s="294"/>
      <c r="E38833" s="294"/>
      <c r="F38833" s="294"/>
    </row>
    <row r="38834">
      <c r="A38834" s="294"/>
      <c r="B38834" s="294"/>
      <c r="C38834" s="294"/>
      <c r="D38834" s="294"/>
      <c r="E38834" s="294"/>
      <c r="F38834" s="294"/>
    </row>
    <row r="38835">
      <c r="A38835" s="294" t="s">
        <v>23201</v>
      </c>
      <c r="B38835" s="294"/>
      <c r="C38835" s="294"/>
      <c r="D38835" s="294"/>
      <c r="E38835" s="294"/>
      <c r="F38835" s="294"/>
    </row>
    <row r="38836">
      <c r="A38836" s="294"/>
      <c r="B38836" s="294"/>
      <c r="C38836" s="294"/>
      <c r="D38836" s="294"/>
      <c r="E38836" s="294"/>
      <c r="F38836" s="294"/>
    </row>
    <row r="38837">
      <c r="A38837" s="294" t="s">
        <v>41854</v>
      </c>
      <c r="B38837" s="294"/>
      <c r="C38837" s="294"/>
      <c r="D38837" s="294"/>
      <c r="E38837" s="294"/>
      <c r="F38837" s="294"/>
    </row>
    <row r="38838">
      <c r="A38838" s="294" t="s">
        <v>44905</v>
      </c>
      <c r="B38838" s="294"/>
      <c r="C38838" s="294"/>
      <c r="D38838" s="294"/>
      <c r="E38838" s="294"/>
      <c r="F38838" s="294"/>
    </row>
    <row r="38839">
      <c r="A38839" s="294" t="s">
        <v>42211</v>
      </c>
      <c r="B38839" s="294"/>
      <c r="C38839" s="294"/>
      <c r="D38839" s="294"/>
      <c r="E38839" s="294"/>
      <c r="F38839" s="294"/>
    </row>
    <row r="38840">
      <c r="A38840" s="294" t="s">
        <v>44906</v>
      </c>
      <c r="B38840" s="294"/>
      <c r="C38840" s="294"/>
      <c r="D38840" s="294"/>
      <c r="E38840" s="294"/>
      <c r="F38840" s="294"/>
    </row>
    <row r="38841">
      <c r="A38841" s="294"/>
      <c r="B38841" s="294"/>
      <c r="C38841" s="294"/>
      <c r="D38841" s="294"/>
      <c r="E38841" s="294"/>
      <c r="F38841" s="294"/>
    </row>
    <row r="38842">
      <c r="A38842" s="294" t="s">
        <v>44907</v>
      </c>
      <c r="B38842" s="294"/>
      <c r="C38842" s="294"/>
      <c r="D38842" s="294"/>
      <c r="E38842" s="294"/>
      <c r="F38842" s="294"/>
    </row>
    <row r="38843">
      <c r="A38843" s="294"/>
      <c r="B38843" s="294"/>
      <c r="C38843" s="294"/>
      <c r="D38843" s="294"/>
      <c r="E38843" s="294"/>
      <c r="F38843" s="294"/>
    </row>
    <row r="38844">
      <c r="A38844" s="294" t="s">
        <v>44908</v>
      </c>
      <c r="B38844" s="294"/>
      <c r="C38844" s="294"/>
      <c r="D38844" s="294"/>
      <c r="E38844" s="294"/>
      <c r="F38844" s="294"/>
    </row>
    <row r="38845">
      <c r="A38845" s="294" t="s">
        <v>44909</v>
      </c>
      <c r="B38845" s="294"/>
      <c r="C38845" s="294"/>
      <c r="D38845" s="294"/>
      <c r="E38845" s="294"/>
      <c r="F38845" s="294"/>
    </row>
    <row r="38846">
      <c r="A38846" s="294" t="s">
        <v>43751</v>
      </c>
      <c r="B38846" s="294"/>
      <c r="C38846" s="294"/>
      <c r="D38846" s="294"/>
      <c r="E38846" s="294"/>
      <c r="F38846" s="294"/>
    </row>
    <row r="38847">
      <c r="A38847" s="294" t="s">
        <v>44899</v>
      </c>
      <c r="B38847" s="294"/>
      <c r="C38847" s="294"/>
      <c r="D38847" s="294"/>
      <c r="E38847" s="294"/>
      <c r="F38847" s="294"/>
    </row>
    <row r="38848">
      <c r="A38848" s="294" t="s">
        <v>44900</v>
      </c>
      <c r="B38848" s="294"/>
      <c r="C38848" s="294"/>
      <c r="D38848" s="294"/>
      <c r="E38848" s="294"/>
      <c r="F38848" s="294"/>
    </row>
    <row r="38849">
      <c r="A38849" s="294" t="s">
        <v>44910</v>
      </c>
      <c r="B38849" s="294"/>
      <c r="C38849" s="294"/>
      <c r="D38849" s="294"/>
      <c r="E38849" s="294"/>
      <c r="F38849" s="294"/>
    </row>
    <row r="38850">
      <c r="A38850" s="294" t="s">
        <v>44911</v>
      </c>
      <c r="B38850" s="294"/>
      <c r="C38850" s="294"/>
      <c r="D38850" s="294"/>
      <c r="E38850" s="294"/>
      <c r="F38850" s="294"/>
    </row>
    <row r="38851">
      <c r="A38851" s="294" t="s">
        <v>44912</v>
      </c>
      <c r="B38851" s="294"/>
      <c r="C38851" s="294"/>
      <c r="D38851" s="294"/>
      <c r="E38851" s="294"/>
      <c r="F38851" s="294"/>
    </row>
    <row r="38852">
      <c r="A38852" s="294" t="s">
        <v>44913</v>
      </c>
      <c r="B38852" s="294"/>
      <c r="C38852" s="294"/>
      <c r="D38852" s="294"/>
      <c r="E38852" s="294"/>
      <c r="F38852" s="294"/>
    </row>
    <row r="38853">
      <c r="A38853" s="294" t="s">
        <v>44914</v>
      </c>
      <c r="B38853" s="294"/>
      <c r="C38853" s="294"/>
      <c r="D38853" s="294"/>
      <c r="E38853" s="294"/>
      <c r="F38853" s="294"/>
    </row>
    <row r="38854">
      <c r="A38854" s="294" t="s">
        <v>29307</v>
      </c>
      <c r="B38854" s="294"/>
      <c r="C38854" s="294"/>
      <c r="D38854" s="294"/>
      <c r="E38854" s="294"/>
      <c r="F38854" s="294"/>
    </row>
    <row r="38855">
      <c r="A38855" s="294" t="s">
        <v>44915</v>
      </c>
      <c r="B38855" s="294"/>
      <c r="C38855" s="294"/>
      <c r="D38855" s="294"/>
      <c r="E38855" s="294"/>
      <c r="F38855" s="294"/>
    </row>
    <row r="38856">
      <c r="A38856" s="294" t="s">
        <v>44916</v>
      </c>
      <c r="B38856" s="294"/>
      <c r="C38856" s="294"/>
      <c r="D38856" s="294"/>
      <c r="E38856" s="294"/>
      <c r="F38856" s="294"/>
    </row>
    <row r="38857">
      <c r="A38857" s="294" t="s">
        <v>35964</v>
      </c>
      <c r="B38857" s="294"/>
      <c r="C38857" s="294"/>
      <c r="D38857" s="294"/>
      <c r="E38857" s="294"/>
      <c r="F38857" s="294"/>
    </row>
    <row r="38858">
      <c r="A38858" s="294" t="s">
        <v>22870</v>
      </c>
      <c r="B38858" s="294"/>
      <c r="C38858" s="294"/>
      <c r="D38858" s="294"/>
      <c r="E38858" s="294"/>
      <c r="F38858" s="294"/>
    </row>
    <row r="38859">
      <c r="A38859" s="294" t="s">
        <v>44917</v>
      </c>
      <c r="B38859" s="294"/>
      <c r="C38859" s="294"/>
      <c r="D38859" s="294"/>
      <c r="E38859" s="294"/>
      <c r="F38859" s="294"/>
    </row>
    <row r="38860">
      <c r="A38860" s="294"/>
      <c r="B38860" s="294"/>
      <c r="C38860" s="294"/>
      <c r="D38860" s="294"/>
      <c r="E38860" s="294"/>
      <c r="F38860" s="294"/>
    </row>
    <row r="38861">
      <c r="A38861" s="294"/>
      <c r="B38861" s="294"/>
      <c r="C38861" s="294"/>
      <c r="D38861" s="294"/>
      <c r="E38861" s="294"/>
      <c r="F38861" s="294"/>
    </row>
    <row r="38862">
      <c r="A38862" s="294" t="s">
        <v>41927</v>
      </c>
      <c r="B38862" s="294"/>
      <c r="C38862" s="294"/>
      <c r="D38862" s="294"/>
      <c r="E38862" s="294"/>
      <c r="F38862" s="294"/>
    </row>
    <row r="38863">
      <c r="A38863" s="294" t="s">
        <v>20890</v>
      </c>
      <c r="B38863" s="294"/>
      <c r="C38863" s="294"/>
      <c r="D38863" s="294"/>
      <c r="E38863" s="294"/>
      <c r="F38863" s="294"/>
    </row>
    <row r="38864">
      <c r="A38864" s="294" t="s">
        <v>21618</v>
      </c>
      <c r="B38864" s="294"/>
      <c r="C38864" s="294"/>
      <c r="D38864" s="294"/>
      <c r="E38864" s="294"/>
      <c r="F38864" s="294"/>
    </row>
    <row r="38865">
      <c r="A38865" s="294" t="s">
        <v>44918</v>
      </c>
      <c r="B38865" s="294"/>
      <c r="C38865" s="294"/>
      <c r="D38865" s="294"/>
      <c r="E38865" s="294"/>
      <c r="F38865" s="294"/>
    </row>
    <row r="38866">
      <c r="A38866" s="294"/>
      <c r="B38866" s="294"/>
      <c r="C38866" s="294"/>
      <c r="D38866" s="294"/>
      <c r="E38866" s="294"/>
      <c r="F38866" s="294"/>
    </row>
    <row r="38867">
      <c r="A38867" s="294" t="s">
        <v>23228</v>
      </c>
      <c r="B38867" s="294"/>
      <c r="C38867" s="294"/>
      <c r="D38867" s="294"/>
      <c r="E38867" s="294"/>
      <c r="F38867" s="294"/>
    </row>
    <row r="38868">
      <c r="A38868" s="294" t="s">
        <v>26617</v>
      </c>
      <c r="B38868" s="294"/>
      <c r="C38868" s="294"/>
      <c r="D38868" s="294"/>
      <c r="E38868" s="294"/>
      <c r="F38868" s="294"/>
    </row>
    <row r="38869">
      <c r="A38869" s="294"/>
      <c r="B38869" s="294"/>
      <c r="C38869" s="294"/>
      <c r="D38869" s="294"/>
      <c r="E38869" s="294"/>
      <c r="F38869" s="294"/>
    </row>
    <row r="38870">
      <c r="A38870" s="294" t="s">
        <v>44919</v>
      </c>
      <c r="B38870" s="294"/>
      <c r="C38870" s="294"/>
      <c r="D38870" s="294"/>
      <c r="E38870" s="294"/>
      <c r="F38870" s="294"/>
    </row>
    <row r="38871">
      <c r="A38871" s="294" t="s">
        <v>44920</v>
      </c>
      <c r="B38871" s="294"/>
      <c r="C38871" s="294"/>
      <c r="D38871" s="294"/>
      <c r="E38871" s="294"/>
      <c r="F38871" s="294"/>
    </row>
    <row r="38872">
      <c r="A38872" s="294" t="s">
        <v>44921</v>
      </c>
      <c r="B38872" s="294"/>
      <c r="C38872" s="294"/>
      <c r="D38872" s="294"/>
      <c r="E38872" s="294"/>
      <c r="F38872" s="294"/>
    </row>
    <row r="38873">
      <c r="A38873" s="294" t="s">
        <v>44922</v>
      </c>
      <c r="B38873" s="294"/>
      <c r="C38873" s="294"/>
      <c r="D38873" s="294"/>
      <c r="E38873" s="294"/>
      <c r="F38873" s="294"/>
    </row>
    <row r="38874">
      <c r="A38874" s="294" t="s">
        <v>44923</v>
      </c>
      <c r="B38874" s="294"/>
      <c r="C38874" s="294"/>
      <c r="D38874" s="294"/>
      <c r="E38874" s="294"/>
      <c r="F38874" s="294"/>
    </row>
    <row r="38875">
      <c r="A38875" s="294" t="s">
        <v>44924</v>
      </c>
      <c r="B38875" s="294"/>
      <c r="C38875" s="294"/>
      <c r="D38875" s="294"/>
      <c r="E38875" s="294"/>
      <c r="F38875" s="294"/>
    </row>
    <row r="38876">
      <c r="A38876" s="294" t="s">
        <v>44925</v>
      </c>
      <c r="B38876" s="294"/>
      <c r="C38876" s="294"/>
      <c r="D38876" s="294"/>
      <c r="E38876" s="294"/>
      <c r="F38876" s="294"/>
    </row>
    <row r="38877">
      <c r="A38877" s="294" t="s">
        <v>44926</v>
      </c>
      <c r="B38877" s="294"/>
      <c r="C38877" s="294"/>
      <c r="D38877" s="294"/>
      <c r="E38877" s="294"/>
      <c r="F38877" s="294"/>
    </row>
    <row r="38878">
      <c r="A38878" s="294" t="s">
        <v>44927</v>
      </c>
      <c r="B38878" s="294"/>
      <c r="C38878" s="294"/>
      <c r="D38878" s="294"/>
      <c r="E38878" s="294"/>
      <c r="F38878" s="294"/>
    </row>
    <row r="38879">
      <c r="A38879" s="294"/>
      <c r="B38879" s="294"/>
      <c r="C38879" s="294"/>
      <c r="D38879" s="294"/>
      <c r="E38879" s="294"/>
      <c r="F38879" s="294"/>
    </row>
    <row r="38880">
      <c r="A38880" s="294" t="s">
        <v>27452</v>
      </c>
      <c r="B38880" s="294"/>
      <c r="C38880" s="294"/>
      <c r="D38880" s="294"/>
      <c r="E38880" s="294"/>
      <c r="F38880" s="294"/>
    </row>
    <row r="38881">
      <c r="A38881" s="294" t="s">
        <v>23704</v>
      </c>
      <c r="B38881" s="294"/>
      <c r="C38881" s="294"/>
      <c r="D38881" s="294"/>
      <c r="E38881" s="294"/>
      <c r="F38881" s="294"/>
    </row>
    <row r="38882">
      <c r="A38882" s="294"/>
      <c r="B38882" s="294"/>
      <c r="C38882" s="294"/>
      <c r="D38882" s="294"/>
      <c r="E38882" s="294"/>
      <c r="F38882" s="294"/>
    </row>
    <row r="38883">
      <c r="A38883" s="294" t="s">
        <v>44928</v>
      </c>
      <c r="B38883" s="294"/>
      <c r="C38883" s="294"/>
      <c r="D38883" s="294"/>
      <c r="E38883" s="294"/>
      <c r="F38883" s="294"/>
    </row>
    <row r="38884">
      <c r="A38884" s="294" t="s">
        <v>44929</v>
      </c>
      <c r="B38884" s="294"/>
      <c r="C38884" s="294"/>
      <c r="D38884" s="294"/>
      <c r="E38884" s="294"/>
      <c r="F38884" s="294"/>
    </row>
    <row r="38885">
      <c r="A38885" s="294" t="s">
        <v>44930</v>
      </c>
      <c r="B38885" s="294"/>
      <c r="C38885" s="294"/>
      <c r="D38885" s="294"/>
      <c r="E38885" s="294"/>
      <c r="F38885" s="294"/>
    </row>
    <row r="38886">
      <c r="A38886" s="294" t="s">
        <v>44931</v>
      </c>
      <c r="B38886" s="294"/>
      <c r="C38886" s="294"/>
      <c r="D38886" s="294"/>
      <c r="E38886" s="294"/>
      <c r="F38886" s="294"/>
    </row>
    <row r="38887">
      <c r="A38887" s="294" t="s">
        <v>44932</v>
      </c>
      <c r="B38887" s="294"/>
      <c r="C38887" s="294"/>
      <c r="D38887" s="294"/>
      <c r="E38887" s="294"/>
      <c r="F38887" s="294"/>
    </row>
    <row r="38888">
      <c r="A38888" s="294" t="s">
        <v>44933</v>
      </c>
      <c r="B38888" s="294"/>
      <c r="C38888" s="294"/>
      <c r="D38888" s="294"/>
      <c r="E38888" s="294"/>
      <c r="F38888" s="294"/>
    </row>
    <row r="38889">
      <c r="A38889" s="294"/>
      <c r="B38889" s="294"/>
      <c r="C38889" s="294"/>
      <c r="D38889" s="294"/>
      <c r="E38889" s="294"/>
      <c r="F38889" s="294"/>
    </row>
    <row r="38890">
      <c r="A38890" s="294" t="s">
        <v>42145</v>
      </c>
      <c r="B38890" s="294"/>
      <c r="C38890" s="294"/>
      <c r="D38890" s="294"/>
      <c r="E38890" s="294"/>
      <c r="F38890" s="294"/>
    </row>
    <row r="38891">
      <c r="A38891" s="294" t="s">
        <v>23068</v>
      </c>
      <c r="B38891" s="294"/>
      <c r="C38891" s="294"/>
      <c r="D38891" s="294"/>
      <c r="E38891" s="294"/>
      <c r="F38891" s="294"/>
    </row>
    <row r="38892">
      <c r="A38892" s="294"/>
      <c r="B38892" s="294"/>
      <c r="C38892" s="294"/>
      <c r="D38892" s="294"/>
      <c r="E38892" s="294"/>
      <c r="F38892" s="294"/>
    </row>
    <row r="38893">
      <c r="A38893" s="294" t="s">
        <v>44934</v>
      </c>
      <c r="B38893" s="294"/>
      <c r="C38893" s="294"/>
      <c r="D38893" s="294"/>
      <c r="E38893" s="294"/>
      <c r="F38893" s="294"/>
    </row>
    <row r="38894">
      <c r="A38894" s="294" t="s">
        <v>23706</v>
      </c>
      <c r="B38894" s="294"/>
      <c r="C38894" s="294"/>
      <c r="D38894" s="294"/>
      <c r="E38894" s="294"/>
      <c r="F38894" s="294"/>
    </row>
    <row r="38895">
      <c r="A38895" s="294" t="s">
        <v>23477</v>
      </c>
      <c r="B38895" s="294"/>
      <c r="C38895" s="294"/>
      <c r="D38895" s="294"/>
      <c r="E38895" s="294"/>
      <c r="F38895" s="294"/>
    </row>
    <row r="38896">
      <c r="A38896" s="294" t="s">
        <v>44935</v>
      </c>
      <c r="B38896" s="294"/>
      <c r="C38896" s="294"/>
      <c r="D38896" s="294"/>
      <c r="E38896" s="294"/>
      <c r="F38896" s="294"/>
    </row>
    <row r="38897">
      <c r="A38897" s="294" t="s">
        <v>44936</v>
      </c>
      <c r="B38897" s="294"/>
      <c r="C38897" s="294"/>
      <c r="D38897" s="294"/>
      <c r="E38897" s="294"/>
      <c r="F38897" s="294"/>
    </row>
    <row r="38898">
      <c r="A38898" s="294" t="s">
        <v>44937</v>
      </c>
      <c r="B38898" s="294"/>
      <c r="C38898" s="294"/>
      <c r="D38898" s="294"/>
      <c r="E38898" s="294"/>
      <c r="F38898" s="294"/>
    </row>
    <row r="38899">
      <c r="A38899" s="294" t="s">
        <v>44938</v>
      </c>
      <c r="B38899" s="294"/>
      <c r="C38899" s="294"/>
      <c r="D38899" s="294"/>
      <c r="E38899" s="294"/>
      <c r="F38899" s="294"/>
    </row>
    <row r="38900">
      <c r="A38900" s="294" t="s">
        <v>44939</v>
      </c>
      <c r="B38900" s="294"/>
      <c r="C38900" s="294"/>
      <c r="D38900" s="294"/>
      <c r="E38900" s="294"/>
      <c r="F38900" s="294"/>
    </row>
    <row r="38901">
      <c r="A38901" s="294" t="s">
        <v>44940</v>
      </c>
      <c r="B38901" s="294"/>
      <c r="C38901" s="294"/>
      <c r="D38901" s="294"/>
      <c r="E38901" s="294"/>
      <c r="F38901" s="294"/>
    </row>
    <row r="38902">
      <c r="A38902" s="294"/>
      <c r="B38902" s="294"/>
      <c r="C38902" s="294"/>
      <c r="D38902" s="294"/>
      <c r="E38902" s="294"/>
      <c r="F38902" s="294"/>
    </row>
    <row r="38903">
      <c r="A38903" s="294" t="s">
        <v>40986</v>
      </c>
      <c r="B38903" s="294"/>
      <c r="C38903" s="294"/>
      <c r="D38903" s="294"/>
      <c r="E38903" s="294"/>
      <c r="F38903" s="294"/>
    </row>
    <row r="38904">
      <c r="A38904" s="294"/>
      <c r="B38904" s="294"/>
      <c r="C38904" s="294"/>
      <c r="D38904" s="294"/>
      <c r="E38904" s="294"/>
      <c r="F38904" s="294"/>
    </row>
    <row r="38905">
      <c r="A38905" s="294" t="s">
        <v>42763</v>
      </c>
      <c r="B38905" s="294"/>
      <c r="C38905" s="294"/>
      <c r="D38905" s="294"/>
      <c r="E38905" s="294"/>
      <c r="F38905" s="294"/>
    </row>
    <row r="38906">
      <c r="A38906" s="294" t="s">
        <v>44941</v>
      </c>
      <c r="B38906" s="294"/>
      <c r="C38906" s="294"/>
      <c r="D38906" s="294"/>
      <c r="E38906" s="294"/>
      <c r="F38906" s="294"/>
    </row>
    <row r="38907">
      <c r="A38907" s="294" t="s">
        <v>44942</v>
      </c>
      <c r="B38907" s="294"/>
      <c r="C38907" s="294"/>
      <c r="D38907" s="294"/>
      <c r="E38907" s="294"/>
      <c r="F38907" s="294"/>
    </row>
    <row r="38908">
      <c r="A38908" s="294" t="s">
        <v>44943</v>
      </c>
      <c r="B38908" s="294"/>
      <c r="C38908" s="294"/>
      <c r="D38908" s="294"/>
      <c r="E38908" s="294"/>
      <c r="F38908" s="294"/>
    </row>
    <row r="38909">
      <c r="A38909" s="294" t="s">
        <v>44944</v>
      </c>
      <c r="B38909" s="294"/>
      <c r="C38909" s="294"/>
      <c r="D38909" s="294"/>
      <c r="E38909" s="294"/>
      <c r="F38909" s="294"/>
    </row>
    <row r="38910">
      <c r="A38910" s="294" t="s">
        <v>44945</v>
      </c>
      <c r="B38910" s="294"/>
      <c r="C38910" s="294"/>
      <c r="D38910" s="294"/>
      <c r="E38910" s="294"/>
      <c r="F38910" s="294"/>
    </row>
    <row r="38911">
      <c r="A38911" s="294" t="s">
        <v>38174</v>
      </c>
      <c r="B38911" s="294"/>
      <c r="C38911" s="294"/>
      <c r="D38911" s="294"/>
      <c r="E38911" s="294"/>
      <c r="F38911" s="294"/>
    </row>
    <row r="38912">
      <c r="A38912" s="294" t="s">
        <v>44946</v>
      </c>
      <c r="B38912" s="294"/>
      <c r="C38912" s="294"/>
      <c r="D38912" s="294"/>
      <c r="E38912" s="294"/>
      <c r="F38912" s="294"/>
    </row>
    <row r="38913">
      <c r="A38913" s="294" t="s">
        <v>44947</v>
      </c>
      <c r="B38913" s="294"/>
      <c r="C38913" s="294"/>
      <c r="D38913" s="294"/>
      <c r="E38913" s="294"/>
      <c r="F38913" s="294"/>
    </row>
    <row r="38914">
      <c r="A38914" s="294"/>
      <c r="B38914" s="294"/>
      <c r="C38914" s="294"/>
      <c r="D38914" s="294"/>
      <c r="E38914" s="294"/>
      <c r="F38914" s="294"/>
    </row>
    <row r="38915">
      <c r="A38915" s="294" t="s">
        <v>42363</v>
      </c>
      <c r="B38915" s="294"/>
      <c r="C38915" s="294"/>
      <c r="D38915" s="294"/>
      <c r="E38915" s="294"/>
      <c r="F38915" s="294"/>
    </row>
    <row r="38916">
      <c r="A38916" s="294"/>
      <c r="B38916" s="294"/>
      <c r="C38916" s="294"/>
      <c r="D38916" s="294"/>
      <c r="E38916" s="294"/>
      <c r="F38916" s="294"/>
    </row>
    <row r="38917">
      <c r="A38917" s="294" t="s">
        <v>37701</v>
      </c>
      <c r="B38917" s="294"/>
      <c r="C38917" s="294"/>
      <c r="D38917" s="294"/>
      <c r="E38917" s="294"/>
      <c r="F38917" s="294"/>
    </row>
    <row r="38918">
      <c r="A38918" s="294" t="s">
        <v>44948</v>
      </c>
      <c r="B38918" s="294"/>
      <c r="C38918" s="294"/>
      <c r="D38918" s="294"/>
      <c r="E38918" s="294"/>
      <c r="F38918" s="294"/>
    </row>
    <row r="38919">
      <c r="A38919" s="294" t="s">
        <v>44949</v>
      </c>
      <c r="B38919" s="294"/>
      <c r="C38919" s="294"/>
      <c r="D38919" s="294"/>
      <c r="E38919" s="294"/>
      <c r="F38919" s="294"/>
    </row>
    <row r="38920">
      <c r="A38920" s="294" t="s">
        <v>43337</v>
      </c>
      <c r="B38920" s="294"/>
      <c r="C38920" s="294"/>
      <c r="D38920" s="294"/>
      <c r="E38920" s="294"/>
      <c r="F38920" s="294"/>
    </row>
    <row r="38921">
      <c r="A38921" s="294" t="s">
        <v>44950</v>
      </c>
      <c r="B38921" s="294"/>
      <c r="C38921" s="294"/>
      <c r="D38921" s="294"/>
      <c r="E38921" s="294"/>
      <c r="F38921" s="294"/>
    </row>
    <row r="38922">
      <c r="A38922" s="294" t="s">
        <v>44951</v>
      </c>
      <c r="B38922" s="294"/>
      <c r="C38922" s="294"/>
      <c r="D38922" s="294"/>
      <c r="E38922" s="294"/>
      <c r="F38922" s="294"/>
    </row>
    <row r="38923">
      <c r="A38923" s="294" t="s">
        <v>44952</v>
      </c>
      <c r="B38923" s="294"/>
      <c r="C38923" s="294"/>
      <c r="D38923" s="294"/>
      <c r="E38923" s="294"/>
      <c r="F38923" s="294"/>
    </row>
    <row r="38924">
      <c r="A38924" s="294" t="s">
        <v>44953</v>
      </c>
      <c r="B38924" s="294"/>
      <c r="C38924" s="294"/>
      <c r="D38924" s="294"/>
      <c r="E38924" s="294"/>
      <c r="F38924" s="294"/>
    </row>
    <row r="38925">
      <c r="A38925" s="294" t="s">
        <v>39838</v>
      </c>
      <c r="B38925" s="294"/>
      <c r="C38925" s="294"/>
      <c r="D38925" s="294"/>
      <c r="E38925" s="294"/>
      <c r="F38925" s="294"/>
    </row>
    <row r="38926">
      <c r="A38926" s="294" t="s">
        <v>44954</v>
      </c>
      <c r="B38926" s="294"/>
      <c r="C38926" s="294"/>
      <c r="D38926" s="294"/>
      <c r="E38926" s="294"/>
      <c r="F38926" s="294"/>
    </row>
    <row r="38927">
      <c r="A38927" s="294" t="s">
        <v>35342</v>
      </c>
      <c r="B38927" s="294"/>
      <c r="C38927" s="294"/>
      <c r="D38927" s="294"/>
      <c r="E38927" s="294"/>
      <c r="F38927" s="294"/>
    </row>
    <row r="38928">
      <c r="A38928" s="294" t="s">
        <v>44955</v>
      </c>
      <c r="B38928" s="294"/>
      <c r="C38928" s="294"/>
      <c r="D38928" s="294"/>
      <c r="E38928" s="294"/>
      <c r="F38928" s="294"/>
    </row>
    <row r="38929">
      <c r="A38929" s="294" t="s">
        <v>44956</v>
      </c>
      <c r="B38929" s="294"/>
      <c r="C38929" s="294"/>
      <c r="D38929" s="294"/>
      <c r="E38929" s="294"/>
      <c r="F38929" s="294"/>
    </row>
    <row r="38930">
      <c r="A38930" s="294" t="s">
        <v>41124</v>
      </c>
      <c r="B38930" s="294"/>
      <c r="C38930" s="294"/>
      <c r="D38930" s="294"/>
      <c r="E38930" s="294"/>
      <c r="F38930" s="294"/>
    </row>
    <row r="38931">
      <c r="A38931" s="294" t="s">
        <v>44957</v>
      </c>
      <c r="B38931" s="294"/>
      <c r="C38931" s="294"/>
      <c r="D38931" s="294"/>
      <c r="E38931" s="294"/>
      <c r="F38931" s="294"/>
    </row>
    <row r="38932">
      <c r="A38932" s="294" t="s">
        <v>40044</v>
      </c>
      <c r="B38932" s="294"/>
      <c r="C38932" s="294"/>
      <c r="D38932" s="294"/>
      <c r="E38932" s="294"/>
      <c r="F38932" s="294"/>
    </row>
    <row r="38933">
      <c r="A38933" s="294" t="s">
        <v>44958</v>
      </c>
      <c r="B38933" s="294"/>
      <c r="C38933" s="294"/>
      <c r="D38933" s="294"/>
      <c r="E38933" s="294"/>
      <c r="F38933" s="294"/>
    </row>
    <row r="38934">
      <c r="A38934" s="294" t="s">
        <v>44959</v>
      </c>
      <c r="B38934" s="294"/>
      <c r="C38934" s="294"/>
      <c r="D38934" s="294"/>
      <c r="E38934" s="294"/>
      <c r="F38934" s="294"/>
    </row>
    <row r="38935">
      <c r="A38935" s="294" t="s">
        <v>44960</v>
      </c>
      <c r="B38935" s="294"/>
      <c r="C38935" s="294"/>
      <c r="D38935" s="294"/>
      <c r="E38935" s="294"/>
      <c r="F38935" s="294"/>
    </row>
    <row r="38936">
      <c r="A38936" s="294" t="s">
        <v>44961</v>
      </c>
      <c r="B38936" s="294"/>
      <c r="C38936" s="294"/>
      <c r="D38936" s="294"/>
      <c r="E38936" s="294"/>
      <c r="F38936" s="294"/>
    </row>
    <row r="38937">
      <c r="A38937" s="294" t="s">
        <v>44962</v>
      </c>
      <c r="B38937" s="294"/>
      <c r="C38937" s="294"/>
      <c r="D38937" s="294"/>
      <c r="E38937" s="294"/>
      <c r="F38937" s="294"/>
    </row>
    <row r="38938">
      <c r="A38938" s="294" t="s">
        <v>44963</v>
      </c>
      <c r="B38938" s="294"/>
      <c r="C38938" s="294"/>
      <c r="D38938" s="294"/>
      <c r="E38938" s="294"/>
      <c r="F38938" s="294"/>
    </row>
    <row r="38939">
      <c r="A38939" s="294" t="s">
        <v>39922</v>
      </c>
      <c r="B38939" s="294"/>
      <c r="C38939" s="294"/>
      <c r="D38939" s="294"/>
      <c r="E38939" s="294"/>
      <c r="F38939" s="294"/>
    </row>
    <row r="38940">
      <c r="A38940" s="294"/>
      <c r="B38940" s="294"/>
      <c r="C38940" s="294"/>
      <c r="D38940" s="294"/>
      <c r="E38940" s="294"/>
      <c r="F38940" s="294"/>
    </row>
    <row r="38941">
      <c r="A38941" s="294" t="s">
        <v>42265</v>
      </c>
      <c r="B38941" s="294"/>
      <c r="C38941" s="294"/>
      <c r="D38941" s="294"/>
      <c r="E38941" s="294"/>
      <c r="F38941" s="294"/>
    </row>
    <row r="38942">
      <c r="A38942" s="294"/>
      <c r="B38942" s="294"/>
      <c r="C38942" s="294"/>
      <c r="D38942" s="294"/>
      <c r="E38942" s="294"/>
      <c r="F38942" s="294"/>
    </row>
    <row r="38943">
      <c r="A38943" s="294" t="s">
        <v>38028</v>
      </c>
      <c r="B38943" s="294"/>
      <c r="C38943" s="294"/>
      <c r="D38943" s="294"/>
      <c r="E38943" s="294"/>
      <c r="F38943" s="294"/>
    </row>
    <row r="38944">
      <c r="A38944" s="294" t="s">
        <v>41014</v>
      </c>
      <c r="B38944" s="294"/>
      <c r="C38944" s="294"/>
      <c r="D38944" s="294"/>
      <c r="E38944" s="294"/>
      <c r="F38944" s="294"/>
    </row>
    <row r="38945">
      <c r="A38945" s="294" t="s">
        <v>41016</v>
      </c>
      <c r="B38945" s="294"/>
      <c r="C38945" s="294"/>
      <c r="D38945" s="294"/>
      <c r="E38945" s="294"/>
      <c r="F38945" s="294"/>
    </row>
    <row r="38946">
      <c r="A38946" s="294" t="s">
        <v>41235</v>
      </c>
      <c r="B38946" s="294"/>
      <c r="C38946" s="294"/>
      <c r="D38946" s="294"/>
      <c r="E38946" s="294"/>
      <c r="F38946" s="294"/>
    </row>
    <row r="38947">
      <c r="A38947" s="294" t="s">
        <v>44964</v>
      </c>
      <c r="B38947" s="294"/>
      <c r="C38947" s="294"/>
      <c r="D38947" s="294"/>
      <c r="E38947" s="294"/>
      <c r="F38947" s="294"/>
    </row>
    <row r="38948">
      <c r="A38948" s="294" t="s">
        <v>40055</v>
      </c>
      <c r="B38948" s="294"/>
      <c r="C38948" s="294"/>
      <c r="D38948" s="294"/>
      <c r="E38948" s="294"/>
      <c r="F38948" s="294"/>
    </row>
    <row r="38949">
      <c r="A38949" s="294" t="s">
        <v>39721</v>
      </c>
      <c r="B38949" s="294"/>
      <c r="C38949" s="294"/>
      <c r="D38949" s="294"/>
      <c r="E38949" s="294"/>
      <c r="F38949" s="294"/>
    </row>
    <row r="38950">
      <c r="A38950" s="294" t="s">
        <v>37730</v>
      </c>
      <c r="B38950" s="294"/>
      <c r="C38950" s="294"/>
      <c r="D38950" s="294"/>
      <c r="E38950" s="294"/>
      <c r="F38950" s="294"/>
    </row>
    <row r="38951">
      <c r="A38951" s="294" t="s">
        <v>39476</v>
      </c>
      <c r="B38951" s="294"/>
      <c r="C38951" s="294"/>
      <c r="D38951" s="294"/>
      <c r="E38951" s="294"/>
      <c r="F38951" s="294"/>
    </row>
    <row r="38952">
      <c r="A38952" s="294" t="s">
        <v>39475</v>
      </c>
      <c r="B38952" s="294"/>
      <c r="C38952" s="294"/>
      <c r="D38952" s="294"/>
      <c r="E38952" s="294"/>
      <c r="F38952" s="294"/>
    </row>
    <row r="38953">
      <c r="A38953" s="294" t="s">
        <v>44965</v>
      </c>
      <c r="B38953" s="294"/>
      <c r="C38953" s="294"/>
      <c r="D38953" s="294"/>
      <c r="E38953" s="294"/>
      <c r="F38953" s="294"/>
    </row>
    <row r="38954">
      <c r="A38954" s="294" t="s">
        <v>44966</v>
      </c>
      <c r="B38954" s="294"/>
      <c r="C38954" s="294"/>
      <c r="D38954" s="294"/>
      <c r="E38954" s="294"/>
      <c r="F38954" s="294"/>
    </row>
    <row r="38955">
      <c r="A38955" s="294" t="s">
        <v>44967</v>
      </c>
      <c r="B38955" s="294"/>
      <c r="C38955" s="294"/>
      <c r="D38955" s="294"/>
      <c r="E38955" s="294"/>
      <c r="F38955" s="294"/>
    </row>
    <row r="38956">
      <c r="A38956" s="294" t="s">
        <v>44968</v>
      </c>
      <c r="B38956" s="294"/>
      <c r="C38956" s="294"/>
      <c r="D38956" s="294"/>
      <c r="E38956" s="294"/>
      <c r="F38956" s="294"/>
    </row>
    <row r="38957">
      <c r="A38957" s="294" t="s">
        <v>44969</v>
      </c>
      <c r="B38957" s="294"/>
      <c r="C38957" s="294"/>
      <c r="D38957" s="294"/>
      <c r="E38957" s="294"/>
      <c r="F38957" s="294"/>
    </row>
    <row r="38958">
      <c r="A38958" s="294" t="s">
        <v>44970</v>
      </c>
      <c r="B38958" s="294"/>
      <c r="C38958" s="294"/>
      <c r="D38958" s="294"/>
      <c r="E38958" s="294"/>
      <c r="F38958" s="294"/>
    </row>
    <row r="38959">
      <c r="A38959" s="294" t="s">
        <v>39939</v>
      </c>
      <c r="B38959" s="294"/>
      <c r="C38959" s="294"/>
      <c r="D38959" s="294"/>
      <c r="E38959" s="294"/>
      <c r="F38959" s="294"/>
    </row>
    <row r="38960">
      <c r="A38960" s="294" t="s">
        <v>44971</v>
      </c>
      <c r="B38960" s="294"/>
      <c r="C38960" s="294"/>
      <c r="D38960" s="294"/>
      <c r="E38960" s="294"/>
      <c r="F38960" s="294"/>
    </row>
    <row r="38961">
      <c r="A38961" s="294" t="s">
        <v>44972</v>
      </c>
      <c r="B38961" s="294"/>
      <c r="C38961" s="294"/>
      <c r="D38961" s="294"/>
      <c r="E38961" s="294"/>
      <c r="F38961" s="294"/>
    </row>
    <row r="38962">
      <c r="A38962" s="294"/>
      <c r="B38962" s="294"/>
      <c r="C38962" s="294"/>
      <c r="D38962" s="294"/>
      <c r="E38962" s="294"/>
      <c r="F38962" s="294"/>
    </row>
    <row r="38963">
      <c r="A38963" s="294" t="s">
        <v>41927</v>
      </c>
      <c r="B38963" s="294"/>
      <c r="C38963" s="294"/>
      <c r="D38963" s="294"/>
      <c r="E38963" s="294"/>
      <c r="F38963" s="294"/>
    </row>
    <row r="38964">
      <c r="A38964" s="294" t="s">
        <v>20898</v>
      </c>
      <c r="B38964" s="294"/>
      <c r="C38964" s="294"/>
      <c r="D38964" s="294"/>
      <c r="E38964" s="294"/>
      <c r="F38964" s="294"/>
    </row>
    <row r="38965">
      <c r="A38965" s="294" t="s">
        <v>21672</v>
      </c>
      <c r="B38965" s="294"/>
      <c r="C38965" s="294"/>
      <c r="D38965" s="294"/>
      <c r="E38965" s="294"/>
      <c r="F38965" s="294"/>
    </row>
    <row r="38966">
      <c r="A38966" s="294" t="s">
        <v>44918</v>
      </c>
      <c r="B38966" s="294"/>
      <c r="C38966" s="294"/>
      <c r="D38966" s="294"/>
      <c r="E38966" s="294"/>
      <c r="F38966" s="294"/>
    </row>
    <row r="38967">
      <c r="A38967" s="294"/>
      <c r="B38967" s="294"/>
      <c r="C38967" s="294"/>
      <c r="D38967" s="294"/>
      <c r="E38967" s="294"/>
      <c r="F38967" s="294"/>
    </row>
    <row r="38968">
      <c r="A38968" s="294" t="s">
        <v>24575</v>
      </c>
      <c r="B38968" s="294"/>
      <c r="C38968" s="294"/>
      <c r="D38968" s="294"/>
      <c r="E38968" s="294"/>
      <c r="F38968" s="294"/>
    </row>
    <row r="38969">
      <c r="A38969" s="294"/>
      <c r="B38969" s="294"/>
      <c r="C38969" s="294"/>
      <c r="D38969" s="294"/>
      <c r="E38969" s="294"/>
      <c r="F38969" s="294"/>
    </row>
    <row r="38970">
      <c r="A38970" s="294" t="s">
        <v>44973</v>
      </c>
      <c r="B38970" s="294"/>
      <c r="C38970" s="294"/>
      <c r="D38970" s="294"/>
      <c r="E38970" s="294"/>
      <c r="F38970" s="294"/>
    </row>
    <row r="38971">
      <c r="A38971" s="294" t="s">
        <v>44974</v>
      </c>
      <c r="B38971" s="294"/>
      <c r="C38971" s="294"/>
      <c r="D38971" s="294"/>
      <c r="E38971" s="294"/>
      <c r="F38971" s="294"/>
    </row>
    <row r="38972">
      <c r="A38972" s="294" t="s">
        <v>44975</v>
      </c>
      <c r="B38972" s="294"/>
      <c r="C38972" s="294"/>
      <c r="D38972" s="294"/>
      <c r="E38972" s="294"/>
      <c r="F38972" s="294"/>
    </row>
    <row r="38973">
      <c r="A38973" s="294" t="s">
        <v>44976</v>
      </c>
      <c r="B38973" s="294"/>
      <c r="C38973" s="294"/>
      <c r="D38973" s="294"/>
      <c r="E38973" s="294"/>
      <c r="F38973" s="294"/>
    </row>
    <row r="38974">
      <c r="A38974" s="294" t="s">
        <v>42282</v>
      </c>
      <c r="B38974" s="294"/>
      <c r="C38974" s="294"/>
      <c r="D38974" s="294"/>
      <c r="E38974" s="294"/>
      <c r="F38974" s="294"/>
    </row>
    <row r="38975">
      <c r="A38975" s="294" t="s">
        <v>40482</v>
      </c>
      <c r="B38975" s="294"/>
      <c r="C38975" s="294"/>
      <c r="D38975" s="294"/>
      <c r="E38975" s="294"/>
      <c r="F38975" s="294"/>
    </row>
    <row r="38976">
      <c r="A38976" s="294" t="s">
        <v>44977</v>
      </c>
      <c r="B38976" s="294"/>
      <c r="C38976" s="294"/>
      <c r="D38976" s="294"/>
      <c r="E38976" s="294"/>
      <c r="F38976" s="294"/>
    </row>
    <row r="38977">
      <c r="A38977" s="294" t="s">
        <v>44978</v>
      </c>
      <c r="B38977" s="294"/>
      <c r="C38977" s="294"/>
      <c r="D38977" s="294"/>
      <c r="E38977" s="294"/>
      <c r="F38977" s="294"/>
    </row>
    <row r="38978">
      <c r="A38978" s="294" t="s">
        <v>44979</v>
      </c>
      <c r="B38978" s="294"/>
      <c r="C38978" s="294"/>
      <c r="D38978" s="294"/>
      <c r="E38978" s="294"/>
      <c r="F38978" s="294"/>
    </row>
    <row r="38979">
      <c r="A38979" s="294" t="s">
        <v>44980</v>
      </c>
      <c r="B38979" s="294"/>
      <c r="C38979" s="294"/>
      <c r="D38979" s="294"/>
      <c r="E38979" s="294"/>
      <c r="F38979" s="294"/>
    </row>
    <row r="38980">
      <c r="A38980" s="294"/>
      <c r="B38980" s="294"/>
      <c r="C38980" s="294"/>
      <c r="D38980" s="294"/>
      <c r="E38980" s="294"/>
      <c r="F38980" s="294"/>
    </row>
    <row r="38981">
      <c r="A38981" s="294" t="s">
        <v>22564</v>
      </c>
      <c r="B38981" s="294"/>
      <c r="C38981" s="294"/>
      <c r="D38981" s="294"/>
      <c r="E38981" s="294"/>
      <c r="F38981" s="294"/>
    </row>
    <row r="38982">
      <c r="A38982" s="294" t="s">
        <v>26065</v>
      </c>
      <c r="B38982" s="294"/>
      <c r="C38982" s="294"/>
      <c r="D38982" s="294"/>
      <c r="E38982" s="294"/>
      <c r="F38982" s="294"/>
    </row>
    <row r="38983">
      <c r="A38983" s="294"/>
      <c r="B38983" s="294"/>
      <c r="C38983" s="294"/>
      <c r="D38983" s="294"/>
      <c r="E38983" s="294"/>
      <c r="F38983" s="294"/>
    </row>
    <row r="38984">
      <c r="A38984" s="294" t="s">
        <v>44981</v>
      </c>
      <c r="B38984" s="294"/>
      <c r="C38984" s="294"/>
      <c r="D38984" s="294"/>
      <c r="E38984" s="294"/>
      <c r="F38984" s="294"/>
    </row>
    <row r="38985">
      <c r="A38985" s="294" t="s">
        <v>43815</v>
      </c>
      <c r="B38985" s="294"/>
      <c r="C38985" s="294"/>
      <c r="D38985" s="294"/>
      <c r="E38985" s="294"/>
      <c r="F38985" s="294"/>
    </row>
    <row r="38986">
      <c r="A38986" s="294" t="s">
        <v>44982</v>
      </c>
      <c r="B38986" s="294"/>
      <c r="C38986" s="294"/>
      <c r="D38986" s="294"/>
      <c r="E38986" s="294"/>
      <c r="F38986" s="294"/>
    </row>
    <row r="38987">
      <c r="A38987" s="294" t="s">
        <v>43815</v>
      </c>
      <c r="B38987" s="294"/>
      <c r="C38987" s="294"/>
      <c r="D38987" s="294"/>
      <c r="E38987" s="294"/>
      <c r="F38987" s="294"/>
    </row>
    <row r="38988">
      <c r="A38988" s="294" t="s">
        <v>44983</v>
      </c>
      <c r="B38988" s="294"/>
      <c r="C38988" s="294"/>
      <c r="D38988" s="294"/>
      <c r="E38988" s="294"/>
      <c r="F38988" s="294"/>
    </row>
    <row r="38989">
      <c r="A38989" s="294" t="s">
        <v>43815</v>
      </c>
      <c r="B38989" s="294"/>
      <c r="C38989" s="294"/>
      <c r="D38989" s="294"/>
      <c r="E38989" s="294"/>
      <c r="F38989" s="294"/>
    </row>
    <row r="38990">
      <c r="A38990" s="294" t="s">
        <v>44984</v>
      </c>
      <c r="B38990" s="294"/>
      <c r="C38990" s="294"/>
      <c r="D38990" s="294"/>
      <c r="E38990" s="294"/>
      <c r="F38990" s="294"/>
    </row>
    <row r="38991">
      <c r="A38991" s="294" t="s">
        <v>43815</v>
      </c>
      <c r="B38991" s="294"/>
      <c r="C38991" s="294"/>
      <c r="D38991" s="294"/>
      <c r="E38991" s="294"/>
      <c r="F38991" s="294"/>
    </row>
    <row r="38992">
      <c r="A38992" s="294" t="s">
        <v>44985</v>
      </c>
      <c r="B38992" s="294"/>
      <c r="C38992" s="294"/>
      <c r="D38992" s="294"/>
      <c r="E38992" s="294"/>
      <c r="F38992" s="294"/>
    </row>
    <row r="38993">
      <c r="A38993" s="294" t="s">
        <v>44986</v>
      </c>
      <c r="B38993" s="294"/>
      <c r="C38993" s="294"/>
      <c r="D38993" s="294"/>
      <c r="E38993" s="294"/>
      <c r="F38993" s="294"/>
    </row>
    <row r="38994">
      <c r="A38994" s="294" t="s">
        <v>43278</v>
      </c>
      <c r="B38994" s="294"/>
      <c r="C38994" s="294"/>
      <c r="D38994" s="294"/>
      <c r="E38994" s="294"/>
      <c r="F38994" s="294"/>
    </row>
    <row r="38995">
      <c r="A38995" s="294" t="s">
        <v>44987</v>
      </c>
      <c r="B38995" s="294"/>
      <c r="C38995" s="294"/>
      <c r="D38995" s="294"/>
      <c r="E38995" s="294"/>
      <c r="F38995" s="294"/>
    </row>
    <row r="38996">
      <c r="A38996" s="294" t="s">
        <v>44988</v>
      </c>
      <c r="B38996" s="294"/>
      <c r="C38996" s="294"/>
      <c r="D38996" s="294"/>
      <c r="E38996" s="294"/>
      <c r="F38996" s="294"/>
    </row>
    <row r="38997">
      <c r="A38997" s="294"/>
      <c r="B38997" s="294"/>
      <c r="C38997" s="294"/>
      <c r="D38997" s="294"/>
      <c r="E38997" s="294"/>
      <c r="F38997" s="294"/>
    </row>
    <row r="38998">
      <c r="A38998" s="294" t="s">
        <v>25653</v>
      </c>
      <c r="B38998" s="294"/>
      <c r="C38998" s="294"/>
      <c r="D38998" s="294"/>
      <c r="E38998" s="294"/>
      <c r="F38998" s="294"/>
    </row>
    <row r="38999">
      <c r="A38999" s="294"/>
      <c r="B38999" s="294"/>
      <c r="C38999" s="294"/>
      <c r="D38999" s="294"/>
      <c r="E38999" s="294"/>
      <c r="F38999" s="294"/>
    </row>
    <row r="39000">
      <c r="A39000" s="294" t="s">
        <v>25056</v>
      </c>
      <c r="B39000" s="294"/>
      <c r="C39000" s="294"/>
      <c r="D39000" s="294"/>
      <c r="E39000" s="294"/>
      <c r="F39000" s="294"/>
    </row>
    <row r="39001">
      <c r="A39001" s="294" t="s">
        <v>22056</v>
      </c>
      <c r="B39001" s="294"/>
      <c r="C39001" s="294"/>
      <c r="D39001" s="294"/>
      <c r="E39001" s="294"/>
      <c r="F39001" s="294"/>
    </row>
    <row r="39002">
      <c r="A39002" s="294" t="s">
        <v>44989</v>
      </c>
      <c r="B39002" s="294"/>
      <c r="C39002" s="294"/>
      <c r="D39002" s="294"/>
      <c r="E39002" s="294"/>
      <c r="F39002" s="294"/>
    </row>
    <row r="39003">
      <c r="A39003" s="294" t="s">
        <v>44990</v>
      </c>
      <c r="B39003" s="294"/>
      <c r="C39003" s="294"/>
      <c r="D39003" s="294"/>
      <c r="E39003" s="294"/>
      <c r="F39003" s="294"/>
    </row>
    <row r="39004">
      <c r="A39004" s="294" t="s">
        <v>44991</v>
      </c>
      <c r="B39004" s="294"/>
      <c r="C39004" s="294"/>
      <c r="D39004" s="294"/>
      <c r="E39004" s="294"/>
      <c r="F39004" s="294"/>
    </row>
    <row r="39005">
      <c r="A39005" s="294" t="s">
        <v>44992</v>
      </c>
      <c r="B39005" s="294"/>
      <c r="C39005" s="294"/>
      <c r="D39005" s="294"/>
      <c r="E39005" s="294"/>
      <c r="F39005" s="294"/>
    </row>
    <row r="39006">
      <c r="A39006" s="294"/>
      <c r="B39006" s="294"/>
      <c r="C39006" s="294"/>
      <c r="D39006" s="294"/>
      <c r="E39006" s="294"/>
      <c r="F39006" s="294"/>
    </row>
    <row r="39007">
      <c r="A39007" s="294" t="s">
        <v>23201</v>
      </c>
      <c r="B39007" s="294"/>
      <c r="C39007" s="294"/>
      <c r="D39007" s="294"/>
      <c r="E39007" s="294"/>
      <c r="F39007" s="294"/>
    </row>
    <row r="39008">
      <c r="A39008" s="294"/>
      <c r="B39008" s="294"/>
      <c r="C39008" s="294"/>
      <c r="D39008" s="294"/>
      <c r="E39008" s="294"/>
      <c r="F39008" s="294"/>
    </row>
    <row r="39009">
      <c r="A39009" s="294" t="s">
        <v>44993</v>
      </c>
      <c r="B39009" s="294"/>
      <c r="C39009" s="294"/>
      <c r="D39009" s="294"/>
      <c r="E39009" s="294"/>
      <c r="F39009" s="294"/>
    </row>
    <row r="39010">
      <c r="A39010" s="294" t="s">
        <v>44994</v>
      </c>
      <c r="B39010" s="294"/>
      <c r="C39010" s="294"/>
      <c r="D39010" s="294"/>
      <c r="E39010" s="294"/>
      <c r="F39010" s="294"/>
    </row>
    <row r="39011">
      <c r="A39011" s="294" t="s">
        <v>41379</v>
      </c>
      <c r="B39011" s="294"/>
      <c r="C39011" s="294"/>
      <c r="D39011" s="294"/>
      <c r="E39011" s="294"/>
      <c r="F39011" s="294"/>
    </row>
    <row r="39012">
      <c r="A39012" s="294" t="s">
        <v>44921</v>
      </c>
      <c r="B39012" s="294"/>
      <c r="C39012" s="294"/>
      <c r="D39012" s="294"/>
      <c r="E39012" s="294"/>
      <c r="F39012" s="294"/>
    </row>
    <row r="39013">
      <c r="A39013" s="294" t="s">
        <v>22492</v>
      </c>
      <c r="B39013" s="294"/>
      <c r="C39013" s="294"/>
      <c r="D39013" s="294"/>
      <c r="E39013" s="294"/>
      <c r="F39013" s="294"/>
    </row>
    <row r="39014">
      <c r="A39014" s="294" t="s">
        <v>40850</v>
      </c>
      <c r="B39014" s="294"/>
      <c r="C39014" s="294"/>
      <c r="D39014" s="294"/>
      <c r="E39014" s="294"/>
      <c r="F39014" s="294"/>
    </row>
    <row r="39015">
      <c r="A39015" s="294"/>
      <c r="B39015" s="294"/>
      <c r="C39015" s="294"/>
      <c r="D39015" s="294"/>
      <c r="E39015" s="294"/>
      <c r="F39015" s="294"/>
    </row>
    <row r="39016">
      <c r="A39016" s="294" t="s">
        <v>25438</v>
      </c>
      <c r="B39016" s="294"/>
      <c r="C39016" s="294"/>
      <c r="D39016" s="294"/>
      <c r="E39016" s="294"/>
      <c r="F39016" s="294"/>
    </row>
    <row r="39017">
      <c r="A39017" s="294"/>
      <c r="B39017" s="294"/>
      <c r="C39017" s="294"/>
      <c r="D39017" s="294"/>
      <c r="E39017" s="294"/>
      <c r="F39017" s="294"/>
    </row>
    <row r="39018">
      <c r="A39018" s="294" t="s">
        <v>44995</v>
      </c>
      <c r="B39018" s="294"/>
      <c r="C39018" s="294"/>
      <c r="D39018" s="294"/>
      <c r="E39018" s="294"/>
      <c r="F39018" s="294"/>
    </row>
    <row r="39019">
      <c r="A39019" s="294" t="s">
        <v>22056</v>
      </c>
      <c r="B39019" s="294"/>
      <c r="C39019" s="294"/>
      <c r="D39019" s="294"/>
      <c r="E39019" s="294"/>
      <c r="F39019" s="294"/>
    </row>
    <row r="39020">
      <c r="A39020" s="294" t="s">
        <v>40623</v>
      </c>
      <c r="B39020" s="294"/>
      <c r="C39020" s="294"/>
      <c r="D39020" s="294"/>
      <c r="E39020" s="294"/>
      <c r="F39020" s="294"/>
    </row>
    <row r="39021">
      <c r="A39021" s="294" t="s">
        <v>44996</v>
      </c>
      <c r="B39021" s="294"/>
      <c r="C39021" s="294"/>
      <c r="D39021" s="294"/>
      <c r="E39021" s="294"/>
      <c r="F39021" s="294"/>
    </row>
    <row r="39022">
      <c r="A39022" s="294" t="s">
        <v>44997</v>
      </c>
      <c r="B39022" s="294"/>
      <c r="C39022" s="294"/>
      <c r="D39022" s="294"/>
      <c r="E39022" s="294"/>
      <c r="F39022" s="294"/>
    </row>
    <row r="39023">
      <c r="A39023" s="294" t="s">
        <v>44998</v>
      </c>
      <c r="B39023" s="294"/>
      <c r="C39023" s="294"/>
      <c r="D39023" s="294"/>
      <c r="E39023" s="294"/>
      <c r="F39023" s="294"/>
    </row>
    <row r="39024">
      <c r="A39024" s="294" t="s">
        <v>44999</v>
      </c>
      <c r="B39024" s="294"/>
      <c r="C39024" s="294"/>
      <c r="D39024" s="294"/>
      <c r="E39024" s="294"/>
      <c r="F39024" s="294"/>
    </row>
    <row r="39025">
      <c r="A39025" s="294"/>
      <c r="B39025" s="294"/>
      <c r="C39025" s="294"/>
      <c r="D39025" s="294"/>
      <c r="E39025" s="294"/>
      <c r="F39025" s="294"/>
    </row>
    <row r="39026">
      <c r="A39026" s="294" t="s">
        <v>42644</v>
      </c>
      <c r="B39026" s="294"/>
      <c r="C39026" s="294"/>
      <c r="D39026" s="294"/>
      <c r="E39026" s="294"/>
      <c r="F39026" s="294"/>
    </row>
    <row r="39027">
      <c r="A39027" s="294" t="s">
        <v>25456</v>
      </c>
      <c r="B39027" s="294"/>
      <c r="C39027" s="294"/>
      <c r="D39027" s="294"/>
      <c r="E39027" s="294"/>
      <c r="F39027" s="294"/>
    </row>
    <row r="39028">
      <c r="A39028" s="294"/>
      <c r="B39028" s="294"/>
      <c r="C39028" s="294"/>
      <c r="D39028" s="294"/>
      <c r="E39028" s="294"/>
      <c r="F39028" s="294"/>
    </row>
    <row r="39029">
      <c r="A39029" s="294" t="s">
        <v>45000</v>
      </c>
      <c r="B39029" s="294"/>
      <c r="C39029" s="294"/>
      <c r="D39029" s="294"/>
      <c r="E39029" s="294"/>
      <c r="F39029" s="294"/>
    </row>
    <row r="39030">
      <c r="A39030" s="294"/>
      <c r="B39030" s="294"/>
      <c r="C39030" s="294"/>
      <c r="D39030" s="294"/>
      <c r="E39030" s="294"/>
      <c r="F39030" s="294"/>
    </row>
    <row r="39031">
      <c r="A39031" s="294" t="s">
        <v>45001</v>
      </c>
      <c r="B39031" s="294"/>
      <c r="C39031" s="294"/>
      <c r="D39031" s="294"/>
      <c r="E39031" s="294"/>
      <c r="F39031" s="294"/>
    </row>
    <row r="39032">
      <c r="A39032" s="294" t="s">
        <v>45002</v>
      </c>
      <c r="B39032" s="294"/>
      <c r="C39032" s="294"/>
      <c r="D39032" s="294"/>
      <c r="E39032" s="294"/>
      <c r="F39032" s="294"/>
    </row>
    <row r="39033">
      <c r="A39033" s="294" t="s">
        <v>45003</v>
      </c>
      <c r="B39033" s="294"/>
      <c r="C39033" s="294"/>
      <c r="D39033" s="294"/>
      <c r="E39033" s="294"/>
      <c r="F39033" s="294"/>
    </row>
    <row r="39034">
      <c r="A39034" s="294" t="s">
        <v>45004</v>
      </c>
      <c r="B39034" s="294"/>
      <c r="C39034" s="294"/>
      <c r="D39034" s="294"/>
      <c r="E39034" s="294"/>
      <c r="F39034" s="294"/>
    </row>
    <row r="39035">
      <c r="A39035" s="294" t="s">
        <v>25080</v>
      </c>
      <c r="B39035" s="294"/>
      <c r="C39035" s="294"/>
      <c r="D39035" s="294"/>
      <c r="E39035" s="294"/>
      <c r="F39035" s="294"/>
    </row>
    <row r="39036">
      <c r="A39036" s="294" t="s">
        <v>45005</v>
      </c>
      <c r="B39036" s="294"/>
      <c r="C39036" s="294"/>
      <c r="D39036" s="294"/>
      <c r="E39036" s="294"/>
      <c r="F39036" s="294"/>
    </row>
    <row r="39037">
      <c r="A39037" s="294" t="s">
        <v>45006</v>
      </c>
      <c r="B39037" s="294"/>
      <c r="C39037" s="294"/>
      <c r="D39037" s="294"/>
      <c r="E39037" s="294"/>
      <c r="F39037" s="294"/>
    </row>
    <row r="39038">
      <c r="A39038" s="294" t="s">
        <v>45007</v>
      </c>
      <c r="B39038" s="294"/>
      <c r="C39038" s="294"/>
      <c r="D39038" s="294"/>
      <c r="E39038" s="294"/>
      <c r="F39038" s="294"/>
    </row>
    <row r="39039">
      <c r="A39039" s="294" t="s">
        <v>45008</v>
      </c>
      <c r="B39039" s="294"/>
      <c r="C39039" s="294"/>
      <c r="D39039" s="294"/>
      <c r="E39039" s="294"/>
      <c r="F39039" s="294"/>
    </row>
    <row r="39040">
      <c r="A39040" s="294" t="s">
        <v>45009</v>
      </c>
      <c r="B39040" s="294"/>
      <c r="C39040" s="294"/>
      <c r="D39040" s="294"/>
      <c r="E39040" s="294"/>
      <c r="F39040" s="294"/>
    </row>
    <row r="39041">
      <c r="A39041" s="294" t="s">
        <v>45010</v>
      </c>
      <c r="B39041" s="294"/>
      <c r="C39041" s="294"/>
      <c r="D39041" s="294"/>
      <c r="E39041" s="294"/>
      <c r="F39041" s="294"/>
    </row>
    <row r="39042">
      <c r="A39042" s="294" t="s">
        <v>45011</v>
      </c>
      <c r="B39042" s="294"/>
      <c r="C39042" s="294"/>
      <c r="D39042" s="294"/>
      <c r="E39042" s="294"/>
      <c r="F39042" s="294"/>
    </row>
    <row r="39043">
      <c r="A39043" s="294" t="s">
        <v>45012</v>
      </c>
      <c r="B39043" s="294"/>
      <c r="C39043" s="294"/>
      <c r="D39043" s="294"/>
      <c r="E39043" s="294"/>
      <c r="F39043" s="294"/>
    </row>
    <row r="39044">
      <c r="A39044" s="294" t="s">
        <v>45013</v>
      </c>
      <c r="B39044" s="294"/>
      <c r="C39044" s="294"/>
      <c r="D39044" s="294"/>
      <c r="E39044" s="294"/>
      <c r="F39044" s="294"/>
    </row>
    <row r="39045">
      <c r="A39045" s="294" t="s">
        <v>45014</v>
      </c>
      <c r="B39045" s="294"/>
      <c r="C39045" s="294"/>
      <c r="D39045" s="294"/>
      <c r="E39045" s="294"/>
      <c r="F39045" s="294"/>
    </row>
    <row r="39046">
      <c r="A39046" s="294" t="s">
        <v>45015</v>
      </c>
      <c r="B39046" s="294"/>
      <c r="C39046" s="294"/>
      <c r="D39046" s="294"/>
      <c r="E39046" s="294"/>
      <c r="F39046" s="294"/>
    </row>
    <row r="39047">
      <c r="A39047" s="294" t="s">
        <v>45016</v>
      </c>
      <c r="B39047" s="294"/>
      <c r="C39047" s="294"/>
      <c r="D39047" s="294"/>
      <c r="E39047" s="294"/>
      <c r="F39047" s="294"/>
    </row>
    <row r="39048">
      <c r="A39048" s="294" t="s">
        <v>45017</v>
      </c>
      <c r="B39048" s="294"/>
      <c r="C39048" s="294"/>
      <c r="D39048" s="294"/>
      <c r="E39048" s="294"/>
      <c r="F39048" s="294"/>
    </row>
    <row r="39049">
      <c r="A39049" s="294"/>
      <c r="B39049" s="294"/>
      <c r="C39049" s="294"/>
      <c r="D39049" s="294"/>
      <c r="E39049" s="294"/>
      <c r="F39049" s="294"/>
    </row>
    <row r="39050">
      <c r="A39050" s="294" t="s">
        <v>41927</v>
      </c>
      <c r="B39050" s="294"/>
      <c r="C39050" s="294"/>
      <c r="D39050" s="294"/>
      <c r="E39050" s="294"/>
      <c r="F39050" s="294"/>
    </row>
    <row r="39051">
      <c r="A39051" s="294" t="s">
        <v>45018</v>
      </c>
      <c r="B39051" s="294"/>
      <c r="C39051" s="294"/>
      <c r="D39051" s="294"/>
      <c r="E39051" s="294"/>
      <c r="F39051" s="294"/>
    </row>
    <row r="39052">
      <c r="A39052" s="294" t="s">
        <v>21270</v>
      </c>
      <c r="B39052" s="294"/>
      <c r="C39052" s="294"/>
      <c r="D39052" s="294"/>
      <c r="E39052" s="294"/>
      <c r="F39052" s="294"/>
    </row>
    <row r="39053">
      <c r="A39053" s="294" t="s">
        <v>45019</v>
      </c>
      <c r="B39053" s="294"/>
      <c r="C39053" s="294"/>
      <c r="D39053" s="294"/>
      <c r="E39053" s="294"/>
      <c r="F39053" s="294"/>
    </row>
    <row r="39054">
      <c r="A39054" s="294"/>
      <c r="B39054" s="294"/>
      <c r="C39054" s="294"/>
      <c r="D39054" s="294"/>
      <c r="E39054" s="294"/>
      <c r="F39054" s="294"/>
    </row>
    <row r="39055">
      <c r="A39055" s="294" t="s">
        <v>22512</v>
      </c>
      <c r="B39055" s="294"/>
      <c r="C39055" s="294"/>
      <c r="D39055" s="294"/>
      <c r="E39055" s="294"/>
      <c r="F39055" s="294"/>
    </row>
    <row r="39056">
      <c r="A39056" s="294" t="s">
        <v>27620</v>
      </c>
      <c r="B39056" s="294"/>
      <c r="C39056" s="294"/>
      <c r="D39056" s="294"/>
      <c r="E39056" s="294"/>
      <c r="F39056" s="294"/>
    </row>
    <row r="39057">
      <c r="A39057" s="294"/>
      <c r="B39057" s="294"/>
      <c r="C39057" s="294"/>
      <c r="D39057" s="294"/>
      <c r="E39057" s="294"/>
      <c r="F39057" s="294"/>
    </row>
    <row r="39058">
      <c r="A39058" s="294" t="s">
        <v>27621</v>
      </c>
      <c r="B39058" s="294"/>
      <c r="C39058" s="294"/>
      <c r="D39058" s="294"/>
      <c r="E39058" s="294"/>
      <c r="F39058" s="294"/>
    </row>
    <row r="39059">
      <c r="A39059" s="294" t="s">
        <v>27622</v>
      </c>
      <c r="B39059" s="294"/>
      <c r="C39059" s="294"/>
      <c r="D39059" s="294"/>
      <c r="E39059" s="294"/>
      <c r="F39059" s="294"/>
    </row>
    <row r="39060">
      <c r="A39060" s="294" t="s">
        <v>27623</v>
      </c>
      <c r="B39060" s="294"/>
      <c r="C39060" s="294"/>
      <c r="D39060" s="294"/>
      <c r="E39060" s="294"/>
      <c r="F39060" s="294"/>
    </row>
    <row r="39061">
      <c r="A39061" s="294" t="s">
        <v>27624</v>
      </c>
      <c r="B39061" s="294"/>
      <c r="C39061" s="294"/>
      <c r="D39061" s="294"/>
      <c r="E39061" s="294"/>
      <c r="F39061" s="294"/>
    </row>
    <row r="39062">
      <c r="A39062" s="294" t="s">
        <v>27625</v>
      </c>
      <c r="B39062" s="294"/>
      <c r="C39062" s="294"/>
      <c r="D39062" s="294"/>
      <c r="E39062" s="294"/>
      <c r="F39062" s="294"/>
    </row>
    <row r="39063">
      <c r="A39063" s="294" t="s">
        <v>45020</v>
      </c>
      <c r="B39063" s="294"/>
      <c r="C39063" s="294"/>
      <c r="D39063" s="294"/>
      <c r="E39063" s="294"/>
      <c r="F39063" s="294"/>
    </row>
    <row r="39064">
      <c r="A39064" s="294" t="s">
        <v>45021</v>
      </c>
      <c r="B39064" s="294"/>
      <c r="C39064" s="294"/>
      <c r="D39064" s="294"/>
      <c r="E39064" s="294"/>
      <c r="F39064" s="294"/>
    </row>
    <row r="39065">
      <c r="A39065" s="294" t="s">
        <v>45022</v>
      </c>
      <c r="B39065" s="294"/>
      <c r="C39065" s="294"/>
      <c r="D39065" s="294"/>
      <c r="E39065" s="294"/>
      <c r="F39065" s="294"/>
    </row>
    <row r="39066">
      <c r="A39066" s="294"/>
      <c r="B39066" s="294"/>
      <c r="C39066" s="294"/>
      <c r="D39066" s="294"/>
      <c r="E39066" s="294"/>
      <c r="F39066" s="294"/>
    </row>
    <row r="39067">
      <c r="A39067" s="294" t="s">
        <v>24323</v>
      </c>
      <c r="B39067" s="294"/>
      <c r="C39067" s="294"/>
      <c r="D39067" s="294"/>
      <c r="E39067" s="294"/>
      <c r="F39067" s="294"/>
    </row>
    <row r="39068">
      <c r="A39068" s="294" t="s">
        <v>27629</v>
      </c>
      <c r="B39068" s="294"/>
      <c r="C39068" s="294"/>
      <c r="D39068" s="294"/>
      <c r="E39068" s="294"/>
      <c r="F39068" s="294"/>
    </row>
    <row r="39069">
      <c r="A39069" s="294"/>
      <c r="B39069" s="294"/>
      <c r="C39069" s="294"/>
      <c r="D39069" s="294"/>
      <c r="E39069" s="294"/>
      <c r="F39069" s="294"/>
    </row>
    <row r="39070">
      <c r="A39070" s="294" t="s">
        <v>27630</v>
      </c>
      <c r="B39070" s="294"/>
      <c r="C39070" s="294"/>
      <c r="D39070" s="294"/>
      <c r="E39070" s="294"/>
      <c r="F39070" s="294"/>
    </row>
    <row r="39071">
      <c r="A39071" s="294" t="s">
        <v>45023</v>
      </c>
      <c r="B39071" s="294"/>
      <c r="C39071" s="294"/>
      <c r="D39071" s="294"/>
      <c r="E39071" s="294"/>
      <c r="F39071" s="294"/>
    </row>
    <row r="39072">
      <c r="A39072" s="294" t="s">
        <v>27632</v>
      </c>
      <c r="B39072" s="294"/>
      <c r="C39072" s="294"/>
      <c r="D39072" s="294"/>
      <c r="E39072" s="294"/>
      <c r="F39072" s="294"/>
    </row>
    <row r="39073">
      <c r="A39073" s="294" t="s">
        <v>27633</v>
      </c>
      <c r="B39073" s="294"/>
      <c r="C39073" s="294"/>
      <c r="D39073" s="294"/>
      <c r="E39073" s="294"/>
      <c r="F39073" s="294"/>
    </row>
    <row r="39074">
      <c r="A39074" s="294" t="s">
        <v>45024</v>
      </c>
      <c r="B39074" s="294"/>
      <c r="C39074" s="294"/>
      <c r="D39074" s="294"/>
      <c r="E39074" s="294"/>
      <c r="F39074" s="294"/>
    </row>
    <row r="39075">
      <c r="A39075" s="294" t="s">
        <v>45025</v>
      </c>
      <c r="B39075" s="294"/>
      <c r="C39075" s="294"/>
      <c r="D39075" s="294"/>
      <c r="E39075" s="294"/>
      <c r="F39075" s="294"/>
    </row>
    <row r="39076">
      <c r="A39076" s="294"/>
      <c r="B39076" s="294"/>
      <c r="C39076" s="294"/>
      <c r="D39076" s="294"/>
      <c r="E39076" s="294"/>
      <c r="F39076" s="294"/>
    </row>
    <row r="39077">
      <c r="A39077" s="294" t="s">
        <v>26992</v>
      </c>
      <c r="B39077" s="294"/>
      <c r="C39077" s="294"/>
      <c r="D39077" s="294"/>
      <c r="E39077" s="294"/>
      <c r="F39077" s="294"/>
    </row>
    <row r="39078">
      <c r="A39078" s="294" t="s">
        <v>26884</v>
      </c>
      <c r="B39078" s="294"/>
      <c r="C39078" s="294"/>
      <c r="D39078" s="294"/>
      <c r="E39078" s="294"/>
      <c r="F39078" s="294"/>
    </row>
    <row r="39079">
      <c r="A39079" s="294"/>
      <c r="B39079" s="294"/>
      <c r="C39079" s="294"/>
      <c r="D39079" s="294"/>
      <c r="E39079" s="294"/>
      <c r="F39079" s="294"/>
    </row>
    <row r="39080">
      <c r="A39080" s="294" t="s">
        <v>45026</v>
      </c>
      <c r="B39080" s="294"/>
      <c r="C39080" s="294"/>
      <c r="D39080" s="294"/>
      <c r="E39080" s="294"/>
      <c r="F39080" s="294"/>
    </row>
    <row r="39081">
      <c r="A39081" s="294" t="s">
        <v>27637</v>
      </c>
      <c r="B39081" s="294"/>
      <c r="C39081" s="294"/>
      <c r="D39081" s="294"/>
      <c r="E39081" s="294"/>
      <c r="F39081" s="294"/>
    </row>
    <row r="39082">
      <c r="A39082" s="294" t="s">
        <v>45027</v>
      </c>
      <c r="B39082" s="294"/>
      <c r="C39082" s="294"/>
      <c r="D39082" s="294"/>
      <c r="E39082" s="294"/>
      <c r="F39082" s="294"/>
    </row>
    <row r="39083">
      <c r="A39083" s="294" t="s">
        <v>27639</v>
      </c>
      <c r="B39083" s="294"/>
      <c r="C39083" s="294"/>
      <c r="D39083" s="294"/>
      <c r="E39083" s="294"/>
      <c r="F39083" s="294"/>
    </row>
    <row r="39084">
      <c r="A39084" s="294" t="s">
        <v>27640</v>
      </c>
      <c r="B39084" s="294"/>
      <c r="C39084" s="294"/>
      <c r="D39084" s="294"/>
      <c r="E39084" s="294"/>
      <c r="F39084" s="294"/>
    </row>
    <row r="39085">
      <c r="A39085" s="294" t="s">
        <v>27641</v>
      </c>
      <c r="B39085" s="294"/>
      <c r="C39085" s="294"/>
      <c r="D39085" s="294"/>
      <c r="E39085" s="294"/>
      <c r="F39085" s="294"/>
    </row>
    <row r="39086">
      <c r="A39086" s="294" t="s">
        <v>27642</v>
      </c>
      <c r="B39086" s="294"/>
      <c r="C39086" s="294"/>
      <c r="D39086" s="294"/>
      <c r="E39086" s="294"/>
      <c r="F39086" s="294"/>
    </row>
    <row r="39087">
      <c r="A39087" s="294"/>
      <c r="B39087" s="294"/>
      <c r="C39087" s="294"/>
      <c r="D39087" s="294"/>
      <c r="E39087" s="294"/>
      <c r="F39087" s="294"/>
    </row>
    <row r="39088">
      <c r="A39088" s="294" t="s">
        <v>21401</v>
      </c>
      <c r="B39088" s="294"/>
      <c r="C39088" s="294"/>
      <c r="D39088" s="294"/>
      <c r="E39088" s="294"/>
      <c r="F39088" s="294"/>
    </row>
    <row r="39089">
      <c r="A39089" s="294"/>
      <c r="B39089" s="294"/>
      <c r="C39089" s="294"/>
      <c r="D39089" s="294"/>
      <c r="E39089" s="294"/>
      <c r="F39089" s="294"/>
    </row>
    <row r="39090">
      <c r="A39090" s="294" t="s">
        <v>27643</v>
      </c>
      <c r="B39090" s="294"/>
      <c r="C39090" s="294"/>
      <c r="D39090" s="294"/>
      <c r="E39090" s="294"/>
      <c r="F39090" s="294"/>
    </row>
    <row r="39091">
      <c r="A39091" s="294" t="s">
        <v>27644</v>
      </c>
      <c r="B39091" s="294"/>
      <c r="C39091" s="294"/>
      <c r="D39091" s="294"/>
      <c r="E39091" s="294"/>
      <c r="F39091" s="294"/>
    </row>
    <row r="39092">
      <c r="A39092" s="294" t="s">
        <v>21510</v>
      </c>
      <c r="B39092" s="294"/>
      <c r="C39092" s="294"/>
      <c r="D39092" s="294"/>
      <c r="E39092" s="294"/>
      <c r="F39092" s="294"/>
    </row>
    <row r="39093">
      <c r="A39093" s="294" t="s">
        <v>27645</v>
      </c>
      <c r="B39093" s="294"/>
      <c r="C39093" s="294"/>
      <c r="D39093" s="294"/>
      <c r="E39093" s="294"/>
      <c r="F39093" s="294"/>
    </row>
    <row r="39094">
      <c r="A39094" s="294"/>
      <c r="B39094" s="294"/>
      <c r="C39094" s="294"/>
      <c r="D39094" s="294"/>
      <c r="E39094" s="294"/>
      <c r="F39094" s="294"/>
    </row>
    <row r="39095">
      <c r="A39095" s="294" t="s">
        <v>21407</v>
      </c>
      <c r="B39095" s="294"/>
      <c r="C39095" s="294"/>
      <c r="D39095" s="294"/>
      <c r="E39095" s="294"/>
      <c r="F39095" s="294"/>
    </row>
    <row r="39096">
      <c r="A39096" s="294"/>
      <c r="B39096" s="294"/>
      <c r="C39096" s="294"/>
      <c r="D39096" s="294"/>
      <c r="E39096" s="294"/>
      <c r="F39096" s="294"/>
    </row>
    <row r="39097">
      <c r="A39097" s="294" t="s">
        <v>27646</v>
      </c>
      <c r="B39097" s="294"/>
      <c r="C39097" s="294"/>
      <c r="D39097" s="294"/>
      <c r="E39097" s="294"/>
      <c r="F39097" s="294"/>
    </row>
    <row r="39098">
      <c r="A39098" s="294" t="s">
        <v>27647</v>
      </c>
      <c r="B39098" s="294"/>
      <c r="C39098" s="294"/>
      <c r="D39098" s="294"/>
      <c r="E39098" s="294"/>
      <c r="F39098" s="294"/>
    </row>
    <row r="39099">
      <c r="A39099" s="294" t="s">
        <v>27648</v>
      </c>
      <c r="B39099" s="294"/>
      <c r="C39099" s="294"/>
      <c r="D39099" s="294"/>
      <c r="E39099" s="294"/>
      <c r="F39099" s="294"/>
    </row>
    <row r="39100">
      <c r="A39100" s="294" t="s">
        <v>27649</v>
      </c>
      <c r="B39100" s="294"/>
      <c r="C39100" s="294"/>
      <c r="D39100" s="294"/>
      <c r="E39100" s="294"/>
      <c r="F39100" s="294"/>
    </row>
    <row r="39101">
      <c r="A39101" s="294" t="s">
        <v>27650</v>
      </c>
      <c r="B39101" s="294"/>
      <c r="C39101" s="294"/>
      <c r="D39101" s="294"/>
      <c r="E39101" s="294"/>
      <c r="F39101" s="294"/>
    </row>
    <row r="39102">
      <c r="A39102" s="294" t="s">
        <v>27651</v>
      </c>
      <c r="B39102" s="294"/>
      <c r="C39102" s="294"/>
      <c r="D39102" s="294"/>
      <c r="E39102" s="294"/>
      <c r="F39102" s="294"/>
    </row>
    <row r="39103">
      <c r="A39103" s="294"/>
      <c r="B39103" s="294"/>
      <c r="C39103" s="294"/>
      <c r="D39103" s="294"/>
      <c r="E39103" s="294"/>
      <c r="F39103" s="294"/>
    </row>
    <row r="39104">
      <c r="A39104" s="294" t="s">
        <v>21990</v>
      </c>
      <c r="B39104" s="294"/>
      <c r="C39104" s="294"/>
      <c r="D39104" s="294"/>
      <c r="E39104" s="294"/>
      <c r="F39104" s="294"/>
    </row>
    <row r="39105">
      <c r="A39105" s="294"/>
      <c r="B39105" s="294"/>
      <c r="C39105" s="294"/>
      <c r="D39105" s="294"/>
      <c r="E39105" s="294"/>
      <c r="F39105" s="294"/>
    </row>
    <row r="39106">
      <c r="A39106" s="294" t="s">
        <v>27652</v>
      </c>
      <c r="B39106" s="294"/>
      <c r="C39106" s="294"/>
      <c r="D39106" s="294"/>
      <c r="E39106" s="294"/>
      <c r="F39106" s="294"/>
    </row>
    <row r="39107">
      <c r="A39107" s="294" t="s">
        <v>27653</v>
      </c>
      <c r="B39107" s="294"/>
      <c r="C39107" s="294"/>
      <c r="D39107" s="294"/>
      <c r="E39107" s="294"/>
      <c r="F39107" s="294"/>
    </row>
    <row r="39108">
      <c r="A39108" s="294" t="s">
        <v>27654</v>
      </c>
      <c r="B39108" s="294"/>
      <c r="C39108" s="294"/>
      <c r="D39108" s="294"/>
      <c r="E39108" s="294"/>
      <c r="F39108" s="294"/>
    </row>
    <row r="39109">
      <c r="A39109" s="294" t="s">
        <v>27655</v>
      </c>
      <c r="B39109" s="294"/>
      <c r="C39109" s="294"/>
      <c r="D39109" s="294"/>
      <c r="E39109" s="294"/>
      <c r="F39109" s="294"/>
    </row>
    <row r="39110">
      <c r="A39110" s="294" t="s">
        <v>27656</v>
      </c>
      <c r="B39110" s="294"/>
      <c r="C39110" s="294"/>
      <c r="D39110" s="294"/>
      <c r="E39110" s="294"/>
      <c r="F39110" s="294"/>
    </row>
    <row r="39111">
      <c r="A39111" s="294" t="s">
        <v>27657</v>
      </c>
      <c r="B39111" s="294"/>
      <c r="C39111" s="294"/>
      <c r="D39111" s="294"/>
      <c r="E39111" s="294"/>
      <c r="F39111" s="294"/>
    </row>
    <row r="39112">
      <c r="A39112" s="294"/>
      <c r="B39112" s="294"/>
      <c r="C39112" s="294"/>
      <c r="D39112" s="294"/>
      <c r="E39112" s="294"/>
      <c r="F39112" s="294"/>
    </row>
    <row r="39113">
      <c r="A39113" s="294" t="s">
        <v>41927</v>
      </c>
      <c r="B39113" s="294"/>
      <c r="C39113" s="294"/>
      <c r="D39113" s="294"/>
      <c r="E39113" s="294"/>
      <c r="F39113" s="294"/>
    </row>
    <row r="39114">
      <c r="A39114" s="294" t="s">
        <v>45028</v>
      </c>
      <c r="B39114" s="294"/>
      <c r="C39114" s="294"/>
      <c r="D39114" s="294"/>
      <c r="E39114" s="294"/>
      <c r="F39114" s="294"/>
    </row>
    <row r="39115">
      <c r="A39115" s="294" t="s">
        <v>21314</v>
      </c>
      <c r="B39115" s="294"/>
      <c r="C39115" s="294"/>
      <c r="D39115" s="294"/>
      <c r="E39115" s="294"/>
      <c r="F39115" s="294"/>
    </row>
    <row r="39116">
      <c r="A39116" s="294" t="s">
        <v>45019</v>
      </c>
      <c r="B39116" s="294"/>
      <c r="C39116" s="294"/>
      <c r="D39116" s="294"/>
      <c r="E39116" s="294"/>
      <c r="F39116" s="294"/>
    </row>
    <row r="39117">
      <c r="A39117" s="294"/>
      <c r="B39117" s="294"/>
      <c r="C39117" s="294"/>
      <c r="D39117" s="294"/>
      <c r="E39117" s="294"/>
      <c r="F39117" s="294"/>
    </row>
    <row r="39118">
      <c r="A39118" s="294" t="s">
        <v>23007</v>
      </c>
      <c r="B39118" s="294"/>
      <c r="C39118" s="294"/>
      <c r="D39118" s="294"/>
      <c r="E39118" s="294"/>
      <c r="F39118" s="294"/>
    </row>
    <row r="39119">
      <c r="A39119" s="294"/>
      <c r="B39119" s="294"/>
      <c r="C39119" s="294"/>
      <c r="D39119" s="294"/>
      <c r="E39119" s="294"/>
      <c r="F39119" s="294"/>
    </row>
    <row r="39120">
      <c r="A39120" s="294"/>
      <c r="B39120" s="294"/>
      <c r="C39120" s="294"/>
      <c r="D39120" s="294"/>
      <c r="E39120" s="294"/>
      <c r="F39120" s="294"/>
    </row>
    <row r="39121">
      <c r="A39121" s="294" t="s">
        <v>27659</v>
      </c>
      <c r="B39121" s="294"/>
      <c r="C39121" s="294"/>
      <c r="D39121" s="294"/>
      <c r="E39121" s="294"/>
      <c r="F39121" s="294"/>
    </row>
    <row r="39122">
      <c r="A39122" s="294" t="s">
        <v>27660</v>
      </c>
      <c r="B39122" s="294"/>
      <c r="C39122" s="294"/>
      <c r="D39122" s="294"/>
      <c r="E39122" s="294"/>
      <c r="F39122" s="294"/>
    </row>
    <row r="39123">
      <c r="A39123" s="294" t="s">
        <v>27661</v>
      </c>
      <c r="B39123" s="294"/>
      <c r="C39123" s="294"/>
      <c r="D39123" s="294"/>
      <c r="E39123" s="294"/>
      <c r="F39123" s="294"/>
    </row>
    <row r="39124">
      <c r="A39124" s="294" t="s">
        <v>27662</v>
      </c>
      <c r="B39124" s="294"/>
      <c r="C39124" s="294"/>
      <c r="D39124" s="294"/>
      <c r="E39124" s="294"/>
      <c r="F39124" s="294"/>
    </row>
    <row r="39125">
      <c r="A39125" s="294" t="s">
        <v>27663</v>
      </c>
      <c r="B39125" s="294"/>
      <c r="C39125" s="294"/>
      <c r="D39125" s="294"/>
      <c r="E39125" s="294"/>
      <c r="F39125" s="294"/>
    </row>
    <row r="39126">
      <c r="A39126" s="294" t="s">
        <v>27664</v>
      </c>
      <c r="B39126" s="294"/>
      <c r="C39126" s="294"/>
      <c r="D39126" s="294"/>
      <c r="E39126" s="294"/>
      <c r="F39126" s="294"/>
    </row>
    <row r="39127">
      <c r="A39127" s="294" t="s">
        <v>27665</v>
      </c>
      <c r="B39127" s="294"/>
      <c r="C39127" s="294"/>
      <c r="D39127" s="294"/>
      <c r="E39127" s="294"/>
      <c r="F39127" s="294"/>
    </row>
    <row r="39128">
      <c r="A39128" s="294" t="s">
        <v>21532</v>
      </c>
      <c r="B39128" s="294"/>
      <c r="C39128" s="294"/>
      <c r="D39128" s="294"/>
      <c r="E39128" s="294"/>
      <c r="F39128" s="294"/>
    </row>
    <row r="39129">
      <c r="A39129" s="294" t="s">
        <v>27666</v>
      </c>
      <c r="B39129" s="294"/>
      <c r="C39129" s="294"/>
      <c r="D39129" s="294"/>
      <c r="E39129" s="294"/>
      <c r="F39129" s="294"/>
    </row>
    <row r="39130">
      <c r="A39130" s="294" t="s">
        <v>27667</v>
      </c>
      <c r="B39130" s="294"/>
      <c r="C39130" s="294"/>
      <c r="D39130" s="294"/>
      <c r="E39130" s="294"/>
      <c r="F39130" s="294"/>
    </row>
    <row r="39131">
      <c r="A39131" s="294"/>
      <c r="B39131" s="294"/>
      <c r="C39131" s="294"/>
      <c r="D39131" s="294"/>
      <c r="E39131" s="294"/>
      <c r="F39131" s="294"/>
    </row>
    <row r="39132">
      <c r="A39132" s="294" t="s">
        <v>22564</v>
      </c>
      <c r="B39132" s="294"/>
      <c r="C39132" s="294"/>
      <c r="D39132" s="294"/>
      <c r="E39132" s="294"/>
      <c r="F39132" s="294"/>
    </row>
    <row r="39133">
      <c r="A39133" s="294" t="s">
        <v>20470</v>
      </c>
      <c r="B39133" s="294"/>
      <c r="C39133" s="294"/>
      <c r="D39133" s="294"/>
      <c r="E39133" s="294"/>
      <c r="F39133" s="294"/>
    </row>
    <row r="39134">
      <c r="A39134" s="294"/>
      <c r="B39134" s="294"/>
      <c r="C39134" s="294"/>
      <c r="D39134" s="294"/>
      <c r="E39134" s="294"/>
      <c r="F39134" s="294"/>
    </row>
    <row r="39135">
      <c r="A39135" s="294" t="s">
        <v>45029</v>
      </c>
      <c r="B39135" s="294"/>
      <c r="C39135" s="294"/>
      <c r="D39135" s="294"/>
      <c r="E39135" s="294"/>
      <c r="F39135" s="294"/>
    </row>
    <row r="39136">
      <c r="A39136" s="294" t="s">
        <v>45030</v>
      </c>
      <c r="B39136" s="294"/>
      <c r="C39136" s="294"/>
      <c r="D39136" s="294"/>
      <c r="E39136" s="294"/>
      <c r="F39136" s="294"/>
    </row>
    <row r="39137">
      <c r="A39137" s="294" t="s">
        <v>45031</v>
      </c>
      <c r="B39137" s="294"/>
      <c r="C39137" s="294"/>
      <c r="D39137" s="294"/>
      <c r="E39137" s="294"/>
      <c r="F39137" s="294"/>
    </row>
    <row r="39138">
      <c r="A39138" s="294" t="s">
        <v>45032</v>
      </c>
      <c r="B39138" s="294"/>
      <c r="C39138" s="294"/>
      <c r="D39138" s="294"/>
      <c r="E39138" s="294"/>
      <c r="F39138" s="294"/>
    </row>
    <row r="39139">
      <c r="A39139" s="294"/>
      <c r="B39139" s="294"/>
      <c r="C39139" s="294"/>
      <c r="D39139" s="294"/>
      <c r="E39139" s="294"/>
      <c r="F39139" s="294"/>
    </row>
    <row r="39140">
      <c r="A39140" s="294"/>
      <c r="B39140" s="294"/>
      <c r="C39140" s="294"/>
      <c r="D39140" s="294"/>
      <c r="E39140" s="294"/>
      <c r="F39140" s="294"/>
    </row>
    <row r="39141">
      <c r="A39141" s="294" t="s">
        <v>27673</v>
      </c>
      <c r="B39141" s="294"/>
      <c r="C39141" s="294"/>
      <c r="D39141" s="294"/>
      <c r="E39141" s="294"/>
      <c r="F39141" s="294"/>
    </row>
    <row r="39142">
      <c r="A39142" s="294"/>
      <c r="B39142" s="294"/>
      <c r="C39142" s="294"/>
      <c r="D39142" s="294"/>
      <c r="E39142" s="294"/>
      <c r="F39142" s="294"/>
    </row>
    <row r="39143">
      <c r="A39143" s="294" t="s">
        <v>27242</v>
      </c>
      <c r="B39143" s="294"/>
      <c r="C39143" s="294"/>
      <c r="D39143" s="294"/>
      <c r="E39143" s="294"/>
      <c r="F39143" s="294"/>
    </row>
    <row r="39144">
      <c r="A39144" s="294" t="s">
        <v>45033</v>
      </c>
      <c r="B39144" s="294"/>
      <c r="C39144" s="294"/>
      <c r="D39144" s="294"/>
      <c r="E39144" s="294"/>
      <c r="F39144" s="294"/>
    </row>
    <row r="39145">
      <c r="A39145" s="294" t="s">
        <v>45034</v>
      </c>
      <c r="B39145" s="294"/>
      <c r="C39145" s="294"/>
      <c r="D39145" s="294"/>
      <c r="E39145" s="294"/>
      <c r="F39145" s="294"/>
    </row>
    <row r="39146">
      <c r="A39146" s="294" t="s">
        <v>27676</v>
      </c>
      <c r="B39146" s="294"/>
      <c r="C39146" s="294"/>
      <c r="D39146" s="294"/>
      <c r="E39146" s="294"/>
      <c r="F39146" s="294"/>
    </row>
    <row r="39147">
      <c r="A39147" s="294" t="s">
        <v>27677</v>
      </c>
      <c r="B39147" s="294"/>
      <c r="C39147" s="294"/>
      <c r="D39147" s="294"/>
      <c r="E39147" s="294"/>
      <c r="F39147" s="294"/>
    </row>
    <row r="39148">
      <c r="A39148" s="294" t="s">
        <v>27678</v>
      </c>
      <c r="B39148" s="294"/>
      <c r="C39148" s="294"/>
      <c r="D39148" s="294"/>
      <c r="E39148" s="294"/>
      <c r="F39148" s="294"/>
    </row>
    <row r="39149">
      <c r="A39149" s="294" t="s">
        <v>27679</v>
      </c>
      <c r="B39149" s="294"/>
      <c r="C39149" s="294"/>
      <c r="D39149" s="294"/>
      <c r="E39149" s="294"/>
      <c r="F39149" s="294"/>
    </row>
    <row r="39150">
      <c r="A39150" s="294"/>
      <c r="B39150" s="294"/>
      <c r="C39150" s="294"/>
      <c r="D39150" s="294"/>
      <c r="E39150" s="294"/>
      <c r="F39150" s="294"/>
    </row>
    <row r="39151">
      <c r="A39151" s="294" t="s">
        <v>22572</v>
      </c>
      <c r="B39151" s="294"/>
      <c r="C39151" s="294"/>
      <c r="D39151" s="294"/>
      <c r="E39151" s="294"/>
      <c r="F39151" s="294"/>
    </row>
    <row r="39152">
      <c r="A39152" s="294" t="s">
        <v>23767</v>
      </c>
      <c r="B39152" s="294"/>
      <c r="C39152" s="294"/>
      <c r="D39152" s="294"/>
      <c r="E39152" s="294"/>
      <c r="F39152" s="294"/>
    </row>
    <row r="39153">
      <c r="A39153" s="294"/>
      <c r="B39153" s="294"/>
      <c r="C39153" s="294"/>
      <c r="D39153" s="294"/>
      <c r="E39153" s="294"/>
      <c r="F39153" s="294"/>
    </row>
    <row r="39154">
      <c r="A39154" s="294" t="s">
        <v>45035</v>
      </c>
      <c r="B39154" s="294"/>
      <c r="C39154" s="294"/>
      <c r="D39154" s="294"/>
      <c r="E39154" s="294"/>
      <c r="F39154" s="294"/>
    </row>
    <row r="39155">
      <c r="A39155" s="294" t="s">
        <v>45036</v>
      </c>
      <c r="B39155" s="294"/>
      <c r="C39155" s="294"/>
      <c r="D39155" s="294"/>
      <c r="E39155" s="294"/>
      <c r="F39155" s="294"/>
    </row>
    <row r="39156">
      <c r="A39156" s="294" t="s">
        <v>45037</v>
      </c>
      <c r="B39156" s="294"/>
      <c r="C39156" s="294"/>
      <c r="D39156" s="294"/>
      <c r="E39156" s="294"/>
      <c r="F39156" s="294"/>
    </row>
    <row r="39157">
      <c r="A39157" s="294" t="s">
        <v>27683</v>
      </c>
      <c r="B39157" s="294"/>
      <c r="C39157" s="294"/>
      <c r="D39157" s="294"/>
      <c r="E39157" s="294"/>
      <c r="F39157" s="294"/>
    </row>
    <row r="39158">
      <c r="A39158" s="294"/>
      <c r="B39158" s="294"/>
      <c r="C39158" s="294"/>
      <c r="D39158" s="294"/>
      <c r="E39158" s="294"/>
      <c r="F39158" s="294"/>
    </row>
    <row r="39159">
      <c r="A39159" s="294" t="s">
        <v>24735</v>
      </c>
      <c r="B39159" s="294"/>
      <c r="C39159" s="294"/>
      <c r="D39159" s="294"/>
      <c r="E39159" s="294"/>
      <c r="F39159" s="294"/>
    </row>
    <row r="39160">
      <c r="A39160" s="294" t="s">
        <v>23772</v>
      </c>
      <c r="B39160" s="294"/>
      <c r="C39160" s="294"/>
      <c r="D39160" s="294"/>
      <c r="E39160" s="294"/>
      <c r="F39160" s="294"/>
    </row>
    <row r="39161">
      <c r="A39161" s="294"/>
      <c r="B39161" s="294"/>
      <c r="C39161" s="294"/>
      <c r="D39161" s="294"/>
      <c r="E39161" s="294"/>
      <c r="F39161" s="294"/>
    </row>
    <row r="39162">
      <c r="A39162" s="294" t="s">
        <v>45038</v>
      </c>
      <c r="B39162" s="294"/>
      <c r="C39162" s="294"/>
      <c r="D39162" s="294"/>
      <c r="E39162" s="294"/>
      <c r="F39162" s="294"/>
    </row>
    <row r="39163">
      <c r="A39163" s="294" t="s">
        <v>27685</v>
      </c>
      <c r="B39163" s="294"/>
      <c r="C39163" s="294"/>
      <c r="D39163" s="294"/>
      <c r="E39163" s="294"/>
      <c r="F39163" s="294"/>
    </row>
    <row r="39164">
      <c r="A39164" s="294" t="s">
        <v>27686</v>
      </c>
      <c r="B39164" s="294"/>
      <c r="C39164" s="294"/>
      <c r="D39164" s="294"/>
      <c r="E39164" s="294"/>
      <c r="F39164" s="294"/>
    </row>
    <row r="39165">
      <c r="A39165" s="294" t="s">
        <v>27687</v>
      </c>
      <c r="B39165" s="294"/>
      <c r="C39165" s="294"/>
      <c r="D39165" s="294"/>
      <c r="E39165" s="294"/>
      <c r="F39165" s="294"/>
    </row>
    <row r="39166">
      <c r="A39166" s="294" t="s">
        <v>27688</v>
      </c>
      <c r="B39166" s="294"/>
      <c r="C39166" s="294"/>
      <c r="D39166" s="294"/>
      <c r="E39166" s="294"/>
      <c r="F39166" s="294"/>
    </row>
    <row r="39167">
      <c r="A39167" s="294"/>
      <c r="B39167" s="294"/>
      <c r="C39167" s="294"/>
      <c r="D39167" s="294"/>
      <c r="E39167" s="294"/>
      <c r="F39167" s="294"/>
    </row>
    <row r="39168">
      <c r="A39168" s="294" t="s">
        <v>24397</v>
      </c>
      <c r="B39168" s="294"/>
      <c r="C39168" s="294"/>
      <c r="D39168" s="294"/>
      <c r="E39168" s="294"/>
      <c r="F39168" s="294"/>
    </row>
    <row r="39169">
      <c r="A39169" s="294" t="s">
        <v>27689</v>
      </c>
      <c r="B39169" s="294"/>
      <c r="C39169" s="294"/>
      <c r="D39169" s="294"/>
      <c r="E39169" s="294"/>
      <c r="F39169" s="294"/>
    </row>
    <row r="39170">
      <c r="A39170" s="294"/>
      <c r="B39170" s="294"/>
      <c r="C39170" s="294"/>
      <c r="D39170" s="294"/>
      <c r="E39170" s="294"/>
      <c r="F39170" s="294"/>
    </row>
    <row r="39171">
      <c r="A39171" s="294" t="s">
        <v>45039</v>
      </c>
      <c r="B39171" s="294"/>
      <c r="C39171" s="294"/>
      <c r="D39171" s="294"/>
      <c r="E39171" s="294"/>
      <c r="F39171" s="294"/>
    </row>
    <row r="39172">
      <c r="A39172" s="294" t="s">
        <v>27691</v>
      </c>
      <c r="B39172" s="294"/>
      <c r="C39172" s="294"/>
      <c r="D39172" s="294"/>
      <c r="E39172" s="294"/>
      <c r="F39172" s="294"/>
    </row>
    <row r="39173">
      <c r="A39173" s="294" t="s">
        <v>27692</v>
      </c>
      <c r="B39173" s="294"/>
      <c r="C39173" s="294"/>
      <c r="D39173" s="294"/>
      <c r="E39173" s="294"/>
      <c r="F39173" s="294"/>
    </row>
    <row r="39174">
      <c r="A39174" s="294" t="s">
        <v>27693</v>
      </c>
      <c r="B39174" s="294"/>
      <c r="C39174" s="294"/>
      <c r="D39174" s="294"/>
      <c r="E39174" s="294"/>
      <c r="F39174" s="294"/>
    </row>
    <row r="39175">
      <c r="A39175" s="294" t="s">
        <v>27694</v>
      </c>
      <c r="B39175" s="294"/>
      <c r="C39175" s="294"/>
      <c r="D39175" s="294"/>
      <c r="E39175" s="294"/>
      <c r="F39175" s="294"/>
    </row>
    <row r="39176">
      <c r="A39176" s="294" t="s">
        <v>27695</v>
      </c>
      <c r="B39176" s="294"/>
      <c r="C39176" s="294"/>
      <c r="D39176" s="294"/>
      <c r="E39176" s="294"/>
      <c r="F39176" s="294"/>
    </row>
    <row r="39177">
      <c r="A39177" s="294" t="s">
        <v>45040</v>
      </c>
      <c r="B39177" s="294"/>
      <c r="C39177" s="294"/>
      <c r="D39177" s="294"/>
      <c r="E39177" s="294"/>
      <c r="F39177" s="294"/>
    </row>
    <row r="39178">
      <c r="A39178" s="294" t="s">
        <v>27697</v>
      </c>
      <c r="B39178" s="294"/>
      <c r="C39178" s="294"/>
      <c r="D39178" s="294"/>
      <c r="E39178" s="294"/>
      <c r="F39178" s="294"/>
    </row>
    <row r="39179">
      <c r="A39179" s="294" t="s">
        <v>27698</v>
      </c>
      <c r="B39179" s="294"/>
      <c r="C39179" s="294"/>
      <c r="D39179" s="294"/>
      <c r="E39179" s="294"/>
      <c r="F39179" s="294"/>
    </row>
    <row r="39180">
      <c r="A39180" s="294" t="s">
        <v>27699</v>
      </c>
      <c r="B39180" s="294"/>
      <c r="C39180" s="294"/>
      <c r="D39180" s="294"/>
      <c r="E39180" s="294"/>
      <c r="F39180" s="294"/>
    </row>
    <row r="39181">
      <c r="A39181" s="294" t="s">
        <v>45041</v>
      </c>
      <c r="B39181" s="294"/>
      <c r="C39181" s="294"/>
      <c r="D39181" s="294"/>
      <c r="E39181" s="294"/>
      <c r="F39181" s="294"/>
    </row>
    <row r="39182">
      <c r="A39182" s="294" t="str">
        <f>ARRAY_CONSTRAIN(ARRAYFORMULA(-Danta sthapana karma(tooth fixation, if possible)), 1, 1)</f>
        <v>#ERROR!</v>
      </c>
      <c r="B39182" s="294"/>
      <c r="C39182" s="294"/>
      <c r="D39182" s="294"/>
      <c r="E39182" s="294"/>
      <c r="F39182" s="294"/>
    </row>
    <row r="39183">
      <c r="A39183" s="294" t="s">
        <v>27701</v>
      </c>
      <c r="B39183" s="294"/>
      <c r="C39183" s="294"/>
      <c r="D39183" s="294"/>
      <c r="E39183" s="294"/>
      <c r="F39183" s="294"/>
    </row>
    <row r="39184">
      <c r="A39184" s="294" t="s">
        <v>23052</v>
      </c>
      <c r="B39184" s="294"/>
      <c r="C39184" s="294"/>
      <c r="D39184" s="294"/>
      <c r="E39184" s="294"/>
      <c r="F39184" s="294"/>
    </row>
    <row r="39185">
      <c r="A39185" s="294" t="s">
        <v>45042</v>
      </c>
      <c r="B39185" s="294"/>
      <c r="C39185" s="294"/>
      <c r="D39185" s="294"/>
      <c r="E39185" s="294"/>
      <c r="F39185" s="294"/>
    </row>
    <row r="39186">
      <c r="A39186" s="294" t="s">
        <v>45043</v>
      </c>
      <c r="B39186" s="294"/>
      <c r="C39186" s="294"/>
      <c r="D39186" s="294"/>
      <c r="E39186" s="294"/>
      <c r="F39186" s="294"/>
    </row>
    <row r="39187">
      <c r="A39187" s="294" t="s">
        <v>45044</v>
      </c>
      <c r="B39187" s="294"/>
      <c r="C39187" s="294"/>
      <c r="D39187" s="294"/>
      <c r="E39187" s="294"/>
      <c r="F39187" s="294"/>
    </row>
    <row r="39188">
      <c r="A39188" s="294"/>
      <c r="B39188" s="294"/>
      <c r="C39188" s="294"/>
      <c r="D39188" s="294"/>
      <c r="E39188" s="294"/>
      <c r="F39188" s="294"/>
    </row>
    <row r="39189">
      <c r="A39189" s="294" t="s">
        <v>41927</v>
      </c>
      <c r="B39189" s="294"/>
      <c r="C39189" s="294"/>
      <c r="D39189" s="294"/>
      <c r="E39189" s="294"/>
      <c r="F39189" s="294"/>
    </row>
    <row r="39190">
      <c r="A39190" s="294" t="s">
        <v>45045</v>
      </c>
      <c r="B39190" s="294"/>
      <c r="C39190" s="294"/>
      <c r="D39190" s="294"/>
      <c r="E39190" s="294"/>
      <c r="F39190" s="294"/>
    </row>
    <row r="39191">
      <c r="A39191" s="294" t="s">
        <v>21618</v>
      </c>
      <c r="B39191" s="294"/>
      <c r="C39191" s="294"/>
      <c r="D39191" s="294"/>
      <c r="E39191" s="294"/>
      <c r="F39191" s="294"/>
    </row>
    <row r="39192">
      <c r="A39192" s="294" t="s">
        <v>45046</v>
      </c>
      <c r="B39192" s="294"/>
      <c r="C39192" s="294"/>
      <c r="D39192" s="294"/>
      <c r="E39192" s="294"/>
      <c r="F39192" s="294"/>
    </row>
    <row r="39193">
      <c r="A39193" s="294" t="s">
        <v>45047</v>
      </c>
      <c r="B39193" s="294"/>
      <c r="C39193" s="294"/>
      <c r="D39193" s="294"/>
      <c r="E39193" s="294"/>
      <c r="F39193" s="294"/>
    </row>
    <row r="39194">
      <c r="A39194" s="294"/>
      <c r="B39194" s="294"/>
      <c r="C39194" s="294"/>
      <c r="D39194" s="294"/>
      <c r="E39194" s="294"/>
      <c r="F39194" s="294"/>
    </row>
    <row r="39195">
      <c r="A39195" s="294" t="s">
        <v>22602</v>
      </c>
      <c r="B39195" s="294"/>
      <c r="C39195" s="294"/>
      <c r="D39195" s="294"/>
      <c r="E39195" s="294"/>
      <c r="F39195" s="294"/>
    </row>
    <row r="39196">
      <c r="A39196" s="294" t="s">
        <v>45048</v>
      </c>
      <c r="B39196" s="294"/>
      <c r="C39196" s="294"/>
      <c r="D39196" s="294"/>
      <c r="E39196" s="294"/>
      <c r="F39196" s="294"/>
    </row>
    <row r="39197">
      <c r="A39197" s="294"/>
      <c r="B39197" s="294"/>
      <c r="C39197" s="294"/>
      <c r="D39197" s="294"/>
      <c r="E39197" s="294"/>
      <c r="F39197" s="294"/>
    </row>
    <row r="39198">
      <c r="A39198" s="294" t="s">
        <v>32245</v>
      </c>
      <c r="B39198" s="294"/>
      <c r="C39198" s="294"/>
      <c r="D39198" s="294"/>
      <c r="E39198" s="294"/>
      <c r="F39198" s="294"/>
    </row>
    <row r="39199">
      <c r="A39199" s="294" t="s">
        <v>45049</v>
      </c>
      <c r="B39199" s="294"/>
      <c r="C39199" s="294"/>
      <c r="D39199" s="294"/>
      <c r="E39199" s="294"/>
      <c r="F39199" s="294"/>
    </row>
    <row r="39200">
      <c r="A39200" s="294" t="s">
        <v>45050</v>
      </c>
      <c r="B39200" s="294"/>
      <c r="C39200" s="294"/>
      <c r="D39200" s="294"/>
      <c r="E39200" s="294"/>
      <c r="F39200" s="294"/>
    </row>
    <row r="39201">
      <c r="A39201" s="294" t="s">
        <v>45051</v>
      </c>
      <c r="B39201" s="294"/>
      <c r="C39201" s="294"/>
      <c r="D39201" s="294"/>
      <c r="E39201" s="294"/>
      <c r="F39201" s="294"/>
    </row>
    <row r="39202">
      <c r="A39202" s="294" t="s">
        <v>45052</v>
      </c>
      <c r="B39202" s="294"/>
      <c r="C39202" s="294"/>
      <c r="D39202" s="294"/>
      <c r="E39202" s="294"/>
      <c r="F39202" s="294"/>
    </row>
    <row r="39203">
      <c r="A39203" s="294" t="s">
        <v>45053</v>
      </c>
      <c r="B39203" s="294"/>
      <c r="C39203" s="294"/>
      <c r="D39203" s="294"/>
      <c r="E39203" s="294"/>
      <c r="F39203" s="294"/>
    </row>
    <row r="39204">
      <c r="A39204" s="294" t="s">
        <v>45054</v>
      </c>
      <c r="B39204" s="294"/>
      <c r="C39204" s="294"/>
      <c r="D39204" s="294"/>
      <c r="E39204" s="294"/>
      <c r="F39204" s="294"/>
    </row>
    <row r="39205">
      <c r="A39205" s="294" t="s">
        <v>45055</v>
      </c>
      <c r="B39205" s="294"/>
      <c r="C39205" s="294"/>
      <c r="D39205" s="294"/>
      <c r="E39205" s="294"/>
      <c r="F39205" s="294"/>
    </row>
    <row r="39206">
      <c r="A39206" s="294" t="s">
        <v>45056</v>
      </c>
      <c r="B39206" s="294"/>
      <c r="C39206" s="294"/>
      <c r="D39206" s="294"/>
      <c r="E39206" s="294"/>
      <c r="F39206" s="294"/>
    </row>
    <row r="39207">
      <c r="A39207" s="294"/>
      <c r="B39207" s="294"/>
      <c r="C39207" s="294"/>
      <c r="D39207" s="294"/>
      <c r="E39207" s="294"/>
      <c r="F39207" s="294"/>
    </row>
    <row r="39208">
      <c r="A39208" s="294" t="s">
        <v>45057</v>
      </c>
      <c r="B39208" s="294"/>
      <c r="C39208" s="294"/>
      <c r="D39208" s="294"/>
      <c r="E39208" s="294"/>
      <c r="F39208" s="294"/>
    </row>
    <row r="39209">
      <c r="A39209" s="294"/>
      <c r="B39209" s="294"/>
      <c r="C39209" s="294"/>
      <c r="D39209" s="294"/>
      <c r="E39209" s="294"/>
      <c r="F39209" s="294"/>
    </row>
    <row r="39210">
      <c r="A39210" s="294" t="s">
        <v>45058</v>
      </c>
      <c r="B39210" s="294"/>
      <c r="C39210" s="294"/>
      <c r="D39210" s="294"/>
      <c r="E39210" s="294"/>
      <c r="F39210" s="294"/>
    </row>
    <row r="39211">
      <c r="A39211" s="294" t="s">
        <v>22612</v>
      </c>
      <c r="B39211" s="294"/>
      <c r="C39211" s="294"/>
      <c r="D39211" s="294"/>
      <c r="E39211" s="294"/>
      <c r="F39211" s="294"/>
    </row>
    <row r="39212">
      <c r="A39212" s="294" t="s">
        <v>45059</v>
      </c>
      <c r="B39212" s="294"/>
      <c r="C39212" s="294"/>
      <c r="D39212" s="294"/>
      <c r="E39212" s="294"/>
      <c r="F39212" s="294"/>
    </row>
    <row r="39213">
      <c r="A39213" s="294" t="s">
        <v>45060</v>
      </c>
      <c r="B39213" s="294"/>
      <c r="C39213" s="294"/>
      <c r="D39213" s="294"/>
      <c r="E39213" s="294"/>
      <c r="F39213" s="294"/>
    </row>
    <row r="39214">
      <c r="A39214" s="294" t="s">
        <v>45061</v>
      </c>
      <c r="B39214" s="294"/>
      <c r="C39214" s="294"/>
      <c r="D39214" s="294"/>
      <c r="E39214" s="294"/>
      <c r="F39214" s="294"/>
    </row>
    <row r="39215">
      <c r="A39215" s="294"/>
      <c r="B39215" s="294"/>
      <c r="C39215" s="294"/>
      <c r="D39215" s="294"/>
      <c r="E39215" s="294"/>
      <c r="F39215" s="294"/>
    </row>
    <row r="39216">
      <c r="A39216" s="294" t="s">
        <v>21639</v>
      </c>
      <c r="B39216" s="294"/>
      <c r="C39216" s="294"/>
      <c r="D39216" s="294"/>
      <c r="E39216" s="294"/>
      <c r="F39216" s="294"/>
    </row>
    <row r="39217">
      <c r="A39217" s="294"/>
      <c r="B39217" s="294"/>
      <c r="C39217" s="294"/>
      <c r="D39217" s="294"/>
      <c r="E39217" s="294"/>
      <c r="F39217" s="294"/>
    </row>
    <row r="39218">
      <c r="A39218" s="294" t="s">
        <v>45062</v>
      </c>
      <c r="B39218" s="294"/>
      <c r="C39218" s="294"/>
      <c r="D39218" s="294"/>
      <c r="E39218" s="294"/>
      <c r="F39218" s="294"/>
    </row>
    <row r="39219">
      <c r="A39219" s="294" t="s">
        <v>45063</v>
      </c>
      <c r="B39219" s="294"/>
      <c r="C39219" s="294"/>
      <c r="D39219" s="294"/>
      <c r="E39219" s="294"/>
      <c r="F39219" s="294"/>
    </row>
    <row r="39220">
      <c r="A39220" s="294" t="s">
        <v>45064</v>
      </c>
      <c r="B39220" s="294"/>
      <c r="C39220" s="294"/>
      <c r="D39220" s="294"/>
      <c r="E39220" s="294"/>
      <c r="F39220" s="294"/>
    </row>
    <row r="39221">
      <c r="A39221" s="294" t="s">
        <v>45065</v>
      </c>
      <c r="B39221" s="294"/>
      <c r="C39221" s="294"/>
      <c r="D39221" s="294"/>
      <c r="E39221" s="294"/>
      <c r="F39221" s="294"/>
    </row>
    <row r="39222">
      <c r="A39222" s="294" t="s">
        <v>45066</v>
      </c>
      <c r="B39222" s="294"/>
      <c r="C39222" s="294"/>
      <c r="D39222" s="294"/>
      <c r="E39222" s="294"/>
      <c r="F39222" s="294"/>
    </row>
    <row r="39223">
      <c r="A39223" s="294" t="s">
        <v>45067</v>
      </c>
      <c r="B39223" s="294"/>
      <c r="C39223" s="294"/>
      <c r="D39223" s="294"/>
      <c r="E39223" s="294"/>
      <c r="F39223" s="294"/>
    </row>
    <row r="39224">
      <c r="A39224" s="294" t="s">
        <v>45068</v>
      </c>
      <c r="B39224" s="294"/>
      <c r="C39224" s="294"/>
      <c r="D39224" s="294"/>
      <c r="E39224" s="294"/>
      <c r="F39224" s="294"/>
    </row>
    <row r="39225">
      <c r="A39225" s="294"/>
      <c r="B39225" s="294"/>
      <c r="C39225" s="294"/>
      <c r="D39225" s="294"/>
      <c r="E39225" s="294"/>
      <c r="F39225" s="294"/>
    </row>
    <row r="39226">
      <c r="A39226" s="294" t="s">
        <v>42249</v>
      </c>
      <c r="B39226" s="294"/>
      <c r="C39226" s="294"/>
      <c r="D39226" s="294"/>
      <c r="E39226" s="294"/>
      <c r="F39226" s="294"/>
    </row>
    <row r="39227">
      <c r="A39227" s="294"/>
      <c r="B39227" s="294"/>
      <c r="C39227" s="294"/>
      <c r="D39227" s="294"/>
      <c r="E39227" s="294"/>
      <c r="F39227" s="294"/>
    </row>
    <row r="39228">
      <c r="A39228" s="294" t="s">
        <v>45069</v>
      </c>
      <c r="B39228" s="294"/>
      <c r="C39228" s="294"/>
      <c r="D39228" s="294"/>
      <c r="E39228" s="294"/>
      <c r="F39228" s="294"/>
    </row>
    <row r="39229">
      <c r="A39229" s="294" t="s">
        <v>45070</v>
      </c>
      <c r="B39229" s="294"/>
      <c r="C39229" s="294"/>
      <c r="D39229" s="294"/>
      <c r="E39229" s="294"/>
      <c r="F39229" s="294"/>
    </row>
    <row r="39230">
      <c r="A39230" s="294" t="s">
        <v>45071</v>
      </c>
      <c r="B39230" s="294"/>
      <c r="C39230" s="294"/>
      <c r="D39230" s="294"/>
      <c r="E39230" s="294"/>
      <c r="F39230" s="294"/>
    </row>
    <row r="39231">
      <c r="A39231" s="294" t="s">
        <v>45072</v>
      </c>
      <c r="B39231" s="294"/>
      <c r="C39231" s="294"/>
      <c r="D39231" s="294"/>
      <c r="E39231" s="294"/>
      <c r="F39231" s="294"/>
    </row>
    <row r="39232">
      <c r="A39232" s="294" t="s">
        <v>45073</v>
      </c>
      <c r="B39232" s="294"/>
      <c r="C39232" s="294"/>
      <c r="D39232" s="294"/>
      <c r="E39232" s="294"/>
      <c r="F39232" s="294"/>
    </row>
    <row r="39233">
      <c r="A39233" s="294" t="s">
        <v>45074</v>
      </c>
      <c r="B39233" s="294"/>
      <c r="C39233" s="294"/>
      <c r="D39233" s="294"/>
      <c r="E39233" s="294"/>
      <c r="F39233" s="294"/>
    </row>
    <row r="39234">
      <c r="A39234" s="294" t="s">
        <v>23263</v>
      </c>
      <c r="B39234" s="294"/>
      <c r="C39234" s="294"/>
      <c r="D39234" s="294"/>
      <c r="E39234" s="294"/>
      <c r="F39234" s="294"/>
    </row>
    <row r="39235">
      <c r="A39235" s="294" t="s">
        <v>45075</v>
      </c>
      <c r="B39235" s="294"/>
      <c r="C39235" s="294"/>
      <c r="D39235" s="294"/>
      <c r="E39235" s="294"/>
      <c r="F39235" s="294"/>
    </row>
    <row r="39236">
      <c r="A39236" s="294" t="str">
        <f>-dryness, discoloration, thickened Skin</f>
        <v>#ERROR!</v>
      </c>
      <c r="B39236" s="294"/>
      <c r="C39236" s="294"/>
      <c r="D39236" s="294"/>
      <c r="E39236" s="294"/>
      <c r="F39236" s="294"/>
    </row>
    <row r="39237">
      <c r="A39237" s="294" t="s">
        <v>45076</v>
      </c>
      <c r="B39237" s="294"/>
      <c r="C39237" s="294"/>
      <c r="D39237" s="294"/>
      <c r="E39237" s="294"/>
      <c r="F39237" s="294"/>
    </row>
    <row r="39238">
      <c r="A39238" s="294" t="s">
        <v>22629</v>
      </c>
      <c r="B39238" s="294"/>
      <c r="C39238" s="294"/>
      <c r="D39238" s="294"/>
      <c r="E39238" s="294"/>
      <c r="F39238" s="294"/>
    </row>
    <row r="39239">
      <c r="A39239" s="294" t="str">
        <f>ARRAY_CONSTRAIN(ARRAYFORMULA(-Local tenderness), 1, 1)</f>
        <v>#ERROR!</v>
      </c>
      <c r="B39239" s="294"/>
      <c r="C39239" s="294"/>
      <c r="D39239" s="294"/>
      <c r="E39239" s="294"/>
      <c r="F39239" s="294"/>
    </row>
    <row r="39240">
      <c r="A39240" s="294" t="s">
        <v>45077</v>
      </c>
      <c r="B39240" s="294"/>
      <c r="C39240" s="294"/>
      <c r="D39240" s="294"/>
      <c r="E39240" s="294"/>
      <c r="F39240" s="294"/>
    </row>
    <row r="39241">
      <c r="A39241" s="294" t="s">
        <v>45078</v>
      </c>
      <c r="B39241" s="294"/>
      <c r="C39241" s="294"/>
      <c r="D39241" s="294"/>
      <c r="E39241" s="294"/>
      <c r="F39241" s="294"/>
    </row>
    <row r="39242">
      <c r="A39242" s="294"/>
      <c r="B39242" s="294"/>
      <c r="C39242" s="294"/>
      <c r="D39242" s="294"/>
      <c r="E39242" s="294"/>
      <c r="F39242" s="294"/>
    </row>
    <row r="39243">
      <c r="A39243" s="294" t="s">
        <v>21407</v>
      </c>
      <c r="B39243" s="294"/>
      <c r="C39243" s="294"/>
      <c r="D39243" s="294"/>
      <c r="E39243" s="294"/>
      <c r="F39243" s="294"/>
    </row>
    <row r="39244">
      <c r="A39244" s="294"/>
      <c r="B39244" s="294"/>
      <c r="C39244" s="294"/>
      <c r="D39244" s="294"/>
      <c r="E39244" s="294"/>
      <c r="F39244" s="294"/>
    </row>
    <row r="39245">
      <c r="A39245" s="294" t="s">
        <v>45079</v>
      </c>
      <c r="B39245" s="294"/>
      <c r="C39245" s="294"/>
      <c r="D39245" s="294"/>
      <c r="E39245" s="294"/>
      <c r="F39245" s="294"/>
    </row>
    <row r="39246">
      <c r="A39246" s="294" t="s">
        <v>45080</v>
      </c>
      <c r="B39246" s="294"/>
      <c r="C39246" s="294"/>
      <c r="D39246" s="294"/>
      <c r="E39246" s="294"/>
      <c r="F39246" s="294"/>
    </row>
    <row r="39247">
      <c r="A39247" s="294" t="s">
        <v>45081</v>
      </c>
      <c r="B39247" s="294"/>
      <c r="C39247" s="294"/>
      <c r="D39247" s="294"/>
      <c r="E39247" s="294"/>
      <c r="F39247" s="294"/>
    </row>
    <row r="39248">
      <c r="A39248" s="294" t="s">
        <v>45082</v>
      </c>
      <c r="B39248" s="294"/>
      <c r="C39248" s="294"/>
      <c r="D39248" s="294"/>
      <c r="E39248" s="294"/>
      <c r="F39248" s="294"/>
    </row>
    <row r="39249">
      <c r="A39249" s="294" t="s">
        <v>45083</v>
      </c>
      <c r="B39249" s="294"/>
      <c r="C39249" s="294"/>
      <c r="D39249" s="294"/>
      <c r="E39249" s="294"/>
      <c r="F39249" s="294"/>
    </row>
    <row r="39250">
      <c r="A39250" s="294" t="s">
        <v>45084</v>
      </c>
      <c r="B39250" s="294"/>
      <c r="C39250" s="294"/>
      <c r="D39250" s="294"/>
      <c r="E39250" s="294"/>
      <c r="F39250" s="294"/>
    </row>
    <row r="39251">
      <c r="A39251" s="294" t="s">
        <v>45085</v>
      </c>
      <c r="B39251" s="294"/>
      <c r="C39251" s="294"/>
      <c r="D39251" s="294"/>
      <c r="E39251" s="294"/>
      <c r="F39251" s="294"/>
    </row>
    <row r="39252">
      <c r="A39252" s="294"/>
      <c r="B39252" s="294"/>
      <c r="C39252" s="294"/>
      <c r="D39252" s="294"/>
      <c r="E39252" s="294"/>
      <c r="F39252" s="294"/>
    </row>
    <row r="39253">
      <c r="A39253" s="294" t="s">
        <v>45086</v>
      </c>
      <c r="B39253" s="294"/>
      <c r="C39253" s="294"/>
      <c r="D39253" s="294"/>
      <c r="E39253" s="294"/>
      <c r="F39253" s="294"/>
    </row>
    <row r="39254">
      <c r="A39254" s="294"/>
      <c r="B39254" s="294"/>
      <c r="C39254" s="294"/>
      <c r="D39254" s="294"/>
      <c r="E39254" s="294"/>
      <c r="F39254" s="294"/>
    </row>
    <row r="39255">
      <c r="A39255" s="294"/>
      <c r="B39255" s="294"/>
      <c r="C39255" s="294"/>
      <c r="D39255" s="294"/>
      <c r="E39255" s="294"/>
      <c r="F39255" s="294"/>
    </row>
    <row r="39256">
      <c r="A39256" s="294" t="s">
        <v>45087</v>
      </c>
      <c r="B39256" s="294"/>
      <c r="C39256" s="294"/>
      <c r="D39256" s="294"/>
      <c r="E39256" s="294"/>
      <c r="F39256" s="294"/>
    </row>
    <row r="39257">
      <c r="A39257" s="294" t="s">
        <v>45088</v>
      </c>
      <c r="B39257" s="294"/>
      <c r="C39257" s="294"/>
      <c r="D39257" s="294"/>
      <c r="E39257" s="294"/>
      <c r="F39257" s="294"/>
    </row>
    <row r="39258">
      <c r="A39258" s="294" t="s">
        <v>45089</v>
      </c>
      <c r="B39258" s="294"/>
      <c r="C39258" s="294"/>
      <c r="D39258" s="294"/>
      <c r="E39258" s="294"/>
      <c r="F39258" s="294"/>
    </row>
    <row r="39259">
      <c r="A39259" s="294" t="s">
        <v>45090</v>
      </c>
      <c r="B39259" s="294"/>
      <c r="C39259" s="294"/>
      <c r="D39259" s="294"/>
      <c r="E39259" s="294"/>
      <c r="F39259" s="294"/>
    </row>
    <row r="39260">
      <c r="A39260" s="294" t="s">
        <v>45091</v>
      </c>
      <c r="B39260" s="294"/>
      <c r="C39260" s="294"/>
      <c r="D39260" s="294"/>
      <c r="E39260" s="294"/>
      <c r="F39260" s="294"/>
    </row>
    <row r="39261">
      <c r="A39261" s="294" t="s">
        <v>45092</v>
      </c>
      <c r="B39261" s="294" t="s">
        <v>45093</v>
      </c>
      <c r="C39261" s="294"/>
      <c r="D39261" s="294"/>
      <c r="E39261" s="294"/>
      <c r="F39261" s="294"/>
    </row>
    <row r="39262">
      <c r="A39262" s="294" t="s">
        <v>45094</v>
      </c>
      <c r="B39262" s="294"/>
      <c r="C39262" s="294"/>
      <c r="D39262" s="294"/>
      <c r="E39262" s="294"/>
      <c r="F39262" s="294"/>
    </row>
    <row r="39263">
      <c r="A39263" s="294" t="s">
        <v>45095</v>
      </c>
      <c r="B39263" s="294"/>
      <c r="C39263" s="294"/>
      <c r="D39263" s="294"/>
      <c r="E39263" s="294"/>
      <c r="F39263" s="294"/>
    </row>
    <row r="39264">
      <c r="A39264" s="294" t="s">
        <v>45096</v>
      </c>
      <c r="B39264" s="294"/>
      <c r="C39264" s="294"/>
      <c r="D39264" s="294"/>
      <c r="E39264" s="294"/>
      <c r="F39264" s="294"/>
    </row>
    <row r="39265">
      <c r="A39265" s="294" t="s">
        <v>45097</v>
      </c>
      <c r="B39265" s="294"/>
      <c r="C39265" s="294"/>
      <c r="D39265" s="294"/>
      <c r="E39265" s="294"/>
      <c r="F39265" s="294"/>
    </row>
    <row r="39266">
      <c r="A39266" s="294" t="s">
        <v>45098</v>
      </c>
      <c r="B39266" s="294" t="s">
        <v>45099</v>
      </c>
      <c r="C39266" s="294"/>
      <c r="D39266" s="294"/>
      <c r="E39266" s="294"/>
      <c r="F39266" s="294"/>
    </row>
    <row r="39267">
      <c r="A39267" s="294"/>
      <c r="B39267" s="294"/>
      <c r="C39267" s="294"/>
      <c r="D39267" s="294"/>
      <c r="E39267" s="294"/>
      <c r="F39267" s="294"/>
    </row>
    <row r="39268">
      <c r="A39268" s="294" t="s">
        <v>41927</v>
      </c>
      <c r="B39268" s="294"/>
      <c r="C39268" s="294"/>
      <c r="D39268" s="294"/>
      <c r="E39268" s="294"/>
      <c r="F39268" s="294"/>
    </row>
    <row r="39269">
      <c r="A39269" s="294" t="s">
        <v>45100</v>
      </c>
      <c r="B39269" s="294"/>
      <c r="C39269" s="294"/>
      <c r="D39269" s="294"/>
      <c r="E39269" s="294"/>
      <c r="F39269" s="294"/>
    </row>
    <row r="39270">
      <c r="A39270" s="294" t="s">
        <v>21672</v>
      </c>
      <c r="B39270" s="294"/>
      <c r="C39270" s="294"/>
      <c r="D39270" s="294"/>
      <c r="E39270" s="294"/>
      <c r="F39270" s="294"/>
    </row>
    <row r="39271">
      <c r="A39271" s="294" t="s">
        <v>45046</v>
      </c>
      <c r="B39271" s="294"/>
      <c r="C39271" s="294"/>
      <c r="D39271" s="294"/>
      <c r="E39271" s="294"/>
      <c r="F39271" s="294"/>
    </row>
    <row r="39272">
      <c r="A39272" s="294" t="s">
        <v>45047</v>
      </c>
      <c r="B39272" s="294"/>
      <c r="C39272" s="294"/>
      <c r="D39272" s="294"/>
      <c r="E39272" s="294"/>
      <c r="F39272" s="294"/>
    </row>
    <row r="39273">
      <c r="A39273" s="294"/>
      <c r="B39273" s="294"/>
      <c r="C39273" s="294"/>
      <c r="D39273" s="294"/>
      <c r="E39273" s="294"/>
      <c r="F39273" s="294"/>
    </row>
    <row r="39274">
      <c r="A39274" s="294"/>
      <c r="B39274" s="294"/>
      <c r="C39274" s="294"/>
      <c r="D39274" s="294"/>
      <c r="E39274" s="294"/>
      <c r="F39274" s="294"/>
    </row>
    <row r="39275">
      <c r="A39275" s="294" t="s">
        <v>24077</v>
      </c>
      <c r="B39275" s="294"/>
      <c r="C39275" s="294"/>
      <c r="D39275" s="294"/>
      <c r="E39275" s="294"/>
      <c r="F39275" s="294"/>
    </row>
    <row r="39276">
      <c r="A39276" s="294" t="s">
        <v>45101</v>
      </c>
      <c r="B39276" s="294"/>
      <c r="C39276" s="294"/>
      <c r="D39276" s="294"/>
      <c r="E39276" s="294"/>
      <c r="F39276" s="294"/>
    </row>
    <row r="39277">
      <c r="A39277" s="294" t="s">
        <v>45102</v>
      </c>
      <c r="B39277" s="294"/>
      <c r="C39277" s="294"/>
      <c r="D39277" s="294"/>
      <c r="E39277" s="294"/>
      <c r="F39277" s="294"/>
    </row>
    <row r="39278">
      <c r="A39278" s="294" t="s">
        <v>45103</v>
      </c>
      <c r="B39278" s="294"/>
      <c r="C39278" s="294"/>
      <c r="D39278" s="294"/>
      <c r="E39278" s="294"/>
      <c r="F39278" s="294"/>
    </row>
    <row r="39279">
      <c r="A39279" s="294" t="s">
        <v>45104</v>
      </c>
      <c r="B39279" s="294"/>
      <c r="C39279" s="294"/>
      <c r="D39279" s="294"/>
      <c r="E39279" s="294"/>
      <c r="F39279" s="294"/>
    </row>
    <row r="39280">
      <c r="A39280" s="294" t="s">
        <v>45105</v>
      </c>
      <c r="B39280" s="294"/>
      <c r="C39280" s="294"/>
      <c r="D39280" s="294"/>
      <c r="E39280" s="294"/>
      <c r="F39280" s="294"/>
    </row>
    <row r="39281">
      <c r="A39281" s="294" t="s">
        <v>45106</v>
      </c>
      <c r="B39281" s="294"/>
      <c r="C39281" s="294"/>
      <c r="D39281" s="294"/>
      <c r="E39281" s="294"/>
      <c r="F39281" s="294"/>
    </row>
    <row r="39282">
      <c r="A39282" s="294" t="s">
        <v>45107</v>
      </c>
      <c r="B39282" s="294"/>
      <c r="C39282" s="294"/>
      <c r="D39282" s="294"/>
      <c r="E39282" s="294"/>
      <c r="F39282" s="294"/>
    </row>
    <row r="39283">
      <c r="A39283" s="294" t="s">
        <v>45108</v>
      </c>
      <c r="B39283" s="294"/>
      <c r="C39283" s="294"/>
      <c r="D39283" s="294"/>
      <c r="E39283" s="294"/>
      <c r="F39283" s="294"/>
    </row>
    <row r="39284">
      <c r="A39284" s="294" t="s">
        <v>45109</v>
      </c>
      <c r="B39284" s="294"/>
      <c r="C39284" s="294"/>
      <c r="D39284" s="294"/>
      <c r="E39284" s="294"/>
      <c r="F39284" s="294"/>
    </row>
    <row r="39285">
      <c r="A39285" s="294" t="s">
        <v>45110</v>
      </c>
      <c r="B39285" s="294"/>
      <c r="C39285" s="294"/>
      <c r="D39285" s="294"/>
      <c r="E39285" s="294"/>
      <c r="F39285" s="294"/>
    </row>
    <row r="39286">
      <c r="A39286" s="294"/>
      <c r="B39286" s="294"/>
      <c r="C39286" s="294"/>
      <c r="D39286" s="294"/>
      <c r="E39286" s="294"/>
      <c r="F39286" s="294"/>
    </row>
    <row r="39287">
      <c r="A39287" s="294" t="s">
        <v>21685</v>
      </c>
      <c r="B39287" s="294"/>
      <c r="C39287" s="294"/>
      <c r="D39287" s="294"/>
      <c r="E39287" s="294"/>
      <c r="F39287" s="294"/>
    </row>
    <row r="39288">
      <c r="A39288" s="294"/>
      <c r="B39288" s="294"/>
      <c r="C39288" s="294"/>
      <c r="D39288" s="294"/>
      <c r="E39288" s="294"/>
      <c r="F39288" s="294"/>
    </row>
    <row r="39289">
      <c r="A39289" s="294" t="s">
        <v>45111</v>
      </c>
      <c r="B39289" s="294"/>
      <c r="C39289" s="294"/>
      <c r="D39289" s="294"/>
      <c r="E39289" s="294"/>
      <c r="F39289" s="294"/>
    </row>
    <row r="39290">
      <c r="A39290" s="294" t="s">
        <v>45112</v>
      </c>
      <c r="B39290" s="294"/>
      <c r="C39290" s="294"/>
      <c r="D39290" s="294"/>
      <c r="E39290" s="294"/>
      <c r="F39290" s="294"/>
    </row>
    <row r="39291">
      <c r="A39291" s="294" t="s">
        <v>45113</v>
      </c>
      <c r="B39291" s="294"/>
      <c r="C39291" s="294"/>
      <c r="D39291" s="294"/>
      <c r="E39291" s="294"/>
      <c r="F39291" s="294"/>
    </row>
    <row r="39292">
      <c r="A39292" s="294" t="s">
        <v>45114</v>
      </c>
      <c r="B39292" s="294"/>
      <c r="C39292" s="294"/>
      <c r="D39292" s="294"/>
      <c r="E39292" s="294"/>
      <c r="F39292" s="294"/>
    </row>
    <row r="39293">
      <c r="A39293" s="294" t="s">
        <v>45115</v>
      </c>
      <c r="B39293" s="294"/>
      <c r="C39293" s="294"/>
      <c r="D39293" s="294"/>
      <c r="E39293" s="294"/>
      <c r="F39293" s="294"/>
    </row>
    <row r="39294">
      <c r="A39294" s="294" t="s">
        <v>45116</v>
      </c>
      <c r="B39294" s="294"/>
      <c r="C39294" s="294"/>
      <c r="D39294" s="294"/>
      <c r="E39294" s="294"/>
      <c r="F39294" s="294"/>
    </row>
    <row r="39295">
      <c r="A39295" s="294"/>
      <c r="B39295" s="294"/>
      <c r="C39295" s="294"/>
      <c r="D39295" s="294"/>
      <c r="E39295" s="294"/>
      <c r="F39295" s="294"/>
    </row>
    <row r="39296">
      <c r="A39296" s="294" t="s">
        <v>21692</v>
      </c>
      <c r="B39296" s="294"/>
      <c r="C39296" s="294"/>
      <c r="D39296" s="294"/>
      <c r="E39296" s="294"/>
      <c r="F39296" s="294"/>
    </row>
    <row r="39297">
      <c r="A39297" s="294"/>
      <c r="B39297" s="294"/>
      <c r="C39297" s="294"/>
      <c r="D39297" s="294"/>
      <c r="E39297" s="294"/>
      <c r="F39297" s="294"/>
    </row>
    <row r="39298">
      <c r="A39298" s="294" t="s">
        <v>45117</v>
      </c>
      <c r="B39298" s="294"/>
      <c r="C39298" s="294"/>
      <c r="D39298" s="294"/>
      <c r="E39298" s="294"/>
      <c r="F39298" s="294"/>
    </row>
    <row r="39299">
      <c r="A39299" s="294" t="s">
        <v>45118</v>
      </c>
      <c r="B39299" s="294"/>
      <c r="C39299" s="294"/>
      <c r="D39299" s="294"/>
      <c r="E39299" s="294"/>
      <c r="F39299" s="294"/>
    </row>
    <row r="39300">
      <c r="A39300" s="294" t="s">
        <v>45119</v>
      </c>
      <c r="B39300" s="294"/>
      <c r="C39300" s="294"/>
      <c r="D39300" s="294"/>
      <c r="E39300" s="294"/>
      <c r="F39300" s="294"/>
    </row>
    <row r="39301">
      <c r="A39301" s="294" t="s">
        <v>45120</v>
      </c>
      <c r="B39301" s="294"/>
      <c r="C39301" s="294"/>
      <c r="D39301" s="294"/>
      <c r="E39301" s="294"/>
      <c r="F39301" s="294"/>
    </row>
    <row r="39302">
      <c r="A39302" s="294" t="s">
        <v>45121</v>
      </c>
      <c r="B39302" s="294"/>
      <c r="C39302" s="294"/>
      <c r="D39302" s="294"/>
      <c r="E39302" s="294"/>
      <c r="F39302" s="294"/>
    </row>
    <row r="39303">
      <c r="A39303" s="294" t="str">
        <f t="array" ref="A39303">-sweda(sudation)</f>
        <v>#NAME?</v>
      </c>
      <c r="B39303" s="294"/>
      <c r="C39303" s="294"/>
      <c r="D39303" s="294"/>
      <c r="E39303" s="294"/>
      <c r="F39303" s="294"/>
    </row>
    <row r="39304">
      <c r="A39304" s="294" t="str">
        <f>ARRAY_CONSTRAIN(ARRAYFORMULA(-Use of Vatahara Aushadhis), 1, 1)</f>
        <v>#ERROR!</v>
      </c>
      <c r="B39304" s="294"/>
      <c r="C39304" s="294"/>
      <c r="D39304" s="294"/>
      <c r="E39304" s="294"/>
      <c r="F39304" s="294"/>
    </row>
    <row r="39305">
      <c r="A39305" s="294" t="s">
        <v>45122</v>
      </c>
      <c r="B39305" s="294"/>
      <c r="C39305" s="294"/>
      <c r="D39305" s="294"/>
      <c r="E39305" s="294"/>
      <c r="F39305" s="294"/>
    </row>
    <row r="39306">
      <c r="A39306" s="294" t="str">
        <f>-Avoid cold, dry, and spicy foods</f>
        <v>#ERROR!</v>
      </c>
      <c r="B39306" s="294"/>
      <c r="C39306" s="294"/>
      <c r="D39306" s="294"/>
      <c r="E39306" s="294"/>
      <c r="F39306" s="294"/>
    </row>
    <row r="39307">
      <c r="A39307" s="294" t="str">
        <f>ARRAY_CONSTRAIN(ARRAYFORMULA(-Avoid standing for long periods), 1, 1)</f>
        <v>#ERROR!</v>
      </c>
      <c r="B39307" s="294"/>
      <c r="C39307" s="294"/>
      <c r="D39307" s="294"/>
      <c r="E39307" s="294"/>
      <c r="F39307" s="294"/>
    </row>
    <row r="39308">
      <c r="A39308" s="294" t="s">
        <v>45123</v>
      </c>
      <c r="B39308" s="294"/>
      <c r="C39308" s="294"/>
      <c r="D39308" s="294"/>
      <c r="E39308" s="294"/>
      <c r="F39308" s="294"/>
    </row>
    <row r="39309">
      <c r="A39309" s="294"/>
      <c r="B39309" s="294"/>
      <c r="C39309" s="294"/>
      <c r="D39309" s="294"/>
      <c r="E39309" s="294"/>
      <c r="F39309" s="294"/>
    </row>
    <row r="39310">
      <c r="A39310" s="294"/>
      <c r="B39310" s="294"/>
      <c r="C39310" s="294"/>
      <c r="D39310" s="294"/>
      <c r="E39310" s="294"/>
      <c r="F39310" s="294"/>
    </row>
    <row r="39311">
      <c r="A39311" s="294"/>
      <c r="B39311" s="294"/>
      <c r="C39311" s="294"/>
      <c r="D39311" s="294"/>
      <c r="E39311" s="294"/>
      <c r="F39311" s="294"/>
    </row>
    <row r="39312">
      <c r="A39312" s="294" t="s">
        <v>45124</v>
      </c>
      <c r="B39312" s="294"/>
      <c r="C39312" s="294"/>
      <c r="D39312" s="294"/>
      <c r="E39312" s="294"/>
      <c r="F39312" s="294"/>
    </row>
    <row r="39313">
      <c r="A39313" s="294"/>
      <c r="B39313" s="294"/>
      <c r="C39313" s="294"/>
      <c r="D39313" s="294"/>
      <c r="E39313" s="294"/>
      <c r="F39313" s="294"/>
    </row>
    <row r="39314">
      <c r="A39314" s="294" t="s">
        <v>45125</v>
      </c>
      <c r="B39314" s="294"/>
      <c r="C39314" s="294"/>
      <c r="D39314" s="294"/>
      <c r="E39314" s="294"/>
      <c r="F39314" s="294"/>
    </row>
    <row r="39315">
      <c r="A39315" s="294" t="s">
        <v>45126</v>
      </c>
      <c r="B39315" s="294"/>
      <c r="C39315" s="294"/>
      <c r="D39315" s="294"/>
      <c r="E39315" s="294"/>
      <c r="F39315" s="294"/>
    </row>
    <row r="39316">
      <c r="A39316" s="294" t="s">
        <v>45127</v>
      </c>
      <c r="B39316" s="294"/>
      <c r="C39316" s="294"/>
      <c r="D39316" s="294"/>
      <c r="E39316" s="294"/>
      <c r="F39316" s="294"/>
    </row>
    <row r="39317">
      <c r="A39317" s="294" t="s">
        <v>45128</v>
      </c>
      <c r="B39317" s="294"/>
      <c r="C39317" s="294"/>
      <c r="D39317" s="294"/>
      <c r="E39317" s="294"/>
      <c r="F39317" s="294"/>
    </row>
    <row r="39318">
      <c r="A39318" s="294" t="s">
        <v>45129</v>
      </c>
      <c r="B39318" s="294"/>
      <c r="C39318" s="294"/>
      <c r="D39318" s="294"/>
      <c r="E39318" s="294"/>
      <c r="F39318" s="294"/>
    </row>
    <row r="39319">
      <c r="A39319" s="294"/>
      <c r="B39319" s="294"/>
      <c r="C39319" s="294"/>
      <c r="D39319" s="294"/>
      <c r="E39319" s="294"/>
      <c r="F39319" s="294"/>
    </row>
    <row r="39320">
      <c r="A39320" s="294" t="s">
        <v>45130</v>
      </c>
      <c r="B39320" s="294"/>
      <c r="C39320" s="294"/>
      <c r="D39320" s="294"/>
      <c r="E39320" s="294"/>
      <c r="F39320" s="294"/>
    </row>
    <row r="39321">
      <c r="A39321" s="294"/>
      <c r="B39321" s="294"/>
      <c r="C39321" s="294"/>
      <c r="D39321" s="294"/>
      <c r="E39321" s="294"/>
      <c r="F39321" s="294"/>
    </row>
    <row r="39322">
      <c r="A39322" s="294" t="s">
        <v>45131</v>
      </c>
      <c r="B39322" s="294"/>
      <c r="C39322" s="294"/>
      <c r="D39322" s="294"/>
      <c r="E39322" s="294"/>
      <c r="F39322" s="294"/>
    </row>
    <row r="39323">
      <c r="A39323" s="294" t="s">
        <v>45132</v>
      </c>
      <c r="B39323" s="294"/>
      <c r="C39323" s="294"/>
      <c r="D39323" s="294"/>
      <c r="E39323" s="294"/>
      <c r="F39323" s="294"/>
    </row>
    <row r="39324">
      <c r="A39324" s="294" t="s">
        <v>45133</v>
      </c>
      <c r="B39324" s="294"/>
      <c r="C39324" s="294"/>
      <c r="D39324" s="294"/>
      <c r="E39324" s="294"/>
      <c r="F39324" s="294"/>
    </row>
    <row r="39325">
      <c r="A39325" s="294" t="s">
        <v>45134</v>
      </c>
      <c r="B39325" s="294"/>
      <c r="C39325" s="294"/>
      <c r="D39325" s="294"/>
      <c r="E39325" s="294"/>
      <c r="F39325" s="294"/>
    </row>
    <row r="39326">
      <c r="A39326" s="294" t="s">
        <v>45135</v>
      </c>
      <c r="B39326" s="294"/>
      <c r="C39326" s="294"/>
      <c r="D39326" s="294"/>
      <c r="E39326" s="294"/>
      <c r="F39326" s="294"/>
    </row>
    <row r="39327">
      <c r="A39327" s="294"/>
      <c r="B39327" s="294"/>
      <c r="C39327" s="294"/>
      <c r="D39327" s="294"/>
      <c r="E39327" s="294"/>
      <c r="F39327" s="294"/>
    </row>
    <row r="39328">
      <c r="A39328" s="294" t="s">
        <v>21708</v>
      </c>
      <c r="B39328" s="294"/>
      <c r="C39328" s="294"/>
      <c r="D39328" s="294"/>
      <c r="E39328" s="294"/>
      <c r="F39328" s="294"/>
    </row>
    <row r="39329">
      <c r="A39329" s="294"/>
      <c r="B39329" s="294"/>
      <c r="C39329" s="294"/>
      <c r="D39329" s="294"/>
      <c r="E39329" s="294"/>
      <c r="F39329" s="294"/>
    </row>
    <row r="39330">
      <c r="A39330" s="294" t="s">
        <v>21342</v>
      </c>
      <c r="B39330" s="294"/>
      <c r="C39330" s="294"/>
      <c r="D39330" s="294"/>
      <c r="E39330" s="294"/>
      <c r="F39330" s="294"/>
    </row>
    <row r="39331">
      <c r="A39331" s="294" t="str">
        <f>ARRAY_CONSTRAIN(ARRAYFORMULA(-Jatyadi Taila / Jatyadi ghrita – for healing fissures), 1, 1)</f>
        <v>#ERROR!</v>
      </c>
      <c r="B39331" s="294"/>
      <c r="C39331" s="294"/>
      <c r="D39331" s="294"/>
      <c r="E39331" s="294"/>
      <c r="F39331" s="294"/>
    </row>
    <row r="39332">
      <c r="A39332" s="294" t="str">
        <f>ARRAY_CONSTRAIN(ARRAYFORMULA(-Ropana Taila – if there is Rakta srava), 1, 1)</f>
        <v>#ERROR!</v>
      </c>
      <c r="B39332" s="294"/>
      <c r="C39332" s="294"/>
      <c r="D39332" s="294"/>
      <c r="E39332" s="294"/>
      <c r="F39332" s="294"/>
    </row>
    <row r="39333">
      <c r="A39333" s="294" t="str">
        <f>ARRAY_CONSTRAIN(ARRAYFORMULA(-Shata Dhauta ghrita – Excellent for dryness and cracks), 1, 1)</f>
        <v>#ERROR!</v>
      </c>
      <c r="B39333" s="294"/>
      <c r="C39333" s="294"/>
      <c r="D39333" s="294"/>
      <c r="E39333" s="294"/>
      <c r="F39333" s="294"/>
    </row>
    <row r="39334">
      <c r="A39334" s="294" t="str">
        <f>ARRAY_CONSTRAIN(ARRAYFORMULA(-Tila Taila + Haridra + Yashtimadhu churna Lepa), 1, 1)</f>
        <v>#ERROR!</v>
      </c>
      <c r="B39334" s="294"/>
      <c r="C39334" s="294"/>
      <c r="D39334" s="294"/>
      <c r="E39334" s="294"/>
      <c r="F39334" s="294"/>
    </row>
    <row r="39335">
      <c r="A39335" s="294" t="str">
        <f>ARRAY_CONSTRAIN(ARRAYFORMULA(-Karanjadi Taila in infectedcracks), 1, 1)</f>
        <v>#ERROR!</v>
      </c>
      <c r="B39335" s="294"/>
      <c r="C39335" s="294"/>
      <c r="D39335" s="294"/>
      <c r="E39335" s="294"/>
      <c r="F39335" s="294"/>
    </row>
    <row r="39336">
      <c r="A39336" s="294" t="s">
        <v>21336</v>
      </c>
      <c r="B39336" s="294"/>
      <c r="C39336" s="294"/>
      <c r="D39336" s="294"/>
      <c r="E39336" s="294"/>
      <c r="F39336" s="294"/>
    </row>
    <row r="39337">
      <c r="A39337" s="294" t="str">
        <f>ARRAY_CONSTRAIN(ARRAYFORMULA(-Guggulu tiktaka ghritam – for deep-seated cracks and Vata-Rakta), 1, 1)</f>
        <v>#ERROR!</v>
      </c>
      <c r="B39337" s="294"/>
      <c r="C39337" s="294"/>
      <c r="D39337" s="294"/>
      <c r="E39337" s="294"/>
      <c r="F39337" s="294"/>
    </row>
    <row r="39338">
      <c r="A39338" s="294" t="str">
        <f>ARRAY_CONSTRAIN(ARRAYFORMULA(-Gandhaka Rasayana – in infected or chronic cases), 1, 1)</f>
        <v>#ERROR!</v>
      </c>
      <c r="B39338" s="294"/>
      <c r="C39338" s="294"/>
      <c r="D39338" s="294"/>
      <c r="E39338" s="294"/>
      <c r="F39338" s="294"/>
    </row>
    <row r="39339">
      <c r="A39339" s="294" t="str">
        <f t="array" ref="A39339">-MahatiktaGhrita</f>
        <v>#NAME?</v>
      </c>
      <c r="B39339" s="294"/>
      <c r="C39339" s="294"/>
      <c r="D39339" s="294"/>
      <c r="E39339" s="294"/>
      <c r="F39339" s="294"/>
    </row>
    <row r="39340">
      <c r="A39340" s="294" t="s">
        <v>45136</v>
      </c>
      <c r="B39340" s="294"/>
      <c r="C39340" s="294"/>
      <c r="D39340" s="294"/>
      <c r="E39340" s="294"/>
      <c r="F39340" s="294"/>
    </row>
    <row r="39341">
      <c r="A39341" s="294" t="str">
        <f>ARRAY_CONSTRAIN(ARRAYFORMULA(-Dailyapplication of Taila(e.g., Kumari Taila, Nalpamara Taila)), 1, 1)</f>
        <v>#ERROR!</v>
      </c>
      <c r="B39341" s="294"/>
      <c r="C39341" s="294"/>
      <c r="D39341" s="294"/>
      <c r="E39341" s="294"/>
      <c r="F39341" s="294"/>
    </row>
    <row r="39342">
      <c r="A39342" s="294" t="str">
        <f>ARRAY_CONSTRAIN(ARRAYFORMULA(-Use of herbal Foot soaks: Triphala decoction + warmwater), 1, 1)</f>
        <v>#ERROR!</v>
      </c>
      <c r="B39342" s="294"/>
      <c r="C39342" s="294"/>
      <c r="D39342" s="294"/>
      <c r="E39342" s="294"/>
      <c r="F39342" s="294"/>
    </row>
    <row r="39343">
      <c r="A39343" s="294" t="s">
        <v>45137</v>
      </c>
      <c r="B39343" s="294"/>
      <c r="C39343" s="294"/>
      <c r="D39343" s="294"/>
      <c r="E39343" s="294"/>
      <c r="F39343" s="294"/>
    </row>
    <row r="39344">
      <c r="A39344" s="294" t="s">
        <v>45138</v>
      </c>
      <c r="B39344" s="294"/>
      <c r="C39344" s="294"/>
      <c r="D39344" s="294"/>
      <c r="E39344" s="294"/>
      <c r="F39344" s="294"/>
    </row>
    <row r="39345">
      <c r="A39345" s="294" t="s">
        <v>45139</v>
      </c>
      <c r="B39345" s="294"/>
      <c r="C39345" s="294"/>
      <c r="D39345" s="294"/>
      <c r="E39345" s="294"/>
      <c r="F39345" s="294"/>
    </row>
    <row r="39346">
      <c r="A39346" s="294" t="s">
        <v>45140</v>
      </c>
      <c r="B39346" s="294"/>
      <c r="C39346" s="294"/>
      <c r="D39346" s="294"/>
      <c r="E39346" s="294"/>
      <c r="F39346" s="294"/>
    </row>
    <row r="39347">
      <c r="A39347" s="294" t="s">
        <v>45141</v>
      </c>
      <c r="B39347" s="294"/>
      <c r="C39347" s="294"/>
      <c r="D39347" s="294"/>
      <c r="E39347" s="294"/>
      <c r="F39347" s="294"/>
    </row>
    <row r="39348">
      <c r="A39348" s="294"/>
      <c r="B39348" s="294"/>
      <c r="C39348" s="294"/>
      <c r="D39348" s="294"/>
      <c r="E39348" s="294"/>
      <c r="F39348" s="294"/>
    </row>
    <row r="39349">
      <c r="A39349" s="294"/>
      <c r="B39349" s="294"/>
      <c r="C39349" s="294"/>
      <c r="D39349" s="294"/>
      <c r="E39349" s="294"/>
      <c r="F39349" s="294"/>
    </row>
    <row r="39350">
      <c r="A39350" s="294" t="s">
        <v>41927</v>
      </c>
      <c r="B39350" s="294"/>
      <c r="C39350" s="294"/>
      <c r="D39350" s="294"/>
      <c r="E39350" s="294"/>
      <c r="F39350" s="294"/>
    </row>
    <row r="39351">
      <c r="A39351" s="294" t="s">
        <v>45142</v>
      </c>
      <c r="B39351" s="294"/>
      <c r="C39351" s="294"/>
      <c r="D39351" s="294"/>
      <c r="E39351" s="294"/>
      <c r="F39351" s="294"/>
    </row>
    <row r="39352">
      <c r="A39352" s="294" t="s">
        <v>21618</v>
      </c>
      <c r="B39352" s="294"/>
      <c r="C39352" s="294"/>
      <c r="D39352" s="294"/>
      <c r="E39352" s="294"/>
      <c r="F39352" s="294"/>
    </row>
    <row r="39353">
      <c r="A39353" s="294" t="s">
        <v>45143</v>
      </c>
      <c r="B39353" s="294"/>
      <c r="C39353" s="294"/>
      <c r="D39353" s="294"/>
      <c r="E39353" s="294"/>
      <c r="F39353" s="294"/>
    </row>
    <row r="39354">
      <c r="A39354" s="294"/>
      <c r="B39354" s="294"/>
      <c r="C39354" s="294"/>
      <c r="D39354" s="294"/>
      <c r="E39354" s="294"/>
      <c r="F39354" s="294"/>
    </row>
    <row r="39355">
      <c r="A39355" s="294" t="s">
        <v>22512</v>
      </c>
      <c r="B39355" s="294"/>
      <c r="C39355" s="294"/>
      <c r="D39355" s="294"/>
      <c r="E39355" s="294"/>
      <c r="F39355" s="294"/>
    </row>
    <row r="39356">
      <c r="A39356" s="294" t="s">
        <v>24873</v>
      </c>
      <c r="B39356" s="294"/>
      <c r="C39356" s="294"/>
      <c r="D39356" s="294"/>
      <c r="E39356" s="294"/>
      <c r="F39356" s="294"/>
    </row>
    <row r="39357">
      <c r="A39357" s="294"/>
      <c r="B39357" s="294"/>
      <c r="C39357" s="294"/>
      <c r="D39357" s="294"/>
      <c r="E39357" s="294"/>
      <c r="F39357" s="294"/>
    </row>
    <row r="39358">
      <c r="A39358" s="294" t="s">
        <v>35624</v>
      </c>
      <c r="B39358" s="294"/>
      <c r="C39358" s="294"/>
      <c r="D39358" s="294"/>
      <c r="E39358" s="294"/>
      <c r="F39358" s="294"/>
    </row>
    <row r="39359">
      <c r="A39359" s="294" t="s">
        <v>35625</v>
      </c>
      <c r="B39359" s="294"/>
      <c r="C39359" s="294"/>
      <c r="D39359" s="294"/>
      <c r="E39359" s="294"/>
      <c r="F39359" s="294"/>
    </row>
    <row r="39360">
      <c r="A39360" s="294" t="s">
        <v>35626</v>
      </c>
      <c r="B39360" s="294"/>
      <c r="C39360" s="294"/>
      <c r="D39360" s="294"/>
      <c r="E39360" s="294"/>
      <c r="F39360" s="294"/>
    </row>
    <row r="39361">
      <c r="A39361" s="294" t="s">
        <v>35627</v>
      </c>
      <c r="B39361" s="294"/>
      <c r="C39361" s="294"/>
      <c r="D39361" s="294"/>
      <c r="E39361" s="294"/>
      <c r="F39361" s="294"/>
    </row>
    <row r="39362">
      <c r="A39362" s="294" t="s">
        <v>35628</v>
      </c>
      <c r="B39362" s="294"/>
      <c r="C39362" s="294"/>
      <c r="D39362" s="294"/>
      <c r="E39362" s="294"/>
      <c r="F39362" s="294"/>
    </row>
    <row r="39363">
      <c r="A39363" s="294" t="s">
        <v>35629</v>
      </c>
      <c r="B39363" s="294"/>
      <c r="C39363" s="294"/>
      <c r="D39363" s="294"/>
      <c r="E39363" s="294"/>
      <c r="F39363" s="294"/>
    </row>
    <row r="39364">
      <c r="A39364" s="294" t="s">
        <v>35630</v>
      </c>
      <c r="B39364" s="294"/>
      <c r="C39364" s="294"/>
      <c r="D39364" s="294"/>
      <c r="E39364" s="294"/>
      <c r="F39364" s="294"/>
    </row>
    <row r="39365">
      <c r="A39365" s="294"/>
      <c r="B39365" s="294"/>
      <c r="C39365" s="294"/>
      <c r="D39365" s="294"/>
      <c r="E39365" s="294"/>
      <c r="F39365" s="294"/>
    </row>
    <row r="39366">
      <c r="A39366" s="294" t="s">
        <v>23148</v>
      </c>
      <c r="B39366" s="294"/>
      <c r="C39366" s="294"/>
      <c r="D39366" s="294"/>
      <c r="E39366" s="294"/>
      <c r="F39366" s="294"/>
    </row>
    <row r="39367">
      <c r="A39367" s="294" t="s">
        <v>23149</v>
      </c>
      <c r="B39367" s="294"/>
      <c r="C39367" s="294"/>
      <c r="D39367" s="294"/>
      <c r="E39367" s="294"/>
      <c r="F39367" s="294"/>
    </row>
    <row r="39368">
      <c r="A39368" s="294"/>
      <c r="B39368" s="294"/>
      <c r="C39368" s="294"/>
      <c r="D39368" s="294"/>
      <c r="E39368" s="294"/>
      <c r="F39368" s="294"/>
    </row>
    <row r="39369">
      <c r="A39369" s="294" t="s">
        <v>35631</v>
      </c>
      <c r="B39369" s="294"/>
      <c r="C39369" s="294"/>
      <c r="D39369" s="294"/>
      <c r="E39369" s="294"/>
      <c r="F39369" s="294"/>
    </row>
    <row r="39370">
      <c r="A39370" s="294" t="s">
        <v>35632</v>
      </c>
      <c r="B39370" s="294"/>
      <c r="C39370" s="294"/>
      <c r="D39370" s="294"/>
      <c r="E39370" s="294"/>
      <c r="F39370" s="294"/>
    </row>
    <row r="39371">
      <c r="A39371" s="294" t="s">
        <v>35633</v>
      </c>
      <c r="B39371" s="294"/>
      <c r="C39371" s="294"/>
      <c r="D39371" s="294"/>
      <c r="E39371" s="294"/>
      <c r="F39371" s="294"/>
    </row>
    <row r="39372">
      <c r="A39372" s="294" t="s">
        <v>35634</v>
      </c>
      <c r="B39372" s="294"/>
      <c r="C39372" s="294"/>
      <c r="D39372" s="294"/>
      <c r="E39372" s="294"/>
      <c r="F39372" s="294"/>
    </row>
    <row r="39373">
      <c r="A39373" s="294" t="s">
        <v>35635</v>
      </c>
      <c r="B39373" s="294"/>
      <c r="C39373" s="294"/>
      <c r="D39373" s="294"/>
      <c r="E39373" s="294"/>
      <c r="F39373" s="294"/>
    </row>
    <row r="39374">
      <c r="A39374" s="294"/>
      <c r="B39374" s="294"/>
      <c r="C39374" s="294"/>
      <c r="D39374" s="294"/>
      <c r="E39374" s="294"/>
      <c r="F39374" s="294"/>
    </row>
    <row r="39375">
      <c r="A39375" s="294" t="s">
        <v>25691</v>
      </c>
      <c r="B39375" s="294"/>
      <c r="C39375" s="294"/>
      <c r="D39375" s="294"/>
      <c r="E39375" s="294"/>
      <c r="F39375" s="294"/>
    </row>
    <row r="39376">
      <c r="A39376" s="294" t="s">
        <v>23813</v>
      </c>
      <c r="B39376" s="294"/>
      <c r="C39376" s="294"/>
      <c r="D39376" s="294"/>
      <c r="E39376" s="294"/>
      <c r="F39376" s="294"/>
    </row>
    <row r="39377">
      <c r="A39377" s="294"/>
      <c r="B39377" s="294"/>
      <c r="C39377" s="294"/>
      <c r="D39377" s="294"/>
      <c r="E39377" s="294"/>
      <c r="F39377" s="294"/>
    </row>
    <row r="39378">
      <c r="A39378" s="294" t="s">
        <v>35636</v>
      </c>
      <c r="B39378" s="294"/>
      <c r="C39378" s="294"/>
      <c r="D39378" s="294"/>
      <c r="E39378" s="294"/>
      <c r="F39378" s="294"/>
    </row>
    <row r="39379">
      <c r="A39379" s="294" t="s">
        <v>35637</v>
      </c>
      <c r="B39379" s="294"/>
      <c r="C39379" s="294"/>
      <c r="D39379" s="294"/>
      <c r="E39379" s="294"/>
      <c r="F39379" s="294"/>
    </row>
    <row r="39380">
      <c r="A39380" s="294" t="s">
        <v>35638</v>
      </c>
      <c r="B39380" s="294"/>
      <c r="C39380" s="294"/>
      <c r="D39380" s="294"/>
      <c r="E39380" s="294"/>
      <c r="F39380" s="294"/>
    </row>
    <row r="39381">
      <c r="A39381" s="294" t="s">
        <v>35639</v>
      </c>
      <c r="B39381" s="294"/>
      <c r="C39381" s="294"/>
      <c r="D39381" s="294"/>
      <c r="E39381" s="294"/>
      <c r="F39381" s="294"/>
    </row>
    <row r="39382">
      <c r="A39382" s="294" t="s">
        <v>35640</v>
      </c>
      <c r="B39382" s="294"/>
      <c r="C39382" s="294"/>
      <c r="D39382" s="294"/>
      <c r="E39382" s="294"/>
      <c r="F39382" s="294"/>
    </row>
    <row r="39383">
      <c r="A39383" s="294" t="s">
        <v>35641</v>
      </c>
      <c r="B39383" s="294"/>
      <c r="C39383" s="294"/>
      <c r="D39383" s="294"/>
      <c r="E39383" s="294"/>
      <c r="F39383" s="294"/>
    </row>
    <row r="39384">
      <c r="A39384" s="294" t="s">
        <v>35642</v>
      </c>
      <c r="B39384" s="294"/>
      <c r="C39384" s="294"/>
      <c r="D39384" s="294"/>
      <c r="E39384" s="294"/>
      <c r="F39384" s="294"/>
    </row>
    <row r="39385">
      <c r="A39385" s="294"/>
      <c r="B39385" s="294"/>
      <c r="C39385" s="294"/>
      <c r="D39385" s="294"/>
      <c r="E39385" s="294"/>
      <c r="F39385" s="294"/>
    </row>
    <row r="39386">
      <c r="A39386" s="294" t="s">
        <v>21401</v>
      </c>
      <c r="B39386" s="294"/>
      <c r="C39386" s="294"/>
      <c r="D39386" s="294"/>
      <c r="E39386" s="294"/>
      <c r="F39386" s="294"/>
    </row>
    <row r="39387">
      <c r="A39387" s="294"/>
      <c r="B39387" s="294"/>
      <c r="C39387" s="294"/>
      <c r="D39387" s="294"/>
      <c r="E39387" s="294"/>
      <c r="F39387" s="294"/>
    </row>
    <row r="39388">
      <c r="A39388" s="294" t="s">
        <v>35643</v>
      </c>
      <c r="B39388" s="294"/>
      <c r="C39388" s="294"/>
      <c r="D39388" s="294"/>
      <c r="E39388" s="294"/>
      <c r="F39388" s="294"/>
    </row>
    <row r="39389">
      <c r="A39389" s="294" t="s">
        <v>27102</v>
      </c>
      <c r="B39389" s="294"/>
      <c r="C39389" s="294"/>
      <c r="D39389" s="294"/>
      <c r="E39389" s="294"/>
      <c r="F39389" s="294"/>
    </row>
    <row r="39390">
      <c r="A39390" s="294" t="s">
        <v>35644</v>
      </c>
      <c r="B39390" s="294"/>
      <c r="C39390" s="294"/>
      <c r="D39390" s="294"/>
      <c r="E39390" s="294"/>
      <c r="F39390" s="294"/>
    </row>
    <row r="39391">
      <c r="A39391" s="294" t="s">
        <v>35645</v>
      </c>
      <c r="B39391" s="294"/>
      <c r="C39391" s="294"/>
      <c r="D39391" s="294"/>
      <c r="E39391" s="294"/>
      <c r="F39391" s="294"/>
    </row>
    <row r="39392">
      <c r="A39392" s="294" t="s">
        <v>35646</v>
      </c>
      <c r="B39392" s="294"/>
      <c r="C39392" s="294"/>
      <c r="D39392" s="294"/>
      <c r="E39392" s="294"/>
      <c r="F39392" s="294"/>
    </row>
    <row r="39393">
      <c r="A39393" s="294" t="s">
        <v>35647</v>
      </c>
      <c r="B39393" s="294"/>
      <c r="C39393" s="294"/>
      <c r="D39393" s="294"/>
      <c r="E39393" s="294"/>
      <c r="F39393" s="294"/>
    </row>
    <row r="39394">
      <c r="A39394" s="294" t="s">
        <v>35648</v>
      </c>
      <c r="B39394" s="294"/>
      <c r="C39394" s="294"/>
      <c r="D39394" s="294"/>
      <c r="E39394" s="294"/>
      <c r="F39394" s="294"/>
    </row>
    <row r="39395">
      <c r="A39395" s="294" t="s">
        <v>35649</v>
      </c>
      <c r="B39395" s="294"/>
      <c r="C39395" s="294"/>
      <c r="D39395" s="294"/>
      <c r="E39395" s="294"/>
      <c r="F39395" s="294"/>
    </row>
    <row r="39396">
      <c r="A39396" s="294"/>
      <c r="B39396" s="294"/>
      <c r="C39396" s="294"/>
      <c r="D39396" s="294"/>
      <c r="E39396" s="294"/>
      <c r="F39396" s="294"/>
    </row>
    <row r="39397">
      <c r="A39397" s="294" t="s">
        <v>22239</v>
      </c>
      <c r="B39397" s="294"/>
      <c r="C39397" s="294"/>
      <c r="D39397" s="294"/>
      <c r="E39397" s="294"/>
      <c r="F39397" s="294"/>
    </row>
    <row r="39398">
      <c r="A39398" s="294"/>
      <c r="B39398" s="294"/>
      <c r="C39398" s="294"/>
      <c r="D39398" s="294"/>
      <c r="E39398" s="294"/>
      <c r="F39398" s="294"/>
    </row>
    <row r="39399">
      <c r="A39399" s="294" t="s">
        <v>35650</v>
      </c>
      <c r="B39399" s="294"/>
      <c r="C39399" s="294"/>
      <c r="D39399" s="294"/>
      <c r="E39399" s="294"/>
      <c r="F39399" s="294"/>
    </row>
    <row r="39400">
      <c r="A39400" s="294" t="s">
        <v>35651</v>
      </c>
      <c r="B39400" s="294"/>
      <c r="C39400" s="294"/>
      <c r="D39400" s="294"/>
      <c r="E39400" s="294"/>
      <c r="F39400" s="294"/>
    </row>
    <row r="39401">
      <c r="A39401" s="294" t="s">
        <v>35652</v>
      </c>
      <c r="B39401" s="294"/>
      <c r="C39401" s="294"/>
      <c r="D39401" s="294"/>
      <c r="E39401" s="294"/>
      <c r="F39401" s="294"/>
    </row>
    <row r="39402">
      <c r="A39402" s="294" t="s">
        <v>35653</v>
      </c>
      <c r="B39402" s="294"/>
      <c r="C39402" s="294"/>
      <c r="D39402" s="294"/>
      <c r="E39402" s="294"/>
      <c r="F39402" s="294"/>
    </row>
    <row r="39403">
      <c r="A39403" s="294" t="s">
        <v>35654</v>
      </c>
      <c r="B39403" s="294"/>
      <c r="C39403" s="294"/>
      <c r="D39403" s="294"/>
      <c r="E39403" s="294"/>
      <c r="F39403" s="294"/>
    </row>
    <row r="39404">
      <c r="A39404" s="294" t="s">
        <v>35655</v>
      </c>
      <c r="B39404" s="294"/>
      <c r="C39404" s="294"/>
      <c r="D39404" s="294"/>
      <c r="E39404" s="294"/>
      <c r="F39404" s="294"/>
    </row>
    <row r="39405">
      <c r="A39405" s="294" t="s">
        <v>35656</v>
      </c>
      <c r="B39405" s="294"/>
      <c r="C39405" s="294"/>
      <c r="D39405" s="294"/>
      <c r="E39405" s="294"/>
      <c r="F39405" s="294"/>
    </row>
    <row r="39406">
      <c r="A39406" s="294" t="s">
        <v>35657</v>
      </c>
      <c r="B39406" s="294"/>
      <c r="C39406" s="294"/>
      <c r="D39406" s="294"/>
      <c r="E39406" s="294"/>
      <c r="F39406" s="294"/>
    </row>
    <row r="39407">
      <c r="A39407" s="294" t="s">
        <v>35658</v>
      </c>
      <c r="B39407" s="294"/>
      <c r="C39407" s="294"/>
      <c r="D39407" s="294"/>
      <c r="E39407" s="294"/>
      <c r="F39407" s="294"/>
    </row>
    <row r="39408">
      <c r="A39408" s="294"/>
      <c r="B39408" s="294"/>
      <c r="C39408" s="294"/>
      <c r="D39408" s="294"/>
      <c r="E39408" s="294"/>
      <c r="F39408" s="294"/>
    </row>
    <row r="39409">
      <c r="A39409" s="294" t="s">
        <v>21990</v>
      </c>
      <c r="B39409" s="294"/>
      <c r="C39409" s="294"/>
      <c r="D39409" s="294"/>
      <c r="E39409" s="294"/>
      <c r="F39409" s="294"/>
    </row>
    <row r="39410">
      <c r="A39410" s="294"/>
      <c r="B39410" s="294"/>
      <c r="C39410" s="294"/>
      <c r="D39410" s="294"/>
      <c r="E39410" s="294"/>
      <c r="F39410" s="294"/>
    </row>
    <row r="39411">
      <c r="A39411" s="294" t="s">
        <v>35659</v>
      </c>
      <c r="B39411" s="294"/>
      <c r="C39411" s="294"/>
      <c r="D39411" s="294"/>
      <c r="E39411" s="294"/>
      <c r="F39411" s="294"/>
    </row>
    <row r="39412">
      <c r="A39412" s="294" t="s">
        <v>35660</v>
      </c>
      <c r="B39412" s="294"/>
      <c r="C39412" s="294"/>
      <c r="D39412" s="294"/>
      <c r="E39412" s="294"/>
      <c r="F39412" s="294"/>
    </row>
    <row r="39413">
      <c r="A39413" s="294" t="s">
        <v>35661</v>
      </c>
      <c r="B39413" s="294"/>
      <c r="C39413" s="294"/>
      <c r="D39413" s="294"/>
      <c r="E39413" s="294"/>
      <c r="F39413" s="294"/>
    </row>
    <row r="39414">
      <c r="A39414" s="294" t="s">
        <v>35662</v>
      </c>
      <c r="B39414" s="294"/>
      <c r="C39414" s="294"/>
      <c r="D39414" s="294"/>
      <c r="E39414" s="294"/>
      <c r="F39414" s="294"/>
    </row>
    <row r="39415">
      <c r="A39415" s="294" t="s">
        <v>35663</v>
      </c>
      <c r="B39415" s="294"/>
      <c r="C39415" s="294"/>
      <c r="D39415" s="294"/>
      <c r="E39415" s="294"/>
      <c r="F39415" s="294"/>
    </row>
    <row r="39416">
      <c r="A39416" s="294" t="s">
        <v>35664</v>
      </c>
      <c r="B39416" s="294"/>
      <c r="C39416" s="294"/>
      <c r="D39416" s="294"/>
      <c r="E39416" s="294"/>
      <c r="F39416" s="294"/>
    </row>
    <row r="39417">
      <c r="A39417" s="294" t="s">
        <v>35665</v>
      </c>
      <c r="B39417" s="294"/>
      <c r="C39417" s="294"/>
      <c r="D39417" s="294"/>
      <c r="E39417" s="294"/>
      <c r="F39417" s="294"/>
    </row>
    <row r="39418">
      <c r="A39418" s="294" t="s">
        <v>35666</v>
      </c>
      <c r="B39418" s="294"/>
      <c r="C39418" s="294"/>
      <c r="D39418" s="294"/>
      <c r="E39418" s="294"/>
      <c r="F39418" s="294"/>
    </row>
    <row r="39419">
      <c r="A39419" s="294" t="s">
        <v>35667</v>
      </c>
      <c r="B39419" s="294"/>
      <c r="C39419" s="294"/>
      <c r="D39419" s="294"/>
      <c r="E39419" s="294"/>
      <c r="F39419" s="294"/>
    </row>
    <row r="39420">
      <c r="A39420" s="294" t="s">
        <v>35668</v>
      </c>
      <c r="B39420" s="294"/>
      <c r="C39420" s="294"/>
      <c r="D39420" s="294"/>
      <c r="E39420" s="294"/>
      <c r="F39420" s="294"/>
    </row>
    <row r="39421">
      <c r="A39421" s="294" t="s">
        <v>41351</v>
      </c>
      <c r="B39421" s="294"/>
      <c r="C39421" s="294"/>
      <c r="D39421" s="294"/>
      <c r="E39421" s="294"/>
      <c r="F39421" s="294"/>
    </row>
    <row r="39422">
      <c r="A39422" s="294" t="s">
        <v>45144</v>
      </c>
      <c r="B39422" s="294"/>
      <c r="C39422" s="294"/>
      <c r="D39422" s="294"/>
      <c r="E39422" s="294"/>
      <c r="F39422" s="294"/>
    </row>
    <row r="39423">
      <c r="A39423" s="294" t="s">
        <v>35670</v>
      </c>
      <c r="B39423" s="294"/>
      <c r="C39423" s="294"/>
      <c r="D39423" s="294"/>
      <c r="E39423" s="294"/>
      <c r="F39423" s="294"/>
    </row>
    <row r="39424">
      <c r="A39424" s="294" t="s">
        <v>35671</v>
      </c>
      <c r="B39424" s="294"/>
      <c r="C39424" s="294"/>
      <c r="D39424" s="294"/>
      <c r="E39424" s="294"/>
      <c r="F39424" s="294"/>
    </row>
    <row r="39425">
      <c r="A39425" s="294" t="s">
        <v>35672</v>
      </c>
      <c r="B39425" s="294"/>
      <c r="C39425" s="294"/>
      <c r="D39425" s="294"/>
      <c r="E39425" s="294"/>
      <c r="F39425" s="294"/>
    </row>
    <row r="39426">
      <c r="A39426" s="294"/>
      <c r="B39426" s="294"/>
      <c r="C39426" s="294"/>
      <c r="D39426" s="294"/>
      <c r="E39426" s="294"/>
      <c r="F39426" s="294"/>
    </row>
    <row r="39427">
      <c r="A39427" s="294"/>
      <c r="B39427" s="294"/>
      <c r="C39427" s="294"/>
      <c r="D39427" s="294"/>
      <c r="E39427" s="294"/>
      <c r="F39427" s="294"/>
    </row>
    <row r="39428">
      <c r="A39428" s="294" t="s">
        <v>41927</v>
      </c>
      <c r="B39428" s="294"/>
      <c r="C39428" s="294"/>
      <c r="D39428" s="294"/>
      <c r="E39428" s="294"/>
      <c r="F39428" s="294"/>
    </row>
    <row r="39429">
      <c r="A39429" s="294" t="s">
        <v>45145</v>
      </c>
      <c r="B39429" s="294"/>
      <c r="C39429" s="294"/>
      <c r="D39429" s="294"/>
      <c r="E39429" s="294"/>
      <c r="F39429" s="294"/>
    </row>
    <row r="39430">
      <c r="A39430" s="294" t="s">
        <v>21672</v>
      </c>
      <c r="B39430" s="294"/>
      <c r="C39430" s="294"/>
      <c r="D39430" s="294"/>
      <c r="E39430" s="294"/>
      <c r="F39430" s="294"/>
    </row>
    <row r="39431">
      <c r="A39431" s="294" t="s">
        <v>45143</v>
      </c>
      <c r="B39431" s="294"/>
      <c r="C39431" s="294"/>
      <c r="D39431" s="294"/>
      <c r="E39431" s="294"/>
      <c r="F39431" s="294"/>
    </row>
    <row r="39432">
      <c r="A39432" s="294"/>
      <c r="B39432" s="294"/>
      <c r="C39432" s="294"/>
      <c r="D39432" s="294"/>
      <c r="E39432" s="294"/>
      <c r="F39432" s="294"/>
    </row>
    <row r="39433">
      <c r="A39433" s="294" t="s">
        <v>24373</v>
      </c>
      <c r="B39433" s="294"/>
      <c r="C39433" s="294"/>
      <c r="D39433" s="294"/>
      <c r="E39433" s="294"/>
      <c r="F39433" s="294"/>
    </row>
    <row r="39434">
      <c r="A39434" s="294" t="s">
        <v>20470</v>
      </c>
      <c r="B39434" s="294"/>
      <c r="C39434" s="294"/>
      <c r="D39434" s="294"/>
      <c r="E39434" s="294"/>
      <c r="F39434" s="294"/>
    </row>
    <row r="39435">
      <c r="A39435" s="294"/>
      <c r="B39435" s="294"/>
      <c r="C39435" s="294"/>
      <c r="D39435" s="294"/>
      <c r="E39435" s="294"/>
      <c r="F39435" s="294"/>
    </row>
    <row r="39436">
      <c r="A39436" s="294" t="s">
        <v>35673</v>
      </c>
      <c r="B39436" s="294"/>
      <c r="C39436" s="294"/>
      <c r="D39436" s="294"/>
      <c r="E39436" s="294"/>
      <c r="F39436" s="294"/>
    </row>
    <row r="39437">
      <c r="A39437" s="294" t="s">
        <v>35674</v>
      </c>
      <c r="B39437" s="294"/>
      <c r="C39437" s="294"/>
      <c r="D39437" s="294"/>
      <c r="E39437" s="294"/>
      <c r="F39437" s="294"/>
    </row>
    <row r="39438">
      <c r="A39438" s="294" t="s">
        <v>35675</v>
      </c>
      <c r="B39438" s="294"/>
      <c r="C39438" s="294"/>
      <c r="D39438" s="294"/>
      <c r="E39438" s="294"/>
      <c r="F39438" s="294"/>
    </row>
    <row r="39439">
      <c r="A39439" s="294" t="s">
        <v>35676</v>
      </c>
      <c r="B39439" s="294"/>
      <c r="C39439" s="294"/>
      <c r="D39439" s="294"/>
      <c r="E39439" s="294"/>
      <c r="F39439" s="294"/>
    </row>
    <row r="39440">
      <c r="A39440" s="294" t="s">
        <v>35677</v>
      </c>
      <c r="B39440" s="294"/>
      <c r="C39440" s="294"/>
      <c r="D39440" s="294"/>
      <c r="E39440" s="294"/>
      <c r="F39440" s="294"/>
    </row>
    <row r="39441">
      <c r="A39441" s="294" t="s">
        <v>35678</v>
      </c>
      <c r="B39441" s="294"/>
      <c r="C39441" s="294"/>
      <c r="D39441" s="294"/>
      <c r="E39441" s="294"/>
      <c r="F39441" s="294"/>
    </row>
    <row r="39442">
      <c r="A39442" s="294" t="s">
        <v>35679</v>
      </c>
      <c r="B39442" s="294"/>
      <c r="C39442" s="294"/>
      <c r="D39442" s="294"/>
      <c r="E39442" s="294"/>
      <c r="F39442" s="294"/>
    </row>
    <row r="39443">
      <c r="A39443" s="294" t="s">
        <v>24587</v>
      </c>
      <c r="B39443" s="294"/>
      <c r="C39443" s="294"/>
      <c r="D39443" s="294"/>
      <c r="E39443" s="294"/>
      <c r="F39443" s="294"/>
    </row>
    <row r="39444">
      <c r="A39444" s="294" t="s">
        <v>35680</v>
      </c>
      <c r="B39444" s="294"/>
      <c r="C39444" s="294"/>
      <c r="D39444" s="294"/>
      <c r="E39444" s="294"/>
      <c r="F39444" s="294"/>
    </row>
    <row r="39445">
      <c r="A39445" s="294" t="s">
        <v>35681</v>
      </c>
      <c r="B39445" s="294"/>
      <c r="C39445" s="294"/>
      <c r="D39445" s="294"/>
      <c r="E39445" s="294"/>
      <c r="F39445" s="294"/>
    </row>
    <row r="39446">
      <c r="A39446" s="294"/>
      <c r="B39446" s="294"/>
      <c r="C39446" s="294"/>
      <c r="D39446" s="294"/>
      <c r="E39446" s="294"/>
      <c r="F39446" s="294"/>
    </row>
    <row r="39447">
      <c r="A39447" s="294"/>
      <c r="B39447" s="294"/>
      <c r="C39447" s="294"/>
      <c r="D39447" s="294"/>
      <c r="E39447" s="294"/>
      <c r="F39447" s="294"/>
    </row>
    <row r="39448">
      <c r="A39448" s="294" t="s">
        <v>25438</v>
      </c>
      <c r="B39448" s="294"/>
      <c r="C39448" s="294"/>
      <c r="D39448" s="294"/>
      <c r="E39448" s="294"/>
      <c r="F39448" s="294"/>
    </row>
    <row r="39449">
      <c r="A39449" s="294"/>
      <c r="B39449" s="294"/>
      <c r="C39449" s="294"/>
      <c r="D39449" s="294"/>
      <c r="E39449" s="294"/>
      <c r="F39449" s="294"/>
    </row>
    <row r="39450">
      <c r="A39450" s="294" t="s">
        <v>35682</v>
      </c>
      <c r="B39450" s="294"/>
      <c r="C39450" s="294"/>
      <c r="D39450" s="294"/>
      <c r="E39450" s="294"/>
      <c r="F39450" s="294"/>
    </row>
    <row r="39451">
      <c r="A39451" s="294" t="s">
        <v>35683</v>
      </c>
      <c r="B39451" s="294"/>
      <c r="C39451" s="294"/>
      <c r="D39451" s="294"/>
      <c r="E39451" s="294"/>
      <c r="F39451" s="294"/>
    </row>
    <row r="39452">
      <c r="A39452" s="294" t="s">
        <v>35684</v>
      </c>
      <c r="B39452" s="294"/>
      <c r="C39452" s="294"/>
      <c r="D39452" s="294"/>
      <c r="E39452" s="294"/>
      <c r="F39452" s="294"/>
    </row>
    <row r="39453">
      <c r="A39453" s="294" t="s">
        <v>35685</v>
      </c>
      <c r="B39453" s="294"/>
      <c r="C39453" s="294"/>
      <c r="D39453" s="294"/>
      <c r="E39453" s="294"/>
      <c r="F39453" s="294"/>
    </row>
    <row r="39454">
      <c r="A39454" s="294"/>
      <c r="B39454" s="294"/>
      <c r="C39454" s="294"/>
      <c r="D39454" s="294"/>
      <c r="E39454" s="294"/>
      <c r="F39454" s="294"/>
    </row>
    <row r="39455">
      <c r="A39455" s="294" t="s">
        <v>35686</v>
      </c>
      <c r="B39455" s="294"/>
      <c r="C39455" s="294"/>
      <c r="D39455" s="294"/>
      <c r="E39455" s="294"/>
      <c r="F39455" s="294"/>
    </row>
    <row r="39456">
      <c r="A39456" s="294" t="s">
        <v>35687</v>
      </c>
      <c r="B39456" s="294"/>
      <c r="C39456" s="294"/>
      <c r="D39456" s="294"/>
      <c r="E39456" s="294"/>
      <c r="F39456" s="294"/>
    </row>
    <row r="39457">
      <c r="A39457" s="294" t="s">
        <v>35688</v>
      </c>
      <c r="B39457" s="294"/>
      <c r="C39457" s="294"/>
      <c r="D39457" s="294"/>
      <c r="E39457" s="294"/>
      <c r="F39457" s="294"/>
    </row>
    <row r="39458">
      <c r="A39458" s="294" t="s">
        <v>35689</v>
      </c>
      <c r="B39458" s="294"/>
      <c r="C39458" s="294"/>
      <c r="D39458" s="294"/>
      <c r="E39458" s="294"/>
      <c r="F39458" s="294"/>
    </row>
    <row r="39459">
      <c r="A39459" s="294" t="s">
        <v>35690</v>
      </c>
      <c r="B39459" s="294"/>
      <c r="C39459" s="294"/>
      <c r="D39459" s="294"/>
      <c r="E39459" s="294"/>
      <c r="F39459" s="294"/>
    </row>
    <row r="39460">
      <c r="A39460" s="294" t="s">
        <v>35691</v>
      </c>
      <c r="B39460" s="294"/>
      <c r="C39460" s="294"/>
      <c r="D39460" s="294"/>
      <c r="E39460" s="294"/>
      <c r="F39460" s="294"/>
    </row>
    <row r="39461">
      <c r="A39461" s="294" t="s">
        <v>35692</v>
      </c>
      <c r="B39461" s="294"/>
      <c r="C39461" s="294"/>
      <c r="D39461" s="294"/>
      <c r="E39461" s="294"/>
      <c r="F39461" s="294"/>
    </row>
    <row r="39462">
      <c r="A39462" s="294" t="s">
        <v>35693</v>
      </c>
      <c r="B39462" s="294"/>
      <c r="C39462" s="294"/>
      <c r="D39462" s="294"/>
      <c r="E39462" s="294"/>
      <c r="F39462" s="294"/>
    </row>
    <row r="39463">
      <c r="A39463" s="294" t="s">
        <v>35694</v>
      </c>
      <c r="B39463" s="294"/>
      <c r="C39463" s="294"/>
      <c r="D39463" s="294"/>
      <c r="E39463" s="294"/>
      <c r="F39463" s="294"/>
    </row>
    <row r="39464">
      <c r="A39464" s="294" t="s">
        <v>35695</v>
      </c>
      <c r="B39464" s="294"/>
      <c r="C39464" s="294"/>
      <c r="D39464" s="294"/>
      <c r="E39464" s="294"/>
      <c r="F39464" s="294"/>
    </row>
    <row r="39465">
      <c r="A39465" s="294" t="s">
        <v>35696</v>
      </c>
      <c r="B39465" s="294"/>
      <c r="C39465" s="294"/>
      <c r="D39465" s="294"/>
      <c r="E39465" s="294"/>
      <c r="F39465" s="294"/>
    </row>
    <row r="39466">
      <c r="A39466" s="294"/>
      <c r="B39466" s="294"/>
      <c r="C39466" s="294"/>
      <c r="D39466" s="294"/>
      <c r="E39466" s="294"/>
      <c r="F39466" s="294"/>
    </row>
    <row r="39467">
      <c r="A39467" s="294" t="s">
        <v>23321</v>
      </c>
      <c r="B39467" s="294"/>
      <c r="C39467" s="294"/>
      <c r="D39467" s="294"/>
      <c r="E39467" s="294"/>
      <c r="F39467" s="294"/>
    </row>
    <row r="39468">
      <c r="A39468" s="294" t="s">
        <v>35697</v>
      </c>
      <c r="B39468" s="294"/>
      <c r="C39468" s="294"/>
      <c r="D39468" s="294"/>
      <c r="E39468" s="294"/>
      <c r="F39468" s="294"/>
    </row>
    <row r="39469">
      <c r="A39469" s="294"/>
      <c r="B39469" s="294"/>
      <c r="C39469" s="294"/>
      <c r="D39469" s="294"/>
      <c r="E39469" s="294"/>
      <c r="F39469" s="294"/>
    </row>
    <row r="39470">
      <c r="A39470" s="294" t="s">
        <v>35698</v>
      </c>
      <c r="B39470" s="294"/>
      <c r="C39470" s="294"/>
      <c r="D39470" s="294"/>
      <c r="E39470" s="294"/>
      <c r="F39470" s="294"/>
    </row>
    <row r="39471">
      <c r="A39471" s="294" t="s">
        <v>35699</v>
      </c>
      <c r="B39471" s="294"/>
      <c r="C39471" s="294"/>
      <c r="D39471" s="294"/>
      <c r="E39471" s="294"/>
      <c r="F39471" s="294"/>
    </row>
    <row r="39472">
      <c r="A39472" s="294" t="s">
        <v>35700</v>
      </c>
      <c r="B39472" s="294"/>
      <c r="C39472" s="294"/>
      <c r="D39472" s="294"/>
      <c r="E39472" s="294"/>
      <c r="F39472" s="294"/>
    </row>
    <row r="39473">
      <c r="A39473" s="294"/>
      <c r="B39473" s="294"/>
      <c r="C39473" s="294"/>
      <c r="D39473" s="294"/>
      <c r="E39473" s="294"/>
      <c r="F39473" s="294"/>
    </row>
    <row r="39474">
      <c r="A39474" s="294" t="s">
        <v>23771</v>
      </c>
      <c r="B39474" s="294"/>
      <c r="C39474" s="294"/>
      <c r="D39474" s="294"/>
      <c r="E39474" s="294"/>
      <c r="F39474" s="294"/>
    </row>
    <row r="39475">
      <c r="A39475" s="294" t="s">
        <v>26598</v>
      </c>
      <c r="B39475" s="294"/>
      <c r="C39475" s="294"/>
      <c r="D39475" s="294"/>
      <c r="E39475" s="294"/>
      <c r="F39475" s="294"/>
    </row>
    <row r="39476">
      <c r="A39476" s="294"/>
      <c r="B39476" s="294"/>
      <c r="C39476" s="294"/>
      <c r="D39476" s="294"/>
      <c r="E39476" s="294"/>
      <c r="F39476" s="294"/>
    </row>
    <row r="39477">
      <c r="A39477" s="294" t="s">
        <v>35701</v>
      </c>
      <c r="B39477" s="294"/>
      <c r="C39477" s="294"/>
      <c r="D39477" s="294"/>
      <c r="E39477" s="294"/>
      <c r="F39477" s="294"/>
    </row>
    <row r="39478">
      <c r="A39478" s="294" t="s">
        <v>35702</v>
      </c>
      <c r="B39478" s="294"/>
      <c r="C39478" s="294"/>
      <c r="D39478" s="294"/>
      <c r="E39478" s="294"/>
      <c r="F39478" s="294"/>
    </row>
    <row r="39479">
      <c r="A39479" s="294" t="s">
        <v>35703</v>
      </c>
      <c r="B39479" s="294"/>
      <c r="C39479" s="294"/>
      <c r="D39479" s="294"/>
      <c r="E39479" s="294"/>
      <c r="F39479" s="294"/>
    </row>
    <row r="39480">
      <c r="A39480" s="294"/>
      <c r="B39480" s="294"/>
      <c r="C39480" s="294"/>
      <c r="D39480" s="294"/>
      <c r="E39480" s="294"/>
      <c r="F39480" s="294"/>
    </row>
    <row r="39481">
      <c r="A39481" s="294" t="s">
        <v>27522</v>
      </c>
      <c r="B39481" s="294"/>
      <c r="C39481" s="294"/>
      <c r="D39481" s="294"/>
      <c r="E39481" s="294"/>
      <c r="F39481" s="294"/>
    </row>
    <row r="39482">
      <c r="A39482" s="294" t="s">
        <v>25456</v>
      </c>
      <c r="B39482" s="294"/>
      <c r="C39482" s="294"/>
      <c r="D39482" s="294"/>
      <c r="E39482" s="294"/>
      <c r="F39482" s="294"/>
    </row>
    <row r="39483">
      <c r="A39483" s="294"/>
      <c r="B39483" s="294"/>
      <c r="C39483" s="294"/>
      <c r="D39483" s="294"/>
      <c r="E39483" s="294"/>
      <c r="F39483" s="294"/>
    </row>
    <row r="39484">
      <c r="A39484" s="294" t="s">
        <v>35704</v>
      </c>
      <c r="B39484" s="294"/>
      <c r="C39484" s="294"/>
      <c r="D39484" s="294"/>
      <c r="E39484" s="294"/>
      <c r="F39484" s="294"/>
    </row>
    <row r="39485">
      <c r="A39485" s="294" t="s">
        <v>35705</v>
      </c>
      <c r="B39485" s="294"/>
      <c r="C39485" s="294"/>
      <c r="D39485" s="294"/>
      <c r="E39485" s="294"/>
      <c r="F39485" s="294"/>
    </row>
    <row r="39486">
      <c r="A39486" s="294" t="s">
        <v>35706</v>
      </c>
      <c r="B39486" s="294"/>
      <c r="C39486" s="294"/>
      <c r="D39486" s="294"/>
      <c r="E39486" s="294"/>
      <c r="F39486" s="294"/>
    </row>
    <row r="39487">
      <c r="A39487" s="294" t="s">
        <v>35707</v>
      </c>
      <c r="B39487" s="294"/>
      <c r="C39487" s="294"/>
      <c r="D39487" s="294"/>
      <c r="E39487" s="294"/>
      <c r="F39487" s="294"/>
    </row>
    <row r="39488">
      <c r="A39488" s="294" t="s">
        <v>35708</v>
      </c>
      <c r="B39488" s="294"/>
      <c r="C39488" s="294"/>
      <c r="D39488" s="294"/>
      <c r="E39488" s="294"/>
      <c r="F39488" s="294"/>
    </row>
    <row r="39489">
      <c r="A39489" s="294" t="s">
        <v>35709</v>
      </c>
      <c r="B39489" s="294"/>
      <c r="C39489" s="294"/>
      <c r="D39489" s="294"/>
      <c r="E39489" s="294"/>
      <c r="F39489" s="294"/>
    </row>
    <row r="39490">
      <c r="A39490" s="294" t="s">
        <v>35710</v>
      </c>
      <c r="B39490" s="294"/>
      <c r="C39490" s="294"/>
      <c r="D39490" s="294"/>
      <c r="E39490" s="294"/>
      <c r="F39490" s="294"/>
    </row>
    <row r="39491">
      <c r="A39491" s="294" t="s">
        <v>35711</v>
      </c>
      <c r="B39491" s="294"/>
      <c r="C39491" s="294"/>
      <c r="D39491" s="294"/>
      <c r="E39491" s="294"/>
      <c r="F39491" s="294"/>
    </row>
    <row r="39492">
      <c r="A39492" s="294" t="s">
        <v>35712</v>
      </c>
      <c r="B39492" s="294"/>
      <c r="C39492" s="294"/>
      <c r="D39492" s="294"/>
      <c r="E39492" s="294"/>
      <c r="F39492" s="294"/>
    </row>
    <row r="39493">
      <c r="A39493" s="294" t="s">
        <v>35713</v>
      </c>
      <c r="B39493" s="294"/>
      <c r="C39493" s="294"/>
      <c r="D39493" s="294"/>
      <c r="E39493" s="294"/>
      <c r="F39493" s="294"/>
    </row>
    <row r="39494">
      <c r="A39494" s="294" t="s">
        <v>35714</v>
      </c>
      <c r="B39494" s="294"/>
      <c r="C39494" s="294"/>
      <c r="D39494" s="294"/>
      <c r="E39494" s="294"/>
      <c r="F39494" s="294"/>
    </row>
    <row r="39495">
      <c r="A39495" s="294"/>
      <c r="B39495" s="294"/>
      <c r="C39495" s="294"/>
      <c r="D39495" s="294"/>
      <c r="E39495" s="294"/>
      <c r="F39495" s="294"/>
    </row>
    <row r="39496">
      <c r="A39496" s="294" t="s">
        <v>35715</v>
      </c>
      <c r="B39496" s="294"/>
      <c r="C39496" s="294"/>
      <c r="D39496" s="294"/>
      <c r="E39496" s="294"/>
      <c r="F39496" s="294"/>
    </row>
    <row r="39497">
      <c r="A39497" s="294" t="s">
        <v>35716</v>
      </c>
      <c r="B39497" s="294"/>
      <c r="C39497" s="294"/>
      <c r="D39497" s="294"/>
      <c r="E39497" s="294"/>
      <c r="F39497" s="294"/>
    </row>
    <row r="39498">
      <c r="A39498" s="294" t="s">
        <v>35717</v>
      </c>
      <c r="B39498" s="294"/>
      <c r="C39498" s="294"/>
      <c r="D39498" s="294"/>
      <c r="E39498" s="294"/>
      <c r="F39498" s="294"/>
    </row>
    <row r="39499">
      <c r="A39499" s="294" t="s">
        <v>35718</v>
      </c>
      <c r="B39499" s="294"/>
      <c r="C39499" s="294"/>
      <c r="D39499" s="294"/>
      <c r="E39499" s="294"/>
      <c r="F39499" s="294"/>
    </row>
    <row r="39500">
      <c r="A39500" s="294" t="s">
        <v>35719</v>
      </c>
      <c r="B39500" s="294"/>
      <c r="C39500" s="294"/>
      <c r="D39500" s="294"/>
      <c r="E39500" s="294"/>
      <c r="F39500" s="294"/>
    </row>
    <row r="39501">
      <c r="A39501" s="294" t="s">
        <v>35720</v>
      </c>
      <c r="B39501" s="294"/>
      <c r="C39501" s="294"/>
      <c r="D39501" s="294"/>
      <c r="E39501" s="294"/>
      <c r="F39501" s="294"/>
    </row>
    <row r="39502">
      <c r="A39502" s="294" t="s">
        <v>35721</v>
      </c>
      <c r="B39502" s="294"/>
      <c r="C39502" s="294"/>
      <c r="D39502" s="294"/>
      <c r="E39502" s="294"/>
      <c r="F39502" s="294"/>
    </row>
    <row r="39503">
      <c r="A39503" s="294"/>
      <c r="B39503" s="294"/>
      <c r="C39503" s="294"/>
      <c r="D39503" s="294"/>
      <c r="E39503" s="294"/>
      <c r="F39503" s="294"/>
    </row>
    <row r="39504">
      <c r="A39504" s="294"/>
      <c r="B39504" s="294"/>
      <c r="C39504" s="294"/>
      <c r="D39504" s="294"/>
      <c r="E39504" s="294"/>
      <c r="F39504" s="294"/>
    </row>
    <row r="39505">
      <c r="A39505" s="294" t="s">
        <v>23007</v>
      </c>
      <c r="B39505" s="294"/>
      <c r="C39505" s="294"/>
      <c r="D39505" s="294"/>
      <c r="E39505" s="294"/>
      <c r="F39505" s="294"/>
    </row>
    <row r="39506">
      <c r="A39506" s="294"/>
      <c r="B39506" s="294"/>
      <c r="C39506" s="294"/>
      <c r="D39506" s="294"/>
      <c r="E39506" s="294"/>
      <c r="F39506" s="294"/>
    </row>
    <row r="39507">
      <c r="A39507" s="294" t="s">
        <v>35722</v>
      </c>
      <c r="B39507" s="294"/>
      <c r="C39507" s="294"/>
      <c r="D39507" s="294"/>
      <c r="E39507" s="294"/>
      <c r="F39507" s="294"/>
    </row>
    <row r="39508">
      <c r="A39508" s="294" t="s">
        <v>35723</v>
      </c>
      <c r="B39508" s="294"/>
      <c r="C39508" s="294"/>
      <c r="D39508" s="294"/>
      <c r="E39508" s="294"/>
      <c r="F39508" s="294"/>
    </row>
    <row r="39509">
      <c r="A39509" s="294" t="s">
        <v>35724</v>
      </c>
      <c r="B39509" s="294"/>
      <c r="C39509" s="294"/>
      <c r="D39509" s="294"/>
      <c r="E39509" s="294"/>
      <c r="F39509" s="294"/>
    </row>
    <row r="39510">
      <c r="A39510" s="294" t="s">
        <v>35725</v>
      </c>
      <c r="B39510" s="294"/>
      <c r="C39510" s="294"/>
      <c r="D39510" s="294"/>
      <c r="E39510" s="294"/>
      <c r="F39510" s="294"/>
    </row>
    <row r="39511">
      <c r="A39511" s="294" t="s">
        <v>35726</v>
      </c>
      <c r="B39511" s="294"/>
      <c r="C39511" s="294"/>
      <c r="D39511" s="294"/>
      <c r="E39511" s="294"/>
      <c r="F39511" s="294"/>
    </row>
    <row r="39512">
      <c r="A39512" s="294" t="s">
        <v>35727</v>
      </c>
      <c r="B39512" s="294"/>
      <c r="C39512" s="294"/>
      <c r="D39512" s="294"/>
      <c r="E39512" s="294"/>
      <c r="F39512" s="294"/>
    </row>
    <row r="39513">
      <c r="A39513" s="294" t="s">
        <v>35728</v>
      </c>
      <c r="B39513" s="294"/>
      <c r="C39513" s="294"/>
      <c r="D39513" s="294"/>
      <c r="E39513" s="294"/>
      <c r="F39513" s="294"/>
    </row>
    <row r="39514">
      <c r="A39514" s="294" t="s">
        <v>35729</v>
      </c>
      <c r="B39514" s="294"/>
      <c r="C39514" s="294"/>
      <c r="D39514" s="294"/>
      <c r="E39514" s="294"/>
      <c r="F39514" s="294"/>
    </row>
    <row r="39515">
      <c r="A39515" s="294" t="s">
        <v>35730</v>
      </c>
      <c r="B39515" s="294"/>
      <c r="C39515" s="294"/>
      <c r="D39515" s="294"/>
      <c r="E39515" s="294"/>
      <c r="F39515" s="294"/>
    </row>
    <row r="39516">
      <c r="A39516" s="294" t="s">
        <v>35731</v>
      </c>
      <c r="B39516" s="294"/>
      <c r="C39516" s="294"/>
      <c r="D39516" s="294"/>
      <c r="E39516" s="294"/>
      <c r="F39516" s="294"/>
    </row>
    <row r="39517">
      <c r="A39517" s="294"/>
      <c r="B39517" s="294"/>
      <c r="C39517" s="294"/>
      <c r="D39517" s="294"/>
      <c r="E39517" s="294"/>
      <c r="F39517" s="294"/>
    </row>
    <row r="39518">
      <c r="A39518" s="294"/>
      <c r="B39518" s="294"/>
      <c r="C39518" s="294"/>
      <c r="D39518" s="294"/>
      <c r="E39518" s="294"/>
      <c r="F39518" s="294"/>
    </row>
    <row r="39519">
      <c r="A39519" s="294" t="s">
        <v>41927</v>
      </c>
      <c r="B39519" s="294"/>
      <c r="C39519" s="294"/>
      <c r="D39519" s="294"/>
      <c r="E39519" s="294"/>
      <c r="F39519" s="294"/>
    </row>
    <row r="39520">
      <c r="A39520" s="294" t="s">
        <v>45146</v>
      </c>
      <c r="B39520" s="294"/>
      <c r="C39520" s="294"/>
      <c r="D39520" s="294"/>
      <c r="E39520" s="294"/>
      <c r="F39520" s="294"/>
    </row>
    <row r="39521">
      <c r="A39521" s="294" t="s">
        <v>45147</v>
      </c>
      <c r="B39521" s="294"/>
      <c r="C39521" s="294"/>
      <c r="D39521" s="294"/>
      <c r="E39521" s="294"/>
      <c r="F39521" s="294"/>
    </row>
    <row r="39522">
      <c r="A39522" s="294" t="s">
        <v>45148</v>
      </c>
      <c r="B39522" s="294"/>
      <c r="C39522" s="294"/>
      <c r="D39522" s="294"/>
      <c r="E39522" s="294"/>
      <c r="F39522" s="294"/>
    </row>
    <row r="39523">
      <c r="A39523" s="294" t="s">
        <v>45149</v>
      </c>
      <c r="B39523" s="294"/>
      <c r="C39523" s="294"/>
      <c r="D39523" s="294"/>
      <c r="E39523" s="294"/>
      <c r="F39523" s="294"/>
    </row>
    <row r="39524">
      <c r="A39524" s="294"/>
      <c r="B39524" s="294"/>
      <c r="C39524" s="294"/>
      <c r="D39524" s="294"/>
      <c r="E39524" s="294"/>
      <c r="F39524" s="294"/>
    </row>
    <row r="39525">
      <c r="A39525" s="294"/>
      <c r="B39525" s="294"/>
      <c r="C39525" s="294"/>
      <c r="D39525" s="294"/>
      <c r="E39525" s="294"/>
      <c r="F39525" s="294"/>
    </row>
    <row r="39526">
      <c r="A39526" s="294"/>
      <c r="B39526" s="294"/>
      <c r="C39526" s="294"/>
      <c r="D39526" s="294"/>
      <c r="E39526" s="294"/>
      <c r="F39526" s="294"/>
    </row>
    <row r="39527">
      <c r="A39527" s="294" t="s">
        <v>22512</v>
      </c>
      <c r="B39527" s="294"/>
      <c r="C39527" s="294"/>
      <c r="D39527" s="294"/>
      <c r="E39527" s="294"/>
      <c r="F39527" s="294"/>
    </row>
    <row r="39528">
      <c r="A39528" s="294"/>
      <c r="B39528" s="294"/>
      <c r="C39528" s="294"/>
      <c r="D39528" s="294"/>
      <c r="E39528" s="294"/>
      <c r="F39528" s="294"/>
    </row>
    <row r="39529">
      <c r="A39529" s="294" t="s">
        <v>45150</v>
      </c>
      <c r="B39529" s="294"/>
      <c r="C39529" s="294"/>
      <c r="D39529" s="294"/>
      <c r="E39529" s="294"/>
      <c r="F39529" s="294"/>
    </row>
    <row r="39530">
      <c r="A39530" s="294" t="s">
        <v>45151</v>
      </c>
      <c r="B39530" s="294"/>
      <c r="C39530" s="294"/>
      <c r="D39530" s="294"/>
      <c r="E39530" s="294"/>
      <c r="F39530" s="294"/>
    </row>
    <row r="39531">
      <c r="A39531" s="294" t="s">
        <v>45152</v>
      </c>
      <c r="B39531" s="294"/>
      <c r="C39531" s="294"/>
      <c r="D39531" s="294"/>
      <c r="E39531" s="294"/>
      <c r="F39531" s="294"/>
    </row>
    <row r="39532">
      <c r="A39532" s="294" t="s">
        <v>45153</v>
      </c>
      <c r="B39532" s="294"/>
      <c r="C39532" s="294"/>
      <c r="D39532" s="294"/>
      <c r="E39532" s="294"/>
      <c r="F39532" s="294"/>
    </row>
    <row r="39533">
      <c r="A39533" s="294" t="s">
        <v>45154</v>
      </c>
      <c r="B39533" s="294"/>
      <c r="C39533" s="294"/>
      <c r="D39533" s="294"/>
      <c r="E39533" s="294"/>
      <c r="F39533" s="294"/>
    </row>
    <row r="39534">
      <c r="A39534" s="294" t="s">
        <v>45155</v>
      </c>
      <c r="B39534" s="294"/>
      <c r="C39534" s="294"/>
      <c r="D39534" s="294"/>
      <c r="E39534" s="294"/>
      <c r="F39534" s="294"/>
    </row>
    <row r="39535">
      <c r="A39535" s="294"/>
      <c r="B39535" s="294"/>
      <c r="C39535" s="294"/>
      <c r="D39535" s="294"/>
      <c r="E39535" s="294"/>
      <c r="F39535" s="294"/>
    </row>
    <row r="39536">
      <c r="A39536" s="294" t="s">
        <v>21283</v>
      </c>
      <c r="B39536" s="294"/>
      <c r="C39536" s="294"/>
      <c r="D39536" s="294"/>
      <c r="E39536" s="294"/>
      <c r="F39536" s="294"/>
    </row>
    <row r="39537">
      <c r="A39537" s="294"/>
      <c r="B39537" s="294"/>
      <c r="C39537" s="294"/>
      <c r="D39537" s="294"/>
      <c r="E39537" s="294"/>
      <c r="F39537" s="294"/>
    </row>
    <row r="39538">
      <c r="A39538" s="294" t="s">
        <v>45156</v>
      </c>
      <c r="B39538" s="294"/>
      <c r="C39538" s="294"/>
      <c r="D39538" s="294"/>
      <c r="E39538" s="294"/>
      <c r="F39538" s="294"/>
    </row>
    <row r="39539">
      <c r="A39539" s="294" t="s">
        <v>45157</v>
      </c>
      <c r="B39539" s="294"/>
      <c r="C39539" s="294"/>
      <c r="D39539" s="294"/>
      <c r="E39539" s="294"/>
      <c r="F39539" s="294"/>
    </row>
    <row r="39540">
      <c r="A39540" s="294" t="s">
        <v>45158</v>
      </c>
      <c r="B39540" s="294"/>
      <c r="C39540" s="294"/>
      <c r="D39540" s="294"/>
      <c r="E39540" s="294"/>
      <c r="F39540" s="294"/>
    </row>
    <row r="39541">
      <c r="A39541" s="294" t="s">
        <v>45159</v>
      </c>
      <c r="B39541" s="294"/>
      <c r="C39541" s="294"/>
      <c r="D39541" s="294"/>
      <c r="E39541" s="294"/>
      <c r="F39541" s="294"/>
    </row>
    <row r="39542">
      <c r="A39542" s="294" t="s">
        <v>45160</v>
      </c>
      <c r="B39542" s="294"/>
      <c r="C39542" s="294"/>
      <c r="D39542" s="294"/>
      <c r="E39542" s="294"/>
      <c r="F39542" s="294"/>
    </row>
    <row r="39543">
      <c r="A39543" s="294" t="s">
        <v>45161</v>
      </c>
      <c r="B39543" s="294"/>
      <c r="C39543" s="294"/>
      <c r="D39543" s="294"/>
      <c r="E39543" s="294"/>
      <c r="F39543" s="294"/>
    </row>
    <row r="39544">
      <c r="A39544" s="294" t="s">
        <v>45162</v>
      </c>
      <c r="B39544" s="294"/>
      <c r="C39544" s="294"/>
      <c r="D39544" s="294"/>
      <c r="E39544" s="294"/>
      <c r="F39544" s="294"/>
    </row>
    <row r="39545">
      <c r="A39545" s="294" t="s">
        <v>45163</v>
      </c>
      <c r="B39545" s="294"/>
      <c r="C39545" s="294"/>
      <c r="D39545" s="294"/>
      <c r="E39545" s="294"/>
      <c r="F39545" s="294"/>
    </row>
    <row r="39546">
      <c r="A39546" s="294"/>
      <c r="B39546" s="294"/>
      <c r="C39546" s="294"/>
      <c r="D39546" s="294"/>
      <c r="E39546" s="294"/>
      <c r="F39546" s="294"/>
    </row>
    <row r="39547">
      <c r="A39547" s="294" t="s">
        <v>21393</v>
      </c>
      <c r="B39547" s="294"/>
      <c r="C39547" s="294"/>
      <c r="D39547" s="294"/>
      <c r="E39547" s="294"/>
      <c r="F39547" s="294"/>
    </row>
    <row r="39548">
      <c r="A39548" s="294"/>
      <c r="B39548" s="294"/>
      <c r="C39548" s="294"/>
      <c r="D39548" s="294"/>
      <c r="E39548" s="294"/>
      <c r="F39548" s="294"/>
    </row>
    <row r="39549">
      <c r="A39549" s="294" t="s">
        <v>45164</v>
      </c>
      <c r="B39549" s="294"/>
      <c r="C39549" s="294"/>
      <c r="D39549" s="294"/>
      <c r="E39549" s="294"/>
      <c r="F39549" s="294"/>
    </row>
    <row r="39550">
      <c r="A39550" s="294" t="s">
        <v>45165</v>
      </c>
      <c r="B39550" s="294"/>
      <c r="C39550" s="294"/>
      <c r="D39550" s="294"/>
      <c r="E39550" s="294"/>
      <c r="F39550" s="294"/>
    </row>
    <row r="39551">
      <c r="A39551" s="294" t="s">
        <v>45166</v>
      </c>
      <c r="B39551" s="294"/>
      <c r="C39551" s="294"/>
      <c r="D39551" s="294"/>
      <c r="E39551" s="294"/>
      <c r="F39551" s="294"/>
    </row>
    <row r="39552">
      <c r="A39552" s="294" t="s">
        <v>45167</v>
      </c>
      <c r="B39552" s="294"/>
      <c r="C39552" s="294"/>
      <c r="D39552" s="294"/>
      <c r="E39552" s="294"/>
      <c r="F39552" s="294"/>
    </row>
    <row r="39553">
      <c r="A39553" s="294" t="s">
        <v>45168</v>
      </c>
      <c r="B39553" s="294"/>
      <c r="C39553" s="294"/>
      <c r="D39553" s="294"/>
      <c r="E39553" s="294"/>
      <c r="F39553" s="294"/>
    </row>
    <row r="39554">
      <c r="A39554" s="294" t="s">
        <v>45169</v>
      </c>
      <c r="B39554" s="294"/>
      <c r="C39554" s="294"/>
      <c r="D39554" s="294"/>
      <c r="E39554" s="294"/>
      <c r="F39554" s="294"/>
    </row>
    <row r="39555">
      <c r="A39555" s="294" t="s">
        <v>45170</v>
      </c>
      <c r="B39555" s="294"/>
      <c r="C39555" s="294"/>
      <c r="D39555" s="294"/>
      <c r="E39555" s="294"/>
      <c r="F39555" s="294"/>
    </row>
    <row r="39556">
      <c r="A39556" s="294" t="s">
        <v>45171</v>
      </c>
      <c r="B39556" s="294"/>
      <c r="C39556" s="294"/>
      <c r="D39556" s="294"/>
      <c r="E39556" s="294"/>
      <c r="F39556" s="294"/>
    </row>
    <row r="39557">
      <c r="A39557" s="294" t="s">
        <v>45172</v>
      </c>
      <c r="B39557" s="294"/>
      <c r="C39557" s="294"/>
      <c r="D39557" s="294"/>
      <c r="E39557" s="294"/>
      <c r="F39557" s="294"/>
    </row>
    <row r="39558">
      <c r="A39558" s="294"/>
      <c r="B39558" s="294"/>
      <c r="C39558" s="294"/>
      <c r="D39558" s="294"/>
      <c r="E39558" s="294"/>
      <c r="F39558" s="294"/>
    </row>
    <row r="39559">
      <c r="A39559" s="294"/>
      <c r="B39559" s="294"/>
      <c r="C39559" s="294"/>
      <c r="D39559" s="294"/>
      <c r="E39559" s="294"/>
      <c r="F39559" s="294"/>
    </row>
    <row r="39560">
      <c r="A39560" s="294" t="s">
        <v>21401</v>
      </c>
      <c r="B39560" s="294"/>
      <c r="C39560" s="294"/>
      <c r="D39560" s="294"/>
      <c r="E39560" s="294"/>
      <c r="F39560" s="294"/>
    </row>
    <row r="39561">
      <c r="A39561" s="294"/>
      <c r="B39561" s="294"/>
      <c r="C39561" s="294"/>
      <c r="D39561" s="294"/>
      <c r="E39561" s="294"/>
      <c r="F39561" s="294"/>
    </row>
    <row r="39562">
      <c r="A39562" s="294" t="s">
        <v>45173</v>
      </c>
      <c r="B39562" s="294"/>
      <c r="C39562" s="294"/>
      <c r="D39562" s="294"/>
      <c r="E39562" s="294"/>
      <c r="F39562" s="294"/>
    </row>
    <row r="39563">
      <c r="A39563" s="294" t="s">
        <v>45174</v>
      </c>
      <c r="B39563" s="294"/>
      <c r="C39563" s="294"/>
      <c r="D39563" s="294"/>
      <c r="E39563" s="294"/>
      <c r="F39563" s="294"/>
    </row>
    <row r="39564">
      <c r="A39564" s="294" t="s">
        <v>45175</v>
      </c>
      <c r="B39564" s="294"/>
      <c r="C39564" s="294"/>
      <c r="D39564" s="294"/>
      <c r="E39564" s="294"/>
      <c r="F39564" s="294"/>
    </row>
    <row r="39565">
      <c r="A39565" s="294" t="s">
        <v>45176</v>
      </c>
      <c r="B39565" s="294"/>
      <c r="C39565" s="294"/>
      <c r="D39565" s="294"/>
      <c r="E39565" s="294"/>
      <c r="F39565" s="294"/>
    </row>
    <row r="39566">
      <c r="A39566" s="294" t="s">
        <v>45177</v>
      </c>
      <c r="B39566" s="294"/>
      <c r="C39566" s="294"/>
      <c r="D39566" s="294"/>
      <c r="E39566" s="294"/>
      <c r="F39566" s="294"/>
    </row>
    <row r="39567">
      <c r="A39567" s="294" t="s">
        <v>45178</v>
      </c>
      <c r="B39567" s="294"/>
      <c r="C39567" s="294"/>
      <c r="D39567" s="294"/>
      <c r="E39567" s="294"/>
      <c r="F39567" s="294"/>
    </row>
    <row r="39568">
      <c r="A39568" s="294" t="s">
        <v>45179</v>
      </c>
      <c r="B39568" s="294"/>
      <c r="C39568" s="294"/>
      <c r="D39568" s="294"/>
      <c r="E39568" s="294"/>
      <c r="F39568" s="294"/>
    </row>
    <row r="39569">
      <c r="A39569" s="294" t="s">
        <v>45180</v>
      </c>
      <c r="B39569" s="294"/>
      <c r="C39569" s="294"/>
      <c r="D39569" s="294"/>
      <c r="E39569" s="294"/>
      <c r="F39569" s="294"/>
    </row>
    <row r="39570">
      <c r="A39570" s="294" t="s">
        <v>45181</v>
      </c>
      <c r="B39570" s="294"/>
      <c r="C39570" s="294"/>
      <c r="D39570" s="294"/>
      <c r="E39570" s="294"/>
      <c r="F39570" s="294"/>
    </row>
    <row r="39571">
      <c r="A39571" s="294" t="s">
        <v>45182</v>
      </c>
      <c r="B39571" s="294"/>
      <c r="C39571" s="294"/>
      <c r="D39571" s="294"/>
      <c r="E39571" s="294"/>
      <c r="F39571" s="294"/>
    </row>
    <row r="39572">
      <c r="A39572" s="294" t="s">
        <v>45183</v>
      </c>
      <c r="B39572" s="294"/>
      <c r="C39572" s="294"/>
      <c r="D39572" s="294"/>
      <c r="E39572" s="294"/>
      <c r="F39572" s="294"/>
    </row>
    <row r="39573">
      <c r="A39573" s="294"/>
      <c r="B39573" s="294"/>
      <c r="C39573" s="294"/>
      <c r="D39573" s="294"/>
      <c r="E39573" s="294"/>
      <c r="F39573" s="294"/>
    </row>
    <row r="39574">
      <c r="A39574" s="294" t="s">
        <v>21407</v>
      </c>
      <c r="B39574" s="294"/>
      <c r="C39574" s="294"/>
      <c r="D39574" s="294"/>
      <c r="E39574" s="294"/>
      <c r="F39574" s="294"/>
    </row>
    <row r="39575">
      <c r="A39575" s="294"/>
      <c r="B39575" s="294"/>
      <c r="C39575" s="294"/>
      <c r="D39575" s="294"/>
      <c r="E39575" s="294"/>
      <c r="F39575" s="294"/>
    </row>
    <row r="39576">
      <c r="A39576" s="294"/>
      <c r="B39576" s="294"/>
      <c r="C39576" s="294"/>
      <c r="D39576" s="294"/>
      <c r="E39576" s="294"/>
      <c r="F39576" s="294"/>
    </row>
    <row r="39577">
      <c r="A39577" s="294" t="s">
        <v>23272</v>
      </c>
      <c r="B39577" s="294"/>
      <c r="C39577" s="294"/>
      <c r="D39577" s="294"/>
      <c r="E39577" s="294"/>
      <c r="F39577" s="294"/>
    </row>
    <row r="39578">
      <c r="A39578" s="294" t="s">
        <v>45184</v>
      </c>
      <c r="B39578" s="294"/>
      <c r="C39578" s="294"/>
      <c r="D39578" s="294"/>
      <c r="E39578" s="294"/>
      <c r="F39578" s="294"/>
    </row>
    <row r="39579">
      <c r="A39579" s="294" t="s">
        <v>45185</v>
      </c>
      <c r="B39579" s="294"/>
      <c r="C39579" s="294"/>
      <c r="D39579" s="294"/>
      <c r="E39579" s="294"/>
      <c r="F39579" s="294"/>
    </row>
    <row r="39580">
      <c r="A39580" s="294" t="s">
        <v>22811</v>
      </c>
      <c r="B39580" s="294"/>
      <c r="C39580" s="294"/>
      <c r="D39580" s="294"/>
      <c r="E39580" s="294"/>
      <c r="F39580" s="294"/>
    </row>
    <row r="39581">
      <c r="A39581" s="294" t="s">
        <v>45186</v>
      </c>
      <c r="B39581" s="294"/>
      <c r="C39581" s="294"/>
      <c r="D39581" s="294"/>
      <c r="E39581" s="294"/>
      <c r="F39581" s="294"/>
    </row>
    <row r="39582">
      <c r="A39582" s="294" t="s">
        <v>29792</v>
      </c>
      <c r="B39582" s="294"/>
      <c r="C39582" s="294"/>
      <c r="D39582" s="294"/>
      <c r="E39582" s="294"/>
      <c r="F39582" s="294"/>
    </row>
    <row r="39583">
      <c r="A39583" s="294" t="s">
        <v>45187</v>
      </c>
      <c r="B39583" s="294"/>
      <c r="C39583" s="294"/>
      <c r="D39583" s="294"/>
      <c r="E39583" s="294"/>
      <c r="F39583" s="294"/>
    </row>
    <row r="39584">
      <c r="A39584" s="294" t="s">
        <v>45188</v>
      </c>
      <c r="B39584" s="294"/>
      <c r="C39584" s="294"/>
      <c r="D39584" s="294"/>
      <c r="E39584" s="294"/>
      <c r="F39584" s="294"/>
    </row>
    <row r="39585">
      <c r="A39585" s="294" t="s">
        <v>45189</v>
      </c>
      <c r="B39585" s="294"/>
      <c r="C39585" s="294"/>
      <c r="D39585" s="294"/>
      <c r="E39585" s="294"/>
      <c r="F39585" s="294"/>
    </row>
    <row r="39586">
      <c r="A39586" s="294" t="s">
        <v>45190</v>
      </c>
      <c r="B39586" s="294"/>
      <c r="C39586" s="294"/>
      <c r="D39586" s="294"/>
      <c r="E39586" s="294"/>
      <c r="F39586" s="294"/>
    </row>
    <row r="39587">
      <c r="A39587" s="294" t="s">
        <v>45191</v>
      </c>
      <c r="B39587" s="294"/>
      <c r="C39587" s="294"/>
      <c r="D39587" s="294"/>
      <c r="E39587" s="294"/>
      <c r="F39587" s="294"/>
    </row>
    <row r="39588">
      <c r="A39588" s="294" t="s">
        <v>36527</v>
      </c>
      <c r="B39588" s="294"/>
      <c r="C39588" s="294"/>
      <c r="D39588" s="294"/>
      <c r="E39588" s="294"/>
      <c r="F39588" s="294"/>
    </row>
    <row r="39589">
      <c r="A39589" s="294" t="s">
        <v>45192</v>
      </c>
      <c r="B39589" s="294"/>
      <c r="C39589" s="294"/>
      <c r="D39589" s="294"/>
      <c r="E39589" s="294"/>
      <c r="F39589" s="294"/>
    </row>
    <row r="39590">
      <c r="A39590" s="294" t="s">
        <v>45193</v>
      </c>
      <c r="B39590" s="294"/>
      <c r="C39590" s="294"/>
      <c r="D39590" s="294"/>
      <c r="E39590" s="294"/>
      <c r="F39590" s="294"/>
    </row>
    <row r="39591">
      <c r="A39591" s="294" t="s">
        <v>45194</v>
      </c>
      <c r="B39591" s="294"/>
      <c r="C39591" s="294"/>
      <c r="D39591" s="294"/>
      <c r="E39591" s="294"/>
      <c r="F39591" s="294"/>
    </row>
    <row r="39592">
      <c r="A39592" s="294" t="s">
        <v>45195</v>
      </c>
      <c r="B39592" s="294"/>
      <c r="C39592" s="294"/>
      <c r="D39592" s="294"/>
      <c r="E39592" s="294"/>
      <c r="F39592" s="294"/>
    </row>
    <row r="39593">
      <c r="A39593" s="294" t="s">
        <v>45196</v>
      </c>
      <c r="B39593" s="294"/>
      <c r="C39593" s="294"/>
      <c r="D39593" s="294"/>
      <c r="E39593" s="294"/>
      <c r="F39593" s="294"/>
    </row>
    <row r="39594">
      <c r="A39594" s="294" t="s">
        <v>45197</v>
      </c>
      <c r="B39594" s="294"/>
      <c r="C39594" s="294"/>
      <c r="D39594" s="294"/>
      <c r="E39594" s="294"/>
      <c r="F39594" s="294"/>
    </row>
    <row r="39595">
      <c r="A39595" s="294"/>
      <c r="B39595" s="294"/>
      <c r="C39595" s="294"/>
      <c r="D39595" s="294"/>
      <c r="E39595" s="294"/>
      <c r="F39595" s="294"/>
    </row>
    <row r="39596">
      <c r="A39596" s="294" t="s">
        <v>21304</v>
      </c>
      <c r="B39596" s="294"/>
      <c r="C39596" s="294"/>
      <c r="D39596" s="294"/>
      <c r="E39596" s="294"/>
      <c r="F39596" s="294"/>
    </row>
    <row r="39597">
      <c r="A39597" s="294"/>
      <c r="B39597" s="294"/>
      <c r="C39597" s="294"/>
      <c r="D39597" s="294"/>
      <c r="E39597" s="294"/>
      <c r="F39597" s="294"/>
    </row>
    <row r="39598">
      <c r="A39598" s="294" t="s">
        <v>45198</v>
      </c>
      <c r="B39598" s="294"/>
      <c r="C39598" s="294"/>
      <c r="D39598" s="294"/>
      <c r="E39598" s="294"/>
      <c r="F39598" s="294"/>
    </row>
    <row r="39599">
      <c r="A39599" s="294" t="str">
        <f>ARRAY_CONSTRAIN(ARRAYFORMULA(-FSH(↑ elevated)), 1, 1)</f>
        <v>#ERROR!</v>
      </c>
      <c r="B39599" s="294"/>
      <c r="C39599" s="294"/>
      <c r="D39599" s="294"/>
      <c r="E39599" s="294"/>
      <c r="F39599" s="294"/>
    </row>
    <row r="39600">
      <c r="A39600" s="294" t="str">
        <f>ARRAY_CONSTRAIN(ARRAYFORMULA(-LH(↑ elevated)), 1, 1)</f>
        <v>#ERROR!</v>
      </c>
      <c r="B39600" s="294"/>
      <c r="C39600" s="294"/>
      <c r="D39600" s="294"/>
      <c r="E39600" s="294"/>
      <c r="F39600" s="294"/>
    </row>
    <row r="39601">
      <c r="A39601" s="294" t="str">
        <f>ARRAY_CONSTRAIN(ARRAYFORMULA(-Estradiol(↓ Decreased)), 1, 1)</f>
        <v>#ERROR!</v>
      </c>
      <c r="B39601" s="294"/>
      <c r="C39601" s="294"/>
      <c r="D39601" s="294"/>
      <c r="E39601" s="294"/>
      <c r="F39601" s="294"/>
    </row>
    <row r="39602">
      <c r="A39602" s="294" t="str">
        <f>ARRAY_CONSTRAIN(ARRAYFORMULA(-Progesterone(↓ Decreased)), 1, 1)</f>
        <v>#ERROR!</v>
      </c>
      <c r="B39602" s="294"/>
      <c r="C39602" s="294"/>
      <c r="D39602" s="294"/>
      <c r="E39602" s="294"/>
      <c r="F39602" s="294"/>
    </row>
    <row r="39603">
      <c r="A39603" s="294" t="s">
        <v>45199</v>
      </c>
      <c r="B39603" s="294"/>
      <c r="C39603" s="294"/>
      <c r="D39603" s="294"/>
      <c r="E39603" s="294"/>
      <c r="F39603" s="294"/>
    </row>
    <row r="39604">
      <c r="A39604" s="294" t="s">
        <v>45200</v>
      </c>
      <c r="B39604" s="294"/>
      <c r="C39604" s="294"/>
      <c r="D39604" s="294"/>
      <c r="E39604" s="294"/>
      <c r="F39604" s="294"/>
    </row>
    <row r="39605">
      <c r="A39605" s="294" t="s">
        <v>45201</v>
      </c>
      <c r="B39605" s="294"/>
      <c r="C39605" s="294"/>
      <c r="D39605" s="294"/>
      <c r="E39605" s="294"/>
      <c r="F39605" s="294"/>
    </row>
    <row r="39606">
      <c r="A39606" s="294" t="str">
        <f>ARRAY_CONSTRAIN(ARRAYFORMULA(-CBC(Check for anemia)), 1, 1)</f>
        <v>#ERROR!</v>
      </c>
      <c r="B39606" s="294"/>
      <c r="C39606" s="294"/>
      <c r="D39606" s="294"/>
      <c r="E39606" s="294"/>
      <c r="F39606" s="294"/>
    </row>
    <row r="39607">
      <c r="A39607" s="294" t="str">
        <f>ARRAY_CONSTRAIN(ARRAYFORMULA(-ESR(chronic inflammation)), 1, 1)</f>
        <v>#ERROR!</v>
      </c>
      <c r="B39607" s="294"/>
      <c r="C39607" s="294"/>
      <c r="D39607" s="294"/>
      <c r="E39607" s="294"/>
      <c r="F39607" s="294"/>
    </row>
    <row r="39608">
      <c r="A39608" s="294" t="str">
        <f>ARRAY_CONSTRAIN(ARRAYFORMULA(-fasting blood Sugar(rule out diabetes)), 1, 1)</f>
        <v>#ERROR!</v>
      </c>
      <c r="B39608" s="294"/>
      <c r="C39608" s="294"/>
      <c r="D39608" s="294"/>
      <c r="E39608" s="294"/>
      <c r="F39608" s="294"/>
    </row>
    <row r="39609">
      <c r="A39609" s="294" t="str">
        <f>ARRAY_CONSTRAIN(ARRAYFORMULA(-Lipid profile(Risk of cardiovascular diseases)), 1, 1)</f>
        <v>#ERROR!</v>
      </c>
      <c r="B39609" s="294"/>
      <c r="C39609" s="294"/>
      <c r="D39609" s="294"/>
      <c r="E39609" s="294"/>
      <c r="F39609" s="294"/>
    </row>
    <row r="39610">
      <c r="A39610" s="294" t="s">
        <v>45202</v>
      </c>
      <c r="B39610" s="294"/>
      <c r="C39610" s="294"/>
      <c r="D39610" s="294"/>
      <c r="E39610" s="294"/>
      <c r="F39610" s="294"/>
    </row>
    <row r="39611">
      <c r="A39611" s="294" t="str">
        <f>ARRAY_CONSTRAIN(ARRAYFORMULA(-Serum Calcium), 1, 1)</f>
        <v>#ERROR!</v>
      </c>
      <c r="B39611" s="294"/>
      <c r="C39611" s="294"/>
      <c r="D39611" s="294"/>
      <c r="E39611" s="294"/>
      <c r="F39611" s="294"/>
    </row>
    <row r="39612">
      <c r="A39612" s="294" t="str">
        <f>ARRAY_CONSTRAIN(ARRAYFORMULA(-Serum Vitamin D3), 1, 1)</f>
        <v>#ERROR!</v>
      </c>
      <c r="B39612" s="294"/>
      <c r="C39612" s="294"/>
      <c r="D39612" s="294"/>
      <c r="E39612" s="294"/>
      <c r="F39612" s="294"/>
    </row>
    <row r="39613">
      <c r="A39613" s="294" t="str">
        <f>ARRAY_CONSTRAIN(ARRAYFORMULA(-Serum Phosphorus), 1, 1)</f>
        <v>#ERROR!</v>
      </c>
      <c r="B39613" s="294"/>
      <c r="C39613" s="294"/>
      <c r="D39613" s="294"/>
      <c r="E39613" s="294"/>
      <c r="F39613" s="294"/>
    </row>
    <row r="39614">
      <c r="A39614" s="294" t="str">
        <f>ARRAY_CONSTRAIN(ARRAYFORMULA(-DEXA Scan (bone Mineral Density) – rule out osteoporosis), 1, 1)</f>
        <v>#ERROR!</v>
      </c>
      <c r="B39614" s="294"/>
      <c r="C39614" s="294"/>
      <c r="D39614" s="294"/>
      <c r="E39614" s="294"/>
      <c r="F39614" s="294"/>
    </row>
    <row r="39615">
      <c r="A39615" s="294" t="s">
        <v>45203</v>
      </c>
      <c r="B39615" s="294"/>
      <c r="C39615" s="294"/>
      <c r="D39615" s="294"/>
      <c r="E39615" s="294"/>
      <c r="F39615" s="294"/>
    </row>
    <row r="39616">
      <c r="A39616" s="294" t="str">
        <f>ARRAY_CONSTRAIN(ARRAYFORMULA(-to rule out urinary infections(common due to Estrogen deficiency)), 1, 1)</f>
        <v>#ERROR!</v>
      </c>
      <c r="B39616" s="294"/>
      <c r="C39616" s="294"/>
      <c r="D39616" s="294"/>
      <c r="E39616" s="294"/>
      <c r="F39616" s="294"/>
    </row>
    <row r="39617">
      <c r="A39617" s="294" t="s">
        <v>45204</v>
      </c>
      <c r="B39617" s="294"/>
      <c r="C39617" s="294"/>
      <c r="D39617" s="294"/>
      <c r="E39617" s="294"/>
      <c r="F39617" s="294"/>
    </row>
    <row r="39618">
      <c r="A39618" s="294" t="str">
        <f>-to Check endometrial thickness, Ovarian status, Uterine atrophy</f>
        <v>#ERROR!</v>
      </c>
      <c r="B39618" s="294"/>
      <c r="C39618" s="294"/>
      <c r="D39618" s="294"/>
      <c r="E39618" s="294"/>
      <c r="F39618" s="294"/>
    </row>
    <row r="39619">
      <c r="A39619" s="294"/>
      <c r="B39619" s="294"/>
      <c r="C39619" s="294"/>
      <c r="D39619" s="294"/>
      <c r="E39619" s="294"/>
      <c r="F39619" s="294"/>
    </row>
    <row r="39620">
      <c r="A39620" s="294" t="s">
        <v>41927</v>
      </c>
      <c r="B39620" s="294"/>
      <c r="C39620" s="294"/>
      <c r="D39620" s="294"/>
      <c r="E39620" s="294"/>
      <c r="F39620" s="294"/>
    </row>
    <row r="39621">
      <c r="A39621" s="294" t="s">
        <v>45205</v>
      </c>
      <c r="B39621" s="294"/>
      <c r="C39621" s="294"/>
      <c r="D39621" s="294"/>
      <c r="E39621" s="294"/>
      <c r="F39621" s="294"/>
    </row>
    <row r="39622">
      <c r="A39622" s="294" t="s">
        <v>45206</v>
      </c>
      <c r="B39622" s="294"/>
      <c r="C39622" s="294"/>
      <c r="D39622" s="294"/>
      <c r="E39622" s="294"/>
      <c r="F39622" s="294"/>
    </row>
    <row r="39623">
      <c r="A39623" s="294" t="s">
        <v>45207</v>
      </c>
      <c r="B39623" s="294"/>
      <c r="C39623" s="294"/>
      <c r="D39623" s="294"/>
      <c r="E39623" s="294"/>
      <c r="F39623" s="294"/>
    </row>
    <row r="39624">
      <c r="A39624" s="294"/>
      <c r="B39624" s="294"/>
      <c r="C39624" s="294"/>
      <c r="D39624" s="294"/>
      <c r="E39624" s="294"/>
      <c r="F39624" s="294"/>
    </row>
    <row r="39625">
      <c r="A39625" s="294"/>
      <c r="B39625" s="294"/>
      <c r="C39625" s="294"/>
      <c r="D39625" s="294"/>
      <c r="E39625" s="294"/>
      <c r="F39625" s="294"/>
    </row>
    <row r="39626">
      <c r="A39626" s="294" t="s">
        <v>45208</v>
      </c>
      <c r="B39626" s="294"/>
      <c r="C39626" s="294"/>
      <c r="D39626" s="294"/>
      <c r="E39626" s="294"/>
      <c r="F39626" s="294"/>
    </row>
    <row r="39627">
      <c r="A39627" s="294" t="s">
        <v>45209</v>
      </c>
      <c r="B39627" s="294"/>
      <c r="C39627" s="294"/>
      <c r="D39627" s="294"/>
      <c r="E39627" s="294"/>
      <c r="F39627" s="294"/>
    </row>
    <row r="39628">
      <c r="A39628" s="294" t="s">
        <v>45210</v>
      </c>
      <c r="B39628" s="294"/>
      <c r="C39628" s="294"/>
      <c r="D39628" s="294"/>
      <c r="E39628" s="294"/>
      <c r="F39628" s="294"/>
    </row>
    <row r="39629">
      <c r="A39629" s="294" t="s">
        <v>45211</v>
      </c>
      <c r="B39629" s="294"/>
      <c r="C39629" s="294"/>
      <c r="D39629" s="294"/>
      <c r="E39629" s="294"/>
      <c r="F39629" s="294"/>
    </row>
    <row r="39630">
      <c r="A39630" s="294" t="s">
        <v>45212</v>
      </c>
      <c r="B39630" s="294"/>
      <c r="C39630" s="294"/>
      <c r="D39630" s="294"/>
      <c r="E39630" s="294"/>
      <c r="F39630" s="294"/>
    </row>
    <row r="39631">
      <c r="A39631" s="294" t="s">
        <v>45213</v>
      </c>
      <c r="B39631" s="294"/>
      <c r="C39631" s="294"/>
      <c r="D39631" s="294"/>
      <c r="E39631" s="294"/>
      <c r="F39631" s="294"/>
    </row>
    <row r="39632">
      <c r="A39632" s="294" t="s">
        <v>45214</v>
      </c>
      <c r="B39632" s="294"/>
      <c r="C39632" s="294"/>
      <c r="D39632" s="294"/>
      <c r="E39632" s="294"/>
      <c r="F39632" s="294"/>
    </row>
    <row r="39633">
      <c r="A39633" s="294" t="s">
        <v>45215</v>
      </c>
      <c r="B39633" s="294"/>
      <c r="C39633" s="294"/>
      <c r="D39633" s="294"/>
      <c r="E39633" s="294"/>
      <c r="F39633" s="294"/>
    </row>
    <row r="39634">
      <c r="A39634" s="294"/>
      <c r="B39634" s="294"/>
      <c r="C39634" s="294"/>
      <c r="D39634" s="294"/>
      <c r="E39634" s="294"/>
      <c r="F39634" s="294"/>
    </row>
    <row r="39635">
      <c r="A39635" s="294"/>
      <c r="B39635" s="294"/>
      <c r="C39635" s="294"/>
      <c r="D39635" s="294"/>
      <c r="E39635" s="294"/>
      <c r="F39635" s="294"/>
    </row>
    <row r="39636">
      <c r="A39636" s="294" t="s">
        <v>21326</v>
      </c>
      <c r="B39636" s="294"/>
      <c r="C39636" s="294"/>
      <c r="D39636" s="294"/>
      <c r="E39636" s="294"/>
      <c r="F39636" s="294"/>
    </row>
    <row r="39637">
      <c r="A39637" s="294"/>
      <c r="B39637" s="294"/>
      <c r="C39637" s="294"/>
      <c r="D39637" s="294"/>
      <c r="E39637" s="294"/>
      <c r="F39637" s="294"/>
    </row>
    <row r="39638">
      <c r="A39638" s="294" t="s">
        <v>45216</v>
      </c>
      <c r="B39638" s="294"/>
      <c r="C39638" s="294"/>
      <c r="D39638" s="294"/>
      <c r="E39638" s="294"/>
      <c r="F39638" s="294"/>
    </row>
    <row r="39639">
      <c r="A39639" s="294" t="s">
        <v>45217</v>
      </c>
      <c r="B39639" s="294"/>
      <c r="C39639" s="294"/>
      <c r="D39639" s="294"/>
      <c r="E39639" s="294"/>
      <c r="F39639" s="294"/>
    </row>
    <row r="39640">
      <c r="A39640" s="294" t="s">
        <v>45218</v>
      </c>
      <c r="B39640" s="294"/>
      <c r="C39640" s="294"/>
      <c r="D39640" s="294"/>
      <c r="E39640" s="294"/>
      <c r="F39640" s="294"/>
    </row>
    <row r="39641">
      <c r="A39641" s="294" t="s">
        <v>45219</v>
      </c>
      <c r="B39641" s="294"/>
      <c r="C39641" s="294"/>
      <c r="D39641" s="294"/>
      <c r="E39641" s="294"/>
      <c r="F39641" s="294"/>
    </row>
    <row r="39642">
      <c r="A39642" s="294" t="s">
        <v>45220</v>
      </c>
      <c r="B39642" s="294"/>
      <c r="C39642" s="294"/>
      <c r="D39642" s="294"/>
      <c r="E39642" s="294"/>
      <c r="F39642" s="294"/>
    </row>
    <row r="39643">
      <c r="A39643" s="294" t="s">
        <v>45221</v>
      </c>
      <c r="B39643" s="294"/>
      <c r="C39643" s="294"/>
      <c r="D39643" s="294"/>
      <c r="E39643" s="294"/>
      <c r="F39643" s="294"/>
    </row>
    <row r="39644">
      <c r="A39644" s="294" t="s">
        <v>45222</v>
      </c>
      <c r="B39644" s="294"/>
      <c r="C39644" s="294"/>
      <c r="D39644" s="294"/>
      <c r="E39644" s="294"/>
      <c r="F39644" s="294"/>
    </row>
    <row r="39645">
      <c r="A39645" s="294"/>
      <c r="B39645" s="294"/>
      <c r="C39645" s="294"/>
      <c r="D39645" s="294"/>
      <c r="E39645" s="294"/>
      <c r="F39645" s="294"/>
    </row>
    <row r="39646">
      <c r="A39646" s="294" t="s">
        <v>21442</v>
      </c>
      <c r="B39646" s="294"/>
      <c r="C39646" s="294"/>
      <c r="D39646" s="294"/>
      <c r="E39646" s="294"/>
      <c r="F39646" s="294"/>
    </row>
    <row r="39647">
      <c r="A39647" s="294"/>
      <c r="B39647" s="294"/>
      <c r="C39647" s="294"/>
      <c r="D39647" s="294"/>
      <c r="E39647" s="294"/>
      <c r="F39647" s="294"/>
    </row>
    <row r="39648">
      <c r="A39648" s="294" t="s">
        <v>26077</v>
      </c>
      <c r="B39648" s="294"/>
      <c r="C39648" s="294"/>
      <c r="D39648" s="294"/>
      <c r="E39648" s="294"/>
      <c r="F39648" s="294"/>
    </row>
    <row r="39649">
      <c r="A39649" s="294" t="str">
        <f>ARRAY_CONSTRAIN(ARRAYFORMULA(-Vata-Pitta Shamana), 1, 1)</f>
        <v>#ERROR!</v>
      </c>
      <c r="B39649" s="294"/>
      <c r="C39649" s="294"/>
      <c r="D39649" s="294"/>
      <c r="E39649" s="294"/>
      <c r="F39649" s="294"/>
    </row>
    <row r="39650">
      <c r="A39650" s="294" t="s">
        <v>45223</v>
      </c>
      <c r="B39650" s="294"/>
      <c r="C39650" s="294"/>
      <c r="D39650" s="294"/>
      <c r="E39650" s="294"/>
      <c r="F39650" s="294"/>
    </row>
    <row r="39651">
      <c r="A39651" s="294" t="s">
        <v>45224</v>
      </c>
      <c r="B39651" s="294"/>
      <c r="C39651" s="294"/>
      <c r="D39651" s="294"/>
      <c r="E39651" s="294"/>
      <c r="F39651" s="294"/>
    </row>
    <row r="39652">
      <c r="A39652" s="294" t="s">
        <v>45225</v>
      </c>
      <c r="B39652" s="294"/>
      <c r="C39652" s="294"/>
      <c r="D39652" s="294"/>
      <c r="E39652" s="294"/>
      <c r="F39652" s="294"/>
    </row>
    <row r="39653">
      <c r="A39653" s="294" t="s">
        <v>45226</v>
      </c>
      <c r="B39653" s="294"/>
      <c r="C39653" s="294"/>
      <c r="D39653" s="294"/>
      <c r="E39653" s="294"/>
      <c r="F39653" s="294"/>
    </row>
    <row r="39654">
      <c r="A39654" s="294" t="s">
        <v>45227</v>
      </c>
      <c r="B39654" s="294"/>
      <c r="C39654" s="294"/>
      <c r="D39654" s="294"/>
      <c r="E39654" s="294"/>
      <c r="F39654" s="294"/>
    </row>
    <row r="39655">
      <c r="A39655" s="294" t="s">
        <v>45228</v>
      </c>
      <c r="B39655" s="294"/>
      <c r="C39655" s="294"/>
      <c r="D39655" s="294"/>
      <c r="E39655" s="294"/>
      <c r="F39655" s="294"/>
    </row>
    <row r="39656">
      <c r="A39656" s="294" t="s">
        <v>45229</v>
      </c>
      <c r="B39656" s="294"/>
      <c r="C39656" s="294"/>
      <c r="D39656" s="294"/>
      <c r="E39656" s="294"/>
      <c r="F39656" s="294"/>
    </row>
    <row r="39657">
      <c r="A39657" s="294" t="s">
        <v>45230</v>
      </c>
      <c r="B39657" s="294"/>
      <c r="C39657" s="294"/>
      <c r="D39657" s="294"/>
      <c r="E39657" s="294"/>
      <c r="F39657" s="294"/>
    </row>
    <row r="39658">
      <c r="A39658" s="294" t="s">
        <v>45231</v>
      </c>
      <c r="B39658" s="294"/>
      <c r="C39658" s="294"/>
      <c r="D39658" s="294"/>
      <c r="E39658" s="294"/>
      <c r="F39658" s="294"/>
    </row>
    <row r="39659">
      <c r="A39659" s="294" t="s">
        <v>45232</v>
      </c>
      <c r="B39659" s="294"/>
      <c r="C39659" s="294"/>
      <c r="D39659" s="294"/>
      <c r="E39659" s="294"/>
      <c r="F39659" s="294"/>
    </row>
    <row r="39660">
      <c r="A39660" s="294" t="s">
        <v>45233</v>
      </c>
      <c r="B39660" s="294"/>
      <c r="C39660" s="294"/>
      <c r="D39660" s="294"/>
      <c r="E39660" s="294"/>
      <c r="F39660" s="294"/>
    </row>
    <row r="39661">
      <c r="A39661" s="294"/>
      <c r="B39661" s="294"/>
      <c r="C39661" s="294"/>
      <c r="D39661" s="294"/>
      <c r="E39661" s="294"/>
      <c r="F39661" s="294"/>
    </row>
    <row r="39662">
      <c r="A39662" s="294" t="s">
        <v>23117</v>
      </c>
      <c r="B39662" s="294"/>
      <c r="C39662" s="294"/>
      <c r="D39662" s="294"/>
      <c r="E39662" s="294"/>
      <c r="F39662" s="294"/>
    </row>
    <row r="39663">
      <c r="A39663" s="294"/>
      <c r="B39663" s="294"/>
      <c r="C39663" s="294"/>
      <c r="D39663" s="294"/>
      <c r="E39663" s="294"/>
      <c r="F39663" s="294"/>
    </row>
    <row r="39664">
      <c r="A39664" s="294" t="s">
        <v>45234</v>
      </c>
      <c r="B39664" s="294"/>
      <c r="C39664" s="294"/>
      <c r="D39664" s="294"/>
      <c r="E39664" s="294"/>
      <c r="F39664" s="294"/>
    </row>
    <row r="39665">
      <c r="A39665" s="294" t="s">
        <v>45235</v>
      </c>
      <c r="B39665" s="294"/>
      <c r="C39665" s="294"/>
      <c r="D39665" s="294"/>
      <c r="E39665" s="294"/>
      <c r="F39665" s="294"/>
    </row>
    <row r="39666">
      <c r="A39666" s="294" t="s">
        <v>45236</v>
      </c>
      <c r="B39666" s="294"/>
      <c r="C39666" s="294"/>
      <c r="D39666" s="294"/>
      <c r="E39666" s="294"/>
      <c r="F39666" s="294"/>
    </row>
    <row r="39667">
      <c r="A39667" s="294" t="s">
        <v>45237</v>
      </c>
      <c r="B39667" s="294"/>
      <c r="C39667" s="294"/>
      <c r="D39667" s="294"/>
      <c r="E39667" s="294"/>
      <c r="F39667" s="294"/>
    </row>
    <row r="39668">
      <c r="A39668" s="294"/>
      <c r="B39668" s="294"/>
      <c r="C39668" s="294"/>
      <c r="D39668" s="294"/>
      <c r="E39668" s="294"/>
      <c r="F39668" s="294"/>
    </row>
    <row r="39669">
      <c r="A39669" s="294" t="s">
        <v>45238</v>
      </c>
      <c r="B39669" s="294"/>
      <c r="C39669" s="294"/>
      <c r="D39669" s="294"/>
      <c r="E39669" s="294"/>
      <c r="F39669" s="294"/>
    </row>
    <row r="39670">
      <c r="A39670" s="294"/>
      <c r="B39670" s="294"/>
      <c r="C39670" s="294"/>
      <c r="D39670" s="294"/>
      <c r="E39670" s="294"/>
      <c r="F39670" s="294"/>
    </row>
    <row r="39671">
      <c r="A39671" s="294" t="s">
        <v>45239</v>
      </c>
      <c r="B39671" s="294"/>
      <c r="C39671" s="294"/>
      <c r="D39671" s="294"/>
      <c r="E39671" s="294"/>
      <c r="F39671" s="294"/>
    </row>
    <row r="39672">
      <c r="A39672" s="294" t="s">
        <v>45240</v>
      </c>
      <c r="B39672" s="294"/>
      <c r="C39672" s="294"/>
      <c r="D39672" s="294"/>
      <c r="E39672" s="294"/>
      <c r="F39672" s="294"/>
    </row>
    <row r="39673">
      <c r="A39673" s="294" t="s">
        <v>45241</v>
      </c>
      <c r="B39673" s="294"/>
      <c r="C39673" s="294"/>
      <c r="D39673" s="294"/>
      <c r="E39673" s="294"/>
      <c r="F39673" s="294"/>
    </row>
    <row r="39674">
      <c r="A39674" s="294"/>
      <c r="B39674" s="294"/>
      <c r="C39674" s="294"/>
      <c r="D39674" s="294"/>
      <c r="E39674" s="294"/>
      <c r="F39674" s="294"/>
    </row>
    <row r="39675">
      <c r="A39675" s="294" t="s">
        <v>21462</v>
      </c>
      <c r="B39675" s="294"/>
      <c r="C39675" s="294"/>
      <c r="D39675" s="294"/>
      <c r="E39675" s="294"/>
      <c r="F39675" s="294"/>
    </row>
    <row r="39676">
      <c r="A39676" s="294"/>
      <c r="B39676" s="294"/>
      <c r="C39676" s="294"/>
      <c r="D39676" s="294"/>
      <c r="E39676" s="294"/>
      <c r="F39676" s="294"/>
    </row>
    <row r="39677">
      <c r="A39677" s="294" t="s">
        <v>22847</v>
      </c>
      <c r="B39677" s="294"/>
      <c r="C39677" s="294"/>
      <c r="D39677" s="294"/>
      <c r="E39677" s="294"/>
      <c r="F39677" s="294"/>
    </row>
    <row r="39678">
      <c r="A39678" s="294" t="s">
        <v>23555</v>
      </c>
      <c r="B39678" s="294"/>
      <c r="C39678" s="294"/>
      <c r="D39678" s="294"/>
      <c r="E39678" s="294"/>
      <c r="F39678" s="294"/>
    </row>
    <row r="39679">
      <c r="A39679" s="294" t="s">
        <v>45242</v>
      </c>
      <c r="B39679" s="294"/>
      <c r="C39679" s="294"/>
      <c r="D39679" s="294"/>
      <c r="E39679" s="294"/>
      <c r="F39679" s="294"/>
    </row>
    <row r="39680">
      <c r="A39680" s="294" t="s">
        <v>45243</v>
      </c>
      <c r="B39680" s="294"/>
      <c r="C39680" s="294"/>
      <c r="D39680" s="294"/>
      <c r="E39680" s="294"/>
      <c r="F39680" s="294"/>
    </row>
    <row r="39681">
      <c r="A39681" s="294" t="s">
        <v>45244</v>
      </c>
      <c r="B39681" s="294"/>
      <c r="C39681" s="294"/>
      <c r="D39681" s="294"/>
      <c r="E39681" s="294"/>
      <c r="F39681" s="294"/>
    </row>
    <row r="39682">
      <c r="A39682" s="294" t="s">
        <v>45245</v>
      </c>
      <c r="B39682" s="294"/>
      <c r="C39682" s="294"/>
      <c r="D39682" s="294"/>
      <c r="E39682" s="294"/>
      <c r="F39682" s="294"/>
    </row>
    <row r="39683">
      <c r="A39683" s="294" t="s">
        <v>45246</v>
      </c>
      <c r="B39683" s="294"/>
      <c r="C39683" s="294"/>
      <c r="D39683" s="294"/>
      <c r="E39683" s="294"/>
      <c r="F39683" s="294"/>
    </row>
    <row r="39684">
      <c r="A39684" s="294" t="s">
        <v>45247</v>
      </c>
      <c r="B39684" s="294"/>
      <c r="C39684" s="294"/>
      <c r="D39684" s="294"/>
      <c r="E39684" s="294"/>
      <c r="F39684" s="294"/>
    </row>
    <row r="39685">
      <c r="A39685" s="294" t="s">
        <v>45248</v>
      </c>
      <c r="B39685" s="294"/>
      <c r="C39685" s="294"/>
      <c r="D39685" s="294"/>
      <c r="E39685" s="294"/>
      <c r="F39685" s="294"/>
    </row>
    <row r="39686">
      <c r="A39686" s="294" t="s">
        <v>35509</v>
      </c>
      <c r="B39686" s="294"/>
      <c r="C39686" s="294"/>
      <c r="D39686" s="294"/>
      <c r="E39686" s="294"/>
      <c r="F39686" s="294"/>
    </row>
    <row r="39687">
      <c r="A39687" s="294" t="s">
        <v>34431</v>
      </c>
      <c r="B39687" s="294"/>
      <c r="C39687" s="294"/>
      <c r="D39687" s="294"/>
      <c r="E39687" s="294"/>
      <c r="F39687" s="294"/>
    </row>
    <row r="39688">
      <c r="A39688" s="294" t="s">
        <v>45249</v>
      </c>
      <c r="B39688" s="294"/>
      <c r="C39688" s="294"/>
      <c r="D39688" s="294"/>
      <c r="E39688" s="294"/>
      <c r="F39688" s="294"/>
    </row>
    <row r="39689">
      <c r="A39689" s="294" t="s">
        <v>45250</v>
      </c>
      <c r="B39689" s="294"/>
      <c r="C39689" s="294"/>
      <c r="D39689" s="294"/>
      <c r="E39689" s="294"/>
      <c r="F39689" s="294"/>
    </row>
    <row r="39690">
      <c r="A39690" s="294" t="s">
        <v>45251</v>
      </c>
      <c r="B39690" s="294"/>
      <c r="C39690" s="294"/>
      <c r="D39690" s="294"/>
      <c r="E39690" s="294"/>
      <c r="F39690" s="294"/>
    </row>
    <row r="39691">
      <c r="A39691" s="294" t="s">
        <v>45252</v>
      </c>
      <c r="B39691" s="294"/>
      <c r="C39691" s="294"/>
      <c r="D39691" s="294"/>
      <c r="E39691" s="294"/>
      <c r="F39691" s="294"/>
    </row>
    <row r="39692">
      <c r="A39692" s="294" t="s">
        <v>45253</v>
      </c>
      <c r="B39692" s="294"/>
      <c r="C39692" s="294"/>
      <c r="D39692" s="294"/>
      <c r="E39692" s="294"/>
      <c r="F39692" s="294"/>
    </row>
    <row r="39693">
      <c r="A39693" s="294" t="s">
        <v>45254</v>
      </c>
      <c r="B39693" s="294"/>
      <c r="C39693" s="294"/>
      <c r="D39693" s="294"/>
      <c r="E39693" s="294"/>
      <c r="F39693" s="294"/>
    </row>
    <row r="39694">
      <c r="A39694" s="294" t="s">
        <v>45255</v>
      </c>
      <c r="B39694" s="294"/>
      <c r="C39694" s="294"/>
      <c r="D39694" s="294"/>
      <c r="E39694" s="294"/>
      <c r="F39694" s="294"/>
    </row>
    <row r="39695">
      <c r="A39695" s="294" t="s">
        <v>45256</v>
      </c>
      <c r="B39695" s="294"/>
      <c r="C39695" s="294"/>
      <c r="D39695" s="294"/>
      <c r="E39695" s="294"/>
      <c r="F39695" s="294"/>
    </row>
    <row r="39696">
      <c r="A39696" s="294" t="s">
        <v>45257</v>
      </c>
      <c r="B39696" s="294"/>
      <c r="C39696" s="294"/>
      <c r="D39696" s="294"/>
      <c r="E39696" s="294"/>
      <c r="F39696" s="294"/>
    </row>
    <row r="39697">
      <c r="A39697" s="294" t="s">
        <v>45258</v>
      </c>
      <c r="B39697" s="294"/>
      <c r="C39697" s="294"/>
      <c r="D39697" s="294"/>
      <c r="E39697" s="294"/>
      <c r="F39697" s="294"/>
    </row>
    <row r="39698">
      <c r="A39698" s="294" t="s">
        <v>45259</v>
      </c>
      <c r="B39698" s="294"/>
      <c r="C39698" s="294"/>
      <c r="D39698" s="294"/>
      <c r="E39698" s="294"/>
      <c r="F39698" s="294"/>
    </row>
    <row r="39699">
      <c r="A39699" s="294"/>
      <c r="B39699" s="294"/>
      <c r="C39699" s="294"/>
      <c r="D39699" s="294"/>
      <c r="E39699" s="294"/>
      <c r="F39699" s="294"/>
    </row>
    <row r="39700">
      <c r="A39700" s="294"/>
      <c r="B39700" s="294"/>
      <c r="C39700" s="294"/>
      <c r="D39700" s="294"/>
      <c r="E39700" s="294"/>
      <c r="F39700" s="294"/>
    </row>
    <row r="39701">
      <c r="A39701" s="294" t="s">
        <v>41927</v>
      </c>
      <c r="B39701" s="294"/>
      <c r="C39701" s="294"/>
      <c r="D39701" s="294"/>
      <c r="E39701" s="294"/>
      <c r="F39701" s="294"/>
    </row>
    <row r="39702">
      <c r="A39702" s="294" t="s">
        <v>45260</v>
      </c>
      <c r="B39702" s="294"/>
      <c r="C39702" s="294"/>
      <c r="D39702" s="294"/>
      <c r="E39702" s="294"/>
      <c r="F39702" s="294"/>
    </row>
    <row r="39703">
      <c r="A39703" s="294" t="s">
        <v>21270</v>
      </c>
      <c r="B39703" s="294"/>
      <c r="C39703" s="294"/>
      <c r="D39703" s="294"/>
      <c r="E39703" s="294"/>
      <c r="F39703" s="294"/>
    </row>
    <row r="39704">
      <c r="A39704" s="294" t="s">
        <v>45261</v>
      </c>
      <c r="B39704" s="294"/>
      <c r="C39704" s="294"/>
      <c r="D39704" s="294"/>
      <c r="E39704" s="294"/>
      <c r="F39704" s="294"/>
    </row>
    <row r="39705">
      <c r="A39705" s="294"/>
      <c r="B39705" s="294"/>
      <c r="C39705" s="294"/>
      <c r="D39705" s="294"/>
      <c r="E39705" s="294"/>
      <c r="F39705" s="294"/>
    </row>
    <row r="39706">
      <c r="A39706" s="294"/>
      <c r="B39706" s="294"/>
      <c r="C39706" s="294"/>
      <c r="D39706" s="294"/>
      <c r="E39706" s="294"/>
      <c r="F39706" s="294"/>
    </row>
    <row r="39707">
      <c r="A39707" s="294" t="s">
        <v>45262</v>
      </c>
      <c r="B39707" s="294"/>
      <c r="C39707" s="294"/>
      <c r="D39707" s="294"/>
      <c r="E39707" s="294"/>
      <c r="F39707" s="294"/>
    </row>
    <row r="39708">
      <c r="A39708" s="294"/>
      <c r="B39708" s="294"/>
      <c r="C39708" s="294"/>
      <c r="D39708" s="294"/>
      <c r="E39708" s="294"/>
      <c r="F39708" s="294"/>
    </row>
    <row r="39709">
      <c r="A39709" s="294"/>
      <c r="B39709" s="294"/>
      <c r="C39709" s="294"/>
      <c r="D39709" s="294"/>
      <c r="E39709" s="294"/>
      <c r="F39709" s="294"/>
    </row>
    <row r="39710">
      <c r="A39710" s="294" t="s">
        <v>45263</v>
      </c>
      <c r="B39710" s="294"/>
      <c r="C39710" s="294"/>
      <c r="D39710" s="294"/>
      <c r="E39710" s="294"/>
      <c r="F39710" s="294"/>
    </row>
    <row r="39711">
      <c r="A39711" s="294" t="s">
        <v>45264</v>
      </c>
      <c r="B39711" s="294"/>
      <c r="C39711" s="294"/>
      <c r="D39711" s="294"/>
      <c r="E39711" s="294"/>
      <c r="F39711" s="294"/>
    </row>
    <row r="39712">
      <c r="A39712" s="294" t="s">
        <v>45265</v>
      </c>
      <c r="B39712" s="294"/>
      <c r="C39712" s="294"/>
      <c r="D39712" s="294"/>
      <c r="E39712" s="294"/>
      <c r="F39712" s="294"/>
    </row>
    <row r="39713">
      <c r="A39713" s="294" t="s">
        <v>24293</v>
      </c>
      <c r="B39713" s="294"/>
      <c r="C39713" s="294"/>
      <c r="D39713" s="294"/>
      <c r="E39713" s="294"/>
      <c r="F39713" s="294"/>
    </row>
    <row r="39714">
      <c r="A39714" s="294" t="s">
        <v>45266</v>
      </c>
      <c r="B39714" s="294"/>
      <c r="C39714" s="294"/>
      <c r="D39714" s="294"/>
      <c r="E39714" s="294"/>
      <c r="F39714" s="294"/>
    </row>
    <row r="39715">
      <c r="A39715" s="294" t="s">
        <v>45267</v>
      </c>
      <c r="B39715" s="294"/>
      <c r="C39715" s="294"/>
      <c r="D39715" s="294"/>
      <c r="E39715" s="294"/>
      <c r="F39715" s="294"/>
    </row>
    <row r="39716">
      <c r="A39716" s="294" t="s">
        <v>45268</v>
      </c>
      <c r="B39716" s="294"/>
      <c r="C39716" s="294"/>
      <c r="D39716" s="294"/>
      <c r="E39716" s="294"/>
      <c r="F39716" s="294"/>
    </row>
    <row r="39717">
      <c r="A39717" s="294" t="s">
        <v>45269</v>
      </c>
      <c r="B39717" s="294"/>
      <c r="C39717" s="294"/>
      <c r="D39717" s="294"/>
      <c r="E39717" s="294"/>
      <c r="F39717" s="294"/>
    </row>
    <row r="39718">
      <c r="A39718" s="294"/>
      <c r="B39718" s="294"/>
      <c r="C39718" s="294"/>
      <c r="D39718" s="294"/>
      <c r="E39718" s="294"/>
      <c r="F39718" s="294"/>
    </row>
    <row r="39719">
      <c r="A39719" s="294" t="s">
        <v>45270</v>
      </c>
      <c r="B39719" s="294"/>
      <c r="C39719" s="294"/>
      <c r="D39719" s="294"/>
      <c r="E39719" s="294"/>
      <c r="F39719" s="294"/>
    </row>
    <row r="39720">
      <c r="A39720" s="294"/>
      <c r="B39720" s="294"/>
      <c r="C39720" s="294"/>
      <c r="D39720" s="294"/>
      <c r="E39720" s="294"/>
      <c r="F39720" s="294"/>
    </row>
    <row r="39721">
      <c r="A39721" s="294" t="s">
        <v>45271</v>
      </c>
      <c r="B39721" s="294"/>
      <c r="C39721" s="294"/>
      <c r="D39721" s="294"/>
      <c r="E39721" s="294"/>
      <c r="F39721" s="294"/>
    </row>
    <row r="39722">
      <c r="A39722" s="294" t="s">
        <v>45272</v>
      </c>
      <c r="B39722" s="294"/>
      <c r="C39722" s="294"/>
      <c r="D39722" s="294"/>
      <c r="E39722" s="294"/>
      <c r="F39722" s="294"/>
    </row>
    <row r="39723">
      <c r="A39723" s="294" t="s">
        <v>45273</v>
      </c>
      <c r="B39723" s="294"/>
      <c r="C39723" s="294"/>
      <c r="D39723" s="294"/>
      <c r="E39723" s="294"/>
      <c r="F39723" s="294"/>
    </row>
    <row r="39724">
      <c r="A39724" s="294" t="s">
        <v>45274</v>
      </c>
      <c r="B39724" s="294"/>
      <c r="C39724" s="294"/>
      <c r="D39724" s="294"/>
      <c r="E39724" s="294"/>
      <c r="F39724" s="294"/>
    </row>
    <row r="39725">
      <c r="A39725" s="294"/>
      <c r="B39725" s="294"/>
      <c r="C39725" s="294"/>
      <c r="D39725" s="294"/>
      <c r="E39725" s="294"/>
      <c r="F39725" s="294"/>
    </row>
    <row r="39726">
      <c r="A39726" s="294" t="s">
        <v>45275</v>
      </c>
      <c r="B39726" s="294"/>
      <c r="C39726" s="294"/>
      <c r="D39726" s="294"/>
      <c r="E39726" s="294"/>
      <c r="F39726" s="294"/>
    </row>
    <row r="39727">
      <c r="A39727" s="294"/>
      <c r="B39727" s="294"/>
      <c r="C39727" s="294"/>
      <c r="D39727" s="294"/>
      <c r="E39727" s="294"/>
      <c r="F39727" s="294"/>
    </row>
    <row r="39728">
      <c r="A39728" s="294" t="s">
        <v>45276</v>
      </c>
      <c r="B39728" s="294"/>
      <c r="C39728" s="294"/>
      <c r="D39728" s="294"/>
      <c r="E39728" s="294"/>
      <c r="F39728" s="294"/>
    </row>
    <row r="39729">
      <c r="A39729" s="294" t="s">
        <v>45277</v>
      </c>
      <c r="B39729" s="294"/>
      <c r="C39729" s="294"/>
      <c r="D39729" s="294"/>
      <c r="E39729" s="294"/>
      <c r="F39729" s="294"/>
    </row>
    <row r="39730">
      <c r="A39730" s="294" t="s">
        <v>45278</v>
      </c>
      <c r="B39730" s="294"/>
      <c r="C39730" s="294"/>
      <c r="D39730" s="294"/>
      <c r="E39730" s="294"/>
      <c r="F39730" s="294"/>
    </row>
    <row r="39731">
      <c r="A39731" s="294" t="s">
        <v>45279</v>
      </c>
      <c r="B39731" s="294"/>
      <c r="C39731" s="294"/>
      <c r="D39731" s="294"/>
      <c r="E39731" s="294"/>
      <c r="F39731" s="294"/>
    </row>
    <row r="39732">
      <c r="A39732" s="294" t="s">
        <v>45280</v>
      </c>
      <c r="B39732" s="294"/>
      <c r="C39732" s="294"/>
      <c r="D39732" s="294"/>
      <c r="E39732" s="294"/>
      <c r="F39732" s="294"/>
    </row>
    <row r="39733">
      <c r="A39733" s="294" t="s">
        <v>45281</v>
      </c>
      <c r="B39733" s="294"/>
      <c r="C39733" s="294"/>
      <c r="D39733" s="294"/>
      <c r="E39733" s="294"/>
      <c r="F39733" s="294"/>
    </row>
    <row r="39734">
      <c r="A39734" s="294" t="s">
        <v>45282</v>
      </c>
      <c r="B39734" s="294"/>
      <c r="C39734" s="294"/>
      <c r="D39734" s="294"/>
      <c r="E39734" s="294"/>
      <c r="F39734" s="294"/>
    </row>
    <row r="39735">
      <c r="A39735" s="294"/>
      <c r="B39735" s="294"/>
      <c r="C39735" s="294"/>
      <c r="D39735" s="294"/>
      <c r="E39735" s="294"/>
      <c r="F39735" s="294"/>
    </row>
    <row r="39736">
      <c r="A39736" s="294" t="s">
        <v>21292</v>
      </c>
      <c r="B39736" s="294"/>
      <c r="C39736" s="294"/>
      <c r="D39736" s="294"/>
      <c r="E39736" s="294"/>
      <c r="F39736" s="294"/>
    </row>
    <row r="39737">
      <c r="A39737" s="294"/>
      <c r="B39737" s="294"/>
      <c r="C39737" s="294"/>
      <c r="D39737" s="294"/>
      <c r="E39737" s="294"/>
      <c r="F39737" s="294"/>
    </row>
    <row r="39738">
      <c r="A39738" s="294" t="s">
        <v>45283</v>
      </c>
      <c r="B39738" s="294"/>
      <c r="C39738" s="294"/>
      <c r="D39738" s="294"/>
      <c r="E39738" s="294"/>
      <c r="F39738" s="294"/>
    </row>
    <row r="39739">
      <c r="A39739" s="294" t="s">
        <v>45284</v>
      </c>
      <c r="B39739" s="294"/>
      <c r="C39739" s="294"/>
      <c r="D39739" s="294"/>
      <c r="E39739" s="294"/>
      <c r="F39739" s="294"/>
    </row>
    <row r="39740">
      <c r="A39740" s="294" t="s">
        <v>45285</v>
      </c>
      <c r="B39740" s="294"/>
      <c r="C39740" s="294"/>
      <c r="D39740" s="294"/>
      <c r="E39740" s="294"/>
      <c r="F39740" s="294"/>
    </row>
    <row r="39741">
      <c r="A39741" s="294" t="s">
        <v>45286</v>
      </c>
      <c r="B39741" s="294"/>
      <c r="C39741" s="294"/>
      <c r="D39741" s="294"/>
      <c r="E39741" s="294"/>
      <c r="F39741" s="294"/>
    </row>
    <row r="39742">
      <c r="A39742" s="294" t="s">
        <v>45287</v>
      </c>
      <c r="B39742" s="294"/>
      <c r="C39742" s="294"/>
      <c r="D39742" s="294"/>
      <c r="E39742" s="294"/>
      <c r="F39742" s="294"/>
    </row>
    <row r="39743">
      <c r="A39743" s="294"/>
      <c r="B39743" s="294"/>
      <c r="C39743" s="294"/>
      <c r="D39743" s="294"/>
      <c r="E39743" s="294"/>
      <c r="F39743" s="294"/>
    </row>
    <row r="39744">
      <c r="A39744" s="294" t="s">
        <v>21760</v>
      </c>
      <c r="B39744" s="294"/>
      <c r="C39744" s="294"/>
      <c r="D39744" s="294"/>
      <c r="E39744" s="294"/>
      <c r="F39744" s="294"/>
    </row>
    <row r="39745">
      <c r="A39745" s="294"/>
      <c r="B39745" s="294"/>
      <c r="C39745" s="294"/>
      <c r="D39745" s="294"/>
      <c r="E39745" s="294"/>
      <c r="F39745" s="294"/>
    </row>
    <row r="39746">
      <c r="A39746" s="294" t="s">
        <v>45288</v>
      </c>
      <c r="B39746" s="294"/>
      <c r="C39746" s="294"/>
      <c r="D39746" s="294"/>
      <c r="E39746" s="294"/>
      <c r="F39746" s="294"/>
    </row>
    <row r="39747">
      <c r="A39747" s="294" t="s">
        <v>45289</v>
      </c>
      <c r="B39747" s="294"/>
      <c r="C39747" s="294"/>
      <c r="D39747" s="294"/>
      <c r="E39747" s="294"/>
      <c r="F39747" s="294"/>
    </row>
    <row r="39748">
      <c r="A39748" s="294" t="s">
        <v>45290</v>
      </c>
      <c r="B39748" s="294"/>
      <c r="C39748" s="294"/>
      <c r="D39748" s="294"/>
      <c r="E39748" s="294"/>
      <c r="F39748" s="294"/>
    </row>
    <row r="39749">
      <c r="A39749" s="294"/>
      <c r="B39749" s="294"/>
      <c r="C39749" s="294"/>
      <c r="D39749" s="294"/>
      <c r="E39749" s="294"/>
      <c r="F39749" s="294"/>
    </row>
    <row r="39750">
      <c r="A39750" s="294" t="s">
        <v>21304</v>
      </c>
      <c r="B39750" s="294"/>
      <c r="C39750" s="294"/>
      <c r="D39750" s="294"/>
      <c r="E39750" s="294"/>
      <c r="F39750" s="294"/>
    </row>
    <row r="39751">
      <c r="A39751" s="294"/>
      <c r="B39751" s="294"/>
      <c r="C39751" s="294"/>
      <c r="D39751" s="294"/>
      <c r="E39751" s="294"/>
      <c r="F39751" s="294"/>
    </row>
    <row r="39752">
      <c r="A39752" s="294" t="s">
        <v>30012</v>
      </c>
      <c r="B39752" s="294"/>
      <c r="C39752" s="294"/>
      <c r="D39752" s="294"/>
      <c r="E39752" s="294"/>
      <c r="F39752" s="294"/>
    </row>
    <row r="39753">
      <c r="A39753" s="294" t="s">
        <v>45291</v>
      </c>
      <c r="B39753" s="294"/>
      <c r="C39753" s="294"/>
      <c r="D39753" s="294"/>
      <c r="E39753" s="294"/>
      <c r="F39753" s="294"/>
    </row>
    <row r="39754">
      <c r="A39754" s="294" t="s">
        <v>45292</v>
      </c>
      <c r="B39754" s="294"/>
      <c r="C39754" s="294"/>
      <c r="D39754" s="294"/>
      <c r="E39754" s="294"/>
      <c r="F39754" s="294"/>
    </row>
    <row r="39755">
      <c r="A39755" s="294" t="s">
        <v>45293</v>
      </c>
      <c r="B39755" s="294"/>
      <c r="C39755" s="294"/>
      <c r="D39755" s="294"/>
      <c r="E39755" s="294"/>
      <c r="F39755" s="294"/>
    </row>
    <row r="39756">
      <c r="A39756" s="294" t="str">
        <f>ARRAY_CONSTRAIN(ARRAYFORMULA(-X-ray cervical spine: loss of cervical lordosis, osteophyte formation, Reduced disc space), 1, 1)</f>
        <v>#ERROR!</v>
      </c>
      <c r="B39756" s="294"/>
      <c r="C39756" s="294"/>
      <c r="D39756" s="294"/>
      <c r="E39756" s="294"/>
      <c r="F39756" s="294"/>
    </row>
    <row r="39757">
      <c r="A39757" s="294" t="s">
        <v>45294</v>
      </c>
      <c r="B39757" s="294"/>
      <c r="C39757" s="294"/>
      <c r="D39757" s="294"/>
      <c r="E39757" s="294"/>
      <c r="F39757" s="294"/>
    </row>
    <row r="39758">
      <c r="A39758" s="294" t="str">
        <f>ARRAY_CONSTRAIN(ARRAYFORMULA(-CT Scan(if needed): Bony details and degenerative changes), 1, 1)</f>
        <v>#ERROR!</v>
      </c>
      <c r="B39758" s="294"/>
      <c r="C39758" s="294"/>
      <c r="D39758" s="294"/>
      <c r="E39758" s="294"/>
      <c r="F39758" s="294"/>
    </row>
    <row r="39759">
      <c r="A39759" s="294" t="s">
        <v>45295</v>
      </c>
      <c r="B39759" s="294"/>
      <c r="C39759" s="294"/>
      <c r="D39759" s="294"/>
      <c r="E39759" s="294"/>
      <c r="F39759" s="294"/>
    </row>
    <row r="39760">
      <c r="A39760" s="294" t="str">
        <f>ARRAY_CONSTRAIN(ARRAYFORMULA(-if radiculopathy is suspected), 1, 1)</f>
        <v>#ERROR!</v>
      </c>
      <c r="B39760" s="294"/>
      <c r="C39760" s="294"/>
      <c r="D39760" s="294"/>
      <c r="E39760" s="294"/>
      <c r="F39760" s="294"/>
    </row>
    <row r="39761">
      <c r="A39761" s="294"/>
      <c r="B39761" s="294"/>
      <c r="C39761" s="294"/>
      <c r="D39761" s="294"/>
      <c r="E39761" s="294"/>
      <c r="F39761" s="294"/>
    </row>
    <row r="39762">
      <c r="A39762" s="294" t="s">
        <v>41927</v>
      </c>
      <c r="B39762" s="294"/>
      <c r="C39762" s="294"/>
      <c r="D39762" s="294"/>
      <c r="E39762" s="294"/>
      <c r="F39762" s="294"/>
    </row>
    <row r="39763">
      <c r="A39763" s="294" t="s">
        <v>20952</v>
      </c>
      <c r="B39763" s="294"/>
      <c r="C39763" s="294"/>
      <c r="D39763" s="294"/>
      <c r="E39763" s="294"/>
      <c r="F39763" s="294"/>
    </row>
    <row r="39764">
      <c r="A39764" s="294" t="s">
        <v>23409</v>
      </c>
      <c r="B39764" s="294"/>
      <c r="C39764" s="294"/>
      <c r="D39764" s="294"/>
      <c r="E39764" s="294"/>
      <c r="F39764" s="294"/>
    </row>
    <row r="39765">
      <c r="A39765" s="294" t="s">
        <v>45261</v>
      </c>
      <c r="B39765" s="294"/>
      <c r="C39765" s="294"/>
      <c r="D39765" s="294"/>
      <c r="E39765" s="294"/>
      <c r="F39765" s="294"/>
    </row>
    <row r="39766">
      <c r="A39766" s="294"/>
      <c r="B39766" s="294"/>
      <c r="C39766" s="294"/>
      <c r="D39766" s="294"/>
      <c r="E39766" s="294"/>
      <c r="F39766" s="294"/>
    </row>
    <row r="39767">
      <c r="A39767" s="294" t="s">
        <v>22644</v>
      </c>
      <c r="B39767" s="294"/>
      <c r="C39767" s="294"/>
      <c r="D39767" s="294"/>
      <c r="E39767" s="294"/>
      <c r="F39767" s="294"/>
    </row>
    <row r="39768">
      <c r="A39768" s="294"/>
      <c r="B39768" s="294"/>
      <c r="C39768" s="294"/>
      <c r="D39768" s="294"/>
      <c r="E39768" s="294"/>
      <c r="F39768" s="294"/>
    </row>
    <row r="39769">
      <c r="A39769" s="294"/>
      <c r="B39769" s="294"/>
      <c r="C39769" s="294"/>
      <c r="D39769" s="294"/>
      <c r="E39769" s="294"/>
      <c r="F39769" s="294"/>
    </row>
    <row r="39770">
      <c r="A39770" s="294" t="s">
        <v>25038</v>
      </c>
      <c r="B39770" s="294"/>
      <c r="C39770" s="294"/>
      <c r="D39770" s="294"/>
      <c r="E39770" s="294"/>
      <c r="F39770" s="294"/>
    </row>
    <row r="39771">
      <c r="A39771" s="294" t="s">
        <v>45296</v>
      </c>
      <c r="B39771" s="294"/>
      <c r="C39771" s="294"/>
      <c r="D39771" s="294"/>
      <c r="E39771" s="294"/>
      <c r="F39771" s="294"/>
    </row>
    <row r="39772">
      <c r="A39772" s="294" t="s">
        <v>25042</v>
      </c>
      <c r="B39772" s="294"/>
      <c r="C39772" s="294"/>
      <c r="D39772" s="294"/>
      <c r="E39772" s="294"/>
      <c r="F39772" s="294"/>
    </row>
    <row r="39773">
      <c r="A39773" s="294" t="s">
        <v>24579</v>
      </c>
      <c r="B39773" s="294"/>
      <c r="C39773" s="294"/>
      <c r="D39773" s="294"/>
      <c r="E39773" s="294"/>
      <c r="F39773" s="294"/>
    </row>
    <row r="39774">
      <c r="A39774" s="294" t="s">
        <v>45297</v>
      </c>
      <c r="B39774" s="294"/>
      <c r="C39774" s="294"/>
      <c r="D39774" s="294"/>
      <c r="E39774" s="294"/>
      <c r="F39774" s="294"/>
    </row>
    <row r="39775">
      <c r="A39775" s="294" t="s">
        <v>45298</v>
      </c>
      <c r="B39775" s="294"/>
      <c r="C39775" s="294"/>
      <c r="D39775" s="294"/>
      <c r="E39775" s="294"/>
      <c r="F39775" s="294"/>
    </row>
    <row r="39776">
      <c r="A39776" s="294" t="s">
        <v>25041</v>
      </c>
      <c r="B39776" s="294"/>
      <c r="C39776" s="294"/>
      <c r="D39776" s="294"/>
      <c r="E39776" s="294"/>
      <c r="F39776" s="294"/>
    </row>
    <row r="39777">
      <c r="A39777" s="294"/>
      <c r="B39777" s="294"/>
      <c r="C39777" s="294"/>
      <c r="D39777" s="294"/>
      <c r="E39777" s="294"/>
      <c r="F39777" s="294"/>
    </row>
    <row r="39778">
      <c r="A39778" s="294" t="s">
        <v>21326</v>
      </c>
      <c r="B39778" s="294"/>
      <c r="C39778" s="294"/>
      <c r="D39778" s="294"/>
      <c r="E39778" s="294"/>
      <c r="F39778" s="294"/>
    </row>
    <row r="39779">
      <c r="A39779" s="294"/>
      <c r="B39779" s="294"/>
      <c r="C39779" s="294"/>
      <c r="D39779" s="294"/>
      <c r="E39779" s="294"/>
      <c r="F39779" s="294"/>
    </row>
    <row r="39780">
      <c r="A39780" s="294" t="s">
        <v>45299</v>
      </c>
      <c r="B39780" s="294"/>
      <c r="C39780" s="294"/>
      <c r="D39780" s="294"/>
      <c r="E39780" s="294"/>
      <c r="F39780" s="294"/>
    </row>
    <row r="39781">
      <c r="A39781" s="294" t="s">
        <v>45300</v>
      </c>
      <c r="B39781" s="294"/>
      <c r="C39781" s="294"/>
      <c r="D39781" s="294"/>
      <c r="E39781" s="294"/>
      <c r="F39781" s="294"/>
    </row>
    <row r="39782">
      <c r="A39782" s="294" t="s">
        <v>45301</v>
      </c>
      <c r="B39782" s="294"/>
      <c r="C39782" s="294"/>
      <c r="D39782" s="294"/>
      <c r="E39782" s="294"/>
      <c r="F39782" s="294"/>
    </row>
    <row r="39783">
      <c r="A39783" s="294" t="s">
        <v>45302</v>
      </c>
      <c r="B39783" s="294"/>
      <c r="C39783" s="294"/>
      <c r="D39783" s="294"/>
      <c r="E39783" s="294"/>
      <c r="F39783" s="294"/>
    </row>
    <row r="39784">
      <c r="A39784" s="294" t="s">
        <v>45303</v>
      </c>
      <c r="B39784" s="294"/>
      <c r="C39784" s="294"/>
      <c r="D39784" s="294"/>
      <c r="E39784" s="294"/>
      <c r="F39784" s="294"/>
    </row>
    <row r="39785">
      <c r="A39785" s="294" t="s">
        <v>45304</v>
      </c>
      <c r="B39785" s="294"/>
      <c r="C39785" s="294"/>
      <c r="D39785" s="294"/>
      <c r="E39785" s="294"/>
      <c r="F39785" s="294"/>
    </row>
    <row r="39786">
      <c r="A39786" s="294" t="s">
        <v>45305</v>
      </c>
      <c r="B39786" s="294"/>
      <c r="C39786" s="294"/>
      <c r="D39786" s="294"/>
      <c r="E39786" s="294"/>
      <c r="F39786" s="294"/>
    </row>
    <row r="39787">
      <c r="A39787" s="294" t="s">
        <v>45306</v>
      </c>
      <c r="B39787" s="294"/>
      <c r="C39787" s="294"/>
      <c r="D39787" s="294"/>
      <c r="E39787" s="294"/>
      <c r="F39787" s="294"/>
    </row>
    <row r="39788">
      <c r="A39788" s="294" t="s">
        <v>45307</v>
      </c>
      <c r="B39788" s="294"/>
      <c r="C39788" s="294"/>
      <c r="D39788" s="294"/>
      <c r="E39788" s="294"/>
      <c r="F39788" s="294"/>
    </row>
    <row r="39789">
      <c r="A39789" s="294"/>
      <c r="B39789" s="294"/>
      <c r="C39789" s="294"/>
      <c r="D39789" s="294"/>
      <c r="E39789" s="294"/>
      <c r="F39789" s="294"/>
    </row>
    <row r="39790">
      <c r="A39790" s="294" t="s">
        <v>45308</v>
      </c>
      <c r="B39790" s="294"/>
      <c r="C39790" s="294"/>
      <c r="D39790" s="294"/>
      <c r="E39790" s="294"/>
      <c r="F39790" s="294"/>
    </row>
    <row r="39791">
      <c r="A39791" s="294"/>
      <c r="B39791" s="294"/>
      <c r="C39791" s="294"/>
      <c r="D39791" s="294"/>
      <c r="E39791" s="294"/>
      <c r="F39791" s="294"/>
    </row>
    <row r="39792">
      <c r="A39792" s="294" t="s">
        <v>24279</v>
      </c>
      <c r="B39792" s="294"/>
      <c r="C39792" s="294"/>
      <c r="D39792" s="294"/>
      <c r="E39792" s="294"/>
      <c r="F39792" s="294"/>
    </row>
    <row r="39793">
      <c r="A39793" s="294" t="s">
        <v>45309</v>
      </c>
      <c r="B39793" s="294"/>
      <c r="C39793" s="294"/>
      <c r="D39793" s="294"/>
      <c r="E39793" s="294"/>
      <c r="F39793" s="294"/>
    </row>
    <row r="39794">
      <c r="A39794" s="294" t="s">
        <v>45310</v>
      </c>
      <c r="B39794" s="294"/>
      <c r="C39794" s="294"/>
      <c r="D39794" s="294"/>
      <c r="E39794" s="294"/>
      <c r="F39794" s="294"/>
    </row>
    <row r="39795">
      <c r="A39795" s="294" t="s">
        <v>45311</v>
      </c>
      <c r="B39795" s="294"/>
      <c r="C39795" s="294"/>
      <c r="D39795" s="294"/>
      <c r="E39795" s="294"/>
      <c r="F39795" s="294"/>
    </row>
    <row r="39796">
      <c r="A39796" s="294" t="s">
        <v>45312</v>
      </c>
      <c r="B39796" s="294"/>
      <c r="C39796" s="294"/>
      <c r="D39796" s="294"/>
      <c r="E39796" s="294"/>
      <c r="F39796" s="294"/>
    </row>
    <row r="39797">
      <c r="A39797" s="294" t="s">
        <v>45313</v>
      </c>
      <c r="B39797" s="294"/>
      <c r="C39797" s="294"/>
      <c r="D39797" s="294"/>
      <c r="E39797" s="294"/>
      <c r="F39797" s="294"/>
    </row>
    <row r="39798">
      <c r="A39798" s="294" t="str">
        <f>ARRAY_CONSTRAIN(ARRAYFORMULA(-to eliminate aggravated Vata), 1, 1)</f>
        <v>#ERROR!</v>
      </c>
      <c r="B39798" s="294"/>
      <c r="C39798" s="294"/>
      <c r="D39798" s="294"/>
      <c r="E39798" s="294"/>
      <c r="F39798" s="294"/>
    </row>
    <row r="39799">
      <c r="A39799" s="294" t="s">
        <v>45314</v>
      </c>
      <c r="B39799" s="294"/>
      <c r="C39799" s="294"/>
      <c r="D39799" s="294"/>
      <c r="E39799" s="294"/>
      <c r="F39799" s="294"/>
    </row>
    <row r="39800">
      <c r="A39800" s="294" t="s">
        <v>45315</v>
      </c>
      <c r="B39800" s="294"/>
      <c r="C39800" s="294"/>
      <c r="D39800" s="294"/>
      <c r="E39800" s="294"/>
      <c r="F39800" s="294"/>
    </row>
    <row r="39801">
      <c r="A39801" s="294"/>
      <c r="B39801" s="294"/>
      <c r="C39801" s="294"/>
      <c r="D39801" s="294"/>
      <c r="E39801" s="294"/>
      <c r="F39801" s="294"/>
    </row>
    <row r="39802">
      <c r="A39802" s="294" t="s">
        <v>45316</v>
      </c>
      <c r="B39802" s="294"/>
      <c r="C39802" s="294"/>
      <c r="D39802" s="294"/>
      <c r="E39802" s="294"/>
      <c r="F39802" s="294"/>
    </row>
    <row r="39803">
      <c r="A39803" s="294"/>
      <c r="B39803" s="294"/>
      <c r="C39803" s="294"/>
      <c r="D39803" s="294"/>
      <c r="E39803" s="294"/>
      <c r="F39803" s="294"/>
    </row>
    <row r="39804">
      <c r="A39804" s="294" t="s">
        <v>24479</v>
      </c>
      <c r="B39804" s="294"/>
      <c r="C39804" s="294"/>
      <c r="D39804" s="294"/>
      <c r="E39804" s="294"/>
      <c r="F39804" s="294"/>
    </row>
    <row r="39805">
      <c r="A39805" s="294" t="s">
        <v>45317</v>
      </c>
      <c r="B39805" s="294"/>
      <c r="C39805" s="294"/>
      <c r="D39805" s="294"/>
      <c r="E39805" s="294"/>
      <c r="F39805" s="294"/>
    </row>
    <row r="39806">
      <c r="A39806" s="294" t="s">
        <v>45318</v>
      </c>
      <c r="B39806" s="294"/>
      <c r="C39806" s="294"/>
      <c r="D39806" s="294"/>
      <c r="E39806" s="294"/>
      <c r="F39806" s="294"/>
    </row>
    <row r="39807">
      <c r="A39807" s="294" t="s">
        <v>45319</v>
      </c>
      <c r="B39807" s="294"/>
      <c r="C39807" s="294"/>
      <c r="D39807" s="294"/>
      <c r="E39807" s="294"/>
      <c r="F39807" s="294"/>
    </row>
    <row r="39808">
      <c r="A39808" s="294"/>
      <c r="B39808" s="294"/>
      <c r="C39808" s="294"/>
      <c r="D39808" s="294"/>
      <c r="E39808" s="294"/>
      <c r="F39808" s="294"/>
    </row>
    <row r="39809">
      <c r="A39809" s="294" t="s">
        <v>22156</v>
      </c>
      <c r="B39809" s="294"/>
      <c r="C39809" s="294"/>
      <c r="D39809" s="294"/>
      <c r="E39809" s="294"/>
      <c r="F39809" s="294"/>
    </row>
    <row r="39810">
      <c r="A39810" s="294"/>
      <c r="B39810" s="294"/>
      <c r="C39810" s="294"/>
      <c r="D39810" s="294"/>
      <c r="E39810" s="294"/>
      <c r="F39810" s="294"/>
    </row>
    <row r="39811">
      <c r="A39811" s="294" t="s">
        <v>22492</v>
      </c>
      <c r="B39811" s="294"/>
      <c r="C39811" s="294"/>
      <c r="D39811" s="294"/>
      <c r="E39811" s="294"/>
      <c r="F39811" s="294"/>
    </row>
    <row r="39812">
      <c r="A39812" s="294" t="s">
        <v>45320</v>
      </c>
      <c r="B39812" s="294"/>
      <c r="C39812" s="294"/>
      <c r="D39812" s="294"/>
      <c r="E39812" s="294"/>
      <c r="F39812" s="294"/>
    </row>
    <row r="39813">
      <c r="A39813" s="294" t="s">
        <v>45321</v>
      </c>
      <c r="B39813" s="294"/>
      <c r="C39813" s="294"/>
      <c r="D39813" s="294"/>
      <c r="E39813" s="294"/>
      <c r="F39813" s="294"/>
    </row>
    <row r="39814">
      <c r="A39814" s="294" t="s">
        <v>22861</v>
      </c>
      <c r="B39814" s="294"/>
      <c r="C39814" s="294"/>
      <c r="D39814" s="294"/>
      <c r="E39814" s="294"/>
      <c r="F39814" s="294"/>
    </row>
    <row r="39815">
      <c r="A39815" s="294" t="s">
        <v>45322</v>
      </c>
      <c r="B39815" s="294"/>
      <c r="C39815" s="294"/>
      <c r="D39815" s="294"/>
      <c r="E39815" s="294"/>
      <c r="F39815" s="294"/>
    </row>
    <row r="39816">
      <c r="A39816" s="294"/>
      <c r="B39816" s="294"/>
      <c r="C39816" s="294"/>
      <c r="D39816" s="294"/>
      <c r="E39816" s="294"/>
      <c r="F39816" s="294"/>
    </row>
    <row r="39817">
      <c r="A39817" s="294" t="s">
        <v>21462</v>
      </c>
      <c r="B39817" s="294"/>
      <c r="C39817" s="294"/>
      <c r="D39817" s="294"/>
      <c r="E39817" s="294"/>
      <c r="F39817" s="294"/>
    </row>
    <row r="39818">
      <c r="A39818" s="294"/>
      <c r="B39818" s="294"/>
      <c r="C39818" s="294"/>
      <c r="D39818" s="294"/>
      <c r="E39818" s="294"/>
      <c r="F39818" s="294"/>
    </row>
    <row r="39819">
      <c r="A39819" s="294" t="s">
        <v>21336</v>
      </c>
      <c r="B39819" s="294"/>
      <c r="C39819" s="294"/>
      <c r="D39819" s="294"/>
      <c r="E39819" s="294"/>
      <c r="F39819" s="294"/>
    </row>
    <row r="39820">
      <c r="A39820" s="294" t="str">
        <f>ARRAY_CONSTRAIN(ARRAYFORMULA(-Rasnadi Kashaya), 1, 1)</f>
        <v>#ERROR!</v>
      </c>
      <c r="B39820" s="294"/>
      <c r="C39820" s="294"/>
      <c r="D39820" s="294"/>
      <c r="E39820" s="294"/>
      <c r="F39820" s="294"/>
    </row>
    <row r="39821">
      <c r="A39821" s="294" t="str">
        <f>ARRAY_CONSTRAIN(ARRAYFORMULA(-Yogaraja Guggulu), 1, 1)</f>
        <v>#ERROR!</v>
      </c>
      <c r="B39821" s="294"/>
      <c r="C39821" s="294"/>
      <c r="D39821" s="294"/>
      <c r="E39821" s="294"/>
      <c r="F39821" s="294"/>
    </row>
    <row r="39822">
      <c r="A39822" s="294" t="str">
        <f>ARRAY_CONSTRAIN(ARRAYFORMULA(-Trayodashanga Guggulu), 1, 1)</f>
        <v>#ERROR!</v>
      </c>
      <c r="B39822" s="294"/>
      <c r="C39822" s="294"/>
      <c r="D39822" s="294"/>
      <c r="E39822" s="294"/>
      <c r="F39822" s="294"/>
    </row>
    <row r="39823">
      <c r="A39823" s="294" t="str">
        <f>ARRAY_CONSTRAIN(ARRAYFORMULA(-Dashamoola kwatha), 1, 1)</f>
        <v>#ERROR!</v>
      </c>
      <c r="B39823" s="294"/>
      <c r="C39823" s="294"/>
      <c r="D39823" s="294"/>
      <c r="E39823" s="294"/>
      <c r="F39823" s="294"/>
    </row>
    <row r="39824">
      <c r="A39824" s="294" t="str">
        <f>ARRAY_CONSTRAIN(ARRAYFORMULA(-Eranda Sneha(Mild purgation)), 1, 1)</f>
        <v>#ERROR!</v>
      </c>
      <c r="B39824" s="294"/>
      <c r="C39824" s="294"/>
      <c r="D39824" s="294"/>
      <c r="E39824" s="294"/>
      <c r="F39824" s="294"/>
    </row>
    <row r="39825">
      <c r="A39825" s="294" t="s">
        <v>22167</v>
      </c>
      <c r="B39825" s="294"/>
      <c r="C39825" s="294"/>
      <c r="D39825" s="294"/>
      <c r="E39825" s="294"/>
      <c r="F39825" s="294"/>
    </row>
    <row r="39826">
      <c r="A39826" s="294" t="str">
        <f>ARRAY_CONSTRAIN(ARRAYFORMULA(-Pizhichil(for chronic cases)), 1, 1)</f>
        <v>#ERROR!</v>
      </c>
      <c r="B39826" s="294"/>
      <c r="C39826" s="294"/>
      <c r="D39826" s="294"/>
      <c r="E39826" s="294"/>
      <c r="F39826" s="294"/>
    </row>
    <row r="39827">
      <c r="A39827" s="294" t="str">
        <f>ARRAY_CONSTRAIN(ARRAYFORMULA(-Kati basti/Greeva basti with Warm medicated oil), 1, 1)</f>
        <v>#ERROR!</v>
      </c>
      <c r="B39827" s="294"/>
      <c r="C39827" s="294"/>
      <c r="D39827" s="294"/>
      <c r="E39827" s="294"/>
      <c r="F39827" s="294"/>
    </row>
    <row r="39828">
      <c r="A39828" s="294" t="str">
        <f>ARRAY_CONSTRAIN(ARRAYFORMULA(-Nasya with Anu Taila or ksheerabala Taila), 1, 1)</f>
        <v>#ERROR!</v>
      </c>
      <c r="B39828" s="294"/>
      <c r="C39828" s="294"/>
      <c r="D39828" s="294"/>
      <c r="E39828" s="294"/>
      <c r="F39828" s="294"/>
    </row>
    <row r="39829">
      <c r="A39829" s="294" t="str">
        <f>ARRAY_CONSTRAIN(ARRAYFORMULA(-Rasnadi Kashayam), 1, 1)</f>
        <v>#ERROR!</v>
      </c>
      <c r="B39829" s="294"/>
      <c r="C39829" s="294"/>
      <c r="D39829" s="294"/>
      <c r="E39829" s="294"/>
      <c r="F39829" s="294"/>
    </row>
    <row r="39830">
      <c r="A39830" s="294" t="s">
        <v>45323</v>
      </c>
      <c r="B39830" s="294"/>
      <c r="C39830" s="294"/>
      <c r="D39830" s="294"/>
      <c r="E39830" s="294"/>
      <c r="F39830" s="294"/>
    </row>
    <row r="39831">
      <c r="A39831" s="294" t="s">
        <v>45324</v>
      </c>
      <c r="B39831" s="294"/>
      <c r="C39831" s="294"/>
      <c r="D39831" s="294"/>
      <c r="E39831" s="294"/>
      <c r="F39831" s="294"/>
    </row>
    <row r="39832">
      <c r="A39832" s="294" t="s">
        <v>45325</v>
      </c>
      <c r="B39832" s="294"/>
      <c r="C39832" s="294"/>
      <c r="D39832" s="294"/>
      <c r="E39832" s="294"/>
      <c r="F39832" s="294"/>
    </row>
    <row r="39833">
      <c r="A39833" s="294" t="s">
        <v>45326</v>
      </c>
      <c r="B39833" s="294"/>
      <c r="C39833" s="294"/>
      <c r="D39833" s="294"/>
      <c r="E39833" s="294"/>
      <c r="F39833" s="294"/>
    </row>
    <row r="39834">
      <c r="A39834" s="294" t="s">
        <v>25080</v>
      </c>
      <c r="B39834" s="294"/>
      <c r="C39834" s="294"/>
      <c r="D39834" s="294"/>
      <c r="E39834" s="294"/>
      <c r="F39834" s="294"/>
    </row>
    <row r="39835">
      <c r="A39835" s="294" t="str">
        <f>ARRAY_CONSTRAIN(ARRAYFORMULA(-Best for Vata-Kapha disorders affecting joints and bones.), 1, 1)</f>
        <v>#ERROR!</v>
      </c>
      <c r="B39835" s="294"/>
      <c r="C39835" s="294"/>
      <c r="D39835" s="294"/>
      <c r="E39835" s="294"/>
      <c r="F39835" s="294"/>
    </row>
    <row r="39836">
      <c r="A39836" s="294" t="s">
        <v>45327</v>
      </c>
      <c r="B39836" s="294"/>
      <c r="C39836" s="294"/>
      <c r="D39836" s="294"/>
      <c r="E39836" s="294"/>
      <c r="F39836" s="294"/>
    </row>
    <row r="39837">
      <c r="A39837" s="294" t="s">
        <v>45328</v>
      </c>
      <c r="B39837" s="294"/>
      <c r="C39837" s="294"/>
      <c r="D39837" s="294"/>
      <c r="E39837" s="294"/>
      <c r="F39837" s="294"/>
    </row>
    <row r="39838">
      <c r="A39838" s="294" t="s">
        <v>23532</v>
      </c>
      <c r="B39838" s="294"/>
      <c r="C39838" s="294"/>
      <c r="D39838" s="294"/>
      <c r="E39838" s="294"/>
      <c r="F39838" s="294"/>
    </row>
    <row r="39839">
      <c r="A39839" s="294" t="s">
        <v>45329</v>
      </c>
      <c r="B39839" s="294"/>
      <c r="C39839" s="294"/>
      <c r="D39839" s="294"/>
      <c r="E39839" s="294"/>
      <c r="F39839" s="294"/>
    </row>
    <row r="39840">
      <c r="A39840" s="294" t="s">
        <v>45330</v>
      </c>
      <c r="B39840" s="294"/>
      <c r="C39840" s="294"/>
      <c r="D39840" s="294"/>
      <c r="E39840" s="294"/>
      <c r="F39840" s="294"/>
    </row>
    <row r="39841">
      <c r="A39841" s="294" t="s">
        <v>45331</v>
      </c>
      <c r="B39841" s="294"/>
      <c r="C39841" s="294"/>
      <c r="D39841" s="294"/>
      <c r="E39841" s="294"/>
      <c r="F39841" s="294"/>
    </row>
    <row r="39842">
      <c r="A39842" s="294" t="s">
        <v>45332</v>
      </c>
      <c r="B39842" s="294"/>
      <c r="C39842" s="294"/>
      <c r="D39842" s="294"/>
      <c r="E39842" s="294"/>
      <c r="F39842" s="294"/>
    </row>
    <row r="39843">
      <c r="A39843" s="294" t="s">
        <v>45333</v>
      </c>
      <c r="B39843" s="294"/>
      <c r="C39843" s="294"/>
      <c r="D39843" s="294"/>
      <c r="E39843" s="294"/>
      <c r="F39843" s="294"/>
    </row>
    <row r="39844">
      <c r="A39844" s="294" t="s">
        <v>45334</v>
      </c>
      <c r="B39844" s="294"/>
      <c r="C39844" s="294"/>
      <c r="D39844" s="294"/>
      <c r="E39844" s="294"/>
      <c r="F39844" s="294"/>
    </row>
    <row r="39845">
      <c r="A39845" s="294" t="s">
        <v>45335</v>
      </c>
      <c r="B39845" s="294"/>
      <c r="C39845" s="294"/>
      <c r="D39845" s="294"/>
      <c r="E39845" s="294"/>
      <c r="F39845" s="294"/>
    </row>
    <row r="39846">
      <c r="A39846" s="294" t="s">
        <v>45336</v>
      </c>
      <c r="B39846" s="294"/>
      <c r="C39846" s="294"/>
      <c r="D39846" s="294"/>
      <c r="E39846" s="294"/>
      <c r="F39846" s="294"/>
    </row>
    <row r="39847">
      <c r="A39847" s="294" t="s">
        <v>45337</v>
      </c>
      <c r="B39847" s="294"/>
      <c r="C39847" s="294"/>
      <c r="D39847" s="294"/>
      <c r="E39847" s="294"/>
      <c r="F39847" s="294"/>
    </row>
    <row r="39848">
      <c r="A39848" s="294" t="s">
        <v>45338</v>
      </c>
      <c r="B39848" s="294"/>
      <c r="C39848" s="294"/>
      <c r="D39848" s="294"/>
      <c r="E39848" s="294"/>
      <c r="F39848" s="294"/>
    </row>
    <row r="39849">
      <c r="A39849" s="294" t="s">
        <v>45339</v>
      </c>
      <c r="B39849" s="294"/>
      <c r="C39849" s="294"/>
      <c r="D39849" s="294"/>
      <c r="E39849" s="294"/>
      <c r="F39849" s="294"/>
    </row>
    <row r="39850">
      <c r="A39850" s="294" t="s">
        <v>45340</v>
      </c>
      <c r="B39850" s="294"/>
      <c r="C39850" s="294"/>
      <c r="D39850" s="294"/>
      <c r="E39850" s="294"/>
      <c r="F39850" s="294"/>
    </row>
    <row r="39851">
      <c r="A39851" s="294" t="s">
        <v>45341</v>
      </c>
      <c r="B39851" s="294"/>
      <c r="C39851" s="294"/>
      <c r="D39851" s="294"/>
      <c r="E39851" s="294"/>
      <c r="F39851" s="294"/>
    </row>
    <row r="39852">
      <c r="A39852" s="294" t="s">
        <v>45342</v>
      </c>
      <c r="B39852" s="294"/>
      <c r="C39852" s="294"/>
      <c r="D39852" s="294"/>
      <c r="E39852" s="294"/>
      <c r="F39852" s="294"/>
    </row>
    <row r="39853">
      <c r="A39853" s="294" t="s">
        <v>45343</v>
      </c>
      <c r="B39853" s="294"/>
      <c r="C39853" s="294"/>
      <c r="D39853" s="294"/>
      <c r="E39853" s="294"/>
      <c r="F39853" s="294"/>
    </row>
    <row r="39854">
      <c r="A39854" s="294" t="s">
        <v>45344</v>
      </c>
      <c r="B39854" s="294"/>
      <c r="C39854" s="294"/>
      <c r="D39854" s="294"/>
      <c r="E39854" s="294"/>
      <c r="F39854" s="294"/>
    </row>
    <row r="39855">
      <c r="A39855" s="294" t="s">
        <v>45345</v>
      </c>
      <c r="B39855" s="294"/>
      <c r="C39855" s="294"/>
      <c r="D39855" s="294"/>
      <c r="E39855" s="294"/>
      <c r="F39855" s="294"/>
    </row>
    <row r="39856">
      <c r="A39856" s="294"/>
      <c r="B39856" s="294"/>
      <c r="C39856" s="294"/>
      <c r="D39856" s="294"/>
      <c r="E39856" s="294"/>
      <c r="F39856" s="294"/>
    </row>
    <row r="39857">
      <c r="A39857" s="294" t="s">
        <v>41927</v>
      </c>
      <c r="B39857" s="294"/>
      <c r="C39857" s="294"/>
      <c r="D39857" s="294"/>
      <c r="E39857" s="294"/>
      <c r="F39857" s="294"/>
    </row>
    <row r="39858">
      <c r="A39858" s="294" t="s">
        <v>45346</v>
      </c>
      <c r="B39858" s="294"/>
      <c r="C39858" s="294"/>
      <c r="D39858" s="294"/>
      <c r="E39858" s="294"/>
      <c r="F39858" s="294"/>
    </row>
    <row r="39859">
      <c r="A39859" s="294" t="s">
        <v>21270</v>
      </c>
      <c r="B39859" s="294"/>
      <c r="C39859" s="294"/>
      <c r="D39859" s="294"/>
      <c r="E39859" s="294"/>
      <c r="F39859" s="294"/>
    </row>
    <row r="39860">
      <c r="A39860" s="294" t="s">
        <v>45347</v>
      </c>
      <c r="B39860" s="294"/>
      <c r="C39860" s="294"/>
      <c r="D39860" s="294"/>
      <c r="E39860" s="294"/>
      <c r="F39860" s="294"/>
    </row>
    <row r="39861">
      <c r="A39861" s="294"/>
      <c r="B39861" s="294"/>
      <c r="C39861" s="294"/>
      <c r="D39861" s="294"/>
      <c r="E39861" s="294"/>
      <c r="F39861" s="294"/>
    </row>
    <row r="39862">
      <c r="A39862" s="294" t="s">
        <v>23562</v>
      </c>
      <c r="B39862" s="294"/>
      <c r="C39862" s="294"/>
      <c r="D39862" s="294"/>
      <c r="E39862" s="294"/>
      <c r="F39862" s="294"/>
    </row>
    <row r="39863">
      <c r="A39863" s="294"/>
      <c r="B39863" s="294"/>
      <c r="C39863" s="294"/>
      <c r="D39863" s="294"/>
      <c r="E39863" s="294"/>
      <c r="F39863" s="294"/>
    </row>
    <row r="39864">
      <c r="A39864" s="294" t="s">
        <v>23563</v>
      </c>
      <c r="B39864" s="294"/>
      <c r="C39864" s="294"/>
      <c r="D39864" s="294"/>
      <c r="E39864" s="294"/>
      <c r="F39864" s="294"/>
    </row>
    <row r="39865">
      <c r="A39865" s="294" t="s">
        <v>23564</v>
      </c>
      <c r="B39865" s="294"/>
      <c r="C39865" s="294"/>
      <c r="D39865" s="294"/>
      <c r="E39865" s="294"/>
      <c r="F39865" s="294"/>
    </row>
    <row r="39866">
      <c r="A39866" s="294" t="s">
        <v>23565</v>
      </c>
      <c r="B39866" s="294"/>
      <c r="C39866" s="294"/>
      <c r="D39866" s="294"/>
      <c r="E39866" s="294"/>
      <c r="F39866" s="294"/>
    </row>
    <row r="39867">
      <c r="A39867" s="294" t="s">
        <v>23566</v>
      </c>
      <c r="B39867" s="294"/>
      <c r="C39867" s="294"/>
      <c r="D39867" s="294"/>
      <c r="E39867" s="294"/>
      <c r="F39867" s="294"/>
    </row>
    <row r="39868">
      <c r="A39868" s="294" t="s">
        <v>23567</v>
      </c>
      <c r="B39868" s="294"/>
      <c r="C39868" s="294"/>
      <c r="D39868" s="294"/>
      <c r="E39868" s="294"/>
      <c r="F39868" s="294"/>
    </row>
    <row r="39869">
      <c r="A39869" s="294" t="s">
        <v>23568</v>
      </c>
      <c r="B39869" s="294"/>
      <c r="C39869" s="294"/>
      <c r="D39869" s="294"/>
      <c r="E39869" s="294"/>
      <c r="F39869" s="294"/>
    </row>
    <row r="39870">
      <c r="A39870" s="294"/>
      <c r="B39870" s="294"/>
      <c r="C39870" s="294"/>
      <c r="D39870" s="294"/>
      <c r="E39870" s="294"/>
      <c r="F39870" s="294"/>
    </row>
    <row r="39871">
      <c r="A39871" s="294"/>
      <c r="B39871" s="294"/>
      <c r="C39871" s="294"/>
      <c r="D39871" s="294"/>
      <c r="E39871" s="294"/>
      <c r="F39871" s="294"/>
    </row>
    <row r="39872">
      <c r="A39872" s="294" t="s">
        <v>23569</v>
      </c>
      <c r="B39872" s="294"/>
      <c r="C39872" s="294"/>
      <c r="D39872" s="294"/>
      <c r="E39872" s="294"/>
      <c r="F39872" s="294"/>
    </row>
    <row r="39873">
      <c r="A39873" s="294"/>
      <c r="B39873" s="294"/>
      <c r="C39873" s="294"/>
      <c r="D39873" s="294"/>
      <c r="E39873" s="294"/>
      <c r="F39873" s="294"/>
    </row>
    <row r="39874">
      <c r="A39874" s="294" t="s">
        <v>23570</v>
      </c>
      <c r="B39874" s="294"/>
      <c r="C39874" s="294"/>
      <c r="D39874" s="294"/>
      <c r="E39874" s="294"/>
      <c r="F39874" s="294"/>
    </row>
    <row r="39875">
      <c r="A39875" s="294" t="s">
        <v>23571</v>
      </c>
      <c r="B39875" s="294"/>
      <c r="C39875" s="294"/>
      <c r="D39875" s="294"/>
      <c r="E39875" s="294"/>
      <c r="F39875" s="294"/>
    </row>
    <row r="39876">
      <c r="A39876" s="294" t="s">
        <v>23572</v>
      </c>
      <c r="B39876" s="294"/>
      <c r="C39876" s="294"/>
      <c r="D39876" s="294"/>
      <c r="E39876" s="294"/>
      <c r="F39876" s="294"/>
    </row>
    <row r="39877">
      <c r="A39877" s="294" t="s">
        <v>23573</v>
      </c>
      <c r="B39877" s="294"/>
      <c r="C39877" s="294"/>
      <c r="D39877" s="294"/>
      <c r="E39877" s="294"/>
      <c r="F39877" s="294"/>
    </row>
    <row r="39878">
      <c r="A39878" s="294"/>
      <c r="B39878" s="294"/>
      <c r="C39878" s="294"/>
      <c r="D39878" s="294"/>
      <c r="E39878" s="294"/>
      <c r="F39878" s="294"/>
    </row>
    <row r="39879">
      <c r="A39879" s="294"/>
      <c r="B39879" s="294"/>
      <c r="C39879" s="294"/>
      <c r="D39879" s="294"/>
      <c r="E39879" s="294"/>
      <c r="F39879" s="294"/>
    </row>
    <row r="39880">
      <c r="A39880" s="294" t="s">
        <v>23574</v>
      </c>
      <c r="B39880" s="294"/>
      <c r="C39880" s="294"/>
      <c r="D39880" s="294"/>
      <c r="E39880" s="294"/>
      <c r="F39880" s="294"/>
    </row>
    <row r="39881">
      <c r="A39881" s="294"/>
      <c r="B39881" s="294"/>
      <c r="C39881" s="294"/>
      <c r="D39881" s="294"/>
      <c r="E39881" s="294"/>
      <c r="F39881" s="294"/>
    </row>
    <row r="39882">
      <c r="A39882" s="294" t="s">
        <v>23575</v>
      </c>
      <c r="B39882" s="294"/>
      <c r="C39882" s="294"/>
      <c r="D39882" s="294"/>
      <c r="E39882" s="294"/>
      <c r="F39882" s="294"/>
    </row>
    <row r="39883">
      <c r="A39883" s="294" t="s">
        <v>23576</v>
      </c>
      <c r="B39883" s="294"/>
      <c r="C39883" s="294"/>
      <c r="D39883" s="294"/>
      <c r="E39883" s="294"/>
      <c r="F39883" s="294"/>
    </row>
    <row r="39884">
      <c r="A39884" s="294" t="s">
        <v>23577</v>
      </c>
      <c r="B39884" s="294"/>
      <c r="C39884" s="294"/>
      <c r="D39884" s="294"/>
      <c r="E39884" s="294"/>
      <c r="F39884" s="294"/>
    </row>
    <row r="39885">
      <c r="A39885" s="294" t="s">
        <v>23578</v>
      </c>
      <c r="B39885" s="294"/>
      <c r="C39885" s="294"/>
      <c r="D39885" s="294"/>
      <c r="E39885" s="294"/>
      <c r="F39885" s="294"/>
    </row>
    <row r="39886">
      <c r="A39886" s="294" t="s">
        <v>23579</v>
      </c>
      <c r="B39886" s="294"/>
      <c r="C39886" s="294"/>
      <c r="D39886" s="294"/>
      <c r="E39886" s="294"/>
      <c r="F39886" s="294"/>
    </row>
    <row r="39887">
      <c r="A39887" s="294" t="s">
        <v>23580</v>
      </c>
      <c r="B39887" s="294"/>
      <c r="C39887" s="294"/>
      <c r="D39887" s="294"/>
      <c r="E39887" s="294"/>
      <c r="F39887" s="294"/>
    </row>
    <row r="39888">
      <c r="A39888" s="294"/>
      <c r="B39888" s="294"/>
      <c r="C39888" s="294"/>
      <c r="D39888" s="294"/>
      <c r="E39888" s="294"/>
      <c r="F39888" s="294"/>
    </row>
    <row r="39889">
      <c r="A39889" s="294"/>
      <c r="B39889" s="294"/>
      <c r="C39889" s="294"/>
      <c r="D39889" s="294"/>
      <c r="E39889" s="294"/>
      <c r="F39889" s="294"/>
    </row>
    <row r="39890">
      <c r="A39890" s="294"/>
      <c r="B39890" s="294"/>
      <c r="C39890" s="294"/>
      <c r="D39890" s="294"/>
      <c r="E39890" s="294"/>
      <c r="F39890" s="294"/>
    </row>
    <row r="39891">
      <c r="A39891" s="294" t="s">
        <v>21292</v>
      </c>
      <c r="B39891" s="294"/>
      <c r="C39891" s="294"/>
      <c r="D39891" s="294"/>
      <c r="E39891" s="294"/>
      <c r="F39891" s="294"/>
    </row>
    <row r="39892">
      <c r="A39892" s="294"/>
      <c r="B39892" s="294"/>
      <c r="C39892" s="294"/>
      <c r="D39892" s="294"/>
      <c r="E39892" s="294"/>
      <c r="F39892" s="294"/>
    </row>
    <row r="39893">
      <c r="A39893" s="294" t="s">
        <v>23581</v>
      </c>
      <c r="B39893" s="294"/>
      <c r="C39893" s="294"/>
      <c r="D39893" s="294"/>
      <c r="E39893" s="294"/>
      <c r="F39893" s="294"/>
    </row>
    <row r="39894">
      <c r="A39894" s="294" t="s">
        <v>23582</v>
      </c>
      <c r="B39894" s="294"/>
      <c r="C39894" s="294"/>
      <c r="D39894" s="294"/>
      <c r="E39894" s="294"/>
      <c r="F39894" s="294"/>
    </row>
    <row r="39895">
      <c r="A39895" s="294" t="s">
        <v>23583</v>
      </c>
      <c r="B39895" s="294"/>
      <c r="C39895" s="294"/>
      <c r="D39895" s="294"/>
      <c r="E39895" s="294"/>
      <c r="F39895" s="294"/>
    </row>
    <row r="39896">
      <c r="A39896" s="294" t="s">
        <v>23584</v>
      </c>
      <c r="B39896" s="294"/>
      <c r="C39896" s="294"/>
      <c r="D39896" s="294"/>
      <c r="E39896" s="294"/>
      <c r="F39896" s="294"/>
    </row>
    <row r="39897">
      <c r="A39897" s="294"/>
      <c r="B39897" s="294"/>
      <c r="C39897" s="294"/>
      <c r="D39897" s="294"/>
      <c r="E39897" s="294"/>
      <c r="F39897" s="294"/>
    </row>
    <row r="39898">
      <c r="A39898" s="294" t="s">
        <v>21760</v>
      </c>
      <c r="B39898" s="294"/>
      <c r="C39898" s="294"/>
      <c r="D39898" s="294"/>
      <c r="E39898" s="294"/>
      <c r="F39898" s="294"/>
    </row>
    <row r="39899">
      <c r="A39899" s="294"/>
      <c r="B39899" s="294"/>
      <c r="C39899" s="294"/>
      <c r="D39899" s="294"/>
      <c r="E39899" s="294"/>
      <c r="F39899" s="294"/>
    </row>
    <row r="39900">
      <c r="A39900" s="294" t="s">
        <v>21761</v>
      </c>
      <c r="B39900" s="294"/>
      <c r="C39900" s="294"/>
      <c r="D39900" s="294"/>
      <c r="E39900" s="294"/>
      <c r="F39900" s="294"/>
    </row>
    <row r="39901">
      <c r="A39901" s="294" t="s">
        <v>23585</v>
      </c>
      <c r="B39901" s="294"/>
      <c r="C39901" s="294"/>
      <c r="D39901" s="294"/>
      <c r="E39901" s="294"/>
      <c r="F39901" s="294"/>
    </row>
    <row r="39902">
      <c r="A39902" s="294" t="s">
        <v>23586</v>
      </c>
      <c r="B39902" s="294"/>
      <c r="C39902" s="294"/>
      <c r="D39902" s="294"/>
      <c r="E39902" s="294"/>
      <c r="F39902" s="294"/>
    </row>
    <row r="39903">
      <c r="A39903" s="294" t="s">
        <v>23587</v>
      </c>
      <c r="B39903" s="294"/>
      <c r="C39903" s="294"/>
      <c r="D39903" s="294"/>
      <c r="E39903" s="294"/>
      <c r="F39903" s="294"/>
    </row>
    <row r="39904">
      <c r="A39904" s="294" t="s">
        <v>23588</v>
      </c>
      <c r="B39904" s="294"/>
      <c r="C39904" s="294"/>
      <c r="D39904" s="294"/>
      <c r="E39904" s="294"/>
      <c r="F39904" s="294"/>
    </row>
    <row r="39905">
      <c r="A39905" s="294" t="s">
        <v>23589</v>
      </c>
      <c r="B39905" s="294"/>
      <c r="C39905" s="294"/>
      <c r="D39905" s="294"/>
      <c r="E39905" s="294"/>
      <c r="F39905" s="294"/>
    </row>
    <row r="39906">
      <c r="A39906" s="294"/>
      <c r="B39906" s="294"/>
      <c r="C39906" s="294"/>
      <c r="D39906" s="294"/>
      <c r="E39906" s="294"/>
      <c r="F39906" s="294"/>
    </row>
    <row r="39907">
      <c r="A39907" s="294" t="s">
        <v>22353</v>
      </c>
      <c r="B39907" s="294"/>
      <c r="C39907" s="294"/>
      <c r="D39907" s="294"/>
      <c r="E39907" s="294"/>
      <c r="F39907" s="294"/>
    </row>
    <row r="39908">
      <c r="A39908" s="294"/>
      <c r="B39908" s="294"/>
      <c r="C39908" s="294"/>
      <c r="D39908" s="294"/>
      <c r="E39908" s="294"/>
      <c r="F39908" s="294"/>
    </row>
    <row r="39909">
      <c r="A39909" s="294" t="s">
        <v>23590</v>
      </c>
      <c r="B39909" s="294"/>
      <c r="C39909" s="294"/>
      <c r="D39909" s="294"/>
      <c r="E39909" s="294"/>
      <c r="F39909" s="294"/>
    </row>
    <row r="39910">
      <c r="A39910" s="294" t="s">
        <v>23591</v>
      </c>
      <c r="B39910" s="294"/>
      <c r="C39910" s="294"/>
      <c r="D39910" s="294"/>
      <c r="E39910" s="294"/>
      <c r="F39910" s="294"/>
    </row>
    <row r="39911">
      <c r="A39911" s="294" t="s">
        <v>23592</v>
      </c>
      <c r="B39911" s="294"/>
      <c r="C39911" s="294"/>
      <c r="D39911" s="294"/>
      <c r="E39911" s="294"/>
      <c r="F39911" s="294"/>
    </row>
    <row r="39912">
      <c r="A39912" s="294" t="s">
        <v>23593</v>
      </c>
      <c r="B39912" s="294"/>
      <c r="C39912" s="294"/>
      <c r="D39912" s="294"/>
      <c r="E39912" s="294"/>
      <c r="F39912" s="294"/>
    </row>
    <row r="39913">
      <c r="A39913" s="294" t="s">
        <v>23594</v>
      </c>
      <c r="B39913" s="294"/>
      <c r="C39913" s="294"/>
      <c r="D39913" s="294"/>
      <c r="E39913" s="294"/>
      <c r="F39913" s="294"/>
    </row>
    <row r="39914">
      <c r="A39914" s="294" t="s">
        <v>23595</v>
      </c>
      <c r="B39914" s="294"/>
      <c r="C39914" s="294"/>
      <c r="D39914" s="294"/>
      <c r="E39914" s="294"/>
      <c r="F39914" s="294"/>
    </row>
    <row r="39915">
      <c r="A39915" s="294"/>
      <c r="B39915" s="294"/>
      <c r="C39915" s="294"/>
      <c r="D39915" s="294"/>
      <c r="E39915" s="294"/>
      <c r="F39915" s="294"/>
    </row>
    <row r="39916">
      <c r="A39916" s="294" t="s">
        <v>41927</v>
      </c>
      <c r="B39916" s="294"/>
      <c r="C39916" s="294"/>
      <c r="D39916" s="294"/>
      <c r="E39916" s="294"/>
      <c r="F39916" s="294"/>
    </row>
    <row r="39917">
      <c r="A39917" s="294" t="s">
        <v>45348</v>
      </c>
      <c r="B39917" s="294"/>
      <c r="C39917" s="294"/>
      <c r="D39917" s="294"/>
      <c r="E39917" s="294"/>
      <c r="F39917" s="294"/>
    </row>
    <row r="39918">
      <c r="A39918" s="294" t="s">
        <v>21314</v>
      </c>
      <c r="B39918" s="294"/>
      <c r="C39918" s="294"/>
      <c r="D39918" s="294"/>
      <c r="E39918" s="294"/>
      <c r="F39918" s="294"/>
    </row>
    <row r="39919">
      <c r="A39919" s="294" t="s">
        <v>45349</v>
      </c>
      <c r="B39919" s="294"/>
      <c r="C39919" s="294"/>
      <c r="D39919" s="294"/>
      <c r="E39919" s="294"/>
      <c r="F39919" s="294"/>
    </row>
    <row r="39920">
      <c r="A39920" s="294"/>
      <c r="B39920" s="294"/>
      <c r="C39920" s="294"/>
      <c r="D39920" s="294"/>
      <c r="E39920" s="294"/>
      <c r="F39920" s="294"/>
    </row>
    <row r="39921">
      <c r="A39921" s="294" t="s">
        <v>23007</v>
      </c>
      <c r="B39921" s="294"/>
      <c r="C39921" s="294"/>
      <c r="D39921" s="294"/>
      <c r="E39921" s="294"/>
      <c r="F39921" s="294"/>
    </row>
    <row r="39922">
      <c r="A39922" s="294"/>
      <c r="B39922" s="294"/>
      <c r="C39922" s="294"/>
      <c r="D39922" s="294"/>
      <c r="E39922" s="294"/>
      <c r="F39922" s="294"/>
    </row>
    <row r="39923">
      <c r="A39923" s="294" t="s">
        <v>23596</v>
      </c>
      <c r="B39923" s="294"/>
      <c r="C39923" s="294"/>
      <c r="D39923" s="294"/>
      <c r="E39923" s="294"/>
      <c r="F39923" s="294"/>
    </row>
    <row r="39924">
      <c r="A39924" s="294" t="s">
        <v>23597</v>
      </c>
      <c r="B39924" s="294"/>
      <c r="C39924" s="294"/>
      <c r="D39924" s="294"/>
      <c r="E39924" s="294"/>
      <c r="F39924" s="294"/>
    </row>
    <row r="39925">
      <c r="A39925" s="294" t="s">
        <v>23598</v>
      </c>
      <c r="B39925" s="294"/>
      <c r="C39925" s="294"/>
      <c r="D39925" s="294"/>
      <c r="E39925" s="294"/>
      <c r="F39925" s="294"/>
    </row>
    <row r="39926">
      <c r="A39926" s="294" t="s">
        <v>23599</v>
      </c>
      <c r="B39926" s="294"/>
      <c r="C39926" s="294"/>
      <c r="D39926" s="294"/>
      <c r="E39926" s="294"/>
      <c r="F39926" s="294"/>
    </row>
    <row r="39927">
      <c r="A39927" s="294" t="s">
        <v>23600</v>
      </c>
      <c r="B39927" s="294"/>
      <c r="C39927" s="294"/>
      <c r="D39927" s="294"/>
      <c r="E39927" s="294"/>
      <c r="F39927" s="294"/>
    </row>
    <row r="39928">
      <c r="A39928" s="294" t="s">
        <v>23601</v>
      </c>
      <c r="B39928" s="294"/>
      <c r="C39928" s="294"/>
      <c r="D39928" s="294"/>
      <c r="E39928" s="294"/>
      <c r="F39928" s="294"/>
    </row>
    <row r="39929">
      <c r="A39929" s="294" t="s">
        <v>23602</v>
      </c>
      <c r="B39929" s="294"/>
      <c r="C39929" s="294"/>
      <c r="D39929" s="294"/>
      <c r="E39929" s="294"/>
      <c r="F39929" s="294"/>
    </row>
    <row r="39930">
      <c r="A39930" s="294" t="s">
        <v>23603</v>
      </c>
      <c r="B39930" s="294"/>
      <c r="C39930" s="294"/>
      <c r="D39930" s="294"/>
      <c r="E39930" s="294"/>
      <c r="F39930" s="294"/>
    </row>
    <row r="39931">
      <c r="A39931" s="294"/>
      <c r="B39931" s="294"/>
      <c r="C39931" s="294"/>
      <c r="D39931" s="294"/>
      <c r="E39931" s="294"/>
      <c r="F39931" s="294"/>
    </row>
    <row r="39932">
      <c r="A39932" s="294" t="s">
        <v>23604</v>
      </c>
      <c r="B39932" s="294"/>
      <c r="C39932" s="294"/>
      <c r="D39932" s="294"/>
      <c r="E39932" s="294"/>
      <c r="F39932" s="294"/>
    </row>
    <row r="39933">
      <c r="A39933" s="294"/>
      <c r="B39933" s="294"/>
      <c r="C39933" s="294"/>
      <c r="D39933" s="294"/>
      <c r="E39933" s="294"/>
      <c r="F39933" s="294"/>
    </row>
    <row r="39934">
      <c r="A39934" s="294" t="s">
        <v>23605</v>
      </c>
      <c r="B39934" s="294"/>
      <c r="C39934" s="294"/>
      <c r="D39934" s="294"/>
      <c r="E39934" s="294"/>
      <c r="F39934" s="294"/>
    </row>
    <row r="39935">
      <c r="A39935" s="294" t="s">
        <v>23606</v>
      </c>
      <c r="B39935" s="294"/>
      <c r="C39935" s="294"/>
      <c r="D39935" s="294"/>
      <c r="E39935" s="294"/>
      <c r="F39935" s="294"/>
    </row>
    <row r="39936">
      <c r="A39936" s="294" t="s">
        <v>23607</v>
      </c>
      <c r="B39936" s="294"/>
      <c r="C39936" s="294"/>
      <c r="D39936" s="294"/>
      <c r="E39936" s="294"/>
      <c r="F39936" s="294"/>
    </row>
    <row r="39937">
      <c r="A39937" s="294" t="s">
        <v>23608</v>
      </c>
      <c r="B39937" s="294"/>
      <c r="C39937" s="294"/>
      <c r="D39937" s="294"/>
      <c r="E39937" s="294"/>
      <c r="F39937" s="294"/>
    </row>
    <row r="39938">
      <c r="A39938" s="294"/>
      <c r="B39938" s="294"/>
      <c r="C39938" s="294"/>
      <c r="D39938" s="294"/>
      <c r="E39938" s="294"/>
      <c r="F39938" s="294"/>
    </row>
    <row r="39939">
      <c r="A39939" s="294" t="s">
        <v>23609</v>
      </c>
      <c r="B39939" s="294"/>
      <c r="C39939" s="294"/>
      <c r="D39939" s="294"/>
      <c r="E39939" s="294"/>
      <c r="F39939" s="294"/>
    </row>
    <row r="39940">
      <c r="A39940" s="294"/>
      <c r="B39940" s="294"/>
      <c r="C39940" s="294"/>
      <c r="D39940" s="294"/>
      <c r="E39940" s="294"/>
      <c r="F39940" s="294"/>
    </row>
    <row r="39941">
      <c r="A39941" s="294" t="s">
        <v>23610</v>
      </c>
      <c r="B39941" s="294"/>
      <c r="C39941" s="294"/>
      <c r="D39941" s="294"/>
      <c r="E39941" s="294"/>
      <c r="F39941" s="294"/>
    </row>
    <row r="39942">
      <c r="A39942" s="294" t="s">
        <v>23611</v>
      </c>
      <c r="B39942" s="294"/>
      <c r="C39942" s="294"/>
      <c r="D39942" s="294"/>
      <c r="E39942" s="294"/>
      <c r="F39942" s="294"/>
    </row>
    <row r="39943">
      <c r="A39943" s="294" t="s">
        <v>23612</v>
      </c>
      <c r="B39943" s="294"/>
      <c r="C39943" s="294"/>
      <c r="D39943" s="294"/>
      <c r="E39943" s="294"/>
      <c r="F39943" s="294"/>
    </row>
    <row r="39944">
      <c r="A39944" s="294" t="s">
        <v>23613</v>
      </c>
      <c r="B39944" s="294"/>
      <c r="C39944" s="294"/>
      <c r="D39944" s="294"/>
      <c r="E39944" s="294"/>
      <c r="F39944" s="294"/>
    </row>
    <row r="39945">
      <c r="A39945" s="294" t="s">
        <v>23614</v>
      </c>
      <c r="B39945" s="294"/>
      <c r="C39945" s="294"/>
      <c r="D39945" s="294"/>
      <c r="E39945" s="294"/>
      <c r="F39945" s="294"/>
    </row>
    <row r="39946">
      <c r="A39946" s="294" t="s">
        <v>23615</v>
      </c>
      <c r="B39946" s="294"/>
      <c r="C39946" s="294"/>
      <c r="D39946" s="294"/>
      <c r="E39946" s="294"/>
      <c r="F39946" s="294"/>
    </row>
    <row r="39947">
      <c r="A39947" s="294" t="s">
        <v>23616</v>
      </c>
      <c r="B39947" s="294"/>
      <c r="C39947" s="294"/>
      <c r="D39947" s="294"/>
      <c r="E39947" s="294"/>
      <c r="F39947" s="294"/>
    </row>
    <row r="39948">
      <c r="A39948" s="294" t="s">
        <v>23617</v>
      </c>
      <c r="B39948" s="294"/>
      <c r="C39948" s="294"/>
      <c r="D39948" s="294"/>
      <c r="E39948" s="294"/>
      <c r="F39948" s="294"/>
    </row>
    <row r="39949">
      <c r="A39949" s="294" t="s">
        <v>23618</v>
      </c>
      <c r="B39949" s="294"/>
      <c r="C39949" s="294"/>
      <c r="D39949" s="294"/>
      <c r="E39949" s="294"/>
      <c r="F39949" s="294"/>
    </row>
    <row r="39950">
      <c r="A39950" s="294" t="s">
        <v>23619</v>
      </c>
      <c r="B39950" s="294"/>
      <c r="C39950" s="294"/>
      <c r="D39950" s="294"/>
      <c r="E39950" s="294"/>
      <c r="F39950" s="294"/>
    </row>
    <row r="39951">
      <c r="A39951" s="294" t="s">
        <v>23620</v>
      </c>
      <c r="B39951" s="294"/>
      <c r="C39951" s="294"/>
      <c r="D39951" s="294"/>
      <c r="E39951" s="294"/>
      <c r="F39951" s="294"/>
    </row>
    <row r="39952">
      <c r="A39952" s="294"/>
      <c r="B39952" s="294"/>
      <c r="C39952" s="294"/>
      <c r="D39952" s="294"/>
      <c r="E39952" s="294"/>
      <c r="F39952" s="294"/>
    </row>
    <row r="39953">
      <c r="A39953" s="294"/>
      <c r="B39953" s="294"/>
      <c r="C39953" s="294"/>
      <c r="D39953" s="294"/>
      <c r="E39953" s="294"/>
      <c r="F39953" s="294"/>
    </row>
    <row r="39954">
      <c r="A39954" s="294" t="s">
        <v>22572</v>
      </c>
      <c r="B39954" s="294"/>
      <c r="C39954" s="294"/>
      <c r="D39954" s="294"/>
      <c r="E39954" s="294"/>
      <c r="F39954" s="294"/>
    </row>
    <row r="39955">
      <c r="A39955" s="294" t="s">
        <v>23621</v>
      </c>
      <c r="B39955" s="294"/>
      <c r="C39955" s="294"/>
      <c r="D39955" s="294"/>
      <c r="E39955" s="294"/>
      <c r="F39955" s="294"/>
    </row>
    <row r="39956">
      <c r="A39956" s="294"/>
      <c r="B39956" s="294"/>
      <c r="C39956" s="294"/>
      <c r="D39956" s="294"/>
      <c r="E39956" s="294"/>
      <c r="F39956" s="294"/>
    </row>
    <row r="39957">
      <c r="A39957" s="294" t="s">
        <v>23622</v>
      </c>
      <c r="B39957" s="294"/>
      <c r="C39957" s="294"/>
      <c r="D39957" s="294"/>
      <c r="E39957" s="294"/>
      <c r="F39957" s="294"/>
    </row>
    <row r="39958">
      <c r="A39958" s="294" t="s">
        <v>23623</v>
      </c>
      <c r="B39958" s="294"/>
      <c r="C39958" s="294"/>
      <c r="D39958" s="294"/>
      <c r="E39958" s="294"/>
      <c r="F39958" s="294"/>
    </row>
    <row r="39959">
      <c r="A39959" s="294" t="s">
        <v>23624</v>
      </c>
      <c r="B39959" s="294"/>
      <c r="C39959" s="294"/>
      <c r="D39959" s="294"/>
      <c r="E39959" s="294"/>
      <c r="F39959" s="294"/>
    </row>
    <row r="39960">
      <c r="A39960" s="294" t="s">
        <v>23625</v>
      </c>
      <c r="B39960" s="294"/>
      <c r="C39960" s="294"/>
      <c r="D39960" s="294"/>
      <c r="E39960" s="294"/>
      <c r="F39960" s="294"/>
    </row>
    <row r="39961">
      <c r="A39961" s="294"/>
      <c r="B39961" s="294"/>
      <c r="C39961" s="294"/>
      <c r="D39961" s="294"/>
      <c r="E39961" s="294"/>
      <c r="F39961" s="294"/>
    </row>
    <row r="39962">
      <c r="A39962" s="294"/>
      <c r="B39962" s="294"/>
      <c r="C39962" s="294"/>
      <c r="D39962" s="294"/>
      <c r="E39962" s="294"/>
      <c r="F39962" s="294"/>
    </row>
    <row r="39963">
      <c r="A39963" s="294" t="s">
        <v>22578</v>
      </c>
      <c r="B39963" s="294"/>
      <c r="C39963" s="294"/>
      <c r="D39963" s="294"/>
      <c r="E39963" s="294"/>
      <c r="F39963" s="294"/>
    </row>
    <row r="39964">
      <c r="A39964" s="294" t="s">
        <v>23626</v>
      </c>
      <c r="B39964" s="294"/>
      <c r="C39964" s="294"/>
      <c r="D39964" s="294"/>
      <c r="E39964" s="294"/>
      <c r="F39964" s="294"/>
    </row>
    <row r="39965">
      <c r="A39965" s="294"/>
      <c r="B39965" s="294"/>
      <c r="C39965" s="294"/>
      <c r="D39965" s="294"/>
      <c r="E39965" s="294"/>
      <c r="F39965" s="294"/>
    </row>
    <row r="39966">
      <c r="A39966" s="294" t="s">
        <v>23627</v>
      </c>
      <c r="B39966" s="294"/>
      <c r="C39966" s="294"/>
      <c r="D39966" s="294"/>
      <c r="E39966" s="294"/>
      <c r="F39966" s="294"/>
    </row>
    <row r="39967">
      <c r="A39967" s="294" t="s">
        <v>23628</v>
      </c>
      <c r="B39967" s="294"/>
      <c r="C39967" s="294"/>
      <c r="D39967" s="294"/>
      <c r="E39967" s="294"/>
      <c r="F39967" s="294"/>
    </row>
    <row r="39968">
      <c r="A39968" s="294" t="s">
        <v>22305</v>
      </c>
      <c r="B39968" s="294"/>
      <c r="C39968" s="294"/>
      <c r="D39968" s="294"/>
      <c r="E39968" s="294"/>
      <c r="F39968" s="294"/>
    </row>
    <row r="39969">
      <c r="A39969" s="294" t="s">
        <v>23629</v>
      </c>
      <c r="B39969" s="294"/>
      <c r="C39969" s="294"/>
      <c r="D39969" s="294"/>
      <c r="E39969" s="294"/>
      <c r="F39969" s="294"/>
    </row>
    <row r="39970">
      <c r="A39970" s="294"/>
      <c r="B39970" s="294"/>
      <c r="C39970" s="294"/>
      <c r="D39970" s="294"/>
      <c r="E39970" s="294"/>
      <c r="F39970" s="294"/>
    </row>
    <row r="39971">
      <c r="A39971" s="294"/>
      <c r="B39971" s="294"/>
      <c r="C39971" s="294"/>
      <c r="D39971" s="294"/>
      <c r="E39971" s="294"/>
      <c r="F39971" s="294"/>
    </row>
    <row r="39972">
      <c r="A39972" s="294" t="s">
        <v>23630</v>
      </c>
      <c r="B39972" s="294"/>
      <c r="C39972" s="294"/>
      <c r="D39972" s="294"/>
      <c r="E39972" s="294"/>
      <c r="F39972" s="294"/>
    </row>
    <row r="39973">
      <c r="A39973" s="294"/>
      <c r="B39973" s="294"/>
      <c r="C39973" s="294"/>
      <c r="D39973" s="294"/>
      <c r="E39973" s="294"/>
      <c r="F39973" s="294"/>
    </row>
    <row r="39974">
      <c r="A39974" s="294"/>
      <c r="B39974" s="294"/>
      <c r="C39974" s="294"/>
      <c r="D39974" s="294"/>
      <c r="E39974" s="294"/>
      <c r="F39974" s="294"/>
    </row>
    <row r="39975">
      <c r="A39975" s="294" t="s">
        <v>23631</v>
      </c>
      <c r="B39975" s="294"/>
      <c r="C39975" s="294"/>
      <c r="D39975" s="294"/>
      <c r="E39975" s="294"/>
      <c r="F39975" s="294"/>
    </row>
    <row r="39976">
      <c r="A39976" s="294" t="s">
        <v>23632</v>
      </c>
      <c r="B39976" s="294"/>
      <c r="C39976" s="294"/>
      <c r="D39976" s="294"/>
      <c r="E39976" s="294"/>
      <c r="F39976" s="294"/>
    </row>
    <row r="39977">
      <c r="A39977" s="294"/>
      <c r="B39977" s="294"/>
      <c r="C39977" s="294"/>
      <c r="D39977" s="294"/>
      <c r="E39977" s="294"/>
      <c r="F39977" s="294"/>
    </row>
    <row r="39978">
      <c r="A39978" s="294" t="s">
        <v>23633</v>
      </c>
      <c r="B39978" s="294"/>
      <c r="C39978" s="294"/>
      <c r="D39978" s="294"/>
      <c r="E39978" s="294"/>
      <c r="F39978" s="294"/>
    </row>
    <row r="39979">
      <c r="A39979" s="294" t="s">
        <v>23634</v>
      </c>
      <c r="B39979" s="294"/>
      <c r="C39979" s="294"/>
      <c r="D39979" s="294"/>
      <c r="E39979" s="294"/>
      <c r="F39979" s="294"/>
    </row>
    <row r="39980">
      <c r="A39980" s="294" t="s">
        <v>23635</v>
      </c>
      <c r="B39980" s="294"/>
      <c r="C39980" s="294"/>
      <c r="D39980" s="294"/>
      <c r="E39980" s="294"/>
      <c r="F39980" s="294"/>
    </row>
    <row r="39981">
      <c r="A39981" s="294" t="s">
        <v>23636</v>
      </c>
      <c r="B39981" s="294"/>
      <c r="C39981" s="294"/>
      <c r="D39981" s="294"/>
      <c r="E39981" s="294"/>
      <c r="F39981" s="294"/>
    </row>
    <row r="39982">
      <c r="A39982" s="294" t="s">
        <v>23637</v>
      </c>
      <c r="B39982" s="294"/>
      <c r="C39982" s="294"/>
      <c r="D39982" s="294"/>
      <c r="E39982" s="294"/>
      <c r="F39982" s="294"/>
    </row>
    <row r="39983">
      <c r="A39983" s="294" t="s">
        <v>23638</v>
      </c>
      <c r="B39983" s="294"/>
      <c r="C39983" s="294"/>
      <c r="D39983" s="294"/>
      <c r="E39983" s="294"/>
      <c r="F39983" s="294"/>
    </row>
    <row r="39984">
      <c r="A39984" s="294" t="s">
        <v>23052</v>
      </c>
      <c r="B39984" s="294"/>
      <c r="C39984" s="294"/>
      <c r="D39984" s="294"/>
      <c r="E39984" s="294"/>
      <c r="F39984" s="294"/>
    </row>
    <row r="39985">
      <c r="A39985" s="294" t="s">
        <v>23639</v>
      </c>
      <c r="B39985" s="294"/>
      <c r="C39985" s="294"/>
      <c r="D39985" s="294"/>
      <c r="E39985" s="294"/>
      <c r="F39985" s="294"/>
    </row>
    <row r="39986">
      <c r="A39986" s="294" t="s">
        <v>23640</v>
      </c>
      <c r="B39986" s="294"/>
      <c r="C39986" s="294"/>
      <c r="D39986" s="294"/>
      <c r="E39986" s="294"/>
      <c r="F39986" s="294"/>
    </row>
    <row r="39987">
      <c r="A39987" s="294"/>
      <c r="B39987" s="294"/>
      <c r="C39987" s="294"/>
      <c r="D39987" s="294"/>
      <c r="E39987" s="294"/>
      <c r="F39987" s="294"/>
    </row>
    <row r="39988">
      <c r="A39988" s="294" t="s">
        <v>23641</v>
      </c>
      <c r="B39988" s="294"/>
      <c r="C39988" s="294"/>
      <c r="D39988" s="294"/>
      <c r="E39988" s="294"/>
      <c r="F39988" s="294"/>
    </row>
    <row r="39989">
      <c r="A39989" s="294"/>
      <c r="B39989" s="294"/>
      <c r="C39989" s="294"/>
      <c r="D39989" s="294"/>
      <c r="E39989" s="294"/>
      <c r="F39989" s="294"/>
    </row>
    <row r="39990">
      <c r="A39990" s="294"/>
      <c r="B39990" s="294"/>
      <c r="C39990" s="294"/>
      <c r="D39990" s="294"/>
      <c r="E39990" s="294"/>
      <c r="F39990" s="294"/>
    </row>
    <row r="39991">
      <c r="A39991" s="294" t="s">
        <v>41927</v>
      </c>
      <c r="B39991" s="294"/>
      <c r="C39991" s="294"/>
      <c r="D39991" s="294"/>
      <c r="E39991" s="294"/>
      <c r="F39991" s="294"/>
    </row>
    <row r="39992">
      <c r="A39992" s="294" t="s">
        <v>45350</v>
      </c>
      <c r="B39992" s="294"/>
      <c r="C39992" s="294"/>
      <c r="D39992" s="294"/>
      <c r="E39992" s="294"/>
      <c r="F39992" s="294"/>
    </row>
    <row r="39993">
      <c r="A39993" s="294" t="s">
        <v>21618</v>
      </c>
      <c r="B39993" s="294"/>
      <c r="C39993" s="294"/>
      <c r="D39993" s="294"/>
      <c r="E39993" s="294"/>
      <c r="F39993" s="294"/>
    </row>
    <row r="39994">
      <c r="A39994" s="294" t="s">
        <v>45351</v>
      </c>
      <c r="B39994" s="294"/>
      <c r="C39994" s="294"/>
      <c r="D39994" s="294"/>
      <c r="E39994" s="294"/>
      <c r="F39994" s="294"/>
    </row>
    <row r="39995">
      <c r="A39995" s="294"/>
      <c r="B39995" s="294"/>
      <c r="C39995" s="294"/>
      <c r="D39995" s="294"/>
      <c r="E39995" s="294"/>
      <c r="F39995" s="294"/>
    </row>
    <row r="39996">
      <c r="A39996" s="294" t="s">
        <v>23228</v>
      </c>
      <c r="B39996" s="294"/>
      <c r="C39996" s="294"/>
      <c r="D39996" s="294"/>
      <c r="E39996" s="294"/>
      <c r="F39996" s="294"/>
    </row>
    <row r="39997">
      <c r="A39997" s="294" t="s">
        <v>20462</v>
      </c>
      <c r="B39997" s="294"/>
      <c r="C39997" s="294"/>
      <c r="D39997" s="294"/>
      <c r="E39997" s="294"/>
      <c r="F39997" s="294"/>
    </row>
    <row r="39998">
      <c r="A39998" s="294"/>
      <c r="B39998" s="294"/>
      <c r="C39998" s="294"/>
      <c r="D39998" s="294"/>
      <c r="E39998" s="294"/>
      <c r="F39998" s="294"/>
    </row>
    <row r="39999">
      <c r="A39999" s="294" t="s">
        <v>45352</v>
      </c>
      <c r="B39999" s="294"/>
      <c r="C39999" s="294"/>
      <c r="D39999" s="294"/>
      <c r="E39999" s="294"/>
      <c r="F39999" s="294"/>
    </row>
    <row r="40000">
      <c r="A40000" s="294" t="s">
        <v>45353</v>
      </c>
      <c r="B40000" s="294"/>
      <c r="C40000" s="294"/>
      <c r="D40000" s="294"/>
      <c r="E40000" s="294"/>
      <c r="F40000" s="294"/>
    </row>
    <row r="40001">
      <c r="A40001" s="294" t="s">
        <v>45354</v>
      </c>
      <c r="B40001" s="294"/>
      <c r="C40001" s="294"/>
      <c r="D40001" s="294"/>
      <c r="E40001" s="294"/>
      <c r="F40001" s="294"/>
    </row>
    <row r="40002">
      <c r="A40002" s="294" t="s">
        <v>45355</v>
      </c>
      <c r="B40002" s="294"/>
      <c r="C40002" s="294"/>
      <c r="D40002" s="294"/>
      <c r="E40002" s="294"/>
      <c r="F40002" s="294"/>
    </row>
    <row r="40003">
      <c r="A40003" s="294" t="s">
        <v>45356</v>
      </c>
      <c r="B40003" s="294"/>
      <c r="C40003" s="294"/>
      <c r="D40003" s="294"/>
      <c r="E40003" s="294"/>
      <c r="F40003" s="294"/>
    </row>
    <row r="40004">
      <c r="A40004" s="294" t="s">
        <v>45357</v>
      </c>
      <c r="B40004" s="294"/>
      <c r="C40004" s="294"/>
      <c r="D40004" s="294"/>
      <c r="E40004" s="294"/>
      <c r="F40004" s="294"/>
    </row>
    <row r="40005">
      <c r="A40005" s="294" t="s">
        <v>45358</v>
      </c>
      <c r="B40005" s="294"/>
      <c r="C40005" s="294"/>
      <c r="D40005" s="294"/>
      <c r="E40005" s="294"/>
      <c r="F40005" s="294"/>
    </row>
    <row r="40006">
      <c r="A40006" s="294" t="s">
        <v>45359</v>
      </c>
      <c r="B40006" s="294"/>
      <c r="C40006" s="294"/>
      <c r="D40006" s="294"/>
      <c r="E40006" s="294"/>
      <c r="F40006" s="294"/>
    </row>
    <row r="40007">
      <c r="A40007" s="294" t="s">
        <v>45360</v>
      </c>
      <c r="B40007" s="294"/>
      <c r="C40007" s="294"/>
      <c r="D40007" s="294"/>
      <c r="E40007" s="294"/>
      <c r="F40007" s="294"/>
    </row>
    <row r="40008">
      <c r="A40008" s="294" t="s">
        <v>42451</v>
      </c>
      <c r="B40008" s="294"/>
      <c r="C40008" s="294"/>
      <c r="D40008" s="294"/>
      <c r="E40008" s="294"/>
      <c r="F40008" s="294"/>
    </row>
    <row r="40009">
      <c r="A40009" s="294" t="s">
        <v>45361</v>
      </c>
      <c r="B40009" s="294"/>
      <c r="C40009" s="294"/>
      <c r="D40009" s="294"/>
      <c r="E40009" s="294"/>
      <c r="F40009" s="294"/>
    </row>
    <row r="40010">
      <c r="A40010" s="294" t="s">
        <v>45362</v>
      </c>
      <c r="B40010" s="294"/>
      <c r="C40010" s="294"/>
      <c r="D40010" s="294"/>
      <c r="E40010" s="294"/>
      <c r="F40010" s="294"/>
    </row>
    <row r="40011">
      <c r="A40011" s="294"/>
      <c r="B40011" s="294"/>
      <c r="C40011" s="294"/>
      <c r="D40011" s="294"/>
      <c r="E40011" s="294"/>
      <c r="F40011" s="294"/>
    </row>
    <row r="40012">
      <c r="A40012" s="294" t="s">
        <v>23148</v>
      </c>
      <c r="B40012" s="294"/>
      <c r="C40012" s="294"/>
      <c r="D40012" s="294"/>
      <c r="E40012" s="294"/>
      <c r="F40012" s="294"/>
    </row>
    <row r="40013">
      <c r="A40013" s="294" t="s">
        <v>25264</v>
      </c>
      <c r="B40013" s="294"/>
      <c r="C40013" s="294"/>
      <c r="D40013" s="294"/>
      <c r="E40013" s="294"/>
      <c r="F40013" s="294"/>
    </row>
    <row r="40014">
      <c r="A40014" s="294"/>
      <c r="B40014" s="294"/>
      <c r="C40014" s="294"/>
      <c r="D40014" s="294"/>
      <c r="E40014" s="294"/>
      <c r="F40014" s="294"/>
    </row>
    <row r="40015">
      <c r="A40015" s="294" t="s">
        <v>45363</v>
      </c>
      <c r="B40015" s="294"/>
      <c r="C40015" s="294"/>
      <c r="D40015" s="294"/>
      <c r="E40015" s="294"/>
      <c r="F40015" s="294"/>
    </row>
    <row r="40016">
      <c r="A40016" s="294" t="s">
        <v>45364</v>
      </c>
      <c r="B40016" s="294"/>
      <c r="C40016" s="294"/>
      <c r="D40016" s="294"/>
      <c r="E40016" s="294"/>
      <c r="F40016" s="294"/>
    </row>
    <row r="40017">
      <c r="A40017" s="294" t="s">
        <v>25886</v>
      </c>
      <c r="B40017" s="294"/>
      <c r="C40017" s="294"/>
      <c r="D40017" s="294"/>
      <c r="E40017" s="294"/>
      <c r="F40017" s="294"/>
    </row>
    <row r="40018">
      <c r="A40018" s="294" t="s">
        <v>45365</v>
      </c>
      <c r="B40018" s="294"/>
      <c r="C40018" s="294"/>
      <c r="D40018" s="294"/>
      <c r="E40018" s="294"/>
      <c r="F40018" s="294"/>
    </row>
    <row r="40019">
      <c r="A40019" s="294" t="s">
        <v>45366</v>
      </c>
      <c r="B40019" s="294"/>
      <c r="C40019" s="294"/>
      <c r="D40019" s="294"/>
      <c r="E40019" s="294"/>
      <c r="F40019" s="294"/>
    </row>
    <row r="40020">
      <c r="A40020" s="294" t="s">
        <v>33902</v>
      </c>
      <c r="B40020" s="294"/>
      <c r="C40020" s="294"/>
      <c r="D40020" s="294"/>
      <c r="E40020" s="294"/>
      <c r="F40020" s="294"/>
    </row>
    <row r="40021">
      <c r="A40021" s="294" t="s">
        <v>21644</v>
      </c>
      <c r="B40021" s="294"/>
      <c r="C40021" s="294"/>
      <c r="D40021" s="294"/>
      <c r="E40021" s="294"/>
      <c r="F40021" s="294"/>
    </row>
    <row r="40022">
      <c r="A40022" s="294" t="s">
        <v>21921</v>
      </c>
      <c r="B40022" s="294"/>
      <c r="C40022" s="294"/>
      <c r="D40022" s="294"/>
      <c r="E40022" s="294"/>
      <c r="F40022" s="294"/>
    </row>
    <row r="40023">
      <c r="A40023" s="294" t="s">
        <v>45361</v>
      </c>
      <c r="B40023" s="294"/>
      <c r="C40023" s="294"/>
      <c r="D40023" s="294"/>
      <c r="E40023" s="294"/>
      <c r="F40023" s="294"/>
    </row>
    <row r="40024">
      <c r="A40024" s="294"/>
      <c r="B40024" s="294"/>
      <c r="C40024" s="294"/>
      <c r="D40024" s="294"/>
      <c r="E40024" s="294"/>
      <c r="F40024" s="294"/>
    </row>
    <row r="40025">
      <c r="A40025" s="294" t="s">
        <v>42145</v>
      </c>
      <c r="B40025" s="294"/>
      <c r="C40025" s="294"/>
      <c r="D40025" s="294"/>
      <c r="E40025" s="294"/>
      <c r="F40025" s="294"/>
    </row>
    <row r="40026">
      <c r="A40026" s="294" t="s">
        <v>26884</v>
      </c>
      <c r="B40026" s="294"/>
      <c r="C40026" s="294"/>
      <c r="D40026" s="294"/>
      <c r="E40026" s="294"/>
      <c r="F40026" s="294"/>
    </row>
    <row r="40027">
      <c r="A40027" s="294"/>
      <c r="B40027" s="294"/>
      <c r="C40027" s="294"/>
      <c r="D40027" s="294"/>
      <c r="E40027" s="294"/>
      <c r="F40027" s="294"/>
    </row>
    <row r="40028">
      <c r="A40028" s="294" t="s">
        <v>45367</v>
      </c>
      <c r="B40028" s="294"/>
      <c r="C40028" s="294"/>
      <c r="D40028" s="294"/>
      <c r="E40028" s="294"/>
      <c r="F40028" s="294"/>
    </row>
    <row r="40029">
      <c r="A40029" s="294" t="s">
        <v>45368</v>
      </c>
      <c r="B40029" s="294"/>
      <c r="C40029" s="294"/>
      <c r="D40029" s="294"/>
      <c r="E40029" s="294"/>
      <c r="F40029" s="294"/>
    </row>
    <row r="40030">
      <c r="A40030" s="294" t="s">
        <v>45369</v>
      </c>
      <c r="B40030" s="294"/>
      <c r="C40030" s="294"/>
      <c r="D40030" s="294"/>
      <c r="E40030" s="294"/>
      <c r="F40030" s="294"/>
    </row>
    <row r="40031">
      <c r="A40031" s="294" t="s">
        <v>45370</v>
      </c>
      <c r="B40031" s="294"/>
      <c r="C40031" s="294"/>
      <c r="D40031" s="294"/>
      <c r="E40031" s="294"/>
      <c r="F40031" s="294"/>
    </row>
    <row r="40032">
      <c r="A40032" s="294" t="s">
        <v>45371</v>
      </c>
      <c r="B40032" s="294"/>
      <c r="C40032" s="294"/>
      <c r="D40032" s="294"/>
      <c r="E40032" s="294"/>
      <c r="F40032" s="294"/>
    </row>
    <row r="40033">
      <c r="A40033" s="294" t="s">
        <v>23356</v>
      </c>
      <c r="B40033" s="294"/>
      <c r="C40033" s="294"/>
      <c r="D40033" s="294"/>
      <c r="E40033" s="294"/>
      <c r="F40033" s="294"/>
    </row>
    <row r="40034">
      <c r="A40034" s="294" t="s">
        <v>45372</v>
      </c>
      <c r="B40034" s="294"/>
      <c r="C40034" s="294"/>
      <c r="D40034" s="294"/>
      <c r="E40034" s="294"/>
      <c r="F40034" s="294"/>
    </row>
    <row r="40035">
      <c r="A40035" s="294" t="s">
        <v>45373</v>
      </c>
      <c r="B40035" s="294"/>
      <c r="C40035" s="294"/>
      <c r="D40035" s="294"/>
      <c r="E40035" s="294"/>
      <c r="F40035" s="294"/>
    </row>
    <row r="40036">
      <c r="A40036" s="294" t="s">
        <v>22226</v>
      </c>
      <c r="B40036" s="294"/>
      <c r="C40036" s="294"/>
      <c r="D40036" s="294"/>
      <c r="E40036" s="294"/>
      <c r="F40036" s="294"/>
    </row>
    <row r="40037">
      <c r="A40037" s="294" t="s">
        <v>21892</v>
      </c>
      <c r="B40037" s="294"/>
      <c r="C40037" s="294"/>
      <c r="D40037" s="294"/>
      <c r="E40037" s="294"/>
      <c r="F40037" s="294"/>
    </row>
    <row r="40038">
      <c r="A40038" s="294" t="s">
        <v>21373</v>
      </c>
      <c r="B40038" s="294"/>
      <c r="C40038" s="294"/>
      <c r="D40038" s="294"/>
      <c r="E40038" s="294"/>
      <c r="F40038" s="294"/>
    </row>
    <row r="40039">
      <c r="A40039" s="294"/>
      <c r="B40039" s="294"/>
      <c r="C40039" s="294"/>
      <c r="D40039" s="294"/>
      <c r="E40039" s="294"/>
      <c r="F40039" s="294"/>
    </row>
    <row r="40040">
      <c r="A40040" s="294"/>
      <c r="B40040" s="294"/>
      <c r="C40040" s="294"/>
      <c r="D40040" s="294"/>
      <c r="E40040" s="294"/>
      <c r="F40040" s="294"/>
    </row>
    <row r="40041">
      <c r="A40041" s="294" t="s">
        <v>45374</v>
      </c>
      <c r="B40041" s="294"/>
      <c r="C40041" s="294"/>
      <c r="D40041" s="294"/>
      <c r="E40041" s="294"/>
      <c r="F40041" s="294"/>
    </row>
    <row r="40042">
      <c r="A40042" s="294"/>
      <c r="B40042" s="294"/>
      <c r="C40042" s="294"/>
      <c r="D40042" s="294"/>
      <c r="E40042" s="294"/>
      <c r="F40042" s="294"/>
    </row>
    <row r="40043">
      <c r="A40043" s="294" t="s">
        <v>45375</v>
      </c>
      <c r="B40043" s="294"/>
      <c r="C40043" s="294"/>
      <c r="D40043" s="294"/>
      <c r="E40043" s="294"/>
      <c r="F40043" s="294"/>
    </row>
    <row r="40044">
      <c r="A40044" s="294" t="s">
        <v>27102</v>
      </c>
      <c r="B40044" s="294"/>
      <c r="C40044" s="294"/>
      <c r="D40044" s="294"/>
      <c r="E40044" s="294"/>
      <c r="F40044" s="294"/>
    </row>
    <row r="40045">
      <c r="A40045" s="294" t="s">
        <v>33136</v>
      </c>
      <c r="B40045" s="294"/>
      <c r="C40045" s="294"/>
      <c r="D40045" s="294"/>
      <c r="E40045" s="294"/>
      <c r="F40045" s="294"/>
    </row>
    <row r="40046">
      <c r="A40046" s="294" t="s">
        <v>41598</v>
      </c>
      <c r="B40046" s="294"/>
      <c r="C40046" s="294"/>
      <c r="D40046" s="294"/>
      <c r="E40046" s="294"/>
      <c r="F40046" s="294"/>
    </row>
    <row r="40047">
      <c r="A40047" s="294" t="s">
        <v>23830</v>
      </c>
      <c r="B40047" s="294"/>
      <c r="C40047" s="294"/>
      <c r="D40047" s="294"/>
      <c r="E40047" s="294"/>
      <c r="F40047" s="294"/>
    </row>
    <row r="40048">
      <c r="A40048" s="294" t="s">
        <v>23831</v>
      </c>
      <c r="B40048" s="294"/>
      <c r="C40048" s="294"/>
      <c r="D40048" s="294"/>
      <c r="E40048" s="294"/>
      <c r="F40048" s="294"/>
    </row>
    <row r="40049">
      <c r="A40049" s="294" t="s">
        <v>37858</v>
      </c>
      <c r="B40049" s="294"/>
      <c r="C40049" s="294"/>
      <c r="D40049" s="294"/>
      <c r="E40049" s="294"/>
      <c r="F40049" s="294"/>
    </row>
    <row r="40050">
      <c r="A40050" s="294" t="s">
        <v>45376</v>
      </c>
      <c r="B40050" s="294"/>
      <c r="C40050" s="294"/>
      <c r="D40050" s="294"/>
      <c r="E40050" s="294"/>
      <c r="F40050" s="294"/>
    </row>
    <row r="40051">
      <c r="A40051" s="294" t="s">
        <v>45377</v>
      </c>
      <c r="B40051" s="294"/>
      <c r="C40051" s="294"/>
      <c r="D40051" s="294"/>
      <c r="E40051" s="294"/>
      <c r="F40051" s="294"/>
    </row>
    <row r="40052">
      <c r="A40052" s="294" t="s">
        <v>45378</v>
      </c>
      <c r="B40052" s="294"/>
      <c r="C40052" s="294"/>
      <c r="D40052" s="294"/>
      <c r="E40052" s="294"/>
      <c r="F40052" s="294"/>
    </row>
    <row r="40053">
      <c r="A40053" s="294" t="s">
        <v>45379</v>
      </c>
      <c r="B40053" s="294"/>
      <c r="C40053" s="294"/>
      <c r="D40053" s="294"/>
      <c r="E40053" s="294"/>
      <c r="F40053" s="294"/>
    </row>
    <row r="40054">
      <c r="A40054" s="294" t="s">
        <v>45380</v>
      </c>
      <c r="B40054" s="294"/>
      <c r="C40054" s="294"/>
      <c r="D40054" s="294"/>
      <c r="E40054" s="294"/>
      <c r="F40054" s="294"/>
    </row>
    <row r="40055">
      <c r="A40055" s="294"/>
      <c r="B40055" s="294"/>
      <c r="C40055" s="294"/>
      <c r="D40055" s="294"/>
      <c r="E40055" s="294"/>
      <c r="F40055" s="294"/>
    </row>
    <row r="40056">
      <c r="A40056" s="294" t="s">
        <v>41905</v>
      </c>
      <c r="B40056" s="294"/>
      <c r="C40056" s="294"/>
      <c r="D40056" s="294"/>
      <c r="E40056" s="294"/>
      <c r="F40056" s="294"/>
    </row>
    <row r="40057">
      <c r="A40057" s="294"/>
      <c r="B40057" s="294"/>
      <c r="C40057" s="294"/>
      <c r="D40057" s="294"/>
      <c r="E40057" s="294"/>
      <c r="F40057" s="294"/>
    </row>
    <row r="40058">
      <c r="A40058" s="294" t="s">
        <v>41618</v>
      </c>
      <c r="B40058" s="294"/>
      <c r="C40058" s="294"/>
      <c r="D40058" s="294"/>
      <c r="E40058" s="294"/>
      <c r="F40058" s="294"/>
    </row>
    <row r="40059">
      <c r="A40059" s="294" t="s">
        <v>45381</v>
      </c>
      <c r="B40059" s="294"/>
      <c r="C40059" s="294"/>
      <c r="D40059" s="294"/>
      <c r="E40059" s="294"/>
      <c r="F40059" s="294"/>
    </row>
    <row r="40060">
      <c r="A40060" s="294" t="s">
        <v>45382</v>
      </c>
      <c r="B40060" s="294"/>
      <c r="C40060" s="294"/>
      <c r="D40060" s="294"/>
      <c r="E40060" s="294"/>
      <c r="F40060" s="294"/>
    </row>
    <row r="40061">
      <c r="A40061" s="294" t="s">
        <v>45383</v>
      </c>
      <c r="B40061" s="294"/>
      <c r="C40061" s="294"/>
      <c r="D40061" s="294"/>
      <c r="E40061" s="294"/>
      <c r="F40061" s="294"/>
    </row>
    <row r="40062">
      <c r="A40062" s="294" t="s">
        <v>35254</v>
      </c>
      <c r="B40062" s="294"/>
      <c r="C40062" s="294"/>
      <c r="D40062" s="294"/>
      <c r="E40062" s="294"/>
      <c r="F40062" s="294"/>
    </row>
    <row r="40063">
      <c r="A40063" s="294" t="s">
        <v>45384</v>
      </c>
      <c r="B40063" s="294"/>
      <c r="C40063" s="294"/>
      <c r="D40063" s="294"/>
      <c r="E40063" s="294"/>
      <c r="F40063" s="294"/>
    </row>
    <row r="40064">
      <c r="A40064" s="294" t="s">
        <v>42771</v>
      </c>
      <c r="B40064" s="294"/>
      <c r="C40064" s="294"/>
      <c r="D40064" s="294"/>
      <c r="E40064" s="294"/>
      <c r="F40064" s="294"/>
    </row>
    <row r="40065">
      <c r="A40065" s="294" t="s">
        <v>45385</v>
      </c>
      <c r="B40065" s="294"/>
      <c r="C40065" s="294"/>
      <c r="D40065" s="294"/>
      <c r="E40065" s="294"/>
      <c r="F40065" s="294"/>
    </row>
    <row r="40066">
      <c r="A40066" s="294" t="s">
        <v>45386</v>
      </c>
      <c r="B40066" s="294"/>
      <c r="C40066" s="294"/>
      <c r="D40066" s="294"/>
      <c r="E40066" s="294"/>
      <c r="F40066" s="294"/>
    </row>
    <row r="40067">
      <c r="A40067" s="294" t="s">
        <v>45387</v>
      </c>
      <c r="B40067" s="294"/>
      <c r="C40067" s="294"/>
      <c r="D40067" s="294"/>
      <c r="E40067" s="294"/>
      <c r="F40067" s="294"/>
    </row>
    <row r="40068">
      <c r="A40068" s="294" t="s">
        <v>45388</v>
      </c>
      <c r="B40068" s="294"/>
      <c r="C40068" s="294"/>
      <c r="D40068" s="294"/>
      <c r="E40068" s="294"/>
      <c r="F40068" s="294"/>
    </row>
    <row r="40069">
      <c r="A40069" s="294" t="s">
        <v>25506</v>
      </c>
      <c r="B40069" s="294"/>
      <c r="C40069" s="294"/>
      <c r="D40069" s="294"/>
      <c r="E40069" s="294"/>
      <c r="F40069" s="294"/>
    </row>
    <row r="40070">
      <c r="A40070" s="294" t="s">
        <v>45389</v>
      </c>
      <c r="B40070" s="294"/>
      <c r="C40070" s="294"/>
      <c r="D40070" s="294"/>
      <c r="E40070" s="294"/>
      <c r="F40070" s="294"/>
    </row>
    <row r="40071">
      <c r="A40071" s="294"/>
      <c r="B40071" s="294"/>
      <c r="C40071" s="294"/>
      <c r="D40071" s="294"/>
      <c r="E40071" s="294"/>
      <c r="F40071" s="294"/>
    </row>
    <row r="40072">
      <c r="A40072" s="294" t="s">
        <v>42265</v>
      </c>
      <c r="B40072" s="294"/>
      <c r="C40072" s="294"/>
      <c r="D40072" s="294"/>
      <c r="E40072" s="294"/>
      <c r="F40072" s="294"/>
    </row>
    <row r="40073">
      <c r="A40073" s="294" t="s">
        <v>45390</v>
      </c>
      <c r="B40073" s="294"/>
      <c r="C40073" s="294"/>
      <c r="D40073" s="294"/>
      <c r="E40073" s="294"/>
      <c r="F40073" s="294"/>
    </row>
    <row r="40074">
      <c r="A40074" s="294"/>
      <c r="B40074" s="294"/>
      <c r="C40074" s="294"/>
      <c r="D40074" s="294"/>
      <c r="E40074" s="294"/>
      <c r="F40074" s="294"/>
    </row>
    <row r="40075">
      <c r="A40075" s="294" t="s">
        <v>32126</v>
      </c>
      <c r="B40075" s="294"/>
      <c r="C40075" s="294"/>
      <c r="D40075" s="294"/>
      <c r="E40075" s="294"/>
      <c r="F40075" s="294"/>
    </row>
    <row r="40076">
      <c r="A40076" s="294" t="s">
        <v>45391</v>
      </c>
      <c r="B40076" s="294"/>
      <c r="C40076" s="294"/>
      <c r="D40076" s="294"/>
      <c r="E40076" s="294"/>
      <c r="F40076" s="294"/>
    </row>
    <row r="40077">
      <c r="A40077" s="294" t="s">
        <v>45392</v>
      </c>
      <c r="B40077" s="294"/>
      <c r="C40077" s="294"/>
      <c r="D40077" s="294"/>
      <c r="E40077" s="294"/>
      <c r="F40077" s="294"/>
    </row>
    <row r="40078">
      <c r="A40078" s="294" t="s">
        <v>45393</v>
      </c>
      <c r="B40078" s="294"/>
      <c r="C40078" s="294"/>
      <c r="D40078" s="294"/>
      <c r="E40078" s="294"/>
      <c r="F40078" s="294"/>
    </row>
    <row r="40079">
      <c r="A40079" s="294" t="s">
        <v>45394</v>
      </c>
      <c r="B40079" s="294"/>
      <c r="C40079" s="294"/>
      <c r="D40079" s="294"/>
      <c r="E40079" s="294"/>
      <c r="F40079" s="294"/>
    </row>
    <row r="40080">
      <c r="A40080" s="294" t="s">
        <v>45395</v>
      </c>
      <c r="B40080" s="294"/>
      <c r="C40080" s="294"/>
      <c r="D40080" s="294"/>
      <c r="E40080" s="294"/>
      <c r="F40080" s="294"/>
    </row>
    <row r="40081">
      <c r="A40081" s="294" t="s">
        <v>37605</v>
      </c>
      <c r="B40081" s="294"/>
      <c r="C40081" s="294"/>
      <c r="D40081" s="294"/>
      <c r="E40081" s="294"/>
      <c r="F40081" s="294"/>
    </row>
    <row r="40082">
      <c r="A40082" s="294" t="s">
        <v>45396</v>
      </c>
      <c r="B40082" s="294"/>
      <c r="C40082" s="294"/>
      <c r="D40082" s="294"/>
      <c r="E40082" s="294"/>
      <c r="F40082" s="294"/>
    </row>
    <row r="40083">
      <c r="A40083" s="294" t="s">
        <v>43463</v>
      </c>
      <c r="B40083" s="294"/>
      <c r="C40083" s="294"/>
      <c r="D40083" s="294"/>
      <c r="E40083" s="294"/>
      <c r="F40083" s="294"/>
    </row>
    <row r="40084">
      <c r="A40084" s="294" t="s">
        <v>45397</v>
      </c>
      <c r="B40084" s="294"/>
      <c r="C40084" s="294"/>
      <c r="D40084" s="294"/>
      <c r="E40084" s="294"/>
      <c r="F40084" s="294"/>
    </row>
    <row r="40085">
      <c r="A40085" s="294" t="s">
        <v>45398</v>
      </c>
      <c r="B40085" s="294"/>
      <c r="C40085" s="294"/>
      <c r="D40085" s="294"/>
      <c r="E40085" s="294"/>
      <c r="F40085" s="294"/>
    </row>
    <row r="40086">
      <c r="A40086" s="294"/>
      <c r="B40086" s="294"/>
      <c r="C40086" s="294"/>
      <c r="D40086" s="294"/>
      <c r="E40086" s="294"/>
      <c r="F40086" s="294"/>
    </row>
    <row r="40087">
      <c r="A40087" s="294" t="s">
        <v>41927</v>
      </c>
      <c r="B40087" s="294"/>
      <c r="C40087" s="294"/>
      <c r="D40087" s="294"/>
      <c r="E40087" s="294"/>
      <c r="F40087" s="294"/>
    </row>
    <row r="40088">
      <c r="A40088" s="294" t="s">
        <v>45399</v>
      </c>
      <c r="B40088" s="294"/>
      <c r="C40088" s="294"/>
      <c r="D40088" s="294"/>
      <c r="E40088" s="294"/>
      <c r="F40088" s="294"/>
    </row>
    <row r="40089">
      <c r="A40089" s="294" t="s">
        <v>21672</v>
      </c>
      <c r="B40089" s="294"/>
      <c r="C40089" s="294"/>
      <c r="D40089" s="294"/>
      <c r="E40089" s="294"/>
      <c r="F40089" s="294"/>
    </row>
    <row r="40090">
      <c r="A40090" s="294" t="s">
        <v>45351</v>
      </c>
      <c r="B40090" s="294"/>
      <c r="C40090" s="294"/>
      <c r="D40090" s="294"/>
      <c r="E40090" s="294"/>
      <c r="F40090" s="294"/>
    </row>
    <row r="40091">
      <c r="A40091" s="294"/>
      <c r="B40091" s="294"/>
      <c r="C40091" s="294"/>
      <c r="D40091" s="294"/>
      <c r="E40091" s="294"/>
      <c r="F40091" s="294"/>
    </row>
    <row r="40092">
      <c r="A40092" s="294"/>
      <c r="B40092" s="294"/>
      <c r="C40092" s="294"/>
      <c r="D40092" s="294"/>
      <c r="E40092" s="294"/>
      <c r="F40092" s="294"/>
    </row>
    <row r="40093">
      <c r="A40093" s="294" t="s">
        <v>21429</v>
      </c>
      <c r="B40093" s="294"/>
      <c r="C40093" s="294"/>
      <c r="D40093" s="294"/>
      <c r="E40093" s="294"/>
      <c r="F40093" s="294"/>
    </row>
    <row r="40094">
      <c r="A40094" s="294"/>
      <c r="B40094" s="294"/>
      <c r="C40094" s="294"/>
      <c r="D40094" s="294"/>
      <c r="E40094" s="294"/>
      <c r="F40094" s="294"/>
    </row>
    <row r="40095">
      <c r="A40095" s="294" t="s">
        <v>45400</v>
      </c>
      <c r="B40095" s="294"/>
      <c r="C40095" s="294"/>
      <c r="D40095" s="294"/>
      <c r="E40095" s="294"/>
      <c r="F40095" s="294"/>
    </row>
    <row r="40096">
      <c r="A40096" s="294" t="s">
        <v>45401</v>
      </c>
      <c r="B40096" s="294"/>
      <c r="C40096" s="294"/>
      <c r="D40096" s="294"/>
      <c r="E40096" s="294"/>
      <c r="F40096" s="294"/>
    </row>
    <row r="40097">
      <c r="A40097" s="294" t="s">
        <v>45402</v>
      </c>
      <c r="B40097" s="294"/>
      <c r="C40097" s="294"/>
      <c r="D40097" s="294"/>
      <c r="E40097" s="294"/>
      <c r="F40097" s="294"/>
    </row>
    <row r="40098">
      <c r="A40098" s="294" t="s">
        <v>30707</v>
      </c>
      <c r="B40098" s="294"/>
      <c r="C40098" s="294"/>
      <c r="D40098" s="294"/>
      <c r="E40098" s="294"/>
      <c r="F40098" s="294"/>
    </row>
    <row r="40099">
      <c r="A40099" s="294" t="s">
        <v>45403</v>
      </c>
      <c r="B40099" s="294"/>
      <c r="C40099" s="294"/>
      <c r="D40099" s="294"/>
      <c r="E40099" s="294"/>
      <c r="F40099" s="294"/>
    </row>
    <row r="40100">
      <c r="A40100" s="294" t="s">
        <v>45404</v>
      </c>
      <c r="B40100" s="294"/>
      <c r="C40100" s="294"/>
      <c r="D40100" s="294"/>
      <c r="E40100" s="294"/>
      <c r="F40100" s="294"/>
    </row>
    <row r="40101">
      <c r="A40101" s="294" t="s">
        <v>45405</v>
      </c>
      <c r="B40101" s="294"/>
      <c r="C40101" s="294"/>
      <c r="D40101" s="294"/>
      <c r="E40101" s="294"/>
      <c r="F40101" s="294"/>
    </row>
    <row r="40102">
      <c r="A40102" s="294" t="s">
        <v>45406</v>
      </c>
      <c r="B40102" s="294"/>
      <c r="C40102" s="294"/>
      <c r="D40102" s="294"/>
      <c r="E40102" s="294"/>
      <c r="F40102" s="294"/>
    </row>
    <row r="40103">
      <c r="A40103" s="294" t="s">
        <v>45407</v>
      </c>
      <c r="B40103" s="294"/>
      <c r="C40103" s="294"/>
      <c r="D40103" s="294"/>
      <c r="E40103" s="294"/>
      <c r="F40103" s="294"/>
    </row>
    <row r="40104">
      <c r="A40104" s="294" t="s">
        <v>45408</v>
      </c>
      <c r="B40104" s="294"/>
      <c r="C40104" s="294"/>
      <c r="D40104" s="294"/>
      <c r="E40104" s="294"/>
      <c r="F40104" s="294"/>
    </row>
    <row r="40105">
      <c r="A40105" s="294" t="s">
        <v>45409</v>
      </c>
      <c r="B40105" s="294"/>
      <c r="C40105" s="294"/>
      <c r="D40105" s="294"/>
      <c r="E40105" s="294"/>
      <c r="F40105" s="294"/>
    </row>
    <row r="40106">
      <c r="A40106" s="294"/>
      <c r="B40106" s="294"/>
      <c r="C40106" s="294"/>
      <c r="D40106" s="294"/>
      <c r="E40106" s="294"/>
      <c r="F40106" s="294"/>
    </row>
    <row r="40107">
      <c r="A40107" s="294"/>
      <c r="B40107" s="294"/>
      <c r="C40107" s="294"/>
      <c r="D40107" s="294"/>
      <c r="E40107" s="294"/>
      <c r="F40107" s="294"/>
    </row>
    <row r="40108">
      <c r="A40108" s="294"/>
      <c r="B40108" s="294"/>
      <c r="C40108" s="294"/>
      <c r="D40108" s="294"/>
      <c r="E40108" s="294"/>
      <c r="F40108" s="294"/>
    </row>
    <row r="40109">
      <c r="A40109" s="294" t="s">
        <v>21326</v>
      </c>
      <c r="B40109" s="294"/>
      <c r="C40109" s="294"/>
      <c r="D40109" s="294"/>
      <c r="E40109" s="294"/>
      <c r="F40109" s="294"/>
    </row>
    <row r="40110">
      <c r="A40110" s="294"/>
      <c r="B40110" s="294"/>
      <c r="C40110" s="294"/>
      <c r="D40110" s="294"/>
      <c r="E40110" s="294"/>
      <c r="F40110" s="294"/>
    </row>
    <row r="40111">
      <c r="A40111" s="294" t="s">
        <v>45410</v>
      </c>
      <c r="B40111" s="294"/>
      <c r="C40111" s="294"/>
      <c r="D40111" s="294"/>
      <c r="E40111" s="294"/>
      <c r="F40111" s="294"/>
    </row>
    <row r="40112">
      <c r="A40112" s="294" t="s">
        <v>45411</v>
      </c>
      <c r="B40112" s="294"/>
      <c r="C40112" s="294"/>
      <c r="D40112" s="294"/>
      <c r="E40112" s="294"/>
      <c r="F40112" s="294"/>
    </row>
    <row r="40113">
      <c r="A40113" s="294" t="s">
        <v>45412</v>
      </c>
      <c r="B40113" s="294"/>
      <c r="C40113" s="294"/>
      <c r="D40113" s="294"/>
      <c r="E40113" s="294"/>
      <c r="F40113" s="294"/>
    </row>
    <row r="40114">
      <c r="A40114" s="294" t="s">
        <v>45413</v>
      </c>
      <c r="B40114" s="294"/>
      <c r="C40114" s="294"/>
      <c r="D40114" s="294"/>
      <c r="E40114" s="294"/>
      <c r="F40114" s="294"/>
    </row>
    <row r="40115">
      <c r="A40115" s="294" t="s">
        <v>45414</v>
      </c>
      <c r="B40115" s="294"/>
      <c r="C40115" s="294"/>
      <c r="D40115" s="294"/>
      <c r="E40115" s="294"/>
      <c r="F40115" s="294"/>
    </row>
    <row r="40116">
      <c r="A40116" s="294" t="s">
        <v>43186</v>
      </c>
      <c r="B40116" s="294"/>
      <c r="C40116" s="294"/>
      <c r="D40116" s="294"/>
      <c r="E40116" s="294"/>
      <c r="F40116" s="294"/>
    </row>
    <row r="40117">
      <c r="A40117" s="294" t="s">
        <v>45415</v>
      </c>
      <c r="B40117" s="294"/>
      <c r="C40117" s="294"/>
      <c r="D40117" s="294"/>
      <c r="E40117" s="294"/>
      <c r="F40117" s="294"/>
    </row>
    <row r="40118">
      <c r="A40118" s="294" t="s">
        <v>45416</v>
      </c>
      <c r="B40118" s="294"/>
      <c r="C40118" s="294"/>
      <c r="D40118" s="294"/>
      <c r="E40118" s="294"/>
      <c r="F40118" s="294"/>
    </row>
    <row r="40119">
      <c r="A40119" s="294" t="s">
        <v>45417</v>
      </c>
      <c r="B40119" s="294"/>
      <c r="C40119" s="294"/>
      <c r="D40119" s="294"/>
      <c r="E40119" s="294"/>
      <c r="F40119" s="294"/>
    </row>
    <row r="40120">
      <c r="A40120" s="294" t="s">
        <v>25311</v>
      </c>
      <c r="B40120" s="294"/>
      <c r="C40120" s="294"/>
      <c r="D40120" s="294"/>
      <c r="E40120" s="294"/>
      <c r="F40120" s="294"/>
    </row>
    <row r="40121">
      <c r="A40121" s="294" t="s">
        <v>45418</v>
      </c>
      <c r="B40121" s="294"/>
      <c r="C40121" s="294"/>
      <c r="D40121" s="294"/>
      <c r="E40121" s="294"/>
      <c r="F40121" s="294"/>
    </row>
    <row r="40122">
      <c r="A40122" s="294" t="s">
        <v>45419</v>
      </c>
      <c r="B40122" s="294"/>
      <c r="C40122" s="294"/>
      <c r="D40122" s="294"/>
      <c r="E40122" s="294"/>
      <c r="F40122" s="294"/>
    </row>
    <row r="40123">
      <c r="A40123" s="294" t="s">
        <v>21892</v>
      </c>
      <c r="B40123" s="294"/>
      <c r="C40123" s="294"/>
      <c r="D40123" s="294"/>
      <c r="E40123" s="294"/>
      <c r="F40123" s="294"/>
    </row>
    <row r="40124">
      <c r="A40124" s="294" t="s">
        <v>45420</v>
      </c>
      <c r="B40124" s="294"/>
      <c r="C40124" s="294"/>
      <c r="D40124" s="294"/>
      <c r="E40124" s="294"/>
      <c r="F40124" s="294"/>
    </row>
    <row r="40125">
      <c r="A40125" s="294"/>
      <c r="B40125" s="294"/>
      <c r="C40125" s="294"/>
      <c r="D40125" s="294"/>
      <c r="E40125" s="294"/>
      <c r="F40125" s="294"/>
    </row>
    <row r="40126">
      <c r="A40126" s="294" t="s">
        <v>27372</v>
      </c>
      <c r="B40126" s="294"/>
      <c r="C40126" s="294"/>
      <c r="D40126" s="294"/>
      <c r="E40126" s="294"/>
      <c r="F40126" s="294"/>
    </row>
    <row r="40127">
      <c r="A40127" s="294" t="s">
        <v>30376</v>
      </c>
      <c r="B40127" s="294"/>
      <c r="C40127" s="294"/>
      <c r="D40127" s="294"/>
      <c r="E40127" s="294"/>
      <c r="F40127" s="294"/>
    </row>
    <row r="40128">
      <c r="A40128" s="294"/>
      <c r="B40128" s="294"/>
      <c r="C40128" s="294"/>
      <c r="D40128" s="294"/>
      <c r="E40128" s="294"/>
      <c r="F40128" s="294"/>
    </row>
    <row r="40129">
      <c r="A40129" s="294" t="s">
        <v>45421</v>
      </c>
      <c r="B40129" s="294"/>
      <c r="C40129" s="294"/>
      <c r="D40129" s="294"/>
      <c r="E40129" s="294"/>
      <c r="F40129" s="294"/>
    </row>
    <row r="40130">
      <c r="A40130" s="294" t="s">
        <v>45422</v>
      </c>
      <c r="B40130" s="294"/>
      <c r="C40130" s="294"/>
      <c r="D40130" s="294"/>
      <c r="E40130" s="294"/>
      <c r="F40130" s="294"/>
    </row>
    <row r="40131">
      <c r="A40131" s="294" t="s">
        <v>45423</v>
      </c>
      <c r="B40131" s="294"/>
      <c r="C40131" s="294"/>
      <c r="D40131" s="294"/>
      <c r="E40131" s="294"/>
      <c r="F40131" s="294"/>
    </row>
    <row r="40132">
      <c r="A40132" s="294" t="s">
        <v>45424</v>
      </c>
      <c r="B40132" s="294"/>
      <c r="C40132" s="294"/>
      <c r="D40132" s="294"/>
      <c r="E40132" s="294"/>
      <c r="F40132" s="294"/>
    </row>
    <row r="40133">
      <c r="A40133" s="294" t="s">
        <v>42305</v>
      </c>
      <c r="B40133" s="294"/>
      <c r="C40133" s="294"/>
      <c r="D40133" s="294"/>
      <c r="E40133" s="294"/>
      <c r="F40133" s="294"/>
    </row>
    <row r="40134">
      <c r="A40134" s="294"/>
      <c r="B40134" s="294"/>
      <c r="C40134" s="294"/>
      <c r="D40134" s="294"/>
      <c r="E40134" s="294"/>
      <c r="F40134" s="294"/>
    </row>
    <row r="40135">
      <c r="A40135" s="294" t="s">
        <v>23201</v>
      </c>
      <c r="B40135" s="294"/>
      <c r="C40135" s="294"/>
      <c r="D40135" s="294"/>
      <c r="E40135" s="294"/>
      <c r="F40135" s="294"/>
    </row>
    <row r="40136">
      <c r="A40136" s="294" t="s">
        <v>23772</v>
      </c>
      <c r="B40136" s="294"/>
      <c r="C40136" s="294"/>
      <c r="D40136" s="294"/>
      <c r="E40136" s="294"/>
      <c r="F40136" s="294"/>
    </row>
    <row r="40137">
      <c r="A40137" s="294"/>
      <c r="B40137" s="294"/>
      <c r="C40137" s="294"/>
      <c r="D40137" s="294"/>
      <c r="E40137" s="294"/>
      <c r="F40137" s="294"/>
    </row>
    <row r="40138">
      <c r="A40138" s="294" t="s">
        <v>45425</v>
      </c>
      <c r="B40138" s="294"/>
      <c r="C40138" s="294"/>
      <c r="D40138" s="294"/>
      <c r="E40138" s="294"/>
      <c r="F40138" s="294"/>
    </row>
    <row r="40139">
      <c r="A40139" s="294" t="s">
        <v>45426</v>
      </c>
      <c r="B40139" s="294"/>
      <c r="C40139" s="294"/>
      <c r="D40139" s="294"/>
      <c r="E40139" s="294"/>
      <c r="F40139" s="294"/>
    </row>
    <row r="40140">
      <c r="A40140" s="294" t="s">
        <v>45427</v>
      </c>
      <c r="B40140" s="294"/>
      <c r="C40140" s="294"/>
      <c r="D40140" s="294"/>
      <c r="E40140" s="294"/>
      <c r="F40140" s="294"/>
    </row>
    <row r="40141">
      <c r="A40141" s="294" t="s">
        <v>45428</v>
      </c>
      <c r="B40141" s="294"/>
      <c r="C40141" s="294"/>
      <c r="D40141" s="294"/>
      <c r="E40141" s="294"/>
      <c r="F40141" s="294"/>
    </row>
    <row r="40142">
      <c r="A40142" s="294" t="s">
        <v>45429</v>
      </c>
      <c r="B40142" s="294"/>
      <c r="C40142" s="294"/>
      <c r="D40142" s="294"/>
      <c r="E40142" s="294"/>
      <c r="F40142" s="294"/>
    </row>
    <row r="40143">
      <c r="A40143" s="294"/>
      <c r="B40143" s="294"/>
      <c r="C40143" s="294"/>
      <c r="D40143" s="294"/>
      <c r="E40143" s="294"/>
      <c r="F40143" s="294"/>
    </row>
    <row r="40144">
      <c r="A40144" s="294" t="s">
        <v>34735</v>
      </c>
      <c r="B40144" s="294"/>
      <c r="C40144" s="294"/>
      <c r="D40144" s="294"/>
      <c r="E40144" s="294"/>
      <c r="F40144" s="294"/>
    </row>
    <row r="40145">
      <c r="A40145" s="294"/>
      <c r="B40145" s="294"/>
      <c r="C40145" s="294"/>
      <c r="D40145" s="294"/>
      <c r="E40145" s="294"/>
      <c r="F40145" s="294"/>
    </row>
    <row r="40146">
      <c r="A40146" s="294" t="s">
        <v>45430</v>
      </c>
      <c r="B40146" s="294"/>
      <c r="C40146" s="294"/>
      <c r="D40146" s="294"/>
      <c r="E40146" s="294"/>
      <c r="F40146" s="294"/>
    </row>
    <row r="40147">
      <c r="A40147" s="294" t="s">
        <v>45431</v>
      </c>
      <c r="B40147" s="294"/>
      <c r="C40147" s="294"/>
      <c r="D40147" s="294"/>
      <c r="E40147" s="294"/>
      <c r="F40147" s="294"/>
    </row>
    <row r="40148">
      <c r="A40148" s="294" t="s">
        <v>45432</v>
      </c>
      <c r="B40148" s="294"/>
      <c r="C40148" s="294"/>
      <c r="D40148" s="294"/>
      <c r="E40148" s="294"/>
      <c r="F40148" s="294"/>
    </row>
    <row r="40149">
      <c r="A40149" s="294" t="s">
        <v>45433</v>
      </c>
      <c r="B40149" s="294"/>
      <c r="C40149" s="294"/>
      <c r="D40149" s="294"/>
      <c r="E40149" s="294"/>
      <c r="F40149" s="294"/>
    </row>
    <row r="40150">
      <c r="A40150" s="294" t="s">
        <v>45434</v>
      </c>
      <c r="B40150" s="294"/>
      <c r="C40150" s="294"/>
      <c r="D40150" s="294"/>
      <c r="E40150" s="294"/>
      <c r="F40150" s="294"/>
    </row>
    <row r="40151">
      <c r="A40151" s="294" t="s">
        <v>45435</v>
      </c>
      <c r="B40151" s="294"/>
      <c r="C40151" s="294"/>
      <c r="D40151" s="294"/>
      <c r="E40151" s="294"/>
      <c r="F40151" s="294"/>
    </row>
    <row r="40152">
      <c r="A40152" s="294" t="s">
        <v>45436</v>
      </c>
      <c r="B40152" s="294"/>
      <c r="C40152" s="294"/>
      <c r="D40152" s="294"/>
      <c r="E40152" s="294"/>
      <c r="F40152" s="294"/>
    </row>
    <row r="40153">
      <c r="A40153" s="294" t="s">
        <v>45437</v>
      </c>
      <c r="B40153" s="294"/>
      <c r="C40153" s="294"/>
      <c r="D40153" s="294"/>
      <c r="E40153" s="294"/>
      <c r="F40153" s="294"/>
    </row>
    <row r="40154">
      <c r="A40154" s="294" t="s">
        <v>45438</v>
      </c>
      <c r="B40154" s="294"/>
      <c r="C40154" s="294"/>
      <c r="D40154" s="294"/>
      <c r="E40154" s="294"/>
      <c r="F40154" s="294"/>
    </row>
    <row r="40155">
      <c r="A40155" s="294" t="s">
        <v>45439</v>
      </c>
      <c r="B40155" s="294"/>
      <c r="C40155" s="294"/>
      <c r="D40155" s="294"/>
      <c r="E40155" s="294"/>
      <c r="F40155" s="294"/>
    </row>
    <row r="40156">
      <c r="A40156" s="294" t="s">
        <v>21892</v>
      </c>
      <c r="B40156" s="294"/>
      <c r="C40156" s="294"/>
      <c r="D40156" s="294"/>
      <c r="E40156" s="294"/>
      <c r="F40156" s="294"/>
    </row>
    <row r="40157">
      <c r="A40157" s="294" t="s">
        <v>21373</v>
      </c>
      <c r="B40157" s="294"/>
      <c r="C40157" s="294"/>
      <c r="D40157" s="294"/>
      <c r="E40157" s="294"/>
      <c r="F40157" s="294"/>
    </row>
    <row r="40158">
      <c r="A40158" s="294"/>
      <c r="B40158" s="294"/>
      <c r="C40158" s="294"/>
      <c r="D40158" s="294"/>
      <c r="E40158" s="294"/>
      <c r="F40158" s="294"/>
    </row>
    <row r="40159">
      <c r="A40159" s="294" t="s">
        <v>23548</v>
      </c>
      <c r="B40159" s="294"/>
      <c r="C40159" s="294"/>
      <c r="D40159" s="294"/>
      <c r="E40159" s="294"/>
      <c r="F40159" s="294"/>
    </row>
    <row r="40160">
      <c r="A40160" s="294"/>
      <c r="B40160" s="294"/>
      <c r="C40160" s="294"/>
      <c r="D40160" s="294"/>
      <c r="E40160" s="294"/>
      <c r="F40160" s="294"/>
    </row>
    <row r="40161">
      <c r="A40161" s="294" t="s">
        <v>45440</v>
      </c>
      <c r="B40161" s="294"/>
      <c r="C40161" s="294"/>
      <c r="D40161" s="294"/>
      <c r="E40161" s="294"/>
      <c r="F40161" s="294"/>
    </row>
    <row r="40162">
      <c r="A40162" s="294" t="s">
        <v>45441</v>
      </c>
      <c r="B40162" s="294"/>
      <c r="C40162" s="294"/>
      <c r="D40162" s="294"/>
      <c r="E40162" s="294"/>
      <c r="F40162" s="294"/>
    </row>
    <row r="40163">
      <c r="A40163" s="294" t="s">
        <v>45442</v>
      </c>
      <c r="B40163" s="294"/>
      <c r="C40163" s="294"/>
      <c r="D40163" s="294"/>
      <c r="E40163" s="294"/>
      <c r="F40163" s="294"/>
    </row>
    <row r="40164">
      <c r="A40164" s="294" t="s">
        <v>45443</v>
      </c>
      <c r="B40164" s="294"/>
      <c r="C40164" s="294"/>
      <c r="D40164" s="294"/>
      <c r="E40164" s="294"/>
      <c r="F40164" s="294"/>
    </row>
    <row r="40165">
      <c r="A40165" s="294" t="s">
        <v>45444</v>
      </c>
      <c r="B40165" s="294"/>
      <c r="C40165" s="294"/>
      <c r="D40165" s="294"/>
      <c r="E40165" s="294"/>
      <c r="F40165" s="294"/>
    </row>
    <row r="40166">
      <c r="A40166" s="294" t="s">
        <v>45445</v>
      </c>
      <c r="B40166" s="294"/>
      <c r="C40166" s="294"/>
      <c r="D40166" s="294"/>
      <c r="E40166" s="294"/>
      <c r="F40166" s="294"/>
    </row>
    <row r="40167">
      <c r="A40167" s="294" t="s">
        <v>45446</v>
      </c>
      <c r="B40167" s="294"/>
      <c r="C40167" s="294"/>
      <c r="D40167" s="294"/>
      <c r="E40167" s="294"/>
      <c r="F40167" s="294"/>
    </row>
    <row r="40168">
      <c r="A40168" s="294" t="s">
        <v>45447</v>
      </c>
      <c r="B40168" s="294"/>
      <c r="C40168" s="294"/>
      <c r="D40168" s="294"/>
      <c r="E40168" s="294"/>
      <c r="F40168" s="294"/>
    </row>
    <row r="40169">
      <c r="A40169" s="294" t="s">
        <v>45448</v>
      </c>
      <c r="B40169" s="294"/>
      <c r="C40169" s="294"/>
      <c r="D40169" s="294"/>
      <c r="E40169" s="294"/>
      <c r="F40169" s="294"/>
    </row>
    <row r="40170">
      <c r="A40170" s="294" t="s">
        <v>45449</v>
      </c>
      <c r="B40170" s="294"/>
      <c r="C40170" s="294"/>
      <c r="D40170" s="294"/>
      <c r="E40170" s="294"/>
      <c r="F40170" s="294"/>
    </row>
    <row r="40171">
      <c r="A40171" s="294" t="s">
        <v>45450</v>
      </c>
      <c r="B40171" s="294"/>
      <c r="C40171" s="294"/>
      <c r="D40171" s="294"/>
      <c r="E40171" s="294"/>
      <c r="F40171" s="294"/>
    </row>
    <row r="40172">
      <c r="A40172" s="294" t="s">
        <v>45451</v>
      </c>
      <c r="B40172" s="294"/>
      <c r="C40172" s="294"/>
      <c r="D40172" s="294"/>
      <c r="E40172" s="294"/>
      <c r="F40172" s="294"/>
    </row>
    <row r="40173">
      <c r="A40173" s="294" t="s">
        <v>35688</v>
      </c>
      <c r="B40173" s="294"/>
      <c r="C40173" s="294"/>
      <c r="D40173" s="294"/>
      <c r="E40173" s="294"/>
      <c r="F40173" s="294"/>
    </row>
    <row r="40174">
      <c r="A40174" s="294" t="s">
        <v>45452</v>
      </c>
      <c r="B40174" s="294"/>
      <c r="C40174" s="294"/>
      <c r="D40174" s="294"/>
      <c r="E40174" s="294"/>
      <c r="F40174" s="294"/>
    </row>
    <row r="40175">
      <c r="A40175" s="294" t="s">
        <v>45453</v>
      </c>
      <c r="B40175" s="294"/>
      <c r="C40175" s="294"/>
      <c r="D40175" s="294"/>
      <c r="E40175" s="294"/>
      <c r="F40175" s="294"/>
    </row>
    <row r="40176">
      <c r="A40176" s="294" t="s">
        <v>45454</v>
      </c>
      <c r="B40176" s="294"/>
      <c r="C40176" s="294"/>
      <c r="D40176" s="294"/>
      <c r="E40176" s="294"/>
      <c r="F40176" s="294"/>
    </row>
    <row r="40177">
      <c r="A40177" s="294" t="s">
        <v>45455</v>
      </c>
      <c r="B40177" s="294"/>
      <c r="C40177" s="294"/>
      <c r="D40177" s="294"/>
      <c r="E40177" s="294"/>
      <c r="F40177" s="294"/>
    </row>
    <row r="40178">
      <c r="A40178" s="294" t="s">
        <v>45456</v>
      </c>
      <c r="B40178" s="294"/>
      <c r="C40178" s="294"/>
      <c r="D40178" s="294"/>
      <c r="E40178" s="294"/>
      <c r="F40178" s="294"/>
    </row>
    <row r="40179">
      <c r="A40179" s="294" t="s">
        <v>21892</v>
      </c>
      <c r="B40179" s="294"/>
      <c r="C40179" s="294"/>
      <c r="D40179" s="294"/>
      <c r="E40179" s="294"/>
      <c r="F40179" s="294"/>
    </row>
    <row r="40180">
      <c r="A40180" s="294" t="s">
        <v>45420</v>
      </c>
      <c r="B40180" s="294"/>
      <c r="C40180" s="294"/>
      <c r="D40180" s="294"/>
      <c r="E40180" s="294"/>
      <c r="F40180" s="294"/>
    </row>
    <row r="40181">
      <c r="A40181" s="294"/>
      <c r="B40181" s="294"/>
      <c r="C40181" s="294"/>
      <c r="D40181" s="294"/>
      <c r="E40181" s="294"/>
      <c r="F40181" s="294"/>
    </row>
    <row r="40182">
      <c r="A40182" s="294" t="s">
        <v>41927</v>
      </c>
      <c r="B40182" s="294"/>
      <c r="C40182" s="294"/>
      <c r="D40182" s="294"/>
      <c r="E40182" s="294"/>
      <c r="F40182" s="294"/>
    </row>
    <row r="40183">
      <c r="A40183" s="294" t="s">
        <v>45457</v>
      </c>
      <c r="B40183" s="294"/>
      <c r="C40183" s="294"/>
      <c r="D40183" s="294"/>
      <c r="E40183" s="294"/>
      <c r="F40183" s="294"/>
    </row>
    <row r="40184">
      <c r="A40184" s="294" t="s">
        <v>21618</v>
      </c>
      <c r="B40184" s="294"/>
      <c r="C40184" s="294"/>
      <c r="D40184" s="294"/>
      <c r="E40184" s="294"/>
      <c r="F40184" s="294"/>
    </row>
    <row r="40185">
      <c r="A40185" s="294" t="s">
        <v>45458</v>
      </c>
      <c r="B40185" s="294"/>
      <c r="C40185" s="294"/>
      <c r="D40185" s="294"/>
      <c r="E40185" s="294"/>
      <c r="F40185" s="294"/>
    </row>
    <row r="40186">
      <c r="A40186" s="294"/>
      <c r="B40186" s="294"/>
      <c r="C40186" s="294"/>
      <c r="D40186" s="294"/>
      <c r="E40186" s="294"/>
      <c r="F40186" s="294"/>
    </row>
    <row r="40187">
      <c r="A40187" s="294" t="s">
        <v>22512</v>
      </c>
      <c r="B40187" s="294"/>
      <c r="C40187" s="294"/>
      <c r="D40187" s="294"/>
      <c r="E40187" s="294"/>
      <c r="F40187" s="294"/>
    </row>
    <row r="40188">
      <c r="A40188" s="294" t="s">
        <v>24873</v>
      </c>
      <c r="B40188" s="294"/>
      <c r="C40188" s="294"/>
      <c r="D40188" s="294"/>
      <c r="E40188" s="294"/>
      <c r="F40188" s="294"/>
    </row>
    <row r="40189">
      <c r="A40189" s="294"/>
      <c r="B40189" s="294"/>
      <c r="C40189" s="294"/>
      <c r="D40189" s="294"/>
      <c r="E40189" s="294"/>
      <c r="F40189" s="294"/>
    </row>
    <row r="40190">
      <c r="A40190" s="294" t="s">
        <v>45459</v>
      </c>
      <c r="B40190" s="294"/>
      <c r="C40190" s="294"/>
      <c r="D40190" s="294"/>
      <c r="E40190" s="294"/>
      <c r="F40190" s="294"/>
    </row>
    <row r="40191">
      <c r="A40191" s="294"/>
      <c r="B40191" s="294"/>
      <c r="C40191" s="294"/>
      <c r="D40191" s="294"/>
      <c r="E40191" s="294"/>
      <c r="F40191" s="294"/>
    </row>
    <row r="40192">
      <c r="A40192" s="294" t="s">
        <v>45460</v>
      </c>
      <c r="B40192" s="294"/>
      <c r="C40192" s="294"/>
      <c r="D40192" s="294"/>
      <c r="E40192" s="294"/>
      <c r="F40192" s="294"/>
    </row>
    <row r="40193">
      <c r="A40193" s="294" t="s">
        <v>37828</v>
      </c>
      <c r="B40193" s="294"/>
      <c r="C40193" s="294"/>
      <c r="D40193" s="294"/>
      <c r="E40193" s="294"/>
      <c r="F40193" s="294"/>
    </row>
    <row r="40194">
      <c r="A40194" s="294" t="s">
        <v>45461</v>
      </c>
      <c r="B40194" s="294"/>
      <c r="C40194" s="294"/>
      <c r="D40194" s="294"/>
      <c r="E40194" s="294"/>
      <c r="F40194" s="294"/>
    </row>
    <row r="40195">
      <c r="A40195" s="294" t="s">
        <v>37830</v>
      </c>
      <c r="B40195" s="294"/>
      <c r="C40195" s="294"/>
      <c r="D40195" s="294"/>
      <c r="E40195" s="294"/>
      <c r="F40195" s="294"/>
    </row>
    <row r="40196">
      <c r="A40196" s="294" t="s">
        <v>37831</v>
      </c>
      <c r="B40196" s="294"/>
      <c r="C40196" s="294"/>
      <c r="D40196" s="294"/>
      <c r="E40196" s="294"/>
      <c r="F40196" s="294"/>
    </row>
    <row r="40197">
      <c r="A40197" s="294" t="s">
        <v>45462</v>
      </c>
      <c r="B40197" s="294"/>
      <c r="C40197" s="294"/>
      <c r="D40197" s="294"/>
      <c r="E40197" s="294"/>
      <c r="F40197" s="294"/>
    </row>
    <row r="40198">
      <c r="A40198" s="294" t="s">
        <v>37833</v>
      </c>
      <c r="B40198" s="294"/>
      <c r="C40198" s="294"/>
      <c r="D40198" s="294"/>
      <c r="E40198" s="294"/>
      <c r="F40198" s="294"/>
    </row>
    <row r="40199">
      <c r="A40199" s="294" t="s">
        <v>45463</v>
      </c>
      <c r="B40199" s="294"/>
      <c r="C40199" s="294"/>
      <c r="D40199" s="294"/>
      <c r="E40199" s="294"/>
      <c r="F40199" s="294"/>
    </row>
    <row r="40200">
      <c r="A40200" s="294"/>
      <c r="B40200" s="294"/>
      <c r="C40200" s="294"/>
      <c r="D40200" s="294"/>
      <c r="E40200" s="294"/>
      <c r="F40200" s="294"/>
    </row>
    <row r="40201">
      <c r="A40201" s="294" t="s">
        <v>23148</v>
      </c>
      <c r="B40201" s="294"/>
      <c r="C40201" s="294"/>
      <c r="D40201" s="294"/>
      <c r="E40201" s="294"/>
      <c r="F40201" s="294"/>
    </row>
    <row r="40202">
      <c r="A40202" s="294" t="s">
        <v>23149</v>
      </c>
      <c r="B40202" s="294"/>
      <c r="C40202" s="294"/>
      <c r="D40202" s="294"/>
      <c r="E40202" s="294"/>
      <c r="F40202" s="294"/>
    </row>
    <row r="40203">
      <c r="A40203" s="294"/>
      <c r="B40203" s="294"/>
      <c r="C40203" s="294"/>
      <c r="D40203" s="294"/>
      <c r="E40203" s="294"/>
      <c r="F40203" s="294"/>
    </row>
    <row r="40204">
      <c r="A40204" s="294" t="s">
        <v>22613</v>
      </c>
      <c r="B40204" s="294"/>
      <c r="C40204" s="294"/>
      <c r="D40204" s="294"/>
      <c r="E40204" s="294"/>
      <c r="F40204" s="294"/>
    </row>
    <row r="40205">
      <c r="A40205" s="294" t="s">
        <v>37835</v>
      </c>
      <c r="B40205" s="294"/>
      <c r="C40205" s="294"/>
      <c r="D40205" s="294"/>
      <c r="E40205" s="294"/>
      <c r="F40205" s="294"/>
    </row>
    <row r="40206">
      <c r="A40206" s="294" t="s">
        <v>37836</v>
      </c>
      <c r="B40206" s="294"/>
      <c r="C40206" s="294"/>
      <c r="D40206" s="294"/>
      <c r="E40206" s="294"/>
      <c r="F40206" s="294"/>
    </row>
    <row r="40207">
      <c r="A40207" s="294" t="s">
        <v>37837</v>
      </c>
      <c r="B40207" s="294"/>
      <c r="C40207" s="294"/>
      <c r="D40207" s="294"/>
      <c r="E40207" s="294"/>
      <c r="F40207" s="294"/>
    </row>
    <row r="40208">
      <c r="A40208" s="294" t="s">
        <v>42674</v>
      </c>
      <c r="B40208" s="294"/>
      <c r="C40208" s="294"/>
      <c r="D40208" s="294"/>
      <c r="E40208" s="294"/>
      <c r="F40208" s="294"/>
    </row>
    <row r="40209">
      <c r="A40209" s="294" t="s">
        <v>37839</v>
      </c>
      <c r="B40209" s="294"/>
      <c r="C40209" s="294"/>
      <c r="D40209" s="294"/>
      <c r="E40209" s="294"/>
      <c r="F40209" s="294"/>
    </row>
    <row r="40210">
      <c r="A40210" s="294" t="s">
        <v>45464</v>
      </c>
      <c r="B40210" s="294"/>
      <c r="C40210" s="294"/>
      <c r="D40210" s="294"/>
      <c r="E40210" s="294"/>
      <c r="F40210" s="294"/>
    </row>
    <row r="40211">
      <c r="A40211" s="294"/>
      <c r="B40211" s="294"/>
      <c r="C40211" s="294"/>
      <c r="D40211" s="294"/>
      <c r="E40211" s="294"/>
      <c r="F40211" s="294"/>
    </row>
    <row r="40212">
      <c r="A40212" s="294" t="s">
        <v>23362</v>
      </c>
      <c r="B40212" s="294"/>
      <c r="C40212" s="294"/>
      <c r="D40212" s="294"/>
      <c r="E40212" s="294"/>
      <c r="F40212" s="294"/>
    </row>
    <row r="40213">
      <c r="A40213" s="294" t="s">
        <v>23068</v>
      </c>
      <c r="B40213" s="294"/>
      <c r="C40213" s="294"/>
      <c r="D40213" s="294"/>
      <c r="E40213" s="294"/>
      <c r="F40213" s="294"/>
    </row>
    <row r="40214">
      <c r="A40214" s="294"/>
      <c r="B40214" s="294"/>
      <c r="C40214" s="294"/>
      <c r="D40214" s="294"/>
      <c r="E40214" s="294"/>
      <c r="F40214" s="294"/>
    </row>
    <row r="40215">
      <c r="A40215" s="294" t="s">
        <v>37841</v>
      </c>
      <c r="B40215" s="294"/>
      <c r="C40215" s="294"/>
      <c r="D40215" s="294"/>
      <c r="E40215" s="294"/>
      <c r="F40215" s="294"/>
    </row>
    <row r="40216">
      <c r="A40216" s="294" t="s">
        <v>37842</v>
      </c>
      <c r="B40216" s="294"/>
      <c r="C40216" s="294"/>
      <c r="D40216" s="294"/>
      <c r="E40216" s="294"/>
      <c r="F40216" s="294"/>
    </row>
    <row r="40217">
      <c r="A40217" s="294" t="s">
        <v>37843</v>
      </c>
      <c r="B40217" s="294"/>
      <c r="C40217" s="294"/>
      <c r="D40217" s="294"/>
      <c r="E40217" s="294"/>
      <c r="F40217" s="294"/>
    </row>
    <row r="40218">
      <c r="A40218" s="294" t="s">
        <v>45465</v>
      </c>
      <c r="B40218" s="294"/>
      <c r="C40218" s="294"/>
      <c r="D40218" s="294"/>
      <c r="E40218" s="294"/>
      <c r="F40218" s="294"/>
    </row>
    <row r="40219">
      <c r="A40219" s="294" t="s">
        <v>45466</v>
      </c>
      <c r="B40219" s="294"/>
      <c r="C40219" s="294"/>
      <c r="D40219" s="294"/>
      <c r="E40219" s="294"/>
      <c r="F40219" s="294"/>
    </row>
    <row r="40220">
      <c r="A40220" s="294" t="s">
        <v>45467</v>
      </c>
      <c r="B40220" s="294"/>
      <c r="C40220" s="294"/>
      <c r="D40220" s="294"/>
      <c r="E40220" s="294"/>
      <c r="F40220" s="294"/>
    </row>
    <row r="40221">
      <c r="A40221" s="294" t="s">
        <v>45468</v>
      </c>
      <c r="B40221" s="294"/>
      <c r="C40221" s="294"/>
      <c r="D40221" s="294"/>
      <c r="E40221" s="294"/>
      <c r="F40221" s="294"/>
    </row>
    <row r="40222">
      <c r="A40222" s="294" t="s">
        <v>37848</v>
      </c>
      <c r="B40222" s="294"/>
      <c r="C40222" s="294"/>
      <c r="D40222" s="294"/>
      <c r="E40222" s="294"/>
      <c r="F40222" s="294"/>
    </row>
    <row r="40223">
      <c r="A40223" s="294" t="s">
        <v>37849</v>
      </c>
      <c r="B40223" s="294"/>
      <c r="C40223" s="294"/>
      <c r="D40223" s="294"/>
      <c r="E40223" s="294"/>
      <c r="F40223" s="294"/>
    </row>
    <row r="40224">
      <c r="A40224" s="294"/>
      <c r="B40224" s="294"/>
      <c r="C40224" s="294"/>
      <c r="D40224" s="294"/>
      <c r="E40224" s="294"/>
      <c r="F40224" s="294"/>
    </row>
    <row r="40225">
      <c r="A40225" s="294" t="s">
        <v>45469</v>
      </c>
      <c r="B40225" s="294"/>
      <c r="C40225" s="294"/>
      <c r="D40225" s="294"/>
      <c r="E40225" s="294"/>
      <c r="F40225" s="294"/>
    </row>
    <row r="40226">
      <c r="A40226" s="294" t="s">
        <v>45470</v>
      </c>
      <c r="B40226" s="294"/>
      <c r="C40226" s="294"/>
      <c r="D40226" s="294"/>
      <c r="E40226" s="294"/>
      <c r="F40226" s="294"/>
    </row>
    <row r="40227">
      <c r="A40227" s="294" t="s">
        <v>45471</v>
      </c>
      <c r="B40227" s="294"/>
      <c r="C40227" s="294"/>
      <c r="D40227" s="294"/>
      <c r="E40227" s="294"/>
      <c r="F40227" s="294"/>
    </row>
    <row r="40228">
      <c r="A40228" s="294"/>
      <c r="B40228" s="294"/>
      <c r="C40228" s="294"/>
      <c r="D40228" s="294"/>
      <c r="E40228" s="294"/>
      <c r="F40228" s="294"/>
    </row>
    <row r="40229">
      <c r="A40229" s="294" t="s">
        <v>21401</v>
      </c>
      <c r="B40229" s="294"/>
      <c r="C40229" s="294"/>
      <c r="D40229" s="294"/>
      <c r="E40229" s="294"/>
      <c r="F40229" s="294"/>
    </row>
    <row r="40230">
      <c r="A40230" s="294"/>
      <c r="B40230" s="294"/>
      <c r="C40230" s="294"/>
      <c r="D40230" s="294"/>
      <c r="E40230" s="294"/>
      <c r="F40230" s="294"/>
    </row>
    <row r="40231">
      <c r="A40231" s="294" t="s">
        <v>24056</v>
      </c>
      <c r="B40231" s="294"/>
      <c r="C40231" s="294"/>
      <c r="D40231" s="294"/>
      <c r="E40231" s="294"/>
      <c r="F40231" s="294"/>
    </row>
    <row r="40232">
      <c r="A40232" s="294" t="s">
        <v>37853</v>
      </c>
      <c r="B40232" s="294"/>
      <c r="C40232" s="294"/>
      <c r="D40232" s="294"/>
      <c r="E40232" s="294"/>
      <c r="F40232" s="294"/>
    </row>
    <row r="40233">
      <c r="A40233" s="294" t="s">
        <v>27102</v>
      </c>
      <c r="B40233" s="294"/>
      <c r="C40233" s="294"/>
      <c r="D40233" s="294"/>
      <c r="E40233" s="294"/>
      <c r="F40233" s="294"/>
    </row>
    <row r="40234">
      <c r="A40234" s="294" t="s">
        <v>37854</v>
      </c>
      <c r="B40234" s="294"/>
      <c r="C40234" s="294"/>
      <c r="D40234" s="294"/>
      <c r="E40234" s="294"/>
      <c r="F40234" s="294"/>
    </row>
    <row r="40235">
      <c r="A40235" s="294" t="s">
        <v>37855</v>
      </c>
      <c r="B40235" s="294"/>
      <c r="C40235" s="294"/>
      <c r="D40235" s="294"/>
      <c r="E40235" s="294"/>
      <c r="F40235" s="294"/>
    </row>
    <row r="40236">
      <c r="A40236" s="294" t="s">
        <v>37856</v>
      </c>
      <c r="B40236" s="294"/>
      <c r="C40236" s="294"/>
      <c r="D40236" s="294"/>
      <c r="E40236" s="294"/>
      <c r="F40236" s="294"/>
    </row>
    <row r="40237">
      <c r="A40237" s="294" t="s">
        <v>37857</v>
      </c>
      <c r="B40237" s="294"/>
      <c r="C40237" s="294"/>
      <c r="D40237" s="294"/>
      <c r="E40237" s="294"/>
      <c r="F40237" s="294"/>
    </row>
    <row r="40238">
      <c r="A40238" s="294" t="s">
        <v>37858</v>
      </c>
      <c r="B40238" s="294"/>
      <c r="C40238" s="294"/>
      <c r="D40238" s="294"/>
      <c r="E40238" s="294"/>
      <c r="F40238" s="294"/>
    </row>
    <row r="40239">
      <c r="A40239" s="294" t="s">
        <v>37859</v>
      </c>
      <c r="B40239" s="294"/>
      <c r="C40239" s="294"/>
      <c r="D40239" s="294"/>
      <c r="E40239" s="294"/>
      <c r="F40239" s="294"/>
    </row>
    <row r="40240">
      <c r="A40240" s="294" t="s">
        <v>37860</v>
      </c>
      <c r="B40240" s="294"/>
      <c r="C40240" s="294"/>
      <c r="D40240" s="294"/>
      <c r="E40240" s="294"/>
      <c r="F40240" s="294"/>
    </row>
    <row r="40241">
      <c r="A40241" s="294" t="s">
        <v>37861</v>
      </c>
      <c r="B40241" s="294"/>
      <c r="C40241" s="294"/>
      <c r="D40241" s="294"/>
      <c r="E40241" s="294"/>
      <c r="F40241" s="294"/>
    </row>
    <row r="40242">
      <c r="A40242" s="294" t="s">
        <v>37862</v>
      </c>
      <c r="B40242" s="294"/>
      <c r="C40242" s="294"/>
      <c r="D40242" s="294"/>
      <c r="E40242" s="294"/>
      <c r="F40242" s="294"/>
    </row>
    <row r="40243">
      <c r="A40243" s="294" t="s">
        <v>37863</v>
      </c>
      <c r="B40243" s="294"/>
      <c r="C40243" s="294"/>
      <c r="D40243" s="294"/>
      <c r="E40243" s="294"/>
      <c r="F40243" s="294"/>
    </row>
    <row r="40244">
      <c r="A40244" s="294"/>
      <c r="B40244" s="294"/>
      <c r="C40244" s="294"/>
      <c r="D40244" s="294"/>
      <c r="E40244" s="294"/>
      <c r="F40244" s="294"/>
    </row>
    <row r="40245">
      <c r="A40245" s="294" t="s">
        <v>21407</v>
      </c>
      <c r="B40245" s="294"/>
      <c r="C40245" s="294"/>
      <c r="D40245" s="294"/>
      <c r="E40245" s="294"/>
      <c r="F40245" s="294"/>
    </row>
    <row r="40246">
      <c r="A40246" s="294"/>
      <c r="B40246" s="294"/>
      <c r="C40246" s="294"/>
      <c r="D40246" s="294"/>
      <c r="E40246" s="294"/>
      <c r="F40246" s="294"/>
    </row>
    <row r="40247">
      <c r="A40247" s="294" t="s">
        <v>37864</v>
      </c>
      <c r="B40247" s="294"/>
      <c r="C40247" s="294"/>
      <c r="D40247" s="294"/>
      <c r="E40247" s="294"/>
      <c r="F40247" s="294"/>
    </row>
    <row r="40248">
      <c r="A40248" s="294" t="s">
        <v>37865</v>
      </c>
      <c r="B40248" s="294"/>
      <c r="C40248" s="294"/>
      <c r="D40248" s="294"/>
      <c r="E40248" s="294"/>
      <c r="F40248" s="294"/>
    </row>
    <row r="40249">
      <c r="A40249" s="294" t="s">
        <v>37866</v>
      </c>
      <c r="B40249" s="294"/>
      <c r="C40249" s="294"/>
      <c r="D40249" s="294"/>
      <c r="E40249" s="294"/>
      <c r="F40249" s="294"/>
    </row>
    <row r="40250">
      <c r="A40250" s="294" t="s">
        <v>37867</v>
      </c>
      <c r="B40250" s="294"/>
      <c r="C40250" s="294"/>
      <c r="D40250" s="294"/>
      <c r="E40250" s="294"/>
      <c r="F40250" s="294"/>
    </row>
    <row r="40251">
      <c r="A40251" s="294" t="s">
        <v>37868</v>
      </c>
      <c r="B40251" s="294"/>
      <c r="C40251" s="294"/>
      <c r="D40251" s="294"/>
      <c r="E40251" s="294"/>
      <c r="F40251" s="294"/>
    </row>
    <row r="40252">
      <c r="A40252" s="294" t="s">
        <v>37869</v>
      </c>
      <c r="B40252" s="294"/>
      <c r="C40252" s="294"/>
      <c r="D40252" s="294"/>
      <c r="E40252" s="294"/>
      <c r="F40252" s="294"/>
    </row>
    <row r="40253">
      <c r="A40253" s="294" t="s">
        <v>37870</v>
      </c>
      <c r="B40253" s="294"/>
      <c r="C40253" s="294"/>
      <c r="D40253" s="294"/>
      <c r="E40253" s="294"/>
      <c r="F40253" s="294"/>
    </row>
    <row r="40254">
      <c r="A40254" s="294" t="s">
        <v>37871</v>
      </c>
      <c r="B40254" s="294"/>
      <c r="C40254" s="294"/>
      <c r="D40254" s="294"/>
      <c r="E40254" s="294"/>
      <c r="F40254" s="294"/>
    </row>
    <row r="40255">
      <c r="A40255" s="294" t="s">
        <v>37872</v>
      </c>
      <c r="B40255" s="294"/>
      <c r="C40255" s="294"/>
      <c r="D40255" s="294"/>
      <c r="E40255" s="294"/>
      <c r="F40255" s="294"/>
    </row>
    <row r="40256">
      <c r="A40256" s="294" t="s">
        <v>37873</v>
      </c>
      <c r="B40256" s="294"/>
      <c r="C40256" s="294"/>
      <c r="D40256" s="294"/>
      <c r="E40256" s="294"/>
      <c r="F40256" s="294"/>
    </row>
    <row r="40257">
      <c r="A40257" s="294" t="s">
        <v>37874</v>
      </c>
      <c r="B40257" s="294"/>
      <c r="C40257" s="294"/>
      <c r="D40257" s="294"/>
      <c r="E40257" s="294"/>
      <c r="F40257" s="294"/>
    </row>
    <row r="40258">
      <c r="A40258" s="294" t="s">
        <v>37875</v>
      </c>
      <c r="B40258" s="294"/>
      <c r="C40258" s="294"/>
      <c r="D40258" s="294"/>
      <c r="E40258" s="294"/>
      <c r="F40258" s="294"/>
    </row>
    <row r="40259">
      <c r="A40259" s="294" t="s">
        <v>37876</v>
      </c>
      <c r="B40259" s="294"/>
      <c r="C40259" s="294"/>
      <c r="D40259" s="294"/>
      <c r="E40259" s="294"/>
      <c r="F40259" s="294"/>
    </row>
    <row r="40260">
      <c r="A40260" s="294" t="s">
        <v>37877</v>
      </c>
      <c r="B40260" s="294"/>
      <c r="C40260" s="294"/>
      <c r="D40260" s="294"/>
      <c r="E40260" s="294"/>
      <c r="F40260" s="294"/>
    </row>
    <row r="40261">
      <c r="A40261" s="294"/>
      <c r="B40261" s="294"/>
      <c r="C40261" s="294"/>
      <c r="D40261" s="294"/>
      <c r="E40261" s="294"/>
      <c r="F40261" s="294"/>
    </row>
    <row r="40262">
      <c r="A40262" s="294" t="s">
        <v>21304</v>
      </c>
      <c r="B40262" s="294"/>
      <c r="C40262" s="294"/>
      <c r="D40262" s="294"/>
      <c r="E40262" s="294"/>
      <c r="F40262" s="294"/>
    </row>
    <row r="40263">
      <c r="A40263" s="294"/>
      <c r="B40263" s="294"/>
      <c r="C40263" s="294"/>
      <c r="D40263" s="294"/>
      <c r="E40263" s="294"/>
      <c r="F40263" s="294"/>
    </row>
    <row r="40264">
      <c r="A40264" s="294" t="s">
        <v>37878</v>
      </c>
      <c r="B40264" s="294"/>
      <c r="C40264" s="294"/>
      <c r="D40264" s="294"/>
      <c r="E40264" s="294"/>
      <c r="F40264" s="294"/>
    </row>
    <row r="40265">
      <c r="A40265" s="294" t="s">
        <v>21416</v>
      </c>
      <c r="B40265" s="294"/>
      <c r="C40265" s="294"/>
      <c r="D40265" s="294"/>
      <c r="E40265" s="294"/>
      <c r="F40265" s="294"/>
    </row>
    <row r="40266">
      <c r="A40266" s="294" t="s">
        <v>37879</v>
      </c>
      <c r="B40266" s="294"/>
      <c r="C40266" s="294"/>
      <c r="D40266" s="294"/>
      <c r="E40266" s="294"/>
      <c r="F40266" s="294"/>
    </row>
    <row r="40267">
      <c r="A40267" s="294" t="s">
        <v>37880</v>
      </c>
      <c r="B40267" s="294"/>
      <c r="C40267" s="294"/>
      <c r="D40267" s="294"/>
      <c r="E40267" s="294"/>
      <c r="F40267" s="294"/>
    </row>
    <row r="40268">
      <c r="A40268" s="294" t="s">
        <v>37881</v>
      </c>
      <c r="B40268" s="294"/>
      <c r="C40268" s="294"/>
      <c r="D40268" s="294"/>
      <c r="E40268" s="294"/>
      <c r="F40268" s="294"/>
    </row>
    <row r="40269">
      <c r="A40269" s="294" t="s">
        <v>37882</v>
      </c>
      <c r="B40269" s="294"/>
      <c r="C40269" s="294"/>
      <c r="D40269" s="294"/>
      <c r="E40269" s="294"/>
      <c r="F40269" s="294"/>
    </row>
    <row r="40270">
      <c r="A40270" s="294" t="s">
        <v>37883</v>
      </c>
      <c r="B40270" s="294"/>
      <c r="C40270" s="294"/>
      <c r="D40270" s="294"/>
      <c r="E40270" s="294"/>
      <c r="F40270" s="294"/>
    </row>
    <row r="40271">
      <c r="A40271" s="294" t="s">
        <v>37884</v>
      </c>
      <c r="B40271" s="294"/>
      <c r="C40271" s="294"/>
      <c r="D40271" s="294"/>
      <c r="E40271" s="294"/>
      <c r="F40271" s="294"/>
    </row>
    <row r="40272">
      <c r="A40272" s="294" t="s">
        <v>37885</v>
      </c>
      <c r="B40272" s="294"/>
      <c r="C40272" s="294"/>
      <c r="D40272" s="294"/>
      <c r="E40272" s="294"/>
      <c r="F40272" s="294"/>
    </row>
    <row r="40273">
      <c r="A40273" s="294" t="s">
        <v>32123</v>
      </c>
      <c r="B40273" s="294"/>
      <c r="C40273" s="294"/>
      <c r="D40273" s="294"/>
      <c r="E40273" s="294"/>
      <c r="F40273" s="294"/>
    </row>
    <row r="40274">
      <c r="A40274" s="294" t="s">
        <v>37886</v>
      </c>
      <c r="B40274" s="294"/>
      <c r="C40274" s="294"/>
      <c r="D40274" s="294"/>
      <c r="E40274" s="294"/>
      <c r="F40274" s="294"/>
    </row>
    <row r="40275">
      <c r="A40275" s="294" t="s">
        <v>37887</v>
      </c>
      <c r="B40275" s="294"/>
      <c r="C40275" s="294"/>
      <c r="D40275" s="294"/>
      <c r="E40275" s="294"/>
      <c r="F40275" s="294"/>
    </row>
    <row r="40276">
      <c r="A40276" s="294" t="s">
        <v>37888</v>
      </c>
      <c r="B40276" s="294"/>
      <c r="C40276" s="294"/>
      <c r="D40276" s="294"/>
      <c r="E40276" s="294"/>
      <c r="F40276" s="294"/>
    </row>
    <row r="40277">
      <c r="A40277" s="294" t="s">
        <v>37889</v>
      </c>
      <c r="B40277" s="294"/>
      <c r="C40277" s="294"/>
      <c r="D40277" s="294"/>
      <c r="E40277" s="294"/>
      <c r="F40277" s="294"/>
    </row>
    <row r="40278">
      <c r="A40278" s="294" t="s">
        <v>37890</v>
      </c>
      <c r="B40278" s="294"/>
      <c r="C40278" s="294"/>
      <c r="D40278" s="294"/>
      <c r="E40278" s="294"/>
      <c r="F40278" s="294"/>
    </row>
    <row r="40279">
      <c r="A40279" s="294" t="s">
        <v>37891</v>
      </c>
      <c r="B40279" s="294"/>
      <c r="C40279" s="294"/>
      <c r="D40279" s="294"/>
      <c r="E40279" s="294"/>
      <c r="F40279" s="294"/>
    </row>
    <row r="40280">
      <c r="A40280" s="294" t="s">
        <v>37892</v>
      </c>
      <c r="B40280" s="294"/>
      <c r="C40280" s="294"/>
      <c r="D40280" s="294"/>
      <c r="E40280" s="294"/>
      <c r="F40280" s="294"/>
    </row>
    <row r="40281">
      <c r="A40281" s="294" t="s">
        <v>37893</v>
      </c>
      <c r="B40281" s="294"/>
      <c r="C40281" s="294"/>
      <c r="D40281" s="294"/>
      <c r="E40281" s="294"/>
      <c r="F40281" s="294"/>
    </row>
    <row r="40282">
      <c r="A40282" s="294" t="s">
        <v>37894</v>
      </c>
      <c r="B40282" s="294"/>
      <c r="C40282" s="294"/>
      <c r="D40282" s="294"/>
      <c r="E40282" s="294"/>
      <c r="F40282" s="294"/>
    </row>
    <row r="40283">
      <c r="A40283" s="294" t="s">
        <v>37895</v>
      </c>
      <c r="B40283" s="294"/>
      <c r="C40283" s="294"/>
      <c r="D40283" s="294"/>
      <c r="E40283" s="294"/>
      <c r="F40283" s="294"/>
    </row>
    <row r="40284">
      <c r="A40284" s="294"/>
      <c r="B40284" s="294"/>
      <c r="C40284" s="294"/>
      <c r="D40284" s="294"/>
      <c r="E40284" s="294"/>
      <c r="F40284" s="294"/>
    </row>
    <row r="40285">
      <c r="A40285" s="294" t="s">
        <v>43660</v>
      </c>
      <c r="B40285" s="294"/>
      <c r="C40285" s="294"/>
      <c r="D40285" s="294"/>
      <c r="E40285" s="294"/>
      <c r="F40285" s="294"/>
    </row>
    <row r="40286">
      <c r="A40286" s="294" t="s">
        <v>29043</v>
      </c>
      <c r="B40286" s="294"/>
      <c r="C40286" s="294"/>
      <c r="D40286" s="294"/>
      <c r="E40286" s="294"/>
      <c r="F40286" s="294"/>
    </row>
    <row r="40287">
      <c r="A40287" s="294" t="s">
        <v>20981</v>
      </c>
      <c r="B40287" s="294"/>
      <c r="C40287" s="294"/>
      <c r="D40287" s="294"/>
      <c r="E40287" s="294"/>
      <c r="F40287" s="294"/>
    </row>
    <row r="40288">
      <c r="A40288" s="294" t="s">
        <v>21672</v>
      </c>
      <c r="B40288" s="294"/>
      <c r="C40288" s="294"/>
      <c r="D40288" s="294"/>
      <c r="E40288" s="294"/>
      <c r="F40288" s="294"/>
    </row>
    <row r="40289">
      <c r="A40289" s="294" t="s">
        <v>45472</v>
      </c>
      <c r="B40289" s="294"/>
      <c r="C40289" s="294"/>
      <c r="D40289" s="294"/>
      <c r="E40289" s="294"/>
      <c r="F40289" s="294"/>
    </row>
    <row r="40290">
      <c r="A40290" s="294"/>
      <c r="B40290" s="294"/>
      <c r="C40290" s="294"/>
      <c r="D40290" s="294"/>
      <c r="E40290" s="294"/>
      <c r="F40290" s="294"/>
    </row>
    <row r="40291">
      <c r="A40291" s="294" t="s">
        <v>21315</v>
      </c>
      <c r="B40291" s="294"/>
      <c r="C40291" s="294"/>
      <c r="D40291" s="294"/>
      <c r="E40291" s="294"/>
      <c r="F40291" s="294"/>
    </row>
    <row r="40292">
      <c r="A40292" s="294"/>
      <c r="B40292" s="294"/>
      <c r="C40292" s="294"/>
      <c r="D40292" s="294"/>
      <c r="E40292" s="294"/>
      <c r="F40292" s="294"/>
    </row>
    <row r="40293">
      <c r="A40293" s="294" t="s">
        <v>37897</v>
      </c>
      <c r="B40293" s="294"/>
      <c r="C40293" s="294"/>
      <c r="D40293" s="294"/>
      <c r="E40293" s="294"/>
      <c r="F40293" s="294"/>
    </row>
    <row r="40294">
      <c r="A40294" s="294" t="s">
        <v>37898</v>
      </c>
      <c r="B40294" s="294"/>
      <c r="C40294" s="294"/>
      <c r="D40294" s="294"/>
      <c r="E40294" s="294"/>
      <c r="F40294" s="294"/>
    </row>
    <row r="40295">
      <c r="A40295" s="294" t="s">
        <v>37899</v>
      </c>
      <c r="B40295" s="294"/>
      <c r="C40295" s="294"/>
      <c r="D40295" s="294"/>
      <c r="E40295" s="294"/>
      <c r="F40295" s="294"/>
    </row>
    <row r="40296">
      <c r="A40296" s="294" t="s">
        <v>37900</v>
      </c>
      <c r="B40296" s="294"/>
      <c r="C40296" s="294"/>
      <c r="D40296" s="294"/>
      <c r="E40296" s="294"/>
      <c r="F40296" s="294"/>
    </row>
    <row r="40297">
      <c r="A40297" s="294" t="s">
        <v>37901</v>
      </c>
      <c r="B40297" s="294"/>
      <c r="C40297" s="294"/>
      <c r="D40297" s="294"/>
      <c r="E40297" s="294"/>
      <c r="F40297" s="294"/>
    </row>
    <row r="40298">
      <c r="A40298" s="294" t="s">
        <v>37902</v>
      </c>
      <c r="B40298" s="294"/>
      <c r="C40298" s="294"/>
      <c r="D40298" s="294"/>
      <c r="E40298" s="294"/>
      <c r="F40298" s="294"/>
    </row>
    <row r="40299">
      <c r="A40299" s="294" t="s">
        <v>37903</v>
      </c>
      <c r="B40299" s="294"/>
      <c r="C40299" s="294"/>
      <c r="D40299" s="294"/>
      <c r="E40299" s="294"/>
      <c r="F40299" s="294"/>
    </row>
    <row r="40300">
      <c r="A40300" s="294" t="s">
        <v>37904</v>
      </c>
      <c r="B40300" s="294"/>
      <c r="C40300" s="294"/>
      <c r="D40300" s="294"/>
      <c r="E40300" s="294"/>
      <c r="F40300" s="294"/>
    </row>
    <row r="40301">
      <c r="A40301" s="294" t="s">
        <v>37905</v>
      </c>
      <c r="B40301" s="294"/>
      <c r="C40301" s="294"/>
      <c r="D40301" s="294"/>
      <c r="E40301" s="294"/>
      <c r="F40301" s="294"/>
    </row>
    <row r="40302">
      <c r="A40302" s="294" t="s">
        <v>37906</v>
      </c>
      <c r="B40302" s="294"/>
      <c r="C40302" s="294"/>
      <c r="D40302" s="294"/>
      <c r="E40302" s="294"/>
      <c r="F40302" s="294"/>
    </row>
    <row r="40303">
      <c r="A40303" s="294" t="s">
        <v>37907</v>
      </c>
      <c r="B40303" s="294"/>
      <c r="C40303" s="294"/>
      <c r="D40303" s="294"/>
      <c r="E40303" s="294"/>
      <c r="F40303" s="294"/>
    </row>
    <row r="40304">
      <c r="A40304" s="294" t="s">
        <v>37908</v>
      </c>
      <c r="B40304" s="294"/>
      <c r="C40304" s="294"/>
      <c r="D40304" s="294"/>
      <c r="E40304" s="294"/>
      <c r="F40304" s="294"/>
    </row>
    <row r="40305">
      <c r="A40305" s="294"/>
      <c r="B40305" s="294"/>
      <c r="C40305" s="294"/>
      <c r="D40305" s="294"/>
      <c r="E40305" s="294"/>
      <c r="F40305" s="294"/>
    </row>
    <row r="40306">
      <c r="A40306" s="294"/>
      <c r="B40306" s="294"/>
      <c r="C40306" s="294"/>
      <c r="D40306" s="294"/>
      <c r="E40306" s="294"/>
      <c r="F40306" s="294"/>
    </row>
    <row r="40307">
      <c r="A40307" s="294"/>
      <c r="B40307" s="294"/>
      <c r="C40307" s="294"/>
      <c r="D40307" s="294"/>
      <c r="E40307" s="294"/>
      <c r="F40307" s="294"/>
    </row>
    <row r="40308">
      <c r="A40308" s="294" t="s">
        <v>22281</v>
      </c>
      <c r="B40308" s="294"/>
      <c r="C40308" s="294"/>
      <c r="D40308" s="294"/>
      <c r="E40308" s="294"/>
      <c r="F40308" s="294"/>
    </row>
    <row r="40309">
      <c r="A40309" s="294"/>
      <c r="B40309" s="294"/>
      <c r="C40309" s="294"/>
      <c r="D40309" s="294"/>
      <c r="E40309" s="294"/>
      <c r="F40309" s="294"/>
    </row>
    <row r="40310">
      <c r="A40310" s="294" t="s">
        <v>45473</v>
      </c>
      <c r="B40310" s="294"/>
      <c r="C40310" s="294"/>
      <c r="D40310" s="294"/>
      <c r="E40310" s="294"/>
      <c r="F40310" s="294"/>
    </row>
    <row r="40311">
      <c r="A40311" s="294" t="s">
        <v>37910</v>
      </c>
      <c r="B40311" s="294"/>
      <c r="C40311" s="294"/>
      <c r="D40311" s="294"/>
      <c r="E40311" s="294"/>
      <c r="F40311" s="294"/>
    </row>
    <row r="40312">
      <c r="A40312" s="294" t="s">
        <v>45474</v>
      </c>
      <c r="B40312" s="294"/>
      <c r="C40312" s="294"/>
      <c r="D40312" s="294"/>
      <c r="E40312" s="294"/>
      <c r="F40312" s="294"/>
    </row>
    <row r="40313">
      <c r="A40313" s="294" t="s">
        <v>45475</v>
      </c>
      <c r="B40313" s="294"/>
      <c r="C40313" s="294"/>
      <c r="D40313" s="294"/>
      <c r="E40313" s="294"/>
      <c r="F40313" s="294"/>
    </row>
    <row r="40314">
      <c r="A40314" s="294" t="s">
        <v>37913</v>
      </c>
      <c r="B40314" s="294"/>
      <c r="C40314" s="294"/>
      <c r="D40314" s="294"/>
      <c r="E40314" s="294"/>
      <c r="F40314" s="294"/>
    </row>
    <row r="40315">
      <c r="A40315" s="294" t="s">
        <v>37914</v>
      </c>
      <c r="B40315" s="294"/>
      <c r="C40315" s="294"/>
      <c r="D40315" s="294"/>
      <c r="E40315" s="294"/>
      <c r="F40315" s="294"/>
    </row>
    <row r="40316">
      <c r="A40316" s="294" t="s">
        <v>45476</v>
      </c>
      <c r="B40316" s="294"/>
      <c r="C40316" s="294"/>
      <c r="D40316" s="294"/>
      <c r="E40316" s="294"/>
      <c r="F40316" s="294"/>
    </row>
    <row r="40317">
      <c r="A40317" s="294" t="s">
        <v>45477</v>
      </c>
      <c r="B40317" s="294"/>
      <c r="C40317" s="294"/>
      <c r="D40317" s="294"/>
      <c r="E40317" s="294"/>
      <c r="F40317" s="294"/>
    </row>
    <row r="40318">
      <c r="A40318" s="294" t="s">
        <v>45478</v>
      </c>
      <c r="B40318" s="294"/>
      <c r="C40318" s="294"/>
      <c r="D40318" s="294"/>
      <c r="E40318" s="294"/>
      <c r="F40318" s="294"/>
    </row>
    <row r="40319">
      <c r="A40319" s="294"/>
      <c r="B40319" s="294"/>
      <c r="C40319" s="294"/>
      <c r="D40319" s="294"/>
      <c r="E40319" s="294"/>
      <c r="F40319" s="294"/>
    </row>
    <row r="40320">
      <c r="A40320" s="294" t="s">
        <v>23311</v>
      </c>
      <c r="B40320" s="294"/>
      <c r="C40320" s="294"/>
      <c r="D40320" s="294"/>
      <c r="E40320" s="294"/>
      <c r="F40320" s="294"/>
    </row>
    <row r="40321">
      <c r="A40321" s="294"/>
      <c r="B40321" s="294"/>
      <c r="C40321" s="294"/>
      <c r="D40321" s="294"/>
      <c r="E40321" s="294"/>
      <c r="F40321" s="294"/>
    </row>
    <row r="40322">
      <c r="A40322" s="294" t="s">
        <v>45479</v>
      </c>
      <c r="B40322" s="294"/>
      <c r="C40322" s="294"/>
      <c r="D40322" s="294"/>
      <c r="E40322" s="294"/>
      <c r="F40322" s="294"/>
    </row>
    <row r="40323">
      <c r="A40323" s="294" t="s">
        <v>37919</v>
      </c>
      <c r="B40323" s="294"/>
      <c r="C40323" s="294"/>
      <c r="D40323" s="294"/>
      <c r="E40323" s="294"/>
      <c r="F40323" s="294"/>
    </row>
    <row r="40324">
      <c r="A40324" s="294" t="s">
        <v>37920</v>
      </c>
      <c r="B40324" s="294"/>
      <c r="C40324" s="294"/>
      <c r="D40324" s="294"/>
      <c r="E40324" s="294"/>
      <c r="F40324" s="294"/>
    </row>
    <row r="40325">
      <c r="A40325" s="294" t="s">
        <v>37921</v>
      </c>
      <c r="B40325" s="294"/>
      <c r="C40325" s="294"/>
      <c r="D40325" s="294"/>
      <c r="E40325" s="294"/>
      <c r="F40325" s="294"/>
    </row>
    <row r="40326">
      <c r="A40326" s="294" t="s">
        <v>37922</v>
      </c>
      <c r="B40326" s="294"/>
      <c r="C40326" s="294"/>
      <c r="D40326" s="294"/>
      <c r="E40326" s="294"/>
      <c r="F40326" s="294"/>
    </row>
    <row r="40327">
      <c r="A40327" s="294" t="s">
        <v>37923</v>
      </c>
      <c r="B40327" s="294"/>
      <c r="C40327" s="294"/>
      <c r="D40327" s="294"/>
      <c r="E40327" s="294"/>
      <c r="F40327" s="294"/>
    </row>
    <row r="40328">
      <c r="A40328" s="294" t="s">
        <v>37924</v>
      </c>
      <c r="B40328" s="294"/>
      <c r="C40328" s="294"/>
      <c r="D40328" s="294"/>
      <c r="E40328" s="294"/>
      <c r="F40328" s="294"/>
    </row>
    <row r="40329">
      <c r="A40329" s="294" t="s">
        <v>37925</v>
      </c>
      <c r="B40329" s="294"/>
      <c r="C40329" s="294"/>
      <c r="D40329" s="294"/>
      <c r="E40329" s="294"/>
      <c r="F40329" s="294"/>
    </row>
    <row r="40330">
      <c r="A40330" s="294" t="s">
        <v>37926</v>
      </c>
      <c r="B40330" s="294"/>
      <c r="C40330" s="294"/>
      <c r="D40330" s="294"/>
      <c r="E40330" s="294"/>
      <c r="F40330" s="294"/>
    </row>
    <row r="40331">
      <c r="A40331" s="294" t="s">
        <v>37927</v>
      </c>
      <c r="B40331" s="294"/>
      <c r="C40331" s="294"/>
      <c r="D40331" s="294"/>
      <c r="E40331" s="294"/>
      <c r="F40331" s="294"/>
    </row>
    <row r="40332">
      <c r="A40332" s="294" t="s">
        <v>37928</v>
      </c>
      <c r="B40332" s="294"/>
      <c r="C40332" s="294"/>
      <c r="D40332" s="294"/>
      <c r="E40332" s="294"/>
      <c r="F40332" s="294"/>
    </row>
    <row r="40333">
      <c r="A40333" s="294"/>
      <c r="B40333" s="294"/>
      <c r="C40333" s="294"/>
      <c r="D40333" s="294"/>
      <c r="E40333" s="294"/>
      <c r="F40333" s="294"/>
    </row>
    <row r="40334">
      <c r="A40334" s="294" t="s">
        <v>23029</v>
      </c>
      <c r="B40334" s="294"/>
      <c r="C40334" s="294"/>
      <c r="D40334" s="294"/>
      <c r="E40334" s="294"/>
      <c r="F40334" s="294"/>
    </row>
    <row r="40335">
      <c r="A40335" s="294" t="s">
        <v>25548</v>
      </c>
      <c r="B40335" s="294"/>
      <c r="C40335" s="294"/>
      <c r="D40335" s="294"/>
      <c r="E40335" s="294"/>
      <c r="F40335" s="294"/>
    </row>
    <row r="40336">
      <c r="A40336" s="294"/>
      <c r="B40336" s="294"/>
      <c r="C40336" s="294"/>
      <c r="D40336" s="294"/>
      <c r="E40336" s="294"/>
      <c r="F40336" s="294"/>
    </row>
    <row r="40337">
      <c r="A40337" s="294" t="s">
        <v>37929</v>
      </c>
      <c r="B40337" s="294"/>
      <c r="C40337" s="294"/>
      <c r="D40337" s="294"/>
      <c r="E40337" s="294"/>
      <c r="F40337" s="294"/>
    </row>
    <row r="40338">
      <c r="A40338" s="294" t="s">
        <v>37930</v>
      </c>
      <c r="B40338" s="294"/>
      <c r="C40338" s="294"/>
      <c r="D40338" s="294"/>
      <c r="E40338" s="294"/>
      <c r="F40338" s="294"/>
    </row>
    <row r="40339">
      <c r="A40339" s="294" t="s">
        <v>37931</v>
      </c>
      <c r="B40339" s="294"/>
      <c r="C40339" s="294"/>
      <c r="D40339" s="294"/>
      <c r="E40339" s="294"/>
      <c r="F40339" s="294"/>
    </row>
    <row r="40340">
      <c r="A40340" s="294" t="s">
        <v>37932</v>
      </c>
      <c r="B40340" s="294"/>
      <c r="C40340" s="294"/>
      <c r="D40340" s="294"/>
      <c r="E40340" s="294"/>
      <c r="F40340" s="294"/>
    </row>
    <row r="40341">
      <c r="A40341" s="294" t="s">
        <v>37933</v>
      </c>
      <c r="B40341" s="294"/>
      <c r="C40341" s="294"/>
      <c r="D40341" s="294"/>
      <c r="E40341" s="294"/>
      <c r="F40341" s="294"/>
    </row>
    <row r="40342">
      <c r="A40342" s="294" t="s">
        <v>37934</v>
      </c>
      <c r="B40342" s="294"/>
      <c r="C40342" s="294"/>
      <c r="D40342" s="294"/>
      <c r="E40342" s="294"/>
      <c r="F40342" s="294"/>
    </row>
    <row r="40343">
      <c r="A40343" s="294" t="s">
        <v>37935</v>
      </c>
      <c r="B40343" s="294"/>
      <c r="C40343" s="294"/>
      <c r="D40343" s="294"/>
      <c r="E40343" s="294"/>
      <c r="F40343" s="294"/>
    </row>
    <row r="40344">
      <c r="A40344" s="294"/>
      <c r="B40344" s="294"/>
      <c r="C40344" s="294"/>
      <c r="D40344" s="294"/>
      <c r="E40344" s="294"/>
      <c r="F40344" s="294"/>
    </row>
    <row r="40345">
      <c r="A40345" s="294" t="s">
        <v>22156</v>
      </c>
      <c r="B40345" s="294"/>
      <c r="C40345" s="294"/>
      <c r="D40345" s="294"/>
      <c r="E40345" s="294"/>
      <c r="F40345" s="294"/>
    </row>
    <row r="40346">
      <c r="A40346" s="294"/>
      <c r="B40346" s="294"/>
      <c r="C40346" s="294"/>
      <c r="D40346" s="294"/>
      <c r="E40346" s="294"/>
      <c r="F40346" s="294"/>
    </row>
    <row r="40347">
      <c r="A40347" s="294" t="s">
        <v>37936</v>
      </c>
      <c r="B40347" s="294"/>
      <c r="C40347" s="294"/>
      <c r="D40347" s="294"/>
      <c r="E40347" s="294"/>
      <c r="F40347" s="294"/>
    </row>
    <row r="40348">
      <c r="A40348" s="294" t="s">
        <v>37937</v>
      </c>
      <c r="B40348" s="294"/>
      <c r="C40348" s="294"/>
      <c r="D40348" s="294"/>
      <c r="E40348" s="294"/>
      <c r="F40348" s="294"/>
    </row>
    <row r="40349">
      <c r="A40349" s="294" t="s">
        <v>37938</v>
      </c>
      <c r="B40349" s="294"/>
      <c r="C40349" s="294"/>
      <c r="D40349" s="294"/>
      <c r="E40349" s="294"/>
      <c r="F40349" s="294"/>
    </row>
    <row r="40350">
      <c r="A40350" s="294" t="s">
        <v>37939</v>
      </c>
      <c r="B40350" s="294"/>
      <c r="C40350" s="294"/>
      <c r="D40350" s="294"/>
      <c r="E40350" s="294"/>
      <c r="F40350" s="294"/>
    </row>
    <row r="40351">
      <c r="A40351" s="294" t="s">
        <v>37940</v>
      </c>
      <c r="B40351" s="294"/>
      <c r="C40351" s="294"/>
      <c r="D40351" s="294"/>
      <c r="E40351" s="294"/>
      <c r="F40351" s="294"/>
    </row>
    <row r="40352">
      <c r="A40352" s="294" t="s">
        <v>37941</v>
      </c>
      <c r="B40352" s="294"/>
      <c r="C40352" s="294"/>
      <c r="D40352" s="294"/>
      <c r="E40352" s="294"/>
      <c r="F40352" s="294"/>
    </row>
    <row r="40353">
      <c r="A40353" s="294" t="s">
        <v>37942</v>
      </c>
      <c r="B40353" s="294"/>
      <c r="C40353" s="294"/>
      <c r="D40353" s="294"/>
      <c r="E40353" s="294"/>
      <c r="F40353" s="294"/>
    </row>
    <row r="40354">
      <c r="A40354" s="294"/>
      <c r="B40354" s="294"/>
      <c r="C40354" s="294"/>
      <c r="D40354" s="294"/>
      <c r="E40354" s="294"/>
      <c r="F40354" s="294"/>
    </row>
    <row r="40355">
      <c r="A40355" s="294" t="s">
        <v>37943</v>
      </c>
      <c r="B40355" s="294"/>
      <c r="C40355" s="294"/>
      <c r="D40355" s="294"/>
      <c r="E40355" s="294"/>
      <c r="F40355" s="294"/>
    </row>
    <row r="40356">
      <c r="A40356" s="294"/>
      <c r="B40356" s="294"/>
      <c r="C40356" s="294"/>
      <c r="D40356" s="294"/>
      <c r="E40356" s="294"/>
      <c r="F40356" s="294"/>
    </row>
    <row r="40357">
      <c r="A40357" s="294" t="s">
        <v>37944</v>
      </c>
      <c r="B40357" s="294"/>
      <c r="C40357" s="294"/>
      <c r="D40357" s="294"/>
      <c r="E40357" s="294"/>
      <c r="F40357" s="294"/>
    </row>
    <row r="40358">
      <c r="A40358" s="294" t="s">
        <v>37945</v>
      </c>
      <c r="B40358" s="294"/>
      <c r="C40358" s="294"/>
      <c r="D40358" s="294"/>
      <c r="E40358" s="294"/>
      <c r="F40358" s="294"/>
    </row>
    <row r="40359">
      <c r="A40359" s="294" t="s">
        <v>37946</v>
      </c>
      <c r="B40359" s="294"/>
      <c r="C40359" s="294"/>
      <c r="D40359" s="294"/>
      <c r="E40359" s="294"/>
      <c r="F40359" s="294"/>
    </row>
    <row r="40360">
      <c r="A40360" s="294" t="s">
        <v>37947</v>
      </c>
      <c r="B40360" s="294"/>
      <c r="C40360" s="294"/>
      <c r="D40360" s="294"/>
      <c r="E40360" s="294"/>
      <c r="F40360" s="294"/>
    </row>
    <row r="40361">
      <c r="A40361" s="294" t="s">
        <v>37948</v>
      </c>
      <c r="B40361" s="294"/>
      <c r="C40361" s="294"/>
      <c r="D40361" s="294"/>
      <c r="E40361" s="294"/>
      <c r="F40361" s="294"/>
    </row>
    <row r="40362">
      <c r="A40362" s="294"/>
      <c r="B40362" s="294"/>
      <c r="C40362" s="294"/>
      <c r="D40362" s="294"/>
      <c r="E40362" s="294"/>
      <c r="F40362" s="294"/>
    </row>
    <row r="40363">
      <c r="A40363" s="294" t="s">
        <v>37949</v>
      </c>
      <c r="B40363" s="294"/>
      <c r="C40363" s="294"/>
      <c r="D40363" s="294"/>
      <c r="E40363" s="294"/>
      <c r="F40363" s="294"/>
    </row>
    <row r="40364">
      <c r="A40364" s="294"/>
      <c r="B40364" s="294"/>
      <c r="C40364" s="294"/>
      <c r="D40364" s="294"/>
      <c r="E40364" s="294"/>
      <c r="F40364" s="294"/>
    </row>
    <row r="40365">
      <c r="A40365" s="294" t="s">
        <v>37950</v>
      </c>
      <c r="B40365" s="294"/>
      <c r="C40365" s="294"/>
      <c r="D40365" s="294"/>
      <c r="E40365" s="294"/>
      <c r="F40365" s="294"/>
    </row>
    <row r="40366">
      <c r="A40366" s="294" t="s">
        <v>37951</v>
      </c>
      <c r="B40366" s="294"/>
      <c r="C40366" s="294"/>
      <c r="D40366" s="294"/>
      <c r="E40366" s="294"/>
      <c r="F40366" s="294"/>
    </row>
    <row r="40367">
      <c r="A40367" s="294" t="s">
        <v>37952</v>
      </c>
      <c r="B40367" s="294"/>
      <c r="C40367" s="294"/>
      <c r="D40367" s="294"/>
      <c r="E40367" s="294"/>
      <c r="F40367" s="294"/>
    </row>
    <row r="40368">
      <c r="A40368" s="294" t="s">
        <v>37953</v>
      </c>
      <c r="B40368" s="294"/>
      <c r="C40368" s="294"/>
      <c r="D40368" s="294"/>
      <c r="E40368" s="294"/>
      <c r="F40368" s="294"/>
    </row>
    <row r="40369">
      <c r="A40369" s="294" t="s">
        <v>37954</v>
      </c>
      <c r="B40369" s="294"/>
      <c r="C40369" s="294"/>
      <c r="D40369" s="294"/>
      <c r="E40369" s="294"/>
      <c r="F40369" s="294"/>
    </row>
    <row r="40370">
      <c r="A40370" s="294" t="s">
        <v>37955</v>
      </c>
      <c r="B40370" s="294"/>
      <c r="C40370" s="294"/>
      <c r="D40370" s="294"/>
      <c r="E40370" s="294"/>
      <c r="F40370" s="294"/>
    </row>
    <row r="40371">
      <c r="A40371" s="294" t="s">
        <v>37956</v>
      </c>
      <c r="B40371" s="294"/>
      <c r="C40371" s="294"/>
      <c r="D40371" s="294"/>
      <c r="E40371" s="294"/>
      <c r="F40371" s="294"/>
    </row>
    <row r="40372">
      <c r="A40372" s="294" t="s">
        <v>37957</v>
      </c>
      <c r="B40372" s="294"/>
      <c r="C40372" s="294"/>
      <c r="D40372" s="294"/>
      <c r="E40372" s="294"/>
      <c r="F40372" s="294"/>
    </row>
    <row r="40373">
      <c r="A40373" s="294" t="s">
        <v>37958</v>
      </c>
      <c r="B40373" s="294"/>
      <c r="C40373" s="294"/>
      <c r="D40373" s="294"/>
      <c r="E40373" s="294"/>
      <c r="F40373" s="294"/>
    </row>
    <row r="40374">
      <c r="A40374" s="294" t="s">
        <v>37959</v>
      </c>
      <c r="B40374" s="294"/>
      <c r="C40374" s="294"/>
      <c r="D40374" s="294"/>
      <c r="E40374" s="294"/>
      <c r="F40374" s="294"/>
    </row>
    <row r="40375">
      <c r="A40375" s="294" t="s">
        <v>37960</v>
      </c>
      <c r="B40375" s="294"/>
      <c r="C40375" s="294"/>
      <c r="D40375" s="294"/>
      <c r="E40375" s="294"/>
      <c r="F40375" s="294"/>
    </row>
    <row r="40376">
      <c r="A40376" s="294" t="s">
        <v>37961</v>
      </c>
      <c r="B40376" s="294"/>
      <c r="C40376" s="294"/>
      <c r="D40376" s="294"/>
      <c r="E40376" s="294"/>
      <c r="F40376" s="294"/>
    </row>
    <row r="40377">
      <c r="A40377" s="294"/>
      <c r="B40377" s="294"/>
      <c r="C40377" s="294"/>
      <c r="D40377" s="294"/>
      <c r="E40377" s="294"/>
      <c r="F40377" s="294"/>
    </row>
    <row r="40378">
      <c r="A40378" s="294" t="s">
        <v>37962</v>
      </c>
      <c r="B40378" s="294"/>
      <c r="C40378" s="294"/>
      <c r="D40378" s="294"/>
      <c r="E40378" s="294"/>
      <c r="F40378" s="294"/>
    </row>
    <row r="40379">
      <c r="A40379" s="294"/>
      <c r="B40379" s="294"/>
      <c r="C40379" s="294"/>
      <c r="D40379" s="294"/>
      <c r="E40379" s="294"/>
      <c r="F40379" s="294"/>
    </row>
    <row r="40380">
      <c r="A40380" s="294" t="s">
        <v>37933</v>
      </c>
      <c r="B40380" s="294"/>
      <c r="C40380" s="294"/>
      <c r="D40380" s="294"/>
      <c r="E40380" s="294"/>
      <c r="F40380" s="294"/>
    </row>
    <row r="40381">
      <c r="A40381" s="294" t="s">
        <v>37963</v>
      </c>
      <c r="B40381" s="294"/>
      <c r="C40381" s="294"/>
      <c r="D40381" s="294"/>
      <c r="E40381" s="294"/>
      <c r="F40381" s="294"/>
    </row>
    <row r="40382">
      <c r="A40382" s="294" t="s">
        <v>37964</v>
      </c>
      <c r="B40382" s="294"/>
      <c r="C40382" s="294"/>
      <c r="D40382" s="294"/>
      <c r="E40382" s="294"/>
      <c r="F40382" s="294"/>
    </row>
    <row r="40383">
      <c r="A40383" s="294" t="s">
        <v>37965</v>
      </c>
      <c r="B40383" s="294"/>
      <c r="C40383" s="294"/>
      <c r="D40383" s="294"/>
      <c r="E40383" s="294"/>
      <c r="F40383" s="294"/>
    </row>
    <row r="40384">
      <c r="A40384" s="294" t="s">
        <v>37966</v>
      </c>
      <c r="B40384" s="294"/>
      <c r="C40384" s="294"/>
      <c r="D40384" s="294"/>
      <c r="E40384" s="294"/>
      <c r="F40384" s="294"/>
    </row>
    <row r="40385">
      <c r="A40385" s="294" t="s">
        <v>37967</v>
      </c>
      <c r="B40385" s="294"/>
      <c r="C40385" s="294"/>
      <c r="D40385" s="294"/>
      <c r="E40385" s="294"/>
      <c r="F40385" s="294"/>
    </row>
    <row r="40386">
      <c r="A40386" s="294" t="s">
        <v>37968</v>
      </c>
      <c r="B40386" s="294"/>
      <c r="C40386" s="294"/>
      <c r="D40386" s="294"/>
      <c r="E40386" s="294"/>
      <c r="F40386" s="294"/>
    </row>
    <row r="40387">
      <c r="A40387" s="294" t="s">
        <v>37969</v>
      </c>
      <c r="B40387" s="294"/>
      <c r="C40387" s="294"/>
      <c r="D40387" s="294"/>
      <c r="E40387" s="294"/>
      <c r="F40387" s="294"/>
    </row>
    <row r="40388">
      <c r="A40388" s="294" t="s">
        <v>37970</v>
      </c>
      <c r="B40388" s="294"/>
      <c r="C40388" s="294"/>
      <c r="D40388" s="294"/>
      <c r="E40388" s="294"/>
      <c r="F40388" s="294"/>
    </row>
    <row r="40389">
      <c r="A40389" s="294" t="s">
        <v>37971</v>
      </c>
      <c r="B40389" s="294"/>
      <c r="C40389" s="294"/>
      <c r="D40389" s="294"/>
      <c r="E40389" s="294"/>
      <c r="F40389" s="294"/>
    </row>
    <row r="40390">
      <c r="A40390" s="294" t="s">
        <v>37972</v>
      </c>
      <c r="B40390" s="294"/>
      <c r="C40390" s="294"/>
      <c r="D40390" s="294"/>
      <c r="E40390" s="294"/>
      <c r="F40390" s="294"/>
    </row>
    <row r="40391">
      <c r="A40391" s="294" t="s">
        <v>37973</v>
      </c>
      <c r="B40391" s="294"/>
      <c r="C40391" s="294"/>
      <c r="D40391" s="294"/>
      <c r="E40391" s="294"/>
      <c r="F40391" s="294"/>
    </row>
    <row r="40392">
      <c r="A40392" s="294" t="s">
        <v>37974</v>
      </c>
      <c r="B40392" s="294"/>
      <c r="C40392" s="294"/>
      <c r="D40392" s="294"/>
      <c r="E40392" s="294"/>
      <c r="F40392" s="294"/>
    </row>
    <row r="40393">
      <c r="A40393" s="294" t="s">
        <v>37975</v>
      </c>
      <c r="B40393" s="294"/>
      <c r="C40393" s="294"/>
      <c r="D40393" s="294"/>
      <c r="E40393" s="294"/>
      <c r="F40393" s="294"/>
    </row>
    <row r="40394">
      <c r="A40394" s="294"/>
      <c r="B40394" s="294"/>
      <c r="C40394" s="294"/>
      <c r="D40394" s="294"/>
      <c r="E40394" s="294"/>
      <c r="F40394" s="294"/>
    </row>
    <row r="40395">
      <c r="A40395" s="294" t="s">
        <v>41927</v>
      </c>
      <c r="B40395" s="294"/>
      <c r="C40395" s="294"/>
      <c r="D40395" s="294"/>
      <c r="E40395" s="294"/>
      <c r="F40395" s="294"/>
    </row>
    <row r="40396">
      <c r="A40396" s="294" t="s">
        <v>45480</v>
      </c>
      <c r="B40396" s="294"/>
      <c r="C40396" s="294"/>
      <c r="D40396" s="294"/>
      <c r="E40396" s="294"/>
      <c r="F40396" s="294"/>
    </row>
    <row r="40397">
      <c r="A40397" s="294" t="s">
        <v>21618</v>
      </c>
      <c r="B40397" s="294"/>
      <c r="C40397" s="294"/>
      <c r="D40397" s="294"/>
      <c r="E40397" s="294"/>
      <c r="F40397" s="294"/>
    </row>
    <row r="40398">
      <c r="A40398" s="294" t="s">
        <v>45481</v>
      </c>
      <c r="B40398" s="294"/>
      <c r="C40398" s="294"/>
      <c r="D40398" s="294"/>
      <c r="E40398" s="294"/>
      <c r="F40398" s="294"/>
    </row>
    <row r="40399">
      <c r="A40399" s="294" t="s">
        <v>45482</v>
      </c>
      <c r="B40399" s="294"/>
      <c r="C40399" s="294"/>
      <c r="D40399" s="294"/>
      <c r="E40399" s="294"/>
      <c r="F40399" s="294"/>
    </row>
    <row r="40400">
      <c r="A40400" s="294"/>
      <c r="B40400" s="294"/>
      <c r="C40400" s="294"/>
      <c r="D40400" s="294"/>
      <c r="E40400" s="294"/>
      <c r="F40400" s="294"/>
    </row>
    <row r="40401">
      <c r="A40401" s="294"/>
      <c r="B40401" s="294"/>
      <c r="C40401" s="294"/>
      <c r="D40401" s="294"/>
      <c r="E40401" s="294"/>
      <c r="F40401" s="294"/>
    </row>
    <row r="40402">
      <c r="A40402" s="294"/>
      <c r="B40402" s="294"/>
      <c r="C40402" s="294"/>
      <c r="D40402" s="294"/>
      <c r="E40402" s="294"/>
      <c r="F40402" s="294"/>
    </row>
    <row r="40403">
      <c r="A40403" s="294" t="s">
        <v>22512</v>
      </c>
      <c r="B40403" s="294"/>
      <c r="C40403" s="294"/>
      <c r="D40403" s="294"/>
      <c r="E40403" s="294"/>
      <c r="F40403" s="294"/>
    </row>
    <row r="40404">
      <c r="A40404" s="294" t="s">
        <v>23229</v>
      </c>
      <c r="B40404" s="294"/>
      <c r="C40404" s="294"/>
      <c r="D40404" s="294"/>
      <c r="E40404" s="294"/>
      <c r="F40404" s="294"/>
    </row>
    <row r="40405">
      <c r="A40405" s="294"/>
      <c r="B40405" s="294"/>
      <c r="C40405" s="294"/>
      <c r="D40405" s="294"/>
      <c r="E40405" s="294"/>
      <c r="F40405" s="294"/>
    </row>
    <row r="40406">
      <c r="A40406" s="294" t="s">
        <v>29396</v>
      </c>
      <c r="B40406" s="294"/>
      <c r="C40406" s="294"/>
      <c r="D40406" s="294"/>
      <c r="E40406" s="294"/>
      <c r="F40406" s="294"/>
    </row>
    <row r="40407">
      <c r="A40407" s="294" t="s">
        <v>45483</v>
      </c>
      <c r="B40407" s="294"/>
      <c r="C40407" s="294"/>
      <c r="D40407" s="294"/>
      <c r="E40407" s="294"/>
      <c r="F40407" s="294"/>
    </row>
    <row r="40408">
      <c r="A40408" s="294" t="s">
        <v>45484</v>
      </c>
      <c r="B40408" s="294"/>
      <c r="C40408" s="294"/>
      <c r="D40408" s="294"/>
      <c r="E40408" s="294"/>
      <c r="F40408" s="294"/>
    </row>
    <row r="40409">
      <c r="A40409" s="294" t="s">
        <v>45485</v>
      </c>
      <c r="B40409" s="294"/>
      <c r="C40409" s="294"/>
      <c r="D40409" s="294"/>
      <c r="E40409" s="294"/>
      <c r="F40409" s="294"/>
    </row>
    <row r="40410">
      <c r="A40410" s="294" t="s">
        <v>29400</v>
      </c>
      <c r="B40410" s="294"/>
      <c r="C40410" s="294"/>
      <c r="D40410" s="294"/>
      <c r="E40410" s="294"/>
      <c r="F40410" s="294"/>
    </row>
    <row r="40411">
      <c r="A40411" s="294" t="s">
        <v>45486</v>
      </c>
      <c r="B40411" s="294"/>
      <c r="C40411" s="294"/>
      <c r="D40411" s="294"/>
      <c r="E40411" s="294"/>
      <c r="F40411" s="294"/>
    </row>
    <row r="40412">
      <c r="A40412" s="294" t="s">
        <v>29402</v>
      </c>
      <c r="B40412" s="294"/>
      <c r="C40412" s="294"/>
      <c r="D40412" s="294"/>
      <c r="E40412" s="294"/>
      <c r="F40412" s="294"/>
    </row>
    <row r="40413">
      <c r="A40413" s="294" t="s">
        <v>29403</v>
      </c>
      <c r="B40413" s="294"/>
      <c r="C40413" s="294"/>
      <c r="D40413" s="294"/>
      <c r="E40413" s="294"/>
      <c r="F40413" s="294"/>
    </row>
    <row r="40414">
      <c r="A40414" s="294" t="s">
        <v>45487</v>
      </c>
      <c r="B40414" s="294"/>
      <c r="C40414" s="294"/>
      <c r="D40414" s="294"/>
      <c r="E40414" s="294"/>
      <c r="F40414" s="294"/>
    </row>
    <row r="40415">
      <c r="A40415" s="294"/>
      <c r="B40415" s="294"/>
      <c r="C40415" s="294"/>
      <c r="D40415" s="294"/>
      <c r="E40415" s="294"/>
      <c r="F40415" s="294"/>
    </row>
    <row r="40416">
      <c r="A40416" s="294" t="s">
        <v>23148</v>
      </c>
      <c r="B40416" s="294"/>
      <c r="C40416" s="294"/>
      <c r="D40416" s="294"/>
      <c r="E40416" s="294"/>
      <c r="F40416" s="294"/>
    </row>
    <row r="40417">
      <c r="A40417" s="294" t="s">
        <v>23149</v>
      </c>
      <c r="B40417" s="294"/>
      <c r="C40417" s="294"/>
      <c r="D40417" s="294"/>
      <c r="E40417" s="294"/>
      <c r="F40417" s="294"/>
    </row>
    <row r="40418">
      <c r="A40418" s="294"/>
      <c r="B40418" s="294"/>
      <c r="C40418" s="294"/>
      <c r="D40418" s="294"/>
      <c r="E40418" s="294"/>
      <c r="F40418" s="294"/>
    </row>
    <row r="40419">
      <c r="A40419" s="294" t="s">
        <v>29405</v>
      </c>
      <c r="B40419" s="294"/>
      <c r="C40419" s="294"/>
      <c r="D40419" s="294"/>
      <c r="E40419" s="294"/>
      <c r="F40419" s="294"/>
    </row>
    <row r="40420">
      <c r="A40420" s="294" t="s">
        <v>45488</v>
      </c>
      <c r="B40420" s="294"/>
      <c r="C40420" s="294"/>
      <c r="D40420" s="294"/>
      <c r="E40420" s="294"/>
      <c r="F40420" s="294"/>
    </row>
    <row r="40421">
      <c r="A40421" s="294" t="s">
        <v>45489</v>
      </c>
      <c r="B40421" s="294"/>
      <c r="C40421" s="294"/>
      <c r="D40421" s="294"/>
      <c r="E40421" s="294"/>
      <c r="F40421" s="294"/>
    </row>
    <row r="40422">
      <c r="A40422" s="294" t="s">
        <v>45490</v>
      </c>
      <c r="B40422" s="294"/>
      <c r="C40422" s="294"/>
      <c r="D40422" s="294"/>
      <c r="E40422" s="294"/>
      <c r="F40422" s="294"/>
    </row>
    <row r="40423">
      <c r="A40423" s="294" t="s">
        <v>45491</v>
      </c>
      <c r="B40423" s="294"/>
      <c r="C40423" s="294"/>
      <c r="D40423" s="294"/>
      <c r="E40423" s="294"/>
      <c r="F40423" s="294"/>
    </row>
    <row r="40424">
      <c r="A40424" s="294"/>
      <c r="B40424" s="294"/>
      <c r="C40424" s="294"/>
      <c r="D40424" s="294"/>
      <c r="E40424" s="294"/>
      <c r="F40424" s="294"/>
    </row>
    <row r="40425">
      <c r="A40425" s="294" t="s">
        <v>23362</v>
      </c>
      <c r="B40425" s="294"/>
      <c r="C40425" s="294"/>
      <c r="D40425" s="294"/>
      <c r="E40425" s="294"/>
      <c r="F40425" s="294"/>
    </row>
    <row r="40426">
      <c r="A40426" s="294" t="s">
        <v>23068</v>
      </c>
      <c r="B40426" s="294"/>
      <c r="C40426" s="294"/>
      <c r="D40426" s="294"/>
      <c r="E40426" s="294"/>
      <c r="F40426" s="294"/>
    </row>
    <row r="40427">
      <c r="A40427" s="294"/>
      <c r="B40427" s="294"/>
      <c r="C40427" s="294"/>
      <c r="D40427" s="294"/>
      <c r="E40427" s="294"/>
      <c r="F40427" s="294"/>
    </row>
    <row r="40428">
      <c r="A40428" s="294" t="s">
        <v>45492</v>
      </c>
      <c r="B40428" s="294"/>
      <c r="C40428" s="294"/>
      <c r="D40428" s="294"/>
      <c r="E40428" s="294"/>
      <c r="F40428" s="294"/>
    </row>
    <row r="40429">
      <c r="A40429" s="294" t="s">
        <v>45493</v>
      </c>
      <c r="B40429" s="294"/>
      <c r="C40429" s="294"/>
      <c r="D40429" s="294"/>
      <c r="E40429" s="294"/>
      <c r="F40429" s="294"/>
    </row>
    <row r="40430">
      <c r="A40430" s="294" t="s">
        <v>45494</v>
      </c>
      <c r="B40430" s="294"/>
      <c r="C40430" s="294"/>
      <c r="D40430" s="294"/>
      <c r="E40430" s="294"/>
      <c r="F40430" s="294"/>
    </row>
    <row r="40431">
      <c r="A40431" s="294" t="s">
        <v>29414</v>
      </c>
      <c r="B40431" s="294"/>
      <c r="C40431" s="294"/>
      <c r="D40431" s="294"/>
      <c r="E40431" s="294"/>
      <c r="F40431" s="294"/>
    </row>
    <row r="40432">
      <c r="A40432" s="294" t="s">
        <v>29415</v>
      </c>
      <c r="B40432" s="294"/>
      <c r="C40432" s="294"/>
      <c r="D40432" s="294"/>
      <c r="E40432" s="294"/>
      <c r="F40432" s="294"/>
    </row>
    <row r="40433">
      <c r="A40433" s="294" t="s">
        <v>45495</v>
      </c>
      <c r="B40433" s="294"/>
      <c r="C40433" s="294"/>
      <c r="D40433" s="294"/>
      <c r="E40433" s="294"/>
      <c r="F40433" s="294"/>
    </row>
    <row r="40434">
      <c r="A40434" s="294" t="s">
        <v>45496</v>
      </c>
      <c r="B40434" s="294"/>
      <c r="C40434" s="294"/>
      <c r="D40434" s="294"/>
      <c r="E40434" s="294"/>
      <c r="F40434" s="294"/>
    </row>
    <row r="40435">
      <c r="A40435" s="294" t="s">
        <v>45497</v>
      </c>
      <c r="B40435" s="294"/>
      <c r="C40435" s="294"/>
      <c r="D40435" s="294"/>
      <c r="E40435" s="294"/>
      <c r="F40435" s="294"/>
    </row>
    <row r="40436">
      <c r="A40436" s="294" t="s">
        <v>21401</v>
      </c>
      <c r="B40436" s="294"/>
      <c r="C40436" s="294"/>
      <c r="D40436" s="294"/>
      <c r="E40436" s="294"/>
      <c r="F40436" s="294"/>
    </row>
    <row r="40437">
      <c r="A40437" s="294"/>
      <c r="B40437" s="294"/>
      <c r="C40437" s="294"/>
      <c r="D40437" s="294"/>
      <c r="E40437" s="294"/>
      <c r="F40437" s="294"/>
    </row>
    <row r="40438">
      <c r="A40438" s="294" t="s">
        <v>29418</v>
      </c>
      <c r="B40438" s="294"/>
      <c r="C40438" s="294"/>
      <c r="D40438" s="294"/>
      <c r="E40438" s="294"/>
      <c r="F40438" s="294"/>
    </row>
    <row r="40439">
      <c r="A40439" s="294" t="s">
        <v>29419</v>
      </c>
      <c r="B40439" s="294"/>
      <c r="C40439" s="294"/>
      <c r="D40439" s="294"/>
      <c r="E40439" s="294"/>
      <c r="F40439" s="294"/>
    </row>
    <row r="40440">
      <c r="A40440" s="294" t="s">
        <v>29420</v>
      </c>
      <c r="B40440" s="294"/>
      <c r="C40440" s="294"/>
      <c r="D40440" s="294"/>
      <c r="E40440" s="294"/>
      <c r="F40440" s="294"/>
    </row>
    <row r="40441">
      <c r="A40441" s="294" t="s">
        <v>29421</v>
      </c>
      <c r="B40441" s="294"/>
      <c r="C40441" s="294"/>
      <c r="D40441" s="294"/>
      <c r="E40441" s="294"/>
      <c r="F40441" s="294"/>
    </row>
    <row r="40442">
      <c r="A40442" s="294" t="s">
        <v>29422</v>
      </c>
      <c r="B40442" s="294"/>
      <c r="C40442" s="294"/>
      <c r="D40442" s="294"/>
      <c r="E40442" s="294"/>
      <c r="F40442" s="294"/>
    </row>
    <row r="40443">
      <c r="A40443" s="294" t="s">
        <v>29423</v>
      </c>
      <c r="B40443" s="294"/>
      <c r="C40443" s="294"/>
      <c r="D40443" s="294"/>
      <c r="E40443" s="294"/>
      <c r="F40443" s="294"/>
    </row>
    <row r="40444">
      <c r="A40444" s="294" t="s">
        <v>29424</v>
      </c>
      <c r="B40444" s="294"/>
      <c r="C40444" s="294"/>
      <c r="D40444" s="294"/>
      <c r="E40444" s="294"/>
      <c r="F40444" s="294"/>
    </row>
    <row r="40445">
      <c r="A40445" s="294"/>
      <c r="B40445" s="294"/>
      <c r="C40445" s="294"/>
      <c r="D40445" s="294"/>
      <c r="E40445" s="294"/>
      <c r="F40445" s="294"/>
    </row>
    <row r="40446">
      <c r="A40446" s="294" t="s">
        <v>21407</v>
      </c>
      <c r="B40446" s="294"/>
      <c r="C40446" s="294"/>
      <c r="D40446" s="294"/>
      <c r="E40446" s="294"/>
      <c r="F40446" s="294"/>
    </row>
    <row r="40447">
      <c r="A40447" s="294"/>
      <c r="B40447" s="294"/>
      <c r="C40447" s="294"/>
      <c r="D40447" s="294"/>
      <c r="E40447" s="294"/>
      <c r="F40447" s="294"/>
    </row>
    <row r="40448">
      <c r="A40448" s="294" t="s">
        <v>29425</v>
      </c>
      <c r="B40448" s="294"/>
      <c r="C40448" s="294"/>
      <c r="D40448" s="294"/>
      <c r="E40448" s="294"/>
      <c r="F40448" s="294"/>
    </row>
    <row r="40449">
      <c r="A40449" s="294" t="s">
        <v>29426</v>
      </c>
      <c r="B40449" s="294"/>
      <c r="C40449" s="294"/>
      <c r="D40449" s="294"/>
      <c r="E40449" s="294"/>
      <c r="F40449" s="294"/>
    </row>
    <row r="40450">
      <c r="A40450" s="294" t="s">
        <v>29427</v>
      </c>
      <c r="B40450" s="294"/>
      <c r="C40450" s="294"/>
      <c r="D40450" s="294"/>
      <c r="E40450" s="294"/>
      <c r="F40450" s="294"/>
    </row>
    <row r="40451">
      <c r="A40451" s="294" t="s">
        <v>29428</v>
      </c>
      <c r="B40451" s="294"/>
      <c r="C40451" s="294"/>
      <c r="D40451" s="294"/>
      <c r="E40451" s="294"/>
      <c r="F40451" s="294"/>
    </row>
    <row r="40452">
      <c r="A40452" s="294"/>
      <c r="B40452" s="294"/>
      <c r="C40452" s="294"/>
      <c r="D40452" s="294"/>
      <c r="E40452" s="294"/>
      <c r="F40452" s="294"/>
    </row>
    <row r="40453">
      <c r="A40453" s="294" t="s">
        <v>21990</v>
      </c>
      <c r="B40453" s="294"/>
      <c r="C40453" s="294"/>
      <c r="D40453" s="294"/>
      <c r="E40453" s="294"/>
      <c r="F40453" s="294"/>
    </row>
    <row r="40454">
      <c r="A40454" s="294"/>
      <c r="B40454" s="294"/>
      <c r="C40454" s="294"/>
      <c r="D40454" s="294"/>
      <c r="E40454" s="294"/>
      <c r="F40454" s="294"/>
    </row>
    <row r="40455">
      <c r="A40455" s="294" t="s">
        <v>29429</v>
      </c>
      <c r="B40455" s="294"/>
      <c r="C40455" s="294"/>
      <c r="D40455" s="294"/>
      <c r="E40455" s="294"/>
      <c r="F40455" s="294"/>
    </row>
    <row r="40456">
      <c r="A40456" s="294" t="s">
        <v>29430</v>
      </c>
      <c r="B40456" s="294"/>
      <c r="C40456" s="294"/>
      <c r="D40456" s="294"/>
      <c r="E40456" s="294"/>
      <c r="F40456" s="294"/>
    </row>
    <row r="40457">
      <c r="A40457" s="294" t="s">
        <v>29431</v>
      </c>
      <c r="B40457" s="294"/>
      <c r="C40457" s="294"/>
      <c r="D40457" s="294"/>
      <c r="E40457" s="294"/>
      <c r="F40457" s="294"/>
    </row>
    <row r="40458">
      <c r="A40458" s="294" t="s">
        <v>29432</v>
      </c>
      <c r="B40458" s="294"/>
      <c r="C40458" s="294"/>
      <c r="D40458" s="294"/>
      <c r="E40458" s="294"/>
      <c r="F40458" s="294"/>
    </row>
    <row r="40459">
      <c r="A40459" s="294" t="s">
        <v>29433</v>
      </c>
      <c r="B40459" s="294"/>
      <c r="C40459" s="294"/>
      <c r="D40459" s="294"/>
      <c r="E40459" s="294"/>
      <c r="F40459" s="294"/>
    </row>
    <row r="40460">
      <c r="A40460" s="294" t="s">
        <v>29434</v>
      </c>
      <c r="B40460" s="294"/>
      <c r="C40460" s="294"/>
      <c r="D40460" s="294"/>
      <c r="E40460" s="294"/>
      <c r="F40460" s="294"/>
    </row>
    <row r="40461">
      <c r="A40461" s="294" t="s">
        <v>29435</v>
      </c>
      <c r="B40461" s="294"/>
      <c r="C40461" s="294"/>
      <c r="D40461" s="294"/>
      <c r="E40461" s="294"/>
      <c r="F40461" s="294"/>
    </row>
    <row r="40462">
      <c r="A40462" s="294"/>
      <c r="B40462" s="294"/>
      <c r="C40462" s="294"/>
      <c r="D40462" s="294"/>
      <c r="E40462" s="294"/>
      <c r="F40462" s="294"/>
    </row>
    <row r="40463">
      <c r="A40463" s="294" t="s">
        <v>41927</v>
      </c>
      <c r="B40463" s="294"/>
      <c r="C40463" s="294"/>
      <c r="D40463" s="294"/>
      <c r="E40463" s="294"/>
      <c r="F40463" s="294"/>
    </row>
    <row r="40464">
      <c r="A40464" s="294" t="s">
        <v>45498</v>
      </c>
      <c r="B40464" s="294"/>
      <c r="C40464" s="294"/>
      <c r="D40464" s="294"/>
      <c r="E40464" s="294"/>
      <c r="F40464" s="294"/>
    </row>
    <row r="40465">
      <c r="A40465" s="294" t="s">
        <v>21672</v>
      </c>
      <c r="B40465" s="294"/>
      <c r="C40465" s="294"/>
      <c r="D40465" s="294"/>
      <c r="E40465" s="294"/>
      <c r="F40465" s="294"/>
    </row>
    <row r="40466">
      <c r="A40466" s="294" t="s">
        <v>45481</v>
      </c>
      <c r="B40466" s="294"/>
      <c r="C40466" s="294"/>
      <c r="D40466" s="294"/>
      <c r="E40466" s="294"/>
      <c r="F40466" s="294"/>
    </row>
    <row r="40467">
      <c r="A40467" s="294" t="s">
        <v>45499</v>
      </c>
      <c r="B40467" s="294"/>
      <c r="C40467" s="294"/>
      <c r="D40467" s="294"/>
      <c r="E40467" s="294"/>
      <c r="F40467" s="294"/>
    </row>
    <row r="40468">
      <c r="A40468" s="294"/>
      <c r="B40468" s="294"/>
      <c r="C40468" s="294"/>
      <c r="D40468" s="294"/>
      <c r="E40468" s="294"/>
      <c r="F40468" s="294"/>
    </row>
    <row r="40469">
      <c r="A40469" s="294" t="s">
        <v>24575</v>
      </c>
      <c r="B40469" s="294"/>
      <c r="C40469" s="294"/>
      <c r="D40469" s="294"/>
      <c r="E40469" s="294"/>
      <c r="F40469" s="294"/>
    </row>
    <row r="40470">
      <c r="A40470" s="294"/>
      <c r="B40470" s="294"/>
      <c r="C40470" s="294"/>
      <c r="D40470" s="294"/>
      <c r="E40470" s="294"/>
      <c r="F40470" s="294"/>
    </row>
    <row r="40471">
      <c r="A40471" s="294" t="s">
        <v>29436</v>
      </c>
      <c r="B40471" s="294"/>
      <c r="C40471" s="294"/>
      <c r="D40471" s="294"/>
      <c r="E40471" s="294"/>
      <c r="F40471" s="294"/>
    </row>
    <row r="40472">
      <c r="A40472" s="294" t="s">
        <v>29221</v>
      </c>
      <c r="B40472" s="294"/>
      <c r="C40472" s="294"/>
      <c r="D40472" s="294"/>
      <c r="E40472" s="294"/>
      <c r="F40472" s="294"/>
    </row>
    <row r="40473">
      <c r="A40473" s="294" t="s">
        <v>29437</v>
      </c>
      <c r="B40473" s="294"/>
      <c r="C40473" s="294"/>
      <c r="D40473" s="294"/>
      <c r="E40473" s="294"/>
      <c r="F40473" s="294"/>
    </row>
    <row r="40474">
      <c r="A40474" s="294" t="s">
        <v>29438</v>
      </c>
      <c r="B40474" s="294"/>
      <c r="C40474" s="294"/>
      <c r="D40474" s="294"/>
      <c r="E40474" s="294"/>
      <c r="F40474" s="294"/>
    </row>
    <row r="40475">
      <c r="A40475" s="294" t="s">
        <v>29439</v>
      </c>
      <c r="B40475" s="294"/>
      <c r="C40475" s="294"/>
      <c r="D40475" s="294"/>
      <c r="E40475" s="294"/>
      <c r="F40475" s="294"/>
    </row>
    <row r="40476">
      <c r="A40476" s="294" t="s">
        <v>24819</v>
      </c>
      <c r="B40476" s="294"/>
      <c r="C40476" s="294"/>
      <c r="D40476" s="294"/>
      <c r="E40476" s="294"/>
      <c r="F40476" s="294"/>
    </row>
    <row r="40477">
      <c r="A40477" s="294" t="s">
        <v>29440</v>
      </c>
      <c r="B40477" s="294"/>
      <c r="C40477" s="294"/>
      <c r="D40477" s="294"/>
      <c r="E40477" s="294"/>
      <c r="F40477" s="294"/>
    </row>
    <row r="40478">
      <c r="A40478" s="294"/>
      <c r="B40478" s="294"/>
      <c r="C40478" s="294"/>
      <c r="D40478" s="294"/>
      <c r="E40478" s="294"/>
      <c r="F40478" s="294"/>
    </row>
    <row r="40479">
      <c r="A40479" s="294" t="s">
        <v>22281</v>
      </c>
      <c r="B40479" s="294"/>
      <c r="C40479" s="294"/>
      <c r="D40479" s="294"/>
      <c r="E40479" s="294"/>
      <c r="F40479" s="294"/>
    </row>
    <row r="40480">
      <c r="A40480" s="294"/>
      <c r="B40480" s="294"/>
      <c r="C40480" s="294"/>
      <c r="D40480" s="294"/>
      <c r="E40480" s="294"/>
      <c r="F40480" s="294"/>
    </row>
    <row r="40481">
      <c r="A40481" s="294" t="s">
        <v>45500</v>
      </c>
      <c r="B40481" s="294"/>
      <c r="C40481" s="294"/>
      <c r="D40481" s="294"/>
      <c r="E40481" s="294"/>
      <c r="F40481" s="294"/>
    </row>
    <row r="40482">
      <c r="A40482" s="294" t="s">
        <v>29442</v>
      </c>
      <c r="B40482" s="294"/>
      <c r="C40482" s="294"/>
      <c r="D40482" s="294"/>
      <c r="E40482" s="294"/>
      <c r="F40482" s="294"/>
    </row>
    <row r="40483">
      <c r="A40483" s="294" t="s">
        <v>45501</v>
      </c>
      <c r="B40483" s="294"/>
      <c r="C40483" s="294"/>
      <c r="D40483" s="294"/>
      <c r="E40483" s="294"/>
      <c r="F40483" s="294"/>
    </row>
    <row r="40484">
      <c r="A40484" s="294" t="s">
        <v>45502</v>
      </c>
      <c r="B40484" s="294"/>
      <c r="C40484" s="294"/>
      <c r="D40484" s="294"/>
      <c r="E40484" s="294"/>
      <c r="F40484" s="294"/>
    </row>
    <row r="40485">
      <c r="A40485" s="294"/>
      <c r="B40485" s="294"/>
      <c r="C40485" s="294"/>
      <c r="D40485" s="294"/>
      <c r="E40485" s="294"/>
      <c r="F40485" s="294"/>
    </row>
    <row r="40486">
      <c r="A40486" s="294" t="s">
        <v>25438</v>
      </c>
      <c r="B40486" s="294"/>
      <c r="C40486" s="294"/>
      <c r="D40486" s="294"/>
      <c r="E40486" s="294"/>
      <c r="F40486" s="294"/>
    </row>
    <row r="40487">
      <c r="A40487" s="294"/>
      <c r="B40487" s="294"/>
      <c r="C40487" s="294"/>
      <c r="D40487" s="294"/>
      <c r="E40487" s="294"/>
      <c r="F40487" s="294"/>
    </row>
    <row r="40488">
      <c r="A40488" s="294" t="s">
        <v>29445</v>
      </c>
      <c r="B40488" s="294"/>
      <c r="C40488" s="294"/>
      <c r="D40488" s="294"/>
      <c r="E40488" s="294"/>
      <c r="F40488" s="294"/>
    </row>
    <row r="40489">
      <c r="A40489" s="294" t="s">
        <v>45503</v>
      </c>
      <c r="B40489" s="294"/>
      <c r="C40489" s="294"/>
      <c r="D40489" s="294"/>
      <c r="E40489" s="294"/>
      <c r="F40489" s="294"/>
    </row>
    <row r="40490">
      <c r="A40490" s="294" t="s">
        <v>45504</v>
      </c>
      <c r="B40490" s="294"/>
      <c r="C40490" s="294"/>
      <c r="D40490" s="294"/>
      <c r="E40490" s="294"/>
      <c r="F40490" s="294"/>
    </row>
    <row r="40491">
      <c r="A40491" s="294" t="s">
        <v>45505</v>
      </c>
      <c r="B40491" s="294"/>
      <c r="C40491" s="294"/>
      <c r="D40491" s="294"/>
      <c r="E40491" s="294"/>
      <c r="F40491" s="294"/>
    </row>
    <row r="40492">
      <c r="A40492" s="294" t="s">
        <v>45506</v>
      </c>
      <c r="B40492" s="294"/>
      <c r="C40492" s="294"/>
      <c r="D40492" s="294"/>
      <c r="E40492" s="294"/>
      <c r="F40492" s="294"/>
    </row>
    <row r="40493">
      <c r="A40493" s="294"/>
      <c r="B40493" s="294"/>
      <c r="C40493" s="294"/>
      <c r="D40493" s="294"/>
      <c r="E40493" s="294"/>
      <c r="F40493" s="294"/>
    </row>
    <row r="40494">
      <c r="A40494" s="294" t="s">
        <v>23029</v>
      </c>
      <c r="B40494" s="294"/>
      <c r="C40494" s="294"/>
      <c r="D40494" s="294"/>
      <c r="E40494" s="294"/>
      <c r="F40494" s="294"/>
    </row>
    <row r="40495">
      <c r="A40495" s="294" t="s">
        <v>29450</v>
      </c>
      <c r="B40495" s="294"/>
      <c r="C40495" s="294"/>
      <c r="D40495" s="294"/>
      <c r="E40495" s="294"/>
      <c r="F40495" s="294"/>
    </row>
    <row r="40496">
      <c r="A40496" s="294"/>
      <c r="B40496" s="294"/>
      <c r="C40496" s="294"/>
      <c r="D40496" s="294"/>
      <c r="E40496" s="294"/>
      <c r="F40496" s="294"/>
    </row>
    <row r="40497">
      <c r="A40497" s="294" t="s">
        <v>45507</v>
      </c>
      <c r="B40497" s="294"/>
      <c r="C40497" s="294"/>
      <c r="D40497" s="294"/>
      <c r="E40497" s="294"/>
      <c r="F40497" s="294"/>
    </row>
    <row r="40498">
      <c r="A40498" s="294" t="s">
        <v>45508</v>
      </c>
      <c r="B40498" s="294"/>
      <c r="C40498" s="294"/>
      <c r="D40498" s="294"/>
      <c r="E40498" s="294"/>
      <c r="F40498" s="294"/>
    </row>
    <row r="40499">
      <c r="A40499" s="294" t="s">
        <v>45509</v>
      </c>
      <c r="B40499" s="294"/>
      <c r="C40499" s="294"/>
      <c r="D40499" s="294"/>
      <c r="E40499" s="294"/>
      <c r="F40499" s="294"/>
    </row>
    <row r="40500">
      <c r="A40500" s="294" t="s">
        <v>45510</v>
      </c>
      <c r="B40500" s="294"/>
      <c r="C40500" s="294"/>
      <c r="D40500" s="294"/>
      <c r="E40500" s="294"/>
      <c r="F40500" s="294"/>
    </row>
    <row r="40501">
      <c r="A40501" s="294"/>
      <c r="B40501" s="294"/>
      <c r="C40501" s="294"/>
      <c r="D40501" s="294"/>
      <c r="E40501" s="294"/>
      <c r="F40501" s="294"/>
    </row>
    <row r="40502">
      <c r="A40502" s="294" t="s">
        <v>22397</v>
      </c>
      <c r="B40502" s="294"/>
      <c r="C40502" s="294"/>
      <c r="D40502" s="294"/>
      <c r="E40502" s="294"/>
      <c r="F40502" s="294"/>
    </row>
    <row r="40503">
      <c r="A40503" s="294"/>
      <c r="B40503" s="294"/>
      <c r="C40503" s="294"/>
      <c r="D40503" s="294"/>
      <c r="E40503" s="294"/>
      <c r="F40503" s="294"/>
    </row>
    <row r="40504">
      <c r="A40504" s="294" t="s">
        <v>29455</v>
      </c>
      <c r="B40504" s="294"/>
      <c r="C40504" s="294"/>
      <c r="D40504" s="294"/>
      <c r="E40504" s="294"/>
      <c r="F40504" s="294"/>
    </row>
    <row r="40505">
      <c r="A40505" s="294" t="s">
        <v>45511</v>
      </c>
      <c r="B40505" s="294"/>
      <c r="C40505" s="294"/>
      <c r="D40505" s="294"/>
      <c r="E40505" s="294"/>
      <c r="F40505" s="294"/>
    </row>
    <row r="40506">
      <c r="A40506" s="294" t="s">
        <v>45512</v>
      </c>
      <c r="B40506" s="294"/>
      <c r="C40506" s="294"/>
      <c r="D40506" s="294"/>
      <c r="E40506" s="294"/>
      <c r="F40506" s="294"/>
    </row>
    <row r="40507">
      <c r="A40507" s="294" t="s">
        <v>45513</v>
      </c>
      <c r="B40507" s="294"/>
      <c r="C40507" s="294"/>
      <c r="D40507" s="294"/>
      <c r="E40507" s="294"/>
      <c r="F40507" s="294"/>
    </row>
    <row r="40508">
      <c r="A40508" s="294"/>
      <c r="B40508" s="294"/>
      <c r="C40508" s="294"/>
      <c r="D40508" s="294"/>
      <c r="E40508" s="294"/>
      <c r="F40508" s="294"/>
    </row>
    <row r="40509">
      <c r="A40509" s="294" t="s">
        <v>22496</v>
      </c>
      <c r="B40509" s="294"/>
      <c r="C40509" s="294"/>
      <c r="D40509" s="294"/>
      <c r="E40509" s="294"/>
      <c r="F40509" s="294"/>
    </row>
    <row r="40510">
      <c r="A40510" s="294"/>
      <c r="B40510" s="294"/>
      <c r="C40510" s="294"/>
      <c r="D40510" s="294"/>
      <c r="E40510" s="294"/>
      <c r="F40510" s="294"/>
    </row>
    <row r="40511">
      <c r="A40511" s="294" t="s">
        <v>45514</v>
      </c>
      <c r="B40511" s="294"/>
      <c r="C40511" s="294"/>
      <c r="D40511" s="294"/>
      <c r="E40511" s="294"/>
      <c r="F40511" s="294"/>
    </row>
    <row r="40512">
      <c r="A40512" s="294" t="s">
        <v>45515</v>
      </c>
      <c r="B40512" s="294"/>
      <c r="C40512" s="294"/>
      <c r="D40512" s="294"/>
      <c r="E40512" s="294"/>
      <c r="F40512" s="294"/>
    </row>
    <row r="40513">
      <c r="A40513" s="294" t="s">
        <v>29461</v>
      </c>
      <c r="B40513" s="294"/>
      <c r="C40513" s="294"/>
      <c r="D40513" s="294"/>
      <c r="E40513" s="294"/>
      <c r="F40513" s="294"/>
    </row>
    <row r="40514">
      <c r="A40514" s="294" t="s">
        <v>29462</v>
      </c>
      <c r="B40514" s="294"/>
      <c r="C40514" s="294"/>
      <c r="D40514" s="294"/>
      <c r="E40514" s="294"/>
      <c r="F40514" s="294"/>
    </row>
    <row r="40515">
      <c r="A40515" s="294" t="s">
        <v>45516</v>
      </c>
      <c r="B40515" s="294"/>
      <c r="C40515" s="294"/>
      <c r="D40515" s="294"/>
      <c r="E40515" s="294"/>
      <c r="F40515" s="294"/>
    </row>
    <row r="40516">
      <c r="A40516" s="294" t="s">
        <v>45517</v>
      </c>
      <c r="B40516" s="294"/>
      <c r="C40516" s="294"/>
      <c r="D40516" s="294"/>
      <c r="E40516" s="294"/>
      <c r="F40516" s="294"/>
    </row>
    <row r="40517">
      <c r="A40517" s="294" t="s">
        <v>45518</v>
      </c>
      <c r="B40517" s="294"/>
      <c r="C40517" s="294"/>
      <c r="D40517" s="294"/>
      <c r="E40517" s="294"/>
      <c r="F40517" s="294"/>
    </row>
    <row r="40518">
      <c r="A40518" s="294" t="s">
        <v>29466</v>
      </c>
      <c r="B40518" s="294"/>
      <c r="C40518" s="294"/>
      <c r="D40518" s="294"/>
      <c r="E40518" s="294"/>
      <c r="F40518" s="294"/>
    </row>
    <row r="40519">
      <c r="A40519" s="294" t="s">
        <v>29467</v>
      </c>
      <c r="B40519" s="294"/>
      <c r="C40519" s="294"/>
      <c r="D40519" s="294"/>
      <c r="E40519" s="294"/>
      <c r="F40519" s="294"/>
    </row>
    <row r="40520">
      <c r="A40520" s="294" t="s">
        <v>45519</v>
      </c>
      <c r="B40520" s="294"/>
      <c r="C40520" s="294"/>
      <c r="D40520" s="294"/>
      <c r="E40520" s="294"/>
      <c r="F40520" s="294"/>
    </row>
    <row r="40521">
      <c r="A40521" s="294"/>
      <c r="B40521" s="294"/>
      <c r="C40521" s="294"/>
      <c r="D40521" s="294"/>
      <c r="E40521" s="294"/>
      <c r="F40521" s="294"/>
    </row>
    <row r="40522">
      <c r="A40522" s="294" t="s">
        <v>41927</v>
      </c>
      <c r="B40522" s="294"/>
      <c r="C40522" s="294"/>
      <c r="D40522" s="294"/>
      <c r="E40522" s="294"/>
      <c r="F40522" s="294"/>
    </row>
    <row r="40523">
      <c r="A40523" s="294" t="s">
        <v>45520</v>
      </c>
      <c r="B40523" s="294"/>
      <c r="C40523" s="294"/>
      <c r="D40523" s="294"/>
      <c r="E40523" s="294"/>
      <c r="F40523" s="294"/>
    </row>
    <row r="40524">
      <c r="A40524" s="294" t="s">
        <v>45521</v>
      </c>
      <c r="B40524" s="294"/>
      <c r="C40524" s="294"/>
      <c r="D40524" s="294"/>
      <c r="E40524" s="294"/>
      <c r="F40524" s="294"/>
    </row>
    <row r="40525">
      <c r="A40525" s="294" t="s">
        <v>45522</v>
      </c>
      <c r="B40525" s="294"/>
      <c r="C40525" s="294"/>
      <c r="D40525" s="294"/>
      <c r="E40525" s="294"/>
      <c r="F40525" s="294"/>
    </row>
    <row r="40526">
      <c r="A40526" s="294"/>
      <c r="B40526" s="294"/>
      <c r="C40526" s="294"/>
      <c r="D40526" s="294"/>
      <c r="E40526" s="294"/>
      <c r="F40526" s="294"/>
    </row>
    <row r="40527">
      <c r="A40527" s="294" t="s">
        <v>45523</v>
      </c>
      <c r="B40527" s="294"/>
      <c r="C40527" s="294"/>
      <c r="D40527" s="294"/>
      <c r="E40527" s="294"/>
      <c r="F40527" s="294"/>
    </row>
    <row r="40528">
      <c r="A40528" s="294"/>
      <c r="B40528" s="294"/>
      <c r="C40528" s="294"/>
      <c r="D40528" s="294"/>
      <c r="E40528" s="294"/>
      <c r="F40528" s="294"/>
    </row>
    <row r="40529">
      <c r="A40529" s="294" t="s">
        <v>45524</v>
      </c>
      <c r="B40529" s="294"/>
      <c r="C40529" s="294"/>
      <c r="D40529" s="294"/>
      <c r="E40529" s="294"/>
      <c r="F40529" s="294"/>
    </row>
    <row r="40530">
      <c r="A40530" s="294" t="s">
        <v>45525</v>
      </c>
      <c r="B40530" s="294"/>
      <c r="C40530" s="294"/>
      <c r="D40530" s="294"/>
      <c r="E40530" s="294"/>
      <c r="F40530" s="294"/>
    </row>
    <row r="40531">
      <c r="A40531" s="294" t="s">
        <v>45526</v>
      </c>
      <c r="B40531" s="294"/>
      <c r="C40531" s="294"/>
      <c r="D40531" s="294"/>
      <c r="E40531" s="294"/>
      <c r="F40531" s="294"/>
    </row>
    <row r="40532">
      <c r="A40532" s="294" t="s">
        <v>45527</v>
      </c>
      <c r="B40532" s="294"/>
      <c r="C40532" s="294"/>
      <c r="D40532" s="294"/>
      <c r="E40532" s="294"/>
      <c r="F40532" s="294"/>
    </row>
    <row r="40533">
      <c r="A40533" s="294" t="s">
        <v>45528</v>
      </c>
      <c r="B40533" s="294"/>
      <c r="C40533" s="294"/>
      <c r="D40533" s="294"/>
      <c r="E40533" s="294"/>
      <c r="F40533" s="294"/>
    </row>
    <row r="40534">
      <c r="A40534" s="294" t="s">
        <v>45529</v>
      </c>
      <c r="B40534" s="294"/>
      <c r="C40534" s="294"/>
      <c r="D40534" s="294"/>
      <c r="E40534" s="294"/>
      <c r="F40534" s="294"/>
    </row>
    <row r="40535">
      <c r="A40535" s="294" t="s">
        <v>45530</v>
      </c>
      <c r="B40535" s="294"/>
      <c r="C40535" s="294"/>
      <c r="D40535" s="294"/>
      <c r="E40535" s="294"/>
      <c r="F40535" s="294"/>
    </row>
    <row r="40536">
      <c r="A40536" s="294" t="s">
        <v>45531</v>
      </c>
      <c r="B40536" s="294"/>
      <c r="C40536" s="294"/>
      <c r="D40536" s="294"/>
      <c r="E40536" s="294"/>
      <c r="F40536" s="294"/>
    </row>
    <row r="40537">
      <c r="A40537" s="294" t="s">
        <v>45532</v>
      </c>
      <c r="B40537" s="294"/>
      <c r="C40537" s="294"/>
      <c r="D40537" s="294"/>
      <c r="E40537" s="294"/>
      <c r="F40537" s="294"/>
    </row>
    <row r="40538">
      <c r="A40538" s="294"/>
      <c r="B40538" s="294"/>
      <c r="C40538" s="294"/>
      <c r="D40538" s="294"/>
      <c r="E40538" s="294"/>
      <c r="F40538" s="294"/>
    </row>
    <row r="40539">
      <c r="A40539" s="294" t="s">
        <v>45533</v>
      </c>
      <c r="B40539" s="294"/>
      <c r="C40539" s="294"/>
      <c r="D40539" s="294"/>
      <c r="E40539" s="294"/>
      <c r="F40539" s="294"/>
    </row>
    <row r="40540">
      <c r="A40540" s="294"/>
      <c r="B40540" s="294"/>
      <c r="C40540" s="294"/>
      <c r="D40540" s="294"/>
      <c r="E40540" s="294"/>
      <c r="F40540" s="294"/>
    </row>
    <row r="40541">
      <c r="A40541" s="294" t="s">
        <v>45534</v>
      </c>
      <c r="B40541" s="294"/>
      <c r="C40541" s="294"/>
      <c r="D40541" s="294"/>
      <c r="E40541" s="294"/>
      <c r="F40541" s="294"/>
    </row>
    <row r="40542">
      <c r="A40542" s="294" t="s">
        <v>45535</v>
      </c>
      <c r="B40542" s="294"/>
      <c r="C40542" s="294"/>
      <c r="D40542" s="294"/>
      <c r="E40542" s="294"/>
      <c r="F40542" s="294"/>
    </row>
    <row r="40543">
      <c r="A40543" s="294" t="s">
        <v>45536</v>
      </c>
      <c r="B40543" s="294"/>
      <c r="C40543" s="294"/>
      <c r="D40543" s="294"/>
      <c r="E40543" s="294"/>
      <c r="F40543" s="294"/>
    </row>
    <row r="40544">
      <c r="A40544" s="294" t="s">
        <v>45537</v>
      </c>
      <c r="B40544" s="294"/>
      <c r="C40544" s="294"/>
      <c r="D40544" s="294"/>
      <c r="E40544" s="294"/>
      <c r="F40544" s="294"/>
    </row>
    <row r="40545">
      <c r="A40545" s="294" t="s">
        <v>45538</v>
      </c>
      <c r="B40545" s="294"/>
      <c r="C40545" s="294"/>
      <c r="D40545" s="294"/>
      <c r="E40545" s="294"/>
      <c r="F40545" s="294"/>
    </row>
    <row r="40546">
      <c r="A40546" s="294"/>
      <c r="B40546" s="294"/>
      <c r="C40546" s="294"/>
      <c r="D40546" s="294"/>
      <c r="E40546" s="294"/>
      <c r="F40546" s="294"/>
    </row>
    <row r="40547">
      <c r="A40547" s="294" t="s">
        <v>45539</v>
      </c>
      <c r="B40547" s="294"/>
      <c r="C40547" s="294"/>
      <c r="D40547" s="294"/>
      <c r="E40547" s="294"/>
      <c r="F40547" s="294"/>
    </row>
    <row r="40548">
      <c r="A40548" s="294"/>
      <c r="B40548" s="294"/>
      <c r="C40548" s="294"/>
      <c r="D40548" s="294"/>
      <c r="E40548" s="294"/>
      <c r="F40548" s="294"/>
    </row>
    <row r="40549">
      <c r="A40549" s="294" t="s">
        <v>21305</v>
      </c>
      <c r="B40549" s="294"/>
      <c r="C40549" s="294"/>
      <c r="D40549" s="294"/>
      <c r="E40549" s="294"/>
      <c r="F40549" s="294"/>
    </row>
    <row r="40550">
      <c r="A40550" s="294" t="s">
        <v>45540</v>
      </c>
      <c r="B40550" s="294"/>
      <c r="C40550" s="294"/>
      <c r="D40550" s="294"/>
      <c r="E40550" s="294"/>
      <c r="F40550" s="294"/>
    </row>
    <row r="40551">
      <c r="A40551" s="294" t="s">
        <v>45541</v>
      </c>
      <c r="B40551" s="294"/>
      <c r="C40551" s="294"/>
      <c r="D40551" s="294"/>
      <c r="E40551" s="294"/>
      <c r="F40551" s="294"/>
    </row>
    <row r="40552">
      <c r="A40552" s="294" t="s">
        <v>45542</v>
      </c>
      <c r="B40552" s="294"/>
      <c r="C40552" s="294"/>
      <c r="D40552" s="294"/>
      <c r="E40552" s="294"/>
      <c r="F40552" s="294"/>
    </row>
    <row r="40553">
      <c r="A40553" s="294" t="s">
        <v>45543</v>
      </c>
      <c r="B40553" s="294"/>
      <c r="C40553" s="294"/>
      <c r="D40553" s="294"/>
      <c r="E40553" s="294"/>
      <c r="F40553" s="294"/>
    </row>
    <row r="40554">
      <c r="A40554" s="294" t="s">
        <v>45544</v>
      </c>
      <c r="B40554" s="294"/>
      <c r="C40554" s="294"/>
      <c r="D40554" s="294"/>
      <c r="E40554" s="294"/>
      <c r="F40554" s="294"/>
    </row>
    <row r="40555">
      <c r="A40555" s="294" t="s">
        <v>45545</v>
      </c>
      <c r="B40555" s="294"/>
      <c r="C40555" s="294"/>
      <c r="D40555" s="294"/>
      <c r="E40555" s="294"/>
      <c r="F40555" s="294"/>
    </row>
    <row r="40556">
      <c r="A40556" s="294" t="s">
        <v>45546</v>
      </c>
      <c r="B40556" s="294"/>
      <c r="C40556" s="294"/>
      <c r="D40556" s="294"/>
      <c r="E40556" s="294"/>
      <c r="F40556" s="294"/>
    </row>
    <row r="40557">
      <c r="A40557" s="294" t="s">
        <v>45547</v>
      </c>
      <c r="B40557" s="294"/>
      <c r="C40557" s="294"/>
      <c r="D40557" s="294"/>
      <c r="E40557" s="294"/>
      <c r="F40557" s="294"/>
    </row>
    <row r="40558">
      <c r="A40558" s="294"/>
      <c r="B40558" s="294"/>
      <c r="C40558" s="294"/>
      <c r="D40558" s="294"/>
      <c r="E40558" s="294"/>
      <c r="F40558" s="294"/>
    </row>
    <row r="40559">
      <c r="A40559" s="294" t="s">
        <v>21401</v>
      </c>
      <c r="B40559" s="294"/>
      <c r="C40559" s="294"/>
      <c r="D40559" s="294"/>
      <c r="E40559" s="294"/>
      <c r="F40559" s="294"/>
    </row>
    <row r="40560">
      <c r="A40560" s="294"/>
      <c r="B40560" s="294"/>
      <c r="C40560" s="294"/>
      <c r="D40560" s="294"/>
      <c r="E40560" s="294"/>
      <c r="F40560" s="294"/>
    </row>
    <row r="40561">
      <c r="A40561" s="294" t="s">
        <v>45548</v>
      </c>
      <c r="B40561" s="294"/>
      <c r="C40561" s="294"/>
      <c r="D40561" s="294"/>
      <c r="E40561" s="294"/>
      <c r="F40561" s="294"/>
    </row>
    <row r="40562">
      <c r="A40562" s="294" t="s">
        <v>45549</v>
      </c>
      <c r="B40562" s="294"/>
      <c r="C40562" s="294"/>
      <c r="D40562" s="294"/>
      <c r="E40562" s="294"/>
      <c r="F40562" s="294"/>
    </row>
    <row r="40563">
      <c r="A40563" s="294" t="s">
        <v>45550</v>
      </c>
      <c r="B40563" s="294"/>
      <c r="C40563" s="294"/>
      <c r="D40563" s="294"/>
      <c r="E40563" s="294"/>
      <c r="F40563" s="294"/>
    </row>
    <row r="40564">
      <c r="A40564" s="294" t="s">
        <v>45551</v>
      </c>
      <c r="B40564" s="294"/>
      <c r="C40564" s="294"/>
      <c r="D40564" s="294"/>
      <c r="E40564" s="294"/>
      <c r="F40564" s="294"/>
    </row>
    <row r="40565">
      <c r="A40565" s="294" t="s">
        <v>45552</v>
      </c>
      <c r="B40565" s="294"/>
      <c r="C40565" s="294"/>
      <c r="D40565" s="294"/>
      <c r="E40565" s="294"/>
      <c r="F40565" s="294"/>
    </row>
    <row r="40566">
      <c r="A40566" s="294" t="s">
        <v>45553</v>
      </c>
      <c r="B40566" s="294"/>
      <c r="C40566" s="294"/>
      <c r="D40566" s="294"/>
      <c r="E40566" s="294"/>
      <c r="F40566" s="294"/>
    </row>
    <row r="40567">
      <c r="A40567" s="294" t="s">
        <v>45554</v>
      </c>
      <c r="B40567" s="294"/>
      <c r="C40567" s="294"/>
      <c r="D40567" s="294"/>
      <c r="E40567" s="294"/>
      <c r="F40567" s="294"/>
    </row>
    <row r="40568">
      <c r="A40568" s="294"/>
      <c r="B40568" s="294"/>
      <c r="C40568" s="294"/>
      <c r="D40568" s="294"/>
      <c r="E40568" s="294"/>
      <c r="F40568" s="294"/>
    </row>
    <row r="40569">
      <c r="A40569" s="294"/>
      <c r="B40569" s="294"/>
      <c r="C40569" s="294"/>
      <c r="D40569" s="294"/>
      <c r="E40569" s="294"/>
      <c r="F40569" s="294"/>
    </row>
    <row r="40570">
      <c r="A40570" s="294" t="s">
        <v>21407</v>
      </c>
      <c r="B40570" s="294"/>
      <c r="C40570" s="294"/>
      <c r="D40570" s="294"/>
      <c r="E40570" s="294"/>
      <c r="F40570" s="294"/>
    </row>
    <row r="40571">
      <c r="A40571" s="294"/>
      <c r="B40571" s="294"/>
      <c r="C40571" s="294"/>
      <c r="D40571" s="294"/>
      <c r="E40571" s="294"/>
      <c r="F40571" s="294"/>
    </row>
    <row r="40572">
      <c r="A40572" s="294" t="s">
        <v>45555</v>
      </c>
      <c r="B40572" s="294"/>
      <c r="C40572" s="294"/>
      <c r="D40572" s="294"/>
      <c r="E40572" s="294"/>
      <c r="F40572" s="294"/>
    </row>
    <row r="40573">
      <c r="A40573" s="294" t="s">
        <v>23263</v>
      </c>
      <c r="B40573" s="294"/>
      <c r="C40573" s="294"/>
      <c r="D40573" s="294"/>
      <c r="E40573" s="294"/>
      <c r="F40573" s="294"/>
    </row>
    <row r="40574">
      <c r="A40574" s="294" t="s">
        <v>45556</v>
      </c>
      <c r="B40574" s="294"/>
      <c r="C40574" s="294"/>
      <c r="D40574" s="294"/>
      <c r="E40574" s="294"/>
      <c r="F40574" s="294"/>
    </row>
    <row r="40575">
      <c r="A40575" s="294" t="s">
        <v>45557</v>
      </c>
      <c r="B40575" s="294"/>
      <c r="C40575" s="294"/>
      <c r="D40575" s="294"/>
      <c r="E40575" s="294"/>
      <c r="F40575" s="294"/>
    </row>
    <row r="40576">
      <c r="A40576" s="294" t="s">
        <v>45558</v>
      </c>
      <c r="B40576" s="294"/>
      <c r="C40576" s="294"/>
      <c r="D40576" s="294"/>
      <c r="E40576" s="294"/>
      <c r="F40576" s="294"/>
    </row>
    <row r="40577">
      <c r="A40577" s="294" t="s">
        <v>45559</v>
      </c>
      <c r="B40577" s="294"/>
      <c r="C40577" s="294"/>
      <c r="D40577" s="294"/>
      <c r="E40577" s="294"/>
      <c r="F40577" s="294"/>
    </row>
    <row r="40578">
      <c r="A40578" s="294" t="s">
        <v>45560</v>
      </c>
      <c r="B40578" s="294"/>
      <c r="C40578" s="294"/>
      <c r="D40578" s="294"/>
      <c r="E40578" s="294"/>
      <c r="F40578" s="294"/>
    </row>
    <row r="40579">
      <c r="A40579" s="294" t="s">
        <v>45561</v>
      </c>
      <c r="B40579" s="294"/>
      <c r="C40579" s="294"/>
      <c r="D40579" s="294"/>
      <c r="E40579" s="294"/>
      <c r="F40579" s="294"/>
    </row>
    <row r="40580">
      <c r="A40580" s="294" t="s">
        <v>22629</v>
      </c>
      <c r="B40580" s="294"/>
      <c r="C40580" s="294"/>
      <c r="D40580" s="294"/>
      <c r="E40580" s="294"/>
      <c r="F40580" s="294"/>
    </row>
    <row r="40581">
      <c r="A40581" s="294" t="s">
        <v>45562</v>
      </c>
      <c r="B40581" s="294"/>
      <c r="C40581" s="294"/>
      <c r="D40581" s="294"/>
      <c r="E40581" s="294"/>
      <c r="F40581" s="294"/>
    </row>
    <row r="40582">
      <c r="A40582" s="294" t="s">
        <v>45563</v>
      </c>
      <c r="B40582" s="294"/>
      <c r="C40582" s="294"/>
      <c r="D40582" s="294"/>
      <c r="E40582" s="294"/>
      <c r="F40582" s="294"/>
    </row>
    <row r="40583">
      <c r="A40583" s="294" t="s">
        <v>45564</v>
      </c>
      <c r="B40583" s="294"/>
      <c r="C40583" s="294"/>
      <c r="D40583" s="294"/>
      <c r="E40583" s="294"/>
      <c r="F40583" s="294"/>
    </row>
    <row r="40584">
      <c r="A40584" s="294" t="s">
        <v>45565</v>
      </c>
      <c r="B40584" s="294"/>
      <c r="C40584" s="294"/>
      <c r="D40584" s="294"/>
      <c r="E40584" s="294"/>
      <c r="F40584" s="294"/>
    </row>
    <row r="40585">
      <c r="A40585" s="294" t="s">
        <v>45566</v>
      </c>
      <c r="B40585" s="294"/>
      <c r="C40585" s="294"/>
      <c r="D40585" s="294"/>
      <c r="E40585" s="294"/>
      <c r="F40585" s="294"/>
    </row>
    <row r="40586">
      <c r="A40586" s="294" t="s">
        <v>45567</v>
      </c>
      <c r="B40586" s="294"/>
      <c r="C40586" s="294"/>
      <c r="D40586" s="294"/>
      <c r="E40586" s="294"/>
      <c r="F40586" s="294"/>
    </row>
    <row r="40587">
      <c r="A40587" s="294" t="s">
        <v>45568</v>
      </c>
      <c r="B40587" s="294"/>
      <c r="C40587" s="294"/>
      <c r="D40587" s="294"/>
      <c r="E40587" s="294"/>
      <c r="F40587" s="294"/>
    </row>
    <row r="40588">
      <c r="A40588" s="294"/>
      <c r="B40588" s="294"/>
      <c r="C40588" s="294"/>
      <c r="D40588" s="294"/>
      <c r="E40588" s="294"/>
      <c r="F40588" s="294"/>
    </row>
    <row r="40589">
      <c r="A40589" s="294" t="s">
        <v>21304</v>
      </c>
      <c r="B40589" s="294"/>
      <c r="C40589" s="294"/>
      <c r="D40589" s="294"/>
      <c r="E40589" s="294"/>
      <c r="F40589" s="294"/>
    </row>
    <row r="40590">
      <c r="A40590" s="294"/>
      <c r="B40590" s="294"/>
      <c r="C40590" s="294"/>
      <c r="D40590" s="294"/>
      <c r="E40590" s="294"/>
      <c r="F40590" s="294"/>
    </row>
    <row r="40591">
      <c r="A40591" s="294" t="s">
        <v>45569</v>
      </c>
      <c r="B40591" s="294"/>
      <c r="C40591" s="294"/>
      <c r="D40591" s="294"/>
      <c r="E40591" s="294"/>
      <c r="F40591" s="294"/>
    </row>
    <row r="40592">
      <c r="A40592" s="294" t="s">
        <v>45570</v>
      </c>
      <c r="B40592" s="294"/>
      <c r="C40592" s="294"/>
      <c r="D40592" s="294"/>
      <c r="E40592" s="294"/>
      <c r="F40592" s="294"/>
    </row>
    <row r="40593">
      <c r="A40593" s="294" t="s">
        <v>45571</v>
      </c>
      <c r="B40593" s="294"/>
      <c r="C40593" s="294"/>
      <c r="D40593" s="294"/>
      <c r="E40593" s="294"/>
      <c r="F40593" s="294"/>
    </row>
    <row r="40594">
      <c r="A40594" s="294" t="s">
        <v>45572</v>
      </c>
      <c r="B40594" s="294"/>
      <c r="C40594" s="294"/>
      <c r="D40594" s="294"/>
      <c r="E40594" s="294"/>
      <c r="F40594" s="294"/>
    </row>
    <row r="40595">
      <c r="A40595" s="294" t="s">
        <v>45573</v>
      </c>
      <c r="B40595" s="294"/>
      <c r="C40595" s="294"/>
      <c r="D40595" s="294"/>
      <c r="E40595" s="294"/>
      <c r="F40595" s="294"/>
    </row>
    <row r="40596">
      <c r="A40596" s="294" t="s">
        <v>45574</v>
      </c>
      <c r="B40596" s="294"/>
      <c r="C40596" s="294"/>
      <c r="D40596" s="294"/>
      <c r="E40596" s="294"/>
      <c r="F40596" s="294"/>
    </row>
    <row r="40597">
      <c r="A40597" s="294" t="s">
        <v>45575</v>
      </c>
      <c r="B40597" s="294"/>
      <c r="C40597" s="294"/>
      <c r="D40597" s="294"/>
      <c r="E40597" s="294"/>
      <c r="F40597" s="294"/>
    </row>
    <row r="40598">
      <c r="A40598" s="294" t="s">
        <v>45576</v>
      </c>
      <c r="B40598" s="294"/>
      <c r="C40598" s="294"/>
      <c r="D40598" s="294"/>
      <c r="E40598" s="294"/>
      <c r="F40598" s="294"/>
    </row>
    <row r="40599">
      <c r="A40599" s="294" t="s">
        <v>45577</v>
      </c>
      <c r="B40599" s="294"/>
      <c r="C40599" s="294"/>
      <c r="D40599" s="294"/>
      <c r="E40599" s="294"/>
      <c r="F40599" s="294"/>
    </row>
    <row r="40600">
      <c r="A40600" s="294" t="s">
        <v>45578</v>
      </c>
      <c r="B40600" s="294"/>
      <c r="C40600" s="294"/>
      <c r="D40600" s="294"/>
      <c r="E40600" s="294"/>
      <c r="F40600" s="294"/>
    </row>
    <row r="40601">
      <c r="A40601" s="294" t="s">
        <v>45579</v>
      </c>
      <c r="B40601" s="294"/>
      <c r="C40601" s="294"/>
      <c r="D40601" s="294"/>
      <c r="E40601" s="294"/>
      <c r="F40601" s="294"/>
    </row>
    <row r="40602">
      <c r="A40602" s="294" t="s">
        <v>45580</v>
      </c>
      <c r="B40602" s="294"/>
      <c r="C40602" s="294"/>
      <c r="D40602" s="294"/>
      <c r="E40602" s="294"/>
      <c r="F40602" s="294"/>
    </row>
    <row r="40603">
      <c r="A40603" s="294" t="s">
        <v>45581</v>
      </c>
      <c r="B40603" s="294"/>
      <c r="C40603" s="294"/>
      <c r="D40603" s="294"/>
      <c r="E40603" s="294"/>
      <c r="F40603" s="294"/>
    </row>
    <row r="40604">
      <c r="A40604" s="294" t="s">
        <v>45582</v>
      </c>
      <c r="B40604" s="294"/>
      <c r="C40604" s="294"/>
      <c r="D40604" s="294"/>
      <c r="E40604" s="294"/>
      <c r="F40604" s="294"/>
    </row>
    <row r="40605">
      <c r="A40605" s="294" t="s">
        <v>45583</v>
      </c>
      <c r="B40605" s="294"/>
      <c r="C40605" s="294"/>
      <c r="D40605" s="294"/>
      <c r="E40605" s="294"/>
      <c r="F40605" s="294"/>
    </row>
    <row r="40606">
      <c r="A40606" s="294"/>
      <c r="B40606" s="294"/>
      <c r="C40606" s="294"/>
      <c r="D40606" s="294"/>
      <c r="E40606" s="294"/>
      <c r="F40606" s="294"/>
    </row>
    <row r="40607">
      <c r="A40607" s="294"/>
      <c r="B40607" s="294"/>
      <c r="C40607" s="294"/>
      <c r="D40607" s="294"/>
      <c r="E40607" s="294"/>
      <c r="F40607" s="294"/>
    </row>
    <row r="40608">
      <c r="A40608" s="294"/>
      <c r="B40608" s="294"/>
      <c r="C40608" s="294"/>
      <c r="D40608" s="294"/>
      <c r="E40608" s="294"/>
      <c r="F40608" s="294"/>
    </row>
    <row r="40609">
      <c r="A40609" s="294" t="s">
        <v>41927</v>
      </c>
      <c r="B40609" s="294"/>
      <c r="C40609" s="294"/>
      <c r="D40609" s="294"/>
      <c r="E40609" s="294"/>
      <c r="F40609" s="294"/>
    </row>
    <row r="40610">
      <c r="A40610" s="294" t="s">
        <v>45584</v>
      </c>
      <c r="B40610" s="294"/>
      <c r="C40610" s="294"/>
      <c r="D40610" s="294"/>
      <c r="E40610" s="294"/>
      <c r="F40610" s="294"/>
    </row>
    <row r="40611">
      <c r="A40611" s="294" t="s">
        <v>45585</v>
      </c>
      <c r="B40611" s="294"/>
      <c r="C40611" s="294"/>
      <c r="D40611" s="294"/>
      <c r="E40611" s="294"/>
      <c r="F40611" s="294"/>
    </row>
    <row r="40612">
      <c r="A40612" s="294" t="s">
        <v>45586</v>
      </c>
      <c r="B40612" s="294"/>
      <c r="C40612" s="294"/>
      <c r="D40612" s="294"/>
      <c r="E40612" s="294"/>
      <c r="F40612" s="294"/>
    </row>
    <row r="40613">
      <c r="A40613" s="294"/>
      <c r="B40613" s="294"/>
      <c r="C40613" s="294"/>
      <c r="D40613" s="294"/>
      <c r="E40613" s="294"/>
      <c r="F40613" s="294"/>
    </row>
    <row r="40614">
      <c r="A40614" s="294"/>
      <c r="B40614" s="294"/>
      <c r="C40614" s="294"/>
      <c r="D40614" s="294"/>
      <c r="E40614" s="294"/>
      <c r="F40614" s="294"/>
    </row>
    <row r="40615">
      <c r="A40615" s="294" t="s">
        <v>24077</v>
      </c>
      <c r="B40615" s="294"/>
      <c r="C40615" s="294"/>
      <c r="D40615" s="294"/>
      <c r="E40615" s="294"/>
      <c r="F40615" s="294"/>
    </row>
    <row r="40616">
      <c r="A40616" s="294"/>
      <c r="B40616" s="294"/>
      <c r="C40616" s="294"/>
      <c r="D40616" s="294"/>
      <c r="E40616" s="294"/>
      <c r="F40616" s="294"/>
    </row>
    <row r="40617">
      <c r="A40617" s="294" t="s">
        <v>45587</v>
      </c>
      <c r="B40617" s="294" t="s">
        <v>21305</v>
      </c>
      <c r="C40617" s="294"/>
      <c r="D40617" s="294"/>
      <c r="E40617" s="294"/>
      <c r="F40617" s="294"/>
    </row>
    <row r="40618">
      <c r="A40618" s="294" t="s">
        <v>45588</v>
      </c>
      <c r="B40618" s="294"/>
      <c r="C40618" s="294"/>
      <c r="D40618" s="294"/>
      <c r="E40618" s="294"/>
      <c r="F40618" s="294"/>
    </row>
    <row r="40619">
      <c r="A40619" s="294" t="s">
        <v>45589</v>
      </c>
      <c r="B40619" s="294" t="s">
        <v>45590</v>
      </c>
      <c r="C40619" s="294"/>
      <c r="D40619" s="294"/>
      <c r="E40619" s="294"/>
      <c r="F40619" s="294"/>
    </row>
    <row r="40620">
      <c r="A40620" s="294" t="s">
        <v>45591</v>
      </c>
      <c r="B40620" s="294" t="s">
        <v>21305</v>
      </c>
      <c r="C40620" s="294"/>
      <c r="D40620" s="294"/>
      <c r="E40620" s="294"/>
      <c r="F40620" s="294"/>
    </row>
    <row r="40621">
      <c r="A40621" s="294" t="s">
        <v>45592</v>
      </c>
      <c r="B40621" s="294"/>
      <c r="C40621" s="294"/>
      <c r="D40621" s="294"/>
      <c r="E40621" s="294"/>
      <c r="F40621" s="294"/>
    </row>
    <row r="40622">
      <c r="A40622" s="294" t="s">
        <v>45593</v>
      </c>
      <c r="B40622" s="294"/>
      <c r="C40622" s="294"/>
      <c r="D40622" s="294"/>
      <c r="E40622" s="294"/>
      <c r="F40622" s="294"/>
    </row>
    <row r="40623">
      <c r="A40623" s="294"/>
      <c r="B40623" s="294"/>
      <c r="C40623" s="294"/>
      <c r="D40623" s="294"/>
      <c r="E40623" s="294"/>
      <c r="F40623" s="294"/>
    </row>
    <row r="40624">
      <c r="A40624" s="294" t="s">
        <v>45594</v>
      </c>
      <c r="B40624" s="294"/>
      <c r="C40624" s="294"/>
      <c r="D40624" s="294"/>
      <c r="E40624" s="294"/>
      <c r="F40624" s="294"/>
    </row>
    <row r="40625">
      <c r="A40625" s="294" t="s">
        <v>39748</v>
      </c>
      <c r="B40625" s="294"/>
      <c r="C40625" s="294"/>
      <c r="D40625" s="294"/>
      <c r="E40625" s="294"/>
      <c r="F40625" s="294"/>
    </row>
    <row r="40626">
      <c r="A40626" s="294"/>
      <c r="B40626" s="294"/>
      <c r="C40626" s="294"/>
      <c r="D40626" s="294"/>
      <c r="E40626" s="294"/>
      <c r="F40626" s="294"/>
    </row>
    <row r="40627">
      <c r="A40627" s="294" t="s">
        <v>45595</v>
      </c>
      <c r="B40627" s="294"/>
      <c r="C40627" s="294"/>
      <c r="D40627" s="294"/>
      <c r="E40627" s="294"/>
      <c r="F40627" s="294"/>
    </row>
    <row r="40628">
      <c r="A40628" s="294" t="s">
        <v>45596</v>
      </c>
      <c r="B40628" s="294"/>
      <c r="C40628" s="294"/>
      <c r="D40628" s="294"/>
      <c r="E40628" s="294"/>
      <c r="F40628" s="294"/>
    </row>
    <row r="40629">
      <c r="A40629" s="294" t="s">
        <v>45597</v>
      </c>
      <c r="B40629" s="294"/>
      <c r="C40629" s="294"/>
      <c r="D40629" s="294"/>
      <c r="E40629" s="294"/>
      <c r="F40629" s="294"/>
    </row>
    <row r="40630">
      <c r="A40630" s="294" t="s">
        <v>45598</v>
      </c>
      <c r="B40630" s="294"/>
      <c r="C40630" s="294"/>
      <c r="D40630" s="294"/>
      <c r="E40630" s="294"/>
      <c r="F40630" s="294"/>
    </row>
    <row r="40631">
      <c r="A40631" s="294" t="s">
        <v>45599</v>
      </c>
      <c r="B40631" s="294"/>
      <c r="C40631" s="294"/>
      <c r="D40631" s="294"/>
      <c r="E40631" s="294"/>
      <c r="F40631" s="294"/>
    </row>
    <row r="40632">
      <c r="A40632" s="294"/>
      <c r="B40632" s="294"/>
      <c r="C40632" s="294"/>
      <c r="D40632" s="294"/>
      <c r="E40632" s="294"/>
      <c r="F40632" s="294"/>
    </row>
    <row r="40633">
      <c r="A40633" s="294" t="s">
        <v>45600</v>
      </c>
      <c r="B40633" s="294"/>
      <c r="C40633" s="294"/>
      <c r="D40633" s="294"/>
      <c r="E40633" s="294"/>
      <c r="F40633" s="294"/>
    </row>
    <row r="40634">
      <c r="A40634" s="294"/>
      <c r="B40634" s="294"/>
      <c r="C40634" s="294"/>
      <c r="D40634" s="294"/>
      <c r="E40634" s="294"/>
      <c r="F40634" s="294"/>
    </row>
    <row r="40635">
      <c r="A40635" s="294" t="s">
        <v>45601</v>
      </c>
      <c r="B40635" s="294"/>
      <c r="C40635" s="294"/>
      <c r="D40635" s="294"/>
      <c r="E40635" s="294"/>
      <c r="F40635" s="294"/>
    </row>
    <row r="40636">
      <c r="A40636" s="294" t="s">
        <v>45602</v>
      </c>
      <c r="B40636" s="294"/>
      <c r="C40636" s="294"/>
      <c r="D40636" s="294"/>
      <c r="E40636" s="294"/>
      <c r="F40636" s="294"/>
    </row>
    <row r="40637">
      <c r="A40637" s="294" t="s">
        <v>45603</v>
      </c>
      <c r="B40637" s="294"/>
      <c r="C40637" s="294"/>
      <c r="D40637" s="294"/>
      <c r="E40637" s="294"/>
      <c r="F40637" s="294"/>
    </row>
    <row r="40638">
      <c r="A40638" s="294" t="s">
        <v>45604</v>
      </c>
      <c r="B40638" s="294"/>
      <c r="C40638" s="294"/>
      <c r="D40638" s="294"/>
      <c r="E40638" s="294"/>
      <c r="F40638" s="294"/>
    </row>
    <row r="40639">
      <c r="A40639" s="294" t="s">
        <v>45605</v>
      </c>
      <c r="B40639" s="294"/>
      <c r="C40639" s="294"/>
      <c r="D40639" s="294"/>
      <c r="E40639" s="294"/>
      <c r="F40639" s="294"/>
    </row>
    <row r="40640">
      <c r="A40640" s="294" t="s">
        <v>41481</v>
      </c>
      <c r="B40640" s="294"/>
      <c r="C40640" s="294"/>
      <c r="D40640" s="294"/>
      <c r="E40640" s="294"/>
      <c r="F40640" s="294"/>
    </row>
    <row r="40641">
      <c r="A40641" s="294" t="s">
        <v>45606</v>
      </c>
      <c r="B40641" s="294"/>
      <c r="C40641" s="294"/>
      <c r="D40641" s="294"/>
      <c r="E40641" s="294"/>
      <c r="F40641" s="294"/>
    </row>
    <row r="40642">
      <c r="A40642" s="294" t="s">
        <v>45607</v>
      </c>
      <c r="B40642" s="294"/>
      <c r="C40642" s="294"/>
      <c r="D40642" s="294"/>
      <c r="E40642" s="294"/>
      <c r="F40642" s="294"/>
    </row>
    <row r="40643">
      <c r="A40643" s="294" t="s">
        <v>45608</v>
      </c>
      <c r="B40643" s="294"/>
      <c r="C40643" s="294"/>
      <c r="D40643" s="294"/>
      <c r="E40643" s="294"/>
      <c r="F40643" s="294"/>
    </row>
    <row r="40644">
      <c r="A40644" s="294" t="s">
        <v>41481</v>
      </c>
      <c r="B40644" s="294"/>
      <c r="C40644" s="294"/>
      <c r="D40644" s="294"/>
      <c r="E40644" s="294"/>
      <c r="F40644" s="294"/>
    </row>
    <row r="40645">
      <c r="A40645" s="294" t="s">
        <v>45609</v>
      </c>
      <c r="B40645" s="294"/>
      <c r="C40645" s="294"/>
      <c r="D40645" s="294"/>
      <c r="E40645" s="294"/>
      <c r="F40645" s="294"/>
    </row>
    <row r="40646">
      <c r="A40646" s="294"/>
      <c r="B40646" s="294"/>
      <c r="C40646" s="294"/>
      <c r="D40646" s="294"/>
      <c r="E40646" s="294"/>
      <c r="F40646" s="294"/>
    </row>
    <row r="40647">
      <c r="A40647" s="294" t="s">
        <v>45610</v>
      </c>
      <c r="B40647" s="294"/>
      <c r="C40647" s="294"/>
      <c r="D40647" s="294"/>
      <c r="E40647" s="294"/>
      <c r="F40647" s="294"/>
    </row>
    <row r="40648">
      <c r="A40648" s="294"/>
      <c r="B40648" s="294"/>
      <c r="C40648" s="294"/>
      <c r="D40648" s="294"/>
      <c r="E40648" s="294"/>
      <c r="F40648" s="294"/>
    </row>
    <row r="40649">
      <c r="A40649" s="294" t="s">
        <v>45611</v>
      </c>
      <c r="B40649" s="294"/>
      <c r="C40649" s="294"/>
      <c r="D40649" s="294"/>
      <c r="E40649" s="294"/>
      <c r="F40649" s="294"/>
    </row>
    <row r="40650">
      <c r="A40650" s="294" t="s">
        <v>45612</v>
      </c>
      <c r="B40650" s="294"/>
      <c r="C40650" s="294"/>
      <c r="D40650" s="294"/>
      <c r="E40650" s="294"/>
      <c r="F40650" s="294"/>
    </row>
    <row r="40651">
      <c r="A40651" s="294" t="s">
        <v>45613</v>
      </c>
      <c r="B40651" s="294"/>
      <c r="C40651" s="294"/>
      <c r="D40651" s="294"/>
      <c r="E40651" s="294"/>
      <c r="F40651" s="294"/>
    </row>
    <row r="40652">
      <c r="A40652" s="294" t="s">
        <v>45614</v>
      </c>
      <c r="B40652" s="294"/>
      <c r="C40652" s="294"/>
      <c r="D40652" s="294"/>
      <c r="E40652" s="294"/>
      <c r="F40652" s="294"/>
    </row>
    <row r="40653">
      <c r="A40653" s="294"/>
      <c r="B40653" s="294"/>
      <c r="C40653" s="294"/>
      <c r="D40653" s="294"/>
      <c r="E40653" s="294"/>
      <c r="F40653" s="294"/>
    </row>
    <row r="40654">
      <c r="A40654" s="294" t="s">
        <v>45615</v>
      </c>
      <c r="B40654" s="294"/>
      <c r="C40654" s="294"/>
      <c r="D40654" s="294"/>
      <c r="E40654" s="294"/>
      <c r="F40654" s="294"/>
    </row>
    <row r="40655">
      <c r="A40655" s="294"/>
      <c r="B40655" s="294"/>
      <c r="C40655" s="294"/>
      <c r="D40655" s="294"/>
      <c r="E40655" s="294"/>
      <c r="F40655" s="294"/>
    </row>
    <row r="40656">
      <c r="A40656" s="294" t="s">
        <v>45616</v>
      </c>
      <c r="B40656" s="294"/>
      <c r="C40656" s="294"/>
      <c r="D40656" s="294"/>
      <c r="E40656" s="294"/>
      <c r="F40656" s="294"/>
    </row>
    <row r="40657">
      <c r="A40657" s="294" t="s">
        <v>45617</v>
      </c>
      <c r="B40657" s="294"/>
      <c r="C40657" s="294"/>
      <c r="D40657" s="294"/>
      <c r="E40657" s="294"/>
      <c r="F40657" s="294"/>
    </row>
    <row r="40658">
      <c r="A40658" s="294" t="s">
        <v>45618</v>
      </c>
      <c r="B40658" s="294"/>
      <c r="C40658" s="294"/>
      <c r="D40658" s="294"/>
      <c r="E40658" s="294"/>
      <c r="F40658" s="294"/>
    </row>
    <row r="40659">
      <c r="A40659" s="294" t="s">
        <v>24293</v>
      </c>
      <c r="B40659" s="294"/>
      <c r="C40659" s="294"/>
      <c r="D40659" s="294"/>
      <c r="E40659" s="294"/>
      <c r="F40659" s="294"/>
    </row>
    <row r="40660">
      <c r="A40660" s="294"/>
      <c r="B40660" s="294"/>
      <c r="C40660" s="294"/>
      <c r="D40660" s="294"/>
      <c r="E40660" s="294"/>
      <c r="F40660" s="294"/>
    </row>
    <row r="40661">
      <c r="A40661" s="294" t="s">
        <v>45619</v>
      </c>
      <c r="B40661" s="294"/>
      <c r="C40661" s="294"/>
      <c r="D40661" s="294"/>
      <c r="E40661" s="294"/>
      <c r="F40661" s="294"/>
    </row>
    <row r="40662">
      <c r="A40662" s="294" t="s">
        <v>45620</v>
      </c>
      <c r="B40662" s="294"/>
      <c r="C40662" s="294"/>
      <c r="D40662" s="294"/>
      <c r="E40662" s="294"/>
      <c r="F40662" s="294"/>
    </row>
    <row r="40663">
      <c r="A40663" s="294"/>
      <c r="B40663" s="294"/>
      <c r="C40663" s="294"/>
      <c r="D40663" s="294"/>
      <c r="E40663" s="294"/>
      <c r="F40663" s="294"/>
    </row>
    <row r="40664">
      <c r="A40664" s="294" t="s">
        <v>21336</v>
      </c>
      <c r="B40664" s="294"/>
      <c r="C40664" s="294"/>
      <c r="D40664" s="294"/>
      <c r="E40664" s="294"/>
      <c r="F40664" s="294"/>
    </row>
    <row r="40665">
      <c r="A40665" s="294" t="str">
        <f>ARRAY_CONSTRAIN(ARRAYFORMULA(-Kantha Sudha rasa), 1, 1)</f>
        <v>#ERROR!</v>
      </c>
      <c r="B40665" s="294"/>
      <c r="C40665" s="294"/>
      <c r="D40665" s="294"/>
      <c r="E40665" s="294"/>
      <c r="F40665" s="294"/>
    </row>
    <row r="40666">
      <c r="A40666" s="294" t="s">
        <v>45621</v>
      </c>
      <c r="B40666" s="294"/>
      <c r="C40666" s="294"/>
      <c r="D40666" s="294"/>
      <c r="E40666" s="294"/>
      <c r="F40666" s="294"/>
    </row>
    <row r="40667">
      <c r="A40667" s="294" t="s">
        <v>38250</v>
      </c>
      <c r="B40667" s="294"/>
      <c r="C40667" s="294"/>
      <c r="D40667" s="294"/>
      <c r="E40667" s="294"/>
      <c r="F40667" s="294"/>
    </row>
    <row r="40668">
      <c r="A40668" s="294" t="s">
        <v>45622</v>
      </c>
      <c r="B40668" s="294"/>
      <c r="C40668" s="294"/>
      <c r="D40668" s="294"/>
      <c r="E40668" s="294"/>
      <c r="F40668" s="294"/>
    </row>
    <row r="40669">
      <c r="A40669" s="294" t="s">
        <v>45623</v>
      </c>
      <c r="B40669" s="294"/>
      <c r="C40669" s="294"/>
      <c r="D40669" s="294"/>
      <c r="E40669" s="294"/>
      <c r="F40669" s="294"/>
    </row>
    <row r="40670">
      <c r="A40670" s="294" t="s">
        <v>22873</v>
      </c>
      <c r="B40670" s="294"/>
      <c r="C40670" s="294"/>
      <c r="D40670" s="294"/>
      <c r="E40670" s="294"/>
      <c r="F40670" s="294"/>
    </row>
    <row r="40671">
      <c r="A40671" s="294" t="s">
        <v>45624</v>
      </c>
      <c r="B40671" s="294"/>
      <c r="C40671" s="294"/>
      <c r="D40671" s="294"/>
      <c r="E40671" s="294"/>
      <c r="F40671" s="294"/>
    </row>
    <row r="40672">
      <c r="A40672" s="294" t="str">
        <f>ARRAY_CONSTRAIN(ARRAYFORMULA(-Pratissrana: Lepa of Haridra + Saindhava + Madhu), 1, 1)</f>
        <v>#ERROR!</v>
      </c>
      <c r="B40672" s="294"/>
      <c r="C40672" s="294"/>
      <c r="D40672" s="294"/>
      <c r="E40672" s="294"/>
      <c r="F40672" s="294"/>
    </row>
    <row r="40673">
      <c r="A40673" s="294" t="s">
        <v>45625</v>
      </c>
      <c r="B40673" s="294"/>
      <c r="C40673" s="294"/>
      <c r="D40673" s="294"/>
      <c r="E40673" s="294"/>
      <c r="F40673" s="294"/>
    </row>
    <row r="40674">
      <c r="A40674" s="294" t="s">
        <v>45626</v>
      </c>
      <c r="B40674" s="294"/>
      <c r="C40674" s="294"/>
      <c r="D40674" s="294"/>
      <c r="E40674" s="294"/>
      <c r="F40674" s="294"/>
    </row>
    <row r="40675">
      <c r="A40675" s="294" t="s">
        <v>22317</v>
      </c>
      <c r="B40675" s="294"/>
      <c r="C40675" s="294"/>
      <c r="D40675" s="294"/>
      <c r="E40675" s="294"/>
      <c r="F40675" s="294"/>
    </row>
    <row r="40676">
      <c r="A40676" s="294" t="s">
        <v>45627</v>
      </c>
      <c r="B40676" s="294"/>
      <c r="C40676" s="294"/>
      <c r="D40676" s="294"/>
      <c r="E40676" s="294"/>
      <c r="F40676" s="294"/>
    </row>
    <row r="40677">
      <c r="A40677" s="294" t="s">
        <v>45628</v>
      </c>
      <c r="B40677" s="294"/>
      <c r="C40677" s="294"/>
      <c r="D40677" s="294"/>
      <c r="E40677" s="294"/>
      <c r="F40677" s="294"/>
    </row>
    <row r="40678">
      <c r="A40678" s="294" t="s">
        <v>45629</v>
      </c>
      <c r="B40678" s="294"/>
      <c r="C40678" s="294"/>
      <c r="D40678" s="294"/>
      <c r="E40678" s="294"/>
      <c r="F40678" s="294"/>
    </row>
    <row r="40679">
      <c r="A40679" s="294" t="s">
        <v>45630</v>
      </c>
      <c r="B40679" s="294"/>
      <c r="C40679" s="294"/>
      <c r="D40679" s="294"/>
      <c r="E40679" s="294"/>
      <c r="F40679" s="294"/>
    </row>
    <row r="40680">
      <c r="A40680" s="294"/>
      <c r="B40680" s="294"/>
      <c r="C40680" s="294"/>
      <c r="D40680" s="294"/>
      <c r="E40680" s="294"/>
      <c r="F40680" s="294"/>
    </row>
    <row r="40681">
      <c r="A40681" s="294" t="s">
        <v>41927</v>
      </c>
      <c r="B40681" s="294"/>
      <c r="C40681" s="294"/>
      <c r="D40681" s="294"/>
      <c r="E40681" s="294"/>
      <c r="F40681" s="294"/>
    </row>
    <row r="40682">
      <c r="A40682" s="294" t="s">
        <v>45631</v>
      </c>
      <c r="B40682" s="294"/>
      <c r="C40682" s="294"/>
      <c r="D40682" s="294"/>
      <c r="E40682" s="294"/>
      <c r="F40682" s="294"/>
    </row>
    <row r="40683">
      <c r="A40683" s="294" t="s">
        <v>21270</v>
      </c>
      <c r="B40683" s="294"/>
      <c r="C40683" s="294"/>
      <c r="D40683" s="294"/>
      <c r="E40683" s="294"/>
      <c r="F40683" s="294"/>
    </row>
    <row r="40684">
      <c r="A40684" s="294" t="s">
        <v>45632</v>
      </c>
      <c r="B40684" s="294"/>
      <c r="C40684" s="294"/>
      <c r="D40684" s="294"/>
      <c r="E40684" s="294"/>
      <c r="F40684" s="294"/>
    </row>
    <row r="40685">
      <c r="A40685" s="294"/>
      <c r="B40685" s="294"/>
      <c r="C40685" s="294"/>
      <c r="D40685" s="294"/>
      <c r="E40685" s="294"/>
      <c r="F40685" s="294"/>
    </row>
    <row r="40686">
      <c r="A40686" s="294" t="s">
        <v>21272</v>
      </c>
      <c r="B40686" s="294"/>
      <c r="C40686" s="294"/>
      <c r="D40686" s="294"/>
      <c r="E40686" s="294"/>
      <c r="F40686" s="294"/>
    </row>
    <row r="40687">
      <c r="A40687" s="294"/>
      <c r="B40687" s="294"/>
      <c r="C40687" s="294"/>
      <c r="D40687" s="294"/>
      <c r="E40687" s="294"/>
      <c r="F40687" s="294"/>
    </row>
    <row r="40688">
      <c r="A40688" s="294" t="s">
        <v>45633</v>
      </c>
      <c r="B40688" s="294"/>
      <c r="C40688" s="294"/>
      <c r="D40688" s="294"/>
      <c r="E40688" s="294"/>
      <c r="F40688" s="294"/>
    </row>
    <row r="40689">
      <c r="A40689" s="294" t="s">
        <v>45634</v>
      </c>
      <c r="B40689" s="294"/>
      <c r="C40689" s="294"/>
      <c r="D40689" s="294"/>
      <c r="E40689" s="294"/>
      <c r="F40689" s="294"/>
    </row>
    <row r="40690">
      <c r="A40690" s="294" t="s">
        <v>45635</v>
      </c>
      <c r="B40690" s="294"/>
      <c r="C40690" s="294"/>
      <c r="D40690" s="294"/>
      <c r="E40690" s="294"/>
      <c r="F40690" s="294"/>
    </row>
    <row r="40691">
      <c r="A40691" s="294" t="s">
        <v>45636</v>
      </c>
      <c r="B40691" s="294"/>
      <c r="C40691" s="294"/>
      <c r="D40691" s="294"/>
      <c r="E40691" s="294"/>
      <c r="F40691" s="294"/>
    </row>
    <row r="40692">
      <c r="A40692" s="294" t="s">
        <v>34335</v>
      </c>
      <c r="B40692" s="294"/>
      <c r="C40692" s="294"/>
      <c r="D40692" s="294"/>
      <c r="E40692" s="294"/>
      <c r="F40692" s="294"/>
    </row>
    <row r="40693">
      <c r="A40693" s="294" t="s">
        <v>45637</v>
      </c>
      <c r="B40693" s="294"/>
      <c r="C40693" s="294"/>
      <c r="D40693" s="294"/>
      <c r="E40693" s="294"/>
      <c r="F40693" s="294"/>
    </row>
    <row r="40694">
      <c r="A40694" s="294" t="s">
        <v>45638</v>
      </c>
      <c r="B40694" s="294"/>
      <c r="C40694" s="294"/>
      <c r="D40694" s="294"/>
      <c r="E40694" s="294"/>
      <c r="F40694" s="294"/>
    </row>
    <row r="40695">
      <c r="A40695" s="294" t="s">
        <v>45639</v>
      </c>
      <c r="B40695" s="294"/>
      <c r="C40695" s="294"/>
      <c r="D40695" s="294"/>
      <c r="E40695" s="294"/>
      <c r="F40695" s="294"/>
    </row>
    <row r="40696">
      <c r="A40696" s="294"/>
      <c r="B40696" s="294"/>
      <c r="C40696" s="294"/>
      <c r="D40696" s="294"/>
      <c r="E40696" s="294"/>
      <c r="F40696" s="294"/>
    </row>
    <row r="40697">
      <c r="A40697" s="294" t="s">
        <v>26406</v>
      </c>
      <c r="B40697" s="294"/>
      <c r="C40697" s="294"/>
      <c r="D40697" s="294"/>
      <c r="E40697" s="294"/>
      <c r="F40697" s="294"/>
    </row>
    <row r="40698">
      <c r="A40698" s="294"/>
      <c r="B40698" s="294"/>
      <c r="C40698" s="294"/>
      <c r="D40698" s="294"/>
      <c r="E40698" s="294"/>
      <c r="F40698" s="294"/>
    </row>
    <row r="40699">
      <c r="A40699" s="294" t="s">
        <v>45640</v>
      </c>
      <c r="B40699" s="294"/>
      <c r="C40699" s="294"/>
      <c r="D40699" s="294"/>
      <c r="E40699" s="294"/>
      <c r="F40699" s="294"/>
    </row>
    <row r="40700">
      <c r="A40700" s="294" t="s">
        <v>45641</v>
      </c>
      <c r="B40700" s="294"/>
      <c r="C40700" s="294"/>
      <c r="D40700" s="294"/>
      <c r="E40700" s="294"/>
      <c r="F40700" s="294"/>
    </row>
    <row r="40701">
      <c r="A40701" s="294" t="s">
        <v>45642</v>
      </c>
      <c r="B40701" s="294"/>
      <c r="C40701" s="294"/>
      <c r="D40701" s="294"/>
      <c r="E40701" s="294"/>
      <c r="F40701" s="294"/>
    </row>
    <row r="40702">
      <c r="A40702" s="294" t="s">
        <v>45643</v>
      </c>
      <c r="B40702" s="294"/>
      <c r="C40702" s="294"/>
      <c r="D40702" s="294"/>
      <c r="E40702" s="294"/>
      <c r="F40702" s="294"/>
    </row>
    <row r="40703">
      <c r="A40703" s="294"/>
      <c r="B40703" s="294"/>
      <c r="C40703" s="294"/>
      <c r="D40703" s="294"/>
      <c r="E40703" s="294"/>
      <c r="F40703" s="294"/>
    </row>
    <row r="40704">
      <c r="A40704" s="294" t="s">
        <v>45644</v>
      </c>
      <c r="B40704" s="294"/>
      <c r="C40704" s="294"/>
      <c r="D40704" s="294"/>
      <c r="E40704" s="294"/>
      <c r="F40704" s="294"/>
    </row>
    <row r="40705">
      <c r="A40705" s="294"/>
      <c r="B40705" s="294"/>
      <c r="C40705" s="294"/>
      <c r="D40705" s="294"/>
      <c r="E40705" s="294"/>
      <c r="F40705" s="294"/>
    </row>
    <row r="40706">
      <c r="A40706" s="294" t="s">
        <v>45645</v>
      </c>
      <c r="B40706" s="294"/>
      <c r="C40706" s="294"/>
      <c r="D40706" s="294"/>
      <c r="E40706" s="294"/>
      <c r="F40706" s="294"/>
    </row>
    <row r="40707">
      <c r="A40707" s="294" t="s">
        <v>45646</v>
      </c>
      <c r="B40707" s="294"/>
      <c r="C40707" s="294"/>
      <c r="D40707" s="294"/>
      <c r="E40707" s="294"/>
      <c r="F40707" s="294"/>
    </row>
    <row r="40708">
      <c r="A40708" s="294" t="s">
        <v>45647</v>
      </c>
      <c r="B40708" s="294"/>
      <c r="C40708" s="294"/>
      <c r="D40708" s="294"/>
      <c r="E40708" s="294"/>
      <c r="F40708" s="294"/>
    </row>
    <row r="40709">
      <c r="A40709" s="294" t="s">
        <v>45648</v>
      </c>
      <c r="B40709" s="294"/>
      <c r="C40709" s="294"/>
      <c r="D40709" s="294"/>
      <c r="E40709" s="294"/>
      <c r="F40709" s="294"/>
    </row>
    <row r="40710">
      <c r="A40710" s="294"/>
      <c r="B40710" s="294"/>
      <c r="C40710" s="294"/>
      <c r="D40710" s="294"/>
      <c r="E40710" s="294"/>
      <c r="F40710" s="294"/>
    </row>
    <row r="40711">
      <c r="A40711" s="294" t="s">
        <v>21292</v>
      </c>
      <c r="B40711" s="294"/>
      <c r="C40711" s="294"/>
      <c r="D40711" s="294"/>
      <c r="E40711" s="294"/>
      <c r="F40711" s="294"/>
    </row>
    <row r="40712">
      <c r="A40712" s="294"/>
      <c r="B40712" s="294"/>
      <c r="C40712" s="294"/>
      <c r="D40712" s="294"/>
      <c r="E40712" s="294"/>
      <c r="F40712" s="294"/>
    </row>
    <row r="40713">
      <c r="A40713" s="294" t="s">
        <v>45649</v>
      </c>
      <c r="B40713" s="294"/>
      <c r="C40713" s="294"/>
      <c r="D40713" s="294"/>
      <c r="E40713" s="294"/>
      <c r="F40713" s="294"/>
    </row>
    <row r="40714">
      <c r="A40714" s="294" t="s">
        <v>45650</v>
      </c>
      <c r="B40714" s="294"/>
      <c r="C40714" s="294"/>
      <c r="D40714" s="294"/>
      <c r="E40714" s="294"/>
      <c r="F40714" s="294"/>
    </row>
    <row r="40715">
      <c r="A40715" s="294" t="s">
        <v>45651</v>
      </c>
      <c r="B40715" s="294"/>
      <c r="C40715" s="294"/>
      <c r="D40715" s="294"/>
      <c r="E40715" s="294"/>
      <c r="F40715" s="294"/>
    </row>
    <row r="40716">
      <c r="A40716" s="294" t="s">
        <v>45652</v>
      </c>
      <c r="B40716" s="294"/>
      <c r="C40716" s="294"/>
      <c r="D40716" s="294"/>
      <c r="E40716" s="294"/>
      <c r="F40716" s="294"/>
    </row>
    <row r="40717">
      <c r="A40717" s="294" t="s">
        <v>45653</v>
      </c>
      <c r="B40717" s="294"/>
      <c r="C40717" s="294"/>
      <c r="D40717" s="294"/>
      <c r="E40717" s="294"/>
      <c r="F40717" s="294"/>
    </row>
    <row r="40718">
      <c r="A40718" s="294" t="s">
        <v>45654</v>
      </c>
      <c r="B40718" s="294"/>
      <c r="C40718" s="294"/>
      <c r="D40718" s="294"/>
      <c r="E40718" s="294"/>
      <c r="F40718" s="294"/>
    </row>
    <row r="40719">
      <c r="A40719" s="294" t="s">
        <v>45655</v>
      </c>
      <c r="B40719" s="294"/>
      <c r="C40719" s="294"/>
      <c r="D40719" s="294"/>
      <c r="E40719" s="294"/>
      <c r="F40719" s="294"/>
    </row>
    <row r="40720">
      <c r="A40720" s="294" t="s">
        <v>45656</v>
      </c>
      <c r="B40720" s="294"/>
      <c r="C40720" s="294"/>
      <c r="D40720" s="294"/>
      <c r="E40720" s="294"/>
      <c r="F40720" s="294"/>
    </row>
    <row r="40721">
      <c r="A40721" s="294" t="s">
        <v>45657</v>
      </c>
      <c r="B40721" s="294"/>
      <c r="C40721" s="294"/>
      <c r="D40721" s="294"/>
      <c r="E40721" s="294"/>
      <c r="F40721" s="294"/>
    </row>
    <row r="40722">
      <c r="A40722" s="294" t="s">
        <v>45658</v>
      </c>
      <c r="B40722" s="294"/>
      <c r="C40722" s="294"/>
      <c r="D40722" s="294"/>
      <c r="E40722" s="294"/>
      <c r="F40722" s="294"/>
    </row>
    <row r="40723">
      <c r="A40723" s="294" t="s">
        <v>45659</v>
      </c>
      <c r="B40723" s="294"/>
      <c r="C40723" s="294"/>
      <c r="D40723" s="294"/>
      <c r="E40723" s="294"/>
      <c r="F40723" s="294"/>
    </row>
    <row r="40724">
      <c r="A40724" s="294" t="s">
        <v>45660</v>
      </c>
      <c r="B40724" s="294"/>
      <c r="C40724" s="294"/>
      <c r="D40724" s="294"/>
      <c r="E40724" s="294"/>
      <c r="F40724" s="294"/>
    </row>
    <row r="40725">
      <c r="A40725" s="294"/>
      <c r="B40725" s="294"/>
      <c r="C40725" s="294"/>
      <c r="D40725" s="294"/>
      <c r="E40725" s="294"/>
      <c r="F40725" s="294"/>
    </row>
    <row r="40726">
      <c r="A40726" s="294" t="s">
        <v>21760</v>
      </c>
      <c r="B40726" s="294"/>
      <c r="C40726" s="294"/>
      <c r="D40726" s="294"/>
      <c r="E40726" s="294"/>
      <c r="F40726" s="294"/>
    </row>
    <row r="40727">
      <c r="A40727" s="294"/>
      <c r="B40727" s="294"/>
      <c r="C40727" s="294"/>
      <c r="D40727" s="294"/>
      <c r="E40727" s="294"/>
      <c r="F40727" s="294"/>
    </row>
    <row r="40728">
      <c r="A40728" s="294" t="s">
        <v>45661</v>
      </c>
      <c r="B40728" s="294"/>
      <c r="C40728" s="294"/>
      <c r="D40728" s="294"/>
      <c r="E40728" s="294"/>
      <c r="F40728" s="294"/>
    </row>
    <row r="40729">
      <c r="A40729" s="294" t="s">
        <v>45662</v>
      </c>
      <c r="B40729" s="294"/>
      <c r="C40729" s="294"/>
      <c r="D40729" s="294"/>
      <c r="E40729" s="294"/>
      <c r="F40729" s="294"/>
    </row>
    <row r="40730">
      <c r="A40730" s="294" t="s">
        <v>45663</v>
      </c>
      <c r="B40730" s="294"/>
      <c r="C40730" s="294"/>
      <c r="D40730" s="294"/>
      <c r="E40730" s="294"/>
      <c r="F40730" s="294"/>
    </row>
    <row r="40731">
      <c r="A40731" s="294" t="s">
        <v>45664</v>
      </c>
      <c r="B40731" s="294"/>
      <c r="C40731" s="294"/>
      <c r="D40731" s="294"/>
      <c r="E40731" s="294"/>
      <c r="F40731" s="294"/>
    </row>
    <row r="40732">
      <c r="A40732" s="294"/>
      <c r="B40732" s="294"/>
      <c r="C40732" s="294"/>
      <c r="D40732" s="294"/>
      <c r="E40732" s="294"/>
      <c r="F40732" s="294"/>
    </row>
    <row r="40733">
      <c r="A40733" s="294" t="s">
        <v>21770</v>
      </c>
      <c r="B40733" s="294"/>
      <c r="C40733" s="294"/>
      <c r="D40733" s="294"/>
      <c r="E40733" s="294"/>
      <c r="F40733" s="294"/>
    </row>
    <row r="40734">
      <c r="A40734" s="294"/>
      <c r="B40734" s="294"/>
      <c r="C40734" s="294"/>
      <c r="D40734" s="294"/>
      <c r="E40734" s="294"/>
      <c r="F40734" s="294"/>
    </row>
    <row r="40735">
      <c r="A40735" s="294" t="s">
        <v>45088</v>
      </c>
      <c r="B40735" s="294"/>
      <c r="C40735" s="294"/>
      <c r="D40735" s="294"/>
      <c r="E40735" s="294"/>
      <c r="F40735" s="294"/>
    </row>
    <row r="40736">
      <c r="A40736" s="294" t="s">
        <v>45665</v>
      </c>
      <c r="B40736" s="294"/>
      <c r="C40736" s="294"/>
      <c r="D40736" s="294"/>
      <c r="E40736" s="294"/>
      <c r="F40736" s="294"/>
    </row>
    <row r="40737">
      <c r="A40737" s="294" t="s">
        <v>45666</v>
      </c>
      <c r="B40737" s="294"/>
      <c r="C40737" s="294"/>
      <c r="D40737" s="294"/>
      <c r="E40737" s="294"/>
      <c r="F40737" s="294"/>
    </row>
    <row r="40738">
      <c r="A40738" s="294" t="s">
        <v>45667</v>
      </c>
      <c r="B40738" s="294"/>
      <c r="C40738" s="294"/>
      <c r="D40738" s="294"/>
      <c r="E40738" s="294"/>
      <c r="F40738" s="294"/>
    </row>
    <row r="40739">
      <c r="A40739" s="294" t="s">
        <v>45668</v>
      </c>
      <c r="B40739" s="294"/>
      <c r="C40739" s="294"/>
      <c r="D40739" s="294"/>
      <c r="E40739" s="294"/>
      <c r="F40739" s="294"/>
    </row>
    <row r="40740">
      <c r="A40740" s="294" t="str">
        <f>ARRAY_CONSTRAIN(ARRAYFORMULA(-to assess autoimmune disease), 1, 1)</f>
        <v>#ERROR!</v>
      </c>
      <c r="B40740" s="294"/>
      <c r="C40740" s="294"/>
      <c r="D40740" s="294"/>
      <c r="E40740" s="294"/>
      <c r="F40740" s="294"/>
    </row>
    <row r="40741">
      <c r="A40741" s="294" t="s">
        <v>45669</v>
      </c>
      <c r="B40741" s="294"/>
      <c r="C40741" s="294"/>
      <c r="D40741" s="294"/>
      <c r="E40741" s="294"/>
      <c r="F40741" s="294"/>
    </row>
    <row r="40742">
      <c r="A40742" s="294" t="s">
        <v>45670</v>
      </c>
      <c r="B40742" s="294"/>
      <c r="C40742" s="294"/>
      <c r="D40742" s="294"/>
      <c r="E40742" s="294"/>
      <c r="F40742" s="294"/>
    </row>
    <row r="40743">
      <c r="A40743" s="294" t="s">
        <v>45671</v>
      </c>
      <c r="B40743" s="294"/>
      <c r="C40743" s="294"/>
      <c r="D40743" s="294"/>
      <c r="E40743" s="294"/>
      <c r="F40743" s="294"/>
    </row>
    <row r="40744">
      <c r="A40744" s="294" t="s">
        <v>45672</v>
      </c>
      <c r="B40744" s="294"/>
      <c r="C40744" s="294"/>
      <c r="D40744" s="294"/>
      <c r="E40744" s="294"/>
      <c r="F40744" s="294"/>
    </row>
    <row r="40745">
      <c r="A40745" s="294" t="s">
        <v>45673</v>
      </c>
      <c r="B40745" s="294"/>
      <c r="C40745" s="294"/>
      <c r="D40745" s="294"/>
      <c r="E40745" s="294"/>
      <c r="F40745" s="294"/>
    </row>
    <row r="40746">
      <c r="A40746" s="294" t="s">
        <v>45674</v>
      </c>
      <c r="B40746" s="294"/>
      <c r="C40746" s="294"/>
      <c r="D40746" s="294"/>
      <c r="E40746" s="294"/>
      <c r="F40746" s="294"/>
    </row>
    <row r="40747">
      <c r="A40747" s="294" t="s">
        <v>45675</v>
      </c>
      <c r="B40747" s="294"/>
      <c r="C40747" s="294"/>
      <c r="D40747" s="294"/>
      <c r="E40747" s="294"/>
      <c r="F40747" s="294"/>
    </row>
    <row r="40748">
      <c r="A40748" s="294"/>
      <c r="B40748" s="294" t="s">
        <v>45676</v>
      </c>
      <c r="C40748" s="294"/>
      <c r="D40748" s="294"/>
      <c r="E40748" s="294"/>
      <c r="F40748" s="294"/>
    </row>
    <row r="40749">
      <c r="A40749" s="294"/>
      <c r="B40749" s="294"/>
      <c r="C40749" s="294"/>
      <c r="D40749" s="294"/>
      <c r="E40749" s="294"/>
      <c r="F40749" s="294"/>
    </row>
    <row r="40750">
      <c r="A40750" s="294"/>
      <c r="B40750" s="294"/>
      <c r="C40750" s="294"/>
      <c r="D40750" s="294"/>
      <c r="E40750" s="294"/>
      <c r="F40750" s="294"/>
    </row>
    <row r="40751">
      <c r="A40751" s="294" t="s">
        <v>41927</v>
      </c>
      <c r="B40751" s="294"/>
      <c r="C40751" s="294"/>
      <c r="D40751" s="294"/>
      <c r="E40751" s="294"/>
      <c r="F40751" s="294"/>
    </row>
    <row r="40752">
      <c r="A40752" s="294" t="s">
        <v>45677</v>
      </c>
      <c r="B40752" s="294"/>
      <c r="C40752" s="294"/>
      <c r="D40752" s="294"/>
      <c r="E40752" s="294"/>
      <c r="F40752" s="294"/>
    </row>
    <row r="40753">
      <c r="A40753" s="294" t="s">
        <v>21618</v>
      </c>
      <c r="B40753" s="294"/>
      <c r="C40753" s="294"/>
      <c r="D40753" s="294"/>
      <c r="E40753" s="294"/>
      <c r="F40753" s="294"/>
    </row>
    <row r="40754">
      <c r="A40754" s="294" t="s">
        <v>45678</v>
      </c>
      <c r="B40754" s="294"/>
      <c r="C40754" s="294"/>
      <c r="D40754" s="294"/>
      <c r="E40754" s="294"/>
      <c r="F40754" s="294"/>
    </row>
    <row r="40755">
      <c r="A40755" s="294"/>
      <c r="B40755" s="294"/>
      <c r="C40755" s="294"/>
      <c r="D40755" s="294"/>
      <c r="E40755" s="294"/>
      <c r="F40755" s="294"/>
    </row>
    <row r="40756">
      <c r="A40756" s="294" t="s">
        <v>21315</v>
      </c>
      <c r="B40756" s="294"/>
      <c r="C40756" s="294"/>
      <c r="D40756" s="294"/>
      <c r="E40756" s="294"/>
      <c r="F40756" s="294"/>
    </row>
    <row r="40757">
      <c r="A40757" s="294"/>
      <c r="B40757" s="294"/>
      <c r="C40757" s="294"/>
      <c r="D40757" s="294"/>
      <c r="E40757" s="294"/>
      <c r="F40757" s="294"/>
    </row>
    <row r="40758">
      <c r="A40758" s="294" t="s">
        <v>45679</v>
      </c>
      <c r="B40758" s="294"/>
      <c r="C40758" s="294"/>
      <c r="D40758" s="294"/>
      <c r="E40758" s="294"/>
      <c r="F40758" s="294"/>
    </row>
    <row r="40759">
      <c r="A40759" s="294" t="s">
        <v>45680</v>
      </c>
      <c r="B40759" s="294"/>
      <c r="C40759" s="294"/>
      <c r="D40759" s="294"/>
      <c r="E40759" s="294"/>
      <c r="F40759" s="294"/>
    </row>
    <row r="40760">
      <c r="A40760" s="294" t="s">
        <v>45681</v>
      </c>
      <c r="B40760" s="294"/>
      <c r="C40760" s="294"/>
      <c r="D40760" s="294"/>
      <c r="E40760" s="294"/>
      <c r="F40760" s="294"/>
    </row>
    <row r="40761">
      <c r="A40761" s="294" t="s">
        <v>45682</v>
      </c>
      <c r="B40761" s="294"/>
      <c r="C40761" s="294"/>
      <c r="D40761" s="294"/>
      <c r="E40761" s="294"/>
      <c r="F40761" s="294"/>
    </row>
    <row r="40762">
      <c r="A40762" s="294" t="s">
        <v>45683</v>
      </c>
      <c r="B40762" s="294"/>
      <c r="C40762" s="294"/>
      <c r="D40762" s="294"/>
      <c r="E40762" s="294"/>
      <c r="F40762" s="294"/>
    </row>
    <row r="40763">
      <c r="A40763" s="294" t="s">
        <v>45684</v>
      </c>
      <c r="B40763" s="294"/>
      <c r="C40763" s="294"/>
      <c r="D40763" s="294"/>
      <c r="E40763" s="294"/>
      <c r="F40763" s="294"/>
    </row>
    <row r="40764">
      <c r="A40764" s="294" t="s">
        <v>45685</v>
      </c>
      <c r="B40764" s="294"/>
      <c r="C40764" s="294"/>
      <c r="D40764" s="294"/>
      <c r="E40764" s="294"/>
      <c r="F40764" s="294"/>
    </row>
    <row r="40765">
      <c r="A40765" s="294" t="s">
        <v>35159</v>
      </c>
      <c r="B40765" s="294"/>
      <c r="C40765" s="294"/>
      <c r="D40765" s="294"/>
      <c r="E40765" s="294"/>
      <c r="F40765" s="294"/>
    </row>
    <row r="40766">
      <c r="A40766" s="294" t="s">
        <v>45686</v>
      </c>
      <c r="B40766" s="294"/>
      <c r="C40766" s="294"/>
      <c r="D40766" s="294"/>
      <c r="E40766" s="294"/>
      <c r="F40766" s="294"/>
    </row>
    <row r="40767">
      <c r="A40767" s="294" t="s">
        <v>26766</v>
      </c>
      <c r="B40767" s="294"/>
      <c r="C40767" s="294"/>
      <c r="D40767" s="294"/>
      <c r="E40767" s="294"/>
      <c r="F40767" s="294"/>
    </row>
    <row r="40768">
      <c r="A40768" s="294" t="s">
        <v>29633</v>
      </c>
      <c r="B40768" s="294"/>
      <c r="C40768" s="294"/>
      <c r="D40768" s="294"/>
      <c r="E40768" s="294"/>
      <c r="F40768" s="294"/>
    </row>
    <row r="40769">
      <c r="A40769" s="294" t="s">
        <v>45687</v>
      </c>
      <c r="B40769" s="294"/>
      <c r="C40769" s="294"/>
      <c r="D40769" s="294"/>
      <c r="E40769" s="294"/>
      <c r="F40769" s="294"/>
    </row>
    <row r="40770">
      <c r="A40770" s="294" t="s">
        <v>45688</v>
      </c>
      <c r="B40770" s="294"/>
      <c r="C40770" s="294"/>
      <c r="D40770" s="294"/>
      <c r="E40770" s="294"/>
      <c r="F40770" s="294"/>
    </row>
    <row r="40771">
      <c r="A40771" s="294" t="s">
        <v>45689</v>
      </c>
      <c r="B40771" s="294"/>
      <c r="C40771" s="294"/>
      <c r="D40771" s="294"/>
      <c r="E40771" s="294"/>
      <c r="F40771" s="294"/>
    </row>
    <row r="40772">
      <c r="A40772" s="294"/>
      <c r="B40772" s="294"/>
      <c r="C40772" s="294"/>
      <c r="D40772" s="294"/>
      <c r="E40772" s="294"/>
      <c r="F40772" s="294"/>
    </row>
    <row r="40773">
      <c r="A40773" s="294" t="s">
        <v>21326</v>
      </c>
      <c r="B40773" s="294"/>
      <c r="C40773" s="294"/>
      <c r="D40773" s="294"/>
      <c r="E40773" s="294"/>
      <c r="F40773" s="294"/>
    </row>
    <row r="40774">
      <c r="A40774" s="294"/>
      <c r="B40774" s="294"/>
      <c r="C40774" s="294"/>
      <c r="D40774" s="294"/>
      <c r="E40774" s="294"/>
      <c r="F40774" s="294"/>
    </row>
    <row r="40775">
      <c r="A40775" s="294" t="s">
        <v>45690</v>
      </c>
      <c r="B40775" s="294"/>
      <c r="C40775" s="294"/>
      <c r="D40775" s="294"/>
      <c r="E40775" s="294"/>
      <c r="F40775" s="294"/>
    </row>
    <row r="40776">
      <c r="A40776" s="294" t="s">
        <v>45691</v>
      </c>
      <c r="B40776" s="294"/>
      <c r="C40776" s="294"/>
      <c r="D40776" s="294"/>
      <c r="E40776" s="294"/>
      <c r="F40776" s="294"/>
    </row>
    <row r="40777">
      <c r="A40777" s="294" t="s">
        <v>45692</v>
      </c>
      <c r="B40777" s="294"/>
      <c r="C40777" s="294"/>
      <c r="D40777" s="294"/>
      <c r="E40777" s="294"/>
      <c r="F40777" s="294"/>
    </row>
    <row r="40778">
      <c r="A40778" s="294" t="s">
        <v>45693</v>
      </c>
      <c r="B40778" s="294"/>
      <c r="C40778" s="294"/>
      <c r="D40778" s="294"/>
      <c r="E40778" s="294"/>
      <c r="F40778" s="294"/>
    </row>
    <row r="40779">
      <c r="A40779" s="294" t="s">
        <v>45694</v>
      </c>
      <c r="B40779" s="294"/>
      <c r="C40779" s="294"/>
      <c r="D40779" s="294"/>
      <c r="E40779" s="294"/>
      <c r="F40779" s="294"/>
    </row>
    <row r="40780">
      <c r="A40780" s="294"/>
      <c r="B40780" s="294"/>
      <c r="C40780" s="294"/>
      <c r="D40780" s="294"/>
      <c r="E40780" s="294"/>
      <c r="F40780" s="294"/>
    </row>
    <row r="40781">
      <c r="A40781" s="294" t="s">
        <v>23311</v>
      </c>
      <c r="B40781" s="294"/>
      <c r="C40781" s="294"/>
      <c r="D40781" s="294"/>
      <c r="E40781" s="294"/>
      <c r="F40781" s="294"/>
    </row>
    <row r="40782">
      <c r="A40782" s="294"/>
      <c r="B40782" s="294"/>
      <c r="C40782" s="294"/>
      <c r="D40782" s="294"/>
      <c r="E40782" s="294"/>
      <c r="F40782" s="294"/>
    </row>
    <row r="40783">
      <c r="A40783" s="294" t="s">
        <v>45695</v>
      </c>
      <c r="B40783" s="294"/>
      <c r="C40783" s="294"/>
      <c r="D40783" s="294"/>
      <c r="E40783" s="294"/>
      <c r="F40783" s="294"/>
    </row>
    <row r="40784">
      <c r="A40784" s="294" t="s">
        <v>45696</v>
      </c>
      <c r="B40784" s="294"/>
      <c r="C40784" s="294"/>
      <c r="D40784" s="294"/>
      <c r="E40784" s="294"/>
      <c r="F40784" s="294"/>
    </row>
    <row r="40785">
      <c r="A40785" s="294" t="s">
        <v>45697</v>
      </c>
      <c r="B40785" s="294"/>
      <c r="C40785" s="294"/>
      <c r="D40785" s="294"/>
      <c r="E40785" s="294"/>
      <c r="F40785" s="294"/>
    </row>
    <row r="40786">
      <c r="A40786" s="294" t="s">
        <v>34182</v>
      </c>
      <c r="B40786" s="294"/>
      <c r="C40786" s="294"/>
      <c r="D40786" s="294"/>
      <c r="E40786" s="294"/>
      <c r="F40786" s="294"/>
    </row>
    <row r="40787">
      <c r="A40787" s="294" t="s">
        <v>45698</v>
      </c>
      <c r="B40787" s="294"/>
      <c r="C40787" s="294"/>
      <c r="D40787" s="294"/>
      <c r="E40787" s="294"/>
      <c r="F40787" s="294"/>
    </row>
    <row r="40788">
      <c r="A40788" s="294" t="s">
        <v>45699</v>
      </c>
      <c r="B40788" s="294"/>
      <c r="C40788" s="294"/>
      <c r="D40788" s="294"/>
      <c r="E40788" s="294"/>
      <c r="F40788" s="294"/>
    </row>
    <row r="40789">
      <c r="A40789" s="294" t="s">
        <v>45700</v>
      </c>
      <c r="B40789" s="294"/>
      <c r="C40789" s="294"/>
      <c r="D40789" s="294"/>
      <c r="E40789" s="294"/>
      <c r="F40789" s="294"/>
    </row>
    <row r="40790">
      <c r="A40790" s="294" t="s">
        <v>45701</v>
      </c>
      <c r="B40790" s="294"/>
      <c r="C40790" s="294"/>
      <c r="D40790" s="294"/>
      <c r="E40790" s="294"/>
      <c r="F40790" s="294"/>
    </row>
    <row r="40791">
      <c r="A40791" s="294" t="s">
        <v>45702</v>
      </c>
      <c r="B40791" s="294"/>
      <c r="C40791" s="294"/>
      <c r="D40791" s="294"/>
      <c r="E40791" s="294"/>
      <c r="F40791" s="294"/>
    </row>
    <row r="40792">
      <c r="A40792" s="294"/>
      <c r="B40792" s="294"/>
      <c r="C40792" s="294"/>
      <c r="D40792" s="294"/>
      <c r="E40792" s="294"/>
      <c r="F40792" s="294"/>
    </row>
    <row r="40793">
      <c r="A40793" s="294" t="s">
        <v>45703</v>
      </c>
      <c r="B40793" s="294"/>
      <c r="C40793" s="294"/>
      <c r="D40793" s="294"/>
      <c r="E40793" s="294"/>
      <c r="F40793" s="294"/>
    </row>
    <row r="40794">
      <c r="A40794" s="294"/>
      <c r="B40794" s="294"/>
      <c r="C40794" s="294"/>
      <c r="D40794" s="294"/>
      <c r="E40794" s="294"/>
      <c r="F40794" s="294"/>
    </row>
    <row r="40795">
      <c r="A40795" s="294" t="s">
        <v>45704</v>
      </c>
      <c r="B40795" s="294"/>
      <c r="C40795" s="294"/>
      <c r="D40795" s="294"/>
      <c r="E40795" s="294"/>
      <c r="F40795" s="294"/>
    </row>
    <row r="40796">
      <c r="A40796" s="294" t="s">
        <v>45705</v>
      </c>
      <c r="B40796" s="294"/>
      <c r="C40796" s="294"/>
      <c r="D40796" s="294"/>
      <c r="E40796" s="294"/>
      <c r="F40796" s="294"/>
    </row>
    <row r="40797">
      <c r="A40797" s="294" t="s">
        <v>45706</v>
      </c>
      <c r="B40797" s="294"/>
      <c r="C40797" s="294"/>
      <c r="D40797" s="294"/>
      <c r="E40797" s="294"/>
      <c r="F40797" s="294"/>
    </row>
    <row r="40798">
      <c r="A40798" s="294" t="s">
        <v>45707</v>
      </c>
      <c r="B40798" s="294"/>
      <c r="C40798" s="294"/>
      <c r="D40798" s="294"/>
      <c r="E40798" s="294"/>
      <c r="F40798" s="294"/>
    </row>
    <row r="40799">
      <c r="A40799" s="294"/>
      <c r="B40799" s="294"/>
      <c r="C40799" s="294"/>
      <c r="D40799" s="294"/>
      <c r="E40799" s="294"/>
      <c r="F40799" s="294"/>
    </row>
    <row r="40800">
      <c r="A40800" s="294" t="s">
        <v>22578</v>
      </c>
      <c r="B40800" s="294"/>
      <c r="C40800" s="294"/>
      <c r="D40800" s="294"/>
      <c r="E40800" s="294"/>
      <c r="F40800" s="294"/>
    </row>
    <row r="40801">
      <c r="A40801" s="294" t="s">
        <v>23202</v>
      </c>
      <c r="B40801" s="294"/>
      <c r="C40801" s="294"/>
      <c r="D40801" s="294"/>
      <c r="E40801" s="294"/>
      <c r="F40801" s="294"/>
    </row>
    <row r="40802">
      <c r="A40802" s="294"/>
      <c r="B40802" s="294"/>
      <c r="C40802" s="294"/>
      <c r="D40802" s="294"/>
      <c r="E40802" s="294"/>
      <c r="F40802" s="294"/>
    </row>
    <row r="40803">
      <c r="A40803" s="294" t="s">
        <v>45708</v>
      </c>
      <c r="B40803" s="294"/>
      <c r="C40803" s="294"/>
      <c r="D40803" s="294"/>
      <c r="E40803" s="294"/>
      <c r="F40803" s="294"/>
    </row>
    <row r="40804">
      <c r="A40804" s="294" t="s">
        <v>45709</v>
      </c>
      <c r="B40804" s="294"/>
      <c r="C40804" s="294"/>
      <c r="D40804" s="294"/>
      <c r="E40804" s="294"/>
      <c r="F40804" s="294"/>
    </row>
    <row r="40805">
      <c r="A40805" s="294" t="s">
        <v>45710</v>
      </c>
      <c r="B40805" s="294"/>
      <c r="C40805" s="294"/>
      <c r="D40805" s="294"/>
      <c r="E40805" s="294"/>
      <c r="F40805" s="294"/>
    </row>
    <row r="40806">
      <c r="A40806" s="294" t="s">
        <v>45711</v>
      </c>
      <c r="B40806" s="294"/>
      <c r="C40806" s="294"/>
      <c r="D40806" s="294"/>
      <c r="E40806" s="294"/>
      <c r="F40806" s="294"/>
    </row>
    <row r="40807">
      <c r="A40807" s="294"/>
      <c r="B40807" s="294"/>
      <c r="C40807" s="294"/>
      <c r="D40807" s="294"/>
      <c r="E40807" s="294"/>
      <c r="F40807" s="294"/>
    </row>
    <row r="40808">
      <c r="A40808" s="294" t="s">
        <v>45712</v>
      </c>
      <c r="B40808" s="294"/>
      <c r="C40808" s="294"/>
      <c r="D40808" s="294"/>
      <c r="E40808" s="294"/>
      <c r="F40808" s="294"/>
    </row>
    <row r="40809">
      <c r="A40809" s="294"/>
      <c r="B40809" s="294"/>
      <c r="C40809" s="294"/>
      <c r="D40809" s="294"/>
      <c r="E40809" s="294"/>
      <c r="F40809" s="294"/>
    </row>
    <row r="40810">
      <c r="A40810" s="294" t="s">
        <v>45713</v>
      </c>
      <c r="B40810" s="294"/>
      <c r="C40810" s="294"/>
      <c r="D40810" s="294"/>
      <c r="E40810" s="294"/>
      <c r="F40810" s="294"/>
    </row>
    <row r="40811">
      <c r="A40811" s="294" t="s">
        <v>45714</v>
      </c>
      <c r="B40811" s="294"/>
      <c r="C40811" s="294"/>
      <c r="D40811" s="294"/>
      <c r="E40811" s="294"/>
      <c r="F40811" s="294"/>
    </row>
    <row r="40812">
      <c r="A40812" s="294" t="s">
        <v>45715</v>
      </c>
      <c r="B40812" s="294"/>
      <c r="C40812" s="294"/>
      <c r="D40812" s="294"/>
      <c r="E40812" s="294"/>
      <c r="F40812" s="294"/>
    </row>
    <row r="40813">
      <c r="A40813" s="294" t="s">
        <v>45716</v>
      </c>
      <c r="B40813" s="294"/>
      <c r="C40813" s="294"/>
      <c r="D40813" s="294"/>
      <c r="E40813" s="294"/>
      <c r="F40813" s="294"/>
    </row>
    <row r="40814">
      <c r="A40814" s="294" t="s">
        <v>45717</v>
      </c>
      <c r="B40814" s="294"/>
      <c r="C40814" s="294"/>
      <c r="D40814" s="294"/>
      <c r="E40814" s="294"/>
      <c r="F40814" s="294"/>
    </row>
    <row r="40815">
      <c r="A40815" s="294" t="s">
        <v>21469</v>
      </c>
      <c r="B40815" s="294"/>
      <c r="C40815" s="294"/>
      <c r="D40815" s="294"/>
      <c r="E40815" s="294"/>
      <c r="F40815" s="294"/>
    </row>
    <row r="40816">
      <c r="A40816" s="294" t="s">
        <v>45718</v>
      </c>
      <c r="B40816" s="294"/>
      <c r="C40816" s="294"/>
      <c r="D40816" s="294"/>
      <c r="E40816" s="294"/>
      <c r="F40816" s="294"/>
    </row>
    <row r="40817">
      <c r="A40817" s="294" t="s">
        <v>45719</v>
      </c>
      <c r="B40817" s="294"/>
      <c r="C40817" s="294"/>
      <c r="D40817" s="294"/>
      <c r="E40817" s="294"/>
      <c r="F40817" s="294"/>
    </row>
    <row r="40818">
      <c r="A40818" s="294" t="s">
        <v>45720</v>
      </c>
      <c r="B40818" s="294"/>
      <c r="C40818" s="294"/>
      <c r="D40818" s="294"/>
      <c r="E40818" s="294"/>
      <c r="F40818" s="294"/>
    </row>
    <row r="40819">
      <c r="A40819" s="294" t="s">
        <v>28417</v>
      </c>
      <c r="B40819" s="294"/>
      <c r="C40819" s="294"/>
      <c r="D40819" s="294"/>
      <c r="E40819" s="294"/>
      <c r="F40819" s="294"/>
    </row>
    <row r="40820">
      <c r="A40820" s="294" t="s">
        <v>22954</v>
      </c>
      <c r="B40820" s="294"/>
      <c r="C40820" s="294"/>
      <c r="D40820" s="294"/>
      <c r="E40820" s="294"/>
      <c r="F40820" s="294"/>
    </row>
    <row r="40821">
      <c r="A40821" s="294" t="s">
        <v>21715</v>
      </c>
      <c r="B40821" s="294"/>
      <c r="C40821" s="294"/>
      <c r="D40821" s="294"/>
      <c r="E40821" s="294"/>
      <c r="F40821" s="294"/>
    </row>
    <row r="40822">
      <c r="A40822" s="294" t="s">
        <v>45721</v>
      </c>
      <c r="B40822" s="294"/>
      <c r="C40822" s="294"/>
      <c r="D40822" s="294"/>
      <c r="E40822" s="294"/>
      <c r="F40822" s="294"/>
    </row>
    <row r="40823">
      <c r="A40823" s="294" t="s">
        <v>45722</v>
      </c>
      <c r="B40823" s="294"/>
      <c r="C40823" s="294"/>
      <c r="D40823" s="294"/>
      <c r="E40823" s="294"/>
      <c r="F40823" s="294"/>
    </row>
    <row r="40824">
      <c r="A40824" s="294" t="s">
        <v>45723</v>
      </c>
      <c r="B40824" s="294"/>
      <c r="C40824" s="294"/>
      <c r="D40824" s="294"/>
      <c r="E40824" s="294"/>
      <c r="F40824" s="294"/>
    </row>
    <row r="40825">
      <c r="A40825" s="294" t="s">
        <v>45724</v>
      </c>
      <c r="B40825" s="294"/>
      <c r="C40825" s="294"/>
      <c r="D40825" s="294"/>
      <c r="E40825" s="294"/>
      <c r="F40825" s="294"/>
    </row>
    <row r="40826">
      <c r="A40826" s="294" t="s">
        <v>45725</v>
      </c>
      <c r="B40826" s="294"/>
      <c r="C40826" s="294"/>
      <c r="D40826" s="294"/>
      <c r="E40826" s="294"/>
      <c r="F40826" s="294"/>
    </row>
    <row r="40827">
      <c r="A40827" s="294"/>
      <c r="B40827" s="294"/>
      <c r="C40827" s="294"/>
      <c r="D40827" s="294"/>
      <c r="E40827" s="294"/>
      <c r="F40827" s="294"/>
    </row>
    <row r="40828">
      <c r="A40828" s="294" t="s">
        <v>41927</v>
      </c>
      <c r="B40828" s="294"/>
      <c r="C40828" s="294"/>
      <c r="D40828" s="294"/>
      <c r="E40828" s="294"/>
      <c r="F40828" s="294"/>
    </row>
    <row r="40829">
      <c r="A40829" s="294" t="s">
        <v>45726</v>
      </c>
      <c r="B40829" s="294"/>
      <c r="C40829" s="294"/>
      <c r="D40829" s="294"/>
      <c r="E40829" s="294"/>
      <c r="F40829" s="294"/>
    </row>
    <row r="40830">
      <c r="A40830" s="294" t="s">
        <v>21618</v>
      </c>
      <c r="B40830" s="294"/>
      <c r="C40830" s="294"/>
      <c r="D40830" s="294"/>
      <c r="E40830" s="294"/>
      <c r="F40830" s="294"/>
    </row>
    <row r="40831">
      <c r="A40831" s="294" t="s">
        <v>45727</v>
      </c>
      <c r="B40831" s="294"/>
      <c r="C40831" s="294"/>
      <c r="D40831" s="294"/>
      <c r="E40831" s="294"/>
      <c r="F40831" s="294"/>
    </row>
    <row r="40832">
      <c r="A40832" s="294"/>
      <c r="B40832" s="294"/>
      <c r="C40832" s="294"/>
      <c r="D40832" s="294"/>
      <c r="E40832" s="294"/>
      <c r="F40832" s="294"/>
    </row>
    <row r="40833">
      <c r="A40833" s="294" t="s">
        <v>21620</v>
      </c>
      <c r="B40833" s="294"/>
      <c r="C40833" s="294"/>
      <c r="D40833" s="294"/>
      <c r="E40833" s="294"/>
      <c r="F40833" s="294"/>
    </row>
    <row r="40834">
      <c r="A40834" s="294"/>
      <c r="B40834" s="294"/>
      <c r="C40834" s="294"/>
      <c r="D40834" s="294"/>
      <c r="E40834" s="294"/>
      <c r="F40834" s="294"/>
    </row>
    <row r="40835">
      <c r="A40835" s="294" t="s">
        <v>21621</v>
      </c>
      <c r="B40835" s="294"/>
      <c r="C40835" s="294"/>
      <c r="D40835" s="294"/>
      <c r="E40835" s="294"/>
      <c r="F40835" s="294"/>
    </row>
    <row r="40836">
      <c r="A40836" s="294" t="s">
        <v>21622</v>
      </c>
      <c r="B40836" s="294"/>
      <c r="C40836" s="294"/>
      <c r="D40836" s="294"/>
      <c r="E40836" s="294"/>
      <c r="F40836" s="294"/>
    </row>
    <row r="40837">
      <c r="A40837" s="294" t="s">
        <v>21623</v>
      </c>
      <c r="B40837" s="294"/>
      <c r="C40837" s="294"/>
      <c r="D40837" s="294"/>
      <c r="E40837" s="294"/>
      <c r="F40837" s="294"/>
    </row>
    <row r="40838">
      <c r="A40838" s="294" t="s">
        <v>21624</v>
      </c>
      <c r="B40838" s="294"/>
      <c r="C40838" s="294"/>
      <c r="D40838" s="294"/>
      <c r="E40838" s="294"/>
      <c r="F40838" s="294"/>
    </row>
    <row r="40839">
      <c r="A40839" s="294" t="s">
        <v>21625</v>
      </c>
      <c r="B40839" s="294"/>
      <c r="C40839" s="294"/>
      <c r="D40839" s="294"/>
      <c r="E40839" s="294"/>
      <c r="F40839" s="294"/>
    </row>
    <row r="40840">
      <c r="A40840" s="294" t="s">
        <v>21626</v>
      </c>
      <c r="B40840" s="294"/>
      <c r="C40840" s="294"/>
      <c r="D40840" s="294"/>
      <c r="E40840" s="294"/>
      <c r="F40840" s="294"/>
    </row>
    <row r="40841">
      <c r="A40841" s="294" t="s">
        <v>21627</v>
      </c>
      <c r="B40841" s="294"/>
      <c r="C40841" s="294"/>
      <c r="D40841" s="294"/>
      <c r="E40841" s="294"/>
      <c r="F40841" s="294"/>
    </row>
    <row r="40842">
      <c r="A40842" s="294" t="s">
        <v>21628</v>
      </c>
      <c r="B40842" s="294"/>
      <c r="C40842" s="294"/>
      <c r="D40842" s="294"/>
      <c r="E40842" s="294"/>
      <c r="F40842" s="294"/>
    </row>
    <row r="40843">
      <c r="A40843" s="294" t="s">
        <v>21629</v>
      </c>
      <c r="B40843" s="294"/>
      <c r="C40843" s="294"/>
      <c r="D40843" s="294"/>
      <c r="E40843" s="294"/>
      <c r="F40843" s="294"/>
    </row>
    <row r="40844">
      <c r="A40844" s="294" t="s">
        <v>21630</v>
      </c>
      <c r="B40844" s="294"/>
      <c r="C40844" s="294"/>
      <c r="D40844" s="294"/>
      <c r="E40844" s="294"/>
      <c r="F40844" s="294"/>
    </row>
    <row r="40845">
      <c r="A40845" s="294" t="s">
        <v>21631</v>
      </c>
      <c r="B40845" s="294"/>
      <c r="C40845" s="294"/>
      <c r="D40845" s="294"/>
      <c r="E40845" s="294"/>
      <c r="F40845" s="294"/>
    </row>
    <row r="40846">
      <c r="A40846" s="294"/>
      <c r="B40846" s="294"/>
      <c r="C40846" s="294"/>
      <c r="D40846" s="294"/>
      <c r="E40846" s="294"/>
      <c r="F40846" s="294"/>
    </row>
    <row r="40847">
      <c r="A40847" s="294" t="s">
        <v>21632</v>
      </c>
      <c r="B40847" s="294"/>
      <c r="C40847" s="294"/>
      <c r="D40847" s="294"/>
      <c r="E40847" s="294"/>
      <c r="F40847" s="294"/>
    </row>
    <row r="40848">
      <c r="A40848" s="294"/>
      <c r="B40848" s="294"/>
      <c r="C40848" s="294"/>
      <c r="D40848" s="294"/>
      <c r="E40848" s="294"/>
      <c r="F40848" s="294"/>
    </row>
    <row r="40849">
      <c r="A40849" s="294" t="s">
        <v>21633</v>
      </c>
      <c r="B40849" s="294"/>
      <c r="C40849" s="294"/>
      <c r="D40849" s="294"/>
      <c r="E40849" s="294"/>
      <c r="F40849" s="294"/>
    </row>
    <row r="40850">
      <c r="A40850" s="294" t="s">
        <v>21634</v>
      </c>
      <c r="B40850" s="294"/>
      <c r="C40850" s="294"/>
      <c r="D40850" s="294"/>
      <c r="E40850" s="294"/>
      <c r="F40850" s="294"/>
    </row>
    <row r="40851">
      <c r="A40851" s="294" t="s">
        <v>21635</v>
      </c>
      <c r="B40851" s="294"/>
      <c r="C40851" s="294"/>
      <c r="D40851" s="294"/>
      <c r="E40851" s="294"/>
      <c r="F40851" s="294"/>
    </row>
    <row r="40852">
      <c r="A40852" s="294" t="s">
        <v>21636</v>
      </c>
      <c r="B40852" s="294"/>
      <c r="C40852" s="294"/>
      <c r="D40852" s="294"/>
      <c r="E40852" s="294"/>
      <c r="F40852" s="294"/>
    </row>
    <row r="40853">
      <c r="A40853" s="294" t="s">
        <v>21637</v>
      </c>
      <c r="B40853" s="294"/>
      <c r="C40853" s="294"/>
      <c r="D40853" s="294"/>
      <c r="E40853" s="294"/>
      <c r="F40853" s="294"/>
    </row>
    <row r="40854">
      <c r="A40854" s="294" t="s">
        <v>21638</v>
      </c>
      <c r="B40854" s="294"/>
      <c r="C40854" s="294"/>
      <c r="D40854" s="294"/>
      <c r="E40854" s="294"/>
      <c r="F40854" s="294"/>
    </row>
    <row r="40855">
      <c r="A40855" s="294"/>
      <c r="B40855" s="294"/>
      <c r="C40855" s="294"/>
      <c r="D40855" s="294"/>
      <c r="E40855" s="294"/>
      <c r="F40855" s="294"/>
    </row>
    <row r="40856">
      <c r="A40856" s="294" t="s">
        <v>21639</v>
      </c>
      <c r="B40856" s="294"/>
      <c r="C40856" s="294"/>
      <c r="D40856" s="294"/>
      <c r="E40856" s="294"/>
      <c r="F40856" s="294"/>
    </row>
    <row r="40857">
      <c r="A40857" s="294"/>
      <c r="B40857" s="294"/>
      <c r="C40857" s="294"/>
      <c r="D40857" s="294"/>
      <c r="E40857" s="294"/>
      <c r="F40857" s="294"/>
    </row>
    <row r="40858">
      <c r="A40858" s="294" t="s">
        <v>21640</v>
      </c>
      <c r="B40858" s="294"/>
      <c r="C40858" s="294"/>
      <c r="D40858" s="294"/>
      <c r="E40858" s="294"/>
      <c r="F40858" s="294"/>
    </row>
    <row r="40859">
      <c r="A40859" s="294" t="s">
        <v>21641</v>
      </c>
      <c r="B40859" s="294"/>
      <c r="C40859" s="294"/>
      <c r="D40859" s="294"/>
      <c r="E40859" s="294"/>
      <c r="F40859" s="294"/>
    </row>
    <row r="40860">
      <c r="A40860" s="294" t="s">
        <v>21642</v>
      </c>
      <c r="B40860" s="294"/>
      <c r="C40860" s="294"/>
      <c r="D40860" s="294"/>
      <c r="E40860" s="294"/>
      <c r="F40860" s="294"/>
    </row>
    <row r="40861">
      <c r="A40861" s="294" t="s">
        <v>21643</v>
      </c>
      <c r="B40861" s="294"/>
      <c r="C40861" s="294"/>
      <c r="D40861" s="294"/>
      <c r="E40861" s="294"/>
      <c r="F40861" s="294"/>
    </row>
    <row r="40862">
      <c r="A40862" s="294" t="s">
        <v>21644</v>
      </c>
      <c r="B40862" s="294"/>
      <c r="C40862" s="294"/>
      <c r="D40862" s="294"/>
      <c r="E40862" s="294"/>
      <c r="F40862" s="294"/>
    </row>
    <row r="40863">
      <c r="A40863" s="294" t="s">
        <v>21645</v>
      </c>
      <c r="B40863" s="294"/>
      <c r="C40863" s="294"/>
      <c r="D40863" s="294"/>
      <c r="E40863" s="294"/>
      <c r="F40863" s="294"/>
    </row>
    <row r="40864">
      <c r="A40864" s="294" t="s">
        <v>21646</v>
      </c>
      <c r="B40864" s="294"/>
      <c r="C40864" s="294"/>
      <c r="D40864" s="294"/>
      <c r="E40864" s="294"/>
      <c r="F40864" s="294"/>
    </row>
    <row r="40865">
      <c r="A40865" s="294"/>
      <c r="B40865" s="294"/>
      <c r="C40865" s="294"/>
      <c r="D40865" s="294"/>
      <c r="E40865" s="294"/>
      <c r="F40865" s="294"/>
    </row>
    <row r="40866">
      <c r="A40866" s="294" t="s">
        <v>21401</v>
      </c>
      <c r="B40866" s="294"/>
      <c r="C40866" s="294"/>
      <c r="D40866" s="294"/>
      <c r="E40866" s="294"/>
      <c r="F40866" s="294"/>
    </row>
    <row r="40867">
      <c r="A40867" s="294" t="s">
        <v>21305</v>
      </c>
      <c r="B40867" s="294"/>
      <c r="C40867" s="294"/>
      <c r="D40867" s="294"/>
      <c r="E40867" s="294"/>
      <c r="F40867" s="294"/>
    </row>
    <row r="40868">
      <c r="A40868" s="294" t="s">
        <v>21647</v>
      </c>
      <c r="B40868" s="294"/>
      <c r="C40868" s="294"/>
      <c r="D40868" s="294"/>
      <c r="E40868" s="294"/>
      <c r="F40868" s="294"/>
    </row>
    <row r="40869">
      <c r="A40869" s="294" t="s">
        <v>21648</v>
      </c>
      <c r="B40869" s="294"/>
      <c r="C40869" s="294"/>
      <c r="D40869" s="294"/>
      <c r="E40869" s="294"/>
      <c r="F40869" s="294"/>
    </row>
    <row r="40870">
      <c r="A40870" s="294" t="s">
        <v>21649</v>
      </c>
      <c r="B40870" s="294"/>
      <c r="C40870" s="294"/>
      <c r="D40870" s="294"/>
      <c r="E40870" s="294"/>
      <c r="F40870" s="294"/>
    </row>
    <row r="40871">
      <c r="A40871" s="294" t="s">
        <v>21650</v>
      </c>
      <c r="B40871" s="294"/>
      <c r="C40871" s="294"/>
      <c r="D40871" s="294"/>
      <c r="E40871" s="294"/>
      <c r="F40871" s="294"/>
    </row>
    <row r="40872">
      <c r="A40872" s="294" t="s">
        <v>21651</v>
      </c>
      <c r="B40872" s="294"/>
      <c r="C40872" s="294"/>
      <c r="D40872" s="294"/>
      <c r="E40872" s="294"/>
      <c r="F40872" s="294"/>
    </row>
    <row r="40873">
      <c r="A40873" s="294" t="s">
        <v>21652</v>
      </c>
      <c r="B40873" s="294"/>
      <c r="C40873" s="294"/>
      <c r="D40873" s="294"/>
      <c r="E40873" s="294"/>
      <c r="F40873" s="294"/>
    </row>
    <row r="40874">
      <c r="A40874" s="294" t="s">
        <v>21653</v>
      </c>
      <c r="B40874" s="294"/>
      <c r="C40874" s="294"/>
      <c r="D40874" s="294"/>
      <c r="E40874" s="294"/>
      <c r="F40874" s="294"/>
    </row>
    <row r="40875">
      <c r="A40875" s="294" t="s">
        <v>21654</v>
      </c>
      <c r="B40875" s="294"/>
      <c r="C40875" s="294"/>
      <c r="D40875" s="294"/>
      <c r="E40875" s="294"/>
      <c r="F40875" s="294"/>
    </row>
    <row r="40876">
      <c r="A40876" s="294"/>
      <c r="B40876" s="294"/>
      <c r="C40876" s="294"/>
      <c r="D40876" s="294"/>
      <c r="E40876" s="294"/>
      <c r="F40876" s="294"/>
    </row>
    <row r="40877">
      <c r="A40877" s="294" t="s">
        <v>21407</v>
      </c>
      <c r="B40877" s="294"/>
      <c r="C40877" s="294"/>
      <c r="D40877" s="294"/>
      <c r="E40877" s="294"/>
      <c r="F40877" s="294"/>
    </row>
    <row r="40878">
      <c r="A40878" s="294"/>
      <c r="B40878" s="294"/>
      <c r="C40878" s="294"/>
      <c r="D40878" s="294"/>
      <c r="E40878" s="294"/>
      <c r="F40878" s="294"/>
    </row>
    <row r="40879">
      <c r="A40879" s="294" t="s">
        <v>21655</v>
      </c>
      <c r="B40879" s="294"/>
      <c r="C40879" s="294"/>
      <c r="D40879" s="294"/>
      <c r="E40879" s="294"/>
      <c r="F40879" s="294"/>
    </row>
    <row r="40880">
      <c r="A40880" s="294" t="str">
        <f>-Abdomen: Mild distension, tenderness in epigastrium, gurgling sounds</f>
        <v>#ERROR!</v>
      </c>
      <c r="B40880" s="294"/>
      <c r="C40880" s="294"/>
      <c r="D40880" s="294"/>
      <c r="E40880" s="294"/>
      <c r="F40880" s="294"/>
    </row>
    <row r="40881">
      <c r="A40881" s="294" t="str">
        <f>ARRAY_CONSTRAIN(ARRAYFORMULA(-Bowel sounds: Reduced or sluggish peristalsis), 1, 1)</f>
        <v>#ERROR!</v>
      </c>
      <c r="B40881" s="294"/>
      <c r="C40881" s="294"/>
      <c r="D40881" s="294"/>
      <c r="E40881" s="294"/>
      <c r="F40881" s="294"/>
    </row>
    <row r="40882">
      <c r="A40882" s="294" t="str">
        <f>ARRAY_CONSTRAIN(ARRAYFORMULA(-Appetite: Markedly Reduced), 1, 1)</f>
        <v>#ERROR!</v>
      </c>
      <c r="B40882" s="294"/>
      <c r="C40882" s="294"/>
      <c r="D40882" s="294"/>
      <c r="E40882" s="294"/>
      <c r="F40882" s="294"/>
    </row>
    <row r="40883">
      <c r="A40883" s="294" t="str">
        <f>-Nausea, bloating, belching are common complaints</f>
        <v>#ERROR!</v>
      </c>
      <c r="B40883" s="294"/>
      <c r="C40883" s="294"/>
      <c r="D40883" s="294"/>
      <c r="E40883" s="294"/>
      <c r="F40883" s="294"/>
    </row>
    <row r="40884">
      <c r="A40884" s="294" t="str">
        <f>ARRAY_CONSTRAIN(ARRAYFORMULA(-Constipation or irregular Bowel habits), 1, 1)</f>
        <v>#ERROR!</v>
      </c>
      <c r="B40884" s="294"/>
      <c r="C40884" s="294"/>
      <c r="D40884" s="294"/>
      <c r="E40884" s="294"/>
      <c r="F40884" s="294"/>
    </row>
    <row r="40885">
      <c r="A40885" s="294" t="s">
        <v>21656</v>
      </c>
      <c r="B40885" s="294"/>
      <c r="C40885" s="294"/>
      <c r="D40885" s="294"/>
      <c r="E40885" s="294"/>
      <c r="F40885" s="294"/>
    </row>
    <row r="40886">
      <c r="A40886" s="294" t="str">
        <f>-Lethargy, drowsiness, mental fog</f>
        <v>#ERROR!</v>
      </c>
      <c r="B40886" s="294"/>
      <c r="C40886" s="294"/>
      <c r="D40886" s="294"/>
      <c r="E40886" s="294"/>
      <c r="F40886" s="294"/>
    </row>
    <row r="40887">
      <c r="A40887" s="294" t="str">
        <f>ARRAY_CONSTRAIN(ARRAYFORMULA(-Reduced alertness and dullness due to toxic accumulation), 1, 1)</f>
        <v>#ERROR!</v>
      </c>
      <c r="B40887" s="294"/>
      <c r="C40887" s="294"/>
      <c r="D40887" s="294"/>
      <c r="E40887" s="294"/>
      <c r="F40887" s="294"/>
    </row>
    <row r="40888">
      <c r="A40888" s="294" t="s">
        <v>21657</v>
      </c>
      <c r="B40888" s="294"/>
      <c r="C40888" s="294"/>
      <c r="D40888" s="294"/>
      <c r="E40888" s="294"/>
      <c r="F40888" s="294"/>
    </row>
    <row r="40889">
      <c r="A40889" s="294" t="str">
        <f>ARRAY_CONSTRAIN(ARRAYFORMULA(-No major findings unless chronic and systemic involvement), 1, 1)</f>
        <v>#ERROR!</v>
      </c>
      <c r="B40889" s="294"/>
      <c r="C40889" s="294"/>
      <c r="D40889" s="294"/>
      <c r="E40889" s="294"/>
      <c r="F40889" s="294"/>
    </row>
    <row r="40890">
      <c r="A40890" s="294"/>
      <c r="B40890" s="294"/>
      <c r="C40890" s="294"/>
      <c r="D40890" s="294"/>
      <c r="E40890" s="294"/>
      <c r="F40890" s="294"/>
    </row>
    <row r="40891">
      <c r="A40891" s="294" t="s">
        <v>21658</v>
      </c>
      <c r="B40891" s="294"/>
      <c r="C40891" s="294"/>
      <c r="D40891" s="294"/>
      <c r="E40891" s="294"/>
      <c r="F40891" s="294"/>
    </row>
    <row r="40892">
      <c r="A40892" s="294"/>
      <c r="B40892" s="294"/>
      <c r="C40892" s="294"/>
      <c r="D40892" s="294"/>
      <c r="E40892" s="294"/>
      <c r="F40892" s="294"/>
    </row>
    <row r="40893">
      <c r="A40893" s="294" t="s">
        <v>21659</v>
      </c>
      <c r="B40893" s="294"/>
      <c r="C40893" s="294"/>
      <c r="D40893" s="294"/>
      <c r="E40893" s="294"/>
      <c r="F40893" s="294"/>
    </row>
    <row r="40894">
      <c r="A40894" s="294" t="s">
        <v>21660</v>
      </c>
      <c r="B40894" s="294"/>
      <c r="C40894" s="294"/>
      <c r="D40894" s="294"/>
      <c r="E40894" s="294"/>
      <c r="F40894" s="294"/>
    </row>
    <row r="40895">
      <c r="A40895" s="294" t="s">
        <v>21661</v>
      </c>
      <c r="B40895" s="294"/>
      <c r="C40895" s="294"/>
      <c r="D40895" s="294"/>
      <c r="E40895" s="294"/>
      <c r="F40895" s="294"/>
    </row>
    <row r="40896">
      <c r="A40896" s="294" t="s">
        <v>21662</v>
      </c>
      <c r="B40896" s="294"/>
      <c r="C40896" s="294"/>
      <c r="D40896" s="294"/>
      <c r="E40896" s="294"/>
      <c r="F40896" s="294"/>
    </row>
    <row r="40897">
      <c r="A40897" s="294" t="s">
        <v>21663</v>
      </c>
      <c r="B40897" s="294"/>
      <c r="C40897" s="294"/>
      <c r="D40897" s="294"/>
      <c r="E40897" s="294"/>
      <c r="F40897" s="294"/>
    </row>
    <row r="40898">
      <c r="A40898" s="294" t="s">
        <v>21664</v>
      </c>
      <c r="B40898" s="294"/>
      <c r="C40898" s="294"/>
      <c r="D40898" s="294"/>
      <c r="E40898" s="294"/>
      <c r="F40898" s="294"/>
    </row>
    <row r="40899">
      <c r="A40899" s="294" t="s">
        <v>21665</v>
      </c>
      <c r="B40899" s="294"/>
      <c r="C40899" s="294"/>
      <c r="D40899" s="294"/>
      <c r="E40899" s="294"/>
      <c r="F40899" s="294"/>
    </row>
    <row r="40900">
      <c r="A40900" s="294" t="s">
        <v>21666</v>
      </c>
      <c r="B40900" s="294"/>
      <c r="C40900" s="294"/>
      <c r="D40900" s="294"/>
      <c r="E40900" s="294"/>
      <c r="F40900" s="294"/>
    </row>
    <row r="40901">
      <c r="A40901" s="294" t="s">
        <v>21667</v>
      </c>
      <c r="B40901" s="294"/>
      <c r="C40901" s="294"/>
      <c r="D40901" s="294"/>
      <c r="E40901" s="294"/>
      <c r="F40901" s="294"/>
    </row>
    <row r="40902">
      <c r="A40902" s="294" t="s">
        <v>21668</v>
      </c>
      <c r="B40902" s="294"/>
      <c r="C40902" s="294"/>
      <c r="D40902" s="294"/>
      <c r="E40902" s="294"/>
      <c r="F40902" s="294"/>
    </row>
    <row r="40903">
      <c r="A40903" s="294" t="s">
        <v>21669</v>
      </c>
      <c r="B40903" s="294"/>
      <c r="C40903" s="294"/>
      <c r="D40903" s="294"/>
      <c r="E40903" s="294"/>
      <c r="F40903" s="294"/>
    </row>
    <row r="40904">
      <c r="A40904" s="294" t="s">
        <v>21670</v>
      </c>
      <c r="B40904" s="294"/>
      <c r="C40904" s="294"/>
      <c r="D40904" s="294"/>
      <c r="E40904" s="294"/>
      <c r="F40904" s="294"/>
    </row>
    <row r="40905">
      <c r="A40905" s="294"/>
      <c r="B40905" s="294"/>
      <c r="C40905" s="294"/>
      <c r="D40905" s="294"/>
      <c r="E40905" s="294"/>
      <c r="F40905" s="294"/>
    </row>
    <row r="40906">
      <c r="A40906" s="294"/>
      <c r="B40906" s="294"/>
      <c r="C40906" s="294"/>
      <c r="D40906" s="294"/>
      <c r="E40906" s="294"/>
      <c r="F40906" s="294"/>
    </row>
    <row r="40907">
      <c r="A40907" s="294" t="s">
        <v>21315</v>
      </c>
      <c r="B40907" s="294"/>
      <c r="C40907" s="294"/>
      <c r="D40907" s="294"/>
      <c r="E40907" s="294"/>
      <c r="F40907" s="294"/>
    </row>
    <row r="40908">
      <c r="A40908" s="294" t="s">
        <v>21673</v>
      </c>
      <c r="B40908" s="294"/>
      <c r="C40908" s="294"/>
      <c r="D40908" s="294"/>
      <c r="E40908" s="294"/>
      <c r="F40908" s="294"/>
    </row>
    <row r="40909">
      <c r="A40909" s="294"/>
      <c r="B40909" s="294"/>
      <c r="C40909" s="294"/>
      <c r="D40909" s="294"/>
      <c r="E40909" s="294"/>
      <c r="F40909" s="294"/>
    </row>
    <row r="40910">
      <c r="A40910" s="294" t="s">
        <v>21674</v>
      </c>
      <c r="B40910" s="294"/>
      <c r="C40910" s="294"/>
      <c r="D40910" s="294"/>
      <c r="E40910" s="294"/>
      <c r="F40910" s="294"/>
    </row>
    <row r="40911">
      <c r="A40911" s="294" t="s">
        <v>21675</v>
      </c>
      <c r="B40911" s="294"/>
      <c r="C40911" s="294"/>
      <c r="D40911" s="294"/>
      <c r="E40911" s="294"/>
      <c r="F40911" s="294"/>
    </row>
    <row r="40912">
      <c r="A40912" s="294" t="s">
        <v>21676</v>
      </c>
      <c r="B40912" s="294"/>
      <c r="C40912" s="294"/>
      <c r="D40912" s="294"/>
      <c r="E40912" s="294"/>
      <c r="F40912" s="294"/>
    </row>
    <row r="40913">
      <c r="A40913" s="294" t="s">
        <v>21677</v>
      </c>
      <c r="B40913" s="294"/>
      <c r="C40913" s="294"/>
      <c r="D40913" s="294"/>
      <c r="E40913" s="294"/>
      <c r="F40913" s="294"/>
    </row>
    <row r="40914">
      <c r="A40914" s="294" t="s">
        <v>21678</v>
      </c>
      <c r="B40914" s="294"/>
      <c r="C40914" s="294"/>
      <c r="D40914" s="294"/>
      <c r="E40914" s="294"/>
      <c r="F40914" s="294"/>
    </row>
    <row r="40915">
      <c r="A40915" s="294" t="s">
        <v>21679</v>
      </c>
      <c r="B40915" s="294"/>
      <c r="C40915" s="294"/>
      <c r="D40915" s="294"/>
      <c r="E40915" s="294"/>
      <c r="F40915" s="294"/>
    </row>
    <row r="40916">
      <c r="A40916" s="294" t="s">
        <v>21680</v>
      </c>
      <c r="B40916" s="294"/>
      <c r="C40916" s="294"/>
      <c r="D40916" s="294"/>
      <c r="E40916" s="294"/>
      <c r="F40916" s="294"/>
    </row>
    <row r="40917">
      <c r="A40917" s="294" t="s">
        <v>21681</v>
      </c>
      <c r="B40917" s="294"/>
      <c r="C40917" s="294"/>
      <c r="D40917" s="294"/>
      <c r="E40917" s="294"/>
      <c r="F40917" s="294"/>
    </row>
    <row r="40918">
      <c r="A40918" s="294"/>
      <c r="B40918" s="294" t="s">
        <v>21682</v>
      </c>
      <c r="C40918" s="294"/>
      <c r="D40918" s="294"/>
      <c r="E40918" s="294"/>
      <c r="F40918" s="294"/>
    </row>
    <row r="40919">
      <c r="A40919" s="294" t="s">
        <v>21683</v>
      </c>
      <c r="B40919" s="294"/>
      <c r="C40919" s="294"/>
      <c r="D40919" s="294"/>
      <c r="E40919" s="294"/>
      <c r="F40919" s="294"/>
    </row>
    <row r="40920">
      <c r="A40920" s="294" t="s">
        <v>21684</v>
      </c>
      <c r="B40920" s="294"/>
      <c r="C40920" s="294"/>
      <c r="D40920" s="294"/>
      <c r="E40920" s="294"/>
      <c r="F40920" s="294"/>
    </row>
    <row r="40921">
      <c r="A40921" s="294"/>
      <c r="B40921" s="294"/>
      <c r="C40921" s="294"/>
      <c r="D40921" s="294"/>
      <c r="E40921" s="294"/>
      <c r="F40921" s="294"/>
    </row>
    <row r="40922">
      <c r="A40922" s="294" t="s">
        <v>41927</v>
      </c>
      <c r="B40922" s="294"/>
      <c r="C40922" s="294"/>
      <c r="D40922" s="294"/>
      <c r="E40922" s="294"/>
      <c r="F40922" s="294"/>
    </row>
    <row r="40923">
      <c r="A40923" s="294" t="s">
        <v>45728</v>
      </c>
      <c r="B40923" s="294"/>
      <c r="C40923" s="294"/>
      <c r="D40923" s="294"/>
      <c r="E40923" s="294"/>
      <c r="F40923" s="294"/>
    </row>
    <row r="40924">
      <c r="A40924" s="294" t="s">
        <v>21672</v>
      </c>
      <c r="B40924" s="294"/>
      <c r="C40924" s="294"/>
      <c r="D40924" s="294"/>
      <c r="E40924" s="294"/>
      <c r="F40924" s="294"/>
    </row>
    <row r="40925">
      <c r="A40925" s="294" t="s">
        <v>45727</v>
      </c>
      <c r="B40925" s="294"/>
      <c r="C40925" s="294"/>
      <c r="D40925" s="294"/>
      <c r="E40925" s="294"/>
      <c r="F40925" s="294"/>
    </row>
    <row r="40926">
      <c r="A40926" s="294"/>
      <c r="B40926" s="294"/>
      <c r="C40926" s="294"/>
      <c r="D40926" s="294"/>
      <c r="E40926" s="294"/>
      <c r="F40926" s="294"/>
    </row>
    <row r="40927">
      <c r="A40927" s="294" t="s">
        <v>21685</v>
      </c>
      <c r="B40927" s="294"/>
      <c r="C40927" s="294"/>
      <c r="D40927" s="294"/>
      <c r="E40927" s="294"/>
      <c r="F40927" s="294"/>
    </row>
    <row r="40928">
      <c r="A40928" s="294"/>
      <c r="B40928" s="294"/>
      <c r="C40928" s="294"/>
      <c r="D40928" s="294"/>
      <c r="E40928" s="294"/>
      <c r="F40928" s="294"/>
    </row>
    <row r="40929">
      <c r="A40929" s="294" t="s">
        <v>45729</v>
      </c>
      <c r="B40929" s="294"/>
      <c r="C40929" s="294"/>
      <c r="D40929" s="294"/>
      <c r="E40929" s="294"/>
      <c r="F40929" s="294"/>
    </row>
    <row r="40930">
      <c r="A40930" s="294" t="s">
        <v>21687</v>
      </c>
      <c r="B40930" s="294"/>
      <c r="C40930" s="294"/>
      <c r="D40930" s="294"/>
      <c r="E40930" s="294"/>
      <c r="F40930" s="294"/>
    </row>
    <row r="40931">
      <c r="A40931" s="294" t="s">
        <v>45730</v>
      </c>
      <c r="B40931" s="294"/>
      <c r="C40931" s="294"/>
      <c r="D40931" s="294"/>
      <c r="E40931" s="294"/>
      <c r="F40931" s="294"/>
    </row>
    <row r="40932">
      <c r="A40932" s="294" t="s">
        <v>45731</v>
      </c>
      <c r="B40932" s="294"/>
      <c r="C40932" s="294"/>
      <c r="D40932" s="294"/>
      <c r="E40932" s="294"/>
      <c r="F40932" s="294"/>
    </row>
    <row r="40933">
      <c r="A40933" s="294" t="s">
        <v>21689</v>
      </c>
      <c r="B40933" s="294"/>
      <c r="C40933" s="294"/>
      <c r="D40933" s="294"/>
      <c r="E40933" s="294"/>
      <c r="F40933" s="294"/>
    </row>
    <row r="40934">
      <c r="A40934" s="294" t="s">
        <v>21690</v>
      </c>
      <c r="B40934" s="294"/>
      <c r="C40934" s="294"/>
      <c r="D40934" s="294"/>
      <c r="E40934" s="294"/>
      <c r="F40934" s="294"/>
    </row>
    <row r="40935">
      <c r="A40935" s="294" t="s">
        <v>45732</v>
      </c>
      <c r="B40935" s="294"/>
      <c r="C40935" s="294"/>
      <c r="D40935" s="294"/>
      <c r="E40935" s="294"/>
      <c r="F40935" s="294"/>
    </row>
    <row r="40936">
      <c r="A40936" s="294" t="s">
        <v>45733</v>
      </c>
      <c r="B40936" s="294"/>
      <c r="C40936" s="294"/>
      <c r="D40936" s="294"/>
      <c r="E40936" s="294"/>
      <c r="F40936" s="294"/>
    </row>
    <row r="40937">
      <c r="A40937" s="294"/>
      <c r="B40937" s="294"/>
      <c r="C40937" s="294"/>
      <c r="D40937" s="294"/>
      <c r="E40937" s="294"/>
      <c r="F40937" s="294"/>
    </row>
    <row r="40938">
      <c r="A40938" s="294" t="s">
        <v>21692</v>
      </c>
      <c r="B40938" s="294"/>
      <c r="C40938" s="294"/>
      <c r="D40938" s="294"/>
      <c r="E40938" s="294"/>
      <c r="F40938" s="294"/>
    </row>
    <row r="40939">
      <c r="A40939" s="294"/>
      <c r="B40939" s="294"/>
      <c r="C40939" s="294"/>
      <c r="D40939" s="294"/>
      <c r="E40939" s="294"/>
      <c r="F40939" s="294"/>
    </row>
    <row r="40940">
      <c r="A40940" s="294" t="s">
        <v>21693</v>
      </c>
      <c r="B40940" s="294"/>
      <c r="C40940" s="294"/>
      <c r="D40940" s="294"/>
      <c r="E40940" s="294"/>
      <c r="F40940" s="294"/>
    </row>
    <row r="40941">
      <c r="A40941" s="294" t="s">
        <v>21694</v>
      </c>
      <c r="B40941" s="294"/>
      <c r="C40941" s="294"/>
      <c r="D40941" s="294"/>
      <c r="E40941" s="294"/>
      <c r="F40941" s="294"/>
    </row>
    <row r="40942">
      <c r="A40942" s="294" t="s">
        <v>21695</v>
      </c>
      <c r="B40942" s="294"/>
      <c r="C40942" s="294"/>
      <c r="D40942" s="294"/>
      <c r="E40942" s="294"/>
      <c r="F40942" s="294"/>
    </row>
    <row r="40943">
      <c r="A40943" s="294" t="s">
        <v>21696</v>
      </c>
      <c r="B40943" s="294"/>
      <c r="C40943" s="294"/>
      <c r="D40943" s="294"/>
      <c r="E40943" s="294"/>
      <c r="F40943" s="294"/>
    </row>
    <row r="40944">
      <c r="A40944" s="294" t="s">
        <v>21697</v>
      </c>
      <c r="B40944" s="294"/>
      <c r="C40944" s="294"/>
      <c r="D40944" s="294"/>
      <c r="E40944" s="294"/>
      <c r="F40944" s="294"/>
    </row>
    <row r="40945">
      <c r="A40945" s="294"/>
      <c r="B40945" s="294"/>
      <c r="C40945" s="294"/>
      <c r="D40945" s="294"/>
      <c r="E40945" s="294"/>
      <c r="F40945" s="294"/>
    </row>
    <row r="40946">
      <c r="A40946" s="294" t="s">
        <v>21698</v>
      </c>
      <c r="B40946" s="294"/>
      <c r="C40946" s="294"/>
      <c r="D40946" s="294"/>
      <c r="E40946" s="294"/>
      <c r="F40946" s="294"/>
    </row>
    <row r="40947">
      <c r="A40947" s="294"/>
      <c r="B40947" s="294"/>
      <c r="C40947" s="294"/>
      <c r="D40947" s="294"/>
      <c r="E40947" s="294"/>
      <c r="F40947" s="294"/>
    </row>
    <row r="40948">
      <c r="A40948" s="294" t="s">
        <v>21699</v>
      </c>
      <c r="B40948" s="294"/>
      <c r="C40948" s="294"/>
      <c r="D40948" s="294"/>
      <c r="E40948" s="294"/>
      <c r="F40948" s="294"/>
    </row>
    <row r="40949">
      <c r="A40949" s="294" t="s">
        <v>21700</v>
      </c>
      <c r="B40949" s="294"/>
      <c r="C40949" s="294"/>
      <c r="D40949" s="294"/>
      <c r="E40949" s="294"/>
      <c r="F40949" s="294"/>
    </row>
    <row r="40950">
      <c r="A40950" s="294" t="s">
        <v>21701</v>
      </c>
      <c r="B40950" s="294"/>
      <c r="C40950" s="294"/>
      <c r="D40950" s="294"/>
      <c r="E40950" s="294"/>
      <c r="F40950" s="294"/>
    </row>
    <row r="40951">
      <c r="A40951" s="294" t="s">
        <v>21702</v>
      </c>
      <c r="B40951" s="294"/>
      <c r="C40951" s="294"/>
      <c r="D40951" s="294"/>
      <c r="E40951" s="294"/>
      <c r="F40951" s="294"/>
    </row>
    <row r="40952">
      <c r="A40952" s="294"/>
      <c r="B40952" s="294"/>
      <c r="C40952" s="294"/>
      <c r="D40952" s="294"/>
      <c r="E40952" s="294"/>
      <c r="F40952" s="294"/>
    </row>
    <row r="40953">
      <c r="A40953" s="294" t="s">
        <v>22578</v>
      </c>
      <c r="B40953" s="294"/>
      <c r="C40953" s="294"/>
      <c r="D40953" s="294"/>
      <c r="E40953" s="294"/>
      <c r="F40953" s="294"/>
    </row>
    <row r="40954">
      <c r="A40954" s="294" t="s">
        <v>25231</v>
      </c>
      <c r="B40954" s="294"/>
      <c r="C40954" s="294"/>
      <c r="D40954" s="294"/>
      <c r="E40954" s="294"/>
      <c r="F40954" s="294"/>
    </row>
    <row r="40955">
      <c r="A40955" s="294"/>
      <c r="B40955" s="294"/>
      <c r="C40955" s="294"/>
      <c r="D40955" s="294"/>
      <c r="E40955" s="294"/>
      <c r="F40955" s="294"/>
    </row>
    <row r="40956">
      <c r="A40956" s="294" t="s">
        <v>21704</v>
      </c>
      <c r="B40956" s="294"/>
      <c r="C40956" s="294"/>
      <c r="D40956" s="294"/>
      <c r="E40956" s="294"/>
      <c r="F40956" s="294"/>
    </row>
    <row r="40957">
      <c r="A40957" s="294" t="s">
        <v>21705</v>
      </c>
      <c r="B40957" s="294"/>
      <c r="C40957" s="294"/>
      <c r="D40957" s="294"/>
      <c r="E40957" s="294"/>
      <c r="F40957" s="294"/>
    </row>
    <row r="40958">
      <c r="A40958" s="294" t="s">
        <v>21706</v>
      </c>
      <c r="B40958" s="294"/>
      <c r="C40958" s="294"/>
      <c r="D40958" s="294"/>
      <c r="E40958" s="294"/>
      <c r="F40958" s="294"/>
    </row>
    <row r="40959">
      <c r="A40959" s="294" t="s">
        <v>21707</v>
      </c>
      <c r="B40959" s="294"/>
      <c r="C40959" s="294"/>
      <c r="D40959" s="294"/>
      <c r="E40959" s="294"/>
      <c r="F40959" s="294"/>
    </row>
    <row r="40960">
      <c r="A40960" s="294"/>
      <c r="B40960" s="294"/>
      <c r="C40960" s="294"/>
      <c r="D40960" s="294"/>
      <c r="E40960" s="294"/>
      <c r="F40960" s="294"/>
    </row>
    <row r="40961">
      <c r="A40961" s="294"/>
      <c r="B40961" s="294"/>
      <c r="C40961" s="294"/>
      <c r="D40961" s="294"/>
      <c r="E40961" s="294"/>
      <c r="F40961" s="294"/>
    </row>
    <row r="40962">
      <c r="A40962" s="294" t="s">
        <v>21708</v>
      </c>
      <c r="B40962" s="294"/>
      <c r="C40962" s="294"/>
      <c r="D40962" s="294"/>
      <c r="E40962" s="294"/>
      <c r="F40962" s="294"/>
    </row>
    <row r="40963">
      <c r="A40963" s="294"/>
      <c r="B40963" s="294"/>
      <c r="C40963" s="294"/>
      <c r="D40963" s="294"/>
      <c r="E40963" s="294"/>
      <c r="F40963" s="294"/>
    </row>
    <row r="40964">
      <c r="A40964" s="294" t="s">
        <v>21709</v>
      </c>
      <c r="B40964" s="294"/>
      <c r="C40964" s="294"/>
      <c r="D40964" s="294"/>
      <c r="E40964" s="294"/>
      <c r="F40964" s="294"/>
    </row>
    <row r="40965">
      <c r="A40965" s="294" t="s">
        <v>21710</v>
      </c>
      <c r="B40965" s="294"/>
      <c r="C40965" s="294"/>
      <c r="D40965" s="294"/>
      <c r="E40965" s="294"/>
      <c r="F40965" s="294"/>
    </row>
    <row r="40966">
      <c r="A40966" s="294" t="s">
        <v>21711</v>
      </c>
      <c r="B40966" s="294"/>
      <c r="C40966" s="294"/>
      <c r="D40966" s="294"/>
      <c r="E40966" s="294"/>
      <c r="F40966" s="294"/>
    </row>
    <row r="40967">
      <c r="A40967" s="294" t="s">
        <v>21712</v>
      </c>
      <c r="B40967" s="294"/>
      <c r="C40967" s="294"/>
      <c r="D40967" s="294"/>
      <c r="E40967" s="294"/>
      <c r="F40967" s="294"/>
    </row>
    <row r="40968">
      <c r="A40968" s="294" t="s">
        <v>21713</v>
      </c>
      <c r="B40968" s="294"/>
      <c r="C40968" s="294"/>
      <c r="D40968" s="294"/>
      <c r="E40968" s="294"/>
      <c r="F40968" s="294"/>
    </row>
    <row r="40969">
      <c r="A40969" s="294" t="s">
        <v>21714</v>
      </c>
      <c r="B40969" s="294"/>
      <c r="C40969" s="294"/>
      <c r="D40969" s="294"/>
      <c r="E40969" s="294"/>
      <c r="F40969" s="294"/>
    </row>
    <row r="40970">
      <c r="A40970" s="294" t="s">
        <v>21715</v>
      </c>
      <c r="B40970" s="294"/>
      <c r="C40970" s="294"/>
      <c r="D40970" s="294"/>
      <c r="E40970" s="294"/>
      <c r="F40970" s="294"/>
    </row>
    <row r="40971">
      <c r="A40971" s="294" t="s">
        <v>21716</v>
      </c>
      <c r="B40971" s="294"/>
      <c r="C40971" s="294"/>
      <c r="D40971" s="294"/>
      <c r="E40971" s="294"/>
      <c r="F40971" s="294"/>
    </row>
    <row r="40972">
      <c r="A40972" s="294" t="s">
        <v>21717</v>
      </c>
      <c r="B40972" s="294"/>
      <c r="C40972" s="294"/>
      <c r="D40972" s="294"/>
      <c r="E40972" s="294"/>
      <c r="F40972" s="294"/>
    </row>
    <row r="40973">
      <c r="A40973" s="294" t="s">
        <v>21718</v>
      </c>
      <c r="B40973" s="294"/>
      <c r="C40973" s="294"/>
      <c r="D40973" s="294"/>
      <c r="E40973" s="294"/>
      <c r="F40973" s="294"/>
    </row>
    <row r="40974">
      <c r="A40974" s="294" t="s">
        <v>21719</v>
      </c>
      <c r="B40974" s="294"/>
      <c r="C40974" s="294"/>
      <c r="D40974" s="294"/>
      <c r="E40974" s="294"/>
      <c r="F40974" s="294"/>
    </row>
    <row r="40975">
      <c r="A40975" s="294" t="s">
        <v>21720</v>
      </c>
      <c r="B40975" s="294"/>
      <c r="C40975" s="294"/>
      <c r="D40975" s="294"/>
      <c r="E40975" s="294"/>
      <c r="F40975" s="294"/>
    </row>
    <row r="40976">
      <c r="A40976" s="294" t="s">
        <v>21721</v>
      </c>
      <c r="B40976" s="294"/>
      <c r="C40976" s="294"/>
      <c r="D40976" s="294"/>
      <c r="E40976" s="294"/>
      <c r="F40976" s="294"/>
    </row>
    <row r="40977">
      <c r="A40977" s="294"/>
      <c r="B40977" s="294"/>
      <c r="C40977" s="294"/>
      <c r="D40977" s="294"/>
      <c r="E40977" s="294"/>
      <c r="F40977" s="294"/>
    </row>
    <row r="40978">
      <c r="A40978" s="294" t="s">
        <v>41927</v>
      </c>
      <c r="B40978" s="294"/>
      <c r="C40978" s="294"/>
      <c r="D40978" s="294"/>
      <c r="E40978" s="294"/>
      <c r="F40978" s="294"/>
    </row>
    <row r="40979">
      <c r="A40979" s="294" t="s">
        <v>45734</v>
      </c>
      <c r="B40979" s="294"/>
      <c r="C40979" s="294"/>
      <c r="D40979" s="294"/>
      <c r="E40979" s="294"/>
      <c r="F40979" s="294"/>
    </row>
    <row r="40980">
      <c r="A40980" s="294" t="s">
        <v>21618</v>
      </c>
      <c r="B40980" s="294"/>
      <c r="C40980" s="294"/>
      <c r="D40980" s="294"/>
      <c r="E40980" s="294"/>
      <c r="F40980" s="294"/>
    </row>
    <row r="40981">
      <c r="A40981" s="294" t="s">
        <v>45735</v>
      </c>
      <c r="B40981" s="294"/>
      <c r="C40981" s="294"/>
      <c r="D40981" s="294"/>
      <c r="E40981" s="294"/>
      <c r="F40981" s="294"/>
    </row>
    <row r="40982">
      <c r="A40982" s="294"/>
      <c r="B40982" s="294"/>
      <c r="C40982" s="294"/>
      <c r="D40982" s="294"/>
      <c r="E40982" s="294"/>
      <c r="F40982" s="294"/>
    </row>
    <row r="40983">
      <c r="A40983" s="294"/>
      <c r="B40983" s="294"/>
      <c r="C40983" s="294"/>
      <c r="D40983" s="294"/>
      <c r="E40983" s="294"/>
      <c r="F40983" s="294"/>
    </row>
    <row r="40984">
      <c r="A40984" s="294" t="s">
        <v>22512</v>
      </c>
      <c r="B40984" s="294"/>
      <c r="C40984" s="294"/>
      <c r="D40984" s="294"/>
      <c r="E40984" s="294"/>
      <c r="F40984" s="294"/>
    </row>
    <row r="40985">
      <c r="A40985" s="294" t="s">
        <v>23928</v>
      </c>
      <c r="B40985" s="294"/>
      <c r="C40985" s="294"/>
      <c r="D40985" s="294"/>
      <c r="E40985" s="294"/>
      <c r="F40985" s="294"/>
    </row>
    <row r="40986">
      <c r="A40986" s="294"/>
      <c r="B40986" s="294"/>
      <c r="C40986" s="294"/>
      <c r="D40986" s="294"/>
      <c r="E40986" s="294"/>
      <c r="F40986" s="294"/>
    </row>
    <row r="40987">
      <c r="A40987" s="294" t="s">
        <v>45736</v>
      </c>
      <c r="B40987" s="294"/>
      <c r="C40987" s="294"/>
      <c r="D40987" s="294"/>
      <c r="E40987" s="294"/>
      <c r="F40987" s="294"/>
    </row>
    <row r="40988">
      <c r="A40988" s="294" t="s">
        <v>23930</v>
      </c>
      <c r="B40988" s="294"/>
      <c r="C40988" s="294"/>
      <c r="D40988" s="294"/>
      <c r="E40988" s="294"/>
      <c r="F40988" s="294"/>
    </row>
    <row r="40989">
      <c r="A40989" s="294" t="s">
        <v>23931</v>
      </c>
      <c r="B40989" s="294"/>
      <c r="C40989" s="294"/>
      <c r="D40989" s="294"/>
      <c r="E40989" s="294"/>
      <c r="F40989" s="294"/>
    </row>
    <row r="40990">
      <c r="A40990" s="294" t="s">
        <v>23932</v>
      </c>
      <c r="B40990" s="294"/>
      <c r="C40990" s="294"/>
      <c r="D40990" s="294"/>
      <c r="E40990" s="294"/>
      <c r="F40990" s="294"/>
    </row>
    <row r="40991">
      <c r="A40991" s="294" t="s">
        <v>45737</v>
      </c>
      <c r="B40991" s="294"/>
      <c r="C40991" s="294"/>
      <c r="D40991" s="294"/>
      <c r="E40991" s="294"/>
      <c r="F40991" s="294"/>
    </row>
    <row r="40992">
      <c r="A40992" s="294" t="s">
        <v>23934</v>
      </c>
      <c r="B40992" s="294"/>
      <c r="C40992" s="294"/>
      <c r="D40992" s="294"/>
      <c r="E40992" s="294"/>
      <c r="F40992" s="294"/>
    </row>
    <row r="40993">
      <c r="A40993" s="294" t="s">
        <v>23935</v>
      </c>
      <c r="B40993" s="294"/>
      <c r="C40993" s="294"/>
      <c r="D40993" s="294"/>
      <c r="E40993" s="294"/>
      <c r="F40993" s="294"/>
    </row>
    <row r="40994">
      <c r="A40994" s="294" t="s">
        <v>45738</v>
      </c>
      <c r="B40994" s="294"/>
      <c r="C40994" s="294"/>
      <c r="D40994" s="294"/>
      <c r="E40994" s="294"/>
      <c r="F40994" s="294"/>
    </row>
    <row r="40995">
      <c r="A40995" s="294"/>
      <c r="B40995" s="294"/>
      <c r="C40995" s="294"/>
      <c r="D40995" s="294"/>
      <c r="E40995" s="294"/>
      <c r="F40995" s="294"/>
    </row>
    <row r="40996">
      <c r="A40996" s="294"/>
      <c r="B40996" s="294"/>
      <c r="C40996" s="294"/>
      <c r="D40996" s="294"/>
      <c r="E40996" s="294"/>
      <c r="F40996" s="294"/>
    </row>
    <row r="40997">
      <c r="A40997" s="294" t="s">
        <v>23148</v>
      </c>
      <c r="B40997" s="294"/>
      <c r="C40997" s="294"/>
      <c r="D40997" s="294"/>
      <c r="E40997" s="294"/>
      <c r="F40997" s="294"/>
    </row>
    <row r="40998">
      <c r="A40998" s="294" t="s">
        <v>23937</v>
      </c>
      <c r="B40998" s="294"/>
      <c r="C40998" s="294"/>
      <c r="D40998" s="294"/>
      <c r="E40998" s="294"/>
      <c r="F40998" s="294"/>
    </row>
    <row r="40999">
      <c r="A40999" s="294"/>
      <c r="B40999" s="294"/>
      <c r="C40999" s="294"/>
      <c r="D40999" s="294"/>
      <c r="E40999" s="294"/>
      <c r="F40999" s="294"/>
    </row>
    <row r="41000">
      <c r="A41000" s="294" t="s">
        <v>23938</v>
      </c>
      <c r="B41000" s="294"/>
      <c r="C41000" s="294"/>
      <c r="D41000" s="294"/>
      <c r="E41000" s="294"/>
      <c r="F41000" s="294"/>
    </row>
    <row r="41001">
      <c r="A41001" s="294" t="s">
        <v>23939</v>
      </c>
      <c r="B41001" s="294"/>
      <c r="C41001" s="294"/>
      <c r="D41001" s="294"/>
      <c r="E41001" s="294"/>
      <c r="F41001" s="294"/>
    </row>
    <row r="41002">
      <c r="A41002" s="294" t="s">
        <v>23940</v>
      </c>
      <c r="B41002" s="294"/>
      <c r="C41002" s="294"/>
      <c r="D41002" s="294"/>
      <c r="E41002" s="294"/>
      <c r="F41002" s="294"/>
    </row>
    <row r="41003">
      <c r="A41003" s="294" t="s">
        <v>23941</v>
      </c>
      <c r="B41003" s="294"/>
      <c r="C41003" s="294"/>
      <c r="D41003" s="294"/>
      <c r="E41003" s="294"/>
      <c r="F41003" s="294"/>
    </row>
    <row r="41004">
      <c r="A41004" s="294" t="s">
        <v>23942</v>
      </c>
      <c r="B41004" s="294"/>
      <c r="C41004" s="294"/>
      <c r="D41004" s="294"/>
      <c r="E41004" s="294"/>
      <c r="F41004" s="294"/>
    </row>
    <row r="41005">
      <c r="A41005" s="294"/>
      <c r="B41005" s="294"/>
      <c r="C41005" s="294"/>
      <c r="D41005" s="294"/>
      <c r="E41005" s="294"/>
      <c r="F41005" s="294"/>
    </row>
    <row r="41006">
      <c r="A41006" s="294" t="s">
        <v>23943</v>
      </c>
      <c r="B41006" s="294"/>
      <c r="C41006" s="294"/>
      <c r="D41006" s="294"/>
      <c r="E41006" s="294"/>
      <c r="F41006" s="294"/>
    </row>
    <row r="41007">
      <c r="A41007" s="294" t="s">
        <v>23944</v>
      </c>
      <c r="B41007" s="294"/>
      <c r="C41007" s="294"/>
      <c r="D41007" s="294"/>
      <c r="E41007" s="294"/>
      <c r="F41007" s="294"/>
    </row>
    <row r="41008">
      <c r="A41008" s="294"/>
      <c r="B41008" s="294"/>
      <c r="C41008" s="294"/>
      <c r="D41008" s="294"/>
      <c r="E41008" s="294"/>
      <c r="F41008" s="294"/>
    </row>
    <row r="41009">
      <c r="A41009" s="294" t="s">
        <v>23945</v>
      </c>
      <c r="B41009" s="294"/>
      <c r="C41009" s="294"/>
      <c r="D41009" s="294"/>
      <c r="E41009" s="294"/>
      <c r="F41009" s="294"/>
    </row>
    <row r="41010">
      <c r="A41010" s="294" t="s">
        <v>23946</v>
      </c>
      <c r="B41010" s="294"/>
      <c r="C41010" s="294"/>
      <c r="D41010" s="294"/>
      <c r="E41010" s="294"/>
      <c r="F41010" s="294"/>
    </row>
    <row r="41011">
      <c r="A41011" s="294" t="s">
        <v>23947</v>
      </c>
      <c r="B41011" s="294"/>
      <c r="C41011" s="294"/>
      <c r="D41011" s="294"/>
      <c r="E41011" s="294"/>
      <c r="F41011" s="294"/>
    </row>
    <row r="41012">
      <c r="A41012" s="294" t="s">
        <v>23948</v>
      </c>
      <c r="B41012" s="294"/>
      <c r="C41012" s="294"/>
      <c r="D41012" s="294"/>
      <c r="E41012" s="294"/>
      <c r="F41012" s="294"/>
    </row>
    <row r="41013">
      <c r="A41013" s="294" t="s">
        <v>23949</v>
      </c>
      <c r="B41013" s="294"/>
      <c r="C41013" s="294"/>
      <c r="D41013" s="294"/>
      <c r="E41013" s="294"/>
      <c r="F41013" s="294"/>
    </row>
    <row r="41014">
      <c r="A41014" s="294" t="s">
        <v>23950</v>
      </c>
      <c r="B41014" s="294"/>
      <c r="C41014" s="294"/>
      <c r="D41014" s="294"/>
      <c r="E41014" s="294"/>
      <c r="F41014" s="294"/>
    </row>
    <row r="41015">
      <c r="A41015" s="294" t="s">
        <v>45739</v>
      </c>
      <c r="B41015" s="294"/>
      <c r="C41015" s="294"/>
      <c r="D41015" s="294"/>
      <c r="E41015" s="294"/>
      <c r="F41015" s="294"/>
    </row>
    <row r="41016">
      <c r="A41016" s="294"/>
      <c r="B41016" s="294"/>
      <c r="C41016" s="294"/>
      <c r="D41016" s="294"/>
      <c r="E41016" s="294"/>
      <c r="F41016" s="294"/>
    </row>
    <row r="41017">
      <c r="A41017" s="294" t="s">
        <v>23952</v>
      </c>
      <c r="B41017" s="294"/>
      <c r="C41017" s="294"/>
      <c r="D41017" s="294"/>
      <c r="E41017" s="294"/>
      <c r="F41017" s="294"/>
    </row>
    <row r="41018">
      <c r="A41018" s="294"/>
      <c r="B41018" s="294"/>
      <c r="C41018" s="294"/>
      <c r="D41018" s="294"/>
      <c r="E41018" s="294"/>
      <c r="F41018" s="294"/>
    </row>
    <row r="41019">
      <c r="A41019" s="294" t="s">
        <v>23953</v>
      </c>
      <c r="B41019" s="294"/>
      <c r="C41019" s="294"/>
      <c r="D41019" s="294"/>
      <c r="E41019" s="294"/>
      <c r="F41019" s="294"/>
    </row>
    <row r="41020">
      <c r="A41020" s="294" t="str">
        <f>ARRAY_CONSTRAIN(ARRAYFORMULA(-Pallor(Check for anemia)), 1, 1)</f>
        <v>#ERROR!</v>
      </c>
      <c r="B41020" s="294"/>
      <c r="C41020" s="294"/>
      <c r="D41020" s="294"/>
      <c r="E41020" s="294"/>
      <c r="F41020" s="294"/>
    </row>
    <row r="41021">
      <c r="A41021" s="294" t="s">
        <v>23954</v>
      </c>
      <c r="B41021" s="294"/>
      <c r="C41021" s="294"/>
      <c r="D41021" s="294"/>
      <c r="E41021" s="294"/>
      <c r="F41021" s="294"/>
    </row>
    <row r="41022">
      <c r="A41022" s="294" t="s">
        <v>23955</v>
      </c>
      <c r="B41022" s="294"/>
      <c r="C41022" s="294"/>
      <c r="D41022" s="294"/>
      <c r="E41022" s="294"/>
      <c r="F41022" s="294"/>
    </row>
    <row r="41023">
      <c r="A41023" s="294" t="s">
        <v>23956</v>
      </c>
      <c r="B41023" s="294"/>
      <c r="C41023" s="294"/>
      <c r="D41023" s="294"/>
      <c r="E41023" s="294"/>
      <c r="F41023" s="294"/>
    </row>
    <row r="41024">
      <c r="A41024" s="294" t="s">
        <v>23957</v>
      </c>
      <c r="B41024" s="294"/>
      <c r="C41024" s="294"/>
      <c r="D41024" s="294"/>
      <c r="E41024" s="294"/>
      <c r="F41024" s="294"/>
    </row>
    <row r="41025">
      <c r="A41025" s="294"/>
      <c r="B41025" s="294"/>
      <c r="C41025" s="294"/>
      <c r="D41025" s="294"/>
      <c r="E41025" s="294"/>
      <c r="F41025" s="294"/>
    </row>
    <row r="41026">
      <c r="A41026" s="294" t="s">
        <v>21760</v>
      </c>
      <c r="B41026" s="294"/>
      <c r="C41026" s="294"/>
      <c r="D41026" s="294"/>
      <c r="E41026" s="294"/>
      <c r="F41026" s="294"/>
    </row>
    <row r="41027">
      <c r="A41027" s="294"/>
      <c r="B41027" s="294"/>
      <c r="C41027" s="294"/>
      <c r="D41027" s="294"/>
      <c r="E41027" s="294"/>
      <c r="F41027" s="294"/>
    </row>
    <row r="41028">
      <c r="A41028" s="294" t="s">
        <v>23381</v>
      </c>
      <c r="B41028" s="294"/>
      <c r="C41028" s="294"/>
      <c r="D41028" s="294"/>
      <c r="E41028" s="294"/>
      <c r="F41028" s="294"/>
    </row>
    <row r="41029">
      <c r="A41029" s="294" t="s">
        <v>23958</v>
      </c>
      <c r="B41029" s="294"/>
      <c r="C41029" s="294"/>
      <c r="D41029" s="294"/>
      <c r="E41029" s="294"/>
      <c r="F41029" s="294"/>
    </row>
    <row r="41030">
      <c r="A41030" s="294" t="s">
        <v>23959</v>
      </c>
      <c r="B41030" s="294"/>
      <c r="C41030" s="294"/>
      <c r="D41030" s="294"/>
      <c r="E41030" s="294"/>
      <c r="F41030" s="294"/>
    </row>
    <row r="41031">
      <c r="A41031" s="294" t="s">
        <v>23960</v>
      </c>
      <c r="B41031" s="294"/>
      <c r="C41031" s="294"/>
      <c r="D41031" s="294"/>
      <c r="E41031" s="294"/>
      <c r="F41031" s="294"/>
    </row>
    <row r="41032">
      <c r="A41032" s="294" t="s">
        <v>23961</v>
      </c>
      <c r="B41032" s="294"/>
      <c r="C41032" s="294"/>
      <c r="D41032" s="294"/>
      <c r="E41032" s="294"/>
      <c r="F41032" s="294"/>
    </row>
    <row r="41033">
      <c r="A41033" s="294" t="s">
        <v>23962</v>
      </c>
      <c r="B41033" s="294"/>
      <c r="C41033" s="294"/>
      <c r="D41033" s="294"/>
      <c r="E41033" s="294"/>
      <c r="F41033" s="294"/>
    </row>
    <row r="41034">
      <c r="A41034" s="294" t="s">
        <v>23963</v>
      </c>
      <c r="B41034" s="294"/>
      <c r="C41034" s="294"/>
      <c r="D41034" s="294"/>
      <c r="E41034" s="294"/>
      <c r="F41034" s="294"/>
    </row>
    <row r="41035">
      <c r="A41035" s="294"/>
      <c r="B41035" s="294"/>
      <c r="C41035" s="294"/>
      <c r="D41035" s="294"/>
      <c r="E41035" s="294"/>
      <c r="F41035" s="294"/>
    </row>
    <row r="41036">
      <c r="A41036" s="294" t="s">
        <v>21304</v>
      </c>
      <c r="B41036" s="294"/>
      <c r="C41036" s="294"/>
      <c r="D41036" s="294"/>
      <c r="E41036" s="294"/>
      <c r="F41036" s="294"/>
    </row>
    <row r="41037">
      <c r="A41037" s="294"/>
      <c r="B41037" s="294"/>
      <c r="C41037" s="294"/>
      <c r="D41037" s="294"/>
      <c r="E41037" s="294"/>
      <c r="F41037" s="294"/>
    </row>
    <row r="41038">
      <c r="A41038" s="294" t="s">
        <v>23964</v>
      </c>
      <c r="B41038" s="294"/>
      <c r="C41038" s="294"/>
      <c r="D41038" s="294"/>
      <c r="E41038" s="294"/>
      <c r="F41038" s="294"/>
    </row>
    <row r="41039">
      <c r="A41039" s="294" t="s">
        <v>23965</v>
      </c>
      <c r="B41039" s="294"/>
      <c r="C41039" s="294"/>
      <c r="D41039" s="294"/>
      <c r="E41039" s="294"/>
      <c r="F41039" s="294"/>
    </row>
    <row r="41040">
      <c r="A41040" s="294" t="s">
        <v>23966</v>
      </c>
      <c r="B41040" s="294"/>
      <c r="C41040" s="294"/>
      <c r="D41040" s="294"/>
      <c r="E41040" s="294"/>
      <c r="F41040" s="294"/>
    </row>
    <row r="41041">
      <c r="A41041" s="294" t="s">
        <v>23967</v>
      </c>
      <c r="B41041" s="294"/>
      <c r="C41041" s="294"/>
      <c r="D41041" s="294"/>
      <c r="E41041" s="294"/>
      <c r="F41041" s="294"/>
    </row>
    <row r="41042">
      <c r="A41042" s="294" t="s">
        <v>23968</v>
      </c>
      <c r="B41042" s="294"/>
      <c r="C41042" s="294"/>
      <c r="D41042" s="294"/>
      <c r="E41042" s="294"/>
      <c r="F41042" s="294"/>
    </row>
    <row r="41043">
      <c r="A41043" s="294" t="s">
        <v>23969</v>
      </c>
      <c r="B41043" s="294"/>
      <c r="C41043" s="294"/>
      <c r="D41043" s="294"/>
      <c r="E41043" s="294"/>
      <c r="F41043" s="294"/>
    </row>
    <row r="41044">
      <c r="A41044" s="294" t="s">
        <v>23970</v>
      </c>
      <c r="B41044" s="294"/>
      <c r="C41044" s="294"/>
      <c r="D41044" s="294"/>
      <c r="E41044" s="294"/>
      <c r="F41044" s="294"/>
    </row>
    <row r="41045">
      <c r="A41045" s="294" t="s">
        <v>23971</v>
      </c>
      <c r="B41045" s="294"/>
      <c r="C41045" s="294"/>
      <c r="D41045" s="294"/>
      <c r="E41045" s="294"/>
      <c r="F41045" s="294"/>
    </row>
    <row r="41046">
      <c r="A41046" s="294" t="s">
        <v>23972</v>
      </c>
      <c r="B41046" s="294"/>
      <c r="C41046" s="294"/>
      <c r="D41046" s="294"/>
      <c r="E41046" s="294"/>
      <c r="F41046" s="294"/>
    </row>
    <row r="41047">
      <c r="A41047" s="294" t="s">
        <v>23973</v>
      </c>
      <c r="B41047" s="294"/>
      <c r="C41047" s="294"/>
      <c r="D41047" s="294"/>
      <c r="E41047" s="294"/>
      <c r="F41047" s="294"/>
    </row>
    <row r="41048">
      <c r="A41048" s="294" t="s">
        <v>23974</v>
      </c>
      <c r="B41048" s="294"/>
      <c r="C41048" s="294"/>
      <c r="D41048" s="294"/>
      <c r="E41048" s="294"/>
      <c r="F41048" s="294"/>
    </row>
    <row r="41049">
      <c r="A41049" s="294" t="s">
        <v>23975</v>
      </c>
      <c r="B41049" s="294"/>
      <c r="C41049" s="294"/>
      <c r="D41049" s="294"/>
      <c r="E41049" s="294"/>
      <c r="F41049" s="294"/>
    </row>
    <row r="41050">
      <c r="A41050" s="294" t="s">
        <v>23976</v>
      </c>
      <c r="B41050" s="294"/>
      <c r="C41050" s="294"/>
      <c r="D41050" s="294"/>
      <c r="E41050" s="294"/>
      <c r="F41050" s="294"/>
    </row>
    <row r="41051">
      <c r="A41051" s="294" t="s">
        <v>23977</v>
      </c>
      <c r="B41051" s="294"/>
      <c r="C41051" s="294"/>
      <c r="D41051" s="294"/>
      <c r="E41051" s="294"/>
      <c r="F41051" s="294"/>
    </row>
    <row r="41052">
      <c r="A41052" s="294"/>
      <c r="B41052" s="294"/>
      <c r="C41052" s="294"/>
      <c r="D41052" s="294"/>
      <c r="E41052" s="294"/>
      <c r="F41052" s="294"/>
    </row>
    <row r="41053">
      <c r="A41053" s="294" t="s">
        <v>41927</v>
      </c>
      <c r="B41053" s="294"/>
      <c r="C41053" s="294"/>
      <c r="D41053" s="294"/>
      <c r="E41053" s="294"/>
      <c r="F41053" s="294"/>
    </row>
    <row r="41054">
      <c r="A41054" s="294" t="s">
        <v>45740</v>
      </c>
      <c r="B41054" s="294"/>
      <c r="C41054" s="294"/>
      <c r="D41054" s="294"/>
      <c r="E41054" s="294"/>
      <c r="F41054" s="294"/>
    </row>
    <row r="41055">
      <c r="A41055" s="294" t="s">
        <v>21672</v>
      </c>
      <c r="B41055" s="294"/>
      <c r="C41055" s="294"/>
      <c r="D41055" s="294"/>
      <c r="E41055" s="294"/>
      <c r="F41055" s="294"/>
    </row>
    <row r="41056">
      <c r="A41056" s="294" t="s">
        <v>45741</v>
      </c>
      <c r="B41056" s="294"/>
      <c r="C41056" s="294"/>
      <c r="D41056" s="294"/>
      <c r="E41056" s="294"/>
      <c r="F41056" s="294"/>
    </row>
    <row r="41057">
      <c r="A41057" s="294" t="s">
        <v>45742</v>
      </c>
      <c r="B41057" s="294"/>
      <c r="C41057" s="294"/>
      <c r="D41057" s="294"/>
      <c r="E41057" s="294"/>
      <c r="F41057" s="294"/>
    </row>
    <row r="41058">
      <c r="A41058" s="294"/>
      <c r="B41058" s="294"/>
      <c r="C41058" s="294"/>
      <c r="D41058" s="294"/>
      <c r="E41058" s="294"/>
      <c r="F41058" s="294"/>
    </row>
    <row r="41059">
      <c r="A41059" s="294" t="s">
        <v>23007</v>
      </c>
      <c r="B41059" s="294"/>
      <c r="C41059" s="294"/>
      <c r="D41059" s="294"/>
      <c r="E41059" s="294"/>
      <c r="F41059" s="294"/>
    </row>
    <row r="41060">
      <c r="A41060" s="294"/>
      <c r="B41060" s="294"/>
      <c r="C41060" s="294"/>
      <c r="D41060" s="294"/>
      <c r="E41060" s="294"/>
      <c r="F41060" s="294"/>
    </row>
    <row r="41061">
      <c r="A41061" s="294" t="s">
        <v>23979</v>
      </c>
      <c r="B41061" s="294"/>
      <c r="C41061" s="294"/>
      <c r="D41061" s="294"/>
      <c r="E41061" s="294"/>
      <c r="F41061" s="294"/>
    </row>
    <row r="41062">
      <c r="A41062" s="294" t="s">
        <v>23980</v>
      </c>
      <c r="B41062" s="294"/>
      <c r="C41062" s="294"/>
      <c r="D41062" s="294"/>
      <c r="E41062" s="294"/>
      <c r="F41062" s="294"/>
    </row>
    <row r="41063">
      <c r="A41063" s="294" t="s">
        <v>23981</v>
      </c>
      <c r="B41063" s="294"/>
      <c r="C41063" s="294"/>
      <c r="D41063" s="294"/>
      <c r="E41063" s="294"/>
      <c r="F41063" s="294"/>
    </row>
    <row r="41064">
      <c r="A41064" s="294" t="s">
        <v>23982</v>
      </c>
      <c r="B41064" s="294"/>
      <c r="C41064" s="294"/>
      <c r="D41064" s="294"/>
      <c r="E41064" s="294"/>
      <c r="F41064" s="294"/>
    </row>
    <row r="41065">
      <c r="A41065" s="294" t="s">
        <v>23983</v>
      </c>
      <c r="B41065" s="294"/>
      <c r="C41065" s="294"/>
      <c r="D41065" s="294"/>
      <c r="E41065" s="294"/>
      <c r="F41065" s="294"/>
    </row>
    <row r="41066">
      <c r="A41066" s="294" t="s">
        <v>23984</v>
      </c>
      <c r="B41066" s="294"/>
      <c r="C41066" s="294"/>
      <c r="D41066" s="294"/>
      <c r="E41066" s="294"/>
      <c r="F41066" s="294"/>
    </row>
    <row r="41067">
      <c r="A41067" s="294" t="s">
        <v>23985</v>
      </c>
      <c r="B41067" s="294"/>
      <c r="C41067" s="294"/>
      <c r="D41067" s="294"/>
      <c r="E41067" s="294"/>
      <c r="F41067" s="294"/>
    </row>
    <row r="41068">
      <c r="A41068" s="294" t="s">
        <v>23986</v>
      </c>
      <c r="B41068" s="294"/>
      <c r="C41068" s="294"/>
      <c r="D41068" s="294"/>
      <c r="E41068" s="294"/>
      <c r="F41068" s="294"/>
    </row>
    <row r="41069">
      <c r="A41069" s="294" t="s">
        <v>23987</v>
      </c>
      <c r="B41069" s="294"/>
      <c r="C41069" s="294"/>
      <c r="D41069" s="294"/>
      <c r="E41069" s="294"/>
      <c r="F41069" s="294"/>
    </row>
    <row r="41070">
      <c r="A41070" s="294" t="s">
        <v>23988</v>
      </c>
      <c r="B41070" s="294"/>
      <c r="C41070" s="294"/>
      <c r="D41070" s="294"/>
      <c r="E41070" s="294"/>
      <c r="F41070" s="294"/>
    </row>
    <row r="41071">
      <c r="A41071" s="294"/>
      <c r="B41071" s="294"/>
      <c r="C41071" s="294"/>
      <c r="D41071" s="294"/>
      <c r="E41071" s="294"/>
      <c r="F41071" s="294"/>
    </row>
    <row r="41072">
      <c r="A41072" s="294"/>
      <c r="B41072" s="294"/>
      <c r="C41072" s="294"/>
      <c r="D41072" s="294"/>
      <c r="E41072" s="294"/>
      <c r="F41072" s="294"/>
    </row>
    <row r="41073">
      <c r="A41073" s="294" t="s">
        <v>22564</v>
      </c>
      <c r="B41073" s="294"/>
      <c r="C41073" s="294"/>
      <c r="D41073" s="294"/>
      <c r="E41073" s="294"/>
      <c r="F41073" s="294"/>
    </row>
    <row r="41074">
      <c r="A41074" s="294" t="s">
        <v>23989</v>
      </c>
      <c r="B41074" s="294"/>
      <c r="C41074" s="294"/>
      <c r="D41074" s="294"/>
      <c r="E41074" s="294"/>
      <c r="F41074" s="294"/>
    </row>
    <row r="41075">
      <c r="A41075" s="294"/>
      <c r="B41075" s="294"/>
      <c r="C41075" s="294"/>
      <c r="D41075" s="294"/>
      <c r="E41075" s="294"/>
      <c r="F41075" s="294"/>
    </row>
    <row r="41076">
      <c r="A41076" s="294" t="s">
        <v>45743</v>
      </c>
      <c r="B41076" s="294"/>
      <c r="C41076" s="294"/>
      <c r="D41076" s="294"/>
      <c r="E41076" s="294"/>
      <c r="F41076" s="294"/>
    </row>
    <row r="41077">
      <c r="A41077" s="294" t="s">
        <v>23991</v>
      </c>
      <c r="B41077" s="294"/>
      <c r="C41077" s="294"/>
      <c r="D41077" s="294"/>
      <c r="E41077" s="294"/>
      <c r="F41077" s="294"/>
    </row>
    <row r="41078">
      <c r="A41078" s="294" t="s">
        <v>23992</v>
      </c>
      <c r="B41078" s="294"/>
      <c r="C41078" s="294"/>
      <c r="D41078" s="294"/>
      <c r="E41078" s="294"/>
      <c r="F41078" s="294"/>
    </row>
    <row r="41079">
      <c r="A41079" s="294" t="s">
        <v>45744</v>
      </c>
      <c r="B41079" s="294"/>
      <c r="C41079" s="294"/>
      <c r="D41079" s="294"/>
      <c r="E41079" s="294"/>
      <c r="F41079" s="294"/>
    </row>
    <row r="41080">
      <c r="A41080" s="294"/>
      <c r="B41080" s="294"/>
      <c r="C41080" s="294"/>
      <c r="D41080" s="294"/>
      <c r="E41080" s="294"/>
      <c r="F41080" s="294"/>
    </row>
    <row r="41081">
      <c r="A41081" s="294"/>
      <c r="B41081" s="294"/>
      <c r="C41081" s="294"/>
      <c r="D41081" s="294"/>
      <c r="E41081" s="294"/>
      <c r="F41081" s="294"/>
    </row>
    <row r="41082">
      <c r="A41082" s="294" t="s">
        <v>23993</v>
      </c>
      <c r="B41082" s="294"/>
      <c r="C41082" s="294"/>
      <c r="D41082" s="294"/>
      <c r="E41082" s="294"/>
      <c r="F41082" s="294"/>
    </row>
    <row r="41083">
      <c r="A41083" s="294"/>
      <c r="B41083" s="294"/>
      <c r="C41083" s="294"/>
      <c r="D41083" s="294"/>
      <c r="E41083" s="294"/>
      <c r="F41083" s="294"/>
    </row>
    <row r="41084">
      <c r="A41084" s="294" t="s">
        <v>22751</v>
      </c>
      <c r="B41084" s="294"/>
      <c r="C41084" s="294"/>
      <c r="D41084" s="294"/>
      <c r="E41084" s="294"/>
      <c r="F41084" s="294"/>
    </row>
    <row r="41085">
      <c r="A41085" s="294" t="s">
        <v>22387</v>
      </c>
      <c r="B41085" s="294"/>
      <c r="C41085" s="294"/>
      <c r="D41085" s="294"/>
      <c r="E41085" s="294"/>
      <c r="F41085" s="294"/>
    </row>
    <row r="41086">
      <c r="A41086" s="294" t="s">
        <v>45745</v>
      </c>
      <c r="B41086" s="294"/>
      <c r="C41086" s="294"/>
      <c r="D41086" s="294"/>
      <c r="E41086" s="294"/>
      <c r="F41086" s="294"/>
    </row>
    <row r="41087">
      <c r="A41087" s="294" t="s">
        <v>45746</v>
      </c>
      <c r="B41087" s="294"/>
      <c r="C41087" s="294"/>
      <c r="D41087" s="294"/>
      <c r="E41087" s="294"/>
      <c r="F41087" s="294"/>
    </row>
    <row r="41088">
      <c r="A41088" s="294" t="s">
        <v>23996</v>
      </c>
      <c r="B41088" s="294"/>
      <c r="C41088" s="294"/>
      <c r="D41088" s="294"/>
      <c r="E41088" s="294"/>
      <c r="F41088" s="294"/>
    </row>
    <row r="41089">
      <c r="A41089" s="294" t="s">
        <v>45747</v>
      </c>
      <c r="B41089" s="294"/>
      <c r="C41089" s="294"/>
      <c r="D41089" s="294"/>
      <c r="E41089" s="294"/>
      <c r="F41089" s="294"/>
    </row>
    <row r="41090">
      <c r="A41090" s="294"/>
      <c r="B41090" s="294"/>
      <c r="C41090" s="294"/>
      <c r="D41090" s="294"/>
      <c r="E41090" s="294"/>
      <c r="F41090" s="294"/>
    </row>
    <row r="41091">
      <c r="A41091" s="294" t="s">
        <v>21344</v>
      </c>
      <c r="B41091" s="294"/>
      <c r="C41091" s="294"/>
      <c r="D41091" s="294"/>
      <c r="E41091" s="294"/>
      <c r="F41091" s="294"/>
    </row>
    <row r="41092">
      <c r="A41092" s="294" t="s">
        <v>23998</v>
      </c>
      <c r="B41092" s="294"/>
      <c r="C41092" s="294"/>
      <c r="D41092" s="294"/>
      <c r="E41092" s="294"/>
      <c r="F41092" s="294"/>
    </row>
    <row r="41093">
      <c r="A41093" s="294"/>
      <c r="B41093" s="294"/>
      <c r="C41093" s="294"/>
      <c r="D41093" s="294"/>
      <c r="E41093" s="294"/>
      <c r="F41093" s="294"/>
    </row>
    <row r="41094">
      <c r="A41094" s="294" t="s">
        <v>45748</v>
      </c>
      <c r="B41094" s="294"/>
      <c r="C41094" s="294"/>
      <c r="D41094" s="294"/>
      <c r="E41094" s="294"/>
      <c r="F41094" s="294"/>
    </row>
    <row r="41095">
      <c r="A41095" s="294" t="s">
        <v>24000</v>
      </c>
      <c r="B41095" s="294"/>
      <c r="C41095" s="294"/>
      <c r="D41095" s="294"/>
      <c r="E41095" s="294"/>
      <c r="F41095" s="294"/>
    </row>
    <row r="41096">
      <c r="A41096" s="294" t="s">
        <v>24001</v>
      </c>
      <c r="B41096" s="294"/>
      <c r="C41096" s="294"/>
      <c r="D41096" s="294"/>
      <c r="E41096" s="294"/>
      <c r="F41096" s="294"/>
    </row>
    <row r="41097">
      <c r="A41097" s="294" t="s">
        <v>45749</v>
      </c>
      <c r="B41097" s="294"/>
      <c r="C41097" s="294"/>
      <c r="D41097" s="294"/>
      <c r="E41097" s="294"/>
      <c r="F41097" s="294"/>
    </row>
    <row r="41098">
      <c r="A41098" s="294"/>
      <c r="B41098" s="294"/>
      <c r="C41098" s="294"/>
      <c r="D41098" s="294"/>
      <c r="E41098" s="294"/>
      <c r="F41098" s="294"/>
    </row>
    <row r="41099">
      <c r="A41099" s="294" t="s">
        <v>22578</v>
      </c>
      <c r="B41099" s="294"/>
      <c r="C41099" s="294"/>
      <c r="D41099" s="294"/>
      <c r="E41099" s="294"/>
      <c r="F41099" s="294"/>
    </row>
    <row r="41100">
      <c r="A41100" s="294" t="s">
        <v>24003</v>
      </c>
      <c r="B41100" s="294"/>
      <c r="C41100" s="294"/>
      <c r="D41100" s="294"/>
      <c r="E41100" s="294"/>
      <c r="F41100" s="294"/>
    </row>
    <row r="41101">
      <c r="A41101" s="294"/>
      <c r="B41101" s="294"/>
      <c r="C41101" s="294"/>
      <c r="D41101" s="294"/>
      <c r="E41101" s="294"/>
      <c r="F41101" s="294"/>
    </row>
    <row r="41102">
      <c r="A41102" s="294" t="s">
        <v>24004</v>
      </c>
      <c r="B41102" s="294"/>
      <c r="C41102" s="294"/>
      <c r="D41102" s="294"/>
      <c r="E41102" s="294"/>
      <c r="F41102" s="294"/>
    </row>
    <row r="41103">
      <c r="A41103" s="294" t="s">
        <v>22305</v>
      </c>
      <c r="B41103" s="294"/>
      <c r="C41103" s="294"/>
      <c r="D41103" s="294"/>
      <c r="E41103" s="294"/>
      <c r="F41103" s="294"/>
    </row>
    <row r="41104">
      <c r="A41104" s="294" t="s">
        <v>24005</v>
      </c>
      <c r="B41104" s="294"/>
      <c r="C41104" s="294"/>
      <c r="D41104" s="294"/>
      <c r="E41104" s="294"/>
      <c r="F41104" s="294"/>
    </row>
    <row r="41105">
      <c r="A41105" s="294" t="s">
        <v>24006</v>
      </c>
      <c r="B41105" s="294"/>
      <c r="C41105" s="294"/>
      <c r="D41105" s="294"/>
      <c r="E41105" s="294"/>
      <c r="F41105" s="294"/>
    </row>
    <row r="41106">
      <c r="A41106" s="294" t="s">
        <v>24007</v>
      </c>
      <c r="B41106" s="294"/>
      <c r="C41106" s="294"/>
      <c r="D41106" s="294"/>
      <c r="E41106" s="294"/>
      <c r="F41106" s="294"/>
    </row>
    <row r="41107">
      <c r="A41107" s="294"/>
      <c r="B41107" s="294"/>
      <c r="C41107" s="294"/>
      <c r="D41107" s="294"/>
      <c r="E41107" s="294"/>
      <c r="F41107" s="294"/>
    </row>
    <row r="41108">
      <c r="A41108" s="294" t="s">
        <v>24008</v>
      </c>
      <c r="B41108" s="294"/>
      <c r="C41108" s="294"/>
      <c r="D41108" s="294"/>
      <c r="E41108" s="294"/>
      <c r="F41108" s="294"/>
    </row>
    <row r="41109">
      <c r="A41109" s="294"/>
      <c r="B41109" s="294"/>
      <c r="C41109" s="294"/>
      <c r="D41109" s="294"/>
      <c r="E41109" s="294"/>
      <c r="F41109" s="294"/>
    </row>
    <row r="41110">
      <c r="A41110" s="294" t="s">
        <v>24009</v>
      </c>
      <c r="B41110" s="294"/>
      <c r="C41110" s="294"/>
      <c r="D41110" s="294"/>
      <c r="E41110" s="294"/>
      <c r="F41110" s="294"/>
    </row>
    <row r="41111">
      <c r="A41111" s="294" t="s">
        <v>45750</v>
      </c>
      <c r="B41111" s="294"/>
      <c r="C41111" s="294"/>
      <c r="D41111" s="294"/>
      <c r="E41111" s="294"/>
      <c r="F41111" s="294"/>
    </row>
    <row r="41112">
      <c r="A41112" s="294" t="s">
        <v>24011</v>
      </c>
      <c r="B41112" s="294"/>
      <c r="C41112" s="294"/>
      <c r="D41112" s="294"/>
      <c r="E41112" s="294"/>
      <c r="F41112" s="294"/>
    </row>
    <row r="41113">
      <c r="A41113" s="294" t="s">
        <v>24012</v>
      </c>
      <c r="B41113" s="294"/>
      <c r="C41113" s="294"/>
      <c r="D41113" s="294"/>
      <c r="E41113" s="294"/>
      <c r="F41113" s="294"/>
    </row>
    <row r="41114">
      <c r="A41114" s="294" t="s">
        <v>24013</v>
      </c>
      <c r="B41114" s="294"/>
      <c r="C41114" s="294"/>
      <c r="D41114" s="294"/>
      <c r="E41114" s="294"/>
      <c r="F41114" s="294"/>
    </row>
    <row r="41115">
      <c r="A41115" s="294" t="str">
        <f>-Eranda moola, Yava kshara, Shatapushpa, Saindhava, etc.</f>
        <v>#ERROR!</v>
      </c>
      <c r="B41115" s="294"/>
      <c r="C41115" s="294"/>
      <c r="D41115" s="294"/>
      <c r="E41115" s="294"/>
      <c r="F41115" s="294"/>
    </row>
    <row r="41116">
      <c r="A41116" s="294" t="s">
        <v>45751</v>
      </c>
      <c r="B41116" s="294"/>
      <c r="C41116" s="294"/>
      <c r="D41116" s="294"/>
      <c r="E41116" s="294"/>
      <c r="F41116" s="294"/>
    </row>
    <row r="41117">
      <c r="A41117" s="294" t="s">
        <v>24015</v>
      </c>
      <c r="B41117" s="294"/>
      <c r="C41117" s="294"/>
      <c r="D41117" s="294"/>
      <c r="E41117" s="294"/>
      <c r="F41117" s="294"/>
    </row>
    <row r="41118">
      <c r="A41118" s="294" t="s">
        <v>45752</v>
      </c>
      <c r="B41118" s="294"/>
      <c r="C41118" s="294"/>
      <c r="D41118" s="294"/>
      <c r="E41118" s="294"/>
      <c r="F41118" s="294"/>
    </row>
    <row r="41119">
      <c r="A41119" s="294" t="s">
        <v>45753</v>
      </c>
      <c r="B41119" s="294"/>
      <c r="C41119" s="294"/>
      <c r="D41119" s="294"/>
      <c r="E41119" s="294"/>
      <c r="F41119" s="294"/>
    </row>
    <row r="41120">
      <c r="A41120" s="294" t="s">
        <v>45754</v>
      </c>
      <c r="B41120" s="294"/>
      <c r="C41120" s="294"/>
      <c r="D41120" s="294"/>
      <c r="E41120" s="294"/>
      <c r="F41120" s="294"/>
    </row>
    <row r="41121">
      <c r="A41121" s="294" t="s">
        <v>45755</v>
      </c>
      <c r="B41121" s="294"/>
      <c r="C41121" s="294"/>
      <c r="D41121" s="294"/>
      <c r="E41121" s="294"/>
      <c r="F41121" s="294"/>
    </row>
    <row r="41122">
      <c r="A41122" s="294" t="s">
        <v>45756</v>
      </c>
      <c r="B41122" s="294"/>
      <c r="C41122" s="294"/>
      <c r="D41122" s="294"/>
      <c r="E41122" s="294"/>
      <c r="F41122" s="294"/>
    </row>
    <row r="41123">
      <c r="A41123" s="294" t="s">
        <v>24021</v>
      </c>
      <c r="B41123" s="294"/>
      <c r="C41123" s="294"/>
      <c r="D41123" s="294"/>
      <c r="E41123" s="294"/>
      <c r="F41123" s="294"/>
    </row>
    <row r="41124">
      <c r="A41124" s="294" t="s">
        <v>45757</v>
      </c>
      <c r="B41124" s="294"/>
      <c r="C41124" s="294"/>
      <c r="D41124" s="294"/>
      <c r="E41124" s="294"/>
      <c r="F41124" s="294"/>
    </row>
    <row r="41125">
      <c r="A41125" s="294" t="s">
        <v>45758</v>
      </c>
      <c r="B41125" s="294"/>
      <c r="C41125" s="294"/>
      <c r="D41125" s="294"/>
      <c r="E41125" s="294"/>
      <c r="F41125" s="294"/>
    </row>
    <row r="41126">
      <c r="A41126" s="294" t="s">
        <v>45759</v>
      </c>
      <c r="B41126" s="294"/>
      <c r="C41126" s="294"/>
      <c r="D41126" s="294"/>
      <c r="E41126" s="294"/>
      <c r="F41126" s="294"/>
    </row>
    <row r="41127">
      <c r="A41127" s="294" t="s">
        <v>45760</v>
      </c>
      <c r="B41127" s="294"/>
      <c r="C41127" s="294"/>
      <c r="D41127" s="294"/>
      <c r="E41127" s="294"/>
      <c r="F41127" s="294"/>
    </row>
    <row r="41128">
      <c r="A41128" s="294"/>
      <c r="B41128" s="294"/>
      <c r="C41128" s="294"/>
      <c r="D41128" s="294"/>
      <c r="E41128" s="294"/>
      <c r="F41128" s="294"/>
    </row>
    <row r="41129">
      <c r="A41129" s="294" t="s">
        <v>41927</v>
      </c>
      <c r="B41129" s="294"/>
      <c r="C41129" s="294"/>
      <c r="D41129" s="294"/>
      <c r="E41129" s="294"/>
      <c r="F41129" s="294"/>
    </row>
    <row r="41130">
      <c r="A41130" s="294" t="s">
        <v>45761</v>
      </c>
      <c r="B41130" s="294"/>
      <c r="C41130" s="294"/>
      <c r="D41130" s="294"/>
      <c r="E41130" s="294"/>
      <c r="F41130" s="294"/>
    </row>
    <row r="41131">
      <c r="A41131" s="294" t="s">
        <v>21270</v>
      </c>
      <c r="B41131" s="294"/>
      <c r="C41131" s="294"/>
      <c r="D41131" s="294"/>
      <c r="E41131" s="294"/>
      <c r="F41131" s="294"/>
    </row>
    <row r="41132">
      <c r="A41132" s="294" t="s">
        <v>45762</v>
      </c>
      <c r="B41132" s="294"/>
      <c r="C41132" s="294"/>
      <c r="D41132" s="294"/>
      <c r="E41132" s="294"/>
      <c r="F41132" s="294"/>
    </row>
    <row r="41133">
      <c r="A41133" s="294" t="s">
        <v>45763</v>
      </c>
      <c r="B41133" s="294"/>
      <c r="C41133" s="294"/>
      <c r="D41133" s="294"/>
      <c r="E41133" s="294"/>
      <c r="F41133" s="294"/>
    </row>
    <row r="41134">
      <c r="A41134" s="294"/>
      <c r="B41134" s="294"/>
      <c r="C41134" s="294"/>
      <c r="D41134" s="294"/>
      <c r="E41134" s="294"/>
      <c r="F41134" s="294"/>
    </row>
    <row r="41135">
      <c r="A41135" s="294" t="s">
        <v>22602</v>
      </c>
      <c r="B41135" s="294"/>
      <c r="C41135" s="294"/>
      <c r="D41135" s="294"/>
      <c r="E41135" s="294"/>
      <c r="F41135" s="294"/>
    </row>
    <row r="41136">
      <c r="A41136" s="294" t="s">
        <v>22603</v>
      </c>
      <c r="B41136" s="294"/>
      <c r="C41136" s="294"/>
      <c r="D41136" s="294"/>
      <c r="E41136" s="294"/>
      <c r="F41136" s="294"/>
    </row>
    <row r="41137">
      <c r="A41137" s="294"/>
      <c r="B41137" s="294"/>
      <c r="C41137" s="294"/>
      <c r="D41137" s="294"/>
      <c r="E41137" s="294"/>
      <c r="F41137" s="294"/>
    </row>
    <row r="41138">
      <c r="A41138" s="294" t="str">
        <f>-(Ref: Kashyapa Samhita, Bhavaprakasha, Madhava Nidana)</f>
        <v>#ERROR!</v>
      </c>
      <c r="B41138" s="294"/>
      <c r="C41138" s="294"/>
      <c r="D41138" s="294"/>
      <c r="E41138" s="294"/>
      <c r="F41138" s="294"/>
    </row>
    <row r="41139">
      <c r="A41139" s="294"/>
      <c r="B41139" s="294"/>
      <c r="C41139" s="294"/>
      <c r="D41139" s="294"/>
      <c r="E41139" s="294"/>
      <c r="F41139" s="294"/>
    </row>
    <row r="41140">
      <c r="A41140" s="294" t="s">
        <v>45764</v>
      </c>
      <c r="B41140" s="294"/>
      <c r="C41140" s="294"/>
      <c r="D41140" s="294"/>
      <c r="E41140" s="294"/>
      <c r="F41140" s="294"/>
    </row>
    <row r="41141">
      <c r="A41141" s="294" t="s">
        <v>22605</v>
      </c>
      <c r="B41141" s="294"/>
      <c r="C41141" s="294"/>
      <c r="D41141" s="294"/>
      <c r="E41141" s="294"/>
      <c r="F41141" s="294"/>
    </row>
    <row r="41142">
      <c r="A41142" s="294" t="s">
        <v>22606</v>
      </c>
      <c r="B41142" s="294"/>
      <c r="C41142" s="294"/>
      <c r="D41142" s="294"/>
      <c r="E41142" s="294"/>
      <c r="F41142" s="294"/>
    </row>
    <row r="41143">
      <c r="A41143" s="294" t="s">
        <v>22607</v>
      </c>
      <c r="B41143" s="294"/>
      <c r="C41143" s="294"/>
      <c r="D41143" s="294"/>
      <c r="E41143" s="294"/>
      <c r="F41143" s="294"/>
    </row>
    <row r="41144">
      <c r="A41144" s="294" t="s">
        <v>22608</v>
      </c>
      <c r="B41144" s="294"/>
      <c r="C41144" s="294"/>
      <c r="D41144" s="294"/>
      <c r="E41144" s="294"/>
      <c r="F41144" s="294"/>
    </row>
    <row r="41145">
      <c r="A41145" s="294" t="s">
        <v>22609</v>
      </c>
      <c r="B41145" s="294"/>
      <c r="C41145" s="294"/>
      <c r="D41145" s="294"/>
      <c r="E41145" s="294"/>
      <c r="F41145" s="294"/>
    </row>
    <row r="41146">
      <c r="A41146" s="294" t="s">
        <v>22610</v>
      </c>
      <c r="B41146" s="294"/>
      <c r="C41146" s="294"/>
      <c r="D41146" s="294"/>
      <c r="E41146" s="294"/>
      <c r="F41146" s="294"/>
    </row>
    <row r="41147">
      <c r="A41147" s="294" t="s">
        <v>22611</v>
      </c>
      <c r="B41147" s="294"/>
      <c r="C41147" s="294"/>
      <c r="D41147" s="294"/>
      <c r="E41147" s="294"/>
      <c r="F41147" s="294"/>
    </row>
    <row r="41148">
      <c r="A41148" s="294"/>
      <c r="B41148" s="294"/>
      <c r="C41148" s="294"/>
      <c r="D41148" s="294"/>
      <c r="E41148" s="294"/>
      <c r="F41148" s="294"/>
    </row>
    <row r="41149">
      <c r="A41149" s="294" t="s">
        <v>21846</v>
      </c>
      <c r="B41149" s="294"/>
      <c r="C41149" s="294"/>
      <c r="D41149" s="294"/>
      <c r="E41149" s="294"/>
      <c r="F41149" s="294"/>
    </row>
    <row r="41150">
      <c r="A41150" s="294"/>
      <c r="B41150" s="294"/>
      <c r="C41150" s="294"/>
      <c r="D41150" s="294"/>
      <c r="E41150" s="294"/>
      <c r="F41150" s="294"/>
    </row>
    <row r="41151">
      <c r="A41151" s="294" t="s">
        <v>22612</v>
      </c>
      <c r="B41151" s="294"/>
      <c r="C41151" s="294"/>
      <c r="D41151" s="294"/>
      <c r="E41151" s="294"/>
      <c r="F41151" s="294"/>
    </row>
    <row r="41152">
      <c r="A41152" s="294" t="s">
        <v>22613</v>
      </c>
      <c r="B41152" s="294"/>
      <c r="C41152" s="294"/>
      <c r="D41152" s="294"/>
      <c r="E41152" s="294"/>
      <c r="F41152" s="294"/>
    </row>
    <row r="41153">
      <c r="A41153" s="294" t="s">
        <v>22614</v>
      </c>
      <c r="B41153" s="294"/>
      <c r="C41153" s="294"/>
      <c r="D41153" s="294"/>
      <c r="E41153" s="294"/>
      <c r="F41153" s="294"/>
    </row>
    <row r="41154">
      <c r="A41154" s="294" t="s">
        <v>22615</v>
      </c>
      <c r="B41154" s="294"/>
      <c r="C41154" s="294"/>
      <c r="D41154" s="294"/>
      <c r="E41154" s="294"/>
      <c r="F41154" s="294"/>
    </row>
    <row r="41155">
      <c r="A41155" s="294" t="s">
        <v>22616</v>
      </c>
      <c r="B41155" s="294"/>
      <c r="C41155" s="294"/>
      <c r="D41155" s="294"/>
      <c r="E41155" s="294"/>
      <c r="F41155" s="294"/>
    </row>
    <row r="41156">
      <c r="A41156" s="294"/>
      <c r="B41156" s="294"/>
      <c r="C41156" s="294"/>
      <c r="D41156" s="294"/>
      <c r="E41156" s="294"/>
      <c r="F41156" s="294"/>
    </row>
    <row r="41157">
      <c r="A41157" s="294" t="s">
        <v>22617</v>
      </c>
      <c r="B41157" s="294"/>
      <c r="C41157" s="294"/>
      <c r="D41157" s="294"/>
      <c r="E41157" s="294"/>
      <c r="F41157" s="294"/>
    </row>
    <row r="41158">
      <c r="A41158" s="294" t="s">
        <v>22618</v>
      </c>
      <c r="B41158" s="294"/>
      <c r="C41158" s="294"/>
      <c r="D41158" s="294"/>
      <c r="E41158" s="294"/>
      <c r="F41158" s="294"/>
    </row>
    <row r="41159">
      <c r="A41159" s="294"/>
      <c r="B41159" s="294"/>
      <c r="C41159" s="294"/>
      <c r="D41159" s="294"/>
      <c r="E41159" s="294"/>
      <c r="F41159" s="294"/>
    </row>
    <row r="41160">
      <c r="A41160" s="294" t="s">
        <v>22619</v>
      </c>
      <c r="B41160" s="294"/>
      <c r="C41160" s="294"/>
      <c r="D41160" s="294"/>
      <c r="E41160" s="294"/>
      <c r="F41160" s="294"/>
    </row>
    <row r="41161">
      <c r="A41161" s="294" t="s">
        <v>22620</v>
      </c>
      <c r="B41161" s="294"/>
      <c r="C41161" s="294"/>
      <c r="D41161" s="294"/>
      <c r="E41161" s="294"/>
      <c r="F41161" s="294"/>
    </row>
    <row r="41162">
      <c r="A41162" s="294" t="s">
        <v>22621</v>
      </c>
      <c r="B41162" s="294"/>
      <c r="C41162" s="294"/>
      <c r="D41162" s="294"/>
      <c r="E41162" s="294"/>
      <c r="F41162" s="294"/>
    </row>
    <row r="41163">
      <c r="A41163" s="294" t="s">
        <v>22613</v>
      </c>
      <c r="B41163" s="294"/>
      <c r="C41163" s="294"/>
      <c r="D41163" s="294"/>
      <c r="E41163" s="294"/>
      <c r="F41163" s="294"/>
    </row>
    <row r="41164">
      <c r="A41164" s="294" t="s">
        <v>22622</v>
      </c>
      <c r="B41164" s="294"/>
      <c r="C41164" s="294"/>
      <c r="D41164" s="294"/>
      <c r="E41164" s="294"/>
      <c r="F41164" s="294"/>
    </row>
    <row r="41165">
      <c r="A41165" s="294" t="s">
        <v>22623</v>
      </c>
      <c r="B41165" s="294"/>
      <c r="C41165" s="294"/>
      <c r="D41165" s="294"/>
      <c r="E41165" s="294"/>
      <c r="F41165" s="294"/>
    </row>
    <row r="41166">
      <c r="A41166" s="294" t="s">
        <v>22624</v>
      </c>
      <c r="B41166" s="294"/>
      <c r="C41166" s="294"/>
      <c r="D41166" s="294"/>
      <c r="E41166" s="294"/>
      <c r="F41166" s="294"/>
    </row>
    <row r="41167">
      <c r="A41167" s="294" t="s">
        <v>22625</v>
      </c>
      <c r="B41167" s="294"/>
      <c r="C41167" s="294"/>
      <c r="D41167" s="294"/>
      <c r="E41167" s="294"/>
      <c r="F41167" s="294"/>
    </row>
    <row r="41168">
      <c r="A41168" s="294" t="s">
        <v>22626</v>
      </c>
      <c r="B41168" s="294"/>
      <c r="C41168" s="294"/>
      <c r="D41168" s="294"/>
      <c r="E41168" s="294"/>
      <c r="F41168" s="294"/>
    </row>
    <row r="41169">
      <c r="A41169" s="294"/>
      <c r="B41169" s="294"/>
      <c r="C41169" s="294"/>
      <c r="D41169" s="294"/>
      <c r="E41169" s="294"/>
      <c r="F41169" s="294"/>
    </row>
    <row r="41170">
      <c r="A41170" s="294"/>
      <c r="B41170" s="294"/>
      <c r="C41170" s="294"/>
      <c r="D41170" s="294"/>
      <c r="E41170" s="294"/>
      <c r="F41170" s="294"/>
    </row>
    <row r="41171">
      <c r="A41171" s="294"/>
      <c r="B41171" s="294"/>
      <c r="C41171" s="294"/>
      <c r="D41171" s="294"/>
      <c r="E41171" s="294"/>
      <c r="F41171" s="294"/>
    </row>
    <row r="41172">
      <c r="A41172" s="294" t="s">
        <v>21401</v>
      </c>
      <c r="B41172" s="294"/>
      <c r="C41172" s="294"/>
      <c r="D41172" s="294"/>
      <c r="E41172" s="294"/>
      <c r="F41172" s="294"/>
    </row>
    <row r="41173">
      <c r="A41173" s="294"/>
      <c r="B41173" s="294"/>
      <c r="C41173" s="294"/>
      <c r="D41173" s="294"/>
      <c r="E41173" s="294"/>
      <c r="F41173" s="294"/>
    </row>
    <row r="41174">
      <c r="A41174" s="294" t="str">
        <f>-Vital signs: Temperature(fever may suggest infection), BP, pulse rate</f>
        <v>#ERROR!</v>
      </c>
      <c r="B41174" s="294"/>
      <c r="C41174" s="294"/>
      <c r="D41174" s="294"/>
      <c r="E41174" s="294"/>
      <c r="F41174" s="294"/>
    </row>
    <row r="41175">
      <c r="A41175" s="294" t="s">
        <v>22627</v>
      </c>
      <c r="B41175" s="294"/>
      <c r="C41175" s="294"/>
      <c r="D41175" s="294"/>
      <c r="E41175" s="294"/>
      <c r="F41175" s="294"/>
    </row>
    <row r="41176">
      <c r="A41176" s="294" t="str">
        <f>ARRAY_CONSTRAIN(ARRAYFORMULA(-Location and extent of lesions(face, limbs, trunk, etc.)), 1, 1)</f>
        <v>#ERROR!</v>
      </c>
      <c r="B41176" s="294"/>
      <c r="C41176" s="294"/>
      <c r="D41176" s="294"/>
      <c r="E41176" s="294"/>
      <c r="F41176" s="294"/>
    </row>
    <row r="41177">
      <c r="A41177" s="294" t="str">
        <f>-Color: erythematous, hyperpigmented, etc.</f>
        <v>#ERROR!</v>
      </c>
      <c r="B41177" s="294"/>
      <c r="C41177" s="294"/>
      <c r="D41177" s="294"/>
      <c r="E41177" s="294"/>
      <c r="F41177" s="294"/>
    </row>
    <row r="41178">
      <c r="A41178" s="294" t="str">
        <f>-Type: papules, vesicles, pustules, crusting</f>
        <v>#ERROR!</v>
      </c>
      <c r="B41178" s="294"/>
      <c r="C41178" s="294"/>
      <c r="D41178" s="294"/>
      <c r="E41178" s="294"/>
      <c r="F41178" s="294"/>
    </row>
    <row r="41179">
      <c r="A41179" s="294" t="str">
        <f>ARRAY_CONSTRAIN(ARRAYFORMULA(-Scaling or oozing present?), 1, 1)</f>
        <v>#ERROR!</v>
      </c>
      <c r="B41179" s="294"/>
      <c r="C41179" s="294"/>
      <c r="D41179" s="294"/>
      <c r="E41179" s="294"/>
      <c r="F41179" s="294"/>
    </row>
    <row r="41180">
      <c r="A41180" s="294" t="s">
        <v>22628</v>
      </c>
      <c r="B41180" s="294"/>
      <c r="C41180" s="294"/>
      <c r="D41180" s="294"/>
      <c r="E41180" s="294"/>
      <c r="F41180" s="294"/>
    </row>
    <row r="41181">
      <c r="A41181" s="294" t="s">
        <v>22629</v>
      </c>
      <c r="B41181" s="294"/>
      <c r="C41181" s="294"/>
      <c r="D41181" s="294"/>
      <c r="E41181" s="294"/>
      <c r="F41181" s="294"/>
    </row>
    <row r="41182">
      <c r="A41182" s="294" t="s">
        <v>22630</v>
      </c>
      <c r="B41182" s="294"/>
      <c r="C41182" s="294"/>
      <c r="D41182" s="294"/>
      <c r="E41182" s="294"/>
      <c r="F41182" s="294"/>
    </row>
    <row r="41183">
      <c r="A41183" s="294" t="s">
        <v>22631</v>
      </c>
      <c r="B41183" s="294"/>
      <c r="C41183" s="294"/>
      <c r="D41183" s="294"/>
      <c r="E41183" s="294"/>
      <c r="F41183" s="294"/>
    </row>
    <row r="41184">
      <c r="A41184" s="294" t="s">
        <v>22632</v>
      </c>
      <c r="B41184" s="294"/>
      <c r="C41184" s="294"/>
      <c r="D41184" s="294"/>
      <c r="E41184" s="294"/>
      <c r="F41184" s="294"/>
    </row>
    <row r="41185">
      <c r="A41185" s="294"/>
      <c r="B41185" s="294"/>
      <c r="C41185" s="294"/>
      <c r="D41185" s="294"/>
      <c r="E41185" s="294"/>
      <c r="F41185" s="294"/>
    </row>
    <row r="41186">
      <c r="A41186" s="294" t="s">
        <v>21407</v>
      </c>
      <c r="B41186" s="294"/>
      <c r="C41186" s="294"/>
      <c r="D41186" s="294"/>
      <c r="E41186" s="294"/>
      <c r="F41186" s="294"/>
    </row>
    <row r="41187">
      <c r="A41187" s="294"/>
      <c r="B41187" s="294"/>
      <c r="C41187" s="294"/>
      <c r="D41187" s="294"/>
      <c r="E41187" s="294"/>
      <c r="F41187" s="294"/>
    </row>
    <row r="41188">
      <c r="A41188" s="294" t="s">
        <v>22633</v>
      </c>
      <c r="B41188" s="294"/>
      <c r="C41188" s="294"/>
      <c r="D41188" s="294"/>
      <c r="E41188" s="294"/>
      <c r="F41188" s="294"/>
    </row>
    <row r="41189">
      <c r="A41189" s="294" t="s">
        <v>22634</v>
      </c>
      <c r="B41189" s="294"/>
      <c r="C41189" s="294"/>
      <c r="D41189" s="294"/>
      <c r="E41189" s="294"/>
      <c r="F41189" s="294"/>
    </row>
    <row r="41190">
      <c r="A41190" s="294" t="s">
        <v>22635</v>
      </c>
      <c r="B41190" s="294"/>
      <c r="C41190" s="294"/>
      <c r="D41190" s="294"/>
      <c r="E41190" s="294"/>
      <c r="F41190" s="294"/>
    </row>
    <row r="41191">
      <c r="A41191" s="294" t="s">
        <v>22636</v>
      </c>
      <c r="B41191" s="294"/>
      <c r="C41191" s="294"/>
      <c r="D41191" s="294"/>
      <c r="E41191" s="294"/>
      <c r="F41191" s="294"/>
    </row>
    <row r="41192">
      <c r="A41192" s="294"/>
      <c r="B41192" s="294"/>
      <c r="C41192" s="294"/>
      <c r="D41192" s="294"/>
      <c r="E41192" s="294"/>
      <c r="F41192" s="294"/>
    </row>
    <row r="41193">
      <c r="A41193" s="294" t="s">
        <v>21990</v>
      </c>
      <c r="B41193" s="294"/>
      <c r="C41193" s="294"/>
      <c r="D41193" s="294"/>
      <c r="E41193" s="294"/>
      <c r="F41193" s="294"/>
    </row>
    <row r="41194">
      <c r="A41194" s="294"/>
      <c r="B41194" s="294"/>
      <c r="C41194" s="294"/>
      <c r="D41194" s="294"/>
      <c r="E41194" s="294"/>
      <c r="F41194" s="294"/>
    </row>
    <row r="41195">
      <c r="A41195" s="294" t="s">
        <v>22637</v>
      </c>
      <c r="B41195" s="294"/>
      <c r="C41195" s="294"/>
      <c r="D41195" s="294"/>
      <c r="E41195" s="294"/>
      <c r="F41195" s="294"/>
    </row>
    <row r="41196">
      <c r="A41196" s="294" t="s">
        <v>22638</v>
      </c>
      <c r="B41196" s="294"/>
      <c r="C41196" s="294"/>
      <c r="D41196" s="294"/>
      <c r="E41196" s="294"/>
      <c r="F41196" s="294"/>
    </row>
    <row r="41197">
      <c r="A41197" s="294" t="s">
        <v>22639</v>
      </c>
      <c r="B41197" s="294"/>
      <c r="C41197" s="294"/>
      <c r="D41197" s="294"/>
      <c r="E41197" s="294"/>
      <c r="F41197" s="294"/>
    </row>
    <row r="41198">
      <c r="A41198" s="294" t="s">
        <v>22640</v>
      </c>
      <c r="B41198" s="294"/>
      <c r="C41198" s="294"/>
      <c r="D41198" s="294"/>
      <c r="E41198" s="294"/>
      <c r="F41198" s="294"/>
    </row>
    <row r="41199">
      <c r="A41199" s="294" t="s">
        <v>22641</v>
      </c>
      <c r="B41199" s="294"/>
      <c r="C41199" s="294"/>
      <c r="D41199" s="294"/>
      <c r="E41199" s="294"/>
      <c r="F41199" s="294"/>
    </row>
    <row r="41200">
      <c r="A41200" s="294" t="s">
        <v>22642</v>
      </c>
      <c r="B41200" s="294"/>
      <c r="C41200" s="294"/>
      <c r="D41200" s="294"/>
      <c r="E41200" s="294"/>
      <c r="F41200" s="294"/>
    </row>
    <row r="41201">
      <c r="A41201" s="294"/>
      <c r="B41201" s="294"/>
      <c r="C41201" s="294"/>
      <c r="D41201" s="294"/>
      <c r="E41201" s="294"/>
      <c r="F41201" s="294"/>
    </row>
    <row r="41202">
      <c r="A41202" s="294"/>
      <c r="B41202" s="294"/>
      <c r="C41202" s="294"/>
      <c r="D41202" s="294"/>
      <c r="E41202" s="294"/>
      <c r="F41202" s="294"/>
    </row>
    <row r="41203">
      <c r="A41203" s="294" t="s">
        <v>41927</v>
      </c>
      <c r="B41203" s="294"/>
      <c r="C41203" s="294"/>
      <c r="D41203" s="294"/>
      <c r="E41203" s="294"/>
      <c r="F41203" s="294"/>
    </row>
    <row r="41204">
      <c r="A41204" s="294" t="s">
        <v>45765</v>
      </c>
      <c r="B41204" s="294"/>
      <c r="C41204" s="294"/>
      <c r="D41204" s="294"/>
      <c r="E41204" s="294"/>
      <c r="F41204" s="294"/>
    </row>
    <row r="41205">
      <c r="A41205" s="294" t="s">
        <v>21314</v>
      </c>
      <c r="B41205" s="294"/>
      <c r="C41205" s="294"/>
      <c r="D41205" s="294"/>
      <c r="E41205" s="294"/>
      <c r="F41205" s="294"/>
    </row>
    <row r="41206">
      <c r="A41206" s="294" t="s">
        <v>45762</v>
      </c>
      <c r="B41206" s="294"/>
      <c r="C41206" s="294"/>
      <c r="D41206" s="294"/>
      <c r="E41206" s="294"/>
      <c r="F41206" s="294"/>
    </row>
    <row r="41207">
      <c r="A41207" s="294" t="s">
        <v>45763</v>
      </c>
      <c r="B41207" s="294"/>
      <c r="C41207" s="294"/>
      <c r="D41207" s="294"/>
      <c r="E41207" s="294"/>
      <c r="F41207" s="294"/>
    </row>
    <row r="41208">
      <c r="A41208" s="294"/>
      <c r="B41208" s="294"/>
      <c r="C41208" s="294"/>
      <c r="D41208" s="294"/>
      <c r="E41208" s="294"/>
      <c r="F41208" s="294"/>
    </row>
    <row r="41209">
      <c r="A41209" s="294" t="s">
        <v>22644</v>
      </c>
      <c r="B41209" s="294"/>
      <c r="C41209" s="294"/>
      <c r="D41209" s="294"/>
      <c r="E41209" s="294"/>
      <c r="F41209" s="294"/>
    </row>
    <row r="41210">
      <c r="A41210" s="294" t="s">
        <v>21305</v>
      </c>
      <c r="B41210" s="294"/>
      <c r="C41210" s="294"/>
      <c r="D41210" s="294"/>
      <c r="E41210" s="294"/>
      <c r="F41210" s="294"/>
    </row>
    <row r="41211">
      <c r="A41211" s="294"/>
      <c r="B41211" s="294"/>
      <c r="C41211" s="294"/>
      <c r="D41211" s="294"/>
      <c r="E41211" s="294"/>
      <c r="F41211" s="294"/>
    </row>
    <row r="41212">
      <c r="A41212" s="294"/>
      <c r="B41212" s="294" t="s">
        <v>22646</v>
      </c>
      <c r="C41212" s="294"/>
      <c r="D41212" s="294"/>
      <c r="E41212" s="294"/>
      <c r="F41212" s="294"/>
    </row>
    <row r="41213">
      <c r="A41213" s="294"/>
      <c r="B41213" s="294" t="s">
        <v>22647</v>
      </c>
      <c r="C41213" s="294"/>
      <c r="D41213" s="294"/>
      <c r="E41213" s="294"/>
      <c r="F41213" s="294"/>
    </row>
    <row r="41214">
      <c r="A41214" s="294"/>
      <c r="B41214" s="294" t="s">
        <v>22648</v>
      </c>
      <c r="C41214" s="294"/>
      <c r="D41214" s="294"/>
      <c r="E41214" s="294"/>
      <c r="F41214" s="294"/>
    </row>
    <row r="41215">
      <c r="A41215" s="294"/>
      <c r="B41215" s="294" t="s">
        <v>22649</v>
      </c>
      <c r="C41215" s="294"/>
      <c r="D41215" s="294"/>
      <c r="E41215" s="294"/>
      <c r="F41215" s="294"/>
    </row>
    <row r="41216">
      <c r="A41216" s="294"/>
      <c r="B41216" s="294" t="s">
        <v>22650</v>
      </c>
      <c r="C41216" s="294"/>
      <c r="D41216" s="294"/>
      <c r="E41216" s="294"/>
      <c r="F41216" s="294"/>
    </row>
    <row r="41217">
      <c r="A41217" s="294"/>
      <c r="B41217" s="294" t="s">
        <v>22651</v>
      </c>
      <c r="C41217" s="294"/>
      <c r="D41217" s="294"/>
      <c r="E41217" s="294"/>
      <c r="F41217" s="294"/>
    </row>
    <row r="41218">
      <c r="A41218" s="294"/>
      <c r="B41218" s="294" t="s">
        <v>22652</v>
      </c>
      <c r="C41218" s="294"/>
      <c r="D41218" s="294"/>
      <c r="E41218" s="294"/>
      <c r="F41218" s="294"/>
    </row>
    <row r="41219">
      <c r="A41219" s="294"/>
      <c r="B41219" s="294" t="s">
        <v>22653</v>
      </c>
      <c r="C41219" s="294"/>
      <c r="D41219" s="294"/>
      <c r="E41219" s="294"/>
      <c r="F41219" s="294"/>
    </row>
    <row r="41220">
      <c r="A41220" s="294"/>
      <c r="B41220" s="294" t="s">
        <v>22654</v>
      </c>
      <c r="C41220" s="294"/>
      <c r="D41220" s="294"/>
      <c r="E41220" s="294"/>
      <c r="F41220" s="294"/>
    </row>
    <row r="41221">
      <c r="A41221" s="294"/>
      <c r="B41221" s="294"/>
      <c r="C41221" s="294"/>
      <c r="D41221" s="294"/>
      <c r="E41221" s="294"/>
      <c r="F41221" s="294"/>
    </row>
    <row r="41222">
      <c r="A41222" s="294"/>
      <c r="B41222" s="294"/>
      <c r="C41222" s="294"/>
      <c r="D41222" s="294"/>
      <c r="E41222" s="294"/>
      <c r="F41222" s="294"/>
    </row>
    <row r="41223">
      <c r="A41223" s="294" t="s">
        <v>21326</v>
      </c>
      <c r="B41223" s="294"/>
      <c r="C41223" s="294"/>
      <c r="D41223" s="294"/>
      <c r="E41223" s="294"/>
      <c r="F41223" s="294"/>
    </row>
    <row r="41224">
      <c r="A41224" s="294"/>
      <c r="B41224" s="294"/>
      <c r="C41224" s="294"/>
      <c r="D41224" s="294"/>
      <c r="E41224" s="294"/>
      <c r="F41224" s="294"/>
    </row>
    <row r="41225">
      <c r="A41225" s="294" t="s">
        <v>22655</v>
      </c>
      <c r="B41225" s="294"/>
      <c r="C41225" s="294"/>
      <c r="D41225" s="294"/>
      <c r="E41225" s="294"/>
      <c r="F41225" s="294"/>
    </row>
    <row r="41226">
      <c r="A41226" s="294" t="s">
        <v>22656</v>
      </c>
      <c r="B41226" s="294"/>
      <c r="C41226" s="294"/>
      <c r="D41226" s="294"/>
      <c r="E41226" s="294"/>
      <c r="F41226" s="294"/>
    </row>
    <row r="41227">
      <c r="A41227" s="294" t="s">
        <v>22657</v>
      </c>
      <c r="B41227" s="294"/>
      <c r="C41227" s="294"/>
      <c r="D41227" s="294"/>
      <c r="E41227" s="294"/>
      <c r="F41227" s="294"/>
    </row>
    <row r="41228">
      <c r="A41228" s="294" t="s">
        <v>22658</v>
      </c>
      <c r="B41228" s="294"/>
      <c r="C41228" s="294"/>
      <c r="D41228" s="294"/>
      <c r="E41228" s="294"/>
      <c r="F41228" s="294"/>
    </row>
    <row r="41229">
      <c r="A41229" s="294" t="s">
        <v>22659</v>
      </c>
      <c r="B41229" s="294"/>
      <c r="C41229" s="294"/>
      <c r="D41229" s="294"/>
      <c r="E41229" s="294"/>
      <c r="F41229" s="294"/>
    </row>
    <row r="41230">
      <c r="A41230" s="294" t="s">
        <v>22660</v>
      </c>
      <c r="B41230" s="294"/>
      <c r="C41230" s="294"/>
      <c r="D41230" s="294"/>
      <c r="E41230" s="294"/>
      <c r="F41230" s="294"/>
    </row>
    <row r="41231">
      <c r="A41231" s="294" t="s">
        <v>22661</v>
      </c>
      <c r="B41231" s="294"/>
      <c r="C41231" s="294"/>
      <c r="D41231" s="294"/>
      <c r="E41231" s="294"/>
      <c r="F41231" s="294"/>
    </row>
    <row r="41232">
      <c r="A41232" s="294" t="s">
        <v>22662</v>
      </c>
      <c r="B41232" s="294"/>
      <c r="C41232" s="294"/>
      <c r="D41232" s="294"/>
      <c r="E41232" s="294"/>
      <c r="F41232" s="294"/>
    </row>
    <row r="41233">
      <c r="A41233" s="294"/>
      <c r="B41233" s="294"/>
      <c r="C41233" s="294"/>
      <c r="D41233" s="294"/>
      <c r="E41233" s="294"/>
      <c r="F41233" s="294"/>
    </row>
    <row r="41234">
      <c r="A41234" s="294" t="s">
        <v>22663</v>
      </c>
      <c r="B41234" s="294"/>
      <c r="C41234" s="294"/>
      <c r="D41234" s="294"/>
      <c r="E41234" s="294"/>
      <c r="F41234" s="294"/>
    </row>
    <row r="41235">
      <c r="A41235" s="294"/>
      <c r="B41235" s="294"/>
      <c r="C41235" s="294"/>
      <c r="D41235" s="294"/>
      <c r="E41235" s="294"/>
      <c r="F41235" s="294"/>
    </row>
    <row r="41236">
      <c r="A41236" s="294" t="s">
        <v>22664</v>
      </c>
      <c r="B41236" s="294"/>
      <c r="C41236" s="294"/>
      <c r="D41236" s="294"/>
      <c r="E41236" s="294"/>
      <c r="F41236" s="294"/>
    </row>
    <row r="41237">
      <c r="A41237" s="294" t="s">
        <v>22665</v>
      </c>
      <c r="B41237" s="294"/>
      <c r="C41237" s="294"/>
      <c r="D41237" s="294"/>
      <c r="E41237" s="294"/>
      <c r="F41237" s="294"/>
    </row>
    <row r="41238">
      <c r="A41238" s="294" t="s">
        <v>22666</v>
      </c>
      <c r="B41238" s="294"/>
      <c r="C41238" s="294"/>
      <c r="D41238" s="294"/>
      <c r="E41238" s="294"/>
      <c r="F41238" s="294"/>
    </row>
    <row r="41239">
      <c r="A41239" s="294" t="s">
        <v>22667</v>
      </c>
      <c r="B41239" s="294"/>
      <c r="C41239" s="294"/>
      <c r="D41239" s="294"/>
      <c r="E41239" s="294"/>
      <c r="F41239" s="294"/>
    </row>
    <row r="41240">
      <c r="A41240" s="294" t="s">
        <v>22668</v>
      </c>
      <c r="B41240" s="294"/>
      <c r="C41240" s="294"/>
      <c r="D41240" s="294"/>
      <c r="E41240" s="294"/>
      <c r="F41240" s="294"/>
    </row>
    <row r="41241">
      <c r="A41241" s="294" t="s">
        <v>22669</v>
      </c>
      <c r="B41241" s="294"/>
      <c r="C41241" s="294"/>
      <c r="D41241" s="294"/>
      <c r="E41241" s="294"/>
      <c r="F41241" s="294"/>
    </row>
    <row r="41242">
      <c r="A41242" s="294" t="s">
        <v>22670</v>
      </c>
      <c r="B41242" s="294"/>
      <c r="C41242" s="294"/>
      <c r="D41242" s="294"/>
      <c r="E41242" s="294"/>
      <c r="F41242" s="294"/>
    </row>
    <row r="41243">
      <c r="A41243" s="294"/>
      <c r="B41243" s="294"/>
      <c r="C41243" s="294"/>
      <c r="D41243" s="294"/>
      <c r="E41243" s="294"/>
      <c r="F41243" s="294"/>
    </row>
    <row r="41244">
      <c r="A41244" s="294" t="s">
        <v>21344</v>
      </c>
      <c r="B41244" s="294"/>
      <c r="C41244" s="294"/>
      <c r="D41244" s="294"/>
      <c r="E41244" s="294"/>
      <c r="F41244" s="294"/>
    </row>
    <row r="41245">
      <c r="A41245" s="294" t="s">
        <v>22671</v>
      </c>
      <c r="B41245" s="294"/>
      <c r="C41245" s="294"/>
      <c r="D41245" s="294"/>
      <c r="E41245" s="294"/>
      <c r="F41245" s="294"/>
    </row>
    <row r="41246">
      <c r="A41246" s="294"/>
      <c r="B41246" s="294"/>
      <c r="C41246" s="294"/>
      <c r="D41246" s="294"/>
      <c r="E41246" s="294"/>
      <c r="F41246" s="294"/>
    </row>
    <row r="41247">
      <c r="A41247" s="294" t="s">
        <v>22672</v>
      </c>
      <c r="B41247" s="294"/>
      <c r="C41247" s="294"/>
      <c r="D41247" s="294"/>
      <c r="E41247" s="294"/>
      <c r="F41247" s="294"/>
    </row>
    <row r="41248">
      <c r="A41248" s="294" t="s">
        <v>22673</v>
      </c>
      <c r="B41248" s="294"/>
      <c r="C41248" s="294"/>
      <c r="D41248" s="294"/>
      <c r="E41248" s="294"/>
      <c r="F41248" s="294"/>
    </row>
    <row r="41249">
      <c r="A41249" s="294" t="s">
        <v>22674</v>
      </c>
      <c r="B41249" s="294"/>
      <c r="C41249" s="294"/>
      <c r="D41249" s="294"/>
      <c r="E41249" s="294"/>
      <c r="F41249" s="294"/>
    </row>
    <row r="41250">
      <c r="A41250" s="294" t="s">
        <v>22675</v>
      </c>
      <c r="B41250" s="294"/>
      <c r="C41250" s="294"/>
      <c r="D41250" s="294"/>
      <c r="E41250" s="294"/>
      <c r="F41250" s="294"/>
    </row>
    <row r="41251">
      <c r="A41251" s="294" t="s">
        <v>22676</v>
      </c>
      <c r="B41251" s="294"/>
      <c r="C41251" s="294"/>
      <c r="D41251" s="294"/>
      <c r="E41251" s="294"/>
      <c r="F41251" s="294"/>
    </row>
    <row r="41252">
      <c r="A41252" s="294"/>
      <c r="B41252" s="294"/>
      <c r="C41252" s="294"/>
      <c r="D41252" s="294"/>
      <c r="E41252" s="294"/>
      <c r="F41252" s="294"/>
    </row>
    <row r="41253">
      <c r="A41253" s="294" t="s">
        <v>22397</v>
      </c>
      <c r="B41253" s="294"/>
      <c r="C41253" s="294"/>
      <c r="D41253" s="294"/>
      <c r="E41253" s="294"/>
      <c r="F41253" s="294"/>
    </row>
    <row r="41254">
      <c r="A41254" s="294"/>
      <c r="B41254" s="294"/>
      <c r="C41254" s="294"/>
      <c r="D41254" s="294"/>
      <c r="E41254" s="294"/>
      <c r="F41254" s="294"/>
    </row>
    <row r="41255">
      <c r="A41255" s="294" t="s">
        <v>22677</v>
      </c>
      <c r="B41255" s="294"/>
      <c r="C41255" s="294"/>
      <c r="D41255" s="294"/>
      <c r="E41255" s="294"/>
      <c r="F41255" s="294"/>
    </row>
    <row r="41256">
      <c r="A41256" s="294" t="s">
        <v>22678</v>
      </c>
      <c r="B41256" s="294"/>
      <c r="C41256" s="294"/>
      <c r="D41256" s="294"/>
      <c r="E41256" s="294"/>
      <c r="F41256" s="294"/>
    </row>
    <row r="41257">
      <c r="A41257" s="294" t="s">
        <v>22679</v>
      </c>
      <c r="B41257" s="294"/>
      <c r="C41257" s="294"/>
      <c r="D41257" s="294"/>
      <c r="E41257" s="294"/>
      <c r="F41257" s="294"/>
    </row>
    <row r="41258">
      <c r="A41258" s="294" t="s">
        <v>22680</v>
      </c>
      <c r="B41258" s="294"/>
      <c r="C41258" s="294"/>
      <c r="D41258" s="294"/>
      <c r="E41258" s="294"/>
      <c r="F41258" s="294"/>
    </row>
    <row r="41259">
      <c r="A41259" s="294" t="s">
        <v>22681</v>
      </c>
      <c r="B41259" s="294"/>
      <c r="C41259" s="294"/>
      <c r="D41259" s="294"/>
      <c r="E41259" s="294"/>
      <c r="F41259" s="294"/>
    </row>
    <row r="41260">
      <c r="A41260" s="294"/>
      <c r="B41260" s="294"/>
      <c r="C41260" s="294"/>
      <c r="D41260" s="294"/>
      <c r="E41260" s="294"/>
      <c r="F41260" s="294"/>
    </row>
    <row r="41261">
      <c r="A41261" s="294" t="s">
        <v>22403</v>
      </c>
      <c r="B41261" s="294"/>
      <c r="C41261" s="294"/>
      <c r="D41261" s="294"/>
      <c r="E41261" s="294"/>
      <c r="F41261" s="294"/>
    </row>
    <row r="41262">
      <c r="A41262" s="294"/>
      <c r="B41262" s="294"/>
      <c r="C41262" s="294"/>
      <c r="D41262" s="294"/>
      <c r="E41262" s="294"/>
      <c r="F41262" s="294"/>
    </row>
    <row r="41263">
      <c r="A41263" s="294" t="s">
        <v>21336</v>
      </c>
      <c r="B41263" s="294"/>
      <c r="C41263" s="294"/>
      <c r="D41263" s="294"/>
      <c r="E41263" s="294"/>
      <c r="F41263" s="294"/>
    </row>
    <row r="41264">
      <c r="A41264" s="294" t="str">
        <f>ARRAY_CONSTRAIN(ARRAYFORMULA(-Manjishta churna / Kashaya), 1, 1)</f>
        <v>#ERROR!</v>
      </c>
      <c r="B41264" s="294"/>
      <c r="C41264" s="294"/>
      <c r="D41264" s="294"/>
      <c r="E41264" s="294"/>
      <c r="F41264" s="294"/>
    </row>
    <row r="41265">
      <c r="A41265" s="294" t="str">
        <f>ARRAY_CONSTRAIN(ARRAYFORMULA(-Guduchi satva / kwatha), 1, 1)</f>
        <v>#ERROR!</v>
      </c>
      <c r="B41265" s="294"/>
      <c r="C41265" s="294"/>
      <c r="D41265" s="294"/>
      <c r="E41265" s="294"/>
      <c r="F41265" s="294"/>
    </row>
    <row r="41266">
      <c r="A41266" s="294" t="str">
        <f t="array" ref="A41266">-Sarivadyasava</f>
        <v>#NAME?</v>
      </c>
      <c r="B41266" s="294"/>
      <c r="C41266" s="294"/>
      <c r="D41266" s="294"/>
      <c r="E41266" s="294"/>
      <c r="F41266" s="294"/>
    </row>
    <row r="41267">
      <c r="A41267" s="294" t="str">
        <f>ARRAY_CONSTRAIN(ARRAYFORMULA(-Mahatiktaka ghrita), 1, 1)</f>
        <v>#ERROR!</v>
      </c>
      <c r="B41267" s="294"/>
      <c r="C41267" s="294"/>
      <c r="D41267" s="294"/>
      <c r="E41267" s="294"/>
      <c r="F41267" s="294"/>
    </row>
    <row r="41268">
      <c r="A41268" s="294" t="str">
        <f>ARRAY_CONSTRAIN(ARRAYFORMULA(-Arogya vardhini Vati), 1, 1)</f>
        <v>#ERROR!</v>
      </c>
      <c r="B41268" s="294"/>
      <c r="C41268" s="294"/>
      <c r="D41268" s="294"/>
      <c r="E41268" s="294"/>
      <c r="F41268" s="294"/>
    </row>
    <row r="41269">
      <c r="A41269" s="294" t="s">
        <v>22682</v>
      </c>
      <c r="B41269" s="294"/>
      <c r="C41269" s="294"/>
      <c r="D41269" s="294"/>
      <c r="E41269" s="294"/>
      <c r="F41269" s="294"/>
    </row>
    <row r="41270">
      <c r="A41270" s="294" t="s">
        <v>22683</v>
      </c>
      <c r="B41270" s="294"/>
      <c r="C41270" s="294"/>
      <c r="D41270" s="294"/>
      <c r="E41270" s="294"/>
      <c r="F41270" s="294"/>
    </row>
    <row r="41271">
      <c r="A41271" s="294" t="s">
        <v>22684</v>
      </c>
      <c r="B41271" s="294"/>
      <c r="C41271" s="294"/>
      <c r="D41271" s="294"/>
      <c r="E41271" s="294"/>
      <c r="F41271" s="294"/>
    </row>
    <row r="41272">
      <c r="A41272" s="294" t="s">
        <v>22685</v>
      </c>
      <c r="B41272" s="294"/>
      <c r="C41272" s="294"/>
      <c r="D41272" s="294"/>
      <c r="E41272" s="294"/>
      <c r="F41272" s="294"/>
    </row>
    <row r="41273">
      <c r="A41273" s="294" t="s">
        <v>22686</v>
      </c>
      <c r="B41273" s="294"/>
      <c r="C41273" s="294"/>
      <c r="D41273" s="294"/>
      <c r="E41273" s="294"/>
      <c r="F41273" s="294"/>
    </row>
    <row r="41274">
      <c r="A41274" s="294" t="s">
        <v>22687</v>
      </c>
      <c r="B41274" s="294"/>
      <c r="C41274" s="294"/>
      <c r="D41274" s="294"/>
      <c r="E41274" s="294"/>
      <c r="F41274" s="294"/>
    </row>
    <row r="41275">
      <c r="A41275" s="294" t="str">
        <f>ARRAY_CONSTRAIN(ARRAYFORMULA(-Nimbadi churna + ghee for Lepa), 1, 1)</f>
        <v>#ERROR!</v>
      </c>
      <c r="B41275" s="294"/>
      <c r="C41275" s="294"/>
      <c r="D41275" s="294"/>
      <c r="E41275" s="294"/>
      <c r="F41275" s="294"/>
    </row>
    <row r="41276">
      <c r="A41276" s="294" t="s">
        <v>22688</v>
      </c>
      <c r="B41276" s="294"/>
      <c r="C41276" s="294"/>
      <c r="D41276" s="294"/>
      <c r="E41276" s="294"/>
      <c r="F41276" s="294"/>
    </row>
    <row r="41277">
      <c r="A41277" s="294" t="s">
        <v>22689</v>
      </c>
      <c r="B41277" s="294"/>
      <c r="C41277" s="294"/>
      <c r="D41277" s="294"/>
      <c r="E41277" s="294"/>
      <c r="F41277" s="294"/>
    </row>
    <row r="41278">
      <c r="A41278" s="294" t="s">
        <v>22690</v>
      </c>
      <c r="B41278" s="294"/>
      <c r="C41278" s="294"/>
      <c r="D41278" s="294"/>
      <c r="E41278" s="294"/>
      <c r="F41278" s="294"/>
    </row>
    <row r="41279">
      <c r="A41279" s="294" t="s">
        <v>22691</v>
      </c>
      <c r="B41279" s="294"/>
      <c r="C41279" s="294"/>
      <c r="D41279" s="294"/>
      <c r="E41279" s="294"/>
      <c r="F41279" s="294"/>
    </row>
    <row r="41280">
      <c r="A41280" s="294" t="s">
        <v>22692</v>
      </c>
      <c r="B41280" s="294"/>
      <c r="C41280" s="294"/>
      <c r="D41280" s="294"/>
      <c r="E41280" s="294"/>
      <c r="F41280" s="294"/>
    </row>
    <row r="41281">
      <c r="A41281" s="294" t="s">
        <v>22693</v>
      </c>
      <c r="B41281" s="294"/>
      <c r="C41281" s="294"/>
      <c r="D41281" s="294"/>
      <c r="E41281" s="294"/>
      <c r="F41281" s="294"/>
    </row>
    <row r="41282">
      <c r="A41282" s="294" t="s">
        <v>22694</v>
      </c>
      <c r="B41282" s="294"/>
      <c r="C41282" s="294"/>
      <c r="D41282" s="294"/>
      <c r="E41282" s="294"/>
      <c r="F41282" s="294"/>
    </row>
    <row r="41283">
      <c r="A41283" s="294" t="s">
        <v>22695</v>
      </c>
      <c r="B41283" s="294"/>
      <c r="C41283" s="294"/>
      <c r="D41283" s="294"/>
      <c r="E41283" s="294"/>
      <c r="F41283" s="294"/>
    </row>
    <row r="41284">
      <c r="A41284" s="294" t="s">
        <v>22696</v>
      </c>
      <c r="B41284" s="294"/>
      <c r="C41284" s="294"/>
      <c r="D41284" s="294"/>
      <c r="E41284" s="294"/>
      <c r="F41284" s="294"/>
    </row>
    <row r="41285">
      <c r="A41285" s="294"/>
      <c r="B41285" s="294"/>
      <c r="C41285" s="294"/>
      <c r="D41285" s="294"/>
      <c r="E41285" s="294"/>
      <c r="F41285" s="294"/>
    </row>
    <row r="41286">
      <c r="A41286" s="294" t="s">
        <v>41927</v>
      </c>
      <c r="B41286" s="294"/>
      <c r="C41286" s="294"/>
      <c r="D41286" s="294"/>
      <c r="E41286" s="294"/>
      <c r="F41286" s="294"/>
    </row>
    <row r="41287">
      <c r="A41287" s="294" t="s">
        <v>45766</v>
      </c>
      <c r="B41287" s="294"/>
      <c r="C41287" s="294"/>
      <c r="D41287" s="294"/>
      <c r="E41287" s="294"/>
      <c r="F41287" s="294"/>
    </row>
    <row r="41288">
      <c r="A41288" s="294" t="s">
        <v>21270</v>
      </c>
      <c r="B41288" s="294"/>
      <c r="C41288" s="294"/>
      <c r="D41288" s="294"/>
      <c r="E41288" s="294"/>
      <c r="F41288" s="294"/>
    </row>
    <row r="41289">
      <c r="A41289" s="294" t="s">
        <v>45767</v>
      </c>
      <c r="B41289" s="294"/>
      <c r="C41289" s="294"/>
      <c r="D41289" s="294"/>
      <c r="E41289" s="294"/>
      <c r="F41289" s="294"/>
    </row>
    <row r="41290">
      <c r="A41290" s="294" t="s">
        <v>45768</v>
      </c>
      <c r="B41290" s="294"/>
      <c r="C41290" s="294"/>
      <c r="D41290" s="294"/>
      <c r="E41290" s="294"/>
      <c r="F41290" s="294"/>
    </row>
    <row r="41291">
      <c r="A41291" s="294"/>
      <c r="B41291" s="294"/>
      <c r="C41291" s="294"/>
      <c r="D41291" s="294"/>
      <c r="E41291" s="294"/>
      <c r="F41291" s="294"/>
    </row>
    <row r="41292">
      <c r="A41292" s="294"/>
      <c r="B41292" s="294"/>
      <c r="C41292" s="294"/>
      <c r="D41292" s="294"/>
      <c r="E41292" s="294"/>
      <c r="F41292" s="294"/>
    </row>
    <row r="41293">
      <c r="A41293" s="294" t="s">
        <v>24413</v>
      </c>
      <c r="B41293" s="294"/>
      <c r="C41293" s="294"/>
      <c r="D41293" s="294"/>
      <c r="E41293" s="294"/>
      <c r="F41293" s="294"/>
    </row>
    <row r="41294">
      <c r="A41294" s="294" t="s">
        <v>24620</v>
      </c>
      <c r="B41294" s="294"/>
      <c r="C41294" s="294"/>
      <c r="D41294" s="294"/>
      <c r="E41294" s="294"/>
      <c r="F41294" s="294"/>
    </row>
    <row r="41295">
      <c r="A41295" s="294"/>
      <c r="B41295" s="294"/>
      <c r="C41295" s="294"/>
      <c r="D41295" s="294"/>
      <c r="E41295" s="294"/>
      <c r="F41295" s="294"/>
    </row>
    <row r="41296">
      <c r="A41296" s="294" t="s">
        <v>24621</v>
      </c>
      <c r="B41296" s="294"/>
      <c r="C41296" s="294"/>
      <c r="D41296" s="294"/>
      <c r="E41296" s="294"/>
      <c r="F41296" s="294"/>
    </row>
    <row r="41297">
      <c r="A41297" s="294" t="s">
        <v>24622</v>
      </c>
      <c r="B41297" s="294"/>
      <c r="C41297" s="294"/>
      <c r="D41297" s="294"/>
      <c r="E41297" s="294"/>
      <c r="F41297" s="294"/>
    </row>
    <row r="41298">
      <c r="A41298" s="294" t="s">
        <v>24623</v>
      </c>
      <c r="B41298" s="294"/>
      <c r="C41298" s="294"/>
      <c r="D41298" s="294"/>
      <c r="E41298" s="294"/>
      <c r="F41298" s="294"/>
    </row>
    <row r="41299">
      <c r="A41299" s="294" t="s">
        <v>24624</v>
      </c>
      <c r="B41299" s="294"/>
      <c r="C41299" s="294"/>
      <c r="D41299" s="294"/>
      <c r="E41299" s="294"/>
      <c r="F41299" s="294"/>
    </row>
    <row r="41300">
      <c r="A41300" s="294" t="s">
        <v>24625</v>
      </c>
      <c r="B41300" s="294"/>
      <c r="C41300" s="294"/>
      <c r="D41300" s="294"/>
      <c r="E41300" s="294"/>
      <c r="F41300" s="294"/>
    </row>
    <row r="41301">
      <c r="A41301" s="294" t="s">
        <v>24626</v>
      </c>
      <c r="B41301" s="294"/>
      <c r="C41301" s="294"/>
      <c r="D41301" s="294"/>
      <c r="E41301" s="294"/>
      <c r="F41301" s="294"/>
    </row>
    <row r="41302">
      <c r="A41302" s="294" t="s">
        <v>21641</v>
      </c>
      <c r="B41302" s="294"/>
      <c r="C41302" s="294"/>
      <c r="D41302" s="294"/>
      <c r="E41302" s="294"/>
      <c r="F41302" s="294"/>
    </row>
    <row r="41303">
      <c r="A41303" s="294" t="s">
        <v>24627</v>
      </c>
      <c r="B41303" s="294"/>
      <c r="C41303" s="294"/>
      <c r="D41303" s="294"/>
      <c r="E41303" s="294"/>
      <c r="F41303" s="294"/>
    </row>
    <row r="41304">
      <c r="A41304" s="294" t="s">
        <v>24628</v>
      </c>
      <c r="B41304" s="294"/>
      <c r="C41304" s="294"/>
      <c r="D41304" s="294"/>
      <c r="E41304" s="294"/>
      <c r="F41304" s="294"/>
    </row>
    <row r="41305">
      <c r="A41305" s="294" t="s">
        <v>24629</v>
      </c>
      <c r="B41305" s="294"/>
      <c r="C41305" s="294"/>
      <c r="D41305" s="294"/>
      <c r="E41305" s="294"/>
      <c r="F41305" s="294"/>
    </row>
    <row r="41306">
      <c r="A41306" s="294" t="s">
        <v>24630</v>
      </c>
      <c r="B41306" s="294"/>
      <c r="C41306" s="294"/>
      <c r="D41306" s="294"/>
      <c r="E41306" s="294"/>
      <c r="F41306" s="294"/>
    </row>
    <row r="41307">
      <c r="A41307" s="294" t="s">
        <v>24631</v>
      </c>
      <c r="B41307" s="294"/>
      <c r="C41307" s="294"/>
      <c r="D41307" s="294"/>
      <c r="E41307" s="294"/>
      <c r="F41307" s="294"/>
    </row>
    <row r="41308">
      <c r="A41308" s="294" t="s">
        <v>24632</v>
      </c>
      <c r="B41308" s="294"/>
      <c r="C41308" s="294"/>
      <c r="D41308" s="294"/>
      <c r="E41308" s="294"/>
      <c r="F41308" s="294"/>
    </row>
    <row r="41309">
      <c r="A41309" s="294"/>
      <c r="B41309" s="294"/>
      <c r="C41309" s="294"/>
      <c r="D41309" s="294"/>
      <c r="E41309" s="294"/>
      <c r="F41309" s="294"/>
    </row>
    <row r="41310">
      <c r="A41310" s="294" t="s">
        <v>23703</v>
      </c>
      <c r="B41310" s="294"/>
      <c r="C41310" s="294"/>
      <c r="D41310" s="294"/>
      <c r="E41310" s="294"/>
      <c r="F41310" s="294"/>
    </row>
    <row r="41311">
      <c r="A41311" s="294" t="s">
        <v>24633</v>
      </c>
      <c r="B41311" s="294"/>
      <c r="C41311" s="294"/>
      <c r="D41311" s="294"/>
      <c r="E41311" s="294"/>
      <c r="F41311" s="294"/>
    </row>
    <row r="41312">
      <c r="A41312" s="294" t="s">
        <v>24425</v>
      </c>
      <c r="B41312" s="294"/>
      <c r="C41312" s="294"/>
      <c r="D41312" s="294"/>
      <c r="E41312" s="294"/>
      <c r="F41312" s="294"/>
    </row>
    <row r="41313">
      <c r="A41313" s="294"/>
      <c r="B41313" s="294"/>
      <c r="C41313" s="294"/>
      <c r="D41313" s="294"/>
      <c r="E41313" s="294"/>
      <c r="F41313" s="294"/>
    </row>
    <row r="41314">
      <c r="A41314" s="294" t="s">
        <v>24634</v>
      </c>
      <c r="B41314" s="294"/>
      <c r="C41314" s="294"/>
      <c r="D41314" s="294"/>
      <c r="E41314" s="294"/>
      <c r="F41314" s="294"/>
    </row>
    <row r="41315">
      <c r="A41315" s="294" t="s">
        <v>24635</v>
      </c>
      <c r="B41315" s="294"/>
      <c r="C41315" s="294"/>
      <c r="D41315" s="294"/>
      <c r="E41315" s="294"/>
      <c r="F41315" s="294"/>
    </row>
    <row r="41316">
      <c r="A41316" s="294" t="s">
        <v>24636</v>
      </c>
      <c r="B41316" s="294"/>
      <c r="C41316" s="294"/>
      <c r="D41316" s="294"/>
      <c r="E41316" s="294"/>
      <c r="F41316" s="294"/>
    </row>
    <row r="41317">
      <c r="A41317" s="294" t="s">
        <v>23810</v>
      </c>
      <c r="B41317" s="294"/>
      <c r="C41317" s="294"/>
      <c r="D41317" s="294"/>
      <c r="E41317" s="294"/>
      <c r="F41317" s="294"/>
    </row>
    <row r="41318">
      <c r="A41318" s="294" t="s">
        <v>24637</v>
      </c>
      <c r="B41318" s="294"/>
      <c r="C41318" s="294"/>
      <c r="D41318" s="294"/>
      <c r="E41318" s="294"/>
      <c r="F41318" s="294"/>
    </row>
    <row r="41319">
      <c r="A41319" s="294" t="s">
        <v>24638</v>
      </c>
      <c r="B41319" s="294"/>
      <c r="C41319" s="294"/>
      <c r="D41319" s="294"/>
      <c r="E41319" s="294"/>
      <c r="F41319" s="294"/>
    </row>
    <row r="41320">
      <c r="A41320" s="294" t="s">
        <v>24639</v>
      </c>
      <c r="B41320" s="294"/>
      <c r="C41320" s="294"/>
      <c r="D41320" s="294"/>
      <c r="E41320" s="294"/>
      <c r="F41320" s="294"/>
    </row>
    <row r="41321">
      <c r="A41321" s="294"/>
      <c r="B41321" s="294"/>
      <c r="C41321" s="294"/>
      <c r="D41321" s="294"/>
      <c r="E41321" s="294"/>
      <c r="F41321" s="294"/>
    </row>
    <row r="41322">
      <c r="A41322" s="294" t="s">
        <v>23812</v>
      </c>
      <c r="B41322" s="294"/>
      <c r="C41322" s="294"/>
      <c r="D41322" s="294"/>
      <c r="E41322" s="294"/>
      <c r="F41322" s="294"/>
    </row>
    <row r="41323">
      <c r="A41323" s="294" t="s">
        <v>24431</v>
      </c>
      <c r="B41323" s="294"/>
      <c r="C41323" s="294"/>
      <c r="D41323" s="294"/>
      <c r="E41323" s="294"/>
      <c r="F41323" s="294"/>
    </row>
    <row r="41324">
      <c r="A41324" s="294" t="s">
        <v>24640</v>
      </c>
      <c r="B41324" s="294"/>
      <c r="C41324" s="294"/>
      <c r="D41324" s="294"/>
      <c r="E41324" s="294"/>
      <c r="F41324" s="294"/>
    </row>
    <row r="41325">
      <c r="A41325" s="294"/>
      <c r="B41325" s="294"/>
      <c r="C41325" s="294"/>
      <c r="D41325" s="294"/>
      <c r="E41325" s="294"/>
      <c r="F41325" s="294"/>
    </row>
    <row r="41326">
      <c r="A41326" s="294" t="s">
        <v>24641</v>
      </c>
      <c r="B41326" s="294"/>
      <c r="C41326" s="294"/>
      <c r="D41326" s="294"/>
      <c r="E41326" s="294"/>
      <c r="F41326" s="294"/>
    </row>
    <row r="41327">
      <c r="A41327" s="294" t="s">
        <v>24642</v>
      </c>
      <c r="B41327" s="294"/>
      <c r="C41327" s="294"/>
      <c r="D41327" s="294"/>
      <c r="E41327" s="294"/>
      <c r="F41327" s="294"/>
    </row>
    <row r="41328">
      <c r="A41328" s="294" t="s">
        <v>24643</v>
      </c>
      <c r="B41328" s="294"/>
      <c r="C41328" s="294"/>
      <c r="D41328" s="294"/>
      <c r="E41328" s="294"/>
      <c r="F41328" s="294"/>
    </row>
    <row r="41329">
      <c r="A41329" s="294" t="s">
        <v>24644</v>
      </c>
      <c r="B41329" s="294"/>
      <c r="C41329" s="294"/>
      <c r="D41329" s="294"/>
      <c r="E41329" s="294"/>
      <c r="F41329" s="294"/>
    </row>
    <row r="41330">
      <c r="A41330" s="294" t="s">
        <v>24645</v>
      </c>
      <c r="B41330" s="294"/>
      <c r="C41330" s="294"/>
      <c r="D41330" s="294"/>
      <c r="E41330" s="294"/>
      <c r="F41330" s="294"/>
    </row>
    <row r="41331">
      <c r="A41331" s="294" t="s">
        <v>24646</v>
      </c>
      <c r="B41331" s="294"/>
      <c r="C41331" s="294"/>
      <c r="D41331" s="294"/>
      <c r="E41331" s="294"/>
      <c r="F41331" s="294"/>
    </row>
    <row r="41332">
      <c r="A41332" s="294" t="s">
        <v>24647</v>
      </c>
      <c r="B41332" s="294"/>
      <c r="C41332" s="294"/>
      <c r="D41332" s="294"/>
      <c r="E41332" s="294"/>
      <c r="F41332" s="294"/>
    </row>
    <row r="41333">
      <c r="A41333" s="294" t="s">
        <v>24648</v>
      </c>
      <c r="B41333" s="294"/>
      <c r="C41333" s="294"/>
      <c r="D41333" s="294"/>
      <c r="E41333" s="294"/>
      <c r="F41333" s="294"/>
    </row>
    <row r="41334">
      <c r="A41334" s="294" t="s">
        <v>24649</v>
      </c>
      <c r="B41334" s="294"/>
      <c r="C41334" s="294"/>
      <c r="D41334" s="294"/>
      <c r="E41334" s="294"/>
      <c r="F41334" s="294"/>
    </row>
    <row r="41335">
      <c r="A41335" s="294" t="s">
        <v>22226</v>
      </c>
      <c r="B41335" s="294"/>
      <c r="C41335" s="294"/>
      <c r="D41335" s="294"/>
      <c r="E41335" s="294"/>
      <c r="F41335" s="294"/>
    </row>
    <row r="41336">
      <c r="A41336" s="294" t="s">
        <v>24650</v>
      </c>
      <c r="B41336" s="294"/>
      <c r="C41336" s="294"/>
      <c r="D41336" s="294"/>
      <c r="E41336" s="294"/>
      <c r="F41336" s="294"/>
    </row>
    <row r="41337">
      <c r="A41337" s="294" t="s">
        <v>24651</v>
      </c>
      <c r="B41337" s="294"/>
      <c r="C41337" s="294"/>
      <c r="D41337" s="294"/>
      <c r="E41337" s="294"/>
      <c r="F41337" s="294"/>
    </row>
    <row r="41338">
      <c r="A41338" s="294"/>
      <c r="B41338" s="294"/>
      <c r="C41338" s="294"/>
      <c r="D41338" s="294"/>
      <c r="E41338" s="294"/>
      <c r="F41338" s="294"/>
    </row>
    <row r="41339">
      <c r="A41339" s="294" t="s">
        <v>21292</v>
      </c>
      <c r="B41339" s="294"/>
      <c r="C41339" s="294"/>
      <c r="D41339" s="294"/>
      <c r="E41339" s="294"/>
      <c r="F41339" s="294"/>
    </row>
    <row r="41340">
      <c r="A41340" s="294"/>
      <c r="B41340" s="294"/>
      <c r="C41340" s="294"/>
      <c r="D41340" s="294"/>
      <c r="E41340" s="294"/>
      <c r="F41340" s="294"/>
    </row>
    <row r="41341">
      <c r="A41341" s="294" t="s">
        <v>24652</v>
      </c>
      <c r="B41341" s="294"/>
      <c r="C41341" s="294"/>
      <c r="D41341" s="294"/>
      <c r="E41341" s="294"/>
      <c r="F41341" s="294"/>
    </row>
    <row r="41342">
      <c r="A41342" s="294" t="s">
        <v>24653</v>
      </c>
      <c r="B41342" s="294"/>
      <c r="C41342" s="294"/>
      <c r="D41342" s="294"/>
      <c r="E41342" s="294"/>
      <c r="F41342" s="294"/>
    </row>
    <row r="41343">
      <c r="A41343" s="294" t="s">
        <v>24654</v>
      </c>
      <c r="B41343" s="294"/>
      <c r="C41343" s="294"/>
      <c r="D41343" s="294"/>
      <c r="E41343" s="294"/>
      <c r="F41343" s="294"/>
    </row>
    <row r="41344">
      <c r="A41344" s="294" t="s">
        <v>24655</v>
      </c>
      <c r="B41344" s="294"/>
      <c r="C41344" s="294"/>
      <c r="D41344" s="294"/>
      <c r="E41344" s="294"/>
      <c r="F41344" s="294"/>
    </row>
    <row r="41345">
      <c r="A41345" s="294" t="s">
        <v>24656</v>
      </c>
      <c r="B41345" s="294"/>
      <c r="C41345" s="294"/>
      <c r="D41345" s="294"/>
      <c r="E41345" s="294"/>
      <c r="F41345" s="294"/>
    </row>
    <row r="41346">
      <c r="A41346" s="294" t="s">
        <v>24657</v>
      </c>
      <c r="B41346" s="294"/>
      <c r="C41346" s="294"/>
      <c r="D41346" s="294"/>
      <c r="E41346" s="294"/>
      <c r="F41346" s="294"/>
    </row>
    <row r="41347">
      <c r="A41347" s="294"/>
      <c r="B41347" s="294"/>
      <c r="C41347" s="294"/>
      <c r="D41347" s="294"/>
      <c r="E41347" s="294"/>
      <c r="F41347" s="294"/>
    </row>
    <row r="41348">
      <c r="A41348" s="294" t="s">
        <v>21760</v>
      </c>
      <c r="B41348" s="294"/>
      <c r="C41348" s="294"/>
      <c r="D41348" s="294"/>
      <c r="E41348" s="294"/>
      <c r="F41348" s="294"/>
    </row>
    <row r="41349">
      <c r="A41349" s="294"/>
      <c r="B41349" s="294"/>
      <c r="C41349" s="294"/>
      <c r="D41349" s="294"/>
      <c r="E41349" s="294"/>
      <c r="F41349" s="294"/>
    </row>
    <row r="41350">
      <c r="A41350" s="294" t="s">
        <v>24658</v>
      </c>
      <c r="B41350" s="294"/>
      <c r="C41350" s="294"/>
      <c r="D41350" s="294"/>
      <c r="E41350" s="294"/>
      <c r="F41350" s="294"/>
    </row>
    <row r="41351">
      <c r="A41351" s="294" t="s">
        <v>24659</v>
      </c>
      <c r="B41351" s="294"/>
      <c r="C41351" s="294"/>
      <c r="D41351" s="294"/>
      <c r="E41351" s="294"/>
      <c r="F41351" s="294"/>
    </row>
    <row r="41352">
      <c r="A41352" s="294" t="s">
        <v>24660</v>
      </c>
      <c r="B41352" s="294"/>
      <c r="C41352" s="294"/>
      <c r="D41352" s="294"/>
      <c r="E41352" s="294"/>
      <c r="F41352" s="294"/>
    </row>
    <row r="41353">
      <c r="A41353" s="294" t="s">
        <v>24661</v>
      </c>
      <c r="B41353" s="294"/>
      <c r="C41353" s="294"/>
      <c r="D41353" s="294"/>
      <c r="E41353" s="294"/>
      <c r="F41353" s="294"/>
    </row>
    <row r="41354">
      <c r="A41354" s="294" t="s">
        <v>24662</v>
      </c>
      <c r="B41354" s="294"/>
      <c r="C41354" s="294"/>
      <c r="D41354" s="294"/>
      <c r="E41354" s="294"/>
      <c r="F41354" s="294"/>
    </row>
    <row r="41355">
      <c r="A41355" s="294" t="s">
        <v>24663</v>
      </c>
      <c r="B41355" s="294"/>
      <c r="C41355" s="294"/>
      <c r="D41355" s="294"/>
      <c r="E41355" s="294"/>
      <c r="F41355" s="294"/>
    </row>
    <row r="41356">
      <c r="A41356" s="294" t="s">
        <v>24664</v>
      </c>
      <c r="B41356" s="294"/>
      <c r="C41356" s="294"/>
      <c r="D41356" s="294"/>
      <c r="E41356" s="294"/>
      <c r="F41356" s="294"/>
    </row>
    <row r="41357">
      <c r="A41357" s="294" t="s">
        <v>24665</v>
      </c>
      <c r="B41357" s="294"/>
      <c r="C41357" s="294"/>
      <c r="D41357" s="294"/>
      <c r="E41357" s="294"/>
      <c r="F41357" s="294"/>
    </row>
    <row r="41358">
      <c r="A41358" s="294" t="s">
        <v>24666</v>
      </c>
      <c r="B41358" s="294"/>
      <c r="C41358" s="294"/>
      <c r="D41358" s="294"/>
      <c r="E41358" s="294"/>
      <c r="F41358" s="294"/>
    </row>
    <row r="41359">
      <c r="A41359" s="294" t="s">
        <v>24667</v>
      </c>
      <c r="B41359" s="294"/>
      <c r="C41359" s="294"/>
      <c r="D41359" s="294"/>
      <c r="E41359" s="294"/>
      <c r="F41359" s="294"/>
    </row>
    <row r="41360">
      <c r="A41360" s="294" t="s">
        <v>24668</v>
      </c>
      <c r="B41360" s="294"/>
      <c r="C41360" s="294"/>
      <c r="D41360" s="294"/>
      <c r="E41360" s="294"/>
      <c r="F41360" s="294"/>
    </row>
    <row r="41361">
      <c r="A41361" s="294" t="s">
        <v>24669</v>
      </c>
      <c r="B41361" s="294"/>
      <c r="C41361" s="294"/>
      <c r="D41361" s="294"/>
      <c r="E41361" s="294"/>
      <c r="F41361" s="294"/>
    </row>
    <row r="41362">
      <c r="A41362" s="294"/>
      <c r="B41362" s="294"/>
      <c r="C41362" s="294"/>
      <c r="D41362" s="294"/>
      <c r="E41362" s="294"/>
      <c r="F41362" s="294"/>
    </row>
    <row r="41363">
      <c r="A41363" s="294" t="s">
        <v>22353</v>
      </c>
      <c r="B41363" s="294"/>
      <c r="C41363" s="294"/>
      <c r="D41363" s="294"/>
      <c r="E41363" s="294"/>
      <c r="F41363" s="294"/>
    </row>
    <row r="41364">
      <c r="A41364" s="294"/>
      <c r="B41364" s="294"/>
      <c r="C41364" s="294"/>
      <c r="D41364" s="294"/>
      <c r="E41364" s="294"/>
      <c r="F41364" s="294"/>
    </row>
    <row r="41365">
      <c r="A41365" s="294" t="s">
        <v>24670</v>
      </c>
      <c r="B41365" s="294"/>
      <c r="C41365" s="294"/>
      <c r="D41365" s="294"/>
      <c r="E41365" s="294"/>
      <c r="F41365" s="294"/>
    </row>
    <row r="41366">
      <c r="A41366" s="294" t="s">
        <v>24671</v>
      </c>
      <c r="B41366" s="294"/>
      <c r="C41366" s="294"/>
      <c r="D41366" s="294"/>
      <c r="E41366" s="294"/>
      <c r="F41366" s="294"/>
    </row>
    <row r="41367">
      <c r="A41367" s="294" t="s">
        <v>24672</v>
      </c>
      <c r="B41367" s="294"/>
      <c r="C41367" s="294"/>
      <c r="D41367" s="294"/>
      <c r="E41367" s="294"/>
      <c r="F41367" s="294"/>
    </row>
    <row r="41368">
      <c r="A41368" s="294" t="s">
        <v>24673</v>
      </c>
      <c r="B41368" s="294"/>
      <c r="C41368" s="294"/>
      <c r="D41368" s="294"/>
      <c r="E41368" s="294"/>
      <c r="F41368" s="294"/>
    </row>
    <row r="41369">
      <c r="A41369" s="294" t="s">
        <v>24674</v>
      </c>
      <c r="B41369" s="294"/>
      <c r="C41369" s="294"/>
      <c r="D41369" s="294"/>
      <c r="E41369" s="294"/>
      <c r="F41369" s="294"/>
    </row>
    <row r="41370">
      <c r="A41370" s="294" t="s">
        <v>24675</v>
      </c>
      <c r="B41370" s="294"/>
      <c r="C41370" s="294"/>
      <c r="D41370" s="294"/>
      <c r="E41370" s="294"/>
      <c r="F41370" s="294"/>
    </row>
    <row r="41371">
      <c r="A41371" s="294" t="s">
        <v>24676</v>
      </c>
      <c r="B41371" s="294"/>
      <c r="C41371" s="294"/>
      <c r="D41371" s="294"/>
      <c r="E41371" s="294"/>
      <c r="F41371" s="294"/>
    </row>
    <row r="41372">
      <c r="A41372" s="294" t="s">
        <v>24677</v>
      </c>
      <c r="B41372" s="294"/>
      <c r="C41372" s="294"/>
      <c r="D41372" s="294"/>
      <c r="E41372" s="294"/>
      <c r="F41372" s="294"/>
    </row>
    <row r="41373">
      <c r="A41373" s="294" t="s">
        <v>24678</v>
      </c>
      <c r="B41373" s="294"/>
      <c r="C41373" s="294"/>
      <c r="D41373" s="294"/>
      <c r="E41373" s="294"/>
      <c r="F41373" s="294"/>
    </row>
    <row r="41374">
      <c r="A41374" s="294" t="s">
        <v>24679</v>
      </c>
      <c r="B41374" s="294"/>
      <c r="C41374" s="294"/>
      <c r="D41374" s="294"/>
      <c r="E41374" s="294"/>
      <c r="F41374" s="294"/>
    </row>
    <row r="41375">
      <c r="A41375" s="294" t="s">
        <v>24680</v>
      </c>
      <c r="B41375" s="294"/>
      <c r="C41375" s="294"/>
      <c r="D41375" s="294"/>
      <c r="E41375" s="294"/>
      <c r="F41375" s="294"/>
    </row>
    <row r="41376">
      <c r="A41376" s="294" t="s">
        <v>24681</v>
      </c>
      <c r="B41376" s="294"/>
      <c r="C41376" s="294"/>
      <c r="D41376" s="294"/>
      <c r="E41376" s="294"/>
      <c r="F41376" s="294"/>
    </row>
    <row r="41377">
      <c r="A41377" s="294" t="s">
        <v>24682</v>
      </c>
      <c r="B41377" s="294"/>
      <c r="C41377" s="294"/>
      <c r="D41377" s="294"/>
      <c r="E41377" s="294"/>
      <c r="F41377" s="294"/>
    </row>
    <row r="41378">
      <c r="A41378" s="294" t="s">
        <v>24683</v>
      </c>
      <c r="B41378" s="294"/>
      <c r="C41378" s="294"/>
      <c r="D41378" s="294"/>
      <c r="E41378" s="294"/>
      <c r="F41378" s="294"/>
    </row>
    <row r="41379">
      <c r="A41379" s="294" t="s">
        <v>24684</v>
      </c>
      <c r="B41379" s="294"/>
      <c r="C41379" s="294"/>
      <c r="D41379" s="294"/>
      <c r="E41379" s="294"/>
      <c r="F41379" s="294"/>
    </row>
    <row r="41380">
      <c r="A41380" s="294" t="s">
        <v>24685</v>
      </c>
      <c r="B41380" s="294"/>
      <c r="C41380" s="294"/>
      <c r="D41380" s="294"/>
      <c r="E41380" s="294"/>
      <c r="F41380" s="294"/>
    </row>
    <row r="41381">
      <c r="A41381" s="294" t="s">
        <v>24686</v>
      </c>
      <c r="B41381" s="294"/>
      <c r="C41381" s="294"/>
      <c r="D41381" s="294"/>
      <c r="E41381" s="294"/>
      <c r="F41381" s="294"/>
    </row>
    <row r="41382">
      <c r="A41382" s="294" t="s">
        <v>24687</v>
      </c>
      <c r="B41382" s="294"/>
      <c r="C41382" s="294"/>
      <c r="D41382" s="294"/>
      <c r="E41382" s="294"/>
      <c r="F41382" s="294"/>
    </row>
    <row r="41383">
      <c r="A41383" s="294" t="s">
        <v>24688</v>
      </c>
      <c r="B41383" s="294"/>
      <c r="C41383" s="294"/>
      <c r="D41383" s="294"/>
      <c r="E41383" s="294"/>
      <c r="F41383" s="294"/>
    </row>
    <row r="41384">
      <c r="A41384" s="294"/>
      <c r="B41384" s="294"/>
      <c r="C41384" s="294"/>
      <c r="D41384" s="294"/>
      <c r="E41384" s="294"/>
      <c r="F41384" s="294"/>
    </row>
    <row r="41385">
      <c r="A41385" s="294" t="s">
        <v>41927</v>
      </c>
      <c r="B41385" s="294"/>
      <c r="C41385" s="294"/>
      <c r="D41385" s="294"/>
      <c r="E41385" s="294"/>
      <c r="F41385" s="294"/>
    </row>
    <row r="41386">
      <c r="A41386" s="294" t="s">
        <v>45769</v>
      </c>
      <c r="B41386" s="294"/>
      <c r="C41386" s="294"/>
      <c r="D41386" s="294"/>
      <c r="E41386" s="294"/>
      <c r="F41386" s="294"/>
    </row>
    <row r="41387">
      <c r="A41387" s="294" t="s">
        <v>21672</v>
      </c>
      <c r="B41387" s="294"/>
      <c r="C41387" s="294"/>
      <c r="D41387" s="294"/>
      <c r="E41387" s="294"/>
      <c r="F41387" s="294"/>
    </row>
    <row r="41388">
      <c r="A41388" s="294" t="s">
        <v>45770</v>
      </c>
      <c r="B41388" s="294"/>
      <c r="C41388" s="294"/>
      <c r="D41388" s="294"/>
      <c r="E41388" s="294"/>
      <c r="F41388" s="294"/>
    </row>
    <row r="41389">
      <c r="A41389" s="294"/>
      <c r="B41389" s="294"/>
      <c r="C41389" s="294"/>
      <c r="D41389" s="294"/>
      <c r="E41389" s="294"/>
      <c r="F41389" s="294"/>
    </row>
    <row r="41390">
      <c r="A41390" s="294" t="s">
        <v>21429</v>
      </c>
      <c r="B41390" s="294"/>
      <c r="C41390" s="294"/>
      <c r="D41390" s="294"/>
      <c r="E41390" s="294"/>
      <c r="F41390" s="294"/>
    </row>
    <row r="41391">
      <c r="A41391" s="294" t="s">
        <v>45771</v>
      </c>
      <c r="B41391" s="294"/>
      <c r="C41391" s="294"/>
      <c r="D41391" s="294"/>
      <c r="E41391" s="294"/>
      <c r="F41391" s="294"/>
    </row>
    <row r="41392">
      <c r="A41392" s="294"/>
      <c r="B41392" s="294"/>
      <c r="C41392" s="294"/>
      <c r="D41392" s="294"/>
      <c r="E41392" s="294"/>
      <c r="F41392" s="294"/>
    </row>
    <row r="41393">
      <c r="A41393" s="294" t="s">
        <v>24691</v>
      </c>
      <c r="B41393" s="294"/>
      <c r="C41393" s="294"/>
      <c r="D41393" s="294"/>
      <c r="E41393" s="294"/>
      <c r="F41393" s="294"/>
    </row>
    <row r="41394">
      <c r="A41394" s="294" t="s">
        <v>24692</v>
      </c>
      <c r="B41394" s="294"/>
      <c r="C41394" s="294"/>
      <c r="D41394" s="294"/>
      <c r="E41394" s="294"/>
      <c r="F41394" s="294"/>
    </row>
    <row r="41395">
      <c r="A41395" s="294" t="s">
        <v>24693</v>
      </c>
      <c r="B41395" s="294"/>
      <c r="C41395" s="294"/>
      <c r="D41395" s="294"/>
      <c r="E41395" s="294"/>
      <c r="F41395" s="294"/>
    </row>
    <row r="41396">
      <c r="A41396" s="294" t="s">
        <v>24694</v>
      </c>
      <c r="B41396" s="294"/>
      <c r="C41396" s="294"/>
      <c r="D41396" s="294"/>
      <c r="E41396" s="294"/>
      <c r="F41396" s="294"/>
    </row>
    <row r="41397">
      <c r="A41397" s="294" t="s">
        <v>24695</v>
      </c>
      <c r="B41397" s="294"/>
      <c r="C41397" s="294"/>
      <c r="D41397" s="294"/>
      <c r="E41397" s="294"/>
      <c r="F41397" s="294"/>
    </row>
    <row r="41398">
      <c r="A41398" s="294" t="s">
        <v>24696</v>
      </c>
      <c r="B41398" s="294"/>
      <c r="C41398" s="294"/>
      <c r="D41398" s="294"/>
      <c r="E41398" s="294"/>
      <c r="F41398" s="294"/>
    </row>
    <row r="41399">
      <c r="A41399" s="294" t="s">
        <v>24697</v>
      </c>
      <c r="B41399" s="294"/>
      <c r="C41399" s="294"/>
      <c r="D41399" s="294"/>
      <c r="E41399" s="294"/>
      <c r="F41399" s="294"/>
    </row>
    <row r="41400">
      <c r="A41400" s="294" t="s">
        <v>24698</v>
      </c>
      <c r="B41400" s="294"/>
      <c r="C41400" s="294"/>
      <c r="D41400" s="294"/>
      <c r="E41400" s="294"/>
      <c r="F41400" s="294"/>
    </row>
    <row r="41401">
      <c r="A41401" s="294" t="s">
        <v>24699</v>
      </c>
      <c r="B41401" s="294"/>
      <c r="C41401" s="294"/>
      <c r="D41401" s="294"/>
      <c r="E41401" s="294"/>
      <c r="F41401" s="294"/>
    </row>
    <row r="41402">
      <c r="A41402" s="294" t="s">
        <v>24700</v>
      </c>
      <c r="B41402" s="294"/>
      <c r="C41402" s="294"/>
      <c r="D41402" s="294"/>
      <c r="E41402" s="294"/>
      <c r="F41402" s="294"/>
    </row>
    <row r="41403">
      <c r="A41403" s="294" t="s">
        <v>24701</v>
      </c>
      <c r="B41403" s="294"/>
      <c r="C41403" s="294"/>
      <c r="D41403" s="294"/>
      <c r="E41403" s="294"/>
      <c r="F41403" s="294"/>
    </row>
    <row r="41404">
      <c r="A41404" s="294" t="s">
        <v>24702</v>
      </c>
      <c r="B41404" s="294"/>
      <c r="C41404" s="294"/>
      <c r="D41404" s="294"/>
      <c r="E41404" s="294"/>
      <c r="F41404" s="294"/>
    </row>
    <row r="41405">
      <c r="A41405" s="294"/>
      <c r="B41405" s="294"/>
      <c r="C41405" s="294"/>
      <c r="D41405" s="294"/>
      <c r="E41405" s="294"/>
      <c r="F41405" s="294"/>
    </row>
    <row r="41406">
      <c r="A41406" s="294" t="s">
        <v>22564</v>
      </c>
      <c r="B41406" s="294"/>
      <c r="C41406" s="294"/>
      <c r="D41406" s="294"/>
      <c r="E41406" s="294"/>
      <c r="F41406" s="294"/>
    </row>
    <row r="41407">
      <c r="A41407" s="294" t="s">
        <v>24703</v>
      </c>
      <c r="B41407" s="294"/>
      <c r="C41407" s="294"/>
      <c r="D41407" s="294"/>
      <c r="E41407" s="294"/>
      <c r="F41407" s="294"/>
    </row>
    <row r="41408">
      <c r="A41408" s="294" t="s">
        <v>24704</v>
      </c>
      <c r="B41408" s="294"/>
      <c r="C41408" s="294"/>
      <c r="D41408" s="294"/>
      <c r="E41408" s="294"/>
      <c r="F41408" s="294"/>
    </row>
    <row r="41409">
      <c r="A41409" s="294"/>
      <c r="B41409" s="294"/>
      <c r="C41409" s="294"/>
      <c r="D41409" s="294"/>
      <c r="E41409" s="294"/>
      <c r="F41409" s="294"/>
    </row>
    <row r="41410">
      <c r="A41410" s="294" t="s">
        <v>24705</v>
      </c>
      <c r="B41410" s="294"/>
      <c r="C41410" s="294"/>
      <c r="D41410" s="294"/>
      <c r="E41410" s="294"/>
      <c r="F41410" s="294"/>
    </row>
    <row r="41411">
      <c r="A41411" s="294" t="s">
        <v>24706</v>
      </c>
      <c r="B41411" s="294"/>
      <c r="C41411" s="294"/>
      <c r="D41411" s="294"/>
      <c r="E41411" s="294"/>
      <c r="F41411" s="294"/>
    </row>
    <row r="41412">
      <c r="A41412" s="294" t="s">
        <v>45772</v>
      </c>
      <c r="B41412" s="294"/>
      <c r="C41412" s="294"/>
      <c r="D41412" s="294"/>
      <c r="E41412" s="294"/>
      <c r="F41412" s="294"/>
    </row>
    <row r="41413">
      <c r="A41413" s="294" t="s">
        <v>24708</v>
      </c>
      <c r="B41413" s="294"/>
      <c r="C41413" s="294"/>
      <c r="D41413" s="294"/>
      <c r="E41413" s="294"/>
      <c r="F41413" s="294"/>
    </row>
    <row r="41414">
      <c r="A41414" s="294" t="s">
        <v>24709</v>
      </c>
      <c r="B41414" s="294"/>
      <c r="C41414" s="294"/>
      <c r="D41414" s="294"/>
      <c r="E41414" s="294"/>
      <c r="F41414" s="294"/>
    </row>
    <row r="41415">
      <c r="A41415" s="294" t="s">
        <v>24710</v>
      </c>
      <c r="B41415" s="294"/>
      <c r="C41415" s="294"/>
      <c r="D41415" s="294"/>
      <c r="E41415" s="294"/>
      <c r="F41415" s="294"/>
    </row>
    <row r="41416">
      <c r="A41416" s="294" t="s">
        <v>24587</v>
      </c>
      <c r="B41416" s="294"/>
      <c r="C41416" s="294"/>
      <c r="D41416" s="294"/>
      <c r="E41416" s="294"/>
      <c r="F41416" s="294"/>
    </row>
    <row r="41417">
      <c r="A41417" s="294"/>
      <c r="B41417" s="294"/>
      <c r="C41417" s="294"/>
      <c r="D41417" s="294"/>
      <c r="E41417" s="294"/>
      <c r="F41417" s="294"/>
    </row>
    <row r="41418">
      <c r="A41418" s="294" t="s">
        <v>24711</v>
      </c>
      <c r="B41418" s="294"/>
      <c r="C41418" s="294"/>
      <c r="D41418" s="294"/>
      <c r="E41418" s="294"/>
      <c r="F41418" s="294"/>
    </row>
    <row r="41419">
      <c r="A41419" s="294" t="s">
        <v>24712</v>
      </c>
      <c r="B41419" s="294"/>
      <c r="C41419" s="294"/>
      <c r="D41419" s="294"/>
      <c r="E41419" s="294"/>
      <c r="F41419" s="294"/>
    </row>
    <row r="41420">
      <c r="A41420" s="294"/>
      <c r="B41420" s="294"/>
      <c r="C41420" s="294"/>
      <c r="D41420" s="294"/>
      <c r="E41420" s="294"/>
      <c r="F41420" s="294"/>
    </row>
    <row r="41421">
      <c r="A41421" s="294" t="s">
        <v>24713</v>
      </c>
      <c r="B41421" s="294"/>
      <c r="C41421" s="294"/>
      <c r="D41421" s="294"/>
      <c r="E41421" s="294"/>
      <c r="F41421" s="294"/>
    </row>
    <row r="41422">
      <c r="A41422" s="294" t="s">
        <v>24714</v>
      </c>
      <c r="B41422" s="294"/>
      <c r="C41422" s="294"/>
      <c r="D41422" s="294"/>
      <c r="E41422" s="294"/>
      <c r="F41422" s="294"/>
    </row>
    <row r="41423">
      <c r="A41423" s="294" t="s">
        <v>24715</v>
      </c>
      <c r="B41423" s="294"/>
      <c r="C41423" s="294"/>
      <c r="D41423" s="294"/>
      <c r="E41423" s="294"/>
      <c r="F41423" s="294"/>
    </row>
    <row r="41424">
      <c r="A41424" s="294" t="s">
        <v>24716</v>
      </c>
      <c r="B41424" s="294"/>
      <c r="C41424" s="294"/>
      <c r="D41424" s="294"/>
      <c r="E41424" s="294"/>
      <c r="F41424" s="294"/>
    </row>
    <row r="41425">
      <c r="A41425" s="294" t="s">
        <v>24717</v>
      </c>
      <c r="B41425" s="294"/>
      <c r="C41425" s="294"/>
      <c r="D41425" s="294"/>
      <c r="E41425" s="294"/>
      <c r="F41425" s="294"/>
    </row>
    <row r="41426">
      <c r="A41426" s="294" t="s">
        <v>24718</v>
      </c>
      <c r="B41426" s="294"/>
      <c r="C41426" s="294"/>
      <c r="D41426" s="294"/>
      <c r="E41426" s="294"/>
      <c r="F41426" s="294"/>
    </row>
    <row r="41427">
      <c r="A41427" s="294" t="s">
        <v>24719</v>
      </c>
      <c r="B41427" s="294"/>
      <c r="C41427" s="294"/>
      <c r="D41427" s="294"/>
      <c r="E41427" s="294"/>
      <c r="F41427" s="294"/>
    </row>
    <row r="41428">
      <c r="A41428" s="294" t="s">
        <v>24720</v>
      </c>
      <c r="B41428" s="294"/>
      <c r="C41428" s="294"/>
      <c r="D41428" s="294"/>
      <c r="E41428" s="294"/>
      <c r="F41428" s="294"/>
    </row>
    <row r="41429">
      <c r="A41429" s="294" t="s">
        <v>24721</v>
      </c>
      <c r="B41429" s="294"/>
      <c r="C41429" s="294"/>
      <c r="D41429" s="294"/>
      <c r="E41429" s="294"/>
      <c r="F41429" s="294"/>
    </row>
    <row r="41430">
      <c r="A41430" s="294" t="s">
        <v>24722</v>
      </c>
      <c r="B41430" s="294"/>
      <c r="C41430" s="294"/>
      <c r="D41430" s="294"/>
      <c r="E41430" s="294"/>
      <c r="F41430" s="294"/>
    </row>
    <row r="41431">
      <c r="A41431" s="294" t="s">
        <v>24723</v>
      </c>
      <c r="B41431" s="294"/>
      <c r="C41431" s="294"/>
      <c r="D41431" s="294"/>
      <c r="E41431" s="294"/>
      <c r="F41431" s="294"/>
    </row>
    <row r="41432">
      <c r="A41432" s="294" t="s">
        <v>24724</v>
      </c>
      <c r="B41432" s="294"/>
      <c r="C41432" s="294"/>
      <c r="D41432" s="294"/>
      <c r="E41432" s="294"/>
      <c r="F41432" s="294"/>
    </row>
    <row r="41433">
      <c r="A41433" s="294" t="s">
        <v>24725</v>
      </c>
      <c r="B41433" s="294"/>
      <c r="C41433" s="294"/>
      <c r="D41433" s="294"/>
      <c r="E41433" s="294"/>
      <c r="F41433" s="294"/>
    </row>
    <row r="41434">
      <c r="A41434" s="294" t="s">
        <v>24726</v>
      </c>
      <c r="B41434" s="294"/>
      <c r="C41434" s="294"/>
      <c r="D41434" s="294"/>
      <c r="E41434" s="294"/>
      <c r="F41434" s="294"/>
    </row>
    <row r="41435">
      <c r="A41435" s="294"/>
      <c r="B41435" s="294"/>
      <c r="C41435" s="294"/>
      <c r="D41435" s="294"/>
      <c r="E41435" s="294"/>
      <c r="F41435" s="294"/>
    </row>
    <row r="41436">
      <c r="A41436" s="294" t="s">
        <v>21344</v>
      </c>
      <c r="B41436" s="294"/>
      <c r="C41436" s="294"/>
      <c r="D41436" s="294"/>
      <c r="E41436" s="294"/>
      <c r="F41436" s="294"/>
    </row>
    <row r="41437">
      <c r="A41437" s="294" t="s">
        <v>24727</v>
      </c>
      <c r="B41437" s="294"/>
      <c r="C41437" s="294"/>
      <c r="D41437" s="294"/>
      <c r="E41437" s="294"/>
      <c r="F41437" s="294"/>
    </row>
    <row r="41438">
      <c r="A41438" s="294" t="s">
        <v>24728</v>
      </c>
      <c r="B41438" s="294"/>
      <c r="C41438" s="294"/>
      <c r="D41438" s="294"/>
      <c r="E41438" s="294"/>
      <c r="F41438" s="294"/>
    </row>
    <row r="41439">
      <c r="A41439" s="294"/>
      <c r="B41439" s="294"/>
      <c r="C41439" s="294"/>
      <c r="D41439" s="294"/>
      <c r="E41439" s="294"/>
      <c r="F41439" s="294"/>
    </row>
    <row r="41440">
      <c r="A41440" s="294" t="s">
        <v>24729</v>
      </c>
      <c r="B41440" s="294"/>
      <c r="C41440" s="294"/>
      <c r="D41440" s="294"/>
      <c r="E41440" s="294"/>
      <c r="F41440" s="294"/>
    </row>
    <row r="41441">
      <c r="A41441" s="294" t="s">
        <v>24730</v>
      </c>
      <c r="B41441" s="294"/>
      <c r="C41441" s="294"/>
      <c r="D41441" s="294"/>
      <c r="E41441" s="294"/>
      <c r="F41441" s="294"/>
    </row>
    <row r="41442">
      <c r="A41442" s="294" t="s">
        <v>24731</v>
      </c>
      <c r="B41442" s="294"/>
      <c r="C41442" s="294"/>
      <c r="D41442" s="294"/>
      <c r="E41442" s="294"/>
      <c r="F41442" s="294"/>
    </row>
    <row r="41443">
      <c r="A41443" s="294" t="s">
        <v>24732</v>
      </c>
      <c r="B41443" s="294"/>
      <c r="C41443" s="294"/>
      <c r="D41443" s="294"/>
      <c r="E41443" s="294"/>
      <c r="F41443" s="294"/>
    </row>
    <row r="41444">
      <c r="A41444" s="294" t="s">
        <v>24733</v>
      </c>
      <c r="B41444" s="294"/>
      <c r="C41444" s="294"/>
      <c r="D41444" s="294"/>
      <c r="E41444" s="294"/>
      <c r="F41444" s="294"/>
    </row>
    <row r="41445">
      <c r="A41445" s="294" t="s">
        <v>24734</v>
      </c>
      <c r="B41445" s="294"/>
      <c r="C41445" s="294"/>
      <c r="D41445" s="294"/>
      <c r="E41445" s="294"/>
      <c r="F41445" s="294"/>
    </row>
    <row r="41446">
      <c r="A41446" s="294"/>
      <c r="B41446" s="294"/>
      <c r="C41446" s="294"/>
      <c r="D41446" s="294"/>
      <c r="E41446" s="294"/>
      <c r="F41446" s="294"/>
    </row>
    <row r="41447">
      <c r="A41447" s="294" t="s">
        <v>24735</v>
      </c>
      <c r="B41447" s="294"/>
      <c r="C41447" s="294"/>
      <c r="D41447" s="294"/>
      <c r="E41447" s="294"/>
      <c r="F41447" s="294"/>
    </row>
    <row r="41448">
      <c r="A41448" s="294" t="s">
        <v>24736</v>
      </c>
      <c r="B41448" s="294"/>
      <c r="C41448" s="294"/>
      <c r="D41448" s="294"/>
      <c r="E41448" s="294"/>
      <c r="F41448" s="294"/>
    </row>
    <row r="41449">
      <c r="A41449" s="294" t="s">
        <v>24737</v>
      </c>
      <c r="B41449" s="294"/>
      <c r="C41449" s="294"/>
      <c r="D41449" s="294"/>
      <c r="E41449" s="294"/>
      <c r="F41449" s="294"/>
    </row>
    <row r="41450">
      <c r="A41450" s="294"/>
      <c r="B41450" s="294"/>
      <c r="C41450" s="294"/>
      <c r="D41450" s="294"/>
      <c r="E41450" s="294"/>
      <c r="F41450" s="294"/>
    </row>
    <row r="41451">
      <c r="A41451" s="294" t="s">
        <v>24738</v>
      </c>
      <c r="B41451" s="294"/>
      <c r="C41451" s="294"/>
      <c r="D41451" s="294"/>
      <c r="E41451" s="294"/>
      <c r="F41451" s="294"/>
    </row>
    <row r="41452">
      <c r="A41452" s="294" t="s">
        <v>24739</v>
      </c>
      <c r="B41452" s="294"/>
      <c r="C41452" s="294"/>
      <c r="D41452" s="294"/>
      <c r="E41452" s="294"/>
      <c r="F41452" s="294"/>
    </row>
    <row r="41453">
      <c r="A41453" s="294" t="s">
        <v>24740</v>
      </c>
      <c r="B41453" s="294"/>
      <c r="C41453" s="294"/>
      <c r="D41453" s="294"/>
      <c r="E41453" s="294"/>
      <c r="F41453" s="294"/>
    </row>
    <row r="41454">
      <c r="A41454" s="294" t="s">
        <v>24741</v>
      </c>
      <c r="B41454" s="294"/>
      <c r="C41454" s="294"/>
      <c r="D41454" s="294"/>
      <c r="E41454" s="294"/>
      <c r="F41454" s="294"/>
    </row>
    <row r="41455">
      <c r="A41455" s="294"/>
      <c r="B41455" s="294"/>
      <c r="C41455" s="294"/>
      <c r="D41455" s="294"/>
      <c r="E41455" s="294"/>
      <c r="F41455" s="294"/>
    </row>
    <row r="41456">
      <c r="A41456" s="294" t="s">
        <v>24742</v>
      </c>
      <c r="B41456" s="294"/>
      <c r="C41456" s="294"/>
      <c r="D41456" s="294"/>
      <c r="E41456" s="294"/>
      <c r="F41456" s="294"/>
    </row>
    <row r="41457">
      <c r="A41457" s="294" t="s">
        <v>24743</v>
      </c>
      <c r="B41457" s="294"/>
      <c r="C41457" s="294"/>
      <c r="D41457" s="294"/>
      <c r="E41457" s="294"/>
      <c r="F41457" s="294"/>
    </row>
    <row r="41458">
      <c r="A41458" s="294"/>
      <c r="B41458" s="294"/>
      <c r="C41458" s="294"/>
      <c r="D41458" s="294"/>
      <c r="E41458" s="294"/>
      <c r="F41458" s="294"/>
    </row>
    <row r="41459">
      <c r="A41459" s="294" t="s">
        <v>24744</v>
      </c>
      <c r="B41459" s="294"/>
      <c r="C41459" s="294"/>
      <c r="D41459" s="294"/>
      <c r="E41459" s="294"/>
      <c r="F41459" s="294"/>
    </row>
    <row r="41460">
      <c r="A41460" s="294" t="s">
        <v>24745</v>
      </c>
      <c r="B41460" s="294"/>
      <c r="C41460" s="294"/>
      <c r="D41460" s="294"/>
      <c r="E41460" s="294"/>
      <c r="F41460" s="294"/>
    </row>
    <row r="41461">
      <c r="A41461" s="294" t="s">
        <v>24746</v>
      </c>
      <c r="B41461" s="294"/>
      <c r="C41461" s="294"/>
      <c r="D41461" s="294"/>
      <c r="E41461" s="294"/>
      <c r="F41461" s="294"/>
    </row>
    <row r="41462">
      <c r="A41462" s="294" t="s">
        <v>24747</v>
      </c>
      <c r="B41462" s="294"/>
      <c r="C41462" s="294"/>
      <c r="D41462" s="294"/>
      <c r="E41462" s="294"/>
      <c r="F41462" s="294"/>
    </row>
    <row r="41463">
      <c r="A41463" s="294" t="s">
        <v>24748</v>
      </c>
      <c r="B41463" s="294"/>
      <c r="C41463" s="294"/>
      <c r="D41463" s="294"/>
      <c r="E41463" s="294"/>
      <c r="F41463" s="294"/>
    </row>
    <row r="41464">
      <c r="A41464" s="294" t="s">
        <v>24749</v>
      </c>
      <c r="B41464" s="294"/>
      <c r="C41464" s="294"/>
      <c r="D41464" s="294"/>
      <c r="E41464" s="294"/>
      <c r="F41464" s="294"/>
    </row>
    <row r="41465">
      <c r="A41465" s="294" t="s">
        <v>24750</v>
      </c>
      <c r="B41465" s="294"/>
      <c r="C41465" s="294"/>
      <c r="D41465" s="294"/>
      <c r="E41465" s="294"/>
      <c r="F41465" s="294"/>
    </row>
    <row r="41466">
      <c r="A41466" s="294" t="s">
        <v>24751</v>
      </c>
      <c r="B41466" s="294"/>
      <c r="C41466" s="294"/>
      <c r="D41466" s="294"/>
      <c r="E41466" s="294"/>
      <c r="F41466" s="294"/>
    </row>
    <row r="41467">
      <c r="A41467" s="294" t="s">
        <v>24752</v>
      </c>
      <c r="B41467" s="294"/>
      <c r="C41467" s="294"/>
      <c r="D41467" s="294"/>
      <c r="E41467" s="294"/>
      <c r="F41467" s="294"/>
    </row>
    <row r="41468">
      <c r="A41468" s="294" t="s">
        <v>24753</v>
      </c>
      <c r="B41468" s="294"/>
      <c r="C41468" s="294"/>
      <c r="D41468" s="294"/>
      <c r="E41468" s="294"/>
      <c r="F41468" s="294"/>
    </row>
    <row r="41469">
      <c r="A41469" s="294" t="s">
        <v>23873</v>
      </c>
      <c r="B41469" s="294"/>
      <c r="C41469" s="294"/>
      <c r="D41469" s="294"/>
      <c r="E41469" s="294"/>
      <c r="F41469" s="294"/>
    </row>
    <row r="41470">
      <c r="A41470" s="294"/>
      <c r="B41470" s="294"/>
      <c r="C41470" s="294"/>
      <c r="D41470" s="294"/>
      <c r="E41470" s="294"/>
      <c r="F41470" s="294"/>
    </row>
    <row r="41471">
      <c r="A41471" s="294" t="s">
        <v>41927</v>
      </c>
      <c r="B41471" s="294"/>
      <c r="C41471" s="294"/>
      <c r="D41471" s="294"/>
      <c r="E41471" s="294"/>
      <c r="F41471" s="294"/>
    </row>
    <row r="41472">
      <c r="A41472" s="294" t="s">
        <v>45773</v>
      </c>
      <c r="B41472" s="294"/>
      <c r="C41472" s="294"/>
      <c r="D41472" s="294"/>
      <c r="E41472" s="294"/>
      <c r="F41472" s="294"/>
    </row>
    <row r="41473">
      <c r="A41473" s="294" t="s">
        <v>21618</v>
      </c>
      <c r="B41473" s="294"/>
      <c r="C41473" s="294"/>
      <c r="D41473" s="294"/>
      <c r="E41473" s="294"/>
      <c r="F41473" s="294"/>
    </row>
    <row r="41474">
      <c r="A41474" s="294" t="s">
        <v>45774</v>
      </c>
      <c r="B41474" s="294"/>
      <c r="C41474" s="294"/>
      <c r="D41474" s="294"/>
      <c r="E41474" s="294"/>
      <c r="F41474" s="294"/>
    </row>
    <row r="41475">
      <c r="A41475" s="294" t="s">
        <v>45775</v>
      </c>
      <c r="B41475" s="294"/>
      <c r="C41475" s="294"/>
      <c r="D41475" s="294"/>
      <c r="E41475" s="294"/>
      <c r="F41475" s="294"/>
    </row>
    <row r="41476">
      <c r="A41476" s="294"/>
      <c r="B41476" s="294"/>
      <c r="C41476" s="294"/>
      <c r="D41476" s="294"/>
      <c r="E41476" s="294"/>
      <c r="F41476" s="294"/>
    </row>
    <row r="41477">
      <c r="A41477" s="294" t="s">
        <v>22512</v>
      </c>
      <c r="B41477" s="294"/>
      <c r="C41477" s="294"/>
      <c r="D41477" s="294"/>
      <c r="E41477" s="294"/>
      <c r="F41477" s="294"/>
    </row>
    <row r="41478">
      <c r="A41478" s="294"/>
      <c r="B41478" s="294"/>
      <c r="C41478" s="294"/>
      <c r="D41478" s="294"/>
      <c r="E41478" s="294"/>
      <c r="F41478" s="294"/>
    </row>
    <row r="41479">
      <c r="A41479" s="294" t="str">
        <f>ARRAY_CONSTRAIN(ARRAYFORMULA(-Ativyayama(excessive Physical Exertion)), 1, 1)</f>
        <v>#ERROR!</v>
      </c>
      <c r="B41479" s="294"/>
      <c r="C41479" s="294"/>
      <c r="D41479" s="294"/>
      <c r="E41479" s="294"/>
      <c r="F41479" s="294"/>
    </row>
    <row r="41480">
      <c r="A41480" s="294" t="str">
        <f>ARRAY_CONSTRAIN(ARRAYFORMULA(-Atibharavahana(lifting Heavy weights)), 1, 1)</f>
        <v>#ERROR!</v>
      </c>
      <c r="B41480" s="294"/>
      <c r="C41480" s="294"/>
      <c r="D41480" s="294"/>
      <c r="E41480" s="294"/>
      <c r="F41480" s="294"/>
    </row>
    <row r="41481">
      <c r="A41481" s="294" t="str">
        <f>ARRAY_CONSTRAIN(ARRAYFORMULA(-Utkatasana for long periods(sitting in awkward posture)), 1, 1)</f>
        <v>#ERROR!</v>
      </c>
      <c r="B41481" s="294"/>
      <c r="C41481" s="294"/>
      <c r="D41481" s="294"/>
      <c r="E41481" s="294"/>
      <c r="F41481" s="294"/>
    </row>
    <row r="41482">
      <c r="A41482" s="294" t="str">
        <f>ARRAY_CONSTRAIN(ARRAYFORMULA(-Garbha prasava(childbirth trauma)), 1, 1)</f>
        <v>#ERROR!</v>
      </c>
      <c r="B41482" s="294"/>
      <c r="C41482" s="294"/>
      <c r="D41482" s="294"/>
      <c r="E41482" s="294"/>
      <c r="F41482" s="294"/>
    </row>
    <row r="41483">
      <c r="A41483" s="294" t="str">
        <f>ARRAY_CONSTRAIN(ARRAYFORMULA(-chronic Atisara(diarrhea) or Pravahika(dysentery)), 1, 1)</f>
        <v>#ERROR!</v>
      </c>
      <c r="B41483" s="294"/>
      <c r="C41483" s="294"/>
      <c r="D41483" s="294"/>
      <c r="E41483" s="294"/>
      <c r="F41483" s="294"/>
    </row>
    <row r="41484">
      <c r="A41484" s="294" t="str">
        <f>ARRAY_CONSTRAIN(ARRAYFORMULA(-Bastikarma Atiyoga(overuse of enema)), 1, 1)</f>
        <v>#ERROR!</v>
      </c>
      <c r="B41484" s="294"/>
      <c r="C41484" s="294"/>
      <c r="D41484" s="294"/>
      <c r="E41484" s="294"/>
      <c r="F41484" s="294"/>
    </row>
    <row r="41485">
      <c r="A41485" s="294" t="str">
        <f>ARRAY_CONSTRAIN(ARRAYFORMULA(-Udavarta / Vata Prakopa), 1, 1)</f>
        <v>#ERROR!</v>
      </c>
      <c r="B41485" s="294"/>
      <c r="C41485" s="294"/>
      <c r="D41485" s="294"/>
      <c r="E41485" s="294"/>
      <c r="F41485" s="294"/>
    </row>
    <row r="41486">
      <c r="A41486" s="294" t="str">
        <f>ARRAY_CONSTRAIN(ARRAYFORMULA(-Avapeedaka karma(prolonged pressure on pelvis)), 1, 1)</f>
        <v>#ERROR!</v>
      </c>
      <c r="B41486" s="294"/>
      <c r="C41486" s="294"/>
      <c r="D41486" s="294"/>
      <c r="E41486" s="294"/>
      <c r="F41486" s="294"/>
    </row>
    <row r="41487">
      <c r="A41487" s="294"/>
      <c r="B41487" s="294"/>
      <c r="C41487" s="294"/>
      <c r="D41487" s="294"/>
      <c r="E41487" s="294"/>
      <c r="F41487" s="294"/>
    </row>
    <row r="41488">
      <c r="A41488" s="294" t="s">
        <v>45776</v>
      </c>
      <c r="B41488" s="294"/>
      <c r="C41488" s="294"/>
      <c r="D41488" s="294"/>
      <c r="E41488" s="294"/>
      <c r="F41488" s="294"/>
    </row>
    <row r="41489">
      <c r="A41489" s="294"/>
      <c r="B41489" s="294"/>
      <c r="C41489" s="294"/>
      <c r="D41489" s="294"/>
      <c r="E41489" s="294"/>
      <c r="F41489" s="294"/>
    </row>
    <row r="41490">
      <c r="A41490" s="294" t="s">
        <v>45777</v>
      </c>
      <c r="B41490" s="294"/>
      <c r="C41490" s="294"/>
      <c r="D41490" s="294"/>
      <c r="E41490" s="294"/>
      <c r="F41490" s="294"/>
    </row>
    <row r="41491">
      <c r="A41491" s="294"/>
      <c r="B41491" s="294"/>
      <c r="C41491" s="294"/>
      <c r="D41491" s="294"/>
      <c r="E41491" s="294"/>
      <c r="F41491" s="294"/>
    </row>
    <row r="41492">
      <c r="A41492" s="294" t="s">
        <v>45778</v>
      </c>
      <c r="B41492" s="294"/>
      <c r="C41492" s="294"/>
      <c r="D41492" s="294"/>
      <c r="E41492" s="294"/>
      <c r="F41492" s="294"/>
    </row>
    <row r="41493">
      <c r="A41493" s="294" t="str">
        <f>ARRAY_CONSTRAIN(ARRAYFORMULA(-Anorectal heaviness), 1, 1)</f>
        <v>#ERROR!</v>
      </c>
      <c r="B41493" s="294"/>
      <c r="C41493" s="294"/>
      <c r="D41493" s="294"/>
      <c r="E41493" s="294"/>
      <c r="F41493" s="294"/>
    </row>
    <row r="41494">
      <c r="A41494" s="294" t="str">
        <f>ARRAY_CONSTRAIN(ARRAYFORMULA(-Manda vedana(dull pain)), 1, 1)</f>
        <v>#ERROR!</v>
      </c>
      <c r="B41494" s="294"/>
      <c r="C41494" s="294"/>
      <c r="D41494" s="294"/>
      <c r="E41494" s="294"/>
      <c r="F41494" s="294"/>
    </row>
    <row r="41495">
      <c r="A41495" s="294" t="str">
        <f>ARRAY_CONSTRAIN(ARRAYFORMULA(-Increased mucosal discharge), 1, 1)</f>
        <v>#ERROR!</v>
      </c>
      <c r="B41495" s="294"/>
      <c r="C41495" s="294"/>
      <c r="D41495" s="294"/>
      <c r="E41495" s="294"/>
      <c r="F41495" s="294"/>
    </row>
    <row r="41496">
      <c r="A41496" s="294" t="str">
        <f>ARRAY_CONSTRAIN(ARRAYFORMULA(-Feeling of something descending during defecation), 1, 1)</f>
        <v>#ERROR!</v>
      </c>
      <c r="B41496" s="294"/>
      <c r="C41496" s="294"/>
      <c r="D41496" s="294"/>
      <c r="E41496" s="294"/>
      <c r="F41496" s="294"/>
    </row>
    <row r="41497">
      <c r="A41497" s="294" t="str">
        <f>ARRAY_CONSTRAIN(ARRAYFORMULA(-Mild tenesmus), 1, 1)</f>
        <v>#ERROR!</v>
      </c>
      <c r="B41497" s="294"/>
      <c r="C41497" s="294"/>
      <c r="D41497" s="294"/>
      <c r="E41497" s="294"/>
      <c r="F41497" s="294"/>
    </row>
    <row r="41498">
      <c r="A41498" s="294"/>
      <c r="B41498" s="294"/>
      <c r="C41498" s="294"/>
      <c r="D41498" s="294"/>
      <c r="E41498" s="294"/>
      <c r="F41498" s="294"/>
    </row>
    <row r="41499">
      <c r="A41499" s="294" t="s">
        <v>25691</v>
      </c>
      <c r="B41499" s="294"/>
      <c r="C41499" s="294"/>
      <c r="D41499" s="294"/>
      <c r="E41499" s="294"/>
      <c r="F41499" s="294"/>
    </row>
    <row r="41500">
      <c r="A41500" s="294"/>
      <c r="B41500" s="294"/>
      <c r="C41500" s="294"/>
      <c r="D41500" s="294"/>
      <c r="E41500" s="294"/>
      <c r="F41500" s="294"/>
    </row>
    <row r="41501">
      <c r="A41501" s="294" t="str">
        <f>ARRAY_CONSTRAIN(ARRAYFORMULA(-vedana(pain, especially during defecation)), 1, 1)</f>
        <v>#ERROR!</v>
      </c>
      <c r="B41501" s="294"/>
      <c r="C41501" s="294"/>
      <c r="D41501" s="294"/>
      <c r="E41501" s="294"/>
      <c r="F41501" s="294"/>
    </row>
    <row r="41502">
      <c r="A41502" s="294" t="str">
        <f t="array" ref="A41502">-Shotha(Swelling)</f>
        <v>#NAME?</v>
      </c>
      <c r="B41502" s="294"/>
      <c r="C41502" s="294"/>
      <c r="D41502" s="294"/>
      <c r="E41502" s="294"/>
      <c r="F41502" s="294"/>
    </row>
    <row r="41503">
      <c r="A41503" s="294" t="str">
        <f>ARRAY_CONSTRAIN(ARRAYFORMULA(-Raktasrava(Bleeding in Severe cases)), 1, 1)</f>
        <v>#ERROR!</v>
      </c>
      <c r="B41503" s="294"/>
      <c r="C41503" s="294"/>
      <c r="D41503" s="294"/>
      <c r="E41503" s="294"/>
      <c r="F41503" s="294"/>
    </row>
    <row r="41504">
      <c r="A41504" s="294" t="str">
        <f>ARRAY_CONSTRAIN(ARRAYFORMULA(-srava(mucous discharge)), 1, 1)</f>
        <v>#ERROR!</v>
      </c>
      <c r="B41504" s="294"/>
      <c r="C41504" s="294"/>
      <c r="D41504" s="294"/>
      <c r="E41504" s="294"/>
      <c r="F41504" s="294"/>
    </row>
    <row r="41505">
      <c r="A41505" s="294" t="str">
        <f>ARRAY_CONSTRAIN(ARRAYFORMULA(-Atibala vishranti(looseness of rectal muscles)), 1, 1)</f>
        <v>#ERROR!</v>
      </c>
      <c r="B41505" s="294"/>
      <c r="C41505" s="294"/>
      <c r="D41505" s="294"/>
      <c r="E41505" s="294"/>
      <c r="F41505" s="294"/>
    </row>
    <row r="41506">
      <c r="A41506" s="294" t="str">
        <f>ARRAY_CONSTRAIN(ARRAYFORMULA(-Difficulty in sitting and walking), 1, 1)</f>
        <v>#ERROR!</v>
      </c>
      <c r="B41506" s="294"/>
      <c r="C41506" s="294"/>
      <c r="D41506" s="294"/>
      <c r="E41506" s="294"/>
      <c r="F41506" s="294"/>
    </row>
    <row r="41507">
      <c r="A41507" s="294" t="s">
        <v>45779</v>
      </c>
      <c r="B41507" s="294"/>
      <c r="C41507" s="294"/>
      <c r="D41507" s="294"/>
      <c r="E41507" s="294"/>
      <c r="F41507" s="294"/>
    </row>
    <row r="41508">
      <c r="A41508" s="294"/>
      <c r="B41508" s="294"/>
      <c r="C41508" s="294"/>
      <c r="D41508" s="294"/>
      <c r="E41508" s="294"/>
      <c r="F41508" s="294"/>
    </row>
    <row r="41509">
      <c r="A41509" s="294" t="s">
        <v>21401</v>
      </c>
      <c r="B41509" s="294"/>
      <c r="C41509" s="294"/>
      <c r="D41509" s="294"/>
      <c r="E41509" s="294"/>
      <c r="F41509" s="294"/>
    </row>
    <row r="41510">
      <c r="A41510" s="294"/>
      <c r="B41510" s="294"/>
      <c r="C41510" s="294"/>
      <c r="D41510" s="294"/>
      <c r="E41510" s="294"/>
      <c r="F41510" s="294"/>
    </row>
    <row r="41511">
      <c r="A41511" s="294" t="str">
        <f>ARRAY_CONSTRAIN(ARRAYFORMULA(-Observation of rectal area), 1, 1)</f>
        <v>#ERROR!</v>
      </c>
      <c r="B41511" s="294"/>
      <c r="C41511" s="294"/>
      <c r="D41511" s="294"/>
      <c r="E41511" s="294"/>
      <c r="F41511" s="294"/>
    </row>
    <row r="41512">
      <c r="A41512" s="294" t="s">
        <v>45780</v>
      </c>
      <c r="B41512" s="294"/>
      <c r="C41512" s="294"/>
      <c r="D41512" s="294"/>
      <c r="E41512" s="294"/>
      <c r="F41512" s="294"/>
    </row>
    <row r="41513">
      <c r="A41513" s="294"/>
      <c r="B41513" s="294"/>
      <c r="C41513" s="294"/>
      <c r="D41513" s="294"/>
      <c r="E41513" s="294"/>
      <c r="F41513" s="294"/>
    </row>
    <row r="41514">
      <c r="A41514" s="294" t="s">
        <v>45781</v>
      </c>
      <c r="B41514" s="294"/>
      <c r="C41514" s="294"/>
      <c r="D41514" s="294"/>
      <c r="E41514" s="294"/>
      <c r="F41514" s="294"/>
    </row>
    <row r="41515">
      <c r="A41515" s="294" t="s">
        <v>45782</v>
      </c>
      <c r="B41515" s="294"/>
      <c r="C41515" s="294"/>
      <c r="D41515" s="294"/>
      <c r="E41515" s="294"/>
      <c r="F41515" s="294"/>
    </row>
    <row r="41516">
      <c r="A41516" s="294" t="str">
        <f>ARRAY_CONSTRAIN(ARRAYFORMULA(-chronic Constipation), 1, 1)</f>
        <v>#ERROR!</v>
      </c>
      <c r="B41516" s="294"/>
      <c r="C41516" s="294"/>
      <c r="D41516" s="294"/>
      <c r="E41516" s="294"/>
      <c r="F41516" s="294"/>
    </row>
    <row r="41517">
      <c r="A41517" s="294" t="s">
        <v>45783</v>
      </c>
      <c r="B41517" s="294"/>
      <c r="C41517" s="294"/>
      <c r="D41517" s="294"/>
      <c r="E41517" s="294"/>
      <c r="F41517" s="294"/>
    </row>
    <row r="41518">
      <c r="A41518" s="294" t="str">
        <f>ARRAY_CONSTRAIN(ARRAYFORMULA(-Incontinence of stool or flatus), 1, 1)</f>
        <v>#ERROR!</v>
      </c>
      <c r="B41518" s="294"/>
      <c r="C41518" s="294"/>
      <c r="D41518" s="294"/>
      <c r="E41518" s="294"/>
      <c r="F41518" s="294"/>
    </row>
    <row r="41519">
      <c r="A41519" s="294" t="str">
        <f>ARRAY_CONSTRAIN(ARRAYFORMULA(-Sense of incomplete evacuation), 1, 1)</f>
        <v>#ERROR!</v>
      </c>
      <c r="B41519" s="294"/>
      <c r="C41519" s="294"/>
      <c r="D41519" s="294"/>
      <c r="E41519" s="294"/>
      <c r="F41519" s="294"/>
    </row>
    <row r="41520">
      <c r="A41520" s="294" t="str">
        <f>ARRAY_CONSTRAIN(ARRAYFORMULA(-Previous surgeries or trauma), 1, 1)</f>
        <v>#ERROR!</v>
      </c>
      <c r="B41520" s="294"/>
      <c r="C41520" s="294"/>
      <c r="D41520" s="294"/>
      <c r="E41520" s="294"/>
      <c r="F41520" s="294"/>
    </row>
    <row r="41521">
      <c r="A41521" s="294" t="s">
        <v>45784</v>
      </c>
      <c r="B41521" s="294"/>
      <c r="C41521" s="294"/>
      <c r="D41521" s="294"/>
      <c r="E41521" s="294"/>
      <c r="F41521" s="294"/>
    </row>
    <row r="41522">
      <c r="A41522" s="294" t="s">
        <v>45785</v>
      </c>
      <c r="B41522" s="294"/>
      <c r="C41522" s="294"/>
      <c r="D41522" s="294"/>
      <c r="E41522" s="294"/>
      <c r="F41522" s="294"/>
    </row>
    <row r="41523">
      <c r="A41523" s="294" t="str">
        <f>ARRAY_CONSTRAIN(ARRAYFORMULA(-Ask the patient to bear down in squatting position to elicit prolapse), 1, 1)</f>
        <v>#ERROR!</v>
      </c>
      <c r="B41523" s="294"/>
      <c r="C41523" s="294"/>
      <c r="D41523" s="294"/>
      <c r="E41523" s="294"/>
      <c r="F41523" s="294"/>
    </row>
    <row r="41524">
      <c r="A41524" s="294"/>
      <c r="B41524" s="294"/>
      <c r="C41524" s="294"/>
      <c r="D41524" s="294"/>
      <c r="E41524" s="294"/>
      <c r="F41524" s="294"/>
    </row>
    <row r="41525">
      <c r="A41525" s="294" t="s">
        <v>22239</v>
      </c>
      <c r="B41525" s="294"/>
      <c r="C41525" s="294"/>
      <c r="D41525" s="294"/>
      <c r="E41525" s="294"/>
      <c r="F41525" s="294"/>
    </row>
    <row r="41526">
      <c r="A41526" s="294"/>
      <c r="B41526" s="294"/>
      <c r="C41526" s="294"/>
      <c r="D41526" s="294"/>
      <c r="E41526" s="294"/>
      <c r="F41526" s="294"/>
    </row>
    <row r="41527">
      <c r="A41527" s="294" t="s">
        <v>21412</v>
      </c>
      <c r="B41527" s="294"/>
      <c r="C41527" s="294"/>
      <c r="D41527" s="294"/>
      <c r="E41527" s="294"/>
      <c r="F41527" s="294"/>
    </row>
    <row r="41528">
      <c r="A41528" s="294" t="str">
        <f>ARRAY_CONSTRAIN(ARRAYFORMULA(-assess tone of anal sphincter), 1, 1)</f>
        <v>#ERROR!</v>
      </c>
      <c r="B41528" s="294"/>
      <c r="C41528" s="294"/>
      <c r="D41528" s="294"/>
      <c r="E41528" s="294"/>
      <c r="F41528" s="294"/>
    </row>
    <row r="41529">
      <c r="A41529" s="294" t="str">
        <f>-Presence of mass or Internal hemorrhoidsLook for ulcers, strictures, mucosal mobility</f>
        <v>#ERROR!</v>
      </c>
      <c r="B41529" s="294"/>
      <c r="C41529" s="294"/>
      <c r="D41529" s="294"/>
      <c r="E41529" s="294"/>
      <c r="F41529" s="294"/>
    </row>
    <row r="41530">
      <c r="A41530" s="294" t="s">
        <v>45786</v>
      </c>
      <c r="B41530" s="294"/>
      <c r="C41530" s="294"/>
      <c r="D41530" s="294"/>
      <c r="E41530" s="294"/>
      <c r="F41530" s="294"/>
    </row>
    <row r="41531">
      <c r="A41531" s="294" t="s">
        <v>45787</v>
      </c>
      <c r="B41531" s="294"/>
      <c r="C41531" s="294"/>
      <c r="D41531" s="294"/>
      <c r="E41531" s="294"/>
      <c r="F41531" s="294"/>
    </row>
    <row r="41532">
      <c r="A41532" s="294" t="str">
        <f>ARRAY_CONSTRAIN(ARRAYFORMULA(-assess signs of ascites(may worsen Pelvic floor dysfunction)), 1, 1)</f>
        <v>#ERROR!</v>
      </c>
      <c r="B41532" s="294"/>
      <c r="C41532" s="294"/>
      <c r="D41532" s="294"/>
      <c r="E41532" s="294"/>
      <c r="F41532" s="294"/>
    </row>
    <row r="41533">
      <c r="A41533" s="294" t="s">
        <v>36527</v>
      </c>
      <c r="B41533" s="294"/>
      <c r="C41533" s="294"/>
      <c r="D41533" s="294"/>
      <c r="E41533" s="294"/>
      <c r="F41533" s="294"/>
    </row>
    <row r="41534">
      <c r="A41534" s="294" t="str">
        <f>ARRAY_CONSTRAIN(ARRAYFORMULA(-Perineal reflexes), 1, 1)</f>
        <v>#ERROR!</v>
      </c>
      <c r="B41534" s="294"/>
      <c r="C41534" s="294"/>
      <c r="D41534" s="294"/>
      <c r="E41534" s="294"/>
      <c r="F41534" s="294"/>
    </row>
    <row r="41535">
      <c r="A41535" s="294" t="str">
        <f>ARRAY_CONSTRAIN(ARRAYFORMULA(-anal wink reflex), 1, 1)</f>
        <v>#ERROR!</v>
      </c>
      <c r="B41535" s="294"/>
      <c r="C41535" s="294"/>
      <c r="D41535" s="294"/>
      <c r="E41535" s="294"/>
      <c r="F41535" s="294"/>
    </row>
    <row r="41536">
      <c r="A41536" s="294" t="str">
        <f>ARRAY_CONSTRAIN(ARRAYFORMULA(-Pudendal nerve function(to evaluate neuropathic cause)), 1, 1)</f>
        <v>#ERROR!</v>
      </c>
      <c r="B41536" s="294"/>
      <c r="C41536" s="294"/>
      <c r="D41536" s="294"/>
      <c r="E41536" s="294"/>
      <c r="F41536" s="294"/>
    </row>
    <row r="41537">
      <c r="A41537" s="294"/>
      <c r="B41537" s="294"/>
      <c r="C41537" s="294"/>
      <c r="D41537" s="294"/>
      <c r="E41537" s="294"/>
      <c r="F41537" s="294"/>
    </row>
    <row r="41538">
      <c r="A41538" s="294"/>
      <c r="B41538" s="294"/>
      <c r="C41538" s="294"/>
      <c r="D41538" s="294"/>
      <c r="E41538" s="294"/>
      <c r="F41538" s="294"/>
    </row>
    <row r="41539">
      <c r="A41539" s="294" t="s">
        <v>45086</v>
      </c>
      <c r="B41539" s="294"/>
      <c r="C41539" s="294"/>
      <c r="D41539" s="294"/>
      <c r="E41539" s="294"/>
      <c r="F41539" s="294"/>
    </row>
    <row r="41540">
      <c r="A41540" s="294"/>
      <c r="B41540" s="294"/>
      <c r="C41540" s="294"/>
      <c r="D41540" s="294"/>
      <c r="E41540" s="294"/>
      <c r="F41540" s="294"/>
    </row>
    <row r="41541">
      <c r="A41541" s="294" t="s">
        <v>45788</v>
      </c>
      <c r="B41541" s="294"/>
      <c r="C41541" s="294"/>
      <c r="D41541" s="294"/>
      <c r="E41541" s="294"/>
      <c r="F41541" s="294"/>
    </row>
    <row r="41542">
      <c r="A41542" s="294" t="s">
        <v>45789</v>
      </c>
      <c r="B41542" s="294"/>
      <c r="C41542" s="294"/>
      <c r="D41542" s="294"/>
      <c r="E41542" s="294"/>
      <c r="F41542" s="294"/>
    </row>
    <row r="41543">
      <c r="A41543" s="294" t="s">
        <v>45790</v>
      </c>
      <c r="B41543" s="294"/>
      <c r="C41543" s="294"/>
      <c r="D41543" s="294"/>
      <c r="E41543" s="294"/>
      <c r="F41543" s="294"/>
    </row>
    <row r="41544">
      <c r="A41544" s="294" t="s">
        <v>45791</v>
      </c>
      <c r="B41544" s="294"/>
      <c r="C41544" s="294"/>
      <c r="D41544" s="294"/>
      <c r="E41544" s="294"/>
      <c r="F41544" s="294"/>
    </row>
    <row r="41545">
      <c r="A41545" s="294" t="s">
        <v>45792</v>
      </c>
      <c r="B41545" s="294"/>
      <c r="C41545" s="294"/>
      <c r="D41545" s="294"/>
      <c r="E41545" s="294"/>
      <c r="F41545" s="294"/>
    </row>
    <row r="41546">
      <c r="A41546" s="294" t="s">
        <v>45793</v>
      </c>
      <c r="B41546" s="294"/>
      <c r="C41546" s="294"/>
      <c r="D41546" s="294"/>
      <c r="E41546" s="294"/>
      <c r="F41546" s="294"/>
    </row>
    <row r="41547">
      <c r="A41547" s="294" t="s">
        <v>45794</v>
      </c>
      <c r="B41547" s="294"/>
      <c r="C41547" s="294"/>
      <c r="D41547" s="294"/>
      <c r="E41547" s="294"/>
      <c r="F41547" s="294"/>
    </row>
    <row r="41548">
      <c r="A41548" s="294" t="s">
        <v>45795</v>
      </c>
      <c r="B41548" s="294"/>
      <c r="C41548" s="294"/>
      <c r="D41548" s="294"/>
      <c r="E41548" s="294"/>
      <c r="F41548" s="294"/>
    </row>
    <row r="41549">
      <c r="A41549" s="294" t="s">
        <v>45796</v>
      </c>
      <c r="B41549" s="294"/>
      <c r="C41549" s="294"/>
      <c r="D41549" s="294"/>
      <c r="E41549" s="294"/>
      <c r="F41549" s="294"/>
    </row>
    <row r="41550">
      <c r="A41550" s="294" t="s">
        <v>45797</v>
      </c>
      <c r="B41550" s="294"/>
      <c r="C41550" s="294"/>
      <c r="D41550" s="294"/>
      <c r="E41550" s="294"/>
      <c r="F41550" s="294"/>
    </row>
    <row r="41551">
      <c r="A41551" s="294"/>
      <c r="B41551" s="294"/>
      <c r="C41551" s="294"/>
      <c r="D41551" s="294"/>
      <c r="E41551" s="294"/>
      <c r="F41551" s="294"/>
    </row>
    <row r="41552">
      <c r="A41552" s="294" t="s">
        <v>41927</v>
      </c>
      <c r="B41552" s="294"/>
      <c r="C41552" s="294"/>
      <c r="D41552" s="294"/>
      <c r="E41552" s="294"/>
      <c r="F41552" s="294"/>
    </row>
    <row r="41553">
      <c r="A41553" s="294" t="s">
        <v>45798</v>
      </c>
      <c r="B41553" s="294"/>
      <c r="C41553" s="294"/>
      <c r="D41553" s="294"/>
      <c r="E41553" s="294"/>
      <c r="F41553" s="294"/>
    </row>
    <row r="41554">
      <c r="A41554" s="294" t="s">
        <v>21672</v>
      </c>
      <c r="B41554" s="294"/>
      <c r="C41554" s="294"/>
      <c r="D41554" s="294"/>
      <c r="E41554" s="294"/>
      <c r="F41554" s="294"/>
    </row>
    <row r="41555">
      <c r="A41555" s="294" t="s">
        <v>45774</v>
      </c>
      <c r="B41555" s="294"/>
      <c r="C41555" s="294"/>
      <c r="D41555" s="294"/>
      <c r="E41555" s="294"/>
      <c r="F41555" s="294"/>
    </row>
    <row r="41556">
      <c r="A41556" s="294" t="s">
        <v>45775</v>
      </c>
      <c r="B41556" s="294"/>
      <c r="C41556" s="294"/>
      <c r="D41556" s="294"/>
      <c r="E41556" s="294"/>
      <c r="F41556" s="294"/>
    </row>
    <row r="41557">
      <c r="A41557" s="294"/>
      <c r="B41557" s="294"/>
      <c r="C41557" s="294"/>
      <c r="D41557" s="294"/>
      <c r="E41557" s="294"/>
      <c r="F41557" s="294"/>
    </row>
    <row r="41558">
      <c r="A41558" s="294"/>
      <c r="B41558" s="294"/>
      <c r="C41558" s="294"/>
      <c r="D41558" s="294"/>
      <c r="E41558" s="294"/>
      <c r="F41558" s="294"/>
    </row>
    <row r="41559">
      <c r="A41559" s="294"/>
      <c r="B41559" s="294"/>
      <c r="C41559" s="294"/>
      <c r="D41559" s="294"/>
      <c r="E41559" s="294"/>
      <c r="F41559" s="294"/>
    </row>
    <row r="41560">
      <c r="A41560" s="294" t="s">
        <v>22644</v>
      </c>
      <c r="B41560" s="294"/>
      <c r="C41560" s="294"/>
      <c r="D41560" s="294"/>
      <c r="E41560" s="294"/>
      <c r="F41560" s="294"/>
    </row>
    <row r="41561">
      <c r="A41561" s="294"/>
      <c r="B41561" s="294"/>
      <c r="C41561" s="294"/>
      <c r="D41561" s="294"/>
      <c r="E41561" s="294"/>
      <c r="F41561" s="294"/>
    </row>
    <row r="41562">
      <c r="A41562" s="294" t="s">
        <v>28127</v>
      </c>
      <c r="B41562" s="294" t="s">
        <v>21305</v>
      </c>
      <c r="C41562" s="294"/>
      <c r="D41562" s="294"/>
      <c r="E41562" s="294"/>
      <c r="F41562" s="294"/>
    </row>
    <row r="41563">
      <c r="A41563" s="294" t="s">
        <v>30556</v>
      </c>
      <c r="B41563" s="294" t="s">
        <v>21305</v>
      </c>
      <c r="C41563" s="294"/>
      <c r="D41563" s="294"/>
      <c r="E41563" s="294"/>
      <c r="F41563" s="294"/>
    </row>
    <row r="41564">
      <c r="A41564" s="294" t="s">
        <v>45799</v>
      </c>
      <c r="B41564" s="294" t="s">
        <v>45209</v>
      </c>
      <c r="C41564" s="294"/>
      <c r="D41564" s="294"/>
      <c r="E41564" s="294"/>
      <c r="F41564" s="294"/>
    </row>
    <row r="41565">
      <c r="A41565" s="294" t="s">
        <v>45800</v>
      </c>
      <c r="B41565" s="294"/>
      <c r="C41565" s="294"/>
      <c r="D41565" s="294"/>
      <c r="E41565" s="294"/>
      <c r="F41565" s="294"/>
    </row>
    <row r="41566">
      <c r="A41566" s="294" t="s">
        <v>32468</v>
      </c>
      <c r="B41566" s="294"/>
      <c r="C41566" s="294"/>
      <c r="D41566" s="294"/>
      <c r="E41566" s="294"/>
      <c r="F41566" s="294"/>
    </row>
    <row r="41567">
      <c r="A41567" s="294"/>
      <c r="B41567" s="294"/>
      <c r="C41567" s="294"/>
      <c r="D41567" s="294"/>
      <c r="E41567" s="294"/>
      <c r="F41567" s="294"/>
    </row>
    <row r="41568">
      <c r="A41568" s="294" t="s">
        <v>24373</v>
      </c>
      <c r="B41568" s="294"/>
      <c r="C41568" s="294"/>
      <c r="D41568" s="294"/>
      <c r="E41568" s="294"/>
      <c r="F41568" s="294"/>
    </row>
    <row r="41569">
      <c r="A41569" s="294"/>
      <c r="B41569" s="294"/>
      <c r="C41569" s="294"/>
      <c r="D41569" s="294"/>
      <c r="E41569" s="294"/>
      <c r="F41569" s="294"/>
    </row>
    <row r="41570">
      <c r="A41570" s="294" t="str">
        <f>ARRAY_CONSTRAIN(ARRAYFORMULA(-due to Ati-vyayama, Vata Prakopa occurs, especially Apana Vata.), 1, 1)</f>
        <v>#ERROR!</v>
      </c>
      <c r="B41570" s="294"/>
      <c r="C41570" s="294"/>
      <c r="D41570" s="294"/>
      <c r="E41570" s="294"/>
      <c r="F41570" s="294"/>
    </row>
    <row r="41571">
      <c r="A41571" s="294" t="s">
        <v>45801</v>
      </c>
      <c r="B41571" s="294"/>
      <c r="C41571" s="294"/>
      <c r="D41571" s="294"/>
      <c r="E41571" s="294"/>
      <c r="F41571" s="294"/>
    </row>
    <row r="41572">
      <c r="A41572" s="294" t="str">
        <f>-Eventually, the Guda(rectal part) slips out during straining or defecation.</f>
        <v>#ERROR!</v>
      </c>
      <c r="B41572" s="294"/>
      <c r="C41572" s="294"/>
      <c r="D41572" s="294"/>
      <c r="E41572" s="294"/>
      <c r="F41572" s="294"/>
    </row>
    <row r="41573">
      <c r="A41573" s="294" t="s">
        <v>45802</v>
      </c>
      <c r="B41573" s="294"/>
      <c r="C41573" s="294"/>
      <c r="D41573" s="294"/>
      <c r="E41573" s="294"/>
      <c r="F41573" s="294"/>
    </row>
    <row r="41574">
      <c r="A41574" s="294"/>
      <c r="B41574" s="294"/>
      <c r="C41574" s="294"/>
      <c r="D41574" s="294"/>
      <c r="E41574" s="294"/>
      <c r="F41574" s="294"/>
    </row>
    <row r="41575">
      <c r="A41575" s="294" t="s">
        <v>45803</v>
      </c>
      <c r="B41575" s="294"/>
      <c r="C41575" s="294"/>
      <c r="D41575" s="294"/>
      <c r="E41575" s="294"/>
      <c r="F41575" s="294"/>
    </row>
    <row r="41576">
      <c r="A41576" s="294"/>
      <c r="B41576" s="294"/>
      <c r="C41576" s="294"/>
      <c r="D41576" s="294"/>
      <c r="E41576" s="294"/>
      <c r="F41576" s="294"/>
    </row>
    <row r="41577">
      <c r="A41577" s="294" t="s">
        <v>45804</v>
      </c>
      <c r="B41577" s="294"/>
      <c r="C41577" s="294"/>
      <c r="D41577" s="294"/>
      <c r="E41577" s="294"/>
      <c r="F41577" s="294"/>
    </row>
    <row r="41578">
      <c r="A41578" s="294" t="s">
        <v>45805</v>
      </c>
      <c r="B41578" s="294"/>
      <c r="C41578" s="294"/>
      <c r="D41578" s="294"/>
      <c r="E41578" s="294"/>
      <c r="F41578" s="294"/>
    </row>
    <row r="41579">
      <c r="A41579" s="294" t="s">
        <v>45806</v>
      </c>
      <c r="B41579" s="294"/>
      <c r="C41579" s="294"/>
      <c r="D41579" s="294"/>
      <c r="E41579" s="294"/>
      <c r="F41579" s="294"/>
    </row>
    <row r="41580">
      <c r="A41580" s="294" t="s">
        <v>45807</v>
      </c>
      <c r="B41580" s="294"/>
      <c r="C41580" s="294"/>
      <c r="D41580" s="294"/>
      <c r="E41580" s="294"/>
      <c r="F41580" s="294"/>
    </row>
    <row r="41581">
      <c r="A41581" s="294" t="s">
        <v>45808</v>
      </c>
      <c r="B41581" s="294"/>
      <c r="C41581" s="294"/>
      <c r="D41581" s="294"/>
      <c r="E41581" s="294"/>
      <c r="F41581" s="294"/>
    </row>
    <row r="41582">
      <c r="A41582" s="294" t="s">
        <v>45809</v>
      </c>
      <c r="B41582" s="294"/>
      <c r="C41582" s="294"/>
      <c r="D41582" s="294"/>
      <c r="E41582" s="294"/>
      <c r="F41582" s="294"/>
    </row>
    <row r="41583">
      <c r="A41583" s="294" t="s">
        <v>45810</v>
      </c>
      <c r="B41583" s="294"/>
      <c r="C41583" s="294"/>
      <c r="D41583" s="294"/>
      <c r="E41583" s="294"/>
      <c r="F41583" s="294"/>
    </row>
    <row r="41584">
      <c r="A41584" s="294" t="s">
        <v>45811</v>
      </c>
      <c r="B41584" s="294"/>
      <c r="C41584" s="294"/>
      <c r="D41584" s="294"/>
      <c r="E41584" s="294"/>
      <c r="F41584" s="294"/>
    </row>
    <row r="41585">
      <c r="A41585" s="294" t="s">
        <v>45812</v>
      </c>
      <c r="B41585" s="294"/>
      <c r="C41585" s="294"/>
      <c r="D41585" s="294"/>
      <c r="E41585" s="294"/>
      <c r="F41585" s="294"/>
    </row>
    <row r="41586">
      <c r="A41586" s="294"/>
      <c r="B41586" s="294"/>
      <c r="C41586" s="294"/>
      <c r="D41586" s="294"/>
      <c r="E41586" s="294"/>
      <c r="F41586" s="294"/>
    </row>
    <row r="41587">
      <c r="A41587" s="294" t="s">
        <v>45813</v>
      </c>
      <c r="B41587" s="294"/>
      <c r="C41587" s="294"/>
      <c r="D41587" s="294"/>
      <c r="E41587" s="294"/>
      <c r="F41587" s="294"/>
    </row>
    <row r="41588">
      <c r="A41588" s="294"/>
      <c r="B41588" s="294"/>
      <c r="C41588" s="294"/>
      <c r="D41588" s="294"/>
      <c r="E41588" s="294"/>
      <c r="F41588" s="294"/>
    </row>
    <row r="41589">
      <c r="A41589" s="294"/>
      <c r="B41589" s="294"/>
      <c r="C41589" s="294"/>
      <c r="D41589" s="294"/>
      <c r="E41589" s="294"/>
      <c r="F41589" s="294"/>
    </row>
    <row r="41590">
      <c r="A41590" s="294" t="s">
        <v>45814</v>
      </c>
      <c r="B41590" s="294"/>
      <c r="C41590" s="294"/>
      <c r="D41590" s="294"/>
      <c r="E41590" s="294"/>
      <c r="F41590" s="294"/>
    </row>
    <row r="41591">
      <c r="A41591" s="294" t="s">
        <v>45815</v>
      </c>
      <c r="B41591" s="294"/>
      <c r="C41591" s="294"/>
      <c r="D41591" s="294"/>
      <c r="E41591" s="294"/>
      <c r="F41591" s="294"/>
    </row>
    <row r="41592">
      <c r="A41592" s="294" t="s">
        <v>45816</v>
      </c>
      <c r="B41592" s="294"/>
      <c r="C41592" s="294"/>
      <c r="D41592" s="294"/>
      <c r="E41592" s="294"/>
      <c r="F41592" s="294"/>
    </row>
    <row r="41593">
      <c r="A41593" s="294" t="s">
        <v>45817</v>
      </c>
      <c r="B41593" s="294"/>
      <c r="C41593" s="294"/>
      <c r="D41593" s="294"/>
      <c r="E41593" s="294"/>
      <c r="F41593" s="294"/>
    </row>
    <row r="41594">
      <c r="A41594" s="294" t="s">
        <v>45818</v>
      </c>
      <c r="B41594" s="294"/>
      <c r="C41594" s="294"/>
      <c r="D41594" s="294"/>
      <c r="E41594" s="294"/>
      <c r="F41594" s="294"/>
    </row>
    <row r="41595">
      <c r="A41595" s="294" t="s">
        <v>45819</v>
      </c>
      <c r="B41595" s="294"/>
      <c r="C41595" s="294"/>
      <c r="D41595" s="294"/>
      <c r="E41595" s="294"/>
      <c r="F41595" s="294"/>
    </row>
    <row r="41596">
      <c r="A41596" s="294" t="s">
        <v>45820</v>
      </c>
      <c r="B41596" s="294"/>
      <c r="C41596" s="294"/>
      <c r="D41596" s="294"/>
      <c r="E41596" s="294"/>
      <c r="F41596" s="294"/>
    </row>
    <row r="41597">
      <c r="A41597" s="294" t="s">
        <v>45821</v>
      </c>
      <c r="B41597" s="294"/>
      <c r="C41597" s="294"/>
      <c r="D41597" s="294"/>
      <c r="E41597" s="294"/>
      <c r="F41597" s="294"/>
    </row>
    <row r="41598">
      <c r="A41598" s="294" t="s">
        <v>45822</v>
      </c>
      <c r="B41598" s="294"/>
      <c r="C41598" s="294"/>
      <c r="D41598" s="294"/>
      <c r="E41598" s="294"/>
      <c r="F41598" s="294"/>
    </row>
    <row r="41599">
      <c r="A41599" s="294"/>
      <c r="B41599" s="294"/>
      <c r="C41599" s="294"/>
      <c r="D41599" s="294"/>
      <c r="E41599" s="294"/>
      <c r="F41599" s="294"/>
    </row>
    <row r="41600">
      <c r="A41600" s="294" t="s">
        <v>30386</v>
      </c>
      <c r="B41600" s="294"/>
      <c r="C41600" s="294"/>
      <c r="D41600" s="294"/>
      <c r="E41600" s="294"/>
      <c r="F41600" s="294"/>
    </row>
    <row r="41601">
      <c r="A41601" s="294"/>
      <c r="B41601" s="294"/>
      <c r="C41601" s="294"/>
      <c r="D41601" s="294"/>
      <c r="E41601" s="294"/>
      <c r="F41601" s="294"/>
    </row>
    <row r="41602">
      <c r="A41602" s="294"/>
      <c r="B41602" s="294"/>
      <c r="C41602" s="294"/>
      <c r="D41602" s="294"/>
      <c r="E41602" s="294"/>
      <c r="F41602" s="294"/>
    </row>
    <row r="41603">
      <c r="A41603" s="294" t="str">
        <f>ARRAY_CONSTRAIN(ARRAYFORMULA(-Vata Shamana line of treatment), 1, 1)</f>
        <v>#ERROR!</v>
      </c>
      <c r="B41603" s="294"/>
      <c r="C41603" s="294"/>
      <c r="D41603" s="294"/>
      <c r="E41603" s="294"/>
      <c r="F41603" s="294"/>
    </row>
    <row r="41604">
      <c r="A41604" s="294" t="str">
        <f>ARRAY_CONSTRAIN(ARRAYFORMULA(-Abhyanga(oleation Therapy) around Pelvic area with Vatashamaka Taila), 1, 1)</f>
        <v>#ERROR!</v>
      </c>
      <c r="B41604" s="294"/>
      <c r="C41604" s="294"/>
      <c r="D41604" s="294"/>
      <c r="E41604" s="294"/>
      <c r="F41604" s="294"/>
    </row>
    <row r="41605">
      <c r="A41605" s="294" t="s">
        <v>45823</v>
      </c>
      <c r="B41605" s="294"/>
      <c r="C41605" s="294"/>
      <c r="D41605" s="294"/>
      <c r="E41605" s="294"/>
      <c r="F41605" s="294"/>
    </row>
    <row r="41606">
      <c r="A41606" s="294" t="str">
        <f>ARRAY_CONSTRAIN(ARRAYFORMULA(-Mridu Virechana(Mild purgation) to reduce straining), 1, 1)</f>
        <v>#ERROR!</v>
      </c>
      <c r="B41606" s="294"/>
      <c r="C41606" s="294"/>
      <c r="D41606" s="294"/>
      <c r="E41606" s="294"/>
      <c r="F41606" s="294"/>
    </row>
    <row r="41607">
      <c r="A41607" s="294" t="str">
        <f>ARRAY_CONSTRAIN(ARRAYFORMULA(-Bhumi-shayana(sleeping on flat hard ground to reduce Pelvic pressure)), 1, 1)</f>
        <v>#ERROR!</v>
      </c>
      <c r="B41607" s="294"/>
      <c r="C41607" s="294"/>
      <c r="D41607" s="294"/>
      <c r="E41607" s="294"/>
      <c r="F41607" s="294"/>
    </row>
    <row r="41608">
      <c r="A41608" s="294"/>
      <c r="B41608" s="294"/>
      <c r="C41608" s="294"/>
      <c r="D41608" s="294"/>
      <c r="E41608" s="294"/>
      <c r="F41608" s="294"/>
    </row>
    <row r="41609">
      <c r="A41609" s="294" t="s">
        <v>45824</v>
      </c>
      <c r="B41609" s="294"/>
      <c r="C41609" s="294"/>
      <c r="D41609" s="294"/>
      <c r="E41609" s="294"/>
      <c r="F41609" s="294"/>
    </row>
    <row r="41610">
      <c r="A41610" s="294"/>
      <c r="B41610" s="294"/>
      <c r="C41610" s="294"/>
      <c r="D41610" s="294"/>
      <c r="E41610" s="294"/>
      <c r="F41610" s="294"/>
    </row>
    <row r="41611">
      <c r="A41611" s="294" t="str">
        <f>ARRAY_CONSTRAIN(ARRAYFORMULA(-Conservative line of treatment(Initial stage)), 1, 1)</f>
        <v>#ERROR!</v>
      </c>
      <c r="B41611" s="294"/>
      <c r="C41611" s="294"/>
      <c r="D41611" s="294"/>
      <c r="E41611" s="294"/>
      <c r="F41611" s="294"/>
    </row>
    <row r="41612">
      <c r="A41612" s="294" t="str">
        <f>-Matra basti with medicated oils like Dashamoola Taila, Narayan Taila</f>
        <v>#ERROR!</v>
      </c>
      <c r="B41612" s="294"/>
      <c r="C41612" s="294"/>
      <c r="D41612" s="294"/>
      <c r="E41612" s="294"/>
      <c r="F41612" s="294"/>
    </row>
    <row r="41613">
      <c r="A41613" s="294" t="str">
        <f>ARRAY_CONSTRAIN(ARRAYFORMULA(-Kshira basti – for nourishment), 1, 1)</f>
        <v>#ERROR!</v>
      </c>
      <c r="B41613" s="294"/>
      <c r="C41613" s="294"/>
      <c r="D41613" s="294"/>
      <c r="E41613" s="294"/>
      <c r="F41613" s="294"/>
    </row>
    <row r="41614">
      <c r="A41614" s="294" t="str">
        <f>-Yastimadhu ghrita, Shatadhauta ghrita for Internal Use</f>
        <v>#ERROR!</v>
      </c>
      <c r="B41614" s="294"/>
      <c r="C41614" s="294"/>
      <c r="D41614" s="294"/>
      <c r="E41614" s="294"/>
      <c r="F41614" s="294"/>
    </row>
    <row r="41615">
      <c r="A41615" s="294" t="str">
        <f>ARRAY_CONSTRAIN(ARRAYFORMULA(-Local application of Kumari Swarasa or Jatyadi Taila if ulceration/irritation present), 1, 1)</f>
        <v>#ERROR!</v>
      </c>
      <c r="B41615" s="294"/>
      <c r="C41615" s="294"/>
      <c r="D41615" s="294"/>
      <c r="E41615" s="294"/>
      <c r="F41615" s="294"/>
    </row>
    <row r="41616">
      <c r="A41616" s="294" t="s">
        <v>45825</v>
      </c>
      <c r="B41616" s="294"/>
      <c r="C41616" s="294"/>
      <c r="D41616" s="294"/>
      <c r="E41616" s="294"/>
      <c r="F41616" s="294"/>
    </row>
    <row r="41617">
      <c r="A41617" s="294" t="s">
        <v>45826</v>
      </c>
      <c r="B41617" s="294"/>
      <c r="C41617" s="294"/>
      <c r="D41617" s="294"/>
      <c r="E41617" s="294"/>
      <c r="F41617" s="294"/>
    </row>
    <row r="41618">
      <c r="A41618" s="294" t="s">
        <v>45827</v>
      </c>
      <c r="B41618" s="294"/>
      <c r="C41618" s="294"/>
      <c r="D41618" s="294"/>
      <c r="E41618" s="294"/>
      <c r="F41618" s="294"/>
    </row>
    <row r="41619">
      <c r="A41619" s="294" t="s">
        <v>45828</v>
      </c>
      <c r="B41619" s="294"/>
      <c r="C41619" s="294"/>
      <c r="D41619" s="294"/>
      <c r="E41619" s="294"/>
      <c r="F41619" s="294"/>
    </row>
    <row r="41620">
      <c r="A41620" s="294" t="s">
        <v>45829</v>
      </c>
      <c r="B41620" s="294"/>
      <c r="C41620" s="294"/>
      <c r="D41620" s="294"/>
      <c r="E41620" s="294"/>
      <c r="F41620" s="294"/>
    </row>
    <row r="41621">
      <c r="A41621" s="294" t="s">
        <v>45830</v>
      </c>
      <c r="B41621" s="294"/>
      <c r="C41621" s="294"/>
      <c r="D41621" s="294"/>
      <c r="E41621" s="294"/>
      <c r="F41621" s="294"/>
    </row>
    <row r="41622">
      <c r="A41622" s="294" t="s">
        <v>45831</v>
      </c>
      <c r="B41622" s="294"/>
      <c r="C41622" s="294"/>
      <c r="D41622" s="294"/>
      <c r="E41622" s="294"/>
      <c r="F41622" s="294"/>
    </row>
    <row r="41623">
      <c r="A41623" s="294" t="s">
        <v>45832</v>
      </c>
      <c r="B41623" s="294"/>
      <c r="C41623" s="294"/>
      <c r="D41623" s="294"/>
      <c r="E41623" s="294"/>
      <c r="F41623" s="294"/>
    </row>
    <row r="41624">
      <c r="A41624" s="294" t="s">
        <v>45833</v>
      </c>
      <c r="B41624" s="294"/>
      <c r="C41624" s="294"/>
      <c r="D41624" s="294"/>
      <c r="E41624" s="294"/>
      <c r="F41624" s="294"/>
    </row>
    <row r="41625">
      <c r="A41625" s="294" t="s">
        <v>45834</v>
      </c>
      <c r="B41625" s="294"/>
      <c r="C41625" s="294"/>
      <c r="D41625" s="294"/>
      <c r="E41625" s="294"/>
      <c r="F41625" s="294"/>
    </row>
    <row r="41626">
      <c r="A41626" s="294" t="s">
        <v>45835</v>
      </c>
      <c r="B41626" s="294"/>
      <c r="C41626" s="294"/>
      <c r="D41626" s="294"/>
      <c r="E41626" s="294"/>
      <c r="F41626" s="294"/>
    </row>
    <row r="41627">
      <c r="A41627" s="294" t="str">
        <f>ARRAY_CONSTRAIN(ARRAYFORMULA(-Dashamoola kwatha + oil + Madhu + Saindhava), 1, 1)</f>
        <v>#ERROR!</v>
      </c>
      <c r="B41627" s="294"/>
      <c r="C41627" s="294"/>
      <c r="D41627" s="294"/>
      <c r="E41627" s="294"/>
      <c r="F41627" s="294"/>
    </row>
    <row r="41628">
      <c r="A41628" s="294" t="s">
        <v>45836</v>
      </c>
      <c r="B41628" s="294"/>
      <c r="C41628" s="294"/>
      <c r="D41628" s="294"/>
      <c r="E41628" s="294"/>
      <c r="F41628" s="294"/>
    </row>
    <row r="41629">
      <c r="A41629" s="294" t="s">
        <v>45837</v>
      </c>
      <c r="B41629" s="294"/>
      <c r="C41629" s="294"/>
      <c r="D41629" s="294"/>
      <c r="E41629" s="294"/>
      <c r="F41629" s="294"/>
    </row>
    <row r="41630">
      <c r="A41630" s="294" t="s">
        <v>45838</v>
      </c>
      <c r="B41630" s="294"/>
      <c r="C41630" s="294"/>
      <c r="D41630" s="294"/>
      <c r="E41630" s="294"/>
      <c r="F41630" s="294"/>
    </row>
    <row r="41631">
      <c r="A41631" s="294" t="s">
        <v>45839</v>
      </c>
      <c r="B41631" s="294"/>
      <c r="C41631" s="294"/>
      <c r="D41631" s="294"/>
      <c r="E41631" s="294"/>
      <c r="F41631" s="294"/>
    </row>
    <row r="41632">
      <c r="A41632" s="294" t="s">
        <v>45840</v>
      </c>
      <c r="B41632" s="294"/>
      <c r="C41632" s="294"/>
      <c r="D41632" s="294"/>
      <c r="E41632" s="294"/>
      <c r="F41632" s="294"/>
    </row>
    <row r="41633">
      <c r="A41633" s="294" t="s">
        <v>45841</v>
      </c>
      <c r="B41633" s="294"/>
      <c r="C41633" s="294"/>
      <c r="D41633" s="294"/>
      <c r="E41633" s="294"/>
      <c r="F41633" s="294"/>
    </row>
    <row r="41634">
      <c r="A41634" s="294" t="s">
        <v>45842</v>
      </c>
      <c r="B41634" s="294"/>
      <c r="C41634" s="294"/>
      <c r="D41634" s="294"/>
      <c r="E41634" s="294"/>
      <c r="F41634" s="294"/>
    </row>
    <row r="41635">
      <c r="A41635" s="294" t="s">
        <v>45843</v>
      </c>
      <c r="B41635" s="294"/>
      <c r="C41635" s="294"/>
      <c r="D41635" s="294"/>
      <c r="E41635" s="294"/>
      <c r="F41635" s="294"/>
    </row>
    <row r="41636">
      <c r="A41636" s="294" t="str">
        <f>ARRAY_CONSTRAIN(ARRAYFORMULA(-Jatyadi Taila), 1, 1)</f>
        <v>#ERROR!</v>
      </c>
      <c r="B41636" s="294"/>
      <c r="C41636" s="294"/>
      <c r="D41636" s="294"/>
      <c r="E41636" s="294"/>
      <c r="F41636" s="294"/>
    </row>
    <row r="41637">
      <c r="A41637" s="294" t="str">
        <f>ARRAY_CONSTRAIN(ARRAYFORMULA(-Yashtimadhu Taila), 1, 1)</f>
        <v>#ERROR!</v>
      </c>
      <c r="B41637" s="294"/>
      <c r="C41637" s="294"/>
      <c r="D41637" s="294"/>
      <c r="E41637" s="294"/>
      <c r="F41637" s="294"/>
    </row>
    <row r="41638">
      <c r="A41638" s="294" t="str">
        <f>ARRAY_CONSTRAIN(ARRAYFORMULA(-Nirgundi Taila), 1, 1)</f>
        <v>#ERROR!</v>
      </c>
      <c r="B41638" s="294"/>
      <c r="C41638" s="294"/>
      <c r="D41638" s="294"/>
      <c r="E41638" s="294"/>
      <c r="F41638" s="294"/>
    </row>
    <row r="41639">
      <c r="A41639" s="294" t="s">
        <v>45844</v>
      </c>
      <c r="B41639" s="294"/>
      <c r="C41639" s="294"/>
      <c r="D41639" s="294"/>
      <c r="E41639" s="294"/>
      <c r="F41639" s="294"/>
    </row>
    <row r="41640">
      <c r="A41640" s="294" t="s">
        <v>45845</v>
      </c>
      <c r="B41640" s="294"/>
      <c r="C41640" s="294"/>
      <c r="D41640" s="294"/>
      <c r="E41640" s="294"/>
      <c r="F41640" s="294"/>
    </row>
    <row r="41641">
      <c r="A41641" s="294" t="str">
        <f>ARRAY_CONSTRAIN(ARRAYFORMULA(-Triphala Guggulu), 1, 1)</f>
        <v>#ERROR!</v>
      </c>
      <c r="B41641" s="294" t="s">
        <v>45846</v>
      </c>
      <c r="C41641" s="294"/>
      <c r="D41641" s="294"/>
      <c r="E41641" s="294"/>
      <c r="F41641" s="294"/>
    </row>
    <row r="41642">
      <c r="A41642" s="294" t="s">
        <v>45847</v>
      </c>
      <c r="B41642" s="294"/>
      <c r="C41642" s="294"/>
      <c r="D41642" s="294"/>
      <c r="E41642" s="294"/>
      <c r="F41642" s="294"/>
    </row>
    <row r="41643">
      <c r="A41643" s="294" t="s">
        <v>45848</v>
      </c>
      <c r="B41643" s="294" t="s">
        <v>45849</v>
      </c>
      <c r="C41643" s="294" t="s">
        <v>45850</v>
      </c>
      <c r="D41643" s="294"/>
      <c r="E41643" s="294"/>
      <c r="F41643" s="294"/>
    </row>
    <row r="41644">
      <c r="A41644" s="294" t="s">
        <v>45851</v>
      </c>
      <c r="B41644" s="294"/>
      <c r="C41644" s="294"/>
      <c r="D41644" s="294"/>
      <c r="E41644" s="294"/>
      <c r="F41644" s="294"/>
    </row>
    <row r="41645">
      <c r="A41645" s="294" t="s">
        <v>45852</v>
      </c>
      <c r="B41645" s="294"/>
      <c r="C41645" s="294"/>
      <c r="D41645" s="294"/>
      <c r="E41645" s="294"/>
      <c r="F41645" s="294"/>
    </row>
    <row r="41646">
      <c r="A41646" s="294" t="s">
        <v>24225</v>
      </c>
      <c r="B41646" s="294"/>
      <c r="C41646" s="294"/>
      <c r="D41646" s="294"/>
      <c r="E41646" s="294"/>
      <c r="F41646" s="294"/>
    </row>
    <row r="41647">
      <c r="A41647" s="294" t="s">
        <v>45853</v>
      </c>
      <c r="B41647" s="294"/>
      <c r="C41647" s="294"/>
      <c r="D41647" s="294"/>
      <c r="E41647" s="294"/>
      <c r="F41647" s="294"/>
    </row>
    <row r="41648">
      <c r="A41648" s="294" t="s">
        <v>45854</v>
      </c>
      <c r="B41648" s="294"/>
      <c r="C41648" s="294"/>
      <c r="D41648" s="294"/>
      <c r="E41648" s="294"/>
      <c r="F41648" s="294"/>
    </row>
    <row r="41649">
      <c r="A41649" s="294" t="str">
        <f>ARRAY_CONSTRAIN(ARRAYFORMULA(-in Severe or irreducible prolapse, kshara Sutra or Ayurvedic para-Surgical procedures may be advised.), 1, 1)</f>
        <v>#ERROR!</v>
      </c>
      <c r="B41649" s="294"/>
      <c r="C41649" s="294"/>
      <c r="D41649" s="294"/>
      <c r="E41649" s="294"/>
      <c r="F41649" s="294"/>
    </row>
    <row r="41650">
      <c r="A41650" s="294"/>
      <c r="B41650" s="294"/>
      <c r="C41650" s="294"/>
      <c r="D41650" s="294"/>
      <c r="E41650" s="294"/>
      <c r="F41650" s="294"/>
    </row>
    <row r="41651">
      <c r="A41651" s="294"/>
      <c r="B41651" s="294"/>
      <c r="C41651" s="294"/>
      <c r="D41651" s="294"/>
      <c r="E41651" s="294"/>
      <c r="F41651" s="294"/>
    </row>
    <row r="41652">
      <c r="A41652" s="294" t="s">
        <v>41927</v>
      </c>
      <c r="B41652" s="294"/>
      <c r="C41652" s="294"/>
      <c r="D41652" s="294"/>
      <c r="E41652" s="294"/>
      <c r="F41652" s="294"/>
    </row>
    <row r="41653">
      <c r="A41653" s="294" t="s">
        <v>45855</v>
      </c>
      <c r="B41653" s="294"/>
      <c r="C41653" s="294"/>
      <c r="D41653" s="294"/>
      <c r="E41653" s="294"/>
      <c r="F41653" s="294"/>
    </row>
    <row r="41654">
      <c r="A41654" s="294" t="s">
        <v>45856</v>
      </c>
      <c r="B41654" s="294"/>
      <c r="C41654" s="294"/>
      <c r="D41654" s="294"/>
      <c r="E41654" s="294"/>
      <c r="F41654" s="294"/>
    </row>
    <row r="41655">
      <c r="A41655" s="294" t="s">
        <v>21618</v>
      </c>
      <c r="B41655" s="294"/>
      <c r="C41655" s="294"/>
      <c r="D41655" s="294"/>
      <c r="E41655" s="294"/>
      <c r="F41655" s="294"/>
    </row>
    <row r="41656">
      <c r="A41656" s="294" t="s">
        <v>45857</v>
      </c>
      <c r="B41656" s="294"/>
      <c r="C41656" s="294"/>
      <c r="D41656" s="294"/>
      <c r="E41656" s="294"/>
      <c r="F41656" s="294"/>
    </row>
    <row r="41657">
      <c r="A41657" s="294"/>
      <c r="B41657" s="294"/>
      <c r="C41657" s="294"/>
      <c r="D41657" s="294"/>
      <c r="E41657" s="294"/>
      <c r="F41657" s="294"/>
    </row>
    <row r="41658">
      <c r="A41658" s="294" t="s">
        <v>23228</v>
      </c>
      <c r="B41658" s="294"/>
      <c r="C41658" s="294"/>
      <c r="D41658" s="294"/>
      <c r="E41658" s="294"/>
      <c r="F41658" s="294"/>
    </row>
    <row r="41659">
      <c r="A41659" s="294" t="s">
        <v>26617</v>
      </c>
      <c r="B41659" s="294"/>
      <c r="C41659" s="294"/>
      <c r="D41659" s="294"/>
      <c r="E41659" s="294"/>
      <c r="F41659" s="294"/>
    </row>
    <row r="41660">
      <c r="A41660" s="294"/>
      <c r="B41660" s="294"/>
      <c r="C41660" s="294"/>
      <c r="D41660" s="294"/>
      <c r="E41660" s="294"/>
      <c r="F41660" s="294"/>
    </row>
    <row r="41661">
      <c r="A41661" s="294" t="s">
        <v>45858</v>
      </c>
      <c r="B41661" s="294"/>
      <c r="C41661" s="294"/>
      <c r="D41661" s="294"/>
      <c r="E41661" s="294"/>
      <c r="F41661" s="294"/>
    </row>
    <row r="41662">
      <c r="A41662" s="294" t="s">
        <v>45859</v>
      </c>
      <c r="B41662" s="294"/>
      <c r="C41662" s="294"/>
      <c r="D41662" s="294"/>
      <c r="E41662" s="294"/>
      <c r="F41662" s="294"/>
    </row>
    <row r="41663">
      <c r="A41663" s="294" t="s">
        <v>45860</v>
      </c>
      <c r="B41663" s="294"/>
      <c r="C41663" s="294"/>
      <c r="D41663" s="294"/>
      <c r="E41663" s="294"/>
      <c r="F41663" s="294"/>
    </row>
    <row r="41664">
      <c r="A41664" s="294" t="s">
        <v>45861</v>
      </c>
      <c r="B41664" s="294"/>
      <c r="C41664" s="294"/>
      <c r="D41664" s="294"/>
      <c r="E41664" s="294"/>
      <c r="F41664" s="294"/>
    </row>
    <row r="41665">
      <c r="A41665" s="294" t="s">
        <v>26622</v>
      </c>
      <c r="B41665" s="294"/>
      <c r="C41665" s="294"/>
      <c r="D41665" s="294"/>
      <c r="E41665" s="294"/>
      <c r="F41665" s="294"/>
    </row>
    <row r="41666">
      <c r="A41666" s="294" t="s">
        <v>45862</v>
      </c>
      <c r="B41666" s="294"/>
      <c r="C41666" s="294"/>
      <c r="D41666" s="294"/>
      <c r="E41666" s="294"/>
      <c r="F41666" s="294"/>
    </row>
    <row r="41667">
      <c r="A41667" s="294" t="s">
        <v>45863</v>
      </c>
      <c r="B41667" s="294"/>
      <c r="C41667" s="294"/>
      <c r="D41667" s="294"/>
      <c r="E41667" s="294"/>
      <c r="F41667" s="294"/>
    </row>
    <row r="41668">
      <c r="A41668" s="294" t="s">
        <v>45864</v>
      </c>
      <c r="B41668" s="294"/>
      <c r="C41668" s="294"/>
      <c r="D41668" s="294"/>
      <c r="E41668" s="294"/>
      <c r="F41668" s="294"/>
    </row>
    <row r="41669">
      <c r="A41669" s="294"/>
      <c r="B41669" s="294"/>
      <c r="C41669" s="294"/>
      <c r="D41669" s="294"/>
      <c r="E41669" s="294"/>
      <c r="F41669" s="294"/>
    </row>
    <row r="41670">
      <c r="A41670" s="294"/>
      <c r="B41670" s="294"/>
      <c r="C41670" s="294"/>
      <c r="D41670" s="294"/>
      <c r="E41670" s="294"/>
      <c r="F41670" s="294"/>
    </row>
    <row r="41671">
      <c r="A41671" s="294" t="s">
        <v>26626</v>
      </c>
      <c r="B41671" s="294"/>
      <c r="C41671" s="294"/>
      <c r="D41671" s="294"/>
      <c r="E41671" s="294"/>
      <c r="F41671" s="294"/>
    </row>
    <row r="41672">
      <c r="A41672" s="294"/>
      <c r="B41672" s="294"/>
      <c r="C41672" s="294"/>
      <c r="D41672" s="294"/>
      <c r="E41672" s="294"/>
      <c r="F41672" s="294"/>
    </row>
    <row r="41673">
      <c r="A41673" s="294" t="s">
        <v>45865</v>
      </c>
      <c r="B41673" s="294"/>
      <c r="C41673" s="294"/>
      <c r="D41673" s="294"/>
      <c r="E41673" s="294"/>
      <c r="F41673" s="294"/>
    </row>
    <row r="41674">
      <c r="A41674" s="294" t="s">
        <v>45866</v>
      </c>
      <c r="B41674" s="294"/>
      <c r="C41674" s="294"/>
      <c r="D41674" s="294"/>
      <c r="E41674" s="294"/>
      <c r="F41674" s="294"/>
    </row>
    <row r="41675">
      <c r="A41675" s="294" t="s">
        <v>45867</v>
      </c>
      <c r="B41675" s="294"/>
      <c r="C41675" s="294"/>
      <c r="D41675" s="294"/>
      <c r="E41675" s="294"/>
      <c r="F41675" s="294"/>
    </row>
    <row r="41676">
      <c r="A41676" s="294" t="s">
        <v>26630</v>
      </c>
      <c r="B41676" s="294"/>
      <c r="C41676" s="294"/>
      <c r="D41676" s="294"/>
      <c r="E41676" s="294"/>
      <c r="F41676" s="294"/>
    </row>
    <row r="41677">
      <c r="A41677" s="294"/>
      <c r="B41677" s="294"/>
      <c r="C41677" s="294"/>
      <c r="D41677" s="294"/>
      <c r="E41677" s="294"/>
      <c r="F41677" s="294"/>
    </row>
    <row r="41678">
      <c r="A41678" s="294" t="s">
        <v>21945</v>
      </c>
      <c r="B41678" s="294"/>
      <c r="C41678" s="294"/>
      <c r="D41678" s="294"/>
      <c r="E41678" s="294"/>
      <c r="F41678" s="294"/>
    </row>
    <row r="41679">
      <c r="A41679" s="294" t="s">
        <v>23068</v>
      </c>
      <c r="B41679" s="294"/>
      <c r="C41679" s="294"/>
      <c r="D41679" s="294"/>
      <c r="E41679" s="294"/>
      <c r="F41679" s="294"/>
    </row>
    <row r="41680">
      <c r="A41680" s="294"/>
      <c r="B41680" s="294"/>
      <c r="C41680" s="294"/>
      <c r="D41680" s="294"/>
      <c r="E41680" s="294"/>
      <c r="F41680" s="294"/>
    </row>
    <row r="41681">
      <c r="A41681" s="294" t="s">
        <v>45868</v>
      </c>
      <c r="B41681" s="294"/>
      <c r="C41681" s="294"/>
      <c r="D41681" s="294"/>
      <c r="E41681" s="294"/>
      <c r="F41681" s="294"/>
    </row>
    <row r="41682">
      <c r="A41682" s="294" t="s">
        <v>45869</v>
      </c>
      <c r="B41682" s="294"/>
      <c r="C41682" s="294"/>
      <c r="D41682" s="294"/>
      <c r="E41682" s="294"/>
      <c r="F41682" s="294"/>
    </row>
    <row r="41683">
      <c r="A41683" s="294" t="s">
        <v>45870</v>
      </c>
      <c r="B41683" s="294"/>
      <c r="C41683" s="294"/>
      <c r="D41683" s="294"/>
      <c r="E41683" s="294"/>
      <c r="F41683" s="294"/>
    </row>
    <row r="41684">
      <c r="A41684" s="294" t="s">
        <v>45871</v>
      </c>
      <c r="B41684" s="294"/>
      <c r="C41684" s="294"/>
      <c r="D41684" s="294"/>
      <c r="E41684" s="294"/>
      <c r="F41684" s="294"/>
    </row>
    <row r="41685">
      <c r="A41685" s="294" t="s">
        <v>26635</v>
      </c>
      <c r="B41685" s="294"/>
      <c r="C41685" s="294"/>
      <c r="D41685" s="294"/>
      <c r="E41685" s="294"/>
      <c r="F41685" s="294"/>
    </row>
    <row r="41686">
      <c r="A41686" s="294" t="s">
        <v>45872</v>
      </c>
      <c r="B41686" s="294"/>
      <c r="C41686" s="294"/>
      <c r="D41686" s="294"/>
      <c r="E41686" s="294"/>
      <c r="F41686" s="294"/>
    </row>
    <row r="41687">
      <c r="A41687" s="294"/>
      <c r="B41687" s="294"/>
      <c r="C41687" s="294"/>
      <c r="D41687" s="294"/>
      <c r="E41687" s="294"/>
      <c r="F41687" s="294"/>
    </row>
    <row r="41688">
      <c r="A41688" s="294" t="s">
        <v>21401</v>
      </c>
      <c r="B41688" s="294"/>
      <c r="C41688" s="294"/>
      <c r="D41688" s="294"/>
      <c r="E41688" s="294"/>
      <c r="F41688" s="294"/>
    </row>
    <row r="41689">
      <c r="A41689" s="294"/>
      <c r="B41689" s="294"/>
      <c r="C41689" s="294"/>
      <c r="D41689" s="294"/>
      <c r="E41689" s="294"/>
      <c r="F41689" s="294"/>
    </row>
    <row r="41690">
      <c r="A41690" s="294" t="s">
        <v>26637</v>
      </c>
      <c r="B41690" s="294"/>
      <c r="C41690" s="294"/>
      <c r="D41690" s="294"/>
      <c r="E41690" s="294"/>
      <c r="F41690" s="294"/>
    </row>
    <row r="41691">
      <c r="A41691" s="294" t="s">
        <v>26638</v>
      </c>
      <c r="B41691" s="294"/>
      <c r="C41691" s="294"/>
      <c r="D41691" s="294"/>
      <c r="E41691" s="294"/>
      <c r="F41691" s="294"/>
    </row>
    <row r="41692">
      <c r="A41692" s="294" t="s">
        <v>26639</v>
      </c>
      <c r="B41692" s="294"/>
      <c r="C41692" s="294"/>
      <c r="D41692" s="294"/>
      <c r="E41692" s="294"/>
      <c r="F41692" s="294"/>
    </row>
    <row r="41693">
      <c r="A41693" s="294" t="s">
        <v>26640</v>
      </c>
      <c r="B41693" s="294"/>
      <c r="C41693" s="294"/>
      <c r="D41693" s="294"/>
      <c r="E41693" s="294"/>
      <c r="F41693" s="294"/>
    </row>
    <row r="41694">
      <c r="A41694" s="294" t="s">
        <v>26641</v>
      </c>
      <c r="B41694" s="294"/>
      <c r="C41694" s="294"/>
      <c r="D41694" s="294"/>
      <c r="E41694" s="294"/>
      <c r="F41694" s="294"/>
    </row>
    <row r="41695">
      <c r="A41695" s="294" t="s">
        <v>26642</v>
      </c>
      <c r="B41695" s="294"/>
      <c r="C41695" s="294"/>
      <c r="D41695" s="294"/>
      <c r="E41695" s="294"/>
      <c r="F41695" s="294"/>
    </row>
    <row r="41696">
      <c r="A41696" s="294"/>
      <c r="B41696" s="294"/>
      <c r="C41696" s="294"/>
      <c r="D41696" s="294"/>
      <c r="E41696" s="294"/>
      <c r="F41696" s="294"/>
    </row>
    <row r="41697">
      <c r="A41697" s="294" t="s">
        <v>22239</v>
      </c>
      <c r="B41697" s="294"/>
      <c r="C41697" s="294"/>
      <c r="D41697" s="294"/>
      <c r="E41697" s="294"/>
      <c r="F41697" s="294"/>
    </row>
    <row r="41698">
      <c r="A41698" s="294"/>
      <c r="B41698" s="294"/>
      <c r="C41698" s="294"/>
      <c r="D41698" s="294"/>
      <c r="E41698" s="294"/>
      <c r="F41698" s="294"/>
    </row>
    <row r="41699">
      <c r="A41699" s="294" t="s">
        <v>26643</v>
      </c>
      <c r="B41699" s="294"/>
      <c r="C41699" s="294"/>
      <c r="D41699" s="294"/>
      <c r="E41699" s="294"/>
      <c r="F41699" s="294"/>
    </row>
    <row r="41700">
      <c r="A41700" s="294" t="s">
        <v>26644</v>
      </c>
      <c r="B41700" s="294"/>
      <c r="C41700" s="294"/>
      <c r="D41700" s="294"/>
      <c r="E41700" s="294"/>
      <c r="F41700" s="294"/>
    </row>
    <row r="41701">
      <c r="A41701" s="294" t="s">
        <v>26645</v>
      </c>
      <c r="B41701" s="294"/>
      <c r="C41701" s="294"/>
      <c r="D41701" s="294"/>
      <c r="E41701" s="294"/>
      <c r="F41701" s="294"/>
    </row>
    <row r="41702">
      <c r="A41702" s="294" t="s">
        <v>26646</v>
      </c>
      <c r="B41702" s="294"/>
      <c r="C41702" s="294"/>
      <c r="D41702" s="294"/>
      <c r="E41702" s="294"/>
      <c r="F41702" s="294"/>
    </row>
    <row r="41703">
      <c r="A41703" s="294" t="s">
        <v>26647</v>
      </c>
      <c r="B41703" s="294"/>
      <c r="C41703" s="294"/>
      <c r="D41703" s="294"/>
      <c r="E41703" s="294"/>
      <c r="F41703" s="294"/>
    </row>
    <row r="41704">
      <c r="A41704" s="294" t="s">
        <v>26648</v>
      </c>
      <c r="B41704" s="294"/>
      <c r="C41704" s="294"/>
      <c r="D41704" s="294"/>
      <c r="E41704" s="294"/>
      <c r="F41704" s="294"/>
    </row>
    <row r="41705">
      <c r="A41705" s="294" t="s">
        <v>26649</v>
      </c>
      <c r="B41705" s="294"/>
      <c r="C41705" s="294"/>
      <c r="D41705" s="294"/>
      <c r="E41705" s="294"/>
      <c r="F41705" s="294"/>
    </row>
    <row r="41706">
      <c r="A41706" s="294" t="s">
        <v>26650</v>
      </c>
      <c r="B41706" s="294"/>
      <c r="C41706" s="294"/>
      <c r="D41706" s="294"/>
      <c r="E41706" s="294"/>
      <c r="F41706" s="294"/>
    </row>
    <row r="41707">
      <c r="A41707" s="294" t="s">
        <v>26651</v>
      </c>
      <c r="B41707" s="294"/>
      <c r="C41707" s="294"/>
      <c r="D41707" s="294"/>
      <c r="E41707" s="294"/>
      <c r="F41707" s="294"/>
    </row>
    <row r="41708">
      <c r="A41708" s="294" t="s">
        <v>26652</v>
      </c>
      <c r="B41708" s="294"/>
      <c r="C41708" s="294"/>
      <c r="D41708" s="294"/>
      <c r="E41708" s="294"/>
      <c r="F41708" s="294"/>
    </row>
    <row r="41709">
      <c r="A41709" s="294" t="s">
        <v>26653</v>
      </c>
      <c r="B41709" s="294"/>
      <c r="C41709" s="294"/>
      <c r="D41709" s="294"/>
      <c r="E41709" s="294"/>
      <c r="F41709" s="294"/>
    </row>
    <row r="41710">
      <c r="A41710" s="294"/>
      <c r="B41710" s="294"/>
      <c r="C41710" s="294"/>
      <c r="D41710" s="294"/>
      <c r="E41710" s="294"/>
      <c r="F41710" s="294"/>
    </row>
    <row r="41711">
      <c r="A41711" s="294" t="s">
        <v>21990</v>
      </c>
      <c r="B41711" s="294"/>
      <c r="C41711" s="294"/>
      <c r="D41711" s="294"/>
      <c r="E41711" s="294"/>
      <c r="F41711" s="294"/>
    </row>
    <row r="41712">
      <c r="A41712" s="294"/>
      <c r="B41712" s="294"/>
      <c r="C41712" s="294"/>
      <c r="D41712" s="294"/>
      <c r="E41712" s="294"/>
      <c r="F41712" s="294"/>
    </row>
    <row r="41713">
      <c r="A41713" s="294" t="s">
        <v>26654</v>
      </c>
      <c r="B41713" s="294"/>
      <c r="C41713" s="294"/>
      <c r="D41713" s="294"/>
      <c r="E41713" s="294"/>
      <c r="F41713" s="294"/>
    </row>
    <row r="41714">
      <c r="A41714" s="294" t="s">
        <v>26655</v>
      </c>
      <c r="B41714" s="294"/>
      <c r="C41714" s="294"/>
      <c r="D41714" s="294"/>
      <c r="E41714" s="294"/>
      <c r="F41714" s="294"/>
    </row>
    <row r="41715">
      <c r="A41715" s="294" t="s">
        <v>26656</v>
      </c>
      <c r="B41715" s="294"/>
      <c r="C41715" s="294"/>
      <c r="D41715" s="294"/>
      <c r="E41715" s="294"/>
      <c r="F41715" s="294"/>
    </row>
    <row r="41716">
      <c r="A41716" s="294" t="s">
        <v>22359</v>
      </c>
      <c r="B41716" s="294"/>
      <c r="C41716" s="294"/>
      <c r="D41716" s="294"/>
      <c r="E41716" s="294"/>
      <c r="F41716" s="294"/>
    </row>
    <row r="41717">
      <c r="A41717" s="294" t="s">
        <v>26657</v>
      </c>
      <c r="B41717" s="294"/>
      <c r="C41717" s="294"/>
      <c r="D41717" s="294"/>
      <c r="E41717" s="294"/>
      <c r="F41717" s="294"/>
    </row>
    <row r="41718">
      <c r="A41718" s="294" t="s">
        <v>26658</v>
      </c>
      <c r="B41718" s="294"/>
      <c r="C41718" s="294"/>
      <c r="D41718" s="294"/>
      <c r="E41718" s="294"/>
      <c r="F41718" s="294"/>
    </row>
    <row r="41719">
      <c r="A41719" s="294" t="s">
        <v>26659</v>
      </c>
      <c r="B41719" s="294"/>
      <c r="C41719" s="294"/>
      <c r="D41719" s="294"/>
      <c r="E41719" s="294"/>
      <c r="F41719" s="294"/>
    </row>
    <row r="41720">
      <c r="A41720" s="294" t="s">
        <v>26660</v>
      </c>
      <c r="B41720" s="294"/>
      <c r="C41720" s="294"/>
      <c r="D41720" s="294"/>
      <c r="E41720" s="294"/>
      <c r="F41720" s="294"/>
    </row>
    <row r="41721">
      <c r="A41721" s="294" t="s">
        <v>26661</v>
      </c>
      <c r="B41721" s="294"/>
      <c r="C41721" s="294"/>
      <c r="D41721" s="294"/>
      <c r="E41721" s="294"/>
      <c r="F41721" s="294"/>
    </row>
    <row r="41722">
      <c r="A41722" s="294" t="s">
        <v>45873</v>
      </c>
      <c r="B41722" s="294"/>
      <c r="C41722" s="294"/>
      <c r="D41722" s="294"/>
      <c r="E41722" s="294"/>
      <c r="F41722" s="294"/>
    </row>
    <row r="41723">
      <c r="A41723" s="294"/>
      <c r="B41723" s="294"/>
      <c r="C41723" s="294"/>
      <c r="D41723" s="294"/>
      <c r="E41723" s="294"/>
      <c r="F41723" s="294"/>
    </row>
    <row r="41724">
      <c r="A41724" s="294" t="s">
        <v>41927</v>
      </c>
      <c r="B41724" s="294"/>
      <c r="C41724" s="294"/>
      <c r="D41724" s="294"/>
      <c r="E41724" s="294"/>
      <c r="F41724" s="294"/>
    </row>
    <row r="41725">
      <c r="A41725" s="294" t="s">
        <v>45856</v>
      </c>
      <c r="B41725" s="294"/>
      <c r="C41725" s="294"/>
      <c r="D41725" s="294"/>
      <c r="E41725" s="294"/>
      <c r="F41725" s="294"/>
    </row>
    <row r="41726">
      <c r="A41726" s="294" t="s">
        <v>21672</v>
      </c>
      <c r="B41726" s="294"/>
      <c r="C41726" s="294"/>
      <c r="D41726" s="294"/>
      <c r="E41726" s="294"/>
      <c r="F41726" s="294"/>
    </row>
    <row r="41727">
      <c r="A41727" s="294" t="s">
        <v>45857</v>
      </c>
      <c r="B41727" s="294"/>
      <c r="C41727" s="294"/>
      <c r="D41727" s="294"/>
      <c r="E41727" s="294"/>
      <c r="F41727" s="294"/>
    </row>
    <row r="41728">
      <c r="A41728" s="294"/>
      <c r="B41728" s="294"/>
      <c r="C41728" s="294"/>
      <c r="D41728" s="294"/>
      <c r="E41728" s="294"/>
      <c r="F41728" s="294"/>
    </row>
    <row r="41729">
      <c r="A41729" s="294"/>
      <c r="B41729" s="294"/>
      <c r="C41729" s="294"/>
      <c r="D41729" s="294"/>
      <c r="E41729" s="294"/>
      <c r="F41729" s="294"/>
    </row>
    <row r="41730">
      <c r="A41730" s="294"/>
      <c r="B41730" s="294"/>
      <c r="C41730" s="294"/>
      <c r="D41730" s="294"/>
      <c r="E41730" s="294"/>
      <c r="F41730" s="294"/>
    </row>
    <row r="41731">
      <c r="A41731" s="294" t="s">
        <v>24575</v>
      </c>
      <c r="B41731" s="294"/>
      <c r="C41731" s="294"/>
      <c r="D41731" s="294"/>
      <c r="E41731" s="294"/>
      <c r="F41731" s="294"/>
    </row>
    <row r="41732">
      <c r="A41732" s="294"/>
      <c r="B41732" s="294"/>
      <c r="C41732" s="294"/>
      <c r="D41732" s="294"/>
      <c r="E41732" s="294"/>
      <c r="F41732" s="294"/>
    </row>
    <row r="41733">
      <c r="A41733" s="294" t="s">
        <v>26664</v>
      </c>
      <c r="B41733" s="294"/>
      <c r="C41733" s="294"/>
      <c r="D41733" s="294"/>
      <c r="E41733" s="294"/>
      <c r="F41733" s="294"/>
    </row>
    <row r="41734">
      <c r="A41734" s="294" t="s">
        <v>26665</v>
      </c>
      <c r="B41734" s="294"/>
      <c r="C41734" s="294"/>
      <c r="D41734" s="294"/>
      <c r="E41734" s="294"/>
      <c r="F41734" s="294"/>
    </row>
    <row r="41735">
      <c r="A41735" s="294" t="s">
        <v>26666</v>
      </c>
      <c r="B41735" s="294"/>
      <c r="C41735" s="294"/>
      <c r="D41735" s="294"/>
      <c r="E41735" s="294"/>
      <c r="F41735" s="294"/>
    </row>
    <row r="41736">
      <c r="A41736" s="294" t="s">
        <v>26667</v>
      </c>
      <c r="B41736" s="294"/>
      <c r="C41736" s="294"/>
      <c r="D41736" s="294"/>
      <c r="E41736" s="294"/>
      <c r="F41736" s="294"/>
    </row>
    <row r="41737">
      <c r="A41737" s="294" t="s">
        <v>26668</v>
      </c>
      <c r="B41737" s="294"/>
      <c r="C41737" s="294"/>
      <c r="D41737" s="294"/>
      <c r="E41737" s="294"/>
      <c r="F41737" s="294"/>
    </row>
    <row r="41738">
      <c r="A41738" s="294" t="s">
        <v>26669</v>
      </c>
      <c r="B41738" s="294"/>
      <c r="C41738" s="294"/>
      <c r="D41738" s="294"/>
      <c r="E41738" s="294"/>
      <c r="F41738" s="294"/>
    </row>
    <row r="41739">
      <c r="A41739" s="294" t="s">
        <v>26670</v>
      </c>
      <c r="B41739" s="294"/>
      <c r="C41739" s="294"/>
      <c r="D41739" s="294"/>
      <c r="E41739" s="294"/>
      <c r="F41739" s="294"/>
    </row>
    <row r="41740">
      <c r="A41740" s="294" t="s">
        <v>26671</v>
      </c>
      <c r="B41740" s="294"/>
      <c r="C41740" s="294"/>
      <c r="D41740" s="294"/>
      <c r="E41740" s="294"/>
      <c r="F41740" s="294"/>
    </row>
    <row r="41741">
      <c r="A41741" s="294" t="s">
        <v>26672</v>
      </c>
      <c r="B41741" s="294"/>
      <c r="C41741" s="294"/>
      <c r="D41741" s="294"/>
      <c r="E41741" s="294"/>
      <c r="F41741" s="294"/>
    </row>
    <row r="41742">
      <c r="A41742" s="294" t="s">
        <v>26673</v>
      </c>
      <c r="B41742" s="294"/>
      <c r="C41742" s="294"/>
      <c r="D41742" s="294"/>
      <c r="E41742" s="294"/>
      <c r="F41742" s="294"/>
    </row>
    <row r="41743">
      <c r="A41743" s="294"/>
      <c r="B41743" s="294"/>
      <c r="C41743" s="294"/>
      <c r="D41743" s="294"/>
      <c r="E41743" s="294"/>
      <c r="F41743" s="294"/>
    </row>
    <row r="41744">
      <c r="A41744" s="294" t="s">
        <v>24373</v>
      </c>
      <c r="B41744" s="294"/>
      <c r="C41744" s="294"/>
      <c r="D41744" s="294"/>
      <c r="E41744" s="294"/>
      <c r="F41744" s="294"/>
    </row>
    <row r="41745">
      <c r="A41745" s="294" t="s">
        <v>20470</v>
      </c>
      <c r="B41745" s="294"/>
      <c r="C41745" s="294"/>
      <c r="D41745" s="294"/>
      <c r="E41745" s="294"/>
      <c r="F41745" s="294"/>
    </row>
    <row r="41746">
      <c r="A41746" s="294"/>
      <c r="B41746" s="294"/>
      <c r="C41746" s="294"/>
      <c r="D41746" s="294"/>
      <c r="E41746" s="294"/>
      <c r="F41746" s="294"/>
    </row>
    <row r="41747">
      <c r="A41747" s="294" t="s">
        <v>45874</v>
      </c>
      <c r="B41747" s="294"/>
      <c r="C41747" s="294"/>
      <c r="D41747" s="294"/>
      <c r="E41747" s="294"/>
      <c r="F41747" s="294"/>
    </row>
    <row r="41748">
      <c r="A41748" s="294" t="s">
        <v>45875</v>
      </c>
      <c r="B41748" s="294"/>
      <c r="C41748" s="294"/>
      <c r="D41748" s="294"/>
      <c r="E41748" s="294"/>
      <c r="F41748" s="294"/>
    </row>
    <row r="41749">
      <c r="A41749" s="294" t="s">
        <v>45876</v>
      </c>
      <c r="B41749" s="294"/>
      <c r="C41749" s="294"/>
      <c r="D41749" s="294"/>
      <c r="E41749" s="294"/>
      <c r="F41749" s="294"/>
    </row>
    <row r="41750">
      <c r="A41750" s="294" t="s">
        <v>26677</v>
      </c>
      <c r="B41750" s="294"/>
      <c r="C41750" s="294"/>
      <c r="D41750" s="294"/>
      <c r="E41750" s="294"/>
      <c r="F41750" s="294"/>
    </row>
    <row r="41751">
      <c r="A41751" s="294"/>
      <c r="B41751" s="294"/>
      <c r="C41751" s="294"/>
      <c r="D41751" s="294"/>
      <c r="E41751" s="294"/>
      <c r="F41751" s="294"/>
    </row>
    <row r="41752">
      <c r="A41752" s="294" t="s">
        <v>24831</v>
      </c>
      <c r="B41752" s="294"/>
      <c r="C41752" s="294"/>
      <c r="D41752" s="294"/>
      <c r="E41752" s="294"/>
      <c r="F41752" s="294"/>
    </row>
    <row r="41753">
      <c r="A41753" s="294" t="s">
        <v>45877</v>
      </c>
      <c r="B41753" s="294"/>
      <c r="C41753" s="294"/>
      <c r="D41753" s="294"/>
      <c r="E41753" s="294"/>
      <c r="F41753" s="294"/>
    </row>
    <row r="41754">
      <c r="A41754" s="294" t="s">
        <v>26680</v>
      </c>
      <c r="B41754" s="294"/>
      <c r="C41754" s="294"/>
      <c r="D41754" s="294"/>
      <c r="E41754" s="294"/>
      <c r="F41754" s="294"/>
    </row>
    <row r="41755">
      <c r="A41755" s="294" t="s">
        <v>45878</v>
      </c>
      <c r="B41755" s="294"/>
      <c r="C41755" s="294"/>
      <c r="D41755" s="294"/>
      <c r="E41755" s="294"/>
      <c r="F41755" s="294"/>
    </row>
    <row r="41756">
      <c r="A41756" s="294" t="s">
        <v>45879</v>
      </c>
      <c r="B41756" s="294"/>
      <c r="C41756" s="294"/>
      <c r="D41756" s="294"/>
      <c r="E41756" s="294"/>
      <c r="F41756" s="294"/>
    </row>
    <row r="41757">
      <c r="A41757" s="294" t="s">
        <v>45880</v>
      </c>
      <c r="B41757" s="294"/>
      <c r="C41757" s="294"/>
      <c r="D41757" s="294"/>
      <c r="E41757" s="294"/>
      <c r="F41757" s="294"/>
    </row>
    <row r="41758">
      <c r="A41758" s="294" t="s">
        <v>45881</v>
      </c>
      <c r="B41758" s="294"/>
      <c r="C41758" s="294"/>
      <c r="D41758" s="294"/>
      <c r="E41758" s="294"/>
      <c r="F41758" s="294"/>
    </row>
    <row r="41759">
      <c r="A41759" s="294"/>
      <c r="B41759" s="294"/>
      <c r="C41759" s="294"/>
      <c r="D41759" s="294"/>
      <c r="E41759" s="294"/>
      <c r="F41759" s="294"/>
    </row>
    <row r="41760">
      <c r="A41760" s="294"/>
      <c r="B41760" s="294"/>
      <c r="C41760" s="294"/>
      <c r="D41760" s="294"/>
      <c r="E41760" s="294"/>
      <c r="F41760" s="294"/>
    </row>
    <row r="41761">
      <c r="A41761" s="294" t="s">
        <v>26685</v>
      </c>
      <c r="B41761" s="294"/>
      <c r="C41761" s="294"/>
      <c r="D41761" s="294"/>
      <c r="E41761" s="294"/>
      <c r="F41761" s="294"/>
    </row>
    <row r="41762">
      <c r="A41762" s="294" t="s">
        <v>26686</v>
      </c>
      <c r="B41762" s="294"/>
      <c r="C41762" s="294"/>
      <c r="D41762" s="294"/>
      <c r="E41762" s="294"/>
      <c r="F41762" s="294"/>
    </row>
    <row r="41763">
      <c r="A41763" s="294"/>
      <c r="B41763" s="294"/>
      <c r="C41763" s="294"/>
      <c r="D41763" s="294"/>
      <c r="E41763" s="294"/>
      <c r="F41763" s="294"/>
    </row>
    <row r="41764">
      <c r="A41764" s="294" t="s">
        <v>45882</v>
      </c>
      <c r="B41764" s="294"/>
      <c r="C41764" s="294"/>
      <c r="D41764" s="294"/>
      <c r="E41764" s="294"/>
      <c r="F41764" s="294"/>
    </row>
    <row r="41765">
      <c r="A41765" s="294" t="s">
        <v>26688</v>
      </c>
      <c r="B41765" s="294"/>
      <c r="C41765" s="294"/>
      <c r="D41765" s="294"/>
      <c r="E41765" s="294"/>
      <c r="F41765" s="294"/>
    </row>
    <row r="41766">
      <c r="A41766" s="294" t="s">
        <v>45883</v>
      </c>
      <c r="B41766" s="294"/>
      <c r="C41766" s="294"/>
      <c r="D41766" s="294"/>
      <c r="E41766" s="294"/>
      <c r="F41766" s="294"/>
    </row>
    <row r="41767">
      <c r="A41767" s="294" t="s">
        <v>45884</v>
      </c>
      <c r="B41767" s="294"/>
      <c r="C41767" s="294"/>
      <c r="D41767" s="294"/>
      <c r="E41767" s="294"/>
      <c r="F41767" s="294"/>
    </row>
    <row r="41768">
      <c r="A41768" s="294" t="s">
        <v>26691</v>
      </c>
      <c r="B41768" s="294"/>
      <c r="C41768" s="294"/>
      <c r="D41768" s="294"/>
      <c r="E41768" s="294"/>
      <c r="F41768" s="294"/>
    </row>
    <row r="41769">
      <c r="A41769" s="294" t="s">
        <v>45885</v>
      </c>
      <c r="B41769" s="294"/>
      <c r="C41769" s="294"/>
      <c r="D41769" s="294"/>
      <c r="E41769" s="294"/>
      <c r="F41769" s="294"/>
    </row>
    <row r="41770">
      <c r="A41770" s="294" t="s">
        <v>45886</v>
      </c>
      <c r="B41770" s="294"/>
      <c r="C41770" s="294"/>
      <c r="D41770" s="294"/>
      <c r="E41770" s="294"/>
      <c r="F41770" s="294"/>
    </row>
    <row r="41771">
      <c r="A41771" s="294"/>
      <c r="B41771" s="294"/>
      <c r="C41771" s="294"/>
      <c r="D41771" s="294"/>
      <c r="E41771" s="294"/>
      <c r="F41771" s="294"/>
    </row>
    <row r="41772">
      <c r="A41772" s="294" t="s">
        <v>23321</v>
      </c>
      <c r="B41772" s="294"/>
      <c r="C41772" s="294"/>
      <c r="D41772" s="294"/>
      <c r="E41772" s="294"/>
      <c r="F41772" s="294"/>
    </row>
    <row r="41773">
      <c r="A41773" s="294" t="s">
        <v>23322</v>
      </c>
      <c r="B41773" s="294"/>
      <c r="C41773" s="294"/>
      <c r="D41773" s="294"/>
      <c r="E41773" s="294"/>
      <c r="F41773" s="294"/>
    </row>
    <row r="41774">
      <c r="A41774" s="294"/>
      <c r="B41774" s="294"/>
      <c r="C41774" s="294"/>
      <c r="D41774" s="294"/>
      <c r="E41774" s="294"/>
      <c r="F41774" s="294"/>
    </row>
    <row r="41775">
      <c r="A41775" s="294" t="s">
        <v>45887</v>
      </c>
      <c r="B41775" s="294"/>
      <c r="C41775" s="294"/>
      <c r="D41775" s="294"/>
      <c r="E41775" s="294"/>
      <c r="F41775" s="294"/>
    </row>
    <row r="41776">
      <c r="A41776" s="294" t="s">
        <v>45888</v>
      </c>
      <c r="B41776" s="294"/>
      <c r="C41776" s="294"/>
      <c r="D41776" s="294"/>
      <c r="E41776" s="294"/>
      <c r="F41776" s="294"/>
    </row>
    <row r="41777">
      <c r="A41777" s="294" t="s">
        <v>26696</v>
      </c>
      <c r="B41777" s="294"/>
      <c r="C41777" s="294"/>
      <c r="D41777" s="294"/>
      <c r="E41777" s="294"/>
      <c r="F41777" s="294"/>
    </row>
    <row r="41778">
      <c r="A41778" s="294" t="s">
        <v>26697</v>
      </c>
      <c r="B41778" s="294"/>
      <c r="C41778" s="294"/>
      <c r="D41778" s="294"/>
      <c r="E41778" s="294"/>
      <c r="F41778" s="294"/>
    </row>
    <row r="41779">
      <c r="A41779" s="294"/>
      <c r="B41779" s="294"/>
      <c r="C41779" s="294"/>
      <c r="D41779" s="294"/>
      <c r="E41779" s="294"/>
      <c r="F41779" s="294"/>
    </row>
    <row r="41780">
      <c r="A41780" s="294" t="s">
        <v>23771</v>
      </c>
      <c r="B41780" s="294"/>
      <c r="C41780" s="294"/>
      <c r="D41780" s="294"/>
      <c r="E41780" s="294"/>
      <c r="F41780" s="294"/>
    </row>
    <row r="41781">
      <c r="A41781" s="294" t="s">
        <v>23202</v>
      </c>
      <c r="B41781" s="294"/>
      <c r="C41781" s="294"/>
      <c r="D41781" s="294"/>
      <c r="E41781" s="294"/>
      <c r="F41781" s="294"/>
    </row>
    <row r="41782">
      <c r="A41782" s="294"/>
      <c r="B41782" s="294"/>
      <c r="C41782" s="294"/>
      <c r="D41782" s="294"/>
      <c r="E41782" s="294"/>
      <c r="F41782" s="294"/>
    </row>
    <row r="41783">
      <c r="A41783" s="294" t="s">
        <v>26698</v>
      </c>
      <c r="B41783" s="294"/>
      <c r="C41783" s="294"/>
      <c r="D41783" s="294"/>
      <c r="E41783" s="294"/>
      <c r="F41783" s="294"/>
    </row>
    <row r="41784">
      <c r="A41784" s="294" t="s">
        <v>26699</v>
      </c>
      <c r="B41784" s="294"/>
      <c r="C41784" s="294"/>
      <c r="D41784" s="294"/>
      <c r="E41784" s="294"/>
      <c r="F41784" s="294"/>
    </row>
    <row r="41785">
      <c r="A41785" s="294" t="s">
        <v>26700</v>
      </c>
      <c r="B41785" s="294"/>
      <c r="C41785" s="294"/>
      <c r="D41785" s="294"/>
      <c r="E41785" s="294"/>
      <c r="F41785" s="294"/>
    </row>
    <row r="41786">
      <c r="A41786" s="294" t="s">
        <v>45889</v>
      </c>
      <c r="B41786" s="294"/>
      <c r="C41786" s="294"/>
      <c r="D41786" s="294"/>
      <c r="E41786" s="294"/>
      <c r="F41786" s="294"/>
    </row>
    <row r="41787">
      <c r="A41787" s="294" t="s">
        <v>26702</v>
      </c>
      <c r="B41787" s="294"/>
      <c r="C41787" s="294"/>
      <c r="D41787" s="294"/>
      <c r="E41787" s="294"/>
      <c r="F41787" s="294"/>
    </row>
    <row r="41788">
      <c r="A41788" s="294"/>
      <c r="B41788" s="294"/>
      <c r="C41788" s="294"/>
      <c r="D41788" s="294"/>
      <c r="E41788" s="294"/>
      <c r="F41788" s="294"/>
    </row>
    <row r="41789">
      <c r="A41789" s="294" t="s">
        <v>22496</v>
      </c>
      <c r="B41789" s="294"/>
      <c r="C41789" s="294"/>
      <c r="D41789" s="294"/>
      <c r="E41789" s="294"/>
      <c r="F41789" s="294"/>
    </row>
    <row r="41790">
      <c r="A41790" s="294"/>
      <c r="B41790" s="294"/>
      <c r="C41790" s="294"/>
      <c r="D41790" s="294"/>
      <c r="E41790" s="294"/>
      <c r="F41790" s="294"/>
    </row>
    <row r="41791">
      <c r="A41791" s="294" t="s">
        <v>26703</v>
      </c>
      <c r="B41791" s="294"/>
      <c r="C41791" s="294"/>
      <c r="D41791" s="294"/>
      <c r="E41791" s="294"/>
      <c r="F41791" s="294"/>
    </row>
    <row r="41792">
      <c r="A41792" s="294"/>
      <c r="B41792" s="294"/>
      <c r="C41792" s="294"/>
      <c r="D41792" s="294"/>
      <c r="E41792" s="294"/>
      <c r="F41792" s="294"/>
    </row>
    <row r="41793">
      <c r="A41793" s="294" t="s">
        <v>45890</v>
      </c>
      <c r="B41793" s="294"/>
      <c r="C41793" s="294"/>
      <c r="D41793" s="294"/>
      <c r="E41793" s="294"/>
      <c r="F41793" s="294"/>
    </row>
    <row r="41794">
      <c r="A41794" s="294" t="s">
        <v>45891</v>
      </c>
      <c r="B41794" s="294"/>
      <c r="C41794" s="294"/>
      <c r="D41794" s="294"/>
      <c r="E41794" s="294"/>
      <c r="F41794" s="294"/>
    </row>
    <row r="41795">
      <c r="A41795" s="294" t="s">
        <v>26706</v>
      </c>
      <c r="B41795" s="294"/>
      <c r="C41795" s="294"/>
      <c r="D41795" s="294"/>
      <c r="E41795" s="294"/>
      <c r="F41795" s="294"/>
    </row>
    <row r="41796">
      <c r="A41796" s="294" t="s">
        <v>45892</v>
      </c>
      <c r="B41796" s="294"/>
      <c r="C41796" s="294"/>
      <c r="D41796" s="294"/>
      <c r="E41796" s="294"/>
      <c r="F41796" s="294"/>
    </row>
    <row r="41797">
      <c r="A41797" s="294" t="s">
        <v>45893</v>
      </c>
      <c r="B41797" s="294"/>
      <c r="C41797" s="294"/>
      <c r="D41797" s="294"/>
      <c r="E41797" s="294"/>
      <c r="F41797" s="294"/>
    </row>
    <row r="41798">
      <c r="A41798" s="294" t="s">
        <v>45894</v>
      </c>
      <c r="B41798" s="294"/>
      <c r="C41798" s="294"/>
      <c r="D41798" s="294"/>
      <c r="E41798" s="294"/>
      <c r="F41798" s="294"/>
    </row>
    <row r="41799">
      <c r="A41799" s="294" t="s">
        <v>45895</v>
      </c>
      <c r="B41799" s="294"/>
      <c r="C41799" s="294"/>
      <c r="D41799" s="294"/>
      <c r="E41799" s="294"/>
      <c r="F41799" s="294"/>
    </row>
    <row r="41800">
      <c r="A41800" s="294" t="s">
        <v>39658</v>
      </c>
      <c r="B41800" s="294"/>
      <c r="C41800" s="294"/>
      <c r="D41800" s="294"/>
      <c r="E41800" s="294"/>
      <c r="F41800" s="294"/>
    </row>
    <row r="41801">
      <c r="A41801" s="294" t="s">
        <v>45896</v>
      </c>
      <c r="B41801" s="294"/>
      <c r="C41801" s="294"/>
      <c r="D41801" s="294"/>
      <c r="E41801" s="294"/>
      <c r="F41801" s="294"/>
    </row>
    <row r="41802">
      <c r="A41802" s="294" t="s">
        <v>45897</v>
      </c>
      <c r="B41802" s="294"/>
      <c r="C41802" s="294"/>
      <c r="D41802" s="294"/>
      <c r="E41802" s="294"/>
      <c r="F41802" s="294"/>
    </row>
    <row r="41803">
      <c r="A41803" s="294" t="s">
        <v>45898</v>
      </c>
      <c r="B41803" s="294"/>
      <c r="C41803" s="294"/>
      <c r="D41803" s="294"/>
      <c r="E41803" s="294"/>
      <c r="F41803" s="294"/>
    </row>
    <row r="41804">
      <c r="A41804" s="294" t="s">
        <v>45899</v>
      </c>
      <c r="B41804" s="294"/>
      <c r="C41804" s="294"/>
      <c r="D41804" s="294"/>
      <c r="E41804" s="294"/>
      <c r="F41804" s="294"/>
    </row>
    <row r="41805">
      <c r="A41805" s="294"/>
      <c r="B41805" s="294"/>
      <c r="C41805" s="294"/>
      <c r="D41805" s="294"/>
      <c r="E41805" s="294"/>
      <c r="F41805" s="294"/>
    </row>
    <row r="41806">
      <c r="A41806" s="294"/>
      <c r="B41806" s="294"/>
      <c r="C41806" s="294"/>
      <c r="D41806" s="294"/>
      <c r="E41806" s="294"/>
      <c r="F41806" s="294"/>
    </row>
    <row r="41807">
      <c r="A41807" s="294" t="s">
        <v>41927</v>
      </c>
      <c r="B41807" s="294"/>
      <c r="C41807" s="294"/>
      <c r="D41807" s="294"/>
      <c r="E41807" s="294"/>
      <c r="F41807" s="294"/>
    </row>
    <row r="41808">
      <c r="A41808" s="294" t="s">
        <v>45900</v>
      </c>
      <c r="B41808" s="294"/>
      <c r="C41808" s="294"/>
      <c r="D41808" s="294"/>
      <c r="E41808" s="294"/>
      <c r="F41808" s="294"/>
    </row>
    <row r="41809">
      <c r="A41809" s="294" t="s">
        <v>21724</v>
      </c>
      <c r="B41809" s="294"/>
      <c r="C41809" s="294"/>
      <c r="D41809" s="294"/>
      <c r="E41809" s="294"/>
      <c r="F41809" s="294"/>
    </row>
    <row r="41810">
      <c r="A41810" s="294" t="s">
        <v>45901</v>
      </c>
      <c r="B41810" s="294"/>
      <c r="C41810" s="294"/>
      <c r="D41810" s="294"/>
      <c r="E41810" s="294"/>
      <c r="F41810" s="294"/>
    </row>
    <row r="41811">
      <c r="A41811" s="294"/>
      <c r="B41811" s="294"/>
      <c r="C41811" s="294"/>
      <c r="D41811" s="294"/>
      <c r="E41811" s="294"/>
      <c r="F41811" s="294"/>
    </row>
    <row r="41812">
      <c r="A41812" s="294" t="s">
        <v>21481</v>
      </c>
      <c r="B41812" s="294"/>
      <c r="C41812" s="294"/>
      <c r="D41812" s="294"/>
      <c r="E41812" s="294"/>
      <c r="F41812" s="294"/>
    </row>
    <row r="41813">
      <c r="A41813" s="294"/>
      <c r="B41813" s="294"/>
      <c r="C41813" s="294"/>
      <c r="D41813" s="294"/>
      <c r="E41813" s="294"/>
      <c r="F41813" s="294"/>
    </row>
    <row r="41814">
      <c r="A41814" s="294" t="s">
        <v>21482</v>
      </c>
      <c r="B41814" s="294"/>
      <c r="C41814" s="294"/>
      <c r="D41814" s="294"/>
      <c r="E41814" s="294"/>
      <c r="F41814" s="294"/>
    </row>
    <row r="41815">
      <c r="A41815" s="294"/>
      <c r="B41815" s="294"/>
      <c r="C41815" s="294"/>
      <c r="D41815" s="294"/>
      <c r="E41815" s="294"/>
      <c r="F41815" s="294"/>
    </row>
    <row r="41816">
      <c r="A41816" s="294" t="s">
        <v>21483</v>
      </c>
      <c r="B41816" s="294"/>
      <c r="C41816" s="294"/>
      <c r="D41816" s="294"/>
      <c r="E41816" s="294"/>
      <c r="F41816" s="294"/>
    </row>
    <row r="41817">
      <c r="A41817" s="294" t="s">
        <v>21484</v>
      </c>
      <c r="B41817" s="294"/>
      <c r="C41817" s="294"/>
      <c r="D41817" s="294"/>
      <c r="E41817" s="294"/>
      <c r="F41817" s="294"/>
    </row>
    <row r="41818">
      <c r="A41818" s="294" t="s">
        <v>21485</v>
      </c>
      <c r="B41818" s="294"/>
      <c r="C41818" s="294"/>
      <c r="D41818" s="294"/>
      <c r="E41818" s="294"/>
      <c r="F41818" s="294"/>
    </row>
    <row r="41819">
      <c r="A41819" s="294" t="s">
        <v>21486</v>
      </c>
      <c r="B41819" s="294"/>
      <c r="C41819" s="294"/>
      <c r="D41819" s="294"/>
      <c r="E41819" s="294"/>
      <c r="F41819" s="294"/>
    </row>
    <row r="41820">
      <c r="A41820" s="294" t="s">
        <v>45902</v>
      </c>
      <c r="B41820" s="294"/>
      <c r="C41820" s="294"/>
      <c r="D41820" s="294"/>
      <c r="E41820" s="294"/>
      <c r="F41820" s="294"/>
    </row>
    <row r="41821">
      <c r="A41821" s="294" t="s">
        <v>45903</v>
      </c>
      <c r="B41821" s="294"/>
      <c r="C41821" s="294"/>
      <c r="D41821" s="294"/>
      <c r="E41821" s="294"/>
      <c r="F41821" s="294"/>
    </row>
    <row r="41822">
      <c r="A41822" s="294" t="s">
        <v>45904</v>
      </c>
      <c r="B41822" s="294"/>
      <c r="C41822" s="294"/>
      <c r="D41822" s="294"/>
      <c r="E41822" s="294"/>
      <c r="F41822" s="294"/>
    </row>
    <row r="41823">
      <c r="A41823" s="294" t="s">
        <v>21489</v>
      </c>
      <c r="B41823" s="294"/>
      <c r="C41823" s="294"/>
      <c r="D41823" s="294"/>
      <c r="E41823" s="294"/>
      <c r="F41823" s="294"/>
    </row>
    <row r="41824">
      <c r="A41824" s="294" t="s">
        <v>45905</v>
      </c>
      <c r="B41824" s="294"/>
      <c r="C41824" s="294"/>
      <c r="D41824" s="294"/>
      <c r="E41824" s="294"/>
      <c r="F41824" s="294"/>
    </row>
    <row r="41825">
      <c r="A41825" s="294"/>
      <c r="B41825" s="294"/>
      <c r="C41825" s="294"/>
      <c r="D41825" s="294"/>
      <c r="E41825" s="294"/>
      <c r="F41825" s="294"/>
    </row>
    <row r="41826">
      <c r="A41826" s="294"/>
      <c r="B41826" s="294"/>
      <c r="C41826" s="294"/>
      <c r="D41826" s="294"/>
      <c r="E41826" s="294"/>
      <c r="F41826" s="294"/>
    </row>
    <row r="41827">
      <c r="A41827" s="294" t="s">
        <v>21491</v>
      </c>
      <c r="B41827" s="294"/>
      <c r="C41827" s="294"/>
      <c r="D41827" s="294"/>
      <c r="E41827" s="294"/>
      <c r="F41827" s="294"/>
    </row>
    <row r="41828">
      <c r="A41828" s="294"/>
      <c r="B41828" s="294"/>
      <c r="C41828" s="294"/>
      <c r="D41828" s="294"/>
      <c r="E41828" s="294"/>
      <c r="F41828" s="294"/>
    </row>
    <row r="41829">
      <c r="A41829" s="294" t="s">
        <v>21492</v>
      </c>
      <c r="B41829" s="294"/>
      <c r="C41829" s="294"/>
      <c r="D41829" s="294"/>
      <c r="E41829" s="294"/>
      <c r="F41829" s="294"/>
    </row>
    <row r="41830">
      <c r="A41830" s="294" t="s">
        <v>21493</v>
      </c>
      <c r="B41830" s="294"/>
      <c r="C41830" s="294"/>
      <c r="D41830" s="294"/>
      <c r="E41830" s="294"/>
      <c r="F41830" s="294"/>
    </row>
    <row r="41831">
      <c r="A41831" s="294" t="s">
        <v>21494</v>
      </c>
      <c r="B41831" s="294"/>
      <c r="C41831" s="294"/>
      <c r="D41831" s="294"/>
      <c r="E41831" s="294"/>
      <c r="F41831" s="294"/>
    </row>
    <row r="41832">
      <c r="A41832" s="294" t="s">
        <v>21495</v>
      </c>
      <c r="B41832" s="294"/>
      <c r="C41832" s="294"/>
      <c r="D41832" s="294"/>
      <c r="E41832" s="294"/>
      <c r="F41832" s="294"/>
    </row>
    <row r="41833">
      <c r="A41833" s="294" t="s">
        <v>21496</v>
      </c>
      <c r="B41833" s="294"/>
      <c r="C41833" s="294"/>
      <c r="D41833" s="294"/>
      <c r="E41833" s="294"/>
      <c r="F41833" s="294"/>
    </row>
    <row r="41834">
      <c r="A41834" s="294"/>
      <c r="B41834" s="294"/>
      <c r="C41834" s="294"/>
      <c r="D41834" s="294"/>
      <c r="E41834" s="294"/>
      <c r="F41834" s="294"/>
    </row>
    <row r="41835">
      <c r="A41835" s="294" t="s">
        <v>45906</v>
      </c>
      <c r="B41835" s="294"/>
      <c r="C41835" s="294"/>
      <c r="D41835" s="294"/>
      <c r="E41835" s="294"/>
      <c r="F41835" s="294"/>
    </row>
    <row r="41836">
      <c r="A41836" s="294"/>
      <c r="B41836" s="294"/>
      <c r="C41836" s="294"/>
      <c r="D41836" s="294"/>
      <c r="E41836" s="294"/>
      <c r="F41836" s="294"/>
    </row>
    <row r="41837">
      <c r="A41837" s="294" t="s">
        <v>21498</v>
      </c>
      <c r="B41837" s="294"/>
      <c r="C41837" s="294"/>
      <c r="D41837" s="294"/>
      <c r="E41837" s="294"/>
      <c r="F41837" s="294"/>
    </row>
    <row r="41838">
      <c r="A41838" s="294" t="s">
        <v>21499</v>
      </c>
      <c r="B41838" s="294"/>
      <c r="C41838" s="294"/>
      <c r="D41838" s="294"/>
      <c r="E41838" s="294"/>
      <c r="F41838" s="294"/>
    </row>
    <row r="41839">
      <c r="A41839" s="294" t="s">
        <v>21500</v>
      </c>
      <c r="B41839" s="294"/>
      <c r="C41839" s="294"/>
      <c r="D41839" s="294"/>
      <c r="E41839" s="294"/>
      <c r="F41839" s="294"/>
    </row>
    <row r="41840">
      <c r="A41840" s="294" t="s">
        <v>21501</v>
      </c>
      <c r="B41840" s="294"/>
      <c r="C41840" s="294"/>
      <c r="D41840" s="294"/>
      <c r="E41840" s="294"/>
      <c r="F41840" s="294"/>
    </row>
    <row r="41841">
      <c r="A41841" s="294" t="s">
        <v>21502</v>
      </c>
      <c r="B41841" s="294"/>
      <c r="C41841" s="294"/>
      <c r="D41841" s="294"/>
      <c r="E41841" s="294"/>
      <c r="F41841" s="294"/>
    </row>
    <row r="41842">
      <c r="A41842" s="294" t="s">
        <v>21503</v>
      </c>
      <c r="B41842" s="294"/>
      <c r="C41842" s="294"/>
      <c r="D41842" s="294"/>
      <c r="E41842" s="294"/>
      <c r="F41842" s="294"/>
    </row>
    <row r="41843">
      <c r="A41843" s="294" t="s">
        <v>45907</v>
      </c>
      <c r="B41843" s="294"/>
      <c r="C41843" s="294"/>
      <c r="D41843" s="294"/>
      <c r="E41843" s="294"/>
      <c r="F41843" s="294"/>
    </row>
    <row r="41844">
      <c r="A41844" s="294"/>
      <c r="B41844" s="294"/>
      <c r="C41844" s="294"/>
      <c r="D41844" s="294"/>
      <c r="E41844" s="294"/>
      <c r="F41844" s="294"/>
    </row>
    <row r="41845">
      <c r="A41845" s="294" t="s">
        <v>21505</v>
      </c>
      <c r="B41845" s="294"/>
      <c r="C41845" s="294"/>
      <c r="D41845" s="294"/>
      <c r="E41845" s="294"/>
      <c r="F41845" s="294"/>
    </row>
    <row r="41846">
      <c r="A41846" s="294"/>
      <c r="B41846" s="294"/>
      <c r="C41846" s="294"/>
      <c r="D41846" s="294"/>
      <c r="E41846" s="294"/>
      <c r="F41846" s="294"/>
    </row>
    <row r="41847">
      <c r="A41847" s="294" t="s">
        <v>21506</v>
      </c>
      <c r="B41847" s="294"/>
      <c r="C41847" s="294"/>
      <c r="D41847" s="294"/>
      <c r="E41847" s="294"/>
      <c r="F41847" s="294"/>
    </row>
    <row r="41848">
      <c r="A41848" s="294" t="s">
        <v>21507</v>
      </c>
      <c r="B41848" s="294"/>
      <c r="C41848" s="294"/>
      <c r="D41848" s="294"/>
      <c r="E41848" s="294"/>
      <c r="F41848" s="294"/>
    </row>
    <row r="41849">
      <c r="A41849" s="294" t="s">
        <v>21508</v>
      </c>
      <c r="B41849" s="294"/>
      <c r="C41849" s="294"/>
      <c r="D41849" s="294"/>
      <c r="E41849" s="294"/>
      <c r="F41849" s="294"/>
    </row>
    <row r="41850">
      <c r="A41850" s="294" t="s">
        <v>21509</v>
      </c>
      <c r="B41850" s="294"/>
      <c r="C41850" s="294"/>
      <c r="D41850" s="294"/>
      <c r="E41850" s="294"/>
      <c r="F41850" s="294"/>
    </row>
    <row r="41851">
      <c r="A41851" s="294" t="s">
        <v>21510</v>
      </c>
      <c r="B41851" s="294"/>
      <c r="C41851" s="294"/>
      <c r="D41851" s="294"/>
      <c r="E41851" s="294"/>
      <c r="F41851" s="294"/>
    </row>
    <row r="41852">
      <c r="A41852" s="294" t="s">
        <v>21511</v>
      </c>
      <c r="B41852" s="294"/>
      <c r="C41852" s="294"/>
      <c r="D41852" s="294"/>
      <c r="E41852" s="294"/>
      <c r="F41852" s="294"/>
    </row>
    <row r="41853">
      <c r="A41853" s="294" t="s">
        <v>21512</v>
      </c>
      <c r="B41853" s="294"/>
      <c r="C41853" s="294"/>
      <c r="D41853" s="294"/>
      <c r="E41853" s="294"/>
      <c r="F41853" s="294"/>
    </row>
    <row r="41854">
      <c r="A41854" s="294"/>
      <c r="B41854" s="294"/>
      <c r="C41854" s="294"/>
      <c r="D41854" s="294"/>
      <c r="E41854" s="294"/>
      <c r="F41854" s="294"/>
    </row>
    <row r="41855">
      <c r="A41855" s="294"/>
      <c r="B41855" s="294"/>
      <c r="C41855" s="294"/>
      <c r="D41855" s="294"/>
      <c r="E41855" s="294"/>
      <c r="F41855" s="294"/>
    </row>
    <row r="41856">
      <c r="A41856" s="294" t="s">
        <v>21513</v>
      </c>
      <c r="B41856" s="294"/>
      <c r="C41856" s="294"/>
      <c r="D41856" s="294"/>
      <c r="E41856" s="294"/>
      <c r="F41856" s="294"/>
    </row>
    <row r="41857">
      <c r="A41857" s="294"/>
      <c r="B41857" s="294"/>
      <c r="C41857" s="294"/>
      <c r="D41857" s="294"/>
      <c r="E41857" s="294"/>
      <c r="F41857" s="294"/>
    </row>
    <row r="41858">
      <c r="A41858" s="294" t="s">
        <v>21514</v>
      </c>
      <c r="B41858" s="294"/>
      <c r="C41858" s="294"/>
      <c r="D41858" s="294"/>
      <c r="E41858" s="294"/>
      <c r="F41858" s="294"/>
    </row>
    <row r="41859">
      <c r="A41859" s="294" t="s">
        <v>21515</v>
      </c>
      <c r="B41859" s="294"/>
      <c r="C41859" s="294"/>
      <c r="D41859" s="294"/>
      <c r="E41859" s="294"/>
      <c r="F41859" s="294"/>
    </row>
    <row r="41860">
      <c r="A41860" s="294" t="s">
        <v>21516</v>
      </c>
      <c r="B41860" s="294"/>
      <c r="C41860" s="294"/>
      <c r="D41860" s="294"/>
      <c r="E41860" s="294"/>
      <c r="F41860" s="294"/>
    </row>
    <row r="41861">
      <c r="A41861" s="294"/>
      <c r="B41861" s="294"/>
      <c r="C41861" s="294"/>
      <c r="D41861" s="294"/>
      <c r="E41861" s="294"/>
      <c r="F41861" s="294"/>
    </row>
    <row r="41862">
      <c r="A41862" s="294" t="s">
        <v>21304</v>
      </c>
      <c r="B41862" s="294"/>
      <c r="C41862" s="294"/>
      <c r="D41862" s="294"/>
      <c r="E41862" s="294"/>
      <c r="F41862" s="294"/>
    </row>
    <row r="41863">
      <c r="A41863" s="294"/>
      <c r="B41863" s="294"/>
      <c r="C41863" s="294"/>
      <c r="D41863" s="294"/>
      <c r="E41863" s="294"/>
      <c r="F41863" s="294"/>
    </row>
    <row r="41864">
      <c r="A41864" s="294" t="s">
        <v>21517</v>
      </c>
      <c r="B41864" s="294"/>
      <c r="C41864" s="294"/>
      <c r="D41864" s="294"/>
      <c r="E41864" s="294"/>
      <c r="F41864" s="294"/>
    </row>
    <row r="41865">
      <c r="A41865" s="294" t="s">
        <v>21518</v>
      </c>
      <c r="B41865" s="294"/>
      <c r="C41865" s="294"/>
      <c r="D41865" s="294"/>
      <c r="E41865" s="294"/>
      <c r="F41865" s="294"/>
    </row>
    <row r="41866">
      <c r="A41866" s="294" t="s">
        <v>21519</v>
      </c>
      <c r="B41866" s="294"/>
      <c r="C41866" s="294"/>
      <c r="D41866" s="294"/>
      <c r="E41866" s="294"/>
      <c r="F41866" s="294"/>
    </row>
    <row r="41867">
      <c r="A41867" s="294" t="s">
        <v>21520</v>
      </c>
      <c r="B41867" s="294"/>
      <c r="C41867" s="294"/>
      <c r="D41867" s="294"/>
      <c r="E41867" s="294"/>
      <c r="F41867" s="294"/>
    </row>
    <row r="41868">
      <c r="A41868" s="294" t="s">
        <v>21521</v>
      </c>
      <c r="B41868" s="294"/>
      <c r="C41868" s="294"/>
      <c r="D41868" s="294"/>
      <c r="E41868" s="294"/>
      <c r="F41868" s="294"/>
    </row>
    <row r="41869">
      <c r="A41869" s="294" t="s">
        <v>21522</v>
      </c>
      <c r="B41869" s="294"/>
      <c r="C41869" s="294"/>
      <c r="D41869" s="294"/>
      <c r="E41869" s="294"/>
      <c r="F41869" s="294"/>
    </row>
    <row r="41870">
      <c r="A41870" s="294" t="s">
        <v>21523</v>
      </c>
      <c r="B41870" s="294"/>
      <c r="C41870" s="294"/>
      <c r="D41870" s="294"/>
      <c r="E41870" s="294"/>
      <c r="F41870" s="294"/>
    </row>
    <row r="41871">
      <c r="A41871" s="294" t="s">
        <v>21524</v>
      </c>
      <c r="B41871" s="294"/>
      <c r="C41871" s="294"/>
      <c r="D41871" s="294"/>
      <c r="E41871" s="294"/>
      <c r="F41871" s="294"/>
    </row>
    <row r="41872">
      <c r="A41872" s="294" t="s">
        <v>21525</v>
      </c>
      <c r="B41872" s="294"/>
      <c r="C41872" s="294"/>
      <c r="D41872" s="294"/>
      <c r="E41872" s="294"/>
      <c r="F41872" s="294"/>
    </row>
    <row r="41873">
      <c r="A41873" s="294" t="s">
        <v>21526</v>
      </c>
      <c r="B41873" s="294"/>
      <c r="C41873" s="294"/>
      <c r="D41873" s="294"/>
      <c r="E41873" s="294"/>
      <c r="F41873" s="294"/>
    </row>
    <row r="41874">
      <c r="A41874" s="294" t="s">
        <v>44028</v>
      </c>
      <c r="B41874" s="294"/>
      <c r="C41874" s="294"/>
      <c r="D41874" s="294"/>
      <c r="E41874" s="294"/>
      <c r="F41874" s="294"/>
    </row>
    <row r="41875">
      <c r="A41875" s="294" t="s">
        <v>45908</v>
      </c>
      <c r="B41875" s="294"/>
      <c r="C41875" s="294"/>
      <c r="D41875" s="294"/>
      <c r="E41875" s="294"/>
      <c r="F41875" s="294"/>
    </row>
    <row r="41876">
      <c r="A41876" s="294"/>
      <c r="B41876" s="294"/>
      <c r="C41876" s="294"/>
      <c r="D41876" s="294"/>
      <c r="E41876" s="294"/>
      <c r="F41876" s="294"/>
    </row>
    <row r="41877">
      <c r="A41877" s="294" t="s">
        <v>41927</v>
      </c>
      <c r="B41877" s="294"/>
      <c r="C41877" s="294"/>
      <c r="D41877" s="294"/>
      <c r="E41877" s="294"/>
      <c r="F41877" s="294"/>
    </row>
    <row r="41878">
      <c r="A41878" s="294" t="s">
        <v>45909</v>
      </c>
      <c r="B41878" s="294"/>
      <c r="C41878" s="294"/>
      <c r="D41878" s="294"/>
      <c r="E41878" s="294"/>
      <c r="F41878" s="294"/>
    </row>
    <row r="41879">
      <c r="A41879" s="294" t="s">
        <v>21788</v>
      </c>
      <c r="B41879" s="294"/>
      <c r="C41879" s="294"/>
      <c r="D41879" s="294"/>
      <c r="E41879" s="294"/>
      <c r="F41879" s="294"/>
    </row>
    <row r="41880">
      <c r="A41880" s="294" t="s">
        <v>45910</v>
      </c>
      <c r="B41880" s="294"/>
      <c r="C41880" s="294"/>
      <c r="D41880" s="294"/>
      <c r="E41880" s="294"/>
      <c r="F41880" s="294"/>
    </row>
    <row r="41881">
      <c r="A41881" s="294" t="s">
        <v>45911</v>
      </c>
      <c r="B41881" s="294"/>
      <c r="C41881" s="294"/>
      <c r="D41881" s="294"/>
      <c r="E41881" s="294"/>
      <c r="F41881" s="294"/>
    </row>
    <row r="41882">
      <c r="A41882" s="294"/>
      <c r="B41882" s="294"/>
      <c r="C41882" s="294"/>
      <c r="D41882" s="294"/>
      <c r="E41882" s="294"/>
      <c r="F41882" s="294"/>
    </row>
    <row r="41883">
      <c r="A41883" s="294"/>
      <c r="B41883" s="294"/>
      <c r="C41883" s="294"/>
      <c r="D41883" s="294"/>
      <c r="E41883" s="294"/>
      <c r="F41883" s="294"/>
    </row>
    <row r="41884">
      <c r="A41884" s="294" t="s">
        <v>21429</v>
      </c>
      <c r="B41884" s="294"/>
      <c r="C41884" s="294"/>
      <c r="D41884" s="294"/>
      <c r="E41884" s="294"/>
      <c r="F41884" s="294"/>
    </row>
    <row r="41885">
      <c r="A41885" s="294"/>
      <c r="B41885" s="294"/>
      <c r="C41885" s="294"/>
      <c r="D41885" s="294"/>
      <c r="E41885" s="294"/>
      <c r="F41885" s="294"/>
    </row>
    <row r="41886">
      <c r="A41886" s="294" t="s">
        <v>21529</v>
      </c>
      <c r="B41886" s="294"/>
      <c r="C41886" s="294"/>
      <c r="D41886" s="294"/>
      <c r="E41886" s="294"/>
      <c r="F41886" s="294"/>
    </row>
    <row r="41887">
      <c r="A41887" s="294"/>
      <c r="B41887" s="294" t="s">
        <v>45912</v>
      </c>
      <c r="C41887" s="294"/>
      <c r="D41887" s="294"/>
      <c r="E41887" s="294"/>
      <c r="F41887" s="294"/>
    </row>
    <row r="41888">
      <c r="A41888" s="294" t="s">
        <v>45913</v>
      </c>
      <c r="B41888" s="294"/>
      <c r="C41888" s="294"/>
      <c r="D41888" s="294"/>
      <c r="E41888" s="294"/>
      <c r="F41888" s="294"/>
    </row>
    <row r="41889">
      <c r="A41889" s="294" t="s">
        <v>21531</v>
      </c>
      <c r="B41889" s="294"/>
      <c r="C41889" s="294"/>
      <c r="D41889" s="294"/>
      <c r="E41889" s="294"/>
      <c r="F41889" s="294"/>
    </row>
    <row r="41890">
      <c r="A41890" s="294" t="s">
        <v>21532</v>
      </c>
      <c r="B41890" s="294"/>
      <c r="C41890" s="294"/>
      <c r="D41890" s="294"/>
      <c r="E41890" s="294"/>
      <c r="F41890" s="294"/>
    </row>
    <row r="41891">
      <c r="A41891" s="294" t="s">
        <v>21533</v>
      </c>
      <c r="B41891" s="294"/>
      <c r="C41891" s="294"/>
      <c r="D41891" s="294"/>
      <c r="E41891" s="294"/>
      <c r="F41891" s="294"/>
    </row>
    <row r="41892">
      <c r="A41892" s="294" t="s">
        <v>21534</v>
      </c>
      <c r="B41892" s="294"/>
      <c r="C41892" s="294"/>
      <c r="D41892" s="294"/>
      <c r="E41892" s="294"/>
      <c r="F41892" s="294"/>
    </row>
    <row r="41893">
      <c r="A41893" s="294" t="s">
        <v>21535</v>
      </c>
      <c r="B41893" s="294"/>
      <c r="C41893" s="294"/>
      <c r="D41893" s="294"/>
      <c r="E41893" s="294"/>
      <c r="F41893" s="294"/>
    </row>
    <row r="41894">
      <c r="A41894" s="294" t="s">
        <v>21536</v>
      </c>
      <c r="B41894" s="294"/>
      <c r="C41894" s="294"/>
      <c r="D41894" s="294"/>
      <c r="E41894" s="294"/>
      <c r="F41894" s="294"/>
    </row>
    <row r="41895">
      <c r="A41895" s="294"/>
      <c r="B41895" s="294"/>
      <c r="C41895" s="294"/>
      <c r="D41895" s="294"/>
      <c r="E41895" s="294"/>
      <c r="F41895" s="294"/>
    </row>
    <row r="41896">
      <c r="A41896" s="294" t="s">
        <v>45914</v>
      </c>
      <c r="B41896" s="294"/>
      <c r="C41896" s="294"/>
      <c r="D41896" s="294"/>
      <c r="E41896" s="294"/>
      <c r="F41896" s="294"/>
    </row>
    <row r="41897">
      <c r="A41897" s="294"/>
      <c r="B41897" s="294"/>
      <c r="C41897" s="294"/>
      <c r="D41897" s="294"/>
      <c r="E41897" s="294"/>
      <c r="F41897" s="294"/>
    </row>
    <row r="41898">
      <c r="A41898" s="294" t="s">
        <v>21538</v>
      </c>
      <c r="B41898" s="294"/>
      <c r="C41898" s="294"/>
      <c r="D41898" s="294"/>
      <c r="E41898" s="294"/>
      <c r="F41898" s="294"/>
    </row>
    <row r="41899">
      <c r="A41899" s="294" t="s">
        <v>21539</v>
      </c>
      <c r="B41899" s="294"/>
      <c r="C41899" s="294"/>
      <c r="D41899" s="294"/>
      <c r="E41899" s="294"/>
      <c r="F41899" s="294"/>
    </row>
    <row r="41900">
      <c r="A41900" s="294" t="s">
        <v>21540</v>
      </c>
      <c r="B41900" s="294"/>
      <c r="C41900" s="294"/>
      <c r="D41900" s="294"/>
      <c r="E41900" s="294"/>
      <c r="F41900" s="294"/>
    </row>
    <row r="41901">
      <c r="A41901" s="294"/>
      <c r="B41901" s="294"/>
      <c r="C41901" s="294"/>
      <c r="D41901" s="294"/>
      <c r="E41901" s="294"/>
      <c r="F41901" s="294"/>
    </row>
    <row r="41902">
      <c r="A41902" s="294" t="s">
        <v>21541</v>
      </c>
      <c r="B41902" s="294"/>
      <c r="C41902" s="294"/>
      <c r="D41902" s="294"/>
      <c r="E41902" s="294"/>
      <c r="F41902" s="294"/>
    </row>
    <row r="41903">
      <c r="A41903" s="294"/>
      <c r="B41903" s="294"/>
      <c r="C41903" s="294"/>
      <c r="D41903" s="294"/>
      <c r="E41903" s="294"/>
      <c r="F41903" s="294"/>
    </row>
    <row r="41904">
      <c r="A41904" s="294" t="s">
        <v>21542</v>
      </c>
      <c r="B41904" s="294"/>
      <c r="C41904" s="294"/>
      <c r="D41904" s="294"/>
      <c r="E41904" s="294"/>
      <c r="F41904" s="294"/>
    </row>
    <row r="41905">
      <c r="A41905" s="294" t="s">
        <v>21543</v>
      </c>
      <c r="B41905" s="294"/>
      <c r="C41905" s="294"/>
      <c r="D41905" s="294"/>
      <c r="E41905" s="294"/>
      <c r="F41905" s="294"/>
    </row>
    <row r="41906">
      <c r="A41906" s="294" t="s">
        <v>21544</v>
      </c>
      <c r="B41906" s="294"/>
      <c r="C41906" s="294"/>
      <c r="D41906" s="294"/>
      <c r="E41906" s="294"/>
      <c r="F41906" s="294"/>
    </row>
    <row r="41907">
      <c r="A41907" s="294" t="s">
        <v>21545</v>
      </c>
      <c r="B41907" s="294"/>
      <c r="C41907" s="294"/>
      <c r="D41907" s="294"/>
      <c r="E41907" s="294"/>
      <c r="F41907" s="294"/>
    </row>
    <row r="41908">
      <c r="A41908" s="294" t="s">
        <v>45915</v>
      </c>
      <c r="B41908" s="294"/>
      <c r="C41908" s="294"/>
      <c r="D41908" s="294"/>
      <c r="E41908" s="294"/>
      <c r="F41908" s="294"/>
    </row>
    <row r="41909">
      <c r="A41909" s="294"/>
      <c r="B41909" s="294"/>
      <c r="C41909" s="294"/>
      <c r="D41909" s="294"/>
      <c r="E41909" s="294"/>
      <c r="F41909" s="294"/>
    </row>
    <row r="41910">
      <c r="A41910" s="294" t="s">
        <v>21547</v>
      </c>
      <c r="B41910" s="294"/>
      <c r="C41910" s="294"/>
      <c r="D41910" s="294"/>
      <c r="E41910" s="294"/>
      <c r="F41910" s="294"/>
    </row>
    <row r="41911">
      <c r="A41911" s="294" t="s">
        <v>21548</v>
      </c>
      <c r="B41911" s="294"/>
      <c r="C41911" s="294"/>
      <c r="D41911" s="294"/>
      <c r="E41911" s="294"/>
      <c r="F41911" s="294"/>
    </row>
    <row r="41912">
      <c r="A41912" s="294"/>
      <c r="B41912" s="294"/>
      <c r="C41912" s="294"/>
      <c r="D41912" s="294"/>
      <c r="E41912" s="294"/>
      <c r="F41912" s="294"/>
    </row>
    <row r="41913">
      <c r="A41913" s="294" t="s">
        <v>21549</v>
      </c>
      <c r="B41913" s="294"/>
      <c r="C41913" s="294"/>
      <c r="D41913" s="294"/>
      <c r="E41913" s="294"/>
      <c r="F41913" s="294"/>
    </row>
    <row r="41914">
      <c r="A41914" s="294" t="s">
        <v>21550</v>
      </c>
      <c r="B41914" s="294"/>
      <c r="C41914" s="294"/>
      <c r="D41914" s="294"/>
      <c r="E41914" s="294"/>
      <c r="F41914" s="294"/>
    </row>
    <row r="41915">
      <c r="A41915" s="294" t="s">
        <v>21551</v>
      </c>
      <c r="B41915" s="294"/>
      <c r="C41915" s="294"/>
      <c r="D41915" s="294"/>
      <c r="E41915" s="294"/>
      <c r="F41915" s="294"/>
    </row>
    <row r="41916">
      <c r="A41916" s="294" t="s">
        <v>21552</v>
      </c>
      <c r="B41916" s="294"/>
      <c r="C41916" s="294"/>
      <c r="D41916" s="294"/>
      <c r="E41916" s="294"/>
      <c r="F41916" s="294"/>
    </row>
    <row r="41917">
      <c r="A41917" s="294" t="s">
        <v>21553</v>
      </c>
      <c r="B41917" s="294"/>
      <c r="C41917" s="294"/>
      <c r="D41917" s="294"/>
      <c r="E41917" s="294"/>
      <c r="F41917" s="294"/>
    </row>
    <row r="41918">
      <c r="A41918" s="294"/>
      <c r="B41918" s="294"/>
      <c r="C41918" s="294"/>
      <c r="D41918" s="294"/>
      <c r="E41918" s="294"/>
      <c r="F41918" s="294"/>
    </row>
    <row r="41919">
      <c r="A41919" s="294" t="s">
        <v>21554</v>
      </c>
      <c r="B41919" s="294"/>
      <c r="C41919" s="294"/>
      <c r="D41919" s="294"/>
      <c r="E41919" s="294"/>
      <c r="F41919" s="294"/>
    </row>
    <row r="41920">
      <c r="A41920" s="294"/>
      <c r="B41920" s="294"/>
      <c r="C41920" s="294"/>
      <c r="D41920" s="294"/>
      <c r="E41920" s="294"/>
      <c r="F41920" s="294"/>
    </row>
    <row r="41921">
      <c r="A41921" s="294" t="s">
        <v>21555</v>
      </c>
      <c r="B41921" s="294"/>
      <c r="C41921" s="294"/>
      <c r="D41921" s="294"/>
      <c r="E41921" s="294"/>
      <c r="F41921" s="294"/>
    </row>
    <row r="41922">
      <c r="A41922" s="294" t="s">
        <v>21556</v>
      </c>
      <c r="B41922" s="294"/>
      <c r="C41922" s="294"/>
      <c r="D41922" s="294"/>
      <c r="E41922" s="294"/>
      <c r="F41922" s="294"/>
    </row>
    <row r="41923">
      <c r="A41923" s="294" t="s">
        <v>21557</v>
      </c>
      <c r="B41923" s="294"/>
      <c r="C41923" s="294"/>
      <c r="D41923" s="294"/>
      <c r="E41923" s="294"/>
      <c r="F41923" s="294"/>
    </row>
    <row r="41924">
      <c r="A41924" s="294" t="s">
        <v>21558</v>
      </c>
      <c r="B41924" s="294"/>
      <c r="C41924" s="294"/>
      <c r="D41924" s="294"/>
      <c r="E41924" s="294"/>
      <c r="F41924" s="294"/>
    </row>
    <row r="41925">
      <c r="A41925" s="294" t="s">
        <v>21559</v>
      </c>
      <c r="B41925" s="294"/>
      <c r="C41925" s="294"/>
      <c r="D41925" s="294"/>
      <c r="E41925" s="294"/>
      <c r="F41925" s="294"/>
    </row>
    <row r="41926">
      <c r="A41926" s="294"/>
      <c r="B41926" s="294"/>
      <c r="C41926" s="294"/>
      <c r="D41926" s="294"/>
      <c r="E41926" s="294"/>
      <c r="F41926" s="294"/>
    </row>
    <row r="41927">
      <c r="A41927" s="294"/>
      <c r="B41927" s="294"/>
      <c r="C41927" s="294"/>
      <c r="D41927" s="294"/>
      <c r="E41927" s="294"/>
      <c r="F41927" s="294"/>
    </row>
    <row r="41928">
      <c r="A41928" s="294"/>
      <c r="B41928" s="294"/>
      <c r="C41928" s="294"/>
      <c r="D41928" s="294"/>
      <c r="E41928" s="294"/>
      <c r="F41928" s="294"/>
    </row>
    <row r="41929">
      <c r="A41929" s="294" t="s">
        <v>24856</v>
      </c>
      <c r="B41929" s="294"/>
      <c r="C41929" s="294"/>
      <c r="D41929" s="294"/>
      <c r="E41929" s="294"/>
      <c r="F41929" s="294"/>
    </row>
    <row r="41930">
      <c r="A41930" s="294" t="s">
        <v>45916</v>
      </c>
      <c r="B41930" s="294"/>
      <c r="C41930" s="294"/>
      <c r="D41930" s="294"/>
      <c r="E41930" s="294"/>
      <c r="F41930" s="294"/>
    </row>
    <row r="41931">
      <c r="A41931" s="294"/>
      <c r="B41931" s="294"/>
      <c r="C41931" s="294"/>
      <c r="D41931" s="294"/>
      <c r="E41931" s="294"/>
      <c r="F41931" s="294"/>
    </row>
    <row r="41932">
      <c r="A41932" s="294" t="s">
        <v>21469</v>
      </c>
      <c r="B41932" s="294"/>
      <c r="C41932" s="294"/>
      <c r="D41932" s="294"/>
      <c r="E41932" s="294"/>
      <c r="F41932" s="294"/>
    </row>
    <row r="41933">
      <c r="A41933" s="294" t="s">
        <v>21561</v>
      </c>
      <c r="B41933" s="294"/>
      <c r="C41933" s="294"/>
      <c r="D41933" s="294"/>
      <c r="E41933" s="294"/>
      <c r="F41933" s="294"/>
    </row>
    <row r="41934">
      <c r="A41934" s="294" t="s">
        <v>21562</v>
      </c>
      <c r="B41934" s="294"/>
      <c r="C41934" s="294"/>
      <c r="D41934" s="294"/>
      <c r="E41934" s="294"/>
      <c r="F41934" s="294"/>
    </row>
    <row r="41935">
      <c r="A41935" s="294" t="s">
        <v>21563</v>
      </c>
      <c r="B41935" s="294"/>
      <c r="C41935" s="294"/>
      <c r="D41935" s="294"/>
      <c r="E41935" s="294"/>
      <c r="F41935" s="294"/>
    </row>
    <row r="41936">
      <c r="A41936" s="294" t="s">
        <v>21564</v>
      </c>
      <c r="B41936" s="294"/>
      <c r="C41936" s="294"/>
      <c r="D41936" s="294"/>
      <c r="E41936" s="294"/>
      <c r="F41936" s="294"/>
    </row>
    <row r="41937">
      <c r="A41937" s="294" t="s">
        <v>21342</v>
      </c>
      <c r="B41937" s="294"/>
      <c r="C41937" s="294"/>
      <c r="D41937" s="294"/>
      <c r="E41937" s="294"/>
      <c r="F41937" s="294"/>
    </row>
    <row r="41938">
      <c r="A41938" s="294" t="s">
        <v>21565</v>
      </c>
      <c r="B41938" s="294"/>
      <c r="C41938" s="294"/>
      <c r="D41938" s="294"/>
      <c r="E41938" s="294"/>
      <c r="F41938" s="294"/>
    </row>
    <row r="41939">
      <c r="A41939" s="294" t="s">
        <v>21566</v>
      </c>
      <c r="B41939" s="294"/>
      <c r="C41939" s="294"/>
      <c r="D41939" s="294"/>
      <c r="E41939" s="294"/>
      <c r="F41939" s="294"/>
    </row>
    <row r="41940">
      <c r="A41940" s="294" t="s">
        <v>21567</v>
      </c>
      <c r="B41940" s="294"/>
      <c r="C41940" s="294"/>
      <c r="D41940" s="294"/>
      <c r="E41940" s="294"/>
      <c r="F41940" s="294"/>
    </row>
    <row r="41941">
      <c r="A41941" s="294" t="s">
        <v>21568</v>
      </c>
      <c r="B41941" s="294"/>
      <c r="C41941" s="294"/>
      <c r="D41941" s="294"/>
      <c r="E41941" s="294"/>
      <c r="F41941" s="294"/>
    </row>
    <row r="41942">
      <c r="A41942" s="294" t="s">
        <v>21569</v>
      </c>
      <c r="B41942" s="294"/>
      <c r="C41942" s="294"/>
      <c r="D41942" s="294"/>
      <c r="E41942" s="294"/>
      <c r="F41942" s="294"/>
    </row>
    <row r="41943">
      <c r="A41943" s="294" t="s">
        <v>21570</v>
      </c>
      <c r="B41943" s="294"/>
      <c r="C41943" s="294"/>
      <c r="D41943" s="294"/>
      <c r="E41943" s="294"/>
      <c r="F41943" s="294"/>
    </row>
    <row r="41944">
      <c r="A41944" s="294" t="s">
        <v>21571</v>
      </c>
      <c r="B41944" s="294"/>
      <c r="C41944" s="294"/>
      <c r="D41944" s="294"/>
      <c r="E41944" s="294"/>
      <c r="F41944" s="294"/>
    </row>
    <row r="41945">
      <c r="A41945" s="294" t="s">
        <v>45917</v>
      </c>
      <c r="B41945" s="294"/>
      <c r="C41945" s="294"/>
      <c r="D41945" s="294"/>
      <c r="E41945" s="294"/>
      <c r="F41945" s="294"/>
    </row>
    <row r="41946">
      <c r="A41946" s="294" t="s">
        <v>45918</v>
      </c>
      <c r="B41946" s="294"/>
      <c r="C41946" s="294"/>
      <c r="D41946" s="294"/>
      <c r="E41946" s="294"/>
      <c r="F41946" s="294"/>
    </row>
    <row r="41947">
      <c r="A41947" s="294" t="s">
        <v>45919</v>
      </c>
      <c r="B41947" s="294"/>
      <c r="C41947" s="294"/>
      <c r="D41947" s="294"/>
      <c r="E41947" s="294"/>
      <c r="F41947" s="294"/>
    </row>
    <row r="41948">
      <c r="A41948" s="294" t="s">
        <v>45920</v>
      </c>
      <c r="B41948" s="294"/>
      <c r="C41948" s="294"/>
      <c r="D41948" s="294"/>
      <c r="E41948" s="294"/>
      <c r="F41948" s="294"/>
    </row>
    <row r="41949">
      <c r="A41949" s="294"/>
      <c r="B41949" s="294"/>
      <c r="C41949" s="294"/>
      <c r="D41949" s="294"/>
      <c r="E41949" s="294"/>
      <c r="F41949" s="294"/>
    </row>
    <row r="41950">
      <c r="A41950" s="294"/>
      <c r="B41950" s="294"/>
      <c r="C41950" s="294"/>
      <c r="D41950" s="294"/>
      <c r="E41950" s="294"/>
      <c r="F41950" s="294"/>
    </row>
    <row r="41951">
      <c r="A41951" s="294" t="s">
        <v>41927</v>
      </c>
      <c r="B41951" s="294"/>
      <c r="C41951" s="294"/>
      <c r="D41951" s="294"/>
      <c r="E41951" s="294"/>
      <c r="F41951" s="294"/>
    </row>
    <row r="41952">
      <c r="A41952" s="294" t="s">
        <v>45921</v>
      </c>
      <c r="B41952" s="294"/>
      <c r="C41952" s="294"/>
      <c r="D41952" s="294"/>
      <c r="E41952" s="294"/>
      <c r="F41952" s="294"/>
    </row>
    <row r="41953">
      <c r="A41953" s="294" t="s">
        <v>21618</v>
      </c>
      <c r="B41953" s="294"/>
      <c r="C41953" s="294"/>
      <c r="D41953" s="294"/>
      <c r="E41953" s="294"/>
      <c r="F41953" s="294"/>
    </row>
    <row r="41954">
      <c r="A41954" s="294" t="s">
        <v>45922</v>
      </c>
      <c r="B41954" s="294"/>
      <c r="C41954" s="294"/>
      <c r="D41954" s="294"/>
      <c r="E41954" s="294"/>
      <c r="F41954" s="294"/>
    </row>
    <row r="41955">
      <c r="A41955" s="294" t="s">
        <v>45923</v>
      </c>
      <c r="B41955" s="294"/>
      <c r="C41955" s="294"/>
      <c r="D41955" s="294"/>
      <c r="E41955" s="294"/>
      <c r="F41955" s="294"/>
    </row>
    <row r="41956">
      <c r="A41956" s="294"/>
      <c r="B41956" s="294"/>
      <c r="C41956" s="294"/>
      <c r="D41956" s="294"/>
      <c r="E41956" s="294"/>
      <c r="F41956" s="294"/>
    </row>
    <row r="41957">
      <c r="A41957" s="294"/>
      <c r="B41957" s="294"/>
      <c r="C41957" s="294"/>
      <c r="D41957" s="294"/>
      <c r="E41957" s="294"/>
      <c r="F41957" s="294"/>
    </row>
    <row r="41958">
      <c r="A41958" s="294" t="s">
        <v>22602</v>
      </c>
      <c r="B41958" s="294"/>
      <c r="C41958" s="294"/>
      <c r="D41958" s="294"/>
      <c r="E41958" s="294"/>
      <c r="F41958" s="294"/>
    </row>
    <row r="41959">
      <c r="A41959" s="294" t="s">
        <v>22603</v>
      </c>
      <c r="B41959" s="294"/>
      <c r="C41959" s="294"/>
      <c r="D41959" s="294"/>
      <c r="E41959" s="294"/>
      <c r="F41959" s="294"/>
    </row>
    <row r="41960">
      <c r="A41960" s="294"/>
      <c r="B41960" s="294"/>
      <c r="C41960" s="294"/>
      <c r="D41960" s="294"/>
      <c r="E41960" s="294"/>
      <c r="F41960" s="294"/>
    </row>
    <row r="41961">
      <c r="A41961" s="294" t="s">
        <v>45924</v>
      </c>
      <c r="B41961" s="294"/>
      <c r="C41961" s="294"/>
      <c r="D41961" s="294"/>
      <c r="E41961" s="294"/>
      <c r="F41961" s="294"/>
    </row>
    <row r="41962">
      <c r="A41962" s="294" t="s">
        <v>45925</v>
      </c>
      <c r="B41962" s="294"/>
      <c r="C41962" s="294"/>
      <c r="D41962" s="294"/>
      <c r="E41962" s="294"/>
      <c r="F41962" s="294"/>
    </row>
    <row r="41963">
      <c r="A41963" s="294" t="s">
        <v>45926</v>
      </c>
      <c r="B41963" s="294"/>
      <c r="C41963" s="294"/>
      <c r="D41963" s="294"/>
      <c r="E41963" s="294"/>
      <c r="F41963" s="294"/>
    </row>
    <row r="41964">
      <c r="A41964" s="294" t="s">
        <v>45927</v>
      </c>
      <c r="B41964" s="294"/>
      <c r="C41964" s="294"/>
      <c r="D41964" s="294"/>
      <c r="E41964" s="294"/>
      <c r="F41964" s="294"/>
    </row>
    <row r="41965">
      <c r="A41965" s="294" t="s">
        <v>45928</v>
      </c>
      <c r="B41965" s="294"/>
      <c r="C41965" s="294"/>
      <c r="D41965" s="294"/>
      <c r="E41965" s="294"/>
      <c r="F41965" s="294"/>
    </row>
    <row r="41966">
      <c r="A41966" s="294" t="s">
        <v>45929</v>
      </c>
      <c r="B41966" s="294"/>
      <c r="C41966" s="294"/>
      <c r="D41966" s="294"/>
      <c r="E41966" s="294"/>
      <c r="F41966" s="294"/>
    </row>
    <row r="41967">
      <c r="A41967" s="294"/>
      <c r="B41967" s="294"/>
      <c r="C41967" s="294"/>
      <c r="D41967" s="294"/>
      <c r="E41967" s="294"/>
      <c r="F41967" s="294"/>
    </row>
    <row r="41968">
      <c r="A41968" s="294" t="s">
        <v>24323</v>
      </c>
      <c r="B41968" s="294"/>
      <c r="C41968" s="294"/>
      <c r="D41968" s="294"/>
      <c r="E41968" s="294"/>
      <c r="F41968" s="294"/>
    </row>
    <row r="41969">
      <c r="A41969" s="294" t="s">
        <v>23704</v>
      </c>
      <c r="B41969" s="294"/>
      <c r="C41969" s="294"/>
      <c r="D41969" s="294"/>
      <c r="E41969" s="294"/>
      <c r="F41969" s="294"/>
    </row>
    <row r="41970">
      <c r="A41970" s="294"/>
      <c r="B41970" s="294"/>
      <c r="C41970" s="294"/>
      <c r="D41970" s="294"/>
      <c r="E41970" s="294"/>
      <c r="F41970" s="294"/>
    </row>
    <row r="41971">
      <c r="A41971" s="294" t="s">
        <v>45930</v>
      </c>
      <c r="B41971" s="294"/>
      <c r="C41971" s="294"/>
      <c r="D41971" s="294"/>
      <c r="E41971" s="294"/>
      <c r="F41971" s="294"/>
    </row>
    <row r="41972">
      <c r="A41972" s="294" t="s">
        <v>45931</v>
      </c>
      <c r="B41972" s="294"/>
      <c r="C41972" s="294"/>
      <c r="D41972" s="294"/>
      <c r="E41972" s="294"/>
      <c r="F41972" s="294"/>
    </row>
    <row r="41973">
      <c r="A41973" s="294" t="s">
        <v>25485</v>
      </c>
      <c r="B41973" s="294"/>
      <c r="C41973" s="294"/>
      <c r="D41973" s="294"/>
      <c r="E41973" s="294"/>
      <c r="F41973" s="294"/>
    </row>
    <row r="41974">
      <c r="A41974" s="294" t="s">
        <v>25486</v>
      </c>
      <c r="B41974" s="294"/>
      <c r="C41974" s="294"/>
      <c r="D41974" s="294"/>
      <c r="E41974" s="294"/>
      <c r="F41974" s="294"/>
    </row>
    <row r="41975">
      <c r="A41975" s="294" t="s">
        <v>45932</v>
      </c>
      <c r="B41975" s="294"/>
      <c r="C41975" s="294"/>
      <c r="D41975" s="294"/>
      <c r="E41975" s="294"/>
      <c r="F41975" s="294"/>
    </row>
    <row r="41976">
      <c r="A41976" s="294" t="s">
        <v>25488</v>
      </c>
      <c r="B41976" s="294"/>
      <c r="C41976" s="294"/>
      <c r="D41976" s="294"/>
      <c r="E41976" s="294"/>
      <c r="F41976" s="294"/>
    </row>
    <row r="41977">
      <c r="A41977" s="294"/>
      <c r="B41977" s="294"/>
      <c r="C41977" s="294"/>
      <c r="D41977" s="294"/>
      <c r="E41977" s="294"/>
      <c r="F41977" s="294"/>
    </row>
    <row r="41978">
      <c r="A41978" s="294"/>
      <c r="B41978" s="294"/>
      <c r="C41978" s="294"/>
      <c r="D41978" s="294"/>
      <c r="E41978" s="294"/>
      <c r="F41978" s="294"/>
    </row>
    <row r="41979">
      <c r="A41979" s="294"/>
      <c r="B41979" s="294"/>
      <c r="C41979" s="294"/>
      <c r="D41979" s="294"/>
      <c r="E41979" s="294"/>
      <c r="F41979" s="294"/>
    </row>
    <row r="41980">
      <c r="A41980" s="294" t="s">
        <v>25489</v>
      </c>
      <c r="B41980" s="294"/>
      <c r="C41980" s="294"/>
      <c r="D41980" s="294"/>
      <c r="E41980" s="294"/>
      <c r="F41980" s="294"/>
    </row>
    <row r="41981">
      <c r="A41981" s="294"/>
      <c r="B41981" s="294"/>
      <c r="C41981" s="294"/>
      <c r="D41981" s="294"/>
      <c r="E41981" s="294"/>
      <c r="F41981" s="294"/>
    </row>
    <row r="41982">
      <c r="A41982" s="294" t="s">
        <v>45933</v>
      </c>
      <c r="B41982" s="294"/>
      <c r="C41982" s="294"/>
      <c r="D41982" s="294"/>
      <c r="E41982" s="294"/>
      <c r="F41982" s="294"/>
    </row>
    <row r="41983">
      <c r="A41983" s="294" t="s">
        <v>45934</v>
      </c>
      <c r="B41983" s="294"/>
      <c r="C41983" s="294"/>
      <c r="D41983" s="294"/>
      <c r="E41983" s="294"/>
      <c r="F41983" s="294"/>
    </row>
    <row r="41984">
      <c r="A41984" s="294" t="s">
        <v>45935</v>
      </c>
      <c r="B41984" s="294"/>
      <c r="C41984" s="294"/>
      <c r="D41984" s="294"/>
      <c r="E41984" s="294"/>
      <c r="F41984" s="294"/>
    </row>
    <row r="41985">
      <c r="A41985" s="294" t="s">
        <v>45936</v>
      </c>
      <c r="B41985" s="294"/>
      <c r="C41985" s="294"/>
      <c r="D41985" s="294"/>
      <c r="E41985" s="294"/>
      <c r="F41985" s="294"/>
    </row>
    <row r="41986">
      <c r="A41986" s="294" t="s">
        <v>45937</v>
      </c>
      <c r="B41986" s="294"/>
      <c r="C41986" s="294"/>
      <c r="D41986" s="294"/>
      <c r="E41986" s="294"/>
      <c r="F41986" s="294"/>
    </row>
    <row r="41987">
      <c r="A41987" s="294" t="s">
        <v>25495</v>
      </c>
      <c r="B41987" s="294"/>
      <c r="C41987" s="294"/>
      <c r="D41987" s="294"/>
      <c r="E41987" s="294"/>
      <c r="F41987" s="294"/>
    </row>
    <row r="41988">
      <c r="A41988" s="294" t="s">
        <v>25496</v>
      </c>
      <c r="B41988" s="294"/>
      <c r="C41988" s="294"/>
      <c r="D41988" s="294"/>
      <c r="E41988" s="294"/>
      <c r="F41988" s="294"/>
    </row>
    <row r="41989">
      <c r="A41989" s="294"/>
      <c r="B41989" s="294"/>
      <c r="C41989" s="294"/>
      <c r="D41989" s="294"/>
      <c r="E41989" s="294"/>
      <c r="F41989" s="294"/>
    </row>
    <row r="41990">
      <c r="A41990" s="294" t="s">
        <v>21401</v>
      </c>
      <c r="B41990" s="294"/>
      <c r="C41990" s="294"/>
      <c r="D41990" s="294"/>
      <c r="E41990" s="294"/>
      <c r="F41990" s="294"/>
    </row>
    <row r="41991">
      <c r="A41991" s="294"/>
      <c r="B41991" s="294"/>
      <c r="C41991" s="294"/>
      <c r="D41991" s="294"/>
      <c r="E41991" s="294"/>
      <c r="F41991" s="294"/>
    </row>
    <row r="41992">
      <c r="A41992" s="294" t="s">
        <v>25497</v>
      </c>
      <c r="B41992" s="294"/>
      <c r="C41992" s="294"/>
      <c r="D41992" s="294"/>
      <c r="E41992" s="294"/>
      <c r="F41992" s="294"/>
    </row>
    <row r="41993">
      <c r="A41993" s="294" t="s">
        <v>25498</v>
      </c>
      <c r="B41993" s="294"/>
      <c r="C41993" s="294"/>
      <c r="D41993" s="294"/>
      <c r="E41993" s="294"/>
      <c r="F41993" s="294"/>
    </row>
    <row r="41994">
      <c r="A41994" s="294" t="s">
        <v>25499</v>
      </c>
      <c r="B41994" s="294"/>
      <c r="C41994" s="294"/>
      <c r="D41994" s="294"/>
      <c r="E41994" s="294"/>
      <c r="F41994" s="294"/>
    </row>
    <row r="41995">
      <c r="A41995" s="294" t="s">
        <v>25500</v>
      </c>
      <c r="B41995" s="294"/>
      <c r="C41995" s="294"/>
      <c r="D41995" s="294"/>
      <c r="E41995" s="294"/>
      <c r="F41995" s="294"/>
    </row>
    <row r="41996">
      <c r="A41996" s="294" t="s">
        <v>25501</v>
      </c>
      <c r="B41996" s="294"/>
      <c r="C41996" s="294"/>
      <c r="D41996" s="294"/>
      <c r="E41996" s="294"/>
      <c r="F41996" s="294"/>
    </row>
    <row r="41997">
      <c r="A41997" s="294" t="s">
        <v>25502</v>
      </c>
      <c r="B41997" s="294"/>
      <c r="C41997" s="294"/>
      <c r="D41997" s="294"/>
      <c r="E41997" s="294"/>
      <c r="F41997" s="294"/>
    </row>
    <row r="41998">
      <c r="A41998" s="294" t="s">
        <v>25503</v>
      </c>
      <c r="B41998" s="294"/>
      <c r="C41998" s="294"/>
      <c r="D41998" s="294"/>
      <c r="E41998" s="294"/>
      <c r="F41998" s="294"/>
    </row>
    <row r="41999">
      <c r="A41999" s="294" t="s">
        <v>25504</v>
      </c>
      <c r="B41999" s="294"/>
      <c r="C41999" s="294"/>
      <c r="D41999" s="294"/>
      <c r="E41999" s="294"/>
      <c r="F41999" s="294"/>
    </row>
    <row r="42000">
      <c r="A42000" s="294" t="s">
        <v>25505</v>
      </c>
      <c r="B42000" s="294"/>
      <c r="C42000" s="294"/>
      <c r="D42000" s="294"/>
      <c r="E42000" s="294"/>
      <c r="F42000" s="294"/>
    </row>
    <row r="42001">
      <c r="A42001" s="294"/>
      <c r="B42001" s="294"/>
      <c r="C42001" s="294"/>
      <c r="D42001" s="294"/>
      <c r="E42001" s="294"/>
      <c r="F42001" s="294"/>
    </row>
    <row r="42002">
      <c r="A42002" s="294" t="s">
        <v>21407</v>
      </c>
      <c r="B42002" s="294"/>
      <c r="C42002" s="294"/>
      <c r="D42002" s="294"/>
      <c r="E42002" s="294"/>
      <c r="F42002" s="294"/>
    </row>
    <row r="42003">
      <c r="A42003" s="294"/>
      <c r="B42003" s="294"/>
      <c r="C42003" s="294"/>
      <c r="D42003" s="294"/>
      <c r="E42003" s="294"/>
      <c r="F42003" s="294"/>
    </row>
    <row r="42004">
      <c r="A42004" s="294" t="s">
        <v>25506</v>
      </c>
      <c r="B42004" s="294"/>
      <c r="C42004" s="294"/>
      <c r="D42004" s="294"/>
      <c r="E42004" s="294"/>
      <c r="F42004" s="294"/>
    </row>
    <row r="42005">
      <c r="A42005" s="294" t="s">
        <v>25507</v>
      </c>
      <c r="B42005" s="294"/>
      <c r="C42005" s="294"/>
      <c r="D42005" s="294"/>
      <c r="E42005" s="294"/>
      <c r="F42005" s="294"/>
    </row>
    <row r="42006">
      <c r="A42006" s="294" t="s">
        <v>25508</v>
      </c>
      <c r="B42006" s="294"/>
      <c r="C42006" s="294"/>
      <c r="D42006" s="294"/>
      <c r="E42006" s="294"/>
      <c r="F42006" s="294"/>
    </row>
    <row r="42007">
      <c r="A42007" s="294" t="s">
        <v>25509</v>
      </c>
      <c r="B42007" s="294"/>
      <c r="C42007" s="294"/>
      <c r="D42007" s="294"/>
      <c r="E42007" s="294"/>
      <c r="F42007" s="294"/>
    </row>
    <row r="42008">
      <c r="A42008" s="294" t="s">
        <v>25510</v>
      </c>
      <c r="B42008" s="294"/>
      <c r="C42008" s="294"/>
      <c r="D42008" s="294"/>
      <c r="E42008" s="294"/>
      <c r="F42008" s="294"/>
    </row>
    <row r="42009">
      <c r="A42009" s="294" t="s">
        <v>25511</v>
      </c>
      <c r="B42009" s="294"/>
      <c r="C42009" s="294"/>
      <c r="D42009" s="294"/>
      <c r="E42009" s="294"/>
      <c r="F42009" s="294"/>
    </row>
    <row r="42010">
      <c r="A42010" s="294" t="s">
        <v>25512</v>
      </c>
      <c r="B42010" s="294"/>
      <c r="C42010" s="294"/>
      <c r="D42010" s="294"/>
      <c r="E42010" s="294"/>
      <c r="F42010" s="294"/>
    </row>
    <row r="42011">
      <c r="A42011" s="294" t="s">
        <v>25513</v>
      </c>
      <c r="B42011" s="294"/>
      <c r="C42011" s="294"/>
      <c r="D42011" s="294"/>
      <c r="E42011" s="294"/>
      <c r="F42011" s="294"/>
    </row>
    <row r="42012">
      <c r="A42012" s="294" t="s">
        <v>25514</v>
      </c>
      <c r="B42012" s="294"/>
      <c r="C42012" s="294"/>
      <c r="D42012" s="294"/>
      <c r="E42012" s="294"/>
      <c r="F42012" s="294"/>
    </row>
    <row r="42013">
      <c r="A42013" s="294" t="s">
        <v>25515</v>
      </c>
      <c r="B42013" s="294"/>
      <c r="C42013" s="294"/>
      <c r="D42013" s="294"/>
      <c r="E42013" s="294"/>
      <c r="F42013" s="294"/>
    </row>
    <row r="42014">
      <c r="A42014" s="294" t="s">
        <v>25516</v>
      </c>
      <c r="B42014" s="294"/>
      <c r="C42014" s="294"/>
      <c r="D42014" s="294"/>
      <c r="E42014" s="294"/>
      <c r="F42014" s="294"/>
    </row>
    <row r="42015">
      <c r="A42015" s="294"/>
      <c r="B42015" s="294"/>
      <c r="C42015" s="294"/>
      <c r="D42015" s="294"/>
      <c r="E42015" s="294"/>
      <c r="F42015" s="294"/>
    </row>
    <row r="42016">
      <c r="A42016" s="294" t="s">
        <v>21990</v>
      </c>
      <c r="B42016" s="294"/>
      <c r="C42016" s="294"/>
      <c r="D42016" s="294"/>
      <c r="E42016" s="294"/>
      <c r="F42016" s="294"/>
    </row>
    <row r="42017">
      <c r="A42017" s="294"/>
      <c r="B42017" s="294"/>
      <c r="C42017" s="294"/>
      <c r="D42017" s="294"/>
      <c r="E42017" s="294"/>
      <c r="F42017" s="294"/>
    </row>
    <row r="42018">
      <c r="A42018" s="294" t="s">
        <v>25517</v>
      </c>
      <c r="B42018" s="294"/>
      <c r="C42018" s="294"/>
      <c r="D42018" s="294"/>
      <c r="E42018" s="294"/>
      <c r="F42018" s="294"/>
    </row>
    <row r="42019">
      <c r="A42019" s="294" t="s">
        <v>25518</v>
      </c>
      <c r="B42019" s="294"/>
      <c r="C42019" s="294"/>
      <c r="D42019" s="294"/>
      <c r="E42019" s="294"/>
      <c r="F42019" s="294"/>
    </row>
    <row r="42020">
      <c r="A42020" s="294" t="s">
        <v>25519</v>
      </c>
      <c r="B42020" s="294"/>
      <c r="C42020" s="294"/>
      <c r="D42020" s="294"/>
      <c r="E42020" s="294"/>
      <c r="F42020" s="294"/>
    </row>
    <row r="42021">
      <c r="A42021" s="294" t="s">
        <v>25520</v>
      </c>
      <c r="B42021" s="294"/>
      <c r="C42021" s="294"/>
      <c r="D42021" s="294"/>
      <c r="E42021" s="294"/>
      <c r="F42021" s="294"/>
    </row>
    <row r="42022">
      <c r="A42022" s="294" t="s">
        <v>25521</v>
      </c>
      <c r="B42022" s="294"/>
      <c r="C42022" s="294"/>
      <c r="D42022" s="294"/>
      <c r="E42022" s="294"/>
      <c r="F42022" s="294"/>
    </row>
    <row r="42023">
      <c r="A42023" s="294" t="s">
        <v>25522</v>
      </c>
      <c r="B42023" s="294"/>
      <c r="C42023" s="294"/>
      <c r="D42023" s="294"/>
      <c r="E42023" s="294"/>
      <c r="F42023" s="294"/>
    </row>
    <row r="42024">
      <c r="A42024" s="294" t="s">
        <v>25523</v>
      </c>
      <c r="B42024" s="294"/>
      <c r="C42024" s="294"/>
      <c r="D42024" s="294"/>
      <c r="E42024" s="294"/>
      <c r="F42024" s="294"/>
    </row>
    <row r="42025">
      <c r="A42025" s="294" t="s">
        <v>25524</v>
      </c>
      <c r="B42025" s="294"/>
      <c r="C42025" s="294"/>
      <c r="D42025" s="294"/>
      <c r="E42025" s="294"/>
      <c r="F42025" s="294"/>
    </row>
    <row r="42026">
      <c r="A42026" s="294" t="s">
        <v>25525</v>
      </c>
      <c r="B42026" s="294"/>
      <c r="C42026" s="294"/>
      <c r="D42026" s="294"/>
      <c r="E42026" s="294"/>
      <c r="F42026" s="294"/>
    </row>
    <row r="42027">
      <c r="A42027" s="294"/>
      <c r="B42027" s="294"/>
      <c r="C42027" s="294"/>
      <c r="D42027" s="294"/>
      <c r="E42027" s="294"/>
      <c r="F42027" s="294"/>
    </row>
    <row r="42028">
      <c r="A42028" s="294" t="s">
        <v>41927</v>
      </c>
      <c r="B42028" s="294"/>
      <c r="C42028" s="294"/>
      <c r="D42028" s="294"/>
      <c r="E42028" s="294"/>
      <c r="F42028" s="294"/>
    </row>
    <row r="42029">
      <c r="A42029" s="294" t="s">
        <v>45938</v>
      </c>
      <c r="B42029" s="294"/>
      <c r="C42029" s="294"/>
      <c r="D42029" s="294"/>
      <c r="E42029" s="294"/>
      <c r="F42029" s="294"/>
    </row>
    <row r="42030">
      <c r="A42030" s="294" t="s">
        <v>21672</v>
      </c>
      <c r="B42030" s="294"/>
      <c r="C42030" s="294"/>
      <c r="D42030" s="294"/>
      <c r="E42030" s="294"/>
      <c r="F42030" s="294"/>
    </row>
    <row r="42031">
      <c r="A42031" s="294" t="s">
        <v>45922</v>
      </c>
      <c r="B42031" s="294"/>
      <c r="C42031" s="294"/>
      <c r="D42031" s="294"/>
      <c r="E42031" s="294"/>
      <c r="F42031" s="294"/>
    </row>
    <row r="42032">
      <c r="A42032" s="294" t="s">
        <v>45923</v>
      </c>
      <c r="B42032" s="294"/>
      <c r="C42032" s="294"/>
      <c r="D42032" s="294"/>
      <c r="E42032" s="294"/>
      <c r="F42032" s="294"/>
    </row>
    <row r="42033">
      <c r="A42033" s="294"/>
      <c r="B42033" s="294"/>
      <c r="C42033" s="294"/>
      <c r="D42033" s="294"/>
      <c r="E42033" s="294"/>
      <c r="F42033" s="294"/>
    </row>
    <row r="42034">
      <c r="A42034" s="294" t="s">
        <v>23007</v>
      </c>
      <c r="B42034" s="294"/>
      <c r="C42034" s="294"/>
      <c r="D42034" s="294"/>
      <c r="E42034" s="294"/>
      <c r="F42034" s="294"/>
    </row>
    <row r="42035">
      <c r="A42035" s="294"/>
      <c r="B42035" s="294"/>
      <c r="C42035" s="294"/>
      <c r="D42035" s="294"/>
      <c r="E42035" s="294"/>
      <c r="F42035" s="294"/>
    </row>
    <row r="42036">
      <c r="A42036" s="294"/>
      <c r="B42036" s="294"/>
      <c r="C42036" s="294"/>
      <c r="D42036" s="294"/>
      <c r="E42036" s="294"/>
      <c r="F42036" s="294"/>
    </row>
    <row r="42037">
      <c r="A42037" s="294" t="s">
        <v>25526</v>
      </c>
      <c r="B42037" s="294"/>
      <c r="C42037" s="294"/>
      <c r="D42037" s="294"/>
      <c r="E42037" s="294"/>
      <c r="F42037" s="294"/>
    </row>
    <row r="42038">
      <c r="A42038" s="294" t="s">
        <v>25527</v>
      </c>
      <c r="B42038" s="294"/>
      <c r="C42038" s="294"/>
      <c r="D42038" s="294"/>
      <c r="E42038" s="294"/>
      <c r="F42038" s="294"/>
    </row>
    <row r="42039">
      <c r="A42039" s="294" t="s">
        <v>25528</v>
      </c>
      <c r="B42039" s="294"/>
      <c r="C42039" s="294"/>
      <c r="D42039" s="294"/>
      <c r="E42039" s="294"/>
      <c r="F42039" s="294"/>
    </row>
    <row r="42040">
      <c r="A42040" s="294" t="s">
        <v>25529</v>
      </c>
      <c r="B42040" s="294"/>
      <c r="C42040" s="294"/>
      <c r="D42040" s="294"/>
      <c r="E42040" s="294"/>
      <c r="F42040" s="294"/>
    </row>
    <row r="42041">
      <c r="A42041" s="294" t="s">
        <v>25530</v>
      </c>
      <c r="B42041" s="294"/>
      <c r="C42041" s="294"/>
      <c r="D42041" s="294"/>
      <c r="E42041" s="294"/>
      <c r="F42041" s="294"/>
    </row>
    <row r="42042">
      <c r="A42042" s="294" t="s">
        <v>25531</v>
      </c>
      <c r="B42042" s="294"/>
      <c r="C42042" s="294"/>
      <c r="D42042" s="294"/>
      <c r="E42042" s="294"/>
      <c r="F42042" s="294"/>
    </row>
    <row r="42043">
      <c r="A42043" s="294" t="s">
        <v>25532</v>
      </c>
      <c r="B42043" s="294"/>
      <c r="C42043" s="294"/>
      <c r="D42043" s="294"/>
      <c r="E42043" s="294"/>
      <c r="F42043" s="294"/>
    </row>
    <row r="42044">
      <c r="A42044" s="294" t="s">
        <v>25533</v>
      </c>
      <c r="B42044" s="294"/>
      <c r="C42044" s="294"/>
      <c r="D42044" s="294"/>
      <c r="E42044" s="294"/>
      <c r="F42044" s="294"/>
    </row>
    <row r="42045">
      <c r="A42045" s="294" t="s">
        <v>25534</v>
      </c>
      <c r="B42045" s="294"/>
      <c r="C42045" s="294"/>
      <c r="D42045" s="294"/>
      <c r="E42045" s="294"/>
      <c r="F42045" s="294"/>
    </row>
    <row r="42046">
      <c r="A42046" s="294" t="s">
        <v>25535</v>
      </c>
      <c r="B42046" s="294"/>
      <c r="C42046" s="294"/>
      <c r="D42046" s="294"/>
      <c r="E42046" s="294"/>
      <c r="F42046" s="294"/>
    </row>
    <row r="42047">
      <c r="A42047" s="294"/>
      <c r="B42047" s="294"/>
      <c r="C42047" s="294"/>
      <c r="D42047" s="294"/>
      <c r="E42047" s="294"/>
      <c r="F42047" s="294"/>
    </row>
    <row r="42048">
      <c r="A42048" s="294" t="s">
        <v>21326</v>
      </c>
      <c r="B42048" s="294"/>
      <c r="C42048" s="294"/>
      <c r="D42048" s="294"/>
      <c r="E42048" s="294"/>
      <c r="F42048" s="294"/>
    </row>
    <row r="42049">
      <c r="A42049" s="294"/>
      <c r="B42049" s="294"/>
      <c r="C42049" s="294"/>
      <c r="D42049" s="294"/>
      <c r="E42049" s="294"/>
      <c r="F42049" s="294"/>
    </row>
    <row r="42050">
      <c r="A42050" s="294" t="s">
        <v>45939</v>
      </c>
      <c r="B42050" s="294"/>
      <c r="C42050" s="294"/>
      <c r="D42050" s="294"/>
      <c r="E42050" s="294"/>
      <c r="F42050" s="294"/>
    </row>
    <row r="42051">
      <c r="A42051" s="294" t="s">
        <v>45940</v>
      </c>
      <c r="B42051" s="294"/>
      <c r="C42051" s="294"/>
      <c r="D42051" s="294"/>
      <c r="E42051" s="294"/>
      <c r="F42051" s="294"/>
    </row>
    <row r="42052">
      <c r="A42052" s="294" t="s">
        <v>45941</v>
      </c>
      <c r="B42052" s="294"/>
      <c r="C42052" s="294"/>
      <c r="D42052" s="294"/>
      <c r="E42052" s="294"/>
      <c r="F42052" s="294"/>
    </row>
    <row r="42053">
      <c r="A42053" s="294" t="s">
        <v>25539</v>
      </c>
      <c r="B42053" s="294"/>
      <c r="C42053" s="294"/>
      <c r="D42053" s="294"/>
      <c r="E42053" s="294"/>
      <c r="F42053" s="294"/>
    </row>
    <row r="42054">
      <c r="A42054" s="294" t="s">
        <v>25540</v>
      </c>
      <c r="B42054" s="294"/>
      <c r="C42054" s="294"/>
      <c r="D42054" s="294"/>
      <c r="E42054" s="294"/>
      <c r="F42054" s="294"/>
    </row>
    <row r="42055">
      <c r="A42055" s="294"/>
      <c r="B42055" s="294"/>
      <c r="C42055" s="294"/>
      <c r="D42055" s="294"/>
      <c r="E42055" s="294"/>
      <c r="F42055" s="294"/>
    </row>
    <row r="42056">
      <c r="A42056" s="294" t="s">
        <v>25541</v>
      </c>
      <c r="B42056" s="294"/>
      <c r="C42056" s="294"/>
      <c r="D42056" s="294"/>
      <c r="E42056" s="294"/>
      <c r="F42056" s="294"/>
    </row>
    <row r="42057">
      <c r="A42057" s="294"/>
      <c r="B42057" s="294"/>
      <c r="C42057" s="294"/>
      <c r="D42057" s="294"/>
      <c r="E42057" s="294"/>
      <c r="F42057" s="294"/>
    </row>
    <row r="42058">
      <c r="A42058" s="294" t="s">
        <v>45942</v>
      </c>
      <c r="B42058" s="294"/>
      <c r="C42058" s="294"/>
      <c r="D42058" s="294"/>
      <c r="E42058" s="294"/>
      <c r="F42058" s="294"/>
    </row>
    <row r="42059">
      <c r="A42059" s="294" t="s">
        <v>45943</v>
      </c>
      <c r="B42059" s="294"/>
      <c r="C42059" s="294"/>
      <c r="D42059" s="294"/>
      <c r="E42059" s="294"/>
      <c r="F42059" s="294"/>
    </row>
    <row r="42060">
      <c r="A42060" s="294" t="s">
        <v>45944</v>
      </c>
      <c r="B42060" s="294"/>
      <c r="C42060" s="294"/>
      <c r="D42060" s="294"/>
      <c r="E42060" s="294"/>
      <c r="F42060" s="294"/>
    </row>
    <row r="42061">
      <c r="A42061" s="294" t="s">
        <v>45945</v>
      </c>
      <c r="B42061" s="294"/>
      <c r="C42061" s="294"/>
      <c r="D42061" s="294"/>
      <c r="E42061" s="294"/>
      <c r="F42061" s="294"/>
    </row>
    <row r="42062">
      <c r="A42062" s="294" t="s">
        <v>45946</v>
      </c>
      <c r="B42062" s="294"/>
      <c r="C42062" s="294"/>
      <c r="D42062" s="294"/>
      <c r="E42062" s="294"/>
      <c r="F42062" s="294"/>
    </row>
    <row r="42063">
      <c r="A42063" s="294" t="s">
        <v>45947</v>
      </c>
      <c r="B42063" s="294"/>
      <c r="C42063" s="294"/>
      <c r="D42063" s="294"/>
      <c r="E42063" s="294"/>
      <c r="F42063" s="294"/>
    </row>
    <row r="42064">
      <c r="A42064" s="294"/>
      <c r="B42064" s="294"/>
      <c r="C42064" s="294"/>
      <c r="D42064" s="294"/>
      <c r="E42064" s="294"/>
      <c r="F42064" s="294"/>
    </row>
    <row r="42065">
      <c r="A42065" s="294"/>
      <c r="B42065" s="294"/>
      <c r="C42065" s="294"/>
      <c r="D42065" s="294"/>
      <c r="E42065" s="294"/>
      <c r="F42065" s="294"/>
    </row>
    <row r="42066">
      <c r="A42066" s="294" t="s">
        <v>21344</v>
      </c>
      <c r="B42066" s="294"/>
      <c r="C42066" s="294"/>
      <c r="D42066" s="294"/>
      <c r="E42066" s="294"/>
      <c r="F42066" s="294"/>
    </row>
    <row r="42067">
      <c r="A42067" s="294" t="s">
        <v>25548</v>
      </c>
      <c r="B42067" s="294"/>
      <c r="C42067" s="294"/>
      <c r="D42067" s="294"/>
      <c r="E42067" s="294"/>
      <c r="F42067" s="294"/>
    </row>
    <row r="42068">
      <c r="A42068" s="294"/>
      <c r="B42068" s="294"/>
      <c r="C42068" s="294"/>
      <c r="D42068" s="294"/>
      <c r="E42068" s="294"/>
      <c r="F42068" s="294"/>
    </row>
    <row r="42069">
      <c r="A42069" s="294" t="s">
        <v>25549</v>
      </c>
      <c r="B42069" s="294"/>
      <c r="C42069" s="294"/>
      <c r="D42069" s="294"/>
      <c r="E42069" s="294"/>
      <c r="F42069" s="294"/>
    </row>
    <row r="42070">
      <c r="A42070" s="294" t="s">
        <v>45948</v>
      </c>
      <c r="B42070" s="294"/>
      <c r="C42070" s="294"/>
      <c r="D42070" s="294"/>
      <c r="E42070" s="294"/>
      <c r="F42070" s="294"/>
    </row>
    <row r="42071">
      <c r="A42071" s="294" t="s">
        <v>25551</v>
      </c>
      <c r="B42071" s="294"/>
      <c r="C42071" s="294"/>
      <c r="D42071" s="294"/>
      <c r="E42071" s="294"/>
      <c r="F42071" s="294"/>
    </row>
    <row r="42072">
      <c r="A42072" s="294" t="s">
        <v>25552</v>
      </c>
      <c r="B42072" s="294"/>
      <c r="C42072" s="294"/>
      <c r="D42072" s="294"/>
      <c r="E42072" s="294"/>
      <c r="F42072" s="294"/>
    </row>
    <row r="42073">
      <c r="A42073" s="294"/>
      <c r="B42073" s="294"/>
      <c r="C42073" s="294"/>
      <c r="D42073" s="294"/>
      <c r="E42073" s="294"/>
      <c r="F42073" s="294"/>
    </row>
    <row r="42074">
      <c r="A42074" s="294" t="s">
        <v>22156</v>
      </c>
      <c r="B42074" s="294"/>
      <c r="C42074" s="294"/>
      <c r="D42074" s="294"/>
      <c r="E42074" s="294"/>
      <c r="F42074" s="294"/>
    </row>
    <row r="42075">
      <c r="A42075" s="294"/>
      <c r="B42075" s="294"/>
      <c r="C42075" s="294"/>
      <c r="D42075" s="294"/>
      <c r="E42075" s="294"/>
      <c r="F42075" s="294"/>
    </row>
    <row r="42076">
      <c r="A42076" s="294" t="s">
        <v>25553</v>
      </c>
      <c r="B42076" s="294"/>
      <c r="C42076" s="294"/>
      <c r="D42076" s="294"/>
      <c r="E42076" s="294"/>
      <c r="F42076" s="294"/>
    </row>
    <row r="42077">
      <c r="A42077" s="294" t="s">
        <v>25554</v>
      </c>
      <c r="B42077" s="294"/>
      <c r="C42077" s="294"/>
      <c r="D42077" s="294"/>
      <c r="E42077" s="294"/>
      <c r="F42077" s="294"/>
    </row>
    <row r="42078">
      <c r="A42078" s="294" t="s">
        <v>25555</v>
      </c>
      <c r="B42078" s="294"/>
      <c r="C42078" s="294"/>
      <c r="D42078" s="294"/>
      <c r="E42078" s="294"/>
      <c r="F42078" s="294"/>
    </row>
    <row r="42079">
      <c r="A42079" s="294" t="s">
        <v>25556</v>
      </c>
      <c r="B42079" s="294"/>
      <c r="C42079" s="294"/>
      <c r="D42079" s="294"/>
      <c r="E42079" s="294"/>
      <c r="F42079" s="294"/>
    </row>
    <row r="42080">
      <c r="A42080" s="294"/>
      <c r="B42080" s="294"/>
      <c r="C42080" s="294"/>
      <c r="D42080" s="294"/>
      <c r="E42080" s="294"/>
      <c r="F42080" s="294"/>
    </row>
    <row r="42081">
      <c r="A42081" s="294" t="s">
        <v>45949</v>
      </c>
      <c r="B42081" s="294"/>
      <c r="C42081" s="294"/>
      <c r="D42081" s="294"/>
      <c r="E42081" s="294"/>
      <c r="F42081" s="294"/>
    </row>
    <row r="42082">
      <c r="A42082" s="294"/>
      <c r="B42082" s="294"/>
      <c r="C42082" s="294"/>
      <c r="D42082" s="294"/>
      <c r="E42082" s="294"/>
      <c r="F42082" s="294"/>
    </row>
    <row r="42083">
      <c r="A42083" s="294" t="s">
        <v>45950</v>
      </c>
      <c r="B42083" s="294"/>
      <c r="C42083" s="294"/>
      <c r="D42083" s="294"/>
      <c r="E42083" s="294"/>
      <c r="F42083" s="294"/>
    </row>
    <row r="42084">
      <c r="A42084" s="294" t="s">
        <v>45951</v>
      </c>
      <c r="B42084" s="294"/>
      <c r="C42084" s="294"/>
      <c r="D42084" s="294"/>
      <c r="E42084" s="294"/>
      <c r="F42084" s="294"/>
    </row>
    <row r="42085">
      <c r="A42085" s="294" t="s">
        <v>45952</v>
      </c>
      <c r="B42085" s="294"/>
      <c r="C42085" s="294"/>
      <c r="D42085" s="294"/>
      <c r="E42085" s="294"/>
      <c r="F42085" s="294"/>
    </row>
    <row r="42086">
      <c r="A42086" s="294" t="s">
        <v>45953</v>
      </c>
      <c r="B42086" s="294"/>
      <c r="C42086" s="294"/>
      <c r="D42086" s="294"/>
      <c r="E42086" s="294"/>
      <c r="F42086" s="294"/>
    </row>
    <row r="42087">
      <c r="A42087" s="294" t="s">
        <v>25562</v>
      </c>
      <c r="B42087" s="294"/>
      <c r="C42087" s="294"/>
      <c r="D42087" s="294"/>
      <c r="E42087" s="294"/>
      <c r="F42087" s="294"/>
    </row>
    <row r="42088">
      <c r="A42088" s="294" t="s">
        <v>45954</v>
      </c>
      <c r="B42088" s="294"/>
      <c r="C42088" s="294"/>
      <c r="D42088" s="294"/>
      <c r="E42088" s="294"/>
      <c r="F42088" s="294"/>
    </row>
    <row r="42089">
      <c r="A42089" s="294" t="s">
        <v>25564</v>
      </c>
      <c r="B42089" s="294"/>
      <c r="C42089" s="294"/>
      <c r="D42089" s="294"/>
      <c r="E42089" s="294"/>
      <c r="F42089" s="294"/>
    </row>
    <row r="42090">
      <c r="A42090" s="294" t="s">
        <v>45955</v>
      </c>
      <c r="B42090" s="294"/>
      <c r="C42090" s="294"/>
      <c r="D42090" s="294"/>
      <c r="E42090" s="294"/>
      <c r="F42090" s="294"/>
    </row>
    <row r="42091">
      <c r="A42091" s="294" t="s">
        <v>25566</v>
      </c>
      <c r="B42091" s="294"/>
      <c r="C42091" s="294"/>
      <c r="D42091" s="294"/>
      <c r="E42091" s="294"/>
      <c r="F42091" s="294"/>
    </row>
    <row r="42092">
      <c r="A42092" s="294" t="s">
        <v>45956</v>
      </c>
      <c r="B42092" s="294"/>
      <c r="C42092" s="294"/>
      <c r="D42092" s="294"/>
      <c r="E42092" s="294"/>
      <c r="F42092" s="294"/>
    </row>
    <row r="42093">
      <c r="A42093" s="294" t="s">
        <v>45957</v>
      </c>
      <c r="B42093" s="294"/>
      <c r="C42093" s="294"/>
      <c r="D42093" s="294"/>
      <c r="E42093" s="294"/>
      <c r="F42093" s="294"/>
    </row>
    <row r="42094">
      <c r="A42094" s="294" t="s">
        <v>25569</v>
      </c>
      <c r="B42094" s="294"/>
      <c r="C42094" s="294"/>
      <c r="D42094" s="294"/>
      <c r="E42094" s="294"/>
      <c r="F42094" s="294"/>
    </row>
    <row r="42095">
      <c r="A42095" s="294" t="s">
        <v>45958</v>
      </c>
      <c r="B42095" s="294"/>
      <c r="C42095" s="294"/>
      <c r="D42095" s="294"/>
      <c r="E42095" s="294"/>
      <c r="F42095" s="294"/>
    </row>
    <row r="42096">
      <c r="A42096" s="294" t="s">
        <v>25571</v>
      </c>
      <c r="B42096" s="294"/>
      <c r="C42096" s="294"/>
      <c r="D42096" s="294"/>
      <c r="E42096" s="294"/>
      <c r="F42096" s="294"/>
    </row>
    <row r="42097">
      <c r="A42097" s="294" t="s">
        <v>45959</v>
      </c>
      <c r="B42097" s="294"/>
      <c r="C42097" s="294"/>
      <c r="D42097" s="294"/>
      <c r="E42097" s="294"/>
      <c r="F42097" s="294"/>
    </row>
    <row r="42098">
      <c r="A42098" s="294" t="s">
        <v>23052</v>
      </c>
      <c r="B42098" s="294"/>
      <c r="C42098" s="294"/>
      <c r="D42098" s="294"/>
      <c r="E42098" s="294"/>
      <c r="F42098" s="294"/>
    </row>
    <row r="42099">
      <c r="A42099" s="294" t="s">
        <v>45960</v>
      </c>
      <c r="B42099" s="294"/>
      <c r="C42099" s="294"/>
      <c r="D42099" s="294"/>
      <c r="E42099" s="294"/>
      <c r="F42099" s="294"/>
    </row>
    <row r="42100">
      <c r="A42100" s="294" t="s">
        <v>45961</v>
      </c>
      <c r="B42100" s="294"/>
      <c r="C42100" s="294"/>
      <c r="D42100" s="294"/>
      <c r="E42100" s="294"/>
      <c r="F42100" s="294"/>
    </row>
    <row r="42101">
      <c r="A42101" s="294" t="s">
        <v>45962</v>
      </c>
      <c r="B42101" s="294"/>
      <c r="C42101" s="294"/>
      <c r="D42101" s="294"/>
      <c r="E42101" s="294"/>
      <c r="F42101" s="294"/>
    </row>
    <row r="42102">
      <c r="A42102" s="294"/>
      <c r="B42102" s="294"/>
      <c r="C42102" s="294"/>
      <c r="D42102" s="294"/>
      <c r="E42102" s="294"/>
      <c r="F42102" s="294"/>
    </row>
    <row r="42103">
      <c r="A42103" s="294"/>
      <c r="B42103" s="294"/>
      <c r="C42103" s="294"/>
      <c r="D42103" s="294"/>
      <c r="E42103" s="294"/>
      <c r="F42103" s="294"/>
    </row>
    <row r="42104">
      <c r="A42104" s="294" t="s">
        <v>41927</v>
      </c>
      <c r="B42104" s="294"/>
      <c r="C42104" s="294"/>
      <c r="D42104" s="294"/>
      <c r="E42104" s="294"/>
      <c r="F42104" s="294"/>
    </row>
    <row r="42105">
      <c r="A42105" s="294" t="s">
        <v>45963</v>
      </c>
      <c r="B42105" s="294"/>
      <c r="C42105" s="294"/>
      <c r="D42105" s="294"/>
      <c r="E42105" s="294"/>
      <c r="F42105" s="294"/>
    </row>
    <row r="42106">
      <c r="A42106" s="294" t="s">
        <v>21618</v>
      </c>
      <c r="B42106" s="294"/>
      <c r="C42106" s="294"/>
      <c r="D42106" s="294"/>
      <c r="E42106" s="294"/>
      <c r="F42106" s="294"/>
    </row>
    <row r="42107">
      <c r="A42107" s="294" t="s">
        <v>45964</v>
      </c>
      <c r="B42107" s="294"/>
      <c r="C42107" s="294"/>
      <c r="D42107" s="294"/>
      <c r="E42107" s="294"/>
      <c r="F42107" s="294"/>
    </row>
    <row r="42108">
      <c r="A42108" s="294"/>
      <c r="B42108" s="294"/>
      <c r="C42108" s="294"/>
      <c r="D42108" s="294"/>
      <c r="E42108" s="294"/>
      <c r="F42108" s="294"/>
    </row>
    <row r="42109">
      <c r="A42109" s="294" t="s">
        <v>22602</v>
      </c>
      <c r="B42109" s="294"/>
      <c r="C42109" s="294"/>
      <c r="D42109" s="294"/>
      <c r="E42109" s="294"/>
      <c r="F42109" s="294"/>
    </row>
    <row r="42110">
      <c r="A42110" s="294" t="s">
        <v>20462</v>
      </c>
      <c r="B42110" s="294"/>
      <c r="C42110" s="294"/>
      <c r="D42110" s="294"/>
      <c r="E42110" s="294"/>
      <c r="F42110" s="294"/>
    </row>
    <row r="42111">
      <c r="A42111" s="294"/>
      <c r="B42111" s="294"/>
      <c r="C42111" s="294"/>
      <c r="D42111" s="294"/>
      <c r="E42111" s="294"/>
      <c r="F42111" s="294"/>
    </row>
    <row r="42112">
      <c r="A42112" s="294" t="s">
        <v>42444</v>
      </c>
      <c r="B42112" s="294"/>
      <c r="C42112" s="294"/>
      <c r="D42112" s="294"/>
      <c r="E42112" s="294"/>
      <c r="F42112" s="294"/>
    </row>
    <row r="42113">
      <c r="A42113" s="294" t="s">
        <v>42445</v>
      </c>
      <c r="B42113" s="294"/>
      <c r="C42113" s="294"/>
      <c r="D42113" s="294"/>
      <c r="E42113" s="294"/>
      <c r="F42113" s="294"/>
    </row>
    <row r="42114">
      <c r="A42114" s="294" t="s">
        <v>42446</v>
      </c>
      <c r="B42114" s="294"/>
      <c r="C42114" s="294"/>
      <c r="D42114" s="294"/>
      <c r="E42114" s="294"/>
      <c r="F42114" s="294"/>
    </row>
    <row r="42115">
      <c r="A42115" s="294" t="s">
        <v>39810</v>
      </c>
      <c r="B42115" s="294"/>
      <c r="C42115" s="294"/>
      <c r="D42115" s="294"/>
      <c r="E42115" s="294"/>
      <c r="F42115" s="294"/>
    </row>
    <row r="42116">
      <c r="A42116" s="294" t="s">
        <v>42447</v>
      </c>
      <c r="B42116" s="294"/>
      <c r="C42116" s="294"/>
      <c r="D42116" s="294"/>
      <c r="E42116" s="294"/>
      <c r="F42116" s="294"/>
    </row>
    <row r="42117">
      <c r="A42117" s="294" t="s">
        <v>42448</v>
      </c>
      <c r="B42117" s="294"/>
      <c r="C42117" s="294"/>
      <c r="D42117" s="294"/>
      <c r="E42117" s="294"/>
      <c r="F42117" s="294"/>
    </row>
    <row r="42118">
      <c r="A42118" s="294" t="s">
        <v>42449</v>
      </c>
      <c r="B42118" s="294"/>
      <c r="C42118" s="294"/>
      <c r="D42118" s="294"/>
      <c r="E42118" s="294"/>
      <c r="F42118" s="294"/>
    </row>
    <row r="42119">
      <c r="A42119" s="294" t="s">
        <v>42450</v>
      </c>
      <c r="B42119" s="294"/>
      <c r="C42119" s="294"/>
      <c r="D42119" s="294"/>
      <c r="E42119" s="294"/>
      <c r="F42119" s="294"/>
    </row>
    <row r="42120">
      <c r="A42120" s="294" t="s">
        <v>42451</v>
      </c>
      <c r="B42120" s="294"/>
      <c r="C42120" s="294"/>
      <c r="D42120" s="294"/>
      <c r="E42120" s="294"/>
      <c r="F42120" s="294"/>
    </row>
    <row r="42121">
      <c r="A42121" s="294" t="s">
        <v>42452</v>
      </c>
      <c r="B42121" s="294"/>
      <c r="C42121" s="294"/>
      <c r="D42121" s="294"/>
      <c r="E42121" s="294"/>
      <c r="F42121" s="294"/>
    </row>
    <row r="42122">
      <c r="A42122" s="294" t="s">
        <v>42453</v>
      </c>
      <c r="B42122" s="294"/>
      <c r="C42122" s="294"/>
      <c r="D42122" s="294"/>
      <c r="E42122" s="294"/>
      <c r="F42122" s="294"/>
    </row>
    <row r="42123">
      <c r="A42123" s="294"/>
      <c r="B42123" s="294"/>
      <c r="C42123" s="294"/>
      <c r="D42123" s="294"/>
      <c r="E42123" s="294"/>
      <c r="F42123" s="294"/>
    </row>
    <row r="42124">
      <c r="A42124" s="294" t="s">
        <v>23148</v>
      </c>
      <c r="B42124" s="294"/>
      <c r="C42124" s="294"/>
      <c r="D42124" s="294"/>
      <c r="E42124" s="294"/>
      <c r="F42124" s="294"/>
    </row>
    <row r="42125">
      <c r="A42125" s="294" t="s">
        <v>25264</v>
      </c>
      <c r="B42125" s="294"/>
      <c r="C42125" s="294"/>
      <c r="D42125" s="294"/>
      <c r="E42125" s="294"/>
      <c r="F42125" s="294"/>
    </row>
    <row r="42126">
      <c r="A42126" s="294"/>
      <c r="B42126" s="294"/>
      <c r="C42126" s="294"/>
      <c r="D42126" s="294"/>
      <c r="E42126" s="294"/>
      <c r="F42126" s="294"/>
    </row>
    <row r="42127">
      <c r="A42127" s="294" t="s">
        <v>42454</v>
      </c>
      <c r="B42127" s="294"/>
      <c r="C42127" s="294"/>
      <c r="D42127" s="294"/>
      <c r="E42127" s="294"/>
      <c r="F42127" s="294"/>
    </row>
    <row r="42128">
      <c r="A42128" s="294" t="s">
        <v>42455</v>
      </c>
      <c r="B42128" s="294"/>
      <c r="C42128" s="294"/>
      <c r="D42128" s="294"/>
      <c r="E42128" s="294"/>
      <c r="F42128" s="294"/>
    </row>
    <row r="42129">
      <c r="A42129" s="294" t="s">
        <v>37682</v>
      </c>
      <c r="B42129" s="294"/>
      <c r="C42129" s="294"/>
      <c r="D42129" s="294"/>
      <c r="E42129" s="294"/>
      <c r="F42129" s="294"/>
    </row>
    <row r="42130">
      <c r="A42130" s="294" t="s">
        <v>42456</v>
      </c>
      <c r="B42130" s="294"/>
      <c r="C42130" s="294"/>
      <c r="D42130" s="294"/>
      <c r="E42130" s="294"/>
      <c r="F42130" s="294"/>
    </row>
    <row r="42131">
      <c r="A42131" s="294" t="s">
        <v>42457</v>
      </c>
      <c r="B42131" s="294"/>
      <c r="C42131" s="294"/>
      <c r="D42131" s="294"/>
      <c r="E42131" s="294"/>
      <c r="F42131" s="294"/>
    </row>
    <row r="42132">
      <c r="A42132" s="294"/>
      <c r="B42132" s="294"/>
      <c r="C42132" s="294"/>
      <c r="D42132" s="294"/>
      <c r="E42132" s="294"/>
      <c r="F42132" s="294"/>
    </row>
    <row r="42133">
      <c r="A42133" s="294"/>
      <c r="B42133" s="294"/>
      <c r="C42133" s="294"/>
      <c r="D42133" s="294"/>
      <c r="E42133" s="294"/>
      <c r="F42133" s="294"/>
    </row>
    <row r="42134">
      <c r="A42134" s="294" t="s">
        <v>25691</v>
      </c>
      <c r="B42134" s="294"/>
      <c r="C42134" s="294"/>
      <c r="D42134" s="294"/>
      <c r="E42134" s="294"/>
      <c r="F42134" s="294"/>
    </row>
    <row r="42135">
      <c r="A42135" s="294" t="s">
        <v>26884</v>
      </c>
      <c r="B42135" s="294"/>
      <c r="C42135" s="294"/>
      <c r="D42135" s="294"/>
      <c r="E42135" s="294"/>
      <c r="F42135" s="294"/>
    </row>
    <row r="42136">
      <c r="A42136" s="294"/>
      <c r="B42136" s="294"/>
      <c r="C42136" s="294"/>
      <c r="D42136" s="294"/>
      <c r="E42136" s="294"/>
      <c r="F42136" s="294"/>
    </row>
    <row r="42137">
      <c r="A42137" s="294" t="s">
        <v>29779</v>
      </c>
      <c r="B42137" s="294"/>
      <c r="C42137" s="294"/>
      <c r="D42137" s="294"/>
      <c r="E42137" s="294"/>
      <c r="F42137" s="294"/>
    </row>
    <row r="42138">
      <c r="A42138" s="294" t="s">
        <v>42458</v>
      </c>
      <c r="B42138" s="294"/>
      <c r="C42138" s="294"/>
      <c r="D42138" s="294"/>
      <c r="E42138" s="294"/>
      <c r="F42138" s="294"/>
    </row>
    <row r="42139">
      <c r="A42139" s="294" t="s">
        <v>42459</v>
      </c>
      <c r="B42139" s="294"/>
      <c r="C42139" s="294"/>
      <c r="D42139" s="294"/>
      <c r="E42139" s="294"/>
      <c r="F42139" s="294"/>
    </row>
    <row r="42140">
      <c r="A42140" s="294" t="s">
        <v>42460</v>
      </c>
      <c r="B42140" s="294"/>
      <c r="C42140" s="294"/>
      <c r="D42140" s="294"/>
      <c r="E42140" s="294"/>
      <c r="F42140" s="294"/>
    </row>
    <row r="42141">
      <c r="A42141" s="294" t="s">
        <v>42461</v>
      </c>
      <c r="B42141" s="294"/>
      <c r="C42141" s="294"/>
      <c r="D42141" s="294"/>
      <c r="E42141" s="294"/>
      <c r="F42141" s="294"/>
    </row>
    <row r="42142">
      <c r="A42142" s="294" t="s">
        <v>42462</v>
      </c>
      <c r="B42142" s="294"/>
      <c r="C42142" s="294"/>
      <c r="D42142" s="294"/>
      <c r="E42142" s="294"/>
      <c r="F42142" s="294"/>
    </row>
    <row r="42143">
      <c r="A42143" s="294" t="s">
        <v>42463</v>
      </c>
      <c r="B42143" s="294"/>
      <c r="C42143" s="294"/>
      <c r="D42143" s="294"/>
      <c r="E42143" s="294"/>
      <c r="F42143" s="294"/>
    </row>
    <row r="42144">
      <c r="A42144" s="294" t="s">
        <v>42464</v>
      </c>
      <c r="B42144" s="294"/>
      <c r="C42144" s="294"/>
      <c r="D42144" s="294"/>
      <c r="E42144" s="294"/>
      <c r="F42144" s="294"/>
    </row>
    <row r="42145">
      <c r="A42145" s="294" t="s">
        <v>42465</v>
      </c>
      <c r="B42145" s="294"/>
      <c r="C42145" s="294"/>
      <c r="D42145" s="294"/>
      <c r="E42145" s="294"/>
      <c r="F42145" s="294"/>
    </row>
    <row r="42146">
      <c r="A42146" s="294" t="s">
        <v>42466</v>
      </c>
      <c r="B42146" s="294"/>
      <c r="C42146" s="294"/>
      <c r="D42146" s="294"/>
      <c r="E42146" s="294"/>
      <c r="F42146" s="294"/>
    </row>
    <row r="42147">
      <c r="A42147" s="294"/>
      <c r="B42147" s="294"/>
      <c r="C42147" s="294"/>
      <c r="D42147" s="294"/>
      <c r="E42147" s="294"/>
      <c r="F42147" s="294"/>
    </row>
    <row r="42148">
      <c r="A42148" s="294"/>
      <c r="B42148" s="294"/>
      <c r="C42148" s="294"/>
      <c r="D42148" s="294"/>
      <c r="E42148" s="294"/>
      <c r="F42148" s="294"/>
    </row>
    <row r="42149">
      <c r="A42149" s="294" t="s">
        <v>42467</v>
      </c>
      <c r="B42149" s="294"/>
      <c r="C42149" s="294"/>
      <c r="D42149" s="294"/>
      <c r="E42149" s="294"/>
      <c r="F42149" s="294"/>
    </row>
    <row r="42150">
      <c r="A42150" s="294"/>
      <c r="B42150" s="294"/>
      <c r="C42150" s="294"/>
      <c r="D42150" s="294"/>
      <c r="E42150" s="294"/>
      <c r="F42150" s="294"/>
    </row>
    <row r="42151">
      <c r="A42151" s="294" t="s">
        <v>31988</v>
      </c>
      <c r="B42151" s="294"/>
      <c r="C42151" s="294"/>
      <c r="D42151" s="294"/>
      <c r="E42151" s="294"/>
      <c r="F42151" s="294"/>
    </row>
    <row r="42152">
      <c r="A42152" s="294" t="s">
        <v>42359</v>
      </c>
      <c r="B42152" s="294"/>
      <c r="C42152" s="294"/>
      <c r="D42152" s="294"/>
      <c r="E42152" s="294"/>
      <c r="F42152" s="294"/>
    </row>
    <row r="42153">
      <c r="A42153" s="294" t="s">
        <v>30336</v>
      </c>
      <c r="B42153" s="294"/>
      <c r="C42153" s="294"/>
      <c r="D42153" s="294"/>
      <c r="E42153" s="294"/>
      <c r="F42153" s="294"/>
    </row>
    <row r="42154">
      <c r="A42154" s="294" t="s">
        <v>41599</v>
      </c>
      <c r="B42154" s="294"/>
      <c r="C42154" s="294"/>
      <c r="D42154" s="294"/>
      <c r="E42154" s="294"/>
      <c r="F42154" s="294"/>
    </row>
    <row r="42155">
      <c r="A42155" s="294" t="s">
        <v>31573</v>
      </c>
      <c r="B42155" s="294"/>
      <c r="C42155" s="294"/>
      <c r="D42155" s="294"/>
      <c r="E42155" s="294"/>
      <c r="F42155" s="294"/>
    </row>
    <row r="42156">
      <c r="A42156" s="294" t="s">
        <v>41600</v>
      </c>
      <c r="B42156" s="294"/>
      <c r="C42156" s="294"/>
      <c r="D42156" s="294"/>
      <c r="E42156" s="294"/>
      <c r="F42156" s="294"/>
    </row>
    <row r="42157">
      <c r="A42157" s="294" t="s">
        <v>21511</v>
      </c>
      <c r="B42157" s="294"/>
      <c r="C42157" s="294"/>
      <c r="D42157" s="294"/>
      <c r="E42157" s="294"/>
      <c r="F42157" s="294"/>
    </row>
    <row r="42158">
      <c r="A42158" s="294" t="s">
        <v>38164</v>
      </c>
      <c r="B42158" s="294"/>
      <c r="C42158" s="294"/>
      <c r="D42158" s="294"/>
      <c r="E42158" s="294"/>
      <c r="F42158" s="294"/>
    </row>
    <row r="42159">
      <c r="A42159" s="294" t="s">
        <v>42468</v>
      </c>
      <c r="B42159" s="294"/>
      <c r="C42159" s="294"/>
      <c r="D42159" s="294"/>
      <c r="E42159" s="294"/>
      <c r="F42159" s="294"/>
    </row>
    <row r="42160">
      <c r="A42160" s="294" t="s">
        <v>42469</v>
      </c>
      <c r="B42160" s="294"/>
      <c r="C42160" s="294"/>
      <c r="D42160" s="294"/>
      <c r="E42160" s="294"/>
      <c r="F42160" s="294"/>
    </row>
    <row r="42161">
      <c r="A42161" s="294" t="s">
        <v>42470</v>
      </c>
      <c r="B42161" s="294"/>
      <c r="C42161" s="294"/>
      <c r="D42161" s="294"/>
      <c r="E42161" s="294"/>
      <c r="F42161" s="294"/>
    </row>
    <row r="42162">
      <c r="A42162" s="294"/>
      <c r="B42162" s="294"/>
      <c r="C42162" s="294"/>
      <c r="D42162" s="294"/>
      <c r="E42162" s="294"/>
      <c r="F42162" s="294"/>
    </row>
    <row r="42163">
      <c r="A42163" s="294" t="s">
        <v>41905</v>
      </c>
      <c r="B42163" s="294"/>
      <c r="C42163" s="294"/>
      <c r="D42163" s="294"/>
      <c r="E42163" s="294"/>
      <c r="F42163" s="294"/>
    </row>
    <row r="42164">
      <c r="A42164" s="294"/>
      <c r="B42164" s="294"/>
      <c r="C42164" s="294"/>
      <c r="D42164" s="294"/>
      <c r="E42164" s="294"/>
      <c r="F42164" s="294"/>
    </row>
    <row r="42165">
      <c r="A42165" s="294" t="s">
        <v>37701</v>
      </c>
      <c r="B42165" s="294"/>
      <c r="C42165" s="294"/>
      <c r="D42165" s="294"/>
      <c r="E42165" s="294"/>
      <c r="F42165" s="294"/>
    </row>
    <row r="42166">
      <c r="A42166" s="294" t="s">
        <v>38459</v>
      </c>
      <c r="B42166" s="294"/>
      <c r="C42166" s="294"/>
      <c r="D42166" s="294"/>
      <c r="E42166" s="294"/>
      <c r="F42166" s="294"/>
    </row>
    <row r="42167">
      <c r="A42167" s="294" t="s">
        <v>42471</v>
      </c>
      <c r="B42167" s="294"/>
      <c r="C42167" s="294"/>
      <c r="D42167" s="294"/>
      <c r="E42167" s="294"/>
      <c r="F42167" s="294"/>
    </row>
    <row r="42168">
      <c r="A42168" s="294" t="s">
        <v>42472</v>
      </c>
      <c r="B42168" s="294"/>
      <c r="C42168" s="294"/>
      <c r="D42168" s="294"/>
      <c r="E42168" s="294"/>
      <c r="F42168" s="294"/>
    </row>
    <row r="42169">
      <c r="A42169" s="294" t="s">
        <v>37705</v>
      </c>
      <c r="B42169" s="294"/>
      <c r="C42169" s="294"/>
      <c r="D42169" s="294"/>
      <c r="E42169" s="294"/>
      <c r="F42169" s="294"/>
    </row>
    <row r="42170">
      <c r="A42170" s="294" t="s">
        <v>42473</v>
      </c>
      <c r="B42170" s="294"/>
      <c r="C42170" s="294"/>
      <c r="D42170" s="294"/>
      <c r="E42170" s="294"/>
      <c r="F42170" s="294"/>
    </row>
    <row r="42171">
      <c r="A42171" s="294" t="s">
        <v>39831</v>
      </c>
      <c r="B42171" s="294"/>
      <c r="C42171" s="294"/>
      <c r="D42171" s="294"/>
      <c r="E42171" s="294"/>
      <c r="F42171" s="294"/>
    </row>
    <row r="42172">
      <c r="A42172" s="294" t="s">
        <v>41913</v>
      </c>
      <c r="B42172" s="294"/>
      <c r="C42172" s="294"/>
      <c r="D42172" s="294"/>
      <c r="E42172" s="294"/>
      <c r="F42172" s="294"/>
    </row>
    <row r="42173">
      <c r="A42173" s="294" t="s">
        <v>37708</v>
      </c>
      <c r="B42173" s="294"/>
      <c r="C42173" s="294"/>
      <c r="D42173" s="294"/>
      <c r="E42173" s="294"/>
      <c r="F42173" s="294"/>
    </row>
    <row r="42174">
      <c r="A42174" s="294" t="s">
        <v>40672</v>
      </c>
      <c r="B42174" s="294"/>
      <c r="C42174" s="294"/>
      <c r="D42174" s="294"/>
      <c r="E42174" s="294"/>
      <c r="F42174" s="294"/>
    </row>
    <row r="42175">
      <c r="A42175" s="294" t="s">
        <v>28757</v>
      </c>
      <c r="B42175" s="294"/>
      <c r="C42175" s="294"/>
      <c r="D42175" s="294"/>
      <c r="E42175" s="294"/>
      <c r="F42175" s="294"/>
    </row>
    <row r="42176">
      <c r="A42176" s="294" t="s">
        <v>42474</v>
      </c>
      <c r="B42176" s="294"/>
      <c r="C42176" s="294"/>
      <c r="D42176" s="294"/>
      <c r="E42176" s="294"/>
      <c r="F42176" s="294"/>
    </row>
    <row r="42177">
      <c r="A42177" s="294" t="s">
        <v>34082</v>
      </c>
      <c r="B42177" s="294"/>
      <c r="C42177" s="294"/>
      <c r="D42177" s="294"/>
      <c r="E42177" s="294"/>
      <c r="F42177" s="294"/>
    </row>
    <row r="42178">
      <c r="A42178" s="294" t="s">
        <v>37710</v>
      </c>
      <c r="B42178" s="294"/>
      <c r="C42178" s="294"/>
      <c r="D42178" s="294"/>
      <c r="E42178" s="294"/>
      <c r="F42178" s="294"/>
    </row>
    <row r="42179">
      <c r="A42179" s="294" t="s">
        <v>38452</v>
      </c>
      <c r="B42179" s="294"/>
      <c r="C42179" s="294"/>
      <c r="D42179" s="294"/>
      <c r="E42179" s="294"/>
      <c r="F42179" s="294"/>
    </row>
    <row r="42180">
      <c r="A42180" s="294" t="s">
        <v>41122</v>
      </c>
      <c r="B42180" s="294"/>
      <c r="C42180" s="294"/>
      <c r="D42180" s="294"/>
      <c r="E42180" s="294"/>
      <c r="F42180" s="294"/>
    </row>
    <row r="42181">
      <c r="A42181" s="294" t="s">
        <v>42475</v>
      </c>
      <c r="B42181" s="294"/>
      <c r="C42181" s="294"/>
      <c r="D42181" s="294"/>
      <c r="E42181" s="294"/>
      <c r="F42181" s="294"/>
    </row>
    <row r="42182">
      <c r="A42182" s="294" t="s">
        <v>37714</v>
      </c>
      <c r="B42182" s="294"/>
      <c r="C42182" s="294"/>
      <c r="D42182" s="294"/>
      <c r="E42182" s="294"/>
      <c r="F42182" s="294"/>
    </row>
    <row r="42183">
      <c r="A42183" s="294" t="s">
        <v>39584</v>
      </c>
      <c r="B42183" s="294"/>
      <c r="C42183" s="294"/>
      <c r="D42183" s="294"/>
      <c r="E42183" s="294"/>
      <c r="F42183" s="294"/>
    </row>
    <row r="42184">
      <c r="A42184" s="294" t="s">
        <v>42476</v>
      </c>
      <c r="B42184" s="294"/>
      <c r="C42184" s="294"/>
      <c r="D42184" s="294"/>
      <c r="E42184" s="294"/>
      <c r="F42184" s="294"/>
    </row>
    <row r="42185">
      <c r="A42185" s="294" t="s">
        <v>41314</v>
      </c>
      <c r="B42185" s="294"/>
      <c r="C42185" s="294"/>
      <c r="D42185" s="294"/>
      <c r="E42185" s="294"/>
      <c r="F42185" s="294"/>
    </row>
    <row r="42186">
      <c r="A42186" s="294" t="s">
        <v>42370</v>
      </c>
      <c r="B42186" s="294"/>
      <c r="C42186" s="294"/>
      <c r="D42186" s="294"/>
      <c r="E42186" s="294"/>
      <c r="F42186" s="294"/>
    </row>
    <row r="42187">
      <c r="A42187" s="294" t="s">
        <v>42477</v>
      </c>
      <c r="B42187" s="294"/>
      <c r="C42187" s="294"/>
      <c r="D42187" s="294"/>
      <c r="E42187" s="294"/>
      <c r="F42187" s="294"/>
    </row>
    <row r="42188">
      <c r="A42188" s="294" t="s">
        <v>42478</v>
      </c>
      <c r="B42188" s="294"/>
      <c r="C42188" s="294"/>
      <c r="D42188" s="294"/>
      <c r="E42188" s="294"/>
      <c r="F42188" s="294"/>
    </row>
    <row r="42189">
      <c r="A42189" s="294" t="s">
        <v>42479</v>
      </c>
      <c r="B42189" s="294"/>
      <c r="C42189" s="294"/>
      <c r="D42189" s="294"/>
      <c r="E42189" s="294"/>
      <c r="F42189" s="294"/>
    </row>
    <row r="42190">
      <c r="A42190" s="294" t="s">
        <v>42480</v>
      </c>
      <c r="B42190" s="294"/>
      <c r="C42190" s="294"/>
      <c r="D42190" s="294"/>
      <c r="E42190" s="294"/>
      <c r="F42190" s="294"/>
    </row>
    <row r="42191">
      <c r="A42191" s="294" t="s">
        <v>42481</v>
      </c>
      <c r="B42191" s="294"/>
      <c r="C42191" s="294"/>
      <c r="D42191" s="294"/>
      <c r="E42191" s="294"/>
      <c r="F42191" s="294"/>
    </row>
    <row r="42192">
      <c r="A42192" s="294" t="s">
        <v>42482</v>
      </c>
      <c r="B42192" s="294"/>
      <c r="C42192" s="294"/>
      <c r="D42192" s="294"/>
      <c r="E42192" s="294"/>
      <c r="F42192" s="294"/>
    </row>
    <row r="42193">
      <c r="A42193" s="294" t="s">
        <v>42483</v>
      </c>
      <c r="B42193" s="294"/>
      <c r="C42193" s="294"/>
      <c r="D42193" s="294"/>
      <c r="E42193" s="294"/>
      <c r="F42193" s="294"/>
    </row>
    <row r="42194">
      <c r="A42194" s="294" t="s">
        <v>42484</v>
      </c>
      <c r="B42194" s="294"/>
      <c r="C42194" s="294"/>
      <c r="D42194" s="294"/>
      <c r="E42194" s="294"/>
      <c r="F42194" s="294"/>
    </row>
    <row r="42195">
      <c r="A42195" s="294" t="s">
        <v>39371</v>
      </c>
      <c r="B42195" s="294"/>
      <c r="C42195" s="294"/>
      <c r="D42195" s="294"/>
      <c r="E42195" s="294"/>
      <c r="F42195" s="294"/>
    </row>
    <row r="42196">
      <c r="A42196" s="294" t="s">
        <v>42485</v>
      </c>
      <c r="B42196" s="294"/>
      <c r="C42196" s="294"/>
      <c r="D42196" s="294"/>
      <c r="E42196" s="294"/>
      <c r="F42196" s="294"/>
    </row>
    <row r="42197">
      <c r="A42197" s="294" t="s">
        <v>42486</v>
      </c>
      <c r="B42197" s="294"/>
      <c r="C42197" s="294"/>
      <c r="D42197" s="294"/>
      <c r="E42197" s="294"/>
      <c r="F42197" s="294"/>
    </row>
    <row r="42198">
      <c r="A42198" s="294"/>
      <c r="B42198" s="294"/>
      <c r="C42198" s="294"/>
      <c r="D42198" s="294"/>
      <c r="E42198" s="294"/>
      <c r="F42198" s="294"/>
    </row>
    <row r="42199">
      <c r="A42199" s="294" t="s">
        <v>40678</v>
      </c>
      <c r="B42199" s="294"/>
      <c r="C42199" s="294"/>
      <c r="D42199" s="294"/>
      <c r="E42199" s="294"/>
      <c r="F42199" s="294"/>
    </row>
    <row r="42200">
      <c r="A42200" s="294"/>
      <c r="B42200" s="294"/>
      <c r="C42200" s="294"/>
      <c r="D42200" s="294"/>
      <c r="E42200" s="294"/>
      <c r="F42200" s="294"/>
    </row>
    <row r="42201">
      <c r="A42201" s="294" t="s">
        <v>42487</v>
      </c>
      <c r="B42201" s="294"/>
      <c r="C42201" s="294"/>
      <c r="D42201" s="294"/>
      <c r="E42201" s="294"/>
      <c r="F42201" s="294"/>
    </row>
    <row r="42202">
      <c r="A42202" s="294" t="s">
        <v>41014</v>
      </c>
      <c r="B42202" s="294"/>
      <c r="C42202" s="294"/>
      <c r="D42202" s="294"/>
      <c r="E42202" s="294"/>
      <c r="F42202" s="294"/>
    </row>
    <row r="42203">
      <c r="A42203" s="294" t="s">
        <v>41016</v>
      </c>
      <c r="B42203" s="294"/>
      <c r="C42203" s="294"/>
      <c r="D42203" s="294"/>
      <c r="E42203" s="294"/>
      <c r="F42203" s="294"/>
    </row>
    <row r="42204">
      <c r="A42204" s="294" t="s">
        <v>39720</v>
      </c>
      <c r="B42204" s="294"/>
      <c r="C42204" s="294"/>
      <c r="D42204" s="294"/>
      <c r="E42204" s="294"/>
      <c r="F42204" s="294"/>
    </row>
    <row r="42205">
      <c r="A42205" s="294" t="s">
        <v>39721</v>
      </c>
      <c r="B42205" s="294"/>
      <c r="C42205" s="294"/>
      <c r="D42205" s="294"/>
      <c r="E42205" s="294"/>
      <c r="F42205" s="294"/>
    </row>
    <row r="42206">
      <c r="A42206" s="294" t="s">
        <v>39850</v>
      </c>
      <c r="B42206" s="294"/>
      <c r="C42206" s="294"/>
      <c r="D42206" s="294"/>
      <c r="E42206" s="294"/>
      <c r="F42206" s="294"/>
    </row>
    <row r="42207">
      <c r="A42207" s="294" t="s">
        <v>39849</v>
      </c>
      <c r="B42207" s="294"/>
      <c r="C42207" s="294"/>
      <c r="D42207" s="294"/>
      <c r="E42207" s="294"/>
      <c r="F42207" s="294"/>
    </row>
    <row r="42208">
      <c r="A42208" s="294" t="s">
        <v>37730</v>
      </c>
      <c r="B42208" s="294"/>
      <c r="C42208" s="294"/>
      <c r="D42208" s="294"/>
      <c r="E42208" s="294"/>
      <c r="F42208" s="294"/>
    </row>
    <row r="42209">
      <c r="A42209" s="294" t="s">
        <v>42488</v>
      </c>
      <c r="B42209" s="294"/>
      <c r="C42209" s="294"/>
      <c r="D42209" s="294"/>
      <c r="E42209" s="294"/>
      <c r="F42209" s="294"/>
    </row>
    <row r="42210">
      <c r="A42210" s="294" t="s">
        <v>42478</v>
      </c>
      <c r="B42210" s="294"/>
      <c r="C42210" s="294"/>
      <c r="D42210" s="294"/>
      <c r="E42210" s="294"/>
      <c r="F42210" s="294"/>
    </row>
    <row r="42211">
      <c r="A42211" s="294" t="s">
        <v>41333</v>
      </c>
      <c r="B42211" s="294"/>
      <c r="C42211" s="294"/>
      <c r="D42211" s="294"/>
      <c r="E42211" s="294"/>
      <c r="F42211" s="294"/>
    </row>
    <row r="42212">
      <c r="A42212" s="294" t="s">
        <v>41334</v>
      </c>
      <c r="B42212" s="294"/>
      <c r="C42212" s="294"/>
      <c r="D42212" s="294"/>
      <c r="E42212" s="294"/>
      <c r="F42212" s="294"/>
    </row>
    <row r="42213">
      <c r="A42213" s="294" t="s">
        <v>42489</v>
      </c>
      <c r="B42213" s="294"/>
      <c r="C42213" s="294"/>
      <c r="D42213" s="294"/>
      <c r="E42213" s="294"/>
      <c r="F42213" s="294"/>
    </row>
    <row r="42214">
      <c r="A42214" s="294" t="s">
        <v>42490</v>
      </c>
      <c r="B42214" s="294"/>
      <c r="C42214" s="294"/>
      <c r="D42214" s="294"/>
      <c r="E42214" s="294"/>
      <c r="F42214" s="294"/>
    </row>
    <row r="42215">
      <c r="A42215" s="294" t="s">
        <v>26657</v>
      </c>
      <c r="B42215" s="294"/>
      <c r="C42215" s="294"/>
      <c r="D42215" s="294"/>
      <c r="E42215" s="294"/>
      <c r="F42215" s="294"/>
    </row>
    <row r="42216">
      <c r="A42216" s="294" t="s">
        <v>26658</v>
      </c>
      <c r="B42216" s="294"/>
      <c r="C42216" s="294"/>
      <c r="D42216" s="294"/>
      <c r="E42216" s="294"/>
      <c r="F42216" s="294"/>
    </row>
    <row r="42217">
      <c r="A42217" s="294" t="s">
        <v>42491</v>
      </c>
      <c r="B42217" s="294"/>
      <c r="C42217" s="294"/>
      <c r="D42217" s="294"/>
      <c r="E42217" s="294"/>
      <c r="F42217" s="294"/>
    </row>
    <row r="42218">
      <c r="A42218" s="294" t="s">
        <v>42483</v>
      </c>
      <c r="B42218" s="294"/>
      <c r="C42218" s="294"/>
      <c r="D42218" s="294"/>
      <c r="E42218" s="294"/>
      <c r="F42218" s="294"/>
    </row>
    <row r="42219">
      <c r="A42219" s="294" t="s">
        <v>42492</v>
      </c>
      <c r="B42219" s="294"/>
      <c r="C42219" s="294"/>
      <c r="D42219" s="294"/>
      <c r="E42219" s="294"/>
      <c r="F42219" s="294"/>
    </row>
    <row r="42220">
      <c r="A42220" s="294" t="s">
        <v>41333</v>
      </c>
      <c r="B42220" s="294"/>
      <c r="C42220" s="294"/>
      <c r="D42220" s="294"/>
      <c r="E42220" s="294"/>
      <c r="F42220" s="294"/>
    </row>
    <row r="42221">
      <c r="A42221" s="294" t="s">
        <v>41334</v>
      </c>
      <c r="B42221" s="294"/>
      <c r="C42221" s="294"/>
      <c r="D42221" s="294"/>
      <c r="E42221" s="294"/>
      <c r="F42221" s="294"/>
    </row>
    <row r="42222">
      <c r="A42222" s="294" t="s">
        <v>26657</v>
      </c>
      <c r="B42222" s="294"/>
      <c r="C42222" s="294"/>
      <c r="D42222" s="294"/>
      <c r="E42222" s="294"/>
      <c r="F42222" s="294"/>
    </row>
    <row r="42223">
      <c r="A42223" s="294" t="s">
        <v>26658</v>
      </c>
      <c r="B42223" s="294"/>
      <c r="C42223" s="294"/>
      <c r="D42223" s="294"/>
      <c r="E42223" s="294"/>
      <c r="F42223" s="294"/>
    </row>
    <row r="42224">
      <c r="A42224" s="294" t="s">
        <v>42493</v>
      </c>
      <c r="B42224" s="294"/>
      <c r="C42224" s="294"/>
      <c r="D42224" s="294"/>
      <c r="E42224" s="294"/>
      <c r="F42224" s="294"/>
    </row>
    <row r="42225">
      <c r="A42225" s="294" t="s">
        <v>42494</v>
      </c>
      <c r="B42225" s="294"/>
      <c r="C42225" s="294"/>
      <c r="D42225" s="294"/>
      <c r="E42225" s="294"/>
      <c r="F42225" s="294"/>
    </row>
    <row r="42226">
      <c r="A42226" s="294" t="s">
        <v>42495</v>
      </c>
      <c r="B42226" s="294"/>
      <c r="C42226" s="294"/>
      <c r="D42226" s="294"/>
      <c r="E42226" s="294"/>
      <c r="F42226" s="294"/>
    </row>
    <row r="42227">
      <c r="A42227" s="294" t="s">
        <v>42496</v>
      </c>
      <c r="B42227" s="294"/>
      <c r="C42227" s="294"/>
      <c r="D42227" s="294"/>
      <c r="E42227" s="294"/>
      <c r="F42227" s="294"/>
    </row>
    <row r="42228">
      <c r="A42228" s="294" t="s">
        <v>42497</v>
      </c>
      <c r="B42228" s="294"/>
      <c r="C42228" s="294"/>
      <c r="D42228" s="294"/>
      <c r="E42228" s="294"/>
      <c r="F42228" s="294"/>
    </row>
    <row r="42229">
      <c r="A42229" s="294" t="s">
        <v>42498</v>
      </c>
      <c r="B42229" s="294"/>
      <c r="C42229" s="294"/>
      <c r="D42229" s="294"/>
      <c r="E42229" s="294"/>
      <c r="F42229" s="294"/>
    </row>
    <row r="42230">
      <c r="A42230" s="294" t="s">
        <v>41350</v>
      </c>
      <c r="B42230" s="294"/>
      <c r="C42230" s="294"/>
      <c r="D42230" s="294"/>
      <c r="E42230" s="294"/>
      <c r="F42230" s="294"/>
    </row>
    <row r="42231">
      <c r="A42231" s="294" t="s">
        <v>42499</v>
      </c>
      <c r="B42231" s="294"/>
      <c r="C42231" s="294"/>
      <c r="D42231" s="294"/>
      <c r="E42231" s="294"/>
      <c r="F42231" s="294"/>
    </row>
    <row r="42232">
      <c r="A42232" s="294" t="s">
        <v>42500</v>
      </c>
      <c r="B42232" s="294"/>
      <c r="C42232" s="294"/>
      <c r="D42232" s="294"/>
      <c r="E42232" s="294"/>
      <c r="F42232" s="294"/>
    </row>
    <row r="42233">
      <c r="A42233" s="294" t="s">
        <v>42501</v>
      </c>
      <c r="B42233" s="294"/>
      <c r="C42233" s="294"/>
      <c r="D42233" s="294"/>
      <c r="E42233" s="294"/>
      <c r="F42233" s="294"/>
    </row>
    <row r="42234">
      <c r="A42234" s="294" t="s">
        <v>42483</v>
      </c>
      <c r="B42234" s="294"/>
      <c r="C42234" s="294"/>
      <c r="D42234" s="294"/>
      <c r="E42234" s="294"/>
      <c r="F42234" s="294"/>
    </row>
    <row r="42235">
      <c r="A42235" s="294" t="s">
        <v>42502</v>
      </c>
      <c r="B42235" s="294"/>
      <c r="C42235" s="294"/>
      <c r="D42235" s="294"/>
      <c r="E42235" s="294"/>
      <c r="F42235" s="294"/>
    </row>
    <row r="42236">
      <c r="A42236" s="294" t="s">
        <v>42503</v>
      </c>
      <c r="B42236" s="294"/>
      <c r="C42236" s="294"/>
      <c r="D42236" s="294"/>
      <c r="E42236" s="294"/>
      <c r="F42236" s="294"/>
    </row>
    <row r="42237">
      <c r="A42237" s="294" t="s">
        <v>42504</v>
      </c>
      <c r="B42237" s="294"/>
      <c r="C42237" s="294"/>
      <c r="D42237" s="294"/>
      <c r="E42237" s="294"/>
      <c r="F42237" s="294"/>
    </row>
    <row r="42238">
      <c r="A42238" s="294" t="s">
        <v>42505</v>
      </c>
      <c r="B42238" s="294"/>
      <c r="C42238" s="294"/>
      <c r="D42238" s="294"/>
      <c r="E42238" s="294"/>
      <c r="F42238" s="294"/>
    </row>
    <row r="42239">
      <c r="A42239" s="294" t="s">
        <v>42506</v>
      </c>
      <c r="B42239" s="294"/>
      <c r="C42239" s="294"/>
      <c r="D42239" s="294"/>
      <c r="E42239" s="294"/>
      <c r="F42239" s="294"/>
    </row>
    <row r="42240">
      <c r="A42240" s="294" t="s">
        <v>42507</v>
      </c>
      <c r="B42240" s="294"/>
      <c r="C42240" s="294"/>
      <c r="D42240" s="294"/>
      <c r="E42240" s="294"/>
      <c r="F42240" s="294"/>
    </row>
    <row r="42241">
      <c r="A42241" s="294"/>
      <c r="B42241" s="294"/>
      <c r="C42241" s="294"/>
      <c r="D42241" s="294"/>
      <c r="E42241" s="294"/>
      <c r="F42241" s="294"/>
    </row>
    <row r="42242">
      <c r="A42242" s="294" t="s">
        <v>42508</v>
      </c>
      <c r="B42242" s="294"/>
      <c r="C42242" s="294"/>
      <c r="D42242" s="294"/>
      <c r="E42242" s="294"/>
      <c r="F42242" s="294"/>
    </row>
    <row r="42243">
      <c r="A42243" s="294"/>
      <c r="B42243" s="294"/>
      <c r="C42243" s="294"/>
      <c r="D42243" s="294"/>
      <c r="E42243" s="294"/>
      <c r="F42243" s="294"/>
    </row>
    <row r="42244">
      <c r="A42244" s="294" t="s">
        <v>42509</v>
      </c>
      <c r="B42244" s="294"/>
      <c r="C42244" s="294"/>
      <c r="D42244" s="294"/>
      <c r="E42244" s="294"/>
      <c r="F42244" s="294"/>
    </row>
    <row r="42245">
      <c r="A42245" s="294" t="s">
        <v>42510</v>
      </c>
      <c r="B42245" s="294"/>
      <c r="C42245" s="294"/>
      <c r="D42245" s="294"/>
      <c r="E42245" s="294"/>
      <c r="F42245" s="294"/>
    </row>
    <row r="42246">
      <c r="A42246" s="294" t="s">
        <v>42511</v>
      </c>
      <c r="B42246" s="294"/>
      <c r="C42246" s="294"/>
      <c r="D42246" s="294"/>
      <c r="E42246" s="294"/>
      <c r="F42246" s="294"/>
    </row>
    <row r="42247">
      <c r="A42247" s="294" t="s">
        <v>42512</v>
      </c>
      <c r="B42247" s="294"/>
      <c r="C42247" s="294"/>
      <c r="D42247" s="294"/>
      <c r="E42247" s="294"/>
      <c r="F42247" s="294"/>
    </row>
    <row r="42248">
      <c r="A42248" s="294" t="s">
        <v>24919</v>
      </c>
      <c r="B42248" s="294"/>
      <c r="C42248" s="294"/>
      <c r="D42248" s="294"/>
      <c r="E42248" s="294"/>
      <c r="F42248" s="294"/>
    </row>
    <row r="42249">
      <c r="A42249" s="294" t="s">
        <v>41361</v>
      </c>
      <c r="B42249" s="294"/>
      <c r="C42249" s="294"/>
      <c r="D42249" s="294"/>
      <c r="E42249" s="294"/>
      <c r="F42249" s="294"/>
    </row>
    <row r="42250">
      <c r="A42250" s="294" t="s">
        <v>41362</v>
      </c>
      <c r="B42250" s="294"/>
      <c r="C42250" s="294"/>
      <c r="D42250" s="294"/>
      <c r="E42250" s="294"/>
      <c r="F42250" s="294"/>
    </row>
    <row r="42251">
      <c r="A42251" s="294" t="s">
        <v>41440</v>
      </c>
      <c r="B42251" s="294"/>
      <c r="C42251" s="294"/>
      <c r="D42251" s="294"/>
      <c r="E42251" s="294"/>
      <c r="F42251" s="294"/>
    </row>
    <row r="42252">
      <c r="A42252" s="294" t="s">
        <v>42513</v>
      </c>
      <c r="B42252" s="294"/>
      <c r="C42252" s="294"/>
      <c r="D42252" s="294"/>
      <c r="E42252" s="294"/>
      <c r="F42252" s="294"/>
    </row>
    <row r="42253">
      <c r="A42253" s="294" t="s">
        <v>42514</v>
      </c>
      <c r="B42253" s="294"/>
      <c r="C42253" s="294"/>
      <c r="D42253" s="294"/>
      <c r="E42253" s="294"/>
      <c r="F42253" s="294"/>
    </row>
    <row r="42254">
      <c r="A42254" s="294" t="s">
        <v>42515</v>
      </c>
      <c r="B42254" s="294"/>
      <c r="C42254" s="294"/>
      <c r="D42254" s="294"/>
      <c r="E42254" s="294"/>
      <c r="F42254" s="294"/>
    </row>
    <row r="42255">
      <c r="A42255" s="294" t="s">
        <v>26666</v>
      </c>
      <c r="B42255" s="294"/>
      <c r="C42255" s="294"/>
      <c r="D42255" s="294"/>
      <c r="E42255" s="294"/>
      <c r="F42255" s="294"/>
    </row>
    <row r="42256">
      <c r="A42256" s="294" t="s">
        <v>42397</v>
      </c>
      <c r="B42256" s="294"/>
      <c r="C42256" s="294"/>
      <c r="D42256" s="294"/>
      <c r="E42256" s="294"/>
      <c r="F42256" s="294"/>
    </row>
    <row r="42257">
      <c r="A42257" s="294" t="s">
        <v>26667</v>
      </c>
      <c r="B42257" s="294"/>
      <c r="C42257" s="294"/>
      <c r="D42257" s="294"/>
      <c r="E42257" s="294"/>
      <c r="F42257" s="294"/>
    </row>
    <row r="42258">
      <c r="A42258" s="294" t="s">
        <v>26668</v>
      </c>
      <c r="B42258" s="294"/>
      <c r="C42258" s="294"/>
      <c r="D42258" s="294"/>
      <c r="E42258" s="294"/>
      <c r="F42258" s="294"/>
    </row>
    <row r="42259">
      <c r="A42259" s="294" t="s">
        <v>39371</v>
      </c>
      <c r="B42259" s="294"/>
      <c r="C42259" s="294"/>
      <c r="D42259" s="294"/>
      <c r="E42259" s="294"/>
      <c r="F42259" s="294"/>
    </row>
    <row r="42260">
      <c r="A42260" s="294" t="s">
        <v>42516</v>
      </c>
      <c r="B42260" s="294"/>
      <c r="C42260" s="294"/>
      <c r="D42260" s="294"/>
      <c r="E42260" s="294"/>
      <c r="F42260" s="294"/>
    </row>
    <row r="42261">
      <c r="A42261" s="294" t="s">
        <v>42517</v>
      </c>
      <c r="B42261" s="294"/>
      <c r="C42261" s="294"/>
      <c r="D42261" s="294"/>
      <c r="E42261" s="294"/>
      <c r="F42261" s="294"/>
    </row>
    <row r="42262">
      <c r="A42262" s="294" t="s">
        <v>26664</v>
      </c>
      <c r="B42262" s="294"/>
      <c r="C42262" s="294"/>
      <c r="D42262" s="294"/>
      <c r="E42262" s="294"/>
      <c r="F42262" s="294"/>
    </row>
    <row r="42263">
      <c r="A42263" s="294" t="s">
        <v>42518</v>
      </c>
      <c r="B42263" s="294"/>
      <c r="C42263" s="294"/>
      <c r="D42263" s="294"/>
      <c r="E42263" s="294"/>
      <c r="F42263" s="294"/>
    </row>
    <row r="42264">
      <c r="A42264" s="294" t="s">
        <v>42519</v>
      </c>
      <c r="B42264" s="294"/>
      <c r="C42264" s="294"/>
      <c r="D42264" s="294"/>
      <c r="E42264" s="294"/>
      <c r="F42264" s="294"/>
    </row>
    <row r="42265">
      <c r="A42265" s="294" t="s">
        <v>42520</v>
      </c>
      <c r="B42265" s="294"/>
      <c r="C42265" s="294"/>
      <c r="D42265" s="294"/>
      <c r="E42265" s="294"/>
      <c r="F42265" s="294"/>
    </row>
    <row r="42266">
      <c r="A42266" s="294" t="s">
        <v>42521</v>
      </c>
      <c r="B42266" s="294"/>
      <c r="C42266" s="294"/>
      <c r="D42266" s="294"/>
      <c r="E42266" s="294"/>
      <c r="F42266" s="294"/>
    </row>
    <row r="42267">
      <c r="A42267" s="294" t="s">
        <v>41031</v>
      </c>
      <c r="B42267" s="294"/>
      <c r="C42267" s="294"/>
      <c r="D42267" s="294"/>
      <c r="E42267" s="294"/>
      <c r="F42267" s="294"/>
    </row>
    <row r="42268">
      <c r="A42268" s="294" t="s">
        <v>26349</v>
      </c>
      <c r="B42268" s="294"/>
      <c r="C42268" s="294"/>
      <c r="D42268" s="294"/>
      <c r="E42268" s="294"/>
      <c r="F42268" s="294"/>
    </row>
    <row r="42269">
      <c r="A42269" s="294" t="s">
        <v>42522</v>
      </c>
      <c r="B42269" s="294"/>
      <c r="C42269" s="294"/>
      <c r="D42269" s="294"/>
      <c r="E42269" s="294"/>
      <c r="F42269" s="294"/>
    </row>
    <row r="42270">
      <c r="A42270" s="294" t="s">
        <v>42523</v>
      </c>
      <c r="B42270" s="294"/>
      <c r="C42270" s="294"/>
      <c r="D42270" s="294"/>
      <c r="E42270" s="294"/>
      <c r="F42270" s="294"/>
    </row>
    <row r="42271">
      <c r="A42271" s="294" t="s">
        <v>42524</v>
      </c>
      <c r="B42271" s="294"/>
      <c r="C42271" s="294"/>
      <c r="D42271" s="294"/>
      <c r="E42271" s="294"/>
      <c r="F42271" s="294"/>
    </row>
    <row r="42272">
      <c r="A42272" s="294"/>
      <c r="B42272" s="294"/>
      <c r="C42272" s="294"/>
      <c r="D42272" s="294"/>
      <c r="E42272" s="294"/>
      <c r="F42272" s="294"/>
    </row>
    <row r="42273">
      <c r="A42273" s="294" t="s">
        <v>43660</v>
      </c>
      <c r="B42273" s="294"/>
      <c r="C42273" s="294"/>
      <c r="D42273" s="294"/>
      <c r="E42273" s="294"/>
      <c r="F42273" s="294"/>
    </row>
    <row r="42274">
      <c r="A42274" s="294" t="s">
        <v>29043</v>
      </c>
      <c r="B42274" s="294"/>
      <c r="C42274" s="294"/>
      <c r="D42274" s="294"/>
      <c r="E42274" s="294"/>
      <c r="F42274" s="294"/>
    </row>
    <row r="42275">
      <c r="A42275" s="294" t="s">
        <v>45965</v>
      </c>
      <c r="B42275" s="294"/>
      <c r="C42275" s="294"/>
      <c r="D42275" s="294"/>
      <c r="E42275" s="294"/>
      <c r="F42275" s="294"/>
    </row>
    <row r="42276">
      <c r="A42276" s="294" t="s">
        <v>21672</v>
      </c>
      <c r="B42276" s="294"/>
      <c r="C42276" s="294"/>
      <c r="D42276" s="294"/>
      <c r="E42276" s="294"/>
      <c r="F42276" s="294"/>
    </row>
    <row r="42277">
      <c r="A42277" s="294" t="s">
        <v>45966</v>
      </c>
      <c r="B42277" s="294"/>
      <c r="C42277" s="294"/>
      <c r="D42277" s="294"/>
      <c r="E42277" s="294"/>
      <c r="F42277" s="294"/>
    </row>
    <row r="42278">
      <c r="A42278" s="294"/>
      <c r="B42278" s="294"/>
      <c r="C42278" s="294"/>
      <c r="D42278" s="294"/>
      <c r="E42278" s="294"/>
      <c r="F42278" s="294"/>
    </row>
    <row r="42279">
      <c r="A42279" s="294" t="s">
        <v>27753</v>
      </c>
      <c r="B42279" s="294"/>
      <c r="C42279" s="294"/>
      <c r="D42279" s="294"/>
      <c r="E42279" s="294"/>
      <c r="F42279" s="294"/>
    </row>
    <row r="42280">
      <c r="A42280" s="294" t="s">
        <v>20470</v>
      </c>
      <c r="B42280" s="294"/>
      <c r="C42280" s="294"/>
      <c r="D42280" s="294"/>
      <c r="E42280" s="294"/>
      <c r="F42280" s="294"/>
    </row>
    <row r="42281">
      <c r="A42281" s="294"/>
      <c r="B42281" s="294"/>
      <c r="C42281" s="294"/>
      <c r="D42281" s="294"/>
      <c r="E42281" s="294"/>
      <c r="F42281" s="294"/>
    </row>
    <row r="42282">
      <c r="A42282" s="294" t="s">
        <v>42527</v>
      </c>
      <c r="B42282" s="294"/>
      <c r="C42282" s="294"/>
      <c r="D42282" s="294"/>
      <c r="E42282" s="294"/>
      <c r="F42282" s="294"/>
    </row>
    <row r="42283">
      <c r="A42283" s="294" t="s">
        <v>42528</v>
      </c>
      <c r="B42283" s="294"/>
      <c r="C42283" s="294"/>
      <c r="D42283" s="294"/>
      <c r="E42283" s="294"/>
      <c r="F42283" s="294"/>
    </row>
    <row r="42284">
      <c r="A42284" s="294" t="s">
        <v>42529</v>
      </c>
      <c r="B42284" s="294"/>
      <c r="C42284" s="294"/>
      <c r="D42284" s="294"/>
      <c r="E42284" s="294"/>
      <c r="F42284" s="294"/>
    </row>
    <row r="42285">
      <c r="A42285" s="294" t="s">
        <v>42530</v>
      </c>
      <c r="B42285" s="294"/>
      <c r="C42285" s="294"/>
      <c r="D42285" s="294"/>
      <c r="E42285" s="294"/>
      <c r="F42285" s="294"/>
    </row>
    <row r="42286">
      <c r="A42286" s="294" t="s">
        <v>42531</v>
      </c>
      <c r="B42286" s="294"/>
      <c r="C42286" s="294"/>
      <c r="D42286" s="294"/>
      <c r="E42286" s="294"/>
      <c r="F42286" s="294"/>
    </row>
    <row r="42287">
      <c r="A42287" s="294"/>
      <c r="B42287" s="294"/>
      <c r="C42287" s="294"/>
      <c r="D42287" s="294"/>
      <c r="E42287" s="294"/>
      <c r="F42287" s="294"/>
    </row>
    <row r="42288">
      <c r="A42288" s="294" t="s">
        <v>26377</v>
      </c>
      <c r="B42288" s="294"/>
      <c r="C42288" s="294"/>
      <c r="D42288" s="294"/>
      <c r="E42288" s="294"/>
      <c r="F42288" s="294"/>
    </row>
    <row r="42289">
      <c r="A42289" s="294"/>
      <c r="B42289" s="294"/>
      <c r="C42289" s="294"/>
      <c r="D42289" s="294"/>
      <c r="E42289" s="294"/>
      <c r="F42289" s="294"/>
    </row>
    <row r="42290">
      <c r="A42290" s="294" t="s">
        <v>42532</v>
      </c>
      <c r="B42290" s="294"/>
      <c r="C42290" s="294"/>
      <c r="D42290" s="294"/>
      <c r="E42290" s="294"/>
      <c r="F42290" s="294"/>
    </row>
    <row r="42291">
      <c r="A42291" s="294" t="s">
        <v>42533</v>
      </c>
      <c r="B42291" s="294"/>
      <c r="C42291" s="294"/>
      <c r="D42291" s="294"/>
      <c r="E42291" s="294"/>
      <c r="F42291" s="294"/>
    </row>
    <row r="42292">
      <c r="A42292" s="294" t="s">
        <v>42423</v>
      </c>
      <c r="B42292" s="294"/>
      <c r="C42292" s="294"/>
      <c r="D42292" s="294"/>
      <c r="E42292" s="294"/>
      <c r="F42292" s="294"/>
    </row>
    <row r="42293">
      <c r="A42293" s="294" t="s">
        <v>42534</v>
      </c>
      <c r="B42293" s="294"/>
      <c r="C42293" s="294"/>
      <c r="D42293" s="294"/>
      <c r="E42293" s="294"/>
      <c r="F42293" s="294"/>
    </row>
    <row r="42294">
      <c r="A42294" s="294" t="s">
        <v>42535</v>
      </c>
      <c r="B42294" s="294"/>
      <c r="C42294" s="294"/>
      <c r="D42294" s="294"/>
      <c r="E42294" s="294"/>
      <c r="F42294" s="294"/>
    </row>
    <row r="42295">
      <c r="A42295" s="294"/>
      <c r="B42295" s="294"/>
      <c r="C42295" s="294"/>
      <c r="D42295" s="294"/>
      <c r="E42295" s="294"/>
      <c r="F42295" s="294"/>
    </row>
    <row r="42296">
      <c r="A42296" s="294" t="s">
        <v>25653</v>
      </c>
      <c r="B42296" s="294"/>
      <c r="C42296" s="294"/>
      <c r="D42296" s="294"/>
      <c r="E42296" s="294"/>
      <c r="F42296" s="294"/>
    </row>
    <row r="42297">
      <c r="A42297" s="294" t="s">
        <v>23767</v>
      </c>
      <c r="B42297" s="294"/>
      <c r="C42297" s="294"/>
      <c r="D42297" s="294"/>
      <c r="E42297" s="294"/>
      <c r="F42297" s="294"/>
    </row>
    <row r="42298">
      <c r="A42298" s="294" t="s">
        <v>42205</v>
      </c>
      <c r="B42298" s="294"/>
      <c r="C42298" s="294"/>
      <c r="D42298" s="294"/>
      <c r="E42298" s="294"/>
      <c r="F42298" s="294"/>
    </row>
    <row r="42299">
      <c r="A42299" s="294" t="s">
        <v>42413</v>
      </c>
      <c r="B42299" s="294"/>
      <c r="C42299" s="294"/>
      <c r="D42299" s="294"/>
      <c r="E42299" s="294"/>
      <c r="F42299" s="294"/>
    </row>
    <row r="42300">
      <c r="A42300" s="294" t="s">
        <v>42536</v>
      </c>
      <c r="B42300" s="294"/>
      <c r="C42300" s="294"/>
      <c r="D42300" s="294"/>
      <c r="E42300" s="294"/>
      <c r="F42300" s="294"/>
    </row>
    <row r="42301">
      <c r="A42301" s="294" t="s">
        <v>42537</v>
      </c>
      <c r="B42301" s="294"/>
      <c r="C42301" s="294"/>
      <c r="D42301" s="294"/>
      <c r="E42301" s="294"/>
      <c r="F42301" s="294"/>
    </row>
    <row r="42302">
      <c r="A42302" s="294" t="s">
        <v>42538</v>
      </c>
      <c r="B42302" s="294"/>
      <c r="C42302" s="294"/>
      <c r="D42302" s="294"/>
      <c r="E42302" s="294"/>
      <c r="F42302" s="294"/>
    </row>
    <row r="42303">
      <c r="A42303" s="294"/>
      <c r="B42303" s="294"/>
      <c r="C42303" s="294"/>
      <c r="D42303" s="294"/>
      <c r="E42303" s="294"/>
      <c r="F42303" s="294"/>
    </row>
    <row r="42304">
      <c r="A42304" s="294" t="s">
        <v>23201</v>
      </c>
      <c r="B42304" s="294"/>
      <c r="C42304" s="294"/>
      <c r="D42304" s="294"/>
      <c r="E42304" s="294"/>
      <c r="F42304" s="294"/>
    </row>
    <row r="42305">
      <c r="A42305" s="294" t="s">
        <v>23772</v>
      </c>
      <c r="B42305" s="294"/>
      <c r="C42305" s="294"/>
      <c r="D42305" s="294"/>
      <c r="E42305" s="294"/>
      <c r="F42305" s="294"/>
    </row>
    <row r="42306">
      <c r="A42306" s="294"/>
      <c r="B42306" s="294"/>
      <c r="C42306" s="294"/>
      <c r="D42306" s="294"/>
      <c r="E42306" s="294"/>
      <c r="F42306" s="294"/>
    </row>
    <row r="42307">
      <c r="A42307" s="294" t="s">
        <v>42539</v>
      </c>
      <c r="B42307" s="294"/>
      <c r="C42307" s="294"/>
      <c r="D42307" s="294"/>
      <c r="E42307" s="294"/>
      <c r="F42307" s="294"/>
    </row>
    <row r="42308">
      <c r="A42308" s="294" t="s">
        <v>42540</v>
      </c>
      <c r="B42308" s="294"/>
      <c r="C42308" s="294"/>
      <c r="D42308" s="294"/>
      <c r="E42308" s="294"/>
      <c r="F42308" s="294"/>
    </row>
    <row r="42309">
      <c r="A42309" s="294" t="s">
        <v>41380</v>
      </c>
      <c r="B42309" s="294"/>
      <c r="C42309" s="294"/>
      <c r="D42309" s="294"/>
      <c r="E42309" s="294"/>
      <c r="F42309" s="294"/>
    </row>
    <row r="42310">
      <c r="A42310" s="294" t="s">
        <v>42541</v>
      </c>
      <c r="B42310" s="294"/>
      <c r="C42310" s="294"/>
      <c r="D42310" s="294"/>
      <c r="E42310" s="294"/>
      <c r="F42310" s="294"/>
    </row>
    <row r="42311">
      <c r="A42311" s="294" t="s">
        <v>42542</v>
      </c>
      <c r="B42311" s="294"/>
      <c r="C42311" s="294"/>
      <c r="D42311" s="294"/>
      <c r="E42311" s="294"/>
      <c r="F42311" s="294"/>
    </row>
    <row r="42312">
      <c r="A42312" s="294"/>
      <c r="B42312" s="294"/>
      <c r="C42312" s="294"/>
      <c r="D42312" s="294"/>
      <c r="E42312" s="294"/>
      <c r="F42312" s="294"/>
    </row>
    <row r="42313">
      <c r="A42313" s="294" t="s">
        <v>42543</v>
      </c>
      <c r="B42313" s="294"/>
      <c r="C42313" s="294"/>
      <c r="D42313" s="294"/>
      <c r="E42313" s="294"/>
      <c r="F42313" s="294"/>
    </row>
    <row r="42314">
      <c r="A42314" s="294" t="s">
        <v>31362</v>
      </c>
      <c r="B42314" s="294"/>
      <c r="C42314" s="294"/>
      <c r="D42314" s="294"/>
      <c r="E42314" s="294"/>
      <c r="F42314" s="294"/>
    </row>
    <row r="42315">
      <c r="A42315" s="294"/>
      <c r="B42315" s="294"/>
      <c r="C42315" s="294"/>
      <c r="D42315" s="294"/>
      <c r="E42315" s="294"/>
      <c r="F42315" s="294"/>
    </row>
    <row r="42316">
      <c r="A42316" s="294" t="s">
        <v>41859</v>
      </c>
      <c r="B42316" s="294"/>
      <c r="C42316" s="294"/>
      <c r="D42316" s="294"/>
      <c r="E42316" s="294"/>
      <c r="F42316" s="294"/>
    </row>
    <row r="42317">
      <c r="A42317" s="294" t="s">
        <v>42544</v>
      </c>
      <c r="B42317" s="294"/>
      <c r="C42317" s="294"/>
      <c r="D42317" s="294"/>
      <c r="E42317" s="294"/>
      <c r="F42317" s="294"/>
    </row>
    <row r="42318">
      <c r="A42318" s="294" t="s">
        <v>42545</v>
      </c>
      <c r="B42318" s="294"/>
      <c r="C42318" s="294"/>
      <c r="D42318" s="294"/>
      <c r="E42318" s="294"/>
      <c r="F42318" s="294"/>
    </row>
    <row r="42319">
      <c r="A42319" s="294" t="s">
        <v>42546</v>
      </c>
      <c r="B42319" s="294"/>
      <c r="C42319" s="294"/>
      <c r="D42319" s="294"/>
      <c r="E42319" s="294"/>
      <c r="F42319" s="294"/>
    </row>
    <row r="42320">
      <c r="A42320" s="294" t="s">
        <v>42547</v>
      </c>
      <c r="B42320" s="294"/>
      <c r="C42320" s="294"/>
      <c r="D42320" s="294"/>
      <c r="E42320" s="294"/>
      <c r="F42320" s="294"/>
    </row>
    <row r="42321">
      <c r="A42321" s="294" t="s">
        <v>42548</v>
      </c>
      <c r="B42321" s="294"/>
      <c r="C42321" s="294"/>
      <c r="D42321" s="294"/>
      <c r="E42321" s="294"/>
      <c r="F42321" s="294"/>
    </row>
    <row r="42322">
      <c r="A42322" s="294" t="s">
        <v>42549</v>
      </c>
      <c r="B42322" s="294"/>
      <c r="C42322" s="294"/>
      <c r="D42322" s="294"/>
      <c r="E42322" s="294"/>
      <c r="F42322" s="294"/>
    </row>
    <row r="42323">
      <c r="A42323" s="294" t="s">
        <v>42550</v>
      </c>
      <c r="B42323" s="294"/>
      <c r="C42323" s="294"/>
      <c r="D42323" s="294"/>
      <c r="E42323" s="294"/>
      <c r="F42323" s="294"/>
    </row>
    <row r="42324">
      <c r="A42324" s="294" t="s">
        <v>42551</v>
      </c>
      <c r="B42324" s="294"/>
      <c r="C42324" s="294"/>
      <c r="D42324" s="294"/>
      <c r="E42324" s="294"/>
      <c r="F42324" s="294"/>
    </row>
    <row r="42325">
      <c r="A42325" s="294" t="s">
        <v>42552</v>
      </c>
      <c r="B42325" s="294"/>
      <c r="C42325" s="294"/>
      <c r="D42325" s="294"/>
      <c r="E42325" s="294"/>
      <c r="F42325" s="294"/>
    </row>
    <row r="42326">
      <c r="A42326" s="294" t="s">
        <v>39660</v>
      </c>
      <c r="B42326" s="294"/>
      <c r="C42326" s="294"/>
      <c r="D42326" s="294"/>
      <c r="E42326" s="294"/>
      <c r="F42326" s="294"/>
    </row>
    <row r="42327">
      <c r="A42327" s="294" t="s">
        <v>39789</v>
      </c>
      <c r="B42327" s="294"/>
      <c r="C42327" s="294"/>
      <c r="D42327" s="294"/>
      <c r="E42327" s="294"/>
      <c r="F42327" s="294"/>
    </row>
    <row r="42328">
      <c r="A42328" s="294" t="s">
        <v>42553</v>
      </c>
      <c r="B42328" s="294"/>
      <c r="C42328" s="294"/>
      <c r="D42328" s="294"/>
      <c r="E42328" s="294"/>
      <c r="F42328" s="294"/>
    </row>
    <row r="42329">
      <c r="A42329" s="294"/>
      <c r="B42329" s="294"/>
      <c r="C42329" s="294"/>
      <c r="D42329" s="294"/>
      <c r="E42329" s="294"/>
      <c r="F42329" s="294"/>
    </row>
    <row r="42330">
      <c r="A42330" s="294"/>
      <c r="B42330" s="294"/>
      <c r="C42330" s="294"/>
      <c r="D42330" s="294"/>
      <c r="E42330" s="294"/>
      <c r="F42330" s="294"/>
    </row>
    <row r="42331">
      <c r="A42331" s="294" t="s">
        <v>41927</v>
      </c>
      <c r="B42331" s="294"/>
      <c r="C42331" s="294"/>
      <c r="D42331" s="294"/>
      <c r="E42331" s="294"/>
      <c r="F42331" s="294"/>
    </row>
    <row r="42332">
      <c r="A42332" s="294" t="s">
        <v>45967</v>
      </c>
      <c r="B42332" s="294"/>
      <c r="C42332" s="294"/>
      <c r="D42332" s="294"/>
      <c r="E42332" s="294"/>
      <c r="F42332" s="294"/>
    </row>
    <row r="42333">
      <c r="A42333" s="294" t="s">
        <v>24755</v>
      </c>
      <c r="B42333" s="294"/>
      <c r="C42333" s="294"/>
      <c r="D42333" s="294"/>
      <c r="E42333" s="294"/>
      <c r="F42333" s="294"/>
    </row>
    <row r="42334">
      <c r="A42334" s="294" t="s">
        <v>45968</v>
      </c>
      <c r="B42334" s="294"/>
      <c r="C42334" s="294"/>
      <c r="D42334" s="294"/>
      <c r="E42334" s="294"/>
      <c r="F42334" s="294"/>
    </row>
    <row r="42335">
      <c r="A42335" s="294"/>
      <c r="B42335" s="294"/>
      <c r="C42335" s="294"/>
      <c r="D42335" s="294"/>
      <c r="E42335" s="294"/>
      <c r="F42335" s="294"/>
    </row>
    <row r="42336">
      <c r="A42336" s="294" t="s">
        <v>45969</v>
      </c>
      <c r="B42336" s="294"/>
      <c r="C42336" s="294"/>
      <c r="D42336" s="294"/>
      <c r="E42336" s="294"/>
      <c r="F42336" s="294"/>
    </row>
    <row r="42337">
      <c r="A42337" s="294" t="s">
        <v>45970</v>
      </c>
      <c r="B42337" s="294"/>
      <c r="C42337" s="294"/>
      <c r="D42337" s="294"/>
      <c r="E42337" s="294"/>
      <c r="F42337" s="294"/>
    </row>
    <row r="42338">
      <c r="A42338" s="294"/>
      <c r="B42338" s="294"/>
      <c r="C42338" s="294"/>
      <c r="D42338" s="294"/>
      <c r="E42338" s="294"/>
      <c r="F42338" s="294"/>
    </row>
    <row r="42339">
      <c r="A42339" s="294" t="s">
        <v>24758</v>
      </c>
      <c r="B42339" s="294"/>
      <c r="C42339" s="294"/>
      <c r="D42339" s="294"/>
      <c r="E42339" s="294"/>
      <c r="F42339" s="294"/>
    </row>
    <row r="42340">
      <c r="A42340" s="294" t="s">
        <v>24759</v>
      </c>
      <c r="B42340" s="294"/>
      <c r="C42340" s="294"/>
      <c r="D42340" s="294"/>
      <c r="E42340" s="294"/>
      <c r="F42340" s="294"/>
    </row>
    <row r="42341">
      <c r="A42341" s="294" t="s">
        <v>24760</v>
      </c>
      <c r="B42341" s="294"/>
      <c r="C42341" s="294"/>
      <c r="D42341" s="294"/>
      <c r="E42341" s="294"/>
      <c r="F42341" s="294"/>
    </row>
    <row r="42342">
      <c r="A42342" s="294" t="s">
        <v>24761</v>
      </c>
      <c r="B42342" s="294"/>
      <c r="C42342" s="294"/>
      <c r="D42342" s="294"/>
      <c r="E42342" s="294"/>
      <c r="F42342" s="294"/>
    </row>
    <row r="42343">
      <c r="A42343" s="294" t="s">
        <v>24762</v>
      </c>
      <c r="B42343" s="294"/>
      <c r="C42343" s="294"/>
      <c r="D42343" s="294"/>
      <c r="E42343" s="294"/>
      <c r="F42343" s="294"/>
    </row>
    <row r="42344">
      <c r="A42344" s="294" t="s">
        <v>24763</v>
      </c>
      <c r="B42344" s="294"/>
      <c r="C42344" s="294"/>
      <c r="D42344" s="294"/>
      <c r="E42344" s="294"/>
      <c r="F42344" s="294"/>
    </row>
    <row r="42345">
      <c r="A42345" s="294" t="s">
        <v>24764</v>
      </c>
      <c r="B42345" s="294"/>
      <c r="C42345" s="294"/>
      <c r="D42345" s="294"/>
      <c r="E42345" s="294"/>
      <c r="F42345" s="294"/>
    </row>
    <row r="42346">
      <c r="A42346" s="294" t="s">
        <v>24765</v>
      </c>
      <c r="B42346" s="294"/>
      <c r="C42346" s="294"/>
      <c r="D42346" s="294"/>
      <c r="E42346" s="294"/>
      <c r="F42346" s="294"/>
    </row>
    <row r="42347">
      <c r="A42347" s="294" t="s">
        <v>24766</v>
      </c>
      <c r="B42347" s="294"/>
      <c r="C42347" s="294"/>
      <c r="D42347" s="294"/>
      <c r="E42347" s="294"/>
      <c r="F42347" s="294"/>
    </row>
    <row r="42348">
      <c r="A42348" s="294" t="s">
        <v>24767</v>
      </c>
      <c r="B42348" s="294"/>
      <c r="C42348" s="294"/>
      <c r="D42348" s="294"/>
      <c r="E42348" s="294"/>
      <c r="F42348" s="294"/>
    </row>
    <row r="42349">
      <c r="A42349" s="294"/>
      <c r="B42349" s="294"/>
      <c r="C42349" s="294"/>
      <c r="D42349" s="294"/>
      <c r="E42349" s="294"/>
      <c r="F42349" s="294"/>
    </row>
    <row r="42350">
      <c r="A42350" s="294"/>
      <c r="B42350" s="294"/>
      <c r="C42350" s="294"/>
      <c r="D42350" s="294"/>
      <c r="E42350" s="294"/>
      <c r="F42350" s="294"/>
    </row>
    <row r="42351">
      <c r="A42351" s="294" t="s">
        <v>24768</v>
      </c>
      <c r="B42351" s="294"/>
      <c r="C42351" s="294"/>
      <c r="D42351" s="294"/>
      <c r="E42351" s="294"/>
      <c r="F42351" s="294"/>
    </row>
    <row r="42352">
      <c r="A42352" s="294" t="s">
        <v>24769</v>
      </c>
      <c r="B42352" s="294"/>
      <c r="C42352" s="294"/>
      <c r="D42352" s="294"/>
      <c r="E42352" s="294"/>
      <c r="F42352" s="294"/>
    </row>
    <row r="42353">
      <c r="A42353" s="294"/>
      <c r="B42353" s="294"/>
      <c r="C42353" s="294"/>
      <c r="D42353" s="294"/>
      <c r="E42353" s="294"/>
      <c r="F42353" s="294"/>
    </row>
    <row r="42354">
      <c r="A42354" s="294" t="s">
        <v>24770</v>
      </c>
      <c r="B42354" s="294"/>
      <c r="C42354" s="294"/>
      <c r="D42354" s="294"/>
      <c r="E42354" s="294"/>
      <c r="F42354" s="294"/>
    </row>
    <row r="42355">
      <c r="A42355" s="294" t="s">
        <v>24771</v>
      </c>
      <c r="B42355" s="294"/>
      <c r="C42355" s="294"/>
      <c r="D42355" s="294"/>
      <c r="E42355" s="294"/>
      <c r="F42355" s="294"/>
    </row>
    <row r="42356">
      <c r="A42356" s="294" t="s">
        <v>24772</v>
      </c>
      <c r="B42356" s="294"/>
      <c r="C42356" s="294"/>
      <c r="D42356" s="294"/>
      <c r="E42356" s="294"/>
      <c r="F42356" s="294"/>
    </row>
    <row r="42357">
      <c r="A42357" s="294" t="s">
        <v>24773</v>
      </c>
      <c r="B42357" s="294"/>
      <c r="C42357" s="294"/>
      <c r="D42357" s="294"/>
      <c r="E42357" s="294"/>
      <c r="F42357" s="294"/>
    </row>
    <row r="42358">
      <c r="A42358" s="294" t="s">
        <v>24774</v>
      </c>
      <c r="B42358" s="294"/>
      <c r="C42358" s="294"/>
      <c r="D42358" s="294"/>
      <c r="E42358" s="294"/>
      <c r="F42358" s="294"/>
    </row>
    <row r="42359">
      <c r="A42359" s="294" t="s">
        <v>24775</v>
      </c>
      <c r="B42359" s="294"/>
      <c r="C42359" s="294"/>
      <c r="D42359" s="294"/>
      <c r="E42359" s="294"/>
      <c r="F42359" s="294"/>
    </row>
    <row r="42360">
      <c r="A42360" s="294" t="s">
        <v>24776</v>
      </c>
      <c r="B42360" s="294"/>
      <c r="C42360" s="294"/>
      <c r="D42360" s="294"/>
      <c r="E42360" s="294"/>
      <c r="F42360" s="294"/>
    </row>
    <row r="42361">
      <c r="A42361" s="294"/>
      <c r="B42361" s="294"/>
      <c r="C42361" s="294"/>
      <c r="D42361" s="294"/>
      <c r="E42361" s="294"/>
      <c r="F42361" s="294"/>
    </row>
    <row r="42362">
      <c r="A42362" s="294" t="s">
        <v>24777</v>
      </c>
      <c r="B42362" s="294"/>
      <c r="C42362" s="294"/>
      <c r="D42362" s="294"/>
      <c r="E42362" s="294"/>
      <c r="F42362" s="294"/>
    </row>
    <row r="42363">
      <c r="A42363" s="294" t="s">
        <v>35534</v>
      </c>
      <c r="B42363" s="294"/>
      <c r="C42363" s="294"/>
      <c r="D42363" s="294"/>
      <c r="E42363" s="294"/>
      <c r="F42363" s="294"/>
    </row>
    <row r="42364">
      <c r="A42364" s="294" t="s">
        <v>45971</v>
      </c>
      <c r="B42364" s="294"/>
      <c r="C42364" s="294"/>
      <c r="D42364" s="294"/>
      <c r="E42364" s="294"/>
      <c r="F42364" s="294"/>
    </row>
    <row r="42365">
      <c r="A42365" s="294"/>
      <c r="B42365" s="294"/>
      <c r="C42365" s="294"/>
      <c r="D42365" s="294"/>
      <c r="E42365" s="294"/>
      <c r="F42365" s="294"/>
    </row>
    <row r="42366">
      <c r="A42366" s="294" t="s">
        <v>24779</v>
      </c>
      <c r="B42366" s="294"/>
      <c r="C42366" s="294"/>
      <c r="D42366" s="294"/>
      <c r="E42366" s="294"/>
      <c r="F42366" s="294"/>
    </row>
    <row r="42367">
      <c r="A42367" s="294" t="s">
        <v>24780</v>
      </c>
      <c r="B42367" s="294"/>
      <c r="C42367" s="294"/>
      <c r="D42367" s="294"/>
      <c r="E42367" s="294"/>
      <c r="F42367" s="294"/>
    </row>
    <row r="42368">
      <c r="A42368" s="294" t="s">
        <v>24781</v>
      </c>
      <c r="B42368" s="294"/>
      <c r="C42368" s="294"/>
      <c r="D42368" s="294"/>
      <c r="E42368" s="294"/>
      <c r="F42368" s="294"/>
    </row>
    <row r="42369">
      <c r="A42369" s="294" t="s">
        <v>24782</v>
      </c>
      <c r="B42369" s="294"/>
      <c r="C42369" s="294"/>
      <c r="D42369" s="294"/>
      <c r="E42369" s="294"/>
      <c r="F42369" s="294"/>
    </row>
    <row r="42370">
      <c r="A42370" s="294" t="s">
        <v>24783</v>
      </c>
      <c r="B42370" s="294"/>
      <c r="C42370" s="294"/>
      <c r="D42370" s="294"/>
      <c r="E42370" s="294"/>
      <c r="F42370" s="294"/>
    </row>
    <row r="42371">
      <c r="A42371" s="294" t="s">
        <v>24784</v>
      </c>
      <c r="B42371" s="294"/>
      <c r="C42371" s="294"/>
      <c r="D42371" s="294"/>
      <c r="E42371" s="294"/>
      <c r="F42371" s="294"/>
    </row>
    <row r="42372">
      <c r="A42372" s="294" t="s">
        <v>24785</v>
      </c>
      <c r="B42372" s="294"/>
      <c r="C42372" s="294"/>
      <c r="D42372" s="294"/>
      <c r="E42372" s="294"/>
      <c r="F42372" s="294"/>
    </row>
    <row r="42373">
      <c r="A42373" s="294"/>
      <c r="B42373" s="294"/>
      <c r="C42373" s="294"/>
      <c r="D42373" s="294"/>
      <c r="E42373" s="294"/>
      <c r="F42373" s="294"/>
    </row>
    <row r="42374">
      <c r="A42374" s="294" t="s">
        <v>21401</v>
      </c>
      <c r="B42374" s="294"/>
      <c r="C42374" s="294"/>
      <c r="D42374" s="294"/>
      <c r="E42374" s="294"/>
      <c r="F42374" s="294"/>
    </row>
    <row r="42375">
      <c r="A42375" s="294"/>
      <c r="B42375" s="294"/>
      <c r="C42375" s="294"/>
      <c r="D42375" s="294"/>
      <c r="E42375" s="294"/>
      <c r="F42375" s="294"/>
    </row>
    <row r="42376">
      <c r="A42376" s="294" t="s">
        <v>24786</v>
      </c>
      <c r="B42376" s="294"/>
      <c r="C42376" s="294"/>
      <c r="D42376" s="294"/>
      <c r="E42376" s="294"/>
      <c r="F42376" s="294"/>
    </row>
    <row r="42377">
      <c r="A42377" s="294" t="s">
        <v>24787</v>
      </c>
      <c r="B42377" s="294"/>
      <c r="C42377" s="294"/>
      <c r="D42377" s="294"/>
      <c r="E42377" s="294"/>
      <c r="F42377" s="294"/>
    </row>
    <row r="42378">
      <c r="A42378" s="294" t="s">
        <v>24788</v>
      </c>
      <c r="B42378" s="294"/>
      <c r="C42378" s="294"/>
      <c r="D42378" s="294"/>
      <c r="E42378" s="294"/>
      <c r="F42378" s="294"/>
    </row>
    <row r="42379">
      <c r="A42379" s="294" t="s">
        <v>24789</v>
      </c>
      <c r="B42379" s="294"/>
      <c r="C42379" s="294"/>
      <c r="D42379" s="294"/>
      <c r="E42379" s="294"/>
      <c r="F42379" s="294"/>
    </row>
    <row r="42380">
      <c r="A42380" s="294" t="s">
        <v>24790</v>
      </c>
      <c r="B42380" s="294"/>
      <c r="C42380" s="294"/>
      <c r="D42380" s="294"/>
      <c r="E42380" s="294"/>
      <c r="F42380" s="294"/>
    </row>
    <row r="42381">
      <c r="A42381" s="294" t="s">
        <v>24791</v>
      </c>
      <c r="B42381" s="294"/>
      <c r="C42381" s="294"/>
      <c r="D42381" s="294"/>
      <c r="E42381" s="294"/>
      <c r="F42381" s="294"/>
    </row>
    <row r="42382">
      <c r="A42382" s="294" t="s">
        <v>24792</v>
      </c>
      <c r="B42382" s="294"/>
      <c r="C42382" s="294"/>
      <c r="D42382" s="294"/>
      <c r="E42382" s="294"/>
      <c r="F42382" s="294"/>
    </row>
    <row r="42383">
      <c r="A42383" s="294"/>
      <c r="B42383" s="294"/>
      <c r="C42383" s="294"/>
      <c r="D42383" s="294"/>
      <c r="E42383" s="294"/>
      <c r="F42383" s="294"/>
    </row>
    <row r="42384">
      <c r="A42384" s="294" t="s">
        <v>21407</v>
      </c>
      <c r="B42384" s="294"/>
      <c r="C42384" s="294"/>
      <c r="D42384" s="294"/>
      <c r="E42384" s="294"/>
      <c r="F42384" s="294"/>
    </row>
    <row r="42385">
      <c r="A42385" s="294"/>
      <c r="B42385" s="294"/>
      <c r="C42385" s="294"/>
      <c r="D42385" s="294"/>
      <c r="E42385" s="294"/>
      <c r="F42385" s="294"/>
    </row>
    <row r="42386">
      <c r="A42386" s="294" t="s">
        <v>24793</v>
      </c>
      <c r="B42386" s="294"/>
      <c r="C42386" s="294"/>
      <c r="D42386" s="294"/>
      <c r="E42386" s="294"/>
      <c r="F42386" s="294"/>
    </row>
    <row r="42387">
      <c r="A42387" s="294" t="s">
        <v>24794</v>
      </c>
      <c r="B42387" s="294"/>
      <c r="C42387" s="294"/>
      <c r="D42387" s="294"/>
      <c r="E42387" s="294"/>
      <c r="F42387" s="294"/>
    </row>
    <row r="42388">
      <c r="A42388" s="294" t="s">
        <v>24795</v>
      </c>
      <c r="B42388" s="294"/>
      <c r="C42388" s="294"/>
      <c r="D42388" s="294"/>
      <c r="E42388" s="294"/>
      <c r="F42388" s="294"/>
    </row>
    <row r="42389">
      <c r="A42389" s="294" t="s">
        <v>24796</v>
      </c>
      <c r="B42389" s="294"/>
      <c r="C42389" s="294"/>
      <c r="D42389" s="294"/>
      <c r="E42389" s="294"/>
      <c r="F42389" s="294"/>
    </row>
    <row r="42390">
      <c r="A42390" s="294" t="s">
        <v>24797</v>
      </c>
      <c r="B42390" s="294"/>
      <c r="C42390" s="294"/>
      <c r="D42390" s="294"/>
      <c r="E42390" s="294"/>
      <c r="F42390" s="294"/>
    </row>
    <row r="42391">
      <c r="A42391" s="294" t="s">
        <v>24798</v>
      </c>
      <c r="B42391" s="294"/>
      <c r="C42391" s="294"/>
      <c r="D42391" s="294"/>
      <c r="E42391" s="294"/>
      <c r="F42391" s="294"/>
    </row>
    <row r="42392">
      <c r="A42392" s="294" t="s">
        <v>24799</v>
      </c>
      <c r="B42392" s="294"/>
      <c r="C42392" s="294"/>
      <c r="D42392" s="294"/>
      <c r="E42392" s="294"/>
      <c r="F42392" s="294"/>
    </row>
    <row r="42393">
      <c r="A42393" s="294"/>
      <c r="B42393" s="294"/>
      <c r="C42393" s="294"/>
      <c r="D42393" s="294"/>
      <c r="E42393" s="294"/>
      <c r="F42393" s="294"/>
    </row>
    <row r="42394">
      <c r="A42394" s="294"/>
      <c r="B42394" s="294"/>
      <c r="C42394" s="294"/>
      <c r="D42394" s="294"/>
      <c r="E42394" s="294"/>
      <c r="F42394" s="294"/>
    </row>
    <row r="42395">
      <c r="A42395" s="294" t="s">
        <v>21304</v>
      </c>
      <c r="B42395" s="294"/>
      <c r="C42395" s="294"/>
      <c r="D42395" s="294"/>
      <c r="E42395" s="294"/>
      <c r="F42395" s="294"/>
    </row>
    <row r="42396">
      <c r="A42396" s="294"/>
      <c r="B42396" s="294"/>
      <c r="C42396" s="294"/>
      <c r="D42396" s="294"/>
      <c r="E42396" s="294"/>
      <c r="F42396" s="294"/>
    </row>
    <row r="42397">
      <c r="A42397" s="294" t="s">
        <v>24800</v>
      </c>
      <c r="B42397" s="294"/>
      <c r="C42397" s="294"/>
      <c r="D42397" s="294"/>
      <c r="E42397" s="294"/>
      <c r="F42397" s="294"/>
    </row>
    <row r="42398">
      <c r="A42398" s="294" t="s">
        <v>24801</v>
      </c>
      <c r="B42398" s="294"/>
      <c r="C42398" s="294"/>
      <c r="D42398" s="294"/>
      <c r="E42398" s="294"/>
      <c r="F42398" s="294"/>
    </row>
    <row r="42399">
      <c r="A42399" s="294" t="s">
        <v>24802</v>
      </c>
      <c r="B42399" s="294"/>
      <c r="C42399" s="294"/>
      <c r="D42399" s="294"/>
      <c r="E42399" s="294"/>
      <c r="F42399" s="294"/>
    </row>
    <row r="42400">
      <c r="A42400" s="294" t="s">
        <v>24803</v>
      </c>
      <c r="B42400" s="294"/>
      <c r="C42400" s="294"/>
      <c r="D42400" s="294"/>
      <c r="E42400" s="294"/>
      <c r="F42400" s="294"/>
    </row>
    <row r="42401">
      <c r="A42401" s="294" t="s">
        <v>24804</v>
      </c>
      <c r="B42401" s="294"/>
      <c r="C42401" s="294"/>
      <c r="D42401" s="294"/>
      <c r="E42401" s="294"/>
      <c r="F42401" s="294"/>
    </row>
    <row r="42402">
      <c r="A42402" s="294" t="s">
        <v>24805</v>
      </c>
      <c r="B42402" s="294"/>
      <c r="C42402" s="294"/>
      <c r="D42402" s="294"/>
      <c r="E42402" s="294"/>
      <c r="F42402" s="294"/>
    </row>
    <row r="42403">
      <c r="A42403" s="294" t="s">
        <v>24806</v>
      </c>
      <c r="B42403" s="294"/>
      <c r="C42403" s="294"/>
      <c r="D42403" s="294"/>
      <c r="E42403" s="294"/>
      <c r="F42403" s="294"/>
    </row>
    <row r="42404">
      <c r="A42404" s="294" t="s">
        <v>24807</v>
      </c>
      <c r="B42404" s="294"/>
      <c r="C42404" s="294"/>
      <c r="D42404" s="294"/>
      <c r="E42404" s="294"/>
      <c r="F42404" s="294"/>
    </row>
    <row r="42405">
      <c r="A42405" s="294" t="s">
        <v>24808</v>
      </c>
      <c r="B42405" s="294"/>
      <c r="C42405" s="294"/>
      <c r="D42405" s="294"/>
      <c r="E42405" s="294"/>
      <c r="F42405" s="294"/>
    </row>
    <row r="42406">
      <c r="A42406" s="294" t="s">
        <v>24809</v>
      </c>
      <c r="B42406" s="294"/>
      <c r="C42406" s="294"/>
      <c r="D42406" s="294"/>
      <c r="E42406" s="294"/>
      <c r="F42406" s="294"/>
    </row>
    <row r="42407">
      <c r="A42407" s="294" t="s">
        <v>24810</v>
      </c>
      <c r="B42407" s="294"/>
      <c r="C42407" s="294"/>
      <c r="D42407" s="294"/>
      <c r="E42407" s="294"/>
      <c r="F42407" s="294"/>
    </row>
    <row r="42408">
      <c r="A42408" s="294"/>
      <c r="B42408" s="294"/>
      <c r="C42408" s="294"/>
      <c r="D42408" s="294"/>
      <c r="E42408" s="294"/>
      <c r="F42408" s="294"/>
    </row>
    <row r="42409">
      <c r="A42409" s="294"/>
      <c r="B42409" s="294"/>
      <c r="C42409" s="294"/>
      <c r="D42409" s="294"/>
      <c r="E42409" s="294"/>
      <c r="F42409" s="294"/>
    </row>
    <row r="42410">
      <c r="A42410" s="294" t="s">
        <v>41927</v>
      </c>
      <c r="B42410" s="294"/>
      <c r="C42410" s="294"/>
      <c r="D42410" s="294"/>
      <c r="E42410" s="294"/>
      <c r="F42410" s="294"/>
    </row>
    <row r="42411">
      <c r="A42411" s="294" t="s">
        <v>45972</v>
      </c>
      <c r="B42411" s="294"/>
      <c r="C42411" s="294"/>
      <c r="D42411" s="294"/>
      <c r="E42411" s="294"/>
      <c r="F42411" s="294"/>
    </row>
    <row r="42412">
      <c r="A42412" s="294" t="s">
        <v>21672</v>
      </c>
      <c r="B42412" s="294"/>
      <c r="C42412" s="294"/>
      <c r="D42412" s="294"/>
      <c r="E42412" s="294"/>
      <c r="F42412" s="294"/>
    </row>
    <row r="42413">
      <c r="A42413" s="294" t="s">
        <v>45973</v>
      </c>
      <c r="B42413" s="294"/>
      <c r="C42413" s="294"/>
      <c r="D42413" s="294"/>
      <c r="E42413" s="294"/>
      <c r="F42413" s="294"/>
    </row>
    <row r="42414">
      <c r="A42414" s="294"/>
      <c r="B42414" s="294"/>
      <c r="C42414" s="294"/>
      <c r="D42414" s="294"/>
      <c r="E42414" s="294"/>
      <c r="F42414" s="294"/>
    </row>
    <row r="42415">
      <c r="A42415" s="294" t="s">
        <v>24813</v>
      </c>
      <c r="B42415" s="294"/>
      <c r="C42415" s="294"/>
      <c r="D42415" s="294"/>
      <c r="E42415" s="294"/>
      <c r="F42415" s="294"/>
    </row>
    <row r="42416">
      <c r="A42416" s="294"/>
      <c r="B42416" s="294"/>
      <c r="C42416" s="294"/>
      <c r="D42416" s="294"/>
      <c r="E42416" s="294"/>
      <c r="F42416" s="294"/>
    </row>
    <row r="42417">
      <c r="A42417" s="294" t="s">
        <v>24814</v>
      </c>
      <c r="B42417" s="294"/>
      <c r="C42417" s="294"/>
      <c r="D42417" s="294"/>
      <c r="E42417" s="294"/>
      <c r="F42417" s="294"/>
    </row>
    <row r="42418">
      <c r="A42418" s="294" t="s">
        <v>24815</v>
      </c>
      <c r="B42418" s="294"/>
      <c r="C42418" s="294"/>
      <c r="D42418" s="294"/>
      <c r="E42418" s="294"/>
      <c r="F42418" s="294"/>
    </row>
    <row r="42419">
      <c r="A42419" s="294" t="s">
        <v>24816</v>
      </c>
      <c r="B42419" s="294"/>
      <c r="C42419" s="294"/>
      <c r="D42419" s="294"/>
      <c r="E42419" s="294"/>
      <c r="F42419" s="294"/>
    </row>
    <row r="42420">
      <c r="A42420" s="294" t="s">
        <v>24817</v>
      </c>
      <c r="B42420" s="294"/>
      <c r="C42420" s="294"/>
      <c r="D42420" s="294"/>
      <c r="E42420" s="294"/>
      <c r="F42420" s="294"/>
    </row>
    <row r="42421">
      <c r="A42421" s="294" t="s">
        <v>24818</v>
      </c>
      <c r="B42421" s="294"/>
      <c r="C42421" s="294"/>
      <c r="D42421" s="294"/>
      <c r="E42421" s="294"/>
      <c r="F42421" s="294"/>
    </row>
    <row r="42422">
      <c r="A42422" s="294" t="s">
        <v>24819</v>
      </c>
      <c r="B42422" s="294"/>
      <c r="C42422" s="294"/>
      <c r="D42422" s="294"/>
      <c r="E42422" s="294"/>
      <c r="F42422" s="294"/>
    </row>
    <row r="42423">
      <c r="A42423" s="294" t="s">
        <v>24820</v>
      </c>
      <c r="B42423" s="294"/>
      <c r="C42423" s="294"/>
      <c r="D42423" s="294"/>
      <c r="E42423" s="294"/>
      <c r="F42423" s="294"/>
    </row>
    <row r="42424">
      <c r="A42424" s="294" t="s">
        <v>24821</v>
      </c>
      <c r="B42424" s="294"/>
      <c r="C42424" s="294"/>
      <c r="D42424" s="294"/>
      <c r="E42424" s="294"/>
      <c r="F42424" s="294"/>
    </row>
    <row r="42425">
      <c r="A42425" s="294" t="s">
        <v>24822</v>
      </c>
      <c r="B42425" s="294"/>
      <c r="C42425" s="294"/>
      <c r="D42425" s="294"/>
      <c r="E42425" s="294"/>
      <c r="F42425" s="294"/>
    </row>
    <row r="42426">
      <c r="A42426" s="294" t="s">
        <v>24823</v>
      </c>
      <c r="B42426" s="294"/>
      <c r="C42426" s="294"/>
      <c r="D42426" s="294"/>
      <c r="E42426" s="294"/>
      <c r="F42426" s="294"/>
    </row>
    <row r="42427">
      <c r="A42427" s="294"/>
      <c r="B42427" s="294"/>
      <c r="C42427" s="294"/>
      <c r="D42427" s="294"/>
      <c r="E42427" s="294"/>
      <c r="F42427" s="294"/>
    </row>
    <row r="42428">
      <c r="A42428" s="294"/>
      <c r="B42428" s="294"/>
      <c r="C42428" s="294"/>
      <c r="D42428" s="294"/>
      <c r="E42428" s="294"/>
      <c r="F42428" s="294"/>
    </row>
    <row r="42429">
      <c r="A42429" s="294" t="s">
        <v>24824</v>
      </c>
      <c r="B42429" s="294"/>
      <c r="C42429" s="294"/>
      <c r="D42429" s="294"/>
      <c r="E42429" s="294"/>
      <c r="F42429" s="294"/>
    </row>
    <row r="42430">
      <c r="A42430" s="294" t="s">
        <v>24825</v>
      </c>
      <c r="B42430" s="294"/>
      <c r="C42430" s="294"/>
      <c r="D42430" s="294"/>
      <c r="E42430" s="294"/>
      <c r="F42430" s="294"/>
    </row>
    <row r="42431">
      <c r="A42431" s="294"/>
      <c r="B42431" s="294"/>
      <c r="C42431" s="294"/>
      <c r="D42431" s="294"/>
      <c r="E42431" s="294"/>
      <c r="F42431" s="294"/>
    </row>
    <row r="42432">
      <c r="A42432" s="294" t="s">
        <v>24826</v>
      </c>
      <c r="B42432" s="294"/>
      <c r="C42432" s="294"/>
      <c r="D42432" s="294"/>
      <c r="E42432" s="294"/>
      <c r="F42432" s="294"/>
    </row>
    <row r="42433">
      <c r="A42433" s="294" t="s">
        <v>24827</v>
      </c>
      <c r="B42433" s="294"/>
      <c r="C42433" s="294"/>
      <c r="D42433" s="294"/>
      <c r="E42433" s="294"/>
      <c r="F42433" s="294"/>
    </row>
    <row r="42434">
      <c r="A42434" s="294" t="s">
        <v>24828</v>
      </c>
      <c r="B42434" s="294"/>
      <c r="C42434" s="294"/>
      <c r="D42434" s="294"/>
      <c r="E42434" s="294"/>
      <c r="F42434" s="294"/>
    </row>
    <row r="42435">
      <c r="A42435" s="294" t="s">
        <v>24829</v>
      </c>
      <c r="B42435" s="294"/>
      <c r="C42435" s="294"/>
      <c r="D42435" s="294"/>
      <c r="E42435" s="294"/>
      <c r="F42435" s="294"/>
    </row>
    <row r="42436">
      <c r="A42436" s="294" t="s">
        <v>24830</v>
      </c>
      <c r="B42436" s="294"/>
      <c r="C42436" s="294"/>
      <c r="D42436" s="294"/>
      <c r="E42436" s="294"/>
      <c r="F42436" s="294"/>
    </row>
    <row r="42437">
      <c r="A42437" s="294" t="s">
        <v>24831</v>
      </c>
      <c r="B42437" s="294"/>
      <c r="C42437" s="294"/>
      <c r="D42437" s="294"/>
      <c r="E42437" s="294"/>
      <c r="F42437" s="294"/>
    </row>
    <row r="42438">
      <c r="A42438" s="294" t="s">
        <v>45974</v>
      </c>
      <c r="B42438" s="294"/>
      <c r="C42438" s="294"/>
      <c r="D42438" s="294"/>
      <c r="E42438" s="294"/>
      <c r="F42438" s="294"/>
    </row>
    <row r="42439">
      <c r="A42439" s="294"/>
      <c r="B42439" s="294"/>
      <c r="C42439" s="294"/>
      <c r="D42439" s="294"/>
      <c r="E42439" s="294"/>
      <c r="F42439" s="294"/>
    </row>
    <row r="42440">
      <c r="A42440" s="294"/>
      <c r="B42440" s="294"/>
      <c r="C42440" s="294"/>
      <c r="D42440" s="294"/>
      <c r="E42440" s="294"/>
      <c r="F42440" s="294"/>
    </row>
    <row r="42441">
      <c r="A42441" s="294" t="s">
        <v>24833</v>
      </c>
      <c r="B42441" s="294"/>
      <c r="C42441" s="294"/>
      <c r="D42441" s="294"/>
      <c r="E42441" s="294"/>
      <c r="F42441" s="294"/>
    </row>
    <row r="42442">
      <c r="A42442" s="294" t="s">
        <v>24834</v>
      </c>
      <c r="B42442" s="294"/>
      <c r="C42442" s="294"/>
      <c r="D42442" s="294"/>
      <c r="E42442" s="294"/>
      <c r="F42442" s="294"/>
    </row>
    <row r="42443">
      <c r="A42443" s="294"/>
      <c r="B42443" s="294"/>
      <c r="C42443" s="294"/>
      <c r="D42443" s="294"/>
      <c r="E42443" s="294"/>
      <c r="F42443" s="294"/>
    </row>
    <row r="42444">
      <c r="A42444" s="294" t="s">
        <v>24835</v>
      </c>
      <c r="B42444" s="294"/>
      <c r="C42444" s="294"/>
      <c r="D42444" s="294"/>
      <c r="E42444" s="294"/>
      <c r="F42444" s="294"/>
    </row>
    <row r="42445">
      <c r="A42445" s="294" t="s">
        <v>24836</v>
      </c>
      <c r="B42445" s="294"/>
      <c r="C42445" s="294"/>
      <c r="D42445" s="294"/>
      <c r="E42445" s="294"/>
      <c r="F42445" s="294"/>
    </row>
    <row r="42446">
      <c r="A42446" s="294" t="s">
        <v>24837</v>
      </c>
      <c r="B42446" s="294"/>
      <c r="C42446" s="294"/>
      <c r="D42446" s="294"/>
      <c r="E42446" s="294"/>
      <c r="F42446" s="294"/>
    </row>
    <row r="42447">
      <c r="A42447" s="294" t="s">
        <v>24838</v>
      </c>
      <c r="B42447" s="294"/>
      <c r="C42447" s="294"/>
      <c r="D42447" s="294"/>
      <c r="E42447" s="294"/>
      <c r="F42447" s="294"/>
    </row>
    <row r="42448">
      <c r="A42448" s="294" t="s">
        <v>24839</v>
      </c>
      <c r="B42448" s="294"/>
      <c r="C42448" s="294"/>
      <c r="D42448" s="294"/>
      <c r="E42448" s="294"/>
      <c r="F42448" s="294"/>
    </row>
    <row r="42449">
      <c r="A42449" s="294" t="s">
        <v>24840</v>
      </c>
      <c r="B42449" s="294"/>
      <c r="C42449" s="294"/>
      <c r="D42449" s="294"/>
      <c r="E42449" s="294"/>
      <c r="F42449" s="294"/>
    </row>
    <row r="42450">
      <c r="A42450" s="294" t="s">
        <v>24841</v>
      </c>
      <c r="B42450" s="294"/>
      <c r="C42450" s="294"/>
      <c r="D42450" s="294"/>
      <c r="E42450" s="294"/>
      <c r="F42450" s="294"/>
    </row>
    <row r="42451">
      <c r="A42451" s="294" t="s">
        <v>24842</v>
      </c>
      <c r="B42451" s="294"/>
      <c r="C42451" s="294"/>
      <c r="D42451" s="294"/>
      <c r="E42451" s="294"/>
      <c r="F42451" s="294"/>
    </row>
    <row r="42452">
      <c r="A42452" s="294" t="s">
        <v>24843</v>
      </c>
      <c r="B42452" s="294"/>
      <c r="C42452" s="294"/>
      <c r="D42452" s="294"/>
      <c r="E42452" s="294"/>
      <c r="F42452" s="294"/>
    </row>
    <row r="42453">
      <c r="A42453" s="294" t="s">
        <v>24844</v>
      </c>
      <c r="B42453" s="294"/>
      <c r="C42453" s="294"/>
      <c r="D42453" s="294"/>
      <c r="E42453" s="294"/>
      <c r="F42453" s="294"/>
    </row>
    <row r="42454">
      <c r="A42454" s="294"/>
      <c r="B42454" s="294"/>
      <c r="C42454" s="294"/>
      <c r="D42454" s="294"/>
      <c r="E42454" s="294"/>
      <c r="F42454" s="294"/>
    </row>
    <row r="42455">
      <c r="A42455" s="294"/>
      <c r="B42455" s="294"/>
      <c r="C42455" s="294"/>
      <c r="D42455" s="294"/>
      <c r="E42455" s="294"/>
      <c r="F42455" s="294"/>
    </row>
    <row r="42456">
      <c r="A42456" s="294" t="s">
        <v>24845</v>
      </c>
      <c r="B42456" s="294"/>
      <c r="C42456" s="294"/>
      <c r="D42456" s="294"/>
      <c r="E42456" s="294"/>
      <c r="F42456" s="294"/>
    </row>
    <row r="42457">
      <c r="A42457" s="294"/>
      <c r="B42457" s="294"/>
      <c r="C42457" s="294"/>
      <c r="D42457" s="294"/>
      <c r="E42457" s="294"/>
      <c r="F42457" s="294"/>
    </row>
    <row r="42458">
      <c r="A42458" s="294" t="s">
        <v>24846</v>
      </c>
      <c r="B42458" s="294"/>
      <c r="C42458" s="294"/>
      <c r="D42458" s="294"/>
      <c r="E42458" s="294"/>
      <c r="F42458" s="294"/>
    </row>
    <row r="42459">
      <c r="A42459" s="294" t="s">
        <v>24847</v>
      </c>
      <c r="B42459" s="294"/>
      <c r="C42459" s="294"/>
      <c r="D42459" s="294"/>
      <c r="E42459" s="294"/>
      <c r="F42459" s="294"/>
    </row>
    <row r="42460">
      <c r="A42460" s="294" t="s">
        <v>24848</v>
      </c>
      <c r="B42460" s="294"/>
      <c r="C42460" s="294"/>
      <c r="D42460" s="294"/>
      <c r="E42460" s="294"/>
      <c r="F42460" s="294"/>
    </row>
    <row r="42461">
      <c r="A42461" s="294" t="s">
        <v>24849</v>
      </c>
      <c r="B42461" s="294"/>
      <c r="C42461" s="294"/>
      <c r="D42461" s="294"/>
      <c r="E42461" s="294"/>
      <c r="F42461" s="294"/>
    </row>
    <row r="42462">
      <c r="A42462" s="294" t="s">
        <v>24850</v>
      </c>
      <c r="B42462" s="294"/>
      <c r="C42462" s="294"/>
      <c r="D42462" s="294"/>
      <c r="E42462" s="294"/>
      <c r="F42462" s="294"/>
    </row>
    <row r="42463">
      <c r="A42463" s="294"/>
      <c r="B42463" s="294"/>
      <c r="C42463" s="294"/>
      <c r="D42463" s="294"/>
      <c r="E42463" s="294"/>
      <c r="F42463" s="294"/>
    </row>
    <row r="42464">
      <c r="A42464" s="294" t="s">
        <v>24851</v>
      </c>
      <c r="B42464" s="294"/>
      <c r="C42464" s="294"/>
      <c r="D42464" s="294"/>
      <c r="E42464" s="294"/>
      <c r="F42464" s="294"/>
    </row>
    <row r="42465">
      <c r="A42465" s="294"/>
      <c r="B42465" s="294"/>
      <c r="C42465" s="294"/>
      <c r="D42465" s="294"/>
      <c r="E42465" s="294"/>
      <c r="F42465" s="294"/>
    </row>
    <row r="42466">
      <c r="A42466" s="294" t="s">
        <v>24852</v>
      </c>
      <c r="B42466" s="294"/>
      <c r="C42466" s="294"/>
      <c r="D42466" s="294"/>
      <c r="E42466" s="294"/>
      <c r="F42466" s="294"/>
    </row>
    <row r="42467">
      <c r="A42467" s="294" t="s">
        <v>24853</v>
      </c>
      <c r="B42467" s="294"/>
      <c r="C42467" s="294"/>
      <c r="D42467" s="294"/>
      <c r="E42467" s="294"/>
      <c r="F42467" s="294"/>
    </row>
    <row r="42468">
      <c r="A42468" s="294" t="s">
        <v>24854</v>
      </c>
      <c r="B42468" s="294"/>
      <c r="C42468" s="294"/>
      <c r="D42468" s="294"/>
      <c r="E42468" s="294"/>
      <c r="F42468" s="294"/>
    </row>
    <row r="42469">
      <c r="A42469" s="294" t="s">
        <v>24855</v>
      </c>
      <c r="B42469" s="294"/>
      <c r="C42469" s="294"/>
      <c r="D42469" s="294"/>
      <c r="E42469" s="294"/>
      <c r="F42469" s="294"/>
    </row>
    <row r="42470">
      <c r="A42470" s="294"/>
      <c r="B42470" s="294"/>
      <c r="C42470" s="294"/>
      <c r="D42470" s="294"/>
      <c r="E42470" s="294"/>
      <c r="F42470" s="294"/>
    </row>
    <row r="42471">
      <c r="A42471" s="294" t="s">
        <v>24856</v>
      </c>
      <c r="B42471" s="294"/>
      <c r="C42471" s="294"/>
      <c r="D42471" s="294"/>
      <c r="E42471" s="294"/>
      <c r="F42471" s="294"/>
    </row>
    <row r="42472">
      <c r="A42472" s="294" t="s">
        <v>24857</v>
      </c>
      <c r="B42472" s="294"/>
      <c r="C42472" s="294"/>
      <c r="D42472" s="294"/>
      <c r="E42472" s="294"/>
      <c r="F42472" s="294"/>
    </row>
    <row r="42473">
      <c r="A42473" s="294"/>
      <c r="B42473" s="294"/>
      <c r="C42473" s="294"/>
      <c r="D42473" s="294"/>
      <c r="E42473" s="294"/>
      <c r="F42473" s="294"/>
    </row>
    <row r="42474">
      <c r="A42474" s="294" t="s">
        <v>24858</v>
      </c>
      <c r="B42474" s="294"/>
      <c r="C42474" s="294"/>
      <c r="D42474" s="294"/>
      <c r="E42474" s="294"/>
      <c r="F42474" s="294"/>
    </row>
    <row r="42475">
      <c r="A42475" s="294" t="s">
        <v>24859</v>
      </c>
      <c r="B42475" s="294"/>
      <c r="C42475" s="294"/>
      <c r="D42475" s="294"/>
      <c r="E42475" s="294"/>
      <c r="F42475" s="294"/>
    </row>
    <row r="42476">
      <c r="A42476" s="294" t="s">
        <v>24860</v>
      </c>
      <c r="B42476" s="294"/>
      <c r="C42476" s="294"/>
      <c r="D42476" s="294"/>
      <c r="E42476" s="294"/>
      <c r="F42476" s="294"/>
    </row>
    <row r="42477">
      <c r="A42477" s="294" t="s">
        <v>24861</v>
      </c>
      <c r="B42477" s="294"/>
      <c r="C42477" s="294"/>
      <c r="D42477" s="294"/>
      <c r="E42477" s="294"/>
      <c r="F42477" s="294"/>
    </row>
    <row r="42478">
      <c r="A42478" s="294" t="s">
        <v>24862</v>
      </c>
      <c r="B42478" s="294"/>
      <c r="C42478" s="294"/>
      <c r="D42478" s="294"/>
      <c r="E42478" s="294"/>
      <c r="F42478" s="294"/>
    </row>
    <row r="42479">
      <c r="A42479" s="294" t="s">
        <v>24863</v>
      </c>
      <c r="B42479" s="294"/>
      <c r="C42479" s="294"/>
      <c r="D42479" s="294"/>
      <c r="E42479" s="294"/>
      <c r="F42479" s="294"/>
    </row>
    <row r="42480">
      <c r="A42480" s="294" t="s">
        <v>24864</v>
      </c>
      <c r="B42480" s="294"/>
      <c r="C42480" s="294"/>
      <c r="D42480" s="294"/>
      <c r="E42480" s="294"/>
      <c r="F42480" s="294"/>
    </row>
    <row r="42481">
      <c r="A42481" s="294" t="s">
        <v>24865</v>
      </c>
      <c r="B42481" s="294"/>
      <c r="C42481" s="294"/>
      <c r="D42481" s="294"/>
      <c r="E42481" s="294"/>
      <c r="F42481" s="294"/>
    </row>
    <row r="42482">
      <c r="A42482" s="294" t="s">
        <v>24866</v>
      </c>
      <c r="B42482" s="294"/>
      <c r="C42482" s="294"/>
      <c r="D42482" s="294"/>
      <c r="E42482" s="294"/>
      <c r="F42482" s="294"/>
    </row>
    <row r="42483">
      <c r="A42483" s="294" t="s">
        <v>24867</v>
      </c>
      <c r="B42483" s="294"/>
      <c r="C42483" s="294"/>
      <c r="D42483" s="294"/>
      <c r="E42483" s="294"/>
      <c r="F42483" s="294"/>
    </row>
    <row r="42484">
      <c r="A42484" s="294" t="s">
        <v>23052</v>
      </c>
      <c r="B42484" s="294"/>
      <c r="C42484" s="294"/>
      <c r="D42484" s="294"/>
      <c r="E42484" s="294"/>
      <c r="F42484" s="294"/>
    </row>
    <row r="42485">
      <c r="A42485" s="294" t="s">
        <v>24868</v>
      </c>
      <c r="B42485" s="294"/>
      <c r="C42485" s="294"/>
      <c r="D42485" s="294"/>
      <c r="E42485" s="294"/>
      <c r="F42485" s="294"/>
    </row>
    <row r="42486">
      <c r="A42486" s="294" t="s">
        <v>24869</v>
      </c>
      <c r="B42486" s="294"/>
      <c r="C42486" s="294"/>
      <c r="D42486" s="294"/>
      <c r="E42486" s="294"/>
      <c r="F42486" s="294"/>
    </row>
    <row r="42487">
      <c r="A42487" s="294" t="s">
        <v>24870</v>
      </c>
      <c r="B42487" s="294"/>
      <c r="C42487" s="294"/>
      <c r="D42487" s="294"/>
      <c r="E42487" s="294"/>
      <c r="F42487" s="294"/>
    </row>
    <row r="42488">
      <c r="A42488" s="294"/>
      <c r="B42488" s="294"/>
      <c r="C42488" s="294"/>
      <c r="D42488" s="294"/>
      <c r="E42488" s="294"/>
      <c r="F42488" s="294"/>
    </row>
    <row r="42489">
      <c r="A42489" s="294"/>
      <c r="B42489" s="294"/>
      <c r="C42489" s="294"/>
      <c r="D42489" s="294"/>
      <c r="E42489" s="294"/>
      <c r="F42489" s="294"/>
    </row>
    <row r="42490">
      <c r="A42490" s="294" t="s">
        <v>41927</v>
      </c>
      <c r="B42490" s="294"/>
      <c r="C42490" s="294"/>
      <c r="D42490" s="294"/>
      <c r="E42490" s="294"/>
      <c r="F42490" s="294"/>
    </row>
    <row r="42491">
      <c r="A42491" s="294" t="s">
        <v>45975</v>
      </c>
      <c r="B42491" s="294"/>
      <c r="C42491" s="294"/>
      <c r="D42491" s="294"/>
      <c r="E42491" s="294"/>
      <c r="F42491" s="294"/>
    </row>
    <row r="42492">
      <c r="A42492" s="294" t="s">
        <v>21618</v>
      </c>
      <c r="B42492" s="294"/>
      <c r="C42492" s="294"/>
      <c r="D42492" s="294"/>
      <c r="E42492" s="294"/>
      <c r="F42492" s="294"/>
    </row>
    <row r="42493">
      <c r="A42493" s="294" t="s">
        <v>45976</v>
      </c>
      <c r="B42493" s="294"/>
      <c r="C42493" s="294"/>
      <c r="D42493" s="294"/>
      <c r="E42493" s="294"/>
      <c r="F42493" s="294"/>
    </row>
    <row r="42494">
      <c r="A42494" s="294"/>
      <c r="B42494" s="294"/>
      <c r="C42494" s="294"/>
      <c r="D42494" s="294"/>
      <c r="E42494" s="294"/>
      <c r="F42494" s="294"/>
    </row>
    <row r="42495">
      <c r="A42495" s="294" t="s">
        <v>22602</v>
      </c>
      <c r="B42495" s="294"/>
      <c r="C42495" s="294"/>
      <c r="D42495" s="294"/>
      <c r="E42495" s="294"/>
      <c r="F42495" s="294"/>
    </row>
    <row r="42496">
      <c r="A42496" s="294" t="s">
        <v>37045</v>
      </c>
      <c r="B42496" s="294"/>
      <c r="C42496" s="294"/>
      <c r="D42496" s="294"/>
      <c r="E42496" s="294"/>
      <c r="F42496" s="294"/>
    </row>
    <row r="42497">
      <c r="A42497" s="294"/>
      <c r="B42497" s="294"/>
      <c r="C42497" s="294"/>
      <c r="D42497" s="294"/>
      <c r="E42497" s="294"/>
      <c r="F42497" s="294"/>
    </row>
    <row r="42498">
      <c r="A42498" s="294" t="str">
        <f>ARRAY_CONSTRAIN(ARRAYFORMULA(-Ativyayama(excess Exertion)), 1, 1)</f>
        <v>#ERROR!</v>
      </c>
      <c r="B42498" s="294"/>
      <c r="C42498" s="294"/>
      <c r="D42498" s="294"/>
      <c r="E42498" s="294"/>
      <c r="F42498" s="294"/>
    </row>
    <row r="42499">
      <c r="A42499" s="294" t="str">
        <f>ARRAY_CONSTRAIN(ARRAYFORMULA(-Ati-manana / chinta / mental stress), 1, 1)</f>
        <v>#ERROR!</v>
      </c>
      <c r="B42499" s="294"/>
      <c r="C42499" s="294"/>
      <c r="D42499" s="294"/>
      <c r="E42499" s="294"/>
      <c r="F42499" s="294"/>
    </row>
    <row r="42500">
      <c r="A42500" s="294" t="s">
        <v>39810</v>
      </c>
      <c r="B42500" s="294"/>
      <c r="C42500" s="294"/>
      <c r="D42500" s="294"/>
      <c r="E42500" s="294"/>
      <c r="F42500" s="294"/>
    </row>
    <row r="42501">
      <c r="A42501" s="294" t="s">
        <v>39811</v>
      </c>
      <c r="B42501" s="294"/>
      <c r="C42501" s="294"/>
      <c r="D42501" s="294"/>
      <c r="E42501" s="294"/>
      <c r="F42501" s="294"/>
    </row>
    <row r="42502">
      <c r="A42502" s="294" t="s">
        <v>39812</v>
      </c>
      <c r="B42502" s="294"/>
      <c r="C42502" s="294"/>
      <c r="D42502" s="294"/>
      <c r="E42502" s="294"/>
      <c r="F42502" s="294"/>
    </row>
    <row r="42503">
      <c r="A42503" s="294" t="s">
        <v>39813</v>
      </c>
      <c r="B42503" s="294"/>
      <c r="C42503" s="294"/>
      <c r="D42503" s="294"/>
      <c r="E42503" s="294"/>
      <c r="F42503" s="294"/>
    </row>
    <row r="42504">
      <c r="A42504" s="294"/>
      <c r="B42504" s="294"/>
      <c r="C42504" s="294"/>
      <c r="D42504" s="294"/>
      <c r="E42504" s="294"/>
      <c r="F42504" s="294"/>
    </row>
    <row r="42505">
      <c r="A42505" s="294" t="s">
        <v>24519</v>
      </c>
      <c r="B42505" s="294"/>
      <c r="C42505" s="294"/>
      <c r="D42505" s="294"/>
      <c r="E42505" s="294"/>
      <c r="F42505" s="294"/>
    </row>
    <row r="42506">
      <c r="A42506" s="294" t="s">
        <v>39814</v>
      </c>
      <c r="B42506" s="294"/>
      <c r="C42506" s="294"/>
      <c r="D42506" s="294"/>
      <c r="E42506" s="294"/>
      <c r="F42506" s="294"/>
    </row>
    <row r="42507">
      <c r="A42507" s="294"/>
      <c r="B42507" s="294"/>
      <c r="C42507" s="294"/>
      <c r="D42507" s="294"/>
      <c r="E42507" s="294"/>
      <c r="F42507" s="294"/>
    </row>
    <row r="42508">
      <c r="A42508" s="294" t="s">
        <v>37682</v>
      </c>
      <c r="B42508" s="294"/>
      <c r="C42508" s="294"/>
      <c r="D42508" s="294"/>
      <c r="E42508" s="294"/>
      <c r="F42508" s="294"/>
    </row>
    <row r="42509">
      <c r="A42509" s="294" t="s">
        <v>37676</v>
      </c>
      <c r="B42509" s="294"/>
      <c r="C42509" s="294"/>
      <c r="D42509" s="294"/>
      <c r="E42509" s="294"/>
      <c r="F42509" s="294"/>
    </row>
    <row r="42510">
      <c r="A42510" s="294" t="s">
        <v>39815</v>
      </c>
      <c r="B42510" s="294"/>
      <c r="C42510" s="294"/>
      <c r="D42510" s="294"/>
      <c r="E42510" s="294"/>
      <c r="F42510" s="294"/>
    </row>
    <row r="42511">
      <c r="A42511" s="294" t="s">
        <v>39816</v>
      </c>
      <c r="B42511" s="294"/>
      <c r="C42511" s="294"/>
      <c r="D42511" s="294"/>
      <c r="E42511" s="294"/>
      <c r="F42511" s="294"/>
    </row>
    <row r="42512">
      <c r="A42512" s="294" t="s">
        <v>39817</v>
      </c>
      <c r="B42512" s="294"/>
      <c r="C42512" s="294"/>
      <c r="D42512" s="294"/>
      <c r="E42512" s="294"/>
      <c r="F42512" s="294"/>
    </row>
    <row r="42513">
      <c r="A42513" s="294"/>
      <c r="B42513" s="294"/>
      <c r="C42513" s="294"/>
      <c r="D42513" s="294"/>
      <c r="E42513" s="294"/>
      <c r="F42513" s="294"/>
    </row>
    <row r="42514">
      <c r="A42514" s="294" t="s">
        <v>26992</v>
      </c>
      <c r="B42514" s="294"/>
      <c r="C42514" s="294"/>
      <c r="D42514" s="294"/>
      <c r="E42514" s="294"/>
      <c r="F42514" s="294"/>
    </row>
    <row r="42515">
      <c r="A42515" s="294" t="s">
        <v>22618</v>
      </c>
      <c r="B42515" s="294"/>
      <c r="C42515" s="294"/>
      <c r="D42515" s="294"/>
      <c r="E42515" s="294"/>
      <c r="F42515" s="294"/>
    </row>
    <row r="42516">
      <c r="A42516" s="294"/>
      <c r="B42516" s="294"/>
      <c r="C42516" s="294"/>
      <c r="D42516" s="294"/>
      <c r="E42516" s="294"/>
      <c r="F42516" s="294"/>
    </row>
    <row r="42517">
      <c r="A42517" s="294" t="s">
        <v>39818</v>
      </c>
      <c r="B42517" s="294"/>
      <c r="C42517" s="294"/>
      <c r="D42517" s="294"/>
      <c r="E42517" s="294"/>
      <c r="F42517" s="294"/>
    </row>
    <row r="42518">
      <c r="A42518" s="294" t="s">
        <v>39819</v>
      </c>
      <c r="B42518" s="294"/>
      <c r="C42518" s="294"/>
      <c r="D42518" s="294"/>
      <c r="E42518" s="294"/>
      <c r="F42518" s="294"/>
    </row>
    <row r="42519">
      <c r="A42519" s="294" t="s">
        <v>39820</v>
      </c>
      <c r="B42519" s="294"/>
      <c r="C42519" s="294"/>
      <c r="D42519" s="294"/>
      <c r="E42519" s="294"/>
      <c r="F42519" s="294"/>
    </row>
    <row r="42520">
      <c r="A42520" s="294" t="s">
        <v>39821</v>
      </c>
      <c r="B42520" s="294"/>
      <c r="C42520" s="294"/>
      <c r="D42520" s="294"/>
      <c r="E42520" s="294"/>
      <c r="F42520" s="294"/>
    </row>
    <row r="42521">
      <c r="A42521" s="294" t="s">
        <v>39822</v>
      </c>
      <c r="B42521" s="294"/>
      <c r="C42521" s="294"/>
      <c r="D42521" s="294"/>
      <c r="E42521" s="294"/>
      <c r="F42521" s="294"/>
    </row>
    <row r="42522">
      <c r="A42522" s="294" t="s">
        <v>39823</v>
      </c>
      <c r="B42522" s="294"/>
      <c r="C42522" s="294"/>
      <c r="D42522" s="294"/>
      <c r="E42522" s="294"/>
      <c r="F42522" s="294"/>
    </row>
    <row r="42523">
      <c r="A42523" s="294"/>
      <c r="B42523" s="294"/>
      <c r="C42523" s="294"/>
      <c r="D42523" s="294"/>
      <c r="E42523" s="294"/>
      <c r="F42523" s="294"/>
    </row>
    <row r="42524">
      <c r="A42524" s="294"/>
      <c r="B42524" s="294"/>
      <c r="C42524" s="294"/>
      <c r="D42524" s="294"/>
      <c r="E42524" s="294"/>
      <c r="F42524" s="294"/>
    </row>
    <row r="42525">
      <c r="A42525" s="294" t="s">
        <v>21401</v>
      </c>
      <c r="B42525" s="294"/>
      <c r="C42525" s="294"/>
      <c r="D42525" s="294"/>
      <c r="E42525" s="294"/>
      <c r="F42525" s="294"/>
    </row>
    <row r="42526">
      <c r="A42526" s="294"/>
      <c r="B42526" s="294"/>
      <c r="C42526" s="294"/>
      <c r="D42526" s="294"/>
      <c r="E42526" s="294"/>
      <c r="F42526" s="294"/>
    </row>
    <row r="42527">
      <c r="A42527" s="294" t="s">
        <v>39824</v>
      </c>
      <c r="B42527" s="294"/>
      <c r="C42527" s="294"/>
      <c r="D42527" s="294"/>
      <c r="E42527" s="294"/>
      <c r="F42527" s="294"/>
    </row>
    <row r="42528">
      <c r="A42528" s="294" t="s">
        <v>27102</v>
      </c>
      <c r="B42528" s="294"/>
      <c r="C42528" s="294"/>
      <c r="D42528" s="294"/>
      <c r="E42528" s="294"/>
      <c r="F42528" s="294"/>
    </row>
    <row r="42529">
      <c r="A42529" s="294" t="s">
        <v>32598</v>
      </c>
      <c r="B42529" s="294"/>
      <c r="C42529" s="294"/>
      <c r="D42529" s="294"/>
      <c r="E42529" s="294"/>
      <c r="F42529" s="294"/>
    </row>
    <row r="42530">
      <c r="A42530" s="294" t="s">
        <v>39825</v>
      </c>
      <c r="B42530" s="294"/>
      <c r="C42530" s="294"/>
      <c r="D42530" s="294"/>
      <c r="E42530" s="294"/>
      <c r="F42530" s="294"/>
    </row>
    <row r="42531">
      <c r="A42531" s="294" t="s">
        <v>39826</v>
      </c>
      <c r="B42531" s="294"/>
      <c r="C42531" s="294"/>
      <c r="D42531" s="294"/>
      <c r="E42531" s="294"/>
      <c r="F42531" s="294"/>
    </row>
    <row r="42532">
      <c r="A42532" s="294" t="s">
        <v>23831</v>
      </c>
      <c r="B42532" s="294"/>
      <c r="C42532" s="294"/>
      <c r="D42532" s="294"/>
      <c r="E42532" s="294"/>
      <c r="F42532" s="294"/>
    </row>
    <row r="42533">
      <c r="A42533" s="294" t="str">
        <f>ARRAY_CONSTRAIN(ARRAYFORMULA(-Oxygen saturation), 1, 1)</f>
        <v>#ERROR!</v>
      </c>
      <c r="B42533" s="294"/>
      <c r="C42533" s="294"/>
      <c r="D42533" s="294"/>
      <c r="E42533" s="294"/>
      <c r="F42533" s="294"/>
    </row>
    <row r="42534">
      <c r="A42534" s="294" t="s">
        <v>39827</v>
      </c>
      <c r="B42534" s="294"/>
      <c r="C42534" s="294"/>
      <c r="D42534" s="294"/>
      <c r="E42534" s="294"/>
      <c r="F42534" s="294"/>
    </row>
    <row r="42535">
      <c r="A42535" s="294" t="s">
        <v>39828</v>
      </c>
      <c r="B42535" s="294"/>
      <c r="C42535" s="294"/>
      <c r="D42535" s="294"/>
      <c r="E42535" s="294"/>
      <c r="F42535" s="294"/>
    </row>
    <row r="42536">
      <c r="A42536" s="294" t="s">
        <v>23825</v>
      </c>
      <c r="B42536" s="294"/>
      <c r="C42536" s="294"/>
      <c r="D42536" s="294"/>
      <c r="E42536" s="294"/>
      <c r="F42536" s="294"/>
    </row>
    <row r="42537">
      <c r="A42537" s="294" t="s">
        <v>39829</v>
      </c>
      <c r="B42537" s="294"/>
      <c r="C42537" s="294"/>
      <c r="D42537" s="294"/>
      <c r="E42537" s="294"/>
      <c r="F42537" s="294"/>
    </row>
    <row r="42538">
      <c r="A42538" s="294"/>
      <c r="B42538" s="294"/>
      <c r="C42538" s="294"/>
      <c r="D42538" s="294"/>
      <c r="E42538" s="294"/>
      <c r="F42538" s="294"/>
    </row>
    <row r="42539">
      <c r="A42539" s="294" t="s">
        <v>21407</v>
      </c>
      <c r="B42539" s="294"/>
      <c r="C42539" s="294"/>
      <c r="D42539" s="294"/>
      <c r="E42539" s="294"/>
      <c r="F42539" s="294"/>
    </row>
    <row r="42540">
      <c r="A42540" s="294"/>
      <c r="B42540" s="294"/>
      <c r="C42540" s="294"/>
      <c r="D42540" s="294"/>
      <c r="E42540" s="294"/>
      <c r="F42540" s="294"/>
    </row>
    <row r="42541">
      <c r="A42541" s="294" t="s">
        <v>37701</v>
      </c>
      <c r="B42541" s="294"/>
      <c r="C42541" s="294"/>
      <c r="D42541" s="294"/>
      <c r="E42541" s="294"/>
      <c r="F42541" s="294"/>
    </row>
    <row r="42542">
      <c r="A42542" s="294" t="str">
        <f>-Heart rate, rhythm</f>
        <v>#ERROR!</v>
      </c>
      <c r="B42542" s="294"/>
      <c r="C42542" s="294"/>
      <c r="D42542" s="294"/>
      <c r="E42542" s="294"/>
      <c r="F42542" s="294"/>
    </row>
    <row r="42543">
      <c r="A42543" s="294" t="str">
        <f t="array" ref="A42543">-Murmurs</f>
        <v>#NAME?</v>
      </c>
      <c r="B42543" s="294"/>
      <c r="C42543" s="294"/>
      <c r="D42543" s="294"/>
      <c r="E42543" s="294"/>
      <c r="F42543" s="294"/>
    </row>
    <row r="42544">
      <c r="A42544" s="294" t="s">
        <v>39830</v>
      </c>
      <c r="B42544" s="294"/>
      <c r="C42544" s="294"/>
      <c r="D42544" s="294"/>
      <c r="E42544" s="294"/>
      <c r="F42544" s="294"/>
    </row>
    <row r="42545">
      <c r="A42545" s="294" t="s">
        <v>37705</v>
      </c>
      <c r="B42545" s="294"/>
      <c r="C42545" s="294"/>
      <c r="D42545" s="294"/>
      <c r="E42545" s="294"/>
      <c r="F42545" s="294"/>
    </row>
    <row r="42546">
      <c r="A42546" s="294" t="s">
        <v>39831</v>
      </c>
      <c r="B42546" s="294"/>
      <c r="C42546" s="294"/>
      <c r="D42546" s="294"/>
      <c r="E42546" s="294"/>
      <c r="F42546" s="294"/>
    </row>
    <row r="42547">
      <c r="A42547" s="294" t="s">
        <v>39832</v>
      </c>
      <c r="B42547" s="294"/>
      <c r="C42547" s="294"/>
      <c r="D42547" s="294"/>
      <c r="E42547" s="294"/>
      <c r="F42547" s="294"/>
    </row>
    <row r="42548">
      <c r="A42548" s="294" t="s">
        <v>39833</v>
      </c>
      <c r="B42548" s="294"/>
      <c r="C42548" s="294"/>
      <c r="D42548" s="294"/>
      <c r="E42548" s="294"/>
      <c r="F42548" s="294"/>
    </row>
    <row r="42549">
      <c r="A42549" s="294" t="s">
        <v>37708</v>
      </c>
      <c r="B42549" s="294"/>
      <c r="C42549" s="294"/>
      <c r="D42549" s="294"/>
      <c r="E42549" s="294"/>
      <c r="F42549" s="294"/>
    </row>
    <row r="42550">
      <c r="A42550" s="294" t="s">
        <v>32113</v>
      </c>
      <c r="B42550" s="294"/>
      <c r="C42550" s="294"/>
      <c r="D42550" s="294"/>
      <c r="E42550" s="294"/>
      <c r="F42550" s="294"/>
    </row>
    <row r="42551">
      <c r="A42551" s="294" t="s">
        <v>39834</v>
      </c>
      <c r="B42551" s="294"/>
      <c r="C42551" s="294"/>
      <c r="D42551" s="294"/>
      <c r="E42551" s="294"/>
      <c r="F42551" s="294"/>
    </row>
    <row r="42552">
      <c r="A42552" s="294" t="s">
        <v>31918</v>
      </c>
      <c r="B42552" s="294"/>
      <c r="C42552" s="294"/>
      <c r="D42552" s="294"/>
      <c r="E42552" s="294"/>
      <c r="F42552" s="294"/>
    </row>
    <row r="42553">
      <c r="A42553" s="294" t="s">
        <v>39835</v>
      </c>
      <c r="B42553" s="294"/>
      <c r="C42553" s="294"/>
      <c r="D42553" s="294"/>
      <c r="E42553" s="294"/>
      <c r="F42553" s="294"/>
    </row>
    <row r="42554">
      <c r="A42554" s="294" t="s">
        <v>37595</v>
      </c>
      <c r="B42554" s="294"/>
      <c r="C42554" s="294"/>
      <c r="D42554" s="294"/>
      <c r="E42554" s="294"/>
      <c r="F42554" s="294"/>
    </row>
    <row r="42555">
      <c r="A42555" s="294" t="s">
        <v>39836</v>
      </c>
      <c r="B42555" s="294"/>
      <c r="C42555" s="294"/>
      <c r="D42555" s="294"/>
      <c r="E42555" s="294"/>
      <c r="F42555" s="294"/>
    </row>
    <row r="42556">
      <c r="A42556" s="294" t="s">
        <v>39837</v>
      </c>
      <c r="B42556" s="294"/>
      <c r="C42556" s="294"/>
      <c r="D42556" s="294"/>
      <c r="E42556" s="294"/>
      <c r="F42556" s="294"/>
    </row>
    <row r="42557">
      <c r="A42557" s="294" t="s">
        <v>39838</v>
      </c>
      <c r="B42557" s="294"/>
      <c r="C42557" s="294"/>
      <c r="D42557" s="294"/>
      <c r="E42557" s="294"/>
      <c r="F42557" s="294"/>
    </row>
    <row r="42558">
      <c r="A42558" s="294" t="s">
        <v>39839</v>
      </c>
      <c r="B42558" s="294"/>
      <c r="C42558" s="294"/>
      <c r="D42558" s="294"/>
      <c r="E42558" s="294"/>
      <c r="F42558" s="294"/>
    </row>
    <row r="42559">
      <c r="A42559" s="294" t="s">
        <v>37714</v>
      </c>
      <c r="B42559" s="294"/>
      <c r="C42559" s="294"/>
      <c r="D42559" s="294"/>
      <c r="E42559" s="294"/>
      <c r="F42559" s="294"/>
    </row>
    <row r="42560">
      <c r="A42560" s="294" t="s">
        <v>39840</v>
      </c>
      <c r="B42560" s="294"/>
      <c r="C42560" s="294"/>
      <c r="D42560" s="294"/>
      <c r="E42560" s="294"/>
      <c r="F42560" s="294"/>
    </row>
    <row r="42561">
      <c r="A42561" s="294" t="s">
        <v>39841</v>
      </c>
      <c r="B42561" s="294"/>
      <c r="C42561" s="294"/>
      <c r="D42561" s="294"/>
      <c r="E42561" s="294"/>
      <c r="F42561" s="294"/>
    </row>
    <row r="42562">
      <c r="A42562" s="294" t="s">
        <v>39842</v>
      </c>
      <c r="B42562" s="294"/>
      <c r="C42562" s="294"/>
      <c r="D42562" s="294"/>
      <c r="E42562" s="294"/>
      <c r="F42562" s="294"/>
    </row>
    <row r="42563">
      <c r="A42563" s="294" t="s">
        <v>39843</v>
      </c>
      <c r="B42563" s="294"/>
      <c r="C42563" s="294"/>
      <c r="D42563" s="294"/>
      <c r="E42563" s="294"/>
      <c r="F42563" s="294"/>
    </row>
    <row r="42564">
      <c r="A42564" s="294" t="s">
        <v>39844</v>
      </c>
      <c r="B42564" s="294"/>
      <c r="C42564" s="294"/>
      <c r="D42564" s="294"/>
      <c r="E42564" s="294"/>
      <c r="F42564" s="294"/>
    </row>
    <row r="42565">
      <c r="A42565" s="294" t="s">
        <v>39845</v>
      </c>
      <c r="B42565" s="294"/>
      <c r="C42565" s="294"/>
      <c r="D42565" s="294"/>
      <c r="E42565" s="294"/>
      <c r="F42565" s="294"/>
    </row>
    <row r="42566">
      <c r="A42566" s="294" t="s">
        <v>39846</v>
      </c>
      <c r="B42566" s="294"/>
      <c r="C42566" s="294"/>
      <c r="D42566" s="294"/>
      <c r="E42566" s="294"/>
      <c r="F42566" s="294"/>
    </row>
    <row r="42567">
      <c r="A42567" s="294"/>
      <c r="B42567" s="294"/>
      <c r="C42567" s="294"/>
      <c r="D42567" s="294"/>
      <c r="E42567" s="294"/>
      <c r="F42567" s="294"/>
    </row>
    <row r="42568">
      <c r="A42568" s="294" t="s">
        <v>21304</v>
      </c>
      <c r="B42568" s="294"/>
      <c r="C42568" s="294"/>
      <c r="D42568" s="294"/>
      <c r="E42568" s="294"/>
      <c r="F42568" s="294"/>
    </row>
    <row r="42569">
      <c r="A42569" s="294"/>
      <c r="B42569" s="294"/>
      <c r="C42569" s="294"/>
      <c r="D42569" s="294"/>
      <c r="E42569" s="294"/>
      <c r="F42569" s="294"/>
    </row>
    <row r="42570">
      <c r="A42570" s="294" t="s">
        <v>39847</v>
      </c>
      <c r="B42570" s="294"/>
      <c r="C42570" s="294"/>
      <c r="D42570" s="294"/>
      <c r="E42570" s="294"/>
      <c r="F42570" s="294"/>
    </row>
    <row r="42571">
      <c r="A42571" s="294" t="s">
        <v>39848</v>
      </c>
      <c r="B42571" s="294"/>
      <c r="C42571" s="294"/>
      <c r="D42571" s="294"/>
      <c r="E42571" s="294"/>
      <c r="F42571" s="294"/>
    </row>
    <row r="42572">
      <c r="A42572" s="294" t="str">
        <f t="array" ref="A42572">-ESR / CRP(inflammation)</f>
        <v>#NAME?</v>
      </c>
      <c r="B42572" s="294"/>
      <c r="C42572" s="294"/>
      <c r="D42572" s="294"/>
      <c r="E42572" s="294"/>
      <c r="F42572" s="294"/>
    </row>
    <row r="42573">
      <c r="A42573" s="294" t="str">
        <f>ARRAY_CONSTRAIN(ARRAYFORMULA(-blood glucose(FBS, PPBS, HbA1c)), 1, 1)</f>
        <v>#ERROR!</v>
      </c>
      <c r="B42573" s="294"/>
      <c r="C42573" s="294"/>
      <c r="D42573" s="294"/>
      <c r="E42573" s="294"/>
      <c r="F42573" s="294"/>
    </row>
    <row r="42574">
      <c r="A42574" s="294" t="s">
        <v>39849</v>
      </c>
      <c r="B42574" s="294"/>
      <c r="C42574" s="294"/>
      <c r="D42574" s="294"/>
      <c r="E42574" s="294"/>
      <c r="F42574" s="294"/>
    </row>
    <row r="42575">
      <c r="A42575" s="294" t="s">
        <v>39850</v>
      </c>
      <c r="B42575" s="294"/>
      <c r="C42575" s="294"/>
      <c r="D42575" s="294"/>
      <c r="E42575" s="294"/>
      <c r="F42575" s="294"/>
    </row>
    <row r="42576">
      <c r="A42576" s="294" t="str">
        <f t="array" ref="A42576">-Electrolytes(Na, K, Ca, Mg)</f>
        <v>#NAME?</v>
      </c>
      <c r="B42576" s="294"/>
      <c r="C42576" s="294"/>
      <c r="D42576" s="294"/>
      <c r="E42576" s="294"/>
      <c r="F42576" s="294"/>
    </row>
    <row r="42577">
      <c r="A42577" s="294" t="str">
        <f>ARRAY_CONSTRAIN(ARRAYFORMULA(-Thyroid profile(TSH, T3, T4)), 1, 1)</f>
        <v>#ERROR!</v>
      </c>
      <c r="B42577" s="294"/>
      <c r="C42577" s="294"/>
      <c r="D42577" s="294"/>
      <c r="E42577" s="294"/>
      <c r="F42577" s="294"/>
    </row>
    <row r="42578">
      <c r="A42578" s="294" t="s">
        <v>39851</v>
      </c>
      <c r="B42578" s="294"/>
      <c r="C42578" s="294"/>
      <c r="D42578" s="294"/>
      <c r="E42578" s="294"/>
      <c r="F42578" s="294"/>
    </row>
    <row r="42579">
      <c r="A42579" s="294" t="str">
        <f>ARRAY_CONSTRAIN(ARRAYFORMULA(-Serum ferritin), 1, 1)</f>
        <v>#ERROR!</v>
      </c>
      <c r="B42579" s="294"/>
      <c r="C42579" s="294"/>
      <c r="D42579" s="294"/>
      <c r="E42579" s="294"/>
      <c r="F42579" s="294"/>
    </row>
    <row r="42580">
      <c r="A42580" s="294" t="s">
        <v>39598</v>
      </c>
      <c r="B42580" s="294"/>
      <c r="C42580" s="294"/>
      <c r="D42580" s="294"/>
      <c r="E42580" s="294"/>
      <c r="F42580" s="294"/>
    </row>
    <row r="42581">
      <c r="A42581" s="294" t="str">
        <f>ARRAY_CONSTRAIN(ARRAYFORMULA(-Vitamin D), 1, 1)</f>
        <v>#ERROR!</v>
      </c>
      <c r="B42581" s="294"/>
      <c r="C42581" s="294"/>
      <c r="D42581" s="294"/>
      <c r="E42581" s="294"/>
      <c r="F42581" s="294"/>
    </row>
    <row r="42582">
      <c r="A42582" s="294" t="s">
        <v>39852</v>
      </c>
      <c r="B42582" s="294"/>
      <c r="C42582" s="294"/>
      <c r="D42582" s="294"/>
      <c r="E42582" s="294"/>
      <c r="F42582" s="294"/>
    </row>
    <row r="42583">
      <c r="A42583" s="294" t="str">
        <f>ARRAY_CONSTRAIN(ARRAYFORMULA(-infection Screening(if required)), 1, 1)</f>
        <v>#ERROR!</v>
      </c>
      <c r="B42583" s="294"/>
      <c r="C42583" s="294"/>
      <c r="D42583" s="294"/>
      <c r="E42583" s="294"/>
      <c r="F42583" s="294"/>
    </row>
    <row r="42584">
      <c r="A42584" s="294" t="str">
        <f t="array" ref="A42584">-Urinalysis</f>
        <v>#NAME?</v>
      </c>
      <c r="B42584" s="294"/>
      <c r="C42584" s="294"/>
      <c r="D42584" s="294"/>
      <c r="E42584" s="294"/>
      <c r="F42584" s="294"/>
    </row>
    <row r="42585">
      <c r="A42585" s="294" t="s">
        <v>39853</v>
      </c>
      <c r="B42585" s="294"/>
      <c r="C42585" s="294"/>
      <c r="D42585" s="294"/>
      <c r="E42585" s="294"/>
      <c r="F42585" s="294"/>
    </row>
    <row r="42586">
      <c r="A42586" s="294" t="s">
        <v>39854</v>
      </c>
      <c r="B42586" s="294"/>
      <c r="C42586" s="294"/>
      <c r="D42586" s="294"/>
      <c r="E42586" s="294"/>
      <c r="F42586" s="294"/>
    </row>
    <row r="42587">
      <c r="A42587" s="294" t="str">
        <f>ARRAY_CONSTRAIN(ARRAYFORMULA(-HIV / Hepatitis Serology(selectively)), 1, 1)</f>
        <v>#ERROR!</v>
      </c>
      <c r="B42587" s="294"/>
      <c r="C42587" s="294"/>
      <c r="D42587" s="294"/>
      <c r="E42587" s="294"/>
      <c r="F42587" s="294"/>
    </row>
    <row r="42588">
      <c r="A42588" s="294" t="s">
        <v>39855</v>
      </c>
      <c r="B42588" s="294"/>
      <c r="C42588" s="294"/>
      <c r="D42588" s="294"/>
      <c r="E42588" s="294"/>
      <c r="F42588" s="294"/>
    </row>
    <row r="42589">
      <c r="A42589" s="294" t="s">
        <v>39856</v>
      </c>
      <c r="B42589" s="294"/>
      <c r="C42589" s="294"/>
      <c r="D42589" s="294"/>
      <c r="E42589" s="294"/>
      <c r="F42589" s="294"/>
    </row>
    <row r="42590">
      <c r="A42590" s="294" t="s">
        <v>39857</v>
      </c>
      <c r="B42590" s="294"/>
      <c r="C42590" s="294"/>
      <c r="D42590" s="294"/>
      <c r="E42590" s="294"/>
      <c r="F42590" s="294"/>
    </row>
    <row r="42591">
      <c r="A42591" s="294" t="s">
        <v>39858</v>
      </c>
      <c r="B42591" s="294"/>
      <c r="C42591" s="294"/>
      <c r="D42591" s="294"/>
      <c r="E42591" s="294"/>
      <c r="F42591" s="294"/>
    </row>
    <row r="42592">
      <c r="A42592" s="294" t="s">
        <v>39859</v>
      </c>
      <c r="B42592" s="294"/>
      <c r="C42592" s="294"/>
      <c r="D42592" s="294"/>
      <c r="E42592" s="294"/>
      <c r="F42592" s="294"/>
    </row>
    <row r="42593">
      <c r="A42593" s="294"/>
      <c r="B42593" s="294"/>
      <c r="C42593" s="294"/>
      <c r="D42593" s="294"/>
      <c r="E42593" s="294"/>
      <c r="F42593" s="294"/>
    </row>
    <row r="42594">
      <c r="A42594" s="294" t="s">
        <v>41927</v>
      </c>
      <c r="B42594" s="294"/>
      <c r="C42594" s="294"/>
      <c r="D42594" s="294"/>
      <c r="E42594" s="294"/>
      <c r="F42594" s="294"/>
    </row>
    <row r="42595">
      <c r="A42595" s="294" t="s">
        <v>45977</v>
      </c>
      <c r="B42595" s="294"/>
      <c r="C42595" s="294"/>
      <c r="D42595" s="294"/>
      <c r="E42595" s="294"/>
      <c r="F42595" s="294"/>
    </row>
    <row r="42596">
      <c r="A42596" s="294" t="s">
        <v>21672</v>
      </c>
      <c r="B42596" s="294"/>
      <c r="C42596" s="294"/>
      <c r="D42596" s="294"/>
      <c r="E42596" s="294"/>
      <c r="F42596" s="294"/>
    </row>
    <row r="42597">
      <c r="A42597" s="294" t="s">
        <v>45978</v>
      </c>
      <c r="B42597" s="294"/>
      <c r="C42597" s="294"/>
      <c r="D42597" s="294"/>
      <c r="E42597" s="294"/>
      <c r="F42597" s="294"/>
    </row>
    <row r="42598">
      <c r="A42598" s="294"/>
      <c r="B42598" s="294"/>
      <c r="C42598" s="294"/>
      <c r="D42598" s="294"/>
      <c r="E42598" s="294"/>
      <c r="F42598" s="294"/>
    </row>
    <row r="42599">
      <c r="A42599" s="294"/>
      <c r="B42599" s="294"/>
      <c r="C42599" s="294"/>
      <c r="D42599" s="294"/>
      <c r="E42599" s="294"/>
      <c r="F42599" s="294"/>
    </row>
    <row r="42600">
      <c r="A42600" s="294" t="s">
        <v>23007</v>
      </c>
      <c r="B42600" s="294"/>
      <c r="C42600" s="294"/>
      <c r="D42600" s="294"/>
      <c r="E42600" s="294"/>
      <c r="F42600" s="294"/>
    </row>
    <row r="42601">
      <c r="A42601" s="294"/>
      <c r="B42601" s="294"/>
      <c r="C42601" s="294"/>
      <c r="D42601" s="294"/>
      <c r="E42601" s="294"/>
      <c r="F42601" s="294"/>
    </row>
    <row r="42602">
      <c r="A42602" s="294" t="s">
        <v>37739</v>
      </c>
      <c r="B42602" s="294"/>
      <c r="C42602" s="294"/>
      <c r="D42602" s="294"/>
      <c r="E42602" s="294"/>
      <c r="F42602" s="294"/>
    </row>
    <row r="42603">
      <c r="A42603" s="294" t="s">
        <v>39741</v>
      </c>
      <c r="B42603" s="294"/>
      <c r="C42603" s="294"/>
      <c r="D42603" s="294"/>
      <c r="E42603" s="294"/>
      <c r="F42603" s="294"/>
    </row>
    <row r="42604">
      <c r="A42604" s="294" t="s">
        <v>37745</v>
      </c>
      <c r="B42604" s="294"/>
      <c r="C42604" s="294"/>
      <c r="D42604" s="294"/>
      <c r="E42604" s="294"/>
      <c r="F42604" s="294"/>
    </row>
    <row r="42605">
      <c r="A42605" s="294" t="s">
        <v>29633</v>
      </c>
      <c r="B42605" s="294"/>
      <c r="C42605" s="294"/>
      <c r="D42605" s="294"/>
      <c r="E42605" s="294"/>
      <c r="F42605" s="294"/>
    </row>
    <row r="42606">
      <c r="A42606" s="294" t="s">
        <v>26349</v>
      </c>
      <c r="B42606" s="294"/>
      <c r="C42606" s="294"/>
      <c r="D42606" s="294"/>
      <c r="E42606" s="294"/>
      <c r="F42606" s="294"/>
    </row>
    <row r="42607">
      <c r="A42607" s="294" t="s">
        <v>26577</v>
      </c>
      <c r="B42607" s="294"/>
      <c r="C42607" s="294"/>
      <c r="D42607" s="294"/>
      <c r="E42607" s="294"/>
      <c r="F42607" s="294"/>
    </row>
    <row r="42608">
      <c r="A42608" s="294" t="s">
        <v>39861</v>
      </c>
      <c r="B42608" s="294"/>
      <c r="C42608" s="294"/>
      <c r="D42608" s="294"/>
      <c r="E42608" s="294"/>
      <c r="F42608" s="294"/>
    </row>
    <row r="42609">
      <c r="A42609" s="294" t="s">
        <v>39862</v>
      </c>
      <c r="B42609" s="294"/>
      <c r="C42609" s="294"/>
      <c r="D42609" s="294"/>
      <c r="E42609" s="294"/>
      <c r="F42609" s="294"/>
    </row>
    <row r="42610">
      <c r="A42610" s="294" t="s">
        <v>39863</v>
      </c>
      <c r="B42610" s="294"/>
      <c r="C42610" s="294"/>
      <c r="D42610" s="294"/>
      <c r="E42610" s="294"/>
      <c r="F42610" s="294"/>
    </row>
    <row r="42611">
      <c r="A42611" s="294" t="s">
        <v>31588</v>
      </c>
      <c r="B42611" s="294"/>
      <c r="C42611" s="294"/>
      <c r="D42611" s="294"/>
      <c r="E42611" s="294"/>
      <c r="F42611" s="294"/>
    </row>
    <row r="42612">
      <c r="A42612" s="294" t="s">
        <v>39864</v>
      </c>
      <c r="B42612" s="294"/>
      <c r="C42612" s="294"/>
      <c r="D42612" s="294"/>
      <c r="E42612" s="294"/>
      <c r="F42612" s="294"/>
    </row>
    <row r="42613">
      <c r="A42613" s="294" t="s">
        <v>39865</v>
      </c>
      <c r="B42613" s="294"/>
      <c r="C42613" s="294"/>
      <c r="D42613" s="294"/>
      <c r="E42613" s="294"/>
      <c r="F42613" s="294"/>
    </row>
    <row r="42614">
      <c r="A42614" s="294" t="s">
        <v>37744</v>
      </c>
      <c r="B42614" s="294"/>
      <c r="C42614" s="294"/>
      <c r="D42614" s="294"/>
      <c r="E42614" s="294"/>
      <c r="F42614" s="294"/>
    </row>
    <row r="42615">
      <c r="A42615" s="294" t="s">
        <v>39866</v>
      </c>
      <c r="B42615" s="294"/>
      <c r="C42615" s="294"/>
      <c r="D42615" s="294"/>
      <c r="E42615" s="294"/>
      <c r="F42615" s="294"/>
    </row>
    <row r="42616">
      <c r="A42616" s="294" t="s">
        <v>39867</v>
      </c>
      <c r="B42616" s="294"/>
      <c r="C42616" s="294"/>
      <c r="D42616" s="294"/>
      <c r="E42616" s="294"/>
      <c r="F42616" s="294"/>
    </row>
    <row r="42617">
      <c r="A42617" s="294" t="s">
        <v>39868</v>
      </c>
      <c r="B42617" s="294"/>
      <c r="C42617" s="294"/>
      <c r="D42617" s="294"/>
      <c r="E42617" s="294"/>
      <c r="F42617" s="294"/>
    </row>
    <row r="42618">
      <c r="A42618" s="294" t="s">
        <v>26581</v>
      </c>
      <c r="B42618" s="294"/>
      <c r="C42618" s="294"/>
      <c r="D42618" s="294"/>
      <c r="E42618" s="294"/>
      <c r="F42618" s="294"/>
    </row>
    <row r="42619">
      <c r="A42619" s="294" t="s">
        <v>39869</v>
      </c>
      <c r="B42619" s="294"/>
      <c r="C42619" s="294"/>
      <c r="D42619" s="294"/>
      <c r="E42619" s="294"/>
      <c r="F42619" s="294"/>
    </row>
    <row r="42620">
      <c r="A42620" s="294" t="s">
        <v>39870</v>
      </c>
      <c r="B42620" s="294"/>
      <c r="C42620" s="294"/>
      <c r="D42620" s="294"/>
      <c r="E42620" s="294"/>
      <c r="F42620" s="294"/>
    </row>
    <row r="42621">
      <c r="A42621" s="294" t="s">
        <v>39871</v>
      </c>
      <c r="B42621" s="294"/>
      <c r="C42621" s="294"/>
      <c r="D42621" s="294"/>
      <c r="E42621" s="294"/>
      <c r="F42621" s="294"/>
    </row>
    <row r="42622">
      <c r="A42622" s="294" t="s">
        <v>25042</v>
      </c>
      <c r="B42622" s="294"/>
      <c r="C42622" s="294"/>
      <c r="D42622" s="294"/>
      <c r="E42622" s="294"/>
      <c r="F42622" s="294"/>
    </row>
    <row r="42623">
      <c r="A42623" s="294" t="s">
        <v>39872</v>
      </c>
      <c r="B42623" s="294"/>
      <c r="C42623" s="294"/>
      <c r="D42623" s="294"/>
      <c r="E42623" s="294"/>
      <c r="F42623" s="294"/>
    </row>
    <row r="42624">
      <c r="A42624" s="294" t="str">
        <f t="array" ref="A42624">-Myositis</f>
        <v>#NAME?</v>
      </c>
      <c r="B42624" s="294"/>
      <c r="C42624" s="294"/>
      <c r="D42624" s="294"/>
      <c r="E42624" s="294"/>
      <c r="F42624" s="294"/>
    </row>
    <row r="42625">
      <c r="A42625" s="294" t="s">
        <v>34484</v>
      </c>
      <c r="B42625" s="294"/>
      <c r="C42625" s="294"/>
      <c r="D42625" s="294"/>
      <c r="E42625" s="294"/>
      <c r="F42625" s="294"/>
    </row>
    <row r="42626">
      <c r="A42626" s="294" t="s">
        <v>37751</v>
      </c>
      <c r="B42626" s="294"/>
      <c r="C42626" s="294"/>
      <c r="D42626" s="294"/>
      <c r="E42626" s="294"/>
      <c r="F42626" s="294"/>
    </row>
    <row r="42627">
      <c r="A42627" s="294" t="s">
        <v>39873</v>
      </c>
      <c r="B42627" s="294"/>
      <c r="C42627" s="294"/>
      <c r="D42627" s="294"/>
      <c r="E42627" s="294"/>
      <c r="F42627" s="294"/>
    </row>
    <row r="42628">
      <c r="A42628" s="294" t="s">
        <v>39874</v>
      </c>
      <c r="B42628" s="294"/>
      <c r="C42628" s="294"/>
      <c r="D42628" s="294"/>
      <c r="E42628" s="294"/>
      <c r="F42628" s="294"/>
    </row>
    <row r="42629">
      <c r="A42629" s="294" t="s">
        <v>39875</v>
      </c>
      <c r="B42629" s="294"/>
      <c r="C42629" s="294"/>
      <c r="D42629" s="294"/>
      <c r="E42629" s="294"/>
      <c r="F42629" s="294"/>
    </row>
    <row r="42630">
      <c r="A42630" s="294" t="s">
        <v>25852</v>
      </c>
      <c r="B42630" s="294"/>
      <c r="C42630" s="294"/>
      <c r="D42630" s="294"/>
      <c r="E42630" s="294"/>
      <c r="F42630" s="294"/>
    </row>
    <row r="42631">
      <c r="A42631" s="294" t="s">
        <v>39876</v>
      </c>
      <c r="B42631" s="294"/>
      <c r="C42631" s="294"/>
      <c r="D42631" s="294"/>
      <c r="E42631" s="294"/>
      <c r="F42631" s="294"/>
    </row>
    <row r="42632">
      <c r="A42632" s="294" t="s">
        <v>23954</v>
      </c>
      <c r="B42632" s="294"/>
      <c r="C42632" s="294"/>
      <c r="D42632" s="294"/>
      <c r="E42632" s="294"/>
      <c r="F42632" s="294"/>
    </row>
    <row r="42633">
      <c r="A42633" s="294" t="s">
        <v>39877</v>
      </c>
      <c r="B42633" s="294"/>
      <c r="C42633" s="294"/>
      <c r="D42633" s="294"/>
      <c r="E42633" s="294"/>
      <c r="F42633" s="294"/>
    </row>
    <row r="42634">
      <c r="A42634" s="294"/>
      <c r="B42634" s="294"/>
      <c r="C42634" s="294"/>
      <c r="D42634" s="294"/>
      <c r="E42634" s="294"/>
      <c r="F42634" s="294"/>
    </row>
    <row r="42635">
      <c r="A42635" s="294"/>
      <c r="B42635" s="294"/>
      <c r="C42635" s="294"/>
      <c r="D42635" s="294"/>
      <c r="E42635" s="294"/>
      <c r="F42635" s="294"/>
    </row>
    <row r="42636">
      <c r="A42636" s="294" t="s">
        <v>27753</v>
      </c>
      <c r="B42636" s="294"/>
      <c r="C42636" s="294"/>
      <c r="D42636" s="294"/>
      <c r="E42636" s="294"/>
      <c r="F42636" s="294"/>
    </row>
    <row r="42637">
      <c r="A42637" s="294" t="s">
        <v>26065</v>
      </c>
      <c r="B42637" s="294"/>
      <c r="C42637" s="294"/>
      <c r="D42637" s="294"/>
      <c r="E42637" s="294"/>
      <c r="F42637" s="294"/>
    </row>
    <row r="42638">
      <c r="A42638" s="294"/>
      <c r="B42638" s="294"/>
      <c r="C42638" s="294"/>
      <c r="D42638" s="294"/>
      <c r="E42638" s="294"/>
      <c r="F42638" s="294"/>
    </row>
    <row r="42639">
      <c r="A42639" s="294" t="s">
        <v>39878</v>
      </c>
      <c r="B42639" s="294"/>
      <c r="C42639" s="294"/>
      <c r="D42639" s="294"/>
      <c r="E42639" s="294"/>
      <c r="F42639" s="294"/>
    </row>
    <row r="42640">
      <c r="A42640" s="294" t="s">
        <v>39879</v>
      </c>
      <c r="B42640" s="294"/>
      <c r="C42640" s="294"/>
      <c r="D42640" s="294"/>
      <c r="E42640" s="294"/>
      <c r="F42640" s="294"/>
    </row>
    <row r="42641">
      <c r="A42641" s="294" t="s">
        <v>39880</v>
      </c>
      <c r="B42641" s="294"/>
      <c r="C42641" s="294"/>
      <c r="D42641" s="294"/>
      <c r="E42641" s="294"/>
      <c r="F42641" s="294"/>
    </row>
    <row r="42642">
      <c r="A42642" s="294" t="s">
        <v>45979</v>
      </c>
      <c r="B42642" s="294"/>
      <c r="C42642" s="294"/>
      <c r="D42642" s="294"/>
      <c r="E42642" s="294"/>
      <c r="F42642" s="294"/>
    </row>
    <row r="42643">
      <c r="A42643" s="294"/>
      <c r="B42643" s="294"/>
      <c r="C42643" s="294"/>
      <c r="D42643" s="294"/>
      <c r="E42643" s="294"/>
      <c r="F42643" s="294"/>
    </row>
    <row r="42644">
      <c r="A42644" s="294" t="s">
        <v>26377</v>
      </c>
      <c r="B42644" s="294"/>
      <c r="C42644" s="294"/>
      <c r="D42644" s="294"/>
      <c r="E42644" s="294"/>
      <c r="F42644" s="294"/>
    </row>
    <row r="42645">
      <c r="A42645" s="294"/>
      <c r="B42645" s="294"/>
      <c r="C42645" s="294"/>
      <c r="D42645" s="294"/>
      <c r="E42645" s="294"/>
      <c r="F42645" s="294"/>
    </row>
    <row r="42646">
      <c r="A42646" s="294" t="s">
        <v>39882</v>
      </c>
      <c r="B42646" s="294"/>
      <c r="C42646" s="294"/>
      <c r="D42646" s="294"/>
      <c r="E42646" s="294"/>
      <c r="F42646" s="294"/>
    </row>
    <row r="42647">
      <c r="A42647" s="294" t="s">
        <v>39883</v>
      </c>
      <c r="B42647" s="294"/>
      <c r="C42647" s="294"/>
      <c r="D42647" s="294"/>
      <c r="E42647" s="294"/>
      <c r="F42647" s="294"/>
    </row>
    <row r="42648">
      <c r="A42648" s="294" t="s">
        <v>39884</v>
      </c>
      <c r="B42648" s="294"/>
      <c r="C42648" s="294"/>
      <c r="D42648" s="294"/>
      <c r="E42648" s="294"/>
      <c r="F42648" s="294"/>
    </row>
    <row r="42649">
      <c r="A42649" s="294" t="s">
        <v>39885</v>
      </c>
      <c r="B42649" s="294"/>
      <c r="C42649" s="294"/>
      <c r="D42649" s="294"/>
      <c r="E42649" s="294"/>
      <c r="F42649" s="294"/>
    </row>
    <row r="42650">
      <c r="A42650" s="294" t="s">
        <v>39886</v>
      </c>
      <c r="B42650" s="294"/>
      <c r="C42650" s="294"/>
      <c r="D42650" s="294"/>
      <c r="E42650" s="294"/>
      <c r="F42650" s="294"/>
    </row>
    <row r="42651">
      <c r="A42651" s="294" t="s">
        <v>39887</v>
      </c>
      <c r="B42651" s="294"/>
      <c r="C42651" s="294"/>
      <c r="D42651" s="294"/>
      <c r="E42651" s="294"/>
      <c r="F42651" s="294"/>
    </row>
    <row r="42652">
      <c r="A42652" s="294"/>
      <c r="B42652" s="294"/>
      <c r="C42652" s="294"/>
      <c r="D42652" s="294"/>
      <c r="E42652" s="294"/>
      <c r="F42652" s="294"/>
    </row>
    <row r="42653">
      <c r="A42653" s="294" t="s">
        <v>21344</v>
      </c>
      <c r="B42653" s="294"/>
      <c r="C42653" s="294"/>
      <c r="D42653" s="294"/>
      <c r="E42653" s="294"/>
      <c r="F42653" s="294"/>
    </row>
    <row r="42654">
      <c r="A42654" s="294" t="s">
        <v>30376</v>
      </c>
      <c r="B42654" s="294"/>
      <c r="C42654" s="294"/>
      <c r="D42654" s="294"/>
      <c r="E42654" s="294"/>
      <c r="F42654" s="294"/>
    </row>
    <row r="42655">
      <c r="A42655" s="294"/>
      <c r="B42655" s="294"/>
      <c r="C42655" s="294"/>
      <c r="D42655" s="294"/>
      <c r="E42655" s="294"/>
      <c r="F42655" s="294"/>
    </row>
    <row r="42656">
      <c r="A42656" s="294" t="s">
        <v>23542</v>
      </c>
      <c r="B42656" s="294"/>
      <c r="C42656" s="294"/>
      <c r="D42656" s="294"/>
      <c r="E42656" s="294"/>
      <c r="F42656" s="294"/>
    </row>
    <row r="42657">
      <c r="A42657" s="294" t="s">
        <v>39888</v>
      </c>
      <c r="B42657" s="294"/>
      <c r="C42657" s="294"/>
      <c r="D42657" s="294"/>
      <c r="E42657" s="294"/>
      <c r="F42657" s="294"/>
    </row>
    <row r="42658">
      <c r="A42658" s="294" t="str">
        <f t="array" ref="A42658">-ghrita</f>
        <v>#NAME?</v>
      </c>
      <c r="B42658" s="294"/>
      <c r="C42658" s="294"/>
      <c r="D42658" s="294"/>
      <c r="E42658" s="294"/>
      <c r="F42658" s="294"/>
    </row>
    <row r="42659">
      <c r="A42659" s="294" t="s">
        <v>39889</v>
      </c>
      <c r="B42659" s="294"/>
      <c r="C42659" s="294"/>
      <c r="D42659" s="294"/>
      <c r="E42659" s="294"/>
      <c r="F42659" s="294"/>
    </row>
    <row r="42660">
      <c r="A42660" s="294" t="s">
        <v>39890</v>
      </c>
      <c r="B42660" s="294"/>
      <c r="C42660" s="294"/>
      <c r="D42660" s="294"/>
      <c r="E42660" s="294"/>
      <c r="F42660" s="294"/>
    </row>
    <row r="42661">
      <c r="A42661" s="294" t="s">
        <v>39891</v>
      </c>
      <c r="B42661" s="294"/>
      <c r="C42661" s="294"/>
      <c r="D42661" s="294"/>
      <c r="E42661" s="294"/>
      <c r="F42661" s="294"/>
    </row>
    <row r="42662">
      <c r="A42662" s="294"/>
      <c r="B42662" s="294"/>
      <c r="C42662" s="294"/>
      <c r="D42662" s="294"/>
      <c r="E42662" s="294"/>
      <c r="F42662" s="294"/>
    </row>
    <row r="42663">
      <c r="A42663" s="294" t="s">
        <v>22578</v>
      </c>
      <c r="B42663" s="294"/>
      <c r="C42663" s="294"/>
      <c r="D42663" s="294"/>
      <c r="E42663" s="294"/>
      <c r="F42663" s="294"/>
    </row>
    <row r="42664">
      <c r="A42664" s="294" t="s">
        <v>25339</v>
      </c>
      <c r="B42664" s="294"/>
      <c r="C42664" s="294"/>
      <c r="D42664" s="294"/>
      <c r="E42664" s="294"/>
      <c r="F42664" s="294"/>
    </row>
    <row r="42665">
      <c r="A42665" s="294"/>
      <c r="B42665" s="294"/>
      <c r="C42665" s="294"/>
      <c r="D42665" s="294"/>
      <c r="E42665" s="294"/>
      <c r="F42665" s="294"/>
    </row>
    <row r="42666">
      <c r="A42666" s="294" t="s">
        <v>25852</v>
      </c>
      <c r="B42666" s="294"/>
      <c r="C42666" s="294"/>
      <c r="D42666" s="294"/>
      <c r="E42666" s="294"/>
      <c r="F42666" s="294"/>
    </row>
    <row r="42667">
      <c r="A42667" s="294" t="s">
        <v>25071</v>
      </c>
      <c r="B42667" s="294"/>
      <c r="C42667" s="294"/>
      <c r="D42667" s="294"/>
      <c r="E42667" s="294"/>
      <c r="F42667" s="294"/>
    </row>
    <row r="42668">
      <c r="A42668" s="294" t="s">
        <v>22861</v>
      </c>
      <c r="B42668" s="294"/>
      <c r="C42668" s="294"/>
      <c r="D42668" s="294"/>
      <c r="E42668" s="294"/>
      <c r="F42668" s="294"/>
    </row>
    <row r="42669">
      <c r="A42669" s="294" t="s">
        <v>24854</v>
      </c>
      <c r="B42669" s="294"/>
      <c r="C42669" s="294"/>
      <c r="D42669" s="294"/>
      <c r="E42669" s="294"/>
      <c r="F42669" s="294"/>
    </row>
    <row r="42670">
      <c r="A42670" s="294" t="s">
        <v>39892</v>
      </c>
      <c r="B42670" s="294"/>
      <c r="C42670" s="294"/>
      <c r="D42670" s="294"/>
      <c r="E42670" s="294"/>
      <c r="F42670" s="294"/>
    </row>
    <row r="42671">
      <c r="A42671" s="294"/>
      <c r="B42671" s="294"/>
      <c r="C42671" s="294"/>
      <c r="D42671" s="294"/>
      <c r="E42671" s="294"/>
      <c r="F42671" s="294"/>
    </row>
    <row r="42672">
      <c r="A42672" s="294"/>
      <c r="B42672" s="294"/>
      <c r="C42672" s="294"/>
      <c r="D42672" s="294"/>
      <c r="E42672" s="294"/>
      <c r="F42672" s="294"/>
    </row>
    <row r="42673">
      <c r="A42673" s="294" t="s">
        <v>39893</v>
      </c>
      <c r="B42673" s="294"/>
      <c r="C42673" s="294"/>
      <c r="D42673" s="294"/>
      <c r="E42673" s="294"/>
      <c r="F42673" s="294"/>
    </row>
    <row r="42674">
      <c r="A42674" s="294"/>
      <c r="B42674" s="294"/>
      <c r="C42674" s="294"/>
      <c r="D42674" s="294"/>
      <c r="E42674" s="294"/>
      <c r="F42674" s="294"/>
    </row>
    <row r="42675">
      <c r="A42675" s="294" t="s">
        <v>39894</v>
      </c>
      <c r="B42675" s="294"/>
      <c r="C42675" s="294"/>
      <c r="D42675" s="294"/>
      <c r="E42675" s="294"/>
      <c r="F42675" s="294"/>
    </row>
    <row r="42676">
      <c r="A42676" s="294" t="s">
        <v>39895</v>
      </c>
      <c r="B42676" s="294"/>
      <c r="C42676" s="294"/>
      <c r="D42676" s="294"/>
      <c r="E42676" s="294"/>
      <c r="F42676" s="294"/>
    </row>
    <row r="42677">
      <c r="A42677" s="294" t="str">
        <f t="array" ref="A42677">-Rasayana(Chyavanaprasha, Guduchi)</f>
        <v>#NAME?</v>
      </c>
      <c r="B42677" s="294"/>
      <c r="C42677" s="294"/>
      <c r="D42677" s="294"/>
      <c r="E42677" s="294"/>
      <c r="F42677" s="294"/>
    </row>
    <row r="42678">
      <c r="A42678" s="294" t="s">
        <v>39896</v>
      </c>
      <c r="B42678" s="294"/>
      <c r="C42678" s="294"/>
      <c r="D42678" s="294"/>
      <c r="E42678" s="294"/>
      <c r="F42678" s="294"/>
    </row>
    <row r="42679">
      <c r="A42679" s="294" t="s">
        <v>39897</v>
      </c>
      <c r="B42679" s="294"/>
      <c r="C42679" s="294"/>
      <c r="D42679" s="294"/>
      <c r="E42679" s="294"/>
      <c r="F42679" s="294"/>
    </row>
    <row r="42680">
      <c r="A42680" s="294"/>
      <c r="B42680" s="294"/>
      <c r="C42680" s="294"/>
      <c r="D42680" s="294"/>
      <c r="E42680" s="294"/>
      <c r="F42680" s="294"/>
    </row>
    <row r="42681">
      <c r="A42681" s="294" t="s">
        <v>23776</v>
      </c>
      <c r="B42681" s="294"/>
      <c r="C42681" s="294"/>
      <c r="D42681" s="294"/>
      <c r="E42681" s="294"/>
      <c r="F42681" s="294"/>
    </row>
    <row r="42682">
      <c r="A42682" s="294" t="s">
        <v>27773</v>
      </c>
      <c r="B42682" s="294"/>
      <c r="C42682" s="294"/>
      <c r="D42682" s="294"/>
      <c r="E42682" s="294"/>
      <c r="F42682" s="294"/>
    </row>
    <row r="42683">
      <c r="A42683" s="294"/>
      <c r="B42683" s="294"/>
      <c r="C42683" s="294"/>
      <c r="D42683" s="294"/>
      <c r="E42683" s="294"/>
      <c r="F42683" s="294"/>
    </row>
    <row r="42684">
      <c r="A42684" s="294" t="s">
        <v>39898</v>
      </c>
      <c r="B42684" s="294"/>
      <c r="C42684" s="294"/>
      <c r="D42684" s="294"/>
      <c r="E42684" s="294"/>
      <c r="F42684" s="294"/>
    </row>
    <row r="42685">
      <c r="A42685" s="294" t="s">
        <v>39899</v>
      </c>
      <c r="B42685" s="294"/>
      <c r="C42685" s="294"/>
      <c r="D42685" s="294"/>
      <c r="E42685" s="294"/>
      <c r="F42685" s="294"/>
    </row>
    <row r="42686">
      <c r="A42686" s="294" t="s">
        <v>39900</v>
      </c>
      <c r="B42686" s="294"/>
      <c r="C42686" s="294"/>
      <c r="D42686" s="294"/>
      <c r="E42686" s="294"/>
      <c r="F42686" s="294"/>
    </row>
    <row r="42687">
      <c r="A42687" s="294" t="s">
        <v>39901</v>
      </c>
      <c r="B42687" s="294"/>
      <c r="C42687" s="294"/>
      <c r="D42687" s="294"/>
      <c r="E42687" s="294"/>
      <c r="F42687" s="294"/>
    </row>
    <row r="42688">
      <c r="A42688" s="294"/>
      <c r="B42688" s="294"/>
      <c r="C42688" s="294"/>
      <c r="D42688" s="294"/>
      <c r="E42688" s="294"/>
      <c r="F42688" s="294"/>
    </row>
    <row r="42689">
      <c r="A42689" s="294"/>
      <c r="B42689" s="294"/>
      <c r="C42689" s="294"/>
      <c r="D42689" s="294"/>
      <c r="E42689" s="294"/>
      <c r="F42689" s="294"/>
    </row>
    <row r="42690">
      <c r="A42690" s="294" t="s">
        <v>41927</v>
      </c>
      <c r="B42690" s="294"/>
      <c r="C42690" s="294"/>
      <c r="D42690" s="294"/>
      <c r="E42690" s="294"/>
      <c r="F42690" s="294"/>
    </row>
    <row r="42691">
      <c r="A42691" s="294" t="s">
        <v>45980</v>
      </c>
      <c r="B42691" s="294"/>
      <c r="C42691" s="294"/>
      <c r="D42691" s="294"/>
      <c r="E42691" s="294"/>
      <c r="F42691" s="294"/>
    </row>
    <row r="42692">
      <c r="A42692" s="294" t="s">
        <v>21618</v>
      </c>
      <c r="B42692" s="294"/>
      <c r="C42692" s="294"/>
      <c r="D42692" s="294"/>
      <c r="E42692" s="294"/>
      <c r="F42692" s="294"/>
    </row>
    <row r="42693">
      <c r="A42693" s="294" t="s">
        <v>45981</v>
      </c>
      <c r="B42693" s="294"/>
      <c r="C42693" s="294"/>
      <c r="D42693" s="294"/>
      <c r="E42693" s="294"/>
      <c r="F42693" s="294"/>
    </row>
    <row r="42694">
      <c r="A42694" s="294" t="s">
        <v>45982</v>
      </c>
      <c r="B42694" s="294"/>
      <c r="C42694" s="294"/>
      <c r="D42694" s="294"/>
      <c r="E42694" s="294"/>
      <c r="F42694" s="294"/>
    </row>
    <row r="42695">
      <c r="A42695" s="294"/>
      <c r="B42695" s="294"/>
      <c r="C42695" s="294"/>
      <c r="D42695" s="294"/>
      <c r="E42695" s="294"/>
      <c r="F42695" s="294"/>
    </row>
    <row r="42696">
      <c r="A42696" s="294" t="s">
        <v>22602</v>
      </c>
      <c r="B42696" s="294"/>
      <c r="C42696" s="294"/>
      <c r="D42696" s="294"/>
      <c r="E42696" s="294"/>
      <c r="F42696" s="294"/>
    </row>
    <row r="42697">
      <c r="A42697" s="294" t="s">
        <v>28641</v>
      </c>
      <c r="B42697" s="294"/>
      <c r="C42697" s="294"/>
      <c r="D42697" s="294"/>
      <c r="E42697" s="294"/>
      <c r="F42697" s="294"/>
    </row>
    <row r="42698">
      <c r="A42698" s="294"/>
      <c r="B42698" s="294"/>
      <c r="C42698" s="294"/>
      <c r="D42698" s="294"/>
      <c r="E42698" s="294"/>
      <c r="F42698" s="294"/>
    </row>
    <row r="42699">
      <c r="A42699" s="294" t="s">
        <v>45983</v>
      </c>
      <c r="B42699" s="294"/>
      <c r="C42699" s="294"/>
      <c r="D42699" s="294"/>
      <c r="E42699" s="294"/>
      <c r="F42699" s="294"/>
    </row>
    <row r="42700">
      <c r="A42700" s="294" t="s">
        <v>25255</v>
      </c>
      <c r="B42700" s="294"/>
      <c r="C42700" s="294"/>
      <c r="D42700" s="294"/>
      <c r="E42700" s="294"/>
      <c r="F42700" s="294"/>
    </row>
    <row r="42701">
      <c r="A42701" s="294" t="s">
        <v>28644</v>
      </c>
      <c r="B42701" s="294"/>
      <c r="C42701" s="294"/>
      <c r="D42701" s="294"/>
      <c r="E42701" s="294"/>
      <c r="F42701" s="294"/>
    </row>
    <row r="42702">
      <c r="A42702" s="294" t="s">
        <v>45984</v>
      </c>
      <c r="B42702" s="294"/>
      <c r="C42702" s="294"/>
      <c r="D42702" s="294"/>
      <c r="E42702" s="294"/>
      <c r="F42702" s="294"/>
    </row>
    <row r="42703">
      <c r="A42703" s="294" t="s">
        <v>45985</v>
      </c>
      <c r="B42703" s="294"/>
      <c r="C42703" s="294"/>
      <c r="D42703" s="294"/>
      <c r="E42703" s="294"/>
      <c r="F42703" s="294"/>
    </row>
    <row r="42704">
      <c r="A42704" s="294" t="s">
        <v>28647</v>
      </c>
      <c r="B42704" s="294"/>
      <c r="C42704" s="294"/>
      <c r="D42704" s="294"/>
      <c r="E42704" s="294"/>
      <c r="F42704" s="294"/>
    </row>
    <row r="42705">
      <c r="A42705" s="294" t="s">
        <v>45986</v>
      </c>
      <c r="B42705" s="294"/>
      <c r="C42705" s="294"/>
      <c r="D42705" s="294"/>
      <c r="E42705" s="294"/>
      <c r="F42705" s="294"/>
    </row>
    <row r="42706">
      <c r="A42706" s="294" t="s">
        <v>45987</v>
      </c>
      <c r="B42706" s="294"/>
      <c r="C42706" s="294"/>
      <c r="D42706" s="294"/>
      <c r="E42706" s="294"/>
      <c r="F42706" s="294"/>
    </row>
    <row r="42707">
      <c r="A42707" s="294" t="s">
        <v>45988</v>
      </c>
      <c r="B42707" s="294"/>
      <c r="C42707" s="294"/>
      <c r="D42707" s="294"/>
      <c r="E42707" s="294"/>
      <c r="F42707" s="294"/>
    </row>
    <row r="42708">
      <c r="A42708" s="294"/>
      <c r="B42708" s="294"/>
      <c r="C42708" s="294"/>
      <c r="D42708" s="294"/>
      <c r="E42708" s="294"/>
      <c r="F42708" s="294"/>
    </row>
    <row r="42709">
      <c r="A42709" s="294" t="s">
        <v>23148</v>
      </c>
      <c r="B42709" s="294"/>
      <c r="C42709" s="294"/>
      <c r="D42709" s="294"/>
      <c r="E42709" s="294"/>
      <c r="F42709" s="294"/>
    </row>
    <row r="42710">
      <c r="A42710" s="294" t="s">
        <v>28651</v>
      </c>
      <c r="B42710" s="294"/>
      <c r="C42710" s="294"/>
      <c r="D42710" s="294"/>
      <c r="E42710" s="294"/>
      <c r="F42710" s="294"/>
    </row>
    <row r="42711">
      <c r="A42711" s="294"/>
      <c r="B42711" s="294"/>
      <c r="C42711" s="294"/>
      <c r="D42711" s="294"/>
      <c r="E42711" s="294"/>
      <c r="F42711" s="294"/>
    </row>
    <row r="42712">
      <c r="A42712" s="294" t="s">
        <v>45989</v>
      </c>
      <c r="B42712" s="294"/>
      <c r="C42712" s="294"/>
      <c r="D42712" s="294"/>
      <c r="E42712" s="294"/>
      <c r="F42712" s="294"/>
    </row>
    <row r="42713">
      <c r="A42713" s="294" t="s">
        <v>45990</v>
      </c>
      <c r="B42713" s="294"/>
      <c r="C42713" s="294"/>
      <c r="D42713" s="294"/>
      <c r="E42713" s="294"/>
      <c r="F42713" s="294"/>
    </row>
    <row r="42714">
      <c r="A42714" s="294" t="s">
        <v>45991</v>
      </c>
      <c r="B42714" s="294"/>
      <c r="C42714" s="294"/>
      <c r="D42714" s="294"/>
      <c r="E42714" s="294"/>
      <c r="F42714" s="294"/>
    </row>
    <row r="42715">
      <c r="A42715" s="294" t="s">
        <v>28655</v>
      </c>
      <c r="B42715" s="294"/>
      <c r="C42715" s="294"/>
      <c r="D42715" s="294"/>
      <c r="E42715" s="294"/>
      <c r="F42715" s="294"/>
    </row>
    <row r="42716">
      <c r="A42716" s="294" t="s">
        <v>45992</v>
      </c>
      <c r="B42716" s="294"/>
      <c r="C42716" s="294"/>
      <c r="D42716" s="294"/>
      <c r="E42716" s="294"/>
      <c r="F42716" s="294"/>
    </row>
    <row r="42717">
      <c r="A42717" s="294"/>
      <c r="B42717" s="294"/>
      <c r="C42717" s="294"/>
      <c r="D42717" s="294"/>
      <c r="E42717" s="294"/>
      <c r="F42717" s="294"/>
    </row>
    <row r="42718">
      <c r="A42718" s="294" t="s">
        <v>21945</v>
      </c>
      <c r="B42718" s="294"/>
      <c r="C42718" s="294"/>
      <c r="D42718" s="294"/>
      <c r="E42718" s="294"/>
      <c r="F42718" s="294"/>
    </row>
    <row r="42719">
      <c r="A42719" s="294" t="s">
        <v>28657</v>
      </c>
      <c r="B42719" s="294"/>
      <c r="C42719" s="294"/>
      <c r="D42719" s="294"/>
      <c r="E42719" s="294"/>
      <c r="F42719" s="294"/>
    </row>
    <row r="42720">
      <c r="A42720" s="294"/>
      <c r="B42720" s="294"/>
      <c r="C42720" s="294"/>
      <c r="D42720" s="294"/>
      <c r="E42720" s="294"/>
      <c r="F42720" s="294"/>
    </row>
    <row r="42721">
      <c r="A42721" s="294" t="s">
        <v>45993</v>
      </c>
      <c r="B42721" s="294"/>
      <c r="C42721" s="294"/>
      <c r="D42721" s="294"/>
      <c r="E42721" s="294"/>
      <c r="F42721" s="294"/>
    </row>
    <row r="42722">
      <c r="A42722" s="294" t="s">
        <v>45994</v>
      </c>
      <c r="B42722" s="294"/>
      <c r="C42722" s="294"/>
      <c r="D42722" s="294"/>
      <c r="E42722" s="294"/>
      <c r="F42722" s="294"/>
    </row>
    <row r="42723">
      <c r="A42723" s="294" t="s">
        <v>45995</v>
      </c>
      <c r="B42723" s="294"/>
      <c r="C42723" s="294"/>
      <c r="D42723" s="294"/>
      <c r="E42723" s="294"/>
      <c r="F42723" s="294"/>
    </row>
    <row r="42724">
      <c r="A42724" s="294" t="s">
        <v>45996</v>
      </c>
      <c r="B42724" s="294"/>
      <c r="C42724" s="294"/>
      <c r="D42724" s="294"/>
      <c r="E42724" s="294"/>
      <c r="F42724" s="294"/>
    </row>
    <row r="42725">
      <c r="A42725" s="294" t="s">
        <v>28662</v>
      </c>
      <c r="B42725" s="294"/>
      <c r="C42725" s="294"/>
      <c r="D42725" s="294"/>
      <c r="E42725" s="294"/>
      <c r="F42725" s="294"/>
    </row>
    <row r="42726">
      <c r="A42726" s="294" t="s">
        <v>45997</v>
      </c>
      <c r="B42726" s="294"/>
      <c r="C42726" s="294"/>
      <c r="D42726" s="294"/>
      <c r="E42726" s="294"/>
      <c r="F42726" s="294"/>
    </row>
    <row r="42727">
      <c r="A42727" s="294"/>
      <c r="B42727" s="294"/>
      <c r="C42727" s="294"/>
      <c r="D42727" s="294"/>
      <c r="E42727" s="294"/>
      <c r="F42727" s="294"/>
    </row>
    <row r="42728">
      <c r="A42728" s="294" t="s">
        <v>21401</v>
      </c>
      <c r="B42728" s="294"/>
      <c r="C42728" s="294"/>
      <c r="D42728" s="294"/>
      <c r="E42728" s="294"/>
      <c r="F42728" s="294"/>
    </row>
    <row r="42729">
      <c r="A42729" s="294"/>
      <c r="B42729" s="294"/>
      <c r="C42729" s="294"/>
      <c r="D42729" s="294"/>
      <c r="E42729" s="294"/>
      <c r="F42729" s="294"/>
    </row>
    <row r="42730">
      <c r="A42730" s="294" t="s">
        <v>28664</v>
      </c>
      <c r="B42730" s="294"/>
      <c r="C42730" s="294"/>
      <c r="D42730" s="294"/>
      <c r="E42730" s="294"/>
      <c r="F42730" s="294"/>
    </row>
    <row r="42731">
      <c r="A42731" s="294" t="s">
        <v>21507</v>
      </c>
      <c r="B42731" s="294"/>
      <c r="C42731" s="294"/>
      <c r="D42731" s="294"/>
      <c r="E42731" s="294"/>
      <c r="F42731" s="294"/>
    </row>
    <row r="42732">
      <c r="A42732" s="294" t="s">
        <v>28665</v>
      </c>
      <c r="B42732" s="294"/>
      <c r="C42732" s="294"/>
      <c r="D42732" s="294"/>
      <c r="E42732" s="294"/>
      <c r="F42732" s="294"/>
    </row>
    <row r="42733">
      <c r="A42733" s="294" t="s">
        <v>28666</v>
      </c>
      <c r="B42733" s="294"/>
      <c r="C42733" s="294"/>
      <c r="D42733" s="294"/>
      <c r="E42733" s="294"/>
      <c r="F42733" s="294"/>
    </row>
    <row r="42734">
      <c r="A42734" s="294" t="s">
        <v>28667</v>
      </c>
      <c r="B42734" s="294"/>
      <c r="C42734" s="294"/>
      <c r="D42734" s="294"/>
      <c r="E42734" s="294"/>
      <c r="F42734" s="294"/>
    </row>
    <row r="42735">
      <c r="A42735" s="294"/>
      <c r="B42735" s="294"/>
      <c r="C42735" s="294"/>
      <c r="D42735" s="294"/>
      <c r="E42735" s="294"/>
      <c r="F42735" s="294"/>
    </row>
    <row r="42736">
      <c r="A42736" s="294" t="s">
        <v>21407</v>
      </c>
      <c r="B42736" s="294"/>
      <c r="C42736" s="294"/>
      <c r="D42736" s="294"/>
      <c r="E42736" s="294"/>
      <c r="F42736" s="294"/>
    </row>
    <row r="42737">
      <c r="A42737" s="294"/>
      <c r="B42737" s="294"/>
      <c r="C42737" s="294"/>
      <c r="D42737" s="294"/>
      <c r="E42737" s="294"/>
      <c r="F42737" s="294"/>
    </row>
    <row r="42738">
      <c r="A42738" s="294" t="s">
        <v>28668</v>
      </c>
      <c r="B42738" s="294"/>
      <c r="C42738" s="294"/>
      <c r="D42738" s="294"/>
      <c r="E42738" s="294"/>
      <c r="F42738" s="294"/>
    </row>
    <row r="42739">
      <c r="A42739" s="294" t="s">
        <v>28669</v>
      </c>
      <c r="B42739" s="294"/>
      <c r="C42739" s="294"/>
      <c r="D42739" s="294"/>
      <c r="E42739" s="294"/>
      <c r="F42739" s="294"/>
    </row>
    <row r="42740">
      <c r="A42740" s="294" t="s">
        <v>23835</v>
      </c>
      <c r="B42740" s="294"/>
      <c r="C42740" s="294"/>
      <c r="D42740" s="294"/>
      <c r="E42740" s="294"/>
      <c r="F42740" s="294"/>
    </row>
    <row r="42741">
      <c r="A42741" s="294" t="s">
        <v>28670</v>
      </c>
      <c r="B42741" s="294"/>
      <c r="C42741" s="294"/>
      <c r="D42741" s="294"/>
      <c r="E42741" s="294"/>
      <c r="F42741" s="294"/>
    </row>
    <row r="42742">
      <c r="A42742" s="294" t="s">
        <v>28671</v>
      </c>
      <c r="B42742" s="294"/>
      <c r="C42742" s="294"/>
      <c r="D42742" s="294"/>
      <c r="E42742" s="294"/>
      <c r="F42742" s="294"/>
    </row>
    <row r="42743">
      <c r="A42743" s="294" t="s">
        <v>28672</v>
      </c>
      <c r="B42743" s="294"/>
      <c r="C42743" s="294"/>
      <c r="D42743" s="294"/>
      <c r="E42743" s="294"/>
      <c r="F42743" s="294"/>
    </row>
    <row r="42744">
      <c r="A42744" s="294" t="s">
        <v>28673</v>
      </c>
      <c r="B42744" s="294"/>
      <c r="C42744" s="294"/>
      <c r="D42744" s="294"/>
      <c r="E42744" s="294"/>
      <c r="F42744" s="294"/>
    </row>
    <row r="42745">
      <c r="A42745" s="294"/>
      <c r="B42745" s="294"/>
      <c r="C42745" s="294"/>
      <c r="D42745" s="294"/>
      <c r="E42745" s="294"/>
      <c r="F42745" s="294"/>
    </row>
    <row r="42746">
      <c r="A42746" s="294" t="s">
        <v>21304</v>
      </c>
      <c r="B42746" s="294"/>
      <c r="C42746" s="294"/>
      <c r="D42746" s="294"/>
      <c r="E42746" s="294"/>
      <c r="F42746" s="294"/>
    </row>
    <row r="42747">
      <c r="A42747" s="294"/>
      <c r="B42747" s="294"/>
      <c r="C42747" s="294"/>
      <c r="D42747" s="294"/>
      <c r="E42747" s="294"/>
      <c r="F42747" s="294"/>
    </row>
    <row r="42748">
      <c r="A42748" s="294" t="s">
        <v>27297</v>
      </c>
      <c r="B42748" s="294"/>
      <c r="C42748" s="294"/>
      <c r="D42748" s="294"/>
      <c r="E42748" s="294"/>
      <c r="F42748" s="294"/>
    </row>
    <row r="42749">
      <c r="A42749" s="294" t="s">
        <v>28674</v>
      </c>
      <c r="B42749" s="294"/>
      <c r="C42749" s="294"/>
      <c r="D42749" s="294"/>
      <c r="E42749" s="294"/>
      <c r="F42749" s="294"/>
    </row>
    <row r="42750">
      <c r="A42750" s="294" t="s">
        <v>28675</v>
      </c>
      <c r="B42750" s="294"/>
      <c r="C42750" s="294"/>
      <c r="D42750" s="294"/>
      <c r="E42750" s="294"/>
      <c r="F42750" s="294"/>
    </row>
    <row r="42751">
      <c r="A42751" s="294" t="s">
        <v>28676</v>
      </c>
      <c r="B42751" s="294"/>
      <c r="C42751" s="294"/>
      <c r="D42751" s="294"/>
      <c r="E42751" s="294"/>
      <c r="F42751" s="294"/>
    </row>
    <row r="42752">
      <c r="A42752" s="294" t="s">
        <v>28677</v>
      </c>
      <c r="B42752" s="294"/>
      <c r="C42752" s="294"/>
      <c r="D42752" s="294"/>
      <c r="E42752" s="294"/>
      <c r="F42752" s="294"/>
    </row>
    <row r="42753">
      <c r="A42753" s="294" t="s">
        <v>28678</v>
      </c>
      <c r="B42753" s="294"/>
      <c r="C42753" s="294"/>
      <c r="D42753" s="294"/>
      <c r="E42753" s="294"/>
      <c r="F42753" s="294"/>
    </row>
    <row r="42754">
      <c r="A42754" s="294" t="s">
        <v>28679</v>
      </c>
      <c r="B42754" s="294"/>
      <c r="C42754" s="294"/>
      <c r="D42754" s="294"/>
      <c r="E42754" s="294"/>
      <c r="F42754" s="294"/>
    </row>
    <row r="42755">
      <c r="A42755" s="294" t="s">
        <v>28680</v>
      </c>
      <c r="B42755" s="294"/>
      <c r="C42755" s="294"/>
      <c r="D42755" s="294"/>
      <c r="E42755" s="294"/>
      <c r="F42755" s="294"/>
    </row>
    <row r="42756">
      <c r="A42756" s="294" t="s">
        <v>28681</v>
      </c>
      <c r="B42756" s="294"/>
      <c r="C42756" s="294"/>
      <c r="D42756" s="294"/>
      <c r="E42756" s="294"/>
      <c r="F42756" s="294"/>
    </row>
    <row r="42757">
      <c r="A42757" s="294" t="s">
        <v>28682</v>
      </c>
      <c r="B42757" s="294"/>
      <c r="C42757" s="294"/>
      <c r="D42757" s="294"/>
      <c r="E42757" s="294"/>
      <c r="F42757" s="294"/>
    </row>
    <row r="42758">
      <c r="A42758" s="294" t="s">
        <v>45998</v>
      </c>
      <c r="B42758" s="294"/>
      <c r="C42758" s="294"/>
      <c r="D42758" s="294"/>
      <c r="E42758" s="294"/>
      <c r="F42758" s="294"/>
    </row>
    <row r="42759">
      <c r="A42759" s="294"/>
      <c r="B42759" s="294"/>
      <c r="C42759" s="294"/>
      <c r="D42759" s="294"/>
      <c r="E42759" s="294"/>
      <c r="F42759" s="294"/>
    </row>
    <row r="42760">
      <c r="A42760" s="294"/>
      <c r="B42760" s="294"/>
      <c r="C42760" s="294"/>
      <c r="D42760" s="294"/>
      <c r="E42760" s="294"/>
      <c r="F42760" s="294"/>
    </row>
    <row r="42761">
      <c r="A42761" s="294" t="s">
        <v>41927</v>
      </c>
      <c r="B42761" s="294"/>
      <c r="C42761" s="294"/>
      <c r="D42761" s="294"/>
      <c r="E42761" s="294"/>
      <c r="F42761" s="294"/>
    </row>
    <row r="42762">
      <c r="A42762" s="294" t="s">
        <v>45999</v>
      </c>
      <c r="B42762" s="294"/>
      <c r="C42762" s="294"/>
      <c r="D42762" s="294"/>
      <c r="E42762" s="294"/>
      <c r="F42762" s="294"/>
    </row>
    <row r="42763">
      <c r="A42763" s="294" t="s">
        <v>21672</v>
      </c>
      <c r="B42763" s="294"/>
      <c r="C42763" s="294"/>
      <c r="D42763" s="294"/>
      <c r="E42763" s="294"/>
      <c r="F42763" s="294"/>
    </row>
    <row r="42764">
      <c r="A42764" s="294" t="s">
        <v>45981</v>
      </c>
      <c r="B42764" s="294"/>
      <c r="C42764" s="294"/>
      <c r="D42764" s="294"/>
      <c r="E42764" s="294"/>
      <c r="F42764" s="294"/>
    </row>
    <row r="42765">
      <c r="A42765" s="294" t="s">
        <v>45982</v>
      </c>
      <c r="B42765" s="294"/>
      <c r="C42765" s="294"/>
      <c r="D42765" s="294"/>
      <c r="E42765" s="294"/>
      <c r="F42765" s="294"/>
    </row>
    <row r="42766">
      <c r="A42766" s="294"/>
      <c r="B42766" s="294"/>
      <c r="C42766" s="294"/>
      <c r="D42766" s="294"/>
      <c r="E42766" s="294"/>
      <c r="F42766" s="294"/>
    </row>
    <row r="42767">
      <c r="A42767" s="294"/>
      <c r="B42767" s="294"/>
      <c r="C42767" s="294"/>
      <c r="D42767" s="294"/>
      <c r="E42767" s="294"/>
      <c r="F42767" s="294"/>
    </row>
    <row r="42768">
      <c r="A42768" s="294"/>
      <c r="B42768" s="294"/>
      <c r="C42768" s="294"/>
      <c r="D42768" s="294"/>
      <c r="E42768" s="294"/>
      <c r="F42768" s="294"/>
    </row>
    <row r="42769">
      <c r="A42769" s="294" t="s">
        <v>23007</v>
      </c>
      <c r="B42769" s="294"/>
      <c r="C42769" s="294"/>
      <c r="D42769" s="294"/>
      <c r="E42769" s="294"/>
      <c r="F42769" s="294"/>
    </row>
    <row r="42770">
      <c r="A42770" s="294"/>
      <c r="B42770" s="294"/>
      <c r="C42770" s="294"/>
      <c r="D42770" s="294"/>
      <c r="E42770" s="294"/>
      <c r="F42770" s="294"/>
    </row>
    <row r="42771">
      <c r="A42771" s="294" t="s">
        <v>28684</v>
      </c>
      <c r="B42771" s="294"/>
      <c r="C42771" s="294"/>
      <c r="D42771" s="294"/>
      <c r="E42771" s="294"/>
      <c r="F42771" s="294"/>
    </row>
    <row r="42772">
      <c r="A42772" s="294" t="s">
        <v>28685</v>
      </c>
      <c r="B42772" s="294"/>
      <c r="C42772" s="294"/>
      <c r="D42772" s="294"/>
      <c r="E42772" s="294"/>
      <c r="F42772" s="294"/>
    </row>
    <row r="42773">
      <c r="A42773" s="294" t="s">
        <v>28686</v>
      </c>
      <c r="B42773" s="294"/>
      <c r="C42773" s="294"/>
      <c r="D42773" s="294"/>
      <c r="E42773" s="294"/>
      <c r="F42773" s="294"/>
    </row>
    <row r="42774">
      <c r="A42774" s="294" t="s">
        <v>28687</v>
      </c>
      <c r="B42774" s="294"/>
      <c r="C42774" s="294"/>
      <c r="D42774" s="294"/>
      <c r="E42774" s="294"/>
      <c r="F42774" s="294"/>
    </row>
    <row r="42775">
      <c r="A42775" s="294" t="s">
        <v>28688</v>
      </c>
      <c r="B42775" s="294"/>
      <c r="C42775" s="294"/>
      <c r="D42775" s="294"/>
      <c r="E42775" s="294"/>
      <c r="F42775" s="294"/>
    </row>
    <row r="42776">
      <c r="A42776" s="294" t="s">
        <v>28689</v>
      </c>
      <c r="B42776" s="294"/>
      <c r="C42776" s="294"/>
      <c r="D42776" s="294"/>
      <c r="E42776" s="294"/>
      <c r="F42776" s="294"/>
    </row>
    <row r="42777">
      <c r="A42777" s="294" t="s">
        <v>28690</v>
      </c>
      <c r="B42777" s="294"/>
      <c r="C42777" s="294"/>
      <c r="D42777" s="294"/>
      <c r="E42777" s="294"/>
      <c r="F42777" s="294"/>
    </row>
    <row r="42778">
      <c r="A42778" s="294" t="s">
        <v>28691</v>
      </c>
      <c r="B42778" s="294"/>
      <c r="C42778" s="294"/>
      <c r="D42778" s="294"/>
      <c r="E42778" s="294"/>
      <c r="F42778" s="294"/>
    </row>
    <row r="42779">
      <c r="A42779" s="294"/>
      <c r="B42779" s="294"/>
      <c r="C42779" s="294"/>
      <c r="D42779" s="294"/>
      <c r="E42779" s="294"/>
      <c r="F42779" s="294"/>
    </row>
    <row r="42780">
      <c r="A42780" s="294" t="s">
        <v>24373</v>
      </c>
      <c r="B42780" s="294"/>
      <c r="C42780" s="294"/>
      <c r="D42780" s="294"/>
      <c r="E42780" s="294"/>
      <c r="F42780" s="294"/>
    </row>
    <row r="42781">
      <c r="A42781" s="294" t="s">
        <v>23989</v>
      </c>
      <c r="B42781" s="294"/>
      <c r="C42781" s="294"/>
      <c r="D42781" s="294"/>
      <c r="E42781" s="294"/>
      <c r="F42781" s="294"/>
    </row>
    <row r="42782">
      <c r="A42782" s="294"/>
      <c r="B42782" s="294"/>
      <c r="C42782" s="294"/>
      <c r="D42782" s="294"/>
      <c r="E42782" s="294"/>
      <c r="F42782" s="294"/>
    </row>
    <row r="42783">
      <c r="A42783" s="294" t="s">
        <v>46000</v>
      </c>
      <c r="B42783" s="294"/>
      <c r="C42783" s="294"/>
      <c r="D42783" s="294"/>
      <c r="E42783" s="294"/>
      <c r="F42783" s="294"/>
    </row>
    <row r="42784">
      <c r="A42784" s="294" t="s">
        <v>46001</v>
      </c>
      <c r="B42784" s="294"/>
      <c r="C42784" s="294"/>
      <c r="D42784" s="294"/>
      <c r="E42784" s="294"/>
      <c r="F42784" s="294"/>
    </row>
    <row r="42785">
      <c r="A42785" s="294" t="s">
        <v>46002</v>
      </c>
      <c r="B42785" s="294"/>
      <c r="C42785" s="294"/>
      <c r="D42785" s="294"/>
      <c r="E42785" s="294"/>
      <c r="F42785" s="294"/>
    </row>
    <row r="42786">
      <c r="A42786" s="294" t="s">
        <v>46003</v>
      </c>
      <c r="B42786" s="294"/>
      <c r="C42786" s="294"/>
      <c r="D42786" s="294"/>
      <c r="E42786" s="294"/>
      <c r="F42786" s="294"/>
    </row>
    <row r="42787">
      <c r="A42787" s="294" t="s">
        <v>46004</v>
      </c>
      <c r="B42787" s="294"/>
      <c r="C42787" s="294"/>
      <c r="D42787" s="294"/>
      <c r="E42787" s="294"/>
      <c r="F42787" s="294"/>
    </row>
    <row r="42788">
      <c r="A42788" s="294"/>
      <c r="B42788" s="294"/>
      <c r="C42788" s="294"/>
      <c r="D42788" s="294"/>
      <c r="E42788" s="294"/>
      <c r="F42788" s="294"/>
    </row>
    <row r="42789">
      <c r="A42789" s="294" t="s">
        <v>28697</v>
      </c>
      <c r="B42789" s="294"/>
      <c r="C42789" s="294"/>
      <c r="D42789" s="294"/>
      <c r="E42789" s="294"/>
      <c r="F42789" s="294"/>
    </row>
    <row r="42790">
      <c r="A42790" s="294"/>
      <c r="B42790" s="294"/>
      <c r="C42790" s="294"/>
      <c r="D42790" s="294"/>
      <c r="E42790" s="294"/>
      <c r="F42790" s="294"/>
    </row>
    <row r="42791">
      <c r="A42791" s="294" t="s">
        <v>46005</v>
      </c>
      <c r="B42791" s="294"/>
      <c r="C42791" s="294"/>
      <c r="D42791" s="294"/>
      <c r="E42791" s="294"/>
      <c r="F42791" s="294"/>
    </row>
    <row r="42792">
      <c r="A42792" s="294" t="s">
        <v>46006</v>
      </c>
      <c r="B42792" s="294"/>
      <c r="C42792" s="294"/>
      <c r="D42792" s="294"/>
      <c r="E42792" s="294"/>
      <c r="F42792" s="294"/>
    </row>
    <row r="42793">
      <c r="A42793" s="294" t="s">
        <v>28700</v>
      </c>
      <c r="B42793" s="294"/>
      <c r="C42793" s="294"/>
      <c r="D42793" s="294"/>
      <c r="E42793" s="294"/>
      <c r="F42793" s="294"/>
    </row>
    <row r="42794">
      <c r="A42794" s="294" t="s">
        <v>46007</v>
      </c>
      <c r="B42794" s="294"/>
      <c r="C42794" s="294"/>
      <c r="D42794" s="294"/>
      <c r="E42794" s="294"/>
      <c r="F42794" s="294"/>
    </row>
    <row r="42795">
      <c r="A42795" s="294" t="s">
        <v>46008</v>
      </c>
      <c r="B42795" s="294"/>
      <c r="C42795" s="294"/>
      <c r="D42795" s="294"/>
      <c r="E42795" s="294"/>
      <c r="F42795" s="294"/>
    </row>
    <row r="42796">
      <c r="A42796" s="294" t="s">
        <v>28703</v>
      </c>
      <c r="B42796" s="294"/>
      <c r="C42796" s="294"/>
      <c r="D42796" s="294"/>
      <c r="E42796" s="294"/>
      <c r="F42796" s="294"/>
    </row>
    <row r="42797">
      <c r="A42797" s="294" t="s">
        <v>46009</v>
      </c>
      <c r="B42797" s="294"/>
      <c r="C42797" s="294"/>
      <c r="D42797" s="294"/>
      <c r="E42797" s="294"/>
      <c r="F42797" s="294"/>
    </row>
    <row r="42798">
      <c r="A42798" s="294" t="s">
        <v>46010</v>
      </c>
      <c r="B42798" s="294"/>
      <c r="C42798" s="294"/>
      <c r="D42798" s="294"/>
      <c r="E42798" s="294"/>
      <c r="F42798" s="294"/>
    </row>
    <row r="42799">
      <c r="A42799" s="294"/>
      <c r="B42799" s="294"/>
      <c r="C42799" s="294"/>
      <c r="D42799" s="294"/>
      <c r="E42799" s="294"/>
      <c r="F42799" s="294"/>
    </row>
    <row r="42800">
      <c r="A42800" s="294" t="s">
        <v>23321</v>
      </c>
      <c r="B42800" s="294"/>
      <c r="C42800" s="294"/>
      <c r="D42800" s="294"/>
      <c r="E42800" s="294"/>
      <c r="F42800" s="294"/>
    </row>
    <row r="42801">
      <c r="A42801" s="294" t="s">
        <v>25925</v>
      </c>
      <c r="B42801" s="294"/>
      <c r="C42801" s="294"/>
      <c r="D42801" s="294"/>
      <c r="E42801" s="294"/>
      <c r="F42801" s="294"/>
    </row>
    <row r="42802">
      <c r="A42802" s="294"/>
      <c r="B42802" s="294"/>
      <c r="C42802" s="294"/>
      <c r="D42802" s="294"/>
      <c r="E42802" s="294"/>
      <c r="F42802" s="294"/>
    </row>
    <row r="42803">
      <c r="A42803" s="294" t="s">
        <v>46011</v>
      </c>
      <c r="B42803" s="294"/>
      <c r="C42803" s="294"/>
      <c r="D42803" s="294"/>
      <c r="E42803" s="294"/>
      <c r="F42803" s="294"/>
    </row>
    <row r="42804">
      <c r="A42804" s="294" t="s">
        <v>46012</v>
      </c>
      <c r="B42804" s="294"/>
      <c r="C42804" s="294"/>
      <c r="D42804" s="294"/>
      <c r="E42804" s="294"/>
      <c r="F42804" s="294"/>
    </row>
    <row r="42805">
      <c r="A42805" s="294" t="s">
        <v>46013</v>
      </c>
      <c r="B42805" s="294"/>
      <c r="C42805" s="294"/>
      <c r="D42805" s="294"/>
      <c r="E42805" s="294"/>
      <c r="F42805" s="294"/>
    </row>
    <row r="42806">
      <c r="A42806" s="294" t="s">
        <v>46014</v>
      </c>
      <c r="B42806" s="294"/>
      <c r="C42806" s="294"/>
      <c r="D42806" s="294"/>
      <c r="E42806" s="294"/>
      <c r="F42806" s="294"/>
    </row>
    <row r="42807">
      <c r="A42807" s="294"/>
      <c r="B42807" s="294"/>
      <c r="C42807" s="294"/>
      <c r="D42807" s="294"/>
      <c r="E42807" s="294"/>
      <c r="F42807" s="294"/>
    </row>
    <row r="42808">
      <c r="A42808" s="294" t="s">
        <v>23771</v>
      </c>
      <c r="B42808" s="294"/>
      <c r="C42808" s="294"/>
      <c r="D42808" s="294"/>
      <c r="E42808" s="294"/>
      <c r="F42808" s="294"/>
    </row>
    <row r="42809">
      <c r="A42809" s="294" t="s">
        <v>28710</v>
      </c>
      <c r="B42809" s="294"/>
      <c r="C42809" s="294"/>
      <c r="D42809" s="294"/>
      <c r="E42809" s="294"/>
      <c r="F42809" s="294"/>
    </row>
    <row r="42810">
      <c r="A42810" s="294"/>
      <c r="B42810" s="294"/>
      <c r="C42810" s="294"/>
      <c r="D42810" s="294"/>
      <c r="E42810" s="294"/>
      <c r="F42810" s="294"/>
    </row>
    <row r="42811">
      <c r="A42811" s="294" t="s">
        <v>28711</v>
      </c>
      <c r="B42811" s="294"/>
      <c r="C42811" s="294"/>
      <c r="D42811" s="294"/>
      <c r="E42811" s="294"/>
      <c r="F42811" s="294"/>
    </row>
    <row r="42812">
      <c r="A42812" s="294" t="s">
        <v>46015</v>
      </c>
      <c r="B42812" s="294"/>
      <c r="C42812" s="294"/>
      <c r="D42812" s="294"/>
      <c r="E42812" s="294"/>
      <c r="F42812" s="294"/>
    </row>
    <row r="42813">
      <c r="A42813" s="294" t="s">
        <v>28713</v>
      </c>
      <c r="B42813" s="294"/>
      <c r="C42813" s="294"/>
      <c r="D42813" s="294"/>
      <c r="E42813" s="294"/>
      <c r="F42813" s="294"/>
    </row>
    <row r="42814">
      <c r="A42814" s="294" t="s">
        <v>28714</v>
      </c>
      <c r="B42814" s="294"/>
      <c r="C42814" s="294"/>
      <c r="D42814" s="294"/>
      <c r="E42814" s="294"/>
      <c r="F42814" s="294"/>
    </row>
    <row r="42815">
      <c r="A42815" s="294"/>
      <c r="B42815" s="294"/>
      <c r="C42815" s="294"/>
      <c r="D42815" s="294"/>
      <c r="E42815" s="294"/>
      <c r="F42815" s="294"/>
    </row>
    <row r="42816">
      <c r="A42816" s="294" t="s">
        <v>28715</v>
      </c>
      <c r="B42816" s="294"/>
      <c r="C42816" s="294"/>
      <c r="D42816" s="294"/>
      <c r="E42816" s="294"/>
      <c r="F42816" s="294"/>
    </row>
    <row r="42817">
      <c r="A42817" s="294"/>
      <c r="B42817" s="294"/>
      <c r="C42817" s="294"/>
      <c r="D42817" s="294"/>
      <c r="E42817" s="294"/>
      <c r="F42817" s="294"/>
    </row>
    <row r="42818">
      <c r="A42818" s="294" t="s">
        <v>46016</v>
      </c>
      <c r="B42818" s="294"/>
      <c r="C42818" s="294"/>
      <c r="D42818" s="294"/>
      <c r="E42818" s="294"/>
      <c r="F42818" s="294"/>
    </row>
    <row r="42819">
      <c r="A42819" s="294" t="s">
        <v>46017</v>
      </c>
      <c r="B42819" s="294"/>
      <c r="C42819" s="294"/>
      <c r="D42819" s="294"/>
      <c r="E42819" s="294"/>
      <c r="F42819" s="294"/>
    </row>
    <row r="42820">
      <c r="A42820" s="294" t="s">
        <v>46018</v>
      </c>
      <c r="B42820" s="294"/>
      <c r="C42820" s="294"/>
      <c r="D42820" s="294"/>
      <c r="E42820" s="294"/>
      <c r="F42820" s="294"/>
    </row>
    <row r="42821">
      <c r="A42821" s="294" t="s">
        <v>46019</v>
      </c>
      <c r="B42821" s="294"/>
      <c r="C42821" s="294"/>
      <c r="D42821" s="294"/>
      <c r="E42821" s="294"/>
      <c r="F42821" s="294"/>
    </row>
    <row r="42822">
      <c r="A42822" s="294" t="s">
        <v>46020</v>
      </c>
      <c r="B42822" s="294"/>
      <c r="C42822" s="294"/>
      <c r="D42822" s="294"/>
      <c r="E42822" s="294"/>
      <c r="F42822" s="294"/>
    </row>
    <row r="42823">
      <c r="A42823" s="294" t="s">
        <v>46021</v>
      </c>
      <c r="B42823" s="294"/>
      <c r="C42823" s="294"/>
      <c r="D42823" s="294"/>
      <c r="E42823" s="294"/>
      <c r="F42823" s="294"/>
    </row>
    <row r="42824">
      <c r="A42824" s="294"/>
      <c r="B42824" s="294"/>
      <c r="C42824" s="294"/>
      <c r="D42824" s="294"/>
      <c r="E42824" s="294"/>
      <c r="F42824" s="294"/>
    </row>
    <row r="42825">
      <c r="A42825" s="294" t="s">
        <v>41927</v>
      </c>
      <c r="B42825" s="294"/>
      <c r="C42825" s="294"/>
      <c r="D42825" s="294"/>
      <c r="E42825" s="294"/>
      <c r="F42825" s="294"/>
    </row>
  </sheetData>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2BE0"/>
    <pageSetUpPr/>
  </sheetPr>
  <sheetViews>
    <sheetView workbookViewId="0"/>
  </sheetViews>
  <sheetFormatPr customHeight="1" defaultColWidth="14.43" defaultRowHeight="15.0"/>
  <cols>
    <col customWidth="1" min="1" max="6" width="8.71"/>
  </cols>
  <sheetData>
    <row r="1">
      <c r="A1" s="294" t="s">
        <v>21266</v>
      </c>
      <c r="B1" s="294"/>
      <c r="C1" s="294"/>
      <c r="D1" s="294"/>
      <c r="E1" s="294"/>
      <c r="F1" s="294"/>
    </row>
    <row r="2">
      <c r="A2" s="294" t="s">
        <v>21267</v>
      </c>
      <c r="B2" s="294"/>
      <c r="C2" s="294"/>
      <c r="D2" s="294"/>
      <c r="E2" s="294"/>
      <c r="F2" s="294"/>
    </row>
    <row r="3">
      <c r="A3" s="294" t="s">
        <v>21268</v>
      </c>
      <c r="B3" s="294"/>
      <c r="C3" s="294"/>
      <c r="D3" s="294"/>
      <c r="E3" s="294"/>
      <c r="F3" s="294"/>
    </row>
    <row r="4">
      <c r="A4" s="294" t="s">
        <v>21269</v>
      </c>
      <c r="B4" s="294"/>
      <c r="C4" s="294"/>
      <c r="D4" s="294"/>
      <c r="E4" s="294"/>
      <c r="F4" s="294"/>
    </row>
    <row r="5">
      <c r="A5" s="294" t="s">
        <v>21270</v>
      </c>
      <c r="B5" s="294"/>
      <c r="C5" s="294"/>
      <c r="D5" s="294"/>
      <c r="E5" s="294"/>
      <c r="F5" s="294"/>
    </row>
    <row r="6">
      <c r="A6" s="294" t="s">
        <v>21271</v>
      </c>
      <c r="B6" s="294"/>
      <c r="C6" s="294"/>
      <c r="D6" s="294"/>
      <c r="E6" s="294"/>
      <c r="F6" s="294"/>
    </row>
    <row r="7">
      <c r="A7" s="294"/>
      <c r="B7" s="294"/>
      <c r="C7" s="294"/>
      <c r="D7" s="294"/>
      <c r="E7" s="294"/>
      <c r="F7" s="294"/>
    </row>
    <row r="8">
      <c r="A8" s="294"/>
      <c r="B8" s="294"/>
      <c r="C8" s="294"/>
      <c r="D8" s="294"/>
      <c r="E8" s="294"/>
      <c r="F8" s="294"/>
    </row>
    <row r="9">
      <c r="A9" s="294" t="s">
        <v>21272</v>
      </c>
      <c r="B9" s="294"/>
      <c r="C9" s="294"/>
      <c r="D9" s="294"/>
      <c r="E9" s="294"/>
      <c r="F9" s="294"/>
    </row>
    <row r="10">
      <c r="A10" s="294"/>
      <c r="B10" s="294"/>
      <c r="C10" s="294"/>
      <c r="D10" s="294"/>
      <c r="E10" s="294"/>
      <c r="F10" s="294"/>
    </row>
    <row r="11">
      <c r="A11" s="294" t="s">
        <v>21273</v>
      </c>
      <c r="B11" s="294"/>
      <c r="C11" s="294"/>
      <c r="D11" s="294"/>
      <c r="E11" s="294"/>
      <c r="F11" s="294"/>
    </row>
    <row r="12">
      <c r="A12" s="294" t="s">
        <v>21274</v>
      </c>
      <c r="B12" s="294"/>
      <c r="C12" s="294"/>
      <c r="D12" s="294"/>
      <c r="E12" s="294"/>
      <c r="F12" s="294"/>
    </row>
    <row r="13">
      <c r="A13" s="294" t="s">
        <v>21275</v>
      </c>
      <c r="B13" s="294"/>
      <c r="C13" s="294"/>
      <c r="D13" s="294"/>
      <c r="E13" s="294"/>
      <c r="F13" s="294"/>
    </row>
    <row r="14">
      <c r="A14" s="294" t="s">
        <v>21276</v>
      </c>
      <c r="B14" s="294"/>
      <c r="C14" s="294"/>
      <c r="D14" s="294"/>
      <c r="E14" s="294"/>
      <c r="F14" s="294"/>
    </row>
    <row r="15">
      <c r="A15" s="294" t="s">
        <v>21277</v>
      </c>
      <c r="B15" s="294"/>
      <c r="C15" s="294"/>
      <c r="D15" s="294"/>
      <c r="E15" s="294"/>
      <c r="F15" s="294"/>
    </row>
    <row r="16">
      <c r="A16" s="294" t="s">
        <v>21278</v>
      </c>
      <c r="B16" s="294"/>
      <c r="C16" s="294"/>
      <c r="D16" s="294"/>
      <c r="E16" s="294"/>
      <c r="F16" s="294"/>
    </row>
    <row r="17">
      <c r="A17" s="294" t="s">
        <v>21279</v>
      </c>
      <c r="B17" s="294"/>
      <c r="C17" s="294"/>
      <c r="D17" s="294"/>
      <c r="E17" s="294"/>
      <c r="F17" s="294"/>
    </row>
    <row r="18">
      <c r="A18" s="294" t="s">
        <v>21280</v>
      </c>
      <c r="B18" s="294"/>
      <c r="C18" s="294"/>
      <c r="D18" s="294"/>
      <c r="E18" s="294"/>
      <c r="F18" s="294"/>
    </row>
    <row r="19">
      <c r="A19" s="294" t="s">
        <v>21281</v>
      </c>
      <c r="B19" s="294"/>
      <c r="C19" s="294"/>
      <c r="D19" s="294"/>
      <c r="E19" s="294"/>
      <c r="F19" s="294"/>
    </row>
    <row r="20">
      <c r="A20" s="294" t="s">
        <v>21282</v>
      </c>
      <c r="B20" s="294"/>
      <c r="C20" s="294"/>
      <c r="D20" s="294"/>
      <c r="E20" s="294"/>
      <c r="F20" s="294"/>
    </row>
    <row r="21">
      <c r="A21" s="294"/>
      <c r="B21" s="294"/>
      <c r="C21" s="294"/>
      <c r="D21" s="294"/>
      <c r="E21" s="294"/>
      <c r="F21" s="294"/>
    </row>
    <row r="22">
      <c r="A22" s="294" t="s">
        <v>21283</v>
      </c>
      <c r="B22" s="294"/>
      <c r="C22" s="294"/>
      <c r="D22" s="294"/>
      <c r="E22" s="294"/>
      <c r="F22" s="294"/>
    </row>
    <row r="23">
      <c r="A23" s="294"/>
      <c r="B23" s="294"/>
      <c r="C23" s="294"/>
      <c r="D23" s="294"/>
      <c r="E23" s="294"/>
      <c r="F23" s="294"/>
    </row>
    <row r="24">
      <c r="A24" s="294" t="s">
        <v>21284</v>
      </c>
      <c r="B24" s="294"/>
      <c r="C24" s="294"/>
      <c r="D24" s="294"/>
      <c r="E24" s="294"/>
      <c r="F24" s="294"/>
    </row>
    <row r="25">
      <c r="A25" s="294" t="s">
        <v>21285</v>
      </c>
      <c r="B25" s="294"/>
      <c r="C25" s="294"/>
      <c r="D25" s="294"/>
      <c r="E25" s="294"/>
      <c r="F25" s="294"/>
    </row>
    <row r="26">
      <c r="A26" s="294" t="s">
        <v>21286</v>
      </c>
      <c r="B26" s="294"/>
      <c r="C26" s="294"/>
      <c r="D26" s="294"/>
      <c r="E26" s="294"/>
      <c r="F26" s="294"/>
    </row>
    <row r="27">
      <c r="A27" s="294" t="s">
        <v>21287</v>
      </c>
      <c r="B27" s="294"/>
      <c r="C27" s="294"/>
      <c r="D27" s="294"/>
      <c r="E27" s="294"/>
      <c r="F27" s="294"/>
    </row>
    <row r="28">
      <c r="A28" s="294"/>
      <c r="B28" s="294"/>
      <c r="C28" s="294"/>
      <c r="D28" s="294"/>
      <c r="E28" s="294"/>
      <c r="F28" s="294"/>
    </row>
    <row r="29">
      <c r="A29" s="294" t="s">
        <v>21288</v>
      </c>
      <c r="B29" s="294"/>
      <c r="C29" s="294"/>
      <c r="D29" s="294"/>
      <c r="E29" s="294"/>
      <c r="F29" s="294"/>
    </row>
    <row r="30">
      <c r="A30" s="294"/>
      <c r="B30" s="294"/>
      <c r="C30" s="294"/>
      <c r="D30" s="294"/>
      <c r="E30" s="294"/>
      <c r="F30" s="294"/>
    </row>
    <row r="31">
      <c r="A31" s="294" t="s">
        <v>21289</v>
      </c>
      <c r="B31" s="294"/>
      <c r="C31" s="294"/>
      <c r="D31" s="294"/>
      <c r="E31" s="294"/>
      <c r="F31" s="294"/>
    </row>
    <row r="32">
      <c r="A32" s="294" t="s">
        <v>21290</v>
      </c>
      <c r="B32" s="294"/>
      <c r="C32" s="294"/>
      <c r="D32" s="294"/>
      <c r="E32" s="294"/>
      <c r="F32" s="294"/>
    </row>
    <row r="33">
      <c r="A33" s="294" t="s">
        <v>21291</v>
      </c>
      <c r="B33" s="294"/>
      <c r="C33" s="294"/>
      <c r="D33" s="294"/>
      <c r="E33" s="294"/>
      <c r="F33" s="294"/>
    </row>
    <row r="34">
      <c r="A34" s="294" t="s">
        <v>21282</v>
      </c>
      <c r="B34" s="294"/>
      <c r="C34" s="294"/>
      <c r="D34" s="294"/>
      <c r="E34" s="294"/>
      <c r="F34" s="294"/>
    </row>
    <row r="35">
      <c r="A35" s="294"/>
      <c r="B35" s="294"/>
      <c r="C35" s="294"/>
      <c r="D35" s="294"/>
      <c r="E35" s="294"/>
      <c r="F35" s="294"/>
    </row>
    <row r="36">
      <c r="A36" s="294" t="s">
        <v>21292</v>
      </c>
      <c r="B36" s="294"/>
      <c r="C36" s="294"/>
      <c r="D36" s="294"/>
      <c r="E36" s="294"/>
      <c r="F36" s="294"/>
    </row>
    <row r="37">
      <c r="A37" s="294"/>
      <c r="B37" s="294"/>
      <c r="C37" s="294"/>
      <c r="D37" s="294"/>
      <c r="E37" s="294"/>
      <c r="F37" s="294"/>
    </row>
    <row r="38">
      <c r="A38" s="294" t="s">
        <v>21293</v>
      </c>
      <c r="B38" s="294"/>
      <c r="C38" s="294"/>
      <c r="D38" s="294"/>
      <c r="E38" s="294"/>
      <c r="F38" s="294"/>
    </row>
    <row r="39">
      <c r="A39" s="294" t="s">
        <v>21294</v>
      </c>
      <c r="B39" s="294"/>
      <c r="C39" s="294"/>
      <c r="D39" s="294"/>
      <c r="E39" s="294"/>
      <c r="F39" s="294"/>
    </row>
    <row r="40">
      <c r="A40" s="294" t="s">
        <v>21295</v>
      </c>
      <c r="B40" s="294"/>
      <c r="C40" s="294"/>
      <c r="D40" s="294"/>
      <c r="E40" s="294"/>
      <c r="F40" s="294"/>
    </row>
    <row r="41">
      <c r="A41" s="294" t="s">
        <v>21296</v>
      </c>
      <c r="B41" s="294"/>
      <c r="C41" s="294"/>
      <c r="D41" s="294"/>
      <c r="E41" s="294"/>
      <c r="F41" s="294"/>
    </row>
    <row r="42">
      <c r="A42" s="294" t="s">
        <v>21297</v>
      </c>
      <c r="B42" s="294"/>
      <c r="C42" s="294"/>
      <c r="D42" s="294"/>
      <c r="E42" s="294"/>
      <c r="F42" s="294"/>
    </row>
    <row r="43">
      <c r="A43" s="294"/>
      <c r="B43" s="294"/>
      <c r="C43" s="294"/>
      <c r="D43" s="294"/>
      <c r="E43" s="294"/>
      <c r="F43" s="294"/>
    </row>
    <row r="44">
      <c r="A44" s="294"/>
      <c r="B44" s="294"/>
      <c r="C44" s="294"/>
      <c r="D44" s="294"/>
      <c r="E44" s="294"/>
      <c r="F44" s="294"/>
    </row>
    <row r="45">
      <c r="A45" s="294" t="s">
        <v>21298</v>
      </c>
      <c r="B45" s="294"/>
      <c r="C45" s="294"/>
      <c r="D45" s="294"/>
      <c r="E45" s="294"/>
      <c r="F45" s="294"/>
    </row>
    <row r="46">
      <c r="A46" s="294"/>
      <c r="B46" s="294"/>
      <c r="C46" s="294"/>
      <c r="D46" s="294"/>
      <c r="E46" s="294"/>
      <c r="F46" s="294"/>
    </row>
    <row r="47">
      <c r="A47" s="294" t="s">
        <v>21299</v>
      </c>
      <c r="B47" s="294"/>
      <c r="C47" s="294"/>
      <c r="D47" s="294"/>
      <c r="E47" s="294"/>
      <c r="F47" s="294"/>
    </row>
    <row r="48">
      <c r="A48" s="294" t="s">
        <v>21300</v>
      </c>
      <c r="B48" s="294"/>
      <c r="C48" s="294"/>
      <c r="D48" s="294"/>
      <c r="E48" s="294"/>
      <c r="F48" s="294"/>
    </row>
    <row r="49">
      <c r="A49" s="294" t="s">
        <v>21301</v>
      </c>
      <c r="B49" s="294"/>
      <c r="C49" s="294"/>
      <c r="D49" s="294"/>
      <c r="E49" s="294"/>
      <c r="F49" s="294"/>
    </row>
    <row r="50">
      <c r="A50" s="294" t="s">
        <v>21302</v>
      </c>
      <c r="B50" s="294"/>
      <c r="C50" s="294"/>
      <c r="D50" s="294"/>
      <c r="E50" s="294"/>
      <c r="F50" s="294"/>
    </row>
    <row r="51">
      <c r="A51" s="294" t="s">
        <v>21303</v>
      </c>
      <c r="B51" s="294"/>
      <c r="C51" s="294"/>
      <c r="D51" s="294"/>
      <c r="E51" s="294"/>
      <c r="F51" s="294"/>
    </row>
    <row r="52">
      <c r="A52" s="294"/>
      <c r="B52" s="294"/>
      <c r="C52" s="294"/>
      <c r="D52" s="294"/>
      <c r="E52" s="294"/>
      <c r="F52" s="294"/>
    </row>
    <row r="53">
      <c r="A53" s="294" t="s">
        <v>21304</v>
      </c>
      <c r="B53" s="294"/>
      <c r="C53" s="294"/>
      <c r="D53" s="294"/>
      <c r="E53" s="294"/>
      <c r="F53" s="294"/>
    </row>
    <row r="54">
      <c r="A54" s="294" t="s">
        <v>21305</v>
      </c>
      <c r="B54" s="294"/>
      <c r="C54" s="294"/>
      <c r="D54" s="294"/>
      <c r="E54" s="294"/>
      <c r="F54" s="294"/>
    </row>
    <row r="55">
      <c r="A55" s="294" t="s">
        <v>21306</v>
      </c>
      <c r="B55" s="294"/>
      <c r="C55" s="294"/>
      <c r="D55" s="294"/>
      <c r="E55" s="294"/>
      <c r="F55" s="294"/>
    </row>
    <row r="56">
      <c r="A56" s="294" t="s">
        <v>21307</v>
      </c>
      <c r="B56" s="294"/>
      <c r="C56" s="294"/>
      <c r="D56" s="294"/>
      <c r="E56" s="294"/>
      <c r="F56" s="294"/>
    </row>
    <row r="57">
      <c r="A57" s="294" t="s">
        <v>21308</v>
      </c>
      <c r="B57" s="294"/>
      <c r="C57" s="294"/>
      <c r="D57" s="294"/>
      <c r="E57" s="294"/>
      <c r="F57" s="294"/>
    </row>
    <row r="58">
      <c r="A58" s="294" t="s">
        <v>21309</v>
      </c>
      <c r="B58" s="294"/>
      <c r="C58" s="294"/>
      <c r="D58" s="294"/>
      <c r="E58" s="294"/>
      <c r="F58" s="294"/>
    </row>
    <row r="59">
      <c r="A59" s="294" t="s">
        <v>21310</v>
      </c>
      <c r="B59" s="294"/>
      <c r="C59" s="294"/>
      <c r="D59" s="294"/>
      <c r="E59" s="294"/>
      <c r="F59" s="294"/>
    </row>
    <row r="60">
      <c r="A60" s="294" t="s">
        <v>21311</v>
      </c>
      <c r="B60" s="294"/>
      <c r="C60" s="294"/>
      <c r="D60" s="294"/>
      <c r="E60" s="294"/>
      <c r="F60" s="294"/>
    </row>
    <row r="61">
      <c r="A61" s="294"/>
      <c r="B61" s="294"/>
      <c r="C61" s="294"/>
      <c r="D61" s="294"/>
      <c r="E61" s="294"/>
      <c r="F61" s="294"/>
    </row>
    <row r="62">
      <c r="A62" s="294" t="s">
        <v>21312</v>
      </c>
      <c r="B62" s="294"/>
      <c r="C62" s="294"/>
      <c r="D62" s="294"/>
      <c r="E62" s="294"/>
      <c r="F62" s="294"/>
    </row>
    <row r="63">
      <c r="A63" s="294" t="s">
        <v>21313</v>
      </c>
      <c r="B63" s="294"/>
      <c r="C63" s="294"/>
      <c r="D63" s="294"/>
      <c r="E63" s="294"/>
      <c r="F63" s="294"/>
    </row>
    <row r="64">
      <c r="A64" s="294" t="s">
        <v>21314</v>
      </c>
      <c r="B64" s="294"/>
      <c r="C64" s="294"/>
      <c r="D64" s="294"/>
      <c r="E64" s="294"/>
      <c r="F64" s="294"/>
    </row>
    <row r="65">
      <c r="A65" s="294" t="s">
        <v>21271</v>
      </c>
      <c r="B65" s="294"/>
      <c r="C65" s="294"/>
      <c r="D65" s="294"/>
      <c r="E65" s="294"/>
      <c r="F65" s="294"/>
    </row>
    <row r="66">
      <c r="A66" s="294"/>
      <c r="B66" s="294"/>
      <c r="C66" s="294"/>
      <c r="D66" s="294"/>
      <c r="E66" s="294"/>
      <c r="F66" s="294"/>
    </row>
    <row r="67">
      <c r="A67" s="294"/>
      <c r="B67" s="294"/>
      <c r="C67" s="294"/>
      <c r="D67" s="294"/>
      <c r="E67" s="294"/>
      <c r="F67" s="294"/>
    </row>
    <row r="68">
      <c r="A68" s="294"/>
      <c r="B68" s="294"/>
      <c r="C68" s="294"/>
      <c r="D68" s="294"/>
      <c r="E68" s="294"/>
      <c r="F68" s="294"/>
    </row>
    <row r="69">
      <c r="A69" s="294" t="s">
        <v>21315</v>
      </c>
      <c r="B69" s="294"/>
      <c r="C69" s="294"/>
      <c r="D69" s="294"/>
      <c r="E69" s="294"/>
      <c r="F69" s="294"/>
    </row>
    <row r="70">
      <c r="A70" s="294"/>
      <c r="B70" s="294"/>
      <c r="C70" s="294"/>
      <c r="D70" s="294"/>
      <c r="E70" s="294"/>
      <c r="F70" s="294"/>
    </row>
    <row r="71">
      <c r="A71" s="294" t="s">
        <v>21316</v>
      </c>
      <c r="B71" s="294"/>
      <c r="C71" s="294"/>
      <c r="D71" s="294"/>
      <c r="E71" s="294"/>
      <c r="F71" s="294"/>
    </row>
    <row r="72">
      <c r="A72" s="294" t="s">
        <v>21317</v>
      </c>
      <c r="B72" s="294"/>
      <c r="C72" s="294"/>
      <c r="D72" s="294"/>
      <c r="E72" s="294"/>
      <c r="F72" s="294"/>
    </row>
    <row r="73">
      <c r="A73" s="294" t="s">
        <v>21318</v>
      </c>
      <c r="B73" s="294"/>
      <c r="C73" s="294"/>
      <c r="D73" s="294"/>
      <c r="E73" s="294"/>
      <c r="F73" s="294"/>
    </row>
    <row r="74">
      <c r="A74" s="294" t="s">
        <v>21319</v>
      </c>
      <c r="B74" s="294"/>
      <c r="C74" s="294"/>
      <c r="D74" s="294"/>
      <c r="E74" s="294"/>
      <c r="F74" s="294"/>
    </row>
    <row r="75">
      <c r="A75" s="294" t="s">
        <v>21320</v>
      </c>
      <c r="B75" s="294"/>
      <c r="C75" s="294"/>
      <c r="D75" s="294"/>
      <c r="E75" s="294"/>
      <c r="F75" s="294"/>
    </row>
    <row r="76">
      <c r="A76" s="294" t="s">
        <v>21321</v>
      </c>
      <c r="B76" s="294"/>
      <c r="C76" s="294"/>
      <c r="D76" s="294"/>
      <c r="E76" s="294"/>
      <c r="F76" s="294"/>
    </row>
    <row r="77">
      <c r="A77" s="294" t="s">
        <v>21322</v>
      </c>
      <c r="B77" s="294"/>
      <c r="C77" s="294"/>
      <c r="D77" s="294"/>
      <c r="E77" s="294"/>
      <c r="F77" s="294"/>
    </row>
    <row r="78">
      <c r="A78" s="294" t="s">
        <v>21323</v>
      </c>
      <c r="B78" s="294"/>
      <c r="C78" s="294"/>
      <c r="D78" s="294"/>
      <c r="E78" s="294"/>
      <c r="F78" s="294"/>
    </row>
    <row r="79">
      <c r="A79" s="294" t="s">
        <v>21324</v>
      </c>
      <c r="B79" s="294"/>
      <c r="C79" s="294"/>
      <c r="D79" s="294"/>
      <c r="E79" s="294"/>
      <c r="F79" s="294"/>
    </row>
    <row r="80">
      <c r="A80" s="294" t="s">
        <v>21325</v>
      </c>
      <c r="B80" s="294"/>
      <c r="C80" s="294"/>
      <c r="D80" s="294"/>
      <c r="E80" s="294"/>
      <c r="F80" s="294"/>
    </row>
    <row r="81">
      <c r="A81" s="294"/>
      <c r="B81" s="294"/>
      <c r="C81" s="294"/>
      <c r="D81" s="294"/>
      <c r="E81" s="294"/>
      <c r="F81" s="294"/>
    </row>
    <row r="82">
      <c r="A82" s="294" t="s">
        <v>21326</v>
      </c>
      <c r="B82" s="294"/>
      <c r="C82" s="294"/>
      <c r="D82" s="294"/>
      <c r="E82" s="294"/>
      <c r="F82" s="294"/>
    </row>
    <row r="83">
      <c r="A83" s="294"/>
      <c r="B83" s="294"/>
      <c r="C83" s="294"/>
      <c r="D83" s="294"/>
      <c r="E83" s="294"/>
      <c r="F83" s="294"/>
    </row>
    <row r="84">
      <c r="A84" s="294" t="s">
        <v>21327</v>
      </c>
      <c r="B84" s="294"/>
      <c r="C84" s="294"/>
      <c r="D84" s="294"/>
      <c r="E84" s="294"/>
      <c r="F84" s="294"/>
    </row>
    <row r="85">
      <c r="A85" s="294" t="s">
        <v>21328</v>
      </c>
      <c r="B85" s="294"/>
      <c r="C85" s="294"/>
      <c r="D85" s="294"/>
      <c r="E85" s="294"/>
      <c r="F85" s="294"/>
    </row>
    <row r="86">
      <c r="A86" s="294" t="s">
        <v>21329</v>
      </c>
      <c r="B86" s="294"/>
      <c r="C86" s="294"/>
      <c r="D86" s="294"/>
      <c r="E86" s="294"/>
      <c r="F86" s="294"/>
    </row>
    <row r="87">
      <c r="A87" s="294" t="s">
        <v>21330</v>
      </c>
      <c r="B87" s="294"/>
      <c r="C87" s="294"/>
      <c r="D87" s="294"/>
      <c r="E87" s="294"/>
      <c r="F87" s="294"/>
    </row>
    <row r="88">
      <c r="A88" s="294" t="str">
        <f t="array" ref="A88">-Doṣa: Pitta</f>
        <v>#NAME?</v>
      </c>
      <c r="B88" s="294"/>
      <c r="C88" s="294"/>
      <c r="D88" s="294"/>
      <c r="E88" s="294"/>
      <c r="F88" s="294"/>
    </row>
    <row r="89">
      <c r="A89" s="294" t="s">
        <v>21331</v>
      </c>
      <c r="B89" s="294"/>
      <c r="C89" s="294"/>
      <c r="D89" s="294"/>
      <c r="E89" s="294"/>
      <c r="F89" s="294"/>
    </row>
    <row r="90">
      <c r="A90" s="294" t="s">
        <v>21332</v>
      </c>
      <c r="B90" s="294"/>
      <c r="C90" s="294"/>
      <c r="D90" s="294"/>
      <c r="E90" s="294"/>
      <c r="F90" s="294"/>
    </row>
    <row r="91">
      <c r="A91" s="294" t="s">
        <v>21333</v>
      </c>
      <c r="B91" s="294"/>
      <c r="C91" s="294"/>
      <c r="D91" s="294"/>
      <c r="E91" s="294"/>
      <c r="F91" s="294"/>
    </row>
    <row r="92">
      <c r="A92" s="294" t="s">
        <v>21334</v>
      </c>
      <c r="B92" s="294"/>
      <c r="C92" s="294"/>
      <c r="D92" s="294"/>
      <c r="E92" s="294"/>
      <c r="F92" s="294"/>
    </row>
    <row r="93">
      <c r="A93" s="294"/>
      <c r="B93" s="294"/>
      <c r="C93" s="294"/>
      <c r="D93" s="294"/>
      <c r="E93" s="294"/>
      <c r="F93" s="294"/>
    </row>
    <row r="94">
      <c r="A94" s="294" t="s">
        <v>21335</v>
      </c>
      <c r="B94" s="294"/>
      <c r="C94" s="294"/>
      <c r="D94" s="294"/>
      <c r="E94" s="294"/>
      <c r="F94" s="294"/>
    </row>
    <row r="95">
      <c r="A95" s="294"/>
      <c r="B95" s="294"/>
      <c r="C95" s="294"/>
      <c r="D95" s="294"/>
      <c r="E95" s="294"/>
      <c r="F95" s="294"/>
    </row>
    <row r="96">
      <c r="A96" s="294" t="s">
        <v>21336</v>
      </c>
      <c r="B96" s="294"/>
      <c r="C96" s="294"/>
      <c r="D96" s="294"/>
      <c r="E96" s="294"/>
      <c r="F96" s="294"/>
    </row>
    <row r="97">
      <c r="A97" s="294" t="s">
        <v>21337</v>
      </c>
      <c r="B97" s="294"/>
      <c r="C97" s="294"/>
      <c r="D97" s="294"/>
      <c r="E97" s="294"/>
      <c r="F97" s="294"/>
    </row>
    <row r="98">
      <c r="A98" s="294" t="s">
        <v>21338</v>
      </c>
      <c r="B98" s="294"/>
      <c r="C98" s="294"/>
      <c r="D98" s="294"/>
      <c r="E98" s="294"/>
      <c r="F98" s="294"/>
    </row>
    <row r="99">
      <c r="A99" s="294" t="s">
        <v>21339</v>
      </c>
      <c r="B99" s="294"/>
      <c r="C99" s="294"/>
      <c r="D99" s="294"/>
      <c r="E99" s="294"/>
      <c r="F99" s="294"/>
    </row>
    <row r="100">
      <c r="A100" s="294" t="s">
        <v>21340</v>
      </c>
      <c r="B100" s="294"/>
      <c r="C100" s="294"/>
      <c r="D100" s="294"/>
      <c r="E100" s="294"/>
      <c r="F100" s="294"/>
    </row>
    <row r="101">
      <c r="A101" s="294" t="s">
        <v>21341</v>
      </c>
      <c r="B101" s="294"/>
      <c r="C101" s="294"/>
      <c r="D101" s="294"/>
      <c r="E101" s="294"/>
      <c r="F101" s="294"/>
    </row>
    <row r="102">
      <c r="A102" s="294" t="s">
        <v>21342</v>
      </c>
      <c r="B102" s="294"/>
      <c r="C102" s="294"/>
      <c r="D102" s="294"/>
      <c r="E102" s="294"/>
      <c r="F102" s="294"/>
    </row>
    <row r="103">
      <c r="A103" s="294" t="str">
        <f>-Bhringaraja Taila, Nimba Taila</f>
        <v>#ERROR!</v>
      </c>
      <c r="B103" s="294"/>
      <c r="C103" s="294"/>
      <c r="D103" s="294"/>
      <c r="E103" s="294"/>
      <c r="F103" s="294"/>
    </row>
    <row r="104">
      <c r="A104" s="294" t="s">
        <v>21343</v>
      </c>
      <c r="B104" s="294"/>
      <c r="C104" s="294"/>
      <c r="D104" s="294"/>
      <c r="E104" s="294"/>
      <c r="F104" s="294"/>
    </row>
    <row r="105">
      <c r="A105" s="294"/>
      <c r="B105" s="294"/>
      <c r="C105" s="294"/>
      <c r="D105" s="294"/>
      <c r="E105" s="294"/>
      <c r="F105" s="294"/>
    </row>
    <row r="106">
      <c r="A106" s="294" t="s">
        <v>21344</v>
      </c>
      <c r="B106" s="294"/>
      <c r="C106" s="294"/>
      <c r="D106" s="294"/>
      <c r="E106" s="294"/>
      <c r="F106" s="294"/>
    </row>
    <row r="107">
      <c r="A107" s="294" t="s">
        <v>21345</v>
      </c>
      <c r="B107" s="294"/>
      <c r="C107" s="294"/>
      <c r="D107" s="294"/>
      <c r="E107" s="294"/>
      <c r="F107" s="294"/>
    </row>
    <row r="108">
      <c r="A108" s="294"/>
      <c r="B108" s="294"/>
      <c r="C108" s="294"/>
      <c r="D108" s="294"/>
      <c r="E108" s="294"/>
      <c r="F108" s="294"/>
    </row>
    <row r="109">
      <c r="A109" s="294" t="s">
        <v>21346</v>
      </c>
      <c r="B109" s="294"/>
      <c r="C109" s="294"/>
      <c r="D109" s="294"/>
      <c r="E109" s="294"/>
      <c r="F109" s="294"/>
    </row>
    <row r="110">
      <c r="A110" s="294" t="s">
        <v>21347</v>
      </c>
      <c r="B110" s="294"/>
      <c r="C110" s="294"/>
      <c r="D110" s="294"/>
      <c r="E110" s="294"/>
      <c r="F110" s="294"/>
    </row>
    <row r="111">
      <c r="A111" s="294" t="s">
        <v>21348</v>
      </c>
      <c r="B111" s="294"/>
      <c r="C111" s="294"/>
      <c r="D111" s="294"/>
      <c r="E111" s="294"/>
      <c r="F111" s="294"/>
    </row>
    <row r="112">
      <c r="A112" s="294" t="s">
        <v>21349</v>
      </c>
      <c r="B112" s="294"/>
      <c r="C112" s="294"/>
      <c r="D112" s="294"/>
      <c r="E112" s="294"/>
      <c r="F112" s="294"/>
    </row>
    <row r="113">
      <c r="A113" s="294"/>
      <c r="B113" s="294"/>
      <c r="C113" s="294"/>
      <c r="D113" s="294"/>
      <c r="E113" s="294"/>
      <c r="F113" s="294"/>
    </row>
    <row r="114">
      <c r="A114" s="294" t="s">
        <v>21350</v>
      </c>
      <c r="B114" s="294"/>
      <c r="C114" s="294"/>
      <c r="D114" s="294"/>
      <c r="E114" s="294"/>
      <c r="F114" s="294"/>
    </row>
    <row r="115">
      <c r="A115" s="294"/>
      <c r="B115" s="294"/>
      <c r="C115" s="294"/>
      <c r="D115" s="294"/>
      <c r="E115" s="294"/>
      <c r="F115" s="294"/>
    </row>
    <row r="116">
      <c r="A116" s="294" t="s">
        <v>21351</v>
      </c>
      <c r="B116" s="294"/>
      <c r="C116" s="294"/>
      <c r="D116" s="294"/>
      <c r="E116" s="294"/>
      <c r="F116" s="294"/>
    </row>
    <row r="117">
      <c r="A117" s="294" t="s">
        <v>21352</v>
      </c>
      <c r="B117" s="294"/>
      <c r="C117" s="294"/>
      <c r="D117" s="294"/>
      <c r="E117" s="294"/>
      <c r="F117" s="294"/>
    </row>
    <row r="118">
      <c r="A118" s="294" t="s">
        <v>21353</v>
      </c>
      <c r="B118" s="294"/>
      <c r="C118" s="294"/>
      <c r="D118" s="294"/>
      <c r="E118" s="294"/>
      <c r="F118" s="294"/>
    </row>
    <row r="119">
      <c r="A119" s="294" t="s">
        <v>21354</v>
      </c>
      <c r="B119" s="294"/>
      <c r="C119" s="294"/>
      <c r="D119" s="294"/>
      <c r="E119" s="294"/>
      <c r="F119" s="294"/>
    </row>
    <row r="120">
      <c r="A120" s="294"/>
      <c r="B120" s="294"/>
      <c r="C120" s="294"/>
      <c r="D120" s="294"/>
      <c r="E120" s="294"/>
      <c r="F120" s="294"/>
    </row>
    <row r="121">
      <c r="A121" s="294"/>
      <c r="B121" s="294"/>
      <c r="C121" s="294"/>
      <c r="D121" s="294"/>
      <c r="E121" s="294"/>
      <c r="F121" s="294"/>
    </row>
    <row r="122">
      <c r="A122" s="294" t="s">
        <v>21355</v>
      </c>
      <c r="B122" s="294"/>
      <c r="C122" s="294"/>
      <c r="D122" s="294"/>
      <c r="E122" s="294"/>
      <c r="F122" s="294"/>
    </row>
    <row r="123">
      <c r="A123" s="294"/>
      <c r="B123" s="294"/>
      <c r="C123" s="294"/>
      <c r="D123" s="294"/>
      <c r="E123" s="294"/>
      <c r="F123" s="294"/>
    </row>
    <row r="124">
      <c r="A124" s="294" t="s">
        <v>21356</v>
      </c>
      <c r="B124" s="294"/>
      <c r="C124" s="294"/>
      <c r="D124" s="294"/>
      <c r="E124" s="294"/>
      <c r="F124" s="294"/>
    </row>
    <row r="125">
      <c r="A125" s="294" t="s">
        <v>21357</v>
      </c>
      <c r="B125" s="294"/>
      <c r="C125" s="294"/>
      <c r="D125" s="294"/>
      <c r="E125" s="294"/>
      <c r="F125" s="294"/>
    </row>
    <row r="126">
      <c r="A126" s="294" t="s">
        <v>21358</v>
      </c>
      <c r="B126" s="294"/>
      <c r="C126" s="294"/>
      <c r="D126" s="294"/>
      <c r="E126" s="294"/>
      <c r="F126" s="294"/>
    </row>
    <row r="127">
      <c r="A127" s="294" t="s">
        <v>21359</v>
      </c>
      <c r="B127" s="294"/>
      <c r="C127" s="294"/>
      <c r="D127" s="294"/>
      <c r="E127" s="294"/>
      <c r="F127" s="294"/>
    </row>
    <row r="128">
      <c r="A128" s="294" t="s">
        <v>21360</v>
      </c>
      <c r="B128" s="294"/>
      <c r="C128" s="294"/>
      <c r="D128" s="294"/>
      <c r="E128" s="294"/>
      <c r="F128" s="294"/>
    </row>
    <row r="129">
      <c r="A129" s="294" t="s">
        <v>21361</v>
      </c>
      <c r="B129" s="294"/>
      <c r="C129" s="294"/>
      <c r="D129" s="294"/>
      <c r="E129" s="294"/>
      <c r="F129" s="294"/>
    </row>
    <row r="130">
      <c r="A130" s="294" t="s">
        <v>21362</v>
      </c>
      <c r="B130" s="294"/>
      <c r="C130" s="294"/>
      <c r="D130" s="294"/>
      <c r="E130" s="294"/>
      <c r="F130" s="294"/>
    </row>
    <row r="131">
      <c r="A131" s="294" t="s">
        <v>21363</v>
      </c>
      <c r="B131" s="294"/>
      <c r="C131" s="294"/>
      <c r="D131" s="294"/>
      <c r="E131" s="294"/>
      <c r="F131" s="294"/>
    </row>
    <row r="132">
      <c r="A132" s="294" t="s">
        <v>21364</v>
      </c>
      <c r="B132" s="294"/>
      <c r="C132" s="294"/>
      <c r="D132" s="294"/>
      <c r="E132" s="294"/>
      <c r="F132" s="294"/>
    </row>
    <row r="133">
      <c r="A133" s="294" t="s">
        <v>21365</v>
      </c>
      <c r="B133" s="294"/>
      <c r="C133" s="294"/>
      <c r="D133" s="294"/>
      <c r="E133" s="294"/>
      <c r="F133" s="294"/>
    </row>
    <row r="134">
      <c r="A134" s="294" t="s">
        <v>21366</v>
      </c>
      <c r="B134" s="294"/>
      <c r="C134" s="294"/>
      <c r="D134" s="294"/>
      <c r="E134" s="294"/>
      <c r="F134" s="294"/>
    </row>
    <row r="135">
      <c r="A135" s="294" t="s">
        <v>21367</v>
      </c>
      <c r="B135" s="294"/>
      <c r="C135" s="294"/>
      <c r="D135" s="294"/>
      <c r="E135" s="294"/>
      <c r="F135" s="294"/>
    </row>
    <row r="136">
      <c r="A136" s="294" t="s">
        <v>21368</v>
      </c>
      <c r="B136" s="294"/>
      <c r="C136" s="294"/>
      <c r="D136" s="294"/>
      <c r="E136" s="294"/>
      <c r="F136" s="294"/>
    </row>
    <row r="137">
      <c r="A137" s="294" t="s">
        <v>21369</v>
      </c>
      <c r="B137" s="294" t="s">
        <v>21370</v>
      </c>
      <c r="C137" s="294"/>
      <c r="D137" s="294"/>
      <c r="E137" s="294"/>
      <c r="F137" s="294"/>
    </row>
    <row r="138">
      <c r="A138" s="294" t="s">
        <v>21371</v>
      </c>
      <c r="B138" s="294" t="s">
        <v>21372</v>
      </c>
      <c r="C138" s="294"/>
      <c r="D138" s="294"/>
      <c r="E138" s="294"/>
      <c r="F138" s="294"/>
    </row>
    <row r="139">
      <c r="A139" s="294" t="s">
        <v>21373</v>
      </c>
      <c r="B139" s="294" t="s">
        <v>21374</v>
      </c>
      <c r="C139" s="294"/>
      <c r="D139" s="294"/>
      <c r="E139" s="294"/>
      <c r="F139" s="294"/>
    </row>
    <row r="140">
      <c r="A140" s="294" t="s">
        <v>21375</v>
      </c>
      <c r="B140" s="294" t="s">
        <v>21376</v>
      </c>
      <c r="C140" s="294"/>
      <c r="D140" s="294"/>
      <c r="E140" s="294"/>
      <c r="F140" s="294"/>
    </row>
    <row r="141">
      <c r="A141" s="294" t="s">
        <v>21377</v>
      </c>
      <c r="B141" s="294" t="s">
        <v>21378</v>
      </c>
      <c r="C141" s="294"/>
      <c r="D141" s="294"/>
      <c r="E141" s="294"/>
      <c r="F141" s="294"/>
    </row>
    <row r="142">
      <c r="A142" s="294"/>
      <c r="B142" s="294"/>
      <c r="C142" s="294"/>
      <c r="D142" s="294"/>
      <c r="E142" s="294"/>
      <c r="F142" s="294"/>
    </row>
    <row r="143">
      <c r="A143" s="294"/>
      <c r="B143" s="294"/>
      <c r="C143" s="294"/>
      <c r="D143" s="294"/>
      <c r="E143" s="294"/>
      <c r="F143" s="294"/>
    </row>
    <row r="144">
      <c r="A144" s="294" t="s">
        <v>21312</v>
      </c>
      <c r="B144" s="294"/>
      <c r="C144" s="294"/>
      <c r="D144" s="294"/>
      <c r="E144" s="294"/>
      <c r="F144" s="294"/>
    </row>
    <row r="145">
      <c r="A145" s="294" t="s">
        <v>21379</v>
      </c>
      <c r="B145" s="294"/>
      <c r="C145" s="294"/>
      <c r="D145" s="294"/>
      <c r="E145" s="294"/>
      <c r="F145" s="294"/>
    </row>
    <row r="146">
      <c r="A146" s="294" t="s">
        <v>21270</v>
      </c>
      <c r="B146" s="294"/>
      <c r="C146" s="294"/>
      <c r="D146" s="294"/>
      <c r="E146" s="294"/>
      <c r="F146" s="294"/>
    </row>
    <row r="147">
      <c r="A147" s="294" t="s">
        <v>21380</v>
      </c>
      <c r="B147" s="294"/>
      <c r="C147" s="294"/>
      <c r="D147" s="294"/>
      <c r="E147" s="294"/>
      <c r="F147" s="294"/>
    </row>
    <row r="148">
      <c r="A148" s="294"/>
      <c r="B148" s="294"/>
      <c r="C148" s="294"/>
      <c r="D148" s="294"/>
      <c r="E148" s="294"/>
      <c r="F148" s="294"/>
    </row>
    <row r="149">
      <c r="A149" s="294"/>
      <c r="B149" s="294"/>
      <c r="C149" s="294"/>
      <c r="D149" s="294"/>
      <c r="E149" s="294"/>
      <c r="F149" s="294"/>
    </row>
    <row r="150">
      <c r="A150" s="294" t="s">
        <v>21272</v>
      </c>
      <c r="B150" s="294"/>
      <c r="C150" s="294"/>
      <c r="D150" s="294"/>
      <c r="E150" s="294"/>
      <c r="F150" s="294"/>
    </row>
    <row r="151">
      <c r="A151" s="294"/>
      <c r="B151" s="294"/>
      <c r="C151" s="294"/>
      <c r="D151" s="294"/>
      <c r="E151" s="294"/>
      <c r="F151" s="294"/>
    </row>
    <row r="152">
      <c r="A152" s="294" t="s">
        <v>21381</v>
      </c>
      <c r="B152" s="294"/>
      <c r="C152" s="294"/>
      <c r="D152" s="294"/>
      <c r="E152" s="294"/>
      <c r="F152" s="294"/>
    </row>
    <row r="153">
      <c r="A153" s="294" t="s">
        <v>21382</v>
      </c>
      <c r="B153" s="294"/>
      <c r="C153" s="294"/>
      <c r="D153" s="294"/>
      <c r="E153" s="294"/>
      <c r="F153" s="294"/>
    </row>
    <row r="154">
      <c r="A154" s="294" t="s">
        <v>21383</v>
      </c>
      <c r="B154" s="294"/>
      <c r="C154" s="294"/>
      <c r="D154" s="294"/>
      <c r="E154" s="294"/>
      <c r="F154" s="294"/>
    </row>
    <row r="155">
      <c r="A155" s="294" t="s">
        <v>21384</v>
      </c>
      <c r="B155" s="294"/>
      <c r="C155" s="294"/>
      <c r="D155" s="294"/>
      <c r="E155" s="294"/>
      <c r="F155" s="294"/>
    </row>
    <row r="156">
      <c r="A156" s="294" t="s">
        <v>21385</v>
      </c>
      <c r="B156" s="294"/>
      <c r="C156" s="294"/>
      <c r="D156" s="294"/>
      <c r="E156" s="294"/>
      <c r="F156" s="294"/>
    </row>
    <row r="157">
      <c r="A157" s="294" t="s">
        <v>21386</v>
      </c>
      <c r="B157" s="294"/>
      <c r="C157" s="294"/>
      <c r="D157" s="294"/>
      <c r="E157" s="294"/>
      <c r="F157" s="294"/>
    </row>
    <row r="158">
      <c r="A158" s="294" t="s">
        <v>21387</v>
      </c>
      <c r="B158" s="294"/>
      <c r="C158" s="294"/>
      <c r="D158" s="294"/>
      <c r="E158" s="294"/>
      <c r="F158" s="294"/>
    </row>
    <row r="159">
      <c r="A159" s="294"/>
      <c r="B159" s="294"/>
      <c r="C159" s="294"/>
      <c r="D159" s="294"/>
      <c r="E159" s="294"/>
      <c r="F159" s="294"/>
    </row>
    <row r="160">
      <c r="A160" s="294" t="s">
        <v>21283</v>
      </c>
      <c r="B160" s="294"/>
      <c r="C160" s="294"/>
      <c r="D160" s="294"/>
      <c r="E160" s="294"/>
      <c r="F160" s="294"/>
    </row>
    <row r="161">
      <c r="A161" s="294"/>
      <c r="B161" s="294"/>
      <c r="C161" s="294"/>
      <c r="D161" s="294"/>
      <c r="E161" s="294"/>
      <c r="F161" s="294"/>
    </row>
    <row r="162">
      <c r="A162" s="294" t="s">
        <v>21388</v>
      </c>
      <c r="B162" s="294"/>
      <c r="C162" s="294"/>
      <c r="D162" s="294"/>
      <c r="E162" s="294"/>
      <c r="F162" s="294"/>
    </row>
    <row r="163">
      <c r="A163" s="294" t="s">
        <v>21389</v>
      </c>
      <c r="B163" s="294"/>
      <c r="C163" s="294"/>
      <c r="D163" s="294"/>
      <c r="E163" s="294"/>
      <c r="F163" s="294"/>
    </row>
    <row r="164">
      <c r="A164" s="294" t="s">
        <v>21390</v>
      </c>
      <c r="B164" s="294"/>
      <c r="C164" s="294"/>
      <c r="D164" s="294"/>
      <c r="E164" s="294"/>
      <c r="F164" s="294"/>
    </row>
    <row r="165">
      <c r="A165" s="294" t="s">
        <v>21391</v>
      </c>
      <c r="B165" s="294"/>
      <c r="C165" s="294"/>
      <c r="D165" s="294"/>
      <c r="E165" s="294"/>
      <c r="F165" s="294"/>
    </row>
    <row r="166">
      <c r="A166" s="294" t="s">
        <v>21392</v>
      </c>
      <c r="B166" s="294"/>
      <c r="C166" s="294"/>
      <c r="D166" s="294"/>
      <c r="E166" s="294"/>
      <c r="F166" s="294"/>
    </row>
    <row r="167">
      <c r="A167" s="294"/>
      <c r="B167" s="294"/>
      <c r="C167" s="294"/>
      <c r="D167" s="294"/>
      <c r="E167" s="294"/>
      <c r="F167" s="294"/>
    </row>
    <row r="168">
      <c r="A168" s="294" t="s">
        <v>21393</v>
      </c>
      <c r="B168" s="294"/>
      <c r="C168" s="294"/>
      <c r="D168" s="294"/>
      <c r="E168" s="294"/>
      <c r="F168" s="294"/>
    </row>
    <row r="169">
      <c r="A169" s="294"/>
      <c r="B169" s="294"/>
      <c r="C169" s="294"/>
      <c r="D169" s="294"/>
      <c r="E169" s="294"/>
      <c r="F169" s="294"/>
    </row>
    <row r="170">
      <c r="A170" s="294" t="s">
        <v>21394</v>
      </c>
      <c r="B170" s="294"/>
      <c r="C170" s="294"/>
      <c r="D170" s="294"/>
      <c r="E170" s="294"/>
      <c r="F170" s="294"/>
    </row>
    <row r="171">
      <c r="A171" s="294" t="s">
        <v>21395</v>
      </c>
      <c r="B171" s="294"/>
      <c r="C171" s="294"/>
      <c r="D171" s="294"/>
      <c r="E171" s="294"/>
      <c r="F171" s="294"/>
    </row>
    <row r="172">
      <c r="A172" s="294" t="s">
        <v>21396</v>
      </c>
      <c r="B172" s="294"/>
      <c r="C172" s="294"/>
      <c r="D172" s="294"/>
      <c r="E172" s="294"/>
      <c r="F172" s="294"/>
    </row>
    <row r="173">
      <c r="A173" s="294" t="s">
        <v>21397</v>
      </c>
      <c r="B173" s="294"/>
      <c r="C173" s="294"/>
      <c r="D173" s="294"/>
      <c r="E173" s="294"/>
      <c r="F173" s="294"/>
    </row>
    <row r="174">
      <c r="A174" s="294" t="s">
        <v>21398</v>
      </c>
      <c r="B174" s="294"/>
      <c r="C174" s="294"/>
      <c r="D174" s="294"/>
      <c r="E174" s="294"/>
      <c r="F174" s="294"/>
    </row>
    <row r="175">
      <c r="A175" s="294" t="s">
        <v>21399</v>
      </c>
      <c r="B175" s="294"/>
      <c r="C175" s="294"/>
      <c r="D175" s="294"/>
      <c r="E175" s="294"/>
      <c r="F175" s="294"/>
    </row>
    <row r="176">
      <c r="A176" s="294" t="s">
        <v>21400</v>
      </c>
      <c r="B176" s="294"/>
      <c r="C176" s="294"/>
      <c r="D176" s="294"/>
      <c r="E176" s="294"/>
      <c r="F176" s="294"/>
    </row>
    <row r="177">
      <c r="A177" s="294"/>
      <c r="B177" s="294"/>
      <c r="C177" s="294"/>
      <c r="D177" s="294"/>
      <c r="E177" s="294"/>
      <c r="F177" s="294"/>
    </row>
    <row r="178">
      <c r="A178" s="294" t="s">
        <v>21401</v>
      </c>
      <c r="B178" s="294"/>
      <c r="C178" s="294"/>
      <c r="D178" s="294"/>
      <c r="E178" s="294"/>
      <c r="F178" s="294"/>
    </row>
    <row r="179">
      <c r="A179" s="294"/>
      <c r="B179" s="294"/>
      <c r="C179" s="294"/>
      <c r="D179" s="294"/>
      <c r="E179" s="294"/>
      <c r="F179" s="294"/>
    </row>
    <row r="180">
      <c r="A180" s="294" t="s">
        <v>21402</v>
      </c>
      <c r="B180" s="294"/>
      <c r="C180" s="294"/>
      <c r="D180" s="294"/>
      <c r="E180" s="294"/>
      <c r="F180" s="294"/>
    </row>
    <row r="181">
      <c r="A181" s="294" t="s">
        <v>21403</v>
      </c>
      <c r="B181" s="294"/>
      <c r="C181" s="294"/>
      <c r="D181" s="294"/>
      <c r="E181" s="294"/>
      <c r="F181" s="294"/>
    </row>
    <row r="182">
      <c r="A182" s="294" t="s">
        <v>21404</v>
      </c>
      <c r="B182" s="294"/>
      <c r="C182" s="294"/>
      <c r="D182" s="294"/>
      <c r="E182" s="294"/>
      <c r="F182" s="294"/>
    </row>
    <row r="183">
      <c r="A183" s="294" t="s">
        <v>21405</v>
      </c>
      <c r="B183" s="294"/>
      <c r="C183" s="294"/>
      <c r="D183" s="294"/>
      <c r="E183" s="294"/>
      <c r="F183" s="294"/>
    </row>
    <row r="184">
      <c r="A184" s="294" t="s">
        <v>21406</v>
      </c>
      <c r="B184" s="294"/>
      <c r="C184" s="294"/>
      <c r="D184" s="294"/>
      <c r="E184" s="294"/>
      <c r="F184" s="294"/>
    </row>
    <row r="185">
      <c r="A185" s="294"/>
      <c r="B185" s="294"/>
      <c r="C185" s="294"/>
      <c r="D185" s="294"/>
      <c r="E185" s="294"/>
      <c r="F185" s="294"/>
    </row>
    <row r="186">
      <c r="A186" s="294"/>
      <c r="B186" s="294"/>
      <c r="C186" s="294"/>
      <c r="D186" s="294"/>
      <c r="E186" s="294"/>
      <c r="F186" s="294"/>
    </row>
    <row r="187">
      <c r="A187" s="294" t="s">
        <v>21407</v>
      </c>
      <c r="B187" s="294"/>
      <c r="C187" s="294"/>
      <c r="D187" s="294"/>
      <c r="E187" s="294"/>
      <c r="F187" s="294"/>
    </row>
    <row r="188">
      <c r="A188" s="294"/>
      <c r="B188" s="294"/>
      <c r="C188" s="294"/>
      <c r="D188" s="294"/>
      <c r="E188" s="294"/>
      <c r="F188" s="294"/>
    </row>
    <row r="189">
      <c r="A189" s="294" t="s">
        <v>21408</v>
      </c>
      <c r="B189" s="294"/>
      <c r="C189" s="294"/>
      <c r="D189" s="294"/>
      <c r="E189" s="294"/>
      <c r="F189" s="294"/>
    </row>
    <row r="190">
      <c r="A190" s="294" t="s">
        <v>21409</v>
      </c>
      <c r="B190" s="294"/>
      <c r="C190" s="294"/>
      <c r="D190" s="294"/>
      <c r="E190" s="294"/>
      <c r="F190" s="294"/>
    </row>
    <row r="191">
      <c r="A191" s="294" t="s">
        <v>21410</v>
      </c>
      <c r="B191" s="294"/>
      <c r="C191" s="294"/>
      <c r="D191" s="294"/>
      <c r="E191" s="294"/>
      <c r="F191" s="294"/>
    </row>
    <row r="192">
      <c r="A192" s="294" t="s">
        <v>21411</v>
      </c>
      <c r="B192" s="294"/>
      <c r="C192" s="294"/>
      <c r="D192" s="294"/>
      <c r="E192" s="294"/>
      <c r="F192" s="294"/>
    </row>
    <row r="193">
      <c r="A193" s="294" t="s">
        <v>21412</v>
      </c>
      <c r="B193" s="294"/>
      <c r="C193" s="294"/>
      <c r="D193" s="294"/>
      <c r="E193" s="294"/>
      <c r="F193" s="294"/>
    </row>
    <row r="194">
      <c r="A194" s="294" t="s">
        <v>21413</v>
      </c>
      <c r="B194" s="294"/>
      <c r="C194" s="294"/>
      <c r="D194" s="294"/>
      <c r="E194" s="294"/>
      <c r="F194" s="294"/>
    </row>
    <row r="195">
      <c r="A195" s="294" t="s">
        <v>21414</v>
      </c>
      <c r="B195" s="294"/>
      <c r="C195" s="294"/>
      <c r="D195" s="294"/>
      <c r="E195" s="294"/>
      <c r="F195" s="294"/>
    </row>
    <row r="196">
      <c r="A196" s="294" t="s">
        <v>21415</v>
      </c>
      <c r="B196" s="294"/>
      <c r="C196" s="294"/>
      <c r="D196" s="294"/>
      <c r="E196" s="294"/>
      <c r="F196" s="294"/>
    </row>
    <row r="197">
      <c r="A197" s="294"/>
      <c r="B197" s="294"/>
      <c r="C197" s="294"/>
      <c r="D197" s="294"/>
      <c r="E197" s="294"/>
      <c r="F197" s="294"/>
    </row>
    <row r="198">
      <c r="A198" s="294" t="s">
        <v>21304</v>
      </c>
      <c r="B198" s="294"/>
      <c r="C198" s="294"/>
      <c r="D198" s="294"/>
      <c r="E198" s="294"/>
      <c r="F198" s="294"/>
    </row>
    <row r="199">
      <c r="A199" s="294"/>
      <c r="B199" s="294"/>
      <c r="C199" s="294"/>
      <c r="D199" s="294"/>
      <c r="E199" s="294"/>
      <c r="F199" s="294"/>
    </row>
    <row r="200">
      <c r="A200" s="294" t="s">
        <v>21416</v>
      </c>
      <c r="B200" s="294"/>
      <c r="C200" s="294"/>
      <c r="D200" s="294"/>
      <c r="E200" s="294"/>
      <c r="F200" s="294"/>
    </row>
    <row r="201">
      <c r="A201" s="294" t="s">
        <v>21417</v>
      </c>
      <c r="B201" s="294"/>
      <c r="C201" s="294"/>
      <c r="D201" s="294"/>
      <c r="E201" s="294"/>
      <c r="F201" s="294"/>
    </row>
    <row r="202">
      <c r="A202" s="294" t="s">
        <v>21418</v>
      </c>
      <c r="B202" s="294"/>
      <c r="C202" s="294"/>
      <c r="D202" s="294"/>
      <c r="E202" s="294"/>
      <c r="F202" s="294"/>
    </row>
    <row r="203">
      <c r="A203" s="294" t="s">
        <v>21419</v>
      </c>
      <c r="B203" s="294"/>
      <c r="C203" s="294"/>
      <c r="D203" s="294"/>
      <c r="E203" s="294"/>
      <c r="F203" s="294"/>
    </row>
    <row r="204">
      <c r="A204" s="294" t="s">
        <v>21420</v>
      </c>
      <c r="B204" s="294"/>
      <c r="C204" s="294"/>
      <c r="D204" s="294"/>
      <c r="E204" s="294"/>
      <c r="F204" s="294"/>
    </row>
    <row r="205">
      <c r="A205" s="294" t="s">
        <v>21421</v>
      </c>
      <c r="B205" s="294"/>
      <c r="C205" s="294"/>
      <c r="D205" s="294"/>
      <c r="E205" s="294"/>
      <c r="F205" s="294"/>
    </row>
    <row r="206">
      <c r="A206" s="294" t="s">
        <v>21422</v>
      </c>
      <c r="B206" s="294"/>
      <c r="C206" s="294"/>
      <c r="D206" s="294"/>
      <c r="E206" s="294"/>
      <c r="F206" s="294"/>
    </row>
    <row r="207">
      <c r="A207" s="294" t="s">
        <v>21423</v>
      </c>
      <c r="B207" s="294"/>
      <c r="C207" s="294"/>
      <c r="D207" s="294"/>
      <c r="E207" s="294"/>
      <c r="F207" s="294"/>
    </row>
    <row r="208">
      <c r="A208" s="294" t="s">
        <v>21424</v>
      </c>
      <c r="B208" s="294"/>
      <c r="C208" s="294"/>
      <c r="D208" s="294"/>
      <c r="E208" s="294"/>
      <c r="F208" s="294"/>
    </row>
    <row r="209">
      <c r="A209" s="294" t="s">
        <v>21425</v>
      </c>
      <c r="B209" s="294"/>
      <c r="C209" s="294"/>
      <c r="D209" s="294"/>
      <c r="E209" s="294"/>
      <c r="F209" s="294"/>
    </row>
    <row r="210">
      <c r="A210" s="294" t="s">
        <v>21426</v>
      </c>
      <c r="B210" s="294"/>
      <c r="C210" s="294"/>
      <c r="D210" s="294"/>
      <c r="E210" s="294"/>
      <c r="F210" s="294"/>
    </row>
    <row r="211">
      <c r="A211" s="294" t="s">
        <v>21427</v>
      </c>
      <c r="B211" s="294"/>
      <c r="C211" s="294"/>
      <c r="D211" s="294"/>
      <c r="E211" s="294"/>
      <c r="F211" s="294"/>
    </row>
    <row r="212">
      <c r="A212" s="294"/>
      <c r="B212" s="294"/>
      <c r="C212" s="294"/>
      <c r="D212" s="294"/>
      <c r="E212" s="294"/>
      <c r="F212" s="294"/>
    </row>
    <row r="213">
      <c r="A213" s="294" t="s">
        <v>21312</v>
      </c>
      <c r="B213" s="294"/>
      <c r="C213" s="294"/>
      <c r="D213" s="294"/>
      <c r="E213" s="294"/>
      <c r="F213" s="294"/>
    </row>
    <row r="214">
      <c r="A214" s="294" t="s">
        <v>21428</v>
      </c>
      <c r="B214" s="294"/>
      <c r="C214" s="294"/>
      <c r="D214" s="294"/>
      <c r="E214" s="294"/>
      <c r="F214" s="294"/>
    </row>
    <row r="215">
      <c r="A215" s="294" t="s">
        <v>21314</v>
      </c>
      <c r="B215" s="294"/>
      <c r="C215" s="294"/>
      <c r="D215" s="294"/>
      <c r="E215" s="294"/>
      <c r="F215" s="294"/>
    </row>
    <row r="216">
      <c r="A216" s="294" t="s">
        <v>21380</v>
      </c>
      <c r="B216" s="294"/>
      <c r="C216" s="294"/>
      <c r="D216" s="294"/>
      <c r="E216" s="294"/>
      <c r="F216" s="294"/>
    </row>
    <row r="217">
      <c r="A217" s="294"/>
      <c r="B217" s="294"/>
      <c r="C217" s="294"/>
      <c r="D217" s="294"/>
      <c r="E217" s="294"/>
      <c r="F217" s="294"/>
    </row>
    <row r="218">
      <c r="A218" s="294" t="s">
        <v>21429</v>
      </c>
      <c r="B218" s="294"/>
      <c r="C218" s="294"/>
      <c r="D218" s="294"/>
      <c r="E218" s="294"/>
      <c r="F218" s="294"/>
    </row>
    <row r="219">
      <c r="A219" s="294"/>
      <c r="B219" s="294"/>
      <c r="C219" s="294"/>
      <c r="D219" s="294"/>
      <c r="E219" s="294"/>
      <c r="F219" s="294"/>
    </row>
    <row r="220">
      <c r="A220" s="294" t="s">
        <v>21430</v>
      </c>
      <c r="B220" s="294"/>
      <c r="C220" s="294"/>
      <c r="D220" s="294"/>
      <c r="E220" s="294"/>
      <c r="F220" s="294"/>
    </row>
    <row r="221">
      <c r="A221" s="294" t="s">
        <v>21431</v>
      </c>
      <c r="B221" s="294"/>
      <c r="C221" s="294"/>
      <c r="D221" s="294"/>
      <c r="E221" s="294"/>
      <c r="F221" s="294"/>
    </row>
    <row r="222">
      <c r="A222" s="294" t="s">
        <v>21432</v>
      </c>
      <c r="B222" s="294"/>
      <c r="C222" s="294"/>
      <c r="D222" s="294"/>
      <c r="E222" s="294"/>
      <c r="F222" s="294"/>
    </row>
    <row r="223">
      <c r="A223" s="294" t="s">
        <v>21433</v>
      </c>
      <c r="B223" s="294"/>
      <c r="C223" s="294"/>
      <c r="D223" s="294"/>
      <c r="E223" s="294"/>
      <c r="F223" s="294"/>
    </row>
    <row r="224">
      <c r="A224" s="294" t="s">
        <v>21434</v>
      </c>
      <c r="B224" s="294"/>
      <c r="C224" s="294"/>
      <c r="D224" s="294"/>
      <c r="E224" s="294"/>
      <c r="F224" s="294"/>
    </row>
    <row r="225">
      <c r="A225" s="294" t="s">
        <v>21435</v>
      </c>
      <c r="B225" s="294"/>
      <c r="C225" s="294"/>
      <c r="D225" s="294"/>
      <c r="E225" s="294"/>
      <c r="F225" s="294"/>
    </row>
    <row r="226">
      <c r="A226" s="294" t="s">
        <v>21436</v>
      </c>
      <c r="B226" s="294"/>
      <c r="C226" s="294"/>
      <c r="D226" s="294"/>
      <c r="E226" s="294"/>
      <c r="F226" s="294"/>
    </row>
    <row r="227">
      <c r="A227" s="294" t="s">
        <v>21437</v>
      </c>
      <c r="B227" s="294"/>
      <c r="C227" s="294"/>
      <c r="D227" s="294"/>
      <c r="E227" s="294"/>
      <c r="F227" s="294"/>
    </row>
    <row r="228">
      <c r="A228" s="294"/>
      <c r="B228" s="294"/>
      <c r="C228" s="294"/>
      <c r="D228" s="294"/>
      <c r="E228" s="294"/>
      <c r="F228" s="294"/>
    </row>
    <row r="229">
      <c r="A229" s="294" t="s">
        <v>21326</v>
      </c>
      <c r="B229" s="294"/>
      <c r="C229" s="294"/>
      <c r="D229" s="294"/>
      <c r="E229" s="294"/>
      <c r="F229" s="294"/>
    </row>
    <row r="230">
      <c r="A230" s="294"/>
      <c r="B230" s="294"/>
      <c r="C230" s="294"/>
      <c r="D230" s="294"/>
      <c r="E230" s="294"/>
      <c r="F230" s="294"/>
    </row>
    <row r="231">
      <c r="A231" s="294" t="s">
        <v>21438</v>
      </c>
      <c r="B231" s="294"/>
      <c r="C231" s="294"/>
      <c r="D231" s="294"/>
      <c r="E231" s="294"/>
      <c r="F231" s="294"/>
    </row>
    <row r="232">
      <c r="A232" s="294" t="s">
        <v>21439</v>
      </c>
      <c r="B232" s="294"/>
      <c r="C232" s="294"/>
      <c r="D232" s="294"/>
      <c r="E232" s="294"/>
      <c r="F232" s="294"/>
    </row>
    <row r="233">
      <c r="A233" s="294" t="s">
        <v>21440</v>
      </c>
      <c r="B233" s="294"/>
      <c r="C233" s="294"/>
      <c r="D233" s="294"/>
      <c r="E233" s="294"/>
      <c r="F233" s="294"/>
    </row>
    <row r="234">
      <c r="A234" s="294" t="s">
        <v>21441</v>
      </c>
      <c r="B234" s="294"/>
      <c r="C234" s="294"/>
      <c r="D234" s="294"/>
      <c r="E234" s="294"/>
      <c r="F234" s="294"/>
    </row>
    <row r="235">
      <c r="A235" s="294"/>
      <c r="B235" s="294"/>
      <c r="C235" s="294"/>
      <c r="D235" s="294"/>
      <c r="E235" s="294"/>
      <c r="F235" s="294"/>
    </row>
    <row r="236">
      <c r="A236" s="294" t="s">
        <v>21442</v>
      </c>
      <c r="B236" s="294"/>
      <c r="C236" s="294"/>
      <c r="D236" s="294"/>
      <c r="E236" s="294"/>
      <c r="F236" s="294"/>
    </row>
    <row r="237">
      <c r="A237" s="294"/>
      <c r="B237" s="294"/>
      <c r="C237" s="294"/>
      <c r="D237" s="294"/>
      <c r="E237" s="294"/>
      <c r="F237" s="294"/>
    </row>
    <row r="238">
      <c r="A238" s="294" t="s">
        <v>21443</v>
      </c>
      <c r="B238" s="294"/>
      <c r="C238" s="294"/>
      <c r="D238" s="294"/>
      <c r="E238" s="294"/>
      <c r="F238" s="294"/>
    </row>
    <row r="239">
      <c r="A239" s="294" t="s">
        <v>21444</v>
      </c>
      <c r="B239" s="294"/>
      <c r="C239" s="294"/>
      <c r="D239" s="294"/>
      <c r="E239" s="294"/>
      <c r="F239" s="294"/>
    </row>
    <row r="240">
      <c r="A240" s="294" t="s">
        <v>21445</v>
      </c>
      <c r="B240" s="294"/>
      <c r="C240" s="294"/>
      <c r="D240" s="294"/>
      <c r="E240" s="294"/>
      <c r="F240" s="294"/>
    </row>
    <row r="241">
      <c r="A241" s="294" t="s">
        <v>21446</v>
      </c>
      <c r="B241" s="294"/>
      <c r="C241" s="294"/>
      <c r="D241" s="294"/>
      <c r="E241" s="294"/>
      <c r="F241" s="294"/>
    </row>
    <row r="242">
      <c r="A242" s="294" t="s">
        <v>21447</v>
      </c>
      <c r="B242" s="294"/>
      <c r="C242" s="294"/>
      <c r="D242" s="294"/>
      <c r="E242" s="294"/>
      <c r="F242" s="294"/>
    </row>
    <row r="243">
      <c r="A243" s="294" t="s">
        <v>21448</v>
      </c>
      <c r="B243" s="294"/>
      <c r="C243" s="294"/>
      <c r="D243" s="294"/>
      <c r="E243" s="294"/>
      <c r="F243" s="294"/>
    </row>
    <row r="244">
      <c r="A244" s="294" t="s">
        <v>21449</v>
      </c>
      <c r="B244" s="294"/>
      <c r="C244" s="294"/>
      <c r="D244" s="294"/>
      <c r="E244" s="294"/>
      <c r="F244" s="294"/>
    </row>
    <row r="245">
      <c r="A245" s="294" t="s">
        <v>21450</v>
      </c>
      <c r="B245" s="294"/>
      <c r="C245" s="294"/>
      <c r="D245" s="294"/>
      <c r="E245" s="294"/>
      <c r="F245" s="294"/>
    </row>
    <row r="246">
      <c r="A246" s="294" t="s">
        <v>21451</v>
      </c>
      <c r="B246" s="294"/>
      <c r="C246" s="294"/>
      <c r="D246" s="294"/>
      <c r="E246" s="294"/>
      <c r="F246" s="294"/>
    </row>
    <row r="247">
      <c r="A247" s="294" t="s">
        <v>21452</v>
      </c>
      <c r="B247" s="294"/>
      <c r="C247" s="294"/>
      <c r="D247" s="294"/>
      <c r="E247" s="294"/>
      <c r="F247" s="294"/>
    </row>
    <row r="248">
      <c r="A248" s="294"/>
      <c r="B248" s="294"/>
      <c r="C248" s="294"/>
      <c r="D248" s="294"/>
      <c r="E248" s="294"/>
      <c r="F248" s="294"/>
    </row>
    <row r="249">
      <c r="A249" s="294" t="s">
        <v>21453</v>
      </c>
      <c r="B249" s="294"/>
      <c r="C249" s="294"/>
      <c r="D249" s="294"/>
      <c r="E249" s="294"/>
      <c r="F249" s="294"/>
    </row>
    <row r="250">
      <c r="A250" s="294"/>
      <c r="B250" s="294"/>
      <c r="C250" s="294"/>
      <c r="D250" s="294"/>
      <c r="E250" s="294"/>
      <c r="F250" s="294"/>
    </row>
    <row r="251">
      <c r="A251" s="294" t="s">
        <v>21454</v>
      </c>
      <c r="B251" s="294"/>
      <c r="C251" s="294"/>
      <c r="D251" s="294"/>
      <c r="E251" s="294"/>
      <c r="F251" s="294"/>
    </row>
    <row r="252">
      <c r="A252" s="294" t="s">
        <v>21455</v>
      </c>
      <c r="B252" s="294"/>
      <c r="C252" s="294"/>
      <c r="D252" s="294"/>
      <c r="E252" s="294"/>
      <c r="F252" s="294"/>
    </row>
    <row r="253">
      <c r="A253" s="294" t="s">
        <v>21456</v>
      </c>
      <c r="B253" s="294"/>
      <c r="C253" s="294"/>
      <c r="D253" s="294"/>
      <c r="E253" s="294"/>
      <c r="F253" s="294"/>
    </row>
    <row r="254">
      <c r="A254" s="294" t="s">
        <v>21457</v>
      </c>
      <c r="B254" s="294"/>
      <c r="C254" s="294"/>
      <c r="D254" s="294"/>
      <c r="E254" s="294"/>
      <c r="F254" s="294"/>
    </row>
    <row r="255">
      <c r="A255" s="294"/>
      <c r="B255" s="294"/>
      <c r="C255" s="294"/>
      <c r="D255" s="294"/>
      <c r="E255" s="294"/>
      <c r="F255" s="294"/>
    </row>
    <row r="256">
      <c r="A256" s="294" t="s">
        <v>21350</v>
      </c>
      <c r="B256" s="294"/>
      <c r="C256" s="294"/>
      <c r="D256" s="294"/>
      <c r="E256" s="294"/>
      <c r="F256" s="294"/>
    </row>
    <row r="257">
      <c r="A257" s="294"/>
      <c r="B257" s="294"/>
      <c r="C257" s="294"/>
      <c r="D257" s="294"/>
      <c r="E257" s="294"/>
      <c r="F257" s="294"/>
    </row>
    <row r="258">
      <c r="A258" s="294" t="s">
        <v>21458</v>
      </c>
      <c r="B258" s="294"/>
      <c r="C258" s="294"/>
      <c r="D258" s="294"/>
      <c r="E258" s="294"/>
      <c r="F258" s="294"/>
    </row>
    <row r="259">
      <c r="A259" s="294" t="s">
        <v>21459</v>
      </c>
      <c r="B259" s="294"/>
      <c r="C259" s="294"/>
      <c r="D259" s="294"/>
      <c r="E259" s="294"/>
      <c r="F259" s="294"/>
    </row>
    <row r="260">
      <c r="A260" s="294" t="s">
        <v>21460</v>
      </c>
      <c r="B260" s="294"/>
      <c r="C260" s="294"/>
      <c r="D260" s="294"/>
      <c r="E260" s="294"/>
      <c r="F260" s="294"/>
    </row>
    <row r="261">
      <c r="A261" s="294" t="s">
        <v>21461</v>
      </c>
      <c r="B261" s="294"/>
      <c r="C261" s="294"/>
      <c r="D261" s="294"/>
      <c r="E261" s="294"/>
      <c r="F261" s="294"/>
    </row>
    <row r="262">
      <c r="A262" s="294"/>
      <c r="B262" s="294"/>
      <c r="C262" s="294"/>
      <c r="D262" s="294"/>
      <c r="E262" s="294"/>
      <c r="F262" s="294"/>
    </row>
    <row r="263">
      <c r="A263" s="294" t="s">
        <v>21462</v>
      </c>
      <c r="B263" s="294"/>
      <c r="C263" s="294"/>
      <c r="D263" s="294"/>
      <c r="E263" s="294"/>
      <c r="F263" s="294"/>
    </row>
    <row r="264">
      <c r="A264" s="294"/>
      <c r="B264" s="294"/>
      <c r="C264" s="294"/>
      <c r="D264" s="294"/>
      <c r="E264" s="294"/>
      <c r="F264" s="294"/>
    </row>
    <row r="265">
      <c r="A265" s="294" t="s">
        <v>21463</v>
      </c>
      <c r="B265" s="294"/>
      <c r="C265" s="294"/>
      <c r="D265" s="294"/>
      <c r="E265" s="294"/>
      <c r="F265" s="294"/>
    </row>
    <row r="266">
      <c r="A266" s="294" t="s">
        <v>21464</v>
      </c>
      <c r="B266" s="294"/>
      <c r="C266" s="294"/>
      <c r="D266" s="294"/>
      <c r="E266" s="294"/>
      <c r="F266" s="294"/>
    </row>
    <row r="267">
      <c r="A267" s="294" t="s">
        <v>21465</v>
      </c>
      <c r="B267" s="294"/>
      <c r="C267" s="294"/>
      <c r="D267" s="294"/>
      <c r="E267" s="294"/>
      <c r="F267" s="294"/>
    </row>
    <row r="268">
      <c r="A268" s="294" t="s">
        <v>21466</v>
      </c>
      <c r="B268" s="294"/>
      <c r="C268" s="294"/>
      <c r="D268" s="294"/>
      <c r="E268" s="294"/>
      <c r="F268" s="294"/>
    </row>
    <row r="269">
      <c r="A269" s="294" t="s">
        <v>21467</v>
      </c>
      <c r="B269" s="294"/>
      <c r="C269" s="294"/>
      <c r="D269" s="294"/>
      <c r="E269" s="294"/>
      <c r="F269" s="294"/>
    </row>
    <row r="270">
      <c r="A270" s="294" t="s">
        <v>21468</v>
      </c>
      <c r="B270" s="294"/>
      <c r="C270" s="294"/>
      <c r="D270" s="294"/>
      <c r="E270" s="294"/>
      <c r="F270" s="294"/>
    </row>
    <row r="271">
      <c r="A271" s="294" t="s">
        <v>21469</v>
      </c>
      <c r="B271" s="294"/>
      <c r="C271" s="294"/>
      <c r="D271" s="294"/>
      <c r="E271" s="294"/>
      <c r="F271" s="294"/>
    </row>
    <row r="272">
      <c r="A272" s="294" t="s">
        <v>21470</v>
      </c>
      <c r="B272" s="294"/>
      <c r="C272" s="294"/>
      <c r="D272" s="294"/>
      <c r="E272" s="294"/>
      <c r="F272" s="294"/>
    </row>
    <row r="273">
      <c r="A273" s="294" t="s">
        <v>21471</v>
      </c>
      <c r="B273" s="294"/>
      <c r="C273" s="294"/>
      <c r="D273" s="294"/>
      <c r="E273" s="294"/>
      <c r="F273" s="294"/>
    </row>
    <row r="274">
      <c r="A274" s="294" t="s">
        <v>21472</v>
      </c>
      <c r="B274" s="294"/>
      <c r="C274" s="294"/>
      <c r="D274" s="294"/>
      <c r="E274" s="294"/>
      <c r="F274" s="294"/>
    </row>
    <row r="275">
      <c r="A275" s="294" t="s">
        <v>21473</v>
      </c>
      <c r="B275" s="294"/>
      <c r="C275" s="294"/>
      <c r="D275" s="294"/>
      <c r="E275" s="294"/>
      <c r="F275" s="294"/>
    </row>
    <row r="276">
      <c r="A276" s="294" t="s">
        <v>21474</v>
      </c>
      <c r="B276" s="294"/>
      <c r="C276" s="294"/>
      <c r="D276" s="294"/>
      <c r="E276" s="294"/>
      <c r="F276" s="294"/>
    </row>
    <row r="277">
      <c r="A277" s="294" t="s">
        <v>21475</v>
      </c>
      <c r="B277" s="294"/>
      <c r="C277" s="294"/>
      <c r="D277" s="294"/>
      <c r="E277" s="294"/>
      <c r="F277" s="294"/>
    </row>
    <row r="278">
      <c r="A278" s="294" t="s">
        <v>21476</v>
      </c>
      <c r="B278" s="294"/>
      <c r="C278" s="294"/>
      <c r="D278" s="294"/>
      <c r="E278" s="294"/>
      <c r="F278" s="294"/>
    </row>
    <row r="279">
      <c r="A279" s="294"/>
      <c r="B279" s="294"/>
      <c r="C279" s="294"/>
      <c r="D279" s="294"/>
      <c r="E279" s="294"/>
      <c r="F279" s="294"/>
    </row>
    <row r="280">
      <c r="A280" s="294" t="s">
        <v>21312</v>
      </c>
      <c r="B280" s="294"/>
      <c r="C280" s="294"/>
      <c r="D280" s="294"/>
      <c r="E280" s="294"/>
      <c r="F280" s="294"/>
    </row>
    <row r="281">
      <c r="A281" s="294" t="s">
        <v>21477</v>
      </c>
      <c r="B281" s="294"/>
      <c r="C281" s="294"/>
      <c r="D281" s="294"/>
      <c r="E281" s="294"/>
      <c r="F281" s="294"/>
    </row>
    <row r="282">
      <c r="A282" s="294" t="s">
        <v>21478</v>
      </c>
      <c r="B282" s="294"/>
      <c r="C282" s="294"/>
      <c r="D282" s="294"/>
      <c r="E282" s="294"/>
      <c r="F282" s="294"/>
    </row>
    <row r="283">
      <c r="A283" s="294" t="s">
        <v>21479</v>
      </c>
      <c r="B283" s="294"/>
      <c r="C283" s="294"/>
      <c r="D283" s="294"/>
      <c r="E283" s="294"/>
      <c r="F283" s="294"/>
    </row>
    <row r="284">
      <c r="A284" s="294" t="s">
        <v>21480</v>
      </c>
      <c r="B284" s="294"/>
      <c r="C284" s="294"/>
      <c r="D284" s="294"/>
      <c r="E284" s="294"/>
      <c r="F284" s="294"/>
    </row>
    <row r="285">
      <c r="A285" s="294"/>
      <c r="B285" s="294"/>
      <c r="C285" s="294"/>
      <c r="D285" s="294"/>
      <c r="E285" s="294"/>
      <c r="F285" s="294"/>
    </row>
    <row r="286">
      <c r="A286" s="294" t="s">
        <v>21481</v>
      </c>
      <c r="B286" s="294"/>
      <c r="C286" s="294"/>
      <c r="D286" s="294"/>
      <c r="E286" s="294"/>
      <c r="F286" s="294"/>
    </row>
    <row r="287">
      <c r="A287" s="294"/>
      <c r="B287" s="294"/>
      <c r="C287" s="294"/>
      <c r="D287" s="294"/>
      <c r="E287" s="294"/>
      <c r="F287" s="294"/>
    </row>
    <row r="288">
      <c r="A288" s="294" t="s">
        <v>21482</v>
      </c>
      <c r="B288" s="294"/>
      <c r="C288" s="294"/>
      <c r="D288" s="294"/>
      <c r="E288" s="294"/>
      <c r="F288" s="294"/>
    </row>
    <row r="289">
      <c r="A289" s="294"/>
      <c r="B289" s="294"/>
      <c r="C289" s="294"/>
      <c r="D289" s="294"/>
      <c r="E289" s="294"/>
      <c r="F289" s="294"/>
    </row>
    <row r="290">
      <c r="A290" s="294" t="s">
        <v>21483</v>
      </c>
      <c r="B290" s="294"/>
      <c r="C290" s="294"/>
      <c r="D290" s="294"/>
      <c r="E290" s="294"/>
      <c r="F290" s="294"/>
    </row>
    <row r="291">
      <c r="A291" s="294" t="s">
        <v>21484</v>
      </c>
      <c r="B291" s="294"/>
      <c r="C291" s="294"/>
      <c r="D291" s="294"/>
      <c r="E291" s="294"/>
      <c r="F291" s="294"/>
    </row>
    <row r="292">
      <c r="A292" s="294" t="s">
        <v>21485</v>
      </c>
      <c r="B292" s="294"/>
      <c r="C292" s="294"/>
      <c r="D292" s="294"/>
      <c r="E292" s="294"/>
      <c r="F292" s="294"/>
    </row>
    <row r="293">
      <c r="A293" s="294" t="s">
        <v>21486</v>
      </c>
      <c r="B293" s="294"/>
      <c r="C293" s="294"/>
      <c r="D293" s="294"/>
      <c r="E293" s="294"/>
      <c r="F293" s="294"/>
    </row>
    <row r="294">
      <c r="A294" s="294" t="s">
        <v>21487</v>
      </c>
      <c r="B294" s="294"/>
      <c r="C294" s="294"/>
      <c r="D294" s="294"/>
      <c r="E294" s="294"/>
      <c r="F294" s="294"/>
    </row>
    <row r="295">
      <c r="A295" s="294" t="s">
        <v>21488</v>
      </c>
      <c r="B295" s="294"/>
      <c r="C295" s="294"/>
      <c r="D295" s="294"/>
      <c r="E295" s="294"/>
      <c r="F295" s="294"/>
    </row>
    <row r="296">
      <c r="A296" s="294" t="s">
        <v>21489</v>
      </c>
      <c r="B296" s="294"/>
      <c r="C296" s="294"/>
      <c r="D296" s="294"/>
      <c r="E296" s="294"/>
      <c r="F296" s="294"/>
    </row>
    <row r="297">
      <c r="A297" s="294" t="s">
        <v>21490</v>
      </c>
      <c r="B297" s="294"/>
      <c r="C297" s="294"/>
      <c r="D297" s="294"/>
      <c r="E297" s="294"/>
      <c r="F297" s="294"/>
    </row>
    <row r="298">
      <c r="A298" s="294"/>
      <c r="B298" s="294"/>
      <c r="C298" s="294"/>
      <c r="D298" s="294"/>
      <c r="E298" s="294"/>
      <c r="F298" s="294"/>
    </row>
    <row r="299">
      <c r="A299" s="294"/>
      <c r="B299" s="294"/>
      <c r="C299" s="294"/>
      <c r="D299" s="294"/>
      <c r="E299" s="294"/>
      <c r="F299" s="294"/>
    </row>
    <row r="300">
      <c r="A300" s="294" t="s">
        <v>21491</v>
      </c>
      <c r="B300" s="294"/>
      <c r="C300" s="294"/>
      <c r="D300" s="294"/>
      <c r="E300" s="294"/>
      <c r="F300" s="294"/>
    </row>
    <row r="301">
      <c r="A301" s="294"/>
      <c r="B301" s="294"/>
      <c r="C301" s="294"/>
      <c r="D301" s="294"/>
      <c r="E301" s="294"/>
      <c r="F301" s="294"/>
    </row>
    <row r="302">
      <c r="A302" s="294" t="s">
        <v>21492</v>
      </c>
      <c r="B302" s="294"/>
      <c r="C302" s="294"/>
      <c r="D302" s="294"/>
      <c r="E302" s="294"/>
      <c r="F302" s="294"/>
    </row>
    <row r="303">
      <c r="A303" s="294" t="s">
        <v>21493</v>
      </c>
      <c r="B303" s="294"/>
      <c r="C303" s="294"/>
      <c r="D303" s="294"/>
      <c r="E303" s="294"/>
      <c r="F303" s="294"/>
    </row>
    <row r="304">
      <c r="A304" s="294" t="s">
        <v>21494</v>
      </c>
      <c r="B304" s="294"/>
      <c r="C304" s="294"/>
      <c r="D304" s="294"/>
      <c r="E304" s="294"/>
      <c r="F304" s="294"/>
    </row>
    <row r="305">
      <c r="A305" s="294" t="s">
        <v>21495</v>
      </c>
      <c r="B305" s="294"/>
      <c r="C305" s="294"/>
      <c r="D305" s="294"/>
      <c r="E305" s="294"/>
      <c r="F305" s="294"/>
    </row>
    <row r="306">
      <c r="A306" s="294" t="s">
        <v>21496</v>
      </c>
      <c r="B306" s="294"/>
      <c r="C306" s="294"/>
      <c r="D306" s="294"/>
      <c r="E306" s="294"/>
      <c r="F306" s="294"/>
    </row>
    <row r="307">
      <c r="A307" s="294"/>
      <c r="B307" s="294"/>
      <c r="C307" s="294"/>
      <c r="D307" s="294"/>
      <c r="E307" s="294"/>
      <c r="F307" s="294"/>
    </row>
    <row r="308">
      <c r="A308" s="294" t="s">
        <v>21497</v>
      </c>
      <c r="B308" s="294"/>
      <c r="C308" s="294"/>
      <c r="D308" s="294"/>
      <c r="E308" s="294"/>
      <c r="F308" s="294"/>
    </row>
    <row r="309">
      <c r="A309" s="294"/>
      <c r="B309" s="294"/>
      <c r="C309" s="294"/>
      <c r="D309" s="294"/>
      <c r="E309" s="294"/>
      <c r="F309" s="294"/>
    </row>
    <row r="310">
      <c r="A310" s="294" t="s">
        <v>21498</v>
      </c>
      <c r="B310" s="294"/>
      <c r="C310" s="294"/>
      <c r="D310" s="294"/>
      <c r="E310" s="294"/>
      <c r="F310" s="294"/>
    </row>
    <row r="311">
      <c r="A311" s="294" t="s">
        <v>21499</v>
      </c>
      <c r="B311" s="294"/>
      <c r="C311" s="294"/>
      <c r="D311" s="294"/>
      <c r="E311" s="294"/>
      <c r="F311" s="294"/>
    </row>
    <row r="312">
      <c r="A312" s="294" t="s">
        <v>21500</v>
      </c>
      <c r="B312" s="294"/>
      <c r="C312" s="294"/>
      <c r="D312" s="294"/>
      <c r="E312" s="294"/>
      <c r="F312" s="294"/>
    </row>
    <row r="313">
      <c r="A313" s="294" t="s">
        <v>21501</v>
      </c>
      <c r="B313" s="294"/>
      <c r="C313" s="294"/>
      <c r="D313" s="294"/>
      <c r="E313" s="294"/>
      <c r="F313" s="294"/>
    </row>
    <row r="314">
      <c r="A314" s="294" t="s">
        <v>21502</v>
      </c>
      <c r="B314" s="294"/>
      <c r="C314" s="294"/>
      <c r="D314" s="294"/>
      <c r="E314" s="294"/>
      <c r="F314" s="294"/>
    </row>
    <row r="315">
      <c r="A315" s="294" t="s">
        <v>21503</v>
      </c>
      <c r="B315" s="294"/>
      <c r="C315" s="294"/>
      <c r="D315" s="294"/>
      <c r="E315" s="294"/>
      <c r="F315" s="294"/>
    </row>
    <row r="316">
      <c r="A316" s="294" t="s">
        <v>21504</v>
      </c>
      <c r="B316" s="294"/>
      <c r="C316" s="294"/>
      <c r="D316" s="294"/>
      <c r="E316" s="294"/>
      <c r="F316" s="294"/>
    </row>
    <row r="317">
      <c r="A317" s="294"/>
      <c r="B317" s="294"/>
      <c r="C317" s="294"/>
      <c r="D317" s="294"/>
      <c r="E317" s="294"/>
      <c r="F317" s="294"/>
    </row>
    <row r="318">
      <c r="A318" s="294" t="s">
        <v>21505</v>
      </c>
      <c r="B318" s="294"/>
      <c r="C318" s="294"/>
      <c r="D318" s="294"/>
      <c r="E318" s="294"/>
      <c r="F318" s="294"/>
    </row>
    <row r="319">
      <c r="A319" s="294"/>
      <c r="B319" s="294"/>
      <c r="C319" s="294"/>
      <c r="D319" s="294"/>
      <c r="E319" s="294"/>
      <c r="F319" s="294"/>
    </row>
    <row r="320">
      <c r="A320" s="294" t="s">
        <v>21506</v>
      </c>
      <c r="B320" s="294"/>
      <c r="C320" s="294"/>
      <c r="D320" s="294"/>
      <c r="E320" s="294"/>
      <c r="F320" s="294"/>
    </row>
    <row r="321">
      <c r="A321" s="294" t="s">
        <v>21507</v>
      </c>
      <c r="B321" s="294"/>
      <c r="C321" s="294"/>
      <c r="D321" s="294"/>
      <c r="E321" s="294"/>
      <c r="F321" s="294"/>
    </row>
    <row r="322">
      <c r="A322" s="294" t="s">
        <v>21508</v>
      </c>
      <c r="B322" s="294"/>
      <c r="C322" s="294"/>
      <c r="D322" s="294"/>
      <c r="E322" s="294"/>
      <c r="F322" s="294"/>
    </row>
    <row r="323">
      <c r="A323" s="294" t="s">
        <v>21509</v>
      </c>
      <c r="B323" s="294"/>
      <c r="C323" s="294"/>
      <c r="D323" s="294"/>
      <c r="E323" s="294"/>
      <c r="F323" s="294"/>
    </row>
    <row r="324">
      <c r="A324" s="294" t="s">
        <v>21510</v>
      </c>
      <c r="B324" s="294"/>
      <c r="C324" s="294"/>
      <c r="D324" s="294"/>
      <c r="E324" s="294"/>
      <c r="F324" s="294"/>
    </row>
    <row r="325">
      <c r="A325" s="294" t="s">
        <v>21511</v>
      </c>
      <c r="B325" s="294"/>
      <c r="C325" s="294"/>
      <c r="D325" s="294"/>
      <c r="E325" s="294"/>
      <c r="F325" s="294"/>
    </row>
    <row r="326">
      <c r="A326" s="294" t="s">
        <v>21512</v>
      </c>
      <c r="B326" s="294"/>
      <c r="C326" s="294"/>
      <c r="D326" s="294"/>
      <c r="E326" s="294"/>
      <c r="F326" s="294"/>
    </row>
    <row r="327">
      <c r="A327" s="294"/>
      <c r="B327" s="294"/>
      <c r="C327" s="294"/>
      <c r="D327" s="294"/>
      <c r="E327" s="294"/>
      <c r="F327" s="294"/>
    </row>
    <row r="328">
      <c r="A328" s="294"/>
      <c r="B328" s="294"/>
      <c r="C328" s="294"/>
      <c r="D328" s="294"/>
      <c r="E328" s="294"/>
      <c r="F328" s="294"/>
    </row>
    <row r="329">
      <c r="A329" s="294" t="s">
        <v>21513</v>
      </c>
      <c r="B329" s="294"/>
      <c r="C329" s="294"/>
      <c r="D329" s="294"/>
      <c r="E329" s="294"/>
      <c r="F329" s="294"/>
    </row>
    <row r="330">
      <c r="A330" s="294"/>
      <c r="B330" s="294"/>
      <c r="C330" s="294"/>
      <c r="D330" s="294"/>
      <c r="E330" s="294"/>
      <c r="F330" s="294"/>
    </row>
    <row r="331">
      <c r="A331" s="294" t="s">
        <v>21514</v>
      </c>
      <c r="B331" s="294"/>
      <c r="C331" s="294"/>
      <c r="D331" s="294"/>
      <c r="E331" s="294"/>
      <c r="F331" s="294"/>
    </row>
    <row r="332">
      <c r="A332" s="294" t="s">
        <v>21515</v>
      </c>
      <c r="B332" s="294"/>
      <c r="C332" s="294"/>
      <c r="D332" s="294"/>
      <c r="E332" s="294"/>
      <c r="F332" s="294"/>
    </row>
    <row r="333">
      <c r="A333" s="294" t="s">
        <v>21516</v>
      </c>
      <c r="B333" s="294"/>
      <c r="C333" s="294"/>
      <c r="D333" s="294"/>
      <c r="E333" s="294"/>
      <c r="F333" s="294"/>
    </row>
    <row r="334">
      <c r="A334" s="294"/>
      <c r="B334" s="294"/>
      <c r="C334" s="294"/>
      <c r="D334" s="294"/>
      <c r="E334" s="294"/>
      <c r="F334" s="294"/>
    </row>
    <row r="335">
      <c r="A335" s="294" t="s">
        <v>21304</v>
      </c>
      <c r="B335" s="294"/>
      <c r="C335" s="294"/>
      <c r="D335" s="294"/>
      <c r="E335" s="294"/>
      <c r="F335" s="294"/>
    </row>
    <row r="336">
      <c r="A336" s="294"/>
      <c r="B336" s="294"/>
      <c r="C336" s="294"/>
      <c r="D336" s="294"/>
      <c r="E336" s="294"/>
      <c r="F336" s="294"/>
    </row>
    <row r="337">
      <c r="A337" s="294" t="s">
        <v>21517</v>
      </c>
      <c r="B337" s="294"/>
      <c r="C337" s="294"/>
      <c r="D337" s="294"/>
      <c r="E337" s="294"/>
      <c r="F337" s="294"/>
    </row>
    <row r="338">
      <c r="A338" s="294" t="s">
        <v>21518</v>
      </c>
      <c r="B338" s="294"/>
      <c r="C338" s="294"/>
      <c r="D338" s="294"/>
      <c r="E338" s="294"/>
      <c r="F338" s="294"/>
    </row>
    <row r="339">
      <c r="A339" s="294" t="s">
        <v>21519</v>
      </c>
      <c r="B339" s="294"/>
      <c r="C339" s="294"/>
      <c r="D339" s="294"/>
      <c r="E339" s="294"/>
      <c r="F339" s="294"/>
    </row>
    <row r="340">
      <c r="A340" s="294" t="s">
        <v>21520</v>
      </c>
      <c r="B340" s="294"/>
      <c r="C340" s="294"/>
      <c r="D340" s="294"/>
      <c r="E340" s="294"/>
      <c r="F340" s="294"/>
    </row>
    <row r="341">
      <c r="A341" s="294" t="s">
        <v>21521</v>
      </c>
      <c r="B341" s="294"/>
      <c r="C341" s="294"/>
      <c r="D341" s="294"/>
      <c r="E341" s="294"/>
      <c r="F341" s="294"/>
    </row>
    <row r="342">
      <c r="A342" s="294" t="s">
        <v>21522</v>
      </c>
      <c r="B342" s="294"/>
      <c r="C342" s="294"/>
      <c r="D342" s="294"/>
      <c r="E342" s="294"/>
      <c r="F342" s="294"/>
    </row>
    <row r="343">
      <c r="A343" s="294" t="s">
        <v>21523</v>
      </c>
      <c r="B343" s="294"/>
      <c r="C343" s="294"/>
      <c r="D343" s="294"/>
      <c r="E343" s="294"/>
      <c r="F343" s="294"/>
    </row>
    <row r="344">
      <c r="A344" s="294" t="s">
        <v>21524</v>
      </c>
      <c r="B344" s="294"/>
      <c r="C344" s="294"/>
      <c r="D344" s="294"/>
      <c r="E344" s="294"/>
      <c r="F344" s="294"/>
    </row>
    <row r="345">
      <c r="A345" s="294" t="s">
        <v>21525</v>
      </c>
      <c r="B345" s="294"/>
      <c r="C345" s="294"/>
      <c r="D345" s="294"/>
      <c r="E345" s="294"/>
      <c r="F345" s="294"/>
    </row>
    <row r="346">
      <c r="A346" s="294" t="s">
        <v>21526</v>
      </c>
      <c r="B346" s="294"/>
      <c r="C346" s="294"/>
      <c r="D346" s="294"/>
      <c r="E346" s="294"/>
      <c r="F346" s="294"/>
    </row>
    <row r="347">
      <c r="A347" s="294" t="s">
        <v>21527</v>
      </c>
      <c r="B347" s="294"/>
      <c r="C347" s="294"/>
      <c r="D347" s="294"/>
      <c r="E347" s="294"/>
      <c r="F347" s="294"/>
    </row>
    <row r="348">
      <c r="A348" s="294"/>
      <c r="B348" s="294"/>
      <c r="C348" s="294"/>
      <c r="D348" s="294"/>
      <c r="E348" s="294"/>
      <c r="F348" s="294"/>
    </row>
    <row r="349">
      <c r="A349" s="294" t="s">
        <v>21312</v>
      </c>
      <c r="B349" s="294"/>
      <c r="C349" s="294"/>
      <c r="D349" s="294"/>
      <c r="E349" s="294"/>
      <c r="F349" s="294"/>
    </row>
    <row r="350">
      <c r="A350" s="294" t="s">
        <v>21477</v>
      </c>
      <c r="B350" s="294"/>
      <c r="C350" s="294"/>
      <c r="D350" s="294"/>
      <c r="E350" s="294"/>
      <c r="F350" s="294"/>
    </row>
    <row r="351">
      <c r="A351" s="294" t="s">
        <v>21478</v>
      </c>
      <c r="B351" s="294"/>
      <c r="C351" s="294"/>
      <c r="D351" s="294"/>
      <c r="E351" s="294"/>
      <c r="F351" s="294"/>
    </row>
    <row r="352">
      <c r="A352" s="294" t="s">
        <v>21528</v>
      </c>
      <c r="B352" s="294"/>
      <c r="C352" s="294"/>
      <c r="D352" s="294"/>
      <c r="E352" s="294"/>
      <c r="F352" s="294"/>
    </row>
    <row r="353">
      <c r="A353" s="294" t="s">
        <v>21480</v>
      </c>
      <c r="B353" s="294"/>
      <c r="C353" s="294"/>
      <c r="D353" s="294"/>
      <c r="E353" s="294"/>
      <c r="F353" s="294"/>
    </row>
    <row r="354">
      <c r="A354" s="294"/>
      <c r="B354" s="294"/>
      <c r="C354" s="294"/>
      <c r="D354" s="294"/>
      <c r="E354" s="294"/>
      <c r="F354" s="294"/>
    </row>
    <row r="355">
      <c r="A355" s="294"/>
      <c r="B355" s="294"/>
      <c r="C355" s="294"/>
      <c r="D355" s="294"/>
      <c r="E355" s="294"/>
      <c r="F355" s="294"/>
    </row>
    <row r="356">
      <c r="A356" s="294" t="s">
        <v>21429</v>
      </c>
      <c r="B356" s="294"/>
      <c r="C356" s="294"/>
      <c r="D356" s="294"/>
      <c r="E356" s="294"/>
      <c r="F356" s="294"/>
    </row>
    <row r="357">
      <c r="A357" s="294"/>
      <c r="B357" s="294"/>
      <c r="C357" s="294"/>
      <c r="D357" s="294"/>
      <c r="E357" s="294"/>
      <c r="F357" s="294"/>
    </row>
    <row r="358">
      <c r="A358" s="294" t="s">
        <v>21529</v>
      </c>
      <c r="B358" s="294"/>
      <c r="C358" s="294"/>
      <c r="D358" s="294"/>
      <c r="E358" s="294"/>
      <c r="F358" s="294"/>
    </row>
    <row r="359">
      <c r="A359" s="294"/>
      <c r="B359" s="294" t="s">
        <v>21530</v>
      </c>
      <c r="C359" s="294"/>
      <c r="D359" s="294"/>
      <c r="E359" s="294"/>
      <c r="F359" s="294"/>
    </row>
    <row r="360">
      <c r="A360" s="294" t="s">
        <v>21531</v>
      </c>
      <c r="B360" s="294"/>
      <c r="C360" s="294"/>
      <c r="D360" s="294"/>
      <c r="E360" s="294"/>
      <c r="F360" s="294"/>
    </row>
    <row r="361">
      <c r="A361" s="294" t="s">
        <v>21532</v>
      </c>
      <c r="B361" s="294"/>
      <c r="C361" s="294"/>
      <c r="D361" s="294"/>
      <c r="E361" s="294"/>
      <c r="F361" s="294"/>
    </row>
    <row r="362">
      <c r="A362" s="294" t="s">
        <v>21533</v>
      </c>
      <c r="B362" s="294"/>
      <c r="C362" s="294"/>
      <c r="D362" s="294"/>
      <c r="E362" s="294"/>
      <c r="F362" s="294"/>
    </row>
    <row r="363">
      <c r="A363" s="294" t="s">
        <v>21534</v>
      </c>
      <c r="B363" s="294"/>
      <c r="C363" s="294"/>
      <c r="D363" s="294"/>
      <c r="E363" s="294"/>
      <c r="F363" s="294"/>
    </row>
    <row r="364">
      <c r="A364" s="294" t="s">
        <v>21535</v>
      </c>
      <c r="B364" s="294"/>
      <c r="C364" s="294"/>
      <c r="D364" s="294"/>
      <c r="E364" s="294"/>
      <c r="F364" s="294"/>
    </row>
    <row r="365">
      <c r="A365" s="294" t="s">
        <v>21536</v>
      </c>
      <c r="B365" s="294"/>
      <c r="C365" s="294"/>
      <c r="D365" s="294"/>
      <c r="E365" s="294"/>
      <c r="F365" s="294"/>
    </row>
    <row r="366">
      <c r="A366" s="294"/>
      <c r="B366" s="294"/>
      <c r="C366" s="294"/>
      <c r="D366" s="294"/>
      <c r="E366" s="294"/>
      <c r="F366" s="294"/>
    </row>
    <row r="367">
      <c r="A367" s="294" t="s">
        <v>21537</v>
      </c>
      <c r="B367" s="294"/>
      <c r="C367" s="294"/>
      <c r="D367" s="294"/>
      <c r="E367" s="294"/>
      <c r="F367" s="294"/>
    </row>
    <row r="368">
      <c r="A368" s="294" t="s">
        <v>21538</v>
      </c>
      <c r="B368" s="294"/>
      <c r="C368" s="294"/>
      <c r="D368" s="294"/>
      <c r="E368" s="294"/>
      <c r="F368" s="294"/>
    </row>
    <row r="369">
      <c r="A369" s="294" t="s">
        <v>21539</v>
      </c>
      <c r="B369" s="294"/>
      <c r="C369" s="294"/>
      <c r="D369" s="294"/>
      <c r="E369" s="294"/>
      <c r="F369" s="294"/>
    </row>
    <row r="370">
      <c r="A370" s="294" t="s">
        <v>21540</v>
      </c>
      <c r="B370" s="294"/>
      <c r="C370" s="294"/>
      <c r="D370" s="294"/>
      <c r="E370" s="294"/>
      <c r="F370" s="294"/>
    </row>
    <row r="371">
      <c r="A371" s="294"/>
      <c r="B371" s="294"/>
      <c r="C371" s="294"/>
      <c r="D371" s="294"/>
      <c r="E371" s="294"/>
      <c r="F371" s="294"/>
    </row>
    <row r="372">
      <c r="A372" s="294" t="s">
        <v>21541</v>
      </c>
      <c r="B372" s="294"/>
      <c r="C372" s="294"/>
      <c r="D372" s="294"/>
      <c r="E372" s="294"/>
      <c r="F372" s="294"/>
    </row>
    <row r="373">
      <c r="A373" s="294"/>
      <c r="B373" s="294"/>
      <c r="C373" s="294"/>
      <c r="D373" s="294"/>
      <c r="E373" s="294"/>
      <c r="F373" s="294"/>
    </row>
    <row r="374">
      <c r="A374" s="294" t="s">
        <v>21542</v>
      </c>
      <c r="B374" s="294"/>
      <c r="C374" s="294"/>
      <c r="D374" s="294"/>
      <c r="E374" s="294"/>
      <c r="F374" s="294"/>
    </row>
    <row r="375">
      <c r="A375" s="294" t="s">
        <v>21543</v>
      </c>
      <c r="B375" s="294"/>
      <c r="C375" s="294"/>
      <c r="D375" s="294"/>
      <c r="E375" s="294"/>
      <c r="F375" s="294"/>
    </row>
    <row r="376">
      <c r="A376" s="294" t="s">
        <v>21544</v>
      </c>
      <c r="B376" s="294"/>
      <c r="C376" s="294"/>
      <c r="D376" s="294"/>
      <c r="E376" s="294"/>
      <c r="F376" s="294"/>
    </row>
    <row r="377">
      <c r="A377" s="294" t="s">
        <v>21545</v>
      </c>
      <c r="B377" s="294"/>
      <c r="C377" s="294"/>
      <c r="D377" s="294"/>
      <c r="E377" s="294"/>
      <c r="F377" s="294"/>
    </row>
    <row r="378">
      <c r="A378" s="294" t="s">
        <v>21546</v>
      </c>
      <c r="B378" s="294"/>
      <c r="C378" s="294"/>
      <c r="D378" s="294"/>
      <c r="E378" s="294"/>
      <c r="F378" s="294"/>
    </row>
    <row r="379">
      <c r="A379" s="294"/>
      <c r="B379" s="294"/>
      <c r="C379" s="294"/>
      <c r="D379" s="294"/>
      <c r="E379" s="294"/>
      <c r="F379" s="294"/>
    </row>
    <row r="380">
      <c r="A380" s="294" t="s">
        <v>21547</v>
      </c>
      <c r="B380" s="294"/>
      <c r="C380" s="294"/>
      <c r="D380" s="294"/>
      <c r="E380" s="294"/>
      <c r="F380" s="294"/>
    </row>
    <row r="381">
      <c r="A381" s="294" t="s">
        <v>21548</v>
      </c>
      <c r="B381" s="294"/>
      <c r="C381" s="294"/>
      <c r="D381" s="294"/>
      <c r="E381" s="294"/>
      <c r="F381" s="294"/>
    </row>
    <row r="382">
      <c r="A382" s="294"/>
      <c r="B382" s="294"/>
      <c r="C382" s="294"/>
      <c r="D382" s="294"/>
      <c r="E382" s="294"/>
      <c r="F382" s="294"/>
    </row>
    <row r="383">
      <c r="A383" s="294" t="s">
        <v>21549</v>
      </c>
      <c r="B383" s="294"/>
      <c r="C383" s="294"/>
      <c r="D383" s="294"/>
      <c r="E383" s="294"/>
      <c r="F383" s="294"/>
    </row>
    <row r="384">
      <c r="A384" s="294" t="s">
        <v>21550</v>
      </c>
      <c r="B384" s="294"/>
      <c r="C384" s="294"/>
      <c r="D384" s="294"/>
      <c r="E384" s="294"/>
      <c r="F384" s="294"/>
    </row>
    <row r="385">
      <c r="A385" s="294" t="s">
        <v>21551</v>
      </c>
      <c r="B385" s="294"/>
      <c r="C385" s="294"/>
      <c r="D385" s="294"/>
      <c r="E385" s="294"/>
      <c r="F385" s="294"/>
    </row>
    <row r="386">
      <c r="A386" s="294" t="s">
        <v>21552</v>
      </c>
      <c r="B386" s="294"/>
      <c r="C386" s="294"/>
      <c r="D386" s="294"/>
      <c r="E386" s="294"/>
      <c r="F386" s="294"/>
    </row>
    <row r="387">
      <c r="A387" s="294" t="s">
        <v>21553</v>
      </c>
      <c r="B387" s="294"/>
      <c r="C387" s="294"/>
      <c r="D387" s="294"/>
      <c r="E387" s="294"/>
      <c r="F387" s="294"/>
    </row>
    <row r="388">
      <c r="A388" s="294"/>
      <c r="B388" s="294"/>
      <c r="C388" s="294"/>
      <c r="D388" s="294"/>
      <c r="E388" s="294"/>
      <c r="F388" s="294"/>
    </row>
    <row r="389">
      <c r="A389" s="294" t="s">
        <v>21554</v>
      </c>
      <c r="B389" s="294"/>
      <c r="C389" s="294"/>
      <c r="D389" s="294"/>
      <c r="E389" s="294"/>
      <c r="F389" s="294"/>
    </row>
    <row r="390">
      <c r="A390" s="294"/>
      <c r="B390" s="294"/>
      <c r="C390" s="294"/>
      <c r="D390" s="294"/>
      <c r="E390" s="294"/>
      <c r="F390" s="294"/>
    </row>
    <row r="391">
      <c r="A391" s="294" t="s">
        <v>21555</v>
      </c>
      <c r="B391" s="294"/>
      <c r="C391" s="294"/>
      <c r="D391" s="294"/>
      <c r="E391" s="294"/>
      <c r="F391" s="294"/>
    </row>
    <row r="392">
      <c r="A392" s="294" t="s">
        <v>21556</v>
      </c>
      <c r="B392" s="294"/>
      <c r="C392" s="294"/>
      <c r="D392" s="294"/>
      <c r="E392" s="294"/>
      <c r="F392" s="294"/>
    </row>
    <row r="393">
      <c r="A393" s="294" t="s">
        <v>21557</v>
      </c>
      <c r="B393" s="294"/>
      <c r="C393" s="294"/>
      <c r="D393" s="294"/>
      <c r="E393" s="294"/>
      <c r="F393" s="294"/>
    </row>
    <row r="394">
      <c r="A394" s="294" t="s">
        <v>21558</v>
      </c>
      <c r="B394" s="294"/>
      <c r="C394" s="294"/>
      <c r="D394" s="294"/>
      <c r="E394" s="294"/>
      <c r="F394" s="294"/>
    </row>
    <row r="395">
      <c r="A395" s="294" t="s">
        <v>21559</v>
      </c>
      <c r="B395" s="294"/>
      <c r="C395" s="294"/>
      <c r="D395" s="294"/>
      <c r="E395" s="294"/>
      <c r="F395" s="294"/>
    </row>
    <row r="396">
      <c r="A396" s="294"/>
      <c r="B396" s="294"/>
      <c r="C396" s="294"/>
      <c r="D396" s="294"/>
      <c r="E396" s="294"/>
      <c r="F396" s="294"/>
    </row>
    <row r="397">
      <c r="A397" s="294"/>
      <c r="B397" s="294"/>
      <c r="C397" s="294"/>
      <c r="D397" s="294"/>
      <c r="E397" s="294"/>
      <c r="F397" s="294"/>
    </row>
    <row r="398">
      <c r="A398" s="294"/>
      <c r="B398" s="294"/>
      <c r="C398" s="294"/>
      <c r="D398" s="294"/>
      <c r="E398" s="294"/>
      <c r="F398" s="294"/>
    </row>
    <row r="399">
      <c r="A399" s="294" t="s">
        <v>21560</v>
      </c>
      <c r="B399" s="294"/>
      <c r="C399" s="294"/>
      <c r="D399" s="294"/>
      <c r="E399" s="294"/>
      <c r="F399" s="294"/>
    </row>
    <row r="400">
      <c r="A400" s="294"/>
      <c r="B400" s="294"/>
      <c r="C400" s="294"/>
      <c r="D400" s="294"/>
      <c r="E400" s="294"/>
      <c r="F400" s="294"/>
    </row>
    <row r="401">
      <c r="A401" s="294" t="s">
        <v>21469</v>
      </c>
      <c r="B401" s="294"/>
      <c r="C401" s="294"/>
      <c r="D401" s="294"/>
      <c r="E401" s="294"/>
      <c r="F401" s="294"/>
    </row>
    <row r="402">
      <c r="A402" s="294" t="s">
        <v>21561</v>
      </c>
      <c r="B402" s="294"/>
      <c r="C402" s="294"/>
      <c r="D402" s="294"/>
      <c r="E402" s="294"/>
      <c r="F402" s="294"/>
    </row>
    <row r="403">
      <c r="A403" s="294" t="s">
        <v>21562</v>
      </c>
      <c r="B403" s="294"/>
      <c r="C403" s="294"/>
      <c r="D403" s="294"/>
      <c r="E403" s="294"/>
      <c r="F403" s="294"/>
    </row>
    <row r="404">
      <c r="A404" s="294" t="s">
        <v>21563</v>
      </c>
      <c r="B404" s="294"/>
      <c r="C404" s="294"/>
      <c r="D404" s="294"/>
      <c r="E404" s="294"/>
      <c r="F404" s="294"/>
    </row>
    <row r="405">
      <c r="A405" s="294" t="s">
        <v>21564</v>
      </c>
      <c r="B405" s="294"/>
      <c r="C405" s="294"/>
      <c r="D405" s="294"/>
      <c r="E405" s="294"/>
      <c r="F405" s="294"/>
    </row>
    <row r="406">
      <c r="A406" s="294" t="s">
        <v>21342</v>
      </c>
      <c r="B406" s="294"/>
      <c r="C406" s="294"/>
      <c r="D406" s="294"/>
      <c r="E406" s="294"/>
      <c r="F406" s="294"/>
    </row>
    <row r="407">
      <c r="A407" s="294" t="s">
        <v>21565</v>
      </c>
      <c r="B407" s="294"/>
      <c r="C407" s="294"/>
      <c r="D407" s="294"/>
      <c r="E407" s="294"/>
      <c r="F407" s="294"/>
    </row>
    <row r="408">
      <c r="A408" s="294" t="s">
        <v>21566</v>
      </c>
      <c r="B408" s="294"/>
      <c r="C408" s="294"/>
      <c r="D408" s="294"/>
      <c r="E408" s="294"/>
      <c r="F408" s="294"/>
    </row>
    <row r="409">
      <c r="A409" s="294" t="s">
        <v>21567</v>
      </c>
      <c r="B409" s="294"/>
      <c r="C409" s="294"/>
      <c r="D409" s="294"/>
      <c r="E409" s="294"/>
      <c r="F409" s="294"/>
    </row>
    <row r="410">
      <c r="A410" s="294" t="s">
        <v>21568</v>
      </c>
      <c r="B410" s="294"/>
      <c r="C410" s="294"/>
      <c r="D410" s="294"/>
      <c r="E410" s="294"/>
      <c r="F410" s="294"/>
    </row>
    <row r="411">
      <c r="A411" s="294" t="s">
        <v>21569</v>
      </c>
      <c r="B411" s="294"/>
      <c r="C411" s="294"/>
      <c r="D411" s="294"/>
      <c r="E411" s="294"/>
      <c r="F411" s="294"/>
    </row>
    <row r="412">
      <c r="A412" s="294" t="s">
        <v>21570</v>
      </c>
      <c r="B412" s="294"/>
      <c r="C412" s="294"/>
      <c r="D412" s="294"/>
      <c r="E412" s="294"/>
      <c r="F412" s="294"/>
    </row>
    <row r="413">
      <c r="A413" s="294" t="s">
        <v>21571</v>
      </c>
      <c r="B413" s="294"/>
      <c r="C413" s="294"/>
      <c r="D413" s="294"/>
      <c r="E413" s="294"/>
      <c r="F413" s="294"/>
    </row>
    <row r="414">
      <c r="A414" s="294" t="s">
        <v>21572</v>
      </c>
      <c r="B414" s="294"/>
      <c r="C414" s="294"/>
      <c r="D414" s="294"/>
      <c r="E414" s="294"/>
      <c r="F414" s="294"/>
    </row>
    <row r="415">
      <c r="A415" s="294" t="s">
        <v>21573</v>
      </c>
      <c r="B415" s="294"/>
      <c r="C415" s="294"/>
      <c r="D415" s="294"/>
      <c r="E415" s="294"/>
      <c r="F415" s="294"/>
    </row>
    <row r="416">
      <c r="A416" s="294" t="s">
        <v>21574</v>
      </c>
      <c r="B416" s="294"/>
      <c r="C416" s="294"/>
      <c r="D416" s="294"/>
      <c r="E416" s="294"/>
      <c r="F416" s="294"/>
    </row>
    <row r="417">
      <c r="A417" s="294" t="s">
        <v>21575</v>
      </c>
      <c r="B417" s="294"/>
      <c r="C417" s="294"/>
      <c r="D417" s="294"/>
      <c r="E417" s="294"/>
      <c r="F417" s="294"/>
    </row>
    <row r="418">
      <c r="A418" s="294"/>
      <c r="B418" s="294"/>
      <c r="C418" s="294"/>
      <c r="D418" s="294"/>
      <c r="E418" s="294"/>
      <c r="F418" s="294"/>
    </row>
    <row r="419">
      <c r="A419" s="294" t="s">
        <v>21312</v>
      </c>
      <c r="B419" s="294"/>
      <c r="C419" s="294"/>
      <c r="D419" s="294"/>
      <c r="E419" s="294"/>
      <c r="F419" s="294"/>
    </row>
    <row r="420">
      <c r="A420" s="294" t="s">
        <v>21576</v>
      </c>
      <c r="B420" s="294"/>
      <c r="C420" s="294"/>
      <c r="D420" s="294"/>
      <c r="E420" s="294"/>
      <c r="F420" s="294"/>
    </row>
    <row r="421">
      <c r="A421" s="294" t="s">
        <v>21577</v>
      </c>
      <c r="B421" s="294"/>
      <c r="C421" s="294"/>
      <c r="D421" s="294"/>
      <c r="E421" s="294"/>
      <c r="F421" s="294"/>
    </row>
    <row r="422">
      <c r="A422" s="294" t="s">
        <v>21578</v>
      </c>
      <c r="B422" s="294"/>
      <c r="C422" s="294"/>
      <c r="D422" s="294"/>
      <c r="E422" s="294"/>
      <c r="F422" s="294"/>
    </row>
    <row r="423">
      <c r="A423" s="294" t="s">
        <v>21579</v>
      </c>
      <c r="B423" s="294"/>
      <c r="C423" s="294"/>
      <c r="D423" s="294"/>
      <c r="E423" s="294"/>
      <c r="F423" s="294"/>
    </row>
    <row r="424">
      <c r="A424" s="294" t="s">
        <v>21580</v>
      </c>
      <c r="B424" s="294"/>
      <c r="C424" s="294"/>
      <c r="D424" s="294"/>
      <c r="E424" s="294"/>
      <c r="F424" s="294"/>
    </row>
    <row r="425">
      <c r="A425" s="294" t="s">
        <v>21581</v>
      </c>
      <c r="B425" s="294"/>
      <c r="C425" s="294"/>
      <c r="D425" s="294"/>
      <c r="E425" s="294"/>
      <c r="F425" s="294"/>
    </row>
    <row r="426">
      <c r="A426" s="294" t="s">
        <v>21582</v>
      </c>
      <c r="B426" s="294"/>
      <c r="C426" s="294"/>
      <c r="D426" s="294"/>
      <c r="E426" s="294"/>
      <c r="F426" s="294"/>
    </row>
    <row r="427">
      <c r="A427" s="294" t="s">
        <v>21583</v>
      </c>
      <c r="B427" s="294"/>
      <c r="C427" s="294"/>
      <c r="D427" s="294"/>
      <c r="E427" s="294"/>
      <c r="F427" s="294"/>
    </row>
    <row r="428">
      <c r="A428" s="294" t="s">
        <v>21584</v>
      </c>
      <c r="B428" s="294"/>
      <c r="C428" s="294"/>
      <c r="D428" s="294"/>
      <c r="E428" s="294"/>
      <c r="F428" s="294"/>
    </row>
    <row r="429">
      <c r="A429" s="294" t="s">
        <v>21585</v>
      </c>
      <c r="B429" s="294"/>
      <c r="C429" s="294"/>
      <c r="D429" s="294"/>
      <c r="E429" s="294"/>
      <c r="F429" s="294"/>
    </row>
    <row r="430">
      <c r="A430" s="294" t="s">
        <v>21586</v>
      </c>
      <c r="B430" s="294"/>
      <c r="C430" s="294"/>
      <c r="D430" s="294"/>
      <c r="E430" s="294"/>
      <c r="F430" s="294"/>
    </row>
    <row r="431">
      <c r="A431" s="294" t="s">
        <v>21587</v>
      </c>
      <c r="B431" s="294"/>
      <c r="C431" s="294"/>
      <c r="D431" s="294"/>
      <c r="E431" s="294"/>
      <c r="F431" s="294"/>
    </row>
    <row r="432">
      <c r="A432" s="294" t="s">
        <v>21588</v>
      </c>
      <c r="B432" s="294"/>
      <c r="C432" s="294"/>
      <c r="D432" s="294"/>
      <c r="E432" s="294"/>
      <c r="F432" s="294"/>
    </row>
    <row r="433">
      <c r="A433" s="294" t="s">
        <v>21589</v>
      </c>
      <c r="B433" s="294"/>
      <c r="C433" s="294"/>
      <c r="D433" s="294"/>
      <c r="E433" s="294"/>
      <c r="F433" s="294"/>
    </row>
    <row r="434">
      <c r="A434" s="294" t="s">
        <v>21590</v>
      </c>
      <c r="B434" s="294"/>
      <c r="C434" s="294"/>
      <c r="D434" s="294"/>
      <c r="E434" s="294"/>
      <c r="F434" s="294"/>
    </row>
    <row r="435">
      <c r="A435" s="294" t="s">
        <v>21591</v>
      </c>
      <c r="B435" s="294"/>
      <c r="C435" s="294"/>
      <c r="D435" s="294"/>
      <c r="E435" s="294"/>
      <c r="F435" s="294"/>
    </row>
    <row r="436">
      <c r="A436" s="294" t="s">
        <v>21592</v>
      </c>
      <c r="B436" s="294"/>
      <c r="C436" s="294"/>
      <c r="D436" s="294"/>
      <c r="E436" s="294"/>
      <c r="F436" s="294"/>
    </row>
    <row r="437">
      <c r="A437" s="294" t="s">
        <v>21593</v>
      </c>
      <c r="B437" s="294"/>
      <c r="C437" s="294"/>
      <c r="D437" s="294"/>
      <c r="E437" s="294"/>
      <c r="F437" s="294"/>
    </row>
    <row r="438">
      <c r="A438" s="294" t="s">
        <v>21594</v>
      </c>
      <c r="B438" s="294"/>
      <c r="C438" s="294"/>
      <c r="D438" s="294"/>
      <c r="E438" s="294"/>
      <c r="F438" s="294"/>
    </row>
    <row r="439">
      <c r="A439" s="294" t="s">
        <v>21595</v>
      </c>
      <c r="B439" s="294"/>
      <c r="C439" s="294"/>
      <c r="D439" s="294"/>
      <c r="E439" s="294"/>
      <c r="F439" s="294"/>
    </row>
    <row r="440">
      <c r="A440" s="294" t="s">
        <v>21596</v>
      </c>
      <c r="B440" s="294"/>
      <c r="C440" s="294"/>
      <c r="D440" s="294"/>
      <c r="E440" s="294"/>
      <c r="F440" s="294"/>
    </row>
    <row r="441">
      <c r="A441" s="294" t="s">
        <v>21597</v>
      </c>
      <c r="B441" s="294"/>
      <c r="C441" s="294"/>
      <c r="D441" s="294"/>
      <c r="E441" s="294"/>
      <c r="F441" s="294"/>
    </row>
    <row r="442">
      <c r="A442" s="294" t="s">
        <v>21598</v>
      </c>
      <c r="B442" s="294"/>
      <c r="C442" s="294"/>
      <c r="D442" s="294"/>
      <c r="E442" s="294"/>
      <c r="F442" s="294"/>
    </row>
    <row r="443">
      <c r="A443" s="294" t="s">
        <v>21599</v>
      </c>
      <c r="B443" s="294"/>
      <c r="C443" s="294"/>
      <c r="D443" s="294"/>
      <c r="E443" s="294"/>
      <c r="F443" s="294"/>
    </row>
    <row r="444">
      <c r="A444" s="294" t="s">
        <v>21600</v>
      </c>
      <c r="B444" s="294"/>
      <c r="C444" s="294"/>
      <c r="D444" s="294"/>
      <c r="E444" s="294"/>
      <c r="F444" s="294"/>
    </row>
    <row r="445">
      <c r="A445" s="294" t="s">
        <v>21601</v>
      </c>
      <c r="B445" s="294"/>
      <c r="C445" s="294"/>
      <c r="D445" s="294"/>
      <c r="E445" s="294"/>
      <c r="F445" s="294"/>
    </row>
    <row r="446">
      <c r="A446" s="294" t="s">
        <v>21602</v>
      </c>
      <c r="B446" s="294"/>
      <c r="C446" s="294"/>
      <c r="D446" s="294"/>
      <c r="E446" s="294"/>
      <c r="F446" s="294"/>
    </row>
    <row r="447">
      <c r="A447" s="294" t="s">
        <v>21603</v>
      </c>
      <c r="B447" s="294"/>
      <c r="C447" s="294"/>
      <c r="D447" s="294"/>
      <c r="E447" s="294"/>
      <c r="F447" s="294"/>
    </row>
    <row r="448">
      <c r="A448" s="294" t="s">
        <v>21604</v>
      </c>
      <c r="B448" s="294"/>
      <c r="C448" s="294"/>
      <c r="D448" s="294"/>
      <c r="E448" s="294"/>
      <c r="F448" s="294"/>
    </row>
    <row r="449">
      <c r="A449" s="294" t="s">
        <v>21605</v>
      </c>
      <c r="B449" s="294"/>
      <c r="C449" s="294"/>
      <c r="D449" s="294"/>
      <c r="E449" s="294"/>
      <c r="F449" s="294"/>
    </row>
    <row r="450">
      <c r="A450" s="294" t="s">
        <v>21606</v>
      </c>
      <c r="B450" s="294"/>
      <c r="C450" s="294"/>
      <c r="D450" s="294"/>
      <c r="E450" s="294"/>
      <c r="F450" s="294"/>
    </row>
    <row r="451">
      <c r="A451" s="294" t="s">
        <v>21607</v>
      </c>
      <c r="B451" s="294"/>
      <c r="C451" s="294"/>
      <c r="D451" s="294"/>
      <c r="E451" s="294"/>
      <c r="F451" s="294"/>
    </row>
    <row r="452">
      <c r="A452" s="294" t="s">
        <v>21608</v>
      </c>
      <c r="B452" s="294"/>
      <c r="C452" s="294"/>
      <c r="D452" s="294"/>
      <c r="E452" s="294"/>
      <c r="F452" s="294"/>
    </row>
    <row r="453">
      <c r="A453" s="294" t="s">
        <v>21609</v>
      </c>
      <c r="B453" s="294"/>
      <c r="C453" s="294"/>
      <c r="D453" s="294"/>
      <c r="E453" s="294"/>
      <c r="F453" s="294"/>
    </row>
    <row r="454">
      <c r="A454" s="294" t="s">
        <v>21610</v>
      </c>
      <c r="B454" s="294"/>
      <c r="C454" s="294"/>
      <c r="D454" s="294"/>
      <c r="E454" s="294"/>
      <c r="F454" s="294"/>
    </row>
    <row r="455">
      <c r="A455" s="294" t="s">
        <v>21611</v>
      </c>
      <c r="B455" s="294"/>
      <c r="C455" s="294"/>
      <c r="D455" s="294"/>
      <c r="E455" s="294"/>
      <c r="F455" s="294"/>
    </row>
    <row r="456">
      <c r="A456" s="294" t="s">
        <v>21612</v>
      </c>
      <c r="B456" s="294"/>
      <c r="C456" s="294"/>
      <c r="D456" s="294"/>
      <c r="E456" s="294"/>
      <c r="F456" s="294"/>
    </row>
    <row r="457">
      <c r="A457" s="294" t="s">
        <v>21613</v>
      </c>
      <c r="B457" s="294"/>
      <c r="C457" s="294"/>
      <c r="D457" s="294"/>
      <c r="E457" s="294"/>
      <c r="F457" s="294"/>
    </row>
    <row r="458">
      <c r="A458" s="294" t="s">
        <v>21614</v>
      </c>
      <c r="B458" s="294"/>
      <c r="C458" s="294"/>
      <c r="D458" s="294"/>
      <c r="E458" s="294"/>
      <c r="F458" s="294"/>
    </row>
    <row r="459">
      <c r="A459" s="294" t="s">
        <v>21615</v>
      </c>
      <c r="B459" s="294"/>
      <c r="C459" s="294"/>
      <c r="D459" s="294"/>
      <c r="E459" s="294"/>
      <c r="F459" s="294"/>
    </row>
    <row r="460">
      <c r="A460" s="294" t="s">
        <v>21616</v>
      </c>
      <c r="B460" s="294"/>
      <c r="C460" s="294"/>
      <c r="D460" s="294"/>
      <c r="E460" s="294"/>
      <c r="F460" s="294"/>
    </row>
    <row r="461">
      <c r="A461" s="294" t="s">
        <v>21617</v>
      </c>
      <c r="B461" s="294"/>
      <c r="C461" s="294"/>
      <c r="D461" s="294"/>
      <c r="E461" s="294"/>
      <c r="F461" s="294"/>
    </row>
    <row r="462">
      <c r="A462" s="294" t="s">
        <v>21618</v>
      </c>
      <c r="B462" s="294"/>
      <c r="C462" s="294"/>
      <c r="D462" s="294"/>
      <c r="E462" s="294"/>
      <c r="F462" s="294"/>
    </row>
    <row r="463">
      <c r="A463" s="294" t="s">
        <v>21619</v>
      </c>
      <c r="B463" s="294"/>
      <c r="C463" s="294"/>
      <c r="D463" s="294"/>
      <c r="E463" s="294"/>
      <c r="F463" s="294"/>
    </row>
    <row r="464">
      <c r="A464" s="294"/>
      <c r="B464" s="294"/>
      <c r="C464" s="294"/>
      <c r="D464" s="294"/>
      <c r="E464" s="294"/>
      <c r="F464" s="294"/>
    </row>
    <row r="465">
      <c r="A465" s="294" t="s">
        <v>21620</v>
      </c>
      <c r="B465" s="294"/>
      <c r="C465" s="294"/>
      <c r="D465" s="294"/>
      <c r="E465" s="294"/>
      <c r="F465" s="294"/>
    </row>
    <row r="466">
      <c r="A466" s="294"/>
      <c r="B466" s="294"/>
      <c r="C466" s="294"/>
      <c r="D466" s="294"/>
      <c r="E466" s="294"/>
      <c r="F466" s="294"/>
    </row>
    <row r="467">
      <c r="A467" s="294" t="s">
        <v>21621</v>
      </c>
      <c r="B467" s="294"/>
      <c r="C467" s="294"/>
      <c r="D467" s="294"/>
      <c r="E467" s="294"/>
      <c r="F467" s="294"/>
    </row>
    <row r="468">
      <c r="A468" s="294" t="s">
        <v>21622</v>
      </c>
      <c r="B468" s="294"/>
      <c r="C468" s="294"/>
      <c r="D468" s="294"/>
      <c r="E468" s="294"/>
      <c r="F468" s="294"/>
    </row>
    <row r="469">
      <c r="A469" s="294" t="s">
        <v>21623</v>
      </c>
      <c r="B469" s="294"/>
      <c r="C469" s="294"/>
      <c r="D469" s="294"/>
      <c r="E469" s="294"/>
      <c r="F469" s="294"/>
    </row>
    <row r="470">
      <c r="A470" s="294" t="s">
        <v>21624</v>
      </c>
      <c r="B470" s="294"/>
      <c r="C470" s="294"/>
      <c r="D470" s="294"/>
      <c r="E470" s="294"/>
      <c r="F470" s="294"/>
    </row>
    <row r="471">
      <c r="A471" s="294" t="s">
        <v>21625</v>
      </c>
      <c r="B471" s="294"/>
      <c r="C471" s="294"/>
      <c r="D471" s="294"/>
      <c r="E471" s="294"/>
      <c r="F471" s="294"/>
    </row>
    <row r="472">
      <c r="A472" s="294" t="s">
        <v>21626</v>
      </c>
      <c r="B472" s="294"/>
      <c r="C472" s="294"/>
      <c r="D472" s="294"/>
      <c r="E472" s="294"/>
      <c r="F472" s="294"/>
    </row>
    <row r="473">
      <c r="A473" s="294" t="s">
        <v>21627</v>
      </c>
      <c r="B473" s="294"/>
      <c r="C473" s="294"/>
      <c r="D473" s="294"/>
      <c r="E473" s="294"/>
      <c r="F473" s="294"/>
    </row>
    <row r="474">
      <c r="A474" s="294" t="s">
        <v>21628</v>
      </c>
      <c r="B474" s="294"/>
      <c r="C474" s="294"/>
      <c r="D474" s="294"/>
      <c r="E474" s="294"/>
      <c r="F474" s="294"/>
    </row>
    <row r="475">
      <c r="A475" s="294" t="s">
        <v>21629</v>
      </c>
      <c r="B475" s="294"/>
      <c r="C475" s="294"/>
      <c r="D475" s="294"/>
      <c r="E475" s="294"/>
      <c r="F475" s="294"/>
    </row>
    <row r="476">
      <c r="A476" s="294" t="s">
        <v>21630</v>
      </c>
      <c r="B476" s="294"/>
      <c r="C476" s="294"/>
      <c r="D476" s="294"/>
      <c r="E476" s="294"/>
      <c r="F476" s="294"/>
    </row>
    <row r="477">
      <c r="A477" s="294" t="s">
        <v>21631</v>
      </c>
      <c r="B477" s="294"/>
      <c r="C477" s="294"/>
      <c r="D477" s="294"/>
      <c r="E477" s="294"/>
      <c r="F477" s="294"/>
    </row>
    <row r="478">
      <c r="A478" s="294"/>
      <c r="B478" s="294"/>
      <c r="C478" s="294"/>
      <c r="D478" s="294"/>
      <c r="E478" s="294"/>
      <c r="F478" s="294"/>
    </row>
    <row r="479">
      <c r="A479" s="294" t="s">
        <v>21632</v>
      </c>
      <c r="B479" s="294"/>
      <c r="C479" s="294"/>
      <c r="D479" s="294"/>
      <c r="E479" s="294"/>
      <c r="F479" s="294"/>
    </row>
    <row r="480">
      <c r="A480" s="294"/>
      <c r="B480" s="294"/>
      <c r="C480" s="294"/>
      <c r="D480" s="294"/>
      <c r="E480" s="294"/>
      <c r="F480" s="294"/>
    </row>
    <row r="481">
      <c r="A481" s="294" t="s">
        <v>21633</v>
      </c>
      <c r="B481" s="294"/>
      <c r="C481" s="294"/>
      <c r="D481" s="294"/>
      <c r="E481" s="294"/>
      <c r="F481" s="294"/>
    </row>
    <row r="482">
      <c r="A482" s="294" t="s">
        <v>21634</v>
      </c>
      <c r="B482" s="294"/>
      <c r="C482" s="294"/>
      <c r="D482" s="294"/>
      <c r="E482" s="294"/>
      <c r="F482" s="294"/>
    </row>
    <row r="483">
      <c r="A483" s="294" t="s">
        <v>21635</v>
      </c>
      <c r="B483" s="294"/>
      <c r="C483" s="294"/>
      <c r="D483" s="294"/>
      <c r="E483" s="294"/>
      <c r="F483" s="294"/>
    </row>
    <row r="484">
      <c r="A484" s="294" t="s">
        <v>21636</v>
      </c>
      <c r="B484" s="294"/>
      <c r="C484" s="294"/>
      <c r="D484" s="294"/>
      <c r="E484" s="294"/>
      <c r="F484" s="294"/>
    </row>
    <row r="485">
      <c r="A485" s="294" t="s">
        <v>21637</v>
      </c>
      <c r="B485" s="294"/>
      <c r="C485" s="294"/>
      <c r="D485" s="294"/>
      <c r="E485" s="294"/>
      <c r="F485" s="294"/>
    </row>
    <row r="486">
      <c r="A486" s="294" t="s">
        <v>21638</v>
      </c>
      <c r="B486" s="294"/>
      <c r="C486" s="294"/>
      <c r="D486" s="294"/>
      <c r="E486" s="294"/>
      <c r="F486" s="294"/>
    </row>
    <row r="487">
      <c r="A487" s="294"/>
      <c r="B487" s="294"/>
      <c r="C487" s="294"/>
      <c r="D487" s="294"/>
      <c r="E487" s="294"/>
      <c r="F487" s="294"/>
    </row>
    <row r="488">
      <c r="A488" s="294" t="s">
        <v>21639</v>
      </c>
      <c r="B488" s="294"/>
      <c r="C488" s="294"/>
      <c r="D488" s="294"/>
      <c r="E488" s="294"/>
      <c r="F488" s="294"/>
    </row>
    <row r="489">
      <c r="A489" s="294"/>
      <c r="B489" s="294"/>
      <c r="C489" s="294"/>
      <c r="D489" s="294"/>
      <c r="E489" s="294"/>
      <c r="F489" s="294"/>
    </row>
    <row r="490">
      <c r="A490" s="294" t="s">
        <v>21640</v>
      </c>
      <c r="B490" s="294"/>
      <c r="C490" s="294"/>
      <c r="D490" s="294"/>
      <c r="E490" s="294"/>
      <c r="F490" s="294"/>
    </row>
    <row r="491">
      <c r="A491" s="294" t="s">
        <v>21641</v>
      </c>
      <c r="B491" s="294"/>
      <c r="C491" s="294"/>
      <c r="D491" s="294"/>
      <c r="E491" s="294"/>
      <c r="F491" s="294"/>
    </row>
    <row r="492">
      <c r="A492" s="294" t="s">
        <v>21642</v>
      </c>
      <c r="B492" s="294"/>
      <c r="C492" s="294"/>
      <c r="D492" s="294"/>
      <c r="E492" s="294"/>
      <c r="F492" s="294"/>
    </row>
    <row r="493">
      <c r="A493" s="294" t="s">
        <v>21643</v>
      </c>
      <c r="B493" s="294"/>
      <c r="C493" s="294"/>
      <c r="D493" s="294"/>
      <c r="E493" s="294"/>
      <c r="F493" s="294"/>
    </row>
    <row r="494">
      <c r="A494" s="294" t="s">
        <v>21644</v>
      </c>
      <c r="B494" s="294"/>
      <c r="C494" s="294"/>
      <c r="D494" s="294"/>
      <c r="E494" s="294"/>
      <c r="F494" s="294"/>
    </row>
    <row r="495">
      <c r="A495" s="294" t="s">
        <v>21645</v>
      </c>
      <c r="B495" s="294"/>
      <c r="C495" s="294"/>
      <c r="D495" s="294"/>
      <c r="E495" s="294"/>
      <c r="F495" s="294"/>
    </row>
    <row r="496">
      <c r="A496" s="294" t="s">
        <v>21646</v>
      </c>
      <c r="B496" s="294"/>
      <c r="C496" s="294"/>
      <c r="D496" s="294"/>
      <c r="E496" s="294"/>
      <c r="F496" s="294"/>
    </row>
    <row r="497">
      <c r="A497" s="294"/>
      <c r="B497" s="294"/>
      <c r="C497" s="294"/>
      <c r="D497" s="294"/>
      <c r="E497" s="294"/>
      <c r="F497" s="294"/>
    </row>
    <row r="498">
      <c r="A498" s="294" t="s">
        <v>21401</v>
      </c>
      <c r="B498" s="294"/>
      <c r="C498" s="294"/>
      <c r="D498" s="294"/>
      <c r="E498" s="294"/>
      <c r="F498" s="294"/>
    </row>
    <row r="499">
      <c r="A499" s="294" t="s">
        <v>21305</v>
      </c>
      <c r="B499" s="294"/>
      <c r="C499" s="294"/>
      <c r="D499" s="294"/>
      <c r="E499" s="294"/>
      <c r="F499" s="294"/>
    </row>
    <row r="500">
      <c r="A500" s="294" t="s">
        <v>21647</v>
      </c>
      <c r="B500" s="294"/>
      <c r="C500" s="294"/>
      <c r="D500" s="294"/>
      <c r="E500" s="294"/>
      <c r="F500" s="294"/>
    </row>
    <row r="501">
      <c r="A501" s="294" t="s">
        <v>21648</v>
      </c>
      <c r="B501" s="294"/>
      <c r="C501" s="294"/>
      <c r="D501" s="294"/>
      <c r="E501" s="294"/>
      <c r="F501" s="294"/>
    </row>
    <row r="502">
      <c r="A502" s="294" t="s">
        <v>21649</v>
      </c>
      <c r="B502" s="294"/>
      <c r="C502" s="294"/>
      <c r="D502" s="294"/>
      <c r="E502" s="294"/>
      <c r="F502" s="294"/>
    </row>
    <row r="503">
      <c r="A503" s="294" t="s">
        <v>21650</v>
      </c>
      <c r="B503" s="294"/>
      <c r="C503" s="294"/>
      <c r="D503" s="294"/>
      <c r="E503" s="294"/>
      <c r="F503" s="294"/>
    </row>
    <row r="504">
      <c r="A504" s="294" t="s">
        <v>21651</v>
      </c>
      <c r="B504" s="294"/>
      <c r="C504" s="294"/>
      <c r="D504" s="294"/>
      <c r="E504" s="294"/>
      <c r="F504" s="294"/>
    </row>
    <row r="505">
      <c r="A505" s="294" t="s">
        <v>21652</v>
      </c>
      <c r="B505" s="294"/>
      <c r="C505" s="294"/>
      <c r="D505" s="294"/>
      <c r="E505" s="294"/>
      <c r="F505" s="294"/>
    </row>
    <row r="506">
      <c r="A506" s="294" t="s">
        <v>21653</v>
      </c>
      <c r="B506" s="294"/>
      <c r="C506" s="294"/>
      <c r="D506" s="294"/>
      <c r="E506" s="294"/>
      <c r="F506" s="294"/>
    </row>
    <row r="507">
      <c r="A507" s="294" t="s">
        <v>21654</v>
      </c>
      <c r="B507" s="294"/>
      <c r="C507" s="294"/>
      <c r="D507" s="294"/>
      <c r="E507" s="294"/>
      <c r="F507" s="294"/>
    </row>
    <row r="508">
      <c r="A508" s="294"/>
      <c r="B508" s="294"/>
      <c r="C508" s="294"/>
      <c r="D508" s="294"/>
      <c r="E508" s="294"/>
      <c r="F508" s="294"/>
    </row>
    <row r="509">
      <c r="A509" s="294" t="s">
        <v>21407</v>
      </c>
      <c r="B509" s="294"/>
      <c r="C509" s="294"/>
      <c r="D509" s="294"/>
      <c r="E509" s="294"/>
      <c r="F509" s="294"/>
    </row>
    <row r="510">
      <c r="A510" s="294"/>
      <c r="B510" s="294"/>
      <c r="C510" s="294"/>
      <c r="D510" s="294"/>
      <c r="E510" s="294"/>
      <c r="F510" s="294"/>
    </row>
    <row r="511">
      <c r="A511" s="294" t="s">
        <v>21655</v>
      </c>
      <c r="B511" s="294"/>
      <c r="C511" s="294"/>
      <c r="D511" s="294"/>
      <c r="E511" s="294"/>
      <c r="F511" s="294"/>
    </row>
    <row r="512">
      <c r="A512" s="294" t="str">
        <f>-Abdomen: Mild distension, tenderness in epigastrium, gurgling sounds</f>
        <v>#ERROR!</v>
      </c>
      <c r="B512" s="294"/>
      <c r="C512" s="294"/>
      <c r="D512" s="294"/>
      <c r="E512" s="294"/>
      <c r="F512" s="294"/>
    </row>
    <row r="513">
      <c r="A513" s="294" t="str">
        <f>ARRAY_CONSTRAIN(ARRAYFORMULA(-Bowel sounds: Reduced or sluggish peristalsis), 1, 1)</f>
        <v>#ERROR!</v>
      </c>
      <c r="B513" s="294"/>
      <c r="C513" s="294"/>
      <c r="D513" s="294"/>
      <c r="E513" s="294"/>
      <c r="F513" s="294"/>
    </row>
    <row r="514">
      <c r="A514" s="294" t="str">
        <f>ARRAY_CONSTRAIN(ARRAYFORMULA(-Appetite: Markedly Reduced), 1, 1)</f>
        <v>#ERROR!</v>
      </c>
      <c r="B514" s="294"/>
      <c r="C514" s="294"/>
      <c r="D514" s="294"/>
      <c r="E514" s="294"/>
      <c r="F514" s="294"/>
    </row>
    <row r="515">
      <c r="A515" s="294" t="str">
        <f>-Nausea, bloating, belching are common complaints</f>
        <v>#ERROR!</v>
      </c>
      <c r="B515" s="294"/>
      <c r="C515" s="294"/>
      <c r="D515" s="294"/>
      <c r="E515" s="294"/>
      <c r="F515" s="294"/>
    </row>
    <row r="516">
      <c r="A516" s="294" t="str">
        <f>ARRAY_CONSTRAIN(ARRAYFORMULA(-Constipation or irregular Bowel habits), 1, 1)</f>
        <v>#ERROR!</v>
      </c>
      <c r="B516" s="294"/>
      <c r="C516" s="294"/>
      <c r="D516" s="294"/>
      <c r="E516" s="294"/>
      <c r="F516" s="294"/>
    </row>
    <row r="517">
      <c r="A517" s="294" t="s">
        <v>21656</v>
      </c>
      <c r="B517" s="294"/>
      <c r="C517" s="294"/>
      <c r="D517" s="294"/>
      <c r="E517" s="294"/>
      <c r="F517" s="294"/>
    </row>
    <row r="518">
      <c r="A518" s="294" t="str">
        <f>-Lethargy, drowsiness, mental fog</f>
        <v>#ERROR!</v>
      </c>
      <c r="B518" s="294"/>
      <c r="C518" s="294"/>
      <c r="D518" s="294"/>
      <c r="E518" s="294"/>
      <c r="F518" s="294"/>
    </row>
    <row r="519">
      <c r="A519" s="294" t="str">
        <f>ARRAY_CONSTRAIN(ARRAYFORMULA(-Reduced alertness and dullness due to toxic accumulation), 1, 1)</f>
        <v>#ERROR!</v>
      </c>
      <c r="B519" s="294"/>
      <c r="C519" s="294"/>
      <c r="D519" s="294"/>
      <c r="E519" s="294"/>
      <c r="F519" s="294"/>
    </row>
    <row r="520">
      <c r="A520" s="294" t="s">
        <v>21657</v>
      </c>
      <c r="B520" s="294"/>
      <c r="C520" s="294"/>
      <c r="D520" s="294"/>
      <c r="E520" s="294"/>
      <c r="F520" s="294"/>
    </row>
    <row r="521">
      <c r="A521" s="294" t="str">
        <f>ARRAY_CONSTRAIN(ARRAYFORMULA(-No major findings unless chronic and systemic involvement), 1, 1)</f>
        <v>#ERROR!</v>
      </c>
      <c r="B521" s="294"/>
      <c r="C521" s="294"/>
      <c r="D521" s="294"/>
      <c r="E521" s="294"/>
      <c r="F521" s="294"/>
    </row>
    <row r="522">
      <c r="A522" s="294"/>
      <c r="B522" s="294"/>
      <c r="C522" s="294"/>
      <c r="D522" s="294"/>
      <c r="E522" s="294"/>
      <c r="F522" s="294"/>
    </row>
    <row r="523">
      <c r="A523" s="294" t="s">
        <v>21658</v>
      </c>
      <c r="B523" s="294"/>
      <c r="C523" s="294"/>
      <c r="D523" s="294"/>
      <c r="E523" s="294"/>
      <c r="F523" s="294"/>
    </row>
    <row r="524">
      <c r="A524" s="294"/>
      <c r="B524" s="294"/>
      <c r="C524" s="294"/>
      <c r="D524" s="294"/>
      <c r="E524" s="294"/>
      <c r="F524" s="294"/>
    </row>
    <row r="525">
      <c r="A525" s="294" t="s">
        <v>21659</v>
      </c>
      <c r="B525" s="294"/>
      <c r="C525" s="294"/>
      <c r="D525" s="294"/>
      <c r="E525" s="294"/>
      <c r="F525" s="294"/>
    </row>
    <row r="526">
      <c r="A526" s="294" t="s">
        <v>21660</v>
      </c>
      <c r="B526" s="294"/>
      <c r="C526" s="294"/>
      <c r="D526" s="294"/>
      <c r="E526" s="294"/>
      <c r="F526" s="294"/>
    </row>
    <row r="527">
      <c r="A527" s="294" t="s">
        <v>21661</v>
      </c>
      <c r="B527" s="294"/>
      <c r="C527" s="294"/>
      <c r="D527" s="294"/>
      <c r="E527" s="294"/>
      <c r="F527" s="294"/>
    </row>
    <row r="528">
      <c r="A528" s="294" t="s">
        <v>21662</v>
      </c>
      <c r="B528" s="294"/>
      <c r="C528" s="294"/>
      <c r="D528" s="294"/>
      <c r="E528" s="294"/>
      <c r="F528" s="294"/>
    </row>
    <row r="529">
      <c r="A529" s="294" t="s">
        <v>21663</v>
      </c>
      <c r="B529" s="294"/>
      <c r="C529" s="294"/>
      <c r="D529" s="294"/>
      <c r="E529" s="294"/>
      <c r="F529" s="294"/>
    </row>
    <row r="530">
      <c r="A530" s="294" t="s">
        <v>21664</v>
      </c>
      <c r="B530" s="294"/>
      <c r="C530" s="294"/>
      <c r="D530" s="294"/>
      <c r="E530" s="294"/>
      <c r="F530" s="294"/>
    </row>
    <row r="531">
      <c r="A531" s="294" t="s">
        <v>21665</v>
      </c>
      <c r="B531" s="294"/>
      <c r="C531" s="294"/>
      <c r="D531" s="294"/>
      <c r="E531" s="294"/>
      <c r="F531" s="294"/>
    </row>
    <row r="532">
      <c r="A532" s="294" t="s">
        <v>21666</v>
      </c>
      <c r="B532" s="294"/>
      <c r="C532" s="294"/>
      <c r="D532" s="294"/>
      <c r="E532" s="294"/>
      <c r="F532" s="294"/>
    </row>
    <row r="533">
      <c r="A533" s="294" t="s">
        <v>21667</v>
      </c>
      <c r="B533" s="294"/>
      <c r="C533" s="294"/>
      <c r="D533" s="294"/>
      <c r="E533" s="294"/>
      <c r="F533" s="294"/>
    </row>
    <row r="534">
      <c r="A534" s="294" t="s">
        <v>21668</v>
      </c>
      <c r="B534" s="294"/>
      <c r="C534" s="294"/>
      <c r="D534" s="294"/>
      <c r="E534" s="294"/>
      <c r="F534" s="294"/>
    </row>
    <row r="535">
      <c r="A535" s="294" t="s">
        <v>21669</v>
      </c>
      <c r="B535" s="294"/>
      <c r="C535" s="294"/>
      <c r="D535" s="294"/>
      <c r="E535" s="294"/>
      <c r="F535" s="294"/>
    </row>
    <row r="536">
      <c r="A536" s="294" t="s">
        <v>21670</v>
      </c>
      <c r="B536" s="294"/>
      <c r="C536" s="294"/>
      <c r="D536" s="294"/>
      <c r="E536" s="294"/>
      <c r="F536" s="294"/>
    </row>
    <row r="537">
      <c r="A537" s="294"/>
      <c r="B537" s="294"/>
      <c r="C537" s="294"/>
      <c r="D537" s="294"/>
      <c r="E537" s="294"/>
      <c r="F537" s="294"/>
    </row>
    <row r="538">
      <c r="A538" s="294" t="s">
        <v>21312</v>
      </c>
      <c r="B538" s="294"/>
      <c r="C538" s="294"/>
      <c r="D538" s="294"/>
      <c r="E538" s="294"/>
      <c r="F538" s="294"/>
    </row>
    <row r="539">
      <c r="A539" s="294" t="s">
        <v>21671</v>
      </c>
      <c r="B539" s="294"/>
      <c r="C539" s="294"/>
      <c r="D539" s="294"/>
      <c r="E539" s="294"/>
      <c r="F539" s="294"/>
    </row>
    <row r="540">
      <c r="A540" s="294" t="s">
        <v>21672</v>
      </c>
      <c r="B540" s="294"/>
      <c r="C540" s="294"/>
      <c r="D540" s="294"/>
      <c r="E540" s="294"/>
      <c r="F540" s="294"/>
    </row>
    <row r="541">
      <c r="A541" s="294" t="s">
        <v>21619</v>
      </c>
      <c r="B541" s="294"/>
      <c r="C541" s="294"/>
      <c r="D541" s="294"/>
      <c r="E541" s="294"/>
      <c r="F541" s="294"/>
    </row>
    <row r="542">
      <c r="A542" s="294"/>
      <c r="B542" s="294"/>
      <c r="C542" s="294"/>
      <c r="D542" s="294"/>
      <c r="E542" s="294"/>
      <c r="F542" s="294"/>
    </row>
    <row r="543">
      <c r="A543" s="294"/>
      <c r="B543" s="294"/>
      <c r="C543" s="294"/>
      <c r="D543" s="294"/>
      <c r="E543" s="294"/>
      <c r="F543" s="294"/>
    </row>
    <row r="544">
      <c r="A544" s="294"/>
      <c r="B544" s="294"/>
      <c r="C544" s="294"/>
      <c r="D544" s="294"/>
      <c r="E544" s="294"/>
      <c r="F544" s="294"/>
    </row>
    <row r="545">
      <c r="A545" s="294" t="s">
        <v>21315</v>
      </c>
      <c r="B545" s="294"/>
      <c r="C545" s="294"/>
      <c r="D545" s="294"/>
      <c r="E545" s="294"/>
      <c r="F545" s="294"/>
    </row>
    <row r="546">
      <c r="A546" s="294" t="s">
        <v>21673</v>
      </c>
      <c r="B546" s="294"/>
      <c r="C546" s="294"/>
      <c r="D546" s="294"/>
      <c r="E546" s="294"/>
      <c r="F546" s="294"/>
    </row>
    <row r="547">
      <c r="A547" s="294"/>
      <c r="B547" s="294"/>
      <c r="C547" s="294"/>
      <c r="D547" s="294"/>
      <c r="E547" s="294"/>
      <c r="F547" s="294"/>
    </row>
    <row r="548">
      <c r="A548" s="294" t="s">
        <v>21674</v>
      </c>
      <c r="B548" s="294"/>
      <c r="C548" s="294"/>
      <c r="D548" s="294"/>
      <c r="E548" s="294"/>
      <c r="F548" s="294"/>
    </row>
    <row r="549">
      <c r="A549" s="294" t="s">
        <v>21675</v>
      </c>
      <c r="B549" s="294"/>
      <c r="C549" s="294"/>
      <c r="D549" s="294"/>
      <c r="E549" s="294"/>
      <c r="F549" s="294"/>
    </row>
    <row r="550">
      <c r="A550" s="294" t="s">
        <v>21676</v>
      </c>
      <c r="B550" s="294"/>
      <c r="C550" s="294"/>
      <c r="D550" s="294"/>
      <c r="E550" s="294"/>
      <c r="F550" s="294"/>
    </row>
    <row r="551">
      <c r="A551" s="294" t="s">
        <v>21677</v>
      </c>
      <c r="B551" s="294"/>
      <c r="C551" s="294"/>
      <c r="D551" s="294"/>
      <c r="E551" s="294"/>
      <c r="F551" s="294"/>
    </row>
    <row r="552">
      <c r="A552" s="294" t="s">
        <v>21678</v>
      </c>
      <c r="B552" s="294"/>
      <c r="C552" s="294"/>
      <c r="D552" s="294"/>
      <c r="E552" s="294"/>
      <c r="F552" s="294"/>
    </row>
    <row r="553">
      <c r="A553" s="294" t="s">
        <v>21679</v>
      </c>
      <c r="B553" s="294"/>
      <c r="C553" s="294"/>
      <c r="D553" s="294"/>
      <c r="E553" s="294"/>
      <c r="F553" s="294"/>
    </row>
    <row r="554">
      <c r="A554" s="294" t="s">
        <v>21680</v>
      </c>
      <c r="B554" s="294"/>
      <c r="C554" s="294"/>
      <c r="D554" s="294"/>
      <c r="E554" s="294"/>
      <c r="F554" s="294"/>
    </row>
    <row r="555">
      <c r="A555" s="294" t="s">
        <v>21681</v>
      </c>
      <c r="B555" s="294"/>
      <c r="C555" s="294"/>
      <c r="D555" s="294"/>
      <c r="E555" s="294"/>
      <c r="F555" s="294"/>
    </row>
    <row r="556">
      <c r="A556" s="294"/>
      <c r="B556" s="294" t="s">
        <v>21682</v>
      </c>
      <c r="C556" s="294"/>
      <c r="D556" s="294"/>
      <c r="E556" s="294"/>
      <c r="F556" s="294"/>
    </row>
    <row r="557">
      <c r="A557" s="294" t="s">
        <v>21683</v>
      </c>
      <c r="B557" s="294"/>
      <c r="C557" s="294"/>
      <c r="D557" s="294"/>
      <c r="E557" s="294"/>
      <c r="F557" s="294"/>
    </row>
    <row r="558">
      <c r="A558" s="294" t="s">
        <v>21684</v>
      </c>
      <c r="B558" s="294"/>
      <c r="C558" s="294"/>
      <c r="D558" s="294"/>
      <c r="E558" s="294"/>
      <c r="F558" s="294"/>
    </row>
    <row r="559">
      <c r="A559" s="294"/>
      <c r="B559" s="294"/>
      <c r="C559" s="294"/>
      <c r="D559" s="294"/>
      <c r="E559" s="294"/>
      <c r="F559" s="294"/>
    </row>
    <row r="560">
      <c r="A560" s="294"/>
      <c r="B560" s="294"/>
      <c r="C560" s="294"/>
      <c r="D560" s="294"/>
      <c r="E560" s="294"/>
      <c r="F560" s="294"/>
    </row>
    <row r="561">
      <c r="A561" s="294" t="s">
        <v>21685</v>
      </c>
      <c r="B561" s="294"/>
      <c r="C561" s="294"/>
      <c r="D561" s="294"/>
      <c r="E561" s="294"/>
      <c r="F561" s="294"/>
    </row>
    <row r="562">
      <c r="A562" s="294"/>
      <c r="B562" s="294"/>
      <c r="C562" s="294"/>
      <c r="D562" s="294"/>
      <c r="E562" s="294"/>
      <c r="F562" s="294"/>
    </row>
    <row r="563">
      <c r="A563" s="294" t="s">
        <v>21686</v>
      </c>
      <c r="B563" s="294"/>
      <c r="C563" s="294"/>
      <c r="D563" s="294"/>
      <c r="E563" s="294"/>
      <c r="F563" s="294"/>
    </row>
    <row r="564">
      <c r="A564" s="294" t="s">
        <v>21687</v>
      </c>
      <c r="B564" s="294"/>
      <c r="C564" s="294"/>
      <c r="D564" s="294"/>
      <c r="E564" s="294"/>
      <c r="F564" s="294"/>
    </row>
    <row r="565">
      <c r="A565" s="294" t="s">
        <v>21688</v>
      </c>
      <c r="B565" s="294"/>
      <c r="C565" s="294"/>
      <c r="D565" s="294"/>
      <c r="E565" s="294"/>
      <c r="F565" s="294"/>
    </row>
    <row r="566">
      <c r="A566" s="294" t="s">
        <v>21689</v>
      </c>
      <c r="B566" s="294"/>
      <c r="C566" s="294"/>
      <c r="D566" s="294"/>
      <c r="E566" s="294"/>
      <c r="F566" s="294"/>
    </row>
    <row r="567">
      <c r="A567" s="294" t="s">
        <v>21690</v>
      </c>
      <c r="B567" s="294"/>
      <c r="C567" s="294"/>
      <c r="D567" s="294"/>
      <c r="E567" s="294"/>
      <c r="F567" s="294"/>
    </row>
    <row r="568">
      <c r="A568" s="294" t="s">
        <v>21691</v>
      </c>
      <c r="B568" s="294"/>
      <c r="C568" s="294"/>
      <c r="D568" s="294"/>
      <c r="E568" s="294"/>
      <c r="F568" s="294"/>
    </row>
    <row r="569">
      <c r="A569" s="294"/>
      <c r="B569" s="294"/>
      <c r="C569" s="294"/>
      <c r="D569" s="294"/>
      <c r="E569" s="294"/>
      <c r="F569" s="294"/>
    </row>
    <row r="570">
      <c r="A570" s="294" t="s">
        <v>21692</v>
      </c>
      <c r="B570" s="294"/>
      <c r="C570" s="294"/>
      <c r="D570" s="294"/>
      <c r="E570" s="294"/>
      <c r="F570" s="294"/>
    </row>
    <row r="571">
      <c r="A571" s="294"/>
      <c r="B571" s="294"/>
      <c r="C571" s="294"/>
      <c r="D571" s="294"/>
      <c r="E571" s="294"/>
      <c r="F571" s="294"/>
    </row>
    <row r="572">
      <c r="A572" s="294" t="s">
        <v>21693</v>
      </c>
      <c r="B572" s="294"/>
      <c r="C572" s="294"/>
      <c r="D572" s="294"/>
      <c r="E572" s="294"/>
      <c r="F572" s="294"/>
    </row>
    <row r="573">
      <c r="A573" s="294" t="s">
        <v>21694</v>
      </c>
      <c r="B573" s="294"/>
      <c r="C573" s="294"/>
      <c r="D573" s="294"/>
      <c r="E573" s="294"/>
      <c r="F573" s="294"/>
    </row>
    <row r="574">
      <c r="A574" s="294" t="s">
        <v>21695</v>
      </c>
      <c r="B574" s="294"/>
      <c r="C574" s="294"/>
      <c r="D574" s="294"/>
      <c r="E574" s="294"/>
      <c r="F574" s="294"/>
    </row>
    <row r="575">
      <c r="A575" s="294" t="s">
        <v>21696</v>
      </c>
      <c r="B575" s="294"/>
      <c r="C575" s="294"/>
      <c r="D575" s="294"/>
      <c r="E575" s="294"/>
      <c r="F575" s="294"/>
    </row>
    <row r="576">
      <c r="A576" s="294" t="s">
        <v>21697</v>
      </c>
      <c r="B576" s="294"/>
      <c r="C576" s="294"/>
      <c r="D576" s="294"/>
      <c r="E576" s="294"/>
      <c r="F576" s="294"/>
    </row>
    <row r="577">
      <c r="A577" s="294"/>
      <c r="B577" s="294"/>
      <c r="C577" s="294"/>
      <c r="D577" s="294"/>
      <c r="E577" s="294"/>
      <c r="F577" s="294"/>
    </row>
    <row r="578">
      <c r="A578" s="294" t="s">
        <v>21698</v>
      </c>
      <c r="B578" s="294"/>
      <c r="C578" s="294"/>
      <c r="D578" s="294"/>
      <c r="E578" s="294"/>
      <c r="F578" s="294"/>
    </row>
    <row r="579">
      <c r="A579" s="294"/>
      <c r="B579" s="294"/>
      <c r="C579" s="294"/>
      <c r="D579" s="294"/>
      <c r="E579" s="294"/>
      <c r="F579" s="294"/>
    </row>
    <row r="580">
      <c r="A580" s="294" t="s">
        <v>21699</v>
      </c>
      <c r="B580" s="294"/>
      <c r="C580" s="294"/>
      <c r="D580" s="294"/>
      <c r="E580" s="294"/>
      <c r="F580" s="294"/>
    </row>
    <row r="581">
      <c r="A581" s="294" t="s">
        <v>21700</v>
      </c>
      <c r="B581" s="294"/>
      <c r="C581" s="294"/>
      <c r="D581" s="294"/>
      <c r="E581" s="294"/>
      <c r="F581" s="294"/>
    </row>
    <row r="582">
      <c r="A582" s="294" t="s">
        <v>21701</v>
      </c>
      <c r="B582" s="294"/>
      <c r="C582" s="294"/>
      <c r="D582" s="294"/>
      <c r="E582" s="294"/>
      <c r="F582" s="294"/>
    </row>
    <row r="583">
      <c r="A583" s="294" t="s">
        <v>21702</v>
      </c>
      <c r="B583" s="294"/>
      <c r="C583" s="294"/>
      <c r="D583" s="294"/>
      <c r="E583" s="294"/>
      <c r="F583" s="294"/>
    </row>
    <row r="584">
      <c r="A584" s="294"/>
      <c r="B584" s="294"/>
      <c r="C584" s="294"/>
      <c r="D584" s="294"/>
      <c r="E584" s="294"/>
      <c r="F584" s="294"/>
    </row>
    <row r="585">
      <c r="A585" s="294"/>
      <c r="B585" s="294"/>
      <c r="C585" s="294"/>
      <c r="D585" s="294"/>
      <c r="E585" s="294"/>
      <c r="F585" s="294"/>
    </row>
    <row r="586">
      <c r="A586" s="294"/>
      <c r="B586" s="294"/>
      <c r="C586" s="294"/>
      <c r="D586" s="294"/>
      <c r="E586" s="294"/>
      <c r="F586" s="294"/>
    </row>
    <row r="587">
      <c r="A587" s="294" t="s">
        <v>21703</v>
      </c>
      <c r="B587" s="294"/>
      <c r="C587" s="294"/>
      <c r="D587" s="294"/>
      <c r="E587" s="294"/>
      <c r="F587" s="294"/>
    </row>
    <row r="588">
      <c r="A588" s="294"/>
      <c r="B588" s="294"/>
      <c r="C588" s="294"/>
      <c r="D588" s="294"/>
      <c r="E588" s="294"/>
      <c r="F588" s="294"/>
    </row>
    <row r="589">
      <c r="A589" s="294" t="s">
        <v>21704</v>
      </c>
      <c r="B589" s="294"/>
      <c r="C589" s="294"/>
      <c r="D589" s="294"/>
      <c r="E589" s="294"/>
      <c r="F589" s="294"/>
    </row>
    <row r="590">
      <c r="A590" s="294" t="s">
        <v>21705</v>
      </c>
      <c r="B590" s="294"/>
      <c r="C590" s="294"/>
      <c r="D590" s="294"/>
      <c r="E590" s="294"/>
      <c r="F590" s="294"/>
    </row>
    <row r="591">
      <c r="A591" s="294" t="s">
        <v>21706</v>
      </c>
      <c r="B591" s="294"/>
      <c r="C591" s="294"/>
      <c r="D591" s="294"/>
      <c r="E591" s="294"/>
      <c r="F591" s="294"/>
    </row>
    <row r="592">
      <c r="A592" s="294" t="s">
        <v>21707</v>
      </c>
      <c r="B592" s="294"/>
      <c r="C592" s="294"/>
      <c r="D592" s="294"/>
      <c r="E592" s="294"/>
      <c r="F592" s="294"/>
    </row>
    <row r="593">
      <c r="A593" s="294"/>
      <c r="B593" s="294"/>
      <c r="C593" s="294"/>
      <c r="D593" s="294"/>
      <c r="E593" s="294"/>
      <c r="F593" s="294"/>
    </row>
    <row r="594">
      <c r="A594" s="294"/>
      <c r="B594" s="294"/>
      <c r="C594" s="294"/>
      <c r="D594" s="294"/>
      <c r="E594" s="294"/>
      <c r="F594" s="294"/>
    </row>
    <row r="595">
      <c r="A595" s="294" t="s">
        <v>21708</v>
      </c>
      <c r="B595" s="294"/>
      <c r="C595" s="294"/>
      <c r="D595" s="294"/>
      <c r="E595" s="294"/>
      <c r="F595" s="294"/>
    </row>
    <row r="596">
      <c r="A596" s="294"/>
      <c r="B596" s="294"/>
      <c r="C596" s="294"/>
      <c r="D596" s="294"/>
      <c r="E596" s="294"/>
      <c r="F596" s="294"/>
    </row>
    <row r="597">
      <c r="A597" s="294" t="s">
        <v>21709</v>
      </c>
      <c r="B597" s="294"/>
      <c r="C597" s="294"/>
      <c r="D597" s="294"/>
      <c r="E597" s="294"/>
      <c r="F597" s="294"/>
    </row>
    <row r="598">
      <c r="A598" s="294" t="s">
        <v>21710</v>
      </c>
      <c r="B598" s="294"/>
      <c r="C598" s="294"/>
      <c r="D598" s="294"/>
      <c r="E598" s="294"/>
      <c r="F598" s="294"/>
    </row>
    <row r="599">
      <c r="A599" s="294" t="s">
        <v>21711</v>
      </c>
      <c r="B599" s="294"/>
      <c r="C599" s="294"/>
      <c r="D599" s="294"/>
      <c r="E599" s="294"/>
      <c r="F599" s="294"/>
    </row>
    <row r="600">
      <c r="A600" s="294" t="s">
        <v>21712</v>
      </c>
      <c r="B600" s="294"/>
      <c r="C600" s="294"/>
      <c r="D600" s="294"/>
      <c r="E600" s="294"/>
      <c r="F600" s="294"/>
    </row>
    <row r="601">
      <c r="A601" s="294" t="s">
        <v>21713</v>
      </c>
      <c r="B601" s="294"/>
      <c r="C601" s="294"/>
      <c r="D601" s="294"/>
      <c r="E601" s="294"/>
      <c r="F601" s="294"/>
    </row>
    <row r="602">
      <c r="A602" s="294" t="s">
        <v>21714</v>
      </c>
      <c r="B602" s="294"/>
      <c r="C602" s="294"/>
      <c r="D602" s="294"/>
      <c r="E602" s="294"/>
      <c r="F602" s="294"/>
    </row>
    <row r="603">
      <c r="A603" s="294" t="s">
        <v>21715</v>
      </c>
      <c r="B603" s="294"/>
      <c r="C603" s="294"/>
      <c r="D603" s="294"/>
      <c r="E603" s="294"/>
      <c r="F603" s="294"/>
    </row>
    <row r="604">
      <c r="A604" s="294" t="s">
        <v>21716</v>
      </c>
      <c r="B604" s="294"/>
      <c r="C604" s="294"/>
      <c r="D604" s="294"/>
      <c r="E604" s="294"/>
      <c r="F604" s="294"/>
    </row>
    <row r="605">
      <c r="A605" s="294" t="s">
        <v>21717</v>
      </c>
      <c r="B605" s="294"/>
      <c r="C605" s="294"/>
      <c r="D605" s="294"/>
      <c r="E605" s="294"/>
      <c r="F605" s="294"/>
    </row>
    <row r="606">
      <c r="A606" s="294" t="s">
        <v>21718</v>
      </c>
      <c r="B606" s="294"/>
      <c r="C606" s="294"/>
      <c r="D606" s="294"/>
      <c r="E606" s="294"/>
      <c r="F606" s="294"/>
    </row>
    <row r="607">
      <c r="A607" s="294" t="s">
        <v>21719</v>
      </c>
      <c r="B607" s="294"/>
      <c r="C607" s="294"/>
      <c r="D607" s="294"/>
      <c r="E607" s="294"/>
      <c r="F607" s="294"/>
    </row>
    <row r="608">
      <c r="A608" s="294" t="s">
        <v>21720</v>
      </c>
      <c r="B608" s="294"/>
      <c r="C608" s="294"/>
      <c r="D608" s="294"/>
      <c r="E608" s="294"/>
      <c r="F608" s="294"/>
    </row>
    <row r="609">
      <c r="A609" s="294" t="s">
        <v>21721</v>
      </c>
      <c r="B609" s="294"/>
      <c r="C609" s="294"/>
      <c r="D609" s="294"/>
      <c r="E609" s="294"/>
      <c r="F609" s="294"/>
    </row>
    <row r="610">
      <c r="A610" s="294"/>
      <c r="B610" s="294"/>
      <c r="C610" s="294"/>
      <c r="D610" s="294"/>
      <c r="E610" s="294"/>
      <c r="F610" s="294"/>
    </row>
    <row r="611">
      <c r="A611" s="294" t="s">
        <v>21312</v>
      </c>
      <c r="B611" s="294"/>
      <c r="C611" s="294"/>
      <c r="D611" s="294"/>
      <c r="E611" s="294"/>
      <c r="F611" s="294"/>
    </row>
    <row r="612">
      <c r="A612" s="294" t="s">
        <v>21722</v>
      </c>
      <c r="B612" s="294"/>
      <c r="C612" s="294"/>
      <c r="D612" s="294"/>
      <c r="E612" s="294"/>
      <c r="F612" s="294"/>
    </row>
    <row r="613">
      <c r="A613" s="294" t="s">
        <v>21723</v>
      </c>
      <c r="B613" s="294"/>
      <c r="C613" s="294"/>
      <c r="D613" s="294"/>
      <c r="E613" s="294"/>
      <c r="F613" s="294"/>
    </row>
    <row r="614">
      <c r="A614" s="294" t="s">
        <v>21724</v>
      </c>
      <c r="B614" s="294"/>
      <c r="C614" s="294"/>
      <c r="D614" s="294"/>
      <c r="E614" s="294"/>
      <c r="F614" s="294"/>
    </row>
    <row r="615">
      <c r="A615" s="294"/>
      <c r="B615" s="294"/>
      <c r="C615" s="294"/>
      <c r="D615" s="294"/>
      <c r="E615" s="294"/>
      <c r="F615" s="294"/>
    </row>
    <row r="616">
      <c r="A616" s="294" t="s">
        <v>21725</v>
      </c>
      <c r="B616" s="294"/>
      <c r="C616" s="294"/>
      <c r="D616" s="294"/>
      <c r="E616" s="294"/>
      <c r="F616" s="294"/>
    </row>
    <row r="617">
      <c r="A617" s="294"/>
      <c r="B617" s="294"/>
      <c r="C617" s="294"/>
      <c r="D617" s="294"/>
      <c r="E617" s="294"/>
      <c r="F617" s="294"/>
    </row>
    <row r="618">
      <c r="A618" s="294" t="s">
        <v>21726</v>
      </c>
      <c r="B618" s="294"/>
      <c r="C618" s="294"/>
      <c r="D618" s="294"/>
      <c r="E618" s="294"/>
      <c r="F618" s="294"/>
    </row>
    <row r="619">
      <c r="A619" s="294"/>
      <c r="B619" s="294"/>
      <c r="C619" s="294"/>
      <c r="D619" s="294"/>
      <c r="E619" s="294"/>
      <c r="F619" s="294"/>
    </row>
    <row r="620">
      <c r="A620" s="294" t="s">
        <v>21727</v>
      </c>
      <c r="B620" s="294"/>
      <c r="C620" s="294"/>
      <c r="D620" s="294"/>
      <c r="E620" s="294"/>
      <c r="F620" s="294"/>
    </row>
    <row r="621">
      <c r="A621" s="294" t="s">
        <v>21728</v>
      </c>
      <c r="B621" s="294"/>
      <c r="C621" s="294"/>
      <c r="D621" s="294"/>
      <c r="E621" s="294"/>
      <c r="F621" s="294"/>
    </row>
    <row r="622">
      <c r="A622" s="294" t="s">
        <v>21729</v>
      </c>
      <c r="B622" s="294"/>
      <c r="C622" s="294"/>
      <c r="D622" s="294"/>
      <c r="E622" s="294"/>
      <c r="F622" s="294"/>
    </row>
    <row r="623">
      <c r="A623" s="294" t="s">
        <v>21730</v>
      </c>
      <c r="B623" s="294"/>
      <c r="C623" s="294"/>
      <c r="D623" s="294"/>
      <c r="E623" s="294"/>
      <c r="F623" s="294"/>
    </row>
    <row r="624">
      <c r="A624" s="294" t="s">
        <v>21731</v>
      </c>
      <c r="B624" s="294"/>
      <c r="C624" s="294"/>
      <c r="D624" s="294"/>
      <c r="E624" s="294"/>
      <c r="F624" s="294"/>
    </row>
    <row r="625">
      <c r="A625" s="294" t="s">
        <v>21732</v>
      </c>
      <c r="B625" s="294"/>
      <c r="C625" s="294"/>
      <c r="D625" s="294"/>
      <c r="E625" s="294"/>
      <c r="F625" s="294"/>
    </row>
    <row r="626">
      <c r="A626" s="294" t="s">
        <v>21733</v>
      </c>
      <c r="B626" s="294"/>
      <c r="C626" s="294"/>
      <c r="D626" s="294"/>
      <c r="E626" s="294"/>
      <c r="F626" s="294"/>
    </row>
    <row r="627">
      <c r="A627" s="294" t="s">
        <v>21641</v>
      </c>
      <c r="B627" s="294"/>
      <c r="C627" s="294"/>
      <c r="D627" s="294"/>
      <c r="E627" s="294"/>
      <c r="F627" s="294"/>
    </row>
    <row r="628">
      <c r="A628" s="294" t="s">
        <v>21734</v>
      </c>
      <c r="B628" s="294"/>
      <c r="C628" s="294"/>
      <c r="D628" s="294"/>
      <c r="E628" s="294"/>
      <c r="F628" s="294"/>
    </row>
    <row r="629">
      <c r="A629" s="294"/>
      <c r="B629" s="294"/>
      <c r="C629" s="294"/>
      <c r="D629" s="294"/>
      <c r="E629" s="294"/>
      <c r="F629" s="294"/>
    </row>
    <row r="630">
      <c r="A630" s="294"/>
      <c r="B630" s="294"/>
      <c r="C630" s="294"/>
      <c r="D630" s="294"/>
      <c r="E630" s="294"/>
      <c r="F630" s="294"/>
    </row>
    <row r="631">
      <c r="A631" s="294" t="s">
        <v>21735</v>
      </c>
      <c r="B631" s="294"/>
      <c r="C631" s="294"/>
      <c r="D631" s="294"/>
      <c r="E631" s="294"/>
      <c r="F631" s="294"/>
    </row>
    <row r="632">
      <c r="A632" s="294"/>
      <c r="B632" s="294"/>
      <c r="C632" s="294"/>
      <c r="D632" s="294"/>
      <c r="E632" s="294"/>
      <c r="F632" s="294"/>
    </row>
    <row r="633">
      <c r="A633" s="294" t="s">
        <v>21736</v>
      </c>
      <c r="B633" s="294"/>
      <c r="C633" s="294"/>
      <c r="D633" s="294"/>
      <c r="E633" s="294"/>
      <c r="F633" s="294"/>
    </row>
    <row r="634">
      <c r="A634" s="294" t="s">
        <v>21737</v>
      </c>
      <c r="B634" s="294"/>
      <c r="C634" s="294"/>
      <c r="D634" s="294"/>
      <c r="E634" s="294"/>
      <c r="F634" s="294"/>
    </row>
    <row r="635">
      <c r="A635" s="294" t="s">
        <v>21738</v>
      </c>
      <c r="B635" s="294"/>
      <c r="C635" s="294"/>
      <c r="D635" s="294"/>
      <c r="E635" s="294"/>
      <c r="F635" s="294"/>
    </row>
    <row r="636">
      <c r="A636" s="294" t="s">
        <v>21739</v>
      </c>
      <c r="B636" s="294"/>
      <c r="C636" s="294"/>
      <c r="D636" s="294"/>
      <c r="E636" s="294"/>
      <c r="F636" s="294"/>
    </row>
    <row r="637">
      <c r="A637" s="294" t="s">
        <v>21740</v>
      </c>
      <c r="B637" s="294"/>
      <c r="C637" s="294"/>
      <c r="D637" s="294"/>
      <c r="E637" s="294"/>
      <c r="F637" s="294"/>
    </row>
    <row r="638">
      <c r="A638" s="294"/>
      <c r="B638" s="294"/>
      <c r="C638" s="294"/>
      <c r="D638" s="294"/>
      <c r="E638" s="294"/>
      <c r="F638" s="294"/>
    </row>
    <row r="639">
      <c r="A639" s="294" t="s">
        <v>21741</v>
      </c>
      <c r="B639" s="294"/>
      <c r="C639" s="294"/>
      <c r="D639" s="294"/>
      <c r="E639" s="294"/>
      <c r="F639" s="294"/>
    </row>
    <row r="640">
      <c r="A640" s="294" t="s">
        <v>21742</v>
      </c>
      <c r="B640" s="294"/>
      <c r="C640" s="294"/>
      <c r="D640" s="294"/>
      <c r="E640" s="294"/>
      <c r="F640" s="294"/>
    </row>
    <row r="641">
      <c r="A641" s="294"/>
      <c r="B641" s="294"/>
      <c r="C641" s="294"/>
      <c r="D641" s="294"/>
      <c r="E641" s="294"/>
      <c r="F641" s="294"/>
    </row>
    <row r="642">
      <c r="A642" s="294" t="s">
        <v>21743</v>
      </c>
      <c r="B642" s="294"/>
      <c r="C642" s="294"/>
      <c r="D642" s="294"/>
      <c r="E642" s="294"/>
      <c r="F642" s="294"/>
    </row>
    <row r="643">
      <c r="A643" s="294" t="s">
        <v>21744</v>
      </c>
      <c r="B643" s="294"/>
      <c r="C643" s="294"/>
      <c r="D643" s="294"/>
      <c r="E643" s="294"/>
      <c r="F643" s="294"/>
    </row>
    <row r="644">
      <c r="A644" s="294" t="s">
        <v>21745</v>
      </c>
      <c r="B644" s="294"/>
      <c r="C644" s="294"/>
      <c r="D644" s="294"/>
      <c r="E644" s="294"/>
      <c r="F644" s="294"/>
    </row>
    <row r="645">
      <c r="A645" s="294" t="s">
        <v>21746</v>
      </c>
      <c r="B645" s="294"/>
      <c r="C645" s="294"/>
      <c r="D645" s="294"/>
      <c r="E645" s="294"/>
      <c r="F645" s="294"/>
    </row>
    <row r="646">
      <c r="A646" s="294" t="s">
        <v>21747</v>
      </c>
      <c r="B646" s="294"/>
      <c r="C646" s="294"/>
      <c r="D646" s="294"/>
      <c r="E646" s="294"/>
      <c r="F646" s="294"/>
    </row>
    <row r="647">
      <c r="A647" s="294" t="s">
        <v>21748</v>
      </c>
      <c r="B647" s="294"/>
      <c r="C647" s="294"/>
      <c r="D647" s="294"/>
      <c r="E647" s="294"/>
      <c r="F647" s="294"/>
    </row>
    <row r="648">
      <c r="A648" s="294" t="s">
        <v>21749</v>
      </c>
      <c r="B648" s="294"/>
      <c r="C648" s="294"/>
      <c r="D648" s="294"/>
      <c r="E648" s="294"/>
      <c r="F648" s="294"/>
    </row>
    <row r="649">
      <c r="A649" s="294" t="s">
        <v>21750</v>
      </c>
      <c r="B649" s="294"/>
      <c r="C649" s="294"/>
      <c r="D649" s="294"/>
      <c r="E649" s="294"/>
      <c r="F649" s="294"/>
    </row>
    <row r="650">
      <c r="A650" s="294"/>
      <c r="B650" s="294"/>
      <c r="C650" s="294"/>
      <c r="D650" s="294"/>
      <c r="E650" s="294"/>
      <c r="F650" s="294"/>
    </row>
    <row r="651">
      <c r="A651" s="294"/>
      <c r="B651" s="294"/>
      <c r="C651" s="294"/>
      <c r="D651" s="294"/>
      <c r="E651" s="294"/>
      <c r="F651" s="294"/>
    </row>
    <row r="652">
      <c r="A652" s="294" t="s">
        <v>21292</v>
      </c>
      <c r="B652" s="294"/>
      <c r="C652" s="294"/>
      <c r="D652" s="294"/>
      <c r="E652" s="294"/>
      <c r="F652" s="294"/>
    </row>
    <row r="653">
      <c r="A653" s="294"/>
      <c r="B653" s="294"/>
      <c r="C653" s="294"/>
      <c r="D653" s="294"/>
      <c r="E653" s="294"/>
      <c r="F653" s="294"/>
    </row>
    <row r="654">
      <c r="A654" s="294" t="s">
        <v>21751</v>
      </c>
      <c r="B654" s="294"/>
      <c r="C654" s="294"/>
      <c r="D654" s="294"/>
      <c r="E654" s="294"/>
      <c r="F654" s="294"/>
    </row>
    <row r="655">
      <c r="A655" s="294" t="s">
        <v>21752</v>
      </c>
      <c r="B655" s="294"/>
      <c r="C655" s="294"/>
      <c r="D655" s="294"/>
      <c r="E655" s="294"/>
      <c r="F655" s="294"/>
    </row>
    <row r="656">
      <c r="A656" s="294" t="s">
        <v>21753</v>
      </c>
      <c r="B656" s="294"/>
      <c r="C656" s="294"/>
      <c r="D656" s="294"/>
      <c r="E656" s="294"/>
      <c r="F656" s="294"/>
    </row>
    <row r="657">
      <c r="A657" s="294" t="s">
        <v>21754</v>
      </c>
      <c r="B657" s="294"/>
      <c r="C657" s="294"/>
      <c r="D657" s="294"/>
      <c r="E657" s="294"/>
      <c r="F657" s="294"/>
    </row>
    <row r="658">
      <c r="A658" s="294" t="s">
        <v>21755</v>
      </c>
      <c r="B658" s="294"/>
      <c r="C658" s="294"/>
      <c r="D658" s="294"/>
      <c r="E658" s="294"/>
      <c r="F658" s="294"/>
    </row>
    <row r="659">
      <c r="A659" s="294" t="s">
        <v>21756</v>
      </c>
      <c r="B659" s="294"/>
      <c r="C659" s="294"/>
      <c r="D659" s="294"/>
      <c r="E659" s="294"/>
      <c r="F659" s="294"/>
    </row>
    <row r="660">
      <c r="A660" s="294" t="s">
        <v>21757</v>
      </c>
      <c r="B660" s="294"/>
      <c r="C660" s="294"/>
      <c r="D660" s="294"/>
      <c r="E660" s="294"/>
      <c r="F660" s="294"/>
    </row>
    <row r="661">
      <c r="A661" s="294" t="s">
        <v>21758</v>
      </c>
      <c r="B661" s="294"/>
      <c r="C661" s="294"/>
      <c r="D661" s="294"/>
      <c r="E661" s="294"/>
      <c r="F661" s="294"/>
    </row>
    <row r="662">
      <c r="A662" s="294" t="s">
        <v>21759</v>
      </c>
      <c r="B662" s="294"/>
      <c r="C662" s="294"/>
      <c r="D662" s="294"/>
      <c r="E662" s="294"/>
      <c r="F662" s="294"/>
    </row>
    <row r="663">
      <c r="A663" s="294"/>
      <c r="B663" s="294"/>
      <c r="C663" s="294"/>
      <c r="D663" s="294"/>
      <c r="E663" s="294"/>
      <c r="F663" s="294"/>
    </row>
    <row r="664">
      <c r="A664" s="294" t="s">
        <v>21760</v>
      </c>
      <c r="B664" s="294"/>
      <c r="C664" s="294"/>
      <c r="D664" s="294"/>
      <c r="E664" s="294"/>
      <c r="F664" s="294"/>
    </row>
    <row r="665">
      <c r="A665" s="294"/>
      <c r="B665" s="294"/>
      <c r="C665" s="294"/>
      <c r="D665" s="294"/>
      <c r="E665" s="294"/>
      <c r="F665" s="294"/>
    </row>
    <row r="666">
      <c r="A666" s="294" t="s">
        <v>21761</v>
      </c>
      <c r="B666" s="294"/>
      <c r="C666" s="294"/>
      <c r="D666" s="294"/>
      <c r="E666" s="294"/>
      <c r="F666" s="294"/>
    </row>
    <row r="667">
      <c r="A667" s="294" t="s">
        <v>21762</v>
      </c>
      <c r="B667" s="294"/>
      <c r="C667" s="294"/>
      <c r="D667" s="294"/>
      <c r="E667" s="294"/>
      <c r="F667" s="294"/>
    </row>
    <row r="668">
      <c r="A668" s="294" t="s">
        <v>21763</v>
      </c>
      <c r="B668" s="294"/>
      <c r="C668" s="294"/>
      <c r="D668" s="294"/>
      <c r="E668" s="294"/>
      <c r="F668" s="294"/>
    </row>
    <row r="669">
      <c r="A669" s="294" t="s">
        <v>21764</v>
      </c>
      <c r="B669" s="294"/>
      <c r="C669" s="294"/>
      <c r="D669" s="294"/>
      <c r="E669" s="294"/>
      <c r="F669" s="294"/>
    </row>
    <row r="670">
      <c r="A670" s="294" t="s">
        <v>21765</v>
      </c>
      <c r="B670" s="294"/>
      <c r="C670" s="294"/>
      <c r="D670" s="294"/>
      <c r="E670" s="294"/>
      <c r="F670" s="294"/>
    </row>
    <row r="671">
      <c r="A671" s="294" t="s">
        <v>21766</v>
      </c>
      <c r="B671" s="294"/>
      <c r="C671" s="294"/>
      <c r="D671" s="294"/>
      <c r="E671" s="294"/>
      <c r="F671" s="294"/>
    </row>
    <row r="672">
      <c r="A672" s="294" t="s">
        <v>21767</v>
      </c>
      <c r="B672" s="294"/>
      <c r="C672" s="294"/>
      <c r="D672" s="294"/>
      <c r="E672" s="294"/>
      <c r="F672" s="294"/>
    </row>
    <row r="673">
      <c r="A673" s="294" t="s">
        <v>21768</v>
      </c>
      <c r="B673" s="294"/>
      <c r="C673" s="294"/>
      <c r="D673" s="294"/>
      <c r="E673" s="294"/>
      <c r="F673" s="294"/>
    </row>
    <row r="674">
      <c r="A674" s="294" t="s">
        <v>21769</v>
      </c>
      <c r="B674" s="294"/>
      <c r="C674" s="294"/>
      <c r="D674" s="294"/>
      <c r="E674" s="294"/>
      <c r="F674" s="294"/>
    </row>
    <row r="675">
      <c r="A675" s="294"/>
      <c r="B675" s="294"/>
      <c r="C675" s="294"/>
      <c r="D675" s="294"/>
      <c r="E675" s="294"/>
      <c r="F675" s="294"/>
    </row>
    <row r="676">
      <c r="A676" s="294"/>
      <c r="B676" s="294"/>
      <c r="C676" s="294"/>
      <c r="D676" s="294"/>
      <c r="E676" s="294"/>
      <c r="F676" s="294"/>
    </row>
    <row r="677">
      <c r="A677" s="294" t="s">
        <v>21770</v>
      </c>
      <c r="B677" s="294"/>
      <c r="C677" s="294"/>
      <c r="D677" s="294"/>
      <c r="E677" s="294"/>
      <c r="F677" s="294"/>
    </row>
    <row r="678">
      <c r="A678" s="294"/>
      <c r="B678" s="294"/>
      <c r="C678" s="294"/>
      <c r="D678" s="294"/>
      <c r="E678" s="294"/>
      <c r="F678" s="294"/>
    </row>
    <row r="679">
      <c r="A679" s="294" t="s">
        <v>21771</v>
      </c>
      <c r="B679" s="294"/>
      <c r="C679" s="294"/>
      <c r="D679" s="294"/>
      <c r="E679" s="294"/>
      <c r="F679" s="294"/>
    </row>
    <row r="680">
      <c r="A680" s="294" t="s">
        <v>21772</v>
      </c>
      <c r="B680" s="294"/>
      <c r="C680" s="294"/>
      <c r="D680" s="294"/>
      <c r="E680" s="294"/>
      <c r="F680" s="294"/>
    </row>
    <row r="681">
      <c r="A681" s="294" t="s">
        <v>21773</v>
      </c>
      <c r="B681" s="294"/>
      <c r="C681" s="294"/>
      <c r="D681" s="294"/>
      <c r="E681" s="294"/>
      <c r="F681" s="294"/>
    </row>
    <row r="682">
      <c r="A682" s="294" t="s">
        <v>21774</v>
      </c>
      <c r="B682" s="294"/>
      <c r="C682" s="294"/>
      <c r="D682" s="294"/>
      <c r="E682" s="294"/>
      <c r="F682" s="294"/>
    </row>
    <row r="683">
      <c r="A683" s="294" t="s">
        <v>21775</v>
      </c>
      <c r="B683" s="294"/>
      <c r="C683" s="294"/>
      <c r="D683" s="294"/>
      <c r="E683" s="294"/>
      <c r="F683" s="294"/>
    </row>
    <row r="684">
      <c r="A684" s="294" t="s">
        <v>21776</v>
      </c>
      <c r="B684" s="294"/>
      <c r="C684" s="294"/>
      <c r="D684" s="294"/>
      <c r="E684" s="294"/>
      <c r="F684" s="294"/>
    </row>
    <row r="685">
      <c r="A685" s="294" t="s">
        <v>21777</v>
      </c>
      <c r="B685" s="294"/>
      <c r="C685" s="294"/>
      <c r="D685" s="294"/>
      <c r="E685" s="294"/>
      <c r="F685" s="294"/>
    </row>
    <row r="686">
      <c r="A686" s="294" t="s">
        <v>21778</v>
      </c>
      <c r="B686" s="294"/>
      <c r="C686" s="294"/>
      <c r="D686" s="294"/>
      <c r="E686" s="294"/>
      <c r="F686" s="294"/>
    </row>
    <row r="687">
      <c r="A687" s="294" t="s">
        <v>21779</v>
      </c>
      <c r="B687" s="294"/>
      <c r="C687" s="294"/>
      <c r="D687" s="294"/>
      <c r="E687" s="294"/>
      <c r="F687" s="294"/>
    </row>
    <row r="688">
      <c r="A688" s="294" t="s">
        <v>21780</v>
      </c>
      <c r="B688" s="294"/>
      <c r="C688" s="294"/>
      <c r="D688" s="294"/>
      <c r="E688" s="294"/>
      <c r="F688" s="294"/>
    </row>
    <row r="689">
      <c r="A689" s="294" t="s">
        <v>21781</v>
      </c>
      <c r="B689" s="294"/>
      <c r="C689" s="294"/>
      <c r="D689" s="294"/>
      <c r="E689" s="294"/>
      <c r="F689" s="294"/>
    </row>
    <row r="690">
      <c r="A690" s="294" t="s">
        <v>21782</v>
      </c>
      <c r="B690" s="294"/>
      <c r="C690" s="294"/>
      <c r="D690" s="294"/>
      <c r="E690" s="294"/>
      <c r="F690" s="294"/>
    </row>
    <row r="691">
      <c r="A691" s="294" t="s">
        <v>21783</v>
      </c>
      <c r="B691" s="294"/>
      <c r="C691" s="294"/>
      <c r="D691" s="294"/>
      <c r="E691" s="294"/>
      <c r="F691" s="294"/>
    </row>
    <row r="692">
      <c r="A692" s="294" t="s">
        <v>21784</v>
      </c>
      <c r="B692" s="294"/>
      <c r="C692" s="294"/>
      <c r="D692" s="294"/>
      <c r="E692" s="294"/>
      <c r="F692" s="294"/>
    </row>
    <row r="693">
      <c r="A693" s="294" t="s">
        <v>21785</v>
      </c>
      <c r="B693" s="294"/>
      <c r="C693" s="294"/>
      <c r="D693" s="294"/>
      <c r="E693" s="294"/>
      <c r="F693" s="294"/>
    </row>
    <row r="694">
      <c r="A694" s="294" t="s">
        <v>21786</v>
      </c>
      <c r="B694" s="294"/>
      <c r="C694" s="294"/>
      <c r="D694" s="294"/>
      <c r="E694" s="294"/>
      <c r="F694" s="294"/>
    </row>
    <row r="695">
      <c r="A695" s="294"/>
      <c r="B695" s="294"/>
      <c r="C695" s="294"/>
      <c r="D695" s="294"/>
      <c r="E695" s="294"/>
      <c r="F695" s="294"/>
    </row>
    <row r="696">
      <c r="A696" s="294" t="s">
        <v>21312</v>
      </c>
      <c r="B696" s="294"/>
      <c r="C696" s="294"/>
      <c r="D696" s="294"/>
      <c r="E696" s="294"/>
      <c r="F696" s="294"/>
    </row>
    <row r="697">
      <c r="A697" s="294" t="s">
        <v>21787</v>
      </c>
      <c r="B697" s="294"/>
      <c r="C697" s="294"/>
      <c r="D697" s="294"/>
      <c r="E697" s="294"/>
      <c r="F697" s="294"/>
    </row>
    <row r="698">
      <c r="A698" s="294" t="s">
        <v>21788</v>
      </c>
      <c r="B698" s="294"/>
      <c r="C698" s="294"/>
      <c r="D698" s="294"/>
      <c r="E698" s="294"/>
      <c r="F698" s="294"/>
    </row>
    <row r="699">
      <c r="A699" s="294"/>
      <c r="B699" s="294"/>
      <c r="C699" s="294"/>
      <c r="D699" s="294"/>
      <c r="E699" s="294"/>
      <c r="F699" s="294"/>
    </row>
    <row r="700">
      <c r="A700" s="294" t="s">
        <v>21725</v>
      </c>
      <c r="B700" s="294"/>
      <c r="C700" s="294"/>
      <c r="D700" s="294"/>
      <c r="E700" s="294"/>
      <c r="F700" s="294"/>
    </row>
    <row r="701">
      <c r="A701" s="294"/>
      <c r="B701" s="294"/>
      <c r="C701" s="294"/>
      <c r="D701" s="294"/>
      <c r="E701" s="294"/>
      <c r="F701" s="294"/>
    </row>
    <row r="702">
      <c r="A702" s="294"/>
      <c r="B702" s="294"/>
      <c r="C702" s="294"/>
      <c r="D702" s="294"/>
      <c r="E702" s="294"/>
      <c r="F702" s="294"/>
    </row>
    <row r="703">
      <c r="A703" s="294"/>
      <c r="B703" s="294"/>
      <c r="C703" s="294"/>
      <c r="D703" s="294"/>
      <c r="E703" s="294"/>
      <c r="F703" s="294"/>
    </row>
    <row r="704">
      <c r="A704" s="294" t="s">
        <v>21789</v>
      </c>
      <c r="B704" s="294"/>
      <c r="C704" s="294"/>
      <c r="D704" s="294"/>
      <c r="E704" s="294"/>
      <c r="F704" s="294"/>
    </row>
    <row r="705">
      <c r="A705" s="294"/>
      <c r="B705" s="294"/>
      <c r="C705" s="294"/>
      <c r="D705" s="294"/>
      <c r="E705" s="294"/>
      <c r="F705" s="294"/>
    </row>
    <row r="706">
      <c r="A706" s="294"/>
      <c r="B706" s="294"/>
      <c r="C706" s="294"/>
      <c r="D706" s="294"/>
      <c r="E706" s="294"/>
      <c r="F706" s="294"/>
    </row>
    <row r="707">
      <c r="A707" s="294" t="s">
        <v>21790</v>
      </c>
      <c r="B707" s="294"/>
      <c r="C707" s="294"/>
      <c r="D707" s="294"/>
      <c r="E707" s="294"/>
      <c r="F707" s="294"/>
    </row>
    <row r="708">
      <c r="A708" s="294" t="s">
        <v>21791</v>
      </c>
      <c r="B708" s="294"/>
      <c r="C708" s="294"/>
      <c r="D708" s="294"/>
      <c r="E708" s="294"/>
      <c r="F708" s="294"/>
    </row>
    <row r="709">
      <c r="A709" s="294" t="s">
        <v>21792</v>
      </c>
      <c r="B709" s="294"/>
      <c r="C709" s="294"/>
      <c r="D709" s="294"/>
      <c r="E709" s="294"/>
      <c r="F709" s="294"/>
    </row>
    <row r="710">
      <c r="A710" s="294" t="s">
        <v>21793</v>
      </c>
      <c r="B710" s="294"/>
      <c r="C710" s="294"/>
      <c r="D710" s="294"/>
      <c r="E710" s="294"/>
      <c r="F710" s="294"/>
    </row>
    <row r="711">
      <c r="A711" s="294" t="s">
        <v>21794</v>
      </c>
      <c r="B711" s="294"/>
      <c r="C711" s="294"/>
      <c r="D711" s="294"/>
      <c r="E711" s="294"/>
      <c r="F711" s="294"/>
    </row>
    <row r="712">
      <c r="A712" s="294" t="s">
        <v>21795</v>
      </c>
      <c r="B712" s="294"/>
      <c r="C712" s="294"/>
      <c r="D712" s="294"/>
      <c r="E712" s="294"/>
      <c r="F712" s="294"/>
    </row>
    <row r="713">
      <c r="A713" s="294" t="s">
        <v>21796</v>
      </c>
      <c r="B713" s="294"/>
      <c r="C713" s="294"/>
      <c r="D713" s="294"/>
      <c r="E713" s="294"/>
      <c r="F713" s="294"/>
    </row>
    <row r="714">
      <c r="A714" s="294" t="s">
        <v>21797</v>
      </c>
      <c r="B714" s="294"/>
      <c r="C714" s="294"/>
      <c r="D714" s="294"/>
      <c r="E714" s="294"/>
      <c r="F714" s="294"/>
    </row>
    <row r="715">
      <c r="A715" s="294"/>
      <c r="B715" s="294"/>
      <c r="C715" s="294"/>
      <c r="D715" s="294"/>
      <c r="E715" s="294"/>
      <c r="F715" s="294"/>
    </row>
    <row r="716">
      <c r="A716" s="294"/>
      <c r="B716" s="294"/>
      <c r="C716" s="294"/>
      <c r="D716" s="294"/>
      <c r="E716" s="294"/>
      <c r="F716" s="294"/>
    </row>
    <row r="717">
      <c r="A717" s="294" t="s">
        <v>21798</v>
      </c>
      <c r="B717" s="294"/>
      <c r="C717" s="294"/>
      <c r="D717" s="294"/>
      <c r="E717" s="294"/>
      <c r="F717" s="294"/>
    </row>
    <row r="718">
      <c r="A718" s="294"/>
      <c r="B718" s="294"/>
      <c r="C718" s="294"/>
      <c r="D718" s="294"/>
      <c r="E718" s="294"/>
      <c r="F718" s="294"/>
    </row>
    <row r="719">
      <c r="A719" s="294" t="str">
        <f>ARRAY_CONSTRAIN(ARRAYFORMULA(-due to Nidana, Kapha-Pitta-Vata gets vitiated.), 1, 1)</f>
        <v>#ERROR!</v>
      </c>
      <c r="B719" s="294"/>
      <c r="C719" s="294"/>
      <c r="D719" s="294"/>
      <c r="E719" s="294"/>
      <c r="F719" s="294"/>
    </row>
    <row r="720">
      <c r="A720" s="294" t="str">
        <f>ARRAY_CONSTRAIN(ARRAYFORMULA(-Travels through Urdhwa Jatru Pradesha.), 1, 1)</f>
        <v>#ERROR!</v>
      </c>
      <c r="B720" s="294"/>
      <c r="C720" s="294"/>
      <c r="D720" s="294"/>
      <c r="E720" s="294"/>
      <c r="F720" s="294"/>
    </row>
    <row r="721">
      <c r="A721" s="294" t="str">
        <f>ARRAY_CONSTRAIN(ARRAYFORMULA(-Vitiates Nasa srotas → causes pus-like, foul-smelling nasal discharge → Dhusta Peenasa.* Ref: Sushruta Samhita &amp; Ashtanga Hridaya), 1, 1)</f>
        <v>#ERROR!</v>
      </c>
      <c r="B721" s="294"/>
      <c r="C721" s="294"/>
      <c r="D721" s="294"/>
      <c r="E721" s="294"/>
      <c r="F721" s="294"/>
    </row>
    <row r="722">
      <c r="A722" s="294"/>
      <c r="B722" s="294"/>
      <c r="C722" s="294"/>
      <c r="D722" s="294"/>
      <c r="E722" s="294"/>
      <c r="F722" s="294"/>
    </row>
    <row r="723">
      <c r="A723" s="294"/>
      <c r="B723" s="294"/>
      <c r="C723" s="294"/>
      <c r="D723" s="294"/>
      <c r="E723" s="294"/>
      <c r="F723" s="294"/>
    </row>
    <row r="724">
      <c r="A724" s="294" t="s">
        <v>21799</v>
      </c>
      <c r="B724" s="294"/>
      <c r="C724" s="294"/>
      <c r="D724" s="294"/>
      <c r="E724" s="294"/>
      <c r="F724" s="294"/>
    </row>
    <row r="725">
      <c r="A725" s="294"/>
      <c r="B725" s="294"/>
      <c r="C725" s="294"/>
      <c r="D725" s="294"/>
      <c r="E725" s="294"/>
      <c r="F725" s="294"/>
    </row>
    <row r="726">
      <c r="A726" s="294" t="s">
        <v>21800</v>
      </c>
      <c r="B726" s="294"/>
      <c r="C726" s="294"/>
      <c r="D726" s="294"/>
      <c r="E726" s="294"/>
      <c r="F726" s="294"/>
    </row>
    <row r="727">
      <c r="A727" s="294" t="s">
        <v>21801</v>
      </c>
      <c r="B727" s="294"/>
      <c r="C727" s="294"/>
      <c r="D727" s="294"/>
      <c r="E727" s="294"/>
      <c r="F727" s="294"/>
    </row>
    <row r="728">
      <c r="A728" s="294" t="s">
        <v>21802</v>
      </c>
      <c r="B728" s="294"/>
      <c r="C728" s="294"/>
      <c r="D728" s="294"/>
      <c r="E728" s="294"/>
      <c r="F728" s="294"/>
    </row>
    <row r="729">
      <c r="A729" s="294" t="s">
        <v>21803</v>
      </c>
      <c r="B729" s="294"/>
      <c r="C729" s="294"/>
      <c r="D729" s="294"/>
      <c r="E729" s="294"/>
      <c r="F729" s="294"/>
    </row>
    <row r="730">
      <c r="A730" s="294"/>
      <c r="B730" s="294"/>
      <c r="C730" s="294"/>
      <c r="D730" s="294"/>
      <c r="E730" s="294"/>
      <c r="F730" s="294"/>
    </row>
    <row r="731">
      <c r="A731" s="294"/>
      <c r="B731" s="294"/>
      <c r="C731" s="294"/>
      <c r="D731" s="294"/>
      <c r="E731" s="294"/>
      <c r="F731" s="294"/>
    </row>
    <row r="732">
      <c r="A732" s="294" t="s">
        <v>21804</v>
      </c>
      <c r="B732" s="294"/>
      <c r="C732" s="294"/>
      <c r="D732" s="294"/>
      <c r="E732" s="294"/>
      <c r="F732" s="294"/>
    </row>
    <row r="733">
      <c r="A733" s="294"/>
      <c r="B733" s="294"/>
      <c r="C733" s="294"/>
      <c r="D733" s="294"/>
      <c r="E733" s="294"/>
      <c r="F733" s="294"/>
    </row>
    <row r="734">
      <c r="A734" s="294" t="s">
        <v>21805</v>
      </c>
      <c r="B734" s="294"/>
      <c r="C734" s="294"/>
      <c r="D734" s="294"/>
      <c r="E734" s="294"/>
      <c r="F734" s="294"/>
    </row>
    <row r="735">
      <c r="A735" s="294" t="s">
        <v>21806</v>
      </c>
      <c r="B735" s="294"/>
      <c r="C735" s="294"/>
      <c r="D735" s="294"/>
      <c r="E735" s="294"/>
      <c r="F735" s="294"/>
    </row>
    <row r="736">
      <c r="A736" s="294" t="s">
        <v>21807</v>
      </c>
      <c r="B736" s="294"/>
      <c r="C736" s="294"/>
      <c r="D736" s="294"/>
      <c r="E736" s="294"/>
      <c r="F736" s="294"/>
    </row>
    <row r="737">
      <c r="A737" s="294" t="s">
        <v>21808</v>
      </c>
      <c r="B737" s="294"/>
      <c r="C737" s="294"/>
      <c r="D737" s="294"/>
      <c r="E737" s="294"/>
      <c r="F737" s="294"/>
    </row>
    <row r="738">
      <c r="A738" s="294"/>
      <c r="B738" s="294"/>
      <c r="C738" s="294"/>
      <c r="D738" s="294"/>
      <c r="E738" s="294"/>
      <c r="F738" s="294"/>
    </row>
    <row r="739">
      <c r="A739" s="294" t="s">
        <v>21809</v>
      </c>
      <c r="B739" s="294"/>
      <c r="C739" s="294"/>
      <c r="D739" s="294"/>
      <c r="E739" s="294"/>
      <c r="F739" s="294"/>
    </row>
    <row r="740">
      <c r="A740" s="294"/>
      <c r="B740" s="294"/>
      <c r="C740" s="294"/>
      <c r="D740" s="294"/>
      <c r="E740" s="294"/>
      <c r="F740" s="294"/>
    </row>
    <row r="741">
      <c r="A741" s="294" t="s">
        <v>21810</v>
      </c>
      <c r="B741" s="294"/>
      <c r="C741" s="294"/>
      <c r="D741" s="294"/>
      <c r="E741" s="294"/>
      <c r="F741" s="294"/>
    </row>
    <row r="742">
      <c r="A742" s="294" t="s">
        <v>21811</v>
      </c>
      <c r="B742" s="294"/>
      <c r="C742" s="294"/>
      <c r="D742" s="294"/>
      <c r="E742" s="294"/>
      <c r="F742" s="294"/>
    </row>
    <row r="743">
      <c r="A743" s="294" t="s">
        <v>21812</v>
      </c>
      <c r="B743" s="294"/>
      <c r="C743" s="294"/>
      <c r="D743" s="294"/>
      <c r="E743" s="294"/>
      <c r="F743" s="294"/>
    </row>
    <row r="744">
      <c r="A744" s="294" t="s">
        <v>21813</v>
      </c>
      <c r="B744" s="294"/>
      <c r="C744" s="294"/>
      <c r="D744" s="294"/>
      <c r="E744" s="294"/>
      <c r="F744" s="294"/>
    </row>
    <row r="745">
      <c r="A745" s="294" t="s">
        <v>21814</v>
      </c>
      <c r="B745" s="294"/>
      <c r="C745" s="294"/>
      <c r="D745" s="294"/>
      <c r="E745" s="294"/>
      <c r="F745" s="294"/>
    </row>
    <row r="746">
      <c r="A746" s="294" t="s">
        <v>21815</v>
      </c>
      <c r="B746" s="294"/>
      <c r="C746" s="294"/>
      <c r="D746" s="294"/>
      <c r="E746" s="294"/>
      <c r="F746" s="294"/>
    </row>
    <row r="747">
      <c r="A747" s="294" t="s">
        <v>21816</v>
      </c>
      <c r="B747" s="294"/>
      <c r="C747" s="294"/>
      <c r="D747" s="294"/>
      <c r="E747" s="294"/>
      <c r="F747" s="294"/>
    </row>
    <row r="748">
      <c r="A748" s="294" t="s">
        <v>21800</v>
      </c>
      <c r="B748" s="294"/>
      <c r="C748" s="294"/>
      <c r="D748" s="294"/>
      <c r="E748" s="294"/>
      <c r="F748" s="294"/>
    </row>
    <row r="749">
      <c r="A749" s="294" t="s">
        <v>21817</v>
      </c>
      <c r="B749" s="294"/>
      <c r="C749" s="294"/>
      <c r="D749" s="294"/>
      <c r="E749" s="294"/>
      <c r="F749" s="294"/>
    </row>
    <row r="750">
      <c r="A750" s="294"/>
      <c r="B750" s="294"/>
      <c r="C750" s="294"/>
      <c r="D750" s="294"/>
      <c r="E750" s="294"/>
      <c r="F750" s="294"/>
    </row>
    <row r="751">
      <c r="A751" s="294"/>
      <c r="B751" s="294"/>
      <c r="C751" s="294"/>
      <c r="D751" s="294"/>
      <c r="E751" s="294"/>
      <c r="F751" s="294"/>
    </row>
    <row r="752">
      <c r="A752" s="294" t="s">
        <v>21818</v>
      </c>
      <c r="B752" s="294"/>
      <c r="C752" s="294"/>
      <c r="D752" s="294"/>
      <c r="E752" s="294"/>
      <c r="F752" s="294"/>
    </row>
    <row r="753">
      <c r="A753" s="294"/>
      <c r="B753" s="294"/>
      <c r="C753" s="294"/>
      <c r="D753" s="294"/>
      <c r="E753" s="294"/>
      <c r="F753" s="294"/>
    </row>
    <row r="754">
      <c r="A754" s="294" t="s">
        <v>21819</v>
      </c>
      <c r="B754" s="294"/>
      <c r="C754" s="294"/>
      <c r="D754" s="294"/>
      <c r="E754" s="294"/>
      <c r="F754" s="294"/>
    </row>
    <row r="755">
      <c r="A755" s="294" t="s">
        <v>21820</v>
      </c>
      <c r="B755" s="294"/>
      <c r="C755" s="294"/>
      <c r="D755" s="294"/>
      <c r="E755" s="294"/>
      <c r="F755" s="294"/>
    </row>
    <row r="756">
      <c r="A756" s="294" t="s">
        <v>21821</v>
      </c>
      <c r="B756" s="294"/>
      <c r="C756" s="294"/>
      <c r="D756" s="294"/>
      <c r="E756" s="294"/>
      <c r="F756" s="294"/>
    </row>
    <row r="757">
      <c r="A757" s="294" t="s">
        <v>21822</v>
      </c>
      <c r="B757" s="294"/>
      <c r="C757" s="294"/>
      <c r="D757" s="294"/>
      <c r="E757" s="294"/>
      <c r="F757" s="294"/>
    </row>
    <row r="758">
      <c r="A758" s="294" t="s">
        <v>21823</v>
      </c>
      <c r="B758" s="294"/>
      <c r="C758" s="294"/>
      <c r="D758" s="294"/>
      <c r="E758" s="294"/>
      <c r="F758" s="294"/>
    </row>
    <row r="759">
      <c r="A759" s="294" t="s">
        <v>21824</v>
      </c>
      <c r="B759" s="294"/>
      <c r="C759" s="294"/>
      <c r="D759" s="294"/>
      <c r="E759" s="294"/>
      <c r="F759" s="294"/>
    </row>
    <row r="760">
      <c r="A760" s="294" t="s">
        <v>21825</v>
      </c>
      <c r="B760" s="294"/>
      <c r="C760" s="294"/>
      <c r="D760" s="294"/>
      <c r="E760" s="294"/>
      <c r="F760" s="294"/>
    </row>
    <row r="761">
      <c r="A761" s="294" t="s">
        <v>21826</v>
      </c>
      <c r="B761" s="294"/>
      <c r="C761" s="294"/>
      <c r="D761" s="294"/>
      <c r="E761" s="294"/>
      <c r="F761" s="294"/>
    </row>
    <row r="762">
      <c r="A762" s="294" t="s">
        <v>21709</v>
      </c>
      <c r="B762" s="294"/>
      <c r="C762" s="294"/>
      <c r="D762" s="294"/>
      <c r="E762" s="294"/>
      <c r="F762" s="294"/>
    </row>
    <row r="763">
      <c r="A763" s="294" t="s">
        <v>21827</v>
      </c>
      <c r="B763" s="294"/>
      <c r="C763" s="294"/>
      <c r="D763" s="294"/>
      <c r="E763" s="294"/>
      <c r="F763" s="294"/>
    </row>
    <row r="764">
      <c r="A764" s="294" t="s">
        <v>21828</v>
      </c>
      <c r="B764" s="294"/>
      <c r="C764" s="294"/>
      <c r="D764" s="294"/>
      <c r="E764" s="294"/>
      <c r="F764" s="294"/>
    </row>
    <row r="765">
      <c r="A765" s="294" t="s">
        <v>21829</v>
      </c>
      <c r="B765" s="294"/>
      <c r="C765" s="294"/>
      <c r="D765" s="294"/>
      <c r="E765" s="294"/>
      <c r="F765" s="294"/>
    </row>
    <row r="766">
      <c r="A766" s="294"/>
      <c r="B766" s="294"/>
      <c r="C766" s="294"/>
      <c r="D766" s="294"/>
      <c r="E766" s="294"/>
      <c r="F766" s="294"/>
    </row>
    <row r="767">
      <c r="A767" s="294"/>
      <c r="B767" s="294"/>
      <c r="C767" s="294"/>
      <c r="D767" s="294"/>
      <c r="E767" s="294"/>
      <c r="F767" s="294"/>
    </row>
    <row r="768">
      <c r="A768" s="294" t="s">
        <v>21830</v>
      </c>
      <c r="B768" s="294"/>
      <c r="C768" s="294"/>
      <c r="D768" s="294"/>
      <c r="E768" s="294"/>
      <c r="F768" s="294"/>
    </row>
    <row r="769">
      <c r="A769" s="294"/>
      <c r="B769" s="294"/>
      <c r="C769" s="294"/>
      <c r="D769" s="294"/>
      <c r="E769" s="294"/>
      <c r="F769" s="294"/>
    </row>
    <row r="770">
      <c r="A770" s="294" t="s">
        <v>21831</v>
      </c>
      <c r="B770" s="294"/>
      <c r="C770" s="294"/>
      <c r="D770" s="294"/>
      <c r="E770" s="294"/>
      <c r="F770" s="294"/>
    </row>
    <row r="771">
      <c r="A771" s="294" t="s">
        <v>21832</v>
      </c>
      <c r="B771" s="294"/>
      <c r="C771" s="294"/>
      <c r="D771" s="294"/>
      <c r="E771" s="294"/>
      <c r="F771" s="294"/>
    </row>
    <row r="772">
      <c r="A772" s="294" t="s">
        <v>21833</v>
      </c>
      <c r="B772" s="294"/>
      <c r="C772" s="294"/>
      <c r="D772" s="294"/>
      <c r="E772" s="294"/>
      <c r="F772" s="294"/>
    </row>
    <row r="773">
      <c r="A773" s="294"/>
      <c r="B773" s="294"/>
      <c r="C773" s="294"/>
      <c r="D773" s="294"/>
      <c r="E773" s="294"/>
      <c r="F773" s="294"/>
    </row>
    <row r="774">
      <c r="A774" s="294" t="s">
        <v>21312</v>
      </c>
      <c r="B774" s="294"/>
      <c r="C774" s="294"/>
      <c r="D774" s="294"/>
      <c r="E774" s="294"/>
      <c r="F774" s="294"/>
    </row>
    <row r="775">
      <c r="A775" s="294" t="s">
        <v>21834</v>
      </c>
      <c r="B775" s="294"/>
      <c r="C775" s="294"/>
      <c r="D775" s="294"/>
      <c r="E775" s="294"/>
      <c r="F775" s="294"/>
    </row>
    <row r="776">
      <c r="A776" s="294" t="s">
        <v>21835</v>
      </c>
      <c r="B776" s="294"/>
      <c r="C776" s="294"/>
      <c r="D776" s="294"/>
      <c r="E776" s="294"/>
      <c r="F776" s="294"/>
    </row>
    <row r="777">
      <c r="A777" s="294" t="s">
        <v>21618</v>
      </c>
      <c r="B777" s="294"/>
      <c r="C777" s="294"/>
      <c r="D777" s="294"/>
      <c r="E777" s="294"/>
      <c r="F777" s="294"/>
    </row>
    <row r="778">
      <c r="A778" s="294" t="s">
        <v>21836</v>
      </c>
      <c r="B778" s="294"/>
      <c r="C778" s="294"/>
      <c r="D778" s="294"/>
      <c r="E778" s="294"/>
      <c r="F778" s="294"/>
    </row>
    <row r="779">
      <c r="A779" s="294"/>
      <c r="B779" s="294"/>
      <c r="C779" s="294"/>
      <c r="D779" s="294"/>
      <c r="E779" s="294"/>
      <c r="F779" s="294"/>
    </row>
    <row r="780">
      <c r="A780" s="294"/>
      <c r="B780" s="294"/>
      <c r="C780" s="294"/>
      <c r="D780" s="294"/>
      <c r="E780" s="294"/>
      <c r="F780" s="294"/>
    </row>
    <row r="781">
      <c r="A781" s="294" t="s">
        <v>21272</v>
      </c>
      <c r="B781" s="294"/>
      <c r="C781" s="294"/>
      <c r="D781" s="294"/>
      <c r="E781" s="294"/>
      <c r="F781" s="294"/>
    </row>
    <row r="782">
      <c r="A782" s="294"/>
      <c r="B782" s="294"/>
      <c r="C782" s="294"/>
      <c r="D782" s="294"/>
      <c r="E782" s="294"/>
      <c r="F782" s="294"/>
    </row>
    <row r="783">
      <c r="A783" s="294" t="s">
        <v>21837</v>
      </c>
      <c r="B783" s="294"/>
      <c r="C783" s="294"/>
      <c r="D783" s="294"/>
      <c r="E783" s="294"/>
      <c r="F783" s="294"/>
    </row>
    <row r="784">
      <c r="A784" s="294" t="s">
        <v>21838</v>
      </c>
      <c r="B784" s="294"/>
      <c r="C784" s="294"/>
      <c r="D784" s="294"/>
      <c r="E784" s="294"/>
      <c r="F784" s="294"/>
    </row>
    <row r="785">
      <c r="A785" s="294" t="s">
        <v>21839</v>
      </c>
      <c r="B785" s="294"/>
      <c r="C785" s="294"/>
      <c r="D785" s="294"/>
      <c r="E785" s="294"/>
      <c r="F785" s="294"/>
    </row>
    <row r="786">
      <c r="A786" s="294"/>
      <c r="B786" s="294"/>
      <c r="C786" s="294"/>
      <c r="D786" s="294"/>
      <c r="E786" s="294"/>
      <c r="F786" s="294"/>
    </row>
    <row r="787">
      <c r="A787" s="294"/>
      <c r="B787" s="294"/>
      <c r="C787" s="294"/>
      <c r="D787" s="294"/>
      <c r="E787" s="294"/>
      <c r="F787" s="294"/>
    </row>
    <row r="788">
      <c r="A788" s="294" t="s">
        <v>21840</v>
      </c>
      <c r="B788" s="294"/>
      <c r="C788" s="294"/>
      <c r="D788" s="294"/>
      <c r="E788" s="294"/>
      <c r="F788" s="294"/>
    </row>
    <row r="789">
      <c r="A789" s="294"/>
      <c r="B789" s="294"/>
      <c r="C789" s="294"/>
      <c r="D789" s="294"/>
      <c r="E789" s="294"/>
      <c r="F789" s="294"/>
    </row>
    <row r="790">
      <c r="A790" s="294" t="s">
        <v>21841</v>
      </c>
      <c r="B790" s="294"/>
      <c r="C790" s="294"/>
      <c r="D790" s="294"/>
      <c r="E790" s="294"/>
      <c r="F790" s="294"/>
    </row>
    <row r="791">
      <c r="A791" s="294" t="s">
        <v>21842</v>
      </c>
      <c r="B791" s="294"/>
      <c r="C791" s="294"/>
      <c r="D791" s="294"/>
      <c r="E791" s="294"/>
      <c r="F791" s="294"/>
    </row>
    <row r="792">
      <c r="A792" s="294" t="s">
        <v>21843</v>
      </c>
      <c r="B792" s="294"/>
      <c r="C792" s="294"/>
      <c r="D792" s="294"/>
      <c r="E792" s="294"/>
      <c r="F792" s="294"/>
    </row>
    <row r="793">
      <c r="A793" s="294" t="s">
        <v>21844</v>
      </c>
      <c r="B793" s="294"/>
      <c r="C793" s="294"/>
      <c r="D793" s="294"/>
      <c r="E793" s="294"/>
      <c r="F793" s="294"/>
    </row>
    <row r="794">
      <c r="A794" s="294" t="s">
        <v>21845</v>
      </c>
      <c r="B794" s="294"/>
      <c r="C794" s="294"/>
      <c r="D794" s="294"/>
      <c r="E794" s="294"/>
      <c r="F794" s="294"/>
    </row>
    <row r="795">
      <c r="A795" s="294"/>
      <c r="B795" s="294"/>
      <c r="C795" s="294"/>
      <c r="D795" s="294"/>
      <c r="E795" s="294"/>
      <c r="F795" s="294"/>
    </row>
    <row r="796">
      <c r="A796" s="294" t="s">
        <v>21846</v>
      </c>
      <c r="B796" s="294"/>
      <c r="C796" s="294"/>
      <c r="D796" s="294"/>
      <c r="E796" s="294"/>
      <c r="F796" s="294"/>
    </row>
    <row r="797">
      <c r="A797" s="294"/>
      <c r="B797" s="294"/>
      <c r="C797" s="294"/>
      <c r="D797" s="294"/>
      <c r="E797" s="294"/>
      <c r="F797" s="294"/>
    </row>
    <row r="798">
      <c r="A798" s="294" t="s">
        <v>21847</v>
      </c>
      <c r="B798" s="294"/>
      <c r="C798" s="294"/>
      <c r="D798" s="294"/>
      <c r="E798" s="294"/>
      <c r="F798" s="294"/>
    </row>
    <row r="799">
      <c r="A799" s="294" t="str">
        <f>ARRAY_CONSTRAIN(ARRAYFORMULA(-mental confusion), 1, 1)</f>
        <v>#ERROR!</v>
      </c>
      <c r="B799" s="294"/>
      <c r="C799" s="294"/>
      <c r="D799" s="294"/>
      <c r="E799" s="294"/>
      <c r="F799" s="294"/>
    </row>
    <row r="800">
      <c r="A800" s="294" t="str">
        <f>ARRAY_CONSTRAIN(ARRAYFORMULA(-Disinterest in good habits), 1, 1)</f>
        <v>#ERROR!</v>
      </c>
      <c r="B800" s="294"/>
      <c r="C800" s="294"/>
      <c r="D800" s="294"/>
      <c r="E800" s="294"/>
      <c r="F800" s="294"/>
    </row>
    <row r="801">
      <c r="A801" s="294" t="str">
        <f>ARRAY_CONSTRAIN(ARRAYFORMULA(-Poor judgment), 1, 1)</f>
        <v>#ERROR!</v>
      </c>
      <c r="B801" s="294"/>
      <c r="C801" s="294"/>
      <c r="D801" s="294"/>
      <c r="E801" s="294"/>
      <c r="F801" s="294"/>
    </row>
    <row r="802">
      <c r="A802" s="294" t="str">
        <f>ARRAY_CONSTRAIN(ARRAYFORMULA(-Emotional instability), 1, 1)</f>
        <v>#ERROR!</v>
      </c>
      <c r="B802" s="294"/>
      <c r="C802" s="294"/>
      <c r="D802" s="294"/>
      <c r="E802" s="294"/>
      <c r="F802" s="294"/>
    </row>
    <row r="803">
      <c r="A803" s="294"/>
      <c r="B803" s="294"/>
      <c r="C803" s="294"/>
      <c r="D803" s="294"/>
      <c r="E803" s="294"/>
      <c r="F803" s="294"/>
    </row>
    <row r="804">
      <c r="A804" s="294" t="s">
        <v>21848</v>
      </c>
      <c r="B804" s="294"/>
      <c r="C804" s="294"/>
      <c r="D804" s="294"/>
      <c r="E804" s="294"/>
      <c r="F804" s="294"/>
    </row>
    <row r="805">
      <c r="A805" s="294"/>
      <c r="B805" s="294"/>
      <c r="C805" s="294"/>
      <c r="D805" s="294"/>
      <c r="E805" s="294"/>
      <c r="F805" s="294"/>
    </row>
    <row r="806">
      <c r="A806" s="294" t="s">
        <v>21849</v>
      </c>
      <c r="B806" s="294"/>
      <c r="C806" s="294"/>
      <c r="D806" s="294"/>
      <c r="E806" s="294"/>
      <c r="F806" s="294"/>
    </row>
    <row r="807">
      <c r="A807" s="294" t="s">
        <v>21850</v>
      </c>
      <c r="B807" s="294"/>
      <c r="C807" s="294"/>
      <c r="D807" s="294"/>
      <c r="E807" s="294"/>
      <c r="F807" s="294"/>
    </row>
    <row r="808">
      <c r="A808" s="294" t="s">
        <v>21851</v>
      </c>
      <c r="B808" s="294"/>
      <c r="C808" s="294"/>
      <c r="D808" s="294"/>
      <c r="E808" s="294"/>
      <c r="F808" s="294"/>
    </row>
    <row r="809">
      <c r="A809" s="294" t="s">
        <v>21852</v>
      </c>
      <c r="B809" s="294"/>
      <c r="C809" s="294"/>
      <c r="D809" s="294"/>
      <c r="E809" s="294"/>
      <c r="F809" s="294"/>
    </row>
    <row r="810">
      <c r="A810" s="294" t="s">
        <v>21853</v>
      </c>
      <c r="B810" s="294"/>
      <c r="C810" s="294"/>
      <c r="D810" s="294"/>
      <c r="E810" s="294"/>
      <c r="F810" s="294"/>
    </row>
    <row r="811">
      <c r="A811" s="294" t="s">
        <v>21854</v>
      </c>
      <c r="B811" s="294"/>
      <c r="C811" s="294"/>
      <c r="D811" s="294"/>
      <c r="E811" s="294"/>
      <c r="F811" s="294"/>
    </row>
    <row r="812">
      <c r="A812" s="294" t="s">
        <v>21855</v>
      </c>
      <c r="B812" s="294"/>
      <c r="C812" s="294"/>
      <c r="D812" s="294"/>
      <c r="E812" s="294"/>
      <c r="F812" s="294"/>
    </row>
    <row r="813">
      <c r="A813" s="294" t="s">
        <v>21856</v>
      </c>
      <c r="B813" s="294"/>
      <c r="C813" s="294"/>
      <c r="D813" s="294"/>
      <c r="E813" s="294"/>
      <c r="F813" s="294"/>
    </row>
    <row r="814">
      <c r="A814" s="294" t="s">
        <v>21857</v>
      </c>
      <c r="B814" s="294"/>
      <c r="C814" s="294"/>
      <c r="D814" s="294"/>
      <c r="E814" s="294"/>
      <c r="F814" s="294"/>
    </row>
    <row r="815">
      <c r="A815" s="294"/>
      <c r="B815" s="294"/>
      <c r="C815" s="294"/>
      <c r="D815" s="294"/>
      <c r="E815" s="294"/>
      <c r="F815" s="294"/>
    </row>
    <row r="816">
      <c r="A816" s="294" t="s">
        <v>21292</v>
      </c>
      <c r="B816" s="294"/>
      <c r="C816" s="294"/>
      <c r="D816" s="294"/>
      <c r="E816" s="294"/>
      <c r="F816" s="294"/>
    </row>
    <row r="817">
      <c r="A817" s="294"/>
      <c r="B817" s="294"/>
      <c r="C817" s="294"/>
      <c r="D817" s="294"/>
      <c r="E817" s="294"/>
      <c r="F817" s="294"/>
    </row>
    <row r="818">
      <c r="A818" s="294" t="s">
        <v>21858</v>
      </c>
      <c r="B818" s="294"/>
      <c r="C818" s="294"/>
      <c r="D818" s="294"/>
      <c r="E818" s="294"/>
      <c r="F818" s="294"/>
    </row>
    <row r="819">
      <c r="A819" s="294" t="s">
        <v>21859</v>
      </c>
      <c r="B819" s="294"/>
      <c r="C819" s="294"/>
      <c r="D819" s="294"/>
      <c r="E819" s="294"/>
      <c r="F819" s="294"/>
    </row>
    <row r="820">
      <c r="A820" s="294" t="s">
        <v>21860</v>
      </c>
      <c r="B820" s="294"/>
      <c r="C820" s="294"/>
      <c r="D820" s="294"/>
      <c r="E820" s="294"/>
      <c r="F820" s="294"/>
    </row>
    <row r="821">
      <c r="A821" s="294" t="s">
        <v>21861</v>
      </c>
      <c r="B821" s="294"/>
      <c r="C821" s="294"/>
      <c r="D821" s="294"/>
      <c r="E821" s="294"/>
      <c r="F821" s="294"/>
    </row>
    <row r="822">
      <c r="A822" s="294" t="s">
        <v>21862</v>
      </c>
      <c r="B822" s="294"/>
      <c r="C822" s="294"/>
      <c r="D822" s="294"/>
      <c r="E822" s="294"/>
      <c r="F822" s="294"/>
    </row>
    <row r="823">
      <c r="A823" s="294"/>
      <c r="B823" s="294"/>
      <c r="C823" s="294"/>
      <c r="D823" s="294"/>
      <c r="E823" s="294"/>
      <c r="F823" s="294"/>
    </row>
    <row r="824">
      <c r="A824" s="294" t="s">
        <v>21298</v>
      </c>
      <c r="B824" s="294"/>
      <c r="C824" s="294"/>
      <c r="D824" s="294"/>
      <c r="E824" s="294"/>
      <c r="F824" s="294"/>
    </row>
    <row r="825">
      <c r="A825" s="294"/>
      <c r="B825" s="294"/>
      <c r="C825" s="294"/>
      <c r="D825" s="294"/>
      <c r="E825" s="294"/>
      <c r="F825" s="294"/>
    </row>
    <row r="826">
      <c r="A826" s="294" t="s">
        <v>21863</v>
      </c>
      <c r="B826" s="294"/>
      <c r="C826" s="294"/>
      <c r="D826" s="294"/>
      <c r="E826" s="294"/>
      <c r="F826" s="294"/>
    </row>
    <row r="827">
      <c r="A827" s="294" t="s">
        <v>21864</v>
      </c>
      <c r="B827" s="294"/>
      <c r="C827" s="294"/>
      <c r="D827" s="294"/>
      <c r="E827" s="294"/>
      <c r="F827" s="294"/>
    </row>
    <row r="828">
      <c r="A828" s="294" t="s">
        <v>21865</v>
      </c>
      <c r="B828" s="294"/>
      <c r="C828" s="294"/>
      <c r="D828" s="294"/>
      <c r="E828" s="294"/>
      <c r="F828" s="294"/>
    </row>
    <row r="829">
      <c r="A829" s="294" t="s">
        <v>21866</v>
      </c>
      <c r="B829" s="294"/>
      <c r="C829" s="294"/>
      <c r="D829" s="294"/>
      <c r="E829" s="294"/>
      <c r="F829" s="294"/>
    </row>
    <row r="830">
      <c r="A830" s="294" t="s">
        <v>21867</v>
      </c>
      <c r="B830" s="294"/>
      <c r="C830" s="294"/>
      <c r="D830" s="294"/>
      <c r="E830" s="294"/>
      <c r="F830" s="294"/>
    </row>
    <row r="831">
      <c r="A831" s="294" t="s">
        <v>21868</v>
      </c>
      <c r="B831" s="294"/>
      <c r="C831" s="294"/>
      <c r="D831" s="294"/>
      <c r="E831" s="294"/>
      <c r="F831" s="294"/>
    </row>
    <row r="832">
      <c r="A832" s="294" t="s">
        <v>21869</v>
      </c>
      <c r="B832" s="294"/>
      <c r="C832" s="294"/>
      <c r="D832" s="294"/>
      <c r="E832" s="294"/>
      <c r="F832" s="294"/>
    </row>
    <row r="833">
      <c r="A833" s="294"/>
      <c r="B833" s="294"/>
      <c r="C833" s="294"/>
      <c r="D833" s="294"/>
      <c r="E833" s="294"/>
      <c r="F833" s="294"/>
    </row>
    <row r="834">
      <c r="A834" s="294"/>
      <c r="B834" s="294"/>
      <c r="C834" s="294"/>
      <c r="D834" s="294"/>
      <c r="E834" s="294"/>
      <c r="F834" s="294"/>
    </row>
    <row r="835">
      <c r="A835" s="294" t="s">
        <v>21304</v>
      </c>
      <c r="B835" s="294"/>
      <c r="C835" s="294"/>
      <c r="D835" s="294"/>
      <c r="E835" s="294"/>
      <c r="F835" s="294"/>
    </row>
    <row r="836">
      <c r="A836" s="294" t="s">
        <v>21870</v>
      </c>
      <c r="B836" s="294"/>
      <c r="C836" s="294"/>
      <c r="D836" s="294"/>
      <c r="E836" s="294"/>
      <c r="F836" s="294"/>
    </row>
    <row r="837">
      <c r="A837" s="294"/>
      <c r="B837" s="294"/>
      <c r="C837" s="294"/>
      <c r="D837" s="294"/>
      <c r="E837" s="294"/>
      <c r="F837" s="294"/>
    </row>
    <row r="838">
      <c r="A838" s="294" t="s">
        <v>21871</v>
      </c>
      <c r="B838" s="294"/>
      <c r="C838" s="294"/>
      <c r="D838" s="294"/>
      <c r="E838" s="294"/>
      <c r="F838" s="294"/>
    </row>
    <row r="839">
      <c r="A839" s="294" t="s">
        <v>21872</v>
      </c>
      <c r="B839" s="294"/>
      <c r="C839" s="294"/>
      <c r="D839" s="294"/>
      <c r="E839" s="294"/>
      <c r="F839" s="294"/>
    </row>
    <row r="840">
      <c r="A840" s="294" t="s">
        <v>21873</v>
      </c>
      <c r="B840" s="294"/>
      <c r="C840" s="294"/>
      <c r="D840" s="294"/>
      <c r="E840" s="294"/>
      <c r="F840" s="294"/>
    </row>
    <row r="841">
      <c r="A841" s="294" t="s">
        <v>21874</v>
      </c>
      <c r="B841" s="294"/>
      <c r="C841" s="294"/>
      <c r="D841" s="294"/>
      <c r="E841" s="294"/>
      <c r="F841" s="294"/>
    </row>
    <row r="842">
      <c r="A842" s="294" t="s">
        <v>21875</v>
      </c>
      <c r="B842" s="294"/>
      <c r="C842" s="294"/>
      <c r="D842" s="294"/>
      <c r="E842" s="294"/>
      <c r="F842" s="294"/>
    </row>
    <row r="843">
      <c r="A843" s="294" t="s">
        <v>21876</v>
      </c>
      <c r="B843" s="294"/>
      <c r="C843" s="294"/>
      <c r="D843" s="294"/>
      <c r="E843" s="294"/>
      <c r="F843" s="294"/>
    </row>
    <row r="844">
      <c r="A844" s="294" t="s">
        <v>21877</v>
      </c>
      <c r="B844" s="294"/>
      <c r="C844" s="294"/>
      <c r="D844" s="294"/>
      <c r="E844" s="294"/>
      <c r="F844" s="294"/>
    </row>
    <row r="845">
      <c r="A845" s="294" t="s">
        <v>21878</v>
      </c>
      <c r="B845" s="294"/>
      <c r="C845" s="294"/>
      <c r="D845" s="294"/>
      <c r="E845" s="294"/>
      <c r="F845" s="294"/>
    </row>
    <row r="846">
      <c r="A846" s="294" t="s">
        <v>21879</v>
      </c>
      <c r="B846" s="294"/>
      <c r="C846" s="294"/>
      <c r="D846" s="294"/>
      <c r="E846" s="294"/>
      <c r="F846" s="294"/>
    </row>
    <row r="847">
      <c r="A847" s="294"/>
      <c r="B847" s="294"/>
      <c r="C847" s="294"/>
      <c r="D847" s="294"/>
      <c r="E847" s="294"/>
      <c r="F847" s="294"/>
    </row>
    <row r="848">
      <c r="A848" s="294" t="s">
        <v>21312</v>
      </c>
      <c r="B848" s="294"/>
      <c r="C848" s="294"/>
      <c r="D848" s="294"/>
      <c r="E848" s="294"/>
      <c r="F848" s="294"/>
    </row>
    <row r="849">
      <c r="A849" s="294" t="s">
        <v>21880</v>
      </c>
      <c r="B849" s="294"/>
      <c r="C849" s="294"/>
      <c r="D849" s="294"/>
      <c r="E849" s="294"/>
      <c r="F849" s="294"/>
    </row>
    <row r="850">
      <c r="A850" s="294" t="s">
        <v>21672</v>
      </c>
      <c r="B850" s="294"/>
      <c r="C850" s="294"/>
      <c r="D850" s="294"/>
      <c r="E850" s="294"/>
      <c r="F850" s="294"/>
    </row>
    <row r="851">
      <c r="A851" s="294" t="s">
        <v>21836</v>
      </c>
      <c r="B851" s="294"/>
      <c r="C851" s="294"/>
      <c r="D851" s="294"/>
      <c r="E851" s="294"/>
      <c r="F851" s="294"/>
    </row>
    <row r="852">
      <c r="A852" s="294"/>
      <c r="B852" s="294"/>
      <c r="C852" s="294"/>
      <c r="D852" s="294"/>
      <c r="E852" s="294"/>
      <c r="F852" s="294"/>
    </row>
    <row r="853">
      <c r="A853" s="294" t="s">
        <v>21315</v>
      </c>
      <c r="B853" s="294"/>
      <c r="C853" s="294"/>
      <c r="D853" s="294"/>
      <c r="E853" s="294"/>
      <c r="F853" s="294"/>
    </row>
    <row r="854">
      <c r="A854" s="294"/>
      <c r="B854" s="294"/>
      <c r="C854" s="294"/>
      <c r="D854" s="294"/>
      <c r="E854" s="294"/>
      <c r="F854" s="294"/>
    </row>
    <row r="855">
      <c r="A855" s="294" t="s">
        <v>21881</v>
      </c>
      <c r="B855" s="294"/>
      <c r="C855" s="294"/>
      <c r="D855" s="294"/>
      <c r="E855" s="294"/>
      <c r="F855" s="294"/>
    </row>
    <row r="856">
      <c r="A856" s="294" t="s">
        <v>21882</v>
      </c>
      <c r="B856" s="294"/>
      <c r="C856" s="294"/>
      <c r="D856" s="294"/>
      <c r="E856" s="294"/>
      <c r="F856" s="294"/>
    </row>
    <row r="857">
      <c r="A857" s="294" t="s">
        <v>21883</v>
      </c>
      <c r="B857" s="294"/>
      <c r="C857" s="294"/>
      <c r="D857" s="294"/>
      <c r="E857" s="294"/>
      <c r="F857" s="294"/>
    </row>
    <row r="858">
      <c r="A858" s="294" t="s">
        <v>21884</v>
      </c>
      <c r="B858" s="294"/>
      <c r="C858" s="294"/>
      <c r="D858" s="294"/>
      <c r="E858" s="294"/>
      <c r="F858" s="294"/>
    </row>
    <row r="859">
      <c r="A859" s="294" t="s">
        <v>21885</v>
      </c>
      <c r="B859" s="294"/>
      <c r="C859" s="294"/>
      <c r="D859" s="294"/>
      <c r="E859" s="294"/>
      <c r="F859" s="294"/>
    </row>
    <row r="860">
      <c r="A860" s="294" t="s">
        <v>21886</v>
      </c>
      <c r="B860" s="294"/>
      <c r="C860" s="294"/>
      <c r="D860" s="294"/>
      <c r="E860" s="294"/>
      <c r="F860" s="294"/>
    </row>
    <row r="861">
      <c r="A861" s="294" t="s">
        <v>21887</v>
      </c>
      <c r="B861" s="294"/>
      <c r="C861" s="294"/>
      <c r="D861" s="294"/>
      <c r="E861" s="294"/>
      <c r="F861" s="294"/>
    </row>
    <row r="862">
      <c r="A862" s="294" t="s">
        <v>21888</v>
      </c>
      <c r="B862" s="294"/>
      <c r="C862" s="294"/>
      <c r="D862" s="294"/>
      <c r="E862" s="294"/>
      <c r="F862" s="294"/>
    </row>
    <row r="863">
      <c r="A863" s="294" t="s">
        <v>21889</v>
      </c>
      <c r="B863" s="294"/>
      <c r="C863" s="294"/>
      <c r="D863" s="294"/>
      <c r="E863" s="294"/>
      <c r="F863" s="294"/>
    </row>
    <row r="864">
      <c r="A864" s="294" t="s">
        <v>21890</v>
      </c>
      <c r="B864" s="294"/>
      <c r="C864" s="294"/>
      <c r="D864" s="294"/>
      <c r="E864" s="294"/>
      <c r="F864" s="294"/>
    </row>
    <row r="865">
      <c r="A865" s="294"/>
      <c r="B865" s="294"/>
      <c r="C865" s="294"/>
      <c r="D865" s="294"/>
      <c r="E865" s="294"/>
      <c r="F865" s="294"/>
    </row>
    <row r="866">
      <c r="A866" s="294"/>
      <c r="B866" s="294"/>
      <c r="C866" s="294"/>
      <c r="D866" s="294"/>
      <c r="E866" s="294"/>
      <c r="F866" s="294"/>
    </row>
    <row r="867">
      <c r="A867" s="294"/>
      <c r="B867" s="294"/>
      <c r="C867" s="294"/>
      <c r="D867" s="294"/>
      <c r="E867" s="294"/>
      <c r="F867" s="294"/>
    </row>
    <row r="868">
      <c r="A868" s="294"/>
      <c r="B868" s="294"/>
      <c r="C868" s="294"/>
      <c r="D868" s="294"/>
      <c r="E868" s="294"/>
      <c r="F868" s="294"/>
    </row>
    <row r="869">
      <c r="A869" s="294"/>
      <c r="B869" s="294"/>
      <c r="C869" s="294"/>
      <c r="D869" s="294"/>
      <c r="E869" s="294"/>
      <c r="F869" s="294"/>
    </row>
    <row r="870">
      <c r="A870" s="294" t="s">
        <v>21326</v>
      </c>
      <c r="B870" s="294"/>
      <c r="C870" s="294"/>
      <c r="D870" s="294"/>
      <c r="E870" s="294"/>
      <c r="F870" s="294"/>
    </row>
    <row r="871">
      <c r="A871" s="294"/>
      <c r="B871" s="294"/>
      <c r="C871" s="294"/>
      <c r="D871" s="294"/>
      <c r="E871" s="294"/>
      <c r="F871" s="294"/>
    </row>
    <row r="872">
      <c r="A872" s="294" t="s">
        <v>21891</v>
      </c>
      <c r="B872" s="294"/>
      <c r="C872" s="294"/>
      <c r="D872" s="294"/>
      <c r="E872" s="294"/>
      <c r="F872" s="294"/>
    </row>
    <row r="873">
      <c r="A873" s="294" t="s">
        <v>21892</v>
      </c>
      <c r="B873" s="294"/>
      <c r="C873" s="294"/>
      <c r="D873" s="294"/>
      <c r="E873" s="294"/>
      <c r="F873" s="294"/>
    </row>
    <row r="874">
      <c r="A874" s="294" t="s">
        <v>21893</v>
      </c>
      <c r="B874" s="294"/>
      <c r="C874" s="294"/>
      <c r="D874" s="294"/>
      <c r="E874" s="294"/>
      <c r="F874" s="294"/>
    </row>
    <row r="875">
      <c r="A875" s="294" t="s">
        <v>21894</v>
      </c>
      <c r="B875" s="294"/>
      <c r="C875" s="294"/>
      <c r="D875" s="294"/>
      <c r="E875" s="294"/>
      <c r="F875" s="294"/>
    </row>
    <row r="876">
      <c r="A876" s="294"/>
      <c r="B876" s="294"/>
      <c r="C876" s="294"/>
      <c r="D876" s="294"/>
      <c r="E876" s="294"/>
      <c r="F876" s="294"/>
    </row>
    <row r="877">
      <c r="A877" s="294"/>
      <c r="B877" s="294"/>
      <c r="C877" s="294"/>
      <c r="D877" s="294"/>
      <c r="E877" s="294"/>
      <c r="F877" s="294"/>
    </row>
    <row r="878">
      <c r="A878" s="294" t="s">
        <v>21335</v>
      </c>
      <c r="B878" s="294"/>
      <c r="C878" s="294"/>
      <c r="D878" s="294"/>
      <c r="E878" s="294"/>
      <c r="F878" s="294"/>
    </row>
    <row r="879">
      <c r="A879" s="294"/>
      <c r="B879" s="294"/>
      <c r="C879" s="294"/>
      <c r="D879" s="294"/>
      <c r="E879" s="294"/>
      <c r="F879" s="294"/>
    </row>
    <row r="880">
      <c r="A880" s="294" t="s">
        <v>21895</v>
      </c>
      <c r="B880" s="294"/>
      <c r="C880" s="294"/>
      <c r="D880" s="294"/>
      <c r="E880" s="294"/>
      <c r="F880" s="294"/>
    </row>
    <row r="881">
      <c r="A881" s="294" t="s">
        <v>21896</v>
      </c>
      <c r="B881" s="294"/>
      <c r="C881" s="294"/>
      <c r="D881" s="294"/>
      <c r="E881" s="294"/>
      <c r="F881" s="294"/>
    </row>
    <row r="882">
      <c r="A882" s="294" t="s">
        <v>21897</v>
      </c>
      <c r="B882" s="294"/>
      <c r="C882" s="294"/>
      <c r="D882" s="294"/>
      <c r="E882" s="294"/>
      <c r="F882" s="294"/>
    </row>
    <row r="883">
      <c r="A883" s="294" t="s">
        <v>21898</v>
      </c>
      <c r="B883" s="294"/>
      <c r="C883" s="294"/>
      <c r="D883" s="294"/>
      <c r="E883" s="294"/>
      <c r="F883" s="294"/>
    </row>
    <row r="884">
      <c r="A884" s="294" t="s">
        <v>21899</v>
      </c>
      <c r="B884" s="294"/>
      <c r="C884" s="294"/>
      <c r="D884" s="294"/>
      <c r="E884" s="294"/>
      <c r="F884" s="294"/>
    </row>
    <row r="885">
      <c r="A885" s="294" t="s">
        <v>21900</v>
      </c>
      <c r="B885" s="294"/>
      <c r="C885" s="294"/>
      <c r="D885" s="294"/>
      <c r="E885" s="294"/>
      <c r="F885" s="294"/>
    </row>
    <row r="886">
      <c r="A886" s="294" t="s">
        <v>21855</v>
      </c>
      <c r="B886" s="294"/>
      <c r="C886" s="294"/>
      <c r="D886" s="294"/>
      <c r="E886" s="294"/>
      <c r="F886" s="294"/>
    </row>
    <row r="887">
      <c r="A887" s="294" t="s">
        <v>21901</v>
      </c>
      <c r="B887" s="294"/>
      <c r="C887" s="294"/>
      <c r="D887" s="294"/>
      <c r="E887" s="294"/>
      <c r="F887" s="294"/>
    </row>
    <row r="888">
      <c r="A888" s="294" t="s">
        <v>21902</v>
      </c>
      <c r="B888" s="294"/>
      <c r="C888" s="294"/>
      <c r="D888" s="294"/>
      <c r="E888" s="294"/>
      <c r="F888" s="294"/>
    </row>
    <row r="889">
      <c r="A889" s="294"/>
      <c r="B889" s="294"/>
      <c r="C889" s="294"/>
      <c r="D889" s="294"/>
      <c r="E889" s="294"/>
      <c r="F889" s="294"/>
    </row>
    <row r="890">
      <c r="A890" s="294" t="s">
        <v>21903</v>
      </c>
      <c r="B890" s="294"/>
      <c r="C890" s="294"/>
      <c r="D890" s="294"/>
      <c r="E890" s="294"/>
      <c r="F890" s="294"/>
    </row>
    <row r="891">
      <c r="A891" s="294"/>
      <c r="B891" s="294"/>
      <c r="C891" s="294"/>
      <c r="D891" s="294"/>
      <c r="E891" s="294"/>
      <c r="F891" s="294"/>
    </row>
    <row r="892">
      <c r="A892" s="294" t="s">
        <v>21904</v>
      </c>
      <c r="B892" s="294"/>
      <c r="C892" s="294"/>
      <c r="D892" s="294"/>
      <c r="E892" s="294"/>
      <c r="F892" s="294"/>
    </row>
    <row r="893">
      <c r="A893" s="294" t="s">
        <v>21905</v>
      </c>
      <c r="B893" s="294"/>
      <c r="C893" s="294"/>
      <c r="D893" s="294"/>
      <c r="E893" s="294"/>
      <c r="F893" s="294"/>
    </row>
    <row r="894">
      <c r="A894" s="294" t="s">
        <v>21906</v>
      </c>
      <c r="B894" s="294"/>
      <c r="C894" s="294"/>
      <c r="D894" s="294"/>
      <c r="E894" s="294"/>
      <c r="F894" s="294"/>
    </row>
    <row r="895">
      <c r="A895" s="294" t="s">
        <v>21907</v>
      </c>
      <c r="B895" s="294"/>
      <c r="C895" s="294"/>
      <c r="D895" s="294"/>
      <c r="E895" s="294"/>
      <c r="F895" s="294"/>
    </row>
    <row r="896">
      <c r="A896" s="294"/>
      <c r="B896" s="294"/>
      <c r="C896" s="294"/>
      <c r="D896" s="294"/>
      <c r="E896" s="294"/>
      <c r="F896" s="294"/>
    </row>
    <row r="897">
      <c r="A897" s="294"/>
      <c r="B897" s="294"/>
      <c r="C897" s="294"/>
      <c r="D897" s="294"/>
      <c r="E897" s="294"/>
      <c r="F897" s="294"/>
    </row>
    <row r="898">
      <c r="A898" s="294" t="s">
        <v>21908</v>
      </c>
      <c r="B898" s="294"/>
      <c r="C898" s="294"/>
      <c r="D898" s="294"/>
      <c r="E898" s="294"/>
      <c r="F898" s="294"/>
    </row>
    <row r="899">
      <c r="A899" s="294"/>
      <c r="B899" s="294"/>
      <c r="C899" s="294"/>
      <c r="D899" s="294"/>
      <c r="E899" s="294"/>
      <c r="F899" s="294"/>
    </row>
    <row r="900">
      <c r="A900" s="294" t="s">
        <v>21909</v>
      </c>
      <c r="B900" s="294"/>
      <c r="C900" s="294"/>
      <c r="D900" s="294"/>
      <c r="E900" s="294"/>
      <c r="F900" s="294"/>
    </row>
    <row r="901">
      <c r="A901" s="294" t="s">
        <v>21910</v>
      </c>
      <c r="B901" s="294"/>
      <c r="C901" s="294"/>
      <c r="D901" s="294"/>
      <c r="E901" s="294"/>
      <c r="F901" s="294"/>
    </row>
    <row r="902">
      <c r="A902" s="294" t="s">
        <v>21911</v>
      </c>
      <c r="B902" s="294"/>
      <c r="C902" s="294"/>
      <c r="D902" s="294"/>
      <c r="E902" s="294"/>
      <c r="F902" s="294"/>
    </row>
    <row r="903">
      <c r="A903" s="294" t="s">
        <v>21912</v>
      </c>
      <c r="B903" s="294"/>
      <c r="C903" s="294"/>
      <c r="D903" s="294"/>
      <c r="E903" s="294"/>
      <c r="F903" s="294"/>
    </row>
    <row r="904">
      <c r="A904" s="294"/>
      <c r="B904" s="294"/>
      <c r="C904" s="294"/>
      <c r="D904" s="294"/>
      <c r="E904" s="294"/>
      <c r="F904" s="294"/>
    </row>
    <row r="905">
      <c r="A905" s="294"/>
      <c r="B905" s="294"/>
      <c r="C905" s="294"/>
      <c r="D905" s="294"/>
      <c r="E905" s="294"/>
      <c r="F905" s="294"/>
    </row>
    <row r="906">
      <c r="A906" s="294" t="s">
        <v>21913</v>
      </c>
      <c r="B906" s="294"/>
      <c r="C906" s="294"/>
      <c r="D906" s="294"/>
      <c r="E906" s="294"/>
      <c r="F906" s="294"/>
    </row>
    <row r="907">
      <c r="A907" s="294"/>
      <c r="B907" s="294"/>
      <c r="C907" s="294"/>
      <c r="D907" s="294"/>
      <c r="E907" s="294"/>
      <c r="F907" s="294"/>
    </row>
    <row r="908">
      <c r="A908" s="294" t="s">
        <v>21914</v>
      </c>
      <c r="B908" s="294"/>
      <c r="C908" s="294"/>
      <c r="D908" s="294"/>
      <c r="E908" s="294"/>
      <c r="F908" s="294"/>
    </row>
    <row r="909">
      <c r="A909" s="294" t="s">
        <v>21915</v>
      </c>
      <c r="B909" s="294"/>
      <c r="C909" s="294"/>
      <c r="D909" s="294"/>
      <c r="E909" s="294"/>
      <c r="F909" s="294"/>
    </row>
    <row r="910">
      <c r="A910" s="294" t="s">
        <v>21916</v>
      </c>
      <c r="B910" s="294"/>
      <c r="C910" s="294"/>
      <c r="D910" s="294"/>
      <c r="E910" s="294"/>
      <c r="F910" s="294"/>
    </row>
    <row r="911">
      <c r="A911" s="294" t="s">
        <v>21917</v>
      </c>
      <c r="B911" s="294"/>
      <c r="C911" s="294"/>
      <c r="D911" s="294"/>
      <c r="E911" s="294"/>
      <c r="F911" s="294"/>
    </row>
    <row r="912">
      <c r="A912" s="294" t="s">
        <v>21918</v>
      </c>
      <c r="B912" s="294"/>
      <c r="C912" s="294"/>
      <c r="D912" s="294"/>
      <c r="E912" s="294"/>
      <c r="F912" s="294"/>
    </row>
    <row r="913">
      <c r="A913" s="294" t="str">
        <f>-Chanting, Mantra, Homa, Tirtha Yatra, fasting, charity</f>
        <v>#ERROR!</v>
      </c>
      <c r="B913" s="294"/>
      <c r="C913" s="294"/>
      <c r="D913" s="294"/>
      <c r="E913" s="294"/>
      <c r="F913" s="294"/>
    </row>
    <row r="914">
      <c r="A914" s="294" t="s">
        <v>21919</v>
      </c>
      <c r="B914" s="294"/>
      <c r="C914" s="294"/>
      <c r="D914" s="294"/>
      <c r="E914" s="294"/>
      <c r="F914" s="294"/>
    </row>
    <row r="915">
      <c r="A915" s="294" t="s">
        <v>21920</v>
      </c>
      <c r="B915" s="294"/>
      <c r="C915" s="294"/>
      <c r="D915" s="294"/>
      <c r="E915" s="294"/>
      <c r="F915" s="294"/>
    </row>
    <row r="916">
      <c r="A916" s="294" t="s">
        <v>21921</v>
      </c>
      <c r="B916" s="294"/>
      <c r="C916" s="294"/>
      <c r="D916" s="294"/>
      <c r="E916" s="294"/>
      <c r="F916" s="294"/>
    </row>
    <row r="917">
      <c r="A917" s="294" t="s">
        <v>21922</v>
      </c>
      <c r="B917" s="294"/>
      <c r="C917" s="294"/>
      <c r="D917" s="294"/>
      <c r="E917" s="294"/>
      <c r="F917" s="294"/>
    </row>
    <row r="918">
      <c r="A918" s="294" t="s">
        <v>21923</v>
      </c>
      <c r="B918" s="294"/>
      <c r="C918" s="294"/>
      <c r="D918" s="294"/>
      <c r="E918" s="294"/>
      <c r="F918" s="294"/>
    </row>
    <row r="919">
      <c r="A919" s="294"/>
      <c r="B919" s="294"/>
      <c r="C919" s="294"/>
      <c r="D919" s="294"/>
      <c r="E919" s="294"/>
      <c r="F919" s="294"/>
    </row>
    <row r="920">
      <c r="A920" s="294" t="s">
        <v>21312</v>
      </c>
      <c r="B920" s="294"/>
      <c r="C920" s="294"/>
      <c r="D920" s="294"/>
      <c r="E920" s="294"/>
      <c r="F920" s="294"/>
    </row>
    <row r="921">
      <c r="A921" s="294" t="s">
        <v>21924</v>
      </c>
      <c r="B921" s="294"/>
      <c r="C921" s="294"/>
      <c r="D921" s="294"/>
      <c r="E921" s="294"/>
      <c r="F921" s="294"/>
    </row>
    <row r="922">
      <c r="A922" s="294" t="s">
        <v>21925</v>
      </c>
      <c r="B922" s="294"/>
      <c r="C922" s="294"/>
      <c r="D922" s="294"/>
      <c r="E922" s="294"/>
      <c r="F922" s="294"/>
    </row>
    <row r="923">
      <c r="A923" s="294"/>
      <c r="B923" s="294"/>
      <c r="C923" s="294"/>
      <c r="D923" s="294"/>
      <c r="E923" s="294"/>
      <c r="F923" s="294"/>
    </row>
    <row r="924">
      <c r="A924" s="294" t="s">
        <v>21926</v>
      </c>
      <c r="B924" s="294"/>
      <c r="C924" s="294"/>
      <c r="D924" s="294"/>
      <c r="E924" s="294"/>
      <c r="F924" s="294"/>
    </row>
    <row r="925">
      <c r="A925" s="294"/>
      <c r="B925" s="294"/>
      <c r="C925" s="294"/>
      <c r="D925" s="294"/>
      <c r="E925" s="294"/>
      <c r="F925" s="294"/>
    </row>
    <row r="926">
      <c r="A926" s="294" t="s">
        <v>21927</v>
      </c>
      <c r="B926" s="294"/>
      <c r="C926" s="294"/>
      <c r="D926" s="294"/>
      <c r="E926" s="294"/>
      <c r="F926" s="294"/>
    </row>
    <row r="927">
      <c r="A927" s="294" t="s">
        <v>21928</v>
      </c>
      <c r="B927" s="294"/>
      <c r="C927" s="294"/>
      <c r="D927" s="294"/>
      <c r="E927" s="294"/>
      <c r="F927" s="294"/>
    </row>
    <row r="928">
      <c r="A928" s="294" t="s">
        <v>21929</v>
      </c>
      <c r="B928" s="294"/>
      <c r="C928" s="294"/>
      <c r="D928" s="294"/>
      <c r="E928" s="294"/>
      <c r="F928" s="294"/>
    </row>
    <row r="929">
      <c r="A929" s="294" t="s">
        <v>21930</v>
      </c>
      <c r="B929" s="294"/>
      <c r="C929" s="294"/>
      <c r="D929" s="294"/>
      <c r="E929" s="294"/>
      <c r="F929" s="294"/>
    </row>
    <row r="930">
      <c r="A930" s="294"/>
      <c r="B930" s="294"/>
      <c r="C930" s="294"/>
      <c r="D930" s="294"/>
      <c r="E930" s="294"/>
      <c r="F930" s="294"/>
    </row>
    <row r="931">
      <c r="A931" s="294" t="s">
        <v>21272</v>
      </c>
      <c r="B931" s="294"/>
      <c r="C931" s="294"/>
      <c r="D931" s="294"/>
      <c r="E931" s="294"/>
      <c r="F931" s="294"/>
    </row>
    <row r="932">
      <c r="A932" s="294"/>
      <c r="B932" s="294"/>
      <c r="C932" s="294"/>
      <c r="D932" s="294"/>
      <c r="E932" s="294"/>
      <c r="F932" s="294"/>
    </row>
    <row r="933">
      <c r="A933" s="294" t="s">
        <v>21931</v>
      </c>
      <c r="B933" s="294"/>
      <c r="C933" s="294"/>
      <c r="D933" s="294"/>
      <c r="E933" s="294"/>
      <c r="F933" s="294"/>
    </row>
    <row r="934">
      <c r="A934" s="294" t="s">
        <v>21932</v>
      </c>
      <c r="B934" s="294"/>
      <c r="C934" s="294"/>
      <c r="D934" s="294"/>
      <c r="E934" s="294"/>
      <c r="F934" s="294"/>
    </row>
    <row r="935">
      <c r="A935" s="294" t="s">
        <v>21933</v>
      </c>
      <c r="B935" s="294"/>
      <c r="C935" s="294"/>
      <c r="D935" s="294"/>
      <c r="E935" s="294"/>
      <c r="F935" s="294"/>
    </row>
    <row r="936">
      <c r="A936" s="294" t="s">
        <v>21934</v>
      </c>
      <c r="B936" s="294"/>
      <c r="C936" s="294"/>
      <c r="D936" s="294"/>
      <c r="E936" s="294"/>
      <c r="F936" s="294"/>
    </row>
    <row r="937">
      <c r="A937" s="294" t="s">
        <v>21935</v>
      </c>
      <c r="B937" s="294"/>
      <c r="C937" s="294"/>
      <c r="D937" s="294"/>
      <c r="E937" s="294"/>
      <c r="F937" s="294"/>
    </row>
    <row r="938">
      <c r="A938" s="294" t="s">
        <v>21936</v>
      </c>
      <c r="B938" s="294"/>
      <c r="C938" s="294"/>
      <c r="D938" s="294"/>
      <c r="E938" s="294"/>
      <c r="F938" s="294"/>
    </row>
    <row r="939">
      <c r="A939" s="294" t="s">
        <v>21937</v>
      </c>
      <c r="B939" s="294"/>
      <c r="C939" s="294"/>
      <c r="D939" s="294"/>
      <c r="E939" s="294"/>
      <c r="F939" s="294"/>
    </row>
    <row r="940">
      <c r="A940" s="294" t="s">
        <v>21938</v>
      </c>
      <c r="B940" s="294"/>
      <c r="C940" s="294"/>
      <c r="D940" s="294"/>
      <c r="E940" s="294"/>
      <c r="F940" s="294"/>
    </row>
    <row r="941">
      <c r="A941" s="294"/>
      <c r="B941" s="294"/>
      <c r="C941" s="294"/>
      <c r="D941" s="294"/>
      <c r="E941" s="294"/>
      <c r="F941" s="294"/>
    </row>
    <row r="942">
      <c r="A942" s="294"/>
      <c r="B942" s="294"/>
      <c r="C942" s="294"/>
      <c r="D942" s="294"/>
      <c r="E942" s="294"/>
      <c r="F942" s="294"/>
    </row>
    <row r="943">
      <c r="A943" s="294" t="s">
        <v>21939</v>
      </c>
      <c r="B943" s="294"/>
      <c r="C943" s="294"/>
      <c r="D943" s="294"/>
      <c r="E943" s="294"/>
      <c r="F943" s="294"/>
    </row>
    <row r="944">
      <c r="A944" s="294"/>
      <c r="B944" s="294"/>
      <c r="C944" s="294"/>
      <c r="D944" s="294"/>
      <c r="E944" s="294"/>
      <c r="F944" s="294"/>
    </row>
    <row r="945">
      <c r="A945" s="294" t="s">
        <v>21940</v>
      </c>
      <c r="B945" s="294"/>
      <c r="C945" s="294"/>
      <c r="D945" s="294"/>
      <c r="E945" s="294"/>
      <c r="F945" s="294"/>
    </row>
    <row r="946">
      <c r="A946" s="294" t="s">
        <v>21941</v>
      </c>
      <c r="B946" s="294"/>
      <c r="C946" s="294"/>
      <c r="D946" s="294"/>
      <c r="E946" s="294"/>
      <c r="F946" s="294"/>
    </row>
    <row r="947">
      <c r="A947" s="294" t="s">
        <v>21942</v>
      </c>
      <c r="B947" s="294"/>
      <c r="C947" s="294"/>
      <c r="D947" s="294"/>
      <c r="E947" s="294"/>
      <c r="F947" s="294"/>
    </row>
    <row r="948">
      <c r="A948" s="294" t="s">
        <v>21943</v>
      </c>
      <c r="B948" s="294"/>
      <c r="C948" s="294"/>
      <c r="D948" s="294"/>
      <c r="E948" s="294"/>
      <c r="F948" s="294"/>
    </row>
    <row r="949">
      <c r="A949" s="294" t="s">
        <v>21944</v>
      </c>
      <c r="B949" s="294"/>
      <c r="C949" s="294"/>
      <c r="D949" s="294"/>
      <c r="E949" s="294"/>
      <c r="F949" s="294"/>
    </row>
    <row r="950">
      <c r="A950" s="294"/>
      <c r="B950" s="294"/>
      <c r="C950" s="294"/>
      <c r="D950" s="294"/>
      <c r="E950" s="294"/>
      <c r="F950" s="294"/>
    </row>
    <row r="951">
      <c r="A951" s="294" t="s">
        <v>21945</v>
      </c>
      <c r="B951" s="294"/>
      <c r="C951" s="294"/>
      <c r="D951" s="294"/>
      <c r="E951" s="294"/>
      <c r="F951" s="294"/>
    </row>
    <row r="952">
      <c r="A952" s="294" t="s">
        <v>21946</v>
      </c>
      <c r="B952" s="294"/>
      <c r="C952" s="294"/>
      <c r="D952" s="294"/>
      <c r="E952" s="294"/>
      <c r="F952" s="294"/>
    </row>
    <row r="953">
      <c r="A953" s="294"/>
      <c r="B953" s="294"/>
      <c r="C953" s="294"/>
      <c r="D953" s="294"/>
      <c r="E953" s="294"/>
      <c r="F953" s="294"/>
    </row>
    <row r="954">
      <c r="A954" s="294" t="s">
        <v>21947</v>
      </c>
      <c r="B954" s="294"/>
      <c r="C954" s="294"/>
      <c r="D954" s="294"/>
      <c r="E954" s="294"/>
      <c r="F954" s="294"/>
    </row>
    <row r="955">
      <c r="A955" s="294" t="s">
        <v>21948</v>
      </c>
      <c r="B955" s="294" t="s">
        <v>21949</v>
      </c>
      <c r="C955" s="294"/>
      <c r="D955" s="294"/>
      <c r="E955" s="294"/>
      <c r="F955" s="294"/>
    </row>
    <row r="956">
      <c r="A956" s="294" t="str">
        <f t="array" ref="A956">-Chakshur(Eyes)</f>
        <v>#NAME?</v>
      </c>
      <c r="B956" s="294" t="s">
        <v>21950</v>
      </c>
      <c r="C956" s="294"/>
      <c r="D956" s="294"/>
      <c r="E956" s="294"/>
      <c r="F956" s="294"/>
    </row>
    <row r="957">
      <c r="A957" s="294" t="s">
        <v>21951</v>
      </c>
      <c r="B957" s="294" t="s">
        <v>21952</v>
      </c>
      <c r="C957" s="294"/>
      <c r="D957" s="294"/>
      <c r="E957" s="294"/>
      <c r="F957" s="294"/>
    </row>
    <row r="958">
      <c r="A958" s="294" t="s">
        <v>21953</v>
      </c>
      <c r="B958" s="294" t="s">
        <v>21954</v>
      </c>
      <c r="C958" s="294"/>
      <c r="D958" s="294"/>
      <c r="E958" s="294"/>
      <c r="F958" s="294"/>
    </row>
    <row r="959">
      <c r="A959" s="294" t="s">
        <v>21955</v>
      </c>
      <c r="B959" s="294" t="s">
        <v>21956</v>
      </c>
      <c r="C959" s="294"/>
      <c r="D959" s="294"/>
      <c r="E959" s="294"/>
      <c r="F959" s="294"/>
    </row>
    <row r="960">
      <c r="A960" s="294" t="s">
        <v>21957</v>
      </c>
      <c r="B960" s="294" t="s">
        <v>21958</v>
      </c>
      <c r="C960" s="294"/>
      <c r="D960" s="294"/>
      <c r="E960" s="294"/>
      <c r="F960" s="294"/>
    </row>
    <row r="961">
      <c r="A961" s="294" t="s">
        <v>21959</v>
      </c>
      <c r="B961" s="294" t="s">
        <v>21960</v>
      </c>
      <c r="C961" s="294"/>
      <c r="D961" s="294"/>
      <c r="E961" s="294"/>
      <c r="F961" s="294"/>
    </row>
    <row r="962">
      <c r="A962" s="294" t="s">
        <v>21961</v>
      </c>
      <c r="B962" s="294"/>
      <c r="C962" s="294"/>
      <c r="D962" s="294"/>
      <c r="E962" s="294"/>
      <c r="F962" s="294"/>
    </row>
    <row r="963">
      <c r="A963" s="294"/>
      <c r="B963" s="294"/>
      <c r="C963" s="294"/>
      <c r="D963" s="294"/>
      <c r="E963" s="294"/>
      <c r="F963" s="294"/>
    </row>
    <row r="964">
      <c r="A964" s="294"/>
      <c r="B964" s="294"/>
      <c r="C964" s="294"/>
      <c r="D964" s="294"/>
      <c r="E964" s="294"/>
      <c r="F964" s="294"/>
    </row>
    <row r="965">
      <c r="A965" s="294" t="s">
        <v>21401</v>
      </c>
      <c r="B965" s="294"/>
      <c r="C965" s="294"/>
      <c r="D965" s="294"/>
      <c r="E965" s="294"/>
      <c r="F965" s="294"/>
    </row>
    <row r="966">
      <c r="A966" s="294"/>
      <c r="B966" s="294"/>
      <c r="C966" s="294"/>
      <c r="D966" s="294"/>
      <c r="E966" s="294"/>
      <c r="F966" s="294"/>
    </row>
    <row r="967">
      <c r="A967" s="294" t="s">
        <v>21962</v>
      </c>
      <c r="B967" s="294"/>
      <c r="C967" s="294"/>
      <c r="D967" s="294"/>
      <c r="E967" s="294"/>
      <c r="F967" s="294"/>
    </row>
    <row r="968">
      <c r="A968" s="294" t="s">
        <v>21963</v>
      </c>
      <c r="B968" s="294" t="s">
        <v>21964</v>
      </c>
      <c r="C968" s="294"/>
      <c r="D968" s="294"/>
      <c r="E968" s="294"/>
      <c r="F968" s="294"/>
    </row>
    <row r="969">
      <c r="A969" s="294" t="s">
        <v>21965</v>
      </c>
      <c r="B969" s="294" t="s">
        <v>21966</v>
      </c>
      <c r="C969" s="294"/>
      <c r="D969" s="294"/>
      <c r="E969" s="294"/>
      <c r="F969" s="294"/>
    </row>
    <row r="970">
      <c r="A970" s="294" t="s">
        <v>21967</v>
      </c>
      <c r="B970" s="294" t="s">
        <v>21968</v>
      </c>
      <c r="C970" s="294"/>
      <c r="D970" s="294"/>
      <c r="E970" s="294"/>
      <c r="F970" s="294"/>
    </row>
    <row r="971">
      <c r="A971" s="294" t="s">
        <v>21969</v>
      </c>
      <c r="B971" s="294" t="s">
        <v>21970</v>
      </c>
      <c r="C971" s="294"/>
      <c r="D971" s="294"/>
      <c r="E971" s="294"/>
      <c r="F971" s="294"/>
    </row>
    <row r="972">
      <c r="A972" s="294" t="s">
        <v>21971</v>
      </c>
      <c r="B972" s="294" t="s">
        <v>21972</v>
      </c>
      <c r="C972" s="294"/>
      <c r="D972" s="294"/>
      <c r="E972" s="294"/>
      <c r="F972" s="294"/>
    </row>
    <row r="973">
      <c r="A973" s="294" t="s">
        <v>21973</v>
      </c>
      <c r="B973" s="294" t="s">
        <v>21974</v>
      </c>
      <c r="C973" s="294"/>
      <c r="D973" s="294"/>
      <c r="E973" s="294"/>
      <c r="F973" s="294"/>
    </row>
    <row r="974">
      <c r="A974" s="294" t="s">
        <v>21975</v>
      </c>
      <c r="B974" s="294" t="s">
        <v>21976</v>
      </c>
      <c r="C974" s="294"/>
      <c r="D974" s="294"/>
      <c r="E974" s="294"/>
      <c r="F974" s="294"/>
    </row>
    <row r="975">
      <c r="A975" s="294"/>
      <c r="B975" s="294"/>
      <c r="C975" s="294"/>
      <c r="D975" s="294"/>
      <c r="E975" s="294"/>
      <c r="F975" s="294"/>
    </row>
    <row r="976">
      <c r="A976" s="294" t="s">
        <v>21407</v>
      </c>
      <c r="B976" s="294"/>
      <c r="C976" s="294"/>
      <c r="D976" s="294"/>
      <c r="E976" s="294"/>
      <c r="F976" s="294"/>
    </row>
    <row r="977">
      <c r="A977" s="294"/>
      <c r="B977" s="294"/>
      <c r="C977" s="294"/>
      <c r="D977" s="294"/>
      <c r="E977" s="294"/>
      <c r="F977" s="294"/>
    </row>
    <row r="978">
      <c r="A978" s="294" t="s">
        <v>21977</v>
      </c>
      <c r="B978" s="294"/>
      <c r="C978" s="294"/>
      <c r="D978" s="294"/>
      <c r="E978" s="294"/>
      <c r="F978" s="294"/>
    </row>
    <row r="979">
      <c r="A979" s="294" t="str">
        <f>ARRAY_CONSTRAIN(ARRAYFORMULA(-Nervous System), 1, 1)</f>
        <v>#ERROR!</v>
      </c>
      <c r="B979" s="294"/>
      <c r="C979" s="294"/>
      <c r="D979" s="294"/>
      <c r="E979" s="294"/>
      <c r="F979" s="294"/>
    </row>
    <row r="980">
      <c r="A980" s="294" t="s">
        <v>21978</v>
      </c>
      <c r="B980" s="294"/>
      <c r="C980" s="294"/>
      <c r="D980" s="294"/>
      <c r="E980" s="294"/>
      <c r="F980" s="294"/>
    </row>
    <row r="981">
      <c r="A981" s="294" t="s">
        <v>21979</v>
      </c>
      <c r="B981" s="294"/>
      <c r="C981" s="294"/>
      <c r="D981" s="294"/>
      <c r="E981" s="294"/>
      <c r="F981" s="294"/>
    </row>
    <row r="982">
      <c r="A982" s="294" t="str">
        <f>ARRAY_CONSTRAIN(ARRAYFORMULA(-Ophthalmic Exam), 1, 1)</f>
        <v>#ERROR!</v>
      </c>
      <c r="B982" s="294"/>
      <c r="C982" s="294"/>
      <c r="D982" s="294"/>
      <c r="E982" s="294"/>
      <c r="F982" s="294"/>
    </row>
    <row r="983">
      <c r="A983" s="294" t="s">
        <v>21980</v>
      </c>
      <c r="B983" s="294"/>
      <c r="C983" s="294"/>
      <c r="D983" s="294"/>
      <c r="E983" s="294"/>
      <c r="F983" s="294"/>
    </row>
    <row r="984">
      <c r="A984" s="294" t="s">
        <v>21981</v>
      </c>
      <c r="B984" s="294"/>
      <c r="C984" s="294"/>
      <c r="D984" s="294"/>
      <c r="E984" s="294"/>
      <c r="F984" s="294"/>
    </row>
    <row r="985">
      <c r="A985" s="294" t="str">
        <f>ARRAY_CONSTRAIN(ARRAYFORMULA(-ENT Exam), 1, 1)</f>
        <v>#ERROR!</v>
      </c>
      <c r="B985" s="294"/>
      <c r="C985" s="294"/>
      <c r="D985" s="294"/>
      <c r="E985" s="294"/>
      <c r="F985" s="294"/>
    </row>
    <row r="986">
      <c r="A986" s="294" t="s">
        <v>21982</v>
      </c>
      <c r="B986" s="294"/>
      <c r="C986" s="294"/>
      <c r="D986" s="294"/>
      <c r="E986" s="294"/>
      <c r="F986" s="294"/>
    </row>
    <row r="987">
      <c r="A987" s="294" t="s">
        <v>21983</v>
      </c>
      <c r="B987" s="294"/>
      <c r="C987" s="294"/>
      <c r="D987" s="294"/>
      <c r="E987" s="294"/>
      <c r="F987" s="294"/>
    </row>
    <row r="988">
      <c r="A988" s="294" t="s">
        <v>21984</v>
      </c>
      <c r="B988" s="294"/>
      <c r="C988" s="294"/>
      <c r="D988" s="294"/>
      <c r="E988" s="294"/>
      <c r="F988" s="294"/>
    </row>
    <row r="989">
      <c r="A989" s="294" t="s">
        <v>21985</v>
      </c>
      <c r="B989" s="294"/>
      <c r="C989" s="294"/>
      <c r="D989" s="294"/>
      <c r="E989" s="294"/>
      <c r="F989" s="294"/>
    </row>
    <row r="990">
      <c r="A990" s="294" t="s">
        <v>21986</v>
      </c>
      <c r="B990" s="294"/>
      <c r="C990" s="294"/>
      <c r="D990" s="294"/>
      <c r="E990" s="294"/>
      <c r="F990" s="294"/>
    </row>
    <row r="991">
      <c r="A991" s="294" t="s">
        <v>21987</v>
      </c>
      <c r="B991" s="294"/>
      <c r="C991" s="294"/>
      <c r="D991" s="294"/>
      <c r="E991" s="294"/>
      <c r="F991" s="294"/>
    </row>
    <row r="992">
      <c r="A992" s="294" t="s">
        <v>21988</v>
      </c>
      <c r="B992" s="294"/>
      <c r="C992" s="294"/>
      <c r="D992" s="294"/>
      <c r="E992" s="294"/>
      <c r="F992" s="294"/>
    </row>
    <row r="993">
      <c r="A993" s="294" t="s">
        <v>21989</v>
      </c>
      <c r="B993" s="294"/>
      <c r="C993" s="294"/>
      <c r="D993" s="294"/>
      <c r="E993" s="294"/>
      <c r="F993" s="294"/>
    </row>
    <row r="994">
      <c r="A994" s="294"/>
      <c r="B994" s="294"/>
      <c r="C994" s="294"/>
      <c r="D994" s="294"/>
      <c r="E994" s="294"/>
      <c r="F994" s="294"/>
    </row>
    <row r="995">
      <c r="A995" s="294" t="s">
        <v>21990</v>
      </c>
      <c r="B995" s="294"/>
      <c r="C995" s="294"/>
      <c r="D995" s="294"/>
      <c r="E995" s="294"/>
      <c r="F995" s="294"/>
    </row>
    <row r="996">
      <c r="A996" s="294"/>
      <c r="B996" s="294"/>
      <c r="C996" s="294"/>
      <c r="D996" s="294"/>
      <c r="E996" s="294"/>
      <c r="F996" s="294"/>
    </row>
    <row r="997">
      <c r="A997" s="294" t="s">
        <v>21991</v>
      </c>
      <c r="B997" s="294"/>
      <c r="C997" s="294"/>
      <c r="D997" s="294"/>
      <c r="E997" s="294"/>
      <c r="F997" s="294"/>
    </row>
    <row r="998">
      <c r="A998" s="294" t="s">
        <v>21992</v>
      </c>
      <c r="B998" s="294" t="s">
        <v>21993</v>
      </c>
      <c r="C998" s="294"/>
      <c r="D998" s="294"/>
      <c r="E998" s="294"/>
      <c r="F998" s="294"/>
    </row>
    <row r="999">
      <c r="A999" s="294" t="str">
        <f>-CBC, ESR</f>
        <v>#ERROR!</v>
      </c>
      <c r="B999" s="294" t="s">
        <v>21994</v>
      </c>
      <c r="C999" s="294"/>
      <c r="D999" s="294"/>
      <c r="E999" s="294"/>
      <c r="F999" s="294"/>
    </row>
    <row r="1000">
      <c r="A1000" s="294" t="s">
        <v>21995</v>
      </c>
      <c r="B1000" s="294" t="s">
        <v>21996</v>
      </c>
      <c r="C1000" s="294"/>
      <c r="D1000" s="294"/>
      <c r="E1000" s="294"/>
      <c r="F1000" s="294"/>
    </row>
    <row r="1001">
      <c r="A1001" s="294" t="s">
        <v>21997</v>
      </c>
      <c r="B1001" s="294" t="s">
        <v>21998</v>
      </c>
      <c r="C1001" s="294"/>
      <c r="D1001" s="294"/>
      <c r="E1001" s="294"/>
      <c r="F1001" s="294"/>
    </row>
    <row r="1002">
      <c r="A1002" s="294" t="s">
        <v>21999</v>
      </c>
      <c r="B1002" s="294" t="s">
        <v>22000</v>
      </c>
      <c r="C1002" s="294"/>
      <c r="D1002" s="294"/>
      <c r="E1002" s="294"/>
      <c r="F1002" s="294"/>
    </row>
    <row r="1003">
      <c r="A1003" s="294" t="s">
        <v>22001</v>
      </c>
      <c r="B1003" s="294" t="s">
        <v>22002</v>
      </c>
      <c r="C1003" s="294"/>
      <c r="D1003" s="294"/>
      <c r="E1003" s="294"/>
      <c r="F1003" s="294"/>
    </row>
    <row r="1004">
      <c r="A1004" s="294" t="s">
        <v>22003</v>
      </c>
      <c r="B1004" s="294" t="s">
        <v>22004</v>
      </c>
      <c r="C1004" s="294"/>
      <c r="D1004" s="294"/>
      <c r="E1004" s="294"/>
      <c r="F1004" s="294"/>
    </row>
    <row r="1005">
      <c r="A1005" s="294" t="s">
        <v>22005</v>
      </c>
      <c r="B1005" s="294" t="s">
        <v>22006</v>
      </c>
      <c r="C1005" s="294"/>
      <c r="D1005" s="294"/>
      <c r="E1005" s="294"/>
      <c r="F1005" s="294"/>
    </row>
    <row r="1006">
      <c r="A1006" s="294"/>
      <c r="B1006" s="294"/>
      <c r="C1006" s="294"/>
      <c r="D1006" s="294"/>
      <c r="E1006" s="294"/>
      <c r="F1006" s="294"/>
    </row>
    <row r="1007">
      <c r="A1007" s="294" t="s">
        <v>21312</v>
      </c>
      <c r="B1007" s="294"/>
      <c r="C1007" s="294"/>
      <c r="D1007" s="294"/>
      <c r="E1007" s="294"/>
      <c r="F1007" s="294"/>
    </row>
    <row r="1008">
      <c r="A1008" s="294" t="s">
        <v>21928</v>
      </c>
      <c r="B1008" s="294"/>
      <c r="C1008" s="294"/>
      <c r="D1008" s="294"/>
      <c r="E1008" s="294"/>
      <c r="F1008" s="294"/>
    </row>
    <row r="1009">
      <c r="A1009" s="294" t="s">
        <v>22007</v>
      </c>
      <c r="B1009" s="294"/>
      <c r="C1009" s="294"/>
      <c r="D1009" s="294"/>
      <c r="E1009" s="294"/>
      <c r="F1009" s="294"/>
    </row>
    <row r="1010">
      <c r="A1010" s="294" t="s">
        <v>21930</v>
      </c>
      <c r="B1010" s="294"/>
      <c r="C1010" s="294"/>
      <c r="D1010" s="294"/>
      <c r="E1010" s="294"/>
      <c r="F1010" s="294"/>
    </row>
    <row r="1011">
      <c r="A1011" s="294"/>
      <c r="B1011" s="294"/>
      <c r="C1011" s="294"/>
      <c r="D1011" s="294"/>
      <c r="E1011" s="294"/>
      <c r="F1011" s="294"/>
    </row>
    <row r="1012">
      <c r="A1012" s="294" t="s">
        <v>21315</v>
      </c>
      <c r="B1012" s="294"/>
      <c r="C1012" s="294"/>
      <c r="D1012" s="294"/>
      <c r="E1012" s="294"/>
      <c r="F1012" s="294"/>
    </row>
    <row r="1013">
      <c r="A1013" s="294"/>
      <c r="B1013" s="294"/>
      <c r="C1013" s="294"/>
      <c r="D1013" s="294"/>
      <c r="E1013" s="294"/>
      <c r="F1013" s="294"/>
    </row>
    <row r="1014">
      <c r="A1014" s="294" t="s">
        <v>22008</v>
      </c>
      <c r="B1014" s="294"/>
      <c r="C1014" s="294"/>
      <c r="D1014" s="294"/>
      <c r="E1014" s="294"/>
      <c r="F1014" s="294"/>
    </row>
    <row r="1015">
      <c r="A1015" s="294" t="s">
        <v>22009</v>
      </c>
      <c r="B1015" s="294"/>
      <c r="C1015" s="294"/>
      <c r="D1015" s="294"/>
      <c r="E1015" s="294"/>
      <c r="F1015" s="294"/>
    </row>
    <row r="1016">
      <c r="A1016" s="294" t="s">
        <v>22010</v>
      </c>
      <c r="B1016" s="294"/>
      <c r="C1016" s="294"/>
      <c r="D1016" s="294"/>
      <c r="E1016" s="294"/>
      <c r="F1016" s="294"/>
    </row>
    <row r="1017">
      <c r="A1017" s="294" t="s">
        <v>22011</v>
      </c>
      <c r="B1017" s="294"/>
      <c r="C1017" s="294"/>
      <c r="D1017" s="294"/>
      <c r="E1017" s="294"/>
      <c r="F1017" s="294"/>
    </row>
    <row r="1018">
      <c r="A1018" s="294" t="s">
        <v>22012</v>
      </c>
      <c r="B1018" s="294"/>
      <c r="C1018" s="294"/>
      <c r="D1018" s="294"/>
      <c r="E1018" s="294"/>
      <c r="F1018" s="294"/>
    </row>
    <row r="1019">
      <c r="A1019" s="294" t="s">
        <v>22013</v>
      </c>
      <c r="B1019" s="294"/>
      <c r="C1019" s="294"/>
      <c r="D1019" s="294"/>
      <c r="E1019" s="294"/>
      <c r="F1019" s="294"/>
    </row>
    <row r="1020">
      <c r="A1020" s="294" t="s">
        <v>22014</v>
      </c>
      <c r="B1020" s="294"/>
      <c r="C1020" s="294"/>
      <c r="D1020" s="294"/>
      <c r="E1020" s="294"/>
      <c r="F1020" s="294"/>
    </row>
    <row r="1021">
      <c r="A1021" s="294" t="s">
        <v>22015</v>
      </c>
      <c r="B1021" s="294"/>
      <c r="C1021" s="294"/>
      <c r="D1021" s="294"/>
      <c r="E1021" s="294"/>
      <c r="F1021" s="294"/>
    </row>
    <row r="1022">
      <c r="A1022" s="294" t="s">
        <v>22016</v>
      </c>
      <c r="B1022" s="294"/>
      <c r="C1022" s="294"/>
      <c r="D1022" s="294"/>
      <c r="E1022" s="294"/>
      <c r="F1022" s="294"/>
    </row>
    <row r="1023">
      <c r="A1023" s="294" t="s">
        <v>22017</v>
      </c>
      <c r="B1023" s="294"/>
      <c r="C1023" s="294"/>
      <c r="D1023" s="294"/>
      <c r="E1023" s="294"/>
      <c r="F1023" s="294"/>
    </row>
    <row r="1024">
      <c r="A1024" s="294" t="s">
        <v>22018</v>
      </c>
      <c r="B1024" s="294"/>
      <c r="C1024" s="294"/>
      <c r="D1024" s="294"/>
      <c r="E1024" s="294"/>
      <c r="F1024" s="294"/>
    </row>
    <row r="1025">
      <c r="A1025" s="294" t="s">
        <v>22019</v>
      </c>
      <c r="B1025" s="294"/>
      <c r="C1025" s="294"/>
      <c r="D1025" s="294"/>
      <c r="E1025" s="294"/>
      <c r="F1025" s="294"/>
    </row>
    <row r="1026">
      <c r="A1026" s="294" t="s">
        <v>22020</v>
      </c>
      <c r="B1026" s="294"/>
      <c r="C1026" s="294"/>
      <c r="D1026" s="294"/>
      <c r="E1026" s="294"/>
      <c r="F1026" s="294"/>
    </row>
    <row r="1027">
      <c r="A1027" s="294" t="s">
        <v>22021</v>
      </c>
      <c r="B1027" s="294"/>
      <c r="C1027" s="294"/>
      <c r="D1027" s="294"/>
      <c r="E1027" s="294"/>
      <c r="F1027" s="294"/>
    </row>
    <row r="1028">
      <c r="A1028" s="294" t="s">
        <v>22022</v>
      </c>
      <c r="B1028" s="294"/>
      <c r="C1028" s="294"/>
      <c r="D1028" s="294"/>
      <c r="E1028" s="294"/>
      <c r="F1028" s="294"/>
    </row>
    <row r="1029">
      <c r="A1029" s="294" t="s">
        <v>21305</v>
      </c>
      <c r="B1029" s="294"/>
      <c r="C1029" s="294"/>
      <c r="D1029" s="294"/>
      <c r="E1029" s="294"/>
      <c r="F1029" s="294"/>
    </row>
    <row r="1030">
      <c r="A1030" s="294"/>
      <c r="B1030" s="294"/>
      <c r="C1030" s="294"/>
      <c r="D1030" s="294"/>
      <c r="E1030" s="294"/>
      <c r="F1030" s="294"/>
    </row>
    <row r="1031">
      <c r="A1031" s="294"/>
      <c r="B1031" s="294"/>
      <c r="C1031" s="294"/>
      <c r="D1031" s="294"/>
      <c r="E1031" s="294"/>
      <c r="F1031" s="294"/>
    </row>
    <row r="1032">
      <c r="A1032" s="294" t="s">
        <v>21326</v>
      </c>
      <c r="B1032" s="294"/>
      <c r="C1032" s="294"/>
      <c r="D1032" s="294"/>
      <c r="E1032" s="294"/>
      <c r="F1032" s="294"/>
    </row>
    <row r="1033">
      <c r="A1033" s="294"/>
      <c r="B1033" s="294"/>
      <c r="C1033" s="294"/>
      <c r="D1033" s="294"/>
      <c r="E1033" s="294"/>
      <c r="F1033" s="294"/>
    </row>
    <row r="1034">
      <c r="A1034" s="294" t="s">
        <v>22023</v>
      </c>
      <c r="B1034" s="294"/>
      <c r="C1034" s="294"/>
      <c r="D1034" s="294"/>
      <c r="E1034" s="294"/>
      <c r="F1034" s="294"/>
    </row>
    <row r="1035">
      <c r="A1035" s="294" t="s">
        <v>22024</v>
      </c>
      <c r="B1035" s="294"/>
      <c r="C1035" s="294"/>
      <c r="D1035" s="294"/>
      <c r="E1035" s="294"/>
      <c r="F1035" s="294"/>
    </row>
    <row r="1036">
      <c r="A1036" s="294"/>
      <c r="B1036" s="294"/>
      <c r="C1036" s="294"/>
      <c r="D1036" s="294"/>
      <c r="E1036" s="294"/>
      <c r="F1036" s="294"/>
    </row>
    <row r="1037">
      <c r="A1037" s="294"/>
      <c r="B1037" s="294"/>
      <c r="C1037" s="294"/>
      <c r="D1037" s="294"/>
      <c r="E1037" s="294"/>
      <c r="F1037" s="294"/>
    </row>
    <row r="1038">
      <c r="A1038" s="294" t="s">
        <v>22025</v>
      </c>
      <c r="B1038" s="294"/>
      <c r="C1038" s="294"/>
      <c r="D1038" s="294"/>
      <c r="E1038" s="294"/>
      <c r="F1038" s="294"/>
    </row>
    <row r="1039">
      <c r="A1039" s="294"/>
      <c r="B1039" s="294"/>
      <c r="C1039" s="294"/>
      <c r="D1039" s="294"/>
      <c r="E1039" s="294"/>
      <c r="F1039" s="294"/>
    </row>
    <row r="1040">
      <c r="A1040" s="294" t="s">
        <v>22026</v>
      </c>
      <c r="B1040" s="294"/>
      <c r="C1040" s="294"/>
      <c r="D1040" s="294"/>
      <c r="E1040" s="294"/>
      <c r="F1040" s="294"/>
    </row>
    <row r="1041">
      <c r="A1041" s="294" t="s">
        <v>22027</v>
      </c>
      <c r="B1041" s="294"/>
      <c r="C1041" s="294"/>
      <c r="D1041" s="294"/>
      <c r="E1041" s="294"/>
      <c r="F1041" s="294"/>
    </row>
    <row r="1042">
      <c r="A1042" s="294" t="s">
        <v>22028</v>
      </c>
      <c r="B1042" s="294"/>
      <c r="C1042" s="294"/>
      <c r="D1042" s="294"/>
      <c r="E1042" s="294"/>
      <c r="F1042" s="294"/>
    </row>
    <row r="1043">
      <c r="A1043" s="294" t="s">
        <v>22029</v>
      </c>
      <c r="B1043" s="294"/>
      <c r="C1043" s="294"/>
      <c r="D1043" s="294"/>
      <c r="E1043" s="294"/>
      <c r="F1043" s="294"/>
    </row>
    <row r="1044">
      <c r="A1044" s="294" t="s">
        <v>22030</v>
      </c>
      <c r="B1044" s="294"/>
      <c r="C1044" s="294"/>
      <c r="D1044" s="294"/>
      <c r="E1044" s="294"/>
      <c r="F1044" s="294"/>
    </row>
    <row r="1045">
      <c r="A1045" s="294" t="s">
        <v>22031</v>
      </c>
      <c r="B1045" s="294"/>
      <c r="C1045" s="294"/>
      <c r="D1045" s="294"/>
      <c r="E1045" s="294"/>
      <c r="F1045" s="294"/>
    </row>
    <row r="1046">
      <c r="A1046" s="294" t="s">
        <v>22032</v>
      </c>
      <c r="B1046" s="294"/>
      <c r="C1046" s="294"/>
      <c r="D1046" s="294"/>
      <c r="E1046" s="294"/>
      <c r="F1046" s="294"/>
    </row>
    <row r="1047">
      <c r="A1047" s="294" t="s">
        <v>22033</v>
      </c>
      <c r="B1047" s="294"/>
      <c r="C1047" s="294"/>
      <c r="D1047" s="294"/>
      <c r="E1047" s="294"/>
      <c r="F1047" s="294"/>
    </row>
    <row r="1048">
      <c r="A1048" s="294"/>
      <c r="B1048" s="294"/>
      <c r="C1048" s="294"/>
      <c r="D1048" s="294"/>
      <c r="E1048" s="294"/>
      <c r="F1048" s="294"/>
    </row>
    <row r="1049">
      <c r="A1049" s="294" t="s">
        <v>22034</v>
      </c>
      <c r="B1049" s="294"/>
      <c r="C1049" s="294"/>
      <c r="D1049" s="294"/>
      <c r="E1049" s="294"/>
      <c r="F1049" s="294"/>
    </row>
    <row r="1050">
      <c r="A1050" s="294"/>
      <c r="B1050" s="294"/>
      <c r="C1050" s="294"/>
      <c r="D1050" s="294"/>
      <c r="E1050" s="294"/>
      <c r="F1050" s="294"/>
    </row>
    <row r="1051">
      <c r="A1051" s="294" t="s">
        <v>22035</v>
      </c>
      <c r="B1051" s="294"/>
      <c r="C1051" s="294"/>
      <c r="D1051" s="294"/>
      <c r="E1051" s="294"/>
      <c r="F1051" s="294"/>
    </row>
    <row r="1052">
      <c r="A1052" s="294" t="s">
        <v>22036</v>
      </c>
      <c r="B1052" s="294"/>
      <c r="C1052" s="294"/>
      <c r="D1052" s="294"/>
      <c r="E1052" s="294"/>
      <c r="F1052" s="294"/>
    </row>
    <row r="1053">
      <c r="A1053" s="294" t="s">
        <v>22037</v>
      </c>
      <c r="B1053" s="294"/>
      <c r="C1053" s="294"/>
      <c r="D1053" s="294"/>
      <c r="E1053" s="294"/>
      <c r="F1053" s="294"/>
    </row>
    <row r="1054">
      <c r="A1054" s="294" t="s">
        <v>22038</v>
      </c>
      <c r="B1054" s="294"/>
      <c r="C1054" s="294"/>
      <c r="D1054" s="294"/>
      <c r="E1054" s="294"/>
      <c r="F1054" s="294"/>
    </row>
    <row r="1055">
      <c r="A1055" s="294"/>
      <c r="B1055" s="294"/>
      <c r="C1055" s="294"/>
      <c r="D1055" s="294"/>
      <c r="E1055" s="294"/>
      <c r="F1055" s="294"/>
    </row>
    <row r="1056">
      <c r="A1056" s="294" t="s">
        <v>22039</v>
      </c>
      <c r="B1056" s="294"/>
      <c r="C1056" s="294"/>
      <c r="D1056" s="294"/>
      <c r="E1056" s="294"/>
      <c r="F1056" s="294"/>
    </row>
    <row r="1057">
      <c r="A1057" s="294"/>
      <c r="B1057" s="294"/>
      <c r="C1057" s="294"/>
      <c r="D1057" s="294"/>
      <c r="E1057" s="294"/>
      <c r="F1057" s="294"/>
    </row>
    <row r="1058">
      <c r="A1058" s="294" t="s">
        <v>22040</v>
      </c>
      <c r="B1058" s="294"/>
      <c r="C1058" s="294"/>
      <c r="D1058" s="294"/>
      <c r="E1058" s="294"/>
      <c r="F1058" s="294"/>
    </row>
    <row r="1059">
      <c r="A1059" s="294" t="s">
        <v>22041</v>
      </c>
      <c r="B1059" s="294"/>
      <c r="C1059" s="294"/>
      <c r="D1059" s="294"/>
      <c r="E1059" s="294"/>
      <c r="F1059" s="294"/>
    </row>
    <row r="1060">
      <c r="A1060" s="294" t="s">
        <v>22042</v>
      </c>
      <c r="B1060" s="294"/>
      <c r="C1060" s="294"/>
      <c r="D1060" s="294"/>
      <c r="E1060" s="294"/>
      <c r="F1060" s="294"/>
    </row>
    <row r="1061">
      <c r="A1061" s="294"/>
      <c r="B1061" s="294"/>
      <c r="C1061" s="294"/>
      <c r="D1061" s="294"/>
      <c r="E1061" s="294"/>
      <c r="F1061" s="294"/>
    </row>
    <row r="1062">
      <c r="A1062" s="294" t="s">
        <v>22043</v>
      </c>
      <c r="B1062" s="294"/>
      <c r="C1062" s="294"/>
      <c r="D1062" s="294"/>
      <c r="E1062" s="294"/>
      <c r="F1062" s="294"/>
    </row>
    <row r="1063">
      <c r="A1063" s="294"/>
      <c r="B1063" s="294"/>
      <c r="C1063" s="294"/>
      <c r="D1063" s="294"/>
      <c r="E1063" s="294"/>
      <c r="F1063" s="294"/>
    </row>
    <row r="1064">
      <c r="A1064" s="294" t="s">
        <v>21948</v>
      </c>
      <c r="B1064" s="294" t="s">
        <v>22044</v>
      </c>
      <c r="C1064" s="294"/>
      <c r="D1064" s="294"/>
      <c r="E1064" s="294"/>
      <c r="F1064" s="294"/>
    </row>
    <row r="1065">
      <c r="A1065" s="294" t="s">
        <v>22045</v>
      </c>
      <c r="B1065" s="294" t="s">
        <v>22046</v>
      </c>
      <c r="C1065" s="294"/>
      <c r="D1065" s="294"/>
      <c r="E1065" s="294"/>
      <c r="F1065" s="294"/>
    </row>
    <row r="1066">
      <c r="A1066" s="294" t="s">
        <v>22047</v>
      </c>
      <c r="B1066" s="294" t="s">
        <v>22048</v>
      </c>
      <c r="C1066" s="294"/>
      <c r="D1066" s="294"/>
      <c r="E1066" s="294"/>
      <c r="F1066" s="294"/>
    </row>
    <row r="1067">
      <c r="A1067" s="294" t="s">
        <v>22049</v>
      </c>
      <c r="B1067" s="294" t="s">
        <v>22050</v>
      </c>
      <c r="C1067" s="294"/>
      <c r="D1067" s="294"/>
      <c r="E1067" s="294"/>
      <c r="F1067" s="294"/>
    </row>
    <row r="1068">
      <c r="A1068" s="294" t="s">
        <v>22051</v>
      </c>
      <c r="B1068" s="294" t="s">
        <v>22052</v>
      </c>
      <c r="C1068" s="294"/>
      <c r="D1068" s="294"/>
      <c r="E1068" s="294"/>
      <c r="F1068" s="294"/>
    </row>
    <row r="1069">
      <c r="A1069" s="294" t="s">
        <v>22053</v>
      </c>
      <c r="B1069" s="294"/>
      <c r="C1069" s="294"/>
      <c r="D1069" s="294"/>
      <c r="E1069" s="294"/>
      <c r="F1069" s="294"/>
    </row>
    <row r="1070">
      <c r="A1070" s="294" t="s">
        <v>22054</v>
      </c>
      <c r="B1070" s="294" t="s">
        <v>22055</v>
      </c>
      <c r="C1070" s="294"/>
      <c r="D1070" s="294"/>
      <c r="E1070" s="294"/>
      <c r="F1070" s="294"/>
    </row>
    <row r="1071">
      <c r="A1071" s="294" t="s">
        <v>22056</v>
      </c>
      <c r="B1071" s="294"/>
      <c r="C1071" s="294"/>
      <c r="D1071" s="294"/>
      <c r="E1071" s="294"/>
      <c r="F1071" s="294"/>
    </row>
    <row r="1072">
      <c r="A1072" s="294" t="s">
        <v>22057</v>
      </c>
      <c r="B1072" s="294" t="s">
        <v>22058</v>
      </c>
      <c r="C1072" s="294"/>
      <c r="D1072" s="294"/>
      <c r="E1072" s="294"/>
      <c r="F1072" s="294"/>
    </row>
    <row r="1073">
      <c r="A1073" s="294" t="s">
        <v>22059</v>
      </c>
      <c r="B1073" s="294"/>
      <c r="C1073" s="294"/>
      <c r="D1073" s="294"/>
      <c r="E1073" s="294"/>
      <c r="F1073" s="294"/>
    </row>
    <row r="1074">
      <c r="A1074" s="294" t="s">
        <v>22060</v>
      </c>
      <c r="B1074" s="294"/>
      <c r="C1074" s="294"/>
      <c r="D1074" s="294"/>
      <c r="E1074" s="294"/>
      <c r="F1074" s="294"/>
    </row>
    <row r="1075">
      <c r="A1075" s="294" t="s">
        <v>22061</v>
      </c>
      <c r="B1075" s="294"/>
      <c r="C1075" s="294"/>
      <c r="D1075" s="294"/>
      <c r="E1075" s="294"/>
      <c r="F1075" s="294"/>
    </row>
    <row r="1076">
      <c r="A1076" s="294" t="s">
        <v>22062</v>
      </c>
      <c r="B1076" s="294"/>
      <c r="C1076" s="294"/>
      <c r="D1076" s="294"/>
      <c r="E1076" s="294"/>
      <c r="F1076" s="294"/>
    </row>
    <row r="1077">
      <c r="A1077" s="294"/>
      <c r="B1077" s="294"/>
      <c r="C1077" s="294"/>
      <c r="D1077" s="294"/>
      <c r="E1077" s="294"/>
      <c r="F1077" s="294"/>
    </row>
    <row r="1078">
      <c r="A1078" s="294" t="s">
        <v>21312</v>
      </c>
      <c r="B1078" s="294"/>
      <c r="C1078" s="294"/>
      <c r="D1078" s="294"/>
      <c r="E1078" s="294"/>
      <c r="F1078" s="294"/>
    </row>
    <row r="1079">
      <c r="A1079" s="294" t="s">
        <v>22063</v>
      </c>
      <c r="B1079" s="294"/>
      <c r="C1079" s="294"/>
      <c r="D1079" s="294"/>
      <c r="E1079" s="294"/>
      <c r="F1079" s="294"/>
    </row>
    <row r="1080">
      <c r="A1080" s="294" t="s">
        <v>22064</v>
      </c>
      <c r="B1080" s="294"/>
      <c r="C1080" s="294"/>
      <c r="D1080" s="294"/>
      <c r="E1080" s="294"/>
      <c r="F1080" s="294"/>
    </row>
    <row r="1081">
      <c r="A1081" s="294" t="s">
        <v>22065</v>
      </c>
      <c r="B1081" s="294"/>
      <c r="C1081" s="294"/>
      <c r="D1081" s="294"/>
      <c r="E1081" s="294"/>
      <c r="F1081" s="294"/>
    </row>
    <row r="1082">
      <c r="A1082" s="294"/>
      <c r="B1082" s="294"/>
      <c r="C1082" s="294"/>
      <c r="D1082" s="294"/>
      <c r="E1082" s="294"/>
      <c r="F1082" s="294"/>
    </row>
    <row r="1083">
      <c r="A1083" s="294"/>
      <c r="B1083" s="294"/>
      <c r="C1083" s="294"/>
      <c r="D1083" s="294"/>
      <c r="E1083" s="294"/>
      <c r="F1083" s="294"/>
    </row>
    <row r="1084">
      <c r="A1084" s="294" t="s">
        <v>22066</v>
      </c>
      <c r="B1084" s="294"/>
      <c r="C1084" s="294"/>
      <c r="D1084" s="294"/>
      <c r="E1084" s="294"/>
      <c r="F1084" s="294"/>
    </row>
    <row r="1085">
      <c r="A1085" s="294"/>
      <c r="B1085" s="294"/>
      <c r="C1085" s="294"/>
      <c r="D1085" s="294"/>
      <c r="E1085" s="294"/>
      <c r="F1085" s="294"/>
    </row>
    <row r="1086">
      <c r="A1086" s="294" t="s">
        <v>22067</v>
      </c>
      <c r="B1086" s="294"/>
      <c r="C1086" s="294"/>
      <c r="D1086" s="294"/>
      <c r="E1086" s="294"/>
      <c r="F1086" s="294"/>
    </row>
    <row r="1087">
      <c r="A1087" s="294"/>
      <c r="B1087" s="294"/>
      <c r="C1087" s="294"/>
      <c r="D1087" s="294"/>
      <c r="E1087" s="294"/>
      <c r="F1087" s="294"/>
    </row>
    <row r="1088">
      <c r="A1088" s="294" t="s">
        <v>22068</v>
      </c>
      <c r="B1088" s="294"/>
      <c r="C1088" s="294"/>
      <c r="D1088" s="294"/>
      <c r="E1088" s="294"/>
      <c r="F1088" s="294"/>
    </row>
    <row r="1089">
      <c r="A1089" s="294" t="s">
        <v>22069</v>
      </c>
      <c r="B1089" s="294"/>
      <c r="C1089" s="294"/>
      <c r="D1089" s="294"/>
      <c r="E1089" s="294"/>
      <c r="F1089" s="294"/>
    </row>
    <row r="1090">
      <c r="A1090" s="294" t="s">
        <v>22070</v>
      </c>
      <c r="B1090" s="294"/>
      <c r="C1090" s="294"/>
      <c r="D1090" s="294"/>
      <c r="E1090" s="294"/>
      <c r="F1090" s="294"/>
    </row>
    <row r="1091">
      <c r="A1091" s="294" t="s">
        <v>22071</v>
      </c>
      <c r="B1091" s="294"/>
      <c r="C1091" s="294"/>
      <c r="D1091" s="294"/>
      <c r="E1091" s="294"/>
      <c r="F1091" s="294"/>
    </row>
    <row r="1092">
      <c r="A1092" s="294" t="str">
        <f>ARRAY_CONSTRAIN(ARRAYFORMULA(-Vata Prakopa – -Dehydration and drying of stanya vaha srotas), 1, 1)</f>
        <v>#ERROR!</v>
      </c>
      <c r="B1092" s="294"/>
      <c r="C1092" s="294"/>
      <c r="D1092" s="294"/>
      <c r="E1092" s="294"/>
      <c r="F1092" s="294"/>
    </row>
    <row r="1093">
      <c r="A1093" s="294" t="str">
        <f>-Postpartum complications, blood loss, infections</f>
        <v>#ERROR!</v>
      </c>
      <c r="B1093" s="294"/>
      <c r="C1093" s="294"/>
      <c r="D1093" s="294"/>
      <c r="E1093" s="294"/>
      <c r="F1093" s="294"/>
    </row>
    <row r="1094">
      <c r="A1094" s="294" t="s">
        <v>21892</v>
      </c>
      <c r="B1094" s="294"/>
      <c r="C1094" s="294"/>
      <c r="D1094" s="294"/>
      <c r="E1094" s="294"/>
      <c r="F1094" s="294"/>
    </row>
    <row r="1095">
      <c r="A1095" s="294" t="s">
        <v>22072</v>
      </c>
      <c r="B1095" s="294"/>
      <c r="C1095" s="294"/>
      <c r="D1095" s="294"/>
      <c r="E1095" s="294"/>
      <c r="F1095" s="294"/>
    </row>
    <row r="1096">
      <c r="A1096" s="294" t="s">
        <v>22073</v>
      </c>
      <c r="B1096" s="294"/>
      <c r="C1096" s="294"/>
      <c r="D1096" s="294"/>
      <c r="E1096" s="294"/>
      <c r="F1096" s="294"/>
    </row>
    <row r="1097">
      <c r="A1097" s="294" t="s">
        <v>22074</v>
      </c>
      <c r="B1097" s="294"/>
      <c r="C1097" s="294"/>
      <c r="D1097" s="294"/>
      <c r="E1097" s="294"/>
      <c r="F1097" s="294"/>
    </row>
    <row r="1098">
      <c r="A1098" s="294"/>
      <c r="B1098" s="294"/>
      <c r="C1098" s="294"/>
      <c r="D1098" s="294"/>
      <c r="E1098" s="294"/>
      <c r="F1098" s="294"/>
    </row>
    <row r="1099">
      <c r="A1099" s="294"/>
      <c r="B1099" s="294"/>
      <c r="C1099" s="294"/>
      <c r="D1099" s="294"/>
      <c r="E1099" s="294"/>
      <c r="F1099" s="294"/>
    </row>
    <row r="1100">
      <c r="A1100" s="294" t="s">
        <v>22075</v>
      </c>
      <c r="B1100" s="294"/>
      <c r="C1100" s="294"/>
      <c r="D1100" s="294"/>
      <c r="E1100" s="294"/>
      <c r="F1100" s="294"/>
    </row>
    <row r="1101">
      <c r="A1101" s="294"/>
      <c r="B1101" s="294"/>
      <c r="C1101" s="294"/>
      <c r="D1101" s="294"/>
      <c r="E1101" s="294"/>
      <c r="F1101" s="294"/>
    </row>
    <row r="1102">
      <c r="A1102" s="294" t="s">
        <v>22076</v>
      </c>
      <c r="B1102" s="294"/>
      <c r="C1102" s="294"/>
      <c r="D1102" s="294"/>
      <c r="E1102" s="294"/>
      <c r="F1102" s="294"/>
    </row>
    <row r="1103">
      <c r="A1103" s="294" t="s">
        <v>22077</v>
      </c>
      <c r="B1103" s="294"/>
      <c r="C1103" s="294"/>
      <c r="D1103" s="294"/>
      <c r="E1103" s="294"/>
      <c r="F1103" s="294"/>
    </row>
    <row r="1104">
      <c r="A1104" s="294" t="s">
        <v>22078</v>
      </c>
      <c r="B1104" s="294"/>
      <c r="C1104" s="294"/>
      <c r="D1104" s="294"/>
      <c r="E1104" s="294"/>
      <c r="F1104" s="294"/>
    </row>
    <row r="1105">
      <c r="A1105" s="294" t="s">
        <v>22079</v>
      </c>
      <c r="B1105" s="294"/>
      <c r="C1105" s="294"/>
      <c r="D1105" s="294"/>
      <c r="E1105" s="294"/>
      <c r="F1105" s="294"/>
    </row>
    <row r="1106">
      <c r="A1106" s="294"/>
      <c r="B1106" s="294"/>
      <c r="C1106" s="294"/>
      <c r="D1106" s="294"/>
      <c r="E1106" s="294"/>
      <c r="F1106" s="294"/>
    </row>
    <row r="1107">
      <c r="A1107" s="294"/>
      <c r="B1107" s="294"/>
      <c r="C1107" s="294"/>
      <c r="D1107" s="294"/>
      <c r="E1107" s="294"/>
      <c r="F1107" s="294"/>
    </row>
    <row r="1108">
      <c r="A1108" s="294" t="s">
        <v>22080</v>
      </c>
      <c r="B1108" s="294"/>
      <c r="C1108" s="294"/>
      <c r="D1108" s="294"/>
      <c r="E1108" s="294"/>
      <c r="F1108" s="294"/>
    </row>
    <row r="1109">
      <c r="A1109" s="294"/>
      <c r="B1109" s="294"/>
      <c r="C1109" s="294"/>
      <c r="D1109" s="294"/>
      <c r="E1109" s="294"/>
      <c r="F1109" s="294"/>
    </row>
    <row r="1110">
      <c r="A1110" s="294" t="s">
        <v>22081</v>
      </c>
      <c r="B1110" s="294"/>
      <c r="C1110" s="294"/>
      <c r="D1110" s="294"/>
      <c r="E1110" s="294"/>
      <c r="F1110" s="294"/>
    </row>
    <row r="1111">
      <c r="A1111" s="294" t="s">
        <v>22082</v>
      </c>
      <c r="B1111" s="294"/>
      <c r="C1111" s="294"/>
      <c r="D1111" s="294"/>
      <c r="E1111" s="294"/>
      <c r="F1111" s="294"/>
    </row>
    <row r="1112">
      <c r="A1112" s="294" t="s">
        <v>22083</v>
      </c>
      <c r="B1112" s="294"/>
      <c r="C1112" s="294"/>
      <c r="D1112" s="294"/>
      <c r="E1112" s="294"/>
      <c r="F1112" s="294"/>
    </row>
    <row r="1113">
      <c r="A1113" s="294" t="s">
        <v>22084</v>
      </c>
      <c r="B1113" s="294"/>
      <c r="C1113" s="294"/>
      <c r="D1113" s="294"/>
      <c r="E1113" s="294"/>
      <c r="F1113" s="294"/>
    </row>
    <row r="1114">
      <c r="A1114" s="294" t="str">
        <f>-Shrama, Daurbalya, Shosha(emaciation)</f>
        <v>#ERROR!</v>
      </c>
      <c r="B1114" s="294"/>
      <c r="C1114" s="294"/>
      <c r="D1114" s="294"/>
      <c r="E1114" s="294"/>
      <c r="F1114" s="294"/>
    </row>
    <row r="1115">
      <c r="A1115" s="294" t="s">
        <v>22085</v>
      </c>
      <c r="B1115" s="294"/>
      <c r="C1115" s="294"/>
      <c r="D1115" s="294"/>
      <c r="E1115" s="294"/>
      <c r="F1115" s="294"/>
    </row>
    <row r="1116">
      <c r="A1116" s="294"/>
      <c r="B1116" s="294"/>
      <c r="C1116" s="294"/>
      <c r="D1116" s="294"/>
      <c r="E1116" s="294"/>
      <c r="F1116" s="294"/>
    </row>
    <row r="1117">
      <c r="A1117" s="294"/>
      <c r="B1117" s="294"/>
      <c r="C1117" s="294"/>
      <c r="D1117" s="294"/>
      <c r="E1117" s="294"/>
      <c r="F1117" s="294"/>
    </row>
    <row r="1118">
      <c r="A1118" s="294" t="s">
        <v>22086</v>
      </c>
      <c r="B1118" s="294"/>
      <c r="C1118" s="294"/>
      <c r="D1118" s="294"/>
      <c r="E1118" s="294"/>
      <c r="F1118" s="294"/>
    </row>
    <row r="1119">
      <c r="A1119" s="294"/>
      <c r="B1119" s="294"/>
      <c r="C1119" s="294"/>
      <c r="D1119" s="294"/>
      <c r="E1119" s="294"/>
      <c r="F1119" s="294"/>
    </row>
    <row r="1120">
      <c r="A1120" s="294"/>
      <c r="B1120" s="294"/>
      <c r="C1120" s="294"/>
      <c r="D1120" s="294"/>
      <c r="E1120" s="294"/>
      <c r="F1120" s="294"/>
    </row>
    <row r="1121">
      <c r="A1121" s="294" t="s">
        <v>22087</v>
      </c>
      <c r="B1121" s="294"/>
      <c r="C1121" s="294"/>
      <c r="D1121" s="294"/>
      <c r="E1121" s="294"/>
      <c r="F1121" s="294"/>
    </row>
    <row r="1122">
      <c r="A1122" s="294" t="s">
        <v>22088</v>
      </c>
      <c r="B1122" s="294"/>
      <c r="C1122" s="294"/>
      <c r="D1122" s="294"/>
      <c r="E1122" s="294"/>
      <c r="F1122" s="294"/>
    </row>
    <row r="1123">
      <c r="A1123" s="294" t="s">
        <v>22089</v>
      </c>
      <c r="B1123" s="294"/>
      <c r="C1123" s="294"/>
      <c r="D1123" s="294"/>
      <c r="E1123" s="294"/>
      <c r="F1123" s="294"/>
    </row>
    <row r="1124">
      <c r="A1124" s="294" t="s">
        <v>22090</v>
      </c>
      <c r="B1124" s="294"/>
      <c r="C1124" s="294"/>
      <c r="D1124" s="294"/>
      <c r="E1124" s="294"/>
      <c r="F1124" s="294"/>
    </row>
    <row r="1125">
      <c r="A1125" s="294" t="s">
        <v>22091</v>
      </c>
      <c r="B1125" s="294"/>
      <c r="C1125" s="294"/>
      <c r="D1125" s="294"/>
      <c r="E1125" s="294"/>
      <c r="F1125" s="294"/>
    </row>
    <row r="1126">
      <c r="A1126" s="294" t="s">
        <v>22092</v>
      </c>
      <c r="B1126" s="294"/>
      <c r="C1126" s="294"/>
      <c r="D1126" s="294"/>
      <c r="E1126" s="294"/>
      <c r="F1126" s="294"/>
    </row>
    <row r="1127">
      <c r="A1127" s="294" t="s">
        <v>22093</v>
      </c>
      <c r="B1127" s="294"/>
      <c r="C1127" s="294"/>
      <c r="D1127" s="294"/>
      <c r="E1127" s="294"/>
      <c r="F1127" s="294"/>
    </row>
    <row r="1128">
      <c r="A1128" s="294" t="s">
        <v>22094</v>
      </c>
      <c r="B1128" s="294"/>
      <c r="C1128" s="294"/>
      <c r="D1128" s="294"/>
      <c r="E1128" s="294"/>
      <c r="F1128" s="294"/>
    </row>
    <row r="1129">
      <c r="A1129" s="294" t="s">
        <v>22095</v>
      </c>
      <c r="B1129" s="294"/>
      <c r="C1129" s="294"/>
      <c r="D1129" s="294"/>
      <c r="E1129" s="294"/>
      <c r="F1129" s="294"/>
    </row>
    <row r="1130">
      <c r="A1130" s="294" t="s">
        <v>22096</v>
      </c>
      <c r="B1130" s="294"/>
      <c r="C1130" s="294"/>
      <c r="D1130" s="294"/>
      <c r="E1130" s="294"/>
      <c r="F1130" s="294"/>
    </row>
    <row r="1131">
      <c r="A1131" s="294"/>
      <c r="B1131" s="294"/>
      <c r="C1131" s="294"/>
      <c r="D1131" s="294"/>
      <c r="E1131" s="294"/>
      <c r="F1131" s="294"/>
    </row>
    <row r="1132">
      <c r="A1132" s="294" t="s">
        <v>21760</v>
      </c>
      <c r="B1132" s="294"/>
      <c r="C1132" s="294"/>
      <c r="D1132" s="294"/>
      <c r="E1132" s="294"/>
      <c r="F1132" s="294"/>
    </row>
    <row r="1133">
      <c r="A1133" s="294"/>
      <c r="B1133" s="294"/>
      <c r="C1133" s="294"/>
      <c r="D1133" s="294"/>
      <c r="E1133" s="294"/>
      <c r="F1133" s="294"/>
    </row>
    <row r="1134">
      <c r="A1134" s="294" t="s">
        <v>22097</v>
      </c>
      <c r="B1134" s="294"/>
      <c r="C1134" s="294"/>
      <c r="D1134" s="294"/>
      <c r="E1134" s="294"/>
      <c r="F1134" s="294"/>
    </row>
    <row r="1135">
      <c r="A1135" s="294" t="s">
        <v>22098</v>
      </c>
      <c r="B1135" s="294"/>
      <c r="C1135" s="294"/>
      <c r="D1135" s="294"/>
      <c r="E1135" s="294"/>
      <c r="F1135" s="294"/>
    </row>
    <row r="1136">
      <c r="A1136" s="294" t="s">
        <v>22099</v>
      </c>
      <c r="B1136" s="294"/>
      <c r="C1136" s="294"/>
      <c r="D1136" s="294"/>
      <c r="E1136" s="294"/>
      <c r="F1136" s="294"/>
    </row>
    <row r="1137">
      <c r="A1137" s="294" t="s">
        <v>22100</v>
      </c>
      <c r="B1137" s="294"/>
      <c r="C1137" s="294"/>
      <c r="D1137" s="294"/>
      <c r="E1137" s="294"/>
      <c r="F1137" s="294"/>
    </row>
    <row r="1138">
      <c r="A1138" s="294" t="s">
        <v>22101</v>
      </c>
      <c r="B1138" s="294"/>
      <c r="C1138" s="294"/>
      <c r="D1138" s="294"/>
      <c r="E1138" s="294"/>
      <c r="F1138" s="294"/>
    </row>
    <row r="1139">
      <c r="A1139" s="294" t="s">
        <v>22102</v>
      </c>
      <c r="B1139" s="294"/>
      <c r="C1139" s="294"/>
      <c r="D1139" s="294"/>
      <c r="E1139" s="294"/>
      <c r="F1139" s="294"/>
    </row>
    <row r="1140">
      <c r="A1140" s="294" t="s">
        <v>22103</v>
      </c>
      <c r="B1140" s="294"/>
      <c r="C1140" s="294"/>
      <c r="D1140" s="294"/>
      <c r="E1140" s="294"/>
      <c r="F1140" s="294"/>
    </row>
    <row r="1141">
      <c r="A1141" s="294" t="s">
        <v>22104</v>
      </c>
      <c r="B1141" s="294"/>
      <c r="C1141" s="294"/>
      <c r="D1141" s="294"/>
      <c r="E1141" s="294"/>
      <c r="F1141" s="294"/>
    </row>
    <row r="1142">
      <c r="A1142" s="294" t="s">
        <v>22105</v>
      </c>
      <c r="B1142" s="294"/>
      <c r="C1142" s="294"/>
      <c r="D1142" s="294"/>
      <c r="E1142" s="294"/>
      <c r="F1142" s="294"/>
    </row>
    <row r="1143">
      <c r="A1143" s="294" t="s">
        <v>22106</v>
      </c>
      <c r="B1143" s="294"/>
      <c r="C1143" s="294"/>
      <c r="D1143" s="294"/>
      <c r="E1143" s="294"/>
      <c r="F1143" s="294"/>
    </row>
    <row r="1144">
      <c r="A1144" s="294" t="s">
        <v>22107</v>
      </c>
      <c r="B1144" s="294"/>
      <c r="C1144" s="294"/>
      <c r="D1144" s="294"/>
      <c r="E1144" s="294"/>
      <c r="F1144" s="294"/>
    </row>
    <row r="1145">
      <c r="A1145" s="294" t="s">
        <v>22108</v>
      </c>
      <c r="B1145" s="294"/>
      <c r="C1145" s="294"/>
      <c r="D1145" s="294"/>
      <c r="E1145" s="294"/>
      <c r="F1145" s="294"/>
    </row>
    <row r="1146">
      <c r="A1146" s="294" t="s">
        <v>22109</v>
      </c>
      <c r="B1146" s="294"/>
      <c r="C1146" s="294"/>
      <c r="D1146" s="294"/>
      <c r="E1146" s="294"/>
      <c r="F1146" s="294"/>
    </row>
    <row r="1147">
      <c r="A1147" s="294"/>
      <c r="B1147" s="294"/>
      <c r="C1147" s="294"/>
      <c r="D1147" s="294"/>
      <c r="E1147" s="294"/>
      <c r="F1147" s="294"/>
    </row>
    <row r="1148">
      <c r="A1148" s="294"/>
      <c r="B1148" s="294"/>
      <c r="C1148" s="294"/>
      <c r="D1148" s="294"/>
      <c r="E1148" s="294"/>
      <c r="F1148" s="294"/>
    </row>
    <row r="1149">
      <c r="A1149" s="294" t="s">
        <v>21770</v>
      </c>
      <c r="B1149" s="294"/>
      <c r="C1149" s="294"/>
      <c r="D1149" s="294"/>
      <c r="E1149" s="294"/>
      <c r="F1149" s="294"/>
    </row>
    <row r="1150">
      <c r="A1150" s="294"/>
      <c r="B1150" s="294"/>
      <c r="C1150" s="294"/>
      <c r="D1150" s="294"/>
      <c r="E1150" s="294"/>
      <c r="F1150" s="294"/>
    </row>
    <row r="1151">
      <c r="A1151" s="294" t="s">
        <v>21992</v>
      </c>
      <c r="B1151" s="294" t="s">
        <v>22110</v>
      </c>
      <c r="C1151" s="294"/>
      <c r="D1151" s="294"/>
      <c r="E1151" s="294"/>
      <c r="F1151" s="294"/>
    </row>
    <row r="1152">
      <c r="A1152" s="294" t="str">
        <f>ARRAY_CONSTRAIN(ARRAYFORMULA(-CBC(Complete blood Count)), 1, 1)</f>
        <v>#ERROR!</v>
      </c>
      <c r="B1152" s="294" t="s">
        <v>22111</v>
      </c>
      <c r="C1152" s="294"/>
      <c r="D1152" s="294"/>
      <c r="E1152" s="294"/>
      <c r="F1152" s="294"/>
    </row>
    <row r="1153">
      <c r="A1153" s="294" t="str">
        <f>ARRAY_CONSTRAIN(ARRAYFORMULA(-Thyroid profile(TSH, T3, T4)), 1, 1)</f>
        <v>#ERROR!</v>
      </c>
      <c r="B1153" s="294" t="s">
        <v>22112</v>
      </c>
      <c r="C1153" s="294"/>
      <c r="D1153" s="294"/>
      <c r="E1153" s="294"/>
      <c r="F1153" s="294"/>
    </row>
    <row r="1154">
      <c r="A1154" s="294" t="str">
        <f>ARRAY_CONSTRAIN(ARRAYFORMULA(-Serum Prolactin), 1, 1)</f>
        <v>#ERROR!</v>
      </c>
      <c r="B1154" s="294" t="s">
        <v>22113</v>
      </c>
      <c r="C1154" s="294"/>
      <c r="D1154" s="294"/>
      <c r="E1154" s="294"/>
      <c r="F1154" s="294"/>
    </row>
    <row r="1155">
      <c r="A1155" s="294" t="s">
        <v>22114</v>
      </c>
      <c r="B1155" s="294"/>
      <c r="C1155" s="294"/>
      <c r="D1155" s="294"/>
      <c r="E1155" s="294"/>
      <c r="F1155" s="294"/>
    </row>
    <row r="1156">
      <c r="A1156" s="294" t="str">
        <f>-blood Sugar(FBS), HbA1c</f>
        <v>#ERROR!</v>
      </c>
      <c r="B1156" s="294" t="s">
        <v>22115</v>
      </c>
      <c r="C1156" s="294"/>
      <c r="D1156" s="294"/>
      <c r="E1156" s="294"/>
      <c r="F1156" s="294"/>
    </row>
    <row r="1157">
      <c r="A1157" s="294" t="str">
        <f>-LFT, RFT</f>
        <v>#ERROR!</v>
      </c>
      <c r="B1157" s="294" t="s">
        <v>22116</v>
      </c>
      <c r="C1157" s="294"/>
      <c r="D1157" s="294"/>
      <c r="E1157" s="294"/>
      <c r="F1157" s="294"/>
    </row>
    <row r="1158">
      <c r="A1158" s="294" t="str">
        <f>ARRAY_CONSTRAIN(ARRAYFORMULA(-Hormonal profile(FSH, LH, Estrogen, Progesterone)), 1, 1)</f>
        <v>#ERROR!</v>
      </c>
      <c r="B1158" s="294" t="s">
        <v>22117</v>
      </c>
      <c r="C1158" s="294"/>
      <c r="D1158" s="294"/>
      <c r="E1158" s="294"/>
      <c r="F1158" s="294"/>
    </row>
    <row r="1159">
      <c r="A1159" s="294" t="str">
        <f>ARRAY_CONSTRAIN(ARRAYFORMULA(-MRI Brain(if needed)), 1, 1)</f>
        <v>#ERROR!</v>
      </c>
      <c r="B1159" s="294" t="s">
        <v>22118</v>
      </c>
      <c r="C1159" s="294"/>
      <c r="D1159" s="294"/>
      <c r="E1159" s="294"/>
      <c r="F1159" s="294"/>
    </row>
    <row r="1160">
      <c r="A1160" s="294"/>
      <c r="B1160" s="294"/>
      <c r="C1160" s="294"/>
      <c r="D1160" s="294"/>
      <c r="E1160" s="294"/>
      <c r="F1160" s="294"/>
    </row>
    <row r="1161">
      <c r="A1161" s="294" t="s">
        <v>21312</v>
      </c>
      <c r="B1161" s="294"/>
      <c r="C1161" s="294"/>
      <c r="D1161" s="294"/>
      <c r="E1161" s="294"/>
      <c r="F1161" s="294"/>
    </row>
    <row r="1162">
      <c r="A1162" s="294" t="s">
        <v>22119</v>
      </c>
      <c r="B1162" s="294"/>
      <c r="C1162" s="294"/>
      <c r="D1162" s="294"/>
      <c r="E1162" s="294"/>
      <c r="F1162" s="294"/>
    </row>
    <row r="1163">
      <c r="A1163" s="294" t="s">
        <v>22120</v>
      </c>
      <c r="B1163" s="294"/>
      <c r="C1163" s="294"/>
      <c r="D1163" s="294"/>
      <c r="E1163" s="294"/>
      <c r="F1163" s="294"/>
    </row>
    <row r="1164">
      <c r="A1164" s="294" t="s">
        <v>22065</v>
      </c>
      <c r="B1164" s="294"/>
      <c r="C1164" s="294"/>
      <c r="D1164" s="294"/>
      <c r="E1164" s="294"/>
      <c r="F1164" s="294"/>
    </row>
    <row r="1165">
      <c r="A1165" s="294"/>
      <c r="B1165" s="294"/>
      <c r="C1165" s="294"/>
      <c r="D1165" s="294"/>
      <c r="E1165" s="294"/>
      <c r="F1165" s="294"/>
    </row>
    <row r="1166">
      <c r="A1166" s="294" t="s">
        <v>21315</v>
      </c>
      <c r="B1166" s="294"/>
      <c r="C1166" s="294"/>
      <c r="D1166" s="294"/>
      <c r="E1166" s="294"/>
      <c r="F1166" s="294"/>
    </row>
    <row r="1167">
      <c r="A1167" s="294"/>
      <c r="B1167" s="294"/>
      <c r="C1167" s="294"/>
      <c r="D1167" s="294"/>
      <c r="E1167" s="294"/>
      <c r="F1167" s="294"/>
    </row>
    <row r="1168">
      <c r="A1168" s="294" t="s">
        <v>22121</v>
      </c>
      <c r="B1168" s="294"/>
      <c r="C1168" s="294"/>
      <c r="D1168" s="294"/>
      <c r="E1168" s="294"/>
      <c r="F1168" s="294"/>
    </row>
    <row r="1169">
      <c r="A1169" s="294" t="s">
        <v>22122</v>
      </c>
      <c r="B1169" s="294"/>
      <c r="C1169" s="294"/>
      <c r="D1169" s="294"/>
      <c r="E1169" s="294"/>
      <c r="F1169" s="294"/>
    </row>
    <row r="1170">
      <c r="A1170" s="294" t="s">
        <v>22123</v>
      </c>
      <c r="B1170" s="294"/>
      <c r="C1170" s="294"/>
      <c r="D1170" s="294"/>
      <c r="E1170" s="294"/>
      <c r="F1170" s="294"/>
    </row>
    <row r="1171">
      <c r="A1171" s="294" t="s">
        <v>22124</v>
      </c>
      <c r="B1171" s="294"/>
      <c r="C1171" s="294"/>
      <c r="D1171" s="294"/>
      <c r="E1171" s="294"/>
      <c r="F1171" s="294"/>
    </row>
    <row r="1172">
      <c r="A1172" s="294" t="s">
        <v>22125</v>
      </c>
      <c r="B1172" s="294"/>
      <c r="C1172" s="294"/>
      <c r="D1172" s="294"/>
      <c r="E1172" s="294"/>
      <c r="F1172" s="294"/>
    </row>
    <row r="1173">
      <c r="A1173" s="294" t="s">
        <v>22126</v>
      </c>
      <c r="B1173" s="294"/>
      <c r="C1173" s="294"/>
      <c r="D1173" s="294"/>
      <c r="E1173" s="294"/>
      <c r="F1173" s="294"/>
    </row>
    <row r="1174">
      <c r="A1174" s="294" t="s">
        <v>22127</v>
      </c>
      <c r="B1174" s="294"/>
      <c r="C1174" s="294"/>
      <c r="D1174" s="294"/>
      <c r="E1174" s="294"/>
      <c r="F1174" s="294"/>
    </row>
    <row r="1175">
      <c r="A1175" s="294" t="s">
        <v>22128</v>
      </c>
      <c r="B1175" s="294"/>
      <c r="C1175" s="294"/>
      <c r="D1175" s="294"/>
      <c r="E1175" s="294"/>
      <c r="F1175" s="294"/>
    </row>
    <row r="1176">
      <c r="A1176" s="294" t="s">
        <v>22129</v>
      </c>
      <c r="B1176" s="294"/>
      <c r="C1176" s="294"/>
      <c r="D1176" s="294"/>
      <c r="E1176" s="294"/>
      <c r="F1176" s="294"/>
    </row>
    <row r="1177">
      <c r="A1177" s="294" t="s">
        <v>22130</v>
      </c>
      <c r="B1177" s="294"/>
      <c r="C1177" s="294"/>
      <c r="D1177" s="294"/>
      <c r="E1177" s="294"/>
      <c r="F1177" s="294"/>
    </row>
    <row r="1178">
      <c r="A1178" s="294" t="s">
        <v>22131</v>
      </c>
      <c r="B1178" s="294"/>
      <c r="C1178" s="294"/>
      <c r="D1178" s="294"/>
      <c r="E1178" s="294"/>
      <c r="F1178" s="294"/>
    </row>
    <row r="1179">
      <c r="A1179" s="294" t="s">
        <v>22132</v>
      </c>
      <c r="B1179" s="294"/>
      <c r="C1179" s="294"/>
      <c r="D1179" s="294"/>
      <c r="E1179" s="294"/>
      <c r="F1179" s="294"/>
    </row>
    <row r="1180">
      <c r="A1180" s="294" t="s">
        <v>22133</v>
      </c>
      <c r="B1180" s="294"/>
      <c r="C1180" s="294"/>
      <c r="D1180" s="294"/>
      <c r="E1180" s="294"/>
      <c r="F1180" s="294"/>
    </row>
    <row r="1181">
      <c r="A1181" s="294" t="s">
        <v>22134</v>
      </c>
      <c r="B1181" s="294"/>
      <c r="C1181" s="294"/>
      <c r="D1181" s="294"/>
      <c r="E1181" s="294"/>
      <c r="F1181" s="294"/>
    </row>
    <row r="1182">
      <c r="A1182" s="294"/>
      <c r="B1182" s="294"/>
      <c r="C1182" s="294"/>
      <c r="D1182" s="294"/>
      <c r="E1182" s="294"/>
      <c r="F1182" s="294"/>
    </row>
    <row r="1183">
      <c r="A1183" s="294"/>
      <c r="B1183" s="294"/>
      <c r="C1183" s="294"/>
      <c r="D1183" s="294"/>
      <c r="E1183" s="294"/>
      <c r="F1183" s="294"/>
    </row>
    <row r="1184">
      <c r="A1184" s="294"/>
      <c r="B1184" s="294"/>
      <c r="C1184" s="294"/>
      <c r="D1184" s="294"/>
      <c r="E1184" s="294"/>
      <c r="F1184" s="294"/>
    </row>
    <row r="1185">
      <c r="A1185" s="294" t="s">
        <v>21326</v>
      </c>
      <c r="B1185" s="294"/>
      <c r="C1185" s="294"/>
      <c r="D1185" s="294"/>
      <c r="E1185" s="294"/>
      <c r="F1185" s="294"/>
    </row>
    <row r="1186">
      <c r="A1186" s="294"/>
      <c r="B1186" s="294"/>
      <c r="C1186" s="294"/>
      <c r="D1186" s="294"/>
      <c r="E1186" s="294"/>
      <c r="F1186" s="294"/>
    </row>
    <row r="1187">
      <c r="A1187" s="294" t="s">
        <v>22135</v>
      </c>
      <c r="B1187" s="294"/>
      <c r="C1187" s="294"/>
      <c r="D1187" s="294"/>
      <c r="E1187" s="294"/>
      <c r="F1187" s="294"/>
    </row>
    <row r="1188">
      <c r="A1188" s="294"/>
      <c r="B1188" s="294"/>
      <c r="C1188" s="294"/>
      <c r="D1188" s="294"/>
      <c r="E1188" s="294"/>
      <c r="F1188" s="294"/>
    </row>
    <row r="1189">
      <c r="A1189" s="294" t="s">
        <v>22136</v>
      </c>
      <c r="B1189" s="294"/>
      <c r="C1189" s="294"/>
      <c r="D1189" s="294"/>
      <c r="E1189" s="294"/>
      <c r="F1189" s="294"/>
    </row>
    <row r="1190">
      <c r="A1190" s="294" t="str">
        <f t="array" ref="A1190">-Obstruction</f>
        <v>#NAME?</v>
      </c>
      <c r="B1190" s="294"/>
      <c r="C1190" s="294"/>
      <c r="D1190" s="294"/>
      <c r="E1190" s="294"/>
      <c r="F1190" s="294"/>
    </row>
    <row r="1191">
      <c r="A1191" s="294" t="s">
        <v>22137</v>
      </c>
      <c r="B1191" s="294"/>
      <c r="C1191" s="294"/>
      <c r="D1191" s="294"/>
      <c r="E1191" s="294"/>
      <c r="F1191" s="294"/>
    </row>
    <row r="1192">
      <c r="A1192" s="294" t="s">
        <v>22138</v>
      </c>
      <c r="B1192" s="294"/>
      <c r="C1192" s="294"/>
      <c r="D1192" s="294"/>
      <c r="E1192" s="294"/>
      <c r="F1192" s="294"/>
    </row>
    <row r="1193">
      <c r="A1193" s="294" t="s">
        <v>22139</v>
      </c>
      <c r="B1193" s="294"/>
      <c r="C1193" s="294"/>
      <c r="D1193" s="294"/>
      <c r="E1193" s="294"/>
      <c r="F1193" s="294"/>
    </row>
    <row r="1194">
      <c r="A1194" s="294" t="s">
        <v>22140</v>
      </c>
      <c r="B1194" s="294"/>
      <c r="C1194" s="294"/>
      <c r="D1194" s="294"/>
      <c r="E1194" s="294"/>
      <c r="F1194" s="294"/>
    </row>
    <row r="1195">
      <c r="A1195" s="294" t="s">
        <v>22141</v>
      </c>
      <c r="B1195" s="294"/>
      <c r="C1195" s="294"/>
      <c r="D1195" s="294"/>
      <c r="E1195" s="294"/>
      <c r="F1195" s="294"/>
    </row>
    <row r="1196">
      <c r="A1196" s="294"/>
      <c r="B1196" s="294"/>
      <c r="C1196" s="294"/>
      <c r="D1196" s="294"/>
      <c r="E1196" s="294"/>
      <c r="F1196" s="294"/>
    </row>
    <row r="1197">
      <c r="A1197" s="294" t="s">
        <v>22025</v>
      </c>
      <c r="B1197" s="294"/>
      <c r="C1197" s="294"/>
      <c r="D1197" s="294"/>
      <c r="E1197" s="294"/>
      <c r="F1197" s="294"/>
    </row>
    <row r="1198">
      <c r="A1198" s="294"/>
      <c r="B1198" s="294"/>
      <c r="C1198" s="294"/>
      <c r="D1198" s="294"/>
      <c r="E1198" s="294"/>
      <c r="F1198" s="294"/>
    </row>
    <row r="1199">
      <c r="A1199" s="294" t="str">
        <f t="array" ref="A1199">-Ahara(Dietary)</f>
        <v>#NAME?</v>
      </c>
      <c r="B1199" s="294"/>
      <c r="C1199" s="294"/>
      <c r="D1199" s="294"/>
      <c r="E1199" s="294"/>
      <c r="F1199" s="294"/>
    </row>
    <row r="1200">
      <c r="A1200" s="294" t="s">
        <v>22142</v>
      </c>
      <c r="B1200" s="294"/>
      <c r="C1200" s="294"/>
      <c r="D1200" s="294"/>
      <c r="E1200" s="294"/>
      <c r="F1200" s="294"/>
    </row>
    <row r="1201">
      <c r="A1201" s="294" t="s">
        <v>22143</v>
      </c>
      <c r="B1201" s="294"/>
      <c r="C1201" s="294"/>
      <c r="D1201" s="294"/>
      <c r="E1201" s="294"/>
      <c r="F1201" s="294"/>
    </row>
    <row r="1202">
      <c r="A1202" s="294" t="s">
        <v>22144</v>
      </c>
      <c r="B1202" s="294"/>
      <c r="C1202" s="294"/>
      <c r="D1202" s="294"/>
      <c r="E1202" s="294"/>
      <c r="F1202" s="294"/>
    </row>
    <row r="1203">
      <c r="A1203" s="294" t="s">
        <v>22145</v>
      </c>
      <c r="B1203" s="294"/>
      <c r="C1203" s="294"/>
      <c r="D1203" s="294"/>
      <c r="E1203" s="294"/>
      <c r="F1203" s="294"/>
    </row>
    <row r="1204">
      <c r="A1204" s="294" t="s">
        <v>22146</v>
      </c>
      <c r="B1204" s="294"/>
      <c r="C1204" s="294"/>
      <c r="D1204" s="294"/>
      <c r="E1204" s="294"/>
      <c r="F1204" s="294"/>
    </row>
    <row r="1205">
      <c r="A1205" s="294" t="s">
        <v>22147</v>
      </c>
      <c r="B1205" s="294"/>
      <c r="C1205" s="294"/>
      <c r="D1205" s="294"/>
      <c r="E1205" s="294"/>
      <c r="F1205" s="294"/>
    </row>
    <row r="1206">
      <c r="A1206" s="294" t="s">
        <v>22148</v>
      </c>
      <c r="B1206" s="294"/>
      <c r="C1206" s="294"/>
      <c r="D1206" s="294"/>
      <c r="E1206" s="294"/>
      <c r="F1206" s="294"/>
    </row>
    <row r="1207">
      <c r="A1207" s="294" t="str">
        <f>ARRAY_CONSTRAIN(ARRAYFORMULA(-Manasika Chikitsa), 1, 1)</f>
        <v>#ERROR!</v>
      </c>
      <c r="B1207" s="294"/>
      <c r="C1207" s="294"/>
      <c r="D1207" s="294"/>
      <c r="E1207" s="294"/>
      <c r="F1207" s="294"/>
    </row>
    <row r="1208">
      <c r="A1208" s="294" t="s">
        <v>22149</v>
      </c>
      <c r="B1208" s="294"/>
      <c r="C1208" s="294"/>
      <c r="D1208" s="294"/>
      <c r="E1208" s="294"/>
      <c r="F1208" s="294"/>
    </row>
    <row r="1209">
      <c r="A1209" s="294" t="s">
        <v>22150</v>
      </c>
      <c r="B1209" s="294"/>
      <c r="C1209" s="294"/>
      <c r="D1209" s="294"/>
      <c r="E1209" s="294"/>
      <c r="F1209" s="294"/>
    </row>
    <row r="1210">
      <c r="A1210" s="294"/>
      <c r="B1210" s="294"/>
      <c r="C1210" s="294"/>
      <c r="D1210" s="294"/>
      <c r="E1210" s="294"/>
      <c r="F1210" s="294"/>
    </row>
    <row r="1211">
      <c r="A1211" s="294"/>
      <c r="B1211" s="294"/>
      <c r="C1211" s="294"/>
      <c r="D1211" s="294"/>
      <c r="E1211" s="294"/>
      <c r="F1211" s="294"/>
    </row>
    <row r="1212">
      <c r="A1212" s="294" t="s">
        <v>22151</v>
      </c>
      <c r="B1212" s="294"/>
      <c r="C1212" s="294"/>
      <c r="D1212" s="294"/>
      <c r="E1212" s="294"/>
      <c r="F1212" s="294"/>
    </row>
    <row r="1213">
      <c r="A1213" s="294"/>
      <c r="B1213" s="294"/>
      <c r="C1213" s="294"/>
      <c r="D1213" s="294"/>
      <c r="E1213" s="294"/>
      <c r="F1213" s="294"/>
    </row>
    <row r="1214">
      <c r="A1214" s="294" t="s">
        <v>22152</v>
      </c>
      <c r="B1214" s="294"/>
      <c r="C1214" s="294"/>
      <c r="D1214" s="294"/>
      <c r="E1214" s="294"/>
      <c r="F1214" s="294"/>
    </row>
    <row r="1215">
      <c r="A1215" s="294" t="s">
        <v>22153</v>
      </c>
      <c r="B1215" s="294"/>
      <c r="C1215" s="294"/>
      <c r="D1215" s="294"/>
      <c r="E1215" s="294"/>
      <c r="F1215" s="294"/>
    </row>
    <row r="1216">
      <c r="A1216" s="294" t="s">
        <v>22154</v>
      </c>
      <c r="B1216" s="294"/>
      <c r="C1216" s="294"/>
      <c r="D1216" s="294"/>
      <c r="E1216" s="294"/>
      <c r="F1216" s="294"/>
    </row>
    <row r="1217">
      <c r="A1217" s="294" t="s">
        <v>22155</v>
      </c>
      <c r="B1217" s="294"/>
      <c r="C1217" s="294"/>
      <c r="D1217" s="294"/>
      <c r="E1217" s="294"/>
      <c r="F1217" s="294"/>
    </row>
    <row r="1218">
      <c r="A1218" s="294"/>
      <c r="B1218" s="294"/>
      <c r="C1218" s="294"/>
      <c r="D1218" s="294"/>
      <c r="E1218" s="294"/>
      <c r="F1218" s="294"/>
    </row>
    <row r="1219">
      <c r="A1219" s="294" t="s">
        <v>22156</v>
      </c>
      <c r="B1219" s="294"/>
      <c r="C1219" s="294"/>
      <c r="D1219" s="294"/>
      <c r="E1219" s="294"/>
      <c r="F1219" s="294"/>
    </row>
    <row r="1220">
      <c r="A1220" s="294"/>
      <c r="B1220" s="294"/>
      <c r="C1220" s="294"/>
      <c r="D1220" s="294"/>
      <c r="E1220" s="294"/>
      <c r="F1220" s="294"/>
    </row>
    <row r="1221">
      <c r="A1221" s="294" t="s">
        <v>22157</v>
      </c>
      <c r="B1221" s="294"/>
      <c r="C1221" s="294"/>
      <c r="D1221" s="294"/>
      <c r="E1221" s="294"/>
      <c r="F1221" s="294"/>
    </row>
    <row r="1222">
      <c r="A1222" s="294" t="s">
        <v>22158</v>
      </c>
      <c r="B1222" s="294"/>
      <c r="C1222" s="294"/>
      <c r="D1222" s="294"/>
      <c r="E1222" s="294"/>
      <c r="F1222" s="294"/>
    </row>
    <row r="1223">
      <c r="A1223" s="294" t="s">
        <v>22159</v>
      </c>
      <c r="B1223" s="294"/>
      <c r="C1223" s="294"/>
      <c r="D1223" s="294"/>
      <c r="E1223" s="294"/>
      <c r="F1223" s="294"/>
    </row>
    <row r="1224">
      <c r="A1224" s="294" t="s">
        <v>22160</v>
      </c>
      <c r="B1224" s="294"/>
      <c r="C1224" s="294"/>
      <c r="D1224" s="294"/>
      <c r="E1224" s="294"/>
      <c r="F1224" s="294"/>
    </row>
    <row r="1225">
      <c r="A1225" s="294"/>
      <c r="B1225" s="294"/>
      <c r="C1225" s="294"/>
      <c r="D1225" s="294"/>
      <c r="E1225" s="294"/>
      <c r="F1225" s="294"/>
    </row>
    <row r="1226">
      <c r="A1226" s="294" t="s">
        <v>22161</v>
      </c>
      <c r="B1226" s="294"/>
      <c r="C1226" s="294"/>
      <c r="D1226" s="294"/>
      <c r="E1226" s="294"/>
      <c r="F1226" s="294"/>
    </row>
    <row r="1227">
      <c r="A1227" s="294"/>
      <c r="B1227" s="294"/>
      <c r="C1227" s="294"/>
      <c r="D1227" s="294"/>
      <c r="E1227" s="294"/>
      <c r="F1227" s="294"/>
    </row>
    <row r="1228">
      <c r="A1228" s="294" t="s">
        <v>22162</v>
      </c>
      <c r="B1228" s="294"/>
      <c r="C1228" s="294"/>
      <c r="D1228" s="294"/>
      <c r="E1228" s="294"/>
      <c r="F1228" s="294"/>
    </row>
    <row r="1229">
      <c r="A1229" s="294"/>
      <c r="B1229" s="294"/>
      <c r="C1229" s="294"/>
      <c r="D1229" s="294"/>
      <c r="E1229" s="294"/>
      <c r="F1229" s="294"/>
    </row>
    <row r="1230">
      <c r="A1230" s="294" t="s">
        <v>22163</v>
      </c>
      <c r="B1230" s="294"/>
      <c r="C1230" s="294"/>
      <c r="D1230" s="294"/>
      <c r="E1230" s="294"/>
      <c r="F1230" s="294"/>
    </row>
    <row r="1231">
      <c r="A1231" s="294" t="s">
        <v>22164</v>
      </c>
      <c r="B1231" s="294"/>
      <c r="C1231" s="294"/>
      <c r="D1231" s="294"/>
      <c r="E1231" s="294"/>
      <c r="F1231" s="294"/>
    </row>
    <row r="1232">
      <c r="A1232" s="294" t="s">
        <v>22165</v>
      </c>
      <c r="B1232" s="294"/>
      <c r="C1232" s="294"/>
      <c r="D1232" s="294"/>
      <c r="E1232" s="294"/>
      <c r="F1232" s="294"/>
    </row>
    <row r="1233">
      <c r="A1233" s="294" t="s">
        <v>22166</v>
      </c>
      <c r="B1233" s="294"/>
      <c r="C1233" s="294"/>
      <c r="D1233" s="294"/>
      <c r="E1233" s="294"/>
      <c r="F1233" s="294"/>
    </row>
    <row r="1234">
      <c r="A1234" s="294" t="s">
        <v>22167</v>
      </c>
      <c r="B1234" s="294"/>
      <c r="C1234" s="294"/>
      <c r="D1234" s="294"/>
      <c r="E1234" s="294"/>
      <c r="F1234" s="294"/>
    </row>
    <row r="1235">
      <c r="A1235" s="294" t="s">
        <v>22168</v>
      </c>
      <c r="B1235" s="294"/>
      <c r="C1235" s="294"/>
      <c r="D1235" s="294"/>
      <c r="E1235" s="294"/>
      <c r="F1235" s="294"/>
    </row>
    <row r="1236">
      <c r="A1236" s="294" t="s">
        <v>22169</v>
      </c>
      <c r="B1236" s="294"/>
      <c r="C1236" s="294"/>
      <c r="D1236" s="294"/>
      <c r="E1236" s="294"/>
      <c r="F1236" s="294"/>
    </row>
    <row r="1237">
      <c r="A1237" s="294" t="s">
        <v>22170</v>
      </c>
      <c r="B1237" s="294"/>
      <c r="C1237" s="294"/>
      <c r="D1237" s="294"/>
      <c r="E1237" s="294"/>
      <c r="F1237" s="294"/>
    </row>
    <row r="1238">
      <c r="A1238" s="294" t="s">
        <v>22171</v>
      </c>
      <c r="B1238" s="294"/>
      <c r="C1238" s="294"/>
      <c r="D1238" s="294"/>
      <c r="E1238" s="294"/>
      <c r="F1238" s="294"/>
    </row>
    <row r="1239">
      <c r="A1239" s="294" t="s">
        <v>22172</v>
      </c>
      <c r="B1239" s="294"/>
      <c r="C1239" s="294"/>
      <c r="D1239" s="294"/>
      <c r="E1239" s="294"/>
      <c r="F1239" s="294"/>
    </row>
    <row r="1240">
      <c r="A1240" s="294" t="s">
        <v>22173</v>
      </c>
      <c r="B1240" s="294"/>
      <c r="C1240" s="294"/>
      <c r="D1240" s="294"/>
      <c r="E1240" s="294"/>
      <c r="F1240" s="294"/>
    </row>
    <row r="1241">
      <c r="A1241" s="294" t="s">
        <v>22174</v>
      </c>
      <c r="B1241" s="294"/>
      <c r="C1241" s="294"/>
      <c r="D1241" s="294"/>
      <c r="E1241" s="294"/>
      <c r="F1241" s="294"/>
    </row>
    <row r="1242">
      <c r="A1242" s="294" t="s">
        <v>22175</v>
      </c>
      <c r="B1242" s="294"/>
      <c r="C1242" s="294"/>
      <c r="D1242" s="294"/>
      <c r="E1242" s="294"/>
      <c r="F1242" s="294"/>
    </row>
    <row r="1243">
      <c r="A1243" s="294"/>
      <c r="B1243" s="294"/>
      <c r="C1243" s="294"/>
      <c r="D1243" s="294"/>
      <c r="E1243" s="294"/>
      <c r="F1243" s="294"/>
    </row>
    <row r="1244">
      <c r="A1244" s="294" t="s">
        <v>21312</v>
      </c>
      <c r="B1244" s="294"/>
      <c r="C1244" s="294"/>
      <c r="D1244" s="294"/>
      <c r="E1244" s="294"/>
      <c r="F1244" s="294"/>
    </row>
    <row r="1245">
      <c r="A1245" s="294" t="s">
        <v>22176</v>
      </c>
      <c r="B1245" s="294"/>
      <c r="C1245" s="294"/>
      <c r="D1245" s="294"/>
      <c r="E1245" s="294"/>
      <c r="F1245" s="294"/>
    </row>
    <row r="1246">
      <c r="A1246" s="294" t="s">
        <v>22177</v>
      </c>
      <c r="B1246" s="294"/>
      <c r="C1246" s="294"/>
      <c r="D1246" s="294"/>
      <c r="E1246" s="294"/>
      <c r="F1246" s="294"/>
    </row>
    <row r="1247">
      <c r="A1247" s="294" t="s">
        <v>22178</v>
      </c>
      <c r="B1247" s="294"/>
      <c r="C1247" s="294"/>
      <c r="D1247" s="294"/>
      <c r="E1247" s="294"/>
      <c r="F1247" s="294"/>
    </row>
    <row r="1248">
      <c r="A1248" s="294" t="s">
        <v>22179</v>
      </c>
      <c r="B1248" s="294"/>
      <c r="C1248" s="294"/>
      <c r="D1248" s="294"/>
      <c r="E1248" s="294"/>
      <c r="F1248" s="294"/>
    </row>
    <row r="1249">
      <c r="A1249" s="294" t="s">
        <v>22180</v>
      </c>
      <c r="B1249" s="294"/>
      <c r="C1249" s="294"/>
      <c r="D1249" s="294"/>
      <c r="E1249" s="294"/>
      <c r="F1249" s="294"/>
    </row>
    <row r="1250">
      <c r="A1250" s="294" t="s">
        <v>22181</v>
      </c>
      <c r="B1250" s="294"/>
      <c r="C1250" s="294"/>
      <c r="D1250" s="294"/>
      <c r="E1250" s="294"/>
      <c r="F1250" s="294"/>
    </row>
    <row r="1251">
      <c r="A1251" s="294" t="s">
        <v>22182</v>
      </c>
      <c r="B1251" s="294"/>
      <c r="C1251" s="294"/>
      <c r="D1251" s="294"/>
      <c r="E1251" s="294"/>
      <c r="F1251" s="294"/>
    </row>
    <row r="1252">
      <c r="A1252" s="294" t="s">
        <v>22183</v>
      </c>
      <c r="B1252" s="294"/>
      <c r="C1252" s="294"/>
      <c r="D1252" s="294"/>
      <c r="E1252" s="294"/>
      <c r="F1252" s="294"/>
    </row>
    <row r="1253">
      <c r="A1253" s="294" t="s">
        <v>22184</v>
      </c>
      <c r="B1253" s="294"/>
      <c r="C1253" s="294"/>
      <c r="D1253" s="294"/>
      <c r="E1253" s="294"/>
      <c r="F1253" s="294"/>
    </row>
    <row r="1254">
      <c r="A1254" s="294" t="s">
        <v>22185</v>
      </c>
      <c r="B1254" s="294"/>
      <c r="C1254" s="294"/>
      <c r="D1254" s="294"/>
      <c r="E1254" s="294"/>
      <c r="F1254" s="294"/>
    </row>
    <row r="1255">
      <c r="A1255" s="294" t="s">
        <v>22186</v>
      </c>
      <c r="B1255" s="294"/>
      <c r="C1255" s="294"/>
      <c r="D1255" s="294"/>
      <c r="E1255" s="294"/>
      <c r="F1255" s="294"/>
    </row>
    <row r="1256">
      <c r="A1256" s="294" t="s">
        <v>22187</v>
      </c>
      <c r="B1256" s="294"/>
      <c r="C1256" s="294"/>
      <c r="D1256" s="294"/>
      <c r="E1256" s="294"/>
      <c r="F1256" s="294"/>
    </row>
    <row r="1257">
      <c r="A1257" s="294" t="s">
        <v>22188</v>
      </c>
      <c r="B1257" s="294"/>
      <c r="C1257" s="294"/>
      <c r="D1257" s="294"/>
      <c r="E1257" s="294"/>
      <c r="F1257" s="294"/>
    </row>
    <row r="1258">
      <c r="A1258" s="294" t="s">
        <v>22189</v>
      </c>
      <c r="B1258" s="294"/>
      <c r="C1258" s="294"/>
      <c r="D1258" s="294"/>
      <c r="E1258" s="294"/>
      <c r="F1258" s="294"/>
    </row>
    <row r="1259">
      <c r="A1259" s="294" t="s">
        <v>22190</v>
      </c>
      <c r="B1259" s="294"/>
      <c r="C1259" s="294"/>
      <c r="D1259" s="294"/>
      <c r="E1259" s="294"/>
      <c r="F1259" s="294"/>
    </row>
    <row r="1260">
      <c r="A1260" s="294" t="s">
        <v>22191</v>
      </c>
      <c r="B1260" s="294"/>
      <c r="C1260" s="294"/>
      <c r="D1260" s="294"/>
      <c r="E1260" s="294"/>
      <c r="F1260" s="294"/>
    </row>
    <row r="1261">
      <c r="A1261" s="294" t="s">
        <v>22192</v>
      </c>
      <c r="B1261" s="294"/>
      <c r="C1261" s="294"/>
      <c r="D1261" s="294"/>
      <c r="E1261" s="294"/>
      <c r="F1261" s="294"/>
    </row>
    <row r="1262">
      <c r="A1262" s="294" t="s">
        <v>22193</v>
      </c>
      <c r="B1262" s="294"/>
      <c r="C1262" s="294"/>
      <c r="D1262" s="294"/>
      <c r="E1262" s="294"/>
      <c r="F1262" s="294"/>
    </row>
    <row r="1263">
      <c r="A1263" s="294" t="s">
        <v>22194</v>
      </c>
      <c r="B1263" s="294"/>
      <c r="C1263" s="294"/>
      <c r="D1263" s="294"/>
      <c r="E1263" s="294"/>
      <c r="F1263" s="294"/>
    </row>
    <row r="1264">
      <c r="A1264" s="294" t="s">
        <v>22195</v>
      </c>
      <c r="B1264" s="294"/>
      <c r="C1264" s="294"/>
      <c r="D1264" s="294"/>
      <c r="E1264" s="294"/>
      <c r="F1264" s="294"/>
    </row>
    <row r="1265">
      <c r="A1265" s="294" t="s">
        <v>22196</v>
      </c>
      <c r="B1265" s="294"/>
      <c r="C1265" s="294"/>
      <c r="D1265" s="294"/>
      <c r="E1265" s="294"/>
      <c r="F1265" s="294"/>
    </row>
    <row r="1266">
      <c r="A1266" s="294" t="s">
        <v>22197</v>
      </c>
      <c r="B1266" s="294"/>
      <c r="C1266" s="294"/>
      <c r="D1266" s="294"/>
      <c r="E1266" s="294"/>
      <c r="F1266" s="294"/>
    </row>
    <row r="1267">
      <c r="A1267" s="294" t="s">
        <v>22198</v>
      </c>
      <c r="B1267" s="294"/>
      <c r="C1267" s="294"/>
      <c r="D1267" s="294"/>
      <c r="E1267" s="294"/>
      <c r="F1267" s="294"/>
    </row>
    <row r="1268">
      <c r="A1268" s="294" t="s">
        <v>22199</v>
      </c>
      <c r="B1268" s="294"/>
      <c r="C1268" s="294"/>
      <c r="D1268" s="294"/>
      <c r="E1268" s="294"/>
      <c r="F1268" s="294"/>
    </row>
    <row r="1269">
      <c r="A1269" s="294" t="s">
        <v>22200</v>
      </c>
      <c r="B1269" s="294"/>
      <c r="C1269" s="294"/>
      <c r="D1269" s="294"/>
      <c r="E1269" s="294"/>
      <c r="F1269" s="294"/>
    </row>
    <row r="1270">
      <c r="A1270" s="294" t="s">
        <v>22201</v>
      </c>
      <c r="B1270" s="294"/>
      <c r="C1270" s="294"/>
      <c r="D1270" s="294"/>
      <c r="E1270" s="294"/>
      <c r="F1270" s="294"/>
    </row>
    <row r="1271">
      <c r="A1271" s="294" t="s">
        <v>22202</v>
      </c>
      <c r="B1271" s="294"/>
      <c r="C1271" s="294"/>
      <c r="D1271" s="294"/>
      <c r="E1271" s="294"/>
      <c r="F1271" s="294"/>
    </row>
    <row r="1272">
      <c r="A1272" s="294" t="s">
        <v>22203</v>
      </c>
      <c r="B1272" s="294"/>
      <c r="C1272" s="294"/>
      <c r="D1272" s="294"/>
      <c r="E1272" s="294"/>
      <c r="F1272" s="294"/>
    </row>
    <row r="1273">
      <c r="A1273" s="294" t="s">
        <v>22204</v>
      </c>
      <c r="B1273" s="294"/>
      <c r="C1273" s="294"/>
      <c r="D1273" s="294"/>
      <c r="E1273" s="294"/>
      <c r="F1273" s="294"/>
    </row>
    <row r="1274">
      <c r="A1274" s="294" t="s">
        <v>22205</v>
      </c>
      <c r="B1274" s="294"/>
      <c r="C1274" s="294"/>
      <c r="D1274" s="294"/>
      <c r="E1274" s="294"/>
      <c r="F1274" s="294"/>
    </row>
    <row r="1275">
      <c r="A1275" s="294" t="s">
        <v>22206</v>
      </c>
      <c r="B1275" s="294"/>
      <c r="C1275" s="294"/>
      <c r="D1275" s="294"/>
      <c r="E1275" s="294"/>
      <c r="F1275" s="294"/>
    </row>
    <row r="1276">
      <c r="A1276" s="294" t="s">
        <v>22207</v>
      </c>
      <c r="B1276" s="294"/>
      <c r="C1276" s="294"/>
      <c r="D1276" s="294"/>
      <c r="E1276" s="294"/>
      <c r="F1276" s="294"/>
    </row>
    <row r="1277">
      <c r="A1277" s="294" t="s">
        <v>22208</v>
      </c>
      <c r="B1277" s="294"/>
      <c r="C1277" s="294"/>
      <c r="D1277" s="294"/>
      <c r="E1277" s="294"/>
      <c r="F1277" s="294"/>
    </row>
    <row r="1278">
      <c r="A1278" s="294" t="s">
        <v>22209</v>
      </c>
      <c r="B1278" s="294"/>
      <c r="C1278" s="294"/>
      <c r="D1278" s="294"/>
      <c r="E1278" s="294"/>
      <c r="F1278" s="294"/>
    </row>
    <row r="1279">
      <c r="A1279" s="294" t="s">
        <v>21270</v>
      </c>
      <c r="B1279" s="294"/>
      <c r="C1279" s="294"/>
      <c r="D1279" s="294"/>
      <c r="E1279" s="294"/>
      <c r="F1279" s="294"/>
    </row>
    <row r="1280">
      <c r="A1280" s="294" t="s">
        <v>22210</v>
      </c>
      <c r="B1280" s="294"/>
      <c r="C1280" s="294"/>
      <c r="D1280" s="294"/>
      <c r="E1280" s="294"/>
      <c r="F1280" s="294"/>
    </row>
    <row r="1281">
      <c r="A1281" s="294"/>
      <c r="B1281" s="294"/>
      <c r="C1281" s="294"/>
      <c r="D1281" s="294"/>
      <c r="E1281" s="294"/>
      <c r="F1281" s="294"/>
    </row>
    <row r="1282">
      <c r="A1282" s="294" t="s">
        <v>22066</v>
      </c>
      <c r="B1282" s="294"/>
      <c r="C1282" s="294"/>
      <c r="D1282" s="294"/>
      <c r="E1282" s="294"/>
      <c r="F1282" s="294"/>
    </row>
    <row r="1283">
      <c r="A1283" s="294"/>
      <c r="B1283" s="294"/>
      <c r="C1283" s="294"/>
      <c r="D1283" s="294"/>
      <c r="E1283" s="294"/>
      <c r="F1283" s="294"/>
    </row>
    <row r="1284">
      <c r="A1284" s="294" t="s">
        <v>22211</v>
      </c>
      <c r="B1284" s="294"/>
      <c r="C1284" s="294"/>
      <c r="D1284" s="294"/>
      <c r="E1284" s="294"/>
      <c r="F1284" s="294"/>
    </row>
    <row r="1285">
      <c r="A1285" s="294"/>
      <c r="B1285" s="294"/>
      <c r="C1285" s="294"/>
      <c r="D1285" s="294"/>
      <c r="E1285" s="294"/>
      <c r="F1285" s="294"/>
    </row>
    <row r="1286">
      <c r="A1286" s="294" t="s">
        <v>22212</v>
      </c>
      <c r="B1286" s="294"/>
      <c r="C1286" s="294"/>
      <c r="D1286" s="294"/>
      <c r="E1286" s="294"/>
      <c r="F1286" s="294"/>
    </row>
    <row r="1287">
      <c r="A1287" s="294" t="s">
        <v>22213</v>
      </c>
      <c r="B1287" s="294"/>
      <c r="C1287" s="294"/>
      <c r="D1287" s="294"/>
      <c r="E1287" s="294"/>
      <c r="F1287" s="294"/>
    </row>
    <row r="1288">
      <c r="A1288" s="294" t="s">
        <v>22214</v>
      </c>
      <c r="B1288" s="294"/>
      <c r="C1288" s="294"/>
      <c r="D1288" s="294"/>
      <c r="E1288" s="294"/>
      <c r="F1288" s="294"/>
    </row>
    <row r="1289">
      <c r="A1289" s="294" t="s">
        <v>22215</v>
      </c>
      <c r="B1289" s="294"/>
      <c r="C1289" s="294"/>
      <c r="D1289" s="294"/>
      <c r="E1289" s="294"/>
      <c r="F1289" s="294"/>
    </row>
    <row r="1290">
      <c r="A1290" s="294" t="s">
        <v>22216</v>
      </c>
      <c r="B1290" s="294"/>
      <c r="C1290" s="294"/>
      <c r="D1290" s="294"/>
      <c r="E1290" s="294"/>
      <c r="F1290" s="294"/>
    </row>
    <row r="1291">
      <c r="A1291" s="294" t="str">
        <f>-for Kapala Bhagnam, trauma directly over the skull region(head injury) is the chief cause.</f>
        <v>#ERROR!</v>
      </c>
      <c r="B1291" s="294"/>
      <c r="C1291" s="294"/>
      <c r="D1291" s="294"/>
      <c r="E1291" s="294"/>
      <c r="F1291" s="294"/>
    </row>
    <row r="1292">
      <c r="A1292" s="294"/>
      <c r="B1292" s="294"/>
      <c r="C1292" s="294"/>
      <c r="D1292" s="294"/>
      <c r="E1292" s="294"/>
      <c r="F1292" s="294"/>
    </row>
    <row r="1293">
      <c r="A1293" s="294" t="s">
        <v>22217</v>
      </c>
      <c r="B1293" s="294"/>
      <c r="C1293" s="294"/>
      <c r="D1293" s="294"/>
      <c r="E1293" s="294"/>
      <c r="F1293" s="294"/>
    </row>
    <row r="1294">
      <c r="A1294" s="294"/>
      <c r="B1294" s="294"/>
      <c r="C1294" s="294"/>
      <c r="D1294" s="294"/>
      <c r="E1294" s="294"/>
      <c r="F1294" s="294"/>
    </row>
    <row r="1295">
      <c r="A1295" s="294" t="s">
        <v>22218</v>
      </c>
      <c r="B1295" s="294"/>
      <c r="C1295" s="294"/>
      <c r="D1295" s="294"/>
      <c r="E1295" s="294"/>
      <c r="F1295" s="294"/>
    </row>
    <row r="1296">
      <c r="A1296" s="294" t="s">
        <v>22219</v>
      </c>
      <c r="B1296" s="294"/>
      <c r="C1296" s="294"/>
      <c r="D1296" s="294"/>
      <c r="E1296" s="294"/>
      <c r="F1296" s="294"/>
    </row>
    <row r="1297">
      <c r="A1297" s="294" t="s">
        <v>22220</v>
      </c>
      <c r="B1297" s="294"/>
      <c r="C1297" s="294"/>
      <c r="D1297" s="294"/>
      <c r="E1297" s="294"/>
      <c r="F1297" s="294"/>
    </row>
    <row r="1298">
      <c r="A1298" s="294" t="s">
        <v>22221</v>
      </c>
      <c r="B1298" s="294"/>
      <c r="C1298" s="294"/>
      <c r="D1298" s="294"/>
      <c r="E1298" s="294"/>
      <c r="F1298" s="294"/>
    </row>
    <row r="1299">
      <c r="A1299" s="294" t="s">
        <v>22222</v>
      </c>
      <c r="B1299" s="294"/>
      <c r="C1299" s="294"/>
      <c r="D1299" s="294"/>
      <c r="E1299" s="294"/>
      <c r="F1299" s="294"/>
    </row>
    <row r="1300">
      <c r="A1300" s="294"/>
      <c r="B1300" s="294"/>
      <c r="C1300" s="294"/>
      <c r="D1300" s="294"/>
      <c r="E1300" s="294"/>
      <c r="F1300" s="294"/>
    </row>
    <row r="1301">
      <c r="A1301" s="294"/>
      <c r="B1301" s="294"/>
      <c r="C1301" s="294"/>
      <c r="D1301" s="294"/>
      <c r="E1301" s="294"/>
      <c r="F1301" s="294"/>
    </row>
    <row r="1302">
      <c r="A1302" s="294" t="s">
        <v>21288</v>
      </c>
      <c r="B1302" s="294"/>
      <c r="C1302" s="294"/>
      <c r="D1302" s="294"/>
      <c r="E1302" s="294"/>
      <c r="F1302" s="294"/>
    </row>
    <row r="1303">
      <c r="A1303" s="294"/>
      <c r="B1303" s="294"/>
      <c r="C1303" s="294"/>
      <c r="D1303" s="294"/>
      <c r="E1303" s="294"/>
      <c r="F1303" s="294"/>
    </row>
    <row r="1304">
      <c r="A1304" s="294" t="s">
        <v>22223</v>
      </c>
      <c r="B1304" s="294"/>
      <c r="C1304" s="294"/>
      <c r="D1304" s="294"/>
      <c r="E1304" s="294"/>
      <c r="F1304" s="294"/>
    </row>
    <row r="1305">
      <c r="A1305" s="294"/>
      <c r="B1305" s="294"/>
      <c r="C1305" s="294"/>
      <c r="D1305" s="294"/>
      <c r="E1305" s="294"/>
      <c r="F1305" s="294"/>
    </row>
    <row r="1306">
      <c r="A1306" s="294" t="s">
        <v>22224</v>
      </c>
      <c r="B1306" s="294"/>
      <c r="C1306" s="294"/>
      <c r="D1306" s="294"/>
      <c r="E1306" s="294"/>
      <c r="F1306" s="294"/>
    </row>
    <row r="1307">
      <c r="A1307" s="294" t="s">
        <v>22225</v>
      </c>
      <c r="B1307" s="294"/>
      <c r="C1307" s="294"/>
      <c r="D1307" s="294"/>
      <c r="E1307" s="294"/>
      <c r="F1307" s="294"/>
    </row>
    <row r="1308">
      <c r="A1308" s="294" t="s">
        <v>22226</v>
      </c>
      <c r="B1308" s="294"/>
      <c r="C1308" s="294"/>
      <c r="D1308" s="294"/>
      <c r="E1308" s="294"/>
      <c r="F1308" s="294"/>
    </row>
    <row r="1309">
      <c r="A1309" s="294" t="s">
        <v>22227</v>
      </c>
      <c r="B1309" s="294"/>
      <c r="C1309" s="294"/>
      <c r="D1309" s="294"/>
      <c r="E1309" s="294"/>
      <c r="F1309" s="294"/>
    </row>
    <row r="1310">
      <c r="A1310" s="294" t="s">
        <v>22228</v>
      </c>
      <c r="B1310" s="294"/>
      <c r="C1310" s="294"/>
      <c r="D1310" s="294"/>
      <c r="E1310" s="294"/>
      <c r="F1310" s="294"/>
    </row>
    <row r="1311">
      <c r="A1311" s="294" t="s">
        <v>22229</v>
      </c>
      <c r="B1311" s="294"/>
      <c r="C1311" s="294"/>
      <c r="D1311" s="294"/>
      <c r="E1311" s="294"/>
      <c r="F1311" s="294"/>
    </row>
    <row r="1312">
      <c r="A1312" s="294" t="s">
        <v>22230</v>
      </c>
      <c r="B1312" s="294"/>
      <c r="C1312" s="294"/>
      <c r="D1312" s="294"/>
      <c r="E1312" s="294"/>
      <c r="F1312" s="294"/>
    </row>
    <row r="1313">
      <c r="A1313" s="294" t="s">
        <v>22231</v>
      </c>
      <c r="B1313" s="294"/>
      <c r="C1313" s="294"/>
      <c r="D1313" s="294"/>
      <c r="E1313" s="294"/>
      <c r="F1313" s="294"/>
    </row>
    <row r="1314">
      <c r="A1314" s="294" t="s">
        <v>22232</v>
      </c>
      <c r="B1314" s="294"/>
      <c r="C1314" s="294"/>
      <c r="D1314" s="294"/>
      <c r="E1314" s="294"/>
      <c r="F1314" s="294"/>
    </row>
    <row r="1315">
      <c r="A1315" s="294" t="s">
        <v>22233</v>
      </c>
      <c r="B1315" s="294"/>
      <c r="C1315" s="294"/>
      <c r="D1315" s="294"/>
      <c r="E1315" s="294"/>
      <c r="F1315" s="294"/>
    </row>
    <row r="1316">
      <c r="A1316" s="294"/>
      <c r="B1316" s="294"/>
      <c r="C1316" s="294"/>
      <c r="D1316" s="294"/>
      <c r="E1316" s="294"/>
      <c r="F1316" s="294"/>
    </row>
    <row r="1317">
      <c r="A1317" s="294" t="s">
        <v>21401</v>
      </c>
      <c r="B1317" s="294"/>
      <c r="C1317" s="294"/>
      <c r="D1317" s="294"/>
      <c r="E1317" s="294"/>
      <c r="F1317" s="294"/>
    </row>
    <row r="1318">
      <c r="A1318" s="294"/>
      <c r="B1318" s="294"/>
      <c r="C1318" s="294"/>
      <c r="D1318" s="294"/>
      <c r="E1318" s="294"/>
      <c r="F1318" s="294"/>
    </row>
    <row r="1319">
      <c r="A1319" s="294" t="s">
        <v>22234</v>
      </c>
      <c r="B1319" s="294"/>
      <c r="C1319" s="294"/>
      <c r="D1319" s="294"/>
      <c r="E1319" s="294"/>
      <c r="F1319" s="294"/>
    </row>
    <row r="1320">
      <c r="A1320" s="294" t="s">
        <v>22235</v>
      </c>
      <c r="B1320" s="294"/>
      <c r="C1320" s="294"/>
      <c r="D1320" s="294"/>
      <c r="E1320" s="294"/>
      <c r="F1320" s="294"/>
    </row>
    <row r="1321">
      <c r="A1321" s="294" t="s">
        <v>22236</v>
      </c>
      <c r="B1321" s="294"/>
      <c r="C1321" s="294"/>
      <c r="D1321" s="294"/>
      <c r="E1321" s="294"/>
      <c r="F1321" s="294"/>
    </row>
    <row r="1322">
      <c r="A1322" s="294" t="s">
        <v>22237</v>
      </c>
      <c r="B1322" s="294"/>
      <c r="C1322" s="294"/>
      <c r="D1322" s="294"/>
      <c r="E1322" s="294"/>
      <c r="F1322" s="294"/>
    </row>
    <row r="1323">
      <c r="A1323" s="294" t="s">
        <v>22238</v>
      </c>
      <c r="B1323" s="294"/>
      <c r="C1323" s="294"/>
      <c r="D1323" s="294"/>
      <c r="E1323" s="294"/>
      <c r="F1323" s="294"/>
    </row>
    <row r="1324">
      <c r="A1324" s="294"/>
      <c r="B1324" s="294"/>
      <c r="C1324" s="294"/>
      <c r="D1324" s="294"/>
      <c r="E1324" s="294"/>
      <c r="F1324" s="294"/>
    </row>
    <row r="1325">
      <c r="A1325" s="294" t="s">
        <v>22239</v>
      </c>
      <c r="B1325" s="294"/>
      <c r="C1325" s="294"/>
      <c r="D1325" s="294"/>
      <c r="E1325" s="294"/>
      <c r="F1325" s="294"/>
    </row>
    <row r="1326">
      <c r="A1326" s="294"/>
      <c r="B1326" s="294"/>
      <c r="C1326" s="294"/>
      <c r="D1326" s="294"/>
      <c r="E1326" s="294"/>
      <c r="F1326" s="294"/>
    </row>
    <row r="1327">
      <c r="A1327" s="294" t="s">
        <v>22240</v>
      </c>
      <c r="B1327" s="294"/>
      <c r="C1327" s="294"/>
      <c r="D1327" s="294"/>
      <c r="E1327" s="294"/>
      <c r="F1327" s="294"/>
    </row>
    <row r="1328">
      <c r="A1328" s="294" t="s">
        <v>22241</v>
      </c>
      <c r="B1328" s="294"/>
      <c r="C1328" s="294"/>
      <c r="D1328" s="294"/>
      <c r="E1328" s="294"/>
      <c r="F1328" s="294"/>
    </row>
    <row r="1329">
      <c r="A1329" s="294" t="s">
        <v>22242</v>
      </c>
      <c r="B1329" s="294"/>
      <c r="C1329" s="294"/>
      <c r="D1329" s="294"/>
      <c r="E1329" s="294"/>
      <c r="F1329" s="294"/>
    </row>
    <row r="1330">
      <c r="A1330" s="294" t="s">
        <v>22243</v>
      </c>
      <c r="B1330" s="294"/>
      <c r="C1330" s="294"/>
      <c r="D1330" s="294"/>
      <c r="E1330" s="294"/>
      <c r="F1330" s="294"/>
    </row>
    <row r="1331">
      <c r="A1331" s="294" t="s">
        <v>22244</v>
      </c>
      <c r="B1331" s="294"/>
      <c r="C1331" s="294"/>
      <c r="D1331" s="294"/>
      <c r="E1331" s="294"/>
      <c r="F1331" s="294"/>
    </row>
    <row r="1332">
      <c r="A1332" s="294" t="s">
        <v>22245</v>
      </c>
      <c r="B1332" s="294"/>
      <c r="C1332" s="294"/>
      <c r="D1332" s="294"/>
      <c r="E1332" s="294"/>
      <c r="F1332" s="294"/>
    </row>
    <row r="1333">
      <c r="A1333" s="294" t="str">
        <f>ARRAY_CONSTRAIN(ARRAYFORMULA(-ENT and Eye), 1, 1)</f>
        <v>#ERROR!</v>
      </c>
      <c r="B1333" s="294"/>
      <c r="C1333" s="294"/>
      <c r="D1333" s="294"/>
      <c r="E1333" s="294"/>
      <c r="F1333" s="294"/>
    </row>
    <row r="1334">
      <c r="A1334" s="294" t="s">
        <v>22246</v>
      </c>
      <c r="B1334" s="294"/>
      <c r="C1334" s="294"/>
      <c r="D1334" s="294"/>
      <c r="E1334" s="294"/>
      <c r="F1334" s="294"/>
    </row>
    <row r="1335">
      <c r="A1335" s="294" t="s">
        <v>22247</v>
      </c>
      <c r="B1335" s="294"/>
      <c r="C1335" s="294"/>
      <c r="D1335" s="294"/>
      <c r="E1335" s="294"/>
      <c r="F1335" s="294"/>
    </row>
    <row r="1336">
      <c r="A1336" s="294" t="s">
        <v>22248</v>
      </c>
      <c r="B1336" s="294"/>
      <c r="C1336" s="294"/>
      <c r="D1336" s="294"/>
      <c r="E1336" s="294"/>
      <c r="F1336" s="294"/>
    </row>
    <row r="1337">
      <c r="A1337" s="294" t="s">
        <v>22249</v>
      </c>
      <c r="B1337" s="294"/>
      <c r="C1337" s="294"/>
      <c r="D1337" s="294"/>
      <c r="E1337" s="294"/>
      <c r="F1337" s="294"/>
    </row>
    <row r="1338">
      <c r="A1338" s="294" t="s">
        <v>22250</v>
      </c>
      <c r="B1338" s="294"/>
      <c r="C1338" s="294"/>
      <c r="D1338" s="294"/>
      <c r="E1338" s="294"/>
      <c r="F1338" s="294"/>
    </row>
    <row r="1339">
      <c r="A1339" s="294" t="s">
        <v>22251</v>
      </c>
      <c r="B1339" s="294"/>
      <c r="C1339" s="294"/>
      <c r="D1339" s="294"/>
      <c r="E1339" s="294"/>
      <c r="F1339" s="294"/>
    </row>
    <row r="1340">
      <c r="A1340" s="294" t="s">
        <v>22252</v>
      </c>
      <c r="B1340" s="294"/>
      <c r="C1340" s="294"/>
      <c r="D1340" s="294"/>
      <c r="E1340" s="294"/>
      <c r="F1340" s="294"/>
    </row>
    <row r="1341">
      <c r="A1341" s="294" t="s">
        <v>22253</v>
      </c>
      <c r="B1341" s="294"/>
      <c r="C1341" s="294"/>
      <c r="D1341" s="294"/>
      <c r="E1341" s="294"/>
      <c r="F1341" s="294"/>
    </row>
    <row r="1342">
      <c r="A1342" s="294"/>
      <c r="B1342" s="294"/>
      <c r="C1342" s="294"/>
      <c r="D1342" s="294"/>
      <c r="E1342" s="294"/>
      <c r="F1342" s="294"/>
    </row>
    <row r="1343">
      <c r="A1343" s="294" t="s">
        <v>21990</v>
      </c>
      <c r="B1343" s="294"/>
      <c r="C1343" s="294"/>
      <c r="D1343" s="294"/>
      <c r="E1343" s="294"/>
      <c r="F1343" s="294"/>
    </row>
    <row r="1344">
      <c r="A1344" s="294"/>
      <c r="B1344" s="294"/>
      <c r="C1344" s="294"/>
      <c r="D1344" s="294"/>
      <c r="E1344" s="294"/>
      <c r="F1344" s="294"/>
    </row>
    <row r="1345">
      <c r="A1345" s="294" t="s">
        <v>22254</v>
      </c>
      <c r="B1345" s="294"/>
      <c r="C1345" s="294"/>
      <c r="D1345" s="294"/>
      <c r="E1345" s="294"/>
      <c r="F1345" s="294"/>
    </row>
    <row r="1346">
      <c r="A1346" s="294" t="s">
        <v>22255</v>
      </c>
      <c r="B1346" s="294"/>
      <c r="C1346" s="294"/>
      <c r="D1346" s="294"/>
      <c r="E1346" s="294"/>
      <c r="F1346" s="294"/>
    </row>
    <row r="1347">
      <c r="A1347" s="294" t="s">
        <v>22256</v>
      </c>
      <c r="B1347" s="294"/>
      <c r="C1347" s="294"/>
      <c r="D1347" s="294"/>
      <c r="E1347" s="294"/>
      <c r="F1347" s="294"/>
    </row>
    <row r="1348">
      <c r="A1348" s="294" t="s">
        <v>22257</v>
      </c>
      <c r="B1348" s="294"/>
      <c r="C1348" s="294"/>
      <c r="D1348" s="294"/>
      <c r="E1348" s="294"/>
      <c r="F1348" s="294"/>
    </row>
    <row r="1349">
      <c r="A1349" s="294" t="s">
        <v>22258</v>
      </c>
      <c r="B1349" s="294"/>
      <c r="C1349" s="294"/>
      <c r="D1349" s="294"/>
      <c r="E1349" s="294"/>
      <c r="F1349" s="294"/>
    </row>
    <row r="1350">
      <c r="A1350" s="294" t="s">
        <v>22259</v>
      </c>
      <c r="B1350" s="294"/>
      <c r="C1350" s="294"/>
      <c r="D1350" s="294"/>
      <c r="E1350" s="294"/>
      <c r="F1350" s="294"/>
    </row>
    <row r="1351">
      <c r="A1351" s="294" t="s">
        <v>22260</v>
      </c>
      <c r="B1351" s="294"/>
      <c r="C1351" s="294"/>
      <c r="D1351" s="294"/>
      <c r="E1351" s="294"/>
      <c r="F1351" s="294"/>
    </row>
    <row r="1352">
      <c r="A1352" s="294" t="s">
        <v>22261</v>
      </c>
      <c r="B1352" s="294"/>
      <c r="C1352" s="294"/>
      <c r="D1352" s="294"/>
      <c r="E1352" s="294"/>
      <c r="F1352" s="294"/>
    </row>
    <row r="1353">
      <c r="A1353" s="294" t="s">
        <v>22262</v>
      </c>
      <c r="B1353" s="294"/>
      <c r="C1353" s="294"/>
      <c r="D1353" s="294"/>
      <c r="E1353" s="294"/>
      <c r="F1353" s="294"/>
    </row>
    <row r="1354">
      <c r="A1354" s="294" t="s">
        <v>22263</v>
      </c>
      <c r="B1354" s="294"/>
      <c r="C1354" s="294"/>
      <c r="D1354" s="294"/>
      <c r="E1354" s="294"/>
      <c r="F1354" s="294"/>
    </row>
    <row r="1355">
      <c r="A1355" s="294" t="s">
        <v>22264</v>
      </c>
      <c r="B1355" s="294"/>
      <c r="C1355" s="294"/>
      <c r="D1355" s="294"/>
      <c r="E1355" s="294"/>
      <c r="F1355" s="294"/>
    </row>
    <row r="1356">
      <c r="A1356" s="294"/>
      <c r="B1356" s="294"/>
      <c r="C1356" s="294"/>
      <c r="D1356" s="294"/>
      <c r="E1356" s="294"/>
      <c r="F1356" s="294"/>
    </row>
    <row r="1357">
      <c r="A1357" s="294" t="s">
        <v>21312</v>
      </c>
      <c r="B1357" s="294"/>
      <c r="C1357" s="294"/>
      <c r="D1357" s="294"/>
      <c r="E1357" s="294"/>
      <c r="F1357" s="294"/>
    </row>
    <row r="1358">
      <c r="A1358" s="294" t="s">
        <v>22209</v>
      </c>
      <c r="B1358" s="294"/>
      <c r="C1358" s="294"/>
      <c r="D1358" s="294"/>
      <c r="E1358" s="294"/>
      <c r="F1358" s="294"/>
    </row>
    <row r="1359">
      <c r="A1359" s="294" t="s">
        <v>21314</v>
      </c>
      <c r="B1359" s="294"/>
      <c r="C1359" s="294"/>
      <c r="D1359" s="294"/>
      <c r="E1359" s="294"/>
      <c r="F1359" s="294"/>
    </row>
    <row r="1360">
      <c r="A1360" s="294" t="s">
        <v>22265</v>
      </c>
      <c r="B1360" s="294"/>
      <c r="C1360" s="294"/>
      <c r="D1360" s="294"/>
      <c r="E1360" s="294"/>
      <c r="F1360" s="294"/>
    </row>
    <row r="1361">
      <c r="A1361" s="294"/>
      <c r="B1361" s="294"/>
      <c r="C1361" s="294"/>
      <c r="D1361" s="294"/>
      <c r="E1361" s="294"/>
      <c r="F1361" s="294"/>
    </row>
    <row r="1362">
      <c r="A1362" s="294"/>
      <c r="B1362" s="294"/>
      <c r="C1362" s="294"/>
      <c r="D1362" s="294"/>
      <c r="E1362" s="294"/>
      <c r="F1362" s="294"/>
    </row>
    <row r="1363">
      <c r="A1363" s="294" t="s">
        <v>21315</v>
      </c>
      <c r="B1363" s="294"/>
      <c r="C1363" s="294"/>
      <c r="D1363" s="294"/>
      <c r="E1363" s="294"/>
      <c r="F1363" s="294"/>
    </row>
    <row r="1364">
      <c r="A1364" s="294"/>
      <c r="B1364" s="294"/>
      <c r="C1364" s="294"/>
      <c r="D1364" s="294"/>
      <c r="E1364" s="294"/>
      <c r="F1364" s="294"/>
    </row>
    <row r="1365">
      <c r="A1365" s="294"/>
      <c r="B1365" s="294"/>
      <c r="C1365" s="294"/>
      <c r="D1365" s="294"/>
      <c r="E1365" s="294"/>
      <c r="F1365" s="294"/>
    </row>
    <row r="1366">
      <c r="A1366" s="294" t="s">
        <v>22266</v>
      </c>
      <c r="B1366" s="294"/>
      <c r="C1366" s="294"/>
      <c r="D1366" s="294"/>
      <c r="E1366" s="294"/>
      <c r="F1366" s="294"/>
    </row>
    <row r="1367">
      <c r="A1367" s="294" t="s">
        <v>22267</v>
      </c>
      <c r="B1367" s="294"/>
      <c r="C1367" s="294"/>
      <c r="D1367" s="294"/>
      <c r="E1367" s="294"/>
      <c r="F1367" s="294"/>
    </row>
    <row r="1368">
      <c r="A1368" s="294" t="s">
        <v>22268</v>
      </c>
      <c r="B1368" s="294"/>
      <c r="C1368" s="294"/>
      <c r="D1368" s="294"/>
      <c r="E1368" s="294"/>
      <c r="F1368" s="294"/>
    </row>
    <row r="1369">
      <c r="A1369" s="294" t="s">
        <v>22269</v>
      </c>
      <c r="B1369" s="294"/>
      <c r="C1369" s="294"/>
      <c r="D1369" s="294"/>
      <c r="E1369" s="294"/>
      <c r="F1369" s="294"/>
    </row>
    <row r="1370">
      <c r="A1370" s="294" t="s">
        <v>22270</v>
      </c>
      <c r="B1370" s="294"/>
      <c r="C1370" s="294"/>
      <c r="D1370" s="294"/>
      <c r="E1370" s="294"/>
      <c r="F1370" s="294"/>
    </row>
    <row r="1371">
      <c r="A1371" s="294" t="s">
        <v>22271</v>
      </c>
      <c r="B1371" s="294"/>
      <c r="C1371" s="294"/>
      <c r="D1371" s="294"/>
      <c r="E1371" s="294"/>
      <c r="F1371" s="294"/>
    </row>
    <row r="1372">
      <c r="A1372" s="294" t="s">
        <v>22272</v>
      </c>
      <c r="B1372" s="294"/>
      <c r="C1372" s="294"/>
      <c r="D1372" s="294"/>
      <c r="E1372" s="294"/>
      <c r="F1372" s="294"/>
    </row>
    <row r="1373">
      <c r="A1373" s="294" t="s">
        <v>22273</v>
      </c>
      <c r="B1373" s="294"/>
      <c r="C1373" s="294"/>
      <c r="D1373" s="294"/>
      <c r="E1373" s="294"/>
      <c r="F1373" s="294"/>
    </row>
    <row r="1374">
      <c r="A1374" s="294" t="s">
        <v>22274</v>
      </c>
      <c r="B1374" s="294"/>
      <c r="C1374" s="294"/>
      <c r="D1374" s="294"/>
      <c r="E1374" s="294"/>
      <c r="F1374" s="294"/>
    </row>
    <row r="1375">
      <c r="A1375" s="294" t="s">
        <v>22275</v>
      </c>
      <c r="B1375" s="294"/>
      <c r="C1375" s="294"/>
      <c r="D1375" s="294"/>
      <c r="E1375" s="294"/>
      <c r="F1375" s="294"/>
    </row>
    <row r="1376">
      <c r="A1376" s="294" t="s">
        <v>22276</v>
      </c>
      <c r="B1376" s="294"/>
      <c r="C1376" s="294"/>
      <c r="D1376" s="294"/>
      <c r="E1376" s="294"/>
      <c r="F1376" s="294"/>
    </row>
    <row r="1377">
      <c r="A1377" s="294" t="s">
        <v>22277</v>
      </c>
      <c r="B1377" s="294"/>
      <c r="C1377" s="294"/>
      <c r="D1377" s="294"/>
      <c r="E1377" s="294"/>
      <c r="F1377" s="294"/>
    </row>
    <row r="1378">
      <c r="A1378" s="294" t="s">
        <v>22278</v>
      </c>
      <c r="B1378" s="294"/>
      <c r="C1378" s="294"/>
      <c r="D1378" s="294"/>
      <c r="E1378" s="294"/>
      <c r="F1378" s="294"/>
    </row>
    <row r="1379">
      <c r="A1379" s="294" t="s">
        <v>22279</v>
      </c>
      <c r="B1379" s="294"/>
      <c r="C1379" s="294"/>
      <c r="D1379" s="294"/>
      <c r="E1379" s="294"/>
      <c r="F1379" s="294"/>
    </row>
    <row r="1380">
      <c r="A1380" s="294" t="s">
        <v>22280</v>
      </c>
      <c r="B1380" s="294"/>
      <c r="C1380" s="294"/>
      <c r="D1380" s="294"/>
      <c r="E1380" s="294"/>
      <c r="F1380" s="294"/>
    </row>
    <row r="1381">
      <c r="A1381" s="294"/>
      <c r="B1381" s="294"/>
      <c r="C1381" s="294"/>
      <c r="D1381" s="294"/>
      <c r="E1381" s="294"/>
      <c r="F1381" s="294"/>
    </row>
    <row r="1382">
      <c r="A1382" s="294"/>
      <c r="B1382" s="294"/>
      <c r="C1382" s="294"/>
      <c r="D1382" s="294"/>
      <c r="E1382" s="294"/>
      <c r="F1382" s="294"/>
    </row>
    <row r="1383">
      <c r="A1383" s="294" t="s">
        <v>22281</v>
      </c>
      <c r="B1383" s="294"/>
      <c r="C1383" s="294"/>
      <c r="D1383" s="294"/>
      <c r="E1383" s="294"/>
      <c r="F1383" s="294"/>
    </row>
    <row r="1384">
      <c r="A1384" s="294"/>
      <c r="B1384" s="294"/>
      <c r="C1384" s="294"/>
      <c r="D1384" s="294"/>
      <c r="E1384" s="294"/>
      <c r="F1384" s="294"/>
    </row>
    <row r="1385">
      <c r="A1385" s="294" t="s">
        <v>22282</v>
      </c>
      <c r="B1385" s="294"/>
      <c r="C1385" s="294"/>
      <c r="D1385" s="294"/>
      <c r="E1385" s="294"/>
      <c r="F1385" s="294"/>
    </row>
    <row r="1386">
      <c r="A1386" s="294" t="s">
        <v>22283</v>
      </c>
      <c r="B1386" s="294"/>
      <c r="C1386" s="294"/>
      <c r="D1386" s="294"/>
      <c r="E1386" s="294"/>
      <c r="F1386" s="294"/>
    </row>
    <row r="1387">
      <c r="A1387" s="294" t="s">
        <v>22284</v>
      </c>
      <c r="B1387" s="294"/>
      <c r="C1387" s="294"/>
      <c r="D1387" s="294"/>
      <c r="E1387" s="294"/>
      <c r="F1387" s="294"/>
    </row>
    <row r="1388">
      <c r="A1388" s="294" t="s">
        <v>22285</v>
      </c>
      <c r="B1388" s="294"/>
      <c r="C1388" s="294"/>
      <c r="D1388" s="294"/>
      <c r="E1388" s="294"/>
      <c r="F1388" s="294"/>
    </row>
    <row r="1389">
      <c r="A1389" s="294" t="s">
        <v>22286</v>
      </c>
      <c r="B1389" s="294"/>
      <c r="C1389" s="294"/>
      <c r="D1389" s="294"/>
      <c r="E1389" s="294"/>
      <c r="F1389" s="294"/>
    </row>
    <row r="1390">
      <c r="A1390" s="294" t="s">
        <v>22287</v>
      </c>
      <c r="B1390" s="294"/>
      <c r="C1390" s="294"/>
      <c r="D1390" s="294"/>
      <c r="E1390" s="294"/>
      <c r="F1390" s="294"/>
    </row>
    <row r="1391">
      <c r="A1391" s="294" t="s">
        <v>22288</v>
      </c>
      <c r="B1391" s="294"/>
      <c r="C1391" s="294"/>
      <c r="D1391" s="294"/>
      <c r="E1391" s="294"/>
      <c r="F1391" s="294"/>
    </row>
    <row r="1392">
      <c r="A1392" s="294"/>
      <c r="B1392" s="294"/>
      <c r="C1392" s="294"/>
      <c r="D1392" s="294"/>
      <c r="E1392" s="294"/>
      <c r="F1392" s="294"/>
    </row>
    <row r="1393">
      <c r="A1393" s="294"/>
      <c r="B1393" s="294"/>
      <c r="C1393" s="294"/>
      <c r="D1393" s="294"/>
      <c r="E1393" s="294"/>
      <c r="F1393" s="294"/>
    </row>
    <row r="1394">
      <c r="A1394" s="294" t="s">
        <v>22025</v>
      </c>
      <c r="B1394" s="294"/>
      <c r="C1394" s="294"/>
      <c r="D1394" s="294"/>
      <c r="E1394" s="294"/>
      <c r="F1394" s="294"/>
    </row>
    <row r="1395">
      <c r="A1395" s="294"/>
      <c r="B1395" s="294"/>
      <c r="C1395" s="294"/>
      <c r="D1395" s="294"/>
      <c r="E1395" s="294"/>
      <c r="F1395" s="294"/>
    </row>
    <row r="1396">
      <c r="A1396" s="294" t="s">
        <v>22289</v>
      </c>
      <c r="B1396" s="294"/>
      <c r="C1396" s="294"/>
      <c r="D1396" s="294"/>
      <c r="E1396" s="294"/>
      <c r="F1396" s="294"/>
    </row>
    <row r="1397">
      <c r="A1397" s="294" t="s">
        <v>22290</v>
      </c>
      <c r="B1397" s="294"/>
      <c r="C1397" s="294"/>
      <c r="D1397" s="294"/>
      <c r="E1397" s="294"/>
      <c r="F1397" s="294"/>
    </row>
    <row r="1398">
      <c r="A1398" s="294" t="s">
        <v>22291</v>
      </c>
      <c r="B1398" s="294"/>
      <c r="C1398" s="294"/>
      <c r="D1398" s="294"/>
      <c r="E1398" s="294"/>
      <c r="F1398" s="294"/>
    </row>
    <row r="1399">
      <c r="A1399" s="294" t="s">
        <v>22292</v>
      </c>
      <c r="B1399" s="294"/>
      <c r="C1399" s="294"/>
      <c r="D1399" s="294"/>
      <c r="E1399" s="294"/>
      <c r="F1399" s="294"/>
    </row>
    <row r="1400">
      <c r="A1400" s="294" t="s">
        <v>22293</v>
      </c>
      <c r="B1400" s="294"/>
      <c r="C1400" s="294"/>
      <c r="D1400" s="294"/>
      <c r="E1400" s="294"/>
      <c r="F1400" s="294"/>
    </row>
    <row r="1401">
      <c r="A1401" s="294" t="s">
        <v>22294</v>
      </c>
      <c r="B1401" s="294"/>
      <c r="C1401" s="294"/>
      <c r="D1401" s="294"/>
      <c r="E1401" s="294"/>
      <c r="F1401" s="294"/>
    </row>
    <row r="1402">
      <c r="A1402" s="294" t="s">
        <v>22295</v>
      </c>
      <c r="B1402" s="294"/>
      <c r="C1402" s="294"/>
      <c r="D1402" s="294"/>
      <c r="E1402" s="294"/>
      <c r="F1402" s="294"/>
    </row>
    <row r="1403">
      <c r="A1403" s="294" t="s">
        <v>22296</v>
      </c>
      <c r="B1403" s="294"/>
      <c r="C1403" s="294"/>
      <c r="D1403" s="294"/>
      <c r="E1403" s="294"/>
      <c r="F1403" s="294"/>
    </row>
    <row r="1404">
      <c r="A1404" s="294"/>
      <c r="B1404" s="294"/>
      <c r="C1404" s="294"/>
      <c r="D1404" s="294"/>
      <c r="E1404" s="294"/>
      <c r="F1404" s="294"/>
    </row>
    <row r="1405">
      <c r="A1405" s="294" t="s">
        <v>22297</v>
      </c>
      <c r="B1405" s="294"/>
      <c r="C1405" s="294"/>
      <c r="D1405" s="294"/>
      <c r="E1405" s="294"/>
      <c r="F1405" s="294"/>
    </row>
    <row r="1406">
      <c r="A1406" s="294"/>
      <c r="B1406" s="294"/>
      <c r="C1406" s="294"/>
      <c r="D1406" s="294"/>
      <c r="E1406" s="294"/>
      <c r="F1406" s="294"/>
    </row>
    <row r="1407">
      <c r="A1407" s="294" t="s">
        <v>22298</v>
      </c>
      <c r="B1407" s="294"/>
      <c r="C1407" s="294"/>
      <c r="D1407" s="294"/>
      <c r="E1407" s="294"/>
      <c r="F1407" s="294"/>
    </row>
    <row r="1408">
      <c r="A1408" s="294" t="s">
        <v>22299</v>
      </c>
      <c r="B1408" s="294"/>
      <c r="C1408" s="294"/>
      <c r="D1408" s="294"/>
      <c r="E1408" s="294"/>
      <c r="F1408" s="294"/>
    </row>
    <row r="1409">
      <c r="A1409" s="294" t="s">
        <v>22300</v>
      </c>
      <c r="B1409" s="294"/>
      <c r="C1409" s="294"/>
      <c r="D1409" s="294"/>
      <c r="E1409" s="294"/>
      <c r="F1409" s="294"/>
    </row>
    <row r="1410">
      <c r="A1410" s="294" t="s">
        <v>22301</v>
      </c>
      <c r="B1410" s="294"/>
      <c r="C1410" s="294"/>
      <c r="D1410" s="294"/>
      <c r="E1410" s="294"/>
      <c r="F1410" s="294"/>
    </row>
    <row r="1411">
      <c r="A1411" s="294"/>
      <c r="B1411" s="294"/>
      <c r="C1411" s="294"/>
      <c r="D1411" s="294"/>
      <c r="E1411" s="294"/>
      <c r="F1411" s="294"/>
    </row>
    <row r="1412">
      <c r="A1412" s="294" t="s">
        <v>22302</v>
      </c>
      <c r="B1412" s="294"/>
      <c r="C1412" s="294"/>
      <c r="D1412" s="294"/>
      <c r="E1412" s="294"/>
      <c r="F1412" s="294"/>
    </row>
    <row r="1413">
      <c r="A1413" s="294"/>
      <c r="B1413" s="294"/>
      <c r="C1413" s="294"/>
      <c r="D1413" s="294"/>
      <c r="E1413" s="294"/>
      <c r="F1413" s="294"/>
    </row>
    <row r="1414">
      <c r="A1414" s="294" t="s">
        <v>22303</v>
      </c>
      <c r="B1414" s="294"/>
      <c r="C1414" s="294"/>
      <c r="D1414" s="294"/>
      <c r="E1414" s="294"/>
      <c r="F1414" s="294"/>
    </row>
    <row r="1415">
      <c r="A1415" s="294" t="s">
        <v>22304</v>
      </c>
      <c r="B1415" s="294"/>
      <c r="C1415" s="294"/>
      <c r="D1415" s="294"/>
      <c r="E1415" s="294"/>
      <c r="F1415" s="294"/>
    </row>
    <row r="1416">
      <c r="A1416" s="294" t="s">
        <v>22305</v>
      </c>
      <c r="B1416" s="294"/>
      <c r="C1416" s="294"/>
      <c r="D1416" s="294"/>
      <c r="E1416" s="294"/>
      <c r="F1416" s="294"/>
    </row>
    <row r="1417">
      <c r="A1417" s="294" t="s">
        <v>22306</v>
      </c>
      <c r="B1417" s="294"/>
      <c r="C1417" s="294"/>
      <c r="D1417" s="294"/>
      <c r="E1417" s="294"/>
      <c r="F1417" s="294"/>
    </row>
    <row r="1418">
      <c r="A1418" s="294" t="s">
        <v>22307</v>
      </c>
      <c r="B1418" s="294"/>
      <c r="C1418" s="294"/>
      <c r="D1418" s="294"/>
      <c r="E1418" s="294"/>
      <c r="F1418" s="294"/>
    </row>
    <row r="1419">
      <c r="A1419" s="294"/>
      <c r="B1419" s="294"/>
      <c r="C1419" s="294"/>
      <c r="D1419" s="294"/>
      <c r="E1419" s="294"/>
      <c r="F1419" s="294"/>
    </row>
    <row r="1420">
      <c r="A1420" s="294" t="s">
        <v>22308</v>
      </c>
      <c r="B1420" s="294"/>
      <c r="C1420" s="294"/>
      <c r="D1420" s="294"/>
      <c r="E1420" s="294"/>
      <c r="F1420" s="294"/>
    </row>
    <row r="1421">
      <c r="A1421" s="294"/>
      <c r="B1421" s="294"/>
      <c r="C1421" s="294"/>
      <c r="D1421" s="294"/>
      <c r="E1421" s="294"/>
      <c r="F1421" s="294"/>
    </row>
    <row r="1422">
      <c r="A1422" s="294" t="s">
        <v>22309</v>
      </c>
      <c r="B1422" s="294"/>
      <c r="C1422" s="294"/>
      <c r="D1422" s="294"/>
      <c r="E1422" s="294"/>
      <c r="F1422" s="294"/>
    </row>
    <row r="1423">
      <c r="A1423" s="294" t="s">
        <v>22310</v>
      </c>
      <c r="B1423" s="294"/>
      <c r="C1423" s="294"/>
      <c r="D1423" s="294"/>
      <c r="E1423" s="294"/>
      <c r="F1423" s="294"/>
    </row>
    <row r="1424">
      <c r="A1424" s="294" t="s">
        <v>22311</v>
      </c>
      <c r="B1424" s="294"/>
      <c r="C1424" s="294"/>
      <c r="D1424" s="294"/>
      <c r="E1424" s="294"/>
      <c r="F1424" s="294"/>
    </row>
    <row r="1425">
      <c r="A1425" s="294" t="s">
        <v>22312</v>
      </c>
      <c r="B1425" s="294"/>
      <c r="C1425" s="294"/>
      <c r="D1425" s="294"/>
      <c r="E1425" s="294"/>
      <c r="F1425" s="294"/>
    </row>
    <row r="1426">
      <c r="A1426" s="294" t="str">
        <f>ARRAY_CONSTRAIN(ARRAYFORMULA(-signs of Majjā avapāta(Brain matter exposure)), 1, 1)</f>
        <v>#ERROR!</v>
      </c>
      <c r="B1426" s="294"/>
      <c r="C1426" s="294"/>
      <c r="D1426" s="294"/>
      <c r="E1426" s="294"/>
      <c r="F1426" s="294"/>
    </row>
    <row r="1427">
      <c r="A1427" s="294" t="s">
        <v>22313</v>
      </c>
      <c r="B1427" s="294"/>
      <c r="C1427" s="294"/>
      <c r="D1427" s="294"/>
      <c r="E1427" s="294"/>
      <c r="F1427" s="294"/>
    </row>
    <row r="1428">
      <c r="A1428" s="294" t="str">
        <f>-Yograj Guggulu, Lakshādi Guggulu – bone healing</f>
        <v>#ERROR!</v>
      </c>
      <c r="B1428" s="294"/>
      <c r="C1428" s="294"/>
      <c r="D1428" s="294"/>
      <c r="E1428" s="294"/>
      <c r="F1428" s="294"/>
    </row>
    <row r="1429">
      <c r="A1429" s="294" t="str">
        <f>-Abha Guggulu, Rasnā Saptaka Kaṣāya</f>
        <v>#ERROR!</v>
      </c>
      <c r="B1429" s="294"/>
      <c r="C1429" s="294"/>
      <c r="D1429" s="294"/>
      <c r="E1429" s="294"/>
      <c r="F1429" s="294"/>
    </row>
    <row r="1430">
      <c r="A1430" s="294" t="s">
        <v>22314</v>
      </c>
      <c r="B1430" s="294"/>
      <c r="C1430" s="294"/>
      <c r="D1430" s="294"/>
      <c r="E1430" s="294"/>
      <c r="F1430" s="294"/>
    </row>
    <row r="1431">
      <c r="A1431" s="294" t="str">
        <f>-Ghṛta preparations: Brahmi Ghṛta, Kalyāka Ghṛta – for neurological symptoms</f>
        <v>#ERROR!</v>
      </c>
      <c r="B1431" s="294"/>
      <c r="C1431" s="294"/>
      <c r="D1431" s="294"/>
      <c r="E1431" s="294"/>
      <c r="F1431" s="294"/>
    </row>
    <row r="1432">
      <c r="A1432" s="294" t="s">
        <v>22315</v>
      </c>
      <c r="B1432" s="294"/>
      <c r="C1432" s="294"/>
      <c r="D1432" s="294"/>
      <c r="E1432" s="294"/>
      <c r="F1432" s="294"/>
    </row>
    <row r="1433">
      <c r="A1433" s="294" t="s">
        <v>22316</v>
      </c>
      <c r="B1433" s="294"/>
      <c r="C1433" s="294"/>
      <c r="D1433" s="294"/>
      <c r="E1433" s="294"/>
      <c r="F1433" s="294"/>
    </row>
    <row r="1434">
      <c r="A1434" s="294" t="s">
        <v>22317</v>
      </c>
      <c r="B1434" s="294"/>
      <c r="C1434" s="294"/>
      <c r="D1434" s="294"/>
      <c r="E1434" s="294"/>
      <c r="F1434" s="294"/>
    </row>
    <row r="1435">
      <c r="A1435" s="294" t="s">
        <v>22318</v>
      </c>
      <c r="B1435" s="294"/>
      <c r="C1435" s="294"/>
      <c r="D1435" s="294"/>
      <c r="E1435" s="294"/>
      <c r="F1435" s="294"/>
    </row>
    <row r="1436">
      <c r="A1436" s="294" t="s">
        <v>22319</v>
      </c>
      <c r="B1436" s="294"/>
      <c r="C1436" s="294"/>
      <c r="D1436" s="294"/>
      <c r="E1436" s="294"/>
      <c r="F1436" s="294"/>
    </row>
    <row r="1437">
      <c r="A1437" s="294" t="s">
        <v>22320</v>
      </c>
      <c r="B1437" s="294"/>
      <c r="C1437" s="294"/>
      <c r="D1437" s="294"/>
      <c r="E1437" s="294"/>
      <c r="F1437" s="294"/>
    </row>
    <row r="1438">
      <c r="A1438" s="294" t="s">
        <v>22321</v>
      </c>
      <c r="B1438" s="294"/>
      <c r="C1438" s="294"/>
      <c r="D1438" s="294"/>
      <c r="E1438" s="294"/>
      <c r="F1438" s="294"/>
    </row>
    <row r="1439">
      <c r="A1439" s="294" t="s">
        <v>22322</v>
      </c>
      <c r="B1439" s="294"/>
      <c r="C1439" s="294"/>
      <c r="D1439" s="294"/>
      <c r="E1439" s="294"/>
      <c r="F1439" s="294"/>
    </row>
    <row r="1440">
      <c r="A1440" s="294"/>
      <c r="B1440" s="294"/>
      <c r="C1440" s="294"/>
      <c r="D1440" s="294"/>
      <c r="E1440" s="294"/>
      <c r="F1440" s="294"/>
    </row>
    <row r="1441">
      <c r="A1441" s="294" t="s">
        <v>21312</v>
      </c>
      <c r="B1441" s="294"/>
      <c r="C1441" s="294"/>
      <c r="D1441" s="294"/>
      <c r="E1441" s="294"/>
      <c r="F1441" s="294"/>
    </row>
    <row r="1442">
      <c r="A1442" s="294" t="s">
        <v>22323</v>
      </c>
      <c r="B1442" s="294"/>
      <c r="C1442" s="294"/>
      <c r="D1442" s="294"/>
      <c r="E1442" s="294"/>
      <c r="F1442" s="294"/>
    </row>
    <row r="1443">
      <c r="A1443" s="294" t="s">
        <v>22324</v>
      </c>
      <c r="B1443" s="294"/>
      <c r="C1443" s="294"/>
      <c r="D1443" s="294"/>
      <c r="E1443" s="294"/>
      <c r="F1443" s="294"/>
    </row>
    <row r="1444">
      <c r="A1444" s="294" t="s">
        <v>22325</v>
      </c>
      <c r="B1444" s="294"/>
      <c r="C1444" s="294"/>
      <c r="D1444" s="294"/>
      <c r="E1444" s="294"/>
      <c r="F1444" s="294"/>
    </row>
    <row r="1445">
      <c r="A1445" s="294"/>
      <c r="B1445" s="294"/>
      <c r="C1445" s="294"/>
      <c r="D1445" s="294"/>
      <c r="E1445" s="294"/>
      <c r="F1445" s="294"/>
    </row>
    <row r="1446">
      <c r="A1446" s="294" t="s">
        <v>21272</v>
      </c>
      <c r="B1446" s="294"/>
      <c r="C1446" s="294"/>
      <c r="D1446" s="294"/>
      <c r="E1446" s="294"/>
      <c r="F1446" s="294"/>
    </row>
    <row r="1447">
      <c r="A1447" s="294"/>
      <c r="B1447" s="294"/>
      <c r="C1447" s="294"/>
      <c r="D1447" s="294"/>
      <c r="E1447" s="294"/>
      <c r="F1447" s="294"/>
    </row>
    <row r="1448">
      <c r="A1448" s="294" t="s">
        <v>22326</v>
      </c>
      <c r="B1448" s="294"/>
      <c r="C1448" s="294"/>
      <c r="D1448" s="294"/>
      <c r="E1448" s="294"/>
      <c r="F1448" s="294"/>
    </row>
    <row r="1449">
      <c r="A1449" s="294" t="str">
        <f t="array" ref="A1449">-Krodha(Anger)</f>
        <v>#NAME?</v>
      </c>
      <c r="B1449" s="294"/>
      <c r="C1449" s="294"/>
      <c r="D1449" s="294"/>
      <c r="E1449" s="294"/>
      <c r="F1449" s="294"/>
    </row>
    <row r="1450">
      <c r="A1450" s="294" t="str">
        <f t="array" ref="A1450">-Shoka(Grief)</f>
        <v>#NAME?</v>
      </c>
      <c r="B1450" s="294"/>
      <c r="C1450" s="294"/>
      <c r="D1450" s="294"/>
      <c r="E1450" s="294"/>
      <c r="F1450" s="294"/>
    </row>
    <row r="1451">
      <c r="A1451" s="294" t="str">
        <f t="array" ref="A1451">-Shrama(Exertion)</f>
        <v>#NAME?</v>
      </c>
      <c r="B1451" s="294"/>
      <c r="C1451" s="294"/>
      <c r="D1451" s="294"/>
      <c r="E1451" s="294"/>
      <c r="F1451" s="294"/>
    </row>
    <row r="1452">
      <c r="A1452" s="294" t="str">
        <f>ARRAY_CONSTRAIN(ARRAYFORMULA(-Nidra nasha(loss of sleep)), 1, 1)</f>
        <v>#ERROR!</v>
      </c>
      <c r="B1452" s="294"/>
      <c r="C1452" s="294"/>
      <c r="D1452" s="294"/>
      <c r="E1452" s="294"/>
      <c r="F1452" s="294"/>
    </row>
    <row r="1453">
      <c r="A1453" s="294" t="str">
        <f>ARRAY_CONSTRAIN(ARRAYFORMULA(-Vega dharana(Suppression of natural urges)), 1, 1)</f>
        <v>#ERROR!</v>
      </c>
      <c r="B1453" s="294"/>
      <c r="C1453" s="294"/>
      <c r="D1453" s="294"/>
      <c r="E1453" s="294"/>
      <c r="F1453" s="294"/>
    </row>
    <row r="1454">
      <c r="A1454" s="294" t="s">
        <v>22327</v>
      </c>
      <c r="B1454" s="294"/>
      <c r="C1454" s="294"/>
      <c r="D1454" s="294"/>
      <c r="E1454" s="294"/>
      <c r="F1454" s="294"/>
    </row>
    <row r="1455">
      <c r="A1455" s="294" t="s">
        <v>22328</v>
      </c>
      <c r="B1455" s="294"/>
      <c r="C1455" s="294"/>
      <c r="D1455" s="294"/>
      <c r="E1455" s="294"/>
      <c r="F1455" s="294"/>
    </row>
    <row r="1456">
      <c r="A1456" s="294"/>
      <c r="B1456" s="294"/>
      <c r="C1456" s="294"/>
      <c r="D1456" s="294"/>
      <c r="E1456" s="294"/>
      <c r="F1456" s="294"/>
    </row>
    <row r="1457">
      <c r="A1457" s="294" t="s">
        <v>22329</v>
      </c>
      <c r="B1457" s="294"/>
      <c r="C1457" s="294"/>
      <c r="D1457" s="294"/>
      <c r="E1457" s="294"/>
      <c r="F1457" s="294"/>
    </row>
    <row r="1458">
      <c r="A1458" s="294"/>
      <c r="B1458" s="294"/>
      <c r="C1458" s="294"/>
      <c r="D1458" s="294"/>
      <c r="E1458" s="294"/>
      <c r="F1458" s="294"/>
    </row>
    <row r="1459">
      <c r="A1459" s="294" t="s">
        <v>22330</v>
      </c>
      <c r="B1459" s="294"/>
      <c r="C1459" s="294"/>
      <c r="D1459" s="294"/>
      <c r="E1459" s="294"/>
      <c r="F1459" s="294"/>
    </row>
    <row r="1460">
      <c r="A1460" s="294" t="s">
        <v>22331</v>
      </c>
      <c r="B1460" s="294"/>
      <c r="C1460" s="294"/>
      <c r="D1460" s="294"/>
      <c r="E1460" s="294"/>
      <c r="F1460" s="294"/>
    </row>
    <row r="1461">
      <c r="A1461" s="294" t="s">
        <v>22332</v>
      </c>
      <c r="B1461" s="294"/>
      <c r="C1461" s="294"/>
      <c r="D1461" s="294"/>
      <c r="E1461" s="294"/>
      <c r="F1461" s="294"/>
    </row>
    <row r="1462">
      <c r="A1462" s="294" t="s">
        <v>22333</v>
      </c>
      <c r="B1462" s="294"/>
      <c r="C1462" s="294"/>
      <c r="D1462" s="294"/>
      <c r="E1462" s="294"/>
      <c r="F1462" s="294"/>
    </row>
    <row r="1463">
      <c r="A1463" s="294"/>
      <c r="B1463" s="294"/>
      <c r="C1463" s="294"/>
      <c r="D1463" s="294"/>
      <c r="E1463" s="294"/>
      <c r="F1463" s="294"/>
    </row>
    <row r="1464">
      <c r="A1464" s="294" t="s">
        <v>22334</v>
      </c>
      <c r="B1464" s="294"/>
      <c r="C1464" s="294"/>
      <c r="D1464" s="294"/>
      <c r="E1464" s="294"/>
      <c r="F1464" s="294"/>
    </row>
    <row r="1465">
      <c r="A1465" s="294"/>
      <c r="B1465" s="294"/>
      <c r="C1465" s="294"/>
      <c r="D1465" s="294"/>
      <c r="E1465" s="294"/>
      <c r="F1465" s="294"/>
    </row>
    <row r="1466">
      <c r="A1466" s="294" t="s">
        <v>22335</v>
      </c>
      <c r="B1466" s="294"/>
      <c r="C1466" s="294"/>
      <c r="D1466" s="294"/>
      <c r="E1466" s="294"/>
      <c r="F1466" s="294"/>
    </row>
    <row r="1467">
      <c r="A1467" s="294" t="s">
        <v>22336</v>
      </c>
      <c r="B1467" s="294"/>
      <c r="C1467" s="294"/>
      <c r="D1467" s="294"/>
      <c r="E1467" s="294"/>
      <c r="F1467" s="294"/>
    </row>
    <row r="1468">
      <c r="A1468" s="294" t="s">
        <v>22337</v>
      </c>
      <c r="B1468" s="294"/>
      <c r="C1468" s="294"/>
      <c r="D1468" s="294"/>
      <c r="E1468" s="294"/>
      <c r="F1468" s="294"/>
    </row>
    <row r="1469">
      <c r="A1469" s="294" t="s">
        <v>22338</v>
      </c>
      <c r="B1469" s="294"/>
      <c r="C1469" s="294"/>
      <c r="D1469" s="294"/>
      <c r="E1469" s="294"/>
      <c r="F1469" s="294"/>
    </row>
    <row r="1470">
      <c r="A1470" s="294"/>
      <c r="B1470" s="294"/>
      <c r="C1470" s="294"/>
      <c r="D1470" s="294"/>
      <c r="E1470" s="294"/>
      <c r="F1470" s="294"/>
    </row>
    <row r="1471">
      <c r="A1471" s="294" t="s">
        <v>21292</v>
      </c>
      <c r="B1471" s="294"/>
      <c r="C1471" s="294"/>
      <c r="D1471" s="294"/>
      <c r="E1471" s="294"/>
      <c r="F1471" s="294"/>
    </row>
    <row r="1472">
      <c r="A1472" s="294"/>
      <c r="B1472" s="294"/>
      <c r="C1472" s="294"/>
      <c r="D1472" s="294"/>
      <c r="E1472" s="294"/>
      <c r="F1472" s="294"/>
    </row>
    <row r="1473">
      <c r="A1473" s="294" t="s">
        <v>22339</v>
      </c>
      <c r="B1473" s="294"/>
      <c r="C1473" s="294"/>
      <c r="D1473" s="294"/>
      <c r="E1473" s="294"/>
      <c r="F1473" s="294"/>
    </row>
    <row r="1474">
      <c r="A1474" s="294" t="s">
        <v>22340</v>
      </c>
      <c r="B1474" s="294"/>
      <c r="C1474" s="294"/>
      <c r="D1474" s="294"/>
      <c r="E1474" s="294"/>
      <c r="F1474" s="294"/>
    </row>
    <row r="1475">
      <c r="A1475" s="294" t="s">
        <v>22341</v>
      </c>
      <c r="B1475" s="294"/>
      <c r="C1475" s="294"/>
      <c r="D1475" s="294"/>
      <c r="E1475" s="294"/>
      <c r="F1475" s="294"/>
    </row>
    <row r="1476">
      <c r="A1476" s="294" t="s">
        <v>22342</v>
      </c>
      <c r="B1476" s="294"/>
      <c r="C1476" s="294"/>
      <c r="D1476" s="294"/>
      <c r="E1476" s="294"/>
      <c r="F1476" s="294"/>
    </row>
    <row r="1477">
      <c r="A1477" s="294" t="s">
        <v>22343</v>
      </c>
      <c r="B1477" s="294"/>
      <c r="C1477" s="294"/>
      <c r="D1477" s="294"/>
      <c r="E1477" s="294"/>
      <c r="F1477" s="294"/>
    </row>
    <row r="1478">
      <c r="A1478" s="294" t="s">
        <v>22344</v>
      </c>
      <c r="B1478" s="294"/>
      <c r="C1478" s="294"/>
      <c r="D1478" s="294"/>
      <c r="E1478" s="294"/>
      <c r="F1478" s="294"/>
    </row>
    <row r="1479">
      <c r="A1479" s="294" t="s">
        <v>22345</v>
      </c>
      <c r="B1479" s="294"/>
      <c r="C1479" s="294"/>
      <c r="D1479" s="294"/>
      <c r="E1479" s="294"/>
      <c r="F1479" s="294"/>
    </row>
    <row r="1480">
      <c r="A1480" s="294" t="s">
        <v>22346</v>
      </c>
      <c r="B1480" s="294"/>
      <c r="C1480" s="294"/>
      <c r="D1480" s="294"/>
      <c r="E1480" s="294"/>
      <c r="F1480" s="294"/>
    </row>
    <row r="1481">
      <c r="A1481" s="294" t="s">
        <v>22347</v>
      </c>
      <c r="B1481" s="294"/>
      <c r="C1481" s="294"/>
      <c r="D1481" s="294"/>
      <c r="E1481" s="294"/>
      <c r="F1481" s="294"/>
    </row>
    <row r="1482">
      <c r="A1482" s="294"/>
      <c r="B1482" s="294"/>
      <c r="C1482" s="294"/>
      <c r="D1482" s="294"/>
      <c r="E1482" s="294"/>
      <c r="F1482" s="294"/>
    </row>
    <row r="1483">
      <c r="A1483" s="294" t="s">
        <v>21760</v>
      </c>
      <c r="B1483" s="294"/>
      <c r="C1483" s="294"/>
      <c r="D1483" s="294"/>
      <c r="E1483" s="294"/>
      <c r="F1483" s="294"/>
    </row>
    <row r="1484">
      <c r="A1484" s="294"/>
      <c r="B1484" s="294"/>
      <c r="C1484" s="294"/>
      <c r="D1484" s="294"/>
      <c r="E1484" s="294"/>
      <c r="F1484" s="294"/>
    </row>
    <row r="1485">
      <c r="A1485" s="294" t="s">
        <v>22348</v>
      </c>
      <c r="B1485" s="294"/>
      <c r="C1485" s="294"/>
      <c r="D1485" s="294"/>
      <c r="E1485" s="294"/>
      <c r="F1485" s="294"/>
    </row>
    <row r="1486">
      <c r="A1486" s="294" t="s">
        <v>22349</v>
      </c>
      <c r="B1486" s="294"/>
      <c r="C1486" s="294"/>
      <c r="D1486" s="294"/>
      <c r="E1486" s="294"/>
      <c r="F1486" s="294"/>
    </row>
    <row r="1487">
      <c r="A1487" s="294" t="s">
        <v>22350</v>
      </c>
      <c r="B1487" s="294"/>
      <c r="C1487" s="294"/>
      <c r="D1487" s="294"/>
      <c r="E1487" s="294"/>
      <c r="F1487" s="294"/>
    </row>
    <row r="1488">
      <c r="A1488" s="294" t="s">
        <v>22351</v>
      </c>
      <c r="B1488" s="294"/>
      <c r="C1488" s="294"/>
      <c r="D1488" s="294"/>
      <c r="E1488" s="294"/>
      <c r="F1488" s="294"/>
    </row>
    <row r="1489">
      <c r="A1489" s="294" t="s">
        <v>22352</v>
      </c>
      <c r="B1489" s="294"/>
      <c r="C1489" s="294"/>
      <c r="D1489" s="294"/>
      <c r="E1489" s="294"/>
      <c r="F1489" s="294"/>
    </row>
    <row r="1490">
      <c r="A1490" s="294"/>
      <c r="B1490" s="294"/>
      <c r="C1490" s="294"/>
      <c r="D1490" s="294"/>
      <c r="E1490" s="294"/>
      <c r="F1490" s="294"/>
    </row>
    <row r="1491">
      <c r="A1491" s="294"/>
      <c r="B1491" s="294"/>
      <c r="C1491" s="294"/>
      <c r="D1491" s="294"/>
      <c r="E1491" s="294"/>
      <c r="F1491" s="294"/>
    </row>
    <row r="1492">
      <c r="A1492" s="294" t="s">
        <v>22353</v>
      </c>
      <c r="B1492" s="294"/>
      <c r="C1492" s="294"/>
      <c r="D1492" s="294"/>
      <c r="E1492" s="294"/>
      <c r="F1492" s="294"/>
    </row>
    <row r="1493">
      <c r="A1493" s="294"/>
      <c r="B1493" s="294"/>
      <c r="C1493" s="294"/>
      <c r="D1493" s="294"/>
      <c r="E1493" s="294"/>
      <c r="F1493" s="294"/>
    </row>
    <row r="1494">
      <c r="A1494" s="294" t="s">
        <v>22354</v>
      </c>
      <c r="B1494" s="294"/>
      <c r="C1494" s="294"/>
      <c r="D1494" s="294"/>
      <c r="E1494" s="294"/>
      <c r="F1494" s="294"/>
    </row>
    <row r="1495">
      <c r="A1495" s="294" t="s">
        <v>22355</v>
      </c>
      <c r="B1495" s="294"/>
      <c r="C1495" s="294"/>
      <c r="D1495" s="294"/>
      <c r="E1495" s="294"/>
      <c r="F1495" s="294"/>
    </row>
    <row r="1496">
      <c r="A1496" s="294" t="s">
        <v>22356</v>
      </c>
      <c r="B1496" s="294"/>
      <c r="C1496" s="294"/>
      <c r="D1496" s="294"/>
      <c r="E1496" s="294"/>
      <c r="F1496" s="294"/>
    </row>
    <row r="1497">
      <c r="A1497" s="294" t="s">
        <v>22357</v>
      </c>
      <c r="B1497" s="294"/>
      <c r="C1497" s="294"/>
      <c r="D1497" s="294"/>
      <c r="E1497" s="294"/>
      <c r="F1497" s="294"/>
    </row>
    <row r="1498">
      <c r="A1498" s="294" t="s">
        <v>22358</v>
      </c>
      <c r="B1498" s="294"/>
      <c r="C1498" s="294"/>
      <c r="D1498" s="294"/>
      <c r="E1498" s="294"/>
      <c r="F1498" s="294"/>
    </row>
    <row r="1499">
      <c r="A1499" s="294" t="s">
        <v>22359</v>
      </c>
      <c r="B1499" s="294"/>
      <c r="C1499" s="294"/>
      <c r="D1499" s="294"/>
      <c r="E1499" s="294"/>
      <c r="F1499" s="294"/>
    </row>
    <row r="1500">
      <c r="A1500" s="294" t="s">
        <v>22360</v>
      </c>
      <c r="B1500" s="294"/>
      <c r="C1500" s="294"/>
      <c r="D1500" s="294"/>
      <c r="E1500" s="294"/>
      <c r="F1500" s="294"/>
    </row>
    <row r="1501">
      <c r="A1501" s="294" t="s">
        <v>22361</v>
      </c>
      <c r="B1501" s="294"/>
      <c r="C1501" s="294"/>
      <c r="D1501" s="294"/>
      <c r="E1501" s="294"/>
      <c r="F1501" s="294"/>
    </row>
    <row r="1502">
      <c r="A1502" s="294" t="s">
        <v>22362</v>
      </c>
      <c r="B1502" s="294"/>
      <c r="C1502" s="294"/>
      <c r="D1502" s="294"/>
      <c r="E1502" s="294"/>
      <c r="F1502" s="294"/>
    </row>
    <row r="1503">
      <c r="A1503" s="294" t="s">
        <v>22363</v>
      </c>
      <c r="B1503" s="294"/>
      <c r="C1503" s="294"/>
      <c r="D1503" s="294"/>
      <c r="E1503" s="294"/>
      <c r="F1503" s="294"/>
    </row>
    <row r="1504">
      <c r="A1504" s="294" t="s">
        <v>21312</v>
      </c>
      <c r="B1504" s="294"/>
      <c r="C1504" s="294"/>
      <c r="D1504" s="294"/>
      <c r="E1504" s="294"/>
      <c r="F1504" s="294"/>
    </row>
    <row r="1505">
      <c r="A1505" s="294" t="s">
        <v>22364</v>
      </c>
      <c r="B1505" s="294"/>
      <c r="C1505" s="294"/>
      <c r="D1505" s="294"/>
      <c r="E1505" s="294"/>
      <c r="F1505" s="294"/>
    </row>
    <row r="1506">
      <c r="A1506" s="294" t="s">
        <v>22365</v>
      </c>
      <c r="B1506" s="294"/>
      <c r="C1506" s="294"/>
      <c r="D1506" s="294"/>
      <c r="E1506" s="294"/>
      <c r="F1506" s="294"/>
    </row>
    <row r="1507">
      <c r="A1507" s="294" t="s">
        <v>22325</v>
      </c>
      <c r="B1507" s="294"/>
      <c r="C1507" s="294"/>
      <c r="D1507" s="294"/>
      <c r="E1507" s="294"/>
      <c r="F1507" s="294"/>
    </row>
    <row r="1508">
      <c r="A1508" s="294"/>
      <c r="B1508" s="294"/>
      <c r="C1508" s="294"/>
      <c r="D1508" s="294"/>
      <c r="E1508" s="294"/>
      <c r="F1508" s="294"/>
    </row>
    <row r="1509">
      <c r="A1509" s="294"/>
      <c r="B1509" s="294"/>
      <c r="C1509" s="294"/>
      <c r="D1509" s="294"/>
      <c r="E1509" s="294"/>
      <c r="F1509" s="294"/>
    </row>
    <row r="1510">
      <c r="A1510" s="294" t="s">
        <v>22366</v>
      </c>
      <c r="B1510" s="294"/>
      <c r="C1510" s="294"/>
      <c r="D1510" s="294"/>
      <c r="E1510" s="294"/>
      <c r="F1510" s="294"/>
    </row>
    <row r="1511">
      <c r="A1511" s="294"/>
      <c r="B1511" s="294"/>
      <c r="C1511" s="294"/>
      <c r="D1511" s="294"/>
      <c r="E1511" s="294"/>
      <c r="F1511" s="294"/>
    </row>
    <row r="1512">
      <c r="A1512" s="294" t="s">
        <v>22367</v>
      </c>
      <c r="B1512" s="294"/>
      <c r="C1512" s="294"/>
      <c r="D1512" s="294"/>
      <c r="E1512" s="294"/>
      <c r="F1512" s="294"/>
    </row>
    <row r="1513">
      <c r="A1513" s="294" t="s">
        <v>22368</v>
      </c>
      <c r="B1513" s="294"/>
      <c r="C1513" s="294"/>
      <c r="D1513" s="294"/>
      <c r="E1513" s="294"/>
      <c r="F1513" s="294"/>
    </row>
    <row r="1514">
      <c r="A1514" s="294" t="s">
        <v>22369</v>
      </c>
      <c r="B1514" s="294"/>
      <c r="C1514" s="294"/>
      <c r="D1514" s="294"/>
      <c r="E1514" s="294"/>
      <c r="F1514" s="294"/>
    </row>
    <row r="1515">
      <c r="A1515" s="294" t="s">
        <v>22370</v>
      </c>
      <c r="B1515" s="294"/>
      <c r="C1515" s="294"/>
      <c r="D1515" s="294"/>
      <c r="E1515" s="294"/>
      <c r="F1515" s="294"/>
    </row>
    <row r="1516">
      <c r="A1516" s="294" t="s">
        <v>22371</v>
      </c>
      <c r="B1516" s="294"/>
      <c r="C1516" s="294"/>
      <c r="D1516" s="294"/>
      <c r="E1516" s="294"/>
      <c r="F1516" s="294"/>
    </row>
    <row r="1517">
      <c r="A1517" s="294" t="s">
        <v>22372</v>
      </c>
      <c r="B1517" s="294"/>
      <c r="C1517" s="294"/>
      <c r="D1517" s="294"/>
      <c r="E1517" s="294"/>
      <c r="F1517" s="294"/>
    </row>
    <row r="1518">
      <c r="A1518" s="294" t="s">
        <v>22373</v>
      </c>
      <c r="B1518" s="294"/>
      <c r="C1518" s="294"/>
      <c r="D1518" s="294"/>
      <c r="E1518" s="294"/>
      <c r="F1518" s="294"/>
    </row>
    <row r="1519">
      <c r="A1519" s="294" t="s">
        <v>22374</v>
      </c>
      <c r="B1519" s="294"/>
      <c r="C1519" s="294"/>
      <c r="D1519" s="294"/>
      <c r="E1519" s="294"/>
      <c r="F1519" s="294"/>
    </row>
    <row r="1520">
      <c r="A1520" s="294" t="s">
        <v>22375</v>
      </c>
      <c r="B1520" s="294"/>
      <c r="C1520" s="294"/>
      <c r="D1520" s="294"/>
      <c r="E1520" s="294"/>
      <c r="F1520" s="294"/>
    </row>
    <row r="1521">
      <c r="A1521" s="294" t="s">
        <v>22376</v>
      </c>
      <c r="B1521" s="294"/>
      <c r="C1521" s="294"/>
      <c r="D1521" s="294"/>
      <c r="E1521" s="294"/>
      <c r="F1521" s="294"/>
    </row>
    <row r="1522">
      <c r="A1522" s="294"/>
      <c r="B1522" s="294"/>
      <c r="C1522" s="294"/>
      <c r="D1522" s="294"/>
      <c r="E1522" s="294"/>
      <c r="F1522" s="294"/>
    </row>
    <row r="1523">
      <c r="A1523" s="294"/>
      <c r="B1523" s="294"/>
      <c r="C1523" s="294"/>
      <c r="D1523" s="294"/>
      <c r="E1523" s="294"/>
      <c r="F1523" s="294"/>
    </row>
    <row r="1524">
      <c r="A1524" s="294" t="s">
        <v>21326</v>
      </c>
      <c r="B1524" s="294"/>
      <c r="C1524" s="294"/>
      <c r="D1524" s="294"/>
      <c r="E1524" s="294"/>
      <c r="F1524" s="294"/>
    </row>
    <row r="1525">
      <c r="A1525" s="294"/>
      <c r="B1525" s="294"/>
      <c r="C1525" s="294"/>
      <c r="D1525" s="294"/>
      <c r="E1525" s="294"/>
      <c r="F1525" s="294"/>
    </row>
    <row r="1526">
      <c r="A1526" s="294" t="s">
        <v>22377</v>
      </c>
      <c r="B1526" s="294"/>
      <c r="C1526" s="294"/>
      <c r="D1526" s="294"/>
      <c r="E1526" s="294"/>
      <c r="F1526" s="294"/>
    </row>
    <row r="1527">
      <c r="A1527" s="294" t="s">
        <v>22378</v>
      </c>
      <c r="B1527" s="294"/>
      <c r="C1527" s="294"/>
      <c r="D1527" s="294"/>
      <c r="E1527" s="294"/>
      <c r="F1527" s="294"/>
    </row>
    <row r="1528">
      <c r="A1528" s="294" t="s">
        <v>22379</v>
      </c>
      <c r="B1528" s="294"/>
      <c r="C1528" s="294"/>
      <c r="D1528" s="294"/>
      <c r="E1528" s="294"/>
      <c r="F1528" s="294"/>
    </row>
    <row r="1529">
      <c r="A1529" s="294" t="str">
        <f>ARRAY_CONSTRAIN(ARRAYFORMULA(-Doshas involved: Mainly Vata-Pitta), 1, 1)</f>
        <v>#ERROR!</v>
      </c>
      <c r="B1529" s="294"/>
      <c r="C1529" s="294"/>
      <c r="D1529" s="294"/>
      <c r="E1529" s="294"/>
      <c r="F1529" s="294"/>
    </row>
    <row r="1530">
      <c r="A1530" s="294" t="s">
        <v>22380</v>
      </c>
      <c r="B1530" s="294"/>
      <c r="C1530" s="294"/>
      <c r="D1530" s="294"/>
      <c r="E1530" s="294"/>
      <c r="F1530" s="294"/>
    </row>
    <row r="1531">
      <c r="A1531" s="294" t="s">
        <v>22381</v>
      </c>
      <c r="B1531" s="294"/>
      <c r="C1531" s="294"/>
      <c r="D1531" s="294"/>
      <c r="E1531" s="294"/>
      <c r="F1531" s="294"/>
    </row>
    <row r="1532">
      <c r="A1532" s="294" t="s">
        <v>22382</v>
      </c>
      <c r="B1532" s="294"/>
      <c r="C1532" s="294"/>
      <c r="D1532" s="294"/>
      <c r="E1532" s="294"/>
      <c r="F1532" s="294"/>
    </row>
    <row r="1533">
      <c r="A1533" s="294" t="s">
        <v>22383</v>
      </c>
      <c r="B1533" s="294"/>
      <c r="C1533" s="294"/>
      <c r="D1533" s="294"/>
      <c r="E1533" s="294"/>
      <c r="F1533" s="294"/>
    </row>
    <row r="1534">
      <c r="A1534" s="294"/>
      <c r="B1534" s="294"/>
      <c r="C1534" s="294"/>
      <c r="D1534" s="294"/>
      <c r="E1534" s="294"/>
      <c r="F1534" s="294"/>
    </row>
    <row r="1535">
      <c r="A1535" s="294" t="s">
        <v>22384</v>
      </c>
      <c r="B1535" s="294"/>
      <c r="C1535" s="294"/>
      <c r="D1535" s="294"/>
      <c r="E1535" s="294"/>
      <c r="F1535" s="294"/>
    </row>
    <row r="1536">
      <c r="A1536" s="294"/>
      <c r="B1536" s="294"/>
      <c r="C1536" s="294"/>
      <c r="D1536" s="294"/>
      <c r="E1536" s="294"/>
      <c r="F1536" s="294"/>
    </row>
    <row r="1537">
      <c r="A1537" s="294" t="s">
        <v>22385</v>
      </c>
      <c r="B1537" s="294"/>
      <c r="C1537" s="294"/>
      <c r="D1537" s="294"/>
      <c r="E1537" s="294"/>
      <c r="F1537" s="294"/>
    </row>
    <row r="1538">
      <c r="A1538" s="294" t="s">
        <v>22386</v>
      </c>
      <c r="B1538" s="294"/>
      <c r="C1538" s="294"/>
      <c r="D1538" s="294"/>
      <c r="E1538" s="294"/>
      <c r="F1538" s="294"/>
    </row>
    <row r="1539">
      <c r="A1539" s="294" t="s">
        <v>22387</v>
      </c>
      <c r="B1539" s="294"/>
      <c r="C1539" s="294"/>
      <c r="D1539" s="294"/>
      <c r="E1539" s="294"/>
      <c r="F1539" s="294"/>
    </row>
    <row r="1540">
      <c r="A1540" s="294" t="s">
        <v>22388</v>
      </c>
      <c r="B1540" s="294"/>
      <c r="C1540" s="294"/>
      <c r="D1540" s="294"/>
      <c r="E1540" s="294"/>
      <c r="F1540" s="294"/>
    </row>
    <row r="1541">
      <c r="A1541" s="294" t="s">
        <v>22389</v>
      </c>
      <c r="B1541" s="294"/>
      <c r="C1541" s="294"/>
      <c r="D1541" s="294"/>
      <c r="E1541" s="294"/>
      <c r="F1541" s="294"/>
    </row>
    <row r="1542">
      <c r="A1542" s="294" t="s">
        <v>22390</v>
      </c>
      <c r="B1542" s="294"/>
      <c r="C1542" s="294"/>
      <c r="D1542" s="294"/>
      <c r="E1542" s="294"/>
      <c r="F1542" s="294"/>
    </row>
    <row r="1543">
      <c r="A1543" s="294" t="s">
        <v>22391</v>
      </c>
      <c r="B1543" s="294"/>
      <c r="C1543" s="294"/>
      <c r="D1543" s="294"/>
      <c r="E1543" s="294"/>
      <c r="F1543" s="294"/>
    </row>
    <row r="1544">
      <c r="A1544" s="294"/>
      <c r="B1544" s="294"/>
      <c r="C1544" s="294"/>
      <c r="D1544" s="294"/>
      <c r="E1544" s="294"/>
      <c r="F1544" s="294"/>
    </row>
    <row r="1545">
      <c r="A1545" s="294" t="s">
        <v>22392</v>
      </c>
      <c r="B1545" s="294"/>
      <c r="C1545" s="294"/>
      <c r="D1545" s="294"/>
      <c r="E1545" s="294"/>
      <c r="F1545" s="294"/>
    </row>
    <row r="1546">
      <c r="A1546" s="294"/>
      <c r="B1546" s="294"/>
      <c r="C1546" s="294"/>
      <c r="D1546" s="294"/>
      <c r="E1546" s="294"/>
      <c r="F1546" s="294"/>
    </row>
    <row r="1547">
      <c r="A1547" s="294" t="s">
        <v>22393</v>
      </c>
      <c r="B1547" s="294"/>
      <c r="C1547" s="294"/>
      <c r="D1547" s="294"/>
      <c r="E1547" s="294"/>
      <c r="F1547" s="294"/>
    </row>
    <row r="1548">
      <c r="A1548" s="294" t="s">
        <v>22394</v>
      </c>
      <c r="B1548" s="294"/>
      <c r="C1548" s="294"/>
      <c r="D1548" s="294"/>
      <c r="E1548" s="294"/>
      <c r="F1548" s="294"/>
    </row>
    <row r="1549">
      <c r="A1549" s="294" t="s">
        <v>22395</v>
      </c>
      <c r="B1549" s="294"/>
      <c r="C1549" s="294"/>
      <c r="D1549" s="294"/>
      <c r="E1549" s="294"/>
      <c r="F1549" s="294"/>
    </row>
    <row r="1550">
      <c r="A1550" s="294" t="s">
        <v>22396</v>
      </c>
      <c r="B1550" s="294"/>
      <c r="C1550" s="294"/>
      <c r="D1550" s="294"/>
      <c r="E1550" s="294"/>
      <c r="F1550" s="294"/>
    </row>
    <row r="1551">
      <c r="A1551" s="294"/>
      <c r="B1551" s="294"/>
      <c r="C1551" s="294"/>
      <c r="D1551" s="294"/>
      <c r="E1551" s="294"/>
      <c r="F1551" s="294"/>
    </row>
    <row r="1552">
      <c r="A1552" s="294" t="s">
        <v>22397</v>
      </c>
      <c r="B1552" s="294"/>
      <c r="C1552" s="294"/>
      <c r="D1552" s="294"/>
      <c r="E1552" s="294"/>
      <c r="F1552" s="294"/>
    </row>
    <row r="1553">
      <c r="A1553" s="294"/>
      <c r="B1553" s="294"/>
      <c r="C1553" s="294"/>
      <c r="D1553" s="294"/>
      <c r="E1553" s="294"/>
      <c r="F1553" s="294"/>
    </row>
    <row r="1554">
      <c r="A1554" s="294" t="s">
        <v>22398</v>
      </c>
      <c r="B1554" s="294"/>
      <c r="C1554" s="294"/>
      <c r="D1554" s="294"/>
      <c r="E1554" s="294"/>
      <c r="F1554" s="294"/>
    </row>
    <row r="1555">
      <c r="A1555" s="294" t="s">
        <v>22399</v>
      </c>
      <c r="B1555" s="294"/>
      <c r="C1555" s="294"/>
      <c r="D1555" s="294"/>
      <c r="E1555" s="294"/>
      <c r="F1555" s="294"/>
    </row>
    <row r="1556">
      <c r="A1556" s="294" t="s">
        <v>22400</v>
      </c>
      <c r="B1556" s="294"/>
      <c r="C1556" s="294"/>
      <c r="D1556" s="294"/>
      <c r="E1556" s="294"/>
      <c r="F1556" s="294"/>
    </row>
    <row r="1557">
      <c r="A1557" s="294" t="s">
        <v>22401</v>
      </c>
      <c r="B1557" s="294"/>
      <c r="C1557" s="294"/>
      <c r="D1557" s="294"/>
      <c r="E1557" s="294"/>
      <c r="F1557" s="294"/>
    </row>
    <row r="1558">
      <c r="A1558" s="294" t="s">
        <v>22402</v>
      </c>
      <c r="B1558" s="294"/>
      <c r="C1558" s="294"/>
      <c r="D1558" s="294"/>
      <c r="E1558" s="294"/>
      <c r="F1558" s="294"/>
    </row>
    <row r="1559">
      <c r="A1559" s="294"/>
      <c r="B1559" s="294"/>
      <c r="C1559" s="294"/>
      <c r="D1559" s="294"/>
      <c r="E1559" s="294"/>
      <c r="F1559" s="294"/>
    </row>
    <row r="1560">
      <c r="A1560" s="294" t="s">
        <v>22403</v>
      </c>
      <c r="B1560" s="294"/>
      <c r="C1560" s="294"/>
      <c r="D1560" s="294"/>
      <c r="E1560" s="294"/>
      <c r="F1560" s="294"/>
    </row>
    <row r="1561">
      <c r="A1561" s="294"/>
      <c r="B1561" s="294"/>
      <c r="C1561" s="294"/>
      <c r="D1561" s="294"/>
      <c r="E1561" s="294"/>
      <c r="F1561" s="294"/>
    </row>
    <row r="1562">
      <c r="A1562" s="294" t="s">
        <v>22404</v>
      </c>
      <c r="B1562" s="294"/>
      <c r="C1562" s="294"/>
      <c r="D1562" s="294"/>
      <c r="E1562" s="294"/>
      <c r="F1562" s="294"/>
    </row>
    <row r="1563">
      <c r="A1563" s="294" t="str">
        <f>ARRAY_CONSTRAIN(ARRAYFORMULA(-Manjishtadi Kashaya – Rakta prasadana), 1, 1)</f>
        <v>#ERROR!</v>
      </c>
      <c r="B1563" s="294"/>
      <c r="C1563" s="294"/>
      <c r="D1563" s="294"/>
      <c r="E1563" s="294"/>
      <c r="F1563" s="294"/>
    </row>
    <row r="1564">
      <c r="A1564" s="294" t="str">
        <f>ARRAY_CONSTRAIN(ARRAYFORMULA(-Sarivadyasava – Pitta-Rakta shodhana), 1, 1)</f>
        <v>#ERROR!</v>
      </c>
      <c r="B1564" s="294"/>
      <c r="C1564" s="294"/>
      <c r="D1564" s="294"/>
      <c r="E1564" s="294"/>
      <c r="F1564" s="294"/>
    </row>
    <row r="1565">
      <c r="A1565" s="294" t="str">
        <f>ARRAY_CONSTRAIN(ARRAYFORMULA(-Khadirarishta – Twak dosha hara), 1, 1)</f>
        <v>#ERROR!</v>
      </c>
      <c r="B1565" s="294"/>
      <c r="C1565" s="294"/>
      <c r="D1565" s="294"/>
      <c r="E1565" s="294"/>
      <c r="F1565" s="294"/>
    </row>
    <row r="1566">
      <c r="A1566" s="294" t="str">
        <f>-Arogyavardhini Vati – Pitta hara, lekhana</f>
        <v>#ERROR!</v>
      </c>
      <c r="B1566" s="294"/>
      <c r="C1566" s="294"/>
      <c r="D1566" s="294"/>
      <c r="E1566" s="294"/>
      <c r="F1566" s="294"/>
    </row>
    <row r="1567">
      <c r="A1567" s="294" t="str">
        <f>ARRAY_CONSTRAIN(ARRAYFORMULA(-Nimbadi Guggulu – blood purifier), 1, 1)</f>
        <v>#ERROR!</v>
      </c>
      <c r="B1567" s="294"/>
      <c r="C1567" s="294"/>
      <c r="D1567" s="294"/>
      <c r="E1567" s="294"/>
      <c r="F1567" s="294"/>
    </row>
    <row r="1568">
      <c r="A1568" s="294" t="str">
        <f>ARRAY_CONSTRAIN(ARRAYFORMULA(-External Applications(Lepa)), 1, 1)</f>
        <v>#ERROR!</v>
      </c>
      <c r="B1568" s="294"/>
      <c r="C1568" s="294"/>
      <c r="D1568" s="294"/>
      <c r="E1568" s="294"/>
      <c r="F1568" s="294"/>
    </row>
    <row r="1569">
      <c r="A1569" s="294" t="str">
        <f>-Lepa with Chandana, Lodhra, Manjishta, Yashtimadhu</f>
        <v>#ERROR!</v>
      </c>
      <c r="B1569" s="294"/>
      <c r="C1569" s="294"/>
      <c r="D1569" s="294"/>
      <c r="E1569" s="294"/>
      <c r="F1569" s="294"/>
    </row>
    <row r="1570">
      <c r="A1570" s="294" t="str">
        <f>ARRAY_CONSTRAIN(ARRAYFORMULA(-Eladi churna with milk as face pack), 1, 1)</f>
        <v>#ERROR!</v>
      </c>
      <c r="B1570" s="294"/>
      <c r="C1570" s="294"/>
      <c r="D1570" s="294"/>
      <c r="E1570" s="294"/>
      <c r="F1570" s="294"/>
    </row>
    <row r="1571">
      <c r="A1571" s="294" t="str">
        <f>ARRAY_CONSTRAIN(ARRAYFORMULA(-Mukha Lepa with Rakta prasadaka dravyas), 1, 1)</f>
        <v>#ERROR!</v>
      </c>
      <c r="B1571" s="294"/>
      <c r="C1571" s="294"/>
      <c r="D1571" s="294"/>
      <c r="E1571" s="294"/>
      <c r="F1571" s="294"/>
    </row>
    <row r="1572">
      <c r="A1572" s="294" t="s">
        <v>22405</v>
      </c>
      <c r="B1572" s="294"/>
      <c r="C1572" s="294"/>
      <c r="D1572" s="294"/>
      <c r="E1572" s="294"/>
      <c r="F1572" s="294"/>
    </row>
    <row r="1573">
      <c r="A1573" s="294" t="s">
        <v>22406</v>
      </c>
      <c r="B1573" s="294"/>
      <c r="C1573" s="294"/>
      <c r="D1573" s="294"/>
      <c r="E1573" s="294"/>
      <c r="F1573" s="294"/>
    </row>
    <row r="1574">
      <c r="A1574" s="294"/>
      <c r="B1574" s="294"/>
      <c r="C1574" s="294"/>
      <c r="D1574" s="294"/>
      <c r="E1574" s="294"/>
      <c r="F1574" s="294"/>
    </row>
    <row r="1575">
      <c r="A1575" s="294" t="s">
        <v>22407</v>
      </c>
      <c r="B1575" s="294"/>
      <c r="C1575" s="294"/>
      <c r="D1575" s="294"/>
      <c r="E1575" s="294"/>
      <c r="F1575" s="294"/>
    </row>
    <row r="1576">
      <c r="A1576" s="294" t="s">
        <v>22408</v>
      </c>
      <c r="B1576" s="294"/>
      <c r="C1576" s="294"/>
      <c r="D1576" s="294"/>
      <c r="E1576" s="294"/>
      <c r="F1576" s="294"/>
    </row>
    <row r="1577">
      <c r="A1577" s="294" t="s">
        <v>22409</v>
      </c>
      <c r="B1577" s="294"/>
      <c r="C1577" s="294"/>
      <c r="D1577" s="294"/>
      <c r="E1577" s="294"/>
      <c r="F1577" s="294"/>
    </row>
    <row r="1578">
      <c r="A1578" s="294"/>
      <c r="B1578" s="294"/>
      <c r="C1578" s="294"/>
      <c r="D1578" s="294"/>
      <c r="E1578" s="294"/>
      <c r="F1578" s="294"/>
    </row>
    <row r="1579">
      <c r="A1579" s="294"/>
      <c r="B1579" s="294"/>
      <c r="C1579" s="294"/>
      <c r="D1579" s="294"/>
      <c r="E1579" s="294"/>
      <c r="F1579" s="294"/>
    </row>
    <row r="1580">
      <c r="A1580" s="294" t="s">
        <v>21312</v>
      </c>
      <c r="B1580" s="294"/>
      <c r="C1580" s="294"/>
      <c r="D1580" s="294"/>
      <c r="E1580" s="294"/>
      <c r="F1580" s="294"/>
    </row>
    <row r="1581">
      <c r="A1581" s="294" t="s">
        <v>22410</v>
      </c>
      <c r="B1581" s="294"/>
      <c r="C1581" s="294"/>
      <c r="D1581" s="294"/>
      <c r="E1581" s="294"/>
      <c r="F1581" s="294"/>
    </row>
    <row r="1582">
      <c r="A1582" s="294" t="s">
        <v>21618</v>
      </c>
      <c r="B1582" s="294"/>
      <c r="C1582" s="294"/>
      <c r="D1582" s="294"/>
      <c r="E1582" s="294"/>
      <c r="F1582" s="294"/>
    </row>
    <row r="1583">
      <c r="A1583" s="294" t="s">
        <v>22411</v>
      </c>
      <c r="B1583" s="294"/>
      <c r="C1583" s="294"/>
      <c r="D1583" s="294"/>
      <c r="E1583" s="294"/>
      <c r="F1583" s="294"/>
    </row>
    <row r="1584">
      <c r="A1584" s="294"/>
      <c r="B1584" s="294"/>
      <c r="C1584" s="294"/>
      <c r="D1584" s="294"/>
      <c r="E1584" s="294"/>
      <c r="F1584" s="294"/>
    </row>
    <row r="1585">
      <c r="A1585" s="294" t="s">
        <v>21272</v>
      </c>
      <c r="B1585" s="294"/>
      <c r="C1585" s="294"/>
      <c r="D1585" s="294"/>
      <c r="E1585" s="294"/>
      <c r="F1585" s="294"/>
    </row>
    <row r="1586">
      <c r="A1586" s="294"/>
      <c r="B1586" s="294"/>
      <c r="C1586" s="294"/>
      <c r="D1586" s="294"/>
      <c r="E1586" s="294"/>
      <c r="F1586" s="294"/>
    </row>
    <row r="1587">
      <c r="A1587" s="294" t="s">
        <v>22412</v>
      </c>
      <c r="B1587" s="294"/>
      <c r="C1587" s="294"/>
      <c r="D1587" s="294"/>
      <c r="E1587" s="294"/>
      <c r="F1587" s="294"/>
    </row>
    <row r="1588">
      <c r="A1588" s="294" t="s">
        <v>22413</v>
      </c>
      <c r="B1588" s="294"/>
      <c r="C1588" s="294"/>
      <c r="D1588" s="294"/>
      <c r="E1588" s="294"/>
      <c r="F1588" s="294"/>
    </row>
    <row r="1589">
      <c r="A1589" s="294" t="s">
        <v>22414</v>
      </c>
      <c r="B1589" s="294"/>
      <c r="C1589" s="294"/>
      <c r="D1589" s="294"/>
      <c r="E1589" s="294"/>
      <c r="F1589" s="294"/>
    </row>
    <row r="1590">
      <c r="A1590" s="294" t="s">
        <v>22415</v>
      </c>
      <c r="B1590" s="294"/>
      <c r="C1590" s="294"/>
      <c r="D1590" s="294"/>
      <c r="E1590" s="294"/>
      <c r="F1590" s="294"/>
    </row>
    <row r="1591">
      <c r="A1591" s="294" t="s">
        <v>22416</v>
      </c>
      <c r="B1591" s="294"/>
      <c r="C1591" s="294"/>
      <c r="D1591" s="294"/>
      <c r="E1591" s="294"/>
      <c r="F1591" s="294"/>
    </row>
    <row r="1592">
      <c r="A1592" s="294" t="s">
        <v>22417</v>
      </c>
      <c r="B1592" s="294"/>
      <c r="C1592" s="294"/>
      <c r="D1592" s="294"/>
      <c r="E1592" s="294"/>
      <c r="F1592" s="294"/>
    </row>
    <row r="1593">
      <c r="A1593" s="294" t="s">
        <v>22418</v>
      </c>
      <c r="B1593" s="294"/>
      <c r="C1593" s="294"/>
      <c r="D1593" s="294"/>
      <c r="E1593" s="294"/>
      <c r="F1593" s="294"/>
    </row>
    <row r="1594">
      <c r="A1594" s="294" t="s">
        <v>22419</v>
      </c>
      <c r="B1594" s="294"/>
      <c r="C1594" s="294"/>
      <c r="D1594" s="294"/>
      <c r="E1594" s="294"/>
      <c r="F1594" s="294"/>
    </row>
    <row r="1595">
      <c r="A1595" s="294" t="s">
        <v>22420</v>
      </c>
      <c r="B1595" s="294"/>
      <c r="C1595" s="294"/>
      <c r="D1595" s="294"/>
      <c r="E1595" s="294"/>
      <c r="F1595" s="294"/>
    </row>
    <row r="1596">
      <c r="A1596" s="294"/>
      <c r="B1596" s="294"/>
      <c r="C1596" s="294"/>
      <c r="D1596" s="294"/>
      <c r="E1596" s="294"/>
      <c r="F1596" s="294"/>
    </row>
    <row r="1597">
      <c r="A1597" s="294" t="s">
        <v>22329</v>
      </c>
      <c r="B1597" s="294"/>
      <c r="C1597" s="294"/>
      <c r="D1597" s="294"/>
      <c r="E1597" s="294"/>
      <c r="F1597" s="294"/>
    </row>
    <row r="1598">
      <c r="A1598" s="294"/>
      <c r="B1598" s="294"/>
      <c r="C1598" s="294"/>
      <c r="D1598" s="294"/>
      <c r="E1598" s="294"/>
      <c r="F1598" s="294"/>
    </row>
    <row r="1599">
      <c r="A1599" s="294" t="s">
        <v>22421</v>
      </c>
      <c r="B1599" s="294"/>
      <c r="C1599" s="294"/>
      <c r="D1599" s="294"/>
      <c r="E1599" s="294"/>
      <c r="F1599" s="294"/>
    </row>
    <row r="1600">
      <c r="A1600" s="294" t="s">
        <v>22422</v>
      </c>
      <c r="B1600" s="294"/>
      <c r="C1600" s="294"/>
      <c r="D1600" s="294"/>
      <c r="E1600" s="294"/>
      <c r="F1600" s="294"/>
    </row>
    <row r="1601">
      <c r="A1601" s="294" t="s">
        <v>22423</v>
      </c>
      <c r="B1601" s="294"/>
      <c r="C1601" s="294"/>
      <c r="D1601" s="294"/>
      <c r="E1601" s="294"/>
      <c r="F1601" s="294"/>
    </row>
    <row r="1602">
      <c r="A1602" s="294" t="s">
        <v>22424</v>
      </c>
      <c r="B1602" s="294"/>
      <c r="C1602" s="294"/>
      <c r="D1602" s="294"/>
      <c r="E1602" s="294"/>
      <c r="F1602" s="294"/>
    </row>
    <row r="1603">
      <c r="A1603" s="294" t="s">
        <v>22425</v>
      </c>
      <c r="B1603" s="294"/>
      <c r="C1603" s="294"/>
      <c r="D1603" s="294"/>
      <c r="E1603" s="294"/>
      <c r="F1603" s="294"/>
    </row>
    <row r="1604">
      <c r="A1604" s="294" t="s">
        <v>22426</v>
      </c>
      <c r="B1604" s="294"/>
      <c r="C1604" s="294"/>
      <c r="D1604" s="294"/>
      <c r="E1604" s="294"/>
      <c r="F1604" s="294"/>
    </row>
    <row r="1605">
      <c r="A1605" s="294"/>
      <c r="B1605" s="294"/>
      <c r="C1605" s="294"/>
      <c r="D1605" s="294"/>
      <c r="E1605" s="294"/>
      <c r="F1605" s="294"/>
    </row>
    <row r="1606">
      <c r="A1606" s="294" t="s">
        <v>22427</v>
      </c>
      <c r="B1606" s="294"/>
      <c r="C1606" s="294"/>
      <c r="D1606" s="294"/>
      <c r="E1606" s="294"/>
      <c r="F1606" s="294"/>
    </row>
    <row r="1607">
      <c r="A1607" s="294"/>
      <c r="B1607" s="294"/>
      <c r="C1607" s="294"/>
      <c r="D1607" s="294"/>
      <c r="E1607" s="294"/>
      <c r="F1607" s="294"/>
    </row>
    <row r="1608">
      <c r="A1608" s="294" t="s">
        <v>22428</v>
      </c>
      <c r="B1608" s="294"/>
      <c r="C1608" s="294"/>
      <c r="D1608" s="294"/>
      <c r="E1608" s="294"/>
      <c r="F1608" s="294"/>
    </row>
    <row r="1609">
      <c r="A1609" s="294" t="s">
        <v>22429</v>
      </c>
      <c r="B1609" s="294"/>
      <c r="C1609" s="294"/>
      <c r="D1609" s="294"/>
      <c r="E1609" s="294"/>
      <c r="F1609" s="294"/>
    </row>
    <row r="1610">
      <c r="A1610" s="294" t="s">
        <v>22430</v>
      </c>
      <c r="B1610" s="294"/>
      <c r="C1610" s="294"/>
      <c r="D1610" s="294"/>
      <c r="E1610" s="294"/>
      <c r="F1610" s="294"/>
    </row>
    <row r="1611">
      <c r="A1611" s="294" t="s">
        <v>22431</v>
      </c>
      <c r="B1611" s="294"/>
      <c r="C1611" s="294"/>
      <c r="D1611" s="294"/>
      <c r="E1611" s="294"/>
      <c r="F1611" s="294"/>
    </row>
    <row r="1612">
      <c r="A1612" s="294" t="s">
        <v>22432</v>
      </c>
      <c r="B1612" s="294"/>
      <c r="C1612" s="294"/>
      <c r="D1612" s="294"/>
      <c r="E1612" s="294"/>
      <c r="F1612" s="294"/>
    </row>
    <row r="1613">
      <c r="A1613" s="294" t="s">
        <v>22433</v>
      </c>
      <c r="B1613" s="294"/>
      <c r="C1613" s="294"/>
      <c r="D1613" s="294"/>
      <c r="E1613" s="294"/>
      <c r="F1613" s="294"/>
    </row>
    <row r="1614">
      <c r="A1614" s="294" t="s">
        <v>22434</v>
      </c>
      <c r="B1614" s="294"/>
      <c r="C1614" s="294"/>
      <c r="D1614" s="294"/>
      <c r="E1614" s="294"/>
      <c r="F1614" s="294"/>
    </row>
    <row r="1615">
      <c r="A1615" s="294" t="s">
        <v>22435</v>
      </c>
      <c r="B1615" s="294"/>
      <c r="C1615" s="294"/>
      <c r="D1615" s="294"/>
      <c r="E1615" s="294"/>
      <c r="F1615" s="294"/>
    </row>
    <row r="1616">
      <c r="A1616" s="294"/>
      <c r="B1616" s="294"/>
      <c r="C1616" s="294"/>
      <c r="D1616" s="294"/>
      <c r="E1616" s="294"/>
      <c r="F1616" s="294"/>
    </row>
    <row r="1617">
      <c r="A1617" s="294" t="s">
        <v>21292</v>
      </c>
      <c r="B1617" s="294"/>
      <c r="C1617" s="294"/>
      <c r="D1617" s="294"/>
      <c r="E1617" s="294"/>
      <c r="F1617" s="294"/>
    </row>
    <row r="1618">
      <c r="A1618" s="294"/>
      <c r="B1618" s="294"/>
      <c r="C1618" s="294"/>
      <c r="D1618" s="294"/>
      <c r="E1618" s="294"/>
      <c r="F1618" s="294"/>
    </row>
    <row r="1619">
      <c r="A1619" s="294" t="s">
        <v>22436</v>
      </c>
      <c r="B1619" s="294"/>
      <c r="C1619" s="294"/>
      <c r="D1619" s="294"/>
      <c r="E1619" s="294"/>
      <c r="F1619" s="294"/>
    </row>
    <row r="1620">
      <c r="A1620" s="294" t="s">
        <v>22437</v>
      </c>
      <c r="B1620" s="294"/>
      <c r="C1620" s="294"/>
      <c r="D1620" s="294"/>
      <c r="E1620" s="294"/>
      <c r="F1620" s="294"/>
    </row>
    <row r="1621">
      <c r="A1621" s="294" t="s">
        <v>22438</v>
      </c>
      <c r="B1621" s="294"/>
      <c r="C1621" s="294"/>
      <c r="D1621" s="294"/>
      <c r="E1621" s="294"/>
      <c r="F1621" s="294"/>
    </row>
    <row r="1622">
      <c r="A1622" s="294" t="s">
        <v>22439</v>
      </c>
      <c r="B1622" s="294"/>
      <c r="C1622" s="294"/>
      <c r="D1622" s="294"/>
      <c r="E1622" s="294"/>
      <c r="F1622" s="294"/>
    </row>
    <row r="1623">
      <c r="A1623" s="294" t="s">
        <v>22440</v>
      </c>
      <c r="B1623" s="294"/>
      <c r="C1623" s="294"/>
      <c r="D1623" s="294"/>
      <c r="E1623" s="294"/>
      <c r="F1623" s="294"/>
    </row>
    <row r="1624">
      <c r="A1624" s="294" t="s">
        <v>22441</v>
      </c>
      <c r="B1624" s="294"/>
      <c r="C1624" s="294"/>
      <c r="D1624" s="294"/>
      <c r="E1624" s="294"/>
      <c r="F1624" s="294"/>
    </row>
    <row r="1625">
      <c r="A1625" s="294" t="s">
        <v>22442</v>
      </c>
      <c r="B1625" s="294"/>
      <c r="C1625" s="294"/>
      <c r="D1625" s="294"/>
      <c r="E1625" s="294"/>
      <c r="F1625" s="294"/>
    </row>
    <row r="1626">
      <c r="A1626" s="294" t="s">
        <v>22443</v>
      </c>
      <c r="B1626" s="294"/>
      <c r="C1626" s="294"/>
      <c r="D1626" s="294"/>
      <c r="E1626" s="294"/>
      <c r="F1626" s="294"/>
    </row>
    <row r="1627">
      <c r="A1627" s="294"/>
      <c r="B1627" s="294"/>
      <c r="C1627" s="294"/>
      <c r="D1627" s="294"/>
      <c r="E1627" s="294"/>
      <c r="F1627" s="294"/>
    </row>
    <row r="1628">
      <c r="A1628" s="294" t="s">
        <v>21298</v>
      </c>
      <c r="B1628" s="294"/>
      <c r="C1628" s="294"/>
      <c r="D1628" s="294"/>
      <c r="E1628" s="294"/>
      <c r="F1628" s="294"/>
    </row>
    <row r="1629">
      <c r="A1629" s="294"/>
      <c r="B1629" s="294"/>
      <c r="C1629" s="294"/>
      <c r="D1629" s="294"/>
      <c r="E1629" s="294"/>
      <c r="F1629" s="294"/>
    </row>
    <row r="1630">
      <c r="A1630" s="294" t="s">
        <v>22444</v>
      </c>
      <c r="B1630" s="294"/>
      <c r="C1630" s="294"/>
      <c r="D1630" s="294"/>
      <c r="E1630" s="294"/>
      <c r="F1630" s="294"/>
    </row>
    <row r="1631">
      <c r="A1631" s="294" t="s">
        <v>22445</v>
      </c>
      <c r="B1631" s="294"/>
      <c r="C1631" s="294"/>
      <c r="D1631" s="294"/>
      <c r="E1631" s="294"/>
      <c r="F1631" s="294"/>
    </row>
    <row r="1632">
      <c r="A1632" s="294" t="s">
        <v>22446</v>
      </c>
      <c r="B1632" s="294"/>
      <c r="C1632" s="294"/>
      <c r="D1632" s="294"/>
      <c r="E1632" s="294"/>
      <c r="F1632" s="294"/>
    </row>
    <row r="1633">
      <c r="A1633" s="294" t="s">
        <v>22447</v>
      </c>
      <c r="B1633" s="294"/>
      <c r="C1633" s="294"/>
      <c r="D1633" s="294"/>
      <c r="E1633" s="294"/>
      <c r="F1633" s="294"/>
    </row>
    <row r="1634">
      <c r="A1634" s="294" t="s">
        <v>22448</v>
      </c>
      <c r="B1634" s="294"/>
      <c r="C1634" s="294"/>
      <c r="D1634" s="294"/>
      <c r="E1634" s="294"/>
      <c r="F1634" s="294"/>
    </row>
    <row r="1635">
      <c r="A1635" s="294" t="s">
        <v>22449</v>
      </c>
      <c r="B1635" s="294"/>
      <c r="C1635" s="294"/>
      <c r="D1635" s="294"/>
      <c r="E1635" s="294"/>
      <c r="F1635" s="294"/>
    </row>
    <row r="1636">
      <c r="A1636" s="294"/>
      <c r="B1636" s="294"/>
      <c r="C1636" s="294"/>
      <c r="D1636" s="294"/>
      <c r="E1636" s="294"/>
      <c r="F1636" s="294"/>
    </row>
    <row r="1637">
      <c r="A1637" s="294" t="s">
        <v>21770</v>
      </c>
      <c r="B1637" s="294"/>
      <c r="C1637" s="294"/>
      <c r="D1637" s="294"/>
      <c r="E1637" s="294"/>
      <c r="F1637" s="294"/>
    </row>
    <row r="1638">
      <c r="A1638" s="294"/>
      <c r="B1638" s="294"/>
      <c r="C1638" s="294"/>
      <c r="D1638" s="294"/>
      <c r="E1638" s="294"/>
      <c r="F1638" s="294"/>
    </row>
    <row r="1639">
      <c r="A1639" s="294" t="s">
        <v>22450</v>
      </c>
      <c r="B1639" s="294"/>
      <c r="C1639" s="294"/>
      <c r="D1639" s="294"/>
      <c r="E1639" s="294"/>
      <c r="F1639" s="294"/>
    </row>
    <row r="1640">
      <c r="A1640" s="294" t="s">
        <v>22451</v>
      </c>
      <c r="B1640" s="294"/>
      <c r="C1640" s="294"/>
      <c r="D1640" s="294"/>
      <c r="E1640" s="294"/>
      <c r="F1640" s="294"/>
    </row>
    <row r="1641">
      <c r="A1641" s="294" t="s">
        <v>22452</v>
      </c>
      <c r="B1641" s="294"/>
      <c r="C1641" s="294"/>
      <c r="D1641" s="294"/>
      <c r="E1641" s="294"/>
      <c r="F1641" s="294"/>
    </row>
    <row r="1642">
      <c r="A1642" s="294" t="s">
        <v>22453</v>
      </c>
      <c r="B1642" s="294"/>
      <c r="C1642" s="294"/>
      <c r="D1642" s="294"/>
      <c r="E1642" s="294"/>
      <c r="F1642" s="294"/>
    </row>
    <row r="1643">
      <c r="A1643" s="294" t="s">
        <v>22454</v>
      </c>
      <c r="B1643" s="294"/>
      <c r="C1643" s="294"/>
      <c r="D1643" s="294"/>
      <c r="E1643" s="294"/>
      <c r="F1643" s="294"/>
    </row>
    <row r="1644">
      <c r="A1644" s="294" t="s">
        <v>22455</v>
      </c>
      <c r="B1644" s="294"/>
      <c r="C1644" s="294"/>
      <c r="D1644" s="294"/>
      <c r="E1644" s="294"/>
      <c r="F1644" s="294"/>
    </row>
    <row r="1645">
      <c r="A1645" s="294"/>
      <c r="B1645" s="294"/>
      <c r="C1645" s="294"/>
      <c r="D1645" s="294"/>
      <c r="E1645" s="294"/>
      <c r="F1645" s="294"/>
    </row>
    <row r="1646">
      <c r="A1646" s="294" t="s">
        <v>21312</v>
      </c>
      <c r="B1646" s="294"/>
      <c r="C1646" s="294"/>
      <c r="D1646" s="294"/>
      <c r="E1646" s="294"/>
      <c r="F1646" s="294"/>
    </row>
    <row r="1647">
      <c r="A1647" s="294" t="s">
        <v>22456</v>
      </c>
      <c r="B1647" s="294"/>
      <c r="C1647" s="294"/>
      <c r="D1647" s="294"/>
      <c r="E1647" s="294"/>
      <c r="F1647" s="294"/>
    </row>
    <row r="1648">
      <c r="A1648" s="294" t="s">
        <v>22457</v>
      </c>
      <c r="B1648" s="294"/>
      <c r="C1648" s="294"/>
      <c r="D1648" s="294"/>
      <c r="E1648" s="294"/>
      <c r="F1648" s="294"/>
    </row>
    <row r="1649">
      <c r="A1649" s="294" t="s">
        <v>22411</v>
      </c>
      <c r="B1649" s="294"/>
      <c r="C1649" s="294"/>
      <c r="D1649" s="294"/>
      <c r="E1649" s="294"/>
      <c r="F1649" s="294"/>
    </row>
    <row r="1650">
      <c r="A1650" s="294"/>
      <c r="B1650" s="294"/>
      <c r="C1650" s="294"/>
      <c r="D1650" s="294"/>
      <c r="E1650" s="294"/>
      <c r="F1650" s="294"/>
    </row>
    <row r="1651">
      <c r="A1651" s="294"/>
      <c r="B1651" s="294"/>
      <c r="C1651" s="294"/>
      <c r="D1651" s="294"/>
      <c r="E1651" s="294"/>
      <c r="F1651" s="294"/>
    </row>
    <row r="1652">
      <c r="A1652" s="294" t="s">
        <v>22458</v>
      </c>
      <c r="B1652" s="294"/>
      <c r="C1652" s="294"/>
      <c r="D1652" s="294"/>
      <c r="E1652" s="294"/>
      <c r="F1652" s="294"/>
    </row>
    <row r="1653">
      <c r="A1653" s="294"/>
      <c r="B1653" s="294"/>
      <c r="C1653" s="294"/>
      <c r="D1653" s="294"/>
      <c r="E1653" s="294"/>
      <c r="F1653" s="294"/>
    </row>
    <row r="1654">
      <c r="A1654" s="294" t="s">
        <v>22459</v>
      </c>
      <c r="B1654" s="294"/>
      <c r="C1654" s="294"/>
      <c r="D1654" s="294"/>
      <c r="E1654" s="294"/>
      <c r="F1654" s="294"/>
    </row>
    <row r="1655">
      <c r="A1655" s="294" t="s">
        <v>22460</v>
      </c>
      <c r="B1655" s="294"/>
      <c r="C1655" s="294"/>
      <c r="D1655" s="294"/>
      <c r="E1655" s="294"/>
      <c r="F1655" s="294"/>
    </row>
    <row r="1656">
      <c r="A1656" s="294" t="s">
        <v>22461</v>
      </c>
      <c r="B1656" s="294"/>
      <c r="C1656" s="294"/>
      <c r="D1656" s="294"/>
      <c r="E1656" s="294"/>
      <c r="F1656" s="294"/>
    </row>
    <row r="1657">
      <c r="A1657" s="294" t="s">
        <v>22462</v>
      </c>
      <c r="B1657" s="294"/>
      <c r="C1657" s="294"/>
      <c r="D1657" s="294"/>
      <c r="E1657" s="294"/>
      <c r="F1657" s="294"/>
    </row>
    <row r="1658">
      <c r="A1658" s="294" t="s">
        <v>22463</v>
      </c>
      <c r="B1658" s="294"/>
      <c r="C1658" s="294"/>
      <c r="D1658" s="294"/>
      <c r="E1658" s="294"/>
      <c r="F1658" s="294"/>
    </row>
    <row r="1659">
      <c r="A1659" s="294" t="s">
        <v>22464</v>
      </c>
      <c r="B1659" s="294"/>
      <c r="C1659" s="294"/>
      <c r="D1659" s="294"/>
      <c r="E1659" s="294"/>
      <c r="F1659" s="294"/>
    </row>
    <row r="1660">
      <c r="A1660" s="294" t="s">
        <v>22465</v>
      </c>
      <c r="B1660" s="294"/>
      <c r="C1660" s="294"/>
      <c r="D1660" s="294"/>
      <c r="E1660" s="294"/>
      <c r="F1660" s="294"/>
    </row>
    <row r="1661">
      <c r="A1661" s="294" t="s">
        <v>22466</v>
      </c>
      <c r="B1661" s="294"/>
      <c r="C1661" s="294"/>
      <c r="D1661" s="294"/>
      <c r="E1661" s="294"/>
      <c r="F1661" s="294"/>
    </row>
    <row r="1662">
      <c r="A1662" s="294" t="s">
        <v>22467</v>
      </c>
      <c r="B1662" s="294"/>
      <c r="C1662" s="294"/>
      <c r="D1662" s="294"/>
      <c r="E1662" s="294"/>
      <c r="F1662" s="294"/>
    </row>
    <row r="1663">
      <c r="A1663" s="294" t="s">
        <v>22468</v>
      </c>
      <c r="B1663" s="294"/>
      <c r="C1663" s="294"/>
      <c r="D1663" s="294"/>
      <c r="E1663" s="294"/>
      <c r="F1663" s="294"/>
    </row>
    <row r="1664">
      <c r="A1664" s="294"/>
      <c r="B1664" s="294"/>
      <c r="C1664" s="294"/>
      <c r="D1664" s="294"/>
      <c r="E1664" s="294"/>
      <c r="F1664" s="294"/>
    </row>
    <row r="1665">
      <c r="A1665" s="294"/>
      <c r="B1665" s="294"/>
      <c r="C1665" s="294"/>
      <c r="D1665" s="294"/>
      <c r="E1665" s="294"/>
      <c r="F1665" s="294"/>
    </row>
    <row r="1666">
      <c r="A1666" s="294" t="s">
        <v>21326</v>
      </c>
      <c r="B1666" s="294"/>
      <c r="C1666" s="294"/>
      <c r="D1666" s="294"/>
      <c r="E1666" s="294"/>
      <c r="F1666" s="294"/>
    </row>
    <row r="1667">
      <c r="A1667" s="294"/>
      <c r="B1667" s="294"/>
      <c r="C1667" s="294"/>
      <c r="D1667" s="294"/>
      <c r="E1667" s="294"/>
      <c r="F1667" s="294"/>
    </row>
    <row r="1668">
      <c r="A1668" s="294" t="s">
        <v>22469</v>
      </c>
      <c r="B1668" s="294"/>
      <c r="C1668" s="294"/>
      <c r="D1668" s="294"/>
      <c r="E1668" s="294"/>
      <c r="F1668" s="294"/>
    </row>
    <row r="1669">
      <c r="A1669" s="294" t="s">
        <v>22470</v>
      </c>
      <c r="B1669" s="294"/>
      <c r="C1669" s="294"/>
      <c r="D1669" s="294"/>
      <c r="E1669" s="294"/>
      <c r="F1669" s="294"/>
    </row>
    <row r="1670">
      <c r="A1670" s="294" t="s">
        <v>22471</v>
      </c>
      <c r="B1670" s="294"/>
      <c r="C1670" s="294"/>
      <c r="D1670" s="294"/>
      <c r="E1670" s="294"/>
      <c r="F1670" s="294"/>
    </row>
    <row r="1671">
      <c r="A1671" s="294" t="s">
        <v>22472</v>
      </c>
      <c r="B1671" s="294"/>
      <c r="C1671" s="294"/>
      <c r="D1671" s="294"/>
      <c r="E1671" s="294"/>
      <c r="F1671" s="294"/>
    </row>
    <row r="1672">
      <c r="A1672" s="294" t="s">
        <v>22473</v>
      </c>
      <c r="B1672" s="294"/>
      <c r="C1672" s="294"/>
      <c r="D1672" s="294"/>
      <c r="E1672" s="294"/>
      <c r="F1672" s="294"/>
    </row>
    <row r="1673">
      <c r="A1673" s="294"/>
      <c r="B1673" s="294"/>
      <c r="C1673" s="294"/>
      <c r="D1673" s="294"/>
      <c r="E1673" s="294"/>
      <c r="F1673" s="294"/>
    </row>
    <row r="1674">
      <c r="A1674" s="294"/>
      <c r="B1674" s="294"/>
      <c r="C1674" s="294"/>
      <c r="D1674" s="294"/>
      <c r="E1674" s="294"/>
      <c r="F1674" s="294"/>
    </row>
    <row r="1675">
      <c r="A1675" s="294" t="s">
        <v>21335</v>
      </c>
      <c r="B1675" s="294"/>
      <c r="C1675" s="294"/>
      <c r="D1675" s="294"/>
      <c r="E1675" s="294"/>
      <c r="F1675" s="294"/>
    </row>
    <row r="1676">
      <c r="A1676" s="294"/>
      <c r="B1676" s="294"/>
      <c r="C1676" s="294"/>
      <c r="D1676" s="294"/>
      <c r="E1676" s="294"/>
      <c r="F1676" s="294"/>
    </row>
    <row r="1677">
      <c r="A1677" s="294" t="s">
        <v>22474</v>
      </c>
      <c r="B1677" s="294"/>
      <c r="C1677" s="294"/>
      <c r="D1677" s="294"/>
      <c r="E1677" s="294"/>
      <c r="F1677" s="294"/>
    </row>
    <row r="1678">
      <c r="A1678" s="294" t="s">
        <v>22475</v>
      </c>
      <c r="B1678" s="294"/>
      <c r="C1678" s="294"/>
      <c r="D1678" s="294"/>
      <c r="E1678" s="294"/>
      <c r="F1678" s="294"/>
    </row>
    <row r="1679">
      <c r="A1679" s="294" t="s">
        <v>22476</v>
      </c>
      <c r="B1679" s="294"/>
      <c r="C1679" s="294"/>
      <c r="D1679" s="294"/>
      <c r="E1679" s="294"/>
      <c r="F1679" s="294"/>
    </row>
    <row r="1680">
      <c r="A1680" s="294" t="s">
        <v>22477</v>
      </c>
      <c r="B1680" s="294"/>
      <c r="C1680" s="294"/>
      <c r="D1680" s="294"/>
      <c r="E1680" s="294"/>
      <c r="F1680" s="294"/>
    </row>
    <row r="1681">
      <c r="A1681" s="294" t="str">
        <f>ARRAY_CONSTRAIN(ARRAYFORMULA(-Use of kaphahara and pittahara decoctions), 1, 1)</f>
        <v>#ERROR!</v>
      </c>
      <c r="B1681" s="294"/>
      <c r="C1681" s="294"/>
      <c r="D1681" s="294"/>
      <c r="E1681" s="294"/>
      <c r="F1681" s="294"/>
    </row>
    <row r="1682">
      <c r="A1682" s="294" t="s">
        <v>22478</v>
      </c>
      <c r="B1682" s="294"/>
      <c r="C1682" s="294"/>
      <c r="D1682" s="294"/>
      <c r="E1682" s="294"/>
      <c r="F1682" s="294"/>
    </row>
    <row r="1683">
      <c r="A1683" s="294" t="s">
        <v>22479</v>
      </c>
      <c r="B1683" s="294"/>
      <c r="C1683" s="294"/>
      <c r="D1683" s="294"/>
      <c r="E1683" s="294"/>
      <c r="F1683" s="294"/>
    </row>
    <row r="1684">
      <c r="A1684" s="294" t="s">
        <v>22480</v>
      </c>
      <c r="B1684" s="294"/>
      <c r="C1684" s="294"/>
      <c r="D1684" s="294"/>
      <c r="E1684" s="294"/>
      <c r="F1684" s="294"/>
    </row>
    <row r="1685">
      <c r="A1685" s="294" t="s">
        <v>22481</v>
      </c>
      <c r="B1685" s="294"/>
      <c r="C1685" s="294"/>
      <c r="D1685" s="294"/>
      <c r="E1685" s="294"/>
      <c r="F1685" s="294"/>
    </row>
    <row r="1686">
      <c r="A1686" s="294" t="s">
        <v>22482</v>
      </c>
      <c r="B1686" s="294"/>
      <c r="C1686" s="294"/>
      <c r="D1686" s="294"/>
      <c r="E1686" s="294"/>
      <c r="F1686" s="294"/>
    </row>
    <row r="1687">
      <c r="A1687" s="294" t="s">
        <v>22483</v>
      </c>
      <c r="B1687" s="294"/>
      <c r="C1687" s="294"/>
      <c r="D1687" s="294"/>
      <c r="E1687" s="294"/>
      <c r="F1687" s="294"/>
    </row>
    <row r="1688">
      <c r="A1688" s="294" t="s">
        <v>22484</v>
      </c>
      <c r="B1688" s="294"/>
      <c r="C1688" s="294"/>
      <c r="D1688" s="294"/>
      <c r="E1688" s="294"/>
      <c r="F1688" s="294"/>
    </row>
    <row r="1689">
      <c r="A1689" s="294" t="s">
        <v>22485</v>
      </c>
      <c r="B1689" s="294"/>
      <c r="C1689" s="294"/>
      <c r="D1689" s="294"/>
      <c r="E1689" s="294"/>
      <c r="F1689" s="294"/>
    </row>
    <row r="1690">
      <c r="A1690" s="294"/>
      <c r="B1690" s="294"/>
      <c r="C1690" s="294"/>
      <c r="D1690" s="294"/>
      <c r="E1690" s="294"/>
      <c r="F1690" s="294"/>
    </row>
    <row r="1691">
      <c r="A1691" s="294"/>
      <c r="B1691" s="294"/>
      <c r="C1691" s="294"/>
      <c r="D1691" s="294"/>
      <c r="E1691" s="294"/>
      <c r="F1691" s="294"/>
    </row>
    <row r="1692">
      <c r="A1692" s="294" t="s">
        <v>22486</v>
      </c>
      <c r="B1692" s="294"/>
      <c r="C1692" s="294"/>
      <c r="D1692" s="294"/>
      <c r="E1692" s="294"/>
      <c r="F1692" s="294"/>
    </row>
    <row r="1693">
      <c r="A1693" s="294"/>
      <c r="B1693" s="294"/>
      <c r="C1693" s="294"/>
      <c r="D1693" s="294"/>
      <c r="E1693" s="294"/>
      <c r="F1693" s="294"/>
    </row>
    <row r="1694">
      <c r="A1694" s="294" t="s">
        <v>22487</v>
      </c>
      <c r="B1694" s="294"/>
      <c r="C1694" s="294"/>
      <c r="D1694" s="294"/>
      <c r="E1694" s="294"/>
      <c r="F1694" s="294"/>
    </row>
    <row r="1695">
      <c r="A1695" s="294" t="s">
        <v>22488</v>
      </c>
      <c r="B1695" s="294"/>
      <c r="C1695" s="294"/>
      <c r="D1695" s="294"/>
      <c r="E1695" s="294"/>
      <c r="F1695" s="294"/>
    </row>
    <row r="1696">
      <c r="A1696" s="294" t="s">
        <v>22489</v>
      </c>
      <c r="B1696" s="294"/>
      <c r="C1696" s="294"/>
      <c r="D1696" s="294"/>
      <c r="E1696" s="294"/>
      <c r="F1696" s="294"/>
    </row>
    <row r="1697">
      <c r="A1697" s="294" t="s">
        <v>22490</v>
      </c>
      <c r="B1697" s="294"/>
      <c r="C1697" s="294"/>
      <c r="D1697" s="294"/>
      <c r="E1697" s="294"/>
      <c r="F1697" s="294"/>
    </row>
    <row r="1698">
      <c r="A1698" s="294"/>
      <c r="B1698" s="294"/>
      <c r="C1698" s="294"/>
      <c r="D1698" s="294"/>
      <c r="E1698" s="294"/>
      <c r="F1698" s="294"/>
    </row>
    <row r="1699">
      <c r="A1699" s="294" t="s">
        <v>22491</v>
      </c>
      <c r="B1699" s="294"/>
      <c r="C1699" s="294"/>
      <c r="D1699" s="294"/>
      <c r="E1699" s="294"/>
      <c r="F1699" s="294"/>
    </row>
    <row r="1700">
      <c r="A1700" s="294"/>
      <c r="B1700" s="294"/>
      <c r="C1700" s="294"/>
      <c r="D1700" s="294"/>
      <c r="E1700" s="294"/>
      <c r="F1700" s="294"/>
    </row>
    <row r="1701">
      <c r="A1701" s="294" t="s">
        <v>22492</v>
      </c>
      <c r="B1701" s="294"/>
      <c r="C1701" s="294"/>
      <c r="D1701" s="294"/>
      <c r="E1701" s="294"/>
      <c r="F1701" s="294"/>
    </row>
    <row r="1702">
      <c r="A1702" s="294" t="s">
        <v>22493</v>
      </c>
      <c r="B1702" s="294"/>
      <c r="C1702" s="294"/>
      <c r="D1702" s="294"/>
      <c r="E1702" s="294"/>
      <c r="F1702" s="294"/>
    </row>
    <row r="1703">
      <c r="A1703" s="294" t="s">
        <v>22305</v>
      </c>
      <c r="B1703" s="294"/>
      <c r="C1703" s="294"/>
      <c r="D1703" s="294"/>
      <c r="E1703" s="294"/>
      <c r="F1703" s="294"/>
    </row>
    <row r="1704">
      <c r="A1704" s="294" t="s">
        <v>22494</v>
      </c>
      <c r="B1704" s="294"/>
      <c r="C1704" s="294"/>
      <c r="D1704" s="294"/>
      <c r="E1704" s="294"/>
      <c r="F1704" s="294"/>
    </row>
    <row r="1705">
      <c r="A1705" s="294" t="s">
        <v>22495</v>
      </c>
      <c r="B1705" s="294"/>
      <c r="C1705" s="294"/>
      <c r="D1705" s="294"/>
      <c r="E1705" s="294"/>
      <c r="F1705" s="294"/>
    </row>
    <row r="1706">
      <c r="A1706" s="294"/>
      <c r="B1706" s="294"/>
      <c r="C1706" s="294"/>
      <c r="D1706" s="294"/>
      <c r="E1706" s="294"/>
      <c r="F1706" s="294"/>
    </row>
    <row r="1707">
      <c r="A1707" s="294" t="s">
        <v>22496</v>
      </c>
      <c r="B1707" s="294"/>
      <c r="C1707" s="294"/>
      <c r="D1707" s="294"/>
      <c r="E1707" s="294"/>
      <c r="F1707" s="294"/>
    </row>
    <row r="1708">
      <c r="A1708" s="294"/>
      <c r="B1708" s="294"/>
      <c r="C1708" s="294"/>
      <c r="D1708" s="294"/>
      <c r="E1708" s="294"/>
      <c r="F1708" s="294"/>
    </row>
    <row r="1709">
      <c r="A1709" s="294" t="s">
        <v>22497</v>
      </c>
      <c r="B1709" s="294"/>
      <c r="C1709" s="294"/>
      <c r="D1709" s="294"/>
      <c r="E1709" s="294"/>
      <c r="F1709" s="294"/>
    </row>
    <row r="1710">
      <c r="A1710" s="294" t="s">
        <v>22498</v>
      </c>
      <c r="B1710" s="294"/>
      <c r="C1710" s="294"/>
      <c r="D1710" s="294"/>
      <c r="E1710" s="294"/>
      <c r="F1710" s="294"/>
    </row>
    <row r="1711">
      <c r="A1711" s="294" t="s">
        <v>22499</v>
      </c>
      <c r="B1711" s="294"/>
      <c r="C1711" s="294"/>
      <c r="D1711" s="294"/>
      <c r="E1711" s="294"/>
      <c r="F1711" s="294"/>
    </row>
    <row r="1712">
      <c r="A1712" s="294" t="s">
        <v>22500</v>
      </c>
      <c r="B1712" s="294"/>
      <c r="C1712" s="294"/>
      <c r="D1712" s="294"/>
      <c r="E1712" s="294"/>
      <c r="F1712" s="294"/>
    </row>
    <row r="1713">
      <c r="A1713" s="294" t="s">
        <v>22501</v>
      </c>
      <c r="B1713" s="294"/>
      <c r="C1713" s="294"/>
      <c r="D1713" s="294"/>
      <c r="E1713" s="294"/>
      <c r="F1713" s="294"/>
    </row>
    <row r="1714">
      <c r="A1714" s="294" t="s">
        <v>22502</v>
      </c>
      <c r="B1714" s="294"/>
      <c r="C1714" s="294"/>
      <c r="D1714" s="294"/>
      <c r="E1714" s="294"/>
      <c r="F1714" s="294"/>
    </row>
    <row r="1715">
      <c r="A1715" s="294" t="s">
        <v>22503</v>
      </c>
      <c r="B1715" s="294"/>
      <c r="C1715" s="294"/>
      <c r="D1715" s="294"/>
      <c r="E1715" s="294"/>
      <c r="F1715" s="294"/>
    </row>
    <row r="1716">
      <c r="A1716" s="294" t="s">
        <v>22504</v>
      </c>
      <c r="B1716" s="294"/>
      <c r="C1716" s="294"/>
      <c r="D1716" s="294"/>
      <c r="E1716" s="294"/>
      <c r="F1716" s="294"/>
    </row>
    <row r="1717">
      <c r="A1717" s="294" t="s">
        <v>22505</v>
      </c>
      <c r="B1717" s="294"/>
      <c r="C1717" s="294"/>
      <c r="D1717" s="294"/>
      <c r="E1717" s="294"/>
      <c r="F1717" s="294"/>
    </row>
    <row r="1718">
      <c r="A1718" s="294" t="s">
        <v>22506</v>
      </c>
      <c r="B1718" s="294"/>
      <c r="C1718" s="294"/>
      <c r="D1718" s="294"/>
      <c r="E1718" s="294"/>
      <c r="F1718" s="294"/>
    </row>
    <row r="1719">
      <c r="A1719" s="294" t="s">
        <v>22507</v>
      </c>
      <c r="B1719" s="294"/>
      <c r="C1719" s="294"/>
      <c r="D1719" s="294"/>
      <c r="E1719" s="294"/>
      <c r="F1719" s="294"/>
    </row>
    <row r="1720">
      <c r="A1720" s="294" t="s">
        <v>22508</v>
      </c>
      <c r="B1720" s="294"/>
      <c r="C1720" s="294"/>
      <c r="D1720" s="294"/>
      <c r="E1720" s="294"/>
      <c r="F1720" s="294"/>
    </row>
    <row r="1721">
      <c r="A1721" s="294" t="s">
        <v>22509</v>
      </c>
      <c r="B1721" s="294"/>
      <c r="C1721" s="294"/>
      <c r="D1721" s="294"/>
      <c r="E1721" s="294"/>
      <c r="F1721" s="294"/>
    </row>
    <row r="1722">
      <c r="A1722" s="294"/>
      <c r="B1722" s="294"/>
      <c r="C1722" s="294"/>
      <c r="D1722" s="294"/>
      <c r="E1722" s="294"/>
      <c r="F1722" s="294"/>
    </row>
    <row r="1723">
      <c r="A1723" s="294" t="s">
        <v>21312</v>
      </c>
      <c r="B1723" s="294"/>
      <c r="C1723" s="294"/>
      <c r="D1723" s="294"/>
      <c r="E1723" s="294"/>
      <c r="F1723" s="294"/>
    </row>
    <row r="1724">
      <c r="A1724" s="294" t="s">
        <v>22510</v>
      </c>
      <c r="B1724" s="294"/>
      <c r="C1724" s="294"/>
      <c r="D1724" s="294"/>
      <c r="E1724" s="294"/>
      <c r="F1724" s="294"/>
    </row>
    <row r="1725">
      <c r="A1725" s="294" t="s">
        <v>21618</v>
      </c>
      <c r="B1725" s="294"/>
      <c r="C1725" s="294"/>
      <c r="D1725" s="294"/>
      <c r="E1725" s="294"/>
      <c r="F1725" s="294"/>
    </row>
    <row r="1726">
      <c r="A1726" s="294" t="s">
        <v>22511</v>
      </c>
      <c r="B1726" s="294"/>
      <c r="C1726" s="294"/>
      <c r="D1726" s="294"/>
      <c r="E1726" s="294"/>
      <c r="F1726" s="294"/>
    </row>
    <row r="1727">
      <c r="A1727" s="294"/>
      <c r="B1727" s="294"/>
      <c r="C1727" s="294"/>
      <c r="D1727" s="294"/>
      <c r="E1727" s="294"/>
      <c r="F1727" s="294"/>
    </row>
    <row r="1728">
      <c r="A1728" s="294"/>
      <c r="B1728" s="294"/>
      <c r="C1728" s="294"/>
      <c r="D1728" s="294"/>
      <c r="E1728" s="294"/>
      <c r="F1728" s="294"/>
    </row>
    <row r="1729">
      <c r="A1729" s="294" t="s">
        <v>22512</v>
      </c>
      <c r="B1729" s="294"/>
      <c r="C1729" s="294"/>
      <c r="D1729" s="294"/>
      <c r="E1729" s="294"/>
      <c r="F1729" s="294"/>
    </row>
    <row r="1730">
      <c r="A1730" s="294" t="s">
        <v>22513</v>
      </c>
      <c r="B1730" s="294"/>
      <c r="C1730" s="294"/>
      <c r="D1730" s="294"/>
      <c r="E1730" s="294"/>
      <c r="F1730" s="294"/>
    </row>
    <row r="1731">
      <c r="A1731" s="294"/>
      <c r="B1731" s="294"/>
      <c r="C1731" s="294"/>
      <c r="D1731" s="294"/>
      <c r="E1731" s="294"/>
      <c r="F1731" s="294"/>
    </row>
    <row r="1732">
      <c r="A1732" s="294" t="s">
        <v>22514</v>
      </c>
      <c r="B1732" s="294"/>
      <c r="C1732" s="294"/>
      <c r="D1732" s="294"/>
      <c r="E1732" s="294"/>
      <c r="F1732" s="294"/>
    </row>
    <row r="1733">
      <c r="A1733" s="294" t="s">
        <v>22515</v>
      </c>
      <c r="B1733" s="294"/>
      <c r="C1733" s="294"/>
      <c r="D1733" s="294"/>
      <c r="E1733" s="294"/>
      <c r="F1733" s="294"/>
    </row>
    <row r="1734">
      <c r="A1734" s="294" t="s">
        <v>22516</v>
      </c>
      <c r="B1734" s="294"/>
      <c r="C1734" s="294"/>
      <c r="D1734" s="294"/>
      <c r="E1734" s="294"/>
      <c r="F1734" s="294"/>
    </row>
    <row r="1735">
      <c r="A1735" s="294" t="s">
        <v>22517</v>
      </c>
      <c r="B1735" s="294"/>
      <c r="C1735" s="294"/>
      <c r="D1735" s="294"/>
      <c r="E1735" s="294"/>
      <c r="F1735" s="294"/>
    </row>
    <row r="1736">
      <c r="A1736" s="294" t="s">
        <v>22518</v>
      </c>
      <c r="B1736" s="294"/>
      <c r="C1736" s="294"/>
      <c r="D1736" s="294"/>
      <c r="E1736" s="294"/>
      <c r="F1736" s="294"/>
    </row>
    <row r="1737">
      <c r="A1737" s="294" t="s">
        <v>22519</v>
      </c>
      <c r="B1737" s="294"/>
      <c r="C1737" s="294"/>
      <c r="D1737" s="294"/>
      <c r="E1737" s="294"/>
      <c r="F1737" s="294"/>
    </row>
    <row r="1738">
      <c r="A1738" s="294" t="s">
        <v>22520</v>
      </c>
      <c r="B1738" s="294"/>
      <c r="C1738" s="294"/>
      <c r="D1738" s="294"/>
      <c r="E1738" s="294"/>
      <c r="F1738" s="294"/>
    </row>
    <row r="1739">
      <c r="A1739" s="294" t="s">
        <v>21892</v>
      </c>
      <c r="B1739" s="294"/>
      <c r="C1739" s="294"/>
      <c r="D1739" s="294"/>
      <c r="E1739" s="294"/>
      <c r="F1739" s="294"/>
    </row>
    <row r="1740">
      <c r="A1740" s="294" t="s">
        <v>22521</v>
      </c>
      <c r="B1740" s="294"/>
      <c r="C1740" s="294"/>
      <c r="D1740" s="294"/>
      <c r="E1740" s="294"/>
      <c r="F1740" s="294"/>
    </row>
    <row r="1741">
      <c r="A1741" s="294" t="s">
        <v>22522</v>
      </c>
      <c r="B1741" s="294"/>
      <c r="C1741" s="294"/>
      <c r="D1741" s="294"/>
      <c r="E1741" s="294"/>
      <c r="F1741" s="294"/>
    </row>
    <row r="1742">
      <c r="A1742" s="294"/>
      <c r="B1742" s="294"/>
      <c r="C1742" s="294"/>
      <c r="D1742" s="294"/>
      <c r="E1742" s="294"/>
      <c r="F1742" s="294"/>
    </row>
    <row r="1743">
      <c r="A1743" s="294" t="s">
        <v>22523</v>
      </c>
      <c r="B1743" s="294"/>
      <c r="C1743" s="294"/>
      <c r="D1743" s="294"/>
      <c r="E1743" s="294"/>
      <c r="F1743" s="294"/>
    </row>
    <row r="1744">
      <c r="A1744" s="294" t="s">
        <v>22524</v>
      </c>
      <c r="B1744" s="294"/>
      <c r="C1744" s="294"/>
      <c r="D1744" s="294"/>
      <c r="E1744" s="294"/>
      <c r="F1744" s="294"/>
    </row>
    <row r="1745">
      <c r="A1745" s="294"/>
      <c r="B1745" s="294"/>
      <c r="C1745" s="294"/>
      <c r="D1745" s="294"/>
      <c r="E1745" s="294"/>
      <c r="F1745" s="294"/>
    </row>
    <row r="1746">
      <c r="A1746" s="294" t="s">
        <v>22525</v>
      </c>
      <c r="B1746" s="294"/>
      <c r="C1746" s="294"/>
      <c r="D1746" s="294"/>
      <c r="E1746" s="294"/>
      <c r="F1746" s="294"/>
    </row>
    <row r="1747">
      <c r="A1747" s="294" t="s">
        <v>22526</v>
      </c>
      <c r="B1747" s="294"/>
      <c r="C1747" s="294"/>
      <c r="D1747" s="294"/>
      <c r="E1747" s="294"/>
      <c r="F1747" s="294"/>
    </row>
    <row r="1748">
      <c r="A1748" s="294" t="s">
        <v>22527</v>
      </c>
      <c r="B1748" s="294"/>
      <c r="C1748" s="294"/>
      <c r="D1748" s="294"/>
      <c r="E1748" s="294"/>
      <c r="F1748" s="294"/>
    </row>
    <row r="1749">
      <c r="A1749" s="294" t="s">
        <v>22528</v>
      </c>
      <c r="B1749" s="294"/>
      <c r="C1749" s="294"/>
      <c r="D1749" s="294"/>
      <c r="E1749" s="294"/>
      <c r="F1749" s="294"/>
    </row>
    <row r="1750">
      <c r="A1750" s="294" t="s">
        <v>22529</v>
      </c>
      <c r="B1750" s="294"/>
      <c r="C1750" s="294"/>
      <c r="D1750" s="294"/>
      <c r="E1750" s="294"/>
      <c r="F1750" s="294"/>
    </row>
    <row r="1751">
      <c r="A1751" s="294"/>
      <c r="B1751" s="294"/>
      <c r="C1751" s="294"/>
      <c r="D1751" s="294"/>
      <c r="E1751" s="294"/>
      <c r="F1751" s="294"/>
    </row>
    <row r="1752">
      <c r="A1752" s="294" t="s">
        <v>22530</v>
      </c>
      <c r="B1752" s="294"/>
      <c r="C1752" s="294"/>
      <c r="D1752" s="294"/>
      <c r="E1752" s="294"/>
      <c r="F1752" s="294"/>
    </row>
    <row r="1753">
      <c r="A1753" s="294" t="s">
        <v>22531</v>
      </c>
      <c r="B1753" s="294"/>
      <c r="C1753" s="294"/>
      <c r="D1753" s="294"/>
      <c r="E1753" s="294"/>
      <c r="F1753" s="294"/>
    </row>
    <row r="1754">
      <c r="A1754" s="294"/>
      <c r="B1754" s="294"/>
      <c r="C1754" s="294"/>
      <c r="D1754" s="294"/>
      <c r="E1754" s="294"/>
      <c r="F1754" s="294"/>
    </row>
    <row r="1755">
      <c r="A1755" s="294" t="s">
        <v>22532</v>
      </c>
      <c r="B1755" s="294"/>
      <c r="C1755" s="294"/>
      <c r="D1755" s="294"/>
      <c r="E1755" s="294"/>
      <c r="F1755" s="294"/>
    </row>
    <row r="1756">
      <c r="A1756" s="294" t="s">
        <v>22533</v>
      </c>
      <c r="B1756" s="294"/>
      <c r="C1756" s="294"/>
      <c r="D1756" s="294"/>
      <c r="E1756" s="294"/>
      <c r="F1756" s="294"/>
    </row>
    <row r="1757">
      <c r="A1757" s="294" t="s">
        <v>22534</v>
      </c>
      <c r="B1757" s="294"/>
      <c r="C1757" s="294"/>
      <c r="D1757" s="294"/>
      <c r="E1757" s="294"/>
      <c r="F1757" s="294"/>
    </row>
    <row r="1758">
      <c r="A1758" s="294" t="s">
        <v>22535</v>
      </c>
      <c r="B1758" s="294"/>
      <c r="C1758" s="294"/>
      <c r="D1758" s="294"/>
      <c r="E1758" s="294"/>
      <c r="F1758" s="294"/>
    </row>
    <row r="1759">
      <c r="A1759" s="294" t="s">
        <v>22536</v>
      </c>
      <c r="B1759" s="294"/>
      <c r="C1759" s="294"/>
      <c r="D1759" s="294"/>
      <c r="E1759" s="294"/>
      <c r="F1759" s="294"/>
    </row>
    <row r="1760">
      <c r="A1760" s="294" t="s">
        <v>22537</v>
      </c>
      <c r="B1760" s="294"/>
      <c r="C1760" s="294"/>
      <c r="D1760" s="294"/>
      <c r="E1760" s="294"/>
      <c r="F1760" s="294"/>
    </row>
    <row r="1761">
      <c r="A1761" s="294" t="s">
        <v>21892</v>
      </c>
      <c r="B1761" s="294"/>
      <c r="C1761" s="294"/>
      <c r="D1761" s="294"/>
      <c r="E1761" s="294"/>
      <c r="F1761" s="294"/>
    </row>
    <row r="1762">
      <c r="A1762" s="294" t="s">
        <v>22538</v>
      </c>
      <c r="B1762" s="294"/>
      <c r="C1762" s="294"/>
      <c r="D1762" s="294"/>
      <c r="E1762" s="294"/>
      <c r="F1762" s="294"/>
    </row>
    <row r="1763">
      <c r="A1763" s="294" t="s">
        <v>22522</v>
      </c>
      <c r="B1763" s="294"/>
      <c r="C1763" s="294"/>
      <c r="D1763" s="294"/>
      <c r="E1763" s="294"/>
      <c r="F1763" s="294"/>
    </row>
    <row r="1764">
      <c r="A1764" s="294"/>
      <c r="B1764" s="294"/>
      <c r="C1764" s="294"/>
      <c r="D1764" s="294"/>
      <c r="E1764" s="294"/>
      <c r="F1764" s="294"/>
    </row>
    <row r="1765">
      <c r="A1765" s="294"/>
      <c r="B1765" s="294"/>
      <c r="C1765" s="294"/>
      <c r="D1765" s="294"/>
      <c r="E1765" s="294"/>
      <c r="F1765" s="294"/>
    </row>
    <row r="1766">
      <c r="A1766" s="294" t="s">
        <v>22539</v>
      </c>
      <c r="B1766" s="294"/>
      <c r="C1766" s="294"/>
      <c r="D1766" s="294"/>
      <c r="E1766" s="294"/>
      <c r="F1766" s="294"/>
    </row>
    <row r="1767">
      <c r="A1767" s="294"/>
      <c r="B1767" s="294"/>
      <c r="C1767" s="294"/>
      <c r="D1767" s="294"/>
      <c r="E1767" s="294"/>
      <c r="F1767" s="294"/>
    </row>
    <row r="1768">
      <c r="A1768" s="294" t="s">
        <v>22540</v>
      </c>
      <c r="B1768" s="294"/>
      <c r="C1768" s="294"/>
      <c r="D1768" s="294"/>
      <c r="E1768" s="294"/>
      <c r="F1768" s="294"/>
    </row>
    <row r="1769">
      <c r="A1769" s="294"/>
      <c r="B1769" s="294"/>
      <c r="C1769" s="294"/>
      <c r="D1769" s="294"/>
      <c r="E1769" s="294"/>
      <c r="F1769" s="294"/>
    </row>
    <row r="1770">
      <c r="A1770" s="294" t="s">
        <v>21292</v>
      </c>
      <c r="B1770" s="294"/>
      <c r="C1770" s="294"/>
      <c r="D1770" s="294"/>
      <c r="E1770" s="294"/>
      <c r="F1770" s="294"/>
    </row>
    <row r="1771">
      <c r="A1771" s="294"/>
      <c r="B1771" s="294"/>
      <c r="C1771" s="294"/>
      <c r="D1771" s="294"/>
      <c r="E1771" s="294"/>
      <c r="F1771" s="294"/>
    </row>
    <row r="1772">
      <c r="A1772" s="294" t="s">
        <v>22541</v>
      </c>
      <c r="B1772" s="294"/>
      <c r="C1772" s="294"/>
      <c r="D1772" s="294"/>
      <c r="E1772" s="294"/>
      <c r="F1772" s="294"/>
    </row>
    <row r="1773">
      <c r="A1773" s="294" t="s">
        <v>22542</v>
      </c>
      <c r="B1773" s="294"/>
      <c r="C1773" s="294"/>
      <c r="D1773" s="294"/>
      <c r="E1773" s="294"/>
      <c r="F1773" s="294"/>
    </row>
    <row r="1774">
      <c r="A1774" s="294" t="s">
        <v>22543</v>
      </c>
      <c r="B1774" s="294"/>
      <c r="C1774" s="294"/>
      <c r="D1774" s="294"/>
      <c r="E1774" s="294"/>
      <c r="F1774" s="294"/>
    </row>
    <row r="1775">
      <c r="A1775" s="294" t="s">
        <v>22544</v>
      </c>
      <c r="B1775" s="294"/>
      <c r="C1775" s="294"/>
      <c r="D1775" s="294"/>
      <c r="E1775" s="294"/>
      <c r="F1775" s="294"/>
    </row>
    <row r="1776">
      <c r="A1776" s="294"/>
      <c r="B1776" s="294"/>
      <c r="C1776" s="294"/>
      <c r="D1776" s="294"/>
      <c r="E1776" s="294"/>
      <c r="F1776" s="294"/>
    </row>
    <row r="1777">
      <c r="A1777" s="294" t="s">
        <v>21760</v>
      </c>
      <c r="B1777" s="294"/>
      <c r="C1777" s="294"/>
      <c r="D1777" s="294"/>
      <c r="E1777" s="294"/>
      <c r="F1777" s="294"/>
    </row>
    <row r="1778">
      <c r="A1778" s="294"/>
      <c r="B1778" s="294"/>
      <c r="C1778" s="294"/>
      <c r="D1778" s="294"/>
      <c r="E1778" s="294"/>
      <c r="F1778" s="294"/>
    </row>
    <row r="1779">
      <c r="A1779" s="294" t="s">
        <v>21761</v>
      </c>
      <c r="B1779" s="294"/>
      <c r="C1779" s="294"/>
      <c r="D1779" s="294"/>
      <c r="E1779" s="294"/>
      <c r="F1779" s="294"/>
    </row>
    <row r="1780">
      <c r="A1780" s="294" t="s">
        <v>22545</v>
      </c>
      <c r="B1780" s="294"/>
      <c r="C1780" s="294"/>
      <c r="D1780" s="294"/>
      <c r="E1780" s="294"/>
      <c r="F1780" s="294"/>
    </row>
    <row r="1781">
      <c r="A1781" s="294" t="s">
        <v>22546</v>
      </c>
      <c r="B1781" s="294"/>
      <c r="C1781" s="294"/>
      <c r="D1781" s="294"/>
      <c r="E1781" s="294"/>
      <c r="F1781" s="294"/>
    </row>
    <row r="1782">
      <c r="A1782" s="294" t="s">
        <v>22547</v>
      </c>
      <c r="B1782" s="294"/>
      <c r="C1782" s="294"/>
      <c r="D1782" s="294"/>
      <c r="E1782" s="294"/>
      <c r="F1782" s="294"/>
    </row>
    <row r="1783">
      <c r="A1783" s="294" t="s">
        <v>22548</v>
      </c>
      <c r="B1783" s="294"/>
      <c r="C1783" s="294"/>
      <c r="D1783" s="294"/>
      <c r="E1783" s="294"/>
      <c r="F1783" s="294"/>
    </row>
    <row r="1784">
      <c r="A1784" s="294"/>
      <c r="B1784" s="294"/>
      <c r="C1784" s="294"/>
      <c r="D1784" s="294"/>
      <c r="E1784" s="294"/>
      <c r="F1784" s="294"/>
    </row>
    <row r="1785">
      <c r="A1785" s="294" t="s">
        <v>21304</v>
      </c>
      <c r="B1785" s="294"/>
      <c r="C1785" s="294"/>
      <c r="D1785" s="294"/>
      <c r="E1785" s="294"/>
      <c r="F1785" s="294"/>
    </row>
    <row r="1786">
      <c r="A1786" s="294"/>
      <c r="B1786" s="294"/>
      <c r="C1786" s="294"/>
      <c r="D1786" s="294"/>
      <c r="E1786" s="294"/>
      <c r="F1786" s="294"/>
    </row>
    <row r="1787">
      <c r="A1787" s="294"/>
      <c r="B1787" s="294"/>
      <c r="C1787" s="294"/>
      <c r="D1787" s="294"/>
      <c r="E1787" s="294"/>
      <c r="F1787" s="294"/>
    </row>
    <row r="1788">
      <c r="A1788" s="294" t="s">
        <v>22549</v>
      </c>
      <c r="B1788" s="294"/>
      <c r="C1788" s="294"/>
      <c r="D1788" s="294"/>
      <c r="E1788" s="294"/>
      <c r="F1788" s="294"/>
    </row>
    <row r="1789">
      <c r="A1789" s="294" t="s">
        <v>22550</v>
      </c>
      <c r="B1789" s="294"/>
      <c r="C1789" s="294"/>
      <c r="D1789" s="294"/>
      <c r="E1789" s="294"/>
      <c r="F1789" s="294"/>
    </row>
    <row r="1790">
      <c r="A1790" s="294" t="s">
        <v>22551</v>
      </c>
      <c r="B1790" s="294"/>
      <c r="C1790" s="294"/>
      <c r="D1790" s="294"/>
      <c r="E1790" s="294"/>
      <c r="F1790" s="294"/>
    </row>
    <row r="1791">
      <c r="A1791" s="294" t="s">
        <v>22552</v>
      </c>
      <c r="B1791" s="294"/>
      <c r="C1791" s="294"/>
      <c r="D1791" s="294"/>
      <c r="E1791" s="294"/>
      <c r="F1791" s="294"/>
    </row>
    <row r="1792">
      <c r="A1792" s="294" t="s">
        <v>22553</v>
      </c>
      <c r="B1792" s="294"/>
      <c r="C1792" s="294"/>
      <c r="D1792" s="294"/>
      <c r="E1792" s="294"/>
      <c r="F1792" s="294"/>
    </row>
    <row r="1793">
      <c r="A1793" s="294" t="s">
        <v>22554</v>
      </c>
      <c r="B1793" s="294"/>
      <c r="C1793" s="294"/>
      <c r="D1793" s="294"/>
      <c r="E1793" s="294"/>
      <c r="F1793" s="294"/>
    </row>
    <row r="1794">
      <c r="A1794" s="294" t="s">
        <v>21312</v>
      </c>
      <c r="B1794" s="294"/>
      <c r="C1794" s="294"/>
      <c r="D1794" s="294"/>
      <c r="E1794" s="294"/>
      <c r="F1794" s="294"/>
    </row>
    <row r="1795">
      <c r="A1795" s="294" t="s">
        <v>22555</v>
      </c>
      <c r="B1795" s="294"/>
      <c r="C1795" s="294"/>
      <c r="D1795" s="294"/>
      <c r="E1795" s="294"/>
      <c r="F1795" s="294"/>
    </row>
    <row r="1796">
      <c r="A1796" s="294" t="s">
        <v>21672</v>
      </c>
      <c r="B1796" s="294"/>
      <c r="C1796" s="294"/>
      <c r="D1796" s="294"/>
      <c r="E1796" s="294"/>
      <c r="F1796" s="294"/>
    </row>
    <row r="1797">
      <c r="A1797" s="294" t="s">
        <v>22511</v>
      </c>
      <c r="B1797" s="294"/>
      <c r="C1797" s="294"/>
      <c r="D1797" s="294"/>
      <c r="E1797" s="294"/>
      <c r="F1797" s="294"/>
    </row>
    <row r="1798">
      <c r="A1798" s="294"/>
      <c r="B1798" s="294"/>
      <c r="C1798" s="294"/>
      <c r="D1798" s="294"/>
      <c r="E1798" s="294"/>
      <c r="F1798" s="294"/>
    </row>
    <row r="1799">
      <c r="A1799" s="294" t="s">
        <v>22556</v>
      </c>
      <c r="B1799" s="294"/>
      <c r="C1799" s="294"/>
      <c r="D1799" s="294"/>
      <c r="E1799" s="294"/>
      <c r="F1799" s="294"/>
    </row>
    <row r="1800">
      <c r="A1800" s="294"/>
      <c r="B1800" s="294"/>
      <c r="C1800" s="294"/>
      <c r="D1800" s="294"/>
      <c r="E1800" s="294"/>
      <c r="F1800" s="294"/>
    </row>
    <row r="1801">
      <c r="A1801" s="294" t="s">
        <v>22557</v>
      </c>
      <c r="B1801" s="294"/>
      <c r="C1801" s="294"/>
      <c r="D1801" s="294"/>
      <c r="E1801" s="294"/>
      <c r="F1801" s="294"/>
    </row>
    <row r="1802">
      <c r="A1802" s="294" t="s">
        <v>22558</v>
      </c>
      <c r="B1802" s="294"/>
      <c r="C1802" s="294"/>
      <c r="D1802" s="294"/>
      <c r="E1802" s="294"/>
      <c r="F1802" s="294"/>
    </row>
    <row r="1803">
      <c r="A1803" s="294" t="s">
        <v>22559</v>
      </c>
      <c r="B1803" s="294"/>
      <c r="C1803" s="294"/>
      <c r="D1803" s="294"/>
      <c r="E1803" s="294"/>
      <c r="F1803" s="294"/>
    </row>
    <row r="1804">
      <c r="A1804" s="294" t="s">
        <v>22560</v>
      </c>
      <c r="B1804" s="294"/>
      <c r="C1804" s="294"/>
      <c r="D1804" s="294"/>
      <c r="E1804" s="294"/>
      <c r="F1804" s="294"/>
    </row>
    <row r="1805">
      <c r="A1805" s="294" t="s">
        <v>22561</v>
      </c>
      <c r="B1805" s="294"/>
      <c r="C1805" s="294"/>
      <c r="D1805" s="294"/>
      <c r="E1805" s="294"/>
      <c r="F1805" s="294"/>
    </row>
    <row r="1806">
      <c r="A1806" s="294" t="s">
        <v>22562</v>
      </c>
      <c r="B1806" s="294"/>
      <c r="C1806" s="294"/>
      <c r="D1806" s="294"/>
      <c r="E1806" s="294"/>
      <c r="F1806" s="294"/>
    </row>
    <row r="1807">
      <c r="A1807" s="294" t="s">
        <v>22563</v>
      </c>
      <c r="B1807" s="294"/>
      <c r="C1807" s="294"/>
      <c r="D1807" s="294"/>
      <c r="E1807" s="294"/>
      <c r="F1807" s="294"/>
    </row>
    <row r="1808">
      <c r="A1808" s="294"/>
      <c r="B1808" s="294"/>
      <c r="C1808" s="294"/>
      <c r="D1808" s="294"/>
      <c r="E1808" s="294"/>
      <c r="F1808" s="294"/>
    </row>
    <row r="1809">
      <c r="A1809" s="294" t="s">
        <v>22564</v>
      </c>
      <c r="B1809" s="294"/>
      <c r="C1809" s="294"/>
      <c r="D1809" s="294"/>
      <c r="E1809" s="294"/>
      <c r="F1809" s="294"/>
    </row>
    <row r="1810">
      <c r="A1810" s="294" t="s">
        <v>22565</v>
      </c>
      <c r="B1810" s="294"/>
      <c r="C1810" s="294"/>
      <c r="D1810" s="294"/>
      <c r="E1810" s="294"/>
      <c r="F1810" s="294"/>
    </row>
    <row r="1811">
      <c r="A1811" s="294"/>
      <c r="B1811" s="294"/>
      <c r="C1811" s="294"/>
      <c r="D1811" s="294"/>
      <c r="E1811" s="294"/>
      <c r="F1811" s="294"/>
    </row>
    <row r="1812">
      <c r="A1812" s="294" t="s">
        <v>22566</v>
      </c>
      <c r="B1812" s="294"/>
      <c r="C1812" s="294"/>
      <c r="D1812" s="294"/>
      <c r="E1812" s="294"/>
      <c r="F1812" s="294"/>
    </row>
    <row r="1813">
      <c r="A1813" s="294" t="s">
        <v>22567</v>
      </c>
      <c r="B1813" s="294"/>
      <c r="C1813" s="294"/>
      <c r="D1813" s="294"/>
      <c r="E1813" s="294"/>
      <c r="F1813" s="294"/>
    </row>
    <row r="1814">
      <c r="A1814" s="294" t="s">
        <v>22568</v>
      </c>
      <c r="B1814" s="294"/>
      <c r="C1814" s="294"/>
      <c r="D1814" s="294"/>
      <c r="E1814" s="294"/>
      <c r="F1814" s="294"/>
    </row>
    <row r="1815">
      <c r="A1815" s="294"/>
      <c r="B1815" s="294"/>
      <c r="C1815" s="294"/>
      <c r="D1815" s="294"/>
      <c r="E1815" s="294"/>
      <c r="F1815" s="294"/>
    </row>
    <row r="1816">
      <c r="A1816" s="294" t="s">
        <v>22569</v>
      </c>
      <c r="B1816" s="294"/>
      <c r="C1816" s="294"/>
      <c r="D1816" s="294"/>
      <c r="E1816" s="294"/>
      <c r="F1816" s="294"/>
    </row>
    <row r="1817">
      <c r="A1817" s="294"/>
      <c r="B1817" s="294"/>
      <c r="C1817" s="294"/>
      <c r="D1817" s="294"/>
      <c r="E1817" s="294"/>
      <c r="F1817" s="294"/>
    </row>
    <row r="1818">
      <c r="A1818" s="294" t="s">
        <v>22570</v>
      </c>
      <c r="B1818" s="294"/>
      <c r="C1818" s="294"/>
      <c r="D1818" s="294"/>
      <c r="E1818" s="294"/>
      <c r="F1818" s="294"/>
    </row>
    <row r="1819">
      <c r="A1819" s="294" t="s">
        <v>22571</v>
      </c>
      <c r="B1819" s="294"/>
      <c r="C1819" s="294"/>
      <c r="D1819" s="294"/>
      <c r="E1819" s="294"/>
      <c r="F1819" s="294"/>
    </row>
    <row r="1820">
      <c r="A1820" s="294"/>
      <c r="B1820" s="294"/>
      <c r="C1820" s="294"/>
      <c r="D1820" s="294"/>
      <c r="E1820" s="294"/>
      <c r="F1820" s="294"/>
    </row>
    <row r="1821">
      <c r="A1821" s="294" t="s">
        <v>22572</v>
      </c>
      <c r="B1821" s="294"/>
      <c r="C1821" s="294"/>
      <c r="D1821" s="294"/>
      <c r="E1821" s="294"/>
      <c r="F1821" s="294"/>
    </row>
    <row r="1822">
      <c r="A1822" s="294" t="s">
        <v>22573</v>
      </c>
      <c r="B1822" s="294"/>
      <c r="C1822" s="294"/>
      <c r="D1822" s="294"/>
      <c r="E1822" s="294"/>
      <c r="F1822" s="294"/>
    </row>
    <row r="1823">
      <c r="A1823" s="294"/>
      <c r="B1823" s="294"/>
      <c r="C1823" s="294"/>
      <c r="D1823" s="294"/>
      <c r="E1823" s="294"/>
      <c r="F1823" s="294"/>
    </row>
    <row r="1824">
      <c r="A1824" s="294" t="s">
        <v>22574</v>
      </c>
      <c r="B1824" s="294"/>
      <c r="C1824" s="294"/>
      <c r="D1824" s="294"/>
      <c r="E1824" s="294"/>
      <c r="F1824" s="294"/>
    </row>
    <row r="1825">
      <c r="A1825" s="294" t="s">
        <v>22575</v>
      </c>
      <c r="B1825" s="294"/>
      <c r="C1825" s="294"/>
      <c r="D1825" s="294"/>
      <c r="E1825" s="294"/>
      <c r="F1825" s="294"/>
    </row>
    <row r="1826">
      <c r="A1826" s="294" t="s">
        <v>22576</v>
      </c>
      <c r="B1826" s="294"/>
      <c r="C1826" s="294"/>
      <c r="D1826" s="294"/>
      <c r="E1826" s="294"/>
      <c r="F1826" s="294"/>
    </row>
    <row r="1827">
      <c r="A1827" s="294" t="s">
        <v>22577</v>
      </c>
      <c r="B1827" s="294"/>
      <c r="C1827" s="294"/>
      <c r="D1827" s="294"/>
      <c r="E1827" s="294"/>
      <c r="F1827" s="294"/>
    </row>
    <row r="1828">
      <c r="A1828" s="294"/>
      <c r="B1828" s="294"/>
      <c r="C1828" s="294"/>
      <c r="D1828" s="294"/>
      <c r="E1828" s="294"/>
      <c r="F1828" s="294"/>
    </row>
    <row r="1829">
      <c r="A1829" s="294" t="s">
        <v>22578</v>
      </c>
      <c r="B1829" s="294"/>
      <c r="C1829" s="294"/>
      <c r="D1829" s="294"/>
      <c r="E1829" s="294"/>
      <c r="F1829" s="294"/>
    </row>
    <row r="1830">
      <c r="A1830" s="294" t="s">
        <v>22579</v>
      </c>
      <c r="B1830" s="294"/>
      <c r="C1830" s="294"/>
      <c r="D1830" s="294"/>
      <c r="E1830" s="294"/>
      <c r="F1830" s="294"/>
    </row>
    <row r="1831">
      <c r="A1831" s="294"/>
      <c r="B1831" s="294"/>
      <c r="C1831" s="294"/>
      <c r="D1831" s="294"/>
      <c r="E1831" s="294"/>
      <c r="F1831" s="294"/>
    </row>
    <row r="1832">
      <c r="A1832" s="294" t="s">
        <v>22580</v>
      </c>
      <c r="B1832" s="294"/>
      <c r="C1832" s="294"/>
      <c r="D1832" s="294"/>
      <c r="E1832" s="294"/>
      <c r="F1832" s="294"/>
    </row>
    <row r="1833">
      <c r="A1833" s="294" t="s">
        <v>22581</v>
      </c>
      <c r="B1833" s="294"/>
      <c r="C1833" s="294"/>
      <c r="D1833" s="294"/>
      <c r="E1833" s="294"/>
      <c r="F1833" s="294"/>
    </row>
    <row r="1834">
      <c r="A1834" s="294" t="s">
        <v>22582</v>
      </c>
      <c r="B1834" s="294"/>
      <c r="C1834" s="294"/>
      <c r="D1834" s="294"/>
      <c r="E1834" s="294"/>
      <c r="F1834" s="294"/>
    </row>
    <row r="1835">
      <c r="A1835" s="294" t="s">
        <v>22583</v>
      </c>
      <c r="B1835" s="294"/>
      <c r="C1835" s="294"/>
      <c r="D1835" s="294"/>
      <c r="E1835" s="294"/>
      <c r="F1835" s="294"/>
    </row>
    <row r="1836">
      <c r="A1836" s="294"/>
      <c r="B1836" s="294"/>
      <c r="C1836" s="294"/>
      <c r="D1836" s="294"/>
      <c r="E1836" s="294"/>
      <c r="F1836" s="294"/>
    </row>
    <row r="1837">
      <c r="A1837" s="294" t="s">
        <v>22584</v>
      </c>
      <c r="B1837" s="294"/>
      <c r="C1837" s="294"/>
      <c r="D1837" s="294"/>
      <c r="E1837" s="294"/>
      <c r="F1837" s="294"/>
    </row>
    <row r="1838">
      <c r="A1838" s="294"/>
      <c r="B1838" s="294"/>
      <c r="C1838" s="294"/>
      <c r="D1838" s="294"/>
      <c r="E1838" s="294"/>
      <c r="F1838" s="294"/>
    </row>
    <row r="1839">
      <c r="A1839" s="294" t="s">
        <v>22585</v>
      </c>
      <c r="B1839" s="294"/>
      <c r="C1839" s="294"/>
      <c r="D1839" s="294"/>
      <c r="E1839" s="294"/>
      <c r="F1839" s="294"/>
    </row>
    <row r="1840">
      <c r="A1840" s="294" t="s">
        <v>22586</v>
      </c>
      <c r="B1840" s="294"/>
      <c r="C1840" s="294"/>
      <c r="D1840" s="294"/>
      <c r="E1840" s="294"/>
      <c r="F1840" s="294"/>
    </row>
    <row r="1841">
      <c r="A1841" s="294" t="s">
        <v>22587</v>
      </c>
      <c r="B1841" s="294"/>
      <c r="C1841" s="294"/>
      <c r="D1841" s="294"/>
      <c r="E1841" s="294"/>
      <c r="F1841" s="294"/>
    </row>
    <row r="1842">
      <c r="A1842" s="294" t="s">
        <v>22588</v>
      </c>
      <c r="B1842" s="294"/>
      <c r="C1842" s="294"/>
      <c r="D1842" s="294"/>
      <c r="E1842" s="294"/>
      <c r="F1842" s="294"/>
    </row>
    <row r="1843">
      <c r="A1843" s="294" t="s">
        <v>22589</v>
      </c>
      <c r="B1843" s="294"/>
      <c r="C1843" s="294"/>
      <c r="D1843" s="294"/>
      <c r="E1843" s="294"/>
      <c r="F1843" s="294"/>
    </row>
    <row r="1844">
      <c r="A1844" s="294" t="s">
        <v>22590</v>
      </c>
      <c r="B1844" s="294"/>
      <c r="C1844" s="294"/>
      <c r="D1844" s="294"/>
      <c r="E1844" s="294"/>
      <c r="F1844" s="294"/>
    </row>
    <row r="1845">
      <c r="A1845" s="294" t="s">
        <v>22591</v>
      </c>
      <c r="B1845" s="294"/>
      <c r="C1845" s="294"/>
      <c r="D1845" s="294"/>
      <c r="E1845" s="294"/>
      <c r="F1845" s="294"/>
    </row>
    <row r="1846">
      <c r="A1846" s="294" t="s">
        <v>22592</v>
      </c>
      <c r="B1846" s="294"/>
      <c r="C1846" s="294"/>
      <c r="D1846" s="294"/>
      <c r="E1846" s="294"/>
      <c r="F1846" s="294"/>
    </row>
    <row r="1847">
      <c r="A1847" s="294" t="s">
        <v>22593</v>
      </c>
      <c r="B1847" s="294"/>
      <c r="C1847" s="294"/>
      <c r="D1847" s="294"/>
      <c r="E1847" s="294"/>
      <c r="F1847" s="294"/>
    </row>
    <row r="1848">
      <c r="A1848" s="294" t="s">
        <v>22594</v>
      </c>
      <c r="B1848" s="294"/>
      <c r="C1848" s="294"/>
      <c r="D1848" s="294"/>
      <c r="E1848" s="294"/>
      <c r="F1848" s="294"/>
    </row>
    <row r="1849">
      <c r="A1849" s="294" t="s">
        <v>22595</v>
      </c>
      <c r="B1849" s="294"/>
      <c r="C1849" s="294"/>
      <c r="D1849" s="294"/>
      <c r="E1849" s="294"/>
      <c r="F1849" s="294"/>
    </row>
    <row r="1850">
      <c r="A1850" s="294" t="s">
        <v>22596</v>
      </c>
      <c r="B1850" s="294"/>
      <c r="C1850" s="294"/>
      <c r="D1850" s="294"/>
      <c r="E1850" s="294"/>
      <c r="F1850" s="294"/>
    </row>
    <row r="1851">
      <c r="A1851" s="294" t="s">
        <v>22597</v>
      </c>
      <c r="B1851" s="294"/>
      <c r="C1851" s="294"/>
      <c r="D1851" s="294"/>
      <c r="E1851" s="294"/>
      <c r="F1851" s="294"/>
    </row>
    <row r="1852">
      <c r="A1852" s="294" t="s">
        <v>22598</v>
      </c>
      <c r="B1852" s="294"/>
      <c r="C1852" s="294"/>
      <c r="D1852" s="294"/>
      <c r="E1852" s="294"/>
      <c r="F1852" s="294"/>
    </row>
    <row r="1853">
      <c r="A1853" s="294" t="s">
        <v>22599</v>
      </c>
      <c r="B1853" s="294"/>
      <c r="C1853" s="294"/>
      <c r="D1853" s="294"/>
      <c r="E1853" s="294"/>
      <c r="F1853" s="294"/>
    </row>
    <row r="1854">
      <c r="A1854" s="294"/>
      <c r="B1854" s="294"/>
      <c r="C1854" s="294"/>
      <c r="D1854" s="294"/>
      <c r="E1854" s="294"/>
      <c r="F1854" s="294"/>
    </row>
    <row r="1855">
      <c r="A1855" s="294" t="s">
        <v>21312</v>
      </c>
      <c r="B1855" s="294"/>
      <c r="C1855" s="294"/>
      <c r="D1855" s="294"/>
      <c r="E1855" s="294"/>
      <c r="F1855" s="294"/>
    </row>
    <row r="1856">
      <c r="A1856" s="294" t="s">
        <v>22600</v>
      </c>
      <c r="B1856" s="294"/>
      <c r="C1856" s="294"/>
      <c r="D1856" s="294"/>
      <c r="E1856" s="294"/>
      <c r="F1856" s="294"/>
    </row>
    <row r="1857">
      <c r="A1857" s="294" t="s">
        <v>21270</v>
      </c>
      <c r="B1857" s="294"/>
      <c r="C1857" s="294"/>
      <c r="D1857" s="294"/>
      <c r="E1857" s="294"/>
      <c r="F1857" s="294"/>
    </row>
    <row r="1858">
      <c r="A1858" s="294" t="s">
        <v>22601</v>
      </c>
      <c r="B1858" s="294"/>
      <c r="C1858" s="294"/>
      <c r="D1858" s="294"/>
      <c r="E1858" s="294"/>
      <c r="F1858" s="294"/>
    </row>
    <row r="1859">
      <c r="A1859" s="294"/>
      <c r="B1859" s="294"/>
      <c r="C1859" s="294"/>
      <c r="D1859" s="294"/>
      <c r="E1859" s="294"/>
      <c r="F1859" s="294"/>
    </row>
    <row r="1860">
      <c r="A1860" s="294" t="s">
        <v>22602</v>
      </c>
      <c r="B1860" s="294"/>
      <c r="C1860" s="294"/>
      <c r="D1860" s="294"/>
      <c r="E1860" s="294"/>
      <c r="F1860" s="294"/>
    </row>
    <row r="1861">
      <c r="A1861" s="294" t="s">
        <v>22603</v>
      </c>
      <c r="B1861" s="294"/>
      <c r="C1861" s="294"/>
      <c r="D1861" s="294"/>
      <c r="E1861" s="294"/>
      <c r="F1861" s="294"/>
    </row>
    <row r="1862">
      <c r="A1862" s="294"/>
      <c r="B1862" s="294"/>
      <c r="C1862" s="294"/>
      <c r="D1862" s="294"/>
      <c r="E1862" s="294"/>
      <c r="F1862" s="294"/>
    </row>
    <row r="1863">
      <c r="A1863" s="294" t="str">
        <f>-(Ref: Kashyapa Samhita, Bhavaprakasha, Madhava Nidana)</f>
        <v>#ERROR!</v>
      </c>
      <c r="B1863" s="294"/>
      <c r="C1863" s="294"/>
      <c r="D1863" s="294"/>
      <c r="E1863" s="294"/>
      <c r="F1863" s="294"/>
    </row>
    <row r="1864">
      <c r="A1864" s="294"/>
      <c r="B1864" s="294"/>
      <c r="C1864" s="294"/>
      <c r="D1864" s="294"/>
      <c r="E1864" s="294"/>
      <c r="F1864" s="294"/>
    </row>
    <row r="1865">
      <c r="A1865" s="294" t="s">
        <v>22604</v>
      </c>
      <c r="B1865" s="294"/>
      <c r="C1865" s="294"/>
      <c r="D1865" s="294"/>
      <c r="E1865" s="294"/>
      <c r="F1865" s="294"/>
    </row>
    <row r="1866">
      <c r="A1866" s="294" t="s">
        <v>22605</v>
      </c>
      <c r="B1866" s="294"/>
      <c r="C1866" s="294"/>
      <c r="D1866" s="294"/>
      <c r="E1866" s="294"/>
      <c r="F1866" s="294"/>
    </row>
    <row r="1867">
      <c r="A1867" s="294" t="s">
        <v>22606</v>
      </c>
      <c r="B1867" s="294"/>
      <c r="C1867" s="294"/>
      <c r="D1867" s="294"/>
      <c r="E1867" s="294"/>
      <c r="F1867" s="294"/>
    </row>
    <row r="1868">
      <c r="A1868" s="294" t="s">
        <v>22607</v>
      </c>
      <c r="B1868" s="294"/>
      <c r="C1868" s="294"/>
      <c r="D1868" s="294"/>
      <c r="E1868" s="294"/>
      <c r="F1868" s="294"/>
    </row>
    <row r="1869">
      <c r="A1869" s="294" t="s">
        <v>22608</v>
      </c>
      <c r="B1869" s="294"/>
      <c r="C1869" s="294"/>
      <c r="D1869" s="294"/>
      <c r="E1869" s="294"/>
      <c r="F1869" s="294"/>
    </row>
    <row r="1870">
      <c r="A1870" s="294" t="s">
        <v>22609</v>
      </c>
      <c r="B1870" s="294"/>
      <c r="C1870" s="294"/>
      <c r="D1870" s="294"/>
      <c r="E1870" s="294"/>
      <c r="F1870" s="294"/>
    </row>
    <row r="1871">
      <c r="A1871" s="294" t="s">
        <v>22610</v>
      </c>
      <c r="B1871" s="294"/>
      <c r="C1871" s="294"/>
      <c r="D1871" s="294"/>
      <c r="E1871" s="294"/>
      <c r="F1871" s="294"/>
    </row>
    <row r="1872">
      <c r="A1872" s="294" t="s">
        <v>22611</v>
      </c>
      <c r="B1872" s="294"/>
      <c r="C1872" s="294"/>
      <c r="D1872" s="294"/>
      <c r="E1872" s="294"/>
      <c r="F1872" s="294"/>
    </row>
    <row r="1873">
      <c r="A1873" s="294"/>
      <c r="B1873" s="294"/>
      <c r="C1873" s="294"/>
      <c r="D1873" s="294"/>
      <c r="E1873" s="294"/>
      <c r="F1873" s="294"/>
    </row>
    <row r="1874">
      <c r="A1874" s="294" t="s">
        <v>21846</v>
      </c>
      <c r="B1874" s="294"/>
      <c r="C1874" s="294"/>
      <c r="D1874" s="294"/>
      <c r="E1874" s="294"/>
      <c r="F1874" s="294"/>
    </row>
    <row r="1875">
      <c r="A1875" s="294"/>
      <c r="B1875" s="294"/>
      <c r="C1875" s="294"/>
      <c r="D1875" s="294"/>
      <c r="E1875" s="294"/>
      <c r="F1875" s="294"/>
    </row>
    <row r="1876">
      <c r="A1876" s="294" t="s">
        <v>22612</v>
      </c>
      <c r="B1876" s="294"/>
      <c r="C1876" s="294"/>
      <c r="D1876" s="294"/>
      <c r="E1876" s="294"/>
      <c r="F1876" s="294"/>
    </row>
    <row r="1877">
      <c r="A1877" s="294" t="s">
        <v>22613</v>
      </c>
      <c r="B1877" s="294"/>
      <c r="C1877" s="294"/>
      <c r="D1877" s="294"/>
      <c r="E1877" s="294"/>
      <c r="F1877" s="294"/>
    </row>
    <row r="1878">
      <c r="A1878" s="294" t="s">
        <v>22614</v>
      </c>
      <c r="B1878" s="294"/>
      <c r="C1878" s="294"/>
      <c r="D1878" s="294"/>
      <c r="E1878" s="294"/>
      <c r="F1878" s="294"/>
    </row>
    <row r="1879">
      <c r="A1879" s="294" t="s">
        <v>22615</v>
      </c>
      <c r="B1879" s="294"/>
      <c r="C1879" s="294"/>
      <c r="D1879" s="294"/>
      <c r="E1879" s="294"/>
      <c r="F1879" s="294"/>
    </row>
    <row r="1880">
      <c r="A1880" s="294" t="s">
        <v>22616</v>
      </c>
      <c r="B1880" s="294"/>
      <c r="C1880" s="294"/>
      <c r="D1880" s="294"/>
      <c r="E1880" s="294"/>
      <c r="F1880" s="294"/>
    </row>
    <row r="1881">
      <c r="A1881" s="294"/>
      <c r="B1881" s="294"/>
      <c r="C1881" s="294"/>
      <c r="D1881" s="294"/>
      <c r="E1881" s="294"/>
      <c r="F1881" s="294"/>
    </row>
    <row r="1882">
      <c r="A1882" s="294" t="s">
        <v>22617</v>
      </c>
      <c r="B1882" s="294"/>
      <c r="C1882" s="294"/>
      <c r="D1882" s="294"/>
      <c r="E1882" s="294"/>
      <c r="F1882" s="294"/>
    </row>
    <row r="1883">
      <c r="A1883" s="294" t="s">
        <v>22618</v>
      </c>
      <c r="B1883" s="294"/>
      <c r="C1883" s="294"/>
      <c r="D1883" s="294"/>
      <c r="E1883" s="294"/>
      <c r="F1883" s="294"/>
    </row>
    <row r="1884">
      <c r="A1884" s="294"/>
      <c r="B1884" s="294"/>
      <c r="C1884" s="294"/>
      <c r="D1884" s="294"/>
      <c r="E1884" s="294"/>
      <c r="F1884" s="294"/>
    </row>
    <row r="1885">
      <c r="A1885" s="294" t="s">
        <v>22619</v>
      </c>
      <c r="B1885" s="294"/>
      <c r="C1885" s="294"/>
      <c r="D1885" s="294"/>
      <c r="E1885" s="294"/>
      <c r="F1885" s="294"/>
    </row>
    <row r="1886">
      <c r="A1886" s="294" t="s">
        <v>22620</v>
      </c>
      <c r="B1886" s="294"/>
      <c r="C1886" s="294"/>
      <c r="D1886" s="294"/>
      <c r="E1886" s="294"/>
      <c r="F1886" s="294"/>
    </row>
    <row r="1887">
      <c r="A1887" s="294" t="s">
        <v>22621</v>
      </c>
      <c r="B1887" s="294"/>
      <c r="C1887" s="294"/>
      <c r="D1887" s="294"/>
      <c r="E1887" s="294"/>
      <c r="F1887" s="294"/>
    </row>
    <row r="1888">
      <c r="A1888" s="294" t="s">
        <v>22613</v>
      </c>
      <c r="B1888" s="294"/>
      <c r="C1888" s="294"/>
      <c r="D1888" s="294"/>
      <c r="E1888" s="294"/>
      <c r="F1888" s="294"/>
    </row>
    <row r="1889">
      <c r="A1889" s="294" t="s">
        <v>22622</v>
      </c>
      <c r="B1889" s="294"/>
      <c r="C1889" s="294"/>
      <c r="D1889" s="294"/>
      <c r="E1889" s="294"/>
      <c r="F1889" s="294"/>
    </row>
    <row r="1890">
      <c r="A1890" s="294" t="s">
        <v>22623</v>
      </c>
      <c r="B1890" s="294"/>
      <c r="C1890" s="294"/>
      <c r="D1890" s="294"/>
      <c r="E1890" s="294"/>
      <c r="F1890" s="294"/>
    </row>
    <row r="1891">
      <c r="A1891" s="294" t="s">
        <v>22624</v>
      </c>
      <c r="B1891" s="294"/>
      <c r="C1891" s="294"/>
      <c r="D1891" s="294"/>
      <c r="E1891" s="294"/>
      <c r="F1891" s="294"/>
    </row>
    <row r="1892">
      <c r="A1892" s="294" t="s">
        <v>22625</v>
      </c>
      <c r="B1892" s="294"/>
      <c r="C1892" s="294"/>
      <c r="D1892" s="294"/>
      <c r="E1892" s="294"/>
      <c r="F1892" s="294"/>
    </row>
    <row r="1893">
      <c r="A1893" s="294" t="s">
        <v>22626</v>
      </c>
      <c r="B1893" s="294"/>
      <c r="C1893" s="294"/>
      <c r="D1893" s="294"/>
      <c r="E1893" s="294"/>
      <c r="F1893" s="294"/>
    </row>
    <row r="1894">
      <c r="A1894" s="294"/>
      <c r="B1894" s="294"/>
      <c r="C1894" s="294"/>
      <c r="D1894" s="294"/>
      <c r="E1894" s="294"/>
      <c r="F1894" s="294"/>
    </row>
    <row r="1895">
      <c r="A1895" s="294"/>
      <c r="B1895" s="294"/>
      <c r="C1895" s="294"/>
      <c r="D1895" s="294"/>
      <c r="E1895" s="294"/>
      <c r="F1895" s="294"/>
    </row>
    <row r="1896">
      <c r="A1896" s="294"/>
      <c r="B1896" s="294"/>
      <c r="C1896" s="294"/>
      <c r="D1896" s="294"/>
      <c r="E1896" s="294"/>
      <c r="F1896" s="294"/>
    </row>
    <row r="1897">
      <c r="A1897" s="294" t="s">
        <v>21401</v>
      </c>
      <c r="B1897" s="294"/>
      <c r="C1897" s="294"/>
      <c r="D1897" s="294"/>
      <c r="E1897" s="294"/>
      <c r="F1897" s="294"/>
    </row>
    <row r="1898">
      <c r="A1898" s="294"/>
      <c r="B1898" s="294"/>
      <c r="C1898" s="294"/>
      <c r="D1898" s="294"/>
      <c r="E1898" s="294"/>
      <c r="F1898" s="294"/>
    </row>
    <row r="1899">
      <c r="A1899" s="294" t="str">
        <f>-Vital signs: Temperature(fever may suggest infection), BP, pulse rate</f>
        <v>#ERROR!</v>
      </c>
      <c r="B1899" s="294"/>
      <c r="C1899" s="294"/>
      <c r="D1899" s="294"/>
      <c r="E1899" s="294"/>
      <c r="F1899" s="294"/>
    </row>
    <row r="1900">
      <c r="A1900" s="294" t="s">
        <v>22627</v>
      </c>
      <c r="B1900" s="294"/>
      <c r="C1900" s="294"/>
      <c r="D1900" s="294"/>
      <c r="E1900" s="294"/>
      <c r="F1900" s="294"/>
    </row>
    <row r="1901">
      <c r="A1901" s="294" t="str">
        <f>ARRAY_CONSTRAIN(ARRAYFORMULA(-Location and extent of lesions(face, limbs, trunk, etc.)), 1, 1)</f>
        <v>#ERROR!</v>
      </c>
      <c r="B1901" s="294"/>
      <c r="C1901" s="294"/>
      <c r="D1901" s="294"/>
      <c r="E1901" s="294"/>
      <c r="F1901" s="294"/>
    </row>
    <row r="1902">
      <c r="A1902" s="294" t="str">
        <f>-Color: erythematous, hyperpigmented, etc.</f>
        <v>#ERROR!</v>
      </c>
      <c r="B1902" s="294"/>
      <c r="C1902" s="294"/>
      <c r="D1902" s="294"/>
      <c r="E1902" s="294"/>
      <c r="F1902" s="294"/>
    </row>
    <row r="1903">
      <c r="A1903" s="294" t="str">
        <f>-Type: papules, vesicles, pustules, crusting</f>
        <v>#ERROR!</v>
      </c>
      <c r="B1903" s="294"/>
      <c r="C1903" s="294"/>
      <c r="D1903" s="294"/>
      <c r="E1903" s="294"/>
      <c r="F1903" s="294"/>
    </row>
    <row r="1904">
      <c r="A1904" s="294" t="str">
        <f>ARRAY_CONSTRAIN(ARRAYFORMULA(-Scaling or oozing present?), 1, 1)</f>
        <v>#ERROR!</v>
      </c>
      <c r="B1904" s="294"/>
      <c r="C1904" s="294"/>
      <c r="D1904" s="294"/>
      <c r="E1904" s="294"/>
      <c r="F1904" s="294"/>
    </row>
    <row r="1905">
      <c r="A1905" s="294" t="s">
        <v>22628</v>
      </c>
      <c r="B1905" s="294"/>
      <c r="C1905" s="294"/>
      <c r="D1905" s="294"/>
      <c r="E1905" s="294"/>
      <c r="F1905" s="294"/>
    </row>
    <row r="1906">
      <c r="A1906" s="294" t="s">
        <v>22629</v>
      </c>
      <c r="B1906" s="294"/>
      <c r="C1906" s="294"/>
      <c r="D1906" s="294"/>
      <c r="E1906" s="294"/>
      <c r="F1906" s="294"/>
    </row>
    <row r="1907">
      <c r="A1907" s="294" t="s">
        <v>22630</v>
      </c>
      <c r="B1907" s="294"/>
      <c r="C1907" s="294"/>
      <c r="D1907" s="294"/>
      <c r="E1907" s="294"/>
      <c r="F1907" s="294"/>
    </row>
    <row r="1908">
      <c r="A1908" s="294" t="s">
        <v>22631</v>
      </c>
      <c r="B1908" s="294"/>
      <c r="C1908" s="294"/>
      <c r="D1908" s="294"/>
      <c r="E1908" s="294"/>
      <c r="F1908" s="294"/>
    </row>
    <row r="1909">
      <c r="A1909" s="294" t="s">
        <v>22632</v>
      </c>
      <c r="B1909" s="294"/>
      <c r="C1909" s="294"/>
      <c r="D1909" s="294"/>
      <c r="E1909" s="294"/>
      <c r="F1909" s="294"/>
    </row>
    <row r="1910">
      <c r="A1910" s="294"/>
      <c r="B1910" s="294"/>
      <c r="C1910" s="294"/>
      <c r="D1910" s="294"/>
      <c r="E1910" s="294"/>
      <c r="F1910" s="294"/>
    </row>
    <row r="1911">
      <c r="A1911" s="294" t="s">
        <v>21407</v>
      </c>
      <c r="B1911" s="294"/>
      <c r="C1911" s="294"/>
      <c r="D1911" s="294"/>
      <c r="E1911" s="294"/>
      <c r="F1911" s="294"/>
    </row>
    <row r="1912">
      <c r="A1912" s="294"/>
      <c r="B1912" s="294"/>
      <c r="C1912" s="294"/>
      <c r="D1912" s="294"/>
      <c r="E1912" s="294"/>
      <c r="F1912" s="294"/>
    </row>
    <row r="1913">
      <c r="A1913" s="294" t="s">
        <v>22633</v>
      </c>
      <c r="B1913" s="294"/>
      <c r="C1913" s="294"/>
      <c r="D1913" s="294"/>
      <c r="E1913" s="294"/>
      <c r="F1913" s="294"/>
    </row>
    <row r="1914">
      <c r="A1914" s="294" t="s">
        <v>22634</v>
      </c>
      <c r="B1914" s="294"/>
      <c r="C1914" s="294"/>
      <c r="D1914" s="294"/>
      <c r="E1914" s="294"/>
      <c r="F1914" s="294"/>
    </row>
    <row r="1915">
      <c r="A1915" s="294" t="s">
        <v>22635</v>
      </c>
      <c r="B1915" s="294"/>
      <c r="C1915" s="294"/>
      <c r="D1915" s="294"/>
      <c r="E1915" s="294"/>
      <c r="F1915" s="294"/>
    </row>
    <row r="1916">
      <c r="A1916" s="294" t="s">
        <v>22636</v>
      </c>
      <c r="B1916" s="294"/>
      <c r="C1916" s="294"/>
      <c r="D1916" s="294"/>
      <c r="E1916" s="294"/>
      <c r="F1916" s="294"/>
    </row>
    <row r="1917">
      <c r="A1917" s="294"/>
      <c r="B1917" s="294"/>
      <c r="C1917" s="294"/>
      <c r="D1917" s="294"/>
      <c r="E1917" s="294"/>
      <c r="F1917" s="294"/>
    </row>
    <row r="1918">
      <c r="A1918" s="294" t="s">
        <v>21990</v>
      </c>
      <c r="B1918" s="294"/>
      <c r="C1918" s="294"/>
      <c r="D1918" s="294"/>
      <c r="E1918" s="294"/>
      <c r="F1918" s="294"/>
    </row>
    <row r="1919">
      <c r="A1919" s="294"/>
      <c r="B1919" s="294"/>
      <c r="C1919" s="294"/>
      <c r="D1919" s="294"/>
      <c r="E1919" s="294"/>
      <c r="F1919" s="294"/>
    </row>
    <row r="1920">
      <c r="A1920" s="294" t="s">
        <v>22637</v>
      </c>
      <c r="B1920" s="294"/>
      <c r="C1920" s="294"/>
      <c r="D1920" s="294"/>
      <c r="E1920" s="294"/>
      <c r="F1920" s="294"/>
    </row>
    <row r="1921">
      <c r="A1921" s="294" t="s">
        <v>22638</v>
      </c>
      <c r="B1921" s="294"/>
      <c r="C1921" s="294"/>
      <c r="D1921" s="294"/>
      <c r="E1921" s="294"/>
      <c r="F1921" s="294"/>
    </row>
    <row r="1922">
      <c r="A1922" s="294" t="s">
        <v>22639</v>
      </c>
      <c r="B1922" s="294"/>
      <c r="C1922" s="294"/>
      <c r="D1922" s="294"/>
      <c r="E1922" s="294"/>
      <c r="F1922" s="294"/>
    </row>
    <row r="1923">
      <c r="A1923" s="294" t="s">
        <v>22640</v>
      </c>
      <c r="B1923" s="294"/>
      <c r="C1923" s="294"/>
      <c r="D1923" s="294"/>
      <c r="E1923" s="294"/>
      <c r="F1923" s="294"/>
    </row>
    <row r="1924">
      <c r="A1924" s="294" t="s">
        <v>22641</v>
      </c>
      <c r="B1924" s="294"/>
      <c r="C1924" s="294"/>
      <c r="D1924" s="294"/>
      <c r="E1924" s="294"/>
      <c r="F1924" s="294"/>
    </row>
    <row r="1925">
      <c r="A1925" s="294" t="s">
        <v>22642</v>
      </c>
      <c r="B1925" s="294"/>
      <c r="C1925" s="294"/>
      <c r="D1925" s="294"/>
      <c r="E1925" s="294"/>
      <c r="F1925" s="294"/>
    </row>
    <row r="1926">
      <c r="A1926" s="294" t="s">
        <v>21312</v>
      </c>
      <c r="B1926" s="294"/>
      <c r="C1926" s="294"/>
      <c r="D1926" s="294"/>
      <c r="E1926" s="294"/>
      <c r="F1926" s="294"/>
    </row>
    <row r="1927">
      <c r="A1927" s="294" t="s">
        <v>22643</v>
      </c>
      <c r="B1927" s="294"/>
      <c r="C1927" s="294"/>
      <c r="D1927" s="294"/>
      <c r="E1927" s="294"/>
      <c r="F1927" s="294"/>
    </row>
    <row r="1928">
      <c r="A1928" s="294" t="s">
        <v>21314</v>
      </c>
      <c r="B1928" s="294"/>
      <c r="C1928" s="294"/>
      <c r="D1928" s="294"/>
      <c r="E1928" s="294"/>
      <c r="F1928" s="294"/>
    </row>
    <row r="1929">
      <c r="A1929" s="294" t="s">
        <v>22601</v>
      </c>
      <c r="B1929" s="294"/>
      <c r="C1929" s="294"/>
      <c r="D1929" s="294"/>
      <c r="E1929" s="294"/>
      <c r="F1929" s="294"/>
    </row>
    <row r="1930">
      <c r="A1930" s="294"/>
      <c r="B1930" s="294"/>
      <c r="C1930" s="294"/>
      <c r="D1930" s="294"/>
      <c r="E1930" s="294"/>
      <c r="F1930" s="294"/>
    </row>
    <row r="1931">
      <c r="A1931" s="294" t="s">
        <v>22644</v>
      </c>
      <c r="B1931" s="294"/>
      <c r="C1931" s="294"/>
      <c r="D1931" s="294"/>
      <c r="E1931" s="294"/>
      <c r="F1931" s="294"/>
    </row>
    <row r="1932">
      <c r="A1932" s="294"/>
      <c r="B1932" s="294"/>
      <c r="C1932" s="294"/>
      <c r="D1932" s="294"/>
      <c r="E1932" s="294"/>
      <c r="F1932" s="294"/>
    </row>
    <row r="1933">
      <c r="A1933" s="294" t="s">
        <v>18089</v>
      </c>
      <c r="B1933" s="294" t="s">
        <v>22645</v>
      </c>
      <c r="C1933" s="294"/>
      <c r="D1933" s="294"/>
      <c r="E1933" s="294"/>
      <c r="F1933" s="294"/>
    </row>
    <row r="1934">
      <c r="A1934" s="294"/>
      <c r="B1934" s="294" t="s">
        <v>22646</v>
      </c>
      <c r="C1934" s="294"/>
      <c r="D1934" s="294"/>
      <c r="E1934" s="294"/>
      <c r="F1934" s="294"/>
    </row>
    <row r="1935">
      <c r="A1935" s="294"/>
      <c r="B1935" s="294" t="s">
        <v>22647</v>
      </c>
      <c r="C1935" s="294"/>
      <c r="D1935" s="294"/>
      <c r="E1935" s="294"/>
      <c r="F1935" s="294"/>
    </row>
    <row r="1936">
      <c r="A1936" s="294"/>
      <c r="B1936" s="294" t="s">
        <v>22648</v>
      </c>
      <c r="C1936" s="294"/>
      <c r="D1936" s="294"/>
      <c r="E1936" s="294"/>
      <c r="F1936" s="294"/>
    </row>
    <row r="1937">
      <c r="A1937" s="294"/>
      <c r="B1937" s="294" t="s">
        <v>22649</v>
      </c>
      <c r="C1937" s="294"/>
      <c r="D1937" s="294"/>
      <c r="E1937" s="294"/>
      <c r="F1937" s="294"/>
    </row>
    <row r="1938">
      <c r="A1938" s="294"/>
      <c r="B1938" s="294" t="s">
        <v>22650</v>
      </c>
      <c r="C1938" s="294"/>
      <c r="D1938" s="294"/>
      <c r="E1938" s="294"/>
      <c r="F1938" s="294"/>
    </row>
    <row r="1939">
      <c r="A1939" s="294"/>
      <c r="B1939" s="294" t="s">
        <v>22651</v>
      </c>
      <c r="C1939" s="294"/>
      <c r="D1939" s="294"/>
      <c r="E1939" s="294"/>
      <c r="F1939" s="294"/>
    </row>
    <row r="1940">
      <c r="A1940" s="294"/>
      <c r="B1940" s="294" t="s">
        <v>22652</v>
      </c>
      <c r="C1940" s="294"/>
      <c r="D1940" s="294"/>
      <c r="E1940" s="294"/>
      <c r="F1940" s="294"/>
    </row>
    <row r="1941">
      <c r="A1941" s="294"/>
      <c r="B1941" s="294" t="s">
        <v>22653</v>
      </c>
      <c r="C1941" s="294"/>
      <c r="D1941" s="294"/>
      <c r="E1941" s="294"/>
      <c r="F1941" s="294"/>
    </row>
    <row r="1942">
      <c r="A1942" s="294"/>
      <c r="B1942" s="294" t="s">
        <v>22654</v>
      </c>
      <c r="C1942" s="294"/>
      <c r="D1942" s="294"/>
      <c r="E1942" s="294"/>
      <c r="F1942" s="294"/>
    </row>
    <row r="1943">
      <c r="A1943" s="294"/>
      <c r="B1943" s="294"/>
      <c r="C1943" s="294"/>
      <c r="D1943" s="294"/>
      <c r="E1943" s="294"/>
      <c r="F1943" s="294"/>
    </row>
    <row r="1944">
      <c r="A1944" s="294"/>
      <c r="B1944" s="294"/>
      <c r="C1944" s="294"/>
      <c r="D1944" s="294"/>
      <c r="E1944" s="294"/>
      <c r="F1944" s="294"/>
    </row>
    <row r="1945">
      <c r="A1945" s="294" t="s">
        <v>21326</v>
      </c>
      <c r="B1945" s="294"/>
      <c r="C1945" s="294"/>
      <c r="D1945" s="294"/>
      <c r="E1945" s="294"/>
      <c r="F1945" s="294"/>
    </row>
    <row r="1946">
      <c r="A1946" s="294"/>
      <c r="B1946" s="294"/>
      <c r="C1946" s="294"/>
      <c r="D1946" s="294"/>
      <c r="E1946" s="294"/>
      <c r="F1946" s="294"/>
    </row>
    <row r="1947">
      <c r="A1947" s="294" t="s">
        <v>22655</v>
      </c>
      <c r="B1947" s="294"/>
      <c r="C1947" s="294"/>
      <c r="D1947" s="294"/>
      <c r="E1947" s="294"/>
      <c r="F1947" s="294"/>
    </row>
    <row r="1948">
      <c r="A1948" s="294" t="s">
        <v>22656</v>
      </c>
      <c r="B1948" s="294"/>
      <c r="C1948" s="294"/>
      <c r="D1948" s="294"/>
      <c r="E1948" s="294"/>
      <c r="F1948" s="294"/>
    </row>
    <row r="1949">
      <c r="A1949" s="294" t="s">
        <v>22657</v>
      </c>
      <c r="B1949" s="294"/>
      <c r="C1949" s="294"/>
      <c r="D1949" s="294"/>
      <c r="E1949" s="294"/>
      <c r="F1949" s="294"/>
    </row>
    <row r="1950">
      <c r="A1950" s="294" t="s">
        <v>22658</v>
      </c>
      <c r="B1950" s="294"/>
      <c r="C1950" s="294"/>
      <c r="D1950" s="294"/>
      <c r="E1950" s="294"/>
      <c r="F1950" s="294"/>
    </row>
    <row r="1951">
      <c r="A1951" s="294" t="s">
        <v>22659</v>
      </c>
      <c r="B1951" s="294"/>
      <c r="C1951" s="294"/>
      <c r="D1951" s="294"/>
      <c r="E1951" s="294"/>
      <c r="F1951" s="294"/>
    </row>
    <row r="1952">
      <c r="A1952" s="294" t="s">
        <v>22660</v>
      </c>
      <c r="B1952" s="294"/>
      <c r="C1952" s="294"/>
      <c r="D1952" s="294"/>
      <c r="E1952" s="294"/>
      <c r="F1952" s="294"/>
    </row>
    <row r="1953">
      <c r="A1953" s="294" t="s">
        <v>22661</v>
      </c>
      <c r="B1953" s="294"/>
      <c r="C1953" s="294"/>
      <c r="D1953" s="294"/>
      <c r="E1953" s="294"/>
      <c r="F1953" s="294"/>
    </row>
    <row r="1954">
      <c r="A1954" s="294" t="s">
        <v>22662</v>
      </c>
      <c r="B1954" s="294"/>
      <c r="C1954" s="294"/>
      <c r="D1954" s="294"/>
      <c r="E1954" s="294"/>
      <c r="F1954" s="294"/>
    </row>
    <row r="1955">
      <c r="A1955" s="294"/>
      <c r="B1955" s="294"/>
      <c r="C1955" s="294"/>
      <c r="D1955" s="294"/>
      <c r="E1955" s="294"/>
      <c r="F1955" s="294"/>
    </row>
    <row r="1956">
      <c r="A1956" s="294" t="s">
        <v>22663</v>
      </c>
      <c r="B1956" s="294"/>
      <c r="C1956" s="294"/>
      <c r="D1956" s="294"/>
      <c r="E1956" s="294"/>
      <c r="F1956" s="294"/>
    </row>
    <row r="1957">
      <c r="A1957" s="294"/>
      <c r="B1957" s="294"/>
      <c r="C1957" s="294"/>
      <c r="D1957" s="294"/>
      <c r="E1957" s="294"/>
      <c r="F1957" s="294"/>
    </row>
    <row r="1958">
      <c r="A1958" s="294" t="s">
        <v>22664</v>
      </c>
      <c r="B1958" s="294"/>
      <c r="C1958" s="294"/>
      <c r="D1958" s="294"/>
      <c r="E1958" s="294"/>
      <c r="F1958" s="294"/>
    </row>
    <row r="1959">
      <c r="A1959" s="294" t="s">
        <v>22665</v>
      </c>
      <c r="B1959" s="294"/>
      <c r="C1959" s="294"/>
      <c r="D1959" s="294"/>
      <c r="E1959" s="294"/>
      <c r="F1959" s="294"/>
    </row>
    <row r="1960">
      <c r="A1960" s="294" t="s">
        <v>22666</v>
      </c>
      <c r="B1960" s="294"/>
      <c r="C1960" s="294"/>
      <c r="D1960" s="294"/>
      <c r="E1960" s="294"/>
      <c r="F1960" s="294"/>
    </row>
    <row r="1961">
      <c r="A1961" s="294" t="s">
        <v>22667</v>
      </c>
      <c r="B1961" s="294"/>
      <c r="C1961" s="294"/>
      <c r="D1961" s="294"/>
      <c r="E1961" s="294"/>
      <c r="F1961" s="294"/>
    </row>
    <row r="1962">
      <c r="A1962" s="294" t="s">
        <v>22668</v>
      </c>
      <c r="B1962" s="294"/>
      <c r="C1962" s="294"/>
      <c r="D1962" s="294"/>
      <c r="E1962" s="294"/>
      <c r="F1962" s="294"/>
    </row>
    <row r="1963">
      <c r="A1963" s="294" t="s">
        <v>22669</v>
      </c>
      <c r="B1963" s="294"/>
      <c r="C1963" s="294"/>
      <c r="D1963" s="294"/>
      <c r="E1963" s="294"/>
      <c r="F1963" s="294"/>
    </row>
    <row r="1964">
      <c r="A1964" s="294" t="s">
        <v>22670</v>
      </c>
      <c r="B1964" s="294"/>
      <c r="C1964" s="294"/>
      <c r="D1964" s="294"/>
      <c r="E1964" s="294"/>
      <c r="F1964" s="294"/>
    </row>
    <row r="1965">
      <c r="A1965" s="294"/>
      <c r="B1965" s="294"/>
      <c r="C1965" s="294"/>
      <c r="D1965" s="294"/>
      <c r="E1965" s="294"/>
      <c r="F1965" s="294"/>
    </row>
    <row r="1966">
      <c r="A1966" s="294" t="s">
        <v>21344</v>
      </c>
      <c r="B1966" s="294"/>
      <c r="C1966" s="294"/>
      <c r="D1966" s="294"/>
      <c r="E1966" s="294"/>
      <c r="F1966" s="294"/>
    </row>
    <row r="1967">
      <c r="A1967" s="294" t="s">
        <v>22671</v>
      </c>
      <c r="B1967" s="294"/>
      <c r="C1967" s="294"/>
      <c r="D1967" s="294"/>
      <c r="E1967" s="294"/>
      <c r="F1967" s="294"/>
    </row>
    <row r="1968">
      <c r="A1968" s="294"/>
      <c r="B1968" s="294"/>
      <c r="C1968" s="294"/>
      <c r="D1968" s="294"/>
      <c r="E1968" s="294"/>
      <c r="F1968" s="294"/>
    </row>
    <row r="1969">
      <c r="A1969" s="294" t="s">
        <v>22672</v>
      </c>
      <c r="B1969" s="294"/>
      <c r="C1969" s="294"/>
      <c r="D1969" s="294"/>
      <c r="E1969" s="294"/>
      <c r="F1969" s="294"/>
    </row>
    <row r="1970">
      <c r="A1970" s="294" t="s">
        <v>22673</v>
      </c>
      <c r="B1970" s="294"/>
      <c r="C1970" s="294"/>
      <c r="D1970" s="294"/>
      <c r="E1970" s="294"/>
      <c r="F1970" s="294"/>
    </row>
    <row r="1971">
      <c r="A1971" s="294" t="s">
        <v>22674</v>
      </c>
      <c r="B1971" s="294"/>
      <c r="C1971" s="294"/>
      <c r="D1971" s="294"/>
      <c r="E1971" s="294"/>
      <c r="F1971" s="294"/>
    </row>
    <row r="1972">
      <c r="A1972" s="294" t="s">
        <v>22675</v>
      </c>
      <c r="B1972" s="294"/>
      <c r="C1972" s="294"/>
      <c r="D1972" s="294"/>
      <c r="E1972" s="294"/>
      <c r="F1972" s="294"/>
    </row>
    <row r="1973">
      <c r="A1973" s="294" t="s">
        <v>22676</v>
      </c>
      <c r="B1973" s="294"/>
      <c r="C1973" s="294"/>
      <c r="D1973" s="294"/>
      <c r="E1973" s="294"/>
      <c r="F1973" s="294"/>
    </row>
    <row r="1974">
      <c r="A1974" s="294"/>
      <c r="B1974" s="294"/>
      <c r="C1974" s="294"/>
      <c r="D1974" s="294"/>
      <c r="E1974" s="294"/>
      <c r="F1974" s="294"/>
    </row>
    <row r="1975">
      <c r="A1975" s="294" t="s">
        <v>22397</v>
      </c>
      <c r="B1975" s="294"/>
      <c r="C1975" s="294"/>
      <c r="D1975" s="294"/>
      <c r="E1975" s="294"/>
      <c r="F1975" s="294"/>
    </row>
    <row r="1976">
      <c r="A1976" s="294"/>
      <c r="B1976" s="294"/>
      <c r="C1976" s="294"/>
      <c r="D1976" s="294"/>
      <c r="E1976" s="294"/>
      <c r="F1976" s="294"/>
    </row>
    <row r="1977">
      <c r="A1977" s="294" t="s">
        <v>22677</v>
      </c>
      <c r="B1977" s="294"/>
      <c r="C1977" s="294"/>
      <c r="D1977" s="294"/>
      <c r="E1977" s="294"/>
      <c r="F1977" s="294"/>
    </row>
    <row r="1978">
      <c r="A1978" s="294" t="s">
        <v>22678</v>
      </c>
      <c r="B1978" s="294"/>
      <c r="C1978" s="294"/>
      <c r="D1978" s="294"/>
      <c r="E1978" s="294"/>
      <c r="F1978" s="294"/>
    </row>
    <row r="1979">
      <c r="A1979" s="294" t="s">
        <v>22679</v>
      </c>
      <c r="B1979" s="294"/>
      <c r="C1979" s="294"/>
      <c r="D1979" s="294"/>
      <c r="E1979" s="294"/>
      <c r="F1979" s="294"/>
    </row>
    <row r="1980">
      <c r="A1980" s="294" t="s">
        <v>22680</v>
      </c>
      <c r="B1980" s="294"/>
      <c r="C1980" s="294"/>
      <c r="D1980" s="294"/>
      <c r="E1980" s="294"/>
      <c r="F1980" s="294"/>
    </row>
    <row r="1981">
      <c r="A1981" s="294" t="s">
        <v>22681</v>
      </c>
      <c r="B1981" s="294"/>
      <c r="C1981" s="294"/>
      <c r="D1981" s="294"/>
      <c r="E1981" s="294"/>
      <c r="F1981" s="294"/>
    </row>
    <row r="1982">
      <c r="A1982" s="294"/>
      <c r="B1982" s="294"/>
      <c r="C1982" s="294"/>
      <c r="D1982" s="294"/>
      <c r="E1982" s="294"/>
      <c r="F1982" s="294"/>
    </row>
    <row r="1983">
      <c r="A1983" s="294" t="s">
        <v>22403</v>
      </c>
      <c r="B1983" s="294"/>
      <c r="C1983" s="294"/>
      <c r="D1983" s="294"/>
      <c r="E1983" s="294"/>
      <c r="F1983" s="294"/>
    </row>
    <row r="1984">
      <c r="A1984" s="294"/>
      <c r="B1984" s="294"/>
      <c r="C1984" s="294"/>
      <c r="D1984" s="294"/>
      <c r="E1984" s="294"/>
      <c r="F1984" s="294"/>
    </row>
    <row r="1985">
      <c r="A1985" s="294" t="s">
        <v>21336</v>
      </c>
      <c r="B1985" s="294"/>
      <c r="C1985" s="294"/>
      <c r="D1985" s="294"/>
      <c r="E1985" s="294"/>
      <c r="F1985" s="294"/>
    </row>
    <row r="1986">
      <c r="A1986" s="294" t="str">
        <f>ARRAY_CONSTRAIN(ARRAYFORMULA(-Manjishta churna / Kashaya), 1, 1)</f>
        <v>#ERROR!</v>
      </c>
      <c r="B1986" s="294"/>
      <c r="C1986" s="294"/>
      <c r="D1986" s="294"/>
      <c r="E1986" s="294"/>
      <c r="F1986" s="294"/>
    </row>
    <row r="1987">
      <c r="A1987" s="294" t="str">
        <f>ARRAY_CONSTRAIN(ARRAYFORMULA(-Guduchi satva / kwatha), 1, 1)</f>
        <v>#ERROR!</v>
      </c>
      <c r="B1987" s="294"/>
      <c r="C1987" s="294"/>
      <c r="D1987" s="294"/>
      <c r="E1987" s="294"/>
      <c r="F1987" s="294"/>
    </row>
    <row r="1988">
      <c r="A1988" s="294" t="str">
        <f t="array" ref="A1988">-Sarivadyasava</f>
        <v>#NAME?</v>
      </c>
      <c r="B1988" s="294"/>
      <c r="C1988" s="294"/>
      <c r="D1988" s="294"/>
      <c r="E1988" s="294"/>
      <c r="F1988" s="294"/>
    </row>
    <row r="1989">
      <c r="A1989" s="294" t="str">
        <f>ARRAY_CONSTRAIN(ARRAYFORMULA(-Mahatiktaka ghrita), 1, 1)</f>
        <v>#ERROR!</v>
      </c>
      <c r="B1989" s="294"/>
      <c r="C1989" s="294"/>
      <c r="D1989" s="294"/>
      <c r="E1989" s="294"/>
      <c r="F1989" s="294"/>
    </row>
    <row r="1990">
      <c r="A1990" s="294" t="str">
        <f>ARRAY_CONSTRAIN(ARRAYFORMULA(-Arogya vardhini Vati), 1, 1)</f>
        <v>#ERROR!</v>
      </c>
      <c r="B1990" s="294"/>
      <c r="C1990" s="294"/>
      <c r="D1990" s="294"/>
      <c r="E1990" s="294"/>
      <c r="F1990" s="294"/>
    </row>
    <row r="1991">
      <c r="A1991" s="294" t="s">
        <v>22682</v>
      </c>
      <c r="B1991" s="294"/>
      <c r="C1991" s="294"/>
      <c r="D1991" s="294"/>
      <c r="E1991" s="294"/>
      <c r="F1991" s="294"/>
    </row>
    <row r="1992">
      <c r="A1992" s="294" t="s">
        <v>22683</v>
      </c>
      <c r="B1992" s="294"/>
      <c r="C1992" s="294"/>
      <c r="D1992" s="294"/>
      <c r="E1992" s="294"/>
      <c r="F1992" s="294"/>
    </row>
    <row r="1993">
      <c r="A1993" s="294" t="s">
        <v>22684</v>
      </c>
      <c r="B1993" s="294"/>
      <c r="C1993" s="294"/>
      <c r="D1993" s="294"/>
      <c r="E1993" s="294"/>
      <c r="F1993" s="294"/>
    </row>
    <row r="1994">
      <c r="A1994" s="294" t="s">
        <v>22685</v>
      </c>
      <c r="B1994" s="294"/>
      <c r="C1994" s="294"/>
      <c r="D1994" s="294"/>
      <c r="E1994" s="294"/>
      <c r="F1994" s="294"/>
    </row>
    <row r="1995">
      <c r="A1995" s="294" t="s">
        <v>22686</v>
      </c>
      <c r="B1995" s="294"/>
      <c r="C1995" s="294"/>
      <c r="D1995" s="294"/>
      <c r="E1995" s="294"/>
      <c r="F1995" s="294"/>
    </row>
    <row r="1996">
      <c r="A1996" s="294" t="s">
        <v>22687</v>
      </c>
      <c r="B1996" s="294"/>
      <c r="C1996" s="294"/>
      <c r="D1996" s="294"/>
      <c r="E1996" s="294"/>
      <c r="F1996" s="294"/>
    </row>
    <row r="1997">
      <c r="A1997" s="294" t="str">
        <f>ARRAY_CONSTRAIN(ARRAYFORMULA(-Nimbadi churna + ghee for Lepa), 1, 1)</f>
        <v>#ERROR!</v>
      </c>
      <c r="B1997" s="294"/>
      <c r="C1997" s="294"/>
      <c r="D1997" s="294"/>
      <c r="E1997" s="294"/>
      <c r="F1997" s="294"/>
    </row>
    <row r="1998">
      <c r="A1998" s="294" t="s">
        <v>22688</v>
      </c>
      <c r="B1998" s="294"/>
      <c r="C1998" s="294"/>
      <c r="D1998" s="294"/>
      <c r="E1998" s="294"/>
      <c r="F1998" s="294"/>
    </row>
    <row r="1999">
      <c r="A1999" s="294" t="s">
        <v>22689</v>
      </c>
      <c r="B1999" s="294"/>
      <c r="C1999" s="294"/>
      <c r="D1999" s="294"/>
      <c r="E1999" s="294"/>
      <c r="F1999" s="294"/>
    </row>
    <row r="2000">
      <c r="A2000" s="294" t="s">
        <v>22690</v>
      </c>
      <c r="B2000" s="294"/>
      <c r="C2000" s="294"/>
      <c r="D2000" s="294"/>
      <c r="E2000" s="294"/>
      <c r="F2000" s="294"/>
    </row>
    <row r="2001">
      <c r="A2001" s="294" t="s">
        <v>22691</v>
      </c>
      <c r="B2001" s="294"/>
      <c r="C2001" s="294"/>
      <c r="D2001" s="294"/>
      <c r="E2001" s="294"/>
      <c r="F2001" s="294"/>
    </row>
    <row r="2002">
      <c r="A2002" s="294" t="s">
        <v>22692</v>
      </c>
      <c r="B2002" s="294"/>
      <c r="C2002" s="294"/>
      <c r="D2002" s="294"/>
      <c r="E2002" s="294"/>
      <c r="F2002" s="294"/>
    </row>
    <row r="2003">
      <c r="A2003" s="294" t="s">
        <v>22693</v>
      </c>
      <c r="B2003" s="294"/>
      <c r="C2003" s="294"/>
      <c r="D2003" s="294"/>
      <c r="E2003" s="294"/>
      <c r="F2003" s="294"/>
    </row>
    <row r="2004">
      <c r="A2004" s="294" t="s">
        <v>22694</v>
      </c>
      <c r="B2004" s="294"/>
      <c r="C2004" s="294"/>
      <c r="D2004" s="294"/>
      <c r="E2004" s="294"/>
      <c r="F2004" s="294"/>
    </row>
    <row r="2005">
      <c r="A2005" s="294" t="s">
        <v>22695</v>
      </c>
      <c r="B2005" s="294"/>
      <c r="C2005" s="294"/>
      <c r="D2005" s="294"/>
      <c r="E2005" s="294"/>
      <c r="F2005" s="294"/>
    </row>
    <row r="2006">
      <c r="A2006" s="294" t="s">
        <v>22696</v>
      </c>
      <c r="B2006" s="294"/>
      <c r="C2006" s="294"/>
      <c r="D2006" s="294"/>
      <c r="E2006" s="294"/>
      <c r="F2006" s="294"/>
    </row>
    <row r="2007">
      <c r="A2007" s="294"/>
      <c r="B2007" s="294"/>
      <c r="C2007" s="294"/>
      <c r="D2007" s="294"/>
      <c r="E2007" s="294"/>
      <c r="F2007" s="294"/>
    </row>
    <row r="2008">
      <c r="A2008" s="294" t="s">
        <v>21312</v>
      </c>
      <c r="B2008" s="294"/>
      <c r="C2008" s="294"/>
      <c r="D2008" s="294"/>
      <c r="E2008" s="294"/>
      <c r="F2008" s="294"/>
    </row>
    <row r="2009">
      <c r="A2009" s="294" t="s">
        <v>22697</v>
      </c>
      <c r="B2009" s="294"/>
      <c r="C2009" s="294"/>
      <c r="D2009" s="294"/>
      <c r="E2009" s="294"/>
      <c r="F2009" s="294"/>
    </row>
    <row r="2010">
      <c r="A2010" s="294" t="s">
        <v>22698</v>
      </c>
      <c r="B2010" s="294"/>
      <c r="C2010" s="294"/>
      <c r="D2010" s="294"/>
      <c r="E2010" s="294"/>
      <c r="F2010" s="294"/>
    </row>
    <row r="2011">
      <c r="A2011" s="294" t="s">
        <v>22699</v>
      </c>
      <c r="B2011" s="294"/>
      <c r="C2011" s="294"/>
      <c r="D2011" s="294"/>
      <c r="E2011" s="294"/>
      <c r="F2011" s="294"/>
    </row>
    <row r="2012">
      <c r="A2012" s="294" t="s">
        <v>22700</v>
      </c>
      <c r="B2012" s="294"/>
      <c r="C2012" s="294"/>
      <c r="D2012" s="294"/>
      <c r="E2012" s="294"/>
      <c r="F2012" s="294"/>
    </row>
    <row r="2013">
      <c r="A2013" s="294" t="s">
        <v>22701</v>
      </c>
      <c r="B2013" s="294"/>
      <c r="C2013" s="294"/>
      <c r="D2013" s="294"/>
      <c r="E2013" s="294"/>
      <c r="F2013" s="294"/>
    </row>
    <row r="2014">
      <c r="A2014" s="294" t="s">
        <v>22702</v>
      </c>
      <c r="B2014" s="294"/>
      <c r="C2014" s="294"/>
      <c r="D2014" s="294"/>
      <c r="E2014" s="294"/>
      <c r="F2014" s="294"/>
    </row>
    <row r="2015">
      <c r="A2015" s="294" t="s">
        <v>22703</v>
      </c>
      <c r="B2015" s="294"/>
      <c r="C2015" s="294"/>
      <c r="D2015" s="294"/>
      <c r="E2015" s="294"/>
      <c r="F2015" s="294"/>
    </row>
    <row r="2016">
      <c r="A2016" s="294" t="s">
        <v>22704</v>
      </c>
      <c r="B2016" s="294"/>
      <c r="C2016" s="294"/>
      <c r="D2016" s="294"/>
      <c r="E2016" s="294"/>
      <c r="F2016" s="294"/>
    </row>
    <row r="2017">
      <c r="A2017" s="294" t="s">
        <v>22705</v>
      </c>
      <c r="B2017" s="294"/>
      <c r="C2017" s="294"/>
      <c r="D2017" s="294"/>
      <c r="E2017" s="294"/>
      <c r="F2017" s="294"/>
    </row>
    <row r="2018">
      <c r="A2018" s="294" t="s">
        <v>22706</v>
      </c>
      <c r="B2018" s="294"/>
      <c r="C2018" s="294"/>
      <c r="D2018" s="294"/>
      <c r="E2018" s="294"/>
      <c r="F2018" s="294"/>
    </row>
    <row r="2019">
      <c r="A2019" s="294" t="s">
        <v>22707</v>
      </c>
      <c r="B2019" s="294"/>
      <c r="C2019" s="294"/>
      <c r="D2019" s="294"/>
      <c r="E2019" s="294"/>
      <c r="F2019" s="294"/>
    </row>
    <row r="2020">
      <c r="A2020" s="294"/>
      <c r="B2020" s="294"/>
      <c r="C2020" s="294"/>
      <c r="D2020" s="294"/>
      <c r="E2020" s="294"/>
      <c r="F2020" s="294"/>
    </row>
    <row r="2021">
      <c r="A2021" s="294"/>
      <c r="B2021" s="294"/>
      <c r="C2021" s="294"/>
      <c r="D2021" s="294"/>
      <c r="E2021" s="294"/>
      <c r="F2021" s="294"/>
    </row>
    <row r="2022">
      <c r="A2022" s="294" t="s">
        <v>22602</v>
      </c>
      <c r="B2022" s="294"/>
      <c r="C2022" s="294"/>
      <c r="D2022" s="294"/>
      <c r="E2022" s="294"/>
      <c r="F2022" s="294"/>
    </row>
    <row r="2023">
      <c r="A2023" s="294" t="s">
        <v>22708</v>
      </c>
      <c r="B2023" s="294"/>
      <c r="C2023" s="294"/>
      <c r="D2023" s="294"/>
      <c r="E2023" s="294"/>
      <c r="F2023" s="294"/>
    </row>
    <row r="2024">
      <c r="A2024" s="294"/>
      <c r="B2024" s="294"/>
      <c r="C2024" s="294"/>
      <c r="D2024" s="294"/>
      <c r="E2024" s="294"/>
      <c r="F2024" s="294"/>
    </row>
    <row r="2025">
      <c r="A2025" s="294" t="s">
        <v>22709</v>
      </c>
      <c r="B2025" s="294"/>
      <c r="C2025" s="294"/>
      <c r="D2025" s="294"/>
      <c r="E2025" s="294"/>
      <c r="F2025" s="294"/>
    </row>
    <row r="2026">
      <c r="A2026" s="294" t="s">
        <v>22710</v>
      </c>
      <c r="B2026" s="294"/>
      <c r="C2026" s="294"/>
      <c r="D2026" s="294"/>
      <c r="E2026" s="294"/>
      <c r="F2026" s="294"/>
    </row>
    <row r="2027">
      <c r="A2027" s="294" t="s">
        <v>22711</v>
      </c>
      <c r="B2027" s="294"/>
      <c r="C2027" s="294"/>
      <c r="D2027" s="294"/>
      <c r="E2027" s="294"/>
      <c r="F2027" s="294"/>
    </row>
    <row r="2028">
      <c r="A2028" s="294" t="s">
        <v>22712</v>
      </c>
      <c r="B2028" s="294"/>
      <c r="C2028" s="294"/>
      <c r="D2028" s="294"/>
      <c r="E2028" s="294"/>
      <c r="F2028" s="294"/>
    </row>
    <row r="2029">
      <c r="A2029" s="294" t="s">
        <v>22713</v>
      </c>
      <c r="B2029" s="294"/>
      <c r="C2029" s="294"/>
      <c r="D2029" s="294"/>
      <c r="E2029" s="294"/>
      <c r="F2029" s="294"/>
    </row>
    <row r="2030">
      <c r="A2030" s="294" t="s">
        <v>22714</v>
      </c>
      <c r="B2030" s="294"/>
      <c r="C2030" s="294"/>
      <c r="D2030" s="294"/>
      <c r="E2030" s="294"/>
      <c r="F2030" s="294"/>
    </row>
    <row r="2031">
      <c r="A2031" s="294" t="s">
        <v>22715</v>
      </c>
      <c r="B2031" s="294"/>
      <c r="C2031" s="294"/>
      <c r="D2031" s="294"/>
      <c r="E2031" s="294"/>
      <c r="F2031" s="294"/>
    </row>
    <row r="2032">
      <c r="A2032" s="294"/>
      <c r="B2032" s="294"/>
      <c r="C2032" s="294"/>
      <c r="D2032" s="294"/>
      <c r="E2032" s="294"/>
      <c r="F2032" s="294"/>
    </row>
    <row r="2033">
      <c r="A2033" s="294"/>
      <c r="B2033" s="294"/>
      <c r="C2033" s="294"/>
      <c r="D2033" s="294"/>
      <c r="E2033" s="294"/>
      <c r="F2033" s="294"/>
    </row>
    <row r="2034">
      <c r="A2034" s="294" t="s">
        <v>21283</v>
      </c>
      <c r="B2034" s="294"/>
      <c r="C2034" s="294"/>
      <c r="D2034" s="294"/>
      <c r="E2034" s="294"/>
      <c r="F2034" s="294"/>
    </row>
    <row r="2035">
      <c r="A2035" s="294"/>
      <c r="B2035" s="294"/>
      <c r="C2035" s="294"/>
      <c r="D2035" s="294"/>
      <c r="E2035" s="294"/>
      <c r="F2035" s="294"/>
    </row>
    <row r="2036">
      <c r="A2036" s="294" t="s">
        <v>22716</v>
      </c>
      <c r="B2036" s="294"/>
      <c r="C2036" s="294"/>
      <c r="D2036" s="294"/>
      <c r="E2036" s="294"/>
      <c r="F2036" s="294"/>
    </row>
    <row r="2037">
      <c r="A2037" s="294" t="s">
        <v>22717</v>
      </c>
      <c r="B2037" s="294"/>
      <c r="C2037" s="294"/>
      <c r="D2037" s="294"/>
      <c r="E2037" s="294"/>
      <c r="F2037" s="294"/>
    </row>
    <row r="2038">
      <c r="A2038" s="294" t="s">
        <v>22718</v>
      </c>
      <c r="B2038" s="294"/>
      <c r="C2038" s="294"/>
      <c r="D2038" s="294"/>
      <c r="E2038" s="294"/>
      <c r="F2038" s="294"/>
    </row>
    <row r="2039">
      <c r="A2039" s="294" t="s">
        <v>22719</v>
      </c>
      <c r="B2039" s="294"/>
      <c r="C2039" s="294"/>
      <c r="D2039" s="294"/>
      <c r="E2039" s="294"/>
      <c r="F2039" s="294"/>
    </row>
    <row r="2040">
      <c r="A2040" s="294"/>
      <c r="B2040" s="294"/>
      <c r="C2040" s="294"/>
      <c r="D2040" s="294"/>
      <c r="E2040" s="294"/>
      <c r="F2040" s="294"/>
    </row>
    <row r="2041">
      <c r="A2041" s="294" t="s">
        <v>22720</v>
      </c>
      <c r="B2041" s="294"/>
      <c r="C2041" s="294"/>
      <c r="D2041" s="294"/>
      <c r="E2041" s="294"/>
      <c r="F2041" s="294"/>
    </row>
    <row r="2042">
      <c r="A2042" s="294"/>
      <c r="B2042" s="294"/>
      <c r="C2042" s="294"/>
      <c r="D2042" s="294"/>
      <c r="E2042" s="294"/>
      <c r="F2042" s="294"/>
    </row>
    <row r="2043">
      <c r="A2043" s="294" t="s">
        <v>22721</v>
      </c>
      <c r="B2043" s="294"/>
      <c r="C2043" s="294"/>
      <c r="D2043" s="294"/>
      <c r="E2043" s="294"/>
      <c r="F2043" s="294"/>
    </row>
    <row r="2044">
      <c r="A2044" s="294" t="s">
        <v>22722</v>
      </c>
      <c r="B2044" s="294"/>
      <c r="C2044" s="294"/>
      <c r="D2044" s="294"/>
      <c r="E2044" s="294"/>
      <c r="F2044" s="294"/>
    </row>
    <row r="2045">
      <c r="A2045" s="294" t="s">
        <v>22723</v>
      </c>
      <c r="B2045" s="294"/>
      <c r="C2045" s="294"/>
      <c r="D2045" s="294"/>
      <c r="E2045" s="294"/>
      <c r="F2045" s="294"/>
    </row>
    <row r="2046">
      <c r="A2046" s="294" t="s">
        <v>22724</v>
      </c>
      <c r="B2046" s="294"/>
      <c r="C2046" s="294"/>
      <c r="D2046" s="294"/>
      <c r="E2046" s="294"/>
      <c r="F2046" s="294"/>
    </row>
    <row r="2047">
      <c r="A2047" s="294" t="s">
        <v>22725</v>
      </c>
      <c r="B2047" s="294"/>
      <c r="C2047" s="294"/>
      <c r="D2047" s="294"/>
      <c r="E2047" s="294"/>
      <c r="F2047" s="294"/>
    </row>
    <row r="2048">
      <c r="A2048" s="294"/>
      <c r="B2048" s="294"/>
      <c r="C2048" s="294"/>
      <c r="D2048" s="294"/>
      <c r="E2048" s="294"/>
      <c r="F2048" s="294"/>
    </row>
    <row r="2049">
      <c r="A2049" s="294" t="s">
        <v>21401</v>
      </c>
      <c r="B2049" s="294"/>
      <c r="C2049" s="294"/>
      <c r="D2049" s="294"/>
      <c r="E2049" s="294"/>
      <c r="F2049" s="294"/>
    </row>
    <row r="2050">
      <c r="A2050" s="294"/>
      <c r="B2050" s="294"/>
      <c r="C2050" s="294"/>
      <c r="D2050" s="294"/>
      <c r="E2050" s="294"/>
      <c r="F2050" s="294"/>
    </row>
    <row r="2051">
      <c r="A2051" s="294" t="s">
        <v>22726</v>
      </c>
      <c r="B2051" s="294"/>
      <c r="C2051" s="294"/>
      <c r="D2051" s="294"/>
      <c r="E2051" s="294"/>
      <c r="F2051" s="294"/>
    </row>
    <row r="2052">
      <c r="A2052" s="294" t="s">
        <v>22727</v>
      </c>
      <c r="B2052" s="294"/>
      <c r="C2052" s="294"/>
      <c r="D2052" s="294"/>
      <c r="E2052" s="294"/>
      <c r="F2052" s="294"/>
    </row>
    <row r="2053">
      <c r="A2053" s="294" t="s">
        <v>22728</v>
      </c>
      <c r="B2053" s="294"/>
      <c r="C2053" s="294"/>
      <c r="D2053" s="294"/>
      <c r="E2053" s="294"/>
      <c r="F2053" s="294"/>
    </row>
    <row r="2054">
      <c r="A2054" s="294"/>
      <c r="B2054" s="294"/>
      <c r="C2054" s="294"/>
      <c r="D2054" s="294"/>
      <c r="E2054" s="294"/>
      <c r="F2054" s="294"/>
    </row>
    <row r="2055">
      <c r="A2055" s="294" t="s">
        <v>21760</v>
      </c>
      <c r="B2055" s="294"/>
      <c r="C2055" s="294"/>
      <c r="D2055" s="294"/>
      <c r="E2055" s="294"/>
      <c r="F2055" s="294"/>
    </row>
    <row r="2056">
      <c r="A2056" s="294"/>
      <c r="B2056" s="294"/>
      <c r="C2056" s="294"/>
      <c r="D2056" s="294"/>
      <c r="E2056" s="294"/>
      <c r="F2056" s="294"/>
    </row>
    <row r="2057">
      <c r="A2057" s="294" t="s">
        <v>22729</v>
      </c>
      <c r="B2057" s="294"/>
      <c r="C2057" s="294"/>
      <c r="D2057" s="294"/>
      <c r="E2057" s="294"/>
      <c r="F2057" s="294"/>
    </row>
    <row r="2058">
      <c r="A2058" s="294" t="str">
        <f>ARRAY_CONSTRAIN(ARRAYFORMULA(-Visual acuity), 1, 1)</f>
        <v>#ERROR!</v>
      </c>
      <c r="B2058" s="294"/>
      <c r="C2058" s="294"/>
      <c r="D2058" s="294"/>
      <c r="E2058" s="294"/>
      <c r="F2058" s="294"/>
    </row>
    <row r="2059">
      <c r="A2059" s="294" t="str">
        <f>ARRAY_CONSTRAIN(ARRAYFORMULA(-Slit-lamp Examination(for conjunctiva, lids, cornea)), 1, 1)</f>
        <v>#ERROR!</v>
      </c>
      <c r="B2059" s="294"/>
      <c r="C2059" s="294"/>
      <c r="D2059" s="294"/>
      <c r="E2059" s="294"/>
      <c r="F2059" s="294"/>
    </row>
    <row r="2060">
      <c r="A2060" s="294" t="str">
        <f>ARRAY_CONSTRAIN(ARRAYFORMULA(-Fundus Examination(to rule out optic neuritis or retinal disease)), 1, 1)</f>
        <v>#ERROR!</v>
      </c>
      <c r="B2060" s="294"/>
      <c r="C2060" s="294"/>
      <c r="D2060" s="294"/>
      <c r="E2060" s="294"/>
      <c r="F2060" s="294"/>
    </row>
    <row r="2061">
      <c r="A2061" s="294" t="str">
        <f>ARRAY_CONSTRAIN(ARRAYFORMULA(-Fluorescein staining(to detect corneal ulcers or abrasions)), 1, 1)</f>
        <v>#ERROR!</v>
      </c>
      <c r="B2061" s="294"/>
      <c r="C2061" s="294"/>
      <c r="D2061" s="294"/>
      <c r="E2061" s="294"/>
      <c r="F2061" s="294"/>
    </row>
    <row r="2062">
      <c r="A2062" s="294" t="str">
        <f>ARRAY_CONSTRAIN(ARRAYFORMULA(-Intraocular pressure(to rule out glaucoma)), 1, 1)</f>
        <v>#ERROR!</v>
      </c>
      <c r="B2062" s="294"/>
      <c r="C2062" s="294"/>
      <c r="D2062" s="294"/>
      <c r="E2062" s="294"/>
      <c r="F2062" s="294"/>
    </row>
    <row r="2063">
      <c r="A2063" s="294" t="str">
        <f>ARRAY_CONSTRAIN(ARRAYFORMULA(-Lid eversion to rule out foreign body or follicular reaction), 1, 1)</f>
        <v>#ERROR!</v>
      </c>
      <c r="B2063" s="294"/>
      <c r="C2063" s="294"/>
      <c r="D2063" s="294"/>
      <c r="E2063" s="294"/>
      <c r="F2063" s="294"/>
    </row>
    <row r="2064">
      <c r="A2064" s="294"/>
      <c r="B2064" s="294"/>
      <c r="C2064" s="294"/>
      <c r="D2064" s="294"/>
      <c r="E2064" s="294"/>
      <c r="F2064" s="294"/>
    </row>
    <row r="2065">
      <c r="A2065" s="294"/>
      <c r="B2065" s="294"/>
      <c r="C2065" s="294"/>
      <c r="D2065" s="294"/>
      <c r="E2065" s="294"/>
      <c r="F2065" s="294"/>
    </row>
    <row r="2066">
      <c r="A2066" s="294" t="s">
        <v>22730</v>
      </c>
      <c r="B2066" s="294"/>
      <c r="C2066" s="294"/>
      <c r="D2066" s="294"/>
      <c r="E2066" s="294"/>
      <c r="F2066" s="294"/>
    </row>
    <row r="2067">
      <c r="A2067" s="294"/>
      <c r="B2067" s="294"/>
      <c r="C2067" s="294"/>
      <c r="D2067" s="294"/>
      <c r="E2067" s="294"/>
      <c r="F2067" s="294"/>
    </row>
    <row r="2068">
      <c r="A2068" s="294" t="s">
        <v>22731</v>
      </c>
      <c r="B2068" s="294"/>
      <c r="C2068" s="294"/>
      <c r="D2068" s="294"/>
      <c r="E2068" s="294"/>
      <c r="F2068" s="294"/>
    </row>
    <row r="2069">
      <c r="A2069" s="294" t="s">
        <v>22732</v>
      </c>
      <c r="B2069" s="294"/>
      <c r="C2069" s="294"/>
      <c r="D2069" s="294"/>
      <c r="E2069" s="294"/>
      <c r="F2069" s="294"/>
    </row>
    <row r="2070">
      <c r="A2070" s="294" t="s">
        <v>22733</v>
      </c>
      <c r="B2070" s="294"/>
      <c r="C2070" s="294"/>
      <c r="D2070" s="294"/>
      <c r="E2070" s="294"/>
      <c r="F2070" s="294"/>
    </row>
    <row r="2071">
      <c r="A2071" s="294" t="s">
        <v>22734</v>
      </c>
      <c r="B2071" s="294"/>
      <c r="C2071" s="294"/>
      <c r="D2071" s="294"/>
      <c r="E2071" s="294"/>
      <c r="F2071" s="294"/>
    </row>
    <row r="2072">
      <c r="A2072" s="294" t="s">
        <v>22735</v>
      </c>
      <c r="B2072" s="294"/>
      <c r="C2072" s="294"/>
      <c r="D2072" s="294"/>
      <c r="E2072" s="294"/>
      <c r="F2072" s="294"/>
    </row>
    <row r="2073">
      <c r="A2073" s="294" t="s">
        <v>22736</v>
      </c>
      <c r="B2073" s="294"/>
      <c r="C2073" s="294"/>
      <c r="D2073" s="294"/>
      <c r="E2073" s="294"/>
      <c r="F2073" s="294"/>
    </row>
    <row r="2074">
      <c r="A2074" s="294"/>
      <c r="B2074" s="294"/>
      <c r="C2074" s="294"/>
      <c r="D2074" s="294"/>
      <c r="E2074" s="294"/>
      <c r="F2074" s="294"/>
    </row>
    <row r="2075">
      <c r="A2075" s="294" t="s">
        <v>21312</v>
      </c>
      <c r="B2075" s="294"/>
      <c r="C2075" s="294"/>
      <c r="D2075" s="294"/>
      <c r="E2075" s="294"/>
      <c r="F2075" s="294"/>
    </row>
    <row r="2076">
      <c r="A2076" s="294" t="s">
        <v>22737</v>
      </c>
      <c r="B2076" s="294"/>
      <c r="C2076" s="294"/>
      <c r="D2076" s="294"/>
      <c r="E2076" s="294"/>
      <c r="F2076" s="294"/>
    </row>
    <row r="2077">
      <c r="A2077" s="294" t="s">
        <v>22738</v>
      </c>
      <c r="B2077" s="294"/>
      <c r="C2077" s="294"/>
      <c r="D2077" s="294"/>
      <c r="E2077" s="294"/>
      <c r="F2077" s="294"/>
    </row>
    <row r="2078">
      <c r="A2078" s="294" t="s">
        <v>22707</v>
      </c>
      <c r="B2078" s="294"/>
      <c r="C2078" s="294"/>
      <c r="D2078" s="294"/>
      <c r="E2078" s="294"/>
      <c r="F2078" s="294"/>
    </row>
    <row r="2079">
      <c r="A2079" s="294"/>
      <c r="B2079" s="294"/>
      <c r="C2079" s="294"/>
      <c r="D2079" s="294"/>
      <c r="E2079" s="294"/>
      <c r="F2079" s="294"/>
    </row>
    <row r="2080">
      <c r="A2080" s="294"/>
      <c r="B2080" s="294"/>
      <c r="C2080" s="294"/>
      <c r="D2080" s="294"/>
      <c r="E2080" s="294"/>
      <c r="F2080" s="294"/>
    </row>
    <row r="2081">
      <c r="A2081" s="294" t="s">
        <v>21429</v>
      </c>
      <c r="B2081" s="294"/>
      <c r="C2081" s="294"/>
      <c r="D2081" s="294"/>
      <c r="E2081" s="294"/>
      <c r="F2081" s="294"/>
    </row>
    <row r="2082">
      <c r="A2082" s="294" t="s">
        <v>22739</v>
      </c>
      <c r="B2082" s="294"/>
      <c r="C2082" s="294"/>
      <c r="D2082" s="294"/>
      <c r="E2082" s="294"/>
      <c r="F2082" s="294"/>
    </row>
    <row r="2083">
      <c r="A2083" s="294"/>
      <c r="B2083" s="294"/>
      <c r="C2083" s="294"/>
      <c r="D2083" s="294"/>
      <c r="E2083" s="294"/>
      <c r="F2083" s="294"/>
    </row>
    <row r="2084">
      <c r="A2084" s="294" t="s">
        <v>22740</v>
      </c>
      <c r="B2084" s="294"/>
      <c r="C2084" s="294"/>
      <c r="D2084" s="294"/>
      <c r="E2084" s="294"/>
      <c r="F2084" s="294"/>
    </row>
    <row r="2085">
      <c r="A2085" s="294" t="s">
        <v>22741</v>
      </c>
      <c r="B2085" s="294"/>
      <c r="C2085" s="294"/>
      <c r="D2085" s="294"/>
      <c r="E2085" s="294"/>
      <c r="F2085" s="294"/>
    </row>
    <row r="2086">
      <c r="A2086" s="294" t="s">
        <v>22742</v>
      </c>
      <c r="B2086" s="294"/>
      <c r="C2086" s="294"/>
      <c r="D2086" s="294"/>
      <c r="E2086" s="294"/>
      <c r="F2086" s="294"/>
    </row>
    <row r="2087">
      <c r="A2087" s="294" t="s">
        <v>22743</v>
      </c>
      <c r="B2087" s="294"/>
      <c r="C2087" s="294"/>
      <c r="D2087" s="294"/>
      <c r="E2087" s="294"/>
      <c r="F2087" s="294"/>
    </row>
    <row r="2088">
      <c r="A2088" s="294" t="s">
        <v>22744</v>
      </c>
      <c r="B2088" s="294"/>
      <c r="C2088" s="294"/>
      <c r="D2088" s="294"/>
      <c r="E2088" s="294"/>
      <c r="F2088" s="294"/>
    </row>
    <row r="2089">
      <c r="A2089" s="294" t="s">
        <v>22745</v>
      </c>
      <c r="B2089" s="294"/>
      <c r="C2089" s="294"/>
      <c r="D2089" s="294"/>
      <c r="E2089" s="294"/>
      <c r="F2089" s="294"/>
    </row>
    <row r="2090">
      <c r="A2090" s="294" t="s">
        <v>22746</v>
      </c>
      <c r="B2090" s="294"/>
      <c r="C2090" s="294"/>
      <c r="D2090" s="294"/>
      <c r="E2090" s="294"/>
      <c r="F2090" s="294"/>
    </row>
    <row r="2091">
      <c r="A2091" s="294" t="s">
        <v>22747</v>
      </c>
      <c r="B2091" s="294"/>
      <c r="C2091" s="294"/>
      <c r="D2091" s="294"/>
      <c r="E2091" s="294"/>
      <c r="F2091" s="294"/>
    </row>
    <row r="2092">
      <c r="A2092" s="294"/>
      <c r="B2092" s="294"/>
      <c r="C2092" s="294"/>
      <c r="D2092" s="294"/>
      <c r="E2092" s="294"/>
      <c r="F2092" s="294"/>
    </row>
    <row r="2093">
      <c r="A2093" s="294" t="s">
        <v>21326</v>
      </c>
      <c r="B2093" s="294"/>
      <c r="C2093" s="294"/>
      <c r="D2093" s="294"/>
      <c r="E2093" s="294"/>
      <c r="F2093" s="294"/>
    </row>
    <row r="2094">
      <c r="A2094" s="294"/>
      <c r="B2094" s="294"/>
      <c r="C2094" s="294"/>
      <c r="D2094" s="294"/>
      <c r="E2094" s="294"/>
      <c r="F2094" s="294"/>
    </row>
    <row r="2095">
      <c r="A2095" s="294" t="s">
        <v>22748</v>
      </c>
      <c r="B2095" s="294"/>
      <c r="C2095" s="294"/>
      <c r="D2095" s="294"/>
      <c r="E2095" s="294"/>
      <c r="F2095" s="294"/>
    </row>
    <row r="2096">
      <c r="A2096" s="294" t="s">
        <v>22749</v>
      </c>
      <c r="B2096" s="294"/>
      <c r="C2096" s="294"/>
      <c r="D2096" s="294"/>
      <c r="E2096" s="294"/>
      <c r="F2096" s="294"/>
    </row>
    <row r="2097">
      <c r="A2097" s="294" t="s">
        <v>22750</v>
      </c>
      <c r="B2097" s="294"/>
      <c r="C2097" s="294"/>
      <c r="D2097" s="294"/>
      <c r="E2097" s="294"/>
      <c r="F2097" s="294"/>
    </row>
    <row r="2098">
      <c r="A2098" s="294"/>
      <c r="B2098" s="294"/>
      <c r="C2098" s="294"/>
      <c r="D2098" s="294"/>
      <c r="E2098" s="294"/>
      <c r="F2098" s="294"/>
    </row>
    <row r="2099">
      <c r="A2099" s="294"/>
      <c r="B2099" s="294"/>
      <c r="C2099" s="294"/>
      <c r="D2099" s="294"/>
      <c r="E2099" s="294"/>
      <c r="F2099" s="294"/>
    </row>
    <row r="2100">
      <c r="A2100" s="294" t="s">
        <v>21442</v>
      </c>
      <c r="B2100" s="294"/>
      <c r="C2100" s="294"/>
      <c r="D2100" s="294"/>
      <c r="E2100" s="294"/>
      <c r="F2100" s="294"/>
    </row>
    <row r="2101">
      <c r="A2101" s="294"/>
      <c r="B2101" s="294"/>
      <c r="C2101" s="294"/>
      <c r="D2101" s="294"/>
      <c r="E2101" s="294"/>
      <c r="F2101" s="294"/>
    </row>
    <row r="2102">
      <c r="A2102" s="294" t="s">
        <v>22751</v>
      </c>
      <c r="B2102" s="294"/>
      <c r="C2102" s="294"/>
      <c r="D2102" s="294"/>
      <c r="E2102" s="294"/>
      <c r="F2102" s="294"/>
    </row>
    <row r="2103">
      <c r="A2103" s="294" t="s">
        <v>22752</v>
      </c>
      <c r="B2103" s="294"/>
      <c r="C2103" s="294"/>
      <c r="D2103" s="294"/>
      <c r="E2103" s="294"/>
      <c r="F2103" s="294"/>
    </row>
    <row r="2104">
      <c r="A2104" s="294" t="s">
        <v>22753</v>
      </c>
      <c r="B2104" s="294"/>
      <c r="C2104" s="294"/>
      <c r="D2104" s="294"/>
      <c r="E2104" s="294"/>
      <c r="F2104" s="294"/>
    </row>
    <row r="2105">
      <c r="A2105" s="294" t="s">
        <v>22754</v>
      </c>
      <c r="B2105" s="294"/>
      <c r="C2105" s="294"/>
      <c r="D2105" s="294"/>
      <c r="E2105" s="294"/>
      <c r="F2105" s="294"/>
    </row>
    <row r="2106">
      <c r="A2106" s="294" t="s">
        <v>22755</v>
      </c>
      <c r="B2106" s="294"/>
      <c r="C2106" s="294"/>
      <c r="D2106" s="294"/>
      <c r="E2106" s="294"/>
      <c r="F2106" s="294"/>
    </row>
    <row r="2107">
      <c r="A2107" s="294" t="s">
        <v>22756</v>
      </c>
      <c r="B2107" s="294"/>
      <c r="C2107" s="294"/>
      <c r="D2107" s="294"/>
      <c r="E2107" s="294"/>
      <c r="F2107" s="294"/>
    </row>
    <row r="2108">
      <c r="A2108" s="294"/>
      <c r="B2108" s="294"/>
      <c r="C2108" s="294"/>
      <c r="D2108" s="294"/>
      <c r="E2108" s="294"/>
      <c r="F2108" s="294"/>
    </row>
    <row r="2109">
      <c r="A2109" s="294" t="s">
        <v>22757</v>
      </c>
      <c r="B2109" s="294"/>
      <c r="C2109" s="294"/>
      <c r="D2109" s="294"/>
      <c r="E2109" s="294"/>
      <c r="F2109" s="294"/>
    </row>
    <row r="2110">
      <c r="A2110" s="294"/>
      <c r="B2110" s="294"/>
      <c r="C2110" s="294"/>
      <c r="D2110" s="294"/>
      <c r="E2110" s="294"/>
      <c r="F2110" s="294"/>
    </row>
    <row r="2111">
      <c r="A2111" s="294" t="s">
        <v>22758</v>
      </c>
      <c r="B2111" s="294"/>
      <c r="C2111" s="294"/>
      <c r="D2111" s="294"/>
      <c r="E2111" s="294"/>
      <c r="F2111" s="294"/>
    </row>
    <row r="2112">
      <c r="A2112" s="294" t="s">
        <v>22759</v>
      </c>
      <c r="B2112" s="294"/>
      <c r="C2112" s="294"/>
      <c r="D2112" s="294"/>
      <c r="E2112" s="294"/>
      <c r="F2112" s="294"/>
    </row>
    <row r="2113">
      <c r="A2113" s="294" t="s">
        <v>22760</v>
      </c>
      <c r="B2113" s="294"/>
      <c r="C2113" s="294"/>
      <c r="D2113" s="294"/>
      <c r="E2113" s="294"/>
      <c r="F2113" s="294"/>
    </row>
    <row r="2114">
      <c r="A2114" s="294"/>
      <c r="B2114" s="294"/>
      <c r="C2114" s="294"/>
      <c r="D2114" s="294"/>
      <c r="E2114" s="294"/>
      <c r="F2114" s="294"/>
    </row>
    <row r="2115">
      <c r="A2115" s="294" t="s">
        <v>22156</v>
      </c>
      <c r="B2115" s="294"/>
      <c r="C2115" s="294"/>
      <c r="D2115" s="294"/>
      <c r="E2115" s="294"/>
      <c r="F2115" s="294"/>
    </row>
    <row r="2116">
      <c r="A2116" s="294"/>
      <c r="B2116" s="294"/>
      <c r="C2116" s="294"/>
      <c r="D2116" s="294"/>
      <c r="E2116" s="294"/>
      <c r="F2116" s="294"/>
    </row>
    <row r="2117">
      <c r="A2117" s="294" t="s">
        <v>22761</v>
      </c>
      <c r="B2117" s="294"/>
      <c r="C2117" s="294"/>
      <c r="D2117" s="294"/>
      <c r="E2117" s="294"/>
      <c r="F2117" s="294"/>
    </row>
    <row r="2118">
      <c r="A2118" s="294" t="s">
        <v>22762</v>
      </c>
      <c r="B2118" s="294"/>
      <c r="C2118" s="294"/>
      <c r="D2118" s="294"/>
      <c r="E2118" s="294"/>
      <c r="F2118" s="294"/>
    </row>
    <row r="2119">
      <c r="A2119" s="294" t="s">
        <v>22763</v>
      </c>
      <c r="B2119" s="294"/>
      <c r="C2119" s="294"/>
      <c r="D2119" s="294"/>
      <c r="E2119" s="294"/>
      <c r="F2119" s="294"/>
    </row>
    <row r="2120">
      <c r="A2120" s="294" t="s">
        <v>22764</v>
      </c>
      <c r="B2120" s="294"/>
      <c r="C2120" s="294"/>
      <c r="D2120" s="294"/>
      <c r="E2120" s="294"/>
      <c r="F2120" s="294"/>
    </row>
    <row r="2121">
      <c r="A2121" s="294"/>
      <c r="B2121" s="294"/>
      <c r="C2121" s="294"/>
      <c r="D2121" s="294"/>
      <c r="E2121" s="294"/>
      <c r="F2121" s="294"/>
    </row>
    <row r="2122">
      <c r="A2122" s="294" t="s">
        <v>22765</v>
      </c>
      <c r="B2122" s="294"/>
      <c r="C2122" s="294"/>
      <c r="D2122" s="294"/>
      <c r="E2122" s="294"/>
      <c r="F2122" s="294"/>
    </row>
    <row r="2123">
      <c r="A2123" s="294"/>
      <c r="B2123" s="294"/>
      <c r="C2123" s="294"/>
      <c r="D2123" s="294"/>
      <c r="E2123" s="294"/>
      <c r="F2123" s="294"/>
    </row>
    <row r="2124">
      <c r="A2124" s="294" t="s">
        <v>22766</v>
      </c>
      <c r="B2124" s="294"/>
      <c r="C2124" s="294"/>
      <c r="D2124" s="294"/>
      <c r="E2124" s="294"/>
      <c r="F2124" s="294"/>
    </row>
    <row r="2125">
      <c r="A2125" s="294" t="s">
        <v>22767</v>
      </c>
      <c r="B2125" s="294"/>
      <c r="C2125" s="294"/>
      <c r="D2125" s="294"/>
      <c r="E2125" s="294"/>
      <c r="F2125" s="294"/>
    </row>
    <row r="2126">
      <c r="A2126" s="294" t="s">
        <v>22768</v>
      </c>
      <c r="B2126" s="294"/>
      <c r="C2126" s="294"/>
      <c r="D2126" s="294"/>
      <c r="E2126" s="294"/>
      <c r="F2126" s="294"/>
    </row>
    <row r="2127">
      <c r="A2127" s="294" t="s">
        <v>22769</v>
      </c>
      <c r="B2127" s="294"/>
      <c r="C2127" s="294"/>
      <c r="D2127" s="294"/>
      <c r="E2127" s="294"/>
      <c r="F2127" s="294"/>
    </row>
    <row r="2128">
      <c r="A2128" s="294" t="s">
        <v>22770</v>
      </c>
      <c r="B2128" s="294"/>
      <c r="C2128" s="294"/>
      <c r="D2128" s="294"/>
      <c r="E2128" s="294"/>
      <c r="F2128" s="294"/>
    </row>
    <row r="2129">
      <c r="A2129" s="294" t="s">
        <v>22771</v>
      </c>
      <c r="B2129" s="294"/>
      <c r="C2129" s="294"/>
      <c r="D2129" s="294"/>
      <c r="E2129" s="294"/>
      <c r="F2129" s="294"/>
    </row>
    <row r="2130">
      <c r="A2130" s="294" t="s">
        <v>22772</v>
      </c>
      <c r="B2130" s="294"/>
      <c r="C2130" s="294"/>
      <c r="D2130" s="294"/>
      <c r="E2130" s="294"/>
      <c r="F2130" s="294"/>
    </row>
    <row r="2131">
      <c r="A2131" s="294" t="s">
        <v>21312</v>
      </c>
      <c r="B2131" s="294"/>
      <c r="C2131" s="294"/>
      <c r="D2131" s="294"/>
      <c r="E2131" s="294"/>
      <c r="F2131" s="294"/>
    </row>
    <row r="2132">
      <c r="A2132" s="294" t="s">
        <v>22773</v>
      </c>
      <c r="B2132" s="294"/>
      <c r="C2132" s="294"/>
      <c r="D2132" s="294"/>
      <c r="E2132" s="294"/>
      <c r="F2132" s="294"/>
    </row>
    <row r="2133">
      <c r="A2133" s="294" t="s">
        <v>22774</v>
      </c>
      <c r="B2133" s="294"/>
      <c r="C2133" s="294"/>
      <c r="D2133" s="294"/>
      <c r="E2133" s="294"/>
      <c r="F2133" s="294"/>
    </row>
    <row r="2134">
      <c r="A2134" s="294" t="s">
        <v>22775</v>
      </c>
      <c r="B2134" s="294"/>
      <c r="C2134" s="294"/>
      <c r="D2134" s="294"/>
      <c r="E2134" s="294"/>
      <c r="F2134" s="294"/>
    </row>
    <row r="2135">
      <c r="A2135" s="294" t="s">
        <v>22776</v>
      </c>
      <c r="B2135" s="294"/>
      <c r="C2135" s="294"/>
      <c r="D2135" s="294"/>
      <c r="E2135" s="294"/>
      <c r="F2135" s="294"/>
    </row>
    <row r="2136">
      <c r="A2136" s="294" t="s">
        <v>22777</v>
      </c>
      <c r="B2136" s="294"/>
      <c r="C2136" s="294"/>
      <c r="D2136" s="294"/>
      <c r="E2136" s="294"/>
      <c r="F2136" s="294"/>
    </row>
    <row r="2137">
      <c r="A2137" s="294" t="s">
        <v>22778</v>
      </c>
      <c r="B2137" s="294"/>
      <c r="C2137" s="294"/>
      <c r="D2137" s="294"/>
      <c r="E2137" s="294"/>
      <c r="F2137" s="294"/>
    </row>
    <row r="2138">
      <c r="A2138" s="294"/>
      <c r="B2138" s="294"/>
      <c r="C2138" s="294"/>
      <c r="D2138" s="294"/>
      <c r="E2138" s="294"/>
      <c r="F2138" s="294"/>
    </row>
    <row r="2139">
      <c r="A2139" s="294"/>
      <c r="B2139" s="294"/>
      <c r="C2139" s="294"/>
      <c r="D2139" s="294"/>
      <c r="E2139" s="294"/>
      <c r="F2139" s="294"/>
    </row>
    <row r="2140">
      <c r="A2140" s="294" t="s">
        <v>22779</v>
      </c>
      <c r="B2140" s="294"/>
      <c r="C2140" s="294"/>
      <c r="D2140" s="294"/>
      <c r="E2140" s="294"/>
      <c r="F2140" s="294"/>
    </row>
    <row r="2141">
      <c r="A2141" s="294" t="s">
        <v>22780</v>
      </c>
      <c r="B2141" s="294"/>
      <c r="C2141" s="294"/>
      <c r="D2141" s="294"/>
      <c r="E2141" s="294"/>
      <c r="F2141" s="294"/>
    </row>
    <row r="2142">
      <c r="A2142" s="294" t="s">
        <v>22781</v>
      </c>
      <c r="B2142" s="294"/>
      <c r="C2142" s="294"/>
      <c r="D2142" s="294"/>
      <c r="E2142" s="294"/>
      <c r="F2142" s="294"/>
    </row>
    <row r="2143">
      <c r="A2143" s="294"/>
      <c r="B2143" s="294"/>
      <c r="C2143" s="294"/>
      <c r="D2143" s="294"/>
      <c r="E2143" s="294"/>
      <c r="F2143" s="294"/>
    </row>
    <row r="2144">
      <c r="A2144" s="294"/>
      <c r="B2144" s="294"/>
      <c r="C2144" s="294"/>
      <c r="D2144" s="294"/>
      <c r="E2144" s="294"/>
      <c r="F2144" s="294"/>
    </row>
    <row r="2145">
      <c r="A2145" s="294" t="s">
        <v>22782</v>
      </c>
      <c r="B2145" s="294"/>
      <c r="C2145" s="294"/>
      <c r="D2145" s="294"/>
      <c r="E2145" s="294"/>
      <c r="F2145" s="294"/>
    </row>
    <row r="2146">
      <c r="A2146" s="294" t="s">
        <v>22783</v>
      </c>
      <c r="B2146" s="294"/>
      <c r="C2146" s="294"/>
      <c r="D2146" s="294"/>
      <c r="E2146" s="294"/>
      <c r="F2146" s="294"/>
    </row>
    <row r="2147">
      <c r="A2147" s="294" t="s">
        <v>22784</v>
      </c>
      <c r="B2147" s="294"/>
      <c r="C2147" s="294"/>
      <c r="D2147" s="294"/>
      <c r="E2147" s="294"/>
      <c r="F2147" s="294"/>
    </row>
    <row r="2148">
      <c r="A2148" s="294" t="s">
        <v>22785</v>
      </c>
      <c r="B2148" s="294"/>
      <c r="C2148" s="294"/>
      <c r="D2148" s="294"/>
      <c r="E2148" s="294"/>
      <c r="F2148" s="294"/>
    </row>
    <row r="2149">
      <c r="A2149" s="294" t="s">
        <v>22786</v>
      </c>
      <c r="B2149" s="294"/>
      <c r="C2149" s="294"/>
      <c r="D2149" s="294"/>
      <c r="E2149" s="294"/>
      <c r="F2149" s="294"/>
    </row>
    <row r="2150">
      <c r="A2150" s="294" t="s">
        <v>22787</v>
      </c>
      <c r="B2150" s="294"/>
      <c r="C2150" s="294"/>
      <c r="D2150" s="294"/>
      <c r="E2150" s="294"/>
      <c r="F2150" s="294"/>
    </row>
    <row r="2151">
      <c r="A2151" s="294" t="s">
        <v>22788</v>
      </c>
      <c r="B2151" s="294"/>
      <c r="C2151" s="294"/>
      <c r="D2151" s="294"/>
      <c r="E2151" s="294"/>
      <c r="F2151" s="294"/>
    </row>
    <row r="2152">
      <c r="A2152" s="294" t="s">
        <v>22789</v>
      </c>
      <c r="B2152" s="294"/>
      <c r="C2152" s="294"/>
      <c r="D2152" s="294"/>
      <c r="E2152" s="294"/>
      <c r="F2152" s="294"/>
    </row>
    <row r="2153">
      <c r="A2153" s="294"/>
      <c r="B2153" s="294"/>
      <c r="C2153" s="294"/>
      <c r="D2153" s="294"/>
      <c r="E2153" s="294"/>
      <c r="F2153" s="294"/>
    </row>
    <row r="2154">
      <c r="A2154" s="294" t="s">
        <v>22790</v>
      </c>
      <c r="B2154" s="294"/>
      <c r="C2154" s="294"/>
      <c r="D2154" s="294"/>
      <c r="E2154" s="294"/>
      <c r="F2154" s="294"/>
    </row>
    <row r="2155">
      <c r="A2155" s="294"/>
      <c r="B2155" s="294"/>
      <c r="C2155" s="294"/>
      <c r="D2155" s="294"/>
      <c r="E2155" s="294"/>
      <c r="F2155" s="294"/>
    </row>
    <row r="2156">
      <c r="A2156" s="294" t="s">
        <v>22612</v>
      </c>
      <c r="B2156" s="294"/>
      <c r="C2156" s="294"/>
      <c r="D2156" s="294"/>
      <c r="E2156" s="294"/>
      <c r="F2156" s="294"/>
    </row>
    <row r="2157">
      <c r="A2157" s="294" t="s">
        <v>22613</v>
      </c>
      <c r="B2157" s="294"/>
      <c r="C2157" s="294"/>
      <c r="D2157" s="294"/>
      <c r="E2157" s="294"/>
      <c r="F2157" s="294"/>
    </row>
    <row r="2158">
      <c r="A2158" s="294" t="s">
        <v>22791</v>
      </c>
      <c r="B2158" s="294"/>
      <c r="C2158" s="294"/>
      <c r="D2158" s="294"/>
      <c r="E2158" s="294"/>
      <c r="F2158" s="294"/>
    </row>
    <row r="2159">
      <c r="A2159" s="294" t="s">
        <v>22792</v>
      </c>
      <c r="B2159" s="294"/>
      <c r="C2159" s="294"/>
      <c r="D2159" s="294"/>
      <c r="E2159" s="294"/>
      <c r="F2159" s="294"/>
    </row>
    <row r="2160">
      <c r="A2160" s="294" t="s">
        <v>22793</v>
      </c>
      <c r="B2160" s="294"/>
      <c r="C2160" s="294"/>
      <c r="D2160" s="294"/>
      <c r="E2160" s="294"/>
      <c r="F2160" s="294"/>
    </row>
    <row r="2161">
      <c r="A2161" s="294" t="s">
        <v>22794</v>
      </c>
      <c r="B2161" s="294"/>
      <c r="C2161" s="294"/>
      <c r="D2161" s="294"/>
      <c r="E2161" s="294"/>
      <c r="F2161" s="294"/>
    </row>
    <row r="2162">
      <c r="A2162" s="294"/>
      <c r="B2162" s="294"/>
      <c r="C2162" s="294"/>
      <c r="D2162" s="294"/>
      <c r="E2162" s="294"/>
      <c r="F2162" s="294"/>
    </row>
    <row r="2163">
      <c r="A2163" s="294"/>
      <c r="B2163" s="294"/>
      <c r="C2163" s="294"/>
      <c r="D2163" s="294"/>
      <c r="E2163" s="294"/>
      <c r="F2163" s="294"/>
    </row>
    <row r="2164">
      <c r="A2164" s="294" t="s">
        <v>22795</v>
      </c>
      <c r="B2164" s="294"/>
      <c r="C2164" s="294"/>
      <c r="D2164" s="294"/>
      <c r="E2164" s="294"/>
      <c r="F2164" s="294"/>
    </row>
    <row r="2165">
      <c r="A2165" s="294" t="s">
        <v>21949</v>
      </c>
      <c r="B2165" s="294"/>
      <c r="C2165" s="294"/>
      <c r="D2165" s="294"/>
      <c r="E2165" s="294"/>
      <c r="F2165" s="294"/>
    </row>
    <row r="2166">
      <c r="A2166" s="294"/>
      <c r="B2166" s="294"/>
      <c r="C2166" s="294"/>
      <c r="D2166" s="294"/>
      <c r="E2166" s="294"/>
      <c r="F2166" s="294"/>
    </row>
    <row r="2167">
      <c r="A2167" s="294" t="s">
        <v>22796</v>
      </c>
      <c r="B2167" s="294"/>
      <c r="C2167" s="294"/>
      <c r="D2167" s="294"/>
      <c r="E2167" s="294"/>
      <c r="F2167" s="294"/>
    </row>
    <row r="2168">
      <c r="A2168" s="294" t="s">
        <v>22797</v>
      </c>
      <c r="B2168" s="294"/>
      <c r="C2168" s="294"/>
      <c r="D2168" s="294"/>
      <c r="E2168" s="294"/>
      <c r="F2168" s="294"/>
    </row>
    <row r="2169">
      <c r="A2169" s="294" t="s">
        <v>22798</v>
      </c>
      <c r="B2169" s="294"/>
      <c r="C2169" s="294"/>
      <c r="D2169" s="294"/>
      <c r="E2169" s="294"/>
      <c r="F2169" s="294"/>
    </row>
    <row r="2170">
      <c r="A2170" s="294" t="s">
        <v>22799</v>
      </c>
      <c r="B2170" s="294"/>
      <c r="C2170" s="294"/>
      <c r="D2170" s="294"/>
      <c r="E2170" s="294"/>
      <c r="F2170" s="294"/>
    </row>
    <row r="2171">
      <c r="A2171" s="294" t="s">
        <v>22800</v>
      </c>
      <c r="B2171" s="294"/>
      <c r="C2171" s="294"/>
      <c r="D2171" s="294"/>
      <c r="E2171" s="294"/>
      <c r="F2171" s="294"/>
    </row>
    <row r="2172">
      <c r="A2172" s="294" t="s">
        <v>22622</v>
      </c>
      <c r="B2172" s="294"/>
      <c r="C2172" s="294"/>
      <c r="D2172" s="294"/>
      <c r="E2172" s="294"/>
      <c r="F2172" s="294"/>
    </row>
    <row r="2173">
      <c r="A2173" s="294" t="s">
        <v>22801</v>
      </c>
      <c r="B2173" s="294"/>
      <c r="C2173" s="294"/>
      <c r="D2173" s="294"/>
      <c r="E2173" s="294"/>
      <c r="F2173" s="294"/>
    </row>
    <row r="2174">
      <c r="A2174" s="294"/>
      <c r="B2174" s="294"/>
      <c r="C2174" s="294"/>
      <c r="D2174" s="294"/>
      <c r="E2174" s="294"/>
      <c r="F2174" s="294"/>
    </row>
    <row r="2175">
      <c r="A2175" s="294"/>
      <c r="B2175" s="294"/>
      <c r="C2175" s="294"/>
      <c r="D2175" s="294"/>
      <c r="E2175" s="294"/>
      <c r="F2175" s="294"/>
    </row>
    <row r="2176">
      <c r="A2176" s="294" t="s">
        <v>21292</v>
      </c>
      <c r="B2176" s="294"/>
      <c r="C2176" s="294"/>
      <c r="D2176" s="294"/>
      <c r="E2176" s="294"/>
      <c r="F2176" s="294"/>
    </row>
    <row r="2177">
      <c r="A2177" s="294"/>
      <c r="B2177" s="294"/>
      <c r="C2177" s="294"/>
      <c r="D2177" s="294"/>
      <c r="E2177" s="294"/>
      <c r="F2177" s="294"/>
    </row>
    <row r="2178">
      <c r="A2178" s="294" t="s">
        <v>22802</v>
      </c>
      <c r="B2178" s="294"/>
      <c r="C2178" s="294"/>
      <c r="D2178" s="294"/>
      <c r="E2178" s="294"/>
      <c r="F2178" s="294"/>
    </row>
    <row r="2179">
      <c r="A2179" s="294" t="s">
        <v>22803</v>
      </c>
      <c r="B2179" s="294"/>
      <c r="C2179" s="294"/>
      <c r="D2179" s="294"/>
      <c r="E2179" s="294"/>
      <c r="F2179" s="294"/>
    </row>
    <row r="2180">
      <c r="A2180" s="294" t="s">
        <v>22804</v>
      </c>
      <c r="B2180" s="294"/>
      <c r="C2180" s="294"/>
      <c r="D2180" s="294"/>
      <c r="E2180" s="294"/>
      <c r="F2180" s="294"/>
    </row>
    <row r="2181">
      <c r="A2181" s="294" t="s">
        <v>22805</v>
      </c>
      <c r="B2181" s="294"/>
      <c r="C2181" s="294"/>
      <c r="D2181" s="294"/>
      <c r="E2181" s="294"/>
      <c r="F2181" s="294"/>
    </row>
    <row r="2182">
      <c r="A2182" s="294"/>
      <c r="B2182" s="294"/>
      <c r="C2182" s="294"/>
      <c r="D2182" s="294"/>
      <c r="E2182" s="294"/>
      <c r="F2182" s="294"/>
    </row>
    <row r="2183">
      <c r="A2183" s="294" t="s">
        <v>21298</v>
      </c>
      <c r="B2183" s="294"/>
      <c r="C2183" s="294"/>
      <c r="D2183" s="294"/>
      <c r="E2183" s="294"/>
      <c r="F2183" s="294"/>
    </row>
    <row r="2184">
      <c r="A2184" s="294"/>
      <c r="B2184" s="294"/>
      <c r="C2184" s="294"/>
      <c r="D2184" s="294"/>
      <c r="E2184" s="294"/>
      <c r="F2184" s="294"/>
    </row>
    <row r="2185">
      <c r="A2185" s="294" t="s">
        <v>22806</v>
      </c>
      <c r="B2185" s="294"/>
      <c r="C2185" s="294"/>
      <c r="D2185" s="294"/>
      <c r="E2185" s="294"/>
      <c r="F2185" s="294"/>
    </row>
    <row r="2186">
      <c r="A2186" s="294" t="s">
        <v>22807</v>
      </c>
      <c r="B2186" s="294"/>
      <c r="C2186" s="294"/>
      <c r="D2186" s="294"/>
      <c r="E2186" s="294"/>
      <c r="F2186" s="294"/>
    </row>
    <row r="2187">
      <c r="A2187" s="294" t="str">
        <f>ARRAY_CONSTRAIN(ARRAYFORMULA(-excoriation marks due to itching), 1, 1)</f>
        <v>#ERROR!</v>
      </c>
      <c r="B2187" s="294"/>
      <c r="C2187" s="294"/>
      <c r="D2187" s="294"/>
      <c r="E2187" s="294"/>
      <c r="F2187" s="294"/>
    </row>
    <row r="2188">
      <c r="A2188" s="294" t="s">
        <v>22808</v>
      </c>
      <c r="B2188" s="294"/>
      <c r="C2188" s="294"/>
      <c r="D2188" s="294"/>
      <c r="E2188" s="294"/>
      <c r="F2188" s="294"/>
    </row>
    <row r="2189">
      <c r="A2189" s="294" t="s">
        <v>22809</v>
      </c>
      <c r="B2189" s="294"/>
      <c r="C2189" s="294"/>
      <c r="D2189" s="294"/>
      <c r="E2189" s="294"/>
      <c r="F2189" s="294"/>
    </row>
    <row r="2190">
      <c r="A2190" s="294" t="s">
        <v>22810</v>
      </c>
      <c r="B2190" s="294"/>
      <c r="C2190" s="294"/>
      <c r="D2190" s="294"/>
      <c r="E2190" s="294"/>
      <c r="F2190" s="294"/>
    </row>
    <row r="2191">
      <c r="A2191" s="294" t="s">
        <v>22811</v>
      </c>
      <c r="B2191" s="294"/>
      <c r="C2191" s="294"/>
      <c r="D2191" s="294"/>
      <c r="E2191" s="294"/>
      <c r="F2191" s="294"/>
    </row>
    <row r="2192">
      <c r="A2192" s="294" t="str">
        <f>-rule out atopic triad: eczema, asthma, allergic rhinitis</f>
        <v>#ERROR!</v>
      </c>
      <c r="B2192" s="294"/>
      <c r="C2192" s="294"/>
      <c r="D2192" s="294"/>
      <c r="E2192" s="294"/>
      <c r="F2192" s="294"/>
    </row>
    <row r="2193">
      <c r="A2193" s="294" t="s">
        <v>22812</v>
      </c>
      <c r="B2193" s="294"/>
      <c r="C2193" s="294"/>
      <c r="D2193" s="294"/>
      <c r="E2193" s="294"/>
      <c r="F2193" s="294"/>
    </row>
    <row r="2194">
      <c r="A2194" s="294" t="s">
        <v>22813</v>
      </c>
      <c r="B2194" s="294"/>
      <c r="C2194" s="294"/>
      <c r="D2194" s="294"/>
      <c r="E2194" s="294"/>
      <c r="F2194" s="294"/>
    </row>
    <row r="2195">
      <c r="A2195" s="294"/>
      <c r="B2195" s="294"/>
      <c r="C2195" s="294"/>
      <c r="D2195" s="294"/>
      <c r="E2195" s="294"/>
      <c r="F2195" s="294"/>
    </row>
    <row r="2196">
      <c r="A2196" s="294" t="s">
        <v>21770</v>
      </c>
      <c r="B2196" s="294"/>
      <c r="C2196" s="294"/>
      <c r="D2196" s="294"/>
      <c r="E2196" s="294"/>
      <c r="F2196" s="294"/>
    </row>
    <row r="2197">
      <c r="A2197" s="294"/>
      <c r="B2197" s="294"/>
      <c r="C2197" s="294"/>
      <c r="D2197" s="294"/>
      <c r="E2197" s="294"/>
      <c r="F2197" s="294"/>
    </row>
    <row r="2198">
      <c r="A2198" s="294" t="s">
        <v>22814</v>
      </c>
      <c r="B2198" s="294"/>
      <c r="C2198" s="294"/>
      <c r="D2198" s="294"/>
      <c r="E2198" s="294"/>
      <c r="F2198" s="294"/>
    </row>
    <row r="2199">
      <c r="A2199" s="294" t="s">
        <v>22815</v>
      </c>
      <c r="B2199" s="294"/>
      <c r="C2199" s="294"/>
      <c r="D2199" s="294"/>
      <c r="E2199" s="294"/>
      <c r="F2199" s="294"/>
    </row>
    <row r="2200">
      <c r="A2200" s="294" t="s">
        <v>22816</v>
      </c>
      <c r="B2200" s="294"/>
      <c r="C2200" s="294"/>
      <c r="D2200" s="294"/>
      <c r="E2200" s="294"/>
      <c r="F2200" s="294"/>
    </row>
    <row r="2201">
      <c r="A2201" s="294" t="s">
        <v>22817</v>
      </c>
      <c r="B2201" s="294"/>
      <c r="C2201" s="294"/>
      <c r="D2201" s="294"/>
      <c r="E2201" s="294"/>
      <c r="F2201" s="294"/>
    </row>
    <row r="2202">
      <c r="A2202" s="294" t="s">
        <v>22818</v>
      </c>
      <c r="B2202" s="294"/>
      <c r="C2202" s="294"/>
      <c r="D2202" s="294"/>
      <c r="E2202" s="294"/>
      <c r="F2202" s="294"/>
    </row>
    <row r="2203">
      <c r="A2203" s="294" t="s">
        <v>22819</v>
      </c>
      <c r="B2203" s="294"/>
      <c r="C2203" s="294"/>
      <c r="D2203" s="294"/>
      <c r="E2203" s="294"/>
      <c r="F2203" s="294"/>
    </row>
    <row r="2204">
      <c r="A2204" s="294" t="s">
        <v>22820</v>
      </c>
      <c r="B2204" s="294"/>
      <c r="C2204" s="294"/>
      <c r="D2204" s="294"/>
      <c r="E2204" s="294"/>
      <c r="F2204" s="294"/>
    </row>
    <row r="2205">
      <c r="A2205" s="294" t="s">
        <v>22821</v>
      </c>
      <c r="B2205" s="294"/>
      <c r="C2205" s="294"/>
      <c r="D2205" s="294"/>
      <c r="E2205" s="294"/>
      <c r="F2205" s="294"/>
    </row>
    <row r="2206">
      <c r="A2206" s="294" t="s">
        <v>22822</v>
      </c>
      <c r="B2206" s="294"/>
      <c r="C2206" s="294"/>
      <c r="D2206" s="294"/>
      <c r="E2206" s="294"/>
      <c r="F2206" s="294"/>
    </row>
    <row r="2207">
      <c r="A2207" s="294" t="str">
        <f>ARRAY_CONSTRAIN(ARRAYFORMULA(-if signs of secondary infection present), 1, 1)</f>
        <v>#ERROR!</v>
      </c>
      <c r="B2207" s="294"/>
      <c r="C2207" s="294"/>
      <c r="D2207" s="294"/>
      <c r="E2207" s="294"/>
      <c r="F2207" s="294"/>
    </row>
    <row r="2208">
      <c r="A2208" s="294"/>
      <c r="B2208" s="294"/>
      <c r="C2208" s="294"/>
      <c r="D2208" s="294"/>
      <c r="E2208" s="294"/>
      <c r="F2208" s="294"/>
    </row>
    <row r="2209">
      <c r="A2209" s="294" t="s">
        <v>21312</v>
      </c>
      <c r="B2209" s="294"/>
      <c r="C2209" s="294"/>
      <c r="D2209" s="294"/>
      <c r="E2209" s="294"/>
      <c r="F2209" s="294"/>
    </row>
    <row r="2210">
      <c r="A2210" s="294" t="s">
        <v>22823</v>
      </c>
      <c r="B2210" s="294"/>
      <c r="C2210" s="294"/>
      <c r="D2210" s="294"/>
      <c r="E2210" s="294"/>
      <c r="F2210" s="294"/>
    </row>
    <row r="2211">
      <c r="A2211" s="294" t="s">
        <v>22824</v>
      </c>
      <c r="B2211" s="294"/>
      <c r="C2211" s="294"/>
      <c r="D2211" s="294"/>
      <c r="E2211" s="294"/>
      <c r="F2211" s="294"/>
    </row>
    <row r="2212">
      <c r="A2212" s="294" t="s">
        <v>22777</v>
      </c>
      <c r="B2212" s="294"/>
      <c r="C2212" s="294"/>
      <c r="D2212" s="294"/>
      <c r="E2212" s="294"/>
      <c r="F2212" s="294"/>
    </row>
    <row r="2213">
      <c r="A2213" s="294" t="s">
        <v>22778</v>
      </c>
      <c r="B2213" s="294"/>
      <c r="C2213" s="294"/>
      <c r="D2213" s="294"/>
      <c r="E2213" s="294"/>
      <c r="F2213" s="294"/>
    </row>
    <row r="2214">
      <c r="A2214" s="294"/>
      <c r="B2214" s="294"/>
      <c r="C2214" s="294"/>
      <c r="D2214" s="294"/>
      <c r="E2214" s="294"/>
      <c r="F2214" s="294"/>
    </row>
    <row r="2215">
      <c r="A2215" s="294"/>
      <c r="B2215" s="294"/>
      <c r="C2215" s="294"/>
      <c r="D2215" s="294"/>
      <c r="E2215" s="294"/>
      <c r="F2215" s="294"/>
    </row>
    <row r="2216">
      <c r="A2216" s="294" t="s">
        <v>22825</v>
      </c>
      <c r="B2216" s="294"/>
      <c r="C2216" s="294"/>
      <c r="D2216" s="294"/>
      <c r="E2216" s="294"/>
      <c r="F2216" s="294"/>
    </row>
    <row r="2217">
      <c r="A2217" s="294"/>
      <c r="B2217" s="294"/>
      <c r="C2217" s="294"/>
      <c r="D2217" s="294"/>
      <c r="E2217" s="294"/>
      <c r="F2217" s="294"/>
    </row>
    <row r="2218">
      <c r="A2218" s="294">
        <v>1.0</v>
      </c>
      <c r="B2218" s="294" t="s">
        <v>22826</v>
      </c>
      <c r="C2218" s="294" t="s">
        <v>22827</v>
      </c>
      <c r="D2218" s="294"/>
      <c r="E2218" s="294"/>
      <c r="F2218" s="294"/>
    </row>
    <row r="2219">
      <c r="A2219" s="294">
        <v>2.0</v>
      </c>
      <c r="B2219" s="294" t="s">
        <v>22828</v>
      </c>
      <c r="C2219" s="294"/>
      <c r="D2219" s="294"/>
      <c r="E2219" s="294"/>
      <c r="F2219" s="294"/>
    </row>
    <row r="2220">
      <c r="A2220" s="294">
        <v>3.0</v>
      </c>
      <c r="B2220" s="294" t="s">
        <v>22829</v>
      </c>
      <c r="C2220" s="294" t="s">
        <v>22830</v>
      </c>
      <c r="D2220" s="294"/>
      <c r="E2220" s="294"/>
      <c r="F2220" s="294"/>
    </row>
    <row r="2221">
      <c r="A2221" s="294">
        <v>4.0</v>
      </c>
      <c r="B2221" s="294" t="s">
        <v>22831</v>
      </c>
      <c r="C2221" s="294" t="s">
        <v>22832</v>
      </c>
      <c r="D2221" s="294"/>
      <c r="E2221" s="294"/>
      <c r="F2221" s="294"/>
    </row>
    <row r="2222">
      <c r="A2222" s="294">
        <v>5.0</v>
      </c>
      <c r="B2222" s="294" t="s">
        <v>22833</v>
      </c>
      <c r="C2222" s="294"/>
      <c r="D2222" s="294"/>
      <c r="E2222" s="294"/>
      <c r="F2222" s="294"/>
    </row>
    <row r="2223">
      <c r="A2223" s="294">
        <v>6.0</v>
      </c>
      <c r="B2223" s="294" t="s">
        <v>22834</v>
      </c>
      <c r="C2223" s="294" t="s">
        <v>22835</v>
      </c>
      <c r="D2223" s="294"/>
      <c r="E2223" s="294"/>
      <c r="F2223" s="294"/>
    </row>
    <row r="2224">
      <c r="A2224" s="294">
        <v>7.0</v>
      </c>
      <c r="B2224" s="294" t="s">
        <v>22836</v>
      </c>
      <c r="C2224" s="294"/>
      <c r="D2224" s="294"/>
      <c r="E2224" s="294"/>
      <c r="F2224" s="294"/>
    </row>
    <row r="2225">
      <c r="A2225" s="294"/>
      <c r="B2225" s="294"/>
      <c r="C2225" s="294"/>
      <c r="D2225" s="294"/>
      <c r="E2225" s="294"/>
      <c r="F2225" s="294"/>
    </row>
    <row r="2226">
      <c r="A2226" s="294" t="s">
        <v>22837</v>
      </c>
      <c r="B2226" s="294"/>
      <c r="C2226" s="294"/>
      <c r="D2226" s="294"/>
      <c r="E2226" s="294"/>
      <c r="F2226" s="294"/>
    </row>
    <row r="2227">
      <c r="A2227" s="294"/>
      <c r="B2227" s="294"/>
      <c r="C2227" s="294"/>
      <c r="D2227" s="294"/>
      <c r="E2227" s="294"/>
      <c r="F2227" s="294"/>
    </row>
    <row r="2228">
      <c r="A2228" s="294" t="s">
        <v>22838</v>
      </c>
      <c r="B2228" s="294"/>
      <c r="C2228" s="294"/>
      <c r="D2228" s="294"/>
      <c r="E2228" s="294"/>
      <c r="F2228" s="294"/>
    </row>
    <row r="2229">
      <c r="A2229" s="294" t="s">
        <v>22839</v>
      </c>
      <c r="B2229" s="294"/>
      <c r="C2229" s="294"/>
      <c r="D2229" s="294"/>
      <c r="E2229" s="294"/>
      <c r="F2229" s="294"/>
    </row>
    <row r="2230">
      <c r="A2230" s="294" t="s">
        <v>22840</v>
      </c>
      <c r="B2230" s="294"/>
      <c r="C2230" s="294"/>
      <c r="D2230" s="294"/>
      <c r="E2230" s="294"/>
      <c r="F2230" s="294"/>
    </row>
    <row r="2231">
      <c r="A2231" s="294" t="s">
        <v>22841</v>
      </c>
      <c r="B2231" s="294"/>
      <c r="C2231" s="294"/>
      <c r="D2231" s="294"/>
      <c r="E2231" s="294"/>
      <c r="F2231" s="294"/>
    </row>
    <row r="2232">
      <c r="A2232" s="294"/>
      <c r="B2232" s="294"/>
      <c r="C2232" s="294"/>
      <c r="D2232" s="294"/>
      <c r="E2232" s="294"/>
      <c r="F2232" s="294"/>
    </row>
    <row r="2233">
      <c r="A2233" s="294" t="s">
        <v>22842</v>
      </c>
      <c r="B2233" s="294"/>
      <c r="C2233" s="294"/>
      <c r="D2233" s="294"/>
      <c r="E2233" s="294"/>
      <c r="F2233" s="294"/>
    </row>
    <row r="2234">
      <c r="A2234" s="294"/>
      <c r="B2234" s="294"/>
      <c r="C2234" s="294"/>
      <c r="D2234" s="294"/>
      <c r="E2234" s="294"/>
      <c r="F2234" s="294"/>
    </row>
    <row r="2235">
      <c r="A2235" s="294" t="s">
        <v>22843</v>
      </c>
      <c r="B2235" s="294"/>
      <c r="C2235" s="294"/>
      <c r="D2235" s="294"/>
      <c r="E2235" s="294"/>
      <c r="F2235" s="294"/>
    </row>
    <row r="2236">
      <c r="A2236" s="294" t="s">
        <v>22844</v>
      </c>
      <c r="B2236" s="294"/>
      <c r="C2236" s="294"/>
      <c r="D2236" s="294"/>
      <c r="E2236" s="294"/>
      <c r="F2236" s="294"/>
    </row>
    <row r="2237">
      <c r="A2237" s="294" t="s">
        <v>22845</v>
      </c>
      <c r="B2237" s="294"/>
      <c r="C2237" s="294"/>
      <c r="D2237" s="294"/>
      <c r="E2237" s="294"/>
      <c r="F2237" s="294"/>
    </row>
    <row r="2238">
      <c r="A2238" s="294" t="s">
        <v>22846</v>
      </c>
      <c r="B2238" s="294"/>
      <c r="C2238" s="294"/>
      <c r="D2238" s="294"/>
      <c r="E2238" s="294"/>
      <c r="F2238" s="294"/>
    </row>
    <row r="2239">
      <c r="A2239" s="294" t="s">
        <v>22847</v>
      </c>
      <c r="B2239" s="294"/>
      <c r="C2239" s="294"/>
      <c r="D2239" s="294"/>
      <c r="E2239" s="294"/>
      <c r="F2239" s="294"/>
    </row>
    <row r="2240">
      <c r="A2240" s="294" t="s">
        <v>22848</v>
      </c>
      <c r="B2240" s="294"/>
      <c r="C2240" s="294"/>
      <c r="D2240" s="294"/>
      <c r="E2240" s="294"/>
      <c r="F2240" s="294"/>
    </row>
    <row r="2241">
      <c r="A2241" s="294" t="s">
        <v>22849</v>
      </c>
      <c r="B2241" s="294"/>
      <c r="C2241" s="294"/>
      <c r="D2241" s="294"/>
      <c r="E2241" s="294"/>
      <c r="F2241" s="294"/>
    </row>
    <row r="2242">
      <c r="A2242" s="294" t="s">
        <v>22850</v>
      </c>
      <c r="B2242" s="294"/>
      <c r="C2242" s="294"/>
      <c r="D2242" s="294"/>
      <c r="E2242" s="294"/>
      <c r="F2242" s="294"/>
    </row>
    <row r="2243">
      <c r="A2243" s="294"/>
      <c r="B2243" s="294"/>
      <c r="C2243" s="294"/>
      <c r="D2243" s="294"/>
      <c r="E2243" s="294"/>
      <c r="F2243" s="294"/>
    </row>
    <row r="2244">
      <c r="A2244" s="294" t="s">
        <v>22851</v>
      </c>
      <c r="B2244" s="294"/>
      <c r="C2244" s="294"/>
      <c r="D2244" s="294"/>
      <c r="E2244" s="294"/>
      <c r="F2244" s="294"/>
    </row>
    <row r="2245">
      <c r="A2245" s="294"/>
      <c r="B2245" s="294"/>
      <c r="C2245" s="294"/>
      <c r="D2245" s="294"/>
      <c r="E2245" s="294"/>
      <c r="F2245" s="294"/>
    </row>
    <row r="2246">
      <c r="A2246" s="294" t="s">
        <v>22852</v>
      </c>
      <c r="B2246" s="294"/>
      <c r="C2246" s="294"/>
      <c r="D2246" s="294"/>
      <c r="E2246" s="294"/>
      <c r="F2246" s="294"/>
    </row>
    <row r="2247">
      <c r="A2247" s="294" t="s">
        <v>22853</v>
      </c>
      <c r="B2247" s="294"/>
      <c r="C2247" s="294"/>
      <c r="D2247" s="294"/>
      <c r="E2247" s="294"/>
      <c r="F2247" s="294"/>
    </row>
    <row r="2248">
      <c r="A2248" s="294" t="s">
        <v>22854</v>
      </c>
      <c r="B2248" s="294"/>
      <c r="C2248" s="294"/>
      <c r="D2248" s="294"/>
      <c r="E2248" s="294"/>
      <c r="F2248" s="294"/>
    </row>
    <row r="2249">
      <c r="A2249" s="294" t="s">
        <v>22855</v>
      </c>
      <c r="B2249" s="294"/>
      <c r="C2249" s="294"/>
      <c r="D2249" s="294"/>
      <c r="E2249" s="294"/>
      <c r="F2249" s="294"/>
    </row>
    <row r="2250">
      <c r="A2250" s="294"/>
      <c r="B2250" s="294"/>
      <c r="C2250" s="294"/>
      <c r="D2250" s="294"/>
      <c r="E2250" s="294"/>
      <c r="F2250" s="294"/>
    </row>
    <row r="2251">
      <c r="A2251" s="294" t="s">
        <v>22856</v>
      </c>
      <c r="B2251" s="294"/>
      <c r="C2251" s="294"/>
      <c r="D2251" s="294"/>
      <c r="E2251" s="294"/>
      <c r="F2251" s="294"/>
    </row>
    <row r="2252">
      <c r="A2252" s="294"/>
      <c r="B2252" s="294"/>
      <c r="C2252" s="294"/>
      <c r="D2252" s="294"/>
      <c r="E2252" s="294"/>
      <c r="F2252" s="294"/>
    </row>
    <row r="2253">
      <c r="A2253" s="294" t="s">
        <v>22857</v>
      </c>
      <c r="B2253" s="294"/>
      <c r="C2253" s="294"/>
      <c r="D2253" s="294"/>
      <c r="E2253" s="294"/>
      <c r="F2253" s="294"/>
    </row>
    <row r="2254">
      <c r="A2254" s="294" t="s">
        <v>22858</v>
      </c>
      <c r="B2254" s="294"/>
      <c r="C2254" s="294"/>
      <c r="D2254" s="294"/>
      <c r="E2254" s="294"/>
      <c r="F2254" s="294"/>
    </row>
    <row r="2255">
      <c r="A2255" s="294" t="s">
        <v>22859</v>
      </c>
      <c r="B2255" s="294"/>
      <c r="C2255" s="294"/>
      <c r="D2255" s="294"/>
      <c r="E2255" s="294"/>
      <c r="F2255" s="294"/>
    </row>
    <row r="2256">
      <c r="A2256" s="294" t="s">
        <v>22860</v>
      </c>
      <c r="B2256" s="294"/>
      <c r="C2256" s="294"/>
      <c r="D2256" s="294"/>
      <c r="E2256" s="294"/>
      <c r="F2256" s="294"/>
    </row>
    <row r="2257">
      <c r="A2257" s="294" t="s">
        <v>22861</v>
      </c>
      <c r="B2257" s="294"/>
      <c r="C2257" s="294"/>
      <c r="D2257" s="294"/>
      <c r="E2257" s="294"/>
      <c r="F2257" s="294"/>
    </row>
    <row r="2258">
      <c r="A2258" s="294"/>
      <c r="B2258" s="294"/>
      <c r="C2258" s="294"/>
      <c r="D2258" s="294"/>
      <c r="E2258" s="294"/>
      <c r="F2258" s="294"/>
    </row>
    <row r="2259">
      <c r="A2259" s="294"/>
      <c r="B2259" s="294"/>
      <c r="C2259" s="294"/>
      <c r="D2259" s="294"/>
      <c r="E2259" s="294"/>
      <c r="F2259" s="294"/>
    </row>
    <row r="2260">
      <c r="A2260" s="294" t="s">
        <v>22862</v>
      </c>
      <c r="B2260" s="294"/>
      <c r="C2260" s="294"/>
      <c r="D2260" s="294"/>
      <c r="E2260" s="294"/>
      <c r="F2260" s="294"/>
    </row>
    <row r="2261">
      <c r="A2261" s="294"/>
      <c r="B2261" s="294"/>
      <c r="C2261" s="294"/>
      <c r="D2261" s="294"/>
      <c r="E2261" s="294"/>
      <c r="F2261" s="294"/>
    </row>
    <row r="2262">
      <c r="A2262" s="294" t="s">
        <v>22863</v>
      </c>
      <c r="B2262" s="294"/>
      <c r="C2262" s="294"/>
      <c r="D2262" s="294"/>
      <c r="E2262" s="294"/>
      <c r="F2262" s="294"/>
    </row>
    <row r="2263">
      <c r="A2263" s="294" t="s">
        <v>22864</v>
      </c>
      <c r="B2263" s="294"/>
      <c r="C2263" s="294"/>
      <c r="D2263" s="294"/>
      <c r="E2263" s="294"/>
      <c r="F2263" s="294"/>
    </row>
    <row r="2264">
      <c r="A2264" s="294" t="s">
        <v>22865</v>
      </c>
      <c r="B2264" s="294"/>
      <c r="C2264" s="294"/>
      <c r="D2264" s="294"/>
      <c r="E2264" s="294"/>
      <c r="F2264" s="294"/>
    </row>
    <row r="2265">
      <c r="A2265" s="294" t="s">
        <v>22866</v>
      </c>
      <c r="B2265" s="294"/>
      <c r="C2265" s="294"/>
      <c r="D2265" s="294"/>
      <c r="E2265" s="294"/>
      <c r="F2265" s="294"/>
    </row>
    <row r="2266">
      <c r="A2266" s="294" t="s">
        <v>22867</v>
      </c>
      <c r="B2266" s="294"/>
      <c r="C2266" s="294"/>
      <c r="D2266" s="294"/>
      <c r="E2266" s="294"/>
      <c r="F2266" s="294"/>
    </row>
    <row r="2267">
      <c r="A2267" s="294" t="s">
        <v>22868</v>
      </c>
      <c r="B2267" s="294"/>
      <c r="C2267" s="294"/>
      <c r="D2267" s="294"/>
      <c r="E2267" s="294"/>
      <c r="F2267" s="294"/>
    </row>
    <row r="2268">
      <c r="A2268" s="294" t="s">
        <v>22869</v>
      </c>
      <c r="B2268" s="294"/>
      <c r="C2268" s="294"/>
      <c r="D2268" s="294"/>
      <c r="E2268" s="294"/>
      <c r="F2268" s="294"/>
    </row>
    <row r="2269">
      <c r="A2269" s="294" t="s">
        <v>22870</v>
      </c>
      <c r="B2269" s="294"/>
      <c r="C2269" s="294"/>
      <c r="D2269" s="294"/>
      <c r="E2269" s="294"/>
      <c r="F2269" s="294"/>
    </row>
    <row r="2270">
      <c r="A2270" s="294" t="s">
        <v>22871</v>
      </c>
      <c r="B2270" s="294"/>
      <c r="C2270" s="294"/>
      <c r="D2270" s="294"/>
      <c r="E2270" s="294"/>
      <c r="F2270" s="294"/>
    </row>
    <row r="2271">
      <c r="A2271" s="294" t="s">
        <v>22872</v>
      </c>
      <c r="B2271" s="294"/>
      <c r="C2271" s="294"/>
      <c r="D2271" s="294"/>
      <c r="E2271" s="294"/>
      <c r="F2271" s="294"/>
    </row>
    <row r="2272">
      <c r="A2272" s="294" t="s">
        <v>22873</v>
      </c>
      <c r="B2272" s="294"/>
      <c r="C2272" s="294"/>
      <c r="D2272" s="294"/>
      <c r="E2272" s="294"/>
      <c r="F2272" s="294"/>
    </row>
    <row r="2273">
      <c r="A2273" s="294" t="s">
        <v>22874</v>
      </c>
      <c r="B2273" s="294"/>
      <c r="C2273" s="294"/>
      <c r="D2273" s="294"/>
      <c r="E2273" s="294"/>
      <c r="F2273" s="294"/>
    </row>
    <row r="2274">
      <c r="A2274" s="294" t="str">
        <f>ARRAY_CONSTRAIN(ARRAYFORMULA(-Aragwadhadi Lepa), 1, 1)</f>
        <v>#ERROR!</v>
      </c>
      <c r="B2274" s="294"/>
      <c r="C2274" s="294"/>
      <c r="D2274" s="294"/>
      <c r="E2274" s="294"/>
      <c r="F2274" s="294"/>
    </row>
    <row r="2275">
      <c r="A2275" s="294" t="str">
        <f>ARRAY_CONSTRAIN(ARRAYFORMULA(-Jatyadi Taila), 1, 1)</f>
        <v>#ERROR!</v>
      </c>
      <c r="B2275" s="294"/>
      <c r="C2275" s="294"/>
      <c r="D2275" s="294"/>
      <c r="E2275" s="294"/>
      <c r="F2275" s="294"/>
    </row>
    <row r="2276">
      <c r="A2276" s="294" t="str">
        <f>ARRAY_CONSTRAIN(ARRAYFORMULA(-Panchvalkala decoction for cleaning), 1, 1)</f>
        <v>#ERROR!</v>
      </c>
      <c r="B2276" s="294"/>
      <c r="C2276" s="294"/>
      <c r="D2276" s="294"/>
      <c r="E2276" s="294"/>
      <c r="F2276" s="294"/>
    </row>
    <row r="2277">
      <c r="A2277" s="294" t="s">
        <v>22875</v>
      </c>
      <c r="B2277" s="294"/>
      <c r="C2277" s="294"/>
      <c r="D2277" s="294"/>
      <c r="E2277" s="294"/>
      <c r="F2277" s="294"/>
    </row>
    <row r="2278">
      <c r="A2278" s="294"/>
      <c r="B2278" s="294"/>
      <c r="C2278" s="294"/>
      <c r="D2278" s="294"/>
      <c r="E2278" s="294"/>
      <c r="F2278" s="294"/>
    </row>
    <row r="2279">
      <c r="A2279" s="294" t="s">
        <v>21312</v>
      </c>
      <c r="B2279" s="294"/>
      <c r="C2279" s="294"/>
      <c r="D2279" s="294"/>
      <c r="E2279" s="294"/>
      <c r="F2279" s="294"/>
    </row>
    <row r="2280">
      <c r="A2280" s="294" t="s">
        <v>22876</v>
      </c>
      <c r="B2280" s="294"/>
      <c r="C2280" s="294"/>
      <c r="D2280" s="294"/>
      <c r="E2280" s="294"/>
      <c r="F2280" s="294"/>
    </row>
    <row r="2281">
      <c r="A2281" s="294" t="s">
        <v>21270</v>
      </c>
      <c r="B2281" s="294"/>
      <c r="C2281" s="294"/>
      <c r="D2281" s="294"/>
      <c r="E2281" s="294"/>
      <c r="F2281" s="294"/>
    </row>
    <row r="2282">
      <c r="A2282" s="294" t="s">
        <v>22877</v>
      </c>
      <c r="B2282" s="294"/>
      <c r="C2282" s="294"/>
      <c r="D2282" s="294"/>
      <c r="E2282" s="294"/>
      <c r="F2282" s="294"/>
    </row>
    <row r="2283">
      <c r="A2283" s="294"/>
      <c r="B2283" s="294"/>
      <c r="C2283" s="294"/>
      <c r="D2283" s="294"/>
      <c r="E2283" s="294"/>
      <c r="F2283" s="294"/>
    </row>
    <row r="2284">
      <c r="A2284" s="294" t="s">
        <v>22602</v>
      </c>
      <c r="B2284" s="294"/>
      <c r="C2284" s="294"/>
      <c r="D2284" s="294"/>
      <c r="E2284" s="294"/>
      <c r="F2284" s="294"/>
    </row>
    <row r="2285">
      <c r="A2285" s="294" t="s">
        <v>22878</v>
      </c>
      <c r="B2285" s="294"/>
      <c r="C2285" s="294"/>
      <c r="D2285" s="294"/>
      <c r="E2285" s="294"/>
      <c r="F2285" s="294"/>
    </row>
    <row r="2286">
      <c r="A2286" s="294"/>
      <c r="B2286" s="294"/>
      <c r="C2286" s="294"/>
      <c r="D2286" s="294"/>
      <c r="E2286" s="294"/>
      <c r="F2286" s="294"/>
    </row>
    <row r="2287">
      <c r="A2287" s="294" t="s">
        <v>22879</v>
      </c>
      <c r="B2287" s="294"/>
      <c r="C2287" s="294"/>
      <c r="D2287" s="294"/>
      <c r="E2287" s="294"/>
      <c r="F2287" s="294"/>
    </row>
    <row r="2288">
      <c r="A2288" s="294" t="s">
        <v>22880</v>
      </c>
      <c r="B2288" s="294"/>
      <c r="C2288" s="294"/>
      <c r="D2288" s="294"/>
      <c r="E2288" s="294"/>
      <c r="F2288" s="294"/>
    </row>
    <row r="2289">
      <c r="A2289" s="294" t="s">
        <v>22881</v>
      </c>
      <c r="B2289" s="294"/>
      <c r="C2289" s="294"/>
      <c r="D2289" s="294"/>
      <c r="E2289" s="294"/>
      <c r="F2289" s="294"/>
    </row>
    <row r="2290">
      <c r="A2290" s="294" t="s">
        <v>22882</v>
      </c>
      <c r="B2290" s="294"/>
      <c r="C2290" s="294"/>
      <c r="D2290" s="294"/>
      <c r="E2290" s="294"/>
      <c r="F2290" s="294"/>
    </row>
    <row r="2291">
      <c r="A2291" s="294" t="s">
        <v>22883</v>
      </c>
      <c r="B2291" s="294"/>
      <c r="C2291" s="294"/>
      <c r="D2291" s="294"/>
      <c r="E2291" s="294"/>
      <c r="F2291" s="294"/>
    </row>
    <row r="2292">
      <c r="A2292" s="294" t="s">
        <v>22884</v>
      </c>
      <c r="B2292" s="294"/>
      <c r="C2292" s="294"/>
      <c r="D2292" s="294"/>
      <c r="E2292" s="294"/>
      <c r="F2292" s="294"/>
    </row>
    <row r="2293">
      <c r="A2293" s="294" t="s">
        <v>22885</v>
      </c>
      <c r="B2293" s="294"/>
      <c r="C2293" s="294"/>
      <c r="D2293" s="294"/>
      <c r="E2293" s="294"/>
      <c r="F2293" s="294"/>
    </row>
    <row r="2294">
      <c r="A2294" s="294" t="s">
        <v>22886</v>
      </c>
      <c r="B2294" s="294"/>
      <c r="C2294" s="294"/>
      <c r="D2294" s="294"/>
      <c r="E2294" s="294"/>
      <c r="F2294" s="294"/>
    </row>
    <row r="2295">
      <c r="A2295" s="294"/>
      <c r="B2295" s="294"/>
      <c r="C2295" s="294"/>
      <c r="D2295" s="294"/>
      <c r="E2295" s="294"/>
      <c r="F2295" s="294"/>
    </row>
    <row r="2296">
      <c r="A2296" s="294" t="s">
        <v>21632</v>
      </c>
      <c r="B2296" s="294"/>
      <c r="C2296" s="294"/>
      <c r="D2296" s="294"/>
      <c r="E2296" s="294"/>
      <c r="F2296" s="294"/>
    </row>
    <row r="2297">
      <c r="A2297" s="294"/>
      <c r="B2297" s="294"/>
      <c r="C2297" s="294"/>
      <c r="D2297" s="294"/>
      <c r="E2297" s="294"/>
      <c r="F2297" s="294"/>
    </row>
    <row r="2298">
      <c r="A2298" s="294" t="s">
        <v>22613</v>
      </c>
      <c r="B2298" s="294"/>
      <c r="C2298" s="294"/>
      <c r="D2298" s="294"/>
      <c r="E2298" s="294"/>
      <c r="F2298" s="294"/>
    </row>
    <row r="2299">
      <c r="A2299" s="294" t="s">
        <v>22887</v>
      </c>
      <c r="B2299" s="294"/>
      <c r="C2299" s="294"/>
      <c r="D2299" s="294"/>
      <c r="E2299" s="294"/>
      <c r="F2299" s="294"/>
    </row>
    <row r="2300">
      <c r="A2300" s="294" t="s">
        <v>22226</v>
      </c>
      <c r="B2300" s="294"/>
      <c r="C2300" s="294"/>
      <c r="D2300" s="294"/>
      <c r="E2300" s="294"/>
      <c r="F2300" s="294"/>
    </row>
    <row r="2301">
      <c r="A2301" s="294" t="s">
        <v>22888</v>
      </c>
      <c r="B2301" s="294"/>
      <c r="C2301" s="294"/>
      <c r="D2301" s="294"/>
      <c r="E2301" s="294"/>
      <c r="F2301" s="294"/>
    </row>
    <row r="2302">
      <c r="A2302" s="294" t="s">
        <v>22889</v>
      </c>
      <c r="B2302" s="294"/>
      <c r="C2302" s="294"/>
      <c r="D2302" s="294"/>
      <c r="E2302" s="294"/>
      <c r="F2302" s="294"/>
    </row>
    <row r="2303">
      <c r="A2303" s="294" t="s">
        <v>22890</v>
      </c>
      <c r="B2303" s="294"/>
      <c r="C2303" s="294"/>
      <c r="D2303" s="294"/>
      <c r="E2303" s="294"/>
      <c r="F2303" s="294"/>
    </row>
    <row r="2304">
      <c r="A2304" s="294" t="s">
        <v>22891</v>
      </c>
      <c r="B2304" s="294"/>
      <c r="C2304" s="294"/>
      <c r="D2304" s="294"/>
      <c r="E2304" s="294"/>
      <c r="F2304" s="294"/>
    </row>
    <row r="2305">
      <c r="A2305" s="294"/>
      <c r="B2305" s="294"/>
      <c r="C2305" s="294"/>
      <c r="D2305" s="294"/>
      <c r="E2305" s="294"/>
      <c r="F2305" s="294"/>
    </row>
    <row r="2306">
      <c r="A2306" s="294" t="s">
        <v>21639</v>
      </c>
      <c r="B2306" s="294"/>
      <c r="C2306" s="294"/>
      <c r="D2306" s="294"/>
      <c r="E2306" s="294"/>
      <c r="F2306" s="294"/>
    </row>
    <row r="2307">
      <c r="A2307" s="294"/>
      <c r="B2307" s="294"/>
      <c r="C2307" s="294"/>
      <c r="D2307" s="294"/>
      <c r="E2307" s="294"/>
      <c r="F2307" s="294"/>
    </row>
    <row r="2308">
      <c r="A2308" s="294" t="s">
        <v>22892</v>
      </c>
      <c r="B2308" s="294"/>
      <c r="C2308" s="294"/>
      <c r="D2308" s="294"/>
      <c r="E2308" s="294"/>
      <c r="F2308" s="294"/>
    </row>
    <row r="2309">
      <c r="A2309" s="294" t="s">
        <v>22893</v>
      </c>
      <c r="B2309" s="294"/>
      <c r="C2309" s="294"/>
      <c r="D2309" s="294"/>
      <c r="E2309" s="294"/>
      <c r="F2309" s="294"/>
    </row>
    <row r="2310">
      <c r="A2310" s="294" t="s">
        <v>22894</v>
      </c>
      <c r="B2310" s="294"/>
      <c r="C2310" s="294"/>
      <c r="D2310" s="294"/>
      <c r="E2310" s="294"/>
      <c r="F2310" s="294"/>
    </row>
    <row r="2311">
      <c r="A2311" s="294" t="s">
        <v>22220</v>
      </c>
      <c r="B2311" s="294"/>
      <c r="C2311" s="294"/>
      <c r="D2311" s="294"/>
      <c r="E2311" s="294"/>
      <c r="F2311" s="294"/>
    </row>
    <row r="2312">
      <c r="A2312" s="294" t="s">
        <v>22895</v>
      </c>
      <c r="B2312" s="294"/>
      <c r="C2312" s="294"/>
      <c r="D2312" s="294"/>
      <c r="E2312" s="294"/>
      <c r="F2312" s="294"/>
    </row>
    <row r="2313">
      <c r="A2313" s="294" t="s">
        <v>22896</v>
      </c>
      <c r="B2313" s="294"/>
      <c r="C2313" s="294"/>
      <c r="D2313" s="294"/>
      <c r="E2313" s="294"/>
      <c r="F2313" s="294"/>
    </row>
    <row r="2314">
      <c r="A2314" s="294" t="s">
        <v>22897</v>
      </c>
      <c r="B2314" s="294"/>
      <c r="C2314" s="294"/>
      <c r="D2314" s="294"/>
      <c r="E2314" s="294"/>
      <c r="F2314" s="294"/>
    </row>
    <row r="2315">
      <c r="A2315" s="294"/>
      <c r="B2315" s="294"/>
      <c r="C2315" s="294"/>
      <c r="D2315" s="294"/>
      <c r="E2315" s="294"/>
      <c r="F2315" s="294"/>
    </row>
    <row r="2316">
      <c r="A2316" s="294" t="s">
        <v>21401</v>
      </c>
      <c r="B2316" s="294"/>
      <c r="C2316" s="294"/>
      <c r="D2316" s="294"/>
      <c r="E2316" s="294"/>
      <c r="F2316" s="294"/>
    </row>
    <row r="2317">
      <c r="A2317" s="294"/>
      <c r="B2317" s="294"/>
      <c r="C2317" s="294"/>
      <c r="D2317" s="294"/>
      <c r="E2317" s="294"/>
      <c r="F2317" s="294"/>
    </row>
    <row r="2318">
      <c r="A2318" s="294" t="s">
        <v>22898</v>
      </c>
      <c r="B2318" s="294"/>
      <c r="C2318" s="294"/>
      <c r="D2318" s="294"/>
      <c r="E2318" s="294"/>
      <c r="F2318" s="294"/>
    </row>
    <row r="2319">
      <c r="A2319" s="294" t="s">
        <v>22899</v>
      </c>
      <c r="B2319" s="294"/>
      <c r="C2319" s="294"/>
      <c r="D2319" s="294"/>
      <c r="E2319" s="294"/>
      <c r="F2319" s="294"/>
    </row>
    <row r="2320">
      <c r="A2320" s="294" t="str">
        <f>ARRAY_CONSTRAIN(ARRAYFORMULA(-blood pressure – low BP may indicate hemorrhagic shock), 1, 1)</f>
        <v>#ERROR!</v>
      </c>
      <c r="B2320" s="294"/>
      <c r="C2320" s="294"/>
      <c r="D2320" s="294"/>
      <c r="E2320" s="294"/>
      <c r="F2320" s="294"/>
    </row>
    <row r="2321">
      <c r="A2321" s="294" t="s">
        <v>22900</v>
      </c>
      <c r="B2321" s="294"/>
      <c r="C2321" s="294"/>
      <c r="D2321" s="294"/>
      <c r="E2321" s="294"/>
      <c r="F2321" s="294"/>
    </row>
    <row r="2322">
      <c r="A2322" s="294" t="s">
        <v>22901</v>
      </c>
      <c r="B2322" s="294"/>
      <c r="C2322" s="294"/>
      <c r="D2322" s="294"/>
      <c r="E2322" s="294"/>
      <c r="F2322" s="294"/>
    </row>
    <row r="2323">
      <c r="A2323" s="294" t="s">
        <v>22902</v>
      </c>
      <c r="B2323" s="294"/>
      <c r="C2323" s="294"/>
      <c r="D2323" s="294"/>
      <c r="E2323" s="294"/>
      <c r="F2323" s="294"/>
    </row>
    <row r="2324">
      <c r="A2324" s="294"/>
      <c r="B2324" s="294"/>
      <c r="C2324" s="294"/>
      <c r="D2324" s="294"/>
      <c r="E2324" s="294"/>
      <c r="F2324" s="294"/>
    </row>
    <row r="2325">
      <c r="A2325" s="294" t="s">
        <v>22239</v>
      </c>
      <c r="B2325" s="294"/>
      <c r="C2325" s="294"/>
      <c r="D2325" s="294"/>
      <c r="E2325" s="294"/>
      <c r="F2325" s="294"/>
    </row>
    <row r="2326">
      <c r="A2326" s="294"/>
      <c r="B2326" s="294"/>
      <c r="C2326" s="294"/>
      <c r="D2326" s="294"/>
      <c r="E2326" s="294"/>
      <c r="F2326" s="294"/>
    </row>
    <row r="2327">
      <c r="A2327" s="294" t="s">
        <v>22903</v>
      </c>
      <c r="B2327" s="294"/>
      <c r="C2327" s="294"/>
      <c r="D2327" s="294"/>
      <c r="E2327" s="294"/>
      <c r="F2327" s="294"/>
    </row>
    <row r="2328">
      <c r="A2328" s="294" t="s">
        <v>22904</v>
      </c>
      <c r="B2328" s="294"/>
      <c r="C2328" s="294"/>
      <c r="D2328" s="294"/>
      <c r="E2328" s="294"/>
      <c r="F2328" s="294"/>
    </row>
    <row r="2329">
      <c r="A2329" s="294" t="str">
        <f>ARRAY_CONSTRAIN(ARRAYFORMULA(-Posterior rhinoscopy – for Posterior nasal bleeds), 1, 1)</f>
        <v>#ERROR!</v>
      </c>
      <c r="B2329" s="294"/>
      <c r="C2329" s="294"/>
      <c r="D2329" s="294"/>
      <c r="E2329" s="294"/>
      <c r="F2329" s="294"/>
    </row>
    <row r="2330">
      <c r="A2330" s="294" t="s">
        <v>22905</v>
      </c>
      <c r="B2330" s="294"/>
      <c r="C2330" s="294"/>
      <c r="D2330" s="294"/>
      <c r="E2330" s="294"/>
      <c r="F2330" s="294"/>
    </row>
    <row r="2331">
      <c r="A2331" s="294" t="s">
        <v>22906</v>
      </c>
      <c r="B2331" s="294"/>
      <c r="C2331" s="294"/>
      <c r="D2331" s="294"/>
      <c r="E2331" s="294"/>
      <c r="F2331" s="294"/>
    </row>
    <row r="2332">
      <c r="A2332" s="294" t="s">
        <v>22907</v>
      </c>
      <c r="B2332" s="294"/>
      <c r="C2332" s="294"/>
      <c r="D2332" s="294"/>
      <c r="E2332" s="294"/>
      <c r="F2332" s="294"/>
    </row>
    <row r="2333">
      <c r="A2333" s="294" t="s">
        <v>22908</v>
      </c>
      <c r="B2333" s="294"/>
      <c r="C2333" s="294"/>
      <c r="D2333" s="294"/>
      <c r="E2333" s="294"/>
      <c r="F2333" s="294"/>
    </row>
    <row r="2334">
      <c r="A2334" s="294" t="s">
        <v>22909</v>
      </c>
      <c r="B2334" s="294"/>
      <c r="C2334" s="294"/>
      <c r="D2334" s="294"/>
      <c r="E2334" s="294"/>
      <c r="F2334" s="294"/>
    </row>
    <row r="2335">
      <c r="A2335" s="294" t="s">
        <v>22910</v>
      </c>
      <c r="B2335" s="294"/>
      <c r="C2335" s="294"/>
      <c r="D2335" s="294"/>
      <c r="E2335" s="294"/>
      <c r="F2335" s="294"/>
    </row>
    <row r="2336">
      <c r="A2336" s="294"/>
      <c r="B2336" s="294"/>
      <c r="C2336" s="294"/>
      <c r="D2336" s="294"/>
      <c r="E2336" s="294"/>
      <c r="F2336" s="294"/>
    </row>
    <row r="2337">
      <c r="A2337" s="294" t="s">
        <v>21990</v>
      </c>
      <c r="B2337" s="294"/>
      <c r="C2337" s="294"/>
      <c r="D2337" s="294"/>
      <c r="E2337" s="294"/>
      <c r="F2337" s="294"/>
    </row>
    <row r="2338">
      <c r="A2338" s="294"/>
      <c r="B2338" s="294"/>
      <c r="C2338" s="294"/>
      <c r="D2338" s="294"/>
      <c r="E2338" s="294"/>
      <c r="F2338" s="294"/>
    </row>
    <row r="2339">
      <c r="A2339" s="294" t="s">
        <v>22911</v>
      </c>
      <c r="B2339" s="294"/>
      <c r="C2339" s="294"/>
      <c r="D2339" s="294"/>
      <c r="E2339" s="294"/>
      <c r="F2339" s="294"/>
    </row>
    <row r="2340">
      <c r="A2340" s="294" t="s">
        <v>22912</v>
      </c>
      <c r="B2340" s="294"/>
      <c r="C2340" s="294"/>
      <c r="D2340" s="294"/>
      <c r="E2340" s="294"/>
      <c r="F2340" s="294"/>
    </row>
    <row r="2341">
      <c r="A2341" s="294" t="s">
        <v>22913</v>
      </c>
      <c r="B2341" s="294"/>
      <c r="C2341" s="294"/>
      <c r="D2341" s="294"/>
      <c r="E2341" s="294"/>
      <c r="F2341" s="294"/>
    </row>
    <row r="2342">
      <c r="A2342" s="294" t="s">
        <v>22914</v>
      </c>
      <c r="B2342" s="294"/>
      <c r="C2342" s="294"/>
      <c r="D2342" s="294"/>
      <c r="E2342" s="294"/>
      <c r="F2342" s="294"/>
    </row>
    <row r="2343">
      <c r="A2343" s="294" t="s">
        <v>22915</v>
      </c>
      <c r="B2343" s="294"/>
      <c r="C2343" s="294"/>
      <c r="D2343" s="294"/>
      <c r="E2343" s="294"/>
      <c r="F2343" s="294"/>
    </row>
    <row r="2344">
      <c r="A2344" s="294" t="s">
        <v>22916</v>
      </c>
      <c r="B2344" s="294"/>
      <c r="C2344" s="294"/>
      <c r="D2344" s="294"/>
      <c r="E2344" s="294"/>
      <c r="F2344" s="294"/>
    </row>
    <row r="2345">
      <c r="A2345" s="294" t="s">
        <v>22917</v>
      </c>
      <c r="B2345" s="294"/>
      <c r="C2345" s="294"/>
      <c r="D2345" s="294"/>
      <c r="E2345" s="294"/>
      <c r="F2345" s="294"/>
    </row>
    <row r="2346">
      <c r="A2346" s="294" t="s">
        <v>22918</v>
      </c>
      <c r="B2346" s="294"/>
      <c r="C2346" s="294"/>
      <c r="D2346" s="294"/>
      <c r="E2346" s="294"/>
      <c r="F2346" s="294"/>
    </row>
    <row r="2347">
      <c r="A2347" s="294" t="s">
        <v>22919</v>
      </c>
      <c r="B2347" s="294"/>
      <c r="C2347" s="294"/>
      <c r="D2347" s="294"/>
      <c r="E2347" s="294"/>
      <c r="F2347" s="294"/>
    </row>
    <row r="2348">
      <c r="A2348" s="294" t="s">
        <v>22920</v>
      </c>
      <c r="B2348" s="294"/>
      <c r="C2348" s="294"/>
      <c r="D2348" s="294"/>
      <c r="E2348" s="294"/>
      <c r="F2348" s="294"/>
    </row>
    <row r="2349">
      <c r="A2349" s="294"/>
      <c r="B2349" s="294"/>
      <c r="C2349" s="294"/>
      <c r="D2349" s="294"/>
      <c r="E2349" s="294"/>
      <c r="F2349" s="294"/>
    </row>
    <row r="2350">
      <c r="A2350" s="294" t="s">
        <v>21312</v>
      </c>
      <c r="B2350" s="294"/>
      <c r="C2350" s="294"/>
      <c r="D2350" s="294"/>
      <c r="E2350" s="294"/>
      <c r="F2350" s="294"/>
    </row>
    <row r="2351">
      <c r="A2351" s="294" t="s">
        <v>22876</v>
      </c>
      <c r="B2351" s="294"/>
      <c r="C2351" s="294"/>
      <c r="D2351" s="294"/>
      <c r="E2351" s="294"/>
      <c r="F2351" s="294"/>
    </row>
    <row r="2352">
      <c r="A2352" s="294" t="s">
        <v>21314</v>
      </c>
      <c r="B2352" s="294"/>
      <c r="C2352" s="294"/>
      <c r="D2352" s="294"/>
      <c r="E2352" s="294"/>
      <c r="F2352" s="294"/>
    </row>
    <row r="2353">
      <c r="A2353" s="294" t="s">
        <v>22877</v>
      </c>
      <c r="B2353" s="294"/>
      <c r="C2353" s="294"/>
      <c r="D2353" s="294"/>
      <c r="E2353" s="294"/>
      <c r="F2353" s="294"/>
    </row>
    <row r="2354">
      <c r="A2354" s="294"/>
      <c r="B2354" s="294"/>
      <c r="C2354" s="294"/>
      <c r="D2354" s="294"/>
      <c r="E2354" s="294"/>
      <c r="F2354" s="294"/>
    </row>
    <row r="2355">
      <c r="A2355" s="294"/>
      <c r="B2355" s="294"/>
      <c r="C2355" s="294"/>
      <c r="D2355" s="294"/>
      <c r="E2355" s="294"/>
      <c r="F2355" s="294"/>
    </row>
    <row r="2356">
      <c r="A2356" s="294" t="s">
        <v>22556</v>
      </c>
      <c r="B2356" s="294"/>
      <c r="C2356" s="294"/>
      <c r="D2356" s="294"/>
      <c r="E2356" s="294"/>
      <c r="F2356" s="294"/>
    </row>
    <row r="2357">
      <c r="A2357" s="294"/>
      <c r="B2357" s="294"/>
      <c r="C2357" s="294"/>
      <c r="D2357" s="294"/>
      <c r="E2357" s="294"/>
      <c r="F2357" s="294"/>
    </row>
    <row r="2358">
      <c r="A2358" s="294" t="s">
        <v>22921</v>
      </c>
      <c r="B2358" s="294"/>
      <c r="C2358" s="294"/>
      <c r="D2358" s="294"/>
      <c r="E2358" s="294"/>
      <c r="F2358" s="294"/>
    </row>
    <row r="2359">
      <c r="A2359" s="294" t="s">
        <v>22922</v>
      </c>
      <c r="B2359" s="294"/>
      <c r="C2359" s="294"/>
      <c r="D2359" s="294"/>
      <c r="E2359" s="294"/>
      <c r="F2359" s="294"/>
    </row>
    <row r="2360">
      <c r="A2360" s="294" t="s">
        <v>22923</v>
      </c>
      <c r="B2360" s="294"/>
      <c r="C2360" s="294"/>
      <c r="D2360" s="294"/>
      <c r="E2360" s="294"/>
      <c r="F2360" s="294"/>
    </row>
    <row r="2361">
      <c r="A2361" s="294" t="s">
        <v>22924</v>
      </c>
      <c r="B2361" s="294"/>
      <c r="C2361" s="294"/>
      <c r="D2361" s="294"/>
      <c r="E2361" s="294"/>
      <c r="F2361" s="294"/>
    </row>
    <row r="2362">
      <c r="A2362" s="294" t="s">
        <v>22925</v>
      </c>
      <c r="B2362" s="294"/>
      <c r="C2362" s="294"/>
      <c r="D2362" s="294"/>
      <c r="E2362" s="294"/>
      <c r="F2362" s="294"/>
    </row>
    <row r="2363">
      <c r="A2363" s="294" t="s">
        <v>22926</v>
      </c>
      <c r="B2363" s="294"/>
      <c r="C2363" s="294"/>
      <c r="D2363" s="294"/>
      <c r="E2363" s="294"/>
      <c r="F2363" s="294"/>
    </row>
    <row r="2364">
      <c r="A2364" s="294" t="s">
        <v>22927</v>
      </c>
      <c r="B2364" s="294"/>
      <c r="C2364" s="294"/>
      <c r="D2364" s="294"/>
      <c r="E2364" s="294"/>
      <c r="F2364" s="294"/>
    </row>
    <row r="2365">
      <c r="A2365" s="294" t="s">
        <v>22928</v>
      </c>
      <c r="B2365" s="294"/>
      <c r="C2365" s="294"/>
      <c r="D2365" s="294"/>
      <c r="E2365" s="294"/>
      <c r="F2365" s="294"/>
    </row>
    <row r="2366">
      <c r="A2366" s="294" t="s">
        <v>22929</v>
      </c>
      <c r="B2366" s="294"/>
      <c r="C2366" s="294"/>
      <c r="D2366" s="294"/>
      <c r="E2366" s="294"/>
      <c r="F2366" s="294"/>
    </row>
    <row r="2367">
      <c r="A2367" s="294" t="s">
        <v>22930</v>
      </c>
      <c r="B2367" s="294"/>
      <c r="C2367" s="294"/>
      <c r="D2367" s="294"/>
      <c r="E2367" s="294"/>
      <c r="F2367" s="294"/>
    </row>
    <row r="2368">
      <c r="A2368" s="294"/>
      <c r="B2368" s="294"/>
      <c r="C2368" s="294"/>
      <c r="D2368" s="294"/>
      <c r="E2368" s="294"/>
      <c r="F2368" s="294"/>
    </row>
    <row r="2369">
      <c r="A2369" s="294"/>
      <c r="B2369" s="294"/>
      <c r="C2369" s="294"/>
      <c r="D2369" s="294"/>
      <c r="E2369" s="294"/>
      <c r="F2369" s="294"/>
    </row>
    <row r="2370">
      <c r="A2370" s="294" t="s">
        <v>22931</v>
      </c>
      <c r="B2370" s="294"/>
      <c r="C2370" s="294"/>
      <c r="D2370" s="294"/>
      <c r="E2370" s="294"/>
      <c r="F2370" s="294"/>
    </row>
    <row r="2371">
      <c r="A2371" s="294"/>
      <c r="B2371" s="294"/>
      <c r="C2371" s="294"/>
      <c r="D2371" s="294"/>
      <c r="E2371" s="294"/>
      <c r="F2371" s="294"/>
    </row>
    <row r="2372">
      <c r="A2372" s="294" t="s">
        <v>22932</v>
      </c>
      <c r="B2372" s="294"/>
      <c r="C2372" s="294"/>
      <c r="D2372" s="294"/>
      <c r="E2372" s="294"/>
      <c r="F2372" s="294"/>
    </row>
    <row r="2373">
      <c r="A2373" s="294" t="s">
        <v>22933</v>
      </c>
      <c r="B2373" s="294"/>
      <c r="C2373" s="294"/>
      <c r="D2373" s="294"/>
      <c r="E2373" s="294"/>
      <c r="F2373" s="294"/>
    </row>
    <row r="2374">
      <c r="A2374" s="294" t="s">
        <v>22934</v>
      </c>
      <c r="B2374" s="294"/>
      <c r="C2374" s="294"/>
      <c r="D2374" s="294"/>
      <c r="E2374" s="294"/>
      <c r="F2374" s="294"/>
    </row>
    <row r="2375">
      <c r="A2375" s="294" t="s">
        <v>22935</v>
      </c>
      <c r="B2375" s="294"/>
      <c r="C2375" s="294"/>
      <c r="D2375" s="294"/>
      <c r="E2375" s="294"/>
      <c r="F2375" s="294"/>
    </row>
    <row r="2376">
      <c r="A2376" s="294"/>
      <c r="B2376" s="294"/>
      <c r="C2376" s="294"/>
      <c r="D2376" s="294"/>
      <c r="E2376" s="294"/>
      <c r="F2376" s="294"/>
    </row>
    <row r="2377">
      <c r="A2377" s="294"/>
      <c r="B2377" s="294"/>
      <c r="C2377" s="294"/>
      <c r="D2377" s="294"/>
      <c r="E2377" s="294"/>
      <c r="F2377" s="294"/>
    </row>
    <row r="2378">
      <c r="A2378" s="294" t="s">
        <v>22936</v>
      </c>
      <c r="B2378" s="294"/>
      <c r="C2378" s="294"/>
      <c r="D2378" s="294"/>
      <c r="E2378" s="294"/>
      <c r="F2378" s="294"/>
    </row>
    <row r="2379">
      <c r="A2379" s="294"/>
      <c r="B2379" s="294"/>
      <c r="C2379" s="294"/>
      <c r="D2379" s="294"/>
      <c r="E2379" s="294"/>
      <c r="F2379" s="294"/>
    </row>
    <row r="2380">
      <c r="A2380" s="294" t="s">
        <v>22937</v>
      </c>
      <c r="B2380" s="294"/>
      <c r="C2380" s="294"/>
      <c r="D2380" s="294"/>
      <c r="E2380" s="294"/>
      <c r="F2380" s="294"/>
    </row>
    <row r="2381">
      <c r="A2381" s="294" t="s">
        <v>22938</v>
      </c>
      <c r="B2381" s="294"/>
      <c r="C2381" s="294"/>
      <c r="D2381" s="294"/>
      <c r="E2381" s="294"/>
      <c r="F2381" s="294"/>
    </row>
    <row r="2382">
      <c r="A2382" s="294" t="s">
        <v>22939</v>
      </c>
      <c r="B2382" s="294"/>
      <c r="C2382" s="294"/>
      <c r="D2382" s="294"/>
      <c r="E2382" s="294"/>
      <c r="F2382" s="294"/>
    </row>
    <row r="2383">
      <c r="A2383" s="294" t="s">
        <v>22940</v>
      </c>
      <c r="B2383" s="294"/>
      <c r="C2383" s="294"/>
      <c r="D2383" s="294"/>
      <c r="E2383" s="294"/>
      <c r="F2383" s="294"/>
    </row>
    <row r="2384">
      <c r="A2384" s="294" t="s">
        <v>22941</v>
      </c>
      <c r="B2384" s="294"/>
      <c r="C2384" s="294"/>
      <c r="D2384" s="294"/>
      <c r="E2384" s="294"/>
      <c r="F2384" s="294"/>
    </row>
    <row r="2385">
      <c r="A2385" s="294" t="s">
        <v>22942</v>
      </c>
      <c r="B2385" s="294"/>
      <c r="C2385" s="294"/>
      <c r="D2385" s="294"/>
      <c r="E2385" s="294"/>
      <c r="F2385" s="294"/>
    </row>
    <row r="2386">
      <c r="A2386" s="294"/>
      <c r="B2386" s="294"/>
      <c r="C2386" s="294"/>
      <c r="D2386" s="294"/>
      <c r="E2386" s="294"/>
      <c r="F2386" s="294"/>
    </row>
    <row r="2387">
      <c r="A2387" s="294"/>
      <c r="B2387" s="294"/>
      <c r="C2387" s="294"/>
      <c r="D2387" s="294"/>
      <c r="E2387" s="294"/>
      <c r="F2387" s="294"/>
    </row>
    <row r="2388">
      <c r="A2388" s="294" t="s">
        <v>21344</v>
      </c>
      <c r="B2388" s="294"/>
      <c r="C2388" s="294"/>
      <c r="D2388" s="294"/>
      <c r="E2388" s="294"/>
      <c r="F2388" s="294"/>
    </row>
    <row r="2389">
      <c r="A2389" s="294" t="s">
        <v>22943</v>
      </c>
      <c r="B2389" s="294"/>
      <c r="C2389" s="294"/>
      <c r="D2389" s="294"/>
      <c r="E2389" s="294"/>
      <c r="F2389" s="294"/>
    </row>
    <row r="2390">
      <c r="A2390" s="294"/>
      <c r="B2390" s="294"/>
      <c r="C2390" s="294"/>
      <c r="D2390" s="294"/>
      <c r="E2390" s="294"/>
      <c r="F2390" s="294"/>
    </row>
    <row r="2391">
      <c r="A2391" s="294" t="s">
        <v>22944</v>
      </c>
      <c r="B2391" s="294"/>
      <c r="C2391" s="294"/>
      <c r="D2391" s="294"/>
      <c r="E2391" s="294"/>
      <c r="F2391" s="294"/>
    </row>
    <row r="2392">
      <c r="A2392" s="294" t="s">
        <v>22945</v>
      </c>
      <c r="B2392" s="294"/>
      <c r="C2392" s="294"/>
      <c r="D2392" s="294"/>
      <c r="E2392" s="294"/>
      <c r="F2392" s="294"/>
    </row>
    <row r="2393">
      <c r="A2393" s="294" t="s">
        <v>22946</v>
      </c>
      <c r="B2393" s="294"/>
      <c r="C2393" s="294"/>
      <c r="D2393" s="294"/>
      <c r="E2393" s="294"/>
      <c r="F2393" s="294"/>
    </row>
    <row r="2394">
      <c r="A2394" s="294" t="s">
        <v>22947</v>
      </c>
      <c r="B2394" s="294"/>
      <c r="C2394" s="294"/>
      <c r="D2394" s="294"/>
      <c r="E2394" s="294"/>
      <c r="F2394" s="294"/>
    </row>
    <row r="2395">
      <c r="A2395" s="294"/>
      <c r="B2395" s="294"/>
      <c r="C2395" s="294"/>
      <c r="D2395" s="294"/>
      <c r="E2395" s="294"/>
      <c r="F2395" s="294"/>
    </row>
    <row r="2396">
      <c r="A2396" s="294" t="s">
        <v>22948</v>
      </c>
      <c r="B2396" s="294"/>
      <c r="C2396" s="294"/>
      <c r="D2396" s="294"/>
      <c r="E2396" s="294"/>
      <c r="F2396" s="294"/>
    </row>
    <row r="2397">
      <c r="A2397" s="294"/>
      <c r="B2397" s="294"/>
      <c r="C2397" s="294"/>
      <c r="D2397" s="294"/>
      <c r="E2397" s="294"/>
      <c r="F2397" s="294"/>
    </row>
    <row r="2398">
      <c r="A2398" s="294" t="s">
        <v>22949</v>
      </c>
      <c r="B2398" s="294"/>
      <c r="C2398" s="294"/>
      <c r="D2398" s="294"/>
      <c r="E2398" s="294"/>
      <c r="F2398" s="294"/>
    </row>
    <row r="2399">
      <c r="A2399" s="294" t="s">
        <v>22950</v>
      </c>
      <c r="B2399" s="294"/>
      <c r="C2399" s="294"/>
      <c r="D2399" s="294"/>
      <c r="E2399" s="294"/>
      <c r="F2399" s="294"/>
    </row>
    <row r="2400">
      <c r="A2400" s="294" t="s">
        <v>22951</v>
      </c>
      <c r="B2400" s="294"/>
      <c r="C2400" s="294"/>
      <c r="D2400" s="294"/>
      <c r="E2400" s="294"/>
      <c r="F2400" s="294"/>
    </row>
    <row r="2401">
      <c r="A2401" s="294" t="s">
        <v>22952</v>
      </c>
      <c r="B2401" s="294"/>
      <c r="C2401" s="294"/>
      <c r="D2401" s="294"/>
      <c r="E2401" s="294"/>
      <c r="F2401" s="294"/>
    </row>
    <row r="2402">
      <c r="A2402" s="294"/>
      <c r="B2402" s="294"/>
      <c r="C2402" s="294"/>
      <c r="D2402" s="294"/>
      <c r="E2402" s="294"/>
      <c r="F2402" s="294"/>
    </row>
    <row r="2403">
      <c r="A2403" s="294" t="s">
        <v>22584</v>
      </c>
      <c r="B2403" s="294"/>
      <c r="C2403" s="294"/>
      <c r="D2403" s="294"/>
      <c r="E2403" s="294"/>
      <c r="F2403" s="294"/>
    </row>
    <row r="2404">
      <c r="A2404" s="294"/>
      <c r="B2404" s="294"/>
      <c r="C2404" s="294"/>
      <c r="D2404" s="294"/>
      <c r="E2404" s="294"/>
      <c r="F2404" s="294"/>
    </row>
    <row r="2405">
      <c r="A2405" s="294" t="s">
        <v>21336</v>
      </c>
      <c r="B2405" s="294"/>
      <c r="C2405" s="294"/>
      <c r="D2405" s="294"/>
      <c r="E2405" s="294"/>
      <c r="F2405" s="294"/>
    </row>
    <row r="2406">
      <c r="A2406" s="294" t="s">
        <v>22953</v>
      </c>
      <c r="B2406" s="294"/>
      <c r="C2406" s="294"/>
      <c r="D2406" s="294"/>
      <c r="E2406" s="294"/>
      <c r="F2406" s="294"/>
    </row>
    <row r="2407">
      <c r="A2407" s="294" t="s">
        <v>22954</v>
      </c>
      <c r="B2407" s="294"/>
      <c r="C2407" s="294"/>
      <c r="D2407" s="294"/>
      <c r="E2407" s="294"/>
      <c r="F2407" s="294"/>
    </row>
    <row r="2408">
      <c r="A2408" s="294" t="s">
        <v>22955</v>
      </c>
      <c r="B2408" s="294"/>
      <c r="C2408" s="294"/>
      <c r="D2408" s="294"/>
      <c r="E2408" s="294"/>
      <c r="F2408" s="294"/>
    </row>
    <row r="2409">
      <c r="A2409" s="294" t="s">
        <v>22956</v>
      </c>
      <c r="B2409" s="294"/>
      <c r="C2409" s="294"/>
      <c r="D2409" s="294"/>
      <c r="E2409" s="294"/>
      <c r="F2409" s="294"/>
    </row>
    <row r="2410">
      <c r="A2410" s="294" t="s">
        <v>22957</v>
      </c>
      <c r="B2410" s="294"/>
      <c r="C2410" s="294"/>
      <c r="D2410" s="294"/>
      <c r="E2410" s="294"/>
      <c r="F2410" s="294"/>
    </row>
    <row r="2411">
      <c r="A2411" s="294" t="str">
        <f>ARRAY_CONSTRAIN(ARRAYFORMULA(-Nasa Pratisarana with cooling powders), 1, 1)</f>
        <v>#ERROR!</v>
      </c>
      <c r="B2411" s="294"/>
      <c r="C2411" s="294"/>
      <c r="D2411" s="294"/>
      <c r="E2411" s="294"/>
      <c r="F2411" s="294"/>
    </row>
    <row r="2412">
      <c r="A2412" s="294" t="s">
        <v>22958</v>
      </c>
      <c r="B2412" s="294"/>
      <c r="C2412" s="294"/>
      <c r="D2412" s="294"/>
      <c r="E2412" s="294"/>
      <c r="F2412" s="294"/>
    </row>
    <row r="2413">
      <c r="A2413" s="294" t="s">
        <v>22959</v>
      </c>
      <c r="B2413" s="294"/>
      <c r="C2413" s="294"/>
      <c r="D2413" s="294"/>
      <c r="E2413" s="294"/>
      <c r="F2413" s="294"/>
    </row>
    <row r="2414">
      <c r="A2414" s="294" t="s">
        <v>22960</v>
      </c>
      <c r="B2414" s="294"/>
      <c r="C2414" s="294"/>
      <c r="D2414" s="294"/>
      <c r="E2414" s="294"/>
      <c r="F2414" s="294"/>
    </row>
    <row r="2415">
      <c r="A2415" s="294" t="s">
        <v>22961</v>
      </c>
      <c r="B2415" s="294"/>
      <c r="C2415" s="294"/>
      <c r="D2415" s="294"/>
      <c r="E2415" s="294"/>
      <c r="F2415" s="294"/>
    </row>
    <row r="2416">
      <c r="A2416" s="294" t="s">
        <v>22962</v>
      </c>
      <c r="B2416" s="294"/>
      <c r="C2416" s="294"/>
      <c r="D2416" s="294"/>
      <c r="E2416" s="294"/>
      <c r="F2416" s="294"/>
    </row>
    <row r="2417">
      <c r="A2417" s="294"/>
      <c r="B2417" s="294"/>
      <c r="C2417" s="294"/>
      <c r="D2417" s="294"/>
      <c r="E2417" s="294"/>
      <c r="F2417" s="294"/>
    </row>
    <row r="2418">
      <c r="A2418" s="294" t="s">
        <v>21312</v>
      </c>
      <c r="B2418" s="294"/>
      <c r="C2418" s="294"/>
      <c r="D2418" s="294"/>
      <c r="E2418" s="294"/>
      <c r="F2418" s="294"/>
    </row>
    <row r="2419">
      <c r="A2419" s="294" t="s">
        <v>22963</v>
      </c>
      <c r="B2419" s="294"/>
      <c r="C2419" s="294"/>
      <c r="D2419" s="294"/>
      <c r="E2419" s="294"/>
      <c r="F2419" s="294"/>
    </row>
    <row r="2420">
      <c r="A2420" s="294" t="s">
        <v>21270</v>
      </c>
      <c r="B2420" s="294"/>
      <c r="C2420" s="294"/>
      <c r="D2420" s="294"/>
      <c r="E2420" s="294"/>
      <c r="F2420" s="294"/>
    </row>
    <row r="2421">
      <c r="A2421" s="294" t="s">
        <v>22964</v>
      </c>
      <c r="B2421" s="294"/>
      <c r="C2421" s="294"/>
      <c r="D2421" s="294"/>
      <c r="E2421" s="294"/>
      <c r="F2421" s="294"/>
    </row>
    <row r="2422">
      <c r="A2422" s="294"/>
      <c r="B2422" s="294"/>
      <c r="C2422" s="294"/>
      <c r="D2422" s="294"/>
      <c r="E2422" s="294"/>
      <c r="F2422" s="294"/>
    </row>
    <row r="2423">
      <c r="A2423" s="294" t="s">
        <v>22965</v>
      </c>
      <c r="B2423" s="294"/>
      <c r="C2423" s="294"/>
      <c r="D2423" s="294"/>
      <c r="E2423" s="294"/>
      <c r="F2423" s="294"/>
    </row>
    <row r="2424">
      <c r="A2424" s="294"/>
      <c r="B2424" s="294"/>
      <c r="C2424" s="294"/>
      <c r="D2424" s="294"/>
      <c r="E2424" s="294"/>
      <c r="F2424" s="294"/>
    </row>
    <row r="2425">
      <c r="A2425" s="294" t="s">
        <v>22966</v>
      </c>
      <c r="B2425" s="294"/>
      <c r="C2425" s="294"/>
      <c r="D2425" s="294"/>
      <c r="E2425" s="294"/>
      <c r="F2425" s="294"/>
    </row>
    <row r="2426">
      <c r="A2426" s="294" t="s">
        <v>22967</v>
      </c>
      <c r="B2426" s="294"/>
      <c r="C2426" s="294"/>
      <c r="D2426" s="294"/>
      <c r="E2426" s="294"/>
      <c r="F2426" s="294"/>
    </row>
    <row r="2427">
      <c r="A2427" s="294" t="s">
        <v>22968</v>
      </c>
      <c r="B2427" s="294"/>
      <c r="C2427" s="294"/>
      <c r="D2427" s="294"/>
      <c r="E2427" s="294"/>
      <c r="F2427" s="294"/>
    </row>
    <row r="2428">
      <c r="A2428" s="294" t="s">
        <v>22969</v>
      </c>
      <c r="B2428" s="294"/>
      <c r="C2428" s="294"/>
      <c r="D2428" s="294"/>
      <c r="E2428" s="294"/>
      <c r="F2428" s="294"/>
    </row>
    <row r="2429">
      <c r="A2429" s="294" t="s">
        <v>22970</v>
      </c>
      <c r="B2429" s="294"/>
      <c r="C2429" s="294"/>
      <c r="D2429" s="294"/>
      <c r="E2429" s="294"/>
      <c r="F2429" s="294"/>
    </row>
    <row r="2430">
      <c r="A2430" s="294" t="s">
        <v>22971</v>
      </c>
      <c r="B2430" s="294"/>
      <c r="C2430" s="294"/>
      <c r="D2430" s="294"/>
      <c r="E2430" s="294"/>
      <c r="F2430" s="294"/>
    </row>
    <row r="2431">
      <c r="A2431" s="294" t="s">
        <v>22972</v>
      </c>
      <c r="B2431" s="294"/>
      <c r="C2431" s="294"/>
      <c r="D2431" s="294"/>
      <c r="E2431" s="294"/>
      <c r="F2431" s="294"/>
    </row>
    <row r="2432">
      <c r="A2432" s="294"/>
      <c r="B2432" s="294"/>
      <c r="C2432" s="294"/>
      <c r="D2432" s="294"/>
      <c r="E2432" s="294"/>
      <c r="F2432" s="294"/>
    </row>
    <row r="2433">
      <c r="A2433" s="294" t="s">
        <v>22973</v>
      </c>
      <c r="B2433" s="294"/>
      <c r="C2433" s="294"/>
      <c r="D2433" s="294"/>
      <c r="E2433" s="294"/>
      <c r="F2433" s="294"/>
    </row>
    <row r="2434">
      <c r="A2434" s="294"/>
      <c r="B2434" s="294"/>
      <c r="C2434" s="294"/>
      <c r="D2434" s="294"/>
      <c r="E2434" s="294"/>
      <c r="F2434" s="294"/>
    </row>
    <row r="2435">
      <c r="A2435" s="294" t="s">
        <v>22974</v>
      </c>
      <c r="B2435" s="294"/>
      <c r="C2435" s="294"/>
      <c r="D2435" s="294"/>
      <c r="E2435" s="294"/>
      <c r="F2435" s="294"/>
    </row>
    <row r="2436">
      <c r="A2436" s="294" t="s">
        <v>22975</v>
      </c>
      <c r="B2436" s="294"/>
      <c r="C2436" s="294"/>
      <c r="D2436" s="294"/>
      <c r="E2436" s="294"/>
      <c r="F2436" s="294"/>
    </row>
    <row r="2437">
      <c r="A2437" s="294" t="s">
        <v>22976</v>
      </c>
      <c r="B2437" s="294"/>
      <c r="C2437" s="294"/>
      <c r="D2437" s="294"/>
      <c r="E2437" s="294"/>
      <c r="F2437" s="294"/>
    </row>
    <row r="2438">
      <c r="A2438" s="294" t="s">
        <v>22977</v>
      </c>
      <c r="B2438" s="294"/>
      <c r="C2438" s="294"/>
      <c r="D2438" s="294"/>
      <c r="E2438" s="294"/>
      <c r="F2438" s="294"/>
    </row>
    <row r="2439">
      <c r="A2439" s="294"/>
      <c r="B2439" s="294"/>
      <c r="C2439" s="294"/>
      <c r="D2439" s="294"/>
      <c r="E2439" s="294"/>
      <c r="F2439" s="294"/>
    </row>
    <row r="2440">
      <c r="A2440" s="294" t="s">
        <v>22978</v>
      </c>
      <c r="B2440" s="294"/>
      <c r="C2440" s="294"/>
      <c r="D2440" s="294"/>
      <c r="E2440" s="294"/>
      <c r="F2440" s="294"/>
    </row>
    <row r="2441">
      <c r="A2441" s="294"/>
      <c r="B2441" s="294"/>
      <c r="C2441" s="294"/>
      <c r="D2441" s="294"/>
      <c r="E2441" s="294"/>
      <c r="F2441" s="294"/>
    </row>
    <row r="2442">
      <c r="A2442" s="294" t="s">
        <v>22979</v>
      </c>
      <c r="B2442" s="294"/>
      <c r="C2442" s="294"/>
      <c r="D2442" s="294"/>
      <c r="E2442" s="294"/>
      <c r="F2442" s="294"/>
    </row>
    <row r="2443">
      <c r="A2443" s="294" t="s">
        <v>22980</v>
      </c>
      <c r="B2443" s="294"/>
      <c r="C2443" s="294"/>
      <c r="D2443" s="294"/>
      <c r="E2443" s="294"/>
      <c r="F2443" s="294"/>
    </row>
    <row r="2444">
      <c r="A2444" s="294" t="s">
        <v>22981</v>
      </c>
      <c r="B2444" s="294"/>
      <c r="C2444" s="294"/>
      <c r="D2444" s="294"/>
      <c r="E2444" s="294"/>
      <c r="F2444" s="294"/>
    </row>
    <row r="2445">
      <c r="A2445" s="294" t="s">
        <v>22982</v>
      </c>
      <c r="B2445" s="294"/>
      <c r="C2445" s="294"/>
      <c r="D2445" s="294"/>
      <c r="E2445" s="294"/>
      <c r="F2445" s="294"/>
    </row>
    <row r="2446">
      <c r="A2446" s="294" t="s">
        <v>22983</v>
      </c>
      <c r="B2446" s="294"/>
      <c r="C2446" s="294"/>
      <c r="D2446" s="294"/>
      <c r="E2446" s="294"/>
      <c r="F2446" s="294"/>
    </row>
    <row r="2447">
      <c r="A2447" s="294" t="s">
        <v>22984</v>
      </c>
      <c r="B2447" s="294"/>
      <c r="C2447" s="294"/>
      <c r="D2447" s="294"/>
      <c r="E2447" s="294"/>
      <c r="F2447" s="294"/>
    </row>
    <row r="2448">
      <c r="A2448" s="294" t="s">
        <v>21292</v>
      </c>
      <c r="B2448" s="294"/>
      <c r="C2448" s="294"/>
      <c r="D2448" s="294"/>
      <c r="E2448" s="294"/>
      <c r="F2448" s="294"/>
    </row>
    <row r="2449">
      <c r="A2449" s="294"/>
      <c r="B2449" s="294"/>
      <c r="C2449" s="294"/>
      <c r="D2449" s="294"/>
      <c r="E2449" s="294"/>
      <c r="F2449" s="294"/>
    </row>
    <row r="2450">
      <c r="A2450" s="294" t="s">
        <v>22985</v>
      </c>
      <c r="B2450" s="294"/>
      <c r="C2450" s="294"/>
      <c r="D2450" s="294"/>
      <c r="E2450" s="294"/>
      <c r="F2450" s="294"/>
    </row>
    <row r="2451">
      <c r="A2451" s="294" t="s">
        <v>22986</v>
      </c>
      <c r="B2451" s="294"/>
      <c r="C2451" s="294"/>
      <c r="D2451" s="294"/>
      <c r="E2451" s="294"/>
      <c r="F2451" s="294"/>
    </row>
    <row r="2452">
      <c r="A2452" s="294"/>
      <c r="B2452" s="294"/>
      <c r="C2452" s="294"/>
      <c r="D2452" s="294"/>
      <c r="E2452" s="294"/>
      <c r="F2452" s="294"/>
    </row>
    <row r="2453">
      <c r="A2453" s="294" t="s">
        <v>22987</v>
      </c>
      <c r="B2453" s="294"/>
      <c r="C2453" s="294"/>
      <c r="D2453" s="294"/>
      <c r="E2453" s="294"/>
      <c r="F2453" s="294"/>
    </row>
    <row r="2454">
      <c r="A2454" s="294"/>
      <c r="B2454" s="294"/>
      <c r="C2454" s="294"/>
      <c r="D2454" s="294"/>
      <c r="E2454" s="294"/>
      <c r="F2454" s="294"/>
    </row>
    <row r="2455">
      <c r="A2455" s="294" t="s">
        <v>22988</v>
      </c>
      <c r="B2455" s="294"/>
      <c r="C2455" s="294"/>
      <c r="D2455" s="294"/>
      <c r="E2455" s="294"/>
      <c r="F2455" s="294"/>
    </row>
    <row r="2456">
      <c r="A2456" s="294" t="s">
        <v>22989</v>
      </c>
      <c r="B2456" s="294"/>
      <c r="C2456" s="294"/>
      <c r="D2456" s="294"/>
      <c r="E2456" s="294"/>
      <c r="F2456" s="294"/>
    </row>
    <row r="2457">
      <c r="A2457" s="294" t="s">
        <v>22990</v>
      </c>
      <c r="B2457" s="294"/>
      <c r="C2457" s="294"/>
      <c r="D2457" s="294"/>
      <c r="E2457" s="294"/>
      <c r="F2457" s="294"/>
    </row>
    <row r="2458">
      <c r="A2458" s="294" t="s">
        <v>22991</v>
      </c>
      <c r="B2458" s="294"/>
      <c r="C2458" s="294"/>
      <c r="D2458" s="294"/>
      <c r="E2458" s="294"/>
      <c r="F2458" s="294"/>
    </row>
    <row r="2459">
      <c r="A2459" s="294" t="s">
        <v>22992</v>
      </c>
      <c r="B2459" s="294"/>
      <c r="C2459" s="294"/>
      <c r="D2459" s="294"/>
      <c r="E2459" s="294"/>
      <c r="F2459" s="294"/>
    </row>
    <row r="2460">
      <c r="A2460" s="294" t="s">
        <v>22993</v>
      </c>
      <c r="B2460" s="294"/>
      <c r="C2460" s="294"/>
      <c r="D2460" s="294"/>
      <c r="E2460" s="294"/>
      <c r="F2460" s="294"/>
    </row>
    <row r="2461">
      <c r="A2461" s="294" t="s">
        <v>22994</v>
      </c>
      <c r="B2461" s="294"/>
      <c r="C2461" s="294"/>
      <c r="D2461" s="294"/>
      <c r="E2461" s="294"/>
      <c r="F2461" s="294"/>
    </row>
    <row r="2462">
      <c r="A2462" s="294" t="s">
        <v>22995</v>
      </c>
      <c r="B2462" s="294"/>
      <c r="C2462" s="294"/>
      <c r="D2462" s="294"/>
      <c r="E2462" s="294"/>
      <c r="F2462" s="294"/>
    </row>
    <row r="2463">
      <c r="A2463" s="294" t="s">
        <v>22996</v>
      </c>
      <c r="B2463" s="294"/>
      <c r="C2463" s="294"/>
      <c r="D2463" s="294"/>
      <c r="E2463" s="294"/>
      <c r="F2463" s="294"/>
    </row>
    <row r="2464">
      <c r="A2464" s="294" t="s">
        <v>22997</v>
      </c>
      <c r="B2464" s="294"/>
      <c r="C2464" s="294"/>
      <c r="D2464" s="294"/>
      <c r="E2464" s="294"/>
      <c r="F2464" s="294"/>
    </row>
    <row r="2465">
      <c r="A2465" s="294" t="s">
        <v>22998</v>
      </c>
      <c r="B2465" s="294"/>
      <c r="C2465" s="294"/>
      <c r="D2465" s="294"/>
      <c r="E2465" s="294"/>
      <c r="F2465" s="294"/>
    </row>
    <row r="2466">
      <c r="A2466" s="294"/>
      <c r="B2466" s="294"/>
      <c r="C2466" s="294"/>
      <c r="D2466" s="294"/>
      <c r="E2466" s="294"/>
      <c r="F2466" s="294"/>
    </row>
    <row r="2467">
      <c r="A2467" s="294" t="s">
        <v>21304</v>
      </c>
      <c r="B2467" s="294"/>
      <c r="C2467" s="294"/>
      <c r="D2467" s="294"/>
      <c r="E2467" s="294"/>
      <c r="F2467" s="294"/>
    </row>
    <row r="2468">
      <c r="A2468" s="294"/>
      <c r="B2468" s="294"/>
      <c r="C2468" s="294"/>
      <c r="D2468" s="294"/>
      <c r="E2468" s="294"/>
      <c r="F2468" s="294"/>
    </row>
    <row r="2469">
      <c r="A2469" s="294" t="s">
        <v>22999</v>
      </c>
      <c r="B2469" s="294"/>
      <c r="C2469" s="294"/>
      <c r="D2469" s="294"/>
      <c r="E2469" s="294"/>
      <c r="F2469" s="294"/>
    </row>
    <row r="2470">
      <c r="A2470" s="294" t="s">
        <v>23000</v>
      </c>
      <c r="B2470" s="294"/>
      <c r="C2470" s="294"/>
      <c r="D2470" s="294"/>
      <c r="E2470" s="294"/>
      <c r="F2470" s="294"/>
    </row>
    <row r="2471">
      <c r="A2471" s="294" t="s">
        <v>23001</v>
      </c>
      <c r="B2471" s="294"/>
      <c r="C2471" s="294"/>
      <c r="D2471" s="294"/>
      <c r="E2471" s="294"/>
      <c r="F2471" s="294"/>
    </row>
    <row r="2472">
      <c r="A2472" s="294" t="s">
        <v>23002</v>
      </c>
      <c r="B2472" s="294"/>
      <c r="C2472" s="294"/>
      <c r="D2472" s="294"/>
      <c r="E2472" s="294"/>
      <c r="F2472" s="294"/>
    </row>
    <row r="2473">
      <c r="A2473" s="294" t="s">
        <v>23003</v>
      </c>
      <c r="B2473" s="294"/>
      <c r="C2473" s="294"/>
      <c r="D2473" s="294"/>
      <c r="E2473" s="294"/>
      <c r="F2473" s="294"/>
    </row>
    <row r="2474">
      <c r="A2474" s="294" t="s">
        <v>23004</v>
      </c>
      <c r="B2474" s="294"/>
      <c r="C2474" s="294"/>
      <c r="D2474" s="294"/>
      <c r="E2474" s="294"/>
      <c r="F2474" s="294"/>
    </row>
    <row r="2475">
      <c r="A2475" s="294" t="s">
        <v>23005</v>
      </c>
      <c r="B2475" s="294"/>
      <c r="C2475" s="294"/>
      <c r="D2475" s="294"/>
      <c r="E2475" s="294"/>
      <c r="F2475" s="294"/>
    </row>
    <row r="2476">
      <c r="A2476" s="294"/>
      <c r="B2476" s="294"/>
      <c r="C2476" s="294"/>
      <c r="D2476" s="294"/>
      <c r="E2476" s="294"/>
      <c r="F2476" s="294"/>
    </row>
    <row r="2477">
      <c r="A2477" s="294" t="s">
        <v>21312</v>
      </c>
      <c r="B2477" s="294"/>
      <c r="C2477" s="294"/>
      <c r="D2477" s="294"/>
      <c r="E2477" s="294"/>
      <c r="F2477" s="294"/>
    </row>
    <row r="2478">
      <c r="A2478" s="294" t="s">
        <v>23006</v>
      </c>
      <c r="B2478" s="294"/>
      <c r="C2478" s="294"/>
      <c r="D2478" s="294"/>
      <c r="E2478" s="294"/>
      <c r="F2478" s="294"/>
    </row>
    <row r="2479">
      <c r="A2479" s="294" t="s">
        <v>21314</v>
      </c>
      <c r="B2479" s="294"/>
      <c r="C2479" s="294"/>
      <c r="D2479" s="294"/>
      <c r="E2479" s="294"/>
      <c r="F2479" s="294"/>
    </row>
    <row r="2480">
      <c r="A2480" s="294" t="s">
        <v>22964</v>
      </c>
      <c r="B2480" s="294"/>
      <c r="C2480" s="294"/>
      <c r="D2480" s="294"/>
      <c r="E2480" s="294"/>
      <c r="F2480" s="294"/>
    </row>
    <row r="2481">
      <c r="A2481" s="294"/>
      <c r="B2481" s="294"/>
      <c r="C2481" s="294"/>
      <c r="D2481" s="294"/>
      <c r="E2481" s="294"/>
      <c r="F2481" s="294"/>
    </row>
    <row r="2482">
      <c r="A2482" s="294" t="s">
        <v>23007</v>
      </c>
      <c r="B2482" s="294"/>
      <c r="C2482" s="294"/>
      <c r="D2482" s="294"/>
      <c r="E2482" s="294"/>
      <c r="F2482" s="294"/>
    </row>
    <row r="2483">
      <c r="A2483" s="294"/>
      <c r="B2483" s="294"/>
      <c r="C2483" s="294"/>
      <c r="D2483" s="294"/>
      <c r="E2483" s="294"/>
      <c r="F2483" s="294"/>
    </row>
    <row r="2484">
      <c r="A2484" s="294" t="s">
        <v>23008</v>
      </c>
      <c r="B2484" s="294"/>
      <c r="C2484" s="294"/>
      <c r="D2484" s="294"/>
      <c r="E2484" s="294"/>
      <c r="F2484" s="294"/>
    </row>
    <row r="2485">
      <c r="A2485" s="294" t="s">
        <v>23009</v>
      </c>
      <c r="B2485" s="294"/>
      <c r="C2485" s="294"/>
      <c r="D2485" s="294"/>
      <c r="E2485" s="294"/>
      <c r="F2485" s="294"/>
    </row>
    <row r="2486">
      <c r="A2486" s="294" t="s">
        <v>23010</v>
      </c>
      <c r="B2486" s="294"/>
      <c r="C2486" s="294"/>
      <c r="D2486" s="294"/>
      <c r="E2486" s="294"/>
      <c r="F2486" s="294"/>
    </row>
    <row r="2487">
      <c r="A2487" s="294" t="s">
        <v>23011</v>
      </c>
      <c r="B2487" s="294"/>
      <c r="C2487" s="294"/>
      <c r="D2487" s="294"/>
      <c r="E2487" s="294"/>
      <c r="F2487" s="294"/>
    </row>
    <row r="2488">
      <c r="A2488" s="294" t="s">
        <v>23012</v>
      </c>
      <c r="B2488" s="294"/>
      <c r="C2488" s="294"/>
      <c r="D2488" s="294"/>
      <c r="E2488" s="294"/>
      <c r="F2488" s="294"/>
    </row>
    <row r="2489">
      <c r="A2489" s="294" t="s">
        <v>23013</v>
      </c>
      <c r="B2489" s="294"/>
      <c r="C2489" s="294"/>
      <c r="D2489" s="294"/>
      <c r="E2489" s="294"/>
      <c r="F2489" s="294"/>
    </row>
    <row r="2490">
      <c r="A2490" s="294" t="s">
        <v>23014</v>
      </c>
      <c r="B2490" s="294"/>
      <c r="C2490" s="294"/>
      <c r="D2490" s="294"/>
      <c r="E2490" s="294"/>
      <c r="F2490" s="294"/>
    </row>
    <row r="2491">
      <c r="A2491" s="294" t="s">
        <v>23015</v>
      </c>
      <c r="B2491" s="294"/>
      <c r="C2491" s="294"/>
      <c r="D2491" s="294"/>
      <c r="E2491" s="294"/>
      <c r="F2491" s="294"/>
    </row>
    <row r="2492">
      <c r="A2492" s="294"/>
      <c r="B2492" s="294"/>
      <c r="C2492" s="294"/>
      <c r="D2492" s="294"/>
      <c r="E2492" s="294"/>
      <c r="F2492" s="294"/>
    </row>
    <row r="2493">
      <c r="A2493" s="294"/>
      <c r="B2493" s="294"/>
      <c r="C2493" s="294"/>
      <c r="D2493" s="294"/>
      <c r="E2493" s="294"/>
      <c r="F2493" s="294"/>
    </row>
    <row r="2494">
      <c r="A2494" s="294" t="s">
        <v>21685</v>
      </c>
      <c r="B2494" s="294"/>
      <c r="C2494" s="294"/>
      <c r="D2494" s="294"/>
      <c r="E2494" s="294"/>
      <c r="F2494" s="294"/>
    </row>
    <row r="2495">
      <c r="A2495" s="294"/>
      <c r="B2495" s="294"/>
      <c r="C2495" s="294"/>
      <c r="D2495" s="294"/>
      <c r="E2495" s="294"/>
      <c r="F2495" s="294"/>
    </row>
    <row r="2496">
      <c r="A2496" s="294" t="s">
        <v>23016</v>
      </c>
      <c r="B2496" s="294"/>
      <c r="C2496" s="294"/>
      <c r="D2496" s="294"/>
      <c r="E2496" s="294"/>
      <c r="F2496" s="294"/>
    </row>
    <row r="2497">
      <c r="A2497" s="294" t="s">
        <v>23017</v>
      </c>
      <c r="B2497" s="294"/>
      <c r="C2497" s="294"/>
      <c r="D2497" s="294"/>
      <c r="E2497" s="294"/>
      <c r="F2497" s="294"/>
    </row>
    <row r="2498">
      <c r="A2498" s="294" t="s">
        <v>23018</v>
      </c>
      <c r="B2498" s="294"/>
      <c r="C2498" s="294"/>
      <c r="D2498" s="294"/>
      <c r="E2498" s="294"/>
      <c r="F2498" s="294"/>
    </row>
    <row r="2499">
      <c r="A2499" s="294" t="s">
        <v>23019</v>
      </c>
      <c r="B2499" s="294"/>
      <c r="C2499" s="294"/>
      <c r="D2499" s="294"/>
      <c r="E2499" s="294"/>
      <c r="F2499" s="294"/>
    </row>
    <row r="2500">
      <c r="A2500" s="294"/>
      <c r="B2500" s="294"/>
      <c r="C2500" s="294"/>
      <c r="D2500" s="294"/>
      <c r="E2500" s="294"/>
      <c r="F2500" s="294"/>
    </row>
    <row r="2501">
      <c r="A2501" s="294"/>
      <c r="B2501" s="294"/>
      <c r="C2501" s="294"/>
      <c r="D2501" s="294"/>
      <c r="E2501" s="294"/>
      <c r="F2501" s="294"/>
    </row>
    <row r="2502">
      <c r="A2502" s="294" t="s">
        <v>23020</v>
      </c>
      <c r="B2502" s="294"/>
      <c r="C2502" s="294"/>
      <c r="D2502" s="294"/>
      <c r="E2502" s="294"/>
      <c r="F2502" s="294"/>
    </row>
    <row r="2503">
      <c r="A2503" s="294"/>
      <c r="B2503" s="294"/>
      <c r="C2503" s="294"/>
      <c r="D2503" s="294"/>
      <c r="E2503" s="294"/>
      <c r="F2503" s="294"/>
    </row>
    <row r="2504">
      <c r="A2504" s="294" t="s">
        <v>23021</v>
      </c>
      <c r="B2504" s="294"/>
      <c r="C2504" s="294"/>
      <c r="D2504" s="294"/>
      <c r="E2504" s="294"/>
      <c r="F2504" s="294"/>
    </row>
    <row r="2505">
      <c r="A2505" s="294" t="s">
        <v>23022</v>
      </c>
      <c r="B2505" s="294"/>
      <c r="C2505" s="294"/>
      <c r="D2505" s="294"/>
      <c r="E2505" s="294"/>
      <c r="F2505" s="294"/>
    </row>
    <row r="2506">
      <c r="A2506" s="294" t="s">
        <v>23023</v>
      </c>
      <c r="B2506" s="294"/>
      <c r="C2506" s="294"/>
      <c r="D2506" s="294"/>
      <c r="E2506" s="294"/>
      <c r="F2506" s="294"/>
    </row>
    <row r="2507">
      <c r="A2507" s="294" t="s">
        <v>23024</v>
      </c>
      <c r="B2507" s="294"/>
      <c r="C2507" s="294"/>
      <c r="D2507" s="294"/>
      <c r="E2507" s="294"/>
      <c r="F2507" s="294"/>
    </row>
    <row r="2508">
      <c r="A2508" s="294" t="s">
        <v>23025</v>
      </c>
      <c r="B2508" s="294"/>
      <c r="C2508" s="294"/>
      <c r="D2508" s="294"/>
      <c r="E2508" s="294"/>
      <c r="F2508" s="294"/>
    </row>
    <row r="2509">
      <c r="A2509" s="294" t="s">
        <v>23026</v>
      </c>
      <c r="B2509" s="294"/>
      <c r="C2509" s="294"/>
      <c r="D2509" s="294"/>
      <c r="E2509" s="294"/>
      <c r="F2509" s="294"/>
    </row>
    <row r="2510">
      <c r="A2510" s="294" t="s">
        <v>23027</v>
      </c>
      <c r="B2510" s="294"/>
      <c r="C2510" s="294"/>
      <c r="D2510" s="294"/>
      <c r="E2510" s="294"/>
      <c r="F2510" s="294"/>
    </row>
    <row r="2511">
      <c r="A2511" s="294" t="s">
        <v>23028</v>
      </c>
      <c r="B2511" s="294"/>
      <c r="C2511" s="294"/>
      <c r="D2511" s="294"/>
      <c r="E2511" s="294"/>
      <c r="F2511" s="294"/>
    </row>
    <row r="2512">
      <c r="A2512" s="294"/>
      <c r="B2512" s="294"/>
      <c r="C2512" s="294"/>
      <c r="D2512" s="294"/>
      <c r="E2512" s="294"/>
      <c r="F2512" s="294"/>
    </row>
    <row r="2513">
      <c r="A2513" s="294"/>
      <c r="B2513" s="294"/>
      <c r="C2513" s="294"/>
      <c r="D2513" s="294"/>
      <c r="E2513" s="294"/>
      <c r="F2513" s="294"/>
    </row>
    <row r="2514">
      <c r="A2514" s="294"/>
      <c r="B2514" s="294"/>
      <c r="C2514" s="294"/>
      <c r="D2514" s="294"/>
      <c r="E2514" s="294"/>
      <c r="F2514" s="294"/>
    </row>
    <row r="2515">
      <c r="A2515" s="294"/>
      <c r="B2515" s="294"/>
      <c r="C2515" s="294"/>
      <c r="D2515" s="294"/>
      <c r="E2515" s="294"/>
      <c r="F2515" s="294"/>
    </row>
    <row r="2516">
      <c r="A2516" s="294" t="s">
        <v>23029</v>
      </c>
      <c r="B2516" s="294"/>
      <c r="C2516" s="294"/>
      <c r="D2516" s="294"/>
      <c r="E2516" s="294"/>
      <c r="F2516" s="294"/>
    </row>
    <row r="2517">
      <c r="A2517" s="294" t="s">
        <v>23030</v>
      </c>
      <c r="B2517" s="294"/>
      <c r="C2517" s="294"/>
      <c r="D2517" s="294"/>
      <c r="E2517" s="294"/>
      <c r="F2517" s="294"/>
    </row>
    <row r="2518">
      <c r="A2518" s="294"/>
      <c r="B2518" s="294"/>
      <c r="C2518" s="294"/>
      <c r="D2518" s="294"/>
      <c r="E2518" s="294"/>
      <c r="F2518" s="294"/>
    </row>
    <row r="2519">
      <c r="A2519" s="294" t="s">
        <v>23031</v>
      </c>
      <c r="B2519" s="294"/>
      <c r="C2519" s="294"/>
      <c r="D2519" s="294"/>
      <c r="E2519" s="294"/>
      <c r="F2519" s="294"/>
    </row>
    <row r="2520">
      <c r="A2520" s="294" t="s">
        <v>23032</v>
      </c>
      <c r="B2520" s="294"/>
      <c r="C2520" s="294"/>
      <c r="D2520" s="294"/>
      <c r="E2520" s="294"/>
      <c r="F2520" s="294"/>
    </row>
    <row r="2521">
      <c r="A2521" s="294" t="s">
        <v>23033</v>
      </c>
      <c r="B2521" s="294"/>
      <c r="C2521" s="294"/>
      <c r="D2521" s="294"/>
      <c r="E2521" s="294"/>
      <c r="F2521" s="294"/>
    </row>
    <row r="2522">
      <c r="A2522" s="294" t="s">
        <v>23034</v>
      </c>
      <c r="B2522" s="294"/>
      <c r="C2522" s="294"/>
      <c r="D2522" s="294"/>
      <c r="E2522" s="294"/>
      <c r="F2522" s="294"/>
    </row>
    <row r="2523">
      <c r="A2523" s="294"/>
      <c r="B2523" s="294"/>
      <c r="C2523" s="294"/>
      <c r="D2523" s="294"/>
      <c r="E2523" s="294"/>
      <c r="F2523" s="294"/>
    </row>
    <row r="2524">
      <c r="A2524" s="294" t="s">
        <v>22948</v>
      </c>
      <c r="B2524" s="294"/>
      <c r="C2524" s="294"/>
      <c r="D2524" s="294"/>
      <c r="E2524" s="294"/>
      <c r="F2524" s="294"/>
    </row>
    <row r="2525">
      <c r="A2525" s="294"/>
      <c r="B2525" s="294"/>
      <c r="C2525" s="294"/>
      <c r="D2525" s="294"/>
      <c r="E2525" s="294"/>
      <c r="F2525" s="294"/>
    </row>
    <row r="2526">
      <c r="A2526" s="294" t="s">
        <v>23035</v>
      </c>
      <c r="B2526" s="294"/>
      <c r="C2526" s="294"/>
      <c r="D2526" s="294"/>
      <c r="E2526" s="294"/>
      <c r="F2526" s="294"/>
    </row>
    <row r="2527">
      <c r="A2527" s="294" t="s">
        <v>23036</v>
      </c>
      <c r="B2527" s="294"/>
      <c r="C2527" s="294"/>
      <c r="D2527" s="294"/>
      <c r="E2527" s="294"/>
      <c r="F2527" s="294"/>
    </row>
    <row r="2528">
      <c r="A2528" s="294" t="s">
        <v>23037</v>
      </c>
      <c r="B2528" s="294"/>
      <c r="C2528" s="294"/>
      <c r="D2528" s="294"/>
      <c r="E2528" s="294"/>
      <c r="F2528" s="294"/>
    </row>
    <row r="2529">
      <c r="A2529" s="294" t="s">
        <v>22305</v>
      </c>
      <c r="B2529" s="294"/>
      <c r="C2529" s="294"/>
      <c r="D2529" s="294"/>
      <c r="E2529" s="294"/>
      <c r="F2529" s="294"/>
    </row>
    <row r="2530">
      <c r="A2530" s="294"/>
      <c r="B2530" s="294"/>
      <c r="C2530" s="294"/>
      <c r="D2530" s="294"/>
      <c r="E2530" s="294"/>
      <c r="F2530" s="294"/>
    </row>
    <row r="2531">
      <c r="A2531" s="294" t="s">
        <v>21708</v>
      </c>
      <c r="B2531" s="294"/>
      <c r="C2531" s="294"/>
      <c r="D2531" s="294"/>
      <c r="E2531" s="294"/>
      <c r="F2531" s="294"/>
    </row>
    <row r="2532">
      <c r="A2532" s="294"/>
      <c r="B2532" s="294"/>
      <c r="C2532" s="294"/>
      <c r="D2532" s="294"/>
      <c r="E2532" s="294"/>
      <c r="F2532" s="294"/>
    </row>
    <row r="2533">
      <c r="A2533" s="294" t="s">
        <v>23038</v>
      </c>
      <c r="B2533" s="294"/>
      <c r="C2533" s="294"/>
      <c r="D2533" s="294"/>
      <c r="E2533" s="294"/>
      <c r="F2533" s="294"/>
    </row>
    <row r="2534">
      <c r="A2534" s="294" t="s">
        <v>23039</v>
      </c>
      <c r="B2534" s="294"/>
      <c r="C2534" s="294"/>
      <c r="D2534" s="294"/>
      <c r="E2534" s="294"/>
      <c r="F2534" s="294"/>
    </row>
    <row r="2535">
      <c r="A2535" s="294" t="s">
        <v>23040</v>
      </c>
      <c r="B2535" s="294"/>
      <c r="C2535" s="294"/>
      <c r="D2535" s="294"/>
      <c r="E2535" s="294"/>
      <c r="F2535" s="294"/>
    </row>
    <row r="2536">
      <c r="A2536" s="294" t="s">
        <v>23041</v>
      </c>
      <c r="B2536" s="294"/>
      <c r="C2536" s="294"/>
      <c r="D2536" s="294"/>
      <c r="E2536" s="294"/>
      <c r="F2536" s="294"/>
    </row>
    <row r="2537">
      <c r="A2537" s="294" t="s">
        <v>21825</v>
      </c>
      <c r="B2537" s="294"/>
      <c r="C2537" s="294"/>
      <c r="D2537" s="294"/>
      <c r="E2537" s="294"/>
      <c r="F2537" s="294"/>
    </row>
    <row r="2538">
      <c r="A2538" s="294" t="s">
        <v>23042</v>
      </c>
      <c r="B2538" s="294"/>
      <c r="C2538" s="294"/>
      <c r="D2538" s="294"/>
      <c r="E2538" s="294"/>
      <c r="F2538" s="294"/>
    </row>
    <row r="2539">
      <c r="A2539" s="294" t="s">
        <v>23043</v>
      </c>
      <c r="B2539" s="294"/>
      <c r="C2539" s="294"/>
      <c r="D2539" s="294"/>
      <c r="E2539" s="294"/>
      <c r="F2539" s="294"/>
    </row>
    <row r="2540">
      <c r="A2540" s="294" t="s">
        <v>23044</v>
      </c>
      <c r="B2540" s="294"/>
      <c r="C2540" s="294"/>
      <c r="D2540" s="294"/>
      <c r="E2540" s="294"/>
      <c r="F2540" s="294"/>
    </row>
    <row r="2541">
      <c r="A2541" s="294" t="s">
        <v>23045</v>
      </c>
      <c r="B2541" s="294"/>
      <c r="C2541" s="294"/>
      <c r="D2541" s="294"/>
      <c r="E2541" s="294"/>
      <c r="F2541" s="294"/>
    </row>
    <row r="2542">
      <c r="A2542" s="294" t="s">
        <v>23046</v>
      </c>
      <c r="B2542" s="294"/>
      <c r="C2542" s="294"/>
      <c r="D2542" s="294"/>
      <c r="E2542" s="294"/>
      <c r="F2542" s="294"/>
    </row>
    <row r="2543">
      <c r="A2543" s="294" t="s">
        <v>23047</v>
      </c>
      <c r="B2543" s="294"/>
      <c r="C2543" s="294"/>
      <c r="D2543" s="294"/>
      <c r="E2543" s="294"/>
      <c r="F2543" s="294"/>
    </row>
    <row r="2544">
      <c r="A2544" s="294" t="s">
        <v>23048</v>
      </c>
      <c r="B2544" s="294"/>
      <c r="C2544" s="294"/>
      <c r="D2544" s="294"/>
      <c r="E2544" s="294"/>
      <c r="F2544" s="294"/>
    </row>
    <row r="2545">
      <c r="A2545" s="294" t="s">
        <v>23049</v>
      </c>
      <c r="B2545" s="294"/>
      <c r="C2545" s="294"/>
      <c r="D2545" s="294"/>
      <c r="E2545" s="294"/>
      <c r="F2545" s="294"/>
    </row>
    <row r="2546">
      <c r="A2546" s="294" t="s">
        <v>23050</v>
      </c>
      <c r="B2546" s="294"/>
      <c r="C2546" s="294"/>
      <c r="D2546" s="294"/>
      <c r="E2546" s="294"/>
      <c r="F2546" s="294"/>
    </row>
    <row r="2547">
      <c r="A2547" s="294" t="s">
        <v>23051</v>
      </c>
      <c r="B2547" s="294"/>
      <c r="C2547" s="294"/>
      <c r="D2547" s="294"/>
      <c r="E2547" s="294"/>
      <c r="F2547" s="294"/>
    </row>
    <row r="2548">
      <c r="A2548" s="294" t="str">
        <f>ARRAY_CONSTRAIN(ARRAYFORMULA(-Virechana with Trivrit lehya or Avipattikara churna), 1, 1)</f>
        <v>#ERROR!</v>
      </c>
      <c r="B2548" s="294"/>
      <c r="C2548" s="294"/>
      <c r="D2548" s="294"/>
      <c r="E2548" s="294"/>
      <c r="F2548" s="294"/>
    </row>
    <row r="2549">
      <c r="A2549" s="294" t="str">
        <f>ARRAY_CONSTRAIN(ARRAYFORMULA(-Nasya to clear Shira Sthana Doshas), 1, 1)</f>
        <v>#ERROR!</v>
      </c>
      <c r="B2549" s="294"/>
      <c r="C2549" s="294"/>
      <c r="D2549" s="294"/>
      <c r="E2549" s="294"/>
      <c r="F2549" s="294"/>
    </row>
    <row r="2550">
      <c r="A2550" s="294" t="s">
        <v>23052</v>
      </c>
      <c r="B2550" s="294"/>
      <c r="C2550" s="294"/>
      <c r="D2550" s="294"/>
      <c r="E2550" s="294"/>
      <c r="F2550" s="294"/>
    </row>
    <row r="2551">
      <c r="A2551" s="294" t="s">
        <v>23053</v>
      </c>
      <c r="B2551" s="294"/>
      <c r="C2551" s="294"/>
      <c r="D2551" s="294"/>
      <c r="E2551" s="294"/>
      <c r="F2551" s="294"/>
    </row>
    <row r="2552">
      <c r="A2552" s="294" t="s">
        <v>23054</v>
      </c>
      <c r="B2552" s="294"/>
      <c r="C2552" s="294"/>
      <c r="D2552" s="294"/>
      <c r="E2552" s="294"/>
      <c r="F2552" s="294"/>
    </row>
    <row r="2553">
      <c r="A2553" s="294" t="s">
        <v>23055</v>
      </c>
      <c r="B2553" s="294"/>
      <c r="C2553" s="294"/>
      <c r="D2553" s="294"/>
      <c r="E2553" s="294"/>
      <c r="F2553" s="294"/>
    </row>
    <row r="2554">
      <c r="A2554" s="294"/>
      <c r="B2554" s="294"/>
      <c r="C2554" s="294"/>
      <c r="D2554" s="294"/>
      <c r="E2554" s="294"/>
      <c r="F2554" s="294"/>
    </row>
    <row r="2555">
      <c r="A2555" s="294"/>
      <c r="B2555" s="294"/>
      <c r="C2555" s="294"/>
      <c r="D2555" s="294"/>
      <c r="E2555" s="294"/>
      <c r="F2555" s="294"/>
    </row>
    <row r="2556">
      <c r="A2556" s="294" t="s">
        <v>21312</v>
      </c>
      <c r="B2556" s="294"/>
      <c r="C2556" s="294"/>
      <c r="D2556" s="294"/>
      <c r="E2556" s="294"/>
      <c r="F2556" s="294"/>
    </row>
    <row r="2557">
      <c r="A2557" s="294" t="s">
        <v>23056</v>
      </c>
      <c r="B2557" s="294"/>
      <c r="C2557" s="294"/>
      <c r="D2557" s="294"/>
      <c r="E2557" s="294"/>
      <c r="F2557" s="294"/>
    </row>
    <row r="2558">
      <c r="A2558" s="294" t="s">
        <v>21618</v>
      </c>
      <c r="B2558" s="294"/>
      <c r="C2558" s="294"/>
      <c r="D2558" s="294"/>
      <c r="E2558" s="294"/>
      <c r="F2558" s="294"/>
    </row>
    <row r="2559">
      <c r="A2559" s="294" t="s">
        <v>23057</v>
      </c>
      <c r="B2559" s="294"/>
      <c r="C2559" s="294"/>
      <c r="D2559" s="294"/>
      <c r="E2559" s="294"/>
      <c r="F2559" s="294"/>
    </row>
    <row r="2560">
      <c r="A2560" s="294"/>
      <c r="B2560" s="294"/>
      <c r="C2560" s="294"/>
      <c r="D2560" s="294"/>
      <c r="E2560" s="294"/>
      <c r="F2560" s="294"/>
    </row>
    <row r="2561">
      <c r="A2561" s="294"/>
      <c r="B2561" s="294"/>
      <c r="C2561" s="294"/>
      <c r="D2561" s="294"/>
      <c r="E2561" s="294"/>
      <c r="F2561" s="294"/>
    </row>
    <row r="2562">
      <c r="A2562" s="294" t="s">
        <v>22602</v>
      </c>
      <c r="B2562" s="294"/>
      <c r="C2562" s="294"/>
      <c r="D2562" s="294"/>
      <c r="E2562" s="294"/>
      <c r="F2562" s="294"/>
    </row>
    <row r="2563">
      <c r="A2563" s="294" t="s">
        <v>23058</v>
      </c>
      <c r="B2563" s="294"/>
      <c r="C2563" s="294"/>
      <c r="D2563" s="294"/>
      <c r="E2563" s="294"/>
      <c r="F2563" s="294"/>
    </row>
    <row r="2564">
      <c r="A2564" s="294"/>
      <c r="B2564" s="294"/>
      <c r="C2564" s="294"/>
      <c r="D2564" s="294"/>
      <c r="E2564" s="294"/>
      <c r="F2564" s="294"/>
    </row>
    <row r="2565">
      <c r="A2565" s="294" t="s">
        <v>23059</v>
      </c>
      <c r="B2565" s="294"/>
      <c r="C2565" s="294"/>
      <c r="D2565" s="294"/>
      <c r="E2565" s="294"/>
      <c r="F2565" s="294"/>
    </row>
    <row r="2566">
      <c r="A2566" s="294"/>
      <c r="B2566" s="294"/>
      <c r="C2566" s="294"/>
      <c r="D2566" s="294"/>
      <c r="E2566" s="294"/>
      <c r="F2566" s="294"/>
    </row>
    <row r="2567">
      <c r="A2567" s="294" t="s">
        <v>23060</v>
      </c>
      <c r="B2567" s="294"/>
      <c r="C2567" s="294"/>
      <c r="D2567" s="294"/>
      <c r="E2567" s="294"/>
      <c r="F2567" s="294"/>
    </row>
    <row r="2568">
      <c r="A2568" s="294" t="s">
        <v>23061</v>
      </c>
      <c r="B2568" s="294"/>
      <c r="C2568" s="294"/>
      <c r="D2568" s="294"/>
      <c r="E2568" s="294"/>
      <c r="F2568" s="294"/>
    </row>
    <row r="2569">
      <c r="A2569" s="294" t="s">
        <v>23062</v>
      </c>
      <c r="B2569" s="294"/>
      <c r="C2569" s="294"/>
      <c r="D2569" s="294"/>
      <c r="E2569" s="294"/>
      <c r="F2569" s="294"/>
    </row>
    <row r="2570">
      <c r="A2570" s="294" t="s">
        <v>22305</v>
      </c>
      <c r="B2570" s="294"/>
      <c r="C2570" s="294"/>
      <c r="D2570" s="294"/>
      <c r="E2570" s="294"/>
      <c r="F2570" s="294"/>
    </row>
    <row r="2571">
      <c r="A2571" s="294" t="s">
        <v>23063</v>
      </c>
      <c r="B2571" s="294"/>
      <c r="C2571" s="294"/>
      <c r="D2571" s="294"/>
      <c r="E2571" s="294"/>
      <c r="F2571" s="294"/>
    </row>
    <row r="2572">
      <c r="A2572" s="294"/>
      <c r="B2572" s="294"/>
      <c r="C2572" s="294"/>
      <c r="D2572" s="294"/>
      <c r="E2572" s="294"/>
      <c r="F2572" s="294"/>
    </row>
    <row r="2573">
      <c r="A2573" s="294" t="s">
        <v>21283</v>
      </c>
      <c r="B2573" s="294"/>
      <c r="C2573" s="294"/>
      <c r="D2573" s="294"/>
      <c r="E2573" s="294"/>
      <c r="F2573" s="294"/>
    </row>
    <row r="2574">
      <c r="A2574" s="294"/>
      <c r="B2574" s="294"/>
      <c r="C2574" s="294"/>
      <c r="D2574" s="294"/>
      <c r="E2574" s="294"/>
      <c r="F2574" s="294"/>
    </row>
    <row r="2575">
      <c r="A2575" s="294" t="s">
        <v>23064</v>
      </c>
      <c r="B2575" s="294"/>
      <c r="C2575" s="294"/>
      <c r="D2575" s="294"/>
      <c r="E2575" s="294"/>
      <c r="F2575" s="294"/>
    </row>
    <row r="2576">
      <c r="A2576" s="294" t="s">
        <v>23065</v>
      </c>
      <c r="B2576" s="294"/>
      <c r="C2576" s="294"/>
      <c r="D2576" s="294"/>
      <c r="E2576" s="294"/>
      <c r="F2576" s="294"/>
    </row>
    <row r="2577">
      <c r="A2577" s="294" t="s">
        <v>22975</v>
      </c>
      <c r="B2577" s="294"/>
      <c r="C2577" s="294"/>
      <c r="D2577" s="294"/>
      <c r="E2577" s="294"/>
      <c r="F2577" s="294"/>
    </row>
    <row r="2578">
      <c r="A2578" s="294" t="s">
        <v>23066</v>
      </c>
      <c r="B2578" s="294"/>
      <c r="C2578" s="294"/>
      <c r="D2578" s="294"/>
      <c r="E2578" s="294"/>
      <c r="F2578" s="294"/>
    </row>
    <row r="2579">
      <c r="A2579" s="294"/>
      <c r="B2579" s="294"/>
      <c r="C2579" s="294"/>
      <c r="D2579" s="294"/>
      <c r="E2579" s="294"/>
      <c r="F2579" s="294"/>
    </row>
    <row r="2580">
      <c r="A2580" s="294" t="s">
        <v>23067</v>
      </c>
      <c r="B2580" s="294"/>
      <c r="C2580" s="294"/>
      <c r="D2580" s="294"/>
      <c r="E2580" s="294"/>
      <c r="F2580" s="294"/>
    </row>
    <row r="2581">
      <c r="A2581" s="294" t="s">
        <v>23068</v>
      </c>
      <c r="B2581" s="294"/>
      <c r="C2581" s="294"/>
      <c r="D2581" s="294"/>
      <c r="E2581" s="294"/>
      <c r="F2581" s="294"/>
    </row>
    <row r="2582">
      <c r="A2582" s="294"/>
      <c r="B2582" s="294"/>
      <c r="C2582" s="294"/>
      <c r="D2582" s="294"/>
      <c r="E2582" s="294"/>
      <c r="F2582" s="294"/>
    </row>
    <row r="2583">
      <c r="A2583" s="294" t="s">
        <v>23069</v>
      </c>
      <c r="B2583" s="294"/>
      <c r="C2583" s="294"/>
      <c r="D2583" s="294"/>
      <c r="E2583" s="294"/>
      <c r="F2583" s="294"/>
    </row>
    <row r="2584">
      <c r="A2584" s="294" t="s">
        <v>23070</v>
      </c>
      <c r="B2584" s="294"/>
      <c r="C2584" s="294"/>
      <c r="D2584" s="294"/>
      <c r="E2584" s="294"/>
      <c r="F2584" s="294"/>
    </row>
    <row r="2585">
      <c r="A2585" s="294" t="s">
        <v>23071</v>
      </c>
      <c r="B2585" s="294"/>
      <c r="C2585" s="294"/>
      <c r="D2585" s="294"/>
      <c r="E2585" s="294"/>
      <c r="F2585" s="294"/>
    </row>
    <row r="2586">
      <c r="A2586" s="294" t="s">
        <v>23072</v>
      </c>
      <c r="B2586" s="294"/>
      <c r="C2586" s="294"/>
      <c r="D2586" s="294"/>
      <c r="E2586" s="294"/>
      <c r="F2586" s="294"/>
    </row>
    <row r="2587">
      <c r="A2587" s="294" t="s">
        <v>23073</v>
      </c>
      <c r="B2587" s="294"/>
      <c r="C2587" s="294"/>
      <c r="D2587" s="294"/>
      <c r="E2587" s="294"/>
      <c r="F2587" s="294"/>
    </row>
    <row r="2588">
      <c r="A2588" s="294" t="s">
        <v>23074</v>
      </c>
      <c r="B2588" s="294"/>
      <c r="C2588" s="294"/>
      <c r="D2588" s="294"/>
      <c r="E2588" s="294"/>
      <c r="F2588" s="294"/>
    </row>
    <row r="2589">
      <c r="A2589" s="294" t="s">
        <v>23075</v>
      </c>
      <c r="B2589" s="294"/>
      <c r="C2589" s="294"/>
      <c r="D2589" s="294"/>
      <c r="E2589" s="294"/>
      <c r="F2589" s="294"/>
    </row>
    <row r="2590">
      <c r="A2590" s="294"/>
      <c r="B2590" s="294"/>
      <c r="C2590" s="294"/>
      <c r="D2590" s="294"/>
      <c r="E2590" s="294"/>
      <c r="F2590" s="294"/>
    </row>
    <row r="2591">
      <c r="A2591" s="294"/>
      <c r="B2591" s="294"/>
      <c r="C2591" s="294"/>
      <c r="D2591" s="294"/>
      <c r="E2591" s="294"/>
      <c r="F2591" s="294"/>
    </row>
    <row r="2592">
      <c r="A2592" s="294" t="s">
        <v>21401</v>
      </c>
      <c r="B2592" s="294"/>
      <c r="C2592" s="294"/>
      <c r="D2592" s="294"/>
      <c r="E2592" s="294"/>
      <c r="F2592" s="294"/>
    </row>
    <row r="2593">
      <c r="A2593" s="294" t="s">
        <v>23076</v>
      </c>
      <c r="B2593" s="294"/>
      <c r="C2593" s="294"/>
      <c r="D2593" s="294"/>
      <c r="E2593" s="294"/>
      <c r="F2593" s="294"/>
    </row>
    <row r="2594">
      <c r="A2594" s="294"/>
      <c r="B2594" s="294"/>
      <c r="C2594" s="294"/>
      <c r="D2594" s="294"/>
      <c r="E2594" s="294"/>
      <c r="F2594" s="294"/>
    </row>
    <row r="2595">
      <c r="A2595" s="294" t="s">
        <v>23077</v>
      </c>
      <c r="B2595" s="294"/>
      <c r="C2595" s="294"/>
      <c r="D2595" s="294"/>
      <c r="E2595" s="294"/>
      <c r="F2595" s="294"/>
    </row>
    <row r="2596">
      <c r="A2596" s="294" t="s">
        <v>23078</v>
      </c>
      <c r="B2596" s="294"/>
      <c r="C2596" s="294"/>
      <c r="D2596" s="294"/>
      <c r="E2596" s="294"/>
      <c r="F2596" s="294"/>
    </row>
    <row r="2597">
      <c r="A2597" s="294" t="s">
        <v>23079</v>
      </c>
      <c r="B2597" s="294"/>
      <c r="C2597" s="294"/>
      <c r="D2597" s="294"/>
      <c r="E2597" s="294"/>
      <c r="F2597" s="294"/>
    </row>
    <row r="2598">
      <c r="A2598" s="294" t="s">
        <v>23080</v>
      </c>
      <c r="B2598" s="294"/>
      <c r="C2598" s="294"/>
      <c r="D2598" s="294"/>
      <c r="E2598" s="294"/>
      <c r="F2598" s="294"/>
    </row>
    <row r="2599">
      <c r="A2599" s="294" t="s">
        <v>23081</v>
      </c>
      <c r="B2599" s="294"/>
      <c r="C2599" s="294"/>
      <c r="D2599" s="294"/>
      <c r="E2599" s="294"/>
      <c r="F2599" s="294"/>
    </row>
    <row r="2600">
      <c r="A2600" s="294" t="s">
        <v>23082</v>
      </c>
      <c r="B2600" s="294"/>
      <c r="C2600" s="294"/>
      <c r="D2600" s="294"/>
      <c r="E2600" s="294"/>
      <c r="F2600" s="294"/>
    </row>
    <row r="2601">
      <c r="A2601" s="294" t="s">
        <v>23083</v>
      </c>
      <c r="B2601" s="294"/>
      <c r="C2601" s="294"/>
      <c r="D2601" s="294"/>
      <c r="E2601" s="294"/>
      <c r="F2601" s="294"/>
    </row>
    <row r="2602">
      <c r="A2602" s="294"/>
      <c r="B2602" s="294"/>
      <c r="C2602" s="294"/>
      <c r="D2602" s="294"/>
      <c r="E2602" s="294"/>
      <c r="F2602" s="294"/>
    </row>
    <row r="2603">
      <c r="A2603" s="294" t="s">
        <v>21760</v>
      </c>
      <c r="B2603" s="294"/>
      <c r="C2603" s="294"/>
      <c r="D2603" s="294"/>
      <c r="E2603" s="294"/>
      <c r="F2603" s="294"/>
    </row>
    <row r="2604">
      <c r="A2604" s="294"/>
      <c r="B2604" s="294"/>
      <c r="C2604" s="294"/>
      <c r="D2604" s="294"/>
      <c r="E2604" s="294"/>
      <c r="F2604" s="294"/>
    </row>
    <row r="2605">
      <c r="A2605" s="294" t="s">
        <v>23084</v>
      </c>
      <c r="B2605" s="294"/>
      <c r="C2605" s="294"/>
      <c r="D2605" s="294"/>
      <c r="E2605" s="294"/>
      <c r="F2605" s="294"/>
    </row>
    <row r="2606">
      <c r="A2606" s="294" t="s">
        <v>23085</v>
      </c>
      <c r="B2606" s="294"/>
      <c r="C2606" s="294"/>
      <c r="D2606" s="294"/>
      <c r="E2606" s="294"/>
      <c r="F2606" s="294"/>
    </row>
    <row r="2607">
      <c r="A2607" s="294" t="s">
        <v>23086</v>
      </c>
      <c r="B2607" s="294"/>
      <c r="C2607" s="294"/>
      <c r="D2607" s="294"/>
      <c r="E2607" s="294"/>
      <c r="F2607" s="294"/>
    </row>
    <row r="2608">
      <c r="A2608" s="294" t="s">
        <v>23087</v>
      </c>
      <c r="B2608" s="294"/>
      <c r="C2608" s="294"/>
      <c r="D2608" s="294"/>
      <c r="E2608" s="294"/>
      <c r="F2608" s="294"/>
    </row>
    <row r="2609">
      <c r="A2609" s="294" t="s">
        <v>23088</v>
      </c>
      <c r="B2609" s="294"/>
      <c r="C2609" s="294"/>
      <c r="D2609" s="294"/>
      <c r="E2609" s="294"/>
      <c r="F2609" s="294"/>
    </row>
    <row r="2610">
      <c r="A2610" s="294" t="s">
        <v>23089</v>
      </c>
      <c r="B2610" s="294"/>
      <c r="C2610" s="294"/>
      <c r="D2610" s="294"/>
      <c r="E2610" s="294"/>
      <c r="F2610" s="294"/>
    </row>
    <row r="2611">
      <c r="A2611" s="294"/>
      <c r="B2611" s="294"/>
      <c r="C2611" s="294"/>
      <c r="D2611" s="294"/>
      <c r="E2611" s="294"/>
      <c r="F2611" s="294"/>
    </row>
    <row r="2612">
      <c r="A2612" s="294" t="s">
        <v>21770</v>
      </c>
      <c r="B2612" s="294"/>
      <c r="C2612" s="294"/>
      <c r="D2612" s="294"/>
      <c r="E2612" s="294"/>
      <c r="F2612" s="294"/>
    </row>
    <row r="2613">
      <c r="A2613" s="294"/>
      <c r="B2613" s="294"/>
      <c r="C2613" s="294"/>
      <c r="D2613" s="294"/>
      <c r="E2613" s="294"/>
      <c r="F2613" s="294"/>
    </row>
    <row r="2614">
      <c r="A2614" s="294" t="s">
        <v>23090</v>
      </c>
      <c r="B2614" s="294"/>
      <c r="C2614" s="294"/>
      <c r="D2614" s="294"/>
      <c r="E2614" s="294"/>
      <c r="F2614" s="294"/>
    </row>
    <row r="2615">
      <c r="A2615" s="294" t="s">
        <v>23091</v>
      </c>
      <c r="B2615" s="294"/>
      <c r="C2615" s="294"/>
      <c r="D2615" s="294"/>
      <c r="E2615" s="294"/>
      <c r="F2615" s="294"/>
    </row>
    <row r="2616">
      <c r="A2616" s="294" t="s">
        <v>23092</v>
      </c>
      <c r="B2616" s="294"/>
      <c r="C2616" s="294"/>
      <c r="D2616" s="294"/>
      <c r="E2616" s="294"/>
      <c r="F2616" s="294"/>
    </row>
    <row r="2617">
      <c r="A2617" s="294" t="s">
        <v>23093</v>
      </c>
      <c r="B2617" s="294"/>
      <c r="C2617" s="294"/>
      <c r="D2617" s="294"/>
      <c r="E2617" s="294"/>
      <c r="F2617" s="294"/>
    </row>
    <row r="2618">
      <c r="A2618" s="294"/>
      <c r="B2618" s="294"/>
      <c r="C2618" s="294"/>
      <c r="D2618" s="294"/>
      <c r="E2618" s="294"/>
      <c r="F2618" s="294"/>
    </row>
    <row r="2619">
      <c r="A2619" s="294" t="s">
        <v>21312</v>
      </c>
      <c r="B2619" s="294"/>
      <c r="C2619" s="294"/>
      <c r="D2619" s="294"/>
      <c r="E2619" s="294"/>
      <c r="F2619" s="294"/>
    </row>
    <row r="2620">
      <c r="A2620" s="294" t="s">
        <v>23094</v>
      </c>
      <c r="B2620" s="294"/>
      <c r="C2620" s="294"/>
      <c r="D2620" s="294"/>
      <c r="E2620" s="294"/>
      <c r="F2620" s="294"/>
    </row>
    <row r="2621">
      <c r="A2621" s="294" t="s">
        <v>21672</v>
      </c>
      <c r="B2621" s="294"/>
      <c r="C2621" s="294"/>
      <c r="D2621" s="294"/>
      <c r="E2621" s="294"/>
      <c r="F2621" s="294"/>
    </row>
    <row r="2622">
      <c r="A2622" s="294" t="s">
        <v>23057</v>
      </c>
      <c r="B2622" s="294"/>
      <c r="C2622" s="294"/>
      <c r="D2622" s="294"/>
      <c r="E2622" s="294"/>
      <c r="F2622" s="294"/>
    </row>
    <row r="2623">
      <c r="A2623" s="294"/>
      <c r="B2623" s="294"/>
      <c r="C2623" s="294"/>
      <c r="D2623" s="294"/>
      <c r="E2623" s="294"/>
      <c r="F2623" s="294"/>
    </row>
    <row r="2624">
      <c r="A2624" s="294" t="s">
        <v>21315</v>
      </c>
      <c r="B2624" s="294"/>
      <c r="C2624" s="294"/>
      <c r="D2624" s="294"/>
      <c r="E2624" s="294"/>
      <c r="F2624" s="294"/>
    </row>
    <row r="2625">
      <c r="A2625" s="294" t="s">
        <v>23095</v>
      </c>
      <c r="B2625" s="294"/>
      <c r="C2625" s="294"/>
      <c r="D2625" s="294"/>
      <c r="E2625" s="294"/>
      <c r="F2625" s="294"/>
    </row>
    <row r="2626">
      <c r="A2626" s="294"/>
      <c r="B2626" s="294"/>
      <c r="C2626" s="294"/>
      <c r="D2626" s="294"/>
      <c r="E2626" s="294"/>
      <c r="F2626" s="294"/>
    </row>
    <row r="2627">
      <c r="A2627" s="294" t="s">
        <v>23096</v>
      </c>
      <c r="B2627" s="294"/>
      <c r="C2627" s="294"/>
      <c r="D2627" s="294"/>
      <c r="E2627" s="294"/>
      <c r="F2627" s="294"/>
    </row>
    <row r="2628">
      <c r="A2628" s="294" t="s">
        <v>23097</v>
      </c>
      <c r="B2628" s="294"/>
      <c r="C2628" s="294"/>
      <c r="D2628" s="294"/>
      <c r="E2628" s="294"/>
      <c r="F2628" s="294"/>
    </row>
    <row r="2629">
      <c r="A2629" s="294" t="s">
        <v>23098</v>
      </c>
      <c r="B2629" s="294"/>
      <c r="C2629" s="294"/>
      <c r="D2629" s="294"/>
      <c r="E2629" s="294"/>
      <c r="F2629" s="294"/>
    </row>
    <row r="2630">
      <c r="A2630" s="294" t="s">
        <v>23099</v>
      </c>
      <c r="B2630" s="294"/>
      <c r="C2630" s="294"/>
      <c r="D2630" s="294"/>
      <c r="E2630" s="294"/>
      <c r="F2630" s="294"/>
    </row>
    <row r="2631">
      <c r="A2631" s="294" t="s">
        <v>23100</v>
      </c>
      <c r="B2631" s="294"/>
      <c r="C2631" s="294"/>
      <c r="D2631" s="294"/>
      <c r="E2631" s="294"/>
      <c r="F2631" s="294"/>
    </row>
    <row r="2632">
      <c r="A2632" s="294" t="s">
        <v>23101</v>
      </c>
      <c r="B2632" s="294"/>
      <c r="C2632" s="294"/>
      <c r="D2632" s="294"/>
      <c r="E2632" s="294"/>
      <c r="F2632" s="294"/>
    </row>
    <row r="2633">
      <c r="A2633" s="294" t="s">
        <v>23102</v>
      </c>
      <c r="B2633" s="294"/>
      <c r="C2633" s="294"/>
      <c r="D2633" s="294"/>
      <c r="E2633" s="294"/>
      <c r="F2633" s="294"/>
    </row>
    <row r="2634">
      <c r="A2634" s="294" t="s">
        <v>23103</v>
      </c>
      <c r="B2634" s="294"/>
      <c r="C2634" s="294"/>
      <c r="D2634" s="294"/>
      <c r="E2634" s="294"/>
      <c r="F2634" s="294"/>
    </row>
    <row r="2635">
      <c r="A2635" s="294"/>
      <c r="B2635" s="294"/>
      <c r="C2635" s="294"/>
      <c r="D2635" s="294"/>
      <c r="E2635" s="294"/>
      <c r="F2635" s="294"/>
    </row>
    <row r="2636">
      <c r="A2636" s="294"/>
      <c r="B2636" s="294"/>
      <c r="C2636" s="294"/>
      <c r="D2636" s="294"/>
      <c r="E2636" s="294"/>
      <c r="F2636" s="294"/>
    </row>
    <row r="2637">
      <c r="A2637" s="294" t="s">
        <v>21326</v>
      </c>
      <c r="B2637" s="294"/>
      <c r="C2637" s="294"/>
      <c r="D2637" s="294"/>
      <c r="E2637" s="294"/>
      <c r="F2637" s="294"/>
    </row>
    <row r="2638">
      <c r="A2638" s="294"/>
      <c r="B2638" s="294"/>
      <c r="C2638" s="294"/>
      <c r="D2638" s="294"/>
      <c r="E2638" s="294"/>
      <c r="F2638" s="294"/>
    </row>
    <row r="2639">
      <c r="A2639" s="294" t="s">
        <v>23104</v>
      </c>
      <c r="B2639" s="294"/>
      <c r="C2639" s="294"/>
      <c r="D2639" s="294"/>
      <c r="E2639" s="294"/>
      <c r="F2639" s="294"/>
    </row>
    <row r="2640">
      <c r="A2640" s="294" t="s">
        <v>23105</v>
      </c>
      <c r="B2640" s="294"/>
      <c r="C2640" s="294"/>
      <c r="D2640" s="294"/>
      <c r="E2640" s="294"/>
      <c r="F2640" s="294"/>
    </row>
    <row r="2641">
      <c r="A2641" s="294" t="s">
        <v>23106</v>
      </c>
      <c r="B2641" s="294"/>
      <c r="C2641" s="294"/>
      <c r="D2641" s="294"/>
      <c r="E2641" s="294"/>
      <c r="F2641" s="294"/>
    </row>
    <row r="2642">
      <c r="A2642" s="294"/>
      <c r="B2642" s="294"/>
      <c r="C2642" s="294"/>
      <c r="D2642" s="294"/>
      <c r="E2642" s="294"/>
      <c r="F2642" s="294"/>
    </row>
    <row r="2643">
      <c r="A2643" s="294" t="s">
        <v>22025</v>
      </c>
      <c r="B2643" s="294"/>
      <c r="C2643" s="294"/>
      <c r="D2643" s="294"/>
      <c r="E2643" s="294"/>
      <c r="F2643" s="294"/>
    </row>
    <row r="2644">
      <c r="A2644" s="294"/>
      <c r="B2644" s="294"/>
      <c r="C2644" s="294"/>
      <c r="D2644" s="294"/>
      <c r="E2644" s="294"/>
      <c r="F2644" s="294"/>
    </row>
    <row r="2645">
      <c r="A2645" s="294" t="s">
        <v>23059</v>
      </c>
      <c r="B2645" s="294"/>
      <c r="C2645" s="294"/>
      <c r="D2645" s="294"/>
      <c r="E2645" s="294"/>
      <c r="F2645" s="294"/>
    </row>
    <row r="2646">
      <c r="A2646" s="294" t="s">
        <v>23107</v>
      </c>
      <c r="B2646" s="294"/>
      <c r="C2646" s="294"/>
      <c r="D2646" s="294"/>
      <c r="E2646" s="294"/>
      <c r="F2646" s="294"/>
    </row>
    <row r="2647">
      <c r="A2647" s="294"/>
      <c r="B2647" s="294"/>
      <c r="C2647" s="294"/>
      <c r="D2647" s="294"/>
      <c r="E2647" s="294"/>
      <c r="F2647" s="294"/>
    </row>
    <row r="2648">
      <c r="A2648" s="294" t="s">
        <v>23108</v>
      </c>
      <c r="B2648" s="294"/>
      <c r="C2648" s="294"/>
      <c r="D2648" s="294"/>
      <c r="E2648" s="294"/>
      <c r="F2648" s="294"/>
    </row>
    <row r="2649">
      <c r="A2649" s="294" t="s">
        <v>23109</v>
      </c>
      <c r="B2649" s="294"/>
      <c r="C2649" s="294"/>
      <c r="D2649" s="294"/>
      <c r="E2649" s="294"/>
      <c r="F2649" s="294"/>
    </row>
    <row r="2650">
      <c r="A2650" s="294" t="s">
        <v>23110</v>
      </c>
      <c r="B2650" s="294"/>
      <c r="C2650" s="294"/>
      <c r="D2650" s="294"/>
      <c r="E2650" s="294"/>
      <c r="F2650" s="294"/>
    </row>
    <row r="2651">
      <c r="A2651" s="294" t="s">
        <v>23111</v>
      </c>
      <c r="B2651" s="294"/>
      <c r="C2651" s="294"/>
      <c r="D2651" s="294"/>
      <c r="E2651" s="294"/>
      <c r="F2651" s="294"/>
    </row>
    <row r="2652">
      <c r="A2652" s="294" t="s">
        <v>23112</v>
      </c>
      <c r="B2652" s="294"/>
      <c r="C2652" s="294"/>
      <c r="D2652" s="294"/>
      <c r="E2652" s="294"/>
      <c r="F2652" s="294"/>
    </row>
    <row r="2653">
      <c r="A2653" s="294" t="s">
        <v>23113</v>
      </c>
      <c r="B2653" s="294"/>
      <c r="C2653" s="294"/>
      <c r="D2653" s="294"/>
      <c r="E2653" s="294"/>
      <c r="F2653" s="294"/>
    </row>
    <row r="2654">
      <c r="A2654" s="294" t="s">
        <v>23114</v>
      </c>
      <c r="B2654" s="294"/>
      <c r="C2654" s="294"/>
      <c r="D2654" s="294"/>
      <c r="E2654" s="294"/>
      <c r="F2654" s="294"/>
    </row>
    <row r="2655">
      <c r="A2655" s="294" t="s">
        <v>23115</v>
      </c>
      <c r="B2655" s="294"/>
      <c r="C2655" s="294"/>
      <c r="D2655" s="294"/>
      <c r="E2655" s="294"/>
      <c r="F2655" s="294"/>
    </row>
    <row r="2656">
      <c r="A2656" s="294" t="s">
        <v>23116</v>
      </c>
      <c r="B2656" s="294"/>
      <c r="C2656" s="294"/>
      <c r="D2656" s="294"/>
      <c r="E2656" s="294"/>
      <c r="F2656" s="294"/>
    </row>
    <row r="2657">
      <c r="A2657" s="294"/>
      <c r="B2657" s="294"/>
      <c r="C2657" s="294"/>
      <c r="D2657" s="294"/>
      <c r="E2657" s="294"/>
      <c r="F2657" s="294"/>
    </row>
    <row r="2658">
      <c r="A2658" s="294" t="s">
        <v>23117</v>
      </c>
      <c r="B2658" s="294"/>
      <c r="C2658" s="294"/>
      <c r="D2658" s="294"/>
      <c r="E2658" s="294"/>
      <c r="F2658" s="294"/>
    </row>
    <row r="2659">
      <c r="A2659" s="294"/>
      <c r="B2659" s="294"/>
      <c r="C2659" s="294"/>
      <c r="D2659" s="294"/>
      <c r="E2659" s="294"/>
      <c r="F2659" s="294"/>
    </row>
    <row r="2660">
      <c r="A2660" s="294" t="s">
        <v>23118</v>
      </c>
      <c r="B2660" s="294"/>
      <c r="C2660" s="294"/>
      <c r="D2660" s="294"/>
      <c r="E2660" s="294"/>
      <c r="F2660" s="294"/>
    </row>
    <row r="2661">
      <c r="A2661" s="294" t="s">
        <v>23119</v>
      </c>
      <c r="B2661" s="294"/>
      <c r="C2661" s="294"/>
      <c r="D2661" s="294"/>
      <c r="E2661" s="294"/>
      <c r="F2661" s="294"/>
    </row>
    <row r="2662">
      <c r="A2662" s="294" t="s">
        <v>23120</v>
      </c>
      <c r="B2662" s="294"/>
      <c r="C2662" s="294"/>
      <c r="D2662" s="294"/>
      <c r="E2662" s="294"/>
      <c r="F2662" s="294"/>
    </row>
    <row r="2663">
      <c r="A2663" s="294"/>
      <c r="B2663" s="294"/>
      <c r="C2663" s="294"/>
      <c r="D2663" s="294"/>
      <c r="E2663" s="294"/>
      <c r="F2663" s="294"/>
    </row>
    <row r="2664">
      <c r="A2664" s="294" t="s">
        <v>23121</v>
      </c>
      <c r="B2664" s="294"/>
      <c r="C2664" s="294"/>
      <c r="D2664" s="294"/>
      <c r="E2664" s="294"/>
      <c r="F2664" s="294"/>
    </row>
    <row r="2665">
      <c r="A2665" s="294"/>
      <c r="B2665" s="294"/>
      <c r="C2665" s="294"/>
      <c r="D2665" s="294"/>
      <c r="E2665" s="294"/>
      <c r="F2665" s="294"/>
    </row>
    <row r="2666">
      <c r="A2666" s="294" t="s">
        <v>23122</v>
      </c>
      <c r="B2666" s="294"/>
      <c r="C2666" s="294"/>
      <c r="D2666" s="294"/>
      <c r="E2666" s="294"/>
      <c r="F2666" s="294"/>
    </row>
    <row r="2667">
      <c r="A2667" s="294" t="s">
        <v>23123</v>
      </c>
      <c r="B2667" s="294"/>
      <c r="C2667" s="294"/>
      <c r="D2667" s="294"/>
      <c r="E2667" s="294"/>
      <c r="F2667" s="294"/>
    </row>
    <row r="2668">
      <c r="A2668" s="294" t="s">
        <v>23124</v>
      </c>
      <c r="B2668" s="294"/>
      <c r="C2668" s="294"/>
      <c r="D2668" s="294"/>
      <c r="E2668" s="294"/>
      <c r="F2668" s="294"/>
    </row>
    <row r="2669">
      <c r="A2669" s="294" t="s">
        <v>23125</v>
      </c>
      <c r="B2669" s="294"/>
      <c r="C2669" s="294"/>
      <c r="D2669" s="294"/>
      <c r="E2669" s="294"/>
      <c r="F2669" s="294"/>
    </row>
    <row r="2670">
      <c r="A2670" s="294"/>
      <c r="B2670" s="294"/>
      <c r="C2670" s="294"/>
      <c r="D2670" s="294"/>
      <c r="E2670" s="294"/>
      <c r="F2670" s="294"/>
    </row>
    <row r="2671">
      <c r="A2671" s="294" t="s">
        <v>23126</v>
      </c>
      <c r="B2671" s="294"/>
      <c r="C2671" s="294"/>
      <c r="D2671" s="294"/>
      <c r="E2671" s="294"/>
      <c r="F2671" s="294"/>
    </row>
    <row r="2672">
      <c r="A2672" s="294"/>
      <c r="B2672" s="294"/>
      <c r="C2672" s="294"/>
      <c r="D2672" s="294"/>
      <c r="E2672" s="294"/>
      <c r="F2672" s="294"/>
    </row>
    <row r="2673">
      <c r="A2673" s="294" t="s">
        <v>23127</v>
      </c>
      <c r="B2673" s="294"/>
      <c r="C2673" s="294"/>
      <c r="D2673" s="294"/>
      <c r="E2673" s="294"/>
      <c r="F2673" s="294"/>
    </row>
    <row r="2674">
      <c r="A2674" s="294" t="s">
        <v>23128</v>
      </c>
      <c r="B2674" s="294"/>
      <c r="C2674" s="294"/>
      <c r="D2674" s="294"/>
      <c r="E2674" s="294"/>
      <c r="F2674" s="294"/>
    </row>
    <row r="2675">
      <c r="A2675" s="294" t="s">
        <v>23129</v>
      </c>
      <c r="B2675" s="294"/>
      <c r="C2675" s="294"/>
      <c r="D2675" s="294"/>
      <c r="E2675" s="294"/>
      <c r="F2675" s="294"/>
    </row>
    <row r="2676">
      <c r="A2676" s="294" t="s">
        <v>23130</v>
      </c>
      <c r="B2676" s="294"/>
      <c r="C2676" s="294"/>
      <c r="D2676" s="294"/>
      <c r="E2676" s="294"/>
      <c r="F2676" s="294"/>
    </row>
    <row r="2677">
      <c r="A2677" s="294" t="s">
        <v>23131</v>
      </c>
      <c r="B2677" s="294"/>
      <c r="C2677" s="294"/>
      <c r="D2677" s="294"/>
      <c r="E2677" s="294"/>
      <c r="F2677" s="294"/>
    </row>
    <row r="2678">
      <c r="A2678" s="294" t="s">
        <v>23132</v>
      </c>
      <c r="B2678" s="294"/>
      <c r="C2678" s="294"/>
      <c r="D2678" s="294"/>
      <c r="E2678" s="294"/>
      <c r="F2678" s="294"/>
    </row>
    <row r="2679">
      <c r="A2679" s="294" t="s">
        <v>23133</v>
      </c>
      <c r="B2679" s="294"/>
      <c r="C2679" s="294"/>
      <c r="D2679" s="294"/>
      <c r="E2679" s="294"/>
      <c r="F2679" s="294"/>
    </row>
    <row r="2680">
      <c r="A2680" s="294" t="s">
        <v>23134</v>
      </c>
      <c r="B2680" s="294"/>
      <c r="C2680" s="294"/>
      <c r="D2680" s="294"/>
      <c r="E2680" s="294"/>
      <c r="F2680" s="294"/>
    </row>
    <row r="2681">
      <c r="A2681" s="294" t="s">
        <v>23135</v>
      </c>
      <c r="B2681" s="294"/>
      <c r="C2681" s="294"/>
      <c r="D2681" s="294"/>
      <c r="E2681" s="294"/>
      <c r="F2681" s="294"/>
    </row>
    <row r="2682">
      <c r="A2682" s="294" t="s">
        <v>23136</v>
      </c>
      <c r="B2682" s="294"/>
      <c r="C2682" s="294"/>
      <c r="D2682" s="294"/>
      <c r="E2682" s="294"/>
      <c r="F2682" s="294"/>
    </row>
    <row r="2683">
      <c r="A2683" s="294" t="s">
        <v>23137</v>
      </c>
      <c r="B2683" s="294"/>
      <c r="C2683" s="294"/>
      <c r="D2683" s="294"/>
      <c r="E2683" s="294"/>
      <c r="F2683" s="294"/>
    </row>
    <row r="2684">
      <c r="A2684" s="294"/>
      <c r="B2684" s="294"/>
      <c r="C2684" s="294"/>
      <c r="D2684" s="294"/>
      <c r="E2684" s="294"/>
      <c r="F2684" s="294"/>
    </row>
    <row r="2685">
      <c r="A2685" s="294" t="s">
        <v>21312</v>
      </c>
      <c r="B2685" s="294"/>
      <c r="C2685" s="294"/>
      <c r="D2685" s="294"/>
      <c r="E2685" s="294"/>
      <c r="F2685" s="294"/>
    </row>
    <row r="2686">
      <c r="A2686" s="294" t="s">
        <v>23138</v>
      </c>
      <c r="B2686" s="294"/>
      <c r="C2686" s="294"/>
      <c r="D2686" s="294"/>
      <c r="E2686" s="294"/>
      <c r="F2686" s="294"/>
    </row>
    <row r="2687">
      <c r="A2687" s="294" t="s">
        <v>21270</v>
      </c>
      <c r="B2687" s="294"/>
      <c r="C2687" s="294"/>
      <c r="D2687" s="294"/>
      <c r="E2687" s="294"/>
      <c r="F2687" s="294"/>
    </row>
    <row r="2688">
      <c r="A2688" s="294" t="s">
        <v>23139</v>
      </c>
      <c r="B2688" s="294"/>
      <c r="C2688" s="294"/>
      <c r="D2688" s="294"/>
      <c r="E2688" s="294"/>
      <c r="F2688" s="294"/>
    </row>
    <row r="2689">
      <c r="A2689" s="294"/>
      <c r="B2689" s="294"/>
      <c r="C2689" s="294"/>
      <c r="D2689" s="294"/>
      <c r="E2689" s="294"/>
      <c r="F2689" s="294"/>
    </row>
    <row r="2690">
      <c r="A2690" s="294"/>
      <c r="B2690" s="294"/>
      <c r="C2690" s="294"/>
      <c r="D2690" s="294"/>
      <c r="E2690" s="294"/>
      <c r="F2690" s="294"/>
    </row>
    <row r="2691">
      <c r="A2691" s="294" t="s">
        <v>22512</v>
      </c>
      <c r="B2691" s="294"/>
      <c r="C2691" s="294"/>
      <c r="D2691" s="294"/>
      <c r="E2691" s="294"/>
      <c r="F2691" s="294"/>
    </row>
    <row r="2692">
      <c r="A2692" s="294"/>
      <c r="B2692" s="294"/>
      <c r="C2692" s="294"/>
      <c r="D2692" s="294"/>
      <c r="E2692" s="294"/>
      <c r="F2692" s="294"/>
    </row>
    <row r="2693">
      <c r="A2693" s="294" t="s">
        <v>23140</v>
      </c>
      <c r="B2693" s="294"/>
      <c r="C2693" s="294"/>
      <c r="D2693" s="294"/>
      <c r="E2693" s="294"/>
      <c r="F2693" s="294"/>
    </row>
    <row r="2694">
      <c r="A2694" s="294" t="s">
        <v>23141</v>
      </c>
      <c r="B2694" s="294"/>
      <c r="C2694" s="294"/>
      <c r="D2694" s="294"/>
      <c r="E2694" s="294"/>
      <c r="F2694" s="294"/>
    </row>
    <row r="2695">
      <c r="A2695" s="294" t="s">
        <v>23142</v>
      </c>
      <c r="B2695" s="294"/>
      <c r="C2695" s="294"/>
      <c r="D2695" s="294"/>
      <c r="E2695" s="294"/>
      <c r="F2695" s="294"/>
    </row>
    <row r="2696">
      <c r="A2696" s="294" t="s">
        <v>23143</v>
      </c>
      <c r="B2696" s="294"/>
      <c r="C2696" s="294"/>
      <c r="D2696" s="294"/>
      <c r="E2696" s="294"/>
      <c r="F2696" s="294"/>
    </row>
    <row r="2697">
      <c r="A2697" s="294" t="s">
        <v>23144</v>
      </c>
      <c r="B2697" s="294"/>
      <c r="C2697" s="294"/>
      <c r="D2697" s="294"/>
      <c r="E2697" s="294"/>
      <c r="F2697" s="294"/>
    </row>
    <row r="2698">
      <c r="A2698" s="294" t="s">
        <v>23145</v>
      </c>
      <c r="B2698" s="294"/>
      <c r="C2698" s="294"/>
      <c r="D2698" s="294"/>
      <c r="E2698" s="294"/>
      <c r="F2698" s="294"/>
    </row>
    <row r="2699">
      <c r="A2699" s="294" t="s">
        <v>23146</v>
      </c>
      <c r="B2699" s="294"/>
      <c r="C2699" s="294"/>
      <c r="D2699" s="294"/>
      <c r="E2699" s="294"/>
      <c r="F2699" s="294"/>
    </row>
    <row r="2700">
      <c r="A2700" s="294" t="s">
        <v>23147</v>
      </c>
      <c r="B2700" s="294"/>
      <c r="C2700" s="294"/>
      <c r="D2700" s="294"/>
      <c r="E2700" s="294"/>
      <c r="F2700" s="294"/>
    </row>
    <row r="2701">
      <c r="A2701" s="294"/>
      <c r="B2701" s="294"/>
      <c r="C2701" s="294"/>
      <c r="D2701" s="294"/>
      <c r="E2701" s="294"/>
      <c r="F2701" s="294"/>
    </row>
    <row r="2702">
      <c r="A2702" s="294" t="s">
        <v>23148</v>
      </c>
      <c r="B2702" s="294"/>
      <c r="C2702" s="294"/>
      <c r="D2702" s="294"/>
      <c r="E2702" s="294"/>
      <c r="F2702" s="294"/>
    </row>
    <row r="2703">
      <c r="A2703" s="294" t="s">
        <v>23149</v>
      </c>
      <c r="B2703" s="294"/>
      <c r="C2703" s="294"/>
      <c r="D2703" s="294"/>
      <c r="E2703" s="294"/>
      <c r="F2703" s="294"/>
    </row>
    <row r="2704">
      <c r="A2704" s="294"/>
      <c r="B2704" s="294"/>
      <c r="C2704" s="294"/>
      <c r="D2704" s="294"/>
      <c r="E2704" s="294"/>
      <c r="F2704" s="294"/>
    </row>
    <row r="2705">
      <c r="A2705" s="294" t="s">
        <v>23150</v>
      </c>
      <c r="B2705" s="294"/>
      <c r="C2705" s="294"/>
      <c r="D2705" s="294"/>
      <c r="E2705" s="294"/>
      <c r="F2705" s="294"/>
    </row>
    <row r="2706">
      <c r="A2706" s="294" t="s">
        <v>23151</v>
      </c>
      <c r="B2706" s="294"/>
      <c r="C2706" s="294"/>
      <c r="D2706" s="294"/>
      <c r="E2706" s="294"/>
      <c r="F2706" s="294"/>
    </row>
    <row r="2707">
      <c r="A2707" s="294" t="s">
        <v>22612</v>
      </c>
      <c r="B2707" s="294"/>
      <c r="C2707" s="294"/>
      <c r="D2707" s="294"/>
      <c r="E2707" s="294"/>
      <c r="F2707" s="294"/>
    </row>
    <row r="2708">
      <c r="A2708" s="294" t="s">
        <v>23152</v>
      </c>
      <c r="B2708" s="294"/>
      <c r="C2708" s="294"/>
      <c r="D2708" s="294"/>
      <c r="E2708" s="294"/>
      <c r="F2708" s="294"/>
    </row>
    <row r="2709">
      <c r="A2709" s="294" t="s">
        <v>23153</v>
      </c>
      <c r="B2709" s="294"/>
      <c r="C2709" s="294"/>
      <c r="D2709" s="294"/>
      <c r="E2709" s="294"/>
      <c r="F2709" s="294"/>
    </row>
    <row r="2710">
      <c r="A2710" s="294" t="s">
        <v>23154</v>
      </c>
      <c r="B2710" s="294"/>
      <c r="C2710" s="294"/>
      <c r="D2710" s="294"/>
      <c r="E2710" s="294"/>
      <c r="F2710" s="294"/>
    </row>
    <row r="2711">
      <c r="A2711" s="294"/>
      <c r="B2711" s="294"/>
      <c r="C2711" s="294"/>
      <c r="D2711" s="294"/>
      <c r="E2711" s="294"/>
      <c r="F2711" s="294"/>
    </row>
    <row r="2712">
      <c r="A2712" s="294" t="s">
        <v>23155</v>
      </c>
      <c r="B2712" s="294"/>
      <c r="C2712" s="294"/>
      <c r="D2712" s="294"/>
      <c r="E2712" s="294"/>
      <c r="F2712" s="294"/>
    </row>
    <row r="2713">
      <c r="A2713" s="294" t="s">
        <v>23156</v>
      </c>
      <c r="B2713" s="294"/>
      <c r="C2713" s="294"/>
      <c r="D2713" s="294"/>
      <c r="E2713" s="294"/>
      <c r="F2713" s="294"/>
    </row>
    <row r="2714">
      <c r="A2714" s="294"/>
      <c r="B2714" s="294"/>
      <c r="C2714" s="294"/>
      <c r="D2714" s="294"/>
      <c r="E2714" s="294"/>
      <c r="F2714" s="294"/>
    </row>
    <row r="2715">
      <c r="A2715" s="294" t="s">
        <v>23157</v>
      </c>
      <c r="B2715" s="294"/>
      <c r="C2715" s="294"/>
      <c r="D2715" s="294"/>
      <c r="E2715" s="294"/>
      <c r="F2715" s="294"/>
    </row>
    <row r="2716">
      <c r="A2716" s="294" t="s">
        <v>23158</v>
      </c>
      <c r="B2716" s="294"/>
      <c r="C2716" s="294"/>
      <c r="D2716" s="294"/>
      <c r="E2716" s="294"/>
      <c r="F2716" s="294"/>
    </row>
    <row r="2717">
      <c r="A2717" s="294" t="s">
        <v>23159</v>
      </c>
      <c r="B2717" s="294"/>
      <c r="C2717" s="294"/>
      <c r="D2717" s="294"/>
      <c r="E2717" s="294"/>
      <c r="F2717" s="294"/>
    </row>
    <row r="2718">
      <c r="A2718" s="294" t="s">
        <v>23160</v>
      </c>
      <c r="B2718" s="294"/>
      <c r="C2718" s="294"/>
      <c r="D2718" s="294"/>
      <c r="E2718" s="294"/>
      <c r="F2718" s="294"/>
    </row>
    <row r="2719">
      <c r="A2719" s="294" t="str">
        <f t="array" ref="A2719">-Raktatā(redness)</f>
        <v>#NAME?</v>
      </c>
      <c r="B2719" s="294"/>
      <c r="C2719" s="294"/>
      <c r="D2719" s="294"/>
      <c r="E2719" s="294"/>
      <c r="F2719" s="294"/>
    </row>
    <row r="2720">
      <c r="A2720" s="294" t="s">
        <v>23161</v>
      </c>
      <c r="B2720" s="294"/>
      <c r="C2720" s="294"/>
      <c r="D2720" s="294"/>
      <c r="E2720" s="294"/>
      <c r="F2720" s="294"/>
    </row>
    <row r="2721">
      <c r="A2721" s="294" t="s">
        <v>23162</v>
      </c>
      <c r="B2721" s="294"/>
      <c r="C2721" s="294"/>
      <c r="D2721" s="294"/>
      <c r="E2721" s="294"/>
      <c r="F2721" s="294"/>
    </row>
    <row r="2722">
      <c r="A2722" s="294"/>
      <c r="B2722" s="294"/>
      <c r="C2722" s="294"/>
      <c r="D2722" s="294"/>
      <c r="E2722" s="294"/>
      <c r="F2722" s="294"/>
    </row>
    <row r="2723">
      <c r="A2723" s="294" t="s">
        <v>21401</v>
      </c>
      <c r="B2723" s="294"/>
      <c r="C2723" s="294"/>
      <c r="D2723" s="294"/>
      <c r="E2723" s="294"/>
      <c r="F2723" s="294"/>
    </row>
    <row r="2724">
      <c r="A2724" s="294"/>
      <c r="B2724" s="294"/>
      <c r="C2724" s="294"/>
      <c r="D2724" s="294"/>
      <c r="E2724" s="294"/>
      <c r="F2724" s="294"/>
    </row>
    <row r="2725">
      <c r="A2725" s="294" t="s">
        <v>23163</v>
      </c>
      <c r="B2725" s="294"/>
      <c r="C2725" s="294"/>
      <c r="D2725" s="294"/>
      <c r="E2725" s="294"/>
      <c r="F2725" s="294"/>
    </row>
    <row r="2726">
      <c r="A2726" s="294" t="s">
        <v>23164</v>
      </c>
      <c r="B2726" s="294"/>
      <c r="C2726" s="294"/>
      <c r="D2726" s="294"/>
      <c r="E2726" s="294"/>
      <c r="F2726" s="294"/>
    </row>
    <row r="2727">
      <c r="A2727" s="294" t="s">
        <v>23165</v>
      </c>
      <c r="B2727" s="294"/>
      <c r="C2727" s="294"/>
      <c r="D2727" s="294"/>
      <c r="E2727" s="294"/>
      <c r="F2727" s="294"/>
    </row>
    <row r="2728">
      <c r="A2728" s="294"/>
      <c r="B2728" s="294"/>
      <c r="C2728" s="294"/>
      <c r="D2728" s="294"/>
      <c r="E2728" s="294"/>
      <c r="F2728" s="294"/>
    </row>
    <row r="2729">
      <c r="A2729" s="294" t="s">
        <v>21407</v>
      </c>
      <c r="B2729" s="294"/>
      <c r="C2729" s="294"/>
      <c r="D2729" s="294"/>
      <c r="E2729" s="294"/>
      <c r="F2729" s="294"/>
    </row>
    <row r="2730">
      <c r="A2730" s="294"/>
      <c r="B2730" s="294"/>
      <c r="C2730" s="294"/>
      <c r="D2730" s="294"/>
      <c r="E2730" s="294"/>
      <c r="F2730" s="294"/>
    </row>
    <row r="2731">
      <c r="A2731" s="294" t="s">
        <v>23166</v>
      </c>
      <c r="B2731" s="294"/>
      <c r="C2731" s="294"/>
      <c r="D2731" s="294"/>
      <c r="E2731" s="294"/>
      <c r="F2731" s="294"/>
    </row>
    <row r="2732">
      <c r="A2732" s="294" t="s">
        <v>23167</v>
      </c>
      <c r="B2732" s="294"/>
      <c r="C2732" s="294"/>
      <c r="D2732" s="294"/>
      <c r="E2732" s="294"/>
      <c r="F2732" s="294"/>
    </row>
    <row r="2733">
      <c r="A2733" s="294" t="s">
        <v>23168</v>
      </c>
      <c r="B2733" s="294"/>
      <c r="C2733" s="294"/>
      <c r="D2733" s="294"/>
      <c r="E2733" s="294"/>
      <c r="F2733" s="294"/>
    </row>
    <row r="2734">
      <c r="A2734" s="294" t="s">
        <v>23169</v>
      </c>
      <c r="B2734" s="294"/>
      <c r="C2734" s="294"/>
      <c r="D2734" s="294"/>
      <c r="E2734" s="294"/>
      <c r="F2734" s="294"/>
    </row>
    <row r="2735">
      <c r="A2735" s="294"/>
      <c r="B2735" s="294"/>
      <c r="C2735" s="294"/>
      <c r="D2735" s="294"/>
      <c r="E2735" s="294"/>
      <c r="F2735" s="294"/>
    </row>
    <row r="2736">
      <c r="A2736" s="294" t="s">
        <v>21990</v>
      </c>
      <c r="B2736" s="294"/>
      <c r="C2736" s="294"/>
      <c r="D2736" s="294"/>
      <c r="E2736" s="294"/>
      <c r="F2736" s="294"/>
    </row>
    <row r="2737">
      <c r="A2737" s="294"/>
      <c r="B2737" s="294"/>
      <c r="C2737" s="294"/>
      <c r="D2737" s="294"/>
      <c r="E2737" s="294"/>
      <c r="F2737" s="294"/>
    </row>
    <row r="2738">
      <c r="A2738" s="294" t="s">
        <v>23170</v>
      </c>
      <c r="B2738" s="294"/>
      <c r="C2738" s="294"/>
      <c r="D2738" s="294"/>
      <c r="E2738" s="294"/>
      <c r="F2738" s="294"/>
    </row>
    <row r="2739">
      <c r="A2739" s="294" t="s">
        <v>23171</v>
      </c>
      <c r="B2739" s="294"/>
      <c r="C2739" s="294"/>
      <c r="D2739" s="294"/>
      <c r="E2739" s="294"/>
      <c r="F2739" s="294"/>
    </row>
    <row r="2740">
      <c r="A2740" s="294" t="s">
        <v>23172</v>
      </c>
      <c r="B2740" s="294"/>
      <c r="C2740" s="294"/>
      <c r="D2740" s="294"/>
      <c r="E2740" s="294"/>
      <c r="F2740" s="294"/>
    </row>
    <row r="2741">
      <c r="A2741" s="294" t="s">
        <v>23173</v>
      </c>
      <c r="B2741" s="294"/>
      <c r="C2741" s="294"/>
      <c r="D2741" s="294"/>
      <c r="E2741" s="294"/>
      <c r="F2741" s="294"/>
    </row>
    <row r="2742">
      <c r="A2742" s="294" t="s">
        <v>23174</v>
      </c>
      <c r="B2742" s="294"/>
      <c r="C2742" s="294"/>
      <c r="D2742" s="294"/>
      <c r="E2742" s="294"/>
      <c r="F2742" s="294"/>
    </row>
    <row r="2743">
      <c r="A2743" s="294" t="s">
        <v>23175</v>
      </c>
      <c r="B2743" s="294"/>
      <c r="C2743" s="294"/>
      <c r="D2743" s="294"/>
      <c r="E2743" s="294"/>
      <c r="F2743" s="294"/>
    </row>
    <row r="2744">
      <c r="A2744" s="294" t="s">
        <v>23176</v>
      </c>
      <c r="B2744" s="294"/>
      <c r="C2744" s="294"/>
      <c r="D2744" s="294"/>
      <c r="E2744" s="294"/>
      <c r="F2744" s="294"/>
    </row>
    <row r="2745">
      <c r="A2745" s="294" t="s">
        <v>23177</v>
      </c>
      <c r="B2745" s="294"/>
      <c r="C2745" s="294"/>
      <c r="D2745" s="294"/>
      <c r="E2745" s="294"/>
      <c r="F2745" s="294"/>
    </row>
    <row r="2746">
      <c r="A2746" s="294" t="s">
        <v>23178</v>
      </c>
      <c r="B2746" s="294"/>
      <c r="C2746" s="294"/>
      <c r="D2746" s="294"/>
      <c r="E2746" s="294"/>
      <c r="F2746" s="294"/>
    </row>
    <row r="2747">
      <c r="A2747" s="294" t="s">
        <v>23179</v>
      </c>
      <c r="B2747" s="294"/>
      <c r="C2747" s="294"/>
      <c r="D2747" s="294"/>
      <c r="E2747" s="294"/>
      <c r="F2747" s="294"/>
    </row>
    <row r="2748">
      <c r="A2748" s="294" t="s">
        <v>23180</v>
      </c>
      <c r="B2748" s="294"/>
      <c r="C2748" s="294"/>
      <c r="D2748" s="294"/>
      <c r="E2748" s="294"/>
      <c r="F2748" s="294"/>
    </row>
    <row r="2749">
      <c r="A2749" s="294"/>
      <c r="B2749" s="294"/>
      <c r="C2749" s="294"/>
      <c r="D2749" s="294"/>
      <c r="E2749" s="294"/>
      <c r="F2749" s="294"/>
    </row>
    <row r="2750">
      <c r="A2750" s="294" t="s">
        <v>21312</v>
      </c>
      <c r="B2750" s="294"/>
      <c r="C2750" s="294"/>
      <c r="D2750" s="294"/>
      <c r="E2750" s="294"/>
      <c r="F2750" s="294"/>
    </row>
    <row r="2751">
      <c r="A2751" s="294" t="s">
        <v>23138</v>
      </c>
      <c r="B2751" s="294"/>
      <c r="C2751" s="294"/>
      <c r="D2751" s="294"/>
      <c r="E2751" s="294"/>
      <c r="F2751" s="294"/>
    </row>
    <row r="2752">
      <c r="A2752" s="294" t="s">
        <v>23181</v>
      </c>
      <c r="B2752" s="294"/>
      <c r="C2752" s="294"/>
      <c r="D2752" s="294"/>
      <c r="E2752" s="294"/>
      <c r="F2752" s="294"/>
    </row>
    <row r="2753">
      <c r="A2753" s="294" t="s">
        <v>23182</v>
      </c>
      <c r="B2753" s="294"/>
      <c r="C2753" s="294"/>
      <c r="D2753" s="294"/>
      <c r="E2753" s="294"/>
      <c r="F2753" s="294"/>
    </row>
    <row r="2754">
      <c r="A2754" s="294"/>
      <c r="B2754" s="294"/>
      <c r="C2754" s="294"/>
      <c r="D2754" s="294"/>
      <c r="E2754" s="294"/>
      <c r="F2754" s="294"/>
    </row>
    <row r="2755">
      <c r="A2755" s="294" t="s">
        <v>23007</v>
      </c>
      <c r="B2755" s="294"/>
      <c r="C2755" s="294"/>
      <c r="D2755" s="294"/>
      <c r="E2755" s="294"/>
      <c r="F2755" s="294"/>
    </row>
    <row r="2756">
      <c r="A2756" s="294"/>
      <c r="B2756" s="294"/>
      <c r="C2756" s="294"/>
      <c r="D2756" s="294"/>
      <c r="E2756" s="294"/>
      <c r="F2756" s="294"/>
    </row>
    <row r="2757">
      <c r="A2757" s="294" t="s">
        <v>23183</v>
      </c>
      <c r="B2757" s="294"/>
      <c r="C2757" s="294"/>
      <c r="D2757" s="294"/>
      <c r="E2757" s="294"/>
      <c r="F2757" s="294"/>
    </row>
    <row r="2758">
      <c r="A2758" s="294" t="s">
        <v>23184</v>
      </c>
      <c r="B2758" s="294"/>
      <c r="C2758" s="294"/>
      <c r="D2758" s="294"/>
      <c r="E2758" s="294"/>
      <c r="F2758" s="294"/>
    </row>
    <row r="2759">
      <c r="A2759" s="294" t="s">
        <v>23185</v>
      </c>
      <c r="B2759" s="294"/>
      <c r="C2759" s="294"/>
      <c r="D2759" s="294"/>
      <c r="E2759" s="294"/>
      <c r="F2759" s="294"/>
    </row>
    <row r="2760">
      <c r="A2760" s="294" t="s">
        <v>23186</v>
      </c>
      <c r="B2760" s="294"/>
      <c r="C2760" s="294"/>
      <c r="D2760" s="294"/>
      <c r="E2760" s="294"/>
      <c r="F2760" s="294"/>
    </row>
    <row r="2761">
      <c r="A2761" s="294" t="s">
        <v>23187</v>
      </c>
      <c r="B2761" s="294"/>
      <c r="C2761" s="294"/>
      <c r="D2761" s="294"/>
      <c r="E2761" s="294"/>
      <c r="F2761" s="294"/>
    </row>
    <row r="2762">
      <c r="A2762" s="294" t="s">
        <v>23188</v>
      </c>
      <c r="B2762" s="294"/>
      <c r="C2762" s="294"/>
      <c r="D2762" s="294"/>
      <c r="E2762" s="294"/>
      <c r="F2762" s="294"/>
    </row>
    <row r="2763">
      <c r="A2763" s="294"/>
      <c r="B2763" s="294"/>
      <c r="C2763" s="294"/>
      <c r="D2763" s="294"/>
      <c r="E2763" s="294"/>
      <c r="F2763" s="294"/>
    </row>
    <row r="2764">
      <c r="A2764" s="294"/>
      <c r="B2764" s="294"/>
      <c r="C2764" s="294"/>
      <c r="D2764" s="294"/>
      <c r="E2764" s="294"/>
      <c r="F2764" s="294"/>
    </row>
    <row r="2765">
      <c r="A2765" s="294" t="s">
        <v>22281</v>
      </c>
      <c r="B2765" s="294"/>
      <c r="C2765" s="294"/>
      <c r="D2765" s="294"/>
      <c r="E2765" s="294"/>
      <c r="F2765" s="294"/>
    </row>
    <row r="2766">
      <c r="A2766" s="294"/>
      <c r="B2766" s="294"/>
      <c r="C2766" s="294"/>
      <c r="D2766" s="294"/>
      <c r="E2766" s="294"/>
      <c r="F2766" s="294"/>
    </row>
    <row r="2767">
      <c r="A2767" s="294" t="s">
        <v>23189</v>
      </c>
      <c r="B2767" s="294"/>
      <c r="C2767" s="294"/>
      <c r="D2767" s="294"/>
      <c r="E2767" s="294"/>
      <c r="F2767" s="294"/>
    </row>
    <row r="2768">
      <c r="A2768" s="294" t="s">
        <v>23190</v>
      </c>
      <c r="B2768" s="294"/>
      <c r="C2768" s="294"/>
      <c r="D2768" s="294"/>
      <c r="E2768" s="294"/>
      <c r="F2768" s="294"/>
    </row>
    <row r="2769">
      <c r="A2769" s="294" t="s">
        <v>23191</v>
      </c>
      <c r="B2769" s="294"/>
      <c r="C2769" s="294"/>
      <c r="D2769" s="294"/>
      <c r="E2769" s="294"/>
      <c r="F2769" s="294"/>
    </row>
    <row r="2770">
      <c r="A2770" s="294" t="s">
        <v>23192</v>
      </c>
      <c r="B2770" s="294"/>
      <c r="C2770" s="294"/>
      <c r="D2770" s="294"/>
      <c r="E2770" s="294"/>
      <c r="F2770" s="294"/>
    </row>
    <row r="2771">
      <c r="A2771" s="294" t="s">
        <v>23193</v>
      </c>
      <c r="B2771" s="294"/>
      <c r="C2771" s="294"/>
      <c r="D2771" s="294"/>
      <c r="E2771" s="294"/>
      <c r="F2771" s="294"/>
    </row>
    <row r="2772">
      <c r="A2772" s="294" t="s">
        <v>23194</v>
      </c>
      <c r="B2772" s="294"/>
      <c r="C2772" s="294"/>
      <c r="D2772" s="294"/>
      <c r="E2772" s="294"/>
      <c r="F2772" s="294"/>
    </row>
    <row r="2773">
      <c r="A2773" s="294"/>
      <c r="B2773" s="294"/>
      <c r="C2773" s="294"/>
      <c r="D2773" s="294"/>
      <c r="E2773" s="294"/>
      <c r="F2773" s="294"/>
    </row>
    <row r="2774">
      <c r="A2774" s="294" t="s">
        <v>23029</v>
      </c>
      <c r="B2774" s="294"/>
      <c r="C2774" s="294"/>
      <c r="D2774" s="294"/>
      <c r="E2774" s="294"/>
      <c r="F2774" s="294"/>
    </row>
    <row r="2775">
      <c r="A2775" s="294" t="s">
        <v>23195</v>
      </c>
      <c r="B2775" s="294"/>
      <c r="C2775" s="294"/>
      <c r="D2775" s="294"/>
      <c r="E2775" s="294"/>
      <c r="F2775" s="294"/>
    </row>
    <row r="2776">
      <c r="A2776" s="294" t="s">
        <v>23196</v>
      </c>
      <c r="B2776" s="294"/>
      <c r="C2776" s="294"/>
      <c r="D2776" s="294"/>
      <c r="E2776" s="294"/>
      <c r="F2776" s="294"/>
    </row>
    <row r="2777">
      <c r="A2777" s="294"/>
      <c r="B2777" s="294"/>
      <c r="C2777" s="294"/>
      <c r="D2777" s="294"/>
      <c r="E2777" s="294"/>
      <c r="F2777" s="294"/>
    </row>
    <row r="2778">
      <c r="A2778" s="294" t="s">
        <v>23197</v>
      </c>
      <c r="B2778" s="294"/>
      <c r="C2778" s="294"/>
      <c r="D2778" s="294"/>
      <c r="E2778" s="294"/>
      <c r="F2778" s="294"/>
    </row>
    <row r="2779">
      <c r="A2779" s="294" t="s">
        <v>23198</v>
      </c>
      <c r="B2779" s="294"/>
      <c r="C2779" s="294"/>
      <c r="D2779" s="294"/>
      <c r="E2779" s="294"/>
      <c r="F2779" s="294"/>
    </row>
    <row r="2780">
      <c r="A2780" s="294" t="s">
        <v>23199</v>
      </c>
      <c r="B2780" s="294"/>
      <c r="C2780" s="294"/>
      <c r="D2780" s="294"/>
      <c r="E2780" s="294"/>
      <c r="F2780" s="294"/>
    </row>
    <row r="2781">
      <c r="A2781" s="294" t="s">
        <v>23200</v>
      </c>
      <c r="B2781" s="294"/>
      <c r="C2781" s="294"/>
      <c r="D2781" s="294"/>
      <c r="E2781" s="294"/>
      <c r="F2781" s="294"/>
    </row>
    <row r="2782">
      <c r="A2782" s="294"/>
      <c r="B2782" s="294"/>
      <c r="C2782" s="294"/>
      <c r="D2782" s="294"/>
      <c r="E2782" s="294"/>
      <c r="F2782" s="294"/>
    </row>
    <row r="2783">
      <c r="A2783" s="294" t="s">
        <v>23201</v>
      </c>
      <c r="B2783" s="294"/>
      <c r="C2783" s="294"/>
      <c r="D2783" s="294"/>
      <c r="E2783" s="294"/>
      <c r="F2783" s="294"/>
    </row>
    <row r="2784">
      <c r="A2784" s="294" t="s">
        <v>23202</v>
      </c>
      <c r="B2784" s="294"/>
      <c r="C2784" s="294"/>
      <c r="D2784" s="294"/>
      <c r="E2784" s="294"/>
      <c r="F2784" s="294"/>
    </row>
    <row r="2785">
      <c r="A2785" s="294"/>
      <c r="B2785" s="294"/>
      <c r="C2785" s="294"/>
      <c r="D2785" s="294"/>
      <c r="E2785" s="294"/>
      <c r="F2785" s="294"/>
    </row>
    <row r="2786">
      <c r="A2786" s="294" t="s">
        <v>23203</v>
      </c>
      <c r="B2786" s="294"/>
      <c r="C2786" s="294"/>
      <c r="D2786" s="294"/>
      <c r="E2786" s="294"/>
      <c r="F2786" s="294"/>
    </row>
    <row r="2787">
      <c r="A2787" s="294" t="s">
        <v>23204</v>
      </c>
      <c r="B2787" s="294"/>
      <c r="C2787" s="294"/>
      <c r="D2787" s="294"/>
      <c r="E2787" s="294"/>
      <c r="F2787" s="294"/>
    </row>
    <row r="2788">
      <c r="A2788" s="294" t="s">
        <v>23205</v>
      </c>
      <c r="B2788" s="294"/>
      <c r="C2788" s="294"/>
      <c r="D2788" s="294"/>
      <c r="E2788" s="294"/>
      <c r="F2788" s="294"/>
    </row>
    <row r="2789">
      <c r="A2789" s="294" t="s">
        <v>23206</v>
      </c>
      <c r="B2789" s="294"/>
      <c r="C2789" s="294"/>
      <c r="D2789" s="294"/>
      <c r="E2789" s="294"/>
      <c r="F2789" s="294"/>
    </row>
    <row r="2790">
      <c r="A2790" s="294"/>
      <c r="B2790" s="294"/>
      <c r="C2790" s="294"/>
      <c r="D2790" s="294"/>
      <c r="E2790" s="294"/>
      <c r="F2790" s="294"/>
    </row>
    <row r="2791">
      <c r="A2791" s="294" t="s">
        <v>21442</v>
      </c>
      <c r="B2791" s="294"/>
      <c r="C2791" s="294"/>
      <c r="D2791" s="294"/>
      <c r="E2791" s="294"/>
      <c r="F2791" s="294"/>
    </row>
    <row r="2792">
      <c r="A2792" s="294" t="s">
        <v>23207</v>
      </c>
      <c r="B2792" s="294"/>
      <c r="C2792" s="294"/>
      <c r="D2792" s="294"/>
      <c r="E2792" s="294"/>
      <c r="F2792" s="294"/>
    </row>
    <row r="2793">
      <c r="A2793" s="294" t="s">
        <v>23208</v>
      </c>
      <c r="B2793" s="294"/>
      <c r="C2793" s="294"/>
      <c r="D2793" s="294"/>
      <c r="E2793" s="294"/>
      <c r="F2793" s="294"/>
    </row>
    <row r="2794">
      <c r="A2794" s="294" t="s">
        <v>23209</v>
      </c>
      <c r="B2794" s="294"/>
      <c r="C2794" s="294"/>
      <c r="D2794" s="294"/>
      <c r="E2794" s="294"/>
      <c r="F2794" s="294"/>
    </row>
    <row r="2795">
      <c r="A2795" s="294" t="s">
        <v>23210</v>
      </c>
      <c r="B2795" s="294"/>
      <c r="C2795" s="294"/>
      <c r="D2795" s="294"/>
      <c r="E2795" s="294"/>
      <c r="F2795" s="294"/>
    </row>
    <row r="2796">
      <c r="A2796" s="294" t="s">
        <v>23211</v>
      </c>
      <c r="B2796" s="294"/>
      <c r="C2796" s="294"/>
      <c r="D2796" s="294"/>
      <c r="E2796" s="294"/>
      <c r="F2796" s="294"/>
    </row>
    <row r="2797">
      <c r="A2797" s="294" t="s">
        <v>22873</v>
      </c>
      <c r="B2797" s="294"/>
      <c r="C2797" s="294"/>
      <c r="D2797" s="294"/>
      <c r="E2797" s="294"/>
      <c r="F2797" s="294"/>
    </row>
    <row r="2798">
      <c r="A2798" s="294" t="str">
        <f>-Netra prakṣālana with Triphala kvātha, Darvi, Nimba</f>
        <v>#ERROR!</v>
      </c>
      <c r="B2798" s="294"/>
      <c r="C2798" s="294"/>
      <c r="D2798" s="294"/>
      <c r="E2798" s="294"/>
      <c r="F2798" s="294"/>
    </row>
    <row r="2799">
      <c r="A2799" s="294" t="str">
        <f>ARRAY_CONSTRAIN(ARRAYFORMULA(-Anjana with krimighna properties), 1, 1)</f>
        <v>#ERROR!</v>
      </c>
      <c r="B2799" s="294"/>
      <c r="C2799" s="294"/>
      <c r="D2799" s="294"/>
      <c r="E2799" s="294"/>
      <c r="F2799" s="294"/>
    </row>
    <row r="2800">
      <c r="A2800" s="294" t="str">
        <f>ARRAY_CONSTRAIN(ARRAYFORMULA(-Nasya with tikta rasa dravyas), 1, 1)</f>
        <v>#ERROR!</v>
      </c>
      <c r="B2800" s="294"/>
      <c r="C2800" s="294"/>
      <c r="D2800" s="294"/>
      <c r="E2800" s="294"/>
      <c r="F2800" s="294"/>
    </row>
    <row r="2801">
      <c r="A2801" s="294" t="str">
        <f>-Lepa(paste) of Nimba, Haridra, Triphala on eyelids</f>
        <v>#ERROR!</v>
      </c>
      <c r="B2801" s="294"/>
      <c r="C2801" s="294"/>
      <c r="D2801" s="294"/>
      <c r="E2801" s="294"/>
      <c r="F2801" s="294"/>
    </row>
    <row r="2802">
      <c r="A2802" s="294"/>
      <c r="B2802" s="294"/>
      <c r="C2802" s="294"/>
      <c r="D2802" s="294"/>
      <c r="E2802" s="294"/>
      <c r="F2802" s="294"/>
    </row>
    <row r="2803">
      <c r="A2803" s="294"/>
      <c r="B2803" s="294"/>
      <c r="C2803" s="294"/>
      <c r="D2803" s="294"/>
      <c r="E2803" s="294"/>
      <c r="F2803" s="294"/>
    </row>
    <row r="2804">
      <c r="A2804" s="294" t="s">
        <v>23212</v>
      </c>
      <c r="B2804" s="294"/>
      <c r="C2804" s="294"/>
      <c r="D2804" s="294"/>
      <c r="E2804" s="294"/>
      <c r="F2804" s="294"/>
    </row>
    <row r="2805">
      <c r="A2805" s="294"/>
      <c r="B2805" s="294"/>
      <c r="C2805" s="294"/>
      <c r="D2805" s="294"/>
      <c r="E2805" s="294"/>
      <c r="F2805" s="294"/>
    </row>
    <row r="2806">
      <c r="A2806" s="294" t="s">
        <v>23213</v>
      </c>
      <c r="B2806" s="294"/>
      <c r="C2806" s="294"/>
      <c r="D2806" s="294"/>
      <c r="E2806" s="294"/>
      <c r="F2806" s="294"/>
    </row>
    <row r="2807">
      <c r="A2807" s="294" t="s">
        <v>23214</v>
      </c>
      <c r="B2807" s="294"/>
      <c r="C2807" s="294"/>
      <c r="D2807" s="294"/>
      <c r="E2807" s="294"/>
      <c r="F2807" s="294"/>
    </row>
    <row r="2808">
      <c r="A2808" s="294" t="s">
        <v>23215</v>
      </c>
      <c r="B2808" s="294"/>
      <c r="C2808" s="294"/>
      <c r="D2808" s="294"/>
      <c r="E2808" s="294"/>
      <c r="F2808" s="294"/>
    </row>
    <row r="2809">
      <c r="A2809" s="294" t="s">
        <v>23216</v>
      </c>
      <c r="B2809" s="294"/>
      <c r="C2809" s="294"/>
      <c r="D2809" s="294"/>
      <c r="E2809" s="294"/>
      <c r="F2809" s="294"/>
    </row>
    <row r="2810">
      <c r="A2810" s="294" t="s">
        <v>23217</v>
      </c>
      <c r="B2810" s="294"/>
      <c r="C2810" s="294"/>
      <c r="D2810" s="294"/>
      <c r="E2810" s="294"/>
      <c r="F2810" s="294"/>
    </row>
    <row r="2811">
      <c r="A2811" s="294" t="s">
        <v>23218</v>
      </c>
      <c r="B2811" s="294"/>
      <c r="C2811" s="294"/>
      <c r="D2811" s="294"/>
      <c r="E2811" s="294"/>
      <c r="F2811" s="294"/>
    </row>
    <row r="2812">
      <c r="A2812" s="294" t="str">
        <f t="array" ref="A2812">-Triphala + honey</f>
        <v>#NAME?</v>
      </c>
      <c r="B2812" s="294"/>
      <c r="C2812" s="294"/>
      <c r="D2812" s="294"/>
      <c r="E2812" s="294"/>
      <c r="F2812" s="294"/>
    </row>
    <row r="2813">
      <c r="A2813" s="294" t="str">
        <f t="array" ref="A2813">-Kāsīsa + Saindhava + honey</f>
        <v>#NAME?</v>
      </c>
      <c r="B2813" s="294"/>
      <c r="C2813" s="294"/>
      <c r="D2813" s="294"/>
      <c r="E2813" s="294"/>
      <c r="F2813" s="294"/>
    </row>
    <row r="2814">
      <c r="A2814" s="294" t="s">
        <v>23219</v>
      </c>
      <c r="B2814" s="294"/>
      <c r="C2814" s="294"/>
      <c r="D2814" s="294"/>
      <c r="E2814" s="294"/>
      <c r="F2814" s="294"/>
    </row>
    <row r="2815">
      <c r="A2815" s="294" t="s">
        <v>23220</v>
      </c>
      <c r="B2815" s="294"/>
      <c r="C2815" s="294"/>
      <c r="D2815" s="294"/>
      <c r="E2815" s="294"/>
      <c r="F2815" s="294"/>
    </row>
    <row r="2816">
      <c r="A2816" s="294" t="str">
        <f>-with Triphala, Darvi, Nimba kvātha</f>
        <v>#ERROR!</v>
      </c>
      <c r="B2816" s="294"/>
      <c r="C2816" s="294"/>
      <c r="D2816" s="294"/>
      <c r="E2816" s="294"/>
      <c r="F2816" s="294"/>
    </row>
    <row r="2817">
      <c r="A2817" s="294" t="s">
        <v>23221</v>
      </c>
      <c r="B2817" s="294"/>
      <c r="C2817" s="294"/>
      <c r="D2817" s="294"/>
      <c r="E2817" s="294"/>
      <c r="F2817" s="294"/>
    </row>
    <row r="2818">
      <c r="A2818" s="294" t="s">
        <v>23222</v>
      </c>
      <c r="B2818" s="294"/>
      <c r="C2818" s="294"/>
      <c r="D2818" s="294"/>
      <c r="E2818" s="294"/>
      <c r="F2818" s="294"/>
    </row>
    <row r="2819">
      <c r="A2819" s="294" t="str">
        <f>ARRAY_CONSTRAIN(ARRAYFORMULA(-lekhana karma if granthi becomes pakva(matured) and obstructive), 1, 1)</f>
        <v>#ERROR!</v>
      </c>
      <c r="B2819" s="294"/>
      <c r="C2819" s="294"/>
      <c r="D2819" s="294"/>
      <c r="E2819" s="294"/>
      <c r="F2819" s="294"/>
    </row>
    <row r="2820">
      <c r="A2820" s="294" t="s">
        <v>23223</v>
      </c>
      <c r="B2820" s="294"/>
      <c r="C2820" s="294"/>
      <c r="D2820" s="294"/>
      <c r="E2820" s="294"/>
      <c r="F2820" s="294"/>
    </row>
    <row r="2821">
      <c r="A2821" s="294" t="s">
        <v>23224</v>
      </c>
      <c r="B2821" s="294"/>
      <c r="C2821" s="294"/>
      <c r="D2821" s="294"/>
      <c r="E2821" s="294"/>
      <c r="F2821" s="294"/>
    </row>
    <row r="2822">
      <c r="A2822" s="294" t="s">
        <v>23225</v>
      </c>
      <c r="B2822" s="294"/>
      <c r="C2822" s="294"/>
      <c r="D2822" s="294"/>
      <c r="E2822" s="294"/>
      <c r="F2822" s="294"/>
    </row>
    <row r="2823">
      <c r="A2823" s="294" t="str">
        <f>-Charaka Samhita, Chikitsa Sthana(Krimi Chikitsa)</f>
        <v>#ERROR!</v>
      </c>
      <c r="B2823" s="294"/>
      <c r="C2823" s="294"/>
      <c r="D2823" s="294"/>
      <c r="E2823" s="294"/>
      <c r="F2823" s="294"/>
    </row>
    <row r="2824">
      <c r="A2824" s="294" t="str">
        <f>ARRAY_CONSTRAIN(ARRAYFORMULA(-Bhaishajya Ratnavali – Krimi Chikitsa chapter), 1, 1)</f>
        <v>#ERROR!</v>
      </c>
      <c r="B2824" s="294"/>
      <c r="C2824" s="294"/>
      <c r="D2824" s="294"/>
      <c r="E2824" s="294"/>
      <c r="F2824" s="294"/>
    </row>
    <row r="2825">
      <c r="A2825" s="294"/>
      <c r="B2825" s="294"/>
      <c r="C2825" s="294"/>
      <c r="D2825" s="294"/>
      <c r="E2825" s="294"/>
      <c r="F2825" s="294"/>
    </row>
    <row r="2826">
      <c r="A2826" s="294"/>
      <c r="B2826" s="294"/>
      <c r="C2826" s="294"/>
      <c r="D2826" s="294"/>
      <c r="E2826" s="294"/>
      <c r="F2826" s="294"/>
    </row>
    <row r="2827">
      <c r="A2827" s="294" t="s">
        <v>21312</v>
      </c>
      <c r="B2827" s="294"/>
      <c r="C2827" s="294"/>
      <c r="D2827" s="294"/>
      <c r="E2827" s="294"/>
      <c r="F2827" s="294"/>
    </row>
    <row r="2828">
      <c r="A2828" s="294" t="s">
        <v>23226</v>
      </c>
      <c r="B2828" s="294"/>
      <c r="C2828" s="294"/>
      <c r="D2828" s="294"/>
      <c r="E2828" s="294"/>
      <c r="F2828" s="294"/>
    </row>
    <row r="2829">
      <c r="A2829" s="294" t="s">
        <v>21618</v>
      </c>
      <c r="B2829" s="294"/>
      <c r="C2829" s="294"/>
      <c r="D2829" s="294"/>
      <c r="E2829" s="294"/>
      <c r="F2829" s="294"/>
    </row>
    <row r="2830">
      <c r="A2830" s="294" t="s">
        <v>23227</v>
      </c>
      <c r="B2830" s="294"/>
      <c r="C2830" s="294"/>
      <c r="D2830" s="294"/>
      <c r="E2830" s="294"/>
      <c r="F2830" s="294"/>
    </row>
    <row r="2831">
      <c r="A2831" s="294"/>
      <c r="B2831" s="294"/>
      <c r="C2831" s="294"/>
      <c r="D2831" s="294"/>
      <c r="E2831" s="294"/>
      <c r="F2831" s="294"/>
    </row>
    <row r="2832">
      <c r="A2832" s="294" t="s">
        <v>23228</v>
      </c>
      <c r="B2832" s="294"/>
      <c r="C2832" s="294"/>
      <c r="D2832" s="294"/>
      <c r="E2832" s="294"/>
      <c r="F2832" s="294"/>
    </row>
    <row r="2833">
      <c r="A2833" s="294" t="s">
        <v>23229</v>
      </c>
      <c r="B2833" s="294"/>
      <c r="C2833" s="294"/>
      <c r="D2833" s="294"/>
      <c r="E2833" s="294"/>
      <c r="F2833" s="294"/>
    </row>
    <row r="2834">
      <c r="A2834" s="294"/>
      <c r="B2834" s="294"/>
      <c r="C2834" s="294"/>
      <c r="D2834" s="294"/>
      <c r="E2834" s="294"/>
      <c r="F2834" s="294"/>
    </row>
    <row r="2835">
      <c r="A2835" s="294" t="s">
        <v>23230</v>
      </c>
      <c r="B2835" s="294"/>
      <c r="C2835" s="294"/>
      <c r="D2835" s="294"/>
      <c r="E2835" s="294"/>
      <c r="F2835" s="294"/>
    </row>
    <row r="2836">
      <c r="A2836" s="294" t="s">
        <v>23231</v>
      </c>
      <c r="B2836" s="294"/>
      <c r="C2836" s="294"/>
      <c r="D2836" s="294"/>
      <c r="E2836" s="294"/>
      <c r="F2836" s="294"/>
    </row>
    <row r="2837">
      <c r="A2837" s="294" t="s">
        <v>23232</v>
      </c>
      <c r="B2837" s="294"/>
      <c r="C2837" s="294"/>
      <c r="D2837" s="294"/>
      <c r="E2837" s="294"/>
      <c r="F2837" s="294"/>
    </row>
    <row r="2838">
      <c r="A2838" s="294" t="s">
        <v>23233</v>
      </c>
      <c r="B2838" s="294"/>
      <c r="C2838" s="294"/>
      <c r="D2838" s="294"/>
      <c r="E2838" s="294"/>
      <c r="F2838" s="294"/>
    </row>
    <row r="2839">
      <c r="A2839" s="294" t="s">
        <v>23234</v>
      </c>
      <c r="B2839" s="294"/>
      <c r="C2839" s="294"/>
      <c r="D2839" s="294"/>
      <c r="E2839" s="294"/>
      <c r="F2839" s="294"/>
    </row>
    <row r="2840">
      <c r="A2840" s="294" t="s">
        <v>23235</v>
      </c>
      <c r="B2840" s="294"/>
      <c r="C2840" s="294"/>
      <c r="D2840" s="294"/>
      <c r="E2840" s="294"/>
      <c r="F2840" s="294"/>
    </row>
    <row r="2841">
      <c r="A2841" s="294" t="s">
        <v>23236</v>
      </c>
      <c r="B2841" s="294"/>
      <c r="C2841" s="294"/>
      <c r="D2841" s="294"/>
      <c r="E2841" s="294"/>
      <c r="F2841" s="294"/>
    </row>
    <row r="2842">
      <c r="A2842" s="294" t="s">
        <v>23237</v>
      </c>
      <c r="B2842" s="294"/>
      <c r="C2842" s="294"/>
      <c r="D2842" s="294"/>
      <c r="E2842" s="294"/>
      <c r="F2842" s="294"/>
    </row>
    <row r="2843">
      <c r="A2843" s="294"/>
      <c r="B2843" s="294"/>
      <c r="C2843" s="294"/>
      <c r="D2843" s="294"/>
      <c r="E2843" s="294"/>
      <c r="F2843" s="294"/>
    </row>
    <row r="2844">
      <c r="A2844" s="294"/>
      <c r="B2844" s="294"/>
      <c r="C2844" s="294"/>
      <c r="D2844" s="294"/>
      <c r="E2844" s="294"/>
      <c r="F2844" s="294"/>
    </row>
    <row r="2845">
      <c r="A2845" s="294" t="s">
        <v>22523</v>
      </c>
      <c r="B2845" s="294"/>
      <c r="C2845" s="294"/>
      <c r="D2845" s="294"/>
      <c r="E2845" s="294"/>
      <c r="F2845" s="294"/>
    </row>
    <row r="2846">
      <c r="A2846" s="294" t="s">
        <v>23238</v>
      </c>
      <c r="B2846" s="294"/>
      <c r="C2846" s="294"/>
      <c r="D2846" s="294"/>
      <c r="E2846" s="294"/>
      <c r="F2846" s="294"/>
    </row>
    <row r="2847">
      <c r="A2847" s="294"/>
      <c r="B2847" s="294"/>
      <c r="C2847" s="294"/>
      <c r="D2847" s="294"/>
      <c r="E2847" s="294"/>
      <c r="F2847" s="294"/>
    </row>
    <row r="2848">
      <c r="A2848" s="294" t="s">
        <v>23239</v>
      </c>
      <c r="B2848" s="294"/>
      <c r="C2848" s="294"/>
      <c r="D2848" s="294"/>
      <c r="E2848" s="294"/>
      <c r="F2848" s="294"/>
    </row>
    <row r="2849">
      <c r="A2849" s="294" t="s">
        <v>21736</v>
      </c>
      <c r="B2849" s="294"/>
      <c r="C2849" s="294"/>
      <c r="D2849" s="294"/>
      <c r="E2849" s="294"/>
      <c r="F2849" s="294"/>
    </row>
    <row r="2850">
      <c r="A2850" s="294" t="s">
        <v>23240</v>
      </c>
      <c r="B2850" s="294"/>
      <c r="C2850" s="294"/>
      <c r="D2850" s="294"/>
      <c r="E2850" s="294"/>
      <c r="F2850" s="294"/>
    </row>
    <row r="2851">
      <c r="A2851" s="294" t="s">
        <v>23241</v>
      </c>
      <c r="B2851" s="294"/>
      <c r="C2851" s="294"/>
      <c r="D2851" s="294"/>
      <c r="E2851" s="294"/>
      <c r="F2851" s="294"/>
    </row>
    <row r="2852">
      <c r="A2852" s="294" t="s">
        <v>23242</v>
      </c>
      <c r="B2852" s="294"/>
      <c r="C2852" s="294"/>
      <c r="D2852" s="294"/>
      <c r="E2852" s="294"/>
      <c r="F2852" s="294"/>
    </row>
    <row r="2853">
      <c r="A2853" s="294" t="s">
        <v>23243</v>
      </c>
      <c r="B2853" s="294"/>
      <c r="C2853" s="294"/>
      <c r="D2853" s="294"/>
      <c r="E2853" s="294"/>
      <c r="F2853" s="294"/>
    </row>
    <row r="2854">
      <c r="A2854" s="294" t="s">
        <v>23244</v>
      </c>
      <c r="B2854" s="294"/>
      <c r="C2854" s="294"/>
      <c r="D2854" s="294"/>
      <c r="E2854" s="294"/>
      <c r="F2854" s="294"/>
    </row>
    <row r="2855">
      <c r="A2855" s="294" t="s">
        <v>23245</v>
      </c>
      <c r="B2855" s="294"/>
      <c r="C2855" s="294"/>
      <c r="D2855" s="294"/>
      <c r="E2855" s="294"/>
      <c r="F2855" s="294"/>
    </row>
    <row r="2856">
      <c r="A2856" s="294"/>
      <c r="B2856" s="294"/>
      <c r="C2856" s="294"/>
      <c r="D2856" s="294"/>
      <c r="E2856" s="294"/>
      <c r="F2856" s="294"/>
    </row>
    <row r="2857">
      <c r="A2857" s="294"/>
      <c r="B2857" s="294"/>
      <c r="C2857" s="294"/>
      <c r="D2857" s="294"/>
      <c r="E2857" s="294"/>
      <c r="F2857" s="294"/>
    </row>
    <row r="2858">
      <c r="A2858" s="294" t="s">
        <v>22530</v>
      </c>
      <c r="B2858" s="294"/>
      <c r="C2858" s="294"/>
      <c r="D2858" s="294"/>
      <c r="E2858" s="294"/>
      <c r="F2858" s="294"/>
    </row>
    <row r="2859">
      <c r="A2859" s="294" t="s">
        <v>22618</v>
      </c>
      <c r="B2859" s="294"/>
      <c r="C2859" s="294"/>
      <c r="D2859" s="294"/>
      <c r="E2859" s="294"/>
      <c r="F2859" s="294"/>
    </row>
    <row r="2860">
      <c r="A2860" s="294"/>
      <c r="B2860" s="294"/>
      <c r="C2860" s="294"/>
      <c r="D2860" s="294"/>
      <c r="E2860" s="294"/>
      <c r="F2860" s="294"/>
    </row>
    <row r="2861">
      <c r="A2861" s="294" t="s">
        <v>23246</v>
      </c>
      <c r="B2861" s="294"/>
      <c r="C2861" s="294"/>
      <c r="D2861" s="294"/>
      <c r="E2861" s="294"/>
      <c r="F2861" s="294"/>
    </row>
    <row r="2862">
      <c r="A2862" s="294" t="s">
        <v>23247</v>
      </c>
      <c r="B2862" s="294"/>
      <c r="C2862" s="294"/>
      <c r="D2862" s="294"/>
      <c r="E2862" s="294"/>
      <c r="F2862" s="294"/>
    </row>
    <row r="2863">
      <c r="A2863" s="294" t="s">
        <v>23248</v>
      </c>
      <c r="B2863" s="294"/>
      <c r="C2863" s="294"/>
      <c r="D2863" s="294"/>
      <c r="E2863" s="294"/>
      <c r="F2863" s="294"/>
    </row>
    <row r="2864">
      <c r="A2864" s="294" t="s">
        <v>23249</v>
      </c>
      <c r="B2864" s="294"/>
      <c r="C2864" s="294"/>
      <c r="D2864" s="294"/>
      <c r="E2864" s="294"/>
      <c r="F2864" s="294"/>
    </row>
    <row r="2865">
      <c r="A2865" s="294" t="s">
        <v>23250</v>
      </c>
      <c r="B2865" s="294"/>
      <c r="C2865" s="294"/>
      <c r="D2865" s="294"/>
      <c r="E2865" s="294"/>
      <c r="F2865" s="294"/>
    </row>
    <row r="2866">
      <c r="A2866" s="294" t="s">
        <v>23244</v>
      </c>
      <c r="B2866" s="294"/>
      <c r="C2866" s="294"/>
      <c r="D2866" s="294"/>
      <c r="E2866" s="294"/>
      <c r="F2866" s="294"/>
    </row>
    <row r="2867">
      <c r="A2867" s="294" t="s">
        <v>23251</v>
      </c>
      <c r="B2867" s="294"/>
      <c r="C2867" s="294"/>
      <c r="D2867" s="294"/>
      <c r="E2867" s="294"/>
      <c r="F2867" s="294"/>
    </row>
    <row r="2868">
      <c r="A2868" s="294" t="s">
        <v>23252</v>
      </c>
      <c r="B2868" s="294"/>
      <c r="C2868" s="294"/>
      <c r="D2868" s="294"/>
      <c r="E2868" s="294"/>
      <c r="F2868" s="294"/>
    </row>
    <row r="2869">
      <c r="A2869" s="294" t="s">
        <v>23253</v>
      </c>
      <c r="B2869" s="294"/>
      <c r="C2869" s="294"/>
      <c r="D2869" s="294"/>
      <c r="E2869" s="294"/>
      <c r="F2869" s="294"/>
    </row>
    <row r="2870">
      <c r="A2870" s="294"/>
      <c r="B2870" s="294"/>
      <c r="C2870" s="294"/>
      <c r="D2870" s="294"/>
      <c r="E2870" s="294"/>
      <c r="F2870" s="294"/>
    </row>
    <row r="2871">
      <c r="A2871" s="294" t="s">
        <v>21292</v>
      </c>
      <c r="B2871" s="294"/>
      <c r="C2871" s="294"/>
      <c r="D2871" s="294"/>
      <c r="E2871" s="294"/>
      <c r="F2871" s="294"/>
    </row>
    <row r="2872">
      <c r="A2872" s="294"/>
      <c r="B2872" s="294"/>
      <c r="C2872" s="294"/>
      <c r="D2872" s="294"/>
      <c r="E2872" s="294"/>
      <c r="F2872" s="294"/>
    </row>
    <row r="2873">
      <c r="A2873" s="294" t="s">
        <v>23254</v>
      </c>
      <c r="B2873" s="294"/>
      <c r="C2873" s="294"/>
      <c r="D2873" s="294"/>
      <c r="E2873" s="294"/>
      <c r="F2873" s="294"/>
    </row>
    <row r="2874">
      <c r="A2874" s="294" t="s">
        <v>23255</v>
      </c>
      <c r="B2874" s="294"/>
      <c r="C2874" s="294"/>
      <c r="D2874" s="294"/>
      <c r="E2874" s="294"/>
      <c r="F2874" s="294"/>
    </row>
    <row r="2875">
      <c r="A2875" s="294" t="s">
        <v>23256</v>
      </c>
      <c r="B2875" s="294"/>
      <c r="C2875" s="294"/>
      <c r="D2875" s="294"/>
      <c r="E2875" s="294"/>
      <c r="F2875" s="294"/>
    </row>
    <row r="2876">
      <c r="A2876" s="294" t="s">
        <v>23257</v>
      </c>
      <c r="B2876" s="294"/>
      <c r="C2876" s="294"/>
      <c r="D2876" s="294"/>
      <c r="E2876" s="294"/>
      <c r="F2876" s="294"/>
    </row>
    <row r="2877">
      <c r="A2877" s="294" t="s">
        <v>23258</v>
      </c>
      <c r="B2877" s="294"/>
      <c r="C2877" s="294"/>
      <c r="D2877" s="294"/>
      <c r="E2877" s="294"/>
      <c r="F2877" s="294"/>
    </row>
    <row r="2878">
      <c r="A2878" s="294" t="s">
        <v>23259</v>
      </c>
      <c r="B2878" s="294"/>
      <c r="C2878" s="294"/>
      <c r="D2878" s="294"/>
      <c r="E2878" s="294"/>
      <c r="F2878" s="294"/>
    </row>
    <row r="2879">
      <c r="A2879" s="294" t="s">
        <v>23260</v>
      </c>
      <c r="B2879" s="294"/>
      <c r="C2879" s="294"/>
      <c r="D2879" s="294"/>
      <c r="E2879" s="294"/>
      <c r="F2879" s="294"/>
    </row>
    <row r="2880">
      <c r="A2880" s="294" t="s">
        <v>23261</v>
      </c>
      <c r="B2880" s="294"/>
      <c r="C2880" s="294"/>
      <c r="D2880" s="294"/>
      <c r="E2880" s="294"/>
      <c r="F2880" s="294"/>
    </row>
    <row r="2881">
      <c r="A2881" s="294" t="s">
        <v>23262</v>
      </c>
      <c r="B2881" s="294"/>
      <c r="C2881" s="294"/>
      <c r="D2881" s="294"/>
      <c r="E2881" s="294"/>
      <c r="F2881" s="294"/>
    </row>
    <row r="2882">
      <c r="A2882" s="294"/>
      <c r="B2882" s="294"/>
      <c r="C2882" s="294"/>
      <c r="D2882" s="294"/>
      <c r="E2882" s="294"/>
      <c r="F2882" s="294"/>
    </row>
    <row r="2883">
      <c r="A2883" s="294"/>
      <c r="B2883" s="294"/>
      <c r="C2883" s="294"/>
      <c r="D2883" s="294"/>
      <c r="E2883" s="294"/>
      <c r="F2883" s="294"/>
    </row>
    <row r="2884">
      <c r="A2884" s="294" t="s">
        <v>21760</v>
      </c>
      <c r="B2884" s="294"/>
      <c r="C2884" s="294"/>
      <c r="D2884" s="294"/>
      <c r="E2884" s="294"/>
      <c r="F2884" s="294"/>
    </row>
    <row r="2885">
      <c r="A2885" s="294"/>
      <c r="B2885" s="294"/>
      <c r="C2885" s="294"/>
      <c r="D2885" s="294"/>
      <c r="E2885" s="294"/>
      <c r="F2885" s="294"/>
    </row>
    <row r="2886">
      <c r="A2886" s="294" t="s">
        <v>22811</v>
      </c>
      <c r="B2886" s="294"/>
      <c r="C2886" s="294"/>
      <c r="D2886" s="294"/>
      <c r="E2886" s="294"/>
      <c r="F2886" s="294"/>
    </row>
    <row r="2887">
      <c r="A2887" s="294" t="s">
        <v>23263</v>
      </c>
      <c r="B2887" s="294"/>
      <c r="C2887" s="294"/>
      <c r="D2887" s="294"/>
      <c r="E2887" s="294"/>
      <c r="F2887" s="294"/>
    </row>
    <row r="2888">
      <c r="A2888" s="294" t="s">
        <v>23264</v>
      </c>
      <c r="B2888" s="294"/>
      <c r="C2888" s="294"/>
      <c r="D2888" s="294"/>
      <c r="E2888" s="294"/>
      <c r="F2888" s="294"/>
    </row>
    <row r="2889">
      <c r="A2889" s="294" t="s">
        <v>23265</v>
      </c>
      <c r="B2889" s="294"/>
      <c r="C2889" s="294"/>
      <c r="D2889" s="294"/>
      <c r="E2889" s="294"/>
      <c r="F2889" s="294"/>
    </row>
    <row r="2890">
      <c r="A2890" s="294" t="s">
        <v>23266</v>
      </c>
      <c r="B2890" s="294"/>
      <c r="C2890" s="294"/>
      <c r="D2890" s="294"/>
      <c r="E2890" s="294"/>
      <c r="F2890" s="294"/>
    </row>
    <row r="2891">
      <c r="A2891" s="294" t="s">
        <v>23267</v>
      </c>
      <c r="B2891" s="294"/>
      <c r="C2891" s="294"/>
      <c r="D2891" s="294"/>
      <c r="E2891" s="294"/>
      <c r="F2891" s="294"/>
    </row>
    <row r="2892">
      <c r="A2892" s="294" t="s">
        <v>23268</v>
      </c>
      <c r="B2892" s="294"/>
      <c r="C2892" s="294"/>
      <c r="D2892" s="294"/>
      <c r="E2892" s="294"/>
      <c r="F2892" s="294"/>
    </row>
    <row r="2893">
      <c r="A2893" s="294" t="s">
        <v>23269</v>
      </c>
      <c r="B2893" s="294"/>
      <c r="C2893" s="294"/>
      <c r="D2893" s="294"/>
      <c r="E2893" s="294"/>
      <c r="F2893" s="294"/>
    </row>
    <row r="2894">
      <c r="A2894" s="294" t="s">
        <v>23270</v>
      </c>
      <c r="B2894" s="294"/>
      <c r="C2894" s="294"/>
      <c r="D2894" s="294"/>
      <c r="E2894" s="294"/>
      <c r="F2894" s="294"/>
    </row>
    <row r="2895">
      <c r="A2895" s="294" t="s">
        <v>23271</v>
      </c>
      <c r="B2895" s="294"/>
      <c r="C2895" s="294"/>
      <c r="D2895" s="294"/>
      <c r="E2895" s="294"/>
      <c r="F2895" s="294"/>
    </row>
    <row r="2896">
      <c r="A2896" s="294" t="s">
        <v>23272</v>
      </c>
      <c r="B2896" s="294"/>
      <c r="C2896" s="294"/>
      <c r="D2896" s="294"/>
      <c r="E2896" s="294"/>
      <c r="F2896" s="294"/>
    </row>
    <row r="2897">
      <c r="A2897" s="294" t="s">
        <v>23273</v>
      </c>
      <c r="B2897" s="294"/>
      <c r="C2897" s="294"/>
      <c r="D2897" s="294"/>
      <c r="E2897" s="294"/>
      <c r="F2897" s="294"/>
    </row>
    <row r="2898">
      <c r="A2898" s="294"/>
      <c r="B2898" s="294"/>
      <c r="C2898" s="294"/>
      <c r="D2898" s="294"/>
      <c r="E2898" s="294"/>
      <c r="F2898" s="294"/>
    </row>
    <row r="2899">
      <c r="A2899" s="294" t="s">
        <v>21770</v>
      </c>
      <c r="B2899" s="294"/>
      <c r="C2899" s="294"/>
      <c r="D2899" s="294"/>
      <c r="E2899" s="294"/>
      <c r="F2899" s="294"/>
    </row>
    <row r="2900">
      <c r="A2900" s="294"/>
      <c r="B2900" s="294"/>
      <c r="C2900" s="294"/>
      <c r="D2900" s="294"/>
      <c r="E2900" s="294"/>
      <c r="F2900" s="294"/>
    </row>
    <row r="2901">
      <c r="A2901" s="294" t="s">
        <v>23274</v>
      </c>
      <c r="B2901" s="294"/>
      <c r="C2901" s="294"/>
      <c r="D2901" s="294"/>
      <c r="E2901" s="294"/>
      <c r="F2901" s="294"/>
    </row>
    <row r="2902">
      <c r="A2902" s="294" t="s">
        <v>23275</v>
      </c>
      <c r="B2902" s="294"/>
      <c r="C2902" s="294"/>
      <c r="D2902" s="294"/>
      <c r="E2902" s="294"/>
      <c r="F2902" s="294"/>
    </row>
    <row r="2903">
      <c r="A2903" s="294" t="s">
        <v>23276</v>
      </c>
      <c r="B2903" s="294"/>
      <c r="C2903" s="294"/>
      <c r="D2903" s="294"/>
      <c r="E2903" s="294"/>
      <c r="F2903" s="294"/>
    </row>
    <row r="2904">
      <c r="A2904" s="294" t="s">
        <v>23277</v>
      </c>
      <c r="B2904" s="294"/>
      <c r="C2904" s="294"/>
      <c r="D2904" s="294"/>
      <c r="E2904" s="294"/>
      <c r="F2904" s="294"/>
    </row>
    <row r="2905">
      <c r="A2905" s="294" t="s">
        <v>23278</v>
      </c>
      <c r="B2905" s="294"/>
      <c r="C2905" s="294"/>
      <c r="D2905" s="294"/>
      <c r="E2905" s="294"/>
      <c r="F2905" s="294"/>
    </row>
    <row r="2906">
      <c r="A2906" s="294" t="s">
        <v>23279</v>
      </c>
      <c r="B2906" s="294"/>
      <c r="C2906" s="294"/>
      <c r="D2906" s="294"/>
      <c r="E2906" s="294"/>
      <c r="F2906" s="294"/>
    </row>
    <row r="2907">
      <c r="A2907" s="294" t="s">
        <v>23280</v>
      </c>
      <c r="B2907" s="294"/>
      <c r="C2907" s="294"/>
      <c r="D2907" s="294"/>
      <c r="E2907" s="294"/>
      <c r="F2907" s="294"/>
    </row>
    <row r="2908">
      <c r="A2908" s="294" t="s">
        <v>23281</v>
      </c>
      <c r="B2908" s="294"/>
      <c r="C2908" s="294"/>
      <c r="D2908" s="294"/>
      <c r="E2908" s="294"/>
      <c r="F2908" s="294"/>
    </row>
    <row r="2909">
      <c r="A2909" s="294" t="s">
        <v>23282</v>
      </c>
      <c r="B2909" s="294"/>
      <c r="C2909" s="294"/>
      <c r="D2909" s="294"/>
      <c r="E2909" s="294"/>
      <c r="F2909" s="294"/>
    </row>
    <row r="2910">
      <c r="A2910" s="294" t="s">
        <v>23283</v>
      </c>
      <c r="B2910" s="294"/>
      <c r="C2910" s="294"/>
      <c r="D2910" s="294"/>
      <c r="E2910" s="294"/>
      <c r="F2910" s="294"/>
    </row>
    <row r="2911">
      <c r="A2911" s="294" t="s">
        <v>23284</v>
      </c>
      <c r="B2911" s="294"/>
      <c r="C2911" s="294"/>
      <c r="D2911" s="294"/>
      <c r="E2911" s="294"/>
      <c r="F2911" s="294"/>
    </row>
    <row r="2912">
      <c r="A2912" s="294" t="s">
        <v>23285</v>
      </c>
      <c r="B2912" s="294"/>
      <c r="C2912" s="294"/>
      <c r="D2912" s="294"/>
      <c r="E2912" s="294"/>
      <c r="F2912" s="294"/>
    </row>
    <row r="2913">
      <c r="A2913" s="294" t="s">
        <v>23286</v>
      </c>
      <c r="B2913" s="294"/>
      <c r="C2913" s="294"/>
      <c r="D2913" s="294"/>
      <c r="E2913" s="294"/>
      <c r="F2913" s="294"/>
    </row>
    <row r="2914">
      <c r="A2914" s="294" t="s">
        <v>23287</v>
      </c>
      <c r="B2914" s="294"/>
      <c r="C2914" s="294"/>
      <c r="D2914" s="294"/>
      <c r="E2914" s="294"/>
      <c r="F2914" s="294"/>
    </row>
    <row r="2915">
      <c r="A2915" s="294" t="s">
        <v>23288</v>
      </c>
      <c r="B2915" s="294"/>
      <c r="C2915" s="294"/>
      <c r="D2915" s="294"/>
      <c r="E2915" s="294"/>
      <c r="F2915" s="294"/>
    </row>
    <row r="2916">
      <c r="A2916" s="294" t="s">
        <v>23289</v>
      </c>
      <c r="B2916" s="294"/>
      <c r="C2916" s="294"/>
      <c r="D2916" s="294"/>
      <c r="E2916" s="294"/>
      <c r="F2916" s="294"/>
    </row>
    <row r="2917">
      <c r="A2917" s="294" t="s">
        <v>23290</v>
      </c>
      <c r="B2917" s="294"/>
      <c r="C2917" s="294"/>
      <c r="D2917" s="294"/>
      <c r="E2917" s="294"/>
      <c r="F2917" s="294"/>
    </row>
    <row r="2918">
      <c r="A2918" s="294" t="s">
        <v>23291</v>
      </c>
      <c r="B2918" s="294"/>
      <c r="C2918" s="294"/>
      <c r="D2918" s="294"/>
      <c r="E2918" s="294"/>
      <c r="F2918" s="294"/>
    </row>
    <row r="2919">
      <c r="A2919" s="294" t="s">
        <v>23292</v>
      </c>
      <c r="B2919" s="294"/>
      <c r="C2919" s="294"/>
      <c r="D2919" s="294"/>
      <c r="E2919" s="294"/>
      <c r="F2919" s="294"/>
    </row>
    <row r="2920">
      <c r="A2920" s="294" t="s">
        <v>23293</v>
      </c>
      <c r="B2920" s="294"/>
      <c r="C2920" s="294"/>
      <c r="D2920" s="294"/>
      <c r="E2920" s="294"/>
      <c r="F2920" s="294"/>
    </row>
    <row r="2921">
      <c r="A2921" s="294" t="s">
        <v>23294</v>
      </c>
      <c r="B2921" s="294"/>
      <c r="C2921" s="294"/>
      <c r="D2921" s="294"/>
      <c r="E2921" s="294"/>
      <c r="F2921" s="294"/>
    </row>
    <row r="2922">
      <c r="A2922" s="294" t="s">
        <v>23295</v>
      </c>
      <c r="B2922" s="294"/>
      <c r="C2922" s="294"/>
      <c r="D2922" s="294"/>
      <c r="E2922" s="294"/>
      <c r="F2922" s="294"/>
    </row>
    <row r="2923">
      <c r="A2923" s="294"/>
      <c r="B2923" s="294"/>
      <c r="C2923" s="294"/>
      <c r="D2923" s="294"/>
      <c r="E2923" s="294"/>
      <c r="F2923" s="294"/>
    </row>
    <row r="2924">
      <c r="A2924" s="294" t="s">
        <v>21312</v>
      </c>
      <c r="B2924" s="294"/>
      <c r="C2924" s="294"/>
      <c r="D2924" s="294"/>
      <c r="E2924" s="294"/>
      <c r="F2924" s="294"/>
    </row>
    <row r="2925">
      <c r="A2925" s="294" t="s">
        <v>23296</v>
      </c>
      <c r="B2925" s="294"/>
      <c r="C2925" s="294"/>
      <c r="D2925" s="294"/>
      <c r="E2925" s="294"/>
      <c r="F2925" s="294"/>
    </row>
    <row r="2926">
      <c r="A2926" s="294" t="s">
        <v>21314</v>
      </c>
      <c r="B2926" s="294"/>
      <c r="C2926" s="294"/>
      <c r="D2926" s="294"/>
      <c r="E2926" s="294"/>
      <c r="F2926" s="294"/>
    </row>
    <row r="2927">
      <c r="A2927" s="294" t="s">
        <v>23227</v>
      </c>
      <c r="B2927" s="294"/>
      <c r="C2927" s="294"/>
      <c r="D2927" s="294"/>
      <c r="E2927" s="294"/>
      <c r="F2927" s="294"/>
    </row>
    <row r="2928">
      <c r="A2928" s="294"/>
      <c r="B2928" s="294"/>
      <c r="C2928" s="294"/>
      <c r="D2928" s="294"/>
      <c r="E2928" s="294"/>
      <c r="F2928" s="294"/>
    </row>
    <row r="2929">
      <c r="A2929" s="294" t="s">
        <v>23297</v>
      </c>
      <c r="B2929" s="294"/>
      <c r="C2929" s="294"/>
      <c r="D2929" s="294"/>
      <c r="E2929" s="294"/>
      <c r="F2929" s="294"/>
    </row>
    <row r="2930">
      <c r="A2930" s="294"/>
      <c r="B2930" s="294"/>
      <c r="C2930" s="294"/>
      <c r="D2930" s="294"/>
      <c r="E2930" s="294"/>
      <c r="F2930" s="294"/>
    </row>
    <row r="2931">
      <c r="A2931" s="294" t="s">
        <v>23298</v>
      </c>
      <c r="B2931" s="294"/>
      <c r="C2931" s="294"/>
      <c r="D2931" s="294"/>
      <c r="E2931" s="294"/>
      <c r="F2931" s="294"/>
    </row>
    <row r="2932">
      <c r="A2932" s="294" t="s">
        <v>23299</v>
      </c>
      <c r="B2932" s="294"/>
      <c r="C2932" s="294"/>
      <c r="D2932" s="294"/>
      <c r="E2932" s="294"/>
      <c r="F2932" s="294"/>
    </row>
    <row r="2933">
      <c r="A2933" s="294" t="s">
        <v>23300</v>
      </c>
      <c r="B2933" s="294"/>
      <c r="C2933" s="294"/>
      <c r="D2933" s="294"/>
      <c r="E2933" s="294"/>
      <c r="F2933" s="294"/>
    </row>
    <row r="2934">
      <c r="A2934" s="294" t="s">
        <v>23301</v>
      </c>
      <c r="B2934" s="294"/>
      <c r="C2934" s="294"/>
      <c r="D2934" s="294"/>
      <c r="E2934" s="294"/>
      <c r="F2934" s="294"/>
    </row>
    <row r="2935">
      <c r="A2935" s="294" t="s">
        <v>23302</v>
      </c>
      <c r="B2935" s="294"/>
      <c r="C2935" s="294"/>
      <c r="D2935" s="294"/>
      <c r="E2935" s="294"/>
      <c r="F2935" s="294"/>
    </row>
    <row r="2936">
      <c r="A2936" s="294" t="s">
        <v>23303</v>
      </c>
      <c r="B2936" s="294"/>
      <c r="C2936" s="294"/>
      <c r="D2936" s="294"/>
      <c r="E2936" s="294"/>
      <c r="F2936" s="294"/>
    </row>
    <row r="2937">
      <c r="A2937" s="294" t="s">
        <v>23304</v>
      </c>
      <c r="B2937" s="294"/>
      <c r="C2937" s="294"/>
      <c r="D2937" s="294"/>
      <c r="E2937" s="294"/>
      <c r="F2937" s="294"/>
    </row>
    <row r="2938">
      <c r="A2938" s="294" t="s">
        <v>23305</v>
      </c>
      <c r="B2938" s="294"/>
      <c r="C2938" s="294"/>
      <c r="D2938" s="294"/>
      <c r="E2938" s="294"/>
      <c r="F2938" s="294"/>
    </row>
    <row r="2939">
      <c r="A2939" s="294" t="s">
        <v>23306</v>
      </c>
      <c r="B2939" s="294"/>
      <c r="C2939" s="294"/>
      <c r="D2939" s="294"/>
      <c r="E2939" s="294"/>
      <c r="F2939" s="294"/>
    </row>
    <row r="2940">
      <c r="A2940" s="294" t="s">
        <v>23307</v>
      </c>
      <c r="B2940" s="294"/>
      <c r="C2940" s="294"/>
      <c r="D2940" s="294"/>
      <c r="E2940" s="294"/>
      <c r="F2940" s="294"/>
    </row>
    <row r="2941">
      <c r="A2941" s="294"/>
      <c r="B2941" s="294"/>
      <c r="C2941" s="294"/>
      <c r="D2941" s="294"/>
      <c r="E2941" s="294"/>
      <c r="F2941" s="294"/>
    </row>
    <row r="2942">
      <c r="A2942" s="294" t="s">
        <v>22281</v>
      </c>
      <c r="B2942" s="294"/>
      <c r="C2942" s="294"/>
      <c r="D2942" s="294"/>
      <c r="E2942" s="294"/>
      <c r="F2942" s="294"/>
    </row>
    <row r="2943">
      <c r="A2943" s="294"/>
      <c r="B2943" s="294"/>
      <c r="C2943" s="294"/>
      <c r="D2943" s="294"/>
      <c r="E2943" s="294"/>
      <c r="F2943" s="294"/>
    </row>
    <row r="2944">
      <c r="A2944" s="294" t="s">
        <v>23308</v>
      </c>
      <c r="B2944" s="294"/>
      <c r="C2944" s="294"/>
      <c r="D2944" s="294"/>
      <c r="E2944" s="294"/>
      <c r="F2944" s="294"/>
    </row>
    <row r="2945">
      <c r="A2945" s="294" t="s">
        <v>23309</v>
      </c>
      <c r="B2945" s="294"/>
      <c r="C2945" s="294"/>
      <c r="D2945" s="294"/>
      <c r="E2945" s="294"/>
      <c r="F2945" s="294"/>
    </row>
    <row r="2946">
      <c r="A2946" s="294" t="s">
        <v>23310</v>
      </c>
      <c r="B2946" s="294"/>
      <c r="C2946" s="294"/>
      <c r="D2946" s="294"/>
      <c r="E2946" s="294"/>
      <c r="F2946" s="294"/>
    </row>
    <row r="2947">
      <c r="A2947" s="294"/>
      <c r="B2947" s="294"/>
      <c r="C2947" s="294"/>
      <c r="D2947" s="294"/>
      <c r="E2947" s="294"/>
      <c r="F2947" s="294"/>
    </row>
    <row r="2948">
      <c r="A2948" s="294" t="s">
        <v>23311</v>
      </c>
      <c r="B2948" s="294"/>
      <c r="C2948" s="294"/>
      <c r="D2948" s="294"/>
      <c r="E2948" s="294"/>
      <c r="F2948" s="294"/>
    </row>
    <row r="2949">
      <c r="A2949" s="294"/>
      <c r="B2949" s="294"/>
      <c r="C2949" s="294"/>
      <c r="D2949" s="294"/>
      <c r="E2949" s="294"/>
      <c r="F2949" s="294"/>
    </row>
    <row r="2950">
      <c r="A2950" s="294" t="s">
        <v>23312</v>
      </c>
      <c r="B2950" s="294"/>
      <c r="C2950" s="294"/>
      <c r="D2950" s="294"/>
      <c r="E2950" s="294"/>
      <c r="F2950" s="294"/>
    </row>
    <row r="2951">
      <c r="A2951" s="294" t="s">
        <v>23313</v>
      </c>
      <c r="B2951" s="294"/>
      <c r="C2951" s="294"/>
      <c r="D2951" s="294"/>
      <c r="E2951" s="294"/>
      <c r="F2951" s="294"/>
    </row>
    <row r="2952">
      <c r="A2952" s="294" t="s">
        <v>23314</v>
      </c>
      <c r="B2952" s="294"/>
      <c r="C2952" s="294"/>
      <c r="D2952" s="294"/>
      <c r="E2952" s="294"/>
      <c r="F2952" s="294"/>
    </row>
    <row r="2953">
      <c r="A2953" s="294" t="s">
        <v>23315</v>
      </c>
      <c r="B2953" s="294"/>
      <c r="C2953" s="294"/>
      <c r="D2953" s="294"/>
      <c r="E2953" s="294"/>
      <c r="F2953" s="294"/>
    </row>
    <row r="2954">
      <c r="A2954" s="294" t="s">
        <v>23316</v>
      </c>
      <c r="B2954" s="294"/>
      <c r="C2954" s="294"/>
      <c r="D2954" s="294"/>
      <c r="E2954" s="294"/>
      <c r="F2954" s="294"/>
    </row>
    <row r="2955">
      <c r="A2955" s="294" t="s">
        <v>23317</v>
      </c>
      <c r="B2955" s="294"/>
      <c r="C2955" s="294"/>
      <c r="D2955" s="294"/>
      <c r="E2955" s="294"/>
      <c r="F2955" s="294"/>
    </row>
    <row r="2956">
      <c r="A2956" s="294" t="s">
        <v>23318</v>
      </c>
      <c r="B2956" s="294"/>
      <c r="C2956" s="294"/>
      <c r="D2956" s="294"/>
      <c r="E2956" s="294"/>
      <c r="F2956" s="294"/>
    </row>
    <row r="2957">
      <c r="A2957" s="294" t="s">
        <v>23319</v>
      </c>
      <c r="B2957" s="294"/>
      <c r="C2957" s="294"/>
      <c r="D2957" s="294"/>
      <c r="E2957" s="294"/>
      <c r="F2957" s="294"/>
    </row>
    <row r="2958">
      <c r="A2958" s="294" t="s">
        <v>23320</v>
      </c>
      <c r="B2958" s="294"/>
      <c r="C2958" s="294"/>
      <c r="D2958" s="294"/>
      <c r="E2958" s="294"/>
      <c r="F2958" s="294"/>
    </row>
    <row r="2959">
      <c r="A2959" s="294"/>
      <c r="B2959" s="294"/>
      <c r="C2959" s="294"/>
      <c r="D2959" s="294"/>
      <c r="E2959" s="294"/>
      <c r="F2959" s="294"/>
    </row>
    <row r="2960">
      <c r="A2960" s="294" t="s">
        <v>23321</v>
      </c>
      <c r="B2960" s="294"/>
      <c r="C2960" s="294"/>
      <c r="D2960" s="294"/>
      <c r="E2960" s="294"/>
      <c r="F2960" s="294"/>
    </row>
    <row r="2961">
      <c r="A2961" s="294" t="s">
        <v>23322</v>
      </c>
      <c r="B2961" s="294"/>
      <c r="C2961" s="294"/>
      <c r="D2961" s="294"/>
      <c r="E2961" s="294"/>
      <c r="F2961" s="294"/>
    </row>
    <row r="2962">
      <c r="A2962" s="294"/>
      <c r="B2962" s="294"/>
      <c r="C2962" s="294"/>
      <c r="D2962" s="294"/>
      <c r="E2962" s="294"/>
      <c r="F2962" s="294"/>
    </row>
    <row r="2963">
      <c r="A2963" s="294" t="s">
        <v>23323</v>
      </c>
      <c r="B2963" s="294"/>
      <c r="C2963" s="294"/>
      <c r="D2963" s="294"/>
      <c r="E2963" s="294"/>
      <c r="F2963" s="294"/>
    </row>
    <row r="2964">
      <c r="A2964" s="294" t="s">
        <v>23324</v>
      </c>
      <c r="B2964" s="294"/>
      <c r="C2964" s="294"/>
      <c r="D2964" s="294"/>
      <c r="E2964" s="294"/>
      <c r="F2964" s="294"/>
    </row>
    <row r="2965">
      <c r="A2965" s="294" t="s">
        <v>23325</v>
      </c>
      <c r="B2965" s="294"/>
      <c r="C2965" s="294"/>
      <c r="D2965" s="294"/>
      <c r="E2965" s="294"/>
      <c r="F2965" s="294"/>
    </row>
    <row r="2966">
      <c r="A2966" s="294" t="s">
        <v>23326</v>
      </c>
      <c r="B2966" s="294"/>
      <c r="C2966" s="294"/>
      <c r="D2966" s="294"/>
      <c r="E2966" s="294"/>
      <c r="F2966" s="294"/>
    </row>
    <row r="2967">
      <c r="A2967" s="294" t="s">
        <v>23327</v>
      </c>
      <c r="B2967" s="294"/>
      <c r="C2967" s="294"/>
      <c r="D2967" s="294"/>
      <c r="E2967" s="294"/>
      <c r="F2967" s="294"/>
    </row>
    <row r="2968">
      <c r="A2968" s="294" t="s">
        <v>23328</v>
      </c>
      <c r="B2968" s="294"/>
      <c r="C2968" s="294"/>
      <c r="D2968" s="294"/>
      <c r="E2968" s="294"/>
      <c r="F2968" s="294"/>
    </row>
    <row r="2969">
      <c r="A2969" s="294"/>
      <c r="B2969" s="294"/>
      <c r="C2969" s="294"/>
      <c r="D2969" s="294"/>
      <c r="E2969" s="294"/>
      <c r="F2969" s="294"/>
    </row>
    <row r="2970">
      <c r="A2970" s="294"/>
      <c r="B2970" s="294"/>
      <c r="C2970" s="294"/>
      <c r="D2970" s="294"/>
      <c r="E2970" s="294"/>
      <c r="F2970" s="294"/>
    </row>
    <row r="2971">
      <c r="A2971" s="294" t="s">
        <v>22397</v>
      </c>
      <c r="B2971" s="294"/>
      <c r="C2971" s="294"/>
      <c r="D2971" s="294"/>
      <c r="E2971" s="294"/>
      <c r="F2971" s="294"/>
    </row>
    <row r="2972">
      <c r="A2972" s="294"/>
      <c r="B2972" s="294"/>
      <c r="C2972" s="294"/>
      <c r="D2972" s="294"/>
      <c r="E2972" s="294"/>
      <c r="F2972" s="294"/>
    </row>
    <row r="2973">
      <c r="A2973" s="294" t="s">
        <v>23329</v>
      </c>
      <c r="B2973" s="294"/>
      <c r="C2973" s="294"/>
      <c r="D2973" s="294"/>
      <c r="E2973" s="294"/>
      <c r="F2973" s="294"/>
    </row>
    <row r="2974">
      <c r="A2974" s="294" t="s">
        <v>23330</v>
      </c>
      <c r="B2974" s="294"/>
      <c r="C2974" s="294"/>
      <c r="D2974" s="294"/>
      <c r="E2974" s="294"/>
      <c r="F2974" s="294"/>
    </row>
    <row r="2975">
      <c r="A2975" s="294" t="s">
        <v>23331</v>
      </c>
      <c r="B2975" s="294"/>
      <c r="C2975" s="294"/>
      <c r="D2975" s="294"/>
      <c r="E2975" s="294"/>
      <c r="F2975" s="294"/>
    </row>
    <row r="2976">
      <c r="A2976" s="294" t="s">
        <v>23332</v>
      </c>
      <c r="B2976" s="294"/>
      <c r="C2976" s="294"/>
      <c r="D2976" s="294"/>
      <c r="E2976" s="294"/>
      <c r="F2976" s="294"/>
    </row>
    <row r="2977">
      <c r="A2977" s="294" t="s">
        <v>23333</v>
      </c>
      <c r="B2977" s="294"/>
      <c r="C2977" s="294"/>
      <c r="D2977" s="294"/>
      <c r="E2977" s="294"/>
      <c r="F2977" s="294"/>
    </row>
    <row r="2978">
      <c r="A2978" s="294" t="s">
        <v>23334</v>
      </c>
      <c r="B2978" s="294"/>
      <c r="C2978" s="294"/>
      <c r="D2978" s="294"/>
      <c r="E2978" s="294"/>
      <c r="F2978" s="294"/>
    </row>
    <row r="2979">
      <c r="A2979" s="294"/>
      <c r="B2979" s="294"/>
      <c r="C2979" s="294"/>
      <c r="D2979" s="294"/>
      <c r="E2979" s="294"/>
      <c r="F2979" s="294"/>
    </row>
    <row r="2980">
      <c r="A2980" s="294"/>
      <c r="B2980" s="294"/>
      <c r="C2980" s="294"/>
      <c r="D2980" s="294"/>
      <c r="E2980" s="294"/>
      <c r="F2980" s="294"/>
    </row>
    <row r="2981">
      <c r="A2981" s="294" t="s">
        <v>23335</v>
      </c>
      <c r="B2981" s="294"/>
      <c r="C2981" s="294"/>
      <c r="D2981" s="294"/>
      <c r="E2981" s="294"/>
      <c r="F2981" s="294"/>
    </row>
    <row r="2982">
      <c r="A2982" s="294"/>
      <c r="B2982" s="294"/>
      <c r="C2982" s="294"/>
      <c r="D2982" s="294"/>
      <c r="E2982" s="294"/>
      <c r="F2982" s="294"/>
    </row>
    <row r="2983">
      <c r="A2983" s="294" t="s">
        <v>23336</v>
      </c>
      <c r="B2983" s="294"/>
      <c r="C2983" s="294"/>
      <c r="D2983" s="294"/>
      <c r="E2983" s="294"/>
      <c r="F2983" s="294"/>
    </row>
    <row r="2984">
      <c r="A2984" s="294" t="s">
        <v>23337</v>
      </c>
      <c r="B2984" s="294"/>
      <c r="C2984" s="294"/>
      <c r="D2984" s="294"/>
      <c r="E2984" s="294"/>
      <c r="F2984" s="294"/>
    </row>
    <row r="2985">
      <c r="A2985" s="294" t="s">
        <v>23338</v>
      </c>
      <c r="B2985" s="294"/>
      <c r="C2985" s="294"/>
      <c r="D2985" s="294"/>
      <c r="E2985" s="294"/>
      <c r="F2985" s="294"/>
    </row>
    <row r="2986">
      <c r="A2986" s="294" t="s">
        <v>23339</v>
      </c>
      <c r="B2986" s="294"/>
      <c r="C2986" s="294"/>
      <c r="D2986" s="294"/>
      <c r="E2986" s="294"/>
      <c r="F2986" s="294"/>
    </row>
    <row r="2987">
      <c r="A2987" s="294" t="s">
        <v>23340</v>
      </c>
      <c r="B2987" s="294"/>
      <c r="C2987" s="294"/>
      <c r="D2987" s="294"/>
      <c r="E2987" s="294"/>
      <c r="F2987" s="294"/>
    </row>
    <row r="2988">
      <c r="A2988" s="294" t="s">
        <v>23341</v>
      </c>
      <c r="B2988" s="294"/>
      <c r="C2988" s="294"/>
      <c r="D2988" s="294"/>
      <c r="E2988" s="294"/>
      <c r="F2988" s="294"/>
    </row>
    <row r="2989">
      <c r="A2989" s="294"/>
      <c r="B2989" s="294"/>
      <c r="C2989" s="294"/>
      <c r="D2989" s="294"/>
      <c r="E2989" s="294"/>
      <c r="F2989" s="294"/>
    </row>
    <row r="2990">
      <c r="A2990" s="294" t="s">
        <v>21312</v>
      </c>
      <c r="B2990" s="294"/>
      <c r="C2990" s="294"/>
      <c r="D2990" s="294"/>
      <c r="E2990" s="294"/>
      <c r="F2990" s="294"/>
    </row>
    <row r="2991">
      <c r="A2991" s="294" t="s">
        <v>23342</v>
      </c>
      <c r="B2991" s="294"/>
      <c r="C2991" s="294"/>
      <c r="D2991" s="294"/>
      <c r="E2991" s="294"/>
      <c r="F2991" s="294"/>
    </row>
    <row r="2992">
      <c r="A2992" s="294" t="s">
        <v>23343</v>
      </c>
      <c r="B2992" s="294"/>
      <c r="C2992" s="294"/>
      <c r="D2992" s="294"/>
      <c r="E2992" s="294"/>
      <c r="F2992" s="294"/>
    </row>
    <row r="2993">
      <c r="A2993" s="294" t="s">
        <v>23344</v>
      </c>
      <c r="B2993" s="294"/>
      <c r="C2993" s="294"/>
      <c r="D2993" s="294"/>
      <c r="E2993" s="294"/>
      <c r="F2993" s="294"/>
    </row>
    <row r="2994">
      <c r="A2994" s="294"/>
      <c r="B2994" s="294"/>
      <c r="C2994" s="294"/>
      <c r="D2994" s="294"/>
      <c r="E2994" s="294"/>
      <c r="F2994" s="294"/>
    </row>
    <row r="2995">
      <c r="A2995" s="294"/>
      <c r="B2995" s="294"/>
      <c r="C2995" s="294"/>
      <c r="D2995" s="294"/>
      <c r="E2995" s="294"/>
      <c r="F2995" s="294"/>
    </row>
    <row r="2996">
      <c r="A2996" s="294" t="s">
        <v>21272</v>
      </c>
      <c r="B2996" s="294"/>
      <c r="C2996" s="294"/>
      <c r="D2996" s="294"/>
      <c r="E2996" s="294"/>
      <c r="F2996" s="294"/>
    </row>
    <row r="2997">
      <c r="A2997" s="294"/>
      <c r="B2997" s="294"/>
      <c r="C2997" s="294"/>
      <c r="D2997" s="294"/>
      <c r="E2997" s="294"/>
      <c r="F2997" s="294"/>
    </row>
    <row r="2998">
      <c r="A2998" s="294" t="s">
        <v>23345</v>
      </c>
      <c r="B2998" s="294"/>
      <c r="C2998" s="294"/>
      <c r="D2998" s="294"/>
      <c r="E2998" s="294"/>
      <c r="F2998" s="294"/>
    </row>
    <row r="2999">
      <c r="A2999" s="294" t="s">
        <v>23346</v>
      </c>
      <c r="B2999" s="294"/>
      <c r="C2999" s="294"/>
      <c r="D2999" s="294"/>
      <c r="E2999" s="294"/>
      <c r="F2999" s="294"/>
    </row>
    <row r="3000">
      <c r="A3000" s="294" t="s">
        <v>23347</v>
      </c>
      <c r="B3000" s="294"/>
      <c r="C3000" s="294"/>
      <c r="D3000" s="294"/>
      <c r="E3000" s="294"/>
      <c r="F3000" s="294"/>
    </row>
    <row r="3001">
      <c r="A3001" s="294" t="s">
        <v>23348</v>
      </c>
      <c r="B3001" s="294"/>
      <c r="C3001" s="294"/>
      <c r="D3001" s="294"/>
      <c r="E3001" s="294"/>
      <c r="F3001" s="294"/>
    </row>
    <row r="3002">
      <c r="A3002" s="294" t="s">
        <v>23349</v>
      </c>
      <c r="B3002" s="294"/>
      <c r="C3002" s="294"/>
      <c r="D3002" s="294"/>
      <c r="E3002" s="294"/>
      <c r="F3002" s="294"/>
    </row>
    <row r="3003">
      <c r="A3003" s="294" t="s">
        <v>23350</v>
      </c>
      <c r="B3003" s="294"/>
      <c r="C3003" s="294"/>
      <c r="D3003" s="294"/>
      <c r="E3003" s="294"/>
      <c r="F3003" s="294"/>
    </row>
    <row r="3004">
      <c r="A3004" s="294" t="s">
        <v>23351</v>
      </c>
      <c r="B3004" s="294"/>
      <c r="C3004" s="294"/>
      <c r="D3004" s="294"/>
      <c r="E3004" s="294"/>
      <c r="F3004" s="294"/>
    </row>
    <row r="3005">
      <c r="A3005" s="294" t="s">
        <v>23144</v>
      </c>
      <c r="B3005" s="294"/>
      <c r="C3005" s="294"/>
      <c r="D3005" s="294"/>
      <c r="E3005" s="294"/>
      <c r="F3005" s="294"/>
    </row>
    <row r="3006">
      <c r="A3006" s="294" t="s">
        <v>23352</v>
      </c>
      <c r="B3006" s="294"/>
      <c r="C3006" s="294"/>
      <c r="D3006" s="294"/>
      <c r="E3006" s="294"/>
      <c r="F3006" s="294"/>
    </row>
    <row r="3007">
      <c r="A3007" s="294" t="s">
        <v>23353</v>
      </c>
      <c r="B3007" s="294"/>
      <c r="C3007" s="294"/>
      <c r="D3007" s="294"/>
      <c r="E3007" s="294"/>
      <c r="F3007" s="294"/>
    </row>
    <row r="3008">
      <c r="A3008" s="294" t="s">
        <v>23354</v>
      </c>
      <c r="B3008" s="294"/>
      <c r="C3008" s="294"/>
      <c r="D3008" s="294"/>
      <c r="E3008" s="294"/>
      <c r="F3008" s="294"/>
    </row>
    <row r="3009">
      <c r="A3009" s="294"/>
      <c r="B3009" s="294"/>
      <c r="C3009" s="294"/>
      <c r="D3009" s="294"/>
      <c r="E3009" s="294"/>
      <c r="F3009" s="294"/>
    </row>
    <row r="3010">
      <c r="A3010" s="294" t="s">
        <v>23355</v>
      </c>
      <c r="B3010" s="294"/>
      <c r="C3010" s="294"/>
      <c r="D3010" s="294"/>
      <c r="E3010" s="294"/>
      <c r="F3010" s="294"/>
    </row>
    <row r="3011">
      <c r="A3011" s="294"/>
      <c r="B3011" s="294"/>
      <c r="C3011" s="294"/>
      <c r="D3011" s="294"/>
      <c r="E3011" s="294"/>
      <c r="F3011" s="294"/>
    </row>
    <row r="3012">
      <c r="A3012" s="294" t="s">
        <v>23356</v>
      </c>
      <c r="B3012" s="294"/>
      <c r="C3012" s="294"/>
      <c r="D3012" s="294"/>
      <c r="E3012" s="294"/>
      <c r="F3012" s="294"/>
    </row>
    <row r="3013">
      <c r="A3013" s="294" t="s">
        <v>23357</v>
      </c>
      <c r="B3013" s="294"/>
      <c r="C3013" s="294"/>
      <c r="D3013" s="294"/>
      <c r="E3013" s="294"/>
      <c r="F3013" s="294"/>
    </row>
    <row r="3014">
      <c r="A3014" s="294" t="s">
        <v>23358</v>
      </c>
      <c r="B3014" s="294"/>
      <c r="C3014" s="294"/>
      <c r="D3014" s="294"/>
      <c r="E3014" s="294"/>
      <c r="F3014" s="294"/>
    </row>
    <row r="3015">
      <c r="A3015" s="294" t="s">
        <v>23359</v>
      </c>
      <c r="B3015" s="294"/>
      <c r="C3015" s="294"/>
      <c r="D3015" s="294"/>
      <c r="E3015" s="294"/>
      <c r="F3015" s="294"/>
    </row>
    <row r="3016">
      <c r="A3016" s="294" t="s">
        <v>23360</v>
      </c>
      <c r="B3016" s="294"/>
      <c r="C3016" s="294"/>
      <c r="D3016" s="294"/>
      <c r="E3016" s="294"/>
      <c r="F3016" s="294"/>
    </row>
    <row r="3017">
      <c r="A3017" s="294" t="s">
        <v>23361</v>
      </c>
      <c r="B3017" s="294"/>
      <c r="C3017" s="294"/>
      <c r="D3017" s="294"/>
      <c r="E3017" s="294"/>
      <c r="F3017" s="294"/>
    </row>
    <row r="3018">
      <c r="A3018" s="294"/>
      <c r="B3018" s="294"/>
      <c r="C3018" s="294"/>
      <c r="D3018" s="294"/>
      <c r="E3018" s="294"/>
      <c r="F3018" s="294"/>
    </row>
    <row r="3019">
      <c r="A3019" s="294" t="s">
        <v>23362</v>
      </c>
      <c r="B3019" s="294"/>
      <c r="C3019" s="294"/>
      <c r="D3019" s="294"/>
      <c r="E3019" s="294"/>
      <c r="F3019" s="294"/>
    </row>
    <row r="3020">
      <c r="A3020" s="294" t="s">
        <v>23068</v>
      </c>
      <c r="B3020" s="294"/>
      <c r="C3020" s="294"/>
      <c r="D3020" s="294"/>
      <c r="E3020" s="294"/>
      <c r="F3020" s="294"/>
    </row>
    <row r="3021">
      <c r="A3021" s="294"/>
      <c r="B3021" s="294"/>
      <c r="C3021" s="294"/>
      <c r="D3021" s="294"/>
      <c r="E3021" s="294"/>
      <c r="F3021" s="294"/>
    </row>
    <row r="3022">
      <c r="A3022" s="294" t="s">
        <v>23363</v>
      </c>
      <c r="B3022" s="294"/>
      <c r="C3022" s="294"/>
      <c r="D3022" s="294"/>
      <c r="E3022" s="294"/>
      <c r="F3022" s="294"/>
    </row>
    <row r="3023">
      <c r="A3023" s="294" t="s">
        <v>23364</v>
      </c>
      <c r="B3023" s="294"/>
      <c r="C3023" s="294"/>
      <c r="D3023" s="294"/>
      <c r="E3023" s="294"/>
      <c r="F3023" s="294"/>
    </row>
    <row r="3024">
      <c r="A3024" s="294" t="s">
        <v>23365</v>
      </c>
      <c r="B3024" s="294"/>
      <c r="C3024" s="294"/>
      <c r="D3024" s="294"/>
      <c r="E3024" s="294"/>
      <c r="F3024" s="294"/>
    </row>
    <row r="3025">
      <c r="A3025" s="294" t="s">
        <v>23366</v>
      </c>
      <c r="B3025" s="294"/>
      <c r="C3025" s="294"/>
      <c r="D3025" s="294"/>
      <c r="E3025" s="294"/>
      <c r="F3025" s="294"/>
    </row>
    <row r="3026">
      <c r="A3026" s="294" t="s">
        <v>23367</v>
      </c>
      <c r="B3026" s="294"/>
      <c r="C3026" s="294"/>
      <c r="D3026" s="294"/>
      <c r="E3026" s="294"/>
      <c r="F3026" s="294"/>
    </row>
    <row r="3027">
      <c r="A3027" s="294" t="s">
        <v>23368</v>
      </c>
      <c r="B3027" s="294"/>
      <c r="C3027" s="294"/>
      <c r="D3027" s="294"/>
      <c r="E3027" s="294"/>
      <c r="F3027" s="294"/>
    </row>
    <row r="3028">
      <c r="A3028" s="294" t="s">
        <v>23369</v>
      </c>
      <c r="B3028" s="294"/>
      <c r="C3028" s="294"/>
      <c r="D3028" s="294"/>
      <c r="E3028" s="294"/>
      <c r="F3028" s="294"/>
    </row>
    <row r="3029">
      <c r="A3029" s="294" t="s">
        <v>23370</v>
      </c>
      <c r="B3029" s="294"/>
      <c r="C3029" s="294"/>
      <c r="D3029" s="294"/>
      <c r="E3029" s="294"/>
      <c r="F3029" s="294"/>
    </row>
    <row r="3030">
      <c r="A3030" s="294" t="s">
        <v>23371</v>
      </c>
      <c r="B3030" s="294"/>
      <c r="C3030" s="294"/>
      <c r="D3030" s="294"/>
      <c r="E3030" s="294"/>
      <c r="F3030" s="294"/>
    </row>
    <row r="3031">
      <c r="A3031" s="294" t="s">
        <v>23372</v>
      </c>
      <c r="B3031" s="294"/>
      <c r="C3031" s="294"/>
      <c r="D3031" s="294"/>
      <c r="E3031" s="294"/>
      <c r="F3031" s="294"/>
    </row>
    <row r="3032">
      <c r="A3032" s="294" t="s">
        <v>23373</v>
      </c>
      <c r="B3032" s="294"/>
      <c r="C3032" s="294"/>
      <c r="D3032" s="294"/>
      <c r="E3032" s="294"/>
      <c r="F3032" s="294"/>
    </row>
    <row r="3033">
      <c r="A3033" s="294"/>
      <c r="B3033" s="294"/>
      <c r="C3033" s="294"/>
      <c r="D3033" s="294"/>
      <c r="E3033" s="294"/>
      <c r="F3033" s="294"/>
    </row>
    <row r="3034">
      <c r="A3034" s="294" t="s">
        <v>21401</v>
      </c>
      <c r="B3034" s="294"/>
      <c r="C3034" s="294"/>
      <c r="D3034" s="294"/>
      <c r="E3034" s="294"/>
      <c r="F3034" s="294"/>
    </row>
    <row r="3035">
      <c r="A3035" s="294"/>
      <c r="B3035" s="294"/>
      <c r="C3035" s="294"/>
      <c r="D3035" s="294"/>
      <c r="E3035" s="294"/>
      <c r="F3035" s="294"/>
    </row>
    <row r="3036">
      <c r="A3036" s="294" t="s">
        <v>23374</v>
      </c>
      <c r="B3036" s="294"/>
      <c r="C3036" s="294"/>
      <c r="D3036" s="294"/>
      <c r="E3036" s="294"/>
      <c r="F3036" s="294"/>
    </row>
    <row r="3037">
      <c r="A3037" s="294" t="s">
        <v>23375</v>
      </c>
      <c r="B3037" s="294"/>
      <c r="C3037" s="294"/>
      <c r="D3037" s="294"/>
      <c r="E3037" s="294"/>
      <c r="F3037" s="294"/>
    </row>
    <row r="3038">
      <c r="A3038" s="294" t="s">
        <v>23376</v>
      </c>
      <c r="B3038" s="294"/>
      <c r="C3038" s="294"/>
      <c r="D3038" s="294"/>
      <c r="E3038" s="294"/>
      <c r="F3038" s="294"/>
    </row>
    <row r="3039">
      <c r="A3039" s="294" t="s">
        <v>23377</v>
      </c>
      <c r="B3039" s="294"/>
      <c r="C3039" s="294"/>
      <c r="D3039" s="294"/>
      <c r="E3039" s="294"/>
      <c r="F3039" s="294"/>
    </row>
    <row r="3040">
      <c r="A3040" s="294" t="s">
        <v>23378</v>
      </c>
      <c r="B3040" s="294"/>
      <c r="C3040" s="294"/>
      <c r="D3040" s="294"/>
      <c r="E3040" s="294"/>
      <c r="F3040" s="294"/>
    </row>
    <row r="3041">
      <c r="A3041" s="294" t="s">
        <v>23379</v>
      </c>
      <c r="B3041" s="294"/>
      <c r="C3041" s="294"/>
      <c r="D3041" s="294"/>
      <c r="E3041" s="294"/>
      <c r="F3041" s="294"/>
    </row>
    <row r="3042">
      <c r="A3042" s="294" t="s">
        <v>23380</v>
      </c>
      <c r="B3042" s="294"/>
      <c r="C3042" s="294"/>
      <c r="D3042" s="294"/>
      <c r="E3042" s="294"/>
      <c r="F3042" s="294"/>
    </row>
    <row r="3043">
      <c r="A3043" s="294"/>
      <c r="B3043" s="294"/>
      <c r="C3043" s="294"/>
      <c r="D3043" s="294"/>
      <c r="E3043" s="294"/>
      <c r="F3043" s="294"/>
    </row>
    <row r="3044">
      <c r="A3044" s="294" t="s">
        <v>22239</v>
      </c>
      <c r="B3044" s="294"/>
      <c r="C3044" s="294"/>
      <c r="D3044" s="294"/>
      <c r="E3044" s="294"/>
      <c r="F3044" s="294"/>
    </row>
    <row r="3045">
      <c r="A3045" s="294"/>
      <c r="B3045" s="294"/>
      <c r="C3045" s="294"/>
      <c r="D3045" s="294"/>
      <c r="E3045" s="294"/>
      <c r="F3045" s="294"/>
    </row>
    <row r="3046">
      <c r="A3046" s="294" t="s">
        <v>23381</v>
      </c>
      <c r="B3046" s="294"/>
      <c r="C3046" s="294"/>
      <c r="D3046" s="294"/>
      <c r="E3046" s="294"/>
      <c r="F3046" s="294"/>
    </row>
    <row r="3047">
      <c r="A3047" s="294" t="s">
        <v>23382</v>
      </c>
      <c r="B3047" s="294"/>
      <c r="C3047" s="294"/>
      <c r="D3047" s="294"/>
      <c r="E3047" s="294"/>
      <c r="F3047" s="294"/>
    </row>
    <row r="3048">
      <c r="A3048" s="294" t="s">
        <v>22629</v>
      </c>
      <c r="B3048" s="294"/>
      <c r="C3048" s="294"/>
      <c r="D3048" s="294"/>
      <c r="E3048" s="294"/>
      <c r="F3048" s="294"/>
    </row>
    <row r="3049">
      <c r="A3049" s="294" t="s">
        <v>23383</v>
      </c>
      <c r="B3049" s="294"/>
      <c r="C3049" s="294"/>
      <c r="D3049" s="294"/>
      <c r="E3049" s="294"/>
      <c r="F3049" s="294"/>
    </row>
    <row r="3050">
      <c r="A3050" s="294" t="s">
        <v>23384</v>
      </c>
      <c r="B3050" s="294"/>
      <c r="C3050" s="294"/>
      <c r="D3050" s="294"/>
      <c r="E3050" s="294"/>
      <c r="F3050" s="294"/>
    </row>
    <row r="3051">
      <c r="A3051" s="294" t="s">
        <v>23385</v>
      </c>
      <c r="B3051" s="294"/>
      <c r="C3051" s="294"/>
      <c r="D3051" s="294"/>
      <c r="E3051" s="294"/>
      <c r="F3051" s="294"/>
    </row>
    <row r="3052">
      <c r="A3052" s="294" t="s">
        <v>23386</v>
      </c>
      <c r="B3052" s="294"/>
      <c r="C3052" s="294"/>
      <c r="D3052" s="294"/>
      <c r="E3052" s="294"/>
      <c r="F3052" s="294"/>
    </row>
    <row r="3053">
      <c r="A3053" s="294" t="s">
        <v>23387</v>
      </c>
      <c r="B3053" s="294"/>
      <c r="C3053" s="294"/>
      <c r="D3053" s="294"/>
      <c r="E3053" s="294"/>
      <c r="F3053" s="294"/>
    </row>
    <row r="3054">
      <c r="A3054" s="294" t="s">
        <v>23388</v>
      </c>
      <c r="B3054" s="294"/>
      <c r="C3054" s="294"/>
      <c r="D3054" s="294"/>
      <c r="E3054" s="294"/>
      <c r="F3054" s="294"/>
    </row>
    <row r="3055">
      <c r="A3055" s="294" t="s">
        <v>23389</v>
      </c>
      <c r="B3055" s="294"/>
      <c r="C3055" s="294"/>
      <c r="D3055" s="294"/>
      <c r="E3055" s="294"/>
      <c r="F3055" s="294"/>
    </row>
    <row r="3056">
      <c r="A3056" s="294" t="s">
        <v>23390</v>
      </c>
      <c r="B3056" s="294"/>
      <c r="C3056" s="294"/>
      <c r="D3056" s="294"/>
      <c r="E3056" s="294"/>
      <c r="F3056" s="294"/>
    </row>
    <row r="3057">
      <c r="A3057" s="294" t="s">
        <v>23391</v>
      </c>
      <c r="B3057" s="294"/>
      <c r="C3057" s="294"/>
      <c r="D3057" s="294"/>
      <c r="E3057" s="294"/>
      <c r="F3057" s="294"/>
    </row>
    <row r="3058">
      <c r="A3058" s="294"/>
      <c r="B3058" s="294"/>
      <c r="C3058" s="294"/>
      <c r="D3058" s="294"/>
      <c r="E3058" s="294"/>
      <c r="F3058" s="294"/>
    </row>
    <row r="3059">
      <c r="A3059" s="294" t="s">
        <v>21304</v>
      </c>
      <c r="B3059" s="294"/>
      <c r="C3059" s="294"/>
      <c r="D3059" s="294"/>
      <c r="E3059" s="294"/>
      <c r="F3059" s="294"/>
    </row>
    <row r="3060">
      <c r="A3060" s="294"/>
      <c r="B3060" s="294"/>
      <c r="C3060" s="294"/>
      <c r="D3060" s="294"/>
      <c r="E3060" s="294"/>
      <c r="F3060" s="294"/>
    </row>
    <row r="3061">
      <c r="A3061" s="294" t="s">
        <v>21416</v>
      </c>
      <c r="B3061" s="294"/>
      <c r="C3061" s="294"/>
      <c r="D3061" s="294"/>
      <c r="E3061" s="294"/>
      <c r="F3061" s="294"/>
    </row>
    <row r="3062">
      <c r="A3062" s="294" t="s">
        <v>23392</v>
      </c>
      <c r="B3062" s="294"/>
      <c r="C3062" s="294"/>
      <c r="D3062" s="294"/>
      <c r="E3062" s="294"/>
      <c r="F3062" s="294"/>
    </row>
    <row r="3063">
      <c r="A3063" s="294" t="s">
        <v>23393</v>
      </c>
      <c r="B3063" s="294"/>
      <c r="C3063" s="294"/>
      <c r="D3063" s="294"/>
      <c r="E3063" s="294"/>
      <c r="F3063" s="294"/>
    </row>
    <row r="3064">
      <c r="A3064" s="294" t="s">
        <v>23394</v>
      </c>
      <c r="B3064" s="294"/>
      <c r="C3064" s="294"/>
      <c r="D3064" s="294"/>
      <c r="E3064" s="294"/>
      <c r="F3064" s="294"/>
    </row>
    <row r="3065">
      <c r="A3065" s="294" t="s">
        <v>23395</v>
      </c>
      <c r="B3065" s="294"/>
      <c r="C3065" s="294"/>
      <c r="D3065" s="294"/>
      <c r="E3065" s="294"/>
      <c r="F3065" s="294"/>
    </row>
    <row r="3066">
      <c r="A3066" s="294" t="s">
        <v>23396</v>
      </c>
      <c r="B3066" s="294"/>
      <c r="C3066" s="294"/>
      <c r="D3066" s="294"/>
      <c r="E3066" s="294"/>
      <c r="F3066" s="294"/>
    </row>
    <row r="3067">
      <c r="A3067" s="294" t="s">
        <v>23397</v>
      </c>
      <c r="B3067" s="294"/>
      <c r="C3067" s="294"/>
      <c r="D3067" s="294"/>
      <c r="E3067" s="294"/>
      <c r="F3067" s="294"/>
    </row>
    <row r="3068">
      <c r="A3068" s="294" t="s">
        <v>23398</v>
      </c>
      <c r="B3068" s="294"/>
      <c r="C3068" s="294"/>
      <c r="D3068" s="294"/>
      <c r="E3068" s="294"/>
      <c r="F3068" s="294"/>
    </row>
    <row r="3069">
      <c r="A3069" s="294" t="s">
        <v>23399</v>
      </c>
      <c r="B3069" s="294"/>
      <c r="C3069" s="294"/>
      <c r="D3069" s="294"/>
      <c r="E3069" s="294"/>
      <c r="F3069" s="294"/>
    </row>
    <row r="3070">
      <c r="A3070" s="294" t="s">
        <v>23400</v>
      </c>
      <c r="B3070" s="294"/>
      <c r="C3070" s="294"/>
      <c r="D3070" s="294"/>
      <c r="E3070" s="294"/>
      <c r="F3070" s="294"/>
    </row>
    <row r="3071">
      <c r="A3071" s="294" t="s">
        <v>23401</v>
      </c>
      <c r="B3071" s="294"/>
      <c r="C3071" s="294"/>
      <c r="D3071" s="294"/>
      <c r="E3071" s="294"/>
      <c r="F3071" s="294"/>
    </row>
    <row r="3072">
      <c r="A3072" s="294" t="s">
        <v>23402</v>
      </c>
      <c r="B3072" s="294"/>
      <c r="C3072" s="294"/>
      <c r="D3072" s="294"/>
      <c r="E3072" s="294"/>
      <c r="F3072" s="294"/>
    </row>
    <row r="3073">
      <c r="A3073" s="294" t="s">
        <v>23403</v>
      </c>
      <c r="B3073" s="294"/>
      <c r="C3073" s="294"/>
      <c r="D3073" s="294"/>
      <c r="E3073" s="294"/>
      <c r="F3073" s="294"/>
    </row>
    <row r="3074">
      <c r="A3074" s="294" t="s">
        <v>23404</v>
      </c>
      <c r="B3074" s="294"/>
      <c r="C3074" s="294"/>
      <c r="D3074" s="294"/>
      <c r="E3074" s="294"/>
      <c r="F3074" s="294"/>
    </row>
    <row r="3075">
      <c r="A3075" s="294" t="s">
        <v>23405</v>
      </c>
      <c r="B3075" s="294"/>
      <c r="C3075" s="294"/>
      <c r="D3075" s="294"/>
      <c r="E3075" s="294"/>
      <c r="F3075" s="294"/>
    </row>
    <row r="3076">
      <c r="A3076" s="294" t="s">
        <v>23406</v>
      </c>
      <c r="B3076" s="294"/>
      <c r="C3076" s="294"/>
      <c r="D3076" s="294"/>
      <c r="E3076" s="294"/>
      <c r="F3076" s="294"/>
    </row>
    <row r="3077">
      <c r="A3077" s="294" t="s">
        <v>23407</v>
      </c>
      <c r="B3077" s="294"/>
      <c r="C3077" s="294"/>
      <c r="D3077" s="294"/>
      <c r="E3077" s="294"/>
      <c r="F3077" s="294"/>
    </row>
    <row r="3078">
      <c r="A3078" s="294"/>
      <c r="B3078" s="294"/>
      <c r="C3078" s="294"/>
      <c r="D3078" s="294"/>
      <c r="E3078" s="294"/>
      <c r="F3078" s="294"/>
    </row>
    <row r="3079">
      <c r="A3079" s="294" t="s">
        <v>21312</v>
      </c>
      <c r="B3079" s="294"/>
      <c r="C3079" s="294"/>
      <c r="D3079" s="294"/>
      <c r="E3079" s="294"/>
      <c r="F3079" s="294"/>
    </row>
    <row r="3080">
      <c r="A3080" s="294" t="s">
        <v>23408</v>
      </c>
      <c r="B3080" s="294"/>
      <c r="C3080" s="294"/>
      <c r="D3080" s="294"/>
      <c r="E3080" s="294"/>
      <c r="F3080" s="294"/>
    </row>
    <row r="3081">
      <c r="A3081" s="294" t="s">
        <v>23409</v>
      </c>
      <c r="B3081" s="294"/>
      <c r="C3081" s="294"/>
      <c r="D3081" s="294"/>
      <c r="E3081" s="294"/>
      <c r="F3081" s="294"/>
    </row>
    <row r="3082">
      <c r="A3082" s="294" t="s">
        <v>23344</v>
      </c>
      <c r="B3082" s="294"/>
      <c r="C3082" s="294"/>
      <c r="D3082" s="294"/>
      <c r="E3082" s="294"/>
      <c r="F3082" s="294"/>
    </row>
    <row r="3083">
      <c r="A3083" s="294"/>
      <c r="B3083" s="294"/>
      <c r="C3083" s="294"/>
      <c r="D3083" s="294"/>
      <c r="E3083" s="294"/>
      <c r="F3083" s="294"/>
    </row>
    <row r="3084">
      <c r="A3084" s="294" t="s">
        <v>21315</v>
      </c>
      <c r="B3084" s="294"/>
      <c r="C3084" s="294"/>
      <c r="D3084" s="294"/>
      <c r="E3084" s="294"/>
      <c r="F3084" s="294"/>
    </row>
    <row r="3085">
      <c r="A3085" s="294" t="s">
        <v>23410</v>
      </c>
      <c r="B3085" s="294"/>
      <c r="C3085" s="294"/>
      <c r="D3085" s="294"/>
      <c r="E3085" s="294"/>
      <c r="F3085" s="294"/>
    </row>
    <row r="3086">
      <c r="A3086" s="294"/>
      <c r="B3086" s="294"/>
      <c r="C3086" s="294"/>
      <c r="D3086" s="294"/>
      <c r="E3086" s="294"/>
      <c r="F3086" s="294"/>
    </row>
    <row r="3087">
      <c r="A3087" s="294" t="s">
        <v>23411</v>
      </c>
      <c r="B3087" s="294"/>
      <c r="C3087" s="294"/>
      <c r="D3087" s="294"/>
      <c r="E3087" s="294"/>
      <c r="F3087" s="294"/>
    </row>
    <row r="3088">
      <c r="A3088" s="294" t="s">
        <v>23412</v>
      </c>
      <c r="B3088" s="294"/>
      <c r="C3088" s="294"/>
      <c r="D3088" s="294"/>
      <c r="E3088" s="294"/>
      <c r="F3088" s="294"/>
    </row>
    <row r="3089">
      <c r="A3089" s="294" t="s">
        <v>23413</v>
      </c>
      <c r="B3089" s="294"/>
      <c r="C3089" s="294"/>
      <c r="D3089" s="294"/>
      <c r="E3089" s="294"/>
      <c r="F3089" s="294"/>
    </row>
    <row r="3090">
      <c r="A3090" s="294" t="s">
        <v>23414</v>
      </c>
      <c r="B3090" s="294"/>
      <c r="C3090" s="294"/>
      <c r="D3090" s="294"/>
      <c r="E3090" s="294"/>
      <c r="F3090" s="294"/>
    </row>
    <row r="3091">
      <c r="A3091" s="294" t="s">
        <v>23415</v>
      </c>
      <c r="B3091" s="294"/>
      <c r="C3091" s="294"/>
      <c r="D3091" s="294"/>
      <c r="E3091" s="294"/>
      <c r="F3091" s="294"/>
    </row>
    <row r="3092">
      <c r="A3092" s="294" t="s">
        <v>23416</v>
      </c>
      <c r="B3092" s="294"/>
      <c r="C3092" s="294"/>
      <c r="D3092" s="294"/>
      <c r="E3092" s="294"/>
      <c r="F3092" s="294"/>
    </row>
    <row r="3093">
      <c r="A3093" s="294" t="s">
        <v>23417</v>
      </c>
      <c r="B3093" s="294"/>
      <c r="C3093" s="294"/>
      <c r="D3093" s="294"/>
      <c r="E3093" s="294"/>
      <c r="F3093" s="294"/>
    </row>
    <row r="3094">
      <c r="A3094" s="294" t="s">
        <v>23418</v>
      </c>
      <c r="B3094" s="294"/>
      <c r="C3094" s="294"/>
      <c r="D3094" s="294"/>
      <c r="E3094" s="294"/>
      <c r="F3094" s="294"/>
    </row>
    <row r="3095">
      <c r="A3095" s="294" t="s">
        <v>23419</v>
      </c>
      <c r="B3095" s="294"/>
      <c r="C3095" s="294"/>
      <c r="D3095" s="294"/>
      <c r="E3095" s="294"/>
      <c r="F3095" s="294"/>
    </row>
    <row r="3096">
      <c r="A3096" s="294" t="s">
        <v>23420</v>
      </c>
      <c r="B3096" s="294"/>
      <c r="C3096" s="294"/>
      <c r="D3096" s="294"/>
      <c r="E3096" s="294"/>
      <c r="F3096" s="294"/>
    </row>
    <row r="3097">
      <c r="A3097" s="294"/>
      <c r="B3097" s="294"/>
      <c r="C3097" s="294"/>
      <c r="D3097" s="294"/>
      <c r="E3097" s="294"/>
      <c r="F3097" s="294"/>
    </row>
    <row r="3098">
      <c r="A3098" s="294"/>
      <c r="B3098" s="294"/>
      <c r="C3098" s="294"/>
      <c r="D3098" s="294"/>
      <c r="E3098" s="294"/>
      <c r="F3098" s="294"/>
    </row>
    <row r="3099">
      <c r="A3099" s="294" t="s">
        <v>21326</v>
      </c>
      <c r="B3099" s="294"/>
      <c r="C3099" s="294"/>
      <c r="D3099" s="294"/>
      <c r="E3099" s="294"/>
      <c r="F3099" s="294"/>
    </row>
    <row r="3100">
      <c r="A3100" s="294"/>
      <c r="B3100" s="294"/>
      <c r="C3100" s="294"/>
      <c r="D3100" s="294"/>
      <c r="E3100" s="294"/>
      <c r="F3100" s="294"/>
    </row>
    <row r="3101">
      <c r="A3101" s="294" t="s">
        <v>23421</v>
      </c>
      <c r="B3101" s="294"/>
      <c r="C3101" s="294"/>
      <c r="D3101" s="294"/>
      <c r="E3101" s="294"/>
      <c r="F3101" s="294"/>
    </row>
    <row r="3102">
      <c r="A3102" s="294" t="s">
        <v>23422</v>
      </c>
      <c r="B3102" s="294"/>
      <c r="C3102" s="294"/>
      <c r="D3102" s="294"/>
      <c r="E3102" s="294"/>
      <c r="F3102" s="294"/>
    </row>
    <row r="3103">
      <c r="A3103" s="294" t="s">
        <v>23423</v>
      </c>
      <c r="B3103" s="294"/>
      <c r="C3103" s="294"/>
      <c r="D3103" s="294"/>
      <c r="E3103" s="294"/>
      <c r="F3103" s="294"/>
    </row>
    <row r="3104">
      <c r="A3104" s="294" t="s">
        <v>23424</v>
      </c>
      <c r="B3104" s="294"/>
      <c r="C3104" s="294"/>
      <c r="D3104" s="294"/>
      <c r="E3104" s="294"/>
      <c r="F3104" s="294"/>
    </row>
    <row r="3105">
      <c r="A3105" s="294" t="s">
        <v>23425</v>
      </c>
      <c r="B3105" s="294"/>
      <c r="C3105" s="294"/>
      <c r="D3105" s="294"/>
      <c r="E3105" s="294"/>
      <c r="F3105" s="294"/>
    </row>
    <row r="3106">
      <c r="A3106" s="294" t="s">
        <v>23426</v>
      </c>
      <c r="B3106" s="294"/>
      <c r="C3106" s="294"/>
      <c r="D3106" s="294"/>
      <c r="E3106" s="294"/>
      <c r="F3106" s="294"/>
    </row>
    <row r="3107">
      <c r="A3107" s="294" t="s">
        <v>23427</v>
      </c>
      <c r="B3107" s="294"/>
      <c r="C3107" s="294"/>
      <c r="D3107" s="294"/>
      <c r="E3107" s="294"/>
      <c r="F3107" s="294"/>
    </row>
    <row r="3108">
      <c r="A3108" s="294"/>
      <c r="B3108" s="294"/>
      <c r="C3108" s="294"/>
      <c r="D3108" s="294"/>
      <c r="E3108" s="294"/>
      <c r="F3108" s="294"/>
    </row>
    <row r="3109">
      <c r="A3109" s="294" t="s">
        <v>22034</v>
      </c>
      <c r="B3109" s="294"/>
      <c r="C3109" s="294"/>
      <c r="D3109" s="294"/>
      <c r="E3109" s="294"/>
      <c r="F3109" s="294"/>
    </row>
    <row r="3110">
      <c r="A3110" s="294"/>
      <c r="B3110" s="294"/>
      <c r="C3110" s="294"/>
      <c r="D3110" s="294"/>
      <c r="E3110" s="294"/>
      <c r="F3110" s="294"/>
    </row>
    <row r="3111">
      <c r="A3111" s="294" t="s">
        <v>23428</v>
      </c>
      <c r="B3111" s="294"/>
      <c r="C3111" s="294"/>
      <c r="D3111" s="294"/>
      <c r="E3111" s="294"/>
      <c r="F3111" s="294"/>
    </row>
    <row r="3112">
      <c r="A3112" s="294" t="s">
        <v>23429</v>
      </c>
      <c r="B3112" s="294"/>
      <c r="C3112" s="294"/>
      <c r="D3112" s="294"/>
      <c r="E3112" s="294"/>
      <c r="F3112" s="294"/>
    </row>
    <row r="3113">
      <c r="A3113" s="294" t="s">
        <v>23430</v>
      </c>
      <c r="B3113" s="294"/>
      <c r="C3113" s="294"/>
      <c r="D3113" s="294"/>
      <c r="E3113" s="294"/>
      <c r="F3113" s="294"/>
    </row>
    <row r="3114">
      <c r="A3114" s="294" t="s">
        <v>23431</v>
      </c>
      <c r="B3114" s="294"/>
      <c r="C3114" s="294"/>
      <c r="D3114" s="294"/>
      <c r="E3114" s="294"/>
      <c r="F3114" s="294"/>
    </row>
    <row r="3115">
      <c r="A3115" s="294" t="s">
        <v>23432</v>
      </c>
      <c r="B3115" s="294"/>
      <c r="C3115" s="294"/>
      <c r="D3115" s="294"/>
      <c r="E3115" s="294"/>
      <c r="F3115" s="294"/>
    </row>
    <row r="3116">
      <c r="A3116" s="294"/>
      <c r="B3116" s="294"/>
      <c r="C3116" s="294"/>
      <c r="D3116" s="294"/>
      <c r="E3116" s="294"/>
      <c r="F3116" s="294"/>
    </row>
    <row r="3117">
      <c r="A3117" s="294"/>
      <c r="B3117" s="294"/>
      <c r="C3117" s="294"/>
      <c r="D3117" s="294"/>
      <c r="E3117" s="294"/>
      <c r="F3117" s="294"/>
    </row>
    <row r="3118">
      <c r="A3118" s="294" t="s">
        <v>22156</v>
      </c>
      <c r="B3118" s="294"/>
      <c r="C3118" s="294"/>
      <c r="D3118" s="294"/>
      <c r="E3118" s="294"/>
      <c r="F3118" s="294"/>
    </row>
    <row r="3119">
      <c r="A3119" s="294"/>
      <c r="B3119" s="294"/>
      <c r="C3119" s="294"/>
      <c r="D3119" s="294"/>
      <c r="E3119" s="294"/>
      <c r="F3119" s="294"/>
    </row>
    <row r="3120">
      <c r="A3120" s="294" t="str">
        <f>-Guru, Snigdha, Amla, Katu, Ushna food</f>
        <v>#ERROR!</v>
      </c>
      <c r="B3120" s="294"/>
      <c r="C3120" s="294"/>
      <c r="D3120" s="294"/>
      <c r="E3120" s="294"/>
      <c r="F3120" s="294"/>
    </row>
    <row r="3121">
      <c r="A3121" s="294" t="str">
        <f t="array" ref="A3121">-Alcohol</f>
        <v>#NAME?</v>
      </c>
      <c r="B3121" s="294"/>
      <c r="C3121" s="294"/>
      <c r="D3121" s="294"/>
      <c r="E3121" s="294"/>
      <c r="F3121" s="294"/>
    </row>
    <row r="3122">
      <c r="A3122" s="294" t="str">
        <f>ARRAY_CONSTRAIN(ARRAYFORMULA(-Heavy and spicy foods), 1, 1)</f>
        <v>#ERROR!</v>
      </c>
      <c r="B3122" s="294"/>
      <c r="C3122" s="294"/>
      <c r="D3122" s="294"/>
      <c r="E3122" s="294"/>
      <c r="F3122" s="294"/>
    </row>
    <row r="3123">
      <c r="A3123" s="294" t="str">
        <f>ARRAY_CONSTRAIN(ARRAYFORMULA(-Physical Exertion), 1, 1)</f>
        <v>#ERROR!</v>
      </c>
      <c r="B3123" s="294"/>
      <c r="C3123" s="294"/>
      <c r="D3123" s="294"/>
      <c r="E3123" s="294"/>
      <c r="F3123" s="294"/>
    </row>
    <row r="3124">
      <c r="A3124" s="294" t="str">
        <f>ARRAY_CONSTRAIN(ARRAYFORMULA(-Day sleep), 1, 1)</f>
        <v>#ERROR!</v>
      </c>
      <c r="B3124" s="294"/>
      <c r="C3124" s="294"/>
      <c r="D3124" s="294"/>
      <c r="E3124" s="294"/>
      <c r="F3124" s="294"/>
    </row>
    <row r="3125">
      <c r="A3125" s="294"/>
      <c r="B3125" s="294"/>
      <c r="C3125" s="294"/>
      <c r="D3125" s="294"/>
      <c r="E3125" s="294"/>
      <c r="F3125" s="294"/>
    </row>
    <row r="3126">
      <c r="A3126" s="294"/>
      <c r="B3126" s="294"/>
      <c r="C3126" s="294"/>
      <c r="D3126" s="294"/>
      <c r="E3126" s="294"/>
      <c r="F3126" s="294"/>
    </row>
    <row r="3127">
      <c r="A3127" s="294" t="s">
        <v>23311</v>
      </c>
      <c r="B3127" s="294"/>
      <c r="C3127" s="294"/>
      <c r="D3127" s="294"/>
      <c r="E3127" s="294"/>
      <c r="F3127" s="294"/>
    </row>
    <row r="3128">
      <c r="A3128" s="294"/>
      <c r="B3128" s="294"/>
      <c r="C3128" s="294"/>
      <c r="D3128" s="294"/>
      <c r="E3128" s="294"/>
      <c r="F3128" s="294"/>
    </row>
    <row r="3129">
      <c r="A3129" s="294" t="s">
        <v>23313</v>
      </c>
      <c r="B3129" s="294"/>
      <c r="C3129" s="294"/>
      <c r="D3129" s="294"/>
      <c r="E3129" s="294"/>
      <c r="F3129" s="294"/>
    </row>
    <row r="3130">
      <c r="A3130" s="294" t="s">
        <v>23433</v>
      </c>
      <c r="B3130" s="294"/>
      <c r="C3130" s="294"/>
      <c r="D3130" s="294"/>
      <c r="E3130" s="294"/>
      <c r="F3130" s="294"/>
    </row>
    <row r="3131">
      <c r="A3131" s="294" t="s">
        <v>23434</v>
      </c>
      <c r="B3131" s="294"/>
      <c r="C3131" s="294"/>
      <c r="D3131" s="294"/>
      <c r="E3131" s="294"/>
      <c r="F3131" s="294"/>
    </row>
    <row r="3132">
      <c r="A3132" s="294" t="s">
        <v>23435</v>
      </c>
      <c r="B3132" s="294"/>
      <c r="C3132" s="294"/>
      <c r="D3132" s="294"/>
      <c r="E3132" s="294"/>
      <c r="F3132" s="294"/>
    </row>
    <row r="3133">
      <c r="A3133" s="294" t="s">
        <v>23436</v>
      </c>
      <c r="B3133" s="294"/>
      <c r="C3133" s="294"/>
      <c r="D3133" s="294"/>
      <c r="E3133" s="294"/>
      <c r="F3133" s="294"/>
    </row>
    <row r="3134">
      <c r="A3134" s="294" t="s">
        <v>23437</v>
      </c>
      <c r="B3134" s="294"/>
      <c r="C3134" s="294"/>
      <c r="D3134" s="294"/>
      <c r="E3134" s="294"/>
      <c r="F3134" s="294"/>
    </row>
    <row r="3135">
      <c r="A3135" s="294" t="s">
        <v>23438</v>
      </c>
      <c r="B3135" s="294"/>
      <c r="C3135" s="294"/>
      <c r="D3135" s="294"/>
      <c r="E3135" s="294"/>
      <c r="F3135" s="294"/>
    </row>
    <row r="3136">
      <c r="A3136" s="294" t="s">
        <v>23439</v>
      </c>
      <c r="B3136" s="294"/>
      <c r="C3136" s="294"/>
      <c r="D3136" s="294"/>
      <c r="E3136" s="294"/>
      <c r="F3136" s="294"/>
    </row>
    <row r="3137">
      <c r="A3137" s="294" t="s">
        <v>23440</v>
      </c>
      <c r="B3137" s="294"/>
      <c r="C3137" s="294"/>
      <c r="D3137" s="294"/>
      <c r="E3137" s="294"/>
      <c r="F3137" s="294"/>
    </row>
    <row r="3138">
      <c r="A3138" s="294" t="s">
        <v>23441</v>
      </c>
      <c r="B3138" s="294"/>
      <c r="C3138" s="294"/>
      <c r="D3138" s="294"/>
      <c r="E3138" s="294"/>
      <c r="F3138" s="294"/>
    </row>
    <row r="3139">
      <c r="A3139" s="294"/>
      <c r="B3139" s="294"/>
      <c r="C3139" s="294"/>
      <c r="D3139" s="294"/>
      <c r="E3139" s="294"/>
      <c r="F3139" s="294"/>
    </row>
    <row r="3140">
      <c r="A3140" s="294" t="s">
        <v>23442</v>
      </c>
      <c r="B3140" s="294"/>
      <c r="C3140" s="294"/>
      <c r="D3140" s="294"/>
      <c r="E3140" s="294"/>
      <c r="F3140" s="294"/>
    </row>
    <row r="3141">
      <c r="A3141" s="294"/>
      <c r="B3141" s="294"/>
      <c r="C3141" s="294"/>
      <c r="D3141" s="294"/>
      <c r="E3141" s="294"/>
      <c r="F3141" s="294"/>
    </row>
    <row r="3142">
      <c r="A3142" s="294"/>
      <c r="B3142" s="294"/>
      <c r="C3142" s="294"/>
      <c r="D3142" s="294"/>
      <c r="E3142" s="294"/>
      <c r="F3142" s="294"/>
    </row>
    <row r="3143">
      <c r="A3143" s="294" t="s">
        <v>23443</v>
      </c>
      <c r="B3143" s="294"/>
      <c r="C3143" s="294"/>
      <c r="D3143" s="294"/>
      <c r="E3143" s="294"/>
      <c r="F3143" s="294"/>
    </row>
    <row r="3144">
      <c r="A3144" s="294" t="s">
        <v>23444</v>
      </c>
      <c r="B3144" s="294"/>
      <c r="C3144" s="294"/>
      <c r="D3144" s="294"/>
      <c r="E3144" s="294"/>
      <c r="F3144" s="294"/>
    </row>
    <row r="3145">
      <c r="A3145" s="294" t="s">
        <v>23445</v>
      </c>
      <c r="B3145" s="294"/>
      <c r="C3145" s="294"/>
      <c r="D3145" s="294"/>
      <c r="E3145" s="294"/>
      <c r="F3145" s="294"/>
    </row>
    <row r="3146">
      <c r="A3146" s="294" t="s">
        <v>22872</v>
      </c>
      <c r="B3146" s="294"/>
      <c r="C3146" s="294"/>
      <c r="D3146" s="294"/>
      <c r="E3146" s="294"/>
      <c r="F3146" s="294"/>
    </row>
    <row r="3147">
      <c r="A3147" s="294" t="s">
        <v>23446</v>
      </c>
      <c r="B3147" s="294"/>
      <c r="C3147" s="294"/>
      <c r="D3147" s="294"/>
      <c r="E3147" s="294"/>
      <c r="F3147" s="294"/>
    </row>
    <row r="3148">
      <c r="A3148" s="294" t="s">
        <v>23447</v>
      </c>
      <c r="B3148" s="294"/>
      <c r="C3148" s="294"/>
      <c r="D3148" s="294"/>
      <c r="E3148" s="294"/>
      <c r="F3148" s="294"/>
    </row>
    <row r="3149">
      <c r="A3149" s="294" t="s">
        <v>23448</v>
      </c>
      <c r="B3149" s="294"/>
      <c r="C3149" s="294"/>
      <c r="D3149" s="294"/>
      <c r="E3149" s="294"/>
      <c r="F3149" s="294"/>
    </row>
    <row r="3150">
      <c r="A3150" s="294" t="s">
        <v>23449</v>
      </c>
      <c r="B3150" s="294"/>
      <c r="C3150" s="294"/>
      <c r="D3150" s="294"/>
      <c r="E3150" s="294"/>
      <c r="F3150" s="294"/>
    </row>
    <row r="3151">
      <c r="A3151" s="294" t="s">
        <v>23450</v>
      </c>
      <c r="B3151" s="294"/>
      <c r="C3151" s="294"/>
      <c r="D3151" s="294"/>
      <c r="E3151" s="294"/>
      <c r="F3151" s="294"/>
    </row>
    <row r="3152">
      <c r="A3152" s="294" t="s">
        <v>23451</v>
      </c>
      <c r="B3152" s="294"/>
      <c r="C3152" s="294"/>
      <c r="D3152" s="294"/>
      <c r="E3152" s="294"/>
      <c r="F3152" s="294"/>
    </row>
    <row r="3153">
      <c r="A3153" s="294" t="s">
        <v>23452</v>
      </c>
      <c r="B3153" s="294"/>
      <c r="C3153" s="294"/>
      <c r="D3153" s="294"/>
      <c r="E3153" s="294"/>
      <c r="F3153" s="294"/>
    </row>
    <row r="3154">
      <c r="A3154" s="294" t="s">
        <v>23453</v>
      </c>
      <c r="B3154" s="294"/>
      <c r="C3154" s="294"/>
      <c r="D3154" s="294"/>
      <c r="E3154" s="294"/>
      <c r="F3154" s="294"/>
    </row>
    <row r="3155">
      <c r="A3155" s="294" t="s">
        <v>23454</v>
      </c>
      <c r="B3155" s="294"/>
      <c r="C3155" s="294"/>
      <c r="D3155" s="294"/>
      <c r="E3155" s="294"/>
      <c r="F3155" s="294"/>
    </row>
    <row r="3156">
      <c r="A3156" s="294" t="s">
        <v>23455</v>
      </c>
      <c r="B3156" s="294"/>
      <c r="C3156" s="294"/>
      <c r="D3156" s="294"/>
      <c r="E3156" s="294"/>
      <c r="F3156" s="294"/>
    </row>
    <row r="3157">
      <c r="A3157" s="294"/>
      <c r="B3157" s="294"/>
      <c r="C3157" s="294"/>
      <c r="D3157" s="294"/>
      <c r="E3157" s="294"/>
      <c r="F3157" s="294"/>
    </row>
    <row r="3158">
      <c r="A3158" s="294" t="s">
        <v>21312</v>
      </c>
      <c r="B3158" s="294"/>
      <c r="C3158" s="294"/>
      <c r="D3158" s="294"/>
      <c r="E3158" s="294"/>
      <c r="F3158" s="294"/>
    </row>
    <row r="3159">
      <c r="A3159" s="294" t="s">
        <v>23456</v>
      </c>
      <c r="B3159" s="294"/>
      <c r="C3159" s="294"/>
      <c r="D3159" s="294"/>
      <c r="E3159" s="294"/>
      <c r="F3159" s="294"/>
    </row>
    <row r="3160">
      <c r="A3160" s="294" t="s">
        <v>23457</v>
      </c>
      <c r="B3160" s="294"/>
      <c r="C3160" s="294"/>
      <c r="D3160" s="294"/>
      <c r="E3160" s="294"/>
      <c r="F3160" s="294"/>
    </row>
    <row r="3161">
      <c r="A3161" s="294" t="s">
        <v>23458</v>
      </c>
      <c r="B3161" s="294"/>
      <c r="C3161" s="294"/>
      <c r="D3161" s="294"/>
      <c r="E3161" s="294"/>
      <c r="F3161" s="294"/>
    </row>
    <row r="3162">
      <c r="A3162" s="294"/>
      <c r="B3162" s="294"/>
      <c r="C3162" s="294"/>
      <c r="D3162" s="294"/>
      <c r="E3162" s="294"/>
      <c r="F3162" s="294"/>
    </row>
    <row r="3163">
      <c r="A3163" s="294" t="s">
        <v>22512</v>
      </c>
      <c r="B3163" s="294"/>
      <c r="C3163" s="294"/>
      <c r="D3163" s="294"/>
      <c r="E3163" s="294"/>
      <c r="F3163" s="294"/>
    </row>
    <row r="3164">
      <c r="A3164" s="294" t="s">
        <v>23459</v>
      </c>
      <c r="B3164" s="294"/>
      <c r="C3164" s="294"/>
      <c r="D3164" s="294"/>
      <c r="E3164" s="294"/>
      <c r="F3164" s="294"/>
    </row>
    <row r="3165">
      <c r="A3165" s="294"/>
      <c r="B3165" s="294"/>
      <c r="C3165" s="294"/>
      <c r="D3165" s="294"/>
      <c r="E3165" s="294"/>
      <c r="F3165" s="294"/>
    </row>
    <row r="3166">
      <c r="A3166" s="294" t="s">
        <v>23460</v>
      </c>
      <c r="B3166" s="294"/>
      <c r="C3166" s="294"/>
      <c r="D3166" s="294"/>
      <c r="E3166" s="294"/>
      <c r="F3166" s="294"/>
    </row>
    <row r="3167">
      <c r="A3167" s="294" t="s">
        <v>23461</v>
      </c>
      <c r="B3167" s="294"/>
      <c r="C3167" s="294"/>
      <c r="D3167" s="294"/>
      <c r="E3167" s="294"/>
      <c r="F3167" s="294"/>
    </row>
    <row r="3168">
      <c r="A3168" s="294" t="s">
        <v>23462</v>
      </c>
      <c r="B3168" s="294"/>
      <c r="C3168" s="294"/>
      <c r="D3168" s="294"/>
      <c r="E3168" s="294"/>
      <c r="F3168" s="294"/>
    </row>
    <row r="3169">
      <c r="A3169" s="294" t="s">
        <v>23463</v>
      </c>
      <c r="B3169" s="294"/>
      <c r="C3169" s="294"/>
      <c r="D3169" s="294"/>
      <c r="E3169" s="294"/>
      <c r="F3169" s="294"/>
    </row>
    <row r="3170">
      <c r="A3170" s="294" t="s">
        <v>21641</v>
      </c>
      <c r="B3170" s="294"/>
      <c r="C3170" s="294"/>
      <c r="D3170" s="294"/>
      <c r="E3170" s="294"/>
      <c r="F3170" s="294"/>
    </row>
    <row r="3171">
      <c r="A3171" s="294" t="s">
        <v>23464</v>
      </c>
      <c r="B3171" s="294"/>
      <c r="C3171" s="294"/>
      <c r="D3171" s="294"/>
      <c r="E3171" s="294"/>
      <c r="F3171" s="294"/>
    </row>
    <row r="3172">
      <c r="A3172" s="294" t="s">
        <v>23465</v>
      </c>
      <c r="B3172" s="294"/>
      <c r="C3172" s="294"/>
      <c r="D3172" s="294"/>
      <c r="E3172" s="294"/>
      <c r="F3172" s="294"/>
    </row>
    <row r="3173">
      <c r="A3173" s="294"/>
      <c r="B3173" s="294"/>
      <c r="C3173" s="294"/>
      <c r="D3173" s="294"/>
      <c r="E3173" s="294"/>
      <c r="F3173" s="294"/>
    </row>
    <row r="3174">
      <c r="A3174" s="294" t="s">
        <v>22523</v>
      </c>
      <c r="B3174" s="294"/>
      <c r="C3174" s="294"/>
      <c r="D3174" s="294"/>
      <c r="E3174" s="294"/>
      <c r="F3174" s="294"/>
    </row>
    <row r="3175">
      <c r="A3175" s="294" t="s">
        <v>23466</v>
      </c>
      <c r="B3175" s="294"/>
      <c r="C3175" s="294"/>
      <c r="D3175" s="294"/>
      <c r="E3175" s="294"/>
      <c r="F3175" s="294"/>
    </row>
    <row r="3176">
      <c r="A3176" s="294"/>
      <c r="B3176" s="294"/>
      <c r="C3176" s="294"/>
      <c r="D3176" s="294"/>
      <c r="E3176" s="294"/>
      <c r="F3176" s="294"/>
    </row>
    <row r="3177">
      <c r="A3177" s="294" t="s">
        <v>23467</v>
      </c>
      <c r="B3177" s="294"/>
      <c r="C3177" s="294"/>
      <c r="D3177" s="294"/>
      <c r="E3177" s="294"/>
      <c r="F3177" s="294"/>
    </row>
    <row r="3178">
      <c r="A3178" s="294" t="s">
        <v>23468</v>
      </c>
      <c r="B3178" s="294"/>
      <c r="C3178" s="294"/>
      <c r="D3178" s="294"/>
      <c r="E3178" s="294"/>
      <c r="F3178" s="294"/>
    </row>
    <row r="3179">
      <c r="A3179" s="294" t="s">
        <v>23469</v>
      </c>
      <c r="B3179" s="294"/>
      <c r="C3179" s="294"/>
      <c r="D3179" s="294"/>
      <c r="E3179" s="294"/>
      <c r="F3179" s="294"/>
    </row>
    <row r="3180">
      <c r="A3180" s="294" t="s">
        <v>23470</v>
      </c>
      <c r="B3180" s="294"/>
      <c r="C3180" s="294"/>
      <c r="D3180" s="294"/>
      <c r="E3180" s="294"/>
      <c r="F3180" s="294"/>
    </row>
    <row r="3181">
      <c r="A3181" s="294" t="s">
        <v>23471</v>
      </c>
      <c r="B3181" s="294"/>
      <c r="C3181" s="294"/>
      <c r="D3181" s="294"/>
      <c r="E3181" s="294"/>
      <c r="F3181" s="294"/>
    </row>
    <row r="3182">
      <c r="A3182" s="294" t="s">
        <v>23472</v>
      </c>
      <c r="B3182" s="294"/>
      <c r="C3182" s="294"/>
      <c r="D3182" s="294"/>
      <c r="E3182" s="294"/>
      <c r="F3182" s="294"/>
    </row>
    <row r="3183">
      <c r="A3183" s="294"/>
      <c r="B3183" s="294"/>
      <c r="C3183" s="294"/>
      <c r="D3183" s="294"/>
      <c r="E3183" s="294"/>
      <c r="F3183" s="294"/>
    </row>
    <row r="3184">
      <c r="A3184" s="294" t="s">
        <v>22530</v>
      </c>
      <c r="B3184" s="294"/>
      <c r="C3184" s="294"/>
      <c r="D3184" s="294"/>
      <c r="E3184" s="294"/>
      <c r="F3184" s="294"/>
    </row>
    <row r="3185">
      <c r="A3185" s="294" t="s">
        <v>22618</v>
      </c>
      <c r="B3185" s="294"/>
      <c r="C3185" s="294"/>
      <c r="D3185" s="294"/>
      <c r="E3185" s="294"/>
      <c r="F3185" s="294"/>
    </row>
    <row r="3186">
      <c r="A3186" s="294"/>
      <c r="B3186" s="294"/>
      <c r="C3186" s="294"/>
      <c r="D3186" s="294"/>
      <c r="E3186" s="294"/>
      <c r="F3186" s="294"/>
    </row>
    <row r="3187">
      <c r="A3187" s="294" t="s">
        <v>23473</v>
      </c>
      <c r="B3187" s="294"/>
      <c r="C3187" s="294"/>
      <c r="D3187" s="294"/>
      <c r="E3187" s="294"/>
      <c r="F3187" s="294"/>
    </row>
    <row r="3188">
      <c r="A3188" s="294" t="s">
        <v>23474</v>
      </c>
      <c r="B3188" s="294"/>
      <c r="C3188" s="294"/>
      <c r="D3188" s="294"/>
      <c r="E3188" s="294"/>
      <c r="F3188" s="294"/>
    </row>
    <row r="3189">
      <c r="A3189" s="294" t="s">
        <v>23475</v>
      </c>
      <c r="B3189" s="294"/>
      <c r="C3189" s="294"/>
      <c r="D3189" s="294"/>
      <c r="E3189" s="294"/>
      <c r="F3189" s="294"/>
    </row>
    <row r="3190">
      <c r="A3190" s="294" t="s">
        <v>23476</v>
      </c>
      <c r="B3190" s="294"/>
      <c r="C3190" s="294"/>
      <c r="D3190" s="294"/>
      <c r="E3190" s="294"/>
      <c r="F3190" s="294"/>
    </row>
    <row r="3191">
      <c r="A3191" s="294" t="s">
        <v>23477</v>
      </c>
      <c r="B3191" s="294"/>
      <c r="C3191" s="294"/>
      <c r="D3191" s="294"/>
      <c r="E3191" s="294"/>
      <c r="F3191" s="294"/>
    </row>
    <row r="3192">
      <c r="A3192" s="294" t="s">
        <v>23478</v>
      </c>
      <c r="B3192" s="294"/>
      <c r="C3192" s="294"/>
      <c r="D3192" s="294"/>
      <c r="E3192" s="294"/>
      <c r="F3192" s="294"/>
    </row>
    <row r="3193">
      <c r="A3193" s="294" t="s">
        <v>23479</v>
      </c>
      <c r="B3193" s="294"/>
      <c r="C3193" s="294"/>
      <c r="D3193" s="294"/>
      <c r="E3193" s="294"/>
      <c r="F3193" s="294"/>
    </row>
    <row r="3194">
      <c r="A3194" s="294" t="s">
        <v>23480</v>
      </c>
      <c r="B3194" s="294"/>
      <c r="C3194" s="294"/>
      <c r="D3194" s="294"/>
      <c r="E3194" s="294"/>
      <c r="F3194" s="294"/>
    </row>
    <row r="3195">
      <c r="A3195" s="294"/>
      <c r="B3195" s="294"/>
      <c r="C3195" s="294"/>
      <c r="D3195" s="294"/>
      <c r="E3195" s="294"/>
      <c r="F3195" s="294"/>
    </row>
    <row r="3196">
      <c r="A3196" s="294"/>
      <c r="B3196" s="294"/>
      <c r="C3196" s="294"/>
      <c r="D3196" s="294"/>
      <c r="E3196" s="294"/>
      <c r="F3196" s="294"/>
    </row>
    <row r="3197">
      <c r="A3197" s="294" t="s">
        <v>21292</v>
      </c>
      <c r="B3197" s="294"/>
      <c r="C3197" s="294"/>
      <c r="D3197" s="294"/>
      <c r="E3197" s="294"/>
      <c r="F3197" s="294"/>
    </row>
    <row r="3198">
      <c r="A3198" s="294"/>
      <c r="B3198" s="294"/>
      <c r="C3198" s="294"/>
      <c r="D3198" s="294"/>
      <c r="E3198" s="294"/>
      <c r="F3198" s="294"/>
    </row>
    <row r="3199">
      <c r="A3199" s="294" t="s">
        <v>23481</v>
      </c>
      <c r="B3199" s="294"/>
      <c r="C3199" s="294"/>
      <c r="D3199" s="294"/>
      <c r="E3199" s="294"/>
      <c r="F3199" s="294"/>
    </row>
    <row r="3200">
      <c r="A3200" s="294" t="s">
        <v>23482</v>
      </c>
      <c r="B3200" s="294"/>
      <c r="C3200" s="294"/>
      <c r="D3200" s="294"/>
      <c r="E3200" s="294"/>
      <c r="F3200" s="294"/>
    </row>
    <row r="3201">
      <c r="A3201" s="294" t="s">
        <v>23483</v>
      </c>
      <c r="B3201" s="294"/>
      <c r="C3201" s="294"/>
      <c r="D3201" s="294"/>
      <c r="E3201" s="294"/>
      <c r="F3201" s="294"/>
    </row>
    <row r="3202">
      <c r="A3202" s="294" t="s">
        <v>23484</v>
      </c>
      <c r="B3202" s="294"/>
      <c r="C3202" s="294"/>
      <c r="D3202" s="294"/>
      <c r="E3202" s="294"/>
      <c r="F3202" s="294"/>
    </row>
    <row r="3203">
      <c r="A3203" s="294" t="s">
        <v>22632</v>
      </c>
      <c r="B3203" s="294"/>
      <c r="C3203" s="294"/>
      <c r="D3203" s="294"/>
      <c r="E3203" s="294"/>
      <c r="F3203" s="294"/>
    </row>
    <row r="3204">
      <c r="A3204" s="294" t="s">
        <v>23485</v>
      </c>
      <c r="B3204" s="294"/>
      <c r="C3204" s="294"/>
      <c r="D3204" s="294"/>
      <c r="E3204" s="294"/>
      <c r="F3204" s="294"/>
    </row>
    <row r="3205">
      <c r="A3205" s="294" t="s">
        <v>23486</v>
      </c>
      <c r="B3205" s="294"/>
      <c r="C3205" s="294"/>
      <c r="D3205" s="294"/>
      <c r="E3205" s="294"/>
      <c r="F3205" s="294"/>
    </row>
    <row r="3206">
      <c r="A3206" s="294" t="s">
        <v>22629</v>
      </c>
      <c r="B3206" s="294"/>
      <c r="C3206" s="294"/>
      <c r="D3206" s="294"/>
      <c r="E3206" s="294"/>
      <c r="F3206" s="294"/>
    </row>
    <row r="3207">
      <c r="A3207" s="294" t="s">
        <v>23487</v>
      </c>
      <c r="B3207" s="294"/>
      <c r="C3207" s="294"/>
      <c r="D3207" s="294"/>
      <c r="E3207" s="294"/>
      <c r="F3207" s="294"/>
    </row>
    <row r="3208">
      <c r="A3208" s="294" t="s">
        <v>23488</v>
      </c>
      <c r="B3208" s="294"/>
      <c r="C3208" s="294"/>
      <c r="D3208" s="294"/>
      <c r="E3208" s="294"/>
      <c r="F3208" s="294"/>
    </row>
    <row r="3209">
      <c r="A3209" s="294" t="s">
        <v>23489</v>
      </c>
      <c r="B3209" s="294"/>
      <c r="C3209" s="294"/>
      <c r="D3209" s="294"/>
      <c r="E3209" s="294"/>
      <c r="F3209" s="294"/>
    </row>
    <row r="3210">
      <c r="A3210" s="294" t="s">
        <v>23490</v>
      </c>
      <c r="B3210" s="294"/>
      <c r="C3210" s="294"/>
      <c r="D3210" s="294"/>
      <c r="E3210" s="294"/>
      <c r="F3210" s="294"/>
    </row>
    <row r="3211">
      <c r="A3211" s="294" t="s">
        <v>23491</v>
      </c>
      <c r="B3211" s="294"/>
      <c r="C3211" s="294"/>
      <c r="D3211" s="294"/>
      <c r="E3211" s="294"/>
      <c r="F3211" s="294"/>
    </row>
    <row r="3212">
      <c r="A3212" s="294"/>
      <c r="B3212" s="294"/>
      <c r="C3212" s="294"/>
      <c r="D3212" s="294"/>
      <c r="E3212" s="294"/>
      <c r="F3212" s="294"/>
    </row>
    <row r="3213">
      <c r="A3213" s="294" t="s">
        <v>21760</v>
      </c>
      <c r="B3213" s="294"/>
      <c r="C3213" s="294"/>
      <c r="D3213" s="294"/>
      <c r="E3213" s="294"/>
      <c r="F3213" s="294"/>
    </row>
    <row r="3214">
      <c r="A3214" s="294"/>
      <c r="B3214" s="294"/>
      <c r="C3214" s="294"/>
      <c r="D3214" s="294"/>
      <c r="E3214" s="294"/>
      <c r="F3214" s="294"/>
    </row>
    <row r="3215">
      <c r="A3215" s="294" t="s">
        <v>23492</v>
      </c>
      <c r="B3215" s="294"/>
      <c r="C3215" s="294"/>
      <c r="D3215" s="294"/>
      <c r="E3215" s="294"/>
      <c r="F3215" s="294"/>
    </row>
    <row r="3216">
      <c r="A3216" s="294" t="s">
        <v>23493</v>
      </c>
      <c r="B3216" s="294"/>
      <c r="C3216" s="294"/>
      <c r="D3216" s="294"/>
      <c r="E3216" s="294"/>
      <c r="F3216" s="294"/>
    </row>
    <row r="3217">
      <c r="A3217" s="294" t="s">
        <v>23494</v>
      </c>
      <c r="B3217" s="294"/>
      <c r="C3217" s="294"/>
      <c r="D3217" s="294"/>
      <c r="E3217" s="294"/>
      <c r="F3217" s="294"/>
    </row>
    <row r="3218">
      <c r="A3218" s="294" t="s">
        <v>23495</v>
      </c>
      <c r="B3218" s="294"/>
      <c r="C3218" s="294"/>
      <c r="D3218" s="294"/>
      <c r="E3218" s="294"/>
      <c r="F3218" s="294"/>
    </row>
    <row r="3219">
      <c r="A3219" s="294"/>
      <c r="B3219" s="294"/>
      <c r="C3219" s="294"/>
      <c r="D3219" s="294"/>
      <c r="E3219" s="294"/>
      <c r="F3219" s="294"/>
    </row>
    <row r="3220">
      <c r="A3220" s="294" t="s">
        <v>21770</v>
      </c>
      <c r="B3220" s="294"/>
      <c r="C3220" s="294"/>
      <c r="D3220" s="294"/>
      <c r="E3220" s="294"/>
      <c r="F3220" s="294"/>
    </row>
    <row r="3221">
      <c r="A3221" s="294"/>
      <c r="B3221" s="294"/>
      <c r="C3221" s="294"/>
      <c r="D3221" s="294"/>
      <c r="E3221" s="294"/>
      <c r="F3221" s="294"/>
    </row>
    <row r="3222">
      <c r="A3222" s="294" t="s">
        <v>23496</v>
      </c>
      <c r="B3222" s="294"/>
      <c r="C3222" s="294"/>
      <c r="D3222" s="294"/>
      <c r="E3222" s="294"/>
      <c r="F3222" s="294"/>
    </row>
    <row r="3223">
      <c r="A3223" s="294" t="s">
        <v>23497</v>
      </c>
      <c r="B3223" s="294"/>
      <c r="C3223" s="294"/>
      <c r="D3223" s="294"/>
      <c r="E3223" s="294"/>
      <c r="F3223" s="294"/>
    </row>
    <row r="3224">
      <c r="A3224" s="294" t="s">
        <v>23498</v>
      </c>
      <c r="B3224" s="294"/>
      <c r="C3224" s="294"/>
      <c r="D3224" s="294"/>
      <c r="E3224" s="294"/>
      <c r="F3224" s="294"/>
    </row>
    <row r="3225">
      <c r="A3225" s="294" t="s">
        <v>23499</v>
      </c>
      <c r="B3225" s="294"/>
      <c r="C3225" s="294"/>
      <c r="D3225" s="294"/>
      <c r="E3225" s="294"/>
      <c r="F3225" s="294"/>
    </row>
    <row r="3226">
      <c r="A3226" s="294" t="s">
        <v>23500</v>
      </c>
      <c r="B3226" s="294"/>
      <c r="C3226" s="294"/>
      <c r="D3226" s="294"/>
      <c r="E3226" s="294"/>
      <c r="F3226" s="294"/>
    </row>
    <row r="3227">
      <c r="A3227" s="294" t="s">
        <v>23501</v>
      </c>
      <c r="B3227" s="294"/>
      <c r="C3227" s="294"/>
      <c r="D3227" s="294"/>
      <c r="E3227" s="294"/>
      <c r="F3227" s="294"/>
    </row>
    <row r="3228">
      <c r="A3228" s="294" t="s">
        <v>23502</v>
      </c>
      <c r="B3228" s="294"/>
      <c r="C3228" s="294"/>
      <c r="D3228" s="294"/>
      <c r="E3228" s="294"/>
      <c r="F3228" s="294"/>
    </row>
    <row r="3229">
      <c r="A3229" s="294" t="s">
        <v>23503</v>
      </c>
      <c r="B3229" s="294"/>
      <c r="C3229" s="294"/>
      <c r="D3229" s="294"/>
      <c r="E3229" s="294"/>
      <c r="F3229" s="294"/>
    </row>
    <row r="3230">
      <c r="A3230" s="294" t="s">
        <v>23504</v>
      </c>
      <c r="B3230" s="294"/>
      <c r="C3230" s="294"/>
      <c r="D3230" s="294"/>
      <c r="E3230" s="294"/>
      <c r="F3230" s="294"/>
    </row>
    <row r="3231">
      <c r="A3231" s="294" t="s">
        <v>23505</v>
      </c>
      <c r="B3231" s="294"/>
      <c r="C3231" s="294"/>
      <c r="D3231" s="294"/>
      <c r="E3231" s="294"/>
      <c r="F3231" s="294"/>
    </row>
    <row r="3232">
      <c r="A3232" s="294" t="s">
        <v>23506</v>
      </c>
      <c r="B3232" s="294"/>
      <c r="C3232" s="294"/>
      <c r="D3232" s="294"/>
      <c r="E3232" s="294"/>
      <c r="F3232" s="294"/>
    </row>
    <row r="3233">
      <c r="A3233" s="294" t="s">
        <v>23507</v>
      </c>
      <c r="B3233" s="294"/>
      <c r="C3233" s="294"/>
      <c r="D3233" s="294"/>
      <c r="E3233" s="294"/>
      <c r="F3233" s="294"/>
    </row>
    <row r="3234">
      <c r="A3234" s="294" t="s">
        <v>23508</v>
      </c>
      <c r="B3234" s="294"/>
      <c r="C3234" s="294"/>
      <c r="D3234" s="294"/>
      <c r="E3234" s="294"/>
      <c r="F3234" s="294"/>
    </row>
    <row r="3235">
      <c r="A3235" s="294" t="s">
        <v>23509</v>
      </c>
      <c r="B3235" s="294"/>
      <c r="C3235" s="294"/>
      <c r="D3235" s="294"/>
      <c r="E3235" s="294"/>
      <c r="F3235" s="294"/>
    </row>
    <row r="3236">
      <c r="A3236" s="294" t="s">
        <v>23456</v>
      </c>
      <c r="B3236" s="294"/>
      <c r="C3236" s="294"/>
      <c r="D3236" s="294"/>
      <c r="E3236" s="294"/>
      <c r="F3236" s="294"/>
    </row>
    <row r="3237">
      <c r="A3237" s="294" t="s">
        <v>21314</v>
      </c>
      <c r="B3237" s="294"/>
      <c r="C3237" s="294"/>
      <c r="D3237" s="294"/>
      <c r="E3237" s="294"/>
      <c r="F3237" s="294"/>
    </row>
    <row r="3238">
      <c r="A3238" s="294" t="s">
        <v>23510</v>
      </c>
      <c r="B3238" s="294"/>
      <c r="C3238" s="294"/>
      <c r="D3238" s="294"/>
      <c r="E3238" s="294"/>
      <c r="F3238" s="294"/>
    </row>
    <row r="3239">
      <c r="A3239" s="294"/>
      <c r="B3239" s="294"/>
      <c r="C3239" s="294"/>
      <c r="D3239" s="294"/>
      <c r="E3239" s="294"/>
      <c r="F3239" s="294"/>
    </row>
    <row r="3240">
      <c r="A3240" s="294"/>
      <c r="B3240" s="294"/>
      <c r="C3240" s="294"/>
      <c r="D3240" s="294"/>
      <c r="E3240" s="294"/>
      <c r="F3240" s="294"/>
    </row>
    <row r="3241">
      <c r="A3241" s="294" t="s">
        <v>21315</v>
      </c>
      <c r="B3241" s="294"/>
      <c r="C3241" s="294"/>
      <c r="D3241" s="294"/>
      <c r="E3241" s="294"/>
      <c r="F3241" s="294"/>
    </row>
    <row r="3242">
      <c r="A3242" s="294"/>
      <c r="B3242" s="294"/>
      <c r="C3242" s="294"/>
      <c r="D3242" s="294"/>
      <c r="E3242" s="294"/>
      <c r="F3242" s="294"/>
    </row>
    <row r="3243">
      <c r="A3243" s="294"/>
      <c r="B3243" s="294"/>
      <c r="C3243" s="294"/>
      <c r="D3243" s="294"/>
      <c r="E3243" s="294"/>
      <c r="F3243" s="294"/>
    </row>
    <row r="3244">
      <c r="A3244" s="294" t="s">
        <v>23511</v>
      </c>
      <c r="B3244" s="294"/>
      <c r="C3244" s="294"/>
      <c r="D3244" s="294"/>
      <c r="E3244" s="294"/>
      <c r="F3244" s="294"/>
    </row>
    <row r="3245">
      <c r="A3245" s="294" t="s">
        <v>23512</v>
      </c>
      <c r="B3245" s="294"/>
      <c r="C3245" s="294"/>
      <c r="D3245" s="294"/>
      <c r="E3245" s="294"/>
      <c r="F3245" s="294"/>
    </row>
    <row r="3246">
      <c r="A3246" s="294" t="s">
        <v>23513</v>
      </c>
      <c r="B3246" s="294"/>
      <c r="C3246" s="294"/>
      <c r="D3246" s="294"/>
      <c r="E3246" s="294"/>
      <c r="F3246" s="294"/>
    </row>
    <row r="3247">
      <c r="A3247" s="294" t="s">
        <v>23514</v>
      </c>
      <c r="B3247" s="294"/>
      <c r="C3247" s="294"/>
      <c r="D3247" s="294"/>
      <c r="E3247" s="294"/>
      <c r="F3247" s="294"/>
    </row>
    <row r="3248">
      <c r="A3248" s="294" t="s">
        <v>23515</v>
      </c>
      <c r="B3248" s="294"/>
      <c r="C3248" s="294"/>
      <c r="D3248" s="294"/>
      <c r="E3248" s="294"/>
      <c r="F3248" s="294"/>
    </row>
    <row r="3249">
      <c r="A3249" s="294" t="s">
        <v>23516</v>
      </c>
      <c r="B3249" s="294"/>
      <c r="C3249" s="294"/>
      <c r="D3249" s="294"/>
      <c r="E3249" s="294"/>
      <c r="F3249" s="294"/>
    </row>
    <row r="3250">
      <c r="A3250" s="294" t="s">
        <v>23517</v>
      </c>
      <c r="B3250" s="294"/>
      <c r="C3250" s="294"/>
      <c r="D3250" s="294"/>
      <c r="E3250" s="294"/>
      <c r="F3250" s="294"/>
    </row>
    <row r="3251">
      <c r="A3251" s="294" t="s">
        <v>23518</v>
      </c>
      <c r="B3251" s="294"/>
      <c r="C3251" s="294"/>
      <c r="D3251" s="294"/>
      <c r="E3251" s="294"/>
      <c r="F3251" s="294"/>
    </row>
    <row r="3252">
      <c r="A3252" s="294" t="s">
        <v>23519</v>
      </c>
      <c r="B3252" s="294"/>
      <c r="C3252" s="294"/>
      <c r="D3252" s="294"/>
      <c r="E3252" s="294"/>
      <c r="F3252" s="294"/>
    </row>
    <row r="3253">
      <c r="A3253" s="294" t="s">
        <v>23520</v>
      </c>
      <c r="B3253" s="294"/>
      <c r="C3253" s="294"/>
      <c r="D3253" s="294"/>
      <c r="E3253" s="294"/>
      <c r="F3253" s="294"/>
    </row>
    <row r="3254">
      <c r="A3254" s="294"/>
      <c r="B3254" s="294"/>
      <c r="C3254" s="294"/>
      <c r="D3254" s="294"/>
      <c r="E3254" s="294"/>
      <c r="F3254" s="294"/>
    </row>
    <row r="3255">
      <c r="A3255" s="294" t="s">
        <v>21326</v>
      </c>
      <c r="B3255" s="294"/>
      <c r="C3255" s="294"/>
      <c r="D3255" s="294"/>
      <c r="E3255" s="294"/>
      <c r="F3255" s="294"/>
    </row>
    <row r="3256">
      <c r="A3256" s="294"/>
      <c r="B3256" s="294"/>
      <c r="C3256" s="294"/>
      <c r="D3256" s="294"/>
      <c r="E3256" s="294"/>
      <c r="F3256" s="294"/>
    </row>
    <row r="3257">
      <c r="A3257" s="294" t="s">
        <v>23521</v>
      </c>
      <c r="B3257" s="294"/>
      <c r="C3257" s="294"/>
      <c r="D3257" s="294"/>
      <c r="E3257" s="294"/>
      <c r="F3257" s="294"/>
    </row>
    <row r="3258">
      <c r="A3258" s="294" t="s">
        <v>23522</v>
      </c>
      <c r="B3258" s="294"/>
      <c r="C3258" s="294"/>
      <c r="D3258" s="294"/>
      <c r="E3258" s="294"/>
      <c r="F3258" s="294"/>
    </row>
    <row r="3259">
      <c r="A3259" s="294" t="s">
        <v>23523</v>
      </c>
      <c r="B3259" s="294"/>
      <c r="C3259" s="294"/>
      <c r="D3259" s="294"/>
      <c r="E3259" s="294"/>
      <c r="F3259" s="294"/>
    </row>
    <row r="3260">
      <c r="A3260" s="294" t="s">
        <v>23524</v>
      </c>
      <c r="B3260" s="294"/>
      <c r="C3260" s="294"/>
      <c r="D3260" s="294"/>
      <c r="E3260" s="294"/>
      <c r="F3260" s="294"/>
    </row>
    <row r="3261">
      <c r="A3261" s="294" t="str">
        <f>ARRAY_CONSTRAIN(ARRAYFORMULA(- dosha: Vata predominant), 1, 1)</f>
        <v>#ERROR!</v>
      </c>
      <c r="B3261" s="294"/>
      <c r="C3261" s="294"/>
      <c r="D3261" s="294"/>
      <c r="E3261" s="294"/>
      <c r="F3261" s="294"/>
    </row>
    <row r="3262">
      <c r="A3262" s="294" t="str">
        <f>- Dushya: Asthi, Majja, Shleshaka Kapha</f>
        <v>#ERROR!</v>
      </c>
      <c r="B3262" s="294"/>
      <c r="C3262" s="294"/>
      <c r="D3262" s="294"/>
      <c r="E3262" s="294"/>
      <c r="F3262" s="294"/>
    </row>
    <row r="3263">
      <c r="A3263" s="294" t="str">
        <f>ARRAY_CONSTRAIN(ARRAYFORMULA(- srotas: Asthi and Majja vaha srotas), 1, 1)</f>
        <v>#ERROR!</v>
      </c>
      <c r="B3263" s="294"/>
      <c r="C3263" s="294"/>
      <c r="D3263" s="294"/>
      <c r="E3263" s="294"/>
      <c r="F3263" s="294"/>
    </row>
    <row r="3264">
      <c r="A3264" s="294" t="str">
        <f t="array" ref="A3264">-Srotodushti: Sanga / Vimargagamana</f>
        <v>#NAME?</v>
      </c>
      <c r="B3264" s="294"/>
      <c r="C3264" s="294"/>
      <c r="D3264" s="294"/>
      <c r="E3264" s="294"/>
      <c r="F3264" s="294"/>
    </row>
    <row r="3265">
      <c r="A3265" s="294" t="s">
        <v>23525</v>
      </c>
      <c r="B3265" s="294"/>
      <c r="C3265" s="294"/>
      <c r="D3265" s="294"/>
      <c r="E3265" s="294"/>
      <c r="F3265" s="294"/>
    </row>
    <row r="3266">
      <c r="A3266" s="294"/>
      <c r="B3266" s="294"/>
      <c r="C3266" s="294"/>
      <c r="D3266" s="294"/>
      <c r="E3266" s="294"/>
      <c r="F3266" s="294"/>
    </row>
    <row r="3267">
      <c r="A3267" s="294" t="s">
        <v>23526</v>
      </c>
      <c r="B3267" s="294"/>
      <c r="C3267" s="294"/>
      <c r="D3267" s="294"/>
      <c r="E3267" s="294"/>
      <c r="F3267" s="294"/>
    </row>
    <row r="3268">
      <c r="A3268" s="294"/>
      <c r="B3268" s="294"/>
      <c r="C3268" s="294"/>
      <c r="D3268" s="294"/>
      <c r="E3268" s="294"/>
      <c r="F3268" s="294"/>
    </row>
    <row r="3269">
      <c r="A3269" s="294" t="s">
        <v>23527</v>
      </c>
      <c r="B3269" s="294"/>
      <c r="C3269" s="294"/>
      <c r="D3269" s="294"/>
      <c r="E3269" s="294"/>
      <c r="F3269" s="294"/>
    </row>
    <row r="3270">
      <c r="A3270" s="294" t="s">
        <v>23528</v>
      </c>
      <c r="B3270" s="294"/>
      <c r="C3270" s="294"/>
      <c r="D3270" s="294"/>
      <c r="E3270" s="294"/>
      <c r="F3270" s="294"/>
    </row>
    <row r="3271">
      <c r="A3271" s="294" t="str">
        <f>- Swedana – Nadi sweda, Pinda sweda (Patrapinda or Jambeera Pinda sweda)</f>
        <v>#ERROR!</v>
      </c>
      <c r="B3271" s="294"/>
      <c r="C3271" s="294"/>
      <c r="D3271" s="294"/>
      <c r="E3271" s="294"/>
      <c r="F3271" s="294"/>
    </row>
    <row r="3272">
      <c r="A3272" s="294" t="s">
        <v>23529</v>
      </c>
      <c r="B3272" s="294"/>
      <c r="C3272" s="294"/>
      <c r="D3272" s="294"/>
      <c r="E3272" s="294"/>
      <c r="F3272" s="294"/>
    </row>
    <row r="3273">
      <c r="A3273" s="294" t="s">
        <v>23530</v>
      </c>
      <c r="B3273" s="294"/>
      <c r="C3273" s="294"/>
      <c r="D3273" s="294"/>
      <c r="E3273" s="294"/>
      <c r="F3273" s="294"/>
    </row>
    <row r="3274">
      <c r="A3274" s="294" t="s">
        <v>23531</v>
      </c>
      <c r="B3274" s="294"/>
      <c r="C3274" s="294"/>
      <c r="D3274" s="294"/>
      <c r="E3274" s="294"/>
      <c r="F3274" s="294"/>
    </row>
    <row r="3275">
      <c r="A3275" s="294" t="s">
        <v>23532</v>
      </c>
      <c r="B3275" s="294"/>
      <c r="C3275" s="294"/>
      <c r="D3275" s="294"/>
      <c r="E3275" s="294"/>
      <c r="F3275" s="294"/>
    </row>
    <row r="3276">
      <c r="A3276" s="294" t="s">
        <v>23533</v>
      </c>
      <c r="B3276" s="294"/>
      <c r="C3276" s="294"/>
      <c r="D3276" s="294"/>
      <c r="E3276" s="294"/>
      <c r="F3276" s="294"/>
    </row>
    <row r="3277">
      <c r="A3277" s="294" t="s">
        <v>23534</v>
      </c>
      <c r="B3277" s="294"/>
      <c r="C3277" s="294"/>
      <c r="D3277" s="294"/>
      <c r="E3277" s="294"/>
      <c r="F3277" s="294"/>
    </row>
    <row r="3278">
      <c r="A3278" s="294" t="s">
        <v>23535</v>
      </c>
      <c r="B3278" s="294"/>
      <c r="C3278" s="294"/>
      <c r="D3278" s="294"/>
      <c r="E3278" s="294"/>
      <c r="F3278" s="294"/>
    </row>
    <row r="3279">
      <c r="A3279" s="294" t="s">
        <v>23536</v>
      </c>
      <c r="B3279" s="294"/>
      <c r="C3279" s="294"/>
      <c r="D3279" s="294"/>
      <c r="E3279" s="294"/>
      <c r="F3279" s="294"/>
    </row>
    <row r="3280">
      <c r="A3280" s="294" t="s">
        <v>23537</v>
      </c>
      <c r="B3280" s="294"/>
      <c r="C3280" s="294"/>
      <c r="D3280" s="294"/>
      <c r="E3280" s="294"/>
      <c r="F3280" s="294"/>
    </row>
    <row r="3281">
      <c r="A3281" s="294"/>
      <c r="B3281" s="294"/>
      <c r="C3281" s="294"/>
      <c r="D3281" s="294"/>
      <c r="E3281" s="294"/>
      <c r="F3281" s="294"/>
    </row>
    <row r="3282">
      <c r="A3282" s="294" t="s">
        <v>23029</v>
      </c>
      <c r="B3282" s="294"/>
      <c r="C3282" s="294"/>
      <c r="D3282" s="294"/>
      <c r="E3282" s="294"/>
      <c r="F3282" s="294"/>
    </row>
    <row r="3283">
      <c r="A3283" s="294" t="s">
        <v>23538</v>
      </c>
      <c r="B3283" s="294"/>
      <c r="C3283" s="294"/>
      <c r="D3283" s="294"/>
      <c r="E3283" s="294"/>
      <c r="F3283" s="294"/>
    </row>
    <row r="3284">
      <c r="A3284" s="294"/>
      <c r="B3284" s="294"/>
      <c r="C3284" s="294"/>
      <c r="D3284" s="294"/>
      <c r="E3284" s="294"/>
      <c r="F3284" s="294"/>
    </row>
    <row r="3285">
      <c r="A3285" s="294" t="s">
        <v>23539</v>
      </c>
      <c r="B3285" s="294"/>
      <c r="C3285" s="294"/>
      <c r="D3285" s="294"/>
      <c r="E3285" s="294"/>
      <c r="F3285" s="294"/>
    </row>
    <row r="3286">
      <c r="A3286" s="294" t="s">
        <v>23540</v>
      </c>
      <c r="B3286" s="294"/>
      <c r="C3286" s="294"/>
      <c r="D3286" s="294"/>
      <c r="E3286" s="294"/>
      <c r="F3286" s="294"/>
    </row>
    <row r="3287">
      <c r="A3287" s="294" t="s">
        <v>23541</v>
      </c>
      <c r="B3287" s="294"/>
      <c r="C3287" s="294"/>
      <c r="D3287" s="294"/>
      <c r="E3287" s="294"/>
      <c r="F3287" s="294"/>
    </row>
    <row r="3288">
      <c r="A3288" s="294" t="s">
        <v>23542</v>
      </c>
      <c r="B3288" s="294"/>
      <c r="C3288" s="294"/>
      <c r="D3288" s="294"/>
      <c r="E3288" s="294"/>
      <c r="F3288" s="294"/>
    </row>
    <row r="3289">
      <c r="A3289" s="294" t="s">
        <v>23543</v>
      </c>
      <c r="B3289" s="294"/>
      <c r="C3289" s="294"/>
      <c r="D3289" s="294"/>
      <c r="E3289" s="294"/>
      <c r="F3289" s="294"/>
    </row>
    <row r="3290">
      <c r="A3290" s="294"/>
      <c r="B3290" s="294"/>
      <c r="C3290" s="294"/>
      <c r="D3290" s="294"/>
      <c r="E3290" s="294"/>
      <c r="F3290" s="294"/>
    </row>
    <row r="3291">
      <c r="A3291" s="294" t="s">
        <v>21908</v>
      </c>
      <c r="B3291" s="294"/>
      <c r="C3291" s="294"/>
      <c r="D3291" s="294"/>
      <c r="E3291" s="294"/>
      <c r="F3291" s="294"/>
    </row>
    <row r="3292">
      <c r="A3292" s="294"/>
      <c r="B3292" s="294"/>
      <c r="C3292" s="294"/>
      <c r="D3292" s="294"/>
      <c r="E3292" s="294"/>
      <c r="F3292" s="294"/>
    </row>
    <row r="3293">
      <c r="A3293" s="294" t="s">
        <v>22492</v>
      </c>
      <c r="B3293" s="294"/>
      <c r="C3293" s="294"/>
      <c r="D3293" s="294"/>
      <c r="E3293" s="294"/>
      <c r="F3293" s="294"/>
    </row>
    <row r="3294">
      <c r="A3294" s="294" t="s">
        <v>23544</v>
      </c>
      <c r="B3294" s="294"/>
      <c r="C3294" s="294"/>
      <c r="D3294" s="294"/>
      <c r="E3294" s="294"/>
      <c r="F3294" s="294"/>
    </row>
    <row r="3295">
      <c r="A3295" s="294" t="s">
        <v>23545</v>
      </c>
      <c r="B3295" s="294"/>
      <c r="C3295" s="294"/>
      <c r="D3295" s="294"/>
      <c r="E3295" s="294"/>
      <c r="F3295" s="294"/>
    </row>
    <row r="3296">
      <c r="A3296" s="294" t="s">
        <v>23546</v>
      </c>
      <c r="B3296" s="294"/>
      <c r="C3296" s="294"/>
      <c r="D3296" s="294"/>
      <c r="E3296" s="294"/>
      <c r="F3296" s="294"/>
    </row>
    <row r="3297">
      <c r="A3297" s="294" t="s">
        <v>23547</v>
      </c>
      <c r="B3297" s="294"/>
      <c r="C3297" s="294"/>
      <c r="D3297" s="294"/>
      <c r="E3297" s="294"/>
      <c r="F3297" s="294"/>
    </row>
    <row r="3298">
      <c r="A3298" s="294"/>
      <c r="B3298" s="294"/>
      <c r="C3298" s="294"/>
      <c r="D3298" s="294"/>
      <c r="E3298" s="294"/>
      <c r="F3298" s="294"/>
    </row>
    <row r="3299">
      <c r="A3299" s="294"/>
      <c r="B3299" s="294"/>
      <c r="C3299" s="294"/>
      <c r="D3299" s="294"/>
      <c r="E3299" s="294"/>
      <c r="F3299" s="294"/>
    </row>
    <row r="3300">
      <c r="A3300" s="294" t="s">
        <v>23548</v>
      </c>
      <c r="B3300" s="294"/>
      <c r="C3300" s="294"/>
      <c r="D3300" s="294"/>
      <c r="E3300" s="294"/>
      <c r="F3300" s="294"/>
    </row>
    <row r="3301">
      <c r="A3301" s="294"/>
      <c r="B3301" s="294"/>
      <c r="C3301" s="294"/>
      <c r="D3301" s="294"/>
      <c r="E3301" s="294"/>
      <c r="F3301" s="294"/>
    </row>
    <row r="3302">
      <c r="A3302" s="294" t="s">
        <v>22688</v>
      </c>
      <c r="B3302" s="294"/>
      <c r="C3302" s="294"/>
      <c r="D3302" s="294"/>
      <c r="E3302" s="294"/>
      <c r="F3302" s="294"/>
    </row>
    <row r="3303">
      <c r="A3303" s="294" t="s">
        <v>23549</v>
      </c>
      <c r="B3303" s="294"/>
      <c r="C3303" s="294"/>
      <c r="D3303" s="294"/>
      <c r="E3303" s="294"/>
      <c r="F3303" s="294"/>
    </row>
    <row r="3304">
      <c r="A3304" s="294" t="s">
        <v>23550</v>
      </c>
      <c r="B3304" s="294"/>
      <c r="C3304" s="294"/>
      <c r="D3304" s="294"/>
      <c r="E3304" s="294"/>
      <c r="F3304" s="294"/>
    </row>
    <row r="3305">
      <c r="A3305" s="294" t="s">
        <v>23551</v>
      </c>
      <c r="B3305" s="294"/>
      <c r="C3305" s="294"/>
      <c r="D3305" s="294"/>
      <c r="E3305" s="294"/>
      <c r="F3305" s="294"/>
    </row>
    <row r="3306">
      <c r="A3306" s="294" t="s">
        <v>23552</v>
      </c>
      <c r="B3306" s="294"/>
      <c r="C3306" s="294"/>
      <c r="D3306" s="294"/>
      <c r="E3306" s="294"/>
      <c r="F3306" s="294"/>
    </row>
    <row r="3307">
      <c r="A3307" s="294" t="s">
        <v>23553</v>
      </c>
      <c r="B3307" s="294"/>
      <c r="C3307" s="294"/>
      <c r="D3307" s="294"/>
      <c r="E3307" s="294"/>
      <c r="F3307" s="294"/>
    </row>
    <row r="3308">
      <c r="A3308" s="294" t="s">
        <v>23554</v>
      </c>
      <c r="B3308" s="294"/>
      <c r="C3308" s="294"/>
      <c r="D3308" s="294"/>
      <c r="E3308" s="294"/>
      <c r="F3308" s="294"/>
    </row>
    <row r="3309">
      <c r="A3309" s="294" t="s">
        <v>23555</v>
      </c>
      <c r="B3309" s="294"/>
      <c r="C3309" s="294"/>
      <c r="D3309" s="294"/>
      <c r="E3309" s="294"/>
      <c r="F3309" s="294"/>
    </row>
    <row r="3310">
      <c r="A3310" s="294" t="s">
        <v>23556</v>
      </c>
      <c r="B3310" s="294"/>
      <c r="C3310" s="294"/>
      <c r="D3310" s="294"/>
      <c r="E3310" s="294"/>
      <c r="F3310" s="294"/>
    </row>
    <row r="3311">
      <c r="A3311" s="294" t="s">
        <v>23557</v>
      </c>
      <c r="B3311" s="294"/>
      <c r="C3311" s="294"/>
      <c r="D3311" s="294"/>
      <c r="E3311" s="294"/>
      <c r="F3311" s="294"/>
    </row>
    <row r="3312">
      <c r="A3312" s="294" t="s">
        <v>23558</v>
      </c>
      <c r="B3312" s="294"/>
      <c r="C3312" s="294"/>
      <c r="D3312" s="294"/>
      <c r="E3312" s="294"/>
      <c r="F3312" s="294"/>
    </row>
    <row r="3313">
      <c r="A3313" s="294" t="s">
        <v>23559</v>
      </c>
      <c r="B3313" s="294"/>
      <c r="C3313" s="294"/>
      <c r="D3313" s="294"/>
      <c r="E3313" s="294"/>
      <c r="F3313" s="294"/>
    </row>
    <row r="3314">
      <c r="A3314" s="294"/>
      <c r="B3314" s="294"/>
      <c r="C3314" s="294"/>
      <c r="D3314" s="294"/>
      <c r="E3314" s="294"/>
      <c r="F3314" s="294"/>
    </row>
    <row r="3315">
      <c r="A3315" s="294"/>
      <c r="B3315" s="294"/>
      <c r="C3315" s="294"/>
      <c r="D3315" s="294"/>
      <c r="E3315" s="294"/>
      <c r="F3315" s="294"/>
    </row>
    <row r="3316">
      <c r="A3316" s="294" t="s">
        <v>21312</v>
      </c>
      <c r="B3316" s="294"/>
      <c r="C3316" s="294"/>
      <c r="D3316" s="294"/>
      <c r="E3316" s="294"/>
      <c r="F3316" s="294"/>
    </row>
    <row r="3317">
      <c r="A3317" s="294" t="s">
        <v>23560</v>
      </c>
      <c r="B3317" s="294"/>
      <c r="C3317" s="294"/>
      <c r="D3317" s="294"/>
      <c r="E3317" s="294"/>
      <c r="F3317" s="294"/>
    </row>
    <row r="3318">
      <c r="A3318" s="294" t="s">
        <v>21270</v>
      </c>
      <c r="B3318" s="294"/>
      <c r="C3318" s="294"/>
      <c r="D3318" s="294"/>
      <c r="E3318" s="294"/>
      <c r="F3318" s="294"/>
    </row>
    <row r="3319">
      <c r="A3319" s="294" t="s">
        <v>23561</v>
      </c>
      <c r="B3319" s="294"/>
      <c r="C3319" s="294"/>
      <c r="D3319" s="294"/>
      <c r="E3319" s="294"/>
      <c r="F3319" s="294"/>
    </row>
    <row r="3320">
      <c r="A3320" s="294"/>
      <c r="B3320" s="294"/>
      <c r="C3320" s="294"/>
      <c r="D3320" s="294"/>
      <c r="E3320" s="294"/>
      <c r="F3320" s="294"/>
    </row>
    <row r="3321">
      <c r="A3321" s="294" t="s">
        <v>23562</v>
      </c>
      <c r="B3321" s="294"/>
      <c r="C3321" s="294"/>
      <c r="D3321" s="294"/>
      <c r="E3321" s="294"/>
      <c r="F3321" s="294"/>
    </row>
    <row r="3322">
      <c r="A3322" s="294"/>
      <c r="B3322" s="294"/>
      <c r="C3322" s="294"/>
      <c r="D3322" s="294"/>
      <c r="E3322" s="294"/>
      <c r="F3322" s="294"/>
    </row>
    <row r="3323">
      <c r="A3323" s="294" t="s">
        <v>23563</v>
      </c>
      <c r="B3323" s="294"/>
      <c r="C3323" s="294"/>
      <c r="D3323" s="294"/>
      <c r="E3323" s="294"/>
      <c r="F3323" s="294"/>
    </row>
    <row r="3324">
      <c r="A3324" s="294" t="s">
        <v>23564</v>
      </c>
      <c r="B3324" s="294"/>
      <c r="C3324" s="294"/>
      <c r="D3324" s="294"/>
      <c r="E3324" s="294"/>
      <c r="F3324" s="294"/>
    </row>
    <row r="3325">
      <c r="A3325" s="294" t="s">
        <v>23565</v>
      </c>
      <c r="B3325" s="294"/>
      <c r="C3325" s="294"/>
      <c r="D3325" s="294"/>
      <c r="E3325" s="294"/>
      <c r="F3325" s="294"/>
    </row>
    <row r="3326">
      <c r="A3326" s="294" t="s">
        <v>23566</v>
      </c>
      <c r="B3326" s="294"/>
      <c r="C3326" s="294"/>
      <c r="D3326" s="294"/>
      <c r="E3326" s="294"/>
      <c r="F3326" s="294"/>
    </row>
    <row r="3327">
      <c r="A3327" s="294" t="s">
        <v>23567</v>
      </c>
      <c r="B3327" s="294"/>
      <c r="C3327" s="294"/>
      <c r="D3327" s="294"/>
      <c r="E3327" s="294"/>
      <c r="F3327" s="294"/>
    </row>
    <row r="3328">
      <c r="A3328" s="294" t="s">
        <v>23568</v>
      </c>
      <c r="B3328" s="294"/>
      <c r="C3328" s="294"/>
      <c r="D3328" s="294"/>
      <c r="E3328" s="294"/>
      <c r="F3328" s="294"/>
    </row>
    <row r="3329">
      <c r="A3329" s="294"/>
      <c r="B3329" s="294"/>
      <c r="C3329" s="294"/>
      <c r="D3329" s="294"/>
      <c r="E3329" s="294"/>
      <c r="F3329" s="294"/>
    </row>
    <row r="3330">
      <c r="A3330" s="294"/>
      <c r="B3330" s="294"/>
      <c r="C3330" s="294"/>
      <c r="D3330" s="294"/>
      <c r="E3330" s="294"/>
      <c r="F3330" s="294"/>
    </row>
    <row r="3331">
      <c r="A3331" s="294" t="s">
        <v>23569</v>
      </c>
      <c r="B3331" s="294"/>
      <c r="C3331" s="294"/>
      <c r="D3331" s="294"/>
      <c r="E3331" s="294"/>
      <c r="F3331" s="294"/>
    </row>
    <row r="3332">
      <c r="A3332" s="294"/>
      <c r="B3332" s="294"/>
      <c r="C3332" s="294"/>
      <c r="D3332" s="294"/>
      <c r="E3332" s="294"/>
      <c r="F3332" s="294"/>
    </row>
    <row r="3333">
      <c r="A3333" s="294" t="s">
        <v>23570</v>
      </c>
      <c r="B3333" s="294"/>
      <c r="C3333" s="294"/>
      <c r="D3333" s="294"/>
      <c r="E3333" s="294"/>
      <c r="F3333" s="294"/>
    </row>
    <row r="3334">
      <c r="A3334" s="294" t="s">
        <v>23571</v>
      </c>
      <c r="B3334" s="294"/>
      <c r="C3334" s="294"/>
      <c r="D3334" s="294"/>
      <c r="E3334" s="294"/>
      <c r="F3334" s="294"/>
    </row>
    <row r="3335">
      <c r="A3335" s="294" t="s">
        <v>23572</v>
      </c>
      <c r="B3335" s="294"/>
      <c r="C3335" s="294"/>
      <c r="D3335" s="294"/>
      <c r="E3335" s="294"/>
      <c r="F3335" s="294"/>
    </row>
    <row r="3336">
      <c r="A3336" s="294" t="s">
        <v>23573</v>
      </c>
      <c r="B3336" s="294"/>
      <c r="C3336" s="294"/>
      <c r="D3336" s="294"/>
      <c r="E3336" s="294"/>
      <c r="F3336" s="294"/>
    </row>
    <row r="3337">
      <c r="A3337" s="294"/>
      <c r="B3337" s="294"/>
      <c r="C3337" s="294"/>
      <c r="D3337" s="294"/>
      <c r="E3337" s="294"/>
      <c r="F3337" s="294"/>
    </row>
    <row r="3338">
      <c r="A3338" s="294"/>
      <c r="B3338" s="294"/>
      <c r="C3338" s="294"/>
      <c r="D3338" s="294"/>
      <c r="E3338" s="294"/>
      <c r="F3338" s="294"/>
    </row>
    <row r="3339">
      <c r="A3339" s="294" t="s">
        <v>23574</v>
      </c>
      <c r="B3339" s="294"/>
      <c r="C3339" s="294"/>
      <c r="D3339" s="294"/>
      <c r="E3339" s="294"/>
      <c r="F3339" s="294"/>
    </row>
    <row r="3340">
      <c r="A3340" s="294"/>
      <c r="B3340" s="294"/>
      <c r="C3340" s="294"/>
      <c r="D3340" s="294"/>
      <c r="E3340" s="294"/>
      <c r="F3340" s="294"/>
    </row>
    <row r="3341">
      <c r="A3341" s="294" t="s">
        <v>23575</v>
      </c>
      <c r="B3341" s="294"/>
      <c r="C3341" s="294"/>
      <c r="D3341" s="294"/>
      <c r="E3341" s="294"/>
      <c r="F3341" s="294"/>
    </row>
    <row r="3342">
      <c r="A3342" s="294" t="s">
        <v>23576</v>
      </c>
      <c r="B3342" s="294"/>
      <c r="C3342" s="294"/>
      <c r="D3342" s="294"/>
      <c r="E3342" s="294"/>
      <c r="F3342" s="294"/>
    </row>
    <row r="3343">
      <c r="A3343" s="294" t="s">
        <v>23577</v>
      </c>
      <c r="B3343" s="294"/>
      <c r="C3343" s="294"/>
      <c r="D3343" s="294"/>
      <c r="E3343" s="294"/>
      <c r="F3343" s="294"/>
    </row>
    <row r="3344">
      <c r="A3344" s="294" t="s">
        <v>23578</v>
      </c>
      <c r="B3344" s="294"/>
      <c r="C3344" s="294"/>
      <c r="D3344" s="294"/>
      <c r="E3344" s="294"/>
      <c r="F3344" s="294"/>
    </row>
    <row r="3345">
      <c r="A3345" s="294" t="s">
        <v>23579</v>
      </c>
      <c r="B3345" s="294"/>
      <c r="C3345" s="294"/>
      <c r="D3345" s="294"/>
      <c r="E3345" s="294"/>
      <c r="F3345" s="294"/>
    </row>
    <row r="3346">
      <c r="A3346" s="294" t="s">
        <v>23580</v>
      </c>
      <c r="B3346" s="294"/>
      <c r="C3346" s="294"/>
      <c r="D3346" s="294"/>
      <c r="E3346" s="294"/>
      <c r="F3346" s="294"/>
    </row>
    <row r="3347">
      <c r="A3347" s="294"/>
      <c r="B3347" s="294"/>
      <c r="C3347" s="294"/>
      <c r="D3347" s="294"/>
      <c r="E3347" s="294"/>
      <c r="F3347" s="294"/>
    </row>
    <row r="3348">
      <c r="A3348" s="294"/>
      <c r="B3348" s="294"/>
      <c r="C3348" s="294"/>
      <c r="D3348" s="294"/>
      <c r="E3348" s="294"/>
      <c r="F3348" s="294"/>
    </row>
    <row r="3349">
      <c r="A3349" s="294"/>
      <c r="B3349" s="294"/>
      <c r="C3349" s="294"/>
      <c r="D3349" s="294"/>
      <c r="E3349" s="294"/>
      <c r="F3349" s="294"/>
    </row>
    <row r="3350">
      <c r="A3350" s="294" t="s">
        <v>21292</v>
      </c>
      <c r="B3350" s="294"/>
      <c r="C3350" s="294"/>
      <c r="D3350" s="294"/>
      <c r="E3350" s="294"/>
      <c r="F3350" s="294"/>
    </row>
    <row r="3351">
      <c r="A3351" s="294"/>
      <c r="B3351" s="294"/>
      <c r="C3351" s="294"/>
      <c r="D3351" s="294"/>
      <c r="E3351" s="294"/>
      <c r="F3351" s="294"/>
    </row>
    <row r="3352">
      <c r="A3352" s="294" t="s">
        <v>23581</v>
      </c>
      <c r="B3352" s="294"/>
      <c r="C3352" s="294"/>
      <c r="D3352" s="294"/>
      <c r="E3352" s="294"/>
      <c r="F3352" s="294"/>
    </row>
    <row r="3353">
      <c r="A3353" s="294" t="s">
        <v>23582</v>
      </c>
      <c r="B3353" s="294"/>
      <c r="C3353" s="294"/>
      <c r="D3353" s="294"/>
      <c r="E3353" s="294"/>
      <c r="F3353" s="294"/>
    </row>
    <row r="3354">
      <c r="A3354" s="294" t="s">
        <v>23583</v>
      </c>
      <c r="B3354" s="294"/>
      <c r="C3354" s="294"/>
      <c r="D3354" s="294"/>
      <c r="E3354" s="294"/>
      <c r="F3354" s="294"/>
    </row>
    <row r="3355">
      <c r="A3355" s="294" t="s">
        <v>23584</v>
      </c>
      <c r="B3355" s="294"/>
      <c r="C3355" s="294"/>
      <c r="D3355" s="294"/>
      <c r="E3355" s="294"/>
      <c r="F3355" s="294"/>
    </row>
    <row r="3356">
      <c r="A3356" s="294"/>
      <c r="B3356" s="294"/>
      <c r="C3356" s="294"/>
      <c r="D3356" s="294"/>
      <c r="E3356" s="294"/>
      <c r="F3356" s="294"/>
    </row>
    <row r="3357">
      <c r="A3357" s="294" t="s">
        <v>21760</v>
      </c>
      <c r="B3357" s="294"/>
      <c r="C3357" s="294"/>
      <c r="D3357" s="294"/>
      <c r="E3357" s="294"/>
      <c r="F3357" s="294"/>
    </row>
    <row r="3358">
      <c r="A3358" s="294"/>
      <c r="B3358" s="294"/>
      <c r="C3358" s="294"/>
      <c r="D3358" s="294"/>
      <c r="E3358" s="294"/>
      <c r="F3358" s="294"/>
    </row>
    <row r="3359">
      <c r="A3359" s="294" t="s">
        <v>21761</v>
      </c>
      <c r="B3359" s="294"/>
      <c r="C3359" s="294"/>
      <c r="D3359" s="294"/>
      <c r="E3359" s="294"/>
      <c r="F3359" s="294"/>
    </row>
    <row r="3360">
      <c r="A3360" s="294" t="s">
        <v>23585</v>
      </c>
      <c r="B3360" s="294"/>
      <c r="C3360" s="294"/>
      <c r="D3360" s="294"/>
      <c r="E3360" s="294"/>
      <c r="F3360" s="294"/>
    </row>
    <row r="3361">
      <c r="A3361" s="294" t="s">
        <v>23586</v>
      </c>
      <c r="B3361" s="294"/>
      <c r="C3361" s="294"/>
      <c r="D3361" s="294"/>
      <c r="E3361" s="294"/>
      <c r="F3361" s="294"/>
    </row>
    <row r="3362">
      <c r="A3362" s="294" t="s">
        <v>23587</v>
      </c>
      <c r="B3362" s="294"/>
      <c r="C3362" s="294"/>
      <c r="D3362" s="294"/>
      <c r="E3362" s="294"/>
      <c r="F3362" s="294"/>
    </row>
    <row r="3363">
      <c r="A3363" s="294" t="s">
        <v>23588</v>
      </c>
      <c r="B3363" s="294"/>
      <c r="C3363" s="294"/>
      <c r="D3363" s="294"/>
      <c r="E3363" s="294"/>
      <c r="F3363" s="294"/>
    </row>
    <row r="3364">
      <c r="A3364" s="294" t="s">
        <v>23589</v>
      </c>
      <c r="B3364" s="294"/>
      <c r="C3364" s="294"/>
      <c r="D3364" s="294"/>
      <c r="E3364" s="294"/>
      <c r="F3364" s="294"/>
    </row>
    <row r="3365">
      <c r="A3365" s="294"/>
      <c r="B3365" s="294"/>
      <c r="C3365" s="294"/>
      <c r="D3365" s="294"/>
      <c r="E3365" s="294"/>
      <c r="F3365" s="294"/>
    </row>
    <row r="3366">
      <c r="A3366" s="294" t="s">
        <v>22353</v>
      </c>
      <c r="B3366" s="294"/>
      <c r="C3366" s="294"/>
      <c r="D3366" s="294"/>
      <c r="E3366" s="294"/>
      <c r="F3366" s="294"/>
    </row>
    <row r="3367">
      <c r="A3367" s="294"/>
      <c r="B3367" s="294"/>
      <c r="C3367" s="294"/>
      <c r="D3367" s="294"/>
      <c r="E3367" s="294"/>
      <c r="F3367" s="294"/>
    </row>
    <row r="3368">
      <c r="A3368" s="294" t="s">
        <v>23590</v>
      </c>
      <c r="B3368" s="294"/>
      <c r="C3368" s="294"/>
      <c r="D3368" s="294"/>
      <c r="E3368" s="294"/>
      <c r="F3368" s="294"/>
    </row>
    <row r="3369">
      <c r="A3369" s="294" t="s">
        <v>23591</v>
      </c>
      <c r="B3369" s="294"/>
      <c r="C3369" s="294"/>
      <c r="D3369" s="294"/>
      <c r="E3369" s="294"/>
      <c r="F3369" s="294"/>
    </row>
    <row r="3370">
      <c r="A3370" s="294" t="s">
        <v>23592</v>
      </c>
      <c r="B3370" s="294"/>
      <c r="C3370" s="294"/>
      <c r="D3370" s="294"/>
      <c r="E3370" s="294"/>
      <c r="F3370" s="294"/>
    </row>
    <row r="3371">
      <c r="A3371" s="294" t="s">
        <v>23593</v>
      </c>
      <c r="B3371" s="294"/>
      <c r="C3371" s="294"/>
      <c r="D3371" s="294"/>
      <c r="E3371" s="294"/>
      <c r="F3371" s="294"/>
    </row>
    <row r="3372">
      <c r="A3372" s="294" t="s">
        <v>23594</v>
      </c>
      <c r="B3372" s="294"/>
      <c r="C3372" s="294"/>
      <c r="D3372" s="294"/>
      <c r="E3372" s="294"/>
      <c r="F3372" s="294"/>
    </row>
    <row r="3373">
      <c r="A3373" s="294" t="s">
        <v>23595</v>
      </c>
      <c r="B3373" s="294"/>
      <c r="C3373" s="294"/>
      <c r="D3373" s="294"/>
      <c r="E3373" s="294"/>
      <c r="F3373" s="294"/>
    </row>
    <row r="3374">
      <c r="A3374" s="294"/>
      <c r="B3374" s="294"/>
      <c r="C3374" s="294"/>
      <c r="D3374" s="294"/>
      <c r="E3374" s="294"/>
      <c r="F3374" s="294"/>
    </row>
    <row r="3375">
      <c r="A3375" s="294" t="s">
        <v>21312</v>
      </c>
      <c r="B3375" s="294"/>
      <c r="C3375" s="294"/>
      <c r="D3375" s="294"/>
      <c r="E3375" s="294"/>
      <c r="F3375" s="294"/>
    </row>
    <row r="3376">
      <c r="A3376" s="294" t="s">
        <v>23560</v>
      </c>
      <c r="B3376" s="294"/>
      <c r="C3376" s="294"/>
      <c r="D3376" s="294"/>
      <c r="E3376" s="294"/>
      <c r="F3376" s="294"/>
    </row>
    <row r="3377">
      <c r="A3377" s="294" t="s">
        <v>21314</v>
      </c>
      <c r="B3377" s="294"/>
      <c r="C3377" s="294"/>
      <c r="D3377" s="294"/>
      <c r="E3377" s="294"/>
      <c r="F3377" s="294"/>
    </row>
    <row r="3378">
      <c r="A3378" s="294" t="s">
        <v>23561</v>
      </c>
      <c r="B3378" s="294"/>
      <c r="C3378" s="294"/>
      <c r="D3378" s="294"/>
      <c r="E3378" s="294"/>
      <c r="F3378" s="294"/>
    </row>
    <row r="3379">
      <c r="A3379" s="294"/>
      <c r="B3379" s="294"/>
      <c r="C3379" s="294"/>
      <c r="D3379" s="294"/>
      <c r="E3379" s="294"/>
      <c r="F3379" s="294"/>
    </row>
    <row r="3380">
      <c r="A3380" s="294" t="s">
        <v>23007</v>
      </c>
      <c r="B3380" s="294"/>
      <c r="C3380" s="294"/>
      <c r="D3380" s="294"/>
      <c r="E3380" s="294"/>
      <c r="F3380" s="294"/>
    </row>
    <row r="3381">
      <c r="A3381" s="294"/>
      <c r="B3381" s="294"/>
      <c r="C3381" s="294"/>
      <c r="D3381" s="294"/>
      <c r="E3381" s="294"/>
      <c r="F3381" s="294"/>
    </row>
    <row r="3382">
      <c r="A3382" s="294" t="s">
        <v>23596</v>
      </c>
      <c r="B3382" s="294"/>
      <c r="C3382" s="294"/>
      <c r="D3382" s="294"/>
      <c r="E3382" s="294"/>
      <c r="F3382" s="294"/>
    </row>
    <row r="3383">
      <c r="A3383" s="294" t="s">
        <v>23597</v>
      </c>
      <c r="B3383" s="294"/>
      <c r="C3383" s="294"/>
      <c r="D3383" s="294"/>
      <c r="E3383" s="294"/>
      <c r="F3383" s="294"/>
    </row>
    <row r="3384">
      <c r="A3384" s="294" t="s">
        <v>23598</v>
      </c>
      <c r="B3384" s="294"/>
      <c r="C3384" s="294"/>
      <c r="D3384" s="294"/>
      <c r="E3384" s="294"/>
      <c r="F3384" s="294"/>
    </row>
    <row r="3385">
      <c r="A3385" s="294" t="s">
        <v>23599</v>
      </c>
      <c r="B3385" s="294"/>
      <c r="C3385" s="294"/>
      <c r="D3385" s="294"/>
      <c r="E3385" s="294"/>
      <c r="F3385" s="294"/>
    </row>
    <row r="3386">
      <c r="A3386" s="294" t="s">
        <v>23600</v>
      </c>
      <c r="B3386" s="294"/>
      <c r="C3386" s="294"/>
      <c r="D3386" s="294"/>
      <c r="E3386" s="294"/>
      <c r="F3386" s="294"/>
    </row>
    <row r="3387">
      <c r="A3387" s="294" t="s">
        <v>23601</v>
      </c>
      <c r="B3387" s="294"/>
      <c r="C3387" s="294"/>
      <c r="D3387" s="294"/>
      <c r="E3387" s="294"/>
      <c r="F3387" s="294"/>
    </row>
    <row r="3388">
      <c r="A3388" s="294" t="s">
        <v>23602</v>
      </c>
      <c r="B3388" s="294"/>
      <c r="C3388" s="294"/>
      <c r="D3388" s="294"/>
      <c r="E3388" s="294"/>
      <c r="F3388" s="294"/>
    </row>
    <row r="3389">
      <c r="A3389" s="294" t="s">
        <v>23603</v>
      </c>
      <c r="B3389" s="294"/>
      <c r="C3389" s="294"/>
      <c r="D3389" s="294"/>
      <c r="E3389" s="294"/>
      <c r="F3389" s="294"/>
    </row>
    <row r="3390">
      <c r="A3390" s="294"/>
      <c r="B3390" s="294"/>
      <c r="C3390" s="294"/>
      <c r="D3390" s="294"/>
      <c r="E3390" s="294"/>
      <c r="F3390" s="294"/>
    </row>
    <row r="3391">
      <c r="A3391" s="294" t="s">
        <v>23604</v>
      </c>
      <c r="B3391" s="294"/>
      <c r="C3391" s="294"/>
      <c r="D3391" s="294"/>
      <c r="E3391" s="294"/>
      <c r="F3391" s="294"/>
    </row>
    <row r="3392">
      <c r="A3392" s="294"/>
      <c r="B3392" s="294"/>
      <c r="C3392" s="294"/>
      <c r="D3392" s="294"/>
      <c r="E3392" s="294"/>
      <c r="F3392" s="294"/>
    </row>
    <row r="3393">
      <c r="A3393" s="294" t="s">
        <v>23605</v>
      </c>
      <c r="B3393" s="294"/>
      <c r="C3393" s="294"/>
      <c r="D3393" s="294"/>
      <c r="E3393" s="294"/>
      <c r="F3393" s="294"/>
    </row>
    <row r="3394">
      <c r="A3394" s="294" t="s">
        <v>23606</v>
      </c>
      <c r="B3394" s="294"/>
      <c r="C3394" s="294"/>
      <c r="D3394" s="294"/>
      <c r="E3394" s="294"/>
      <c r="F3394" s="294"/>
    </row>
    <row r="3395">
      <c r="A3395" s="294" t="s">
        <v>23607</v>
      </c>
      <c r="B3395" s="294"/>
      <c r="C3395" s="294"/>
      <c r="D3395" s="294"/>
      <c r="E3395" s="294"/>
      <c r="F3395" s="294"/>
    </row>
    <row r="3396">
      <c r="A3396" s="294" t="s">
        <v>23608</v>
      </c>
      <c r="B3396" s="294"/>
      <c r="C3396" s="294"/>
      <c r="D3396" s="294"/>
      <c r="E3396" s="294"/>
      <c r="F3396" s="294"/>
    </row>
    <row r="3397">
      <c r="A3397" s="294"/>
      <c r="B3397" s="294"/>
      <c r="C3397" s="294"/>
      <c r="D3397" s="294"/>
      <c r="E3397" s="294"/>
      <c r="F3397" s="294"/>
    </row>
    <row r="3398">
      <c r="A3398" s="294" t="s">
        <v>23609</v>
      </c>
      <c r="B3398" s="294"/>
      <c r="C3398" s="294"/>
      <c r="D3398" s="294"/>
      <c r="E3398" s="294"/>
      <c r="F3398" s="294"/>
    </row>
    <row r="3399">
      <c r="A3399" s="294"/>
      <c r="B3399" s="294"/>
      <c r="C3399" s="294"/>
      <c r="D3399" s="294"/>
      <c r="E3399" s="294"/>
      <c r="F3399" s="294"/>
    </row>
    <row r="3400">
      <c r="A3400" s="294" t="s">
        <v>23610</v>
      </c>
      <c r="B3400" s="294"/>
      <c r="C3400" s="294"/>
      <c r="D3400" s="294"/>
      <c r="E3400" s="294"/>
      <c r="F3400" s="294"/>
    </row>
    <row r="3401">
      <c r="A3401" s="294" t="s">
        <v>23611</v>
      </c>
      <c r="B3401" s="294"/>
      <c r="C3401" s="294"/>
      <c r="D3401" s="294"/>
      <c r="E3401" s="294"/>
      <c r="F3401" s="294"/>
    </row>
    <row r="3402">
      <c r="A3402" s="294" t="s">
        <v>23612</v>
      </c>
      <c r="B3402" s="294"/>
      <c r="C3402" s="294"/>
      <c r="D3402" s="294"/>
      <c r="E3402" s="294"/>
      <c r="F3402" s="294"/>
    </row>
    <row r="3403">
      <c r="A3403" s="294" t="s">
        <v>23613</v>
      </c>
      <c r="B3403" s="294"/>
      <c r="C3403" s="294"/>
      <c r="D3403" s="294"/>
      <c r="E3403" s="294"/>
      <c r="F3403" s="294"/>
    </row>
    <row r="3404">
      <c r="A3404" s="294" t="s">
        <v>23614</v>
      </c>
      <c r="B3404" s="294"/>
      <c r="C3404" s="294"/>
      <c r="D3404" s="294"/>
      <c r="E3404" s="294"/>
      <c r="F3404" s="294"/>
    </row>
    <row r="3405">
      <c r="A3405" s="294" t="s">
        <v>23615</v>
      </c>
      <c r="B3405" s="294"/>
      <c r="C3405" s="294"/>
      <c r="D3405" s="294"/>
      <c r="E3405" s="294"/>
      <c r="F3405" s="294"/>
    </row>
    <row r="3406">
      <c r="A3406" s="294" t="s">
        <v>23616</v>
      </c>
      <c r="B3406" s="294"/>
      <c r="C3406" s="294"/>
      <c r="D3406" s="294"/>
      <c r="E3406" s="294"/>
      <c r="F3406" s="294"/>
    </row>
    <row r="3407">
      <c r="A3407" s="294" t="s">
        <v>23617</v>
      </c>
      <c r="B3407" s="294"/>
      <c r="C3407" s="294"/>
      <c r="D3407" s="294"/>
      <c r="E3407" s="294"/>
      <c r="F3407" s="294"/>
    </row>
    <row r="3408">
      <c r="A3408" s="294" t="s">
        <v>23618</v>
      </c>
      <c r="B3408" s="294"/>
      <c r="C3408" s="294"/>
      <c r="D3408" s="294"/>
      <c r="E3408" s="294"/>
      <c r="F3408" s="294"/>
    </row>
    <row r="3409">
      <c r="A3409" s="294" t="s">
        <v>23619</v>
      </c>
      <c r="B3409" s="294"/>
      <c r="C3409" s="294"/>
      <c r="D3409" s="294"/>
      <c r="E3409" s="294"/>
      <c r="F3409" s="294"/>
    </row>
    <row r="3410">
      <c r="A3410" s="294" t="s">
        <v>23620</v>
      </c>
      <c r="B3410" s="294"/>
      <c r="C3410" s="294"/>
      <c r="D3410" s="294"/>
      <c r="E3410" s="294"/>
      <c r="F3410" s="294"/>
    </row>
    <row r="3411">
      <c r="A3411" s="294"/>
      <c r="B3411" s="294"/>
      <c r="C3411" s="294"/>
      <c r="D3411" s="294"/>
      <c r="E3411" s="294"/>
      <c r="F3411" s="294"/>
    </row>
    <row r="3412">
      <c r="A3412" s="294"/>
      <c r="B3412" s="294"/>
      <c r="C3412" s="294"/>
      <c r="D3412" s="294"/>
      <c r="E3412" s="294"/>
      <c r="F3412" s="294"/>
    </row>
    <row r="3413">
      <c r="A3413" s="294" t="s">
        <v>22572</v>
      </c>
      <c r="B3413" s="294"/>
      <c r="C3413" s="294"/>
      <c r="D3413" s="294"/>
      <c r="E3413" s="294"/>
      <c r="F3413" s="294"/>
    </row>
    <row r="3414">
      <c r="A3414" s="294" t="s">
        <v>23621</v>
      </c>
      <c r="B3414" s="294"/>
      <c r="C3414" s="294"/>
      <c r="D3414" s="294"/>
      <c r="E3414" s="294"/>
      <c r="F3414" s="294"/>
    </row>
    <row r="3415">
      <c r="A3415" s="294"/>
      <c r="B3415" s="294"/>
      <c r="C3415" s="294"/>
      <c r="D3415" s="294"/>
      <c r="E3415" s="294"/>
      <c r="F3415" s="294"/>
    </row>
    <row r="3416">
      <c r="A3416" s="294" t="s">
        <v>23622</v>
      </c>
      <c r="B3416" s="294"/>
      <c r="C3416" s="294"/>
      <c r="D3416" s="294"/>
      <c r="E3416" s="294"/>
      <c r="F3416" s="294"/>
    </row>
    <row r="3417">
      <c r="A3417" s="294" t="s">
        <v>23623</v>
      </c>
      <c r="B3417" s="294"/>
      <c r="C3417" s="294"/>
      <c r="D3417" s="294"/>
      <c r="E3417" s="294"/>
      <c r="F3417" s="294"/>
    </row>
    <row r="3418">
      <c r="A3418" s="294" t="s">
        <v>23624</v>
      </c>
      <c r="B3418" s="294"/>
      <c r="C3418" s="294"/>
      <c r="D3418" s="294"/>
      <c r="E3418" s="294"/>
      <c r="F3418" s="294"/>
    </row>
    <row r="3419">
      <c r="A3419" s="294" t="s">
        <v>23625</v>
      </c>
      <c r="B3419" s="294"/>
      <c r="C3419" s="294"/>
      <c r="D3419" s="294"/>
      <c r="E3419" s="294"/>
      <c r="F3419" s="294"/>
    </row>
    <row r="3420">
      <c r="A3420" s="294"/>
      <c r="B3420" s="294"/>
      <c r="C3420" s="294"/>
      <c r="D3420" s="294"/>
      <c r="E3420" s="294"/>
      <c r="F3420" s="294"/>
    </row>
    <row r="3421">
      <c r="A3421" s="294"/>
      <c r="B3421" s="294"/>
      <c r="C3421" s="294"/>
      <c r="D3421" s="294"/>
      <c r="E3421" s="294"/>
      <c r="F3421" s="294"/>
    </row>
    <row r="3422">
      <c r="A3422" s="294" t="s">
        <v>22578</v>
      </c>
      <c r="B3422" s="294"/>
      <c r="C3422" s="294"/>
      <c r="D3422" s="294"/>
      <c r="E3422" s="294"/>
      <c r="F3422" s="294"/>
    </row>
    <row r="3423">
      <c r="A3423" s="294" t="s">
        <v>23626</v>
      </c>
      <c r="B3423" s="294"/>
      <c r="C3423" s="294"/>
      <c r="D3423" s="294"/>
      <c r="E3423" s="294"/>
      <c r="F3423" s="294"/>
    </row>
    <row r="3424">
      <c r="A3424" s="294"/>
      <c r="B3424" s="294"/>
      <c r="C3424" s="294"/>
      <c r="D3424" s="294"/>
      <c r="E3424" s="294"/>
      <c r="F3424" s="294"/>
    </row>
    <row r="3425">
      <c r="A3425" s="294" t="s">
        <v>23627</v>
      </c>
      <c r="B3425" s="294"/>
      <c r="C3425" s="294"/>
      <c r="D3425" s="294"/>
      <c r="E3425" s="294"/>
      <c r="F3425" s="294"/>
    </row>
    <row r="3426">
      <c r="A3426" s="294" t="s">
        <v>23628</v>
      </c>
      <c r="B3426" s="294"/>
      <c r="C3426" s="294"/>
      <c r="D3426" s="294"/>
      <c r="E3426" s="294"/>
      <c r="F3426" s="294"/>
    </row>
    <row r="3427">
      <c r="A3427" s="294" t="s">
        <v>22305</v>
      </c>
      <c r="B3427" s="294"/>
      <c r="C3427" s="294"/>
      <c r="D3427" s="294"/>
      <c r="E3427" s="294"/>
      <c r="F3427" s="294"/>
    </row>
    <row r="3428">
      <c r="A3428" s="294" t="s">
        <v>23629</v>
      </c>
      <c r="B3428" s="294"/>
      <c r="C3428" s="294"/>
      <c r="D3428" s="294"/>
      <c r="E3428" s="294"/>
      <c r="F3428" s="294"/>
    </row>
    <row r="3429">
      <c r="A3429" s="294"/>
      <c r="B3429" s="294"/>
      <c r="C3429" s="294"/>
      <c r="D3429" s="294"/>
      <c r="E3429" s="294"/>
      <c r="F3429" s="294"/>
    </row>
    <row r="3430">
      <c r="A3430" s="294"/>
      <c r="B3430" s="294"/>
      <c r="C3430" s="294"/>
      <c r="D3430" s="294"/>
      <c r="E3430" s="294"/>
      <c r="F3430" s="294"/>
    </row>
    <row r="3431">
      <c r="A3431" s="294" t="s">
        <v>23630</v>
      </c>
      <c r="B3431" s="294"/>
      <c r="C3431" s="294"/>
      <c r="D3431" s="294"/>
      <c r="E3431" s="294"/>
      <c r="F3431" s="294"/>
    </row>
    <row r="3432">
      <c r="A3432" s="294"/>
      <c r="B3432" s="294"/>
      <c r="C3432" s="294"/>
      <c r="D3432" s="294"/>
      <c r="E3432" s="294"/>
      <c r="F3432" s="294"/>
    </row>
    <row r="3433">
      <c r="A3433" s="294"/>
      <c r="B3433" s="294"/>
      <c r="C3433" s="294"/>
      <c r="D3433" s="294"/>
      <c r="E3433" s="294"/>
      <c r="F3433" s="294"/>
    </row>
    <row r="3434">
      <c r="A3434" s="294" t="s">
        <v>23631</v>
      </c>
      <c r="B3434" s="294"/>
      <c r="C3434" s="294"/>
      <c r="D3434" s="294"/>
      <c r="E3434" s="294"/>
      <c r="F3434" s="294"/>
    </row>
    <row r="3435">
      <c r="A3435" s="294" t="s">
        <v>23632</v>
      </c>
      <c r="B3435" s="294"/>
      <c r="C3435" s="294"/>
      <c r="D3435" s="294"/>
      <c r="E3435" s="294"/>
      <c r="F3435" s="294"/>
    </row>
    <row r="3436">
      <c r="A3436" s="294"/>
      <c r="B3436" s="294"/>
      <c r="C3436" s="294"/>
      <c r="D3436" s="294"/>
      <c r="E3436" s="294"/>
      <c r="F3436" s="294"/>
    </row>
    <row r="3437">
      <c r="A3437" s="294" t="s">
        <v>23633</v>
      </c>
      <c r="B3437" s="294"/>
      <c r="C3437" s="294"/>
      <c r="D3437" s="294"/>
      <c r="E3437" s="294"/>
      <c r="F3437" s="294"/>
    </row>
    <row r="3438">
      <c r="A3438" s="294" t="s">
        <v>23634</v>
      </c>
      <c r="B3438" s="294"/>
      <c r="C3438" s="294"/>
      <c r="D3438" s="294"/>
      <c r="E3438" s="294"/>
      <c r="F3438" s="294"/>
    </row>
    <row r="3439">
      <c r="A3439" s="294" t="s">
        <v>23635</v>
      </c>
      <c r="B3439" s="294"/>
      <c r="C3439" s="294"/>
      <c r="D3439" s="294"/>
      <c r="E3439" s="294"/>
      <c r="F3439" s="294"/>
    </row>
    <row r="3440">
      <c r="A3440" s="294" t="s">
        <v>23636</v>
      </c>
      <c r="B3440" s="294"/>
      <c r="C3440" s="294"/>
      <c r="D3440" s="294"/>
      <c r="E3440" s="294"/>
      <c r="F3440" s="294"/>
    </row>
    <row r="3441">
      <c r="A3441" s="294" t="s">
        <v>23637</v>
      </c>
      <c r="B3441" s="294"/>
      <c r="C3441" s="294"/>
      <c r="D3441" s="294"/>
      <c r="E3441" s="294"/>
      <c r="F3441" s="294"/>
    </row>
    <row r="3442">
      <c r="A3442" s="294" t="s">
        <v>23638</v>
      </c>
      <c r="B3442" s="294"/>
      <c r="C3442" s="294"/>
      <c r="D3442" s="294"/>
      <c r="E3442" s="294"/>
      <c r="F3442" s="294"/>
    </row>
    <row r="3443">
      <c r="A3443" s="294" t="s">
        <v>23052</v>
      </c>
      <c r="B3443" s="294"/>
      <c r="C3443" s="294"/>
      <c r="D3443" s="294"/>
      <c r="E3443" s="294"/>
      <c r="F3443" s="294"/>
    </row>
    <row r="3444">
      <c r="A3444" s="294" t="s">
        <v>23639</v>
      </c>
      <c r="B3444" s="294"/>
      <c r="C3444" s="294"/>
      <c r="D3444" s="294"/>
      <c r="E3444" s="294"/>
      <c r="F3444" s="294"/>
    </row>
    <row r="3445">
      <c r="A3445" s="294" t="s">
        <v>23640</v>
      </c>
      <c r="B3445" s="294"/>
      <c r="C3445" s="294"/>
      <c r="D3445" s="294"/>
      <c r="E3445" s="294"/>
      <c r="F3445" s="294"/>
    </row>
    <row r="3446">
      <c r="A3446" s="294" t="s">
        <v>23641</v>
      </c>
      <c r="B3446" s="294"/>
      <c r="C3446" s="294"/>
      <c r="D3446" s="294"/>
      <c r="E3446" s="294"/>
      <c r="F3446" s="294"/>
    </row>
    <row r="3447">
      <c r="A3447" s="294"/>
      <c r="B3447" s="294"/>
      <c r="C3447" s="294"/>
      <c r="D3447" s="294"/>
      <c r="E3447" s="294"/>
      <c r="F3447" s="294"/>
    </row>
    <row r="3448">
      <c r="A3448" s="294" t="s">
        <v>21312</v>
      </c>
      <c r="B3448" s="294"/>
      <c r="C3448" s="294"/>
      <c r="D3448" s="294"/>
      <c r="E3448" s="294"/>
      <c r="F3448" s="294"/>
    </row>
    <row r="3449">
      <c r="A3449" s="294" t="s">
        <v>23642</v>
      </c>
      <c r="B3449" s="294"/>
      <c r="C3449" s="294"/>
      <c r="D3449" s="294"/>
      <c r="E3449" s="294"/>
      <c r="F3449" s="294"/>
    </row>
    <row r="3450">
      <c r="A3450" s="294" t="s">
        <v>23643</v>
      </c>
      <c r="B3450" s="294"/>
      <c r="C3450" s="294"/>
      <c r="D3450" s="294"/>
      <c r="E3450" s="294"/>
      <c r="F3450" s="294"/>
    </row>
    <row r="3451">
      <c r="A3451" s="294" t="s">
        <v>23644</v>
      </c>
      <c r="B3451" s="294"/>
      <c r="C3451" s="294"/>
      <c r="D3451" s="294"/>
      <c r="E3451" s="294"/>
      <c r="F3451" s="294"/>
    </row>
    <row r="3452">
      <c r="A3452" s="294"/>
      <c r="B3452" s="294"/>
      <c r="C3452" s="294"/>
      <c r="D3452" s="294"/>
      <c r="E3452" s="294"/>
      <c r="F3452" s="294"/>
    </row>
    <row r="3453">
      <c r="A3453" s="294" t="s">
        <v>23645</v>
      </c>
      <c r="B3453" s="294"/>
      <c r="C3453" s="294"/>
      <c r="D3453" s="294"/>
      <c r="E3453" s="294"/>
      <c r="F3453" s="294"/>
    </row>
    <row r="3454">
      <c r="A3454" s="294"/>
      <c r="B3454" s="294"/>
      <c r="C3454" s="294"/>
      <c r="D3454" s="294"/>
      <c r="E3454" s="294"/>
      <c r="F3454" s="294"/>
    </row>
    <row r="3455">
      <c r="A3455" s="294" t="s">
        <v>23646</v>
      </c>
      <c r="B3455" s="294"/>
      <c r="C3455" s="294"/>
      <c r="D3455" s="294"/>
      <c r="E3455" s="294"/>
      <c r="F3455" s="294"/>
    </row>
    <row r="3456">
      <c r="A3456" s="294" t="s">
        <v>23647</v>
      </c>
      <c r="B3456" s="294"/>
      <c r="C3456" s="294"/>
      <c r="D3456" s="294"/>
      <c r="E3456" s="294"/>
      <c r="F3456" s="294"/>
    </row>
    <row r="3457">
      <c r="A3457" s="294"/>
      <c r="B3457" s="294"/>
      <c r="C3457" s="294"/>
      <c r="D3457" s="294"/>
      <c r="E3457" s="294"/>
      <c r="F3457" s="294"/>
    </row>
    <row r="3458">
      <c r="A3458" s="294" t="s">
        <v>23648</v>
      </c>
      <c r="B3458" s="294"/>
      <c r="C3458" s="294"/>
      <c r="D3458" s="294"/>
      <c r="E3458" s="294"/>
      <c r="F3458" s="294"/>
    </row>
    <row r="3459">
      <c r="A3459" s="294" t="s">
        <v>23649</v>
      </c>
      <c r="B3459" s="294"/>
      <c r="C3459" s="294"/>
      <c r="D3459" s="294"/>
      <c r="E3459" s="294"/>
      <c r="F3459" s="294"/>
    </row>
    <row r="3460">
      <c r="A3460" s="294"/>
      <c r="B3460" s="294"/>
      <c r="C3460" s="294"/>
      <c r="D3460" s="294"/>
      <c r="E3460" s="294"/>
      <c r="F3460" s="294"/>
    </row>
    <row r="3461">
      <c r="A3461" s="294" t="s">
        <v>23650</v>
      </c>
      <c r="B3461" s="294"/>
      <c r="C3461" s="294"/>
      <c r="D3461" s="294"/>
      <c r="E3461" s="294"/>
      <c r="F3461" s="294"/>
    </row>
    <row r="3462">
      <c r="A3462" s="294" t="s">
        <v>23651</v>
      </c>
      <c r="B3462" s="294"/>
      <c r="C3462" s="294"/>
      <c r="D3462" s="294"/>
      <c r="E3462" s="294"/>
      <c r="F3462" s="294"/>
    </row>
    <row r="3463">
      <c r="A3463" s="294" t="s">
        <v>23652</v>
      </c>
      <c r="B3463" s="294"/>
      <c r="C3463" s="294"/>
      <c r="D3463" s="294"/>
      <c r="E3463" s="294"/>
      <c r="F3463" s="294"/>
    </row>
    <row r="3464">
      <c r="A3464" s="294"/>
      <c r="B3464" s="294"/>
      <c r="C3464" s="294"/>
      <c r="D3464" s="294"/>
      <c r="E3464" s="294"/>
      <c r="F3464" s="294"/>
    </row>
    <row r="3465">
      <c r="A3465" s="294" t="s">
        <v>23653</v>
      </c>
      <c r="B3465" s="294"/>
      <c r="C3465" s="294"/>
      <c r="D3465" s="294"/>
      <c r="E3465" s="294"/>
      <c r="F3465" s="294"/>
    </row>
    <row r="3466">
      <c r="A3466" s="294" t="s">
        <v>23654</v>
      </c>
      <c r="B3466" s="294"/>
      <c r="C3466" s="294"/>
      <c r="D3466" s="294"/>
      <c r="E3466" s="294"/>
      <c r="F3466" s="294"/>
    </row>
    <row r="3467">
      <c r="A3467" s="294" t="s">
        <v>23655</v>
      </c>
      <c r="B3467" s="294"/>
      <c r="C3467" s="294"/>
      <c r="D3467" s="294"/>
      <c r="E3467" s="294"/>
      <c r="F3467" s="294"/>
    </row>
    <row r="3468">
      <c r="A3468" s="294" t="s">
        <v>23656</v>
      </c>
      <c r="B3468" s="294"/>
      <c r="C3468" s="294"/>
      <c r="D3468" s="294"/>
      <c r="E3468" s="294"/>
      <c r="F3468" s="294"/>
    </row>
    <row r="3469">
      <c r="A3469" s="294" t="s">
        <v>23657</v>
      </c>
      <c r="B3469" s="294"/>
      <c r="C3469" s="294"/>
      <c r="D3469" s="294"/>
      <c r="E3469" s="294"/>
      <c r="F3469" s="294"/>
    </row>
    <row r="3470">
      <c r="A3470" s="294" t="s">
        <v>23658</v>
      </c>
      <c r="B3470" s="294"/>
      <c r="C3470" s="294"/>
      <c r="D3470" s="294"/>
      <c r="E3470" s="294"/>
      <c r="F3470" s="294"/>
    </row>
    <row r="3471">
      <c r="A3471" s="294" t="s">
        <v>23659</v>
      </c>
      <c r="B3471" s="294"/>
      <c r="C3471" s="294"/>
      <c r="D3471" s="294"/>
      <c r="E3471" s="294"/>
      <c r="F3471" s="294"/>
    </row>
    <row r="3472">
      <c r="A3472" s="294"/>
      <c r="B3472" s="294"/>
      <c r="C3472" s="294"/>
      <c r="D3472" s="294"/>
      <c r="E3472" s="294"/>
      <c r="F3472" s="294"/>
    </row>
    <row r="3473">
      <c r="A3473" s="294" t="s">
        <v>23660</v>
      </c>
      <c r="B3473" s="294"/>
      <c r="C3473" s="294"/>
      <c r="D3473" s="294"/>
      <c r="E3473" s="294"/>
      <c r="F3473" s="294"/>
    </row>
    <row r="3474">
      <c r="A3474" s="294"/>
      <c r="B3474" s="294"/>
      <c r="C3474" s="294"/>
      <c r="D3474" s="294"/>
      <c r="E3474" s="294"/>
      <c r="F3474" s="294"/>
    </row>
    <row r="3475">
      <c r="A3475" s="294" t="s">
        <v>23661</v>
      </c>
      <c r="B3475" s="294"/>
      <c r="C3475" s="294"/>
      <c r="D3475" s="294"/>
      <c r="E3475" s="294"/>
      <c r="F3475" s="294"/>
    </row>
    <row r="3476">
      <c r="A3476" s="294" t="s">
        <v>23662</v>
      </c>
      <c r="B3476" s="294"/>
      <c r="C3476" s="294"/>
      <c r="D3476" s="294"/>
      <c r="E3476" s="294"/>
      <c r="F3476" s="294"/>
    </row>
    <row r="3477">
      <c r="A3477" s="294" t="s">
        <v>23663</v>
      </c>
      <c r="B3477" s="294"/>
      <c r="C3477" s="294"/>
      <c r="D3477" s="294"/>
      <c r="E3477" s="294"/>
      <c r="F3477" s="294"/>
    </row>
    <row r="3478">
      <c r="A3478" s="294" t="s">
        <v>23664</v>
      </c>
      <c r="B3478" s="294"/>
      <c r="C3478" s="294"/>
      <c r="D3478" s="294"/>
      <c r="E3478" s="294"/>
      <c r="F3478" s="294"/>
    </row>
    <row r="3479">
      <c r="A3479" s="294" t="s">
        <v>23665</v>
      </c>
      <c r="B3479" s="294"/>
      <c r="C3479" s="294"/>
      <c r="D3479" s="294"/>
      <c r="E3479" s="294"/>
      <c r="F3479" s="294"/>
    </row>
    <row r="3480">
      <c r="A3480" s="294" t="s">
        <v>23666</v>
      </c>
      <c r="B3480" s="294"/>
      <c r="C3480" s="294"/>
      <c r="D3480" s="294"/>
      <c r="E3480" s="294"/>
      <c r="F3480" s="294"/>
    </row>
    <row r="3481">
      <c r="A3481" s="294" t="s">
        <v>23667</v>
      </c>
      <c r="B3481" s="294"/>
      <c r="C3481" s="294"/>
      <c r="D3481" s="294"/>
      <c r="E3481" s="294"/>
      <c r="F3481" s="294"/>
    </row>
    <row r="3482">
      <c r="A3482" s="294" t="s">
        <v>23668</v>
      </c>
      <c r="B3482" s="294"/>
      <c r="C3482" s="294"/>
      <c r="D3482" s="294"/>
      <c r="E3482" s="294"/>
      <c r="F3482" s="294"/>
    </row>
    <row r="3483">
      <c r="A3483" s="294"/>
      <c r="B3483" s="294"/>
      <c r="C3483" s="294"/>
      <c r="D3483" s="294"/>
      <c r="E3483" s="294"/>
      <c r="F3483" s="294"/>
    </row>
    <row r="3484">
      <c r="A3484" s="294" t="s">
        <v>23669</v>
      </c>
      <c r="B3484" s="294"/>
      <c r="C3484" s="294"/>
      <c r="D3484" s="294"/>
      <c r="E3484" s="294"/>
      <c r="F3484" s="294"/>
    </row>
    <row r="3485">
      <c r="A3485" s="294"/>
      <c r="B3485" s="294"/>
      <c r="C3485" s="294"/>
      <c r="D3485" s="294"/>
      <c r="E3485" s="294"/>
      <c r="F3485" s="294"/>
    </row>
    <row r="3486">
      <c r="A3486" s="294" t="s">
        <v>23670</v>
      </c>
      <c r="B3486" s="294"/>
      <c r="C3486" s="294"/>
      <c r="D3486" s="294"/>
      <c r="E3486" s="294"/>
      <c r="F3486" s="294"/>
    </row>
    <row r="3487">
      <c r="A3487" s="294" t="s">
        <v>23671</v>
      </c>
      <c r="B3487" s="294"/>
      <c r="C3487" s="294"/>
      <c r="D3487" s="294"/>
      <c r="E3487" s="294"/>
      <c r="F3487" s="294"/>
    </row>
    <row r="3488">
      <c r="A3488" s="294" t="s">
        <v>23672</v>
      </c>
      <c r="B3488" s="294"/>
      <c r="C3488" s="294"/>
      <c r="D3488" s="294"/>
      <c r="E3488" s="294"/>
      <c r="F3488" s="294"/>
    </row>
    <row r="3489">
      <c r="A3489" s="294" t="s">
        <v>23673</v>
      </c>
      <c r="B3489" s="294"/>
      <c r="C3489" s="294"/>
      <c r="D3489" s="294"/>
      <c r="E3489" s="294"/>
      <c r="F3489" s="294"/>
    </row>
    <row r="3490">
      <c r="A3490" s="294"/>
      <c r="B3490" s="294"/>
      <c r="C3490" s="294"/>
      <c r="D3490" s="294"/>
      <c r="E3490" s="294"/>
      <c r="F3490" s="294"/>
    </row>
    <row r="3491">
      <c r="A3491" s="294" t="s">
        <v>23674</v>
      </c>
      <c r="B3491" s="294"/>
      <c r="C3491" s="294"/>
      <c r="D3491" s="294"/>
      <c r="E3491" s="294"/>
      <c r="F3491" s="294"/>
    </row>
    <row r="3492">
      <c r="A3492" s="294" t="s">
        <v>23675</v>
      </c>
      <c r="B3492" s="294"/>
      <c r="C3492" s="294"/>
      <c r="D3492" s="294"/>
      <c r="E3492" s="294"/>
      <c r="F3492" s="294"/>
    </row>
    <row r="3493">
      <c r="A3493" s="294" t="s">
        <v>23676</v>
      </c>
      <c r="B3493" s="294"/>
      <c r="C3493" s="294"/>
      <c r="D3493" s="294"/>
      <c r="E3493" s="294"/>
      <c r="F3493" s="294"/>
    </row>
    <row r="3494">
      <c r="A3494" s="294" t="s">
        <v>23677</v>
      </c>
      <c r="B3494" s="294"/>
      <c r="C3494" s="294"/>
      <c r="D3494" s="294"/>
      <c r="E3494" s="294"/>
      <c r="F3494" s="294"/>
    </row>
    <row r="3495">
      <c r="A3495" s="294" t="s">
        <v>23678</v>
      </c>
      <c r="B3495" s="294"/>
      <c r="C3495" s="294"/>
      <c r="D3495" s="294"/>
      <c r="E3495" s="294"/>
      <c r="F3495" s="294"/>
    </row>
    <row r="3496">
      <c r="A3496" s="294" t="s">
        <v>23679</v>
      </c>
      <c r="B3496" s="294"/>
      <c r="C3496" s="294"/>
      <c r="D3496" s="294"/>
      <c r="E3496" s="294"/>
      <c r="F3496" s="294"/>
    </row>
    <row r="3497">
      <c r="A3497" s="294"/>
      <c r="B3497" s="294"/>
      <c r="C3497" s="294"/>
      <c r="D3497" s="294"/>
      <c r="E3497" s="294"/>
      <c r="F3497" s="294"/>
    </row>
    <row r="3498">
      <c r="A3498" s="294" t="s">
        <v>23680</v>
      </c>
      <c r="B3498" s="294"/>
      <c r="C3498" s="294"/>
      <c r="D3498" s="294"/>
      <c r="E3498" s="294"/>
      <c r="F3498" s="294"/>
    </row>
    <row r="3499">
      <c r="A3499" s="294" t="s">
        <v>23681</v>
      </c>
      <c r="B3499" s="294"/>
      <c r="C3499" s="294"/>
      <c r="D3499" s="294"/>
      <c r="E3499" s="294"/>
      <c r="F3499" s="294"/>
    </row>
    <row r="3500">
      <c r="A3500" s="294" t="s">
        <v>23682</v>
      </c>
      <c r="B3500" s="294"/>
      <c r="C3500" s="294"/>
      <c r="D3500" s="294"/>
      <c r="E3500" s="294"/>
      <c r="F3500" s="294"/>
    </row>
    <row r="3501">
      <c r="A3501" s="294" t="s">
        <v>23683</v>
      </c>
      <c r="B3501" s="294"/>
      <c r="C3501" s="294"/>
      <c r="D3501" s="294"/>
      <c r="E3501" s="294"/>
      <c r="F3501" s="294"/>
    </row>
    <row r="3502">
      <c r="A3502" s="294" t="s">
        <v>23684</v>
      </c>
      <c r="B3502" s="294"/>
      <c r="C3502" s="294"/>
      <c r="D3502" s="294"/>
      <c r="E3502" s="294"/>
      <c r="F3502" s="294"/>
    </row>
    <row r="3503">
      <c r="A3503" s="294"/>
      <c r="B3503" s="294"/>
      <c r="C3503" s="294"/>
      <c r="D3503" s="294"/>
      <c r="E3503" s="294"/>
      <c r="F3503" s="294"/>
    </row>
    <row r="3504">
      <c r="A3504" s="294" t="s">
        <v>21305</v>
      </c>
      <c r="B3504" s="294"/>
      <c r="C3504" s="294"/>
      <c r="D3504" s="294"/>
      <c r="E3504" s="294"/>
      <c r="F3504" s="294"/>
    </row>
    <row r="3505">
      <c r="A3505" s="294"/>
      <c r="B3505" s="294"/>
      <c r="C3505" s="294"/>
      <c r="D3505" s="294"/>
      <c r="E3505" s="294"/>
      <c r="F3505" s="294"/>
    </row>
    <row r="3506">
      <c r="A3506" s="294" t="s">
        <v>23685</v>
      </c>
      <c r="B3506" s="294"/>
      <c r="C3506" s="294"/>
      <c r="D3506" s="294"/>
      <c r="E3506" s="294"/>
      <c r="F3506" s="294"/>
    </row>
    <row r="3507">
      <c r="A3507" s="294"/>
      <c r="B3507" s="294"/>
      <c r="C3507" s="294"/>
      <c r="D3507" s="294"/>
      <c r="E3507" s="294"/>
      <c r="F3507" s="294"/>
    </row>
    <row r="3508">
      <c r="A3508" s="294" t="s">
        <v>23686</v>
      </c>
      <c r="B3508" s="294"/>
      <c r="C3508" s="294"/>
      <c r="D3508" s="294"/>
      <c r="E3508" s="294"/>
      <c r="F3508" s="294"/>
    </row>
    <row r="3509">
      <c r="A3509" s="294" t="s">
        <v>23687</v>
      </c>
      <c r="B3509" s="294"/>
      <c r="C3509" s="294"/>
      <c r="D3509" s="294"/>
      <c r="E3509" s="294"/>
      <c r="F3509" s="294"/>
    </row>
    <row r="3510">
      <c r="A3510" s="294"/>
      <c r="B3510" s="294"/>
      <c r="C3510" s="294"/>
      <c r="D3510" s="294"/>
      <c r="E3510" s="294"/>
      <c r="F3510" s="294"/>
    </row>
    <row r="3511">
      <c r="A3511" s="294"/>
      <c r="B3511" s="294"/>
      <c r="C3511" s="294"/>
      <c r="D3511" s="294"/>
      <c r="E3511" s="294"/>
      <c r="F3511" s="294"/>
    </row>
    <row r="3512">
      <c r="A3512" s="294" t="s">
        <v>23688</v>
      </c>
      <c r="B3512" s="294"/>
      <c r="C3512" s="294"/>
      <c r="D3512" s="294"/>
      <c r="E3512" s="294"/>
      <c r="F3512" s="294"/>
    </row>
    <row r="3513">
      <c r="A3513" s="294" t="s">
        <v>23689</v>
      </c>
      <c r="B3513" s="294"/>
      <c r="C3513" s="294"/>
      <c r="D3513" s="294"/>
      <c r="E3513" s="294"/>
      <c r="F3513" s="294"/>
    </row>
    <row r="3514">
      <c r="A3514" s="294"/>
      <c r="B3514" s="294"/>
      <c r="C3514" s="294"/>
      <c r="D3514" s="294"/>
      <c r="E3514" s="294"/>
      <c r="F3514" s="294"/>
    </row>
    <row r="3515">
      <c r="A3515" s="294" t="s">
        <v>23690</v>
      </c>
      <c r="B3515" s="294"/>
      <c r="C3515" s="294"/>
      <c r="D3515" s="294"/>
      <c r="E3515" s="294"/>
      <c r="F3515" s="294"/>
    </row>
    <row r="3516">
      <c r="A3516" s="294" t="s">
        <v>23691</v>
      </c>
      <c r="B3516" s="294"/>
      <c r="C3516" s="294"/>
      <c r="D3516" s="294"/>
      <c r="E3516" s="294"/>
      <c r="F3516" s="294"/>
    </row>
    <row r="3517">
      <c r="A3517" s="294" t="s">
        <v>21270</v>
      </c>
      <c r="B3517" s="294"/>
      <c r="C3517" s="294"/>
      <c r="D3517" s="294"/>
      <c r="E3517" s="294"/>
      <c r="F3517" s="294"/>
    </row>
    <row r="3518">
      <c r="A3518" s="294" t="s">
        <v>23692</v>
      </c>
      <c r="B3518" s="294"/>
      <c r="C3518" s="294"/>
      <c r="D3518" s="294"/>
      <c r="E3518" s="294"/>
      <c r="F3518" s="294"/>
    </row>
    <row r="3519">
      <c r="A3519" s="294"/>
      <c r="B3519" s="294"/>
      <c r="C3519" s="294"/>
      <c r="D3519" s="294"/>
      <c r="E3519" s="294"/>
      <c r="F3519" s="294"/>
    </row>
    <row r="3520">
      <c r="A3520" s="294" t="s">
        <v>21272</v>
      </c>
      <c r="B3520" s="294"/>
      <c r="C3520" s="294"/>
      <c r="D3520" s="294"/>
      <c r="E3520" s="294"/>
      <c r="F3520" s="294"/>
    </row>
    <row r="3521">
      <c r="A3521" s="294"/>
      <c r="B3521" s="294"/>
      <c r="C3521" s="294"/>
      <c r="D3521" s="294"/>
      <c r="E3521" s="294"/>
      <c r="F3521" s="294"/>
    </row>
    <row r="3522">
      <c r="A3522" s="294" t="s">
        <v>23693</v>
      </c>
      <c r="B3522" s="294"/>
      <c r="C3522" s="294"/>
      <c r="D3522" s="294"/>
      <c r="E3522" s="294"/>
      <c r="F3522" s="294"/>
    </row>
    <row r="3523">
      <c r="A3523" s="294" t="s">
        <v>23694</v>
      </c>
      <c r="B3523" s="294"/>
      <c r="C3523" s="294"/>
      <c r="D3523" s="294"/>
      <c r="E3523" s="294"/>
      <c r="F3523" s="294"/>
    </row>
    <row r="3524">
      <c r="A3524" s="294" t="s">
        <v>23695</v>
      </c>
      <c r="B3524" s="294"/>
      <c r="C3524" s="294"/>
      <c r="D3524" s="294"/>
      <c r="E3524" s="294"/>
      <c r="F3524" s="294"/>
    </row>
    <row r="3525">
      <c r="A3525" s="294" t="s">
        <v>23696</v>
      </c>
      <c r="B3525" s="294"/>
      <c r="C3525" s="294"/>
      <c r="D3525" s="294"/>
      <c r="E3525" s="294"/>
      <c r="F3525" s="294"/>
    </row>
    <row r="3526">
      <c r="A3526" s="294" t="s">
        <v>23697</v>
      </c>
      <c r="B3526" s="294"/>
      <c r="C3526" s="294"/>
      <c r="D3526" s="294"/>
      <c r="E3526" s="294"/>
      <c r="F3526" s="294"/>
    </row>
    <row r="3527">
      <c r="A3527" s="294" t="s">
        <v>23698</v>
      </c>
      <c r="B3527" s="294"/>
      <c r="C3527" s="294"/>
      <c r="D3527" s="294"/>
      <c r="E3527" s="294"/>
      <c r="F3527" s="294"/>
    </row>
    <row r="3528">
      <c r="A3528" s="294" t="s">
        <v>23699</v>
      </c>
      <c r="B3528" s="294"/>
      <c r="C3528" s="294"/>
      <c r="D3528" s="294"/>
      <c r="E3528" s="294"/>
      <c r="F3528" s="294"/>
    </row>
    <row r="3529">
      <c r="A3529" s="294" t="s">
        <v>21892</v>
      </c>
      <c r="B3529" s="294"/>
      <c r="C3529" s="294"/>
      <c r="D3529" s="294"/>
      <c r="E3529" s="294"/>
      <c r="F3529" s="294"/>
    </row>
    <row r="3530">
      <c r="A3530" s="294" t="s">
        <v>23700</v>
      </c>
      <c r="B3530" s="294"/>
      <c r="C3530" s="294"/>
      <c r="D3530" s="294"/>
      <c r="E3530" s="294"/>
      <c r="F3530" s="294"/>
    </row>
    <row r="3531">
      <c r="A3531" s="294" t="s">
        <v>23701</v>
      </c>
      <c r="B3531" s="294"/>
      <c r="C3531" s="294"/>
      <c r="D3531" s="294"/>
      <c r="E3531" s="294"/>
      <c r="F3531" s="294"/>
    </row>
    <row r="3532">
      <c r="A3532" s="294" t="s">
        <v>23702</v>
      </c>
      <c r="B3532" s="294"/>
      <c r="C3532" s="294"/>
      <c r="D3532" s="294"/>
      <c r="E3532" s="294"/>
      <c r="F3532" s="294"/>
    </row>
    <row r="3533">
      <c r="A3533" s="294"/>
      <c r="B3533" s="294"/>
      <c r="C3533" s="294"/>
      <c r="D3533" s="294"/>
      <c r="E3533" s="294"/>
      <c r="F3533" s="294"/>
    </row>
    <row r="3534">
      <c r="A3534" s="294"/>
      <c r="B3534" s="294"/>
      <c r="C3534" s="294"/>
      <c r="D3534" s="294"/>
      <c r="E3534" s="294"/>
      <c r="F3534" s="294"/>
    </row>
    <row r="3535">
      <c r="A3535" s="294" t="s">
        <v>23703</v>
      </c>
      <c r="B3535" s="294"/>
      <c r="C3535" s="294"/>
      <c r="D3535" s="294"/>
      <c r="E3535" s="294"/>
      <c r="F3535" s="294"/>
    </row>
    <row r="3536">
      <c r="A3536" s="294" t="s">
        <v>23704</v>
      </c>
      <c r="B3536" s="294"/>
      <c r="C3536" s="294"/>
      <c r="D3536" s="294"/>
      <c r="E3536" s="294"/>
      <c r="F3536" s="294"/>
    </row>
    <row r="3537">
      <c r="A3537" s="294"/>
      <c r="B3537" s="294"/>
      <c r="C3537" s="294"/>
      <c r="D3537" s="294"/>
      <c r="E3537" s="294"/>
      <c r="F3537" s="294"/>
    </row>
    <row r="3538">
      <c r="A3538" s="294" t="s">
        <v>23477</v>
      </c>
      <c r="B3538" s="294"/>
      <c r="C3538" s="294"/>
      <c r="D3538" s="294"/>
      <c r="E3538" s="294"/>
      <c r="F3538" s="294"/>
    </row>
    <row r="3539">
      <c r="A3539" s="294" t="s">
        <v>23705</v>
      </c>
      <c r="B3539" s="294"/>
      <c r="C3539" s="294"/>
      <c r="D3539" s="294"/>
      <c r="E3539" s="294"/>
      <c r="F3539" s="294"/>
    </row>
    <row r="3540">
      <c r="A3540" s="294" t="s">
        <v>23706</v>
      </c>
      <c r="B3540" s="294"/>
      <c r="C3540" s="294"/>
      <c r="D3540" s="294"/>
      <c r="E3540" s="294"/>
      <c r="F3540" s="294"/>
    </row>
    <row r="3541">
      <c r="A3541" s="294" t="s">
        <v>23707</v>
      </c>
      <c r="B3541" s="294"/>
      <c r="C3541" s="294"/>
      <c r="D3541" s="294"/>
      <c r="E3541" s="294"/>
      <c r="F3541" s="294"/>
    </row>
    <row r="3542">
      <c r="A3542" s="294"/>
      <c r="B3542" s="294"/>
      <c r="C3542" s="294"/>
      <c r="D3542" s="294"/>
      <c r="E3542" s="294"/>
      <c r="F3542" s="294"/>
    </row>
    <row r="3543">
      <c r="A3543" s="294" t="s">
        <v>21945</v>
      </c>
      <c r="B3543" s="294"/>
      <c r="C3543" s="294"/>
      <c r="D3543" s="294"/>
      <c r="E3543" s="294"/>
      <c r="F3543" s="294"/>
    </row>
    <row r="3544">
      <c r="A3544" s="294" t="s">
        <v>22618</v>
      </c>
      <c r="B3544" s="294"/>
      <c r="C3544" s="294"/>
      <c r="D3544" s="294"/>
      <c r="E3544" s="294"/>
      <c r="F3544" s="294"/>
    </row>
    <row r="3545">
      <c r="A3545" s="294"/>
      <c r="B3545" s="294"/>
      <c r="C3545" s="294"/>
      <c r="D3545" s="294"/>
      <c r="E3545" s="294"/>
      <c r="F3545" s="294"/>
    </row>
    <row r="3546">
      <c r="A3546" s="294" t="s">
        <v>23708</v>
      </c>
      <c r="B3546" s="294"/>
      <c r="C3546" s="294"/>
      <c r="D3546" s="294"/>
      <c r="E3546" s="294"/>
      <c r="F3546" s="294"/>
    </row>
    <row r="3547">
      <c r="A3547" s="294" t="s">
        <v>23709</v>
      </c>
      <c r="B3547" s="294"/>
      <c r="C3547" s="294"/>
      <c r="D3547" s="294"/>
      <c r="E3547" s="294"/>
      <c r="F3547" s="294"/>
    </row>
    <row r="3548">
      <c r="A3548" s="294" t="s">
        <v>23710</v>
      </c>
      <c r="B3548" s="294"/>
      <c r="C3548" s="294"/>
      <c r="D3548" s="294"/>
      <c r="E3548" s="294"/>
      <c r="F3548" s="294"/>
    </row>
    <row r="3549">
      <c r="A3549" s="294" t="s">
        <v>23711</v>
      </c>
      <c r="B3549" s="294"/>
      <c r="C3549" s="294"/>
      <c r="D3549" s="294"/>
      <c r="E3549" s="294"/>
      <c r="F3549" s="294"/>
    </row>
    <row r="3550">
      <c r="A3550" s="294" t="s">
        <v>23712</v>
      </c>
      <c r="B3550" s="294"/>
      <c r="C3550" s="294"/>
      <c r="D3550" s="294"/>
      <c r="E3550" s="294"/>
      <c r="F3550" s="294"/>
    </row>
    <row r="3551">
      <c r="A3551" s="294" t="s">
        <v>23713</v>
      </c>
      <c r="B3551" s="294"/>
      <c r="C3551" s="294"/>
      <c r="D3551" s="294"/>
      <c r="E3551" s="294"/>
      <c r="F3551" s="294"/>
    </row>
    <row r="3552">
      <c r="A3552" s="294" t="s">
        <v>23714</v>
      </c>
      <c r="B3552" s="294"/>
      <c r="C3552" s="294"/>
      <c r="D3552" s="294"/>
      <c r="E3552" s="294"/>
      <c r="F3552" s="294"/>
    </row>
    <row r="3553">
      <c r="A3553" s="294" t="s">
        <v>23715</v>
      </c>
      <c r="B3553" s="294"/>
      <c r="C3553" s="294"/>
      <c r="D3553" s="294"/>
      <c r="E3553" s="294"/>
      <c r="F3553" s="294"/>
    </row>
    <row r="3554">
      <c r="A3554" s="294" t="s">
        <v>23716</v>
      </c>
      <c r="B3554" s="294"/>
      <c r="C3554" s="294"/>
      <c r="D3554" s="294"/>
      <c r="E3554" s="294"/>
      <c r="F3554" s="294"/>
    </row>
    <row r="3555">
      <c r="A3555" s="294" t="s">
        <v>23717</v>
      </c>
      <c r="B3555" s="294"/>
      <c r="C3555" s="294"/>
      <c r="D3555" s="294"/>
      <c r="E3555" s="294"/>
      <c r="F3555" s="294"/>
    </row>
    <row r="3556">
      <c r="A3556" s="294"/>
      <c r="B3556" s="294"/>
      <c r="C3556" s="294"/>
      <c r="D3556" s="294"/>
      <c r="E3556" s="294"/>
      <c r="F3556" s="294"/>
    </row>
    <row r="3557">
      <c r="A3557" s="294"/>
      <c r="B3557" s="294"/>
      <c r="C3557" s="294"/>
      <c r="D3557" s="294"/>
      <c r="E3557" s="294"/>
      <c r="F3557" s="294"/>
    </row>
    <row r="3558">
      <c r="A3558" s="294" t="s">
        <v>23718</v>
      </c>
      <c r="B3558" s="294"/>
      <c r="C3558" s="294"/>
      <c r="D3558" s="294"/>
      <c r="E3558" s="294"/>
      <c r="F3558" s="294"/>
    </row>
    <row r="3559">
      <c r="A3559" s="294"/>
      <c r="B3559" s="294"/>
      <c r="C3559" s="294"/>
      <c r="D3559" s="294"/>
      <c r="E3559" s="294"/>
      <c r="F3559" s="294"/>
    </row>
    <row r="3560">
      <c r="A3560" s="294" t="s">
        <v>23719</v>
      </c>
      <c r="B3560" s="294"/>
      <c r="C3560" s="294"/>
      <c r="D3560" s="294"/>
      <c r="E3560" s="294"/>
      <c r="F3560" s="294"/>
    </row>
    <row r="3561">
      <c r="A3561" s="294" t="s">
        <v>23720</v>
      </c>
      <c r="B3561" s="294"/>
      <c r="C3561" s="294"/>
      <c r="D3561" s="294"/>
      <c r="E3561" s="294"/>
      <c r="F3561" s="294"/>
    </row>
    <row r="3562">
      <c r="A3562" s="294" t="s">
        <v>23721</v>
      </c>
      <c r="B3562" s="294"/>
      <c r="C3562" s="294"/>
      <c r="D3562" s="294"/>
      <c r="E3562" s="294"/>
      <c r="F3562" s="294"/>
    </row>
    <row r="3563">
      <c r="A3563" s="294" t="s">
        <v>23722</v>
      </c>
      <c r="B3563" s="294"/>
      <c r="C3563" s="294"/>
      <c r="D3563" s="294"/>
      <c r="E3563" s="294"/>
      <c r="F3563" s="294"/>
    </row>
    <row r="3564">
      <c r="A3564" s="294" t="s">
        <v>23723</v>
      </c>
      <c r="B3564" s="294"/>
      <c r="C3564" s="294"/>
      <c r="D3564" s="294"/>
      <c r="E3564" s="294"/>
      <c r="F3564" s="294"/>
    </row>
    <row r="3565">
      <c r="A3565" s="294" t="s">
        <v>23724</v>
      </c>
      <c r="B3565" s="294"/>
      <c r="C3565" s="294"/>
      <c r="D3565" s="294"/>
      <c r="E3565" s="294"/>
      <c r="F3565" s="294"/>
    </row>
    <row r="3566">
      <c r="A3566" s="294" t="s">
        <v>23725</v>
      </c>
      <c r="B3566" s="294"/>
      <c r="C3566" s="294"/>
      <c r="D3566" s="294"/>
      <c r="E3566" s="294"/>
      <c r="F3566" s="294"/>
    </row>
    <row r="3567">
      <c r="A3567" s="294" t="s">
        <v>23726</v>
      </c>
      <c r="B3567" s="294"/>
      <c r="C3567" s="294"/>
      <c r="D3567" s="294"/>
      <c r="E3567" s="294"/>
      <c r="F3567" s="294"/>
    </row>
    <row r="3568">
      <c r="A3568" s="294" t="s">
        <v>23727</v>
      </c>
      <c r="B3568" s="294"/>
      <c r="C3568" s="294"/>
      <c r="D3568" s="294"/>
      <c r="E3568" s="294"/>
      <c r="F3568" s="294"/>
    </row>
    <row r="3569">
      <c r="A3569" s="294"/>
      <c r="B3569" s="294"/>
      <c r="C3569" s="294"/>
      <c r="D3569" s="294"/>
      <c r="E3569" s="294"/>
      <c r="F3569" s="294"/>
    </row>
    <row r="3570">
      <c r="A3570" s="294"/>
      <c r="B3570" s="294"/>
      <c r="C3570" s="294"/>
      <c r="D3570" s="294"/>
      <c r="E3570" s="294"/>
      <c r="F3570" s="294"/>
    </row>
    <row r="3571">
      <c r="A3571" s="294" t="s">
        <v>21298</v>
      </c>
      <c r="B3571" s="294"/>
      <c r="C3571" s="294"/>
      <c r="D3571" s="294"/>
      <c r="E3571" s="294"/>
      <c r="F3571" s="294"/>
    </row>
    <row r="3572">
      <c r="A3572" s="294"/>
      <c r="B3572" s="294"/>
      <c r="C3572" s="294"/>
      <c r="D3572" s="294"/>
      <c r="E3572" s="294"/>
      <c r="F3572" s="294"/>
    </row>
    <row r="3573">
      <c r="A3573" s="294" t="s">
        <v>23728</v>
      </c>
      <c r="B3573" s="294"/>
      <c r="C3573" s="294"/>
      <c r="D3573" s="294"/>
      <c r="E3573" s="294"/>
      <c r="F3573" s="294"/>
    </row>
    <row r="3574">
      <c r="A3574" s="294" t="s">
        <v>23729</v>
      </c>
      <c r="B3574" s="294"/>
      <c r="C3574" s="294"/>
      <c r="D3574" s="294"/>
      <c r="E3574" s="294"/>
      <c r="F3574" s="294"/>
    </row>
    <row r="3575">
      <c r="A3575" s="294" t="s">
        <v>23730</v>
      </c>
      <c r="B3575" s="294"/>
      <c r="C3575" s="294"/>
      <c r="D3575" s="294"/>
      <c r="E3575" s="294"/>
      <c r="F3575" s="294"/>
    </row>
    <row r="3576">
      <c r="A3576" s="294" t="s">
        <v>23731</v>
      </c>
      <c r="B3576" s="294"/>
      <c r="C3576" s="294"/>
      <c r="D3576" s="294"/>
      <c r="E3576" s="294"/>
      <c r="F3576" s="294"/>
    </row>
    <row r="3577">
      <c r="A3577" s="294"/>
      <c r="B3577" s="294"/>
      <c r="C3577" s="294"/>
      <c r="D3577" s="294"/>
      <c r="E3577" s="294"/>
      <c r="F3577" s="294"/>
    </row>
    <row r="3578">
      <c r="A3578" s="294"/>
      <c r="B3578" s="294"/>
      <c r="C3578" s="294"/>
      <c r="D3578" s="294"/>
      <c r="E3578" s="294"/>
      <c r="F3578" s="294"/>
    </row>
    <row r="3579">
      <c r="A3579" s="294"/>
      <c r="B3579" s="294"/>
      <c r="C3579" s="294"/>
      <c r="D3579" s="294"/>
      <c r="E3579" s="294"/>
      <c r="F3579" s="294"/>
    </row>
    <row r="3580">
      <c r="A3580" s="294"/>
      <c r="B3580" s="294"/>
      <c r="C3580" s="294"/>
      <c r="D3580" s="294"/>
      <c r="E3580" s="294"/>
      <c r="F3580" s="294"/>
    </row>
    <row r="3581">
      <c r="A3581" s="294" t="s">
        <v>21990</v>
      </c>
      <c r="B3581" s="294"/>
      <c r="C3581" s="294"/>
      <c r="D3581" s="294"/>
      <c r="E3581" s="294"/>
      <c r="F3581" s="294"/>
    </row>
    <row r="3582">
      <c r="A3582" s="294"/>
      <c r="B3582" s="294"/>
      <c r="C3582" s="294"/>
      <c r="D3582" s="294"/>
      <c r="E3582" s="294"/>
      <c r="F3582" s="294"/>
    </row>
    <row r="3583">
      <c r="A3583" s="294" t="s">
        <v>23732</v>
      </c>
      <c r="B3583" s="294"/>
      <c r="C3583" s="294"/>
      <c r="D3583" s="294"/>
      <c r="E3583" s="294"/>
      <c r="F3583" s="294"/>
    </row>
    <row r="3584">
      <c r="A3584" s="294" t="s">
        <v>23733</v>
      </c>
      <c r="B3584" s="294"/>
      <c r="C3584" s="294"/>
      <c r="D3584" s="294"/>
      <c r="E3584" s="294"/>
      <c r="F3584" s="294"/>
    </row>
    <row r="3585">
      <c r="A3585" s="294" t="s">
        <v>23734</v>
      </c>
      <c r="B3585" s="294"/>
      <c r="C3585" s="294"/>
      <c r="D3585" s="294"/>
      <c r="E3585" s="294"/>
      <c r="F3585" s="294"/>
    </row>
    <row r="3586">
      <c r="A3586" s="294" t="s">
        <v>23735</v>
      </c>
      <c r="B3586" s="294"/>
      <c r="C3586" s="294"/>
      <c r="D3586" s="294"/>
      <c r="E3586" s="294"/>
      <c r="F3586" s="294"/>
    </row>
    <row r="3587">
      <c r="A3587" s="294" t="s">
        <v>23736</v>
      </c>
      <c r="B3587" s="294"/>
      <c r="C3587" s="294"/>
      <c r="D3587" s="294"/>
      <c r="E3587" s="294"/>
      <c r="F3587" s="294"/>
    </row>
    <row r="3588">
      <c r="A3588" s="294" t="s">
        <v>23737</v>
      </c>
      <c r="B3588" s="294"/>
      <c r="C3588" s="294"/>
      <c r="D3588" s="294"/>
      <c r="E3588" s="294"/>
      <c r="F3588" s="294"/>
    </row>
    <row r="3589">
      <c r="A3589" s="294" t="s">
        <v>23738</v>
      </c>
      <c r="B3589" s="294"/>
      <c r="C3589" s="294"/>
      <c r="D3589" s="294"/>
      <c r="E3589" s="294"/>
      <c r="F3589" s="294"/>
    </row>
    <row r="3590">
      <c r="A3590" s="294" t="s">
        <v>23739</v>
      </c>
      <c r="B3590" s="294"/>
      <c r="C3590" s="294"/>
      <c r="D3590" s="294"/>
      <c r="E3590" s="294"/>
      <c r="F3590" s="294"/>
    </row>
    <row r="3591">
      <c r="A3591" s="294" t="s">
        <v>23740</v>
      </c>
      <c r="B3591" s="294"/>
      <c r="C3591" s="294"/>
      <c r="D3591" s="294"/>
      <c r="E3591" s="294"/>
      <c r="F3591" s="294"/>
    </row>
    <row r="3592">
      <c r="A3592" s="294" t="s">
        <v>23741</v>
      </c>
      <c r="B3592" s="294"/>
      <c r="C3592" s="294"/>
      <c r="D3592" s="294"/>
      <c r="E3592" s="294"/>
      <c r="F3592" s="294"/>
    </row>
    <row r="3593">
      <c r="A3593" s="294" t="s">
        <v>23742</v>
      </c>
      <c r="B3593" s="294"/>
      <c r="C3593" s="294"/>
      <c r="D3593" s="294"/>
      <c r="E3593" s="294"/>
      <c r="F3593" s="294"/>
    </row>
    <row r="3594">
      <c r="A3594" s="294" t="s">
        <v>23743</v>
      </c>
      <c r="B3594" s="294"/>
      <c r="C3594" s="294"/>
      <c r="D3594" s="294"/>
      <c r="E3594" s="294"/>
      <c r="F3594" s="294"/>
    </row>
    <row r="3595">
      <c r="A3595" s="294" t="s">
        <v>23744</v>
      </c>
      <c r="B3595" s="294"/>
      <c r="C3595" s="294"/>
      <c r="D3595" s="294"/>
      <c r="E3595" s="294"/>
      <c r="F3595" s="294"/>
    </row>
    <row r="3596">
      <c r="A3596" s="294" t="s">
        <v>23745</v>
      </c>
      <c r="B3596" s="294"/>
      <c r="C3596" s="294"/>
      <c r="D3596" s="294"/>
      <c r="E3596" s="294"/>
      <c r="F3596" s="294"/>
    </row>
    <row r="3597">
      <c r="A3597" s="294" t="s">
        <v>23746</v>
      </c>
      <c r="B3597" s="294"/>
      <c r="C3597" s="294"/>
      <c r="D3597" s="294"/>
      <c r="E3597" s="294"/>
      <c r="F3597" s="294"/>
    </row>
    <row r="3598">
      <c r="A3598" s="294"/>
      <c r="B3598" s="294"/>
      <c r="C3598" s="294"/>
      <c r="D3598" s="294"/>
      <c r="E3598" s="294"/>
      <c r="F3598" s="294"/>
    </row>
    <row r="3599">
      <c r="A3599" s="294" t="s">
        <v>21312</v>
      </c>
      <c r="B3599" s="294"/>
      <c r="C3599" s="294"/>
      <c r="D3599" s="294"/>
      <c r="E3599" s="294"/>
      <c r="F3599" s="294"/>
    </row>
    <row r="3600">
      <c r="A3600" s="294" t="s">
        <v>23691</v>
      </c>
      <c r="B3600" s="294"/>
      <c r="C3600" s="294"/>
      <c r="D3600" s="294"/>
      <c r="E3600" s="294"/>
      <c r="F3600" s="294"/>
    </row>
    <row r="3601">
      <c r="A3601" s="294" t="s">
        <v>21314</v>
      </c>
      <c r="B3601" s="294"/>
      <c r="C3601" s="294"/>
      <c r="D3601" s="294"/>
      <c r="E3601" s="294"/>
      <c r="F3601" s="294"/>
    </row>
    <row r="3602">
      <c r="A3602" s="294" t="s">
        <v>23692</v>
      </c>
      <c r="B3602" s="294"/>
      <c r="C3602" s="294"/>
      <c r="D3602" s="294"/>
      <c r="E3602" s="294"/>
      <c r="F3602" s="294"/>
    </row>
    <row r="3603">
      <c r="A3603" s="294"/>
      <c r="B3603" s="294"/>
      <c r="C3603" s="294"/>
      <c r="D3603" s="294"/>
      <c r="E3603" s="294"/>
      <c r="F3603" s="294"/>
    </row>
    <row r="3604">
      <c r="A3604" s="294"/>
      <c r="B3604" s="294"/>
      <c r="C3604" s="294"/>
      <c r="D3604" s="294"/>
      <c r="E3604" s="294"/>
      <c r="F3604" s="294"/>
    </row>
    <row r="3605">
      <c r="A3605" s="294" t="s">
        <v>23007</v>
      </c>
      <c r="B3605" s="294"/>
      <c r="C3605" s="294"/>
      <c r="D3605" s="294"/>
      <c r="E3605" s="294"/>
      <c r="F3605" s="294"/>
    </row>
    <row r="3606">
      <c r="A3606" s="294" t="s">
        <v>23747</v>
      </c>
      <c r="B3606" s="294"/>
      <c r="C3606" s="294"/>
      <c r="D3606" s="294"/>
      <c r="E3606" s="294"/>
      <c r="F3606" s="294"/>
    </row>
    <row r="3607">
      <c r="A3607" s="294"/>
      <c r="B3607" s="294"/>
      <c r="C3607" s="294"/>
      <c r="D3607" s="294"/>
      <c r="E3607" s="294"/>
      <c r="F3607" s="294"/>
    </row>
    <row r="3608">
      <c r="A3608" s="294"/>
      <c r="B3608" s="294"/>
      <c r="C3608" s="294"/>
      <c r="D3608" s="294"/>
      <c r="E3608" s="294"/>
      <c r="F3608" s="294"/>
    </row>
    <row r="3609">
      <c r="A3609" s="294" t="s">
        <v>23748</v>
      </c>
      <c r="B3609" s="294"/>
      <c r="C3609" s="294"/>
      <c r="D3609" s="294"/>
      <c r="E3609" s="294"/>
      <c r="F3609" s="294"/>
    </row>
    <row r="3610">
      <c r="A3610" s="294" t="s">
        <v>23749</v>
      </c>
      <c r="B3610" s="294"/>
      <c r="C3610" s="294"/>
      <c r="D3610" s="294"/>
      <c r="E3610" s="294"/>
      <c r="F3610" s="294"/>
    </row>
    <row r="3611">
      <c r="A3611" s="294" t="s">
        <v>23750</v>
      </c>
      <c r="B3611" s="294"/>
      <c r="C3611" s="294"/>
      <c r="D3611" s="294"/>
      <c r="E3611" s="294"/>
      <c r="F3611" s="294"/>
    </row>
    <row r="3612">
      <c r="A3612" s="294" t="s">
        <v>23751</v>
      </c>
      <c r="B3612" s="294" t="s">
        <v>21305</v>
      </c>
      <c r="C3612" s="294"/>
      <c r="D3612" s="294"/>
      <c r="E3612" s="294"/>
      <c r="F3612" s="294"/>
    </row>
    <row r="3613">
      <c r="A3613" s="294" t="s">
        <v>23752</v>
      </c>
      <c r="B3613" s="294"/>
      <c r="C3613" s="294"/>
      <c r="D3613" s="294"/>
      <c r="E3613" s="294"/>
      <c r="F3613" s="294"/>
    </row>
    <row r="3614">
      <c r="A3614" s="294" t="s">
        <v>23753</v>
      </c>
      <c r="B3614" s="294" t="s">
        <v>23754</v>
      </c>
      <c r="C3614" s="294"/>
      <c r="D3614" s="294"/>
      <c r="E3614" s="294"/>
      <c r="F3614" s="294"/>
    </row>
    <row r="3615">
      <c r="A3615" s="294"/>
      <c r="B3615" s="294"/>
      <c r="C3615" s="294"/>
      <c r="D3615" s="294"/>
      <c r="E3615" s="294"/>
      <c r="F3615" s="294"/>
    </row>
    <row r="3616">
      <c r="A3616" s="294"/>
      <c r="B3616" s="294"/>
      <c r="C3616" s="294"/>
      <c r="D3616" s="294"/>
      <c r="E3616" s="294"/>
      <c r="F3616" s="294"/>
    </row>
    <row r="3617">
      <c r="A3617" s="294" t="s">
        <v>21326</v>
      </c>
      <c r="B3617" s="294"/>
      <c r="C3617" s="294"/>
      <c r="D3617" s="294"/>
      <c r="E3617" s="294"/>
      <c r="F3617" s="294"/>
    </row>
    <row r="3618">
      <c r="A3618" s="294"/>
      <c r="B3618" s="294"/>
      <c r="C3618" s="294"/>
      <c r="D3618" s="294"/>
      <c r="E3618" s="294"/>
      <c r="F3618" s="294"/>
    </row>
    <row r="3619">
      <c r="A3619" s="294" t="s">
        <v>23755</v>
      </c>
      <c r="B3619" s="294"/>
      <c r="C3619" s="294"/>
      <c r="D3619" s="294"/>
      <c r="E3619" s="294"/>
      <c r="F3619" s="294"/>
    </row>
    <row r="3620">
      <c r="A3620" s="294" t="s">
        <v>23756</v>
      </c>
      <c r="B3620" s="294"/>
      <c r="C3620" s="294"/>
      <c r="D3620" s="294"/>
      <c r="E3620" s="294"/>
      <c r="F3620" s="294"/>
    </row>
    <row r="3621">
      <c r="A3621" s="294" t="s">
        <v>23757</v>
      </c>
      <c r="B3621" s="294"/>
      <c r="C3621" s="294"/>
      <c r="D3621" s="294"/>
      <c r="E3621" s="294"/>
      <c r="F3621" s="294"/>
    </row>
    <row r="3622">
      <c r="A3622" s="294" t="s">
        <v>23758</v>
      </c>
      <c r="B3622" s="294"/>
      <c r="C3622" s="294"/>
      <c r="D3622" s="294"/>
      <c r="E3622" s="294"/>
      <c r="F3622" s="294"/>
    </row>
    <row r="3623">
      <c r="A3623" s="294" t="s">
        <v>23759</v>
      </c>
      <c r="B3623" s="294"/>
      <c r="C3623" s="294"/>
      <c r="D3623" s="294"/>
      <c r="E3623" s="294"/>
      <c r="F3623" s="294"/>
    </row>
    <row r="3624">
      <c r="A3624" s="294" t="s">
        <v>23760</v>
      </c>
      <c r="B3624" s="294"/>
      <c r="C3624" s="294"/>
      <c r="D3624" s="294"/>
      <c r="E3624" s="294"/>
      <c r="F3624" s="294"/>
    </row>
    <row r="3625">
      <c r="A3625" s="294" t="s">
        <v>23761</v>
      </c>
      <c r="B3625" s="294"/>
      <c r="C3625" s="294"/>
      <c r="D3625" s="294"/>
      <c r="E3625" s="294"/>
      <c r="F3625" s="294"/>
    </row>
    <row r="3626">
      <c r="A3626" s="294"/>
      <c r="B3626" s="294"/>
      <c r="C3626" s="294"/>
      <c r="D3626" s="294"/>
      <c r="E3626" s="294"/>
      <c r="F3626" s="294"/>
    </row>
    <row r="3627">
      <c r="A3627" s="294"/>
      <c r="B3627" s="294"/>
      <c r="C3627" s="294"/>
      <c r="D3627" s="294"/>
      <c r="E3627" s="294"/>
      <c r="F3627" s="294"/>
    </row>
    <row r="3628">
      <c r="A3628" s="294"/>
      <c r="B3628" s="294"/>
      <c r="C3628" s="294"/>
      <c r="D3628" s="294"/>
      <c r="E3628" s="294"/>
      <c r="F3628" s="294"/>
    </row>
    <row r="3629">
      <c r="A3629" s="294" t="s">
        <v>21335</v>
      </c>
      <c r="B3629" s="294"/>
      <c r="C3629" s="294"/>
      <c r="D3629" s="294"/>
      <c r="E3629" s="294"/>
      <c r="F3629" s="294"/>
    </row>
    <row r="3630">
      <c r="A3630" s="294"/>
      <c r="B3630" s="294"/>
      <c r="C3630" s="294"/>
      <c r="D3630" s="294"/>
      <c r="E3630" s="294"/>
      <c r="F3630" s="294"/>
    </row>
    <row r="3631">
      <c r="A3631" s="294" t="s">
        <v>23762</v>
      </c>
      <c r="B3631" s="294"/>
      <c r="C3631" s="294"/>
      <c r="D3631" s="294"/>
      <c r="E3631" s="294"/>
      <c r="F3631" s="294"/>
    </row>
    <row r="3632">
      <c r="A3632" s="294" t="s">
        <v>23763</v>
      </c>
      <c r="B3632" s="294"/>
      <c r="C3632" s="294"/>
      <c r="D3632" s="294"/>
      <c r="E3632" s="294"/>
      <c r="F3632" s="294"/>
    </row>
    <row r="3633">
      <c r="A3633" s="294" t="s">
        <v>23764</v>
      </c>
      <c r="B3633" s="294"/>
      <c r="C3633" s="294"/>
      <c r="D3633" s="294"/>
      <c r="E3633" s="294"/>
      <c r="F3633" s="294"/>
    </row>
    <row r="3634">
      <c r="A3634" s="294" t="s">
        <v>23765</v>
      </c>
      <c r="B3634" s="294"/>
      <c r="C3634" s="294"/>
      <c r="D3634" s="294"/>
      <c r="E3634" s="294"/>
      <c r="F3634" s="294"/>
    </row>
    <row r="3635">
      <c r="A3635" s="294" t="s">
        <v>23766</v>
      </c>
      <c r="B3635" s="294"/>
      <c r="C3635" s="294"/>
      <c r="D3635" s="294"/>
      <c r="E3635" s="294"/>
      <c r="F3635" s="294"/>
    </row>
    <row r="3636">
      <c r="A3636" s="294"/>
      <c r="B3636" s="294"/>
      <c r="C3636" s="294"/>
      <c r="D3636" s="294"/>
      <c r="E3636" s="294"/>
      <c r="F3636" s="294"/>
    </row>
    <row r="3637">
      <c r="A3637" s="294"/>
      <c r="B3637" s="294"/>
      <c r="C3637" s="294"/>
      <c r="D3637" s="294"/>
      <c r="E3637" s="294"/>
      <c r="F3637" s="294"/>
    </row>
    <row r="3638">
      <c r="A3638" s="294" t="s">
        <v>23321</v>
      </c>
      <c r="B3638" s="294"/>
      <c r="C3638" s="294"/>
      <c r="D3638" s="294"/>
      <c r="E3638" s="294"/>
      <c r="F3638" s="294"/>
    </row>
    <row r="3639">
      <c r="A3639" s="294" t="s">
        <v>23767</v>
      </c>
      <c r="B3639" s="294"/>
      <c r="C3639" s="294"/>
      <c r="D3639" s="294"/>
      <c r="E3639" s="294"/>
      <c r="F3639" s="294"/>
    </row>
    <row r="3640">
      <c r="A3640" s="294"/>
      <c r="B3640" s="294"/>
      <c r="C3640" s="294"/>
      <c r="D3640" s="294"/>
      <c r="E3640" s="294"/>
      <c r="F3640" s="294"/>
    </row>
    <row r="3641">
      <c r="A3641" s="294" t="s">
        <v>23768</v>
      </c>
      <c r="B3641" s="294"/>
      <c r="C3641" s="294"/>
      <c r="D3641" s="294"/>
      <c r="E3641" s="294"/>
      <c r="F3641" s="294"/>
    </row>
    <row r="3642">
      <c r="A3642" s="294" t="s">
        <v>23769</v>
      </c>
      <c r="B3642" s="294"/>
      <c r="C3642" s="294"/>
      <c r="D3642" s="294"/>
      <c r="E3642" s="294"/>
      <c r="F3642" s="294"/>
    </row>
    <row r="3643">
      <c r="A3643" s="294" t="s">
        <v>22056</v>
      </c>
      <c r="B3643" s="294"/>
      <c r="C3643" s="294"/>
      <c r="D3643" s="294"/>
      <c r="E3643" s="294"/>
      <c r="F3643" s="294"/>
    </row>
    <row r="3644">
      <c r="A3644" s="294" t="s">
        <v>23770</v>
      </c>
      <c r="B3644" s="294"/>
      <c r="C3644" s="294"/>
      <c r="D3644" s="294"/>
      <c r="E3644" s="294"/>
      <c r="F3644" s="294"/>
    </row>
    <row r="3645">
      <c r="A3645" s="294"/>
      <c r="B3645" s="294"/>
      <c r="C3645" s="294"/>
      <c r="D3645" s="294"/>
      <c r="E3645" s="294"/>
      <c r="F3645" s="294"/>
    </row>
    <row r="3646">
      <c r="A3646" s="294"/>
      <c r="B3646" s="294"/>
      <c r="C3646" s="294"/>
      <c r="D3646" s="294"/>
      <c r="E3646" s="294"/>
      <c r="F3646" s="294"/>
    </row>
    <row r="3647">
      <c r="A3647" s="294" t="s">
        <v>23771</v>
      </c>
      <c r="B3647" s="294"/>
      <c r="C3647" s="294"/>
      <c r="D3647" s="294"/>
      <c r="E3647" s="294"/>
      <c r="F3647" s="294"/>
    </row>
    <row r="3648">
      <c r="A3648" s="294" t="s">
        <v>23772</v>
      </c>
      <c r="B3648" s="294"/>
      <c r="C3648" s="294"/>
      <c r="D3648" s="294"/>
      <c r="E3648" s="294"/>
      <c r="F3648" s="294"/>
    </row>
    <row r="3649">
      <c r="A3649" s="294"/>
      <c r="B3649" s="294"/>
      <c r="C3649" s="294"/>
      <c r="D3649" s="294"/>
      <c r="E3649" s="294"/>
      <c r="F3649" s="294"/>
    </row>
    <row r="3650">
      <c r="A3650" s="294" t="s">
        <v>22492</v>
      </c>
      <c r="B3650" s="294"/>
      <c r="C3650" s="294"/>
      <c r="D3650" s="294"/>
      <c r="E3650" s="294"/>
      <c r="F3650" s="294"/>
    </row>
    <row r="3651">
      <c r="A3651" s="294" t="s">
        <v>23773</v>
      </c>
      <c r="B3651" s="294"/>
      <c r="C3651" s="294"/>
      <c r="D3651" s="294"/>
      <c r="E3651" s="294"/>
      <c r="F3651" s="294"/>
    </row>
    <row r="3652">
      <c r="A3652" s="294" t="s">
        <v>23774</v>
      </c>
      <c r="B3652" s="294"/>
      <c r="C3652" s="294"/>
      <c r="D3652" s="294"/>
      <c r="E3652" s="294"/>
      <c r="F3652" s="294"/>
    </row>
    <row r="3653">
      <c r="A3653" s="294" t="s">
        <v>23775</v>
      </c>
      <c r="B3653" s="294"/>
      <c r="C3653" s="294"/>
      <c r="D3653" s="294"/>
      <c r="E3653" s="294"/>
      <c r="F3653" s="294"/>
    </row>
    <row r="3654">
      <c r="A3654" s="294"/>
      <c r="B3654" s="294"/>
      <c r="C3654" s="294"/>
      <c r="D3654" s="294"/>
      <c r="E3654" s="294"/>
      <c r="F3654" s="294"/>
    </row>
    <row r="3655">
      <c r="A3655" s="294" t="s">
        <v>23776</v>
      </c>
      <c r="B3655" s="294"/>
      <c r="C3655" s="294"/>
      <c r="D3655" s="294"/>
      <c r="E3655" s="294"/>
      <c r="F3655" s="294"/>
    </row>
    <row r="3656">
      <c r="A3656" s="294" t="s">
        <v>23777</v>
      </c>
      <c r="B3656" s="294"/>
      <c r="C3656" s="294"/>
      <c r="D3656" s="294"/>
      <c r="E3656" s="294"/>
      <c r="F3656" s="294"/>
    </row>
    <row r="3657">
      <c r="A3657" s="294"/>
      <c r="B3657" s="294"/>
      <c r="C3657" s="294"/>
      <c r="D3657" s="294"/>
      <c r="E3657" s="294"/>
      <c r="F3657" s="294"/>
    </row>
    <row r="3658">
      <c r="A3658" s="294" t="s">
        <v>23778</v>
      </c>
      <c r="B3658" s="294"/>
      <c r="C3658" s="294"/>
      <c r="D3658" s="294"/>
      <c r="E3658" s="294"/>
      <c r="F3658" s="294"/>
    </row>
    <row r="3659">
      <c r="A3659" s="294" t="s">
        <v>23779</v>
      </c>
      <c r="B3659" s="294"/>
      <c r="C3659" s="294"/>
      <c r="D3659" s="294"/>
      <c r="E3659" s="294"/>
      <c r="F3659" s="294"/>
    </row>
    <row r="3660">
      <c r="A3660" s="294" t="s">
        <v>23780</v>
      </c>
      <c r="B3660" s="294"/>
      <c r="C3660" s="294"/>
      <c r="D3660" s="294"/>
      <c r="E3660" s="294"/>
      <c r="F3660" s="294"/>
    </row>
    <row r="3661">
      <c r="A3661" s="294" t="s">
        <v>23781</v>
      </c>
      <c r="B3661" s="294"/>
      <c r="C3661" s="294"/>
      <c r="D3661" s="294"/>
      <c r="E3661" s="294"/>
      <c r="F3661" s="294"/>
    </row>
    <row r="3662">
      <c r="A3662" s="294" t="s">
        <v>21826</v>
      </c>
      <c r="B3662" s="294"/>
      <c r="C3662" s="294"/>
      <c r="D3662" s="294"/>
      <c r="E3662" s="294"/>
      <c r="F3662" s="294"/>
    </row>
    <row r="3663">
      <c r="A3663" s="294" t="s">
        <v>23782</v>
      </c>
      <c r="B3663" s="294"/>
      <c r="C3663" s="294"/>
      <c r="D3663" s="294"/>
      <c r="E3663" s="294"/>
      <c r="F3663" s="294"/>
    </row>
    <row r="3664">
      <c r="A3664" s="294" t="s">
        <v>23783</v>
      </c>
      <c r="B3664" s="294"/>
      <c r="C3664" s="294"/>
      <c r="D3664" s="294"/>
      <c r="E3664" s="294"/>
      <c r="F3664" s="294"/>
    </row>
    <row r="3665">
      <c r="A3665" s="294" t="s">
        <v>23784</v>
      </c>
      <c r="B3665" s="294"/>
      <c r="C3665" s="294"/>
      <c r="D3665" s="294"/>
      <c r="E3665" s="294"/>
      <c r="F3665" s="294"/>
    </row>
    <row r="3666">
      <c r="A3666" s="294" t="s">
        <v>23785</v>
      </c>
      <c r="B3666" s="294"/>
      <c r="C3666" s="294"/>
      <c r="D3666" s="294"/>
      <c r="E3666" s="294"/>
      <c r="F3666" s="294"/>
    </row>
    <row r="3667">
      <c r="A3667" s="294" t="s">
        <v>23786</v>
      </c>
      <c r="B3667" s="294"/>
      <c r="C3667" s="294"/>
      <c r="D3667" s="294"/>
      <c r="E3667" s="294"/>
      <c r="F3667" s="294"/>
    </row>
    <row r="3668">
      <c r="A3668" s="294" t="s">
        <v>23787</v>
      </c>
      <c r="B3668" s="294"/>
      <c r="C3668" s="294"/>
      <c r="D3668" s="294"/>
      <c r="E3668" s="294"/>
      <c r="F3668" s="294"/>
    </row>
    <row r="3669">
      <c r="A3669" s="294" t="s">
        <v>23788</v>
      </c>
      <c r="B3669" s="294"/>
      <c r="C3669" s="294"/>
      <c r="D3669" s="294"/>
      <c r="E3669" s="294"/>
      <c r="F3669" s="294"/>
    </row>
    <row r="3670">
      <c r="A3670" s="294" t="s">
        <v>23789</v>
      </c>
      <c r="B3670" s="294"/>
      <c r="C3670" s="294"/>
      <c r="D3670" s="294"/>
      <c r="E3670" s="294"/>
      <c r="F3670" s="294"/>
    </row>
    <row r="3671">
      <c r="A3671" s="294" t="s">
        <v>23790</v>
      </c>
      <c r="B3671" s="294"/>
      <c r="C3671" s="294"/>
      <c r="D3671" s="294"/>
      <c r="E3671" s="294"/>
      <c r="F3671" s="294"/>
    </row>
    <row r="3672">
      <c r="A3672" s="294" t="s">
        <v>23791</v>
      </c>
      <c r="B3672" s="294"/>
      <c r="C3672" s="294"/>
      <c r="D3672" s="294"/>
      <c r="E3672" s="294"/>
      <c r="F3672" s="294"/>
    </row>
    <row r="3673">
      <c r="A3673" s="294" t="s">
        <v>23223</v>
      </c>
      <c r="B3673" s="294"/>
      <c r="C3673" s="294"/>
      <c r="D3673" s="294"/>
      <c r="E3673" s="294"/>
      <c r="F3673" s="294"/>
    </row>
    <row r="3674">
      <c r="A3674" s="294" t="s">
        <v>23792</v>
      </c>
      <c r="B3674" s="294"/>
      <c r="C3674" s="294"/>
      <c r="D3674" s="294"/>
      <c r="E3674" s="294"/>
      <c r="F3674" s="294"/>
    </row>
    <row r="3675">
      <c r="A3675" s="294" t="s">
        <v>23793</v>
      </c>
      <c r="B3675" s="294"/>
      <c r="C3675" s="294"/>
      <c r="D3675" s="294"/>
      <c r="E3675" s="294"/>
      <c r="F3675" s="294"/>
    </row>
    <row r="3676">
      <c r="A3676" s="294" t="s">
        <v>23794</v>
      </c>
      <c r="B3676" s="294"/>
      <c r="C3676" s="294"/>
      <c r="D3676" s="294"/>
      <c r="E3676" s="294"/>
      <c r="F3676" s="294"/>
    </row>
    <row r="3677">
      <c r="A3677" s="294" t="s">
        <v>23795</v>
      </c>
      <c r="B3677" s="294"/>
      <c r="C3677" s="294"/>
      <c r="D3677" s="294"/>
      <c r="E3677" s="294"/>
      <c r="F3677" s="294"/>
    </row>
    <row r="3678">
      <c r="A3678" s="294"/>
      <c r="B3678" s="294"/>
      <c r="C3678" s="294"/>
      <c r="D3678" s="294"/>
      <c r="E3678" s="294"/>
      <c r="F3678" s="294"/>
    </row>
    <row r="3679">
      <c r="A3679" s="294" t="s">
        <v>21312</v>
      </c>
      <c r="B3679" s="294"/>
      <c r="C3679" s="294"/>
      <c r="D3679" s="294"/>
      <c r="E3679" s="294"/>
      <c r="F3679" s="294"/>
    </row>
    <row r="3680">
      <c r="A3680" s="294" t="s">
        <v>23796</v>
      </c>
      <c r="B3680" s="294"/>
      <c r="C3680" s="294"/>
      <c r="D3680" s="294"/>
      <c r="E3680" s="294"/>
      <c r="F3680" s="294"/>
    </row>
    <row r="3681">
      <c r="A3681" s="294" t="s">
        <v>23797</v>
      </c>
      <c r="B3681" s="294"/>
      <c r="C3681" s="294"/>
      <c r="D3681" s="294"/>
      <c r="E3681" s="294"/>
      <c r="F3681" s="294"/>
    </row>
    <row r="3682">
      <c r="A3682" s="294" t="s">
        <v>23798</v>
      </c>
      <c r="B3682" s="294"/>
      <c r="C3682" s="294"/>
      <c r="D3682" s="294"/>
      <c r="E3682" s="294"/>
      <c r="F3682" s="294"/>
    </row>
    <row r="3683">
      <c r="A3683" s="294"/>
      <c r="B3683" s="294"/>
      <c r="C3683" s="294"/>
      <c r="D3683" s="294"/>
      <c r="E3683" s="294"/>
      <c r="F3683" s="294"/>
    </row>
    <row r="3684">
      <c r="A3684" s="294"/>
      <c r="B3684" s="294"/>
      <c r="C3684" s="294"/>
      <c r="D3684" s="294"/>
      <c r="E3684" s="294"/>
      <c r="F3684" s="294"/>
    </row>
    <row r="3685">
      <c r="A3685" s="294"/>
      <c r="B3685" s="294"/>
      <c r="C3685" s="294"/>
      <c r="D3685" s="294"/>
      <c r="E3685" s="294"/>
      <c r="F3685" s="294"/>
    </row>
    <row r="3686">
      <c r="A3686" s="294" t="s">
        <v>22512</v>
      </c>
      <c r="B3686" s="294"/>
      <c r="C3686" s="294"/>
      <c r="D3686" s="294"/>
      <c r="E3686" s="294"/>
      <c r="F3686" s="294"/>
    </row>
    <row r="3687">
      <c r="A3687" s="294" t="s">
        <v>20462</v>
      </c>
      <c r="B3687" s="294"/>
      <c r="C3687" s="294"/>
      <c r="D3687" s="294"/>
      <c r="E3687" s="294"/>
      <c r="F3687" s="294"/>
    </row>
    <row r="3688">
      <c r="A3688" s="294"/>
      <c r="B3688" s="294"/>
      <c r="C3688" s="294"/>
      <c r="D3688" s="294"/>
      <c r="E3688" s="294"/>
      <c r="F3688" s="294"/>
    </row>
    <row r="3689">
      <c r="A3689" s="294" t="s">
        <v>23799</v>
      </c>
      <c r="B3689" s="294"/>
      <c r="C3689" s="294"/>
      <c r="D3689" s="294"/>
      <c r="E3689" s="294"/>
      <c r="F3689" s="294"/>
    </row>
    <row r="3690">
      <c r="A3690" s="294" t="s">
        <v>23800</v>
      </c>
      <c r="B3690" s="294"/>
      <c r="C3690" s="294"/>
      <c r="D3690" s="294"/>
      <c r="E3690" s="294"/>
      <c r="F3690" s="294"/>
    </row>
    <row r="3691">
      <c r="A3691" s="294" t="s">
        <v>23801</v>
      </c>
      <c r="B3691" s="294"/>
      <c r="C3691" s="294"/>
      <c r="D3691" s="294"/>
      <c r="E3691" s="294"/>
      <c r="F3691" s="294"/>
    </row>
    <row r="3692">
      <c r="A3692" s="294" t="s">
        <v>23802</v>
      </c>
      <c r="B3692" s="294"/>
      <c r="C3692" s="294"/>
      <c r="D3692" s="294"/>
      <c r="E3692" s="294"/>
      <c r="F3692" s="294"/>
    </row>
    <row r="3693">
      <c r="A3693" s="294" t="str">
        <f>ARRAY_CONSTRAIN(ARRAYFORMULA(-Rajaswala apachara – Improper regimen during menstruation), 1, 1)</f>
        <v>#ERROR!</v>
      </c>
      <c r="B3693" s="294"/>
      <c r="C3693" s="294"/>
      <c r="D3693" s="294"/>
      <c r="E3693" s="294"/>
      <c r="F3693" s="294"/>
    </row>
    <row r="3694">
      <c r="A3694" s="294" t="s">
        <v>23803</v>
      </c>
      <c r="B3694" s="294"/>
      <c r="C3694" s="294"/>
      <c r="D3694" s="294"/>
      <c r="E3694" s="294"/>
      <c r="F3694" s="294"/>
    </row>
    <row r="3695">
      <c r="A3695" s="294" t="s">
        <v>23804</v>
      </c>
      <c r="B3695" s="294"/>
      <c r="C3695" s="294"/>
      <c r="D3695" s="294"/>
      <c r="E3695" s="294"/>
      <c r="F3695" s="294"/>
    </row>
    <row r="3696">
      <c r="A3696" s="294" t="s">
        <v>23805</v>
      </c>
      <c r="B3696" s="294"/>
      <c r="C3696" s="294"/>
      <c r="D3696" s="294"/>
      <c r="E3696" s="294"/>
      <c r="F3696" s="294"/>
    </row>
    <row r="3697">
      <c r="A3697" s="294" t="s">
        <v>23806</v>
      </c>
      <c r="B3697" s="294"/>
      <c r="C3697" s="294"/>
      <c r="D3697" s="294"/>
      <c r="E3697" s="294"/>
      <c r="F3697" s="294"/>
    </row>
    <row r="3698">
      <c r="A3698" s="294" t="s">
        <v>23807</v>
      </c>
      <c r="B3698" s="294"/>
      <c r="C3698" s="294"/>
      <c r="D3698" s="294"/>
      <c r="E3698" s="294"/>
      <c r="F3698" s="294"/>
    </row>
    <row r="3699">
      <c r="A3699" s="294"/>
      <c r="B3699" s="294"/>
      <c r="C3699" s="294"/>
      <c r="D3699" s="294"/>
      <c r="E3699" s="294"/>
      <c r="F3699" s="294"/>
    </row>
    <row r="3700">
      <c r="A3700" s="294" t="s">
        <v>22523</v>
      </c>
      <c r="B3700" s="294"/>
      <c r="C3700" s="294"/>
      <c r="D3700" s="294"/>
      <c r="E3700" s="294"/>
      <c r="F3700" s="294"/>
    </row>
    <row r="3701">
      <c r="A3701" s="294" t="s">
        <v>23238</v>
      </c>
      <c r="B3701" s="294"/>
      <c r="C3701" s="294"/>
      <c r="D3701" s="294"/>
      <c r="E3701" s="294"/>
      <c r="F3701" s="294"/>
    </row>
    <row r="3702">
      <c r="A3702" s="294"/>
      <c r="B3702" s="294"/>
      <c r="C3702" s="294"/>
      <c r="D3702" s="294"/>
      <c r="E3702" s="294"/>
      <c r="F3702" s="294"/>
    </row>
    <row r="3703">
      <c r="A3703" s="294" t="s">
        <v>23808</v>
      </c>
      <c r="B3703" s="294"/>
      <c r="C3703" s="294"/>
      <c r="D3703" s="294"/>
      <c r="E3703" s="294"/>
      <c r="F3703" s="294"/>
    </row>
    <row r="3704">
      <c r="A3704" s="294" t="s">
        <v>23809</v>
      </c>
      <c r="B3704" s="294"/>
      <c r="C3704" s="294"/>
      <c r="D3704" s="294"/>
      <c r="E3704" s="294"/>
      <c r="F3704" s="294"/>
    </row>
    <row r="3705">
      <c r="A3705" s="294" t="s">
        <v>23357</v>
      </c>
      <c r="B3705" s="294"/>
      <c r="C3705" s="294"/>
      <c r="D3705" s="294"/>
      <c r="E3705" s="294"/>
      <c r="F3705" s="294"/>
    </row>
    <row r="3706">
      <c r="A3706" s="294" t="s">
        <v>23810</v>
      </c>
      <c r="B3706" s="294"/>
      <c r="C3706" s="294"/>
      <c r="D3706" s="294"/>
      <c r="E3706" s="294"/>
      <c r="F3706" s="294"/>
    </row>
    <row r="3707">
      <c r="A3707" s="294" t="s">
        <v>23811</v>
      </c>
      <c r="B3707" s="294"/>
      <c r="C3707" s="294"/>
      <c r="D3707" s="294"/>
      <c r="E3707" s="294"/>
      <c r="F3707" s="294"/>
    </row>
    <row r="3708">
      <c r="A3708" s="294"/>
      <c r="B3708" s="294"/>
      <c r="C3708" s="294"/>
      <c r="D3708" s="294"/>
      <c r="E3708" s="294"/>
      <c r="F3708" s="294"/>
    </row>
    <row r="3709">
      <c r="A3709" s="294" t="s">
        <v>23812</v>
      </c>
      <c r="B3709" s="294"/>
      <c r="C3709" s="294"/>
      <c r="D3709" s="294"/>
      <c r="E3709" s="294"/>
      <c r="F3709" s="294"/>
    </row>
    <row r="3710">
      <c r="A3710" s="294" t="s">
        <v>23813</v>
      </c>
      <c r="B3710" s="294"/>
      <c r="C3710" s="294"/>
      <c r="D3710" s="294"/>
      <c r="E3710" s="294"/>
      <c r="F3710" s="294"/>
    </row>
    <row r="3711">
      <c r="A3711" s="294"/>
      <c r="B3711" s="294"/>
      <c r="C3711" s="294"/>
      <c r="D3711" s="294"/>
      <c r="E3711" s="294"/>
      <c r="F3711" s="294"/>
    </row>
    <row r="3712">
      <c r="A3712" s="294" t="s">
        <v>23814</v>
      </c>
      <c r="B3712" s="294"/>
      <c r="C3712" s="294"/>
      <c r="D3712" s="294"/>
      <c r="E3712" s="294"/>
      <c r="F3712" s="294"/>
    </row>
    <row r="3713">
      <c r="A3713" s="294" t="s">
        <v>23815</v>
      </c>
      <c r="B3713" s="294"/>
      <c r="C3713" s="294"/>
      <c r="D3713" s="294"/>
      <c r="E3713" s="294"/>
      <c r="F3713" s="294"/>
    </row>
    <row r="3714">
      <c r="A3714" s="294" t="s">
        <v>23816</v>
      </c>
      <c r="B3714" s="294"/>
      <c r="C3714" s="294"/>
      <c r="D3714" s="294"/>
      <c r="E3714" s="294"/>
      <c r="F3714" s="294"/>
    </row>
    <row r="3715">
      <c r="A3715" s="294" t="s">
        <v>23817</v>
      </c>
      <c r="B3715" s="294"/>
      <c r="C3715" s="294"/>
      <c r="D3715" s="294"/>
      <c r="E3715" s="294"/>
      <c r="F3715" s="294"/>
    </row>
    <row r="3716">
      <c r="A3716" s="294" t="s">
        <v>23818</v>
      </c>
      <c r="B3716" s="294"/>
      <c r="C3716" s="294"/>
      <c r="D3716" s="294"/>
      <c r="E3716" s="294"/>
      <c r="F3716" s="294"/>
    </row>
    <row r="3717">
      <c r="A3717" s="294" t="s">
        <v>23819</v>
      </c>
      <c r="B3717" s="294"/>
      <c r="C3717" s="294"/>
      <c r="D3717" s="294"/>
      <c r="E3717" s="294"/>
      <c r="F3717" s="294"/>
    </row>
    <row r="3718">
      <c r="A3718" s="294" t="s">
        <v>23820</v>
      </c>
      <c r="B3718" s="294"/>
      <c r="C3718" s="294"/>
      <c r="D3718" s="294"/>
      <c r="E3718" s="294"/>
      <c r="F3718" s="294"/>
    </row>
    <row r="3719">
      <c r="A3719" s="294" t="s">
        <v>23821</v>
      </c>
      <c r="B3719" s="294"/>
      <c r="C3719" s="294"/>
      <c r="D3719" s="294"/>
      <c r="E3719" s="294"/>
      <c r="F3719" s="294"/>
    </row>
    <row r="3720">
      <c r="A3720" s="294" t="s">
        <v>23822</v>
      </c>
      <c r="B3720" s="294"/>
      <c r="C3720" s="294"/>
      <c r="D3720" s="294"/>
      <c r="E3720" s="294"/>
      <c r="F3720" s="294"/>
    </row>
    <row r="3721">
      <c r="A3721" s="294"/>
      <c r="B3721" s="294"/>
      <c r="C3721" s="294"/>
      <c r="D3721" s="294"/>
      <c r="E3721" s="294"/>
      <c r="F3721" s="294"/>
    </row>
    <row r="3722">
      <c r="A3722" s="294" t="s">
        <v>21401</v>
      </c>
      <c r="B3722" s="294"/>
      <c r="C3722" s="294"/>
      <c r="D3722" s="294"/>
      <c r="E3722" s="294"/>
      <c r="F3722" s="294"/>
    </row>
    <row r="3723">
      <c r="A3723" s="294"/>
      <c r="B3723" s="294"/>
      <c r="C3723" s="294"/>
      <c r="D3723" s="294"/>
      <c r="E3723" s="294"/>
      <c r="F3723" s="294"/>
    </row>
    <row r="3724">
      <c r="A3724" s="294" t="s">
        <v>23823</v>
      </c>
      <c r="B3724" s="294"/>
      <c r="C3724" s="294"/>
      <c r="D3724" s="294"/>
      <c r="E3724" s="294"/>
      <c r="F3724" s="294"/>
    </row>
    <row r="3725">
      <c r="A3725" s="294" t="s">
        <v>23824</v>
      </c>
      <c r="B3725" s="294"/>
      <c r="C3725" s="294"/>
      <c r="D3725" s="294"/>
      <c r="E3725" s="294"/>
      <c r="F3725" s="294"/>
    </row>
    <row r="3726">
      <c r="A3726" s="294" t="s">
        <v>23825</v>
      </c>
      <c r="B3726" s="294"/>
      <c r="C3726" s="294"/>
      <c r="D3726" s="294"/>
      <c r="E3726" s="294"/>
      <c r="F3726" s="294"/>
    </row>
    <row r="3727">
      <c r="A3727" s="294" t="s">
        <v>23826</v>
      </c>
      <c r="B3727" s="294"/>
      <c r="C3727" s="294"/>
      <c r="D3727" s="294"/>
      <c r="E3727" s="294"/>
      <c r="F3727" s="294"/>
    </row>
    <row r="3728">
      <c r="A3728" s="294" t="s">
        <v>23827</v>
      </c>
      <c r="B3728" s="294"/>
      <c r="C3728" s="294"/>
      <c r="D3728" s="294"/>
      <c r="E3728" s="294"/>
      <c r="F3728" s="294"/>
    </row>
    <row r="3729">
      <c r="A3729" s="294" t="s">
        <v>23828</v>
      </c>
      <c r="B3729" s="294"/>
      <c r="C3729" s="294"/>
      <c r="D3729" s="294"/>
      <c r="E3729" s="294"/>
      <c r="F3729" s="294"/>
    </row>
    <row r="3730">
      <c r="A3730" s="294" t="s">
        <v>23829</v>
      </c>
      <c r="B3730" s="294"/>
      <c r="C3730" s="294"/>
      <c r="D3730" s="294"/>
      <c r="E3730" s="294"/>
      <c r="F3730" s="294"/>
    </row>
    <row r="3731">
      <c r="A3731" s="294" t="s">
        <v>23830</v>
      </c>
      <c r="B3731" s="294"/>
      <c r="C3731" s="294"/>
      <c r="D3731" s="294"/>
      <c r="E3731" s="294"/>
      <c r="F3731" s="294"/>
    </row>
    <row r="3732">
      <c r="A3732" s="294" t="s">
        <v>23831</v>
      </c>
      <c r="B3732" s="294"/>
      <c r="C3732" s="294"/>
      <c r="D3732" s="294"/>
      <c r="E3732" s="294"/>
      <c r="F3732" s="294"/>
    </row>
    <row r="3733">
      <c r="A3733" s="294"/>
      <c r="B3733" s="294"/>
      <c r="C3733" s="294"/>
      <c r="D3733" s="294"/>
      <c r="E3733" s="294"/>
      <c r="F3733" s="294"/>
    </row>
    <row r="3734">
      <c r="A3734" s="294"/>
      <c r="B3734" s="294"/>
      <c r="C3734" s="294"/>
      <c r="D3734" s="294"/>
      <c r="E3734" s="294"/>
      <c r="F3734" s="294"/>
    </row>
    <row r="3735">
      <c r="A3735" s="294" t="s">
        <v>22239</v>
      </c>
      <c r="B3735" s="294"/>
      <c r="C3735" s="294"/>
      <c r="D3735" s="294"/>
      <c r="E3735" s="294"/>
      <c r="F3735" s="294"/>
    </row>
    <row r="3736">
      <c r="A3736" s="294"/>
      <c r="B3736" s="294"/>
      <c r="C3736" s="294"/>
      <c r="D3736" s="294"/>
      <c r="E3736" s="294"/>
      <c r="F3736" s="294"/>
    </row>
    <row r="3737">
      <c r="A3737" s="294" t="s">
        <v>23832</v>
      </c>
      <c r="B3737" s="294"/>
      <c r="C3737" s="294"/>
      <c r="D3737" s="294"/>
      <c r="E3737" s="294"/>
      <c r="F3737" s="294"/>
    </row>
    <row r="3738">
      <c r="A3738" s="294" t="s">
        <v>23833</v>
      </c>
      <c r="B3738" s="294"/>
      <c r="C3738" s="294"/>
      <c r="D3738" s="294"/>
      <c r="E3738" s="294"/>
      <c r="F3738" s="294"/>
    </row>
    <row r="3739">
      <c r="A3739" s="294" t="s">
        <v>23834</v>
      </c>
      <c r="B3739" s="294"/>
      <c r="C3739" s="294"/>
      <c r="D3739" s="294"/>
      <c r="E3739" s="294"/>
      <c r="F3739" s="294"/>
    </row>
    <row r="3740">
      <c r="A3740" s="294" t="s">
        <v>23835</v>
      </c>
      <c r="B3740" s="294"/>
      <c r="C3740" s="294"/>
      <c r="D3740" s="294"/>
      <c r="E3740" s="294"/>
      <c r="F3740" s="294"/>
    </row>
    <row r="3741">
      <c r="A3741" s="294" t="s">
        <v>23836</v>
      </c>
      <c r="B3741" s="294"/>
      <c r="C3741" s="294"/>
      <c r="D3741" s="294"/>
      <c r="E3741" s="294"/>
      <c r="F3741" s="294"/>
    </row>
    <row r="3742">
      <c r="A3742" s="294" t="s">
        <v>23837</v>
      </c>
      <c r="B3742" s="294"/>
      <c r="C3742" s="294"/>
      <c r="D3742" s="294"/>
      <c r="E3742" s="294"/>
      <c r="F3742" s="294"/>
    </row>
    <row r="3743">
      <c r="A3743" s="294" t="s">
        <v>23838</v>
      </c>
      <c r="B3743" s="294"/>
      <c r="C3743" s="294"/>
      <c r="D3743" s="294"/>
      <c r="E3743" s="294"/>
      <c r="F3743" s="294"/>
    </row>
    <row r="3744">
      <c r="A3744" s="294" t="s">
        <v>23839</v>
      </c>
      <c r="B3744" s="294"/>
      <c r="C3744" s="294"/>
      <c r="D3744" s="294"/>
      <c r="E3744" s="294"/>
      <c r="F3744" s="294"/>
    </row>
    <row r="3745">
      <c r="A3745" s="294" t="s">
        <v>23840</v>
      </c>
      <c r="B3745" s="294"/>
      <c r="C3745" s="294"/>
      <c r="D3745" s="294"/>
      <c r="E3745" s="294"/>
      <c r="F3745" s="294"/>
    </row>
    <row r="3746">
      <c r="A3746" s="294"/>
      <c r="B3746" s="294"/>
      <c r="C3746" s="294"/>
      <c r="D3746" s="294"/>
      <c r="E3746" s="294"/>
      <c r="F3746" s="294"/>
    </row>
    <row r="3747">
      <c r="A3747" s="294" t="s">
        <v>21990</v>
      </c>
      <c r="B3747" s="294"/>
      <c r="C3747" s="294"/>
      <c r="D3747" s="294"/>
      <c r="E3747" s="294"/>
      <c r="F3747" s="294"/>
    </row>
    <row r="3748">
      <c r="A3748" s="294"/>
      <c r="B3748" s="294"/>
      <c r="C3748" s="294"/>
      <c r="D3748" s="294"/>
      <c r="E3748" s="294"/>
      <c r="F3748" s="294"/>
    </row>
    <row r="3749">
      <c r="A3749" s="294" t="s">
        <v>23841</v>
      </c>
      <c r="B3749" s="294"/>
      <c r="C3749" s="294"/>
      <c r="D3749" s="294"/>
      <c r="E3749" s="294"/>
      <c r="F3749" s="294"/>
    </row>
    <row r="3750">
      <c r="A3750" s="294" t="s">
        <v>23842</v>
      </c>
      <c r="B3750" s="294"/>
      <c r="C3750" s="294"/>
      <c r="D3750" s="294"/>
      <c r="E3750" s="294"/>
      <c r="F3750" s="294"/>
    </row>
    <row r="3751">
      <c r="A3751" s="294" t="s">
        <v>23843</v>
      </c>
      <c r="B3751" s="294"/>
      <c r="C3751" s="294"/>
      <c r="D3751" s="294"/>
      <c r="E3751" s="294"/>
      <c r="F3751" s="294"/>
    </row>
    <row r="3752">
      <c r="A3752" s="294" t="s">
        <v>23844</v>
      </c>
      <c r="B3752" s="294"/>
      <c r="C3752" s="294"/>
      <c r="D3752" s="294"/>
      <c r="E3752" s="294"/>
      <c r="F3752" s="294"/>
    </row>
    <row r="3753">
      <c r="A3753" s="294" t="s">
        <v>23845</v>
      </c>
      <c r="B3753" s="294"/>
      <c r="C3753" s="294"/>
      <c r="D3753" s="294"/>
      <c r="E3753" s="294"/>
      <c r="F3753" s="294"/>
    </row>
    <row r="3754">
      <c r="A3754" s="294" t="s">
        <v>23846</v>
      </c>
      <c r="B3754" s="294"/>
      <c r="C3754" s="294"/>
      <c r="D3754" s="294"/>
      <c r="E3754" s="294"/>
      <c r="F3754" s="294"/>
    </row>
    <row r="3755">
      <c r="A3755" s="294" t="s">
        <v>23847</v>
      </c>
      <c r="B3755" s="294"/>
      <c r="C3755" s="294"/>
      <c r="D3755" s="294"/>
      <c r="E3755" s="294"/>
      <c r="F3755" s="294"/>
    </row>
    <row r="3756">
      <c r="A3756" s="294" t="s">
        <v>23848</v>
      </c>
      <c r="B3756" s="294"/>
      <c r="C3756" s="294"/>
      <c r="D3756" s="294"/>
      <c r="E3756" s="294"/>
      <c r="F3756" s="294"/>
    </row>
    <row r="3757">
      <c r="A3757" s="294" t="s">
        <v>23849</v>
      </c>
      <c r="B3757" s="294"/>
      <c r="C3757" s="294"/>
      <c r="D3757" s="294"/>
      <c r="E3757" s="294"/>
      <c r="F3757" s="294"/>
    </row>
    <row r="3758">
      <c r="A3758" s="294" t="s">
        <v>21312</v>
      </c>
      <c r="B3758" s="294"/>
      <c r="C3758" s="294"/>
      <c r="D3758" s="294"/>
      <c r="E3758" s="294"/>
      <c r="F3758" s="294"/>
    </row>
    <row r="3759">
      <c r="A3759" s="294" t="s">
        <v>23850</v>
      </c>
      <c r="B3759" s="294"/>
      <c r="C3759" s="294"/>
      <c r="D3759" s="294"/>
      <c r="E3759" s="294"/>
      <c r="F3759" s="294"/>
    </row>
    <row r="3760">
      <c r="A3760" s="294" t="s">
        <v>23851</v>
      </c>
      <c r="B3760" s="294"/>
      <c r="C3760" s="294"/>
      <c r="D3760" s="294"/>
      <c r="E3760" s="294"/>
      <c r="F3760" s="294"/>
    </row>
    <row r="3761">
      <c r="A3761" s="294" t="s">
        <v>23798</v>
      </c>
      <c r="B3761" s="294"/>
      <c r="C3761" s="294"/>
      <c r="D3761" s="294"/>
      <c r="E3761" s="294"/>
      <c r="F3761" s="294"/>
    </row>
    <row r="3762">
      <c r="A3762" s="294"/>
      <c r="B3762" s="294"/>
      <c r="C3762" s="294"/>
      <c r="D3762" s="294"/>
      <c r="E3762" s="294"/>
      <c r="F3762" s="294"/>
    </row>
    <row r="3763">
      <c r="A3763" s="294" t="s">
        <v>21429</v>
      </c>
      <c r="B3763" s="294"/>
      <c r="C3763" s="294"/>
      <c r="D3763" s="294"/>
      <c r="E3763" s="294"/>
      <c r="F3763" s="294"/>
    </row>
    <row r="3764">
      <c r="A3764" s="294" t="s">
        <v>23852</v>
      </c>
      <c r="B3764" s="294"/>
      <c r="C3764" s="294"/>
      <c r="D3764" s="294"/>
      <c r="E3764" s="294"/>
      <c r="F3764" s="294"/>
    </row>
    <row r="3765">
      <c r="A3765" s="294"/>
      <c r="B3765" s="294"/>
      <c r="C3765" s="294"/>
      <c r="D3765" s="294"/>
      <c r="E3765" s="294"/>
      <c r="F3765" s="294"/>
    </row>
    <row r="3766">
      <c r="A3766" s="294" t="s">
        <v>23853</v>
      </c>
      <c r="B3766" s="294"/>
      <c r="C3766" s="294"/>
      <c r="D3766" s="294"/>
      <c r="E3766" s="294"/>
      <c r="F3766" s="294"/>
    </row>
    <row r="3767">
      <c r="A3767" s="294" t="s">
        <v>23854</v>
      </c>
      <c r="B3767" s="294"/>
      <c r="C3767" s="294"/>
      <c r="D3767" s="294"/>
      <c r="E3767" s="294"/>
      <c r="F3767" s="294"/>
    </row>
    <row r="3768">
      <c r="A3768" s="294" t="s">
        <v>23855</v>
      </c>
      <c r="B3768" s="294"/>
      <c r="C3768" s="294"/>
      <c r="D3768" s="294"/>
      <c r="E3768" s="294"/>
      <c r="F3768" s="294"/>
    </row>
    <row r="3769">
      <c r="A3769" s="294" t="s">
        <v>23856</v>
      </c>
      <c r="B3769" s="294"/>
      <c r="C3769" s="294"/>
      <c r="D3769" s="294"/>
      <c r="E3769" s="294"/>
      <c r="F3769" s="294"/>
    </row>
    <row r="3770">
      <c r="A3770" s="294" t="s">
        <v>23857</v>
      </c>
      <c r="B3770" s="294"/>
      <c r="C3770" s="294"/>
      <c r="D3770" s="294"/>
      <c r="E3770" s="294"/>
      <c r="F3770" s="294"/>
    </row>
    <row r="3771">
      <c r="A3771" s="294" t="s">
        <v>23858</v>
      </c>
      <c r="B3771" s="294"/>
      <c r="C3771" s="294"/>
      <c r="D3771" s="294"/>
      <c r="E3771" s="294"/>
      <c r="F3771" s="294"/>
    </row>
    <row r="3772">
      <c r="A3772" s="294" t="s">
        <v>23859</v>
      </c>
      <c r="B3772" s="294"/>
      <c r="C3772" s="294"/>
      <c r="D3772" s="294"/>
      <c r="E3772" s="294"/>
      <c r="F3772" s="294"/>
    </row>
    <row r="3773">
      <c r="A3773" s="294" t="s">
        <v>23860</v>
      </c>
      <c r="B3773" s="294"/>
      <c r="C3773" s="294"/>
      <c r="D3773" s="294"/>
      <c r="E3773" s="294"/>
      <c r="F3773" s="294"/>
    </row>
    <row r="3774">
      <c r="A3774" s="294" t="s">
        <v>23861</v>
      </c>
      <c r="B3774" s="294"/>
      <c r="C3774" s="294"/>
      <c r="D3774" s="294"/>
      <c r="E3774" s="294"/>
      <c r="F3774" s="294"/>
    </row>
    <row r="3775">
      <c r="A3775" s="294" t="s">
        <v>23862</v>
      </c>
      <c r="B3775" s="294"/>
      <c r="C3775" s="294"/>
      <c r="D3775" s="294"/>
      <c r="E3775" s="294"/>
      <c r="F3775" s="294"/>
    </row>
    <row r="3776">
      <c r="A3776" s="294" t="s">
        <v>23863</v>
      </c>
      <c r="B3776" s="294"/>
      <c r="C3776" s="294"/>
      <c r="D3776" s="294"/>
      <c r="E3776" s="294"/>
      <c r="F3776" s="294"/>
    </row>
    <row r="3777">
      <c r="A3777" s="294"/>
      <c r="B3777" s="294"/>
      <c r="C3777" s="294"/>
      <c r="D3777" s="294"/>
      <c r="E3777" s="294"/>
      <c r="F3777" s="294"/>
    </row>
    <row r="3778">
      <c r="A3778" s="294"/>
      <c r="B3778" s="294"/>
      <c r="C3778" s="294"/>
      <c r="D3778" s="294"/>
      <c r="E3778" s="294"/>
      <c r="F3778" s="294"/>
    </row>
    <row r="3779">
      <c r="A3779" s="294"/>
      <c r="B3779" s="294"/>
      <c r="C3779" s="294"/>
      <c r="D3779" s="294"/>
      <c r="E3779" s="294"/>
      <c r="F3779" s="294"/>
    </row>
    <row r="3780">
      <c r="A3780" s="294" t="s">
        <v>23864</v>
      </c>
      <c r="B3780" s="294"/>
      <c r="C3780" s="294"/>
      <c r="D3780" s="294"/>
      <c r="E3780" s="294"/>
      <c r="F3780" s="294"/>
    </row>
    <row r="3781">
      <c r="A3781" s="294"/>
      <c r="B3781" s="294"/>
      <c r="C3781" s="294"/>
      <c r="D3781" s="294"/>
      <c r="E3781" s="294"/>
      <c r="F3781" s="294"/>
    </row>
    <row r="3782">
      <c r="A3782" s="294" t="s">
        <v>23865</v>
      </c>
      <c r="B3782" s="294"/>
      <c r="C3782" s="294"/>
      <c r="D3782" s="294"/>
      <c r="E3782" s="294"/>
      <c r="F3782" s="294"/>
    </row>
    <row r="3783">
      <c r="A3783" s="294" t="s">
        <v>23866</v>
      </c>
      <c r="B3783" s="294"/>
      <c r="C3783" s="294"/>
      <c r="D3783" s="294"/>
      <c r="E3783" s="294"/>
      <c r="F3783" s="294"/>
    </row>
    <row r="3784">
      <c r="A3784" s="294" t="s">
        <v>23867</v>
      </c>
      <c r="B3784" s="294"/>
      <c r="C3784" s="294"/>
      <c r="D3784" s="294"/>
      <c r="E3784" s="294"/>
      <c r="F3784" s="294"/>
    </row>
    <row r="3785">
      <c r="A3785" s="294" t="s">
        <v>23868</v>
      </c>
      <c r="B3785" s="294"/>
      <c r="C3785" s="294"/>
      <c r="D3785" s="294"/>
      <c r="E3785" s="294"/>
      <c r="F3785" s="294"/>
    </row>
    <row r="3786">
      <c r="A3786" s="294" t="s">
        <v>23869</v>
      </c>
      <c r="B3786" s="294"/>
      <c r="C3786" s="294"/>
      <c r="D3786" s="294"/>
      <c r="E3786" s="294"/>
      <c r="F3786" s="294"/>
    </row>
    <row r="3787">
      <c r="A3787" s="294" t="s">
        <v>23870</v>
      </c>
      <c r="B3787" s="294"/>
      <c r="C3787" s="294"/>
      <c r="D3787" s="294"/>
      <c r="E3787" s="294"/>
      <c r="F3787" s="294"/>
    </row>
    <row r="3788">
      <c r="A3788" s="294" t="s">
        <v>23871</v>
      </c>
      <c r="B3788" s="294"/>
      <c r="C3788" s="294"/>
      <c r="D3788" s="294"/>
      <c r="E3788" s="294"/>
      <c r="F3788" s="294"/>
    </row>
    <row r="3789">
      <c r="A3789" s="294" t="s">
        <v>23872</v>
      </c>
      <c r="B3789" s="294"/>
      <c r="C3789" s="294"/>
      <c r="D3789" s="294"/>
      <c r="E3789" s="294"/>
      <c r="F3789" s="294"/>
    </row>
    <row r="3790">
      <c r="A3790" s="294" t="s">
        <v>23873</v>
      </c>
      <c r="B3790" s="294"/>
      <c r="C3790" s="294"/>
      <c r="D3790" s="294"/>
      <c r="E3790" s="294"/>
      <c r="F3790" s="294"/>
    </row>
    <row r="3791">
      <c r="A3791" s="294"/>
      <c r="B3791" s="294"/>
      <c r="C3791" s="294"/>
      <c r="D3791" s="294"/>
      <c r="E3791" s="294"/>
      <c r="F3791" s="294"/>
    </row>
    <row r="3792">
      <c r="A3792" s="294"/>
      <c r="B3792" s="294"/>
      <c r="C3792" s="294"/>
      <c r="D3792" s="294"/>
      <c r="E3792" s="294"/>
      <c r="F3792" s="294"/>
    </row>
    <row r="3793">
      <c r="A3793" s="294" t="s">
        <v>21335</v>
      </c>
      <c r="B3793" s="294"/>
      <c r="C3793" s="294"/>
      <c r="D3793" s="294"/>
      <c r="E3793" s="294"/>
      <c r="F3793" s="294"/>
    </row>
    <row r="3794">
      <c r="A3794" s="294"/>
      <c r="B3794" s="294"/>
      <c r="C3794" s="294"/>
      <c r="D3794" s="294"/>
      <c r="E3794" s="294"/>
      <c r="F3794" s="294"/>
    </row>
    <row r="3795">
      <c r="A3795" s="294" t="s">
        <v>23874</v>
      </c>
      <c r="B3795" s="294"/>
      <c r="C3795" s="294"/>
      <c r="D3795" s="294"/>
      <c r="E3795" s="294"/>
      <c r="F3795" s="294"/>
    </row>
    <row r="3796">
      <c r="A3796" s="294" t="s">
        <v>23875</v>
      </c>
      <c r="B3796" s="294"/>
      <c r="C3796" s="294"/>
      <c r="D3796" s="294"/>
      <c r="E3796" s="294"/>
      <c r="F3796" s="294"/>
    </row>
    <row r="3797">
      <c r="A3797" s="294" t="s">
        <v>23876</v>
      </c>
      <c r="B3797" s="294"/>
      <c r="C3797" s="294"/>
      <c r="D3797" s="294"/>
      <c r="E3797" s="294"/>
      <c r="F3797" s="294"/>
    </row>
    <row r="3798">
      <c r="A3798" s="294" t="s">
        <v>23877</v>
      </c>
      <c r="B3798" s="294"/>
      <c r="C3798" s="294"/>
      <c r="D3798" s="294"/>
      <c r="E3798" s="294"/>
      <c r="F3798" s="294"/>
    </row>
    <row r="3799">
      <c r="A3799" s="294" t="s">
        <v>23878</v>
      </c>
      <c r="B3799" s="294"/>
      <c r="C3799" s="294"/>
      <c r="D3799" s="294"/>
      <c r="E3799" s="294"/>
      <c r="F3799" s="294"/>
    </row>
    <row r="3800">
      <c r="A3800" s="294" t="s">
        <v>23879</v>
      </c>
      <c r="B3800" s="294"/>
      <c r="C3800" s="294"/>
      <c r="D3800" s="294"/>
      <c r="E3800" s="294"/>
      <c r="F3800" s="294"/>
    </row>
    <row r="3801">
      <c r="A3801" s="294" t="s">
        <v>23880</v>
      </c>
      <c r="B3801" s="294"/>
      <c r="C3801" s="294"/>
      <c r="D3801" s="294"/>
      <c r="E3801" s="294"/>
      <c r="F3801" s="294"/>
    </row>
    <row r="3802">
      <c r="A3802" s="294" t="s">
        <v>23881</v>
      </c>
      <c r="B3802" s="294"/>
      <c r="C3802" s="294"/>
      <c r="D3802" s="294"/>
      <c r="E3802" s="294"/>
      <c r="F3802" s="294"/>
    </row>
    <row r="3803">
      <c r="A3803" s="294" t="s">
        <v>23882</v>
      </c>
      <c r="B3803" s="294"/>
      <c r="C3803" s="294"/>
      <c r="D3803" s="294"/>
      <c r="E3803" s="294"/>
      <c r="F3803" s="294"/>
    </row>
    <row r="3804">
      <c r="A3804" s="294" t="s">
        <v>23883</v>
      </c>
      <c r="B3804" s="294"/>
      <c r="C3804" s="294"/>
      <c r="D3804" s="294"/>
      <c r="E3804" s="294"/>
      <c r="F3804" s="294"/>
    </row>
    <row r="3805">
      <c r="A3805" s="294" t="s">
        <v>23884</v>
      </c>
      <c r="B3805" s="294"/>
      <c r="C3805" s="294"/>
      <c r="D3805" s="294"/>
      <c r="E3805" s="294"/>
      <c r="F3805" s="294"/>
    </row>
    <row r="3806">
      <c r="A3806" s="294"/>
      <c r="B3806" s="294"/>
      <c r="C3806" s="294"/>
      <c r="D3806" s="294"/>
      <c r="E3806" s="294"/>
      <c r="F3806" s="294"/>
    </row>
    <row r="3807">
      <c r="A3807" s="294" t="s">
        <v>22572</v>
      </c>
      <c r="B3807" s="294"/>
      <c r="C3807" s="294"/>
      <c r="D3807" s="294"/>
      <c r="E3807" s="294"/>
      <c r="F3807" s="294"/>
    </row>
    <row r="3808">
      <c r="A3808" s="294" t="s">
        <v>23767</v>
      </c>
      <c r="B3808" s="294"/>
      <c r="C3808" s="294"/>
      <c r="D3808" s="294"/>
      <c r="E3808" s="294"/>
      <c r="F3808" s="294"/>
    </row>
    <row r="3809">
      <c r="A3809" s="294"/>
      <c r="B3809" s="294"/>
      <c r="C3809" s="294"/>
      <c r="D3809" s="294"/>
      <c r="E3809" s="294"/>
      <c r="F3809" s="294"/>
    </row>
    <row r="3810">
      <c r="A3810" s="294" t="s">
        <v>23885</v>
      </c>
      <c r="B3810" s="294"/>
      <c r="C3810" s="294"/>
      <c r="D3810" s="294"/>
      <c r="E3810" s="294"/>
      <c r="F3810" s="294"/>
    </row>
    <row r="3811">
      <c r="A3811" s="294" t="s">
        <v>23886</v>
      </c>
      <c r="B3811" s="294"/>
      <c r="C3811" s="294"/>
      <c r="D3811" s="294"/>
      <c r="E3811" s="294"/>
      <c r="F3811" s="294"/>
    </row>
    <row r="3812">
      <c r="A3812" s="294" t="s">
        <v>23887</v>
      </c>
      <c r="B3812" s="294"/>
      <c r="C3812" s="294"/>
      <c r="D3812" s="294"/>
      <c r="E3812" s="294"/>
      <c r="F3812" s="294"/>
    </row>
    <row r="3813">
      <c r="A3813" s="294" t="s">
        <v>23888</v>
      </c>
      <c r="B3813" s="294"/>
      <c r="C3813" s="294"/>
      <c r="D3813" s="294"/>
      <c r="E3813" s="294"/>
      <c r="F3813" s="294"/>
    </row>
    <row r="3814">
      <c r="A3814" s="294"/>
      <c r="B3814" s="294"/>
      <c r="C3814" s="294"/>
      <c r="D3814" s="294"/>
      <c r="E3814" s="294"/>
      <c r="F3814" s="294"/>
    </row>
    <row r="3815">
      <c r="A3815" s="294" t="s">
        <v>23889</v>
      </c>
      <c r="B3815" s="294"/>
      <c r="C3815" s="294"/>
      <c r="D3815" s="294"/>
      <c r="E3815" s="294"/>
      <c r="F3815" s="294"/>
    </row>
    <row r="3816">
      <c r="A3816" s="294"/>
      <c r="B3816" s="294"/>
      <c r="C3816" s="294"/>
      <c r="D3816" s="294"/>
      <c r="E3816" s="294"/>
      <c r="F3816" s="294"/>
    </row>
    <row r="3817">
      <c r="A3817" s="294" t="s">
        <v>23890</v>
      </c>
      <c r="B3817" s="294"/>
      <c r="C3817" s="294"/>
      <c r="D3817" s="294"/>
      <c r="E3817" s="294"/>
      <c r="F3817" s="294"/>
    </row>
    <row r="3818">
      <c r="A3818" s="294" t="s">
        <v>23891</v>
      </c>
      <c r="B3818" s="294"/>
      <c r="C3818" s="294"/>
      <c r="D3818" s="294"/>
      <c r="E3818" s="294"/>
      <c r="F3818" s="294"/>
    </row>
    <row r="3819">
      <c r="A3819" s="294" t="s">
        <v>23892</v>
      </c>
      <c r="B3819" s="294"/>
      <c r="C3819" s="294"/>
      <c r="D3819" s="294"/>
      <c r="E3819" s="294"/>
      <c r="F3819" s="294"/>
    </row>
    <row r="3820">
      <c r="A3820" s="294" t="s">
        <v>23893</v>
      </c>
      <c r="B3820" s="294"/>
      <c r="C3820" s="294"/>
      <c r="D3820" s="294"/>
      <c r="E3820" s="294"/>
      <c r="F3820" s="294"/>
    </row>
    <row r="3821">
      <c r="A3821" s="294" t="s">
        <v>23894</v>
      </c>
      <c r="B3821" s="294"/>
      <c r="C3821" s="294"/>
      <c r="D3821" s="294"/>
      <c r="E3821" s="294"/>
      <c r="F3821" s="294"/>
    </row>
    <row r="3822">
      <c r="A3822" s="294"/>
      <c r="B3822" s="294"/>
      <c r="C3822" s="294"/>
      <c r="D3822" s="294"/>
      <c r="E3822" s="294"/>
      <c r="F3822" s="294"/>
    </row>
    <row r="3823">
      <c r="A3823" s="294" t="s">
        <v>23895</v>
      </c>
      <c r="B3823" s="294"/>
      <c r="C3823" s="294"/>
      <c r="D3823" s="294"/>
      <c r="E3823" s="294"/>
      <c r="F3823" s="294"/>
    </row>
    <row r="3824">
      <c r="A3824" s="294"/>
      <c r="B3824" s="294"/>
      <c r="C3824" s="294"/>
      <c r="D3824" s="294"/>
      <c r="E3824" s="294"/>
      <c r="F3824" s="294"/>
    </row>
    <row r="3825">
      <c r="A3825" s="294" t="s">
        <v>23896</v>
      </c>
      <c r="B3825" s="294"/>
      <c r="C3825" s="294"/>
      <c r="D3825" s="294"/>
      <c r="E3825" s="294"/>
      <c r="F3825" s="294"/>
    </row>
    <row r="3826">
      <c r="A3826" s="294" t="s">
        <v>23897</v>
      </c>
      <c r="B3826" s="294"/>
      <c r="C3826" s="294"/>
      <c r="D3826" s="294"/>
      <c r="E3826" s="294"/>
      <c r="F3826" s="294"/>
    </row>
    <row r="3827">
      <c r="A3827" s="294" t="s">
        <v>23898</v>
      </c>
      <c r="B3827" s="294"/>
      <c r="C3827" s="294"/>
      <c r="D3827" s="294"/>
      <c r="E3827" s="294"/>
      <c r="F3827" s="294"/>
    </row>
    <row r="3828">
      <c r="A3828" s="294" t="s">
        <v>23899</v>
      </c>
      <c r="B3828" s="294"/>
      <c r="C3828" s="294"/>
      <c r="D3828" s="294"/>
      <c r="E3828" s="294"/>
      <c r="F3828" s="294"/>
    </row>
    <row r="3829">
      <c r="A3829" s="294" t="s">
        <v>23900</v>
      </c>
      <c r="B3829" s="294"/>
      <c r="C3829" s="294"/>
      <c r="D3829" s="294"/>
      <c r="E3829" s="294"/>
      <c r="F3829" s="294"/>
    </row>
    <row r="3830">
      <c r="A3830" s="294" t="s">
        <v>23901</v>
      </c>
      <c r="B3830" s="294"/>
      <c r="C3830" s="294"/>
      <c r="D3830" s="294"/>
      <c r="E3830" s="294"/>
      <c r="F3830" s="294"/>
    </row>
    <row r="3831">
      <c r="A3831" s="294" t="s">
        <v>23902</v>
      </c>
      <c r="B3831" s="294"/>
      <c r="C3831" s="294"/>
      <c r="D3831" s="294"/>
      <c r="E3831" s="294"/>
      <c r="F3831" s="294"/>
    </row>
    <row r="3832">
      <c r="A3832" s="294" t="s">
        <v>23903</v>
      </c>
      <c r="B3832" s="294"/>
      <c r="C3832" s="294"/>
      <c r="D3832" s="294"/>
      <c r="E3832" s="294"/>
      <c r="F3832" s="294"/>
    </row>
    <row r="3833">
      <c r="A3833" s="294" t="s">
        <v>23904</v>
      </c>
      <c r="B3833" s="294"/>
      <c r="C3833" s="294"/>
      <c r="D3833" s="294"/>
      <c r="E3833" s="294"/>
      <c r="F3833" s="294"/>
    </row>
    <row r="3834">
      <c r="A3834" s="294" t="s">
        <v>23905</v>
      </c>
      <c r="B3834" s="294"/>
      <c r="C3834" s="294"/>
      <c r="D3834" s="294"/>
      <c r="E3834" s="294"/>
      <c r="F3834" s="294"/>
    </row>
    <row r="3835">
      <c r="A3835" s="294" t="s">
        <v>23906</v>
      </c>
      <c r="B3835" s="294"/>
      <c r="C3835" s="294"/>
      <c r="D3835" s="294"/>
      <c r="E3835" s="294"/>
      <c r="F3835" s="294"/>
    </row>
    <row r="3836">
      <c r="A3836" s="294" t="s">
        <v>23907</v>
      </c>
      <c r="B3836" s="294"/>
      <c r="C3836" s="294"/>
      <c r="D3836" s="294"/>
      <c r="E3836" s="294"/>
      <c r="F3836" s="294"/>
    </row>
    <row r="3837">
      <c r="A3837" s="294" t="s">
        <v>23908</v>
      </c>
      <c r="B3837" s="294"/>
      <c r="C3837" s="294"/>
      <c r="D3837" s="294"/>
      <c r="E3837" s="294"/>
      <c r="F3837" s="294"/>
    </row>
    <row r="3838">
      <c r="A3838" s="294"/>
      <c r="B3838" s="294"/>
      <c r="C3838" s="294"/>
      <c r="D3838" s="294"/>
      <c r="E3838" s="294"/>
      <c r="F3838" s="294"/>
    </row>
    <row r="3839">
      <c r="A3839" s="294" t="s">
        <v>21312</v>
      </c>
      <c r="B3839" s="294"/>
      <c r="C3839" s="294"/>
      <c r="D3839" s="294"/>
      <c r="E3839" s="294"/>
      <c r="F3839" s="294"/>
    </row>
    <row r="3840">
      <c r="A3840" s="294" t="s">
        <v>23909</v>
      </c>
      <c r="B3840" s="294"/>
      <c r="C3840" s="294"/>
      <c r="D3840" s="294"/>
      <c r="E3840" s="294"/>
      <c r="F3840" s="294"/>
    </row>
    <row r="3841">
      <c r="A3841" s="294" t="s">
        <v>23910</v>
      </c>
      <c r="B3841" s="294"/>
      <c r="C3841" s="294"/>
      <c r="D3841" s="294"/>
      <c r="E3841" s="294"/>
      <c r="F3841" s="294"/>
    </row>
    <row r="3842">
      <c r="A3842" s="294" t="s">
        <v>23911</v>
      </c>
      <c r="B3842" s="294"/>
      <c r="C3842" s="294"/>
      <c r="D3842" s="294"/>
      <c r="E3842" s="294"/>
      <c r="F3842" s="294"/>
    </row>
    <row r="3843">
      <c r="A3843" s="294" t="s">
        <v>23912</v>
      </c>
      <c r="B3843" s="294"/>
      <c r="C3843" s="294"/>
      <c r="D3843" s="294"/>
      <c r="E3843" s="294"/>
      <c r="F3843" s="294"/>
    </row>
    <row r="3844">
      <c r="A3844" s="294" t="s">
        <v>23913</v>
      </c>
      <c r="B3844" s="294"/>
      <c r="C3844" s="294"/>
      <c r="D3844" s="294"/>
      <c r="E3844" s="294"/>
      <c r="F3844" s="294"/>
    </row>
    <row r="3845">
      <c r="A3845" s="294" t="s">
        <v>23914</v>
      </c>
      <c r="B3845" s="294"/>
      <c r="C3845" s="294"/>
      <c r="D3845" s="294"/>
      <c r="E3845" s="294"/>
      <c r="F3845" s="294"/>
    </row>
    <row r="3846">
      <c r="A3846" s="294" t="s">
        <v>23915</v>
      </c>
      <c r="B3846" s="294"/>
      <c r="C3846" s="294"/>
      <c r="D3846" s="294"/>
      <c r="E3846" s="294"/>
      <c r="F3846" s="294"/>
    </row>
    <row r="3847">
      <c r="A3847" s="294" t="s">
        <v>23916</v>
      </c>
      <c r="B3847" s="294"/>
      <c r="C3847" s="294"/>
      <c r="D3847" s="294"/>
      <c r="E3847" s="294"/>
      <c r="F3847" s="294"/>
    </row>
    <row r="3848">
      <c r="A3848" s="294" t="s">
        <v>23917</v>
      </c>
      <c r="B3848" s="294"/>
      <c r="C3848" s="294"/>
      <c r="D3848" s="294"/>
      <c r="E3848" s="294"/>
      <c r="F3848" s="294"/>
    </row>
    <row r="3849">
      <c r="A3849" s="294" t="s">
        <v>23918</v>
      </c>
      <c r="B3849" s="294"/>
      <c r="C3849" s="294"/>
      <c r="D3849" s="294"/>
      <c r="E3849" s="294"/>
      <c r="F3849" s="294"/>
    </row>
    <row r="3850">
      <c r="A3850" s="294" t="s">
        <v>23919</v>
      </c>
      <c r="B3850" s="294"/>
      <c r="C3850" s="294"/>
      <c r="D3850" s="294"/>
      <c r="E3850" s="294"/>
      <c r="F3850" s="294"/>
    </row>
    <row r="3851">
      <c r="A3851" s="294" t="s">
        <v>23920</v>
      </c>
      <c r="B3851" s="294"/>
      <c r="C3851" s="294"/>
      <c r="D3851" s="294"/>
      <c r="E3851" s="294"/>
      <c r="F3851" s="294"/>
    </row>
    <row r="3852">
      <c r="A3852" s="294" t="s">
        <v>23921</v>
      </c>
      <c r="B3852" s="294"/>
      <c r="C3852" s="294"/>
      <c r="D3852" s="294"/>
      <c r="E3852" s="294"/>
      <c r="F3852" s="294"/>
    </row>
    <row r="3853">
      <c r="A3853" s="294" t="s">
        <v>23922</v>
      </c>
      <c r="B3853" s="294"/>
      <c r="C3853" s="294"/>
      <c r="D3853" s="294"/>
      <c r="E3853" s="294"/>
      <c r="F3853" s="294"/>
    </row>
    <row r="3854">
      <c r="A3854" s="294" t="s">
        <v>23923</v>
      </c>
      <c r="B3854" s="294"/>
      <c r="C3854" s="294"/>
      <c r="D3854" s="294"/>
      <c r="E3854" s="294"/>
      <c r="F3854" s="294"/>
    </row>
    <row r="3855">
      <c r="A3855" s="294" t="s">
        <v>23924</v>
      </c>
      <c r="B3855" s="294"/>
      <c r="C3855" s="294"/>
      <c r="D3855" s="294"/>
      <c r="E3855" s="294"/>
      <c r="F3855" s="294"/>
    </row>
    <row r="3856">
      <c r="A3856" s="294" t="s">
        <v>23925</v>
      </c>
      <c r="B3856" s="294"/>
      <c r="C3856" s="294"/>
      <c r="D3856" s="294"/>
      <c r="E3856" s="294"/>
      <c r="F3856" s="294"/>
    </row>
    <row r="3857">
      <c r="A3857" s="294" t="s">
        <v>23926</v>
      </c>
      <c r="B3857" s="294"/>
      <c r="C3857" s="294"/>
      <c r="D3857" s="294"/>
      <c r="E3857" s="294"/>
      <c r="F3857" s="294"/>
    </row>
    <row r="3858">
      <c r="A3858" s="294" t="s">
        <v>21618</v>
      </c>
      <c r="B3858" s="294"/>
      <c r="C3858" s="294"/>
      <c r="D3858" s="294"/>
      <c r="E3858" s="294"/>
      <c r="F3858" s="294"/>
    </row>
    <row r="3859">
      <c r="A3859" s="294" t="s">
        <v>23927</v>
      </c>
      <c r="B3859" s="294"/>
      <c r="C3859" s="294"/>
      <c r="D3859" s="294"/>
      <c r="E3859" s="294"/>
      <c r="F3859" s="294"/>
    </row>
    <row r="3860">
      <c r="A3860" s="294"/>
      <c r="B3860" s="294"/>
      <c r="C3860" s="294"/>
      <c r="D3860" s="294"/>
      <c r="E3860" s="294"/>
      <c r="F3860" s="294"/>
    </row>
    <row r="3861">
      <c r="A3861" s="294"/>
      <c r="B3861" s="294"/>
      <c r="C3861" s="294"/>
      <c r="D3861" s="294"/>
      <c r="E3861" s="294"/>
      <c r="F3861" s="294"/>
    </row>
    <row r="3862">
      <c r="A3862" s="294" t="s">
        <v>22512</v>
      </c>
      <c r="B3862" s="294"/>
      <c r="C3862" s="294"/>
      <c r="D3862" s="294"/>
      <c r="E3862" s="294"/>
      <c r="F3862" s="294"/>
    </row>
    <row r="3863">
      <c r="A3863" s="294" t="s">
        <v>23928</v>
      </c>
      <c r="B3863" s="294"/>
      <c r="C3863" s="294"/>
      <c r="D3863" s="294"/>
      <c r="E3863" s="294"/>
      <c r="F3863" s="294"/>
    </row>
    <row r="3864">
      <c r="A3864" s="294"/>
      <c r="B3864" s="294"/>
      <c r="C3864" s="294"/>
      <c r="D3864" s="294"/>
      <c r="E3864" s="294"/>
      <c r="F3864" s="294"/>
    </row>
    <row r="3865">
      <c r="A3865" s="294" t="s">
        <v>23929</v>
      </c>
      <c r="B3865" s="294"/>
      <c r="C3865" s="294"/>
      <c r="D3865" s="294"/>
      <c r="E3865" s="294"/>
      <c r="F3865" s="294"/>
    </row>
    <row r="3866">
      <c r="A3866" s="294" t="s">
        <v>23930</v>
      </c>
      <c r="B3866" s="294"/>
      <c r="C3866" s="294"/>
      <c r="D3866" s="294"/>
      <c r="E3866" s="294"/>
      <c r="F3866" s="294"/>
    </row>
    <row r="3867">
      <c r="A3867" s="294" t="s">
        <v>23931</v>
      </c>
      <c r="B3867" s="294"/>
      <c r="C3867" s="294"/>
      <c r="D3867" s="294"/>
      <c r="E3867" s="294"/>
      <c r="F3867" s="294"/>
    </row>
    <row r="3868">
      <c r="A3868" s="294" t="s">
        <v>23932</v>
      </c>
      <c r="B3868" s="294"/>
      <c r="C3868" s="294"/>
      <c r="D3868" s="294"/>
      <c r="E3868" s="294"/>
      <c r="F3868" s="294"/>
    </row>
    <row r="3869">
      <c r="A3869" s="294" t="s">
        <v>23933</v>
      </c>
      <c r="B3869" s="294"/>
      <c r="C3869" s="294"/>
      <c r="D3869" s="294"/>
      <c r="E3869" s="294"/>
      <c r="F3869" s="294"/>
    </row>
    <row r="3870">
      <c r="A3870" s="294" t="s">
        <v>23934</v>
      </c>
      <c r="B3870" s="294"/>
      <c r="C3870" s="294"/>
      <c r="D3870" s="294"/>
      <c r="E3870" s="294"/>
      <c r="F3870" s="294"/>
    </row>
    <row r="3871">
      <c r="A3871" s="294" t="s">
        <v>23935</v>
      </c>
      <c r="B3871" s="294"/>
      <c r="C3871" s="294"/>
      <c r="D3871" s="294"/>
      <c r="E3871" s="294"/>
      <c r="F3871" s="294"/>
    </row>
    <row r="3872">
      <c r="A3872" s="294" t="s">
        <v>23936</v>
      </c>
      <c r="B3872" s="294"/>
      <c r="C3872" s="294"/>
      <c r="D3872" s="294"/>
      <c r="E3872" s="294"/>
      <c r="F3872" s="294"/>
    </row>
    <row r="3873">
      <c r="A3873" s="294"/>
      <c r="B3873" s="294"/>
      <c r="C3873" s="294"/>
      <c r="D3873" s="294"/>
      <c r="E3873" s="294"/>
      <c r="F3873" s="294"/>
    </row>
    <row r="3874">
      <c r="A3874" s="294"/>
      <c r="B3874" s="294"/>
      <c r="C3874" s="294"/>
      <c r="D3874" s="294"/>
      <c r="E3874" s="294"/>
      <c r="F3874" s="294"/>
    </row>
    <row r="3875">
      <c r="A3875" s="294" t="s">
        <v>23148</v>
      </c>
      <c r="B3875" s="294"/>
      <c r="C3875" s="294"/>
      <c r="D3875" s="294"/>
      <c r="E3875" s="294"/>
      <c r="F3875" s="294"/>
    </row>
    <row r="3876">
      <c r="A3876" s="294" t="s">
        <v>23937</v>
      </c>
      <c r="B3876" s="294"/>
      <c r="C3876" s="294"/>
      <c r="D3876" s="294"/>
      <c r="E3876" s="294"/>
      <c r="F3876" s="294"/>
    </row>
    <row r="3877">
      <c r="A3877" s="294"/>
      <c r="B3877" s="294"/>
      <c r="C3877" s="294"/>
      <c r="D3877" s="294"/>
      <c r="E3877" s="294"/>
      <c r="F3877" s="294"/>
    </row>
    <row r="3878">
      <c r="A3878" s="294" t="s">
        <v>23938</v>
      </c>
      <c r="B3878" s="294"/>
      <c r="C3878" s="294"/>
      <c r="D3878" s="294"/>
      <c r="E3878" s="294"/>
      <c r="F3878" s="294"/>
    </row>
    <row r="3879">
      <c r="A3879" s="294" t="s">
        <v>23939</v>
      </c>
      <c r="B3879" s="294"/>
      <c r="C3879" s="294"/>
      <c r="D3879" s="294"/>
      <c r="E3879" s="294"/>
      <c r="F3879" s="294"/>
    </row>
    <row r="3880">
      <c r="A3880" s="294" t="s">
        <v>23940</v>
      </c>
      <c r="B3880" s="294"/>
      <c r="C3880" s="294"/>
      <c r="D3880" s="294"/>
      <c r="E3880" s="294"/>
      <c r="F3880" s="294"/>
    </row>
    <row r="3881">
      <c r="A3881" s="294" t="s">
        <v>23941</v>
      </c>
      <c r="B3881" s="294"/>
      <c r="C3881" s="294"/>
      <c r="D3881" s="294"/>
      <c r="E3881" s="294"/>
      <c r="F3881" s="294"/>
    </row>
    <row r="3882">
      <c r="A3882" s="294" t="s">
        <v>23942</v>
      </c>
      <c r="B3882" s="294"/>
      <c r="C3882" s="294"/>
      <c r="D3882" s="294"/>
      <c r="E3882" s="294"/>
      <c r="F3882" s="294"/>
    </row>
    <row r="3883">
      <c r="A3883" s="294"/>
      <c r="B3883" s="294"/>
      <c r="C3883" s="294"/>
      <c r="D3883" s="294"/>
      <c r="E3883" s="294"/>
      <c r="F3883" s="294"/>
    </row>
    <row r="3884">
      <c r="A3884" s="294" t="s">
        <v>23943</v>
      </c>
      <c r="B3884" s="294"/>
      <c r="C3884" s="294"/>
      <c r="D3884" s="294"/>
      <c r="E3884" s="294"/>
      <c r="F3884" s="294"/>
    </row>
    <row r="3885">
      <c r="A3885" s="294" t="s">
        <v>23944</v>
      </c>
      <c r="B3885" s="294"/>
      <c r="C3885" s="294"/>
      <c r="D3885" s="294"/>
      <c r="E3885" s="294"/>
      <c r="F3885" s="294"/>
    </row>
    <row r="3886">
      <c r="A3886" s="294"/>
      <c r="B3886" s="294"/>
      <c r="C3886" s="294"/>
      <c r="D3886" s="294"/>
      <c r="E3886" s="294"/>
      <c r="F3886" s="294"/>
    </row>
    <row r="3887">
      <c r="A3887" s="294" t="s">
        <v>23945</v>
      </c>
      <c r="B3887" s="294"/>
      <c r="C3887" s="294"/>
      <c r="D3887" s="294"/>
      <c r="E3887" s="294"/>
      <c r="F3887" s="294"/>
    </row>
    <row r="3888">
      <c r="A3888" s="294" t="s">
        <v>23946</v>
      </c>
      <c r="B3888" s="294"/>
      <c r="C3888" s="294"/>
      <c r="D3888" s="294"/>
      <c r="E3888" s="294"/>
      <c r="F3888" s="294"/>
    </row>
    <row r="3889">
      <c r="A3889" s="294" t="s">
        <v>23947</v>
      </c>
      <c r="B3889" s="294"/>
      <c r="C3889" s="294"/>
      <c r="D3889" s="294"/>
      <c r="E3889" s="294"/>
      <c r="F3889" s="294"/>
    </row>
    <row r="3890">
      <c r="A3890" s="294" t="s">
        <v>23948</v>
      </c>
      <c r="B3890" s="294"/>
      <c r="C3890" s="294"/>
      <c r="D3890" s="294"/>
      <c r="E3890" s="294"/>
      <c r="F3890" s="294"/>
    </row>
    <row r="3891">
      <c r="A3891" s="294" t="s">
        <v>23949</v>
      </c>
      <c r="B3891" s="294"/>
      <c r="C3891" s="294"/>
      <c r="D3891" s="294"/>
      <c r="E3891" s="294"/>
      <c r="F3891" s="294"/>
    </row>
    <row r="3892">
      <c r="A3892" s="294" t="s">
        <v>23950</v>
      </c>
      <c r="B3892" s="294"/>
      <c r="C3892" s="294"/>
      <c r="D3892" s="294"/>
      <c r="E3892" s="294"/>
      <c r="F3892" s="294"/>
    </row>
    <row r="3893">
      <c r="A3893" s="294" t="s">
        <v>23951</v>
      </c>
      <c r="B3893" s="294"/>
      <c r="C3893" s="294"/>
      <c r="D3893" s="294"/>
      <c r="E3893" s="294"/>
      <c r="F3893" s="294"/>
    </row>
    <row r="3894">
      <c r="A3894" s="294" t="s">
        <v>23952</v>
      </c>
      <c r="B3894" s="294"/>
      <c r="C3894" s="294"/>
      <c r="D3894" s="294"/>
      <c r="E3894" s="294"/>
      <c r="F3894" s="294"/>
    </row>
    <row r="3895">
      <c r="A3895" s="294"/>
      <c r="B3895" s="294"/>
      <c r="C3895" s="294"/>
      <c r="D3895" s="294"/>
      <c r="E3895" s="294"/>
      <c r="F3895" s="294"/>
    </row>
    <row r="3896">
      <c r="A3896" s="294" t="s">
        <v>23953</v>
      </c>
      <c r="B3896" s="294"/>
      <c r="C3896" s="294"/>
      <c r="D3896" s="294"/>
      <c r="E3896" s="294"/>
      <c r="F3896" s="294"/>
    </row>
    <row r="3897">
      <c r="A3897" s="294" t="str">
        <f>ARRAY_CONSTRAIN(ARRAYFORMULA(-Pallor(Check for anemia)), 1, 1)</f>
        <v>#ERROR!</v>
      </c>
      <c r="B3897" s="294"/>
      <c r="C3897" s="294"/>
      <c r="D3897" s="294"/>
      <c r="E3897" s="294"/>
      <c r="F3897" s="294"/>
    </row>
    <row r="3898">
      <c r="A3898" s="294" t="s">
        <v>23954</v>
      </c>
      <c r="B3898" s="294"/>
      <c r="C3898" s="294"/>
      <c r="D3898" s="294"/>
      <c r="E3898" s="294"/>
      <c r="F3898" s="294"/>
    </row>
    <row r="3899">
      <c r="A3899" s="294" t="s">
        <v>23955</v>
      </c>
      <c r="B3899" s="294"/>
      <c r="C3899" s="294"/>
      <c r="D3899" s="294"/>
      <c r="E3899" s="294"/>
      <c r="F3899" s="294"/>
    </row>
    <row r="3900">
      <c r="A3900" s="294" t="s">
        <v>23956</v>
      </c>
      <c r="B3900" s="294"/>
      <c r="C3900" s="294"/>
      <c r="D3900" s="294"/>
      <c r="E3900" s="294"/>
      <c r="F3900" s="294"/>
    </row>
    <row r="3901">
      <c r="A3901" s="294" t="s">
        <v>23957</v>
      </c>
      <c r="B3901" s="294"/>
      <c r="C3901" s="294"/>
      <c r="D3901" s="294"/>
      <c r="E3901" s="294"/>
      <c r="F3901" s="294"/>
    </row>
    <row r="3902">
      <c r="A3902" s="294"/>
      <c r="B3902" s="294"/>
      <c r="C3902" s="294"/>
      <c r="D3902" s="294"/>
      <c r="E3902" s="294"/>
      <c r="F3902" s="294"/>
    </row>
    <row r="3903">
      <c r="A3903" s="294" t="s">
        <v>21760</v>
      </c>
      <c r="B3903" s="294"/>
      <c r="C3903" s="294"/>
      <c r="D3903" s="294"/>
      <c r="E3903" s="294"/>
      <c r="F3903" s="294"/>
    </row>
    <row r="3904">
      <c r="A3904" s="294"/>
      <c r="B3904" s="294"/>
      <c r="C3904" s="294"/>
      <c r="D3904" s="294"/>
      <c r="E3904" s="294"/>
      <c r="F3904" s="294"/>
    </row>
    <row r="3905">
      <c r="A3905" s="294" t="s">
        <v>23381</v>
      </c>
      <c r="B3905" s="294"/>
      <c r="C3905" s="294"/>
      <c r="D3905" s="294"/>
      <c r="E3905" s="294"/>
      <c r="F3905" s="294"/>
    </row>
    <row r="3906">
      <c r="A3906" s="294" t="s">
        <v>23958</v>
      </c>
      <c r="B3906" s="294"/>
      <c r="C3906" s="294"/>
      <c r="D3906" s="294"/>
      <c r="E3906" s="294"/>
      <c r="F3906" s="294"/>
    </row>
    <row r="3907">
      <c r="A3907" s="294" t="s">
        <v>23959</v>
      </c>
      <c r="B3907" s="294"/>
      <c r="C3907" s="294"/>
      <c r="D3907" s="294"/>
      <c r="E3907" s="294"/>
      <c r="F3907" s="294"/>
    </row>
    <row r="3908">
      <c r="A3908" s="294" t="s">
        <v>23960</v>
      </c>
      <c r="B3908" s="294"/>
      <c r="C3908" s="294"/>
      <c r="D3908" s="294"/>
      <c r="E3908" s="294"/>
      <c r="F3908" s="294"/>
    </row>
    <row r="3909">
      <c r="A3909" s="294" t="s">
        <v>23961</v>
      </c>
      <c r="B3909" s="294"/>
      <c r="C3909" s="294"/>
      <c r="D3909" s="294"/>
      <c r="E3909" s="294"/>
      <c r="F3909" s="294"/>
    </row>
    <row r="3910">
      <c r="A3910" s="294" t="s">
        <v>23962</v>
      </c>
      <c r="B3910" s="294"/>
      <c r="C3910" s="294"/>
      <c r="D3910" s="294"/>
      <c r="E3910" s="294"/>
      <c r="F3910" s="294"/>
    </row>
    <row r="3911">
      <c r="A3911" s="294" t="s">
        <v>23963</v>
      </c>
      <c r="B3911" s="294"/>
      <c r="C3911" s="294"/>
      <c r="D3911" s="294"/>
      <c r="E3911" s="294"/>
      <c r="F3911" s="294"/>
    </row>
    <row r="3912">
      <c r="A3912" s="294"/>
      <c r="B3912" s="294"/>
      <c r="C3912" s="294"/>
      <c r="D3912" s="294"/>
      <c r="E3912" s="294"/>
      <c r="F3912" s="294"/>
    </row>
    <row r="3913">
      <c r="A3913" s="294" t="s">
        <v>21304</v>
      </c>
      <c r="B3913" s="294"/>
      <c r="C3913" s="294"/>
      <c r="D3913" s="294"/>
      <c r="E3913" s="294"/>
      <c r="F3913" s="294"/>
    </row>
    <row r="3914">
      <c r="A3914" s="294"/>
      <c r="B3914" s="294"/>
      <c r="C3914" s="294"/>
      <c r="D3914" s="294"/>
      <c r="E3914" s="294"/>
      <c r="F3914" s="294"/>
    </row>
    <row r="3915">
      <c r="A3915" s="294" t="s">
        <v>23964</v>
      </c>
      <c r="B3915" s="294"/>
      <c r="C3915" s="294"/>
      <c r="D3915" s="294"/>
      <c r="E3915" s="294"/>
      <c r="F3915" s="294"/>
    </row>
    <row r="3916">
      <c r="A3916" s="294" t="s">
        <v>23965</v>
      </c>
      <c r="B3916" s="294"/>
      <c r="C3916" s="294"/>
      <c r="D3916" s="294"/>
      <c r="E3916" s="294"/>
      <c r="F3916" s="294"/>
    </row>
    <row r="3917">
      <c r="A3917" s="294" t="s">
        <v>23966</v>
      </c>
      <c r="B3917" s="294"/>
      <c r="C3917" s="294"/>
      <c r="D3917" s="294"/>
      <c r="E3917" s="294"/>
      <c r="F3917" s="294"/>
    </row>
    <row r="3918">
      <c r="A3918" s="294" t="s">
        <v>23967</v>
      </c>
      <c r="B3918" s="294"/>
      <c r="C3918" s="294"/>
      <c r="D3918" s="294"/>
      <c r="E3918" s="294"/>
      <c r="F3918" s="294"/>
    </row>
    <row r="3919">
      <c r="A3919" s="294" t="s">
        <v>23968</v>
      </c>
      <c r="B3919" s="294"/>
      <c r="C3919" s="294"/>
      <c r="D3919" s="294"/>
      <c r="E3919" s="294"/>
      <c r="F3919" s="294"/>
    </row>
    <row r="3920">
      <c r="A3920" s="294" t="s">
        <v>23969</v>
      </c>
      <c r="B3920" s="294"/>
      <c r="C3920" s="294"/>
      <c r="D3920" s="294"/>
      <c r="E3920" s="294"/>
      <c r="F3920" s="294"/>
    </row>
    <row r="3921">
      <c r="A3921" s="294" t="s">
        <v>23970</v>
      </c>
      <c r="B3921" s="294"/>
      <c r="C3921" s="294"/>
      <c r="D3921" s="294"/>
      <c r="E3921" s="294"/>
      <c r="F3921" s="294"/>
    </row>
    <row r="3922">
      <c r="A3922" s="294" t="s">
        <v>23971</v>
      </c>
      <c r="B3922" s="294"/>
      <c r="C3922" s="294"/>
      <c r="D3922" s="294"/>
      <c r="E3922" s="294"/>
      <c r="F3922" s="294"/>
    </row>
    <row r="3923">
      <c r="A3923" s="294" t="s">
        <v>23972</v>
      </c>
      <c r="B3923" s="294"/>
      <c r="C3923" s="294"/>
      <c r="D3923" s="294"/>
      <c r="E3923" s="294"/>
      <c r="F3923" s="294"/>
    </row>
    <row r="3924">
      <c r="A3924" s="294" t="s">
        <v>23973</v>
      </c>
      <c r="B3924" s="294"/>
      <c r="C3924" s="294"/>
      <c r="D3924" s="294"/>
      <c r="E3924" s="294"/>
      <c r="F3924" s="294"/>
    </row>
    <row r="3925">
      <c r="A3925" s="294" t="s">
        <v>23974</v>
      </c>
      <c r="B3925" s="294"/>
      <c r="C3925" s="294"/>
      <c r="D3925" s="294"/>
      <c r="E3925" s="294"/>
      <c r="F3925" s="294"/>
    </row>
    <row r="3926">
      <c r="A3926" s="294" t="s">
        <v>23975</v>
      </c>
      <c r="B3926" s="294"/>
      <c r="C3926" s="294"/>
      <c r="D3926" s="294"/>
      <c r="E3926" s="294"/>
      <c r="F3926" s="294"/>
    </row>
    <row r="3927">
      <c r="A3927" s="294" t="s">
        <v>23976</v>
      </c>
      <c r="B3927" s="294"/>
      <c r="C3927" s="294"/>
      <c r="D3927" s="294"/>
      <c r="E3927" s="294"/>
      <c r="F3927" s="294"/>
    </row>
    <row r="3928">
      <c r="A3928" s="294" t="s">
        <v>23977</v>
      </c>
      <c r="B3928" s="294"/>
      <c r="C3928" s="294"/>
      <c r="D3928" s="294"/>
      <c r="E3928" s="294"/>
      <c r="F3928" s="294"/>
    </row>
    <row r="3929">
      <c r="A3929" s="294" t="s">
        <v>23978</v>
      </c>
      <c r="B3929" s="294"/>
      <c r="C3929" s="294"/>
      <c r="D3929" s="294"/>
      <c r="E3929" s="294"/>
      <c r="F3929" s="294"/>
    </row>
    <row r="3930">
      <c r="A3930" s="294"/>
      <c r="B3930" s="294"/>
      <c r="C3930" s="294"/>
      <c r="D3930" s="294"/>
      <c r="E3930" s="294"/>
      <c r="F3930" s="294"/>
    </row>
    <row r="3931">
      <c r="A3931" s="294"/>
      <c r="B3931" s="294"/>
      <c r="C3931" s="294"/>
      <c r="D3931" s="294"/>
      <c r="E3931" s="294"/>
      <c r="F3931" s="294"/>
    </row>
    <row r="3932">
      <c r="A3932" s="294" t="s">
        <v>21312</v>
      </c>
      <c r="B3932" s="294"/>
      <c r="C3932" s="294"/>
      <c r="D3932" s="294"/>
      <c r="E3932" s="294"/>
      <c r="F3932" s="294"/>
    </row>
    <row r="3933">
      <c r="A3933" s="294" t="s">
        <v>23926</v>
      </c>
      <c r="B3933" s="294"/>
      <c r="C3933" s="294"/>
      <c r="D3933" s="294"/>
      <c r="E3933" s="294"/>
      <c r="F3933" s="294"/>
    </row>
    <row r="3934">
      <c r="A3934" s="294" t="s">
        <v>21314</v>
      </c>
      <c r="B3934" s="294"/>
      <c r="C3934" s="294"/>
      <c r="D3934" s="294"/>
      <c r="E3934" s="294"/>
      <c r="F3934" s="294"/>
    </row>
    <row r="3935">
      <c r="A3935" s="294" t="s">
        <v>23927</v>
      </c>
      <c r="B3935" s="294"/>
      <c r="C3935" s="294"/>
      <c r="D3935" s="294"/>
      <c r="E3935" s="294"/>
      <c r="F3935" s="294"/>
    </row>
    <row r="3936">
      <c r="A3936" s="294"/>
      <c r="B3936" s="294"/>
      <c r="C3936" s="294"/>
      <c r="D3936" s="294"/>
      <c r="E3936" s="294"/>
      <c r="F3936" s="294"/>
    </row>
    <row r="3937">
      <c r="A3937" s="294"/>
      <c r="B3937" s="294"/>
      <c r="C3937" s="294"/>
      <c r="D3937" s="294"/>
      <c r="E3937" s="294"/>
      <c r="F3937" s="294"/>
    </row>
    <row r="3938">
      <c r="A3938" s="294"/>
      <c r="B3938" s="294"/>
      <c r="C3938" s="294"/>
      <c r="D3938" s="294"/>
      <c r="E3938" s="294"/>
      <c r="F3938" s="294"/>
    </row>
    <row r="3939">
      <c r="A3939" s="294" t="s">
        <v>23007</v>
      </c>
      <c r="B3939" s="294"/>
      <c r="C3939" s="294"/>
      <c r="D3939" s="294"/>
      <c r="E3939" s="294"/>
      <c r="F3939" s="294"/>
    </row>
    <row r="3940">
      <c r="A3940" s="294"/>
      <c r="B3940" s="294"/>
      <c r="C3940" s="294"/>
      <c r="D3940" s="294"/>
      <c r="E3940" s="294"/>
      <c r="F3940" s="294"/>
    </row>
    <row r="3941">
      <c r="A3941" s="294" t="s">
        <v>23979</v>
      </c>
      <c r="B3941" s="294"/>
      <c r="C3941" s="294"/>
      <c r="D3941" s="294"/>
      <c r="E3941" s="294"/>
      <c r="F3941" s="294"/>
    </row>
    <row r="3942">
      <c r="A3942" s="294" t="s">
        <v>23980</v>
      </c>
      <c r="B3942" s="294"/>
      <c r="C3942" s="294"/>
      <c r="D3942" s="294"/>
      <c r="E3942" s="294"/>
      <c r="F3942" s="294"/>
    </row>
    <row r="3943">
      <c r="A3943" s="294" t="s">
        <v>23981</v>
      </c>
      <c r="B3943" s="294"/>
      <c r="C3943" s="294"/>
      <c r="D3943" s="294"/>
      <c r="E3943" s="294"/>
      <c r="F3943" s="294"/>
    </row>
    <row r="3944">
      <c r="A3944" s="294" t="s">
        <v>23982</v>
      </c>
      <c r="B3944" s="294"/>
      <c r="C3944" s="294"/>
      <c r="D3944" s="294"/>
      <c r="E3944" s="294"/>
      <c r="F3944" s="294"/>
    </row>
    <row r="3945">
      <c r="A3945" s="294" t="s">
        <v>23983</v>
      </c>
      <c r="B3945" s="294"/>
      <c r="C3945" s="294"/>
      <c r="D3945" s="294"/>
      <c r="E3945" s="294"/>
      <c r="F3945" s="294"/>
    </row>
    <row r="3946">
      <c r="A3946" s="294" t="s">
        <v>23984</v>
      </c>
      <c r="B3946" s="294"/>
      <c r="C3946" s="294"/>
      <c r="D3946" s="294"/>
      <c r="E3946" s="294"/>
      <c r="F3946" s="294"/>
    </row>
    <row r="3947">
      <c r="A3947" s="294" t="s">
        <v>23985</v>
      </c>
      <c r="B3947" s="294"/>
      <c r="C3947" s="294"/>
      <c r="D3947" s="294"/>
      <c r="E3947" s="294"/>
      <c r="F3947" s="294"/>
    </row>
    <row r="3948">
      <c r="A3948" s="294" t="s">
        <v>23986</v>
      </c>
      <c r="B3948" s="294"/>
      <c r="C3948" s="294"/>
      <c r="D3948" s="294"/>
      <c r="E3948" s="294"/>
      <c r="F3948" s="294"/>
    </row>
    <row r="3949">
      <c r="A3949" s="294" t="s">
        <v>23987</v>
      </c>
      <c r="B3949" s="294"/>
      <c r="C3949" s="294"/>
      <c r="D3949" s="294"/>
      <c r="E3949" s="294"/>
      <c r="F3949" s="294"/>
    </row>
    <row r="3950">
      <c r="A3950" s="294" t="s">
        <v>23988</v>
      </c>
      <c r="B3950" s="294"/>
      <c r="C3950" s="294"/>
      <c r="D3950" s="294"/>
      <c r="E3950" s="294"/>
      <c r="F3950" s="294"/>
    </row>
    <row r="3951">
      <c r="A3951" s="294"/>
      <c r="B3951" s="294"/>
      <c r="C3951" s="294"/>
      <c r="D3951" s="294"/>
      <c r="E3951" s="294"/>
      <c r="F3951" s="294"/>
    </row>
    <row r="3952">
      <c r="A3952" s="294"/>
      <c r="B3952" s="294"/>
      <c r="C3952" s="294"/>
      <c r="D3952" s="294"/>
      <c r="E3952" s="294"/>
      <c r="F3952" s="294"/>
    </row>
    <row r="3953">
      <c r="A3953" s="294" t="s">
        <v>22564</v>
      </c>
      <c r="B3953" s="294"/>
      <c r="C3953" s="294"/>
      <c r="D3953" s="294"/>
      <c r="E3953" s="294"/>
      <c r="F3953" s="294"/>
    </row>
    <row r="3954">
      <c r="A3954" s="294" t="s">
        <v>23989</v>
      </c>
      <c r="B3954" s="294"/>
      <c r="C3954" s="294"/>
      <c r="D3954" s="294"/>
      <c r="E3954" s="294"/>
      <c r="F3954" s="294"/>
    </row>
    <row r="3955">
      <c r="A3955" s="294"/>
      <c r="B3955" s="294"/>
      <c r="C3955" s="294"/>
      <c r="D3955" s="294"/>
      <c r="E3955" s="294"/>
      <c r="F3955" s="294"/>
    </row>
    <row r="3956">
      <c r="A3956" s="294" t="s">
        <v>23990</v>
      </c>
      <c r="B3956" s="294"/>
      <c r="C3956" s="294"/>
      <c r="D3956" s="294"/>
      <c r="E3956" s="294"/>
      <c r="F3956" s="294"/>
    </row>
    <row r="3957">
      <c r="A3957" s="294" t="s">
        <v>23991</v>
      </c>
      <c r="B3957" s="294"/>
      <c r="C3957" s="294"/>
      <c r="D3957" s="294"/>
      <c r="E3957" s="294"/>
      <c r="F3957" s="294"/>
    </row>
    <row r="3958">
      <c r="A3958" s="294" t="s">
        <v>23992</v>
      </c>
      <c r="B3958" s="294"/>
      <c r="C3958" s="294"/>
      <c r="D3958" s="294"/>
      <c r="E3958" s="294"/>
      <c r="F3958" s="294"/>
    </row>
    <row r="3959">
      <c r="A3959" s="294"/>
      <c r="B3959" s="294"/>
      <c r="C3959" s="294"/>
      <c r="D3959" s="294"/>
      <c r="E3959" s="294"/>
      <c r="F3959" s="294"/>
    </row>
    <row r="3960">
      <c r="A3960" s="294"/>
      <c r="B3960" s="294"/>
      <c r="C3960" s="294"/>
      <c r="D3960" s="294"/>
      <c r="E3960" s="294"/>
      <c r="F3960" s="294"/>
    </row>
    <row r="3961">
      <c r="A3961" s="294" t="s">
        <v>23993</v>
      </c>
      <c r="B3961" s="294"/>
      <c r="C3961" s="294"/>
      <c r="D3961" s="294"/>
      <c r="E3961" s="294"/>
      <c r="F3961" s="294"/>
    </row>
    <row r="3962">
      <c r="A3962" s="294"/>
      <c r="B3962" s="294"/>
      <c r="C3962" s="294"/>
      <c r="D3962" s="294"/>
      <c r="E3962" s="294"/>
      <c r="F3962" s="294"/>
    </row>
    <row r="3963">
      <c r="A3963" s="294" t="s">
        <v>22751</v>
      </c>
      <c r="B3963" s="294"/>
      <c r="C3963" s="294"/>
      <c r="D3963" s="294"/>
      <c r="E3963" s="294"/>
      <c r="F3963" s="294"/>
    </row>
    <row r="3964">
      <c r="A3964" s="294" t="s">
        <v>22387</v>
      </c>
      <c r="B3964" s="294"/>
      <c r="C3964" s="294"/>
      <c r="D3964" s="294"/>
      <c r="E3964" s="294"/>
      <c r="F3964" s="294"/>
    </row>
    <row r="3965">
      <c r="A3965" s="294" t="s">
        <v>23994</v>
      </c>
      <c r="B3965" s="294"/>
      <c r="C3965" s="294"/>
      <c r="D3965" s="294"/>
      <c r="E3965" s="294"/>
      <c r="F3965" s="294"/>
    </row>
    <row r="3966">
      <c r="A3966" s="294" t="s">
        <v>23995</v>
      </c>
      <c r="B3966" s="294"/>
      <c r="C3966" s="294"/>
      <c r="D3966" s="294"/>
      <c r="E3966" s="294"/>
      <c r="F3966" s="294"/>
    </row>
    <row r="3967">
      <c r="A3967" s="294" t="s">
        <v>23996</v>
      </c>
      <c r="B3967" s="294"/>
      <c r="C3967" s="294"/>
      <c r="D3967" s="294"/>
      <c r="E3967" s="294"/>
      <c r="F3967" s="294"/>
    </row>
    <row r="3968">
      <c r="A3968" s="294" t="s">
        <v>23997</v>
      </c>
      <c r="B3968" s="294"/>
      <c r="C3968" s="294"/>
      <c r="D3968" s="294"/>
      <c r="E3968" s="294"/>
      <c r="F3968" s="294"/>
    </row>
    <row r="3969">
      <c r="A3969" s="294"/>
      <c r="B3969" s="294"/>
      <c r="C3969" s="294"/>
      <c r="D3969" s="294"/>
      <c r="E3969" s="294"/>
      <c r="F3969" s="294"/>
    </row>
    <row r="3970">
      <c r="A3970" s="294" t="s">
        <v>21344</v>
      </c>
      <c r="B3970" s="294"/>
      <c r="C3970" s="294"/>
      <c r="D3970" s="294"/>
      <c r="E3970" s="294"/>
      <c r="F3970" s="294"/>
    </row>
    <row r="3971">
      <c r="A3971" s="294" t="s">
        <v>23998</v>
      </c>
      <c r="B3971" s="294"/>
      <c r="C3971" s="294"/>
      <c r="D3971" s="294"/>
      <c r="E3971" s="294"/>
      <c r="F3971" s="294"/>
    </row>
    <row r="3972">
      <c r="A3972" s="294"/>
      <c r="B3972" s="294"/>
      <c r="C3972" s="294"/>
      <c r="D3972" s="294"/>
      <c r="E3972" s="294"/>
      <c r="F3972" s="294"/>
    </row>
    <row r="3973">
      <c r="A3973" s="294" t="s">
        <v>23999</v>
      </c>
      <c r="B3973" s="294"/>
      <c r="C3973" s="294"/>
      <c r="D3973" s="294"/>
      <c r="E3973" s="294"/>
      <c r="F3973" s="294"/>
    </row>
    <row r="3974">
      <c r="A3974" s="294" t="s">
        <v>24000</v>
      </c>
      <c r="B3974" s="294"/>
      <c r="C3974" s="294"/>
      <c r="D3974" s="294"/>
      <c r="E3974" s="294"/>
      <c r="F3974" s="294"/>
    </row>
    <row r="3975">
      <c r="A3975" s="294" t="s">
        <v>24001</v>
      </c>
      <c r="B3975" s="294"/>
      <c r="C3975" s="294"/>
      <c r="D3975" s="294"/>
      <c r="E3975" s="294"/>
      <c r="F3975" s="294"/>
    </row>
    <row r="3976">
      <c r="A3976" s="294" t="s">
        <v>24002</v>
      </c>
      <c r="B3976" s="294"/>
      <c r="C3976" s="294"/>
      <c r="D3976" s="294"/>
      <c r="E3976" s="294"/>
      <c r="F3976" s="294"/>
    </row>
    <row r="3977">
      <c r="A3977" s="294"/>
      <c r="B3977" s="294"/>
      <c r="C3977" s="294"/>
      <c r="D3977" s="294"/>
      <c r="E3977" s="294"/>
      <c r="F3977" s="294"/>
    </row>
    <row r="3978">
      <c r="A3978" s="294" t="s">
        <v>22578</v>
      </c>
      <c r="B3978" s="294"/>
      <c r="C3978" s="294"/>
      <c r="D3978" s="294"/>
      <c r="E3978" s="294"/>
      <c r="F3978" s="294"/>
    </row>
    <row r="3979">
      <c r="A3979" s="294" t="s">
        <v>24003</v>
      </c>
      <c r="B3979" s="294"/>
      <c r="C3979" s="294"/>
      <c r="D3979" s="294"/>
      <c r="E3979" s="294"/>
      <c r="F3979" s="294"/>
    </row>
    <row r="3980">
      <c r="A3980" s="294"/>
      <c r="B3980" s="294"/>
      <c r="C3980" s="294"/>
      <c r="D3980" s="294"/>
      <c r="E3980" s="294"/>
      <c r="F3980" s="294"/>
    </row>
    <row r="3981">
      <c r="A3981" s="294" t="s">
        <v>24004</v>
      </c>
      <c r="B3981" s="294"/>
      <c r="C3981" s="294"/>
      <c r="D3981" s="294"/>
      <c r="E3981" s="294"/>
      <c r="F3981" s="294"/>
    </row>
    <row r="3982">
      <c r="A3982" s="294" t="s">
        <v>22305</v>
      </c>
      <c r="B3982" s="294"/>
      <c r="C3982" s="294"/>
      <c r="D3982" s="294"/>
      <c r="E3982" s="294"/>
      <c r="F3982" s="294"/>
    </row>
    <row r="3983">
      <c r="A3983" s="294" t="s">
        <v>24005</v>
      </c>
      <c r="B3983" s="294"/>
      <c r="C3983" s="294"/>
      <c r="D3983" s="294"/>
      <c r="E3983" s="294"/>
      <c r="F3983" s="294"/>
    </row>
    <row r="3984">
      <c r="A3984" s="294" t="s">
        <v>24006</v>
      </c>
      <c r="B3984" s="294"/>
      <c r="C3984" s="294"/>
      <c r="D3984" s="294"/>
      <c r="E3984" s="294"/>
      <c r="F3984" s="294"/>
    </row>
    <row r="3985">
      <c r="A3985" s="294" t="s">
        <v>24007</v>
      </c>
      <c r="B3985" s="294"/>
      <c r="C3985" s="294"/>
      <c r="D3985" s="294"/>
      <c r="E3985" s="294"/>
      <c r="F3985" s="294"/>
    </row>
    <row r="3986">
      <c r="A3986" s="294"/>
      <c r="B3986" s="294"/>
      <c r="C3986" s="294"/>
      <c r="D3986" s="294"/>
      <c r="E3986" s="294"/>
      <c r="F3986" s="294"/>
    </row>
    <row r="3987">
      <c r="A3987" s="294" t="s">
        <v>24008</v>
      </c>
      <c r="B3987" s="294"/>
      <c r="C3987" s="294"/>
      <c r="D3987" s="294"/>
      <c r="E3987" s="294"/>
      <c r="F3987" s="294"/>
    </row>
    <row r="3988">
      <c r="A3988" s="294"/>
      <c r="B3988" s="294"/>
      <c r="C3988" s="294"/>
      <c r="D3988" s="294"/>
      <c r="E3988" s="294"/>
      <c r="F3988" s="294"/>
    </row>
    <row r="3989">
      <c r="A3989" s="294" t="s">
        <v>24009</v>
      </c>
      <c r="B3989" s="294"/>
      <c r="C3989" s="294"/>
      <c r="D3989" s="294"/>
      <c r="E3989" s="294"/>
      <c r="F3989" s="294"/>
    </row>
    <row r="3990">
      <c r="A3990" s="294" t="s">
        <v>24010</v>
      </c>
      <c r="B3990" s="294"/>
      <c r="C3990" s="294"/>
      <c r="D3990" s="294"/>
      <c r="E3990" s="294"/>
      <c r="F3990" s="294"/>
    </row>
    <row r="3991">
      <c r="A3991" s="294" t="s">
        <v>24011</v>
      </c>
      <c r="B3991" s="294"/>
      <c r="C3991" s="294"/>
      <c r="D3991" s="294"/>
      <c r="E3991" s="294"/>
      <c r="F3991" s="294"/>
    </row>
    <row r="3992">
      <c r="A3992" s="294" t="s">
        <v>24012</v>
      </c>
      <c r="B3992" s="294"/>
      <c r="C3992" s="294"/>
      <c r="D3992" s="294"/>
      <c r="E3992" s="294"/>
      <c r="F3992" s="294"/>
    </row>
    <row r="3993">
      <c r="A3993" s="294" t="s">
        <v>24013</v>
      </c>
      <c r="B3993" s="294"/>
      <c r="C3993" s="294"/>
      <c r="D3993" s="294"/>
      <c r="E3993" s="294"/>
      <c r="F3993" s="294"/>
    </row>
    <row r="3994">
      <c r="A3994" s="294" t="str">
        <f>-Eranda moola, Yava kshāra, Shatapushpa, Saindhava, etc.</f>
        <v>#ERROR!</v>
      </c>
      <c r="B3994" s="294"/>
      <c r="C3994" s="294"/>
      <c r="D3994" s="294"/>
      <c r="E3994" s="294"/>
      <c r="F3994" s="294"/>
    </row>
    <row r="3995">
      <c r="A3995" s="294" t="s">
        <v>24014</v>
      </c>
      <c r="B3995" s="294"/>
      <c r="C3995" s="294"/>
      <c r="D3995" s="294"/>
      <c r="E3995" s="294"/>
      <c r="F3995" s="294"/>
    </row>
    <row r="3996">
      <c r="A3996" s="294" t="s">
        <v>24015</v>
      </c>
      <c r="B3996" s="294"/>
      <c r="C3996" s="294"/>
      <c r="D3996" s="294"/>
      <c r="E3996" s="294"/>
      <c r="F3996" s="294"/>
    </row>
    <row r="3997">
      <c r="A3997" s="294" t="s">
        <v>24016</v>
      </c>
      <c r="B3997" s="294"/>
      <c r="C3997" s="294"/>
      <c r="D3997" s="294"/>
      <c r="E3997" s="294"/>
      <c r="F3997" s="294"/>
    </row>
    <row r="3998">
      <c r="A3998" s="294" t="s">
        <v>24017</v>
      </c>
      <c r="B3998" s="294"/>
      <c r="C3998" s="294"/>
      <c r="D3998" s="294"/>
      <c r="E3998" s="294"/>
      <c r="F3998" s="294"/>
    </row>
    <row r="3999">
      <c r="A3999" s="294" t="s">
        <v>24018</v>
      </c>
      <c r="B3999" s="294"/>
      <c r="C3999" s="294"/>
      <c r="D3999" s="294"/>
      <c r="E3999" s="294"/>
      <c r="F3999" s="294"/>
    </row>
    <row r="4000">
      <c r="A4000" s="294" t="s">
        <v>24019</v>
      </c>
      <c r="B4000" s="294"/>
      <c r="C4000" s="294"/>
      <c r="D4000" s="294"/>
      <c r="E4000" s="294"/>
      <c r="F4000" s="294"/>
    </row>
    <row r="4001">
      <c r="A4001" s="294" t="s">
        <v>24020</v>
      </c>
      <c r="B4001" s="294"/>
      <c r="C4001" s="294"/>
      <c r="D4001" s="294"/>
      <c r="E4001" s="294"/>
      <c r="F4001" s="294"/>
    </row>
    <row r="4002">
      <c r="A4002" s="294" t="s">
        <v>24021</v>
      </c>
      <c r="B4002" s="294"/>
      <c r="C4002" s="294"/>
      <c r="D4002" s="294"/>
      <c r="E4002" s="294"/>
      <c r="F4002" s="294"/>
    </row>
    <row r="4003">
      <c r="A4003" s="294" t="s">
        <v>24022</v>
      </c>
      <c r="B4003" s="294"/>
      <c r="C4003" s="294"/>
      <c r="D4003" s="294"/>
      <c r="E4003" s="294"/>
      <c r="F4003" s="294"/>
    </row>
    <row r="4004">
      <c r="A4004" s="294" t="s">
        <v>24023</v>
      </c>
      <c r="B4004" s="294"/>
      <c r="C4004" s="294"/>
      <c r="D4004" s="294"/>
      <c r="E4004" s="294"/>
      <c r="F4004" s="294"/>
    </row>
    <row r="4005">
      <c r="A4005" s="294" t="s">
        <v>24024</v>
      </c>
      <c r="B4005" s="294"/>
      <c r="C4005" s="294"/>
      <c r="D4005" s="294"/>
      <c r="E4005" s="294"/>
      <c r="F4005" s="294"/>
    </row>
    <row r="4006">
      <c r="A4006" s="294" t="s">
        <v>24025</v>
      </c>
      <c r="B4006" s="294"/>
      <c r="C4006" s="294"/>
      <c r="D4006" s="294"/>
      <c r="E4006" s="294"/>
      <c r="F4006" s="294"/>
    </row>
    <row r="4007">
      <c r="A4007" s="294"/>
      <c r="B4007" s="294"/>
      <c r="C4007" s="294"/>
      <c r="D4007" s="294"/>
      <c r="E4007" s="294"/>
      <c r="F4007" s="294"/>
    </row>
    <row r="4008">
      <c r="A4008" s="294" t="s">
        <v>23508</v>
      </c>
      <c r="B4008" s="294"/>
      <c r="C4008" s="294"/>
      <c r="D4008" s="294"/>
      <c r="E4008" s="294"/>
      <c r="F4008" s="294"/>
    </row>
    <row r="4009">
      <c r="A4009" s="294" t="s">
        <v>23509</v>
      </c>
      <c r="B4009" s="294"/>
      <c r="C4009" s="294"/>
      <c r="D4009" s="294"/>
      <c r="E4009" s="294"/>
      <c r="F4009" s="294"/>
    </row>
    <row r="4010">
      <c r="A4010" s="294" t="s">
        <v>24026</v>
      </c>
      <c r="B4010" s="294"/>
      <c r="C4010" s="294"/>
      <c r="D4010" s="294"/>
      <c r="E4010" s="294"/>
      <c r="F4010" s="294"/>
    </row>
    <row r="4011">
      <c r="A4011" s="294" t="s">
        <v>21270</v>
      </c>
      <c r="B4011" s="294"/>
      <c r="C4011" s="294"/>
      <c r="D4011" s="294"/>
      <c r="E4011" s="294"/>
      <c r="F4011" s="294"/>
    </row>
    <row r="4012">
      <c r="A4012" s="294" t="s">
        <v>24027</v>
      </c>
      <c r="B4012" s="294"/>
      <c r="C4012" s="294"/>
      <c r="D4012" s="294"/>
      <c r="E4012" s="294"/>
      <c r="F4012" s="294"/>
    </row>
    <row r="4013">
      <c r="A4013" s="294"/>
      <c r="B4013" s="294"/>
      <c r="C4013" s="294"/>
      <c r="D4013" s="294"/>
      <c r="E4013" s="294"/>
      <c r="F4013" s="294"/>
    </row>
    <row r="4014">
      <c r="A4014" s="294" t="s">
        <v>22512</v>
      </c>
      <c r="B4014" s="294"/>
      <c r="C4014" s="294"/>
      <c r="D4014" s="294"/>
      <c r="E4014" s="294"/>
      <c r="F4014" s="294"/>
    </row>
    <row r="4015">
      <c r="A4015" s="294"/>
      <c r="B4015" s="294"/>
      <c r="C4015" s="294"/>
      <c r="D4015" s="294"/>
      <c r="E4015" s="294"/>
      <c r="F4015" s="294"/>
    </row>
    <row r="4016">
      <c r="A4016" s="294" t="s">
        <v>24028</v>
      </c>
      <c r="B4016" s="294"/>
      <c r="C4016" s="294"/>
      <c r="D4016" s="294"/>
      <c r="E4016" s="294"/>
      <c r="F4016" s="294"/>
    </row>
    <row r="4017">
      <c r="A4017" s="294" t="s">
        <v>24029</v>
      </c>
      <c r="B4017" s="294"/>
      <c r="C4017" s="294"/>
      <c r="D4017" s="294"/>
      <c r="E4017" s="294"/>
      <c r="F4017" s="294"/>
    </row>
    <row r="4018">
      <c r="A4018" s="294" t="s">
        <v>24030</v>
      </c>
      <c r="B4018" s="294"/>
      <c r="C4018" s="294"/>
      <c r="D4018" s="294"/>
      <c r="E4018" s="294"/>
      <c r="F4018" s="294"/>
    </row>
    <row r="4019">
      <c r="A4019" s="294" t="s">
        <v>24031</v>
      </c>
      <c r="B4019" s="294"/>
      <c r="C4019" s="294"/>
      <c r="D4019" s="294"/>
      <c r="E4019" s="294"/>
      <c r="F4019" s="294"/>
    </row>
    <row r="4020">
      <c r="A4020" s="294" t="s">
        <v>24032</v>
      </c>
      <c r="B4020" s="294"/>
      <c r="C4020" s="294"/>
      <c r="D4020" s="294"/>
      <c r="E4020" s="294"/>
      <c r="F4020" s="294"/>
    </row>
    <row r="4021">
      <c r="A4021" s="294" t="s">
        <v>24033</v>
      </c>
      <c r="B4021" s="294"/>
      <c r="C4021" s="294"/>
      <c r="D4021" s="294"/>
      <c r="E4021" s="294"/>
      <c r="F4021" s="294"/>
    </row>
    <row r="4022">
      <c r="A4022" s="294" t="s">
        <v>24034</v>
      </c>
      <c r="B4022" s="294"/>
      <c r="C4022" s="294"/>
      <c r="D4022" s="294"/>
      <c r="E4022" s="294"/>
      <c r="F4022" s="294"/>
    </row>
    <row r="4023">
      <c r="A4023" s="294" t="s">
        <v>24035</v>
      </c>
      <c r="B4023" s="294"/>
      <c r="C4023" s="294"/>
      <c r="D4023" s="294"/>
      <c r="E4023" s="294"/>
      <c r="F4023" s="294"/>
    </row>
    <row r="4024">
      <c r="A4024" s="294" t="s">
        <v>24036</v>
      </c>
      <c r="B4024" s="294"/>
      <c r="C4024" s="294"/>
      <c r="D4024" s="294"/>
      <c r="E4024" s="294"/>
      <c r="F4024" s="294"/>
    </row>
    <row r="4025">
      <c r="A4025" s="294"/>
      <c r="B4025" s="294"/>
      <c r="C4025" s="294"/>
      <c r="D4025" s="294"/>
      <c r="E4025" s="294"/>
      <c r="F4025" s="294"/>
    </row>
    <row r="4026">
      <c r="A4026" s="294" t="s">
        <v>23148</v>
      </c>
      <c r="B4026" s="294"/>
      <c r="C4026" s="294"/>
      <c r="D4026" s="294"/>
      <c r="E4026" s="294"/>
      <c r="F4026" s="294"/>
    </row>
    <row r="4027">
      <c r="A4027" s="294" t="s">
        <v>24037</v>
      </c>
      <c r="B4027" s="294"/>
      <c r="C4027" s="294"/>
      <c r="D4027" s="294"/>
      <c r="E4027" s="294"/>
      <c r="F4027" s="294"/>
    </row>
    <row r="4028">
      <c r="A4028" s="294"/>
      <c r="B4028" s="294"/>
      <c r="C4028" s="294"/>
      <c r="D4028" s="294"/>
      <c r="E4028" s="294"/>
      <c r="F4028" s="294"/>
    </row>
    <row r="4029">
      <c r="A4029" s="294" t="s">
        <v>24038</v>
      </c>
      <c r="B4029" s="294"/>
      <c r="C4029" s="294"/>
      <c r="D4029" s="294"/>
      <c r="E4029" s="294"/>
      <c r="F4029" s="294"/>
    </row>
    <row r="4030">
      <c r="A4030" s="294" t="s">
        <v>24039</v>
      </c>
      <c r="B4030" s="294"/>
      <c r="C4030" s="294"/>
      <c r="D4030" s="294"/>
      <c r="E4030" s="294"/>
      <c r="F4030" s="294"/>
    </row>
    <row r="4031">
      <c r="A4031" s="294" t="s">
        <v>24040</v>
      </c>
      <c r="B4031" s="294"/>
      <c r="C4031" s="294"/>
      <c r="D4031" s="294"/>
      <c r="E4031" s="294"/>
      <c r="F4031" s="294"/>
    </row>
    <row r="4032">
      <c r="A4032" s="294" t="s">
        <v>24041</v>
      </c>
      <c r="B4032" s="294"/>
      <c r="C4032" s="294"/>
      <c r="D4032" s="294"/>
      <c r="E4032" s="294"/>
      <c r="F4032" s="294"/>
    </row>
    <row r="4033">
      <c r="A4033" s="294" t="s">
        <v>24042</v>
      </c>
      <c r="B4033" s="294"/>
      <c r="C4033" s="294"/>
      <c r="D4033" s="294"/>
      <c r="E4033" s="294"/>
      <c r="F4033" s="294"/>
    </row>
    <row r="4034">
      <c r="A4034" s="294"/>
      <c r="B4034" s="294"/>
      <c r="C4034" s="294"/>
      <c r="D4034" s="294"/>
      <c r="E4034" s="294"/>
      <c r="F4034" s="294"/>
    </row>
    <row r="4035">
      <c r="A4035" s="294"/>
      <c r="B4035" s="294"/>
      <c r="C4035" s="294"/>
      <c r="D4035" s="294"/>
      <c r="E4035" s="294"/>
      <c r="F4035" s="294"/>
    </row>
    <row r="4036">
      <c r="A4036" s="294" t="s">
        <v>21945</v>
      </c>
      <c r="B4036" s="294"/>
      <c r="C4036" s="294"/>
      <c r="D4036" s="294"/>
      <c r="E4036" s="294"/>
      <c r="F4036" s="294"/>
    </row>
    <row r="4037">
      <c r="A4037" s="294" t="s">
        <v>24043</v>
      </c>
      <c r="B4037" s="294"/>
      <c r="C4037" s="294"/>
      <c r="D4037" s="294"/>
      <c r="E4037" s="294"/>
      <c r="F4037" s="294"/>
    </row>
    <row r="4038">
      <c r="A4038" s="294"/>
      <c r="B4038" s="294"/>
      <c r="C4038" s="294"/>
      <c r="D4038" s="294"/>
      <c r="E4038" s="294"/>
      <c r="F4038" s="294"/>
    </row>
    <row r="4039">
      <c r="A4039" s="294" t="s">
        <v>24044</v>
      </c>
      <c r="B4039" s="294"/>
      <c r="C4039" s="294"/>
      <c r="D4039" s="294"/>
      <c r="E4039" s="294"/>
      <c r="F4039" s="294"/>
    </row>
    <row r="4040">
      <c r="A4040" s="294" t="s">
        <v>24045</v>
      </c>
      <c r="B4040" s="294"/>
      <c r="C4040" s="294"/>
      <c r="D4040" s="294"/>
      <c r="E4040" s="294"/>
      <c r="F4040" s="294"/>
    </row>
    <row r="4041">
      <c r="A4041" s="294" t="s">
        <v>24046</v>
      </c>
      <c r="B4041" s="294"/>
      <c r="C4041" s="294"/>
      <c r="D4041" s="294"/>
      <c r="E4041" s="294"/>
      <c r="F4041" s="294"/>
    </row>
    <row r="4042">
      <c r="A4042" s="294" t="s">
        <v>24047</v>
      </c>
      <c r="B4042" s="294"/>
      <c r="C4042" s="294"/>
      <c r="D4042" s="294"/>
      <c r="E4042" s="294"/>
      <c r="F4042" s="294"/>
    </row>
    <row r="4043">
      <c r="A4043" s="294" t="s">
        <v>24048</v>
      </c>
      <c r="B4043" s="294"/>
      <c r="C4043" s="294"/>
      <c r="D4043" s="294"/>
      <c r="E4043" s="294"/>
      <c r="F4043" s="294"/>
    </row>
    <row r="4044">
      <c r="A4044" s="294" t="s">
        <v>24049</v>
      </c>
      <c r="B4044" s="294"/>
      <c r="C4044" s="294"/>
      <c r="D4044" s="294"/>
      <c r="E4044" s="294"/>
      <c r="F4044" s="294"/>
    </row>
    <row r="4045">
      <c r="A4045" s="294" t="s">
        <v>24050</v>
      </c>
      <c r="B4045" s="294"/>
      <c r="C4045" s="294"/>
      <c r="D4045" s="294"/>
      <c r="E4045" s="294"/>
      <c r="F4045" s="294"/>
    </row>
    <row r="4046">
      <c r="A4046" s="294" t="s">
        <v>24051</v>
      </c>
      <c r="B4046" s="294"/>
      <c r="C4046" s="294"/>
      <c r="D4046" s="294"/>
      <c r="E4046" s="294"/>
      <c r="F4046" s="294"/>
    </row>
    <row r="4047">
      <c r="A4047" s="294"/>
      <c r="B4047" s="294"/>
      <c r="C4047" s="294"/>
      <c r="D4047" s="294"/>
      <c r="E4047" s="294"/>
      <c r="F4047" s="294"/>
    </row>
    <row r="4048">
      <c r="A4048" s="294"/>
      <c r="B4048" s="294"/>
      <c r="C4048" s="294"/>
      <c r="D4048" s="294"/>
      <c r="E4048" s="294"/>
      <c r="F4048" s="294"/>
    </row>
    <row r="4049">
      <c r="A4049" s="294" t="s">
        <v>23952</v>
      </c>
      <c r="B4049" s="294"/>
      <c r="C4049" s="294"/>
      <c r="D4049" s="294"/>
      <c r="E4049" s="294"/>
      <c r="F4049" s="294"/>
    </row>
    <row r="4050">
      <c r="A4050" s="294"/>
      <c r="B4050" s="294"/>
      <c r="C4050" s="294"/>
      <c r="D4050" s="294"/>
      <c r="E4050" s="294"/>
      <c r="F4050" s="294"/>
    </row>
    <row r="4051">
      <c r="A4051" s="294" t="s">
        <v>23827</v>
      </c>
      <c r="B4051" s="294"/>
      <c r="C4051" s="294"/>
      <c r="D4051" s="294"/>
      <c r="E4051" s="294"/>
      <c r="F4051" s="294"/>
    </row>
    <row r="4052">
      <c r="A4052" s="294" t="s">
        <v>24052</v>
      </c>
      <c r="B4052" s="294"/>
      <c r="C4052" s="294"/>
      <c r="D4052" s="294"/>
      <c r="E4052" s="294"/>
      <c r="F4052" s="294"/>
    </row>
    <row r="4053">
      <c r="A4053" s="294" t="s">
        <v>24053</v>
      </c>
      <c r="B4053" s="294"/>
      <c r="C4053" s="294"/>
      <c r="D4053" s="294"/>
      <c r="E4053" s="294"/>
      <c r="F4053" s="294"/>
    </row>
    <row r="4054">
      <c r="A4054" s="294" t="s">
        <v>24054</v>
      </c>
      <c r="B4054" s="294"/>
      <c r="C4054" s="294"/>
      <c r="D4054" s="294"/>
      <c r="E4054" s="294"/>
      <c r="F4054" s="294"/>
    </row>
    <row r="4055">
      <c r="A4055" s="294" t="s">
        <v>24055</v>
      </c>
      <c r="B4055" s="294"/>
      <c r="C4055" s="294"/>
      <c r="D4055" s="294"/>
      <c r="E4055" s="294"/>
      <c r="F4055" s="294"/>
    </row>
    <row r="4056">
      <c r="A4056" s="294" t="s">
        <v>24056</v>
      </c>
      <c r="B4056" s="294"/>
      <c r="C4056" s="294"/>
      <c r="D4056" s="294"/>
      <c r="E4056" s="294"/>
      <c r="F4056" s="294"/>
    </row>
    <row r="4057">
      <c r="A4057" s="294" t="s">
        <v>24057</v>
      </c>
      <c r="B4057" s="294"/>
      <c r="C4057" s="294"/>
      <c r="D4057" s="294"/>
      <c r="E4057" s="294"/>
      <c r="F4057" s="294"/>
    </row>
    <row r="4058">
      <c r="A4058" s="294" t="s">
        <v>24058</v>
      </c>
      <c r="B4058" s="294"/>
      <c r="C4058" s="294"/>
      <c r="D4058" s="294"/>
      <c r="E4058" s="294"/>
      <c r="F4058" s="294"/>
    </row>
    <row r="4059">
      <c r="A4059" s="294" t="s">
        <v>24059</v>
      </c>
      <c r="B4059" s="294"/>
      <c r="C4059" s="294"/>
      <c r="D4059" s="294"/>
      <c r="E4059" s="294"/>
      <c r="F4059" s="294"/>
    </row>
    <row r="4060">
      <c r="A4060" s="294"/>
      <c r="B4060" s="294"/>
      <c r="C4060" s="294"/>
      <c r="D4060" s="294"/>
      <c r="E4060" s="294"/>
      <c r="F4060" s="294"/>
    </row>
    <row r="4061">
      <c r="A4061" s="294"/>
      <c r="B4061" s="294"/>
      <c r="C4061" s="294"/>
      <c r="D4061" s="294"/>
      <c r="E4061" s="294"/>
      <c r="F4061" s="294"/>
    </row>
    <row r="4062">
      <c r="A4062" s="294" t="s">
        <v>21760</v>
      </c>
      <c r="B4062" s="294"/>
      <c r="C4062" s="294"/>
      <c r="D4062" s="294"/>
      <c r="E4062" s="294"/>
      <c r="F4062" s="294"/>
    </row>
    <row r="4063">
      <c r="A4063" s="294"/>
      <c r="B4063" s="294"/>
      <c r="C4063" s="294"/>
      <c r="D4063" s="294"/>
      <c r="E4063" s="294"/>
      <c r="F4063" s="294"/>
    </row>
    <row r="4064">
      <c r="A4064" s="294" t="s">
        <v>24060</v>
      </c>
      <c r="B4064" s="294"/>
      <c r="C4064" s="294"/>
      <c r="D4064" s="294"/>
      <c r="E4064" s="294"/>
      <c r="F4064" s="294"/>
    </row>
    <row r="4065">
      <c r="A4065" s="294" t="s">
        <v>24061</v>
      </c>
      <c r="B4065" s="294"/>
      <c r="C4065" s="294"/>
      <c r="D4065" s="294"/>
      <c r="E4065" s="294"/>
      <c r="F4065" s="294"/>
    </row>
    <row r="4066">
      <c r="A4066" s="294" t="s">
        <v>24062</v>
      </c>
      <c r="B4066" s="294"/>
      <c r="C4066" s="294"/>
      <c r="D4066" s="294"/>
      <c r="E4066" s="294"/>
      <c r="F4066" s="294"/>
    </row>
    <row r="4067">
      <c r="A4067" s="294" t="s">
        <v>24063</v>
      </c>
      <c r="B4067" s="294"/>
      <c r="C4067" s="294"/>
      <c r="D4067" s="294"/>
      <c r="E4067" s="294"/>
      <c r="F4067" s="294"/>
    </row>
    <row r="4068">
      <c r="A4068" s="294" t="s">
        <v>24064</v>
      </c>
      <c r="B4068" s="294"/>
      <c r="C4068" s="294"/>
      <c r="D4068" s="294"/>
      <c r="E4068" s="294"/>
      <c r="F4068" s="294"/>
    </row>
    <row r="4069">
      <c r="A4069" s="294"/>
      <c r="B4069" s="294"/>
      <c r="C4069" s="294"/>
      <c r="D4069" s="294"/>
      <c r="E4069" s="294"/>
      <c r="F4069" s="294"/>
    </row>
    <row r="4070">
      <c r="A4070" s="294" t="s">
        <v>23837</v>
      </c>
      <c r="B4070" s="294"/>
      <c r="C4070" s="294"/>
      <c r="D4070" s="294"/>
      <c r="E4070" s="294"/>
      <c r="F4070" s="294"/>
    </row>
    <row r="4071">
      <c r="A4071" s="294" t="s">
        <v>24065</v>
      </c>
      <c r="B4071" s="294"/>
      <c r="C4071" s="294"/>
      <c r="D4071" s="294"/>
      <c r="E4071" s="294"/>
      <c r="F4071" s="294"/>
    </row>
    <row r="4072">
      <c r="A4072" s="294" t="s">
        <v>24066</v>
      </c>
      <c r="B4072" s="294"/>
      <c r="C4072" s="294"/>
      <c r="D4072" s="294"/>
      <c r="E4072" s="294"/>
      <c r="F4072" s="294"/>
    </row>
    <row r="4073">
      <c r="A4073" s="294" t="s">
        <v>24067</v>
      </c>
      <c r="B4073" s="294"/>
      <c r="C4073" s="294"/>
      <c r="D4073" s="294"/>
      <c r="E4073" s="294"/>
      <c r="F4073" s="294"/>
    </row>
    <row r="4074">
      <c r="A4074" s="294" t="s">
        <v>24068</v>
      </c>
      <c r="B4074" s="294"/>
      <c r="C4074" s="294"/>
      <c r="D4074" s="294"/>
      <c r="E4074" s="294"/>
      <c r="F4074" s="294"/>
    </row>
    <row r="4075">
      <c r="A4075" s="294"/>
      <c r="B4075" s="294"/>
      <c r="C4075" s="294"/>
      <c r="D4075" s="294"/>
      <c r="E4075" s="294"/>
      <c r="F4075" s="294"/>
    </row>
    <row r="4076">
      <c r="A4076" s="294" t="s">
        <v>21304</v>
      </c>
      <c r="B4076" s="294"/>
      <c r="C4076" s="294"/>
      <c r="D4076" s="294"/>
      <c r="E4076" s="294"/>
      <c r="F4076" s="294"/>
    </row>
    <row r="4077">
      <c r="A4077" s="294"/>
      <c r="B4077" s="294"/>
      <c r="C4077" s="294"/>
      <c r="D4077" s="294"/>
      <c r="E4077" s="294"/>
      <c r="F4077" s="294"/>
    </row>
    <row r="4078">
      <c r="A4078" s="294" t="s">
        <v>24069</v>
      </c>
      <c r="B4078" s="294"/>
      <c r="C4078" s="294"/>
      <c r="D4078" s="294"/>
      <c r="E4078" s="294"/>
      <c r="F4078" s="294"/>
    </row>
    <row r="4079">
      <c r="A4079" s="294" t="s">
        <v>24070</v>
      </c>
      <c r="B4079" s="294"/>
      <c r="C4079" s="294"/>
      <c r="D4079" s="294"/>
      <c r="E4079" s="294"/>
      <c r="F4079" s="294"/>
    </row>
    <row r="4080">
      <c r="A4080" s="294" t="s">
        <v>24071</v>
      </c>
      <c r="B4080" s="294"/>
      <c r="C4080" s="294"/>
      <c r="D4080" s="294"/>
      <c r="E4080" s="294"/>
      <c r="F4080" s="294"/>
    </row>
    <row r="4081">
      <c r="A4081" s="294" t="s">
        <v>24072</v>
      </c>
      <c r="B4081" s="294"/>
      <c r="C4081" s="294"/>
      <c r="D4081" s="294"/>
      <c r="E4081" s="294"/>
      <c r="F4081" s="294"/>
    </row>
    <row r="4082">
      <c r="A4082" s="294" t="s">
        <v>24073</v>
      </c>
      <c r="B4082" s="294"/>
      <c r="C4082" s="294"/>
      <c r="D4082" s="294"/>
      <c r="E4082" s="294"/>
      <c r="F4082" s="294"/>
    </row>
    <row r="4083">
      <c r="A4083" s="294" t="s">
        <v>24074</v>
      </c>
      <c r="B4083" s="294"/>
      <c r="C4083" s="294"/>
      <c r="D4083" s="294"/>
      <c r="E4083" s="294"/>
      <c r="F4083" s="294"/>
    </row>
    <row r="4084">
      <c r="A4084" s="294" t="s">
        <v>24075</v>
      </c>
      <c r="B4084" s="294"/>
      <c r="C4084" s="294"/>
      <c r="D4084" s="294"/>
      <c r="E4084" s="294"/>
      <c r="F4084" s="294"/>
    </row>
    <row r="4085">
      <c r="A4085" s="294" t="s">
        <v>24076</v>
      </c>
      <c r="B4085" s="294"/>
      <c r="C4085" s="294"/>
      <c r="D4085" s="294"/>
      <c r="E4085" s="294"/>
      <c r="F4085" s="294"/>
    </row>
    <row r="4086">
      <c r="A4086" s="294"/>
      <c r="B4086" s="294"/>
      <c r="C4086" s="294"/>
      <c r="D4086" s="294"/>
      <c r="E4086" s="294"/>
      <c r="F4086" s="294"/>
    </row>
    <row r="4087">
      <c r="A4087" s="294" t="s">
        <v>21312</v>
      </c>
      <c r="B4087" s="294"/>
      <c r="C4087" s="294"/>
      <c r="D4087" s="294"/>
      <c r="E4087" s="294"/>
      <c r="F4087" s="294"/>
    </row>
    <row r="4088">
      <c r="A4088" s="294" t="s">
        <v>24026</v>
      </c>
      <c r="B4088" s="294"/>
      <c r="C4088" s="294"/>
      <c r="D4088" s="294"/>
      <c r="E4088" s="294"/>
      <c r="F4088" s="294"/>
    </row>
    <row r="4089">
      <c r="A4089" s="294" t="s">
        <v>21314</v>
      </c>
      <c r="B4089" s="294"/>
      <c r="C4089" s="294"/>
      <c r="D4089" s="294"/>
      <c r="E4089" s="294"/>
      <c r="F4089" s="294"/>
    </row>
    <row r="4090">
      <c r="A4090" s="294" t="s">
        <v>24027</v>
      </c>
      <c r="B4090" s="294"/>
      <c r="C4090" s="294"/>
      <c r="D4090" s="294"/>
      <c r="E4090" s="294"/>
      <c r="F4090" s="294"/>
    </row>
    <row r="4091">
      <c r="A4091" s="294"/>
      <c r="B4091" s="294"/>
      <c r="C4091" s="294"/>
      <c r="D4091" s="294"/>
      <c r="E4091" s="294"/>
      <c r="F4091" s="294"/>
    </row>
    <row r="4092">
      <c r="A4092" s="294"/>
      <c r="B4092" s="294"/>
      <c r="C4092" s="294"/>
      <c r="D4092" s="294"/>
      <c r="E4092" s="294"/>
      <c r="F4092" s="294"/>
    </row>
    <row r="4093">
      <c r="A4093" s="294" t="s">
        <v>24077</v>
      </c>
      <c r="B4093" s="294"/>
      <c r="C4093" s="294"/>
      <c r="D4093" s="294"/>
      <c r="E4093" s="294"/>
      <c r="F4093" s="294"/>
    </row>
    <row r="4094">
      <c r="A4094" s="294" t="s">
        <v>21305</v>
      </c>
      <c r="B4094" s="294"/>
      <c r="C4094" s="294"/>
      <c r="D4094" s="294"/>
      <c r="E4094" s="294"/>
      <c r="F4094" s="294"/>
    </row>
    <row r="4095">
      <c r="A4095" s="294" t="s">
        <v>24076</v>
      </c>
      <c r="B4095" s="294"/>
      <c r="C4095" s="294"/>
      <c r="D4095" s="294"/>
      <c r="E4095" s="294"/>
      <c r="F4095" s="294"/>
    </row>
    <row r="4096">
      <c r="A4096" s="294" t="s">
        <v>24078</v>
      </c>
      <c r="B4096" s="294"/>
      <c r="C4096" s="294"/>
      <c r="D4096" s="294"/>
      <c r="E4096" s="294"/>
      <c r="F4096" s="294"/>
    </row>
    <row r="4097">
      <c r="A4097" s="294" t="s">
        <v>24079</v>
      </c>
      <c r="B4097" s="294"/>
      <c r="C4097" s="294"/>
      <c r="D4097" s="294"/>
      <c r="E4097" s="294"/>
      <c r="F4097" s="294"/>
    </row>
    <row r="4098">
      <c r="A4098" s="294" t="s">
        <v>24080</v>
      </c>
      <c r="B4098" s="294"/>
      <c r="C4098" s="294"/>
      <c r="D4098" s="294"/>
      <c r="E4098" s="294"/>
      <c r="F4098" s="294"/>
    </row>
    <row r="4099">
      <c r="A4099" s="294" t="s">
        <v>24081</v>
      </c>
      <c r="B4099" s="294"/>
      <c r="C4099" s="294"/>
      <c r="D4099" s="294"/>
      <c r="E4099" s="294"/>
      <c r="F4099" s="294"/>
    </row>
    <row r="4100">
      <c r="A4100" s="294" t="s">
        <v>24082</v>
      </c>
      <c r="B4100" s="294"/>
      <c r="C4100" s="294"/>
      <c r="D4100" s="294"/>
      <c r="E4100" s="294"/>
      <c r="F4100" s="294"/>
    </row>
    <row r="4101">
      <c r="A4101" s="294" t="s">
        <v>24083</v>
      </c>
      <c r="B4101" s="294"/>
      <c r="C4101" s="294"/>
      <c r="D4101" s="294"/>
      <c r="E4101" s="294"/>
      <c r="F4101" s="294"/>
    </row>
    <row r="4102">
      <c r="A4102" s="294"/>
      <c r="B4102" s="294"/>
      <c r="C4102" s="294"/>
      <c r="D4102" s="294"/>
      <c r="E4102" s="294"/>
      <c r="F4102" s="294"/>
    </row>
    <row r="4103">
      <c r="A4103" s="294" t="s">
        <v>24084</v>
      </c>
      <c r="B4103" s="294"/>
      <c r="C4103" s="294"/>
      <c r="D4103" s="294"/>
      <c r="E4103" s="294"/>
      <c r="F4103" s="294"/>
    </row>
    <row r="4104">
      <c r="A4104" s="294"/>
      <c r="B4104" s="294"/>
      <c r="C4104" s="294"/>
      <c r="D4104" s="294"/>
      <c r="E4104" s="294"/>
      <c r="F4104" s="294"/>
    </row>
    <row r="4105">
      <c r="A4105" s="294" t="s">
        <v>24085</v>
      </c>
      <c r="B4105" s="294"/>
      <c r="C4105" s="294"/>
      <c r="D4105" s="294"/>
      <c r="E4105" s="294"/>
      <c r="F4105" s="294"/>
    </row>
    <row r="4106">
      <c r="A4106" s="294" t="s">
        <v>24086</v>
      </c>
      <c r="B4106" s="294"/>
      <c r="C4106" s="294"/>
      <c r="D4106" s="294"/>
      <c r="E4106" s="294"/>
      <c r="F4106" s="294"/>
    </row>
    <row r="4107">
      <c r="A4107" s="294" t="s">
        <v>24087</v>
      </c>
      <c r="B4107" s="294"/>
      <c r="C4107" s="294"/>
      <c r="D4107" s="294"/>
      <c r="E4107" s="294"/>
      <c r="F4107" s="294"/>
    </row>
    <row r="4108">
      <c r="A4108" s="294" t="s">
        <v>24088</v>
      </c>
      <c r="B4108" s="294"/>
      <c r="C4108" s="294"/>
      <c r="D4108" s="294"/>
      <c r="E4108" s="294"/>
      <c r="F4108" s="294"/>
    </row>
    <row r="4109">
      <c r="A4109" s="294"/>
      <c r="B4109" s="294"/>
      <c r="C4109" s="294"/>
      <c r="D4109" s="294"/>
      <c r="E4109" s="294"/>
      <c r="F4109" s="294"/>
    </row>
    <row r="4110">
      <c r="A4110" s="294" t="s">
        <v>24089</v>
      </c>
      <c r="B4110" s="294"/>
      <c r="C4110" s="294"/>
      <c r="D4110" s="294"/>
      <c r="E4110" s="294"/>
      <c r="F4110" s="294"/>
    </row>
    <row r="4111">
      <c r="A4111" s="294" t="s">
        <v>24090</v>
      </c>
      <c r="B4111" s="294"/>
      <c r="C4111" s="294"/>
      <c r="D4111" s="294"/>
      <c r="E4111" s="294"/>
      <c r="F4111" s="294"/>
    </row>
    <row r="4112">
      <c r="A4112" s="294"/>
      <c r="B4112" s="294"/>
      <c r="C4112" s="294"/>
      <c r="D4112" s="294"/>
      <c r="E4112" s="294"/>
      <c r="F4112" s="294"/>
    </row>
    <row r="4113">
      <c r="A4113" s="294" t="s">
        <v>24091</v>
      </c>
      <c r="B4113" s="294"/>
      <c r="C4113" s="294"/>
      <c r="D4113" s="294"/>
      <c r="E4113" s="294"/>
      <c r="F4113" s="294"/>
    </row>
    <row r="4114">
      <c r="A4114" s="294" t="s">
        <v>24092</v>
      </c>
      <c r="B4114" s="294"/>
      <c r="C4114" s="294"/>
      <c r="D4114" s="294"/>
      <c r="E4114" s="294"/>
      <c r="F4114" s="294"/>
    </row>
    <row r="4115">
      <c r="A4115" s="294" t="s">
        <v>24093</v>
      </c>
      <c r="B4115" s="294"/>
      <c r="C4115" s="294"/>
      <c r="D4115" s="294"/>
      <c r="E4115" s="294"/>
      <c r="F4115" s="294"/>
    </row>
    <row r="4116">
      <c r="A4116" s="294" t="s">
        <v>24094</v>
      </c>
      <c r="B4116" s="294"/>
      <c r="C4116" s="294"/>
      <c r="D4116" s="294"/>
      <c r="E4116" s="294"/>
      <c r="F4116" s="294"/>
    </row>
    <row r="4117">
      <c r="A4117" s="294" t="s">
        <v>24095</v>
      </c>
      <c r="B4117" s="294"/>
      <c r="C4117" s="294"/>
      <c r="D4117" s="294"/>
      <c r="E4117" s="294"/>
      <c r="F4117" s="294"/>
    </row>
    <row r="4118">
      <c r="A4118" s="294" t="s">
        <v>24096</v>
      </c>
      <c r="B4118" s="294"/>
      <c r="C4118" s="294"/>
      <c r="D4118" s="294"/>
      <c r="E4118" s="294"/>
      <c r="F4118" s="294"/>
    </row>
    <row r="4119">
      <c r="A4119" s="294" t="s">
        <v>24097</v>
      </c>
      <c r="B4119" s="294"/>
      <c r="C4119" s="294"/>
      <c r="D4119" s="294"/>
      <c r="E4119" s="294"/>
      <c r="F4119" s="294"/>
    </row>
    <row r="4120">
      <c r="A4120" s="294"/>
      <c r="B4120" s="294"/>
      <c r="C4120" s="294"/>
      <c r="D4120" s="294"/>
      <c r="E4120" s="294"/>
      <c r="F4120" s="294"/>
    </row>
    <row r="4121">
      <c r="A4121" s="294"/>
      <c r="B4121" s="294"/>
      <c r="C4121" s="294"/>
      <c r="D4121" s="294"/>
      <c r="E4121" s="294"/>
      <c r="F4121" s="294"/>
    </row>
    <row r="4122">
      <c r="A4122" s="294" t="s">
        <v>22572</v>
      </c>
      <c r="B4122" s="294"/>
      <c r="C4122" s="294"/>
      <c r="D4122" s="294"/>
      <c r="E4122" s="294"/>
      <c r="F4122" s="294"/>
    </row>
    <row r="4123">
      <c r="A4123" s="294" t="s">
        <v>24098</v>
      </c>
      <c r="B4123" s="294"/>
      <c r="C4123" s="294"/>
      <c r="D4123" s="294"/>
      <c r="E4123" s="294"/>
      <c r="F4123" s="294"/>
    </row>
    <row r="4124">
      <c r="A4124" s="294"/>
      <c r="B4124" s="294"/>
      <c r="C4124" s="294"/>
      <c r="D4124" s="294"/>
      <c r="E4124" s="294"/>
      <c r="F4124" s="294"/>
    </row>
    <row r="4125">
      <c r="A4125" s="294" t="s">
        <v>24099</v>
      </c>
      <c r="B4125" s="294"/>
      <c r="C4125" s="294"/>
      <c r="D4125" s="294"/>
      <c r="E4125" s="294"/>
      <c r="F4125" s="294"/>
    </row>
    <row r="4126">
      <c r="A4126" s="294" t="s">
        <v>24100</v>
      </c>
      <c r="B4126" s="294"/>
      <c r="C4126" s="294"/>
      <c r="D4126" s="294"/>
      <c r="E4126" s="294"/>
      <c r="F4126" s="294"/>
    </row>
    <row r="4127">
      <c r="A4127" s="294" t="s">
        <v>24101</v>
      </c>
      <c r="B4127" s="294"/>
      <c r="C4127" s="294"/>
      <c r="D4127" s="294"/>
      <c r="E4127" s="294"/>
      <c r="F4127" s="294"/>
    </row>
    <row r="4128">
      <c r="A4128" s="294" t="s">
        <v>24102</v>
      </c>
      <c r="B4128" s="294"/>
      <c r="C4128" s="294"/>
      <c r="D4128" s="294"/>
      <c r="E4128" s="294"/>
      <c r="F4128" s="294"/>
    </row>
    <row r="4129">
      <c r="A4129" s="294" t="s">
        <v>24103</v>
      </c>
      <c r="B4129" s="294"/>
      <c r="C4129" s="294"/>
      <c r="D4129" s="294"/>
      <c r="E4129" s="294"/>
      <c r="F4129" s="294"/>
    </row>
    <row r="4130">
      <c r="A4130" s="294"/>
      <c r="B4130" s="294"/>
      <c r="C4130" s="294"/>
      <c r="D4130" s="294"/>
      <c r="E4130" s="294"/>
      <c r="F4130" s="294"/>
    </row>
    <row r="4131">
      <c r="A4131" s="294" t="s">
        <v>23771</v>
      </c>
      <c r="B4131" s="294"/>
      <c r="C4131" s="294"/>
      <c r="D4131" s="294"/>
      <c r="E4131" s="294"/>
      <c r="F4131" s="294"/>
    </row>
    <row r="4132">
      <c r="A4132" s="294" t="s">
        <v>24104</v>
      </c>
      <c r="B4132" s="294"/>
      <c r="C4132" s="294"/>
      <c r="D4132" s="294"/>
      <c r="E4132" s="294"/>
      <c r="F4132" s="294"/>
    </row>
    <row r="4133">
      <c r="A4133" s="294"/>
      <c r="B4133" s="294"/>
      <c r="C4133" s="294"/>
      <c r="D4133" s="294"/>
      <c r="E4133" s="294"/>
      <c r="F4133" s="294"/>
    </row>
    <row r="4134">
      <c r="A4134" s="294" t="s">
        <v>22492</v>
      </c>
      <c r="B4134" s="294"/>
      <c r="C4134" s="294"/>
      <c r="D4134" s="294"/>
      <c r="E4134" s="294"/>
      <c r="F4134" s="294"/>
    </row>
    <row r="4135">
      <c r="A4135" s="294" t="s">
        <v>24105</v>
      </c>
      <c r="B4135" s="294"/>
      <c r="C4135" s="294"/>
      <c r="D4135" s="294"/>
      <c r="E4135" s="294"/>
      <c r="F4135" s="294"/>
    </row>
    <row r="4136">
      <c r="A4136" s="294" t="s">
        <v>24106</v>
      </c>
      <c r="B4136" s="294"/>
      <c r="C4136" s="294"/>
      <c r="D4136" s="294"/>
      <c r="E4136" s="294"/>
      <c r="F4136" s="294"/>
    </row>
    <row r="4137">
      <c r="A4137" s="294" t="s">
        <v>22305</v>
      </c>
      <c r="B4137" s="294"/>
      <c r="C4137" s="294"/>
      <c r="D4137" s="294"/>
      <c r="E4137" s="294"/>
      <c r="F4137" s="294"/>
    </row>
    <row r="4138">
      <c r="A4138" s="294" t="s">
        <v>24107</v>
      </c>
      <c r="B4138" s="294"/>
      <c r="C4138" s="294"/>
      <c r="D4138" s="294"/>
      <c r="E4138" s="294"/>
      <c r="F4138" s="294"/>
    </row>
    <row r="4139">
      <c r="A4139" s="294"/>
      <c r="B4139" s="294"/>
      <c r="C4139" s="294"/>
      <c r="D4139" s="294"/>
      <c r="E4139" s="294"/>
      <c r="F4139" s="294"/>
    </row>
    <row r="4140">
      <c r="A4140" s="294" t="s">
        <v>23776</v>
      </c>
      <c r="B4140" s="294"/>
      <c r="C4140" s="294"/>
      <c r="D4140" s="294"/>
      <c r="E4140" s="294"/>
      <c r="F4140" s="294"/>
    </row>
    <row r="4141">
      <c r="A4141" s="294" t="s">
        <v>24108</v>
      </c>
      <c r="B4141" s="294"/>
      <c r="C4141" s="294"/>
      <c r="D4141" s="294"/>
      <c r="E4141" s="294"/>
      <c r="F4141" s="294"/>
    </row>
    <row r="4142">
      <c r="A4142" s="294"/>
      <c r="B4142" s="294"/>
      <c r="C4142" s="294"/>
      <c r="D4142" s="294"/>
      <c r="E4142" s="294"/>
      <c r="F4142" s="294"/>
    </row>
    <row r="4143">
      <c r="A4143" s="294" t="s">
        <v>24109</v>
      </c>
      <c r="B4143" s="294"/>
      <c r="C4143" s="294"/>
      <c r="D4143" s="294"/>
      <c r="E4143" s="294"/>
      <c r="F4143" s="294"/>
    </row>
    <row r="4144">
      <c r="A4144" s="294" t="s">
        <v>24110</v>
      </c>
      <c r="B4144" s="294"/>
      <c r="C4144" s="294"/>
      <c r="D4144" s="294"/>
      <c r="E4144" s="294"/>
      <c r="F4144" s="294"/>
    </row>
    <row r="4145">
      <c r="A4145" s="294" t="s">
        <v>24111</v>
      </c>
      <c r="B4145" s="294"/>
      <c r="C4145" s="294"/>
      <c r="D4145" s="294"/>
      <c r="E4145" s="294"/>
      <c r="F4145" s="294"/>
    </row>
    <row r="4146">
      <c r="A4146" s="294" t="s">
        <v>24112</v>
      </c>
      <c r="B4146" s="294"/>
      <c r="C4146" s="294"/>
      <c r="D4146" s="294"/>
      <c r="E4146" s="294"/>
      <c r="F4146" s="294"/>
    </row>
    <row r="4147">
      <c r="A4147" s="294" t="s">
        <v>24113</v>
      </c>
      <c r="B4147" s="294"/>
      <c r="C4147" s="294"/>
      <c r="D4147" s="294"/>
      <c r="E4147" s="294"/>
      <c r="F4147" s="294"/>
    </row>
    <row r="4148">
      <c r="A4148" s="294" t="s">
        <v>24114</v>
      </c>
      <c r="B4148" s="294"/>
      <c r="C4148" s="294"/>
      <c r="D4148" s="294"/>
      <c r="E4148" s="294"/>
      <c r="F4148" s="294"/>
    </row>
    <row r="4149">
      <c r="A4149" s="294" t="s">
        <v>24115</v>
      </c>
      <c r="B4149" s="294"/>
      <c r="C4149" s="294"/>
      <c r="D4149" s="294"/>
      <c r="E4149" s="294"/>
      <c r="F4149" s="294"/>
    </row>
    <row r="4150">
      <c r="A4150" s="294" t="s">
        <v>24116</v>
      </c>
      <c r="B4150" s="294"/>
      <c r="C4150" s="294"/>
      <c r="D4150" s="294"/>
      <c r="E4150" s="294"/>
      <c r="F4150" s="294"/>
    </row>
    <row r="4151">
      <c r="A4151" s="294" t="s">
        <v>24117</v>
      </c>
      <c r="B4151" s="294"/>
      <c r="C4151" s="294"/>
      <c r="D4151" s="294"/>
      <c r="E4151" s="294"/>
      <c r="F4151" s="294"/>
    </row>
    <row r="4152">
      <c r="A4152" s="294" t="s">
        <v>24118</v>
      </c>
      <c r="B4152" s="294"/>
      <c r="C4152" s="294"/>
      <c r="D4152" s="294"/>
      <c r="E4152" s="294"/>
      <c r="F4152" s="294"/>
    </row>
    <row r="4153">
      <c r="A4153" s="294" t="s">
        <v>24119</v>
      </c>
      <c r="B4153" s="294"/>
      <c r="C4153" s="294"/>
      <c r="D4153" s="294"/>
      <c r="E4153" s="294"/>
      <c r="F4153" s="294"/>
    </row>
    <row r="4154">
      <c r="A4154" s="294" t="s">
        <v>24120</v>
      </c>
      <c r="B4154" s="294"/>
      <c r="C4154" s="294"/>
      <c r="D4154" s="294"/>
      <c r="E4154" s="294"/>
      <c r="F4154" s="294"/>
    </row>
    <row r="4155">
      <c r="A4155" s="294" t="s">
        <v>24121</v>
      </c>
      <c r="B4155" s="294"/>
      <c r="C4155" s="294"/>
      <c r="D4155" s="294"/>
      <c r="E4155" s="294"/>
      <c r="F4155" s="294"/>
    </row>
    <row r="4156">
      <c r="A4156" s="294" t="s">
        <v>23052</v>
      </c>
      <c r="B4156" s="294"/>
      <c r="C4156" s="294"/>
      <c r="D4156" s="294"/>
      <c r="E4156" s="294"/>
      <c r="F4156" s="294"/>
    </row>
    <row r="4157">
      <c r="A4157" s="294" t="s">
        <v>24122</v>
      </c>
      <c r="B4157" s="294"/>
      <c r="C4157" s="294"/>
      <c r="D4157" s="294"/>
      <c r="E4157" s="294"/>
      <c r="F4157" s="294"/>
    </row>
    <row r="4158">
      <c r="A4158" s="294" t="s">
        <v>24123</v>
      </c>
      <c r="B4158" s="294"/>
      <c r="C4158" s="294"/>
      <c r="D4158" s="294"/>
      <c r="E4158" s="294"/>
      <c r="F4158" s="294"/>
    </row>
    <row r="4159">
      <c r="A4159" s="294" t="s">
        <v>24124</v>
      </c>
      <c r="B4159" s="294"/>
      <c r="C4159" s="294"/>
      <c r="D4159" s="294"/>
      <c r="E4159" s="294"/>
      <c r="F4159" s="294"/>
    </row>
    <row r="4160">
      <c r="A4160" s="294" t="s">
        <v>21312</v>
      </c>
      <c r="B4160" s="294"/>
      <c r="C4160" s="294"/>
      <c r="D4160" s="294"/>
      <c r="E4160" s="294"/>
      <c r="F4160" s="294"/>
    </row>
    <row r="4161">
      <c r="A4161" s="294" t="s">
        <v>24125</v>
      </c>
      <c r="B4161" s="294"/>
      <c r="C4161" s="294"/>
      <c r="D4161" s="294"/>
      <c r="E4161" s="294"/>
      <c r="F4161" s="294"/>
    </row>
    <row r="4162">
      <c r="A4162" s="294" t="s">
        <v>21270</v>
      </c>
      <c r="B4162" s="294"/>
      <c r="C4162" s="294"/>
      <c r="D4162" s="294"/>
      <c r="E4162" s="294"/>
      <c r="F4162" s="294"/>
    </row>
    <row r="4163">
      <c r="A4163" s="294" t="s">
        <v>24126</v>
      </c>
      <c r="B4163" s="294"/>
      <c r="C4163" s="294"/>
      <c r="D4163" s="294"/>
      <c r="E4163" s="294"/>
      <c r="F4163" s="294"/>
    </row>
    <row r="4164">
      <c r="A4164" s="294"/>
      <c r="B4164" s="294"/>
      <c r="C4164" s="294"/>
      <c r="D4164" s="294"/>
      <c r="E4164" s="294"/>
      <c r="F4164" s="294"/>
    </row>
    <row r="4165">
      <c r="A4165" s="294"/>
      <c r="B4165" s="294"/>
      <c r="C4165" s="294"/>
      <c r="D4165" s="294"/>
      <c r="E4165" s="294"/>
      <c r="F4165" s="294"/>
    </row>
    <row r="4166">
      <c r="A4166" s="294" t="s">
        <v>22602</v>
      </c>
      <c r="B4166" s="294"/>
      <c r="C4166" s="294"/>
      <c r="D4166" s="294"/>
      <c r="E4166" s="294"/>
      <c r="F4166" s="294"/>
    </row>
    <row r="4167">
      <c r="A4167" s="294" t="s">
        <v>24127</v>
      </c>
      <c r="B4167" s="294"/>
      <c r="C4167" s="294"/>
      <c r="D4167" s="294"/>
      <c r="E4167" s="294"/>
      <c r="F4167" s="294"/>
    </row>
    <row r="4168">
      <c r="A4168" s="294"/>
      <c r="B4168" s="294"/>
      <c r="C4168" s="294"/>
      <c r="D4168" s="294"/>
      <c r="E4168" s="294"/>
      <c r="F4168" s="294"/>
    </row>
    <row r="4169">
      <c r="A4169" s="294" t="s">
        <v>24128</v>
      </c>
      <c r="B4169" s="294"/>
      <c r="C4169" s="294"/>
      <c r="D4169" s="294"/>
      <c r="E4169" s="294"/>
      <c r="F4169" s="294"/>
    </row>
    <row r="4170">
      <c r="A4170" s="294" t="s">
        <v>24129</v>
      </c>
      <c r="B4170" s="294"/>
      <c r="C4170" s="294"/>
      <c r="D4170" s="294"/>
      <c r="E4170" s="294"/>
      <c r="F4170" s="294"/>
    </row>
    <row r="4171">
      <c r="A4171" s="294" t="s">
        <v>24130</v>
      </c>
      <c r="B4171" s="294"/>
      <c r="C4171" s="294"/>
      <c r="D4171" s="294"/>
      <c r="E4171" s="294"/>
      <c r="F4171" s="294"/>
    </row>
    <row r="4172">
      <c r="A4172" s="294" t="s">
        <v>24131</v>
      </c>
      <c r="B4172" s="294"/>
      <c r="C4172" s="294"/>
      <c r="D4172" s="294"/>
      <c r="E4172" s="294"/>
      <c r="F4172" s="294"/>
    </row>
    <row r="4173">
      <c r="A4173" s="294" t="s">
        <v>24132</v>
      </c>
      <c r="B4173" s="294"/>
      <c r="C4173" s="294"/>
      <c r="D4173" s="294"/>
      <c r="E4173" s="294"/>
      <c r="F4173" s="294"/>
    </row>
    <row r="4174">
      <c r="A4174" s="294" t="s">
        <v>24133</v>
      </c>
      <c r="B4174" s="294"/>
      <c r="C4174" s="294"/>
      <c r="D4174" s="294"/>
      <c r="E4174" s="294"/>
      <c r="F4174" s="294"/>
    </row>
    <row r="4175">
      <c r="A4175" s="294" t="s">
        <v>24134</v>
      </c>
      <c r="B4175" s="294"/>
      <c r="C4175" s="294"/>
      <c r="D4175" s="294"/>
      <c r="E4175" s="294"/>
      <c r="F4175" s="294"/>
    </row>
    <row r="4176">
      <c r="A4176" s="294" t="s">
        <v>24135</v>
      </c>
      <c r="B4176" s="294"/>
      <c r="C4176" s="294"/>
      <c r="D4176" s="294"/>
      <c r="E4176" s="294"/>
      <c r="F4176" s="294"/>
    </row>
    <row r="4177">
      <c r="A4177" s="294" t="s">
        <v>24136</v>
      </c>
      <c r="B4177" s="294"/>
      <c r="C4177" s="294"/>
      <c r="D4177" s="294"/>
      <c r="E4177" s="294"/>
      <c r="F4177" s="294"/>
    </row>
    <row r="4178">
      <c r="A4178" s="294"/>
      <c r="B4178" s="294"/>
      <c r="C4178" s="294"/>
      <c r="D4178" s="294"/>
      <c r="E4178" s="294"/>
      <c r="F4178" s="294"/>
    </row>
    <row r="4179">
      <c r="A4179" s="294"/>
      <c r="B4179" s="294"/>
      <c r="C4179" s="294"/>
      <c r="D4179" s="294"/>
      <c r="E4179" s="294"/>
      <c r="F4179" s="294"/>
    </row>
    <row r="4180">
      <c r="A4180" s="294" t="s">
        <v>23703</v>
      </c>
      <c r="B4180" s="294"/>
      <c r="C4180" s="294"/>
      <c r="D4180" s="294"/>
      <c r="E4180" s="294"/>
      <c r="F4180" s="294"/>
    </row>
    <row r="4181">
      <c r="A4181" s="294" t="s">
        <v>24137</v>
      </c>
      <c r="B4181" s="294"/>
      <c r="C4181" s="294"/>
      <c r="D4181" s="294"/>
      <c r="E4181" s="294"/>
      <c r="F4181" s="294"/>
    </row>
    <row r="4182">
      <c r="A4182" s="294"/>
      <c r="B4182" s="294"/>
      <c r="C4182" s="294"/>
      <c r="D4182" s="294"/>
      <c r="E4182" s="294"/>
      <c r="F4182" s="294"/>
    </row>
    <row r="4183">
      <c r="A4183" s="294" t="s">
        <v>24138</v>
      </c>
      <c r="B4183" s="294"/>
      <c r="C4183" s="294"/>
      <c r="D4183" s="294"/>
      <c r="E4183" s="294"/>
      <c r="F4183" s="294"/>
    </row>
    <row r="4184">
      <c r="A4184" s="294" t="s">
        <v>24139</v>
      </c>
      <c r="B4184" s="294"/>
      <c r="C4184" s="294"/>
      <c r="D4184" s="294"/>
      <c r="E4184" s="294"/>
      <c r="F4184" s="294"/>
    </row>
    <row r="4185">
      <c r="A4185" s="294" t="s">
        <v>24140</v>
      </c>
      <c r="B4185" s="294"/>
      <c r="C4185" s="294"/>
      <c r="D4185" s="294"/>
      <c r="E4185" s="294"/>
      <c r="F4185" s="294"/>
    </row>
    <row r="4186">
      <c r="A4186" s="294" t="s">
        <v>21633</v>
      </c>
      <c r="B4186" s="294"/>
      <c r="C4186" s="294"/>
      <c r="D4186" s="294"/>
      <c r="E4186" s="294"/>
      <c r="F4186" s="294"/>
    </row>
    <row r="4187">
      <c r="A4187" s="294"/>
      <c r="B4187" s="294"/>
      <c r="C4187" s="294"/>
      <c r="D4187" s="294"/>
      <c r="E4187" s="294"/>
      <c r="F4187" s="294"/>
    </row>
    <row r="4188">
      <c r="A4188" s="294"/>
      <c r="B4188" s="294"/>
      <c r="C4188" s="294"/>
      <c r="D4188" s="294"/>
      <c r="E4188" s="294"/>
      <c r="F4188" s="294"/>
    </row>
    <row r="4189">
      <c r="A4189" s="294" t="s">
        <v>23943</v>
      </c>
      <c r="B4189" s="294"/>
      <c r="C4189" s="294"/>
      <c r="D4189" s="294"/>
      <c r="E4189" s="294"/>
      <c r="F4189" s="294"/>
    </row>
    <row r="4190">
      <c r="A4190" s="294" t="s">
        <v>24141</v>
      </c>
      <c r="B4190" s="294"/>
      <c r="C4190" s="294"/>
      <c r="D4190" s="294"/>
      <c r="E4190" s="294"/>
      <c r="F4190" s="294"/>
    </row>
    <row r="4191">
      <c r="A4191" s="294"/>
      <c r="B4191" s="294"/>
      <c r="C4191" s="294"/>
      <c r="D4191" s="294"/>
      <c r="E4191" s="294"/>
      <c r="F4191" s="294"/>
    </row>
    <row r="4192">
      <c r="A4192" s="294" t="s">
        <v>24142</v>
      </c>
      <c r="B4192" s="294"/>
      <c r="C4192" s="294"/>
      <c r="D4192" s="294"/>
      <c r="E4192" s="294"/>
      <c r="F4192" s="294"/>
    </row>
    <row r="4193">
      <c r="A4193" s="294" t="s">
        <v>24143</v>
      </c>
      <c r="B4193" s="294"/>
      <c r="C4193" s="294"/>
      <c r="D4193" s="294"/>
      <c r="E4193" s="294"/>
      <c r="F4193" s="294"/>
    </row>
    <row r="4194">
      <c r="A4194" s="294" t="s">
        <v>24144</v>
      </c>
      <c r="B4194" s="294"/>
      <c r="C4194" s="294"/>
      <c r="D4194" s="294"/>
      <c r="E4194" s="294"/>
      <c r="F4194" s="294"/>
    </row>
    <row r="4195">
      <c r="A4195" s="294" t="s">
        <v>24145</v>
      </c>
      <c r="B4195" s="294"/>
      <c r="C4195" s="294"/>
      <c r="D4195" s="294"/>
      <c r="E4195" s="294"/>
      <c r="F4195" s="294"/>
    </row>
    <row r="4196">
      <c r="A4196" s="294" t="s">
        <v>23477</v>
      </c>
      <c r="B4196" s="294"/>
      <c r="C4196" s="294"/>
      <c r="D4196" s="294"/>
      <c r="E4196" s="294"/>
      <c r="F4196" s="294"/>
    </row>
    <row r="4197">
      <c r="A4197" s="294" t="s">
        <v>24146</v>
      </c>
      <c r="B4197" s="294"/>
      <c r="C4197" s="294"/>
      <c r="D4197" s="294"/>
      <c r="E4197" s="294"/>
      <c r="F4197" s="294"/>
    </row>
    <row r="4198">
      <c r="A4198" s="294" t="s">
        <v>24147</v>
      </c>
      <c r="B4198" s="294"/>
      <c r="C4198" s="294"/>
      <c r="D4198" s="294"/>
      <c r="E4198" s="294"/>
      <c r="F4198" s="294"/>
    </row>
    <row r="4199">
      <c r="A4199" s="294" t="s">
        <v>24148</v>
      </c>
      <c r="B4199" s="294"/>
      <c r="C4199" s="294"/>
      <c r="D4199" s="294"/>
      <c r="E4199" s="294"/>
      <c r="F4199" s="294"/>
    </row>
    <row r="4200">
      <c r="A4200" s="294"/>
      <c r="B4200" s="294"/>
      <c r="C4200" s="294"/>
      <c r="D4200" s="294"/>
      <c r="E4200" s="294"/>
      <c r="F4200" s="294"/>
    </row>
    <row r="4201">
      <c r="A4201" s="294" t="s">
        <v>21401</v>
      </c>
      <c r="B4201" s="294"/>
      <c r="C4201" s="294"/>
      <c r="D4201" s="294"/>
      <c r="E4201" s="294"/>
      <c r="F4201" s="294"/>
    </row>
    <row r="4202">
      <c r="A4202" s="294"/>
      <c r="B4202" s="294"/>
      <c r="C4202" s="294"/>
      <c r="D4202" s="294"/>
      <c r="E4202" s="294"/>
      <c r="F4202" s="294"/>
    </row>
    <row r="4203">
      <c r="A4203" s="294" t="s">
        <v>24149</v>
      </c>
      <c r="B4203" s="294"/>
      <c r="C4203" s="294"/>
      <c r="D4203" s="294"/>
      <c r="E4203" s="294"/>
      <c r="F4203" s="294"/>
    </row>
    <row r="4204">
      <c r="A4204" s="294" t="s">
        <v>24150</v>
      </c>
      <c r="B4204" s="294"/>
      <c r="C4204" s="294"/>
      <c r="D4204" s="294"/>
      <c r="E4204" s="294"/>
      <c r="F4204" s="294"/>
    </row>
    <row r="4205">
      <c r="A4205" s="294" t="s">
        <v>24151</v>
      </c>
      <c r="B4205" s="294"/>
      <c r="C4205" s="294"/>
      <c r="D4205" s="294"/>
      <c r="E4205" s="294"/>
      <c r="F4205" s="294"/>
    </row>
    <row r="4206">
      <c r="A4206" s="294" t="s">
        <v>24152</v>
      </c>
      <c r="B4206" s="294"/>
      <c r="C4206" s="294"/>
      <c r="D4206" s="294"/>
      <c r="E4206" s="294"/>
      <c r="F4206" s="294"/>
    </row>
    <row r="4207">
      <c r="A4207" s="294" t="s">
        <v>24153</v>
      </c>
      <c r="B4207" s="294"/>
      <c r="C4207" s="294"/>
      <c r="D4207" s="294"/>
      <c r="E4207" s="294"/>
      <c r="F4207" s="294"/>
    </row>
    <row r="4208">
      <c r="A4208" s="294"/>
      <c r="B4208" s="294"/>
      <c r="C4208" s="294"/>
      <c r="D4208" s="294"/>
      <c r="E4208" s="294"/>
      <c r="F4208" s="294"/>
    </row>
    <row r="4209">
      <c r="A4209" s="294" t="s">
        <v>21407</v>
      </c>
      <c r="B4209" s="294"/>
      <c r="C4209" s="294"/>
      <c r="D4209" s="294"/>
      <c r="E4209" s="294"/>
      <c r="F4209" s="294"/>
    </row>
    <row r="4210">
      <c r="A4210" s="294"/>
      <c r="B4210" s="294"/>
      <c r="C4210" s="294"/>
      <c r="D4210" s="294"/>
      <c r="E4210" s="294"/>
      <c r="F4210" s="294"/>
    </row>
    <row r="4211">
      <c r="A4211" s="294" t="s">
        <v>24154</v>
      </c>
      <c r="B4211" s="294"/>
      <c r="C4211" s="294"/>
      <c r="D4211" s="294"/>
      <c r="E4211" s="294"/>
      <c r="F4211" s="294"/>
    </row>
    <row r="4212">
      <c r="A4212" s="294" t="s">
        <v>24155</v>
      </c>
      <c r="B4212" s="294"/>
      <c r="C4212" s="294"/>
      <c r="D4212" s="294"/>
      <c r="E4212" s="294"/>
      <c r="F4212" s="294"/>
    </row>
    <row r="4213">
      <c r="A4213" s="294" t="s">
        <v>24156</v>
      </c>
      <c r="B4213" s="294"/>
      <c r="C4213" s="294"/>
      <c r="D4213" s="294"/>
      <c r="E4213" s="294"/>
      <c r="F4213" s="294"/>
    </row>
    <row r="4214">
      <c r="A4214" s="294" t="s">
        <v>24157</v>
      </c>
      <c r="B4214" s="294"/>
      <c r="C4214" s="294"/>
      <c r="D4214" s="294"/>
      <c r="E4214" s="294"/>
      <c r="F4214" s="294"/>
    </row>
    <row r="4215">
      <c r="A4215" s="294" t="s">
        <v>24158</v>
      </c>
      <c r="B4215" s="294"/>
      <c r="C4215" s="294"/>
      <c r="D4215" s="294"/>
      <c r="E4215" s="294"/>
      <c r="F4215" s="294"/>
    </row>
    <row r="4216">
      <c r="A4216" s="294" t="s">
        <v>24159</v>
      </c>
      <c r="B4216" s="294"/>
      <c r="C4216" s="294"/>
      <c r="D4216" s="294"/>
      <c r="E4216" s="294"/>
      <c r="F4216" s="294"/>
    </row>
    <row r="4217">
      <c r="A4217" s="294" t="s">
        <v>24160</v>
      </c>
      <c r="B4217" s="294"/>
      <c r="C4217" s="294"/>
      <c r="D4217" s="294"/>
      <c r="E4217" s="294"/>
      <c r="F4217" s="294"/>
    </row>
    <row r="4218">
      <c r="A4218" s="294" t="s">
        <v>24161</v>
      </c>
      <c r="B4218" s="294"/>
      <c r="C4218" s="294"/>
      <c r="D4218" s="294"/>
      <c r="E4218" s="294"/>
      <c r="F4218" s="294"/>
    </row>
    <row r="4219">
      <c r="A4219" s="294" t="s">
        <v>24162</v>
      </c>
      <c r="B4219" s="294"/>
      <c r="C4219" s="294"/>
      <c r="D4219" s="294"/>
      <c r="E4219" s="294"/>
      <c r="F4219" s="294"/>
    </row>
    <row r="4220">
      <c r="A4220" s="294" t="s">
        <v>24163</v>
      </c>
      <c r="B4220" s="294"/>
      <c r="C4220" s="294"/>
      <c r="D4220" s="294"/>
      <c r="E4220" s="294"/>
      <c r="F4220" s="294"/>
    </row>
    <row r="4221">
      <c r="A4221" s="294" t="s">
        <v>24164</v>
      </c>
      <c r="B4221" s="294"/>
      <c r="C4221" s="294"/>
      <c r="D4221" s="294"/>
      <c r="E4221" s="294"/>
      <c r="F4221" s="294"/>
    </row>
    <row r="4222">
      <c r="A4222" s="294" t="s">
        <v>24165</v>
      </c>
      <c r="B4222" s="294"/>
      <c r="C4222" s="294"/>
      <c r="D4222" s="294"/>
      <c r="E4222" s="294"/>
      <c r="F4222" s="294"/>
    </row>
    <row r="4223">
      <c r="A4223" s="294"/>
      <c r="B4223" s="294"/>
      <c r="C4223" s="294"/>
      <c r="D4223" s="294"/>
      <c r="E4223" s="294"/>
      <c r="F4223" s="294"/>
    </row>
    <row r="4224">
      <c r="A4224" s="294" t="s">
        <v>21304</v>
      </c>
      <c r="B4224" s="294"/>
      <c r="C4224" s="294"/>
      <c r="D4224" s="294"/>
      <c r="E4224" s="294"/>
      <c r="F4224" s="294"/>
    </row>
    <row r="4225">
      <c r="A4225" s="294"/>
      <c r="B4225" s="294"/>
      <c r="C4225" s="294"/>
      <c r="D4225" s="294"/>
      <c r="E4225" s="294"/>
      <c r="F4225" s="294"/>
    </row>
    <row r="4226">
      <c r="A4226" s="294" t="s">
        <v>24166</v>
      </c>
      <c r="B4226" s="294"/>
      <c r="C4226" s="294"/>
      <c r="D4226" s="294"/>
      <c r="E4226" s="294"/>
      <c r="F4226" s="294"/>
    </row>
    <row r="4227">
      <c r="A4227" s="294" t="s">
        <v>24167</v>
      </c>
      <c r="B4227" s="294"/>
      <c r="C4227" s="294"/>
      <c r="D4227" s="294"/>
      <c r="E4227" s="294"/>
      <c r="F4227" s="294"/>
    </row>
    <row r="4228">
      <c r="A4228" s="294" t="s">
        <v>24168</v>
      </c>
      <c r="B4228" s="294"/>
      <c r="C4228" s="294"/>
      <c r="D4228" s="294"/>
      <c r="E4228" s="294"/>
      <c r="F4228" s="294"/>
    </row>
    <row r="4229">
      <c r="A4229" s="294" t="s">
        <v>24169</v>
      </c>
      <c r="B4229" s="294"/>
      <c r="C4229" s="294"/>
      <c r="D4229" s="294"/>
      <c r="E4229" s="294"/>
      <c r="F4229" s="294"/>
    </row>
    <row r="4230">
      <c r="A4230" s="294" t="s">
        <v>24170</v>
      </c>
      <c r="B4230" s="294"/>
      <c r="C4230" s="294"/>
      <c r="D4230" s="294"/>
      <c r="E4230" s="294"/>
      <c r="F4230" s="294"/>
    </row>
    <row r="4231">
      <c r="A4231" s="294" t="s">
        <v>24171</v>
      </c>
      <c r="B4231" s="294"/>
      <c r="C4231" s="294"/>
      <c r="D4231" s="294"/>
      <c r="E4231" s="294"/>
      <c r="F4231" s="294"/>
    </row>
    <row r="4232">
      <c r="A4232" s="294" t="s">
        <v>24172</v>
      </c>
      <c r="B4232" s="294"/>
      <c r="C4232" s="294"/>
      <c r="D4232" s="294"/>
      <c r="E4232" s="294"/>
      <c r="F4232" s="294"/>
    </row>
    <row r="4233">
      <c r="A4233" s="294" t="s">
        <v>24173</v>
      </c>
      <c r="B4233" s="294"/>
      <c r="C4233" s="294"/>
      <c r="D4233" s="294"/>
      <c r="E4233" s="294"/>
      <c r="F4233" s="294"/>
    </row>
    <row r="4234">
      <c r="A4234" s="294" t="s">
        <v>24174</v>
      </c>
      <c r="B4234" s="294"/>
      <c r="C4234" s="294"/>
      <c r="D4234" s="294"/>
      <c r="E4234" s="294"/>
      <c r="F4234" s="294"/>
    </row>
    <row r="4235">
      <c r="A4235" s="294" t="s">
        <v>24175</v>
      </c>
      <c r="B4235" s="294"/>
      <c r="C4235" s="294"/>
      <c r="D4235" s="294"/>
      <c r="E4235" s="294"/>
      <c r="F4235" s="294"/>
    </row>
    <row r="4236">
      <c r="A4236" s="294" t="s">
        <v>24176</v>
      </c>
      <c r="B4236" s="294"/>
      <c r="C4236" s="294"/>
      <c r="D4236" s="294"/>
      <c r="E4236" s="294"/>
      <c r="F4236" s="294"/>
    </row>
    <row r="4237">
      <c r="A4237" s="294" t="s">
        <v>24177</v>
      </c>
      <c r="B4237" s="294"/>
      <c r="C4237" s="294"/>
      <c r="D4237" s="294"/>
      <c r="E4237" s="294"/>
      <c r="F4237" s="294"/>
    </row>
    <row r="4238">
      <c r="A4238" s="294" t="s">
        <v>24178</v>
      </c>
      <c r="B4238" s="294"/>
      <c r="C4238" s="294"/>
      <c r="D4238" s="294"/>
      <c r="E4238" s="294"/>
      <c r="F4238" s="294"/>
    </row>
    <row r="4239">
      <c r="A4239" s="294" t="s">
        <v>24179</v>
      </c>
      <c r="B4239" s="294"/>
      <c r="C4239" s="294"/>
      <c r="D4239" s="294"/>
      <c r="E4239" s="294"/>
      <c r="F4239" s="294"/>
    </row>
    <row r="4240">
      <c r="A4240" s="294" t="s">
        <v>21312</v>
      </c>
      <c r="B4240" s="294"/>
      <c r="C4240" s="294"/>
      <c r="D4240" s="294"/>
      <c r="E4240" s="294"/>
      <c r="F4240" s="294"/>
    </row>
    <row r="4241">
      <c r="A4241" s="294" t="s">
        <v>24180</v>
      </c>
      <c r="B4241" s="294"/>
      <c r="C4241" s="294"/>
      <c r="D4241" s="294"/>
      <c r="E4241" s="294"/>
      <c r="F4241" s="294"/>
    </row>
    <row r="4242">
      <c r="A4242" s="294" t="s">
        <v>21314</v>
      </c>
      <c r="B4242" s="294"/>
      <c r="C4242" s="294"/>
      <c r="D4242" s="294"/>
      <c r="E4242" s="294"/>
      <c r="F4242" s="294"/>
    </row>
    <row r="4243">
      <c r="A4243" s="294" t="s">
        <v>24126</v>
      </c>
      <c r="B4243" s="294"/>
      <c r="C4243" s="294"/>
      <c r="D4243" s="294"/>
      <c r="E4243" s="294"/>
      <c r="F4243" s="294"/>
    </row>
    <row r="4244">
      <c r="A4244" s="294"/>
      <c r="B4244" s="294"/>
      <c r="C4244" s="294"/>
      <c r="D4244" s="294"/>
      <c r="E4244" s="294"/>
      <c r="F4244" s="294"/>
    </row>
    <row r="4245">
      <c r="A4245" s="294" t="s">
        <v>21429</v>
      </c>
      <c r="B4245" s="294"/>
      <c r="C4245" s="294"/>
      <c r="D4245" s="294"/>
      <c r="E4245" s="294"/>
      <c r="F4245" s="294"/>
    </row>
    <row r="4246">
      <c r="A4246" s="294" t="s">
        <v>23852</v>
      </c>
      <c r="B4246" s="294"/>
      <c r="C4246" s="294"/>
      <c r="D4246" s="294"/>
      <c r="E4246" s="294"/>
      <c r="F4246" s="294"/>
    </row>
    <row r="4247">
      <c r="A4247" s="294"/>
      <c r="B4247" s="294"/>
      <c r="C4247" s="294"/>
      <c r="D4247" s="294"/>
      <c r="E4247" s="294"/>
      <c r="F4247" s="294"/>
    </row>
    <row r="4248">
      <c r="A4248" s="294" t="s">
        <v>24181</v>
      </c>
      <c r="B4248" s="294"/>
      <c r="C4248" s="294"/>
      <c r="D4248" s="294"/>
      <c r="E4248" s="294"/>
      <c r="F4248" s="294"/>
    </row>
    <row r="4249">
      <c r="A4249" s="294" t="s">
        <v>24182</v>
      </c>
      <c r="B4249" s="294"/>
      <c r="C4249" s="294"/>
      <c r="D4249" s="294"/>
      <c r="E4249" s="294"/>
      <c r="F4249" s="294"/>
    </row>
    <row r="4250">
      <c r="A4250" s="294" t="s">
        <v>24183</v>
      </c>
      <c r="B4250" s="294"/>
      <c r="C4250" s="294"/>
      <c r="D4250" s="294"/>
      <c r="E4250" s="294"/>
      <c r="F4250" s="294"/>
    </row>
    <row r="4251">
      <c r="A4251" s="294" t="s">
        <v>24184</v>
      </c>
      <c r="B4251" s="294"/>
      <c r="C4251" s="294"/>
      <c r="D4251" s="294"/>
      <c r="E4251" s="294"/>
      <c r="F4251" s="294"/>
    </row>
    <row r="4252">
      <c r="A4252" s="294" t="s">
        <v>24185</v>
      </c>
      <c r="B4252" s="294"/>
      <c r="C4252" s="294"/>
      <c r="D4252" s="294"/>
      <c r="E4252" s="294"/>
      <c r="F4252" s="294"/>
    </row>
    <row r="4253">
      <c r="A4253" s="294" t="s">
        <v>24186</v>
      </c>
      <c r="B4253" s="294"/>
      <c r="C4253" s="294"/>
      <c r="D4253" s="294"/>
      <c r="E4253" s="294"/>
      <c r="F4253" s="294"/>
    </row>
    <row r="4254">
      <c r="A4254" s="294" t="s">
        <v>24187</v>
      </c>
      <c r="B4254" s="294"/>
      <c r="C4254" s="294"/>
      <c r="D4254" s="294"/>
      <c r="E4254" s="294"/>
      <c r="F4254" s="294"/>
    </row>
    <row r="4255">
      <c r="A4255" s="294" t="s">
        <v>24188</v>
      </c>
      <c r="B4255" s="294"/>
      <c r="C4255" s="294"/>
      <c r="D4255" s="294"/>
      <c r="E4255" s="294"/>
      <c r="F4255" s="294"/>
    </row>
    <row r="4256">
      <c r="A4256" s="294" t="s">
        <v>24189</v>
      </c>
      <c r="B4256" s="294"/>
      <c r="C4256" s="294"/>
      <c r="D4256" s="294"/>
      <c r="E4256" s="294"/>
      <c r="F4256" s="294"/>
    </row>
    <row r="4257">
      <c r="A4257" s="294" t="s">
        <v>24190</v>
      </c>
      <c r="B4257" s="294"/>
      <c r="C4257" s="294"/>
      <c r="D4257" s="294"/>
      <c r="E4257" s="294"/>
      <c r="F4257" s="294"/>
    </row>
    <row r="4258">
      <c r="A4258" s="294" t="s">
        <v>24191</v>
      </c>
      <c r="B4258" s="294"/>
      <c r="C4258" s="294"/>
      <c r="D4258" s="294"/>
      <c r="E4258" s="294"/>
      <c r="F4258" s="294"/>
    </row>
    <row r="4259">
      <c r="A4259" s="294"/>
      <c r="B4259" s="294"/>
      <c r="C4259" s="294"/>
      <c r="D4259" s="294"/>
      <c r="E4259" s="294"/>
      <c r="F4259" s="294"/>
    </row>
    <row r="4260">
      <c r="A4260" s="294" t="s">
        <v>21685</v>
      </c>
      <c r="B4260" s="294"/>
      <c r="C4260" s="294"/>
      <c r="D4260" s="294"/>
      <c r="E4260" s="294"/>
      <c r="F4260" s="294"/>
    </row>
    <row r="4261">
      <c r="A4261" s="294"/>
      <c r="B4261" s="294"/>
      <c r="C4261" s="294"/>
      <c r="D4261" s="294"/>
      <c r="E4261" s="294"/>
      <c r="F4261" s="294"/>
    </row>
    <row r="4262">
      <c r="A4262" s="294" t="s">
        <v>24192</v>
      </c>
      <c r="B4262" s="294"/>
      <c r="C4262" s="294"/>
      <c r="D4262" s="294"/>
      <c r="E4262" s="294"/>
      <c r="F4262" s="294"/>
    </row>
    <row r="4263">
      <c r="A4263" s="294" t="s">
        <v>24193</v>
      </c>
      <c r="B4263" s="294"/>
      <c r="C4263" s="294"/>
      <c r="D4263" s="294"/>
      <c r="E4263" s="294"/>
      <c r="F4263" s="294"/>
    </row>
    <row r="4264">
      <c r="A4264" s="294" t="s">
        <v>24194</v>
      </c>
      <c r="B4264" s="294"/>
      <c r="C4264" s="294"/>
      <c r="D4264" s="294"/>
      <c r="E4264" s="294"/>
      <c r="F4264" s="294"/>
    </row>
    <row r="4265">
      <c r="A4265" s="294" t="s">
        <v>24195</v>
      </c>
      <c r="B4265" s="294"/>
      <c r="C4265" s="294"/>
      <c r="D4265" s="294"/>
      <c r="E4265" s="294"/>
      <c r="F4265" s="294"/>
    </row>
    <row r="4266">
      <c r="A4266" s="294" t="s">
        <v>24196</v>
      </c>
      <c r="B4266" s="294"/>
      <c r="C4266" s="294"/>
      <c r="D4266" s="294"/>
      <c r="E4266" s="294"/>
      <c r="F4266" s="294"/>
    </row>
    <row r="4267">
      <c r="A4267" s="294" t="s">
        <v>24197</v>
      </c>
      <c r="B4267" s="294"/>
      <c r="C4267" s="294"/>
      <c r="D4267" s="294"/>
      <c r="E4267" s="294"/>
      <c r="F4267" s="294"/>
    </row>
    <row r="4268">
      <c r="A4268" s="294" t="s">
        <v>24198</v>
      </c>
      <c r="B4268" s="294"/>
      <c r="C4268" s="294"/>
      <c r="D4268" s="294"/>
      <c r="E4268" s="294"/>
      <c r="F4268" s="294"/>
    </row>
    <row r="4269">
      <c r="A4269" s="294"/>
      <c r="B4269" s="294"/>
      <c r="C4269" s="294"/>
      <c r="D4269" s="294"/>
      <c r="E4269" s="294"/>
      <c r="F4269" s="294"/>
    </row>
    <row r="4270">
      <c r="A4270" s="294" t="s">
        <v>24199</v>
      </c>
      <c r="B4270" s="294"/>
      <c r="C4270" s="294"/>
      <c r="D4270" s="294"/>
      <c r="E4270" s="294"/>
      <c r="F4270" s="294"/>
    </row>
    <row r="4271">
      <c r="A4271" s="294"/>
      <c r="B4271" s="294"/>
      <c r="C4271" s="294"/>
      <c r="D4271" s="294"/>
      <c r="E4271" s="294"/>
      <c r="F4271" s="294"/>
    </row>
    <row r="4272">
      <c r="A4272" s="294" t="s">
        <v>24200</v>
      </c>
      <c r="B4272" s="294"/>
      <c r="C4272" s="294"/>
      <c r="D4272" s="294"/>
      <c r="E4272" s="294"/>
      <c r="F4272" s="294"/>
    </row>
    <row r="4273">
      <c r="A4273" s="294" t="s">
        <v>24201</v>
      </c>
      <c r="B4273" s="294"/>
      <c r="C4273" s="294"/>
      <c r="D4273" s="294"/>
      <c r="E4273" s="294"/>
      <c r="F4273" s="294"/>
    </row>
    <row r="4274">
      <c r="A4274" s="294" t="s">
        <v>24202</v>
      </c>
      <c r="B4274" s="294"/>
      <c r="C4274" s="294"/>
      <c r="D4274" s="294"/>
      <c r="E4274" s="294"/>
      <c r="F4274" s="294"/>
    </row>
    <row r="4275">
      <c r="A4275" s="294" t="s">
        <v>24203</v>
      </c>
      <c r="B4275" s="294"/>
      <c r="C4275" s="294"/>
      <c r="D4275" s="294"/>
      <c r="E4275" s="294"/>
      <c r="F4275" s="294"/>
    </row>
    <row r="4276">
      <c r="A4276" s="294" t="s">
        <v>24204</v>
      </c>
      <c r="B4276" s="294"/>
      <c r="C4276" s="294"/>
      <c r="D4276" s="294"/>
      <c r="E4276" s="294"/>
      <c r="F4276" s="294"/>
    </row>
    <row r="4277">
      <c r="A4277" s="294" t="s">
        <v>24205</v>
      </c>
      <c r="B4277" s="294"/>
      <c r="C4277" s="294"/>
      <c r="D4277" s="294"/>
      <c r="E4277" s="294"/>
      <c r="F4277" s="294"/>
    </row>
    <row r="4278">
      <c r="A4278" s="294"/>
      <c r="B4278" s="294"/>
      <c r="C4278" s="294"/>
      <c r="D4278" s="294"/>
      <c r="E4278" s="294"/>
      <c r="F4278" s="294"/>
    </row>
    <row r="4279">
      <c r="A4279" s="294"/>
      <c r="B4279" s="294"/>
      <c r="C4279" s="294"/>
      <c r="D4279" s="294"/>
      <c r="E4279" s="294"/>
      <c r="F4279" s="294"/>
    </row>
    <row r="4280">
      <c r="A4280" s="294"/>
      <c r="B4280" s="294"/>
      <c r="C4280" s="294"/>
      <c r="D4280" s="294"/>
      <c r="E4280" s="294"/>
      <c r="F4280" s="294"/>
    </row>
    <row r="4281">
      <c r="A4281" s="294" t="s">
        <v>21698</v>
      </c>
      <c r="B4281" s="294"/>
      <c r="C4281" s="294"/>
      <c r="D4281" s="294"/>
      <c r="E4281" s="294"/>
      <c r="F4281" s="294"/>
    </row>
    <row r="4282">
      <c r="A4282" s="294"/>
      <c r="B4282" s="294"/>
      <c r="C4282" s="294"/>
      <c r="D4282" s="294"/>
      <c r="E4282" s="294"/>
      <c r="F4282" s="294"/>
    </row>
    <row r="4283">
      <c r="A4283" s="294" t="s">
        <v>24206</v>
      </c>
      <c r="B4283" s="294"/>
      <c r="C4283" s="294"/>
      <c r="D4283" s="294"/>
      <c r="E4283" s="294"/>
      <c r="F4283" s="294"/>
    </row>
    <row r="4284">
      <c r="A4284" s="294" t="s">
        <v>24207</v>
      </c>
      <c r="B4284" s="294"/>
      <c r="C4284" s="294"/>
      <c r="D4284" s="294"/>
      <c r="E4284" s="294"/>
      <c r="F4284" s="294"/>
    </row>
    <row r="4285">
      <c r="A4285" s="294" t="s">
        <v>24208</v>
      </c>
      <c r="B4285" s="294"/>
      <c r="C4285" s="294"/>
      <c r="D4285" s="294"/>
      <c r="E4285" s="294"/>
      <c r="F4285" s="294"/>
    </row>
    <row r="4286">
      <c r="A4286" s="294"/>
      <c r="B4286" s="294"/>
      <c r="C4286" s="294"/>
      <c r="D4286" s="294"/>
      <c r="E4286" s="294"/>
      <c r="F4286" s="294"/>
    </row>
    <row r="4287">
      <c r="A4287" s="294" t="s">
        <v>24209</v>
      </c>
      <c r="B4287" s="294"/>
      <c r="C4287" s="294"/>
      <c r="D4287" s="294"/>
      <c r="E4287" s="294"/>
      <c r="F4287" s="294"/>
    </row>
    <row r="4288">
      <c r="A4288" s="294"/>
      <c r="B4288" s="294"/>
      <c r="C4288" s="294"/>
      <c r="D4288" s="294"/>
      <c r="E4288" s="294"/>
      <c r="F4288" s="294"/>
    </row>
    <row r="4289">
      <c r="A4289" s="294" t="s">
        <v>24210</v>
      </c>
      <c r="B4289" s="294"/>
      <c r="C4289" s="294"/>
      <c r="D4289" s="294"/>
      <c r="E4289" s="294"/>
      <c r="F4289" s="294"/>
    </row>
    <row r="4290">
      <c r="A4290" s="294" t="s">
        <v>24211</v>
      </c>
      <c r="B4290" s="294"/>
      <c r="C4290" s="294"/>
      <c r="D4290" s="294"/>
      <c r="E4290" s="294"/>
      <c r="F4290" s="294"/>
    </row>
    <row r="4291">
      <c r="A4291" s="294" t="s">
        <v>24212</v>
      </c>
      <c r="B4291" s="294"/>
      <c r="C4291" s="294"/>
      <c r="D4291" s="294"/>
      <c r="E4291" s="294"/>
      <c r="F4291" s="294"/>
    </row>
    <row r="4292">
      <c r="A4292" s="294" t="s">
        <v>24213</v>
      </c>
      <c r="B4292" s="294"/>
      <c r="C4292" s="294"/>
      <c r="D4292" s="294"/>
      <c r="E4292" s="294"/>
      <c r="F4292" s="294"/>
    </row>
    <row r="4293">
      <c r="A4293" s="294" t="s">
        <v>24214</v>
      </c>
      <c r="B4293" s="294"/>
      <c r="C4293" s="294"/>
      <c r="D4293" s="294"/>
      <c r="E4293" s="294"/>
      <c r="F4293" s="294"/>
    </row>
    <row r="4294">
      <c r="A4294" s="294"/>
      <c r="B4294" s="294"/>
      <c r="C4294" s="294"/>
      <c r="D4294" s="294"/>
      <c r="E4294" s="294"/>
      <c r="F4294" s="294"/>
    </row>
    <row r="4295">
      <c r="A4295" s="294" t="s">
        <v>22584</v>
      </c>
      <c r="B4295" s="294"/>
      <c r="C4295" s="294"/>
      <c r="D4295" s="294"/>
      <c r="E4295" s="294"/>
      <c r="F4295" s="294"/>
    </row>
    <row r="4296">
      <c r="A4296" s="294"/>
      <c r="B4296" s="294"/>
      <c r="C4296" s="294"/>
      <c r="D4296" s="294"/>
      <c r="E4296" s="294"/>
      <c r="F4296" s="294"/>
    </row>
    <row r="4297">
      <c r="A4297" s="294" t="s">
        <v>24215</v>
      </c>
      <c r="B4297" s="294"/>
      <c r="C4297" s="294"/>
      <c r="D4297" s="294"/>
      <c r="E4297" s="294"/>
      <c r="F4297" s="294"/>
    </row>
    <row r="4298">
      <c r="A4298" s="294" t="s">
        <v>23616</v>
      </c>
      <c r="B4298" s="294"/>
      <c r="C4298" s="294"/>
      <c r="D4298" s="294"/>
      <c r="E4298" s="294"/>
      <c r="F4298" s="294"/>
    </row>
    <row r="4299">
      <c r="A4299" s="294" t="s">
        <v>24216</v>
      </c>
      <c r="B4299" s="294"/>
      <c r="C4299" s="294"/>
      <c r="D4299" s="294"/>
      <c r="E4299" s="294"/>
      <c r="F4299" s="294"/>
    </row>
    <row r="4300">
      <c r="A4300" s="294" t="s">
        <v>24217</v>
      </c>
      <c r="B4300" s="294"/>
      <c r="C4300" s="294"/>
      <c r="D4300" s="294"/>
      <c r="E4300" s="294"/>
      <c r="F4300" s="294"/>
    </row>
    <row r="4301">
      <c r="A4301" s="294" t="s">
        <v>24218</v>
      </c>
      <c r="B4301" s="294"/>
      <c r="C4301" s="294"/>
      <c r="D4301" s="294"/>
      <c r="E4301" s="294"/>
      <c r="F4301" s="294"/>
    </row>
    <row r="4302">
      <c r="A4302" s="294" t="s">
        <v>24219</v>
      </c>
      <c r="B4302" s="294"/>
      <c r="C4302" s="294"/>
      <c r="D4302" s="294"/>
      <c r="E4302" s="294"/>
      <c r="F4302" s="294"/>
    </row>
    <row r="4303">
      <c r="A4303" s="294" t="s">
        <v>24220</v>
      </c>
      <c r="B4303" s="294"/>
      <c r="C4303" s="294"/>
      <c r="D4303" s="294"/>
      <c r="E4303" s="294"/>
      <c r="F4303" s="294"/>
    </row>
    <row r="4304">
      <c r="A4304" s="294" t="s">
        <v>24221</v>
      </c>
      <c r="B4304" s="294"/>
      <c r="C4304" s="294"/>
      <c r="D4304" s="294"/>
      <c r="E4304" s="294"/>
      <c r="F4304" s="294"/>
    </row>
    <row r="4305">
      <c r="A4305" s="294" t="s">
        <v>24222</v>
      </c>
      <c r="B4305" s="294"/>
      <c r="C4305" s="294"/>
      <c r="D4305" s="294"/>
      <c r="E4305" s="294"/>
      <c r="F4305" s="294"/>
    </row>
    <row r="4306">
      <c r="A4306" s="294" t="s">
        <v>24223</v>
      </c>
      <c r="B4306" s="294"/>
      <c r="C4306" s="294"/>
      <c r="D4306" s="294"/>
      <c r="E4306" s="294"/>
      <c r="F4306" s="294"/>
    </row>
    <row r="4307">
      <c r="A4307" s="294" t="s">
        <v>24224</v>
      </c>
      <c r="B4307" s="294"/>
      <c r="C4307" s="294"/>
      <c r="D4307" s="294"/>
      <c r="E4307" s="294"/>
      <c r="F4307" s="294"/>
    </row>
    <row r="4308">
      <c r="A4308" s="294" t="s">
        <v>24225</v>
      </c>
      <c r="B4308" s="294"/>
      <c r="C4308" s="294"/>
      <c r="D4308" s="294"/>
      <c r="E4308" s="294"/>
      <c r="F4308" s="294"/>
    </row>
    <row r="4309">
      <c r="A4309" s="294" t="s">
        <v>24226</v>
      </c>
      <c r="B4309" s="294"/>
      <c r="C4309" s="294"/>
      <c r="D4309" s="294"/>
      <c r="E4309" s="294"/>
      <c r="F4309" s="294"/>
    </row>
    <row r="4310">
      <c r="A4310" s="294" t="s">
        <v>24227</v>
      </c>
      <c r="B4310" s="294"/>
      <c r="C4310" s="294"/>
      <c r="D4310" s="294"/>
      <c r="E4310" s="294"/>
      <c r="F4310" s="294"/>
    </row>
    <row r="4311">
      <c r="A4311" s="294" t="s">
        <v>24228</v>
      </c>
      <c r="B4311" s="294"/>
      <c r="C4311" s="294"/>
      <c r="D4311" s="294"/>
      <c r="E4311" s="294"/>
      <c r="F4311" s="294"/>
    </row>
    <row r="4312">
      <c r="A4312" s="294" t="s">
        <v>24229</v>
      </c>
      <c r="B4312" s="294"/>
      <c r="C4312" s="294"/>
      <c r="D4312" s="294"/>
      <c r="E4312" s="294"/>
      <c r="F4312" s="294"/>
    </row>
    <row r="4313">
      <c r="A4313" s="294" t="s">
        <v>24230</v>
      </c>
      <c r="B4313" s="294"/>
      <c r="C4313" s="294"/>
      <c r="D4313" s="294"/>
      <c r="E4313" s="294"/>
      <c r="F4313" s="294"/>
    </row>
    <row r="4314">
      <c r="A4314" s="294" t="s">
        <v>21312</v>
      </c>
      <c r="B4314" s="294"/>
      <c r="C4314" s="294"/>
      <c r="D4314" s="294"/>
      <c r="E4314" s="294"/>
      <c r="F4314" s="294"/>
    </row>
    <row r="4315">
      <c r="A4315" s="294" t="s">
        <v>24231</v>
      </c>
      <c r="B4315" s="294"/>
      <c r="C4315" s="294"/>
      <c r="D4315" s="294"/>
      <c r="E4315" s="294"/>
      <c r="F4315" s="294"/>
    </row>
    <row r="4316">
      <c r="A4316" s="294" t="s">
        <v>21270</v>
      </c>
      <c r="B4316" s="294"/>
      <c r="C4316" s="294"/>
      <c r="D4316" s="294"/>
      <c r="E4316" s="294"/>
      <c r="F4316" s="294"/>
    </row>
    <row r="4317">
      <c r="A4317" s="294" t="s">
        <v>24232</v>
      </c>
      <c r="B4317" s="294"/>
      <c r="C4317" s="294"/>
      <c r="D4317" s="294"/>
      <c r="E4317" s="294"/>
      <c r="F4317" s="294"/>
    </row>
    <row r="4318">
      <c r="A4318" s="294"/>
      <c r="B4318" s="294"/>
      <c r="C4318" s="294"/>
      <c r="D4318" s="294"/>
      <c r="E4318" s="294"/>
      <c r="F4318" s="294"/>
    </row>
    <row r="4319">
      <c r="A4319" s="294" t="s">
        <v>22602</v>
      </c>
      <c r="B4319" s="294"/>
      <c r="C4319" s="294"/>
      <c r="D4319" s="294"/>
      <c r="E4319" s="294"/>
      <c r="F4319" s="294"/>
    </row>
    <row r="4320">
      <c r="A4320" s="294" t="s">
        <v>22603</v>
      </c>
      <c r="B4320" s="294"/>
      <c r="C4320" s="294"/>
      <c r="D4320" s="294"/>
      <c r="E4320" s="294"/>
      <c r="F4320" s="294"/>
    </row>
    <row r="4321">
      <c r="A4321" s="294"/>
      <c r="B4321" s="294"/>
      <c r="C4321" s="294"/>
      <c r="D4321" s="294"/>
      <c r="E4321" s="294"/>
      <c r="F4321" s="294"/>
    </row>
    <row r="4322">
      <c r="A4322" s="294" t="s">
        <v>24233</v>
      </c>
      <c r="B4322" s="294"/>
      <c r="C4322" s="294"/>
      <c r="D4322" s="294"/>
      <c r="E4322" s="294"/>
      <c r="F4322" s="294"/>
    </row>
    <row r="4323">
      <c r="A4323" s="294" t="s">
        <v>24234</v>
      </c>
      <c r="B4323" s="294"/>
      <c r="C4323" s="294"/>
      <c r="D4323" s="294"/>
      <c r="E4323" s="294"/>
      <c r="F4323" s="294"/>
    </row>
    <row r="4324">
      <c r="A4324" s="294" t="s">
        <v>24235</v>
      </c>
      <c r="B4324" s="294"/>
      <c r="C4324" s="294"/>
      <c r="D4324" s="294"/>
      <c r="E4324" s="294"/>
      <c r="F4324" s="294"/>
    </row>
    <row r="4325">
      <c r="A4325" s="294" t="s">
        <v>24236</v>
      </c>
      <c r="B4325" s="294"/>
      <c r="C4325" s="294"/>
      <c r="D4325" s="294"/>
      <c r="E4325" s="294"/>
      <c r="F4325" s="294"/>
    </row>
    <row r="4326">
      <c r="A4326" s="294" t="s">
        <v>24237</v>
      </c>
      <c r="B4326" s="294"/>
      <c r="C4326" s="294"/>
      <c r="D4326" s="294"/>
      <c r="E4326" s="294"/>
      <c r="F4326" s="294"/>
    </row>
    <row r="4327">
      <c r="A4327" s="294" t="s">
        <v>24238</v>
      </c>
      <c r="B4327" s="294"/>
      <c r="C4327" s="294"/>
      <c r="D4327" s="294"/>
      <c r="E4327" s="294"/>
      <c r="F4327" s="294"/>
    </row>
    <row r="4328">
      <c r="A4328" s="294" t="s">
        <v>24239</v>
      </c>
      <c r="B4328" s="294"/>
      <c r="C4328" s="294"/>
      <c r="D4328" s="294"/>
      <c r="E4328" s="294"/>
      <c r="F4328" s="294"/>
    </row>
    <row r="4329">
      <c r="A4329" s="294"/>
      <c r="B4329" s="294"/>
      <c r="C4329" s="294"/>
      <c r="D4329" s="294"/>
      <c r="E4329" s="294"/>
      <c r="F4329" s="294"/>
    </row>
    <row r="4330">
      <c r="A4330" s="294"/>
      <c r="B4330" s="294"/>
      <c r="C4330" s="294"/>
      <c r="D4330" s="294"/>
      <c r="E4330" s="294"/>
      <c r="F4330" s="294"/>
    </row>
    <row r="4331">
      <c r="A4331" s="294" t="s">
        <v>21846</v>
      </c>
      <c r="B4331" s="294"/>
      <c r="C4331" s="294"/>
      <c r="D4331" s="294"/>
      <c r="E4331" s="294"/>
      <c r="F4331" s="294"/>
    </row>
    <row r="4332">
      <c r="A4332" s="294"/>
      <c r="B4332" s="294"/>
      <c r="C4332" s="294"/>
      <c r="D4332" s="294"/>
      <c r="E4332" s="294"/>
      <c r="F4332" s="294"/>
    </row>
    <row r="4333">
      <c r="A4333" s="294" t="s">
        <v>24240</v>
      </c>
      <c r="B4333" s="294"/>
      <c r="C4333" s="294"/>
      <c r="D4333" s="294"/>
      <c r="E4333" s="294"/>
      <c r="F4333" s="294"/>
    </row>
    <row r="4334">
      <c r="A4334" s="294" t="s">
        <v>24241</v>
      </c>
      <c r="B4334" s="294"/>
      <c r="C4334" s="294"/>
      <c r="D4334" s="294"/>
      <c r="E4334" s="294"/>
      <c r="F4334" s="294"/>
    </row>
    <row r="4335">
      <c r="A4335" s="294" t="s">
        <v>24242</v>
      </c>
      <c r="B4335" s="294"/>
      <c r="C4335" s="294"/>
      <c r="D4335" s="294"/>
      <c r="E4335" s="294"/>
      <c r="F4335" s="294"/>
    </row>
    <row r="4336">
      <c r="A4336" s="294" t="s">
        <v>24243</v>
      </c>
      <c r="B4336" s="294"/>
      <c r="C4336" s="294"/>
      <c r="D4336" s="294"/>
      <c r="E4336" s="294"/>
      <c r="F4336" s="294"/>
    </row>
    <row r="4337">
      <c r="A4337" s="294"/>
      <c r="B4337" s="294"/>
      <c r="C4337" s="294"/>
      <c r="D4337" s="294"/>
      <c r="E4337" s="294"/>
      <c r="F4337" s="294"/>
    </row>
    <row r="4338">
      <c r="A4338" s="294" t="s">
        <v>23362</v>
      </c>
      <c r="B4338" s="294"/>
      <c r="C4338" s="294"/>
      <c r="D4338" s="294"/>
      <c r="E4338" s="294"/>
      <c r="F4338" s="294"/>
    </row>
    <row r="4339">
      <c r="A4339" s="294" t="s">
        <v>23813</v>
      </c>
      <c r="B4339" s="294"/>
      <c r="C4339" s="294"/>
      <c r="D4339" s="294"/>
      <c r="E4339" s="294"/>
      <c r="F4339" s="294"/>
    </row>
    <row r="4340">
      <c r="A4340" s="294"/>
      <c r="B4340" s="294"/>
      <c r="C4340" s="294"/>
      <c r="D4340" s="294"/>
      <c r="E4340" s="294"/>
      <c r="F4340" s="294"/>
    </row>
    <row r="4341">
      <c r="A4341" s="294" t="s">
        <v>24244</v>
      </c>
      <c r="B4341" s="294"/>
      <c r="C4341" s="294"/>
      <c r="D4341" s="294"/>
      <c r="E4341" s="294"/>
      <c r="F4341" s="294"/>
    </row>
    <row r="4342">
      <c r="A4342" s="294" t="s">
        <v>24245</v>
      </c>
      <c r="B4342" s="294"/>
      <c r="C4342" s="294"/>
      <c r="D4342" s="294"/>
      <c r="E4342" s="294"/>
      <c r="F4342" s="294"/>
    </row>
    <row r="4343">
      <c r="A4343" s="294" t="s">
        <v>24246</v>
      </c>
      <c r="B4343" s="294"/>
      <c r="C4343" s="294"/>
      <c r="D4343" s="294"/>
      <c r="E4343" s="294"/>
      <c r="F4343" s="294"/>
    </row>
    <row r="4344">
      <c r="A4344" s="294" t="s">
        <v>24247</v>
      </c>
      <c r="B4344" s="294"/>
      <c r="C4344" s="294"/>
      <c r="D4344" s="294"/>
      <c r="E4344" s="294"/>
      <c r="F4344" s="294"/>
    </row>
    <row r="4345">
      <c r="A4345" s="294" t="s">
        <v>24248</v>
      </c>
      <c r="B4345" s="294"/>
      <c r="C4345" s="294"/>
      <c r="D4345" s="294"/>
      <c r="E4345" s="294"/>
      <c r="F4345" s="294"/>
    </row>
    <row r="4346">
      <c r="A4346" s="294" t="s">
        <v>24249</v>
      </c>
      <c r="B4346" s="294"/>
      <c r="C4346" s="294"/>
      <c r="D4346" s="294"/>
      <c r="E4346" s="294"/>
      <c r="F4346" s="294"/>
    </row>
    <row r="4347">
      <c r="A4347" s="294"/>
      <c r="B4347" s="294"/>
      <c r="C4347" s="294"/>
      <c r="D4347" s="294"/>
      <c r="E4347" s="294"/>
      <c r="F4347" s="294"/>
    </row>
    <row r="4348">
      <c r="A4348" s="294"/>
      <c r="B4348" s="294"/>
      <c r="C4348" s="294"/>
      <c r="D4348" s="294"/>
      <c r="E4348" s="294"/>
      <c r="F4348" s="294"/>
    </row>
    <row r="4349">
      <c r="A4349" s="294" t="s">
        <v>21401</v>
      </c>
      <c r="B4349" s="294"/>
      <c r="C4349" s="294"/>
      <c r="D4349" s="294"/>
      <c r="E4349" s="294"/>
      <c r="F4349" s="294"/>
    </row>
    <row r="4350">
      <c r="A4350" s="294"/>
      <c r="B4350" s="294"/>
      <c r="C4350" s="294"/>
      <c r="D4350" s="294"/>
      <c r="E4350" s="294"/>
      <c r="F4350" s="294"/>
    </row>
    <row r="4351">
      <c r="A4351" s="294" t="s">
        <v>24250</v>
      </c>
      <c r="B4351" s="294"/>
      <c r="C4351" s="294"/>
      <c r="D4351" s="294"/>
      <c r="E4351" s="294"/>
      <c r="F4351" s="294"/>
    </row>
    <row r="4352">
      <c r="A4352" s="294" t="s">
        <v>24251</v>
      </c>
      <c r="B4352" s="294"/>
      <c r="C4352" s="294"/>
      <c r="D4352" s="294"/>
      <c r="E4352" s="294"/>
      <c r="F4352" s="294"/>
    </row>
    <row r="4353">
      <c r="A4353" s="294" t="s">
        <v>24252</v>
      </c>
      <c r="B4353" s="294"/>
      <c r="C4353" s="294"/>
      <c r="D4353" s="294"/>
      <c r="E4353" s="294"/>
      <c r="F4353" s="294"/>
    </row>
    <row r="4354">
      <c r="A4354" s="294" t="s">
        <v>24253</v>
      </c>
      <c r="B4354" s="294"/>
      <c r="C4354" s="294"/>
      <c r="D4354" s="294"/>
      <c r="E4354" s="294"/>
      <c r="F4354" s="294"/>
    </row>
    <row r="4355">
      <c r="A4355" s="294" t="s">
        <v>24254</v>
      </c>
      <c r="B4355" s="294"/>
      <c r="C4355" s="294"/>
      <c r="D4355" s="294"/>
      <c r="E4355" s="294"/>
      <c r="F4355" s="294"/>
    </row>
    <row r="4356">
      <c r="A4356" s="294" t="s">
        <v>24255</v>
      </c>
      <c r="B4356" s="294"/>
      <c r="C4356" s="294"/>
      <c r="D4356" s="294"/>
      <c r="E4356" s="294"/>
      <c r="F4356" s="294"/>
    </row>
    <row r="4357">
      <c r="A4357" s="294" t="s">
        <v>24256</v>
      </c>
      <c r="B4357" s="294"/>
      <c r="C4357" s="294"/>
      <c r="D4357" s="294"/>
      <c r="E4357" s="294"/>
      <c r="F4357" s="294"/>
    </row>
    <row r="4358">
      <c r="A4358" s="294"/>
      <c r="B4358" s="294"/>
      <c r="C4358" s="294"/>
      <c r="D4358" s="294"/>
      <c r="E4358" s="294"/>
      <c r="F4358" s="294"/>
    </row>
    <row r="4359">
      <c r="A4359" s="294"/>
      <c r="B4359" s="294"/>
      <c r="C4359" s="294"/>
      <c r="D4359" s="294"/>
      <c r="E4359" s="294"/>
      <c r="F4359" s="294"/>
    </row>
    <row r="4360">
      <c r="A4360" s="294" t="s">
        <v>22239</v>
      </c>
      <c r="B4360" s="294"/>
      <c r="C4360" s="294"/>
      <c r="D4360" s="294"/>
      <c r="E4360" s="294"/>
      <c r="F4360" s="294"/>
    </row>
    <row r="4361">
      <c r="A4361" s="294"/>
      <c r="B4361" s="294"/>
      <c r="C4361" s="294"/>
      <c r="D4361" s="294"/>
      <c r="E4361" s="294"/>
      <c r="F4361" s="294"/>
    </row>
    <row r="4362">
      <c r="A4362" s="294" t="s">
        <v>24257</v>
      </c>
      <c r="B4362" s="294"/>
      <c r="C4362" s="294"/>
      <c r="D4362" s="294"/>
      <c r="E4362" s="294"/>
      <c r="F4362" s="294"/>
    </row>
    <row r="4363">
      <c r="A4363" s="294" t="s">
        <v>24258</v>
      </c>
      <c r="B4363" s="294"/>
      <c r="C4363" s="294"/>
      <c r="D4363" s="294"/>
      <c r="E4363" s="294"/>
      <c r="F4363" s="294"/>
    </row>
    <row r="4364">
      <c r="A4364" s="294" t="s">
        <v>24259</v>
      </c>
      <c r="B4364" s="294"/>
      <c r="C4364" s="294"/>
      <c r="D4364" s="294"/>
      <c r="E4364" s="294"/>
      <c r="F4364" s="294"/>
    </row>
    <row r="4365">
      <c r="A4365" s="294"/>
      <c r="B4365" s="294"/>
      <c r="C4365" s="294"/>
      <c r="D4365" s="294"/>
      <c r="E4365" s="294"/>
      <c r="F4365" s="294"/>
    </row>
    <row r="4366">
      <c r="A4366" s="294" t="s">
        <v>21990</v>
      </c>
      <c r="B4366" s="294"/>
      <c r="C4366" s="294"/>
      <c r="D4366" s="294"/>
      <c r="E4366" s="294"/>
      <c r="F4366" s="294"/>
    </row>
    <row r="4367">
      <c r="A4367" s="294"/>
      <c r="B4367" s="294"/>
      <c r="C4367" s="294"/>
      <c r="D4367" s="294"/>
      <c r="E4367" s="294"/>
      <c r="F4367" s="294"/>
    </row>
    <row r="4368">
      <c r="A4368" s="294" t="s">
        <v>24260</v>
      </c>
      <c r="B4368" s="294"/>
      <c r="C4368" s="294"/>
      <c r="D4368" s="294"/>
      <c r="E4368" s="294"/>
      <c r="F4368" s="294"/>
    </row>
    <row r="4369">
      <c r="A4369" s="294" t="s">
        <v>24261</v>
      </c>
      <c r="B4369" s="294"/>
      <c r="C4369" s="294"/>
      <c r="D4369" s="294"/>
      <c r="E4369" s="294"/>
      <c r="F4369" s="294"/>
    </row>
    <row r="4370">
      <c r="A4370" s="294" t="s">
        <v>24262</v>
      </c>
      <c r="B4370" s="294"/>
      <c r="C4370" s="294"/>
      <c r="D4370" s="294"/>
      <c r="E4370" s="294"/>
      <c r="F4370" s="294"/>
    </row>
    <row r="4371">
      <c r="A4371" s="294" t="s">
        <v>24263</v>
      </c>
      <c r="B4371" s="294"/>
      <c r="C4371" s="294"/>
      <c r="D4371" s="294"/>
      <c r="E4371" s="294"/>
      <c r="F4371" s="294"/>
    </row>
    <row r="4372">
      <c r="A4372" s="294" t="s">
        <v>24264</v>
      </c>
      <c r="B4372" s="294"/>
      <c r="C4372" s="294"/>
      <c r="D4372" s="294"/>
      <c r="E4372" s="294"/>
      <c r="F4372" s="294"/>
    </row>
    <row r="4373">
      <c r="A4373" s="294" t="s">
        <v>24265</v>
      </c>
      <c r="B4373" s="294"/>
      <c r="C4373" s="294"/>
      <c r="D4373" s="294"/>
      <c r="E4373" s="294"/>
      <c r="F4373" s="294"/>
    </row>
    <row r="4374">
      <c r="A4374" s="294"/>
      <c r="B4374" s="294"/>
      <c r="C4374" s="294"/>
      <c r="D4374" s="294"/>
      <c r="E4374" s="294"/>
      <c r="F4374" s="294"/>
    </row>
    <row r="4375">
      <c r="A4375" s="294" t="s">
        <v>21312</v>
      </c>
      <c r="B4375" s="294"/>
      <c r="C4375" s="294"/>
      <c r="D4375" s="294"/>
      <c r="E4375" s="294"/>
      <c r="F4375" s="294"/>
    </row>
    <row r="4376">
      <c r="A4376" s="294" t="s">
        <v>24231</v>
      </c>
      <c r="B4376" s="294"/>
      <c r="C4376" s="294"/>
      <c r="D4376" s="294"/>
      <c r="E4376" s="294"/>
      <c r="F4376" s="294"/>
    </row>
    <row r="4377">
      <c r="A4377" s="294" t="s">
        <v>21314</v>
      </c>
      <c r="B4377" s="294"/>
      <c r="C4377" s="294"/>
      <c r="D4377" s="294"/>
      <c r="E4377" s="294"/>
      <c r="F4377" s="294"/>
    </row>
    <row r="4378">
      <c r="A4378" s="294" t="s">
        <v>24232</v>
      </c>
      <c r="B4378" s="294"/>
      <c r="C4378" s="294"/>
      <c r="D4378" s="294"/>
      <c r="E4378" s="294"/>
      <c r="F4378" s="294"/>
    </row>
    <row r="4379">
      <c r="A4379" s="294"/>
      <c r="B4379" s="294"/>
      <c r="C4379" s="294"/>
      <c r="D4379" s="294"/>
      <c r="E4379" s="294"/>
      <c r="F4379" s="294"/>
    </row>
    <row r="4380">
      <c r="A4380" s="294" t="s">
        <v>21429</v>
      </c>
      <c r="B4380" s="294"/>
      <c r="C4380" s="294"/>
      <c r="D4380" s="294"/>
      <c r="E4380" s="294"/>
      <c r="F4380" s="294"/>
    </row>
    <row r="4381">
      <c r="A4381" s="294" t="s">
        <v>23852</v>
      </c>
      <c r="B4381" s="294"/>
      <c r="C4381" s="294"/>
      <c r="D4381" s="294"/>
      <c r="E4381" s="294"/>
      <c r="F4381" s="294"/>
    </row>
    <row r="4382">
      <c r="A4382" s="294"/>
      <c r="B4382" s="294"/>
      <c r="C4382" s="294"/>
      <c r="D4382" s="294"/>
      <c r="E4382" s="294"/>
      <c r="F4382" s="294"/>
    </row>
    <row r="4383">
      <c r="A4383" s="294">
        <v>1.0</v>
      </c>
      <c r="B4383" s="294" t="s">
        <v>24266</v>
      </c>
      <c r="C4383" s="294"/>
      <c r="D4383" s="294"/>
      <c r="E4383" s="294"/>
      <c r="F4383" s="294"/>
    </row>
    <row r="4384">
      <c r="A4384" s="294">
        <v>2.0</v>
      </c>
      <c r="B4384" s="294" t="s">
        <v>24267</v>
      </c>
      <c r="C4384" s="294"/>
      <c r="D4384" s="294"/>
      <c r="E4384" s="294"/>
      <c r="F4384" s="294"/>
    </row>
    <row r="4385">
      <c r="A4385" s="294">
        <v>3.0</v>
      </c>
      <c r="B4385" s="294" t="s">
        <v>24268</v>
      </c>
      <c r="C4385" s="294"/>
      <c r="D4385" s="294"/>
      <c r="E4385" s="294"/>
      <c r="F4385" s="294"/>
    </row>
    <row r="4386">
      <c r="A4386" s="294">
        <v>4.0</v>
      </c>
      <c r="B4386" s="294" t="s">
        <v>24269</v>
      </c>
      <c r="C4386" s="294"/>
      <c r="D4386" s="294"/>
      <c r="E4386" s="294"/>
      <c r="F4386" s="294"/>
    </row>
    <row r="4387">
      <c r="A4387" s="294">
        <v>5.0</v>
      </c>
      <c r="B4387" s="294" t="s">
        <v>24270</v>
      </c>
      <c r="C4387" s="294" t="s">
        <v>24271</v>
      </c>
      <c r="D4387" s="294"/>
      <c r="E4387" s="294"/>
      <c r="F4387" s="294"/>
    </row>
    <row r="4388">
      <c r="A4388" s="294">
        <v>6.0</v>
      </c>
      <c r="B4388" s="294" t="s">
        <v>22828</v>
      </c>
      <c r="C4388" s="294"/>
      <c r="D4388" s="294"/>
      <c r="E4388" s="294"/>
      <c r="F4388" s="294"/>
    </row>
    <row r="4389">
      <c r="A4389" s="294">
        <v>7.0</v>
      </c>
      <c r="B4389" s="294" t="s">
        <v>24272</v>
      </c>
      <c r="C4389" s="294"/>
      <c r="D4389" s="294"/>
      <c r="E4389" s="294"/>
      <c r="F4389" s="294"/>
    </row>
    <row r="4390">
      <c r="A4390" s="294"/>
      <c r="B4390" s="294"/>
      <c r="C4390" s="294"/>
      <c r="D4390" s="294"/>
      <c r="E4390" s="294"/>
      <c r="F4390" s="294"/>
    </row>
    <row r="4391">
      <c r="A4391" s="294" t="s">
        <v>21326</v>
      </c>
      <c r="B4391" s="294"/>
      <c r="C4391" s="294"/>
      <c r="D4391" s="294"/>
      <c r="E4391" s="294"/>
      <c r="F4391" s="294"/>
    </row>
    <row r="4392">
      <c r="A4392" s="294"/>
      <c r="B4392" s="294"/>
      <c r="C4392" s="294"/>
      <c r="D4392" s="294"/>
      <c r="E4392" s="294"/>
      <c r="F4392" s="294"/>
    </row>
    <row r="4393">
      <c r="A4393" s="294" t="s">
        <v>24273</v>
      </c>
      <c r="B4393" s="294"/>
      <c r="C4393" s="294"/>
      <c r="D4393" s="294"/>
      <c r="E4393" s="294"/>
      <c r="F4393" s="294"/>
    </row>
    <row r="4394">
      <c r="A4394" s="294" t="s">
        <v>24274</v>
      </c>
      <c r="B4394" s="294"/>
      <c r="C4394" s="294"/>
      <c r="D4394" s="294"/>
      <c r="E4394" s="294"/>
      <c r="F4394" s="294"/>
    </row>
    <row r="4395">
      <c r="A4395" s="294" t="s">
        <v>24275</v>
      </c>
      <c r="B4395" s="294"/>
      <c r="C4395" s="294"/>
      <c r="D4395" s="294"/>
      <c r="E4395" s="294"/>
      <c r="F4395" s="294"/>
    </row>
    <row r="4396">
      <c r="A4396" s="294" t="s">
        <v>24276</v>
      </c>
      <c r="B4396" s="294"/>
      <c r="C4396" s="294"/>
      <c r="D4396" s="294"/>
      <c r="E4396" s="294"/>
      <c r="F4396" s="294"/>
    </row>
    <row r="4397">
      <c r="A4397" s="294" t="s">
        <v>24277</v>
      </c>
      <c r="B4397" s="294"/>
      <c r="C4397" s="294"/>
      <c r="D4397" s="294"/>
      <c r="E4397" s="294"/>
      <c r="F4397" s="294"/>
    </row>
    <row r="4398">
      <c r="A4398" s="294"/>
      <c r="B4398" s="294"/>
      <c r="C4398" s="294"/>
      <c r="D4398" s="294"/>
      <c r="E4398" s="294"/>
      <c r="F4398" s="294"/>
    </row>
    <row r="4399">
      <c r="A4399" s="294" t="s">
        <v>24278</v>
      </c>
      <c r="B4399" s="294"/>
      <c r="C4399" s="294"/>
      <c r="D4399" s="294"/>
      <c r="E4399" s="294"/>
      <c r="F4399" s="294"/>
    </row>
    <row r="4400">
      <c r="A4400" s="294"/>
      <c r="B4400" s="294"/>
      <c r="C4400" s="294"/>
      <c r="D4400" s="294"/>
      <c r="E4400" s="294"/>
      <c r="F4400" s="294"/>
    </row>
    <row r="4401">
      <c r="A4401" s="294" t="s">
        <v>24279</v>
      </c>
      <c r="B4401" s="294"/>
      <c r="C4401" s="294"/>
      <c r="D4401" s="294"/>
      <c r="E4401" s="294"/>
      <c r="F4401" s="294"/>
    </row>
    <row r="4402">
      <c r="A4402" s="294" t="s">
        <v>24280</v>
      </c>
      <c r="B4402" s="294"/>
      <c r="C4402" s="294"/>
      <c r="D4402" s="294"/>
      <c r="E4402" s="294"/>
      <c r="F4402" s="294"/>
    </row>
    <row r="4403">
      <c r="A4403" s="294" t="s">
        <v>24281</v>
      </c>
      <c r="B4403" s="294"/>
      <c r="C4403" s="294"/>
      <c r="D4403" s="294"/>
      <c r="E4403" s="294"/>
      <c r="F4403" s="294"/>
    </row>
    <row r="4404">
      <c r="A4404" s="294" t="s">
        <v>24282</v>
      </c>
      <c r="B4404" s="294"/>
      <c r="C4404" s="294"/>
      <c r="D4404" s="294"/>
      <c r="E4404" s="294"/>
      <c r="F4404" s="294"/>
    </row>
    <row r="4405">
      <c r="A4405" s="294" t="s">
        <v>24283</v>
      </c>
      <c r="B4405" s="294"/>
      <c r="C4405" s="294"/>
      <c r="D4405" s="294"/>
      <c r="E4405" s="294"/>
      <c r="F4405" s="294"/>
    </row>
    <row r="4406">
      <c r="A4406" s="294" t="s">
        <v>24284</v>
      </c>
      <c r="B4406" s="294"/>
      <c r="C4406" s="294"/>
      <c r="D4406" s="294"/>
      <c r="E4406" s="294"/>
      <c r="F4406" s="294"/>
    </row>
    <row r="4407">
      <c r="A4407" s="294" t="s">
        <v>24285</v>
      </c>
      <c r="B4407" s="294"/>
      <c r="C4407" s="294"/>
      <c r="D4407" s="294"/>
      <c r="E4407" s="294"/>
      <c r="F4407" s="294"/>
    </row>
    <row r="4408">
      <c r="A4408" s="294" t="s">
        <v>24286</v>
      </c>
      <c r="B4408" s="294"/>
      <c r="C4408" s="294"/>
      <c r="D4408" s="294"/>
      <c r="E4408" s="294"/>
      <c r="F4408" s="294"/>
    </row>
    <row r="4409">
      <c r="A4409" s="294" t="s">
        <v>24287</v>
      </c>
      <c r="B4409" s="294"/>
      <c r="C4409" s="294"/>
      <c r="D4409" s="294"/>
      <c r="E4409" s="294"/>
      <c r="F4409" s="294"/>
    </row>
    <row r="4410">
      <c r="A4410" s="294"/>
      <c r="B4410" s="294"/>
      <c r="C4410" s="294"/>
      <c r="D4410" s="294"/>
      <c r="E4410" s="294"/>
      <c r="F4410" s="294"/>
    </row>
    <row r="4411">
      <c r="A4411" s="294"/>
      <c r="B4411" s="294"/>
      <c r="C4411" s="294"/>
      <c r="D4411" s="294"/>
      <c r="E4411" s="294"/>
      <c r="F4411" s="294"/>
    </row>
    <row r="4412">
      <c r="A4412" s="294" t="s">
        <v>23029</v>
      </c>
      <c r="B4412" s="294"/>
      <c r="C4412" s="294"/>
      <c r="D4412" s="294"/>
      <c r="E4412" s="294"/>
      <c r="F4412" s="294"/>
    </row>
    <row r="4413">
      <c r="A4413" s="294" t="s">
        <v>24288</v>
      </c>
      <c r="B4413" s="294"/>
      <c r="C4413" s="294"/>
      <c r="D4413" s="294"/>
      <c r="E4413" s="294"/>
      <c r="F4413" s="294"/>
    </row>
    <row r="4414">
      <c r="A4414" s="294"/>
      <c r="B4414" s="294"/>
      <c r="C4414" s="294"/>
      <c r="D4414" s="294"/>
      <c r="E4414" s="294"/>
      <c r="F4414" s="294"/>
    </row>
    <row r="4415">
      <c r="A4415" s="294" t="s">
        <v>24289</v>
      </c>
      <c r="B4415" s="294"/>
      <c r="C4415" s="294"/>
      <c r="D4415" s="294"/>
      <c r="E4415" s="294"/>
      <c r="F4415" s="294"/>
    </row>
    <row r="4416">
      <c r="A4416" s="294" t="s">
        <v>24290</v>
      </c>
      <c r="B4416" s="294"/>
      <c r="C4416" s="294"/>
      <c r="D4416" s="294"/>
      <c r="E4416" s="294"/>
      <c r="F4416" s="294"/>
    </row>
    <row r="4417">
      <c r="A4417" s="294" t="s">
        <v>24291</v>
      </c>
      <c r="B4417" s="294"/>
      <c r="C4417" s="294"/>
      <c r="D4417" s="294"/>
      <c r="E4417" s="294"/>
      <c r="F4417" s="294"/>
    </row>
    <row r="4418">
      <c r="A4418" s="294" t="s">
        <v>24292</v>
      </c>
      <c r="B4418" s="294"/>
      <c r="C4418" s="294"/>
      <c r="D4418" s="294"/>
      <c r="E4418" s="294"/>
      <c r="F4418" s="294"/>
    </row>
    <row r="4419">
      <c r="A4419" s="294"/>
      <c r="B4419" s="294"/>
      <c r="C4419" s="294"/>
      <c r="D4419" s="294"/>
      <c r="E4419" s="294"/>
      <c r="F4419" s="294"/>
    </row>
    <row r="4420">
      <c r="A4420" s="294" t="s">
        <v>22156</v>
      </c>
      <c r="B4420" s="294"/>
      <c r="C4420" s="294"/>
      <c r="D4420" s="294"/>
      <c r="E4420" s="294"/>
      <c r="F4420" s="294"/>
    </row>
    <row r="4421">
      <c r="A4421" s="294"/>
      <c r="B4421" s="294"/>
      <c r="C4421" s="294"/>
      <c r="D4421" s="294"/>
      <c r="E4421" s="294"/>
      <c r="F4421" s="294"/>
    </row>
    <row r="4422">
      <c r="A4422" s="294" t="s">
        <v>24293</v>
      </c>
      <c r="B4422" s="294"/>
      <c r="C4422" s="294"/>
      <c r="D4422" s="294"/>
      <c r="E4422" s="294"/>
      <c r="F4422" s="294"/>
    </row>
    <row r="4423">
      <c r="A4423" s="294" t="s">
        <v>24294</v>
      </c>
      <c r="B4423" s="294"/>
      <c r="C4423" s="294"/>
      <c r="D4423" s="294"/>
      <c r="E4423" s="294"/>
      <c r="F4423" s="294"/>
    </row>
    <row r="4424">
      <c r="A4424" s="294" t="s">
        <v>24295</v>
      </c>
      <c r="B4424" s="294"/>
      <c r="C4424" s="294"/>
      <c r="D4424" s="294"/>
      <c r="E4424" s="294"/>
      <c r="F4424" s="294"/>
    </row>
    <row r="4425">
      <c r="A4425" s="294" t="s">
        <v>24296</v>
      </c>
      <c r="B4425" s="294"/>
      <c r="C4425" s="294"/>
      <c r="D4425" s="294"/>
      <c r="E4425" s="294"/>
      <c r="F4425" s="294"/>
    </row>
    <row r="4426">
      <c r="A4426" s="294"/>
      <c r="B4426" s="294"/>
      <c r="C4426" s="294"/>
      <c r="D4426" s="294"/>
      <c r="E4426" s="294"/>
      <c r="F4426" s="294"/>
    </row>
    <row r="4427">
      <c r="A4427" s="294" t="s">
        <v>22765</v>
      </c>
      <c r="B4427" s="294"/>
      <c r="C4427" s="294"/>
      <c r="D4427" s="294"/>
      <c r="E4427" s="294"/>
      <c r="F4427" s="294"/>
    </row>
    <row r="4428">
      <c r="A4428" s="294"/>
      <c r="B4428" s="294"/>
      <c r="C4428" s="294"/>
      <c r="D4428" s="294"/>
      <c r="E4428" s="294"/>
      <c r="F4428" s="294"/>
    </row>
    <row r="4429">
      <c r="A4429" s="294"/>
      <c r="B4429" s="294"/>
      <c r="C4429" s="294"/>
      <c r="D4429" s="294"/>
      <c r="E4429" s="294"/>
      <c r="F4429" s="294"/>
    </row>
    <row r="4430">
      <c r="A4430" s="294" t="s">
        <v>24297</v>
      </c>
      <c r="B4430" s="294"/>
      <c r="C4430" s="294"/>
      <c r="D4430" s="294"/>
      <c r="E4430" s="294"/>
      <c r="F4430" s="294"/>
    </row>
    <row r="4431">
      <c r="A4431" s="294" t="s">
        <v>24298</v>
      </c>
      <c r="B4431" s="294"/>
      <c r="C4431" s="294"/>
      <c r="D4431" s="294"/>
      <c r="E4431" s="294"/>
      <c r="F4431" s="294"/>
    </row>
    <row r="4432">
      <c r="A4432" s="294" t="s">
        <v>24299</v>
      </c>
      <c r="B4432" s="294"/>
      <c r="C4432" s="294"/>
      <c r="D4432" s="294"/>
      <c r="E4432" s="294"/>
      <c r="F4432" s="294"/>
    </row>
    <row r="4433">
      <c r="A4433" s="294" t="s">
        <v>24300</v>
      </c>
      <c r="B4433" s="294"/>
      <c r="C4433" s="294"/>
      <c r="D4433" s="294"/>
      <c r="E4433" s="294"/>
      <c r="F4433" s="294"/>
    </row>
    <row r="4434">
      <c r="A4434" s="294" t="s">
        <v>24301</v>
      </c>
      <c r="B4434" s="294"/>
      <c r="C4434" s="294"/>
      <c r="D4434" s="294"/>
      <c r="E4434" s="294"/>
      <c r="F4434" s="294"/>
    </row>
    <row r="4435">
      <c r="A4435" s="294" t="s">
        <v>22404</v>
      </c>
      <c r="B4435" s="294"/>
      <c r="C4435" s="294"/>
      <c r="D4435" s="294"/>
      <c r="E4435" s="294"/>
      <c r="F4435" s="294"/>
    </row>
    <row r="4436">
      <c r="A4436" s="294" t="s">
        <v>24302</v>
      </c>
      <c r="B4436" s="294"/>
      <c r="C4436" s="294"/>
      <c r="D4436" s="294"/>
      <c r="E4436" s="294"/>
      <c r="F4436" s="294"/>
    </row>
    <row r="4437">
      <c r="A4437" s="294" t="s">
        <v>24303</v>
      </c>
      <c r="B4437" s="294"/>
      <c r="C4437" s="294"/>
      <c r="D4437" s="294"/>
      <c r="E4437" s="294"/>
      <c r="F4437" s="294"/>
    </row>
    <row r="4438">
      <c r="A4438" s="294" t="s">
        <v>24304</v>
      </c>
      <c r="B4438" s="294"/>
      <c r="C4438" s="294"/>
      <c r="D4438" s="294"/>
      <c r="E4438" s="294"/>
      <c r="F4438" s="294"/>
    </row>
    <row r="4439">
      <c r="A4439" s="294" t="s">
        <v>24305</v>
      </c>
      <c r="B4439" s="294"/>
      <c r="C4439" s="294"/>
      <c r="D4439" s="294"/>
      <c r="E4439" s="294"/>
      <c r="F4439" s="294"/>
    </row>
    <row r="4440">
      <c r="A4440" s="294" t="s">
        <v>24306</v>
      </c>
      <c r="B4440" s="294"/>
      <c r="C4440" s="294"/>
      <c r="D4440" s="294"/>
      <c r="E4440" s="294"/>
      <c r="F4440" s="294"/>
    </row>
    <row r="4441">
      <c r="A4441" s="294" t="s">
        <v>24307</v>
      </c>
      <c r="B4441" s="294"/>
      <c r="C4441" s="294"/>
      <c r="D4441" s="294"/>
      <c r="E4441" s="294"/>
      <c r="F4441" s="294"/>
    </row>
    <row r="4442">
      <c r="A4442" s="294" t="s">
        <v>24308</v>
      </c>
      <c r="B4442" s="294"/>
      <c r="C4442" s="294"/>
      <c r="D4442" s="294"/>
      <c r="E4442" s="294"/>
      <c r="F4442" s="294"/>
    </row>
    <row r="4443">
      <c r="A4443" s="294" t="s">
        <v>24309</v>
      </c>
      <c r="B4443" s="294"/>
      <c r="C4443" s="294"/>
      <c r="D4443" s="294"/>
      <c r="E4443" s="294"/>
      <c r="F4443" s="294"/>
    </row>
    <row r="4444">
      <c r="A4444" s="294"/>
      <c r="B4444" s="294"/>
      <c r="C4444" s="294"/>
      <c r="D4444" s="294"/>
      <c r="E4444" s="294"/>
      <c r="F4444" s="294"/>
    </row>
    <row r="4445">
      <c r="A4445" s="294" t="s">
        <v>21312</v>
      </c>
      <c r="B4445" s="294"/>
      <c r="C4445" s="294"/>
      <c r="D4445" s="294"/>
      <c r="E4445" s="294"/>
      <c r="F4445" s="294"/>
    </row>
    <row r="4446">
      <c r="A4446" s="294" t="s">
        <v>24310</v>
      </c>
      <c r="B4446" s="294"/>
      <c r="C4446" s="294"/>
      <c r="D4446" s="294"/>
      <c r="E4446" s="294"/>
      <c r="F4446" s="294"/>
    </row>
    <row r="4447">
      <c r="A4447" s="294" t="s">
        <v>21270</v>
      </c>
      <c r="B4447" s="294"/>
      <c r="C4447" s="294"/>
      <c r="D4447" s="294"/>
      <c r="E4447" s="294"/>
      <c r="F4447" s="294"/>
    </row>
    <row r="4448">
      <c r="A4448" s="294" t="s">
        <v>24311</v>
      </c>
      <c r="B4448" s="294"/>
      <c r="C4448" s="294"/>
      <c r="D4448" s="294"/>
      <c r="E4448" s="294"/>
      <c r="F4448" s="294"/>
    </row>
    <row r="4449">
      <c r="A4449" s="294"/>
      <c r="B4449" s="294"/>
      <c r="C4449" s="294"/>
      <c r="D4449" s="294"/>
      <c r="E4449" s="294"/>
      <c r="F4449" s="294"/>
    </row>
    <row r="4450">
      <c r="A4450" s="294"/>
      <c r="B4450" s="294"/>
      <c r="C4450" s="294"/>
      <c r="D4450" s="294"/>
      <c r="E4450" s="294"/>
      <c r="F4450" s="294"/>
    </row>
    <row r="4451">
      <c r="A4451" s="294" t="s">
        <v>22512</v>
      </c>
      <c r="B4451" s="294"/>
      <c r="C4451" s="294"/>
      <c r="D4451" s="294"/>
      <c r="E4451" s="294"/>
      <c r="F4451" s="294"/>
    </row>
    <row r="4452">
      <c r="A4452" s="294" t="s">
        <v>24312</v>
      </c>
      <c r="B4452" s="294"/>
      <c r="C4452" s="294"/>
      <c r="D4452" s="294"/>
      <c r="E4452" s="294"/>
      <c r="F4452" s="294"/>
    </row>
    <row r="4453">
      <c r="A4453" s="294"/>
      <c r="B4453" s="294"/>
      <c r="C4453" s="294"/>
      <c r="D4453" s="294"/>
      <c r="E4453" s="294"/>
      <c r="F4453" s="294"/>
    </row>
    <row r="4454">
      <c r="A4454" s="294" t="s">
        <v>24313</v>
      </c>
      <c r="B4454" s="294"/>
      <c r="C4454" s="294"/>
      <c r="D4454" s="294"/>
      <c r="E4454" s="294"/>
      <c r="F4454" s="294"/>
    </row>
    <row r="4455">
      <c r="A4455" s="294" t="s">
        <v>24314</v>
      </c>
      <c r="B4455" s="294"/>
      <c r="C4455" s="294"/>
      <c r="D4455" s="294"/>
      <c r="E4455" s="294"/>
      <c r="F4455" s="294"/>
    </row>
    <row r="4456">
      <c r="A4456" s="294" t="s">
        <v>24315</v>
      </c>
      <c r="B4456" s="294"/>
      <c r="C4456" s="294"/>
      <c r="D4456" s="294"/>
      <c r="E4456" s="294"/>
      <c r="F4456" s="294"/>
    </row>
    <row r="4457">
      <c r="A4457" s="294" t="s">
        <v>24316</v>
      </c>
      <c r="B4457" s="294"/>
      <c r="C4457" s="294"/>
      <c r="D4457" s="294"/>
      <c r="E4457" s="294"/>
      <c r="F4457" s="294"/>
    </row>
    <row r="4458">
      <c r="A4458" s="294" t="s">
        <v>24317</v>
      </c>
      <c r="B4458" s="294"/>
      <c r="C4458" s="294"/>
      <c r="D4458" s="294"/>
      <c r="E4458" s="294"/>
      <c r="F4458" s="294"/>
    </row>
    <row r="4459">
      <c r="A4459" s="294" t="s">
        <v>24318</v>
      </c>
      <c r="B4459" s="294"/>
      <c r="C4459" s="294"/>
      <c r="D4459" s="294"/>
      <c r="E4459" s="294"/>
      <c r="F4459" s="294"/>
    </row>
    <row r="4460">
      <c r="A4460" s="294" t="s">
        <v>24319</v>
      </c>
      <c r="B4460" s="294"/>
      <c r="C4460" s="294"/>
      <c r="D4460" s="294"/>
      <c r="E4460" s="294"/>
      <c r="F4460" s="294"/>
    </row>
    <row r="4461">
      <c r="A4461" s="294" t="s">
        <v>24320</v>
      </c>
      <c r="B4461" s="294"/>
      <c r="C4461" s="294"/>
      <c r="D4461" s="294"/>
      <c r="E4461" s="294"/>
      <c r="F4461" s="294"/>
    </row>
    <row r="4462">
      <c r="A4462" s="294" t="s">
        <v>24321</v>
      </c>
      <c r="B4462" s="294"/>
      <c r="C4462" s="294"/>
      <c r="D4462" s="294"/>
      <c r="E4462" s="294"/>
      <c r="F4462" s="294"/>
    </row>
    <row r="4463">
      <c r="A4463" s="294" t="s">
        <v>24322</v>
      </c>
      <c r="B4463" s="294"/>
      <c r="C4463" s="294"/>
      <c r="D4463" s="294"/>
      <c r="E4463" s="294"/>
      <c r="F4463" s="294"/>
    </row>
    <row r="4464">
      <c r="A4464" s="294"/>
      <c r="B4464" s="294"/>
      <c r="C4464" s="294"/>
      <c r="D4464" s="294"/>
      <c r="E4464" s="294"/>
      <c r="F4464" s="294"/>
    </row>
    <row r="4465">
      <c r="A4465" s="294" t="s">
        <v>24323</v>
      </c>
      <c r="B4465" s="294"/>
      <c r="C4465" s="294"/>
      <c r="D4465" s="294"/>
      <c r="E4465" s="294"/>
      <c r="F4465" s="294"/>
    </row>
    <row r="4466">
      <c r="A4466" s="294" t="s">
        <v>23704</v>
      </c>
      <c r="B4466" s="294"/>
      <c r="C4466" s="294"/>
      <c r="D4466" s="294"/>
      <c r="E4466" s="294"/>
      <c r="F4466" s="294"/>
    </row>
    <row r="4467">
      <c r="A4467" s="294"/>
      <c r="B4467" s="294"/>
      <c r="C4467" s="294"/>
      <c r="D4467" s="294"/>
      <c r="E4467" s="294"/>
      <c r="F4467" s="294"/>
    </row>
    <row r="4468">
      <c r="A4468" s="294" t="s">
        <v>24324</v>
      </c>
      <c r="B4468" s="294"/>
      <c r="C4468" s="294"/>
      <c r="D4468" s="294"/>
      <c r="E4468" s="294"/>
      <c r="F4468" s="294"/>
    </row>
    <row r="4469">
      <c r="A4469" s="294" t="s">
        <v>24325</v>
      </c>
      <c r="B4469" s="294"/>
      <c r="C4469" s="294"/>
      <c r="D4469" s="294"/>
      <c r="E4469" s="294"/>
      <c r="F4469" s="294"/>
    </row>
    <row r="4470">
      <c r="A4470" s="294" t="s">
        <v>24326</v>
      </c>
      <c r="B4470" s="294"/>
      <c r="C4470" s="294"/>
      <c r="D4470" s="294"/>
      <c r="E4470" s="294"/>
      <c r="F4470" s="294"/>
    </row>
    <row r="4471">
      <c r="A4471" s="294" t="s">
        <v>22791</v>
      </c>
      <c r="B4471" s="294"/>
      <c r="C4471" s="294"/>
      <c r="D4471" s="294"/>
      <c r="E4471" s="294"/>
      <c r="F4471" s="294"/>
    </row>
    <row r="4472">
      <c r="A4472" s="294" t="s">
        <v>24327</v>
      </c>
      <c r="B4472" s="294"/>
      <c r="C4472" s="294"/>
      <c r="D4472" s="294"/>
      <c r="E4472" s="294"/>
      <c r="F4472" s="294"/>
    </row>
    <row r="4473">
      <c r="A4473" s="294"/>
      <c r="B4473" s="294"/>
      <c r="C4473" s="294"/>
      <c r="D4473" s="294"/>
      <c r="E4473" s="294"/>
      <c r="F4473" s="294"/>
    </row>
    <row r="4474">
      <c r="A4474" s="294" t="s">
        <v>21945</v>
      </c>
      <c r="B4474" s="294"/>
      <c r="C4474" s="294"/>
      <c r="D4474" s="294"/>
      <c r="E4474" s="294"/>
      <c r="F4474" s="294"/>
    </row>
    <row r="4475">
      <c r="A4475" s="294" t="s">
        <v>22618</v>
      </c>
      <c r="B4475" s="294"/>
      <c r="C4475" s="294"/>
      <c r="D4475" s="294"/>
      <c r="E4475" s="294"/>
      <c r="F4475" s="294"/>
    </row>
    <row r="4476">
      <c r="A4476" s="294"/>
      <c r="B4476" s="294"/>
      <c r="C4476" s="294"/>
      <c r="D4476" s="294"/>
      <c r="E4476" s="294"/>
      <c r="F4476" s="294"/>
    </row>
    <row r="4477">
      <c r="A4477" s="294" t="s">
        <v>24328</v>
      </c>
      <c r="B4477" s="294"/>
      <c r="C4477" s="294"/>
      <c r="D4477" s="294"/>
      <c r="E4477" s="294"/>
      <c r="F4477" s="294"/>
    </row>
    <row r="4478">
      <c r="A4478" s="294" t="s">
        <v>24329</v>
      </c>
      <c r="B4478" s="294"/>
      <c r="C4478" s="294"/>
      <c r="D4478" s="294"/>
      <c r="E4478" s="294"/>
      <c r="F4478" s="294"/>
    </row>
    <row r="4479">
      <c r="A4479" s="294" t="s">
        <v>24330</v>
      </c>
      <c r="B4479" s="294"/>
      <c r="C4479" s="294"/>
      <c r="D4479" s="294"/>
      <c r="E4479" s="294"/>
      <c r="F4479" s="294"/>
    </row>
    <row r="4480">
      <c r="A4480" s="294" t="s">
        <v>24331</v>
      </c>
      <c r="B4480" s="294"/>
      <c r="C4480" s="294"/>
      <c r="D4480" s="294"/>
      <c r="E4480" s="294"/>
      <c r="F4480" s="294"/>
    </row>
    <row r="4481">
      <c r="A4481" s="294" t="s">
        <v>24332</v>
      </c>
      <c r="B4481" s="294"/>
      <c r="C4481" s="294"/>
      <c r="D4481" s="294"/>
      <c r="E4481" s="294"/>
      <c r="F4481" s="294"/>
    </row>
    <row r="4482">
      <c r="A4482" s="294" t="s">
        <v>24333</v>
      </c>
      <c r="B4482" s="294"/>
      <c r="C4482" s="294"/>
      <c r="D4482" s="294"/>
      <c r="E4482" s="294"/>
      <c r="F4482" s="294"/>
    </row>
    <row r="4483">
      <c r="A4483" s="294" t="s">
        <v>24334</v>
      </c>
      <c r="B4483" s="294"/>
      <c r="C4483" s="294"/>
      <c r="D4483" s="294"/>
      <c r="E4483" s="294"/>
      <c r="F4483" s="294"/>
    </row>
    <row r="4484">
      <c r="A4484" s="294" t="s">
        <v>24320</v>
      </c>
      <c r="B4484" s="294"/>
      <c r="C4484" s="294"/>
      <c r="D4484" s="294"/>
      <c r="E4484" s="294"/>
      <c r="F4484" s="294"/>
    </row>
    <row r="4485">
      <c r="A4485" s="294" t="s">
        <v>24335</v>
      </c>
      <c r="B4485" s="294"/>
      <c r="C4485" s="294"/>
      <c r="D4485" s="294"/>
      <c r="E4485" s="294"/>
      <c r="F4485" s="294"/>
    </row>
    <row r="4486">
      <c r="A4486" s="294"/>
      <c r="B4486" s="294"/>
      <c r="C4486" s="294"/>
      <c r="D4486" s="294"/>
      <c r="E4486" s="294"/>
      <c r="F4486" s="294"/>
    </row>
    <row r="4487">
      <c r="A4487" s="294" t="s">
        <v>21401</v>
      </c>
      <c r="B4487" s="294"/>
      <c r="C4487" s="294"/>
      <c r="D4487" s="294"/>
      <c r="E4487" s="294"/>
      <c r="F4487" s="294"/>
    </row>
    <row r="4488">
      <c r="A4488" s="294"/>
      <c r="B4488" s="294"/>
      <c r="C4488" s="294"/>
      <c r="D4488" s="294"/>
      <c r="E4488" s="294"/>
      <c r="F4488" s="294"/>
    </row>
    <row r="4489">
      <c r="A4489" s="294" t="s">
        <v>24336</v>
      </c>
      <c r="B4489" s="294"/>
      <c r="C4489" s="294"/>
      <c r="D4489" s="294"/>
      <c r="E4489" s="294"/>
      <c r="F4489" s="294"/>
    </row>
    <row r="4490">
      <c r="A4490" s="294" t="s">
        <v>24337</v>
      </c>
      <c r="B4490" s="294"/>
      <c r="C4490" s="294"/>
      <c r="D4490" s="294"/>
      <c r="E4490" s="294"/>
      <c r="F4490" s="294"/>
    </row>
    <row r="4491">
      <c r="A4491" s="294" t="s">
        <v>24338</v>
      </c>
      <c r="B4491" s="294"/>
      <c r="C4491" s="294"/>
      <c r="D4491" s="294"/>
      <c r="E4491" s="294"/>
      <c r="F4491" s="294"/>
    </row>
    <row r="4492">
      <c r="A4492" s="294" t="s">
        <v>24339</v>
      </c>
      <c r="B4492" s="294"/>
      <c r="C4492" s="294"/>
      <c r="D4492" s="294"/>
      <c r="E4492" s="294"/>
      <c r="F4492" s="294"/>
    </row>
    <row r="4493">
      <c r="A4493" s="294" t="s">
        <v>24340</v>
      </c>
      <c r="B4493" s="294"/>
      <c r="C4493" s="294"/>
      <c r="D4493" s="294"/>
      <c r="E4493" s="294"/>
      <c r="F4493" s="294"/>
    </row>
    <row r="4494">
      <c r="A4494" s="294"/>
      <c r="B4494" s="294"/>
      <c r="C4494" s="294"/>
      <c r="D4494" s="294"/>
      <c r="E4494" s="294"/>
      <c r="F4494" s="294"/>
    </row>
    <row r="4495">
      <c r="A4495" s="294"/>
      <c r="B4495" s="294"/>
      <c r="C4495" s="294"/>
      <c r="D4495" s="294"/>
      <c r="E4495" s="294"/>
      <c r="F4495" s="294"/>
    </row>
    <row r="4496">
      <c r="A4496" s="294" t="s">
        <v>22239</v>
      </c>
      <c r="B4496" s="294"/>
      <c r="C4496" s="294"/>
      <c r="D4496" s="294"/>
      <c r="E4496" s="294"/>
      <c r="F4496" s="294"/>
    </row>
    <row r="4497">
      <c r="A4497" s="294"/>
      <c r="B4497" s="294"/>
      <c r="C4497" s="294"/>
      <c r="D4497" s="294"/>
      <c r="E4497" s="294"/>
      <c r="F4497" s="294"/>
    </row>
    <row r="4498">
      <c r="A4498" s="294" t="s">
        <v>24341</v>
      </c>
      <c r="B4498" s="294"/>
      <c r="C4498" s="294"/>
      <c r="D4498" s="294"/>
      <c r="E4498" s="294"/>
      <c r="F4498" s="294"/>
    </row>
    <row r="4499">
      <c r="A4499" s="294" t="s">
        <v>24342</v>
      </c>
      <c r="B4499" s="294"/>
      <c r="C4499" s="294"/>
      <c r="D4499" s="294"/>
      <c r="E4499" s="294"/>
      <c r="F4499" s="294"/>
    </row>
    <row r="4500">
      <c r="A4500" s="294" t="s">
        <v>24343</v>
      </c>
      <c r="B4500" s="294"/>
      <c r="C4500" s="294"/>
      <c r="D4500" s="294"/>
      <c r="E4500" s="294"/>
      <c r="F4500" s="294"/>
    </row>
    <row r="4501">
      <c r="A4501" s="294" t="s">
        <v>24344</v>
      </c>
      <c r="B4501" s="294"/>
      <c r="C4501" s="294"/>
      <c r="D4501" s="294"/>
      <c r="E4501" s="294"/>
      <c r="F4501" s="294"/>
    </row>
    <row r="4502">
      <c r="A4502" s="294" t="s">
        <v>24345</v>
      </c>
      <c r="B4502" s="294"/>
      <c r="C4502" s="294"/>
      <c r="D4502" s="294"/>
      <c r="E4502" s="294"/>
      <c r="F4502" s="294"/>
    </row>
    <row r="4503">
      <c r="A4503" s="294" t="s">
        <v>24346</v>
      </c>
      <c r="B4503" s="294"/>
      <c r="C4503" s="294"/>
      <c r="D4503" s="294"/>
      <c r="E4503" s="294"/>
      <c r="F4503" s="294"/>
    </row>
    <row r="4504">
      <c r="A4504" s="294" t="s">
        <v>24347</v>
      </c>
      <c r="B4504" s="294"/>
      <c r="C4504" s="294"/>
      <c r="D4504" s="294"/>
      <c r="E4504" s="294"/>
      <c r="F4504" s="294"/>
    </row>
    <row r="4505">
      <c r="A4505" s="294" t="s">
        <v>24348</v>
      </c>
      <c r="B4505" s="294"/>
      <c r="C4505" s="294"/>
      <c r="D4505" s="294"/>
      <c r="E4505" s="294"/>
      <c r="F4505" s="294"/>
    </row>
    <row r="4506">
      <c r="A4506" s="294" t="s">
        <v>24349</v>
      </c>
      <c r="B4506" s="294"/>
      <c r="C4506" s="294"/>
      <c r="D4506" s="294"/>
      <c r="E4506" s="294"/>
      <c r="F4506" s="294"/>
    </row>
    <row r="4507">
      <c r="A4507" s="294"/>
      <c r="B4507" s="294"/>
      <c r="C4507" s="294"/>
      <c r="D4507" s="294"/>
      <c r="E4507" s="294"/>
      <c r="F4507" s="294"/>
    </row>
    <row r="4508">
      <c r="A4508" s="294"/>
      <c r="B4508" s="294"/>
      <c r="C4508" s="294"/>
      <c r="D4508" s="294"/>
      <c r="E4508" s="294"/>
      <c r="F4508" s="294"/>
    </row>
    <row r="4509">
      <c r="A4509" s="294" t="s">
        <v>21990</v>
      </c>
      <c r="B4509" s="294"/>
      <c r="C4509" s="294"/>
      <c r="D4509" s="294"/>
      <c r="E4509" s="294"/>
      <c r="F4509" s="294"/>
    </row>
    <row r="4510">
      <c r="A4510" s="294"/>
      <c r="B4510" s="294"/>
      <c r="C4510" s="294"/>
      <c r="D4510" s="294"/>
      <c r="E4510" s="294"/>
      <c r="F4510" s="294"/>
    </row>
    <row r="4511">
      <c r="A4511" s="294" t="s">
        <v>24350</v>
      </c>
      <c r="B4511" s="294"/>
      <c r="C4511" s="294"/>
      <c r="D4511" s="294"/>
      <c r="E4511" s="294"/>
      <c r="F4511" s="294"/>
    </row>
    <row r="4512">
      <c r="A4512" s="294" t="s">
        <v>24351</v>
      </c>
      <c r="B4512" s="294"/>
      <c r="C4512" s="294"/>
      <c r="D4512" s="294"/>
      <c r="E4512" s="294"/>
      <c r="F4512" s="294"/>
    </row>
    <row r="4513">
      <c r="A4513" s="294" t="s">
        <v>24352</v>
      </c>
      <c r="B4513" s="294"/>
      <c r="C4513" s="294"/>
      <c r="D4513" s="294"/>
      <c r="E4513" s="294"/>
      <c r="F4513" s="294"/>
    </row>
    <row r="4514">
      <c r="A4514" s="294" t="s">
        <v>24353</v>
      </c>
      <c r="B4514" s="294"/>
      <c r="C4514" s="294"/>
      <c r="D4514" s="294"/>
      <c r="E4514" s="294"/>
      <c r="F4514" s="294"/>
    </row>
    <row r="4515">
      <c r="A4515" s="294" t="s">
        <v>24354</v>
      </c>
      <c r="B4515" s="294"/>
      <c r="C4515" s="294"/>
      <c r="D4515" s="294"/>
      <c r="E4515" s="294"/>
      <c r="F4515" s="294"/>
    </row>
    <row r="4516">
      <c r="A4516" s="294" t="s">
        <v>24355</v>
      </c>
      <c r="B4516" s="294"/>
      <c r="C4516" s="294"/>
      <c r="D4516" s="294"/>
      <c r="E4516" s="294"/>
      <c r="F4516" s="294"/>
    </row>
    <row r="4517">
      <c r="A4517" s="294"/>
      <c r="B4517" s="294"/>
      <c r="C4517" s="294"/>
      <c r="D4517" s="294"/>
      <c r="E4517" s="294"/>
      <c r="F4517" s="294"/>
    </row>
    <row r="4518">
      <c r="A4518" s="294" t="s">
        <v>21312</v>
      </c>
      <c r="B4518" s="294"/>
      <c r="C4518" s="294"/>
      <c r="D4518" s="294"/>
      <c r="E4518" s="294"/>
      <c r="F4518" s="294"/>
    </row>
    <row r="4519">
      <c r="A4519" s="294" t="s">
        <v>24356</v>
      </c>
      <c r="B4519" s="294"/>
      <c r="C4519" s="294"/>
      <c r="D4519" s="294"/>
      <c r="E4519" s="294"/>
      <c r="F4519" s="294"/>
    </row>
    <row r="4520">
      <c r="A4520" s="294" t="s">
        <v>21314</v>
      </c>
      <c r="B4520" s="294"/>
      <c r="C4520" s="294"/>
      <c r="D4520" s="294"/>
      <c r="E4520" s="294"/>
      <c r="F4520" s="294"/>
    </row>
    <row r="4521">
      <c r="A4521" s="294" t="s">
        <v>24311</v>
      </c>
      <c r="B4521" s="294"/>
      <c r="C4521" s="294"/>
      <c r="D4521" s="294"/>
      <c r="E4521" s="294"/>
      <c r="F4521" s="294"/>
    </row>
    <row r="4522">
      <c r="A4522" s="294"/>
      <c r="B4522" s="294"/>
      <c r="C4522" s="294"/>
      <c r="D4522" s="294"/>
      <c r="E4522" s="294"/>
      <c r="F4522" s="294"/>
    </row>
    <row r="4523">
      <c r="A4523" s="294"/>
      <c r="B4523" s="294"/>
      <c r="C4523" s="294"/>
      <c r="D4523" s="294"/>
      <c r="E4523" s="294"/>
      <c r="F4523" s="294"/>
    </row>
    <row r="4524">
      <c r="A4524" s="294"/>
      <c r="B4524" s="294"/>
      <c r="C4524" s="294"/>
      <c r="D4524" s="294"/>
      <c r="E4524" s="294"/>
      <c r="F4524" s="294"/>
    </row>
    <row r="4525">
      <c r="A4525" s="294" t="s">
        <v>21429</v>
      </c>
      <c r="B4525" s="294"/>
      <c r="C4525" s="294"/>
      <c r="D4525" s="294"/>
      <c r="E4525" s="294"/>
      <c r="F4525" s="294"/>
    </row>
    <row r="4526">
      <c r="A4526" s="294" t="s">
        <v>23852</v>
      </c>
      <c r="B4526" s="294"/>
      <c r="C4526" s="294"/>
      <c r="D4526" s="294"/>
      <c r="E4526" s="294"/>
      <c r="F4526" s="294"/>
    </row>
    <row r="4527">
      <c r="A4527" s="294"/>
      <c r="B4527" s="294"/>
      <c r="C4527" s="294"/>
      <c r="D4527" s="294"/>
      <c r="E4527" s="294"/>
      <c r="F4527" s="294"/>
    </row>
    <row r="4528">
      <c r="A4528" s="294"/>
      <c r="B4528" s="294"/>
      <c r="C4528" s="294"/>
      <c r="D4528" s="294"/>
      <c r="E4528" s="294"/>
      <c r="F4528" s="294"/>
    </row>
    <row r="4529">
      <c r="A4529" s="294" t="s">
        <v>24357</v>
      </c>
      <c r="B4529" s="294"/>
      <c r="C4529" s="294"/>
      <c r="D4529" s="294"/>
      <c r="E4529" s="294"/>
      <c r="F4529" s="294"/>
    </row>
    <row r="4530">
      <c r="A4530" s="294" t="s">
        <v>24358</v>
      </c>
      <c r="B4530" s="294"/>
      <c r="C4530" s="294"/>
      <c r="D4530" s="294"/>
      <c r="E4530" s="294"/>
      <c r="F4530" s="294"/>
    </row>
    <row r="4531">
      <c r="A4531" s="294" t="s">
        <v>24359</v>
      </c>
      <c r="B4531" s="294"/>
      <c r="C4531" s="294"/>
      <c r="D4531" s="294"/>
      <c r="E4531" s="294"/>
      <c r="F4531" s="294"/>
    </row>
    <row r="4532">
      <c r="A4532" s="294" t="s">
        <v>24360</v>
      </c>
      <c r="B4532" s="294"/>
      <c r="C4532" s="294"/>
      <c r="D4532" s="294"/>
      <c r="E4532" s="294"/>
      <c r="F4532" s="294"/>
    </row>
    <row r="4533">
      <c r="A4533" s="294" t="s">
        <v>24361</v>
      </c>
      <c r="B4533" s="294" t="s">
        <v>24362</v>
      </c>
      <c r="C4533" s="294"/>
      <c r="D4533" s="294"/>
      <c r="E4533" s="294"/>
      <c r="F4533" s="294"/>
    </row>
    <row r="4534">
      <c r="A4534" s="294" t="s">
        <v>24363</v>
      </c>
      <c r="B4534" s="294" t="s">
        <v>24364</v>
      </c>
      <c r="C4534" s="294"/>
      <c r="D4534" s="294"/>
      <c r="E4534" s="294"/>
      <c r="F4534" s="294"/>
    </row>
    <row r="4535">
      <c r="A4535" s="294" t="s">
        <v>24365</v>
      </c>
      <c r="B4535" s="294" t="s">
        <v>24366</v>
      </c>
      <c r="C4535" s="294"/>
      <c r="D4535" s="294"/>
      <c r="E4535" s="294"/>
      <c r="F4535" s="294"/>
    </row>
    <row r="4536">
      <c r="A4536" s="294" t="s">
        <v>24367</v>
      </c>
      <c r="B4536" s="294" t="s">
        <v>24368</v>
      </c>
      <c r="C4536" s="294"/>
      <c r="D4536" s="294"/>
      <c r="E4536" s="294"/>
      <c r="F4536" s="294"/>
    </row>
    <row r="4537">
      <c r="A4537" s="294" t="s">
        <v>24369</v>
      </c>
      <c r="B4537" s="294" t="s">
        <v>24370</v>
      </c>
      <c r="C4537" s="294"/>
      <c r="D4537" s="294"/>
      <c r="E4537" s="294"/>
      <c r="F4537" s="294"/>
    </row>
    <row r="4538">
      <c r="A4538" s="294" t="s">
        <v>24371</v>
      </c>
      <c r="B4538" s="294"/>
      <c r="C4538" s="294"/>
      <c r="D4538" s="294"/>
      <c r="E4538" s="294"/>
      <c r="F4538" s="294"/>
    </row>
    <row r="4539">
      <c r="A4539" s="294" t="s">
        <v>24372</v>
      </c>
      <c r="B4539" s="294"/>
      <c r="C4539" s="294"/>
      <c r="D4539" s="294"/>
      <c r="E4539" s="294"/>
      <c r="F4539" s="294"/>
    </row>
    <row r="4540">
      <c r="A4540" s="294"/>
      <c r="B4540" s="294"/>
      <c r="C4540" s="294"/>
      <c r="D4540" s="294"/>
      <c r="E4540" s="294"/>
      <c r="F4540" s="294"/>
    </row>
    <row r="4541">
      <c r="A4541" s="294"/>
      <c r="B4541" s="294"/>
      <c r="C4541" s="294"/>
      <c r="D4541" s="294"/>
      <c r="E4541" s="294"/>
      <c r="F4541" s="294"/>
    </row>
    <row r="4542">
      <c r="A4542" s="294" t="s">
        <v>24373</v>
      </c>
      <c r="B4542" s="294"/>
      <c r="C4542" s="294"/>
      <c r="D4542" s="294"/>
      <c r="E4542" s="294"/>
      <c r="F4542" s="294"/>
    </row>
    <row r="4543">
      <c r="A4543" s="294" t="s">
        <v>20470</v>
      </c>
      <c r="B4543" s="294"/>
      <c r="C4543" s="294"/>
      <c r="D4543" s="294"/>
      <c r="E4543" s="294"/>
      <c r="F4543" s="294"/>
    </row>
    <row r="4544">
      <c r="A4544" s="294"/>
      <c r="B4544" s="294"/>
      <c r="C4544" s="294"/>
      <c r="D4544" s="294"/>
      <c r="E4544" s="294"/>
      <c r="F4544" s="294"/>
    </row>
    <row r="4545">
      <c r="A4545" s="294" t="s">
        <v>24374</v>
      </c>
      <c r="B4545" s="294"/>
      <c r="C4545" s="294"/>
      <c r="D4545" s="294"/>
      <c r="E4545" s="294"/>
      <c r="F4545" s="294"/>
    </row>
    <row r="4546">
      <c r="A4546" s="294" t="s">
        <v>24375</v>
      </c>
      <c r="B4546" s="294"/>
      <c r="C4546" s="294"/>
      <c r="D4546" s="294"/>
      <c r="E4546" s="294"/>
      <c r="F4546" s="294"/>
    </row>
    <row r="4547">
      <c r="A4547" s="294" t="s">
        <v>24376</v>
      </c>
      <c r="B4547" s="294"/>
      <c r="C4547" s="294"/>
      <c r="D4547" s="294"/>
      <c r="E4547" s="294"/>
      <c r="F4547" s="294"/>
    </row>
    <row r="4548">
      <c r="A4548" s="294" t="s">
        <v>24377</v>
      </c>
      <c r="B4548" s="294"/>
      <c r="C4548" s="294"/>
      <c r="D4548" s="294"/>
      <c r="E4548" s="294"/>
      <c r="F4548" s="294"/>
    </row>
    <row r="4549">
      <c r="A4549" s="294"/>
      <c r="B4549" s="294"/>
      <c r="C4549" s="294"/>
      <c r="D4549" s="294"/>
      <c r="E4549" s="294"/>
      <c r="F4549" s="294"/>
    </row>
    <row r="4550">
      <c r="A4550" s="294"/>
      <c r="B4550" s="294"/>
      <c r="C4550" s="294"/>
      <c r="D4550" s="294"/>
      <c r="E4550" s="294"/>
      <c r="F4550" s="294"/>
    </row>
    <row r="4551">
      <c r="A4551" s="294" t="s">
        <v>24378</v>
      </c>
      <c r="B4551" s="294"/>
      <c r="C4551" s="294"/>
      <c r="D4551" s="294"/>
      <c r="E4551" s="294"/>
      <c r="F4551" s="294"/>
    </row>
    <row r="4552">
      <c r="A4552" s="294"/>
      <c r="B4552" s="294"/>
      <c r="C4552" s="294"/>
      <c r="D4552" s="294"/>
      <c r="E4552" s="294"/>
      <c r="F4552" s="294"/>
    </row>
    <row r="4553">
      <c r="A4553" s="294" t="s">
        <v>24379</v>
      </c>
      <c r="B4553" s="294"/>
      <c r="C4553" s="294"/>
      <c r="D4553" s="294"/>
      <c r="E4553" s="294"/>
      <c r="F4553" s="294"/>
    </row>
    <row r="4554">
      <c r="A4554" s="294" t="s">
        <v>24380</v>
      </c>
      <c r="B4554" s="294"/>
      <c r="C4554" s="294"/>
      <c r="D4554" s="294"/>
      <c r="E4554" s="294"/>
      <c r="F4554" s="294"/>
    </row>
    <row r="4555">
      <c r="A4555" s="294" t="s">
        <v>24381</v>
      </c>
      <c r="B4555" s="294"/>
      <c r="C4555" s="294"/>
      <c r="D4555" s="294"/>
      <c r="E4555" s="294"/>
      <c r="F4555" s="294"/>
    </row>
    <row r="4556">
      <c r="A4556" s="294" t="s">
        <v>24382</v>
      </c>
      <c r="B4556" s="294"/>
      <c r="C4556" s="294"/>
      <c r="D4556" s="294"/>
      <c r="E4556" s="294"/>
      <c r="F4556" s="294"/>
    </row>
    <row r="4557">
      <c r="A4557" s="294" t="s">
        <v>24383</v>
      </c>
      <c r="B4557" s="294"/>
      <c r="C4557" s="294"/>
      <c r="D4557" s="294"/>
      <c r="E4557" s="294"/>
      <c r="F4557" s="294"/>
    </row>
    <row r="4558">
      <c r="A4558" s="294"/>
      <c r="B4558" s="294"/>
      <c r="C4558" s="294"/>
      <c r="D4558" s="294"/>
      <c r="E4558" s="294"/>
      <c r="F4558" s="294"/>
    </row>
    <row r="4559">
      <c r="A4559" s="294"/>
      <c r="B4559" s="294"/>
      <c r="C4559" s="294"/>
      <c r="D4559" s="294"/>
      <c r="E4559" s="294"/>
      <c r="F4559" s="294"/>
    </row>
    <row r="4560">
      <c r="A4560" s="294" t="s">
        <v>24384</v>
      </c>
      <c r="B4560" s="294"/>
      <c r="C4560" s="294"/>
      <c r="D4560" s="294"/>
      <c r="E4560" s="294"/>
      <c r="F4560" s="294"/>
    </row>
    <row r="4561">
      <c r="A4561" s="294" t="s">
        <v>23202</v>
      </c>
      <c r="B4561" s="294"/>
      <c r="C4561" s="294"/>
      <c r="D4561" s="294"/>
      <c r="E4561" s="294"/>
      <c r="F4561" s="294"/>
    </row>
    <row r="4562">
      <c r="A4562" s="294"/>
      <c r="B4562" s="294"/>
      <c r="C4562" s="294"/>
      <c r="D4562" s="294"/>
      <c r="E4562" s="294"/>
      <c r="F4562" s="294"/>
    </row>
    <row r="4563">
      <c r="A4563" s="294" t="s">
        <v>24385</v>
      </c>
      <c r="B4563" s="294"/>
      <c r="C4563" s="294"/>
      <c r="D4563" s="294"/>
      <c r="E4563" s="294"/>
      <c r="F4563" s="294"/>
    </row>
    <row r="4564">
      <c r="A4564" s="294" t="s">
        <v>24386</v>
      </c>
      <c r="B4564" s="294"/>
      <c r="C4564" s="294"/>
      <c r="D4564" s="294"/>
      <c r="E4564" s="294"/>
      <c r="F4564" s="294"/>
    </row>
    <row r="4565">
      <c r="A4565" s="294" t="s">
        <v>24387</v>
      </c>
      <c r="B4565" s="294"/>
      <c r="C4565" s="294"/>
      <c r="D4565" s="294"/>
      <c r="E4565" s="294"/>
      <c r="F4565" s="294"/>
    </row>
    <row r="4566">
      <c r="A4566" s="294" t="s">
        <v>24388</v>
      </c>
      <c r="B4566" s="294"/>
      <c r="C4566" s="294"/>
      <c r="D4566" s="294"/>
      <c r="E4566" s="294"/>
      <c r="F4566" s="294"/>
    </row>
    <row r="4567">
      <c r="A4567" s="294"/>
      <c r="B4567" s="294"/>
      <c r="C4567" s="294"/>
      <c r="D4567" s="294"/>
      <c r="E4567" s="294"/>
      <c r="F4567" s="294"/>
    </row>
    <row r="4568">
      <c r="A4568" s="294" t="s">
        <v>22025</v>
      </c>
      <c r="B4568" s="294"/>
      <c r="C4568" s="294"/>
      <c r="D4568" s="294"/>
      <c r="E4568" s="294"/>
      <c r="F4568" s="294"/>
    </row>
    <row r="4569">
      <c r="A4569" s="294"/>
      <c r="B4569" s="294"/>
      <c r="C4569" s="294"/>
      <c r="D4569" s="294"/>
      <c r="E4569" s="294"/>
      <c r="F4569" s="294"/>
    </row>
    <row r="4570">
      <c r="A4570" s="294" t="s">
        <v>24389</v>
      </c>
      <c r="B4570" s="294"/>
      <c r="C4570" s="294"/>
      <c r="D4570" s="294"/>
      <c r="E4570" s="294"/>
      <c r="F4570" s="294"/>
    </row>
    <row r="4571">
      <c r="A4571" s="294" t="s">
        <v>24390</v>
      </c>
      <c r="B4571" s="294"/>
      <c r="C4571" s="294"/>
      <c r="D4571" s="294"/>
      <c r="E4571" s="294"/>
      <c r="F4571" s="294"/>
    </row>
    <row r="4572">
      <c r="A4572" s="294" t="s">
        <v>24391</v>
      </c>
      <c r="B4572" s="294"/>
      <c r="C4572" s="294"/>
      <c r="D4572" s="294"/>
      <c r="E4572" s="294"/>
      <c r="F4572" s="294"/>
    </row>
    <row r="4573">
      <c r="A4573" s="294" t="s">
        <v>24392</v>
      </c>
      <c r="B4573" s="294"/>
      <c r="C4573" s="294"/>
      <c r="D4573" s="294"/>
      <c r="E4573" s="294"/>
      <c r="F4573" s="294"/>
    </row>
    <row r="4574">
      <c r="A4574" s="294" t="s">
        <v>24393</v>
      </c>
      <c r="B4574" s="294"/>
      <c r="C4574" s="294"/>
      <c r="D4574" s="294"/>
      <c r="E4574" s="294"/>
      <c r="F4574" s="294"/>
    </row>
    <row r="4575">
      <c r="A4575" s="294" t="s">
        <v>24394</v>
      </c>
      <c r="B4575" s="294"/>
      <c r="C4575" s="294"/>
      <c r="D4575" s="294"/>
      <c r="E4575" s="294"/>
      <c r="F4575" s="294"/>
    </row>
    <row r="4576">
      <c r="A4576" s="294" t="s">
        <v>24395</v>
      </c>
      <c r="B4576" s="294"/>
      <c r="C4576" s="294"/>
      <c r="D4576" s="294"/>
      <c r="E4576" s="294"/>
      <c r="F4576" s="294"/>
    </row>
    <row r="4577">
      <c r="A4577" s="294" t="s">
        <v>24396</v>
      </c>
      <c r="B4577" s="294"/>
      <c r="C4577" s="294"/>
      <c r="D4577" s="294"/>
      <c r="E4577" s="294"/>
      <c r="F4577" s="294"/>
    </row>
    <row r="4578">
      <c r="A4578" s="294"/>
      <c r="B4578" s="294"/>
      <c r="C4578" s="294"/>
      <c r="D4578" s="294"/>
      <c r="E4578" s="294"/>
      <c r="F4578" s="294"/>
    </row>
    <row r="4579">
      <c r="A4579" s="294" t="s">
        <v>24397</v>
      </c>
      <c r="B4579" s="294"/>
      <c r="C4579" s="294"/>
      <c r="D4579" s="294"/>
      <c r="E4579" s="294"/>
      <c r="F4579" s="294"/>
    </row>
    <row r="4580">
      <c r="A4580" s="294" t="s">
        <v>24398</v>
      </c>
      <c r="B4580" s="294"/>
      <c r="C4580" s="294"/>
      <c r="D4580" s="294"/>
      <c r="E4580" s="294"/>
      <c r="F4580" s="294"/>
    </row>
    <row r="4581">
      <c r="A4581" s="294"/>
      <c r="B4581" s="294"/>
      <c r="C4581" s="294"/>
      <c r="D4581" s="294"/>
      <c r="E4581" s="294"/>
      <c r="F4581" s="294"/>
    </row>
    <row r="4582">
      <c r="A4582" s="294" t="s">
        <v>24399</v>
      </c>
      <c r="B4582" s="294"/>
      <c r="C4582" s="294"/>
      <c r="D4582" s="294"/>
      <c r="E4582" s="294"/>
      <c r="F4582" s="294"/>
    </row>
    <row r="4583">
      <c r="A4583" s="294" t="s">
        <v>24400</v>
      </c>
      <c r="B4583" s="294"/>
      <c r="C4583" s="294"/>
      <c r="D4583" s="294"/>
      <c r="E4583" s="294"/>
      <c r="F4583" s="294"/>
    </row>
    <row r="4584">
      <c r="A4584" s="294" t="s">
        <v>24401</v>
      </c>
      <c r="B4584" s="294"/>
      <c r="C4584" s="294"/>
      <c r="D4584" s="294"/>
      <c r="E4584" s="294"/>
      <c r="F4584" s="294"/>
    </row>
    <row r="4585">
      <c r="A4585" s="294" t="s">
        <v>24402</v>
      </c>
      <c r="B4585" s="294"/>
      <c r="C4585" s="294"/>
      <c r="D4585" s="294"/>
      <c r="E4585" s="294"/>
      <c r="F4585" s="294"/>
    </row>
    <row r="4586">
      <c r="A4586" s="294" t="s">
        <v>24403</v>
      </c>
      <c r="B4586" s="294"/>
      <c r="C4586" s="294"/>
      <c r="D4586" s="294"/>
      <c r="E4586" s="294"/>
      <c r="F4586" s="294"/>
    </row>
    <row r="4587">
      <c r="A4587" s="294" t="s">
        <v>24404</v>
      </c>
      <c r="B4587" s="294"/>
      <c r="C4587" s="294"/>
      <c r="D4587" s="294"/>
      <c r="E4587" s="294"/>
      <c r="F4587" s="294"/>
    </row>
    <row r="4588">
      <c r="A4588" s="294" t="s">
        <v>24405</v>
      </c>
      <c r="B4588" s="294"/>
      <c r="C4588" s="294"/>
      <c r="D4588" s="294"/>
      <c r="E4588" s="294"/>
      <c r="F4588" s="294"/>
    </row>
    <row r="4589">
      <c r="A4589" s="294" t="s">
        <v>24406</v>
      </c>
      <c r="B4589" s="294"/>
      <c r="C4589" s="294"/>
      <c r="D4589" s="294"/>
      <c r="E4589" s="294"/>
      <c r="F4589" s="294"/>
    </row>
    <row r="4590">
      <c r="A4590" s="294" t="s">
        <v>24407</v>
      </c>
      <c r="B4590" s="294"/>
      <c r="C4590" s="294"/>
      <c r="D4590" s="294"/>
      <c r="E4590" s="294"/>
      <c r="F4590" s="294"/>
    </row>
    <row r="4591">
      <c r="A4591" s="294" t="s">
        <v>24408</v>
      </c>
      <c r="B4591" s="294"/>
      <c r="C4591" s="294"/>
      <c r="D4591" s="294"/>
      <c r="E4591" s="294"/>
      <c r="F4591" s="294"/>
    </row>
    <row r="4592">
      <c r="A4592" s="294" t="s">
        <v>24409</v>
      </c>
      <c r="B4592" s="294"/>
      <c r="C4592" s="294"/>
      <c r="D4592" s="294"/>
      <c r="E4592" s="294"/>
      <c r="F4592" s="294"/>
    </row>
    <row r="4593">
      <c r="A4593" s="294" t="s">
        <v>24410</v>
      </c>
      <c r="B4593" s="294"/>
      <c r="C4593" s="294"/>
      <c r="D4593" s="294"/>
      <c r="E4593" s="294"/>
      <c r="F4593" s="294"/>
    </row>
    <row r="4594">
      <c r="A4594" s="294"/>
      <c r="B4594" s="294"/>
      <c r="C4594" s="294"/>
      <c r="D4594" s="294"/>
      <c r="E4594" s="294"/>
      <c r="F4594" s="294"/>
    </row>
    <row r="4595">
      <c r="A4595" s="294" t="s">
        <v>21312</v>
      </c>
      <c r="B4595" s="294"/>
      <c r="C4595" s="294"/>
      <c r="D4595" s="294"/>
      <c r="E4595" s="294"/>
      <c r="F4595" s="294"/>
    </row>
    <row r="4596">
      <c r="A4596" s="294" t="s">
        <v>24411</v>
      </c>
      <c r="B4596" s="294"/>
      <c r="C4596" s="294"/>
      <c r="D4596" s="294"/>
      <c r="E4596" s="294"/>
      <c r="F4596" s="294"/>
    </row>
    <row r="4597">
      <c r="A4597" s="294" t="s">
        <v>21618</v>
      </c>
      <c r="B4597" s="294"/>
      <c r="C4597" s="294"/>
      <c r="D4597" s="294"/>
      <c r="E4597" s="294"/>
      <c r="F4597" s="294"/>
    </row>
    <row r="4598">
      <c r="A4598" s="294" t="s">
        <v>24412</v>
      </c>
      <c r="B4598" s="294"/>
      <c r="C4598" s="294"/>
      <c r="D4598" s="294"/>
      <c r="E4598" s="294"/>
      <c r="F4598" s="294"/>
    </row>
    <row r="4599">
      <c r="A4599" s="294"/>
      <c r="B4599" s="294"/>
      <c r="C4599" s="294"/>
      <c r="D4599" s="294"/>
      <c r="E4599" s="294"/>
      <c r="F4599" s="294"/>
    </row>
    <row r="4600">
      <c r="A4600" s="294" t="s">
        <v>24413</v>
      </c>
      <c r="B4600" s="294"/>
      <c r="C4600" s="294"/>
      <c r="D4600" s="294"/>
      <c r="E4600" s="294"/>
      <c r="F4600" s="294"/>
    </row>
    <row r="4601">
      <c r="A4601" s="294" t="s">
        <v>24414</v>
      </c>
      <c r="B4601" s="294"/>
      <c r="C4601" s="294"/>
      <c r="D4601" s="294"/>
      <c r="E4601" s="294"/>
      <c r="F4601" s="294"/>
    </row>
    <row r="4602">
      <c r="A4602" s="294" t="s">
        <v>24415</v>
      </c>
      <c r="B4602" s="294"/>
      <c r="C4602" s="294"/>
      <c r="D4602" s="294"/>
      <c r="E4602" s="294"/>
      <c r="F4602" s="294"/>
    </row>
    <row r="4603">
      <c r="A4603" s="294"/>
      <c r="B4603" s="294"/>
      <c r="C4603" s="294"/>
      <c r="D4603" s="294"/>
      <c r="E4603" s="294"/>
      <c r="F4603" s="294"/>
    </row>
    <row r="4604">
      <c r="A4604" s="294" t="s">
        <v>24416</v>
      </c>
      <c r="B4604" s="294"/>
      <c r="C4604" s="294"/>
      <c r="D4604" s="294"/>
      <c r="E4604" s="294"/>
      <c r="F4604" s="294"/>
    </row>
    <row r="4605">
      <c r="A4605" s="294" t="s">
        <v>24417</v>
      </c>
      <c r="B4605" s="294"/>
      <c r="C4605" s="294"/>
      <c r="D4605" s="294"/>
      <c r="E4605" s="294"/>
      <c r="F4605" s="294"/>
    </row>
    <row r="4606">
      <c r="A4606" s="294" t="s">
        <v>24418</v>
      </c>
      <c r="B4606" s="294"/>
      <c r="C4606" s="294"/>
      <c r="D4606" s="294"/>
      <c r="E4606" s="294"/>
      <c r="F4606" s="294"/>
    </row>
    <row r="4607">
      <c r="A4607" s="294" t="s">
        <v>24419</v>
      </c>
      <c r="B4607" s="294"/>
      <c r="C4607" s="294"/>
      <c r="D4607" s="294"/>
      <c r="E4607" s="294"/>
      <c r="F4607" s="294"/>
    </row>
    <row r="4608">
      <c r="A4608" s="294" t="s">
        <v>24420</v>
      </c>
      <c r="B4608" s="294"/>
      <c r="C4608" s="294"/>
      <c r="D4608" s="294"/>
      <c r="E4608" s="294"/>
      <c r="F4608" s="294"/>
    </row>
    <row r="4609">
      <c r="A4609" s="294" t="s">
        <v>24421</v>
      </c>
      <c r="B4609" s="294"/>
      <c r="C4609" s="294"/>
      <c r="D4609" s="294"/>
      <c r="E4609" s="294"/>
      <c r="F4609" s="294"/>
    </row>
    <row r="4610">
      <c r="A4610" s="294" t="s">
        <v>24422</v>
      </c>
      <c r="B4610" s="294"/>
      <c r="C4610" s="294"/>
      <c r="D4610" s="294"/>
      <c r="E4610" s="294"/>
      <c r="F4610" s="294"/>
    </row>
    <row r="4611">
      <c r="A4611" s="294" t="s">
        <v>24423</v>
      </c>
      <c r="B4611" s="294"/>
      <c r="C4611" s="294"/>
      <c r="D4611" s="294"/>
      <c r="E4611" s="294"/>
      <c r="F4611" s="294"/>
    </row>
    <row r="4612">
      <c r="A4612" s="294"/>
      <c r="B4612" s="294"/>
      <c r="C4612" s="294"/>
      <c r="D4612" s="294"/>
      <c r="E4612" s="294"/>
      <c r="F4612" s="294"/>
    </row>
    <row r="4613">
      <c r="A4613" s="294"/>
      <c r="B4613" s="294"/>
      <c r="C4613" s="294"/>
      <c r="D4613" s="294"/>
      <c r="E4613" s="294"/>
      <c r="F4613" s="294"/>
    </row>
    <row r="4614">
      <c r="A4614" s="294"/>
      <c r="B4614" s="294"/>
      <c r="C4614" s="294"/>
      <c r="D4614" s="294"/>
      <c r="E4614" s="294"/>
      <c r="F4614" s="294"/>
    </row>
    <row r="4615">
      <c r="A4615" s="294" t="s">
        <v>23703</v>
      </c>
      <c r="B4615" s="294"/>
      <c r="C4615" s="294"/>
      <c r="D4615" s="294"/>
      <c r="E4615" s="294"/>
      <c r="F4615" s="294"/>
    </row>
    <row r="4616">
      <c r="A4616" s="294" t="s">
        <v>24424</v>
      </c>
      <c r="B4616" s="294"/>
      <c r="C4616" s="294"/>
      <c r="D4616" s="294"/>
      <c r="E4616" s="294"/>
      <c r="F4616" s="294"/>
    </row>
    <row r="4617">
      <c r="A4617" s="294" t="s">
        <v>24425</v>
      </c>
      <c r="B4617" s="294"/>
      <c r="C4617" s="294"/>
      <c r="D4617" s="294"/>
      <c r="E4617" s="294"/>
      <c r="F4617" s="294"/>
    </row>
    <row r="4618">
      <c r="A4618" s="294"/>
      <c r="B4618" s="294"/>
      <c r="C4618" s="294"/>
      <c r="D4618" s="294"/>
      <c r="E4618" s="294"/>
      <c r="F4618" s="294"/>
    </row>
    <row r="4619">
      <c r="A4619" s="294" t="s">
        <v>24426</v>
      </c>
      <c r="B4619" s="294"/>
      <c r="C4619" s="294"/>
      <c r="D4619" s="294"/>
      <c r="E4619" s="294"/>
      <c r="F4619" s="294"/>
    </row>
    <row r="4620">
      <c r="A4620" s="294" t="s">
        <v>24427</v>
      </c>
      <c r="B4620" s="294"/>
      <c r="C4620" s="294"/>
      <c r="D4620" s="294"/>
      <c r="E4620" s="294"/>
      <c r="F4620" s="294"/>
    </row>
    <row r="4621">
      <c r="A4621" s="294" t="s">
        <v>24428</v>
      </c>
      <c r="B4621" s="294"/>
      <c r="C4621" s="294"/>
      <c r="D4621" s="294"/>
      <c r="E4621" s="294"/>
      <c r="F4621" s="294"/>
    </row>
    <row r="4622">
      <c r="A4622" s="294" t="s">
        <v>24429</v>
      </c>
      <c r="B4622" s="294"/>
      <c r="C4622" s="294"/>
      <c r="D4622" s="294"/>
      <c r="E4622" s="294"/>
      <c r="F4622" s="294"/>
    </row>
    <row r="4623">
      <c r="A4623" s="294" t="s">
        <v>24430</v>
      </c>
      <c r="B4623" s="294"/>
      <c r="C4623" s="294"/>
      <c r="D4623" s="294"/>
      <c r="E4623" s="294"/>
      <c r="F4623" s="294"/>
    </row>
    <row r="4624">
      <c r="A4624" s="294"/>
      <c r="B4624" s="294"/>
      <c r="C4624" s="294"/>
      <c r="D4624" s="294"/>
      <c r="E4624" s="294"/>
      <c r="F4624" s="294"/>
    </row>
    <row r="4625">
      <c r="A4625" s="294" t="s">
        <v>23812</v>
      </c>
      <c r="B4625" s="294"/>
      <c r="C4625" s="294"/>
      <c r="D4625" s="294"/>
      <c r="E4625" s="294"/>
      <c r="F4625" s="294"/>
    </row>
    <row r="4626">
      <c r="A4626" s="294" t="s">
        <v>24431</v>
      </c>
      <c r="B4626" s="294"/>
      <c r="C4626" s="294"/>
      <c r="D4626" s="294"/>
      <c r="E4626" s="294"/>
      <c r="F4626" s="294"/>
    </row>
    <row r="4627">
      <c r="A4627" s="294" t="s">
        <v>21949</v>
      </c>
      <c r="B4627" s="294"/>
      <c r="C4627" s="294"/>
      <c r="D4627" s="294"/>
      <c r="E4627" s="294"/>
      <c r="F4627" s="294"/>
    </row>
    <row r="4628">
      <c r="A4628" s="294"/>
      <c r="B4628" s="294"/>
      <c r="C4628" s="294"/>
      <c r="D4628" s="294"/>
      <c r="E4628" s="294"/>
      <c r="F4628" s="294"/>
    </row>
    <row r="4629">
      <c r="A4629" s="294" t="s">
        <v>24432</v>
      </c>
      <c r="B4629" s="294"/>
      <c r="C4629" s="294"/>
      <c r="D4629" s="294"/>
      <c r="E4629" s="294"/>
      <c r="F4629" s="294"/>
    </row>
    <row r="4630">
      <c r="A4630" s="294" t="s">
        <v>24433</v>
      </c>
      <c r="B4630" s="294"/>
      <c r="C4630" s="294"/>
      <c r="D4630" s="294"/>
      <c r="E4630" s="294"/>
      <c r="F4630" s="294"/>
    </row>
    <row r="4631">
      <c r="A4631" s="294" t="s">
        <v>24434</v>
      </c>
      <c r="B4631" s="294"/>
      <c r="C4631" s="294"/>
      <c r="D4631" s="294"/>
      <c r="E4631" s="294"/>
      <c r="F4631" s="294"/>
    </row>
    <row r="4632">
      <c r="A4632" s="294" t="s">
        <v>24435</v>
      </c>
      <c r="B4632" s="294"/>
      <c r="C4632" s="294"/>
      <c r="D4632" s="294"/>
      <c r="E4632" s="294"/>
      <c r="F4632" s="294"/>
    </row>
    <row r="4633">
      <c r="A4633" s="294" t="s">
        <v>24436</v>
      </c>
      <c r="B4633" s="294"/>
      <c r="C4633" s="294"/>
      <c r="D4633" s="294"/>
      <c r="E4633" s="294"/>
      <c r="F4633" s="294"/>
    </row>
    <row r="4634">
      <c r="A4634" s="294" t="s">
        <v>24437</v>
      </c>
      <c r="B4634" s="294"/>
      <c r="C4634" s="294"/>
      <c r="D4634" s="294"/>
      <c r="E4634" s="294"/>
      <c r="F4634" s="294"/>
    </row>
    <row r="4635">
      <c r="A4635" s="294"/>
      <c r="B4635" s="294"/>
      <c r="C4635" s="294"/>
      <c r="D4635" s="294"/>
      <c r="E4635" s="294"/>
      <c r="F4635" s="294"/>
    </row>
    <row r="4636">
      <c r="A4636" s="294"/>
      <c r="B4636" s="294"/>
      <c r="C4636" s="294"/>
      <c r="D4636" s="294"/>
      <c r="E4636" s="294"/>
      <c r="F4636" s="294"/>
    </row>
    <row r="4637">
      <c r="A4637" s="294" t="s">
        <v>21505</v>
      </c>
      <c r="B4637" s="294"/>
      <c r="C4637" s="294"/>
      <c r="D4637" s="294"/>
      <c r="E4637" s="294"/>
      <c r="F4637" s="294"/>
    </row>
    <row r="4638">
      <c r="A4638" s="294"/>
      <c r="B4638" s="294"/>
      <c r="C4638" s="294"/>
      <c r="D4638" s="294"/>
      <c r="E4638" s="294"/>
      <c r="F4638" s="294"/>
    </row>
    <row r="4639">
      <c r="A4639" s="294" t="s">
        <v>24438</v>
      </c>
      <c r="B4639" s="294"/>
      <c r="C4639" s="294"/>
      <c r="D4639" s="294"/>
      <c r="E4639" s="294"/>
      <c r="F4639" s="294"/>
    </row>
    <row r="4640">
      <c r="A4640" s="294" t="s">
        <v>24439</v>
      </c>
      <c r="B4640" s="294"/>
      <c r="C4640" s="294"/>
      <c r="D4640" s="294"/>
      <c r="E4640" s="294"/>
      <c r="F4640" s="294"/>
    </row>
    <row r="4641">
      <c r="A4641" s="294" t="s">
        <v>24440</v>
      </c>
      <c r="B4641" s="294"/>
      <c r="C4641" s="294"/>
      <c r="D4641" s="294"/>
      <c r="E4641" s="294"/>
      <c r="F4641" s="294"/>
    </row>
    <row r="4642">
      <c r="A4642" s="294" t="s">
        <v>24441</v>
      </c>
      <c r="B4642" s="294"/>
      <c r="C4642" s="294"/>
      <c r="D4642" s="294"/>
      <c r="E4642" s="294"/>
      <c r="F4642" s="294"/>
    </row>
    <row r="4643">
      <c r="A4643" s="294" t="s">
        <v>24442</v>
      </c>
      <c r="B4643" s="294"/>
      <c r="C4643" s="294"/>
      <c r="D4643" s="294"/>
      <c r="E4643" s="294"/>
      <c r="F4643" s="294"/>
    </row>
    <row r="4644">
      <c r="A4644" s="294" t="s">
        <v>24443</v>
      </c>
      <c r="B4644" s="294"/>
      <c r="C4644" s="294"/>
      <c r="D4644" s="294"/>
      <c r="E4644" s="294"/>
      <c r="F4644" s="294"/>
    </row>
    <row r="4645">
      <c r="A4645" s="294" t="s">
        <v>24444</v>
      </c>
      <c r="B4645" s="294"/>
      <c r="C4645" s="294"/>
      <c r="D4645" s="294"/>
      <c r="E4645" s="294"/>
      <c r="F4645" s="294"/>
    </row>
    <row r="4646">
      <c r="A4646" s="294" t="s">
        <v>24445</v>
      </c>
      <c r="B4646" s="294"/>
      <c r="C4646" s="294"/>
      <c r="D4646" s="294"/>
      <c r="E4646" s="294"/>
      <c r="F4646" s="294"/>
    </row>
    <row r="4647">
      <c r="A4647" s="294" t="s">
        <v>24446</v>
      </c>
      <c r="B4647" s="294"/>
      <c r="C4647" s="294"/>
      <c r="D4647" s="294"/>
      <c r="E4647" s="294"/>
      <c r="F4647" s="294"/>
    </row>
    <row r="4648">
      <c r="A4648" s="294" t="s">
        <v>24447</v>
      </c>
      <c r="B4648" s="294"/>
      <c r="C4648" s="294"/>
      <c r="D4648" s="294"/>
      <c r="E4648" s="294"/>
      <c r="F4648" s="294"/>
    </row>
    <row r="4649">
      <c r="A4649" s="294"/>
      <c r="B4649" s="294"/>
      <c r="C4649" s="294"/>
      <c r="D4649" s="294"/>
      <c r="E4649" s="294"/>
      <c r="F4649" s="294"/>
    </row>
    <row r="4650">
      <c r="A4650" s="294"/>
      <c r="B4650" s="294"/>
      <c r="C4650" s="294"/>
      <c r="D4650" s="294"/>
      <c r="E4650" s="294"/>
      <c r="F4650" s="294"/>
    </row>
    <row r="4651">
      <c r="A4651" s="294" t="s">
        <v>21304</v>
      </c>
      <c r="B4651" s="294"/>
      <c r="C4651" s="294"/>
      <c r="D4651" s="294"/>
      <c r="E4651" s="294"/>
      <c r="F4651" s="294"/>
    </row>
    <row r="4652">
      <c r="A4652" s="294"/>
      <c r="B4652" s="294"/>
      <c r="C4652" s="294"/>
      <c r="D4652" s="294"/>
      <c r="E4652" s="294"/>
      <c r="F4652" s="294"/>
    </row>
    <row r="4653">
      <c r="A4653" s="294" t="s">
        <v>24448</v>
      </c>
      <c r="B4653" s="294"/>
      <c r="C4653" s="294"/>
      <c r="D4653" s="294"/>
      <c r="E4653" s="294"/>
      <c r="F4653" s="294"/>
    </row>
    <row r="4654">
      <c r="A4654" s="294" t="s">
        <v>24449</v>
      </c>
      <c r="B4654" s="294"/>
      <c r="C4654" s="294"/>
      <c r="D4654" s="294"/>
      <c r="E4654" s="294"/>
      <c r="F4654" s="294"/>
    </row>
    <row r="4655">
      <c r="A4655" s="294" t="s">
        <v>24450</v>
      </c>
      <c r="B4655" s="294"/>
      <c r="C4655" s="294"/>
      <c r="D4655" s="294"/>
      <c r="E4655" s="294"/>
      <c r="F4655" s="294"/>
    </row>
    <row r="4656">
      <c r="A4656" s="294" t="s">
        <v>24451</v>
      </c>
      <c r="B4656" s="294"/>
      <c r="C4656" s="294"/>
      <c r="D4656" s="294"/>
      <c r="E4656" s="294"/>
      <c r="F4656" s="294"/>
    </row>
    <row r="4657">
      <c r="A4657" s="294" t="s">
        <v>24452</v>
      </c>
      <c r="B4657" s="294"/>
      <c r="C4657" s="294"/>
      <c r="D4657" s="294"/>
      <c r="E4657" s="294"/>
      <c r="F4657" s="294"/>
    </row>
    <row r="4658">
      <c r="A4658" s="294" t="s">
        <v>24453</v>
      </c>
      <c r="B4658" s="294"/>
      <c r="C4658" s="294"/>
      <c r="D4658" s="294"/>
      <c r="E4658" s="294"/>
      <c r="F4658" s="294"/>
    </row>
    <row r="4659">
      <c r="A4659" s="294" t="s">
        <v>24454</v>
      </c>
      <c r="B4659" s="294"/>
      <c r="C4659" s="294"/>
      <c r="D4659" s="294"/>
      <c r="E4659" s="294"/>
      <c r="F4659" s="294"/>
    </row>
    <row r="4660">
      <c r="A4660" s="294" t="s">
        <v>24455</v>
      </c>
      <c r="B4660" s="294"/>
      <c r="C4660" s="294"/>
      <c r="D4660" s="294"/>
      <c r="E4660" s="294"/>
      <c r="F4660" s="294"/>
    </row>
    <row r="4661">
      <c r="A4661" s="294" t="s">
        <v>24456</v>
      </c>
      <c r="B4661" s="294"/>
      <c r="C4661" s="294"/>
      <c r="D4661" s="294"/>
      <c r="E4661" s="294"/>
      <c r="F4661" s="294"/>
    </row>
    <row r="4662">
      <c r="A4662" s="294"/>
      <c r="B4662" s="294"/>
      <c r="C4662" s="294"/>
      <c r="D4662" s="294"/>
      <c r="E4662" s="294"/>
      <c r="F4662" s="294"/>
    </row>
    <row r="4663">
      <c r="A4663" s="294" t="s">
        <v>21312</v>
      </c>
      <c r="B4663" s="294"/>
      <c r="C4663" s="294"/>
      <c r="D4663" s="294"/>
      <c r="E4663" s="294"/>
      <c r="F4663" s="294"/>
    </row>
    <row r="4664">
      <c r="A4664" s="294" t="s">
        <v>24457</v>
      </c>
      <c r="B4664" s="294"/>
      <c r="C4664" s="294"/>
      <c r="D4664" s="294"/>
      <c r="E4664" s="294"/>
      <c r="F4664" s="294"/>
    </row>
    <row r="4665">
      <c r="A4665" s="294" t="s">
        <v>21672</v>
      </c>
      <c r="B4665" s="294"/>
      <c r="C4665" s="294"/>
      <c r="D4665" s="294"/>
      <c r="E4665" s="294"/>
      <c r="F4665" s="294"/>
    </row>
    <row r="4666">
      <c r="A4666" s="294" t="s">
        <v>24412</v>
      </c>
      <c r="B4666" s="294"/>
      <c r="C4666" s="294"/>
      <c r="D4666" s="294"/>
      <c r="E4666" s="294"/>
      <c r="F4666" s="294"/>
    </row>
    <row r="4667">
      <c r="A4667" s="294"/>
      <c r="B4667" s="294"/>
      <c r="C4667" s="294"/>
      <c r="D4667" s="294"/>
      <c r="E4667" s="294"/>
      <c r="F4667" s="294"/>
    </row>
    <row r="4668">
      <c r="A4668" s="294" t="s">
        <v>24458</v>
      </c>
      <c r="B4668" s="294"/>
      <c r="C4668" s="294"/>
      <c r="D4668" s="294"/>
      <c r="E4668" s="294"/>
      <c r="F4668" s="294"/>
    </row>
    <row r="4669">
      <c r="A4669" s="294"/>
      <c r="B4669" s="294"/>
      <c r="C4669" s="294"/>
      <c r="D4669" s="294"/>
      <c r="E4669" s="294"/>
      <c r="F4669" s="294"/>
    </row>
    <row r="4670">
      <c r="A4670" s="294" t="s">
        <v>24459</v>
      </c>
      <c r="B4670" s="294"/>
      <c r="C4670" s="294"/>
      <c r="D4670" s="294"/>
      <c r="E4670" s="294"/>
      <c r="F4670" s="294"/>
    </row>
    <row r="4671">
      <c r="A4671" s="294" t="s">
        <v>24460</v>
      </c>
      <c r="B4671" s="294"/>
      <c r="C4671" s="294"/>
      <c r="D4671" s="294"/>
      <c r="E4671" s="294"/>
      <c r="F4671" s="294"/>
    </row>
    <row r="4672">
      <c r="A4672" s="294" t="s">
        <v>24461</v>
      </c>
      <c r="B4672" s="294"/>
      <c r="C4672" s="294"/>
      <c r="D4672" s="294"/>
      <c r="E4672" s="294"/>
      <c r="F4672" s="294"/>
    </row>
    <row r="4673">
      <c r="A4673" s="294" t="s">
        <v>24462</v>
      </c>
      <c r="B4673" s="294"/>
      <c r="C4673" s="294"/>
      <c r="D4673" s="294"/>
      <c r="E4673" s="294"/>
      <c r="F4673" s="294"/>
    </row>
    <row r="4674">
      <c r="A4674" s="294" t="s">
        <v>24463</v>
      </c>
      <c r="B4674" s="294"/>
      <c r="C4674" s="294"/>
      <c r="D4674" s="294"/>
      <c r="E4674" s="294"/>
      <c r="F4674" s="294"/>
    </row>
    <row r="4675">
      <c r="A4675" s="294" t="s">
        <v>24464</v>
      </c>
      <c r="B4675" s="294"/>
      <c r="C4675" s="294"/>
      <c r="D4675" s="294"/>
      <c r="E4675" s="294"/>
      <c r="F4675" s="294"/>
    </row>
    <row r="4676">
      <c r="A4676" s="294" t="s">
        <v>24465</v>
      </c>
      <c r="B4676" s="294"/>
      <c r="C4676" s="294"/>
      <c r="D4676" s="294"/>
      <c r="E4676" s="294"/>
      <c r="F4676" s="294"/>
    </row>
    <row r="4677">
      <c r="A4677" s="294"/>
      <c r="B4677" s="294"/>
      <c r="C4677" s="294"/>
      <c r="D4677" s="294"/>
      <c r="E4677" s="294"/>
      <c r="F4677" s="294"/>
    </row>
    <row r="4678">
      <c r="A4678" s="294"/>
      <c r="B4678" s="294"/>
      <c r="C4678" s="294"/>
      <c r="D4678" s="294"/>
      <c r="E4678" s="294"/>
      <c r="F4678" s="294"/>
    </row>
    <row r="4679">
      <c r="A4679" s="294" t="s">
        <v>24466</v>
      </c>
      <c r="B4679" s="294"/>
      <c r="C4679" s="294"/>
      <c r="D4679" s="294"/>
      <c r="E4679" s="294"/>
      <c r="F4679" s="294"/>
    </row>
    <row r="4680">
      <c r="A4680" s="294" t="s">
        <v>24467</v>
      </c>
      <c r="B4680" s="294"/>
      <c r="C4680" s="294"/>
      <c r="D4680" s="294"/>
      <c r="E4680" s="294"/>
      <c r="F4680" s="294"/>
    </row>
    <row r="4681">
      <c r="A4681" s="294" t="s">
        <v>24468</v>
      </c>
      <c r="B4681" s="294"/>
      <c r="C4681" s="294"/>
      <c r="D4681" s="294"/>
      <c r="E4681" s="294"/>
      <c r="F4681" s="294"/>
    </row>
    <row r="4682">
      <c r="A4682" s="294"/>
      <c r="B4682" s="294"/>
      <c r="C4682" s="294"/>
      <c r="D4682" s="294"/>
      <c r="E4682" s="294"/>
      <c r="F4682" s="294"/>
    </row>
    <row r="4683">
      <c r="A4683" s="294" t="s">
        <v>24469</v>
      </c>
      <c r="B4683" s="294"/>
      <c r="C4683" s="294"/>
      <c r="D4683" s="294"/>
      <c r="E4683" s="294"/>
      <c r="F4683" s="294"/>
    </row>
    <row r="4684">
      <c r="A4684" s="294" t="s">
        <v>24470</v>
      </c>
      <c r="B4684" s="294"/>
      <c r="C4684" s="294"/>
      <c r="D4684" s="294"/>
      <c r="E4684" s="294"/>
      <c r="F4684" s="294"/>
    </row>
    <row r="4685">
      <c r="A4685" s="294" t="s">
        <v>24471</v>
      </c>
      <c r="B4685" s="294"/>
      <c r="C4685" s="294"/>
      <c r="D4685" s="294"/>
      <c r="E4685" s="294"/>
      <c r="F4685" s="294"/>
    </row>
    <row r="4686">
      <c r="A4686" s="294" t="s">
        <v>24472</v>
      </c>
      <c r="B4686" s="294"/>
      <c r="C4686" s="294"/>
      <c r="D4686" s="294"/>
      <c r="E4686" s="294"/>
      <c r="F4686" s="294"/>
    </row>
    <row r="4687">
      <c r="A4687" s="294"/>
      <c r="B4687" s="294"/>
      <c r="C4687" s="294"/>
      <c r="D4687" s="294"/>
      <c r="E4687" s="294"/>
      <c r="F4687" s="294"/>
    </row>
    <row r="4688">
      <c r="A4688" s="294" t="s">
        <v>24473</v>
      </c>
      <c r="B4688" s="294"/>
      <c r="C4688" s="294"/>
      <c r="D4688" s="294"/>
      <c r="E4688" s="294"/>
      <c r="F4688" s="294"/>
    </row>
    <row r="4689">
      <c r="A4689" s="294" t="s">
        <v>24474</v>
      </c>
      <c r="B4689" s="294"/>
      <c r="C4689" s="294"/>
      <c r="D4689" s="294"/>
      <c r="E4689" s="294"/>
      <c r="F4689" s="294"/>
    </row>
    <row r="4690">
      <c r="A4690" s="294"/>
      <c r="B4690" s="294"/>
      <c r="C4690" s="294"/>
      <c r="D4690" s="294"/>
      <c r="E4690" s="294"/>
      <c r="F4690" s="294"/>
    </row>
    <row r="4691">
      <c r="A4691" s="294" t="s">
        <v>24475</v>
      </c>
      <c r="B4691" s="294"/>
      <c r="C4691" s="294"/>
      <c r="D4691" s="294"/>
      <c r="E4691" s="294"/>
      <c r="F4691" s="294"/>
    </row>
    <row r="4692">
      <c r="A4692" s="294" t="s">
        <v>24476</v>
      </c>
      <c r="B4692" s="294"/>
      <c r="C4692" s="294"/>
      <c r="D4692" s="294"/>
      <c r="E4692" s="294"/>
      <c r="F4692" s="294"/>
    </row>
    <row r="4693">
      <c r="A4693" s="294" t="s">
        <v>24477</v>
      </c>
      <c r="B4693" s="294"/>
      <c r="C4693" s="294"/>
      <c r="D4693" s="294"/>
      <c r="E4693" s="294"/>
      <c r="F4693" s="294"/>
    </row>
    <row r="4694">
      <c r="A4694" s="294" t="s">
        <v>24478</v>
      </c>
      <c r="B4694" s="294"/>
      <c r="C4694" s="294"/>
      <c r="D4694" s="294"/>
      <c r="E4694" s="294"/>
      <c r="F4694" s="294"/>
    </row>
    <row r="4695">
      <c r="A4695" s="294"/>
      <c r="B4695" s="294"/>
      <c r="C4695" s="294"/>
      <c r="D4695" s="294"/>
      <c r="E4695" s="294"/>
      <c r="F4695" s="294"/>
    </row>
    <row r="4696">
      <c r="A4696" s="294"/>
      <c r="B4696" s="294"/>
      <c r="C4696" s="294"/>
      <c r="D4696" s="294"/>
      <c r="E4696" s="294"/>
      <c r="F4696" s="294"/>
    </row>
    <row r="4697">
      <c r="A4697" s="294" t="s">
        <v>22572</v>
      </c>
      <c r="B4697" s="294"/>
      <c r="C4697" s="294"/>
      <c r="D4697" s="294"/>
      <c r="E4697" s="294"/>
      <c r="F4697" s="294"/>
    </row>
    <row r="4698">
      <c r="A4698" s="294"/>
      <c r="B4698" s="294"/>
      <c r="C4698" s="294"/>
      <c r="D4698" s="294"/>
      <c r="E4698" s="294"/>
      <c r="F4698" s="294"/>
    </row>
    <row r="4699">
      <c r="A4699" s="294" t="s">
        <v>24479</v>
      </c>
      <c r="B4699" s="294"/>
      <c r="C4699" s="294"/>
      <c r="D4699" s="294"/>
      <c r="E4699" s="294"/>
      <c r="F4699" s="294"/>
    </row>
    <row r="4700">
      <c r="A4700" s="294" t="s">
        <v>24480</v>
      </c>
      <c r="B4700" s="294"/>
      <c r="C4700" s="294"/>
      <c r="D4700" s="294"/>
      <c r="E4700" s="294"/>
      <c r="F4700" s="294"/>
    </row>
    <row r="4701">
      <c r="A4701" s="294" t="s">
        <v>24481</v>
      </c>
      <c r="B4701" s="294"/>
      <c r="C4701" s="294"/>
      <c r="D4701" s="294"/>
      <c r="E4701" s="294"/>
      <c r="F4701" s="294"/>
    </row>
    <row r="4702">
      <c r="A4702" s="294" t="s">
        <v>24482</v>
      </c>
      <c r="B4702" s="294"/>
      <c r="C4702" s="294"/>
      <c r="D4702" s="294"/>
      <c r="E4702" s="294"/>
      <c r="F4702" s="294"/>
    </row>
    <row r="4703">
      <c r="A4703" s="294" t="s">
        <v>24483</v>
      </c>
      <c r="B4703" s="294"/>
      <c r="C4703" s="294"/>
      <c r="D4703" s="294"/>
      <c r="E4703" s="294"/>
      <c r="F4703" s="294"/>
    </row>
    <row r="4704">
      <c r="A4704" s="294"/>
      <c r="B4704" s="294"/>
      <c r="C4704" s="294"/>
      <c r="D4704" s="294"/>
      <c r="E4704" s="294"/>
      <c r="F4704" s="294"/>
    </row>
    <row r="4705">
      <c r="A4705" s="294" t="s">
        <v>22578</v>
      </c>
      <c r="B4705" s="294"/>
      <c r="C4705" s="294"/>
      <c r="D4705" s="294"/>
      <c r="E4705" s="294"/>
      <c r="F4705" s="294"/>
    </row>
    <row r="4706">
      <c r="A4706" s="294"/>
      <c r="B4706" s="294"/>
      <c r="C4706" s="294"/>
      <c r="D4706" s="294"/>
      <c r="E4706" s="294"/>
      <c r="F4706" s="294"/>
    </row>
    <row r="4707">
      <c r="A4707" s="294"/>
      <c r="B4707" s="294"/>
      <c r="C4707" s="294"/>
      <c r="D4707" s="294"/>
      <c r="E4707" s="294"/>
      <c r="F4707" s="294"/>
    </row>
    <row r="4708">
      <c r="A4708" s="294" t="s">
        <v>24484</v>
      </c>
      <c r="B4708" s="294"/>
      <c r="C4708" s="294"/>
      <c r="D4708" s="294"/>
      <c r="E4708" s="294"/>
      <c r="F4708" s="294"/>
    </row>
    <row r="4709">
      <c r="A4709" s="294" t="s">
        <v>24485</v>
      </c>
      <c r="B4709" s="294"/>
      <c r="C4709" s="294"/>
      <c r="D4709" s="294"/>
      <c r="E4709" s="294"/>
      <c r="F4709" s="294"/>
    </row>
    <row r="4710">
      <c r="A4710" s="294" t="s">
        <v>24486</v>
      </c>
      <c r="B4710" s="294"/>
      <c r="C4710" s="294"/>
      <c r="D4710" s="294"/>
      <c r="E4710" s="294"/>
      <c r="F4710" s="294"/>
    </row>
    <row r="4711">
      <c r="A4711" s="294" t="s">
        <v>24487</v>
      </c>
      <c r="B4711" s="294"/>
      <c r="C4711" s="294"/>
      <c r="D4711" s="294"/>
      <c r="E4711" s="294"/>
      <c r="F4711" s="294"/>
    </row>
    <row r="4712">
      <c r="A4712" s="294"/>
      <c r="B4712" s="294"/>
      <c r="C4712" s="294"/>
      <c r="D4712" s="294"/>
      <c r="E4712" s="294"/>
      <c r="F4712" s="294"/>
    </row>
    <row r="4713">
      <c r="A4713" s="294"/>
      <c r="B4713" s="294"/>
      <c r="C4713" s="294"/>
      <c r="D4713" s="294"/>
      <c r="E4713" s="294"/>
      <c r="F4713" s="294"/>
    </row>
    <row r="4714">
      <c r="A4714" s="294" t="s">
        <v>24488</v>
      </c>
      <c r="B4714" s="294"/>
      <c r="C4714" s="294"/>
      <c r="D4714" s="294"/>
      <c r="E4714" s="294"/>
      <c r="F4714" s="294"/>
    </row>
    <row r="4715">
      <c r="A4715" s="294"/>
      <c r="B4715" s="294"/>
      <c r="C4715" s="294"/>
      <c r="D4715" s="294"/>
      <c r="E4715" s="294"/>
      <c r="F4715" s="294"/>
    </row>
    <row r="4716">
      <c r="A4716" s="294"/>
      <c r="B4716" s="294"/>
      <c r="C4716" s="294"/>
      <c r="D4716" s="294"/>
      <c r="E4716" s="294"/>
      <c r="F4716" s="294"/>
    </row>
    <row r="4717">
      <c r="A4717" s="294" t="s">
        <v>24489</v>
      </c>
      <c r="B4717" s="294"/>
      <c r="C4717" s="294"/>
      <c r="D4717" s="294"/>
      <c r="E4717" s="294"/>
      <c r="F4717" s="294"/>
    </row>
    <row r="4718">
      <c r="A4718" s="294" t="s">
        <v>24490</v>
      </c>
      <c r="B4718" s="294"/>
      <c r="C4718" s="294"/>
      <c r="D4718" s="294"/>
      <c r="E4718" s="294"/>
      <c r="F4718" s="294"/>
    </row>
    <row r="4719">
      <c r="A4719" s="294" t="s">
        <v>24491</v>
      </c>
      <c r="B4719" s="294"/>
      <c r="C4719" s="294"/>
      <c r="D4719" s="294"/>
      <c r="E4719" s="294"/>
      <c r="F4719" s="294"/>
    </row>
    <row r="4720">
      <c r="A4720" s="294" t="s">
        <v>24492</v>
      </c>
      <c r="B4720" s="294"/>
      <c r="C4720" s="294"/>
      <c r="D4720" s="294"/>
      <c r="E4720" s="294"/>
      <c r="F4720" s="294"/>
    </row>
    <row r="4721">
      <c r="A4721" s="294" t="s">
        <v>24493</v>
      </c>
      <c r="B4721" s="294"/>
      <c r="C4721" s="294"/>
      <c r="D4721" s="294"/>
      <c r="E4721" s="294"/>
      <c r="F4721" s="294"/>
    </row>
    <row r="4722">
      <c r="A4722" s="294" t="s">
        <v>24494</v>
      </c>
      <c r="B4722" s="294"/>
      <c r="C4722" s="294"/>
      <c r="D4722" s="294"/>
      <c r="E4722" s="294"/>
      <c r="F4722" s="294"/>
    </row>
    <row r="4723">
      <c r="A4723" s="294" t="s">
        <v>24495</v>
      </c>
      <c r="B4723" s="294"/>
      <c r="C4723" s="294"/>
      <c r="D4723" s="294"/>
      <c r="E4723" s="294"/>
      <c r="F4723" s="294"/>
    </row>
    <row r="4724">
      <c r="A4724" s="294" t="s">
        <v>24496</v>
      </c>
      <c r="B4724" s="294"/>
      <c r="C4724" s="294"/>
      <c r="D4724" s="294"/>
      <c r="E4724" s="294"/>
      <c r="F4724" s="294"/>
    </row>
    <row r="4725">
      <c r="A4725" s="294" t="s">
        <v>24497</v>
      </c>
      <c r="B4725" s="294"/>
      <c r="C4725" s="294"/>
      <c r="D4725" s="294"/>
      <c r="E4725" s="294"/>
      <c r="F4725" s="294"/>
    </row>
    <row r="4726">
      <c r="A4726" s="294" t="s">
        <v>24498</v>
      </c>
      <c r="B4726" s="294"/>
      <c r="C4726" s="294"/>
      <c r="D4726" s="294"/>
      <c r="E4726" s="294"/>
      <c r="F4726" s="294"/>
    </row>
    <row r="4727">
      <c r="A4727" s="294" t="s">
        <v>24499</v>
      </c>
      <c r="B4727" s="294"/>
      <c r="C4727" s="294"/>
      <c r="D4727" s="294"/>
      <c r="E4727" s="294"/>
      <c r="F4727" s="294"/>
    </row>
    <row r="4728">
      <c r="A4728" s="294" t="s">
        <v>24500</v>
      </c>
      <c r="B4728" s="294"/>
      <c r="C4728" s="294"/>
      <c r="D4728" s="294"/>
      <c r="E4728" s="294"/>
      <c r="F4728" s="294"/>
    </row>
    <row r="4729">
      <c r="A4729" s="294" t="s">
        <v>24501</v>
      </c>
      <c r="B4729" s="294"/>
      <c r="C4729" s="294"/>
      <c r="D4729" s="294"/>
      <c r="E4729" s="294"/>
      <c r="F4729" s="294"/>
    </row>
    <row r="4730">
      <c r="A4730" s="294" t="s">
        <v>24502</v>
      </c>
      <c r="B4730" s="294"/>
      <c r="C4730" s="294"/>
      <c r="D4730" s="294"/>
      <c r="E4730" s="294"/>
      <c r="F4730" s="294"/>
    </row>
    <row r="4731">
      <c r="A4731" s="294" t="s">
        <v>24503</v>
      </c>
      <c r="B4731" s="294"/>
      <c r="C4731" s="294"/>
      <c r="D4731" s="294"/>
      <c r="E4731" s="294"/>
      <c r="F4731" s="294"/>
    </row>
    <row r="4732">
      <c r="A4732" s="294" t="s">
        <v>24504</v>
      </c>
      <c r="B4732" s="294"/>
      <c r="C4732" s="294"/>
      <c r="D4732" s="294"/>
      <c r="E4732" s="294"/>
      <c r="F4732" s="294"/>
    </row>
    <row r="4733">
      <c r="A4733" s="294" t="s">
        <v>24505</v>
      </c>
      <c r="B4733" s="294"/>
      <c r="C4733" s="294"/>
      <c r="D4733" s="294"/>
      <c r="E4733" s="294"/>
      <c r="F4733" s="294"/>
    </row>
    <row r="4734">
      <c r="A4734" s="294"/>
      <c r="B4734" s="294"/>
      <c r="C4734" s="294"/>
      <c r="D4734" s="294"/>
      <c r="E4734" s="294"/>
      <c r="F4734" s="294"/>
    </row>
    <row r="4735">
      <c r="A4735" s="294"/>
      <c r="B4735" s="294"/>
      <c r="C4735" s="294"/>
      <c r="D4735" s="294"/>
      <c r="E4735" s="294"/>
      <c r="F4735" s="294"/>
    </row>
    <row r="4736">
      <c r="A4736" s="294" t="s">
        <v>21312</v>
      </c>
      <c r="B4736" s="294"/>
      <c r="C4736" s="294"/>
      <c r="D4736" s="294"/>
      <c r="E4736" s="294"/>
      <c r="F4736" s="294"/>
    </row>
    <row r="4737">
      <c r="A4737" s="294" t="s">
        <v>24506</v>
      </c>
      <c r="B4737" s="294"/>
      <c r="C4737" s="294"/>
      <c r="D4737" s="294"/>
      <c r="E4737" s="294"/>
      <c r="F4737" s="294"/>
    </row>
    <row r="4738">
      <c r="A4738" s="294" t="s">
        <v>24507</v>
      </c>
      <c r="B4738" s="294"/>
      <c r="C4738" s="294"/>
      <c r="D4738" s="294"/>
      <c r="E4738" s="294"/>
      <c r="F4738" s="294"/>
    </row>
    <row r="4739">
      <c r="A4739" s="294" t="s">
        <v>24508</v>
      </c>
      <c r="B4739" s="294"/>
      <c r="C4739" s="294"/>
      <c r="D4739" s="294"/>
      <c r="E4739" s="294"/>
      <c r="F4739" s="294"/>
    </row>
    <row r="4740">
      <c r="A4740" s="294"/>
      <c r="B4740" s="294"/>
      <c r="C4740" s="294"/>
      <c r="D4740" s="294"/>
      <c r="E4740" s="294"/>
      <c r="F4740" s="294"/>
    </row>
    <row r="4741">
      <c r="A4741" s="294" t="s">
        <v>24509</v>
      </c>
      <c r="B4741" s="294"/>
      <c r="C4741" s="294"/>
      <c r="D4741" s="294"/>
      <c r="E4741" s="294"/>
      <c r="F4741" s="294"/>
    </row>
    <row r="4742">
      <c r="A4742" s="294"/>
      <c r="B4742" s="294"/>
      <c r="C4742" s="294"/>
      <c r="D4742" s="294"/>
      <c r="E4742" s="294"/>
      <c r="F4742" s="294"/>
    </row>
    <row r="4743">
      <c r="A4743" s="294" t="s">
        <v>24510</v>
      </c>
      <c r="B4743" s="294"/>
      <c r="C4743" s="294"/>
      <c r="D4743" s="294"/>
      <c r="E4743" s="294"/>
      <c r="F4743" s="294"/>
    </row>
    <row r="4744">
      <c r="A4744" s="294" t="s">
        <v>24511</v>
      </c>
      <c r="B4744" s="294"/>
      <c r="C4744" s="294"/>
      <c r="D4744" s="294"/>
      <c r="E4744" s="294"/>
      <c r="F4744" s="294"/>
    </row>
    <row r="4745">
      <c r="A4745" s="294" t="s">
        <v>24512</v>
      </c>
      <c r="B4745" s="294"/>
      <c r="C4745" s="294"/>
      <c r="D4745" s="294"/>
      <c r="E4745" s="294"/>
      <c r="F4745" s="294"/>
    </row>
    <row r="4746">
      <c r="A4746" s="294" t="s">
        <v>24513</v>
      </c>
      <c r="B4746" s="294"/>
      <c r="C4746" s="294"/>
      <c r="D4746" s="294"/>
      <c r="E4746" s="294"/>
      <c r="F4746" s="294"/>
    </row>
    <row r="4747">
      <c r="A4747" s="294" t="s">
        <v>24514</v>
      </c>
      <c r="B4747" s="294"/>
      <c r="C4747" s="294"/>
      <c r="D4747" s="294"/>
      <c r="E4747" s="294"/>
      <c r="F4747" s="294"/>
    </row>
    <row r="4748">
      <c r="A4748" s="294" t="s">
        <v>24515</v>
      </c>
      <c r="B4748" s="294"/>
      <c r="C4748" s="294"/>
      <c r="D4748" s="294"/>
      <c r="E4748" s="294"/>
      <c r="F4748" s="294"/>
    </row>
    <row r="4749">
      <c r="A4749" s="294" t="s">
        <v>24516</v>
      </c>
      <c r="B4749" s="294"/>
      <c r="C4749" s="294"/>
      <c r="D4749" s="294"/>
      <c r="E4749" s="294"/>
      <c r="F4749" s="294"/>
    </row>
    <row r="4750">
      <c r="A4750" s="294" t="s">
        <v>24517</v>
      </c>
      <c r="B4750" s="294"/>
      <c r="C4750" s="294"/>
      <c r="D4750" s="294"/>
      <c r="E4750" s="294"/>
      <c r="F4750" s="294"/>
    </row>
    <row r="4751">
      <c r="A4751" s="294" t="s">
        <v>24518</v>
      </c>
      <c r="B4751" s="294"/>
      <c r="C4751" s="294"/>
      <c r="D4751" s="294"/>
      <c r="E4751" s="294"/>
      <c r="F4751" s="294"/>
    </row>
    <row r="4752">
      <c r="A4752" s="294"/>
      <c r="B4752" s="294"/>
      <c r="C4752" s="294"/>
      <c r="D4752" s="294"/>
      <c r="E4752" s="294"/>
      <c r="F4752" s="294"/>
    </row>
    <row r="4753">
      <c r="A4753" s="294"/>
      <c r="B4753" s="294"/>
      <c r="C4753" s="294"/>
      <c r="D4753" s="294"/>
      <c r="E4753" s="294"/>
      <c r="F4753" s="294"/>
    </row>
    <row r="4754">
      <c r="A4754" s="294" t="s">
        <v>24519</v>
      </c>
      <c r="B4754" s="294"/>
      <c r="C4754" s="294"/>
      <c r="D4754" s="294"/>
      <c r="E4754" s="294"/>
      <c r="F4754" s="294"/>
    </row>
    <row r="4755">
      <c r="A4755" s="294" t="s">
        <v>23466</v>
      </c>
      <c r="B4755" s="294"/>
      <c r="C4755" s="294"/>
      <c r="D4755" s="294"/>
      <c r="E4755" s="294"/>
      <c r="F4755" s="294"/>
    </row>
    <row r="4756">
      <c r="A4756" s="294"/>
      <c r="B4756" s="294"/>
      <c r="C4756" s="294"/>
      <c r="D4756" s="294"/>
      <c r="E4756" s="294"/>
      <c r="F4756" s="294"/>
    </row>
    <row r="4757">
      <c r="A4757" s="294" t="s">
        <v>24520</v>
      </c>
      <c r="B4757" s="294"/>
      <c r="C4757" s="294"/>
      <c r="D4757" s="294"/>
      <c r="E4757" s="294"/>
      <c r="F4757" s="294"/>
    </row>
    <row r="4758">
      <c r="A4758" s="294" t="s">
        <v>24521</v>
      </c>
      <c r="B4758" s="294"/>
      <c r="C4758" s="294"/>
      <c r="D4758" s="294"/>
      <c r="E4758" s="294"/>
      <c r="F4758" s="294"/>
    </row>
    <row r="4759">
      <c r="A4759" s="294" t="s">
        <v>24522</v>
      </c>
      <c r="B4759" s="294"/>
      <c r="C4759" s="294"/>
      <c r="D4759" s="294"/>
      <c r="E4759" s="294"/>
      <c r="F4759" s="294"/>
    </row>
    <row r="4760">
      <c r="A4760" s="294" t="s">
        <v>24523</v>
      </c>
      <c r="B4760" s="294"/>
      <c r="C4760" s="294"/>
      <c r="D4760" s="294"/>
      <c r="E4760" s="294"/>
      <c r="F4760" s="294"/>
    </row>
    <row r="4761">
      <c r="A4761" s="294" t="s">
        <v>24524</v>
      </c>
      <c r="B4761" s="294"/>
      <c r="C4761" s="294"/>
      <c r="D4761" s="294"/>
      <c r="E4761" s="294"/>
      <c r="F4761" s="294"/>
    </row>
    <row r="4762">
      <c r="A4762" s="294" t="s">
        <v>24525</v>
      </c>
      <c r="B4762" s="294"/>
      <c r="C4762" s="294"/>
      <c r="D4762" s="294"/>
      <c r="E4762" s="294"/>
      <c r="F4762" s="294"/>
    </row>
    <row r="4763">
      <c r="A4763" s="294"/>
      <c r="B4763" s="294"/>
      <c r="C4763" s="294"/>
      <c r="D4763" s="294"/>
      <c r="E4763" s="294"/>
      <c r="F4763" s="294"/>
    </row>
    <row r="4764">
      <c r="A4764" s="294"/>
      <c r="B4764" s="294"/>
      <c r="C4764" s="294"/>
      <c r="D4764" s="294"/>
      <c r="E4764" s="294"/>
      <c r="F4764" s="294"/>
    </row>
    <row r="4765">
      <c r="A4765" s="294" t="s">
        <v>24526</v>
      </c>
      <c r="B4765" s="294"/>
      <c r="C4765" s="294"/>
      <c r="D4765" s="294"/>
      <c r="E4765" s="294"/>
      <c r="F4765" s="294"/>
    </row>
    <row r="4766">
      <c r="A4766" s="294"/>
      <c r="B4766" s="294"/>
      <c r="C4766" s="294"/>
      <c r="D4766" s="294"/>
      <c r="E4766" s="294"/>
      <c r="F4766" s="294"/>
    </row>
    <row r="4767">
      <c r="A4767" s="294" t="s">
        <v>24527</v>
      </c>
      <c r="B4767" s="294"/>
      <c r="C4767" s="294"/>
      <c r="D4767" s="294"/>
      <c r="E4767" s="294"/>
      <c r="F4767" s="294"/>
    </row>
    <row r="4768">
      <c r="A4768" s="294" t="s">
        <v>24528</v>
      </c>
      <c r="B4768" s="294"/>
      <c r="C4768" s="294"/>
      <c r="D4768" s="294"/>
      <c r="E4768" s="294"/>
      <c r="F4768" s="294"/>
    </row>
    <row r="4769">
      <c r="A4769" s="294" t="s">
        <v>24529</v>
      </c>
      <c r="B4769" s="294"/>
      <c r="C4769" s="294"/>
      <c r="D4769" s="294"/>
      <c r="E4769" s="294"/>
      <c r="F4769" s="294"/>
    </row>
    <row r="4770">
      <c r="A4770" s="294" t="s">
        <v>24530</v>
      </c>
      <c r="B4770" s="294"/>
      <c r="C4770" s="294"/>
      <c r="D4770" s="294"/>
      <c r="E4770" s="294"/>
      <c r="F4770" s="294"/>
    </row>
    <row r="4771">
      <c r="A4771" s="294" t="s">
        <v>23810</v>
      </c>
      <c r="B4771" s="294"/>
      <c r="C4771" s="294"/>
      <c r="D4771" s="294"/>
      <c r="E4771" s="294"/>
      <c r="F4771" s="294"/>
    </row>
    <row r="4772">
      <c r="A4772" s="294" t="s">
        <v>24531</v>
      </c>
      <c r="B4772" s="294"/>
      <c r="C4772" s="294"/>
      <c r="D4772" s="294"/>
      <c r="E4772" s="294"/>
      <c r="F4772" s="294"/>
    </row>
    <row r="4773">
      <c r="A4773" s="294"/>
      <c r="B4773" s="294"/>
      <c r="C4773" s="294"/>
      <c r="D4773" s="294"/>
      <c r="E4773" s="294"/>
      <c r="F4773" s="294"/>
    </row>
    <row r="4774">
      <c r="A4774" s="294"/>
      <c r="B4774" s="294"/>
      <c r="C4774" s="294"/>
      <c r="D4774" s="294"/>
      <c r="E4774" s="294"/>
      <c r="F4774" s="294"/>
    </row>
    <row r="4775">
      <c r="A4775" s="294" t="s">
        <v>23952</v>
      </c>
      <c r="B4775" s="294"/>
      <c r="C4775" s="294"/>
      <c r="D4775" s="294"/>
      <c r="E4775" s="294"/>
      <c r="F4775" s="294"/>
    </row>
    <row r="4776">
      <c r="A4776" s="294"/>
      <c r="B4776" s="294"/>
      <c r="C4776" s="294"/>
      <c r="D4776" s="294"/>
      <c r="E4776" s="294"/>
      <c r="F4776" s="294"/>
    </row>
    <row r="4777">
      <c r="A4777" s="294" t="s">
        <v>24532</v>
      </c>
      <c r="B4777" s="294"/>
      <c r="C4777" s="294"/>
      <c r="D4777" s="294"/>
      <c r="E4777" s="294"/>
      <c r="F4777" s="294"/>
    </row>
    <row r="4778">
      <c r="A4778" s="294" t="s">
        <v>24533</v>
      </c>
      <c r="B4778" s="294"/>
      <c r="C4778" s="294"/>
      <c r="D4778" s="294"/>
      <c r="E4778" s="294"/>
      <c r="F4778" s="294"/>
    </row>
    <row r="4779">
      <c r="A4779" s="294" t="s">
        <v>24534</v>
      </c>
      <c r="B4779" s="294"/>
      <c r="C4779" s="294"/>
      <c r="D4779" s="294"/>
      <c r="E4779" s="294"/>
      <c r="F4779" s="294"/>
    </row>
    <row r="4780">
      <c r="A4780" s="294" t="s">
        <v>24535</v>
      </c>
      <c r="B4780" s="294"/>
      <c r="C4780" s="294"/>
      <c r="D4780" s="294"/>
      <c r="E4780" s="294"/>
      <c r="F4780" s="294"/>
    </row>
    <row r="4781">
      <c r="A4781" s="294" t="s">
        <v>24536</v>
      </c>
      <c r="B4781" s="294"/>
      <c r="C4781" s="294"/>
      <c r="D4781" s="294"/>
      <c r="E4781" s="294"/>
      <c r="F4781" s="294"/>
    </row>
    <row r="4782">
      <c r="A4782" s="294" t="s">
        <v>24537</v>
      </c>
      <c r="B4782" s="294"/>
      <c r="C4782" s="294"/>
      <c r="D4782" s="294"/>
      <c r="E4782" s="294"/>
      <c r="F4782" s="294"/>
    </row>
    <row r="4783">
      <c r="A4783" s="294" t="s">
        <v>24538</v>
      </c>
      <c r="B4783" s="294"/>
      <c r="C4783" s="294"/>
      <c r="D4783" s="294"/>
      <c r="E4783" s="294"/>
      <c r="F4783" s="294"/>
    </row>
    <row r="4784">
      <c r="A4784" s="294" t="s">
        <v>24539</v>
      </c>
      <c r="B4784" s="294"/>
      <c r="C4784" s="294"/>
      <c r="D4784" s="294"/>
      <c r="E4784" s="294"/>
      <c r="F4784" s="294"/>
    </row>
    <row r="4785">
      <c r="A4785" s="294"/>
      <c r="B4785" s="294"/>
      <c r="C4785" s="294"/>
      <c r="D4785" s="294"/>
      <c r="E4785" s="294"/>
      <c r="F4785" s="294"/>
    </row>
    <row r="4786">
      <c r="A4786" s="294" t="s">
        <v>21298</v>
      </c>
      <c r="B4786" s="294"/>
      <c r="C4786" s="294"/>
      <c r="D4786" s="294"/>
      <c r="E4786" s="294"/>
      <c r="F4786" s="294"/>
    </row>
    <row r="4787">
      <c r="A4787" s="294"/>
      <c r="B4787" s="294"/>
      <c r="C4787" s="294"/>
      <c r="D4787" s="294"/>
      <c r="E4787" s="294"/>
      <c r="F4787" s="294"/>
    </row>
    <row r="4788">
      <c r="A4788" s="294" t="s">
        <v>24540</v>
      </c>
      <c r="B4788" s="294"/>
      <c r="C4788" s="294"/>
      <c r="D4788" s="294"/>
      <c r="E4788" s="294"/>
      <c r="F4788" s="294"/>
    </row>
    <row r="4789">
      <c r="A4789" s="294"/>
      <c r="B4789" s="294"/>
      <c r="C4789" s="294"/>
      <c r="D4789" s="294"/>
      <c r="E4789" s="294"/>
      <c r="F4789" s="294"/>
    </row>
    <row r="4790">
      <c r="A4790" s="294" t="s">
        <v>24541</v>
      </c>
      <c r="B4790" s="294"/>
      <c r="C4790" s="294"/>
      <c r="D4790" s="294"/>
      <c r="E4790" s="294"/>
      <c r="F4790" s="294"/>
    </row>
    <row r="4791">
      <c r="A4791" s="294" t="s">
        <v>24542</v>
      </c>
      <c r="B4791" s="294"/>
      <c r="C4791" s="294"/>
      <c r="D4791" s="294"/>
      <c r="E4791" s="294"/>
      <c r="F4791" s="294"/>
    </row>
    <row r="4792">
      <c r="A4792" s="294" t="s">
        <v>24543</v>
      </c>
      <c r="B4792" s="294"/>
      <c r="C4792" s="294"/>
      <c r="D4792" s="294"/>
      <c r="E4792" s="294"/>
      <c r="F4792" s="294"/>
    </row>
    <row r="4793">
      <c r="A4793" s="294" t="s">
        <v>24544</v>
      </c>
      <c r="B4793" s="294"/>
      <c r="C4793" s="294"/>
      <c r="D4793" s="294"/>
      <c r="E4793" s="294"/>
      <c r="F4793" s="294"/>
    </row>
    <row r="4794">
      <c r="A4794" s="294" t="s">
        <v>24545</v>
      </c>
      <c r="B4794" s="294"/>
      <c r="C4794" s="294"/>
      <c r="D4794" s="294"/>
      <c r="E4794" s="294"/>
      <c r="F4794" s="294"/>
    </row>
    <row r="4795">
      <c r="A4795" s="294" t="s">
        <v>24546</v>
      </c>
      <c r="B4795" s="294"/>
      <c r="C4795" s="294"/>
      <c r="D4795" s="294"/>
      <c r="E4795" s="294"/>
      <c r="F4795" s="294"/>
    </row>
    <row r="4796">
      <c r="A4796" s="294" t="s">
        <v>24547</v>
      </c>
      <c r="B4796" s="294"/>
      <c r="C4796" s="294"/>
      <c r="D4796" s="294"/>
      <c r="E4796" s="294"/>
      <c r="F4796" s="294"/>
    </row>
    <row r="4797">
      <c r="A4797" s="294"/>
      <c r="B4797" s="294"/>
      <c r="C4797" s="294"/>
      <c r="D4797" s="294"/>
      <c r="E4797" s="294"/>
      <c r="F4797" s="294"/>
    </row>
    <row r="4798">
      <c r="A4798" s="294" t="s">
        <v>21770</v>
      </c>
      <c r="B4798" s="294"/>
      <c r="C4798" s="294"/>
      <c r="D4798" s="294"/>
      <c r="E4798" s="294"/>
      <c r="F4798" s="294"/>
    </row>
    <row r="4799">
      <c r="A4799" s="294"/>
      <c r="B4799" s="294"/>
      <c r="C4799" s="294"/>
      <c r="D4799" s="294"/>
      <c r="E4799" s="294"/>
      <c r="F4799" s="294"/>
    </row>
    <row r="4800">
      <c r="A4800" s="294" t="s">
        <v>24548</v>
      </c>
      <c r="B4800" s="294" t="s">
        <v>21993</v>
      </c>
      <c r="C4800" s="294"/>
      <c r="D4800" s="294"/>
      <c r="E4800" s="294"/>
      <c r="F4800" s="294"/>
    </row>
    <row r="4801">
      <c r="A4801" s="294" t="s">
        <v>24549</v>
      </c>
      <c r="B4801" s="294" t="s">
        <v>24550</v>
      </c>
      <c r="C4801" s="294"/>
      <c r="D4801" s="294"/>
      <c r="E4801" s="294"/>
      <c r="F4801" s="294"/>
    </row>
    <row r="4802">
      <c r="A4802" s="294" t="s">
        <v>24551</v>
      </c>
      <c r="B4802" s="294" t="s">
        <v>24552</v>
      </c>
      <c r="C4802" s="294"/>
      <c r="D4802" s="294"/>
      <c r="E4802" s="294"/>
      <c r="F4802" s="294"/>
    </row>
    <row r="4803">
      <c r="A4803" s="294" t="s">
        <v>24553</v>
      </c>
      <c r="B4803" s="294" t="s">
        <v>24554</v>
      </c>
      <c r="C4803" s="294"/>
      <c r="D4803" s="294"/>
      <c r="E4803" s="294"/>
      <c r="F4803" s="294"/>
    </row>
    <row r="4804">
      <c r="A4804" s="294" t="s">
        <v>24555</v>
      </c>
      <c r="B4804" s="294" t="s">
        <v>24556</v>
      </c>
      <c r="C4804" s="294"/>
      <c r="D4804" s="294"/>
      <c r="E4804" s="294"/>
      <c r="F4804" s="294"/>
    </row>
    <row r="4805">
      <c r="A4805" s="294" t="s">
        <v>24557</v>
      </c>
      <c r="B4805" s="294" t="s">
        <v>24558</v>
      </c>
      <c r="C4805" s="294"/>
      <c r="D4805" s="294"/>
      <c r="E4805" s="294"/>
      <c r="F4805" s="294"/>
    </row>
    <row r="4806">
      <c r="A4806" s="294" t="s">
        <v>24559</v>
      </c>
      <c r="B4806" s="294" t="s">
        <v>24560</v>
      </c>
      <c r="C4806" s="294"/>
      <c r="D4806" s="294"/>
      <c r="E4806" s="294"/>
      <c r="F4806" s="294"/>
    </row>
    <row r="4807">
      <c r="A4807" s="294"/>
      <c r="B4807" s="294"/>
      <c r="C4807" s="294"/>
      <c r="D4807" s="294"/>
      <c r="E4807" s="294"/>
      <c r="F4807" s="294"/>
    </row>
    <row r="4808">
      <c r="A4808" s="294" t="s">
        <v>24561</v>
      </c>
      <c r="B4808" s="294"/>
      <c r="C4808" s="294"/>
      <c r="D4808" s="294"/>
      <c r="E4808" s="294"/>
      <c r="F4808" s="294"/>
    </row>
    <row r="4809">
      <c r="A4809" s="294" t="s">
        <v>24562</v>
      </c>
      <c r="B4809" s="294" t="s">
        <v>24563</v>
      </c>
      <c r="C4809" s="294"/>
      <c r="D4809" s="294"/>
      <c r="E4809" s="294"/>
      <c r="F4809" s="294"/>
    </row>
    <row r="4810">
      <c r="A4810" s="294" t="s">
        <v>24564</v>
      </c>
      <c r="B4810" s="294" t="s">
        <v>24565</v>
      </c>
      <c r="C4810" s="294"/>
      <c r="D4810" s="294"/>
      <c r="E4810" s="294"/>
      <c r="F4810" s="294"/>
    </row>
    <row r="4811">
      <c r="A4811" s="294" t="s">
        <v>24566</v>
      </c>
      <c r="B4811" s="294" t="s">
        <v>24567</v>
      </c>
      <c r="C4811" s="294"/>
      <c r="D4811" s="294"/>
      <c r="E4811" s="294"/>
      <c r="F4811" s="294"/>
    </row>
    <row r="4812">
      <c r="A4812" s="294" t="s">
        <v>24568</v>
      </c>
      <c r="B4812" s="294" t="s">
        <v>24569</v>
      </c>
      <c r="C4812" s="294"/>
      <c r="D4812" s="294"/>
      <c r="E4812" s="294"/>
      <c r="F4812" s="294"/>
    </row>
    <row r="4813">
      <c r="A4813" s="294" t="s">
        <v>24570</v>
      </c>
      <c r="B4813" s="294" t="s">
        <v>24571</v>
      </c>
      <c r="C4813" s="294"/>
      <c r="D4813" s="294"/>
      <c r="E4813" s="294"/>
      <c r="F4813" s="294"/>
    </row>
    <row r="4814">
      <c r="A4814" s="294" t="s">
        <v>24572</v>
      </c>
      <c r="B4814" s="294" t="s">
        <v>24573</v>
      </c>
      <c r="C4814" s="294"/>
      <c r="D4814" s="294"/>
      <c r="E4814" s="294"/>
      <c r="F4814" s="294"/>
    </row>
    <row r="4815">
      <c r="A4815" s="294"/>
      <c r="B4815" s="294"/>
      <c r="C4815" s="294"/>
      <c r="D4815" s="294"/>
      <c r="E4815" s="294"/>
      <c r="F4815" s="294"/>
    </row>
    <row r="4816">
      <c r="A4816" s="294" t="s">
        <v>21312</v>
      </c>
      <c r="B4816" s="294"/>
      <c r="C4816" s="294"/>
      <c r="D4816" s="294"/>
      <c r="E4816" s="294"/>
      <c r="F4816" s="294"/>
    </row>
    <row r="4817">
      <c r="A4817" s="294" t="s">
        <v>24506</v>
      </c>
      <c r="B4817" s="294"/>
      <c r="C4817" s="294"/>
      <c r="D4817" s="294"/>
      <c r="E4817" s="294"/>
      <c r="F4817" s="294"/>
    </row>
    <row r="4818">
      <c r="A4818" s="294" t="s">
        <v>24574</v>
      </c>
      <c r="B4818" s="294"/>
      <c r="C4818" s="294"/>
      <c r="D4818" s="294"/>
      <c r="E4818" s="294"/>
      <c r="F4818" s="294"/>
    </row>
    <row r="4819">
      <c r="A4819" s="294" t="s">
        <v>24508</v>
      </c>
      <c r="B4819" s="294"/>
      <c r="C4819" s="294"/>
      <c r="D4819" s="294"/>
      <c r="E4819" s="294"/>
      <c r="F4819" s="294"/>
    </row>
    <row r="4820">
      <c r="A4820" s="294"/>
      <c r="B4820" s="294"/>
      <c r="C4820" s="294"/>
      <c r="D4820" s="294"/>
      <c r="E4820" s="294"/>
      <c r="F4820" s="294"/>
    </row>
    <row r="4821">
      <c r="A4821" s="294" t="s">
        <v>24575</v>
      </c>
      <c r="B4821" s="294"/>
      <c r="C4821" s="294"/>
      <c r="D4821" s="294"/>
      <c r="E4821" s="294"/>
      <c r="F4821" s="294"/>
    </row>
    <row r="4822">
      <c r="A4822" s="294" t="s">
        <v>24576</v>
      </c>
      <c r="B4822" s="294"/>
      <c r="C4822" s="294"/>
      <c r="D4822" s="294"/>
      <c r="E4822" s="294"/>
      <c r="F4822" s="294"/>
    </row>
    <row r="4823">
      <c r="A4823" s="294"/>
      <c r="B4823" s="294"/>
      <c r="C4823" s="294"/>
      <c r="D4823" s="294"/>
      <c r="E4823" s="294"/>
      <c r="F4823" s="294"/>
    </row>
    <row r="4824">
      <c r="A4824" s="294" t="s">
        <v>24577</v>
      </c>
      <c r="B4824" s="294"/>
      <c r="C4824" s="294"/>
      <c r="D4824" s="294"/>
      <c r="E4824" s="294"/>
      <c r="F4824" s="294"/>
    </row>
    <row r="4825">
      <c r="A4825" s="294" t="s">
        <v>24578</v>
      </c>
      <c r="B4825" s="294"/>
      <c r="C4825" s="294"/>
      <c r="D4825" s="294"/>
      <c r="E4825" s="294"/>
      <c r="F4825" s="294"/>
    </row>
    <row r="4826">
      <c r="A4826" s="294" t="s">
        <v>24579</v>
      </c>
      <c r="B4826" s="294"/>
      <c r="C4826" s="294"/>
      <c r="D4826" s="294"/>
      <c r="E4826" s="294"/>
      <c r="F4826" s="294"/>
    </row>
    <row r="4827">
      <c r="A4827" s="294" t="s">
        <v>24580</v>
      </c>
      <c r="B4827" s="294" t="s">
        <v>24581</v>
      </c>
      <c r="C4827" s="294"/>
      <c r="D4827" s="294"/>
      <c r="E4827" s="294"/>
      <c r="F4827" s="294"/>
    </row>
    <row r="4828">
      <c r="A4828" s="294" t="s">
        <v>24582</v>
      </c>
      <c r="B4828" s="294"/>
      <c r="C4828" s="294"/>
      <c r="D4828" s="294"/>
      <c r="E4828" s="294"/>
      <c r="F4828" s="294"/>
    </row>
    <row r="4829">
      <c r="A4829" s="294" t="s">
        <v>24583</v>
      </c>
      <c r="B4829" s="294"/>
      <c r="C4829" s="294"/>
      <c r="D4829" s="294"/>
      <c r="E4829" s="294"/>
      <c r="F4829" s="294"/>
    </row>
    <row r="4830">
      <c r="A4830" s="294"/>
      <c r="B4830" s="294"/>
      <c r="C4830" s="294"/>
      <c r="D4830" s="294"/>
      <c r="E4830" s="294"/>
      <c r="F4830" s="294"/>
    </row>
    <row r="4831">
      <c r="A4831" s="294" t="s">
        <v>22281</v>
      </c>
      <c r="B4831" s="294"/>
      <c r="C4831" s="294"/>
      <c r="D4831" s="294"/>
      <c r="E4831" s="294"/>
      <c r="F4831" s="294"/>
    </row>
    <row r="4832">
      <c r="A4832" s="294"/>
      <c r="B4832" s="294"/>
      <c r="C4832" s="294"/>
      <c r="D4832" s="294"/>
      <c r="E4832" s="294"/>
      <c r="F4832" s="294"/>
    </row>
    <row r="4833">
      <c r="A4833" s="294" t="s">
        <v>24584</v>
      </c>
      <c r="B4833" s="294"/>
      <c r="C4833" s="294"/>
      <c r="D4833" s="294"/>
      <c r="E4833" s="294"/>
      <c r="F4833" s="294"/>
    </row>
    <row r="4834">
      <c r="A4834" s="294" t="s">
        <v>24585</v>
      </c>
      <c r="B4834" s="294"/>
      <c r="C4834" s="294"/>
      <c r="D4834" s="294"/>
      <c r="E4834" s="294"/>
      <c r="F4834" s="294"/>
    </row>
    <row r="4835">
      <c r="A4835" s="294" t="s">
        <v>24586</v>
      </c>
      <c r="B4835" s="294"/>
      <c r="C4835" s="294"/>
      <c r="D4835" s="294"/>
      <c r="E4835" s="294"/>
      <c r="F4835" s="294"/>
    </row>
    <row r="4836">
      <c r="A4836" s="294" t="s">
        <v>24587</v>
      </c>
      <c r="B4836" s="294"/>
      <c r="C4836" s="294"/>
      <c r="D4836" s="294"/>
      <c r="E4836" s="294"/>
      <c r="F4836" s="294"/>
    </row>
    <row r="4837">
      <c r="A4837" s="294" t="s">
        <v>24588</v>
      </c>
      <c r="B4837" s="294"/>
      <c r="C4837" s="294"/>
      <c r="D4837" s="294"/>
      <c r="E4837" s="294"/>
      <c r="F4837" s="294"/>
    </row>
    <row r="4838">
      <c r="A4838" s="294" t="s">
        <v>24589</v>
      </c>
      <c r="B4838" s="294"/>
      <c r="C4838" s="294"/>
      <c r="D4838" s="294"/>
      <c r="E4838" s="294"/>
      <c r="F4838" s="294"/>
    </row>
    <row r="4839">
      <c r="A4839" s="294"/>
      <c r="B4839" s="294"/>
      <c r="C4839" s="294"/>
      <c r="D4839" s="294"/>
      <c r="E4839" s="294"/>
      <c r="F4839" s="294"/>
    </row>
    <row r="4840">
      <c r="A4840" s="294" t="s">
        <v>24590</v>
      </c>
      <c r="B4840" s="294"/>
      <c r="C4840" s="294"/>
      <c r="D4840" s="294"/>
      <c r="E4840" s="294"/>
      <c r="F4840" s="294"/>
    </row>
    <row r="4841">
      <c r="A4841" s="294" t="s">
        <v>24591</v>
      </c>
      <c r="B4841" s="294"/>
      <c r="C4841" s="294"/>
      <c r="D4841" s="294"/>
      <c r="E4841" s="294"/>
      <c r="F4841" s="294"/>
    </row>
    <row r="4842">
      <c r="A4842" s="294"/>
      <c r="B4842" s="294"/>
      <c r="C4842" s="294"/>
      <c r="D4842" s="294"/>
      <c r="E4842" s="294"/>
      <c r="F4842" s="294"/>
    </row>
    <row r="4843">
      <c r="A4843" s="294" t="s">
        <v>24592</v>
      </c>
      <c r="B4843" s="294"/>
      <c r="C4843" s="294"/>
      <c r="D4843" s="294"/>
      <c r="E4843" s="294"/>
      <c r="F4843" s="294"/>
    </row>
    <row r="4844">
      <c r="A4844" s="294" t="s">
        <v>24593</v>
      </c>
      <c r="B4844" s="294"/>
      <c r="C4844" s="294"/>
      <c r="D4844" s="294"/>
      <c r="E4844" s="294"/>
      <c r="F4844" s="294"/>
    </row>
    <row r="4845">
      <c r="A4845" s="294" t="s">
        <v>24594</v>
      </c>
      <c r="B4845" s="294"/>
      <c r="C4845" s="294"/>
      <c r="D4845" s="294"/>
      <c r="E4845" s="294"/>
      <c r="F4845" s="294"/>
    </row>
    <row r="4846">
      <c r="A4846" s="294" t="s">
        <v>24595</v>
      </c>
      <c r="B4846" s="294"/>
      <c r="C4846" s="294"/>
      <c r="D4846" s="294"/>
      <c r="E4846" s="294"/>
      <c r="F4846" s="294"/>
    </row>
    <row r="4847">
      <c r="A4847" s="294"/>
      <c r="B4847" s="294"/>
      <c r="C4847" s="294"/>
      <c r="D4847" s="294"/>
      <c r="E4847" s="294"/>
      <c r="F4847" s="294"/>
    </row>
    <row r="4848">
      <c r="A4848" s="294" t="s">
        <v>24596</v>
      </c>
      <c r="B4848" s="294"/>
      <c r="C4848" s="294"/>
      <c r="D4848" s="294"/>
      <c r="E4848" s="294"/>
      <c r="F4848" s="294"/>
    </row>
    <row r="4849">
      <c r="A4849" s="294"/>
      <c r="B4849" s="294"/>
      <c r="C4849" s="294"/>
      <c r="D4849" s="294"/>
      <c r="E4849" s="294"/>
      <c r="F4849" s="294"/>
    </row>
    <row r="4850">
      <c r="A4850" s="294" t="s">
        <v>24597</v>
      </c>
      <c r="B4850" s="294"/>
      <c r="C4850" s="294"/>
      <c r="D4850" s="294"/>
      <c r="E4850" s="294"/>
      <c r="F4850" s="294"/>
    </row>
    <row r="4851">
      <c r="A4851" s="294" t="s">
        <v>24598</v>
      </c>
      <c r="B4851" s="294"/>
      <c r="C4851" s="294"/>
      <c r="D4851" s="294"/>
      <c r="E4851" s="294"/>
      <c r="F4851" s="294"/>
    </row>
    <row r="4852">
      <c r="A4852" s="294" t="s">
        <v>24599</v>
      </c>
      <c r="B4852" s="294"/>
      <c r="C4852" s="294"/>
      <c r="D4852" s="294"/>
      <c r="E4852" s="294"/>
      <c r="F4852" s="294"/>
    </row>
    <row r="4853">
      <c r="A4853" s="294" t="s">
        <v>24600</v>
      </c>
      <c r="B4853" s="294"/>
      <c r="C4853" s="294"/>
      <c r="D4853" s="294"/>
      <c r="E4853" s="294"/>
      <c r="F4853" s="294"/>
    </row>
    <row r="4854">
      <c r="A4854" s="294" t="s">
        <v>24601</v>
      </c>
      <c r="B4854" s="294"/>
      <c r="C4854" s="294"/>
      <c r="D4854" s="294"/>
      <c r="E4854" s="294"/>
      <c r="F4854" s="294"/>
    </row>
    <row r="4855">
      <c r="A4855" s="294"/>
      <c r="B4855" s="294"/>
      <c r="C4855" s="294"/>
      <c r="D4855" s="294"/>
      <c r="E4855" s="294"/>
      <c r="F4855" s="294"/>
    </row>
    <row r="4856">
      <c r="A4856" s="294" t="s">
        <v>22302</v>
      </c>
      <c r="B4856" s="294"/>
      <c r="C4856" s="294"/>
      <c r="D4856" s="294"/>
      <c r="E4856" s="294"/>
      <c r="F4856" s="294"/>
    </row>
    <row r="4857">
      <c r="A4857" s="294"/>
      <c r="B4857" s="294"/>
      <c r="C4857" s="294"/>
      <c r="D4857" s="294"/>
      <c r="E4857" s="294"/>
      <c r="F4857" s="294"/>
    </row>
    <row r="4858">
      <c r="A4858" s="294" t="s">
        <v>24602</v>
      </c>
      <c r="B4858" s="294"/>
      <c r="C4858" s="294"/>
      <c r="D4858" s="294"/>
      <c r="E4858" s="294"/>
      <c r="F4858" s="294"/>
    </row>
    <row r="4859">
      <c r="A4859" s="294" t="s">
        <v>24603</v>
      </c>
      <c r="B4859" s="294"/>
      <c r="C4859" s="294"/>
      <c r="D4859" s="294"/>
      <c r="E4859" s="294"/>
      <c r="F4859" s="294"/>
    </row>
    <row r="4860">
      <c r="A4860" s="294" t="s">
        <v>24604</v>
      </c>
      <c r="B4860" s="294"/>
      <c r="C4860" s="294"/>
      <c r="D4860" s="294"/>
      <c r="E4860" s="294"/>
      <c r="F4860" s="294"/>
    </row>
    <row r="4861">
      <c r="A4861" s="294" t="s">
        <v>24605</v>
      </c>
      <c r="B4861" s="294"/>
      <c r="C4861" s="294"/>
      <c r="D4861" s="294"/>
      <c r="E4861" s="294"/>
      <c r="F4861" s="294"/>
    </row>
    <row r="4862">
      <c r="A4862" s="294" t="s">
        <v>24606</v>
      </c>
      <c r="B4862" s="294"/>
      <c r="C4862" s="294"/>
      <c r="D4862" s="294"/>
      <c r="E4862" s="294"/>
      <c r="F4862" s="294"/>
    </row>
    <row r="4863">
      <c r="A4863" s="294"/>
      <c r="B4863" s="294"/>
      <c r="C4863" s="294"/>
      <c r="D4863" s="294"/>
      <c r="E4863" s="294"/>
      <c r="F4863" s="294"/>
    </row>
    <row r="4864">
      <c r="A4864" s="294" t="s">
        <v>24607</v>
      </c>
      <c r="B4864" s="294"/>
      <c r="C4864" s="294"/>
      <c r="D4864" s="294"/>
      <c r="E4864" s="294"/>
      <c r="F4864" s="294"/>
    </row>
    <row r="4865">
      <c r="A4865" s="294"/>
      <c r="B4865" s="294"/>
      <c r="C4865" s="294"/>
      <c r="D4865" s="294"/>
      <c r="E4865" s="294"/>
      <c r="F4865" s="294"/>
    </row>
    <row r="4866">
      <c r="A4866" s="294" t="s">
        <v>21336</v>
      </c>
      <c r="B4866" s="294"/>
      <c r="C4866" s="294"/>
      <c r="D4866" s="294"/>
      <c r="E4866" s="294"/>
      <c r="F4866" s="294"/>
    </row>
    <row r="4867">
      <c r="A4867" s="294" t="s">
        <v>24608</v>
      </c>
      <c r="B4867" s="294"/>
      <c r="C4867" s="294"/>
      <c r="D4867" s="294"/>
      <c r="E4867" s="294"/>
      <c r="F4867" s="294"/>
    </row>
    <row r="4868">
      <c r="A4868" s="294" t="s">
        <v>24609</v>
      </c>
      <c r="B4868" s="294"/>
      <c r="C4868" s="294"/>
      <c r="D4868" s="294"/>
      <c r="E4868" s="294"/>
      <c r="F4868" s="294"/>
    </row>
    <row r="4869">
      <c r="A4869" s="294" t="s">
        <v>24610</v>
      </c>
      <c r="B4869" s="294"/>
      <c r="C4869" s="294"/>
      <c r="D4869" s="294"/>
      <c r="E4869" s="294"/>
      <c r="F4869" s="294"/>
    </row>
    <row r="4870">
      <c r="A4870" s="294" t="s">
        <v>24611</v>
      </c>
      <c r="B4870" s="294"/>
      <c r="C4870" s="294"/>
      <c r="D4870" s="294"/>
      <c r="E4870" s="294"/>
      <c r="F4870" s="294"/>
    </row>
    <row r="4871">
      <c r="A4871" s="294" t="s">
        <v>24612</v>
      </c>
      <c r="B4871" s="294"/>
      <c r="C4871" s="294"/>
      <c r="D4871" s="294"/>
      <c r="E4871" s="294"/>
      <c r="F4871" s="294"/>
    </row>
    <row r="4872">
      <c r="A4872" s="294" t="s">
        <v>24613</v>
      </c>
      <c r="B4872" s="294"/>
      <c r="C4872" s="294"/>
      <c r="D4872" s="294"/>
      <c r="E4872" s="294"/>
      <c r="F4872" s="294"/>
    </row>
    <row r="4873">
      <c r="A4873" s="294" t="s">
        <v>24614</v>
      </c>
      <c r="B4873" s="294"/>
      <c r="C4873" s="294"/>
      <c r="D4873" s="294"/>
      <c r="E4873" s="294"/>
      <c r="F4873" s="294"/>
    </row>
    <row r="4874">
      <c r="A4874" s="294" t="s">
        <v>24615</v>
      </c>
      <c r="B4874" s="294"/>
      <c r="C4874" s="294"/>
      <c r="D4874" s="294"/>
      <c r="E4874" s="294"/>
      <c r="F4874" s="294"/>
    </row>
    <row r="4875">
      <c r="A4875" s="294" t="s">
        <v>24616</v>
      </c>
      <c r="B4875" s="294"/>
      <c r="C4875" s="294"/>
      <c r="D4875" s="294"/>
      <c r="E4875" s="294"/>
      <c r="F4875" s="294"/>
    </row>
    <row r="4876">
      <c r="A4876" s="294" t="s">
        <v>24617</v>
      </c>
      <c r="B4876" s="294"/>
      <c r="C4876" s="294"/>
      <c r="D4876" s="294"/>
      <c r="E4876" s="294"/>
      <c r="F4876" s="294"/>
    </row>
    <row r="4877">
      <c r="A4877" s="294" t="s">
        <v>21312</v>
      </c>
      <c r="B4877" s="294"/>
      <c r="C4877" s="294"/>
      <c r="D4877" s="294"/>
      <c r="E4877" s="294"/>
      <c r="F4877" s="294"/>
    </row>
    <row r="4878">
      <c r="A4878" s="294" t="s">
        <v>24618</v>
      </c>
      <c r="B4878" s="294"/>
      <c r="C4878" s="294"/>
      <c r="D4878" s="294"/>
      <c r="E4878" s="294"/>
      <c r="F4878" s="294"/>
    </row>
    <row r="4879">
      <c r="A4879" s="294" t="s">
        <v>21270</v>
      </c>
      <c r="B4879" s="294"/>
      <c r="C4879" s="294"/>
      <c r="D4879" s="294"/>
      <c r="E4879" s="294"/>
      <c r="F4879" s="294"/>
    </row>
    <row r="4880">
      <c r="A4880" s="294" t="s">
        <v>24619</v>
      </c>
      <c r="B4880" s="294"/>
      <c r="C4880" s="294"/>
      <c r="D4880" s="294"/>
      <c r="E4880" s="294"/>
      <c r="F4880" s="294"/>
    </row>
    <row r="4881">
      <c r="A4881" s="294"/>
      <c r="B4881" s="294"/>
      <c r="C4881" s="294"/>
      <c r="D4881" s="294"/>
      <c r="E4881" s="294"/>
      <c r="F4881" s="294"/>
    </row>
    <row r="4882">
      <c r="A4882" s="294"/>
      <c r="B4882" s="294"/>
      <c r="C4882" s="294"/>
      <c r="D4882" s="294"/>
      <c r="E4882" s="294"/>
      <c r="F4882" s="294"/>
    </row>
    <row r="4883">
      <c r="A4883" s="294" t="s">
        <v>24413</v>
      </c>
      <c r="B4883" s="294"/>
      <c r="C4883" s="294"/>
      <c r="D4883" s="294"/>
      <c r="E4883" s="294"/>
      <c r="F4883" s="294"/>
    </row>
    <row r="4884">
      <c r="A4884" s="294" t="s">
        <v>24620</v>
      </c>
      <c r="B4884" s="294"/>
      <c r="C4884" s="294"/>
      <c r="D4884" s="294"/>
      <c r="E4884" s="294"/>
      <c r="F4884" s="294"/>
    </row>
    <row r="4885">
      <c r="A4885" s="294"/>
      <c r="B4885" s="294"/>
      <c r="C4885" s="294"/>
      <c r="D4885" s="294"/>
      <c r="E4885" s="294"/>
      <c r="F4885" s="294"/>
    </row>
    <row r="4886">
      <c r="A4886" s="294" t="s">
        <v>24621</v>
      </c>
      <c r="B4886" s="294"/>
      <c r="C4886" s="294"/>
      <c r="D4886" s="294"/>
      <c r="E4886" s="294"/>
      <c r="F4886" s="294"/>
    </row>
    <row r="4887">
      <c r="A4887" s="294" t="s">
        <v>24622</v>
      </c>
      <c r="B4887" s="294"/>
      <c r="C4887" s="294"/>
      <c r="D4887" s="294"/>
      <c r="E4887" s="294"/>
      <c r="F4887" s="294"/>
    </row>
    <row r="4888">
      <c r="A4888" s="294" t="s">
        <v>24623</v>
      </c>
      <c r="B4888" s="294"/>
      <c r="C4888" s="294"/>
      <c r="D4888" s="294"/>
      <c r="E4888" s="294"/>
      <c r="F4888" s="294"/>
    </row>
    <row r="4889">
      <c r="A4889" s="294" t="s">
        <v>24624</v>
      </c>
      <c r="B4889" s="294"/>
      <c r="C4889" s="294"/>
      <c r="D4889" s="294"/>
      <c r="E4889" s="294"/>
      <c r="F4889" s="294"/>
    </row>
    <row r="4890">
      <c r="A4890" s="294" t="s">
        <v>24625</v>
      </c>
      <c r="B4890" s="294"/>
      <c r="C4890" s="294"/>
      <c r="D4890" s="294"/>
      <c r="E4890" s="294"/>
      <c r="F4890" s="294"/>
    </row>
    <row r="4891">
      <c r="A4891" s="294" t="s">
        <v>24626</v>
      </c>
      <c r="B4891" s="294"/>
      <c r="C4891" s="294"/>
      <c r="D4891" s="294"/>
      <c r="E4891" s="294"/>
      <c r="F4891" s="294"/>
    </row>
    <row r="4892">
      <c r="A4892" s="294" t="s">
        <v>21641</v>
      </c>
      <c r="B4892" s="294"/>
      <c r="C4892" s="294"/>
      <c r="D4892" s="294"/>
      <c r="E4892" s="294"/>
      <c r="F4892" s="294"/>
    </row>
    <row r="4893">
      <c r="A4893" s="294" t="s">
        <v>24627</v>
      </c>
      <c r="B4893" s="294"/>
      <c r="C4893" s="294"/>
      <c r="D4893" s="294"/>
      <c r="E4893" s="294"/>
      <c r="F4893" s="294"/>
    </row>
    <row r="4894">
      <c r="A4894" s="294" t="s">
        <v>24628</v>
      </c>
      <c r="B4894" s="294"/>
      <c r="C4894" s="294"/>
      <c r="D4894" s="294"/>
      <c r="E4894" s="294"/>
      <c r="F4894" s="294"/>
    </row>
    <row r="4895">
      <c r="A4895" s="294" t="s">
        <v>24629</v>
      </c>
      <c r="B4895" s="294"/>
      <c r="C4895" s="294"/>
      <c r="D4895" s="294"/>
      <c r="E4895" s="294"/>
      <c r="F4895" s="294"/>
    </row>
    <row r="4896">
      <c r="A4896" s="294" t="s">
        <v>24630</v>
      </c>
      <c r="B4896" s="294"/>
      <c r="C4896" s="294"/>
      <c r="D4896" s="294"/>
      <c r="E4896" s="294"/>
      <c r="F4896" s="294"/>
    </row>
    <row r="4897">
      <c r="A4897" s="294" t="s">
        <v>24631</v>
      </c>
      <c r="B4897" s="294"/>
      <c r="C4897" s="294"/>
      <c r="D4897" s="294"/>
      <c r="E4897" s="294"/>
      <c r="F4897" s="294"/>
    </row>
    <row r="4898">
      <c r="A4898" s="294" t="s">
        <v>24632</v>
      </c>
      <c r="B4898" s="294"/>
      <c r="C4898" s="294"/>
      <c r="D4898" s="294"/>
      <c r="E4898" s="294"/>
      <c r="F4898" s="294"/>
    </row>
    <row r="4899">
      <c r="A4899" s="294"/>
      <c r="B4899" s="294"/>
      <c r="C4899" s="294"/>
      <c r="D4899" s="294"/>
      <c r="E4899" s="294"/>
      <c r="F4899" s="294"/>
    </row>
    <row r="4900">
      <c r="A4900" s="294" t="s">
        <v>23703</v>
      </c>
      <c r="B4900" s="294"/>
      <c r="C4900" s="294"/>
      <c r="D4900" s="294"/>
      <c r="E4900" s="294"/>
      <c r="F4900" s="294"/>
    </row>
    <row r="4901">
      <c r="A4901" s="294" t="s">
        <v>24633</v>
      </c>
      <c r="B4901" s="294"/>
      <c r="C4901" s="294"/>
      <c r="D4901" s="294"/>
      <c r="E4901" s="294"/>
      <c r="F4901" s="294"/>
    </row>
    <row r="4902">
      <c r="A4902" s="294" t="s">
        <v>24425</v>
      </c>
      <c r="B4902" s="294"/>
      <c r="C4902" s="294"/>
      <c r="D4902" s="294"/>
      <c r="E4902" s="294"/>
      <c r="F4902" s="294"/>
    </row>
    <row r="4903">
      <c r="A4903" s="294"/>
      <c r="B4903" s="294"/>
      <c r="C4903" s="294"/>
      <c r="D4903" s="294"/>
      <c r="E4903" s="294"/>
      <c r="F4903" s="294"/>
    </row>
    <row r="4904">
      <c r="A4904" s="294" t="s">
        <v>24634</v>
      </c>
      <c r="B4904" s="294"/>
      <c r="C4904" s="294"/>
      <c r="D4904" s="294"/>
      <c r="E4904" s="294"/>
      <c r="F4904" s="294"/>
    </row>
    <row r="4905">
      <c r="A4905" s="294" t="s">
        <v>24635</v>
      </c>
      <c r="B4905" s="294"/>
      <c r="C4905" s="294"/>
      <c r="D4905" s="294"/>
      <c r="E4905" s="294"/>
      <c r="F4905" s="294"/>
    </row>
    <row r="4906">
      <c r="A4906" s="294" t="s">
        <v>24636</v>
      </c>
      <c r="B4906" s="294"/>
      <c r="C4906" s="294"/>
      <c r="D4906" s="294"/>
      <c r="E4906" s="294"/>
      <c r="F4906" s="294"/>
    </row>
    <row r="4907">
      <c r="A4907" s="294" t="s">
        <v>23810</v>
      </c>
      <c r="B4907" s="294"/>
      <c r="C4907" s="294"/>
      <c r="D4907" s="294"/>
      <c r="E4907" s="294"/>
      <c r="F4907" s="294"/>
    </row>
    <row r="4908">
      <c r="A4908" s="294" t="s">
        <v>24637</v>
      </c>
      <c r="B4908" s="294"/>
      <c r="C4908" s="294"/>
      <c r="D4908" s="294"/>
      <c r="E4908" s="294"/>
      <c r="F4908" s="294"/>
    </row>
    <row r="4909">
      <c r="A4909" s="294" t="s">
        <v>24638</v>
      </c>
      <c r="B4909" s="294"/>
      <c r="C4909" s="294"/>
      <c r="D4909" s="294"/>
      <c r="E4909" s="294"/>
      <c r="F4909" s="294"/>
    </row>
    <row r="4910">
      <c r="A4910" s="294" t="s">
        <v>24639</v>
      </c>
      <c r="B4910" s="294"/>
      <c r="C4910" s="294"/>
      <c r="D4910" s="294"/>
      <c r="E4910" s="294"/>
      <c r="F4910" s="294"/>
    </row>
    <row r="4911">
      <c r="A4911" s="294"/>
      <c r="B4911" s="294"/>
      <c r="C4911" s="294"/>
      <c r="D4911" s="294"/>
      <c r="E4911" s="294"/>
      <c r="F4911" s="294"/>
    </row>
    <row r="4912">
      <c r="A4912" s="294" t="s">
        <v>23812</v>
      </c>
      <c r="B4912" s="294"/>
      <c r="C4912" s="294"/>
      <c r="D4912" s="294"/>
      <c r="E4912" s="294"/>
      <c r="F4912" s="294"/>
    </row>
    <row r="4913">
      <c r="A4913" s="294" t="s">
        <v>24431</v>
      </c>
      <c r="B4913" s="294"/>
      <c r="C4913" s="294"/>
      <c r="D4913" s="294"/>
      <c r="E4913" s="294"/>
      <c r="F4913" s="294"/>
    </row>
    <row r="4914">
      <c r="A4914" s="294" t="s">
        <v>24640</v>
      </c>
      <c r="B4914" s="294"/>
      <c r="C4914" s="294"/>
      <c r="D4914" s="294"/>
      <c r="E4914" s="294"/>
      <c r="F4914" s="294"/>
    </row>
    <row r="4915">
      <c r="A4915" s="294"/>
      <c r="B4915" s="294"/>
      <c r="C4915" s="294"/>
      <c r="D4915" s="294"/>
      <c r="E4915" s="294"/>
      <c r="F4915" s="294"/>
    </row>
    <row r="4916">
      <c r="A4916" s="294" t="s">
        <v>24641</v>
      </c>
      <c r="B4916" s="294"/>
      <c r="C4916" s="294"/>
      <c r="D4916" s="294"/>
      <c r="E4916" s="294"/>
      <c r="F4916" s="294"/>
    </row>
    <row r="4917">
      <c r="A4917" s="294" t="s">
        <v>24642</v>
      </c>
      <c r="B4917" s="294"/>
      <c r="C4917" s="294"/>
      <c r="D4917" s="294"/>
      <c r="E4917" s="294"/>
      <c r="F4917" s="294"/>
    </row>
    <row r="4918">
      <c r="A4918" s="294" t="s">
        <v>24643</v>
      </c>
      <c r="B4918" s="294"/>
      <c r="C4918" s="294"/>
      <c r="D4918" s="294"/>
      <c r="E4918" s="294"/>
      <c r="F4918" s="294"/>
    </row>
    <row r="4919">
      <c r="A4919" s="294" t="s">
        <v>24644</v>
      </c>
      <c r="B4919" s="294"/>
      <c r="C4919" s="294"/>
      <c r="D4919" s="294"/>
      <c r="E4919" s="294"/>
      <c r="F4919" s="294"/>
    </row>
    <row r="4920">
      <c r="A4920" s="294" t="s">
        <v>24645</v>
      </c>
      <c r="B4920" s="294"/>
      <c r="C4920" s="294"/>
      <c r="D4920" s="294"/>
      <c r="E4920" s="294"/>
      <c r="F4920" s="294"/>
    </row>
    <row r="4921">
      <c r="A4921" s="294" t="s">
        <v>24646</v>
      </c>
      <c r="B4921" s="294"/>
      <c r="C4921" s="294"/>
      <c r="D4921" s="294"/>
      <c r="E4921" s="294"/>
      <c r="F4921" s="294"/>
    </row>
    <row r="4922">
      <c r="A4922" s="294" t="s">
        <v>24647</v>
      </c>
      <c r="B4922" s="294"/>
      <c r="C4922" s="294"/>
      <c r="D4922" s="294"/>
      <c r="E4922" s="294"/>
      <c r="F4922" s="294"/>
    </row>
    <row r="4923">
      <c r="A4923" s="294" t="s">
        <v>24648</v>
      </c>
      <c r="B4923" s="294"/>
      <c r="C4923" s="294"/>
      <c r="D4923" s="294"/>
      <c r="E4923" s="294"/>
      <c r="F4923" s="294"/>
    </row>
    <row r="4924">
      <c r="A4924" s="294" t="s">
        <v>24649</v>
      </c>
      <c r="B4924" s="294"/>
      <c r="C4924" s="294"/>
      <c r="D4924" s="294"/>
      <c r="E4924" s="294"/>
      <c r="F4924" s="294"/>
    </row>
    <row r="4925">
      <c r="A4925" s="294" t="s">
        <v>22226</v>
      </c>
      <c r="B4925" s="294"/>
      <c r="C4925" s="294"/>
      <c r="D4925" s="294"/>
      <c r="E4925" s="294"/>
      <c r="F4925" s="294"/>
    </row>
    <row r="4926">
      <c r="A4926" s="294" t="s">
        <v>24650</v>
      </c>
      <c r="B4926" s="294"/>
      <c r="C4926" s="294"/>
      <c r="D4926" s="294"/>
      <c r="E4926" s="294"/>
      <c r="F4926" s="294"/>
    </row>
    <row r="4927">
      <c r="A4927" s="294" t="s">
        <v>24651</v>
      </c>
      <c r="B4927" s="294"/>
      <c r="C4927" s="294"/>
      <c r="D4927" s="294"/>
      <c r="E4927" s="294"/>
      <c r="F4927" s="294"/>
    </row>
    <row r="4928">
      <c r="A4928" s="294" t="s">
        <v>21292</v>
      </c>
      <c r="B4928" s="294"/>
      <c r="C4928" s="294"/>
      <c r="D4928" s="294"/>
      <c r="E4928" s="294"/>
      <c r="F4928" s="294"/>
    </row>
    <row r="4929">
      <c r="A4929" s="294"/>
      <c r="B4929" s="294"/>
      <c r="C4929" s="294"/>
      <c r="D4929" s="294"/>
      <c r="E4929" s="294"/>
      <c r="F4929" s="294"/>
    </row>
    <row r="4930">
      <c r="A4930" s="294" t="s">
        <v>24652</v>
      </c>
      <c r="B4930" s="294"/>
      <c r="C4930" s="294"/>
      <c r="D4930" s="294"/>
      <c r="E4930" s="294"/>
      <c r="F4930" s="294"/>
    </row>
    <row r="4931">
      <c r="A4931" s="294" t="s">
        <v>24653</v>
      </c>
      <c r="B4931" s="294"/>
      <c r="C4931" s="294"/>
      <c r="D4931" s="294"/>
      <c r="E4931" s="294"/>
      <c r="F4931" s="294"/>
    </row>
    <row r="4932">
      <c r="A4932" s="294" t="s">
        <v>24654</v>
      </c>
      <c r="B4932" s="294"/>
      <c r="C4932" s="294"/>
      <c r="D4932" s="294"/>
      <c r="E4932" s="294"/>
      <c r="F4932" s="294"/>
    </row>
    <row r="4933">
      <c r="A4933" s="294" t="s">
        <v>24655</v>
      </c>
      <c r="B4933" s="294"/>
      <c r="C4933" s="294"/>
      <c r="D4933" s="294"/>
      <c r="E4933" s="294"/>
      <c r="F4933" s="294"/>
    </row>
    <row r="4934">
      <c r="A4934" s="294" t="s">
        <v>24656</v>
      </c>
      <c r="B4934" s="294"/>
      <c r="C4934" s="294"/>
      <c r="D4934" s="294"/>
      <c r="E4934" s="294"/>
      <c r="F4934" s="294"/>
    </row>
    <row r="4935">
      <c r="A4935" s="294" t="s">
        <v>24657</v>
      </c>
      <c r="B4935" s="294"/>
      <c r="C4935" s="294"/>
      <c r="D4935" s="294"/>
      <c r="E4935" s="294"/>
      <c r="F4935" s="294"/>
    </row>
    <row r="4936">
      <c r="A4936" s="294"/>
      <c r="B4936" s="294"/>
      <c r="C4936" s="294"/>
      <c r="D4936" s="294"/>
      <c r="E4936" s="294"/>
      <c r="F4936" s="294"/>
    </row>
    <row r="4937">
      <c r="A4937" s="294" t="s">
        <v>21760</v>
      </c>
      <c r="B4937" s="294"/>
      <c r="C4937" s="294"/>
      <c r="D4937" s="294"/>
      <c r="E4937" s="294"/>
      <c r="F4937" s="294"/>
    </row>
    <row r="4938">
      <c r="A4938" s="294"/>
      <c r="B4938" s="294"/>
      <c r="C4938" s="294"/>
      <c r="D4938" s="294"/>
      <c r="E4938" s="294"/>
      <c r="F4938" s="294"/>
    </row>
    <row r="4939">
      <c r="A4939" s="294" t="s">
        <v>24658</v>
      </c>
      <c r="B4939" s="294"/>
      <c r="C4939" s="294"/>
      <c r="D4939" s="294"/>
      <c r="E4939" s="294"/>
      <c r="F4939" s="294"/>
    </row>
    <row r="4940">
      <c r="A4940" s="294" t="s">
        <v>24659</v>
      </c>
      <c r="B4940" s="294"/>
      <c r="C4940" s="294"/>
      <c r="D4940" s="294"/>
      <c r="E4940" s="294"/>
      <c r="F4940" s="294"/>
    </row>
    <row r="4941">
      <c r="A4941" s="294" t="s">
        <v>24660</v>
      </c>
      <c r="B4941" s="294"/>
      <c r="C4941" s="294"/>
      <c r="D4941" s="294"/>
      <c r="E4941" s="294"/>
      <c r="F4941" s="294"/>
    </row>
    <row r="4942">
      <c r="A4942" s="294" t="s">
        <v>24661</v>
      </c>
      <c r="B4942" s="294"/>
      <c r="C4942" s="294"/>
      <c r="D4942" s="294"/>
      <c r="E4942" s="294"/>
      <c r="F4942" s="294"/>
    </row>
    <row r="4943">
      <c r="A4943" s="294" t="s">
        <v>24662</v>
      </c>
      <c r="B4943" s="294"/>
      <c r="C4943" s="294"/>
      <c r="D4943" s="294"/>
      <c r="E4943" s="294"/>
      <c r="F4943" s="294"/>
    </row>
    <row r="4944">
      <c r="A4944" s="294" t="s">
        <v>24663</v>
      </c>
      <c r="B4944" s="294"/>
      <c r="C4944" s="294"/>
      <c r="D4944" s="294"/>
      <c r="E4944" s="294"/>
      <c r="F4944" s="294"/>
    </row>
    <row r="4945">
      <c r="A4945" s="294" t="s">
        <v>24664</v>
      </c>
      <c r="B4945" s="294"/>
      <c r="C4945" s="294"/>
      <c r="D4945" s="294"/>
      <c r="E4945" s="294"/>
      <c r="F4945" s="294"/>
    </row>
    <row r="4946">
      <c r="A4946" s="294" t="s">
        <v>24665</v>
      </c>
      <c r="B4946" s="294"/>
      <c r="C4946" s="294"/>
      <c r="D4946" s="294"/>
      <c r="E4946" s="294"/>
      <c r="F4946" s="294"/>
    </row>
    <row r="4947">
      <c r="A4947" s="294" t="s">
        <v>24666</v>
      </c>
      <c r="B4947" s="294"/>
      <c r="C4947" s="294"/>
      <c r="D4947" s="294"/>
      <c r="E4947" s="294"/>
      <c r="F4947" s="294"/>
    </row>
    <row r="4948">
      <c r="A4948" s="294" t="s">
        <v>24667</v>
      </c>
      <c r="B4948" s="294"/>
      <c r="C4948" s="294"/>
      <c r="D4948" s="294"/>
      <c r="E4948" s="294"/>
      <c r="F4948" s="294"/>
    </row>
    <row r="4949">
      <c r="A4949" s="294" t="s">
        <v>24668</v>
      </c>
      <c r="B4949" s="294"/>
      <c r="C4949" s="294"/>
      <c r="D4949" s="294"/>
      <c r="E4949" s="294"/>
      <c r="F4949" s="294"/>
    </row>
    <row r="4950">
      <c r="A4950" s="294" t="s">
        <v>24669</v>
      </c>
      <c r="B4950" s="294"/>
      <c r="C4950" s="294"/>
      <c r="D4950" s="294"/>
      <c r="E4950" s="294"/>
      <c r="F4950" s="294"/>
    </row>
    <row r="4951">
      <c r="A4951" s="294"/>
      <c r="B4951" s="294"/>
      <c r="C4951" s="294"/>
      <c r="D4951" s="294"/>
      <c r="E4951" s="294"/>
      <c r="F4951" s="294"/>
    </row>
    <row r="4952">
      <c r="A4952" s="294" t="s">
        <v>22353</v>
      </c>
      <c r="B4952" s="294"/>
      <c r="C4952" s="294"/>
      <c r="D4952" s="294"/>
      <c r="E4952" s="294"/>
      <c r="F4952" s="294"/>
    </row>
    <row r="4953">
      <c r="A4953" s="294"/>
      <c r="B4953" s="294"/>
      <c r="C4953" s="294"/>
      <c r="D4953" s="294"/>
      <c r="E4953" s="294"/>
      <c r="F4953" s="294"/>
    </row>
    <row r="4954">
      <c r="A4954" s="294" t="s">
        <v>24670</v>
      </c>
      <c r="B4954" s="294"/>
      <c r="C4954" s="294"/>
      <c r="D4954" s="294"/>
      <c r="E4954" s="294"/>
      <c r="F4954" s="294"/>
    </row>
    <row r="4955">
      <c r="A4955" s="294" t="s">
        <v>24671</v>
      </c>
      <c r="B4955" s="294"/>
      <c r="C4955" s="294"/>
      <c r="D4955" s="294"/>
      <c r="E4955" s="294"/>
      <c r="F4955" s="294"/>
    </row>
    <row r="4956">
      <c r="A4956" s="294" t="s">
        <v>24672</v>
      </c>
      <c r="B4956" s="294"/>
      <c r="C4956" s="294"/>
      <c r="D4956" s="294"/>
      <c r="E4956" s="294"/>
      <c r="F4956" s="294"/>
    </row>
    <row r="4957">
      <c r="A4957" s="294" t="s">
        <v>24673</v>
      </c>
      <c r="B4957" s="294"/>
      <c r="C4957" s="294"/>
      <c r="D4957" s="294"/>
      <c r="E4957" s="294"/>
      <c r="F4957" s="294"/>
    </row>
    <row r="4958">
      <c r="A4958" s="294" t="s">
        <v>24674</v>
      </c>
      <c r="B4958" s="294"/>
      <c r="C4958" s="294"/>
      <c r="D4958" s="294"/>
      <c r="E4958" s="294"/>
      <c r="F4958" s="294"/>
    </row>
    <row r="4959">
      <c r="A4959" s="294" t="s">
        <v>24675</v>
      </c>
      <c r="B4959" s="294"/>
      <c r="C4959" s="294"/>
      <c r="D4959" s="294"/>
      <c r="E4959" s="294"/>
      <c r="F4959" s="294"/>
    </row>
    <row r="4960">
      <c r="A4960" s="294" t="s">
        <v>24676</v>
      </c>
      <c r="B4960" s="294"/>
      <c r="C4960" s="294"/>
      <c r="D4960" s="294"/>
      <c r="E4960" s="294"/>
      <c r="F4960" s="294"/>
    </row>
    <row r="4961">
      <c r="A4961" s="294" t="s">
        <v>24677</v>
      </c>
      <c r="B4961" s="294"/>
      <c r="C4961" s="294"/>
      <c r="D4961" s="294"/>
      <c r="E4961" s="294"/>
      <c r="F4961" s="294"/>
    </row>
    <row r="4962">
      <c r="A4962" s="294" t="s">
        <v>24678</v>
      </c>
      <c r="B4962" s="294"/>
      <c r="C4962" s="294"/>
      <c r="D4962" s="294"/>
      <c r="E4962" s="294"/>
      <c r="F4962" s="294"/>
    </row>
    <row r="4963">
      <c r="A4963" s="294" t="s">
        <v>24679</v>
      </c>
      <c r="B4963" s="294"/>
      <c r="C4963" s="294"/>
      <c r="D4963" s="294"/>
      <c r="E4963" s="294"/>
      <c r="F4963" s="294"/>
    </row>
    <row r="4964">
      <c r="A4964" s="294" t="s">
        <v>24680</v>
      </c>
      <c r="B4964" s="294"/>
      <c r="C4964" s="294"/>
      <c r="D4964" s="294"/>
      <c r="E4964" s="294"/>
      <c r="F4964" s="294"/>
    </row>
    <row r="4965">
      <c r="A4965" s="294" t="s">
        <v>24681</v>
      </c>
      <c r="B4965" s="294"/>
      <c r="C4965" s="294"/>
      <c r="D4965" s="294"/>
      <c r="E4965" s="294"/>
      <c r="F4965" s="294"/>
    </row>
    <row r="4966">
      <c r="A4966" s="294" t="s">
        <v>24682</v>
      </c>
      <c r="B4966" s="294"/>
      <c r="C4966" s="294"/>
      <c r="D4966" s="294"/>
      <c r="E4966" s="294"/>
      <c r="F4966" s="294"/>
    </row>
    <row r="4967">
      <c r="A4967" s="294" t="s">
        <v>24683</v>
      </c>
      <c r="B4967" s="294"/>
      <c r="C4967" s="294"/>
      <c r="D4967" s="294"/>
      <c r="E4967" s="294"/>
      <c r="F4967" s="294"/>
    </row>
    <row r="4968">
      <c r="A4968" s="294" t="s">
        <v>24684</v>
      </c>
      <c r="B4968" s="294"/>
      <c r="C4968" s="294"/>
      <c r="D4968" s="294"/>
      <c r="E4968" s="294"/>
      <c r="F4968" s="294"/>
    </row>
    <row r="4969">
      <c r="A4969" s="294" t="s">
        <v>24685</v>
      </c>
      <c r="B4969" s="294"/>
      <c r="C4969" s="294"/>
      <c r="D4969" s="294"/>
      <c r="E4969" s="294"/>
      <c r="F4969" s="294"/>
    </row>
    <row r="4970">
      <c r="A4970" s="294" t="s">
        <v>24686</v>
      </c>
      <c r="B4970" s="294"/>
      <c r="C4970" s="294"/>
      <c r="D4970" s="294"/>
      <c r="E4970" s="294"/>
      <c r="F4970" s="294"/>
    </row>
    <row r="4971">
      <c r="A4971" s="294" t="s">
        <v>24687</v>
      </c>
      <c r="B4971" s="294"/>
      <c r="C4971" s="294"/>
      <c r="D4971" s="294"/>
      <c r="E4971" s="294"/>
      <c r="F4971" s="294"/>
    </row>
    <row r="4972">
      <c r="A4972" s="294" t="s">
        <v>24688</v>
      </c>
      <c r="B4972" s="294"/>
      <c r="C4972" s="294"/>
      <c r="D4972" s="294"/>
      <c r="E4972" s="294"/>
      <c r="F4972" s="294"/>
    </row>
    <row r="4973">
      <c r="A4973" s="294"/>
      <c r="B4973" s="294"/>
      <c r="C4973" s="294"/>
      <c r="D4973" s="294"/>
      <c r="E4973" s="294"/>
      <c r="F4973" s="294"/>
    </row>
    <row r="4974">
      <c r="A4974" s="294" t="s">
        <v>21312</v>
      </c>
      <c r="B4974" s="294"/>
      <c r="C4974" s="294"/>
      <c r="D4974" s="294"/>
      <c r="E4974" s="294"/>
      <c r="F4974" s="294"/>
    </row>
    <row r="4975">
      <c r="A4975" s="294" t="s">
        <v>24689</v>
      </c>
      <c r="B4975" s="294"/>
      <c r="C4975" s="294"/>
      <c r="D4975" s="294"/>
      <c r="E4975" s="294"/>
      <c r="F4975" s="294"/>
    </row>
    <row r="4976">
      <c r="A4976" s="294" t="s">
        <v>21672</v>
      </c>
      <c r="B4976" s="294"/>
      <c r="C4976" s="294"/>
      <c r="D4976" s="294"/>
      <c r="E4976" s="294"/>
      <c r="F4976" s="294"/>
    </row>
    <row r="4977">
      <c r="A4977" s="294" t="s">
        <v>24690</v>
      </c>
      <c r="B4977" s="294"/>
      <c r="C4977" s="294"/>
      <c r="D4977" s="294"/>
      <c r="E4977" s="294"/>
      <c r="F4977" s="294"/>
    </row>
    <row r="4978">
      <c r="A4978" s="294"/>
      <c r="B4978" s="294"/>
      <c r="C4978" s="294"/>
      <c r="D4978" s="294"/>
      <c r="E4978" s="294"/>
      <c r="F4978" s="294"/>
    </row>
    <row r="4979">
      <c r="A4979" s="294"/>
      <c r="B4979" s="294"/>
      <c r="C4979" s="294"/>
      <c r="D4979" s="294"/>
      <c r="E4979" s="294"/>
      <c r="F4979" s="294"/>
    </row>
    <row r="4980">
      <c r="A4980" s="294" t="s">
        <v>21429</v>
      </c>
      <c r="B4980" s="294"/>
      <c r="C4980" s="294"/>
      <c r="D4980" s="294"/>
      <c r="E4980" s="294"/>
      <c r="F4980" s="294"/>
    </row>
    <row r="4981">
      <c r="A4981" s="294" t="s">
        <v>23095</v>
      </c>
      <c r="B4981" s="294"/>
      <c r="C4981" s="294"/>
      <c r="D4981" s="294"/>
      <c r="E4981" s="294"/>
      <c r="F4981" s="294"/>
    </row>
    <row r="4982">
      <c r="A4982" s="294"/>
      <c r="B4982" s="294"/>
      <c r="C4982" s="294"/>
      <c r="D4982" s="294"/>
      <c r="E4982" s="294"/>
      <c r="F4982" s="294"/>
    </row>
    <row r="4983">
      <c r="A4983" s="294" t="s">
        <v>24691</v>
      </c>
      <c r="B4983" s="294"/>
      <c r="C4983" s="294"/>
      <c r="D4983" s="294"/>
      <c r="E4983" s="294"/>
      <c r="F4983" s="294"/>
    </row>
    <row r="4984">
      <c r="A4984" s="294" t="s">
        <v>24692</v>
      </c>
      <c r="B4984" s="294"/>
      <c r="C4984" s="294"/>
      <c r="D4984" s="294"/>
      <c r="E4984" s="294"/>
      <c r="F4984" s="294"/>
    </row>
    <row r="4985">
      <c r="A4985" s="294" t="s">
        <v>24693</v>
      </c>
      <c r="B4985" s="294"/>
      <c r="C4985" s="294"/>
      <c r="D4985" s="294"/>
      <c r="E4985" s="294"/>
      <c r="F4985" s="294"/>
    </row>
    <row r="4986">
      <c r="A4986" s="294" t="s">
        <v>24694</v>
      </c>
      <c r="B4986" s="294"/>
      <c r="C4986" s="294"/>
      <c r="D4986" s="294"/>
      <c r="E4986" s="294"/>
      <c r="F4986" s="294"/>
    </row>
    <row r="4987">
      <c r="A4987" s="294" t="s">
        <v>24695</v>
      </c>
      <c r="B4987" s="294"/>
      <c r="C4987" s="294"/>
      <c r="D4987" s="294"/>
      <c r="E4987" s="294"/>
      <c r="F4987" s="294"/>
    </row>
    <row r="4988">
      <c r="A4988" s="294" t="s">
        <v>24696</v>
      </c>
      <c r="B4988" s="294"/>
      <c r="C4988" s="294"/>
      <c r="D4988" s="294"/>
      <c r="E4988" s="294"/>
      <c r="F4988" s="294"/>
    </row>
    <row r="4989">
      <c r="A4989" s="294" t="s">
        <v>24697</v>
      </c>
      <c r="B4989" s="294"/>
      <c r="C4989" s="294"/>
      <c r="D4989" s="294"/>
      <c r="E4989" s="294"/>
      <c r="F4989" s="294"/>
    </row>
    <row r="4990">
      <c r="A4990" s="294" t="s">
        <v>24698</v>
      </c>
      <c r="B4990" s="294"/>
      <c r="C4990" s="294"/>
      <c r="D4990" s="294"/>
      <c r="E4990" s="294"/>
      <c r="F4990" s="294"/>
    </row>
    <row r="4991">
      <c r="A4991" s="294" t="s">
        <v>24699</v>
      </c>
      <c r="B4991" s="294"/>
      <c r="C4991" s="294"/>
      <c r="D4991" s="294"/>
      <c r="E4991" s="294"/>
      <c r="F4991" s="294"/>
    </row>
    <row r="4992">
      <c r="A4992" s="294" t="s">
        <v>24700</v>
      </c>
      <c r="B4992" s="294"/>
      <c r="C4992" s="294"/>
      <c r="D4992" s="294"/>
      <c r="E4992" s="294"/>
      <c r="F4992" s="294"/>
    </row>
    <row r="4993">
      <c r="A4993" s="294" t="s">
        <v>24701</v>
      </c>
      <c r="B4993" s="294"/>
      <c r="C4993" s="294"/>
      <c r="D4993" s="294"/>
      <c r="E4993" s="294"/>
      <c r="F4993" s="294"/>
    </row>
    <row r="4994">
      <c r="A4994" s="294" t="s">
        <v>24702</v>
      </c>
      <c r="B4994" s="294"/>
      <c r="C4994" s="294"/>
      <c r="D4994" s="294"/>
      <c r="E4994" s="294"/>
      <c r="F4994" s="294"/>
    </row>
    <row r="4995">
      <c r="A4995" s="294"/>
      <c r="B4995" s="294"/>
      <c r="C4995" s="294"/>
      <c r="D4995" s="294"/>
      <c r="E4995" s="294"/>
      <c r="F4995" s="294"/>
    </row>
    <row r="4996">
      <c r="A4996" s="294"/>
      <c r="B4996" s="294"/>
      <c r="C4996" s="294"/>
      <c r="D4996" s="294"/>
      <c r="E4996" s="294"/>
      <c r="F4996" s="294"/>
    </row>
    <row r="4997">
      <c r="A4997" s="294"/>
      <c r="B4997" s="294"/>
      <c r="C4997" s="294"/>
      <c r="D4997" s="294"/>
      <c r="E4997" s="294"/>
      <c r="F4997" s="294"/>
    </row>
    <row r="4998">
      <c r="A4998" s="294" t="s">
        <v>22564</v>
      </c>
      <c r="B4998" s="294"/>
      <c r="C4998" s="294"/>
      <c r="D4998" s="294"/>
      <c r="E4998" s="294"/>
      <c r="F4998" s="294"/>
    </row>
    <row r="4999">
      <c r="A4999" s="294" t="s">
        <v>24703</v>
      </c>
      <c r="B4999" s="294"/>
      <c r="C4999" s="294"/>
      <c r="D4999" s="294"/>
      <c r="E4999" s="294"/>
      <c r="F4999" s="294"/>
    </row>
    <row r="5000">
      <c r="A5000" s="294" t="s">
        <v>24704</v>
      </c>
      <c r="B5000" s="294"/>
      <c r="C5000" s="294"/>
      <c r="D5000" s="294"/>
      <c r="E5000" s="294"/>
      <c r="F5000" s="294"/>
    </row>
    <row r="5001">
      <c r="A5001" s="294"/>
      <c r="B5001" s="294"/>
      <c r="C5001" s="294"/>
      <c r="D5001" s="294"/>
      <c r="E5001" s="294"/>
      <c r="F5001" s="294"/>
    </row>
    <row r="5002">
      <c r="A5002" s="294" t="s">
        <v>24705</v>
      </c>
      <c r="B5002" s="294"/>
      <c r="C5002" s="294"/>
      <c r="D5002" s="294"/>
      <c r="E5002" s="294"/>
      <c r="F5002" s="294"/>
    </row>
    <row r="5003">
      <c r="A5003" s="294" t="s">
        <v>24706</v>
      </c>
      <c r="B5003" s="294"/>
      <c r="C5003" s="294"/>
      <c r="D5003" s="294"/>
      <c r="E5003" s="294"/>
      <c r="F5003" s="294"/>
    </row>
    <row r="5004">
      <c r="A5004" s="294" t="s">
        <v>24707</v>
      </c>
      <c r="B5004" s="294"/>
      <c r="C5004" s="294"/>
      <c r="D5004" s="294"/>
      <c r="E5004" s="294"/>
      <c r="F5004" s="294"/>
    </row>
    <row r="5005">
      <c r="A5005" s="294" t="s">
        <v>24708</v>
      </c>
      <c r="B5005" s="294"/>
      <c r="C5005" s="294"/>
      <c r="D5005" s="294"/>
      <c r="E5005" s="294"/>
      <c r="F5005" s="294"/>
    </row>
    <row r="5006">
      <c r="A5006" s="294" t="s">
        <v>24709</v>
      </c>
      <c r="B5006" s="294"/>
      <c r="C5006" s="294"/>
      <c r="D5006" s="294"/>
      <c r="E5006" s="294"/>
      <c r="F5006" s="294"/>
    </row>
    <row r="5007">
      <c r="A5007" s="294" t="s">
        <v>24710</v>
      </c>
      <c r="B5007" s="294"/>
      <c r="C5007" s="294"/>
      <c r="D5007" s="294"/>
      <c r="E5007" s="294"/>
      <c r="F5007" s="294"/>
    </row>
    <row r="5008">
      <c r="A5008" s="294" t="s">
        <v>24587</v>
      </c>
      <c r="B5008" s="294"/>
      <c r="C5008" s="294"/>
      <c r="D5008" s="294"/>
      <c r="E5008" s="294"/>
      <c r="F5008" s="294"/>
    </row>
    <row r="5009">
      <c r="A5009" s="294"/>
      <c r="B5009" s="294"/>
      <c r="C5009" s="294"/>
      <c r="D5009" s="294"/>
      <c r="E5009" s="294"/>
      <c r="F5009" s="294"/>
    </row>
    <row r="5010">
      <c r="A5010" s="294" t="s">
        <v>24711</v>
      </c>
      <c r="B5010" s="294"/>
      <c r="C5010" s="294"/>
      <c r="D5010" s="294"/>
      <c r="E5010" s="294"/>
      <c r="F5010" s="294"/>
    </row>
    <row r="5011">
      <c r="A5011" s="294" t="s">
        <v>24712</v>
      </c>
      <c r="B5011" s="294"/>
      <c r="C5011" s="294"/>
      <c r="D5011" s="294"/>
      <c r="E5011" s="294"/>
      <c r="F5011" s="294"/>
    </row>
    <row r="5012">
      <c r="A5012" s="294"/>
      <c r="B5012" s="294"/>
      <c r="C5012" s="294"/>
      <c r="D5012" s="294"/>
      <c r="E5012" s="294"/>
      <c r="F5012" s="294"/>
    </row>
    <row r="5013">
      <c r="A5013" s="294" t="s">
        <v>24713</v>
      </c>
      <c r="B5013" s="294"/>
      <c r="C5013" s="294"/>
      <c r="D5013" s="294"/>
      <c r="E5013" s="294"/>
      <c r="F5013" s="294"/>
    </row>
    <row r="5014">
      <c r="A5014" s="294" t="s">
        <v>24714</v>
      </c>
      <c r="B5014" s="294"/>
      <c r="C5014" s="294"/>
      <c r="D5014" s="294"/>
      <c r="E5014" s="294"/>
      <c r="F5014" s="294"/>
    </row>
    <row r="5015">
      <c r="A5015" s="294" t="s">
        <v>24715</v>
      </c>
      <c r="B5015" s="294"/>
      <c r="C5015" s="294"/>
      <c r="D5015" s="294"/>
      <c r="E5015" s="294"/>
      <c r="F5015" s="294"/>
    </row>
    <row r="5016">
      <c r="A5016" s="294" t="s">
        <v>24716</v>
      </c>
      <c r="B5016" s="294"/>
      <c r="C5016" s="294"/>
      <c r="D5016" s="294"/>
      <c r="E5016" s="294"/>
      <c r="F5016" s="294"/>
    </row>
    <row r="5017">
      <c r="A5017" s="294" t="s">
        <v>24717</v>
      </c>
      <c r="B5017" s="294"/>
      <c r="C5017" s="294"/>
      <c r="D5017" s="294"/>
      <c r="E5017" s="294"/>
      <c r="F5017" s="294"/>
    </row>
    <row r="5018">
      <c r="A5018" s="294" t="s">
        <v>24718</v>
      </c>
      <c r="B5018" s="294"/>
      <c r="C5018" s="294"/>
      <c r="D5018" s="294"/>
      <c r="E5018" s="294"/>
      <c r="F5018" s="294"/>
    </row>
    <row r="5019">
      <c r="A5019" s="294" t="s">
        <v>24719</v>
      </c>
      <c r="B5019" s="294"/>
      <c r="C5019" s="294"/>
      <c r="D5019" s="294"/>
      <c r="E5019" s="294"/>
      <c r="F5019" s="294"/>
    </row>
    <row r="5020">
      <c r="A5020" s="294" t="s">
        <v>24720</v>
      </c>
      <c r="B5020" s="294"/>
      <c r="C5020" s="294"/>
      <c r="D5020" s="294"/>
      <c r="E5020" s="294"/>
      <c r="F5020" s="294"/>
    </row>
    <row r="5021">
      <c r="A5021" s="294" t="s">
        <v>24721</v>
      </c>
      <c r="B5021" s="294"/>
      <c r="C5021" s="294"/>
      <c r="D5021" s="294"/>
      <c r="E5021" s="294"/>
      <c r="F5021" s="294"/>
    </row>
    <row r="5022">
      <c r="A5022" s="294" t="s">
        <v>24722</v>
      </c>
      <c r="B5022" s="294"/>
      <c r="C5022" s="294"/>
      <c r="D5022" s="294"/>
      <c r="E5022" s="294"/>
      <c r="F5022" s="294"/>
    </row>
    <row r="5023">
      <c r="A5023" s="294" t="s">
        <v>24723</v>
      </c>
      <c r="B5023" s="294"/>
      <c r="C5023" s="294"/>
      <c r="D5023" s="294"/>
      <c r="E5023" s="294"/>
      <c r="F5023" s="294"/>
    </row>
    <row r="5024">
      <c r="A5024" s="294" t="s">
        <v>24724</v>
      </c>
      <c r="B5024" s="294"/>
      <c r="C5024" s="294"/>
      <c r="D5024" s="294"/>
      <c r="E5024" s="294"/>
      <c r="F5024" s="294"/>
    </row>
    <row r="5025">
      <c r="A5025" s="294" t="s">
        <v>24725</v>
      </c>
      <c r="B5025" s="294"/>
      <c r="C5025" s="294"/>
      <c r="D5025" s="294"/>
      <c r="E5025" s="294"/>
      <c r="F5025" s="294"/>
    </row>
    <row r="5026">
      <c r="A5026" s="294" t="s">
        <v>24726</v>
      </c>
      <c r="B5026" s="294"/>
      <c r="C5026" s="294"/>
      <c r="D5026" s="294"/>
      <c r="E5026" s="294"/>
      <c r="F5026" s="294"/>
    </row>
    <row r="5027">
      <c r="A5027" s="294"/>
      <c r="B5027" s="294"/>
      <c r="C5027" s="294"/>
      <c r="D5027" s="294"/>
      <c r="E5027" s="294"/>
      <c r="F5027" s="294"/>
    </row>
    <row r="5028">
      <c r="A5028" s="294" t="s">
        <v>21344</v>
      </c>
      <c r="B5028" s="294"/>
      <c r="C5028" s="294"/>
      <c r="D5028" s="294"/>
      <c r="E5028" s="294"/>
      <c r="F5028" s="294"/>
    </row>
    <row r="5029">
      <c r="A5029" s="294" t="s">
        <v>24727</v>
      </c>
      <c r="B5029" s="294"/>
      <c r="C5029" s="294"/>
      <c r="D5029" s="294"/>
      <c r="E5029" s="294"/>
      <c r="F5029" s="294"/>
    </row>
    <row r="5030">
      <c r="A5030" s="294" t="s">
        <v>24728</v>
      </c>
      <c r="B5030" s="294"/>
      <c r="C5030" s="294"/>
      <c r="D5030" s="294"/>
      <c r="E5030" s="294"/>
      <c r="F5030" s="294"/>
    </row>
    <row r="5031">
      <c r="A5031" s="294"/>
      <c r="B5031" s="294"/>
      <c r="C5031" s="294"/>
      <c r="D5031" s="294"/>
      <c r="E5031" s="294"/>
      <c r="F5031" s="294"/>
    </row>
    <row r="5032">
      <c r="A5032" s="294" t="s">
        <v>24729</v>
      </c>
      <c r="B5032" s="294"/>
      <c r="C5032" s="294"/>
      <c r="D5032" s="294"/>
      <c r="E5032" s="294"/>
      <c r="F5032" s="294"/>
    </row>
    <row r="5033">
      <c r="A5033" s="294" t="s">
        <v>24730</v>
      </c>
      <c r="B5033" s="294"/>
      <c r="C5033" s="294"/>
      <c r="D5033" s="294"/>
      <c r="E5033" s="294"/>
      <c r="F5033" s="294"/>
    </row>
    <row r="5034">
      <c r="A5034" s="294" t="s">
        <v>24731</v>
      </c>
      <c r="B5034" s="294"/>
      <c r="C5034" s="294"/>
      <c r="D5034" s="294"/>
      <c r="E5034" s="294"/>
      <c r="F5034" s="294"/>
    </row>
    <row r="5035">
      <c r="A5035" s="294" t="s">
        <v>24732</v>
      </c>
      <c r="B5035" s="294"/>
      <c r="C5035" s="294"/>
      <c r="D5035" s="294"/>
      <c r="E5035" s="294"/>
      <c r="F5035" s="294"/>
    </row>
    <row r="5036">
      <c r="A5036" s="294" t="s">
        <v>24733</v>
      </c>
      <c r="B5036" s="294"/>
      <c r="C5036" s="294"/>
      <c r="D5036" s="294"/>
      <c r="E5036" s="294"/>
      <c r="F5036" s="294"/>
    </row>
    <row r="5037">
      <c r="A5037" s="294" t="s">
        <v>24734</v>
      </c>
      <c r="B5037" s="294"/>
      <c r="C5037" s="294"/>
      <c r="D5037" s="294"/>
      <c r="E5037" s="294"/>
      <c r="F5037" s="294"/>
    </row>
    <row r="5038">
      <c r="A5038" s="294"/>
      <c r="B5038" s="294"/>
      <c r="C5038" s="294"/>
      <c r="D5038" s="294"/>
      <c r="E5038" s="294"/>
      <c r="F5038" s="294"/>
    </row>
    <row r="5039">
      <c r="A5039" s="294" t="s">
        <v>24735</v>
      </c>
      <c r="B5039" s="294"/>
      <c r="C5039" s="294"/>
      <c r="D5039" s="294"/>
      <c r="E5039" s="294"/>
      <c r="F5039" s="294"/>
    </row>
    <row r="5040">
      <c r="A5040" s="294" t="s">
        <v>24736</v>
      </c>
      <c r="B5040" s="294"/>
      <c r="C5040" s="294"/>
      <c r="D5040" s="294"/>
      <c r="E5040" s="294"/>
      <c r="F5040" s="294"/>
    </row>
    <row r="5041">
      <c r="A5041" s="294" t="s">
        <v>24737</v>
      </c>
      <c r="B5041" s="294"/>
      <c r="C5041" s="294"/>
      <c r="D5041" s="294"/>
      <c r="E5041" s="294"/>
      <c r="F5041" s="294"/>
    </row>
    <row r="5042">
      <c r="A5042" s="294"/>
      <c r="B5042" s="294"/>
      <c r="C5042" s="294"/>
      <c r="D5042" s="294"/>
      <c r="E5042" s="294"/>
      <c r="F5042" s="294"/>
    </row>
    <row r="5043">
      <c r="A5043" s="294" t="s">
        <v>24738</v>
      </c>
      <c r="B5043" s="294"/>
      <c r="C5043" s="294"/>
      <c r="D5043" s="294"/>
      <c r="E5043" s="294"/>
      <c r="F5043" s="294"/>
    </row>
    <row r="5044">
      <c r="A5044" s="294" t="s">
        <v>24739</v>
      </c>
      <c r="B5044" s="294"/>
      <c r="C5044" s="294"/>
      <c r="D5044" s="294"/>
      <c r="E5044" s="294"/>
      <c r="F5044" s="294"/>
    </row>
    <row r="5045">
      <c r="A5045" s="294" t="s">
        <v>24740</v>
      </c>
      <c r="B5045" s="294"/>
      <c r="C5045" s="294"/>
      <c r="D5045" s="294"/>
      <c r="E5045" s="294"/>
      <c r="F5045" s="294"/>
    </row>
    <row r="5046">
      <c r="A5046" s="294" t="s">
        <v>24741</v>
      </c>
      <c r="B5046" s="294"/>
      <c r="C5046" s="294"/>
      <c r="D5046" s="294"/>
      <c r="E5046" s="294"/>
      <c r="F5046" s="294"/>
    </row>
    <row r="5047">
      <c r="A5047" s="294"/>
      <c r="B5047" s="294"/>
      <c r="C5047" s="294"/>
      <c r="D5047" s="294"/>
      <c r="E5047" s="294"/>
      <c r="F5047" s="294"/>
    </row>
    <row r="5048">
      <c r="A5048" s="294" t="s">
        <v>24742</v>
      </c>
      <c r="B5048" s="294"/>
      <c r="C5048" s="294"/>
      <c r="D5048" s="294"/>
      <c r="E5048" s="294"/>
      <c r="F5048" s="294"/>
    </row>
    <row r="5049">
      <c r="A5049" s="294" t="s">
        <v>24743</v>
      </c>
      <c r="B5049" s="294"/>
      <c r="C5049" s="294"/>
      <c r="D5049" s="294"/>
      <c r="E5049" s="294"/>
      <c r="F5049" s="294"/>
    </row>
    <row r="5050">
      <c r="A5050" s="294"/>
      <c r="B5050" s="294"/>
      <c r="C5050" s="294"/>
      <c r="D5050" s="294"/>
      <c r="E5050" s="294"/>
      <c r="F5050" s="294"/>
    </row>
    <row r="5051">
      <c r="A5051" s="294" t="s">
        <v>24744</v>
      </c>
      <c r="B5051" s="294"/>
      <c r="C5051" s="294"/>
      <c r="D5051" s="294"/>
      <c r="E5051" s="294"/>
      <c r="F5051" s="294"/>
    </row>
    <row r="5052">
      <c r="A5052" s="294" t="s">
        <v>24745</v>
      </c>
      <c r="B5052" s="294"/>
      <c r="C5052" s="294"/>
      <c r="D5052" s="294"/>
      <c r="E5052" s="294"/>
      <c r="F5052" s="294"/>
    </row>
    <row r="5053">
      <c r="A5053" s="294" t="s">
        <v>24746</v>
      </c>
      <c r="B5053" s="294"/>
      <c r="C5053" s="294"/>
      <c r="D5053" s="294"/>
      <c r="E5053" s="294"/>
      <c r="F5053" s="294"/>
    </row>
    <row r="5054">
      <c r="A5054" s="294" t="s">
        <v>24747</v>
      </c>
      <c r="B5054" s="294"/>
      <c r="C5054" s="294"/>
      <c r="D5054" s="294"/>
      <c r="E5054" s="294"/>
      <c r="F5054" s="294"/>
    </row>
    <row r="5055">
      <c r="A5055" s="294"/>
      <c r="B5055" s="294"/>
      <c r="C5055" s="294"/>
      <c r="D5055" s="294"/>
      <c r="E5055" s="294"/>
      <c r="F5055" s="294"/>
    </row>
    <row r="5056">
      <c r="A5056" s="294" t="s">
        <v>24748</v>
      </c>
      <c r="B5056" s="294"/>
      <c r="C5056" s="294"/>
      <c r="D5056" s="294"/>
      <c r="E5056" s="294"/>
      <c r="F5056" s="294"/>
    </row>
    <row r="5057">
      <c r="A5057" s="294" t="s">
        <v>24749</v>
      </c>
      <c r="B5057" s="294"/>
      <c r="C5057" s="294"/>
      <c r="D5057" s="294"/>
      <c r="E5057" s="294"/>
      <c r="F5057" s="294"/>
    </row>
    <row r="5058">
      <c r="A5058" s="294" t="s">
        <v>24750</v>
      </c>
      <c r="B5058" s="294"/>
      <c r="C5058" s="294"/>
      <c r="D5058" s="294"/>
      <c r="E5058" s="294"/>
      <c r="F5058" s="294"/>
    </row>
    <row r="5059">
      <c r="A5059" s="294" t="s">
        <v>24751</v>
      </c>
      <c r="B5059" s="294"/>
      <c r="C5059" s="294"/>
      <c r="D5059" s="294"/>
      <c r="E5059" s="294"/>
      <c r="F5059" s="294"/>
    </row>
    <row r="5060">
      <c r="A5060" s="294" t="s">
        <v>24752</v>
      </c>
      <c r="B5060" s="294"/>
      <c r="C5060" s="294"/>
      <c r="D5060" s="294"/>
      <c r="E5060" s="294"/>
      <c r="F5060" s="294"/>
    </row>
    <row r="5061">
      <c r="A5061" s="294" t="s">
        <v>24753</v>
      </c>
      <c r="B5061" s="294"/>
      <c r="C5061" s="294"/>
      <c r="D5061" s="294"/>
      <c r="E5061" s="294"/>
      <c r="F5061" s="294"/>
    </row>
    <row r="5062">
      <c r="A5062" s="294" t="s">
        <v>23873</v>
      </c>
      <c r="B5062" s="294"/>
      <c r="C5062" s="294"/>
      <c r="D5062" s="294"/>
      <c r="E5062" s="294"/>
      <c r="F5062" s="294"/>
    </row>
    <row r="5063">
      <c r="A5063" s="294"/>
      <c r="B5063" s="294"/>
      <c r="C5063" s="294"/>
      <c r="D5063" s="294"/>
      <c r="E5063" s="294"/>
      <c r="F5063" s="294"/>
    </row>
    <row r="5064">
      <c r="A5064" s="294" t="s">
        <v>21312</v>
      </c>
      <c r="B5064" s="294"/>
      <c r="C5064" s="294"/>
      <c r="D5064" s="294"/>
      <c r="E5064" s="294"/>
      <c r="F5064" s="294"/>
    </row>
    <row r="5065">
      <c r="A5065" s="294" t="s">
        <v>24754</v>
      </c>
      <c r="B5065" s="294"/>
      <c r="C5065" s="294"/>
      <c r="D5065" s="294"/>
      <c r="E5065" s="294"/>
      <c r="F5065" s="294"/>
    </row>
    <row r="5066">
      <c r="A5066" s="294" t="s">
        <v>24755</v>
      </c>
      <c r="B5066" s="294"/>
      <c r="C5066" s="294"/>
      <c r="D5066" s="294"/>
      <c r="E5066" s="294"/>
      <c r="F5066" s="294"/>
    </row>
    <row r="5067">
      <c r="A5067" s="294" t="s">
        <v>24756</v>
      </c>
      <c r="B5067" s="294"/>
      <c r="C5067" s="294"/>
      <c r="D5067" s="294"/>
      <c r="E5067" s="294"/>
      <c r="F5067" s="294"/>
    </row>
    <row r="5068">
      <c r="A5068" s="294"/>
      <c r="B5068" s="294"/>
      <c r="C5068" s="294"/>
      <c r="D5068" s="294"/>
      <c r="E5068" s="294"/>
      <c r="F5068" s="294"/>
    </row>
    <row r="5069">
      <c r="A5069" s="294" t="s">
        <v>24757</v>
      </c>
      <c r="B5069" s="294"/>
      <c r="C5069" s="294"/>
      <c r="D5069" s="294"/>
      <c r="E5069" s="294"/>
      <c r="F5069" s="294"/>
    </row>
    <row r="5070">
      <c r="A5070" s="294"/>
      <c r="B5070" s="294"/>
      <c r="C5070" s="294"/>
      <c r="D5070" s="294"/>
      <c r="E5070" s="294"/>
      <c r="F5070" s="294"/>
    </row>
    <row r="5071">
      <c r="A5071" s="294" t="s">
        <v>24758</v>
      </c>
      <c r="B5071" s="294"/>
      <c r="C5071" s="294"/>
      <c r="D5071" s="294"/>
      <c r="E5071" s="294"/>
      <c r="F5071" s="294"/>
    </row>
    <row r="5072">
      <c r="A5072" s="294" t="s">
        <v>24759</v>
      </c>
      <c r="B5072" s="294"/>
      <c r="C5072" s="294"/>
      <c r="D5072" s="294"/>
      <c r="E5072" s="294"/>
      <c r="F5072" s="294"/>
    </row>
    <row r="5073">
      <c r="A5073" s="294" t="s">
        <v>24760</v>
      </c>
      <c r="B5073" s="294"/>
      <c r="C5073" s="294"/>
      <c r="D5073" s="294"/>
      <c r="E5073" s="294"/>
      <c r="F5073" s="294"/>
    </row>
    <row r="5074">
      <c r="A5074" s="294" t="s">
        <v>24761</v>
      </c>
      <c r="B5074" s="294"/>
      <c r="C5074" s="294"/>
      <c r="D5074" s="294"/>
      <c r="E5074" s="294"/>
      <c r="F5074" s="294"/>
    </row>
    <row r="5075">
      <c r="A5075" s="294" t="s">
        <v>24762</v>
      </c>
      <c r="B5075" s="294"/>
      <c r="C5075" s="294"/>
      <c r="D5075" s="294"/>
      <c r="E5075" s="294"/>
      <c r="F5075" s="294"/>
    </row>
    <row r="5076">
      <c r="A5076" s="294" t="s">
        <v>24763</v>
      </c>
      <c r="B5076" s="294"/>
      <c r="C5076" s="294"/>
      <c r="D5076" s="294"/>
      <c r="E5076" s="294"/>
      <c r="F5076" s="294"/>
    </row>
    <row r="5077">
      <c r="A5077" s="294" t="s">
        <v>24764</v>
      </c>
      <c r="B5077" s="294"/>
      <c r="C5077" s="294"/>
      <c r="D5077" s="294"/>
      <c r="E5077" s="294"/>
      <c r="F5077" s="294"/>
    </row>
    <row r="5078">
      <c r="A5078" s="294" t="s">
        <v>24765</v>
      </c>
      <c r="B5078" s="294"/>
      <c r="C5078" s="294"/>
      <c r="D5078" s="294"/>
      <c r="E5078" s="294"/>
      <c r="F5078" s="294"/>
    </row>
    <row r="5079">
      <c r="A5079" s="294" t="s">
        <v>24766</v>
      </c>
      <c r="B5079" s="294"/>
      <c r="C5079" s="294"/>
      <c r="D5079" s="294"/>
      <c r="E5079" s="294"/>
      <c r="F5079" s="294"/>
    </row>
    <row r="5080">
      <c r="A5080" s="294" t="s">
        <v>24767</v>
      </c>
      <c r="B5080" s="294"/>
      <c r="C5080" s="294"/>
      <c r="D5080" s="294"/>
      <c r="E5080" s="294"/>
      <c r="F5080" s="294"/>
    </row>
    <row r="5081">
      <c r="A5081" s="294"/>
      <c r="B5081" s="294"/>
      <c r="C5081" s="294"/>
      <c r="D5081" s="294"/>
      <c r="E5081" s="294"/>
      <c r="F5081" s="294"/>
    </row>
    <row r="5082">
      <c r="A5082" s="294"/>
      <c r="B5082" s="294"/>
      <c r="C5082" s="294"/>
      <c r="D5082" s="294"/>
      <c r="E5082" s="294"/>
      <c r="F5082" s="294"/>
    </row>
    <row r="5083">
      <c r="A5083" s="294" t="s">
        <v>24768</v>
      </c>
      <c r="B5083" s="294"/>
      <c r="C5083" s="294"/>
      <c r="D5083" s="294"/>
      <c r="E5083" s="294"/>
      <c r="F5083" s="294"/>
    </row>
    <row r="5084">
      <c r="A5084" s="294" t="s">
        <v>24769</v>
      </c>
      <c r="B5084" s="294"/>
      <c r="C5084" s="294"/>
      <c r="D5084" s="294"/>
      <c r="E5084" s="294"/>
      <c r="F5084" s="294"/>
    </row>
    <row r="5085">
      <c r="A5085" s="294"/>
      <c r="B5085" s="294"/>
      <c r="C5085" s="294"/>
      <c r="D5085" s="294"/>
      <c r="E5085" s="294"/>
      <c r="F5085" s="294"/>
    </row>
    <row r="5086">
      <c r="A5086" s="294" t="s">
        <v>24770</v>
      </c>
      <c r="B5086" s="294"/>
      <c r="C5086" s="294"/>
      <c r="D5086" s="294"/>
      <c r="E5086" s="294"/>
      <c r="F5086" s="294"/>
    </row>
    <row r="5087">
      <c r="A5087" s="294" t="s">
        <v>24771</v>
      </c>
      <c r="B5087" s="294"/>
      <c r="C5087" s="294"/>
      <c r="D5087" s="294"/>
      <c r="E5087" s="294"/>
      <c r="F5087" s="294"/>
    </row>
    <row r="5088">
      <c r="A5088" s="294" t="s">
        <v>24772</v>
      </c>
      <c r="B5088" s="294"/>
      <c r="C5088" s="294"/>
      <c r="D5088" s="294"/>
      <c r="E5088" s="294"/>
      <c r="F5088" s="294"/>
    </row>
    <row r="5089">
      <c r="A5089" s="294" t="s">
        <v>24773</v>
      </c>
      <c r="B5089" s="294"/>
      <c r="C5089" s="294"/>
      <c r="D5089" s="294"/>
      <c r="E5089" s="294"/>
      <c r="F5089" s="294"/>
    </row>
    <row r="5090">
      <c r="A5090" s="294" t="s">
        <v>24774</v>
      </c>
      <c r="B5090" s="294"/>
      <c r="C5090" s="294"/>
      <c r="D5090" s="294"/>
      <c r="E5090" s="294"/>
      <c r="F5090" s="294"/>
    </row>
    <row r="5091">
      <c r="A5091" s="294" t="s">
        <v>24775</v>
      </c>
      <c r="B5091" s="294"/>
      <c r="C5091" s="294"/>
      <c r="D5091" s="294"/>
      <c r="E5091" s="294"/>
      <c r="F5091" s="294"/>
    </row>
    <row r="5092">
      <c r="A5092" s="294" t="s">
        <v>24776</v>
      </c>
      <c r="B5092" s="294"/>
      <c r="C5092" s="294"/>
      <c r="D5092" s="294"/>
      <c r="E5092" s="294"/>
      <c r="F5092" s="294"/>
    </row>
    <row r="5093">
      <c r="A5093" s="294"/>
      <c r="B5093" s="294"/>
      <c r="C5093" s="294"/>
      <c r="D5093" s="294"/>
      <c r="E5093" s="294"/>
      <c r="F5093" s="294"/>
    </row>
    <row r="5094">
      <c r="A5094" s="294" t="s">
        <v>24777</v>
      </c>
      <c r="B5094" s="294"/>
      <c r="C5094" s="294"/>
      <c r="D5094" s="294"/>
      <c r="E5094" s="294"/>
      <c r="F5094" s="294"/>
    </row>
    <row r="5095">
      <c r="A5095" s="294" t="s">
        <v>24778</v>
      </c>
      <c r="B5095" s="294"/>
      <c r="C5095" s="294"/>
      <c r="D5095" s="294"/>
      <c r="E5095" s="294"/>
      <c r="F5095" s="294"/>
    </row>
    <row r="5096">
      <c r="A5096" s="294"/>
      <c r="B5096" s="294"/>
      <c r="C5096" s="294"/>
      <c r="D5096" s="294"/>
      <c r="E5096" s="294"/>
      <c r="F5096" s="294"/>
    </row>
    <row r="5097">
      <c r="A5097" s="294" t="s">
        <v>24779</v>
      </c>
      <c r="B5097" s="294"/>
      <c r="C5097" s="294"/>
      <c r="D5097" s="294"/>
      <c r="E5097" s="294"/>
      <c r="F5097" s="294"/>
    </row>
    <row r="5098">
      <c r="A5098" s="294" t="s">
        <v>24780</v>
      </c>
      <c r="B5098" s="294"/>
      <c r="C5098" s="294"/>
      <c r="D5098" s="294"/>
      <c r="E5098" s="294"/>
      <c r="F5098" s="294"/>
    </row>
    <row r="5099">
      <c r="A5099" s="294" t="s">
        <v>24781</v>
      </c>
      <c r="B5099" s="294"/>
      <c r="C5099" s="294"/>
      <c r="D5099" s="294"/>
      <c r="E5099" s="294"/>
      <c r="F5099" s="294"/>
    </row>
    <row r="5100">
      <c r="A5100" s="294" t="s">
        <v>24782</v>
      </c>
      <c r="B5100" s="294"/>
      <c r="C5100" s="294"/>
      <c r="D5100" s="294"/>
      <c r="E5100" s="294"/>
      <c r="F5100" s="294"/>
    </row>
    <row r="5101">
      <c r="A5101" s="294" t="s">
        <v>24783</v>
      </c>
      <c r="B5101" s="294"/>
      <c r="C5101" s="294"/>
      <c r="D5101" s="294"/>
      <c r="E5101" s="294"/>
      <c r="F5101" s="294"/>
    </row>
    <row r="5102">
      <c r="A5102" s="294" t="s">
        <v>24784</v>
      </c>
      <c r="B5102" s="294"/>
      <c r="C5102" s="294"/>
      <c r="D5102" s="294"/>
      <c r="E5102" s="294"/>
      <c r="F5102" s="294"/>
    </row>
    <row r="5103">
      <c r="A5103" s="294" t="s">
        <v>24785</v>
      </c>
      <c r="B5103" s="294"/>
      <c r="C5103" s="294"/>
      <c r="D5103" s="294"/>
      <c r="E5103" s="294"/>
      <c r="F5103" s="294"/>
    </row>
    <row r="5104">
      <c r="A5104" s="294"/>
      <c r="B5104" s="294"/>
      <c r="C5104" s="294"/>
      <c r="D5104" s="294"/>
      <c r="E5104" s="294"/>
      <c r="F5104" s="294"/>
    </row>
    <row r="5105">
      <c r="A5105" s="294" t="s">
        <v>21401</v>
      </c>
      <c r="B5105" s="294"/>
      <c r="C5105" s="294"/>
      <c r="D5105" s="294"/>
      <c r="E5105" s="294"/>
      <c r="F5105" s="294"/>
    </row>
    <row r="5106">
      <c r="A5106" s="294"/>
      <c r="B5106" s="294"/>
      <c r="C5106" s="294"/>
      <c r="D5106" s="294"/>
      <c r="E5106" s="294"/>
      <c r="F5106" s="294"/>
    </row>
    <row r="5107">
      <c r="A5107" s="294" t="s">
        <v>24786</v>
      </c>
      <c r="B5107" s="294"/>
      <c r="C5107" s="294"/>
      <c r="D5107" s="294"/>
      <c r="E5107" s="294"/>
      <c r="F5107" s="294"/>
    </row>
    <row r="5108">
      <c r="A5108" s="294" t="s">
        <v>24787</v>
      </c>
      <c r="B5108" s="294"/>
      <c r="C5108" s="294"/>
      <c r="D5108" s="294"/>
      <c r="E5108" s="294"/>
      <c r="F5108" s="294"/>
    </row>
    <row r="5109">
      <c r="A5109" s="294" t="s">
        <v>24788</v>
      </c>
      <c r="B5109" s="294"/>
      <c r="C5109" s="294"/>
      <c r="D5109" s="294"/>
      <c r="E5109" s="294"/>
      <c r="F5109" s="294"/>
    </row>
    <row r="5110">
      <c r="A5110" s="294" t="s">
        <v>24789</v>
      </c>
      <c r="B5110" s="294"/>
      <c r="C5110" s="294"/>
      <c r="D5110" s="294"/>
      <c r="E5110" s="294"/>
      <c r="F5110" s="294"/>
    </row>
    <row r="5111">
      <c r="A5111" s="294" t="s">
        <v>24790</v>
      </c>
      <c r="B5111" s="294"/>
      <c r="C5111" s="294"/>
      <c r="D5111" s="294"/>
      <c r="E5111" s="294"/>
      <c r="F5111" s="294"/>
    </row>
    <row r="5112">
      <c r="A5112" s="294" t="s">
        <v>24791</v>
      </c>
      <c r="B5112" s="294"/>
      <c r="C5112" s="294"/>
      <c r="D5112" s="294"/>
      <c r="E5112" s="294"/>
      <c r="F5112" s="294"/>
    </row>
    <row r="5113">
      <c r="A5113" s="294" t="s">
        <v>24792</v>
      </c>
      <c r="B5113" s="294"/>
      <c r="C5113" s="294"/>
      <c r="D5113" s="294"/>
      <c r="E5113" s="294"/>
      <c r="F5113" s="294"/>
    </row>
    <row r="5114">
      <c r="A5114" s="294"/>
      <c r="B5114" s="294"/>
      <c r="C5114" s="294"/>
      <c r="D5114" s="294"/>
      <c r="E5114" s="294"/>
      <c r="F5114" s="294"/>
    </row>
    <row r="5115">
      <c r="A5115" s="294" t="s">
        <v>21407</v>
      </c>
      <c r="B5115" s="294"/>
      <c r="C5115" s="294"/>
      <c r="D5115" s="294"/>
      <c r="E5115" s="294"/>
      <c r="F5115" s="294"/>
    </row>
    <row r="5116">
      <c r="A5116" s="294"/>
      <c r="B5116" s="294"/>
      <c r="C5116" s="294"/>
      <c r="D5116" s="294"/>
      <c r="E5116" s="294"/>
      <c r="F5116" s="294"/>
    </row>
    <row r="5117">
      <c r="A5117" s="294" t="s">
        <v>24793</v>
      </c>
      <c r="B5117" s="294"/>
      <c r="C5117" s="294"/>
      <c r="D5117" s="294"/>
      <c r="E5117" s="294"/>
      <c r="F5117" s="294"/>
    </row>
    <row r="5118">
      <c r="A5118" s="294" t="s">
        <v>24794</v>
      </c>
      <c r="B5118" s="294"/>
      <c r="C5118" s="294"/>
      <c r="D5118" s="294"/>
      <c r="E5118" s="294"/>
      <c r="F5118" s="294"/>
    </row>
    <row r="5119">
      <c r="A5119" s="294" t="s">
        <v>24795</v>
      </c>
      <c r="B5119" s="294"/>
      <c r="C5119" s="294"/>
      <c r="D5119" s="294"/>
      <c r="E5119" s="294"/>
      <c r="F5119" s="294"/>
    </row>
    <row r="5120">
      <c r="A5120" s="294" t="s">
        <v>24796</v>
      </c>
      <c r="B5120" s="294"/>
      <c r="C5120" s="294"/>
      <c r="D5120" s="294"/>
      <c r="E5120" s="294"/>
      <c r="F5120" s="294"/>
    </row>
    <row r="5121">
      <c r="A5121" s="294" t="s">
        <v>24797</v>
      </c>
      <c r="B5121" s="294"/>
      <c r="C5121" s="294"/>
      <c r="D5121" s="294"/>
      <c r="E5121" s="294"/>
      <c r="F5121" s="294"/>
    </row>
    <row r="5122">
      <c r="A5122" s="294" t="s">
        <v>24798</v>
      </c>
      <c r="B5122" s="294"/>
      <c r="C5122" s="294"/>
      <c r="D5122" s="294"/>
      <c r="E5122" s="294"/>
      <c r="F5122" s="294"/>
    </row>
    <row r="5123">
      <c r="A5123" s="294" t="s">
        <v>24799</v>
      </c>
      <c r="B5123" s="294"/>
      <c r="C5123" s="294"/>
      <c r="D5123" s="294"/>
      <c r="E5123" s="294"/>
      <c r="F5123" s="294"/>
    </row>
    <row r="5124">
      <c r="A5124" s="294"/>
      <c r="B5124" s="294"/>
      <c r="C5124" s="294"/>
      <c r="D5124" s="294"/>
      <c r="E5124" s="294"/>
      <c r="F5124" s="294"/>
    </row>
    <row r="5125">
      <c r="A5125" s="294"/>
      <c r="B5125" s="294"/>
      <c r="C5125" s="294"/>
      <c r="D5125" s="294"/>
      <c r="E5125" s="294"/>
      <c r="F5125" s="294"/>
    </row>
    <row r="5126">
      <c r="A5126" s="294" t="s">
        <v>21304</v>
      </c>
      <c r="B5126" s="294"/>
      <c r="C5126" s="294"/>
      <c r="D5126" s="294"/>
      <c r="E5126" s="294"/>
      <c r="F5126" s="294"/>
    </row>
    <row r="5127">
      <c r="A5127" s="294"/>
      <c r="B5127" s="294"/>
      <c r="C5127" s="294"/>
      <c r="D5127" s="294"/>
      <c r="E5127" s="294"/>
      <c r="F5127" s="294"/>
    </row>
    <row r="5128">
      <c r="A5128" s="294" t="s">
        <v>24800</v>
      </c>
      <c r="B5128" s="294"/>
      <c r="C5128" s="294"/>
      <c r="D5128" s="294"/>
      <c r="E5128" s="294"/>
      <c r="F5128" s="294"/>
    </row>
    <row r="5129">
      <c r="A5129" s="294" t="s">
        <v>24801</v>
      </c>
      <c r="B5129" s="294"/>
      <c r="C5129" s="294"/>
      <c r="D5129" s="294"/>
      <c r="E5129" s="294"/>
      <c r="F5129" s="294"/>
    </row>
    <row r="5130">
      <c r="A5130" s="294" t="s">
        <v>24802</v>
      </c>
      <c r="B5130" s="294"/>
      <c r="C5130" s="294"/>
      <c r="D5130" s="294"/>
      <c r="E5130" s="294"/>
      <c r="F5130" s="294"/>
    </row>
    <row r="5131">
      <c r="A5131" s="294" t="s">
        <v>24803</v>
      </c>
      <c r="B5131" s="294"/>
      <c r="C5131" s="294"/>
      <c r="D5131" s="294"/>
      <c r="E5131" s="294"/>
      <c r="F5131" s="294"/>
    </row>
    <row r="5132">
      <c r="A5132" s="294" t="s">
        <v>24804</v>
      </c>
      <c r="B5132" s="294"/>
      <c r="C5132" s="294"/>
      <c r="D5132" s="294"/>
      <c r="E5132" s="294"/>
      <c r="F5132" s="294"/>
    </row>
    <row r="5133">
      <c r="A5133" s="294" t="s">
        <v>24805</v>
      </c>
      <c r="B5133" s="294"/>
      <c r="C5133" s="294"/>
      <c r="D5133" s="294"/>
      <c r="E5133" s="294"/>
      <c r="F5133" s="294"/>
    </row>
    <row r="5134">
      <c r="A5134" s="294" t="s">
        <v>24806</v>
      </c>
      <c r="B5134" s="294"/>
      <c r="C5134" s="294"/>
      <c r="D5134" s="294"/>
      <c r="E5134" s="294"/>
      <c r="F5134" s="294"/>
    </row>
    <row r="5135">
      <c r="A5135" s="294" t="s">
        <v>24807</v>
      </c>
      <c r="B5135" s="294"/>
      <c r="C5135" s="294"/>
      <c r="D5135" s="294"/>
      <c r="E5135" s="294"/>
      <c r="F5135" s="294"/>
    </row>
    <row r="5136">
      <c r="A5136" s="294" t="s">
        <v>24808</v>
      </c>
      <c r="B5136" s="294"/>
      <c r="C5136" s="294"/>
      <c r="D5136" s="294"/>
      <c r="E5136" s="294"/>
      <c r="F5136" s="294"/>
    </row>
    <row r="5137">
      <c r="A5137" s="294" t="s">
        <v>24809</v>
      </c>
      <c r="B5137" s="294"/>
      <c r="C5137" s="294"/>
      <c r="D5137" s="294"/>
      <c r="E5137" s="294"/>
      <c r="F5137" s="294"/>
    </row>
    <row r="5138">
      <c r="A5138" s="294" t="s">
        <v>24810</v>
      </c>
      <c r="B5138" s="294"/>
      <c r="C5138" s="294"/>
      <c r="D5138" s="294"/>
      <c r="E5138" s="294"/>
      <c r="F5138" s="294"/>
    </row>
    <row r="5139">
      <c r="A5139" s="294"/>
      <c r="B5139" s="294"/>
      <c r="C5139" s="294"/>
      <c r="D5139" s="294"/>
      <c r="E5139" s="294"/>
      <c r="F5139" s="294"/>
    </row>
    <row r="5140">
      <c r="A5140" s="294" t="s">
        <v>21312</v>
      </c>
      <c r="B5140" s="294"/>
      <c r="C5140" s="294"/>
      <c r="D5140" s="294"/>
      <c r="E5140" s="294"/>
      <c r="F5140" s="294"/>
    </row>
    <row r="5141">
      <c r="A5141" s="294" t="s">
        <v>24811</v>
      </c>
      <c r="B5141" s="294"/>
      <c r="C5141" s="294"/>
      <c r="D5141" s="294"/>
      <c r="E5141" s="294"/>
      <c r="F5141" s="294"/>
    </row>
    <row r="5142">
      <c r="A5142" s="294" t="s">
        <v>21672</v>
      </c>
      <c r="B5142" s="294"/>
      <c r="C5142" s="294"/>
      <c r="D5142" s="294"/>
      <c r="E5142" s="294"/>
      <c r="F5142" s="294"/>
    </row>
    <row r="5143">
      <c r="A5143" s="294" t="s">
        <v>24812</v>
      </c>
      <c r="B5143" s="294"/>
      <c r="C5143" s="294"/>
      <c r="D5143" s="294"/>
      <c r="E5143" s="294"/>
      <c r="F5143" s="294"/>
    </row>
    <row r="5144">
      <c r="A5144" s="294"/>
      <c r="B5144" s="294"/>
      <c r="C5144" s="294"/>
      <c r="D5144" s="294"/>
      <c r="E5144" s="294"/>
      <c r="F5144" s="294"/>
    </row>
    <row r="5145">
      <c r="A5145" s="294" t="s">
        <v>24813</v>
      </c>
      <c r="B5145" s="294"/>
      <c r="C5145" s="294"/>
      <c r="D5145" s="294"/>
      <c r="E5145" s="294"/>
      <c r="F5145" s="294"/>
    </row>
    <row r="5146">
      <c r="A5146" s="294"/>
      <c r="B5146" s="294"/>
      <c r="C5146" s="294"/>
      <c r="D5146" s="294"/>
      <c r="E5146" s="294"/>
      <c r="F5146" s="294"/>
    </row>
    <row r="5147">
      <c r="A5147" s="294" t="s">
        <v>24814</v>
      </c>
      <c r="B5147" s="294"/>
      <c r="C5147" s="294"/>
      <c r="D5147" s="294"/>
      <c r="E5147" s="294"/>
      <c r="F5147" s="294"/>
    </row>
    <row r="5148">
      <c r="A5148" s="294" t="s">
        <v>24815</v>
      </c>
      <c r="B5148" s="294"/>
      <c r="C5148" s="294"/>
      <c r="D5148" s="294"/>
      <c r="E5148" s="294"/>
      <c r="F5148" s="294"/>
    </row>
    <row r="5149">
      <c r="A5149" s="294" t="s">
        <v>24816</v>
      </c>
      <c r="B5149" s="294"/>
      <c r="C5149" s="294"/>
      <c r="D5149" s="294"/>
      <c r="E5149" s="294"/>
      <c r="F5149" s="294"/>
    </row>
    <row r="5150">
      <c r="A5150" s="294" t="s">
        <v>24817</v>
      </c>
      <c r="B5150" s="294"/>
      <c r="C5150" s="294"/>
      <c r="D5150" s="294"/>
      <c r="E5150" s="294"/>
      <c r="F5150" s="294"/>
    </row>
    <row r="5151">
      <c r="A5151" s="294" t="s">
        <v>24818</v>
      </c>
      <c r="B5151" s="294"/>
      <c r="C5151" s="294"/>
      <c r="D5151" s="294"/>
      <c r="E5151" s="294"/>
      <c r="F5151" s="294"/>
    </row>
    <row r="5152">
      <c r="A5152" s="294" t="s">
        <v>24819</v>
      </c>
      <c r="B5152" s="294"/>
      <c r="C5152" s="294"/>
      <c r="D5152" s="294"/>
      <c r="E5152" s="294"/>
      <c r="F5152" s="294"/>
    </row>
    <row r="5153">
      <c r="A5153" s="294" t="s">
        <v>24820</v>
      </c>
      <c r="B5153" s="294"/>
      <c r="C5153" s="294"/>
      <c r="D5153" s="294"/>
      <c r="E5153" s="294"/>
      <c r="F5153" s="294"/>
    </row>
    <row r="5154">
      <c r="A5154" s="294" t="s">
        <v>24821</v>
      </c>
      <c r="B5154" s="294"/>
      <c r="C5154" s="294"/>
      <c r="D5154" s="294"/>
      <c r="E5154" s="294"/>
      <c r="F5154" s="294"/>
    </row>
    <row r="5155">
      <c r="A5155" s="294" t="s">
        <v>24822</v>
      </c>
      <c r="B5155" s="294"/>
      <c r="C5155" s="294"/>
      <c r="D5155" s="294"/>
      <c r="E5155" s="294"/>
      <c r="F5155" s="294"/>
    </row>
    <row r="5156">
      <c r="A5156" s="294" t="s">
        <v>24823</v>
      </c>
      <c r="B5156" s="294"/>
      <c r="C5156" s="294"/>
      <c r="D5156" s="294"/>
      <c r="E5156" s="294"/>
      <c r="F5156" s="294"/>
    </row>
    <row r="5157">
      <c r="A5157" s="294"/>
      <c r="B5157" s="294"/>
      <c r="C5157" s="294"/>
      <c r="D5157" s="294"/>
      <c r="E5157" s="294"/>
      <c r="F5157" s="294"/>
    </row>
    <row r="5158">
      <c r="A5158" s="294"/>
      <c r="B5158" s="294"/>
      <c r="C5158" s="294"/>
      <c r="D5158" s="294"/>
      <c r="E5158" s="294"/>
      <c r="F5158" s="294"/>
    </row>
    <row r="5159">
      <c r="A5159" s="294" t="s">
        <v>24824</v>
      </c>
      <c r="B5159" s="294"/>
      <c r="C5159" s="294"/>
      <c r="D5159" s="294"/>
      <c r="E5159" s="294"/>
      <c r="F5159" s="294"/>
    </row>
    <row r="5160">
      <c r="A5160" s="294" t="s">
        <v>24825</v>
      </c>
      <c r="B5160" s="294"/>
      <c r="C5160" s="294"/>
      <c r="D5160" s="294"/>
      <c r="E5160" s="294"/>
      <c r="F5160" s="294"/>
    </row>
    <row r="5161">
      <c r="A5161" s="294"/>
      <c r="B5161" s="294"/>
      <c r="C5161" s="294"/>
      <c r="D5161" s="294"/>
      <c r="E5161" s="294"/>
      <c r="F5161" s="294"/>
    </row>
    <row r="5162">
      <c r="A5162" s="294" t="s">
        <v>24826</v>
      </c>
      <c r="B5162" s="294"/>
      <c r="C5162" s="294"/>
      <c r="D5162" s="294"/>
      <c r="E5162" s="294"/>
      <c r="F5162" s="294"/>
    </row>
    <row r="5163">
      <c r="A5163" s="294" t="s">
        <v>24827</v>
      </c>
      <c r="B5163" s="294"/>
      <c r="C5163" s="294"/>
      <c r="D5163" s="294"/>
      <c r="E5163" s="294"/>
      <c r="F5163" s="294"/>
    </row>
    <row r="5164">
      <c r="A5164" s="294" t="s">
        <v>24828</v>
      </c>
      <c r="B5164" s="294"/>
      <c r="C5164" s="294"/>
      <c r="D5164" s="294"/>
      <c r="E5164" s="294"/>
      <c r="F5164" s="294"/>
    </row>
    <row r="5165">
      <c r="A5165" s="294" t="s">
        <v>24829</v>
      </c>
      <c r="B5165" s="294"/>
      <c r="C5165" s="294"/>
      <c r="D5165" s="294"/>
      <c r="E5165" s="294"/>
      <c r="F5165" s="294"/>
    </row>
    <row r="5166">
      <c r="A5166" s="294" t="s">
        <v>24830</v>
      </c>
      <c r="B5166" s="294"/>
      <c r="C5166" s="294"/>
      <c r="D5166" s="294"/>
      <c r="E5166" s="294"/>
      <c r="F5166" s="294"/>
    </row>
    <row r="5167">
      <c r="A5167" s="294" t="s">
        <v>24831</v>
      </c>
      <c r="B5167" s="294"/>
      <c r="C5167" s="294"/>
      <c r="D5167" s="294"/>
      <c r="E5167" s="294"/>
      <c r="F5167" s="294"/>
    </row>
    <row r="5168">
      <c r="A5168" s="294" t="s">
        <v>24832</v>
      </c>
      <c r="B5168" s="294"/>
      <c r="C5168" s="294"/>
      <c r="D5168" s="294"/>
      <c r="E5168" s="294"/>
      <c r="F5168" s="294"/>
    </row>
    <row r="5169">
      <c r="A5169" s="294"/>
      <c r="B5169" s="294"/>
      <c r="C5169" s="294"/>
      <c r="D5169" s="294"/>
      <c r="E5169" s="294"/>
      <c r="F5169" s="294"/>
    </row>
    <row r="5170">
      <c r="A5170" s="294"/>
      <c r="B5170" s="294"/>
      <c r="C5170" s="294"/>
      <c r="D5170" s="294"/>
      <c r="E5170" s="294"/>
      <c r="F5170" s="294"/>
    </row>
    <row r="5171">
      <c r="A5171" s="294" t="s">
        <v>24833</v>
      </c>
      <c r="B5171" s="294"/>
      <c r="C5171" s="294"/>
      <c r="D5171" s="294"/>
      <c r="E5171" s="294"/>
      <c r="F5171" s="294"/>
    </row>
    <row r="5172">
      <c r="A5172" s="294" t="s">
        <v>24834</v>
      </c>
      <c r="B5172" s="294"/>
      <c r="C5172" s="294"/>
      <c r="D5172" s="294"/>
      <c r="E5172" s="294"/>
      <c r="F5172" s="294"/>
    </row>
    <row r="5173">
      <c r="A5173" s="294"/>
      <c r="B5173" s="294"/>
      <c r="C5173" s="294"/>
      <c r="D5173" s="294"/>
      <c r="E5173" s="294"/>
      <c r="F5173" s="294"/>
    </row>
    <row r="5174">
      <c r="A5174" s="294" t="s">
        <v>24835</v>
      </c>
      <c r="B5174" s="294"/>
      <c r="C5174" s="294"/>
      <c r="D5174" s="294"/>
      <c r="E5174" s="294"/>
      <c r="F5174" s="294"/>
    </row>
    <row r="5175">
      <c r="A5175" s="294" t="s">
        <v>24836</v>
      </c>
      <c r="B5175" s="294"/>
      <c r="C5175" s="294"/>
      <c r="D5175" s="294"/>
      <c r="E5175" s="294"/>
      <c r="F5175" s="294"/>
    </row>
    <row r="5176">
      <c r="A5176" s="294" t="s">
        <v>24837</v>
      </c>
      <c r="B5176" s="294"/>
      <c r="C5176" s="294"/>
      <c r="D5176" s="294"/>
      <c r="E5176" s="294"/>
      <c r="F5176" s="294"/>
    </row>
    <row r="5177">
      <c r="A5177" s="294" t="s">
        <v>24838</v>
      </c>
      <c r="B5177" s="294"/>
      <c r="C5177" s="294"/>
      <c r="D5177" s="294"/>
      <c r="E5177" s="294"/>
      <c r="F5177" s="294"/>
    </row>
    <row r="5178">
      <c r="A5178" s="294" t="s">
        <v>24839</v>
      </c>
      <c r="B5178" s="294"/>
      <c r="C5178" s="294"/>
      <c r="D5178" s="294"/>
      <c r="E5178" s="294"/>
      <c r="F5178" s="294"/>
    </row>
    <row r="5179">
      <c r="A5179" s="294" t="s">
        <v>24840</v>
      </c>
      <c r="B5179" s="294"/>
      <c r="C5179" s="294"/>
      <c r="D5179" s="294"/>
      <c r="E5179" s="294"/>
      <c r="F5179" s="294"/>
    </row>
    <row r="5180">
      <c r="A5180" s="294" t="s">
        <v>24841</v>
      </c>
      <c r="B5180" s="294"/>
      <c r="C5180" s="294"/>
      <c r="D5180" s="294"/>
      <c r="E5180" s="294"/>
      <c r="F5180" s="294"/>
    </row>
    <row r="5181">
      <c r="A5181" s="294" t="s">
        <v>24842</v>
      </c>
      <c r="B5181" s="294"/>
      <c r="C5181" s="294"/>
      <c r="D5181" s="294"/>
      <c r="E5181" s="294"/>
      <c r="F5181" s="294"/>
    </row>
    <row r="5182">
      <c r="A5182" s="294" t="s">
        <v>24843</v>
      </c>
      <c r="B5182" s="294"/>
      <c r="C5182" s="294"/>
      <c r="D5182" s="294"/>
      <c r="E5182" s="294"/>
      <c r="F5182" s="294"/>
    </row>
    <row r="5183">
      <c r="A5183" s="294" t="s">
        <v>24844</v>
      </c>
      <c r="B5183" s="294"/>
      <c r="C5183" s="294"/>
      <c r="D5183" s="294"/>
      <c r="E5183" s="294"/>
      <c r="F5183" s="294"/>
    </row>
    <row r="5184">
      <c r="A5184" s="294"/>
      <c r="B5184" s="294"/>
      <c r="C5184" s="294"/>
      <c r="D5184" s="294"/>
      <c r="E5184" s="294"/>
      <c r="F5184" s="294"/>
    </row>
    <row r="5185">
      <c r="A5185" s="294"/>
      <c r="B5185" s="294"/>
      <c r="C5185" s="294"/>
      <c r="D5185" s="294"/>
      <c r="E5185" s="294"/>
      <c r="F5185" s="294"/>
    </row>
    <row r="5186">
      <c r="A5186" s="294" t="s">
        <v>24845</v>
      </c>
      <c r="B5186" s="294"/>
      <c r="C5186" s="294"/>
      <c r="D5186" s="294"/>
      <c r="E5186" s="294"/>
      <c r="F5186" s="294"/>
    </row>
    <row r="5187">
      <c r="A5187" s="294"/>
      <c r="B5187" s="294"/>
      <c r="C5187" s="294"/>
      <c r="D5187" s="294"/>
      <c r="E5187" s="294"/>
      <c r="F5187" s="294"/>
    </row>
    <row r="5188">
      <c r="A5188" s="294" t="s">
        <v>24846</v>
      </c>
      <c r="B5188" s="294"/>
      <c r="C5188" s="294"/>
      <c r="D5188" s="294"/>
      <c r="E5188" s="294"/>
      <c r="F5188" s="294"/>
    </row>
    <row r="5189">
      <c r="A5189" s="294" t="s">
        <v>24847</v>
      </c>
      <c r="B5189" s="294"/>
      <c r="C5189" s="294"/>
      <c r="D5189" s="294"/>
      <c r="E5189" s="294"/>
      <c r="F5189" s="294"/>
    </row>
    <row r="5190">
      <c r="A5190" s="294" t="s">
        <v>24848</v>
      </c>
      <c r="B5190" s="294"/>
      <c r="C5190" s="294"/>
      <c r="D5190" s="294"/>
      <c r="E5190" s="294"/>
      <c r="F5190" s="294"/>
    </row>
    <row r="5191">
      <c r="A5191" s="294" t="s">
        <v>24849</v>
      </c>
      <c r="B5191" s="294"/>
      <c r="C5191" s="294"/>
      <c r="D5191" s="294"/>
      <c r="E5191" s="294"/>
      <c r="F5191" s="294"/>
    </row>
    <row r="5192">
      <c r="A5192" s="294" t="s">
        <v>24850</v>
      </c>
      <c r="B5192" s="294"/>
      <c r="C5192" s="294"/>
      <c r="D5192" s="294"/>
      <c r="E5192" s="294"/>
      <c r="F5192" s="294"/>
    </row>
    <row r="5193">
      <c r="A5193" s="294"/>
      <c r="B5193" s="294"/>
      <c r="C5193" s="294"/>
      <c r="D5193" s="294"/>
      <c r="E5193" s="294"/>
      <c r="F5193" s="294"/>
    </row>
    <row r="5194">
      <c r="A5194" s="294" t="s">
        <v>24851</v>
      </c>
      <c r="B5194" s="294"/>
      <c r="C5194" s="294"/>
      <c r="D5194" s="294"/>
      <c r="E5194" s="294"/>
      <c r="F5194" s="294"/>
    </row>
    <row r="5195">
      <c r="A5195" s="294"/>
      <c r="B5195" s="294"/>
      <c r="C5195" s="294"/>
      <c r="D5195" s="294"/>
      <c r="E5195" s="294"/>
      <c r="F5195" s="294"/>
    </row>
    <row r="5196">
      <c r="A5196" s="294" t="s">
        <v>24852</v>
      </c>
      <c r="B5196" s="294"/>
      <c r="C5196" s="294"/>
      <c r="D5196" s="294"/>
      <c r="E5196" s="294"/>
      <c r="F5196" s="294"/>
    </row>
    <row r="5197">
      <c r="A5197" s="294" t="s">
        <v>24853</v>
      </c>
      <c r="B5197" s="294"/>
      <c r="C5197" s="294"/>
      <c r="D5197" s="294"/>
      <c r="E5197" s="294"/>
      <c r="F5197" s="294"/>
    </row>
    <row r="5198">
      <c r="A5198" s="294" t="s">
        <v>24854</v>
      </c>
      <c r="B5198" s="294"/>
      <c r="C5198" s="294"/>
      <c r="D5198" s="294"/>
      <c r="E5198" s="294"/>
      <c r="F5198" s="294"/>
    </row>
    <row r="5199">
      <c r="A5199" s="294" t="s">
        <v>24855</v>
      </c>
      <c r="B5199" s="294"/>
      <c r="C5199" s="294"/>
      <c r="D5199" s="294"/>
      <c r="E5199" s="294"/>
      <c r="F5199" s="294"/>
    </row>
    <row r="5200">
      <c r="A5200" s="294"/>
      <c r="B5200" s="294"/>
      <c r="C5200" s="294"/>
      <c r="D5200" s="294"/>
      <c r="E5200" s="294"/>
      <c r="F5200" s="294"/>
    </row>
    <row r="5201">
      <c r="A5201" s="294" t="s">
        <v>24856</v>
      </c>
      <c r="B5201" s="294"/>
      <c r="C5201" s="294"/>
      <c r="D5201" s="294"/>
      <c r="E5201" s="294"/>
      <c r="F5201" s="294"/>
    </row>
    <row r="5202">
      <c r="A5202" s="294" t="s">
        <v>24857</v>
      </c>
      <c r="B5202" s="294"/>
      <c r="C5202" s="294"/>
      <c r="D5202" s="294"/>
      <c r="E5202" s="294"/>
      <c r="F5202" s="294"/>
    </row>
    <row r="5203">
      <c r="A5203" s="294"/>
      <c r="B5203" s="294"/>
      <c r="C5203" s="294"/>
      <c r="D5203" s="294"/>
      <c r="E5203" s="294"/>
      <c r="F5203" s="294"/>
    </row>
    <row r="5204">
      <c r="A5204" s="294" t="s">
        <v>24858</v>
      </c>
      <c r="B5204" s="294"/>
      <c r="C5204" s="294"/>
      <c r="D5204" s="294"/>
      <c r="E5204" s="294"/>
      <c r="F5204" s="294"/>
    </row>
    <row r="5205">
      <c r="A5205" s="294" t="s">
        <v>24859</v>
      </c>
      <c r="B5205" s="294"/>
      <c r="C5205" s="294"/>
      <c r="D5205" s="294"/>
      <c r="E5205" s="294"/>
      <c r="F5205" s="294"/>
    </row>
    <row r="5206">
      <c r="A5206" s="294" t="s">
        <v>24860</v>
      </c>
      <c r="B5206" s="294"/>
      <c r="C5206" s="294"/>
      <c r="D5206" s="294"/>
      <c r="E5206" s="294"/>
      <c r="F5206" s="294"/>
    </row>
    <row r="5207">
      <c r="A5207" s="294" t="s">
        <v>24861</v>
      </c>
      <c r="B5207" s="294"/>
      <c r="C5207" s="294"/>
      <c r="D5207" s="294"/>
      <c r="E5207" s="294"/>
      <c r="F5207" s="294"/>
    </row>
    <row r="5208">
      <c r="A5208" s="294" t="s">
        <v>24862</v>
      </c>
      <c r="B5208" s="294"/>
      <c r="C5208" s="294"/>
      <c r="D5208" s="294"/>
      <c r="E5208" s="294"/>
      <c r="F5208" s="294"/>
    </row>
    <row r="5209">
      <c r="A5209" s="294" t="s">
        <v>24863</v>
      </c>
      <c r="B5209" s="294"/>
      <c r="C5209" s="294"/>
      <c r="D5209" s="294"/>
      <c r="E5209" s="294"/>
      <c r="F5209" s="294"/>
    </row>
    <row r="5210">
      <c r="A5210" s="294" t="s">
        <v>24864</v>
      </c>
      <c r="B5210" s="294"/>
      <c r="C5210" s="294"/>
      <c r="D5210" s="294"/>
      <c r="E5210" s="294"/>
      <c r="F5210" s="294"/>
    </row>
    <row r="5211">
      <c r="A5211" s="294" t="s">
        <v>24865</v>
      </c>
      <c r="B5211" s="294"/>
      <c r="C5211" s="294"/>
      <c r="D5211" s="294"/>
      <c r="E5211" s="294"/>
      <c r="F5211" s="294"/>
    </row>
    <row r="5212">
      <c r="A5212" s="294" t="s">
        <v>24866</v>
      </c>
      <c r="B5212" s="294"/>
      <c r="C5212" s="294"/>
      <c r="D5212" s="294"/>
      <c r="E5212" s="294"/>
      <c r="F5212" s="294"/>
    </row>
    <row r="5213">
      <c r="A5213" s="294" t="s">
        <v>24867</v>
      </c>
      <c r="B5213" s="294"/>
      <c r="C5213" s="294"/>
      <c r="D5213" s="294"/>
      <c r="E5213" s="294"/>
      <c r="F5213" s="294"/>
    </row>
    <row r="5214">
      <c r="A5214" s="294" t="s">
        <v>23052</v>
      </c>
      <c r="B5214" s="294"/>
      <c r="C5214" s="294"/>
      <c r="D5214" s="294"/>
      <c r="E5214" s="294"/>
      <c r="F5214" s="294"/>
    </row>
    <row r="5215">
      <c r="A5215" s="294" t="s">
        <v>24868</v>
      </c>
      <c r="B5215" s="294"/>
      <c r="C5215" s="294"/>
      <c r="D5215" s="294"/>
      <c r="E5215" s="294"/>
      <c r="F5215" s="294"/>
    </row>
    <row r="5216">
      <c r="A5216" s="294" t="s">
        <v>24869</v>
      </c>
      <c r="B5216" s="294"/>
      <c r="C5216" s="294"/>
      <c r="D5216" s="294"/>
      <c r="E5216" s="294"/>
      <c r="F5216" s="294"/>
    </row>
    <row r="5217">
      <c r="A5217" s="294" t="s">
        <v>24870</v>
      </c>
      <c r="B5217" s="294"/>
      <c r="C5217" s="294"/>
      <c r="D5217" s="294"/>
      <c r="E5217" s="294"/>
      <c r="F5217" s="294"/>
    </row>
    <row r="5218">
      <c r="A5218" s="294" t="s">
        <v>23508</v>
      </c>
      <c r="B5218" s="294"/>
      <c r="C5218" s="294"/>
      <c r="D5218" s="294"/>
      <c r="E5218" s="294"/>
      <c r="F5218" s="294"/>
    </row>
    <row r="5219">
      <c r="A5219" s="294" t="s">
        <v>23509</v>
      </c>
      <c r="B5219" s="294"/>
      <c r="C5219" s="294"/>
      <c r="D5219" s="294"/>
      <c r="E5219" s="294"/>
      <c r="F5219" s="294"/>
    </row>
    <row r="5220">
      <c r="A5220" s="294" t="s">
        <v>24871</v>
      </c>
      <c r="B5220" s="294"/>
      <c r="C5220" s="294"/>
      <c r="D5220" s="294"/>
      <c r="E5220" s="294"/>
      <c r="F5220" s="294"/>
    </row>
    <row r="5221">
      <c r="A5221" s="294" t="s">
        <v>21618</v>
      </c>
      <c r="B5221" s="294"/>
      <c r="C5221" s="294"/>
      <c r="D5221" s="294"/>
      <c r="E5221" s="294"/>
      <c r="F5221" s="294"/>
    </row>
    <row r="5222">
      <c r="A5222" s="294" t="s">
        <v>24872</v>
      </c>
      <c r="B5222" s="294"/>
      <c r="C5222" s="294"/>
      <c r="D5222" s="294"/>
      <c r="E5222" s="294"/>
      <c r="F5222" s="294"/>
    </row>
    <row r="5223">
      <c r="A5223" s="294"/>
      <c r="B5223" s="294"/>
      <c r="C5223" s="294"/>
      <c r="D5223" s="294"/>
      <c r="E5223" s="294"/>
      <c r="F5223" s="294"/>
    </row>
    <row r="5224">
      <c r="A5224" s="294" t="s">
        <v>23228</v>
      </c>
      <c r="B5224" s="294"/>
      <c r="C5224" s="294"/>
      <c r="D5224" s="294"/>
      <c r="E5224" s="294"/>
      <c r="F5224" s="294"/>
    </row>
    <row r="5225">
      <c r="A5225" s="294" t="s">
        <v>24873</v>
      </c>
      <c r="B5225" s="294"/>
      <c r="C5225" s="294"/>
      <c r="D5225" s="294"/>
      <c r="E5225" s="294"/>
      <c r="F5225" s="294"/>
    </row>
    <row r="5226">
      <c r="A5226" s="294"/>
      <c r="B5226" s="294"/>
      <c r="C5226" s="294"/>
      <c r="D5226" s="294"/>
      <c r="E5226" s="294"/>
      <c r="F5226" s="294"/>
    </row>
    <row r="5227">
      <c r="A5227" s="294" t="s">
        <v>24874</v>
      </c>
      <c r="B5227" s="294"/>
      <c r="C5227" s="294"/>
      <c r="D5227" s="294"/>
      <c r="E5227" s="294"/>
      <c r="F5227" s="294"/>
    </row>
    <row r="5228">
      <c r="A5228" s="294" t="s">
        <v>24875</v>
      </c>
      <c r="B5228" s="294"/>
      <c r="C5228" s="294"/>
      <c r="D5228" s="294"/>
      <c r="E5228" s="294"/>
      <c r="F5228" s="294"/>
    </row>
    <row r="5229">
      <c r="A5229" s="294" t="s">
        <v>24876</v>
      </c>
      <c r="B5229" s="294"/>
      <c r="C5229" s="294"/>
      <c r="D5229" s="294"/>
      <c r="E5229" s="294"/>
      <c r="F5229" s="294"/>
    </row>
    <row r="5230">
      <c r="A5230" s="294" t="s">
        <v>24877</v>
      </c>
      <c r="B5230" s="294"/>
      <c r="C5230" s="294"/>
      <c r="D5230" s="294"/>
      <c r="E5230" s="294"/>
      <c r="F5230" s="294"/>
    </row>
    <row r="5231">
      <c r="A5231" s="294" t="s">
        <v>24878</v>
      </c>
      <c r="B5231" s="294"/>
      <c r="C5231" s="294"/>
      <c r="D5231" s="294"/>
      <c r="E5231" s="294"/>
      <c r="F5231" s="294"/>
    </row>
    <row r="5232">
      <c r="A5232" s="294" t="s">
        <v>24879</v>
      </c>
      <c r="B5232" s="294"/>
      <c r="C5232" s="294"/>
      <c r="D5232" s="294"/>
      <c r="E5232" s="294"/>
      <c r="F5232" s="294"/>
    </row>
    <row r="5233">
      <c r="A5233" s="294" t="s">
        <v>24880</v>
      </c>
      <c r="B5233" s="294"/>
      <c r="C5233" s="294"/>
      <c r="D5233" s="294"/>
      <c r="E5233" s="294"/>
      <c r="F5233" s="294"/>
    </row>
    <row r="5234">
      <c r="A5234" s="294" t="s">
        <v>24881</v>
      </c>
      <c r="B5234" s="294"/>
      <c r="C5234" s="294"/>
      <c r="D5234" s="294"/>
      <c r="E5234" s="294"/>
      <c r="F5234" s="294"/>
    </row>
    <row r="5235">
      <c r="A5235" s="294"/>
      <c r="B5235" s="294"/>
      <c r="C5235" s="294"/>
      <c r="D5235" s="294"/>
      <c r="E5235" s="294"/>
      <c r="F5235" s="294"/>
    </row>
    <row r="5236">
      <c r="A5236" s="294" t="s">
        <v>23703</v>
      </c>
      <c r="B5236" s="294"/>
      <c r="C5236" s="294"/>
      <c r="D5236" s="294"/>
      <c r="E5236" s="294"/>
      <c r="F5236" s="294"/>
    </row>
    <row r="5237">
      <c r="A5237" s="294" t="s">
        <v>23704</v>
      </c>
      <c r="B5237" s="294"/>
      <c r="C5237" s="294"/>
      <c r="D5237" s="294"/>
      <c r="E5237" s="294"/>
      <c r="F5237" s="294"/>
    </row>
    <row r="5238">
      <c r="A5238" s="294"/>
      <c r="B5238" s="294"/>
      <c r="C5238" s="294"/>
      <c r="D5238" s="294"/>
      <c r="E5238" s="294"/>
      <c r="F5238" s="294"/>
    </row>
    <row r="5239">
      <c r="A5239" s="294" t="s">
        <v>24882</v>
      </c>
      <c r="B5239" s="294"/>
      <c r="C5239" s="294"/>
      <c r="D5239" s="294"/>
      <c r="E5239" s="294"/>
      <c r="F5239" s="294"/>
    </row>
    <row r="5240">
      <c r="A5240" s="294" t="s">
        <v>24883</v>
      </c>
      <c r="B5240" s="294"/>
      <c r="C5240" s="294"/>
      <c r="D5240" s="294"/>
      <c r="E5240" s="294"/>
      <c r="F5240" s="294"/>
    </row>
    <row r="5241">
      <c r="A5241" s="294" t="s">
        <v>24884</v>
      </c>
      <c r="B5241" s="294"/>
      <c r="C5241" s="294"/>
      <c r="D5241" s="294"/>
      <c r="E5241" s="294"/>
      <c r="F5241" s="294"/>
    </row>
    <row r="5242">
      <c r="A5242" s="294" t="s">
        <v>24885</v>
      </c>
      <c r="B5242" s="294"/>
      <c r="C5242" s="294"/>
      <c r="D5242" s="294"/>
      <c r="E5242" s="294"/>
      <c r="F5242" s="294"/>
    </row>
    <row r="5243">
      <c r="A5243" s="294" t="s">
        <v>24886</v>
      </c>
      <c r="B5243" s="294"/>
      <c r="C5243" s="294"/>
      <c r="D5243" s="294"/>
      <c r="E5243" s="294"/>
      <c r="F5243" s="294"/>
    </row>
    <row r="5244">
      <c r="A5244" s="294"/>
      <c r="B5244" s="294"/>
      <c r="C5244" s="294"/>
      <c r="D5244" s="294"/>
      <c r="E5244" s="294"/>
      <c r="F5244" s="294"/>
    </row>
    <row r="5245">
      <c r="A5245" s="294" t="s">
        <v>21945</v>
      </c>
      <c r="B5245" s="294"/>
      <c r="C5245" s="294"/>
      <c r="D5245" s="294"/>
      <c r="E5245" s="294"/>
      <c r="F5245" s="294"/>
    </row>
    <row r="5246">
      <c r="A5246" s="294" t="s">
        <v>24887</v>
      </c>
      <c r="B5246" s="294"/>
      <c r="C5246" s="294"/>
      <c r="D5246" s="294"/>
      <c r="E5246" s="294"/>
      <c r="F5246" s="294"/>
    </row>
    <row r="5247">
      <c r="A5247" s="294"/>
      <c r="B5247" s="294"/>
      <c r="C5247" s="294"/>
      <c r="D5247" s="294"/>
      <c r="E5247" s="294"/>
      <c r="F5247" s="294"/>
    </row>
    <row r="5248">
      <c r="A5248" s="294" t="s">
        <v>24888</v>
      </c>
      <c r="B5248" s="294"/>
      <c r="C5248" s="294"/>
      <c r="D5248" s="294"/>
      <c r="E5248" s="294"/>
      <c r="F5248" s="294"/>
    </row>
    <row r="5249">
      <c r="A5249" s="294" t="s">
        <v>24889</v>
      </c>
      <c r="B5249" s="294"/>
      <c r="C5249" s="294"/>
      <c r="D5249" s="294"/>
      <c r="E5249" s="294"/>
      <c r="F5249" s="294"/>
    </row>
    <row r="5250">
      <c r="A5250" s="294" t="s">
        <v>24890</v>
      </c>
      <c r="B5250" s="294"/>
      <c r="C5250" s="294"/>
      <c r="D5250" s="294"/>
      <c r="E5250" s="294"/>
      <c r="F5250" s="294"/>
    </row>
    <row r="5251">
      <c r="A5251" s="294" t="s">
        <v>24891</v>
      </c>
      <c r="B5251" s="294"/>
      <c r="C5251" s="294"/>
      <c r="D5251" s="294"/>
      <c r="E5251" s="294"/>
      <c r="F5251" s="294"/>
    </row>
    <row r="5252">
      <c r="A5252" s="294" t="s">
        <v>24892</v>
      </c>
      <c r="B5252" s="294"/>
      <c r="C5252" s="294"/>
      <c r="D5252" s="294"/>
      <c r="E5252" s="294"/>
      <c r="F5252" s="294"/>
    </row>
    <row r="5253">
      <c r="A5253" s="294" t="s">
        <v>24893</v>
      </c>
      <c r="B5253" s="294"/>
      <c r="C5253" s="294"/>
      <c r="D5253" s="294"/>
      <c r="E5253" s="294"/>
      <c r="F5253" s="294"/>
    </row>
    <row r="5254">
      <c r="A5254" s="294"/>
      <c r="B5254" s="294"/>
      <c r="C5254" s="294"/>
      <c r="D5254" s="294"/>
      <c r="E5254" s="294"/>
      <c r="F5254" s="294"/>
    </row>
    <row r="5255">
      <c r="A5255" s="294" t="s">
        <v>21401</v>
      </c>
      <c r="B5255" s="294"/>
      <c r="C5255" s="294"/>
      <c r="D5255" s="294"/>
      <c r="E5255" s="294"/>
      <c r="F5255" s="294"/>
    </row>
    <row r="5256">
      <c r="A5256" s="294"/>
      <c r="B5256" s="294"/>
      <c r="C5256" s="294"/>
      <c r="D5256" s="294"/>
      <c r="E5256" s="294"/>
      <c r="F5256" s="294"/>
    </row>
    <row r="5257">
      <c r="A5257" s="294" t="s">
        <v>24894</v>
      </c>
      <c r="B5257" s="294"/>
      <c r="C5257" s="294"/>
      <c r="D5257" s="294"/>
      <c r="E5257" s="294"/>
      <c r="F5257" s="294"/>
    </row>
    <row r="5258">
      <c r="A5258" s="294" t="s">
        <v>24895</v>
      </c>
      <c r="B5258" s="294"/>
      <c r="C5258" s="294"/>
      <c r="D5258" s="294"/>
      <c r="E5258" s="294"/>
      <c r="F5258" s="294"/>
    </row>
    <row r="5259">
      <c r="A5259" s="294" t="s">
        <v>24896</v>
      </c>
      <c r="B5259" s="294"/>
      <c r="C5259" s="294"/>
      <c r="D5259" s="294"/>
      <c r="E5259" s="294"/>
      <c r="F5259" s="294"/>
    </row>
    <row r="5260">
      <c r="A5260" s="294" t="s">
        <v>24897</v>
      </c>
      <c r="B5260" s="294"/>
      <c r="C5260" s="294"/>
      <c r="D5260" s="294"/>
      <c r="E5260" s="294"/>
      <c r="F5260" s="294"/>
    </row>
    <row r="5261">
      <c r="A5261" s="294" t="s">
        <v>24898</v>
      </c>
      <c r="B5261" s="294"/>
      <c r="C5261" s="294"/>
      <c r="D5261" s="294"/>
      <c r="E5261" s="294"/>
      <c r="F5261" s="294"/>
    </row>
    <row r="5262">
      <c r="A5262" s="294" t="s">
        <v>24899</v>
      </c>
      <c r="B5262" s="294"/>
      <c r="C5262" s="294"/>
      <c r="D5262" s="294"/>
      <c r="E5262" s="294"/>
      <c r="F5262" s="294"/>
    </row>
    <row r="5263">
      <c r="A5263" s="294"/>
      <c r="B5263" s="294"/>
      <c r="C5263" s="294"/>
      <c r="D5263" s="294"/>
      <c r="E5263" s="294"/>
      <c r="F5263" s="294"/>
    </row>
    <row r="5264">
      <c r="A5264" s="294" t="s">
        <v>21407</v>
      </c>
      <c r="B5264" s="294"/>
      <c r="C5264" s="294"/>
      <c r="D5264" s="294"/>
      <c r="E5264" s="294"/>
      <c r="F5264" s="294"/>
    </row>
    <row r="5265">
      <c r="A5265" s="294"/>
      <c r="B5265" s="294"/>
      <c r="C5265" s="294"/>
      <c r="D5265" s="294"/>
      <c r="E5265" s="294"/>
      <c r="F5265" s="294"/>
    </row>
    <row r="5266">
      <c r="A5266" s="294" t="s">
        <v>23832</v>
      </c>
      <c r="B5266" s="294"/>
      <c r="C5266" s="294"/>
      <c r="D5266" s="294"/>
      <c r="E5266" s="294"/>
      <c r="F5266" s="294"/>
    </row>
    <row r="5267">
      <c r="A5267" s="294" t="s">
        <v>24900</v>
      </c>
      <c r="B5267" s="294"/>
      <c r="C5267" s="294"/>
      <c r="D5267" s="294"/>
      <c r="E5267" s="294"/>
      <c r="F5267" s="294"/>
    </row>
    <row r="5268">
      <c r="A5268" s="294" t="s">
        <v>24901</v>
      </c>
      <c r="B5268" s="294"/>
      <c r="C5268" s="294"/>
      <c r="D5268" s="294"/>
      <c r="E5268" s="294"/>
      <c r="F5268" s="294"/>
    </row>
    <row r="5269">
      <c r="A5269" s="294" t="s">
        <v>24902</v>
      </c>
      <c r="B5269" s="294"/>
      <c r="C5269" s="294"/>
      <c r="D5269" s="294"/>
      <c r="E5269" s="294"/>
      <c r="F5269" s="294"/>
    </row>
    <row r="5270">
      <c r="A5270" s="294" t="s">
        <v>24903</v>
      </c>
      <c r="B5270" s="294"/>
      <c r="C5270" s="294"/>
      <c r="D5270" s="294"/>
      <c r="E5270" s="294"/>
      <c r="F5270" s="294"/>
    </row>
    <row r="5271">
      <c r="A5271" s="294" t="s">
        <v>24904</v>
      </c>
      <c r="B5271" s="294"/>
      <c r="C5271" s="294"/>
      <c r="D5271" s="294"/>
      <c r="E5271" s="294"/>
      <c r="F5271" s="294"/>
    </row>
    <row r="5272">
      <c r="A5272" s="294" t="s">
        <v>24905</v>
      </c>
      <c r="B5272" s="294"/>
      <c r="C5272" s="294"/>
      <c r="D5272" s="294"/>
      <c r="E5272" s="294"/>
      <c r="F5272" s="294"/>
    </row>
    <row r="5273">
      <c r="A5273" s="294"/>
      <c r="B5273" s="294"/>
      <c r="C5273" s="294"/>
      <c r="D5273" s="294"/>
      <c r="E5273" s="294"/>
      <c r="F5273" s="294"/>
    </row>
    <row r="5274">
      <c r="A5274" s="294"/>
      <c r="B5274" s="294"/>
      <c r="C5274" s="294"/>
      <c r="D5274" s="294"/>
      <c r="E5274" s="294"/>
      <c r="F5274" s="294"/>
    </row>
    <row r="5275">
      <c r="A5275" s="294" t="s">
        <v>21304</v>
      </c>
      <c r="B5275" s="294"/>
      <c r="C5275" s="294"/>
      <c r="D5275" s="294"/>
      <c r="E5275" s="294"/>
      <c r="F5275" s="294"/>
    </row>
    <row r="5276">
      <c r="A5276" s="294"/>
      <c r="B5276" s="294"/>
      <c r="C5276" s="294"/>
      <c r="D5276" s="294"/>
      <c r="E5276" s="294"/>
      <c r="F5276" s="294"/>
    </row>
    <row r="5277">
      <c r="A5277" s="294"/>
      <c r="B5277" s="294"/>
      <c r="C5277" s="294"/>
      <c r="D5277" s="294"/>
      <c r="E5277" s="294"/>
      <c r="F5277" s="294"/>
    </row>
    <row r="5278">
      <c r="A5278" s="294" t="s">
        <v>24906</v>
      </c>
      <c r="B5278" s="294"/>
      <c r="C5278" s="294"/>
      <c r="D5278" s="294"/>
      <c r="E5278" s="294"/>
      <c r="F5278" s="294"/>
    </row>
    <row r="5279">
      <c r="A5279" s="294" t="s">
        <v>24907</v>
      </c>
      <c r="B5279" s="294"/>
      <c r="C5279" s="294"/>
      <c r="D5279" s="294"/>
      <c r="E5279" s="294"/>
      <c r="F5279" s="294"/>
    </row>
    <row r="5280">
      <c r="A5280" s="294" t="s">
        <v>24908</v>
      </c>
      <c r="B5280" s="294"/>
      <c r="C5280" s="294"/>
      <c r="D5280" s="294"/>
      <c r="E5280" s="294"/>
      <c r="F5280" s="294"/>
    </row>
    <row r="5281">
      <c r="A5281" s="294" t="s">
        <v>24909</v>
      </c>
      <c r="B5281" s="294"/>
      <c r="C5281" s="294"/>
      <c r="D5281" s="294"/>
      <c r="E5281" s="294"/>
      <c r="F5281" s="294"/>
    </row>
    <row r="5282">
      <c r="A5282" s="294" t="s">
        <v>24910</v>
      </c>
      <c r="B5282" s="294"/>
      <c r="C5282" s="294"/>
      <c r="D5282" s="294"/>
      <c r="E5282" s="294"/>
      <c r="F5282" s="294"/>
    </row>
    <row r="5283">
      <c r="A5283" s="294" t="s">
        <v>24911</v>
      </c>
      <c r="B5283" s="294"/>
      <c r="C5283" s="294"/>
      <c r="D5283" s="294"/>
      <c r="E5283" s="294"/>
      <c r="F5283" s="294"/>
    </row>
    <row r="5284">
      <c r="A5284" s="294" t="s">
        <v>24912</v>
      </c>
      <c r="B5284" s="294"/>
      <c r="C5284" s="294"/>
      <c r="D5284" s="294"/>
      <c r="E5284" s="294"/>
      <c r="F5284" s="294"/>
    </row>
    <row r="5285">
      <c r="A5285" s="294" t="s">
        <v>24913</v>
      </c>
      <c r="B5285" s="294"/>
      <c r="C5285" s="294"/>
      <c r="D5285" s="294"/>
      <c r="E5285" s="294"/>
      <c r="F5285" s="294"/>
    </row>
    <row r="5286">
      <c r="A5286" s="294" t="s">
        <v>24914</v>
      </c>
      <c r="B5286" s="294"/>
      <c r="C5286" s="294"/>
      <c r="D5286" s="294"/>
      <c r="E5286" s="294"/>
      <c r="F5286" s="294"/>
    </row>
    <row r="5287">
      <c r="A5287" s="294" t="s">
        <v>23508</v>
      </c>
      <c r="B5287" s="294"/>
      <c r="C5287" s="294"/>
      <c r="D5287" s="294"/>
      <c r="E5287" s="294"/>
      <c r="F5287" s="294"/>
    </row>
    <row r="5288">
      <c r="A5288" s="294" t="s">
        <v>23509</v>
      </c>
      <c r="B5288" s="294"/>
      <c r="C5288" s="294"/>
      <c r="D5288" s="294"/>
      <c r="E5288" s="294"/>
      <c r="F5288" s="294"/>
    </row>
    <row r="5289">
      <c r="A5289" s="294" t="s">
        <v>24915</v>
      </c>
      <c r="B5289" s="294"/>
      <c r="C5289" s="294"/>
      <c r="D5289" s="294"/>
      <c r="E5289" s="294"/>
      <c r="F5289" s="294"/>
    </row>
    <row r="5290">
      <c r="A5290" s="294" t="s">
        <v>24916</v>
      </c>
      <c r="B5290" s="294"/>
      <c r="C5290" s="294"/>
      <c r="D5290" s="294"/>
      <c r="E5290" s="294"/>
      <c r="F5290" s="294"/>
    </row>
    <row r="5291">
      <c r="A5291" s="294" t="s">
        <v>24917</v>
      </c>
      <c r="B5291" s="294"/>
      <c r="C5291" s="294"/>
      <c r="D5291" s="294"/>
      <c r="E5291" s="294"/>
      <c r="F5291" s="294"/>
    </row>
    <row r="5292">
      <c r="A5292" s="294"/>
      <c r="B5292" s="294"/>
      <c r="C5292" s="294"/>
      <c r="D5292" s="294"/>
      <c r="E5292" s="294"/>
      <c r="F5292" s="294"/>
    </row>
    <row r="5293">
      <c r="A5293" s="294"/>
      <c r="B5293" s="294"/>
      <c r="C5293" s="294"/>
      <c r="D5293" s="294"/>
      <c r="E5293" s="294"/>
      <c r="F5293" s="294"/>
    </row>
    <row r="5294">
      <c r="A5294" s="294"/>
      <c r="B5294" s="294"/>
      <c r="C5294" s="294"/>
      <c r="D5294" s="294"/>
      <c r="E5294" s="294"/>
      <c r="F5294" s="294"/>
    </row>
    <row r="5295">
      <c r="A5295" s="294" t="s">
        <v>22556</v>
      </c>
      <c r="B5295" s="294"/>
      <c r="C5295" s="294"/>
      <c r="D5295" s="294"/>
      <c r="E5295" s="294"/>
      <c r="F5295" s="294"/>
    </row>
    <row r="5296">
      <c r="A5296" s="294"/>
      <c r="B5296" s="294"/>
      <c r="C5296" s="294"/>
      <c r="D5296" s="294"/>
      <c r="E5296" s="294"/>
      <c r="F5296" s="294"/>
    </row>
    <row r="5297">
      <c r="A5297" s="294" t="s">
        <v>24918</v>
      </c>
      <c r="B5297" s="294"/>
      <c r="C5297" s="294"/>
      <c r="D5297" s="294"/>
      <c r="E5297" s="294"/>
      <c r="F5297" s="294"/>
    </row>
    <row r="5298">
      <c r="A5298" s="294" t="s">
        <v>24919</v>
      </c>
      <c r="B5298" s="294"/>
      <c r="C5298" s="294"/>
      <c r="D5298" s="294"/>
      <c r="E5298" s="294"/>
      <c r="F5298" s="294"/>
    </row>
    <row r="5299">
      <c r="A5299" s="294" t="s">
        <v>24920</v>
      </c>
      <c r="B5299" s="294"/>
      <c r="C5299" s="294"/>
      <c r="D5299" s="294"/>
      <c r="E5299" s="294"/>
      <c r="F5299" s="294"/>
    </row>
    <row r="5300">
      <c r="A5300" s="294" t="s">
        <v>24921</v>
      </c>
      <c r="B5300" s="294"/>
      <c r="C5300" s="294"/>
      <c r="D5300" s="294"/>
      <c r="E5300" s="294"/>
      <c r="F5300" s="294"/>
    </row>
    <row r="5301">
      <c r="A5301" s="294" t="s">
        <v>24922</v>
      </c>
      <c r="B5301" s="294"/>
      <c r="C5301" s="294"/>
      <c r="D5301" s="294"/>
      <c r="E5301" s="294"/>
      <c r="F5301" s="294"/>
    </row>
    <row r="5302">
      <c r="A5302" s="294" t="s">
        <v>24923</v>
      </c>
      <c r="B5302" s="294"/>
      <c r="C5302" s="294"/>
      <c r="D5302" s="294"/>
      <c r="E5302" s="294"/>
      <c r="F5302" s="294"/>
    </row>
    <row r="5303">
      <c r="A5303" s="294" t="s">
        <v>24924</v>
      </c>
      <c r="B5303" s="294"/>
      <c r="C5303" s="294"/>
      <c r="D5303" s="294"/>
      <c r="E5303" s="294"/>
      <c r="F5303" s="294"/>
    </row>
    <row r="5304">
      <c r="A5304" s="294" t="s">
        <v>24925</v>
      </c>
      <c r="B5304" s="294"/>
      <c r="C5304" s="294"/>
      <c r="D5304" s="294"/>
      <c r="E5304" s="294"/>
      <c r="F5304" s="294"/>
    </row>
    <row r="5305">
      <c r="A5305" s="294" t="s">
        <v>24926</v>
      </c>
      <c r="B5305" s="294"/>
      <c r="C5305" s="294"/>
      <c r="D5305" s="294"/>
      <c r="E5305" s="294"/>
      <c r="F5305" s="294"/>
    </row>
    <row r="5306">
      <c r="A5306" s="294"/>
      <c r="B5306" s="294"/>
      <c r="C5306" s="294"/>
      <c r="D5306" s="294"/>
      <c r="E5306" s="294"/>
      <c r="F5306" s="294"/>
    </row>
    <row r="5307">
      <c r="A5307" s="294"/>
      <c r="B5307" s="294"/>
      <c r="C5307" s="294"/>
      <c r="D5307" s="294"/>
      <c r="E5307" s="294"/>
      <c r="F5307" s="294"/>
    </row>
    <row r="5308">
      <c r="A5308" s="294" t="s">
        <v>22564</v>
      </c>
      <c r="B5308" s="294"/>
      <c r="C5308" s="294"/>
      <c r="D5308" s="294"/>
      <c r="E5308" s="294"/>
      <c r="F5308" s="294"/>
    </row>
    <row r="5309">
      <c r="A5309" s="294" t="s">
        <v>20470</v>
      </c>
      <c r="B5309" s="294"/>
      <c r="C5309" s="294"/>
      <c r="D5309" s="294"/>
      <c r="E5309" s="294"/>
      <c r="F5309" s="294"/>
    </row>
    <row r="5310">
      <c r="A5310" s="294"/>
      <c r="B5310" s="294"/>
      <c r="C5310" s="294"/>
      <c r="D5310" s="294"/>
      <c r="E5310" s="294"/>
      <c r="F5310" s="294"/>
    </row>
    <row r="5311">
      <c r="A5311" s="294" t="s">
        <v>24927</v>
      </c>
      <c r="B5311" s="294"/>
      <c r="C5311" s="294"/>
      <c r="D5311" s="294"/>
      <c r="E5311" s="294"/>
      <c r="F5311" s="294"/>
    </row>
    <row r="5312">
      <c r="A5312" s="294"/>
      <c r="B5312" s="294"/>
      <c r="C5312" s="294"/>
      <c r="D5312" s="294"/>
      <c r="E5312" s="294"/>
      <c r="F5312" s="294"/>
    </row>
    <row r="5313">
      <c r="A5313" s="294" t="s">
        <v>24928</v>
      </c>
      <c r="B5313" s="294"/>
      <c r="C5313" s="294"/>
      <c r="D5313" s="294"/>
      <c r="E5313" s="294"/>
      <c r="F5313" s="294"/>
    </row>
    <row r="5314">
      <c r="A5314" s="294" t="s">
        <v>24929</v>
      </c>
      <c r="B5314" s="294"/>
      <c r="C5314" s="294"/>
      <c r="D5314" s="294"/>
      <c r="E5314" s="294"/>
      <c r="F5314" s="294"/>
    </row>
    <row r="5315">
      <c r="A5315" s="294" t="s">
        <v>24930</v>
      </c>
      <c r="B5315" s="294"/>
      <c r="C5315" s="294"/>
      <c r="D5315" s="294"/>
      <c r="E5315" s="294"/>
      <c r="F5315" s="294"/>
    </row>
    <row r="5316">
      <c r="A5316" s="294" t="s">
        <v>24931</v>
      </c>
      <c r="B5316" s="294"/>
      <c r="C5316" s="294"/>
      <c r="D5316" s="294"/>
      <c r="E5316" s="294"/>
      <c r="F5316" s="294"/>
    </row>
    <row r="5317">
      <c r="A5317" s="294" t="s">
        <v>24932</v>
      </c>
      <c r="B5317" s="294"/>
      <c r="C5317" s="294"/>
      <c r="D5317" s="294"/>
      <c r="E5317" s="294"/>
      <c r="F5317" s="294"/>
    </row>
    <row r="5318">
      <c r="A5318" s="294" t="s">
        <v>24933</v>
      </c>
      <c r="B5318" s="294"/>
      <c r="C5318" s="294"/>
      <c r="D5318" s="294"/>
      <c r="E5318" s="294"/>
      <c r="F5318" s="294"/>
    </row>
    <row r="5319">
      <c r="A5319" s="294" t="s">
        <v>24934</v>
      </c>
      <c r="B5319" s="294"/>
      <c r="C5319" s="294"/>
      <c r="D5319" s="294"/>
      <c r="E5319" s="294"/>
      <c r="F5319" s="294"/>
    </row>
    <row r="5320">
      <c r="A5320" s="294" t="s">
        <v>24935</v>
      </c>
      <c r="B5320" s="294"/>
      <c r="C5320" s="294"/>
      <c r="D5320" s="294"/>
      <c r="E5320" s="294"/>
      <c r="F5320" s="294"/>
    </row>
    <row r="5321">
      <c r="A5321" s="294"/>
      <c r="B5321" s="294"/>
      <c r="C5321" s="294"/>
      <c r="D5321" s="294"/>
      <c r="E5321" s="294"/>
      <c r="F5321" s="294"/>
    </row>
    <row r="5322">
      <c r="A5322" s="294"/>
      <c r="B5322" s="294"/>
      <c r="C5322" s="294"/>
      <c r="D5322" s="294"/>
      <c r="E5322" s="294"/>
      <c r="F5322" s="294"/>
    </row>
    <row r="5323">
      <c r="A5323" s="294" t="s">
        <v>24936</v>
      </c>
      <c r="B5323" s="294"/>
      <c r="C5323" s="294"/>
      <c r="D5323" s="294"/>
      <c r="E5323" s="294"/>
      <c r="F5323" s="294"/>
    </row>
    <row r="5324">
      <c r="A5324" s="294"/>
      <c r="B5324" s="294"/>
      <c r="C5324" s="294"/>
      <c r="D5324" s="294"/>
      <c r="E5324" s="294"/>
      <c r="F5324" s="294"/>
    </row>
    <row r="5325">
      <c r="A5325" s="294" t="s">
        <v>24937</v>
      </c>
      <c r="B5325" s="294"/>
      <c r="C5325" s="294"/>
      <c r="D5325" s="294"/>
      <c r="E5325" s="294"/>
      <c r="F5325" s="294"/>
    </row>
    <row r="5326">
      <c r="A5326" s="294" t="s">
        <v>24938</v>
      </c>
      <c r="B5326" s="294"/>
      <c r="C5326" s="294"/>
      <c r="D5326" s="294"/>
      <c r="E5326" s="294"/>
      <c r="F5326" s="294"/>
    </row>
    <row r="5327">
      <c r="A5327" s="294" t="s">
        <v>24939</v>
      </c>
      <c r="B5327" s="294"/>
      <c r="C5327" s="294"/>
      <c r="D5327" s="294"/>
      <c r="E5327" s="294"/>
      <c r="F5327" s="294"/>
    </row>
    <row r="5328">
      <c r="A5328" s="294" t="s">
        <v>24940</v>
      </c>
      <c r="B5328" s="294"/>
      <c r="C5328" s="294"/>
      <c r="D5328" s="294"/>
      <c r="E5328" s="294"/>
      <c r="F5328" s="294"/>
    </row>
    <row r="5329">
      <c r="A5329" s="294" t="s">
        <v>24941</v>
      </c>
      <c r="B5329" s="294"/>
      <c r="C5329" s="294"/>
      <c r="D5329" s="294"/>
      <c r="E5329" s="294"/>
      <c r="F5329" s="294"/>
    </row>
    <row r="5330">
      <c r="A5330" s="294" t="s">
        <v>24942</v>
      </c>
      <c r="B5330" s="294"/>
      <c r="C5330" s="294"/>
      <c r="D5330" s="294"/>
      <c r="E5330" s="294"/>
      <c r="F5330" s="294"/>
    </row>
    <row r="5331">
      <c r="A5331" s="294"/>
      <c r="B5331" s="294"/>
      <c r="C5331" s="294"/>
      <c r="D5331" s="294"/>
      <c r="E5331" s="294"/>
      <c r="F5331" s="294"/>
    </row>
    <row r="5332">
      <c r="A5332" s="294" t="s">
        <v>21344</v>
      </c>
      <c r="B5332" s="294"/>
      <c r="C5332" s="294"/>
      <c r="D5332" s="294"/>
      <c r="E5332" s="294"/>
      <c r="F5332" s="294"/>
    </row>
    <row r="5333">
      <c r="A5333" s="294" t="s">
        <v>24943</v>
      </c>
      <c r="B5333" s="294"/>
      <c r="C5333" s="294"/>
      <c r="D5333" s="294"/>
      <c r="E5333" s="294"/>
      <c r="F5333" s="294"/>
    </row>
    <row r="5334">
      <c r="A5334" s="294"/>
      <c r="B5334" s="294"/>
      <c r="C5334" s="294"/>
      <c r="D5334" s="294"/>
      <c r="E5334" s="294"/>
      <c r="F5334" s="294"/>
    </row>
    <row r="5335">
      <c r="A5335" s="294" t="s">
        <v>24944</v>
      </c>
      <c r="B5335" s="294"/>
      <c r="C5335" s="294"/>
      <c r="D5335" s="294"/>
      <c r="E5335" s="294"/>
      <c r="F5335" s="294"/>
    </row>
    <row r="5336">
      <c r="A5336" s="294" t="s">
        <v>24945</v>
      </c>
      <c r="B5336" s="294"/>
      <c r="C5336" s="294"/>
      <c r="D5336" s="294"/>
      <c r="E5336" s="294"/>
      <c r="F5336" s="294"/>
    </row>
    <row r="5337">
      <c r="A5337" s="294" t="s">
        <v>24946</v>
      </c>
      <c r="B5337" s="294"/>
      <c r="C5337" s="294"/>
      <c r="D5337" s="294"/>
      <c r="E5337" s="294"/>
      <c r="F5337" s="294"/>
    </row>
    <row r="5338">
      <c r="A5338" s="294" t="s">
        <v>24947</v>
      </c>
      <c r="B5338" s="294"/>
      <c r="C5338" s="294"/>
      <c r="D5338" s="294"/>
      <c r="E5338" s="294"/>
      <c r="F5338" s="294"/>
    </row>
    <row r="5339">
      <c r="A5339" s="294" t="s">
        <v>24948</v>
      </c>
      <c r="B5339" s="294"/>
      <c r="C5339" s="294"/>
      <c r="D5339" s="294"/>
      <c r="E5339" s="294"/>
      <c r="F5339" s="294"/>
    </row>
    <row r="5340">
      <c r="A5340" s="294"/>
      <c r="B5340" s="294"/>
      <c r="C5340" s="294"/>
      <c r="D5340" s="294"/>
      <c r="E5340" s="294"/>
      <c r="F5340" s="294"/>
    </row>
    <row r="5341">
      <c r="A5341" s="294" t="s">
        <v>23771</v>
      </c>
      <c r="B5341" s="294"/>
      <c r="C5341" s="294"/>
      <c r="D5341" s="294"/>
      <c r="E5341" s="294"/>
      <c r="F5341" s="294"/>
    </row>
    <row r="5342">
      <c r="A5342" s="294" t="s">
        <v>23202</v>
      </c>
      <c r="B5342" s="294"/>
      <c r="C5342" s="294"/>
      <c r="D5342" s="294"/>
      <c r="E5342" s="294"/>
      <c r="F5342" s="294"/>
    </row>
    <row r="5343">
      <c r="A5343" s="294"/>
      <c r="B5343" s="294"/>
      <c r="C5343" s="294"/>
      <c r="D5343" s="294"/>
      <c r="E5343" s="294"/>
      <c r="F5343" s="294"/>
    </row>
    <row r="5344">
      <c r="A5344" s="294" t="s">
        <v>24486</v>
      </c>
      <c r="B5344" s="294"/>
      <c r="C5344" s="294"/>
      <c r="D5344" s="294"/>
      <c r="E5344" s="294"/>
      <c r="F5344" s="294"/>
    </row>
    <row r="5345">
      <c r="A5345" s="294" t="s">
        <v>24949</v>
      </c>
      <c r="B5345" s="294"/>
      <c r="C5345" s="294"/>
      <c r="D5345" s="294"/>
      <c r="E5345" s="294"/>
      <c r="F5345" s="294"/>
    </row>
    <row r="5346">
      <c r="A5346" s="294" t="s">
        <v>24950</v>
      </c>
      <c r="B5346" s="294"/>
      <c r="C5346" s="294"/>
      <c r="D5346" s="294"/>
      <c r="E5346" s="294"/>
      <c r="F5346" s="294"/>
    </row>
    <row r="5347">
      <c r="A5347" s="294" t="s">
        <v>24951</v>
      </c>
      <c r="B5347" s="294"/>
      <c r="C5347" s="294"/>
      <c r="D5347" s="294"/>
      <c r="E5347" s="294"/>
      <c r="F5347" s="294"/>
    </row>
    <row r="5348">
      <c r="A5348" s="294"/>
      <c r="B5348" s="294"/>
      <c r="C5348" s="294"/>
      <c r="D5348" s="294"/>
      <c r="E5348" s="294"/>
      <c r="F5348" s="294"/>
    </row>
    <row r="5349">
      <c r="A5349" s="294" t="s">
        <v>24952</v>
      </c>
      <c r="B5349" s="294"/>
      <c r="C5349" s="294"/>
      <c r="D5349" s="294"/>
      <c r="E5349" s="294"/>
      <c r="F5349" s="294"/>
    </row>
    <row r="5350">
      <c r="A5350" s="294" t="s">
        <v>24953</v>
      </c>
      <c r="B5350" s="294"/>
      <c r="C5350" s="294"/>
      <c r="D5350" s="294"/>
      <c r="E5350" s="294"/>
      <c r="F5350" s="294"/>
    </row>
    <row r="5351">
      <c r="A5351" s="294"/>
      <c r="B5351" s="294"/>
      <c r="C5351" s="294"/>
      <c r="D5351" s="294"/>
      <c r="E5351" s="294"/>
      <c r="F5351" s="294"/>
    </row>
    <row r="5352">
      <c r="A5352" s="294" t="s">
        <v>24954</v>
      </c>
      <c r="B5352" s="294"/>
      <c r="C5352" s="294"/>
      <c r="D5352" s="294"/>
      <c r="E5352" s="294"/>
      <c r="F5352" s="294"/>
    </row>
    <row r="5353">
      <c r="A5353" s="294" t="s">
        <v>24955</v>
      </c>
      <c r="B5353" s="294"/>
      <c r="C5353" s="294"/>
      <c r="D5353" s="294"/>
      <c r="E5353" s="294"/>
      <c r="F5353" s="294"/>
    </row>
    <row r="5354">
      <c r="A5354" s="294" t="s">
        <v>24956</v>
      </c>
      <c r="B5354" s="294"/>
      <c r="C5354" s="294"/>
      <c r="D5354" s="294"/>
      <c r="E5354" s="294"/>
      <c r="F5354" s="294"/>
    </row>
    <row r="5355">
      <c r="A5355" s="294" t="s">
        <v>24957</v>
      </c>
      <c r="B5355" s="294"/>
      <c r="C5355" s="294"/>
      <c r="D5355" s="294"/>
      <c r="E5355" s="294"/>
      <c r="F5355" s="294"/>
    </row>
    <row r="5356">
      <c r="A5356" s="294" t="s">
        <v>24958</v>
      </c>
      <c r="B5356" s="294"/>
      <c r="C5356" s="294"/>
      <c r="D5356" s="294"/>
      <c r="E5356" s="294"/>
      <c r="F5356" s="294"/>
    </row>
    <row r="5357">
      <c r="A5357" s="294" t="s">
        <v>24959</v>
      </c>
      <c r="B5357" s="294"/>
      <c r="C5357" s="294"/>
      <c r="D5357" s="294"/>
      <c r="E5357" s="294"/>
      <c r="F5357" s="294"/>
    </row>
    <row r="5358">
      <c r="A5358" s="294" t="s">
        <v>24960</v>
      </c>
      <c r="B5358" s="294"/>
      <c r="C5358" s="294"/>
      <c r="D5358" s="294"/>
      <c r="E5358" s="294"/>
      <c r="F5358" s="294"/>
    </row>
    <row r="5359">
      <c r="A5359" s="294" t="s">
        <v>24961</v>
      </c>
      <c r="B5359" s="294"/>
      <c r="C5359" s="294"/>
      <c r="D5359" s="294"/>
      <c r="E5359" s="294"/>
      <c r="F5359" s="294"/>
    </row>
    <row r="5360">
      <c r="A5360" s="294" t="s">
        <v>24962</v>
      </c>
      <c r="B5360" s="294"/>
      <c r="C5360" s="294"/>
      <c r="D5360" s="294"/>
      <c r="E5360" s="294"/>
      <c r="F5360" s="294"/>
    </row>
    <row r="5361">
      <c r="A5361" s="294" t="s">
        <v>24963</v>
      </c>
      <c r="B5361" s="294"/>
      <c r="C5361" s="294"/>
      <c r="D5361" s="294"/>
      <c r="E5361" s="294"/>
      <c r="F5361" s="294"/>
    </row>
    <row r="5362">
      <c r="A5362" s="294" t="s">
        <v>24964</v>
      </c>
      <c r="B5362" s="294"/>
      <c r="C5362" s="294"/>
      <c r="D5362" s="294"/>
      <c r="E5362" s="294"/>
      <c r="F5362" s="294"/>
    </row>
    <row r="5363">
      <c r="A5363" s="294" t="s">
        <v>24965</v>
      </c>
      <c r="B5363" s="294"/>
      <c r="C5363" s="294"/>
      <c r="D5363" s="294"/>
      <c r="E5363" s="294"/>
      <c r="F5363" s="294"/>
    </row>
    <row r="5364">
      <c r="A5364" s="294" t="s">
        <v>24966</v>
      </c>
      <c r="B5364" s="294"/>
      <c r="C5364" s="294"/>
      <c r="D5364" s="294"/>
      <c r="E5364" s="294"/>
      <c r="F5364" s="294"/>
    </row>
    <row r="5365">
      <c r="A5365" s="294" t="s">
        <v>24967</v>
      </c>
      <c r="B5365" s="294"/>
      <c r="C5365" s="294"/>
      <c r="D5365" s="294"/>
      <c r="E5365" s="294"/>
      <c r="F5365" s="294"/>
    </row>
    <row r="5366">
      <c r="A5366" s="294" t="s">
        <v>24968</v>
      </c>
      <c r="B5366" s="294"/>
      <c r="C5366" s="294"/>
      <c r="D5366" s="294"/>
      <c r="E5366" s="294"/>
      <c r="F5366" s="294"/>
    </row>
    <row r="5367">
      <c r="A5367" s="294" t="s">
        <v>24969</v>
      </c>
      <c r="B5367" s="294"/>
      <c r="C5367" s="294"/>
      <c r="D5367" s="294"/>
      <c r="E5367" s="294"/>
      <c r="F5367" s="294"/>
    </row>
    <row r="5368">
      <c r="A5368" s="294" t="s">
        <v>24970</v>
      </c>
      <c r="B5368" s="294"/>
      <c r="C5368" s="294"/>
      <c r="D5368" s="294"/>
      <c r="E5368" s="294"/>
      <c r="F5368" s="294"/>
    </row>
    <row r="5369">
      <c r="A5369" s="294" t="s">
        <v>24971</v>
      </c>
      <c r="B5369" s="294"/>
      <c r="C5369" s="294"/>
      <c r="D5369" s="294"/>
      <c r="E5369" s="294"/>
      <c r="F5369" s="294"/>
    </row>
    <row r="5370">
      <c r="A5370" s="294" t="s">
        <v>22691</v>
      </c>
      <c r="B5370" s="294"/>
      <c r="C5370" s="294"/>
      <c r="D5370" s="294"/>
      <c r="E5370" s="294"/>
      <c r="F5370" s="294"/>
    </row>
    <row r="5371">
      <c r="A5371" s="294" t="s">
        <v>24972</v>
      </c>
      <c r="B5371" s="294"/>
      <c r="C5371" s="294"/>
      <c r="D5371" s="294"/>
      <c r="E5371" s="294"/>
      <c r="F5371" s="294"/>
    </row>
    <row r="5372">
      <c r="A5372" s="294" t="s">
        <v>24973</v>
      </c>
      <c r="B5372" s="294"/>
      <c r="C5372" s="294"/>
      <c r="D5372" s="294"/>
      <c r="E5372" s="294"/>
      <c r="F5372" s="294"/>
    </row>
    <row r="5373">
      <c r="A5373" s="294" t="s">
        <v>24974</v>
      </c>
      <c r="B5373" s="294"/>
      <c r="C5373" s="294"/>
      <c r="D5373" s="294"/>
      <c r="E5373" s="294"/>
      <c r="F5373" s="294"/>
    </row>
    <row r="5374">
      <c r="A5374" s="294" t="s">
        <v>24975</v>
      </c>
      <c r="B5374" s="294"/>
      <c r="C5374" s="294"/>
      <c r="D5374" s="294"/>
      <c r="E5374" s="294"/>
      <c r="F5374" s="294"/>
    </row>
    <row r="5375">
      <c r="A5375" s="294"/>
      <c r="B5375" s="294"/>
      <c r="C5375" s="294"/>
      <c r="D5375" s="294"/>
      <c r="E5375" s="294"/>
      <c r="F5375" s="294"/>
    </row>
    <row r="5376">
      <c r="A5376" s="294" t="s">
        <v>21312</v>
      </c>
      <c r="B5376" s="294"/>
      <c r="C5376" s="294"/>
      <c r="D5376" s="294"/>
      <c r="E5376" s="294"/>
      <c r="F5376" s="294"/>
    </row>
    <row r="5377">
      <c r="A5377" s="294" t="s">
        <v>24976</v>
      </c>
      <c r="B5377" s="294"/>
      <c r="C5377" s="294"/>
      <c r="D5377" s="294"/>
      <c r="E5377" s="294"/>
      <c r="F5377" s="294"/>
    </row>
    <row r="5378">
      <c r="A5378" s="294" t="s">
        <v>21618</v>
      </c>
      <c r="B5378" s="294"/>
      <c r="C5378" s="294"/>
      <c r="D5378" s="294"/>
      <c r="E5378" s="294"/>
      <c r="F5378" s="294"/>
    </row>
    <row r="5379">
      <c r="A5379" s="294" t="s">
        <v>24977</v>
      </c>
      <c r="B5379" s="294"/>
      <c r="C5379" s="294"/>
      <c r="D5379" s="294"/>
      <c r="E5379" s="294"/>
      <c r="F5379" s="294"/>
    </row>
    <row r="5380">
      <c r="A5380" s="294"/>
      <c r="B5380" s="294"/>
      <c r="C5380" s="294"/>
      <c r="D5380" s="294"/>
      <c r="E5380" s="294"/>
      <c r="F5380" s="294"/>
    </row>
    <row r="5381">
      <c r="A5381" s="294" t="s">
        <v>22512</v>
      </c>
      <c r="B5381" s="294"/>
      <c r="C5381" s="294"/>
      <c r="D5381" s="294"/>
      <c r="E5381" s="294"/>
      <c r="F5381" s="294"/>
    </row>
    <row r="5382">
      <c r="A5382" s="294" t="s">
        <v>24978</v>
      </c>
      <c r="B5382" s="294"/>
      <c r="C5382" s="294"/>
      <c r="D5382" s="294"/>
      <c r="E5382" s="294"/>
      <c r="F5382" s="294"/>
    </row>
    <row r="5383">
      <c r="A5383" s="294"/>
      <c r="B5383" s="294"/>
      <c r="C5383" s="294"/>
      <c r="D5383" s="294"/>
      <c r="E5383" s="294"/>
      <c r="F5383" s="294"/>
    </row>
    <row r="5384">
      <c r="A5384" s="294" t="s">
        <v>24979</v>
      </c>
      <c r="B5384" s="294"/>
      <c r="C5384" s="294"/>
      <c r="D5384" s="294"/>
      <c r="E5384" s="294"/>
      <c r="F5384" s="294"/>
    </row>
    <row r="5385">
      <c r="A5385" s="294" t="s">
        <v>24980</v>
      </c>
      <c r="B5385" s="294"/>
      <c r="C5385" s="294"/>
      <c r="D5385" s="294"/>
      <c r="E5385" s="294"/>
      <c r="F5385" s="294"/>
    </row>
    <row r="5386">
      <c r="A5386" s="294" t="s">
        <v>24981</v>
      </c>
      <c r="B5386" s="294"/>
      <c r="C5386" s="294"/>
      <c r="D5386" s="294"/>
      <c r="E5386" s="294"/>
      <c r="F5386" s="294"/>
    </row>
    <row r="5387">
      <c r="A5387" s="294" t="s">
        <v>24982</v>
      </c>
      <c r="B5387" s="294"/>
      <c r="C5387" s="294"/>
      <c r="D5387" s="294"/>
      <c r="E5387" s="294"/>
      <c r="F5387" s="294"/>
    </row>
    <row r="5388">
      <c r="A5388" s="294" t="s">
        <v>24983</v>
      </c>
      <c r="B5388" s="294"/>
      <c r="C5388" s="294"/>
      <c r="D5388" s="294"/>
      <c r="E5388" s="294"/>
      <c r="F5388" s="294"/>
    </row>
    <row r="5389">
      <c r="A5389" s="294" t="s">
        <v>24984</v>
      </c>
      <c r="B5389" s="294"/>
      <c r="C5389" s="294"/>
      <c r="D5389" s="294"/>
      <c r="E5389" s="294"/>
      <c r="F5389" s="294"/>
    </row>
    <row r="5390">
      <c r="A5390" s="294" t="s">
        <v>24985</v>
      </c>
      <c r="B5390" s="294"/>
      <c r="C5390" s="294"/>
      <c r="D5390" s="294"/>
      <c r="E5390" s="294"/>
      <c r="F5390" s="294"/>
    </row>
    <row r="5391">
      <c r="A5391" s="294" t="s">
        <v>24986</v>
      </c>
      <c r="B5391" s="294"/>
      <c r="C5391" s="294"/>
      <c r="D5391" s="294"/>
      <c r="E5391" s="294"/>
      <c r="F5391" s="294"/>
    </row>
    <row r="5392">
      <c r="A5392" s="294" t="s">
        <v>24987</v>
      </c>
      <c r="B5392" s="294"/>
      <c r="C5392" s="294"/>
      <c r="D5392" s="294"/>
      <c r="E5392" s="294"/>
      <c r="F5392" s="294"/>
    </row>
    <row r="5393">
      <c r="A5393" s="294" t="s">
        <v>24988</v>
      </c>
      <c r="B5393" s="294"/>
      <c r="C5393" s="294"/>
      <c r="D5393" s="294"/>
      <c r="E5393" s="294"/>
      <c r="F5393" s="294"/>
    </row>
    <row r="5394">
      <c r="A5394" s="294" t="s">
        <v>24989</v>
      </c>
      <c r="B5394" s="294"/>
      <c r="C5394" s="294"/>
      <c r="D5394" s="294"/>
      <c r="E5394" s="294"/>
      <c r="F5394" s="294"/>
    </row>
    <row r="5395">
      <c r="A5395" s="294" t="s">
        <v>24990</v>
      </c>
      <c r="B5395" s="294"/>
      <c r="C5395" s="294"/>
      <c r="D5395" s="294"/>
      <c r="E5395" s="294"/>
      <c r="F5395" s="294"/>
    </row>
    <row r="5396">
      <c r="A5396" s="294" t="s">
        <v>24991</v>
      </c>
      <c r="B5396" s="294"/>
      <c r="C5396" s="294"/>
      <c r="D5396" s="294"/>
      <c r="E5396" s="294"/>
      <c r="F5396" s="294"/>
    </row>
    <row r="5397">
      <c r="A5397" s="294" t="s">
        <v>24992</v>
      </c>
      <c r="B5397" s="294"/>
      <c r="C5397" s="294"/>
      <c r="D5397" s="294"/>
      <c r="E5397" s="294"/>
      <c r="F5397" s="294"/>
    </row>
    <row r="5398">
      <c r="A5398" s="294" t="s">
        <v>24993</v>
      </c>
      <c r="B5398" s="294"/>
      <c r="C5398" s="294"/>
      <c r="D5398" s="294"/>
      <c r="E5398" s="294"/>
      <c r="F5398" s="294"/>
    </row>
    <row r="5399">
      <c r="A5399" s="294"/>
      <c r="B5399" s="294"/>
      <c r="C5399" s="294"/>
      <c r="D5399" s="294"/>
      <c r="E5399" s="294"/>
      <c r="F5399" s="294"/>
    </row>
    <row r="5400">
      <c r="A5400" s="294" t="s">
        <v>24323</v>
      </c>
      <c r="B5400" s="294"/>
      <c r="C5400" s="294"/>
      <c r="D5400" s="294"/>
      <c r="E5400" s="294"/>
      <c r="F5400" s="294"/>
    </row>
    <row r="5401">
      <c r="A5401" s="294" t="s">
        <v>23704</v>
      </c>
      <c r="B5401" s="294"/>
      <c r="C5401" s="294"/>
      <c r="D5401" s="294"/>
      <c r="E5401" s="294"/>
      <c r="F5401" s="294"/>
    </row>
    <row r="5402">
      <c r="A5402" s="294"/>
      <c r="B5402" s="294"/>
      <c r="C5402" s="294"/>
      <c r="D5402" s="294"/>
      <c r="E5402" s="294"/>
      <c r="F5402" s="294"/>
    </row>
    <row r="5403">
      <c r="A5403" s="294" t="s">
        <v>24994</v>
      </c>
      <c r="B5403" s="294"/>
      <c r="C5403" s="294"/>
      <c r="D5403" s="294"/>
      <c r="E5403" s="294"/>
      <c r="F5403" s="294"/>
    </row>
    <row r="5404">
      <c r="A5404" s="294" t="s">
        <v>24995</v>
      </c>
      <c r="B5404" s="294"/>
      <c r="C5404" s="294"/>
      <c r="D5404" s="294"/>
      <c r="E5404" s="294"/>
      <c r="F5404" s="294"/>
    </row>
    <row r="5405">
      <c r="A5405" s="294" t="s">
        <v>24996</v>
      </c>
      <c r="B5405" s="294"/>
      <c r="C5405" s="294"/>
      <c r="D5405" s="294"/>
      <c r="E5405" s="294"/>
      <c r="F5405" s="294"/>
    </row>
    <row r="5406">
      <c r="A5406" s="294" t="s">
        <v>24997</v>
      </c>
      <c r="B5406" s="294"/>
      <c r="C5406" s="294"/>
      <c r="D5406" s="294"/>
      <c r="E5406" s="294"/>
      <c r="F5406" s="294"/>
    </row>
    <row r="5407">
      <c r="A5407" s="294" t="s">
        <v>24998</v>
      </c>
      <c r="B5407" s="294"/>
      <c r="C5407" s="294"/>
      <c r="D5407" s="294"/>
      <c r="E5407" s="294"/>
      <c r="F5407" s="294"/>
    </row>
    <row r="5408">
      <c r="A5408" s="294" t="s">
        <v>24999</v>
      </c>
      <c r="B5408" s="294"/>
      <c r="C5408" s="294"/>
      <c r="D5408" s="294"/>
      <c r="E5408" s="294"/>
      <c r="F5408" s="294"/>
    </row>
    <row r="5409">
      <c r="A5409" s="294"/>
      <c r="B5409" s="294"/>
      <c r="C5409" s="294"/>
      <c r="D5409" s="294"/>
      <c r="E5409" s="294"/>
      <c r="F5409" s="294"/>
    </row>
    <row r="5410">
      <c r="A5410" s="294"/>
      <c r="B5410" s="294"/>
      <c r="C5410" s="294"/>
      <c r="D5410" s="294"/>
      <c r="E5410" s="294"/>
      <c r="F5410" s="294"/>
    </row>
    <row r="5411">
      <c r="A5411" s="294"/>
      <c r="B5411" s="294"/>
      <c r="C5411" s="294"/>
      <c r="D5411" s="294"/>
      <c r="E5411" s="294"/>
      <c r="F5411" s="294"/>
    </row>
    <row r="5412">
      <c r="A5412" s="294" t="s">
        <v>21945</v>
      </c>
      <c r="B5412" s="294"/>
      <c r="C5412" s="294"/>
      <c r="D5412" s="294"/>
      <c r="E5412" s="294"/>
      <c r="F5412" s="294"/>
    </row>
    <row r="5413">
      <c r="A5413" s="294" t="s">
        <v>23068</v>
      </c>
      <c r="B5413" s="294"/>
      <c r="C5413" s="294"/>
      <c r="D5413" s="294"/>
      <c r="E5413" s="294"/>
      <c r="F5413" s="294"/>
    </row>
    <row r="5414">
      <c r="A5414" s="294"/>
      <c r="B5414" s="294"/>
      <c r="C5414" s="294"/>
      <c r="D5414" s="294"/>
      <c r="E5414" s="294"/>
      <c r="F5414" s="294"/>
    </row>
    <row r="5415">
      <c r="A5415" s="294" t="s">
        <v>25000</v>
      </c>
      <c r="B5415" s="294"/>
      <c r="C5415" s="294"/>
      <c r="D5415" s="294"/>
      <c r="E5415" s="294"/>
      <c r="F5415" s="294"/>
    </row>
    <row r="5416">
      <c r="A5416" s="294" t="s">
        <v>25001</v>
      </c>
      <c r="B5416" s="294"/>
      <c r="C5416" s="294"/>
      <c r="D5416" s="294"/>
      <c r="E5416" s="294"/>
      <c r="F5416" s="294"/>
    </row>
    <row r="5417">
      <c r="A5417" s="294" t="s">
        <v>25002</v>
      </c>
      <c r="B5417" s="294"/>
      <c r="C5417" s="294"/>
      <c r="D5417" s="294"/>
      <c r="E5417" s="294"/>
      <c r="F5417" s="294"/>
    </row>
    <row r="5418">
      <c r="A5418" s="294" t="s">
        <v>25003</v>
      </c>
      <c r="B5418" s="294"/>
      <c r="C5418" s="294"/>
      <c r="D5418" s="294"/>
      <c r="E5418" s="294"/>
      <c r="F5418" s="294"/>
    </row>
    <row r="5419">
      <c r="A5419" s="294" t="s">
        <v>25004</v>
      </c>
      <c r="B5419" s="294"/>
      <c r="C5419" s="294"/>
      <c r="D5419" s="294"/>
      <c r="E5419" s="294"/>
      <c r="F5419" s="294"/>
    </row>
    <row r="5420">
      <c r="A5420" s="294" t="s">
        <v>25005</v>
      </c>
      <c r="B5420" s="294"/>
      <c r="C5420" s="294"/>
      <c r="D5420" s="294"/>
      <c r="E5420" s="294"/>
      <c r="F5420" s="294"/>
    </row>
    <row r="5421">
      <c r="A5421" s="294" t="s">
        <v>25006</v>
      </c>
      <c r="B5421" s="294"/>
      <c r="C5421" s="294"/>
      <c r="D5421" s="294"/>
      <c r="E5421" s="294"/>
      <c r="F5421" s="294"/>
    </row>
    <row r="5422">
      <c r="A5422" s="294"/>
      <c r="B5422" s="294"/>
      <c r="C5422" s="294"/>
      <c r="D5422" s="294"/>
      <c r="E5422" s="294"/>
      <c r="F5422" s="294"/>
    </row>
    <row r="5423">
      <c r="A5423" s="294"/>
      <c r="B5423" s="294"/>
      <c r="C5423" s="294"/>
      <c r="D5423" s="294"/>
      <c r="E5423" s="294"/>
      <c r="F5423" s="294"/>
    </row>
    <row r="5424">
      <c r="A5424" s="294" t="s">
        <v>21401</v>
      </c>
      <c r="B5424" s="294"/>
      <c r="C5424" s="294"/>
      <c r="D5424" s="294"/>
      <c r="E5424" s="294"/>
      <c r="F5424" s="294"/>
    </row>
    <row r="5425">
      <c r="A5425" s="294"/>
      <c r="B5425" s="294"/>
      <c r="C5425" s="294"/>
      <c r="D5425" s="294"/>
      <c r="E5425" s="294"/>
      <c r="F5425" s="294"/>
    </row>
    <row r="5426">
      <c r="A5426" s="294" t="s">
        <v>25007</v>
      </c>
      <c r="B5426" s="294"/>
      <c r="C5426" s="294"/>
      <c r="D5426" s="294"/>
      <c r="E5426" s="294"/>
      <c r="F5426" s="294"/>
    </row>
    <row r="5427">
      <c r="A5427" s="294" t="s">
        <v>25008</v>
      </c>
      <c r="B5427" s="294"/>
      <c r="C5427" s="294"/>
      <c r="D5427" s="294"/>
      <c r="E5427" s="294"/>
      <c r="F5427" s="294"/>
    </row>
    <row r="5428">
      <c r="A5428" s="294" t="s">
        <v>25009</v>
      </c>
      <c r="B5428" s="294"/>
      <c r="C5428" s="294"/>
      <c r="D5428" s="294"/>
      <c r="E5428" s="294"/>
      <c r="F5428" s="294"/>
    </row>
    <row r="5429">
      <c r="A5429" s="294" t="s">
        <v>25010</v>
      </c>
      <c r="B5429" s="294"/>
      <c r="C5429" s="294"/>
      <c r="D5429" s="294"/>
      <c r="E5429" s="294"/>
      <c r="F5429" s="294"/>
    </row>
    <row r="5430">
      <c r="A5430" s="294" t="s">
        <v>25011</v>
      </c>
      <c r="B5430" s="294"/>
      <c r="C5430" s="294"/>
      <c r="D5430" s="294"/>
      <c r="E5430" s="294"/>
      <c r="F5430" s="294"/>
    </row>
    <row r="5431">
      <c r="A5431" s="294" t="s">
        <v>25012</v>
      </c>
      <c r="B5431" s="294"/>
      <c r="C5431" s="294"/>
      <c r="D5431" s="294"/>
      <c r="E5431" s="294"/>
      <c r="F5431" s="294"/>
    </row>
    <row r="5432">
      <c r="A5432" s="294" t="s">
        <v>25013</v>
      </c>
      <c r="B5432" s="294"/>
      <c r="C5432" s="294"/>
      <c r="D5432" s="294"/>
      <c r="E5432" s="294"/>
      <c r="F5432" s="294"/>
    </row>
    <row r="5433">
      <c r="A5433" s="294" t="s">
        <v>25014</v>
      </c>
      <c r="B5433" s="294"/>
      <c r="C5433" s="294"/>
      <c r="D5433" s="294"/>
      <c r="E5433" s="294"/>
      <c r="F5433" s="294"/>
    </row>
    <row r="5434">
      <c r="A5434" s="294" t="s">
        <v>25015</v>
      </c>
      <c r="B5434" s="294"/>
      <c r="C5434" s="294"/>
      <c r="D5434" s="294"/>
      <c r="E5434" s="294"/>
      <c r="F5434" s="294"/>
    </row>
    <row r="5435">
      <c r="A5435" s="294"/>
      <c r="B5435" s="294"/>
      <c r="C5435" s="294"/>
      <c r="D5435" s="294"/>
      <c r="E5435" s="294"/>
      <c r="F5435" s="294"/>
    </row>
    <row r="5436">
      <c r="A5436" s="294" t="s">
        <v>21407</v>
      </c>
      <c r="B5436" s="294"/>
      <c r="C5436" s="294"/>
      <c r="D5436" s="294"/>
      <c r="E5436" s="294"/>
      <c r="F5436" s="294"/>
    </row>
    <row r="5437">
      <c r="A5437" s="294"/>
      <c r="B5437" s="294"/>
      <c r="C5437" s="294"/>
      <c r="D5437" s="294"/>
      <c r="E5437" s="294"/>
      <c r="F5437" s="294"/>
    </row>
    <row r="5438">
      <c r="A5438" s="294"/>
      <c r="B5438" s="294"/>
      <c r="C5438" s="294"/>
      <c r="D5438" s="294"/>
      <c r="E5438" s="294"/>
      <c r="F5438" s="294"/>
    </row>
    <row r="5439">
      <c r="A5439" s="294" t="s">
        <v>25016</v>
      </c>
      <c r="B5439" s="294"/>
      <c r="C5439" s="294"/>
      <c r="D5439" s="294"/>
      <c r="E5439" s="294"/>
      <c r="F5439" s="294"/>
    </row>
    <row r="5440">
      <c r="A5440" s="294" t="s">
        <v>25017</v>
      </c>
      <c r="B5440" s="294"/>
      <c r="C5440" s="294"/>
      <c r="D5440" s="294"/>
      <c r="E5440" s="294"/>
      <c r="F5440" s="294"/>
    </row>
    <row r="5441">
      <c r="A5441" s="294" t="s">
        <v>25018</v>
      </c>
      <c r="B5441" s="294"/>
      <c r="C5441" s="294"/>
      <c r="D5441" s="294"/>
      <c r="E5441" s="294"/>
      <c r="F5441" s="294"/>
    </row>
    <row r="5442">
      <c r="A5442" s="294" t="s">
        <v>25019</v>
      </c>
      <c r="B5442" s="294"/>
      <c r="C5442" s="294"/>
      <c r="D5442" s="294"/>
      <c r="E5442" s="294"/>
      <c r="F5442" s="294"/>
    </row>
    <row r="5443">
      <c r="A5443" s="294" t="s">
        <v>25020</v>
      </c>
      <c r="B5443" s="294"/>
      <c r="C5443" s="294"/>
      <c r="D5443" s="294"/>
      <c r="E5443" s="294"/>
      <c r="F5443" s="294"/>
    </row>
    <row r="5444">
      <c r="A5444" s="294" t="s">
        <v>25021</v>
      </c>
      <c r="B5444" s="294"/>
      <c r="C5444" s="294"/>
      <c r="D5444" s="294"/>
      <c r="E5444" s="294"/>
      <c r="F5444" s="294"/>
    </row>
    <row r="5445">
      <c r="A5445" s="294" t="s">
        <v>25022</v>
      </c>
      <c r="B5445" s="294"/>
      <c r="C5445" s="294"/>
      <c r="D5445" s="294"/>
      <c r="E5445" s="294"/>
      <c r="F5445" s="294"/>
    </row>
    <row r="5446">
      <c r="A5446" s="294" t="s">
        <v>25023</v>
      </c>
      <c r="B5446" s="294"/>
      <c r="C5446" s="294"/>
      <c r="D5446" s="294"/>
      <c r="E5446" s="294"/>
      <c r="F5446" s="294"/>
    </row>
    <row r="5447">
      <c r="A5447" s="294" t="s">
        <v>25024</v>
      </c>
      <c r="B5447" s="294"/>
      <c r="C5447" s="294"/>
      <c r="D5447" s="294"/>
      <c r="E5447" s="294"/>
      <c r="F5447" s="294"/>
    </row>
    <row r="5448">
      <c r="A5448" s="294" t="s">
        <v>25025</v>
      </c>
      <c r="B5448" s="294"/>
      <c r="C5448" s="294"/>
      <c r="D5448" s="294"/>
      <c r="E5448" s="294"/>
      <c r="F5448" s="294"/>
    </row>
    <row r="5449">
      <c r="A5449" s="294"/>
      <c r="B5449" s="294"/>
      <c r="C5449" s="294"/>
      <c r="D5449" s="294"/>
      <c r="E5449" s="294"/>
      <c r="F5449" s="294"/>
    </row>
    <row r="5450">
      <c r="A5450" s="294"/>
      <c r="B5450" s="294"/>
      <c r="C5450" s="294"/>
      <c r="D5450" s="294"/>
      <c r="E5450" s="294"/>
      <c r="F5450" s="294"/>
    </row>
    <row r="5451">
      <c r="A5451" s="294" t="s">
        <v>21304</v>
      </c>
      <c r="B5451" s="294"/>
      <c r="C5451" s="294"/>
      <c r="D5451" s="294"/>
      <c r="E5451" s="294"/>
      <c r="F5451" s="294"/>
    </row>
    <row r="5452">
      <c r="A5452" s="294"/>
      <c r="B5452" s="294"/>
      <c r="C5452" s="294"/>
      <c r="D5452" s="294"/>
      <c r="E5452" s="294"/>
      <c r="F5452" s="294"/>
    </row>
    <row r="5453">
      <c r="A5453" s="294" t="s">
        <v>25026</v>
      </c>
      <c r="B5453" s="294"/>
      <c r="C5453" s="294"/>
      <c r="D5453" s="294"/>
      <c r="E5453" s="294"/>
      <c r="F5453" s="294"/>
    </row>
    <row r="5454">
      <c r="A5454" s="294" t="s">
        <v>25027</v>
      </c>
      <c r="B5454" s="294"/>
      <c r="C5454" s="294"/>
      <c r="D5454" s="294"/>
      <c r="E5454" s="294"/>
      <c r="F5454" s="294"/>
    </row>
    <row r="5455">
      <c r="A5455" s="294" t="s">
        <v>25028</v>
      </c>
      <c r="B5455" s="294"/>
      <c r="C5455" s="294"/>
      <c r="D5455" s="294"/>
      <c r="E5455" s="294"/>
      <c r="F5455" s="294"/>
    </row>
    <row r="5456">
      <c r="A5456" s="294" t="s">
        <v>25029</v>
      </c>
      <c r="B5456" s="294"/>
      <c r="C5456" s="294"/>
      <c r="D5456" s="294"/>
      <c r="E5456" s="294"/>
      <c r="F5456" s="294"/>
    </row>
    <row r="5457">
      <c r="A5457" s="294" t="s">
        <v>25030</v>
      </c>
      <c r="B5457" s="294"/>
      <c r="C5457" s="294"/>
      <c r="D5457" s="294"/>
      <c r="E5457" s="294"/>
      <c r="F5457" s="294"/>
    </row>
    <row r="5458">
      <c r="A5458" s="294" t="s">
        <v>25031</v>
      </c>
      <c r="B5458" s="294"/>
      <c r="C5458" s="294"/>
      <c r="D5458" s="294"/>
      <c r="E5458" s="294"/>
      <c r="F5458" s="294"/>
    </row>
    <row r="5459">
      <c r="A5459" s="294" t="s">
        <v>24562</v>
      </c>
      <c r="B5459" s="294"/>
      <c r="C5459" s="294"/>
      <c r="D5459" s="294"/>
      <c r="E5459" s="294"/>
      <c r="F5459" s="294"/>
    </row>
    <row r="5460">
      <c r="A5460" s="294" t="s">
        <v>25032</v>
      </c>
      <c r="B5460" s="294"/>
      <c r="C5460" s="294"/>
      <c r="D5460" s="294"/>
      <c r="E5460" s="294"/>
      <c r="F5460" s="294"/>
    </row>
    <row r="5461">
      <c r="A5461" s="294" t="s">
        <v>25033</v>
      </c>
      <c r="B5461" s="294"/>
      <c r="C5461" s="294"/>
      <c r="D5461" s="294"/>
      <c r="E5461" s="294"/>
      <c r="F5461" s="294"/>
    </row>
    <row r="5462">
      <c r="A5462" s="294" t="s">
        <v>25034</v>
      </c>
      <c r="B5462" s="294"/>
      <c r="C5462" s="294"/>
      <c r="D5462" s="294"/>
      <c r="E5462" s="294"/>
      <c r="F5462" s="294"/>
    </row>
    <row r="5463">
      <c r="A5463" s="294" t="s">
        <v>25035</v>
      </c>
      <c r="B5463" s="294"/>
      <c r="C5463" s="294"/>
      <c r="D5463" s="294"/>
      <c r="E5463" s="294"/>
      <c r="F5463" s="294"/>
    </row>
    <row r="5464">
      <c r="A5464" s="294"/>
      <c r="B5464" s="294"/>
      <c r="C5464" s="294"/>
      <c r="D5464" s="294"/>
      <c r="E5464" s="294"/>
      <c r="F5464" s="294"/>
    </row>
    <row r="5465">
      <c r="A5465" s="294" t="s">
        <v>21312</v>
      </c>
      <c r="B5465" s="294"/>
      <c r="C5465" s="294"/>
      <c r="D5465" s="294"/>
      <c r="E5465" s="294"/>
      <c r="F5465" s="294"/>
    </row>
    <row r="5466">
      <c r="A5466" s="294" t="s">
        <v>25036</v>
      </c>
      <c r="B5466" s="294"/>
      <c r="C5466" s="294"/>
      <c r="D5466" s="294"/>
      <c r="E5466" s="294"/>
      <c r="F5466" s="294"/>
    </row>
    <row r="5467">
      <c r="A5467" s="294" t="s">
        <v>21672</v>
      </c>
      <c r="B5467" s="294"/>
      <c r="C5467" s="294"/>
      <c r="D5467" s="294"/>
      <c r="E5467" s="294"/>
      <c r="F5467" s="294"/>
    </row>
    <row r="5468">
      <c r="A5468" s="294" t="s">
        <v>25037</v>
      </c>
      <c r="B5468" s="294"/>
      <c r="C5468" s="294"/>
      <c r="D5468" s="294"/>
      <c r="E5468" s="294"/>
      <c r="F5468" s="294"/>
    </row>
    <row r="5469">
      <c r="A5469" s="294"/>
      <c r="B5469" s="294"/>
      <c r="C5469" s="294"/>
      <c r="D5469" s="294"/>
      <c r="E5469" s="294"/>
      <c r="F5469" s="294"/>
    </row>
    <row r="5470">
      <c r="A5470" s="294" t="s">
        <v>21315</v>
      </c>
      <c r="B5470" s="294"/>
      <c r="C5470" s="294"/>
      <c r="D5470" s="294"/>
      <c r="E5470" s="294"/>
      <c r="F5470" s="294"/>
    </row>
    <row r="5471">
      <c r="A5471" s="294" t="s">
        <v>23747</v>
      </c>
      <c r="B5471" s="294"/>
      <c r="C5471" s="294"/>
      <c r="D5471" s="294"/>
      <c r="E5471" s="294"/>
      <c r="F5471" s="294"/>
    </row>
    <row r="5472">
      <c r="A5472" s="294"/>
      <c r="B5472" s="294"/>
      <c r="C5472" s="294"/>
      <c r="D5472" s="294"/>
      <c r="E5472" s="294"/>
      <c r="F5472" s="294"/>
    </row>
    <row r="5473">
      <c r="A5473" s="294" t="s">
        <v>25038</v>
      </c>
      <c r="B5473" s="294"/>
      <c r="C5473" s="294"/>
      <c r="D5473" s="294"/>
      <c r="E5473" s="294"/>
      <c r="F5473" s="294"/>
    </row>
    <row r="5474">
      <c r="A5474" s="294" t="s">
        <v>25039</v>
      </c>
      <c r="B5474" s="294"/>
      <c r="C5474" s="294"/>
      <c r="D5474" s="294"/>
      <c r="E5474" s="294"/>
      <c r="F5474" s="294"/>
    </row>
    <row r="5475">
      <c r="A5475" s="294" t="s">
        <v>25040</v>
      </c>
      <c r="B5475" s="294"/>
      <c r="C5475" s="294"/>
      <c r="D5475" s="294"/>
      <c r="E5475" s="294"/>
      <c r="F5475" s="294"/>
    </row>
    <row r="5476">
      <c r="A5476" s="294" t="s">
        <v>25041</v>
      </c>
      <c r="B5476" s="294"/>
      <c r="C5476" s="294"/>
      <c r="D5476" s="294"/>
      <c r="E5476" s="294"/>
      <c r="F5476" s="294"/>
    </row>
    <row r="5477">
      <c r="A5477" s="294" t="s">
        <v>25042</v>
      </c>
      <c r="B5477" s="294"/>
      <c r="C5477" s="294"/>
      <c r="D5477" s="294"/>
      <c r="E5477" s="294"/>
      <c r="F5477" s="294"/>
    </row>
    <row r="5478">
      <c r="A5478" s="294" t="s">
        <v>25043</v>
      </c>
      <c r="B5478" s="294"/>
      <c r="C5478" s="294"/>
      <c r="D5478" s="294"/>
      <c r="E5478" s="294"/>
      <c r="F5478" s="294"/>
    </row>
    <row r="5479">
      <c r="A5479" s="294" t="s">
        <v>25044</v>
      </c>
      <c r="B5479" s="294"/>
      <c r="C5479" s="294"/>
      <c r="D5479" s="294"/>
      <c r="E5479" s="294"/>
      <c r="F5479" s="294"/>
    </row>
    <row r="5480">
      <c r="A5480" s="294"/>
      <c r="B5480" s="294"/>
      <c r="C5480" s="294"/>
      <c r="D5480" s="294"/>
      <c r="E5480" s="294"/>
      <c r="F5480" s="294"/>
    </row>
    <row r="5481">
      <c r="A5481" s="294"/>
      <c r="B5481" s="294"/>
      <c r="C5481" s="294"/>
      <c r="D5481" s="294"/>
      <c r="E5481" s="294"/>
      <c r="F5481" s="294"/>
    </row>
    <row r="5482">
      <c r="A5482" s="294"/>
      <c r="B5482" s="294"/>
      <c r="C5482" s="294"/>
      <c r="D5482" s="294"/>
      <c r="E5482" s="294"/>
      <c r="F5482" s="294"/>
    </row>
    <row r="5483">
      <c r="A5483" s="294" t="s">
        <v>21326</v>
      </c>
      <c r="B5483" s="294"/>
      <c r="C5483" s="294"/>
      <c r="D5483" s="294"/>
      <c r="E5483" s="294"/>
      <c r="F5483" s="294"/>
    </row>
    <row r="5484">
      <c r="A5484" s="294"/>
      <c r="B5484" s="294"/>
      <c r="C5484" s="294"/>
      <c r="D5484" s="294"/>
      <c r="E5484" s="294"/>
      <c r="F5484" s="294"/>
    </row>
    <row r="5485">
      <c r="A5485" s="294" t="s">
        <v>25045</v>
      </c>
      <c r="B5485" s="294"/>
      <c r="C5485" s="294"/>
      <c r="D5485" s="294"/>
      <c r="E5485" s="294"/>
      <c r="F5485" s="294"/>
    </row>
    <row r="5486">
      <c r="A5486" s="294" t="s">
        <v>25046</v>
      </c>
      <c r="B5486" s="294"/>
      <c r="C5486" s="294"/>
      <c r="D5486" s="294"/>
      <c r="E5486" s="294"/>
      <c r="F5486" s="294"/>
    </row>
    <row r="5487">
      <c r="A5487" s="294" t="s">
        <v>25047</v>
      </c>
      <c r="B5487" s="294"/>
      <c r="C5487" s="294"/>
      <c r="D5487" s="294"/>
      <c r="E5487" s="294"/>
      <c r="F5487" s="294"/>
    </row>
    <row r="5488">
      <c r="A5488" s="294" t="s">
        <v>25048</v>
      </c>
      <c r="B5488" s="294"/>
      <c r="C5488" s="294"/>
      <c r="D5488" s="294"/>
      <c r="E5488" s="294"/>
      <c r="F5488" s="294"/>
    </row>
    <row r="5489">
      <c r="A5489" s="294" t="s">
        <v>25049</v>
      </c>
      <c r="B5489" s="294"/>
      <c r="C5489" s="294"/>
      <c r="D5489" s="294"/>
      <c r="E5489" s="294"/>
      <c r="F5489" s="294"/>
    </row>
    <row r="5490">
      <c r="A5490" s="294"/>
      <c r="B5490" s="294"/>
      <c r="C5490" s="294"/>
      <c r="D5490" s="294"/>
      <c r="E5490" s="294"/>
      <c r="F5490" s="294"/>
    </row>
    <row r="5491">
      <c r="A5491" s="294"/>
      <c r="B5491" s="294"/>
      <c r="C5491" s="294"/>
      <c r="D5491" s="294"/>
      <c r="E5491" s="294"/>
      <c r="F5491" s="294"/>
    </row>
    <row r="5492">
      <c r="A5492" s="294" t="s">
        <v>23311</v>
      </c>
      <c r="B5492" s="294"/>
      <c r="C5492" s="294"/>
      <c r="D5492" s="294"/>
      <c r="E5492" s="294"/>
      <c r="F5492" s="294"/>
    </row>
    <row r="5493">
      <c r="A5493" s="294"/>
      <c r="B5493" s="294"/>
      <c r="C5493" s="294"/>
      <c r="D5493" s="294"/>
      <c r="E5493" s="294"/>
      <c r="F5493" s="294"/>
    </row>
    <row r="5494">
      <c r="A5494" s="294" t="s">
        <v>25050</v>
      </c>
      <c r="B5494" s="294"/>
      <c r="C5494" s="294"/>
      <c r="D5494" s="294"/>
      <c r="E5494" s="294"/>
      <c r="F5494" s="294"/>
    </row>
    <row r="5495">
      <c r="A5495" s="294" t="s">
        <v>25051</v>
      </c>
      <c r="B5495" s="294"/>
      <c r="C5495" s="294"/>
      <c r="D5495" s="294"/>
      <c r="E5495" s="294"/>
      <c r="F5495" s="294"/>
    </row>
    <row r="5496">
      <c r="A5496" s="294" t="s">
        <v>25052</v>
      </c>
      <c r="B5496" s="294"/>
      <c r="C5496" s="294"/>
      <c r="D5496" s="294"/>
      <c r="E5496" s="294"/>
      <c r="F5496" s="294"/>
    </row>
    <row r="5497">
      <c r="A5497" s="294" t="s">
        <v>25053</v>
      </c>
      <c r="B5497" s="294"/>
      <c r="C5497" s="294"/>
      <c r="D5497" s="294"/>
      <c r="E5497" s="294"/>
      <c r="F5497" s="294"/>
    </row>
    <row r="5498">
      <c r="A5498" s="294" t="s">
        <v>25054</v>
      </c>
      <c r="B5498" s="294"/>
      <c r="C5498" s="294"/>
      <c r="D5498" s="294"/>
      <c r="E5498" s="294"/>
      <c r="F5498" s="294"/>
    </row>
    <row r="5499">
      <c r="A5499" s="294" t="s">
        <v>25055</v>
      </c>
      <c r="B5499" s="294"/>
      <c r="C5499" s="294"/>
      <c r="D5499" s="294"/>
      <c r="E5499" s="294"/>
      <c r="F5499" s="294"/>
    </row>
    <row r="5500">
      <c r="A5500" s="294" t="s">
        <v>25056</v>
      </c>
      <c r="B5500" s="294"/>
      <c r="C5500" s="294"/>
      <c r="D5500" s="294"/>
      <c r="E5500" s="294"/>
      <c r="F5500" s="294"/>
    </row>
    <row r="5501">
      <c r="A5501" s="294" t="s">
        <v>25057</v>
      </c>
      <c r="B5501" s="294"/>
      <c r="C5501" s="294"/>
      <c r="D5501" s="294"/>
      <c r="E5501" s="294"/>
      <c r="F5501" s="294"/>
    </row>
    <row r="5502">
      <c r="A5502" s="294" t="s">
        <v>25058</v>
      </c>
      <c r="B5502" s="294"/>
      <c r="C5502" s="294"/>
      <c r="D5502" s="294"/>
      <c r="E5502" s="294"/>
      <c r="F5502" s="294"/>
    </row>
    <row r="5503">
      <c r="A5503" s="294" t="s">
        <v>25059</v>
      </c>
      <c r="B5503" s="294"/>
      <c r="C5503" s="294"/>
      <c r="D5503" s="294"/>
      <c r="E5503" s="294"/>
      <c r="F5503" s="294"/>
    </row>
    <row r="5504">
      <c r="A5504" s="294" t="s">
        <v>25060</v>
      </c>
      <c r="B5504" s="294"/>
      <c r="C5504" s="294"/>
      <c r="D5504" s="294"/>
      <c r="E5504" s="294"/>
      <c r="F5504" s="294"/>
    </row>
    <row r="5505">
      <c r="A5505" s="294" t="s">
        <v>25061</v>
      </c>
      <c r="B5505" s="294"/>
      <c r="C5505" s="294"/>
      <c r="D5505" s="294"/>
      <c r="E5505" s="294"/>
      <c r="F5505" s="294"/>
    </row>
    <row r="5506">
      <c r="A5506" s="294" t="s">
        <v>25062</v>
      </c>
      <c r="B5506" s="294"/>
      <c r="C5506" s="294"/>
      <c r="D5506" s="294"/>
      <c r="E5506" s="294"/>
      <c r="F5506" s="294"/>
    </row>
    <row r="5507">
      <c r="A5507" s="294" t="s">
        <v>25063</v>
      </c>
      <c r="B5507" s="294"/>
      <c r="C5507" s="294"/>
      <c r="D5507" s="294"/>
      <c r="E5507" s="294"/>
      <c r="F5507" s="294"/>
    </row>
    <row r="5508">
      <c r="A5508" s="294" t="s">
        <v>25064</v>
      </c>
      <c r="B5508" s="294"/>
      <c r="C5508" s="294"/>
      <c r="D5508" s="294"/>
      <c r="E5508" s="294"/>
      <c r="F5508" s="294"/>
    </row>
    <row r="5509">
      <c r="A5509" s="294" t="s">
        <v>25065</v>
      </c>
      <c r="B5509" s="294"/>
      <c r="C5509" s="294"/>
      <c r="D5509" s="294"/>
      <c r="E5509" s="294"/>
      <c r="F5509" s="294"/>
    </row>
    <row r="5510">
      <c r="A5510" s="294" t="s">
        <v>25066</v>
      </c>
      <c r="B5510" s="294"/>
      <c r="C5510" s="294"/>
      <c r="D5510" s="294"/>
      <c r="E5510" s="294"/>
      <c r="F5510" s="294"/>
    </row>
    <row r="5511">
      <c r="A5511" s="294" t="s">
        <v>25067</v>
      </c>
      <c r="B5511" s="294"/>
      <c r="C5511" s="294"/>
      <c r="D5511" s="294"/>
      <c r="E5511" s="294"/>
      <c r="F5511" s="294"/>
    </row>
    <row r="5512">
      <c r="A5512" s="294"/>
      <c r="B5512" s="294"/>
      <c r="C5512" s="294"/>
      <c r="D5512" s="294"/>
      <c r="E5512" s="294"/>
      <c r="F5512" s="294"/>
    </row>
    <row r="5513">
      <c r="A5513" s="294" t="s">
        <v>22572</v>
      </c>
      <c r="B5513" s="294"/>
      <c r="C5513" s="294"/>
      <c r="D5513" s="294"/>
      <c r="E5513" s="294"/>
      <c r="F5513" s="294"/>
    </row>
    <row r="5514">
      <c r="A5514" s="294" t="s">
        <v>23322</v>
      </c>
      <c r="B5514" s="294"/>
      <c r="C5514" s="294"/>
      <c r="D5514" s="294"/>
      <c r="E5514" s="294"/>
      <c r="F5514" s="294"/>
    </row>
    <row r="5515">
      <c r="A5515" s="294"/>
      <c r="B5515" s="294"/>
      <c r="C5515" s="294"/>
      <c r="D5515" s="294"/>
      <c r="E5515" s="294"/>
      <c r="F5515" s="294"/>
    </row>
    <row r="5516">
      <c r="A5516" s="294" t="s">
        <v>23539</v>
      </c>
      <c r="B5516" s="294"/>
      <c r="C5516" s="294"/>
      <c r="D5516" s="294"/>
      <c r="E5516" s="294"/>
      <c r="F5516" s="294"/>
    </row>
    <row r="5517">
      <c r="A5517" s="294" t="s">
        <v>25068</v>
      </c>
      <c r="B5517" s="294"/>
      <c r="C5517" s="294"/>
      <c r="D5517" s="294"/>
      <c r="E5517" s="294"/>
      <c r="F5517" s="294"/>
    </row>
    <row r="5518">
      <c r="A5518" s="294" t="s">
        <v>25069</v>
      </c>
      <c r="B5518" s="294"/>
      <c r="C5518" s="294"/>
      <c r="D5518" s="294"/>
      <c r="E5518" s="294"/>
      <c r="F5518" s="294"/>
    </row>
    <row r="5519">
      <c r="A5519" s="294" t="s">
        <v>24947</v>
      </c>
      <c r="B5519" s="294"/>
      <c r="C5519" s="294"/>
      <c r="D5519" s="294"/>
      <c r="E5519" s="294"/>
      <c r="F5519" s="294"/>
    </row>
    <row r="5520">
      <c r="A5520" s="294"/>
      <c r="B5520" s="294"/>
      <c r="C5520" s="294"/>
      <c r="D5520" s="294"/>
      <c r="E5520" s="294"/>
      <c r="F5520" s="294"/>
    </row>
    <row r="5521">
      <c r="A5521" s="294" t="s">
        <v>22397</v>
      </c>
      <c r="B5521" s="294"/>
      <c r="C5521" s="294"/>
      <c r="D5521" s="294"/>
      <c r="E5521" s="294"/>
      <c r="F5521" s="294"/>
    </row>
    <row r="5522">
      <c r="A5522" s="294"/>
      <c r="B5522" s="294"/>
      <c r="C5522" s="294"/>
      <c r="D5522" s="294"/>
      <c r="E5522" s="294"/>
      <c r="F5522" s="294"/>
    </row>
    <row r="5523">
      <c r="A5523" s="294" t="s">
        <v>24293</v>
      </c>
      <c r="B5523" s="294"/>
      <c r="C5523" s="294"/>
      <c r="D5523" s="294"/>
      <c r="E5523" s="294"/>
      <c r="F5523" s="294"/>
    </row>
    <row r="5524">
      <c r="A5524" s="294" t="s">
        <v>25070</v>
      </c>
      <c r="B5524" s="294"/>
      <c r="C5524" s="294"/>
      <c r="D5524" s="294"/>
      <c r="E5524" s="294"/>
      <c r="F5524" s="294"/>
    </row>
    <row r="5525">
      <c r="A5525" s="294" t="s">
        <v>25071</v>
      </c>
      <c r="B5525" s="294"/>
      <c r="C5525" s="294"/>
      <c r="D5525" s="294"/>
      <c r="E5525" s="294"/>
      <c r="F5525" s="294"/>
    </row>
    <row r="5526">
      <c r="A5526" s="294" t="s">
        <v>25072</v>
      </c>
      <c r="B5526" s="294"/>
      <c r="C5526" s="294"/>
      <c r="D5526" s="294"/>
      <c r="E5526" s="294"/>
      <c r="F5526" s="294"/>
    </row>
    <row r="5527">
      <c r="A5527" s="294" t="s">
        <v>25073</v>
      </c>
      <c r="B5527" s="294"/>
      <c r="C5527" s="294"/>
      <c r="D5527" s="294"/>
      <c r="E5527" s="294"/>
      <c r="F5527" s="294"/>
    </row>
    <row r="5528">
      <c r="A5528" s="294"/>
      <c r="B5528" s="294"/>
      <c r="C5528" s="294"/>
      <c r="D5528" s="294"/>
      <c r="E5528" s="294"/>
      <c r="F5528" s="294"/>
    </row>
    <row r="5529">
      <c r="A5529" s="294" t="s">
        <v>22496</v>
      </c>
      <c r="B5529" s="294"/>
      <c r="C5529" s="294"/>
      <c r="D5529" s="294"/>
      <c r="E5529" s="294"/>
      <c r="F5529" s="294"/>
    </row>
    <row r="5530">
      <c r="A5530" s="294"/>
      <c r="B5530" s="294"/>
      <c r="C5530" s="294"/>
      <c r="D5530" s="294"/>
      <c r="E5530" s="294"/>
      <c r="F5530" s="294"/>
    </row>
    <row r="5531">
      <c r="A5531" s="294" t="s">
        <v>25074</v>
      </c>
      <c r="B5531" s="294"/>
      <c r="C5531" s="294"/>
      <c r="D5531" s="294"/>
      <c r="E5531" s="294"/>
      <c r="F5531" s="294"/>
    </row>
    <row r="5532">
      <c r="A5532" s="294" t="s">
        <v>25075</v>
      </c>
      <c r="B5532" s="294"/>
      <c r="C5532" s="294"/>
      <c r="D5532" s="294"/>
      <c r="E5532" s="294"/>
      <c r="F5532" s="294"/>
    </row>
    <row r="5533">
      <c r="A5533" s="294" t="s">
        <v>25076</v>
      </c>
      <c r="B5533" s="294"/>
      <c r="C5533" s="294"/>
      <c r="D5533" s="294"/>
      <c r="E5533" s="294"/>
      <c r="F5533" s="294"/>
    </row>
    <row r="5534">
      <c r="A5534" s="294" t="s">
        <v>25077</v>
      </c>
      <c r="B5534" s="294"/>
      <c r="C5534" s="294"/>
      <c r="D5534" s="294"/>
      <c r="E5534" s="294"/>
      <c r="F5534" s="294"/>
    </row>
    <row r="5535">
      <c r="A5535" s="294" t="s">
        <v>25078</v>
      </c>
      <c r="B5535" s="294"/>
      <c r="C5535" s="294"/>
      <c r="D5535" s="294"/>
      <c r="E5535" s="294"/>
      <c r="F5535" s="294"/>
    </row>
    <row r="5536">
      <c r="A5536" s="294" t="s">
        <v>25079</v>
      </c>
      <c r="B5536" s="294"/>
      <c r="C5536" s="294"/>
      <c r="D5536" s="294"/>
      <c r="E5536" s="294"/>
      <c r="F5536" s="294"/>
    </row>
    <row r="5537">
      <c r="A5537" s="294" t="s">
        <v>25080</v>
      </c>
      <c r="B5537" s="294"/>
      <c r="C5537" s="294"/>
      <c r="D5537" s="294"/>
      <c r="E5537" s="294"/>
      <c r="F5537" s="294"/>
    </row>
    <row r="5538">
      <c r="A5538" s="294" t="s">
        <v>25081</v>
      </c>
      <c r="B5538" s="294"/>
      <c r="C5538" s="294"/>
      <c r="D5538" s="294"/>
      <c r="E5538" s="294"/>
      <c r="F5538" s="294"/>
    </row>
    <row r="5539">
      <c r="A5539" s="294" t="s">
        <v>25082</v>
      </c>
      <c r="B5539" s="294"/>
      <c r="C5539" s="294"/>
      <c r="D5539" s="294"/>
      <c r="E5539" s="294"/>
      <c r="F5539" s="294"/>
    </row>
    <row r="5540">
      <c r="A5540" s="294" t="s">
        <v>25083</v>
      </c>
      <c r="B5540" s="294"/>
      <c r="C5540" s="294"/>
      <c r="D5540" s="294"/>
      <c r="E5540" s="294"/>
      <c r="F5540" s="294"/>
    </row>
    <row r="5541">
      <c r="A5541" s="294"/>
      <c r="B5541" s="294"/>
      <c r="C5541" s="294"/>
      <c r="D5541" s="294"/>
      <c r="E5541" s="294"/>
      <c r="F5541" s="294"/>
    </row>
    <row r="5542">
      <c r="A5542" s="294" t="s">
        <v>23508</v>
      </c>
      <c r="B5542" s="294"/>
      <c r="C5542" s="294"/>
      <c r="D5542" s="294"/>
      <c r="E5542" s="294"/>
      <c r="F5542" s="294"/>
    </row>
    <row r="5543">
      <c r="A5543" s="294" t="s">
        <v>23509</v>
      </c>
      <c r="B5543" s="294"/>
      <c r="C5543" s="294"/>
      <c r="D5543" s="294"/>
      <c r="E5543" s="294"/>
      <c r="F5543" s="294"/>
    </row>
    <row r="5544">
      <c r="A5544" s="294" t="s">
        <v>25084</v>
      </c>
      <c r="B5544" s="294"/>
      <c r="C5544" s="294"/>
      <c r="D5544" s="294"/>
      <c r="E5544" s="294"/>
      <c r="F5544" s="294"/>
    </row>
    <row r="5545">
      <c r="A5545" s="294" t="s">
        <v>21270</v>
      </c>
      <c r="B5545" s="294"/>
      <c r="C5545" s="294"/>
      <c r="D5545" s="294"/>
      <c r="E5545" s="294"/>
      <c r="F5545" s="294"/>
    </row>
    <row r="5546">
      <c r="A5546" s="294" t="s">
        <v>25085</v>
      </c>
      <c r="B5546" s="294"/>
      <c r="C5546" s="294"/>
      <c r="D5546" s="294"/>
      <c r="E5546" s="294"/>
      <c r="F5546" s="294"/>
    </row>
    <row r="5547">
      <c r="A5547" s="294"/>
      <c r="B5547" s="294"/>
      <c r="C5547" s="294"/>
      <c r="D5547" s="294"/>
      <c r="E5547" s="294"/>
      <c r="F5547" s="294"/>
    </row>
    <row r="5548">
      <c r="A5548" s="294"/>
      <c r="B5548" s="294"/>
      <c r="C5548" s="294"/>
      <c r="D5548" s="294"/>
      <c r="E5548" s="294"/>
      <c r="F5548" s="294"/>
    </row>
    <row r="5549">
      <c r="A5549" s="294"/>
      <c r="B5549" s="294"/>
      <c r="C5549" s="294"/>
      <c r="D5549" s="294"/>
      <c r="E5549" s="294"/>
      <c r="F5549" s="294"/>
    </row>
    <row r="5550">
      <c r="A5550" s="294" t="s">
        <v>23228</v>
      </c>
      <c r="B5550" s="294"/>
      <c r="C5550" s="294"/>
      <c r="D5550" s="294"/>
      <c r="E5550" s="294"/>
      <c r="F5550" s="294"/>
    </row>
    <row r="5551">
      <c r="A5551" s="294" t="s">
        <v>24873</v>
      </c>
      <c r="B5551" s="294"/>
      <c r="C5551" s="294"/>
      <c r="D5551" s="294"/>
      <c r="E5551" s="294"/>
      <c r="F5551" s="294"/>
    </row>
    <row r="5552">
      <c r="A5552" s="294"/>
      <c r="B5552" s="294"/>
      <c r="C5552" s="294"/>
      <c r="D5552" s="294"/>
      <c r="E5552" s="294"/>
      <c r="F5552" s="294"/>
    </row>
    <row r="5553">
      <c r="A5553" s="294" t="s">
        <v>25086</v>
      </c>
      <c r="B5553" s="294"/>
      <c r="C5553" s="294"/>
      <c r="D5553" s="294"/>
      <c r="E5553" s="294"/>
      <c r="F5553" s="294"/>
    </row>
    <row r="5554">
      <c r="A5554" s="294" t="s">
        <v>25087</v>
      </c>
      <c r="B5554" s="294"/>
      <c r="C5554" s="294"/>
      <c r="D5554" s="294"/>
      <c r="E5554" s="294"/>
      <c r="F5554" s="294"/>
    </row>
    <row r="5555">
      <c r="A5555" s="294" t="s">
        <v>25088</v>
      </c>
      <c r="B5555" s="294"/>
      <c r="C5555" s="294"/>
      <c r="D5555" s="294"/>
      <c r="E5555" s="294"/>
      <c r="F5555" s="294"/>
    </row>
    <row r="5556">
      <c r="A5556" s="294" t="s">
        <v>25089</v>
      </c>
      <c r="B5556" s="294"/>
      <c r="C5556" s="294"/>
      <c r="D5556" s="294"/>
      <c r="E5556" s="294"/>
      <c r="F5556" s="294"/>
    </row>
    <row r="5557">
      <c r="A5557" s="294" t="s">
        <v>25090</v>
      </c>
      <c r="B5557" s="294"/>
      <c r="C5557" s="294"/>
      <c r="D5557" s="294"/>
      <c r="E5557" s="294"/>
      <c r="F5557" s="294"/>
    </row>
    <row r="5558">
      <c r="A5558" s="294" t="s">
        <v>25091</v>
      </c>
      <c r="B5558" s="294"/>
      <c r="C5558" s="294"/>
      <c r="D5558" s="294"/>
      <c r="E5558" s="294"/>
      <c r="F5558" s="294"/>
    </row>
    <row r="5559">
      <c r="A5559" s="294"/>
      <c r="B5559" s="294"/>
      <c r="C5559" s="294"/>
      <c r="D5559" s="294"/>
      <c r="E5559" s="294"/>
      <c r="F5559" s="294"/>
    </row>
    <row r="5560">
      <c r="A5560" s="294" t="s">
        <v>21939</v>
      </c>
      <c r="B5560" s="294"/>
      <c r="C5560" s="294"/>
      <c r="D5560" s="294"/>
      <c r="E5560" s="294"/>
      <c r="F5560" s="294"/>
    </row>
    <row r="5561">
      <c r="A5561" s="294"/>
      <c r="B5561" s="294"/>
      <c r="C5561" s="294"/>
      <c r="D5561" s="294"/>
      <c r="E5561" s="294"/>
      <c r="F5561" s="294"/>
    </row>
    <row r="5562">
      <c r="A5562" s="294" t="s">
        <v>25092</v>
      </c>
      <c r="B5562" s="294"/>
      <c r="C5562" s="294"/>
      <c r="D5562" s="294"/>
      <c r="E5562" s="294"/>
      <c r="F5562" s="294"/>
    </row>
    <row r="5563">
      <c r="A5563" s="294" t="s">
        <v>25093</v>
      </c>
      <c r="B5563" s="294"/>
      <c r="C5563" s="294"/>
      <c r="D5563" s="294"/>
      <c r="E5563" s="294"/>
      <c r="F5563" s="294"/>
    </row>
    <row r="5564">
      <c r="A5564" s="294" t="s">
        <v>25094</v>
      </c>
      <c r="B5564" s="294"/>
      <c r="C5564" s="294"/>
      <c r="D5564" s="294"/>
      <c r="E5564" s="294"/>
      <c r="F5564" s="294"/>
    </row>
    <row r="5565">
      <c r="A5565" s="294" t="s">
        <v>25095</v>
      </c>
      <c r="B5565" s="294"/>
      <c r="C5565" s="294"/>
      <c r="D5565" s="294"/>
      <c r="E5565" s="294"/>
      <c r="F5565" s="294"/>
    </row>
    <row r="5566">
      <c r="A5566" s="294"/>
      <c r="B5566" s="294"/>
      <c r="C5566" s="294"/>
      <c r="D5566" s="294"/>
      <c r="E5566" s="294"/>
      <c r="F5566" s="294"/>
    </row>
    <row r="5567">
      <c r="A5567" s="294" t="s">
        <v>21945</v>
      </c>
      <c r="B5567" s="294"/>
      <c r="C5567" s="294"/>
      <c r="D5567" s="294"/>
      <c r="E5567" s="294"/>
      <c r="F5567" s="294"/>
    </row>
    <row r="5568">
      <c r="A5568" s="294" t="s">
        <v>24887</v>
      </c>
      <c r="B5568" s="294"/>
      <c r="C5568" s="294"/>
      <c r="D5568" s="294"/>
      <c r="E5568" s="294"/>
      <c r="F5568" s="294"/>
    </row>
    <row r="5569">
      <c r="A5569" s="294"/>
      <c r="B5569" s="294"/>
      <c r="C5569" s="294"/>
      <c r="D5569" s="294"/>
      <c r="E5569" s="294"/>
      <c r="F5569" s="294"/>
    </row>
    <row r="5570">
      <c r="A5570" s="294" t="s">
        <v>25096</v>
      </c>
      <c r="B5570" s="294"/>
      <c r="C5570" s="294"/>
      <c r="D5570" s="294"/>
      <c r="E5570" s="294"/>
      <c r="F5570" s="294"/>
    </row>
    <row r="5571">
      <c r="A5571" s="294" t="s">
        <v>25097</v>
      </c>
      <c r="B5571" s="294"/>
      <c r="C5571" s="294"/>
      <c r="D5571" s="294"/>
      <c r="E5571" s="294"/>
      <c r="F5571" s="294"/>
    </row>
    <row r="5572">
      <c r="A5572" s="294" t="s">
        <v>25098</v>
      </c>
      <c r="B5572" s="294"/>
      <c r="C5572" s="294"/>
      <c r="D5572" s="294"/>
      <c r="E5572" s="294"/>
      <c r="F5572" s="294"/>
    </row>
    <row r="5573">
      <c r="A5573" s="294" t="s">
        <v>25099</v>
      </c>
      <c r="B5573" s="294"/>
      <c r="C5573" s="294"/>
      <c r="D5573" s="294"/>
      <c r="E5573" s="294"/>
      <c r="F5573" s="294"/>
    </row>
    <row r="5574">
      <c r="A5574" s="294" t="s">
        <v>25100</v>
      </c>
      <c r="B5574" s="294"/>
      <c r="C5574" s="294"/>
      <c r="D5574" s="294"/>
      <c r="E5574" s="294"/>
      <c r="F5574" s="294"/>
    </row>
    <row r="5575">
      <c r="A5575" s="294" t="s">
        <v>25101</v>
      </c>
      <c r="B5575" s="294"/>
      <c r="C5575" s="294"/>
      <c r="D5575" s="294"/>
      <c r="E5575" s="294"/>
      <c r="F5575" s="294"/>
    </row>
    <row r="5576">
      <c r="A5576" s="294" t="s">
        <v>25102</v>
      </c>
      <c r="B5576" s="294"/>
      <c r="C5576" s="294"/>
      <c r="D5576" s="294"/>
      <c r="E5576" s="294"/>
      <c r="F5576" s="294"/>
    </row>
    <row r="5577">
      <c r="A5577" s="294"/>
      <c r="B5577" s="294"/>
      <c r="C5577" s="294"/>
      <c r="D5577" s="294"/>
      <c r="E5577" s="294"/>
      <c r="F5577" s="294"/>
    </row>
    <row r="5578">
      <c r="A5578" s="294" t="s">
        <v>21401</v>
      </c>
      <c r="B5578" s="294"/>
      <c r="C5578" s="294"/>
      <c r="D5578" s="294"/>
      <c r="E5578" s="294"/>
      <c r="F5578" s="294"/>
    </row>
    <row r="5579">
      <c r="A5579" s="294"/>
      <c r="B5579" s="294"/>
      <c r="C5579" s="294"/>
      <c r="D5579" s="294"/>
      <c r="E5579" s="294"/>
      <c r="F5579" s="294"/>
    </row>
    <row r="5580">
      <c r="A5580" s="294" t="s">
        <v>25103</v>
      </c>
      <c r="B5580" s="294"/>
      <c r="C5580" s="294"/>
      <c r="D5580" s="294"/>
      <c r="E5580" s="294"/>
      <c r="F5580" s="294"/>
    </row>
    <row r="5581">
      <c r="A5581" s="294" t="s">
        <v>25104</v>
      </c>
      <c r="B5581" s="294"/>
      <c r="C5581" s="294"/>
      <c r="D5581" s="294"/>
      <c r="E5581" s="294"/>
      <c r="F5581" s="294"/>
    </row>
    <row r="5582">
      <c r="A5582" s="294" t="s">
        <v>25105</v>
      </c>
      <c r="B5582" s="294"/>
      <c r="C5582" s="294"/>
      <c r="D5582" s="294"/>
      <c r="E5582" s="294"/>
      <c r="F5582" s="294"/>
    </row>
    <row r="5583">
      <c r="A5583" s="294" t="s">
        <v>25106</v>
      </c>
      <c r="B5583" s="294"/>
      <c r="C5583" s="294"/>
      <c r="D5583" s="294"/>
      <c r="E5583" s="294"/>
      <c r="F5583" s="294"/>
    </row>
    <row r="5584">
      <c r="A5584" s="294" t="s">
        <v>23263</v>
      </c>
      <c r="B5584" s="294"/>
      <c r="C5584" s="294"/>
      <c r="D5584" s="294"/>
      <c r="E5584" s="294"/>
      <c r="F5584" s="294"/>
    </row>
    <row r="5585">
      <c r="A5585" s="294" t="s">
        <v>25107</v>
      </c>
      <c r="B5585" s="294"/>
      <c r="C5585" s="294"/>
      <c r="D5585" s="294"/>
      <c r="E5585" s="294"/>
      <c r="F5585" s="294"/>
    </row>
    <row r="5586">
      <c r="A5586" s="294" t="s">
        <v>25108</v>
      </c>
      <c r="B5586" s="294"/>
      <c r="C5586" s="294"/>
      <c r="D5586" s="294"/>
      <c r="E5586" s="294"/>
      <c r="F5586" s="294"/>
    </row>
    <row r="5587">
      <c r="A5587" s="294" t="s">
        <v>22629</v>
      </c>
      <c r="B5587" s="294"/>
      <c r="C5587" s="294"/>
      <c r="D5587" s="294"/>
      <c r="E5587" s="294"/>
      <c r="F5587" s="294"/>
    </row>
    <row r="5588">
      <c r="A5588" s="294" t="s">
        <v>25109</v>
      </c>
      <c r="B5588" s="294"/>
      <c r="C5588" s="294"/>
      <c r="D5588" s="294"/>
      <c r="E5588" s="294"/>
      <c r="F5588" s="294"/>
    </row>
    <row r="5589">
      <c r="A5589" s="294" t="s">
        <v>25110</v>
      </c>
      <c r="B5589" s="294"/>
      <c r="C5589" s="294"/>
      <c r="D5589" s="294"/>
      <c r="E5589" s="294"/>
      <c r="F5589" s="294"/>
    </row>
    <row r="5590">
      <c r="A5590" s="294" t="s">
        <v>25111</v>
      </c>
      <c r="B5590" s="294"/>
      <c r="C5590" s="294"/>
      <c r="D5590" s="294"/>
      <c r="E5590" s="294"/>
      <c r="F5590" s="294"/>
    </row>
    <row r="5591">
      <c r="A5591" s="294"/>
      <c r="B5591" s="294"/>
      <c r="C5591" s="294"/>
      <c r="D5591" s="294"/>
      <c r="E5591" s="294"/>
      <c r="F5591" s="294"/>
    </row>
    <row r="5592">
      <c r="A5592" s="294" t="s">
        <v>21407</v>
      </c>
      <c r="B5592" s="294"/>
      <c r="C5592" s="294"/>
      <c r="D5592" s="294"/>
      <c r="E5592" s="294"/>
      <c r="F5592" s="294"/>
    </row>
    <row r="5593">
      <c r="A5593" s="294"/>
      <c r="B5593" s="294"/>
      <c r="C5593" s="294"/>
      <c r="D5593" s="294"/>
      <c r="E5593" s="294"/>
      <c r="F5593" s="294"/>
    </row>
    <row r="5594">
      <c r="A5594" s="294" t="s">
        <v>25112</v>
      </c>
      <c r="B5594" s="294"/>
      <c r="C5594" s="294"/>
      <c r="D5594" s="294"/>
      <c r="E5594" s="294"/>
      <c r="F5594" s="294"/>
    </row>
    <row r="5595">
      <c r="A5595" s="294" t="s">
        <v>25113</v>
      </c>
      <c r="B5595" s="294"/>
      <c r="C5595" s="294"/>
      <c r="D5595" s="294"/>
      <c r="E5595" s="294"/>
      <c r="F5595" s="294"/>
    </row>
    <row r="5596">
      <c r="A5596" s="294" t="s">
        <v>25114</v>
      </c>
      <c r="B5596" s="294"/>
      <c r="C5596" s="294"/>
      <c r="D5596" s="294"/>
      <c r="E5596" s="294"/>
      <c r="F5596" s="294"/>
    </row>
    <row r="5597">
      <c r="A5597" s="294" t="s">
        <v>25115</v>
      </c>
      <c r="B5597" s="294"/>
      <c r="C5597" s="294"/>
      <c r="D5597" s="294"/>
      <c r="E5597" s="294"/>
      <c r="F5597" s="294"/>
    </row>
    <row r="5598">
      <c r="A5598" s="294" t="s">
        <v>25116</v>
      </c>
      <c r="B5598" s="294"/>
      <c r="C5598" s="294"/>
      <c r="D5598" s="294"/>
      <c r="E5598" s="294"/>
      <c r="F5598" s="294"/>
    </row>
    <row r="5599">
      <c r="A5599" s="294" t="s">
        <v>25117</v>
      </c>
      <c r="B5599" s="294"/>
      <c r="C5599" s="294"/>
      <c r="D5599" s="294"/>
      <c r="E5599" s="294"/>
      <c r="F5599" s="294"/>
    </row>
    <row r="5600">
      <c r="A5600" s="294" t="s">
        <v>25118</v>
      </c>
      <c r="B5600" s="294"/>
      <c r="C5600" s="294"/>
      <c r="D5600" s="294"/>
      <c r="E5600" s="294"/>
      <c r="F5600" s="294"/>
    </row>
    <row r="5601">
      <c r="A5601" s="294" t="s">
        <v>25119</v>
      </c>
      <c r="B5601" s="294"/>
      <c r="C5601" s="294"/>
      <c r="D5601" s="294"/>
      <c r="E5601" s="294"/>
      <c r="F5601" s="294"/>
    </row>
    <row r="5602">
      <c r="A5602" s="294" t="s">
        <v>25120</v>
      </c>
      <c r="B5602" s="294"/>
      <c r="C5602" s="294"/>
      <c r="D5602" s="294"/>
      <c r="E5602" s="294"/>
      <c r="F5602" s="294"/>
    </row>
    <row r="5603">
      <c r="A5603" s="294" t="s">
        <v>25121</v>
      </c>
      <c r="B5603" s="294"/>
      <c r="C5603" s="294"/>
      <c r="D5603" s="294"/>
      <c r="E5603" s="294"/>
      <c r="F5603" s="294"/>
    </row>
    <row r="5604">
      <c r="A5604" s="294" t="s">
        <v>24903</v>
      </c>
      <c r="B5604" s="294"/>
      <c r="C5604" s="294"/>
      <c r="D5604" s="294"/>
      <c r="E5604" s="294"/>
      <c r="F5604" s="294"/>
    </row>
    <row r="5605">
      <c r="A5605" s="294" t="s">
        <v>25122</v>
      </c>
      <c r="B5605" s="294"/>
      <c r="C5605" s="294"/>
      <c r="D5605" s="294"/>
      <c r="E5605" s="294"/>
      <c r="F5605" s="294"/>
    </row>
    <row r="5606">
      <c r="A5606" s="294"/>
      <c r="B5606" s="294"/>
      <c r="C5606" s="294"/>
      <c r="D5606" s="294"/>
      <c r="E5606" s="294"/>
      <c r="F5606" s="294"/>
    </row>
    <row r="5607">
      <c r="A5607" s="294" t="s">
        <v>21990</v>
      </c>
      <c r="B5607" s="294"/>
      <c r="C5607" s="294"/>
      <c r="D5607" s="294"/>
      <c r="E5607" s="294"/>
      <c r="F5607" s="294"/>
    </row>
    <row r="5608">
      <c r="A5608" s="294"/>
      <c r="B5608" s="294"/>
      <c r="C5608" s="294"/>
      <c r="D5608" s="294"/>
      <c r="E5608" s="294"/>
      <c r="F5608" s="294"/>
    </row>
    <row r="5609">
      <c r="A5609" s="294" t="s">
        <v>25123</v>
      </c>
      <c r="B5609" s="294"/>
      <c r="C5609" s="294"/>
      <c r="D5609" s="294"/>
      <c r="E5609" s="294"/>
      <c r="F5609" s="294"/>
    </row>
    <row r="5610">
      <c r="A5610" s="294" t="s">
        <v>25124</v>
      </c>
      <c r="B5610" s="294"/>
      <c r="C5610" s="294"/>
      <c r="D5610" s="294"/>
      <c r="E5610" s="294"/>
      <c r="F5610" s="294"/>
    </row>
    <row r="5611">
      <c r="A5611" s="294" t="s">
        <v>25125</v>
      </c>
      <c r="B5611" s="294"/>
      <c r="C5611" s="294"/>
      <c r="D5611" s="294"/>
      <c r="E5611" s="294"/>
      <c r="F5611" s="294"/>
    </row>
    <row r="5612">
      <c r="A5612" s="294" t="s">
        <v>25126</v>
      </c>
      <c r="B5612" s="294"/>
      <c r="C5612" s="294"/>
      <c r="D5612" s="294"/>
      <c r="E5612" s="294"/>
      <c r="F5612" s="294"/>
    </row>
    <row r="5613">
      <c r="A5613" s="294" t="s">
        <v>25127</v>
      </c>
      <c r="B5613" s="294"/>
      <c r="C5613" s="294"/>
      <c r="D5613" s="294"/>
      <c r="E5613" s="294"/>
      <c r="F5613" s="294"/>
    </row>
    <row r="5614">
      <c r="A5614" s="294" t="s">
        <v>25128</v>
      </c>
      <c r="B5614" s="294"/>
      <c r="C5614" s="294"/>
      <c r="D5614" s="294"/>
      <c r="E5614" s="294"/>
      <c r="F5614" s="294"/>
    </row>
    <row r="5615">
      <c r="A5615" s="294" t="s">
        <v>24562</v>
      </c>
      <c r="B5615" s="294"/>
      <c r="C5615" s="294"/>
      <c r="D5615" s="294"/>
      <c r="E5615" s="294"/>
      <c r="F5615" s="294"/>
    </row>
    <row r="5616">
      <c r="A5616" s="294" t="s">
        <v>25129</v>
      </c>
      <c r="B5616" s="294"/>
      <c r="C5616" s="294"/>
      <c r="D5616" s="294"/>
      <c r="E5616" s="294"/>
      <c r="F5616" s="294"/>
    </row>
    <row r="5617">
      <c r="A5617" s="294" t="s">
        <v>25130</v>
      </c>
      <c r="B5617" s="294"/>
      <c r="C5617" s="294"/>
      <c r="D5617" s="294"/>
      <c r="E5617" s="294"/>
      <c r="F5617" s="294"/>
    </row>
    <row r="5618">
      <c r="A5618" s="294" t="s">
        <v>25131</v>
      </c>
      <c r="B5618" s="294"/>
      <c r="C5618" s="294"/>
      <c r="D5618" s="294"/>
      <c r="E5618" s="294"/>
      <c r="F5618" s="294"/>
    </row>
    <row r="5619">
      <c r="A5619" s="294"/>
      <c r="B5619" s="294"/>
      <c r="C5619" s="294"/>
      <c r="D5619" s="294"/>
      <c r="E5619" s="294"/>
      <c r="F5619" s="294"/>
    </row>
    <row r="5620">
      <c r="A5620" s="294" t="s">
        <v>21312</v>
      </c>
      <c r="B5620" s="294"/>
      <c r="C5620" s="294"/>
      <c r="D5620" s="294"/>
      <c r="E5620" s="294"/>
      <c r="F5620" s="294"/>
    </row>
    <row r="5621">
      <c r="A5621" s="294" t="s">
        <v>25132</v>
      </c>
      <c r="B5621" s="294"/>
      <c r="C5621" s="294"/>
      <c r="D5621" s="294"/>
      <c r="E5621" s="294"/>
      <c r="F5621" s="294"/>
    </row>
    <row r="5622">
      <c r="A5622" s="294" t="s">
        <v>21314</v>
      </c>
      <c r="B5622" s="294"/>
      <c r="C5622" s="294"/>
      <c r="D5622" s="294"/>
      <c r="E5622" s="294"/>
      <c r="F5622" s="294"/>
    </row>
    <row r="5623">
      <c r="A5623" s="294" t="s">
        <v>25085</v>
      </c>
      <c r="B5623" s="294"/>
      <c r="C5623" s="294"/>
      <c r="D5623" s="294"/>
      <c r="E5623" s="294"/>
      <c r="F5623" s="294"/>
    </row>
    <row r="5624">
      <c r="A5624" s="294"/>
      <c r="B5624" s="294"/>
      <c r="C5624" s="294"/>
      <c r="D5624" s="294"/>
      <c r="E5624" s="294"/>
      <c r="F5624" s="294"/>
    </row>
    <row r="5625">
      <c r="A5625" s="294"/>
      <c r="B5625" s="294"/>
      <c r="C5625" s="294"/>
      <c r="D5625" s="294"/>
      <c r="E5625" s="294"/>
      <c r="F5625" s="294"/>
    </row>
    <row r="5626">
      <c r="A5626" s="294"/>
      <c r="B5626" s="294"/>
      <c r="C5626" s="294"/>
      <c r="D5626" s="294"/>
      <c r="E5626" s="294"/>
      <c r="F5626" s="294"/>
    </row>
    <row r="5627">
      <c r="A5627" s="294"/>
      <c r="B5627" s="294"/>
      <c r="C5627" s="294"/>
      <c r="D5627" s="294"/>
      <c r="E5627" s="294"/>
      <c r="F5627" s="294"/>
    </row>
    <row r="5628">
      <c r="A5628" s="294"/>
      <c r="B5628" s="294"/>
      <c r="C5628" s="294"/>
      <c r="D5628" s="294"/>
      <c r="E5628" s="294"/>
      <c r="F5628" s="294"/>
    </row>
    <row r="5629">
      <c r="A5629" s="294" t="s">
        <v>23007</v>
      </c>
      <c r="B5629" s="294"/>
      <c r="C5629" s="294"/>
      <c r="D5629" s="294"/>
      <c r="E5629" s="294"/>
      <c r="F5629" s="294"/>
    </row>
    <row r="5630">
      <c r="A5630" s="294" t="s">
        <v>23747</v>
      </c>
      <c r="B5630" s="294"/>
      <c r="C5630" s="294"/>
      <c r="D5630" s="294"/>
      <c r="E5630" s="294"/>
      <c r="F5630" s="294"/>
    </row>
    <row r="5631">
      <c r="A5631" s="294"/>
      <c r="B5631" s="294"/>
      <c r="C5631" s="294"/>
      <c r="D5631" s="294"/>
      <c r="E5631" s="294"/>
      <c r="F5631" s="294"/>
    </row>
    <row r="5632">
      <c r="A5632" s="294" t="s">
        <v>25133</v>
      </c>
      <c r="B5632" s="294"/>
      <c r="C5632" s="294"/>
      <c r="D5632" s="294"/>
      <c r="E5632" s="294"/>
      <c r="F5632" s="294"/>
    </row>
    <row r="5633">
      <c r="A5633" s="294" t="s">
        <v>25134</v>
      </c>
      <c r="B5633" s="294"/>
      <c r="C5633" s="294"/>
      <c r="D5633" s="294"/>
      <c r="E5633" s="294"/>
      <c r="F5633" s="294"/>
    </row>
    <row r="5634">
      <c r="A5634" s="294" t="s">
        <v>25135</v>
      </c>
      <c r="B5634" s="294"/>
      <c r="C5634" s="294"/>
      <c r="D5634" s="294"/>
      <c r="E5634" s="294"/>
      <c r="F5634" s="294"/>
    </row>
    <row r="5635">
      <c r="A5635" s="294" t="s">
        <v>25136</v>
      </c>
      <c r="B5635" s="294"/>
      <c r="C5635" s="294"/>
      <c r="D5635" s="294"/>
      <c r="E5635" s="294"/>
      <c r="F5635" s="294"/>
    </row>
    <row r="5636">
      <c r="A5636" s="294" t="s">
        <v>25137</v>
      </c>
      <c r="B5636" s="294"/>
      <c r="C5636" s="294"/>
      <c r="D5636" s="294"/>
      <c r="E5636" s="294"/>
      <c r="F5636" s="294"/>
    </row>
    <row r="5637">
      <c r="A5637" s="294" t="s">
        <v>25138</v>
      </c>
      <c r="B5637" s="294"/>
      <c r="C5637" s="294"/>
      <c r="D5637" s="294"/>
      <c r="E5637" s="294"/>
      <c r="F5637" s="294"/>
    </row>
    <row r="5638">
      <c r="A5638" s="294" t="s">
        <v>25139</v>
      </c>
      <c r="B5638" s="294"/>
      <c r="C5638" s="294"/>
      <c r="D5638" s="294"/>
      <c r="E5638" s="294"/>
      <c r="F5638" s="294"/>
    </row>
    <row r="5639">
      <c r="A5639" s="294" t="s">
        <v>25140</v>
      </c>
      <c r="B5639" s="294"/>
      <c r="C5639" s="294"/>
      <c r="D5639" s="294"/>
      <c r="E5639" s="294"/>
      <c r="F5639" s="294"/>
    </row>
    <row r="5640">
      <c r="A5640" s="294"/>
      <c r="B5640" s="294"/>
      <c r="C5640" s="294"/>
      <c r="D5640" s="294"/>
      <c r="E5640" s="294"/>
      <c r="F5640" s="294"/>
    </row>
    <row r="5641">
      <c r="A5641" s="294" t="s">
        <v>21326</v>
      </c>
      <c r="B5641" s="294"/>
      <c r="C5641" s="294"/>
      <c r="D5641" s="294"/>
      <c r="E5641" s="294"/>
      <c r="F5641" s="294"/>
    </row>
    <row r="5642">
      <c r="A5642" s="294"/>
      <c r="B5642" s="294"/>
      <c r="C5642" s="294"/>
      <c r="D5642" s="294"/>
      <c r="E5642" s="294"/>
      <c r="F5642" s="294"/>
    </row>
    <row r="5643">
      <c r="A5643" s="294" t="s">
        <v>25141</v>
      </c>
      <c r="B5643" s="294"/>
      <c r="C5643" s="294"/>
      <c r="D5643" s="294"/>
      <c r="E5643" s="294"/>
      <c r="F5643" s="294"/>
    </row>
    <row r="5644">
      <c r="A5644" s="294" t="s">
        <v>25142</v>
      </c>
      <c r="B5644" s="294"/>
      <c r="C5644" s="294"/>
      <c r="D5644" s="294"/>
      <c r="E5644" s="294"/>
      <c r="F5644" s="294"/>
    </row>
    <row r="5645">
      <c r="A5645" s="294" t="s">
        <v>25143</v>
      </c>
      <c r="B5645" s="294"/>
      <c r="C5645" s="294"/>
      <c r="D5645" s="294"/>
      <c r="E5645" s="294"/>
      <c r="F5645" s="294"/>
    </row>
    <row r="5646">
      <c r="A5646" s="294" t="s">
        <v>25144</v>
      </c>
      <c r="B5646" s="294"/>
      <c r="C5646" s="294"/>
      <c r="D5646" s="294"/>
      <c r="E5646" s="294"/>
      <c r="F5646" s="294"/>
    </row>
    <row r="5647">
      <c r="A5647" s="294"/>
      <c r="B5647" s="294"/>
      <c r="C5647" s="294"/>
      <c r="D5647" s="294"/>
      <c r="E5647" s="294"/>
      <c r="F5647" s="294"/>
    </row>
    <row r="5648">
      <c r="A5648" s="294" t="s">
        <v>25145</v>
      </c>
      <c r="B5648" s="294"/>
      <c r="C5648" s="294"/>
      <c r="D5648" s="294"/>
      <c r="E5648" s="294"/>
      <c r="F5648" s="294"/>
    </row>
    <row r="5649">
      <c r="A5649" s="294"/>
      <c r="B5649" s="294"/>
      <c r="C5649" s="294"/>
      <c r="D5649" s="294"/>
      <c r="E5649" s="294"/>
      <c r="F5649" s="294"/>
    </row>
    <row r="5650">
      <c r="A5650" s="294" t="s">
        <v>25146</v>
      </c>
      <c r="B5650" s="294"/>
      <c r="C5650" s="294"/>
      <c r="D5650" s="294"/>
      <c r="E5650" s="294"/>
      <c r="F5650" s="294"/>
    </row>
    <row r="5651">
      <c r="A5651" s="294" t="s">
        <v>25147</v>
      </c>
      <c r="B5651" s="294"/>
      <c r="C5651" s="294"/>
      <c r="D5651" s="294"/>
      <c r="E5651" s="294"/>
      <c r="F5651" s="294"/>
    </row>
    <row r="5652">
      <c r="A5652" s="294" t="s">
        <v>25148</v>
      </c>
      <c r="B5652" s="294"/>
      <c r="C5652" s="294"/>
      <c r="D5652" s="294"/>
      <c r="E5652" s="294"/>
      <c r="F5652" s="294"/>
    </row>
    <row r="5653">
      <c r="A5653" s="294" t="s">
        <v>25149</v>
      </c>
      <c r="B5653" s="294"/>
      <c r="C5653" s="294"/>
      <c r="D5653" s="294"/>
      <c r="E5653" s="294"/>
      <c r="F5653" s="294"/>
    </row>
    <row r="5654">
      <c r="A5654" s="294"/>
      <c r="B5654" s="294"/>
      <c r="C5654" s="294"/>
      <c r="D5654" s="294"/>
      <c r="E5654" s="294"/>
      <c r="F5654" s="294"/>
    </row>
    <row r="5655">
      <c r="A5655" s="294" t="s">
        <v>25150</v>
      </c>
      <c r="B5655" s="294"/>
      <c r="C5655" s="294"/>
      <c r="D5655" s="294"/>
      <c r="E5655" s="294"/>
      <c r="F5655" s="294"/>
    </row>
    <row r="5656">
      <c r="A5656" s="294" t="s">
        <v>25151</v>
      </c>
      <c r="B5656" s="294"/>
      <c r="C5656" s="294"/>
      <c r="D5656" s="294"/>
      <c r="E5656" s="294"/>
      <c r="F5656" s="294"/>
    </row>
    <row r="5657">
      <c r="A5657" s="294"/>
      <c r="B5657" s="294"/>
      <c r="C5657" s="294"/>
      <c r="D5657" s="294"/>
      <c r="E5657" s="294"/>
      <c r="F5657" s="294"/>
    </row>
    <row r="5658">
      <c r="A5658" s="294" t="s">
        <v>25152</v>
      </c>
      <c r="B5658" s="294"/>
      <c r="C5658" s="294"/>
      <c r="D5658" s="294"/>
      <c r="E5658" s="294"/>
      <c r="F5658" s="294"/>
    </row>
    <row r="5659">
      <c r="A5659" s="294" t="s">
        <v>25153</v>
      </c>
      <c r="B5659" s="294"/>
      <c r="C5659" s="294"/>
      <c r="D5659" s="294"/>
      <c r="E5659" s="294"/>
      <c r="F5659" s="294"/>
    </row>
    <row r="5660">
      <c r="A5660" s="294" t="s">
        <v>25154</v>
      </c>
      <c r="B5660" s="294"/>
      <c r="C5660" s="294"/>
      <c r="D5660" s="294"/>
      <c r="E5660" s="294"/>
      <c r="F5660" s="294"/>
    </row>
    <row r="5661">
      <c r="A5661" s="294" t="s">
        <v>25155</v>
      </c>
      <c r="B5661" s="294"/>
      <c r="C5661" s="294"/>
      <c r="D5661" s="294"/>
      <c r="E5661" s="294"/>
      <c r="F5661" s="294"/>
    </row>
    <row r="5662">
      <c r="A5662" s="294" t="s">
        <v>25156</v>
      </c>
      <c r="B5662" s="294"/>
      <c r="C5662" s="294"/>
      <c r="D5662" s="294"/>
      <c r="E5662" s="294"/>
      <c r="F5662" s="294"/>
    </row>
    <row r="5663">
      <c r="A5663" s="294"/>
      <c r="B5663" s="294"/>
      <c r="C5663" s="294"/>
      <c r="D5663" s="294"/>
      <c r="E5663" s="294"/>
      <c r="F5663" s="294"/>
    </row>
    <row r="5664">
      <c r="A5664" s="294" t="s">
        <v>22491</v>
      </c>
      <c r="B5664" s="294"/>
      <c r="C5664" s="294"/>
      <c r="D5664" s="294"/>
      <c r="E5664" s="294"/>
      <c r="F5664" s="294"/>
    </row>
    <row r="5665">
      <c r="A5665" s="294"/>
      <c r="B5665" s="294"/>
      <c r="C5665" s="294"/>
      <c r="D5665" s="294"/>
      <c r="E5665" s="294"/>
      <c r="F5665" s="294"/>
    </row>
    <row r="5666">
      <c r="A5666" s="294" t="s">
        <v>25157</v>
      </c>
      <c r="B5666" s="294"/>
      <c r="C5666" s="294"/>
      <c r="D5666" s="294"/>
      <c r="E5666" s="294"/>
      <c r="F5666" s="294"/>
    </row>
    <row r="5667">
      <c r="A5667" s="294" t="s">
        <v>25073</v>
      </c>
      <c r="B5667" s="294"/>
      <c r="C5667" s="294"/>
      <c r="D5667" s="294"/>
      <c r="E5667" s="294"/>
      <c r="F5667" s="294"/>
    </row>
    <row r="5668">
      <c r="A5668" s="294" t="s">
        <v>25158</v>
      </c>
      <c r="B5668" s="294"/>
      <c r="C5668" s="294"/>
      <c r="D5668" s="294"/>
      <c r="E5668" s="294"/>
      <c r="F5668" s="294"/>
    </row>
    <row r="5669">
      <c r="A5669" s="294" t="s">
        <v>25159</v>
      </c>
      <c r="B5669" s="294"/>
      <c r="C5669" s="294"/>
      <c r="D5669" s="294"/>
      <c r="E5669" s="294"/>
      <c r="F5669" s="294"/>
    </row>
    <row r="5670">
      <c r="A5670" s="294" t="s">
        <v>25160</v>
      </c>
      <c r="B5670" s="294"/>
      <c r="C5670" s="294"/>
      <c r="D5670" s="294"/>
      <c r="E5670" s="294"/>
      <c r="F5670" s="294"/>
    </row>
    <row r="5671">
      <c r="A5671" s="294"/>
      <c r="B5671" s="294"/>
      <c r="C5671" s="294"/>
      <c r="D5671" s="294"/>
      <c r="E5671" s="294"/>
      <c r="F5671" s="294"/>
    </row>
    <row r="5672">
      <c r="A5672" s="294" t="s">
        <v>25161</v>
      </c>
      <c r="B5672" s="294"/>
      <c r="C5672" s="294"/>
      <c r="D5672" s="294"/>
      <c r="E5672" s="294"/>
      <c r="F5672" s="294"/>
    </row>
    <row r="5673">
      <c r="A5673" s="294"/>
      <c r="B5673" s="294"/>
      <c r="C5673" s="294"/>
      <c r="D5673" s="294"/>
      <c r="E5673" s="294"/>
      <c r="F5673" s="294"/>
    </row>
    <row r="5674">
      <c r="A5674" s="294" t="s">
        <v>25162</v>
      </c>
      <c r="B5674" s="294"/>
      <c r="C5674" s="294"/>
      <c r="D5674" s="294"/>
      <c r="E5674" s="294"/>
      <c r="F5674" s="294"/>
    </row>
    <row r="5675">
      <c r="A5675" s="294" t="s">
        <v>25163</v>
      </c>
      <c r="B5675" s="294"/>
      <c r="C5675" s="294"/>
      <c r="D5675" s="294"/>
      <c r="E5675" s="294"/>
      <c r="F5675" s="294"/>
    </row>
    <row r="5676">
      <c r="A5676" s="294" t="s">
        <v>25164</v>
      </c>
      <c r="B5676" s="294"/>
      <c r="C5676" s="294"/>
      <c r="D5676" s="294"/>
      <c r="E5676" s="294"/>
      <c r="F5676" s="294"/>
    </row>
    <row r="5677">
      <c r="A5677" s="294" t="s">
        <v>25165</v>
      </c>
      <c r="B5677" s="294"/>
      <c r="C5677" s="294"/>
      <c r="D5677" s="294"/>
      <c r="E5677" s="294"/>
      <c r="F5677" s="294"/>
    </row>
    <row r="5678">
      <c r="A5678" s="294" t="s">
        <v>25166</v>
      </c>
      <c r="B5678" s="294"/>
      <c r="C5678" s="294"/>
      <c r="D5678" s="294"/>
      <c r="E5678" s="294"/>
      <c r="F5678" s="294"/>
    </row>
    <row r="5679">
      <c r="A5679" s="294"/>
      <c r="B5679" s="294"/>
      <c r="C5679" s="294"/>
      <c r="D5679" s="294"/>
      <c r="E5679" s="294"/>
      <c r="F5679" s="294"/>
    </row>
    <row r="5680">
      <c r="A5680" s="294" t="s">
        <v>24607</v>
      </c>
      <c r="B5680" s="294"/>
      <c r="C5680" s="294"/>
      <c r="D5680" s="294"/>
      <c r="E5680" s="294"/>
      <c r="F5680" s="294"/>
    </row>
    <row r="5681">
      <c r="A5681" s="294"/>
      <c r="B5681" s="294"/>
      <c r="C5681" s="294"/>
      <c r="D5681" s="294"/>
      <c r="E5681" s="294"/>
      <c r="F5681" s="294"/>
    </row>
    <row r="5682">
      <c r="A5682" s="294" t="s">
        <v>22873</v>
      </c>
      <c r="B5682" s="294"/>
      <c r="C5682" s="294"/>
      <c r="D5682" s="294"/>
      <c r="E5682" s="294"/>
      <c r="F5682" s="294"/>
    </row>
    <row r="5683">
      <c r="A5683" s="294" t="s">
        <v>25167</v>
      </c>
      <c r="B5683" s="294"/>
      <c r="C5683" s="294"/>
      <c r="D5683" s="294"/>
      <c r="E5683" s="294"/>
      <c r="F5683" s="294"/>
    </row>
    <row r="5684">
      <c r="A5684" s="294" t="s">
        <v>25168</v>
      </c>
      <c r="B5684" s="294"/>
      <c r="C5684" s="294"/>
      <c r="D5684" s="294"/>
      <c r="E5684" s="294"/>
      <c r="F5684" s="294"/>
    </row>
    <row r="5685">
      <c r="A5685" s="294" t="s">
        <v>25169</v>
      </c>
      <c r="B5685" s="294"/>
      <c r="C5685" s="294"/>
      <c r="D5685" s="294"/>
      <c r="E5685" s="294"/>
      <c r="F5685" s="294"/>
    </row>
    <row r="5686">
      <c r="A5686" s="294" t="s">
        <v>25170</v>
      </c>
      <c r="B5686" s="294"/>
      <c r="C5686" s="294"/>
      <c r="D5686" s="294"/>
      <c r="E5686" s="294"/>
      <c r="F5686" s="294"/>
    </row>
    <row r="5687">
      <c r="A5687" s="294" t="s">
        <v>23208</v>
      </c>
      <c r="B5687" s="294"/>
      <c r="C5687" s="294"/>
      <c r="D5687" s="294"/>
      <c r="E5687" s="294"/>
      <c r="F5687" s="294"/>
    </row>
    <row r="5688">
      <c r="A5688" s="294" t="s">
        <v>25171</v>
      </c>
      <c r="B5688" s="294"/>
      <c r="C5688" s="294"/>
      <c r="D5688" s="294"/>
      <c r="E5688" s="294"/>
      <c r="F5688" s="294"/>
    </row>
    <row r="5689">
      <c r="A5689" s="294" t="s">
        <v>25172</v>
      </c>
      <c r="B5689" s="294"/>
      <c r="C5689" s="294"/>
      <c r="D5689" s="294"/>
      <c r="E5689" s="294"/>
      <c r="F5689" s="294"/>
    </row>
    <row r="5690">
      <c r="A5690" s="294" t="s">
        <v>25173</v>
      </c>
      <c r="B5690" s="294"/>
      <c r="C5690" s="294"/>
      <c r="D5690" s="294"/>
      <c r="E5690" s="294"/>
      <c r="F5690" s="294"/>
    </row>
    <row r="5691">
      <c r="A5691" s="294" t="s">
        <v>25174</v>
      </c>
      <c r="B5691" s="294"/>
      <c r="C5691" s="294"/>
      <c r="D5691" s="294"/>
      <c r="E5691" s="294"/>
      <c r="F5691" s="294"/>
    </row>
    <row r="5692">
      <c r="A5692" s="294"/>
      <c r="B5692" s="294"/>
      <c r="C5692" s="294"/>
      <c r="D5692" s="294"/>
      <c r="E5692" s="294"/>
      <c r="F5692" s="294"/>
    </row>
    <row r="5693">
      <c r="A5693" s="294" t="s">
        <v>21312</v>
      </c>
      <c r="B5693" s="294"/>
      <c r="C5693" s="294"/>
      <c r="D5693" s="294"/>
      <c r="E5693" s="294"/>
      <c r="F5693" s="294"/>
    </row>
    <row r="5694">
      <c r="A5694" s="294" t="s">
        <v>18398</v>
      </c>
      <c r="B5694" s="294"/>
      <c r="C5694" s="294"/>
      <c r="D5694" s="294"/>
      <c r="E5694" s="294"/>
      <c r="F5694" s="294"/>
    </row>
    <row r="5695">
      <c r="A5695" s="294" t="s">
        <v>21270</v>
      </c>
      <c r="B5695" s="294"/>
      <c r="C5695" s="294"/>
      <c r="D5695" s="294"/>
      <c r="E5695" s="294"/>
      <c r="F5695" s="294"/>
    </row>
    <row r="5696">
      <c r="A5696" s="294" t="s">
        <v>25175</v>
      </c>
      <c r="B5696" s="294"/>
      <c r="C5696" s="294"/>
      <c r="D5696" s="294"/>
      <c r="E5696" s="294"/>
      <c r="F5696" s="294"/>
    </row>
    <row r="5697">
      <c r="A5697" s="294"/>
      <c r="B5697" s="294"/>
      <c r="C5697" s="294"/>
      <c r="D5697" s="294"/>
      <c r="E5697" s="294"/>
      <c r="F5697" s="294"/>
    </row>
    <row r="5698">
      <c r="A5698" s="294"/>
      <c r="B5698" s="294"/>
      <c r="C5698" s="294"/>
      <c r="D5698" s="294"/>
      <c r="E5698" s="294"/>
      <c r="F5698" s="294"/>
    </row>
    <row r="5699">
      <c r="A5699" s="294" t="s">
        <v>22512</v>
      </c>
      <c r="B5699" s="294"/>
      <c r="C5699" s="294"/>
      <c r="D5699" s="294"/>
      <c r="E5699" s="294"/>
      <c r="F5699" s="294"/>
    </row>
    <row r="5700">
      <c r="A5700" s="294" t="s">
        <v>22513</v>
      </c>
      <c r="B5700" s="294"/>
      <c r="C5700" s="294"/>
      <c r="D5700" s="294"/>
      <c r="E5700" s="294"/>
      <c r="F5700" s="294"/>
    </row>
    <row r="5701">
      <c r="A5701" s="294"/>
      <c r="B5701" s="294"/>
      <c r="C5701" s="294"/>
      <c r="D5701" s="294"/>
      <c r="E5701" s="294"/>
      <c r="F5701" s="294"/>
    </row>
    <row r="5702">
      <c r="A5702" s="294" t="s">
        <v>25176</v>
      </c>
      <c r="B5702" s="294"/>
      <c r="C5702" s="294"/>
      <c r="D5702" s="294"/>
      <c r="E5702" s="294"/>
      <c r="F5702" s="294"/>
    </row>
    <row r="5703">
      <c r="A5703" s="294" t="s">
        <v>25177</v>
      </c>
      <c r="B5703" s="294"/>
      <c r="C5703" s="294"/>
      <c r="D5703" s="294"/>
      <c r="E5703" s="294"/>
      <c r="F5703" s="294"/>
    </row>
    <row r="5704">
      <c r="A5704" s="294" t="s">
        <v>25178</v>
      </c>
      <c r="B5704" s="294"/>
      <c r="C5704" s="294"/>
      <c r="D5704" s="294"/>
      <c r="E5704" s="294"/>
      <c r="F5704" s="294"/>
    </row>
    <row r="5705">
      <c r="A5705" s="294" t="s">
        <v>25179</v>
      </c>
      <c r="B5705" s="294"/>
      <c r="C5705" s="294"/>
      <c r="D5705" s="294"/>
      <c r="E5705" s="294"/>
      <c r="F5705" s="294"/>
    </row>
    <row r="5706">
      <c r="A5706" s="294" t="s">
        <v>25180</v>
      </c>
      <c r="B5706" s="294"/>
      <c r="C5706" s="294"/>
      <c r="D5706" s="294"/>
      <c r="E5706" s="294"/>
      <c r="F5706" s="294"/>
    </row>
    <row r="5707">
      <c r="A5707" s="294" t="s">
        <v>25181</v>
      </c>
      <c r="B5707" s="294"/>
      <c r="C5707" s="294"/>
      <c r="D5707" s="294"/>
      <c r="E5707" s="294"/>
      <c r="F5707" s="294"/>
    </row>
    <row r="5708">
      <c r="A5708" s="294"/>
      <c r="B5708" s="294"/>
      <c r="C5708" s="294"/>
      <c r="D5708" s="294"/>
      <c r="E5708" s="294"/>
      <c r="F5708" s="294"/>
    </row>
    <row r="5709">
      <c r="A5709" s="294" t="s">
        <v>25182</v>
      </c>
      <c r="B5709" s="294"/>
      <c r="C5709" s="294"/>
      <c r="D5709" s="294"/>
      <c r="E5709" s="294"/>
      <c r="F5709" s="294"/>
    </row>
    <row r="5710">
      <c r="A5710" s="294" t="s">
        <v>22524</v>
      </c>
      <c r="B5710" s="294"/>
      <c r="C5710" s="294"/>
      <c r="D5710" s="294"/>
      <c r="E5710" s="294"/>
      <c r="F5710" s="294"/>
    </row>
    <row r="5711">
      <c r="A5711" s="294"/>
      <c r="B5711" s="294"/>
      <c r="C5711" s="294"/>
      <c r="D5711" s="294"/>
      <c r="E5711" s="294"/>
      <c r="F5711" s="294"/>
    </row>
    <row r="5712">
      <c r="A5712" s="294" t="s">
        <v>25183</v>
      </c>
      <c r="B5712" s="294"/>
      <c r="C5712" s="294"/>
      <c r="D5712" s="294"/>
      <c r="E5712" s="294"/>
      <c r="F5712" s="294"/>
    </row>
    <row r="5713">
      <c r="A5713" s="294" t="s">
        <v>22612</v>
      </c>
      <c r="B5713" s="294"/>
      <c r="C5713" s="294"/>
      <c r="D5713" s="294"/>
      <c r="E5713" s="294"/>
      <c r="F5713" s="294"/>
    </row>
    <row r="5714">
      <c r="A5714" s="294" t="s">
        <v>23706</v>
      </c>
      <c r="B5714" s="294"/>
      <c r="C5714" s="294"/>
      <c r="D5714" s="294"/>
      <c r="E5714" s="294"/>
      <c r="F5714" s="294"/>
    </row>
    <row r="5715">
      <c r="A5715" s="294" t="s">
        <v>25184</v>
      </c>
      <c r="B5715" s="294"/>
      <c r="C5715" s="294"/>
      <c r="D5715" s="294"/>
      <c r="E5715" s="294"/>
      <c r="F5715" s="294"/>
    </row>
    <row r="5716">
      <c r="A5716" s="294" t="s">
        <v>25185</v>
      </c>
      <c r="B5716" s="294"/>
      <c r="C5716" s="294"/>
      <c r="D5716" s="294"/>
      <c r="E5716" s="294"/>
      <c r="F5716" s="294"/>
    </row>
    <row r="5717">
      <c r="A5717" s="294"/>
      <c r="B5717" s="294"/>
      <c r="C5717" s="294"/>
      <c r="D5717" s="294"/>
      <c r="E5717" s="294"/>
      <c r="F5717" s="294"/>
    </row>
    <row r="5718">
      <c r="A5718" s="294"/>
      <c r="B5718" s="294"/>
      <c r="C5718" s="294"/>
      <c r="D5718" s="294"/>
      <c r="E5718" s="294"/>
      <c r="F5718" s="294"/>
    </row>
    <row r="5719">
      <c r="A5719" s="294" t="s">
        <v>25186</v>
      </c>
      <c r="B5719" s="294"/>
      <c r="C5719" s="294"/>
      <c r="D5719" s="294"/>
      <c r="E5719" s="294"/>
      <c r="F5719" s="294"/>
    </row>
    <row r="5720">
      <c r="A5720" s="294" t="s">
        <v>25187</v>
      </c>
      <c r="B5720" s="294"/>
      <c r="C5720" s="294"/>
      <c r="D5720" s="294"/>
      <c r="E5720" s="294"/>
      <c r="F5720" s="294"/>
    </row>
    <row r="5721">
      <c r="A5721" s="294"/>
      <c r="B5721" s="294"/>
      <c r="C5721" s="294"/>
      <c r="D5721" s="294"/>
      <c r="E5721" s="294"/>
      <c r="F5721" s="294"/>
    </row>
    <row r="5722">
      <c r="A5722" s="294" t="s">
        <v>25188</v>
      </c>
      <c r="B5722" s="294"/>
      <c r="C5722" s="294"/>
      <c r="D5722" s="294"/>
      <c r="E5722" s="294"/>
      <c r="F5722" s="294"/>
    </row>
    <row r="5723">
      <c r="A5723" s="294" t="s">
        <v>25189</v>
      </c>
      <c r="B5723" s="294"/>
      <c r="C5723" s="294"/>
      <c r="D5723" s="294"/>
      <c r="E5723" s="294"/>
      <c r="F5723" s="294"/>
    </row>
    <row r="5724">
      <c r="A5724" s="294" t="s">
        <v>25190</v>
      </c>
      <c r="B5724" s="294"/>
      <c r="C5724" s="294"/>
      <c r="D5724" s="294"/>
      <c r="E5724" s="294"/>
      <c r="F5724" s="294"/>
    </row>
    <row r="5725">
      <c r="A5725" s="294" t="s">
        <v>25191</v>
      </c>
      <c r="B5725" s="294"/>
      <c r="C5725" s="294"/>
      <c r="D5725" s="294"/>
      <c r="E5725" s="294"/>
      <c r="F5725" s="294"/>
    </row>
    <row r="5726">
      <c r="A5726" s="294" t="s">
        <v>22621</v>
      </c>
      <c r="B5726" s="294"/>
      <c r="C5726" s="294"/>
      <c r="D5726" s="294"/>
      <c r="E5726" s="294"/>
      <c r="F5726" s="294"/>
    </row>
    <row r="5727">
      <c r="A5727" s="294" t="s">
        <v>25192</v>
      </c>
      <c r="B5727" s="294"/>
      <c r="C5727" s="294"/>
      <c r="D5727" s="294"/>
      <c r="E5727" s="294"/>
      <c r="F5727" s="294"/>
    </row>
    <row r="5728">
      <c r="A5728" s="294" t="s">
        <v>25193</v>
      </c>
      <c r="B5728" s="294"/>
      <c r="C5728" s="294"/>
      <c r="D5728" s="294"/>
      <c r="E5728" s="294"/>
      <c r="F5728" s="294"/>
    </row>
    <row r="5729">
      <c r="A5729" s="294" t="s">
        <v>25194</v>
      </c>
      <c r="B5729" s="294"/>
      <c r="C5729" s="294"/>
      <c r="D5729" s="294"/>
      <c r="E5729" s="294"/>
      <c r="F5729" s="294"/>
    </row>
    <row r="5730">
      <c r="A5730" s="294"/>
      <c r="B5730" s="294"/>
      <c r="C5730" s="294"/>
      <c r="D5730" s="294"/>
      <c r="E5730" s="294"/>
      <c r="F5730" s="294"/>
    </row>
    <row r="5731">
      <c r="A5731" s="294" t="s">
        <v>21312</v>
      </c>
      <c r="B5731" s="294"/>
      <c r="C5731" s="294"/>
      <c r="D5731" s="294"/>
      <c r="E5731" s="294"/>
      <c r="F5731" s="294"/>
    </row>
    <row r="5732">
      <c r="A5732" s="294" t="s">
        <v>25195</v>
      </c>
      <c r="B5732" s="294"/>
      <c r="C5732" s="294"/>
      <c r="D5732" s="294"/>
      <c r="E5732" s="294"/>
      <c r="F5732" s="294"/>
    </row>
    <row r="5733">
      <c r="A5733" s="294" t="s">
        <v>21672</v>
      </c>
      <c r="B5733" s="294"/>
      <c r="C5733" s="294"/>
      <c r="D5733" s="294"/>
      <c r="E5733" s="294"/>
      <c r="F5733" s="294"/>
    </row>
    <row r="5734">
      <c r="A5734" s="294" t="s">
        <v>25196</v>
      </c>
      <c r="B5734" s="294"/>
      <c r="C5734" s="294"/>
      <c r="D5734" s="294"/>
      <c r="E5734" s="294"/>
      <c r="F5734" s="294"/>
    </row>
    <row r="5735">
      <c r="A5735" s="294"/>
      <c r="B5735" s="294"/>
      <c r="C5735" s="294"/>
      <c r="D5735" s="294"/>
      <c r="E5735" s="294"/>
      <c r="F5735" s="294"/>
    </row>
    <row r="5736">
      <c r="A5736" s="294" t="s">
        <v>21315</v>
      </c>
      <c r="B5736" s="294"/>
      <c r="C5736" s="294"/>
      <c r="D5736" s="294"/>
      <c r="E5736" s="294"/>
      <c r="F5736" s="294"/>
    </row>
    <row r="5737">
      <c r="A5737" s="294"/>
      <c r="B5737" s="294"/>
      <c r="C5737" s="294"/>
      <c r="D5737" s="294"/>
      <c r="E5737" s="294"/>
      <c r="F5737" s="294"/>
    </row>
    <row r="5738">
      <c r="A5738" s="294" t="s">
        <v>25197</v>
      </c>
      <c r="B5738" s="294"/>
      <c r="C5738" s="294"/>
      <c r="D5738" s="294"/>
      <c r="E5738" s="294"/>
      <c r="F5738" s="294"/>
    </row>
    <row r="5739">
      <c r="A5739" s="294" t="s">
        <v>25198</v>
      </c>
      <c r="B5739" s="294"/>
      <c r="C5739" s="294"/>
      <c r="D5739" s="294"/>
      <c r="E5739" s="294"/>
      <c r="F5739" s="294"/>
    </row>
    <row r="5740">
      <c r="A5740" s="294" t="s">
        <v>25199</v>
      </c>
      <c r="B5740" s="294"/>
      <c r="C5740" s="294"/>
      <c r="D5740" s="294"/>
      <c r="E5740" s="294"/>
      <c r="F5740" s="294"/>
    </row>
    <row r="5741">
      <c r="A5741" s="294" t="s">
        <v>25200</v>
      </c>
      <c r="B5741" s="294"/>
      <c r="C5741" s="294"/>
      <c r="D5741" s="294"/>
      <c r="E5741" s="294"/>
      <c r="F5741" s="294"/>
    </row>
    <row r="5742">
      <c r="A5742" s="294" t="s">
        <v>25201</v>
      </c>
      <c r="B5742" s="294"/>
      <c r="C5742" s="294"/>
      <c r="D5742" s="294"/>
      <c r="E5742" s="294"/>
      <c r="F5742" s="294"/>
    </row>
    <row r="5743">
      <c r="A5743" s="294" t="s">
        <v>25202</v>
      </c>
      <c r="B5743" s="294"/>
      <c r="C5743" s="294"/>
      <c r="D5743" s="294"/>
      <c r="E5743" s="294"/>
      <c r="F5743" s="294"/>
    </row>
    <row r="5744">
      <c r="A5744" s="294" t="s">
        <v>25203</v>
      </c>
      <c r="B5744" s="294"/>
      <c r="C5744" s="294"/>
      <c r="D5744" s="294"/>
      <c r="E5744" s="294"/>
      <c r="F5744" s="294"/>
    </row>
    <row r="5745">
      <c r="A5745" s="294" t="s">
        <v>25204</v>
      </c>
      <c r="B5745" s="294"/>
      <c r="C5745" s="294"/>
      <c r="D5745" s="294"/>
      <c r="E5745" s="294"/>
      <c r="F5745" s="294"/>
    </row>
    <row r="5746">
      <c r="A5746" s="294" t="s">
        <v>25205</v>
      </c>
      <c r="B5746" s="294"/>
      <c r="C5746" s="294"/>
      <c r="D5746" s="294"/>
      <c r="E5746" s="294"/>
      <c r="F5746" s="294"/>
    </row>
    <row r="5747">
      <c r="A5747" s="294" t="s">
        <v>25206</v>
      </c>
      <c r="B5747" s="294"/>
      <c r="C5747" s="294"/>
      <c r="D5747" s="294"/>
      <c r="E5747" s="294"/>
      <c r="F5747" s="294"/>
    </row>
    <row r="5748">
      <c r="A5748" s="294" t="s">
        <v>25207</v>
      </c>
      <c r="B5748" s="294"/>
      <c r="C5748" s="294"/>
      <c r="D5748" s="294"/>
      <c r="E5748" s="294"/>
      <c r="F5748" s="294"/>
    </row>
    <row r="5749">
      <c r="A5749" s="294" t="s">
        <v>25208</v>
      </c>
      <c r="B5749" s="294"/>
      <c r="C5749" s="294"/>
      <c r="D5749" s="294"/>
      <c r="E5749" s="294"/>
      <c r="F5749" s="294"/>
    </row>
    <row r="5750">
      <c r="A5750" s="294" t="s">
        <v>25209</v>
      </c>
      <c r="B5750" s="294"/>
      <c r="C5750" s="294"/>
      <c r="D5750" s="294"/>
      <c r="E5750" s="294"/>
      <c r="F5750" s="294"/>
    </row>
    <row r="5751">
      <c r="A5751" s="294" t="s">
        <v>25210</v>
      </c>
      <c r="B5751" s="294"/>
      <c r="C5751" s="294"/>
      <c r="D5751" s="294"/>
      <c r="E5751" s="294"/>
      <c r="F5751" s="294"/>
    </row>
    <row r="5752">
      <c r="A5752" s="294" t="s">
        <v>25211</v>
      </c>
      <c r="B5752" s="294"/>
      <c r="C5752" s="294"/>
      <c r="D5752" s="294"/>
      <c r="E5752" s="294"/>
      <c r="F5752" s="294"/>
    </row>
    <row r="5753">
      <c r="A5753" s="294"/>
      <c r="B5753" s="294"/>
      <c r="C5753" s="294"/>
      <c r="D5753" s="294"/>
      <c r="E5753" s="294"/>
      <c r="F5753" s="294"/>
    </row>
    <row r="5754">
      <c r="A5754" s="294" t="s">
        <v>24373</v>
      </c>
      <c r="B5754" s="294"/>
      <c r="C5754" s="294"/>
      <c r="D5754" s="294"/>
      <c r="E5754" s="294"/>
      <c r="F5754" s="294"/>
    </row>
    <row r="5755">
      <c r="A5755" s="294" t="s">
        <v>22565</v>
      </c>
      <c r="B5755" s="294"/>
      <c r="C5755" s="294"/>
      <c r="D5755" s="294"/>
      <c r="E5755" s="294"/>
      <c r="F5755" s="294"/>
    </row>
    <row r="5756">
      <c r="A5756" s="294"/>
      <c r="B5756" s="294"/>
      <c r="C5756" s="294"/>
      <c r="D5756" s="294"/>
      <c r="E5756" s="294"/>
      <c r="F5756" s="294"/>
    </row>
    <row r="5757">
      <c r="A5757" s="294" t="s">
        <v>25212</v>
      </c>
      <c r="B5757" s="294"/>
      <c r="C5757" s="294"/>
      <c r="D5757" s="294"/>
      <c r="E5757" s="294"/>
      <c r="F5757" s="294"/>
    </row>
    <row r="5758">
      <c r="A5758" s="294" t="s">
        <v>25213</v>
      </c>
      <c r="B5758" s="294"/>
      <c r="C5758" s="294"/>
      <c r="D5758" s="294"/>
      <c r="E5758" s="294"/>
      <c r="F5758" s="294"/>
    </row>
    <row r="5759">
      <c r="A5759" s="294" t="s">
        <v>25214</v>
      </c>
      <c r="B5759" s="294"/>
      <c r="C5759" s="294"/>
      <c r="D5759" s="294"/>
      <c r="E5759" s="294"/>
      <c r="F5759" s="294"/>
    </row>
    <row r="5760">
      <c r="A5760" s="294" t="s">
        <v>25215</v>
      </c>
      <c r="B5760" s="294"/>
      <c r="C5760" s="294"/>
      <c r="D5760" s="294"/>
      <c r="E5760" s="294"/>
      <c r="F5760" s="294"/>
    </row>
    <row r="5761">
      <c r="A5761" s="294" t="s">
        <v>25216</v>
      </c>
      <c r="B5761" s="294"/>
      <c r="C5761" s="294"/>
      <c r="D5761" s="294"/>
      <c r="E5761" s="294"/>
      <c r="F5761" s="294"/>
    </row>
    <row r="5762">
      <c r="A5762" s="294"/>
      <c r="B5762" s="294"/>
      <c r="C5762" s="294"/>
      <c r="D5762" s="294"/>
      <c r="E5762" s="294"/>
      <c r="F5762" s="294"/>
    </row>
    <row r="5763">
      <c r="A5763" s="294"/>
      <c r="B5763" s="294"/>
      <c r="C5763" s="294"/>
      <c r="D5763" s="294"/>
      <c r="E5763" s="294"/>
      <c r="F5763" s="294"/>
    </row>
    <row r="5764">
      <c r="A5764" s="294" t="s">
        <v>21692</v>
      </c>
      <c r="B5764" s="294"/>
      <c r="C5764" s="294"/>
      <c r="D5764" s="294"/>
      <c r="E5764" s="294"/>
      <c r="F5764" s="294"/>
    </row>
    <row r="5765">
      <c r="A5765" s="294"/>
      <c r="B5765" s="294"/>
      <c r="C5765" s="294"/>
      <c r="D5765" s="294"/>
      <c r="E5765" s="294"/>
      <c r="F5765" s="294"/>
    </row>
    <row r="5766">
      <c r="A5766" s="294" t="s">
        <v>22585</v>
      </c>
      <c r="B5766" s="294"/>
      <c r="C5766" s="294"/>
      <c r="D5766" s="294"/>
      <c r="E5766" s="294"/>
      <c r="F5766" s="294"/>
    </row>
    <row r="5767">
      <c r="A5767" s="294" t="s">
        <v>25217</v>
      </c>
      <c r="B5767" s="294"/>
      <c r="C5767" s="294"/>
      <c r="D5767" s="294"/>
      <c r="E5767" s="294"/>
      <c r="F5767" s="294"/>
    </row>
    <row r="5768">
      <c r="A5768" s="294" t="s">
        <v>25218</v>
      </c>
      <c r="B5768" s="294"/>
      <c r="C5768" s="294"/>
      <c r="D5768" s="294"/>
      <c r="E5768" s="294"/>
      <c r="F5768" s="294"/>
    </row>
    <row r="5769">
      <c r="A5769" s="294" t="s">
        <v>25219</v>
      </c>
      <c r="B5769" s="294"/>
      <c r="C5769" s="294"/>
      <c r="D5769" s="294"/>
      <c r="E5769" s="294"/>
      <c r="F5769" s="294"/>
    </row>
    <row r="5770">
      <c r="A5770" s="294" t="s">
        <v>25220</v>
      </c>
      <c r="B5770" s="294"/>
      <c r="C5770" s="294"/>
      <c r="D5770" s="294"/>
      <c r="E5770" s="294"/>
      <c r="F5770" s="294"/>
    </row>
    <row r="5771">
      <c r="A5771" s="294" t="s">
        <v>25221</v>
      </c>
      <c r="B5771" s="294"/>
      <c r="C5771" s="294"/>
      <c r="D5771" s="294"/>
      <c r="E5771" s="294"/>
      <c r="F5771" s="294"/>
    </row>
    <row r="5772">
      <c r="A5772" s="294" t="s">
        <v>25222</v>
      </c>
      <c r="B5772" s="294"/>
      <c r="C5772" s="294"/>
      <c r="D5772" s="294"/>
      <c r="E5772" s="294"/>
      <c r="F5772" s="294"/>
    </row>
    <row r="5773">
      <c r="A5773" s="294" t="s">
        <v>25223</v>
      </c>
      <c r="B5773" s="294"/>
      <c r="C5773" s="294"/>
      <c r="D5773" s="294"/>
      <c r="E5773" s="294"/>
      <c r="F5773" s="294"/>
    </row>
    <row r="5774">
      <c r="A5774" s="294" t="s">
        <v>25224</v>
      </c>
      <c r="B5774" s="294"/>
      <c r="C5774" s="294"/>
      <c r="D5774" s="294"/>
      <c r="E5774" s="294"/>
      <c r="F5774" s="294"/>
    </row>
    <row r="5775">
      <c r="A5775" s="294"/>
      <c r="B5775" s="294"/>
      <c r="C5775" s="294"/>
      <c r="D5775" s="294"/>
      <c r="E5775" s="294"/>
      <c r="F5775" s="294"/>
    </row>
    <row r="5776">
      <c r="A5776" s="294" t="s">
        <v>23029</v>
      </c>
      <c r="B5776" s="294"/>
      <c r="C5776" s="294"/>
      <c r="D5776" s="294"/>
      <c r="E5776" s="294"/>
      <c r="F5776" s="294"/>
    </row>
    <row r="5777">
      <c r="A5777" s="294" t="s">
        <v>25225</v>
      </c>
      <c r="B5777" s="294"/>
      <c r="C5777" s="294"/>
      <c r="D5777" s="294"/>
      <c r="E5777" s="294"/>
      <c r="F5777" s="294"/>
    </row>
    <row r="5778">
      <c r="A5778" s="294"/>
      <c r="B5778" s="294"/>
      <c r="C5778" s="294"/>
      <c r="D5778" s="294"/>
      <c r="E5778" s="294"/>
      <c r="F5778" s="294"/>
    </row>
    <row r="5779">
      <c r="A5779" s="294" t="s">
        <v>25226</v>
      </c>
      <c r="B5779" s="294"/>
      <c r="C5779" s="294"/>
      <c r="D5779" s="294"/>
      <c r="E5779" s="294"/>
      <c r="F5779" s="294"/>
    </row>
    <row r="5780">
      <c r="A5780" s="294" t="s">
        <v>25227</v>
      </c>
      <c r="B5780" s="294"/>
      <c r="C5780" s="294"/>
      <c r="D5780" s="294"/>
      <c r="E5780" s="294"/>
      <c r="F5780" s="294"/>
    </row>
    <row r="5781">
      <c r="A5781" s="294" t="s">
        <v>25228</v>
      </c>
      <c r="B5781" s="294"/>
      <c r="C5781" s="294"/>
      <c r="D5781" s="294"/>
      <c r="E5781" s="294"/>
      <c r="F5781" s="294"/>
    </row>
    <row r="5782">
      <c r="A5782" s="294" t="s">
        <v>25229</v>
      </c>
      <c r="B5782" s="294"/>
      <c r="C5782" s="294"/>
      <c r="D5782" s="294"/>
      <c r="E5782" s="294"/>
      <c r="F5782" s="294"/>
    </row>
    <row r="5783">
      <c r="A5783" s="294" t="s">
        <v>25230</v>
      </c>
      <c r="B5783" s="294"/>
      <c r="C5783" s="294"/>
      <c r="D5783" s="294"/>
      <c r="E5783" s="294"/>
      <c r="F5783" s="294"/>
    </row>
    <row r="5784">
      <c r="A5784" s="294"/>
      <c r="B5784" s="294"/>
      <c r="C5784" s="294"/>
      <c r="D5784" s="294"/>
      <c r="E5784" s="294"/>
      <c r="F5784" s="294"/>
    </row>
    <row r="5785">
      <c r="A5785" s="294" t="s">
        <v>24735</v>
      </c>
      <c r="B5785" s="294"/>
      <c r="C5785" s="294"/>
      <c r="D5785" s="294"/>
      <c r="E5785" s="294"/>
      <c r="F5785" s="294"/>
    </row>
    <row r="5786">
      <c r="A5786" s="294" t="s">
        <v>25231</v>
      </c>
      <c r="B5786" s="294"/>
      <c r="C5786" s="294"/>
      <c r="D5786" s="294"/>
      <c r="E5786" s="294"/>
      <c r="F5786" s="294"/>
    </row>
    <row r="5787">
      <c r="A5787" s="294"/>
      <c r="B5787" s="294"/>
      <c r="C5787" s="294"/>
      <c r="D5787" s="294"/>
      <c r="E5787" s="294"/>
      <c r="F5787" s="294"/>
    </row>
    <row r="5788">
      <c r="A5788" s="294" t="s">
        <v>25232</v>
      </c>
      <c r="B5788" s="294"/>
      <c r="C5788" s="294"/>
      <c r="D5788" s="294"/>
      <c r="E5788" s="294"/>
      <c r="F5788" s="294"/>
    </row>
    <row r="5789">
      <c r="A5789" s="294" t="s">
        <v>25233</v>
      </c>
      <c r="B5789" s="294"/>
      <c r="C5789" s="294"/>
      <c r="D5789" s="294"/>
      <c r="E5789" s="294"/>
      <c r="F5789" s="294"/>
    </row>
    <row r="5790">
      <c r="A5790" s="294" t="s">
        <v>25234</v>
      </c>
      <c r="B5790" s="294"/>
      <c r="C5790" s="294"/>
      <c r="D5790" s="294"/>
      <c r="E5790" s="294"/>
      <c r="F5790" s="294"/>
    </row>
    <row r="5791">
      <c r="A5791" s="294" t="s">
        <v>25235</v>
      </c>
      <c r="B5791" s="294"/>
      <c r="C5791" s="294"/>
      <c r="D5791" s="294"/>
      <c r="E5791" s="294"/>
      <c r="F5791" s="294"/>
    </row>
    <row r="5792">
      <c r="A5792" s="294"/>
      <c r="B5792" s="294"/>
      <c r="C5792" s="294"/>
      <c r="D5792" s="294"/>
      <c r="E5792" s="294"/>
      <c r="F5792" s="294"/>
    </row>
    <row r="5793">
      <c r="A5793" s="294" t="s">
        <v>23776</v>
      </c>
      <c r="B5793" s="294"/>
      <c r="C5793" s="294"/>
      <c r="D5793" s="294"/>
      <c r="E5793" s="294"/>
      <c r="F5793" s="294"/>
    </row>
    <row r="5794">
      <c r="A5794" s="294" t="s">
        <v>25236</v>
      </c>
      <c r="B5794" s="294"/>
      <c r="C5794" s="294"/>
      <c r="D5794" s="294"/>
      <c r="E5794" s="294"/>
      <c r="F5794" s="294"/>
    </row>
    <row r="5795">
      <c r="A5795" s="294"/>
      <c r="B5795" s="294"/>
      <c r="C5795" s="294"/>
      <c r="D5795" s="294"/>
      <c r="E5795" s="294"/>
      <c r="F5795" s="294"/>
    </row>
    <row r="5796">
      <c r="A5796" s="294" t="s">
        <v>25237</v>
      </c>
      <c r="B5796" s="294" t="s">
        <v>25238</v>
      </c>
      <c r="C5796" s="294" t="s">
        <v>21370</v>
      </c>
      <c r="D5796" s="294"/>
      <c r="E5796" s="294"/>
      <c r="F5796" s="294"/>
    </row>
    <row r="5797">
      <c r="A5797" s="294" t="s">
        <v>25239</v>
      </c>
      <c r="B5797" s="294" t="s">
        <v>25240</v>
      </c>
      <c r="C5797" s="294" t="s">
        <v>25241</v>
      </c>
      <c r="D5797" s="294"/>
      <c r="E5797" s="294"/>
      <c r="F5797" s="294"/>
    </row>
    <row r="5798">
      <c r="A5798" s="294" t="s">
        <v>25242</v>
      </c>
      <c r="B5798" s="294" t="s">
        <v>25243</v>
      </c>
      <c r="C5798" s="294" t="s">
        <v>25244</v>
      </c>
      <c r="D5798" s="294"/>
      <c r="E5798" s="294"/>
      <c r="F5798" s="294"/>
    </row>
    <row r="5799">
      <c r="A5799" s="294" t="s">
        <v>25245</v>
      </c>
      <c r="B5799" s="294" t="s">
        <v>25246</v>
      </c>
      <c r="C5799" s="294" t="s">
        <v>25247</v>
      </c>
      <c r="D5799" s="294"/>
      <c r="E5799" s="294"/>
      <c r="F5799" s="294"/>
    </row>
    <row r="5800">
      <c r="A5800" s="294" t="s">
        <v>25248</v>
      </c>
      <c r="B5800" s="294" t="s">
        <v>25249</v>
      </c>
      <c r="C5800" s="294" t="s">
        <v>21377</v>
      </c>
      <c r="D5800" s="294"/>
      <c r="E5800" s="294"/>
      <c r="F5800" s="294"/>
    </row>
    <row r="5801">
      <c r="A5801" s="294" t="s">
        <v>25250</v>
      </c>
      <c r="B5801" s="294" t="s">
        <v>25251</v>
      </c>
      <c r="C5801" s="294" t="s">
        <v>25252</v>
      </c>
      <c r="D5801" s="294"/>
      <c r="E5801" s="294"/>
      <c r="F5801" s="294"/>
    </row>
    <row r="5802">
      <c r="A5802" s="294" t="s">
        <v>21312</v>
      </c>
      <c r="B5802" s="294"/>
      <c r="C5802" s="294"/>
      <c r="D5802" s="294"/>
      <c r="E5802" s="294"/>
      <c r="F5802" s="294"/>
    </row>
    <row r="5803">
      <c r="A5803" s="294" t="s">
        <v>18409</v>
      </c>
      <c r="B5803" s="294"/>
      <c r="C5803" s="294"/>
      <c r="D5803" s="294"/>
      <c r="E5803" s="294"/>
      <c r="F5803" s="294"/>
    </row>
    <row r="5804">
      <c r="A5804" s="294" t="s">
        <v>22706</v>
      </c>
      <c r="B5804" s="294"/>
      <c r="C5804" s="294"/>
      <c r="D5804" s="294"/>
      <c r="E5804" s="294"/>
      <c r="F5804" s="294"/>
    </row>
    <row r="5805">
      <c r="A5805" s="294" t="s">
        <v>25253</v>
      </c>
      <c r="B5805" s="294"/>
      <c r="C5805" s="294"/>
      <c r="D5805" s="294"/>
      <c r="E5805" s="294"/>
      <c r="F5805" s="294"/>
    </row>
    <row r="5806">
      <c r="A5806" s="294"/>
      <c r="B5806" s="294"/>
      <c r="C5806" s="294"/>
      <c r="D5806" s="294"/>
      <c r="E5806" s="294"/>
      <c r="F5806" s="294"/>
    </row>
    <row r="5807">
      <c r="A5807" s="294" t="s">
        <v>22512</v>
      </c>
      <c r="B5807" s="294"/>
      <c r="C5807" s="294"/>
      <c r="D5807" s="294"/>
      <c r="E5807" s="294"/>
      <c r="F5807" s="294"/>
    </row>
    <row r="5808">
      <c r="A5808" s="294" t="s">
        <v>20462</v>
      </c>
      <c r="B5808" s="294"/>
      <c r="C5808" s="294"/>
      <c r="D5808" s="294"/>
      <c r="E5808" s="294"/>
      <c r="F5808" s="294"/>
    </row>
    <row r="5809">
      <c r="A5809" s="294"/>
      <c r="B5809" s="294"/>
      <c r="C5809" s="294"/>
      <c r="D5809" s="294"/>
      <c r="E5809" s="294"/>
      <c r="F5809" s="294"/>
    </row>
    <row r="5810">
      <c r="A5810" s="294" t="s">
        <v>25254</v>
      </c>
      <c r="B5810" s="294"/>
      <c r="C5810" s="294"/>
      <c r="D5810" s="294"/>
      <c r="E5810" s="294"/>
      <c r="F5810" s="294"/>
    </row>
    <row r="5811">
      <c r="A5811" s="294" t="s">
        <v>25255</v>
      </c>
      <c r="B5811" s="294"/>
      <c r="C5811" s="294"/>
      <c r="D5811" s="294"/>
      <c r="E5811" s="294"/>
      <c r="F5811" s="294"/>
    </row>
    <row r="5812">
      <c r="A5812" s="294" t="s">
        <v>25256</v>
      </c>
      <c r="B5812" s="294"/>
      <c r="C5812" s="294"/>
      <c r="D5812" s="294"/>
      <c r="E5812" s="294"/>
      <c r="F5812" s="294"/>
    </row>
    <row r="5813">
      <c r="A5813" s="294" t="s">
        <v>25257</v>
      </c>
      <c r="B5813" s="294"/>
      <c r="C5813" s="294"/>
      <c r="D5813" s="294"/>
      <c r="E5813" s="294"/>
      <c r="F5813" s="294"/>
    </row>
    <row r="5814">
      <c r="A5814" s="294" t="s">
        <v>25258</v>
      </c>
      <c r="B5814" s="294"/>
      <c r="C5814" s="294"/>
      <c r="D5814" s="294"/>
      <c r="E5814" s="294"/>
      <c r="F5814" s="294"/>
    </row>
    <row r="5815">
      <c r="A5815" s="294" t="s">
        <v>25259</v>
      </c>
      <c r="B5815" s="294"/>
      <c r="C5815" s="294"/>
      <c r="D5815" s="294"/>
      <c r="E5815" s="294"/>
      <c r="F5815" s="294"/>
    </row>
    <row r="5816">
      <c r="A5816" s="294" t="s">
        <v>25260</v>
      </c>
      <c r="B5816" s="294"/>
      <c r="C5816" s="294"/>
      <c r="D5816" s="294"/>
      <c r="E5816" s="294"/>
      <c r="F5816" s="294"/>
    </row>
    <row r="5817">
      <c r="A5817" s="294" t="s">
        <v>21892</v>
      </c>
      <c r="B5817" s="294"/>
      <c r="C5817" s="294"/>
      <c r="D5817" s="294"/>
      <c r="E5817" s="294"/>
      <c r="F5817" s="294"/>
    </row>
    <row r="5818">
      <c r="A5818" s="294" t="s">
        <v>25261</v>
      </c>
      <c r="B5818" s="294"/>
      <c r="C5818" s="294"/>
      <c r="D5818" s="294"/>
      <c r="E5818" s="294"/>
      <c r="F5818" s="294"/>
    </row>
    <row r="5819">
      <c r="A5819" s="294" t="s">
        <v>25262</v>
      </c>
      <c r="B5819" s="294"/>
      <c r="C5819" s="294"/>
      <c r="D5819" s="294"/>
      <c r="E5819" s="294"/>
      <c r="F5819" s="294"/>
    </row>
    <row r="5820">
      <c r="A5820" s="294"/>
      <c r="B5820" s="294"/>
      <c r="C5820" s="294"/>
      <c r="D5820" s="294"/>
      <c r="E5820" s="294"/>
      <c r="F5820" s="294"/>
    </row>
    <row r="5821">
      <c r="A5821" s="294" t="s">
        <v>25263</v>
      </c>
      <c r="B5821" s="294"/>
      <c r="C5821" s="294"/>
      <c r="D5821" s="294"/>
      <c r="E5821" s="294"/>
      <c r="F5821" s="294"/>
    </row>
    <row r="5822">
      <c r="A5822" s="294" t="s">
        <v>25264</v>
      </c>
      <c r="B5822" s="294"/>
      <c r="C5822" s="294"/>
      <c r="D5822" s="294"/>
      <c r="E5822" s="294"/>
      <c r="F5822" s="294"/>
    </row>
    <row r="5823">
      <c r="A5823" s="294"/>
      <c r="B5823" s="294"/>
      <c r="C5823" s="294"/>
      <c r="D5823" s="294"/>
      <c r="E5823" s="294"/>
      <c r="F5823" s="294"/>
    </row>
    <row r="5824">
      <c r="A5824" s="294" t="s">
        <v>25265</v>
      </c>
      <c r="B5824" s="294"/>
      <c r="C5824" s="294"/>
      <c r="D5824" s="294"/>
      <c r="E5824" s="294"/>
      <c r="F5824" s="294"/>
    </row>
    <row r="5825">
      <c r="A5825" s="294" t="s">
        <v>25266</v>
      </c>
      <c r="B5825" s="294"/>
      <c r="C5825" s="294"/>
      <c r="D5825" s="294"/>
      <c r="E5825" s="294"/>
      <c r="F5825" s="294"/>
    </row>
    <row r="5826">
      <c r="A5826" s="294" t="s">
        <v>25267</v>
      </c>
      <c r="B5826" s="294"/>
      <c r="C5826" s="294"/>
      <c r="D5826" s="294"/>
      <c r="E5826" s="294"/>
      <c r="F5826" s="294"/>
    </row>
    <row r="5827">
      <c r="A5827" s="294" t="s">
        <v>25268</v>
      </c>
      <c r="B5827" s="294"/>
      <c r="C5827" s="294"/>
      <c r="D5827" s="294"/>
      <c r="E5827" s="294"/>
      <c r="F5827" s="294"/>
    </row>
    <row r="5828">
      <c r="A5828" s="294" t="s">
        <v>25269</v>
      </c>
      <c r="B5828" s="294"/>
      <c r="C5828" s="294"/>
      <c r="D5828" s="294"/>
      <c r="E5828" s="294"/>
      <c r="F5828" s="294"/>
    </row>
    <row r="5829">
      <c r="A5829" s="294" t="s">
        <v>21892</v>
      </c>
      <c r="B5829" s="294"/>
      <c r="C5829" s="294"/>
      <c r="D5829" s="294"/>
      <c r="E5829" s="294"/>
      <c r="F5829" s="294"/>
    </row>
    <row r="5830">
      <c r="A5830" s="294" t="s">
        <v>25270</v>
      </c>
      <c r="B5830" s="294"/>
      <c r="C5830" s="294"/>
      <c r="D5830" s="294"/>
      <c r="E5830" s="294"/>
      <c r="F5830" s="294"/>
    </row>
    <row r="5831">
      <c r="A5831" s="294"/>
      <c r="B5831" s="294"/>
      <c r="C5831" s="294"/>
      <c r="D5831" s="294"/>
      <c r="E5831" s="294"/>
      <c r="F5831" s="294"/>
    </row>
    <row r="5832">
      <c r="A5832" s="294" t="s">
        <v>23067</v>
      </c>
      <c r="B5832" s="294"/>
      <c r="C5832" s="294"/>
      <c r="D5832" s="294"/>
      <c r="E5832" s="294"/>
      <c r="F5832" s="294"/>
    </row>
    <row r="5833">
      <c r="A5833" s="294" t="s">
        <v>23813</v>
      </c>
      <c r="B5833" s="294"/>
      <c r="C5833" s="294"/>
      <c r="D5833" s="294"/>
      <c r="E5833" s="294"/>
      <c r="F5833" s="294"/>
    </row>
    <row r="5834">
      <c r="A5834" s="294"/>
      <c r="B5834" s="294"/>
      <c r="C5834" s="294"/>
      <c r="D5834" s="294"/>
      <c r="E5834" s="294"/>
      <c r="F5834" s="294"/>
    </row>
    <row r="5835">
      <c r="A5835" s="294" t="s">
        <v>25271</v>
      </c>
      <c r="B5835" s="294"/>
      <c r="C5835" s="294"/>
      <c r="D5835" s="294"/>
      <c r="E5835" s="294"/>
      <c r="F5835" s="294"/>
    </row>
    <row r="5836">
      <c r="A5836" s="294" t="s">
        <v>25272</v>
      </c>
      <c r="B5836" s="294"/>
      <c r="C5836" s="294"/>
      <c r="D5836" s="294"/>
      <c r="E5836" s="294"/>
      <c r="F5836" s="294"/>
    </row>
    <row r="5837">
      <c r="A5837" s="294" t="s">
        <v>25273</v>
      </c>
      <c r="B5837" s="294"/>
      <c r="C5837" s="294"/>
      <c r="D5837" s="294"/>
      <c r="E5837" s="294"/>
      <c r="F5837" s="294"/>
    </row>
    <row r="5838">
      <c r="A5838" s="294" t="s">
        <v>25274</v>
      </c>
      <c r="B5838" s="294"/>
      <c r="C5838" s="294"/>
      <c r="D5838" s="294"/>
      <c r="E5838" s="294"/>
      <c r="F5838" s="294"/>
    </row>
    <row r="5839">
      <c r="A5839" s="294" t="s">
        <v>25275</v>
      </c>
      <c r="B5839" s="294"/>
      <c r="C5839" s="294"/>
      <c r="D5839" s="294"/>
      <c r="E5839" s="294"/>
      <c r="F5839" s="294"/>
    </row>
    <row r="5840">
      <c r="A5840" s="294" t="s">
        <v>21892</v>
      </c>
      <c r="B5840" s="294"/>
      <c r="C5840" s="294"/>
      <c r="D5840" s="294"/>
      <c r="E5840" s="294"/>
      <c r="F5840" s="294"/>
    </row>
    <row r="5841">
      <c r="A5841" s="294" t="s">
        <v>25276</v>
      </c>
      <c r="B5841" s="294"/>
      <c r="C5841" s="294"/>
      <c r="D5841" s="294"/>
      <c r="E5841" s="294"/>
      <c r="F5841" s="294"/>
    </row>
    <row r="5842">
      <c r="A5842" s="294" t="s">
        <v>25277</v>
      </c>
      <c r="B5842" s="294"/>
      <c r="C5842" s="294"/>
      <c r="D5842" s="294"/>
      <c r="E5842" s="294"/>
      <c r="F5842" s="294"/>
    </row>
    <row r="5843">
      <c r="A5843" s="294"/>
      <c r="B5843" s="294"/>
      <c r="C5843" s="294"/>
      <c r="D5843" s="294"/>
      <c r="E5843" s="294"/>
      <c r="F5843" s="294"/>
    </row>
    <row r="5844">
      <c r="A5844" s="294"/>
      <c r="B5844" s="294"/>
      <c r="C5844" s="294"/>
      <c r="D5844" s="294"/>
      <c r="E5844" s="294"/>
      <c r="F5844" s="294"/>
    </row>
    <row r="5845">
      <c r="A5845" s="294" t="s">
        <v>21401</v>
      </c>
      <c r="B5845" s="294"/>
      <c r="C5845" s="294"/>
      <c r="D5845" s="294"/>
      <c r="E5845" s="294"/>
      <c r="F5845" s="294"/>
    </row>
    <row r="5846">
      <c r="A5846" s="294"/>
      <c r="B5846" s="294"/>
      <c r="C5846" s="294"/>
      <c r="D5846" s="294"/>
      <c r="E5846" s="294"/>
      <c r="F5846" s="294"/>
    </row>
    <row r="5847">
      <c r="A5847" s="294" t="s">
        <v>25278</v>
      </c>
      <c r="B5847" s="294"/>
      <c r="C5847" s="294"/>
      <c r="D5847" s="294"/>
      <c r="E5847" s="294"/>
      <c r="F5847" s="294"/>
    </row>
    <row r="5848">
      <c r="A5848" s="294" t="s">
        <v>25279</v>
      </c>
      <c r="B5848" s="294"/>
      <c r="C5848" s="294"/>
      <c r="D5848" s="294"/>
      <c r="E5848" s="294"/>
      <c r="F5848" s="294"/>
    </row>
    <row r="5849">
      <c r="A5849" s="294" t="s">
        <v>25280</v>
      </c>
      <c r="B5849" s="294"/>
      <c r="C5849" s="294"/>
      <c r="D5849" s="294"/>
      <c r="E5849" s="294"/>
      <c r="F5849" s="294"/>
    </row>
    <row r="5850">
      <c r="A5850" s="294" t="s">
        <v>25281</v>
      </c>
      <c r="B5850" s="294"/>
      <c r="C5850" s="294"/>
      <c r="D5850" s="294"/>
      <c r="E5850" s="294"/>
      <c r="F5850" s="294"/>
    </row>
    <row r="5851">
      <c r="A5851" s="294"/>
      <c r="B5851" s="294"/>
      <c r="C5851" s="294"/>
      <c r="D5851" s="294"/>
      <c r="E5851" s="294"/>
      <c r="F5851" s="294"/>
    </row>
    <row r="5852">
      <c r="A5852" s="294" t="s">
        <v>21407</v>
      </c>
      <c r="B5852" s="294"/>
      <c r="C5852" s="294"/>
      <c r="D5852" s="294"/>
      <c r="E5852" s="294"/>
      <c r="F5852" s="294"/>
    </row>
    <row r="5853">
      <c r="A5853" s="294"/>
      <c r="B5853" s="294"/>
      <c r="C5853" s="294"/>
      <c r="D5853" s="294"/>
      <c r="E5853" s="294"/>
      <c r="F5853" s="294"/>
    </row>
    <row r="5854">
      <c r="A5854" s="294" t="s">
        <v>23381</v>
      </c>
      <c r="B5854" s="294"/>
      <c r="C5854" s="294"/>
      <c r="D5854" s="294"/>
      <c r="E5854" s="294"/>
      <c r="F5854" s="294"/>
    </row>
    <row r="5855">
      <c r="A5855" s="294" t="s">
        <v>25282</v>
      </c>
      <c r="B5855" s="294"/>
      <c r="C5855" s="294"/>
      <c r="D5855" s="294"/>
      <c r="E5855" s="294"/>
      <c r="F5855" s="294"/>
    </row>
    <row r="5856">
      <c r="A5856" s="294" t="s">
        <v>25283</v>
      </c>
      <c r="B5856" s="294"/>
      <c r="C5856" s="294"/>
      <c r="D5856" s="294"/>
      <c r="E5856" s="294"/>
      <c r="F5856" s="294"/>
    </row>
    <row r="5857">
      <c r="A5857" s="294" t="s">
        <v>25284</v>
      </c>
      <c r="B5857" s="294"/>
      <c r="C5857" s="294"/>
      <c r="D5857" s="294"/>
      <c r="E5857" s="294"/>
      <c r="F5857" s="294"/>
    </row>
    <row r="5858">
      <c r="A5858" s="294" t="s">
        <v>25285</v>
      </c>
      <c r="B5858" s="294"/>
      <c r="C5858" s="294"/>
      <c r="D5858" s="294"/>
      <c r="E5858" s="294"/>
      <c r="F5858" s="294"/>
    </row>
    <row r="5859">
      <c r="A5859" s="294"/>
      <c r="B5859" s="294"/>
      <c r="C5859" s="294"/>
      <c r="D5859" s="294"/>
      <c r="E5859" s="294"/>
      <c r="F5859" s="294"/>
    </row>
    <row r="5860">
      <c r="A5860" s="294" t="s">
        <v>21304</v>
      </c>
      <c r="B5860" s="294"/>
      <c r="C5860" s="294"/>
      <c r="D5860" s="294"/>
      <c r="E5860" s="294"/>
      <c r="F5860" s="294"/>
    </row>
    <row r="5861">
      <c r="A5861" s="294"/>
      <c r="B5861" s="294"/>
      <c r="C5861" s="294"/>
      <c r="D5861" s="294"/>
      <c r="E5861" s="294"/>
      <c r="F5861" s="294"/>
    </row>
    <row r="5862">
      <c r="A5862" s="294" t="s">
        <v>25286</v>
      </c>
      <c r="B5862" s="294"/>
      <c r="C5862" s="294"/>
      <c r="D5862" s="294"/>
      <c r="E5862" s="294"/>
      <c r="F5862" s="294"/>
    </row>
    <row r="5863">
      <c r="A5863" s="294" t="s">
        <v>25287</v>
      </c>
      <c r="B5863" s="294"/>
      <c r="C5863" s="294"/>
      <c r="D5863" s="294"/>
      <c r="E5863" s="294"/>
      <c r="F5863" s="294"/>
    </row>
    <row r="5864">
      <c r="A5864" s="294" t="s">
        <v>25288</v>
      </c>
      <c r="B5864" s="294"/>
      <c r="C5864" s="294"/>
      <c r="D5864" s="294"/>
      <c r="E5864" s="294"/>
      <c r="F5864" s="294"/>
    </row>
    <row r="5865">
      <c r="A5865" s="294" t="s">
        <v>25289</v>
      </c>
      <c r="B5865" s="294"/>
      <c r="C5865" s="294"/>
      <c r="D5865" s="294"/>
      <c r="E5865" s="294"/>
      <c r="F5865" s="294"/>
    </row>
    <row r="5866">
      <c r="A5866" s="294" t="s">
        <v>25290</v>
      </c>
      <c r="B5866" s="294"/>
      <c r="C5866" s="294"/>
      <c r="D5866" s="294"/>
      <c r="E5866" s="294"/>
      <c r="F5866" s="294"/>
    </row>
    <row r="5867">
      <c r="A5867" s="294" t="s">
        <v>25291</v>
      </c>
      <c r="B5867" s="294"/>
      <c r="C5867" s="294"/>
      <c r="D5867" s="294"/>
      <c r="E5867" s="294"/>
      <c r="F5867" s="294"/>
    </row>
    <row r="5868">
      <c r="A5868" s="294" t="s">
        <v>25292</v>
      </c>
      <c r="B5868" s="294"/>
      <c r="C5868" s="294"/>
      <c r="D5868" s="294"/>
      <c r="E5868" s="294"/>
      <c r="F5868" s="294"/>
    </row>
    <row r="5869">
      <c r="A5869" s="294" t="s">
        <v>25293</v>
      </c>
      <c r="B5869" s="294"/>
      <c r="C5869" s="294"/>
      <c r="D5869" s="294"/>
      <c r="E5869" s="294"/>
      <c r="F5869" s="294"/>
    </row>
    <row r="5870">
      <c r="A5870" s="294" t="s">
        <v>25294</v>
      </c>
      <c r="B5870" s="294"/>
      <c r="C5870" s="294"/>
      <c r="D5870" s="294"/>
      <c r="E5870" s="294"/>
      <c r="F5870" s="294"/>
    </row>
    <row r="5871">
      <c r="A5871" s="294" t="s">
        <v>25295</v>
      </c>
      <c r="B5871" s="294"/>
      <c r="C5871" s="294"/>
      <c r="D5871" s="294"/>
      <c r="E5871" s="294"/>
      <c r="F5871" s="294"/>
    </row>
    <row r="5872">
      <c r="A5872" s="294"/>
      <c r="B5872" s="294"/>
      <c r="C5872" s="294"/>
      <c r="D5872" s="294"/>
      <c r="E5872" s="294"/>
      <c r="F5872" s="294"/>
    </row>
    <row r="5873">
      <c r="A5873" s="294" t="s">
        <v>21312</v>
      </c>
      <c r="B5873" s="294"/>
      <c r="C5873" s="294"/>
      <c r="D5873" s="294"/>
      <c r="E5873" s="294"/>
      <c r="F5873" s="294"/>
    </row>
    <row r="5874">
      <c r="A5874" s="294" t="s">
        <v>25296</v>
      </c>
      <c r="B5874" s="294"/>
      <c r="C5874" s="294"/>
      <c r="D5874" s="294"/>
      <c r="E5874" s="294"/>
      <c r="F5874" s="294"/>
    </row>
    <row r="5875">
      <c r="A5875" s="294" t="s">
        <v>21314</v>
      </c>
      <c r="B5875" s="294"/>
      <c r="C5875" s="294"/>
      <c r="D5875" s="294"/>
      <c r="E5875" s="294"/>
      <c r="F5875" s="294"/>
    </row>
    <row r="5876">
      <c r="A5876" s="294" t="s">
        <v>25297</v>
      </c>
      <c r="B5876" s="294"/>
      <c r="C5876" s="294"/>
      <c r="D5876" s="294"/>
      <c r="E5876" s="294"/>
      <c r="F5876" s="294"/>
    </row>
    <row r="5877">
      <c r="A5877" s="294" t="s">
        <v>25298</v>
      </c>
      <c r="B5877" s="294"/>
      <c r="C5877" s="294"/>
      <c r="D5877" s="294"/>
      <c r="E5877" s="294"/>
      <c r="F5877" s="294"/>
    </row>
    <row r="5878">
      <c r="A5878" s="294"/>
      <c r="B5878" s="294"/>
      <c r="C5878" s="294"/>
      <c r="D5878" s="294"/>
      <c r="E5878" s="294"/>
      <c r="F5878" s="294"/>
    </row>
    <row r="5879">
      <c r="A5879" s="294" t="s">
        <v>21429</v>
      </c>
      <c r="B5879" s="294"/>
      <c r="C5879" s="294"/>
      <c r="D5879" s="294"/>
      <c r="E5879" s="294"/>
      <c r="F5879" s="294"/>
    </row>
    <row r="5880">
      <c r="A5880" s="294"/>
      <c r="B5880" s="294"/>
      <c r="C5880" s="294"/>
      <c r="D5880" s="294"/>
      <c r="E5880" s="294"/>
      <c r="F5880" s="294"/>
    </row>
    <row r="5881">
      <c r="A5881" s="294"/>
      <c r="B5881" s="294" t="s">
        <v>25299</v>
      </c>
      <c r="C5881" s="294"/>
      <c r="D5881" s="294"/>
      <c r="E5881" s="294"/>
      <c r="F5881" s="294"/>
    </row>
    <row r="5882">
      <c r="A5882" s="294"/>
      <c r="B5882" s="294" t="s">
        <v>21674</v>
      </c>
      <c r="C5882" s="294"/>
      <c r="D5882" s="294"/>
      <c r="E5882" s="294"/>
      <c r="F5882" s="294"/>
    </row>
    <row r="5883">
      <c r="A5883" s="294"/>
      <c r="B5883" s="294" t="s">
        <v>25300</v>
      </c>
      <c r="C5883" s="294"/>
      <c r="D5883" s="294"/>
      <c r="E5883" s="294"/>
      <c r="F5883" s="294"/>
    </row>
    <row r="5884">
      <c r="A5884" s="294"/>
      <c r="B5884" s="294" t="s">
        <v>25301</v>
      </c>
      <c r="C5884" s="294"/>
      <c r="D5884" s="294"/>
      <c r="E5884" s="294"/>
      <c r="F5884" s="294"/>
    </row>
    <row r="5885">
      <c r="A5885" s="294"/>
      <c r="B5885" s="294" t="s">
        <v>25302</v>
      </c>
      <c r="C5885" s="294"/>
      <c r="D5885" s="294"/>
      <c r="E5885" s="294"/>
      <c r="F5885" s="294"/>
    </row>
    <row r="5886">
      <c r="A5886" s="294"/>
      <c r="B5886" s="294" t="s">
        <v>25303</v>
      </c>
      <c r="C5886" s="294"/>
      <c r="D5886" s="294"/>
      <c r="E5886" s="294"/>
      <c r="F5886" s="294"/>
    </row>
    <row r="5887">
      <c r="A5887" s="294"/>
      <c r="B5887" s="294" t="s">
        <v>25304</v>
      </c>
      <c r="C5887" s="294"/>
      <c r="D5887" s="294"/>
      <c r="E5887" s="294"/>
      <c r="F5887" s="294"/>
    </row>
    <row r="5888">
      <c r="A5888" s="294"/>
      <c r="B5888" s="294"/>
      <c r="C5888" s="294"/>
      <c r="D5888" s="294"/>
      <c r="E5888" s="294"/>
      <c r="F5888" s="294"/>
    </row>
    <row r="5889">
      <c r="A5889" s="294" t="s">
        <v>22564</v>
      </c>
      <c r="B5889" s="294"/>
      <c r="C5889" s="294"/>
      <c r="D5889" s="294"/>
      <c r="E5889" s="294"/>
      <c r="F5889" s="294"/>
    </row>
    <row r="5890">
      <c r="A5890" s="294" t="s">
        <v>20470</v>
      </c>
      <c r="B5890" s="294"/>
      <c r="C5890" s="294"/>
      <c r="D5890" s="294"/>
      <c r="E5890" s="294"/>
      <c r="F5890" s="294"/>
    </row>
    <row r="5891">
      <c r="A5891" s="294"/>
      <c r="B5891" s="294"/>
      <c r="C5891" s="294"/>
      <c r="D5891" s="294"/>
      <c r="E5891" s="294"/>
      <c r="F5891" s="294"/>
    </row>
    <row r="5892">
      <c r="A5892" s="294" t="s">
        <v>25305</v>
      </c>
      <c r="B5892" s="294"/>
      <c r="C5892" s="294"/>
      <c r="D5892" s="294"/>
      <c r="E5892" s="294"/>
      <c r="F5892" s="294"/>
    </row>
    <row r="5893">
      <c r="A5893" s="294" t="s">
        <v>25306</v>
      </c>
      <c r="B5893" s="294"/>
      <c r="C5893" s="294"/>
      <c r="D5893" s="294"/>
      <c r="E5893" s="294"/>
      <c r="F5893" s="294"/>
    </row>
    <row r="5894">
      <c r="A5894" s="294" t="s">
        <v>25307</v>
      </c>
      <c r="B5894" s="294"/>
      <c r="C5894" s="294"/>
      <c r="D5894" s="294"/>
      <c r="E5894" s="294"/>
      <c r="F5894" s="294"/>
    </row>
    <row r="5895">
      <c r="A5895" s="294" t="s">
        <v>25308</v>
      </c>
      <c r="B5895" s="294"/>
      <c r="C5895" s="294"/>
      <c r="D5895" s="294"/>
      <c r="E5895" s="294"/>
      <c r="F5895" s="294"/>
    </row>
    <row r="5896">
      <c r="A5896" s="294" t="s">
        <v>25309</v>
      </c>
      <c r="B5896" s="294"/>
      <c r="C5896" s="294"/>
      <c r="D5896" s="294"/>
      <c r="E5896" s="294"/>
      <c r="F5896" s="294"/>
    </row>
    <row r="5897">
      <c r="A5897" s="294" t="s">
        <v>25310</v>
      </c>
      <c r="B5897" s="294"/>
      <c r="C5897" s="294"/>
      <c r="D5897" s="294"/>
      <c r="E5897" s="294"/>
      <c r="F5897" s="294"/>
    </row>
    <row r="5898">
      <c r="A5898" s="294" t="s">
        <v>25311</v>
      </c>
      <c r="B5898" s="294"/>
      <c r="C5898" s="294"/>
      <c r="D5898" s="294"/>
      <c r="E5898" s="294"/>
      <c r="F5898" s="294"/>
    </row>
    <row r="5899">
      <c r="A5899" s="294" t="s">
        <v>25312</v>
      </c>
      <c r="B5899" s="294"/>
      <c r="C5899" s="294"/>
      <c r="D5899" s="294"/>
      <c r="E5899" s="294"/>
      <c r="F5899" s="294"/>
    </row>
    <row r="5900">
      <c r="A5900" s="294" t="s">
        <v>21892</v>
      </c>
      <c r="B5900" s="294"/>
      <c r="C5900" s="294"/>
      <c r="D5900" s="294"/>
      <c r="E5900" s="294"/>
      <c r="F5900" s="294"/>
    </row>
    <row r="5901">
      <c r="A5901" s="294" t="s">
        <v>25313</v>
      </c>
      <c r="B5901" s="294"/>
      <c r="C5901" s="294"/>
      <c r="D5901" s="294"/>
      <c r="E5901" s="294"/>
      <c r="F5901" s="294"/>
    </row>
    <row r="5902">
      <c r="A5902" s="294" t="s">
        <v>25261</v>
      </c>
      <c r="B5902" s="294"/>
      <c r="C5902" s="294"/>
      <c r="D5902" s="294"/>
      <c r="E5902" s="294"/>
      <c r="F5902" s="294"/>
    </row>
    <row r="5903">
      <c r="A5903" s="294"/>
      <c r="B5903" s="294"/>
      <c r="C5903" s="294"/>
      <c r="D5903" s="294"/>
      <c r="E5903" s="294"/>
      <c r="F5903" s="294"/>
    </row>
    <row r="5904">
      <c r="A5904" s="294" t="s">
        <v>24590</v>
      </c>
      <c r="B5904" s="294"/>
      <c r="C5904" s="294"/>
      <c r="D5904" s="294"/>
      <c r="E5904" s="294"/>
      <c r="F5904" s="294"/>
    </row>
    <row r="5905">
      <c r="A5905" s="294" t="s">
        <v>25314</v>
      </c>
      <c r="B5905" s="294"/>
      <c r="C5905" s="294"/>
      <c r="D5905" s="294"/>
      <c r="E5905" s="294"/>
      <c r="F5905" s="294"/>
    </row>
    <row r="5906">
      <c r="A5906" s="294"/>
      <c r="B5906" s="294"/>
      <c r="C5906" s="294"/>
      <c r="D5906" s="294"/>
      <c r="E5906" s="294"/>
      <c r="F5906" s="294"/>
    </row>
    <row r="5907">
      <c r="A5907" s="294" t="s">
        <v>25315</v>
      </c>
      <c r="B5907" s="294"/>
      <c r="C5907" s="294"/>
      <c r="D5907" s="294"/>
      <c r="E5907" s="294"/>
      <c r="F5907" s="294"/>
    </row>
    <row r="5908">
      <c r="A5908" s="294" t="s">
        <v>25316</v>
      </c>
      <c r="B5908" s="294"/>
      <c r="C5908" s="294"/>
      <c r="D5908" s="294"/>
      <c r="E5908" s="294"/>
      <c r="F5908" s="294"/>
    </row>
    <row r="5909">
      <c r="A5909" s="294" t="s">
        <v>25317</v>
      </c>
      <c r="B5909" s="294"/>
      <c r="C5909" s="294"/>
      <c r="D5909" s="294"/>
      <c r="E5909" s="294"/>
      <c r="F5909" s="294"/>
    </row>
    <row r="5910">
      <c r="A5910" s="294" t="s">
        <v>25318</v>
      </c>
      <c r="B5910" s="294"/>
      <c r="C5910" s="294"/>
      <c r="D5910" s="294"/>
      <c r="E5910" s="294"/>
      <c r="F5910" s="294"/>
    </row>
    <row r="5911">
      <c r="A5911" s="294" t="s">
        <v>25319</v>
      </c>
      <c r="B5911" s="294"/>
      <c r="C5911" s="294"/>
      <c r="D5911" s="294"/>
      <c r="E5911" s="294"/>
      <c r="F5911" s="294"/>
    </row>
    <row r="5912">
      <c r="A5912" s="294" t="s">
        <v>25320</v>
      </c>
      <c r="B5912" s="294"/>
      <c r="C5912" s="294"/>
      <c r="D5912" s="294"/>
      <c r="E5912" s="294"/>
      <c r="F5912" s="294"/>
    </row>
    <row r="5913">
      <c r="A5913" s="294" t="s">
        <v>25321</v>
      </c>
      <c r="B5913" s="294"/>
      <c r="C5913" s="294"/>
      <c r="D5913" s="294"/>
      <c r="E5913" s="294"/>
      <c r="F5913" s="294"/>
    </row>
    <row r="5914">
      <c r="A5914" s="294" t="s">
        <v>25322</v>
      </c>
      <c r="B5914" s="294"/>
      <c r="C5914" s="294"/>
      <c r="D5914" s="294"/>
      <c r="E5914" s="294"/>
      <c r="F5914" s="294"/>
    </row>
    <row r="5915">
      <c r="A5915" s="294" t="s">
        <v>25323</v>
      </c>
      <c r="B5915" s="294"/>
      <c r="C5915" s="294"/>
      <c r="D5915" s="294"/>
      <c r="E5915" s="294"/>
      <c r="F5915" s="294"/>
    </row>
    <row r="5916">
      <c r="A5916" s="294" t="s">
        <v>25324</v>
      </c>
      <c r="B5916" s="294"/>
      <c r="C5916" s="294"/>
      <c r="D5916" s="294"/>
      <c r="E5916" s="294"/>
      <c r="F5916" s="294"/>
    </row>
    <row r="5917">
      <c r="A5917" s="294" t="s">
        <v>25325</v>
      </c>
      <c r="B5917" s="294"/>
      <c r="C5917" s="294"/>
      <c r="D5917" s="294"/>
      <c r="E5917" s="294"/>
      <c r="F5917" s="294"/>
    </row>
    <row r="5918">
      <c r="A5918" s="294" t="s">
        <v>25326</v>
      </c>
      <c r="B5918" s="294"/>
      <c r="C5918" s="294"/>
      <c r="D5918" s="294"/>
      <c r="E5918" s="294"/>
      <c r="F5918" s="294"/>
    </row>
    <row r="5919">
      <c r="A5919" s="294" t="s">
        <v>25327</v>
      </c>
      <c r="B5919" s="294"/>
      <c r="C5919" s="294"/>
      <c r="D5919" s="294"/>
      <c r="E5919" s="294"/>
      <c r="F5919" s="294"/>
    </row>
    <row r="5920">
      <c r="A5920" s="294" t="s">
        <v>25328</v>
      </c>
      <c r="B5920" s="294"/>
      <c r="C5920" s="294"/>
      <c r="D5920" s="294"/>
      <c r="E5920" s="294"/>
      <c r="F5920" s="294"/>
    </row>
    <row r="5921">
      <c r="A5921" s="294" t="s">
        <v>25329</v>
      </c>
      <c r="B5921" s="294"/>
      <c r="C5921" s="294"/>
      <c r="D5921" s="294"/>
      <c r="E5921" s="294"/>
      <c r="F5921" s="294"/>
    </row>
    <row r="5922">
      <c r="A5922" s="294" t="s">
        <v>25330</v>
      </c>
      <c r="B5922" s="294"/>
      <c r="C5922" s="294"/>
      <c r="D5922" s="294"/>
      <c r="E5922" s="294"/>
      <c r="F5922" s="294"/>
    </row>
    <row r="5923">
      <c r="A5923" s="294" t="s">
        <v>21892</v>
      </c>
      <c r="B5923" s="294"/>
      <c r="C5923" s="294"/>
      <c r="D5923" s="294"/>
      <c r="E5923" s="294"/>
      <c r="F5923" s="294"/>
    </row>
    <row r="5924">
      <c r="A5924" s="294" t="s">
        <v>25331</v>
      </c>
      <c r="B5924" s="294"/>
      <c r="C5924" s="294"/>
      <c r="D5924" s="294"/>
      <c r="E5924" s="294"/>
      <c r="F5924" s="294"/>
    </row>
    <row r="5925">
      <c r="A5925" s="294" t="s">
        <v>25332</v>
      </c>
      <c r="B5925" s="294"/>
      <c r="C5925" s="294"/>
      <c r="D5925" s="294"/>
      <c r="E5925" s="294"/>
      <c r="F5925" s="294"/>
    </row>
    <row r="5926">
      <c r="A5926" s="294"/>
      <c r="B5926" s="294"/>
      <c r="C5926" s="294"/>
      <c r="D5926" s="294"/>
      <c r="E5926" s="294"/>
      <c r="F5926" s="294"/>
    </row>
    <row r="5927">
      <c r="A5927" s="294" t="s">
        <v>23321</v>
      </c>
      <c r="B5927" s="294"/>
      <c r="C5927" s="294"/>
      <c r="D5927" s="294"/>
      <c r="E5927" s="294"/>
      <c r="F5927" s="294"/>
    </row>
    <row r="5928">
      <c r="A5928" s="294" t="s">
        <v>23767</v>
      </c>
      <c r="B5928" s="294"/>
      <c r="C5928" s="294"/>
      <c r="D5928" s="294"/>
      <c r="E5928" s="294"/>
      <c r="F5928" s="294"/>
    </row>
    <row r="5929">
      <c r="A5929" s="294"/>
      <c r="B5929" s="294"/>
      <c r="C5929" s="294"/>
      <c r="D5929" s="294"/>
      <c r="E5929" s="294"/>
      <c r="F5929" s="294"/>
    </row>
    <row r="5930">
      <c r="A5930" s="294" t="s">
        <v>25333</v>
      </c>
      <c r="B5930" s="294"/>
      <c r="C5930" s="294"/>
      <c r="D5930" s="294"/>
      <c r="E5930" s="294"/>
      <c r="F5930" s="294"/>
    </row>
    <row r="5931">
      <c r="A5931" s="294" t="s">
        <v>25334</v>
      </c>
      <c r="B5931" s="294"/>
      <c r="C5931" s="294"/>
      <c r="D5931" s="294"/>
      <c r="E5931" s="294"/>
      <c r="F5931" s="294"/>
    </row>
    <row r="5932">
      <c r="A5932" s="294" t="s">
        <v>25335</v>
      </c>
      <c r="B5932" s="294"/>
      <c r="C5932" s="294"/>
      <c r="D5932" s="294"/>
      <c r="E5932" s="294"/>
      <c r="F5932" s="294"/>
    </row>
    <row r="5933">
      <c r="A5933" s="294" t="s">
        <v>25336</v>
      </c>
      <c r="B5933" s="294"/>
      <c r="C5933" s="294"/>
      <c r="D5933" s="294"/>
      <c r="E5933" s="294"/>
      <c r="F5933" s="294"/>
    </row>
    <row r="5934">
      <c r="A5934" s="294" t="s">
        <v>25337</v>
      </c>
      <c r="B5934" s="294"/>
      <c r="C5934" s="294"/>
      <c r="D5934" s="294"/>
      <c r="E5934" s="294"/>
      <c r="F5934" s="294"/>
    </row>
    <row r="5935">
      <c r="A5935" s="294"/>
      <c r="B5935" s="294"/>
      <c r="C5935" s="294"/>
      <c r="D5935" s="294"/>
      <c r="E5935" s="294"/>
      <c r="F5935" s="294"/>
    </row>
    <row r="5936">
      <c r="A5936" s="294" t="s">
        <v>25338</v>
      </c>
      <c r="B5936" s="294"/>
      <c r="C5936" s="294"/>
      <c r="D5936" s="294"/>
      <c r="E5936" s="294"/>
      <c r="F5936" s="294"/>
    </row>
    <row r="5937">
      <c r="A5937" s="294" t="s">
        <v>25339</v>
      </c>
      <c r="B5937" s="294"/>
      <c r="C5937" s="294"/>
      <c r="D5937" s="294"/>
      <c r="E5937" s="294"/>
      <c r="F5937" s="294"/>
    </row>
    <row r="5938">
      <c r="A5938" s="294"/>
      <c r="B5938" s="294"/>
      <c r="C5938" s="294"/>
      <c r="D5938" s="294"/>
      <c r="E5938" s="294"/>
      <c r="F5938" s="294"/>
    </row>
    <row r="5939">
      <c r="A5939" s="294" t="s">
        <v>25340</v>
      </c>
      <c r="B5939" s="294"/>
      <c r="C5939" s="294"/>
      <c r="D5939" s="294"/>
      <c r="E5939" s="294"/>
      <c r="F5939" s="294"/>
    </row>
    <row r="5940">
      <c r="A5940" s="294" t="s">
        <v>25341</v>
      </c>
      <c r="B5940" s="294"/>
      <c r="C5940" s="294"/>
      <c r="D5940" s="294"/>
      <c r="E5940" s="294"/>
      <c r="F5940" s="294"/>
    </row>
    <row r="5941">
      <c r="A5941" s="294" t="s">
        <v>25342</v>
      </c>
      <c r="B5941" s="294"/>
      <c r="C5941" s="294"/>
      <c r="D5941" s="294"/>
      <c r="E5941" s="294"/>
      <c r="F5941" s="294"/>
    </row>
    <row r="5942">
      <c r="A5942" s="294" t="s">
        <v>25343</v>
      </c>
      <c r="B5942" s="294"/>
      <c r="C5942" s="294"/>
      <c r="D5942" s="294"/>
      <c r="E5942" s="294"/>
      <c r="F5942" s="294"/>
    </row>
    <row r="5943">
      <c r="A5943" s="294" t="s">
        <v>25344</v>
      </c>
      <c r="B5943" s="294"/>
      <c r="C5943" s="294"/>
      <c r="D5943" s="294"/>
      <c r="E5943" s="294"/>
      <c r="F5943" s="294"/>
    </row>
    <row r="5944">
      <c r="A5944" s="294"/>
      <c r="B5944" s="294"/>
      <c r="C5944" s="294"/>
      <c r="D5944" s="294"/>
      <c r="E5944" s="294"/>
      <c r="F5944" s="294"/>
    </row>
    <row r="5945">
      <c r="A5945" s="294" t="s">
        <v>23548</v>
      </c>
      <c r="B5945" s="294"/>
      <c r="C5945" s="294"/>
      <c r="D5945" s="294"/>
      <c r="E5945" s="294"/>
      <c r="F5945" s="294"/>
    </row>
    <row r="5946">
      <c r="A5946" s="294"/>
      <c r="B5946" s="294"/>
      <c r="C5946" s="294"/>
      <c r="D5946" s="294"/>
      <c r="E5946" s="294"/>
      <c r="F5946" s="294"/>
    </row>
    <row r="5947">
      <c r="A5947" s="294" t="s">
        <v>25345</v>
      </c>
      <c r="B5947" s="294"/>
      <c r="C5947" s="294"/>
      <c r="D5947" s="294"/>
      <c r="E5947" s="294"/>
      <c r="F5947" s="294"/>
    </row>
    <row r="5948">
      <c r="A5948" s="294" t="s">
        <v>25346</v>
      </c>
      <c r="B5948" s="294"/>
      <c r="C5948" s="294"/>
      <c r="D5948" s="294"/>
      <c r="E5948" s="294"/>
      <c r="F5948" s="294"/>
    </row>
    <row r="5949">
      <c r="A5949" s="294" t="s">
        <v>25347</v>
      </c>
      <c r="B5949" s="294"/>
      <c r="C5949" s="294"/>
      <c r="D5949" s="294"/>
      <c r="E5949" s="294"/>
      <c r="F5949" s="294"/>
    </row>
    <row r="5950">
      <c r="A5950" s="294" t="s">
        <v>25348</v>
      </c>
      <c r="B5950" s="294"/>
      <c r="C5950" s="294"/>
      <c r="D5950" s="294"/>
      <c r="E5950" s="294"/>
      <c r="F5950" s="294"/>
    </row>
    <row r="5951">
      <c r="A5951" s="294" t="s">
        <v>25349</v>
      </c>
      <c r="B5951" s="294"/>
      <c r="C5951" s="294"/>
      <c r="D5951" s="294"/>
      <c r="E5951" s="294"/>
      <c r="F5951" s="294"/>
    </row>
    <row r="5952">
      <c r="A5952" s="294" t="s">
        <v>25350</v>
      </c>
      <c r="B5952" s="294"/>
      <c r="C5952" s="294"/>
      <c r="D5952" s="294"/>
      <c r="E5952" s="294"/>
      <c r="F5952" s="294"/>
    </row>
    <row r="5953">
      <c r="A5953" s="294" t="s">
        <v>25351</v>
      </c>
      <c r="B5953" s="294"/>
      <c r="C5953" s="294"/>
      <c r="D5953" s="294"/>
      <c r="E5953" s="294"/>
      <c r="F5953" s="294"/>
    </row>
    <row r="5954">
      <c r="A5954" s="294" t="s">
        <v>25352</v>
      </c>
      <c r="B5954" s="294"/>
      <c r="C5954" s="294"/>
      <c r="D5954" s="294"/>
      <c r="E5954" s="294"/>
      <c r="F5954" s="294"/>
    </row>
    <row r="5955">
      <c r="A5955" s="294" t="s">
        <v>25353</v>
      </c>
      <c r="B5955" s="294"/>
      <c r="C5955" s="294"/>
      <c r="D5955" s="294"/>
      <c r="E5955" s="294"/>
      <c r="F5955" s="294"/>
    </row>
    <row r="5956">
      <c r="A5956" s="294" t="s">
        <v>25354</v>
      </c>
      <c r="B5956" s="294"/>
      <c r="C5956" s="294"/>
      <c r="D5956" s="294"/>
      <c r="E5956" s="294"/>
      <c r="F5956" s="294"/>
    </row>
    <row r="5957">
      <c r="A5957" s="294" t="s">
        <v>21710</v>
      </c>
      <c r="B5957" s="294"/>
      <c r="C5957" s="294"/>
      <c r="D5957" s="294"/>
      <c r="E5957" s="294"/>
      <c r="F5957" s="294"/>
    </row>
    <row r="5958">
      <c r="A5958" s="294" t="s">
        <v>21892</v>
      </c>
      <c r="B5958" s="294"/>
      <c r="C5958" s="294"/>
      <c r="D5958" s="294"/>
      <c r="E5958" s="294"/>
      <c r="F5958" s="294"/>
    </row>
    <row r="5959">
      <c r="A5959" s="294" t="s">
        <v>25355</v>
      </c>
      <c r="B5959" s="294"/>
      <c r="C5959" s="294"/>
      <c r="D5959" s="294"/>
      <c r="E5959" s="294"/>
      <c r="F5959" s="294"/>
    </row>
    <row r="5960">
      <c r="A5960" s="294" t="s">
        <v>25356</v>
      </c>
      <c r="B5960" s="294"/>
      <c r="C5960" s="294"/>
      <c r="D5960" s="294"/>
      <c r="E5960" s="294"/>
      <c r="F5960" s="294"/>
    </row>
    <row r="5961">
      <c r="A5961" s="294"/>
      <c r="B5961" s="294"/>
      <c r="C5961" s="294"/>
      <c r="D5961" s="294"/>
      <c r="E5961" s="294"/>
      <c r="F5961" s="294"/>
    </row>
    <row r="5962">
      <c r="A5962" s="294" t="s">
        <v>21312</v>
      </c>
      <c r="B5962" s="294"/>
      <c r="C5962" s="294"/>
      <c r="D5962" s="294"/>
      <c r="E5962" s="294"/>
      <c r="F5962" s="294"/>
    </row>
    <row r="5963">
      <c r="A5963" s="294" t="s">
        <v>25357</v>
      </c>
      <c r="B5963" s="294"/>
      <c r="C5963" s="294"/>
      <c r="D5963" s="294"/>
      <c r="E5963" s="294"/>
      <c r="F5963" s="294"/>
    </row>
    <row r="5964">
      <c r="A5964" s="294" t="s">
        <v>21270</v>
      </c>
      <c r="B5964" s="294"/>
      <c r="C5964" s="294"/>
      <c r="D5964" s="294"/>
      <c r="E5964" s="294"/>
      <c r="F5964" s="294"/>
    </row>
    <row r="5965">
      <c r="A5965" s="294" t="s">
        <v>25358</v>
      </c>
      <c r="B5965" s="294"/>
      <c r="C5965" s="294"/>
      <c r="D5965" s="294"/>
      <c r="E5965" s="294"/>
      <c r="F5965" s="294"/>
    </row>
    <row r="5966">
      <c r="A5966" s="294"/>
      <c r="B5966" s="294"/>
      <c r="C5966" s="294"/>
      <c r="D5966" s="294"/>
      <c r="E5966" s="294"/>
      <c r="F5966" s="294"/>
    </row>
    <row r="5967">
      <c r="A5967" s="294" t="s">
        <v>22512</v>
      </c>
      <c r="B5967" s="294"/>
      <c r="C5967" s="294"/>
      <c r="D5967" s="294"/>
      <c r="E5967" s="294"/>
      <c r="F5967" s="294"/>
    </row>
    <row r="5968">
      <c r="A5968" s="294" t="s">
        <v>25359</v>
      </c>
      <c r="B5968" s="294"/>
      <c r="C5968" s="294"/>
      <c r="D5968" s="294"/>
      <c r="E5968" s="294"/>
      <c r="F5968" s="294"/>
    </row>
    <row r="5969">
      <c r="A5969" s="294"/>
      <c r="B5969" s="294"/>
      <c r="C5969" s="294"/>
      <c r="D5969" s="294"/>
      <c r="E5969" s="294"/>
      <c r="F5969" s="294"/>
    </row>
    <row r="5970">
      <c r="A5970" s="294" t="s">
        <v>23714</v>
      </c>
      <c r="B5970" s="294"/>
      <c r="C5970" s="294"/>
      <c r="D5970" s="294"/>
      <c r="E5970" s="294"/>
      <c r="F5970" s="294"/>
    </row>
    <row r="5971">
      <c r="A5971" s="294" t="s">
        <v>25360</v>
      </c>
      <c r="B5971" s="294"/>
      <c r="C5971" s="294"/>
      <c r="D5971" s="294"/>
      <c r="E5971" s="294"/>
      <c r="F5971" s="294"/>
    </row>
    <row r="5972">
      <c r="A5972" s="294" t="s">
        <v>25361</v>
      </c>
      <c r="B5972" s="294"/>
      <c r="C5972" s="294"/>
      <c r="D5972" s="294"/>
      <c r="E5972" s="294"/>
      <c r="F5972" s="294"/>
    </row>
    <row r="5973">
      <c r="A5973" s="294" t="s">
        <v>25362</v>
      </c>
      <c r="B5973" s="294"/>
      <c r="C5973" s="294"/>
      <c r="D5973" s="294"/>
      <c r="E5973" s="294"/>
      <c r="F5973" s="294"/>
    </row>
    <row r="5974">
      <c r="A5974" s="294" t="s">
        <v>25363</v>
      </c>
      <c r="B5974" s="294"/>
      <c r="C5974" s="294"/>
      <c r="D5974" s="294"/>
      <c r="E5974" s="294"/>
      <c r="F5974" s="294"/>
    </row>
    <row r="5975">
      <c r="A5975" s="294" t="s">
        <v>25364</v>
      </c>
      <c r="B5975" s="294"/>
      <c r="C5975" s="294"/>
      <c r="D5975" s="294"/>
      <c r="E5975" s="294"/>
      <c r="F5975" s="294"/>
    </row>
    <row r="5976">
      <c r="A5976" s="294" t="s">
        <v>25365</v>
      </c>
      <c r="B5976" s="294"/>
      <c r="C5976" s="294"/>
      <c r="D5976" s="294"/>
      <c r="E5976" s="294"/>
      <c r="F5976" s="294"/>
    </row>
    <row r="5977">
      <c r="A5977" s="294" t="s">
        <v>25366</v>
      </c>
      <c r="B5977" s="294"/>
      <c r="C5977" s="294"/>
      <c r="D5977" s="294"/>
      <c r="E5977" s="294"/>
      <c r="F5977" s="294"/>
    </row>
    <row r="5978">
      <c r="A5978" s="294" t="s">
        <v>25367</v>
      </c>
      <c r="B5978" s="294"/>
      <c r="C5978" s="294"/>
      <c r="D5978" s="294"/>
      <c r="E5978" s="294"/>
      <c r="F5978" s="294"/>
    </row>
    <row r="5979">
      <c r="A5979" s="294" t="s">
        <v>25368</v>
      </c>
      <c r="B5979" s="294"/>
      <c r="C5979" s="294"/>
      <c r="D5979" s="294"/>
      <c r="E5979" s="294"/>
      <c r="F5979" s="294"/>
    </row>
    <row r="5980">
      <c r="A5980" s="294"/>
      <c r="B5980" s="294"/>
      <c r="C5980" s="294"/>
      <c r="D5980" s="294"/>
      <c r="E5980" s="294"/>
      <c r="F5980" s="294"/>
    </row>
    <row r="5981">
      <c r="A5981" s="294"/>
      <c r="B5981" s="294"/>
      <c r="C5981" s="294"/>
      <c r="D5981" s="294"/>
      <c r="E5981" s="294"/>
      <c r="F5981" s="294"/>
    </row>
    <row r="5982">
      <c r="A5982" s="294" t="s">
        <v>22075</v>
      </c>
      <c r="B5982" s="294"/>
      <c r="C5982" s="294"/>
      <c r="D5982" s="294"/>
      <c r="E5982" s="294"/>
      <c r="F5982" s="294"/>
    </row>
    <row r="5983">
      <c r="A5983" s="294"/>
      <c r="B5983" s="294"/>
      <c r="C5983" s="294"/>
      <c r="D5983" s="294"/>
      <c r="E5983" s="294"/>
      <c r="F5983" s="294"/>
    </row>
    <row r="5984">
      <c r="A5984" s="294" t="s">
        <v>25369</v>
      </c>
      <c r="B5984" s="294"/>
      <c r="C5984" s="294"/>
      <c r="D5984" s="294"/>
      <c r="E5984" s="294"/>
      <c r="F5984" s="294"/>
    </row>
    <row r="5985">
      <c r="A5985" s="294" t="s">
        <v>25370</v>
      </c>
      <c r="B5985" s="294"/>
      <c r="C5985" s="294"/>
      <c r="D5985" s="294"/>
      <c r="E5985" s="294"/>
      <c r="F5985" s="294"/>
    </row>
    <row r="5986">
      <c r="A5986" s="294" t="s">
        <v>25371</v>
      </c>
      <c r="B5986" s="294"/>
      <c r="C5986" s="294"/>
      <c r="D5986" s="294"/>
      <c r="E5986" s="294"/>
      <c r="F5986" s="294"/>
    </row>
    <row r="5987">
      <c r="A5987" s="294" t="s">
        <v>25372</v>
      </c>
      <c r="B5987" s="294"/>
      <c r="C5987" s="294"/>
      <c r="D5987" s="294"/>
      <c r="E5987" s="294"/>
      <c r="F5987" s="294"/>
    </row>
    <row r="5988">
      <c r="A5988" s="294" t="s">
        <v>25373</v>
      </c>
      <c r="B5988" s="294"/>
      <c r="C5988" s="294"/>
      <c r="D5988" s="294"/>
      <c r="E5988" s="294"/>
      <c r="F5988" s="294"/>
    </row>
    <row r="5989">
      <c r="A5989" s="294" t="s">
        <v>25374</v>
      </c>
      <c r="B5989" s="294"/>
      <c r="C5989" s="294"/>
      <c r="D5989" s="294"/>
      <c r="E5989" s="294"/>
      <c r="F5989" s="294"/>
    </row>
    <row r="5990">
      <c r="A5990" s="294"/>
      <c r="B5990" s="294"/>
      <c r="C5990" s="294"/>
      <c r="D5990" s="294"/>
      <c r="E5990" s="294"/>
      <c r="F5990" s="294"/>
    </row>
    <row r="5991">
      <c r="A5991" s="294"/>
      <c r="B5991" s="294"/>
      <c r="C5991" s="294"/>
      <c r="D5991" s="294"/>
      <c r="E5991" s="294"/>
      <c r="F5991" s="294"/>
    </row>
    <row r="5992">
      <c r="A5992" s="294" t="s">
        <v>23812</v>
      </c>
      <c r="B5992" s="294"/>
      <c r="C5992" s="294"/>
      <c r="D5992" s="294"/>
      <c r="E5992" s="294"/>
      <c r="F5992" s="294"/>
    </row>
    <row r="5993">
      <c r="A5993" s="294" t="s">
        <v>23068</v>
      </c>
      <c r="B5993" s="294"/>
      <c r="C5993" s="294"/>
      <c r="D5993" s="294"/>
      <c r="E5993" s="294"/>
      <c r="F5993" s="294"/>
    </row>
    <row r="5994">
      <c r="A5994" s="294"/>
      <c r="B5994" s="294"/>
      <c r="C5994" s="294"/>
      <c r="D5994" s="294"/>
      <c r="E5994" s="294"/>
      <c r="F5994" s="294"/>
    </row>
    <row r="5995">
      <c r="A5995" s="294" t="s">
        <v>25375</v>
      </c>
      <c r="B5995" s="294"/>
      <c r="C5995" s="294"/>
      <c r="D5995" s="294"/>
      <c r="E5995" s="294"/>
      <c r="F5995" s="294"/>
    </row>
    <row r="5996">
      <c r="A5996" s="294" t="s">
        <v>25376</v>
      </c>
      <c r="B5996" s="294"/>
      <c r="C5996" s="294"/>
      <c r="D5996" s="294"/>
      <c r="E5996" s="294"/>
      <c r="F5996" s="294"/>
    </row>
    <row r="5997">
      <c r="A5997" s="294" t="s">
        <v>25377</v>
      </c>
      <c r="B5997" s="294"/>
      <c r="C5997" s="294"/>
      <c r="D5997" s="294"/>
      <c r="E5997" s="294"/>
      <c r="F5997" s="294"/>
    </row>
    <row r="5998">
      <c r="A5998" s="294" t="s">
        <v>25378</v>
      </c>
      <c r="B5998" s="294"/>
      <c r="C5998" s="294"/>
      <c r="D5998" s="294"/>
      <c r="E5998" s="294"/>
      <c r="F5998" s="294"/>
    </row>
    <row r="5999">
      <c r="A5999" s="294" t="s">
        <v>25379</v>
      </c>
      <c r="B5999" s="294"/>
      <c r="C5999" s="294"/>
      <c r="D5999" s="294"/>
      <c r="E5999" s="294"/>
      <c r="F5999" s="294"/>
    </row>
    <row r="6000">
      <c r="A6000" s="294" t="s">
        <v>25380</v>
      </c>
      <c r="B6000" s="294"/>
      <c r="C6000" s="294"/>
      <c r="D6000" s="294"/>
      <c r="E6000" s="294"/>
      <c r="F6000" s="294"/>
    </row>
    <row r="6001">
      <c r="A6001" s="294" t="s">
        <v>25381</v>
      </c>
      <c r="B6001" s="294"/>
      <c r="C6001" s="294"/>
      <c r="D6001" s="294"/>
      <c r="E6001" s="294"/>
      <c r="F6001" s="294"/>
    </row>
    <row r="6002">
      <c r="A6002" s="294"/>
      <c r="B6002" s="294"/>
      <c r="C6002" s="294"/>
      <c r="D6002" s="294"/>
      <c r="E6002" s="294"/>
      <c r="F6002" s="294"/>
    </row>
    <row r="6003">
      <c r="A6003" s="294"/>
      <c r="B6003" s="294"/>
      <c r="C6003" s="294"/>
      <c r="D6003" s="294"/>
      <c r="E6003" s="294"/>
      <c r="F6003" s="294"/>
    </row>
    <row r="6004">
      <c r="A6004" s="294" t="s">
        <v>21401</v>
      </c>
      <c r="B6004" s="294"/>
      <c r="C6004" s="294"/>
      <c r="D6004" s="294"/>
      <c r="E6004" s="294"/>
      <c r="F6004" s="294"/>
    </row>
    <row r="6005">
      <c r="A6005" s="294"/>
      <c r="B6005" s="294"/>
      <c r="C6005" s="294"/>
      <c r="D6005" s="294"/>
      <c r="E6005" s="294"/>
      <c r="F6005" s="294"/>
    </row>
    <row r="6006">
      <c r="A6006" s="294" t="s">
        <v>25382</v>
      </c>
      <c r="B6006" s="294"/>
      <c r="C6006" s="294"/>
      <c r="D6006" s="294"/>
      <c r="E6006" s="294"/>
      <c r="F6006" s="294"/>
    </row>
    <row r="6007">
      <c r="A6007" s="294" t="s">
        <v>24535</v>
      </c>
      <c r="B6007" s="294"/>
      <c r="C6007" s="294"/>
      <c r="D6007" s="294"/>
      <c r="E6007" s="294"/>
      <c r="F6007" s="294"/>
    </row>
    <row r="6008">
      <c r="A6008" s="294" t="s">
        <v>25383</v>
      </c>
      <c r="B6008" s="294"/>
      <c r="C6008" s="294"/>
      <c r="D6008" s="294"/>
      <c r="E6008" s="294"/>
      <c r="F6008" s="294"/>
    </row>
    <row r="6009">
      <c r="A6009" s="294" t="s">
        <v>25384</v>
      </c>
      <c r="B6009" s="294"/>
      <c r="C6009" s="294"/>
      <c r="D6009" s="294"/>
      <c r="E6009" s="294"/>
      <c r="F6009" s="294"/>
    </row>
    <row r="6010">
      <c r="A6010" s="294" t="s">
        <v>25385</v>
      </c>
      <c r="B6010" s="294"/>
      <c r="C6010" s="294"/>
      <c r="D6010" s="294"/>
      <c r="E6010" s="294"/>
      <c r="F6010" s="294"/>
    </row>
    <row r="6011">
      <c r="A6011" s="294" t="s">
        <v>25386</v>
      </c>
      <c r="B6011" s="294"/>
      <c r="C6011" s="294"/>
      <c r="D6011" s="294"/>
      <c r="E6011" s="294"/>
      <c r="F6011" s="294"/>
    </row>
    <row r="6012">
      <c r="A6012" s="294" t="s">
        <v>25387</v>
      </c>
      <c r="B6012" s="294"/>
      <c r="C6012" s="294"/>
      <c r="D6012" s="294"/>
      <c r="E6012" s="294"/>
      <c r="F6012" s="294"/>
    </row>
    <row r="6013">
      <c r="A6013" s="294"/>
      <c r="B6013" s="294"/>
      <c r="C6013" s="294"/>
      <c r="D6013" s="294"/>
      <c r="E6013" s="294"/>
      <c r="F6013" s="294"/>
    </row>
    <row r="6014">
      <c r="A6014" s="294" t="s">
        <v>21407</v>
      </c>
      <c r="B6014" s="294"/>
      <c r="C6014" s="294"/>
      <c r="D6014" s="294"/>
      <c r="E6014" s="294"/>
      <c r="F6014" s="294"/>
    </row>
    <row r="6015">
      <c r="A6015" s="294"/>
      <c r="B6015" s="294"/>
      <c r="C6015" s="294"/>
      <c r="D6015" s="294"/>
      <c r="E6015" s="294"/>
      <c r="F6015" s="294"/>
    </row>
    <row r="6016">
      <c r="A6016" s="294" t="s">
        <v>25388</v>
      </c>
      <c r="B6016" s="294"/>
      <c r="C6016" s="294"/>
      <c r="D6016" s="294"/>
      <c r="E6016" s="294"/>
      <c r="F6016" s="294"/>
    </row>
    <row r="6017">
      <c r="A6017" s="294" t="s">
        <v>25389</v>
      </c>
      <c r="B6017" s="294"/>
      <c r="C6017" s="294"/>
      <c r="D6017" s="294"/>
      <c r="E6017" s="294"/>
      <c r="F6017" s="294"/>
    </row>
    <row r="6018">
      <c r="A6018" s="294" t="s">
        <v>25390</v>
      </c>
      <c r="B6018" s="294"/>
      <c r="C6018" s="294"/>
      <c r="D6018" s="294"/>
      <c r="E6018" s="294"/>
      <c r="F6018" s="294"/>
    </row>
    <row r="6019">
      <c r="A6019" s="294" t="s">
        <v>25391</v>
      </c>
      <c r="B6019" s="294"/>
      <c r="C6019" s="294"/>
      <c r="D6019" s="294"/>
      <c r="E6019" s="294"/>
      <c r="F6019" s="294"/>
    </row>
    <row r="6020">
      <c r="A6020" s="294" t="s">
        <v>25392</v>
      </c>
      <c r="B6020" s="294"/>
      <c r="C6020" s="294"/>
      <c r="D6020" s="294"/>
      <c r="E6020" s="294"/>
      <c r="F6020" s="294"/>
    </row>
    <row r="6021">
      <c r="A6021" s="294" t="s">
        <v>25393</v>
      </c>
      <c r="B6021" s="294"/>
      <c r="C6021" s="294"/>
      <c r="D6021" s="294"/>
      <c r="E6021" s="294"/>
      <c r="F6021" s="294"/>
    </row>
    <row r="6022">
      <c r="A6022" s="294" t="s">
        <v>25394</v>
      </c>
      <c r="B6022" s="294"/>
      <c r="C6022" s="294"/>
      <c r="D6022" s="294"/>
      <c r="E6022" s="294"/>
      <c r="F6022" s="294"/>
    </row>
    <row r="6023">
      <c r="A6023" s="294" t="s">
        <v>25395</v>
      </c>
      <c r="B6023" s="294"/>
      <c r="C6023" s="294"/>
      <c r="D6023" s="294"/>
      <c r="E6023" s="294"/>
      <c r="F6023" s="294"/>
    </row>
    <row r="6024">
      <c r="A6024" s="294" t="s">
        <v>25396</v>
      </c>
      <c r="B6024" s="294"/>
      <c r="C6024" s="294"/>
      <c r="D6024" s="294"/>
      <c r="E6024" s="294"/>
      <c r="F6024" s="294"/>
    </row>
    <row r="6025">
      <c r="A6025" s="294" t="s">
        <v>25397</v>
      </c>
      <c r="B6025" s="294"/>
      <c r="C6025" s="294"/>
      <c r="D6025" s="294"/>
      <c r="E6025" s="294"/>
      <c r="F6025" s="294"/>
    </row>
    <row r="6026">
      <c r="A6026" s="294" t="s">
        <v>25398</v>
      </c>
      <c r="B6026" s="294"/>
      <c r="C6026" s="294"/>
      <c r="D6026" s="294"/>
      <c r="E6026" s="294"/>
      <c r="F6026" s="294"/>
    </row>
    <row r="6027">
      <c r="A6027" s="294" t="s">
        <v>25399</v>
      </c>
      <c r="B6027" s="294"/>
      <c r="C6027" s="294"/>
      <c r="D6027" s="294"/>
      <c r="E6027" s="294"/>
      <c r="F6027" s="294"/>
    </row>
    <row r="6028">
      <c r="A6028" s="294" t="s">
        <v>25400</v>
      </c>
      <c r="B6028" s="294"/>
      <c r="C6028" s="294"/>
      <c r="D6028" s="294"/>
      <c r="E6028" s="294"/>
      <c r="F6028" s="294"/>
    </row>
    <row r="6029">
      <c r="A6029" s="294"/>
      <c r="B6029" s="294"/>
      <c r="C6029" s="294"/>
      <c r="D6029" s="294"/>
      <c r="E6029" s="294"/>
      <c r="F6029" s="294"/>
    </row>
    <row r="6030">
      <c r="A6030" s="294"/>
      <c r="B6030" s="294"/>
      <c r="C6030" s="294"/>
      <c r="D6030" s="294"/>
      <c r="E6030" s="294"/>
      <c r="F6030" s="294"/>
    </row>
    <row r="6031">
      <c r="A6031" s="294" t="s">
        <v>21304</v>
      </c>
      <c r="B6031" s="294"/>
      <c r="C6031" s="294"/>
      <c r="D6031" s="294"/>
      <c r="E6031" s="294"/>
      <c r="F6031" s="294"/>
    </row>
    <row r="6032">
      <c r="A6032" s="294"/>
      <c r="B6032" s="294"/>
      <c r="C6032" s="294"/>
      <c r="D6032" s="294"/>
      <c r="E6032" s="294"/>
      <c r="F6032" s="294"/>
    </row>
    <row r="6033">
      <c r="A6033" s="294" t="s">
        <v>25401</v>
      </c>
      <c r="B6033" s="294"/>
      <c r="C6033" s="294"/>
      <c r="D6033" s="294"/>
      <c r="E6033" s="294"/>
      <c r="F6033" s="294"/>
    </row>
    <row r="6034">
      <c r="A6034" s="294"/>
      <c r="B6034" s="294"/>
      <c r="C6034" s="294"/>
      <c r="D6034" s="294"/>
      <c r="E6034" s="294"/>
      <c r="F6034" s="294"/>
    </row>
    <row r="6035">
      <c r="A6035" s="294" t="s">
        <v>25402</v>
      </c>
      <c r="B6035" s="294"/>
      <c r="C6035" s="294"/>
      <c r="D6035" s="294"/>
      <c r="E6035" s="294"/>
      <c r="F6035" s="294"/>
    </row>
    <row r="6036">
      <c r="A6036" s="294" t="s">
        <v>25403</v>
      </c>
      <c r="B6036" s="294"/>
      <c r="C6036" s="294"/>
      <c r="D6036" s="294"/>
      <c r="E6036" s="294"/>
      <c r="F6036" s="294"/>
    </row>
    <row r="6037">
      <c r="A6037" s="294" t="s">
        <v>25404</v>
      </c>
      <c r="B6037" s="294"/>
      <c r="C6037" s="294"/>
      <c r="D6037" s="294"/>
      <c r="E6037" s="294"/>
      <c r="F6037" s="294"/>
    </row>
    <row r="6038">
      <c r="A6038" s="294" t="s">
        <v>25405</v>
      </c>
      <c r="B6038" s="294"/>
      <c r="C6038" s="294"/>
      <c r="D6038" s="294"/>
      <c r="E6038" s="294"/>
      <c r="F6038" s="294"/>
    </row>
    <row r="6039">
      <c r="A6039" s="294" t="s">
        <v>25406</v>
      </c>
      <c r="B6039" s="294"/>
      <c r="C6039" s="294"/>
      <c r="D6039" s="294"/>
      <c r="E6039" s="294"/>
      <c r="F6039" s="294"/>
    </row>
    <row r="6040">
      <c r="A6040" s="294" t="s">
        <v>25407</v>
      </c>
      <c r="B6040" s="294"/>
      <c r="C6040" s="294"/>
      <c r="D6040" s="294"/>
      <c r="E6040" s="294"/>
      <c r="F6040" s="294"/>
    </row>
    <row r="6041">
      <c r="A6041" s="294" t="s">
        <v>25408</v>
      </c>
      <c r="B6041" s="294"/>
      <c r="C6041" s="294"/>
      <c r="D6041" s="294"/>
      <c r="E6041" s="294"/>
      <c r="F6041" s="294"/>
    </row>
    <row r="6042">
      <c r="A6042" s="294" t="s">
        <v>25409</v>
      </c>
      <c r="B6042" s="294"/>
      <c r="C6042" s="294"/>
      <c r="D6042" s="294"/>
      <c r="E6042" s="294"/>
      <c r="F6042" s="294"/>
    </row>
    <row r="6043">
      <c r="A6043" s="294" t="s">
        <v>25410</v>
      </c>
      <c r="B6043" s="294"/>
      <c r="C6043" s="294"/>
      <c r="D6043" s="294"/>
      <c r="E6043" s="294"/>
      <c r="F6043" s="294"/>
    </row>
    <row r="6044">
      <c r="A6044" s="294" t="s">
        <v>25411</v>
      </c>
      <c r="B6044" s="294"/>
      <c r="C6044" s="294"/>
      <c r="D6044" s="294"/>
      <c r="E6044" s="294"/>
      <c r="F6044" s="294"/>
    </row>
    <row r="6045">
      <c r="A6045" s="294" t="s">
        <v>25412</v>
      </c>
      <c r="B6045" s="294"/>
      <c r="C6045" s="294"/>
      <c r="D6045" s="294"/>
      <c r="E6045" s="294"/>
      <c r="F6045" s="294"/>
    </row>
    <row r="6046">
      <c r="A6046" s="294" t="s">
        <v>25413</v>
      </c>
      <c r="B6046" s="294"/>
      <c r="C6046" s="294"/>
      <c r="D6046" s="294"/>
      <c r="E6046" s="294"/>
      <c r="F6046" s="294"/>
    </row>
    <row r="6047">
      <c r="A6047" s="294" t="s">
        <v>25414</v>
      </c>
      <c r="B6047" s="294"/>
      <c r="C6047" s="294"/>
      <c r="D6047" s="294"/>
      <c r="E6047" s="294"/>
      <c r="F6047" s="294"/>
    </row>
    <row r="6048">
      <c r="A6048" s="294" t="s">
        <v>25415</v>
      </c>
      <c r="B6048" s="294"/>
      <c r="C6048" s="294"/>
      <c r="D6048" s="294"/>
      <c r="E6048" s="294"/>
      <c r="F6048" s="294"/>
    </row>
    <row r="6049">
      <c r="A6049" s="294"/>
      <c r="B6049" s="294"/>
      <c r="C6049" s="294"/>
      <c r="D6049" s="294"/>
      <c r="E6049" s="294"/>
      <c r="F6049" s="294"/>
    </row>
    <row r="6050">
      <c r="A6050" s="294" t="s">
        <v>21312</v>
      </c>
      <c r="B6050" s="294"/>
      <c r="C6050" s="294"/>
      <c r="D6050" s="294"/>
      <c r="E6050" s="294"/>
      <c r="F6050" s="294"/>
    </row>
    <row r="6051">
      <c r="A6051" s="294" t="s">
        <v>25416</v>
      </c>
      <c r="B6051" s="294"/>
      <c r="C6051" s="294"/>
      <c r="D6051" s="294"/>
      <c r="E6051" s="294"/>
      <c r="F6051" s="294"/>
    </row>
    <row r="6052">
      <c r="A6052" s="294" t="s">
        <v>21314</v>
      </c>
      <c r="B6052" s="294"/>
      <c r="C6052" s="294"/>
      <c r="D6052" s="294"/>
      <c r="E6052" s="294"/>
      <c r="F6052" s="294"/>
    </row>
    <row r="6053">
      <c r="A6053" s="294" t="s">
        <v>25417</v>
      </c>
      <c r="B6053" s="294"/>
      <c r="C6053" s="294"/>
      <c r="D6053" s="294"/>
      <c r="E6053" s="294"/>
      <c r="F6053" s="294"/>
    </row>
    <row r="6054">
      <c r="A6054" s="294"/>
      <c r="B6054" s="294"/>
      <c r="C6054" s="294"/>
      <c r="D6054" s="294"/>
      <c r="E6054" s="294"/>
      <c r="F6054" s="294"/>
    </row>
    <row r="6055">
      <c r="A6055" s="294" t="s">
        <v>25418</v>
      </c>
      <c r="B6055" s="294"/>
      <c r="C6055" s="294"/>
      <c r="D6055" s="294"/>
      <c r="E6055" s="294"/>
      <c r="F6055" s="294"/>
    </row>
    <row r="6056">
      <c r="A6056" s="294"/>
      <c r="B6056" s="294"/>
      <c r="C6056" s="294"/>
      <c r="D6056" s="294"/>
      <c r="E6056" s="294"/>
      <c r="F6056" s="294"/>
    </row>
    <row r="6057">
      <c r="A6057" s="294" t="s">
        <v>25419</v>
      </c>
      <c r="B6057" s="294"/>
      <c r="C6057" s="294"/>
      <c r="D6057" s="294"/>
      <c r="E6057" s="294"/>
      <c r="F6057" s="294"/>
    </row>
    <row r="6058">
      <c r="A6058" s="294" t="s">
        <v>25420</v>
      </c>
      <c r="B6058" s="294"/>
      <c r="C6058" s="294"/>
      <c r="D6058" s="294"/>
      <c r="E6058" s="294"/>
      <c r="F6058" s="294"/>
    </row>
    <row r="6059">
      <c r="A6059" s="294" t="s">
        <v>25421</v>
      </c>
      <c r="B6059" s="294"/>
      <c r="C6059" s="294"/>
      <c r="D6059" s="294"/>
      <c r="E6059" s="294"/>
      <c r="F6059" s="294"/>
    </row>
    <row r="6060">
      <c r="A6060" s="294" t="s">
        <v>25422</v>
      </c>
      <c r="B6060" s="294"/>
      <c r="C6060" s="294"/>
      <c r="D6060" s="294"/>
      <c r="E6060" s="294"/>
      <c r="F6060" s="294"/>
    </row>
    <row r="6061">
      <c r="A6061" s="294" t="s">
        <v>25423</v>
      </c>
      <c r="B6061" s="294"/>
      <c r="C6061" s="294"/>
      <c r="D6061" s="294"/>
      <c r="E6061" s="294"/>
      <c r="F6061" s="294"/>
    </row>
    <row r="6062">
      <c r="A6062" s="294" t="s">
        <v>25424</v>
      </c>
      <c r="B6062" s="294"/>
      <c r="C6062" s="294"/>
      <c r="D6062" s="294"/>
      <c r="E6062" s="294"/>
      <c r="F6062" s="294"/>
    </row>
    <row r="6063">
      <c r="A6063" s="294" t="s">
        <v>25425</v>
      </c>
      <c r="B6063" s="294"/>
      <c r="C6063" s="294"/>
      <c r="D6063" s="294"/>
      <c r="E6063" s="294"/>
      <c r="F6063" s="294"/>
    </row>
    <row r="6064">
      <c r="A6064" s="294" t="s">
        <v>25426</v>
      </c>
      <c r="B6064" s="294"/>
      <c r="C6064" s="294"/>
      <c r="D6064" s="294"/>
      <c r="E6064" s="294"/>
      <c r="F6064" s="294"/>
    </row>
    <row r="6065">
      <c r="A6065" s="294" t="s">
        <v>25427</v>
      </c>
      <c r="B6065" s="294"/>
      <c r="C6065" s="294"/>
      <c r="D6065" s="294"/>
      <c r="E6065" s="294"/>
      <c r="F6065" s="294"/>
    </row>
    <row r="6066">
      <c r="A6066" s="294"/>
      <c r="B6066" s="294"/>
      <c r="C6066" s="294"/>
      <c r="D6066" s="294"/>
      <c r="E6066" s="294"/>
      <c r="F6066" s="294"/>
    </row>
    <row r="6067">
      <c r="A6067" s="294"/>
      <c r="B6067" s="294"/>
      <c r="C6067" s="294"/>
      <c r="D6067" s="294"/>
      <c r="E6067" s="294"/>
      <c r="F6067" s="294"/>
    </row>
    <row r="6068">
      <c r="A6068" s="294" t="s">
        <v>22281</v>
      </c>
      <c r="B6068" s="294"/>
      <c r="C6068" s="294"/>
      <c r="D6068" s="294"/>
      <c r="E6068" s="294"/>
      <c r="F6068" s="294"/>
    </row>
    <row r="6069">
      <c r="A6069" s="294"/>
      <c r="B6069" s="294"/>
      <c r="C6069" s="294"/>
      <c r="D6069" s="294"/>
      <c r="E6069" s="294"/>
      <c r="F6069" s="294"/>
    </row>
    <row r="6070">
      <c r="A6070" s="294" t="s">
        <v>25428</v>
      </c>
      <c r="B6070" s="294"/>
      <c r="C6070" s="294"/>
      <c r="D6070" s="294"/>
      <c r="E6070" s="294"/>
      <c r="F6070" s="294"/>
    </row>
    <row r="6071">
      <c r="A6071" s="294" t="s">
        <v>25429</v>
      </c>
      <c r="B6071" s="294"/>
      <c r="C6071" s="294"/>
      <c r="D6071" s="294"/>
      <c r="E6071" s="294"/>
      <c r="F6071" s="294"/>
    </row>
    <row r="6072">
      <c r="A6072" s="294" t="s">
        <v>25430</v>
      </c>
      <c r="B6072" s="294"/>
      <c r="C6072" s="294"/>
      <c r="D6072" s="294"/>
      <c r="E6072" s="294"/>
      <c r="F6072" s="294"/>
    </row>
    <row r="6073">
      <c r="A6073" s="294" t="s">
        <v>25431</v>
      </c>
      <c r="B6073" s="294"/>
      <c r="C6073" s="294"/>
      <c r="D6073" s="294"/>
      <c r="E6073" s="294"/>
      <c r="F6073" s="294"/>
    </row>
    <row r="6074">
      <c r="A6074" s="294" t="s">
        <v>25432</v>
      </c>
      <c r="B6074" s="294"/>
      <c r="C6074" s="294"/>
      <c r="D6074" s="294"/>
      <c r="E6074" s="294"/>
      <c r="F6074" s="294"/>
    </row>
    <row r="6075">
      <c r="A6075" s="294" t="s">
        <v>25433</v>
      </c>
      <c r="B6075" s="294"/>
      <c r="C6075" s="294"/>
      <c r="D6075" s="294"/>
      <c r="E6075" s="294"/>
      <c r="F6075" s="294"/>
    </row>
    <row r="6076">
      <c r="A6076" s="294" t="s">
        <v>25434</v>
      </c>
      <c r="B6076" s="294"/>
      <c r="C6076" s="294"/>
      <c r="D6076" s="294"/>
      <c r="E6076" s="294"/>
      <c r="F6076" s="294"/>
    </row>
    <row r="6077">
      <c r="A6077" s="294" t="s">
        <v>25435</v>
      </c>
      <c r="B6077" s="294"/>
      <c r="C6077" s="294"/>
      <c r="D6077" s="294"/>
      <c r="E6077" s="294"/>
      <c r="F6077" s="294"/>
    </row>
    <row r="6078">
      <c r="A6078" s="294" t="s">
        <v>25436</v>
      </c>
      <c r="B6078" s="294"/>
      <c r="C6078" s="294"/>
      <c r="D6078" s="294"/>
      <c r="E6078" s="294"/>
      <c r="F6078" s="294"/>
    </row>
    <row r="6079">
      <c r="A6079" s="294" t="s">
        <v>25437</v>
      </c>
      <c r="B6079" s="294"/>
      <c r="C6079" s="294"/>
      <c r="D6079" s="294"/>
      <c r="E6079" s="294"/>
      <c r="F6079" s="294"/>
    </row>
    <row r="6080">
      <c r="A6080" s="294"/>
      <c r="B6080" s="294"/>
      <c r="C6080" s="294"/>
      <c r="D6080" s="294"/>
      <c r="E6080" s="294"/>
      <c r="F6080" s="294"/>
    </row>
    <row r="6081">
      <c r="A6081" s="294"/>
      <c r="B6081" s="294"/>
      <c r="C6081" s="294"/>
      <c r="D6081" s="294"/>
      <c r="E6081" s="294"/>
      <c r="F6081" s="294"/>
    </row>
    <row r="6082">
      <c r="A6082" s="294" t="s">
        <v>25438</v>
      </c>
      <c r="B6082" s="294"/>
      <c r="C6082" s="294"/>
      <c r="D6082" s="294"/>
      <c r="E6082" s="294"/>
      <c r="F6082" s="294"/>
    </row>
    <row r="6083">
      <c r="A6083" s="294"/>
      <c r="B6083" s="294"/>
      <c r="C6083" s="294"/>
      <c r="D6083" s="294"/>
      <c r="E6083" s="294"/>
      <c r="F6083" s="294"/>
    </row>
    <row r="6084">
      <c r="A6084" s="294" t="s">
        <v>25439</v>
      </c>
      <c r="B6084" s="294"/>
      <c r="C6084" s="294"/>
      <c r="D6084" s="294"/>
      <c r="E6084" s="294"/>
      <c r="F6084" s="294"/>
    </row>
    <row r="6085">
      <c r="A6085" s="294" t="s">
        <v>25440</v>
      </c>
      <c r="B6085" s="294"/>
      <c r="C6085" s="294"/>
      <c r="D6085" s="294"/>
      <c r="E6085" s="294"/>
      <c r="F6085" s="294"/>
    </row>
    <row r="6086">
      <c r="A6086" s="294" t="s">
        <v>25441</v>
      </c>
      <c r="B6086" s="294"/>
      <c r="C6086" s="294"/>
      <c r="D6086" s="294"/>
      <c r="E6086" s="294"/>
      <c r="F6086" s="294"/>
    </row>
    <row r="6087">
      <c r="A6087" s="294" t="s">
        <v>25442</v>
      </c>
      <c r="B6087" s="294"/>
      <c r="C6087" s="294"/>
      <c r="D6087" s="294"/>
      <c r="E6087" s="294"/>
      <c r="F6087" s="294"/>
    </row>
    <row r="6088">
      <c r="A6088" s="294" t="s">
        <v>25443</v>
      </c>
      <c r="B6088" s="294"/>
      <c r="C6088" s="294"/>
      <c r="D6088" s="294"/>
      <c r="E6088" s="294"/>
      <c r="F6088" s="294"/>
    </row>
    <row r="6089">
      <c r="A6089" s="294" t="s">
        <v>25444</v>
      </c>
      <c r="B6089" s="294"/>
      <c r="C6089" s="294"/>
      <c r="D6089" s="294"/>
      <c r="E6089" s="294"/>
      <c r="F6089" s="294"/>
    </row>
    <row r="6090">
      <c r="A6090" s="294" t="s">
        <v>25445</v>
      </c>
      <c r="B6090" s="294"/>
      <c r="C6090" s="294"/>
      <c r="D6090" s="294"/>
      <c r="E6090" s="294"/>
      <c r="F6090" s="294"/>
    </row>
    <row r="6091">
      <c r="A6091" s="294"/>
      <c r="B6091" s="294"/>
      <c r="C6091" s="294"/>
      <c r="D6091" s="294"/>
      <c r="E6091" s="294"/>
      <c r="F6091" s="294"/>
    </row>
    <row r="6092">
      <c r="A6092" s="294" t="s">
        <v>23321</v>
      </c>
      <c r="B6092" s="294"/>
      <c r="C6092" s="294"/>
      <c r="D6092" s="294"/>
      <c r="E6092" s="294"/>
      <c r="F6092" s="294"/>
    </row>
    <row r="6093">
      <c r="A6093" s="294" t="s">
        <v>25446</v>
      </c>
      <c r="B6093" s="294"/>
      <c r="C6093" s="294"/>
      <c r="D6093" s="294"/>
      <c r="E6093" s="294"/>
      <c r="F6093" s="294"/>
    </row>
    <row r="6094">
      <c r="A6094" s="294"/>
      <c r="B6094" s="294"/>
      <c r="C6094" s="294"/>
      <c r="D6094" s="294"/>
      <c r="E6094" s="294"/>
      <c r="F6094" s="294"/>
    </row>
    <row r="6095">
      <c r="A6095" s="294" t="s">
        <v>25447</v>
      </c>
      <c r="B6095" s="294"/>
      <c r="C6095" s="294"/>
      <c r="D6095" s="294"/>
      <c r="E6095" s="294"/>
      <c r="F6095" s="294"/>
    </row>
    <row r="6096">
      <c r="A6096" s="294" t="s">
        <v>25448</v>
      </c>
      <c r="B6096" s="294"/>
      <c r="C6096" s="294"/>
      <c r="D6096" s="294"/>
      <c r="E6096" s="294"/>
      <c r="F6096" s="294"/>
    </row>
    <row r="6097">
      <c r="A6097" s="294" t="s">
        <v>25449</v>
      </c>
      <c r="B6097" s="294"/>
      <c r="C6097" s="294"/>
      <c r="D6097" s="294"/>
      <c r="E6097" s="294"/>
      <c r="F6097" s="294"/>
    </row>
    <row r="6098">
      <c r="A6098" s="294" t="s">
        <v>25450</v>
      </c>
      <c r="B6098" s="294"/>
      <c r="C6098" s="294"/>
      <c r="D6098" s="294"/>
      <c r="E6098" s="294"/>
      <c r="F6098" s="294"/>
    </row>
    <row r="6099">
      <c r="A6099" s="294" t="s">
        <v>25451</v>
      </c>
      <c r="B6099" s="294"/>
      <c r="C6099" s="294"/>
      <c r="D6099" s="294"/>
      <c r="E6099" s="294"/>
      <c r="F6099" s="294"/>
    </row>
    <row r="6100">
      <c r="A6100" s="294"/>
      <c r="B6100" s="294"/>
      <c r="C6100" s="294"/>
      <c r="D6100" s="294"/>
      <c r="E6100" s="294"/>
      <c r="F6100" s="294"/>
    </row>
    <row r="6101">
      <c r="A6101" s="294"/>
      <c r="B6101" s="294"/>
      <c r="C6101" s="294"/>
      <c r="D6101" s="294"/>
      <c r="E6101" s="294"/>
      <c r="F6101" s="294"/>
    </row>
    <row r="6102">
      <c r="A6102" s="294" t="s">
        <v>23771</v>
      </c>
      <c r="B6102" s="294"/>
      <c r="C6102" s="294"/>
      <c r="D6102" s="294"/>
      <c r="E6102" s="294"/>
      <c r="F6102" s="294"/>
    </row>
    <row r="6103">
      <c r="A6103" s="294" t="s">
        <v>23202</v>
      </c>
      <c r="B6103" s="294"/>
      <c r="C6103" s="294"/>
      <c r="D6103" s="294"/>
      <c r="E6103" s="294"/>
      <c r="F6103" s="294"/>
    </row>
    <row r="6104">
      <c r="A6104" s="294"/>
      <c r="B6104" s="294"/>
      <c r="C6104" s="294"/>
      <c r="D6104" s="294"/>
      <c r="E6104" s="294"/>
      <c r="F6104" s="294"/>
    </row>
    <row r="6105">
      <c r="A6105" s="294"/>
      <c r="B6105" s="294"/>
      <c r="C6105" s="294"/>
      <c r="D6105" s="294"/>
      <c r="E6105" s="294"/>
      <c r="F6105" s="294"/>
    </row>
    <row r="6106">
      <c r="A6106" s="294" t="s">
        <v>25452</v>
      </c>
      <c r="B6106" s="294"/>
      <c r="C6106" s="294"/>
      <c r="D6106" s="294"/>
      <c r="E6106" s="294"/>
      <c r="F6106" s="294"/>
    </row>
    <row r="6107">
      <c r="A6107" s="294" t="s">
        <v>25453</v>
      </c>
      <c r="B6107" s="294"/>
      <c r="C6107" s="294"/>
      <c r="D6107" s="294"/>
      <c r="E6107" s="294"/>
      <c r="F6107" s="294"/>
    </row>
    <row r="6108">
      <c r="A6108" s="294" t="s">
        <v>25454</v>
      </c>
      <c r="B6108" s="294"/>
      <c r="C6108" s="294"/>
      <c r="D6108" s="294"/>
      <c r="E6108" s="294"/>
      <c r="F6108" s="294"/>
    </row>
    <row r="6109">
      <c r="A6109" s="294" t="s">
        <v>25455</v>
      </c>
      <c r="B6109" s="294"/>
      <c r="C6109" s="294"/>
      <c r="D6109" s="294"/>
      <c r="E6109" s="294"/>
      <c r="F6109" s="294"/>
    </row>
    <row r="6110">
      <c r="A6110" s="294"/>
      <c r="B6110" s="294"/>
      <c r="C6110" s="294"/>
      <c r="D6110" s="294"/>
      <c r="E6110" s="294"/>
      <c r="F6110" s="294"/>
    </row>
    <row r="6111">
      <c r="A6111" s="294"/>
      <c r="B6111" s="294"/>
      <c r="C6111" s="294"/>
      <c r="D6111" s="294"/>
      <c r="E6111" s="294"/>
      <c r="F6111" s="294"/>
    </row>
    <row r="6112">
      <c r="A6112" s="294" t="s">
        <v>23776</v>
      </c>
      <c r="B6112" s="294"/>
      <c r="C6112" s="294"/>
      <c r="D6112" s="294"/>
      <c r="E6112" s="294"/>
      <c r="F6112" s="294"/>
    </row>
    <row r="6113">
      <c r="A6113" s="294" t="s">
        <v>25456</v>
      </c>
      <c r="B6113" s="294"/>
      <c r="C6113" s="294"/>
      <c r="D6113" s="294"/>
      <c r="E6113" s="294"/>
      <c r="F6113" s="294"/>
    </row>
    <row r="6114">
      <c r="A6114" s="294"/>
      <c r="B6114" s="294"/>
      <c r="C6114" s="294"/>
      <c r="D6114" s="294"/>
      <c r="E6114" s="294"/>
      <c r="F6114" s="294"/>
    </row>
    <row r="6115">
      <c r="A6115" s="294" t="s">
        <v>25457</v>
      </c>
      <c r="B6115" s="294"/>
      <c r="C6115" s="294"/>
      <c r="D6115" s="294"/>
      <c r="E6115" s="294"/>
      <c r="F6115" s="294"/>
    </row>
    <row r="6116">
      <c r="A6116" s="294" t="s">
        <v>25458</v>
      </c>
      <c r="B6116" s="294"/>
      <c r="C6116" s="294"/>
      <c r="D6116" s="294"/>
      <c r="E6116" s="294"/>
      <c r="F6116" s="294"/>
    </row>
    <row r="6117">
      <c r="A6117" s="294" t="s">
        <v>25459</v>
      </c>
      <c r="B6117" s="294"/>
      <c r="C6117" s="294"/>
      <c r="D6117" s="294"/>
      <c r="E6117" s="294"/>
      <c r="F6117" s="294"/>
    </row>
    <row r="6118">
      <c r="A6118" s="294" t="s">
        <v>25460</v>
      </c>
      <c r="B6118" s="294"/>
      <c r="C6118" s="294"/>
      <c r="D6118" s="294"/>
      <c r="E6118" s="294"/>
      <c r="F6118" s="294"/>
    </row>
    <row r="6119">
      <c r="A6119" s="294" t="s">
        <v>25461</v>
      </c>
      <c r="B6119" s="294"/>
      <c r="C6119" s="294"/>
      <c r="D6119" s="294"/>
      <c r="E6119" s="294"/>
      <c r="F6119" s="294"/>
    </row>
    <row r="6120">
      <c r="A6120" s="294" t="s">
        <v>25462</v>
      </c>
      <c r="B6120" s="294"/>
      <c r="C6120" s="294"/>
      <c r="D6120" s="294"/>
      <c r="E6120" s="294"/>
      <c r="F6120" s="294"/>
    </row>
    <row r="6121">
      <c r="A6121" s="294" t="s">
        <v>25463</v>
      </c>
      <c r="B6121" s="294"/>
      <c r="C6121" s="294"/>
      <c r="D6121" s="294"/>
      <c r="E6121" s="294"/>
      <c r="F6121" s="294"/>
    </row>
    <row r="6122">
      <c r="A6122" s="294" t="s">
        <v>25464</v>
      </c>
      <c r="B6122" s="294"/>
      <c r="C6122" s="294"/>
      <c r="D6122" s="294"/>
      <c r="E6122" s="294"/>
      <c r="F6122" s="294"/>
    </row>
    <row r="6123">
      <c r="A6123" s="294" t="s">
        <v>25465</v>
      </c>
      <c r="B6123" s="294"/>
      <c r="C6123" s="294"/>
      <c r="D6123" s="294"/>
      <c r="E6123" s="294"/>
      <c r="F6123" s="294"/>
    </row>
    <row r="6124">
      <c r="A6124" s="294" t="s">
        <v>24862</v>
      </c>
      <c r="B6124" s="294"/>
      <c r="C6124" s="294"/>
      <c r="D6124" s="294"/>
      <c r="E6124" s="294"/>
      <c r="F6124" s="294"/>
    </row>
    <row r="6125">
      <c r="A6125" s="294" t="s">
        <v>24864</v>
      </c>
      <c r="B6125" s="294"/>
      <c r="C6125" s="294"/>
      <c r="D6125" s="294"/>
      <c r="E6125" s="294"/>
      <c r="F6125" s="294"/>
    </row>
    <row r="6126">
      <c r="A6126" s="294" t="s">
        <v>24863</v>
      </c>
      <c r="B6126" s="294"/>
      <c r="C6126" s="294"/>
      <c r="D6126" s="294"/>
      <c r="E6126" s="294"/>
      <c r="F6126" s="294"/>
    </row>
    <row r="6127">
      <c r="A6127" s="294" t="s">
        <v>25466</v>
      </c>
      <c r="B6127" s="294"/>
      <c r="C6127" s="294"/>
      <c r="D6127" s="294"/>
      <c r="E6127" s="294"/>
      <c r="F6127" s="294"/>
    </row>
    <row r="6128">
      <c r="A6128" s="294" t="s">
        <v>25467</v>
      </c>
      <c r="B6128" s="294"/>
      <c r="C6128" s="294"/>
      <c r="D6128" s="294"/>
      <c r="E6128" s="294"/>
      <c r="F6128" s="294"/>
    </row>
    <row r="6129">
      <c r="A6129" s="294" t="s">
        <v>25468</v>
      </c>
      <c r="B6129" s="294"/>
      <c r="C6129" s="294"/>
      <c r="D6129" s="294"/>
      <c r="E6129" s="294"/>
      <c r="F6129" s="294"/>
    </row>
    <row r="6130">
      <c r="A6130" s="294" t="s">
        <v>25469</v>
      </c>
      <c r="B6130" s="294"/>
      <c r="C6130" s="294"/>
      <c r="D6130" s="294"/>
      <c r="E6130" s="294"/>
      <c r="F6130" s="294"/>
    </row>
    <row r="6131">
      <c r="A6131" s="294" t="s">
        <v>25470</v>
      </c>
      <c r="B6131" s="294"/>
      <c r="C6131" s="294"/>
      <c r="D6131" s="294"/>
      <c r="E6131" s="294"/>
      <c r="F6131" s="294"/>
    </row>
    <row r="6132">
      <c r="A6132" s="294" t="s">
        <v>25471</v>
      </c>
      <c r="B6132" s="294"/>
      <c r="C6132" s="294"/>
      <c r="D6132" s="294"/>
      <c r="E6132" s="294"/>
      <c r="F6132" s="294"/>
    </row>
    <row r="6133">
      <c r="A6133" s="294" t="s">
        <v>25472</v>
      </c>
      <c r="B6133" s="294"/>
      <c r="C6133" s="294"/>
      <c r="D6133" s="294"/>
      <c r="E6133" s="294"/>
      <c r="F6133" s="294"/>
    </row>
    <row r="6134">
      <c r="A6134" s="294" t="s">
        <v>25473</v>
      </c>
      <c r="B6134" s="294"/>
      <c r="C6134" s="294"/>
      <c r="D6134" s="294"/>
      <c r="E6134" s="294"/>
      <c r="F6134" s="294"/>
    </row>
    <row r="6135">
      <c r="A6135" s="294" t="s">
        <v>25470</v>
      </c>
      <c r="B6135" s="294"/>
      <c r="C6135" s="294"/>
      <c r="D6135" s="294"/>
      <c r="E6135" s="294"/>
      <c r="F6135" s="294"/>
    </row>
    <row r="6136">
      <c r="A6136" s="294" t="s">
        <v>25471</v>
      </c>
      <c r="B6136" s="294"/>
      <c r="C6136" s="294"/>
      <c r="D6136" s="294"/>
      <c r="E6136" s="294"/>
      <c r="F6136" s="294"/>
    </row>
    <row r="6137">
      <c r="A6137" s="294" t="s">
        <v>25472</v>
      </c>
      <c r="B6137" s="294"/>
      <c r="C6137" s="294"/>
      <c r="D6137" s="294"/>
      <c r="E6137" s="294"/>
      <c r="F6137" s="294"/>
    </row>
    <row r="6138">
      <c r="A6138" s="294" t="s">
        <v>25473</v>
      </c>
      <c r="B6138" s="294"/>
      <c r="C6138" s="294"/>
      <c r="D6138" s="294"/>
      <c r="E6138" s="294"/>
      <c r="F6138" s="294"/>
    </row>
    <row r="6139">
      <c r="A6139" s="294"/>
      <c r="B6139" s="294"/>
      <c r="C6139" s="294"/>
      <c r="D6139" s="294"/>
      <c r="E6139" s="294"/>
      <c r="F6139" s="294"/>
    </row>
    <row r="6140">
      <c r="A6140" s="294" t="s">
        <v>21312</v>
      </c>
      <c r="B6140" s="294"/>
      <c r="C6140" s="294"/>
      <c r="D6140" s="294"/>
      <c r="E6140" s="294"/>
      <c r="F6140" s="294"/>
    </row>
    <row r="6141">
      <c r="A6141" s="294" t="s">
        <v>25474</v>
      </c>
      <c r="B6141" s="294"/>
      <c r="C6141" s="294"/>
      <c r="D6141" s="294"/>
      <c r="E6141" s="294"/>
      <c r="F6141" s="294"/>
    </row>
    <row r="6142">
      <c r="A6142" s="294" t="s">
        <v>21270</v>
      </c>
      <c r="B6142" s="294"/>
      <c r="C6142" s="294"/>
      <c r="D6142" s="294"/>
      <c r="E6142" s="294"/>
      <c r="F6142" s="294"/>
    </row>
    <row r="6143">
      <c r="A6143" s="294" t="s">
        <v>25475</v>
      </c>
      <c r="B6143" s="294"/>
      <c r="C6143" s="294"/>
      <c r="D6143" s="294"/>
      <c r="E6143" s="294"/>
      <c r="F6143" s="294"/>
    </row>
    <row r="6144">
      <c r="A6144" s="294"/>
      <c r="B6144" s="294"/>
      <c r="C6144" s="294"/>
      <c r="D6144" s="294"/>
      <c r="E6144" s="294"/>
      <c r="F6144" s="294"/>
    </row>
    <row r="6145">
      <c r="A6145" s="294" t="s">
        <v>22602</v>
      </c>
      <c r="B6145" s="294"/>
      <c r="C6145" s="294"/>
      <c r="D6145" s="294"/>
      <c r="E6145" s="294"/>
      <c r="F6145" s="294"/>
    </row>
    <row r="6146">
      <c r="A6146" s="294" t="s">
        <v>22603</v>
      </c>
      <c r="B6146" s="294"/>
      <c r="C6146" s="294"/>
      <c r="D6146" s="294"/>
      <c r="E6146" s="294"/>
      <c r="F6146" s="294"/>
    </row>
    <row r="6147">
      <c r="A6147" s="294"/>
      <c r="B6147" s="294"/>
      <c r="C6147" s="294"/>
      <c r="D6147" s="294"/>
      <c r="E6147" s="294"/>
      <c r="F6147" s="294"/>
    </row>
    <row r="6148">
      <c r="A6148" s="294" t="s">
        <v>25476</v>
      </c>
      <c r="B6148" s="294"/>
      <c r="C6148" s="294"/>
      <c r="D6148" s="294"/>
      <c r="E6148" s="294"/>
      <c r="F6148" s="294"/>
    </row>
    <row r="6149">
      <c r="A6149" s="294" t="s">
        <v>25477</v>
      </c>
      <c r="B6149" s="294"/>
      <c r="C6149" s="294"/>
      <c r="D6149" s="294"/>
      <c r="E6149" s="294"/>
      <c r="F6149" s="294"/>
    </row>
    <row r="6150">
      <c r="A6150" s="294" t="s">
        <v>25478</v>
      </c>
      <c r="B6150" s="294"/>
      <c r="C6150" s="294"/>
      <c r="D6150" s="294"/>
      <c r="E6150" s="294"/>
      <c r="F6150" s="294"/>
    </row>
    <row r="6151">
      <c r="A6151" s="294" t="s">
        <v>25479</v>
      </c>
      <c r="B6151" s="294"/>
      <c r="C6151" s="294"/>
      <c r="D6151" s="294"/>
      <c r="E6151" s="294"/>
      <c r="F6151" s="294"/>
    </row>
    <row r="6152">
      <c r="A6152" s="294" t="s">
        <v>25480</v>
      </c>
      <c r="B6152" s="294"/>
      <c r="C6152" s="294"/>
      <c r="D6152" s="294"/>
      <c r="E6152" s="294"/>
      <c r="F6152" s="294"/>
    </row>
    <row r="6153">
      <c r="A6153" s="294" t="s">
        <v>25481</v>
      </c>
      <c r="B6153" s="294"/>
      <c r="C6153" s="294"/>
      <c r="D6153" s="294"/>
      <c r="E6153" s="294"/>
      <c r="F6153" s="294"/>
    </row>
    <row r="6154">
      <c r="A6154" s="294"/>
      <c r="B6154" s="294"/>
      <c r="C6154" s="294"/>
      <c r="D6154" s="294"/>
      <c r="E6154" s="294"/>
      <c r="F6154" s="294"/>
    </row>
    <row r="6155">
      <c r="A6155" s="294" t="s">
        <v>25482</v>
      </c>
      <c r="B6155" s="294"/>
      <c r="C6155" s="294"/>
      <c r="D6155" s="294"/>
      <c r="E6155" s="294"/>
      <c r="F6155" s="294"/>
    </row>
    <row r="6156">
      <c r="A6156" s="294" t="s">
        <v>23704</v>
      </c>
      <c r="B6156" s="294"/>
      <c r="C6156" s="294"/>
      <c r="D6156" s="294"/>
      <c r="E6156" s="294"/>
      <c r="F6156" s="294"/>
    </row>
    <row r="6157">
      <c r="A6157" s="294"/>
      <c r="B6157" s="294"/>
      <c r="C6157" s="294"/>
      <c r="D6157" s="294"/>
      <c r="E6157" s="294"/>
      <c r="F6157" s="294"/>
    </row>
    <row r="6158">
      <c r="A6158" s="294" t="s">
        <v>25483</v>
      </c>
      <c r="B6158" s="294"/>
      <c r="C6158" s="294"/>
      <c r="D6158" s="294"/>
      <c r="E6158" s="294"/>
      <c r="F6158" s="294"/>
    </row>
    <row r="6159">
      <c r="A6159" s="294" t="s">
        <v>25484</v>
      </c>
      <c r="B6159" s="294"/>
      <c r="C6159" s="294"/>
      <c r="D6159" s="294"/>
      <c r="E6159" s="294"/>
      <c r="F6159" s="294"/>
    </row>
    <row r="6160">
      <c r="A6160" s="294" t="s">
        <v>25485</v>
      </c>
      <c r="B6160" s="294"/>
      <c r="C6160" s="294"/>
      <c r="D6160" s="294"/>
      <c r="E6160" s="294"/>
      <c r="F6160" s="294"/>
    </row>
    <row r="6161">
      <c r="A6161" s="294" t="s">
        <v>25486</v>
      </c>
      <c r="B6161" s="294"/>
      <c r="C6161" s="294"/>
      <c r="D6161" s="294"/>
      <c r="E6161" s="294"/>
      <c r="F6161" s="294"/>
    </row>
    <row r="6162">
      <c r="A6162" s="294" t="s">
        <v>25487</v>
      </c>
      <c r="B6162" s="294"/>
      <c r="C6162" s="294"/>
      <c r="D6162" s="294"/>
      <c r="E6162" s="294"/>
      <c r="F6162" s="294"/>
    </row>
    <row r="6163">
      <c r="A6163" s="294" t="s">
        <v>25488</v>
      </c>
      <c r="B6163" s="294"/>
      <c r="C6163" s="294"/>
      <c r="D6163" s="294"/>
      <c r="E6163" s="294"/>
      <c r="F6163" s="294"/>
    </row>
    <row r="6164">
      <c r="A6164" s="294"/>
      <c r="B6164" s="294"/>
      <c r="C6164" s="294"/>
      <c r="D6164" s="294"/>
      <c r="E6164" s="294"/>
      <c r="F6164" s="294"/>
    </row>
    <row r="6165">
      <c r="A6165" s="294"/>
      <c r="B6165" s="294"/>
      <c r="C6165" s="294"/>
      <c r="D6165" s="294"/>
      <c r="E6165" s="294"/>
      <c r="F6165" s="294"/>
    </row>
    <row r="6166">
      <c r="A6166" s="294"/>
      <c r="B6166" s="294"/>
      <c r="C6166" s="294"/>
      <c r="D6166" s="294"/>
      <c r="E6166" s="294"/>
      <c r="F6166" s="294"/>
    </row>
    <row r="6167">
      <c r="A6167" s="294" t="s">
        <v>25489</v>
      </c>
      <c r="B6167" s="294"/>
      <c r="C6167" s="294"/>
      <c r="D6167" s="294"/>
      <c r="E6167" s="294"/>
      <c r="F6167" s="294"/>
    </row>
    <row r="6168">
      <c r="A6168" s="294"/>
      <c r="B6168" s="294"/>
      <c r="C6168" s="294"/>
      <c r="D6168" s="294"/>
      <c r="E6168" s="294"/>
      <c r="F6168" s="294"/>
    </row>
    <row r="6169">
      <c r="A6169" s="294" t="s">
        <v>25490</v>
      </c>
      <c r="B6169" s="294"/>
      <c r="C6169" s="294"/>
      <c r="D6169" s="294"/>
      <c r="E6169" s="294"/>
      <c r="F6169" s="294"/>
    </row>
    <row r="6170">
      <c r="A6170" s="294" t="s">
        <v>25491</v>
      </c>
      <c r="B6170" s="294"/>
      <c r="C6170" s="294"/>
      <c r="D6170" s="294"/>
      <c r="E6170" s="294"/>
      <c r="F6170" s="294"/>
    </row>
    <row r="6171">
      <c r="A6171" s="294" t="s">
        <v>25492</v>
      </c>
      <c r="B6171" s="294"/>
      <c r="C6171" s="294"/>
      <c r="D6171" s="294"/>
      <c r="E6171" s="294"/>
      <c r="F6171" s="294"/>
    </row>
    <row r="6172">
      <c r="A6172" s="294" t="s">
        <v>25493</v>
      </c>
      <c r="B6172" s="294"/>
      <c r="C6172" s="294"/>
      <c r="D6172" s="294"/>
      <c r="E6172" s="294"/>
      <c r="F6172" s="294"/>
    </row>
    <row r="6173">
      <c r="A6173" s="294" t="s">
        <v>25494</v>
      </c>
      <c r="B6173" s="294"/>
      <c r="C6173" s="294"/>
      <c r="D6173" s="294"/>
      <c r="E6173" s="294"/>
      <c r="F6173" s="294"/>
    </row>
    <row r="6174">
      <c r="A6174" s="294" t="s">
        <v>25495</v>
      </c>
      <c r="B6174" s="294"/>
      <c r="C6174" s="294"/>
      <c r="D6174" s="294"/>
      <c r="E6174" s="294"/>
      <c r="F6174" s="294"/>
    </row>
    <row r="6175">
      <c r="A6175" s="294" t="s">
        <v>25496</v>
      </c>
      <c r="B6175" s="294"/>
      <c r="C6175" s="294"/>
      <c r="D6175" s="294"/>
      <c r="E6175" s="294"/>
      <c r="F6175" s="294"/>
    </row>
    <row r="6176">
      <c r="A6176" s="294"/>
      <c r="B6176" s="294"/>
      <c r="C6176" s="294"/>
      <c r="D6176" s="294"/>
      <c r="E6176" s="294"/>
      <c r="F6176" s="294"/>
    </row>
    <row r="6177">
      <c r="A6177" s="294" t="s">
        <v>21401</v>
      </c>
      <c r="B6177" s="294"/>
      <c r="C6177" s="294"/>
      <c r="D6177" s="294"/>
      <c r="E6177" s="294"/>
      <c r="F6177" s="294"/>
    </row>
    <row r="6178">
      <c r="A6178" s="294"/>
      <c r="B6178" s="294"/>
      <c r="C6178" s="294"/>
      <c r="D6178" s="294"/>
      <c r="E6178" s="294"/>
      <c r="F6178" s="294"/>
    </row>
    <row r="6179">
      <c r="A6179" s="294" t="s">
        <v>25497</v>
      </c>
      <c r="B6179" s="294"/>
      <c r="C6179" s="294"/>
      <c r="D6179" s="294"/>
      <c r="E6179" s="294"/>
      <c r="F6179" s="294"/>
    </row>
    <row r="6180">
      <c r="A6180" s="294" t="s">
        <v>25498</v>
      </c>
      <c r="B6180" s="294"/>
      <c r="C6180" s="294"/>
      <c r="D6180" s="294"/>
      <c r="E6180" s="294"/>
      <c r="F6180" s="294"/>
    </row>
    <row r="6181">
      <c r="A6181" s="294" t="s">
        <v>25499</v>
      </c>
      <c r="B6181" s="294"/>
      <c r="C6181" s="294"/>
      <c r="D6181" s="294"/>
      <c r="E6181" s="294"/>
      <c r="F6181" s="294"/>
    </row>
    <row r="6182">
      <c r="A6182" s="294" t="s">
        <v>25500</v>
      </c>
      <c r="B6182" s="294"/>
      <c r="C6182" s="294"/>
      <c r="D6182" s="294"/>
      <c r="E6182" s="294"/>
      <c r="F6182" s="294"/>
    </row>
    <row r="6183">
      <c r="A6183" s="294" t="s">
        <v>25501</v>
      </c>
      <c r="B6183" s="294"/>
      <c r="C6183" s="294"/>
      <c r="D6183" s="294"/>
      <c r="E6183" s="294"/>
      <c r="F6183" s="294"/>
    </row>
    <row r="6184">
      <c r="A6184" s="294" t="s">
        <v>25502</v>
      </c>
      <c r="B6184" s="294"/>
      <c r="C6184" s="294"/>
      <c r="D6184" s="294"/>
      <c r="E6184" s="294"/>
      <c r="F6184" s="294"/>
    </row>
    <row r="6185">
      <c r="A6185" s="294" t="s">
        <v>25503</v>
      </c>
      <c r="B6185" s="294"/>
      <c r="C6185" s="294"/>
      <c r="D6185" s="294"/>
      <c r="E6185" s="294"/>
      <c r="F6185" s="294"/>
    </row>
    <row r="6186">
      <c r="A6186" s="294" t="s">
        <v>25504</v>
      </c>
      <c r="B6186" s="294"/>
      <c r="C6186" s="294"/>
      <c r="D6186" s="294"/>
      <c r="E6186" s="294"/>
      <c r="F6186" s="294"/>
    </row>
    <row r="6187">
      <c r="A6187" s="294" t="s">
        <v>25505</v>
      </c>
      <c r="B6187" s="294"/>
      <c r="C6187" s="294"/>
      <c r="D6187" s="294"/>
      <c r="E6187" s="294"/>
      <c r="F6187" s="294"/>
    </row>
    <row r="6188">
      <c r="A6188" s="294"/>
      <c r="B6188" s="294"/>
      <c r="C6188" s="294"/>
      <c r="D6188" s="294"/>
      <c r="E6188" s="294"/>
      <c r="F6188" s="294"/>
    </row>
    <row r="6189">
      <c r="A6189" s="294" t="s">
        <v>21407</v>
      </c>
      <c r="B6189" s="294"/>
      <c r="C6189" s="294"/>
      <c r="D6189" s="294"/>
      <c r="E6189" s="294"/>
      <c r="F6189" s="294"/>
    </row>
    <row r="6190">
      <c r="A6190" s="294"/>
      <c r="B6190" s="294"/>
      <c r="C6190" s="294"/>
      <c r="D6190" s="294"/>
      <c r="E6190" s="294"/>
      <c r="F6190" s="294"/>
    </row>
    <row r="6191">
      <c r="A6191" s="294" t="s">
        <v>25506</v>
      </c>
      <c r="B6191" s="294"/>
      <c r="C6191" s="294"/>
      <c r="D6191" s="294"/>
      <c r="E6191" s="294"/>
      <c r="F6191" s="294"/>
    </row>
    <row r="6192">
      <c r="A6192" s="294" t="s">
        <v>25507</v>
      </c>
      <c r="B6192" s="294"/>
      <c r="C6192" s="294"/>
      <c r="D6192" s="294"/>
      <c r="E6192" s="294"/>
      <c r="F6192" s="294"/>
    </row>
    <row r="6193">
      <c r="A6193" s="294" t="s">
        <v>25508</v>
      </c>
      <c r="B6193" s="294"/>
      <c r="C6193" s="294"/>
      <c r="D6193" s="294"/>
      <c r="E6193" s="294"/>
      <c r="F6193" s="294"/>
    </row>
    <row r="6194">
      <c r="A6194" s="294" t="s">
        <v>25509</v>
      </c>
      <c r="B6194" s="294"/>
      <c r="C6194" s="294"/>
      <c r="D6194" s="294"/>
      <c r="E6194" s="294"/>
      <c r="F6194" s="294"/>
    </row>
    <row r="6195">
      <c r="A6195" s="294" t="s">
        <v>25510</v>
      </c>
      <c r="B6195" s="294"/>
      <c r="C6195" s="294"/>
      <c r="D6195" s="294"/>
      <c r="E6195" s="294"/>
      <c r="F6195" s="294"/>
    </row>
    <row r="6196">
      <c r="A6196" s="294" t="s">
        <v>25511</v>
      </c>
      <c r="B6196" s="294"/>
      <c r="C6196" s="294"/>
      <c r="D6196" s="294"/>
      <c r="E6196" s="294"/>
      <c r="F6196" s="294"/>
    </row>
    <row r="6197">
      <c r="A6197" s="294" t="s">
        <v>25512</v>
      </c>
      <c r="B6197" s="294"/>
      <c r="C6197" s="294"/>
      <c r="D6197" s="294"/>
      <c r="E6197" s="294"/>
      <c r="F6197" s="294"/>
    </row>
    <row r="6198">
      <c r="A6198" s="294" t="s">
        <v>25513</v>
      </c>
      <c r="B6198" s="294"/>
      <c r="C6198" s="294"/>
      <c r="D6198" s="294"/>
      <c r="E6198" s="294"/>
      <c r="F6198" s="294"/>
    </row>
    <row r="6199">
      <c r="A6199" s="294" t="s">
        <v>25514</v>
      </c>
      <c r="B6199" s="294"/>
      <c r="C6199" s="294"/>
      <c r="D6199" s="294"/>
      <c r="E6199" s="294"/>
      <c r="F6199" s="294"/>
    </row>
    <row r="6200">
      <c r="A6200" s="294" t="s">
        <v>25515</v>
      </c>
      <c r="B6200" s="294"/>
      <c r="C6200" s="294"/>
      <c r="D6200" s="294"/>
      <c r="E6200" s="294"/>
      <c r="F6200" s="294"/>
    </row>
    <row r="6201">
      <c r="A6201" s="294" t="s">
        <v>25516</v>
      </c>
      <c r="B6201" s="294"/>
      <c r="C6201" s="294"/>
      <c r="D6201" s="294"/>
      <c r="E6201" s="294"/>
      <c r="F6201" s="294"/>
    </row>
    <row r="6202">
      <c r="A6202" s="294"/>
      <c r="B6202" s="294"/>
      <c r="C6202" s="294"/>
      <c r="D6202" s="294"/>
      <c r="E6202" s="294"/>
      <c r="F6202" s="294"/>
    </row>
    <row r="6203">
      <c r="A6203" s="294" t="s">
        <v>21990</v>
      </c>
      <c r="B6203" s="294"/>
      <c r="C6203" s="294"/>
      <c r="D6203" s="294"/>
      <c r="E6203" s="294"/>
      <c r="F6203" s="294"/>
    </row>
    <row r="6204">
      <c r="A6204" s="294"/>
      <c r="B6204" s="294"/>
      <c r="C6204" s="294"/>
      <c r="D6204" s="294"/>
      <c r="E6204" s="294"/>
      <c r="F6204" s="294"/>
    </row>
    <row r="6205">
      <c r="A6205" s="294" t="s">
        <v>25517</v>
      </c>
      <c r="B6205" s="294"/>
      <c r="C6205" s="294"/>
      <c r="D6205" s="294"/>
      <c r="E6205" s="294"/>
      <c r="F6205" s="294"/>
    </row>
    <row r="6206">
      <c r="A6206" s="294" t="s">
        <v>25518</v>
      </c>
      <c r="B6206" s="294"/>
      <c r="C6206" s="294"/>
      <c r="D6206" s="294"/>
      <c r="E6206" s="294"/>
      <c r="F6206" s="294"/>
    </row>
    <row r="6207">
      <c r="A6207" s="294" t="s">
        <v>25519</v>
      </c>
      <c r="B6207" s="294"/>
      <c r="C6207" s="294"/>
      <c r="D6207" s="294"/>
      <c r="E6207" s="294"/>
      <c r="F6207" s="294"/>
    </row>
    <row r="6208">
      <c r="A6208" s="294" t="s">
        <v>25520</v>
      </c>
      <c r="B6208" s="294"/>
      <c r="C6208" s="294"/>
      <c r="D6208" s="294"/>
      <c r="E6208" s="294"/>
      <c r="F6208" s="294"/>
    </row>
    <row r="6209">
      <c r="A6209" s="294" t="s">
        <v>25521</v>
      </c>
      <c r="B6209" s="294"/>
      <c r="C6209" s="294"/>
      <c r="D6209" s="294"/>
      <c r="E6209" s="294"/>
      <c r="F6209" s="294"/>
    </row>
    <row r="6210">
      <c r="A6210" s="294" t="s">
        <v>25522</v>
      </c>
      <c r="B6210" s="294"/>
      <c r="C6210" s="294"/>
      <c r="D6210" s="294"/>
      <c r="E6210" s="294"/>
      <c r="F6210" s="294"/>
    </row>
    <row r="6211">
      <c r="A6211" s="294" t="s">
        <v>25523</v>
      </c>
      <c r="B6211" s="294"/>
      <c r="C6211" s="294"/>
      <c r="D6211" s="294"/>
      <c r="E6211" s="294"/>
      <c r="F6211" s="294"/>
    </row>
    <row r="6212">
      <c r="A6212" s="294" t="s">
        <v>25524</v>
      </c>
      <c r="B6212" s="294"/>
      <c r="C6212" s="294"/>
      <c r="D6212" s="294"/>
      <c r="E6212" s="294"/>
      <c r="F6212" s="294"/>
    </row>
    <row r="6213">
      <c r="A6213" s="294" t="s">
        <v>25525</v>
      </c>
      <c r="B6213" s="294"/>
      <c r="C6213" s="294"/>
      <c r="D6213" s="294"/>
      <c r="E6213" s="294"/>
      <c r="F6213" s="294"/>
    </row>
    <row r="6214">
      <c r="A6214" s="294"/>
      <c r="B6214" s="294"/>
      <c r="C6214" s="294"/>
      <c r="D6214" s="294"/>
      <c r="E6214" s="294"/>
      <c r="F6214" s="294"/>
    </row>
    <row r="6215">
      <c r="A6215" s="294" t="s">
        <v>21312</v>
      </c>
      <c r="B6215" s="294"/>
      <c r="C6215" s="294"/>
      <c r="D6215" s="294"/>
      <c r="E6215" s="294"/>
      <c r="F6215" s="294"/>
    </row>
    <row r="6216">
      <c r="A6216" s="294" t="s">
        <v>25474</v>
      </c>
      <c r="B6216" s="294"/>
      <c r="C6216" s="294"/>
      <c r="D6216" s="294"/>
      <c r="E6216" s="294"/>
      <c r="F6216" s="294"/>
    </row>
    <row r="6217">
      <c r="A6217" s="294" t="s">
        <v>21314</v>
      </c>
      <c r="B6217" s="294"/>
      <c r="C6217" s="294"/>
      <c r="D6217" s="294"/>
      <c r="E6217" s="294"/>
      <c r="F6217" s="294"/>
    </row>
    <row r="6218">
      <c r="A6218" s="294" t="s">
        <v>25475</v>
      </c>
      <c r="B6218" s="294"/>
      <c r="C6218" s="294"/>
      <c r="D6218" s="294"/>
      <c r="E6218" s="294"/>
      <c r="F6218" s="294"/>
    </row>
    <row r="6219">
      <c r="A6219" s="294"/>
      <c r="B6219" s="294"/>
      <c r="C6219" s="294"/>
      <c r="D6219" s="294"/>
      <c r="E6219" s="294"/>
      <c r="F6219" s="294"/>
    </row>
    <row r="6220">
      <c r="A6220" s="294" t="s">
        <v>23007</v>
      </c>
      <c r="B6220" s="294"/>
      <c r="C6220" s="294"/>
      <c r="D6220" s="294"/>
      <c r="E6220" s="294"/>
      <c r="F6220" s="294"/>
    </row>
    <row r="6221">
      <c r="A6221" s="294" t="s">
        <v>23747</v>
      </c>
      <c r="B6221" s="294"/>
      <c r="C6221" s="294"/>
      <c r="D6221" s="294"/>
      <c r="E6221" s="294"/>
      <c r="F6221" s="294"/>
    </row>
    <row r="6222">
      <c r="A6222" s="294"/>
      <c r="B6222" s="294"/>
      <c r="C6222" s="294"/>
      <c r="D6222" s="294"/>
      <c r="E6222" s="294"/>
      <c r="F6222" s="294"/>
    </row>
    <row r="6223">
      <c r="A6223" s="294" t="s">
        <v>25526</v>
      </c>
      <c r="B6223" s="294"/>
      <c r="C6223" s="294"/>
      <c r="D6223" s="294"/>
      <c r="E6223" s="294"/>
      <c r="F6223" s="294"/>
    </row>
    <row r="6224">
      <c r="A6224" s="294" t="s">
        <v>25527</v>
      </c>
      <c r="B6224" s="294"/>
      <c r="C6224" s="294"/>
      <c r="D6224" s="294"/>
      <c r="E6224" s="294"/>
      <c r="F6224" s="294"/>
    </row>
    <row r="6225">
      <c r="A6225" s="294" t="s">
        <v>25528</v>
      </c>
      <c r="B6225" s="294"/>
      <c r="C6225" s="294"/>
      <c r="D6225" s="294"/>
      <c r="E6225" s="294"/>
      <c r="F6225" s="294"/>
    </row>
    <row r="6226">
      <c r="A6226" s="294" t="s">
        <v>25529</v>
      </c>
      <c r="B6226" s="294"/>
      <c r="C6226" s="294"/>
      <c r="D6226" s="294"/>
      <c r="E6226" s="294"/>
      <c r="F6226" s="294"/>
    </row>
    <row r="6227">
      <c r="A6227" s="294" t="s">
        <v>25530</v>
      </c>
      <c r="B6227" s="294"/>
      <c r="C6227" s="294"/>
      <c r="D6227" s="294"/>
      <c r="E6227" s="294"/>
      <c r="F6227" s="294"/>
    </row>
    <row r="6228">
      <c r="A6228" s="294" t="s">
        <v>25531</v>
      </c>
      <c r="B6228" s="294"/>
      <c r="C6228" s="294"/>
      <c r="D6228" s="294"/>
      <c r="E6228" s="294"/>
      <c r="F6228" s="294"/>
    </row>
    <row r="6229">
      <c r="A6229" s="294" t="s">
        <v>25532</v>
      </c>
      <c r="B6229" s="294"/>
      <c r="C6229" s="294"/>
      <c r="D6229" s="294"/>
      <c r="E6229" s="294"/>
      <c r="F6229" s="294"/>
    </row>
    <row r="6230">
      <c r="A6230" s="294" t="s">
        <v>25533</v>
      </c>
      <c r="B6230" s="294"/>
      <c r="C6230" s="294"/>
      <c r="D6230" s="294"/>
      <c r="E6230" s="294"/>
      <c r="F6230" s="294"/>
    </row>
    <row r="6231">
      <c r="A6231" s="294" t="s">
        <v>25534</v>
      </c>
      <c r="B6231" s="294"/>
      <c r="C6231" s="294"/>
      <c r="D6231" s="294"/>
      <c r="E6231" s="294"/>
      <c r="F6231" s="294"/>
    </row>
    <row r="6232">
      <c r="A6232" s="294" t="s">
        <v>25535</v>
      </c>
      <c r="B6232" s="294"/>
      <c r="C6232" s="294"/>
      <c r="D6232" s="294"/>
      <c r="E6232" s="294"/>
      <c r="F6232" s="294"/>
    </row>
    <row r="6233">
      <c r="A6233" s="294"/>
      <c r="B6233" s="294"/>
      <c r="C6233" s="294"/>
      <c r="D6233" s="294"/>
      <c r="E6233" s="294"/>
      <c r="F6233" s="294"/>
    </row>
    <row r="6234">
      <c r="A6234" s="294" t="s">
        <v>21326</v>
      </c>
      <c r="B6234" s="294"/>
      <c r="C6234" s="294"/>
      <c r="D6234" s="294"/>
      <c r="E6234" s="294"/>
      <c r="F6234" s="294"/>
    </row>
    <row r="6235">
      <c r="A6235" s="294"/>
      <c r="B6235" s="294"/>
      <c r="C6235" s="294"/>
      <c r="D6235" s="294"/>
      <c r="E6235" s="294"/>
      <c r="F6235" s="294"/>
    </row>
    <row r="6236">
      <c r="A6236" s="294" t="s">
        <v>25536</v>
      </c>
      <c r="B6236" s="294"/>
      <c r="C6236" s="294"/>
      <c r="D6236" s="294"/>
      <c r="E6236" s="294"/>
      <c r="F6236" s="294"/>
    </row>
    <row r="6237">
      <c r="A6237" s="294" t="s">
        <v>25537</v>
      </c>
      <c r="B6237" s="294"/>
      <c r="C6237" s="294"/>
      <c r="D6237" s="294"/>
      <c r="E6237" s="294"/>
      <c r="F6237" s="294"/>
    </row>
    <row r="6238">
      <c r="A6238" s="294" t="s">
        <v>25538</v>
      </c>
      <c r="B6238" s="294"/>
      <c r="C6238" s="294"/>
      <c r="D6238" s="294"/>
      <c r="E6238" s="294"/>
      <c r="F6238" s="294"/>
    </row>
    <row r="6239">
      <c r="A6239" s="294" t="s">
        <v>25539</v>
      </c>
      <c r="B6239" s="294"/>
      <c r="C6239" s="294"/>
      <c r="D6239" s="294"/>
      <c r="E6239" s="294"/>
      <c r="F6239" s="294"/>
    </row>
    <row r="6240">
      <c r="A6240" s="294" t="s">
        <v>25540</v>
      </c>
      <c r="B6240" s="294"/>
      <c r="C6240" s="294"/>
      <c r="D6240" s="294"/>
      <c r="E6240" s="294"/>
      <c r="F6240" s="294"/>
    </row>
    <row r="6241">
      <c r="A6241" s="294"/>
      <c r="B6241" s="294"/>
      <c r="C6241" s="294"/>
      <c r="D6241" s="294"/>
      <c r="E6241" s="294"/>
      <c r="F6241" s="294"/>
    </row>
    <row r="6242">
      <c r="A6242" s="294" t="s">
        <v>25541</v>
      </c>
      <c r="B6242" s="294"/>
      <c r="C6242" s="294"/>
      <c r="D6242" s="294"/>
      <c r="E6242" s="294"/>
      <c r="F6242" s="294"/>
    </row>
    <row r="6243">
      <c r="A6243" s="294"/>
      <c r="B6243" s="294"/>
      <c r="C6243" s="294"/>
      <c r="D6243" s="294"/>
      <c r="E6243" s="294"/>
      <c r="F6243" s="294"/>
    </row>
    <row r="6244">
      <c r="A6244" s="294" t="s">
        <v>25542</v>
      </c>
      <c r="B6244" s="294"/>
      <c r="C6244" s="294"/>
      <c r="D6244" s="294"/>
      <c r="E6244" s="294"/>
      <c r="F6244" s="294"/>
    </row>
    <row r="6245">
      <c r="A6245" s="294" t="s">
        <v>25543</v>
      </c>
      <c r="B6245" s="294"/>
      <c r="C6245" s="294"/>
      <c r="D6245" s="294"/>
      <c r="E6245" s="294"/>
      <c r="F6245" s="294"/>
    </row>
    <row r="6246">
      <c r="A6246" s="294" t="s">
        <v>25544</v>
      </c>
      <c r="B6246" s="294"/>
      <c r="C6246" s="294"/>
      <c r="D6246" s="294"/>
      <c r="E6246" s="294"/>
      <c r="F6246" s="294"/>
    </row>
    <row r="6247">
      <c r="A6247" s="294" t="s">
        <v>25545</v>
      </c>
      <c r="B6247" s="294"/>
      <c r="C6247" s="294"/>
      <c r="D6247" s="294"/>
      <c r="E6247" s="294"/>
      <c r="F6247" s="294"/>
    </row>
    <row r="6248">
      <c r="A6248" s="294" t="s">
        <v>25546</v>
      </c>
      <c r="B6248" s="294"/>
      <c r="C6248" s="294"/>
      <c r="D6248" s="294"/>
      <c r="E6248" s="294"/>
      <c r="F6248" s="294"/>
    </row>
    <row r="6249">
      <c r="A6249" s="294" t="s">
        <v>25547</v>
      </c>
      <c r="B6249" s="294"/>
      <c r="C6249" s="294"/>
      <c r="D6249" s="294"/>
      <c r="E6249" s="294"/>
      <c r="F6249" s="294"/>
    </row>
    <row r="6250">
      <c r="A6250" s="294"/>
      <c r="B6250" s="294"/>
      <c r="C6250" s="294"/>
      <c r="D6250" s="294"/>
      <c r="E6250" s="294"/>
      <c r="F6250" s="294"/>
    </row>
    <row r="6251">
      <c r="A6251" s="294"/>
      <c r="B6251" s="294"/>
      <c r="C6251" s="294"/>
      <c r="D6251" s="294"/>
      <c r="E6251" s="294"/>
      <c r="F6251" s="294"/>
    </row>
    <row r="6252">
      <c r="A6252" s="294" t="s">
        <v>21344</v>
      </c>
      <c r="B6252" s="294"/>
      <c r="C6252" s="294"/>
      <c r="D6252" s="294"/>
      <c r="E6252" s="294"/>
      <c r="F6252" s="294"/>
    </row>
    <row r="6253">
      <c r="A6253" s="294" t="s">
        <v>25548</v>
      </c>
      <c r="B6253" s="294"/>
      <c r="C6253" s="294"/>
      <c r="D6253" s="294"/>
      <c r="E6253" s="294"/>
      <c r="F6253" s="294"/>
    </row>
    <row r="6254">
      <c r="A6254" s="294"/>
      <c r="B6254" s="294"/>
      <c r="C6254" s="294"/>
      <c r="D6254" s="294"/>
      <c r="E6254" s="294"/>
      <c r="F6254" s="294"/>
    </row>
    <row r="6255">
      <c r="A6255" s="294" t="s">
        <v>25549</v>
      </c>
      <c r="B6255" s="294"/>
      <c r="C6255" s="294"/>
      <c r="D6255" s="294"/>
      <c r="E6255" s="294"/>
      <c r="F6255" s="294"/>
    </row>
    <row r="6256">
      <c r="A6256" s="294" t="s">
        <v>25550</v>
      </c>
      <c r="B6256" s="294"/>
      <c r="C6256" s="294"/>
      <c r="D6256" s="294"/>
      <c r="E6256" s="294"/>
      <c r="F6256" s="294"/>
    </row>
    <row r="6257">
      <c r="A6257" s="294" t="s">
        <v>25551</v>
      </c>
      <c r="B6257" s="294"/>
      <c r="C6257" s="294"/>
      <c r="D6257" s="294"/>
      <c r="E6257" s="294"/>
      <c r="F6257" s="294"/>
    </row>
    <row r="6258">
      <c r="A6258" s="294" t="s">
        <v>25552</v>
      </c>
      <c r="B6258" s="294"/>
      <c r="C6258" s="294"/>
      <c r="D6258" s="294"/>
      <c r="E6258" s="294"/>
      <c r="F6258" s="294"/>
    </row>
    <row r="6259">
      <c r="A6259" s="294"/>
      <c r="B6259" s="294"/>
      <c r="C6259" s="294"/>
      <c r="D6259" s="294"/>
      <c r="E6259" s="294"/>
      <c r="F6259" s="294"/>
    </row>
    <row r="6260">
      <c r="A6260" s="294" t="s">
        <v>22156</v>
      </c>
      <c r="B6260" s="294"/>
      <c r="C6260" s="294"/>
      <c r="D6260" s="294"/>
      <c r="E6260" s="294"/>
      <c r="F6260" s="294"/>
    </row>
    <row r="6261">
      <c r="A6261" s="294"/>
      <c r="B6261" s="294"/>
      <c r="C6261" s="294"/>
      <c r="D6261" s="294"/>
      <c r="E6261" s="294"/>
      <c r="F6261" s="294"/>
    </row>
    <row r="6262">
      <c r="A6262" s="294" t="s">
        <v>25553</v>
      </c>
      <c r="B6262" s="294"/>
      <c r="C6262" s="294"/>
      <c r="D6262" s="294"/>
      <c r="E6262" s="294"/>
      <c r="F6262" s="294"/>
    </row>
    <row r="6263">
      <c r="A6263" s="294" t="s">
        <v>25554</v>
      </c>
      <c r="B6263" s="294"/>
      <c r="C6263" s="294"/>
      <c r="D6263" s="294"/>
      <c r="E6263" s="294"/>
      <c r="F6263" s="294"/>
    </row>
    <row r="6264">
      <c r="A6264" s="294" t="s">
        <v>25555</v>
      </c>
      <c r="B6264" s="294"/>
      <c r="C6264" s="294"/>
      <c r="D6264" s="294"/>
      <c r="E6264" s="294"/>
      <c r="F6264" s="294"/>
    </row>
    <row r="6265">
      <c r="A6265" s="294" t="s">
        <v>25556</v>
      </c>
      <c r="B6265" s="294"/>
      <c r="C6265" s="294"/>
      <c r="D6265" s="294"/>
      <c r="E6265" s="294"/>
      <c r="F6265" s="294"/>
    </row>
    <row r="6266">
      <c r="A6266" s="294"/>
      <c r="B6266" s="294"/>
      <c r="C6266" s="294"/>
      <c r="D6266" s="294"/>
      <c r="E6266" s="294"/>
      <c r="F6266" s="294"/>
    </row>
    <row r="6267">
      <c r="A6267" s="294" t="s">
        <v>25557</v>
      </c>
      <c r="B6267" s="294"/>
      <c r="C6267" s="294"/>
      <c r="D6267" s="294"/>
      <c r="E6267" s="294"/>
      <c r="F6267" s="294"/>
    </row>
    <row r="6268">
      <c r="A6268" s="294"/>
      <c r="B6268" s="294"/>
      <c r="C6268" s="294"/>
      <c r="D6268" s="294"/>
      <c r="E6268" s="294"/>
      <c r="F6268" s="294"/>
    </row>
    <row r="6269">
      <c r="A6269" s="294" t="s">
        <v>25558</v>
      </c>
      <c r="B6269" s="294"/>
      <c r="C6269" s="294"/>
      <c r="D6269" s="294"/>
      <c r="E6269" s="294"/>
      <c r="F6269" s="294"/>
    </row>
    <row r="6270">
      <c r="A6270" s="294" t="s">
        <v>25559</v>
      </c>
      <c r="B6270" s="294"/>
      <c r="C6270" s="294"/>
      <c r="D6270" s="294"/>
      <c r="E6270" s="294"/>
      <c r="F6270" s="294"/>
    </row>
    <row r="6271">
      <c r="A6271" s="294" t="s">
        <v>25560</v>
      </c>
      <c r="B6271" s="294"/>
      <c r="C6271" s="294"/>
      <c r="D6271" s="294"/>
      <c r="E6271" s="294"/>
      <c r="F6271" s="294"/>
    </row>
    <row r="6272">
      <c r="A6272" s="294" t="s">
        <v>25561</v>
      </c>
      <c r="B6272" s="294"/>
      <c r="C6272" s="294"/>
      <c r="D6272" s="294"/>
      <c r="E6272" s="294"/>
      <c r="F6272" s="294"/>
    </row>
    <row r="6273">
      <c r="A6273" s="294" t="s">
        <v>25562</v>
      </c>
      <c r="B6273" s="294"/>
      <c r="C6273" s="294"/>
      <c r="D6273" s="294"/>
      <c r="E6273" s="294"/>
      <c r="F6273" s="294"/>
    </row>
    <row r="6274">
      <c r="A6274" s="294" t="s">
        <v>25563</v>
      </c>
      <c r="B6274" s="294"/>
      <c r="C6274" s="294"/>
      <c r="D6274" s="294"/>
      <c r="E6274" s="294"/>
      <c r="F6274" s="294"/>
    </row>
    <row r="6275">
      <c r="A6275" s="294" t="s">
        <v>25564</v>
      </c>
      <c r="B6275" s="294"/>
      <c r="C6275" s="294"/>
      <c r="D6275" s="294"/>
      <c r="E6275" s="294"/>
      <c r="F6275" s="294"/>
    </row>
    <row r="6276">
      <c r="A6276" s="294" t="s">
        <v>25565</v>
      </c>
      <c r="B6276" s="294"/>
      <c r="C6276" s="294"/>
      <c r="D6276" s="294"/>
      <c r="E6276" s="294"/>
      <c r="F6276" s="294"/>
    </row>
    <row r="6277">
      <c r="A6277" s="294" t="s">
        <v>25566</v>
      </c>
      <c r="B6277" s="294"/>
      <c r="C6277" s="294"/>
      <c r="D6277" s="294"/>
      <c r="E6277" s="294"/>
      <c r="F6277" s="294"/>
    </row>
    <row r="6278">
      <c r="A6278" s="294" t="s">
        <v>25567</v>
      </c>
      <c r="B6278" s="294"/>
      <c r="C6278" s="294"/>
      <c r="D6278" s="294"/>
      <c r="E6278" s="294"/>
      <c r="F6278" s="294"/>
    </row>
    <row r="6279">
      <c r="A6279" s="294" t="s">
        <v>25568</v>
      </c>
      <c r="B6279" s="294"/>
      <c r="C6279" s="294"/>
      <c r="D6279" s="294"/>
      <c r="E6279" s="294"/>
      <c r="F6279" s="294"/>
    </row>
    <row r="6280">
      <c r="A6280" s="294" t="s">
        <v>25569</v>
      </c>
      <c r="B6280" s="294"/>
      <c r="C6280" s="294"/>
      <c r="D6280" s="294"/>
      <c r="E6280" s="294"/>
      <c r="F6280" s="294"/>
    </row>
    <row r="6281">
      <c r="A6281" s="294" t="s">
        <v>25570</v>
      </c>
      <c r="B6281" s="294"/>
      <c r="C6281" s="294"/>
      <c r="D6281" s="294"/>
      <c r="E6281" s="294"/>
      <c r="F6281" s="294"/>
    </row>
    <row r="6282">
      <c r="A6282" s="294" t="s">
        <v>25571</v>
      </c>
      <c r="B6282" s="294"/>
      <c r="C6282" s="294"/>
      <c r="D6282" s="294"/>
      <c r="E6282" s="294"/>
      <c r="F6282" s="294"/>
    </row>
    <row r="6283">
      <c r="A6283" s="294" t="s">
        <v>25572</v>
      </c>
      <c r="B6283" s="294"/>
      <c r="C6283" s="294"/>
      <c r="D6283" s="294"/>
      <c r="E6283" s="294"/>
      <c r="F6283" s="294"/>
    </row>
    <row r="6284">
      <c r="A6284" s="294" t="s">
        <v>23052</v>
      </c>
      <c r="B6284" s="294"/>
      <c r="C6284" s="294"/>
      <c r="D6284" s="294"/>
      <c r="E6284" s="294"/>
      <c r="F6284" s="294"/>
    </row>
    <row r="6285">
      <c r="A6285" s="294" t="s">
        <v>25573</v>
      </c>
      <c r="B6285" s="294"/>
      <c r="C6285" s="294"/>
      <c r="D6285" s="294"/>
      <c r="E6285" s="294"/>
      <c r="F6285" s="294"/>
    </row>
    <row r="6286">
      <c r="A6286" s="294" t="s">
        <v>25574</v>
      </c>
      <c r="B6286" s="294"/>
      <c r="C6286" s="294"/>
      <c r="D6286" s="294"/>
      <c r="E6286" s="294"/>
      <c r="F6286" s="294"/>
    </row>
    <row r="6287">
      <c r="A6287" s="294" t="s">
        <v>25575</v>
      </c>
      <c r="B6287" s="294"/>
      <c r="C6287" s="294"/>
      <c r="D6287" s="294"/>
      <c r="E6287" s="294"/>
      <c r="F6287" s="294"/>
    </row>
    <row r="6288">
      <c r="A6288" s="294"/>
      <c r="B6288" s="294"/>
      <c r="C6288" s="294"/>
      <c r="D6288" s="294"/>
      <c r="E6288" s="294"/>
      <c r="F6288" s="294"/>
    </row>
    <row r="6289">
      <c r="A6289" s="294"/>
      <c r="B6289" s="294"/>
      <c r="C6289" s="294"/>
      <c r="D6289" s="294"/>
      <c r="E6289" s="294"/>
      <c r="F6289" s="294"/>
    </row>
    <row r="6290">
      <c r="A6290" s="294" t="s">
        <v>21312</v>
      </c>
      <c r="B6290" s="294"/>
      <c r="C6290" s="294"/>
      <c r="D6290" s="294"/>
      <c r="E6290" s="294"/>
      <c r="F6290" s="294"/>
    </row>
    <row r="6291">
      <c r="A6291" s="294" t="s">
        <v>25576</v>
      </c>
      <c r="B6291" s="294"/>
      <c r="C6291" s="294"/>
      <c r="D6291" s="294"/>
      <c r="E6291" s="294"/>
      <c r="F6291" s="294"/>
    </row>
    <row r="6292">
      <c r="A6292" s="294" t="s">
        <v>21270</v>
      </c>
      <c r="B6292" s="294"/>
      <c r="C6292" s="294"/>
      <c r="D6292" s="294"/>
      <c r="E6292" s="294"/>
      <c r="F6292" s="294"/>
    </row>
    <row r="6293">
      <c r="A6293" s="294" t="s">
        <v>25577</v>
      </c>
      <c r="B6293" s="294"/>
      <c r="C6293" s="294"/>
      <c r="D6293" s="294"/>
      <c r="E6293" s="294"/>
      <c r="F6293" s="294"/>
    </row>
    <row r="6294">
      <c r="A6294" s="294"/>
      <c r="B6294" s="294"/>
      <c r="C6294" s="294"/>
      <c r="D6294" s="294"/>
      <c r="E6294" s="294"/>
      <c r="F6294" s="294"/>
    </row>
    <row r="6295">
      <c r="A6295" s="294"/>
      <c r="B6295" s="294"/>
      <c r="C6295" s="294"/>
      <c r="D6295" s="294"/>
      <c r="E6295" s="294"/>
      <c r="F6295" s="294"/>
    </row>
    <row r="6296">
      <c r="A6296" s="294" t="s">
        <v>22602</v>
      </c>
      <c r="B6296" s="294"/>
      <c r="C6296" s="294"/>
      <c r="D6296" s="294"/>
      <c r="E6296" s="294"/>
      <c r="F6296" s="294"/>
    </row>
    <row r="6297">
      <c r="A6297" s="294" t="s">
        <v>22708</v>
      </c>
      <c r="B6297" s="294"/>
      <c r="C6297" s="294"/>
      <c r="D6297" s="294"/>
      <c r="E6297" s="294"/>
      <c r="F6297" s="294"/>
    </row>
    <row r="6298">
      <c r="A6298" s="294"/>
      <c r="B6298" s="294"/>
      <c r="C6298" s="294"/>
      <c r="D6298" s="294"/>
      <c r="E6298" s="294"/>
      <c r="F6298" s="294"/>
    </row>
    <row r="6299">
      <c r="A6299" s="294" t="s">
        <v>25578</v>
      </c>
      <c r="B6299" s="294"/>
      <c r="C6299" s="294"/>
      <c r="D6299" s="294"/>
      <c r="E6299" s="294"/>
      <c r="F6299" s="294"/>
    </row>
    <row r="6300">
      <c r="A6300" s="294" t="s">
        <v>25579</v>
      </c>
      <c r="B6300" s="294"/>
      <c r="C6300" s="294"/>
      <c r="D6300" s="294"/>
      <c r="E6300" s="294"/>
      <c r="F6300" s="294"/>
    </row>
    <row r="6301">
      <c r="A6301" s="294" t="s">
        <v>25580</v>
      </c>
      <c r="B6301" s="294"/>
      <c r="C6301" s="294"/>
      <c r="D6301" s="294"/>
      <c r="E6301" s="294"/>
      <c r="F6301" s="294"/>
    </row>
    <row r="6302">
      <c r="A6302" s="294" t="s">
        <v>25581</v>
      </c>
      <c r="B6302" s="294"/>
      <c r="C6302" s="294"/>
      <c r="D6302" s="294"/>
      <c r="E6302" s="294"/>
      <c r="F6302" s="294"/>
    </row>
    <row r="6303">
      <c r="A6303" s="294" t="s">
        <v>25582</v>
      </c>
      <c r="B6303" s="294"/>
      <c r="C6303" s="294"/>
      <c r="D6303" s="294"/>
      <c r="E6303" s="294"/>
      <c r="F6303" s="294"/>
    </row>
    <row r="6304">
      <c r="A6304" s="294" t="s">
        <v>25583</v>
      </c>
      <c r="B6304" s="294"/>
      <c r="C6304" s="294"/>
      <c r="D6304" s="294"/>
      <c r="E6304" s="294"/>
      <c r="F6304" s="294"/>
    </row>
    <row r="6305">
      <c r="A6305" s="294" t="s">
        <v>25584</v>
      </c>
      <c r="B6305" s="294"/>
      <c r="C6305" s="294"/>
      <c r="D6305" s="294"/>
      <c r="E6305" s="294"/>
      <c r="F6305" s="294"/>
    </row>
    <row r="6306">
      <c r="A6306" s="294" t="s">
        <v>25585</v>
      </c>
      <c r="B6306" s="294"/>
      <c r="C6306" s="294"/>
      <c r="D6306" s="294"/>
      <c r="E6306" s="294"/>
      <c r="F6306" s="294"/>
    </row>
    <row r="6307">
      <c r="A6307" s="294" t="s">
        <v>25586</v>
      </c>
      <c r="B6307" s="294"/>
      <c r="C6307" s="294"/>
      <c r="D6307" s="294"/>
      <c r="E6307" s="294"/>
      <c r="F6307" s="294"/>
    </row>
    <row r="6308">
      <c r="A6308" s="294" t="s">
        <v>25587</v>
      </c>
      <c r="B6308" s="294"/>
      <c r="C6308" s="294"/>
      <c r="D6308" s="294"/>
      <c r="E6308" s="294"/>
      <c r="F6308" s="294"/>
    </row>
    <row r="6309">
      <c r="A6309" s="294" t="s">
        <v>25588</v>
      </c>
      <c r="B6309" s="294"/>
      <c r="C6309" s="294"/>
      <c r="D6309" s="294"/>
      <c r="E6309" s="294"/>
      <c r="F6309" s="294"/>
    </row>
    <row r="6310">
      <c r="A6310" s="294" t="s">
        <v>25589</v>
      </c>
      <c r="B6310" s="294"/>
      <c r="C6310" s="294"/>
      <c r="D6310" s="294"/>
      <c r="E6310" s="294"/>
      <c r="F6310" s="294"/>
    </row>
    <row r="6311">
      <c r="A6311" s="294" t="s">
        <v>25590</v>
      </c>
      <c r="B6311" s="294"/>
      <c r="C6311" s="294"/>
      <c r="D6311" s="294"/>
      <c r="E6311" s="294"/>
      <c r="F6311" s="294"/>
    </row>
    <row r="6312">
      <c r="A6312" s="294" t="s">
        <v>25591</v>
      </c>
      <c r="B6312" s="294"/>
      <c r="C6312" s="294"/>
      <c r="D6312" s="294"/>
      <c r="E6312" s="294"/>
      <c r="F6312" s="294"/>
    </row>
    <row r="6313">
      <c r="A6313" s="294"/>
      <c r="B6313" s="294"/>
      <c r="C6313" s="294"/>
      <c r="D6313" s="294"/>
      <c r="E6313" s="294"/>
      <c r="F6313" s="294"/>
    </row>
    <row r="6314">
      <c r="A6314" s="294"/>
      <c r="B6314" s="294"/>
      <c r="C6314" s="294"/>
      <c r="D6314" s="294"/>
      <c r="E6314" s="294"/>
      <c r="F6314" s="294"/>
    </row>
    <row r="6315">
      <c r="A6315" s="294" t="s">
        <v>25592</v>
      </c>
      <c r="B6315" s="294"/>
      <c r="C6315" s="294"/>
      <c r="D6315" s="294"/>
      <c r="E6315" s="294"/>
      <c r="F6315" s="294"/>
    </row>
    <row r="6316">
      <c r="A6316" s="294"/>
      <c r="B6316" s="294"/>
      <c r="C6316" s="294"/>
      <c r="D6316" s="294"/>
      <c r="E6316" s="294"/>
      <c r="F6316" s="294"/>
    </row>
    <row r="6317">
      <c r="A6317" s="294" t="s">
        <v>25593</v>
      </c>
      <c r="B6317" s="294"/>
      <c r="C6317" s="294"/>
      <c r="D6317" s="294"/>
      <c r="E6317" s="294"/>
      <c r="F6317" s="294"/>
    </row>
    <row r="6318">
      <c r="A6318" s="294" t="s">
        <v>25594</v>
      </c>
      <c r="B6318" s="294"/>
      <c r="C6318" s="294"/>
      <c r="D6318" s="294"/>
      <c r="E6318" s="294"/>
      <c r="F6318" s="294"/>
    </row>
    <row r="6319">
      <c r="A6319" s="294" t="s">
        <v>25595</v>
      </c>
      <c r="B6319" s="294"/>
      <c r="C6319" s="294"/>
      <c r="D6319" s="294"/>
      <c r="E6319" s="294"/>
      <c r="F6319" s="294"/>
    </row>
    <row r="6320">
      <c r="A6320" s="294" t="s">
        <v>25596</v>
      </c>
      <c r="B6320" s="294"/>
      <c r="C6320" s="294"/>
      <c r="D6320" s="294"/>
      <c r="E6320" s="294"/>
      <c r="F6320" s="294"/>
    </row>
    <row r="6321">
      <c r="A6321" s="294" t="s">
        <v>25597</v>
      </c>
      <c r="B6321" s="294"/>
      <c r="C6321" s="294"/>
      <c r="D6321" s="294"/>
      <c r="E6321" s="294"/>
      <c r="F6321" s="294"/>
    </row>
    <row r="6322">
      <c r="A6322" s="294" t="s">
        <v>25598</v>
      </c>
      <c r="B6322" s="294"/>
      <c r="C6322" s="294"/>
      <c r="D6322" s="294"/>
      <c r="E6322" s="294"/>
      <c r="F6322" s="294"/>
    </row>
    <row r="6323">
      <c r="A6323" s="294" t="s">
        <v>25599</v>
      </c>
      <c r="B6323" s="294"/>
      <c r="C6323" s="294"/>
      <c r="D6323" s="294"/>
      <c r="E6323" s="294"/>
      <c r="F6323" s="294"/>
    </row>
    <row r="6324">
      <c r="A6324" s="294"/>
      <c r="B6324" s="294"/>
      <c r="C6324" s="294"/>
      <c r="D6324" s="294"/>
      <c r="E6324" s="294"/>
      <c r="F6324" s="294"/>
    </row>
    <row r="6325">
      <c r="A6325" s="294" t="s">
        <v>23155</v>
      </c>
      <c r="B6325" s="294"/>
      <c r="C6325" s="294"/>
      <c r="D6325" s="294"/>
      <c r="E6325" s="294"/>
      <c r="F6325" s="294"/>
    </row>
    <row r="6326">
      <c r="A6326" s="294" t="s">
        <v>23156</v>
      </c>
      <c r="B6326" s="294"/>
      <c r="C6326" s="294"/>
      <c r="D6326" s="294"/>
      <c r="E6326" s="294"/>
      <c r="F6326" s="294"/>
    </row>
    <row r="6327">
      <c r="A6327" s="294"/>
      <c r="B6327" s="294"/>
      <c r="C6327" s="294"/>
      <c r="D6327" s="294"/>
      <c r="E6327" s="294"/>
      <c r="F6327" s="294"/>
    </row>
    <row r="6328">
      <c r="A6328" s="294" t="s">
        <v>25600</v>
      </c>
      <c r="B6328" s="294"/>
      <c r="C6328" s="294"/>
      <c r="D6328" s="294"/>
      <c r="E6328" s="294"/>
      <c r="F6328" s="294"/>
    </row>
    <row r="6329">
      <c r="A6329" s="294" t="s">
        <v>25601</v>
      </c>
      <c r="B6329" s="294"/>
      <c r="C6329" s="294"/>
      <c r="D6329" s="294"/>
      <c r="E6329" s="294"/>
      <c r="F6329" s="294"/>
    </row>
    <row r="6330">
      <c r="A6330" s="294" t="s">
        <v>25602</v>
      </c>
      <c r="B6330" s="294"/>
      <c r="C6330" s="294"/>
      <c r="D6330" s="294"/>
      <c r="E6330" s="294"/>
      <c r="F6330" s="294"/>
    </row>
    <row r="6331">
      <c r="A6331" s="294" t="s">
        <v>25603</v>
      </c>
      <c r="B6331" s="294"/>
      <c r="C6331" s="294"/>
      <c r="D6331" s="294"/>
      <c r="E6331" s="294"/>
      <c r="F6331" s="294"/>
    </row>
    <row r="6332">
      <c r="A6332" s="294" t="s">
        <v>25604</v>
      </c>
      <c r="B6332" s="294"/>
      <c r="C6332" s="294"/>
      <c r="D6332" s="294"/>
      <c r="E6332" s="294"/>
      <c r="F6332" s="294"/>
    </row>
    <row r="6333">
      <c r="A6333" s="294" t="s">
        <v>25605</v>
      </c>
      <c r="B6333" s="294"/>
      <c r="C6333" s="294"/>
      <c r="D6333" s="294"/>
      <c r="E6333" s="294"/>
      <c r="F6333" s="294"/>
    </row>
    <row r="6334">
      <c r="A6334" s="294" t="s">
        <v>25606</v>
      </c>
      <c r="B6334" s="294"/>
      <c r="C6334" s="294"/>
      <c r="D6334" s="294"/>
      <c r="E6334" s="294"/>
      <c r="F6334" s="294"/>
    </row>
    <row r="6335">
      <c r="A6335" s="294" t="s">
        <v>25607</v>
      </c>
      <c r="B6335" s="294"/>
      <c r="C6335" s="294"/>
      <c r="D6335" s="294"/>
      <c r="E6335" s="294"/>
      <c r="F6335" s="294"/>
    </row>
    <row r="6336">
      <c r="A6336" s="294" t="s">
        <v>25608</v>
      </c>
      <c r="B6336" s="294"/>
      <c r="C6336" s="294"/>
      <c r="D6336" s="294"/>
      <c r="E6336" s="294"/>
      <c r="F6336" s="294"/>
    </row>
    <row r="6337">
      <c r="A6337" s="294"/>
      <c r="B6337" s="294"/>
      <c r="C6337" s="294"/>
      <c r="D6337" s="294"/>
      <c r="E6337" s="294"/>
      <c r="F6337" s="294"/>
    </row>
    <row r="6338">
      <c r="A6338" s="294"/>
      <c r="B6338" s="294"/>
      <c r="C6338" s="294"/>
      <c r="D6338" s="294"/>
      <c r="E6338" s="294"/>
      <c r="F6338" s="294"/>
    </row>
    <row r="6339">
      <c r="A6339" s="294" t="s">
        <v>21401</v>
      </c>
      <c r="B6339" s="294"/>
      <c r="C6339" s="294"/>
      <c r="D6339" s="294"/>
      <c r="E6339" s="294"/>
      <c r="F6339" s="294"/>
    </row>
    <row r="6340">
      <c r="A6340" s="294"/>
      <c r="B6340" s="294"/>
      <c r="C6340" s="294"/>
      <c r="D6340" s="294"/>
      <c r="E6340" s="294"/>
      <c r="F6340" s="294"/>
    </row>
    <row r="6341">
      <c r="A6341" s="294" t="s">
        <v>25609</v>
      </c>
      <c r="B6341" s="294"/>
      <c r="C6341" s="294"/>
      <c r="D6341" s="294"/>
      <c r="E6341" s="294"/>
      <c r="F6341" s="294"/>
    </row>
    <row r="6342">
      <c r="A6342" s="294" t="s">
        <v>25610</v>
      </c>
      <c r="B6342" s="294"/>
      <c r="C6342" s="294"/>
      <c r="D6342" s="294"/>
      <c r="E6342" s="294"/>
      <c r="F6342" s="294"/>
    </row>
    <row r="6343">
      <c r="A6343" s="294" t="s">
        <v>25611</v>
      </c>
      <c r="B6343" s="294"/>
      <c r="C6343" s="294"/>
      <c r="D6343" s="294"/>
      <c r="E6343" s="294"/>
      <c r="F6343" s="294"/>
    </row>
    <row r="6344">
      <c r="A6344" s="294" t="s">
        <v>25612</v>
      </c>
      <c r="B6344" s="294"/>
      <c r="C6344" s="294"/>
      <c r="D6344" s="294"/>
      <c r="E6344" s="294"/>
      <c r="F6344" s="294"/>
    </row>
    <row r="6345">
      <c r="A6345" s="294" t="s">
        <v>25613</v>
      </c>
      <c r="B6345" s="294"/>
      <c r="C6345" s="294"/>
      <c r="D6345" s="294"/>
      <c r="E6345" s="294"/>
      <c r="F6345" s="294"/>
    </row>
    <row r="6346">
      <c r="A6346" s="294" t="s">
        <v>25614</v>
      </c>
      <c r="B6346" s="294"/>
      <c r="C6346" s="294"/>
      <c r="D6346" s="294"/>
      <c r="E6346" s="294"/>
      <c r="F6346" s="294"/>
    </row>
    <row r="6347">
      <c r="A6347" s="294"/>
      <c r="B6347" s="294"/>
      <c r="C6347" s="294"/>
      <c r="D6347" s="294"/>
      <c r="E6347" s="294"/>
      <c r="F6347" s="294"/>
    </row>
    <row r="6348">
      <c r="A6348" s="294" t="s">
        <v>21407</v>
      </c>
      <c r="B6348" s="294"/>
      <c r="C6348" s="294"/>
      <c r="D6348" s="294"/>
      <c r="E6348" s="294"/>
      <c r="F6348" s="294"/>
    </row>
    <row r="6349">
      <c r="A6349" s="294"/>
      <c r="B6349" s="294"/>
      <c r="C6349" s="294"/>
      <c r="D6349" s="294"/>
      <c r="E6349" s="294"/>
      <c r="F6349" s="294"/>
    </row>
    <row r="6350">
      <c r="A6350" s="294" t="s">
        <v>25615</v>
      </c>
      <c r="B6350" s="294"/>
      <c r="C6350" s="294"/>
      <c r="D6350" s="294"/>
      <c r="E6350" s="294"/>
      <c r="F6350" s="294"/>
    </row>
    <row r="6351">
      <c r="A6351" s="294" t="s">
        <v>25616</v>
      </c>
      <c r="B6351" s="294"/>
      <c r="C6351" s="294"/>
      <c r="D6351" s="294"/>
      <c r="E6351" s="294"/>
      <c r="F6351" s="294"/>
    </row>
    <row r="6352">
      <c r="A6352" s="294" t="s">
        <v>25617</v>
      </c>
      <c r="B6352" s="294"/>
      <c r="C6352" s="294"/>
      <c r="D6352" s="294"/>
      <c r="E6352" s="294"/>
      <c r="F6352" s="294"/>
    </row>
    <row r="6353">
      <c r="A6353" s="294" t="s">
        <v>25618</v>
      </c>
      <c r="B6353" s="294"/>
      <c r="C6353" s="294"/>
      <c r="D6353" s="294"/>
      <c r="E6353" s="294"/>
      <c r="F6353" s="294"/>
    </row>
    <row r="6354">
      <c r="A6354" s="294" t="s">
        <v>25619</v>
      </c>
      <c r="B6354" s="294"/>
      <c r="C6354" s="294"/>
      <c r="D6354" s="294"/>
      <c r="E6354" s="294"/>
      <c r="F6354" s="294"/>
    </row>
    <row r="6355">
      <c r="A6355" s="294" t="s">
        <v>25620</v>
      </c>
      <c r="B6355" s="294"/>
      <c r="C6355" s="294"/>
      <c r="D6355" s="294"/>
      <c r="E6355" s="294"/>
      <c r="F6355" s="294"/>
    </row>
    <row r="6356">
      <c r="A6356" s="294"/>
      <c r="B6356" s="294"/>
      <c r="C6356" s="294"/>
      <c r="D6356" s="294"/>
      <c r="E6356" s="294"/>
      <c r="F6356" s="294"/>
    </row>
    <row r="6357">
      <c r="A6357" s="294"/>
      <c r="B6357" s="294"/>
      <c r="C6357" s="294"/>
      <c r="D6357" s="294"/>
      <c r="E6357" s="294"/>
      <c r="F6357" s="294"/>
    </row>
    <row r="6358">
      <c r="A6358" s="294" t="s">
        <v>21304</v>
      </c>
      <c r="B6358" s="294"/>
      <c r="C6358" s="294"/>
      <c r="D6358" s="294"/>
      <c r="E6358" s="294"/>
      <c r="F6358" s="294"/>
    </row>
    <row r="6359">
      <c r="A6359" s="294"/>
      <c r="B6359" s="294"/>
      <c r="C6359" s="294"/>
      <c r="D6359" s="294"/>
      <c r="E6359" s="294"/>
      <c r="F6359" s="294"/>
    </row>
    <row r="6360">
      <c r="A6360" s="294" t="s">
        <v>25621</v>
      </c>
      <c r="B6360" s="294"/>
      <c r="C6360" s="294"/>
      <c r="D6360" s="294"/>
      <c r="E6360" s="294"/>
      <c r="F6360" s="294"/>
    </row>
    <row r="6361">
      <c r="A6361" s="294"/>
      <c r="B6361" s="294"/>
      <c r="C6361" s="294"/>
      <c r="D6361" s="294"/>
      <c r="E6361" s="294"/>
      <c r="F6361" s="294"/>
    </row>
    <row r="6362">
      <c r="A6362" s="294" t="s">
        <v>25622</v>
      </c>
      <c r="B6362" s="294"/>
      <c r="C6362" s="294"/>
      <c r="D6362" s="294"/>
      <c r="E6362" s="294"/>
      <c r="F6362" s="294"/>
    </row>
    <row r="6363">
      <c r="A6363" s="294" t="s">
        <v>25623</v>
      </c>
      <c r="B6363" s="294"/>
      <c r="C6363" s="294"/>
      <c r="D6363" s="294"/>
      <c r="E6363" s="294"/>
      <c r="F6363" s="294"/>
    </row>
    <row r="6364">
      <c r="A6364" s="294" t="s">
        <v>25624</v>
      </c>
      <c r="B6364" s="294"/>
      <c r="C6364" s="294"/>
      <c r="D6364" s="294"/>
      <c r="E6364" s="294"/>
      <c r="F6364" s="294"/>
    </row>
    <row r="6365">
      <c r="A6365" s="294" t="s">
        <v>25625</v>
      </c>
      <c r="B6365" s="294"/>
      <c r="C6365" s="294"/>
      <c r="D6365" s="294"/>
      <c r="E6365" s="294"/>
      <c r="F6365" s="294"/>
    </row>
    <row r="6366">
      <c r="A6366" s="294" t="s">
        <v>25626</v>
      </c>
      <c r="B6366" s="294"/>
      <c r="C6366" s="294"/>
      <c r="D6366" s="294"/>
      <c r="E6366" s="294"/>
      <c r="F6366" s="294"/>
    </row>
    <row r="6367">
      <c r="A6367" s="294" t="s">
        <v>25627</v>
      </c>
      <c r="B6367" s="294"/>
      <c r="C6367" s="294"/>
      <c r="D6367" s="294"/>
      <c r="E6367" s="294"/>
      <c r="F6367" s="294"/>
    </row>
    <row r="6368">
      <c r="A6368" s="294"/>
      <c r="B6368" s="294"/>
      <c r="C6368" s="294"/>
      <c r="D6368" s="294"/>
      <c r="E6368" s="294"/>
      <c r="F6368" s="294"/>
    </row>
    <row r="6369">
      <c r="A6369" s="294" t="s">
        <v>21312</v>
      </c>
      <c r="B6369" s="294"/>
      <c r="C6369" s="294"/>
      <c r="D6369" s="294"/>
      <c r="E6369" s="294"/>
      <c r="F6369" s="294"/>
    </row>
    <row r="6370">
      <c r="A6370" s="294" t="s">
        <v>25628</v>
      </c>
      <c r="B6370" s="294"/>
      <c r="C6370" s="294"/>
      <c r="D6370" s="294"/>
      <c r="E6370" s="294"/>
      <c r="F6370" s="294"/>
    </row>
    <row r="6371">
      <c r="A6371" s="294" t="s">
        <v>21314</v>
      </c>
      <c r="B6371" s="294"/>
      <c r="C6371" s="294"/>
      <c r="D6371" s="294"/>
      <c r="E6371" s="294"/>
      <c r="F6371" s="294"/>
    </row>
    <row r="6372">
      <c r="A6372" s="294" t="s">
        <v>25577</v>
      </c>
      <c r="B6372" s="294"/>
      <c r="C6372" s="294"/>
      <c r="D6372" s="294"/>
      <c r="E6372" s="294"/>
      <c r="F6372" s="294"/>
    </row>
    <row r="6373">
      <c r="A6373" s="294"/>
      <c r="B6373" s="294"/>
      <c r="C6373" s="294"/>
      <c r="D6373" s="294"/>
      <c r="E6373" s="294"/>
      <c r="F6373" s="294"/>
    </row>
    <row r="6374">
      <c r="A6374" s="294" t="s">
        <v>21315</v>
      </c>
      <c r="B6374" s="294"/>
      <c r="C6374" s="294"/>
      <c r="D6374" s="294"/>
      <c r="E6374" s="294"/>
      <c r="F6374" s="294"/>
    </row>
    <row r="6375">
      <c r="A6375" s="294" t="s">
        <v>23747</v>
      </c>
      <c r="B6375" s="294"/>
      <c r="C6375" s="294"/>
      <c r="D6375" s="294"/>
      <c r="E6375" s="294"/>
      <c r="F6375" s="294"/>
    </row>
    <row r="6376">
      <c r="A6376" s="294"/>
      <c r="B6376" s="294"/>
      <c r="C6376" s="294"/>
      <c r="D6376" s="294"/>
      <c r="E6376" s="294"/>
      <c r="F6376" s="294"/>
    </row>
    <row r="6377">
      <c r="A6377" s="294" t="s">
        <v>25629</v>
      </c>
      <c r="B6377" s="294"/>
      <c r="C6377" s="294"/>
      <c r="D6377" s="294"/>
      <c r="E6377" s="294"/>
      <c r="F6377" s="294"/>
    </row>
    <row r="6378">
      <c r="A6378" s="294" t="s">
        <v>25630</v>
      </c>
      <c r="B6378" s="294"/>
      <c r="C6378" s="294"/>
      <c r="D6378" s="294"/>
      <c r="E6378" s="294"/>
      <c r="F6378" s="294"/>
    </row>
    <row r="6379">
      <c r="A6379" s="294" t="s">
        <v>25631</v>
      </c>
      <c r="B6379" s="294"/>
      <c r="C6379" s="294"/>
      <c r="D6379" s="294"/>
      <c r="E6379" s="294"/>
      <c r="F6379" s="294"/>
    </row>
    <row r="6380">
      <c r="A6380" s="294" t="s">
        <v>25632</v>
      </c>
      <c r="B6380" s="294"/>
      <c r="C6380" s="294"/>
      <c r="D6380" s="294"/>
      <c r="E6380" s="294"/>
      <c r="F6380" s="294"/>
    </row>
    <row r="6381">
      <c r="A6381" s="294" t="s">
        <v>25633</v>
      </c>
      <c r="B6381" s="294"/>
      <c r="C6381" s="294"/>
      <c r="D6381" s="294"/>
      <c r="E6381" s="294"/>
      <c r="F6381" s="294"/>
    </row>
    <row r="6382">
      <c r="A6382" s="294" t="s">
        <v>25634</v>
      </c>
      <c r="B6382" s="294"/>
      <c r="C6382" s="294"/>
      <c r="D6382" s="294"/>
      <c r="E6382" s="294"/>
      <c r="F6382" s="294"/>
    </row>
    <row r="6383">
      <c r="A6383" s="294" t="s">
        <v>25635</v>
      </c>
      <c r="B6383" s="294"/>
      <c r="C6383" s="294"/>
      <c r="D6383" s="294"/>
      <c r="E6383" s="294"/>
      <c r="F6383" s="294"/>
    </row>
    <row r="6384">
      <c r="A6384" s="294" t="s">
        <v>25636</v>
      </c>
      <c r="B6384" s="294"/>
      <c r="C6384" s="294"/>
      <c r="D6384" s="294"/>
      <c r="E6384" s="294"/>
      <c r="F6384" s="294"/>
    </row>
    <row r="6385">
      <c r="A6385" s="294"/>
      <c r="B6385" s="294"/>
      <c r="C6385" s="294"/>
      <c r="D6385" s="294"/>
      <c r="E6385" s="294"/>
      <c r="F6385" s="294"/>
    </row>
    <row r="6386">
      <c r="A6386" s="294"/>
      <c r="B6386" s="294"/>
      <c r="C6386" s="294"/>
      <c r="D6386" s="294"/>
      <c r="E6386" s="294"/>
      <c r="F6386" s="294"/>
    </row>
    <row r="6387">
      <c r="A6387" s="294" t="s">
        <v>21326</v>
      </c>
      <c r="B6387" s="294"/>
      <c r="C6387" s="294"/>
      <c r="D6387" s="294"/>
      <c r="E6387" s="294"/>
      <c r="F6387" s="294"/>
    </row>
    <row r="6388">
      <c r="A6388" s="294"/>
      <c r="B6388" s="294"/>
      <c r="C6388" s="294"/>
      <c r="D6388" s="294"/>
      <c r="E6388" s="294"/>
      <c r="F6388" s="294"/>
    </row>
    <row r="6389">
      <c r="A6389" s="294" t="s">
        <v>25637</v>
      </c>
      <c r="B6389" s="294"/>
      <c r="C6389" s="294"/>
      <c r="D6389" s="294"/>
      <c r="E6389" s="294"/>
      <c r="F6389" s="294"/>
    </row>
    <row r="6390">
      <c r="A6390" s="294"/>
      <c r="B6390" s="294"/>
      <c r="C6390" s="294"/>
      <c r="D6390" s="294"/>
      <c r="E6390" s="294"/>
      <c r="F6390" s="294"/>
    </row>
    <row r="6391">
      <c r="A6391" s="294" t="s">
        <v>25638</v>
      </c>
      <c r="B6391" s="294"/>
      <c r="C6391" s="294"/>
      <c r="D6391" s="294"/>
      <c r="E6391" s="294"/>
      <c r="F6391" s="294"/>
    </row>
    <row r="6392">
      <c r="A6392" s="294" t="s">
        <v>25639</v>
      </c>
      <c r="B6392" s="294"/>
      <c r="C6392" s="294"/>
      <c r="D6392" s="294"/>
      <c r="E6392" s="294"/>
      <c r="F6392" s="294"/>
    </row>
    <row r="6393">
      <c r="A6393" s="294" t="s">
        <v>25640</v>
      </c>
      <c r="B6393" s="294"/>
      <c r="C6393" s="294"/>
      <c r="D6393" s="294"/>
      <c r="E6393" s="294"/>
      <c r="F6393" s="294"/>
    </row>
    <row r="6394">
      <c r="A6394" s="294" t="s">
        <v>25641</v>
      </c>
      <c r="B6394" s="294"/>
      <c r="C6394" s="294"/>
      <c r="D6394" s="294"/>
      <c r="E6394" s="294"/>
      <c r="F6394" s="294"/>
    </row>
    <row r="6395">
      <c r="A6395" s="294" t="s">
        <v>25642</v>
      </c>
      <c r="B6395" s="294"/>
      <c r="C6395" s="294"/>
      <c r="D6395" s="294"/>
      <c r="E6395" s="294"/>
      <c r="F6395" s="294"/>
    </row>
    <row r="6396">
      <c r="A6396" s="294" t="s">
        <v>25643</v>
      </c>
      <c r="B6396" s="294"/>
      <c r="C6396" s="294"/>
      <c r="D6396" s="294"/>
      <c r="E6396" s="294"/>
      <c r="F6396" s="294"/>
    </row>
    <row r="6397">
      <c r="A6397" s="294"/>
      <c r="B6397" s="294"/>
      <c r="C6397" s="294"/>
      <c r="D6397" s="294"/>
      <c r="E6397" s="294"/>
      <c r="F6397" s="294"/>
    </row>
    <row r="6398">
      <c r="A6398" s="294" t="s">
        <v>23311</v>
      </c>
      <c r="B6398" s="294"/>
      <c r="C6398" s="294"/>
      <c r="D6398" s="294"/>
      <c r="E6398" s="294"/>
      <c r="F6398" s="294"/>
    </row>
    <row r="6399">
      <c r="A6399" s="294"/>
      <c r="B6399" s="294"/>
      <c r="C6399" s="294"/>
      <c r="D6399" s="294"/>
      <c r="E6399" s="294"/>
      <c r="F6399" s="294"/>
    </row>
    <row r="6400">
      <c r="A6400" s="294" t="s">
        <v>25644</v>
      </c>
      <c r="B6400" s="294"/>
      <c r="C6400" s="294"/>
      <c r="D6400" s="294"/>
      <c r="E6400" s="294"/>
      <c r="F6400" s="294"/>
    </row>
    <row r="6401">
      <c r="A6401" s="294" t="s">
        <v>25645</v>
      </c>
      <c r="B6401" s="294"/>
      <c r="C6401" s="294"/>
      <c r="D6401" s="294"/>
      <c r="E6401" s="294"/>
      <c r="F6401" s="294"/>
    </row>
    <row r="6402">
      <c r="A6402" s="294" t="s">
        <v>25646</v>
      </c>
      <c r="B6402" s="294"/>
      <c r="C6402" s="294"/>
      <c r="D6402" s="294"/>
      <c r="E6402" s="294"/>
      <c r="F6402" s="294"/>
    </row>
    <row r="6403">
      <c r="A6403" s="294" t="s">
        <v>25647</v>
      </c>
      <c r="B6403" s="294"/>
      <c r="C6403" s="294"/>
      <c r="D6403" s="294"/>
      <c r="E6403" s="294"/>
      <c r="F6403" s="294"/>
    </row>
    <row r="6404">
      <c r="A6404" s="294" t="s">
        <v>25648</v>
      </c>
      <c r="B6404" s="294"/>
      <c r="C6404" s="294"/>
      <c r="D6404" s="294"/>
      <c r="E6404" s="294"/>
      <c r="F6404" s="294"/>
    </row>
    <row r="6405">
      <c r="A6405" s="294" t="s">
        <v>25649</v>
      </c>
      <c r="B6405" s="294"/>
      <c r="C6405" s="294"/>
      <c r="D6405" s="294"/>
      <c r="E6405" s="294"/>
      <c r="F6405" s="294"/>
    </row>
    <row r="6406">
      <c r="A6406" s="294" t="s">
        <v>25650</v>
      </c>
      <c r="B6406" s="294"/>
      <c r="C6406" s="294"/>
      <c r="D6406" s="294"/>
      <c r="E6406" s="294"/>
      <c r="F6406" s="294"/>
    </row>
    <row r="6407">
      <c r="A6407" s="294" t="s">
        <v>25651</v>
      </c>
      <c r="B6407" s="294"/>
      <c r="C6407" s="294"/>
      <c r="D6407" s="294"/>
      <c r="E6407" s="294"/>
      <c r="F6407" s="294"/>
    </row>
    <row r="6408">
      <c r="A6408" s="294" t="s">
        <v>25652</v>
      </c>
      <c r="B6408" s="294"/>
      <c r="C6408" s="294"/>
      <c r="D6408" s="294"/>
      <c r="E6408" s="294"/>
      <c r="F6408" s="294"/>
    </row>
    <row r="6409">
      <c r="A6409" s="294"/>
      <c r="B6409" s="294"/>
      <c r="C6409" s="294"/>
      <c r="D6409" s="294"/>
      <c r="E6409" s="294"/>
      <c r="F6409" s="294"/>
    </row>
    <row r="6410">
      <c r="A6410" s="294" t="s">
        <v>25653</v>
      </c>
      <c r="B6410" s="294"/>
      <c r="C6410" s="294"/>
      <c r="D6410" s="294"/>
      <c r="E6410" s="294"/>
      <c r="F6410" s="294"/>
    </row>
    <row r="6411">
      <c r="A6411" s="294" t="s">
        <v>23322</v>
      </c>
      <c r="B6411" s="294"/>
      <c r="C6411" s="294"/>
      <c r="D6411" s="294"/>
      <c r="E6411" s="294"/>
      <c r="F6411" s="294"/>
    </row>
    <row r="6412">
      <c r="A6412" s="294"/>
      <c r="B6412" s="294"/>
      <c r="C6412" s="294"/>
      <c r="D6412" s="294"/>
      <c r="E6412" s="294"/>
      <c r="F6412" s="294"/>
    </row>
    <row r="6413">
      <c r="A6413" s="294" t="s">
        <v>25654</v>
      </c>
      <c r="B6413" s="294"/>
      <c r="C6413" s="294"/>
      <c r="D6413" s="294"/>
      <c r="E6413" s="294"/>
      <c r="F6413" s="294"/>
    </row>
    <row r="6414">
      <c r="A6414" s="294" t="s">
        <v>25655</v>
      </c>
      <c r="B6414" s="294"/>
      <c r="C6414" s="294"/>
      <c r="D6414" s="294"/>
      <c r="E6414" s="294"/>
      <c r="F6414" s="294"/>
    </row>
    <row r="6415">
      <c r="A6415" s="294" t="s">
        <v>25656</v>
      </c>
      <c r="B6415" s="294"/>
      <c r="C6415" s="294"/>
      <c r="D6415" s="294"/>
      <c r="E6415" s="294"/>
      <c r="F6415" s="294"/>
    </row>
    <row r="6416">
      <c r="A6416" s="294" t="s">
        <v>25657</v>
      </c>
      <c r="B6416" s="294"/>
      <c r="C6416" s="294"/>
      <c r="D6416" s="294"/>
      <c r="E6416" s="294"/>
      <c r="F6416" s="294"/>
    </row>
    <row r="6417">
      <c r="A6417" s="294" t="s">
        <v>25658</v>
      </c>
      <c r="B6417" s="294"/>
      <c r="C6417" s="294"/>
      <c r="D6417" s="294"/>
      <c r="E6417" s="294"/>
      <c r="F6417" s="294"/>
    </row>
    <row r="6418">
      <c r="A6418" s="294"/>
      <c r="B6418" s="294"/>
      <c r="C6418" s="294"/>
      <c r="D6418" s="294"/>
      <c r="E6418" s="294"/>
      <c r="F6418" s="294"/>
    </row>
    <row r="6419">
      <c r="A6419" s="294" t="s">
        <v>25659</v>
      </c>
      <c r="B6419" s="294"/>
      <c r="C6419" s="294"/>
      <c r="D6419" s="294"/>
      <c r="E6419" s="294"/>
      <c r="F6419" s="294"/>
    </row>
    <row r="6420">
      <c r="A6420" s="294"/>
      <c r="B6420" s="294"/>
      <c r="C6420" s="294"/>
      <c r="D6420" s="294"/>
      <c r="E6420" s="294"/>
      <c r="F6420" s="294"/>
    </row>
    <row r="6421">
      <c r="A6421" s="294" t="s">
        <v>25660</v>
      </c>
      <c r="B6421" s="294"/>
      <c r="C6421" s="294"/>
      <c r="D6421" s="294"/>
      <c r="E6421" s="294"/>
      <c r="F6421" s="294"/>
    </row>
    <row r="6422">
      <c r="A6422" s="294" t="s">
        <v>25661</v>
      </c>
      <c r="B6422" s="294"/>
      <c r="C6422" s="294"/>
      <c r="D6422" s="294"/>
      <c r="E6422" s="294"/>
      <c r="F6422" s="294"/>
    </row>
    <row r="6423">
      <c r="A6423" s="294" t="s">
        <v>25662</v>
      </c>
      <c r="B6423" s="294"/>
      <c r="C6423" s="294"/>
      <c r="D6423" s="294"/>
      <c r="E6423" s="294"/>
      <c r="F6423" s="294"/>
    </row>
    <row r="6424">
      <c r="A6424" s="294" t="s">
        <v>25663</v>
      </c>
      <c r="B6424" s="294"/>
      <c r="C6424" s="294"/>
      <c r="D6424" s="294"/>
      <c r="E6424" s="294"/>
      <c r="F6424" s="294"/>
    </row>
    <row r="6425">
      <c r="A6425" s="294" t="s">
        <v>25664</v>
      </c>
      <c r="B6425" s="294"/>
      <c r="C6425" s="294"/>
      <c r="D6425" s="294"/>
      <c r="E6425" s="294"/>
      <c r="F6425" s="294"/>
    </row>
    <row r="6426">
      <c r="A6426" s="294"/>
      <c r="B6426" s="294"/>
      <c r="C6426" s="294"/>
      <c r="D6426" s="294"/>
      <c r="E6426" s="294"/>
      <c r="F6426" s="294"/>
    </row>
    <row r="6427">
      <c r="A6427" s="294"/>
      <c r="B6427" s="294"/>
      <c r="C6427" s="294"/>
      <c r="D6427" s="294"/>
      <c r="E6427" s="294"/>
      <c r="F6427" s="294"/>
    </row>
    <row r="6428">
      <c r="A6428" s="294" t="s">
        <v>25665</v>
      </c>
      <c r="B6428" s="294"/>
      <c r="C6428" s="294"/>
      <c r="D6428" s="294"/>
      <c r="E6428" s="294"/>
      <c r="F6428" s="294"/>
    </row>
    <row r="6429">
      <c r="A6429" s="294"/>
      <c r="B6429" s="294"/>
      <c r="C6429" s="294"/>
      <c r="D6429" s="294"/>
      <c r="E6429" s="294"/>
      <c r="F6429" s="294"/>
    </row>
    <row r="6430">
      <c r="A6430" s="294"/>
      <c r="B6430" s="294"/>
      <c r="C6430" s="294"/>
      <c r="D6430" s="294"/>
      <c r="E6430" s="294"/>
      <c r="F6430" s="294"/>
    </row>
    <row r="6431">
      <c r="A6431" s="294" t="s">
        <v>23714</v>
      </c>
      <c r="B6431" s="294"/>
      <c r="C6431" s="294"/>
      <c r="D6431" s="294"/>
      <c r="E6431" s="294"/>
      <c r="F6431" s="294"/>
    </row>
    <row r="6432">
      <c r="A6432" s="294" t="s">
        <v>25666</v>
      </c>
      <c r="B6432" s="294"/>
      <c r="C6432" s="294"/>
      <c r="D6432" s="294"/>
      <c r="E6432" s="294"/>
      <c r="F6432" s="294"/>
    </row>
    <row r="6433">
      <c r="A6433" s="294" t="s">
        <v>25667</v>
      </c>
      <c r="B6433" s="294"/>
      <c r="C6433" s="294"/>
      <c r="D6433" s="294"/>
      <c r="E6433" s="294"/>
      <c r="F6433" s="294"/>
    </row>
    <row r="6434">
      <c r="A6434" s="294" t="s">
        <v>25668</v>
      </c>
      <c r="B6434" s="294"/>
      <c r="C6434" s="294"/>
      <c r="D6434" s="294"/>
      <c r="E6434" s="294"/>
      <c r="F6434" s="294"/>
    </row>
    <row r="6435">
      <c r="A6435" s="294" t="s">
        <v>25669</v>
      </c>
      <c r="B6435" s="294"/>
      <c r="C6435" s="294"/>
      <c r="D6435" s="294"/>
      <c r="E6435" s="294"/>
      <c r="F6435" s="294"/>
    </row>
    <row r="6436">
      <c r="A6436" s="294" t="s">
        <v>25670</v>
      </c>
      <c r="B6436" s="294"/>
      <c r="C6436" s="294"/>
      <c r="D6436" s="294"/>
      <c r="E6436" s="294"/>
      <c r="F6436" s="294"/>
    </row>
    <row r="6437">
      <c r="A6437" s="294" t="s">
        <v>25671</v>
      </c>
      <c r="B6437" s="294"/>
      <c r="C6437" s="294"/>
      <c r="D6437" s="294"/>
      <c r="E6437" s="294"/>
      <c r="F6437" s="294"/>
    </row>
    <row r="6438">
      <c r="A6438" s="294" t="s">
        <v>25672</v>
      </c>
      <c r="B6438" s="294"/>
      <c r="C6438" s="294"/>
      <c r="D6438" s="294"/>
      <c r="E6438" s="294"/>
      <c r="F6438" s="294"/>
    </row>
    <row r="6439">
      <c r="A6439" s="294" t="s">
        <v>25673</v>
      </c>
      <c r="B6439" s="294"/>
      <c r="C6439" s="294"/>
      <c r="D6439" s="294"/>
      <c r="E6439" s="294"/>
      <c r="F6439" s="294"/>
    </row>
    <row r="6440">
      <c r="A6440" s="294" t="s">
        <v>25674</v>
      </c>
      <c r="B6440" s="294"/>
      <c r="C6440" s="294"/>
      <c r="D6440" s="294"/>
      <c r="E6440" s="294"/>
      <c r="F6440" s="294"/>
    </row>
    <row r="6441">
      <c r="A6441" s="294" t="s">
        <v>25675</v>
      </c>
      <c r="B6441" s="294"/>
      <c r="C6441" s="294"/>
      <c r="D6441" s="294"/>
      <c r="E6441" s="294"/>
      <c r="F6441" s="294"/>
    </row>
    <row r="6442">
      <c r="A6442" s="294"/>
      <c r="B6442" s="294"/>
      <c r="C6442" s="294"/>
      <c r="D6442" s="294"/>
      <c r="E6442" s="294"/>
      <c r="F6442" s="294"/>
    </row>
    <row r="6443">
      <c r="A6443" s="294" t="s">
        <v>21312</v>
      </c>
      <c r="B6443" s="294"/>
      <c r="C6443" s="294"/>
      <c r="D6443" s="294"/>
      <c r="E6443" s="294"/>
      <c r="F6443" s="294"/>
    </row>
    <row r="6444">
      <c r="A6444" s="294" t="s">
        <v>25676</v>
      </c>
      <c r="B6444" s="294"/>
      <c r="C6444" s="294"/>
      <c r="D6444" s="294"/>
      <c r="E6444" s="294"/>
      <c r="F6444" s="294"/>
    </row>
    <row r="6445">
      <c r="A6445" s="294" t="s">
        <v>21270</v>
      </c>
      <c r="B6445" s="294"/>
      <c r="C6445" s="294"/>
      <c r="D6445" s="294"/>
      <c r="E6445" s="294"/>
      <c r="F6445" s="294"/>
    </row>
    <row r="6446">
      <c r="A6446" s="294" t="s">
        <v>25677</v>
      </c>
      <c r="B6446" s="294"/>
      <c r="C6446" s="294"/>
      <c r="D6446" s="294"/>
      <c r="E6446" s="294"/>
      <c r="F6446" s="294"/>
    </row>
    <row r="6447">
      <c r="A6447" s="294"/>
      <c r="B6447" s="294"/>
      <c r="C6447" s="294"/>
      <c r="D6447" s="294"/>
      <c r="E6447" s="294"/>
      <c r="F6447" s="294"/>
    </row>
    <row r="6448">
      <c r="A6448" s="294" t="s">
        <v>25678</v>
      </c>
      <c r="B6448" s="294"/>
      <c r="C6448" s="294"/>
      <c r="D6448" s="294"/>
      <c r="E6448" s="294"/>
      <c r="F6448" s="294"/>
    </row>
    <row r="6449">
      <c r="A6449" s="294"/>
      <c r="B6449" s="294"/>
      <c r="C6449" s="294"/>
      <c r="D6449" s="294"/>
      <c r="E6449" s="294"/>
      <c r="F6449" s="294"/>
    </row>
    <row r="6450">
      <c r="A6450" s="294" t="s">
        <v>25679</v>
      </c>
      <c r="B6450" s="294"/>
      <c r="C6450" s="294"/>
      <c r="D6450" s="294"/>
      <c r="E6450" s="294"/>
      <c r="F6450" s="294"/>
    </row>
    <row r="6451">
      <c r="A6451" s="294" t="s">
        <v>25680</v>
      </c>
      <c r="B6451" s="294"/>
      <c r="C6451" s="294"/>
      <c r="D6451" s="294"/>
      <c r="E6451" s="294"/>
      <c r="F6451" s="294"/>
    </row>
    <row r="6452">
      <c r="A6452" s="294" t="s">
        <v>25681</v>
      </c>
      <c r="B6452" s="294"/>
      <c r="C6452" s="294"/>
      <c r="D6452" s="294"/>
      <c r="E6452" s="294"/>
      <c r="F6452" s="294"/>
    </row>
    <row r="6453">
      <c r="A6453" s="294" t="s">
        <v>25682</v>
      </c>
      <c r="B6453" s="294"/>
      <c r="C6453" s="294"/>
      <c r="D6453" s="294"/>
      <c r="E6453" s="294"/>
      <c r="F6453" s="294"/>
    </row>
    <row r="6454">
      <c r="A6454" s="294" t="s">
        <v>25683</v>
      </c>
      <c r="B6454" s="294"/>
      <c r="C6454" s="294"/>
      <c r="D6454" s="294"/>
      <c r="E6454" s="294"/>
      <c r="F6454" s="294"/>
    </row>
    <row r="6455">
      <c r="A6455" s="294" t="s">
        <v>25684</v>
      </c>
      <c r="B6455" s="294"/>
      <c r="C6455" s="294"/>
      <c r="D6455" s="294"/>
      <c r="E6455" s="294"/>
      <c r="F6455" s="294"/>
    </row>
    <row r="6456">
      <c r="A6456" s="294"/>
      <c r="B6456" s="294"/>
      <c r="C6456" s="294"/>
      <c r="D6456" s="294"/>
      <c r="E6456" s="294"/>
      <c r="F6456" s="294"/>
    </row>
    <row r="6457">
      <c r="A6457" s="294" t="s">
        <v>21846</v>
      </c>
      <c r="B6457" s="294"/>
      <c r="C6457" s="294"/>
      <c r="D6457" s="294"/>
      <c r="E6457" s="294"/>
      <c r="F6457" s="294"/>
    </row>
    <row r="6458">
      <c r="A6458" s="294" t="s">
        <v>25685</v>
      </c>
      <c r="B6458" s="294"/>
      <c r="C6458" s="294"/>
      <c r="D6458" s="294"/>
      <c r="E6458" s="294"/>
      <c r="F6458" s="294"/>
    </row>
    <row r="6459">
      <c r="A6459" s="294"/>
      <c r="B6459" s="294"/>
      <c r="C6459" s="294"/>
      <c r="D6459" s="294"/>
      <c r="E6459" s="294"/>
      <c r="F6459" s="294"/>
    </row>
    <row r="6460">
      <c r="A6460" s="294" t="s">
        <v>25686</v>
      </c>
      <c r="B6460" s="294"/>
      <c r="C6460" s="294"/>
      <c r="D6460" s="294"/>
      <c r="E6460" s="294"/>
      <c r="F6460" s="294"/>
    </row>
    <row r="6461">
      <c r="A6461" s="294" t="s">
        <v>25687</v>
      </c>
      <c r="B6461" s="294"/>
      <c r="C6461" s="294"/>
      <c r="D6461" s="294"/>
      <c r="E6461" s="294"/>
      <c r="F6461" s="294"/>
    </row>
    <row r="6462">
      <c r="A6462" s="294" t="s">
        <v>25688</v>
      </c>
      <c r="B6462" s="294"/>
      <c r="C6462" s="294"/>
      <c r="D6462" s="294"/>
      <c r="E6462" s="294"/>
      <c r="F6462" s="294"/>
    </row>
    <row r="6463">
      <c r="A6463" s="294" t="s">
        <v>25689</v>
      </c>
      <c r="B6463" s="294"/>
      <c r="C6463" s="294"/>
      <c r="D6463" s="294"/>
      <c r="E6463" s="294"/>
      <c r="F6463" s="294"/>
    </row>
    <row r="6464">
      <c r="A6464" s="294" t="s">
        <v>25690</v>
      </c>
      <c r="B6464" s="294"/>
      <c r="C6464" s="294"/>
      <c r="D6464" s="294"/>
      <c r="E6464" s="294"/>
      <c r="F6464" s="294"/>
    </row>
    <row r="6465">
      <c r="A6465" s="294"/>
      <c r="B6465" s="294"/>
      <c r="C6465" s="294"/>
      <c r="D6465" s="294"/>
      <c r="E6465" s="294"/>
      <c r="F6465" s="294"/>
    </row>
    <row r="6466">
      <c r="A6466" s="294" t="s">
        <v>25691</v>
      </c>
      <c r="B6466" s="294"/>
      <c r="C6466" s="294"/>
      <c r="D6466" s="294"/>
      <c r="E6466" s="294"/>
      <c r="F6466" s="294"/>
    </row>
    <row r="6467">
      <c r="A6467" s="294" t="s">
        <v>23813</v>
      </c>
      <c r="B6467" s="294"/>
      <c r="C6467" s="294"/>
      <c r="D6467" s="294"/>
      <c r="E6467" s="294"/>
      <c r="F6467" s="294"/>
    </row>
    <row r="6468">
      <c r="A6468" s="294"/>
      <c r="B6468" s="294"/>
      <c r="C6468" s="294"/>
      <c r="D6468" s="294"/>
      <c r="E6468" s="294"/>
      <c r="F6468" s="294"/>
    </row>
    <row r="6469">
      <c r="A6469" s="294" t="s">
        <v>25692</v>
      </c>
      <c r="B6469" s="294"/>
      <c r="C6469" s="294"/>
      <c r="D6469" s="294"/>
      <c r="E6469" s="294"/>
      <c r="F6469" s="294"/>
    </row>
    <row r="6470">
      <c r="A6470" s="294" t="s">
        <v>25693</v>
      </c>
      <c r="B6470" s="294"/>
      <c r="C6470" s="294"/>
      <c r="D6470" s="294"/>
      <c r="E6470" s="294"/>
      <c r="F6470" s="294"/>
    </row>
    <row r="6471">
      <c r="A6471" s="294" t="s">
        <v>25694</v>
      </c>
      <c r="B6471" s="294"/>
      <c r="C6471" s="294"/>
      <c r="D6471" s="294"/>
      <c r="E6471" s="294"/>
      <c r="F6471" s="294"/>
    </row>
    <row r="6472">
      <c r="A6472" s="294" t="s">
        <v>25695</v>
      </c>
      <c r="B6472" s="294"/>
      <c r="C6472" s="294"/>
      <c r="D6472" s="294"/>
      <c r="E6472" s="294"/>
      <c r="F6472" s="294"/>
    </row>
    <row r="6473">
      <c r="A6473" s="294" t="s">
        <v>25696</v>
      </c>
      <c r="B6473" s="294"/>
      <c r="C6473" s="294"/>
      <c r="D6473" s="294"/>
      <c r="E6473" s="294"/>
      <c r="F6473" s="294"/>
    </row>
    <row r="6474">
      <c r="A6474" s="294" t="s">
        <v>25697</v>
      </c>
      <c r="B6474" s="294"/>
      <c r="C6474" s="294"/>
      <c r="D6474" s="294"/>
      <c r="E6474" s="294"/>
      <c r="F6474" s="294"/>
    </row>
    <row r="6475">
      <c r="A6475" s="294" t="s">
        <v>25698</v>
      </c>
      <c r="B6475" s="294"/>
      <c r="C6475" s="294"/>
      <c r="D6475" s="294"/>
      <c r="E6475" s="294"/>
      <c r="F6475" s="294"/>
    </row>
    <row r="6476">
      <c r="A6476" s="294"/>
      <c r="B6476" s="294"/>
      <c r="C6476" s="294"/>
      <c r="D6476" s="294"/>
      <c r="E6476" s="294"/>
      <c r="F6476" s="294"/>
    </row>
    <row r="6477">
      <c r="A6477" s="294" t="s">
        <v>21401</v>
      </c>
      <c r="B6477" s="294"/>
      <c r="C6477" s="294"/>
      <c r="D6477" s="294"/>
      <c r="E6477" s="294"/>
      <c r="F6477" s="294"/>
    </row>
    <row r="6478">
      <c r="A6478" s="294"/>
      <c r="B6478" s="294"/>
      <c r="C6478" s="294"/>
      <c r="D6478" s="294"/>
      <c r="E6478" s="294"/>
      <c r="F6478" s="294"/>
    </row>
    <row r="6479">
      <c r="A6479" s="294" t="s">
        <v>25699</v>
      </c>
      <c r="B6479" s="294"/>
      <c r="C6479" s="294"/>
      <c r="D6479" s="294"/>
      <c r="E6479" s="294"/>
      <c r="F6479" s="294"/>
    </row>
    <row r="6480">
      <c r="A6480" s="294" t="s">
        <v>25700</v>
      </c>
      <c r="B6480" s="294"/>
      <c r="C6480" s="294"/>
      <c r="D6480" s="294"/>
      <c r="E6480" s="294"/>
      <c r="F6480" s="294"/>
    </row>
    <row r="6481">
      <c r="A6481" s="294" t="s">
        <v>25701</v>
      </c>
      <c r="B6481" s="294"/>
      <c r="C6481" s="294"/>
      <c r="D6481" s="294"/>
      <c r="E6481" s="294"/>
      <c r="F6481" s="294"/>
    </row>
    <row r="6482">
      <c r="A6482" s="294" t="s">
        <v>25702</v>
      </c>
      <c r="B6482" s="294"/>
      <c r="C6482" s="294"/>
      <c r="D6482" s="294"/>
      <c r="E6482" s="294"/>
      <c r="F6482" s="294"/>
    </row>
    <row r="6483">
      <c r="A6483" s="294" t="s">
        <v>25703</v>
      </c>
      <c r="B6483" s="294"/>
      <c r="C6483" s="294"/>
      <c r="D6483" s="294"/>
      <c r="E6483" s="294"/>
      <c r="F6483" s="294"/>
    </row>
    <row r="6484">
      <c r="A6484" s="294"/>
      <c r="B6484" s="294"/>
      <c r="C6484" s="294"/>
      <c r="D6484" s="294"/>
      <c r="E6484" s="294"/>
      <c r="F6484" s="294"/>
    </row>
    <row r="6485">
      <c r="A6485" s="294" t="s">
        <v>22239</v>
      </c>
      <c r="B6485" s="294"/>
      <c r="C6485" s="294"/>
      <c r="D6485" s="294"/>
      <c r="E6485" s="294"/>
      <c r="F6485" s="294"/>
    </row>
    <row r="6486">
      <c r="A6486" s="294"/>
      <c r="B6486" s="294"/>
      <c r="C6486" s="294"/>
      <c r="D6486" s="294"/>
      <c r="E6486" s="294"/>
      <c r="F6486" s="294"/>
    </row>
    <row r="6487">
      <c r="A6487" s="294" t="s">
        <v>25704</v>
      </c>
      <c r="B6487" s="294"/>
      <c r="C6487" s="294"/>
      <c r="D6487" s="294"/>
      <c r="E6487" s="294"/>
      <c r="F6487" s="294"/>
    </row>
    <row r="6488">
      <c r="A6488" s="294" t="s">
        <v>25705</v>
      </c>
      <c r="B6488" s="294"/>
      <c r="C6488" s="294"/>
      <c r="D6488" s="294"/>
      <c r="E6488" s="294"/>
      <c r="F6488" s="294"/>
    </row>
    <row r="6489">
      <c r="A6489" s="294" t="s">
        <v>25706</v>
      </c>
      <c r="B6489" s="294"/>
      <c r="C6489" s="294"/>
      <c r="D6489" s="294"/>
      <c r="E6489" s="294"/>
      <c r="F6489" s="294"/>
    </row>
    <row r="6490">
      <c r="A6490" s="294" t="s">
        <v>25707</v>
      </c>
      <c r="B6490" s="294"/>
      <c r="C6490" s="294"/>
      <c r="D6490" s="294"/>
      <c r="E6490" s="294"/>
      <c r="F6490" s="294"/>
    </row>
    <row r="6491">
      <c r="A6491" s="294" t="s">
        <v>25708</v>
      </c>
      <c r="B6491" s="294"/>
      <c r="C6491" s="294"/>
      <c r="D6491" s="294"/>
      <c r="E6491" s="294"/>
      <c r="F6491" s="294"/>
    </row>
    <row r="6492">
      <c r="A6492" s="294"/>
      <c r="B6492" s="294"/>
      <c r="C6492" s="294"/>
      <c r="D6492" s="294"/>
      <c r="E6492" s="294"/>
      <c r="F6492" s="294"/>
    </row>
    <row r="6493">
      <c r="A6493" s="294" t="s">
        <v>21990</v>
      </c>
      <c r="B6493" s="294"/>
      <c r="C6493" s="294"/>
      <c r="D6493" s="294"/>
      <c r="E6493" s="294"/>
      <c r="F6493" s="294"/>
    </row>
    <row r="6494">
      <c r="A6494" s="294"/>
      <c r="B6494" s="294"/>
      <c r="C6494" s="294"/>
      <c r="D6494" s="294"/>
      <c r="E6494" s="294"/>
      <c r="F6494" s="294"/>
    </row>
    <row r="6495">
      <c r="A6495" s="294" t="s">
        <v>25709</v>
      </c>
      <c r="B6495" s="294"/>
      <c r="C6495" s="294"/>
      <c r="D6495" s="294"/>
      <c r="E6495" s="294"/>
      <c r="F6495" s="294"/>
    </row>
    <row r="6496">
      <c r="A6496" s="294" t="s">
        <v>25710</v>
      </c>
      <c r="B6496" s="294"/>
      <c r="C6496" s="294"/>
      <c r="D6496" s="294"/>
      <c r="E6496" s="294"/>
      <c r="F6496" s="294"/>
    </row>
    <row r="6497">
      <c r="A6497" s="294" t="s">
        <v>25711</v>
      </c>
      <c r="B6497" s="294"/>
      <c r="C6497" s="294"/>
      <c r="D6497" s="294"/>
      <c r="E6497" s="294"/>
      <c r="F6497" s="294"/>
    </row>
    <row r="6498">
      <c r="A6498" s="294" t="s">
        <v>25712</v>
      </c>
      <c r="B6498" s="294"/>
      <c r="C6498" s="294"/>
      <c r="D6498" s="294"/>
      <c r="E6498" s="294"/>
      <c r="F6498" s="294"/>
    </row>
    <row r="6499">
      <c r="A6499" s="294" t="s">
        <v>25713</v>
      </c>
      <c r="B6499" s="294"/>
      <c r="C6499" s="294"/>
      <c r="D6499" s="294"/>
      <c r="E6499" s="294"/>
      <c r="F6499" s="294"/>
    </row>
    <row r="6500">
      <c r="A6500" s="294" t="s">
        <v>25714</v>
      </c>
      <c r="B6500" s="294"/>
      <c r="C6500" s="294"/>
      <c r="D6500" s="294"/>
      <c r="E6500" s="294"/>
      <c r="F6500" s="294"/>
    </row>
    <row r="6501">
      <c r="A6501" s="294" t="s">
        <v>25715</v>
      </c>
      <c r="B6501" s="294"/>
      <c r="C6501" s="294"/>
      <c r="D6501" s="294"/>
      <c r="E6501" s="294"/>
      <c r="F6501" s="294"/>
    </row>
    <row r="6502">
      <c r="A6502" s="294" t="s">
        <v>25716</v>
      </c>
      <c r="B6502" s="294"/>
      <c r="C6502" s="294"/>
      <c r="D6502" s="294"/>
      <c r="E6502" s="294"/>
      <c r="F6502" s="294"/>
    </row>
    <row r="6503">
      <c r="A6503" s="294"/>
      <c r="B6503" s="294"/>
      <c r="C6503" s="294"/>
      <c r="D6503" s="294"/>
      <c r="E6503" s="294"/>
      <c r="F6503" s="294"/>
    </row>
    <row r="6504">
      <c r="A6504" s="294" t="s">
        <v>21312</v>
      </c>
      <c r="B6504" s="294"/>
      <c r="C6504" s="294"/>
      <c r="D6504" s="294"/>
      <c r="E6504" s="294"/>
      <c r="F6504" s="294"/>
    </row>
    <row r="6505">
      <c r="A6505" s="294" t="s">
        <v>25717</v>
      </c>
      <c r="B6505" s="294"/>
      <c r="C6505" s="294"/>
      <c r="D6505" s="294"/>
      <c r="E6505" s="294"/>
      <c r="F6505" s="294"/>
    </row>
    <row r="6506">
      <c r="A6506" s="294" t="s">
        <v>21314</v>
      </c>
      <c r="B6506" s="294"/>
      <c r="C6506" s="294"/>
      <c r="D6506" s="294"/>
      <c r="E6506" s="294"/>
      <c r="F6506" s="294"/>
    </row>
    <row r="6507">
      <c r="A6507" s="294" t="s">
        <v>25677</v>
      </c>
      <c r="B6507" s="294"/>
      <c r="C6507" s="294"/>
      <c r="D6507" s="294"/>
      <c r="E6507" s="294"/>
      <c r="F6507" s="294"/>
    </row>
    <row r="6508">
      <c r="A6508" s="294"/>
      <c r="B6508" s="294"/>
      <c r="C6508" s="294"/>
      <c r="D6508" s="294"/>
      <c r="E6508" s="294"/>
      <c r="F6508" s="294"/>
    </row>
    <row r="6509">
      <c r="A6509" s="294" t="s">
        <v>23007</v>
      </c>
      <c r="B6509" s="294"/>
      <c r="C6509" s="294"/>
      <c r="D6509" s="294"/>
      <c r="E6509" s="294"/>
      <c r="F6509" s="294"/>
    </row>
    <row r="6510">
      <c r="A6510" s="294" t="s">
        <v>23747</v>
      </c>
      <c r="B6510" s="294"/>
      <c r="C6510" s="294"/>
      <c r="D6510" s="294"/>
      <c r="E6510" s="294"/>
      <c r="F6510" s="294"/>
    </row>
    <row r="6511">
      <c r="A6511" s="294"/>
      <c r="B6511" s="294"/>
      <c r="C6511" s="294"/>
      <c r="D6511" s="294"/>
      <c r="E6511" s="294"/>
      <c r="F6511" s="294"/>
    </row>
    <row r="6512">
      <c r="A6512" s="294" t="s">
        <v>25718</v>
      </c>
      <c r="B6512" s="294"/>
      <c r="C6512" s="294"/>
      <c r="D6512" s="294"/>
      <c r="E6512" s="294"/>
      <c r="F6512" s="294"/>
    </row>
    <row r="6513">
      <c r="A6513" s="294" t="s">
        <v>25719</v>
      </c>
      <c r="B6513" s="294"/>
      <c r="C6513" s="294"/>
      <c r="D6513" s="294"/>
      <c r="E6513" s="294"/>
      <c r="F6513" s="294"/>
    </row>
    <row r="6514">
      <c r="A6514" s="294" t="s">
        <v>25720</v>
      </c>
      <c r="B6514" s="294"/>
      <c r="C6514" s="294"/>
      <c r="D6514" s="294"/>
      <c r="E6514" s="294"/>
      <c r="F6514" s="294"/>
    </row>
    <row r="6515">
      <c r="A6515" s="294" t="s">
        <v>25721</v>
      </c>
      <c r="B6515" s="294"/>
      <c r="C6515" s="294"/>
      <c r="D6515" s="294"/>
      <c r="E6515" s="294"/>
      <c r="F6515" s="294"/>
    </row>
    <row r="6516">
      <c r="A6516" s="294" t="s">
        <v>25722</v>
      </c>
      <c r="B6516" s="294"/>
      <c r="C6516" s="294"/>
      <c r="D6516" s="294"/>
      <c r="E6516" s="294"/>
      <c r="F6516" s="294"/>
    </row>
    <row r="6517">
      <c r="A6517" s="294" t="s">
        <v>25723</v>
      </c>
      <c r="B6517" s="294"/>
      <c r="C6517" s="294"/>
      <c r="D6517" s="294"/>
      <c r="E6517" s="294"/>
      <c r="F6517" s="294"/>
    </row>
    <row r="6518">
      <c r="A6518" s="294" t="s">
        <v>25724</v>
      </c>
      <c r="B6518" s="294"/>
      <c r="C6518" s="294"/>
      <c r="D6518" s="294"/>
      <c r="E6518" s="294"/>
      <c r="F6518" s="294"/>
    </row>
    <row r="6519">
      <c r="A6519" s="294" t="s">
        <v>25725</v>
      </c>
      <c r="B6519" s="294"/>
      <c r="C6519" s="294"/>
      <c r="D6519" s="294"/>
      <c r="E6519" s="294"/>
      <c r="F6519" s="294"/>
    </row>
    <row r="6520">
      <c r="A6520" s="294"/>
      <c r="B6520" s="294"/>
      <c r="C6520" s="294"/>
      <c r="D6520" s="294"/>
      <c r="E6520" s="294"/>
      <c r="F6520" s="294"/>
    </row>
    <row r="6521">
      <c r="A6521" s="294"/>
      <c r="B6521" s="294"/>
      <c r="C6521" s="294"/>
      <c r="D6521" s="294"/>
      <c r="E6521" s="294"/>
      <c r="F6521" s="294"/>
    </row>
    <row r="6522">
      <c r="A6522" s="294" t="s">
        <v>21326</v>
      </c>
      <c r="B6522" s="294"/>
      <c r="C6522" s="294"/>
      <c r="D6522" s="294"/>
      <c r="E6522" s="294"/>
      <c r="F6522" s="294"/>
    </row>
    <row r="6523">
      <c r="A6523" s="294"/>
      <c r="B6523" s="294"/>
      <c r="C6523" s="294"/>
      <c r="D6523" s="294"/>
      <c r="E6523" s="294"/>
      <c r="F6523" s="294"/>
    </row>
    <row r="6524">
      <c r="A6524" s="294" t="s">
        <v>25726</v>
      </c>
      <c r="B6524" s="294"/>
      <c r="C6524" s="294"/>
      <c r="D6524" s="294"/>
      <c r="E6524" s="294"/>
      <c r="F6524" s="294"/>
    </row>
    <row r="6525">
      <c r="A6525" s="294" t="s">
        <v>25727</v>
      </c>
      <c r="B6525" s="294"/>
      <c r="C6525" s="294"/>
      <c r="D6525" s="294"/>
      <c r="E6525" s="294"/>
      <c r="F6525" s="294"/>
    </row>
    <row r="6526">
      <c r="A6526" s="294" t="s">
        <v>25728</v>
      </c>
      <c r="B6526" s="294"/>
      <c r="C6526" s="294"/>
      <c r="D6526" s="294"/>
      <c r="E6526" s="294"/>
      <c r="F6526" s="294"/>
    </row>
    <row r="6527">
      <c r="A6527" s="294" t="s">
        <v>25729</v>
      </c>
      <c r="B6527" s="294"/>
      <c r="C6527" s="294"/>
      <c r="D6527" s="294"/>
      <c r="E6527" s="294"/>
      <c r="F6527" s="294"/>
    </row>
    <row r="6528">
      <c r="A6528" s="294"/>
      <c r="B6528" s="294"/>
      <c r="C6528" s="294"/>
      <c r="D6528" s="294"/>
      <c r="E6528" s="294"/>
      <c r="F6528" s="294"/>
    </row>
    <row r="6529">
      <c r="A6529" s="294" t="s">
        <v>21335</v>
      </c>
      <c r="B6529" s="294"/>
      <c r="C6529" s="294"/>
      <c r="D6529" s="294"/>
      <c r="E6529" s="294"/>
      <c r="F6529" s="294"/>
    </row>
    <row r="6530">
      <c r="A6530" s="294"/>
      <c r="B6530" s="294"/>
      <c r="C6530" s="294"/>
      <c r="D6530" s="294"/>
      <c r="E6530" s="294"/>
      <c r="F6530" s="294"/>
    </row>
    <row r="6531">
      <c r="A6531" s="294" t="s">
        <v>25730</v>
      </c>
      <c r="B6531" s="294"/>
      <c r="C6531" s="294"/>
      <c r="D6531" s="294"/>
      <c r="E6531" s="294"/>
      <c r="F6531" s="294"/>
    </row>
    <row r="6532">
      <c r="A6532" s="294" t="s">
        <v>25731</v>
      </c>
      <c r="B6532" s="294"/>
      <c r="C6532" s="294"/>
      <c r="D6532" s="294"/>
      <c r="E6532" s="294"/>
      <c r="F6532" s="294"/>
    </row>
    <row r="6533">
      <c r="A6533" s="294" t="s">
        <v>25732</v>
      </c>
      <c r="B6533" s="294"/>
      <c r="C6533" s="294"/>
      <c r="D6533" s="294"/>
      <c r="E6533" s="294"/>
      <c r="F6533" s="294"/>
    </row>
    <row r="6534">
      <c r="A6534" s="294" t="s">
        <v>25733</v>
      </c>
      <c r="B6534" s="294"/>
      <c r="C6534" s="294"/>
      <c r="D6534" s="294"/>
      <c r="E6534" s="294"/>
      <c r="F6534" s="294"/>
    </row>
    <row r="6535">
      <c r="A6535" s="294" t="s">
        <v>25734</v>
      </c>
      <c r="B6535" s="294"/>
      <c r="C6535" s="294"/>
      <c r="D6535" s="294"/>
      <c r="E6535" s="294"/>
      <c r="F6535" s="294"/>
    </row>
    <row r="6536">
      <c r="A6536" s="294" t="s">
        <v>25735</v>
      </c>
      <c r="B6536" s="294"/>
      <c r="C6536" s="294"/>
      <c r="D6536" s="294"/>
      <c r="E6536" s="294"/>
      <c r="F6536" s="294"/>
    </row>
    <row r="6537">
      <c r="A6537" s="294"/>
      <c r="B6537" s="294"/>
      <c r="C6537" s="294"/>
      <c r="D6537" s="294"/>
      <c r="E6537" s="294"/>
      <c r="F6537" s="294"/>
    </row>
    <row r="6538">
      <c r="A6538" s="294" t="s">
        <v>23029</v>
      </c>
      <c r="B6538" s="294"/>
      <c r="C6538" s="294"/>
      <c r="D6538" s="294"/>
      <c r="E6538" s="294"/>
      <c r="F6538" s="294"/>
    </row>
    <row r="6539">
      <c r="A6539" s="294" t="s">
        <v>25548</v>
      </c>
      <c r="B6539" s="294"/>
      <c r="C6539" s="294"/>
      <c r="D6539" s="294"/>
      <c r="E6539" s="294"/>
      <c r="F6539" s="294"/>
    </row>
    <row r="6540">
      <c r="A6540" s="294"/>
      <c r="B6540" s="294"/>
      <c r="C6540" s="294"/>
      <c r="D6540" s="294"/>
      <c r="E6540" s="294"/>
      <c r="F6540" s="294"/>
    </row>
    <row r="6541">
      <c r="A6541" s="294" t="s">
        <v>25736</v>
      </c>
      <c r="B6541" s="294"/>
      <c r="C6541" s="294"/>
      <c r="D6541" s="294"/>
      <c r="E6541" s="294"/>
      <c r="F6541" s="294"/>
    </row>
    <row r="6542">
      <c r="A6542" s="294" t="s">
        <v>25737</v>
      </c>
      <c r="B6542" s="294"/>
      <c r="C6542" s="294"/>
      <c r="D6542" s="294"/>
      <c r="E6542" s="294"/>
      <c r="F6542" s="294"/>
    </row>
    <row r="6543">
      <c r="A6543" s="294" t="s">
        <v>25738</v>
      </c>
      <c r="B6543" s="294"/>
      <c r="C6543" s="294"/>
      <c r="D6543" s="294"/>
      <c r="E6543" s="294"/>
      <c r="F6543" s="294"/>
    </row>
    <row r="6544">
      <c r="A6544" s="294" t="s">
        <v>25739</v>
      </c>
      <c r="B6544" s="294"/>
      <c r="C6544" s="294"/>
      <c r="D6544" s="294"/>
      <c r="E6544" s="294"/>
      <c r="F6544" s="294"/>
    </row>
    <row r="6545">
      <c r="A6545" s="294"/>
      <c r="B6545" s="294"/>
      <c r="C6545" s="294"/>
      <c r="D6545" s="294"/>
      <c r="E6545" s="294"/>
      <c r="F6545" s="294"/>
    </row>
    <row r="6546">
      <c r="A6546" s="294" t="s">
        <v>25740</v>
      </c>
      <c r="B6546" s="294"/>
      <c r="C6546" s="294"/>
      <c r="D6546" s="294"/>
      <c r="E6546" s="294"/>
      <c r="F6546" s="294"/>
    </row>
    <row r="6547">
      <c r="A6547" s="294"/>
      <c r="B6547" s="294"/>
      <c r="C6547" s="294"/>
      <c r="D6547" s="294"/>
      <c r="E6547" s="294"/>
      <c r="F6547" s="294"/>
    </row>
    <row r="6548">
      <c r="A6548" s="294" t="s">
        <v>25741</v>
      </c>
      <c r="B6548" s="294"/>
      <c r="C6548" s="294"/>
      <c r="D6548" s="294"/>
      <c r="E6548" s="294"/>
      <c r="F6548" s="294"/>
    </row>
    <row r="6549">
      <c r="A6549" s="294" t="s">
        <v>25742</v>
      </c>
      <c r="B6549" s="294"/>
      <c r="C6549" s="294"/>
      <c r="D6549" s="294"/>
      <c r="E6549" s="294"/>
      <c r="F6549" s="294"/>
    </row>
    <row r="6550">
      <c r="A6550" s="294" t="s">
        <v>25743</v>
      </c>
      <c r="B6550" s="294"/>
      <c r="C6550" s="294"/>
      <c r="D6550" s="294"/>
      <c r="E6550" s="294"/>
      <c r="F6550" s="294"/>
    </row>
    <row r="6551">
      <c r="A6551" s="294" t="s">
        <v>25744</v>
      </c>
      <c r="B6551" s="294"/>
      <c r="C6551" s="294"/>
      <c r="D6551" s="294"/>
      <c r="E6551" s="294"/>
      <c r="F6551" s="294"/>
    </row>
    <row r="6552">
      <c r="A6552" s="294"/>
      <c r="B6552" s="294"/>
      <c r="C6552" s="294"/>
      <c r="D6552" s="294"/>
      <c r="E6552" s="294"/>
      <c r="F6552" s="294"/>
    </row>
    <row r="6553">
      <c r="A6553" s="294"/>
      <c r="B6553" s="294"/>
      <c r="C6553" s="294"/>
      <c r="D6553" s="294"/>
      <c r="E6553" s="294"/>
      <c r="F6553" s="294"/>
    </row>
    <row r="6554">
      <c r="A6554" s="294"/>
      <c r="B6554" s="294"/>
      <c r="C6554" s="294"/>
      <c r="D6554" s="294"/>
      <c r="E6554" s="294"/>
      <c r="F6554" s="294"/>
    </row>
    <row r="6555">
      <c r="A6555" s="294" t="s">
        <v>25745</v>
      </c>
      <c r="B6555" s="294"/>
      <c r="C6555" s="294"/>
      <c r="D6555" s="294"/>
      <c r="E6555" s="294"/>
      <c r="F6555" s="294"/>
    </row>
    <row r="6556">
      <c r="A6556" s="294"/>
      <c r="B6556" s="294"/>
      <c r="C6556" s="294"/>
      <c r="D6556" s="294"/>
      <c r="E6556" s="294"/>
      <c r="F6556" s="294"/>
    </row>
    <row r="6557">
      <c r="A6557" s="294" t="s">
        <v>25746</v>
      </c>
      <c r="B6557" s="294"/>
      <c r="C6557" s="294"/>
      <c r="D6557" s="294"/>
      <c r="E6557" s="294"/>
      <c r="F6557" s="294"/>
    </row>
    <row r="6558">
      <c r="A6558" s="294" t="s">
        <v>25747</v>
      </c>
      <c r="B6558" s="294"/>
      <c r="C6558" s="294"/>
      <c r="D6558" s="294"/>
      <c r="E6558" s="294"/>
      <c r="F6558" s="294"/>
    </row>
    <row r="6559">
      <c r="A6559" s="294" t="s">
        <v>25748</v>
      </c>
      <c r="B6559" s="294"/>
      <c r="C6559" s="294"/>
      <c r="D6559" s="294"/>
      <c r="E6559" s="294"/>
      <c r="F6559" s="294"/>
    </row>
    <row r="6560">
      <c r="A6560" s="294" t="s">
        <v>25749</v>
      </c>
      <c r="B6560" s="294"/>
      <c r="C6560" s="294"/>
      <c r="D6560" s="294"/>
      <c r="E6560" s="294"/>
      <c r="F6560" s="294"/>
    </row>
    <row r="6561">
      <c r="A6561" s="294" t="s">
        <v>25750</v>
      </c>
      <c r="B6561" s="294"/>
      <c r="C6561" s="294"/>
      <c r="D6561" s="294"/>
      <c r="E6561" s="294"/>
      <c r="F6561" s="294"/>
    </row>
    <row r="6562">
      <c r="A6562" s="294" t="s">
        <v>25751</v>
      </c>
      <c r="B6562" s="294"/>
      <c r="C6562" s="294"/>
      <c r="D6562" s="294"/>
      <c r="E6562" s="294"/>
      <c r="F6562" s="294"/>
    </row>
    <row r="6563">
      <c r="A6563" s="294" t="s">
        <v>25752</v>
      </c>
      <c r="B6563" s="294"/>
      <c r="C6563" s="294"/>
      <c r="D6563" s="294"/>
      <c r="E6563" s="294"/>
      <c r="F6563" s="294"/>
    </row>
    <row r="6564">
      <c r="A6564" s="294" t="s">
        <v>25753</v>
      </c>
      <c r="B6564" s="294"/>
      <c r="C6564" s="294"/>
      <c r="D6564" s="294"/>
      <c r="E6564" s="294"/>
      <c r="F6564" s="294"/>
    </row>
    <row r="6565">
      <c r="A6565" s="294" t="s">
        <v>25754</v>
      </c>
      <c r="B6565" s="294"/>
      <c r="C6565" s="294"/>
      <c r="D6565" s="294"/>
      <c r="E6565" s="294"/>
      <c r="F6565" s="294"/>
    </row>
    <row r="6566">
      <c r="A6566" s="294" t="s">
        <v>25755</v>
      </c>
      <c r="B6566" s="294"/>
      <c r="C6566" s="294"/>
      <c r="D6566" s="294"/>
      <c r="E6566" s="294"/>
      <c r="F6566" s="294"/>
    </row>
    <row r="6567">
      <c r="A6567" s="294" t="s">
        <v>23052</v>
      </c>
      <c r="B6567" s="294"/>
      <c r="C6567" s="294"/>
      <c r="D6567" s="294"/>
      <c r="E6567" s="294"/>
      <c r="F6567" s="294"/>
    </row>
    <row r="6568">
      <c r="A6568" s="294" t="s">
        <v>25756</v>
      </c>
      <c r="B6568" s="294"/>
      <c r="C6568" s="294"/>
      <c r="D6568" s="294"/>
      <c r="E6568" s="294"/>
      <c r="F6568" s="294"/>
    </row>
    <row r="6569">
      <c r="A6569" s="294" t="s">
        <v>25757</v>
      </c>
      <c r="B6569" s="294"/>
      <c r="C6569" s="294"/>
      <c r="D6569" s="294"/>
      <c r="E6569" s="294"/>
      <c r="F6569" s="294"/>
    </row>
    <row r="6570">
      <c r="A6570" s="294" t="s">
        <v>25758</v>
      </c>
      <c r="B6570" s="294"/>
      <c r="C6570" s="294"/>
      <c r="D6570" s="294"/>
      <c r="E6570" s="294"/>
      <c r="F6570" s="294"/>
    </row>
    <row r="6571">
      <c r="A6571" s="294"/>
      <c r="B6571" s="294"/>
      <c r="C6571" s="294"/>
      <c r="D6571" s="294"/>
      <c r="E6571" s="294"/>
      <c r="F6571" s="294"/>
    </row>
    <row r="6572">
      <c r="A6572" s="294" t="s">
        <v>21312</v>
      </c>
      <c r="B6572" s="294"/>
      <c r="C6572" s="294"/>
      <c r="D6572" s="294"/>
      <c r="E6572" s="294"/>
      <c r="F6572" s="294"/>
    </row>
    <row r="6573">
      <c r="A6573" s="294" t="s">
        <v>25759</v>
      </c>
      <c r="B6573" s="294"/>
      <c r="C6573" s="294"/>
      <c r="D6573" s="294"/>
      <c r="E6573" s="294"/>
      <c r="F6573" s="294"/>
    </row>
    <row r="6574">
      <c r="A6574" s="294" t="s">
        <v>25760</v>
      </c>
      <c r="B6574" s="294"/>
      <c r="C6574" s="294"/>
      <c r="D6574" s="294"/>
      <c r="E6574" s="294"/>
      <c r="F6574" s="294"/>
    </row>
    <row r="6575">
      <c r="A6575" s="294" t="s">
        <v>25761</v>
      </c>
      <c r="B6575" s="294"/>
      <c r="C6575" s="294"/>
      <c r="D6575" s="294"/>
      <c r="E6575" s="294"/>
      <c r="F6575" s="294"/>
    </row>
    <row r="6576">
      <c r="A6576" s="294" t="s">
        <v>25762</v>
      </c>
      <c r="B6576" s="294"/>
      <c r="C6576" s="294"/>
      <c r="D6576" s="294"/>
      <c r="E6576" s="294"/>
      <c r="F6576" s="294"/>
    </row>
    <row r="6577">
      <c r="A6577" s="294" t="s">
        <v>25763</v>
      </c>
      <c r="B6577" s="294"/>
      <c r="C6577" s="294"/>
      <c r="D6577" s="294"/>
      <c r="E6577" s="294"/>
      <c r="F6577" s="294"/>
    </row>
    <row r="6578">
      <c r="A6578" s="294" t="s">
        <v>25764</v>
      </c>
      <c r="B6578" s="294"/>
      <c r="C6578" s="294"/>
      <c r="D6578" s="294"/>
      <c r="E6578" s="294"/>
      <c r="F6578" s="294"/>
    </row>
    <row r="6579">
      <c r="A6579" s="294" t="s">
        <v>25765</v>
      </c>
      <c r="B6579" s="294"/>
      <c r="C6579" s="294"/>
      <c r="D6579" s="294"/>
      <c r="E6579" s="294"/>
      <c r="F6579" s="294"/>
    </row>
    <row r="6580">
      <c r="A6580" s="294" t="s">
        <v>25766</v>
      </c>
      <c r="B6580" s="294"/>
      <c r="C6580" s="294"/>
      <c r="D6580" s="294"/>
      <c r="E6580" s="294"/>
      <c r="F6580" s="294"/>
    </row>
    <row r="6581">
      <c r="A6581" s="294" t="s">
        <v>25767</v>
      </c>
      <c r="B6581" s="294"/>
      <c r="C6581" s="294"/>
      <c r="D6581" s="294"/>
      <c r="E6581" s="294"/>
      <c r="F6581" s="294"/>
    </row>
    <row r="6582">
      <c r="A6582" s="294" t="s">
        <v>22064</v>
      </c>
      <c r="B6582" s="294"/>
      <c r="C6582" s="294"/>
      <c r="D6582" s="294"/>
      <c r="E6582" s="294"/>
      <c r="F6582" s="294"/>
    </row>
    <row r="6583">
      <c r="A6583" s="294" t="s">
        <v>25768</v>
      </c>
      <c r="B6583" s="294"/>
      <c r="C6583" s="294"/>
      <c r="D6583" s="294"/>
      <c r="E6583" s="294"/>
      <c r="F6583" s="294"/>
    </row>
    <row r="6584">
      <c r="A6584" s="294"/>
      <c r="B6584" s="294"/>
      <c r="C6584" s="294"/>
      <c r="D6584" s="294"/>
      <c r="E6584" s="294"/>
      <c r="F6584" s="294"/>
    </row>
    <row r="6585">
      <c r="A6585" s="294" t="s">
        <v>22512</v>
      </c>
      <c r="B6585" s="294"/>
      <c r="C6585" s="294"/>
      <c r="D6585" s="294"/>
      <c r="E6585" s="294"/>
      <c r="F6585" s="294"/>
    </row>
    <row r="6586">
      <c r="A6586" s="294" t="s">
        <v>23459</v>
      </c>
      <c r="B6586" s="294"/>
      <c r="C6586" s="294"/>
      <c r="D6586" s="294"/>
      <c r="E6586" s="294"/>
      <c r="F6586" s="294"/>
    </row>
    <row r="6587">
      <c r="A6587" s="294"/>
      <c r="B6587" s="294"/>
      <c r="C6587" s="294"/>
      <c r="D6587" s="294"/>
      <c r="E6587" s="294"/>
      <c r="F6587" s="294"/>
    </row>
    <row r="6588">
      <c r="A6588" s="294" t="s">
        <v>25769</v>
      </c>
      <c r="B6588" s="294"/>
      <c r="C6588" s="294"/>
      <c r="D6588" s="294"/>
      <c r="E6588" s="294"/>
      <c r="F6588" s="294"/>
    </row>
    <row r="6589">
      <c r="A6589" s="294" t="s">
        <v>25770</v>
      </c>
      <c r="B6589" s="294"/>
      <c r="C6589" s="294"/>
      <c r="D6589" s="294"/>
      <c r="E6589" s="294"/>
      <c r="F6589" s="294"/>
    </row>
    <row r="6590">
      <c r="A6590" s="294" t="s">
        <v>25771</v>
      </c>
      <c r="B6590" s="294"/>
      <c r="C6590" s="294"/>
      <c r="D6590" s="294"/>
      <c r="E6590" s="294"/>
      <c r="F6590" s="294"/>
    </row>
    <row r="6591">
      <c r="A6591" s="294" t="s">
        <v>25772</v>
      </c>
      <c r="B6591" s="294"/>
      <c r="C6591" s="294"/>
      <c r="D6591" s="294"/>
      <c r="E6591" s="294"/>
      <c r="F6591" s="294"/>
    </row>
    <row r="6592">
      <c r="A6592" s="294" t="s">
        <v>25773</v>
      </c>
      <c r="B6592" s="294"/>
      <c r="C6592" s="294"/>
      <c r="D6592" s="294"/>
      <c r="E6592" s="294"/>
      <c r="F6592" s="294"/>
    </row>
    <row r="6593">
      <c r="A6593" s="294" t="s">
        <v>25774</v>
      </c>
      <c r="B6593" s="294"/>
      <c r="C6593" s="294"/>
      <c r="D6593" s="294"/>
      <c r="E6593" s="294"/>
      <c r="F6593" s="294"/>
    </row>
    <row r="6594">
      <c r="A6594" s="294" t="s">
        <v>25775</v>
      </c>
      <c r="B6594" s="294"/>
      <c r="C6594" s="294"/>
      <c r="D6594" s="294"/>
      <c r="E6594" s="294"/>
      <c r="F6594" s="294"/>
    </row>
    <row r="6595">
      <c r="A6595" s="294" t="s">
        <v>25776</v>
      </c>
      <c r="B6595" s="294"/>
      <c r="C6595" s="294"/>
      <c r="D6595" s="294"/>
      <c r="E6595" s="294"/>
      <c r="F6595" s="294"/>
    </row>
    <row r="6596">
      <c r="A6596" s="294" t="s">
        <v>25777</v>
      </c>
      <c r="B6596" s="294"/>
      <c r="C6596" s="294"/>
      <c r="D6596" s="294"/>
      <c r="E6596" s="294"/>
      <c r="F6596" s="294"/>
    </row>
    <row r="6597">
      <c r="A6597" s="294" t="s">
        <v>25778</v>
      </c>
      <c r="B6597" s="294"/>
      <c r="C6597" s="294"/>
      <c r="D6597" s="294"/>
      <c r="E6597" s="294"/>
      <c r="F6597" s="294"/>
    </row>
    <row r="6598">
      <c r="A6598" s="294"/>
      <c r="B6598" s="294"/>
      <c r="C6598" s="294"/>
      <c r="D6598" s="294"/>
      <c r="E6598" s="294"/>
      <c r="F6598" s="294"/>
    </row>
    <row r="6599">
      <c r="A6599" s="294" t="s">
        <v>22329</v>
      </c>
      <c r="B6599" s="294"/>
      <c r="C6599" s="294"/>
      <c r="D6599" s="294"/>
      <c r="E6599" s="294"/>
      <c r="F6599" s="294"/>
    </row>
    <row r="6600">
      <c r="A6600" s="294"/>
      <c r="B6600" s="294"/>
      <c r="C6600" s="294"/>
      <c r="D6600" s="294"/>
      <c r="E6600" s="294"/>
      <c r="F6600" s="294"/>
    </row>
    <row r="6601">
      <c r="A6601" s="294" t="s">
        <v>25779</v>
      </c>
      <c r="B6601" s="294"/>
      <c r="C6601" s="294"/>
      <c r="D6601" s="294"/>
      <c r="E6601" s="294"/>
      <c r="F6601" s="294"/>
    </row>
    <row r="6602">
      <c r="A6602" s="294" t="s">
        <v>25780</v>
      </c>
      <c r="B6602" s="294"/>
      <c r="C6602" s="294"/>
      <c r="D6602" s="294"/>
      <c r="E6602" s="294"/>
      <c r="F6602" s="294"/>
    </row>
    <row r="6603">
      <c r="A6603" s="294" t="s">
        <v>25781</v>
      </c>
      <c r="B6603" s="294"/>
      <c r="C6603" s="294"/>
      <c r="D6603" s="294"/>
      <c r="E6603" s="294"/>
      <c r="F6603" s="294"/>
    </row>
    <row r="6604">
      <c r="A6604" s="294" t="s">
        <v>25782</v>
      </c>
      <c r="B6604" s="294"/>
      <c r="C6604" s="294"/>
      <c r="D6604" s="294"/>
      <c r="E6604" s="294"/>
      <c r="F6604" s="294"/>
    </row>
    <row r="6605">
      <c r="A6605" s="294" t="s">
        <v>25783</v>
      </c>
      <c r="B6605" s="294"/>
      <c r="C6605" s="294"/>
      <c r="D6605" s="294"/>
      <c r="E6605" s="294"/>
      <c r="F6605" s="294"/>
    </row>
    <row r="6606">
      <c r="A6606" s="294" t="s">
        <v>25784</v>
      </c>
      <c r="B6606" s="294"/>
      <c r="C6606" s="294"/>
      <c r="D6606" s="294"/>
      <c r="E6606" s="294"/>
      <c r="F6606" s="294"/>
    </row>
    <row r="6607">
      <c r="A6607" s="294"/>
      <c r="B6607" s="294"/>
      <c r="C6607" s="294"/>
      <c r="D6607" s="294"/>
      <c r="E6607" s="294"/>
      <c r="F6607" s="294"/>
    </row>
    <row r="6608">
      <c r="A6608" s="294" t="s">
        <v>23155</v>
      </c>
      <c r="B6608" s="294"/>
      <c r="C6608" s="294"/>
      <c r="D6608" s="294"/>
      <c r="E6608" s="294"/>
      <c r="F6608" s="294"/>
    </row>
    <row r="6609">
      <c r="A6609" s="294" t="s">
        <v>24887</v>
      </c>
      <c r="B6609" s="294"/>
      <c r="C6609" s="294"/>
      <c r="D6609" s="294"/>
      <c r="E6609" s="294"/>
      <c r="F6609" s="294"/>
    </row>
    <row r="6610">
      <c r="A6610" s="294"/>
      <c r="B6610" s="294"/>
      <c r="C6610" s="294"/>
      <c r="D6610" s="294"/>
      <c r="E6610" s="294"/>
      <c r="F6610" s="294"/>
    </row>
    <row r="6611">
      <c r="A6611" s="294" t="s">
        <v>25785</v>
      </c>
      <c r="B6611" s="294"/>
      <c r="C6611" s="294"/>
      <c r="D6611" s="294"/>
      <c r="E6611" s="294"/>
      <c r="F6611" s="294"/>
    </row>
    <row r="6612">
      <c r="A6612" s="294" t="s">
        <v>25786</v>
      </c>
      <c r="B6612" s="294"/>
      <c r="C6612" s="294"/>
      <c r="D6612" s="294"/>
      <c r="E6612" s="294"/>
      <c r="F6612" s="294"/>
    </row>
    <row r="6613">
      <c r="A6613" s="294" t="s">
        <v>25787</v>
      </c>
      <c r="B6613" s="294"/>
      <c r="C6613" s="294"/>
      <c r="D6613" s="294"/>
      <c r="E6613" s="294"/>
      <c r="F6613" s="294"/>
    </row>
    <row r="6614">
      <c r="A6614" s="294" t="s">
        <v>25788</v>
      </c>
      <c r="B6614" s="294"/>
      <c r="C6614" s="294"/>
      <c r="D6614" s="294"/>
      <c r="E6614" s="294"/>
      <c r="F6614" s="294"/>
    </row>
    <row r="6615">
      <c r="A6615" s="294" t="s">
        <v>25789</v>
      </c>
      <c r="B6615" s="294"/>
      <c r="C6615" s="294"/>
      <c r="D6615" s="294"/>
      <c r="E6615" s="294"/>
      <c r="F6615" s="294"/>
    </row>
    <row r="6616">
      <c r="A6616" s="294" t="s">
        <v>25790</v>
      </c>
      <c r="B6616" s="294"/>
      <c r="C6616" s="294"/>
      <c r="D6616" s="294"/>
      <c r="E6616" s="294"/>
      <c r="F6616" s="294"/>
    </row>
    <row r="6617">
      <c r="A6617" s="294" t="s">
        <v>25791</v>
      </c>
      <c r="B6617" s="294"/>
      <c r="C6617" s="294"/>
      <c r="D6617" s="294"/>
      <c r="E6617" s="294"/>
      <c r="F6617" s="294"/>
    </row>
    <row r="6618">
      <c r="A6618" s="294"/>
      <c r="B6618" s="294"/>
      <c r="C6618" s="294"/>
      <c r="D6618" s="294"/>
      <c r="E6618" s="294"/>
      <c r="F6618" s="294"/>
    </row>
    <row r="6619">
      <c r="A6619" s="294" t="s">
        <v>21401</v>
      </c>
      <c r="B6619" s="294"/>
      <c r="C6619" s="294"/>
      <c r="D6619" s="294"/>
      <c r="E6619" s="294"/>
      <c r="F6619" s="294"/>
    </row>
    <row r="6620">
      <c r="A6620" s="294"/>
      <c r="B6620" s="294"/>
      <c r="C6620" s="294"/>
      <c r="D6620" s="294"/>
      <c r="E6620" s="294"/>
      <c r="F6620" s="294"/>
    </row>
    <row r="6621">
      <c r="A6621" s="294" t="s">
        <v>24056</v>
      </c>
      <c r="B6621" s="294"/>
      <c r="C6621" s="294"/>
      <c r="D6621" s="294"/>
      <c r="E6621" s="294"/>
      <c r="F6621" s="294"/>
    </row>
    <row r="6622">
      <c r="A6622" s="294" t="s">
        <v>25792</v>
      </c>
      <c r="B6622" s="294"/>
      <c r="C6622" s="294"/>
      <c r="D6622" s="294"/>
      <c r="E6622" s="294"/>
      <c r="F6622" s="294"/>
    </row>
    <row r="6623">
      <c r="A6623" s="294" t="s">
        <v>25793</v>
      </c>
      <c r="B6623" s="294"/>
      <c r="C6623" s="294"/>
      <c r="D6623" s="294"/>
      <c r="E6623" s="294"/>
      <c r="F6623" s="294"/>
    </row>
    <row r="6624">
      <c r="A6624" s="294" t="s">
        <v>25794</v>
      </c>
      <c r="B6624" s="294"/>
      <c r="C6624" s="294"/>
      <c r="D6624" s="294"/>
      <c r="E6624" s="294"/>
      <c r="F6624" s="294"/>
    </row>
    <row r="6625">
      <c r="A6625" s="294" t="s">
        <v>25795</v>
      </c>
      <c r="B6625" s="294"/>
      <c r="C6625" s="294"/>
      <c r="D6625" s="294"/>
      <c r="E6625" s="294"/>
      <c r="F6625" s="294"/>
    </row>
    <row r="6626">
      <c r="A6626" s="294" t="s">
        <v>25796</v>
      </c>
      <c r="B6626" s="294"/>
      <c r="C6626" s="294"/>
      <c r="D6626" s="294"/>
      <c r="E6626" s="294"/>
      <c r="F6626" s="294"/>
    </row>
    <row r="6627">
      <c r="A6627" s="294" t="s">
        <v>25797</v>
      </c>
      <c r="B6627" s="294"/>
      <c r="C6627" s="294"/>
      <c r="D6627" s="294"/>
      <c r="E6627" s="294"/>
      <c r="F6627" s="294"/>
    </row>
    <row r="6628">
      <c r="A6628" s="294" t="s">
        <v>25798</v>
      </c>
      <c r="B6628" s="294"/>
      <c r="C6628" s="294"/>
      <c r="D6628" s="294"/>
      <c r="E6628" s="294"/>
      <c r="F6628" s="294"/>
    </row>
    <row r="6629">
      <c r="A6629" s="294" t="s">
        <v>25799</v>
      </c>
      <c r="B6629" s="294"/>
      <c r="C6629" s="294"/>
      <c r="D6629" s="294"/>
      <c r="E6629" s="294"/>
      <c r="F6629" s="294"/>
    </row>
    <row r="6630">
      <c r="A6630" s="294" t="s">
        <v>25800</v>
      </c>
      <c r="B6630" s="294"/>
      <c r="C6630" s="294"/>
      <c r="D6630" s="294"/>
      <c r="E6630" s="294"/>
      <c r="F6630" s="294"/>
    </row>
    <row r="6631">
      <c r="A6631" s="294" t="s">
        <v>25801</v>
      </c>
      <c r="B6631" s="294"/>
      <c r="C6631" s="294"/>
      <c r="D6631" s="294"/>
      <c r="E6631" s="294"/>
      <c r="F6631" s="294"/>
    </row>
    <row r="6632">
      <c r="A6632" s="294" t="s">
        <v>25802</v>
      </c>
      <c r="B6632" s="294"/>
      <c r="C6632" s="294"/>
      <c r="D6632" s="294"/>
      <c r="E6632" s="294"/>
      <c r="F6632" s="294"/>
    </row>
    <row r="6633">
      <c r="A6633" s="294" t="s">
        <v>25803</v>
      </c>
      <c r="B6633" s="294"/>
      <c r="C6633" s="294"/>
      <c r="D6633" s="294"/>
      <c r="E6633" s="294"/>
      <c r="F6633" s="294"/>
    </row>
    <row r="6634">
      <c r="A6634" s="294" t="s">
        <v>25804</v>
      </c>
      <c r="B6634" s="294"/>
      <c r="C6634" s="294"/>
      <c r="D6634" s="294"/>
      <c r="E6634" s="294"/>
      <c r="F6634" s="294"/>
    </row>
    <row r="6635">
      <c r="A6635" s="294"/>
      <c r="B6635" s="294"/>
      <c r="C6635" s="294"/>
      <c r="D6635" s="294"/>
      <c r="E6635" s="294"/>
      <c r="F6635" s="294"/>
    </row>
    <row r="6636">
      <c r="A6636" s="294" t="s">
        <v>21407</v>
      </c>
      <c r="B6636" s="294"/>
      <c r="C6636" s="294"/>
      <c r="D6636" s="294"/>
      <c r="E6636" s="294"/>
      <c r="F6636" s="294"/>
    </row>
    <row r="6637">
      <c r="A6637" s="294"/>
      <c r="B6637" s="294"/>
      <c r="C6637" s="294"/>
      <c r="D6637" s="294"/>
      <c r="E6637" s="294"/>
      <c r="F6637" s="294"/>
    </row>
    <row r="6638">
      <c r="A6638" s="294" t="s">
        <v>21863</v>
      </c>
      <c r="B6638" s="294"/>
      <c r="C6638" s="294"/>
      <c r="D6638" s="294"/>
      <c r="E6638" s="294"/>
      <c r="F6638" s="294"/>
    </row>
    <row r="6639">
      <c r="A6639" s="294" t="s">
        <v>25805</v>
      </c>
      <c r="B6639" s="294"/>
      <c r="C6639" s="294"/>
      <c r="D6639" s="294"/>
      <c r="E6639" s="294"/>
      <c r="F6639" s="294"/>
    </row>
    <row r="6640">
      <c r="A6640" s="294" t="s">
        <v>25806</v>
      </c>
      <c r="B6640" s="294"/>
      <c r="C6640" s="294"/>
      <c r="D6640" s="294"/>
      <c r="E6640" s="294"/>
      <c r="F6640" s="294"/>
    </row>
    <row r="6641">
      <c r="A6641" s="294" t="s">
        <v>25807</v>
      </c>
      <c r="B6641" s="294"/>
      <c r="C6641" s="294"/>
      <c r="D6641" s="294"/>
      <c r="E6641" s="294"/>
      <c r="F6641" s="294"/>
    </row>
    <row r="6642">
      <c r="A6642" s="294" t="s">
        <v>25808</v>
      </c>
      <c r="B6642" s="294"/>
      <c r="C6642" s="294"/>
      <c r="D6642" s="294"/>
      <c r="E6642" s="294"/>
      <c r="F6642" s="294"/>
    </row>
    <row r="6643">
      <c r="A6643" s="294" t="s">
        <v>25809</v>
      </c>
      <c r="B6643" s="294"/>
      <c r="C6643" s="294"/>
      <c r="D6643" s="294"/>
      <c r="E6643" s="294"/>
      <c r="F6643" s="294"/>
    </row>
    <row r="6644">
      <c r="A6644" s="294" t="s">
        <v>25810</v>
      </c>
      <c r="B6644" s="294"/>
      <c r="C6644" s="294"/>
      <c r="D6644" s="294"/>
      <c r="E6644" s="294"/>
      <c r="F6644" s="294"/>
    </row>
    <row r="6645">
      <c r="A6645" s="294" t="s">
        <v>25811</v>
      </c>
      <c r="B6645" s="294"/>
      <c r="C6645" s="294"/>
      <c r="D6645" s="294"/>
      <c r="E6645" s="294"/>
      <c r="F6645" s="294"/>
    </row>
    <row r="6646">
      <c r="A6646" s="294" t="s">
        <v>25812</v>
      </c>
      <c r="B6646" s="294"/>
      <c r="C6646" s="294"/>
      <c r="D6646" s="294"/>
      <c r="E6646" s="294"/>
      <c r="F6646" s="294"/>
    </row>
    <row r="6647">
      <c r="A6647" s="294" t="s">
        <v>25813</v>
      </c>
      <c r="B6647" s="294"/>
      <c r="C6647" s="294"/>
      <c r="D6647" s="294"/>
      <c r="E6647" s="294"/>
      <c r="F6647" s="294"/>
    </row>
    <row r="6648">
      <c r="A6648" s="294" t="s">
        <v>25814</v>
      </c>
      <c r="B6648" s="294"/>
      <c r="C6648" s="294"/>
      <c r="D6648" s="294"/>
      <c r="E6648" s="294"/>
      <c r="F6648" s="294"/>
    </row>
    <row r="6649">
      <c r="A6649" s="294"/>
      <c r="B6649" s="294"/>
      <c r="C6649" s="294"/>
      <c r="D6649" s="294"/>
      <c r="E6649" s="294"/>
      <c r="F6649" s="294"/>
    </row>
    <row r="6650">
      <c r="A6650" s="294" t="s">
        <v>25815</v>
      </c>
      <c r="B6650" s="294"/>
      <c r="C6650" s="294"/>
      <c r="D6650" s="294"/>
      <c r="E6650" s="294"/>
      <c r="F6650" s="294"/>
    </row>
    <row r="6651">
      <c r="A6651" s="294"/>
      <c r="B6651" s="294"/>
      <c r="C6651" s="294"/>
      <c r="D6651" s="294"/>
      <c r="E6651" s="294"/>
      <c r="F6651" s="294"/>
    </row>
    <row r="6652">
      <c r="A6652" s="294" t="s">
        <v>25816</v>
      </c>
      <c r="B6652" s="294"/>
      <c r="C6652" s="294"/>
      <c r="D6652" s="294"/>
      <c r="E6652" s="294"/>
      <c r="F6652" s="294"/>
    </row>
    <row r="6653">
      <c r="A6653" s="294" t="s">
        <v>25817</v>
      </c>
      <c r="B6653" s="294"/>
      <c r="C6653" s="294"/>
      <c r="D6653" s="294"/>
      <c r="E6653" s="294"/>
      <c r="F6653" s="294"/>
    </row>
    <row r="6654">
      <c r="A6654" s="294" t="s">
        <v>25818</v>
      </c>
      <c r="B6654" s="294"/>
      <c r="C6654" s="294"/>
      <c r="D6654" s="294"/>
      <c r="E6654" s="294"/>
      <c r="F6654" s="294"/>
    </row>
    <row r="6655">
      <c r="A6655" s="294" t="s">
        <v>25819</v>
      </c>
      <c r="B6655" s="294"/>
      <c r="C6655" s="294"/>
      <c r="D6655" s="294"/>
      <c r="E6655" s="294"/>
      <c r="F6655" s="294"/>
    </row>
    <row r="6656">
      <c r="A6656" s="294" t="s">
        <v>25820</v>
      </c>
      <c r="B6656" s="294"/>
      <c r="C6656" s="294"/>
      <c r="D6656" s="294"/>
      <c r="E6656" s="294"/>
      <c r="F6656" s="294"/>
    </row>
    <row r="6657">
      <c r="A6657" s="294" t="s">
        <v>25821</v>
      </c>
      <c r="B6657" s="294"/>
      <c r="C6657" s="294"/>
      <c r="D6657" s="294"/>
      <c r="E6657" s="294"/>
      <c r="F6657" s="294"/>
    </row>
    <row r="6658">
      <c r="A6658" s="294" t="s">
        <v>25822</v>
      </c>
      <c r="B6658" s="294"/>
      <c r="C6658" s="294"/>
      <c r="D6658" s="294"/>
      <c r="E6658" s="294"/>
      <c r="F6658" s="294"/>
    </row>
    <row r="6659">
      <c r="A6659" s="294" t="s">
        <v>25823</v>
      </c>
      <c r="B6659" s="294"/>
      <c r="C6659" s="294"/>
      <c r="D6659" s="294"/>
      <c r="E6659" s="294"/>
      <c r="F6659" s="294"/>
    </row>
    <row r="6660">
      <c r="A6660" s="294" t="s">
        <v>25824</v>
      </c>
      <c r="B6660" s="294"/>
      <c r="C6660" s="294"/>
      <c r="D6660" s="294"/>
      <c r="E6660" s="294"/>
      <c r="F6660" s="294"/>
    </row>
    <row r="6661">
      <c r="A6661" s="294" t="s">
        <v>25825</v>
      </c>
      <c r="B6661" s="294"/>
      <c r="C6661" s="294"/>
      <c r="D6661" s="294"/>
      <c r="E6661" s="294"/>
      <c r="F6661" s="294"/>
    </row>
    <row r="6662">
      <c r="A6662" s="294" t="s">
        <v>25826</v>
      </c>
      <c r="B6662" s="294"/>
      <c r="C6662" s="294"/>
      <c r="D6662" s="294"/>
      <c r="E6662" s="294"/>
      <c r="F6662" s="294"/>
    </row>
    <row r="6663">
      <c r="A6663" s="294" t="s">
        <v>25827</v>
      </c>
      <c r="B6663" s="294"/>
      <c r="C6663" s="294"/>
      <c r="D6663" s="294"/>
      <c r="E6663" s="294"/>
      <c r="F6663" s="294"/>
    </row>
    <row r="6664">
      <c r="A6664" s="294"/>
      <c r="B6664" s="294"/>
      <c r="C6664" s="294"/>
      <c r="D6664" s="294"/>
      <c r="E6664" s="294"/>
      <c r="F6664" s="294"/>
    </row>
    <row r="6665">
      <c r="A6665" s="294" t="s">
        <v>21312</v>
      </c>
      <c r="B6665" s="294"/>
      <c r="C6665" s="294"/>
      <c r="D6665" s="294"/>
      <c r="E6665" s="294"/>
      <c r="F6665" s="294"/>
    </row>
    <row r="6666">
      <c r="A6666" s="294" t="s">
        <v>25767</v>
      </c>
      <c r="B6666" s="294"/>
      <c r="C6666" s="294"/>
      <c r="D6666" s="294"/>
      <c r="E6666" s="294"/>
      <c r="F6666" s="294"/>
    </row>
    <row r="6667">
      <c r="A6667" s="294" t="s">
        <v>22120</v>
      </c>
      <c r="B6667" s="294"/>
      <c r="C6667" s="294"/>
      <c r="D6667" s="294"/>
      <c r="E6667" s="294"/>
      <c r="F6667" s="294"/>
    </row>
    <row r="6668">
      <c r="A6668" s="294" t="s">
        <v>25768</v>
      </c>
      <c r="B6668" s="294"/>
      <c r="C6668" s="294"/>
      <c r="D6668" s="294"/>
      <c r="E6668" s="294"/>
      <c r="F6668" s="294"/>
    </row>
    <row r="6669">
      <c r="A6669" s="294"/>
      <c r="B6669" s="294"/>
      <c r="C6669" s="294"/>
      <c r="D6669" s="294"/>
      <c r="E6669" s="294"/>
      <c r="F6669" s="294"/>
    </row>
    <row r="6670">
      <c r="A6670" s="294" t="s">
        <v>21315</v>
      </c>
      <c r="B6670" s="294"/>
      <c r="C6670" s="294"/>
      <c r="D6670" s="294"/>
      <c r="E6670" s="294"/>
      <c r="F6670" s="294"/>
    </row>
    <row r="6671">
      <c r="A6671" s="294"/>
      <c r="B6671" s="294"/>
      <c r="C6671" s="294"/>
      <c r="D6671" s="294"/>
      <c r="E6671" s="294"/>
      <c r="F6671" s="294"/>
    </row>
    <row r="6672">
      <c r="A6672" s="294" t="s">
        <v>25828</v>
      </c>
      <c r="B6672" s="294"/>
      <c r="C6672" s="294"/>
      <c r="D6672" s="294"/>
      <c r="E6672" s="294"/>
      <c r="F6672" s="294"/>
    </row>
    <row r="6673">
      <c r="A6673" s="294" t="s">
        <v>25829</v>
      </c>
      <c r="B6673" s="294"/>
      <c r="C6673" s="294"/>
      <c r="D6673" s="294"/>
      <c r="E6673" s="294"/>
      <c r="F6673" s="294"/>
    </row>
    <row r="6674">
      <c r="A6674" s="294" t="s">
        <v>25830</v>
      </c>
      <c r="B6674" s="294"/>
      <c r="C6674" s="294"/>
      <c r="D6674" s="294"/>
      <c r="E6674" s="294"/>
      <c r="F6674" s="294"/>
    </row>
    <row r="6675">
      <c r="A6675" s="294" t="s">
        <v>25831</v>
      </c>
      <c r="B6675" s="294"/>
      <c r="C6675" s="294"/>
      <c r="D6675" s="294"/>
      <c r="E6675" s="294"/>
      <c r="F6675" s="294"/>
    </row>
    <row r="6676">
      <c r="A6676" s="294" t="s">
        <v>25832</v>
      </c>
      <c r="B6676" s="294"/>
      <c r="C6676" s="294"/>
      <c r="D6676" s="294"/>
      <c r="E6676" s="294"/>
      <c r="F6676" s="294"/>
    </row>
    <row r="6677">
      <c r="A6677" s="294" t="s">
        <v>25833</v>
      </c>
      <c r="B6677" s="294"/>
      <c r="C6677" s="294"/>
      <c r="D6677" s="294"/>
      <c r="E6677" s="294"/>
      <c r="F6677" s="294"/>
    </row>
    <row r="6678">
      <c r="A6678" s="294" t="s">
        <v>25834</v>
      </c>
      <c r="B6678" s="294"/>
      <c r="C6678" s="294"/>
      <c r="D6678" s="294"/>
      <c r="E6678" s="294"/>
      <c r="F6678" s="294"/>
    </row>
    <row r="6679">
      <c r="A6679" s="294" t="s">
        <v>25835</v>
      </c>
      <c r="B6679" s="294"/>
      <c r="C6679" s="294"/>
      <c r="D6679" s="294"/>
      <c r="E6679" s="294"/>
      <c r="F6679" s="294"/>
    </row>
    <row r="6680">
      <c r="A6680" s="294"/>
      <c r="B6680" s="294"/>
      <c r="C6680" s="294"/>
      <c r="D6680" s="294"/>
      <c r="E6680" s="294"/>
      <c r="F6680" s="294"/>
    </row>
    <row r="6681">
      <c r="A6681" s="294" t="s">
        <v>21326</v>
      </c>
      <c r="B6681" s="294"/>
      <c r="C6681" s="294"/>
      <c r="D6681" s="294"/>
      <c r="E6681" s="294"/>
      <c r="F6681" s="294"/>
    </row>
    <row r="6682">
      <c r="A6682" s="294"/>
      <c r="B6682" s="294"/>
      <c r="C6682" s="294"/>
      <c r="D6682" s="294"/>
      <c r="E6682" s="294"/>
      <c r="F6682" s="294"/>
    </row>
    <row r="6683">
      <c r="A6683" s="294" t="s">
        <v>25836</v>
      </c>
      <c r="B6683" s="294"/>
      <c r="C6683" s="294"/>
      <c r="D6683" s="294"/>
      <c r="E6683" s="294"/>
      <c r="F6683" s="294"/>
    </row>
    <row r="6684">
      <c r="A6684" s="294" t="s">
        <v>25837</v>
      </c>
      <c r="B6684" s="294"/>
      <c r="C6684" s="294"/>
      <c r="D6684" s="294"/>
      <c r="E6684" s="294"/>
      <c r="F6684" s="294"/>
    </row>
    <row r="6685">
      <c r="A6685" s="294" t="s">
        <v>25838</v>
      </c>
      <c r="B6685" s="294"/>
      <c r="C6685" s="294"/>
      <c r="D6685" s="294"/>
      <c r="E6685" s="294"/>
      <c r="F6685" s="294"/>
    </row>
    <row r="6686">
      <c r="A6686" s="294" t="s">
        <v>25839</v>
      </c>
      <c r="B6686" s="294"/>
      <c r="C6686" s="294"/>
      <c r="D6686" s="294"/>
      <c r="E6686" s="294"/>
      <c r="F6686" s="294"/>
    </row>
    <row r="6687">
      <c r="A6687" s="294"/>
      <c r="B6687" s="294"/>
      <c r="C6687" s="294"/>
      <c r="D6687" s="294"/>
      <c r="E6687" s="294"/>
      <c r="F6687" s="294"/>
    </row>
    <row r="6688">
      <c r="A6688" s="294"/>
      <c r="B6688" s="294"/>
      <c r="C6688" s="294"/>
      <c r="D6688" s="294"/>
      <c r="E6688" s="294"/>
      <c r="F6688" s="294"/>
    </row>
    <row r="6689">
      <c r="A6689" s="294" t="s">
        <v>23311</v>
      </c>
      <c r="B6689" s="294"/>
      <c r="C6689" s="294"/>
      <c r="D6689" s="294"/>
      <c r="E6689" s="294"/>
      <c r="F6689" s="294"/>
    </row>
    <row r="6690">
      <c r="A6690" s="294"/>
      <c r="B6690" s="294"/>
      <c r="C6690" s="294"/>
      <c r="D6690" s="294"/>
      <c r="E6690" s="294"/>
      <c r="F6690" s="294"/>
    </row>
    <row r="6691">
      <c r="A6691" s="294"/>
      <c r="B6691" s="294"/>
      <c r="C6691" s="294"/>
      <c r="D6691" s="294"/>
      <c r="E6691" s="294"/>
      <c r="F6691" s="294"/>
    </row>
    <row r="6692">
      <c r="A6692" s="294" t="s">
        <v>25840</v>
      </c>
      <c r="B6692" s="294"/>
      <c r="C6692" s="294"/>
      <c r="D6692" s="294"/>
      <c r="E6692" s="294"/>
      <c r="F6692" s="294"/>
    </row>
    <row r="6693">
      <c r="A6693" s="294" t="s">
        <v>25841</v>
      </c>
      <c r="B6693" s="294"/>
      <c r="C6693" s="294"/>
      <c r="D6693" s="294"/>
      <c r="E6693" s="294"/>
      <c r="F6693" s="294"/>
    </row>
    <row r="6694">
      <c r="A6694" s="294" t="s">
        <v>25842</v>
      </c>
      <c r="B6694" s="294"/>
      <c r="C6694" s="294"/>
      <c r="D6694" s="294"/>
      <c r="E6694" s="294"/>
      <c r="F6694" s="294"/>
    </row>
    <row r="6695">
      <c r="A6695" s="294" t="s">
        <v>25843</v>
      </c>
      <c r="B6695" s="294"/>
      <c r="C6695" s="294"/>
      <c r="D6695" s="294"/>
      <c r="E6695" s="294"/>
      <c r="F6695" s="294"/>
    </row>
    <row r="6696">
      <c r="A6696" s="294" t="s">
        <v>25844</v>
      </c>
      <c r="B6696" s="294"/>
      <c r="C6696" s="294"/>
      <c r="D6696" s="294"/>
      <c r="E6696" s="294"/>
      <c r="F6696" s="294"/>
    </row>
    <row r="6697">
      <c r="A6697" s="294" t="s">
        <v>25845</v>
      </c>
      <c r="B6697" s="294"/>
      <c r="C6697" s="294"/>
      <c r="D6697" s="294"/>
      <c r="E6697" s="294"/>
      <c r="F6697" s="294"/>
    </row>
    <row r="6698">
      <c r="A6698" s="294" t="s">
        <v>25846</v>
      </c>
      <c r="B6698" s="294"/>
      <c r="C6698" s="294"/>
      <c r="D6698" s="294"/>
      <c r="E6698" s="294"/>
      <c r="F6698" s="294"/>
    </row>
    <row r="6699">
      <c r="A6699" s="294"/>
      <c r="B6699" s="294"/>
      <c r="C6699" s="294"/>
      <c r="D6699" s="294"/>
      <c r="E6699" s="294"/>
      <c r="F6699" s="294"/>
    </row>
    <row r="6700">
      <c r="A6700" s="294" t="s">
        <v>22572</v>
      </c>
      <c r="B6700" s="294"/>
      <c r="C6700" s="294"/>
      <c r="D6700" s="294"/>
      <c r="E6700" s="294"/>
      <c r="F6700" s="294"/>
    </row>
    <row r="6701">
      <c r="A6701" s="294" t="s">
        <v>23322</v>
      </c>
      <c r="B6701" s="294"/>
      <c r="C6701" s="294"/>
      <c r="D6701" s="294"/>
      <c r="E6701" s="294"/>
      <c r="F6701" s="294"/>
    </row>
    <row r="6702">
      <c r="A6702" s="294"/>
      <c r="B6702" s="294"/>
      <c r="C6702" s="294"/>
      <c r="D6702" s="294"/>
      <c r="E6702" s="294"/>
      <c r="F6702" s="294"/>
    </row>
    <row r="6703">
      <c r="A6703" s="294" t="s">
        <v>25847</v>
      </c>
      <c r="B6703" s="294"/>
      <c r="C6703" s="294"/>
      <c r="D6703" s="294"/>
      <c r="E6703" s="294"/>
      <c r="F6703" s="294"/>
    </row>
    <row r="6704">
      <c r="A6704" s="294" t="s">
        <v>25848</v>
      </c>
      <c r="B6704" s="294"/>
      <c r="C6704" s="294"/>
      <c r="D6704" s="294"/>
      <c r="E6704" s="294"/>
      <c r="F6704" s="294"/>
    </row>
    <row r="6705">
      <c r="A6705" s="294" t="s">
        <v>25849</v>
      </c>
      <c r="B6705" s="294"/>
      <c r="C6705" s="294"/>
      <c r="D6705" s="294"/>
      <c r="E6705" s="294"/>
      <c r="F6705" s="294"/>
    </row>
    <row r="6706">
      <c r="A6706" s="294" t="s">
        <v>25850</v>
      </c>
      <c r="B6706" s="294"/>
      <c r="C6706" s="294"/>
      <c r="D6706" s="294"/>
      <c r="E6706" s="294"/>
      <c r="F6706" s="294"/>
    </row>
    <row r="6707">
      <c r="A6707" s="294"/>
      <c r="B6707" s="294"/>
      <c r="C6707" s="294"/>
      <c r="D6707" s="294"/>
      <c r="E6707" s="294"/>
      <c r="F6707" s="294"/>
    </row>
    <row r="6708">
      <c r="A6708" s="294"/>
      <c r="B6708" s="294"/>
      <c r="C6708" s="294"/>
      <c r="D6708" s="294"/>
      <c r="E6708" s="294"/>
      <c r="F6708" s="294"/>
    </row>
    <row r="6709">
      <c r="A6709" s="294" t="s">
        <v>22156</v>
      </c>
      <c r="B6709" s="294"/>
      <c r="C6709" s="294"/>
      <c r="D6709" s="294"/>
      <c r="E6709" s="294"/>
      <c r="F6709" s="294"/>
    </row>
    <row r="6710">
      <c r="A6710" s="294"/>
      <c r="B6710" s="294"/>
      <c r="C6710" s="294"/>
      <c r="D6710" s="294"/>
      <c r="E6710" s="294"/>
      <c r="F6710" s="294"/>
    </row>
    <row r="6711">
      <c r="A6711" s="294" t="s">
        <v>22492</v>
      </c>
      <c r="B6711" s="294"/>
      <c r="C6711" s="294"/>
      <c r="D6711" s="294"/>
      <c r="E6711" s="294"/>
      <c r="F6711" s="294"/>
    </row>
    <row r="6712">
      <c r="A6712" s="294" t="s">
        <v>25851</v>
      </c>
      <c r="B6712" s="294"/>
      <c r="C6712" s="294"/>
      <c r="D6712" s="294"/>
      <c r="E6712" s="294"/>
      <c r="F6712" s="294"/>
    </row>
    <row r="6713">
      <c r="A6713" s="294" t="s">
        <v>25852</v>
      </c>
      <c r="B6713" s="294"/>
      <c r="C6713" s="294"/>
      <c r="D6713" s="294"/>
      <c r="E6713" s="294"/>
      <c r="F6713" s="294"/>
    </row>
    <row r="6714">
      <c r="A6714" s="294" t="s">
        <v>25853</v>
      </c>
      <c r="B6714" s="294"/>
      <c r="C6714" s="294"/>
      <c r="D6714" s="294"/>
      <c r="E6714" s="294"/>
      <c r="F6714" s="294"/>
    </row>
    <row r="6715">
      <c r="A6715" s="294" t="s">
        <v>25854</v>
      </c>
      <c r="B6715" s="294"/>
      <c r="C6715" s="294"/>
      <c r="D6715" s="294"/>
      <c r="E6715" s="294"/>
      <c r="F6715" s="294"/>
    </row>
    <row r="6716">
      <c r="A6716" s="294"/>
      <c r="B6716" s="294"/>
      <c r="C6716" s="294"/>
      <c r="D6716" s="294"/>
      <c r="E6716" s="294"/>
      <c r="F6716" s="294"/>
    </row>
    <row r="6717">
      <c r="A6717" s="294"/>
      <c r="B6717" s="294"/>
      <c r="C6717" s="294"/>
      <c r="D6717" s="294"/>
      <c r="E6717" s="294"/>
      <c r="F6717" s="294"/>
    </row>
    <row r="6718">
      <c r="A6718" s="294" t="s">
        <v>25745</v>
      </c>
      <c r="B6718" s="294"/>
      <c r="C6718" s="294"/>
      <c r="D6718" s="294"/>
      <c r="E6718" s="294"/>
      <c r="F6718" s="294"/>
    </row>
    <row r="6719">
      <c r="A6719" s="294"/>
      <c r="B6719" s="294"/>
      <c r="C6719" s="294"/>
      <c r="D6719" s="294"/>
      <c r="E6719" s="294"/>
      <c r="F6719" s="294"/>
    </row>
    <row r="6720">
      <c r="A6720" s="294"/>
      <c r="B6720" s="294"/>
      <c r="C6720" s="294"/>
      <c r="D6720" s="294"/>
      <c r="E6720" s="294"/>
      <c r="F6720" s="294"/>
    </row>
    <row r="6721">
      <c r="A6721" s="294" t="s">
        <v>25855</v>
      </c>
      <c r="B6721" s="294"/>
      <c r="C6721" s="294"/>
      <c r="D6721" s="294"/>
      <c r="E6721" s="294"/>
      <c r="F6721" s="294"/>
    </row>
    <row r="6722">
      <c r="A6722" s="294" t="s">
        <v>23208</v>
      </c>
      <c r="B6722" s="294"/>
      <c r="C6722" s="294"/>
      <c r="D6722" s="294"/>
      <c r="E6722" s="294"/>
      <c r="F6722" s="294"/>
    </row>
    <row r="6723">
      <c r="A6723" s="294" t="s">
        <v>25856</v>
      </c>
      <c r="B6723" s="294"/>
      <c r="C6723" s="294"/>
      <c r="D6723" s="294"/>
      <c r="E6723" s="294"/>
      <c r="F6723" s="294"/>
    </row>
    <row r="6724">
      <c r="A6724" s="294" t="s">
        <v>25857</v>
      </c>
      <c r="B6724" s="294"/>
      <c r="C6724" s="294"/>
      <c r="D6724" s="294"/>
      <c r="E6724" s="294"/>
      <c r="F6724" s="294"/>
    </row>
    <row r="6725">
      <c r="A6725" s="294" t="s">
        <v>25858</v>
      </c>
      <c r="B6725" s="294"/>
      <c r="C6725" s="294"/>
      <c r="D6725" s="294"/>
      <c r="E6725" s="294"/>
      <c r="F6725" s="294"/>
    </row>
    <row r="6726">
      <c r="A6726" s="294" t="s">
        <v>25859</v>
      </c>
      <c r="B6726" s="294"/>
      <c r="C6726" s="294"/>
      <c r="D6726" s="294"/>
      <c r="E6726" s="294"/>
      <c r="F6726" s="294"/>
    </row>
    <row r="6727">
      <c r="A6727" s="294" t="s">
        <v>22873</v>
      </c>
      <c r="B6727" s="294"/>
      <c r="C6727" s="294"/>
      <c r="D6727" s="294"/>
      <c r="E6727" s="294"/>
      <c r="F6727" s="294"/>
    </row>
    <row r="6728">
      <c r="A6728" s="294" t="s">
        <v>25860</v>
      </c>
      <c r="B6728" s="294"/>
      <c r="C6728" s="294"/>
      <c r="D6728" s="294"/>
      <c r="E6728" s="294"/>
      <c r="F6728" s="294"/>
    </row>
    <row r="6729">
      <c r="A6729" s="294" t="s">
        <v>25861</v>
      </c>
      <c r="B6729" s="294"/>
      <c r="C6729" s="294"/>
      <c r="D6729" s="294"/>
      <c r="E6729" s="294"/>
      <c r="F6729" s="294"/>
    </row>
    <row r="6730">
      <c r="A6730" s="294" t="s">
        <v>25862</v>
      </c>
      <c r="B6730" s="294"/>
      <c r="C6730" s="294"/>
      <c r="D6730" s="294"/>
      <c r="E6730" s="294"/>
      <c r="F6730" s="294"/>
    </row>
    <row r="6731">
      <c r="A6731" s="294" t="s">
        <v>21715</v>
      </c>
      <c r="B6731" s="294"/>
      <c r="C6731" s="294"/>
      <c r="D6731" s="294"/>
      <c r="E6731" s="294"/>
      <c r="F6731" s="294"/>
    </row>
    <row r="6732">
      <c r="A6732" s="294" t="s">
        <v>25863</v>
      </c>
      <c r="B6732" s="294"/>
      <c r="C6732" s="294"/>
      <c r="D6732" s="294"/>
      <c r="E6732" s="294"/>
      <c r="F6732" s="294"/>
    </row>
    <row r="6733">
      <c r="A6733" s="294"/>
      <c r="B6733" s="294"/>
      <c r="C6733" s="294"/>
      <c r="D6733" s="294"/>
      <c r="E6733" s="294"/>
      <c r="F6733" s="294"/>
    </row>
    <row r="6734">
      <c r="A6734" s="294" t="s">
        <v>21312</v>
      </c>
      <c r="B6734" s="294"/>
      <c r="C6734" s="294"/>
      <c r="D6734" s="294"/>
      <c r="E6734" s="294"/>
      <c r="F6734" s="294"/>
    </row>
    <row r="6735">
      <c r="A6735" s="294" t="s">
        <v>25864</v>
      </c>
      <c r="B6735" s="294"/>
      <c r="C6735" s="294"/>
      <c r="D6735" s="294"/>
      <c r="E6735" s="294"/>
      <c r="F6735" s="294"/>
    </row>
    <row r="6736">
      <c r="A6736" s="294" t="s">
        <v>21270</v>
      </c>
      <c r="B6736" s="294"/>
      <c r="C6736" s="294"/>
      <c r="D6736" s="294"/>
      <c r="E6736" s="294"/>
      <c r="F6736" s="294"/>
    </row>
    <row r="6737">
      <c r="A6737" s="294" t="s">
        <v>25865</v>
      </c>
      <c r="B6737" s="294"/>
      <c r="C6737" s="294"/>
      <c r="D6737" s="294"/>
      <c r="E6737" s="294"/>
      <c r="F6737" s="294"/>
    </row>
    <row r="6738">
      <c r="A6738" s="294" t="s">
        <v>25866</v>
      </c>
      <c r="B6738" s="294"/>
      <c r="C6738" s="294"/>
      <c r="D6738" s="294"/>
      <c r="E6738" s="294"/>
      <c r="F6738" s="294"/>
    </row>
    <row r="6739">
      <c r="A6739" s="294"/>
      <c r="B6739" s="294"/>
      <c r="C6739" s="294"/>
      <c r="D6739" s="294"/>
      <c r="E6739" s="294"/>
      <c r="F6739" s="294"/>
    </row>
    <row r="6740">
      <c r="A6740" s="294" t="s">
        <v>22512</v>
      </c>
      <c r="B6740" s="294"/>
      <c r="C6740" s="294"/>
      <c r="D6740" s="294"/>
      <c r="E6740" s="294"/>
      <c r="F6740" s="294"/>
    </row>
    <row r="6741">
      <c r="A6741" s="294" t="s">
        <v>25867</v>
      </c>
      <c r="B6741" s="294"/>
      <c r="C6741" s="294"/>
      <c r="D6741" s="294"/>
      <c r="E6741" s="294"/>
      <c r="F6741" s="294"/>
    </row>
    <row r="6742">
      <c r="A6742" s="294"/>
      <c r="B6742" s="294"/>
      <c r="C6742" s="294"/>
      <c r="D6742" s="294"/>
      <c r="E6742" s="294"/>
      <c r="F6742" s="294"/>
    </row>
    <row r="6743">
      <c r="A6743" s="294" t="s">
        <v>25868</v>
      </c>
      <c r="B6743" s="294"/>
      <c r="C6743" s="294"/>
      <c r="D6743" s="294"/>
      <c r="E6743" s="294"/>
      <c r="F6743" s="294"/>
    </row>
    <row r="6744">
      <c r="A6744" s="294" t="s">
        <v>25869</v>
      </c>
      <c r="B6744" s="294"/>
      <c r="C6744" s="294"/>
      <c r="D6744" s="294"/>
      <c r="E6744" s="294"/>
      <c r="F6744" s="294"/>
    </row>
    <row r="6745">
      <c r="A6745" s="294" t="s">
        <v>25870</v>
      </c>
      <c r="B6745" s="294"/>
      <c r="C6745" s="294"/>
      <c r="D6745" s="294"/>
      <c r="E6745" s="294"/>
      <c r="F6745" s="294"/>
    </row>
    <row r="6746">
      <c r="A6746" s="294" t="s">
        <v>25871</v>
      </c>
      <c r="B6746" s="294"/>
      <c r="C6746" s="294"/>
      <c r="D6746" s="294"/>
      <c r="E6746" s="294"/>
      <c r="F6746" s="294"/>
    </row>
    <row r="6747">
      <c r="A6747" s="294" t="s">
        <v>25872</v>
      </c>
      <c r="B6747" s="294"/>
      <c r="C6747" s="294"/>
      <c r="D6747" s="294"/>
      <c r="E6747" s="294"/>
      <c r="F6747" s="294"/>
    </row>
    <row r="6748">
      <c r="A6748" s="294" t="s">
        <v>25873</v>
      </c>
      <c r="B6748" s="294"/>
      <c r="C6748" s="294"/>
      <c r="D6748" s="294"/>
      <c r="E6748" s="294"/>
      <c r="F6748" s="294"/>
    </row>
    <row r="6749">
      <c r="A6749" s="294" t="s">
        <v>25874</v>
      </c>
      <c r="B6749" s="294"/>
      <c r="C6749" s="294"/>
      <c r="D6749" s="294"/>
      <c r="E6749" s="294"/>
      <c r="F6749" s="294"/>
    </row>
    <row r="6750">
      <c r="A6750" s="294" t="s">
        <v>25875</v>
      </c>
      <c r="B6750" s="294"/>
      <c r="C6750" s="294"/>
      <c r="D6750" s="294"/>
      <c r="E6750" s="294"/>
      <c r="F6750" s="294"/>
    </row>
    <row r="6751">
      <c r="A6751" s="294" t="s">
        <v>25876</v>
      </c>
      <c r="B6751" s="294"/>
      <c r="C6751" s="294"/>
      <c r="D6751" s="294"/>
      <c r="E6751" s="294"/>
      <c r="F6751" s="294"/>
    </row>
    <row r="6752">
      <c r="A6752" s="294" t="s">
        <v>25877</v>
      </c>
      <c r="B6752" s="294"/>
      <c r="C6752" s="294"/>
      <c r="D6752" s="294"/>
      <c r="E6752" s="294"/>
      <c r="F6752" s="294"/>
    </row>
    <row r="6753">
      <c r="A6753" s="294" t="s">
        <v>25878</v>
      </c>
      <c r="B6753" s="294"/>
      <c r="C6753" s="294"/>
      <c r="D6753" s="294"/>
      <c r="E6753" s="294"/>
      <c r="F6753" s="294"/>
    </row>
    <row r="6754">
      <c r="A6754" s="294" t="s">
        <v>25879</v>
      </c>
      <c r="B6754" s="294"/>
      <c r="C6754" s="294"/>
      <c r="D6754" s="294"/>
      <c r="E6754" s="294"/>
      <c r="F6754" s="294"/>
    </row>
    <row r="6755">
      <c r="A6755" s="294" t="s">
        <v>25880</v>
      </c>
      <c r="B6755" s="294"/>
      <c r="C6755" s="294"/>
      <c r="D6755" s="294"/>
      <c r="E6755" s="294"/>
      <c r="F6755" s="294"/>
    </row>
    <row r="6756">
      <c r="A6756" s="294" t="s">
        <v>25881</v>
      </c>
      <c r="B6756" s="294"/>
      <c r="C6756" s="294"/>
      <c r="D6756" s="294"/>
      <c r="E6756" s="294"/>
      <c r="F6756" s="294"/>
    </row>
    <row r="6757">
      <c r="A6757" s="294" t="s">
        <v>25882</v>
      </c>
      <c r="B6757" s="294"/>
      <c r="C6757" s="294"/>
      <c r="D6757" s="294"/>
      <c r="E6757" s="294"/>
      <c r="F6757" s="294"/>
    </row>
    <row r="6758">
      <c r="A6758" s="294"/>
      <c r="B6758" s="294"/>
      <c r="C6758" s="294"/>
      <c r="D6758" s="294"/>
      <c r="E6758" s="294"/>
      <c r="F6758" s="294"/>
    </row>
    <row r="6759">
      <c r="A6759" s="294" t="s">
        <v>23703</v>
      </c>
      <c r="B6759" s="294"/>
      <c r="C6759" s="294"/>
      <c r="D6759" s="294"/>
      <c r="E6759" s="294"/>
      <c r="F6759" s="294"/>
    </row>
    <row r="6760">
      <c r="A6760" s="294" t="s">
        <v>24037</v>
      </c>
      <c r="B6760" s="294"/>
      <c r="C6760" s="294"/>
      <c r="D6760" s="294"/>
      <c r="E6760" s="294"/>
      <c r="F6760" s="294"/>
    </row>
    <row r="6761">
      <c r="A6761" s="294"/>
      <c r="B6761" s="294"/>
      <c r="C6761" s="294"/>
      <c r="D6761" s="294"/>
      <c r="E6761" s="294"/>
      <c r="F6761" s="294"/>
    </row>
    <row r="6762">
      <c r="A6762" s="294" t="s">
        <v>25883</v>
      </c>
      <c r="B6762" s="294"/>
      <c r="C6762" s="294"/>
      <c r="D6762" s="294"/>
      <c r="E6762" s="294"/>
      <c r="F6762" s="294"/>
    </row>
    <row r="6763">
      <c r="A6763" s="294" t="s">
        <v>25884</v>
      </c>
      <c r="B6763" s="294"/>
      <c r="C6763" s="294"/>
      <c r="D6763" s="294"/>
      <c r="E6763" s="294"/>
      <c r="F6763" s="294"/>
    </row>
    <row r="6764">
      <c r="A6764" s="294" t="s">
        <v>25885</v>
      </c>
      <c r="B6764" s="294"/>
      <c r="C6764" s="294"/>
      <c r="D6764" s="294"/>
      <c r="E6764" s="294"/>
      <c r="F6764" s="294"/>
    </row>
    <row r="6765">
      <c r="A6765" s="294" t="s">
        <v>25886</v>
      </c>
      <c r="B6765" s="294"/>
      <c r="C6765" s="294"/>
      <c r="D6765" s="294"/>
      <c r="E6765" s="294"/>
      <c r="F6765" s="294"/>
    </row>
    <row r="6766">
      <c r="A6766" s="294" t="s">
        <v>25887</v>
      </c>
      <c r="B6766" s="294"/>
      <c r="C6766" s="294"/>
      <c r="D6766" s="294"/>
      <c r="E6766" s="294"/>
      <c r="F6766" s="294"/>
    </row>
    <row r="6767">
      <c r="A6767" s="294" t="s">
        <v>25888</v>
      </c>
      <c r="B6767" s="294"/>
      <c r="C6767" s="294"/>
      <c r="D6767" s="294"/>
      <c r="E6767" s="294"/>
      <c r="F6767" s="294"/>
    </row>
    <row r="6768">
      <c r="A6768" s="294"/>
      <c r="B6768" s="294"/>
      <c r="C6768" s="294"/>
      <c r="D6768" s="294"/>
      <c r="E6768" s="294"/>
      <c r="F6768" s="294"/>
    </row>
    <row r="6769">
      <c r="A6769" s="294" t="s">
        <v>23812</v>
      </c>
      <c r="B6769" s="294"/>
      <c r="C6769" s="294"/>
      <c r="D6769" s="294"/>
      <c r="E6769" s="294"/>
      <c r="F6769" s="294"/>
    </row>
    <row r="6770">
      <c r="A6770" s="294" t="s">
        <v>25889</v>
      </c>
      <c r="B6770" s="294"/>
      <c r="C6770" s="294"/>
      <c r="D6770" s="294"/>
      <c r="E6770" s="294"/>
      <c r="F6770" s="294"/>
    </row>
    <row r="6771">
      <c r="A6771" s="294"/>
      <c r="B6771" s="294"/>
      <c r="C6771" s="294"/>
      <c r="D6771" s="294"/>
      <c r="E6771" s="294"/>
      <c r="F6771" s="294"/>
    </row>
    <row r="6772">
      <c r="A6772" s="294" t="s">
        <v>25890</v>
      </c>
      <c r="B6772" s="294"/>
      <c r="C6772" s="294"/>
      <c r="D6772" s="294"/>
      <c r="E6772" s="294"/>
      <c r="F6772" s="294"/>
    </row>
    <row r="6773">
      <c r="A6773" s="294" t="s">
        <v>25891</v>
      </c>
      <c r="B6773" s="294"/>
      <c r="C6773" s="294"/>
      <c r="D6773" s="294"/>
      <c r="E6773" s="294"/>
      <c r="F6773" s="294"/>
    </row>
    <row r="6774">
      <c r="A6774" s="294" t="s">
        <v>25892</v>
      </c>
      <c r="B6774" s="294"/>
      <c r="C6774" s="294"/>
      <c r="D6774" s="294"/>
      <c r="E6774" s="294"/>
      <c r="F6774" s="294"/>
    </row>
    <row r="6775">
      <c r="A6775" s="294" t="s">
        <v>25893</v>
      </c>
      <c r="B6775" s="294"/>
      <c r="C6775" s="294"/>
      <c r="D6775" s="294"/>
      <c r="E6775" s="294"/>
      <c r="F6775" s="294"/>
    </row>
    <row r="6776">
      <c r="A6776" s="294" t="s">
        <v>25265</v>
      </c>
      <c r="B6776" s="294"/>
      <c r="C6776" s="294"/>
      <c r="D6776" s="294"/>
      <c r="E6776" s="294"/>
      <c r="F6776" s="294"/>
    </row>
    <row r="6777">
      <c r="A6777" s="294" t="s">
        <v>25894</v>
      </c>
      <c r="B6777" s="294"/>
      <c r="C6777" s="294"/>
      <c r="D6777" s="294"/>
      <c r="E6777" s="294"/>
      <c r="F6777" s="294"/>
    </row>
    <row r="6778">
      <c r="A6778" s="294"/>
      <c r="B6778" s="294"/>
      <c r="C6778" s="294"/>
      <c r="D6778" s="294"/>
      <c r="E6778" s="294"/>
      <c r="F6778" s="294"/>
    </row>
    <row r="6779">
      <c r="A6779" s="294" t="s">
        <v>21312</v>
      </c>
      <c r="B6779" s="294"/>
      <c r="C6779" s="294"/>
      <c r="D6779" s="294"/>
      <c r="E6779" s="294"/>
      <c r="F6779" s="294"/>
    </row>
    <row r="6780">
      <c r="A6780" s="294" t="s">
        <v>25895</v>
      </c>
      <c r="B6780" s="294"/>
      <c r="C6780" s="294"/>
      <c r="D6780" s="294"/>
      <c r="E6780" s="294"/>
      <c r="F6780" s="294"/>
    </row>
    <row r="6781">
      <c r="A6781" s="294" t="s">
        <v>22824</v>
      </c>
      <c r="B6781" s="294"/>
      <c r="C6781" s="294"/>
      <c r="D6781" s="294"/>
      <c r="E6781" s="294"/>
      <c r="F6781" s="294"/>
    </row>
    <row r="6782">
      <c r="A6782" s="294" t="s">
        <v>25896</v>
      </c>
      <c r="B6782" s="294"/>
      <c r="C6782" s="294"/>
      <c r="D6782" s="294"/>
      <c r="E6782" s="294"/>
      <c r="F6782" s="294"/>
    </row>
    <row r="6783">
      <c r="A6783" s="294" t="s">
        <v>25897</v>
      </c>
      <c r="B6783" s="294"/>
      <c r="C6783" s="294"/>
      <c r="D6783" s="294"/>
      <c r="E6783" s="294"/>
      <c r="F6783" s="294"/>
    </row>
    <row r="6784">
      <c r="A6784" s="294"/>
      <c r="B6784" s="294"/>
      <c r="C6784" s="294"/>
      <c r="D6784" s="294"/>
      <c r="E6784" s="294"/>
      <c r="F6784" s="294"/>
    </row>
    <row r="6785">
      <c r="A6785" s="294" t="s">
        <v>21429</v>
      </c>
      <c r="B6785" s="294"/>
      <c r="C6785" s="294"/>
      <c r="D6785" s="294"/>
      <c r="E6785" s="294"/>
      <c r="F6785" s="294"/>
    </row>
    <row r="6786">
      <c r="A6786" s="294"/>
      <c r="B6786" s="294"/>
      <c r="C6786" s="294"/>
      <c r="D6786" s="294"/>
      <c r="E6786" s="294"/>
      <c r="F6786" s="294"/>
    </row>
    <row r="6787">
      <c r="A6787" s="294"/>
      <c r="B6787" s="294"/>
      <c r="C6787" s="294"/>
      <c r="D6787" s="294"/>
      <c r="E6787" s="294"/>
      <c r="F6787" s="294"/>
    </row>
    <row r="6788">
      <c r="A6788" s="294" t="s">
        <v>25898</v>
      </c>
      <c r="B6788" s="294"/>
      <c r="C6788" s="294"/>
      <c r="D6788" s="294"/>
      <c r="E6788" s="294"/>
      <c r="F6788" s="294"/>
    </row>
    <row r="6789">
      <c r="A6789" s="294" t="s">
        <v>25899</v>
      </c>
      <c r="B6789" s="294"/>
      <c r="C6789" s="294"/>
      <c r="D6789" s="294"/>
      <c r="E6789" s="294"/>
      <c r="F6789" s="294"/>
    </row>
    <row r="6790">
      <c r="A6790" s="294" t="s">
        <v>25900</v>
      </c>
      <c r="B6790" s="294"/>
      <c r="C6790" s="294"/>
      <c r="D6790" s="294"/>
      <c r="E6790" s="294"/>
      <c r="F6790" s="294"/>
    </row>
    <row r="6791">
      <c r="A6791" s="294" t="s">
        <v>25901</v>
      </c>
      <c r="B6791" s="294"/>
      <c r="C6791" s="294"/>
      <c r="D6791" s="294"/>
      <c r="E6791" s="294"/>
      <c r="F6791" s="294"/>
    </row>
    <row r="6792">
      <c r="A6792" s="294" t="s">
        <v>25902</v>
      </c>
      <c r="B6792" s="294"/>
      <c r="C6792" s="294"/>
      <c r="D6792" s="294"/>
      <c r="E6792" s="294"/>
      <c r="F6792" s="294"/>
    </row>
    <row r="6793">
      <c r="A6793" s="294" t="s">
        <v>25903</v>
      </c>
      <c r="B6793" s="294"/>
      <c r="C6793" s="294"/>
      <c r="D6793" s="294"/>
      <c r="E6793" s="294"/>
      <c r="F6793" s="294"/>
    </row>
    <row r="6794">
      <c r="A6794" s="294" t="s">
        <v>25904</v>
      </c>
      <c r="B6794" s="294"/>
      <c r="C6794" s="294"/>
      <c r="D6794" s="294"/>
      <c r="E6794" s="294"/>
      <c r="F6794" s="294"/>
    </row>
    <row r="6795">
      <c r="A6795" s="294"/>
      <c r="B6795" s="294"/>
      <c r="C6795" s="294"/>
      <c r="D6795" s="294"/>
      <c r="E6795" s="294"/>
      <c r="F6795" s="294"/>
    </row>
    <row r="6796">
      <c r="A6796" s="294"/>
      <c r="B6796" s="294"/>
      <c r="C6796" s="294"/>
      <c r="D6796" s="294"/>
      <c r="E6796" s="294"/>
      <c r="F6796" s="294"/>
    </row>
    <row r="6797">
      <c r="A6797" s="294" t="s">
        <v>22564</v>
      </c>
      <c r="B6797" s="294"/>
      <c r="C6797" s="294"/>
      <c r="D6797" s="294"/>
      <c r="E6797" s="294"/>
      <c r="F6797" s="294"/>
    </row>
    <row r="6798">
      <c r="A6798" s="294" t="s">
        <v>25905</v>
      </c>
      <c r="B6798" s="294"/>
      <c r="C6798" s="294"/>
      <c r="D6798" s="294"/>
      <c r="E6798" s="294"/>
      <c r="F6798" s="294"/>
    </row>
    <row r="6799">
      <c r="A6799" s="294"/>
      <c r="B6799" s="294"/>
      <c r="C6799" s="294"/>
      <c r="D6799" s="294"/>
      <c r="E6799" s="294"/>
      <c r="F6799" s="294"/>
    </row>
    <row r="6800">
      <c r="A6800" s="294" t="s">
        <v>25906</v>
      </c>
      <c r="B6800" s="294"/>
      <c r="C6800" s="294"/>
      <c r="D6800" s="294"/>
      <c r="E6800" s="294"/>
      <c r="F6800" s="294"/>
    </row>
    <row r="6801">
      <c r="A6801" s="294" t="s">
        <v>25907</v>
      </c>
      <c r="B6801" s="294"/>
      <c r="C6801" s="294"/>
      <c r="D6801" s="294"/>
      <c r="E6801" s="294"/>
      <c r="F6801" s="294"/>
    </row>
    <row r="6802">
      <c r="A6802" s="294" t="s">
        <v>25908</v>
      </c>
      <c r="B6802" s="294"/>
      <c r="C6802" s="294"/>
      <c r="D6802" s="294"/>
      <c r="E6802" s="294"/>
      <c r="F6802" s="294"/>
    </row>
    <row r="6803">
      <c r="A6803" s="294" t="s">
        <v>25909</v>
      </c>
      <c r="B6803" s="294"/>
      <c r="C6803" s="294"/>
      <c r="D6803" s="294"/>
      <c r="E6803" s="294"/>
      <c r="F6803" s="294"/>
    </row>
    <row r="6804">
      <c r="A6804" s="294" t="s">
        <v>25910</v>
      </c>
      <c r="B6804" s="294"/>
      <c r="C6804" s="294"/>
      <c r="D6804" s="294"/>
      <c r="E6804" s="294"/>
      <c r="F6804" s="294"/>
    </row>
    <row r="6805">
      <c r="A6805" s="294" t="s">
        <v>25911</v>
      </c>
      <c r="B6805" s="294"/>
      <c r="C6805" s="294"/>
      <c r="D6805" s="294"/>
      <c r="E6805" s="294"/>
      <c r="F6805" s="294"/>
    </row>
    <row r="6806">
      <c r="A6806" s="294"/>
      <c r="B6806" s="294"/>
      <c r="C6806" s="294"/>
      <c r="D6806" s="294"/>
      <c r="E6806" s="294"/>
      <c r="F6806" s="294"/>
    </row>
    <row r="6807">
      <c r="A6807" s="294" t="s">
        <v>25912</v>
      </c>
      <c r="B6807" s="294"/>
      <c r="C6807" s="294"/>
      <c r="D6807" s="294"/>
      <c r="E6807" s="294"/>
      <c r="F6807" s="294"/>
    </row>
    <row r="6808">
      <c r="A6808" s="294"/>
      <c r="B6808" s="294"/>
      <c r="C6808" s="294"/>
      <c r="D6808" s="294"/>
      <c r="E6808" s="294"/>
      <c r="F6808" s="294"/>
    </row>
    <row r="6809">
      <c r="A6809" s="294" t="s">
        <v>25913</v>
      </c>
      <c r="B6809" s="294"/>
      <c r="C6809" s="294"/>
      <c r="D6809" s="294"/>
      <c r="E6809" s="294"/>
      <c r="F6809" s="294"/>
    </row>
    <row r="6810">
      <c r="A6810" s="294" t="s">
        <v>25914</v>
      </c>
      <c r="B6810" s="294"/>
      <c r="C6810" s="294"/>
      <c r="D6810" s="294"/>
      <c r="E6810" s="294"/>
      <c r="F6810" s="294"/>
    </row>
    <row r="6811">
      <c r="A6811" s="294" t="s">
        <v>25915</v>
      </c>
      <c r="B6811" s="294"/>
      <c r="C6811" s="294"/>
      <c r="D6811" s="294"/>
      <c r="E6811" s="294"/>
      <c r="F6811" s="294"/>
    </row>
    <row r="6812">
      <c r="A6812" s="294" t="s">
        <v>25916</v>
      </c>
      <c r="B6812" s="294"/>
      <c r="C6812" s="294"/>
      <c r="D6812" s="294"/>
      <c r="E6812" s="294"/>
      <c r="F6812" s="294"/>
    </row>
    <row r="6813">
      <c r="A6813" s="294" t="s">
        <v>25917</v>
      </c>
      <c r="B6813" s="294"/>
      <c r="C6813" s="294"/>
      <c r="D6813" s="294"/>
      <c r="E6813" s="294"/>
      <c r="F6813" s="294"/>
    </row>
    <row r="6814">
      <c r="A6814" s="294" t="s">
        <v>25918</v>
      </c>
      <c r="B6814" s="294"/>
      <c r="C6814" s="294"/>
      <c r="D6814" s="294"/>
      <c r="E6814" s="294"/>
      <c r="F6814" s="294"/>
    </row>
    <row r="6815">
      <c r="A6815" s="294" t="s">
        <v>25919</v>
      </c>
      <c r="B6815" s="294"/>
      <c r="C6815" s="294"/>
      <c r="D6815" s="294"/>
      <c r="E6815" s="294"/>
      <c r="F6815" s="294"/>
    </row>
    <row r="6816">
      <c r="A6816" s="294" t="s">
        <v>25920</v>
      </c>
      <c r="B6816" s="294"/>
      <c r="C6816" s="294"/>
      <c r="D6816" s="294"/>
      <c r="E6816" s="294"/>
      <c r="F6816" s="294"/>
    </row>
    <row r="6817">
      <c r="A6817" s="294" t="s">
        <v>25921</v>
      </c>
      <c r="B6817" s="294"/>
      <c r="C6817" s="294"/>
      <c r="D6817" s="294"/>
      <c r="E6817" s="294"/>
      <c r="F6817" s="294"/>
    </row>
    <row r="6818">
      <c r="A6818" s="294" t="s">
        <v>25922</v>
      </c>
      <c r="B6818" s="294"/>
      <c r="C6818" s="294"/>
      <c r="D6818" s="294"/>
      <c r="E6818" s="294"/>
      <c r="F6818" s="294"/>
    </row>
    <row r="6819">
      <c r="A6819" s="294" t="s">
        <v>25923</v>
      </c>
      <c r="B6819" s="294"/>
      <c r="C6819" s="294"/>
      <c r="D6819" s="294"/>
      <c r="E6819" s="294"/>
      <c r="F6819" s="294"/>
    </row>
    <row r="6820">
      <c r="A6820" s="294" t="s">
        <v>25924</v>
      </c>
      <c r="B6820" s="294"/>
      <c r="C6820" s="294"/>
      <c r="D6820" s="294"/>
      <c r="E6820" s="294"/>
      <c r="F6820" s="294"/>
    </row>
    <row r="6821">
      <c r="A6821" s="294"/>
      <c r="B6821" s="294"/>
      <c r="C6821" s="294"/>
      <c r="D6821" s="294"/>
      <c r="E6821" s="294"/>
      <c r="F6821" s="294"/>
    </row>
    <row r="6822">
      <c r="A6822" s="294" t="s">
        <v>23321</v>
      </c>
      <c r="B6822" s="294"/>
      <c r="C6822" s="294"/>
      <c r="D6822" s="294"/>
      <c r="E6822" s="294"/>
      <c r="F6822" s="294"/>
    </row>
    <row r="6823">
      <c r="A6823" s="294" t="s">
        <v>25925</v>
      </c>
      <c r="B6823" s="294"/>
      <c r="C6823" s="294"/>
      <c r="D6823" s="294"/>
      <c r="E6823" s="294"/>
      <c r="F6823" s="294"/>
    </row>
    <row r="6824">
      <c r="A6824" s="294"/>
      <c r="B6824" s="294"/>
      <c r="C6824" s="294"/>
      <c r="D6824" s="294"/>
      <c r="E6824" s="294"/>
      <c r="F6824" s="294"/>
    </row>
    <row r="6825">
      <c r="A6825" s="294" t="s">
        <v>25926</v>
      </c>
      <c r="B6825" s="294"/>
      <c r="C6825" s="294"/>
      <c r="D6825" s="294"/>
      <c r="E6825" s="294"/>
      <c r="F6825" s="294"/>
    </row>
    <row r="6826">
      <c r="A6826" s="294" t="s">
        <v>25927</v>
      </c>
      <c r="B6826" s="294"/>
      <c r="C6826" s="294"/>
      <c r="D6826" s="294"/>
      <c r="E6826" s="294"/>
      <c r="F6826" s="294"/>
    </row>
    <row r="6827">
      <c r="A6827" s="294" t="s">
        <v>25928</v>
      </c>
      <c r="B6827" s="294"/>
      <c r="C6827" s="294"/>
      <c r="D6827" s="294"/>
      <c r="E6827" s="294"/>
      <c r="F6827" s="294"/>
    </row>
    <row r="6828">
      <c r="A6828" s="294" t="s">
        <v>25929</v>
      </c>
      <c r="B6828" s="294"/>
      <c r="C6828" s="294"/>
      <c r="D6828" s="294"/>
      <c r="E6828" s="294"/>
      <c r="F6828" s="294"/>
    </row>
    <row r="6829">
      <c r="A6829" s="294"/>
      <c r="B6829" s="294"/>
      <c r="C6829" s="294"/>
      <c r="D6829" s="294"/>
      <c r="E6829" s="294"/>
      <c r="F6829" s="294"/>
    </row>
    <row r="6830">
      <c r="A6830" s="294" t="s">
        <v>25338</v>
      </c>
      <c r="B6830" s="294"/>
      <c r="C6830" s="294"/>
      <c r="D6830" s="294"/>
      <c r="E6830" s="294"/>
      <c r="F6830" s="294"/>
    </row>
    <row r="6831">
      <c r="A6831" s="294" t="s">
        <v>24003</v>
      </c>
      <c r="B6831" s="294"/>
      <c r="C6831" s="294"/>
      <c r="D6831" s="294"/>
      <c r="E6831" s="294"/>
      <c r="F6831" s="294"/>
    </row>
    <row r="6832">
      <c r="A6832" s="294"/>
      <c r="B6832" s="294"/>
      <c r="C6832" s="294"/>
      <c r="D6832" s="294"/>
      <c r="E6832" s="294"/>
      <c r="F6832" s="294"/>
    </row>
    <row r="6833">
      <c r="A6833" s="294" t="s">
        <v>25930</v>
      </c>
      <c r="B6833" s="294"/>
      <c r="C6833" s="294"/>
      <c r="D6833" s="294"/>
      <c r="E6833" s="294"/>
      <c r="F6833" s="294"/>
    </row>
    <row r="6834">
      <c r="A6834" s="294" t="s">
        <v>25931</v>
      </c>
      <c r="B6834" s="294"/>
      <c r="C6834" s="294"/>
      <c r="D6834" s="294"/>
      <c r="E6834" s="294"/>
      <c r="F6834" s="294"/>
    </row>
    <row r="6835">
      <c r="A6835" s="294" t="s">
        <v>25932</v>
      </c>
      <c r="B6835" s="294"/>
      <c r="C6835" s="294"/>
      <c r="D6835" s="294"/>
      <c r="E6835" s="294"/>
      <c r="F6835" s="294"/>
    </row>
    <row r="6836">
      <c r="A6836" s="294" t="s">
        <v>25933</v>
      </c>
      <c r="B6836" s="294"/>
      <c r="C6836" s="294"/>
      <c r="D6836" s="294"/>
      <c r="E6836" s="294"/>
      <c r="F6836" s="294"/>
    </row>
    <row r="6837">
      <c r="A6837" s="294"/>
      <c r="B6837" s="294"/>
      <c r="C6837" s="294"/>
      <c r="D6837" s="294"/>
      <c r="E6837" s="294"/>
      <c r="F6837" s="294"/>
    </row>
    <row r="6838">
      <c r="A6838" s="294" t="s">
        <v>25934</v>
      </c>
      <c r="B6838" s="294"/>
      <c r="C6838" s="294"/>
      <c r="D6838" s="294"/>
      <c r="E6838" s="294"/>
      <c r="F6838" s="294"/>
    </row>
    <row r="6839">
      <c r="A6839" s="294"/>
      <c r="B6839" s="294"/>
      <c r="C6839" s="294"/>
      <c r="D6839" s="294"/>
      <c r="E6839" s="294"/>
      <c r="F6839" s="294"/>
    </row>
    <row r="6840">
      <c r="A6840" s="294" t="s">
        <v>25935</v>
      </c>
      <c r="B6840" s="294"/>
      <c r="C6840" s="294"/>
      <c r="D6840" s="294"/>
      <c r="E6840" s="294"/>
      <c r="F6840" s="294"/>
    </row>
    <row r="6841">
      <c r="A6841" s="294" t="s">
        <v>25936</v>
      </c>
      <c r="B6841" s="294"/>
      <c r="C6841" s="294"/>
      <c r="D6841" s="294"/>
      <c r="E6841" s="294"/>
      <c r="F6841" s="294"/>
    </row>
    <row r="6842">
      <c r="A6842" s="294" t="s">
        <v>25937</v>
      </c>
      <c r="B6842" s="294"/>
      <c r="C6842" s="294"/>
      <c r="D6842" s="294"/>
      <c r="E6842" s="294"/>
      <c r="F6842" s="294"/>
    </row>
    <row r="6843">
      <c r="A6843" s="294" t="s">
        <v>25938</v>
      </c>
      <c r="B6843" s="294"/>
      <c r="C6843" s="294"/>
      <c r="D6843" s="294"/>
      <c r="E6843" s="294"/>
      <c r="F6843" s="294"/>
    </row>
    <row r="6844">
      <c r="A6844" s="294" t="s">
        <v>25939</v>
      </c>
      <c r="B6844" s="294"/>
      <c r="C6844" s="294"/>
      <c r="D6844" s="294"/>
      <c r="E6844" s="294"/>
      <c r="F6844" s="294"/>
    </row>
    <row r="6845">
      <c r="A6845" s="294" t="s">
        <v>25940</v>
      </c>
      <c r="B6845" s="294"/>
      <c r="C6845" s="294"/>
      <c r="D6845" s="294"/>
      <c r="E6845" s="294"/>
      <c r="F6845" s="294"/>
    </row>
    <row r="6846">
      <c r="A6846" s="294" t="s">
        <v>25941</v>
      </c>
      <c r="B6846" s="294"/>
      <c r="C6846" s="294"/>
      <c r="D6846" s="294"/>
      <c r="E6846" s="294"/>
      <c r="F6846" s="294"/>
    </row>
    <row r="6847">
      <c r="A6847" s="294" t="s">
        <v>25942</v>
      </c>
      <c r="B6847" s="294"/>
      <c r="C6847" s="294"/>
      <c r="D6847" s="294"/>
      <c r="E6847" s="294"/>
      <c r="F6847" s="294"/>
    </row>
    <row r="6848">
      <c r="A6848" s="294" t="s">
        <v>25943</v>
      </c>
      <c r="B6848" s="294"/>
      <c r="C6848" s="294"/>
      <c r="D6848" s="294"/>
      <c r="E6848" s="294"/>
      <c r="F6848" s="294"/>
    </row>
    <row r="6849">
      <c r="A6849" s="294" t="s">
        <v>25944</v>
      </c>
      <c r="B6849" s="294"/>
      <c r="C6849" s="294"/>
      <c r="D6849" s="294"/>
      <c r="E6849" s="294"/>
      <c r="F6849" s="294"/>
    </row>
    <row r="6850">
      <c r="A6850" s="294" t="s">
        <v>25945</v>
      </c>
      <c r="B6850" s="294"/>
      <c r="C6850" s="294"/>
      <c r="D6850" s="294"/>
      <c r="E6850" s="294"/>
      <c r="F6850" s="294"/>
    </row>
    <row r="6851">
      <c r="A6851" s="294" t="s">
        <v>25946</v>
      </c>
      <c r="B6851" s="294"/>
      <c r="C6851" s="294"/>
      <c r="D6851" s="294"/>
      <c r="E6851" s="294"/>
      <c r="F6851" s="294"/>
    </row>
    <row r="6852">
      <c r="A6852" s="294" t="s">
        <v>25947</v>
      </c>
      <c r="B6852" s="294"/>
      <c r="C6852" s="294"/>
      <c r="D6852" s="294"/>
      <c r="E6852" s="294"/>
      <c r="F6852" s="294"/>
    </row>
    <row r="6853">
      <c r="A6853" s="294" t="s">
        <v>21715</v>
      </c>
      <c r="B6853" s="294"/>
      <c r="C6853" s="294"/>
      <c r="D6853" s="294"/>
      <c r="E6853" s="294"/>
      <c r="F6853" s="294"/>
    </row>
    <row r="6854">
      <c r="A6854" s="294" t="s">
        <v>25948</v>
      </c>
      <c r="B6854" s="294"/>
      <c r="C6854" s="294"/>
      <c r="D6854" s="294"/>
      <c r="E6854" s="294"/>
      <c r="F6854" s="294"/>
    </row>
    <row r="6855">
      <c r="A6855" s="294" t="s">
        <v>25949</v>
      </c>
      <c r="B6855" s="294"/>
      <c r="C6855" s="294"/>
      <c r="D6855" s="294"/>
      <c r="E6855" s="294"/>
      <c r="F6855" s="294"/>
    </row>
    <row r="6856">
      <c r="A6856" s="294" t="s">
        <v>25950</v>
      </c>
      <c r="B6856" s="294"/>
      <c r="C6856" s="294"/>
      <c r="D6856" s="294"/>
      <c r="E6856" s="294"/>
      <c r="F6856" s="294"/>
    </row>
    <row r="6857">
      <c r="A6857" s="294" t="s">
        <v>25951</v>
      </c>
      <c r="B6857" s="294"/>
      <c r="C6857" s="294"/>
      <c r="D6857" s="294"/>
      <c r="E6857" s="294"/>
      <c r="F6857" s="294"/>
    </row>
    <row r="6858">
      <c r="A6858" s="294"/>
      <c r="B6858" s="294"/>
      <c r="C6858" s="294"/>
      <c r="D6858" s="294"/>
      <c r="E6858" s="294"/>
      <c r="F6858" s="294"/>
    </row>
    <row r="6859">
      <c r="A6859" s="294"/>
      <c r="B6859" s="294"/>
      <c r="C6859" s="294"/>
      <c r="D6859" s="294"/>
      <c r="E6859" s="294"/>
      <c r="F6859" s="294"/>
    </row>
    <row r="6860">
      <c r="A6860" s="294" t="s">
        <v>21312</v>
      </c>
      <c r="B6860" s="294"/>
      <c r="C6860" s="294"/>
      <c r="D6860" s="294"/>
      <c r="E6860" s="294"/>
      <c r="F6860" s="294"/>
    </row>
    <row r="6861">
      <c r="A6861" s="294" t="s">
        <v>25952</v>
      </c>
      <c r="B6861" s="294"/>
      <c r="C6861" s="294"/>
      <c r="D6861" s="294"/>
      <c r="E6861" s="294"/>
      <c r="F6861" s="294"/>
    </row>
    <row r="6862">
      <c r="A6862" s="294"/>
      <c r="B6862" s="294"/>
      <c r="C6862" s="294"/>
      <c r="D6862" s="294"/>
      <c r="E6862" s="294"/>
      <c r="F6862" s="294"/>
    </row>
    <row r="6863">
      <c r="A6863" s="294"/>
      <c r="B6863" s="294"/>
      <c r="C6863" s="294"/>
      <c r="D6863" s="294"/>
      <c r="E6863" s="294"/>
      <c r="F6863" s="294"/>
    </row>
    <row r="6864">
      <c r="A6864" s="294" t="s">
        <v>25953</v>
      </c>
      <c r="B6864" s="294"/>
      <c r="C6864" s="294"/>
      <c r="D6864" s="294"/>
      <c r="E6864" s="294"/>
      <c r="F6864" s="294"/>
    </row>
    <row r="6865">
      <c r="A6865" s="294" t="s">
        <v>25954</v>
      </c>
      <c r="B6865" s="294"/>
      <c r="C6865" s="294"/>
      <c r="D6865" s="294"/>
      <c r="E6865" s="294"/>
      <c r="F6865" s="294"/>
    </row>
    <row r="6866">
      <c r="A6866" s="294" t="s">
        <v>25955</v>
      </c>
      <c r="B6866" s="294"/>
      <c r="C6866" s="294"/>
      <c r="D6866" s="294"/>
      <c r="E6866" s="294"/>
      <c r="F6866" s="294"/>
    </row>
    <row r="6867">
      <c r="A6867" s="294" t="s">
        <v>25956</v>
      </c>
      <c r="B6867" s="294"/>
      <c r="C6867" s="294"/>
      <c r="D6867" s="294"/>
      <c r="E6867" s="294"/>
      <c r="F6867" s="294"/>
    </row>
    <row r="6868">
      <c r="A6868" s="294"/>
      <c r="B6868" s="294"/>
      <c r="C6868" s="294"/>
      <c r="D6868" s="294"/>
      <c r="E6868" s="294"/>
      <c r="F6868" s="294"/>
    </row>
    <row r="6869">
      <c r="A6869" s="294"/>
      <c r="B6869" s="294"/>
      <c r="C6869" s="294"/>
      <c r="D6869" s="294"/>
      <c r="E6869" s="294"/>
      <c r="F6869" s="294"/>
    </row>
    <row r="6870">
      <c r="A6870" s="294"/>
      <c r="B6870" s="294"/>
      <c r="C6870" s="294"/>
      <c r="D6870" s="294"/>
      <c r="E6870" s="294"/>
      <c r="F6870" s="294"/>
    </row>
    <row r="6871">
      <c r="A6871" s="294" t="s">
        <v>25957</v>
      </c>
      <c r="B6871" s="294"/>
      <c r="C6871" s="294"/>
      <c r="D6871" s="294"/>
      <c r="E6871" s="294"/>
      <c r="F6871" s="294"/>
    </row>
    <row r="6872">
      <c r="A6872" s="294"/>
      <c r="B6872" s="294"/>
      <c r="C6872" s="294"/>
      <c r="D6872" s="294"/>
      <c r="E6872" s="294"/>
      <c r="F6872" s="294"/>
    </row>
    <row r="6873">
      <c r="A6873" s="294" t="s">
        <v>25958</v>
      </c>
      <c r="B6873" s="294"/>
      <c r="C6873" s="294"/>
      <c r="D6873" s="294"/>
      <c r="E6873" s="294"/>
      <c r="F6873" s="294"/>
    </row>
    <row r="6874">
      <c r="A6874" s="294"/>
      <c r="B6874" s="294"/>
      <c r="C6874" s="294"/>
      <c r="D6874" s="294"/>
      <c r="E6874" s="294"/>
      <c r="F6874" s="294"/>
    </row>
    <row r="6875">
      <c r="A6875" s="294"/>
      <c r="B6875" s="294"/>
      <c r="C6875" s="294"/>
      <c r="D6875" s="294"/>
      <c r="E6875" s="294"/>
      <c r="F6875" s="294"/>
    </row>
    <row r="6876">
      <c r="A6876" s="294" t="s">
        <v>25959</v>
      </c>
      <c r="B6876" s="294"/>
      <c r="C6876" s="294"/>
      <c r="D6876" s="294"/>
      <c r="E6876" s="294"/>
      <c r="F6876" s="294"/>
    </row>
    <row r="6877">
      <c r="A6877" s="294"/>
      <c r="B6877" s="294"/>
      <c r="C6877" s="294"/>
      <c r="D6877" s="294"/>
      <c r="E6877" s="294"/>
      <c r="F6877" s="294"/>
    </row>
    <row r="6878">
      <c r="A6878" s="294" t="s">
        <v>25960</v>
      </c>
      <c r="B6878" s="294"/>
      <c r="C6878" s="294"/>
      <c r="D6878" s="294"/>
      <c r="E6878" s="294"/>
      <c r="F6878" s="294"/>
    </row>
    <row r="6879">
      <c r="A6879" s="294" t="s">
        <v>25961</v>
      </c>
      <c r="B6879" s="294"/>
      <c r="C6879" s="294"/>
      <c r="D6879" s="294"/>
      <c r="E6879" s="294"/>
      <c r="F6879" s="294"/>
    </row>
    <row r="6880">
      <c r="A6880" s="294" t="s">
        <v>25962</v>
      </c>
      <c r="B6880" s="294"/>
      <c r="C6880" s="294"/>
      <c r="D6880" s="294"/>
      <c r="E6880" s="294"/>
      <c r="F6880" s="294"/>
    </row>
    <row r="6881">
      <c r="A6881" s="294" t="s">
        <v>25963</v>
      </c>
      <c r="B6881" s="294"/>
      <c r="C6881" s="294"/>
      <c r="D6881" s="294"/>
      <c r="E6881" s="294"/>
      <c r="F6881" s="294"/>
    </row>
    <row r="6882">
      <c r="A6882" s="294" t="s">
        <v>25964</v>
      </c>
      <c r="B6882" s="294"/>
      <c r="C6882" s="294"/>
      <c r="D6882" s="294"/>
      <c r="E6882" s="294"/>
      <c r="F6882" s="294"/>
    </row>
    <row r="6883">
      <c r="A6883" s="294" t="s">
        <v>25965</v>
      </c>
      <c r="B6883" s="294"/>
      <c r="C6883" s="294"/>
      <c r="D6883" s="294"/>
      <c r="E6883" s="294"/>
      <c r="F6883" s="294"/>
    </row>
    <row r="6884">
      <c r="A6884" s="294" t="s">
        <v>25966</v>
      </c>
      <c r="B6884" s="294"/>
      <c r="C6884" s="294"/>
      <c r="D6884" s="294"/>
      <c r="E6884" s="294"/>
      <c r="F6884" s="294"/>
    </row>
    <row r="6885">
      <c r="A6885" s="294"/>
      <c r="B6885" s="294"/>
      <c r="C6885" s="294"/>
      <c r="D6885" s="294"/>
      <c r="E6885" s="294"/>
      <c r="F6885" s="294"/>
    </row>
    <row r="6886">
      <c r="A6886" s="294"/>
      <c r="B6886" s="294"/>
      <c r="C6886" s="294"/>
      <c r="D6886" s="294"/>
      <c r="E6886" s="294"/>
      <c r="F6886" s="294"/>
    </row>
    <row r="6887">
      <c r="A6887" s="294" t="s">
        <v>25967</v>
      </c>
      <c r="B6887" s="294"/>
      <c r="C6887" s="294"/>
      <c r="D6887" s="294"/>
      <c r="E6887" s="294"/>
      <c r="F6887" s="294"/>
    </row>
    <row r="6888">
      <c r="A6888" s="294"/>
      <c r="B6888" s="294"/>
      <c r="C6888" s="294"/>
      <c r="D6888" s="294"/>
      <c r="E6888" s="294"/>
      <c r="F6888" s="294"/>
    </row>
    <row r="6889">
      <c r="A6889" s="294" t="s">
        <v>25968</v>
      </c>
      <c r="B6889" s="294"/>
      <c r="C6889" s="294"/>
      <c r="D6889" s="294"/>
      <c r="E6889" s="294"/>
      <c r="F6889" s="294"/>
    </row>
    <row r="6890">
      <c r="A6890" s="294" t="s">
        <v>25969</v>
      </c>
      <c r="B6890" s="294"/>
      <c r="C6890" s="294"/>
      <c r="D6890" s="294"/>
      <c r="E6890" s="294"/>
      <c r="F6890" s="294"/>
    </row>
    <row r="6891">
      <c r="A6891" s="294" t="s">
        <v>25970</v>
      </c>
      <c r="B6891" s="294"/>
      <c r="C6891" s="294"/>
      <c r="D6891" s="294"/>
      <c r="E6891" s="294"/>
      <c r="F6891" s="294"/>
    </row>
    <row r="6892">
      <c r="A6892" s="294" t="s">
        <v>25971</v>
      </c>
      <c r="B6892" s="294"/>
      <c r="C6892" s="294"/>
      <c r="D6892" s="294"/>
      <c r="E6892" s="294"/>
      <c r="F6892" s="294"/>
    </row>
    <row r="6893">
      <c r="A6893" s="294" t="s">
        <v>25972</v>
      </c>
      <c r="B6893" s="294"/>
      <c r="C6893" s="294"/>
      <c r="D6893" s="294"/>
      <c r="E6893" s="294"/>
      <c r="F6893" s="294"/>
    </row>
    <row r="6894">
      <c r="A6894" s="294" t="s">
        <v>25973</v>
      </c>
      <c r="B6894" s="294"/>
      <c r="C6894" s="294"/>
      <c r="D6894" s="294"/>
      <c r="E6894" s="294"/>
      <c r="F6894" s="294"/>
    </row>
    <row r="6895">
      <c r="A6895" s="294" t="s">
        <v>25974</v>
      </c>
      <c r="B6895" s="294"/>
      <c r="C6895" s="294"/>
      <c r="D6895" s="294"/>
      <c r="E6895" s="294"/>
      <c r="F6895" s="294"/>
    </row>
    <row r="6896">
      <c r="A6896" s="294"/>
      <c r="B6896" s="294"/>
      <c r="C6896" s="294"/>
      <c r="D6896" s="294"/>
      <c r="E6896" s="294"/>
      <c r="F6896" s="294"/>
    </row>
    <row r="6897">
      <c r="A6897" s="294"/>
      <c r="B6897" s="294"/>
      <c r="C6897" s="294"/>
      <c r="D6897" s="294"/>
      <c r="E6897" s="294"/>
      <c r="F6897" s="294"/>
    </row>
    <row r="6898">
      <c r="A6898" s="294" t="s">
        <v>25975</v>
      </c>
      <c r="B6898" s="294"/>
      <c r="C6898" s="294"/>
      <c r="D6898" s="294"/>
      <c r="E6898" s="294"/>
      <c r="F6898" s="294"/>
    </row>
    <row r="6899">
      <c r="A6899" s="294"/>
      <c r="B6899" s="294"/>
      <c r="C6899" s="294"/>
      <c r="D6899" s="294"/>
      <c r="E6899" s="294"/>
      <c r="F6899" s="294"/>
    </row>
    <row r="6900">
      <c r="A6900" s="294" t="s">
        <v>25976</v>
      </c>
      <c r="B6900" s="294"/>
      <c r="C6900" s="294"/>
      <c r="D6900" s="294"/>
      <c r="E6900" s="294"/>
      <c r="F6900" s="294"/>
    </row>
    <row r="6901">
      <c r="A6901" s="294" t="s">
        <v>25977</v>
      </c>
      <c r="B6901" s="294"/>
      <c r="C6901" s="294"/>
      <c r="D6901" s="294"/>
      <c r="E6901" s="294"/>
      <c r="F6901" s="294"/>
    </row>
    <row r="6902">
      <c r="A6902" s="294" t="s">
        <v>25978</v>
      </c>
      <c r="B6902" s="294"/>
      <c r="C6902" s="294"/>
      <c r="D6902" s="294"/>
      <c r="E6902" s="294"/>
      <c r="F6902" s="294"/>
    </row>
    <row r="6903">
      <c r="A6903" s="294" t="s">
        <v>25979</v>
      </c>
      <c r="B6903" s="294"/>
      <c r="C6903" s="294"/>
      <c r="D6903" s="294"/>
      <c r="E6903" s="294"/>
      <c r="F6903" s="294"/>
    </row>
    <row r="6904">
      <c r="A6904" s="294" t="s">
        <v>25980</v>
      </c>
      <c r="B6904" s="294"/>
      <c r="C6904" s="294"/>
      <c r="D6904" s="294"/>
      <c r="E6904" s="294"/>
      <c r="F6904" s="294"/>
    </row>
    <row r="6905">
      <c r="A6905" s="294" t="s">
        <v>25981</v>
      </c>
      <c r="B6905" s="294"/>
      <c r="C6905" s="294"/>
      <c r="D6905" s="294"/>
      <c r="E6905" s="294"/>
      <c r="F6905" s="294"/>
    </row>
    <row r="6906">
      <c r="A6906" s="294" t="s">
        <v>25982</v>
      </c>
      <c r="B6906" s="294"/>
      <c r="C6906" s="294"/>
      <c r="D6906" s="294"/>
      <c r="E6906" s="294"/>
      <c r="F6906" s="294"/>
    </row>
    <row r="6907">
      <c r="A6907" s="294" t="s">
        <v>25983</v>
      </c>
      <c r="B6907" s="294"/>
      <c r="C6907" s="294"/>
      <c r="D6907" s="294"/>
      <c r="E6907" s="294"/>
      <c r="F6907" s="294"/>
    </row>
    <row r="6908">
      <c r="A6908" s="294" t="s">
        <v>25984</v>
      </c>
      <c r="B6908" s="294"/>
      <c r="C6908" s="294"/>
      <c r="D6908" s="294"/>
      <c r="E6908" s="294"/>
      <c r="F6908" s="294"/>
    </row>
    <row r="6909">
      <c r="A6909" s="294" t="s">
        <v>25985</v>
      </c>
      <c r="B6909" s="294"/>
      <c r="C6909" s="294"/>
      <c r="D6909" s="294"/>
      <c r="E6909" s="294"/>
      <c r="F6909" s="294"/>
    </row>
    <row r="6910">
      <c r="A6910" s="294" t="s">
        <v>25986</v>
      </c>
      <c r="B6910" s="294"/>
      <c r="C6910" s="294"/>
      <c r="D6910" s="294"/>
      <c r="E6910" s="294"/>
      <c r="F6910" s="294"/>
    </row>
    <row r="6911">
      <c r="A6911" s="294"/>
      <c r="B6911" s="294"/>
      <c r="C6911" s="294"/>
      <c r="D6911" s="294"/>
      <c r="E6911" s="294"/>
      <c r="F6911" s="294"/>
    </row>
    <row r="6912">
      <c r="A6912" s="294"/>
      <c r="B6912" s="294"/>
      <c r="C6912" s="294"/>
      <c r="D6912" s="294"/>
      <c r="E6912" s="294"/>
      <c r="F6912" s="294"/>
    </row>
    <row r="6913">
      <c r="A6913" s="294" t="s">
        <v>25987</v>
      </c>
      <c r="B6913" s="294"/>
      <c r="C6913" s="294"/>
      <c r="D6913" s="294"/>
      <c r="E6913" s="294"/>
      <c r="F6913" s="294"/>
    </row>
    <row r="6914">
      <c r="A6914" s="294"/>
      <c r="B6914" s="294"/>
      <c r="C6914" s="294"/>
      <c r="D6914" s="294"/>
      <c r="E6914" s="294"/>
      <c r="F6914" s="294"/>
    </row>
    <row r="6915">
      <c r="A6915" s="294" t="s">
        <v>25988</v>
      </c>
      <c r="B6915" s="294"/>
      <c r="C6915" s="294"/>
      <c r="D6915" s="294"/>
      <c r="E6915" s="294"/>
      <c r="F6915" s="294"/>
    </row>
    <row r="6916">
      <c r="A6916" s="294" t="s">
        <v>25989</v>
      </c>
      <c r="B6916" s="294"/>
      <c r="C6916" s="294"/>
      <c r="D6916" s="294"/>
      <c r="E6916" s="294"/>
      <c r="F6916" s="294"/>
    </row>
    <row r="6917">
      <c r="A6917" s="294" t="s">
        <v>25990</v>
      </c>
      <c r="B6917" s="294"/>
      <c r="C6917" s="294"/>
      <c r="D6917" s="294"/>
      <c r="E6917" s="294"/>
      <c r="F6917" s="294"/>
    </row>
    <row r="6918">
      <c r="A6918" s="294" t="s">
        <v>25991</v>
      </c>
      <c r="B6918" s="294"/>
      <c r="C6918" s="294"/>
      <c r="D6918" s="294"/>
      <c r="E6918" s="294"/>
      <c r="F6918" s="294"/>
    </row>
    <row r="6919">
      <c r="A6919" s="294" t="s">
        <v>25992</v>
      </c>
      <c r="B6919" s="294"/>
      <c r="C6919" s="294"/>
      <c r="D6919" s="294"/>
      <c r="E6919" s="294"/>
      <c r="F6919" s="294"/>
    </row>
    <row r="6920">
      <c r="A6920" s="294"/>
      <c r="B6920" s="294"/>
      <c r="C6920" s="294"/>
      <c r="D6920" s="294"/>
      <c r="E6920" s="294"/>
      <c r="F6920" s="294"/>
    </row>
    <row r="6921">
      <c r="A6921" s="294" t="s">
        <v>25993</v>
      </c>
      <c r="B6921" s="294"/>
      <c r="C6921" s="294"/>
      <c r="D6921" s="294"/>
      <c r="E6921" s="294"/>
      <c r="F6921" s="294"/>
    </row>
    <row r="6922">
      <c r="A6922" s="294"/>
      <c r="B6922" s="294"/>
      <c r="C6922" s="294"/>
      <c r="D6922" s="294"/>
      <c r="E6922" s="294"/>
      <c r="F6922" s="294"/>
    </row>
    <row r="6923">
      <c r="A6923" s="294" t="s">
        <v>25994</v>
      </c>
      <c r="B6923" s="294"/>
      <c r="C6923" s="294"/>
      <c r="D6923" s="294"/>
      <c r="E6923" s="294"/>
      <c r="F6923" s="294"/>
    </row>
    <row r="6924">
      <c r="A6924" s="294" t="s">
        <v>25995</v>
      </c>
      <c r="B6924" s="294"/>
      <c r="C6924" s="294"/>
      <c r="D6924" s="294"/>
      <c r="E6924" s="294"/>
      <c r="F6924" s="294"/>
    </row>
    <row r="6925">
      <c r="A6925" s="294" t="s">
        <v>25996</v>
      </c>
      <c r="B6925" s="294"/>
      <c r="C6925" s="294"/>
      <c r="D6925" s="294"/>
      <c r="E6925" s="294"/>
      <c r="F6925" s="294"/>
    </row>
    <row r="6926">
      <c r="A6926" s="294" t="s">
        <v>25997</v>
      </c>
      <c r="B6926" s="294"/>
      <c r="C6926" s="294"/>
      <c r="D6926" s="294"/>
      <c r="E6926" s="294"/>
      <c r="F6926" s="294"/>
    </row>
    <row r="6927">
      <c r="A6927" s="294" t="s">
        <v>25998</v>
      </c>
      <c r="B6927" s="294"/>
      <c r="C6927" s="294"/>
      <c r="D6927" s="294"/>
      <c r="E6927" s="294"/>
      <c r="F6927" s="294"/>
    </row>
    <row r="6928">
      <c r="A6928" s="294"/>
      <c r="B6928" s="294"/>
      <c r="C6928" s="294"/>
      <c r="D6928" s="294"/>
      <c r="E6928" s="294"/>
      <c r="F6928" s="294"/>
    </row>
    <row r="6929">
      <c r="A6929" s="294" t="s">
        <v>25999</v>
      </c>
      <c r="B6929" s="294"/>
      <c r="C6929" s="294"/>
      <c r="D6929" s="294"/>
      <c r="E6929" s="294"/>
      <c r="F6929" s="294"/>
    </row>
    <row r="6930">
      <c r="A6930" s="294" t="s">
        <v>26000</v>
      </c>
      <c r="B6930" s="294"/>
      <c r="C6930" s="294"/>
      <c r="D6930" s="294"/>
      <c r="E6930" s="294"/>
      <c r="F6930" s="294"/>
    </row>
    <row r="6931">
      <c r="A6931" s="294" t="s">
        <v>26001</v>
      </c>
      <c r="B6931" s="294"/>
      <c r="C6931" s="294"/>
      <c r="D6931" s="294"/>
      <c r="E6931" s="294"/>
      <c r="F6931" s="294"/>
    </row>
    <row r="6932">
      <c r="A6932" s="294" t="s">
        <v>21618</v>
      </c>
      <c r="B6932" s="294"/>
      <c r="C6932" s="294"/>
      <c r="D6932" s="294"/>
      <c r="E6932" s="294"/>
      <c r="F6932" s="294"/>
    </row>
    <row r="6933">
      <c r="A6933" s="294" t="s">
        <v>26002</v>
      </c>
      <c r="B6933" s="294"/>
      <c r="C6933" s="294"/>
      <c r="D6933" s="294"/>
      <c r="E6933" s="294"/>
      <c r="F6933" s="294"/>
    </row>
    <row r="6934">
      <c r="A6934" s="294"/>
      <c r="B6934" s="294"/>
      <c r="C6934" s="294"/>
      <c r="D6934" s="294"/>
      <c r="E6934" s="294"/>
      <c r="F6934" s="294"/>
    </row>
    <row r="6935">
      <c r="A6935" s="294"/>
      <c r="B6935" s="294"/>
      <c r="C6935" s="294"/>
      <c r="D6935" s="294"/>
      <c r="E6935" s="294"/>
      <c r="F6935" s="294"/>
    </row>
    <row r="6936">
      <c r="A6936" s="294" t="s">
        <v>22512</v>
      </c>
      <c r="B6936" s="294"/>
      <c r="C6936" s="294"/>
      <c r="D6936" s="294"/>
      <c r="E6936" s="294"/>
      <c r="F6936" s="294"/>
    </row>
    <row r="6937">
      <c r="A6937" s="294" t="s">
        <v>24873</v>
      </c>
      <c r="B6937" s="294"/>
      <c r="C6937" s="294"/>
      <c r="D6937" s="294"/>
      <c r="E6937" s="294"/>
      <c r="F6937" s="294"/>
    </row>
    <row r="6938">
      <c r="A6938" s="294"/>
      <c r="B6938" s="294"/>
      <c r="C6938" s="294"/>
      <c r="D6938" s="294"/>
      <c r="E6938" s="294"/>
      <c r="F6938" s="294"/>
    </row>
    <row r="6939">
      <c r="A6939" s="294" t="s">
        <v>26003</v>
      </c>
      <c r="B6939" s="294"/>
      <c r="C6939" s="294"/>
      <c r="D6939" s="294"/>
      <c r="E6939" s="294"/>
      <c r="F6939" s="294"/>
    </row>
    <row r="6940">
      <c r="A6940" s="294" t="s">
        <v>26004</v>
      </c>
      <c r="B6940" s="294"/>
      <c r="C6940" s="294"/>
      <c r="D6940" s="294"/>
      <c r="E6940" s="294"/>
      <c r="F6940" s="294"/>
    </row>
    <row r="6941">
      <c r="A6941" s="294" t="s">
        <v>26005</v>
      </c>
      <c r="B6941" s="294"/>
      <c r="C6941" s="294"/>
      <c r="D6941" s="294"/>
      <c r="E6941" s="294"/>
      <c r="F6941" s="294"/>
    </row>
    <row r="6942">
      <c r="A6942" s="294" t="s">
        <v>26006</v>
      </c>
      <c r="B6942" s="294"/>
      <c r="C6942" s="294"/>
      <c r="D6942" s="294"/>
      <c r="E6942" s="294"/>
      <c r="F6942" s="294"/>
    </row>
    <row r="6943">
      <c r="A6943" s="294" t="s">
        <v>26007</v>
      </c>
      <c r="B6943" s="294"/>
      <c r="C6943" s="294"/>
      <c r="D6943" s="294"/>
      <c r="E6943" s="294"/>
      <c r="F6943" s="294"/>
    </row>
    <row r="6944">
      <c r="A6944" s="294" t="s">
        <v>26008</v>
      </c>
      <c r="B6944" s="294"/>
      <c r="C6944" s="294"/>
      <c r="D6944" s="294"/>
      <c r="E6944" s="294"/>
      <c r="F6944" s="294"/>
    </row>
    <row r="6945">
      <c r="A6945" s="294" t="s">
        <v>26009</v>
      </c>
      <c r="B6945" s="294"/>
      <c r="C6945" s="294"/>
      <c r="D6945" s="294"/>
      <c r="E6945" s="294"/>
      <c r="F6945" s="294"/>
    </row>
    <row r="6946">
      <c r="A6946" s="294" t="s">
        <v>21892</v>
      </c>
      <c r="B6946" s="294"/>
      <c r="C6946" s="294"/>
      <c r="D6946" s="294"/>
      <c r="E6946" s="294"/>
      <c r="F6946" s="294"/>
    </row>
    <row r="6947">
      <c r="A6947" s="294" t="s">
        <v>26010</v>
      </c>
      <c r="B6947" s="294"/>
      <c r="C6947" s="294"/>
      <c r="D6947" s="294"/>
      <c r="E6947" s="294"/>
      <c r="F6947" s="294"/>
    </row>
    <row r="6948">
      <c r="A6948" s="294" t="s">
        <v>26011</v>
      </c>
      <c r="B6948" s="294"/>
      <c r="C6948" s="294"/>
      <c r="D6948" s="294"/>
      <c r="E6948" s="294"/>
      <c r="F6948" s="294"/>
    </row>
    <row r="6949">
      <c r="A6949" s="294"/>
      <c r="B6949" s="294"/>
      <c r="C6949" s="294"/>
      <c r="D6949" s="294"/>
      <c r="E6949" s="294"/>
      <c r="F6949" s="294"/>
    </row>
    <row r="6950">
      <c r="A6950" s="294" t="s">
        <v>25182</v>
      </c>
      <c r="B6950" s="294"/>
      <c r="C6950" s="294"/>
      <c r="D6950" s="294"/>
      <c r="E6950" s="294"/>
      <c r="F6950" s="294"/>
    </row>
    <row r="6951">
      <c r="A6951" s="294" t="s">
        <v>26012</v>
      </c>
      <c r="B6951" s="294"/>
      <c r="C6951" s="294"/>
      <c r="D6951" s="294"/>
      <c r="E6951" s="294"/>
      <c r="F6951" s="294"/>
    </row>
    <row r="6952">
      <c r="A6952" s="294"/>
      <c r="B6952" s="294"/>
      <c r="C6952" s="294"/>
      <c r="D6952" s="294"/>
      <c r="E6952" s="294"/>
      <c r="F6952" s="294"/>
    </row>
    <row r="6953">
      <c r="A6953" s="294" t="s">
        <v>26013</v>
      </c>
      <c r="B6953" s="294"/>
      <c r="C6953" s="294"/>
      <c r="D6953" s="294"/>
      <c r="E6953" s="294"/>
      <c r="F6953" s="294"/>
    </row>
    <row r="6954">
      <c r="A6954" s="294" t="s">
        <v>26014</v>
      </c>
      <c r="B6954" s="294"/>
      <c r="C6954" s="294"/>
      <c r="D6954" s="294"/>
      <c r="E6954" s="294"/>
      <c r="F6954" s="294"/>
    </row>
    <row r="6955">
      <c r="A6955" s="294" t="s">
        <v>26015</v>
      </c>
      <c r="B6955" s="294"/>
      <c r="C6955" s="294"/>
      <c r="D6955" s="294"/>
      <c r="E6955" s="294"/>
      <c r="F6955" s="294"/>
    </row>
    <row r="6956">
      <c r="A6956" s="294" t="s">
        <v>26016</v>
      </c>
      <c r="B6956" s="294"/>
      <c r="C6956" s="294"/>
      <c r="D6956" s="294"/>
      <c r="E6956" s="294"/>
      <c r="F6956" s="294"/>
    </row>
    <row r="6957">
      <c r="A6957" s="294" t="s">
        <v>26017</v>
      </c>
      <c r="B6957" s="294"/>
      <c r="C6957" s="294"/>
      <c r="D6957" s="294"/>
      <c r="E6957" s="294"/>
      <c r="F6957" s="294"/>
    </row>
    <row r="6958">
      <c r="A6958" s="294" t="s">
        <v>26018</v>
      </c>
      <c r="B6958" s="294"/>
      <c r="C6958" s="294"/>
      <c r="D6958" s="294"/>
      <c r="E6958" s="294"/>
      <c r="F6958" s="294"/>
    </row>
    <row r="6959">
      <c r="A6959" s="294" t="s">
        <v>21892</v>
      </c>
      <c r="B6959" s="294"/>
      <c r="C6959" s="294"/>
      <c r="D6959" s="294"/>
      <c r="E6959" s="294"/>
      <c r="F6959" s="294"/>
    </row>
    <row r="6960">
      <c r="A6960" s="294" t="s">
        <v>26019</v>
      </c>
      <c r="B6960" s="294"/>
      <c r="C6960" s="294"/>
      <c r="D6960" s="294"/>
      <c r="E6960" s="294"/>
      <c r="F6960" s="294"/>
    </row>
    <row r="6961">
      <c r="A6961" s="294"/>
      <c r="B6961" s="294"/>
      <c r="C6961" s="294"/>
      <c r="D6961" s="294"/>
      <c r="E6961" s="294"/>
      <c r="F6961" s="294"/>
    </row>
    <row r="6962">
      <c r="A6962" s="294" t="s">
        <v>21945</v>
      </c>
      <c r="B6962" s="294"/>
      <c r="C6962" s="294"/>
      <c r="D6962" s="294"/>
      <c r="E6962" s="294"/>
      <c r="F6962" s="294"/>
    </row>
    <row r="6963">
      <c r="A6963" s="294" t="s">
        <v>23068</v>
      </c>
      <c r="B6963" s="294"/>
      <c r="C6963" s="294"/>
      <c r="D6963" s="294"/>
      <c r="E6963" s="294"/>
      <c r="F6963" s="294"/>
    </row>
    <row r="6964">
      <c r="A6964" s="294"/>
      <c r="B6964" s="294"/>
      <c r="C6964" s="294"/>
      <c r="D6964" s="294"/>
      <c r="E6964" s="294"/>
      <c r="F6964" s="294"/>
    </row>
    <row r="6965">
      <c r="A6965" s="294" t="s">
        <v>26020</v>
      </c>
      <c r="B6965" s="294"/>
      <c r="C6965" s="294"/>
      <c r="D6965" s="294"/>
      <c r="E6965" s="294"/>
      <c r="F6965" s="294"/>
    </row>
    <row r="6966">
      <c r="A6966" s="294" t="s">
        <v>26021</v>
      </c>
      <c r="B6966" s="294"/>
      <c r="C6966" s="294"/>
      <c r="D6966" s="294"/>
      <c r="E6966" s="294"/>
      <c r="F6966" s="294"/>
    </row>
    <row r="6967">
      <c r="A6967" s="294" t="s">
        <v>26022</v>
      </c>
      <c r="B6967" s="294"/>
      <c r="C6967" s="294"/>
      <c r="D6967" s="294"/>
      <c r="E6967" s="294"/>
      <c r="F6967" s="294"/>
    </row>
    <row r="6968">
      <c r="A6968" s="294" t="s">
        <v>26023</v>
      </c>
      <c r="B6968" s="294"/>
      <c r="C6968" s="294"/>
      <c r="D6968" s="294"/>
      <c r="E6968" s="294"/>
      <c r="F6968" s="294"/>
    </row>
    <row r="6969">
      <c r="A6969" s="294" t="s">
        <v>26024</v>
      </c>
      <c r="B6969" s="294"/>
      <c r="C6969" s="294"/>
      <c r="D6969" s="294"/>
      <c r="E6969" s="294"/>
      <c r="F6969" s="294"/>
    </row>
    <row r="6970">
      <c r="A6970" s="294" t="s">
        <v>21892</v>
      </c>
      <c r="B6970" s="294"/>
      <c r="C6970" s="294"/>
      <c r="D6970" s="294"/>
      <c r="E6970" s="294"/>
      <c r="F6970" s="294"/>
    </row>
    <row r="6971">
      <c r="A6971" s="294" t="s">
        <v>26025</v>
      </c>
      <c r="B6971" s="294"/>
      <c r="C6971" s="294"/>
      <c r="D6971" s="294"/>
      <c r="E6971" s="294"/>
      <c r="F6971" s="294"/>
    </row>
    <row r="6972">
      <c r="A6972" s="294"/>
      <c r="B6972" s="294"/>
      <c r="C6972" s="294"/>
      <c r="D6972" s="294"/>
      <c r="E6972" s="294"/>
      <c r="F6972" s="294"/>
    </row>
    <row r="6973">
      <c r="A6973" s="294" t="s">
        <v>21401</v>
      </c>
      <c r="B6973" s="294"/>
      <c r="C6973" s="294"/>
      <c r="D6973" s="294"/>
      <c r="E6973" s="294"/>
      <c r="F6973" s="294"/>
    </row>
    <row r="6974">
      <c r="A6974" s="294"/>
      <c r="B6974" s="294"/>
      <c r="C6974" s="294"/>
      <c r="D6974" s="294"/>
      <c r="E6974" s="294"/>
      <c r="F6974" s="294"/>
    </row>
    <row r="6975">
      <c r="A6975" s="294" t="s">
        <v>26026</v>
      </c>
      <c r="B6975" s="294"/>
      <c r="C6975" s="294"/>
      <c r="D6975" s="294"/>
      <c r="E6975" s="294"/>
      <c r="F6975" s="294"/>
    </row>
    <row r="6976">
      <c r="A6976" s="294" t="s">
        <v>26027</v>
      </c>
      <c r="B6976" s="294"/>
      <c r="C6976" s="294"/>
      <c r="D6976" s="294"/>
      <c r="E6976" s="294"/>
      <c r="F6976" s="294"/>
    </row>
    <row r="6977">
      <c r="A6977" s="294" t="s">
        <v>26028</v>
      </c>
      <c r="B6977" s="294"/>
      <c r="C6977" s="294"/>
      <c r="D6977" s="294"/>
      <c r="E6977" s="294"/>
      <c r="F6977" s="294"/>
    </row>
    <row r="6978">
      <c r="A6978" s="294" t="s">
        <v>26029</v>
      </c>
      <c r="B6978" s="294"/>
      <c r="C6978" s="294"/>
      <c r="D6978" s="294"/>
      <c r="E6978" s="294"/>
      <c r="F6978" s="294"/>
    </row>
    <row r="6979">
      <c r="A6979" s="294" t="s">
        <v>26030</v>
      </c>
      <c r="B6979" s="294"/>
      <c r="C6979" s="294"/>
      <c r="D6979" s="294"/>
      <c r="E6979" s="294"/>
      <c r="F6979" s="294"/>
    </row>
    <row r="6980">
      <c r="A6980" s="294" t="s">
        <v>26031</v>
      </c>
      <c r="B6980" s="294"/>
      <c r="C6980" s="294"/>
      <c r="D6980" s="294"/>
      <c r="E6980" s="294"/>
      <c r="F6980" s="294"/>
    </row>
    <row r="6981">
      <c r="A6981" s="294" t="s">
        <v>26032</v>
      </c>
      <c r="B6981" s="294"/>
      <c r="C6981" s="294"/>
      <c r="D6981" s="294"/>
      <c r="E6981" s="294"/>
      <c r="F6981" s="294"/>
    </row>
    <row r="6982">
      <c r="A6982" s="294" t="s">
        <v>26033</v>
      </c>
      <c r="B6982" s="294"/>
      <c r="C6982" s="294"/>
      <c r="D6982" s="294"/>
      <c r="E6982" s="294"/>
      <c r="F6982" s="294"/>
    </row>
    <row r="6983">
      <c r="A6983" s="294" t="s">
        <v>26034</v>
      </c>
      <c r="B6983" s="294"/>
      <c r="C6983" s="294"/>
      <c r="D6983" s="294"/>
      <c r="E6983" s="294"/>
      <c r="F6983" s="294"/>
    </row>
    <row r="6984">
      <c r="A6984" s="294" t="s">
        <v>26035</v>
      </c>
      <c r="B6984" s="294"/>
      <c r="C6984" s="294"/>
      <c r="D6984" s="294"/>
      <c r="E6984" s="294"/>
      <c r="F6984" s="294"/>
    </row>
    <row r="6985">
      <c r="A6985" s="294"/>
      <c r="B6985" s="294"/>
      <c r="C6985" s="294"/>
      <c r="D6985" s="294"/>
      <c r="E6985" s="294"/>
      <c r="F6985" s="294"/>
    </row>
    <row r="6986">
      <c r="A6986" s="294" t="s">
        <v>21407</v>
      </c>
      <c r="B6986" s="294"/>
      <c r="C6986" s="294"/>
      <c r="D6986" s="294"/>
      <c r="E6986" s="294"/>
      <c r="F6986" s="294"/>
    </row>
    <row r="6987">
      <c r="A6987" s="294"/>
      <c r="B6987" s="294"/>
      <c r="C6987" s="294"/>
      <c r="D6987" s="294"/>
      <c r="E6987" s="294"/>
      <c r="F6987" s="294"/>
    </row>
    <row r="6988">
      <c r="A6988" s="294" t="s">
        <v>26036</v>
      </c>
      <c r="B6988" s="294"/>
      <c r="C6988" s="294"/>
      <c r="D6988" s="294"/>
      <c r="E6988" s="294"/>
      <c r="F6988" s="294"/>
    </row>
    <row r="6989">
      <c r="A6989" s="294" t="s">
        <v>26037</v>
      </c>
      <c r="B6989" s="294"/>
      <c r="C6989" s="294"/>
      <c r="D6989" s="294"/>
      <c r="E6989" s="294"/>
      <c r="F6989" s="294"/>
    </row>
    <row r="6990">
      <c r="A6990" s="294" t="s">
        <v>26038</v>
      </c>
      <c r="B6990" s="294"/>
      <c r="C6990" s="294"/>
      <c r="D6990" s="294"/>
      <c r="E6990" s="294"/>
      <c r="F6990" s="294"/>
    </row>
    <row r="6991">
      <c r="A6991" s="294" t="s">
        <v>26039</v>
      </c>
      <c r="B6991" s="294"/>
      <c r="C6991" s="294"/>
      <c r="D6991" s="294"/>
      <c r="E6991" s="294"/>
      <c r="F6991" s="294"/>
    </row>
    <row r="6992">
      <c r="A6992" s="294" t="s">
        <v>26040</v>
      </c>
      <c r="B6992" s="294"/>
      <c r="C6992" s="294"/>
      <c r="D6992" s="294"/>
      <c r="E6992" s="294"/>
      <c r="F6992" s="294"/>
    </row>
    <row r="6993">
      <c r="A6993" s="294" t="s">
        <v>26041</v>
      </c>
      <c r="B6993" s="294"/>
      <c r="C6993" s="294"/>
      <c r="D6993" s="294"/>
      <c r="E6993" s="294"/>
      <c r="F6993" s="294"/>
    </row>
    <row r="6994">
      <c r="A6994" s="294" t="s">
        <v>26042</v>
      </c>
      <c r="B6994" s="294"/>
      <c r="C6994" s="294"/>
      <c r="D6994" s="294"/>
      <c r="E6994" s="294"/>
      <c r="F6994" s="294"/>
    </row>
    <row r="6995">
      <c r="A6995" s="294" t="s">
        <v>26043</v>
      </c>
      <c r="B6995" s="294"/>
      <c r="C6995" s="294"/>
      <c r="D6995" s="294"/>
      <c r="E6995" s="294"/>
      <c r="F6995" s="294"/>
    </row>
    <row r="6996">
      <c r="A6996" s="294"/>
      <c r="B6996" s="294"/>
      <c r="C6996" s="294"/>
      <c r="D6996" s="294"/>
      <c r="E6996" s="294"/>
      <c r="F6996" s="294"/>
    </row>
    <row r="6997">
      <c r="A6997" s="294" t="s">
        <v>21304</v>
      </c>
      <c r="B6997" s="294"/>
      <c r="C6997" s="294"/>
      <c r="D6997" s="294"/>
      <c r="E6997" s="294"/>
      <c r="F6997" s="294"/>
    </row>
    <row r="6998">
      <c r="A6998" s="294" t="s">
        <v>26044</v>
      </c>
      <c r="B6998" s="294"/>
      <c r="C6998" s="294"/>
      <c r="D6998" s="294"/>
      <c r="E6998" s="294"/>
      <c r="F6998" s="294"/>
    </row>
    <row r="6999">
      <c r="A6999" s="294"/>
      <c r="B6999" s="294"/>
      <c r="C6999" s="294"/>
      <c r="D6999" s="294"/>
      <c r="E6999" s="294"/>
      <c r="F6999" s="294"/>
    </row>
    <row r="7000">
      <c r="A7000" s="294" t="s">
        <v>26045</v>
      </c>
      <c r="B7000" s="294"/>
      <c r="C7000" s="294"/>
      <c r="D7000" s="294"/>
      <c r="E7000" s="294"/>
      <c r="F7000" s="294"/>
    </row>
    <row r="7001">
      <c r="A7001" s="294" t="s">
        <v>26046</v>
      </c>
      <c r="B7001" s="294"/>
      <c r="C7001" s="294"/>
      <c r="D7001" s="294"/>
      <c r="E7001" s="294"/>
      <c r="F7001" s="294"/>
    </row>
    <row r="7002">
      <c r="A7002" s="294" t="s">
        <v>26047</v>
      </c>
      <c r="B7002" s="294"/>
      <c r="C7002" s="294"/>
      <c r="D7002" s="294"/>
      <c r="E7002" s="294"/>
      <c r="F7002" s="294"/>
    </row>
    <row r="7003">
      <c r="A7003" s="294" t="s">
        <v>26048</v>
      </c>
      <c r="B7003" s="294"/>
      <c r="C7003" s="294"/>
      <c r="D7003" s="294"/>
      <c r="E7003" s="294"/>
      <c r="F7003" s="294"/>
    </row>
    <row r="7004">
      <c r="A7004" s="294" t="s">
        <v>26049</v>
      </c>
      <c r="B7004" s="294"/>
      <c r="C7004" s="294"/>
      <c r="D7004" s="294"/>
      <c r="E7004" s="294"/>
      <c r="F7004" s="294"/>
    </row>
    <row r="7005">
      <c r="A7005" s="294" t="s">
        <v>26050</v>
      </c>
      <c r="B7005" s="294"/>
      <c r="C7005" s="294"/>
      <c r="D7005" s="294"/>
      <c r="E7005" s="294"/>
      <c r="F7005" s="294"/>
    </row>
    <row r="7006">
      <c r="A7006" s="294" t="s">
        <v>26051</v>
      </c>
      <c r="B7006" s="294"/>
      <c r="C7006" s="294"/>
      <c r="D7006" s="294"/>
      <c r="E7006" s="294"/>
      <c r="F7006" s="294"/>
    </row>
    <row r="7007">
      <c r="A7007" s="294" t="s">
        <v>26052</v>
      </c>
      <c r="B7007" s="294"/>
      <c r="C7007" s="294"/>
      <c r="D7007" s="294"/>
      <c r="E7007" s="294"/>
      <c r="F7007" s="294"/>
    </row>
    <row r="7008">
      <c r="A7008" s="294" t="s">
        <v>26053</v>
      </c>
      <c r="B7008" s="294"/>
      <c r="C7008" s="294"/>
      <c r="D7008" s="294"/>
      <c r="E7008" s="294"/>
      <c r="F7008" s="294"/>
    </row>
    <row r="7009">
      <c r="A7009" s="294" t="s">
        <v>26054</v>
      </c>
      <c r="B7009" s="294"/>
      <c r="C7009" s="294"/>
      <c r="D7009" s="294"/>
      <c r="E7009" s="294"/>
      <c r="F7009" s="294"/>
    </row>
    <row r="7010">
      <c r="A7010" s="294" t="s">
        <v>26055</v>
      </c>
      <c r="B7010" s="294"/>
      <c r="C7010" s="294"/>
      <c r="D7010" s="294"/>
      <c r="E7010" s="294"/>
      <c r="F7010" s="294"/>
    </row>
    <row r="7011">
      <c r="A7011" s="294" t="s">
        <v>21312</v>
      </c>
      <c r="B7011" s="294"/>
      <c r="C7011" s="294"/>
      <c r="D7011" s="294"/>
      <c r="E7011" s="294"/>
      <c r="F7011" s="294"/>
    </row>
    <row r="7012">
      <c r="A7012" s="294" t="s">
        <v>26056</v>
      </c>
      <c r="B7012" s="294"/>
      <c r="C7012" s="294"/>
      <c r="D7012" s="294"/>
      <c r="E7012" s="294"/>
      <c r="F7012" s="294"/>
    </row>
    <row r="7013">
      <c r="A7013" s="294" t="s">
        <v>21672</v>
      </c>
      <c r="B7013" s="294"/>
      <c r="C7013" s="294"/>
      <c r="D7013" s="294"/>
      <c r="E7013" s="294"/>
      <c r="F7013" s="294"/>
    </row>
    <row r="7014">
      <c r="A7014" s="294" t="s">
        <v>26002</v>
      </c>
      <c r="B7014" s="294"/>
      <c r="C7014" s="294"/>
      <c r="D7014" s="294"/>
      <c r="E7014" s="294"/>
      <c r="F7014" s="294"/>
    </row>
    <row r="7015">
      <c r="A7015" s="294"/>
      <c r="B7015" s="294"/>
      <c r="C7015" s="294"/>
      <c r="D7015" s="294"/>
      <c r="E7015" s="294"/>
      <c r="F7015" s="294"/>
    </row>
    <row r="7016">
      <c r="A7016" s="294" t="s">
        <v>21315</v>
      </c>
      <c r="B7016" s="294"/>
      <c r="C7016" s="294"/>
      <c r="D7016" s="294"/>
      <c r="E7016" s="294"/>
      <c r="F7016" s="294"/>
    </row>
    <row r="7017">
      <c r="A7017" s="294"/>
      <c r="B7017" s="294"/>
      <c r="C7017" s="294"/>
      <c r="D7017" s="294"/>
      <c r="E7017" s="294"/>
      <c r="F7017" s="294"/>
    </row>
    <row r="7018">
      <c r="A7018" s="294" t="s">
        <v>26057</v>
      </c>
      <c r="B7018" s="294"/>
      <c r="C7018" s="294"/>
      <c r="D7018" s="294"/>
      <c r="E7018" s="294"/>
      <c r="F7018" s="294"/>
    </row>
    <row r="7019">
      <c r="A7019" s="294" t="s">
        <v>26058</v>
      </c>
      <c r="B7019" s="294"/>
      <c r="C7019" s="294"/>
      <c r="D7019" s="294"/>
      <c r="E7019" s="294"/>
      <c r="F7019" s="294"/>
    </row>
    <row r="7020">
      <c r="A7020" s="294" t="s">
        <v>26059</v>
      </c>
      <c r="B7020" s="294"/>
      <c r="C7020" s="294"/>
      <c r="D7020" s="294"/>
      <c r="E7020" s="294"/>
      <c r="F7020" s="294"/>
    </row>
    <row r="7021">
      <c r="A7021" s="294" t="s">
        <v>26060</v>
      </c>
      <c r="B7021" s="294"/>
      <c r="C7021" s="294"/>
      <c r="D7021" s="294"/>
      <c r="E7021" s="294"/>
      <c r="F7021" s="294"/>
    </row>
    <row r="7022">
      <c r="A7022" s="294" t="s">
        <v>26061</v>
      </c>
      <c r="B7022" s="294"/>
      <c r="C7022" s="294"/>
      <c r="D7022" s="294"/>
      <c r="E7022" s="294"/>
      <c r="F7022" s="294"/>
    </row>
    <row r="7023">
      <c r="A7023" s="294" t="s">
        <v>26062</v>
      </c>
      <c r="B7023" s="294"/>
      <c r="C7023" s="294"/>
      <c r="D7023" s="294"/>
      <c r="E7023" s="294"/>
      <c r="F7023" s="294"/>
    </row>
    <row r="7024">
      <c r="A7024" s="294" t="s">
        <v>26063</v>
      </c>
      <c r="B7024" s="294"/>
      <c r="C7024" s="294"/>
      <c r="D7024" s="294"/>
      <c r="E7024" s="294"/>
      <c r="F7024" s="294"/>
    </row>
    <row r="7025">
      <c r="A7025" s="294" t="s">
        <v>26064</v>
      </c>
      <c r="B7025" s="294"/>
      <c r="C7025" s="294"/>
      <c r="D7025" s="294"/>
      <c r="E7025" s="294"/>
      <c r="F7025" s="294"/>
    </row>
    <row r="7026">
      <c r="A7026" s="294"/>
      <c r="B7026" s="294"/>
      <c r="C7026" s="294"/>
      <c r="D7026" s="294"/>
      <c r="E7026" s="294"/>
      <c r="F7026" s="294"/>
    </row>
    <row r="7027">
      <c r="A7027" s="294"/>
      <c r="B7027" s="294"/>
      <c r="C7027" s="294"/>
      <c r="D7027" s="294"/>
      <c r="E7027" s="294"/>
      <c r="F7027" s="294"/>
    </row>
    <row r="7028">
      <c r="A7028" s="294" t="s">
        <v>24466</v>
      </c>
      <c r="B7028" s="294"/>
      <c r="C7028" s="294"/>
      <c r="D7028" s="294"/>
      <c r="E7028" s="294"/>
      <c r="F7028" s="294"/>
    </row>
    <row r="7029">
      <c r="A7029" s="294" t="s">
        <v>26065</v>
      </c>
      <c r="B7029" s="294"/>
      <c r="C7029" s="294"/>
      <c r="D7029" s="294"/>
      <c r="E7029" s="294"/>
      <c r="F7029" s="294"/>
    </row>
    <row r="7030">
      <c r="A7030" s="294"/>
      <c r="B7030" s="294"/>
      <c r="C7030" s="294"/>
      <c r="D7030" s="294"/>
      <c r="E7030" s="294"/>
      <c r="F7030" s="294"/>
    </row>
    <row r="7031">
      <c r="A7031" s="294" t="s">
        <v>26066</v>
      </c>
      <c r="B7031" s="294"/>
      <c r="C7031" s="294"/>
      <c r="D7031" s="294"/>
      <c r="E7031" s="294"/>
      <c r="F7031" s="294"/>
    </row>
    <row r="7032">
      <c r="A7032" s="294" t="s">
        <v>26067</v>
      </c>
      <c r="B7032" s="294"/>
      <c r="C7032" s="294"/>
      <c r="D7032" s="294"/>
      <c r="E7032" s="294"/>
      <c r="F7032" s="294"/>
    </row>
    <row r="7033">
      <c r="A7033" s="294" t="s">
        <v>26068</v>
      </c>
      <c r="B7033" s="294"/>
      <c r="C7033" s="294"/>
      <c r="D7033" s="294"/>
      <c r="E7033" s="294"/>
      <c r="F7033" s="294"/>
    </row>
    <row r="7034">
      <c r="A7034" s="294" t="s">
        <v>26069</v>
      </c>
      <c r="B7034" s="294"/>
      <c r="C7034" s="294"/>
      <c r="D7034" s="294"/>
      <c r="E7034" s="294"/>
      <c r="F7034" s="294"/>
    </row>
    <row r="7035">
      <c r="A7035" s="294" t="s">
        <v>26070</v>
      </c>
      <c r="B7035" s="294"/>
      <c r="C7035" s="294"/>
      <c r="D7035" s="294"/>
      <c r="E7035" s="294"/>
      <c r="F7035" s="294"/>
    </row>
    <row r="7036">
      <c r="A7036" s="294" t="s">
        <v>26071</v>
      </c>
      <c r="B7036" s="294"/>
      <c r="C7036" s="294"/>
      <c r="D7036" s="294"/>
      <c r="E7036" s="294"/>
      <c r="F7036" s="294"/>
    </row>
    <row r="7037">
      <c r="A7037" s="294" t="s">
        <v>26072</v>
      </c>
      <c r="B7037" s="294"/>
      <c r="C7037" s="294"/>
      <c r="D7037" s="294"/>
      <c r="E7037" s="294"/>
      <c r="F7037" s="294"/>
    </row>
    <row r="7038">
      <c r="A7038" s="294" t="s">
        <v>26073</v>
      </c>
      <c r="B7038" s="294"/>
      <c r="C7038" s="294"/>
      <c r="D7038" s="294"/>
      <c r="E7038" s="294"/>
      <c r="F7038" s="294"/>
    </row>
    <row r="7039">
      <c r="A7039" s="294" t="s">
        <v>26074</v>
      </c>
      <c r="B7039" s="294"/>
      <c r="C7039" s="294"/>
      <c r="D7039" s="294"/>
      <c r="E7039" s="294"/>
      <c r="F7039" s="294"/>
    </row>
    <row r="7040">
      <c r="A7040" s="294" t="s">
        <v>26075</v>
      </c>
      <c r="B7040" s="294"/>
      <c r="C7040" s="294"/>
      <c r="D7040" s="294"/>
      <c r="E7040" s="294"/>
      <c r="F7040" s="294"/>
    </row>
    <row r="7041">
      <c r="A7041" s="294" t="s">
        <v>26076</v>
      </c>
      <c r="B7041" s="294"/>
      <c r="C7041" s="294"/>
      <c r="D7041" s="294"/>
      <c r="E7041" s="294"/>
      <c r="F7041" s="294"/>
    </row>
    <row r="7042">
      <c r="A7042" s="294"/>
      <c r="B7042" s="294"/>
      <c r="C7042" s="294"/>
      <c r="D7042" s="294"/>
      <c r="E7042" s="294"/>
      <c r="F7042" s="294"/>
    </row>
    <row r="7043">
      <c r="A7043" s="294" t="s">
        <v>25438</v>
      </c>
      <c r="B7043" s="294"/>
      <c r="C7043" s="294"/>
      <c r="D7043" s="294"/>
      <c r="E7043" s="294"/>
      <c r="F7043" s="294"/>
    </row>
    <row r="7044">
      <c r="A7044" s="294"/>
      <c r="B7044" s="294"/>
      <c r="C7044" s="294"/>
      <c r="D7044" s="294"/>
      <c r="E7044" s="294"/>
      <c r="F7044" s="294"/>
    </row>
    <row r="7045">
      <c r="A7045" s="294" t="s">
        <v>26077</v>
      </c>
      <c r="B7045" s="294"/>
      <c r="C7045" s="294"/>
      <c r="D7045" s="294"/>
      <c r="E7045" s="294"/>
      <c r="F7045" s="294"/>
    </row>
    <row r="7046">
      <c r="A7046" s="294" t="s">
        <v>26078</v>
      </c>
      <c r="B7046" s="294"/>
      <c r="C7046" s="294"/>
      <c r="D7046" s="294"/>
      <c r="E7046" s="294"/>
      <c r="F7046" s="294"/>
    </row>
    <row r="7047">
      <c r="A7047" s="294" t="s">
        <v>26079</v>
      </c>
      <c r="B7047" s="294"/>
      <c r="C7047" s="294"/>
      <c r="D7047" s="294"/>
      <c r="E7047" s="294"/>
      <c r="F7047" s="294"/>
    </row>
    <row r="7048">
      <c r="A7048" s="294" t="s">
        <v>26080</v>
      </c>
      <c r="B7048" s="294"/>
      <c r="C7048" s="294"/>
      <c r="D7048" s="294"/>
      <c r="E7048" s="294"/>
      <c r="F7048" s="294"/>
    </row>
    <row r="7049">
      <c r="A7049" s="294" t="s">
        <v>26081</v>
      </c>
      <c r="B7049" s="294"/>
      <c r="C7049" s="294"/>
      <c r="D7049" s="294"/>
      <c r="E7049" s="294"/>
      <c r="F7049" s="294"/>
    </row>
    <row r="7050">
      <c r="A7050" s="294" t="s">
        <v>26082</v>
      </c>
      <c r="B7050" s="294"/>
      <c r="C7050" s="294"/>
      <c r="D7050" s="294"/>
      <c r="E7050" s="294"/>
      <c r="F7050" s="294"/>
    </row>
    <row r="7051">
      <c r="A7051" s="294" t="s">
        <v>26083</v>
      </c>
      <c r="B7051" s="294"/>
      <c r="C7051" s="294"/>
      <c r="D7051" s="294"/>
      <c r="E7051" s="294"/>
      <c r="F7051" s="294"/>
    </row>
    <row r="7052">
      <c r="A7052" s="294" t="s">
        <v>26084</v>
      </c>
      <c r="B7052" s="294"/>
      <c r="C7052" s="294"/>
      <c r="D7052" s="294"/>
      <c r="E7052" s="294"/>
      <c r="F7052" s="294"/>
    </row>
    <row r="7053">
      <c r="A7053" s="294" t="s">
        <v>26085</v>
      </c>
      <c r="B7053" s="294"/>
      <c r="C7053" s="294"/>
      <c r="D7053" s="294"/>
      <c r="E7053" s="294"/>
      <c r="F7053" s="294"/>
    </row>
    <row r="7054">
      <c r="A7054" s="294" t="s">
        <v>26086</v>
      </c>
      <c r="B7054" s="294"/>
      <c r="C7054" s="294"/>
      <c r="D7054" s="294"/>
      <c r="E7054" s="294"/>
      <c r="F7054" s="294"/>
    </row>
    <row r="7055">
      <c r="A7055" s="294" t="s">
        <v>26087</v>
      </c>
      <c r="B7055" s="294"/>
      <c r="C7055" s="294"/>
      <c r="D7055" s="294"/>
      <c r="E7055" s="294"/>
      <c r="F7055" s="294"/>
    </row>
    <row r="7056">
      <c r="A7056" s="294" t="s">
        <v>26088</v>
      </c>
      <c r="B7056" s="294"/>
      <c r="C7056" s="294"/>
      <c r="D7056" s="294"/>
      <c r="E7056" s="294"/>
      <c r="F7056" s="294"/>
    </row>
    <row r="7057">
      <c r="A7057" s="294" t="s">
        <v>21892</v>
      </c>
      <c r="B7057" s="294"/>
      <c r="C7057" s="294"/>
      <c r="D7057" s="294"/>
      <c r="E7057" s="294"/>
      <c r="F7057" s="294"/>
    </row>
    <row r="7058">
      <c r="A7058" s="294" t="s">
        <v>26089</v>
      </c>
      <c r="B7058" s="294"/>
      <c r="C7058" s="294"/>
      <c r="D7058" s="294"/>
      <c r="E7058" s="294"/>
      <c r="F7058" s="294"/>
    </row>
    <row r="7059">
      <c r="A7059" s="294" t="s">
        <v>26090</v>
      </c>
      <c r="B7059" s="294"/>
      <c r="C7059" s="294"/>
      <c r="D7059" s="294"/>
      <c r="E7059" s="294"/>
      <c r="F7059" s="294"/>
    </row>
    <row r="7060">
      <c r="A7060" s="294"/>
      <c r="B7060" s="294"/>
      <c r="C7060" s="294"/>
      <c r="D7060" s="294"/>
      <c r="E7060" s="294"/>
      <c r="F7060" s="294"/>
    </row>
    <row r="7061">
      <c r="A7061" s="294" t="s">
        <v>23029</v>
      </c>
      <c r="B7061" s="294"/>
      <c r="C7061" s="294"/>
      <c r="D7061" s="294"/>
      <c r="E7061" s="294"/>
      <c r="F7061" s="294"/>
    </row>
    <row r="7062">
      <c r="A7062" s="294" t="s">
        <v>25548</v>
      </c>
      <c r="B7062" s="294"/>
      <c r="C7062" s="294"/>
      <c r="D7062" s="294"/>
      <c r="E7062" s="294"/>
      <c r="F7062" s="294"/>
    </row>
    <row r="7063">
      <c r="A7063" s="294"/>
      <c r="B7063" s="294"/>
      <c r="C7063" s="294"/>
      <c r="D7063" s="294"/>
      <c r="E7063" s="294"/>
      <c r="F7063" s="294"/>
    </row>
    <row r="7064">
      <c r="A7064" s="294" t="s">
        <v>26091</v>
      </c>
      <c r="B7064" s="294"/>
      <c r="C7064" s="294"/>
      <c r="D7064" s="294"/>
      <c r="E7064" s="294"/>
      <c r="F7064" s="294"/>
    </row>
    <row r="7065">
      <c r="A7065" s="294" t="s">
        <v>26092</v>
      </c>
      <c r="B7065" s="294"/>
      <c r="C7065" s="294"/>
      <c r="D7065" s="294"/>
      <c r="E7065" s="294"/>
      <c r="F7065" s="294"/>
    </row>
    <row r="7066">
      <c r="A7066" s="294" t="s">
        <v>26093</v>
      </c>
      <c r="B7066" s="294"/>
      <c r="C7066" s="294"/>
      <c r="D7066" s="294"/>
      <c r="E7066" s="294"/>
      <c r="F7066" s="294"/>
    </row>
    <row r="7067">
      <c r="A7067" s="294" t="s">
        <v>26094</v>
      </c>
      <c r="B7067" s="294"/>
      <c r="C7067" s="294"/>
      <c r="D7067" s="294"/>
      <c r="E7067" s="294"/>
      <c r="F7067" s="294"/>
    </row>
    <row r="7068">
      <c r="A7068" s="294" t="s">
        <v>26095</v>
      </c>
      <c r="B7068" s="294"/>
      <c r="C7068" s="294"/>
      <c r="D7068" s="294"/>
      <c r="E7068" s="294"/>
      <c r="F7068" s="294"/>
    </row>
    <row r="7069">
      <c r="A7069" s="294"/>
      <c r="B7069" s="294"/>
      <c r="C7069" s="294"/>
      <c r="D7069" s="294"/>
      <c r="E7069" s="294"/>
      <c r="F7069" s="294"/>
    </row>
    <row r="7070">
      <c r="A7070" s="294" t="s">
        <v>22156</v>
      </c>
      <c r="B7070" s="294"/>
      <c r="C7070" s="294"/>
      <c r="D7070" s="294"/>
      <c r="E7070" s="294"/>
      <c r="F7070" s="294"/>
    </row>
    <row r="7071">
      <c r="A7071" s="294"/>
      <c r="B7071" s="294"/>
      <c r="C7071" s="294"/>
      <c r="D7071" s="294"/>
      <c r="E7071" s="294"/>
      <c r="F7071" s="294"/>
    </row>
    <row r="7072">
      <c r="A7072" s="294" t="s">
        <v>26096</v>
      </c>
      <c r="B7072" s="294"/>
      <c r="C7072" s="294"/>
      <c r="D7072" s="294"/>
      <c r="E7072" s="294"/>
      <c r="F7072" s="294"/>
    </row>
    <row r="7073">
      <c r="A7073" s="294" t="s">
        <v>26097</v>
      </c>
      <c r="B7073" s="294"/>
      <c r="C7073" s="294"/>
      <c r="D7073" s="294"/>
      <c r="E7073" s="294"/>
      <c r="F7073" s="294"/>
    </row>
    <row r="7074">
      <c r="A7074" s="294" t="s">
        <v>26098</v>
      </c>
      <c r="B7074" s="294"/>
      <c r="C7074" s="294"/>
      <c r="D7074" s="294"/>
      <c r="E7074" s="294"/>
      <c r="F7074" s="294"/>
    </row>
    <row r="7075">
      <c r="A7075" s="294" t="s">
        <v>26099</v>
      </c>
      <c r="B7075" s="294"/>
      <c r="C7075" s="294"/>
      <c r="D7075" s="294"/>
      <c r="E7075" s="294"/>
      <c r="F7075" s="294"/>
    </row>
    <row r="7076">
      <c r="A7076" s="294" t="s">
        <v>26100</v>
      </c>
      <c r="B7076" s="294"/>
      <c r="C7076" s="294"/>
      <c r="D7076" s="294"/>
      <c r="E7076" s="294"/>
      <c r="F7076" s="294"/>
    </row>
    <row r="7077">
      <c r="A7077" s="294"/>
      <c r="B7077" s="294"/>
      <c r="C7077" s="294"/>
      <c r="D7077" s="294"/>
      <c r="E7077" s="294"/>
      <c r="F7077" s="294"/>
    </row>
    <row r="7078">
      <c r="A7078" s="294" t="s">
        <v>26101</v>
      </c>
      <c r="B7078" s="294"/>
      <c r="C7078" s="294"/>
      <c r="D7078" s="294"/>
      <c r="E7078" s="294"/>
      <c r="F7078" s="294"/>
    </row>
    <row r="7079">
      <c r="A7079" s="294"/>
      <c r="B7079" s="294"/>
      <c r="C7079" s="294"/>
      <c r="D7079" s="294"/>
      <c r="E7079" s="294"/>
      <c r="F7079" s="294"/>
    </row>
    <row r="7080">
      <c r="A7080" s="294" t="s">
        <v>26102</v>
      </c>
      <c r="B7080" s="294"/>
      <c r="C7080" s="294"/>
      <c r="D7080" s="294"/>
      <c r="E7080" s="294"/>
      <c r="F7080" s="294"/>
    </row>
    <row r="7081">
      <c r="A7081" s="294" t="s">
        <v>26103</v>
      </c>
      <c r="B7081" s="294"/>
      <c r="C7081" s="294"/>
      <c r="D7081" s="294"/>
      <c r="E7081" s="294"/>
      <c r="F7081" s="294"/>
    </row>
    <row r="7082">
      <c r="A7082" s="294" t="s">
        <v>26104</v>
      </c>
      <c r="B7082" s="294"/>
      <c r="C7082" s="294"/>
      <c r="D7082" s="294"/>
      <c r="E7082" s="294"/>
      <c r="F7082" s="294"/>
    </row>
    <row r="7083">
      <c r="A7083" s="294" t="s">
        <v>26105</v>
      </c>
      <c r="B7083" s="294"/>
      <c r="C7083" s="294"/>
      <c r="D7083" s="294"/>
      <c r="E7083" s="294"/>
      <c r="F7083" s="294"/>
    </row>
    <row r="7084">
      <c r="A7084" s="294" t="s">
        <v>26106</v>
      </c>
      <c r="B7084" s="294"/>
      <c r="C7084" s="294"/>
      <c r="D7084" s="294"/>
      <c r="E7084" s="294"/>
      <c r="F7084" s="294"/>
    </row>
    <row r="7085">
      <c r="A7085" s="294" t="s">
        <v>26107</v>
      </c>
      <c r="B7085" s="294"/>
      <c r="C7085" s="294"/>
      <c r="D7085" s="294"/>
      <c r="E7085" s="294"/>
      <c r="F7085" s="294"/>
    </row>
    <row r="7086">
      <c r="A7086" s="294" t="s">
        <v>21892</v>
      </c>
      <c r="B7086" s="294"/>
      <c r="C7086" s="294"/>
      <c r="D7086" s="294"/>
      <c r="E7086" s="294"/>
      <c r="F7086" s="294"/>
    </row>
    <row r="7087">
      <c r="A7087" s="294" t="s">
        <v>26108</v>
      </c>
      <c r="B7087" s="294"/>
      <c r="C7087" s="294"/>
      <c r="D7087" s="294"/>
      <c r="E7087" s="294"/>
      <c r="F7087" s="294"/>
    </row>
    <row r="7088">
      <c r="A7088" s="294" t="s">
        <v>26109</v>
      </c>
      <c r="B7088" s="294"/>
      <c r="C7088" s="294"/>
      <c r="D7088" s="294"/>
      <c r="E7088" s="294"/>
      <c r="F7088" s="294"/>
    </row>
    <row r="7089">
      <c r="A7089" s="294"/>
      <c r="B7089" s="294"/>
      <c r="C7089" s="294"/>
      <c r="D7089" s="294"/>
      <c r="E7089" s="294"/>
      <c r="F7089" s="294"/>
    </row>
    <row r="7090">
      <c r="A7090" s="294" t="s">
        <v>21312</v>
      </c>
      <c r="B7090" s="294"/>
      <c r="C7090" s="294"/>
      <c r="D7090" s="294"/>
      <c r="E7090" s="294"/>
      <c r="F7090" s="294"/>
    </row>
    <row r="7091">
      <c r="A7091" s="294" t="s">
        <v>26110</v>
      </c>
      <c r="B7091" s="294"/>
      <c r="C7091" s="294"/>
      <c r="D7091" s="294"/>
      <c r="E7091" s="294"/>
      <c r="F7091" s="294"/>
    </row>
    <row r="7092">
      <c r="A7092" s="294" t="s">
        <v>21270</v>
      </c>
      <c r="B7092" s="294"/>
      <c r="C7092" s="294"/>
      <c r="D7092" s="294"/>
      <c r="E7092" s="294"/>
      <c r="F7092" s="294"/>
    </row>
    <row r="7093">
      <c r="A7093" s="294" t="s">
        <v>26111</v>
      </c>
      <c r="B7093" s="294"/>
      <c r="C7093" s="294"/>
      <c r="D7093" s="294"/>
      <c r="E7093" s="294"/>
      <c r="F7093" s="294"/>
    </row>
    <row r="7094">
      <c r="A7094" s="294"/>
      <c r="B7094" s="294"/>
      <c r="C7094" s="294"/>
      <c r="D7094" s="294"/>
      <c r="E7094" s="294"/>
      <c r="F7094" s="294"/>
    </row>
    <row r="7095">
      <c r="A7095" s="294" t="s">
        <v>22512</v>
      </c>
      <c r="B7095" s="294"/>
      <c r="C7095" s="294"/>
      <c r="D7095" s="294"/>
      <c r="E7095" s="294"/>
      <c r="F7095" s="294"/>
    </row>
    <row r="7096">
      <c r="A7096" s="294" t="s">
        <v>20462</v>
      </c>
      <c r="B7096" s="294"/>
      <c r="C7096" s="294"/>
      <c r="D7096" s="294"/>
      <c r="E7096" s="294"/>
      <c r="F7096" s="294"/>
    </row>
    <row r="7097">
      <c r="A7097" s="294"/>
      <c r="B7097" s="294"/>
      <c r="C7097" s="294"/>
      <c r="D7097" s="294"/>
      <c r="E7097" s="294"/>
      <c r="F7097" s="294"/>
    </row>
    <row r="7098">
      <c r="A7098" s="294" t="s">
        <v>26112</v>
      </c>
      <c r="B7098" s="294"/>
      <c r="C7098" s="294"/>
      <c r="D7098" s="294"/>
      <c r="E7098" s="294"/>
      <c r="F7098" s="294"/>
    </row>
    <row r="7099">
      <c r="A7099" s="294" t="s">
        <v>26113</v>
      </c>
      <c r="B7099" s="294"/>
      <c r="C7099" s="294"/>
      <c r="D7099" s="294"/>
      <c r="E7099" s="294"/>
      <c r="F7099" s="294"/>
    </row>
    <row r="7100">
      <c r="A7100" s="294" t="s">
        <v>26114</v>
      </c>
      <c r="B7100" s="294"/>
      <c r="C7100" s="294"/>
      <c r="D7100" s="294"/>
      <c r="E7100" s="294"/>
      <c r="F7100" s="294"/>
    </row>
    <row r="7101">
      <c r="A7101" s="294" t="s">
        <v>26115</v>
      </c>
      <c r="B7101" s="294"/>
      <c r="C7101" s="294"/>
      <c r="D7101" s="294"/>
      <c r="E7101" s="294"/>
      <c r="F7101" s="294"/>
    </row>
    <row r="7102">
      <c r="A7102" s="294" t="s">
        <v>26116</v>
      </c>
      <c r="B7102" s="294"/>
      <c r="C7102" s="294"/>
      <c r="D7102" s="294"/>
      <c r="E7102" s="294"/>
      <c r="F7102" s="294"/>
    </row>
    <row r="7103">
      <c r="A7103" s="294" t="s">
        <v>26117</v>
      </c>
      <c r="B7103" s="294"/>
      <c r="C7103" s="294"/>
      <c r="D7103" s="294"/>
      <c r="E7103" s="294"/>
      <c r="F7103" s="294"/>
    </row>
    <row r="7104">
      <c r="A7104" s="294"/>
      <c r="B7104" s="294"/>
      <c r="C7104" s="294"/>
      <c r="D7104" s="294"/>
      <c r="E7104" s="294"/>
      <c r="F7104" s="294"/>
    </row>
    <row r="7105">
      <c r="A7105" s="294" t="s">
        <v>23703</v>
      </c>
      <c r="B7105" s="294"/>
      <c r="C7105" s="294"/>
      <c r="D7105" s="294"/>
      <c r="E7105" s="294"/>
      <c r="F7105" s="294"/>
    </row>
    <row r="7106">
      <c r="A7106" s="294" t="s">
        <v>23704</v>
      </c>
      <c r="B7106" s="294"/>
      <c r="C7106" s="294"/>
      <c r="D7106" s="294"/>
      <c r="E7106" s="294"/>
      <c r="F7106" s="294"/>
    </row>
    <row r="7107">
      <c r="A7107" s="294"/>
      <c r="B7107" s="294"/>
      <c r="C7107" s="294"/>
      <c r="D7107" s="294"/>
      <c r="E7107" s="294"/>
      <c r="F7107" s="294"/>
    </row>
    <row r="7108">
      <c r="A7108" s="294" t="s">
        <v>26118</v>
      </c>
      <c r="B7108" s="294"/>
      <c r="C7108" s="294"/>
      <c r="D7108" s="294"/>
      <c r="E7108" s="294"/>
      <c r="F7108" s="294"/>
    </row>
    <row r="7109">
      <c r="A7109" s="294" t="s">
        <v>26119</v>
      </c>
      <c r="B7109" s="294"/>
      <c r="C7109" s="294"/>
      <c r="D7109" s="294"/>
      <c r="E7109" s="294"/>
      <c r="F7109" s="294"/>
    </row>
    <row r="7110">
      <c r="A7110" s="294" t="s">
        <v>26120</v>
      </c>
      <c r="B7110" s="294"/>
      <c r="C7110" s="294"/>
      <c r="D7110" s="294"/>
      <c r="E7110" s="294"/>
      <c r="F7110" s="294"/>
    </row>
    <row r="7111">
      <c r="A7111" s="294" t="s">
        <v>26121</v>
      </c>
      <c r="B7111" s="294"/>
      <c r="C7111" s="294"/>
      <c r="D7111" s="294"/>
      <c r="E7111" s="294"/>
      <c r="F7111" s="294"/>
    </row>
    <row r="7112">
      <c r="A7112" s="294" t="s">
        <v>26122</v>
      </c>
      <c r="B7112" s="294"/>
      <c r="C7112" s="294"/>
      <c r="D7112" s="294"/>
      <c r="E7112" s="294"/>
      <c r="F7112" s="294"/>
    </row>
    <row r="7113">
      <c r="A7113" s="294"/>
      <c r="B7113" s="294"/>
      <c r="C7113" s="294"/>
      <c r="D7113" s="294"/>
      <c r="E7113" s="294"/>
      <c r="F7113" s="294"/>
    </row>
    <row r="7114">
      <c r="A7114" s="294" t="s">
        <v>23362</v>
      </c>
      <c r="B7114" s="294"/>
      <c r="C7114" s="294"/>
      <c r="D7114" s="294"/>
      <c r="E7114" s="294"/>
      <c r="F7114" s="294"/>
    </row>
    <row r="7115">
      <c r="A7115" s="294" t="s">
        <v>23813</v>
      </c>
      <c r="B7115" s="294"/>
      <c r="C7115" s="294"/>
      <c r="D7115" s="294"/>
      <c r="E7115" s="294"/>
      <c r="F7115" s="294"/>
    </row>
    <row r="7116">
      <c r="A7116" s="294"/>
      <c r="B7116" s="294"/>
      <c r="C7116" s="294"/>
      <c r="D7116" s="294"/>
      <c r="E7116" s="294"/>
      <c r="F7116" s="294"/>
    </row>
    <row r="7117">
      <c r="A7117" s="294" t="s">
        <v>26123</v>
      </c>
      <c r="B7117" s="294"/>
      <c r="C7117" s="294"/>
      <c r="D7117" s="294"/>
      <c r="E7117" s="294"/>
      <c r="F7117" s="294"/>
    </row>
    <row r="7118">
      <c r="A7118" s="294" t="s">
        <v>26124</v>
      </c>
      <c r="B7118" s="294"/>
      <c r="C7118" s="294"/>
      <c r="D7118" s="294"/>
      <c r="E7118" s="294"/>
      <c r="F7118" s="294"/>
    </row>
    <row r="7119">
      <c r="A7119" s="294" t="s">
        <v>26125</v>
      </c>
      <c r="B7119" s="294"/>
      <c r="C7119" s="294"/>
      <c r="D7119" s="294"/>
      <c r="E7119" s="294"/>
      <c r="F7119" s="294"/>
    </row>
    <row r="7120">
      <c r="A7120" s="294" t="s">
        <v>26126</v>
      </c>
      <c r="B7120" s="294"/>
      <c r="C7120" s="294"/>
      <c r="D7120" s="294"/>
      <c r="E7120" s="294"/>
      <c r="F7120" s="294"/>
    </row>
    <row r="7121">
      <c r="A7121" s="294" t="s">
        <v>26127</v>
      </c>
      <c r="B7121" s="294"/>
      <c r="C7121" s="294"/>
      <c r="D7121" s="294"/>
      <c r="E7121" s="294"/>
      <c r="F7121" s="294"/>
    </row>
    <row r="7122">
      <c r="A7122" s="294" t="s">
        <v>26128</v>
      </c>
      <c r="B7122" s="294"/>
      <c r="C7122" s="294"/>
      <c r="D7122" s="294"/>
      <c r="E7122" s="294"/>
      <c r="F7122" s="294"/>
    </row>
    <row r="7123">
      <c r="A7123" s="294" t="s">
        <v>26129</v>
      </c>
      <c r="B7123" s="294"/>
      <c r="C7123" s="294"/>
      <c r="D7123" s="294"/>
      <c r="E7123" s="294"/>
      <c r="F7123" s="294"/>
    </row>
    <row r="7124">
      <c r="A7124" s="294"/>
      <c r="B7124" s="294"/>
      <c r="C7124" s="294"/>
      <c r="D7124" s="294"/>
      <c r="E7124" s="294"/>
      <c r="F7124" s="294"/>
    </row>
    <row r="7125">
      <c r="A7125" s="294" t="s">
        <v>21401</v>
      </c>
      <c r="B7125" s="294"/>
      <c r="C7125" s="294"/>
      <c r="D7125" s="294"/>
      <c r="E7125" s="294"/>
      <c r="F7125" s="294"/>
    </row>
    <row r="7126">
      <c r="A7126" s="294"/>
      <c r="B7126" s="294"/>
      <c r="C7126" s="294"/>
      <c r="D7126" s="294"/>
      <c r="E7126" s="294"/>
      <c r="F7126" s="294"/>
    </row>
    <row r="7127">
      <c r="A7127" s="294" t="s">
        <v>26130</v>
      </c>
      <c r="B7127" s="294"/>
      <c r="C7127" s="294"/>
      <c r="D7127" s="294"/>
      <c r="E7127" s="294"/>
      <c r="F7127" s="294"/>
    </row>
    <row r="7128">
      <c r="A7128" s="294" t="s">
        <v>26131</v>
      </c>
      <c r="B7128" s="294"/>
      <c r="C7128" s="294"/>
      <c r="D7128" s="294"/>
      <c r="E7128" s="294"/>
      <c r="F7128" s="294"/>
    </row>
    <row r="7129">
      <c r="A7129" s="294" t="s">
        <v>26132</v>
      </c>
      <c r="B7129" s="294"/>
      <c r="C7129" s="294"/>
      <c r="D7129" s="294"/>
      <c r="E7129" s="294"/>
      <c r="F7129" s="294"/>
    </row>
    <row r="7130">
      <c r="A7130" s="294" t="s">
        <v>25386</v>
      </c>
      <c r="B7130" s="294"/>
      <c r="C7130" s="294"/>
      <c r="D7130" s="294"/>
      <c r="E7130" s="294"/>
      <c r="F7130" s="294"/>
    </row>
    <row r="7131">
      <c r="A7131" s="294" t="s">
        <v>26133</v>
      </c>
      <c r="B7131" s="294"/>
      <c r="C7131" s="294"/>
      <c r="D7131" s="294"/>
      <c r="E7131" s="294"/>
      <c r="F7131" s="294"/>
    </row>
    <row r="7132">
      <c r="A7132" s="294"/>
      <c r="B7132" s="294"/>
      <c r="C7132" s="294"/>
      <c r="D7132" s="294"/>
      <c r="E7132" s="294"/>
      <c r="F7132" s="294"/>
    </row>
    <row r="7133">
      <c r="A7133" s="294" t="s">
        <v>21407</v>
      </c>
      <c r="B7133" s="294"/>
      <c r="C7133" s="294"/>
      <c r="D7133" s="294"/>
      <c r="E7133" s="294"/>
      <c r="F7133" s="294"/>
    </row>
    <row r="7134">
      <c r="A7134" s="294"/>
      <c r="B7134" s="294"/>
      <c r="C7134" s="294"/>
      <c r="D7134" s="294"/>
      <c r="E7134" s="294"/>
      <c r="F7134" s="294"/>
    </row>
    <row r="7135">
      <c r="A7135" s="294" t="s">
        <v>21761</v>
      </c>
      <c r="B7135" s="294"/>
      <c r="C7135" s="294"/>
      <c r="D7135" s="294"/>
      <c r="E7135" s="294"/>
      <c r="F7135" s="294"/>
    </row>
    <row r="7136">
      <c r="A7136" s="294" t="s">
        <v>26134</v>
      </c>
      <c r="B7136" s="294"/>
      <c r="C7136" s="294"/>
      <c r="D7136" s="294"/>
      <c r="E7136" s="294"/>
      <c r="F7136" s="294"/>
    </row>
    <row r="7137">
      <c r="A7137" s="294" t="s">
        <v>26135</v>
      </c>
      <c r="B7137" s="294"/>
      <c r="C7137" s="294"/>
      <c r="D7137" s="294"/>
      <c r="E7137" s="294"/>
      <c r="F7137" s="294"/>
    </row>
    <row r="7138">
      <c r="A7138" s="294" t="s">
        <v>26136</v>
      </c>
      <c r="B7138" s="294"/>
      <c r="C7138" s="294"/>
      <c r="D7138" s="294"/>
      <c r="E7138" s="294"/>
      <c r="F7138" s="294"/>
    </row>
    <row r="7139">
      <c r="A7139" s="294" t="s">
        <v>26137</v>
      </c>
      <c r="B7139" s="294"/>
      <c r="C7139" s="294"/>
      <c r="D7139" s="294"/>
      <c r="E7139" s="294"/>
      <c r="F7139" s="294"/>
    </row>
    <row r="7140">
      <c r="A7140" s="294" t="s">
        <v>26138</v>
      </c>
      <c r="B7140" s="294"/>
      <c r="C7140" s="294"/>
      <c r="D7140" s="294"/>
      <c r="E7140" s="294"/>
      <c r="F7140" s="294"/>
    </row>
    <row r="7141">
      <c r="A7141" s="294" t="s">
        <v>26139</v>
      </c>
      <c r="B7141" s="294"/>
      <c r="C7141" s="294"/>
      <c r="D7141" s="294"/>
      <c r="E7141" s="294"/>
      <c r="F7141" s="294"/>
    </row>
    <row r="7142">
      <c r="A7142" s="294"/>
      <c r="B7142" s="294"/>
      <c r="C7142" s="294"/>
      <c r="D7142" s="294"/>
      <c r="E7142" s="294"/>
      <c r="F7142" s="294"/>
    </row>
    <row r="7143">
      <c r="A7143" s="294" t="s">
        <v>21304</v>
      </c>
      <c r="B7143" s="294"/>
      <c r="C7143" s="294"/>
      <c r="D7143" s="294"/>
      <c r="E7143" s="294"/>
      <c r="F7143" s="294"/>
    </row>
    <row r="7144">
      <c r="A7144" s="294"/>
      <c r="B7144" s="294"/>
      <c r="C7144" s="294"/>
      <c r="D7144" s="294"/>
      <c r="E7144" s="294"/>
      <c r="F7144" s="294"/>
    </row>
    <row r="7145">
      <c r="A7145" s="294" t="s">
        <v>26140</v>
      </c>
      <c r="B7145" s="294"/>
      <c r="C7145" s="294"/>
      <c r="D7145" s="294"/>
      <c r="E7145" s="294"/>
      <c r="F7145" s="294"/>
    </row>
    <row r="7146">
      <c r="A7146" s="294" t="s">
        <v>26141</v>
      </c>
      <c r="B7146" s="294"/>
      <c r="C7146" s="294"/>
      <c r="D7146" s="294"/>
      <c r="E7146" s="294"/>
      <c r="F7146" s="294"/>
    </row>
    <row r="7147">
      <c r="A7147" s="294" t="s">
        <v>26142</v>
      </c>
      <c r="B7147" s="294"/>
      <c r="C7147" s="294"/>
      <c r="D7147" s="294"/>
      <c r="E7147" s="294"/>
      <c r="F7147" s="294"/>
    </row>
    <row r="7148">
      <c r="A7148" s="294" t="s">
        <v>26143</v>
      </c>
      <c r="B7148" s="294"/>
      <c r="C7148" s="294"/>
      <c r="D7148" s="294"/>
      <c r="E7148" s="294"/>
      <c r="F7148" s="294"/>
    </row>
    <row r="7149">
      <c r="A7149" s="294" t="s">
        <v>26144</v>
      </c>
      <c r="B7149" s="294"/>
      <c r="C7149" s="294"/>
      <c r="D7149" s="294"/>
      <c r="E7149" s="294"/>
      <c r="F7149" s="294"/>
    </row>
    <row r="7150">
      <c r="A7150" s="294" t="s">
        <v>26145</v>
      </c>
      <c r="B7150" s="294"/>
      <c r="C7150" s="294"/>
      <c r="D7150" s="294"/>
      <c r="E7150" s="294"/>
      <c r="F7150" s="294"/>
    </row>
    <row r="7151">
      <c r="A7151" s="294"/>
      <c r="B7151" s="294"/>
      <c r="C7151" s="294"/>
      <c r="D7151" s="294"/>
      <c r="E7151" s="294"/>
      <c r="F7151" s="294"/>
    </row>
    <row r="7152">
      <c r="A7152" s="294" t="s">
        <v>21312</v>
      </c>
      <c r="B7152" s="294"/>
      <c r="C7152" s="294"/>
      <c r="D7152" s="294"/>
      <c r="E7152" s="294"/>
      <c r="F7152" s="294"/>
    </row>
    <row r="7153">
      <c r="A7153" s="294" t="s">
        <v>26146</v>
      </c>
      <c r="B7153" s="294"/>
      <c r="C7153" s="294"/>
      <c r="D7153" s="294"/>
      <c r="E7153" s="294"/>
      <c r="F7153" s="294"/>
    </row>
    <row r="7154">
      <c r="A7154" s="294" t="s">
        <v>21314</v>
      </c>
      <c r="B7154" s="294"/>
      <c r="C7154" s="294"/>
      <c r="D7154" s="294"/>
      <c r="E7154" s="294"/>
      <c r="F7154" s="294"/>
    </row>
    <row r="7155">
      <c r="A7155" s="294" t="s">
        <v>26147</v>
      </c>
      <c r="B7155" s="294"/>
      <c r="C7155" s="294"/>
      <c r="D7155" s="294"/>
      <c r="E7155" s="294"/>
      <c r="F7155" s="294"/>
    </row>
    <row r="7156">
      <c r="A7156" s="294"/>
      <c r="B7156" s="294"/>
      <c r="C7156" s="294"/>
      <c r="D7156" s="294"/>
      <c r="E7156" s="294"/>
      <c r="F7156" s="294"/>
    </row>
    <row r="7157">
      <c r="A7157" s="294" t="s">
        <v>21429</v>
      </c>
      <c r="B7157" s="294"/>
      <c r="C7157" s="294"/>
      <c r="D7157" s="294"/>
      <c r="E7157" s="294"/>
      <c r="F7157" s="294"/>
    </row>
    <row r="7158">
      <c r="A7158" s="294"/>
      <c r="B7158" s="294"/>
      <c r="C7158" s="294"/>
      <c r="D7158" s="294"/>
      <c r="E7158" s="294"/>
      <c r="F7158" s="294"/>
    </row>
    <row r="7159">
      <c r="A7159" s="294" t="s">
        <v>26148</v>
      </c>
      <c r="B7159" s="294"/>
      <c r="C7159" s="294"/>
      <c r="D7159" s="294"/>
      <c r="E7159" s="294"/>
      <c r="F7159" s="294"/>
    </row>
    <row r="7160">
      <c r="A7160" s="294" t="s">
        <v>26149</v>
      </c>
      <c r="B7160" s="294"/>
      <c r="C7160" s="294"/>
      <c r="D7160" s="294"/>
      <c r="E7160" s="294"/>
      <c r="F7160" s="294"/>
    </row>
    <row r="7161">
      <c r="A7161" s="294" t="s">
        <v>26150</v>
      </c>
      <c r="B7161" s="294"/>
      <c r="C7161" s="294"/>
      <c r="D7161" s="294"/>
      <c r="E7161" s="294"/>
      <c r="F7161" s="294"/>
    </row>
    <row r="7162">
      <c r="A7162" s="294" t="s">
        <v>26151</v>
      </c>
      <c r="B7162" s="294"/>
      <c r="C7162" s="294"/>
      <c r="D7162" s="294"/>
      <c r="E7162" s="294"/>
      <c r="F7162" s="294"/>
    </row>
    <row r="7163">
      <c r="A7163" s="294" t="s">
        <v>26152</v>
      </c>
      <c r="B7163" s="294"/>
      <c r="C7163" s="294"/>
      <c r="D7163" s="294"/>
      <c r="E7163" s="294"/>
      <c r="F7163" s="294"/>
    </row>
    <row r="7164">
      <c r="A7164" s="294" t="s">
        <v>26153</v>
      </c>
      <c r="B7164" s="294"/>
      <c r="C7164" s="294"/>
      <c r="D7164" s="294"/>
      <c r="E7164" s="294"/>
      <c r="F7164" s="294"/>
    </row>
    <row r="7165">
      <c r="A7165" s="294"/>
      <c r="B7165" s="294"/>
      <c r="C7165" s="294"/>
      <c r="D7165" s="294"/>
      <c r="E7165" s="294"/>
      <c r="F7165" s="294"/>
    </row>
    <row r="7166">
      <c r="A7166" s="294" t="s">
        <v>22281</v>
      </c>
      <c r="B7166" s="294"/>
      <c r="C7166" s="294"/>
      <c r="D7166" s="294"/>
      <c r="E7166" s="294"/>
      <c r="F7166" s="294"/>
    </row>
    <row r="7167">
      <c r="A7167" s="294"/>
      <c r="B7167" s="294"/>
      <c r="C7167" s="294"/>
      <c r="D7167" s="294"/>
      <c r="E7167" s="294"/>
      <c r="F7167" s="294"/>
    </row>
    <row r="7168">
      <c r="A7168" s="294" t="s">
        <v>26154</v>
      </c>
      <c r="B7168" s="294"/>
      <c r="C7168" s="294"/>
      <c r="D7168" s="294"/>
      <c r="E7168" s="294"/>
      <c r="F7168" s="294"/>
    </row>
    <row r="7169">
      <c r="A7169" s="294" t="s">
        <v>26155</v>
      </c>
      <c r="B7169" s="294"/>
      <c r="C7169" s="294"/>
      <c r="D7169" s="294"/>
      <c r="E7169" s="294"/>
      <c r="F7169" s="294"/>
    </row>
    <row r="7170">
      <c r="A7170" s="294" t="s">
        <v>26156</v>
      </c>
      <c r="B7170" s="294"/>
      <c r="C7170" s="294"/>
      <c r="D7170" s="294"/>
      <c r="E7170" s="294"/>
      <c r="F7170" s="294"/>
    </row>
    <row r="7171">
      <c r="A7171" s="294" t="s">
        <v>26157</v>
      </c>
      <c r="B7171" s="294"/>
      <c r="C7171" s="294"/>
      <c r="D7171" s="294"/>
      <c r="E7171" s="294"/>
      <c r="F7171" s="294"/>
    </row>
    <row r="7172">
      <c r="A7172" s="294" t="s">
        <v>26158</v>
      </c>
      <c r="B7172" s="294"/>
      <c r="C7172" s="294"/>
      <c r="D7172" s="294"/>
      <c r="E7172" s="294"/>
      <c r="F7172" s="294"/>
    </row>
    <row r="7173">
      <c r="A7173" s="294"/>
      <c r="B7173" s="294"/>
      <c r="C7173" s="294"/>
      <c r="D7173" s="294"/>
      <c r="E7173" s="294"/>
      <c r="F7173" s="294"/>
    </row>
    <row r="7174">
      <c r="A7174" s="294" t="s">
        <v>24089</v>
      </c>
      <c r="B7174" s="294"/>
      <c r="C7174" s="294"/>
      <c r="D7174" s="294"/>
      <c r="E7174" s="294"/>
      <c r="F7174" s="294"/>
    </row>
    <row r="7175">
      <c r="A7175" s="294" t="s">
        <v>26159</v>
      </c>
      <c r="B7175" s="294"/>
      <c r="C7175" s="294"/>
      <c r="D7175" s="294"/>
      <c r="E7175" s="294"/>
      <c r="F7175" s="294"/>
    </row>
    <row r="7176">
      <c r="A7176" s="294"/>
      <c r="B7176" s="294"/>
      <c r="C7176" s="294"/>
      <c r="D7176" s="294"/>
      <c r="E7176" s="294"/>
      <c r="F7176" s="294"/>
    </row>
    <row r="7177">
      <c r="A7177" s="294" t="s">
        <v>26160</v>
      </c>
      <c r="B7177" s="294"/>
      <c r="C7177" s="294"/>
      <c r="D7177" s="294"/>
      <c r="E7177" s="294"/>
      <c r="F7177" s="294"/>
    </row>
    <row r="7178">
      <c r="A7178" s="294" t="s">
        <v>26161</v>
      </c>
      <c r="B7178" s="294"/>
      <c r="C7178" s="294"/>
      <c r="D7178" s="294"/>
      <c r="E7178" s="294"/>
      <c r="F7178" s="294"/>
    </row>
    <row r="7179">
      <c r="A7179" s="294" t="s">
        <v>26162</v>
      </c>
      <c r="B7179" s="294"/>
      <c r="C7179" s="294"/>
      <c r="D7179" s="294"/>
      <c r="E7179" s="294"/>
      <c r="F7179" s="294"/>
    </row>
    <row r="7180">
      <c r="A7180" s="294" t="s">
        <v>26163</v>
      </c>
      <c r="B7180" s="294"/>
      <c r="C7180" s="294"/>
      <c r="D7180" s="294"/>
      <c r="E7180" s="294"/>
      <c r="F7180" s="294"/>
    </row>
    <row r="7181">
      <c r="A7181" s="294" t="s">
        <v>26164</v>
      </c>
      <c r="B7181" s="294"/>
      <c r="C7181" s="294"/>
      <c r="D7181" s="294"/>
      <c r="E7181" s="294"/>
      <c r="F7181" s="294"/>
    </row>
    <row r="7182">
      <c r="A7182" s="294"/>
      <c r="B7182" s="294"/>
      <c r="C7182" s="294"/>
      <c r="D7182" s="294"/>
      <c r="E7182" s="294"/>
      <c r="F7182" s="294"/>
    </row>
    <row r="7183">
      <c r="A7183" s="294" t="s">
        <v>21903</v>
      </c>
      <c r="B7183" s="294"/>
      <c r="C7183" s="294"/>
      <c r="D7183" s="294"/>
      <c r="E7183" s="294"/>
      <c r="F7183" s="294"/>
    </row>
    <row r="7184">
      <c r="A7184" s="294"/>
      <c r="B7184" s="294"/>
      <c r="C7184" s="294"/>
      <c r="D7184" s="294"/>
      <c r="E7184" s="294"/>
      <c r="F7184" s="294"/>
    </row>
    <row r="7185">
      <c r="A7185" s="294" t="s">
        <v>26165</v>
      </c>
      <c r="B7185" s="294"/>
      <c r="C7185" s="294"/>
      <c r="D7185" s="294"/>
      <c r="E7185" s="294"/>
      <c r="F7185" s="294"/>
    </row>
    <row r="7186">
      <c r="A7186" s="294" t="s">
        <v>26166</v>
      </c>
      <c r="B7186" s="294"/>
      <c r="C7186" s="294"/>
      <c r="D7186" s="294"/>
      <c r="E7186" s="294"/>
      <c r="F7186" s="294"/>
    </row>
    <row r="7187">
      <c r="A7187" s="294" t="s">
        <v>26167</v>
      </c>
      <c r="B7187" s="294"/>
      <c r="C7187" s="294"/>
      <c r="D7187" s="294"/>
      <c r="E7187" s="294"/>
      <c r="F7187" s="294"/>
    </row>
    <row r="7188">
      <c r="A7188" s="294"/>
      <c r="B7188" s="294"/>
      <c r="C7188" s="294"/>
      <c r="D7188" s="294"/>
      <c r="E7188" s="294"/>
      <c r="F7188" s="294"/>
    </row>
    <row r="7189">
      <c r="A7189" s="294" t="s">
        <v>23889</v>
      </c>
      <c r="B7189" s="294"/>
      <c r="C7189" s="294"/>
      <c r="D7189" s="294"/>
      <c r="E7189" s="294"/>
      <c r="F7189" s="294"/>
    </row>
    <row r="7190">
      <c r="A7190" s="294"/>
      <c r="B7190" s="294"/>
      <c r="C7190" s="294"/>
      <c r="D7190" s="294"/>
      <c r="E7190" s="294"/>
      <c r="F7190" s="294"/>
    </row>
    <row r="7191">
      <c r="A7191" s="294" t="s">
        <v>26168</v>
      </c>
      <c r="B7191" s="294"/>
      <c r="C7191" s="294"/>
      <c r="D7191" s="294"/>
      <c r="E7191" s="294"/>
      <c r="F7191" s="294"/>
    </row>
    <row r="7192">
      <c r="A7192" s="294" t="s">
        <v>26169</v>
      </c>
      <c r="B7192" s="294"/>
      <c r="C7192" s="294"/>
      <c r="D7192" s="294"/>
      <c r="E7192" s="294"/>
      <c r="F7192" s="294"/>
    </row>
    <row r="7193">
      <c r="A7193" s="294" t="s">
        <v>26170</v>
      </c>
      <c r="B7193" s="294"/>
      <c r="C7193" s="294"/>
      <c r="D7193" s="294"/>
      <c r="E7193" s="294"/>
      <c r="F7193" s="294"/>
    </row>
    <row r="7194">
      <c r="A7194" s="294" t="s">
        <v>26171</v>
      </c>
      <c r="B7194" s="294"/>
      <c r="C7194" s="294"/>
      <c r="D7194" s="294"/>
      <c r="E7194" s="294"/>
      <c r="F7194" s="294"/>
    </row>
    <row r="7195">
      <c r="A7195" s="294"/>
      <c r="B7195" s="294"/>
      <c r="C7195" s="294"/>
      <c r="D7195" s="294"/>
      <c r="E7195" s="294"/>
      <c r="F7195" s="294"/>
    </row>
    <row r="7196">
      <c r="A7196" s="294" t="s">
        <v>26172</v>
      </c>
      <c r="B7196" s="294"/>
      <c r="C7196" s="294"/>
      <c r="D7196" s="294"/>
      <c r="E7196" s="294"/>
      <c r="F7196" s="294"/>
    </row>
    <row r="7197">
      <c r="A7197" s="294"/>
      <c r="B7197" s="294"/>
      <c r="C7197" s="294"/>
      <c r="D7197" s="294"/>
      <c r="E7197" s="294"/>
      <c r="F7197" s="294"/>
    </row>
    <row r="7198">
      <c r="A7198" s="294" t="s">
        <v>26173</v>
      </c>
      <c r="B7198" s="294"/>
      <c r="C7198" s="294"/>
      <c r="D7198" s="294"/>
      <c r="E7198" s="294"/>
      <c r="F7198" s="294"/>
    </row>
    <row r="7199">
      <c r="A7199" s="294" t="s">
        <v>26174</v>
      </c>
      <c r="B7199" s="294"/>
      <c r="C7199" s="294"/>
      <c r="D7199" s="294"/>
      <c r="E7199" s="294"/>
      <c r="F7199" s="294"/>
    </row>
    <row r="7200">
      <c r="A7200" s="294" t="s">
        <v>26175</v>
      </c>
      <c r="B7200" s="294"/>
      <c r="C7200" s="294"/>
      <c r="D7200" s="294"/>
      <c r="E7200" s="294"/>
      <c r="F7200" s="294"/>
    </row>
    <row r="7201">
      <c r="A7201" s="294" t="s">
        <v>26176</v>
      </c>
      <c r="B7201" s="294"/>
      <c r="C7201" s="294"/>
      <c r="D7201" s="294"/>
      <c r="E7201" s="294"/>
      <c r="F7201" s="294"/>
    </row>
    <row r="7202">
      <c r="A7202" s="294" t="s">
        <v>26177</v>
      </c>
      <c r="B7202" s="294"/>
      <c r="C7202" s="294"/>
      <c r="D7202" s="294"/>
      <c r="E7202" s="294"/>
      <c r="F7202" s="294"/>
    </row>
    <row r="7203">
      <c r="A7203" s="294" t="s">
        <v>26178</v>
      </c>
      <c r="B7203" s="294"/>
      <c r="C7203" s="294"/>
      <c r="D7203" s="294"/>
      <c r="E7203" s="294"/>
      <c r="F7203" s="294"/>
    </row>
    <row r="7204">
      <c r="A7204" s="294" t="s">
        <v>26179</v>
      </c>
      <c r="B7204" s="294"/>
      <c r="C7204" s="294"/>
      <c r="D7204" s="294"/>
      <c r="E7204" s="294"/>
      <c r="F7204" s="294"/>
    </row>
    <row r="7205">
      <c r="A7205" s="294" t="s">
        <v>26180</v>
      </c>
      <c r="B7205" s="294"/>
      <c r="C7205" s="294"/>
      <c r="D7205" s="294"/>
      <c r="E7205" s="294"/>
      <c r="F7205" s="294"/>
    </row>
    <row r="7206">
      <c r="A7206" s="294" t="s">
        <v>26181</v>
      </c>
      <c r="B7206" s="294"/>
      <c r="C7206" s="294"/>
      <c r="D7206" s="294"/>
      <c r="E7206" s="294"/>
      <c r="F7206" s="294"/>
    </row>
    <row r="7207">
      <c r="A7207" s="294" t="s">
        <v>26182</v>
      </c>
      <c r="B7207" s="294"/>
      <c r="C7207" s="294"/>
      <c r="D7207" s="294"/>
      <c r="E7207" s="294"/>
      <c r="F7207" s="294"/>
    </row>
    <row r="7208">
      <c r="A7208" s="294" t="s">
        <v>26183</v>
      </c>
      <c r="B7208" s="294"/>
      <c r="C7208" s="294"/>
      <c r="D7208" s="294"/>
      <c r="E7208" s="294"/>
      <c r="F7208" s="294"/>
    </row>
    <row r="7209">
      <c r="A7209" s="294" t="s">
        <v>26184</v>
      </c>
      <c r="B7209" s="294"/>
      <c r="C7209" s="294"/>
      <c r="D7209" s="294"/>
      <c r="E7209" s="294"/>
      <c r="F7209" s="294"/>
    </row>
    <row r="7210">
      <c r="A7210" s="294" t="s">
        <v>26185</v>
      </c>
      <c r="B7210" s="294"/>
      <c r="C7210" s="294"/>
      <c r="D7210" s="294"/>
      <c r="E7210" s="294"/>
      <c r="F7210" s="294"/>
    </row>
    <row r="7211">
      <c r="A7211" s="294" t="s">
        <v>26186</v>
      </c>
      <c r="B7211" s="294"/>
      <c r="C7211" s="294"/>
      <c r="D7211" s="294"/>
      <c r="E7211" s="294"/>
      <c r="F7211" s="294"/>
    </row>
    <row r="7212">
      <c r="A7212" s="294" t="s">
        <v>22317</v>
      </c>
      <c r="B7212" s="294"/>
      <c r="C7212" s="294"/>
      <c r="D7212" s="294"/>
      <c r="E7212" s="294"/>
      <c r="F7212" s="294"/>
    </row>
    <row r="7213">
      <c r="A7213" s="294" t="s">
        <v>26187</v>
      </c>
      <c r="B7213" s="294"/>
      <c r="C7213" s="294"/>
      <c r="D7213" s="294"/>
      <c r="E7213" s="294"/>
      <c r="F7213" s="294"/>
    </row>
    <row r="7214">
      <c r="A7214" s="294" t="s">
        <v>26188</v>
      </c>
      <c r="B7214" s="294"/>
      <c r="C7214" s="294"/>
      <c r="D7214" s="294"/>
      <c r="E7214" s="294"/>
      <c r="F7214" s="294"/>
    </row>
    <row r="7215">
      <c r="A7215" s="294" t="s">
        <v>26189</v>
      </c>
      <c r="B7215" s="294"/>
      <c r="C7215" s="294"/>
      <c r="D7215" s="294"/>
      <c r="E7215" s="294"/>
      <c r="F7215" s="294"/>
    </row>
    <row r="7216">
      <c r="A7216" s="294"/>
      <c r="B7216" s="294"/>
      <c r="C7216" s="294"/>
      <c r="D7216" s="294"/>
      <c r="E7216" s="294"/>
      <c r="F7216" s="294"/>
    </row>
    <row r="7217">
      <c r="A7217" s="294" t="s">
        <v>21312</v>
      </c>
      <c r="B7217" s="294"/>
      <c r="C7217" s="294"/>
      <c r="D7217" s="294"/>
      <c r="E7217" s="294"/>
      <c r="F7217" s="294"/>
    </row>
    <row r="7218">
      <c r="A7218" s="294" t="s">
        <v>26190</v>
      </c>
      <c r="B7218" s="294"/>
      <c r="C7218" s="294"/>
      <c r="D7218" s="294"/>
      <c r="E7218" s="294"/>
      <c r="F7218" s="294"/>
    </row>
    <row r="7219">
      <c r="A7219" s="294" t="s">
        <v>26191</v>
      </c>
      <c r="B7219" s="294"/>
      <c r="C7219" s="294"/>
      <c r="D7219" s="294"/>
      <c r="E7219" s="294"/>
      <c r="F7219" s="294"/>
    </row>
    <row r="7220">
      <c r="A7220" s="294"/>
      <c r="B7220" s="294"/>
      <c r="C7220" s="294"/>
      <c r="D7220" s="294"/>
      <c r="E7220" s="294"/>
      <c r="F7220" s="294"/>
    </row>
    <row r="7221">
      <c r="A7221" s="294"/>
      <c r="B7221" s="294"/>
      <c r="C7221" s="294"/>
      <c r="D7221" s="294"/>
      <c r="E7221" s="294"/>
      <c r="F7221" s="294"/>
    </row>
    <row r="7222">
      <c r="A7222" s="294" t="s">
        <v>25957</v>
      </c>
      <c r="B7222" s="294"/>
      <c r="C7222" s="294"/>
      <c r="D7222" s="294"/>
      <c r="E7222" s="294"/>
      <c r="F7222" s="294"/>
    </row>
    <row r="7223">
      <c r="A7223" s="294"/>
      <c r="B7223" s="294"/>
      <c r="C7223" s="294"/>
      <c r="D7223" s="294"/>
      <c r="E7223" s="294"/>
      <c r="F7223" s="294"/>
    </row>
    <row r="7224">
      <c r="A7224" s="294" t="s">
        <v>26192</v>
      </c>
      <c r="B7224" s="294"/>
      <c r="C7224" s="294"/>
      <c r="D7224" s="294"/>
      <c r="E7224" s="294"/>
      <c r="F7224" s="294"/>
    </row>
    <row r="7225">
      <c r="A7225" s="294"/>
      <c r="B7225" s="294"/>
      <c r="C7225" s="294"/>
      <c r="D7225" s="294"/>
      <c r="E7225" s="294"/>
      <c r="F7225" s="294"/>
    </row>
    <row r="7226">
      <c r="A7226" s="294"/>
      <c r="B7226" s="294"/>
      <c r="C7226" s="294"/>
      <c r="D7226" s="294"/>
      <c r="E7226" s="294"/>
      <c r="F7226" s="294"/>
    </row>
    <row r="7227">
      <c r="A7227" s="294" t="s">
        <v>26193</v>
      </c>
      <c r="B7227" s="294"/>
      <c r="C7227" s="294"/>
      <c r="D7227" s="294"/>
      <c r="E7227" s="294"/>
      <c r="F7227" s="294"/>
    </row>
    <row r="7228">
      <c r="A7228" s="294"/>
      <c r="B7228" s="294"/>
      <c r="C7228" s="294"/>
      <c r="D7228" s="294"/>
      <c r="E7228" s="294"/>
      <c r="F7228" s="294"/>
    </row>
    <row r="7229">
      <c r="A7229" s="294" t="s">
        <v>26194</v>
      </c>
      <c r="B7229" s="294"/>
      <c r="C7229" s="294"/>
      <c r="D7229" s="294"/>
      <c r="E7229" s="294"/>
      <c r="F7229" s="294"/>
    </row>
    <row r="7230">
      <c r="A7230" s="294" t="s">
        <v>26195</v>
      </c>
      <c r="B7230" s="294"/>
      <c r="C7230" s="294"/>
      <c r="D7230" s="294"/>
      <c r="E7230" s="294"/>
      <c r="F7230" s="294"/>
    </row>
    <row r="7231">
      <c r="A7231" s="294" t="s">
        <v>26196</v>
      </c>
      <c r="B7231" s="294"/>
      <c r="C7231" s="294"/>
      <c r="D7231" s="294"/>
      <c r="E7231" s="294"/>
      <c r="F7231" s="294"/>
    </row>
    <row r="7232">
      <c r="A7232" s="294" t="s">
        <v>26197</v>
      </c>
      <c r="B7232" s="294"/>
      <c r="C7232" s="294"/>
      <c r="D7232" s="294"/>
      <c r="E7232" s="294"/>
      <c r="F7232" s="294"/>
    </row>
    <row r="7233">
      <c r="A7233" s="294" t="s">
        <v>26198</v>
      </c>
      <c r="B7233" s="294"/>
      <c r="C7233" s="294"/>
      <c r="D7233" s="294"/>
      <c r="E7233" s="294"/>
      <c r="F7233" s="294"/>
    </row>
    <row r="7234">
      <c r="A7234" s="294" t="s">
        <v>26199</v>
      </c>
      <c r="B7234" s="294"/>
      <c r="C7234" s="294"/>
      <c r="D7234" s="294"/>
      <c r="E7234" s="294"/>
      <c r="F7234" s="294"/>
    </row>
    <row r="7235">
      <c r="A7235" s="294" t="s">
        <v>26200</v>
      </c>
      <c r="B7235" s="294"/>
      <c r="C7235" s="294"/>
      <c r="D7235" s="294"/>
      <c r="E7235" s="294"/>
      <c r="F7235" s="294"/>
    </row>
    <row r="7236">
      <c r="A7236" s="294" t="s">
        <v>26201</v>
      </c>
      <c r="B7236" s="294"/>
      <c r="C7236" s="294"/>
      <c r="D7236" s="294"/>
      <c r="E7236" s="294"/>
      <c r="F7236" s="294"/>
    </row>
    <row r="7237">
      <c r="A7237" s="294"/>
      <c r="B7237" s="294"/>
      <c r="C7237" s="294"/>
      <c r="D7237" s="294"/>
      <c r="E7237" s="294"/>
      <c r="F7237" s="294"/>
    </row>
    <row r="7238">
      <c r="A7238" s="294"/>
      <c r="B7238" s="294"/>
      <c r="C7238" s="294"/>
      <c r="D7238" s="294"/>
      <c r="E7238" s="294"/>
      <c r="F7238" s="294"/>
    </row>
    <row r="7239">
      <c r="A7239" s="294" t="s">
        <v>25967</v>
      </c>
      <c r="B7239" s="294"/>
      <c r="C7239" s="294"/>
      <c r="D7239" s="294"/>
      <c r="E7239" s="294"/>
      <c r="F7239" s="294"/>
    </row>
    <row r="7240">
      <c r="A7240" s="294"/>
      <c r="B7240" s="294"/>
      <c r="C7240" s="294"/>
      <c r="D7240" s="294"/>
      <c r="E7240" s="294"/>
      <c r="F7240" s="294"/>
    </row>
    <row r="7241">
      <c r="A7241" s="294" t="s">
        <v>26202</v>
      </c>
      <c r="B7241" s="294"/>
      <c r="C7241" s="294"/>
      <c r="D7241" s="294"/>
      <c r="E7241" s="294"/>
      <c r="F7241" s="294"/>
    </row>
    <row r="7242">
      <c r="A7242" s="294" t="s">
        <v>26203</v>
      </c>
      <c r="B7242" s="294"/>
      <c r="C7242" s="294"/>
      <c r="D7242" s="294"/>
      <c r="E7242" s="294"/>
      <c r="F7242" s="294"/>
    </row>
    <row r="7243">
      <c r="A7243" s="294" t="s">
        <v>26204</v>
      </c>
      <c r="B7243" s="294"/>
      <c r="C7243" s="294"/>
      <c r="D7243" s="294"/>
      <c r="E7243" s="294"/>
      <c r="F7243" s="294"/>
    </row>
    <row r="7244">
      <c r="A7244" s="294" t="s">
        <v>26205</v>
      </c>
      <c r="B7244" s="294"/>
      <c r="C7244" s="294"/>
      <c r="D7244" s="294"/>
      <c r="E7244" s="294"/>
      <c r="F7244" s="294"/>
    </row>
    <row r="7245">
      <c r="A7245" s="294" t="s">
        <v>26206</v>
      </c>
      <c r="B7245" s="294"/>
      <c r="C7245" s="294"/>
      <c r="D7245" s="294"/>
      <c r="E7245" s="294"/>
      <c r="F7245" s="294"/>
    </row>
    <row r="7246">
      <c r="A7246" s="294" t="s">
        <v>26207</v>
      </c>
      <c r="B7246" s="294"/>
      <c r="C7246" s="294"/>
      <c r="D7246" s="294"/>
      <c r="E7246" s="294"/>
      <c r="F7246" s="294"/>
    </row>
    <row r="7247">
      <c r="A7247" s="294"/>
      <c r="B7247" s="294"/>
      <c r="C7247" s="294"/>
      <c r="D7247" s="294"/>
      <c r="E7247" s="294"/>
      <c r="F7247" s="294"/>
    </row>
    <row r="7248">
      <c r="A7248" s="294"/>
      <c r="B7248" s="294"/>
      <c r="C7248" s="294"/>
      <c r="D7248" s="294"/>
      <c r="E7248" s="294"/>
      <c r="F7248" s="294"/>
    </row>
    <row r="7249">
      <c r="A7249" s="294" t="s">
        <v>26208</v>
      </c>
      <c r="B7249" s="294"/>
      <c r="C7249" s="294"/>
      <c r="D7249" s="294"/>
      <c r="E7249" s="294"/>
      <c r="F7249" s="294"/>
    </row>
    <row r="7250">
      <c r="A7250" s="294"/>
      <c r="B7250" s="294"/>
      <c r="C7250" s="294"/>
      <c r="D7250" s="294"/>
      <c r="E7250" s="294"/>
      <c r="F7250" s="294"/>
    </row>
    <row r="7251">
      <c r="A7251" s="294" t="s">
        <v>26209</v>
      </c>
      <c r="B7251" s="294"/>
      <c r="C7251" s="294"/>
      <c r="D7251" s="294"/>
      <c r="E7251" s="294"/>
      <c r="F7251" s="294"/>
    </row>
    <row r="7252">
      <c r="A7252" s="294" t="s">
        <v>26210</v>
      </c>
      <c r="B7252" s="294"/>
      <c r="C7252" s="294"/>
      <c r="D7252" s="294"/>
      <c r="E7252" s="294"/>
      <c r="F7252" s="294"/>
    </row>
    <row r="7253">
      <c r="A7253" s="294" t="s">
        <v>26211</v>
      </c>
      <c r="B7253" s="294"/>
      <c r="C7253" s="294"/>
      <c r="D7253" s="294"/>
      <c r="E7253" s="294"/>
      <c r="F7253" s="294"/>
    </row>
    <row r="7254">
      <c r="A7254" s="294" t="s">
        <v>26212</v>
      </c>
      <c r="B7254" s="294"/>
      <c r="C7254" s="294"/>
      <c r="D7254" s="294"/>
      <c r="E7254" s="294"/>
      <c r="F7254" s="294"/>
    </row>
    <row r="7255">
      <c r="A7255" s="294" t="s">
        <v>26213</v>
      </c>
      <c r="B7255" s="294"/>
      <c r="C7255" s="294"/>
      <c r="D7255" s="294"/>
      <c r="E7255" s="294"/>
      <c r="F7255" s="294"/>
    </row>
    <row r="7256">
      <c r="A7256" s="294"/>
      <c r="B7256" s="294"/>
      <c r="C7256" s="294"/>
      <c r="D7256" s="294"/>
      <c r="E7256" s="294"/>
      <c r="F7256" s="294"/>
    </row>
    <row r="7257">
      <c r="A7257" s="294" t="s">
        <v>26214</v>
      </c>
      <c r="B7257" s="294"/>
      <c r="C7257" s="294"/>
      <c r="D7257" s="294"/>
      <c r="E7257" s="294"/>
      <c r="F7257" s="294"/>
    </row>
    <row r="7258">
      <c r="A7258" s="294"/>
      <c r="B7258" s="294"/>
      <c r="C7258" s="294"/>
      <c r="D7258" s="294"/>
      <c r="E7258" s="294"/>
      <c r="F7258" s="294"/>
    </row>
    <row r="7259">
      <c r="A7259" s="294" t="s">
        <v>26215</v>
      </c>
      <c r="B7259" s="294"/>
      <c r="C7259" s="294"/>
      <c r="D7259" s="294"/>
      <c r="E7259" s="294"/>
      <c r="F7259" s="294"/>
    </row>
    <row r="7260">
      <c r="A7260" s="294" t="s">
        <v>26216</v>
      </c>
      <c r="B7260" s="294"/>
      <c r="C7260" s="294"/>
      <c r="D7260" s="294"/>
      <c r="E7260" s="294"/>
      <c r="F7260" s="294"/>
    </row>
    <row r="7261">
      <c r="A7261" s="294" t="s">
        <v>26217</v>
      </c>
      <c r="B7261" s="294"/>
      <c r="C7261" s="294"/>
      <c r="D7261" s="294"/>
      <c r="E7261" s="294"/>
      <c r="F7261" s="294"/>
    </row>
    <row r="7262">
      <c r="A7262" s="294" t="s">
        <v>26218</v>
      </c>
      <c r="B7262" s="294"/>
      <c r="C7262" s="294"/>
      <c r="D7262" s="294"/>
      <c r="E7262" s="294"/>
      <c r="F7262" s="294"/>
    </row>
    <row r="7263">
      <c r="A7263" s="294"/>
      <c r="B7263" s="294"/>
      <c r="C7263" s="294"/>
      <c r="D7263" s="294"/>
      <c r="E7263" s="294"/>
      <c r="F7263" s="294"/>
    </row>
    <row r="7264">
      <c r="A7264" s="294"/>
      <c r="B7264" s="294"/>
      <c r="C7264" s="294"/>
      <c r="D7264" s="294"/>
      <c r="E7264" s="294"/>
      <c r="F7264" s="294"/>
    </row>
    <row r="7265">
      <c r="A7265" s="294" t="s">
        <v>26219</v>
      </c>
      <c r="B7265" s="294"/>
      <c r="C7265" s="294"/>
      <c r="D7265" s="294"/>
      <c r="E7265" s="294"/>
      <c r="F7265" s="294"/>
    </row>
    <row r="7266">
      <c r="A7266" s="294"/>
      <c r="B7266" s="294"/>
      <c r="C7266" s="294"/>
      <c r="D7266" s="294"/>
      <c r="E7266" s="294"/>
      <c r="F7266" s="294"/>
    </row>
    <row r="7267">
      <c r="A7267" s="294" t="s">
        <v>26220</v>
      </c>
      <c r="B7267" s="294"/>
      <c r="C7267" s="294"/>
      <c r="D7267" s="294"/>
      <c r="E7267" s="294"/>
      <c r="F7267" s="294"/>
    </row>
    <row r="7268">
      <c r="A7268" s="294" t="s">
        <v>26221</v>
      </c>
      <c r="B7268" s="294"/>
      <c r="C7268" s="294"/>
      <c r="D7268" s="294"/>
      <c r="E7268" s="294"/>
      <c r="F7268" s="294"/>
    </row>
    <row r="7269">
      <c r="A7269" s="294" t="s">
        <v>26222</v>
      </c>
      <c r="B7269" s="294"/>
      <c r="C7269" s="294"/>
      <c r="D7269" s="294"/>
      <c r="E7269" s="294"/>
      <c r="F7269" s="294"/>
    </row>
    <row r="7270">
      <c r="A7270" s="294" t="s">
        <v>26223</v>
      </c>
      <c r="B7270" s="294"/>
      <c r="C7270" s="294"/>
      <c r="D7270" s="294"/>
      <c r="E7270" s="294"/>
      <c r="F7270" s="294"/>
    </row>
    <row r="7271">
      <c r="A7271" s="294" t="s">
        <v>26224</v>
      </c>
      <c r="B7271" s="294"/>
      <c r="C7271" s="294"/>
      <c r="D7271" s="294"/>
      <c r="E7271" s="294"/>
      <c r="F7271" s="294"/>
    </row>
    <row r="7272">
      <c r="A7272" s="294"/>
      <c r="B7272" s="294"/>
      <c r="C7272" s="294"/>
      <c r="D7272" s="294"/>
      <c r="E7272" s="294"/>
      <c r="F7272" s="294"/>
    </row>
    <row r="7273">
      <c r="A7273" s="294" t="s">
        <v>26225</v>
      </c>
      <c r="B7273" s="294"/>
      <c r="C7273" s="294"/>
      <c r="D7273" s="294"/>
      <c r="E7273" s="294"/>
      <c r="F7273" s="294"/>
    </row>
    <row r="7274">
      <c r="A7274" s="294" t="s">
        <v>26226</v>
      </c>
      <c r="B7274" s="294"/>
      <c r="C7274" s="294"/>
      <c r="D7274" s="294"/>
      <c r="E7274" s="294"/>
      <c r="F7274" s="294"/>
    </row>
    <row r="7275">
      <c r="A7275" s="294" t="s">
        <v>26227</v>
      </c>
      <c r="B7275" s="294"/>
      <c r="C7275" s="294"/>
      <c r="D7275" s="294"/>
      <c r="E7275" s="294"/>
      <c r="F7275" s="294"/>
    </row>
    <row r="7276">
      <c r="A7276" s="294"/>
      <c r="B7276" s="294"/>
      <c r="C7276" s="294"/>
      <c r="D7276" s="294"/>
      <c r="E7276" s="294"/>
      <c r="F7276" s="294"/>
    </row>
    <row r="7277">
      <c r="A7277" s="294"/>
      <c r="B7277" s="294"/>
      <c r="C7277" s="294"/>
      <c r="D7277" s="294"/>
      <c r="E7277" s="294"/>
      <c r="F7277" s="294"/>
    </row>
    <row r="7278">
      <c r="A7278" s="294" t="s">
        <v>25957</v>
      </c>
      <c r="B7278" s="294"/>
      <c r="C7278" s="294"/>
      <c r="D7278" s="294"/>
      <c r="E7278" s="294"/>
      <c r="F7278" s="294"/>
    </row>
    <row r="7279">
      <c r="A7279" s="294"/>
      <c r="B7279" s="294"/>
      <c r="C7279" s="294"/>
      <c r="D7279" s="294"/>
      <c r="E7279" s="294"/>
      <c r="F7279" s="294"/>
    </row>
    <row r="7280">
      <c r="A7280" s="294" t="s">
        <v>26228</v>
      </c>
      <c r="B7280" s="294"/>
      <c r="C7280" s="294"/>
      <c r="D7280" s="294"/>
      <c r="E7280" s="294"/>
      <c r="F7280" s="294"/>
    </row>
    <row r="7281">
      <c r="A7281" s="294"/>
      <c r="B7281" s="294"/>
      <c r="C7281" s="294"/>
      <c r="D7281" s="294"/>
      <c r="E7281" s="294"/>
      <c r="F7281" s="294"/>
    </row>
    <row r="7282">
      <c r="A7282" s="294"/>
      <c r="B7282" s="294"/>
      <c r="C7282" s="294"/>
      <c r="D7282" s="294"/>
      <c r="E7282" s="294"/>
      <c r="F7282" s="294"/>
    </row>
    <row r="7283">
      <c r="A7283" s="294" t="s">
        <v>25959</v>
      </c>
      <c r="B7283" s="294"/>
      <c r="C7283" s="294"/>
      <c r="D7283" s="294"/>
      <c r="E7283" s="294"/>
      <c r="F7283" s="294"/>
    </row>
    <row r="7284">
      <c r="A7284" s="294"/>
      <c r="B7284" s="294"/>
      <c r="C7284" s="294"/>
      <c r="D7284" s="294"/>
      <c r="E7284" s="294"/>
      <c r="F7284" s="294"/>
    </row>
    <row r="7285">
      <c r="A7285" s="294" t="s">
        <v>26229</v>
      </c>
      <c r="B7285" s="294"/>
      <c r="C7285" s="294"/>
      <c r="D7285" s="294"/>
      <c r="E7285" s="294"/>
      <c r="F7285" s="294"/>
    </row>
    <row r="7286">
      <c r="A7286" s="294" t="s">
        <v>26230</v>
      </c>
      <c r="B7286" s="294"/>
      <c r="C7286" s="294"/>
      <c r="D7286" s="294"/>
      <c r="E7286" s="294"/>
      <c r="F7286" s="294"/>
    </row>
    <row r="7287">
      <c r="A7287" s="294" t="s">
        <v>26231</v>
      </c>
      <c r="B7287" s="294"/>
      <c r="C7287" s="294"/>
      <c r="D7287" s="294"/>
      <c r="E7287" s="294"/>
      <c r="F7287" s="294"/>
    </row>
    <row r="7288">
      <c r="A7288" s="294" t="s">
        <v>26195</v>
      </c>
      <c r="B7288" s="294"/>
      <c r="C7288" s="294"/>
      <c r="D7288" s="294"/>
      <c r="E7288" s="294"/>
      <c r="F7288" s="294"/>
    </row>
    <row r="7289">
      <c r="A7289" s="294" t="s">
        <v>26232</v>
      </c>
      <c r="B7289" s="294"/>
      <c r="C7289" s="294"/>
      <c r="D7289" s="294"/>
      <c r="E7289" s="294"/>
      <c r="F7289" s="294"/>
    </row>
    <row r="7290">
      <c r="A7290" s="294" t="s">
        <v>26233</v>
      </c>
      <c r="B7290" s="294"/>
      <c r="C7290" s="294"/>
      <c r="D7290" s="294"/>
      <c r="E7290" s="294"/>
      <c r="F7290" s="294"/>
    </row>
    <row r="7291">
      <c r="A7291" s="294" t="s">
        <v>26234</v>
      </c>
      <c r="B7291" s="294"/>
      <c r="C7291" s="294"/>
      <c r="D7291" s="294"/>
      <c r="E7291" s="294"/>
      <c r="F7291" s="294"/>
    </row>
    <row r="7292">
      <c r="A7292" s="294" t="s">
        <v>26235</v>
      </c>
      <c r="B7292" s="294"/>
      <c r="C7292" s="294"/>
      <c r="D7292" s="294"/>
      <c r="E7292" s="294"/>
      <c r="F7292" s="294"/>
    </row>
    <row r="7293">
      <c r="A7293" s="294"/>
      <c r="B7293" s="294"/>
      <c r="C7293" s="294"/>
      <c r="D7293" s="294"/>
      <c r="E7293" s="294"/>
      <c r="F7293" s="294"/>
    </row>
    <row r="7294">
      <c r="A7294" s="294"/>
      <c r="B7294" s="294"/>
      <c r="C7294" s="294"/>
      <c r="D7294" s="294"/>
      <c r="E7294" s="294"/>
      <c r="F7294" s="294"/>
    </row>
    <row r="7295">
      <c r="A7295" s="294"/>
      <c r="B7295" s="294"/>
      <c r="C7295" s="294"/>
      <c r="D7295" s="294"/>
      <c r="E7295" s="294"/>
      <c r="F7295" s="294"/>
    </row>
    <row r="7296">
      <c r="A7296" s="294" t="s">
        <v>25967</v>
      </c>
      <c r="B7296" s="294"/>
      <c r="C7296" s="294"/>
      <c r="D7296" s="294"/>
      <c r="E7296" s="294"/>
      <c r="F7296" s="294"/>
    </row>
    <row r="7297">
      <c r="A7297" s="294"/>
      <c r="B7297" s="294"/>
      <c r="C7297" s="294"/>
      <c r="D7297" s="294"/>
      <c r="E7297" s="294"/>
      <c r="F7297" s="294"/>
    </row>
    <row r="7298">
      <c r="A7298" s="294" t="s">
        <v>26236</v>
      </c>
      <c r="B7298" s="294"/>
      <c r="C7298" s="294"/>
      <c r="D7298" s="294"/>
      <c r="E7298" s="294"/>
      <c r="F7298" s="294"/>
    </row>
    <row r="7299">
      <c r="A7299" s="294" t="s">
        <v>26237</v>
      </c>
      <c r="B7299" s="294"/>
      <c r="C7299" s="294"/>
      <c r="D7299" s="294"/>
      <c r="E7299" s="294"/>
      <c r="F7299" s="294"/>
    </row>
    <row r="7300">
      <c r="A7300" s="294" t="s">
        <v>26238</v>
      </c>
      <c r="B7300" s="294"/>
      <c r="C7300" s="294"/>
      <c r="D7300" s="294"/>
      <c r="E7300" s="294"/>
      <c r="F7300" s="294"/>
    </row>
    <row r="7301">
      <c r="A7301" s="294" t="s">
        <v>26239</v>
      </c>
      <c r="B7301" s="294"/>
      <c r="C7301" s="294"/>
      <c r="D7301" s="294"/>
      <c r="E7301" s="294"/>
      <c r="F7301" s="294"/>
    </row>
    <row r="7302">
      <c r="A7302" s="294"/>
      <c r="B7302" s="294"/>
      <c r="C7302" s="294"/>
      <c r="D7302" s="294"/>
      <c r="E7302" s="294"/>
      <c r="F7302" s="294"/>
    </row>
    <row r="7303">
      <c r="A7303" s="294"/>
      <c r="B7303" s="294"/>
      <c r="C7303" s="294"/>
      <c r="D7303" s="294"/>
      <c r="E7303" s="294"/>
      <c r="F7303" s="294"/>
    </row>
    <row r="7304">
      <c r="A7304" s="294"/>
      <c r="B7304" s="294"/>
      <c r="C7304" s="294"/>
      <c r="D7304" s="294"/>
      <c r="E7304" s="294"/>
      <c r="F7304" s="294"/>
    </row>
    <row r="7305">
      <c r="A7305" s="294" t="s">
        <v>26240</v>
      </c>
      <c r="B7305" s="294"/>
      <c r="C7305" s="294"/>
      <c r="D7305" s="294"/>
      <c r="E7305" s="294"/>
      <c r="F7305" s="294"/>
    </row>
    <row r="7306">
      <c r="A7306" s="294"/>
      <c r="B7306" s="294"/>
      <c r="C7306" s="294"/>
      <c r="D7306" s="294"/>
      <c r="E7306" s="294"/>
      <c r="F7306" s="294"/>
    </row>
    <row r="7307">
      <c r="A7307" s="294"/>
      <c r="B7307" s="294"/>
      <c r="C7307" s="294"/>
      <c r="D7307" s="294"/>
      <c r="E7307" s="294"/>
      <c r="F7307" s="294"/>
    </row>
    <row r="7308">
      <c r="A7308" s="294" t="s">
        <v>26241</v>
      </c>
      <c r="B7308" s="294"/>
      <c r="C7308" s="294"/>
      <c r="D7308" s="294"/>
      <c r="E7308" s="294"/>
      <c r="F7308" s="294"/>
    </row>
    <row r="7309">
      <c r="A7309" s="294" t="s">
        <v>26242</v>
      </c>
      <c r="B7309" s="294"/>
      <c r="C7309" s="294"/>
      <c r="D7309" s="294"/>
      <c r="E7309" s="294"/>
      <c r="F7309" s="294"/>
    </row>
    <row r="7310">
      <c r="A7310" s="294" t="s">
        <v>26243</v>
      </c>
      <c r="B7310" s="294"/>
      <c r="C7310" s="294"/>
      <c r="D7310" s="294"/>
      <c r="E7310" s="294"/>
      <c r="F7310" s="294"/>
    </row>
    <row r="7311">
      <c r="A7311" s="294" t="s">
        <v>26244</v>
      </c>
      <c r="B7311" s="294"/>
      <c r="C7311" s="294"/>
      <c r="D7311" s="294"/>
      <c r="E7311" s="294"/>
      <c r="F7311" s="294"/>
    </row>
    <row r="7312">
      <c r="A7312" s="294" t="s">
        <v>26245</v>
      </c>
      <c r="B7312" s="294"/>
      <c r="C7312" s="294"/>
      <c r="D7312" s="294"/>
      <c r="E7312" s="294"/>
      <c r="F7312" s="294"/>
    </row>
    <row r="7313">
      <c r="A7313" s="294" t="s">
        <v>26246</v>
      </c>
      <c r="B7313" s="294"/>
      <c r="C7313" s="294"/>
      <c r="D7313" s="294"/>
      <c r="E7313" s="294"/>
      <c r="F7313" s="294"/>
    </row>
    <row r="7314">
      <c r="A7314" s="294" t="s">
        <v>26247</v>
      </c>
      <c r="B7314" s="294"/>
      <c r="C7314" s="294"/>
      <c r="D7314" s="294"/>
      <c r="E7314" s="294"/>
      <c r="F7314" s="294"/>
    </row>
    <row r="7315">
      <c r="A7315" s="294"/>
      <c r="B7315" s="294"/>
      <c r="C7315" s="294"/>
      <c r="D7315" s="294"/>
      <c r="E7315" s="294"/>
      <c r="F7315" s="294"/>
    </row>
    <row r="7316">
      <c r="A7316" s="294"/>
      <c r="B7316" s="294"/>
      <c r="C7316" s="294"/>
      <c r="D7316" s="294"/>
      <c r="E7316" s="294"/>
      <c r="F7316" s="294"/>
    </row>
    <row r="7317">
      <c r="A7317" s="294" t="s">
        <v>26214</v>
      </c>
      <c r="B7317" s="294"/>
      <c r="C7317" s="294"/>
      <c r="D7317" s="294"/>
      <c r="E7317" s="294"/>
      <c r="F7317" s="294"/>
    </row>
    <row r="7318">
      <c r="A7318" s="294"/>
      <c r="B7318" s="294"/>
      <c r="C7318" s="294"/>
      <c r="D7318" s="294"/>
      <c r="E7318" s="294"/>
      <c r="F7318" s="294"/>
    </row>
    <row r="7319">
      <c r="A7319" s="294" t="s">
        <v>26248</v>
      </c>
      <c r="B7319" s="294"/>
      <c r="C7319" s="294"/>
      <c r="D7319" s="294"/>
      <c r="E7319" s="294"/>
      <c r="F7319" s="294"/>
    </row>
    <row r="7320">
      <c r="A7320" s="294" t="s">
        <v>26249</v>
      </c>
      <c r="B7320" s="294"/>
      <c r="C7320" s="294"/>
      <c r="D7320" s="294"/>
      <c r="E7320" s="294"/>
      <c r="F7320" s="294"/>
    </row>
    <row r="7321">
      <c r="A7321" s="294" t="s">
        <v>26250</v>
      </c>
      <c r="B7321" s="294"/>
      <c r="C7321" s="294"/>
      <c r="D7321" s="294"/>
      <c r="E7321" s="294"/>
      <c r="F7321" s="294"/>
    </row>
    <row r="7322">
      <c r="A7322" s="294" t="s">
        <v>26251</v>
      </c>
      <c r="B7322" s="294"/>
      <c r="C7322" s="294"/>
      <c r="D7322" s="294"/>
      <c r="E7322" s="294"/>
      <c r="F7322" s="294"/>
    </row>
    <row r="7323">
      <c r="A7323" s="294" t="s">
        <v>26252</v>
      </c>
      <c r="B7323" s="294"/>
      <c r="C7323" s="294"/>
      <c r="D7323" s="294"/>
      <c r="E7323" s="294"/>
      <c r="F7323" s="294"/>
    </row>
    <row r="7324">
      <c r="A7324" s="294"/>
      <c r="B7324" s="294"/>
      <c r="C7324" s="294"/>
      <c r="D7324" s="294"/>
      <c r="E7324" s="294"/>
      <c r="F7324" s="294"/>
    </row>
    <row r="7325">
      <c r="A7325" s="294" t="s">
        <v>26253</v>
      </c>
      <c r="B7325" s="294"/>
      <c r="C7325" s="294"/>
      <c r="D7325" s="294"/>
      <c r="E7325" s="294"/>
      <c r="F7325" s="294"/>
    </row>
    <row r="7326">
      <c r="A7326" s="294"/>
      <c r="B7326" s="294"/>
      <c r="C7326" s="294"/>
      <c r="D7326" s="294"/>
      <c r="E7326" s="294"/>
      <c r="F7326" s="294"/>
    </row>
    <row r="7327">
      <c r="A7327" s="294" t="s">
        <v>26254</v>
      </c>
      <c r="B7327" s="294"/>
      <c r="C7327" s="294"/>
      <c r="D7327" s="294"/>
      <c r="E7327" s="294"/>
      <c r="F7327" s="294"/>
    </row>
    <row r="7328">
      <c r="A7328" s="294" t="s">
        <v>26255</v>
      </c>
      <c r="B7328" s="294"/>
      <c r="C7328" s="294"/>
      <c r="D7328" s="294"/>
      <c r="E7328" s="294"/>
      <c r="F7328" s="294"/>
    </row>
    <row r="7329">
      <c r="A7329" s="294" t="s">
        <v>26256</v>
      </c>
      <c r="B7329" s="294"/>
      <c r="C7329" s="294"/>
      <c r="D7329" s="294"/>
      <c r="E7329" s="294"/>
      <c r="F7329" s="294"/>
    </row>
    <row r="7330">
      <c r="A7330" s="294" t="s">
        <v>26257</v>
      </c>
      <c r="B7330" s="294"/>
      <c r="C7330" s="294"/>
      <c r="D7330" s="294"/>
      <c r="E7330" s="294"/>
      <c r="F7330" s="294"/>
    </row>
    <row r="7331">
      <c r="A7331" s="294" t="s">
        <v>26258</v>
      </c>
      <c r="B7331" s="294"/>
      <c r="C7331" s="294"/>
      <c r="D7331" s="294"/>
      <c r="E7331" s="294"/>
      <c r="F7331" s="294"/>
    </row>
    <row r="7332">
      <c r="A7332" s="294"/>
      <c r="B7332" s="294"/>
      <c r="C7332" s="294"/>
      <c r="D7332" s="294"/>
      <c r="E7332" s="294"/>
      <c r="F7332" s="294"/>
    </row>
    <row r="7333">
      <c r="A7333" s="294" t="s">
        <v>21312</v>
      </c>
      <c r="B7333" s="294"/>
      <c r="C7333" s="294"/>
      <c r="D7333" s="294"/>
      <c r="E7333" s="294"/>
      <c r="F7333" s="294"/>
    </row>
    <row r="7334">
      <c r="A7334" s="294" t="s">
        <v>26259</v>
      </c>
      <c r="B7334" s="294"/>
      <c r="C7334" s="294"/>
      <c r="D7334" s="294"/>
      <c r="E7334" s="294"/>
      <c r="F7334" s="294"/>
    </row>
    <row r="7335">
      <c r="A7335" s="294" t="s">
        <v>26260</v>
      </c>
      <c r="B7335" s="294"/>
      <c r="C7335" s="294"/>
      <c r="D7335" s="294"/>
      <c r="E7335" s="294"/>
      <c r="F7335" s="294"/>
    </row>
    <row r="7336">
      <c r="A7336" s="294" t="s">
        <v>26261</v>
      </c>
      <c r="B7336" s="294"/>
      <c r="C7336" s="294"/>
      <c r="D7336" s="294"/>
      <c r="E7336" s="294"/>
      <c r="F7336" s="294"/>
    </row>
    <row r="7337">
      <c r="A7337" s="294" t="s">
        <v>26262</v>
      </c>
      <c r="B7337" s="294"/>
      <c r="C7337" s="294"/>
      <c r="D7337" s="294"/>
      <c r="E7337" s="294"/>
      <c r="F7337" s="294"/>
    </row>
    <row r="7338">
      <c r="A7338" s="294" t="s">
        <v>26263</v>
      </c>
      <c r="B7338" s="294"/>
      <c r="C7338" s="294"/>
      <c r="D7338" s="294"/>
      <c r="E7338" s="294"/>
      <c r="F7338" s="294"/>
    </row>
    <row r="7339">
      <c r="A7339" s="294" t="s">
        <v>26264</v>
      </c>
      <c r="B7339" s="294"/>
      <c r="C7339" s="294"/>
      <c r="D7339" s="294"/>
      <c r="E7339" s="294"/>
      <c r="F7339" s="294"/>
    </row>
    <row r="7340">
      <c r="A7340" s="294" t="s">
        <v>26265</v>
      </c>
      <c r="B7340" s="294"/>
      <c r="C7340" s="294"/>
      <c r="D7340" s="294"/>
      <c r="E7340" s="294"/>
      <c r="F7340" s="294"/>
    </row>
    <row r="7341">
      <c r="A7341" s="294" t="s">
        <v>26266</v>
      </c>
      <c r="B7341" s="294"/>
      <c r="C7341" s="294"/>
      <c r="D7341" s="294"/>
      <c r="E7341" s="294"/>
      <c r="F7341" s="294"/>
    </row>
    <row r="7342">
      <c r="A7342" s="294" t="s">
        <v>26267</v>
      </c>
      <c r="B7342" s="294"/>
      <c r="C7342" s="294"/>
      <c r="D7342" s="294"/>
      <c r="E7342" s="294"/>
      <c r="F7342" s="294"/>
    </row>
    <row r="7343">
      <c r="A7343" s="294" t="s">
        <v>26268</v>
      </c>
      <c r="B7343" s="294"/>
      <c r="C7343" s="294"/>
      <c r="D7343" s="294"/>
      <c r="E7343" s="294"/>
      <c r="F7343" s="294"/>
    </row>
    <row r="7344">
      <c r="A7344" s="294" t="s">
        <v>26269</v>
      </c>
      <c r="B7344" s="294"/>
      <c r="C7344" s="294"/>
      <c r="D7344" s="294"/>
      <c r="E7344" s="294"/>
      <c r="F7344" s="294"/>
    </row>
    <row r="7345">
      <c r="A7345" s="294" t="s">
        <v>26270</v>
      </c>
      <c r="B7345" s="294"/>
      <c r="C7345" s="294"/>
      <c r="D7345" s="294"/>
      <c r="E7345" s="294"/>
      <c r="F7345" s="294"/>
    </row>
    <row r="7346">
      <c r="A7346" s="294" t="s">
        <v>26271</v>
      </c>
      <c r="B7346" s="294"/>
      <c r="C7346" s="294"/>
      <c r="D7346" s="294"/>
      <c r="E7346" s="294"/>
      <c r="F7346" s="294"/>
    </row>
    <row r="7347">
      <c r="A7347" s="294" t="s">
        <v>26272</v>
      </c>
      <c r="B7347" s="294"/>
      <c r="C7347" s="294"/>
      <c r="D7347" s="294"/>
      <c r="E7347" s="294"/>
      <c r="F7347" s="294"/>
    </row>
    <row r="7348">
      <c r="A7348" s="294" t="s">
        <v>26273</v>
      </c>
      <c r="B7348" s="294"/>
      <c r="C7348" s="294"/>
      <c r="D7348" s="294"/>
      <c r="E7348" s="294"/>
      <c r="F7348" s="294"/>
    </row>
    <row r="7349">
      <c r="A7349" s="294" t="s">
        <v>26274</v>
      </c>
      <c r="B7349" s="294"/>
      <c r="C7349" s="294"/>
      <c r="D7349" s="294"/>
      <c r="E7349" s="294"/>
      <c r="F7349" s="294"/>
    </row>
    <row r="7350">
      <c r="A7350" s="294" t="s">
        <v>26275</v>
      </c>
      <c r="B7350" s="294"/>
      <c r="C7350" s="294"/>
      <c r="D7350" s="294"/>
      <c r="E7350" s="294"/>
      <c r="F7350" s="294"/>
    </row>
    <row r="7351">
      <c r="A7351" s="294" t="s">
        <v>26276</v>
      </c>
      <c r="B7351" s="294"/>
      <c r="C7351" s="294"/>
      <c r="D7351" s="294"/>
      <c r="E7351" s="294"/>
      <c r="F7351" s="294"/>
    </row>
    <row r="7352">
      <c r="A7352" s="294" t="s">
        <v>26277</v>
      </c>
      <c r="B7352" s="294"/>
      <c r="C7352" s="294"/>
      <c r="D7352" s="294"/>
      <c r="E7352" s="294"/>
      <c r="F7352" s="294"/>
    </row>
    <row r="7353">
      <c r="A7353" s="294" t="s">
        <v>26278</v>
      </c>
      <c r="B7353" s="294"/>
      <c r="C7353" s="294"/>
      <c r="D7353" s="294"/>
      <c r="E7353" s="294"/>
      <c r="F7353" s="294"/>
    </row>
    <row r="7354">
      <c r="A7354" s="294" t="s">
        <v>26279</v>
      </c>
      <c r="B7354" s="294"/>
      <c r="C7354" s="294"/>
      <c r="D7354" s="294"/>
      <c r="E7354" s="294"/>
      <c r="F7354" s="294"/>
    </row>
    <row r="7355">
      <c r="A7355" s="294" t="s">
        <v>26280</v>
      </c>
      <c r="B7355" s="294"/>
      <c r="C7355" s="294"/>
      <c r="D7355" s="294"/>
      <c r="E7355" s="294"/>
      <c r="F7355" s="294"/>
    </row>
    <row r="7356">
      <c r="A7356" s="294" t="s">
        <v>26281</v>
      </c>
      <c r="B7356" s="294"/>
      <c r="C7356" s="294"/>
      <c r="D7356" s="294"/>
      <c r="E7356" s="294"/>
      <c r="F7356" s="294"/>
    </row>
    <row r="7357">
      <c r="A7357" s="294" t="s">
        <v>26282</v>
      </c>
      <c r="B7357" s="294"/>
      <c r="C7357" s="294"/>
      <c r="D7357" s="294"/>
      <c r="E7357" s="294"/>
      <c r="F7357" s="294"/>
    </row>
    <row r="7358">
      <c r="A7358" s="294" t="s">
        <v>26283</v>
      </c>
      <c r="B7358" s="294"/>
      <c r="C7358" s="294"/>
      <c r="D7358" s="294"/>
      <c r="E7358" s="294"/>
      <c r="F7358" s="294"/>
    </row>
    <row r="7359">
      <c r="A7359" s="294" t="s">
        <v>26284</v>
      </c>
      <c r="B7359" s="294"/>
      <c r="C7359" s="294"/>
      <c r="D7359" s="294"/>
      <c r="E7359" s="294"/>
      <c r="F7359" s="294"/>
    </row>
    <row r="7360">
      <c r="A7360" s="294" t="s">
        <v>26285</v>
      </c>
      <c r="B7360" s="294"/>
      <c r="C7360" s="294"/>
      <c r="D7360" s="294"/>
      <c r="E7360" s="294"/>
      <c r="F7360" s="294"/>
    </row>
    <row r="7361">
      <c r="A7361" s="294" t="s">
        <v>26286</v>
      </c>
      <c r="B7361" s="294"/>
      <c r="C7361" s="294"/>
      <c r="D7361" s="294"/>
      <c r="E7361" s="294"/>
      <c r="F7361" s="294"/>
    </row>
    <row r="7362">
      <c r="A7362" s="294" t="s">
        <v>26287</v>
      </c>
      <c r="B7362" s="294"/>
      <c r="C7362" s="294"/>
      <c r="D7362" s="294"/>
      <c r="E7362" s="294"/>
      <c r="F7362" s="294"/>
    </row>
    <row r="7363">
      <c r="A7363" s="294" t="s">
        <v>26288</v>
      </c>
      <c r="B7363" s="294"/>
      <c r="C7363" s="294"/>
      <c r="D7363" s="294"/>
      <c r="E7363" s="294"/>
      <c r="F7363" s="294"/>
    </row>
    <row r="7364">
      <c r="A7364" s="294" t="s">
        <v>26289</v>
      </c>
      <c r="B7364" s="294"/>
      <c r="C7364" s="294"/>
      <c r="D7364" s="294"/>
      <c r="E7364" s="294"/>
      <c r="F7364" s="294"/>
    </row>
    <row r="7365">
      <c r="A7365" s="294" t="s">
        <v>26290</v>
      </c>
      <c r="B7365" s="294"/>
      <c r="C7365" s="294"/>
      <c r="D7365" s="294"/>
      <c r="E7365" s="294"/>
      <c r="F7365" s="294"/>
    </row>
    <row r="7366">
      <c r="A7366" s="294" t="s">
        <v>26291</v>
      </c>
      <c r="B7366" s="294"/>
      <c r="C7366" s="294"/>
      <c r="D7366" s="294"/>
      <c r="E7366" s="294"/>
      <c r="F7366" s="294"/>
    </row>
    <row r="7367">
      <c r="A7367" s="294" t="s">
        <v>26292</v>
      </c>
      <c r="B7367" s="294"/>
      <c r="C7367" s="294"/>
      <c r="D7367" s="294"/>
      <c r="E7367" s="294"/>
      <c r="F7367" s="294"/>
    </row>
    <row r="7368">
      <c r="A7368" s="294" t="s">
        <v>26293</v>
      </c>
      <c r="B7368" s="294"/>
      <c r="C7368" s="294"/>
      <c r="D7368" s="294"/>
      <c r="E7368" s="294"/>
      <c r="F7368" s="294"/>
    </row>
    <row r="7369">
      <c r="A7369" s="294" t="s">
        <v>21270</v>
      </c>
      <c r="B7369" s="294"/>
      <c r="C7369" s="294"/>
      <c r="D7369" s="294"/>
      <c r="E7369" s="294"/>
      <c r="F7369" s="294"/>
    </row>
    <row r="7370">
      <c r="A7370" s="294" t="s">
        <v>26294</v>
      </c>
      <c r="B7370" s="294"/>
      <c r="C7370" s="294"/>
      <c r="D7370" s="294"/>
      <c r="E7370" s="294"/>
      <c r="F7370" s="294"/>
    </row>
    <row r="7371">
      <c r="A7371" s="294" t="s">
        <v>26295</v>
      </c>
      <c r="B7371" s="294"/>
      <c r="C7371" s="294"/>
      <c r="D7371" s="294"/>
      <c r="E7371" s="294"/>
      <c r="F7371" s="294"/>
    </row>
    <row r="7372">
      <c r="A7372" s="294"/>
      <c r="B7372" s="294"/>
      <c r="C7372" s="294"/>
      <c r="D7372" s="294"/>
      <c r="E7372" s="294"/>
      <c r="F7372" s="294"/>
    </row>
    <row r="7373">
      <c r="A7373" s="294" t="s">
        <v>22512</v>
      </c>
      <c r="B7373" s="294"/>
      <c r="C7373" s="294"/>
      <c r="D7373" s="294"/>
      <c r="E7373" s="294"/>
      <c r="F7373" s="294"/>
    </row>
    <row r="7374">
      <c r="A7374" s="294" t="s">
        <v>26296</v>
      </c>
      <c r="B7374" s="294"/>
      <c r="C7374" s="294"/>
      <c r="D7374" s="294"/>
      <c r="E7374" s="294"/>
      <c r="F7374" s="294"/>
    </row>
    <row r="7375">
      <c r="A7375" s="294"/>
      <c r="B7375" s="294"/>
      <c r="C7375" s="294"/>
      <c r="D7375" s="294"/>
      <c r="E7375" s="294"/>
      <c r="F7375" s="294"/>
    </row>
    <row r="7376">
      <c r="A7376" s="294" t="s">
        <v>26297</v>
      </c>
      <c r="B7376" s="294"/>
      <c r="C7376" s="294"/>
      <c r="D7376" s="294"/>
      <c r="E7376" s="294"/>
      <c r="F7376" s="294"/>
    </row>
    <row r="7377">
      <c r="A7377" s="294" t="s">
        <v>26298</v>
      </c>
      <c r="B7377" s="294"/>
      <c r="C7377" s="294"/>
      <c r="D7377" s="294"/>
      <c r="E7377" s="294"/>
      <c r="F7377" s="294"/>
    </row>
    <row r="7378">
      <c r="A7378" s="294" t="s">
        <v>26299</v>
      </c>
      <c r="B7378" s="294"/>
      <c r="C7378" s="294"/>
      <c r="D7378" s="294"/>
      <c r="E7378" s="294"/>
      <c r="F7378" s="294"/>
    </row>
    <row r="7379">
      <c r="A7379" s="294" t="s">
        <v>26300</v>
      </c>
      <c r="B7379" s="294"/>
      <c r="C7379" s="294"/>
      <c r="D7379" s="294"/>
      <c r="E7379" s="294"/>
      <c r="F7379" s="294"/>
    </row>
    <row r="7380">
      <c r="A7380" s="294" t="s">
        <v>26301</v>
      </c>
      <c r="B7380" s="294"/>
      <c r="C7380" s="294"/>
      <c r="D7380" s="294"/>
      <c r="E7380" s="294"/>
      <c r="F7380" s="294"/>
    </row>
    <row r="7381">
      <c r="A7381" s="294" t="s">
        <v>26302</v>
      </c>
      <c r="B7381" s="294"/>
      <c r="C7381" s="294"/>
      <c r="D7381" s="294"/>
      <c r="E7381" s="294"/>
      <c r="F7381" s="294"/>
    </row>
    <row r="7382">
      <c r="A7382" s="294" t="s">
        <v>26303</v>
      </c>
      <c r="B7382" s="294"/>
      <c r="C7382" s="294"/>
      <c r="D7382" s="294"/>
      <c r="E7382" s="294"/>
      <c r="F7382" s="294"/>
    </row>
    <row r="7383">
      <c r="A7383" s="294" t="s">
        <v>26304</v>
      </c>
      <c r="B7383" s="294"/>
      <c r="C7383" s="294"/>
      <c r="D7383" s="294"/>
      <c r="E7383" s="294"/>
      <c r="F7383" s="294"/>
    </row>
    <row r="7384">
      <c r="A7384" s="294" t="s">
        <v>26305</v>
      </c>
      <c r="B7384" s="294"/>
      <c r="C7384" s="294"/>
      <c r="D7384" s="294"/>
      <c r="E7384" s="294"/>
      <c r="F7384" s="294"/>
    </row>
    <row r="7385">
      <c r="A7385" s="294" t="s">
        <v>26306</v>
      </c>
      <c r="B7385" s="294"/>
      <c r="C7385" s="294"/>
      <c r="D7385" s="294"/>
      <c r="E7385" s="294"/>
      <c r="F7385" s="294"/>
    </row>
    <row r="7386">
      <c r="A7386" s="294" t="s">
        <v>26307</v>
      </c>
      <c r="B7386" s="294"/>
      <c r="C7386" s="294"/>
      <c r="D7386" s="294"/>
      <c r="E7386" s="294"/>
      <c r="F7386" s="294"/>
    </row>
    <row r="7387">
      <c r="A7387" s="294" t="s">
        <v>26308</v>
      </c>
      <c r="B7387" s="294"/>
      <c r="C7387" s="294"/>
      <c r="D7387" s="294"/>
      <c r="E7387" s="294"/>
      <c r="F7387" s="294"/>
    </row>
    <row r="7388">
      <c r="A7388" s="294" t="s">
        <v>26309</v>
      </c>
      <c r="B7388" s="294"/>
      <c r="C7388" s="294"/>
      <c r="D7388" s="294"/>
      <c r="E7388" s="294"/>
      <c r="F7388" s="294"/>
    </row>
    <row r="7389">
      <c r="A7389" s="294" t="s">
        <v>26310</v>
      </c>
      <c r="B7389" s="294"/>
      <c r="C7389" s="294"/>
      <c r="D7389" s="294"/>
      <c r="E7389" s="294"/>
      <c r="F7389" s="294"/>
    </row>
    <row r="7390">
      <c r="A7390" s="294" t="s">
        <v>26311</v>
      </c>
      <c r="B7390" s="294"/>
      <c r="C7390" s="294"/>
      <c r="D7390" s="294"/>
      <c r="E7390" s="294"/>
      <c r="F7390" s="294"/>
    </row>
    <row r="7391">
      <c r="A7391" s="294"/>
      <c r="B7391" s="294"/>
      <c r="C7391" s="294"/>
      <c r="D7391" s="294"/>
      <c r="E7391" s="294"/>
      <c r="F7391" s="294"/>
    </row>
    <row r="7392">
      <c r="A7392" s="294" t="s">
        <v>24323</v>
      </c>
      <c r="B7392" s="294"/>
      <c r="C7392" s="294"/>
      <c r="D7392" s="294"/>
      <c r="E7392" s="294"/>
      <c r="F7392" s="294"/>
    </row>
    <row r="7393">
      <c r="A7393" s="294" t="s">
        <v>26312</v>
      </c>
      <c r="B7393" s="294"/>
      <c r="C7393" s="294"/>
      <c r="D7393" s="294"/>
      <c r="E7393" s="294"/>
      <c r="F7393" s="294"/>
    </row>
    <row r="7394">
      <c r="A7394" s="294"/>
      <c r="B7394" s="294"/>
      <c r="C7394" s="294"/>
      <c r="D7394" s="294"/>
      <c r="E7394" s="294"/>
      <c r="F7394" s="294"/>
    </row>
    <row r="7395">
      <c r="A7395" s="294" t="s">
        <v>26313</v>
      </c>
      <c r="B7395" s="294"/>
      <c r="C7395" s="294"/>
      <c r="D7395" s="294"/>
      <c r="E7395" s="294"/>
      <c r="F7395" s="294"/>
    </row>
    <row r="7396">
      <c r="A7396" s="294" t="s">
        <v>22889</v>
      </c>
      <c r="B7396" s="294"/>
      <c r="C7396" s="294"/>
      <c r="D7396" s="294"/>
      <c r="E7396" s="294"/>
      <c r="F7396" s="294"/>
    </row>
    <row r="7397">
      <c r="A7397" s="294" t="s">
        <v>25782</v>
      </c>
      <c r="B7397" s="294"/>
      <c r="C7397" s="294"/>
      <c r="D7397" s="294"/>
      <c r="E7397" s="294"/>
      <c r="F7397" s="294"/>
    </row>
    <row r="7398">
      <c r="A7398" s="294" t="s">
        <v>26314</v>
      </c>
      <c r="B7398" s="294"/>
      <c r="C7398" s="294"/>
      <c r="D7398" s="294"/>
      <c r="E7398" s="294"/>
      <c r="F7398" s="294"/>
    </row>
    <row r="7399">
      <c r="A7399" s="294" t="s">
        <v>26315</v>
      </c>
      <c r="B7399" s="294"/>
      <c r="C7399" s="294"/>
      <c r="D7399" s="294"/>
      <c r="E7399" s="294"/>
      <c r="F7399" s="294"/>
    </row>
    <row r="7400">
      <c r="A7400" s="294" t="s">
        <v>26316</v>
      </c>
      <c r="B7400" s="294"/>
      <c r="C7400" s="294"/>
      <c r="D7400" s="294"/>
      <c r="E7400" s="294"/>
      <c r="F7400" s="294"/>
    </row>
    <row r="7401">
      <c r="A7401" s="294" t="s">
        <v>26317</v>
      </c>
      <c r="B7401" s="294"/>
      <c r="C7401" s="294"/>
      <c r="D7401" s="294"/>
      <c r="E7401" s="294"/>
      <c r="F7401" s="294"/>
    </row>
    <row r="7402">
      <c r="A7402" s="294"/>
      <c r="B7402" s="294"/>
      <c r="C7402" s="294"/>
      <c r="D7402" s="294"/>
      <c r="E7402" s="294"/>
      <c r="F7402" s="294"/>
    </row>
    <row r="7403">
      <c r="A7403" s="294" t="s">
        <v>26318</v>
      </c>
      <c r="B7403" s="294"/>
      <c r="C7403" s="294"/>
      <c r="D7403" s="294"/>
      <c r="E7403" s="294"/>
      <c r="F7403" s="294"/>
    </row>
    <row r="7404">
      <c r="A7404" s="294" t="s">
        <v>26319</v>
      </c>
      <c r="B7404" s="294"/>
      <c r="C7404" s="294"/>
      <c r="D7404" s="294"/>
      <c r="E7404" s="294"/>
      <c r="F7404" s="294"/>
    </row>
    <row r="7405">
      <c r="A7405" s="294"/>
      <c r="B7405" s="294"/>
      <c r="C7405" s="294"/>
      <c r="D7405" s="294"/>
      <c r="E7405" s="294"/>
      <c r="F7405" s="294"/>
    </row>
    <row r="7406">
      <c r="A7406" s="294" t="s">
        <v>26320</v>
      </c>
      <c r="B7406" s="294"/>
      <c r="C7406" s="294"/>
      <c r="D7406" s="294"/>
      <c r="E7406" s="294"/>
      <c r="F7406" s="294"/>
    </row>
    <row r="7407">
      <c r="A7407" s="294" t="s">
        <v>26321</v>
      </c>
      <c r="B7407" s="294"/>
      <c r="C7407" s="294"/>
      <c r="D7407" s="294"/>
      <c r="E7407" s="294"/>
      <c r="F7407" s="294"/>
    </row>
    <row r="7408">
      <c r="A7408" s="294" t="s">
        <v>26322</v>
      </c>
      <c r="B7408" s="294"/>
      <c r="C7408" s="294"/>
      <c r="D7408" s="294"/>
      <c r="E7408" s="294"/>
      <c r="F7408" s="294"/>
    </row>
    <row r="7409">
      <c r="A7409" s="294" t="s">
        <v>26323</v>
      </c>
      <c r="B7409" s="294"/>
      <c r="C7409" s="294"/>
      <c r="D7409" s="294"/>
      <c r="E7409" s="294"/>
      <c r="F7409" s="294"/>
    </row>
    <row r="7410">
      <c r="A7410" s="294" t="s">
        <v>26324</v>
      </c>
      <c r="B7410" s="294"/>
      <c r="C7410" s="294"/>
      <c r="D7410" s="294"/>
      <c r="E7410" s="294"/>
      <c r="F7410" s="294"/>
    </row>
    <row r="7411">
      <c r="A7411" s="294" t="s">
        <v>26325</v>
      </c>
      <c r="B7411" s="294"/>
      <c r="C7411" s="294"/>
      <c r="D7411" s="294"/>
      <c r="E7411" s="294"/>
      <c r="F7411" s="294"/>
    </row>
    <row r="7412">
      <c r="A7412" s="294"/>
      <c r="B7412" s="294"/>
      <c r="C7412" s="294"/>
      <c r="D7412" s="294"/>
      <c r="E7412" s="294"/>
      <c r="F7412" s="294"/>
    </row>
    <row r="7413">
      <c r="A7413" s="294" t="s">
        <v>21401</v>
      </c>
      <c r="B7413" s="294"/>
      <c r="C7413" s="294"/>
      <c r="D7413" s="294"/>
      <c r="E7413" s="294"/>
      <c r="F7413" s="294"/>
    </row>
    <row r="7414">
      <c r="A7414" s="294"/>
      <c r="B7414" s="294"/>
      <c r="C7414" s="294"/>
      <c r="D7414" s="294"/>
      <c r="E7414" s="294"/>
      <c r="F7414" s="294"/>
    </row>
    <row r="7415">
      <c r="A7415" s="294" t="s">
        <v>26326</v>
      </c>
      <c r="B7415" s="294"/>
      <c r="C7415" s="294"/>
      <c r="D7415" s="294"/>
      <c r="E7415" s="294"/>
      <c r="F7415" s="294"/>
    </row>
    <row r="7416">
      <c r="A7416" s="294" t="s">
        <v>26327</v>
      </c>
      <c r="B7416" s="294"/>
      <c r="C7416" s="294"/>
      <c r="D7416" s="294"/>
      <c r="E7416" s="294"/>
      <c r="F7416" s="294"/>
    </row>
    <row r="7417">
      <c r="A7417" s="294" t="s">
        <v>26328</v>
      </c>
      <c r="B7417" s="294"/>
      <c r="C7417" s="294"/>
      <c r="D7417" s="294"/>
      <c r="E7417" s="294"/>
      <c r="F7417" s="294"/>
    </row>
    <row r="7418">
      <c r="A7418" s="294" t="s">
        <v>26329</v>
      </c>
      <c r="B7418" s="294"/>
      <c r="C7418" s="294"/>
      <c r="D7418" s="294"/>
      <c r="E7418" s="294"/>
      <c r="F7418" s="294"/>
    </row>
    <row r="7419">
      <c r="A7419" s="294" t="s">
        <v>26330</v>
      </c>
      <c r="B7419" s="294"/>
      <c r="C7419" s="294"/>
      <c r="D7419" s="294"/>
      <c r="E7419" s="294"/>
      <c r="F7419" s="294"/>
    </row>
    <row r="7420">
      <c r="A7420" s="294" t="s">
        <v>26331</v>
      </c>
      <c r="B7420" s="294"/>
      <c r="C7420" s="294"/>
      <c r="D7420" s="294"/>
      <c r="E7420" s="294"/>
      <c r="F7420" s="294"/>
    </row>
    <row r="7421">
      <c r="A7421" s="294" t="s">
        <v>26332</v>
      </c>
      <c r="B7421" s="294"/>
      <c r="C7421" s="294"/>
      <c r="D7421" s="294"/>
      <c r="E7421" s="294"/>
      <c r="F7421" s="294"/>
    </row>
    <row r="7422">
      <c r="A7422" s="294" t="s">
        <v>26333</v>
      </c>
      <c r="B7422" s="294"/>
      <c r="C7422" s="294"/>
      <c r="D7422" s="294"/>
      <c r="E7422" s="294"/>
      <c r="F7422" s="294"/>
    </row>
    <row r="7423">
      <c r="A7423" s="294" t="s">
        <v>26334</v>
      </c>
      <c r="B7423" s="294"/>
      <c r="C7423" s="294"/>
      <c r="D7423" s="294"/>
      <c r="E7423" s="294"/>
      <c r="F7423" s="294"/>
    </row>
    <row r="7424">
      <c r="A7424" s="294"/>
      <c r="B7424" s="294"/>
      <c r="C7424" s="294"/>
      <c r="D7424" s="294"/>
      <c r="E7424" s="294"/>
      <c r="F7424" s="294"/>
    </row>
    <row r="7425">
      <c r="A7425" s="294" t="s">
        <v>22239</v>
      </c>
      <c r="B7425" s="294"/>
      <c r="C7425" s="294"/>
      <c r="D7425" s="294"/>
      <c r="E7425" s="294"/>
      <c r="F7425" s="294"/>
    </row>
    <row r="7426">
      <c r="A7426" s="294"/>
      <c r="B7426" s="294"/>
      <c r="C7426" s="294"/>
      <c r="D7426" s="294"/>
      <c r="E7426" s="294"/>
      <c r="F7426" s="294"/>
    </row>
    <row r="7427">
      <c r="A7427" s="294" t="s">
        <v>26335</v>
      </c>
      <c r="B7427" s="294"/>
      <c r="C7427" s="294"/>
      <c r="D7427" s="294"/>
      <c r="E7427" s="294"/>
      <c r="F7427" s="294"/>
    </row>
    <row r="7428">
      <c r="A7428" s="294" t="s">
        <v>26336</v>
      </c>
      <c r="B7428" s="294"/>
      <c r="C7428" s="294"/>
      <c r="D7428" s="294"/>
      <c r="E7428" s="294"/>
      <c r="F7428" s="294"/>
    </row>
    <row r="7429">
      <c r="A7429" s="294" t="s">
        <v>26337</v>
      </c>
      <c r="B7429" s="294"/>
      <c r="C7429" s="294"/>
      <c r="D7429" s="294"/>
      <c r="E7429" s="294"/>
      <c r="F7429" s="294"/>
    </row>
    <row r="7430">
      <c r="A7430" s="294" t="s">
        <v>26338</v>
      </c>
      <c r="B7430" s="294"/>
      <c r="C7430" s="294"/>
      <c r="D7430" s="294"/>
      <c r="E7430" s="294"/>
      <c r="F7430" s="294"/>
    </row>
    <row r="7431">
      <c r="A7431" s="294"/>
      <c r="B7431" s="294"/>
      <c r="C7431" s="294"/>
      <c r="D7431" s="294"/>
      <c r="E7431" s="294"/>
      <c r="F7431" s="294"/>
    </row>
    <row r="7432">
      <c r="A7432" s="294" t="s">
        <v>21990</v>
      </c>
      <c r="B7432" s="294"/>
      <c r="C7432" s="294"/>
      <c r="D7432" s="294"/>
      <c r="E7432" s="294"/>
      <c r="F7432" s="294"/>
    </row>
    <row r="7433">
      <c r="A7433" s="294"/>
      <c r="B7433" s="294"/>
      <c r="C7433" s="294"/>
      <c r="D7433" s="294"/>
      <c r="E7433" s="294"/>
      <c r="F7433" s="294"/>
    </row>
    <row r="7434">
      <c r="A7434" s="294" t="s">
        <v>26339</v>
      </c>
      <c r="B7434" s="294"/>
      <c r="C7434" s="294"/>
      <c r="D7434" s="294"/>
      <c r="E7434" s="294"/>
      <c r="F7434" s="294"/>
    </row>
    <row r="7435">
      <c r="A7435" s="294" t="s">
        <v>26340</v>
      </c>
      <c r="B7435" s="294"/>
      <c r="C7435" s="294"/>
      <c r="D7435" s="294"/>
      <c r="E7435" s="294"/>
      <c r="F7435" s="294"/>
    </row>
    <row r="7436">
      <c r="A7436" s="294" t="s">
        <v>26341</v>
      </c>
      <c r="B7436" s="294"/>
      <c r="C7436" s="294"/>
      <c r="D7436" s="294"/>
      <c r="E7436" s="294"/>
      <c r="F7436" s="294"/>
    </row>
    <row r="7437">
      <c r="A7437" s="294" t="s">
        <v>26342</v>
      </c>
      <c r="B7437" s="294"/>
      <c r="C7437" s="294"/>
      <c r="D7437" s="294"/>
      <c r="E7437" s="294"/>
      <c r="F7437" s="294"/>
    </row>
    <row r="7438">
      <c r="A7438" s="294" t="s">
        <v>26343</v>
      </c>
      <c r="B7438" s="294"/>
      <c r="C7438" s="294"/>
      <c r="D7438" s="294"/>
      <c r="E7438" s="294"/>
      <c r="F7438" s="294"/>
    </row>
    <row r="7439">
      <c r="A7439" s="294" t="s">
        <v>26344</v>
      </c>
      <c r="B7439" s="294"/>
      <c r="C7439" s="294"/>
      <c r="D7439" s="294"/>
      <c r="E7439" s="294"/>
      <c r="F7439" s="294"/>
    </row>
    <row r="7440">
      <c r="A7440" s="294" t="s">
        <v>26345</v>
      </c>
      <c r="B7440" s="294"/>
      <c r="C7440" s="294"/>
      <c r="D7440" s="294"/>
      <c r="E7440" s="294"/>
      <c r="F7440" s="294"/>
    </row>
    <row r="7441">
      <c r="A7441" s="294"/>
      <c r="B7441" s="294"/>
      <c r="C7441" s="294"/>
      <c r="D7441" s="294"/>
      <c r="E7441" s="294"/>
      <c r="F7441" s="294"/>
    </row>
    <row r="7442">
      <c r="A7442" s="294" t="s">
        <v>21312</v>
      </c>
      <c r="B7442" s="294"/>
      <c r="C7442" s="294"/>
      <c r="D7442" s="294"/>
      <c r="E7442" s="294"/>
      <c r="F7442" s="294"/>
    </row>
    <row r="7443">
      <c r="A7443" s="294" t="s">
        <v>26346</v>
      </c>
      <c r="B7443" s="294"/>
      <c r="C7443" s="294"/>
      <c r="D7443" s="294"/>
      <c r="E7443" s="294"/>
      <c r="F7443" s="294"/>
    </row>
    <row r="7444">
      <c r="A7444" s="294" t="s">
        <v>26347</v>
      </c>
      <c r="B7444" s="294"/>
      <c r="C7444" s="294"/>
      <c r="D7444" s="294"/>
      <c r="E7444" s="294"/>
      <c r="F7444" s="294"/>
    </row>
    <row r="7445">
      <c r="A7445" s="294" t="s">
        <v>21672</v>
      </c>
      <c r="B7445" s="294"/>
      <c r="C7445" s="294"/>
      <c r="D7445" s="294"/>
      <c r="E7445" s="294"/>
      <c r="F7445" s="294"/>
    </row>
    <row r="7446">
      <c r="A7446" s="294" t="s">
        <v>26348</v>
      </c>
      <c r="B7446" s="294"/>
      <c r="C7446" s="294"/>
      <c r="D7446" s="294"/>
      <c r="E7446" s="294"/>
      <c r="F7446" s="294"/>
    </row>
    <row r="7447">
      <c r="A7447" s="294" t="s">
        <v>26295</v>
      </c>
      <c r="B7447" s="294"/>
      <c r="C7447" s="294"/>
      <c r="D7447" s="294"/>
      <c r="E7447" s="294"/>
      <c r="F7447" s="294"/>
    </row>
    <row r="7448">
      <c r="A7448" s="294"/>
      <c r="B7448" s="294"/>
      <c r="C7448" s="294"/>
      <c r="D7448" s="294"/>
      <c r="E7448" s="294"/>
      <c r="F7448" s="294"/>
    </row>
    <row r="7449">
      <c r="A7449" s="294"/>
      <c r="B7449" s="294"/>
      <c r="C7449" s="294"/>
      <c r="D7449" s="294"/>
      <c r="E7449" s="294"/>
      <c r="F7449" s="294"/>
    </row>
    <row r="7450">
      <c r="A7450" s="294" t="s">
        <v>21429</v>
      </c>
      <c r="B7450" s="294"/>
      <c r="C7450" s="294"/>
      <c r="D7450" s="294"/>
      <c r="E7450" s="294"/>
      <c r="F7450" s="294"/>
    </row>
    <row r="7451">
      <c r="A7451" s="294"/>
      <c r="B7451" s="294"/>
      <c r="C7451" s="294"/>
      <c r="D7451" s="294"/>
      <c r="E7451" s="294"/>
      <c r="F7451" s="294"/>
    </row>
    <row r="7452">
      <c r="A7452" s="294" t="s">
        <v>26349</v>
      </c>
      <c r="B7452" s="294"/>
      <c r="C7452" s="294"/>
      <c r="D7452" s="294"/>
      <c r="E7452" s="294"/>
      <c r="F7452" s="294"/>
    </row>
    <row r="7453">
      <c r="A7453" s="294" t="s">
        <v>26350</v>
      </c>
      <c r="B7453" s="294"/>
      <c r="C7453" s="294"/>
      <c r="D7453" s="294"/>
      <c r="E7453" s="294"/>
      <c r="F7453" s="294"/>
    </row>
    <row r="7454">
      <c r="A7454" s="294" t="s">
        <v>26351</v>
      </c>
      <c r="B7454" s="294"/>
      <c r="C7454" s="294"/>
      <c r="D7454" s="294"/>
      <c r="E7454" s="294"/>
      <c r="F7454" s="294"/>
    </row>
    <row r="7455">
      <c r="A7455" s="294" t="s">
        <v>26352</v>
      </c>
      <c r="B7455" s="294"/>
      <c r="C7455" s="294"/>
      <c r="D7455" s="294"/>
      <c r="E7455" s="294"/>
      <c r="F7455" s="294"/>
    </row>
    <row r="7456">
      <c r="A7456" s="294" t="s">
        <v>26353</v>
      </c>
      <c r="B7456" s="294"/>
      <c r="C7456" s="294"/>
      <c r="D7456" s="294"/>
      <c r="E7456" s="294"/>
      <c r="F7456" s="294"/>
    </row>
    <row r="7457">
      <c r="A7457" s="294" t="s">
        <v>26354</v>
      </c>
      <c r="B7457" s="294"/>
      <c r="C7457" s="294"/>
      <c r="D7457" s="294"/>
      <c r="E7457" s="294"/>
      <c r="F7457" s="294"/>
    </row>
    <row r="7458">
      <c r="A7458" s="294" t="s">
        <v>26355</v>
      </c>
      <c r="B7458" s="294"/>
      <c r="C7458" s="294"/>
      <c r="D7458" s="294"/>
      <c r="E7458" s="294"/>
      <c r="F7458" s="294"/>
    </row>
    <row r="7459">
      <c r="A7459" s="294"/>
      <c r="B7459" s="294"/>
      <c r="C7459" s="294"/>
      <c r="D7459" s="294"/>
      <c r="E7459" s="294"/>
      <c r="F7459" s="294"/>
    </row>
    <row r="7460">
      <c r="A7460" s="294"/>
      <c r="B7460" s="294"/>
      <c r="C7460" s="294"/>
      <c r="D7460" s="294"/>
      <c r="E7460" s="294"/>
      <c r="F7460" s="294"/>
    </row>
    <row r="7461">
      <c r="A7461" s="294" t="s">
        <v>22281</v>
      </c>
      <c r="B7461" s="294"/>
      <c r="C7461" s="294"/>
      <c r="D7461" s="294"/>
      <c r="E7461" s="294"/>
      <c r="F7461" s="294"/>
    </row>
    <row r="7462">
      <c r="A7462" s="294"/>
      <c r="B7462" s="294"/>
      <c r="C7462" s="294"/>
      <c r="D7462" s="294"/>
      <c r="E7462" s="294"/>
      <c r="F7462" s="294"/>
    </row>
    <row r="7463">
      <c r="A7463" s="294" t="s">
        <v>26356</v>
      </c>
      <c r="B7463" s="294"/>
      <c r="C7463" s="294"/>
      <c r="D7463" s="294"/>
      <c r="E7463" s="294"/>
      <c r="F7463" s="294"/>
    </row>
    <row r="7464">
      <c r="A7464" s="294" t="s">
        <v>26357</v>
      </c>
      <c r="B7464" s="294"/>
      <c r="C7464" s="294"/>
      <c r="D7464" s="294"/>
      <c r="E7464" s="294"/>
      <c r="F7464" s="294"/>
    </row>
    <row r="7465">
      <c r="A7465" s="294" t="s">
        <v>26358</v>
      </c>
      <c r="B7465" s="294"/>
      <c r="C7465" s="294"/>
      <c r="D7465" s="294"/>
      <c r="E7465" s="294"/>
      <c r="F7465" s="294"/>
    </row>
    <row r="7466">
      <c r="A7466" s="294" t="s">
        <v>26359</v>
      </c>
      <c r="B7466" s="294"/>
      <c r="C7466" s="294"/>
      <c r="D7466" s="294"/>
      <c r="E7466" s="294"/>
      <c r="F7466" s="294"/>
    </row>
    <row r="7467">
      <c r="A7467" s="294" t="s">
        <v>26360</v>
      </c>
      <c r="B7467" s="294"/>
      <c r="C7467" s="294"/>
      <c r="D7467" s="294"/>
      <c r="E7467" s="294"/>
      <c r="F7467" s="294"/>
    </row>
    <row r="7468">
      <c r="A7468" s="294" t="s">
        <v>26361</v>
      </c>
      <c r="B7468" s="294"/>
      <c r="C7468" s="294"/>
      <c r="D7468" s="294"/>
      <c r="E7468" s="294"/>
      <c r="F7468" s="294"/>
    </row>
    <row r="7469">
      <c r="A7469" s="294"/>
      <c r="B7469" s="294"/>
      <c r="C7469" s="294"/>
      <c r="D7469" s="294"/>
      <c r="E7469" s="294"/>
      <c r="F7469" s="294"/>
    </row>
    <row r="7470">
      <c r="A7470" s="294" t="s">
        <v>26362</v>
      </c>
      <c r="B7470" s="294"/>
      <c r="C7470" s="294"/>
      <c r="D7470" s="294"/>
      <c r="E7470" s="294"/>
      <c r="F7470" s="294"/>
    </row>
    <row r="7471">
      <c r="A7471" s="294"/>
      <c r="B7471" s="294"/>
      <c r="C7471" s="294"/>
      <c r="D7471" s="294"/>
      <c r="E7471" s="294"/>
      <c r="F7471" s="294"/>
    </row>
    <row r="7472">
      <c r="A7472" s="294" t="s">
        <v>26363</v>
      </c>
      <c r="B7472" s="294"/>
      <c r="C7472" s="294"/>
      <c r="D7472" s="294"/>
      <c r="E7472" s="294"/>
      <c r="F7472" s="294"/>
    </row>
    <row r="7473">
      <c r="A7473" s="294" t="s">
        <v>26364</v>
      </c>
      <c r="B7473" s="294"/>
      <c r="C7473" s="294"/>
      <c r="D7473" s="294"/>
      <c r="E7473" s="294"/>
      <c r="F7473" s="294"/>
    </row>
    <row r="7474">
      <c r="A7474" s="294" t="s">
        <v>26365</v>
      </c>
      <c r="B7474" s="294"/>
      <c r="C7474" s="294"/>
      <c r="D7474" s="294"/>
      <c r="E7474" s="294"/>
      <c r="F7474" s="294"/>
    </row>
    <row r="7475">
      <c r="A7475" s="294" t="s">
        <v>26366</v>
      </c>
      <c r="B7475" s="294"/>
      <c r="C7475" s="294"/>
      <c r="D7475" s="294"/>
      <c r="E7475" s="294"/>
      <c r="F7475" s="294"/>
    </row>
    <row r="7476">
      <c r="A7476" s="294" t="s">
        <v>26367</v>
      </c>
      <c r="B7476" s="294"/>
      <c r="C7476" s="294"/>
      <c r="D7476" s="294"/>
      <c r="E7476" s="294"/>
      <c r="F7476" s="294"/>
    </row>
    <row r="7477">
      <c r="A7477" s="294"/>
      <c r="B7477" s="294"/>
      <c r="C7477" s="294"/>
      <c r="D7477" s="294"/>
      <c r="E7477" s="294"/>
      <c r="F7477" s="294"/>
    </row>
    <row r="7478">
      <c r="A7478" s="294" t="s">
        <v>22572</v>
      </c>
      <c r="B7478" s="294"/>
      <c r="C7478" s="294"/>
      <c r="D7478" s="294"/>
      <c r="E7478" s="294"/>
      <c r="F7478" s="294"/>
    </row>
    <row r="7479">
      <c r="A7479" s="294" t="s">
        <v>26368</v>
      </c>
      <c r="B7479" s="294"/>
      <c r="C7479" s="294"/>
      <c r="D7479" s="294"/>
      <c r="E7479" s="294"/>
      <c r="F7479" s="294"/>
    </row>
    <row r="7480">
      <c r="A7480" s="294"/>
      <c r="B7480" s="294"/>
      <c r="C7480" s="294"/>
      <c r="D7480" s="294"/>
      <c r="E7480" s="294"/>
      <c r="F7480" s="294"/>
    </row>
    <row r="7481">
      <c r="A7481" s="294" t="s">
        <v>26369</v>
      </c>
      <c r="B7481" s="294"/>
      <c r="C7481" s="294"/>
      <c r="D7481" s="294"/>
      <c r="E7481" s="294"/>
      <c r="F7481" s="294"/>
    </row>
    <row r="7482">
      <c r="A7482" s="294" t="s">
        <v>26370</v>
      </c>
      <c r="B7482" s="294"/>
      <c r="C7482" s="294"/>
      <c r="D7482" s="294"/>
      <c r="E7482" s="294"/>
      <c r="F7482" s="294"/>
    </row>
    <row r="7483">
      <c r="A7483" s="294" t="s">
        <v>26371</v>
      </c>
      <c r="B7483" s="294"/>
      <c r="C7483" s="294"/>
      <c r="D7483" s="294"/>
      <c r="E7483" s="294"/>
      <c r="F7483" s="294"/>
    </row>
    <row r="7484">
      <c r="A7484" s="294" t="s">
        <v>26372</v>
      </c>
      <c r="B7484" s="294"/>
      <c r="C7484" s="294"/>
      <c r="D7484" s="294"/>
      <c r="E7484" s="294"/>
      <c r="F7484" s="294"/>
    </row>
    <row r="7485">
      <c r="A7485" s="294"/>
      <c r="B7485" s="294"/>
      <c r="C7485" s="294"/>
      <c r="D7485" s="294"/>
      <c r="E7485" s="294"/>
      <c r="F7485" s="294"/>
    </row>
    <row r="7486">
      <c r="A7486" s="294" t="s">
        <v>26373</v>
      </c>
      <c r="B7486" s="294"/>
      <c r="C7486" s="294"/>
      <c r="D7486" s="294"/>
      <c r="E7486" s="294"/>
      <c r="F7486" s="294"/>
    </row>
    <row r="7487">
      <c r="A7487" s="294"/>
      <c r="B7487" s="294"/>
      <c r="C7487" s="294"/>
      <c r="D7487" s="294"/>
      <c r="E7487" s="294"/>
      <c r="F7487" s="294"/>
    </row>
    <row r="7488">
      <c r="A7488" s="294" t="s">
        <v>26300</v>
      </c>
      <c r="B7488" s="294"/>
      <c r="C7488" s="294"/>
      <c r="D7488" s="294"/>
      <c r="E7488" s="294"/>
      <c r="F7488" s="294"/>
    </row>
    <row r="7489">
      <c r="A7489" s="294" t="s">
        <v>26374</v>
      </c>
      <c r="B7489" s="294"/>
      <c r="C7489" s="294"/>
      <c r="D7489" s="294"/>
      <c r="E7489" s="294"/>
      <c r="F7489" s="294"/>
    </row>
    <row r="7490">
      <c r="A7490" s="294" t="s">
        <v>26375</v>
      </c>
      <c r="B7490" s="294"/>
      <c r="C7490" s="294"/>
      <c r="D7490" s="294"/>
      <c r="E7490" s="294"/>
      <c r="F7490" s="294"/>
    </row>
    <row r="7491">
      <c r="A7491" s="294" t="s">
        <v>26376</v>
      </c>
      <c r="B7491" s="294"/>
      <c r="C7491" s="294"/>
      <c r="D7491" s="294"/>
      <c r="E7491" s="294"/>
      <c r="F7491" s="294"/>
    </row>
    <row r="7492">
      <c r="A7492" s="294"/>
      <c r="B7492" s="294"/>
      <c r="C7492" s="294"/>
      <c r="D7492" s="294"/>
      <c r="E7492" s="294"/>
      <c r="F7492" s="294"/>
    </row>
    <row r="7493">
      <c r="A7493" s="294" t="s">
        <v>26377</v>
      </c>
      <c r="B7493" s="294"/>
      <c r="C7493" s="294"/>
      <c r="D7493" s="294"/>
      <c r="E7493" s="294"/>
      <c r="F7493" s="294"/>
    </row>
    <row r="7494">
      <c r="A7494" s="294"/>
      <c r="B7494" s="294"/>
      <c r="C7494" s="294"/>
      <c r="D7494" s="294"/>
      <c r="E7494" s="294"/>
      <c r="F7494" s="294"/>
    </row>
    <row r="7495">
      <c r="A7495" s="294" t="s">
        <v>26378</v>
      </c>
      <c r="B7495" s="294"/>
      <c r="C7495" s="294"/>
      <c r="D7495" s="294"/>
      <c r="E7495" s="294"/>
      <c r="F7495" s="294"/>
    </row>
    <row r="7496">
      <c r="A7496" s="294" t="s">
        <v>26379</v>
      </c>
      <c r="B7496" s="294"/>
      <c r="C7496" s="294"/>
      <c r="D7496" s="294"/>
      <c r="E7496" s="294"/>
      <c r="F7496" s="294"/>
    </row>
    <row r="7497">
      <c r="A7497" s="294" t="s">
        <v>26380</v>
      </c>
      <c r="B7497" s="294"/>
      <c r="C7497" s="294"/>
      <c r="D7497" s="294"/>
      <c r="E7497" s="294"/>
      <c r="F7497" s="294"/>
    </row>
    <row r="7498">
      <c r="A7498" s="294" t="s">
        <v>26381</v>
      </c>
      <c r="B7498" s="294"/>
      <c r="C7498" s="294"/>
      <c r="D7498" s="294"/>
      <c r="E7498" s="294"/>
      <c r="F7498" s="294"/>
    </row>
    <row r="7499">
      <c r="A7499" s="294" t="s">
        <v>26382</v>
      </c>
      <c r="B7499" s="294"/>
      <c r="C7499" s="294"/>
      <c r="D7499" s="294"/>
      <c r="E7499" s="294"/>
      <c r="F7499" s="294"/>
    </row>
    <row r="7500">
      <c r="A7500" s="294" t="s">
        <v>23616</v>
      </c>
      <c r="B7500" s="294"/>
      <c r="C7500" s="294"/>
      <c r="D7500" s="294"/>
      <c r="E7500" s="294"/>
      <c r="F7500" s="294"/>
    </row>
    <row r="7501">
      <c r="A7501" s="294" t="s">
        <v>26383</v>
      </c>
      <c r="B7501" s="294"/>
      <c r="C7501" s="294"/>
      <c r="D7501" s="294"/>
      <c r="E7501" s="294"/>
      <c r="F7501" s="294"/>
    </row>
    <row r="7502">
      <c r="A7502" s="294" t="s">
        <v>26384</v>
      </c>
      <c r="B7502" s="294"/>
      <c r="C7502" s="294"/>
      <c r="D7502" s="294"/>
      <c r="E7502" s="294"/>
      <c r="F7502" s="294"/>
    </row>
    <row r="7503">
      <c r="A7503" s="294" t="s">
        <v>26385</v>
      </c>
      <c r="B7503" s="294"/>
      <c r="C7503" s="294"/>
      <c r="D7503" s="294"/>
      <c r="E7503" s="294"/>
      <c r="F7503" s="294"/>
    </row>
    <row r="7504">
      <c r="A7504" s="294" t="s">
        <v>26386</v>
      </c>
      <c r="B7504" s="294"/>
      <c r="C7504" s="294"/>
      <c r="D7504" s="294"/>
      <c r="E7504" s="294"/>
      <c r="F7504" s="294"/>
    </row>
    <row r="7505">
      <c r="A7505" s="294"/>
      <c r="B7505" s="294"/>
      <c r="C7505" s="294"/>
      <c r="D7505" s="294"/>
      <c r="E7505" s="294"/>
      <c r="F7505" s="294"/>
    </row>
    <row r="7506">
      <c r="A7506" s="294" t="s">
        <v>26387</v>
      </c>
      <c r="B7506" s="294"/>
      <c r="C7506" s="294"/>
      <c r="D7506" s="294"/>
      <c r="E7506" s="294"/>
      <c r="F7506" s="294"/>
    </row>
    <row r="7507">
      <c r="A7507" s="294"/>
      <c r="B7507" s="294"/>
      <c r="C7507" s="294"/>
      <c r="D7507" s="294"/>
      <c r="E7507" s="294"/>
      <c r="F7507" s="294"/>
    </row>
    <row r="7508">
      <c r="A7508" s="294" t="s">
        <v>26388</v>
      </c>
      <c r="B7508" s="294"/>
      <c r="C7508" s="294"/>
      <c r="D7508" s="294"/>
      <c r="E7508" s="294"/>
      <c r="F7508" s="294"/>
    </row>
    <row r="7509">
      <c r="A7509" s="294" t="s">
        <v>26389</v>
      </c>
      <c r="B7509" s="294"/>
      <c r="C7509" s="294"/>
      <c r="D7509" s="294"/>
      <c r="E7509" s="294"/>
      <c r="F7509" s="294"/>
    </row>
    <row r="7510">
      <c r="A7510" s="294" t="s">
        <v>26390</v>
      </c>
      <c r="B7510" s="294"/>
      <c r="C7510" s="294"/>
      <c r="D7510" s="294"/>
      <c r="E7510" s="294"/>
      <c r="F7510" s="294"/>
    </row>
    <row r="7511">
      <c r="A7511" s="294" t="s">
        <v>26391</v>
      </c>
      <c r="B7511" s="294"/>
      <c r="C7511" s="294"/>
      <c r="D7511" s="294"/>
      <c r="E7511" s="294"/>
      <c r="F7511" s="294"/>
    </row>
    <row r="7512">
      <c r="A7512" s="294" t="s">
        <v>26392</v>
      </c>
      <c r="B7512" s="294"/>
      <c r="C7512" s="294"/>
      <c r="D7512" s="294"/>
      <c r="E7512" s="294"/>
      <c r="F7512" s="294"/>
    </row>
    <row r="7513">
      <c r="A7513" s="294" t="s">
        <v>26393</v>
      </c>
      <c r="B7513" s="294"/>
      <c r="C7513" s="294"/>
      <c r="D7513" s="294"/>
      <c r="E7513" s="294"/>
      <c r="F7513" s="294"/>
    </row>
    <row r="7514">
      <c r="A7514" s="294" t="s">
        <v>26394</v>
      </c>
      <c r="B7514" s="294"/>
      <c r="C7514" s="294"/>
      <c r="D7514" s="294"/>
      <c r="E7514" s="294"/>
      <c r="F7514" s="294"/>
    </row>
    <row r="7515">
      <c r="A7515" s="294" t="s">
        <v>26395</v>
      </c>
      <c r="B7515" s="294"/>
      <c r="C7515" s="294"/>
      <c r="D7515" s="294"/>
      <c r="E7515" s="294"/>
      <c r="F7515" s="294"/>
    </row>
    <row r="7516">
      <c r="A7516" s="294" t="s">
        <v>21312</v>
      </c>
      <c r="B7516" s="294"/>
      <c r="C7516" s="294"/>
      <c r="D7516" s="294"/>
      <c r="E7516" s="294"/>
      <c r="F7516" s="294"/>
    </row>
    <row r="7517">
      <c r="A7517" s="294" t="s">
        <v>26396</v>
      </c>
      <c r="B7517" s="294"/>
      <c r="C7517" s="294"/>
      <c r="D7517" s="294"/>
      <c r="E7517" s="294"/>
      <c r="F7517" s="294"/>
    </row>
    <row r="7518">
      <c r="A7518" s="294" t="s">
        <v>21618</v>
      </c>
      <c r="B7518" s="294"/>
      <c r="C7518" s="294"/>
      <c r="D7518" s="294"/>
      <c r="E7518" s="294"/>
      <c r="F7518" s="294"/>
    </row>
    <row r="7519">
      <c r="A7519" s="294" t="s">
        <v>26397</v>
      </c>
      <c r="B7519" s="294"/>
      <c r="C7519" s="294"/>
      <c r="D7519" s="294"/>
      <c r="E7519" s="294"/>
      <c r="F7519" s="294"/>
    </row>
    <row r="7520">
      <c r="A7520" s="294"/>
      <c r="B7520" s="294"/>
      <c r="C7520" s="294"/>
      <c r="D7520" s="294"/>
      <c r="E7520" s="294"/>
      <c r="F7520" s="294"/>
    </row>
    <row r="7521">
      <c r="A7521" s="294"/>
      <c r="B7521" s="294"/>
      <c r="C7521" s="294"/>
      <c r="D7521" s="294"/>
      <c r="E7521" s="294"/>
      <c r="F7521" s="294"/>
    </row>
    <row r="7522">
      <c r="A7522" s="294" t="s">
        <v>23228</v>
      </c>
      <c r="B7522" s="294"/>
      <c r="C7522" s="294"/>
      <c r="D7522" s="294"/>
      <c r="E7522" s="294"/>
      <c r="F7522" s="294"/>
    </row>
    <row r="7523">
      <c r="A7523" s="294" t="s">
        <v>20462</v>
      </c>
      <c r="B7523" s="294"/>
      <c r="C7523" s="294"/>
      <c r="D7523" s="294"/>
      <c r="E7523" s="294"/>
      <c r="F7523" s="294"/>
    </row>
    <row r="7524">
      <c r="A7524" s="294"/>
      <c r="B7524" s="294"/>
      <c r="C7524" s="294"/>
      <c r="D7524" s="294"/>
      <c r="E7524" s="294"/>
      <c r="F7524" s="294"/>
    </row>
    <row r="7525">
      <c r="A7525" s="294" t="s">
        <v>26398</v>
      </c>
      <c r="B7525" s="294"/>
      <c r="C7525" s="294"/>
      <c r="D7525" s="294"/>
      <c r="E7525" s="294"/>
      <c r="F7525" s="294"/>
    </row>
    <row r="7526">
      <c r="A7526" s="294" t="s">
        <v>26399</v>
      </c>
      <c r="B7526" s="294"/>
      <c r="C7526" s="294"/>
      <c r="D7526" s="294"/>
      <c r="E7526" s="294"/>
      <c r="F7526" s="294"/>
    </row>
    <row r="7527">
      <c r="A7527" s="294" t="s">
        <v>26400</v>
      </c>
      <c r="B7527" s="294"/>
      <c r="C7527" s="294"/>
      <c r="D7527" s="294"/>
      <c r="E7527" s="294"/>
      <c r="F7527" s="294"/>
    </row>
    <row r="7528">
      <c r="A7528" s="294" t="s">
        <v>26401</v>
      </c>
      <c r="B7528" s="294"/>
      <c r="C7528" s="294"/>
      <c r="D7528" s="294"/>
      <c r="E7528" s="294"/>
      <c r="F7528" s="294"/>
    </row>
    <row r="7529">
      <c r="A7529" s="294" t="s">
        <v>26402</v>
      </c>
      <c r="B7529" s="294"/>
      <c r="C7529" s="294"/>
      <c r="D7529" s="294"/>
      <c r="E7529" s="294"/>
      <c r="F7529" s="294"/>
    </row>
    <row r="7530">
      <c r="A7530" s="294" t="s">
        <v>26403</v>
      </c>
      <c r="B7530" s="294"/>
      <c r="C7530" s="294"/>
      <c r="D7530" s="294"/>
      <c r="E7530" s="294"/>
      <c r="F7530" s="294"/>
    </row>
    <row r="7531">
      <c r="A7531" s="294" t="s">
        <v>26404</v>
      </c>
      <c r="B7531" s="294"/>
      <c r="C7531" s="294"/>
      <c r="D7531" s="294"/>
      <c r="E7531" s="294"/>
      <c r="F7531" s="294"/>
    </row>
    <row r="7532">
      <c r="A7532" s="294" t="s">
        <v>26405</v>
      </c>
      <c r="B7532" s="294"/>
      <c r="C7532" s="294"/>
      <c r="D7532" s="294"/>
      <c r="E7532" s="294"/>
      <c r="F7532" s="294"/>
    </row>
    <row r="7533">
      <c r="A7533" s="294"/>
      <c r="B7533" s="294"/>
      <c r="C7533" s="294"/>
      <c r="D7533" s="294"/>
      <c r="E7533" s="294"/>
      <c r="F7533" s="294"/>
    </row>
    <row r="7534">
      <c r="A7534" s="294"/>
      <c r="B7534" s="294"/>
      <c r="C7534" s="294"/>
      <c r="D7534" s="294"/>
      <c r="E7534" s="294"/>
      <c r="F7534" s="294"/>
    </row>
    <row r="7535">
      <c r="A7535" s="294" t="s">
        <v>26406</v>
      </c>
      <c r="B7535" s="294"/>
      <c r="C7535" s="294"/>
      <c r="D7535" s="294"/>
      <c r="E7535" s="294"/>
      <c r="F7535" s="294"/>
    </row>
    <row r="7536">
      <c r="A7536" s="294"/>
      <c r="B7536" s="294"/>
      <c r="C7536" s="294"/>
      <c r="D7536" s="294"/>
      <c r="E7536" s="294"/>
      <c r="F7536" s="294"/>
    </row>
    <row r="7537">
      <c r="A7537" s="294" t="s">
        <v>26407</v>
      </c>
      <c r="B7537" s="294"/>
      <c r="C7537" s="294"/>
      <c r="D7537" s="294"/>
      <c r="E7537" s="294"/>
      <c r="F7537" s="294"/>
    </row>
    <row r="7538">
      <c r="A7538" s="294" t="s">
        <v>26408</v>
      </c>
      <c r="B7538" s="294"/>
      <c r="C7538" s="294"/>
      <c r="D7538" s="294"/>
      <c r="E7538" s="294"/>
      <c r="F7538" s="294"/>
    </row>
    <row r="7539">
      <c r="A7539" s="294" t="s">
        <v>26409</v>
      </c>
      <c r="B7539" s="294"/>
      <c r="C7539" s="294"/>
      <c r="D7539" s="294"/>
      <c r="E7539" s="294"/>
      <c r="F7539" s="294"/>
    </row>
    <row r="7540">
      <c r="A7540" s="294" t="s">
        <v>26410</v>
      </c>
      <c r="B7540" s="294"/>
      <c r="C7540" s="294"/>
      <c r="D7540" s="294"/>
      <c r="E7540" s="294"/>
      <c r="F7540" s="294"/>
    </row>
    <row r="7541">
      <c r="A7541" s="294" t="s">
        <v>26411</v>
      </c>
      <c r="B7541" s="294"/>
      <c r="C7541" s="294"/>
      <c r="D7541" s="294"/>
      <c r="E7541" s="294"/>
      <c r="F7541" s="294"/>
    </row>
    <row r="7542">
      <c r="A7542" s="294"/>
      <c r="B7542" s="294"/>
      <c r="C7542" s="294"/>
      <c r="D7542" s="294"/>
      <c r="E7542" s="294"/>
      <c r="F7542" s="294"/>
    </row>
    <row r="7543">
      <c r="A7543" s="294"/>
      <c r="B7543" s="294"/>
      <c r="C7543" s="294"/>
      <c r="D7543" s="294"/>
      <c r="E7543" s="294"/>
      <c r="F7543" s="294"/>
    </row>
    <row r="7544">
      <c r="A7544" s="294" t="s">
        <v>26412</v>
      </c>
      <c r="B7544" s="294"/>
      <c r="C7544" s="294"/>
      <c r="D7544" s="294"/>
      <c r="E7544" s="294"/>
      <c r="F7544" s="294"/>
    </row>
    <row r="7545">
      <c r="A7545" s="294"/>
      <c r="B7545" s="294"/>
      <c r="C7545" s="294"/>
      <c r="D7545" s="294"/>
      <c r="E7545" s="294"/>
      <c r="F7545" s="294"/>
    </row>
    <row r="7546">
      <c r="A7546" s="294" t="s">
        <v>26413</v>
      </c>
      <c r="B7546" s="294"/>
      <c r="C7546" s="294"/>
      <c r="D7546" s="294"/>
      <c r="E7546" s="294"/>
      <c r="F7546" s="294"/>
    </row>
    <row r="7547">
      <c r="A7547" s="294" t="s">
        <v>26414</v>
      </c>
      <c r="B7547" s="294"/>
      <c r="C7547" s="294"/>
      <c r="D7547" s="294"/>
      <c r="E7547" s="294"/>
      <c r="F7547" s="294"/>
    </row>
    <row r="7548">
      <c r="A7548" s="294" t="s">
        <v>26415</v>
      </c>
      <c r="B7548" s="294"/>
      <c r="C7548" s="294"/>
      <c r="D7548" s="294"/>
      <c r="E7548" s="294"/>
      <c r="F7548" s="294"/>
    </row>
    <row r="7549">
      <c r="A7549" s="294" t="s">
        <v>26416</v>
      </c>
      <c r="B7549" s="294"/>
      <c r="C7549" s="294"/>
      <c r="D7549" s="294"/>
      <c r="E7549" s="294"/>
      <c r="F7549" s="294"/>
    </row>
    <row r="7550">
      <c r="A7550" s="294" t="s">
        <v>26417</v>
      </c>
      <c r="B7550" s="294"/>
      <c r="C7550" s="294"/>
      <c r="D7550" s="294"/>
      <c r="E7550" s="294"/>
      <c r="F7550" s="294"/>
    </row>
    <row r="7551">
      <c r="A7551" s="294" t="s">
        <v>26418</v>
      </c>
      <c r="B7551" s="294"/>
      <c r="C7551" s="294"/>
      <c r="D7551" s="294"/>
      <c r="E7551" s="294"/>
      <c r="F7551" s="294"/>
    </row>
    <row r="7552">
      <c r="A7552" s="294"/>
      <c r="B7552" s="294"/>
      <c r="C7552" s="294"/>
      <c r="D7552" s="294"/>
      <c r="E7552" s="294"/>
      <c r="F7552" s="294"/>
    </row>
    <row r="7553">
      <c r="A7553" s="294" t="s">
        <v>21401</v>
      </c>
      <c r="B7553" s="294"/>
      <c r="C7553" s="294"/>
      <c r="D7553" s="294"/>
      <c r="E7553" s="294"/>
      <c r="F7553" s="294"/>
    </row>
    <row r="7554">
      <c r="A7554" s="294"/>
      <c r="B7554" s="294"/>
      <c r="C7554" s="294"/>
      <c r="D7554" s="294"/>
      <c r="E7554" s="294"/>
      <c r="F7554" s="294"/>
    </row>
    <row r="7555">
      <c r="A7555" s="294" t="s">
        <v>26419</v>
      </c>
      <c r="B7555" s="294"/>
      <c r="C7555" s="294"/>
      <c r="D7555" s="294"/>
      <c r="E7555" s="294"/>
      <c r="F7555" s="294"/>
    </row>
    <row r="7556">
      <c r="A7556" s="294" t="s">
        <v>26420</v>
      </c>
      <c r="B7556" s="294"/>
      <c r="C7556" s="294"/>
      <c r="D7556" s="294"/>
      <c r="E7556" s="294"/>
      <c r="F7556" s="294"/>
    </row>
    <row r="7557">
      <c r="A7557" s="294" t="s">
        <v>26421</v>
      </c>
      <c r="B7557" s="294"/>
      <c r="C7557" s="294"/>
      <c r="D7557" s="294"/>
      <c r="E7557" s="294"/>
      <c r="F7557" s="294"/>
    </row>
    <row r="7558">
      <c r="A7558" s="294" t="s">
        <v>26422</v>
      </c>
      <c r="B7558" s="294"/>
      <c r="C7558" s="294"/>
      <c r="D7558" s="294"/>
      <c r="E7558" s="294"/>
      <c r="F7558" s="294"/>
    </row>
    <row r="7559">
      <c r="A7559" s="294" t="s">
        <v>26423</v>
      </c>
      <c r="B7559" s="294"/>
      <c r="C7559" s="294"/>
      <c r="D7559" s="294"/>
      <c r="E7559" s="294"/>
      <c r="F7559" s="294"/>
    </row>
    <row r="7560">
      <c r="A7560" s="294"/>
      <c r="B7560" s="294"/>
      <c r="C7560" s="294"/>
      <c r="D7560" s="294"/>
      <c r="E7560" s="294"/>
      <c r="F7560" s="294"/>
    </row>
    <row r="7561">
      <c r="A7561" s="294"/>
      <c r="B7561" s="294"/>
      <c r="C7561" s="294"/>
      <c r="D7561" s="294"/>
      <c r="E7561" s="294"/>
      <c r="F7561" s="294"/>
    </row>
    <row r="7562">
      <c r="A7562" s="294" t="s">
        <v>21407</v>
      </c>
      <c r="B7562" s="294"/>
      <c r="C7562" s="294"/>
      <c r="D7562" s="294"/>
      <c r="E7562" s="294"/>
      <c r="F7562" s="294"/>
    </row>
    <row r="7563">
      <c r="A7563" s="294"/>
      <c r="B7563" s="294"/>
      <c r="C7563" s="294"/>
      <c r="D7563" s="294"/>
      <c r="E7563" s="294"/>
      <c r="F7563" s="294"/>
    </row>
    <row r="7564">
      <c r="A7564" s="294" t="s">
        <v>26424</v>
      </c>
      <c r="B7564" s="294"/>
      <c r="C7564" s="294"/>
      <c r="D7564" s="294"/>
      <c r="E7564" s="294"/>
      <c r="F7564" s="294"/>
    </row>
    <row r="7565">
      <c r="A7565" s="294" t="s">
        <v>21761</v>
      </c>
      <c r="B7565" s="294"/>
      <c r="C7565" s="294"/>
      <c r="D7565" s="294"/>
      <c r="E7565" s="294"/>
      <c r="F7565" s="294"/>
    </row>
    <row r="7566">
      <c r="A7566" s="294" t="s">
        <v>26425</v>
      </c>
      <c r="B7566" s="294"/>
      <c r="C7566" s="294"/>
      <c r="D7566" s="294"/>
      <c r="E7566" s="294"/>
      <c r="F7566" s="294"/>
    </row>
    <row r="7567">
      <c r="A7567" s="294" t="s">
        <v>26426</v>
      </c>
      <c r="B7567" s="294"/>
      <c r="C7567" s="294"/>
      <c r="D7567" s="294"/>
      <c r="E7567" s="294"/>
      <c r="F7567" s="294"/>
    </row>
    <row r="7568">
      <c r="A7568" s="294" t="s">
        <v>26427</v>
      </c>
      <c r="B7568" s="294"/>
      <c r="C7568" s="294"/>
      <c r="D7568" s="294"/>
      <c r="E7568" s="294"/>
      <c r="F7568" s="294"/>
    </row>
    <row r="7569">
      <c r="A7569" s="294" t="s">
        <v>26428</v>
      </c>
      <c r="B7569" s="294"/>
      <c r="C7569" s="294"/>
      <c r="D7569" s="294"/>
      <c r="E7569" s="294"/>
      <c r="F7569" s="294"/>
    </row>
    <row r="7570">
      <c r="A7570" s="294" t="s">
        <v>26429</v>
      </c>
      <c r="B7570" s="294"/>
      <c r="C7570" s="294"/>
      <c r="D7570" s="294"/>
      <c r="E7570" s="294"/>
      <c r="F7570" s="294"/>
    </row>
    <row r="7571">
      <c r="A7571" s="294"/>
      <c r="B7571" s="294"/>
      <c r="C7571" s="294"/>
      <c r="D7571" s="294"/>
      <c r="E7571" s="294"/>
      <c r="F7571" s="294"/>
    </row>
    <row r="7572">
      <c r="A7572" s="294" t="s">
        <v>21304</v>
      </c>
      <c r="B7572" s="294"/>
      <c r="C7572" s="294"/>
      <c r="D7572" s="294"/>
      <c r="E7572" s="294"/>
      <c r="F7572" s="294"/>
    </row>
    <row r="7573">
      <c r="A7573" s="294"/>
      <c r="B7573" s="294"/>
      <c r="C7573" s="294"/>
      <c r="D7573" s="294"/>
      <c r="E7573" s="294"/>
      <c r="F7573" s="294"/>
    </row>
    <row r="7574">
      <c r="A7574" s="294" t="s">
        <v>26430</v>
      </c>
      <c r="B7574" s="294"/>
      <c r="C7574" s="294"/>
      <c r="D7574" s="294"/>
      <c r="E7574" s="294"/>
      <c r="F7574" s="294"/>
    </row>
    <row r="7575">
      <c r="A7575" s="294" t="s">
        <v>26431</v>
      </c>
      <c r="B7575" s="294"/>
      <c r="C7575" s="294"/>
      <c r="D7575" s="294"/>
      <c r="E7575" s="294"/>
      <c r="F7575" s="294"/>
    </row>
    <row r="7576">
      <c r="A7576" s="294" t="s">
        <v>26432</v>
      </c>
      <c r="B7576" s="294"/>
      <c r="C7576" s="294"/>
      <c r="D7576" s="294"/>
      <c r="E7576" s="294"/>
      <c r="F7576" s="294"/>
    </row>
    <row r="7577">
      <c r="A7577" s="294" t="s">
        <v>26433</v>
      </c>
      <c r="B7577" s="294"/>
      <c r="C7577" s="294"/>
      <c r="D7577" s="294"/>
      <c r="E7577" s="294"/>
      <c r="F7577" s="294"/>
    </row>
    <row r="7578">
      <c r="A7578" s="294" t="s">
        <v>26434</v>
      </c>
      <c r="B7578" s="294"/>
      <c r="C7578" s="294"/>
      <c r="D7578" s="294"/>
      <c r="E7578" s="294"/>
      <c r="F7578" s="294"/>
    </row>
    <row r="7579">
      <c r="A7579" s="294" t="s">
        <v>26435</v>
      </c>
      <c r="B7579" s="294"/>
      <c r="C7579" s="294"/>
      <c r="D7579" s="294"/>
      <c r="E7579" s="294"/>
      <c r="F7579" s="294"/>
    </row>
    <row r="7580">
      <c r="A7580" s="294" t="s">
        <v>26436</v>
      </c>
      <c r="B7580" s="294"/>
      <c r="C7580" s="294"/>
      <c r="D7580" s="294"/>
      <c r="E7580" s="294"/>
      <c r="F7580" s="294"/>
    </row>
    <row r="7581">
      <c r="A7581" s="294" t="s">
        <v>26437</v>
      </c>
      <c r="B7581" s="294"/>
      <c r="C7581" s="294"/>
      <c r="D7581" s="294"/>
      <c r="E7581" s="294"/>
      <c r="F7581" s="294"/>
    </row>
    <row r="7582">
      <c r="A7582" s="294" t="s">
        <v>26438</v>
      </c>
      <c r="B7582" s="294"/>
      <c r="C7582" s="294"/>
      <c r="D7582" s="294"/>
      <c r="E7582" s="294"/>
      <c r="F7582" s="294"/>
    </row>
    <row r="7583">
      <c r="A7583" s="294" t="s">
        <v>26439</v>
      </c>
      <c r="B7583" s="294"/>
      <c r="C7583" s="294"/>
      <c r="D7583" s="294"/>
      <c r="E7583" s="294"/>
      <c r="F7583" s="294"/>
    </row>
    <row r="7584">
      <c r="A7584" s="294"/>
      <c r="B7584" s="294"/>
      <c r="C7584" s="294"/>
      <c r="D7584" s="294"/>
      <c r="E7584" s="294"/>
      <c r="F7584" s="294"/>
    </row>
    <row r="7585">
      <c r="A7585" s="294"/>
      <c r="B7585" s="294"/>
      <c r="C7585" s="294"/>
      <c r="D7585" s="294"/>
      <c r="E7585" s="294"/>
      <c r="F7585" s="294"/>
    </row>
    <row r="7586">
      <c r="A7586" s="294" t="s">
        <v>21312</v>
      </c>
      <c r="B7586" s="294"/>
      <c r="C7586" s="294"/>
      <c r="D7586" s="294"/>
      <c r="E7586" s="294"/>
      <c r="F7586" s="294"/>
    </row>
    <row r="7587">
      <c r="A7587" s="294" t="s">
        <v>26440</v>
      </c>
      <c r="B7587" s="294"/>
      <c r="C7587" s="294"/>
      <c r="D7587" s="294"/>
      <c r="E7587" s="294"/>
      <c r="F7587" s="294"/>
    </row>
    <row r="7588">
      <c r="A7588" s="294" t="s">
        <v>21672</v>
      </c>
      <c r="B7588" s="294"/>
      <c r="C7588" s="294"/>
      <c r="D7588" s="294"/>
      <c r="E7588" s="294"/>
      <c r="F7588" s="294"/>
    </row>
    <row r="7589">
      <c r="A7589" s="294" t="s">
        <v>26397</v>
      </c>
      <c r="B7589" s="294"/>
      <c r="C7589" s="294"/>
      <c r="D7589" s="294"/>
      <c r="E7589" s="294"/>
      <c r="F7589" s="294"/>
    </row>
    <row r="7590">
      <c r="A7590" s="294"/>
      <c r="B7590" s="294"/>
      <c r="C7590" s="294"/>
      <c r="D7590" s="294"/>
      <c r="E7590" s="294"/>
      <c r="F7590" s="294"/>
    </row>
    <row r="7591">
      <c r="A7591" s="294" t="s">
        <v>21315</v>
      </c>
      <c r="B7591" s="294"/>
      <c r="C7591" s="294"/>
      <c r="D7591" s="294"/>
      <c r="E7591" s="294"/>
      <c r="F7591" s="294"/>
    </row>
    <row r="7592">
      <c r="A7592" s="294"/>
      <c r="B7592" s="294"/>
      <c r="C7592" s="294"/>
      <c r="D7592" s="294"/>
      <c r="E7592" s="294"/>
      <c r="F7592" s="294"/>
    </row>
    <row r="7593">
      <c r="A7593" s="294" t="s">
        <v>26441</v>
      </c>
      <c r="B7593" s="294"/>
      <c r="C7593" s="294"/>
      <c r="D7593" s="294"/>
      <c r="E7593" s="294"/>
      <c r="F7593" s="294"/>
    </row>
    <row r="7594">
      <c r="A7594" s="294" t="s">
        <v>26442</v>
      </c>
      <c r="B7594" s="294"/>
      <c r="C7594" s="294"/>
      <c r="D7594" s="294"/>
      <c r="E7594" s="294"/>
      <c r="F7594" s="294"/>
    </row>
    <row r="7595">
      <c r="A7595" s="294" t="s">
        <v>26443</v>
      </c>
      <c r="B7595" s="294"/>
      <c r="C7595" s="294"/>
      <c r="D7595" s="294"/>
      <c r="E7595" s="294"/>
      <c r="F7595" s="294"/>
    </row>
    <row r="7596">
      <c r="A7596" s="294" t="s">
        <v>26444</v>
      </c>
      <c r="B7596" s="294"/>
      <c r="C7596" s="294"/>
      <c r="D7596" s="294"/>
      <c r="E7596" s="294"/>
      <c r="F7596" s="294"/>
    </row>
    <row r="7597">
      <c r="A7597" s="294" t="s">
        <v>26445</v>
      </c>
      <c r="B7597" s="294"/>
      <c r="C7597" s="294"/>
      <c r="D7597" s="294"/>
      <c r="E7597" s="294"/>
      <c r="F7597" s="294"/>
    </row>
    <row r="7598">
      <c r="A7598" s="294" t="s">
        <v>26446</v>
      </c>
      <c r="B7598" s="294"/>
      <c r="C7598" s="294"/>
      <c r="D7598" s="294"/>
      <c r="E7598" s="294"/>
      <c r="F7598" s="294"/>
    </row>
    <row r="7599">
      <c r="A7599" s="294" t="s">
        <v>26447</v>
      </c>
      <c r="B7599" s="294"/>
      <c r="C7599" s="294"/>
      <c r="D7599" s="294"/>
      <c r="E7599" s="294"/>
      <c r="F7599" s="294"/>
    </row>
    <row r="7600">
      <c r="A7600" s="294" t="s">
        <v>26448</v>
      </c>
      <c r="B7600" s="294"/>
      <c r="C7600" s="294"/>
      <c r="D7600" s="294"/>
      <c r="E7600" s="294"/>
      <c r="F7600" s="294"/>
    </row>
    <row r="7601">
      <c r="A7601" s="294" t="s">
        <v>26449</v>
      </c>
      <c r="B7601" s="294"/>
      <c r="C7601" s="294"/>
      <c r="D7601" s="294"/>
      <c r="E7601" s="294"/>
      <c r="F7601" s="294"/>
    </row>
    <row r="7602">
      <c r="A7602" s="294" t="s">
        <v>26450</v>
      </c>
      <c r="B7602" s="294"/>
      <c r="C7602" s="294"/>
      <c r="D7602" s="294"/>
      <c r="E7602" s="294"/>
      <c r="F7602" s="294"/>
    </row>
    <row r="7603">
      <c r="A7603" s="294"/>
      <c r="B7603" s="294"/>
      <c r="C7603" s="294"/>
      <c r="D7603" s="294"/>
      <c r="E7603" s="294"/>
      <c r="F7603" s="294"/>
    </row>
    <row r="7604">
      <c r="A7604" s="294" t="s">
        <v>21326</v>
      </c>
      <c r="B7604" s="294"/>
      <c r="C7604" s="294"/>
      <c r="D7604" s="294"/>
      <c r="E7604" s="294"/>
      <c r="F7604" s="294"/>
    </row>
    <row r="7605">
      <c r="A7605" s="294"/>
      <c r="B7605" s="294"/>
      <c r="C7605" s="294"/>
      <c r="D7605" s="294"/>
      <c r="E7605" s="294"/>
      <c r="F7605" s="294"/>
    </row>
    <row r="7606">
      <c r="A7606" s="294" t="s">
        <v>26451</v>
      </c>
      <c r="B7606" s="294"/>
      <c r="C7606" s="294"/>
      <c r="D7606" s="294"/>
      <c r="E7606" s="294"/>
      <c r="F7606" s="294"/>
    </row>
    <row r="7607">
      <c r="A7607" s="294" t="s">
        <v>26452</v>
      </c>
      <c r="B7607" s="294"/>
      <c r="C7607" s="294"/>
      <c r="D7607" s="294"/>
      <c r="E7607" s="294"/>
      <c r="F7607" s="294"/>
    </row>
    <row r="7608">
      <c r="A7608" s="294" t="s">
        <v>26453</v>
      </c>
      <c r="B7608" s="294"/>
      <c r="C7608" s="294"/>
      <c r="D7608" s="294"/>
      <c r="E7608" s="294"/>
      <c r="F7608" s="294"/>
    </row>
    <row r="7609">
      <c r="A7609" s="294" t="s">
        <v>26454</v>
      </c>
      <c r="B7609" s="294"/>
      <c r="C7609" s="294"/>
      <c r="D7609" s="294"/>
      <c r="E7609" s="294"/>
      <c r="F7609" s="294"/>
    </row>
    <row r="7610">
      <c r="A7610" s="294" t="s">
        <v>26455</v>
      </c>
      <c r="B7610" s="294"/>
      <c r="C7610" s="294"/>
      <c r="D7610" s="294"/>
      <c r="E7610" s="294"/>
      <c r="F7610" s="294"/>
    </row>
    <row r="7611">
      <c r="A7611" s="294"/>
      <c r="B7611" s="294"/>
      <c r="C7611" s="294"/>
      <c r="D7611" s="294"/>
      <c r="E7611" s="294"/>
      <c r="F7611" s="294"/>
    </row>
    <row r="7612">
      <c r="A7612" s="294" t="s">
        <v>26456</v>
      </c>
      <c r="B7612" s="294"/>
      <c r="C7612" s="294"/>
      <c r="D7612" s="294"/>
      <c r="E7612" s="294"/>
      <c r="F7612" s="294"/>
    </row>
    <row r="7613">
      <c r="A7613" s="294"/>
      <c r="B7613" s="294"/>
      <c r="C7613" s="294"/>
      <c r="D7613" s="294"/>
      <c r="E7613" s="294"/>
      <c r="F7613" s="294"/>
    </row>
    <row r="7614">
      <c r="A7614" s="294" t="s">
        <v>26457</v>
      </c>
      <c r="B7614" s="294"/>
      <c r="C7614" s="294"/>
      <c r="D7614" s="294"/>
      <c r="E7614" s="294"/>
      <c r="F7614" s="294"/>
    </row>
    <row r="7615">
      <c r="A7615" s="294" t="s">
        <v>26458</v>
      </c>
      <c r="B7615" s="294"/>
      <c r="C7615" s="294"/>
      <c r="D7615" s="294"/>
      <c r="E7615" s="294"/>
      <c r="F7615" s="294"/>
    </row>
    <row r="7616">
      <c r="A7616" s="294" t="s">
        <v>26459</v>
      </c>
      <c r="B7616" s="294"/>
      <c r="C7616" s="294"/>
      <c r="D7616" s="294"/>
      <c r="E7616" s="294"/>
      <c r="F7616" s="294"/>
    </row>
    <row r="7617">
      <c r="A7617" s="294" t="s">
        <v>26460</v>
      </c>
      <c r="B7617" s="294"/>
      <c r="C7617" s="294"/>
      <c r="D7617" s="294"/>
      <c r="E7617" s="294"/>
      <c r="F7617" s="294"/>
    </row>
    <row r="7618">
      <c r="A7618" s="294" t="s">
        <v>26461</v>
      </c>
      <c r="B7618" s="294"/>
      <c r="C7618" s="294"/>
      <c r="D7618" s="294"/>
      <c r="E7618" s="294"/>
      <c r="F7618" s="294"/>
    </row>
    <row r="7619">
      <c r="A7619" s="294" t="s">
        <v>26462</v>
      </c>
      <c r="B7619" s="294"/>
      <c r="C7619" s="294"/>
      <c r="D7619" s="294"/>
      <c r="E7619" s="294"/>
      <c r="F7619" s="294"/>
    </row>
    <row r="7620">
      <c r="A7620" s="294"/>
      <c r="B7620" s="294"/>
      <c r="C7620" s="294"/>
      <c r="D7620" s="294"/>
      <c r="E7620" s="294"/>
      <c r="F7620" s="294"/>
    </row>
    <row r="7621">
      <c r="A7621" s="294" t="s">
        <v>22572</v>
      </c>
      <c r="B7621" s="294"/>
      <c r="C7621" s="294"/>
      <c r="D7621" s="294"/>
      <c r="E7621" s="294"/>
      <c r="F7621" s="294"/>
    </row>
    <row r="7622">
      <c r="A7622" s="294" t="s">
        <v>26463</v>
      </c>
      <c r="B7622" s="294"/>
      <c r="C7622" s="294"/>
      <c r="D7622" s="294"/>
      <c r="E7622" s="294"/>
      <c r="F7622" s="294"/>
    </row>
    <row r="7623">
      <c r="A7623" s="294"/>
      <c r="B7623" s="294"/>
      <c r="C7623" s="294"/>
      <c r="D7623" s="294"/>
      <c r="E7623" s="294"/>
      <c r="F7623" s="294"/>
    </row>
    <row r="7624">
      <c r="A7624" s="294" t="s">
        <v>26464</v>
      </c>
      <c r="B7624" s="294"/>
      <c r="C7624" s="294"/>
      <c r="D7624" s="294"/>
      <c r="E7624" s="294"/>
      <c r="F7624" s="294"/>
    </row>
    <row r="7625">
      <c r="A7625" s="294" t="s">
        <v>26465</v>
      </c>
      <c r="B7625" s="294"/>
      <c r="C7625" s="294"/>
      <c r="D7625" s="294"/>
      <c r="E7625" s="294"/>
      <c r="F7625" s="294"/>
    </row>
    <row r="7626">
      <c r="A7626" s="294" t="s">
        <v>26466</v>
      </c>
      <c r="B7626" s="294"/>
      <c r="C7626" s="294"/>
      <c r="D7626" s="294"/>
      <c r="E7626" s="294"/>
      <c r="F7626" s="294"/>
    </row>
    <row r="7627">
      <c r="A7627" s="294" t="s">
        <v>26467</v>
      </c>
      <c r="B7627" s="294"/>
      <c r="C7627" s="294"/>
      <c r="D7627" s="294"/>
      <c r="E7627" s="294"/>
      <c r="F7627" s="294"/>
    </row>
    <row r="7628">
      <c r="A7628" s="294"/>
      <c r="B7628" s="294"/>
      <c r="C7628" s="294"/>
      <c r="D7628" s="294"/>
      <c r="E7628" s="294"/>
      <c r="F7628" s="294"/>
    </row>
    <row r="7629">
      <c r="A7629" s="294"/>
      <c r="B7629" s="294"/>
      <c r="C7629" s="294"/>
      <c r="D7629" s="294"/>
      <c r="E7629" s="294"/>
      <c r="F7629" s="294"/>
    </row>
    <row r="7630">
      <c r="A7630" s="294" t="s">
        <v>25338</v>
      </c>
      <c r="B7630" s="294"/>
      <c r="C7630" s="294"/>
      <c r="D7630" s="294"/>
      <c r="E7630" s="294"/>
      <c r="F7630" s="294"/>
    </row>
    <row r="7631">
      <c r="A7631" s="294" t="s">
        <v>26468</v>
      </c>
      <c r="B7631" s="294"/>
      <c r="C7631" s="294"/>
      <c r="D7631" s="294"/>
      <c r="E7631" s="294"/>
      <c r="F7631" s="294"/>
    </row>
    <row r="7632">
      <c r="A7632" s="294"/>
      <c r="B7632" s="294"/>
      <c r="C7632" s="294"/>
      <c r="D7632" s="294"/>
      <c r="E7632" s="294"/>
      <c r="F7632" s="294"/>
    </row>
    <row r="7633">
      <c r="A7633" s="294" t="s">
        <v>26469</v>
      </c>
      <c r="B7633" s="294"/>
      <c r="C7633" s="294"/>
      <c r="D7633" s="294"/>
      <c r="E7633" s="294"/>
      <c r="F7633" s="294"/>
    </row>
    <row r="7634">
      <c r="A7634" s="294" t="s">
        <v>26470</v>
      </c>
      <c r="B7634" s="294"/>
      <c r="C7634" s="294"/>
      <c r="D7634" s="294"/>
      <c r="E7634" s="294"/>
      <c r="F7634" s="294"/>
    </row>
    <row r="7635">
      <c r="A7635" s="294" t="s">
        <v>26471</v>
      </c>
      <c r="B7635" s="294"/>
      <c r="C7635" s="294"/>
      <c r="D7635" s="294"/>
      <c r="E7635" s="294"/>
      <c r="F7635" s="294"/>
    </row>
    <row r="7636">
      <c r="A7636" s="294" t="s">
        <v>26472</v>
      </c>
      <c r="B7636" s="294"/>
      <c r="C7636" s="294"/>
      <c r="D7636" s="294"/>
      <c r="E7636" s="294"/>
      <c r="F7636" s="294"/>
    </row>
    <row r="7637">
      <c r="A7637" s="294"/>
      <c r="B7637" s="294"/>
      <c r="C7637" s="294"/>
      <c r="D7637" s="294"/>
      <c r="E7637" s="294"/>
      <c r="F7637" s="294"/>
    </row>
    <row r="7638">
      <c r="A7638" s="294" t="s">
        <v>26473</v>
      </c>
      <c r="B7638" s="294"/>
      <c r="C7638" s="294"/>
      <c r="D7638" s="294"/>
      <c r="E7638" s="294"/>
      <c r="F7638" s="294"/>
    </row>
    <row r="7639">
      <c r="A7639" s="294"/>
      <c r="B7639" s="294"/>
      <c r="C7639" s="294"/>
      <c r="D7639" s="294"/>
      <c r="E7639" s="294"/>
      <c r="F7639" s="294"/>
    </row>
    <row r="7640">
      <c r="A7640" s="294" t="s">
        <v>26474</v>
      </c>
      <c r="B7640" s="294"/>
      <c r="C7640" s="294"/>
      <c r="D7640" s="294"/>
      <c r="E7640" s="294"/>
      <c r="F7640" s="294"/>
    </row>
    <row r="7641">
      <c r="A7641" s="294" t="s">
        <v>26475</v>
      </c>
      <c r="B7641" s="294"/>
      <c r="C7641" s="294"/>
      <c r="D7641" s="294"/>
      <c r="E7641" s="294"/>
      <c r="F7641" s="294"/>
    </row>
    <row r="7642">
      <c r="A7642" s="294" t="s">
        <v>26476</v>
      </c>
      <c r="B7642" s="294"/>
      <c r="C7642" s="294"/>
      <c r="D7642" s="294"/>
      <c r="E7642" s="294"/>
      <c r="F7642" s="294"/>
    </row>
    <row r="7643">
      <c r="A7643" s="294" t="s">
        <v>26477</v>
      </c>
      <c r="B7643" s="294"/>
      <c r="C7643" s="294"/>
      <c r="D7643" s="294"/>
      <c r="E7643" s="294"/>
      <c r="F7643" s="294"/>
    </row>
    <row r="7644">
      <c r="A7644" s="294" t="s">
        <v>26478</v>
      </c>
      <c r="B7644" s="294"/>
      <c r="C7644" s="294"/>
      <c r="D7644" s="294"/>
      <c r="E7644" s="294"/>
      <c r="F7644" s="294"/>
    </row>
    <row r="7645">
      <c r="A7645" s="294" t="s">
        <v>26479</v>
      </c>
      <c r="B7645" s="294"/>
      <c r="C7645" s="294"/>
      <c r="D7645" s="294"/>
      <c r="E7645" s="294"/>
      <c r="F7645" s="294"/>
    </row>
    <row r="7646">
      <c r="A7646" s="294" t="s">
        <v>26480</v>
      </c>
      <c r="B7646" s="294"/>
      <c r="C7646" s="294"/>
      <c r="D7646" s="294"/>
      <c r="E7646" s="294"/>
      <c r="F7646" s="294"/>
    </row>
    <row r="7647">
      <c r="A7647" s="294" t="s">
        <v>26481</v>
      </c>
      <c r="B7647" s="294"/>
      <c r="C7647" s="294"/>
      <c r="D7647" s="294"/>
      <c r="E7647" s="294"/>
      <c r="F7647" s="294"/>
    </row>
    <row r="7648">
      <c r="A7648" s="294" t="s">
        <v>26482</v>
      </c>
      <c r="B7648" s="294"/>
      <c r="C7648" s="294"/>
      <c r="D7648" s="294"/>
      <c r="E7648" s="294"/>
      <c r="F7648" s="294"/>
    </row>
    <row r="7649">
      <c r="A7649" s="294" t="s">
        <v>26483</v>
      </c>
      <c r="B7649" s="294"/>
      <c r="C7649" s="294"/>
      <c r="D7649" s="294"/>
      <c r="E7649" s="294"/>
      <c r="F7649" s="294"/>
    </row>
    <row r="7650">
      <c r="A7650" s="294" t="s">
        <v>26484</v>
      </c>
      <c r="B7650" s="294"/>
      <c r="C7650" s="294"/>
      <c r="D7650" s="294"/>
      <c r="E7650" s="294"/>
      <c r="F7650" s="294"/>
    </row>
    <row r="7651">
      <c r="A7651" s="294" t="s">
        <v>26485</v>
      </c>
      <c r="B7651" s="294"/>
      <c r="C7651" s="294"/>
      <c r="D7651" s="294"/>
      <c r="E7651" s="294"/>
      <c r="F7651" s="294"/>
    </row>
    <row r="7652">
      <c r="A7652" s="294" t="s">
        <v>26486</v>
      </c>
      <c r="B7652" s="294"/>
      <c r="C7652" s="294"/>
      <c r="D7652" s="294"/>
      <c r="E7652" s="294"/>
      <c r="F7652" s="294"/>
    </row>
    <row r="7653">
      <c r="A7653" s="294" t="s">
        <v>23052</v>
      </c>
      <c r="B7653" s="294"/>
      <c r="C7653" s="294"/>
      <c r="D7653" s="294"/>
      <c r="E7653" s="294"/>
      <c r="F7653" s="294"/>
    </row>
    <row r="7654">
      <c r="A7654" s="294" t="s">
        <v>26487</v>
      </c>
      <c r="B7654" s="294"/>
      <c r="C7654" s="294"/>
      <c r="D7654" s="294"/>
      <c r="E7654" s="294"/>
      <c r="F7654" s="294"/>
    </row>
    <row r="7655">
      <c r="A7655" s="294" t="s">
        <v>26488</v>
      </c>
      <c r="B7655" s="294"/>
      <c r="C7655" s="294"/>
      <c r="D7655" s="294"/>
      <c r="E7655" s="294"/>
      <c r="F7655" s="294"/>
    </row>
    <row r="7656">
      <c r="A7656" s="294" t="s">
        <v>26489</v>
      </c>
      <c r="B7656" s="294"/>
      <c r="C7656" s="294"/>
      <c r="D7656" s="294"/>
      <c r="E7656" s="294"/>
      <c r="F7656" s="294"/>
    </row>
    <row r="7657">
      <c r="A7657" s="294" t="s">
        <v>26490</v>
      </c>
      <c r="B7657" s="294"/>
      <c r="C7657" s="294"/>
      <c r="D7657" s="294"/>
      <c r="E7657" s="294"/>
      <c r="F7657" s="294"/>
    </row>
    <row r="7658">
      <c r="A7658" s="294"/>
      <c r="B7658" s="294"/>
      <c r="C7658" s="294"/>
      <c r="D7658" s="294"/>
      <c r="E7658" s="294"/>
      <c r="F7658" s="294"/>
    </row>
    <row r="7659">
      <c r="A7659" s="294" t="s">
        <v>21312</v>
      </c>
      <c r="B7659" s="294"/>
      <c r="C7659" s="294"/>
      <c r="D7659" s="294"/>
      <c r="E7659" s="294"/>
      <c r="F7659" s="294"/>
    </row>
    <row r="7660">
      <c r="A7660" s="294" t="s">
        <v>26491</v>
      </c>
      <c r="B7660" s="294"/>
      <c r="C7660" s="294"/>
      <c r="D7660" s="294"/>
      <c r="E7660" s="294"/>
      <c r="F7660" s="294"/>
    </row>
    <row r="7661">
      <c r="A7661" s="294" t="s">
        <v>26492</v>
      </c>
      <c r="B7661" s="294"/>
      <c r="C7661" s="294"/>
      <c r="D7661" s="294"/>
      <c r="E7661" s="294"/>
      <c r="F7661" s="294"/>
    </row>
    <row r="7662">
      <c r="A7662" s="294" t="s">
        <v>26493</v>
      </c>
      <c r="B7662" s="294"/>
      <c r="C7662" s="294"/>
      <c r="D7662" s="294"/>
      <c r="E7662" s="294"/>
      <c r="F7662" s="294"/>
    </row>
    <row r="7663">
      <c r="A7663" s="294" t="s">
        <v>26494</v>
      </c>
      <c r="B7663" s="294"/>
      <c r="C7663" s="294"/>
      <c r="D7663" s="294"/>
      <c r="E7663" s="294"/>
      <c r="F7663" s="294"/>
    </row>
    <row r="7664">
      <c r="A7664" s="294"/>
      <c r="B7664" s="294"/>
      <c r="C7664" s="294"/>
      <c r="D7664" s="294"/>
      <c r="E7664" s="294"/>
      <c r="F7664" s="294"/>
    </row>
    <row r="7665">
      <c r="A7665" s="294" t="s">
        <v>25957</v>
      </c>
      <c r="B7665" s="294"/>
      <c r="C7665" s="294"/>
      <c r="D7665" s="294"/>
      <c r="E7665" s="294"/>
      <c r="F7665" s="294"/>
    </row>
    <row r="7666">
      <c r="A7666" s="294"/>
      <c r="B7666" s="294"/>
      <c r="C7666" s="294"/>
      <c r="D7666" s="294"/>
      <c r="E7666" s="294"/>
      <c r="F7666" s="294"/>
    </row>
    <row r="7667">
      <c r="A7667" s="294" t="s">
        <v>26495</v>
      </c>
      <c r="B7667" s="294"/>
      <c r="C7667" s="294"/>
      <c r="D7667" s="294"/>
      <c r="E7667" s="294"/>
      <c r="F7667" s="294"/>
    </row>
    <row r="7668">
      <c r="A7668" s="294"/>
      <c r="B7668" s="294"/>
      <c r="C7668" s="294"/>
      <c r="D7668" s="294"/>
      <c r="E7668" s="294"/>
      <c r="F7668" s="294"/>
    </row>
    <row r="7669">
      <c r="A7669" s="294"/>
      <c r="B7669" s="294"/>
      <c r="C7669" s="294"/>
      <c r="D7669" s="294"/>
      <c r="E7669" s="294"/>
      <c r="F7669" s="294"/>
    </row>
    <row r="7670">
      <c r="A7670" s="294" t="s">
        <v>26193</v>
      </c>
      <c r="B7670" s="294"/>
      <c r="C7670" s="294"/>
      <c r="D7670" s="294"/>
      <c r="E7670" s="294"/>
      <c r="F7670" s="294"/>
    </row>
    <row r="7671">
      <c r="A7671" s="294"/>
      <c r="B7671" s="294"/>
      <c r="C7671" s="294"/>
      <c r="D7671" s="294"/>
      <c r="E7671" s="294"/>
      <c r="F7671" s="294"/>
    </row>
    <row r="7672">
      <c r="A7672" s="294" t="s">
        <v>26229</v>
      </c>
      <c r="B7672" s="294"/>
      <c r="C7672" s="294"/>
      <c r="D7672" s="294"/>
      <c r="E7672" s="294"/>
      <c r="F7672" s="294"/>
    </row>
    <row r="7673">
      <c r="A7673" s="294" t="s">
        <v>26200</v>
      </c>
      <c r="B7673" s="294"/>
      <c r="C7673" s="294"/>
      <c r="D7673" s="294"/>
      <c r="E7673" s="294"/>
      <c r="F7673" s="294"/>
    </row>
    <row r="7674">
      <c r="A7674" s="294" t="s">
        <v>26194</v>
      </c>
      <c r="B7674" s="294"/>
      <c r="C7674" s="294"/>
      <c r="D7674" s="294"/>
      <c r="E7674" s="294"/>
      <c r="F7674" s="294"/>
    </row>
    <row r="7675">
      <c r="A7675" s="294" t="s">
        <v>26496</v>
      </c>
      <c r="B7675" s="294"/>
      <c r="C7675" s="294"/>
      <c r="D7675" s="294"/>
      <c r="E7675" s="294"/>
      <c r="F7675" s="294"/>
    </row>
    <row r="7676">
      <c r="A7676" s="294" t="s">
        <v>26230</v>
      </c>
      <c r="B7676" s="294"/>
      <c r="C7676" s="294"/>
      <c r="D7676" s="294"/>
      <c r="E7676" s="294"/>
      <c r="F7676" s="294"/>
    </row>
    <row r="7677">
      <c r="A7677" s="294" t="s">
        <v>26497</v>
      </c>
      <c r="B7677" s="294"/>
      <c r="C7677" s="294"/>
      <c r="D7677" s="294"/>
      <c r="E7677" s="294"/>
      <c r="F7677" s="294"/>
    </row>
    <row r="7678">
      <c r="A7678" s="294" t="s">
        <v>26231</v>
      </c>
      <c r="B7678" s="294"/>
      <c r="C7678" s="294"/>
      <c r="D7678" s="294"/>
      <c r="E7678" s="294"/>
      <c r="F7678" s="294"/>
    </row>
    <row r="7679">
      <c r="A7679" s="294" t="s">
        <v>26498</v>
      </c>
      <c r="B7679" s="294"/>
      <c r="C7679" s="294"/>
      <c r="D7679" s="294"/>
      <c r="E7679" s="294"/>
      <c r="F7679" s="294"/>
    </row>
    <row r="7680">
      <c r="A7680" s="294" t="s">
        <v>26499</v>
      </c>
      <c r="B7680" s="294"/>
      <c r="C7680" s="294"/>
      <c r="D7680" s="294"/>
      <c r="E7680" s="294"/>
      <c r="F7680" s="294"/>
    </row>
    <row r="7681">
      <c r="A7681" s="294" t="s">
        <v>26500</v>
      </c>
      <c r="B7681" s="294"/>
      <c r="C7681" s="294"/>
      <c r="D7681" s="294"/>
      <c r="E7681" s="294"/>
      <c r="F7681" s="294"/>
    </row>
    <row r="7682">
      <c r="A7682" s="294" t="s">
        <v>26501</v>
      </c>
      <c r="B7682" s="294"/>
      <c r="C7682" s="294"/>
      <c r="D7682" s="294"/>
      <c r="E7682" s="294"/>
      <c r="F7682" s="294"/>
    </row>
    <row r="7683">
      <c r="A7683" s="294"/>
      <c r="B7683" s="294"/>
      <c r="C7683" s="294"/>
      <c r="D7683" s="294"/>
      <c r="E7683" s="294"/>
      <c r="F7683" s="294"/>
    </row>
    <row r="7684">
      <c r="A7684" s="294"/>
      <c r="B7684" s="294"/>
      <c r="C7684" s="294"/>
      <c r="D7684" s="294"/>
      <c r="E7684" s="294"/>
      <c r="F7684" s="294"/>
    </row>
    <row r="7685">
      <c r="A7685" s="294" t="s">
        <v>25967</v>
      </c>
      <c r="B7685" s="294"/>
      <c r="C7685" s="294"/>
      <c r="D7685" s="294"/>
      <c r="E7685" s="294"/>
      <c r="F7685" s="294"/>
    </row>
    <row r="7686">
      <c r="A7686" s="294"/>
      <c r="B7686" s="294"/>
      <c r="C7686" s="294"/>
      <c r="D7686" s="294"/>
      <c r="E7686" s="294"/>
      <c r="F7686" s="294"/>
    </row>
    <row r="7687">
      <c r="A7687" s="294" t="s">
        <v>26502</v>
      </c>
      <c r="B7687" s="294"/>
      <c r="C7687" s="294"/>
      <c r="D7687" s="294"/>
      <c r="E7687" s="294"/>
      <c r="F7687" s="294"/>
    </row>
    <row r="7688">
      <c r="A7688" s="294" t="s">
        <v>26503</v>
      </c>
      <c r="B7688" s="294"/>
      <c r="C7688" s="294"/>
      <c r="D7688" s="294"/>
      <c r="E7688" s="294"/>
      <c r="F7688" s="294"/>
    </row>
    <row r="7689">
      <c r="A7689" s="294" t="s">
        <v>26504</v>
      </c>
      <c r="B7689" s="294"/>
      <c r="C7689" s="294"/>
      <c r="D7689" s="294"/>
      <c r="E7689" s="294"/>
      <c r="F7689" s="294"/>
    </row>
    <row r="7690">
      <c r="A7690" s="294" t="s">
        <v>26505</v>
      </c>
      <c r="B7690" s="294"/>
      <c r="C7690" s="294"/>
      <c r="D7690" s="294"/>
      <c r="E7690" s="294"/>
      <c r="F7690" s="294"/>
    </row>
    <row r="7691">
      <c r="A7691" s="294" t="s">
        <v>26506</v>
      </c>
      <c r="B7691" s="294"/>
      <c r="C7691" s="294"/>
      <c r="D7691" s="294"/>
      <c r="E7691" s="294"/>
      <c r="F7691" s="294"/>
    </row>
    <row r="7692">
      <c r="A7692" s="294" t="s">
        <v>26507</v>
      </c>
      <c r="B7692" s="294"/>
      <c r="C7692" s="294"/>
      <c r="D7692" s="294"/>
      <c r="E7692" s="294"/>
      <c r="F7692" s="294"/>
    </row>
    <row r="7693">
      <c r="A7693" s="294"/>
      <c r="B7693" s="294"/>
      <c r="C7693" s="294"/>
      <c r="D7693" s="294"/>
      <c r="E7693" s="294"/>
      <c r="F7693" s="294"/>
    </row>
    <row r="7694">
      <c r="A7694" s="294"/>
      <c r="B7694" s="294"/>
      <c r="C7694" s="294"/>
      <c r="D7694" s="294"/>
      <c r="E7694" s="294"/>
      <c r="F7694" s="294"/>
    </row>
    <row r="7695">
      <c r="A7695" s="294" t="s">
        <v>26208</v>
      </c>
      <c r="B7695" s="294"/>
      <c r="C7695" s="294"/>
      <c r="D7695" s="294"/>
      <c r="E7695" s="294"/>
      <c r="F7695" s="294"/>
    </row>
    <row r="7696">
      <c r="A7696" s="294"/>
      <c r="B7696" s="294"/>
      <c r="C7696" s="294"/>
      <c r="D7696" s="294"/>
      <c r="E7696" s="294"/>
      <c r="F7696" s="294"/>
    </row>
    <row r="7697">
      <c r="A7697" s="294" t="s">
        <v>25980</v>
      </c>
      <c r="B7697" s="294"/>
      <c r="C7697" s="294"/>
      <c r="D7697" s="294"/>
      <c r="E7697" s="294"/>
      <c r="F7697" s="294"/>
    </row>
    <row r="7698">
      <c r="A7698" s="294" t="s">
        <v>25981</v>
      </c>
      <c r="B7698" s="294"/>
      <c r="C7698" s="294"/>
      <c r="D7698" s="294"/>
      <c r="E7698" s="294"/>
      <c r="F7698" s="294"/>
    </row>
    <row r="7699">
      <c r="A7699" s="294" t="s">
        <v>26508</v>
      </c>
      <c r="B7699" s="294"/>
      <c r="C7699" s="294"/>
      <c r="D7699" s="294"/>
      <c r="E7699" s="294"/>
      <c r="F7699" s="294"/>
    </row>
    <row r="7700">
      <c r="A7700" s="294" t="s">
        <v>26509</v>
      </c>
      <c r="B7700" s="294"/>
      <c r="C7700" s="294"/>
      <c r="D7700" s="294"/>
      <c r="E7700" s="294"/>
      <c r="F7700" s="294"/>
    </row>
    <row r="7701">
      <c r="A7701" s="294" t="s">
        <v>26510</v>
      </c>
      <c r="B7701" s="294"/>
      <c r="C7701" s="294"/>
      <c r="D7701" s="294"/>
      <c r="E7701" s="294"/>
      <c r="F7701" s="294"/>
    </row>
    <row r="7702">
      <c r="A7702" s="294" t="s">
        <v>26511</v>
      </c>
      <c r="B7702" s="294"/>
      <c r="C7702" s="294"/>
      <c r="D7702" s="294"/>
      <c r="E7702" s="294"/>
      <c r="F7702" s="294"/>
    </row>
    <row r="7703">
      <c r="A7703" s="294"/>
      <c r="B7703" s="294"/>
      <c r="C7703" s="294"/>
      <c r="D7703" s="294"/>
      <c r="E7703" s="294"/>
      <c r="F7703" s="294"/>
    </row>
    <row r="7704">
      <c r="A7704" s="294" t="s">
        <v>26214</v>
      </c>
      <c r="B7704" s="294"/>
      <c r="C7704" s="294"/>
      <c r="D7704" s="294"/>
      <c r="E7704" s="294"/>
      <c r="F7704" s="294"/>
    </row>
    <row r="7705">
      <c r="A7705" s="294"/>
      <c r="B7705" s="294"/>
      <c r="C7705" s="294"/>
      <c r="D7705" s="294"/>
      <c r="E7705" s="294"/>
      <c r="F7705" s="294"/>
    </row>
    <row r="7706">
      <c r="A7706" s="294" t="s">
        <v>26512</v>
      </c>
      <c r="B7706" s="294"/>
      <c r="C7706" s="294"/>
      <c r="D7706" s="294"/>
      <c r="E7706" s="294"/>
      <c r="F7706" s="294"/>
    </row>
    <row r="7707">
      <c r="A7707" s="294" t="s">
        <v>26513</v>
      </c>
      <c r="B7707" s="294"/>
      <c r="C7707" s="294"/>
      <c r="D7707" s="294"/>
      <c r="E7707" s="294"/>
      <c r="F7707" s="294"/>
    </row>
    <row r="7708">
      <c r="A7708" s="294" t="s">
        <v>26514</v>
      </c>
      <c r="B7708" s="294"/>
      <c r="C7708" s="294"/>
      <c r="D7708" s="294"/>
      <c r="E7708" s="294"/>
      <c r="F7708" s="294"/>
    </row>
    <row r="7709">
      <c r="A7709" s="294" t="s">
        <v>26515</v>
      </c>
      <c r="B7709" s="294"/>
      <c r="C7709" s="294"/>
      <c r="D7709" s="294"/>
      <c r="E7709" s="294"/>
      <c r="F7709" s="294"/>
    </row>
    <row r="7710">
      <c r="A7710" s="294" t="s">
        <v>26516</v>
      </c>
      <c r="B7710" s="294"/>
      <c r="C7710" s="294"/>
      <c r="D7710" s="294"/>
      <c r="E7710" s="294"/>
      <c r="F7710" s="294"/>
    </row>
    <row r="7711">
      <c r="A7711" s="294"/>
      <c r="B7711" s="294"/>
      <c r="C7711" s="294"/>
      <c r="D7711" s="294"/>
      <c r="E7711" s="294"/>
      <c r="F7711" s="294"/>
    </row>
    <row r="7712">
      <c r="A7712" s="294" t="s">
        <v>26253</v>
      </c>
      <c r="B7712" s="294"/>
      <c r="C7712" s="294"/>
      <c r="D7712" s="294"/>
      <c r="E7712" s="294"/>
      <c r="F7712" s="294"/>
    </row>
    <row r="7713">
      <c r="A7713" s="294"/>
      <c r="B7713" s="294"/>
      <c r="C7713" s="294"/>
      <c r="D7713" s="294"/>
      <c r="E7713" s="294"/>
      <c r="F7713" s="294"/>
    </row>
    <row r="7714">
      <c r="A7714" s="294" t="s">
        <v>26517</v>
      </c>
      <c r="B7714" s="294"/>
      <c r="C7714" s="294"/>
      <c r="D7714" s="294"/>
      <c r="E7714" s="294"/>
      <c r="F7714" s="294"/>
    </row>
    <row r="7715">
      <c r="A7715" s="294" t="s">
        <v>26518</v>
      </c>
      <c r="B7715" s="294"/>
      <c r="C7715" s="294"/>
      <c r="D7715" s="294"/>
      <c r="E7715" s="294"/>
      <c r="F7715" s="294"/>
    </row>
    <row r="7716">
      <c r="A7716" s="294" t="s">
        <v>26519</v>
      </c>
      <c r="B7716" s="294"/>
      <c r="C7716" s="294"/>
      <c r="D7716" s="294"/>
      <c r="E7716" s="294"/>
      <c r="F7716" s="294"/>
    </row>
    <row r="7717">
      <c r="A7717" s="294" t="s">
        <v>26520</v>
      </c>
      <c r="B7717" s="294"/>
      <c r="C7717" s="294"/>
      <c r="D7717" s="294"/>
      <c r="E7717" s="294"/>
      <c r="F7717" s="294"/>
    </row>
    <row r="7718">
      <c r="A7718" s="294" t="s">
        <v>26521</v>
      </c>
      <c r="B7718" s="294"/>
      <c r="C7718" s="294"/>
      <c r="D7718" s="294"/>
      <c r="E7718" s="294"/>
      <c r="F7718" s="294"/>
    </row>
    <row r="7719">
      <c r="A7719" s="294"/>
      <c r="B7719" s="294"/>
      <c r="C7719" s="294"/>
      <c r="D7719" s="294"/>
      <c r="E7719" s="294"/>
      <c r="F7719" s="294"/>
    </row>
    <row r="7720">
      <c r="A7720" s="294"/>
      <c r="B7720" s="294"/>
      <c r="C7720" s="294"/>
      <c r="D7720" s="294"/>
      <c r="E7720" s="294"/>
      <c r="F7720" s="294"/>
    </row>
    <row r="7721">
      <c r="A7721" s="294" t="s">
        <v>25999</v>
      </c>
      <c r="B7721" s="294"/>
      <c r="C7721" s="294"/>
      <c r="D7721" s="294"/>
      <c r="E7721" s="294"/>
      <c r="F7721" s="294"/>
    </row>
    <row r="7722">
      <c r="A7722" s="294" t="s">
        <v>26522</v>
      </c>
      <c r="B7722" s="294"/>
      <c r="C7722" s="294"/>
      <c r="D7722" s="294"/>
      <c r="E7722" s="294"/>
      <c r="F7722" s="294"/>
    </row>
    <row r="7723">
      <c r="A7723" s="294" t="s">
        <v>21270</v>
      </c>
      <c r="B7723" s="294"/>
      <c r="C7723" s="294"/>
      <c r="D7723" s="294"/>
      <c r="E7723" s="294"/>
      <c r="F7723" s="294"/>
    </row>
    <row r="7724">
      <c r="A7724" s="294" t="s">
        <v>26523</v>
      </c>
      <c r="B7724" s="294"/>
      <c r="C7724" s="294"/>
      <c r="D7724" s="294"/>
      <c r="E7724" s="294"/>
      <c r="F7724" s="294"/>
    </row>
    <row r="7725">
      <c r="A7725" s="294"/>
      <c r="B7725" s="294"/>
      <c r="C7725" s="294"/>
      <c r="D7725" s="294"/>
      <c r="E7725" s="294"/>
      <c r="F7725" s="294"/>
    </row>
    <row r="7726">
      <c r="A7726" s="294" t="s">
        <v>22602</v>
      </c>
      <c r="B7726" s="294"/>
      <c r="C7726" s="294"/>
      <c r="D7726" s="294"/>
      <c r="E7726" s="294"/>
      <c r="F7726" s="294"/>
    </row>
    <row r="7727">
      <c r="A7727" s="294" t="s">
        <v>22708</v>
      </c>
      <c r="B7727" s="294"/>
      <c r="C7727" s="294"/>
      <c r="D7727" s="294"/>
      <c r="E7727" s="294"/>
      <c r="F7727" s="294"/>
    </row>
    <row r="7728">
      <c r="A7728" s="294"/>
      <c r="B7728" s="294"/>
      <c r="C7728" s="294"/>
      <c r="D7728" s="294"/>
      <c r="E7728" s="294"/>
      <c r="F7728" s="294"/>
    </row>
    <row r="7729">
      <c r="A7729" s="294" t="s">
        <v>26524</v>
      </c>
      <c r="B7729" s="294"/>
      <c r="C7729" s="294"/>
      <c r="D7729" s="294"/>
      <c r="E7729" s="294"/>
      <c r="F7729" s="294"/>
    </row>
    <row r="7730">
      <c r="A7730" s="294" t="s">
        <v>26525</v>
      </c>
      <c r="B7730" s="294"/>
      <c r="C7730" s="294"/>
      <c r="D7730" s="294"/>
      <c r="E7730" s="294"/>
      <c r="F7730" s="294"/>
    </row>
    <row r="7731">
      <c r="A7731" s="294" t="s">
        <v>26526</v>
      </c>
      <c r="B7731" s="294"/>
      <c r="C7731" s="294"/>
      <c r="D7731" s="294"/>
      <c r="E7731" s="294"/>
      <c r="F7731" s="294"/>
    </row>
    <row r="7732">
      <c r="A7732" s="294" t="s">
        <v>26527</v>
      </c>
      <c r="B7732" s="294"/>
      <c r="C7732" s="294"/>
      <c r="D7732" s="294"/>
      <c r="E7732" s="294"/>
      <c r="F7732" s="294"/>
    </row>
    <row r="7733">
      <c r="A7733" s="294" t="s">
        <v>26528</v>
      </c>
      <c r="B7733" s="294"/>
      <c r="C7733" s="294"/>
      <c r="D7733" s="294"/>
      <c r="E7733" s="294"/>
      <c r="F7733" s="294"/>
    </row>
    <row r="7734">
      <c r="A7734" s="294" t="s">
        <v>26529</v>
      </c>
      <c r="B7734" s="294"/>
      <c r="C7734" s="294"/>
      <c r="D7734" s="294"/>
      <c r="E7734" s="294"/>
      <c r="F7734" s="294"/>
    </row>
    <row r="7735">
      <c r="A7735" s="294" t="s">
        <v>26530</v>
      </c>
      <c r="B7735" s="294"/>
      <c r="C7735" s="294"/>
      <c r="D7735" s="294"/>
      <c r="E7735" s="294"/>
      <c r="F7735" s="294"/>
    </row>
    <row r="7736">
      <c r="A7736" s="294"/>
      <c r="B7736" s="294"/>
      <c r="C7736" s="294"/>
      <c r="D7736" s="294"/>
      <c r="E7736" s="294"/>
      <c r="F7736" s="294"/>
    </row>
    <row r="7737">
      <c r="A7737" s="294" t="s">
        <v>23703</v>
      </c>
      <c r="B7737" s="294"/>
      <c r="C7737" s="294"/>
      <c r="D7737" s="294"/>
      <c r="E7737" s="294"/>
      <c r="F7737" s="294"/>
    </row>
    <row r="7738">
      <c r="A7738" s="294" t="s">
        <v>23704</v>
      </c>
      <c r="B7738" s="294"/>
      <c r="C7738" s="294"/>
      <c r="D7738" s="294"/>
      <c r="E7738" s="294"/>
      <c r="F7738" s="294"/>
    </row>
    <row r="7739">
      <c r="A7739" s="294"/>
      <c r="B7739" s="294"/>
      <c r="C7739" s="294"/>
      <c r="D7739" s="294"/>
      <c r="E7739" s="294"/>
      <c r="F7739" s="294"/>
    </row>
    <row r="7740">
      <c r="A7740" s="294"/>
      <c r="B7740" s="294"/>
      <c r="C7740" s="294"/>
      <c r="D7740" s="294"/>
      <c r="E7740" s="294"/>
      <c r="F7740" s="294"/>
    </row>
    <row r="7741">
      <c r="A7741" s="294" t="s">
        <v>26531</v>
      </c>
      <c r="B7741" s="294"/>
      <c r="C7741" s="294"/>
      <c r="D7741" s="294"/>
      <c r="E7741" s="294"/>
      <c r="F7741" s="294"/>
    </row>
    <row r="7742">
      <c r="A7742" s="294" t="s">
        <v>26532</v>
      </c>
      <c r="B7742" s="294"/>
      <c r="C7742" s="294"/>
      <c r="D7742" s="294"/>
      <c r="E7742" s="294"/>
      <c r="F7742" s="294"/>
    </row>
    <row r="7743">
      <c r="A7743" s="294" t="s">
        <v>26533</v>
      </c>
      <c r="B7743" s="294"/>
      <c r="C7743" s="294"/>
      <c r="D7743" s="294"/>
      <c r="E7743" s="294"/>
      <c r="F7743" s="294"/>
    </row>
    <row r="7744">
      <c r="A7744" s="294" t="s">
        <v>26534</v>
      </c>
      <c r="B7744" s="294"/>
      <c r="C7744" s="294"/>
      <c r="D7744" s="294"/>
      <c r="E7744" s="294"/>
      <c r="F7744" s="294"/>
    </row>
    <row r="7745">
      <c r="A7745" s="294" t="s">
        <v>26535</v>
      </c>
      <c r="B7745" s="294"/>
      <c r="C7745" s="294"/>
      <c r="D7745" s="294"/>
      <c r="E7745" s="294"/>
      <c r="F7745" s="294"/>
    </row>
    <row r="7746">
      <c r="A7746" s="294"/>
      <c r="B7746" s="294"/>
      <c r="C7746" s="294"/>
      <c r="D7746" s="294"/>
      <c r="E7746" s="294"/>
      <c r="F7746" s="294"/>
    </row>
    <row r="7747">
      <c r="A7747" s="294" t="s">
        <v>23362</v>
      </c>
      <c r="B7747" s="294"/>
      <c r="C7747" s="294"/>
      <c r="D7747" s="294"/>
      <c r="E7747" s="294"/>
      <c r="F7747" s="294"/>
    </row>
    <row r="7748">
      <c r="A7748" s="294" t="s">
        <v>26536</v>
      </c>
      <c r="B7748" s="294"/>
      <c r="C7748" s="294"/>
      <c r="D7748" s="294"/>
      <c r="E7748" s="294"/>
      <c r="F7748" s="294"/>
    </row>
    <row r="7749">
      <c r="A7749" s="294"/>
      <c r="B7749" s="294"/>
      <c r="C7749" s="294"/>
      <c r="D7749" s="294"/>
      <c r="E7749" s="294"/>
      <c r="F7749" s="294"/>
    </row>
    <row r="7750">
      <c r="A7750" s="294" t="s">
        <v>26537</v>
      </c>
      <c r="B7750" s="294"/>
      <c r="C7750" s="294"/>
      <c r="D7750" s="294"/>
      <c r="E7750" s="294"/>
      <c r="F7750" s="294"/>
    </row>
    <row r="7751">
      <c r="A7751" s="294" t="s">
        <v>26538</v>
      </c>
      <c r="B7751" s="294"/>
      <c r="C7751" s="294"/>
      <c r="D7751" s="294"/>
      <c r="E7751" s="294"/>
      <c r="F7751" s="294"/>
    </row>
    <row r="7752">
      <c r="A7752" s="294" t="s">
        <v>26539</v>
      </c>
      <c r="B7752" s="294"/>
      <c r="C7752" s="294"/>
      <c r="D7752" s="294"/>
      <c r="E7752" s="294"/>
      <c r="F7752" s="294"/>
    </row>
    <row r="7753">
      <c r="A7753" s="294" t="s">
        <v>26540</v>
      </c>
      <c r="B7753" s="294"/>
      <c r="C7753" s="294"/>
      <c r="D7753" s="294"/>
      <c r="E7753" s="294"/>
      <c r="F7753" s="294"/>
    </row>
    <row r="7754">
      <c r="A7754" s="294" t="s">
        <v>26541</v>
      </c>
      <c r="B7754" s="294"/>
      <c r="C7754" s="294"/>
      <c r="D7754" s="294"/>
      <c r="E7754" s="294"/>
      <c r="F7754" s="294"/>
    </row>
    <row r="7755">
      <c r="A7755" s="294" t="s">
        <v>26542</v>
      </c>
      <c r="B7755" s="294"/>
      <c r="C7755" s="294"/>
      <c r="D7755" s="294"/>
      <c r="E7755" s="294"/>
      <c r="F7755" s="294"/>
    </row>
    <row r="7756">
      <c r="A7756" s="294" t="s">
        <v>26543</v>
      </c>
      <c r="B7756" s="294"/>
      <c r="C7756" s="294"/>
      <c r="D7756" s="294"/>
      <c r="E7756" s="294"/>
      <c r="F7756" s="294"/>
    </row>
    <row r="7757">
      <c r="A7757" s="294"/>
      <c r="B7757" s="294"/>
      <c r="C7757" s="294"/>
      <c r="D7757" s="294"/>
      <c r="E7757" s="294"/>
      <c r="F7757" s="294"/>
    </row>
    <row r="7758">
      <c r="A7758" s="294" t="s">
        <v>21401</v>
      </c>
      <c r="B7758" s="294"/>
      <c r="C7758" s="294"/>
      <c r="D7758" s="294"/>
      <c r="E7758" s="294"/>
      <c r="F7758" s="294"/>
    </row>
    <row r="7759">
      <c r="A7759" s="294"/>
      <c r="B7759" s="294"/>
      <c r="C7759" s="294"/>
      <c r="D7759" s="294"/>
      <c r="E7759" s="294"/>
      <c r="F7759" s="294"/>
    </row>
    <row r="7760">
      <c r="A7760" s="294" t="s">
        <v>26544</v>
      </c>
      <c r="B7760" s="294"/>
      <c r="C7760" s="294"/>
      <c r="D7760" s="294"/>
      <c r="E7760" s="294"/>
      <c r="F7760" s="294"/>
    </row>
    <row r="7761">
      <c r="A7761" s="294" t="s">
        <v>26545</v>
      </c>
      <c r="B7761" s="294"/>
      <c r="C7761" s="294"/>
      <c r="D7761" s="294"/>
      <c r="E7761" s="294"/>
      <c r="F7761" s="294"/>
    </row>
    <row r="7762">
      <c r="A7762" s="294" t="s">
        <v>26546</v>
      </c>
      <c r="B7762" s="294"/>
      <c r="C7762" s="294"/>
      <c r="D7762" s="294"/>
      <c r="E7762" s="294"/>
      <c r="F7762" s="294"/>
    </row>
    <row r="7763">
      <c r="A7763" s="294" t="s">
        <v>26547</v>
      </c>
      <c r="B7763" s="294"/>
      <c r="C7763" s="294"/>
      <c r="D7763" s="294"/>
      <c r="E7763" s="294"/>
      <c r="F7763" s="294"/>
    </row>
    <row r="7764">
      <c r="A7764" s="294" t="s">
        <v>26548</v>
      </c>
      <c r="B7764" s="294"/>
      <c r="C7764" s="294"/>
      <c r="D7764" s="294"/>
      <c r="E7764" s="294"/>
      <c r="F7764" s="294"/>
    </row>
    <row r="7765">
      <c r="A7765" s="294" t="s">
        <v>26549</v>
      </c>
      <c r="B7765" s="294"/>
      <c r="C7765" s="294"/>
      <c r="D7765" s="294"/>
      <c r="E7765" s="294"/>
      <c r="F7765" s="294"/>
    </row>
    <row r="7766">
      <c r="A7766" s="294" t="s">
        <v>26550</v>
      </c>
      <c r="B7766" s="294"/>
      <c r="C7766" s="294"/>
      <c r="D7766" s="294"/>
      <c r="E7766" s="294"/>
      <c r="F7766" s="294"/>
    </row>
    <row r="7767">
      <c r="A7767" s="294" t="s">
        <v>26551</v>
      </c>
      <c r="B7767" s="294"/>
      <c r="C7767" s="294"/>
      <c r="D7767" s="294"/>
      <c r="E7767" s="294"/>
      <c r="F7767" s="294"/>
    </row>
    <row r="7768">
      <c r="A7768" s="294"/>
      <c r="B7768" s="294"/>
      <c r="C7768" s="294"/>
      <c r="D7768" s="294"/>
      <c r="E7768" s="294"/>
      <c r="F7768" s="294"/>
    </row>
    <row r="7769">
      <c r="A7769" s="294"/>
      <c r="B7769" s="294"/>
      <c r="C7769" s="294"/>
      <c r="D7769" s="294"/>
      <c r="E7769" s="294"/>
      <c r="F7769" s="294"/>
    </row>
    <row r="7770">
      <c r="A7770" s="294" t="s">
        <v>21407</v>
      </c>
      <c r="B7770" s="294"/>
      <c r="C7770" s="294"/>
      <c r="D7770" s="294"/>
      <c r="E7770" s="294"/>
      <c r="F7770" s="294"/>
    </row>
    <row r="7771">
      <c r="A7771" s="294"/>
      <c r="B7771" s="294"/>
      <c r="C7771" s="294"/>
      <c r="D7771" s="294"/>
      <c r="E7771" s="294"/>
      <c r="F7771" s="294"/>
    </row>
    <row r="7772">
      <c r="A7772" s="294" t="s">
        <v>26552</v>
      </c>
      <c r="B7772" s="294"/>
      <c r="C7772" s="294"/>
      <c r="D7772" s="294"/>
      <c r="E7772" s="294"/>
      <c r="F7772" s="294"/>
    </row>
    <row r="7773">
      <c r="A7773" s="294" t="s">
        <v>26553</v>
      </c>
      <c r="B7773" s="294"/>
      <c r="C7773" s="294"/>
      <c r="D7773" s="294"/>
      <c r="E7773" s="294"/>
      <c r="F7773" s="294"/>
    </row>
    <row r="7774">
      <c r="A7774" s="294" t="s">
        <v>26554</v>
      </c>
      <c r="B7774" s="294"/>
      <c r="C7774" s="294"/>
      <c r="D7774" s="294"/>
      <c r="E7774" s="294"/>
      <c r="F7774" s="294"/>
    </row>
    <row r="7775">
      <c r="A7775" s="294" t="s">
        <v>26555</v>
      </c>
      <c r="B7775" s="294"/>
      <c r="C7775" s="294"/>
      <c r="D7775" s="294"/>
      <c r="E7775" s="294"/>
      <c r="F7775" s="294"/>
    </row>
    <row r="7776">
      <c r="A7776" s="294" t="s">
        <v>26556</v>
      </c>
      <c r="B7776" s="294"/>
      <c r="C7776" s="294"/>
      <c r="D7776" s="294"/>
      <c r="E7776" s="294"/>
      <c r="F7776" s="294"/>
    </row>
    <row r="7777">
      <c r="A7777" s="294" t="s">
        <v>26557</v>
      </c>
      <c r="B7777" s="294"/>
      <c r="C7777" s="294"/>
      <c r="D7777" s="294"/>
      <c r="E7777" s="294"/>
      <c r="F7777" s="294"/>
    </row>
    <row r="7778">
      <c r="A7778" s="294" t="s">
        <v>26558</v>
      </c>
      <c r="B7778" s="294"/>
      <c r="C7778" s="294"/>
      <c r="D7778" s="294"/>
      <c r="E7778" s="294"/>
      <c r="F7778" s="294"/>
    </row>
    <row r="7779">
      <c r="A7779" s="294" t="s">
        <v>26559</v>
      </c>
      <c r="B7779" s="294"/>
      <c r="C7779" s="294"/>
      <c r="D7779" s="294"/>
      <c r="E7779" s="294"/>
      <c r="F7779" s="294"/>
    </row>
    <row r="7780">
      <c r="A7780" s="294" t="s">
        <v>26560</v>
      </c>
      <c r="B7780" s="294"/>
      <c r="C7780" s="294"/>
      <c r="D7780" s="294"/>
      <c r="E7780" s="294"/>
      <c r="F7780" s="294"/>
    </row>
    <row r="7781">
      <c r="A7781" s="294" t="s">
        <v>26561</v>
      </c>
      <c r="B7781" s="294"/>
      <c r="C7781" s="294"/>
      <c r="D7781" s="294"/>
      <c r="E7781" s="294"/>
      <c r="F7781" s="294"/>
    </row>
    <row r="7782">
      <c r="A7782" s="294" t="s">
        <v>26562</v>
      </c>
      <c r="B7782" s="294"/>
      <c r="C7782" s="294"/>
      <c r="D7782" s="294"/>
      <c r="E7782" s="294"/>
      <c r="F7782" s="294"/>
    </row>
    <row r="7783">
      <c r="A7783" s="294" t="s">
        <v>26563</v>
      </c>
      <c r="B7783" s="294"/>
      <c r="C7783" s="294"/>
      <c r="D7783" s="294"/>
      <c r="E7783" s="294"/>
      <c r="F7783" s="294"/>
    </row>
    <row r="7784">
      <c r="A7784" s="294"/>
      <c r="B7784" s="294"/>
      <c r="C7784" s="294"/>
      <c r="D7784" s="294"/>
      <c r="E7784" s="294"/>
      <c r="F7784" s="294"/>
    </row>
    <row r="7785">
      <c r="A7785" s="294" t="s">
        <v>21304</v>
      </c>
      <c r="B7785" s="294"/>
      <c r="C7785" s="294"/>
      <c r="D7785" s="294"/>
      <c r="E7785" s="294"/>
      <c r="F7785" s="294"/>
    </row>
    <row r="7786">
      <c r="A7786" s="294"/>
      <c r="B7786" s="294"/>
      <c r="C7786" s="294"/>
      <c r="D7786" s="294"/>
      <c r="E7786" s="294"/>
      <c r="F7786" s="294"/>
    </row>
    <row r="7787">
      <c r="A7787" s="294" t="s">
        <v>26564</v>
      </c>
      <c r="B7787" s="294"/>
      <c r="C7787" s="294"/>
      <c r="D7787" s="294"/>
      <c r="E7787" s="294"/>
      <c r="F7787" s="294"/>
    </row>
    <row r="7788">
      <c r="A7788" s="294" t="s">
        <v>26565</v>
      </c>
      <c r="B7788" s="294"/>
      <c r="C7788" s="294"/>
      <c r="D7788" s="294"/>
      <c r="E7788" s="294"/>
      <c r="F7788" s="294"/>
    </row>
    <row r="7789">
      <c r="A7789" s="294" t="s">
        <v>26566</v>
      </c>
      <c r="B7789" s="294"/>
      <c r="C7789" s="294"/>
      <c r="D7789" s="294"/>
      <c r="E7789" s="294"/>
      <c r="F7789" s="294"/>
    </row>
    <row r="7790">
      <c r="A7790" s="294" t="s">
        <v>26567</v>
      </c>
      <c r="B7790" s="294"/>
      <c r="C7790" s="294"/>
      <c r="D7790" s="294"/>
      <c r="E7790" s="294"/>
      <c r="F7790" s="294"/>
    </row>
    <row r="7791">
      <c r="A7791" s="294" t="s">
        <v>26568</v>
      </c>
      <c r="B7791" s="294"/>
      <c r="C7791" s="294"/>
      <c r="D7791" s="294"/>
      <c r="E7791" s="294"/>
      <c r="F7791" s="294"/>
    </row>
    <row r="7792">
      <c r="A7792" s="294" t="s">
        <v>26569</v>
      </c>
      <c r="B7792" s="294"/>
      <c r="C7792" s="294"/>
      <c r="D7792" s="294"/>
      <c r="E7792" s="294"/>
      <c r="F7792" s="294"/>
    </row>
    <row r="7793">
      <c r="A7793" s="294" t="s">
        <v>26570</v>
      </c>
      <c r="B7793" s="294"/>
      <c r="C7793" s="294"/>
      <c r="D7793" s="294"/>
      <c r="E7793" s="294"/>
      <c r="F7793" s="294"/>
    </row>
    <row r="7794">
      <c r="A7794" s="294" t="s">
        <v>26571</v>
      </c>
      <c r="B7794" s="294"/>
      <c r="C7794" s="294"/>
      <c r="D7794" s="294"/>
      <c r="E7794" s="294"/>
      <c r="F7794" s="294"/>
    </row>
    <row r="7795">
      <c r="A7795" s="294" t="s">
        <v>26572</v>
      </c>
      <c r="B7795" s="294"/>
      <c r="C7795" s="294"/>
      <c r="D7795" s="294"/>
      <c r="E7795" s="294"/>
      <c r="F7795" s="294"/>
    </row>
    <row r="7796">
      <c r="A7796" s="294" t="s">
        <v>26573</v>
      </c>
      <c r="B7796" s="294"/>
      <c r="C7796" s="294"/>
      <c r="D7796" s="294"/>
      <c r="E7796" s="294"/>
      <c r="F7796" s="294"/>
    </row>
    <row r="7797">
      <c r="A7797" s="294" t="s">
        <v>26574</v>
      </c>
      <c r="B7797" s="294"/>
      <c r="C7797" s="294"/>
      <c r="D7797" s="294"/>
      <c r="E7797" s="294"/>
      <c r="F7797" s="294"/>
    </row>
    <row r="7798">
      <c r="A7798" s="294"/>
      <c r="B7798" s="294"/>
      <c r="C7798" s="294"/>
      <c r="D7798" s="294"/>
      <c r="E7798" s="294"/>
      <c r="F7798" s="294"/>
    </row>
    <row r="7799">
      <c r="A7799" s="294" t="s">
        <v>21312</v>
      </c>
      <c r="B7799" s="294"/>
      <c r="C7799" s="294"/>
      <c r="D7799" s="294"/>
      <c r="E7799" s="294"/>
      <c r="F7799" s="294"/>
    </row>
    <row r="7800">
      <c r="A7800" s="294" t="s">
        <v>26575</v>
      </c>
      <c r="B7800" s="294"/>
      <c r="C7800" s="294"/>
      <c r="D7800" s="294"/>
      <c r="E7800" s="294"/>
      <c r="F7800" s="294"/>
    </row>
    <row r="7801">
      <c r="A7801" s="294" t="s">
        <v>21314</v>
      </c>
      <c r="B7801" s="294"/>
      <c r="C7801" s="294"/>
      <c r="D7801" s="294"/>
      <c r="E7801" s="294"/>
      <c r="F7801" s="294"/>
    </row>
    <row r="7802">
      <c r="A7802" s="294" t="s">
        <v>26523</v>
      </c>
      <c r="B7802" s="294"/>
      <c r="C7802" s="294"/>
      <c r="D7802" s="294"/>
      <c r="E7802" s="294"/>
      <c r="F7802" s="294"/>
    </row>
    <row r="7803">
      <c r="A7803" s="294"/>
      <c r="B7803" s="294"/>
      <c r="C7803" s="294"/>
      <c r="D7803" s="294"/>
      <c r="E7803" s="294"/>
      <c r="F7803" s="294"/>
    </row>
    <row r="7804">
      <c r="A7804" s="294"/>
      <c r="B7804" s="294"/>
      <c r="C7804" s="294"/>
      <c r="D7804" s="294"/>
      <c r="E7804" s="294"/>
      <c r="F7804" s="294"/>
    </row>
    <row r="7805">
      <c r="A7805" s="294" t="s">
        <v>24575</v>
      </c>
      <c r="B7805" s="294"/>
      <c r="C7805" s="294"/>
      <c r="D7805" s="294"/>
      <c r="E7805" s="294"/>
      <c r="F7805" s="294"/>
    </row>
    <row r="7806">
      <c r="A7806" s="294"/>
      <c r="B7806" s="294"/>
      <c r="C7806" s="294"/>
      <c r="D7806" s="294"/>
      <c r="E7806" s="294"/>
      <c r="F7806" s="294"/>
    </row>
    <row r="7807">
      <c r="A7807" s="294" t="s">
        <v>26576</v>
      </c>
      <c r="B7807" s="294"/>
      <c r="C7807" s="294"/>
      <c r="D7807" s="294"/>
      <c r="E7807" s="294"/>
      <c r="F7807" s="294"/>
    </row>
    <row r="7808">
      <c r="A7808" s="294" t="s">
        <v>26577</v>
      </c>
      <c r="B7808" s="294"/>
      <c r="C7808" s="294"/>
      <c r="D7808" s="294"/>
      <c r="E7808" s="294"/>
      <c r="F7808" s="294"/>
    </row>
    <row r="7809">
      <c r="A7809" s="294" t="s">
        <v>26578</v>
      </c>
      <c r="B7809" s="294"/>
      <c r="C7809" s="294"/>
      <c r="D7809" s="294"/>
      <c r="E7809" s="294"/>
      <c r="F7809" s="294"/>
    </row>
    <row r="7810">
      <c r="A7810" s="294" t="s">
        <v>26579</v>
      </c>
      <c r="B7810" s="294"/>
      <c r="C7810" s="294"/>
      <c r="D7810" s="294"/>
      <c r="E7810" s="294"/>
      <c r="F7810" s="294"/>
    </row>
    <row r="7811">
      <c r="A7811" s="294" t="s">
        <v>26580</v>
      </c>
      <c r="B7811" s="294"/>
      <c r="C7811" s="294"/>
      <c r="D7811" s="294"/>
      <c r="E7811" s="294"/>
      <c r="F7811" s="294"/>
    </row>
    <row r="7812">
      <c r="A7812" s="294" t="s">
        <v>26581</v>
      </c>
      <c r="B7812" s="294"/>
      <c r="C7812" s="294"/>
      <c r="D7812" s="294"/>
      <c r="E7812" s="294"/>
      <c r="F7812" s="294"/>
    </row>
    <row r="7813">
      <c r="A7813" s="294" t="s">
        <v>26582</v>
      </c>
      <c r="B7813" s="294"/>
      <c r="C7813" s="294"/>
      <c r="D7813" s="294"/>
      <c r="E7813" s="294"/>
      <c r="F7813" s="294"/>
    </row>
    <row r="7814">
      <c r="A7814" s="294" t="s">
        <v>26583</v>
      </c>
      <c r="B7814" s="294"/>
      <c r="C7814" s="294"/>
      <c r="D7814" s="294"/>
      <c r="E7814" s="294"/>
      <c r="F7814" s="294"/>
    </row>
    <row r="7815">
      <c r="A7815" s="294" t="s">
        <v>26584</v>
      </c>
      <c r="B7815" s="294"/>
      <c r="C7815" s="294"/>
      <c r="D7815" s="294"/>
      <c r="E7815" s="294"/>
      <c r="F7815" s="294"/>
    </row>
    <row r="7816">
      <c r="A7816" s="294"/>
      <c r="B7816" s="294"/>
      <c r="C7816" s="294"/>
      <c r="D7816" s="294"/>
      <c r="E7816" s="294"/>
      <c r="F7816" s="294"/>
    </row>
    <row r="7817">
      <c r="A7817" s="294" t="s">
        <v>24466</v>
      </c>
      <c r="B7817" s="294"/>
      <c r="C7817" s="294"/>
      <c r="D7817" s="294"/>
      <c r="E7817" s="294"/>
      <c r="F7817" s="294"/>
    </row>
    <row r="7818">
      <c r="A7818" s="294" t="s">
        <v>26065</v>
      </c>
      <c r="B7818" s="294"/>
      <c r="C7818" s="294"/>
      <c r="D7818" s="294"/>
      <c r="E7818" s="294"/>
      <c r="F7818" s="294"/>
    </row>
    <row r="7819">
      <c r="A7819" s="294"/>
      <c r="B7819" s="294"/>
      <c r="C7819" s="294"/>
      <c r="D7819" s="294"/>
      <c r="E7819" s="294"/>
      <c r="F7819" s="294"/>
    </row>
    <row r="7820">
      <c r="A7820" s="294" t="s">
        <v>26585</v>
      </c>
      <c r="B7820" s="294"/>
      <c r="C7820" s="294"/>
      <c r="D7820" s="294"/>
      <c r="E7820" s="294"/>
      <c r="F7820" s="294"/>
    </row>
    <row r="7821">
      <c r="A7821" s="294" t="s">
        <v>26586</v>
      </c>
      <c r="B7821" s="294"/>
      <c r="C7821" s="294"/>
      <c r="D7821" s="294"/>
      <c r="E7821" s="294"/>
      <c r="F7821" s="294"/>
    </row>
    <row r="7822">
      <c r="A7822" s="294" t="s">
        <v>26587</v>
      </c>
      <c r="B7822" s="294"/>
      <c r="C7822" s="294"/>
      <c r="D7822" s="294"/>
      <c r="E7822" s="294"/>
      <c r="F7822" s="294"/>
    </row>
    <row r="7823">
      <c r="A7823" s="294"/>
      <c r="B7823" s="294"/>
      <c r="C7823" s="294"/>
      <c r="D7823" s="294"/>
      <c r="E7823" s="294"/>
      <c r="F7823" s="294"/>
    </row>
    <row r="7824">
      <c r="A7824" s="294" t="s">
        <v>25438</v>
      </c>
      <c r="B7824" s="294"/>
      <c r="C7824" s="294"/>
      <c r="D7824" s="294"/>
      <c r="E7824" s="294"/>
      <c r="F7824" s="294"/>
    </row>
    <row r="7825">
      <c r="A7825" s="294"/>
      <c r="B7825" s="294"/>
      <c r="C7825" s="294"/>
      <c r="D7825" s="294"/>
      <c r="E7825" s="294"/>
      <c r="F7825" s="294"/>
    </row>
    <row r="7826">
      <c r="A7826" s="294" t="s">
        <v>26588</v>
      </c>
      <c r="B7826" s="294"/>
      <c r="C7826" s="294"/>
      <c r="D7826" s="294"/>
      <c r="E7826" s="294"/>
      <c r="F7826" s="294"/>
    </row>
    <row r="7827">
      <c r="A7827" s="294" t="s">
        <v>26589</v>
      </c>
      <c r="B7827" s="294"/>
      <c r="C7827" s="294"/>
      <c r="D7827" s="294"/>
      <c r="E7827" s="294"/>
      <c r="F7827" s="294"/>
    </row>
    <row r="7828">
      <c r="A7828" s="294" t="s">
        <v>26590</v>
      </c>
      <c r="B7828" s="294"/>
      <c r="C7828" s="294"/>
      <c r="D7828" s="294"/>
      <c r="E7828" s="294"/>
      <c r="F7828" s="294"/>
    </row>
    <row r="7829">
      <c r="A7829" s="294" t="s">
        <v>26591</v>
      </c>
      <c r="B7829" s="294"/>
      <c r="C7829" s="294"/>
      <c r="D7829" s="294"/>
      <c r="E7829" s="294"/>
      <c r="F7829" s="294"/>
    </row>
    <row r="7830">
      <c r="A7830" s="294" t="s">
        <v>26592</v>
      </c>
      <c r="B7830" s="294"/>
      <c r="C7830" s="294"/>
      <c r="D7830" s="294"/>
      <c r="E7830" s="294"/>
      <c r="F7830" s="294"/>
    </row>
    <row r="7831">
      <c r="A7831" s="294" t="s">
        <v>26593</v>
      </c>
      <c r="B7831" s="294"/>
      <c r="C7831" s="294"/>
      <c r="D7831" s="294"/>
      <c r="E7831" s="294"/>
      <c r="F7831" s="294"/>
    </row>
    <row r="7832">
      <c r="A7832" s="294"/>
      <c r="B7832" s="294"/>
      <c r="C7832" s="294"/>
      <c r="D7832" s="294"/>
      <c r="E7832" s="294"/>
      <c r="F7832" s="294"/>
    </row>
    <row r="7833">
      <c r="A7833" s="294" t="s">
        <v>23029</v>
      </c>
      <c r="B7833" s="294"/>
      <c r="C7833" s="294"/>
      <c r="D7833" s="294"/>
      <c r="E7833" s="294"/>
      <c r="F7833" s="294"/>
    </row>
    <row r="7834">
      <c r="A7834" s="294" t="s">
        <v>25548</v>
      </c>
      <c r="B7834" s="294"/>
      <c r="C7834" s="294"/>
      <c r="D7834" s="294"/>
      <c r="E7834" s="294"/>
      <c r="F7834" s="294"/>
    </row>
    <row r="7835">
      <c r="A7835" s="294"/>
      <c r="B7835" s="294"/>
      <c r="C7835" s="294"/>
      <c r="D7835" s="294"/>
      <c r="E7835" s="294"/>
      <c r="F7835" s="294"/>
    </row>
    <row r="7836">
      <c r="A7836" s="294" t="s">
        <v>26594</v>
      </c>
      <c r="B7836" s="294"/>
      <c r="C7836" s="294"/>
      <c r="D7836" s="294"/>
      <c r="E7836" s="294"/>
      <c r="F7836" s="294"/>
    </row>
    <row r="7837">
      <c r="A7837" s="294" t="s">
        <v>26595</v>
      </c>
      <c r="B7837" s="294"/>
      <c r="C7837" s="294"/>
      <c r="D7837" s="294"/>
      <c r="E7837" s="294"/>
      <c r="F7837" s="294"/>
    </row>
    <row r="7838">
      <c r="A7838" s="294" t="s">
        <v>26596</v>
      </c>
      <c r="B7838" s="294"/>
      <c r="C7838" s="294"/>
      <c r="D7838" s="294"/>
      <c r="E7838" s="294"/>
      <c r="F7838" s="294"/>
    </row>
    <row r="7839">
      <c r="A7839" s="294" t="s">
        <v>26597</v>
      </c>
      <c r="B7839" s="294"/>
      <c r="C7839" s="294"/>
      <c r="D7839" s="294"/>
      <c r="E7839" s="294"/>
      <c r="F7839" s="294"/>
    </row>
    <row r="7840">
      <c r="A7840" s="294"/>
      <c r="B7840" s="294"/>
      <c r="C7840" s="294"/>
      <c r="D7840" s="294"/>
      <c r="E7840" s="294"/>
      <c r="F7840" s="294"/>
    </row>
    <row r="7841">
      <c r="A7841" s="294" t="s">
        <v>25338</v>
      </c>
      <c r="B7841" s="294"/>
      <c r="C7841" s="294"/>
      <c r="D7841" s="294"/>
      <c r="E7841" s="294"/>
      <c r="F7841" s="294"/>
    </row>
    <row r="7842">
      <c r="A7842" s="294" t="s">
        <v>26598</v>
      </c>
      <c r="B7842" s="294"/>
      <c r="C7842" s="294"/>
      <c r="D7842" s="294"/>
      <c r="E7842" s="294"/>
      <c r="F7842" s="294"/>
    </row>
    <row r="7843">
      <c r="A7843" s="294"/>
      <c r="B7843" s="294"/>
      <c r="C7843" s="294"/>
      <c r="D7843" s="294"/>
      <c r="E7843" s="294"/>
      <c r="F7843" s="294"/>
    </row>
    <row r="7844">
      <c r="A7844" s="294" t="s">
        <v>26599</v>
      </c>
      <c r="B7844" s="294"/>
      <c r="C7844" s="294"/>
      <c r="D7844" s="294"/>
      <c r="E7844" s="294"/>
      <c r="F7844" s="294"/>
    </row>
    <row r="7845">
      <c r="A7845" s="294" t="s">
        <v>26600</v>
      </c>
      <c r="B7845" s="294"/>
      <c r="C7845" s="294"/>
      <c r="D7845" s="294"/>
      <c r="E7845" s="294"/>
      <c r="F7845" s="294"/>
    </row>
    <row r="7846">
      <c r="A7846" s="294" t="s">
        <v>25342</v>
      </c>
      <c r="B7846" s="294"/>
      <c r="C7846" s="294"/>
      <c r="D7846" s="294"/>
      <c r="E7846" s="294"/>
      <c r="F7846" s="294"/>
    </row>
    <row r="7847">
      <c r="A7847" s="294" t="s">
        <v>25157</v>
      </c>
      <c r="B7847" s="294"/>
      <c r="C7847" s="294"/>
      <c r="D7847" s="294"/>
      <c r="E7847" s="294"/>
      <c r="F7847" s="294"/>
    </row>
    <row r="7848">
      <c r="A7848" s="294"/>
      <c r="B7848" s="294"/>
      <c r="C7848" s="294"/>
      <c r="D7848" s="294"/>
      <c r="E7848" s="294"/>
      <c r="F7848" s="294"/>
    </row>
    <row r="7849">
      <c r="A7849" s="294" t="s">
        <v>24397</v>
      </c>
      <c r="B7849" s="294"/>
      <c r="C7849" s="294"/>
      <c r="D7849" s="294"/>
      <c r="E7849" s="294"/>
      <c r="F7849" s="294"/>
    </row>
    <row r="7850">
      <c r="A7850" s="294" t="s">
        <v>23777</v>
      </c>
      <c r="B7850" s="294"/>
      <c r="C7850" s="294"/>
      <c r="D7850" s="294"/>
      <c r="E7850" s="294"/>
      <c r="F7850" s="294"/>
    </row>
    <row r="7851">
      <c r="A7851" s="294"/>
      <c r="B7851" s="294"/>
      <c r="C7851" s="294"/>
      <c r="D7851" s="294"/>
      <c r="E7851" s="294"/>
      <c r="F7851" s="294"/>
    </row>
    <row r="7852">
      <c r="A7852" s="294" t="s">
        <v>26601</v>
      </c>
      <c r="B7852" s="294"/>
      <c r="C7852" s="294"/>
      <c r="D7852" s="294"/>
      <c r="E7852" s="294"/>
      <c r="F7852" s="294"/>
    </row>
    <row r="7853">
      <c r="A7853" s="294" t="s">
        <v>26602</v>
      </c>
      <c r="B7853" s="294"/>
      <c r="C7853" s="294"/>
      <c r="D7853" s="294"/>
      <c r="E7853" s="294"/>
      <c r="F7853" s="294"/>
    </row>
    <row r="7854">
      <c r="A7854" s="294" t="s">
        <v>26603</v>
      </c>
      <c r="B7854" s="294"/>
      <c r="C7854" s="294"/>
      <c r="D7854" s="294"/>
      <c r="E7854" s="294"/>
      <c r="F7854" s="294"/>
    </row>
    <row r="7855">
      <c r="A7855" s="294" t="s">
        <v>26604</v>
      </c>
      <c r="B7855" s="294"/>
      <c r="C7855" s="294"/>
      <c r="D7855" s="294"/>
      <c r="E7855" s="294"/>
      <c r="F7855" s="294"/>
    </row>
    <row r="7856">
      <c r="A7856" s="294" t="s">
        <v>26605</v>
      </c>
      <c r="B7856" s="294"/>
      <c r="C7856" s="294"/>
      <c r="D7856" s="294"/>
      <c r="E7856" s="294"/>
      <c r="F7856" s="294"/>
    </row>
    <row r="7857">
      <c r="A7857" s="294" t="s">
        <v>24967</v>
      </c>
      <c r="B7857" s="294"/>
      <c r="C7857" s="294"/>
      <c r="D7857" s="294"/>
      <c r="E7857" s="294"/>
      <c r="F7857" s="294"/>
    </row>
    <row r="7858">
      <c r="A7858" s="294" t="s">
        <v>26606</v>
      </c>
      <c r="B7858" s="294"/>
      <c r="C7858" s="294"/>
      <c r="D7858" s="294"/>
      <c r="E7858" s="294"/>
      <c r="F7858" s="294"/>
    </row>
    <row r="7859">
      <c r="A7859" s="294" t="s">
        <v>26607</v>
      </c>
      <c r="B7859" s="294"/>
      <c r="C7859" s="294"/>
      <c r="D7859" s="294"/>
      <c r="E7859" s="294"/>
      <c r="F7859" s="294"/>
    </row>
    <row r="7860">
      <c r="A7860" s="294" t="s">
        <v>26608</v>
      </c>
      <c r="B7860" s="294"/>
      <c r="C7860" s="294"/>
      <c r="D7860" s="294"/>
      <c r="E7860" s="294"/>
      <c r="F7860" s="294"/>
    </row>
    <row r="7861">
      <c r="A7861" s="294" t="s">
        <v>26609</v>
      </c>
      <c r="B7861" s="294"/>
      <c r="C7861" s="294"/>
      <c r="D7861" s="294"/>
      <c r="E7861" s="294"/>
      <c r="F7861" s="294"/>
    </row>
    <row r="7862">
      <c r="A7862" s="294" t="s">
        <v>26610</v>
      </c>
      <c r="B7862" s="294"/>
      <c r="C7862" s="294"/>
      <c r="D7862" s="294"/>
      <c r="E7862" s="294"/>
      <c r="F7862" s="294"/>
    </row>
    <row r="7863">
      <c r="A7863" s="294" t="s">
        <v>26611</v>
      </c>
      <c r="B7863" s="294"/>
      <c r="C7863" s="294"/>
      <c r="D7863" s="294"/>
      <c r="E7863" s="294"/>
      <c r="F7863" s="294"/>
    </row>
    <row r="7864">
      <c r="A7864" s="294" t="s">
        <v>26612</v>
      </c>
      <c r="B7864" s="294"/>
      <c r="C7864" s="294"/>
      <c r="D7864" s="294"/>
      <c r="E7864" s="294"/>
      <c r="F7864" s="294"/>
    </row>
    <row r="7865">
      <c r="A7865" s="294" t="s">
        <v>26613</v>
      </c>
      <c r="B7865" s="294"/>
      <c r="C7865" s="294"/>
      <c r="D7865" s="294"/>
      <c r="E7865" s="294"/>
      <c r="F7865" s="294"/>
    </row>
    <row r="7866">
      <c r="A7866" s="294" t="s">
        <v>23508</v>
      </c>
      <c r="B7866" s="294"/>
      <c r="C7866" s="294"/>
      <c r="D7866" s="294"/>
      <c r="E7866" s="294"/>
      <c r="F7866" s="294"/>
    </row>
    <row r="7867">
      <c r="A7867" s="294" t="s">
        <v>23509</v>
      </c>
      <c r="B7867" s="294"/>
      <c r="C7867" s="294"/>
      <c r="D7867" s="294"/>
      <c r="E7867" s="294"/>
      <c r="F7867" s="294"/>
    </row>
    <row r="7868">
      <c r="A7868" s="294" t="s">
        <v>26614</v>
      </c>
      <c r="B7868" s="294"/>
      <c r="C7868" s="294"/>
      <c r="D7868" s="294"/>
      <c r="E7868" s="294"/>
      <c r="F7868" s="294"/>
    </row>
    <row r="7869">
      <c r="A7869" s="294" t="s">
        <v>21270</v>
      </c>
      <c r="B7869" s="294"/>
      <c r="C7869" s="294"/>
      <c r="D7869" s="294"/>
      <c r="E7869" s="294"/>
      <c r="F7869" s="294"/>
    </row>
    <row r="7870">
      <c r="A7870" s="294" t="s">
        <v>26615</v>
      </c>
      <c r="B7870" s="294"/>
      <c r="C7870" s="294"/>
      <c r="D7870" s="294"/>
      <c r="E7870" s="294"/>
      <c r="F7870" s="294"/>
    </row>
    <row r="7871">
      <c r="A7871" s="294" t="s">
        <v>26616</v>
      </c>
      <c r="B7871" s="294"/>
      <c r="C7871" s="294"/>
      <c r="D7871" s="294"/>
      <c r="E7871" s="294"/>
      <c r="F7871" s="294"/>
    </row>
    <row r="7872">
      <c r="A7872" s="294"/>
      <c r="B7872" s="294"/>
      <c r="C7872" s="294"/>
      <c r="D7872" s="294"/>
      <c r="E7872" s="294"/>
      <c r="F7872" s="294"/>
    </row>
    <row r="7873">
      <c r="A7873" s="294"/>
      <c r="B7873" s="294"/>
      <c r="C7873" s="294"/>
      <c r="D7873" s="294"/>
      <c r="E7873" s="294"/>
      <c r="F7873" s="294"/>
    </row>
    <row r="7874">
      <c r="A7874" s="294" t="s">
        <v>23228</v>
      </c>
      <c r="B7874" s="294"/>
      <c r="C7874" s="294"/>
      <c r="D7874" s="294"/>
      <c r="E7874" s="294"/>
      <c r="F7874" s="294"/>
    </row>
    <row r="7875">
      <c r="A7875" s="294" t="s">
        <v>26617</v>
      </c>
      <c r="B7875" s="294"/>
      <c r="C7875" s="294"/>
      <c r="D7875" s="294"/>
      <c r="E7875" s="294"/>
      <c r="F7875" s="294"/>
    </row>
    <row r="7876">
      <c r="A7876" s="294"/>
      <c r="B7876" s="294"/>
      <c r="C7876" s="294"/>
      <c r="D7876" s="294"/>
      <c r="E7876" s="294"/>
      <c r="F7876" s="294"/>
    </row>
    <row r="7877">
      <c r="A7877" s="294" t="s">
        <v>26618</v>
      </c>
      <c r="B7877" s="294"/>
      <c r="C7877" s="294"/>
      <c r="D7877" s="294"/>
      <c r="E7877" s="294"/>
      <c r="F7877" s="294"/>
    </row>
    <row r="7878">
      <c r="A7878" s="294" t="s">
        <v>26619</v>
      </c>
      <c r="B7878" s="294"/>
      <c r="C7878" s="294"/>
      <c r="D7878" s="294"/>
      <c r="E7878" s="294"/>
      <c r="F7878" s="294"/>
    </row>
    <row r="7879">
      <c r="A7879" s="294" t="s">
        <v>26620</v>
      </c>
      <c r="B7879" s="294"/>
      <c r="C7879" s="294"/>
      <c r="D7879" s="294"/>
      <c r="E7879" s="294"/>
      <c r="F7879" s="294"/>
    </row>
    <row r="7880">
      <c r="A7880" s="294" t="s">
        <v>26621</v>
      </c>
      <c r="B7880" s="294"/>
      <c r="C7880" s="294"/>
      <c r="D7880" s="294"/>
      <c r="E7880" s="294"/>
      <c r="F7880" s="294"/>
    </row>
    <row r="7881">
      <c r="A7881" s="294" t="s">
        <v>26622</v>
      </c>
      <c r="B7881" s="294"/>
      <c r="C7881" s="294"/>
      <c r="D7881" s="294"/>
      <c r="E7881" s="294"/>
      <c r="F7881" s="294"/>
    </row>
    <row r="7882">
      <c r="A7882" s="294" t="s">
        <v>26623</v>
      </c>
      <c r="B7882" s="294"/>
      <c r="C7882" s="294"/>
      <c r="D7882" s="294"/>
      <c r="E7882" s="294"/>
      <c r="F7882" s="294"/>
    </row>
    <row r="7883">
      <c r="A7883" s="294" t="s">
        <v>26624</v>
      </c>
      <c r="B7883" s="294"/>
      <c r="C7883" s="294"/>
      <c r="D7883" s="294"/>
      <c r="E7883" s="294"/>
      <c r="F7883" s="294"/>
    </row>
    <row r="7884">
      <c r="A7884" s="294" t="s">
        <v>26625</v>
      </c>
      <c r="B7884" s="294"/>
      <c r="C7884" s="294"/>
      <c r="D7884" s="294"/>
      <c r="E7884" s="294"/>
      <c r="F7884" s="294"/>
    </row>
    <row r="7885">
      <c r="A7885" s="294"/>
      <c r="B7885" s="294"/>
      <c r="C7885" s="294"/>
      <c r="D7885" s="294"/>
      <c r="E7885" s="294"/>
      <c r="F7885" s="294"/>
    </row>
    <row r="7886">
      <c r="A7886" s="294"/>
      <c r="B7886" s="294"/>
      <c r="C7886" s="294"/>
      <c r="D7886" s="294"/>
      <c r="E7886" s="294"/>
      <c r="F7886" s="294"/>
    </row>
    <row r="7887">
      <c r="A7887" s="294" t="s">
        <v>26626</v>
      </c>
      <c r="B7887" s="294"/>
      <c r="C7887" s="294"/>
      <c r="D7887" s="294"/>
      <c r="E7887" s="294"/>
      <c r="F7887" s="294"/>
    </row>
    <row r="7888">
      <c r="A7888" s="294"/>
      <c r="B7888" s="294"/>
      <c r="C7888" s="294"/>
      <c r="D7888" s="294"/>
      <c r="E7888" s="294"/>
      <c r="F7888" s="294"/>
    </row>
    <row r="7889">
      <c r="A7889" s="294" t="s">
        <v>26627</v>
      </c>
      <c r="B7889" s="294"/>
      <c r="C7889" s="294"/>
      <c r="D7889" s="294"/>
      <c r="E7889" s="294"/>
      <c r="F7889" s="294"/>
    </row>
    <row r="7890">
      <c r="A7890" s="294" t="s">
        <v>26628</v>
      </c>
      <c r="B7890" s="294"/>
      <c r="C7890" s="294"/>
      <c r="D7890" s="294"/>
      <c r="E7890" s="294"/>
      <c r="F7890" s="294"/>
    </row>
    <row r="7891">
      <c r="A7891" s="294" t="s">
        <v>26629</v>
      </c>
      <c r="B7891" s="294"/>
      <c r="C7891" s="294"/>
      <c r="D7891" s="294"/>
      <c r="E7891" s="294"/>
      <c r="F7891" s="294"/>
    </row>
    <row r="7892">
      <c r="A7892" s="294" t="s">
        <v>26630</v>
      </c>
      <c r="B7892" s="294"/>
      <c r="C7892" s="294"/>
      <c r="D7892" s="294"/>
      <c r="E7892" s="294"/>
      <c r="F7892" s="294"/>
    </row>
    <row r="7893">
      <c r="A7893" s="294"/>
      <c r="B7893" s="294"/>
      <c r="C7893" s="294"/>
      <c r="D7893" s="294"/>
      <c r="E7893" s="294"/>
      <c r="F7893" s="294"/>
    </row>
    <row r="7894">
      <c r="A7894" s="294" t="s">
        <v>21945</v>
      </c>
      <c r="B7894" s="294"/>
      <c r="C7894" s="294"/>
      <c r="D7894" s="294"/>
      <c r="E7894" s="294"/>
      <c r="F7894" s="294"/>
    </row>
    <row r="7895">
      <c r="A7895" s="294" t="s">
        <v>23068</v>
      </c>
      <c r="B7895" s="294"/>
      <c r="C7895" s="294"/>
      <c r="D7895" s="294"/>
      <c r="E7895" s="294"/>
      <c r="F7895" s="294"/>
    </row>
    <row r="7896">
      <c r="A7896" s="294"/>
      <c r="B7896" s="294"/>
      <c r="C7896" s="294"/>
      <c r="D7896" s="294"/>
      <c r="E7896" s="294"/>
      <c r="F7896" s="294"/>
    </row>
    <row r="7897">
      <c r="A7897" s="294" t="s">
        <v>26631</v>
      </c>
      <c r="B7897" s="294"/>
      <c r="C7897" s="294"/>
      <c r="D7897" s="294"/>
      <c r="E7897" s="294"/>
      <c r="F7897" s="294"/>
    </row>
    <row r="7898">
      <c r="A7898" s="294" t="s">
        <v>26632</v>
      </c>
      <c r="B7898" s="294"/>
      <c r="C7898" s="294"/>
      <c r="D7898" s="294"/>
      <c r="E7898" s="294"/>
      <c r="F7898" s="294"/>
    </row>
    <row r="7899">
      <c r="A7899" s="294" t="s">
        <v>26633</v>
      </c>
      <c r="B7899" s="294"/>
      <c r="C7899" s="294"/>
      <c r="D7899" s="294"/>
      <c r="E7899" s="294"/>
      <c r="F7899" s="294"/>
    </row>
    <row r="7900">
      <c r="A7900" s="294" t="s">
        <v>26634</v>
      </c>
      <c r="B7900" s="294"/>
      <c r="C7900" s="294"/>
      <c r="D7900" s="294"/>
      <c r="E7900" s="294"/>
      <c r="F7900" s="294"/>
    </row>
    <row r="7901">
      <c r="A7901" s="294" t="s">
        <v>26635</v>
      </c>
      <c r="B7901" s="294"/>
      <c r="C7901" s="294"/>
      <c r="D7901" s="294"/>
      <c r="E7901" s="294"/>
      <c r="F7901" s="294"/>
    </row>
    <row r="7902">
      <c r="A7902" s="294" t="s">
        <v>26636</v>
      </c>
      <c r="B7902" s="294"/>
      <c r="C7902" s="294"/>
      <c r="D7902" s="294"/>
      <c r="E7902" s="294"/>
      <c r="F7902" s="294"/>
    </row>
    <row r="7903">
      <c r="A7903" s="294"/>
      <c r="B7903" s="294"/>
      <c r="C7903" s="294"/>
      <c r="D7903" s="294"/>
      <c r="E7903" s="294"/>
      <c r="F7903" s="294"/>
    </row>
    <row r="7904">
      <c r="A7904" s="294" t="s">
        <v>21401</v>
      </c>
      <c r="B7904" s="294"/>
      <c r="C7904" s="294"/>
      <c r="D7904" s="294"/>
      <c r="E7904" s="294"/>
      <c r="F7904" s="294"/>
    </row>
    <row r="7905">
      <c r="A7905" s="294"/>
      <c r="B7905" s="294"/>
      <c r="C7905" s="294"/>
      <c r="D7905" s="294"/>
      <c r="E7905" s="294"/>
      <c r="F7905" s="294"/>
    </row>
    <row r="7906">
      <c r="A7906" s="294" t="s">
        <v>26637</v>
      </c>
      <c r="B7906" s="294"/>
      <c r="C7906" s="294"/>
      <c r="D7906" s="294"/>
      <c r="E7906" s="294"/>
      <c r="F7906" s="294"/>
    </row>
    <row r="7907">
      <c r="A7907" s="294" t="s">
        <v>26638</v>
      </c>
      <c r="B7907" s="294"/>
      <c r="C7907" s="294"/>
      <c r="D7907" s="294"/>
      <c r="E7907" s="294"/>
      <c r="F7907" s="294"/>
    </row>
    <row r="7908">
      <c r="A7908" s="294" t="s">
        <v>26639</v>
      </c>
      <c r="B7908" s="294"/>
      <c r="C7908" s="294"/>
      <c r="D7908" s="294"/>
      <c r="E7908" s="294"/>
      <c r="F7908" s="294"/>
    </row>
    <row r="7909">
      <c r="A7909" s="294" t="s">
        <v>26640</v>
      </c>
      <c r="B7909" s="294"/>
      <c r="C7909" s="294"/>
      <c r="D7909" s="294"/>
      <c r="E7909" s="294"/>
      <c r="F7909" s="294"/>
    </row>
    <row r="7910">
      <c r="A7910" s="294" t="s">
        <v>26641</v>
      </c>
      <c r="B7910" s="294"/>
      <c r="C7910" s="294"/>
      <c r="D7910" s="294"/>
      <c r="E7910" s="294"/>
      <c r="F7910" s="294"/>
    </row>
    <row r="7911">
      <c r="A7911" s="294" t="s">
        <v>26642</v>
      </c>
      <c r="B7911" s="294"/>
      <c r="C7911" s="294"/>
      <c r="D7911" s="294"/>
      <c r="E7911" s="294"/>
      <c r="F7911" s="294"/>
    </row>
    <row r="7912">
      <c r="A7912" s="294"/>
      <c r="B7912" s="294"/>
      <c r="C7912" s="294"/>
      <c r="D7912" s="294"/>
      <c r="E7912" s="294"/>
      <c r="F7912" s="294"/>
    </row>
    <row r="7913">
      <c r="A7913" s="294" t="s">
        <v>22239</v>
      </c>
      <c r="B7913" s="294"/>
      <c r="C7913" s="294"/>
      <c r="D7913" s="294"/>
      <c r="E7913" s="294"/>
      <c r="F7913" s="294"/>
    </row>
    <row r="7914">
      <c r="A7914" s="294"/>
      <c r="B7914" s="294"/>
      <c r="C7914" s="294"/>
      <c r="D7914" s="294"/>
      <c r="E7914" s="294"/>
      <c r="F7914" s="294"/>
    </row>
    <row r="7915">
      <c r="A7915" s="294" t="s">
        <v>26643</v>
      </c>
      <c r="B7915" s="294"/>
      <c r="C7915" s="294"/>
      <c r="D7915" s="294"/>
      <c r="E7915" s="294"/>
      <c r="F7915" s="294"/>
    </row>
    <row r="7916">
      <c r="A7916" s="294" t="s">
        <v>26644</v>
      </c>
      <c r="B7916" s="294"/>
      <c r="C7916" s="294"/>
      <c r="D7916" s="294"/>
      <c r="E7916" s="294"/>
      <c r="F7916" s="294"/>
    </row>
    <row r="7917">
      <c r="A7917" s="294" t="s">
        <v>26645</v>
      </c>
      <c r="B7917" s="294"/>
      <c r="C7917" s="294"/>
      <c r="D7917" s="294"/>
      <c r="E7917" s="294"/>
      <c r="F7917" s="294"/>
    </row>
    <row r="7918">
      <c r="A7918" s="294" t="s">
        <v>26646</v>
      </c>
      <c r="B7918" s="294"/>
      <c r="C7918" s="294"/>
      <c r="D7918" s="294"/>
      <c r="E7918" s="294"/>
      <c r="F7918" s="294"/>
    </row>
    <row r="7919">
      <c r="A7919" s="294" t="s">
        <v>26647</v>
      </c>
      <c r="B7919" s="294"/>
      <c r="C7919" s="294"/>
      <c r="D7919" s="294"/>
      <c r="E7919" s="294"/>
      <c r="F7919" s="294"/>
    </row>
    <row r="7920">
      <c r="A7920" s="294" t="s">
        <v>26648</v>
      </c>
      <c r="B7920" s="294"/>
      <c r="C7920" s="294"/>
      <c r="D7920" s="294"/>
      <c r="E7920" s="294"/>
      <c r="F7920" s="294"/>
    </row>
    <row r="7921">
      <c r="A7921" s="294" t="s">
        <v>26649</v>
      </c>
      <c r="B7921" s="294"/>
      <c r="C7921" s="294"/>
      <c r="D7921" s="294"/>
      <c r="E7921" s="294"/>
      <c r="F7921" s="294"/>
    </row>
    <row r="7922">
      <c r="A7922" s="294" t="s">
        <v>26650</v>
      </c>
      <c r="B7922" s="294"/>
      <c r="C7922" s="294"/>
      <c r="D7922" s="294"/>
      <c r="E7922" s="294"/>
      <c r="F7922" s="294"/>
    </row>
    <row r="7923">
      <c r="A7923" s="294" t="s">
        <v>26651</v>
      </c>
      <c r="B7923" s="294"/>
      <c r="C7923" s="294"/>
      <c r="D7923" s="294"/>
      <c r="E7923" s="294"/>
      <c r="F7923" s="294"/>
    </row>
    <row r="7924">
      <c r="A7924" s="294" t="s">
        <v>26652</v>
      </c>
      <c r="B7924" s="294"/>
      <c r="C7924" s="294"/>
      <c r="D7924" s="294"/>
      <c r="E7924" s="294"/>
      <c r="F7924" s="294"/>
    </row>
    <row r="7925">
      <c r="A7925" s="294" t="s">
        <v>26653</v>
      </c>
      <c r="B7925" s="294"/>
      <c r="C7925" s="294"/>
      <c r="D7925" s="294"/>
      <c r="E7925" s="294"/>
      <c r="F7925" s="294"/>
    </row>
    <row r="7926">
      <c r="A7926" s="294"/>
      <c r="B7926" s="294"/>
      <c r="C7926" s="294"/>
      <c r="D7926" s="294"/>
      <c r="E7926" s="294"/>
      <c r="F7926" s="294"/>
    </row>
    <row r="7927">
      <c r="A7927" s="294" t="s">
        <v>21990</v>
      </c>
      <c r="B7927" s="294"/>
      <c r="C7927" s="294"/>
      <c r="D7927" s="294"/>
      <c r="E7927" s="294"/>
      <c r="F7927" s="294"/>
    </row>
    <row r="7928">
      <c r="A7928" s="294"/>
      <c r="B7928" s="294"/>
      <c r="C7928" s="294"/>
      <c r="D7928" s="294"/>
      <c r="E7928" s="294"/>
      <c r="F7928" s="294"/>
    </row>
    <row r="7929">
      <c r="A7929" s="294" t="s">
        <v>26654</v>
      </c>
      <c r="B7929" s="294"/>
      <c r="C7929" s="294"/>
      <c r="D7929" s="294"/>
      <c r="E7929" s="294"/>
      <c r="F7929" s="294"/>
    </row>
    <row r="7930">
      <c r="A7930" s="294" t="s">
        <v>26655</v>
      </c>
      <c r="B7930" s="294"/>
      <c r="C7930" s="294"/>
      <c r="D7930" s="294"/>
      <c r="E7930" s="294"/>
      <c r="F7930" s="294"/>
    </row>
    <row r="7931">
      <c r="A7931" s="294" t="s">
        <v>26656</v>
      </c>
      <c r="B7931" s="294"/>
      <c r="C7931" s="294"/>
      <c r="D7931" s="294"/>
      <c r="E7931" s="294"/>
      <c r="F7931" s="294"/>
    </row>
    <row r="7932">
      <c r="A7932" s="294" t="s">
        <v>22359</v>
      </c>
      <c r="B7932" s="294"/>
      <c r="C7932" s="294"/>
      <c r="D7932" s="294"/>
      <c r="E7932" s="294"/>
      <c r="F7932" s="294"/>
    </row>
    <row r="7933">
      <c r="A7933" s="294" t="s">
        <v>26657</v>
      </c>
      <c r="B7933" s="294"/>
      <c r="C7933" s="294"/>
      <c r="D7933" s="294"/>
      <c r="E7933" s="294"/>
      <c r="F7933" s="294"/>
    </row>
    <row r="7934">
      <c r="A7934" s="294" t="s">
        <v>26658</v>
      </c>
      <c r="B7934" s="294"/>
      <c r="C7934" s="294"/>
      <c r="D7934" s="294"/>
      <c r="E7934" s="294"/>
      <c r="F7934" s="294"/>
    </row>
    <row r="7935">
      <c r="A7935" s="294" t="s">
        <v>26659</v>
      </c>
      <c r="B7935" s="294"/>
      <c r="C7935" s="294"/>
      <c r="D7935" s="294"/>
      <c r="E7935" s="294"/>
      <c r="F7935" s="294"/>
    </row>
    <row r="7936">
      <c r="A7936" s="294" t="s">
        <v>26660</v>
      </c>
      <c r="B7936" s="294"/>
      <c r="C7936" s="294"/>
      <c r="D7936" s="294"/>
      <c r="E7936" s="294"/>
      <c r="F7936" s="294"/>
    </row>
    <row r="7937">
      <c r="A7937" s="294" t="s">
        <v>26661</v>
      </c>
      <c r="B7937" s="294"/>
      <c r="C7937" s="294"/>
      <c r="D7937" s="294"/>
      <c r="E7937" s="294"/>
      <c r="F7937" s="294"/>
    </row>
    <row r="7938">
      <c r="A7938" s="294" t="s">
        <v>26662</v>
      </c>
      <c r="B7938" s="294"/>
      <c r="C7938" s="294"/>
      <c r="D7938" s="294"/>
      <c r="E7938" s="294"/>
      <c r="F7938" s="294"/>
    </row>
    <row r="7939">
      <c r="A7939" s="294"/>
      <c r="B7939" s="294"/>
      <c r="C7939" s="294"/>
      <c r="D7939" s="294"/>
      <c r="E7939" s="294"/>
      <c r="F7939" s="294"/>
    </row>
    <row r="7940">
      <c r="A7940" s="294" t="s">
        <v>21312</v>
      </c>
      <c r="B7940" s="294"/>
      <c r="C7940" s="294"/>
      <c r="D7940" s="294"/>
      <c r="E7940" s="294"/>
      <c r="F7940" s="294"/>
    </row>
    <row r="7941">
      <c r="A7941" s="294" t="s">
        <v>26663</v>
      </c>
      <c r="B7941" s="294"/>
      <c r="C7941" s="294"/>
      <c r="D7941" s="294"/>
      <c r="E7941" s="294"/>
      <c r="F7941" s="294"/>
    </row>
    <row r="7942">
      <c r="A7942" s="294" t="s">
        <v>21672</v>
      </c>
      <c r="B7942" s="294"/>
      <c r="C7942" s="294"/>
      <c r="D7942" s="294"/>
      <c r="E7942" s="294"/>
      <c r="F7942" s="294"/>
    </row>
    <row r="7943">
      <c r="A7943" s="294" t="s">
        <v>26615</v>
      </c>
      <c r="B7943" s="294"/>
      <c r="C7943" s="294"/>
      <c r="D7943" s="294"/>
      <c r="E7943" s="294"/>
      <c r="F7943" s="294"/>
    </row>
    <row r="7944">
      <c r="A7944" s="294" t="s">
        <v>26616</v>
      </c>
      <c r="B7944" s="294"/>
      <c r="C7944" s="294"/>
      <c r="D7944" s="294"/>
      <c r="E7944" s="294"/>
      <c r="F7944" s="294"/>
    </row>
    <row r="7945">
      <c r="A7945" s="294"/>
      <c r="B7945" s="294"/>
      <c r="C7945" s="294"/>
      <c r="D7945" s="294"/>
      <c r="E7945" s="294"/>
      <c r="F7945" s="294"/>
    </row>
    <row r="7946">
      <c r="A7946" s="294" t="s">
        <v>24575</v>
      </c>
      <c r="B7946" s="294"/>
      <c r="C7946" s="294"/>
      <c r="D7946" s="294"/>
      <c r="E7946" s="294"/>
      <c r="F7946" s="294"/>
    </row>
    <row r="7947">
      <c r="A7947" s="294"/>
      <c r="B7947" s="294"/>
      <c r="C7947" s="294"/>
      <c r="D7947" s="294"/>
      <c r="E7947" s="294"/>
      <c r="F7947" s="294"/>
    </row>
    <row r="7948">
      <c r="A7948" s="294" t="s">
        <v>26664</v>
      </c>
      <c r="B7948" s="294"/>
      <c r="C7948" s="294"/>
      <c r="D7948" s="294"/>
      <c r="E7948" s="294"/>
      <c r="F7948" s="294"/>
    </row>
    <row r="7949">
      <c r="A7949" s="294" t="s">
        <v>26665</v>
      </c>
      <c r="B7949" s="294"/>
      <c r="C7949" s="294"/>
      <c r="D7949" s="294"/>
      <c r="E7949" s="294"/>
      <c r="F7949" s="294"/>
    </row>
    <row r="7950">
      <c r="A7950" s="294" t="s">
        <v>26666</v>
      </c>
      <c r="B7950" s="294"/>
      <c r="C7950" s="294"/>
      <c r="D7950" s="294"/>
      <c r="E7950" s="294"/>
      <c r="F7950" s="294"/>
    </row>
    <row r="7951">
      <c r="A7951" s="294" t="s">
        <v>26667</v>
      </c>
      <c r="B7951" s="294"/>
      <c r="C7951" s="294"/>
      <c r="D7951" s="294"/>
      <c r="E7951" s="294"/>
      <c r="F7951" s="294"/>
    </row>
    <row r="7952">
      <c r="A7952" s="294" t="s">
        <v>26668</v>
      </c>
      <c r="B7952" s="294"/>
      <c r="C7952" s="294"/>
      <c r="D7952" s="294"/>
      <c r="E7952" s="294"/>
      <c r="F7952" s="294"/>
    </row>
    <row r="7953">
      <c r="A7953" s="294" t="s">
        <v>26669</v>
      </c>
      <c r="B7953" s="294"/>
      <c r="C7953" s="294"/>
      <c r="D7953" s="294"/>
      <c r="E7953" s="294"/>
      <c r="F7953" s="294"/>
    </row>
    <row r="7954">
      <c r="A7954" s="294" t="s">
        <v>26670</v>
      </c>
      <c r="B7954" s="294"/>
      <c r="C7954" s="294"/>
      <c r="D7954" s="294"/>
      <c r="E7954" s="294"/>
      <c r="F7954" s="294"/>
    </row>
    <row r="7955">
      <c r="A7955" s="294" t="s">
        <v>26671</v>
      </c>
      <c r="B7955" s="294"/>
      <c r="C7955" s="294"/>
      <c r="D7955" s="294"/>
      <c r="E7955" s="294"/>
      <c r="F7955" s="294"/>
    </row>
    <row r="7956">
      <c r="A7956" s="294" t="s">
        <v>26672</v>
      </c>
      <c r="B7956" s="294"/>
      <c r="C7956" s="294"/>
      <c r="D7956" s="294"/>
      <c r="E7956" s="294"/>
      <c r="F7956" s="294"/>
    </row>
    <row r="7957">
      <c r="A7957" s="294" t="s">
        <v>26673</v>
      </c>
      <c r="B7957" s="294"/>
      <c r="C7957" s="294"/>
      <c r="D7957" s="294"/>
      <c r="E7957" s="294"/>
      <c r="F7957" s="294"/>
    </row>
    <row r="7958">
      <c r="A7958" s="294"/>
      <c r="B7958" s="294"/>
      <c r="C7958" s="294"/>
      <c r="D7958" s="294"/>
      <c r="E7958" s="294"/>
      <c r="F7958" s="294"/>
    </row>
    <row r="7959">
      <c r="A7959" s="294" t="s">
        <v>24373</v>
      </c>
      <c r="B7959" s="294"/>
      <c r="C7959" s="294"/>
      <c r="D7959" s="294"/>
      <c r="E7959" s="294"/>
      <c r="F7959" s="294"/>
    </row>
    <row r="7960">
      <c r="A7960" s="294" t="s">
        <v>20470</v>
      </c>
      <c r="B7960" s="294"/>
      <c r="C7960" s="294"/>
      <c r="D7960" s="294"/>
      <c r="E7960" s="294"/>
      <c r="F7960" s="294"/>
    </row>
    <row r="7961">
      <c r="A7961" s="294"/>
      <c r="B7961" s="294"/>
      <c r="C7961" s="294"/>
      <c r="D7961" s="294"/>
      <c r="E7961" s="294"/>
      <c r="F7961" s="294"/>
    </row>
    <row r="7962">
      <c r="A7962" s="294" t="s">
        <v>26674</v>
      </c>
      <c r="B7962" s="294"/>
      <c r="C7962" s="294"/>
      <c r="D7962" s="294"/>
      <c r="E7962" s="294"/>
      <c r="F7962" s="294"/>
    </row>
    <row r="7963">
      <c r="A7963" s="294" t="s">
        <v>26675</v>
      </c>
      <c r="B7963" s="294"/>
      <c r="C7963" s="294"/>
      <c r="D7963" s="294"/>
      <c r="E7963" s="294"/>
      <c r="F7963" s="294"/>
    </row>
    <row r="7964">
      <c r="A7964" s="294" t="s">
        <v>26676</v>
      </c>
      <c r="B7964" s="294"/>
      <c r="C7964" s="294"/>
      <c r="D7964" s="294"/>
      <c r="E7964" s="294"/>
      <c r="F7964" s="294"/>
    </row>
    <row r="7965">
      <c r="A7965" s="294" t="s">
        <v>26677</v>
      </c>
      <c r="B7965" s="294"/>
      <c r="C7965" s="294"/>
      <c r="D7965" s="294"/>
      <c r="E7965" s="294"/>
      <c r="F7965" s="294"/>
    </row>
    <row r="7966">
      <c r="A7966" s="294"/>
      <c r="B7966" s="294"/>
      <c r="C7966" s="294"/>
      <c r="D7966" s="294"/>
      <c r="E7966" s="294"/>
      <c r="F7966" s="294"/>
    </row>
    <row r="7967">
      <c r="A7967" s="294" t="s">
        <v>26678</v>
      </c>
      <c r="B7967" s="294"/>
      <c r="C7967" s="294"/>
      <c r="D7967" s="294"/>
      <c r="E7967" s="294"/>
      <c r="F7967" s="294"/>
    </row>
    <row r="7968">
      <c r="A7968" s="294" t="s">
        <v>26679</v>
      </c>
      <c r="B7968" s="294"/>
      <c r="C7968" s="294"/>
      <c r="D7968" s="294"/>
      <c r="E7968" s="294"/>
      <c r="F7968" s="294"/>
    </row>
    <row r="7969">
      <c r="A7969" s="294" t="s">
        <v>26680</v>
      </c>
      <c r="B7969" s="294"/>
      <c r="C7969" s="294"/>
      <c r="D7969" s="294"/>
      <c r="E7969" s="294"/>
      <c r="F7969" s="294"/>
    </row>
    <row r="7970">
      <c r="A7970" s="294" t="s">
        <v>26681</v>
      </c>
      <c r="B7970" s="294"/>
      <c r="C7970" s="294"/>
      <c r="D7970" s="294"/>
      <c r="E7970" s="294"/>
      <c r="F7970" s="294"/>
    </row>
    <row r="7971">
      <c r="A7971" s="294" t="s">
        <v>26682</v>
      </c>
      <c r="B7971" s="294"/>
      <c r="C7971" s="294"/>
      <c r="D7971" s="294"/>
      <c r="E7971" s="294"/>
      <c r="F7971" s="294"/>
    </row>
    <row r="7972">
      <c r="A7972" s="294" t="s">
        <v>26683</v>
      </c>
      <c r="B7972" s="294"/>
      <c r="C7972" s="294"/>
      <c r="D7972" s="294"/>
      <c r="E7972" s="294"/>
      <c r="F7972" s="294"/>
    </row>
    <row r="7973">
      <c r="A7973" s="294" t="s">
        <v>26684</v>
      </c>
      <c r="B7973" s="294"/>
      <c r="C7973" s="294"/>
      <c r="D7973" s="294"/>
      <c r="E7973" s="294"/>
      <c r="F7973" s="294"/>
    </row>
    <row r="7974">
      <c r="A7974" s="294"/>
      <c r="B7974" s="294"/>
      <c r="C7974" s="294"/>
      <c r="D7974" s="294"/>
      <c r="E7974" s="294"/>
      <c r="F7974" s="294"/>
    </row>
    <row r="7975">
      <c r="A7975" s="294"/>
      <c r="B7975" s="294"/>
      <c r="C7975" s="294"/>
      <c r="D7975" s="294"/>
      <c r="E7975" s="294"/>
      <c r="F7975" s="294"/>
    </row>
    <row r="7976">
      <c r="A7976" s="294" t="s">
        <v>26685</v>
      </c>
      <c r="B7976" s="294"/>
      <c r="C7976" s="294"/>
      <c r="D7976" s="294"/>
      <c r="E7976" s="294"/>
      <c r="F7976" s="294"/>
    </row>
    <row r="7977">
      <c r="A7977" s="294" t="s">
        <v>26686</v>
      </c>
      <c r="B7977" s="294"/>
      <c r="C7977" s="294"/>
      <c r="D7977" s="294"/>
      <c r="E7977" s="294"/>
      <c r="F7977" s="294"/>
    </row>
    <row r="7978">
      <c r="A7978" s="294"/>
      <c r="B7978" s="294"/>
      <c r="C7978" s="294"/>
      <c r="D7978" s="294"/>
      <c r="E7978" s="294"/>
      <c r="F7978" s="294"/>
    </row>
    <row r="7979">
      <c r="A7979" s="294" t="s">
        <v>26687</v>
      </c>
      <c r="B7979" s="294"/>
      <c r="C7979" s="294"/>
      <c r="D7979" s="294"/>
      <c r="E7979" s="294"/>
      <c r="F7979" s="294"/>
    </row>
    <row r="7980">
      <c r="A7980" s="294" t="s">
        <v>26688</v>
      </c>
      <c r="B7980" s="294"/>
      <c r="C7980" s="294"/>
      <c r="D7980" s="294"/>
      <c r="E7980" s="294"/>
      <c r="F7980" s="294"/>
    </row>
    <row r="7981">
      <c r="A7981" s="294" t="s">
        <v>26689</v>
      </c>
      <c r="B7981" s="294"/>
      <c r="C7981" s="294"/>
      <c r="D7981" s="294"/>
      <c r="E7981" s="294"/>
      <c r="F7981" s="294"/>
    </row>
    <row r="7982">
      <c r="A7982" s="294" t="s">
        <v>26690</v>
      </c>
      <c r="B7982" s="294"/>
      <c r="C7982" s="294"/>
      <c r="D7982" s="294"/>
      <c r="E7982" s="294"/>
      <c r="F7982" s="294"/>
    </row>
    <row r="7983">
      <c r="A7983" s="294" t="s">
        <v>26691</v>
      </c>
      <c r="B7983" s="294"/>
      <c r="C7983" s="294"/>
      <c r="D7983" s="294"/>
      <c r="E7983" s="294"/>
      <c r="F7983" s="294"/>
    </row>
    <row r="7984">
      <c r="A7984" s="294" t="s">
        <v>26692</v>
      </c>
      <c r="B7984" s="294"/>
      <c r="C7984" s="294"/>
      <c r="D7984" s="294"/>
      <c r="E7984" s="294"/>
      <c r="F7984" s="294"/>
    </row>
    <row r="7985">
      <c r="A7985" s="294" t="s">
        <v>26693</v>
      </c>
      <c r="B7985" s="294"/>
      <c r="C7985" s="294"/>
      <c r="D7985" s="294"/>
      <c r="E7985" s="294"/>
      <c r="F7985" s="294"/>
    </row>
    <row r="7986">
      <c r="A7986" s="294"/>
      <c r="B7986" s="294"/>
      <c r="C7986" s="294"/>
      <c r="D7986" s="294"/>
      <c r="E7986" s="294"/>
      <c r="F7986" s="294"/>
    </row>
    <row r="7987">
      <c r="A7987" s="294" t="s">
        <v>23321</v>
      </c>
      <c r="B7987" s="294"/>
      <c r="C7987" s="294"/>
      <c r="D7987" s="294"/>
      <c r="E7987" s="294"/>
      <c r="F7987" s="294"/>
    </row>
    <row r="7988">
      <c r="A7988" s="294" t="s">
        <v>23322</v>
      </c>
      <c r="B7988" s="294"/>
      <c r="C7988" s="294"/>
      <c r="D7988" s="294"/>
      <c r="E7988" s="294"/>
      <c r="F7988" s="294"/>
    </row>
    <row r="7989">
      <c r="A7989" s="294"/>
      <c r="B7989" s="294"/>
      <c r="C7989" s="294"/>
      <c r="D7989" s="294"/>
      <c r="E7989" s="294"/>
      <c r="F7989" s="294"/>
    </row>
    <row r="7990">
      <c r="A7990" s="294" t="s">
        <v>26694</v>
      </c>
      <c r="B7990" s="294"/>
      <c r="C7990" s="294"/>
      <c r="D7990" s="294"/>
      <c r="E7990" s="294"/>
      <c r="F7990" s="294"/>
    </row>
    <row r="7991">
      <c r="A7991" s="294" t="s">
        <v>26695</v>
      </c>
      <c r="B7991" s="294"/>
      <c r="C7991" s="294"/>
      <c r="D7991" s="294"/>
      <c r="E7991" s="294"/>
      <c r="F7991" s="294"/>
    </row>
    <row r="7992">
      <c r="A7992" s="294" t="s">
        <v>26696</v>
      </c>
      <c r="B7992" s="294"/>
      <c r="C7992" s="294"/>
      <c r="D7992" s="294"/>
      <c r="E7992" s="294"/>
      <c r="F7992" s="294"/>
    </row>
    <row r="7993">
      <c r="A7993" s="294" t="s">
        <v>26697</v>
      </c>
      <c r="B7993" s="294"/>
      <c r="C7993" s="294"/>
      <c r="D7993" s="294"/>
      <c r="E7993" s="294"/>
      <c r="F7993" s="294"/>
    </row>
    <row r="7994">
      <c r="A7994" s="294"/>
      <c r="B7994" s="294"/>
      <c r="C7994" s="294"/>
      <c r="D7994" s="294"/>
      <c r="E7994" s="294"/>
      <c r="F7994" s="294"/>
    </row>
    <row r="7995">
      <c r="A7995" s="294" t="s">
        <v>23771</v>
      </c>
      <c r="B7995" s="294"/>
      <c r="C7995" s="294"/>
      <c r="D7995" s="294"/>
      <c r="E7995" s="294"/>
      <c r="F7995" s="294"/>
    </row>
    <row r="7996">
      <c r="A7996" s="294" t="s">
        <v>23202</v>
      </c>
      <c r="B7996" s="294"/>
      <c r="C7996" s="294"/>
      <c r="D7996" s="294"/>
      <c r="E7996" s="294"/>
      <c r="F7996" s="294"/>
    </row>
    <row r="7997">
      <c r="A7997" s="294"/>
      <c r="B7997" s="294"/>
      <c r="C7997" s="294"/>
      <c r="D7997" s="294"/>
      <c r="E7997" s="294"/>
      <c r="F7997" s="294"/>
    </row>
    <row r="7998">
      <c r="A7998" s="294" t="s">
        <v>26698</v>
      </c>
      <c r="B7998" s="294"/>
      <c r="C7998" s="294"/>
      <c r="D7998" s="294"/>
      <c r="E7998" s="294"/>
      <c r="F7998" s="294"/>
    </row>
    <row r="7999">
      <c r="A7999" s="294" t="s">
        <v>26699</v>
      </c>
      <c r="B7999" s="294"/>
      <c r="C7999" s="294"/>
      <c r="D7999" s="294"/>
      <c r="E7999" s="294"/>
      <c r="F7999" s="294"/>
    </row>
    <row r="8000">
      <c r="A8000" s="294" t="s">
        <v>26700</v>
      </c>
      <c r="B8000" s="294"/>
      <c r="C8000" s="294"/>
      <c r="D8000" s="294"/>
      <c r="E8000" s="294"/>
      <c r="F8000" s="294"/>
    </row>
    <row r="8001">
      <c r="A8001" s="294" t="s">
        <v>26701</v>
      </c>
      <c r="B8001" s="294"/>
      <c r="C8001" s="294"/>
      <c r="D8001" s="294"/>
      <c r="E8001" s="294"/>
      <c r="F8001" s="294"/>
    </row>
    <row r="8002">
      <c r="A8002" s="294" t="s">
        <v>26702</v>
      </c>
      <c r="B8002" s="294"/>
      <c r="C8002" s="294"/>
      <c r="D8002" s="294"/>
      <c r="E8002" s="294"/>
      <c r="F8002" s="294"/>
    </row>
    <row r="8003">
      <c r="A8003" s="294"/>
      <c r="B8003" s="294"/>
      <c r="C8003" s="294"/>
      <c r="D8003" s="294"/>
      <c r="E8003" s="294"/>
      <c r="F8003" s="294"/>
    </row>
    <row r="8004">
      <c r="A8004" s="294" t="s">
        <v>22496</v>
      </c>
      <c r="B8004" s="294"/>
      <c r="C8004" s="294"/>
      <c r="D8004" s="294"/>
      <c r="E8004" s="294"/>
      <c r="F8004" s="294"/>
    </row>
    <row r="8005">
      <c r="A8005" s="294"/>
      <c r="B8005" s="294"/>
      <c r="C8005" s="294"/>
      <c r="D8005" s="294"/>
      <c r="E8005" s="294"/>
      <c r="F8005" s="294"/>
    </row>
    <row r="8006">
      <c r="A8006" s="294" t="s">
        <v>26703</v>
      </c>
      <c r="B8006" s="294"/>
      <c r="C8006" s="294"/>
      <c r="D8006" s="294"/>
      <c r="E8006" s="294"/>
      <c r="F8006" s="294"/>
    </row>
    <row r="8007">
      <c r="A8007" s="294" t="s">
        <v>26704</v>
      </c>
      <c r="B8007" s="294"/>
      <c r="C8007" s="294"/>
      <c r="D8007" s="294"/>
      <c r="E8007" s="294"/>
      <c r="F8007" s="294"/>
    </row>
    <row r="8008">
      <c r="A8008" s="294" t="s">
        <v>26705</v>
      </c>
      <c r="B8008" s="294"/>
      <c r="C8008" s="294"/>
      <c r="D8008" s="294"/>
      <c r="E8008" s="294"/>
      <c r="F8008" s="294"/>
    </row>
    <row r="8009">
      <c r="A8009" s="294" t="s">
        <v>26706</v>
      </c>
      <c r="B8009" s="294"/>
      <c r="C8009" s="294"/>
      <c r="D8009" s="294"/>
      <c r="E8009" s="294"/>
      <c r="F8009" s="294"/>
    </row>
    <row r="8010">
      <c r="A8010" s="294" t="s">
        <v>26707</v>
      </c>
      <c r="B8010" s="294"/>
      <c r="C8010" s="294"/>
      <c r="D8010" s="294"/>
      <c r="E8010" s="294"/>
      <c r="F8010" s="294"/>
    </row>
    <row r="8011">
      <c r="A8011" s="294" t="s">
        <v>26708</v>
      </c>
      <c r="B8011" s="294"/>
      <c r="C8011" s="294"/>
      <c r="D8011" s="294"/>
      <c r="E8011" s="294"/>
      <c r="F8011" s="294"/>
    </row>
    <row r="8012">
      <c r="A8012" s="294" t="s">
        <v>26709</v>
      </c>
      <c r="B8012" s="294"/>
      <c r="C8012" s="294"/>
      <c r="D8012" s="294"/>
      <c r="E8012" s="294"/>
      <c r="F8012" s="294"/>
    </row>
    <row r="8013">
      <c r="A8013" s="294" t="s">
        <v>26710</v>
      </c>
      <c r="B8013" s="294"/>
      <c r="C8013" s="294"/>
      <c r="D8013" s="294"/>
      <c r="E8013" s="294"/>
      <c r="F8013" s="294"/>
    </row>
    <row r="8014">
      <c r="A8014" s="294" t="s">
        <v>26711</v>
      </c>
      <c r="B8014" s="294"/>
      <c r="C8014" s="294"/>
      <c r="D8014" s="294"/>
      <c r="E8014" s="294"/>
      <c r="F8014" s="294"/>
    </row>
    <row r="8015">
      <c r="A8015" s="294" t="s">
        <v>26712</v>
      </c>
      <c r="B8015" s="294"/>
      <c r="C8015" s="294"/>
      <c r="D8015" s="294"/>
      <c r="E8015" s="294"/>
      <c r="F8015" s="294"/>
    </row>
    <row r="8016">
      <c r="A8016" s="294" t="s">
        <v>26713</v>
      </c>
      <c r="B8016" s="294"/>
      <c r="C8016" s="294"/>
      <c r="D8016" s="294"/>
      <c r="E8016" s="294"/>
      <c r="F8016" s="294"/>
    </row>
    <row r="8017">
      <c r="A8017" s="294" t="s">
        <v>26714</v>
      </c>
      <c r="B8017" s="294"/>
      <c r="C8017" s="294"/>
      <c r="D8017" s="294"/>
      <c r="E8017" s="294"/>
      <c r="F8017" s="294"/>
    </row>
    <row r="8018">
      <c r="A8018" s="294" t="s">
        <v>26715</v>
      </c>
      <c r="B8018" s="294"/>
      <c r="C8018" s="294"/>
      <c r="D8018" s="294"/>
      <c r="E8018" s="294"/>
      <c r="F8018" s="294"/>
    </row>
    <row r="8019">
      <c r="A8019" s="294"/>
      <c r="B8019" s="294"/>
      <c r="C8019" s="294"/>
      <c r="D8019" s="294"/>
      <c r="E8019" s="294"/>
      <c r="F8019" s="294"/>
    </row>
    <row r="8020">
      <c r="A8020" s="294" t="s">
        <v>21312</v>
      </c>
      <c r="B8020" s="294"/>
      <c r="C8020" s="294"/>
      <c r="D8020" s="294"/>
      <c r="E8020" s="294"/>
      <c r="F8020" s="294"/>
    </row>
    <row r="8021">
      <c r="A8021" s="294" t="s">
        <v>26716</v>
      </c>
      <c r="B8021" s="294"/>
      <c r="C8021" s="294"/>
      <c r="D8021" s="294"/>
      <c r="E8021" s="294"/>
      <c r="F8021" s="294"/>
    </row>
    <row r="8022">
      <c r="A8022" s="294" t="s">
        <v>26717</v>
      </c>
      <c r="B8022" s="294"/>
      <c r="C8022" s="294"/>
      <c r="D8022" s="294"/>
      <c r="E8022" s="294"/>
      <c r="F8022" s="294"/>
    </row>
    <row r="8023">
      <c r="A8023" s="294" t="s">
        <v>21270</v>
      </c>
      <c r="B8023" s="294"/>
      <c r="C8023" s="294"/>
      <c r="D8023" s="294"/>
      <c r="E8023" s="294"/>
      <c r="F8023" s="294"/>
    </row>
    <row r="8024">
      <c r="A8024" s="294"/>
      <c r="B8024" s="294"/>
      <c r="C8024" s="294"/>
      <c r="D8024" s="294"/>
      <c r="E8024" s="294"/>
      <c r="F8024" s="294"/>
    </row>
    <row r="8025">
      <c r="A8025" s="294" t="s">
        <v>26718</v>
      </c>
      <c r="B8025" s="294"/>
      <c r="C8025" s="294"/>
      <c r="D8025" s="294"/>
      <c r="E8025" s="294"/>
      <c r="F8025" s="294"/>
    </row>
    <row r="8026">
      <c r="A8026" s="294"/>
      <c r="B8026" s="294"/>
      <c r="C8026" s="294"/>
      <c r="D8026" s="294"/>
      <c r="E8026" s="294"/>
      <c r="F8026" s="294"/>
    </row>
    <row r="8027">
      <c r="A8027" s="294" t="s">
        <v>23228</v>
      </c>
      <c r="B8027" s="294"/>
      <c r="C8027" s="294"/>
      <c r="D8027" s="294"/>
      <c r="E8027" s="294"/>
      <c r="F8027" s="294"/>
    </row>
    <row r="8028">
      <c r="A8028" s="294" t="s">
        <v>26296</v>
      </c>
      <c r="B8028" s="294"/>
      <c r="C8028" s="294"/>
      <c r="D8028" s="294"/>
      <c r="E8028" s="294"/>
      <c r="F8028" s="294"/>
    </row>
    <row r="8029">
      <c r="A8029" s="294"/>
      <c r="B8029" s="294"/>
      <c r="C8029" s="294"/>
      <c r="D8029" s="294"/>
      <c r="E8029" s="294"/>
      <c r="F8029" s="294"/>
    </row>
    <row r="8030">
      <c r="A8030" s="294" t="s">
        <v>26719</v>
      </c>
      <c r="B8030" s="294"/>
      <c r="C8030" s="294"/>
      <c r="D8030" s="294"/>
      <c r="E8030" s="294"/>
      <c r="F8030" s="294"/>
    </row>
    <row r="8031">
      <c r="A8031" s="294" t="s">
        <v>26720</v>
      </c>
      <c r="B8031" s="294"/>
      <c r="C8031" s="294"/>
      <c r="D8031" s="294"/>
      <c r="E8031" s="294"/>
      <c r="F8031" s="294"/>
    </row>
    <row r="8032">
      <c r="A8032" s="294" t="s">
        <v>26721</v>
      </c>
      <c r="B8032" s="294"/>
      <c r="C8032" s="294"/>
      <c r="D8032" s="294"/>
      <c r="E8032" s="294"/>
      <c r="F8032" s="294"/>
    </row>
    <row r="8033">
      <c r="A8033" s="294" t="s">
        <v>26722</v>
      </c>
      <c r="B8033" s="294"/>
      <c r="C8033" s="294"/>
      <c r="D8033" s="294"/>
      <c r="E8033" s="294"/>
      <c r="F8033" s="294"/>
    </row>
    <row r="8034">
      <c r="A8034" s="294" t="s">
        <v>26723</v>
      </c>
      <c r="B8034" s="294"/>
      <c r="C8034" s="294"/>
      <c r="D8034" s="294"/>
      <c r="E8034" s="294"/>
      <c r="F8034" s="294"/>
    </row>
    <row r="8035">
      <c r="A8035" s="294" t="s">
        <v>26724</v>
      </c>
      <c r="B8035" s="294"/>
      <c r="C8035" s="294"/>
      <c r="D8035" s="294"/>
      <c r="E8035" s="294"/>
      <c r="F8035" s="294"/>
    </row>
    <row r="8036">
      <c r="A8036" s="294" t="s">
        <v>26725</v>
      </c>
      <c r="B8036" s="294"/>
      <c r="C8036" s="294"/>
      <c r="D8036" s="294"/>
      <c r="E8036" s="294"/>
      <c r="F8036" s="294"/>
    </row>
    <row r="8037">
      <c r="A8037" s="294" t="s">
        <v>26726</v>
      </c>
      <c r="B8037" s="294"/>
      <c r="C8037" s="294"/>
      <c r="D8037" s="294"/>
      <c r="E8037" s="294"/>
      <c r="F8037" s="294"/>
    </row>
    <row r="8038">
      <c r="A8038" s="294" t="s">
        <v>26374</v>
      </c>
      <c r="B8038" s="294"/>
      <c r="C8038" s="294"/>
      <c r="D8038" s="294"/>
      <c r="E8038" s="294"/>
      <c r="F8038" s="294"/>
    </row>
    <row r="8039">
      <c r="A8039" s="294" t="s">
        <v>26727</v>
      </c>
      <c r="B8039" s="294"/>
      <c r="C8039" s="294"/>
      <c r="D8039" s="294"/>
      <c r="E8039" s="294"/>
      <c r="F8039" s="294"/>
    </row>
    <row r="8040">
      <c r="A8040" s="294" t="s">
        <v>26728</v>
      </c>
      <c r="B8040" s="294"/>
      <c r="C8040" s="294"/>
      <c r="D8040" s="294"/>
      <c r="E8040" s="294"/>
      <c r="F8040" s="294"/>
    </row>
    <row r="8041">
      <c r="A8041" s="294" t="s">
        <v>26729</v>
      </c>
      <c r="B8041" s="294"/>
      <c r="C8041" s="294"/>
      <c r="D8041" s="294"/>
      <c r="E8041" s="294"/>
      <c r="F8041" s="294"/>
    </row>
    <row r="8042">
      <c r="A8042" s="294" t="s">
        <v>26730</v>
      </c>
      <c r="B8042" s="294"/>
      <c r="C8042" s="294"/>
      <c r="D8042" s="294"/>
      <c r="E8042" s="294"/>
      <c r="F8042" s="294"/>
    </row>
    <row r="8043">
      <c r="A8043" s="294" t="s">
        <v>26731</v>
      </c>
      <c r="B8043" s="294"/>
      <c r="C8043" s="294"/>
      <c r="D8043" s="294"/>
      <c r="E8043" s="294"/>
      <c r="F8043" s="294"/>
    </row>
    <row r="8044">
      <c r="A8044" s="294" t="s">
        <v>26732</v>
      </c>
      <c r="B8044" s="294"/>
      <c r="C8044" s="294"/>
      <c r="D8044" s="294"/>
      <c r="E8044" s="294"/>
      <c r="F8044" s="294"/>
    </row>
    <row r="8045">
      <c r="A8045" s="294"/>
      <c r="B8045" s="294"/>
      <c r="C8045" s="294"/>
      <c r="D8045" s="294"/>
      <c r="E8045" s="294"/>
      <c r="F8045" s="294"/>
    </row>
    <row r="8046">
      <c r="A8046" s="294" t="s">
        <v>26733</v>
      </c>
      <c r="B8046" s="294"/>
      <c r="C8046" s="294"/>
      <c r="D8046" s="294"/>
      <c r="E8046" s="294"/>
      <c r="F8046" s="294"/>
    </row>
    <row r="8047">
      <c r="A8047" s="294"/>
      <c r="B8047" s="294"/>
      <c r="C8047" s="294"/>
      <c r="D8047" s="294"/>
      <c r="E8047" s="294"/>
      <c r="F8047" s="294"/>
    </row>
    <row r="8048">
      <c r="A8048" s="294" t="s">
        <v>26734</v>
      </c>
      <c r="B8048" s="294"/>
      <c r="C8048" s="294"/>
      <c r="D8048" s="294"/>
      <c r="E8048" s="294"/>
      <c r="F8048" s="294"/>
    </row>
    <row r="8049">
      <c r="A8049" s="294" t="s">
        <v>22612</v>
      </c>
      <c r="B8049" s="294"/>
      <c r="C8049" s="294"/>
      <c r="D8049" s="294"/>
      <c r="E8049" s="294"/>
      <c r="F8049" s="294"/>
    </row>
    <row r="8050">
      <c r="A8050" s="294" t="s">
        <v>23706</v>
      </c>
      <c r="B8050" s="294"/>
      <c r="C8050" s="294"/>
      <c r="D8050" s="294"/>
      <c r="E8050" s="294"/>
      <c r="F8050" s="294"/>
    </row>
    <row r="8051">
      <c r="A8051" s="294" t="s">
        <v>26735</v>
      </c>
      <c r="B8051" s="294"/>
      <c r="C8051" s="294"/>
      <c r="D8051" s="294"/>
      <c r="E8051" s="294"/>
      <c r="F8051" s="294"/>
    </row>
    <row r="8052">
      <c r="A8052" s="294" t="s">
        <v>26736</v>
      </c>
      <c r="B8052" s="294"/>
      <c r="C8052" s="294"/>
      <c r="D8052" s="294"/>
      <c r="E8052" s="294"/>
      <c r="F8052" s="294"/>
    </row>
    <row r="8053">
      <c r="A8053" s="294" t="s">
        <v>26737</v>
      </c>
      <c r="B8053" s="294"/>
      <c r="C8053" s="294"/>
      <c r="D8053" s="294"/>
      <c r="E8053" s="294"/>
      <c r="F8053" s="294"/>
    </row>
    <row r="8054">
      <c r="A8054" s="294"/>
      <c r="B8054" s="294"/>
      <c r="C8054" s="294"/>
      <c r="D8054" s="294"/>
      <c r="E8054" s="294"/>
      <c r="F8054" s="294"/>
    </row>
    <row r="8055">
      <c r="A8055" s="294" t="s">
        <v>21945</v>
      </c>
      <c r="B8055" s="294"/>
      <c r="C8055" s="294"/>
      <c r="D8055" s="294"/>
      <c r="E8055" s="294"/>
      <c r="F8055" s="294"/>
    </row>
    <row r="8056">
      <c r="A8056" s="294" t="s">
        <v>26738</v>
      </c>
      <c r="B8056" s="294"/>
      <c r="C8056" s="294"/>
      <c r="D8056" s="294"/>
      <c r="E8056" s="294"/>
      <c r="F8056" s="294"/>
    </row>
    <row r="8057">
      <c r="A8057" s="294"/>
      <c r="B8057" s="294"/>
      <c r="C8057" s="294"/>
      <c r="D8057" s="294"/>
      <c r="E8057" s="294"/>
      <c r="F8057" s="294"/>
    </row>
    <row r="8058">
      <c r="A8058" s="294" t="s">
        <v>26739</v>
      </c>
      <c r="B8058" s="294"/>
      <c r="C8058" s="294"/>
      <c r="D8058" s="294"/>
      <c r="E8058" s="294"/>
      <c r="F8058" s="294"/>
    </row>
    <row r="8059">
      <c r="A8059" s="294" t="s">
        <v>26740</v>
      </c>
      <c r="B8059" s="294"/>
      <c r="C8059" s="294"/>
      <c r="D8059" s="294"/>
      <c r="E8059" s="294"/>
      <c r="F8059" s="294"/>
    </row>
    <row r="8060">
      <c r="A8060" s="294" t="s">
        <v>26741</v>
      </c>
      <c r="B8060" s="294"/>
      <c r="C8060" s="294"/>
      <c r="D8060" s="294"/>
      <c r="E8060" s="294"/>
      <c r="F8060" s="294"/>
    </row>
    <row r="8061">
      <c r="A8061" s="294" t="s">
        <v>26742</v>
      </c>
      <c r="B8061" s="294"/>
      <c r="C8061" s="294"/>
      <c r="D8061" s="294"/>
      <c r="E8061" s="294"/>
      <c r="F8061" s="294"/>
    </row>
    <row r="8062">
      <c r="A8062" s="294" t="s">
        <v>26743</v>
      </c>
      <c r="B8062" s="294"/>
      <c r="C8062" s="294"/>
      <c r="D8062" s="294"/>
      <c r="E8062" s="294"/>
      <c r="F8062" s="294"/>
    </row>
    <row r="8063">
      <c r="A8063" s="294" t="s">
        <v>26744</v>
      </c>
      <c r="B8063" s="294"/>
      <c r="C8063" s="294"/>
      <c r="D8063" s="294"/>
      <c r="E8063" s="294"/>
      <c r="F8063" s="294"/>
    </row>
    <row r="8064">
      <c r="A8064" s="294" t="s">
        <v>21401</v>
      </c>
      <c r="B8064" s="294"/>
      <c r="C8064" s="294"/>
      <c r="D8064" s="294"/>
      <c r="E8064" s="294"/>
      <c r="F8064" s="294"/>
    </row>
    <row r="8065">
      <c r="A8065" s="294"/>
      <c r="B8065" s="294"/>
      <c r="C8065" s="294"/>
      <c r="D8065" s="294"/>
      <c r="E8065" s="294"/>
      <c r="F8065" s="294"/>
    </row>
    <row r="8066">
      <c r="A8066" s="294" t="s">
        <v>26745</v>
      </c>
      <c r="B8066" s="294"/>
      <c r="C8066" s="294"/>
      <c r="D8066" s="294"/>
      <c r="E8066" s="294"/>
      <c r="F8066" s="294"/>
    </row>
    <row r="8067">
      <c r="A8067" s="294" t="s">
        <v>26746</v>
      </c>
      <c r="B8067" s="294"/>
      <c r="C8067" s="294"/>
      <c r="D8067" s="294"/>
      <c r="E8067" s="294"/>
      <c r="F8067" s="294"/>
    </row>
    <row r="8068">
      <c r="A8068" s="294" t="s">
        <v>26747</v>
      </c>
      <c r="B8068" s="294"/>
      <c r="C8068" s="294"/>
      <c r="D8068" s="294"/>
      <c r="E8068" s="294"/>
      <c r="F8068" s="294"/>
    </row>
    <row r="8069">
      <c r="A8069" s="294" t="s">
        <v>26748</v>
      </c>
      <c r="B8069" s="294"/>
      <c r="C8069" s="294"/>
      <c r="D8069" s="294"/>
      <c r="E8069" s="294"/>
      <c r="F8069" s="294"/>
    </row>
    <row r="8070">
      <c r="A8070" s="294" t="s">
        <v>26749</v>
      </c>
      <c r="B8070" s="294"/>
      <c r="C8070" s="294"/>
      <c r="D8070" s="294"/>
      <c r="E8070" s="294"/>
      <c r="F8070" s="294"/>
    </row>
    <row r="8071">
      <c r="A8071" s="294"/>
      <c r="B8071" s="294"/>
      <c r="C8071" s="294"/>
      <c r="D8071" s="294"/>
      <c r="E8071" s="294"/>
      <c r="F8071" s="294"/>
    </row>
    <row r="8072">
      <c r="A8072" s="294" t="s">
        <v>21407</v>
      </c>
      <c r="B8072" s="294"/>
      <c r="C8072" s="294"/>
      <c r="D8072" s="294"/>
      <c r="E8072" s="294"/>
      <c r="F8072" s="294"/>
    </row>
    <row r="8073">
      <c r="A8073" s="294"/>
      <c r="B8073" s="294"/>
      <c r="C8073" s="294"/>
      <c r="D8073" s="294"/>
      <c r="E8073" s="294"/>
      <c r="F8073" s="294"/>
    </row>
    <row r="8074">
      <c r="A8074" s="294" t="s">
        <v>26750</v>
      </c>
      <c r="B8074" s="294"/>
      <c r="C8074" s="294"/>
      <c r="D8074" s="294"/>
      <c r="E8074" s="294"/>
      <c r="F8074" s="294"/>
    </row>
    <row r="8075">
      <c r="A8075" s="294" t="s">
        <v>26751</v>
      </c>
      <c r="B8075" s="294"/>
      <c r="C8075" s="294"/>
      <c r="D8075" s="294"/>
      <c r="E8075" s="294"/>
      <c r="F8075" s="294"/>
    </row>
    <row r="8076">
      <c r="A8076" s="294" t="s">
        <v>26752</v>
      </c>
      <c r="B8076" s="294"/>
      <c r="C8076" s="294"/>
      <c r="D8076" s="294"/>
      <c r="E8076" s="294"/>
      <c r="F8076" s="294"/>
    </row>
    <row r="8077">
      <c r="A8077" s="294" t="s">
        <v>26753</v>
      </c>
      <c r="B8077" s="294"/>
      <c r="C8077" s="294"/>
      <c r="D8077" s="294"/>
      <c r="E8077" s="294"/>
      <c r="F8077" s="294"/>
    </row>
    <row r="8078">
      <c r="A8078" s="294"/>
      <c r="B8078" s="294"/>
      <c r="C8078" s="294"/>
      <c r="D8078" s="294"/>
      <c r="E8078" s="294"/>
      <c r="F8078" s="294"/>
    </row>
    <row r="8079">
      <c r="A8079" s="294" t="s">
        <v>21990</v>
      </c>
      <c r="B8079" s="294"/>
      <c r="C8079" s="294"/>
      <c r="D8079" s="294"/>
      <c r="E8079" s="294"/>
      <c r="F8079" s="294"/>
    </row>
    <row r="8080">
      <c r="A8080" s="294"/>
      <c r="B8080" s="294"/>
      <c r="C8080" s="294"/>
      <c r="D8080" s="294"/>
      <c r="E8080" s="294"/>
      <c r="F8080" s="294"/>
    </row>
    <row r="8081">
      <c r="A8081" s="294" t="s">
        <v>26754</v>
      </c>
      <c r="B8081" s="294"/>
      <c r="C8081" s="294"/>
      <c r="D8081" s="294"/>
      <c r="E8081" s="294"/>
      <c r="F8081" s="294"/>
    </row>
    <row r="8082">
      <c r="A8082" s="294" t="s">
        <v>26755</v>
      </c>
      <c r="B8082" s="294"/>
      <c r="C8082" s="294"/>
      <c r="D8082" s="294"/>
      <c r="E8082" s="294"/>
      <c r="F8082" s="294"/>
    </row>
    <row r="8083">
      <c r="A8083" s="294" t="s">
        <v>26756</v>
      </c>
      <c r="B8083" s="294"/>
      <c r="C8083" s="294"/>
      <c r="D8083" s="294"/>
      <c r="E8083" s="294"/>
      <c r="F8083" s="294"/>
    </row>
    <row r="8084">
      <c r="A8084" s="294" t="s">
        <v>26757</v>
      </c>
      <c r="B8084" s="294"/>
      <c r="C8084" s="294"/>
      <c r="D8084" s="294"/>
      <c r="E8084" s="294"/>
      <c r="F8084" s="294"/>
    </row>
    <row r="8085">
      <c r="A8085" s="294" t="s">
        <v>26758</v>
      </c>
      <c r="B8085" s="294"/>
      <c r="C8085" s="294"/>
      <c r="D8085" s="294"/>
      <c r="E8085" s="294"/>
      <c r="F8085" s="294"/>
    </row>
    <row r="8086">
      <c r="A8086" s="294" t="s">
        <v>26759</v>
      </c>
      <c r="B8086" s="294"/>
      <c r="C8086" s="294"/>
      <c r="D8086" s="294"/>
      <c r="E8086" s="294"/>
      <c r="F8086" s="294"/>
    </row>
    <row r="8087">
      <c r="A8087" s="294" t="s">
        <v>26760</v>
      </c>
      <c r="B8087" s="294"/>
      <c r="C8087" s="294"/>
      <c r="D8087" s="294"/>
      <c r="E8087" s="294"/>
      <c r="F8087" s="294"/>
    </row>
    <row r="8088">
      <c r="A8088" s="294" t="s">
        <v>23508</v>
      </c>
      <c r="B8088" s="294"/>
      <c r="C8088" s="294"/>
      <c r="D8088" s="294"/>
      <c r="E8088" s="294"/>
      <c r="F8088" s="294"/>
    </row>
    <row r="8089">
      <c r="A8089" s="294" t="s">
        <v>23509</v>
      </c>
      <c r="B8089" s="294"/>
      <c r="C8089" s="294"/>
      <c r="D8089" s="294"/>
      <c r="E8089" s="294"/>
      <c r="F8089" s="294"/>
    </row>
    <row r="8090">
      <c r="A8090" s="294" t="s">
        <v>18589</v>
      </c>
      <c r="B8090" s="294"/>
      <c r="C8090" s="294"/>
      <c r="D8090" s="294"/>
      <c r="E8090" s="294"/>
      <c r="F8090" s="294"/>
    </row>
    <row r="8091">
      <c r="A8091" s="294" t="s">
        <v>21314</v>
      </c>
      <c r="B8091" s="294"/>
      <c r="C8091" s="294"/>
      <c r="D8091" s="294"/>
      <c r="E8091" s="294"/>
      <c r="F8091" s="294"/>
    </row>
    <row r="8092">
      <c r="A8092" s="294" t="s">
        <v>26761</v>
      </c>
      <c r="B8092" s="294"/>
      <c r="C8092" s="294"/>
      <c r="D8092" s="294"/>
      <c r="E8092" s="294"/>
      <c r="F8092" s="294"/>
    </row>
    <row r="8093">
      <c r="A8093" s="294"/>
      <c r="B8093" s="294"/>
      <c r="C8093" s="294"/>
      <c r="D8093" s="294"/>
      <c r="E8093" s="294"/>
      <c r="F8093" s="294"/>
    </row>
    <row r="8094">
      <c r="A8094" s="294" t="s">
        <v>23007</v>
      </c>
      <c r="B8094" s="294"/>
      <c r="C8094" s="294"/>
      <c r="D8094" s="294"/>
      <c r="E8094" s="294"/>
      <c r="F8094" s="294"/>
    </row>
    <row r="8095">
      <c r="A8095" s="294"/>
      <c r="B8095" s="294"/>
      <c r="C8095" s="294"/>
      <c r="D8095" s="294"/>
      <c r="E8095" s="294"/>
      <c r="F8095" s="294"/>
    </row>
    <row r="8096">
      <c r="A8096" s="294" t="s">
        <v>26762</v>
      </c>
      <c r="B8096" s="294"/>
      <c r="C8096" s="294"/>
      <c r="D8096" s="294"/>
      <c r="E8096" s="294"/>
      <c r="F8096" s="294"/>
    </row>
    <row r="8097">
      <c r="A8097" s="294" t="s">
        <v>26763</v>
      </c>
      <c r="B8097" s="294"/>
      <c r="C8097" s="294"/>
      <c r="D8097" s="294"/>
      <c r="E8097" s="294"/>
      <c r="F8097" s="294"/>
    </row>
    <row r="8098">
      <c r="A8098" s="294" t="s">
        <v>26764</v>
      </c>
      <c r="B8098" s="294"/>
      <c r="C8098" s="294"/>
      <c r="D8098" s="294"/>
      <c r="E8098" s="294"/>
      <c r="F8098" s="294"/>
    </row>
    <row r="8099">
      <c r="A8099" s="294" t="s">
        <v>26765</v>
      </c>
      <c r="B8099" s="294"/>
      <c r="C8099" s="294"/>
      <c r="D8099" s="294"/>
      <c r="E8099" s="294"/>
      <c r="F8099" s="294"/>
    </row>
    <row r="8100">
      <c r="A8100" s="294" t="s">
        <v>26766</v>
      </c>
      <c r="B8100" s="294"/>
      <c r="C8100" s="294"/>
      <c r="D8100" s="294"/>
      <c r="E8100" s="294"/>
      <c r="F8100" s="294"/>
    </row>
    <row r="8101">
      <c r="A8101" s="294" t="s">
        <v>26767</v>
      </c>
      <c r="B8101" s="294"/>
      <c r="C8101" s="294"/>
      <c r="D8101" s="294"/>
      <c r="E8101" s="294"/>
      <c r="F8101" s="294"/>
    </row>
    <row r="8102">
      <c r="A8102" s="294" t="s">
        <v>26768</v>
      </c>
      <c r="B8102" s="294"/>
      <c r="C8102" s="294"/>
      <c r="D8102" s="294"/>
      <c r="E8102" s="294"/>
      <c r="F8102" s="294"/>
    </row>
    <row r="8103">
      <c r="A8103" s="294" t="s">
        <v>26769</v>
      </c>
      <c r="B8103" s="294"/>
      <c r="C8103" s="294"/>
      <c r="D8103" s="294"/>
      <c r="E8103" s="294"/>
      <c r="F8103" s="294"/>
    </row>
    <row r="8104">
      <c r="A8104" s="294"/>
      <c r="B8104" s="294"/>
      <c r="C8104" s="294"/>
      <c r="D8104" s="294"/>
      <c r="E8104" s="294"/>
      <c r="F8104" s="294"/>
    </row>
    <row r="8105">
      <c r="A8105" s="294"/>
      <c r="B8105" s="294"/>
      <c r="C8105" s="294"/>
      <c r="D8105" s="294"/>
      <c r="E8105" s="294"/>
      <c r="F8105" s="294"/>
    </row>
    <row r="8106">
      <c r="A8106" s="294" t="s">
        <v>21326</v>
      </c>
      <c r="B8106" s="294"/>
      <c r="C8106" s="294"/>
      <c r="D8106" s="294"/>
      <c r="E8106" s="294"/>
      <c r="F8106" s="294"/>
    </row>
    <row r="8107">
      <c r="A8107" s="294" t="s">
        <v>26770</v>
      </c>
      <c r="B8107" s="294"/>
      <c r="C8107" s="294"/>
      <c r="D8107" s="294"/>
      <c r="E8107" s="294"/>
      <c r="F8107" s="294"/>
    </row>
    <row r="8108">
      <c r="A8108" s="294"/>
      <c r="B8108" s="294"/>
      <c r="C8108" s="294"/>
      <c r="D8108" s="294"/>
      <c r="E8108" s="294"/>
      <c r="F8108" s="294"/>
    </row>
    <row r="8109">
      <c r="A8109" s="294" t="s">
        <v>26771</v>
      </c>
      <c r="B8109" s="294"/>
      <c r="C8109" s="294"/>
      <c r="D8109" s="294"/>
      <c r="E8109" s="294"/>
      <c r="F8109" s="294"/>
    </row>
    <row r="8110">
      <c r="A8110" s="294" t="s">
        <v>26772</v>
      </c>
      <c r="B8110" s="294"/>
      <c r="C8110" s="294"/>
      <c r="D8110" s="294"/>
      <c r="E8110" s="294"/>
      <c r="F8110" s="294"/>
    </row>
    <row r="8111">
      <c r="A8111" s="294" t="s">
        <v>26773</v>
      </c>
      <c r="B8111" s="294"/>
      <c r="C8111" s="294"/>
      <c r="D8111" s="294"/>
      <c r="E8111" s="294"/>
      <c r="F8111" s="294"/>
    </row>
    <row r="8112">
      <c r="A8112" s="294" t="s">
        <v>26774</v>
      </c>
      <c r="B8112" s="294"/>
      <c r="C8112" s="294"/>
      <c r="D8112" s="294"/>
      <c r="E8112" s="294"/>
      <c r="F8112" s="294"/>
    </row>
    <row r="8113">
      <c r="A8113" s="294"/>
      <c r="B8113" s="294"/>
      <c r="C8113" s="294"/>
      <c r="D8113" s="294"/>
      <c r="E8113" s="294"/>
      <c r="F8113" s="294"/>
    </row>
    <row r="8114">
      <c r="A8114" s="294" t="s">
        <v>26775</v>
      </c>
      <c r="B8114" s="294"/>
      <c r="C8114" s="294"/>
      <c r="D8114" s="294"/>
      <c r="E8114" s="294"/>
      <c r="F8114" s="294"/>
    </row>
    <row r="8115">
      <c r="A8115" s="294" t="s">
        <v>26776</v>
      </c>
      <c r="B8115" s="294"/>
      <c r="C8115" s="294"/>
      <c r="D8115" s="294"/>
      <c r="E8115" s="294"/>
      <c r="F8115" s="294"/>
    </row>
    <row r="8116">
      <c r="A8116" s="294"/>
      <c r="B8116" s="294"/>
      <c r="C8116" s="294"/>
      <c r="D8116" s="294"/>
      <c r="E8116" s="294"/>
      <c r="F8116" s="294"/>
    </row>
    <row r="8117">
      <c r="A8117" s="294" t="s">
        <v>26777</v>
      </c>
      <c r="B8117" s="294"/>
      <c r="C8117" s="294"/>
      <c r="D8117" s="294"/>
      <c r="E8117" s="294"/>
      <c r="F8117" s="294"/>
    </row>
    <row r="8118">
      <c r="A8118" s="294" t="s">
        <v>26778</v>
      </c>
      <c r="B8118" s="294"/>
      <c r="C8118" s="294"/>
      <c r="D8118" s="294"/>
      <c r="E8118" s="294"/>
      <c r="F8118" s="294"/>
    </row>
    <row r="8119">
      <c r="A8119" s="294" t="s">
        <v>26779</v>
      </c>
      <c r="B8119" s="294"/>
      <c r="C8119" s="294"/>
      <c r="D8119" s="294"/>
      <c r="E8119" s="294"/>
      <c r="F8119" s="294"/>
    </row>
    <row r="8120">
      <c r="A8120" s="294" t="s">
        <v>26780</v>
      </c>
      <c r="B8120" s="294"/>
      <c r="C8120" s="294"/>
      <c r="D8120" s="294"/>
      <c r="E8120" s="294"/>
      <c r="F8120" s="294"/>
    </row>
    <row r="8121">
      <c r="A8121" s="294" t="s">
        <v>26781</v>
      </c>
      <c r="B8121" s="294"/>
      <c r="C8121" s="294"/>
      <c r="D8121" s="294"/>
      <c r="E8121" s="294"/>
      <c r="F8121" s="294"/>
    </row>
    <row r="8122">
      <c r="A8122" s="294" t="s">
        <v>26782</v>
      </c>
      <c r="B8122" s="294"/>
      <c r="C8122" s="294"/>
      <c r="D8122" s="294"/>
      <c r="E8122" s="294"/>
      <c r="F8122" s="294"/>
    </row>
    <row r="8123">
      <c r="A8123" s="294" t="s">
        <v>26179</v>
      </c>
      <c r="B8123" s="294"/>
      <c r="C8123" s="294"/>
      <c r="D8123" s="294"/>
      <c r="E8123" s="294"/>
      <c r="F8123" s="294"/>
    </row>
    <row r="8124">
      <c r="A8124" s="294" t="s">
        <v>26783</v>
      </c>
      <c r="B8124" s="294"/>
      <c r="C8124" s="294"/>
      <c r="D8124" s="294"/>
      <c r="E8124" s="294"/>
      <c r="F8124" s="294"/>
    </row>
    <row r="8125">
      <c r="A8125" s="294" t="s">
        <v>26784</v>
      </c>
      <c r="B8125" s="294"/>
      <c r="C8125" s="294"/>
      <c r="D8125" s="294"/>
      <c r="E8125" s="294"/>
      <c r="F8125" s="294"/>
    </row>
    <row r="8126">
      <c r="A8126" s="294" t="s">
        <v>26785</v>
      </c>
      <c r="B8126" s="294"/>
      <c r="C8126" s="294"/>
      <c r="D8126" s="294"/>
      <c r="E8126" s="294"/>
      <c r="F8126" s="294"/>
    </row>
    <row r="8127">
      <c r="A8127" s="294" t="s">
        <v>26786</v>
      </c>
      <c r="B8127" s="294"/>
      <c r="C8127" s="294"/>
      <c r="D8127" s="294"/>
      <c r="E8127" s="294"/>
      <c r="F8127" s="294"/>
    </row>
    <row r="8128">
      <c r="A8128" s="294" t="s">
        <v>26787</v>
      </c>
      <c r="B8128" s="294"/>
      <c r="C8128" s="294"/>
      <c r="D8128" s="294"/>
      <c r="E8128" s="294"/>
      <c r="F8128" s="294"/>
    </row>
    <row r="8129">
      <c r="A8129" s="294" t="s">
        <v>26788</v>
      </c>
      <c r="B8129" s="294"/>
      <c r="C8129" s="294"/>
      <c r="D8129" s="294"/>
      <c r="E8129" s="294"/>
      <c r="F8129" s="294"/>
    </row>
    <row r="8130">
      <c r="A8130" s="294"/>
      <c r="B8130" s="294"/>
      <c r="C8130" s="294"/>
      <c r="D8130" s="294"/>
      <c r="E8130" s="294"/>
      <c r="F8130" s="294"/>
    </row>
    <row r="8131">
      <c r="A8131" s="294" t="s">
        <v>25653</v>
      </c>
      <c r="B8131" s="294"/>
      <c r="C8131" s="294"/>
      <c r="D8131" s="294"/>
      <c r="E8131" s="294"/>
      <c r="F8131" s="294"/>
    </row>
    <row r="8132">
      <c r="A8132" s="294" t="s">
        <v>23767</v>
      </c>
      <c r="B8132" s="294"/>
      <c r="C8132" s="294"/>
      <c r="D8132" s="294"/>
      <c r="E8132" s="294"/>
      <c r="F8132" s="294"/>
    </row>
    <row r="8133">
      <c r="A8133" s="294"/>
      <c r="B8133" s="294"/>
      <c r="C8133" s="294"/>
      <c r="D8133" s="294"/>
      <c r="E8133" s="294"/>
      <c r="F8133" s="294"/>
    </row>
    <row r="8134">
      <c r="A8134" s="294" t="s">
        <v>26789</v>
      </c>
      <c r="B8134" s="294"/>
      <c r="C8134" s="294"/>
      <c r="D8134" s="294"/>
      <c r="E8134" s="294"/>
      <c r="F8134" s="294"/>
    </row>
    <row r="8135">
      <c r="A8135" s="294" t="s">
        <v>26790</v>
      </c>
      <c r="B8135" s="294"/>
      <c r="C8135" s="294"/>
      <c r="D8135" s="294"/>
      <c r="E8135" s="294"/>
      <c r="F8135" s="294"/>
    </row>
    <row r="8136">
      <c r="A8136" s="294" t="s">
        <v>26791</v>
      </c>
      <c r="B8136" s="294"/>
      <c r="C8136" s="294"/>
      <c r="D8136" s="294"/>
      <c r="E8136" s="294"/>
      <c r="F8136" s="294"/>
    </row>
    <row r="8137">
      <c r="A8137" s="294"/>
      <c r="B8137" s="294"/>
      <c r="C8137" s="294"/>
      <c r="D8137" s="294"/>
      <c r="E8137" s="294"/>
      <c r="F8137" s="294"/>
    </row>
    <row r="8138">
      <c r="A8138" s="294" t="s">
        <v>23201</v>
      </c>
      <c r="B8138" s="294"/>
      <c r="C8138" s="294"/>
      <c r="D8138" s="294"/>
      <c r="E8138" s="294"/>
      <c r="F8138" s="294"/>
    </row>
    <row r="8139">
      <c r="A8139" s="294" t="s">
        <v>23772</v>
      </c>
      <c r="B8139" s="294"/>
      <c r="C8139" s="294"/>
      <c r="D8139" s="294"/>
      <c r="E8139" s="294"/>
      <c r="F8139" s="294"/>
    </row>
    <row r="8140">
      <c r="A8140" s="294"/>
      <c r="B8140" s="294"/>
      <c r="C8140" s="294"/>
      <c r="D8140" s="294"/>
      <c r="E8140" s="294"/>
      <c r="F8140" s="294"/>
    </row>
    <row r="8141">
      <c r="A8141" s="294" t="s">
        <v>26792</v>
      </c>
      <c r="B8141" s="294"/>
      <c r="C8141" s="294"/>
      <c r="D8141" s="294"/>
      <c r="E8141" s="294"/>
      <c r="F8141" s="294"/>
    </row>
    <row r="8142">
      <c r="A8142" s="294" t="s">
        <v>26793</v>
      </c>
      <c r="B8142" s="294"/>
      <c r="C8142" s="294"/>
      <c r="D8142" s="294"/>
      <c r="E8142" s="294"/>
      <c r="F8142" s="294"/>
    </row>
    <row r="8143">
      <c r="A8143" s="294" t="s">
        <v>26374</v>
      </c>
      <c r="B8143" s="294"/>
      <c r="C8143" s="294"/>
      <c r="D8143" s="294"/>
      <c r="E8143" s="294"/>
      <c r="F8143" s="294"/>
    </row>
    <row r="8144">
      <c r="A8144" s="294"/>
      <c r="B8144" s="294"/>
      <c r="C8144" s="294"/>
      <c r="D8144" s="294"/>
      <c r="E8144" s="294"/>
      <c r="F8144" s="294"/>
    </row>
    <row r="8145">
      <c r="A8145" s="294" t="s">
        <v>26794</v>
      </c>
      <c r="B8145" s="294"/>
      <c r="C8145" s="294"/>
      <c r="D8145" s="294"/>
      <c r="E8145" s="294"/>
      <c r="F8145" s="294"/>
    </row>
    <row r="8146">
      <c r="A8146" s="294" t="s">
        <v>26795</v>
      </c>
      <c r="B8146" s="294"/>
      <c r="C8146" s="294"/>
      <c r="D8146" s="294"/>
      <c r="E8146" s="294"/>
      <c r="F8146" s="294"/>
    </row>
    <row r="8147">
      <c r="A8147" s="294"/>
      <c r="B8147" s="294"/>
      <c r="C8147" s="294"/>
      <c r="D8147" s="294"/>
      <c r="E8147" s="294"/>
      <c r="F8147" s="294"/>
    </row>
    <row r="8148">
      <c r="A8148" s="294" t="s">
        <v>26796</v>
      </c>
      <c r="B8148" s="294"/>
      <c r="C8148" s="294"/>
      <c r="D8148" s="294"/>
      <c r="E8148" s="294"/>
      <c r="F8148" s="294"/>
    </row>
    <row r="8149">
      <c r="A8149" s="294" t="s">
        <v>26797</v>
      </c>
      <c r="B8149" s="294"/>
      <c r="C8149" s="294"/>
      <c r="D8149" s="294"/>
      <c r="E8149" s="294"/>
      <c r="F8149" s="294"/>
    </row>
    <row r="8150">
      <c r="A8150" s="294" t="s">
        <v>26798</v>
      </c>
      <c r="B8150" s="294"/>
      <c r="C8150" s="294"/>
      <c r="D8150" s="294"/>
      <c r="E8150" s="294"/>
      <c r="F8150" s="294"/>
    </row>
    <row r="8151">
      <c r="A8151" s="294" t="s">
        <v>26799</v>
      </c>
      <c r="B8151" s="294"/>
      <c r="C8151" s="294"/>
      <c r="D8151" s="294"/>
      <c r="E8151" s="294"/>
      <c r="F8151" s="294"/>
    </row>
    <row r="8152">
      <c r="A8152" s="294" t="s">
        <v>26800</v>
      </c>
      <c r="B8152" s="294"/>
      <c r="C8152" s="294"/>
      <c r="D8152" s="294"/>
      <c r="E8152" s="294"/>
      <c r="F8152" s="294"/>
    </row>
    <row r="8153">
      <c r="A8153" s="294" t="s">
        <v>26801</v>
      </c>
      <c r="B8153" s="294"/>
      <c r="C8153" s="294"/>
      <c r="D8153" s="294"/>
      <c r="E8153" s="294"/>
      <c r="F8153" s="294"/>
    </row>
    <row r="8154">
      <c r="A8154" s="294" t="s">
        <v>26802</v>
      </c>
      <c r="B8154" s="294"/>
      <c r="C8154" s="294"/>
      <c r="D8154" s="294"/>
      <c r="E8154" s="294"/>
      <c r="F8154" s="294"/>
    </row>
    <row r="8155">
      <c r="A8155" s="294" t="s">
        <v>26803</v>
      </c>
      <c r="B8155" s="294"/>
      <c r="C8155" s="294"/>
      <c r="D8155" s="294"/>
      <c r="E8155" s="294"/>
      <c r="F8155" s="294"/>
    </row>
    <row r="8156">
      <c r="A8156" s="294" t="s">
        <v>26804</v>
      </c>
      <c r="B8156" s="294"/>
      <c r="C8156" s="294"/>
      <c r="D8156" s="294"/>
      <c r="E8156" s="294"/>
      <c r="F8156" s="294"/>
    </row>
    <row r="8157">
      <c r="A8157" s="294" t="s">
        <v>26805</v>
      </c>
      <c r="B8157" s="294"/>
      <c r="C8157" s="294"/>
      <c r="D8157" s="294"/>
      <c r="E8157" s="294"/>
      <c r="F8157" s="294"/>
    </row>
    <row r="8158">
      <c r="A8158" s="294" t="s">
        <v>26806</v>
      </c>
      <c r="B8158" s="294"/>
      <c r="C8158" s="294"/>
      <c r="D8158" s="294"/>
      <c r="E8158" s="294"/>
      <c r="F8158" s="294"/>
    </row>
    <row r="8159">
      <c r="A8159" s="294" t="s">
        <v>26807</v>
      </c>
      <c r="B8159" s="294"/>
      <c r="C8159" s="294"/>
      <c r="D8159" s="294"/>
      <c r="E8159" s="294"/>
      <c r="F8159" s="294"/>
    </row>
    <row r="8160">
      <c r="A8160" s="294" t="s">
        <v>26808</v>
      </c>
      <c r="B8160" s="294"/>
      <c r="C8160" s="294"/>
      <c r="D8160" s="294"/>
      <c r="E8160" s="294"/>
      <c r="F8160" s="294"/>
    </row>
    <row r="8161">
      <c r="A8161" s="294" t="s">
        <v>26809</v>
      </c>
      <c r="B8161" s="294" t="s">
        <v>21370</v>
      </c>
      <c r="C8161" s="294"/>
      <c r="D8161" s="294"/>
      <c r="E8161" s="294"/>
      <c r="F8161" s="294"/>
    </row>
    <row r="8162">
      <c r="A8162" s="294" t="s">
        <v>26810</v>
      </c>
      <c r="B8162" s="294" t="s">
        <v>26811</v>
      </c>
      <c r="C8162" s="294"/>
      <c r="D8162" s="294"/>
      <c r="E8162" s="294"/>
      <c r="F8162" s="294"/>
    </row>
    <row r="8163">
      <c r="A8163" s="294" t="s">
        <v>26812</v>
      </c>
      <c r="B8163" s="294" t="s">
        <v>26813</v>
      </c>
      <c r="C8163" s="294"/>
      <c r="D8163" s="294"/>
      <c r="E8163" s="294"/>
      <c r="F8163" s="294"/>
    </row>
    <row r="8164">
      <c r="A8164" s="294" t="s">
        <v>26814</v>
      </c>
      <c r="B8164" s="294" t="s">
        <v>26815</v>
      </c>
      <c r="C8164" s="294"/>
      <c r="D8164" s="294"/>
      <c r="E8164" s="294"/>
      <c r="F8164" s="294"/>
    </row>
    <row r="8165">
      <c r="A8165" s="294" t="s">
        <v>26816</v>
      </c>
      <c r="B8165" s="294" t="s">
        <v>26817</v>
      </c>
      <c r="C8165" s="294"/>
      <c r="D8165" s="294"/>
      <c r="E8165" s="294"/>
      <c r="F8165" s="294"/>
    </row>
    <row r="8166">
      <c r="A8166" s="294" t="s">
        <v>26818</v>
      </c>
      <c r="B8166" s="294" t="s">
        <v>26819</v>
      </c>
      <c r="C8166" s="294"/>
      <c r="D8166" s="294"/>
      <c r="E8166" s="294"/>
      <c r="F8166" s="294"/>
    </row>
    <row r="8167">
      <c r="A8167" s="294" t="s">
        <v>26820</v>
      </c>
      <c r="B8167" s="294" t="s">
        <v>26821</v>
      </c>
      <c r="C8167" s="294"/>
      <c r="D8167" s="294"/>
      <c r="E8167" s="294"/>
      <c r="F8167" s="294"/>
    </row>
    <row r="8168">
      <c r="A8168" s="294" t="s">
        <v>21312</v>
      </c>
      <c r="B8168" s="294"/>
      <c r="C8168" s="294"/>
      <c r="D8168" s="294"/>
      <c r="E8168" s="294"/>
      <c r="F8168" s="294"/>
    </row>
    <row r="8169">
      <c r="A8169" s="294" t="s">
        <v>26822</v>
      </c>
      <c r="B8169" s="294"/>
      <c r="C8169" s="294"/>
      <c r="D8169" s="294"/>
      <c r="E8169" s="294"/>
      <c r="F8169" s="294"/>
    </row>
    <row r="8170">
      <c r="A8170" s="294" t="s">
        <v>26823</v>
      </c>
      <c r="B8170" s="294"/>
      <c r="C8170" s="294"/>
      <c r="D8170" s="294"/>
      <c r="E8170" s="294"/>
      <c r="F8170" s="294"/>
    </row>
    <row r="8171">
      <c r="A8171" s="294"/>
      <c r="B8171" s="294"/>
      <c r="C8171" s="294"/>
      <c r="D8171" s="294"/>
      <c r="E8171" s="294"/>
      <c r="F8171" s="294"/>
    </row>
    <row r="8172">
      <c r="A8172" s="294" t="s">
        <v>25957</v>
      </c>
      <c r="B8172" s="294"/>
      <c r="C8172" s="294"/>
      <c r="D8172" s="294"/>
      <c r="E8172" s="294"/>
      <c r="F8172" s="294"/>
    </row>
    <row r="8173">
      <c r="A8173" s="294"/>
      <c r="B8173" s="294"/>
      <c r="C8173" s="294"/>
      <c r="D8173" s="294"/>
      <c r="E8173" s="294"/>
      <c r="F8173" s="294"/>
    </row>
    <row r="8174">
      <c r="A8174" s="294" t="s">
        <v>26824</v>
      </c>
      <c r="B8174" s="294"/>
      <c r="C8174" s="294"/>
      <c r="D8174" s="294"/>
      <c r="E8174" s="294"/>
      <c r="F8174" s="294"/>
    </row>
    <row r="8175">
      <c r="A8175" s="294"/>
      <c r="B8175" s="294"/>
      <c r="C8175" s="294"/>
      <c r="D8175" s="294"/>
      <c r="E8175" s="294"/>
      <c r="F8175" s="294"/>
    </row>
    <row r="8176">
      <c r="A8176" s="294"/>
      <c r="B8176" s="294"/>
      <c r="C8176" s="294"/>
      <c r="D8176" s="294"/>
      <c r="E8176" s="294"/>
      <c r="F8176" s="294"/>
    </row>
    <row r="8177">
      <c r="A8177" s="294" t="s">
        <v>25959</v>
      </c>
      <c r="B8177" s="294"/>
      <c r="C8177" s="294"/>
      <c r="D8177" s="294"/>
      <c r="E8177" s="294"/>
      <c r="F8177" s="294"/>
    </row>
    <row r="8178">
      <c r="A8178" s="294"/>
      <c r="B8178" s="294"/>
      <c r="C8178" s="294"/>
      <c r="D8178" s="294"/>
      <c r="E8178" s="294"/>
      <c r="F8178" s="294"/>
    </row>
    <row r="8179">
      <c r="A8179" s="294" t="s">
        <v>26825</v>
      </c>
      <c r="B8179" s="294"/>
      <c r="C8179" s="294"/>
      <c r="D8179" s="294"/>
      <c r="E8179" s="294"/>
      <c r="F8179" s="294"/>
    </row>
    <row r="8180">
      <c r="A8180" s="294" t="s">
        <v>26826</v>
      </c>
      <c r="B8180" s="294"/>
      <c r="C8180" s="294"/>
      <c r="D8180" s="294"/>
      <c r="E8180" s="294"/>
      <c r="F8180" s="294"/>
    </row>
    <row r="8181">
      <c r="A8181" s="294" t="s">
        <v>26827</v>
      </c>
      <c r="B8181" s="294"/>
      <c r="C8181" s="294"/>
      <c r="D8181" s="294"/>
      <c r="E8181" s="294"/>
      <c r="F8181" s="294"/>
    </row>
    <row r="8182">
      <c r="A8182" s="294" t="s">
        <v>26828</v>
      </c>
      <c r="B8182" s="294"/>
      <c r="C8182" s="294"/>
      <c r="D8182" s="294"/>
      <c r="E8182" s="294"/>
      <c r="F8182" s="294"/>
    </row>
    <row r="8183">
      <c r="A8183" s="294" t="s">
        <v>26829</v>
      </c>
      <c r="B8183" s="294"/>
      <c r="C8183" s="294"/>
      <c r="D8183" s="294"/>
      <c r="E8183" s="294"/>
      <c r="F8183" s="294"/>
    </row>
    <row r="8184">
      <c r="A8184" s="294"/>
      <c r="B8184" s="294"/>
      <c r="C8184" s="294"/>
      <c r="D8184" s="294"/>
      <c r="E8184" s="294"/>
      <c r="F8184" s="294"/>
    </row>
    <row r="8185">
      <c r="A8185" s="294" t="s">
        <v>25967</v>
      </c>
      <c r="B8185" s="294"/>
      <c r="C8185" s="294"/>
      <c r="D8185" s="294"/>
      <c r="E8185" s="294"/>
      <c r="F8185" s="294"/>
    </row>
    <row r="8186">
      <c r="A8186" s="294"/>
      <c r="B8186" s="294"/>
      <c r="C8186" s="294"/>
      <c r="D8186" s="294"/>
      <c r="E8186" s="294"/>
      <c r="F8186" s="294"/>
    </row>
    <row r="8187">
      <c r="A8187" s="294" t="s">
        <v>26830</v>
      </c>
      <c r="B8187" s="294"/>
      <c r="C8187" s="294"/>
      <c r="D8187" s="294"/>
      <c r="E8187" s="294"/>
      <c r="F8187" s="294"/>
    </row>
    <row r="8188">
      <c r="A8188" s="294"/>
      <c r="B8188" s="294"/>
      <c r="C8188" s="294"/>
      <c r="D8188" s="294"/>
      <c r="E8188" s="294"/>
      <c r="F8188" s="294"/>
    </row>
    <row r="8189">
      <c r="A8189" s="294" t="s">
        <v>26831</v>
      </c>
      <c r="B8189" s="294"/>
      <c r="C8189" s="294"/>
      <c r="D8189" s="294"/>
      <c r="E8189" s="294"/>
      <c r="F8189" s="294"/>
    </row>
    <row r="8190">
      <c r="A8190" s="294" t="s">
        <v>26832</v>
      </c>
      <c r="B8190" s="294"/>
      <c r="C8190" s="294"/>
      <c r="D8190" s="294"/>
      <c r="E8190" s="294"/>
      <c r="F8190" s="294"/>
    </row>
    <row r="8191">
      <c r="A8191" s="294"/>
      <c r="B8191" s="294"/>
      <c r="C8191" s="294"/>
      <c r="D8191" s="294"/>
      <c r="E8191" s="294"/>
      <c r="F8191" s="294"/>
    </row>
    <row r="8192">
      <c r="A8192" s="294" t="s">
        <v>26833</v>
      </c>
      <c r="B8192" s="294"/>
      <c r="C8192" s="294"/>
      <c r="D8192" s="294"/>
      <c r="E8192" s="294"/>
      <c r="F8192" s="294"/>
    </row>
    <row r="8193">
      <c r="A8193" s="294"/>
      <c r="B8193" s="294"/>
      <c r="C8193" s="294"/>
      <c r="D8193" s="294"/>
      <c r="E8193" s="294"/>
      <c r="F8193" s="294"/>
    </row>
    <row r="8194">
      <c r="A8194" s="294" t="s">
        <v>26834</v>
      </c>
      <c r="B8194" s="294"/>
      <c r="C8194" s="294"/>
      <c r="D8194" s="294"/>
      <c r="E8194" s="294"/>
      <c r="F8194" s="294"/>
    </row>
    <row r="8195">
      <c r="A8195" s="294" t="s">
        <v>26835</v>
      </c>
      <c r="B8195" s="294"/>
      <c r="C8195" s="294"/>
      <c r="D8195" s="294"/>
      <c r="E8195" s="294"/>
      <c r="F8195" s="294"/>
    </row>
    <row r="8196">
      <c r="A8196" s="294"/>
      <c r="B8196" s="294"/>
      <c r="C8196" s="294"/>
      <c r="D8196" s="294"/>
      <c r="E8196" s="294"/>
      <c r="F8196" s="294"/>
    </row>
    <row r="8197">
      <c r="A8197" s="294" t="s">
        <v>26836</v>
      </c>
      <c r="B8197" s="294"/>
      <c r="C8197" s="294"/>
      <c r="D8197" s="294"/>
      <c r="E8197" s="294"/>
      <c r="F8197" s="294"/>
    </row>
    <row r="8198">
      <c r="A8198" s="294"/>
      <c r="B8198" s="294"/>
      <c r="C8198" s="294"/>
      <c r="D8198" s="294"/>
      <c r="E8198" s="294"/>
      <c r="F8198" s="294"/>
    </row>
    <row r="8199">
      <c r="A8199" s="294" t="s">
        <v>26837</v>
      </c>
      <c r="B8199" s="294"/>
      <c r="C8199" s="294"/>
      <c r="D8199" s="294"/>
      <c r="E8199" s="294"/>
      <c r="F8199" s="294"/>
    </row>
    <row r="8200">
      <c r="A8200" s="294"/>
      <c r="B8200" s="294"/>
      <c r="C8200" s="294"/>
      <c r="D8200" s="294"/>
      <c r="E8200" s="294"/>
      <c r="F8200" s="294"/>
    </row>
    <row r="8201">
      <c r="A8201" s="294" t="s">
        <v>26838</v>
      </c>
      <c r="B8201" s="294"/>
      <c r="C8201" s="294"/>
      <c r="D8201" s="294"/>
      <c r="E8201" s="294"/>
      <c r="F8201" s="294"/>
    </row>
    <row r="8202">
      <c r="A8202" s="294"/>
      <c r="B8202" s="294"/>
      <c r="C8202" s="294"/>
      <c r="D8202" s="294"/>
      <c r="E8202" s="294"/>
      <c r="F8202" s="294"/>
    </row>
    <row r="8203">
      <c r="A8203" s="294" t="s">
        <v>26839</v>
      </c>
      <c r="B8203" s="294"/>
      <c r="C8203" s="294"/>
      <c r="D8203" s="294"/>
      <c r="E8203" s="294"/>
      <c r="F8203" s="294"/>
    </row>
    <row r="8204">
      <c r="A8204" s="294" t="s">
        <v>26840</v>
      </c>
      <c r="B8204" s="294"/>
      <c r="C8204" s="294"/>
      <c r="D8204" s="294"/>
      <c r="E8204" s="294"/>
      <c r="F8204" s="294"/>
    </row>
    <row r="8205">
      <c r="A8205" s="294" t="s">
        <v>26841</v>
      </c>
      <c r="B8205" s="294"/>
      <c r="C8205" s="294"/>
      <c r="D8205" s="294"/>
      <c r="E8205" s="294"/>
      <c r="F8205" s="294"/>
    </row>
    <row r="8206">
      <c r="A8206" s="294"/>
      <c r="B8206" s="294"/>
      <c r="C8206" s="294"/>
      <c r="D8206" s="294"/>
      <c r="E8206" s="294"/>
      <c r="F8206" s="294"/>
    </row>
    <row r="8207">
      <c r="A8207" s="294"/>
      <c r="B8207" s="294"/>
      <c r="C8207" s="294"/>
      <c r="D8207" s="294"/>
      <c r="E8207" s="294"/>
      <c r="F8207" s="294"/>
    </row>
    <row r="8208">
      <c r="A8208" s="294" t="s">
        <v>26208</v>
      </c>
      <c r="B8208" s="294"/>
      <c r="C8208" s="294"/>
      <c r="D8208" s="294"/>
      <c r="E8208" s="294"/>
      <c r="F8208" s="294"/>
    </row>
    <row r="8209">
      <c r="A8209" s="294"/>
      <c r="B8209" s="294"/>
      <c r="C8209" s="294"/>
      <c r="D8209" s="294"/>
      <c r="E8209" s="294"/>
      <c r="F8209" s="294"/>
    </row>
    <row r="8210">
      <c r="A8210" s="294" t="s">
        <v>26842</v>
      </c>
      <c r="B8210" s="294"/>
      <c r="C8210" s="294"/>
      <c r="D8210" s="294"/>
      <c r="E8210" s="294"/>
      <c r="F8210" s="294"/>
    </row>
    <row r="8211">
      <c r="A8211" s="294" t="s">
        <v>26843</v>
      </c>
      <c r="B8211" s="294"/>
      <c r="C8211" s="294"/>
      <c r="D8211" s="294"/>
      <c r="E8211" s="294"/>
      <c r="F8211" s="294"/>
    </row>
    <row r="8212">
      <c r="A8212" s="294" t="s">
        <v>26844</v>
      </c>
      <c r="B8212" s="294"/>
      <c r="C8212" s="294"/>
      <c r="D8212" s="294"/>
      <c r="E8212" s="294"/>
      <c r="F8212" s="294"/>
    </row>
    <row r="8213">
      <c r="A8213" s="294" t="s">
        <v>26845</v>
      </c>
      <c r="B8213" s="294"/>
      <c r="C8213" s="294"/>
      <c r="D8213" s="294"/>
      <c r="E8213" s="294"/>
      <c r="F8213" s="294"/>
    </row>
    <row r="8214">
      <c r="A8214" s="294" t="s">
        <v>26846</v>
      </c>
      <c r="B8214" s="294"/>
      <c r="C8214" s="294"/>
      <c r="D8214" s="294"/>
      <c r="E8214" s="294"/>
      <c r="F8214" s="294"/>
    </row>
    <row r="8215">
      <c r="A8215" s="294" t="s">
        <v>26847</v>
      </c>
      <c r="B8215" s="294"/>
      <c r="C8215" s="294"/>
      <c r="D8215" s="294"/>
      <c r="E8215" s="294"/>
      <c r="F8215" s="294"/>
    </row>
    <row r="8216">
      <c r="A8216" s="294" t="s">
        <v>26848</v>
      </c>
      <c r="B8216" s="294"/>
      <c r="C8216" s="294"/>
      <c r="D8216" s="294"/>
      <c r="E8216" s="294"/>
      <c r="F8216" s="294"/>
    </row>
    <row r="8217">
      <c r="A8217" s="294" t="s">
        <v>26849</v>
      </c>
      <c r="B8217" s="294"/>
      <c r="C8217" s="294"/>
      <c r="D8217" s="294"/>
      <c r="E8217" s="294"/>
      <c r="F8217" s="294"/>
    </row>
    <row r="8218">
      <c r="A8218" s="294" t="s">
        <v>26850</v>
      </c>
      <c r="B8218" s="294"/>
      <c r="C8218" s="294"/>
      <c r="D8218" s="294"/>
      <c r="E8218" s="294"/>
      <c r="F8218" s="294"/>
    </row>
    <row r="8219">
      <c r="A8219" s="294"/>
      <c r="B8219" s="294"/>
      <c r="C8219" s="294"/>
      <c r="D8219" s="294"/>
      <c r="E8219" s="294"/>
      <c r="F8219" s="294"/>
    </row>
    <row r="8220">
      <c r="A8220" s="294" t="s">
        <v>26214</v>
      </c>
      <c r="B8220" s="294"/>
      <c r="C8220" s="294"/>
      <c r="D8220" s="294"/>
      <c r="E8220" s="294"/>
      <c r="F8220" s="294"/>
    </row>
    <row r="8221">
      <c r="A8221" s="294"/>
      <c r="B8221" s="294"/>
      <c r="C8221" s="294"/>
      <c r="D8221" s="294"/>
      <c r="E8221" s="294"/>
      <c r="F8221" s="294"/>
    </row>
    <row r="8222">
      <c r="A8222" s="294" t="s">
        <v>26851</v>
      </c>
      <c r="B8222" s="294"/>
      <c r="C8222" s="294"/>
      <c r="D8222" s="294"/>
      <c r="E8222" s="294"/>
      <c r="F8222" s="294"/>
    </row>
    <row r="8223">
      <c r="A8223" s="294" t="s">
        <v>26852</v>
      </c>
      <c r="B8223" s="294"/>
      <c r="C8223" s="294"/>
      <c r="D8223" s="294"/>
      <c r="E8223" s="294"/>
      <c r="F8223" s="294"/>
    </row>
    <row r="8224">
      <c r="A8224" s="294" t="s">
        <v>26853</v>
      </c>
      <c r="B8224" s="294"/>
      <c r="C8224" s="294"/>
      <c r="D8224" s="294"/>
      <c r="E8224" s="294"/>
      <c r="F8224" s="294"/>
    </row>
    <row r="8225">
      <c r="A8225" s="294" t="s">
        <v>26854</v>
      </c>
      <c r="B8225" s="294"/>
      <c r="C8225" s="294"/>
      <c r="D8225" s="294"/>
      <c r="E8225" s="294"/>
      <c r="F8225" s="294"/>
    </row>
    <row r="8226">
      <c r="A8226" s="294" t="s">
        <v>26855</v>
      </c>
      <c r="B8226" s="294"/>
      <c r="C8226" s="294"/>
      <c r="D8226" s="294"/>
      <c r="E8226" s="294"/>
      <c r="F8226" s="294"/>
    </row>
    <row r="8227">
      <c r="A8227" s="294" t="s">
        <v>26856</v>
      </c>
      <c r="B8227" s="294"/>
      <c r="C8227" s="294"/>
      <c r="D8227" s="294"/>
      <c r="E8227" s="294"/>
      <c r="F8227" s="294"/>
    </row>
    <row r="8228">
      <c r="A8228" s="294" t="s">
        <v>26857</v>
      </c>
      <c r="B8228" s="294"/>
      <c r="C8228" s="294"/>
      <c r="D8228" s="294"/>
      <c r="E8228" s="294"/>
      <c r="F8228" s="294"/>
    </row>
    <row r="8229">
      <c r="A8229" s="294"/>
      <c r="B8229" s="294"/>
      <c r="C8229" s="294"/>
      <c r="D8229" s="294"/>
      <c r="E8229" s="294"/>
      <c r="F8229" s="294"/>
    </row>
    <row r="8230">
      <c r="A8230" s="294"/>
      <c r="B8230" s="294"/>
      <c r="C8230" s="294"/>
      <c r="D8230" s="294"/>
      <c r="E8230" s="294"/>
      <c r="F8230" s="294"/>
    </row>
    <row r="8231">
      <c r="A8231" s="294" t="s">
        <v>26219</v>
      </c>
      <c r="B8231" s="294"/>
      <c r="C8231" s="294"/>
      <c r="D8231" s="294"/>
      <c r="E8231" s="294"/>
      <c r="F8231" s="294"/>
    </row>
    <row r="8232">
      <c r="A8232" s="294"/>
      <c r="B8232" s="294"/>
      <c r="C8232" s="294"/>
      <c r="D8232" s="294"/>
      <c r="E8232" s="294"/>
      <c r="F8232" s="294"/>
    </row>
    <row r="8233">
      <c r="A8233" s="294" t="s">
        <v>26858</v>
      </c>
      <c r="B8233" s="294"/>
      <c r="C8233" s="294"/>
      <c r="D8233" s="294"/>
      <c r="E8233" s="294"/>
      <c r="F8233" s="294"/>
    </row>
    <row r="8234">
      <c r="A8234" s="294" t="s">
        <v>26859</v>
      </c>
      <c r="B8234" s="294"/>
      <c r="C8234" s="294"/>
      <c r="D8234" s="294"/>
      <c r="E8234" s="294"/>
      <c r="F8234" s="294"/>
    </row>
    <row r="8235">
      <c r="A8235" s="294" t="s">
        <v>26860</v>
      </c>
      <c r="B8235" s="294"/>
      <c r="C8235" s="294"/>
      <c r="D8235" s="294"/>
      <c r="E8235" s="294"/>
      <c r="F8235" s="294"/>
    </row>
    <row r="8236">
      <c r="A8236" s="294" t="s">
        <v>26861</v>
      </c>
      <c r="B8236" s="294"/>
      <c r="C8236" s="294"/>
      <c r="D8236" s="294"/>
      <c r="E8236" s="294"/>
      <c r="F8236" s="294"/>
    </row>
    <row r="8237">
      <c r="A8237" s="294" t="s">
        <v>26862</v>
      </c>
      <c r="B8237" s="294"/>
      <c r="C8237" s="294"/>
      <c r="D8237" s="294"/>
      <c r="E8237" s="294"/>
      <c r="F8237" s="294"/>
    </row>
    <row r="8238">
      <c r="A8238" s="294" t="s">
        <v>26863</v>
      </c>
      <c r="B8238" s="294"/>
      <c r="C8238" s="294"/>
      <c r="D8238" s="294"/>
      <c r="E8238" s="294"/>
      <c r="F8238" s="294"/>
    </row>
    <row r="8239">
      <c r="A8239" s="294"/>
      <c r="B8239" s="294"/>
      <c r="C8239" s="294"/>
      <c r="D8239" s="294"/>
      <c r="E8239" s="294"/>
      <c r="F8239" s="294"/>
    </row>
    <row r="8240">
      <c r="A8240" s="294" t="s">
        <v>21312</v>
      </c>
      <c r="B8240" s="294"/>
      <c r="C8240" s="294"/>
      <c r="D8240" s="294"/>
      <c r="E8240" s="294"/>
      <c r="F8240" s="294"/>
    </row>
    <row r="8241">
      <c r="A8241" s="294" t="s">
        <v>26864</v>
      </c>
      <c r="B8241" s="294"/>
      <c r="C8241" s="294"/>
      <c r="D8241" s="294"/>
      <c r="E8241" s="294"/>
      <c r="F8241" s="294"/>
    </row>
    <row r="8242">
      <c r="A8242" s="294" t="s">
        <v>26865</v>
      </c>
      <c r="B8242" s="294"/>
      <c r="C8242" s="294"/>
      <c r="D8242" s="294"/>
      <c r="E8242" s="294"/>
      <c r="F8242" s="294"/>
    </row>
    <row r="8243">
      <c r="A8243" s="294" t="s">
        <v>26866</v>
      </c>
      <c r="B8243" s="294"/>
      <c r="C8243" s="294"/>
      <c r="D8243" s="294"/>
      <c r="E8243" s="294"/>
      <c r="F8243" s="294"/>
    </row>
    <row r="8244">
      <c r="A8244" s="294" t="s">
        <v>21270</v>
      </c>
      <c r="B8244" s="294"/>
      <c r="C8244" s="294"/>
      <c r="D8244" s="294"/>
      <c r="E8244" s="294"/>
      <c r="F8244" s="294"/>
    </row>
    <row r="8245">
      <c r="A8245" s="294" t="s">
        <v>26867</v>
      </c>
      <c r="B8245" s="294"/>
      <c r="C8245" s="294"/>
      <c r="D8245" s="294"/>
      <c r="E8245" s="294"/>
      <c r="F8245" s="294"/>
    </row>
    <row r="8246">
      <c r="A8246" s="294"/>
      <c r="B8246" s="294"/>
      <c r="C8246" s="294"/>
      <c r="D8246" s="294"/>
      <c r="E8246" s="294"/>
      <c r="F8246" s="294"/>
    </row>
    <row r="8247">
      <c r="A8247" s="294" t="s">
        <v>22602</v>
      </c>
      <c r="B8247" s="294"/>
      <c r="C8247" s="294"/>
      <c r="D8247" s="294"/>
      <c r="E8247" s="294"/>
      <c r="F8247" s="294"/>
    </row>
    <row r="8248">
      <c r="A8248" s="294" t="s">
        <v>26868</v>
      </c>
      <c r="B8248" s="294"/>
      <c r="C8248" s="294"/>
      <c r="D8248" s="294"/>
      <c r="E8248" s="294"/>
      <c r="F8248" s="294"/>
    </row>
    <row r="8249">
      <c r="A8249" s="294"/>
      <c r="B8249" s="294"/>
      <c r="C8249" s="294"/>
      <c r="D8249" s="294"/>
      <c r="E8249" s="294"/>
      <c r="F8249" s="294"/>
    </row>
    <row r="8250">
      <c r="A8250" s="294" t="s">
        <v>26869</v>
      </c>
      <c r="B8250" s="294"/>
      <c r="C8250" s="294"/>
      <c r="D8250" s="294"/>
      <c r="E8250" s="294"/>
      <c r="F8250" s="294"/>
    </row>
    <row r="8251">
      <c r="A8251" s="294" t="s">
        <v>26870</v>
      </c>
      <c r="B8251" s="294"/>
      <c r="C8251" s="294"/>
      <c r="D8251" s="294"/>
      <c r="E8251" s="294"/>
      <c r="F8251" s="294"/>
    </row>
    <row r="8252">
      <c r="A8252" s="294" t="s">
        <v>26871</v>
      </c>
      <c r="B8252" s="294"/>
      <c r="C8252" s="294"/>
      <c r="D8252" s="294"/>
      <c r="E8252" s="294"/>
      <c r="F8252" s="294"/>
    </row>
    <row r="8253">
      <c r="A8253" s="294" t="s">
        <v>26872</v>
      </c>
      <c r="B8253" s="294"/>
      <c r="C8253" s="294"/>
      <c r="D8253" s="294"/>
      <c r="E8253" s="294"/>
      <c r="F8253" s="294"/>
    </row>
    <row r="8254">
      <c r="A8254" s="294" t="s">
        <v>26873</v>
      </c>
      <c r="B8254" s="294"/>
      <c r="C8254" s="294"/>
      <c r="D8254" s="294"/>
      <c r="E8254" s="294"/>
      <c r="F8254" s="294"/>
    </row>
    <row r="8255">
      <c r="A8255" s="294" t="s">
        <v>26874</v>
      </c>
      <c r="B8255" s="294"/>
      <c r="C8255" s="294"/>
      <c r="D8255" s="294"/>
      <c r="E8255" s="294"/>
      <c r="F8255" s="294"/>
    </row>
    <row r="8256">
      <c r="A8256" s="294" t="s">
        <v>26875</v>
      </c>
      <c r="B8256" s="294"/>
      <c r="C8256" s="294"/>
      <c r="D8256" s="294"/>
      <c r="E8256" s="294"/>
      <c r="F8256" s="294"/>
    </row>
    <row r="8257">
      <c r="A8257" s="294" t="s">
        <v>26876</v>
      </c>
      <c r="B8257" s="294"/>
      <c r="C8257" s="294"/>
      <c r="D8257" s="294"/>
      <c r="E8257" s="294"/>
      <c r="F8257" s="294"/>
    </row>
    <row r="8258">
      <c r="A8258" s="294"/>
      <c r="B8258" s="294"/>
      <c r="C8258" s="294"/>
      <c r="D8258" s="294"/>
      <c r="E8258" s="294"/>
      <c r="F8258" s="294"/>
    </row>
    <row r="8259">
      <c r="A8259" s="294" t="s">
        <v>25182</v>
      </c>
      <c r="B8259" s="294"/>
      <c r="C8259" s="294"/>
      <c r="D8259" s="294"/>
      <c r="E8259" s="294"/>
      <c r="F8259" s="294"/>
    </row>
    <row r="8260">
      <c r="A8260" s="294" t="s">
        <v>26877</v>
      </c>
      <c r="B8260" s="294"/>
      <c r="C8260" s="294"/>
      <c r="D8260" s="294"/>
      <c r="E8260" s="294"/>
      <c r="F8260" s="294"/>
    </row>
    <row r="8261">
      <c r="A8261" s="294"/>
      <c r="B8261" s="294"/>
      <c r="C8261" s="294"/>
      <c r="D8261" s="294"/>
      <c r="E8261" s="294"/>
      <c r="F8261" s="294"/>
    </row>
    <row r="8262">
      <c r="A8262" s="294" t="s">
        <v>26878</v>
      </c>
      <c r="B8262" s="294"/>
      <c r="C8262" s="294"/>
      <c r="D8262" s="294"/>
      <c r="E8262" s="294"/>
      <c r="F8262" s="294"/>
    </row>
    <row r="8263">
      <c r="A8263" s="294" t="s">
        <v>26879</v>
      </c>
      <c r="B8263" s="294"/>
      <c r="C8263" s="294"/>
      <c r="D8263" s="294"/>
      <c r="E8263" s="294"/>
      <c r="F8263" s="294"/>
    </row>
    <row r="8264">
      <c r="A8264" s="294" t="s">
        <v>26880</v>
      </c>
      <c r="B8264" s="294"/>
      <c r="C8264" s="294"/>
      <c r="D8264" s="294"/>
      <c r="E8264" s="294"/>
      <c r="F8264" s="294"/>
    </row>
    <row r="8265">
      <c r="A8265" s="294" t="s">
        <v>26881</v>
      </c>
      <c r="B8265" s="294"/>
      <c r="C8265" s="294"/>
      <c r="D8265" s="294"/>
      <c r="E8265" s="294"/>
      <c r="F8265" s="294"/>
    </row>
    <row r="8266">
      <c r="A8266" s="294" t="s">
        <v>26882</v>
      </c>
      <c r="B8266" s="294"/>
      <c r="C8266" s="294"/>
      <c r="D8266" s="294"/>
      <c r="E8266" s="294"/>
      <c r="F8266" s="294"/>
    </row>
    <row r="8267">
      <c r="A8267" s="294" t="s">
        <v>22226</v>
      </c>
      <c r="B8267" s="294"/>
      <c r="C8267" s="294"/>
      <c r="D8267" s="294"/>
      <c r="E8267" s="294"/>
      <c r="F8267" s="294"/>
    </row>
    <row r="8268">
      <c r="A8268" s="294" t="s">
        <v>26883</v>
      </c>
      <c r="B8268" s="294"/>
      <c r="C8268" s="294"/>
      <c r="D8268" s="294"/>
      <c r="E8268" s="294"/>
      <c r="F8268" s="294"/>
    </row>
    <row r="8269">
      <c r="A8269" s="294"/>
      <c r="B8269" s="294"/>
      <c r="C8269" s="294"/>
      <c r="D8269" s="294"/>
      <c r="E8269" s="294"/>
      <c r="F8269" s="294"/>
    </row>
    <row r="8270">
      <c r="A8270" s="294" t="s">
        <v>21945</v>
      </c>
      <c r="B8270" s="294"/>
      <c r="C8270" s="294"/>
      <c r="D8270" s="294"/>
      <c r="E8270" s="294"/>
      <c r="F8270" s="294"/>
    </row>
    <row r="8271">
      <c r="A8271" s="294" t="s">
        <v>26884</v>
      </c>
      <c r="B8271" s="294"/>
      <c r="C8271" s="294"/>
      <c r="D8271" s="294"/>
      <c r="E8271" s="294"/>
      <c r="F8271" s="294"/>
    </row>
    <row r="8272">
      <c r="A8272" s="294"/>
      <c r="B8272" s="294"/>
      <c r="C8272" s="294"/>
      <c r="D8272" s="294"/>
      <c r="E8272" s="294"/>
      <c r="F8272" s="294"/>
    </row>
    <row r="8273">
      <c r="A8273" s="294" t="s">
        <v>26885</v>
      </c>
      <c r="B8273" s="294"/>
      <c r="C8273" s="294"/>
      <c r="D8273" s="294"/>
      <c r="E8273" s="294"/>
      <c r="F8273" s="294"/>
    </row>
    <row r="8274">
      <c r="A8274" s="294" t="s">
        <v>26886</v>
      </c>
      <c r="B8274" s="294"/>
      <c r="C8274" s="294"/>
      <c r="D8274" s="294"/>
      <c r="E8274" s="294"/>
      <c r="F8274" s="294"/>
    </row>
    <row r="8275">
      <c r="A8275" s="294" t="s">
        <v>26887</v>
      </c>
      <c r="B8275" s="294"/>
      <c r="C8275" s="294"/>
      <c r="D8275" s="294"/>
      <c r="E8275" s="294"/>
      <c r="F8275" s="294"/>
    </row>
    <row r="8276">
      <c r="A8276" s="294" t="s">
        <v>26888</v>
      </c>
      <c r="B8276" s="294"/>
      <c r="C8276" s="294"/>
      <c r="D8276" s="294"/>
      <c r="E8276" s="294"/>
      <c r="F8276" s="294"/>
    </row>
    <row r="8277">
      <c r="A8277" s="294" t="s">
        <v>26889</v>
      </c>
      <c r="B8277" s="294"/>
      <c r="C8277" s="294"/>
      <c r="D8277" s="294"/>
      <c r="E8277" s="294"/>
      <c r="F8277" s="294"/>
    </row>
    <row r="8278">
      <c r="A8278" s="294" t="s">
        <v>26890</v>
      </c>
      <c r="B8278" s="294"/>
      <c r="C8278" s="294"/>
      <c r="D8278" s="294"/>
      <c r="E8278" s="294"/>
      <c r="F8278" s="294"/>
    </row>
    <row r="8279">
      <c r="A8279" s="294" t="s">
        <v>26891</v>
      </c>
      <c r="B8279" s="294"/>
      <c r="C8279" s="294"/>
      <c r="D8279" s="294"/>
      <c r="E8279" s="294"/>
      <c r="F8279" s="294"/>
    </row>
    <row r="8280">
      <c r="A8280" s="294" t="s">
        <v>26892</v>
      </c>
      <c r="B8280" s="294"/>
      <c r="C8280" s="294"/>
      <c r="D8280" s="294"/>
      <c r="E8280" s="294"/>
      <c r="F8280" s="294"/>
    </row>
    <row r="8281">
      <c r="A8281" s="294"/>
      <c r="B8281" s="294"/>
      <c r="C8281" s="294"/>
      <c r="D8281" s="294"/>
      <c r="E8281" s="294"/>
      <c r="F8281" s="294"/>
    </row>
    <row r="8282">
      <c r="A8282" s="294"/>
      <c r="B8282" s="294"/>
      <c r="C8282" s="294"/>
      <c r="D8282" s="294"/>
      <c r="E8282" s="294"/>
      <c r="F8282" s="294"/>
    </row>
    <row r="8283">
      <c r="A8283" s="294" t="s">
        <v>21401</v>
      </c>
      <c r="B8283" s="294"/>
      <c r="C8283" s="294"/>
      <c r="D8283" s="294"/>
      <c r="E8283" s="294"/>
      <c r="F8283" s="294"/>
    </row>
    <row r="8284">
      <c r="A8284" s="294"/>
      <c r="B8284" s="294"/>
      <c r="C8284" s="294"/>
      <c r="D8284" s="294"/>
      <c r="E8284" s="294"/>
      <c r="F8284" s="294"/>
    </row>
    <row r="8285">
      <c r="A8285" s="294" t="s">
        <v>26893</v>
      </c>
      <c r="B8285" s="294"/>
      <c r="C8285" s="294"/>
      <c r="D8285" s="294"/>
      <c r="E8285" s="294"/>
      <c r="F8285" s="294"/>
    </row>
    <row r="8286">
      <c r="A8286" s="294" t="s">
        <v>26894</v>
      </c>
      <c r="B8286" s="294"/>
      <c r="C8286" s="294"/>
      <c r="D8286" s="294"/>
      <c r="E8286" s="294"/>
      <c r="F8286" s="294"/>
    </row>
    <row r="8287">
      <c r="A8287" s="294" t="s">
        <v>26895</v>
      </c>
      <c r="B8287" s="294"/>
      <c r="C8287" s="294"/>
      <c r="D8287" s="294"/>
      <c r="E8287" s="294"/>
      <c r="F8287" s="294"/>
    </row>
    <row r="8288">
      <c r="A8288" s="294" t="s">
        <v>26896</v>
      </c>
      <c r="B8288" s="294"/>
      <c r="C8288" s="294"/>
      <c r="D8288" s="294"/>
      <c r="E8288" s="294"/>
      <c r="F8288" s="294"/>
    </row>
    <row r="8289">
      <c r="A8289" s="294" t="s">
        <v>26897</v>
      </c>
      <c r="B8289" s="294"/>
      <c r="C8289" s="294"/>
      <c r="D8289" s="294"/>
      <c r="E8289" s="294"/>
      <c r="F8289" s="294"/>
    </row>
    <row r="8290">
      <c r="A8290" s="294" t="s">
        <v>26898</v>
      </c>
      <c r="B8290" s="294"/>
      <c r="C8290" s="294"/>
      <c r="D8290" s="294"/>
      <c r="E8290" s="294"/>
      <c r="F8290" s="294"/>
    </row>
    <row r="8291">
      <c r="A8291" s="294" t="s">
        <v>26899</v>
      </c>
      <c r="B8291" s="294"/>
      <c r="C8291" s="294"/>
      <c r="D8291" s="294"/>
      <c r="E8291" s="294"/>
      <c r="F8291" s="294"/>
    </row>
    <row r="8292">
      <c r="A8292" s="294" t="s">
        <v>26900</v>
      </c>
      <c r="B8292" s="294"/>
      <c r="C8292" s="294"/>
      <c r="D8292" s="294"/>
      <c r="E8292" s="294"/>
      <c r="F8292" s="294"/>
    </row>
    <row r="8293">
      <c r="A8293" s="294"/>
      <c r="B8293" s="294"/>
      <c r="C8293" s="294"/>
      <c r="D8293" s="294"/>
      <c r="E8293" s="294"/>
      <c r="F8293" s="294"/>
    </row>
    <row r="8294">
      <c r="A8294" s="294" t="s">
        <v>22239</v>
      </c>
      <c r="B8294" s="294"/>
      <c r="C8294" s="294"/>
      <c r="D8294" s="294"/>
      <c r="E8294" s="294"/>
      <c r="F8294" s="294"/>
    </row>
    <row r="8295">
      <c r="A8295" s="294"/>
      <c r="B8295" s="294"/>
      <c r="C8295" s="294"/>
      <c r="D8295" s="294"/>
      <c r="E8295" s="294"/>
      <c r="F8295" s="294"/>
    </row>
    <row r="8296">
      <c r="A8296" s="294" t="s">
        <v>26901</v>
      </c>
      <c r="B8296" s="294"/>
      <c r="C8296" s="294"/>
      <c r="D8296" s="294"/>
      <c r="E8296" s="294"/>
      <c r="F8296" s="294"/>
    </row>
    <row r="8297">
      <c r="A8297" s="294" t="s">
        <v>26902</v>
      </c>
      <c r="B8297" s="294"/>
      <c r="C8297" s="294"/>
      <c r="D8297" s="294"/>
      <c r="E8297" s="294"/>
      <c r="F8297" s="294"/>
    </row>
    <row r="8298">
      <c r="A8298" s="294" t="s">
        <v>26903</v>
      </c>
      <c r="B8298" s="294"/>
      <c r="C8298" s="294"/>
      <c r="D8298" s="294"/>
      <c r="E8298" s="294"/>
      <c r="F8298" s="294"/>
    </row>
    <row r="8299">
      <c r="A8299" s="294" t="s">
        <v>26904</v>
      </c>
      <c r="B8299" s="294"/>
      <c r="C8299" s="294"/>
      <c r="D8299" s="294"/>
      <c r="E8299" s="294"/>
      <c r="F8299" s="294"/>
    </row>
    <row r="8300">
      <c r="A8300" s="294" t="s">
        <v>26905</v>
      </c>
      <c r="B8300" s="294"/>
      <c r="C8300" s="294"/>
      <c r="D8300" s="294"/>
      <c r="E8300" s="294"/>
      <c r="F8300" s="294"/>
    </row>
    <row r="8301">
      <c r="A8301" s="294" t="s">
        <v>26906</v>
      </c>
      <c r="B8301" s="294"/>
      <c r="C8301" s="294"/>
      <c r="D8301" s="294"/>
      <c r="E8301" s="294"/>
      <c r="F8301" s="294"/>
    </row>
    <row r="8302">
      <c r="A8302" s="294" t="s">
        <v>26907</v>
      </c>
      <c r="B8302" s="294"/>
      <c r="C8302" s="294"/>
      <c r="D8302" s="294"/>
      <c r="E8302" s="294"/>
      <c r="F8302" s="294"/>
    </row>
    <row r="8303">
      <c r="A8303" s="294" t="s">
        <v>26908</v>
      </c>
      <c r="B8303" s="294"/>
      <c r="C8303" s="294"/>
      <c r="D8303" s="294"/>
      <c r="E8303" s="294"/>
      <c r="F8303" s="294"/>
    </row>
    <row r="8304">
      <c r="A8304" s="294" t="s">
        <v>26909</v>
      </c>
      <c r="B8304" s="294"/>
      <c r="C8304" s="294"/>
      <c r="D8304" s="294"/>
      <c r="E8304" s="294"/>
      <c r="F8304" s="294"/>
    </row>
    <row r="8305">
      <c r="A8305" s="294" t="s">
        <v>26910</v>
      </c>
      <c r="B8305" s="294"/>
      <c r="C8305" s="294"/>
      <c r="D8305" s="294"/>
      <c r="E8305" s="294"/>
      <c r="F8305" s="294"/>
    </row>
    <row r="8306">
      <c r="A8306" s="294" t="s">
        <v>26911</v>
      </c>
      <c r="B8306" s="294"/>
      <c r="C8306" s="294"/>
      <c r="D8306" s="294"/>
      <c r="E8306" s="294"/>
      <c r="F8306" s="294"/>
    </row>
    <row r="8307">
      <c r="A8307" s="294" t="s">
        <v>26912</v>
      </c>
      <c r="B8307" s="294"/>
      <c r="C8307" s="294"/>
      <c r="D8307" s="294"/>
      <c r="E8307" s="294"/>
      <c r="F8307" s="294"/>
    </row>
    <row r="8308">
      <c r="A8308" s="294" t="s">
        <v>26913</v>
      </c>
      <c r="B8308" s="294"/>
      <c r="C8308" s="294"/>
      <c r="D8308" s="294"/>
      <c r="E8308" s="294"/>
      <c r="F8308" s="294"/>
    </row>
    <row r="8309">
      <c r="A8309" s="294" t="s">
        <v>26914</v>
      </c>
      <c r="B8309" s="294"/>
      <c r="C8309" s="294"/>
      <c r="D8309" s="294"/>
      <c r="E8309" s="294"/>
      <c r="F8309" s="294"/>
    </row>
    <row r="8310">
      <c r="A8310" s="294"/>
      <c r="B8310" s="294"/>
      <c r="C8310" s="294"/>
      <c r="D8310" s="294"/>
      <c r="E8310" s="294"/>
      <c r="F8310" s="294"/>
    </row>
    <row r="8311">
      <c r="A8311" s="294"/>
      <c r="B8311" s="294"/>
      <c r="C8311" s="294"/>
      <c r="D8311" s="294"/>
      <c r="E8311" s="294"/>
      <c r="F8311" s="294"/>
    </row>
    <row r="8312">
      <c r="A8312" s="294" t="s">
        <v>21990</v>
      </c>
      <c r="B8312" s="294"/>
      <c r="C8312" s="294"/>
      <c r="D8312" s="294"/>
      <c r="E8312" s="294"/>
      <c r="F8312" s="294"/>
    </row>
    <row r="8313">
      <c r="A8313" s="294"/>
      <c r="B8313" s="294"/>
      <c r="C8313" s="294"/>
      <c r="D8313" s="294"/>
      <c r="E8313" s="294"/>
      <c r="F8313" s="294"/>
    </row>
    <row r="8314">
      <c r="A8314" s="294" t="s">
        <v>26915</v>
      </c>
      <c r="B8314" s="294"/>
      <c r="C8314" s="294"/>
      <c r="D8314" s="294"/>
      <c r="E8314" s="294"/>
      <c r="F8314" s="294"/>
    </row>
    <row r="8315">
      <c r="A8315" s="294" t="s">
        <v>26916</v>
      </c>
      <c r="B8315" s="294"/>
      <c r="C8315" s="294"/>
      <c r="D8315" s="294"/>
      <c r="E8315" s="294"/>
      <c r="F8315" s="294"/>
    </row>
    <row r="8316">
      <c r="A8316" s="294" t="s">
        <v>26917</v>
      </c>
      <c r="B8316" s="294"/>
      <c r="C8316" s="294"/>
      <c r="D8316" s="294"/>
      <c r="E8316" s="294"/>
      <c r="F8316" s="294"/>
    </row>
    <row r="8317">
      <c r="A8317" s="294" t="s">
        <v>26918</v>
      </c>
      <c r="B8317" s="294"/>
      <c r="C8317" s="294"/>
      <c r="D8317" s="294"/>
      <c r="E8317" s="294"/>
      <c r="F8317" s="294"/>
    </row>
    <row r="8318">
      <c r="A8318" s="294" t="s">
        <v>26919</v>
      </c>
      <c r="B8318" s="294"/>
      <c r="C8318" s="294"/>
      <c r="D8318" s="294"/>
      <c r="E8318" s="294"/>
      <c r="F8318" s="294"/>
    </row>
    <row r="8319">
      <c r="A8319" s="294" t="s">
        <v>26920</v>
      </c>
      <c r="B8319" s="294"/>
      <c r="C8319" s="294"/>
      <c r="D8319" s="294"/>
      <c r="E8319" s="294"/>
      <c r="F8319" s="294"/>
    </row>
    <row r="8320">
      <c r="A8320" s="294" t="s">
        <v>26921</v>
      </c>
      <c r="B8320" s="294"/>
      <c r="C8320" s="294"/>
      <c r="D8320" s="294"/>
      <c r="E8320" s="294"/>
      <c r="F8320" s="294"/>
    </row>
    <row r="8321">
      <c r="A8321" s="294" t="s">
        <v>26922</v>
      </c>
      <c r="B8321" s="294"/>
      <c r="C8321" s="294"/>
      <c r="D8321" s="294"/>
      <c r="E8321" s="294"/>
      <c r="F8321" s="294"/>
    </row>
    <row r="8322">
      <c r="A8322" s="294" t="s">
        <v>26923</v>
      </c>
      <c r="B8322" s="294"/>
      <c r="C8322" s="294"/>
      <c r="D8322" s="294"/>
      <c r="E8322" s="294"/>
      <c r="F8322" s="294"/>
    </row>
    <row r="8323">
      <c r="A8323" s="294" t="s">
        <v>26924</v>
      </c>
      <c r="B8323" s="294"/>
      <c r="C8323" s="294"/>
      <c r="D8323" s="294"/>
      <c r="E8323" s="294"/>
      <c r="F8323" s="294"/>
    </row>
    <row r="8324">
      <c r="A8324" s="294" t="s">
        <v>26925</v>
      </c>
      <c r="B8324" s="294"/>
      <c r="C8324" s="294"/>
      <c r="D8324" s="294"/>
      <c r="E8324" s="294"/>
      <c r="F8324" s="294"/>
    </row>
    <row r="8325">
      <c r="A8325" s="294"/>
      <c r="B8325" s="294"/>
      <c r="C8325" s="294"/>
      <c r="D8325" s="294"/>
      <c r="E8325" s="294"/>
      <c r="F8325" s="294"/>
    </row>
    <row r="8326">
      <c r="A8326" s="294" t="s">
        <v>21312</v>
      </c>
      <c r="B8326" s="294"/>
      <c r="C8326" s="294"/>
      <c r="D8326" s="294"/>
      <c r="E8326" s="294"/>
      <c r="F8326" s="294"/>
    </row>
    <row r="8327">
      <c r="A8327" s="294" t="s">
        <v>26926</v>
      </c>
      <c r="B8327" s="294"/>
      <c r="C8327" s="294"/>
      <c r="D8327" s="294"/>
      <c r="E8327" s="294"/>
      <c r="F8327" s="294"/>
    </row>
    <row r="8328">
      <c r="A8328" s="294" t="s">
        <v>21314</v>
      </c>
      <c r="B8328" s="294"/>
      <c r="C8328" s="294"/>
      <c r="D8328" s="294"/>
      <c r="E8328" s="294"/>
      <c r="F8328" s="294"/>
    </row>
    <row r="8329">
      <c r="A8329" s="294" t="s">
        <v>26927</v>
      </c>
      <c r="B8329" s="294"/>
      <c r="C8329" s="294"/>
      <c r="D8329" s="294"/>
      <c r="E8329" s="294"/>
      <c r="F8329" s="294"/>
    </row>
    <row r="8330">
      <c r="A8330" s="294"/>
      <c r="B8330" s="294"/>
      <c r="C8330" s="294"/>
      <c r="D8330" s="294"/>
      <c r="E8330" s="294"/>
      <c r="F8330" s="294"/>
    </row>
    <row r="8331">
      <c r="A8331" s="294" t="s">
        <v>21429</v>
      </c>
      <c r="B8331" s="294"/>
      <c r="C8331" s="294"/>
      <c r="D8331" s="294"/>
      <c r="E8331" s="294"/>
      <c r="F8331" s="294"/>
    </row>
    <row r="8332">
      <c r="A8332" s="294"/>
      <c r="B8332" s="294"/>
      <c r="C8332" s="294"/>
      <c r="D8332" s="294"/>
      <c r="E8332" s="294"/>
      <c r="F8332" s="294"/>
    </row>
    <row r="8333">
      <c r="A8333" s="294" t="s">
        <v>26928</v>
      </c>
      <c r="B8333" s="294"/>
      <c r="C8333" s="294"/>
      <c r="D8333" s="294"/>
      <c r="E8333" s="294"/>
      <c r="F8333" s="294"/>
    </row>
    <row r="8334">
      <c r="A8334" s="294" t="s">
        <v>26929</v>
      </c>
      <c r="B8334" s="294"/>
      <c r="C8334" s="294"/>
      <c r="D8334" s="294"/>
      <c r="E8334" s="294"/>
      <c r="F8334" s="294"/>
    </row>
    <row r="8335">
      <c r="A8335" s="294" t="s">
        <v>26930</v>
      </c>
      <c r="B8335" s="294"/>
      <c r="C8335" s="294"/>
      <c r="D8335" s="294"/>
      <c r="E8335" s="294"/>
      <c r="F8335" s="294"/>
    </row>
    <row r="8336">
      <c r="A8336" s="294" t="s">
        <v>26931</v>
      </c>
      <c r="B8336" s="294"/>
      <c r="C8336" s="294"/>
      <c r="D8336" s="294"/>
      <c r="E8336" s="294"/>
      <c r="F8336" s="294"/>
    </row>
    <row r="8337">
      <c r="A8337" s="294" t="s">
        <v>26932</v>
      </c>
      <c r="B8337" s="294"/>
      <c r="C8337" s="294"/>
      <c r="D8337" s="294"/>
      <c r="E8337" s="294"/>
      <c r="F8337" s="294"/>
    </row>
    <row r="8338">
      <c r="A8338" s="294" t="s">
        <v>26933</v>
      </c>
      <c r="B8338" s="294"/>
      <c r="C8338" s="294"/>
      <c r="D8338" s="294"/>
      <c r="E8338" s="294"/>
      <c r="F8338" s="294"/>
    </row>
    <row r="8339">
      <c r="A8339" s="294" t="s">
        <v>26934</v>
      </c>
      <c r="B8339" s="294"/>
      <c r="C8339" s="294"/>
      <c r="D8339" s="294"/>
      <c r="E8339" s="294"/>
      <c r="F8339" s="294"/>
    </row>
    <row r="8340">
      <c r="A8340" s="294" t="s">
        <v>26935</v>
      </c>
      <c r="B8340" s="294"/>
      <c r="C8340" s="294"/>
      <c r="D8340" s="294"/>
      <c r="E8340" s="294"/>
      <c r="F8340" s="294"/>
    </row>
    <row r="8341">
      <c r="A8341" s="294" t="s">
        <v>26936</v>
      </c>
      <c r="B8341" s="294"/>
      <c r="C8341" s="294"/>
      <c r="D8341" s="294"/>
      <c r="E8341" s="294"/>
      <c r="F8341" s="294"/>
    </row>
    <row r="8342">
      <c r="A8342" s="294" t="s">
        <v>26937</v>
      </c>
      <c r="B8342" s="294"/>
      <c r="C8342" s="294"/>
      <c r="D8342" s="294"/>
      <c r="E8342" s="294"/>
      <c r="F8342" s="294"/>
    </row>
    <row r="8343">
      <c r="A8343" s="294" t="s">
        <v>26938</v>
      </c>
      <c r="B8343" s="294"/>
      <c r="C8343" s="294"/>
      <c r="D8343" s="294"/>
      <c r="E8343" s="294"/>
      <c r="F8343" s="294"/>
    </row>
    <row r="8344">
      <c r="A8344" s="294"/>
      <c r="B8344" s="294"/>
      <c r="C8344" s="294"/>
      <c r="D8344" s="294"/>
      <c r="E8344" s="294"/>
      <c r="F8344" s="294"/>
    </row>
    <row r="8345">
      <c r="A8345" s="294"/>
      <c r="B8345" s="294"/>
      <c r="C8345" s="294"/>
      <c r="D8345" s="294"/>
      <c r="E8345" s="294"/>
      <c r="F8345" s="294"/>
    </row>
    <row r="8346">
      <c r="A8346" s="294" t="s">
        <v>21326</v>
      </c>
      <c r="B8346" s="294"/>
      <c r="C8346" s="294"/>
      <c r="D8346" s="294"/>
      <c r="E8346" s="294"/>
      <c r="F8346" s="294"/>
    </row>
    <row r="8347">
      <c r="A8347" s="294"/>
      <c r="B8347" s="294"/>
      <c r="C8347" s="294"/>
      <c r="D8347" s="294"/>
      <c r="E8347" s="294"/>
      <c r="F8347" s="294"/>
    </row>
    <row r="8348">
      <c r="A8348" s="294" t="s">
        <v>26939</v>
      </c>
      <c r="B8348" s="294"/>
      <c r="C8348" s="294"/>
      <c r="D8348" s="294"/>
      <c r="E8348" s="294"/>
      <c r="F8348" s="294"/>
    </row>
    <row r="8349">
      <c r="A8349" s="294" t="s">
        <v>26940</v>
      </c>
      <c r="B8349" s="294"/>
      <c r="C8349" s="294"/>
      <c r="D8349" s="294"/>
      <c r="E8349" s="294"/>
      <c r="F8349" s="294"/>
    </row>
    <row r="8350">
      <c r="A8350" s="294" t="s">
        <v>26941</v>
      </c>
      <c r="B8350" s="294"/>
      <c r="C8350" s="294"/>
      <c r="D8350" s="294"/>
      <c r="E8350" s="294"/>
      <c r="F8350" s="294"/>
    </row>
    <row r="8351">
      <c r="A8351" s="294" t="s">
        <v>26942</v>
      </c>
      <c r="B8351" s="294"/>
      <c r="C8351" s="294"/>
      <c r="D8351" s="294"/>
      <c r="E8351" s="294"/>
      <c r="F8351" s="294"/>
    </row>
    <row r="8352">
      <c r="A8352" s="294"/>
      <c r="B8352" s="294"/>
      <c r="C8352" s="294"/>
      <c r="D8352" s="294"/>
      <c r="E8352" s="294"/>
      <c r="F8352" s="294"/>
    </row>
    <row r="8353">
      <c r="A8353" s="294"/>
      <c r="B8353" s="294"/>
      <c r="C8353" s="294"/>
      <c r="D8353" s="294"/>
      <c r="E8353" s="294"/>
      <c r="F8353" s="294"/>
    </row>
    <row r="8354">
      <c r="A8354" s="294" t="s">
        <v>26377</v>
      </c>
      <c r="B8354" s="294"/>
      <c r="C8354" s="294"/>
      <c r="D8354" s="294"/>
      <c r="E8354" s="294"/>
      <c r="F8354" s="294"/>
    </row>
    <row r="8355">
      <c r="A8355" s="294"/>
      <c r="B8355" s="294"/>
      <c r="C8355" s="294"/>
      <c r="D8355" s="294"/>
      <c r="E8355" s="294"/>
      <c r="F8355" s="294"/>
    </row>
    <row r="8356">
      <c r="A8356" s="294" t="s">
        <v>26943</v>
      </c>
      <c r="B8356" s="294"/>
      <c r="C8356" s="294"/>
      <c r="D8356" s="294"/>
      <c r="E8356" s="294"/>
      <c r="F8356" s="294"/>
    </row>
    <row r="8357">
      <c r="A8357" s="294" t="s">
        <v>26944</v>
      </c>
      <c r="B8357" s="294"/>
      <c r="C8357" s="294"/>
      <c r="D8357" s="294"/>
      <c r="E8357" s="294"/>
      <c r="F8357" s="294"/>
    </row>
    <row r="8358">
      <c r="A8358" s="294" t="s">
        <v>26945</v>
      </c>
      <c r="B8358" s="294"/>
      <c r="C8358" s="294"/>
      <c r="D8358" s="294"/>
      <c r="E8358" s="294"/>
      <c r="F8358" s="294"/>
    </row>
    <row r="8359">
      <c r="A8359" s="294" t="s">
        <v>26946</v>
      </c>
      <c r="B8359" s="294"/>
      <c r="C8359" s="294"/>
      <c r="D8359" s="294"/>
      <c r="E8359" s="294"/>
      <c r="F8359" s="294"/>
    </row>
    <row r="8360">
      <c r="A8360" s="294" t="s">
        <v>26947</v>
      </c>
      <c r="B8360" s="294"/>
      <c r="C8360" s="294"/>
      <c r="D8360" s="294"/>
      <c r="E8360" s="294"/>
      <c r="F8360" s="294"/>
    </row>
    <row r="8361">
      <c r="A8361" s="294" t="s">
        <v>26948</v>
      </c>
      <c r="B8361" s="294"/>
      <c r="C8361" s="294"/>
      <c r="D8361" s="294"/>
      <c r="E8361" s="294"/>
      <c r="F8361" s="294"/>
    </row>
    <row r="8362">
      <c r="A8362" s="294" t="s">
        <v>26949</v>
      </c>
      <c r="B8362" s="294"/>
      <c r="C8362" s="294"/>
      <c r="D8362" s="294"/>
      <c r="E8362" s="294"/>
      <c r="F8362" s="294"/>
    </row>
    <row r="8363">
      <c r="A8363" s="294" t="s">
        <v>26950</v>
      </c>
      <c r="B8363" s="294"/>
      <c r="C8363" s="294"/>
      <c r="D8363" s="294"/>
      <c r="E8363" s="294"/>
      <c r="F8363" s="294"/>
    </row>
    <row r="8364">
      <c r="A8364" s="294" t="s">
        <v>26951</v>
      </c>
      <c r="B8364" s="294"/>
      <c r="C8364" s="294"/>
      <c r="D8364" s="294"/>
      <c r="E8364" s="294"/>
      <c r="F8364" s="294"/>
    </row>
    <row r="8365">
      <c r="A8365" s="294" t="s">
        <v>26952</v>
      </c>
      <c r="B8365" s="294"/>
      <c r="C8365" s="294"/>
      <c r="D8365" s="294"/>
      <c r="E8365" s="294"/>
      <c r="F8365" s="294"/>
    </row>
    <row r="8366">
      <c r="A8366" s="294"/>
      <c r="B8366" s="294"/>
      <c r="C8366" s="294"/>
      <c r="D8366" s="294"/>
      <c r="E8366" s="294"/>
      <c r="F8366" s="294"/>
    </row>
    <row r="8367">
      <c r="A8367" s="294" t="s">
        <v>22572</v>
      </c>
      <c r="B8367" s="294"/>
      <c r="C8367" s="294"/>
      <c r="D8367" s="294"/>
      <c r="E8367" s="294"/>
      <c r="F8367" s="294"/>
    </row>
    <row r="8368">
      <c r="A8368" s="294" t="s">
        <v>23767</v>
      </c>
      <c r="B8368" s="294"/>
      <c r="C8368" s="294"/>
      <c r="D8368" s="294"/>
      <c r="E8368" s="294"/>
      <c r="F8368" s="294"/>
    </row>
    <row r="8369">
      <c r="A8369" s="294"/>
      <c r="B8369" s="294"/>
      <c r="C8369" s="294"/>
      <c r="D8369" s="294"/>
      <c r="E8369" s="294"/>
      <c r="F8369" s="294"/>
    </row>
    <row r="8370">
      <c r="A8370" s="294" t="s">
        <v>26953</v>
      </c>
      <c r="B8370" s="294"/>
      <c r="C8370" s="294"/>
      <c r="D8370" s="294"/>
      <c r="E8370" s="294"/>
      <c r="F8370" s="294"/>
    </row>
    <row r="8371">
      <c r="A8371" s="294" t="s">
        <v>26954</v>
      </c>
      <c r="B8371" s="294"/>
      <c r="C8371" s="294"/>
      <c r="D8371" s="294"/>
      <c r="E8371" s="294"/>
      <c r="F8371" s="294"/>
    </row>
    <row r="8372">
      <c r="A8372" s="294" t="s">
        <v>26955</v>
      </c>
      <c r="B8372" s="294"/>
      <c r="C8372" s="294"/>
      <c r="D8372" s="294"/>
      <c r="E8372" s="294"/>
      <c r="F8372" s="294"/>
    </row>
    <row r="8373">
      <c r="A8373" s="294" t="s">
        <v>26956</v>
      </c>
      <c r="B8373" s="294"/>
      <c r="C8373" s="294"/>
      <c r="D8373" s="294"/>
      <c r="E8373" s="294"/>
      <c r="F8373" s="294"/>
    </row>
    <row r="8374">
      <c r="A8374" s="294"/>
      <c r="B8374" s="294"/>
      <c r="C8374" s="294"/>
      <c r="D8374" s="294"/>
      <c r="E8374" s="294"/>
      <c r="F8374" s="294"/>
    </row>
    <row r="8375">
      <c r="A8375" s="294" t="s">
        <v>23889</v>
      </c>
      <c r="B8375" s="294"/>
      <c r="C8375" s="294"/>
      <c r="D8375" s="294"/>
      <c r="E8375" s="294"/>
      <c r="F8375" s="294"/>
    </row>
    <row r="8376">
      <c r="A8376" s="294"/>
      <c r="B8376" s="294"/>
      <c r="C8376" s="294"/>
      <c r="D8376" s="294"/>
      <c r="E8376" s="294"/>
      <c r="F8376" s="294"/>
    </row>
    <row r="8377">
      <c r="A8377" s="294" t="s">
        <v>26957</v>
      </c>
      <c r="B8377" s="294"/>
      <c r="C8377" s="294"/>
      <c r="D8377" s="294"/>
      <c r="E8377" s="294"/>
      <c r="F8377" s="294"/>
    </row>
    <row r="8378">
      <c r="A8378" s="294" t="s">
        <v>26958</v>
      </c>
      <c r="B8378" s="294"/>
      <c r="C8378" s="294"/>
      <c r="D8378" s="294"/>
      <c r="E8378" s="294"/>
      <c r="F8378" s="294"/>
    </row>
    <row r="8379">
      <c r="A8379" s="294" t="s">
        <v>26959</v>
      </c>
      <c r="B8379" s="294"/>
      <c r="C8379" s="294"/>
      <c r="D8379" s="294"/>
      <c r="E8379" s="294"/>
      <c r="F8379" s="294"/>
    </row>
    <row r="8380">
      <c r="A8380" s="294" t="s">
        <v>26960</v>
      </c>
      <c r="B8380" s="294"/>
      <c r="C8380" s="294"/>
      <c r="D8380" s="294"/>
      <c r="E8380" s="294"/>
      <c r="F8380" s="294"/>
    </row>
    <row r="8381">
      <c r="A8381" s="294"/>
      <c r="B8381" s="294"/>
      <c r="C8381" s="294"/>
      <c r="D8381" s="294"/>
      <c r="E8381" s="294"/>
      <c r="F8381" s="294"/>
    </row>
    <row r="8382">
      <c r="A8382" s="294" t="s">
        <v>26961</v>
      </c>
      <c r="B8382" s="294"/>
      <c r="C8382" s="294"/>
      <c r="D8382" s="294"/>
      <c r="E8382" s="294"/>
      <c r="F8382" s="294"/>
    </row>
    <row r="8383">
      <c r="A8383" s="294"/>
      <c r="B8383" s="294"/>
      <c r="C8383" s="294"/>
      <c r="D8383" s="294"/>
      <c r="E8383" s="294"/>
      <c r="F8383" s="294"/>
    </row>
    <row r="8384">
      <c r="A8384" s="294" t="s">
        <v>26962</v>
      </c>
      <c r="B8384" s="294"/>
      <c r="C8384" s="294"/>
      <c r="D8384" s="294"/>
      <c r="E8384" s="294"/>
      <c r="F8384" s="294"/>
    </row>
    <row r="8385">
      <c r="A8385" s="294" t="s">
        <v>26963</v>
      </c>
      <c r="B8385" s="294"/>
      <c r="C8385" s="294"/>
      <c r="D8385" s="294"/>
      <c r="E8385" s="294"/>
      <c r="F8385" s="294"/>
    </row>
    <row r="8386">
      <c r="A8386" s="294" t="s">
        <v>26964</v>
      </c>
      <c r="B8386" s="294"/>
      <c r="C8386" s="294"/>
      <c r="D8386" s="294"/>
      <c r="E8386" s="294"/>
      <c r="F8386" s="294"/>
    </row>
    <row r="8387">
      <c r="A8387" s="294" t="s">
        <v>26965</v>
      </c>
      <c r="B8387" s="294"/>
      <c r="C8387" s="294"/>
      <c r="D8387" s="294"/>
      <c r="E8387" s="294"/>
      <c r="F8387" s="294"/>
    </row>
    <row r="8388">
      <c r="A8388" s="294" t="s">
        <v>26966</v>
      </c>
      <c r="B8388" s="294"/>
      <c r="C8388" s="294"/>
      <c r="D8388" s="294"/>
      <c r="E8388" s="294"/>
      <c r="F8388" s="294"/>
    </row>
    <row r="8389">
      <c r="A8389" s="294" t="s">
        <v>23052</v>
      </c>
      <c r="B8389" s="294"/>
      <c r="C8389" s="294"/>
      <c r="D8389" s="294"/>
      <c r="E8389" s="294"/>
      <c r="F8389" s="294"/>
    </row>
    <row r="8390">
      <c r="A8390" s="294" t="s">
        <v>26967</v>
      </c>
      <c r="B8390" s="294"/>
      <c r="C8390" s="294"/>
      <c r="D8390" s="294"/>
      <c r="E8390" s="294"/>
      <c r="F8390" s="294"/>
    </row>
    <row r="8391">
      <c r="A8391" s="294" t="s">
        <v>26968</v>
      </c>
      <c r="B8391" s="294"/>
      <c r="C8391" s="294"/>
      <c r="D8391" s="294"/>
      <c r="E8391" s="294"/>
      <c r="F8391" s="294"/>
    </row>
    <row r="8392">
      <c r="A8392" s="294" t="s">
        <v>26969</v>
      </c>
      <c r="B8392" s="294"/>
      <c r="C8392" s="294"/>
      <c r="D8392" s="294"/>
      <c r="E8392" s="294"/>
      <c r="F8392" s="294"/>
    </row>
    <row r="8393">
      <c r="A8393" s="294" t="s">
        <v>26970</v>
      </c>
      <c r="B8393" s="294"/>
      <c r="C8393" s="294"/>
      <c r="D8393" s="294"/>
      <c r="E8393" s="294"/>
      <c r="F8393" s="294"/>
    </row>
    <row r="8394">
      <c r="A8394" s="294"/>
      <c r="B8394" s="294"/>
      <c r="C8394" s="294"/>
      <c r="D8394" s="294"/>
      <c r="E8394" s="294"/>
      <c r="F8394" s="294"/>
    </row>
    <row r="8395">
      <c r="A8395" s="294" t="s">
        <v>21312</v>
      </c>
      <c r="B8395" s="294"/>
      <c r="C8395" s="294"/>
      <c r="D8395" s="294"/>
      <c r="E8395" s="294"/>
      <c r="F8395" s="294"/>
    </row>
    <row r="8396">
      <c r="A8396" s="294" t="s">
        <v>26971</v>
      </c>
      <c r="B8396" s="294"/>
      <c r="C8396" s="294"/>
      <c r="D8396" s="294"/>
      <c r="E8396" s="294"/>
      <c r="F8396" s="294"/>
    </row>
    <row r="8397">
      <c r="A8397" s="294" t="s">
        <v>21618</v>
      </c>
      <c r="B8397" s="294"/>
      <c r="C8397" s="294"/>
      <c r="D8397" s="294"/>
      <c r="E8397" s="294"/>
      <c r="F8397" s="294"/>
    </row>
    <row r="8398">
      <c r="A8398" s="294" t="s">
        <v>26972</v>
      </c>
      <c r="B8398" s="294"/>
      <c r="C8398" s="294"/>
      <c r="D8398" s="294"/>
      <c r="E8398" s="294"/>
      <c r="F8398" s="294"/>
    </row>
    <row r="8399">
      <c r="A8399" s="294"/>
      <c r="B8399" s="294"/>
      <c r="C8399" s="294"/>
      <c r="D8399" s="294"/>
      <c r="E8399" s="294"/>
      <c r="F8399" s="294"/>
    </row>
    <row r="8400">
      <c r="A8400" s="294"/>
      <c r="B8400" s="294"/>
      <c r="C8400" s="294"/>
      <c r="D8400" s="294"/>
      <c r="E8400" s="294"/>
      <c r="F8400" s="294"/>
    </row>
    <row r="8401">
      <c r="A8401" s="294" t="s">
        <v>22512</v>
      </c>
      <c r="B8401" s="294"/>
      <c r="C8401" s="294"/>
      <c r="D8401" s="294"/>
      <c r="E8401" s="294"/>
      <c r="F8401" s="294"/>
    </row>
    <row r="8402">
      <c r="A8402" s="294" t="s">
        <v>23459</v>
      </c>
      <c r="B8402" s="294"/>
      <c r="C8402" s="294"/>
      <c r="D8402" s="294"/>
      <c r="E8402" s="294"/>
      <c r="F8402" s="294"/>
    </row>
    <row r="8403">
      <c r="A8403" s="294"/>
      <c r="B8403" s="294"/>
      <c r="C8403" s="294"/>
      <c r="D8403" s="294"/>
      <c r="E8403" s="294"/>
      <c r="F8403" s="294"/>
    </row>
    <row r="8404">
      <c r="A8404" s="294" t="s">
        <v>26973</v>
      </c>
      <c r="B8404" s="294"/>
      <c r="C8404" s="294"/>
      <c r="D8404" s="294"/>
      <c r="E8404" s="294"/>
      <c r="F8404" s="294"/>
    </row>
    <row r="8405">
      <c r="A8405" s="294" t="s">
        <v>26974</v>
      </c>
      <c r="B8405" s="294"/>
      <c r="C8405" s="294"/>
      <c r="D8405" s="294"/>
      <c r="E8405" s="294"/>
      <c r="F8405" s="294"/>
    </row>
    <row r="8406">
      <c r="A8406" s="294" t="s">
        <v>26975</v>
      </c>
      <c r="B8406" s="294"/>
      <c r="C8406" s="294"/>
      <c r="D8406" s="294"/>
      <c r="E8406" s="294"/>
      <c r="F8406" s="294"/>
    </row>
    <row r="8407">
      <c r="A8407" s="294" t="s">
        <v>26976</v>
      </c>
      <c r="B8407" s="294"/>
      <c r="C8407" s="294"/>
      <c r="D8407" s="294"/>
      <c r="E8407" s="294"/>
      <c r="F8407" s="294"/>
    </row>
    <row r="8408">
      <c r="A8408" s="294" t="s">
        <v>26977</v>
      </c>
      <c r="B8408" s="294"/>
      <c r="C8408" s="294"/>
      <c r="D8408" s="294"/>
      <c r="E8408" s="294"/>
      <c r="F8408" s="294"/>
    </row>
    <row r="8409">
      <c r="A8409" s="294" t="s">
        <v>26978</v>
      </c>
      <c r="B8409" s="294"/>
      <c r="C8409" s="294"/>
      <c r="D8409" s="294"/>
      <c r="E8409" s="294"/>
      <c r="F8409" s="294"/>
    </row>
    <row r="8410">
      <c r="A8410" s="294" t="s">
        <v>26979</v>
      </c>
      <c r="B8410" s="294"/>
      <c r="C8410" s="294"/>
      <c r="D8410" s="294"/>
      <c r="E8410" s="294"/>
      <c r="F8410" s="294"/>
    </row>
    <row r="8411">
      <c r="A8411" s="294" t="s">
        <v>26980</v>
      </c>
      <c r="B8411" s="294"/>
      <c r="C8411" s="294"/>
      <c r="D8411" s="294"/>
      <c r="E8411" s="294"/>
      <c r="F8411" s="294"/>
    </row>
    <row r="8412">
      <c r="A8412" s="294" t="s">
        <v>26981</v>
      </c>
      <c r="B8412" s="294"/>
      <c r="C8412" s="294"/>
      <c r="D8412" s="294"/>
      <c r="E8412" s="294"/>
      <c r="F8412" s="294"/>
    </row>
    <row r="8413">
      <c r="A8413" s="294" t="s">
        <v>21892</v>
      </c>
      <c r="B8413" s="294"/>
      <c r="C8413" s="294"/>
      <c r="D8413" s="294"/>
      <c r="E8413" s="294"/>
      <c r="F8413" s="294"/>
    </row>
    <row r="8414">
      <c r="A8414" s="294" t="s">
        <v>26982</v>
      </c>
      <c r="B8414" s="294"/>
      <c r="C8414" s="294"/>
      <c r="D8414" s="294"/>
      <c r="E8414" s="294"/>
      <c r="F8414" s="294"/>
    </row>
    <row r="8415">
      <c r="A8415" s="294" t="s">
        <v>26983</v>
      </c>
      <c r="B8415" s="294"/>
      <c r="C8415" s="294"/>
      <c r="D8415" s="294"/>
      <c r="E8415" s="294"/>
      <c r="F8415" s="294"/>
    </row>
    <row r="8416">
      <c r="A8416" s="294"/>
      <c r="B8416" s="294"/>
      <c r="C8416" s="294"/>
      <c r="D8416" s="294"/>
      <c r="E8416" s="294"/>
      <c r="F8416" s="294"/>
    </row>
    <row r="8417">
      <c r="A8417" s="294" t="s">
        <v>26984</v>
      </c>
      <c r="B8417" s="294"/>
      <c r="C8417" s="294"/>
      <c r="D8417" s="294"/>
      <c r="E8417" s="294"/>
      <c r="F8417" s="294"/>
    </row>
    <row r="8418">
      <c r="A8418" s="294"/>
      <c r="B8418" s="294"/>
      <c r="C8418" s="294"/>
      <c r="D8418" s="294"/>
      <c r="E8418" s="294"/>
      <c r="F8418" s="294"/>
    </row>
    <row r="8419">
      <c r="A8419" s="294" t="s">
        <v>26985</v>
      </c>
      <c r="B8419" s="294"/>
      <c r="C8419" s="294"/>
      <c r="D8419" s="294"/>
      <c r="E8419" s="294"/>
      <c r="F8419" s="294"/>
    </row>
    <row r="8420">
      <c r="A8420" s="294" t="s">
        <v>22612</v>
      </c>
      <c r="B8420" s="294"/>
      <c r="C8420" s="294"/>
      <c r="D8420" s="294"/>
      <c r="E8420" s="294"/>
      <c r="F8420" s="294"/>
    </row>
    <row r="8421">
      <c r="A8421" s="294" t="s">
        <v>26986</v>
      </c>
      <c r="B8421" s="294"/>
      <c r="C8421" s="294"/>
      <c r="D8421" s="294"/>
      <c r="E8421" s="294"/>
      <c r="F8421" s="294"/>
    </row>
    <row r="8422">
      <c r="A8422" s="294" t="s">
        <v>26987</v>
      </c>
      <c r="B8422" s="294"/>
      <c r="C8422" s="294"/>
      <c r="D8422" s="294"/>
      <c r="E8422" s="294"/>
      <c r="F8422" s="294"/>
    </row>
    <row r="8423">
      <c r="A8423" s="294" t="s">
        <v>26988</v>
      </c>
      <c r="B8423" s="294"/>
      <c r="C8423" s="294"/>
      <c r="D8423" s="294"/>
      <c r="E8423" s="294"/>
      <c r="F8423" s="294"/>
    </row>
    <row r="8424">
      <c r="A8424" s="294" t="s">
        <v>26989</v>
      </c>
      <c r="B8424" s="294"/>
      <c r="C8424" s="294"/>
      <c r="D8424" s="294"/>
      <c r="E8424" s="294"/>
      <c r="F8424" s="294"/>
    </row>
    <row r="8425">
      <c r="A8425" s="294" t="s">
        <v>26990</v>
      </c>
      <c r="B8425" s="294"/>
      <c r="C8425" s="294"/>
      <c r="D8425" s="294"/>
      <c r="E8425" s="294"/>
      <c r="F8425" s="294"/>
    </row>
    <row r="8426">
      <c r="A8426" s="294" t="s">
        <v>26991</v>
      </c>
      <c r="B8426" s="294"/>
      <c r="C8426" s="294"/>
      <c r="D8426" s="294"/>
      <c r="E8426" s="294"/>
      <c r="F8426" s="294"/>
    </row>
    <row r="8427">
      <c r="A8427" s="294"/>
      <c r="B8427" s="294"/>
      <c r="C8427" s="294"/>
      <c r="D8427" s="294"/>
      <c r="E8427" s="294"/>
      <c r="F8427" s="294"/>
    </row>
    <row r="8428">
      <c r="A8428" s="294" t="s">
        <v>26992</v>
      </c>
      <c r="B8428" s="294"/>
      <c r="C8428" s="294"/>
      <c r="D8428" s="294"/>
      <c r="E8428" s="294"/>
      <c r="F8428" s="294"/>
    </row>
    <row r="8429">
      <c r="A8429" s="294" t="s">
        <v>24887</v>
      </c>
      <c r="B8429" s="294"/>
      <c r="C8429" s="294"/>
      <c r="D8429" s="294"/>
      <c r="E8429" s="294"/>
      <c r="F8429" s="294"/>
    </row>
    <row r="8430">
      <c r="A8430" s="294"/>
      <c r="B8430" s="294"/>
      <c r="C8430" s="294"/>
      <c r="D8430" s="294"/>
      <c r="E8430" s="294"/>
      <c r="F8430" s="294"/>
    </row>
    <row r="8431">
      <c r="A8431" s="294" t="s">
        <v>26993</v>
      </c>
      <c r="B8431" s="294"/>
      <c r="C8431" s="294"/>
      <c r="D8431" s="294"/>
      <c r="E8431" s="294"/>
      <c r="F8431" s="294"/>
    </row>
    <row r="8432">
      <c r="A8432" s="294" t="s">
        <v>26994</v>
      </c>
      <c r="B8432" s="294"/>
      <c r="C8432" s="294"/>
      <c r="D8432" s="294"/>
      <c r="E8432" s="294"/>
      <c r="F8432" s="294"/>
    </row>
    <row r="8433">
      <c r="A8433" s="294" t="s">
        <v>26995</v>
      </c>
      <c r="B8433" s="294"/>
      <c r="C8433" s="294"/>
      <c r="D8433" s="294"/>
      <c r="E8433" s="294"/>
      <c r="F8433" s="294"/>
    </row>
    <row r="8434">
      <c r="A8434" s="294" t="s">
        <v>26996</v>
      </c>
      <c r="B8434" s="294"/>
      <c r="C8434" s="294"/>
      <c r="D8434" s="294"/>
      <c r="E8434" s="294"/>
      <c r="F8434" s="294"/>
    </row>
    <row r="8435">
      <c r="A8435" s="294" t="s">
        <v>26997</v>
      </c>
      <c r="B8435" s="294"/>
      <c r="C8435" s="294"/>
      <c r="D8435" s="294"/>
      <c r="E8435" s="294"/>
      <c r="F8435" s="294"/>
    </row>
    <row r="8436">
      <c r="A8436" s="294" t="s">
        <v>26998</v>
      </c>
      <c r="B8436" s="294"/>
      <c r="C8436" s="294"/>
      <c r="D8436" s="294"/>
      <c r="E8436" s="294"/>
      <c r="F8436" s="294"/>
    </row>
    <row r="8437">
      <c r="A8437" s="294" t="s">
        <v>21892</v>
      </c>
      <c r="B8437" s="294"/>
      <c r="C8437" s="294"/>
      <c r="D8437" s="294"/>
      <c r="E8437" s="294"/>
      <c r="F8437" s="294"/>
    </row>
    <row r="8438">
      <c r="A8438" s="294" t="s">
        <v>26999</v>
      </c>
      <c r="B8438" s="294"/>
      <c r="C8438" s="294"/>
      <c r="D8438" s="294"/>
      <c r="E8438" s="294"/>
      <c r="F8438" s="294"/>
    </row>
    <row r="8439">
      <c r="A8439" s="294"/>
      <c r="B8439" s="294"/>
      <c r="C8439" s="294"/>
      <c r="D8439" s="294"/>
      <c r="E8439" s="294"/>
      <c r="F8439" s="294"/>
    </row>
    <row r="8440">
      <c r="A8440" s="294" t="s">
        <v>21401</v>
      </c>
      <c r="B8440" s="294"/>
      <c r="C8440" s="294"/>
      <c r="D8440" s="294"/>
      <c r="E8440" s="294"/>
      <c r="F8440" s="294"/>
    </row>
    <row r="8441">
      <c r="A8441" s="294"/>
      <c r="B8441" s="294"/>
      <c r="C8441" s="294"/>
      <c r="D8441" s="294"/>
      <c r="E8441" s="294"/>
      <c r="F8441" s="294"/>
    </row>
    <row r="8442">
      <c r="A8442" s="294" t="s">
        <v>24535</v>
      </c>
      <c r="B8442" s="294"/>
      <c r="C8442" s="294"/>
      <c r="D8442" s="294"/>
      <c r="E8442" s="294"/>
      <c r="F8442" s="294"/>
    </row>
    <row r="8443">
      <c r="A8443" s="294" t="s">
        <v>27000</v>
      </c>
      <c r="B8443" s="294"/>
      <c r="C8443" s="294"/>
      <c r="D8443" s="294"/>
      <c r="E8443" s="294"/>
      <c r="F8443" s="294"/>
    </row>
    <row r="8444">
      <c r="A8444" s="294" t="s">
        <v>27001</v>
      </c>
      <c r="B8444" s="294"/>
      <c r="C8444" s="294"/>
      <c r="D8444" s="294"/>
      <c r="E8444" s="294"/>
      <c r="F8444" s="294"/>
    </row>
    <row r="8445">
      <c r="A8445" s="294" t="s">
        <v>27002</v>
      </c>
      <c r="B8445" s="294"/>
      <c r="C8445" s="294"/>
      <c r="D8445" s="294"/>
      <c r="E8445" s="294"/>
      <c r="F8445" s="294"/>
    </row>
    <row r="8446">
      <c r="A8446" s="294" t="s">
        <v>27003</v>
      </c>
      <c r="B8446" s="294"/>
      <c r="C8446" s="294"/>
      <c r="D8446" s="294"/>
      <c r="E8446" s="294"/>
      <c r="F8446" s="294"/>
    </row>
    <row r="8447">
      <c r="A8447" s="294" t="s">
        <v>27004</v>
      </c>
      <c r="B8447" s="294"/>
      <c r="C8447" s="294"/>
      <c r="D8447" s="294"/>
      <c r="E8447" s="294"/>
      <c r="F8447" s="294"/>
    </row>
    <row r="8448">
      <c r="A8448" s="294" t="s">
        <v>27005</v>
      </c>
      <c r="B8448" s="294"/>
      <c r="C8448" s="294"/>
      <c r="D8448" s="294"/>
      <c r="E8448" s="294"/>
      <c r="F8448" s="294"/>
    </row>
    <row r="8449">
      <c r="A8449" s="294" t="s">
        <v>27006</v>
      </c>
      <c r="B8449" s="294"/>
      <c r="C8449" s="294"/>
      <c r="D8449" s="294"/>
      <c r="E8449" s="294"/>
      <c r="F8449" s="294"/>
    </row>
    <row r="8450">
      <c r="A8450" s="294" t="s">
        <v>27007</v>
      </c>
      <c r="B8450" s="294"/>
      <c r="C8450" s="294"/>
      <c r="D8450" s="294"/>
      <c r="E8450" s="294"/>
      <c r="F8450" s="294"/>
    </row>
    <row r="8451">
      <c r="A8451" s="294" t="s">
        <v>27008</v>
      </c>
      <c r="B8451" s="294"/>
      <c r="C8451" s="294"/>
      <c r="D8451" s="294"/>
      <c r="E8451" s="294"/>
      <c r="F8451" s="294"/>
    </row>
    <row r="8452">
      <c r="A8452" s="294" t="s">
        <v>27009</v>
      </c>
      <c r="B8452" s="294"/>
      <c r="C8452" s="294"/>
      <c r="D8452" s="294"/>
      <c r="E8452" s="294"/>
      <c r="F8452" s="294"/>
    </row>
    <row r="8453">
      <c r="A8453" s="294" t="s">
        <v>27010</v>
      </c>
      <c r="B8453" s="294"/>
      <c r="C8453" s="294"/>
      <c r="D8453" s="294"/>
      <c r="E8453" s="294"/>
      <c r="F8453" s="294"/>
    </row>
    <row r="8454">
      <c r="A8454" s="294" t="s">
        <v>27011</v>
      </c>
      <c r="B8454" s="294"/>
      <c r="C8454" s="294"/>
      <c r="D8454" s="294"/>
      <c r="E8454" s="294"/>
      <c r="F8454" s="294"/>
    </row>
    <row r="8455">
      <c r="A8455" s="294"/>
      <c r="B8455" s="294"/>
      <c r="C8455" s="294"/>
      <c r="D8455" s="294"/>
      <c r="E8455" s="294"/>
      <c r="F8455" s="294"/>
    </row>
    <row r="8456">
      <c r="A8456" s="294" t="s">
        <v>22239</v>
      </c>
      <c r="B8456" s="294"/>
      <c r="C8456" s="294"/>
      <c r="D8456" s="294"/>
      <c r="E8456" s="294"/>
      <c r="F8456" s="294"/>
    </row>
    <row r="8457">
      <c r="A8457" s="294"/>
      <c r="B8457" s="294"/>
      <c r="C8457" s="294"/>
      <c r="D8457" s="294"/>
      <c r="E8457" s="294"/>
      <c r="F8457" s="294"/>
    </row>
    <row r="8458">
      <c r="A8458" s="294" t="s">
        <v>27012</v>
      </c>
      <c r="B8458" s="294"/>
      <c r="C8458" s="294"/>
      <c r="D8458" s="294"/>
      <c r="E8458" s="294"/>
      <c r="F8458" s="294"/>
    </row>
    <row r="8459">
      <c r="A8459" s="294" t="s">
        <v>27013</v>
      </c>
      <c r="B8459" s="294"/>
      <c r="C8459" s="294"/>
      <c r="D8459" s="294"/>
      <c r="E8459" s="294"/>
      <c r="F8459" s="294"/>
    </row>
    <row r="8460">
      <c r="A8460" s="294" t="s">
        <v>27014</v>
      </c>
      <c r="B8460" s="294"/>
      <c r="C8460" s="294"/>
      <c r="D8460" s="294"/>
      <c r="E8460" s="294"/>
      <c r="F8460" s="294"/>
    </row>
    <row r="8461">
      <c r="A8461" s="294"/>
      <c r="B8461" s="294"/>
      <c r="C8461" s="294"/>
      <c r="D8461" s="294"/>
      <c r="E8461" s="294"/>
      <c r="F8461" s="294"/>
    </row>
    <row r="8462">
      <c r="A8462" s="294"/>
      <c r="B8462" s="294"/>
      <c r="C8462" s="294"/>
      <c r="D8462" s="294"/>
      <c r="E8462" s="294"/>
      <c r="F8462" s="294"/>
    </row>
    <row r="8463">
      <c r="A8463" s="294" t="s">
        <v>21304</v>
      </c>
      <c r="B8463" s="294"/>
      <c r="C8463" s="294"/>
      <c r="D8463" s="294"/>
      <c r="E8463" s="294"/>
      <c r="F8463" s="294"/>
    </row>
    <row r="8464">
      <c r="A8464" s="294"/>
      <c r="B8464" s="294"/>
      <c r="C8464" s="294"/>
      <c r="D8464" s="294"/>
      <c r="E8464" s="294"/>
      <c r="F8464" s="294"/>
    </row>
    <row r="8465">
      <c r="A8465" s="294" t="s">
        <v>27015</v>
      </c>
      <c r="B8465" s="294"/>
      <c r="C8465" s="294"/>
      <c r="D8465" s="294"/>
      <c r="E8465" s="294"/>
      <c r="F8465" s="294"/>
    </row>
    <row r="8466">
      <c r="A8466" s="294" t="s">
        <v>27016</v>
      </c>
      <c r="B8466" s="294"/>
      <c r="C8466" s="294"/>
      <c r="D8466" s="294"/>
      <c r="E8466" s="294"/>
      <c r="F8466" s="294"/>
    </row>
    <row r="8467">
      <c r="A8467" s="294" t="s">
        <v>27017</v>
      </c>
      <c r="B8467" s="294"/>
      <c r="C8467" s="294"/>
      <c r="D8467" s="294"/>
      <c r="E8467" s="294"/>
      <c r="F8467" s="294"/>
    </row>
    <row r="8468">
      <c r="A8468" s="294" t="s">
        <v>27018</v>
      </c>
      <c r="B8468" s="294"/>
      <c r="C8468" s="294"/>
      <c r="D8468" s="294"/>
      <c r="E8468" s="294"/>
      <c r="F8468" s="294"/>
    </row>
    <row r="8469">
      <c r="A8469" s="294" t="s">
        <v>27019</v>
      </c>
      <c r="B8469" s="294"/>
      <c r="C8469" s="294"/>
      <c r="D8469" s="294"/>
      <c r="E8469" s="294"/>
      <c r="F8469" s="294"/>
    </row>
    <row r="8470">
      <c r="A8470" s="294" t="s">
        <v>27020</v>
      </c>
      <c r="B8470" s="294"/>
      <c r="C8470" s="294"/>
      <c r="D8470" s="294"/>
      <c r="E8470" s="294"/>
      <c r="F8470" s="294"/>
    </row>
    <row r="8471">
      <c r="A8471" s="294" t="s">
        <v>27021</v>
      </c>
      <c r="B8471" s="294"/>
      <c r="C8471" s="294"/>
      <c r="D8471" s="294"/>
      <c r="E8471" s="294"/>
      <c r="F8471" s="294"/>
    </row>
    <row r="8472">
      <c r="A8472" s="294" t="s">
        <v>27022</v>
      </c>
      <c r="B8472" s="294"/>
      <c r="C8472" s="294"/>
      <c r="D8472" s="294"/>
      <c r="E8472" s="294"/>
      <c r="F8472" s="294"/>
    </row>
    <row r="8473">
      <c r="A8473" s="294" t="s">
        <v>27023</v>
      </c>
      <c r="B8473" s="294"/>
      <c r="C8473" s="294"/>
      <c r="D8473" s="294"/>
      <c r="E8473" s="294"/>
      <c r="F8473" s="294"/>
    </row>
    <row r="8474">
      <c r="A8474" s="294" t="s">
        <v>21312</v>
      </c>
      <c r="B8474" s="294"/>
      <c r="C8474" s="294"/>
      <c r="D8474" s="294"/>
      <c r="E8474" s="294"/>
      <c r="F8474" s="294"/>
    </row>
    <row r="8475">
      <c r="A8475" s="294" t="s">
        <v>27024</v>
      </c>
      <c r="B8475" s="294"/>
      <c r="C8475" s="294"/>
      <c r="D8475" s="294"/>
      <c r="E8475" s="294"/>
      <c r="F8475" s="294"/>
    </row>
    <row r="8476">
      <c r="A8476" s="294" t="s">
        <v>21672</v>
      </c>
      <c r="B8476" s="294"/>
      <c r="C8476" s="294"/>
      <c r="D8476" s="294"/>
      <c r="E8476" s="294"/>
      <c r="F8476" s="294"/>
    </row>
    <row r="8477">
      <c r="A8477" s="294" t="s">
        <v>26972</v>
      </c>
      <c r="B8477" s="294"/>
      <c r="C8477" s="294"/>
      <c r="D8477" s="294"/>
      <c r="E8477" s="294"/>
      <c r="F8477" s="294"/>
    </row>
    <row r="8478">
      <c r="A8478" s="294"/>
      <c r="B8478" s="294"/>
      <c r="C8478" s="294"/>
      <c r="D8478" s="294"/>
      <c r="E8478" s="294"/>
      <c r="F8478" s="294"/>
    </row>
    <row r="8479">
      <c r="A8479" s="294"/>
      <c r="B8479" s="294"/>
      <c r="C8479" s="294"/>
      <c r="D8479" s="294"/>
      <c r="E8479" s="294"/>
      <c r="F8479" s="294"/>
    </row>
    <row r="8480">
      <c r="A8480" s="294" t="s">
        <v>21315</v>
      </c>
      <c r="B8480" s="294"/>
      <c r="C8480" s="294"/>
      <c r="D8480" s="294"/>
      <c r="E8480" s="294"/>
      <c r="F8480" s="294"/>
    </row>
    <row r="8481">
      <c r="A8481" s="294"/>
      <c r="B8481" s="294"/>
      <c r="C8481" s="294"/>
      <c r="D8481" s="294"/>
      <c r="E8481" s="294"/>
      <c r="F8481" s="294"/>
    </row>
    <row r="8482">
      <c r="A8482" s="294" t="s">
        <v>27025</v>
      </c>
      <c r="B8482" s="294"/>
      <c r="C8482" s="294"/>
      <c r="D8482" s="294"/>
      <c r="E8482" s="294"/>
      <c r="F8482" s="294"/>
    </row>
    <row r="8483">
      <c r="A8483" s="294" t="s">
        <v>27026</v>
      </c>
      <c r="B8483" s="294"/>
      <c r="C8483" s="294"/>
      <c r="D8483" s="294"/>
      <c r="E8483" s="294"/>
      <c r="F8483" s="294"/>
    </row>
    <row r="8484">
      <c r="A8484" s="294" t="s">
        <v>27027</v>
      </c>
      <c r="B8484" s="294"/>
      <c r="C8484" s="294"/>
      <c r="D8484" s="294"/>
      <c r="E8484" s="294"/>
      <c r="F8484" s="294"/>
    </row>
    <row r="8485">
      <c r="A8485" s="294" t="s">
        <v>27028</v>
      </c>
      <c r="B8485" s="294"/>
      <c r="C8485" s="294"/>
      <c r="D8485" s="294"/>
      <c r="E8485" s="294"/>
      <c r="F8485" s="294"/>
    </row>
    <row r="8486">
      <c r="A8486" s="294" t="s">
        <v>27029</v>
      </c>
      <c r="B8486" s="294"/>
      <c r="C8486" s="294"/>
      <c r="D8486" s="294"/>
      <c r="E8486" s="294"/>
      <c r="F8486" s="294"/>
    </row>
    <row r="8487">
      <c r="A8487" s="294" t="s">
        <v>27030</v>
      </c>
      <c r="B8487" s="294"/>
      <c r="C8487" s="294"/>
      <c r="D8487" s="294"/>
      <c r="E8487" s="294"/>
      <c r="F8487" s="294"/>
    </row>
    <row r="8488">
      <c r="A8488" s="294"/>
      <c r="B8488" s="294"/>
      <c r="C8488" s="294"/>
      <c r="D8488" s="294"/>
      <c r="E8488" s="294"/>
      <c r="F8488" s="294"/>
    </row>
    <row r="8489">
      <c r="A8489" s="294"/>
      <c r="B8489" s="294"/>
      <c r="C8489" s="294"/>
      <c r="D8489" s="294"/>
      <c r="E8489" s="294"/>
      <c r="F8489" s="294"/>
    </row>
    <row r="8490">
      <c r="A8490" s="294" t="s">
        <v>22281</v>
      </c>
      <c r="B8490" s="294"/>
      <c r="C8490" s="294"/>
      <c r="D8490" s="294"/>
      <c r="E8490" s="294"/>
      <c r="F8490" s="294"/>
    </row>
    <row r="8491">
      <c r="A8491" s="294"/>
      <c r="B8491" s="294"/>
      <c r="C8491" s="294"/>
      <c r="D8491" s="294"/>
      <c r="E8491" s="294"/>
      <c r="F8491" s="294"/>
    </row>
    <row r="8492">
      <c r="A8492" s="294" t="s">
        <v>27031</v>
      </c>
      <c r="B8492" s="294"/>
      <c r="C8492" s="294"/>
      <c r="D8492" s="294"/>
      <c r="E8492" s="294"/>
      <c r="F8492" s="294"/>
    </row>
    <row r="8493">
      <c r="A8493" s="294" t="s">
        <v>27032</v>
      </c>
      <c r="B8493" s="294"/>
      <c r="C8493" s="294"/>
      <c r="D8493" s="294"/>
      <c r="E8493" s="294"/>
      <c r="F8493" s="294"/>
    </row>
    <row r="8494">
      <c r="A8494" s="294" t="s">
        <v>27033</v>
      </c>
      <c r="B8494" s="294"/>
      <c r="C8494" s="294"/>
      <c r="D8494" s="294"/>
      <c r="E8494" s="294"/>
      <c r="F8494" s="294"/>
    </row>
    <row r="8495">
      <c r="A8495" s="294" t="s">
        <v>27034</v>
      </c>
      <c r="B8495" s="294"/>
      <c r="C8495" s="294"/>
      <c r="D8495" s="294"/>
      <c r="E8495" s="294"/>
      <c r="F8495" s="294"/>
    </row>
    <row r="8496">
      <c r="A8496" s="294" t="s">
        <v>27035</v>
      </c>
      <c r="B8496" s="294"/>
      <c r="C8496" s="294"/>
      <c r="D8496" s="294"/>
      <c r="E8496" s="294"/>
      <c r="F8496" s="294"/>
    </row>
    <row r="8497">
      <c r="A8497" s="294" t="s">
        <v>27036</v>
      </c>
      <c r="B8497" s="294"/>
      <c r="C8497" s="294"/>
      <c r="D8497" s="294"/>
      <c r="E8497" s="294"/>
      <c r="F8497" s="294"/>
    </row>
    <row r="8498">
      <c r="A8498" s="294" t="s">
        <v>27037</v>
      </c>
      <c r="B8498" s="294"/>
      <c r="C8498" s="294"/>
      <c r="D8498" s="294"/>
      <c r="E8498" s="294"/>
      <c r="F8498" s="294"/>
    </row>
    <row r="8499">
      <c r="A8499" s="294" t="s">
        <v>27038</v>
      </c>
      <c r="B8499" s="294"/>
      <c r="C8499" s="294"/>
      <c r="D8499" s="294"/>
      <c r="E8499" s="294"/>
      <c r="F8499" s="294"/>
    </row>
    <row r="8500">
      <c r="A8500" s="294"/>
      <c r="B8500" s="294"/>
      <c r="C8500" s="294"/>
      <c r="D8500" s="294"/>
      <c r="E8500" s="294"/>
      <c r="F8500" s="294"/>
    </row>
    <row r="8501">
      <c r="A8501" s="294" t="s">
        <v>27039</v>
      </c>
      <c r="B8501" s="294"/>
      <c r="C8501" s="294"/>
      <c r="D8501" s="294"/>
      <c r="E8501" s="294"/>
      <c r="F8501" s="294"/>
    </row>
    <row r="8502">
      <c r="A8502" s="294"/>
      <c r="B8502" s="294"/>
      <c r="C8502" s="294"/>
      <c r="D8502" s="294"/>
      <c r="E8502" s="294"/>
      <c r="F8502" s="294"/>
    </row>
    <row r="8503">
      <c r="A8503" s="294" t="s">
        <v>27040</v>
      </c>
      <c r="B8503" s="294"/>
      <c r="C8503" s="294"/>
      <c r="D8503" s="294"/>
      <c r="E8503" s="294"/>
      <c r="F8503" s="294"/>
    </row>
    <row r="8504">
      <c r="A8504" s="294" t="s">
        <v>27041</v>
      </c>
      <c r="B8504" s="294"/>
      <c r="C8504" s="294"/>
      <c r="D8504" s="294"/>
      <c r="E8504" s="294"/>
      <c r="F8504" s="294"/>
    </row>
    <row r="8505">
      <c r="A8505" s="294" t="s">
        <v>27042</v>
      </c>
      <c r="B8505" s="294"/>
      <c r="C8505" s="294"/>
      <c r="D8505" s="294"/>
      <c r="E8505" s="294"/>
      <c r="F8505" s="294"/>
    </row>
    <row r="8506">
      <c r="A8506" s="294" t="s">
        <v>27043</v>
      </c>
      <c r="B8506" s="294"/>
      <c r="C8506" s="294"/>
      <c r="D8506" s="294"/>
      <c r="E8506" s="294"/>
      <c r="F8506" s="294"/>
    </row>
    <row r="8507">
      <c r="A8507" s="294"/>
      <c r="B8507" s="294"/>
      <c r="C8507" s="294"/>
      <c r="D8507" s="294"/>
      <c r="E8507" s="294"/>
      <c r="F8507" s="294"/>
    </row>
    <row r="8508">
      <c r="A8508" s="294" t="s">
        <v>21344</v>
      </c>
      <c r="B8508" s="294"/>
      <c r="C8508" s="294"/>
      <c r="D8508" s="294"/>
      <c r="E8508" s="294"/>
      <c r="F8508" s="294"/>
    </row>
    <row r="8509">
      <c r="A8509" s="294" t="s">
        <v>25548</v>
      </c>
      <c r="B8509" s="294"/>
      <c r="C8509" s="294"/>
      <c r="D8509" s="294"/>
      <c r="E8509" s="294"/>
      <c r="F8509" s="294"/>
    </row>
    <row r="8510">
      <c r="A8510" s="294"/>
      <c r="B8510" s="294"/>
      <c r="C8510" s="294"/>
      <c r="D8510" s="294"/>
      <c r="E8510" s="294"/>
      <c r="F8510" s="294"/>
    </row>
    <row r="8511">
      <c r="A8511" s="294" t="s">
        <v>27044</v>
      </c>
      <c r="B8511" s="294"/>
      <c r="C8511" s="294"/>
      <c r="D8511" s="294"/>
      <c r="E8511" s="294"/>
      <c r="F8511" s="294"/>
    </row>
    <row r="8512">
      <c r="A8512" s="294" t="s">
        <v>27045</v>
      </c>
      <c r="B8512" s="294"/>
      <c r="C8512" s="294"/>
      <c r="D8512" s="294"/>
      <c r="E8512" s="294"/>
      <c r="F8512" s="294"/>
    </row>
    <row r="8513">
      <c r="A8513" s="294" t="s">
        <v>27046</v>
      </c>
      <c r="B8513" s="294"/>
      <c r="C8513" s="294"/>
      <c r="D8513" s="294"/>
      <c r="E8513" s="294"/>
      <c r="F8513" s="294"/>
    </row>
    <row r="8514">
      <c r="A8514" s="294" t="s">
        <v>27047</v>
      </c>
      <c r="B8514" s="294"/>
      <c r="C8514" s="294"/>
      <c r="D8514" s="294"/>
      <c r="E8514" s="294"/>
      <c r="F8514" s="294"/>
    </row>
    <row r="8515">
      <c r="A8515" s="294"/>
      <c r="B8515" s="294"/>
      <c r="C8515" s="294"/>
      <c r="D8515" s="294"/>
      <c r="E8515" s="294"/>
      <c r="F8515" s="294"/>
    </row>
    <row r="8516">
      <c r="A8516" s="294" t="s">
        <v>22156</v>
      </c>
      <c r="B8516" s="294"/>
      <c r="C8516" s="294"/>
      <c r="D8516" s="294"/>
      <c r="E8516" s="294"/>
      <c r="F8516" s="294"/>
    </row>
    <row r="8517">
      <c r="A8517" s="294"/>
      <c r="B8517" s="294"/>
      <c r="C8517" s="294"/>
      <c r="D8517" s="294"/>
      <c r="E8517" s="294"/>
      <c r="F8517" s="294"/>
    </row>
    <row r="8518">
      <c r="A8518" s="294" t="s">
        <v>27048</v>
      </c>
      <c r="B8518" s="294"/>
      <c r="C8518" s="294"/>
      <c r="D8518" s="294"/>
      <c r="E8518" s="294"/>
      <c r="F8518" s="294"/>
    </row>
    <row r="8519">
      <c r="A8519" s="294" t="s">
        <v>27049</v>
      </c>
      <c r="B8519" s="294"/>
      <c r="C8519" s="294"/>
      <c r="D8519" s="294"/>
      <c r="E8519" s="294"/>
      <c r="F8519" s="294"/>
    </row>
    <row r="8520">
      <c r="A8520" s="294" t="s">
        <v>27050</v>
      </c>
      <c r="B8520" s="294"/>
      <c r="C8520" s="294"/>
      <c r="D8520" s="294"/>
      <c r="E8520" s="294"/>
      <c r="F8520" s="294"/>
    </row>
    <row r="8521">
      <c r="A8521" s="294" t="s">
        <v>27051</v>
      </c>
      <c r="B8521" s="294"/>
      <c r="C8521" s="294"/>
      <c r="D8521" s="294"/>
      <c r="E8521" s="294"/>
      <c r="F8521" s="294"/>
    </row>
    <row r="8522">
      <c r="A8522" s="294"/>
      <c r="B8522" s="294"/>
      <c r="C8522" s="294"/>
      <c r="D8522" s="294"/>
      <c r="E8522" s="294"/>
      <c r="F8522" s="294"/>
    </row>
    <row r="8523">
      <c r="A8523" s="294"/>
      <c r="B8523" s="294"/>
      <c r="C8523" s="294"/>
      <c r="D8523" s="294"/>
      <c r="E8523" s="294"/>
      <c r="F8523" s="294"/>
    </row>
    <row r="8524">
      <c r="A8524" s="294" t="s">
        <v>27052</v>
      </c>
      <c r="B8524" s="294"/>
      <c r="C8524" s="294"/>
      <c r="D8524" s="294"/>
      <c r="E8524" s="294"/>
      <c r="F8524" s="294"/>
    </row>
    <row r="8525">
      <c r="A8525" s="294"/>
      <c r="B8525" s="294"/>
      <c r="C8525" s="294"/>
      <c r="D8525" s="294"/>
      <c r="E8525" s="294"/>
      <c r="F8525" s="294"/>
    </row>
    <row r="8526">
      <c r="A8526" s="294" t="s">
        <v>27053</v>
      </c>
      <c r="B8526" s="294"/>
      <c r="C8526" s="294"/>
      <c r="D8526" s="294"/>
      <c r="E8526" s="294"/>
      <c r="F8526" s="294"/>
    </row>
    <row r="8527">
      <c r="A8527" s="294" t="s">
        <v>27054</v>
      </c>
      <c r="B8527" s="294"/>
      <c r="C8527" s="294"/>
      <c r="D8527" s="294"/>
      <c r="E8527" s="294"/>
      <c r="F8527" s="294"/>
    </row>
    <row r="8528">
      <c r="A8528" s="294" t="s">
        <v>27055</v>
      </c>
      <c r="B8528" s="294"/>
      <c r="C8528" s="294"/>
      <c r="D8528" s="294"/>
      <c r="E8528" s="294"/>
      <c r="F8528" s="294"/>
    </row>
    <row r="8529">
      <c r="A8529" s="294" t="s">
        <v>27056</v>
      </c>
      <c r="B8529" s="294"/>
      <c r="C8529" s="294"/>
      <c r="D8529" s="294"/>
      <c r="E8529" s="294"/>
      <c r="F8529" s="294"/>
    </row>
    <row r="8530">
      <c r="A8530" s="294" t="s">
        <v>23208</v>
      </c>
      <c r="B8530" s="294"/>
      <c r="C8530" s="294"/>
      <c r="D8530" s="294"/>
      <c r="E8530" s="294"/>
      <c r="F8530" s="294"/>
    </row>
    <row r="8531">
      <c r="A8531" s="294" t="s">
        <v>27057</v>
      </c>
      <c r="B8531" s="294"/>
      <c r="C8531" s="294"/>
      <c r="D8531" s="294"/>
      <c r="E8531" s="294"/>
      <c r="F8531" s="294"/>
    </row>
    <row r="8532">
      <c r="A8532" s="294" t="s">
        <v>27058</v>
      </c>
      <c r="B8532" s="294"/>
      <c r="C8532" s="294"/>
      <c r="D8532" s="294"/>
      <c r="E8532" s="294"/>
      <c r="F8532" s="294"/>
    </row>
    <row r="8533">
      <c r="A8533" s="294" t="s">
        <v>27059</v>
      </c>
      <c r="B8533" s="294"/>
      <c r="C8533" s="294"/>
      <c r="D8533" s="294"/>
      <c r="E8533" s="294"/>
      <c r="F8533" s="294"/>
    </row>
    <row r="8534">
      <c r="A8534" s="294" t="s">
        <v>22873</v>
      </c>
      <c r="B8534" s="294"/>
      <c r="C8534" s="294"/>
      <c r="D8534" s="294"/>
      <c r="E8534" s="294"/>
      <c r="F8534" s="294"/>
    </row>
    <row r="8535">
      <c r="A8535" s="294" t="s">
        <v>27060</v>
      </c>
      <c r="B8535" s="294"/>
      <c r="C8535" s="294"/>
      <c r="D8535" s="294"/>
      <c r="E8535" s="294"/>
      <c r="F8535" s="294"/>
    </row>
    <row r="8536">
      <c r="A8536" s="294" t="s">
        <v>27061</v>
      </c>
      <c r="B8536" s="294"/>
      <c r="C8536" s="294"/>
      <c r="D8536" s="294"/>
      <c r="E8536" s="294"/>
      <c r="F8536" s="294"/>
    </row>
    <row r="8537">
      <c r="A8537" s="294" t="s">
        <v>27062</v>
      </c>
      <c r="B8537" s="294"/>
      <c r="C8537" s="294"/>
      <c r="D8537" s="294"/>
      <c r="E8537" s="294"/>
      <c r="F8537" s="294"/>
    </row>
    <row r="8538">
      <c r="A8538" s="294" t="s">
        <v>21312</v>
      </c>
      <c r="B8538" s="294"/>
      <c r="C8538" s="294"/>
      <c r="D8538" s="294"/>
      <c r="E8538" s="294"/>
      <c r="F8538" s="294"/>
    </row>
    <row r="8539">
      <c r="A8539" s="294" t="s">
        <v>27063</v>
      </c>
      <c r="B8539" s="294"/>
      <c r="C8539" s="294"/>
      <c r="D8539" s="294"/>
      <c r="E8539" s="294"/>
      <c r="F8539" s="294"/>
    </row>
    <row r="8540">
      <c r="A8540" s="294" t="s">
        <v>27064</v>
      </c>
      <c r="B8540" s="294"/>
      <c r="C8540" s="294"/>
      <c r="D8540" s="294"/>
      <c r="E8540" s="294"/>
      <c r="F8540" s="294"/>
    </row>
    <row r="8541">
      <c r="A8541" s="294" t="s">
        <v>27065</v>
      </c>
      <c r="B8541" s="294"/>
      <c r="C8541" s="294"/>
      <c r="D8541" s="294"/>
      <c r="E8541" s="294"/>
      <c r="F8541" s="294"/>
    </row>
    <row r="8542">
      <c r="A8542" s="294" t="s">
        <v>27066</v>
      </c>
      <c r="B8542" s="294"/>
      <c r="C8542" s="294"/>
      <c r="D8542" s="294"/>
      <c r="E8542" s="294"/>
      <c r="F8542" s="294"/>
    </row>
    <row r="8543">
      <c r="A8543" s="294" t="s">
        <v>27067</v>
      </c>
      <c r="B8543" s="294"/>
      <c r="C8543" s="294"/>
      <c r="D8543" s="294"/>
      <c r="E8543" s="294"/>
      <c r="F8543" s="294"/>
    </row>
    <row r="8544">
      <c r="A8544" s="294" t="s">
        <v>27068</v>
      </c>
      <c r="B8544" s="294"/>
      <c r="C8544" s="294"/>
      <c r="D8544" s="294"/>
      <c r="E8544" s="294"/>
      <c r="F8544" s="294"/>
    </row>
    <row r="8545">
      <c r="A8545" s="294" t="s">
        <v>27069</v>
      </c>
      <c r="B8545" s="294"/>
      <c r="C8545" s="294"/>
      <c r="D8545" s="294"/>
      <c r="E8545" s="294"/>
      <c r="F8545" s="294"/>
    </row>
    <row r="8546">
      <c r="A8546" s="294" t="s">
        <v>27070</v>
      </c>
      <c r="B8546" s="294"/>
      <c r="C8546" s="294"/>
      <c r="D8546" s="294"/>
      <c r="E8546" s="294"/>
      <c r="F8546" s="294"/>
    </row>
    <row r="8547">
      <c r="A8547" s="294" t="s">
        <v>27071</v>
      </c>
      <c r="B8547" s="294"/>
      <c r="C8547" s="294"/>
      <c r="D8547" s="294"/>
      <c r="E8547" s="294"/>
      <c r="F8547" s="294"/>
    </row>
    <row r="8548">
      <c r="A8548" s="294" t="s">
        <v>27072</v>
      </c>
      <c r="B8548" s="294"/>
      <c r="C8548" s="294"/>
      <c r="D8548" s="294"/>
      <c r="E8548" s="294"/>
      <c r="F8548" s="294"/>
    </row>
    <row r="8549">
      <c r="A8549" s="294" t="s">
        <v>27073</v>
      </c>
      <c r="B8549" s="294"/>
      <c r="C8549" s="294"/>
      <c r="D8549" s="294"/>
      <c r="E8549" s="294"/>
      <c r="F8549" s="294"/>
    </row>
    <row r="8550">
      <c r="A8550" s="294" t="s">
        <v>27074</v>
      </c>
      <c r="B8550" s="294"/>
      <c r="C8550" s="294"/>
      <c r="D8550" s="294"/>
      <c r="E8550" s="294"/>
      <c r="F8550" s="294"/>
    </row>
    <row r="8551">
      <c r="A8551" s="294" t="s">
        <v>21618</v>
      </c>
      <c r="B8551" s="294"/>
      <c r="C8551" s="294"/>
      <c r="D8551" s="294"/>
      <c r="E8551" s="294"/>
      <c r="F8551" s="294"/>
    </row>
    <row r="8552">
      <c r="A8552" s="294" t="s">
        <v>27075</v>
      </c>
      <c r="B8552" s="294"/>
      <c r="C8552" s="294"/>
      <c r="D8552" s="294"/>
      <c r="E8552" s="294"/>
      <c r="F8552" s="294"/>
    </row>
    <row r="8553">
      <c r="A8553" s="294"/>
      <c r="B8553" s="294"/>
      <c r="C8553" s="294"/>
      <c r="D8553" s="294"/>
      <c r="E8553" s="294"/>
      <c r="F8553" s="294"/>
    </row>
    <row r="8554">
      <c r="A8554" s="294" t="s">
        <v>22602</v>
      </c>
      <c r="B8554" s="294"/>
      <c r="C8554" s="294"/>
      <c r="D8554" s="294"/>
      <c r="E8554" s="294"/>
      <c r="F8554" s="294"/>
    </row>
    <row r="8555">
      <c r="A8555" s="294" t="s">
        <v>26868</v>
      </c>
      <c r="B8555" s="294"/>
      <c r="C8555" s="294"/>
      <c r="D8555" s="294"/>
      <c r="E8555" s="294"/>
      <c r="F8555" s="294"/>
    </row>
    <row r="8556">
      <c r="A8556" s="294"/>
      <c r="B8556" s="294"/>
      <c r="C8556" s="294"/>
      <c r="D8556" s="294"/>
      <c r="E8556" s="294"/>
      <c r="F8556" s="294"/>
    </row>
    <row r="8557">
      <c r="A8557" s="294" t="s">
        <v>27076</v>
      </c>
      <c r="B8557" s="294"/>
      <c r="C8557" s="294"/>
      <c r="D8557" s="294"/>
      <c r="E8557" s="294"/>
      <c r="F8557" s="294"/>
    </row>
    <row r="8558">
      <c r="A8558" s="294" t="s">
        <v>27077</v>
      </c>
      <c r="B8558" s="294"/>
      <c r="C8558" s="294"/>
      <c r="D8558" s="294"/>
      <c r="E8558" s="294"/>
      <c r="F8558" s="294"/>
    </row>
    <row r="8559">
      <c r="A8559" s="294" t="s">
        <v>27078</v>
      </c>
      <c r="B8559" s="294"/>
      <c r="C8559" s="294"/>
      <c r="D8559" s="294"/>
      <c r="E8559" s="294"/>
      <c r="F8559" s="294"/>
    </row>
    <row r="8560">
      <c r="A8560" s="294" t="s">
        <v>27079</v>
      </c>
      <c r="B8560" s="294"/>
      <c r="C8560" s="294"/>
      <c r="D8560" s="294"/>
      <c r="E8560" s="294"/>
      <c r="F8560" s="294"/>
    </row>
    <row r="8561">
      <c r="A8561" s="294" t="s">
        <v>27080</v>
      </c>
      <c r="B8561" s="294"/>
      <c r="C8561" s="294"/>
      <c r="D8561" s="294"/>
      <c r="E8561" s="294"/>
      <c r="F8561" s="294"/>
    </row>
    <row r="8562">
      <c r="A8562" s="294" t="s">
        <v>27081</v>
      </c>
      <c r="B8562" s="294"/>
      <c r="C8562" s="294"/>
      <c r="D8562" s="294"/>
      <c r="E8562" s="294"/>
      <c r="F8562" s="294"/>
    </row>
    <row r="8563">
      <c r="A8563" s="294" t="s">
        <v>27082</v>
      </c>
      <c r="B8563" s="294"/>
      <c r="C8563" s="294"/>
      <c r="D8563" s="294"/>
      <c r="E8563" s="294"/>
      <c r="F8563" s="294"/>
    </row>
    <row r="8564">
      <c r="A8564" s="294" t="s">
        <v>27083</v>
      </c>
      <c r="B8564" s="294"/>
      <c r="C8564" s="294"/>
      <c r="D8564" s="294"/>
      <c r="E8564" s="294"/>
      <c r="F8564" s="294"/>
    </row>
    <row r="8565">
      <c r="A8565" s="294" t="s">
        <v>27084</v>
      </c>
      <c r="B8565" s="294"/>
      <c r="C8565" s="294"/>
      <c r="D8565" s="294"/>
      <c r="E8565" s="294"/>
      <c r="F8565" s="294"/>
    </row>
    <row r="8566">
      <c r="A8566" s="294" t="s">
        <v>27085</v>
      </c>
      <c r="B8566" s="294"/>
      <c r="C8566" s="294"/>
      <c r="D8566" s="294"/>
      <c r="E8566" s="294"/>
      <c r="F8566" s="294"/>
    </row>
    <row r="8567">
      <c r="A8567" s="294" t="s">
        <v>27086</v>
      </c>
      <c r="B8567" s="294"/>
      <c r="C8567" s="294"/>
      <c r="D8567" s="294"/>
      <c r="E8567" s="294"/>
      <c r="F8567" s="294"/>
    </row>
    <row r="8568">
      <c r="A8568" s="294" t="s">
        <v>27087</v>
      </c>
      <c r="B8568" s="294"/>
      <c r="C8568" s="294"/>
      <c r="D8568" s="294"/>
      <c r="E8568" s="294"/>
      <c r="F8568" s="294"/>
    </row>
    <row r="8569">
      <c r="A8569" s="294"/>
      <c r="B8569" s="294"/>
      <c r="C8569" s="294"/>
      <c r="D8569" s="294"/>
      <c r="E8569" s="294"/>
      <c r="F8569" s="294"/>
    </row>
    <row r="8570">
      <c r="A8570" s="294" t="s">
        <v>27088</v>
      </c>
      <c r="B8570" s="294"/>
      <c r="C8570" s="294"/>
      <c r="D8570" s="294"/>
      <c r="E8570" s="294"/>
      <c r="F8570" s="294"/>
    </row>
    <row r="8571">
      <c r="A8571" s="294"/>
      <c r="B8571" s="294"/>
      <c r="C8571" s="294"/>
      <c r="D8571" s="294"/>
      <c r="E8571" s="294"/>
      <c r="F8571" s="294"/>
    </row>
    <row r="8572">
      <c r="A8572" s="294" t="s">
        <v>27089</v>
      </c>
      <c r="B8572" s="294"/>
      <c r="C8572" s="294"/>
      <c r="D8572" s="294"/>
      <c r="E8572" s="294"/>
      <c r="F8572" s="294"/>
    </row>
    <row r="8573">
      <c r="A8573" s="294" t="s">
        <v>23162</v>
      </c>
      <c r="B8573" s="294"/>
      <c r="C8573" s="294"/>
      <c r="D8573" s="294"/>
      <c r="E8573" s="294"/>
      <c r="F8573" s="294"/>
    </row>
    <row r="8574">
      <c r="A8574" s="294" t="s">
        <v>27090</v>
      </c>
      <c r="B8574" s="294"/>
      <c r="C8574" s="294"/>
      <c r="D8574" s="294"/>
      <c r="E8574" s="294"/>
      <c r="F8574" s="294"/>
    </row>
    <row r="8575">
      <c r="A8575" s="294" t="s">
        <v>27091</v>
      </c>
      <c r="B8575" s="294"/>
      <c r="C8575" s="294"/>
      <c r="D8575" s="294"/>
      <c r="E8575" s="294"/>
      <c r="F8575" s="294"/>
    </row>
    <row r="8576">
      <c r="A8576" s="294" t="s">
        <v>27092</v>
      </c>
      <c r="B8576" s="294"/>
      <c r="C8576" s="294"/>
      <c r="D8576" s="294"/>
      <c r="E8576" s="294"/>
      <c r="F8576" s="294"/>
    </row>
    <row r="8577">
      <c r="A8577" s="294" t="s">
        <v>27093</v>
      </c>
      <c r="B8577" s="294"/>
      <c r="C8577" s="294"/>
      <c r="D8577" s="294"/>
      <c r="E8577" s="294"/>
      <c r="F8577" s="294"/>
    </row>
    <row r="8578">
      <c r="A8578" s="294" t="s">
        <v>27094</v>
      </c>
      <c r="B8578" s="294"/>
      <c r="C8578" s="294"/>
      <c r="D8578" s="294"/>
      <c r="E8578" s="294"/>
      <c r="F8578" s="294"/>
    </row>
    <row r="8579">
      <c r="A8579" s="294"/>
      <c r="B8579" s="294"/>
      <c r="C8579" s="294"/>
      <c r="D8579" s="294"/>
      <c r="E8579" s="294"/>
      <c r="F8579" s="294"/>
    </row>
    <row r="8580">
      <c r="A8580" s="294"/>
      <c r="B8580" s="294"/>
      <c r="C8580" s="294"/>
      <c r="D8580" s="294"/>
      <c r="E8580" s="294"/>
      <c r="F8580" s="294"/>
    </row>
    <row r="8581">
      <c r="A8581" s="294"/>
      <c r="B8581" s="294"/>
      <c r="C8581" s="294"/>
      <c r="D8581" s="294"/>
      <c r="E8581" s="294"/>
      <c r="F8581" s="294"/>
    </row>
    <row r="8582">
      <c r="A8582" s="294" t="s">
        <v>21945</v>
      </c>
      <c r="B8582" s="294"/>
      <c r="C8582" s="294"/>
      <c r="D8582" s="294"/>
      <c r="E8582" s="294"/>
      <c r="F8582" s="294"/>
    </row>
    <row r="8583">
      <c r="A8583" s="294" t="s">
        <v>22618</v>
      </c>
      <c r="B8583" s="294"/>
      <c r="C8583" s="294"/>
      <c r="D8583" s="294"/>
      <c r="E8583" s="294"/>
      <c r="F8583" s="294"/>
    </row>
    <row r="8584">
      <c r="A8584" s="294"/>
      <c r="B8584" s="294"/>
      <c r="C8584" s="294"/>
      <c r="D8584" s="294"/>
      <c r="E8584" s="294"/>
      <c r="F8584" s="294"/>
    </row>
    <row r="8585">
      <c r="A8585" s="294" t="s">
        <v>27095</v>
      </c>
      <c r="B8585" s="294"/>
      <c r="C8585" s="294"/>
      <c r="D8585" s="294"/>
      <c r="E8585" s="294"/>
      <c r="F8585" s="294"/>
    </row>
    <row r="8586">
      <c r="A8586" s="294" t="s">
        <v>27096</v>
      </c>
      <c r="B8586" s="294"/>
      <c r="C8586" s="294"/>
      <c r="D8586" s="294"/>
      <c r="E8586" s="294"/>
      <c r="F8586" s="294"/>
    </row>
    <row r="8587">
      <c r="A8587" s="294" t="s">
        <v>27097</v>
      </c>
      <c r="B8587" s="294"/>
      <c r="C8587" s="294"/>
      <c r="D8587" s="294"/>
      <c r="E8587" s="294"/>
      <c r="F8587" s="294"/>
    </row>
    <row r="8588">
      <c r="A8588" s="294" t="s">
        <v>27098</v>
      </c>
      <c r="B8588" s="294"/>
      <c r="C8588" s="294"/>
      <c r="D8588" s="294"/>
      <c r="E8588" s="294"/>
      <c r="F8588" s="294"/>
    </row>
    <row r="8589">
      <c r="A8589" s="294" t="s">
        <v>27099</v>
      </c>
      <c r="B8589" s="294"/>
      <c r="C8589" s="294"/>
      <c r="D8589" s="294"/>
      <c r="E8589" s="294"/>
      <c r="F8589" s="294"/>
    </row>
    <row r="8590">
      <c r="A8590" s="294" t="s">
        <v>27100</v>
      </c>
      <c r="B8590" s="294"/>
      <c r="C8590" s="294"/>
      <c r="D8590" s="294"/>
      <c r="E8590" s="294"/>
      <c r="F8590" s="294"/>
    </row>
    <row r="8591">
      <c r="A8591" s="294"/>
      <c r="B8591" s="294"/>
      <c r="C8591" s="294"/>
      <c r="D8591" s="294"/>
      <c r="E8591" s="294"/>
      <c r="F8591" s="294"/>
    </row>
    <row r="8592">
      <c r="A8592" s="294" t="s">
        <v>21401</v>
      </c>
      <c r="B8592" s="294"/>
      <c r="C8592" s="294"/>
      <c r="D8592" s="294"/>
      <c r="E8592" s="294"/>
      <c r="F8592" s="294"/>
    </row>
    <row r="8593">
      <c r="A8593" s="294"/>
      <c r="B8593" s="294"/>
      <c r="C8593" s="294"/>
      <c r="D8593" s="294"/>
      <c r="E8593" s="294"/>
      <c r="F8593" s="294"/>
    </row>
    <row r="8594">
      <c r="A8594" s="294" t="s">
        <v>27101</v>
      </c>
      <c r="B8594" s="294"/>
      <c r="C8594" s="294"/>
      <c r="D8594" s="294"/>
      <c r="E8594" s="294"/>
      <c r="F8594" s="294"/>
    </row>
    <row r="8595">
      <c r="A8595" s="294" t="s">
        <v>27102</v>
      </c>
      <c r="B8595" s="294"/>
      <c r="C8595" s="294"/>
      <c r="D8595" s="294"/>
      <c r="E8595" s="294"/>
      <c r="F8595" s="294"/>
    </row>
    <row r="8596">
      <c r="A8596" s="294" t="s">
        <v>27103</v>
      </c>
      <c r="B8596" s="294"/>
      <c r="C8596" s="294"/>
      <c r="D8596" s="294"/>
      <c r="E8596" s="294"/>
      <c r="F8596" s="294"/>
    </row>
    <row r="8597">
      <c r="A8597" s="294" t="s">
        <v>27104</v>
      </c>
      <c r="B8597" s="294"/>
      <c r="C8597" s="294"/>
      <c r="D8597" s="294"/>
      <c r="E8597" s="294"/>
      <c r="F8597" s="294"/>
    </row>
    <row r="8598">
      <c r="A8598" s="294" t="s">
        <v>27105</v>
      </c>
      <c r="B8598" s="294"/>
      <c r="C8598" s="294"/>
      <c r="D8598" s="294"/>
      <c r="E8598" s="294"/>
      <c r="F8598" s="294"/>
    </row>
    <row r="8599">
      <c r="A8599" s="294" t="s">
        <v>27106</v>
      </c>
      <c r="B8599" s="294"/>
      <c r="C8599" s="294"/>
      <c r="D8599" s="294"/>
      <c r="E8599" s="294"/>
      <c r="F8599" s="294"/>
    </row>
    <row r="8600">
      <c r="A8600" s="294" t="s">
        <v>27107</v>
      </c>
      <c r="B8600" s="294"/>
      <c r="C8600" s="294"/>
      <c r="D8600" s="294"/>
      <c r="E8600" s="294"/>
      <c r="F8600" s="294"/>
    </row>
    <row r="8601">
      <c r="A8601" s="294" t="s">
        <v>27108</v>
      </c>
      <c r="B8601" s="294"/>
      <c r="C8601" s="294"/>
      <c r="D8601" s="294"/>
      <c r="E8601" s="294"/>
      <c r="F8601" s="294"/>
    </row>
    <row r="8602">
      <c r="A8602" s="294"/>
      <c r="B8602" s="294"/>
      <c r="C8602" s="294"/>
      <c r="D8602" s="294"/>
      <c r="E8602" s="294"/>
      <c r="F8602" s="294"/>
    </row>
    <row r="8603">
      <c r="A8603" s="294" t="s">
        <v>21407</v>
      </c>
      <c r="B8603" s="294"/>
      <c r="C8603" s="294"/>
      <c r="D8603" s="294"/>
      <c r="E8603" s="294"/>
      <c r="F8603" s="294"/>
    </row>
    <row r="8604">
      <c r="A8604" s="294"/>
      <c r="B8604" s="294"/>
      <c r="C8604" s="294"/>
      <c r="D8604" s="294"/>
      <c r="E8604" s="294"/>
      <c r="F8604" s="294"/>
    </row>
    <row r="8605">
      <c r="A8605" s="294" t="s">
        <v>27109</v>
      </c>
      <c r="B8605" s="294"/>
      <c r="C8605" s="294"/>
      <c r="D8605" s="294"/>
      <c r="E8605" s="294"/>
      <c r="F8605" s="294"/>
    </row>
    <row r="8606">
      <c r="A8606" s="294" t="s">
        <v>27110</v>
      </c>
      <c r="B8606" s="294"/>
      <c r="C8606" s="294"/>
      <c r="D8606" s="294"/>
      <c r="E8606" s="294"/>
      <c r="F8606" s="294"/>
    </row>
    <row r="8607">
      <c r="A8607" s="294" t="s">
        <v>27111</v>
      </c>
      <c r="B8607" s="294"/>
      <c r="C8607" s="294"/>
      <c r="D8607" s="294"/>
      <c r="E8607" s="294"/>
      <c r="F8607" s="294"/>
    </row>
    <row r="8608">
      <c r="A8608" s="294" t="s">
        <v>27112</v>
      </c>
      <c r="B8608" s="294"/>
      <c r="C8608" s="294"/>
      <c r="D8608" s="294"/>
      <c r="E8608" s="294"/>
      <c r="F8608" s="294"/>
    </row>
    <row r="8609">
      <c r="A8609" s="294" t="s">
        <v>27113</v>
      </c>
      <c r="B8609" s="294"/>
      <c r="C8609" s="294"/>
      <c r="D8609" s="294"/>
      <c r="E8609" s="294"/>
      <c r="F8609" s="294"/>
    </row>
    <row r="8610">
      <c r="A8610" s="294" t="s">
        <v>27114</v>
      </c>
      <c r="B8610" s="294"/>
      <c r="C8610" s="294"/>
      <c r="D8610" s="294"/>
      <c r="E8610" s="294"/>
      <c r="F8610" s="294"/>
    </row>
    <row r="8611">
      <c r="A8611" s="294" t="s">
        <v>27115</v>
      </c>
      <c r="B8611" s="294"/>
      <c r="C8611" s="294"/>
      <c r="D8611" s="294"/>
      <c r="E8611" s="294"/>
      <c r="F8611" s="294"/>
    </row>
    <row r="8612">
      <c r="A8612" s="294" t="s">
        <v>27116</v>
      </c>
      <c r="B8612" s="294"/>
      <c r="C8612" s="294"/>
      <c r="D8612" s="294"/>
      <c r="E8612" s="294"/>
      <c r="F8612" s="294"/>
    </row>
    <row r="8613">
      <c r="A8613" s="294"/>
      <c r="B8613" s="294"/>
      <c r="C8613" s="294"/>
      <c r="D8613" s="294"/>
      <c r="E8613" s="294"/>
      <c r="F8613" s="294"/>
    </row>
    <row r="8614">
      <c r="A8614" s="294"/>
      <c r="B8614" s="294"/>
      <c r="C8614" s="294"/>
      <c r="D8614" s="294"/>
      <c r="E8614" s="294"/>
      <c r="F8614" s="294"/>
    </row>
    <row r="8615">
      <c r="A8615" s="294" t="s">
        <v>21990</v>
      </c>
      <c r="B8615" s="294"/>
      <c r="C8615" s="294"/>
      <c r="D8615" s="294"/>
      <c r="E8615" s="294"/>
      <c r="F8615" s="294"/>
    </row>
    <row r="8616">
      <c r="A8616" s="294"/>
      <c r="B8616" s="294"/>
      <c r="C8616" s="294"/>
      <c r="D8616" s="294"/>
      <c r="E8616" s="294"/>
      <c r="F8616" s="294"/>
    </row>
    <row r="8617">
      <c r="A8617" s="294"/>
      <c r="B8617" s="294"/>
      <c r="C8617" s="294"/>
      <c r="D8617" s="294"/>
      <c r="E8617" s="294"/>
      <c r="F8617" s="294"/>
    </row>
    <row r="8618">
      <c r="A8618" s="294" t="s">
        <v>27117</v>
      </c>
      <c r="B8618" s="294"/>
      <c r="C8618" s="294"/>
      <c r="D8618" s="294"/>
      <c r="E8618" s="294"/>
      <c r="F8618" s="294"/>
    </row>
    <row r="8619">
      <c r="A8619" s="294" t="s">
        <v>27118</v>
      </c>
      <c r="B8619" s="294"/>
      <c r="C8619" s="294"/>
      <c r="D8619" s="294"/>
      <c r="E8619" s="294"/>
      <c r="F8619" s="294"/>
    </row>
    <row r="8620">
      <c r="A8620" s="294" t="s">
        <v>27119</v>
      </c>
      <c r="B8620" s="294"/>
      <c r="C8620" s="294"/>
      <c r="D8620" s="294"/>
      <c r="E8620" s="294"/>
      <c r="F8620" s="294"/>
    </row>
    <row r="8621">
      <c r="A8621" s="294" t="s">
        <v>27120</v>
      </c>
      <c r="B8621" s="294"/>
      <c r="C8621" s="294"/>
      <c r="D8621" s="294"/>
      <c r="E8621" s="294"/>
      <c r="F8621" s="294"/>
    </row>
    <row r="8622">
      <c r="A8622" s="294" t="s">
        <v>27121</v>
      </c>
      <c r="B8622" s="294"/>
      <c r="C8622" s="294"/>
      <c r="D8622" s="294"/>
      <c r="E8622" s="294"/>
      <c r="F8622" s="294"/>
    </row>
    <row r="8623">
      <c r="A8623" s="294" t="s">
        <v>27122</v>
      </c>
      <c r="B8623" s="294"/>
      <c r="C8623" s="294"/>
      <c r="D8623" s="294"/>
      <c r="E8623" s="294"/>
      <c r="F8623" s="294"/>
    </row>
    <row r="8624">
      <c r="A8624" s="294" t="s">
        <v>23504</v>
      </c>
      <c r="B8624" s="294"/>
      <c r="C8624" s="294"/>
      <c r="D8624" s="294"/>
      <c r="E8624" s="294"/>
      <c r="F8624" s="294"/>
    </row>
    <row r="8625">
      <c r="A8625" s="294" t="s">
        <v>27123</v>
      </c>
      <c r="B8625" s="294"/>
      <c r="C8625" s="294"/>
      <c r="D8625" s="294"/>
      <c r="E8625" s="294"/>
      <c r="F8625" s="294"/>
    </row>
    <row r="8626">
      <c r="A8626" s="294" t="s">
        <v>27124</v>
      </c>
      <c r="B8626" s="294"/>
      <c r="C8626" s="294"/>
      <c r="D8626" s="294"/>
      <c r="E8626" s="294"/>
      <c r="F8626" s="294"/>
    </row>
    <row r="8627">
      <c r="A8627" s="294"/>
      <c r="B8627" s="294"/>
      <c r="C8627" s="294"/>
      <c r="D8627" s="294"/>
      <c r="E8627" s="294"/>
      <c r="F8627" s="294"/>
    </row>
    <row r="8628">
      <c r="A8628" s="294" t="s">
        <v>21312</v>
      </c>
      <c r="B8628" s="294"/>
      <c r="C8628" s="294"/>
      <c r="D8628" s="294"/>
      <c r="E8628" s="294"/>
      <c r="F8628" s="294"/>
    </row>
    <row r="8629">
      <c r="A8629" s="294" t="s">
        <v>27125</v>
      </c>
      <c r="B8629" s="294"/>
      <c r="C8629" s="294"/>
      <c r="D8629" s="294"/>
      <c r="E8629" s="294"/>
      <c r="F8629" s="294"/>
    </row>
    <row r="8630">
      <c r="A8630" s="294" t="s">
        <v>21672</v>
      </c>
      <c r="B8630" s="294"/>
      <c r="C8630" s="294"/>
      <c r="D8630" s="294"/>
      <c r="E8630" s="294"/>
      <c r="F8630" s="294"/>
    </row>
    <row r="8631">
      <c r="A8631" s="294" t="s">
        <v>27075</v>
      </c>
      <c r="B8631" s="294"/>
      <c r="C8631" s="294"/>
      <c r="D8631" s="294"/>
      <c r="E8631" s="294"/>
      <c r="F8631" s="294"/>
    </row>
    <row r="8632">
      <c r="A8632" s="294"/>
      <c r="B8632" s="294"/>
      <c r="C8632" s="294"/>
      <c r="D8632" s="294"/>
      <c r="E8632" s="294"/>
      <c r="F8632" s="294"/>
    </row>
    <row r="8633">
      <c r="A8633" s="294" t="s">
        <v>21429</v>
      </c>
      <c r="B8633" s="294"/>
      <c r="C8633" s="294"/>
      <c r="D8633" s="294"/>
      <c r="E8633" s="294"/>
      <c r="F8633" s="294"/>
    </row>
    <row r="8634">
      <c r="A8634" s="294"/>
      <c r="B8634" s="294"/>
      <c r="C8634" s="294"/>
      <c r="D8634" s="294"/>
      <c r="E8634" s="294"/>
      <c r="F8634" s="294"/>
    </row>
    <row r="8635">
      <c r="A8635" s="294"/>
      <c r="B8635" s="294"/>
      <c r="C8635" s="294"/>
      <c r="D8635" s="294"/>
      <c r="E8635" s="294"/>
      <c r="F8635" s="294"/>
    </row>
    <row r="8636">
      <c r="A8636" s="294" t="s">
        <v>27126</v>
      </c>
      <c r="B8636" s="294"/>
      <c r="C8636" s="294"/>
      <c r="D8636" s="294"/>
      <c r="E8636" s="294"/>
      <c r="F8636" s="294"/>
    </row>
    <row r="8637">
      <c r="A8637" s="294" t="s">
        <v>27127</v>
      </c>
      <c r="B8637" s="294"/>
      <c r="C8637" s="294"/>
      <c r="D8637" s="294"/>
      <c r="E8637" s="294"/>
      <c r="F8637" s="294"/>
    </row>
    <row r="8638">
      <c r="A8638" s="294" t="s">
        <v>27128</v>
      </c>
      <c r="B8638" s="294"/>
      <c r="C8638" s="294"/>
      <c r="D8638" s="294"/>
      <c r="E8638" s="294"/>
      <c r="F8638" s="294"/>
    </row>
    <row r="8639">
      <c r="A8639" s="294" t="s">
        <v>27129</v>
      </c>
      <c r="B8639" s="294"/>
      <c r="C8639" s="294"/>
      <c r="D8639" s="294"/>
      <c r="E8639" s="294"/>
      <c r="F8639" s="294"/>
    </row>
    <row r="8640">
      <c r="A8640" s="294" t="s">
        <v>27130</v>
      </c>
      <c r="B8640" s="294"/>
      <c r="C8640" s="294"/>
      <c r="D8640" s="294"/>
      <c r="E8640" s="294"/>
      <c r="F8640" s="294"/>
    </row>
    <row r="8641">
      <c r="A8641" s="294" t="s">
        <v>27131</v>
      </c>
      <c r="B8641" s="294"/>
      <c r="C8641" s="294"/>
      <c r="D8641" s="294"/>
      <c r="E8641" s="294"/>
      <c r="F8641" s="294"/>
    </row>
    <row r="8642">
      <c r="A8642" s="294" t="s">
        <v>27132</v>
      </c>
      <c r="B8642" s="294"/>
      <c r="C8642" s="294"/>
      <c r="D8642" s="294"/>
      <c r="E8642" s="294"/>
      <c r="F8642" s="294"/>
    </row>
    <row r="8643">
      <c r="A8643" s="294" t="s">
        <v>27133</v>
      </c>
      <c r="B8643" s="294"/>
      <c r="C8643" s="294"/>
      <c r="D8643" s="294"/>
      <c r="E8643" s="294"/>
      <c r="F8643" s="294"/>
    </row>
    <row r="8644">
      <c r="A8644" s="294" t="s">
        <v>27134</v>
      </c>
      <c r="B8644" s="294"/>
      <c r="C8644" s="294"/>
      <c r="D8644" s="294"/>
      <c r="E8644" s="294"/>
      <c r="F8644" s="294"/>
    </row>
    <row r="8645">
      <c r="A8645" s="294" t="s">
        <v>27135</v>
      </c>
      <c r="B8645" s="294"/>
      <c r="C8645" s="294"/>
      <c r="D8645" s="294"/>
      <c r="E8645" s="294"/>
      <c r="F8645" s="294"/>
    </row>
    <row r="8646">
      <c r="A8646" s="294" t="s">
        <v>27136</v>
      </c>
      <c r="B8646" s="294"/>
      <c r="C8646" s="294"/>
      <c r="D8646" s="294"/>
      <c r="E8646" s="294"/>
      <c r="F8646" s="294"/>
    </row>
    <row r="8647">
      <c r="A8647" s="294"/>
      <c r="B8647" s="294"/>
      <c r="C8647" s="294"/>
      <c r="D8647" s="294"/>
      <c r="E8647" s="294"/>
      <c r="F8647" s="294"/>
    </row>
    <row r="8648">
      <c r="A8648" s="294"/>
      <c r="B8648" s="294"/>
      <c r="C8648" s="294"/>
      <c r="D8648" s="294"/>
      <c r="E8648" s="294"/>
      <c r="F8648" s="294"/>
    </row>
    <row r="8649">
      <c r="A8649" s="294" t="s">
        <v>21326</v>
      </c>
      <c r="B8649" s="294"/>
      <c r="C8649" s="294"/>
      <c r="D8649" s="294"/>
      <c r="E8649" s="294"/>
      <c r="F8649" s="294"/>
    </row>
    <row r="8650">
      <c r="A8650" s="294"/>
      <c r="B8650" s="294"/>
      <c r="C8650" s="294"/>
      <c r="D8650" s="294"/>
      <c r="E8650" s="294"/>
      <c r="F8650" s="294"/>
    </row>
    <row r="8651">
      <c r="A8651" s="294" t="s">
        <v>27137</v>
      </c>
      <c r="B8651" s="294"/>
      <c r="C8651" s="294"/>
      <c r="D8651" s="294"/>
      <c r="E8651" s="294"/>
      <c r="F8651" s="294"/>
    </row>
    <row r="8652">
      <c r="A8652" s="294" t="s">
        <v>27138</v>
      </c>
      <c r="B8652" s="294"/>
      <c r="C8652" s="294"/>
      <c r="D8652" s="294"/>
      <c r="E8652" s="294"/>
      <c r="F8652" s="294"/>
    </row>
    <row r="8653">
      <c r="A8653" s="294" t="s">
        <v>27139</v>
      </c>
      <c r="B8653" s="294"/>
      <c r="C8653" s="294"/>
      <c r="D8653" s="294"/>
      <c r="E8653" s="294"/>
      <c r="F8653" s="294"/>
    </row>
    <row r="8654">
      <c r="A8654" s="294" t="s">
        <v>27140</v>
      </c>
      <c r="B8654" s="294"/>
      <c r="C8654" s="294"/>
      <c r="D8654" s="294"/>
      <c r="E8654" s="294"/>
      <c r="F8654" s="294"/>
    </row>
    <row r="8655">
      <c r="A8655" s="294" t="s">
        <v>27141</v>
      </c>
      <c r="B8655" s="294"/>
      <c r="C8655" s="294"/>
      <c r="D8655" s="294"/>
      <c r="E8655" s="294"/>
      <c r="F8655" s="294"/>
    </row>
    <row r="8656">
      <c r="A8656" s="294" t="s">
        <v>27142</v>
      </c>
      <c r="B8656" s="294"/>
      <c r="C8656" s="294"/>
      <c r="D8656" s="294"/>
      <c r="E8656" s="294"/>
      <c r="F8656" s="294"/>
    </row>
    <row r="8657">
      <c r="A8657" s="294"/>
      <c r="B8657" s="294"/>
      <c r="C8657" s="294"/>
      <c r="D8657" s="294"/>
      <c r="E8657" s="294"/>
      <c r="F8657" s="294"/>
    </row>
    <row r="8658">
      <c r="A8658" s="294" t="s">
        <v>23526</v>
      </c>
      <c r="B8658" s="294"/>
      <c r="C8658" s="294"/>
      <c r="D8658" s="294"/>
      <c r="E8658" s="294"/>
      <c r="F8658" s="294"/>
    </row>
    <row r="8659">
      <c r="A8659" s="294"/>
      <c r="B8659" s="294"/>
      <c r="C8659" s="294"/>
      <c r="D8659" s="294"/>
      <c r="E8659" s="294"/>
      <c r="F8659" s="294"/>
    </row>
    <row r="8660">
      <c r="A8660" s="294" t="s">
        <v>27143</v>
      </c>
      <c r="B8660" s="294"/>
      <c r="C8660" s="294"/>
      <c r="D8660" s="294"/>
      <c r="E8660" s="294"/>
      <c r="F8660" s="294"/>
    </row>
    <row r="8661">
      <c r="A8661" s="294" t="s">
        <v>27144</v>
      </c>
      <c r="B8661" s="294"/>
      <c r="C8661" s="294"/>
      <c r="D8661" s="294"/>
      <c r="E8661" s="294"/>
      <c r="F8661" s="294"/>
    </row>
    <row r="8662">
      <c r="A8662" s="294" t="s">
        <v>27145</v>
      </c>
      <c r="B8662" s="294"/>
      <c r="C8662" s="294"/>
      <c r="D8662" s="294"/>
      <c r="E8662" s="294"/>
      <c r="F8662" s="294"/>
    </row>
    <row r="8663">
      <c r="A8663" s="294" t="s">
        <v>27146</v>
      </c>
      <c r="B8663" s="294"/>
      <c r="C8663" s="294"/>
      <c r="D8663" s="294"/>
      <c r="E8663" s="294"/>
      <c r="F8663" s="294"/>
    </row>
    <row r="8664">
      <c r="A8664" s="294" t="s">
        <v>27147</v>
      </c>
      <c r="B8664" s="294"/>
      <c r="C8664" s="294"/>
      <c r="D8664" s="294"/>
      <c r="E8664" s="294"/>
      <c r="F8664" s="294"/>
    </row>
    <row r="8665">
      <c r="A8665" s="294" t="s">
        <v>27148</v>
      </c>
      <c r="B8665" s="294"/>
      <c r="C8665" s="294"/>
      <c r="D8665" s="294"/>
      <c r="E8665" s="294"/>
      <c r="F8665" s="294"/>
    </row>
    <row r="8666">
      <c r="A8666" s="294" t="s">
        <v>27149</v>
      </c>
      <c r="B8666" s="294"/>
      <c r="C8666" s="294"/>
      <c r="D8666" s="294"/>
      <c r="E8666" s="294"/>
      <c r="F8666" s="294"/>
    </row>
    <row r="8667">
      <c r="A8667" s="294" t="s">
        <v>27150</v>
      </c>
      <c r="B8667" s="294"/>
      <c r="C8667" s="294"/>
      <c r="D8667" s="294"/>
      <c r="E8667" s="294"/>
      <c r="F8667" s="294"/>
    </row>
    <row r="8668">
      <c r="A8668" s="294" t="s">
        <v>27151</v>
      </c>
      <c r="B8668" s="294"/>
      <c r="C8668" s="294"/>
      <c r="D8668" s="294"/>
      <c r="E8668" s="294"/>
      <c r="F8668" s="294"/>
    </row>
    <row r="8669">
      <c r="A8669" s="294" t="s">
        <v>27152</v>
      </c>
      <c r="B8669" s="294"/>
      <c r="C8669" s="294"/>
      <c r="D8669" s="294"/>
      <c r="E8669" s="294"/>
      <c r="F8669" s="294"/>
    </row>
    <row r="8670">
      <c r="A8670" s="294" t="s">
        <v>27153</v>
      </c>
      <c r="B8670" s="294"/>
      <c r="C8670" s="294"/>
      <c r="D8670" s="294"/>
      <c r="E8670" s="294"/>
      <c r="F8670" s="294"/>
    </row>
    <row r="8671">
      <c r="A8671" s="294"/>
      <c r="B8671" s="294"/>
      <c r="C8671" s="294"/>
      <c r="D8671" s="294"/>
      <c r="E8671" s="294"/>
      <c r="F8671" s="294"/>
    </row>
    <row r="8672">
      <c r="A8672" s="294"/>
      <c r="B8672" s="294"/>
      <c r="C8672" s="294"/>
      <c r="D8672" s="294"/>
      <c r="E8672" s="294"/>
      <c r="F8672" s="294"/>
    </row>
    <row r="8673">
      <c r="A8673" s="294" t="s">
        <v>22572</v>
      </c>
      <c r="B8673" s="294"/>
      <c r="C8673" s="294"/>
      <c r="D8673" s="294"/>
      <c r="E8673" s="294"/>
      <c r="F8673" s="294"/>
    </row>
    <row r="8674">
      <c r="A8674" s="294" t="s">
        <v>23767</v>
      </c>
      <c r="B8674" s="294"/>
      <c r="C8674" s="294"/>
      <c r="D8674" s="294"/>
      <c r="E8674" s="294"/>
      <c r="F8674" s="294"/>
    </row>
    <row r="8675">
      <c r="A8675" s="294"/>
      <c r="B8675" s="294"/>
      <c r="C8675" s="294"/>
      <c r="D8675" s="294"/>
      <c r="E8675" s="294"/>
      <c r="F8675" s="294"/>
    </row>
    <row r="8676">
      <c r="A8676" s="294" t="s">
        <v>27154</v>
      </c>
      <c r="B8676" s="294"/>
      <c r="C8676" s="294"/>
      <c r="D8676" s="294"/>
      <c r="E8676" s="294"/>
      <c r="F8676" s="294"/>
    </row>
    <row r="8677">
      <c r="A8677" s="294" t="s">
        <v>27155</v>
      </c>
      <c r="B8677" s="294"/>
      <c r="C8677" s="294"/>
      <c r="D8677" s="294"/>
      <c r="E8677" s="294"/>
      <c r="F8677" s="294"/>
    </row>
    <row r="8678">
      <c r="A8678" s="294" t="s">
        <v>27156</v>
      </c>
      <c r="B8678" s="294"/>
      <c r="C8678" s="294"/>
      <c r="D8678" s="294"/>
      <c r="E8678" s="294"/>
      <c r="F8678" s="294"/>
    </row>
    <row r="8679">
      <c r="A8679" s="294" t="s">
        <v>27157</v>
      </c>
      <c r="B8679" s="294"/>
      <c r="C8679" s="294"/>
      <c r="D8679" s="294"/>
      <c r="E8679" s="294"/>
      <c r="F8679" s="294"/>
    </row>
    <row r="8680">
      <c r="A8680" s="294" t="s">
        <v>27158</v>
      </c>
      <c r="B8680" s="294"/>
      <c r="C8680" s="294"/>
      <c r="D8680" s="294"/>
      <c r="E8680" s="294"/>
      <c r="F8680" s="294"/>
    </row>
    <row r="8681">
      <c r="A8681" s="294"/>
      <c r="B8681" s="294"/>
      <c r="C8681" s="294"/>
      <c r="D8681" s="294"/>
      <c r="E8681" s="294"/>
      <c r="F8681" s="294"/>
    </row>
    <row r="8682">
      <c r="A8682" s="294" t="s">
        <v>21908</v>
      </c>
      <c r="B8682" s="294"/>
      <c r="C8682" s="294"/>
      <c r="D8682" s="294"/>
      <c r="E8682" s="294"/>
      <c r="F8682" s="294"/>
    </row>
    <row r="8683">
      <c r="A8683" s="294"/>
      <c r="B8683" s="294"/>
      <c r="C8683" s="294"/>
      <c r="D8683" s="294"/>
      <c r="E8683" s="294"/>
      <c r="F8683" s="294"/>
    </row>
    <row r="8684">
      <c r="A8684" s="294" t="s">
        <v>27159</v>
      </c>
      <c r="B8684" s="294"/>
      <c r="C8684" s="294"/>
      <c r="D8684" s="294"/>
      <c r="E8684" s="294"/>
      <c r="F8684" s="294"/>
    </row>
    <row r="8685">
      <c r="A8685" s="294" t="s">
        <v>27160</v>
      </c>
      <c r="B8685" s="294"/>
      <c r="C8685" s="294"/>
      <c r="D8685" s="294"/>
      <c r="E8685" s="294"/>
      <c r="F8685" s="294"/>
    </row>
    <row r="8686">
      <c r="A8686" s="294" t="s">
        <v>27161</v>
      </c>
      <c r="B8686" s="294"/>
      <c r="C8686" s="294"/>
      <c r="D8686" s="294"/>
      <c r="E8686" s="294"/>
      <c r="F8686" s="294"/>
    </row>
    <row r="8687">
      <c r="A8687" s="294" t="s">
        <v>27162</v>
      </c>
      <c r="B8687" s="294"/>
      <c r="C8687" s="294"/>
      <c r="D8687" s="294"/>
      <c r="E8687" s="294"/>
      <c r="F8687" s="294"/>
    </row>
    <row r="8688">
      <c r="A8688" s="294" t="s">
        <v>27163</v>
      </c>
      <c r="B8688" s="294"/>
      <c r="C8688" s="294"/>
      <c r="D8688" s="294"/>
      <c r="E8688" s="294"/>
      <c r="F8688" s="294"/>
    </row>
    <row r="8689">
      <c r="A8689" s="294"/>
      <c r="B8689" s="294"/>
      <c r="C8689" s="294"/>
      <c r="D8689" s="294"/>
      <c r="E8689" s="294"/>
      <c r="F8689" s="294"/>
    </row>
    <row r="8690">
      <c r="A8690" s="294" t="s">
        <v>27164</v>
      </c>
      <c r="B8690" s="294"/>
      <c r="C8690" s="294"/>
      <c r="D8690" s="294"/>
      <c r="E8690" s="294"/>
      <c r="F8690" s="294"/>
    </row>
    <row r="8691">
      <c r="A8691" s="294"/>
      <c r="B8691" s="294"/>
      <c r="C8691" s="294"/>
      <c r="D8691" s="294"/>
      <c r="E8691" s="294"/>
      <c r="F8691" s="294"/>
    </row>
    <row r="8692">
      <c r="A8692" s="294" t="s">
        <v>27165</v>
      </c>
      <c r="B8692" s="294"/>
      <c r="C8692" s="294"/>
      <c r="D8692" s="294"/>
      <c r="E8692" s="294"/>
      <c r="F8692" s="294"/>
    </row>
    <row r="8693">
      <c r="A8693" s="294" t="s">
        <v>27166</v>
      </c>
      <c r="B8693" s="294"/>
      <c r="C8693" s="294"/>
      <c r="D8693" s="294"/>
      <c r="E8693" s="294"/>
      <c r="F8693" s="294"/>
    </row>
    <row r="8694">
      <c r="A8694" s="294" t="s">
        <v>27167</v>
      </c>
      <c r="B8694" s="294"/>
      <c r="C8694" s="294"/>
      <c r="D8694" s="294"/>
      <c r="E8694" s="294"/>
      <c r="F8694" s="294"/>
    </row>
    <row r="8695">
      <c r="A8695" s="294" t="s">
        <v>27168</v>
      </c>
      <c r="B8695" s="294"/>
      <c r="C8695" s="294"/>
      <c r="D8695" s="294"/>
      <c r="E8695" s="294"/>
      <c r="F8695" s="294"/>
    </row>
    <row r="8696">
      <c r="A8696" s="294" t="s">
        <v>27169</v>
      </c>
      <c r="B8696" s="294"/>
      <c r="C8696" s="294"/>
      <c r="D8696" s="294"/>
      <c r="E8696" s="294"/>
      <c r="F8696" s="294"/>
    </row>
    <row r="8697">
      <c r="A8697" s="294" t="s">
        <v>27170</v>
      </c>
      <c r="B8697" s="294"/>
      <c r="C8697" s="294"/>
      <c r="D8697" s="294"/>
      <c r="E8697" s="294"/>
      <c r="F8697" s="294"/>
    </row>
    <row r="8698">
      <c r="A8698" s="294" t="s">
        <v>27171</v>
      </c>
      <c r="B8698" s="294"/>
      <c r="C8698" s="294"/>
      <c r="D8698" s="294"/>
      <c r="E8698" s="294"/>
      <c r="F8698" s="294"/>
    </row>
    <row r="8699">
      <c r="A8699" s="294" t="s">
        <v>27172</v>
      </c>
      <c r="B8699" s="294"/>
      <c r="C8699" s="294"/>
      <c r="D8699" s="294"/>
      <c r="E8699" s="294"/>
      <c r="F8699" s="294"/>
    </row>
    <row r="8700">
      <c r="A8700" s="294" t="s">
        <v>27173</v>
      </c>
      <c r="B8700" s="294"/>
      <c r="C8700" s="294"/>
      <c r="D8700" s="294"/>
      <c r="E8700" s="294"/>
      <c r="F8700" s="294"/>
    </row>
    <row r="8701">
      <c r="A8701" s="294" t="s">
        <v>27174</v>
      </c>
      <c r="B8701" s="294"/>
      <c r="C8701" s="294"/>
      <c r="D8701" s="294"/>
      <c r="E8701" s="294"/>
      <c r="F8701" s="294"/>
    </row>
    <row r="8702">
      <c r="A8702" s="294" t="s">
        <v>27175</v>
      </c>
      <c r="B8702" s="294"/>
      <c r="C8702" s="294"/>
      <c r="D8702" s="294"/>
      <c r="E8702" s="294"/>
      <c r="F8702" s="294"/>
    </row>
    <row r="8703">
      <c r="A8703" s="294" t="s">
        <v>27176</v>
      </c>
      <c r="B8703" s="294"/>
      <c r="C8703" s="294"/>
      <c r="D8703" s="294"/>
      <c r="E8703" s="294"/>
      <c r="F8703" s="294"/>
    </row>
    <row r="8704">
      <c r="A8704" s="294" t="s">
        <v>23223</v>
      </c>
      <c r="B8704" s="294"/>
      <c r="C8704" s="294"/>
      <c r="D8704" s="294"/>
      <c r="E8704" s="294"/>
      <c r="F8704" s="294"/>
    </row>
    <row r="8705">
      <c r="A8705" s="294" t="s">
        <v>27177</v>
      </c>
      <c r="B8705" s="294"/>
      <c r="C8705" s="294"/>
      <c r="D8705" s="294"/>
      <c r="E8705" s="294"/>
      <c r="F8705" s="294"/>
    </row>
    <row r="8706">
      <c r="A8706" s="294" t="s">
        <v>27178</v>
      </c>
      <c r="B8706" s="294"/>
      <c r="C8706" s="294"/>
      <c r="D8706" s="294"/>
      <c r="E8706" s="294"/>
      <c r="F8706" s="294"/>
    </row>
    <row r="8707">
      <c r="A8707" s="294" t="s">
        <v>27179</v>
      </c>
      <c r="B8707" s="294"/>
      <c r="C8707" s="294"/>
      <c r="D8707" s="294"/>
      <c r="E8707" s="294"/>
      <c r="F8707" s="294"/>
    </row>
    <row r="8708">
      <c r="A8708" s="294"/>
      <c r="B8708" s="294"/>
      <c r="C8708" s="294"/>
      <c r="D8708" s="294"/>
      <c r="E8708" s="294"/>
      <c r="F8708" s="294"/>
    </row>
    <row r="8709">
      <c r="A8709" s="294" t="s">
        <v>21312</v>
      </c>
      <c r="B8709" s="294"/>
      <c r="C8709" s="294"/>
      <c r="D8709" s="294"/>
      <c r="E8709" s="294"/>
      <c r="F8709" s="294"/>
    </row>
    <row r="8710">
      <c r="A8710" s="294" t="s">
        <v>27180</v>
      </c>
      <c r="B8710" s="294"/>
      <c r="C8710" s="294"/>
      <c r="D8710" s="294"/>
      <c r="E8710" s="294"/>
      <c r="F8710" s="294"/>
    </row>
    <row r="8711">
      <c r="A8711" s="294" t="s">
        <v>21270</v>
      </c>
      <c r="B8711" s="294"/>
      <c r="C8711" s="294"/>
      <c r="D8711" s="294"/>
      <c r="E8711" s="294"/>
      <c r="F8711" s="294"/>
    </row>
    <row r="8712">
      <c r="A8712" s="294" t="s">
        <v>27181</v>
      </c>
      <c r="B8712" s="294"/>
      <c r="C8712" s="294"/>
      <c r="D8712" s="294"/>
      <c r="E8712" s="294"/>
      <c r="F8712" s="294"/>
    </row>
    <row r="8713">
      <c r="A8713" s="294"/>
      <c r="B8713" s="294"/>
      <c r="C8713" s="294"/>
      <c r="D8713" s="294"/>
      <c r="E8713" s="294"/>
      <c r="F8713" s="294"/>
    </row>
    <row r="8714">
      <c r="A8714" s="294" t="s">
        <v>22512</v>
      </c>
      <c r="B8714" s="294"/>
      <c r="C8714" s="294"/>
      <c r="D8714" s="294"/>
      <c r="E8714" s="294"/>
      <c r="F8714" s="294"/>
    </row>
    <row r="8715">
      <c r="A8715" s="294" t="s">
        <v>25359</v>
      </c>
      <c r="B8715" s="294"/>
      <c r="C8715" s="294"/>
      <c r="D8715" s="294"/>
      <c r="E8715" s="294"/>
      <c r="F8715" s="294"/>
    </row>
    <row r="8716">
      <c r="A8716" s="294"/>
      <c r="B8716" s="294"/>
      <c r="C8716" s="294"/>
      <c r="D8716" s="294"/>
      <c r="E8716" s="294"/>
      <c r="F8716" s="294"/>
    </row>
    <row r="8717">
      <c r="A8717" s="294" t="s">
        <v>27182</v>
      </c>
      <c r="B8717" s="294"/>
      <c r="C8717" s="294"/>
      <c r="D8717" s="294"/>
      <c r="E8717" s="294"/>
      <c r="F8717" s="294"/>
    </row>
    <row r="8718">
      <c r="A8718" s="294" t="s">
        <v>27183</v>
      </c>
      <c r="B8718" s="294"/>
      <c r="C8718" s="294"/>
      <c r="D8718" s="294"/>
      <c r="E8718" s="294"/>
      <c r="F8718" s="294"/>
    </row>
    <row r="8719">
      <c r="A8719" s="294" t="s">
        <v>23236</v>
      </c>
      <c r="B8719" s="294"/>
      <c r="C8719" s="294"/>
      <c r="D8719" s="294"/>
      <c r="E8719" s="294"/>
      <c r="F8719" s="294"/>
    </row>
    <row r="8720">
      <c r="A8720" s="294" t="s">
        <v>27184</v>
      </c>
      <c r="B8720" s="294"/>
      <c r="C8720" s="294"/>
      <c r="D8720" s="294"/>
      <c r="E8720" s="294"/>
      <c r="F8720" s="294"/>
    </row>
    <row r="8721">
      <c r="A8721" s="294" t="s">
        <v>27185</v>
      </c>
      <c r="B8721" s="294"/>
      <c r="C8721" s="294"/>
      <c r="D8721" s="294"/>
      <c r="E8721" s="294"/>
      <c r="F8721" s="294"/>
    </row>
    <row r="8722">
      <c r="A8722" s="294" t="s">
        <v>27186</v>
      </c>
      <c r="B8722" s="294"/>
      <c r="C8722" s="294"/>
      <c r="D8722" s="294"/>
      <c r="E8722" s="294"/>
      <c r="F8722" s="294"/>
    </row>
    <row r="8723">
      <c r="A8723" s="294" t="s">
        <v>27187</v>
      </c>
      <c r="B8723" s="294"/>
      <c r="C8723" s="294"/>
      <c r="D8723" s="294"/>
      <c r="E8723" s="294"/>
      <c r="F8723" s="294"/>
    </row>
    <row r="8724">
      <c r="A8724" s="294"/>
      <c r="B8724" s="294"/>
      <c r="C8724" s="294"/>
      <c r="D8724" s="294"/>
      <c r="E8724" s="294"/>
      <c r="F8724" s="294"/>
    </row>
    <row r="8725">
      <c r="A8725" s="294" t="s">
        <v>25263</v>
      </c>
      <c r="B8725" s="294"/>
      <c r="C8725" s="294"/>
      <c r="D8725" s="294"/>
      <c r="E8725" s="294"/>
      <c r="F8725" s="294"/>
    </row>
    <row r="8726">
      <c r="A8726" s="294" t="s">
        <v>27188</v>
      </c>
      <c r="B8726" s="294"/>
      <c r="C8726" s="294"/>
      <c r="D8726" s="294"/>
      <c r="E8726" s="294"/>
      <c r="F8726" s="294"/>
    </row>
    <row r="8727">
      <c r="A8727" s="294"/>
      <c r="B8727" s="294"/>
      <c r="C8727" s="294"/>
      <c r="D8727" s="294"/>
      <c r="E8727" s="294"/>
      <c r="F8727" s="294"/>
    </row>
    <row r="8728">
      <c r="A8728" s="294" t="s">
        <v>27189</v>
      </c>
      <c r="B8728" s="294"/>
      <c r="C8728" s="294"/>
      <c r="D8728" s="294"/>
      <c r="E8728" s="294"/>
      <c r="F8728" s="294"/>
    </row>
    <row r="8729">
      <c r="A8729" s="294" t="s">
        <v>27190</v>
      </c>
      <c r="B8729" s="294"/>
      <c r="C8729" s="294"/>
      <c r="D8729" s="294"/>
      <c r="E8729" s="294"/>
      <c r="F8729" s="294"/>
    </row>
    <row r="8730">
      <c r="A8730" s="294" t="s">
        <v>27191</v>
      </c>
      <c r="B8730" s="294"/>
      <c r="C8730" s="294"/>
      <c r="D8730" s="294"/>
      <c r="E8730" s="294"/>
      <c r="F8730" s="294"/>
    </row>
    <row r="8731">
      <c r="A8731" s="294" t="s">
        <v>27192</v>
      </c>
      <c r="B8731" s="294"/>
      <c r="C8731" s="294"/>
      <c r="D8731" s="294"/>
      <c r="E8731" s="294"/>
      <c r="F8731" s="294"/>
    </row>
    <row r="8732">
      <c r="A8732" s="294"/>
      <c r="B8732" s="294"/>
      <c r="C8732" s="294"/>
      <c r="D8732" s="294"/>
      <c r="E8732" s="294"/>
      <c r="F8732" s="294"/>
    </row>
    <row r="8733">
      <c r="A8733" s="294" t="s">
        <v>26992</v>
      </c>
      <c r="B8733" s="294"/>
      <c r="C8733" s="294"/>
      <c r="D8733" s="294"/>
      <c r="E8733" s="294"/>
      <c r="F8733" s="294"/>
    </row>
    <row r="8734">
      <c r="A8734" s="294" t="s">
        <v>23068</v>
      </c>
      <c r="B8734" s="294"/>
      <c r="C8734" s="294"/>
      <c r="D8734" s="294"/>
      <c r="E8734" s="294"/>
      <c r="F8734" s="294"/>
    </row>
    <row r="8735">
      <c r="A8735" s="294"/>
      <c r="B8735" s="294"/>
      <c r="C8735" s="294"/>
      <c r="D8735" s="294"/>
      <c r="E8735" s="294"/>
      <c r="F8735" s="294"/>
    </row>
    <row r="8736">
      <c r="A8736" s="294" t="s">
        <v>27193</v>
      </c>
      <c r="B8736" s="294"/>
      <c r="C8736" s="294"/>
      <c r="D8736" s="294"/>
      <c r="E8736" s="294"/>
      <c r="F8736" s="294"/>
    </row>
    <row r="8737">
      <c r="A8737" s="294" t="s">
        <v>27194</v>
      </c>
      <c r="B8737" s="294"/>
      <c r="C8737" s="294"/>
      <c r="D8737" s="294"/>
      <c r="E8737" s="294"/>
      <c r="F8737" s="294"/>
    </row>
    <row r="8738">
      <c r="A8738" s="294" t="s">
        <v>27195</v>
      </c>
      <c r="B8738" s="294"/>
      <c r="C8738" s="294"/>
      <c r="D8738" s="294"/>
      <c r="E8738" s="294"/>
      <c r="F8738" s="294"/>
    </row>
    <row r="8739">
      <c r="A8739" s="294" t="s">
        <v>27196</v>
      </c>
      <c r="B8739" s="294"/>
      <c r="C8739" s="294"/>
      <c r="D8739" s="294"/>
      <c r="E8739" s="294"/>
      <c r="F8739" s="294"/>
    </row>
    <row r="8740">
      <c r="A8740" s="294" t="s">
        <v>27197</v>
      </c>
      <c r="B8740" s="294"/>
      <c r="C8740" s="294"/>
      <c r="D8740" s="294"/>
      <c r="E8740" s="294"/>
      <c r="F8740" s="294"/>
    </row>
    <row r="8741">
      <c r="A8741" s="294" t="s">
        <v>27198</v>
      </c>
      <c r="B8741" s="294"/>
      <c r="C8741" s="294"/>
      <c r="D8741" s="294"/>
      <c r="E8741" s="294"/>
      <c r="F8741" s="294"/>
    </row>
    <row r="8742">
      <c r="A8742" s="294" t="s">
        <v>27199</v>
      </c>
      <c r="B8742" s="294"/>
      <c r="C8742" s="294"/>
      <c r="D8742" s="294"/>
      <c r="E8742" s="294"/>
      <c r="F8742" s="294"/>
    </row>
    <row r="8743">
      <c r="A8743" s="294"/>
      <c r="B8743" s="294"/>
      <c r="C8743" s="294"/>
      <c r="D8743" s="294"/>
      <c r="E8743" s="294"/>
      <c r="F8743" s="294"/>
    </row>
    <row r="8744">
      <c r="A8744" s="294" t="s">
        <v>21401</v>
      </c>
      <c r="B8744" s="294"/>
      <c r="C8744" s="294"/>
      <c r="D8744" s="294"/>
      <c r="E8744" s="294"/>
      <c r="F8744" s="294"/>
    </row>
    <row r="8745">
      <c r="A8745" s="294"/>
      <c r="B8745" s="294"/>
      <c r="C8745" s="294"/>
      <c r="D8745" s="294"/>
      <c r="E8745" s="294"/>
      <c r="F8745" s="294"/>
    </row>
    <row r="8746">
      <c r="A8746" s="294" t="s">
        <v>27200</v>
      </c>
      <c r="B8746" s="294"/>
      <c r="C8746" s="294"/>
      <c r="D8746" s="294"/>
      <c r="E8746" s="294"/>
      <c r="F8746" s="294"/>
    </row>
    <row r="8747">
      <c r="A8747" s="294" t="s">
        <v>27102</v>
      </c>
      <c r="B8747" s="294"/>
      <c r="C8747" s="294"/>
      <c r="D8747" s="294"/>
      <c r="E8747" s="294"/>
      <c r="F8747" s="294"/>
    </row>
    <row r="8748">
      <c r="A8748" s="294" t="s">
        <v>27201</v>
      </c>
      <c r="B8748" s="294"/>
      <c r="C8748" s="294"/>
      <c r="D8748" s="294"/>
      <c r="E8748" s="294"/>
      <c r="F8748" s="294"/>
    </row>
    <row r="8749">
      <c r="A8749" s="294" t="s">
        <v>27202</v>
      </c>
      <c r="B8749" s="294"/>
      <c r="C8749" s="294"/>
      <c r="D8749" s="294"/>
      <c r="E8749" s="294"/>
      <c r="F8749" s="294"/>
    </row>
    <row r="8750">
      <c r="A8750" s="294" t="s">
        <v>27203</v>
      </c>
      <c r="B8750" s="294"/>
      <c r="C8750" s="294"/>
      <c r="D8750" s="294"/>
      <c r="E8750" s="294"/>
      <c r="F8750" s="294"/>
    </row>
    <row r="8751">
      <c r="A8751" s="294" t="s">
        <v>27204</v>
      </c>
      <c r="B8751" s="294"/>
      <c r="C8751" s="294"/>
      <c r="D8751" s="294"/>
      <c r="E8751" s="294"/>
      <c r="F8751" s="294"/>
    </row>
    <row r="8752">
      <c r="A8752" s="294" t="s">
        <v>27205</v>
      </c>
      <c r="B8752" s="294"/>
      <c r="C8752" s="294"/>
      <c r="D8752" s="294"/>
      <c r="E8752" s="294"/>
      <c r="F8752" s="294"/>
    </row>
    <row r="8753">
      <c r="A8753" s="294" t="s">
        <v>27206</v>
      </c>
      <c r="B8753" s="294"/>
      <c r="C8753" s="294"/>
      <c r="D8753" s="294"/>
      <c r="E8753" s="294"/>
      <c r="F8753" s="294"/>
    </row>
    <row r="8754">
      <c r="A8754" s="294"/>
      <c r="B8754" s="294"/>
      <c r="C8754" s="294"/>
      <c r="D8754" s="294"/>
      <c r="E8754" s="294"/>
      <c r="F8754" s="294"/>
    </row>
    <row r="8755">
      <c r="A8755" s="294" t="s">
        <v>21407</v>
      </c>
      <c r="B8755" s="294"/>
      <c r="C8755" s="294"/>
      <c r="D8755" s="294"/>
      <c r="E8755" s="294"/>
      <c r="F8755" s="294"/>
    </row>
    <row r="8756">
      <c r="A8756" s="294"/>
      <c r="B8756" s="294"/>
      <c r="C8756" s="294"/>
      <c r="D8756" s="294"/>
      <c r="E8756" s="294"/>
      <c r="F8756" s="294"/>
    </row>
    <row r="8757">
      <c r="A8757" s="294" t="s">
        <v>27207</v>
      </c>
      <c r="B8757" s="294"/>
      <c r="C8757" s="294"/>
      <c r="D8757" s="294"/>
      <c r="E8757" s="294"/>
      <c r="F8757" s="294"/>
    </row>
    <row r="8758">
      <c r="A8758" s="294" t="s">
        <v>27208</v>
      </c>
      <c r="B8758" s="294"/>
      <c r="C8758" s="294"/>
      <c r="D8758" s="294"/>
      <c r="E8758" s="294"/>
      <c r="F8758" s="294"/>
    </row>
    <row r="8759">
      <c r="A8759" s="294" t="s">
        <v>27209</v>
      </c>
      <c r="B8759" s="294"/>
      <c r="C8759" s="294"/>
      <c r="D8759" s="294"/>
      <c r="E8759" s="294"/>
      <c r="F8759" s="294"/>
    </row>
    <row r="8760">
      <c r="A8760" s="294" t="s">
        <v>27210</v>
      </c>
      <c r="B8760" s="294"/>
      <c r="C8760" s="294"/>
      <c r="D8760" s="294"/>
      <c r="E8760" s="294"/>
      <c r="F8760" s="294"/>
    </row>
    <row r="8761">
      <c r="A8761" s="294" t="s">
        <v>27211</v>
      </c>
      <c r="B8761" s="294"/>
      <c r="C8761" s="294"/>
      <c r="D8761" s="294"/>
      <c r="E8761" s="294"/>
      <c r="F8761" s="294"/>
    </row>
    <row r="8762">
      <c r="A8762" s="294" t="s">
        <v>27212</v>
      </c>
      <c r="B8762" s="294"/>
      <c r="C8762" s="294"/>
      <c r="D8762" s="294"/>
      <c r="E8762" s="294"/>
      <c r="F8762" s="294"/>
    </row>
    <row r="8763">
      <c r="A8763" s="294" t="s">
        <v>27213</v>
      </c>
      <c r="B8763" s="294"/>
      <c r="C8763" s="294"/>
      <c r="D8763" s="294"/>
      <c r="E8763" s="294"/>
      <c r="F8763" s="294"/>
    </row>
    <row r="8764">
      <c r="A8764" s="294" t="s">
        <v>27214</v>
      </c>
      <c r="B8764" s="294"/>
      <c r="C8764" s="294"/>
      <c r="D8764" s="294"/>
      <c r="E8764" s="294"/>
      <c r="F8764" s="294"/>
    </row>
    <row r="8765">
      <c r="A8765" s="294" t="s">
        <v>27215</v>
      </c>
      <c r="B8765" s="294"/>
      <c r="C8765" s="294"/>
      <c r="D8765" s="294"/>
      <c r="E8765" s="294"/>
      <c r="F8765" s="294"/>
    </row>
    <row r="8766">
      <c r="A8766" s="294" t="s">
        <v>21657</v>
      </c>
      <c r="B8766" s="294"/>
      <c r="C8766" s="294"/>
      <c r="D8766" s="294"/>
      <c r="E8766" s="294"/>
      <c r="F8766" s="294"/>
    </row>
    <row r="8767">
      <c r="A8767" s="294" t="s">
        <v>27216</v>
      </c>
      <c r="B8767" s="294"/>
      <c r="C8767" s="294"/>
      <c r="D8767" s="294"/>
      <c r="E8767" s="294"/>
      <c r="F8767" s="294"/>
    </row>
    <row r="8768">
      <c r="A8768" s="294" t="s">
        <v>27217</v>
      </c>
      <c r="B8768" s="294"/>
      <c r="C8768" s="294"/>
      <c r="D8768" s="294"/>
      <c r="E8768" s="294"/>
      <c r="F8768" s="294"/>
    </row>
    <row r="8769">
      <c r="A8769" s="294" t="s">
        <v>27218</v>
      </c>
      <c r="B8769" s="294"/>
      <c r="C8769" s="294"/>
      <c r="D8769" s="294"/>
      <c r="E8769" s="294"/>
      <c r="F8769" s="294"/>
    </row>
    <row r="8770">
      <c r="A8770" s="294"/>
      <c r="B8770" s="294"/>
      <c r="C8770" s="294"/>
      <c r="D8770" s="294"/>
      <c r="E8770" s="294"/>
      <c r="F8770" s="294"/>
    </row>
    <row r="8771">
      <c r="A8771" s="294" t="s">
        <v>21990</v>
      </c>
      <c r="B8771" s="294"/>
      <c r="C8771" s="294"/>
      <c r="D8771" s="294"/>
      <c r="E8771" s="294"/>
      <c r="F8771" s="294"/>
    </row>
    <row r="8772">
      <c r="A8772" s="294"/>
      <c r="B8772" s="294"/>
      <c r="C8772" s="294"/>
      <c r="D8772" s="294"/>
      <c r="E8772" s="294"/>
      <c r="F8772" s="294"/>
    </row>
    <row r="8773">
      <c r="A8773" s="294" t="s">
        <v>27219</v>
      </c>
      <c r="B8773" s="294"/>
      <c r="C8773" s="294"/>
      <c r="D8773" s="294"/>
      <c r="E8773" s="294"/>
      <c r="F8773" s="294"/>
    </row>
    <row r="8774">
      <c r="A8774" s="294" t="s">
        <v>27220</v>
      </c>
      <c r="B8774" s="294"/>
      <c r="C8774" s="294"/>
      <c r="D8774" s="294"/>
      <c r="E8774" s="294"/>
      <c r="F8774" s="294"/>
    </row>
    <row r="8775">
      <c r="A8775" s="294" t="s">
        <v>27221</v>
      </c>
      <c r="B8775" s="294"/>
      <c r="C8775" s="294"/>
      <c r="D8775" s="294"/>
      <c r="E8775" s="294"/>
      <c r="F8775" s="294"/>
    </row>
    <row r="8776">
      <c r="A8776" s="294" t="s">
        <v>27222</v>
      </c>
      <c r="B8776" s="294"/>
      <c r="C8776" s="294"/>
      <c r="D8776" s="294"/>
      <c r="E8776" s="294"/>
      <c r="F8776" s="294"/>
    </row>
    <row r="8777">
      <c r="A8777" s="294" t="s">
        <v>27223</v>
      </c>
      <c r="B8777" s="294"/>
      <c r="C8777" s="294"/>
      <c r="D8777" s="294"/>
      <c r="E8777" s="294"/>
      <c r="F8777" s="294"/>
    </row>
    <row r="8778">
      <c r="A8778" s="294" t="s">
        <v>27224</v>
      </c>
      <c r="B8778" s="294"/>
      <c r="C8778" s="294"/>
      <c r="D8778" s="294"/>
      <c r="E8778" s="294"/>
      <c r="F8778" s="294"/>
    </row>
    <row r="8779">
      <c r="A8779" s="294" t="s">
        <v>27225</v>
      </c>
      <c r="B8779" s="294"/>
      <c r="C8779" s="294"/>
      <c r="D8779" s="294"/>
      <c r="E8779" s="294"/>
      <c r="F8779" s="294"/>
    </row>
    <row r="8780">
      <c r="A8780" s="294" t="s">
        <v>27226</v>
      </c>
      <c r="B8780" s="294"/>
      <c r="C8780" s="294"/>
      <c r="D8780" s="294"/>
      <c r="E8780" s="294"/>
      <c r="F8780" s="294"/>
    </row>
    <row r="8781">
      <c r="A8781" s="294"/>
      <c r="B8781" s="294"/>
      <c r="C8781" s="294"/>
      <c r="D8781" s="294"/>
      <c r="E8781" s="294"/>
      <c r="F8781" s="294"/>
    </row>
    <row r="8782">
      <c r="A8782" s="294" t="s">
        <v>21312</v>
      </c>
      <c r="B8782" s="294"/>
      <c r="C8782" s="294"/>
      <c r="D8782" s="294"/>
      <c r="E8782" s="294"/>
      <c r="F8782" s="294"/>
    </row>
    <row r="8783">
      <c r="A8783" s="294" t="s">
        <v>27227</v>
      </c>
      <c r="B8783" s="294"/>
      <c r="C8783" s="294"/>
      <c r="D8783" s="294"/>
      <c r="E8783" s="294"/>
      <c r="F8783" s="294"/>
    </row>
    <row r="8784">
      <c r="A8784" s="294" t="s">
        <v>21672</v>
      </c>
      <c r="B8784" s="294"/>
      <c r="C8784" s="294"/>
      <c r="D8784" s="294"/>
      <c r="E8784" s="294"/>
      <c r="F8784" s="294"/>
    </row>
    <row r="8785">
      <c r="A8785" s="294" t="s">
        <v>27228</v>
      </c>
      <c r="B8785" s="294"/>
      <c r="C8785" s="294"/>
      <c r="D8785" s="294"/>
      <c r="E8785" s="294"/>
      <c r="F8785" s="294"/>
    </row>
    <row r="8786">
      <c r="A8786" s="294"/>
      <c r="B8786" s="294"/>
      <c r="C8786" s="294"/>
      <c r="D8786" s="294"/>
      <c r="E8786" s="294"/>
      <c r="F8786" s="294"/>
    </row>
    <row r="8787">
      <c r="A8787" s="294"/>
      <c r="B8787" s="294"/>
      <c r="C8787" s="294"/>
      <c r="D8787" s="294"/>
      <c r="E8787" s="294"/>
      <c r="F8787" s="294"/>
    </row>
    <row r="8788">
      <c r="A8788" s="294" t="s">
        <v>23007</v>
      </c>
      <c r="B8788" s="294"/>
      <c r="C8788" s="294"/>
      <c r="D8788" s="294"/>
      <c r="E8788" s="294"/>
      <c r="F8788" s="294"/>
    </row>
    <row r="8789">
      <c r="A8789" s="294"/>
      <c r="B8789" s="294"/>
      <c r="C8789" s="294"/>
      <c r="D8789" s="294"/>
      <c r="E8789" s="294"/>
      <c r="F8789" s="294"/>
    </row>
    <row r="8790">
      <c r="A8790" s="294" t="s">
        <v>27229</v>
      </c>
      <c r="B8790" s="294"/>
      <c r="C8790" s="294"/>
      <c r="D8790" s="294"/>
      <c r="E8790" s="294"/>
      <c r="F8790" s="294"/>
    </row>
    <row r="8791">
      <c r="A8791" s="294" t="s">
        <v>27230</v>
      </c>
      <c r="B8791" s="294"/>
      <c r="C8791" s="294"/>
      <c r="D8791" s="294"/>
      <c r="E8791" s="294"/>
      <c r="F8791" s="294"/>
    </row>
    <row r="8792">
      <c r="A8792" s="294" t="s">
        <v>27231</v>
      </c>
      <c r="B8792" s="294"/>
      <c r="C8792" s="294"/>
      <c r="D8792" s="294"/>
      <c r="E8792" s="294"/>
      <c r="F8792" s="294"/>
    </row>
    <row r="8793">
      <c r="A8793" s="294" t="s">
        <v>27232</v>
      </c>
      <c r="B8793" s="294"/>
      <c r="C8793" s="294"/>
      <c r="D8793" s="294"/>
      <c r="E8793" s="294"/>
      <c r="F8793" s="294"/>
    </row>
    <row r="8794">
      <c r="A8794" s="294" t="s">
        <v>27233</v>
      </c>
      <c r="B8794" s="294"/>
      <c r="C8794" s="294"/>
      <c r="D8794" s="294"/>
      <c r="E8794" s="294"/>
      <c r="F8794" s="294"/>
    </row>
    <row r="8795">
      <c r="A8795" s="294" t="s">
        <v>27234</v>
      </c>
      <c r="B8795" s="294"/>
      <c r="C8795" s="294"/>
      <c r="D8795" s="294"/>
      <c r="E8795" s="294"/>
      <c r="F8795" s="294"/>
    </row>
    <row r="8796">
      <c r="A8796" s="294" t="s">
        <v>27235</v>
      </c>
      <c r="B8796" s="294"/>
      <c r="C8796" s="294"/>
      <c r="D8796" s="294"/>
      <c r="E8796" s="294"/>
      <c r="F8796" s="294"/>
    </row>
    <row r="8797">
      <c r="A8797" s="294" t="s">
        <v>27236</v>
      </c>
      <c r="B8797" s="294"/>
      <c r="C8797" s="294"/>
      <c r="D8797" s="294"/>
      <c r="E8797" s="294"/>
      <c r="F8797" s="294"/>
    </row>
    <row r="8798">
      <c r="A8798" s="294" t="s">
        <v>27237</v>
      </c>
      <c r="B8798" s="294"/>
      <c r="C8798" s="294"/>
      <c r="D8798" s="294"/>
      <c r="E8798" s="294"/>
      <c r="F8798" s="294"/>
    </row>
    <row r="8799">
      <c r="A8799" s="294"/>
      <c r="B8799" s="294"/>
      <c r="C8799" s="294"/>
      <c r="D8799" s="294"/>
      <c r="E8799" s="294"/>
      <c r="F8799" s="294"/>
    </row>
    <row r="8800">
      <c r="A8800" s="294"/>
      <c r="B8800" s="294"/>
      <c r="C8800" s="294"/>
      <c r="D8800" s="294"/>
      <c r="E8800" s="294"/>
      <c r="F8800" s="294"/>
    </row>
    <row r="8801">
      <c r="A8801" s="294" t="s">
        <v>22281</v>
      </c>
      <c r="B8801" s="294"/>
      <c r="C8801" s="294"/>
      <c r="D8801" s="294"/>
      <c r="E8801" s="294"/>
      <c r="F8801" s="294"/>
    </row>
    <row r="8802">
      <c r="A8802" s="294"/>
      <c r="B8802" s="294"/>
      <c r="C8802" s="294"/>
      <c r="D8802" s="294"/>
      <c r="E8802" s="294"/>
      <c r="F8802" s="294"/>
    </row>
    <row r="8803">
      <c r="A8803" s="294" t="s">
        <v>27238</v>
      </c>
      <c r="B8803" s="294"/>
      <c r="C8803" s="294"/>
      <c r="D8803" s="294"/>
      <c r="E8803" s="294"/>
      <c r="F8803" s="294"/>
    </row>
    <row r="8804">
      <c r="A8804" s="294" t="s">
        <v>27239</v>
      </c>
      <c r="B8804" s="294"/>
      <c r="C8804" s="294"/>
      <c r="D8804" s="294"/>
      <c r="E8804" s="294"/>
      <c r="F8804" s="294"/>
    </row>
    <row r="8805">
      <c r="A8805" s="294" t="s">
        <v>27240</v>
      </c>
      <c r="B8805" s="294"/>
      <c r="C8805" s="294"/>
      <c r="D8805" s="294"/>
      <c r="E8805" s="294"/>
      <c r="F8805" s="294"/>
    </row>
    <row r="8806">
      <c r="A8806" s="294" t="s">
        <v>27241</v>
      </c>
      <c r="B8806" s="294"/>
      <c r="C8806" s="294"/>
      <c r="D8806" s="294"/>
      <c r="E8806" s="294"/>
      <c r="F8806" s="294"/>
    </row>
    <row r="8807">
      <c r="A8807" s="294"/>
      <c r="B8807" s="294"/>
      <c r="C8807" s="294"/>
      <c r="D8807" s="294"/>
      <c r="E8807" s="294"/>
      <c r="F8807" s="294"/>
    </row>
    <row r="8808">
      <c r="A8808" s="294" t="s">
        <v>24936</v>
      </c>
      <c r="B8808" s="294"/>
      <c r="C8808" s="294"/>
      <c r="D8808" s="294"/>
      <c r="E8808" s="294"/>
      <c r="F8808" s="294"/>
    </row>
    <row r="8809">
      <c r="A8809" s="294"/>
      <c r="B8809" s="294"/>
      <c r="C8809" s="294"/>
      <c r="D8809" s="294"/>
      <c r="E8809" s="294"/>
      <c r="F8809" s="294"/>
    </row>
    <row r="8810">
      <c r="A8810" s="294" t="s">
        <v>27242</v>
      </c>
      <c r="B8810" s="294"/>
      <c r="C8810" s="294"/>
      <c r="D8810" s="294"/>
      <c r="E8810" s="294"/>
      <c r="F8810" s="294"/>
    </row>
    <row r="8811">
      <c r="A8811" s="294" t="s">
        <v>27243</v>
      </c>
      <c r="B8811" s="294"/>
      <c r="C8811" s="294"/>
      <c r="D8811" s="294"/>
      <c r="E8811" s="294"/>
      <c r="F8811" s="294"/>
    </row>
    <row r="8812">
      <c r="A8812" s="294" t="s">
        <v>27244</v>
      </c>
      <c r="B8812" s="294"/>
      <c r="C8812" s="294"/>
      <c r="D8812" s="294"/>
      <c r="E8812" s="294"/>
      <c r="F8812" s="294"/>
    </row>
    <row r="8813">
      <c r="A8813" s="294" t="s">
        <v>27245</v>
      </c>
      <c r="B8813" s="294"/>
      <c r="C8813" s="294"/>
      <c r="D8813" s="294"/>
      <c r="E8813" s="294"/>
      <c r="F8813" s="294"/>
    </row>
    <row r="8814">
      <c r="A8814" s="294" t="s">
        <v>27246</v>
      </c>
      <c r="B8814" s="294"/>
      <c r="C8814" s="294"/>
      <c r="D8814" s="294"/>
      <c r="E8814" s="294"/>
      <c r="F8814" s="294"/>
    </row>
    <row r="8815">
      <c r="A8815" s="294" t="s">
        <v>27247</v>
      </c>
      <c r="B8815" s="294"/>
      <c r="C8815" s="294"/>
      <c r="D8815" s="294"/>
      <c r="E8815" s="294"/>
      <c r="F8815" s="294"/>
    </row>
    <row r="8816">
      <c r="A8816" s="294" t="s">
        <v>27248</v>
      </c>
      <c r="B8816" s="294"/>
      <c r="C8816" s="294"/>
      <c r="D8816" s="294"/>
      <c r="E8816" s="294"/>
      <c r="F8816" s="294"/>
    </row>
    <row r="8817">
      <c r="A8817" s="294"/>
      <c r="B8817" s="294"/>
      <c r="C8817" s="294"/>
      <c r="D8817" s="294"/>
      <c r="E8817" s="294"/>
      <c r="F8817" s="294"/>
    </row>
    <row r="8818">
      <c r="A8818" s="294" t="s">
        <v>23321</v>
      </c>
      <c r="B8818" s="294"/>
      <c r="C8818" s="294"/>
      <c r="D8818" s="294"/>
      <c r="E8818" s="294"/>
      <c r="F8818" s="294"/>
    </row>
    <row r="8819">
      <c r="A8819" s="294" t="s">
        <v>23322</v>
      </c>
      <c r="B8819" s="294"/>
      <c r="C8819" s="294"/>
      <c r="D8819" s="294"/>
      <c r="E8819" s="294"/>
      <c r="F8819" s="294"/>
    </row>
    <row r="8820">
      <c r="A8820" s="294"/>
      <c r="B8820" s="294"/>
      <c r="C8820" s="294"/>
      <c r="D8820" s="294"/>
      <c r="E8820" s="294"/>
      <c r="F8820" s="294"/>
    </row>
    <row r="8821">
      <c r="A8821" s="294" t="s">
        <v>27249</v>
      </c>
      <c r="B8821" s="294"/>
      <c r="C8821" s="294"/>
      <c r="D8821" s="294"/>
      <c r="E8821" s="294"/>
      <c r="F8821" s="294"/>
    </row>
    <row r="8822">
      <c r="A8822" s="294" t="s">
        <v>27250</v>
      </c>
      <c r="B8822" s="294"/>
      <c r="C8822" s="294"/>
      <c r="D8822" s="294"/>
      <c r="E8822" s="294"/>
      <c r="F8822" s="294"/>
    </row>
    <row r="8823">
      <c r="A8823" s="294" t="s">
        <v>27251</v>
      </c>
      <c r="B8823" s="294"/>
      <c r="C8823" s="294"/>
      <c r="D8823" s="294"/>
      <c r="E8823" s="294"/>
      <c r="F8823" s="294"/>
    </row>
    <row r="8824">
      <c r="A8824" s="294"/>
      <c r="B8824" s="294"/>
      <c r="C8824" s="294"/>
      <c r="D8824" s="294"/>
      <c r="E8824" s="294"/>
      <c r="F8824" s="294"/>
    </row>
    <row r="8825">
      <c r="A8825" s="294" t="s">
        <v>22397</v>
      </c>
      <c r="B8825" s="294"/>
      <c r="C8825" s="294"/>
      <c r="D8825" s="294"/>
      <c r="E8825" s="294"/>
      <c r="F8825" s="294"/>
    </row>
    <row r="8826">
      <c r="A8826" s="294"/>
      <c r="B8826" s="294"/>
      <c r="C8826" s="294"/>
      <c r="D8826" s="294"/>
      <c r="E8826" s="294"/>
      <c r="F8826" s="294"/>
    </row>
    <row r="8827">
      <c r="A8827" s="294" t="s">
        <v>27183</v>
      </c>
      <c r="B8827" s="294"/>
      <c r="C8827" s="294"/>
      <c r="D8827" s="294"/>
      <c r="E8827" s="294"/>
      <c r="F8827" s="294"/>
    </row>
    <row r="8828">
      <c r="A8828" s="294" t="s">
        <v>27252</v>
      </c>
      <c r="B8828" s="294"/>
      <c r="C8828" s="294"/>
      <c r="D8828" s="294"/>
      <c r="E8828" s="294"/>
      <c r="F8828" s="294"/>
    </row>
    <row r="8829">
      <c r="A8829" s="294" t="s">
        <v>24131</v>
      </c>
      <c r="B8829" s="294"/>
      <c r="C8829" s="294"/>
      <c r="D8829" s="294"/>
      <c r="E8829" s="294"/>
      <c r="F8829" s="294"/>
    </row>
    <row r="8830">
      <c r="A8830" s="294" t="s">
        <v>27253</v>
      </c>
      <c r="B8830" s="294"/>
      <c r="C8830" s="294"/>
      <c r="D8830" s="294"/>
      <c r="E8830" s="294"/>
      <c r="F8830" s="294"/>
    </row>
    <row r="8831">
      <c r="A8831" s="294"/>
      <c r="B8831" s="294"/>
      <c r="C8831" s="294"/>
      <c r="D8831" s="294"/>
      <c r="E8831" s="294"/>
      <c r="F8831" s="294"/>
    </row>
    <row r="8832">
      <c r="A8832" s="294" t="s">
        <v>25745</v>
      </c>
      <c r="B8832" s="294"/>
      <c r="C8832" s="294"/>
      <c r="D8832" s="294"/>
      <c r="E8832" s="294"/>
      <c r="F8832" s="294"/>
    </row>
    <row r="8833">
      <c r="A8833" s="294"/>
      <c r="B8833" s="294"/>
      <c r="C8833" s="294"/>
      <c r="D8833" s="294"/>
      <c r="E8833" s="294"/>
      <c r="F8833" s="294"/>
    </row>
    <row r="8834">
      <c r="A8834" s="294" t="s">
        <v>27254</v>
      </c>
      <c r="B8834" s="294"/>
      <c r="C8834" s="294"/>
      <c r="D8834" s="294"/>
      <c r="E8834" s="294"/>
      <c r="F8834" s="294"/>
    </row>
    <row r="8835">
      <c r="A8835" s="294" t="s">
        <v>27255</v>
      </c>
      <c r="B8835" s="294"/>
      <c r="C8835" s="294"/>
      <c r="D8835" s="294"/>
      <c r="E8835" s="294"/>
      <c r="F8835" s="294"/>
    </row>
    <row r="8836">
      <c r="A8836" s="294" t="s">
        <v>27256</v>
      </c>
      <c r="B8836" s="294"/>
      <c r="C8836" s="294"/>
      <c r="D8836" s="294"/>
      <c r="E8836" s="294"/>
      <c r="F8836" s="294"/>
    </row>
    <row r="8837">
      <c r="A8837" s="294" t="s">
        <v>27257</v>
      </c>
      <c r="B8837" s="294"/>
      <c r="C8837" s="294"/>
      <c r="D8837" s="294"/>
      <c r="E8837" s="294"/>
      <c r="F8837" s="294"/>
    </row>
    <row r="8838">
      <c r="A8838" s="294" t="s">
        <v>27258</v>
      </c>
      <c r="B8838" s="294"/>
      <c r="C8838" s="294"/>
      <c r="D8838" s="294"/>
      <c r="E8838" s="294"/>
      <c r="F8838" s="294"/>
    </row>
    <row r="8839">
      <c r="A8839" s="294" t="s">
        <v>27259</v>
      </c>
      <c r="B8839" s="294"/>
      <c r="C8839" s="294"/>
      <c r="D8839" s="294"/>
      <c r="E8839" s="294"/>
      <c r="F8839" s="294"/>
    </row>
    <row r="8840">
      <c r="A8840" s="294" t="s">
        <v>27260</v>
      </c>
      <c r="B8840" s="294"/>
      <c r="C8840" s="294"/>
      <c r="D8840" s="294"/>
      <c r="E8840" s="294"/>
      <c r="F8840" s="294"/>
    </row>
    <row r="8841">
      <c r="A8841" s="294" t="s">
        <v>27261</v>
      </c>
      <c r="B8841" s="294"/>
      <c r="C8841" s="294"/>
      <c r="D8841" s="294"/>
      <c r="E8841" s="294"/>
      <c r="F8841" s="294"/>
    </row>
    <row r="8842">
      <c r="A8842" s="294" t="s">
        <v>27262</v>
      </c>
      <c r="B8842" s="294"/>
      <c r="C8842" s="294"/>
      <c r="D8842" s="294"/>
      <c r="E8842" s="294"/>
      <c r="F8842" s="294"/>
    </row>
    <row r="8843">
      <c r="A8843" s="294" t="s">
        <v>27263</v>
      </c>
      <c r="B8843" s="294"/>
      <c r="C8843" s="294"/>
      <c r="D8843" s="294"/>
      <c r="E8843" s="294"/>
      <c r="F8843" s="294"/>
    </row>
    <row r="8844">
      <c r="A8844" s="294"/>
      <c r="B8844" s="294"/>
      <c r="C8844" s="294"/>
      <c r="D8844" s="294"/>
      <c r="E8844" s="294"/>
      <c r="F8844" s="294"/>
    </row>
    <row r="8845">
      <c r="A8845" s="294" t="s">
        <v>21312</v>
      </c>
      <c r="B8845" s="294"/>
      <c r="C8845" s="294"/>
      <c r="D8845" s="294"/>
      <c r="E8845" s="294"/>
      <c r="F8845" s="294"/>
    </row>
    <row r="8846">
      <c r="A8846" s="294" t="s">
        <v>27264</v>
      </c>
      <c r="B8846" s="294"/>
      <c r="C8846" s="294"/>
      <c r="D8846" s="294"/>
      <c r="E8846" s="294"/>
      <c r="F8846" s="294"/>
    </row>
    <row r="8847">
      <c r="A8847" s="294" t="s">
        <v>27265</v>
      </c>
      <c r="B8847" s="294"/>
      <c r="C8847" s="294"/>
      <c r="D8847" s="294"/>
      <c r="E8847" s="294"/>
      <c r="F8847" s="294"/>
    </row>
    <row r="8848">
      <c r="A8848" s="294" t="s">
        <v>27266</v>
      </c>
      <c r="B8848" s="294"/>
      <c r="C8848" s="294"/>
      <c r="D8848" s="294"/>
      <c r="E8848" s="294"/>
      <c r="F8848" s="294"/>
    </row>
    <row r="8849">
      <c r="A8849" s="294"/>
      <c r="B8849" s="294"/>
      <c r="C8849" s="294"/>
      <c r="D8849" s="294"/>
      <c r="E8849" s="294"/>
      <c r="F8849" s="294"/>
    </row>
    <row r="8850">
      <c r="A8850" s="294" t="s">
        <v>22512</v>
      </c>
      <c r="B8850" s="294"/>
      <c r="C8850" s="294"/>
      <c r="D8850" s="294"/>
      <c r="E8850" s="294"/>
      <c r="F8850" s="294"/>
    </row>
    <row r="8851">
      <c r="A8851" s="294" t="s">
        <v>27267</v>
      </c>
      <c r="B8851" s="294"/>
      <c r="C8851" s="294"/>
      <c r="D8851" s="294"/>
      <c r="E8851" s="294"/>
      <c r="F8851" s="294"/>
    </row>
    <row r="8852">
      <c r="A8852" s="294"/>
      <c r="B8852" s="294"/>
      <c r="C8852" s="294"/>
      <c r="D8852" s="294"/>
      <c r="E8852" s="294"/>
      <c r="F8852" s="294"/>
    </row>
    <row r="8853">
      <c r="A8853" s="294" t="s">
        <v>27268</v>
      </c>
      <c r="B8853" s="294"/>
      <c r="C8853" s="294"/>
      <c r="D8853" s="294"/>
      <c r="E8853" s="294"/>
      <c r="F8853" s="294"/>
    </row>
    <row r="8854">
      <c r="A8854" s="294" t="s">
        <v>27269</v>
      </c>
      <c r="B8854" s="294"/>
      <c r="C8854" s="294"/>
      <c r="D8854" s="294"/>
      <c r="E8854" s="294"/>
      <c r="F8854" s="294"/>
    </row>
    <row r="8855">
      <c r="A8855" s="294" t="s">
        <v>27270</v>
      </c>
      <c r="B8855" s="294"/>
      <c r="C8855" s="294"/>
      <c r="D8855" s="294"/>
      <c r="E8855" s="294"/>
      <c r="F8855" s="294"/>
    </row>
    <row r="8856">
      <c r="A8856" s="294" t="s">
        <v>27271</v>
      </c>
      <c r="B8856" s="294"/>
      <c r="C8856" s="294"/>
      <c r="D8856" s="294"/>
      <c r="E8856" s="294"/>
      <c r="F8856" s="294"/>
    </row>
    <row r="8857">
      <c r="A8857" s="294" t="s">
        <v>27272</v>
      </c>
      <c r="B8857" s="294"/>
      <c r="C8857" s="294"/>
      <c r="D8857" s="294"/>
      <c r="E8857" s="294"/>
      <c r="F8857" s="294"/>
    </row>
    <row r="8858">
      <c r="A8858" s="294" t="s">
        <v>27273</v>
      </c>
      <c r="B8858" s="294"/>
      <c r="C8858" s="294"/>
      <c r="D8858" s="294"/>
      <c r="E8858" s="294"/>
      <c r="F8858" s="294"/>
    </row>
    <row r="8859">
      <c r="A8859" s="294" t="s">
        <v>27274</v>
      </c>
      <c r="B8859" s="294"/>
      <c r="C8859" s="294"/>
      <c r="D8859" s="294"/>
      <c r="E8859" s="294"/>
      <c r="F8859" s="294"/>
    </row>
    <row r="8860">
      <c r="A8860" s="294" t="s">
        <v>27275</v>
      </c>
      <c r="B8860" s="294"/>
      <c r="C8860" s="294"/>
      <c r="D8860" s="294"/>
      <c r="E8860" s="294"/>
      <c r="F8860" s="294"/>
    </row>
    <row r="8861">
      <c r="A8861" s="294"/>
      <c r="B8861" s="294"/>
      <c r="C8861" s="294"/>
      <c r="D8861" s="294"/>
      <c r="E8861" s="294"/>
      <c r="F8861" s="294"/>
    </row>
    <row r="8862">
      <c r="A8862" s="294" t="s">
        <v>27276</v>
      </c>
      <c r="B8862" s="294"/>
      <c r="C8862" s="294"/>
      <c r="D8862" s="294"/>
      <c r="E8862" s="294"/>
      <c r="F8862" s="294"/>
    </row>
    <row r="8863">
      <c r="A8863" s="294"/>
      <c r="B8863" s="294"/>
      <c r="C8863" s="294"/>
      <c r="D8863" s="294"/>
      <c r="E8863" s="294"/>
      <c r="F8863" s="294"/>
    </row>
    <row r="8864">
      <c r="A8864" s="294" t="s">
        <v>27277</v>
      </c>
      <c r="B8864" s="294"/>
      <c r="C8864" s="294"/>
      <c r="D8864" s="294"/>
      <c r="E8864" s="294"/>
      <c r="F8864" s="294"/>
    </row>
    <row r="8865">
      <c r="A8865" s="294" t="s">
        <v>27278</v>
      </c>
      <c r="B8865" s="294"/>
      <c r="C8865" s="294"/>
      <c r="D8865" s="294"/>
      <c r="E8865" s="294"/>
      <c r="F8865" s="294"/>
    </row>
    <row r="8866">
      <c r="A8866" s="294" t="s">
        <v>27279</v>
      </c>
      <c r="B8866" s="294"/>
      <c r="C8866" s="294"/>
      <c r="D8866" s="294"/>
      <c r="E8866" s="294"/>
      <c r="F8866" s="294"/>
    </row>
    <row r="8867">
      <c r="A8867" s="294" t="s">
        <v>27280</v>
      </c>
      <c r="B8867" s="294"/>
      <c r="C8867" s="294"/>
      <c r="D8867" s="294"/>
      <c r="E8867" s="294"/>
      <c r="F8867" s="294"/>
    </row>
    <row r="8868">
      <c r="A8868" s="294" t="s">
        <v>27281</v>
      </c>
      <c r="B8868" s="294"/>
      <c r="C8868" s="294"/>
      <c r="D8868" s="294"/>
      <c r="E8868" s="294"/>
      <c r="F8868" s="294"/>
    </row>
    <row r="8869">
      <c r="A8869" s="294"/>
      <c r="B8869" s="294"/>
      <c r="C8869" s="294"/>
      <c r="D8869" s="294"/>
      <c r="E8869" s="294"/>
      <c r="F8869" s="294"/>
    </row>
    <row r="8870">
      <c r="A8870" s="294" t="s">
        <v>26992</v>
      </c>
      <c r="B8870" s="294"/>
      <c r="C8870" s="294"/>
      <c r="D8870" s="294"/>
      <c r="E8870" s="294"/>
      <c r="F8870" s="294"/>
    </row>
    <row r="8871">
      <c r="A8871" s="294" t="s">
        <v>26319</v>
      </c>
      <c r="B8871" s="294"/>
      <c r="C8871" s="294"/>
      <c r="D8871" s="294"/>
      <c r="E8871" s="294"/>
      <c r="F8871" s="294"/>
    </row>
    <row r="8872">
      <c r="A8872" s="294"/>
      <c r="B8872" s="294"/>
      <c r="C8872" s="294"/>
      <c r="D8872" s="294"/>
      <c r="E8872" s="294"/>
      <c r="F8872" s="294"/>
    </row>
    <row r="8873">
      <c r="A8873" s="294" t="s">
        <v>27282</v>
      </c>
      <c r="B8873" s="294"/>
      <c r="C8873" s="294"/>
      <c r="D8873" s="294"/>
      <c r="E8873" s="294"/>
      <c r="F8873" s="294"/>
    </row>
    <row r="8874">
      <c r="A8874" s="294" t="s">
        <v>27283</v>
      </c>
      <c r="B8874" s="294"/>
      <c r="C8874" s="294"/>
      <c r="D8874" s="294"/>
      <c r="E8874" s="294"/>
      <c r="F8874" s="294"/>
    </row>
    <row r="8875">
      <c r="A8875" s="294" t="s">
        <v>27284</v>
      </c>
      <c r="B8875" s="294"/>
      <c r="C8875" s="294"/>
      <c r="D8875" s="294"/>
      <c r="E8875" s="294"/>
      <c r="F8875" s="294"/>
    </row>
    <row r="8876">
      <c r="A8876" s="294" t="s">
        <v>27285</v>
      </c>
      <c r="B8876" s="294"/>
      <c r="C8876" s="294"/>
      <c r="D8876" s="294"/>
      <c r="E8876" s="294"/>
      <c r="F8876" s="294"/>
    </row>
    <row r="8877">
      <c r="A8877" s="294" t="s">
        <v>27286</v>
      </c>
      <c r="B8877" s="294"/>
      <c r="C8877" s="294"/>
      <c r="D8877" s="294"/>
      <c r="E8877" s="294"/>
      <c r="F8877" s="294"/>
    </row>
    <row r="8878">
      <c r="A8878" s="294" t="s">
        <v>27287</v>
      </c>
      <c r="B8878" s="294"/>
      <c r="C8878" s="294"/>
      <c r="D8878" s="294"/>
      <c r="E8878" s="294"/>
      <c r="F8878" s="294"/>
    </row>
    <row r="8879">
      <c r="A8879" s="294"/>
      <c r="B8879" s="294"/>
      <c r="C8879" s="294"/>
      <c r="D8879" s="294"/>
      <c r="E8879" s="294"/>
      <c r="F8879" s="294"/>
    </row>
    <row r="8880">
      <c r="A8880" s="294" t="s">
        <v>21401</v>
      </c>
      <c r="B8880" s="294"/>
      <c r="C8880" s="294"/>
      <c r="D8880" s="294"/>
      <c r="E8880" s="294"/>
      <c r="F8880" s="294"/>
    </row>
    <row r="8881">
      <c r="A8881" s="294"/>
      <c r="B8881" s="294"/>
      <c r="C8881" s="294"/>
      <c r="D8881" s="294"/>
      <c r="E8881" s="294"/>
      <c r="F8881" s="294"/>
    </row>
    <row r="8882">
      <c r="A8882" s="294" t="s">
        <v>27288</v>
      </c>
      <c r="B8882" s="294"/>
      <c r="C8882" s="294"/>
      <c r="D8882" s="294"/>
      <c r="E8882" s="294"/>
      <c r="F8882" s="294"/>
    </row>
    <row r="8883">
      <c r="A8883" s="294" t="s">
        <v>27289</v>
      </c>
      <c r="B8883" s="294"/>
      <c r="C8883" s="294"/>
      <c r="D8883" s="294"/>
      <c r="E8883" s="294"/>
      <c r="F8883" s="294"/>
    </row>
    <row r="8884">
      <c r="A8884" s="294" t="s">
        <v>27290</v>
      </c>
      <c r="B8884" s="294"/>
      <c r="C8884" s="294"/>
      <c r="D8884" s="294"/>
      <c r="E8884" s="294"/>
      <c r="F8884" s="294"/>
    </row>
    <row r="8885">
      <c r="A8885" s="294" t="s">
        <v>27291</v>
      </c>
      <c r="B8885" s="294"/>
      <c r="C8885" s="294"/>
      <c r="D8885" s="294"/>
      <c r="E8885" s="294"/>
      <c r="F8885" s="294"/>
    </row>
    <row r="8886">
      <c r="A8886" s="294" t="s">
        <v>27292</v>
      </c>
      <c r="B8886" s="294"/>
      <c r="C8886" s="294"/>
      <c r="D8886" s="294"/>
      <c r="E8886" s="294"/>
      <c r="F8886" s="294"/>
    </row>
    <row r="8887">
      <c r="A8887" s="294"/>
      <c r="B8887" s="294"/>
      <c r="C8887" s="294"/>
      <c r="D8887" s="294"/>
      <c r="E8887" s="294"/>
      <c r="F8887" s="294"/>
    </row>
    <row r="8888">
      <c r="A8888" s="294" t="s">
        <v>21407</v>
      </c>
      <c r="B8888" s="294"/>
      <c r="C8888" s="294"/>
      <c r="D8888" s="294"/>
      <c r="E8888" s="294"/>
      <c r="F8888" s="294"/>
    </row>
    <row r="8889">
      <c r="A8889" s="294"/>
      <c r="B8889" s="294"/>
      <c r="C8889" s="294"/>
      <c r="D8889" s="294"/>
      <c r="E8889" s="294"/>
      <c r="F8889" s="294"/>
    </row>
    <row r="8890">
      <c r="A8890" s="294" t="s">
        <v>27293</v>
      </c>
      <c r="B8890" s="294"/>
      <c r="C8890" s="294"/>
      <c r="D8890" s="294"/>
      <c r="E8890" s="294"/>
      <c r="F8890" s="294"/>
    </row>
    <row r="8891">
      <c r="A8891" s="294" t="s">
        <v>27294</v>
      </c>
      <c r="B8891" s="294"/>
      <c r="C8891" s="294"/>
      <c r="D8891" s="294"/>
      <c r="E8891" s="294"/>
      <c r="F8891" s="294"/>
    </row>
    <row r="8892">
      <c r="A8892" s="294" t="s">
        <v>27295</v>
      </c>
      <c r="B8892" s="294"/>
      <c r="C8892" s="294"/>
      <c r="D8892" s="294"/>
      <c r="E8892" s="294"/>
      <c r="F8892" s="294"/>
    </row>
    <row r="8893">
      <c r="A8893" s="294" t="s">
        <v>27296</v>
      </c>
      <c r="B8893" s="294"/>
      <c r="C8893" s="294"/>
      <c r="D8893" s="294"/>
      <c r="E8893" s="294"/>
      <c r="F8893" s="294"/>
    </row>
    <row r="8894">
      <c r="A8894" s="294"/>
      <c r="B8894" s="294"/>
      <c r="C8894" s="294"/>
      <c r="D8894" s="294"/>
      <c r="E8894" s="294"/>
      <c r="F8894" s="294"/>
    </row>
    <row r="8895">
      <c r="A8895" s="294"/>
      <c r="B8895" s="294"/>
      <c r="C8895" s="294"/>
      <c r="D8895" s="294"/>
      <c r="E8895" s="294"/>
      <c r="F8895" s="294"/>
    </row>
    <row r="8896">
      <c r="A8896" s="294" t="s">
        <v>21990</v>
      </c>
      <c r="B8896" s="294"/>
      <c r="C8896" s="294"/>
      <c r="D8896" s="294"/>
      <c r="E8896" s="294"/>
      <c r="F8896" s="294"/>
    </row>
    <row r="8897">
      <c r="A8897" s="294"/>
      <c r="B8897" s="294"/>
      <c r="C8897" s="294"/>
      <c r="D8897" s="294"/>
      <c r="E8897" s="294"/>
      <c r="F8897" s="294"/>
    </row>
    <row r="8898">
      <c r="A8898" s="294" t="s">
        <v>27297</v>
      </c>
      <c r="B8898" s="294"/>
      <c r="C8898" s="294"/>
      <c r="D8898" s="294"/>
      <c r="E8898" s="294"/>
      <c r="F8898" s="294"/>
    </row>
    <row r="8899">
      <c r="A8899" s="294" t="s">
        <v>27298</v>
      </c>
      <c r="B8899" s="294"/>
      <c r="C8899" s="294"/>
      <c r="D8899" s="294"/>
      <c r="E8899" s="294"/>
      <c r="F8899" s="294"/>
    </row>
    <row r="8900">
      <c r="A8900" s="294" t="s">
        <v>27299</v>
      </c>
      <c r="B8900" s="294"/>
      <c r="C8900" s="294"/>
      <c r="D8900" s="294"/>
      <c r="E8900" s="294"/>
      <c r="F8900" s="294"/>
    </row>
    <row r="8901">
      <c r="A8901" s="294" t="s">
        <v>27300</v>
      </c>
      <c r="B8901" s="294"/>
      <c r="C8901" s="294"/>
      <c r="D8901" s="294"/>
      <c r="E8901" s="294"/>
      <c r="F8901" s="294"/>
    </row>
    <row r="8902">
      <c r="A8902" s="294" t="s">
        <v>27301</v>
      </c>
      <c r="B8902" s="294"/>
      <c r="C8902" s="294"/>
      <c r="D8902" s="294"/>
      <c r="E8902" s="294"/>
      <c r="F8902" s="294"/>
    </row>
    <row r="8903">
      <c r="A8903" s="294" t="s">
        <v>27302</v>
      </c>
      <c r="B8903" s="294"/>
      <c r="C8903" s="294"/>
      <c r="D8903" s="294"/>
      <c r="E8903" s="294"/>
      <c r="F8903" s="294"/>
    </row>
    <row r="8904">
      <c r="A8904" s="294" t="s">
        <v>27303</v>
      </c>
      <c r="B8904" s="294"/>
      <c r="C8904" s="294"/>
      <c r="D8904" s="294"/>
      <c r="E8904" s="294"/>
      <c r="F8904" s="294"/>
    </row>
    <row r="8905">
      <c r="A8905" s="294" t="s">
        <v>27304</v>
      </c>
      <c r="B8905" s="294"/>
      <c r="C8905" s="294"/>
      <c r="D8905" s="294"/>
      <c r="E8905" s="294"/>
      <c r="F8905" s="294"/>
    </row>
    <row r="8906">
      <c r="A8906" s="294" t="s">
        <v>27305</v>
      </c>
      <c r="B8906" s="294"/>
      <c r="C8906" s="294"/>
      <c r="D8906" s="294"/>
      <c r="E8906" s="294"/>
      <c r="F8906" s="294"/>
    </row>
    <row r="8907">
      <c r="A8907" s="294"/>
      <c r="B8907" s="294"/>
      <c r="C8907" s="294"/>
      <c r="D8907" s="294"/>
      <c r="E8907" s="294"/>
      <c r="F8907" s="294"/>
    </row>
    <row r="8908">
      <c r="A8908" s="294" t="s">
        <v>21312</v>
      </c>
      <c r="B8908" s="294"/>
      <c r="C8908" s="294"/>
      <c r="D8908" s="294"/>
      <c r="E8908" s="294"/>
      <c r="F8908" s="294"/>
    </row>
    <row r="8909">
      <c r="A8909" s="294" t="s">
        <v>27264</v>
      </c>
      <c r="B8909" s="294"/>
      <c r="C8909" s="294"/>
      <c r="D8909" s="294"/>
      <c r="E8909" s="294"/>
      <c r="F8909" s="294"/>
    </row>
    <row r="8910">
      <c r="A8910" s="294" t="s">
        <v>27306</v>
      </c>
      <c r="B8910" s="294"/>
      <c r="C8910" s="294"/>
      <c r="D8910" s="294"/>
      <c r="E8910" s="294"/>
      <c r="F8910" s="294"/>
    </row>
    <row r="8911">
      <c r="A8911" s="294" t="s">
        <v>27266</v>
      </c>
      <c r="B8911" s="294"/>
      <c r="C8911" s="294"/>
      <c r="D8911" s="294"/>
      <c r="E8911" s="294"/>
      <c r="F8911" s="294"/>
    </row>
    <row r="8912">
      <c r="A8912" s="294"/>
      <c r="B8912" s="294"/>
      <c r="C8912" s="294"/>
      <c r="D8912" s="294"/>
      <c r="E8912" s="294"/>
      <c r="F8912" s="294"/>
    </row>
    <row r="8913">
      <c r="A8913" s="294" t="s">
        <v>24575</v>
      </c>
      <c r="B8913" s="294"/>
      <c r="C8913" s="294"/>
      <c r="D8913" s="294"/>
      <c r="E8913" s="294"/>
      <c r="F8913" s="294"/>
    </row>
    <row r="8914">
      <c r="A8914" s="294"/>
      <c r="B8914" s="294"/>
      <c r="C8914" s="294"/>
      <c r="D8914" s="294"/>
      <c r="E8914" s="294"/>
      <c r="F8914" s="294"/>
    </row>
    <row r="8915">
      <c r="A8915" s="294"/>
      <c r="B8915" s="294"/>
      <c r="C8915" s="294"/>
      <c r="D8915" s="294"/>
      <c r="E8915" s="294"/>
      <c r="F8915" s="294"/>
    </row>
    <row r="8916">
      <c r="A8916" s="294" t="s">
        <v>27307</v>
      </c>
      <c r="B8916" s="294"/>
      <c r="C8916" s="294"/>
      <c r="D8916" s="294"/>
      <c r="E8916" s="294"/>
      <c r="F8916" s="294"/>
    </row>
    <row r="8917">
      <c r="A8917" s="294" t="s">
        <v>27308</v>
      </c>
      <c r="B8917" s="294"/>
      <c r="C8917" s="294"/>
      <c r="D8917" s="294"/>
      <c r="E8917" s="294"/>
      <c r="F8917" s="294"/>
    </row>
    <row r="8918">
      <c r="A8918" s="294" t="s">
        <v>27309</v>
      </c>
      <c r="B8918" s="294"/>
      <c r="C8918" s="294"/>
      <c r="D8918" s="294"/>
      <c r="E8918" s="294"/>
      <c r="F8918" s="294"/>
    </row>
    <row r="8919">
      <c r="A8919" s="294" t="s">
        <v>27310</v>
      </c>
      <c r="B8919" s="294"/>
      <c r="C8919" s="294"/>
      <c r="D8919" s="294"/>
      <c r="E8919" s="294"/>
      <c r="F8919" s="294"/>
    </row>
    <row r="8920">
      <c r="A8920" s="294" t="s">
        <v>27311</v>
      </c>
      <c r="B8920" s="294"/>
      <c r="C8920" s="294"/>
      <c r="D8920" s="294"/>
      <c r="E8920" s="294"/>
      <c r="F8920" s="294"/>
    </row>
    <row r="8921">
      <c r="A8921" s="294" t="s">
        <v>27312</v>
      </c>
      <c r="B8921" s="294"/>
      <c r="C8921" s="294"/>
      <c r="D8921" s="294"/>
      <c r="E8921" s="294"/>
      <c r="F8921" s="294"/>
    </row>
    <row r="8922">
      <c r="A8922" s="294" t="s">
        <v>27313</v>
      </c>
      <c r="B8922" s="294"/>
      <c r="C8922" s="294"/>
      <c r="D8922" s="294"/>
      <c r="E8922" s="294"/>
      <c r="F8922" s="294"/>
    </row>
    <row r="8923">
      <c r="A8923" s="294"/>
      <c r="B8923" s="294"/>
      <c r="C8923" s="294"/>
      <c r="D8923" s="294"/>
      <c r="E8923" s="294"/>
      <c r="F8923" s="294"/>
    </row>
    <row r="8924">
      <c r="A8924" s="294"/>
      <c r="B8924" s="294"/>
      <c r="C8924" s="294"/>
      <c r="D8924" s="294"/>
      <c r="E8924" s="294"/>
      <c r="F8924" s="294"/>
    </row>
    <row r="8925">
      <c r="A8925" s="294"/>
      <c r="B8925" s="294"/>
      <c r="C8925" s="294"/>
      <c r="D8925" s="294"/>
      <c r="E8925" s="294"/>
      <c r="F8925" s="294"/>
    </row>
    <row r="8926">
      <c r="A8926" s="294" t="s">
        <v>21326</v>
      </c>
      <c r="B8926" s="294"/>
      <c r="C8926" s="294"/>
      <c r="D8926" s="294"/>
      <c r="E8926" s="294"/>
      <c r="F8926" s="294"/>
    </row>
    <row r="8927">
      <c r="A8927" s="294"/>
      <c r="B8927" s="294"/>
      <c r="C8927" s="294"/>
      <c r="D8927" s="294"/>
      <c r="E8927" s="294"/>
      <c r="F8927" s="294"/>
    </row>
    <row r="8928">
      <c r="A8928" s="294" t="s">
        <v>27314</v>
      </c>
      <c r="B8928" s="294"/>
      <c r="C8928" s="294"/>
      <c r="D8928" s="294"/>
      <c r="E8928" s="294"/>
      <c r="F8928" s="294"/>
    </row>
    <row r="8929">
      <c r="A8929" s="294" t="s">
        <v>27315</v>
      </c>
      <c r="B8929" s="294"/>
      <c r="C8929" s="294"/>
      <c r="D8929" s="294"/>
      <c r="E8929" s="294"/>
      <c r="F8929" s="294"/>
    </row>
    <row r="8930">
      <c r="A8930" s="294" t="s">
        <v>27316</v>
      </c>
      <c r="B8930" s="294"/>
      <c r="C8930" s="294"/>
      <c r="D8930" s="294"/>
      <c r="E8930" s="294"/>
      <c r="F8930" s="294"/>
    </row>
    <row r="8931">
      <c r="A8931" s="294" t="s">
        <v>27317</v>
      </c>
      <c r="B8931" s="294"/>
      <c r="C8931" s="294"/>
      <c r="D8931" s="294"/>
      <c r="E8931" s="294"/>
      <c r="F8931" s="294"/>
    </row>
    <row r="8932">
      <c r="A8932" s="294" t="s">
        <v>27318</v>
      </c>
      <c r="B8932" s="294"/>
      <c r="C8932" s="294"/>
      <c r="D8932" s="294"/>
      <c r="E8932" s="294"/>
      <c r="F8932" s="294"/>
    </row>
    <row r="8933">
      <c r="A8933" s="294"/>
      <c r="B8933" s="294"/>
      <c r="C8933" s="294"/>
      <c r="D8933" s="294"/>
      <c r="E8933" s="294"/>
      <c r="F8933" s="294"/>
    </row>
    <row r="8934">
      <c r="A8934" s="294" t="s">
        <v>27319</v>
      </c>
      <c r="B8934" s="294"/>
      <c r="C8934" s="294"/>
      <c r="D8934" s="294"/>
      <c r="E8934" s="294"/>
      <c r="F8934" s="294"/>
    </row>
    <row r="8935">
      <c r="A8935" s="294"/>
      <c r="B8935" s="294"/>
      <c r="C8935" s="294"/>
      <c r="D8935" s="294"/>
      <c r="E8935" s="294"/>
      <c r="F8935" s="294"/>
    </row>
    <row r="8936">
      <c r="A8936" s="294" t="s">
        <v>27320</v>
      </c>
      <c r="B8936" s="294"/>
      <c r="C8936" s="294"/>
      <c r="D8936" s="294"/>
      <c r="E8936" s="294"/>
      <c r="F8936" s="294"/>
    </row>
    <row r="8937">
      <c r="A8937" s="294" t="s">
        <v>27321</v>
      </c>
      <c r="B8937" s="294"/>
      <c r="C8937" s="294"/>
      <c r="D8937" s="294"/>
      <c r="E8937" s="294"/>
      <c r="F8937" s="294"/>
    </row>
    <row r="8938">
      <c r="A8938" s="294" t="s">
        <v>27322</v>
      </c>
      <c r="B8938" s="294"/>
      <c r="C8938" s="294"/>
      <c r="D8938" s="294"/>
      <c r="E8938" s="294"/>
      <c r="F8938" s="294"/>
    </row>
    <row r="8939">
      <c r="A8939" s="294" t="s">
        <v>27323</v>
      </c>
      <c r="B8939" s="294"/>
      <c r="C8939" s="294"/>
      <c r="D8939" s="294"/>
      <c r="E8939" s="294"/>
      <c r="F8939" s="294"/>
    </row>
    <row r="8940">
      <c r="A8940" s="294" t="s">
        <v>27324</v>
      </c>
      <c r="B8940" s="294"/>
      <c r="C8940" s="294"/>
      <c r="D8940" s="294"/>
      <c r="E8940" s="294"/>
      <c r="F8940" s="294"/>
    </row>
    <row r="8941">
      <c r="A8941" s="294"/>
      <c r="B8941" s="294"/>
      <c r="C8941" s="294"/>
      <c r="D8941" s="294"/>
      <c r="E8941" s="294"/>
      <c r="F8941" s="294"/>
    </row>
    <row r="8942">
      <c r="A8942" s="294" t="s">
        <v>23321</v>
      </c>
      <c r="B8942" s="294"/>
      <c r="C8942" s="294"/>
      <c r="D8942" s="294"/>
      <c r="E8942" s="294"/>
      <c r="F8942" s="294"/>
    </row>
    <row r="8943">
      <c r="A8943" s="294" t="s">
        <v>23767</v>
      </c>
      <c r="B8943" s="294"/>
      <c r="C8943" s="294"/>
      <c r="D8943" s="294"/>
      <c r="E8943" s="294"/>
      <c r="F8943" s="294"/>
    </row>
    <row r="8944">
      <c r="A8944" s="294"/>
      <c r="B8944" s="294"/>
      <c r="C8944" s="294"/>
      <c r="D8944" s="294"/>
      <c r="E8944" s="294"/>
      <c r="F8944" s="294"/>
    </row>
    <row r="8945">
      <c r="A8945" s="294" t="s">
        <v>27325</v>
      </c>
      <c r="B8945" s="294"/>
      <c r="C8945" s="294"/>
      <c r="D8945" s="294"/>
      <c r="E8945" s="294"/>
      <c r="F8945" s="294"/>
    </row>
    <row r="8946">
      <c r="A8946" s="294" t="s">
        <v>27326</v>
      </c>
      <c r="B8946" s="294"/>
      <c r="C8946" s="294"/>
      <c r="D8946" s="294"/>
      <c r="E8946" s="294"/>
      <c r="F8946" s="294"/>
    </row>
    <row r="8947">
      <c r="A8947" s="294" t="s">
        <v>27327</v>
      </c>
      <c r="B8947" s="294"/>
      <c r="C8947" s="294"/>
      <c r="D8947" s="294"/>
      <c r="E8947" s="294"/>
      <c r="F8947" s="294"/>
    </row>
    <row r="8948">
      <c r="A8948" s="294" t="s">
        <v>27328</v>
      </c>
      <c r="B8948" s="294"/>
      <c r="C8948" s="294"/>
      <c r="D8948" s="294"/>
      <c r="E8948" s="294"/>
      <c r="F8948" s="294"/>
    </row>
    <row r="8949">
      <c r="A8949" s="294"/>
      <c r="B8949" s="294"/>
      <c r="C8949" s="294"/>
      <c r="D8949" s="294"/>
      <c r="E8949" s="294"/>
      <c r="F8949" s="294"/>
    </row>
    <row r="8950">
      <c r="A8950" s="294" t="s">
        <v>21908</v>
      </c>
      <c r="B8950" s="294"/>
      <c r="C8950" s="294"/>
      <c r="D8950" s="294"/>
      <c r="E8950" s="294"/>
      <c r="F8950" s="294"/>
    </row>
    <row r="8951">
      <c r="A8951" s="294"/>
      <c r="B8951" s="294"/>
      <c r="C8951" s="294"/>
      <c r="D8951" s="294"/>
      <c r="E8951" s="294"/>
      <c r="F8951" s="294"/>
    </row>
    <row r="8952">
      <c r="A8952" s="294" t="s">
        <v>27329</v>
      </c>
      <c r="B8952" s="294"/>
      <c r="C8952" s="294"/>
      <c r="D8952" s="294"/>
      <c r="E8952" s="294"/>
      <c r="F8952" s="294"/>
    </row>
    <row r="8953">
      <c r="A8953" s="294" t="s">
        <v>27330</v>
      </c>
      <c r="B8953" s="294"/>
      <c r="C8953" s="294"/>
      <c r="D8953" s="294"/>
      <c r="E8953" s="294"/>
      <c r="F8953" s="294"/>
    </row>
    <row r="8954">
      <c r="A8954" s="294" t="s">
        <v>27331</v>
      </c>
      <c r="B8954" s="294"/>
      <c r="C8954" s="294"/>
      <c r="D8954" s="294"/>
      <c r="E8954" s="294"/>
      <c r="F8954" s="294"/>
    </row>
    <row r="8955">
      <c r="A8955" s="294" t="s">
        <v>27332</v>
      </c>
      <c r="B8955" s="294"/>
      <c r="C8955" s="294"/>
      <c r="D8955" s="294"/>
      <c r="E8955" s="294"/>
      <c r="F8955" s="294"/>
    </row>
    <row r="8956">
      <c r="A8956" s="294"/>
      <c r="B8956" s="294"/>
      <c r="C8956" s="294"/>
      <c r="D8956" s="294"/>
      <c r="E8956" s="294"/>
      <c r="F8956" s="294"/>
    </row>
    <row r="8957">
      <c r="A8957" s="294" t="s">
        <v>27333</v>
      </c>
      <c r="B8957" s="294"/>
      <c r="C8957" s="294"/>
      <c r="D8957" s="294"/>
      <c r="E8957" s="294"/>
      <c r="F8957" s="294"/>
    </row>
    <row r="8958">
      <c r="A8958" s="294"/>
      <c r="B8958" s="294"/>
      <c r="C8958" s="294"/>
      <c r="D8958" s="294"/>
      <c r="E8958" s="294"/>
      <c r="F8958" s="294"/>
    </row>
    <row r="8959">
      <c r="A8959" s="294" t="s">
        <v>27334</v>
      </c>
      <c r="B8959" s="294"/>
      <c r="C8959" s="294"/>
      <c r="D8959" s="294"/>
      <c r="E8959" s="294"/>
      <c r="F8959" s="294"/>
    </row>
    <row r="8960">
      <c r="A8960" s="294" t="s">
        <v>27335</v>
      </c>
      <c r="B8960" s="294"/>
      <c r="C8960" s="294"/>
      <c r="D8960" s="294"/>
      <c r="E8960" s="294"/>
      <c r="F8960" s="294"/>
    </row>
    <row r="8961">
      <c r="A8961" s="294" t="s">
        <v>27336</v>
      </c>
      <c r="B8961" s="294"/>
      <c r="C8961" s="294"/>
      <c r="D8961" s="294"/>
      <c r="E8961" s="294"/>
      <c r="F8961" s="294"/>
    </row>
    <row r="8962">
      <c r="A8962" s="294" t="s">
        <v>27337</v>
      </c>
      <c r="B8962" s="294"/>
      <c r="C8962" s="294"/>
      <c r="D8962" s="294"/>
      <c r="E8962" s="294"/>
      <c r="F8962" s="294"/>
    </row>
    <row r="8963">
      <c r="A8963" s="294" t="s">
        <v>27338</v>
      </c>
      <c r="B8963" s="294"/>
      <c r="C8963" s="294"/>
      <c r="D8963" s="294"/>
      <c r="E8963" s="294"/>
      <c r="F8963" s="294"/>
    </row>
    <row r="8964">
      <c r="A8964" s="294" t="s">
        <v>27339</v>
      </c>
      <c r="B8964" s="294"/>
      <c r="C8964" s="294"/>
      <c r="D8964" s="294"/>
      <c r="E8964" s="294"/>
      <c r="F8964" s="294"/>
    </row>
    <row r="8965">
      <c r="A8965" s="294" t="s">
        <v>27340</v>
      </c>
      <c r="B8965" s="294"/>
      <c r="C8965" s="294"/>
      <c r="D8965" s="294"/>
      <c r="E8965" s="294"/>
      <c r="F8965" s="294"/>
    </row>
    <row r="8966">
      <c r="A8966" s="294" t="s">
        <v>27341</v>
      </c>
      <c r="B8966" s="294"/>
      <c r="C8966" s="294"/>
      <c r="D8966" s="294"/>
      <c r="E8966" s="294"/>
      <c r="F8966" s="294"/>
    </row>
    <row r="8967">
      <c r="A8967" s="294" t="s">
        <v>27342</v>
      </c>
      <c r="B8967" s="294"/>
      <c r="C8967" s="294"/>
      <c r="D8967" s="294"/>
      <c r="E8967" s="294"/>
      <c r="F8967" s="294"/>
    </row>
    <row r="8968">
      <c r="A8968" s="294" t="s">
        <v>27343</v>
      </c>
      <c r="B8968" s="294"/>
      <c r="C8968" s="294"/>
      <c r="D8968" s="294"/>
      <c r="E8968" s="294"/>
      <c r="F8968" s="294"/>
    </row>
    <row r="8969">
      <c r="A8969" s="294" t="s">
        <v>27344</v>
      </c>
      <c r="B8969" s="294"/>
      <c r="C8969" s="294"/>
      <c r="D8969" s="294"/>
      <c r="E8969" s="294"/>
      <c r="F8969" s="294"/>
    </row>
    <row r="8970">
      <c r="A8970" s="294" t="s">
        <v>27345</v>
      </c>
      <c r="B8970" s="294"/>
      <c r="C8970" s="294"/>
      <c r="D8970" s="294"/>
      <c r="E8970" s="294"/>
      <c r="F8970" s="294"/>
    </row>
    <row r="8971">
      <c r="A8971" s="294" t="s">
        <v>27346</v>
      </c>
      <c r="B8971" s="294"/>
      <c r="C8971" s="294"/>
      <c r="D8971" s="294"/>
      <c r="E8971" s="294"/>
      <c r="F8971" s="294"/>
    </row>
    <row r="8972">
      <c r="A8972" s="294" t="s">
        <v>22317</v>
      </c>
      <c r="B8972" s="294"/>
      <c r="C8972" s="294"/>
      <c r="D8972" s="294"/>
      <c r="E8972" s="294"/>
      <c r="F8972" s="294"/>
    </row>
    <row r="8973">
      <c r="A8973" s="294" t="s">
        <v>27347</v>
      </c>
      <c r="B8973" s="294"/>
      <c r="C8973" s="294"/>
      <c r="D8973" s="294"/>
      <c r="E8973" s="294"/>
      <c r="F8973" s="294"/>
    </row>
    <row r="8974">
      <c r="A8974" s="294" t="s">
        <v>27348</v>
      </c>
      <c r="B8974" s="294"/>
      <c r="C8974" s="294"/>
      <c r="D8974" s="294"/>
      <c r="E8974" s="294"/>
      <c r="F8974" s="294"/>
    </row>
    <row r="8975">
      <c r="A8975" s="294" t="s">
        <v>27349</v>
      </c>
      <c r="B8975" s="294"/>
      <c r="C8975" s="294"/>
      <c r="D8975" s="294"/>
      <c r="E8975" s="294"/>
      <c r="F8975" s="294"/>
    </row>
    <row r="8976">
      <c r="A8976" s="294" t="s">
        <v>27350</v>
      </c>
      <c r="B8976" s="294"/>
      <c r="C8976" s="294"/>
      <c r="D8976" s="294"/>
      <c r="E8976" s="294"/>
      <c r="F8976" s="294"/>
    </row>
    <row r="8977">
      <c r="A8977" s="294"/>
      <c r="B8977" s="294"/>
      <c r="C8977" s="294"/>
      <c r="D8977" s="294"/>
      <c r="E8977" s="294"/>
      <c r="F8977" s="294"/>
    </row>
    <row r="8978">
      <c r="A8978" s="294" t="s">
        <v>21312</v>
      </c>
      <c r="B8978" s="294"/>
      <c r="C8978" s="294"/>
      <c r="D8978" s="294"/>
      <c r="E8978" s="294"/>
      <c r="F8978" s="294"/>
    </row>
    <row r="8979">
      <c r="A8979" s="294" t="s">
        <v>27351</v>
      </c>
      <c r="B8979" s="294"/>
      <c r="C8979" s="294"/>
      <c r="D8979" s="294"/>
      <c r="E8979" s="294"/>
      <c r="F8979" s="294"/>
    </row>
    <row r="8980">
      <c r="A8980" s="294" t="s">
        <v>27306</v>
      </c>
      <c r="B8980" s="294"/>
      <c r="C8980" s="294"/>
      <c r="D8980" s="294"/>
      <c r="E8980" s="294"/>
      <c r="F8980" s="294"/>
    </row>
    <row r="8981">
      <c r="A8981" s="294" t="s">
        <v>27266</v>
      </c>
      <c r="B8981" s="294"/>
      <c r="C8981" s="294"/>
      <c r="D8981" s="294"/>
      <c r="E8981" s="294"/>
      <c r="F8981" s="294"/>
    </row>
    <row r="8982">
      <c r="A8982" s="294"/>
      <c r="B8982" s="294"/>
      <c r="C8982" s="294"/>
      <c r="D8982" s="294"/>
      <c r="E8982" s="294"/>
      <c r="F8982" s="294"/>
    </row>
    <row r="8983">
      <c r="A8983" s="294" t="s">
        <v>24575</v>
      </c>
      <c r="B8983" s="294"/>
      <c r="C8983" s="294"/>
      <c r="D8983" s="294"/>
      <c r="E8983" s="294"/>
      <c r="F8983" s="294"/>
    </row>
    <row r="8984">
      <c r="A8984" s="294"/>
      <c r="B8984" s="294"/>
      <c r="C8984" s="294"/>
      <c r="D8984" s="294"/>
      <c r="E8984" s="294"/>
      <c r="F8984" s="294"/>
    </row>
    <row r="8985">
      <c r="A8985" s="294"/>
      <c r="B8985" s="294"/>
      <c r="C8985" s="294"/>
      <c r="D8985" s="294"/>
      <c r="E8985" s="294"/>
      <c r="F8985" s="294"/>
    </row>
    <row r="8986">
      <c r="A8986" s="294" t="s">
        <v>27307</v>
      </c>
      <c r="B8986" s="294"/>
      <c r="C8986" s="294"/>
      <c r="D8986" s="294"/>
      <c r="E8986" s="294"/>
      <c r="F8986" s="294"/>
    </row>
    <row r="8987">
      <c r="A8987" s="294" t="s">
        <v>27308</v>
      </c>
      <c r="B8987" s="294"/>
      <c r="C8987" s="294"/>
      <c r="D8987" s="294"/>
      <c r="E8987" s="294"/>
      <c r="F8987" s="294"/>
    </row>
    <row r="8988">
      <c r="A8988" s="294" t="s">
        <v>27309</v>
      </c>
      <c r="B8988" s="294"/>
      <c r="C8988" s="294"/>
      <c r="D8988" s="294"/>
      <c r="E8988" s="294"/>
      <c r="F8988" s="294"/>
    </row>
    <row r="8989">
      <c r="A8989" s="294" t="s">
        <v>27310</v>
      </c>
      <c r="B8989" s="294"/>
      <c r="C8989" s="294"/>
      <c r="D8989" s="294"/>
      <c r="E8989" s="294"/>
      <c r="F8989" s="294"/>
    </row>
    <row r="8990">
      <c r="A8990" s="294" t="s">
        <v>27311</v>
      </c>
      <c r="B8990" s="294"/>
      <c r="C8990" s="294"/>
      <c r="D8990" s="294"/>
      <c r="E8990" s="294"/>
      <c r="F8990" s="294"/>
    </row>
    <row r="8991">
      <c r="A8991" s="294" t="s">
        <v>27312</v>
      </c>
      <c r="B8991" s="294"/>
      <c r="C8991" s="294"/>
      <c r="D8991" s="294"/>
      <c r="E8991" s="294"/>
      <c r="F8991" s="294"/>
    </row>
    <row r="8992">
      <c r="A8992" s="294" t="s">
        <v>27313</v>
      </c>
      <c r="B8992" s="294"/>
      <c r="C8992" s="294"/>
      <c r="D8992" s="294"/>
      <c r="E8992" s="294"/>
      <c r="F8992" s="294"/>
    </row>
    <row r="8993">
      <c r="A8993" s="294"/>
      <c r="B8993" s="294"/>
      <c r="C8993" s="294"/>
      <c r="D8993" s="294"/>
      <c r="E8993" s="294"/>
      <c r="F8993" s="294"/>
    </row>
    <row r="8994">
      <c r="A8994" s="294"/>
      <c r="B8994" s="294"/>
      <c r="C8994" s="294"/>
      <c r="D8994" s="294"/>
      <c r="E8994" s="294"/>
      <c r="F8994" s="294"/>
    </row>
    <row r="8995">
      <c r="A8995" s="294"/>
      <c r="B8995" s="294"/>
      <c r="C8995" s="294"/>
      <c r="D8995" s="294"/>
      <c r="E8995" s="294"/>
      <c r="F8995" s="294"/>
    </row>
    <row r="8996">
      <c r="A8996" s="294" t="s">
        <v>21326</v>
      </c>
      <c r="B8996" s="294"/>
      <c r="C8996" s="294"/>
      <c r="D8996" s="294"/>
      <c r="E8996" s="294"/>
      <c r="F8996" s="294"/>
    </row>
    <row r="8997">
      <c r="A8997" s="294"/>
      <c r="B8997" s="294"/>
      <c r="C8997" s="294"/>
      <c r="D8997" s="294"/>
      <c r="E8997" s="294"/>
      <c r="F8997" s="294"/>
    </row>
    <row r="8998">
      <c r="A8998" s="294" t="s">
        <v>27314</v>
      </c>
      <c r="B8998" s="294"/>
      <c r="C8998" s="294"/>
      <c r="D8998" s="294"/>
      <c r="E8998" s="294"/>
      <c r="F8998" s="294"/>
    </row>
    <row r="8999">
      <c r="A8999" s="294" t="s">
        <v>27315</v>
      </c>
      <c r="B8999" s="294"/>
      <c r="C8999" s="294"/>
      <c r="D8999" s="294"/>
      <c r="E8999" s="294"/>
      <c r="F8999" s="294"/>
    </row>
    <row r="9000">
      <c r="A9000" s="294" t="s">
        <v>27316</v>
      </c>
      <c r="B9000" s="294"/>
      <c r="C9000" s="294"/>
      <c r="D9000" s="294"/>
      <c r="E9000" s="294"/>
      <c r="F9000" s="294"/>
    </row>
    <row r="9001">
      <c r="A9001" s="294" t="s">
        <v>27317</v>
      </c>
      <c r="B9001" s="294"/>
      <c r="C9001" s="294"/>
      <c r="D9001" s="294"/>
      <c r="E9001" s="294"/>
      <c r="F9001" s="294"/>
    </row>
    <row r="9002">
      <c r="A9002" s="294" t="s">
        <v>27318</v>
      </c>
      <c r="B9002" s="294"/>
      <c r="C9002" s="294"/>
      <c r="D9002" s="294"/>
      <c r="E9002" s="294"/>
      <c r="F9002" s="294"/>
    </row>
    <row r="9003">
      <c r="A9003" s="294"/>
      <c r="B9003" s="294"/>
      <c r="C9003" s="294"/>
      <c r="D9003" s="294"/>
      <c r="E9003" s="294"/>
      <c r="F9003" s="294"/>
    </row>
    <row r="9004">
      <c r="A9004" s="294" t="s">
        <v>27319</v>
      </c>
      <c r="B9004" s="294"/>
      <c r="C9004" s="294"/>
      <c r="D9004" s="294"/>
      <c r="E9004" s="294"/>
      <c r="F9004" s="294"/>
    </row>
    <row r="9005">
      <c r="A9005" s="294"/>
      <c r="B9005" s="294"/>
      <c r="C9005" s="294"/>
      <c r="D9005" s="294"/>
      <c r="E9005" s="294"/>
      <c r="F9005" s="294"/>
    </row>
    <row r="9006">
      <c r="A9006" s="294" t="s">
        <v>27320</v>
      </c>
      <c r="B9006" s="294"/>
      <c r="C9006" s="294"/>
      <c r="D9006" s="294"/>
      <c r="E9006" s="294"/>
      <c r="F9006" s="294"/>
    </row>
    <row r="9007">
      <c r="A9007" s="294" t="s">
        <v>27321</v>
      </c>
      <c r="B9007" s="294"/>
      <c r="C9007" s="294"/>
      <c r="D9007" s="294"/>
      <c r="E9007" s="294"/>
      <c r="F9007" s="294"/>
    </row>
    <row r="9008">
      <c r="A9008" s="294" t="s">
        <v>27322</v>
      </c>
      <c r="B9008" s="294"/>
      <c r="C9008" s="294"/>
      <c r="D9008" s="294"/>
      <c r="E9008" s="294"/>
      <c r="F9008" s="294"/>
    </row>
    <row r="9009">
      <c r="A9009" s="294" t="s">
        <v>27323</v>
      </c>
      <c r="B9009" s="294"/>
      <c r="C9009" s="294"/>
      <c r="D9009" s="294"/>
      <c r="E9009" s="294"/>
      <c r="F9009" s="294"/>
    </row>
    <row r="9010">
      <c r="A9010" s="294" t="s">
        <v>27324</v>
      </c>
      <c r="B9010" s="294"/>
      <c r="C9010" s="294"/>
      <c r="D9010" s="294"/>
      <c r="E9010" s="294"/>
      <c r="F9010" s="294"/>
    </row>
    <row r="9011">
      <c r="A9011" s="294"/>
      <c r="B9011" s="294"/>
      <c r="C9011" s="294"/>
      <c r="D9011" s="294"/>
      <c r="E9011" s="294"/>
      <c r="F9011" s="294"/>
    </row>
    <row r="9012">
      <c r="A9012" s="294" t="s">
        <v>23321</v>
      </c>
      <c r="B9012" s="294"/>
      <c r="C9012" s="294"/>
      <c r="D9012" s="294"/>
      <c r="E9012" s="294"/>
      <c r="F9012" s="294"/>
    </row>
    <row r="9013">
      <c r="A9013" s="294" t="s">
        <v>23767</v>
      </c>
      <c r="B9013" s="294"/>
      <c r="C9013" s="294"/>
      <c r="D9013" s="294"/>
      <c r="E9013" s="294"/>
      <c r="F9013" s="294"/>
    </row>
    <row r="9014">
      <c r="A9014" s="294"/>
      <c r="B9014" s="294"/>
      <c r="C9014" s="294"/>
      <c r="D9014" s="294"/>
      <c r="E9014" s="294"/>
      <c r="F9014" s="294"/>
    </row>
    <row r="9015">
      <c r="A9015" s="294" t="s">
        <v>27325</v>
      </c>
      <c r="B9015" s="294"/>
      <c r="C9015" s="294"/>
      <c r="D9015" s="294"/>
      <c r="E9015" s="294"/>
      <c r="F9015" s="294"/>
    </row>
    <row r="9016">
      <c r="A9016" s="294" t="s">
        <v>27326</v>
      </c>
      <c r="B9016" s="294"/>
      <c r="C9016" s="294"/>
      <c r="D9016" s="294"/>
      <c r="E9016" s="294"/>
      <c r="F9016" s="294"/>
    </row>
    <row r="9017">
      <c r="A9017" s="294" t="s">
        <v>27327</v>
      </c>
      <c r="B9017" s="294"/>
      <c r="C9017" s="294"/>
      <c r="D9017" s="294"/>
      <c r="E9017" s="294"/>
      <c r="F9017" s="294"/>
    </row>
    <row r="9018">
      <c r="A9018" s="294" t="s">
        <v>27328</v>
      </c>
      <c r="B9018" s="294"/>
      <c r="C9018" s="294"/>
      <c r="D9018" s="294"/>
      <c r="E9018" s="294"/>
      <c r="F9018" s="294"/>
    </row>
    <row r="9019">
      <c r="A9019" s="294"/>
      <c r="B9019" s="294"/>
      <c r="C9019" s="294"/>
      <c r="D9019" s="294"/>
      <c r="E9019" s="294"/>
      <c r="F9019" s="294"/>
    </row>
    <row r="9020">
      <c r="A9020" s="294" t="s">
        <v>21908</v>
      </c>
      <c r="B9020" s="294"/>
      <c r="C9020" s="294"/>
      <c r="D9020" s="294"/>
      <c r="E9020" s="294"/>
      <c r="F9020" s="294"/>
    </row>
    <row r="9021">
      <c r="A9021" s="294"/>
      <c r="B9021" s="294"/>
      <c r="C9021" s="294"/>
      <c r="D9021" s="294"/>
      <c r="E9021" s="294"/>
      <c r="F9021" s="294"/>
    </row>
    <row r="9022">
      <c r="A9022" s="294" t="s">
        <v>27329</v>
      </c>
      <c r="B9022" s="294"/>
      <c r="C9022" s="294"/>
      <c r="D9022" s="294"/>
      <c r="E9022" s="294"/>
      <c r="F9022" s="294"/>
    </row>
    <row r="9023">
      <c r="A9023" s="294" t="s">
        <v>27330</v>
      </c>
      <c r="B9023" s="294"/>
      <c r="C9023" s="294"/>
      <c r="D9023" s="294"/>
      <c r="E9023" s="294"/>
      <c r="F9023" s="294"/>
    </row>
    <row r="9024">
      <c r="A9024" s="294" t="s">
        <v>27331</v>
      </c>
      <c r="B9024" s="294"/>
      <c r="C9024" s="294"/>
      <c r="D9024" s="294"/>
      <c r="E9024" s="294"/>
      <c r="F9024" s="294"/>
    </row>
    <row r="9025">
      <c r="A9025" s="294" t="s">
        <v>27332</v>
      </c>
      <c r="B9025" s="294"/>
      <c r="C9025" s="294"/>
      <c r="D9025" s="294"/>
      <c r="E9025" s="294"/>
      <c r="F9025" s="294"/>
    </row>
    <row r="9026">
      <c r="A9026" s="294"/>
      <c r="B9026" s="294"/>
      <c r="C9026" s="294"/>
      <c r="D9026" s="294"/>
      <c r="E9026" s="294"/>
      <c r="F9026" s="294"/>
    </row>
    <row r="9027">
      <c r="A9027" s="294" t="s">
        <v>27333</v>
      </c>
      <c r="B9027" s="294"/>
      <c r="C9027" s="294"/>
      <c r="D9027" s="294"/>
      <c r="E9027" s="294"/>
      <c r="F9027" s="294"/>
    </row>
    <row r="9028">
      <c r="A9028" s="294"/>
      <c r="B9028" s="294"/>
      <c r="C9028" s="294"/>
      <c r="D9028" s="294"/>
      <c r="E9028" s="294"/>
      <c r="F9028" s="294"/>
    </row>
    <row r="9029">
      <c r="A9029" s="294" t="s">
        <v>27334</v>
      </c>
      <c r="B9029" s="294"/>
      <c r="C9029" s="294"/>
      <c r="D9029" s="294"/>
      <c r="E9029" s="294"/>
      <c r="F9029" s="294"/>
    </row>
    <row r="9030">
      <c r="A9030" s="294" t="s">
        <v>27335</v>
      </c>
      <c r="B9030" s="294"/>
      <c r="C9030" s="294"/>
      <c r="D9030" s="294"/>
      <c r="E9030" s="294"/>
      <c r="F9030" s="294"/>
    </row>
    <row r="9031">
      <c r="A9031" s="294" t="s">
        <v>27336</v>
      </c>
      <c r="B9031" s="294"/>
      <c r="C9031" s="294"/>
      <c r="D9031" s="294"/>
      <c r="E9031" s="294"/>
      <c r="F9031" s="294"/>
    </row>
    <row r="9032">
      <c r="A9032" s="294" t="s">
        <v>27337</v>
      </c>
      <c r="B9032" s="294"/>
      <c r="C9032" s="294"/>
      <c r="D9032" s="294"/>
      <c r="E9032" s="294"/>
      <c r="F9032" s="294"/>
    </row>
    <row r="9033">
      <c r="A9033" s="294" t="s">
        <v>27338</v>
      </c>
      <c r="B9033" s="294"/>
      <c r="C9033" s="294"/>
      <c r="D9033" s="294"/>
      <c r="E9033" s="294"/>
      <c r="F9033" s="294"/>
    </row>
    <row r="9034">
      <c r="A9034" s="294" t="s">
        <v>27339</v>
      </c>
      <c r="B9034" s="294"/>
      <c r="C9034" s="294"/>
      <c r="D9034" s="294"/>
      <c r="E9034" s="294"/>
      <c r="F9034" s="294"/>
    </row>
    <row r="9035">
      <c r="A9035" s="294" t="s">
        <v>27340</v>
      </c>
      <c r="B9035" s="294"/>
      <c r="C9035" s="294"/>
      <c r="D9035" s="294"/>
      <c r="E9035" s="294"/>
      <c r="F9035" s="294"/>
    </row>
    <row r="9036">
      <c r="A9036" s="294" t="s">
        <v>27341</v>
      </c>
      <c r="B9036" s="294"/>
      <c r="C9036" s="294"/>
      <c r="D9036" s="294"/>
      <c r="E9036" s="294"/>
      <c r="F9036" s="294"/>
    </row>
    <row r="9037">
      <c r="A9037" s="294" t="s">
        <v>27342</v>
      </c>
      <c r="B9037" s="294"/>
      <c r="C9037" s="294"/>
      <c r="D9037" s="294"/>
      <c r="E9037" s="294"/>
      <c r="F9037" s="294"/>
    </row>
    <row r="9038">
      <c r="A9038" s="294" t="s">
        <v>27343</v>
      </c>
      <c r="B9038" s="294"/>
      <c r="C9038" s="294"/>
      <c r="D9038" s="294"/>
      <c r="E9038" s="294"/>
      <c r="F9038" s="294"/>
    </row>
    <row r="9039">
      <c r="A9039" s="294" t="s">
        <v>27344</v>
      </c>
      <c r="B9039" s="294"/>
      <c r="C9039" s="294"/>
      <c r="D9039" s="294"/>
      <c r="E9039" s="294"/>
      <c r="F9039" s="294"/>
    </row>
    <row r="9040">
      <c r="A9040" s="294" t="s">
        <v>27345</v>
      </c>
      <c r="B9040" s="294"/>
      <c r="C9040" s="294"/>
      <c r="D9040" s="294"/>
      <c r="E9040" s="294"/>
      <c r="F9040" s="294"/>
    </row>
    <row r="9041">
      <c r="A9041" s="294" t="s">
        <v>27346</v>
      </c>
      <c r="B9041" s="294"/>
      <c r="C9041" s="294"/>
      <c r="D9041" s="294"/>
      <c r="E9041" s="294"/>
      <c r="F9041" s="294"/>
    </row>
    <row r="9042">
      <c r="A9042" s="294" t="s">
        <v>22317</v>
      </c>
      <c r="B9042" s="294"/>
      <c r="C9042" s="294"/>
      <c r="D9042" s="294"/>
      <c r="E9042" s="294"/>
      <c r="F9042" s="294"/>
    </row>
    <row r="9043">
      <c r="A9043" s="294" t="s">
        <v>27347</v>
      </c>
      <c r="B9043" s="294"/>
      <c r="C9043" s="294"/>
      <c r="D9043" s="294"/>
      <c r="E9043" s="294"/>
      <c r="F9043" s="294"/>
    </row>
    <row r="9044">
      <c r="A9044" s="294" t="s">
        <v>27348</v>
      </c>
      <c r="B9044" s="294"/>
      <c r="C9044" s="294"/>
      <c r="D9044" s="294"/>
      <c r="E9044" s="294"/>
      <c r="F9044" s="294"/>
    </row>
    <row r="9045">
      <c r="A9045" s="294" t="s">
        <v>27349</v>
      </c>
      <c r="B9045" s="294"/>
      <c r="C9045" s="294"/>
      <c r="D9045" s="294"/>
      <c r="E9045" s="294"/>
      <c r="F9045" s="294"/>
    </row>
    <row r="9046">
      <c r="A9046" s="294" t="s">
        <v>27350</v>
      </c>
      <c r="B9046" s="294"/>
      <c r="C9046" s="294"/>
      <c r="D9046" s="294"/>
      <c r="E9046" s="294"/>
      <c r="F9046" s="294"/>
    </row>
    <row r="9047">
      <c r="A9047" s="294"/>
      <c r="B9047" s="294"/>
      <c r="C9047" s="294"/>
      <c r="D9047" s="294"/>
      <c r="E9047" s="294"/>
      <c r="F9047" s="294"/>
    </row>
    <row r="9048">
      <c r="A9048" s="294" t="s">
        <v>21312</v>
      </c>
      <c r="B9048" s="294"/>
      <c r="C9048" s="294"/>
      <c r="D9048" s="294"/>
      <c r="E9048" s="294"/>
      <c r="F9048" s="294"/>
    </row>
    <row r="9049">
      <c r="A9049" s="294" t="s">
        <v>27352</v>
      </c>
      <c r="B9049" s="294"/>
      <c r="C9049" s="294"/>
      <c r="D9049" s="294"/>
      <c r="E9049" s="294"/>
      <c r="F9049" s="294"/>
    </row>
    <row r="9050">
      <c r="A9050" s="294" t="s">
        <v>21672</v>
      </c>
      <c r="B9050" s="294"/>
      <c r="C9050" s="294"/>
      <c r="D9050" s="294"/>
      <c r="E9050" s="294"/>
      <c r="F9050" s="294"/>
    </row>
    <row r="9051">
      <c r="A9051" s="294" t="s">
        <v>27353</v>
      </c>
      <c r="B9051" s="294"/>
      <c r="C9051" s="294"/>
      <c r="D9051" s="294"/>
      <c r="E9051" s="294"/>
      <c r="F9051" s="294"/>
    </row>
    <row r="9052">
      <c r="A9052" s="294"/>
      <c r="B9052" s="294"/>
      <c r="C9052" s="294"/>
      <c r="D9052" s="294"/>
      <c r="E9052" s="294"/>
      <c r="F9052" s="294"/>
    </row>
    <row r="9053">
      <c r="A9053" s="294" t="s">
        <v>21315</v>
      </c>
      <c r="B9053" s="294"/>
      <c r="C9053" s="294"/>
      <c r="D9053" s="294"/>
      <c r="E9053" s="294"/>
      <c r="F9053" s="294"/>
    </row>
    <row r="9054">
      <c r="A9054" s="294"/>
      <c r="B9054" s="294"/>
      <c r="C9054" s="294"/>
      <c r="D9054" s="294"/>
      <c r="E9054" s="294"/>
      <c r="F9054" s="294"/>
    </row>
    <row r="9055">
      <c r="A9055" s="294" t="s">
        <v>27354</v>
      </c>
      <c r="B9055" s="294"/>
      <c r="C9055" s="294"/>
      <c r="D9055" s="294"/>
      <c r="E9055" s="294"/>
      <c r="F9055" s="294"/>
    </row>
    <row r="9056">
      <c r="A9056" s="294" t="s">
        <v>27355</v>
      </c>
      <c r="B9056" s="294"/>
      <c r="C9056" s="294"/>
      <c r="D9056" s="294"/>
      <c r="E9056" s="294"/>
      <c r="F9056" s="294"/>
    </row>
    <row r="9057">
      <c r="A9057" s="294" t="s">
        <v>27356</v>
      </c>
      <c r="B9057" s="294"/>
      <c r="C9057" s="294"/>
      <c r="D9057" s="294"/>
      <c r="E9057" s="294"/>
      <c r="F9057" s="294"/>
    </row>
    <row r="9058">
      <c r="A9058" s="294" t="s">
        <v>27357</v>
      </c>
      <c r="B9058" s="294"/>
      <c r="C9058" s="294"/>
      <c r="D9058" s="294"/>
      <c r="E9058" s="294"/>
      <c r="F9058" s="294"/>
    </row>
    <row r="9059">
      <c r="A9059" s="294" t="s">
        <v>27358</v>
      </c>
      <c r="B9059" s="294"/>
      <c r="C9059" s="294"/>
      <c r="D9059" s="294"/>
      <c r="E9059" s="294"/>
      <c r="F9059" s="294"/>
    </row>
    <row r="9060">
      <c r="A9060" s="294" t="s">
        <v>27359</v>
      </c>
      <c r="B9060" s="294"/>
      <c r="C9060" s="294"/>
      <c r="D9060" s="294"/>
      <c r="E9060" s="294"/>
      <c r="F9060" s="294"/>
    </row>
    <row r="9061">
      <c r="A9061" s="294"/>
      <c r="B9061" s="294"/>
      <c r="C9061" s="294"/>
      <c r="D9061" s="294"/>
      <c r="E9061" s="294"/>
      <c r="F9061" s="294"/>
    </row>
    <row r="9062">
      <c r="A9062" s="294" t="s">
        <v>21326</v>
      </c>
      <c r="B9062" s="294"/>
      <c r="C9062" s="294"/>
      <c r="D9062" s="294"/>
      <c r="E9062" s="294"/>
      <c r="F9062" s="294"/>
    </row>
    <row r="9063">
      <c r="A9063" s="294"/>
      <c r="B9063" s="294"/>
      <c r="C9063" s="294"/>
      <c r="D9063" s="294"/>
      <c r="E9063" s="294"/>
      <c r="F9063" s="294"/>
    </row>
    <row r="9064">
      <c r="A9064" s="294" t="s">
        <v>27360</v>
      </c>
      <c r="B9064" s="294"/>
      <c r="C9064" s="294"/>
      <c r="D9064" s="294"/>
      <c r="E9064" s="294"/>
      <c r="F9064" s="294"/>
    </row>
    <row r="9065">
      <c r="A9065" s="294" t="s">
        <v>27361</v>
      </c>
      <c r="B9065" s="294"/>
      <c r="C9065" s="294"/>
      <c r="D9065" s="294"/>
      <c r="E9065" s="294"/>
      <c r="F9065" s="294"/>
    </row>
    <row r="9066">
      <c r="A9066" s="294" t="s">
        <v>27362</v>
      </c>
      <c r="B9066" s="294"/>
      <c r="C9066" s="294"/>
      <c r="D9066" s="294"/>
      <c r="E9066" s="294"/>
      <c r="F9066" s="294"/>
    </row>
    <row r="9067">
      <c r="A9067" s="294" t="s">
        <v>27363</v>
      </c>
      <c r="B9067" s="294"/>
      <c r="C9067" s="294"/>
      <c r="D9067" s="294"/>
      <c r="E9067" s="294"/>
      <c r="F9067" s="294"/>
    </row>
    <row r="9068">
      <c r="A9068" s="294"/>
      <c r="B9068" s="294"/>
      <c r="C9068" s="294"/>
      <c r="D9068" s="294"/>
      <c r="E9068" s="294"/>
      <c r="F9068" s="294"/>
    </row>
    <row r="9069">
      <c r="A9069" s="294" t="s">
        <v>27364</v>
      </c>
      <c r="B9069" s="294"/>
      <c r="C9069" s="294"/>
      <c r="D9069" s="294"/>
      <c r="E9069" s="294"/>
      <c r="F9069" s="294"/>
    </row>
    <row r="9070">
      <c r="A9070" s="294"/>
      <c r="B9070" s="294"/>
      <c r="C9070" s="294"/>
      <c r="D9070" s="294"/>
      <c r="E9070" s="294"/>
      <c r="F9070" s="294"/>
    </row>
    <row r="9071">
      <c r="A9071" s="294" t="s">
        <v>27365</v>
      </c>
      <c r="B9071" s="294"/>
      <c r="C9071" s="294"/>
      <c r="D9071" s="294"/>
      <c r="E9071" s="294"/>
      <c r="F9071" s="294"/>
    </row>
    <row r="9072">
      <c r="A9072" s="294" t="s">
        <v>27366</v>
      </c>
      <c r="B9072" s="294"/>
      <c r="C9072" s="294"/>
      <c r="D9072" s="294"/>
      <c r="E9072" s="294"/>
      <c r="F9072" s="294"/>
    </row>
    <row r="9073">
      <c r="A9073" s="294" t="s">
        <v>27367</v>
      </c>
      <c r="B9073" s="294"/>
      <c r="C9073" s="294"/>
      <c r="D9073" s="294"/>
      <c r="E9073" s="294"/>
      <c r="F9073" s="294"/>
    </row>
    <row r="9074">
      <c r="A9074" s="294" t="s">
        <v>27368</v>
      </c>
      <c r="B9074" s="294"/>
      <c r="C9074" s="294"/>
      <c r="D9074" s="294"/>
      <c r="E9074" s="294"/>
      <c r="F9074" s="294"/>
    </row>
    <row r="9075">
      <c r="A9075" s="294" t="s">
        <v>27369</v>
      </c>
      <c r="B9075" s="294"/>
      <c r="C9075" s="294"/>
      <c r="D9075" s="294"/>
      <c r="E9075" s="294"/>
      <c r="F9075" s="294"/>
    </row>
    <row r="9076">
      <c r="A9076" s="294" t="s">
        <v>27370</v>
      </c>
      <c r="B9076" s="294"/>
      <c r="C9076" s="294"/>
      <c r="D9076" s="294"/>
      <c r="E9076" s="294"/>
      <c r="F9076" s="294"/>
    </row>
    <row r="9077">
      <c r="A9077" s="294" t="s">
        <v>27371</v>
      </c>
      <c r="B9077" s="294"/>
      <c r="C9077" s="294"/>
      <c r="D9077" s="294"/>
      <c r="E9077" s="294"/>
      <c r="F9077" s="294"/>
    </row>
    <row r="9078">
      <c r="A9078" s="294"/>
      <c r="B9078" s="294"/>
      <c r="C9078" s="294"/>
      <c r="D9078" s="294"/>
      <c r="E9078" s="294"/>
      <c r="F9078" s="294"/>
    </row>
    <row r="9079">
      <c r="A9079" s="294" t="s">
        <v>27372</v>
      </c>
      <c r="B9079" s="294"/>
      <c r="C9079" s="294"/>
      <c r="D9079" s="294"/>
      <c r="E9079" s="294"/>
      <c r="F9079" s="294"/>
    </row>
    <row r="9080">
      <c r="A9080" s="294" t="s">
        <v>23322</v>
      </c>
      <c r="B9080" s="294"/>
      <c r="C9080" s="294"/>
      <c r="D9080" s="294"/>
      <c r="E9080" s="294"/>
      <c r="F9080" s="294"/>
    </row>
    <row r="9081">
      <c r="A9081" s="294"/>
      <c r="B9081" s="294"/>
      <c r="C9081" s="294"/>
      <c r="D9081" s="294"/>
      <c r="E9081" s="294"/>
      <c r="F9081" s="294"/>
    </row>
    <row r="9082">
      <c r="A9082" s="294" t="s">
        <v>27373</v>
      </c>
      <c r="B9082" s="294"/>
      <c r="C9082" s="294"/>
      <c r="D9082" s="294"/>
      <c r="E9082" s="294"/>
      <c r="F9082" s="294"/>
    </row>
    <row r="9083">
      <c r="A9083" s="294" t="s">
        <v>27374</v>
      </c>
      <c r="B9083" s="294"/>
      <c r="C9083" s="294"/>
      <c r="D9083" s="294"/>
      <c r="E9083" s="294"/>
      <c r="F9083" s="294"/>
    </row>
    <row r="9084">
      <c r="A9084" s="294" t="s">
        <v>27375</v>
      </c>
      <c r="B9084" s="294"/>
      <c r="C9084" s="294"/>
      <c r="D9084" s="294"/>
      <c r="E9084" s="294"/>
      <c r="F9084" s="294"/>
    </row>
    <row r="9085">
      <c r="A9085" s="294"/>
      <c r="B9085" s="294"/>
      <c r="C9085" s="294"/>
      <c r="D9085" s="294"/>
      <c r="E9085" s="294"/>
      <c r="F9085" s="294"/>
    </row>
    <row r="9086">
      <c r="A9086" s="294" t="s">
        <v>27376</v>
      </c>
      <c r="B9086" s="294"/>
      <c r="C9086" s="294"/>
      <c r="D9086" s="294"/>
      <c r="E9086" s="294"/>
      <c r="F9086" s="294"/>
    </row>
    <row r="9087">
      <c r="A9087" s="294"/>
      <c r="B9087" s="294"/>
      <c r="C9087" s="294"/>
      <c r="D9087" s="294"/>
      <c r="E9087" s="294"/>
      <c r="F9087" s="294"/>
    </row>
    <row r="9088">
      <c r="A9088" s="294" t="s">
        <v>27377</v>
      </c>
      <c r="B9088" s="294"/>
      <c r="C9088" s="294"/>
      <c r="D9088" s="294"/>
      <c r="E9088" s="294"/>
      <c r="F9088" s="294"/>
    </row>
    <row r="9089">
      <c r="A9089" s="294" t="s">
        <v>27378</v>
      </c>
      <c r="B9089" s="294"/>
      <c r="C9089" s="294"/>
      <c r="D9089" s="294"/>
      <c r="E9089" s="294"/>
      <c r="F9089" s="294"/>
    </row>
    <row r="9090">
      <c r="A9090" s="294"/>
      <c r="B9090" s="294"/>
      <c r="C9090" s="294"/>
      <c r="D9090" s="294"/>
      <c r="E9090" s="294"/>
      <c r="F9090" s="294"/>
    </row>
    <row r="9091">
      <c r="A9091" s="294" t="s">
        <v>27379</v>
      </c>
      <c r="B9091" s="294"/>
      <c r="C9091" s="294"/>
      <c r="D9091" s="294"/>
      <c r="E9091" s="294"/>
      <c r="F9091" s="294"/>
    </row>
    <row r="9092">
      <c r="A9092" s="294"/>
      <c r="B9092" s="294"/>
      <c r="C9092" s="294"/>
      <c r="D9092" s="294"/>
      <c r="E9092" s="294"/>
      <c r="F9092" s="294"/>
    </row>
    <row r="9093">
      <c r="A9093" s="294" t="s">
        <v>27380</v>
      </c>
      <c r="B9093" s="294"/>
      <c r="C9093" s="294"/>
      <c r="D9093" s="294"/>
      <c r="E9093" s="294"/>
      <c r="F9093" s="294"/>
    </row>
    <row r="9094">
      <c r="A9094" s="294" t="s">
        <v>27381</v>
      </c>
      <c r="B9094" s="294"/>
      <c r="C9094" s="294"/>
      <c r="D9094" s="294"/>
      <c r="E9094" s="294"/>
      <c r="F9094" s="294"/>
    </row>
    <row r="9095">
      <c r="A9095" s="294" t="s">
        <v>27382</v>
      </c>
      <c r="B9095" s="294"/>
      <c r="C9095" s="294"/>
      <c r="D9095" s="294"/>
      <c r="E9095" s="294"/>
      <c r="F9095" s="294"/>
    </row>
    <row r="9096">
      <c r="A9096" s="294" t="s">
        <v>27383</v>
      </c>
      <c r="B9096" s="294"/>
      <c r="C9096" s="294"/>
      <c r="D9096" s="294"/>
      <c r="E9096" s="294"/>
      <c r="F9096" s="294"/>
    </row>
    <row r="9097">
      <c r="A9097" s="294" t="s">
        <v>27384</v>
      </c>
      <c r="B9097" s="294"/>
      <c r="C9097" s="294"/>
      <c r="D9097" s="294"/>
      <c r="E9097" s="294"/>
      <c r="F9097" s="294"/>
    </row>
    <row r="9098">
      <c r="A9098" s="294" t="s">
        <v>27385</v>
      </c>
      <c r="B9098" s="294"/>
      <c r="C9098" s="294"/>
      <c r="D9098" s="294"/>
      <c r="E9098" s="294"/>
      <c r="F9098" s="294"/>
    </row>
    <row r="9099">
      <c r="A9099" s="294" t="s">
        <v>27386</v>
      </c>
      <c r="B9099" s="294"/>
      <c r="C9099" s="294"/>
      <c r="D9099" s="294"/>
      <c r="E9099" s="294"/>
      <c r="F9099" s="294"/>
    </row>
    <row r="9100">
      <c r="A9100" s="294" t="s">
        <v>27387</v>
      </c>
      <c r="B9100" s="294"/>
      <c r="C9100" s="294"/>
      <c r="D9100" s="294"/>
      <c r="E9100" s="294"/>
      <c r="F9100" s="294"/>
    </row>
    <row r="9101">
      <c r="A9101" s="294" t="s">
        <v>27388</v>
      </c>
      <c r="B9101" s="294"/>
      <c r="C9101" s="294"/>
      <c r="D9101" s="294"/>
      <c r="E9101" s="294"/>
      <c r="F9101" s="294"/>
    </row>
    <row r="9102">
      <c r="A9102" s="294" t="s">
        <v>27389</v>
      </c>
      <c r="B9102" s="294"/>
      <c r="C9102" s="294"/>
      <c r="D9102" s="294"/>
      <c r="E9102" s="294"/>
      <c r="F9102" s="294"/>
    </row>
    <row r="9103">
      <c r="A9103" s="294" t="s">
        <v>27390</v>
      </c>
      <c r="B9103" s="294"/>
      <c r="C9103" s="294"/>
      <c r="D9103" s="294"/>
      <c r="E9103" s="294"/>
      <c r="F9103" s="294"/>
    </row>
    <row r="9104">
      <c r="A9104" s="294" t="s">
        <v>27391</v>
      </c>
      <c r="B9104" s="294"/>
      <c r="C9104" s="294"/>
      <c r="D9104" s="294"/>
      <c r="E9104" s="294"/>
      <c r="F9104" s="294"/>
    </row>
    <row r="9105">
      <c r="A9105" s="294" t="s">
        <v>27392</v>
      </c>
      <c r="B9105" s="294"/>
      <c r="C9105" s="294"/>
      <c r="D9105" s="294"/>
      <c r="E9105" s="294"/>
      <c r="F9105" s="294"/>
    </row>
    <row r="9106">
      <c r="A9106" s="294" t="s">
        <v>27393</v>
      </c>
      <c r="B9106" s="294"/>
      <c r="C9106" s="294"/>
      <c r="D9106" s="294"/>
      <c r="E9106" s="294"/>
      <c r="F9106" s="294"/>
    </row>
    <row r="9107">
      <c r="A9107" s="294" t="s">
        <v>27394</v>
      </c>
      <c r="B9107" s="294"/>
      <c r="C9107" s="294"/>
      <c r="D9107" s="294"/>
      <c r="E9107" s="294"/>
      <c r="F9107" s="294"/>
    </row>
    <row r="9108">
      <c r="A9108" s="294" t="s">
        <v>27395</v>
      </c>
      <c r="B9108" s="294"/>
      <c r="C9108" s="294"/>
      <c r="D9108" s="294"/>
      <c r="E9108" s="294"/>
      <c r="F9108" s="294"/>
    </row>
    <row r="9109">
      <c r="A9109" s="294"/>
      <c r="B9109" s="294"/>
      <c r="C9109" s="294"/>
      <c r="D9109" s="294"/>
      <c r="E9109" s="294"/>
      <c r="F9109" s="294"/>
    </row>
    <row r="9110">
      <c r="A9110" s="294" t="s">
        <v>21312</v>
      </c>
      <c r="B9110" s="294"/>
      <c r="C9110" s="294"/>
      <c r="D9110" s="294"/>
      <c r="E9110" s="294"/>
      <c r="F9110" s="294"/>
    </row>
    <row r="9111">
      <c r="A9111" s="294" t="s">
        <v>27396</v>
      </c>
      <c r="B9111" s="294"/>
      <c r="C9111" s="294"/>
      <c r="D9111" s="294"/>
      <c r="E9111" s="294"/>
      <c r="F9111" s="294"/>
    </row>
    <row r="9112">
      <c r="A9112" s="294" t="s">
        <v>27397</v>
      </c>
      <c r="B9112" s="294"/>
      <c r="C9112" s="294"/>
      <c r="D9112" s="294"/>
      <c r="E9112" s="294"/>
      <c r="F9112" s="294"/>
    </row>
    <row r="9113">
      <c r="A9113" s="294" t="s">
        <v>27398</v>
      </c>
      <c r="B9113" s="294"/>
      <c r="C9113" s="294"/>
      <c r="D9113" s="294"/>
      <c r="E9113" s="294"/>
      <c r="F9113" s="294"/>
    </row>
    <row r="9114">
      <c r="A9114" s="294"/>
      <c r="B9114" s="294"/>
      <c r="C9114" s="294"/>
      <c r="D9114" s="294"/>
      <c r="E9114" s="294"/>
      <c r="F9114" s="294"/>
    </row>
    <row r="9115">
      <c r="A9115" s="294" t="s">
        <v>25957</v>
      </c>
      <c r="B9115" s="294"/>
      <c r="C9115" s="294"/>
      <c r="D9115" s="294"/>
      <c r="E9115" s="294"/>
      <c r="F9115" s="294"/>
    </row>
    <row r="9116">
      <c r="A9116" s="294"/>
      <c r="B9116" s="294"/>
      <c r="C9116" s="294"/>
      <c r="D9116" s="294"/>
      <c r="E9116" s="294"/>
      <c r="F9116" s="294"/>
    </row>
    <row r="9117">
      <c r="A9117" s="294" t="s">
        <v>27399</v>
      </c>
      <c r="B9117" s="294"/>
      <c r="C9117" s="294"/>
      <c r="D9117" s="294"/>
      <c r="E9117" s="294"/>
      <c r="F9117" s="294"/>
    </row>
    <row r="9118">
      <c r="A9118" s="294"/>
      <c r="B9118" s="294"/>
      <c r="C9118" s="294"/>
      <c r="D9118" s="294"/>
      <c r="E9118" s="294"/>
      <c r="F9118" s="294"/>
    </row>
    <row r="9119">
      <c r="A9119" s="294" t="s">
        <v>26193</v>
      </c>
      <c r="B9119" s="294"/>
      <c r="C9119" s="294"/>
      <c r="D9119" s="294"/>
      <c r="E9119" s="294"/>
      <c r="F9119" s="294"/>
    </row>
    <row r="9120">
      <c r="A9120" s="294"/>
      <c r="B9120" s="294"/>
      <c r="C9120" s="294"/>
      <c r="D9120" s="294"/>
      <c r="E9120" s="294"/>
      <c r="F9120" s="294"/>
    </row>
    <row r="9121">
      <c r="A9121" s="294" t="s">
        <v>27400</v>
      </c>
      <c r="B9121" s="294"/>
      <c r="C9121" s="294"/>
      <c r="D9121" s="294"/>
      <c r="E9121" s="294"/>
      <c r="F9121" s="294"/>
    </row>
    <row r="9122">
      <c r="A9122" s="294" t="s">
        <v>27401</v>
      </c>
      <c r="B9122" s="294"/>
      <c r="C9122" s="294"/>
      <c r="D9122" s="294"/>
      <c r="E9122" s="294"/>
      <c r="F9122" s="294"/>
    </row>
    <row r="9123">
      <c r="A9123" s="294" t="s">
        <v>27402</v>
      </c>
      <c r="B9123" s="294"/>
      <c r="C9123" s="294"/>
      <c r="D9123" s="294"/>
      <c r="E9123" s="294"/>
      <c r="F9123" s="294"/>
    </row>
    <row r="9124">
      <c r="A9124" s="294" t="s">
        <v>27403</v>
      </c>
      <c r="B9124" s="294"/>
      <c r="C9124" s="294"/>
      <c r="D9124" s="294"/>
      <c r="E9124" s="294"/>
      <c r="F9124" s="294"/>
    </row>
    <row r="9125">
      <c r="A9125" s="294" t="s">
        <v>27404</v>
      </c>
      <c r="B9125" s="294"/>
      <c r="C9125" s="294"/>
      <c r="D9125" s="294"/>
      <c r="E9125" s="294"/>
      <c r="F9125" s="294"/>
    </row>
    <row r="9126">
      <c r="A9126" s="294"/>
      <c r="B9126" s="294"/>
      <c r="C9126" s="294"/>
      <c r="D9126" s="294"/>
      <c r="E9126" s="294"/>
      <c r="F9126" s="294"/>
    </row>
    <row r="9127">
      <c r="A9127" s="294"/>
      <c r="B9127" s="294"/>
      <c r="C9127" s="294"/>
      <c r="D9127" s="294"/>
      <c r="E9127" s="294"/>
      <c r="F9127" s="294"/>
    </row>
    <row r="9128">
      <c r="A9128" s="294" t="s">
        <v>25967</v>
      </c>
      <c r="B9128" s="294"/>
      <c r="C9128" s="294"/>
      <c r="D9128" s="294"/>
      <c r="E9128" s="294"/>
      <c r="F9128" s="294"/>
    </row>
    <row r="9129">
      <c r="A9129" s="294"/>
      <c r="B9129" s="294"/>
      <c r="C9129" s="294"/>
      <c r="D9129" s="294"/>
      <c r="E9129" s="294"/>
      <c r="F9129" s="294"/>
    </row>
    <row r="9130">
      <c r="A9130" s="294" t="s">
        <v>27405</v>
      </c>
      <c r="B9130" s="294"/>
      <c r="C9130" s="294"/>
      <c r="D9130" s="294"/>
      <c r="E9130" s="294"/>
      <c r="F9130" s="294"/>
    </row>
    <row r="9131">
      <c r="A9131" s="294"/>
      <c r="B9131" s="294"/>
      <c r="C9131" s="294"/>
      <c r="D9131" s="294"/>
      <c r="E9131" s="294"/>
      <c r="F9131" s="294"/>
    </row>
    <row r="9132">
      <c r="A9132" s="294" t="s">
        <v>27406</v>
      </c>
      <c r="B9132" s="294"/>
      <c r="C9132" s="294"/>
      <c r="D9132" s="294"/>
      <c r="E9132" s="294"/>
      <c r="F9132" s="294"/>
    </row>
    <row r="9133">
      <c r="A9133" s="294" t="s">
        <v>27407</v>
      </c>
      <c r="B9133" s="294"/>
      <c r="C9133" s="294"/>
      <c r="D9133" s="294"/>
      <c r="E9133" s="294"/>
      <c r="F9133" s="294"/>
    </row>
    <row r="9134">
      <c r="A9134" s="294"/>
      <c r="B9134" s="294"/>
      <c r="C9134" s="294"/>
      <c r="D9134" s="294"/>
      <c r="E9134" s="294"/>
      <c r="F9134" s="294"/>
    </row>
    <row r="9135">
      <c r="A9135" s="294" t="s">
        <v>27408</v>
      </c>
      <c r="B9135" s="294"/>
      <c r="C9135" s="294"/>
      <c r="D9135" s="294"/>
      <c r="E9135" s="294"/>
      <c r="F9135" s="294"/>
    </row>
    <row r="9136">
      <c r="A9136" s="294"/>
      <c r="B9136" s="294"/>
      <c r="C9136" s="294"/>
      <c r="D9136" s="294"/>
      <c r="E9136" s="294"/>
      <c r="F9136" s="294"/>
    </row>
    <row r="9137">
      <c r="A9137" s="294" t="s">
        <v>27409</v>
      </c>
      <c r="B9137" s="294"/>
      <c r="C9137" s="294"/>
      <c r="D9137" s="294"/>
      <c r="E9137" s="294"/>
      <c r="F9137" s="294"/>
    </row>
    <row r="9138">
      <c r="A9138" s="294" t="s">
        <v>27410</v>
      </c>
      <c r="B9138" s="294"/>
      <c r="C9138" s="294"/>
      <c r="D9138" s="294"/>
      <c r="E9138" s="294"/>
      <c r="F9138" s="294"/>
    </row>
    <row r="9139">
      <c r="A9139" s="294" t="s">
        <v>27411</v>
      </c>
      <c r="B9139" s="294"/>
      <c r="C9139" s="294"/>
      <c r="D9139" s="294"/>
      <c r="E9139" s="294"/>
      <c r="F9139" s="294"/>
    </row>
    <row r="9140">
      <c r="A9140" s="294" t="s">
        <v>27412</v>
      </c>
      <c r="B9140" s="294"/>
      <c r="C9140" s="294"/>
      <c r="D9140" s="294"/>
      <c r="E9140" s="294"/>
      <c r="F9140" s="294"/>
    </row>
    <row r="9141">
      <c r="A9141" s="294"/>
      <c r="B9141" s="294"/>
      <c r="C9141" s="294"/>
      <c r="D9141" s="294"/>
      <c r="E9141" s="294"/>
      <c r="F9141" s="294"/>
    </row>
    <row r="9142">
      <c r="A9142" s="294" t="s">
        <v>27413</v>
      </c>
      <c r="B9142" s="294"/>
      <c r="C9142" s="294"/>
      <c r="D9142" s="294"/>
      <c r="E9142" s="294"/>
      <c r="F9142" s="294"/>
    </row>
    <row r="9143">
      <c r="A9143" s="294"/>
      <c r="B9143" s="294"/>
      <c r="C9143" s="294"/>
      <c r="D9143" s="294"/>
      <c r="E9143" s="294"/>
      <c r="F9143" s="294"/>
    </row>
    <row r="9144">
      <c r="A9144" s="294" t="s">
        <v>27414</v>
      </c>
      <c r="B9144" s="294"/>
      <c r="C9144" s="294"/>
      <c r="D9144" s="294"/>
      <c r="E9144" s="294"/>
      <c r="F9144" s="294"/>
    </row>
    <row r="9145">
      <c r="A9145" s="294" t="s">
        <v>27415</v>
      </c>
      <c r="B9145" s="294"/>
      <c r="C9145" s="294"/>
      <c r="D9145" s="294"/>
      <c r="E9145" s="294"/>
      <c r="F9145" s="294"/>
    </row>
    <row r="9146">
      <c r="A9146" s="294"/>
      <c r="B9146" s="294"/>
      <c r="C9146" s="294"/>
      <c r="D9146" s="294"/>
      <c r="E9146" s="294"/>
      <c r="F9146" s="294"/>
    </row>
    <row r="9147">
      <c r="A9147" s="294" t="s">
        <v>26240</v>
      </c>
      <c r="B9147" s="294"/>
      <c r="C9147" s="294"/>
      <c r="D9147" s="294"/>
      <c r="E9147" s="294"/>
      <c r="F9147" s="294"/>
    </row>
    <row r="9148">
      <c r="A9148" s="294"/>
      <c r="B9148" s="294"/>
      <c r="C9148" s="294"/>
      <c r="D9148" s="294"/>
      <c r="E9148" s="294"/>
      <c r="F9148" s="294"/>
    </row>
    <row r="9149">
      <c r="A9149" s="294" t="s">
        <v>27416</v>
      </c>
      <c r="B9149" s="294"/>
      <c r="C9149" s="294"/>
      <c r="D9149" s="294"/>
      <c r="E9149" s="294"/>
      <c r="F9149" s="294"/>
    </row>
    <row r="9150">
      <c r="A9150" s="294" t="s">
        <v>27417</v>
      </c>
      <c r="B9150" s="294"/>
      <c r="C9150" s="294"/>
      <c r="D9150" s="294"/>
      <c r="E9150" s="294"/>
      <c r="F9150" s="294"/>
    </row>
    <row r="9151">
      <c r="A9151" s="294" t="s">
        <v>27418</v>
      </c>
      <c r="B9151" s="294"/>
      <c r="C9151" s="294"/>
      <c r="D9151" s="294"/>
      <c r="E9151" s="294"/>
      <c r="F9151" s="294"/>
    </row>
    <row r="9152">
      <c r="A9152" s="294" t="s">
        <v>27419</v>
      </c>
      <c r="B9152" s="294"/>
      <c r="C9152" s="294"/>
      <c r="D9152" s="294"/>
      <c r="E9152" s="294"/>
      <c r="F9152" s="294"/>
    </row>
    <row r="9153">
      <c r="A9153" s="294" t="s">
        <v>27420</v>
      </c>
      <c r="B9153" s="294"/>
      <c r="C9153" s="294"/>
      <c r="D9153" s="294"/>
      <c r="E9153" s="294"/>
      <c r="F9153" s="294"/>
    </row>
    <row r="9154">
      <c r="A9154" s="294" t="s">
        <v>27421</v>
      </c>
      <c r="B9154" s="294"/>
      <c r="C9154" s="294"/>
      <c r="D9154" s="294"/>
      <c r="E9154" s="294"/>
      <c r="F9154" s="294"/>
    </row>
    <row r="9155">
      <c r="A9155" s="294" t="s">
        <v>27422</v>
      </c>
      <c r="B9155" s="294"/>
      <c r="C9155" s="294"/>
      <c r="D9155" s="294"/>
      <c r="E9155" s="294"/>
      <c r="F9155" s="294"/>
    </row>
    <row r="9156">
      <c r="A9156" s="294" t="s">
        <v>27423</v>
      </c>
      <c r="B9156" s="294"/>
      <c r="C9156" s="294"/>
      <c r="D9156" s="294"/>
      <c r="E9156" s="294"/>
      <c r="F9156" s="294"/>
    </row>
    <row r="9157">
      <c r="A9157" s="294" t="s">
        <v>27424</v>
      </c>
      <c r="B9157" s="294"/>
      <c r="C9157" s="294"/>
      <c r="D9157" s="294"/>
      <c r="E9157" s="294"/>
      <c r="F9157" s="294"/>
    </row>
    <row r="9158">
      <c r="A9158" s="294" t="s">
        <v>27425</v>
      </c>
      <c r="B9158" s="294"/>
      <c r="C9158" s="294"/>
      <c r="D9158" s="294"/>
      <c r="E9158" s="294"/>
      <c r="F9158" s="294"/>
    </row>
    <row r="9159">
      <c r="A9159" s="294"/>
      <c r="B9159" s="294"/>
      <c r="C9159" s="294"/>
      <c r="D9159" s="294"/>
      <c r="E9159" s="294"/>
      <c r="F9159" s="294"/>
    </row>
    <row r="9160">
      <c r="A9160" s="294" t="s">
        <v>26214</v>
      </c>
      <c r="B9160" s="294"/>
      <c r="C9160" s="294"/>
      <c r="D9160" s="294"/>
      <c r="E9160" s="294"/>
      <c r="F9160" s="294"/>
    </row>
    <row r="9161">
      <c r="A9161" s="294"/>
      <c r="B9161" s="294"/>
      <c r="C9161" s="294"/>
      <c r="D9161" s="294"/>
      <c r="E9161" s="294"/>
      <c r="F9161" s="294"/>
    </row>
    <row r="9162">
      <c r="A9162" s="294" t="s">
        <v>27426</v>
      </c>
      <c r="B9162" s="294"/>
      <c r="C9162" s="294"/>
      <c r="D9162" s="294"/>
      <c r="E9162" s="294"/>
      <c r="F9162" s="294"/>
    </row>
    <row r="9163">
      <c r="A9163" s="294" t="s">
        <v>27427</v>
      </c>
      <c r="B9163" s="294"/>
      <c r="C9163" s="294"/>
      <c r="D9163" s="294"/>
      <c r="E9163" s="294"/>
      <c r="F9163" s="294"/>
    </row>
    <row r="9164">
      <c r="A9164" s="294" t="s">
        <v>27428</v>
      </c>
      <c r="B9164" s="294"/>
      <c r="C9164" s="294"/>
      <c r="D9164" s="294"/>
      <c r="E9164" s="294"/>
      <c r="F9164" s="294"/>
    </row>
    <row r="9165">
      <c r="A9165" s="294" t="s">
        <v>27429</v>
      </c>
      <c r="B9165" s="294"/>
      <c r="C9165" s="294"/>
      <c r="D9165" s="294"/>
      <c r="E9165" s="294"/>
      <c r="F9165" s="294"/>
    </row>
    <row r="9166">
      <c r="A9166" s="294" t="s">
        <v>27430</v>
      </c>
      <c r="B9166" s="294"/>
      <c r="C9166" s="294"/>
      <c r="D9166" s="294"/>
      <c r="E9166" s="294"/>
      <c r="F9166" s="294"/>
    </row>
    <row r="9167">
      <c r="A9167" s="294" t="s">
        <v>27431</v>
      </c>
      <c r="B9167" s="294"/>
      <c r="C9167" s="294"/>
      <c r="D9167" s="294"/>
      <c r="E9167" s="294"/>
      <c r="F9167" s="294"/>
    </row>
    <row r="9168">
      <c r="A9168" s="294" t="s">
        <v>27432</v>
      </c>
      <c r="B9168" s="294"/>
      <c r="C9168" s="294"/>
      <c r="D9168" s="294"/>
      <c r="E9168" s="294"/>
      <c r="F9168" s="294"/>
    </row>
    <row r="9169">
      <c r="A9169" s="294" t="s">
        <v>27433</v>
      </c>
      <c r="B9169" s="294"/>
      <c r="C9169" s="294"/>
      <c r="D9169" s="294"/>
      <c r="E9169" s="294"/>
      <c r="F9169" s="294"/>
    </row>
    <row r="9170">
      <c r="A9170" s="294" t="s">
        <v>27434</v>
      </c>
      <c r="B9170" s="294"/>
      <c r="C9170" s="294"/>
      <c r="D9170" s="294"/>
      <c r="E9170" s="294"/>
      <c r="F9170" s="294"/>
    </row>
    <row r="9171">
      <c r="A9171" s="294"/>
      <c r="B9171" s="294"/>
      <c r="C9171" s="294"/>
      <c r="D9171" s="294"/>
      <c r="E9171" s="294"/>
      <c r="F9171" s="294"/>
    </row>
    <row r="9172">
      <c r="A9172" s="294"/>
      <c r="B9172" s="294"/>
      <c r="C9172" s="294"/>
      <c r="D9172" s="294"/>
      <c r="E9172" s="294"/>
      <c r="F9172" s="294"/>
    </row>
    <row r="9173">
      <c r="A9173" s="294" t="s">
        <v>26219</v>
      </c>
      <c r="B9173" s="294"/>
      <c r="C9173" s="294"/>
      <c r="D9173" s="294"/>
      <c r="E9173" s="294"/>
      <c r="F9173" s="294"/>
    </row>
    <row r="9174">
      <c r="A9174" s="294"/>
      <c r="B9174" s="294"/>
      <c r="C9174" s="294"/>
      <c r="D9174" s="294"/>
      <c r="E9174" s="294"/>
      <c r="F9174" s="294"/>
    </row>
    <row r="9175">
      <c r="A9175" s="294" t="s">
        <v>27435</v>
      </c>
      <c r="B9175" s="294"/>
      <c r="C9175" s="294"/>
      <c r="D9175" s="294"/>
      <c r="E9175" s="294"/>
      <c r="F9175" s="294"/>
    </row>
    <row r="9176">
      <c r="A9176" s="294" t="s">
        <v>27436</v>
      </c>
      <c r="B9176" s="294"/>
      <c r="C9176" s="294"/>
      <c r="D9176" s="294"/>
      <c r="E9176" s="294"/>
      <c r="F9176" s="294"/>
    </row>
    <row r="9177">
      <c r="A9177" s="294" t="s">
        <v>27437</v>
      </c>
      <c r="B9177" s="294"/>
      <c r="C9177" s="294"/>
      <c r="D9177" s="294"/>
      <c r="E9177" s="294"/>
      <c r="F9177" s="294"/>
    </row>
    <row r="9178">
      <c r="A9178" s="294" t="s">
        <v>27438</v>
      </c>
      <c r="B9178" s="294"/>
      <c r="C9178" s="294"/>
      <c r="D9178" s="294"/>
      <c r="E9178" s="294"/>
      <c r="F9178" s="294"/>
    </row>
    <row r="9179">
      <c r="A9179" s="294" t="s">
        <v>27439</v>
      </c>
      <c r="B9179" s="294"/>
      <c r="C9179" s="294"/>
      <c r="D9179" s="294"/>
      <c r="E9179" s="294"/>
      <c r="F9179" s="294"/>
    </row>
    <row r="9180">
      <c r="A9180" s="294"/>
      <c r="B9180" s="294"/>
      <c r="C9180" s="294"/>
      <c r="D9180" s="294"/>
      <c r="E9180" s="294"/>
      <c r="F9180" s="294"/>
    </row>
    <row r="9181">
      <c r="A9181" s="294" t="s">
        <v>21312</v>
      </c>
      <c r="B9181" s="294"/>
      <c r="C9181" s="294"/>
      <c r="D9181" s="294"/>
      <c r="E9181" s="294"/>
      <c r="F9181" s="294"/>
    </row>
    <row r="9182">
      <c r="A9182" s="294" t="s">
        <v>27440</v>
      </c>
      <c r="B9182" s="294"/>
      <c r="C9182" s="294"/>
      <c r="D9182" s="294"/>
      <c r="E9182" s="294"/>
      <c r="F9182" s="294"/>
    </row>
    <row r="9183">
      <c r="A9183" s="294" t="s">
        <v>21724</v>
      </c>
      <c r="B9183" s="294"/>
      <c r="C9183" s="294"/>
      <c r="D9183" s="294"/>
      <c r="E9183" s="294"/>
      <c r="F9183" s="294"/>
    </row>
    <row r="9184">
      <c r="A9184" s="294" t="s">
        <v>27441</v>
      </c>
      <c r="B9184" s="294"/>
      <c r="C9184" s="294"/>
      <c r="D9184" s="294"/>
      <c r="E9184" s="294"/>
      <c r="F9184" s="294"/>
    </row>
    <row r="9185">
      <c r="A9185" s="294" t="s">
        <v>27442</v>
      </c>
      <c r="B9185" s="294"/>
      <c r="C9185" s="294"/>
      <c r="D9185" s="294"/>
      <c r="E9185" s="294"/>
      <c r="F9185" s="294"/>
    </row>
    <row r="9186">
      <c r="A9186" s="294"/>
      <c r="B9186" s="294"/>
      <c r="C9186" s="294"/>
      <c r="D9186" s="294"/>
      <c r="E9186" s="294"/>
      <c r="F9186" s="294"/>
    </row>
    <row r="9187">
      <c r="A9187" s="294" t="s">
        <v>22512</v>
      </c>
      <c r="B9187" s="294"/>
      <c r="C9187" s="294"/>
      <c r="D9187" s="294"/>
      <c r="E9187" s="294"/>
      <c r="F9187" s="294"/>
    </row>
    <row r="9188">
      <c r="A9188" s="294" t="s">
        <v>27443</v>
      </c>
      <c r="B9188" s="294"/>
      <c r="C9188" s="294"/>
      <c r="D9188" s="294"/>
      <c r="E9188" s="294"/>
      <c r="F9188" s="294"/>
    </row>
    <row r="9189">
      <c r="A9189" s="294"/>
      <c r="B9189" s="294"/>
      <c r="C9189" s="294"/>
      <c r="D9189" s="294"/>
      <c r="E9189" s="294"/>
      <c r="F9189" s="294"/>
    </row>
    <row r="9190">
      <c r="A9190" s="294" t="s">
        <v>27444</v>
      </c>
      <c r="B9190" s="294"/>
      <c r="C9190" s="294"/>
      <c r="D9190" s="294"/>
      <c r="E9190" s="294"/>
      <c r="F9190" s="294"/>
    </row>
    <row r="9191">
      <c r="A9191" s="294" t="s">
        <v>27445</v>
      </c>
      <c r="B9191" s="294"/>
      <c r="C9191" s="294"/>
      <c r="D9191" s="294"/>
      <c r="E9191" s="294"/>
      <c r="F9191" s="294"/>
    </row>
    <row r="9192">
      <c r="A9192" s="294" t="s">
        <v>27446</v>
      </c>
      <c r="B9192" s="294"/>
      <c r="C9192" s="294"/>
      <c r="D9192" s="294"/>
      <c r="E9192" s="294"/>
      <c r="F9192" s="294"/>
    </row>
    <row r="9193">
      <c r="A9193" s="294" t="s">
        <v>27447</v>
      </c>
      <c r="B9193" s="294"/>
      <c r="C9193" s="294"/>
      <c r="D9193" s="294"/>
      <c r="E9193" s="294"/>
      <c r="F9193" s="294"/>
    </row>
    <row r="9194">
      <c r="A9194" s="294" t="s">
        <v>27448</v>
      </c>
      <c r="B9194" s="294"/>
      <c r="C9194" s="294"/>
      <c r="D9194" s="294"/>
      <c r="E9194" s="294"/>
      <c r="F9194" s="294"/>
    </row>
    <row r="9195">
      <c r="A9195" s="294" t="s">
        <v>27449</v>
      </c>
      <c r="B9195" s="294"/>
      <c r="C9195" s="294"/>
      <c r="D9195" s="294"/>
      <c r="E9195" s="294"/>
      <c r="F9195" s="294"/>
    </row>
    <row r="9196">
      <c r="A9196" s="294" t="s">
        <v>27450</v>
      </c>
      <c r="B9196" s="294"/>
      <c r="C9196" s="294"/>
      <c r="D9196" s="294"/>
      <c r="E9196" s="294"/>
      <c r="F9196" s="294"/>
    </row>
    <row r="9197">
      <c r="A9197" s="294" t="s">
        <v>27451</v>
      </c>
      <c r="B9197" s="294"/>
      <c r="C9197" s="294"/>
      <c r="D9197" s="294"/>
      <c r="E9197" s="294"/>
      <c r="F9197" s="294"/>
    </row>
    <row r="9198">
      <c r="A9198" s="294"/>
      <c r="B9198" s="294"/>
      <c r="C9198" s="294"/>
      <c r="D9198" s="294"/>
      <c r="E9198" s="294"/>
      <c r="F9198" s="294"/>
    </row>
    <row r="9199">
      <c r="A9199" s="294" t="s">
        <v>27452</v>
      </c>
      <c r="B9199" s="294"/>
      <c r="C9199" s="294"/>
      <c r="D9199" s="294"/>
      <c r="E9199" s="294"/>
      <c r="F9199" s="294"/>
    </row>
    <row r="9200">
      <c r="A9200" s="294" t="s">
        <v>27453</v>
      </c>
      <c r="B9200" s="294"/>
      <c r="C9200" s="294"/>
      <c r="D9200" s="294"/>
      <c r="E9200" s="294"/>
      <c r="F9200" s="294"/>
    </row>
    <row r="9201">
      <c r="A9201" s="294"/>
      <c r="B9201" s="294"/>
      <c r="C9201" s="294"/>
      <c r="D9201" s="294"/>
      <c r="E9201" s="294"/>
      <c r="F9201" s="294"/>
    </row>
    <row r="9202">
      <c r="A9202" s="294" t="s">
        <v>27454</v>
      </c>
      <c r="B9202" s="294"/>
      <c r="C9202" s="294"/>
      <c r="D9202" s="294"/>
      <c r="E9202" s="294"/>
      <c r="F9202" s="294"/>
    </row>
    <row r="9203">
      <c r="A9203" s="294" t="s">
        <v>27455</v>
      </c>
      <c r="B9203" s="294"/>
      <c r="C9203" s="294"/>
      <c r="D9203" s="294"/>
      <c r="E9203" s="294"/>
      <c r="F9203" s="294"/>
    </row>
    <row r="9204">
      <c r="A9204" s="294" t="s">
        <v>22226</v>
      </c>
      <c r="B9204" s="294"/>
      <c r="C9204" s="294"/>
      <c r="D9204" s="294"/>
      <c r="E9204" s="294"/>
      <c r="F9204" s="294"/>
    </row>
    <row r="9205">
      <c r="A9205" s="294" t="s">
        <v>27456</v>
      </c>
      <c r="B9205" s="294"/>
      <c r="C9205" s="294"/>
      <c r="D9205" s="294"/>
      <c r="E9205" s="294"/>
      <c r="F9205" s="294"/>
    </row>
    <row r="9206">
      <c r="A9206" s="294" t="s">
        <v>23810</v>
      </c>
      <c r="B9206" s="294"/>
      <c r="C9206" s="294"/>
      <c r="D9206" s="294"/>
      <c r="E9206" s="294"/>
      <c r="F9206" s="294"/>
    </row>
    <row r="9207">
      <c r="A9207" s="294"/>
      <c r="B9207" s="294"/>
      <c r="C9207" s="294"/>
      <c r="D9207" s="294"/>
      <c r="E9207" s="294"/>
      <c r="F9207" s="294"/>
    </row>
    <row r="9208">
      <c r="A9208" s="294" t="s">
        <v>21945</v>
      </c>
      <c r="B9208" s="294"/>
      <c r="C9208" s="294"/>
      <c r="D9208" s="294"/>
      <c r="E9208" s="294"/>
      <c r="F9208" s="294"/>
    </row>
    <row r="9209">
      <c r="A9209" s="294" t="s">
        <v>27457</v>
      </c>
      <c r="B9209" s="294"/>
      <c r="C9209" s="294"/>
      <c r="D9209" s="294"/>
      <c r="E9209" s="294"/>
      <c r="F9209" s="294"/>
    </row>
    <row r="9210">
      <c r="A9210" s="294"/>
      <c r="B9210" s="294"/>
      <c r="C9210" s="294"/>
      <c r="D9210" s="294"/>
      <c r="E9210" s="294"/>
      <c r="F9210" s="294"/>
    </row>
    <row r="9211">
      <c r="A9211" s="294" t="s">
        <v>27458</v>
      </c>
      <c r="B9211" s="294"/>
      <c r="C9211" s="294"/>
      <c r="D9211" s="294"/>
      <c r="E9211" s="294"/>
      <c r="F9211" s="294"/>
    </row>
    <row r="9212">
      <c r="A9212" s="294" t="s">
        <v>27459</v>
      </c>
      <c r="B9212" s="294"/>
      <c r="C9212" s="294"/>
      <c r="D9212" s="294"/>
      <c r="E9212" s="294"/>
      <c r="F9212" s="294"/>
    </row>
    <row r="9213">
      <c r="A9213" s="294" t="s">
        <v>27460</v>
      </c>
      <c r="B9213" s="294"/>
      <c r="C9213" s="294"/>
      <c r="D9213" s="294"/>
      <c r="E9213" s="294"/>
      <c r="F9213" s="294"/>
    </row>
    <row r="9214">
      <c r="A9214" s="294" t="s">
        <v>27461</v>
      </c>
      <c r="B9214" s="294"/>
      <c r="C9214" s="294"/>
      <c r="D9214" s="294"/>
      <c r="E9214" s="294"/>
      <c r="F9214" s="294"/>
    </row>
    <row r="9215">
      <c r="A9215" s="294" t="s">
        <v>27462</v>
      </c>
      <c r="B9215" s="294"/>
      <c r="C9215" s="294"/>
      <c r="D9215" s="294"/>
      <c r="E9215" s="294"/>
      <c r="F9215" s="294"/>
    </row>
    <row r="9216">
      <c r="A9216" s="294" t="s">
        <v>27463</v>
      </c>
      <c r="B9216" s="294"/>
      <c r="C9216" s="294"/>
      <c r="D9216" s="294"/>
      <c r="E9216" s="294"/>
      <c r="F9216" s="294"/>
    </row>
    <row r="9217">
      <c r="A9217" s="294" t="s">
        <v>27464</v>
      </c>
      <c r="B9217" s="294"/>
      <c r="C9217" s="294"/>
      <c r="D9217" s="294"/>
      <c r="E9217" s="294"/>
      <c r="F9217" s="294"/>
    </row>
    <row r="9218">
      <c r="A9218" s="294"/>
      <c r="B9218" s="294"/>
      <c r="C9218" s="294"/>
      <c r="D9218" s="294"/>
      <c r="E9218" s="294"/>
      <c r="F9218" s="294"/>
    </row>
    <row r="9219">
      <c r="A9219" s="294" t="s">
        <v>21401</v>
      </c>
      <c r="B9219" s="294"/>
      <c r="C9219" s="294"/>
      <c r="D9219" s="294"/>
      <c r="E9219" s="294"/>
      <c r="F9219" s="294"/>
    </row>
    <row r="9220">
      <c r="A9220" s="294"/>
      <c r="B9220" s="294"/>
      <c r="C9220" s="294"/>
      <c r="D9220" s="294"/>
      <c r="E9220" s="294"/>
      <c r="F9220" s="294"/>
    </row>
    <row r="9221">
      <c r="A9221" s="294" t="s">
        <v>27465</v>
      </c>
      <c r="B9221" s="294"/>
      <c r="C9221" s="294"/>
      <c r="D9221" s="294"/>
      <c r="E9221" s="294"/>
      <c r="F9221" s="294"/>
    </row>
    <row r="9222">
      <c r="A9222" s="294" t="s">
        <v>27466</v>
      </c>
      <c r="B9222" s="294"/>
      <c r="C9222" s="294"/>
      <c r="D9222" s="294"/>
      <c r="E9222" s="294"/>
      <c r="F9222" s="294"/>
    </row>
    <row r="9223">
      <c r="A9223" s="294" t="s">
        <v>27467</v>
      </c>
      <c r="B9223" s="294"/>
      <c r="C9223" s="294"/>
      <c r="D9223" s="294"/>
      <c r="E9223" s="294"/>
      <c r="F9223" s="294"/>
    </row>
    <row r="9224">
      <c r="A9224" s="294" t="s">
        <v>27468</v>
      </c>
      <c r="B9224" s="294"/>
      <c r="C9224" s="294"/>
      <c r="D9224" s="294"/>
      <c r="E9224" s="294"/>
      <c r="F9224" s="294"/>
    </row>
    <row r="9225">
      <c r="A9225" s="294" t="s">
        <v>27469</v>
      </c>
      <c r="B9225" s="294"/>
      <c r="C9225" s="294"/>
      <c r="D9225" s="294"/>
      <c r="E9225" s="294"/>
      <c r="F9225" s="294"/>
    </row>
    <row r="9226">
      <c r="A9226" s="294" t="s">
        <v>27470</v>
      </c>
      <c r="B9226" s="294"/>
      <c r="C9226" s="294"/>
      <c r="D9226" s="294"/>
      <c r="E9226" s="294"/>
      <c r="F9226" s="294"/>
    </row>
    <row r="9227">
      <c r="A9227" s="294" t="s">
        <v>27471</v>
      </c>
      <c r="B9227" s="294"/>
      <c r="C9227" s="294"/>
      <c r="D9227" s="294"/>
      <c r="E9227" s="294"/>
      <c r="F9227" s="294"/>
    </row>
    <row r="9228">
      <c r="A9228" s="294"/>
      <c r="B9228" s="294"/>
      <c r="C9228" s="294"/>
      <c r="D9228" s="294"/>
      <c r="E9228" s="294"/>
      <c r="F9228" s="294"/>
    </row>
    <row r="9229">
      <c r="A9229" s="294" t="s">
        <v>21407</v>
      </c>
      <c r="B9229" s="294"/>
      <c r="C9229" s="294"/>
      <c r="D9229" s="294"/>
      <c r="E9229" s="294"/>
      <c r="F9229" s="294"/>
    </row>
    <row r="9230">
      <c r="A9230" s="294"/>
      <c r="B9230" s="294"/>
      <c r="C9230" s="294"/>
      <c r="D9230" s="294"/>
      <c r="E9230" s="294"/>
      <c r="F9230" s="294"/>
    </row>
    <row r="9231">
      <c r="A9231" s="294" t="s">
        <v>21863</v>
      </c>
      <c r="B9231" s="294"/>
      <c r="C9231" s="294"/>
      <c r="D9231" s="294"/>
      <c r="E9231" s="294"/>
      <c r="F9231" s="294"/>
    </row>
    <row r="9232">
      <c r="A9232" s="294" t="s">
        <v>27472</v>
      </c>
      <c r="B9232" s="294"/>
      <c r="C9232" s="294"/>
      <c r="D9232" s="294"/>
      <c r="E9232" s="294"/>
      <c r="F9232" s="294"/>
    </row>
    <row r="9233">
      <c r="A9233" s="294" t="s">
        <v>27473</v>
      </c>
      <c r="B9233" s="294"/>
      <c r="C9233" s="294"/>
      <c r="D9233" s="294"/>
      <c r="E9233" s="294"/>
      <c r="F9233" s="294"/>
    </row>
    <row r="9234">
      <c r="A9234" s="294" t="s">
        <v>27474</v>
      </c>
      <c r="B9234" s="294"/>
      <c r="C9234" s="294"/>
      <c r="D9234" s="294"/>
      <c r="E9234" s="294"/>
      <c r="F9234" s="294"/>
    </row>
    <row r="9235">
      <c r="A9235" s="294" t="s">
        <v>27475</v>
      </c>
      <c r="B9235" s="294"/>
      <c r="C9235" s="294"/>
      <c r="D9235" s="294"/>
      <c r="E9235" s="294"/>
      <c r="F9235" s="294"/>
    </row>
    <row r="9236">
      <c r="A9236" s="294" t="s">
        <v>27476</v>
      </c>
      <c r="B9236" s="294"/>
      <c r="C9236" s="294"/>
      <c r="D9236" s="294"/>
      <c r="E9236" s="294"/>
      <c r="F9236" s="294"/>
    </row>
    <row r="9237">
      <c r="A9237" s="294" t="s">
        <v>27477</v>
      </c>
      <c r="B9237" s="294"/>
      <c r="C9237" s="294"/>
      <c r="D9237" s="294"/>
      <c r="E9237" s="294"/>
      <c r="F9237" s="294"/>
    </row>
    <row r="9238">
      <c r="A9238" s="294" t="s">
        <v>27478</v>
      </c>
      <c r="B9238" s="294"/>
      <c r="C9238" s="294"/>
      <c r="D9238" s="294"/>
      <c r="E9238" s="294"/>
      <c r="F9238" s="294"/>
    </row>
    <row r="9239">
      <c r="A9239" s="294"/>
      <c r="B9239" s="294"/>
      <c r="C9239" s="294"/>
      <c r="D9239" s="294"/>
      <c r="E9239" s="294"/>
      <c r="F9239" s="294"/>
    </row>
    <row r="9240">
      <c r="A9240" s="294"/>
      <c r="B9240" s="294"/>
      <c r="C9240" s="294"/>
      <c r="D9240" s="294"/>
      <c r="E9240" s="294"/>
      <c r="F9240" s="294"/>
    </row>
    <row r="9241">
      <c r="A9241" s="294" t="s">
        <v>21304</v>
      </c>
      <c r="B9241" s="294"/>
      <c r="C9241" s="294"/>
      <c r="D9241" s="294"/>
      <c r="E9241" s="294"/>
      <c r="F9241" s="294"/>
    </row>
    <row r="9242">
      <c r="A9242" s="294"/>
      <c r="B9242" s="294"/>
      <c r="C9242" s="294"/>
      <c r="D9242" s="294"/>
      <c r="E9242" s="294"/>
      <c r="F9242" s="294"/>
    </row>
    <row r="9243">
      <c r="A9243" s="294" t="s">
        <v>23496</v>
      </c>
      <c r="B9243" s="294"/>
      <c r="C9243" s="294"/>
      <c r="D9243" s="294"/>
      <c r="E9243" s="294"/>
      <c r="F9243" s="294"/>
    </row>
    <row r="9244">
      <c r="A9244" s="294" t="s">
        <v>27479</v>
      </c>
      <c r="B9244" s="294"/>
      <c r="C9244" s="294"/>
      <c r="D9244" s="294"/>
      <c r="E9244" s="294"/>
      <c r="F9244" s="294"/>
    </row>
    <row r="9245">
      <c r="A9245" s="294" t="s">
        <v>27480</v>
      </c>
      <c r="B9245" s="294"/>
      <c r="C9245" s="294"/>
      <c r="D9245" s="294"/>
      <c r="E9245" s="294"/>
      <c r="F9245" s="294"/>
    </row>
    <row r="9246">
      <c r="A9246" s="294" t="s">
        <v>27481</v>
      </c>
      <c r="B9246" s="294"/>
      <c r="C9246" s="294"/>
      <c r="D9246" s="294"/>
      <c r="E9246" s="294"/>
      <c r="F9246" s="294"/>
    </row>
    <row r="9247">
      <c r="A9247" s="294" t="s">
        <v>27482</v>
      </c>
      <c r="B9247" s="294"/>
      <c r="C9247" s="294"/>
      <c r="D9247" s="294"/>
      <c r="E9247" s="294"/>
      <c r="F9247" s="294"/>
    </row>
    <row r="9248">
      <c r="A9248" s="294" t="s">
        <v>27483</v>
      </c>
      <c r="B9248" s="294"/>
      <c r="C9248" s="294"/>
      <c r="D9248" s="294"/>
      <c r="E9248" s="294"/>
      <c r="F9248" s="294"/>
    </row>
    <row r="9249">
      <c r="A9249" s="294" t="s">
        <v>27484</v>
      </c>
      <c r="B9249" s="294"/>
      <c r="C9249" s="294"/>
      <c r="D9249" s="294"/>
      <c r="E9249" s="294"/>
      <c r="F9249" s="294"/>
    </row>
    <row r="9250">
      <c r="A9250" s="294" t="s">
        <v>27485</v>
      </c>
      <c r="B9250" s="294"/>
      <c r="C9250" s="294"/>
      <c r="D9250" s="294"/>
      <c r="E9250" s="294"/>
      <c r="F9250" s="294"/>
    </row>
    <row r="9251">
      <c r="A9251" s="294"/>
      <c r="B9251" s="294"/>
      <c r="C9251" s="294"/>
      <c r="D9251" s="294"/>
      <c r="E9251" s="294"/>
      <c r="F9251" s="294"/>
    </row>
    <row r="9252">
      <c r="A9252" s="294" t="s">
        <v>21312</v>
      </c>
      <c r="B9252" s="294"/>
      <c r="C9252" s="294"/>
      <c r="D9252" s="294"/>
      <c r="E9252" s="294"/>
      <c r="F9252" s="294"/>
    </row>
    <row r="9253">
      <c r="A9253" s="294" t="s">
        <v>27440</v>
      </c>
      <c r="B9253" s="294"/>
      <c r="C9253" s="294"/>
      <c r="D9253" s="294"/>
      <c r="E9253" s="294"/>
      <c r="F9253" s="294"/>
    </row>
    <row r="9254">
      <c r="A9254" s="294" t="s">
        <v>21788</v>
      </c>
      <c r="B9254" s="294"/>
      <c r="C9254" s="294"/>
      <c r="D9254" s="294"/>
      <c r="E9254" s="294"/>
      <c r="F9254" s="294"/>
    </row>
    <row r="9255">
      <c r="A9255" s="294" t="s">
        <v>27441</v>
      </c>
      <c r="B9255" s="294"/>
      <c r="C9255" s="294"/>
      <c r="D9255" s="294"/>
      <c r="E9255" s="294"/>
      <c r="F9255" s="294"/>
    </row>
    <row r="9256">
      <c r="A9256" s="294" t="s">
        <v>27442</v>
      </c>
      <c r="B9256" s="294"/>
      <c r="C9256" s="294"/>
      <c r="D9256" s="294"/>
      <c r="E9256" s="294"/>
      <c r="F9256" s="294"/>
    </row>
    <row r="9257">
      <c r="A9257" s="294"/>
      <c r="B9257" s="294"/>
      <c r="C9257" s="294"/>
      <c r="D9257" s="294"/>
      <c r="E9257" s="294"/>
      <c r="F9257" s="294"/>
    </row>
    <row r="9258">
      <c r="A9258" s="294" t="s">
        <v>21429</v>
      </c>
      <c r="B9258" s="294"/>
      <c r="C9258" s="294"/>
      <c r="D9258" s="294"/>
      <c r="E9258" s="294"/>
      <c r="F9258" s="294"/>
    </row>
    <row r="9259">
      <c r="A9259" s="294"/>
      <c r="B9259" s="294"/>
      <c r="C9259" s="294"/>
      <c r="D9259" s="294"/>
      <c r="E9259" s="294"/>
      <c r="F9259" s="294"/>
    </row>
    <row r="9260">
      <c r="A9260" s="294" t="s">
        <v>27486</v>
      </c>
      <c r="B9260" s="294"/>
      <c r="C9260" s="294"/>
      <c r="D9260" s="294"/>
      <c r="E9260" s="294"/>
      <c r="F9260" s="294"/>
    </row>
    <row r="9261">
      <c r="A9261" s="294" t="s">
        <v>27487</v>
      </c>
      <c r="B9261" s="294"/>
      <c r="C9261" s="294"/>
      <c r="D9261" s="294"/>
      <c r="E9261" s="294"/>
      <c r="F9261" s="294"/>
    </row>
    <row r="9262">
      <c r="A9262" s="294" t="s">
        <v>27488</v>
      </c>
      <c r="B9262" s="294"/>
      <c r="C9262" s="294"/>
      <c r="D9262" s="294"/>
      <c r="E9262" s="294"/>
      <c r="F9262" s="294"/>
    </row>
    <row r="9263">
      <c r="A9263" s="294" t="s">
        <v>27489</v>
      </c>
      <c r="B9263" s="294"/>
      <c r="C9263" s="294"/>
      <c r="D9263" s="294"/>
      <c r="E9263" s="294"/>
      <c r="F9263" s="294"/>
    </row>
    <row r="9264">
      <c r="A9264" s="294" t="s">
        <v>27490</v>
      </c>
      <c r="B9264" s="294"/>
      <c r="C9264" s="294"/>
      <c r="D9264" s="294"/>
      <c r="E9264" s="294"/>
      <c r="F9264" s="294"/>
    </row>
    <row r="9265">
      <c r="A9265" s="294" t="s">
        <v>27491</v>
      </c>
      <c r="B9265" s="294"/>
      <c r="C9265" s="294"/>
      <c r="D9265" s="294"/>
      <c r="E9265" s="294"/>
      <c r="F9265" s="294"/>
    </row>
    <row r="9266">
      <c r="A9266" s="294" t="s">
        <v>27492</v>
      </c>
      <c r="B9266" s="294"/>
      <c r="C9266" s="294"/>
      <c r="D9266" s="294"/>
      <c r="E9266" s="294"/>
      <c r="F9266" s="294"/>
    </row>
    <row r="9267">
      <c r="A9267" s="294" t="s">
        <v>27493</v>
      </c>
      <c r="B9267" s="294"/>
      <c r="C9267" s="294"/>
      <c r="D9267" s="294"/>
      <c r="E9267" s="294"/>
      <c r="F9267" s="294"/>
    </row>
    <row r="9268">
      <c r="A9268" s="294"/>
      <c r="B9268" s="294"/>
      <c r="C9268" s="294"/>
      <c r="D9268" s="294"/>
      <c r="E9268" s="294"/>
      <c r="F9268" s="294"/>
    </row>
    <row r="9269">
      <c r="A9269" s="294"/>
      <c r="B9269" s="294"/>
      <c r="C9269" s="294"/>
      <c r="D9269" s="294"/>
      <c r="E9269" s="294"/>
      <c r="F9269" s="294"/>
    </row>
    <row r="9270">
      <c r="A9270" s="294" t="s">
        <v>22564</v>
      </c>
      <c r="B9270" s="294"/>
      <c r="C9270" s="294"/>
      <c r="D9270" s="294"/>
      <c r="E9270" s="294"/>
      <c r="F9270" s="294"/>
    </row>
    <row r="9271">
      <c r="A9271" s="294" t="s">
        <v>27494</v>
      </c>
      <c r="B9271" s="294"/>
      <c r="C9271" s="294"/>
      <c r="D9271" s="294"/>
      <c r="E9271" s="294"/>
      <c r="F9271" s="294"/>
    </row>
    <row r="9272">
      <c r="A9272" s="294"/>
      <c r="B9272" s="294"/>
      <c r="C9272" s="294"/>
      <c r="D9272" s="294"/>
      <c r="E9272" s="294"/>
      <c r="F9272" s="294"/>
    </row>
    <row r="9273">
      <c r="A9273" s="294" t="s">
        <v>27495</v>
      </c>
      <c r="B9273" s="294"/>
      <c r="C9273" s="294"/>
      <c r="D9273" s="294"/>
      <c r="E9273" s="294"/>
      <c r="F9273" s="294"/>
    </row>
    <row r="9274">
      <c r="A9274" s="294" t="s">
        <v>27496</v>
      </c>
      <c r="B9274" s="294"/>
      <c r="C9274" s="294"/>
      <c r="D9274" s="294"/>
      <c r="E9274" s="294"/>
      <c r="F9274" s="294"/>
    </row>
    <row r="9275">
      <c r="A9275" s="294" t="s">
        <v>27497</v>
      </c>
      <c r="B9275" s="294"/>
      <c r="C9275" s="294"/>
      <c r="D9275" s="294"/>
      <c r="E9275" s="294"/>
      <c r="F9275" s="294"/>
    </row>
    <row r="9276">
      <c r="A9276" s="294" t="s">
        <v>27498</v>
      </c>
      <c r="B9276" s="294"/>
      <c r="C9276" s="294"/>
      <c r="D9276" s="294"/>
      <c r="E9276" s="294"/>
      <c r="F9276" s="294"/>
    </row>
    <row r="9277">
      <c r="A9277" s="294"/>
      <c r="B9277" s="294"/>
      <c r="C9277" s="294"/>
      <c r="D9277" s="294"/>
      <c r="E9277" s="294"/>
      <c r="F9277" s="294"/>
    </row>
    <row r="9278">
      <c r="A9278" s="294" t="s">
        <v>24831</v>
      </c>
      <c r="B9278" s="294"/>
      <c r="C9278" s="294"/>
      <c r="D9278" s="294"/>
      <c r="E9278" s="294"/>
      <c r="F9278" s="294"/>
    </row>
    <row r="9279">
      <c r="A9279" s="294" t="s">
        <v>27499</v>
      </c>
      <c r="B9279" s="294"/>
      <c r="C9279" s="294"/>
      <c r="D9279" s="294"/>
      <c r="E9279" s="294"/>
      <c r="F9279" s="294"/>
    </row>
    <row r="9280">
      <c r="A9280" s="294" t="s">
        <v>27500</v>
      </c>
      <c r="B9280" s="294"/>
      <c r="C9280" s="294"/>
      <c r="D9280" s="294"/>
      <c r="E9280" s="294"/>
      <c r="F9280" s="294"/>
    </row>
    <row r="9281">
      <c r="A9281" s="294" t="s">
        <v>27501</v>
      </c>
      <c r="B9281" s="294"/>
      <c r="C9281" s="294"/>
      <c r="D9281" s="294"/>
      <c r="E9281" s="294"/>
      <c r="F9281" s="294"/>
    </row>
    <row r="9282">
      <c r="A9282" s="294" t="s">
        <v>27502</v>
      </c>
      <c r="B9282" s="294"/>
      <c r="C9282" s="294"/>
      <c r="D9282" s="294"/>
      <c r="E9282" s="294"/>
      <c r="F9282" s="294"/>
    </row>
    <row r="9283">
      <c r="A9283" s="294" t="s">
        <v>27503</v>
      </c>
      <c r="B9283" s="294"/>
      <c r="C9283" s="294"/>
      <c r="D9283" s="294"/>
      <c r="E9283" s="294"/>
      <c r="F9283" s="294"/>
    </row>
    <row r="9284">
      <c r="A9284" s="294"/>
      <c r="B9284" s="294"/>
      <c r="C9284" s="294"/>
      <c r="D9284" s="294"/>
      <c r="E9284" s="294"/>
      <c r="F9284" s="294"/>
    </row>
    <row r="9285">
      <c r="A9285" s="294" t="s">
        <v>24089</v>
      </c>
      <c r="B9285" s="294"/>
      <c r="C9285" s="294"/>
      <c r="D9285" s="294"/>
      <c r="E9285" s="294"/>
      <c r="F9285" s="294"/>
    </row>
    <row r="9286">
      <c r="A9286" s="294" t="s">
        <v>27504</v>
      </c>
      <c r="B9286" s="294"/>
      <c r="C9286" s="294"/>
      <c r="D9286" s="294"/>
      <c r="E9286" s="294"/>
      <c r="F9286" s="294"/>
    </row>
    <row r="9287">
      <c r="A9287" s="294"/>
      <c r="B9287" s="294"/>
      <c r="C9287" s="294"/>
      <c r="D9287" s="294"/>
      <c r="E9287" s="294"/>
      <c r="F9287" s="294"/>
    </row>
    <row r="9288">
      <c r="A9288" s="294" t="s">
        <v>27505</v>
      </c>
      <c r="B9288" s="294"/>
      <c r="C9288" s="294"/>
      <c r="D9288" s="294"/>
      <c r="E9288" s="294"/>
      <c r="F9288" s="294"/>
    </row>
    <row r="9289">
      <c r="A9289" s="294" t="s">
        <v>27506</v>
      </c>
      <c r="B9289" s="294"/>
      <c r="C9289" s="294"/>
      <c r="D9289" s="294"/>
      <c r="E9289" s="294"/>
      <c r="F9289" s="294"/>
    </row>
    <row r="9290">
      <c r="A9290" s="294" t="s">
        <v>27507</v>
      </c>
      <c r="B9290" s="294"/>
      <c r="C9290" s="294"/>
      <c r="D9290" s="294"/>
      <c r="E9290" s="294"/>
      <c r="F9290" s="294"/>
    </row>
    <row r="9291">
      <c r="A9291" s="294" t="s">
        <v>27508</v>
      </c>
      <c r="B9291" s="294"/>
      <c r="C9291" s="294"/>
      <c r="D9291" s="294"/>
      <c r="E9291" s="294"/>
      <c r="F9291" s="294"/>
    </row>
    <row r="9292">
      <c r="A9292" s="294" t="s">
        <v>27509</v>
      </c>
      <c r="B9292" s="294"/>
      <c r="C9292" s="294"/>
      <c r="D9292" s="294"/>
      <c r="E9292" s="294"/>
      <c r="F9292" s="294"/>
    </row>
    <row r="9293">
      <c r="A9293" s="294"/>
      <c r="B9293" s="294"/>
      <c r="C9293" s="294"/>
      <c r="D9293" s="294"/>
      <c r="E9293" s="294"/>
      <c r="F9293" s="294"/>
    </row>
    <row r="9294">
      <c r="A9294" s="294" t="s">
        <v>25150</v>
      </c>
      <c r="B9294" s="294"/>
      <c r="C9294" s="294"/>
      <c r="D9294" s="294"/>
      <c r="E9294" s="294"/>
      <c r="F9294" s="294"/>
    </row>
    <row r="9295">
      <c r="A9295" s="294" t="s">
        <v>27510</v>
      </c>
      <c r="B9295" s="294"/>
      <c r="C9295" s="294"/>
      <c r="D9295" s="294"/>
      <c r="E9295" s="294"/>
      <c r="F9295" s="294"/>
    </row>
    <row r="9296">
      <c r="A9296" s="294"/>
      <c r="B9296" s="294"/>
      <c r="C9296" s="294"/>
      <c r="D9296" s="294"/>
      <c r="E9296" s="294"/>
      <c r="F9296" s="294"/>
    </row>
    <row r="9297">
      <c r="A9297" s="294" t="s">
        <v>27511</v>
      </c>
      <c r="B9297" s="294"/>
      <c r="C9297" s="294"/>
      <c r="D9297" s="294"/>
      <c r="E9297" s="294"/>
      <c r="F9297" s="294"/>
    </row>
    <row r="9298">
      <c r="A9298" s="294" t="s">
        <v>27512</v>
      </c>
      <c r="B9298" s="294"/>
      <c r="C9298" s="294"/>
      <c r="D9298" s="294"/>
      <c r="E9298" s="294"/>
      <c r="F9298" s="294"/>
    </row>
    <row r="9299">
      <c r="A9299" s="294" t="s">
        <v>27513</v>
      </c>
      <c r="B9299" s="294"/>
      <c r="C9299" s="294"/>
      <c r="D9299" s="294"/>
      <c r="E9299" s="294"/>
      <c r="F9299" s="294"/>
    </row>
    <row r="9300">
      <c r="A9300" s="294" t="s">
        <v>27514</v>
      </c>
      <c r="B9300" s="294"/>
      <c r="C9300" s="294"/>
      <c r="D9300" s="294"/>
      <c r="E9300" s="294"/>
      <c r="F9300" s="294"/>
    </row>
    <row r="9301">
      <c r="A9301" s="294" t="s">
        <v>27515</v>
      </c>
      <c r="B9301" s="294"/>
      <c r="C9301" s="294"/>
      <c r="D9301" s="294"/>
      <c r="E9301" s="294"/>
      <c r="F9301" s="294"/>
    </row>
    <row r="9302">
      <c r="A9302" s="294"/>
      <c r="B9302" s="294"/>
      <c r="C9302" s="294"/>
      <c r="D9302" s="294"/>
      <c r="E9302" s="294"/>
      <c r="F9302" s="294"/>
    </row>
    <row r="9303">
      <c r="A9303" s="294" t="s">
        <v>27516</v>
      </c>
      <c r="B9303" s="294"/>
      <c r="C9303" s="294"/>
      <c r="D9303" s="294"/>
      <c r="E9303" s="294"/>
      <c r="F9303" s="294"/>
    </row>
    <row r="9304">
      <c r="A9304" s="294" t="s">
        <v>27517</v>
      </c>
      <c r="B9304" s="294"/>
      <c r="C9304" s="294"/>
      <c r="D9304" s="294"/>
      <c r="E9304" s="294"/>
      <c r="F9304" s="294"/>
    </row>
    <row r="9305">
      <c r="A9305" s="294"/>
      <c r="B9305" s="294"/>
      <c r="C9305" s="294"/>
      <c r="D9305" s="294"/>
      <c r="E9305" s="294"/>
      <c r="F9305" s="294"/>
    </row>
    <row r="9306">
      <c r="A9306" s="294" t="s">
        <v>27518</v>
      </c>
      <c r="B9306" s="294"/>
      <c r="C9306" s="294"/>
      <c r="D9306" s="294"/>
      <c r="E9306" s="294"/>
      <c r="F9306" s="294"/>
    </row>
    <row r="9307">
      <c r="A9307" s="294" t="s">
        <v>27519</v>
      </c>
      <c r="B9307" s="294"/>
      <c r="C9307" s="294"/>
      <c r="D9307" s="294"/>
      <c r="E9307" s="294"/>
      <c r="F9307" s="294"/>
    </row>
    <row r="9308">
      <c r="A9308" s="294" t="s">
        <v>27520</v>
      </c>
      <c r="B9308" s="294"/>
      <c r="C9308" s="294"/>
      <c r="D9308" s="294"/>
      <c r="E9308" s="294"/>
      <c r="F9308" s="294"/>
    </row>
    <row r="9309">
      <c r="A9309" s="294" t="s">
        <v>27521</v>
      </c>
      <c r="B9309" s="294"/>
      <c r="C9309" s="294"/>
      <c r="D9309" s="294"/>
      <c r="E9309" s="294"/>
      <c r="F9309" s="294"/>
    </row>
    <row r="9310">
      <c r="A9310" s="294"/>
      <c r="B9310" s="294"/>
      <c r="C9310" s="294"/>
      <c r="D9310" s="294"/>
      <c r="E9310" s="294"/>
      <c r="F9310" s="294"/>
    </row>
    <row r="9311">
      <c r="A9311" s="294" t="s">
        <v>27522</v>
      </c>
      <c r="B9311" s="294"/>
      <c r="C9311" s="294"/>
      <c r="D9311" s="294"/>
      <c r="E9311" s="294"/>
      <c r="F9311" s="294"/>
    </row>
    <row r="9312">
      <c r="A9312" s="294" t="s">
        <v>27523</v>
      </c>
      <c r="B9312" s="294"/>
      <c r="C9312" s="294"/>
      <c r="D9312" s="294"/>
      <c r="E9312" s="294"/>
      <c r="F9312" s="294"/>
    </row>
    <row r="9313">
      <c r="A9313" s="294"/>
      <c r="B9313" s="294"/>
      <c r="C9313" s="294"/>
      <c r="D9313" s="294"/>
      <c r="E9313" s="294"/>
      <c r="F9313" s="294"/>
    </row>
    <row r="9314">
      <c r="A9314" s="294" t="s">
        <v>27524</v>
      </c>
      <c r="B9314" s="294"/>
      <c r="C9314" s="294"/>
      <c r="D9314" s="294"/>
      <c r="E9314" s="294"/>
      <c r="F9314" s="294"/>
    </row>
    <row r="9315">
      <c r="A9315" s="294" t="s">
        <v>27525</v>
      </c>
      <c r="B9315" s="294"/>
      <c r="C9315" s="294"/>
      <c r="D9315" s="294"/>
      <c r="E9315" s="294"/>
      <c r="F9315" s="294"/>
    </row>
    <row r="9316">
      <c r="A9316" s="294" t="s">
        <v>27526</v>
      </c>
      <c r="B9316" s="294"/>
      <c r="C9316" s="294"/>
      <c r="D9316" s="294"/>
      <c r="E9316" s="294"/>
      <c r="F9316" s="294"/>
    </row>
    <row r="9317">
      <c r="A9317" s="294" t="s">
        <v>27527</v>
      </c>
      <c r="B9317" s="294"/>
      <c r="C9317" s="294"/>
      <c r="D9317" s="294"/>
      <c r="E9317" s="294"/>
      <c r="F9317" s="294"/>
    </row>
    <row r="9318">
      <c r="A9318" s="294" t="s">
        <v>27528</v>
      </c>
      <c r="B9318" s="294"/>
      <c r="C9318" s="294"/>
      <c r="D9318" s="294"/>
      <c r="E9318" s="294"/>
      <c r="F9318" s="294"/>
    </row>
    <row r="9319">
      <c r="A9319" s="294" t="s">
        <v>27529</v>
      </c>
      <c r="B9319" s="294"/>
      <c r="C9319" s="294"/>
      <c r="D9319" s="294"/>
      <c r="E9319" s="294"/>
      <c r="F9319" s="294"/>
    </row>
    <row r="9320">
      <c r="A9320" s="294" t="s">
        <v>27530</v>
      </c>
      <c r="B9320" s="294"/>
      <c r="C9320" s="294"/>
      <c r="D9320" s="294"/>
      <c r="E9320" s="294"/>
      <c r="F9320" s="294"/>
    </row>
    <row r="9321">
      <c r="A9321" s="294" t="s">
        <v>27531</v>
      </c>
      <c r="B9321" s="294"/>
      <c r="C9321" s="294"/>
      <c r="D9321" s="294"/>
      <c r="E9321" s="294"/>
      <c r="F9321" s="294"/>
    </row>
    <row r="9322">
      <c r="A9322" s="294" t="s">
        <v>27532</v>
      </c>
      <c r="B9322" s="294"/>
      <c r="C9322" s="294"/>
      <c r="D9322" s="294"/>
      <c r="E9322" s="294"/>
      <c r="F9322" s="294"/>
    </row>
    <row r="9323">
      <c r="A9323" s="294" t="s">
        <v>23714</v>
      </c>
      <c r="B9323" s="294"/>
      <c r="C9323" s="294"/>
      <c r="D9323" s="294"/>
      <c r="E9323" s="294"/>
      <c r="F9323" s="294"/>
    </row>
    <row r="9324">
      <c r="A9324" s="294" t="s">
        <v>27533</v>
      </c>
      <c r="B9324" s="294"/>
      <c r="C9324" s="294"/>
      <c r="D9324" s="294"/>
      <c r="E9324" s="294"/>
      <c r="F9324" s="294"/>
    </row>
    <row r="9325">
      <c r="A9325" s="294" t="s">
        <v>27534</v>
      </c>
      <c r="B9325" s="294"/>
      <c r="C9325" s="294"/>
      <c r="D9325" s="294"/>
      <c r="E9325" s="294"/>
      <c r="F9325" s="294"/>
    </row>
    <row r="9326">
      <c r="A9326" s="294" t="s">
        <v>27535</v>
      </c>
      <c r="B9326" s="294"/>
      <c r="C9326" s="294"/>
      <c r="D9326" s="294"/>
      <c r="E9326" s="294"/>
      <c r="F9326" s="294"/>
    </row>
    <row r="9327">
      <c r="A9327" s="294"/>
      <c r="B9327" s="294"/>
      <c r="C9327" s="294"/>
      <c r="D9327" s="294"/>
      <c r="E9327" s="294"/>
      <c r="F9327" s="294"/>
    </row>
    <row r="9328">
      <c r="A9328" s="294" t="s">
        <v>21312</v>
      </c>
      <c r="B9328" s="294"/>
      <c r="C9328" s="294"/>
      <c r="D9328" s="294"/>
      <c r="E9328" s="294"/>
      <c r="F9328" s="294"/>
    </row>
    <row r="9329">
      <c r="A9329" s="294" t="s">
        <v>27536</v>
      </c>
      <c r="B9329" s="294"/>
      <c r="C9329" s="294"/>
      <c r="D9329" s="294"/>
      <c r="E9329" s="294"/>
      <c r="F9329" s="294"/>
    </row>
    <row r="9330">
      <c r="A9330" s="294" t="s">
        <v>21270</v>
      </c>
      <c r="B9330" s="294"/>
      <c r="C9330" s="294"/>
      <c r="D9330" s="294"/>
      <c r="E9330" s="294"/>
      <c r="F9330" s="294"/>
    </row>
    <row r="9331">
      <c r="A9331" s="294" t="s">
        <v>27537</v>
      </c>
      <c r="B9331" s="294"/>
      <c r="C9331" s="294"/>
      <c r="D9331" s="294"/>
      <c r="E9331" s="294"/>
      <c r="F9331" s="294"/>
    </row>
    <row r="9332">
      <c r="A9332" s="294"/>
      <c r="B9332" s="294"/>
      <c r="C9332" s="294"/>
      <c r="D9332" s="294"/>
      <c r="E9332" s="294"/>
      <c r="F9332" s="294"/>
    </row>
    <row r="9333">
      <c r="A9333" s="294" t="s">
        <v>22512</v>
      </c>
      <c r="B9333" s="294"/>
      <c r="C9333" s="294"/>
      <c r="D9333" s="294"/>
      <c r="E9333" s="294"/>
      <c r="F9333" s="294"/>
    </row>
    <row r="9334">
      <c r="A9334" s="294" t="s">
        <v>25359</v>
      </c>
      <c r="B9334" s="294"/>
      <c r="C9334" s="294"/>
      <c r="D9334" s="294"/>
      <c r="E9334" s="294"/>
      <c r="F9334" s="294"/>
    </row>
    <row r="9335">
      <c r="A9335" s="294"/>
      <c r="B9335" s="294"/>
      <c r="C9335" s="294"/>
      <c r="D9335" s="294"/>
      <c r="E9335" s="294"/>
      <c r="F9335" s="294"/>
    </row>
    <row r="9336">
      <c r="A9336" s="294" t="s">
        <v>27538</v>
      </c>
      <c r="B9336" s="294"/>
      <c r="C9336" s="294"/>
      <c r="D9336" s="294"/>
      <c r="E9336" s="294"/>
      <c r="F9336" s="294"/>
    </row>
    <row r="9337">
      <c r="A9337" s="294" t="s">
        <v>27539</v>
      </c>
      <c r="B9337" s="294"/>
      <c r="C9337" s="294"/>
      <c r="D9337" s="294"/>
      <c r="E9337" s="294"/>
      <c r="F9337" s="294"/>
    </row>
    <row r="9338">
      <c r="A9338" s="294" t="s">
        <v>27540</v>
      </c>
      <c r="B9338" s="294"/>
      <c r="C9338" s="294"/>
      <c r="D9338" s="294"/>
      <c r="E9338" s="294"/>
      <c r="F9338" s="294"/>
    </row>
    <row r="9339">
      <c r="A9339" s="294" t="s">
        <v>27541</v>
      </c>
      <c r="B9339" s="294"/>
      <c r="C9339" s="294"/>
      <c r="D9339" s="294"/>
      <c r="E9339" s="294"/>
      <c r="F9339" s="294"/>
    </row>
    <row r="9340">
      <c r="A9340" s="294" t="s">
        <v>27542</v>
      </c>
      <c r="B9340" s="294"/>
      <c r="C9340" s="294"/>
      <c r="D9340" s="294"/>
      <c r="E9340" s="294"/>
      <c r="F9340" s="294"/>
    </row>
    <row r="9341">
      <c r="A9341" s="294" t="s">
        <v>27543</v>
      </c>
      <c r="B9341" s="294"/>
      <c r="C9341" s="294"/>
      <c r="D9341" s="294"/>
      <c r="E9341" s="294"/>
      <c r="F9341" s="294"/>
    </row>
    <row r="9342">
      <c r="A9342" s="294"/>
      <c r="B9342" s="294"/>
      <c r="C9342" s="294"/>
      <c r="D9342" s="294"/>
      <c r="E9342" s="294"/>
      <c r="F9342" s="294"/>
    </row>
    <row r="9343">
      <c r="A9343" s="294" t="s">
        <v>23148</v>
      </c>
      <c r="B9343" s="294"/>
      <c r="C9343" s="294"/>
      <c r="D9343" s="294"/>
      <c r="E9343" s="294"/>
      <c r="F9343" s="294"/>
    </row>
    <row r="9344">
      <c r="A9344" s="294" t="s">
        <v>23149</v>
      </c>
      <c r="B9344" s="294"/>
      <c r="C9344" s="294"/>
      <c r="D9344" s="294"/>
      <c r="E9344" s="294"/>
      <c r="F9344" s="294"/>
    </row>
    <row r="9345">
      <c r="A9345" s="294"/>
      <c r="B9345" s="294"/>
      <c r="C9345" s="294"/>
      <c r="D9345" s="294"/>
      <c r="E9345" s="294"/>
      <c r="F9345" s="294"/>
    </row>
    <row r="9346">
      <c r="A9346" s="294" t="s">
        <v>27544</v>
      </c>
      <c r="B9346" s="294"/>
      <c r="C9346" s="294"/>
      <c r="D9346" s="294"/>
      <c r="E9346" s="294"/>
      <c r="F9346" s="294"/>
    </row>
    <row r="9347">
      <c r="A9347" s="294" t="s">
        <v>27545</v>
      </c>
      <c r="B9347" s="294"/>
      <c r="C9347" s="294"/>
      <c r="D9347" s="294"/>
      <c r="E9347" s="294"/>
      <c r="F9347" s="294"/>
    </row>
    <row r="9348">
      <c r="A9348" s="294" t="s">
        <v>27546</v>
      </c>
      <c r="B9348" s="294"/>
      <c r="C9348" s="294"/>
      <c r="D9348" s="294"/>
      <c r="E9348" s="294"/>
      <c r="F9348" s="294"/>
    </row>
    <row r="9349">
      <c r="A9349" s="294" t="s">
        <v>27547</v>
      </c>
      <c r="B9349" s="294"/>
      <c r="C9349" s="294"/>
      <c r="D9349" s="294"/>
      <c r="E9349" s="294"/>
      <c r="F9349" s="294"/>
    </row>
    <row r="9350">
      <c r="A9350" s="294"/>
      <c r="B9350" s="294"/>
      <c r="C9350" s="294"/>
      <c r="D9350" s="294"/>
      <c r="E9350" s="294"/>
      <c r="F9350" s="294"/>
    </row>
    <row r="9351">
      <c r="A9351" s="294" t="s">
        <v>21945</v>
      </c>
      <c r="B9351" s="294"/>
      <c r="C9351" s="294"/>
      <c r="D9351" s="294"/>
      <c r="E9351" s="294"/>
      <c r="F9351" s="294"/>
    </row>
    <row r="9352">
      <c r="A9352" s="294" t="s">
        <v>23156</v>
      </c>
      <c r="B9352" s="294"/>
      <c r="C9352" s="294"/>
      <c r="D9352" s="294"/>
      <c r="E9352" s="294"/>
      <c r="F9352" s="294"/>
    </row>
    <row r="9353">
      <c r="A9353" s="294"/>
      <c r="B9353" s="294"/>
      <c r="C9353" s="294"/>
      <c r="D9353" s="294"/>
      <c r="E9353" s="294"/>
      <c r="F9353" s="294"/>
    </row>
    <row r="9354">
      <c r="A9354" s="294" t="s">
        <v>27548</v>
      </c>
      <c r="B9354" s="294"/>
      <c r="C9354" s="294"/>
      <c r="D9354" s="294"/>
      <c r="E9354" s="294"/>
      <c r="F9354" s="294"/>
    </row>
    <row r="9355">
      <c r="A9355" s="294" t="s">
        <v>27549</v>
      </c>
      <c r="B9355" s="294"/>
      <c r="C9355" s="294"/>
      <c r="D9355" s="294"/>
      <c r="E9355" s="294"/>
      <c r="F9355" s="294"/>
    </row>
    <row r="9356">
      <c r="A9356" s="294" t="s">
        <v>27550</v>
      </c>
      <c r="B9356" s="294"/>
      <c r="C9356" s="294"/>
      <c r="D9356" s="294"/>
      <c r="E9356" s="294"/>
      <c r="F9356" s="294"/>
    </row>
    <row r="9357">
      <c r="A9357" s="294" t="s">
        <v>27551</v>
      </c>
      <c r="B9357" s="294"/>
      <c r="C9357" s="294"/>
      <c r="D9357" s="294"/>
      <c r="E9357" s="294"/>
      <c r="F9357" s="294"/>
    </row>
    <row r="9358">
      <c r="A9358" s="294" t="s">
        <v>27552</v>
      </c>
      <c r="B9358" s="294"/>
      <c r="C9358" s="294"/>
      <c r="D9358" s="294"/>
      <c r="E9358" s="294"/>
      <c r="F9358" s="294"/>
    </row>
    <row r="9359">
      <c r="A9359" s="294"/>
      <c r="B9359" s="294"/>
      <c r="C9359" s="294"/>
      <c r="D9359" s="294"/>
      <c r="E9359" s="294"/>
      <c r="F9359" s="294"/>
    </row>
    <row r="9360">
      <c r="A9360" s="294" t="s">
        <v>21401</v>
      </c>
      <c r="B9360" s="294"/>
      <c r="C9360" s="294"/>
      <c r="D9360" s="294"/>
      <c r="E9360" s="294"/>
      <c r="F9360" s="294"/>
    </row>
    <row r="9361">
      <c r="A9361" s="294"/>
      <c r="B9361" s="294"/>
      <c r="C9361" s="294"/>
      <c r="D9361" s="294"/>
      <c r="E9361" s="294"/>
      <c r="F9361" s="294"/>
    </row>
    <row r="9362">
      <c r="A9362" s="294" t="s">
        <v>27553</v>
      </c>
      <c r="B9362" s="294"/>
      <c r="C9362" s="294"/>
      <c r="D9362" s="294"/>
      <c r="E9362" s="294"/>
      <c r="F9362" s="294"/>
    </row>
    <row r="9363">
      <c r="A9363" s="294" t="s">
        <v>27554</v>
      </c>
      <c r="B9363" s="294"/>
      <c r="C9363" s="294"/>
      <c r="D9363" s="294"/>
      <c r="E9363" s="294"/>
      <c r="F9363" s="294"/>
    </row>
    <row r="9364">
      <c r="A9364" s="294" t="s">
        <v>27555</v>
      </c>
      <c r="B9364" s="294"/>
      <c r="C9364" s="294"/>
      <c r="D9364" s="294"/>
      <c r="E9364" s="294"/>
      <c r="F9364" s="294"/>
    </row>
    <row r="9365">
      <c r="A9365" s="294" t="s">
        <v>27556</v>
      </c>
      <c r="B9365" s="294"/>
      <c r="C9365" s="294"/>
      <c r="D9365" s="294"/>
      <c r="E9365" s="294"/>
      <c r="F9365" s="294"/>
    </row>
    <row r="9366">
      <c r="A9366" s="294" t="s">
        <v>27557</v>
      </c>
      <c r="B9366" s="294"/>
      <c r="C9366" s="294"/>
      <c r="D9366" s="294"/>
      <c r="E9366" s="294"/>
      <c r="F9366" s="294"/>
    </row>
    <row r="9367">
      <c r="A9367" s="294"/>
      <c r="B9367" s="294"/>
      <c r="C9367" s="294"/>
      <c r="D9367" s="294"/>
      <c r="E9367" s="294"/>
      <c r="F9367" s="294"/>
    </row>
    <row r="9368">
      <c r="A9368" s="294" t="s">
        <v>21407</v>
      </c>
      <c r="B9368" s="294"/>
      <c r="C9368" s="294"/>
      <c r="D9368" s="294"/>
      <c r="E9368" s="294"/>
      <c r="F9368" s="294"/>
    </row>
    <row r="9369">
      <c r="A9369" s="294"/>
      <c r="B9369" s="294"/>
      <c r="C9369" s="294"/>
      <c r="D9369" s="294"/>
      <c r="E9369" s="294"/>
      <c r="F9369" s="294"/>
    </row>
    <row r="9370">
      <c r="A9370" s="294" t="s">
        <v>27558</v>
      </c>
      <c r="B9370" s="294"/>
      <c r="C9370" s="294"/>
      <c r="D9370" s="294"/>
      <c r="E9370" s="294"/>
      <c r="F9370" s="294"/>
    </row>
    <row r="9371">
      <c r="A9371" s="294" t="s">
        <v>27559</v>
      </c>
      <c r="B9371" s="294"/>
      <c r="C9371" s="294"/>
      <c r="D9371" s="294"/>
      <c r="E9371" s="294"/>
      <c r="F9371" s="294"/>
    </row>
    <row r="9372">
      <c r="A9372" s="294" t="s">
        <v>27560</v>
      </c>
      <c r="B9372" s="294"/>
      <c r="C9372" s="294"/>
      <c r="D9372" s="294"/>
      <c r="E9372" s="294"/>
      <c r="F9372" s="294"/>
    </row>
    <row r="9373">
      <c r="A9373" s="294" t="s">
        <v>27561</v>
      </c>
      <c r="B9373" s="294"/>
      <c r="C9373" s="294"/>
      <c r="D9373" s="294"/>
      <c r="E9373" s="294"/>
      <c r="F9373" s="294"/>
    </row>
    <row r="9374">
      <c r="A9374" s="294" t="s">
        <v>27562</v>
      </c>
      <c r="B9374" s="294"/>
      <c r="C9374" s="294"/>
      <c r="D9374" s="294"/>
      <c r="E9374" s="294"/>
      <c r="F9374" s="294"/>
    </row>
    <row r="9375">
      <c r="A9375" s="294" t="s">
        <v>27563</v>
      </c>
      <c r="B9375" s="294"/>
      <c r="C9375" s="294"/>
      <c r="D9375" s="294"/>
      <c r="E9375" s="294"/>
      <c r="F9375" s="294"/>
    </row>
    <row r="9376">
      <c r="A9376" s="294" t="s">
        <v>27564</v>
      </c>
      <c r="B9376" s="294"/>
      <c r="C9376" s="294"/>
      <c r="D9376" s="294"/>
      <c r="E9376" s="294"/>
      <c r="F9376" s="294"/>
    </row>
    <row r="9377">
      <c r="A9377" s="294" t="s">
        <v>27565</v>
      </c>
      <c r="B9377" s="294"/>
      <c r="C9377" s="294"/>
      <c r="D9377" s="294"/>
      <c r="E9377" s="294"/>
      <c r="F9377" s="294"/>
    </row>
    <row r="9378">
      <c r="A9378" s="294" t="s">
        <v>27566</v>
      </c>
      <c r="B9378" s="294"/>
      <c r="C9378" s="294"/>
      <c r="D9378" s="294"/>
      <c r="E9378" s="294"/>
      <c r="F9378" s="294"/>
    </row>
    <row r="9379">
      <c r="A9379" s="294" t="s">
        <v>27567</v>
      </c>
      <c r="B9379" s="294"/>
      <c r="C9379" s="294"/>
      <c r="D9379" s="294"/>
      <c r="E9379" s="294"/>
      <c r="F9379" s="294"/>
    </row>
    <row r="9380">
      <c r="A9380" s="294" t="s">
        <v>27568</v>
      </c>
      <c r="B9380" s="294"/>
      <c r="C9380" s="294"/>
      <c r="D9380" s="294"/>
      <c r="E9380" s="294"/>
      <c r="F9380" s="294"/>
    </row>
    <row r="9381">
      <c r="A9381" s="294" t="s">
        <v>27569</v>
      </c>
      <c r="B9381" s="294"/>
      <c r="C9381" s="294"/>
      <c r="D9381" s="294"/>
      <c r="E9381" s="294"/>
      <c r="F9381" s="294"/>
    </row>
    <row r="9382">
      <c r="A9382" s="294" t="s">
        <v>27570</v>
      </c>
      <c r="B9382" s="294"/>
      <c r="C9382" s="294"/>
      <c r="D9382" s="294"/>
      <c r="E9382" s="294"/>
      <c r="F9382" s="294"/>
    </row>
    <row r="9383">
      <c r="A9383" s="294" t="s">
        <v>27571</v>
      </c>
      <c r="B9383" s="294"/>
      <c r="C9383" s="294"/>
      <c r="D9383" s="294"/>
      <c r="E9383" s="294"/>
      <c r="F9383" s="294"/>
    </row>
    <row r="9384">
      <c r="A9384" s="294"/>
      <c r="B9384" s="294"/>
      <c r="C9384" s="294"/>
      <c r="D9384" s="294"/>
      <c r="E9384" s="294"/>
      <c r="F9384" s="294"/>
    </row>
    <row r="9385">
      <c r="A9385" s="294" t="s">
        <v>21990</v>
      </c>
      <c r="B9385" s="294"/>
      <c r="C9385" s="294"/>
      <c r="D9385" s="294"/>
      <c r="E9385" s="294"/>
      <c r="F9385" s="294"/>
    </row>
    <row r="9386">
      <c r="A9386" s="294"/>
      <c r="B9386" s="294"/>
      <c r="C9386" s="294"/>
      <c r="D9386" s="294"/>
      <c r="E9386" s="294"/>
      <c r="F9386" s="294"/>
    </row>
    <row r="9387">
      <c r="A9387" s="294" t="s">
        <v>27572</v>
      </c>
      <c r="B9387" s="294"/>
      <c r="C9387" s="294"/>
      <c r="D9387" s="294"/>
      <c r="E9387" s="294"/>
      <c r="F9387" s="294"/>
    </row>
    <row r="9388">
      <c r="A9388" s="294" t="s">
        <v>27573</v>
      </c>
      <c r="B9388" s="294"/>
      <c r="C9388" s="294"/>
      <c r="D9388" s="294"/>
      <c r="E9388" s="294"/>
      <c r="F9388" s="294"/>
    </row>
    <row r="9389">
      <c r="A9389" s="294" t="s">
        <v>27574</v>
      </c>
      <c r="B9389" s="294"/>
      <c r="C9389" s="294"/>
      <c r="D9389" s="294"/>
      <c r="E9389" s="294"/>
      <c r="F9389" s="294"/>
    </row>
    <row r="9390">
      <c r="A9390" s="294" t="s">
        <v>27575</v>
      </c>
      <c r="B9390" s="294"/>
      <c r="C9390" s="294"/>
      <c r="D9390" s="294"/>
      <c r="E9390" s="294"/>
      <c r="F9390" s="294"/>
    </row>
    <row r="9391">
      <c r="A9391" s="294" t="s">
        <v>27576</v>
      </c>
      <c r="B9391" s="294"/>
      <c r="C9391" s="294"/>
      <c r="D9391" s="294"/>
      <c r="E9391" s="294"/>
      <c r="F9391" s="294"/>
    </row>
    <row r="9392">
      <c r="A9392" s="294" t="s">
        <v>27577</v>
      </c>
      <c r="B9392" s="294"/>
      <c r="C9392" s="294"/>
      <c r="D9392" s="294"/>
      <c r="E9392" s="294"/>
      <c r="F9392" s="294"/>
    </row>
    <row r="9393">
      <c r="A9393" s="294" t="s">
        <v>27578</v>
      </c>
      <c r="B9393" s="294"/>
      <c r="C9393" s="294"/>
      <c r="D9393" s="294"/>
      <c r="E9393" s="294"/>
      <c r="F9393" s="294"/>
    </row>
    <row r="9394">
      <c r="A9394" s="294" t="s">
        <v>27579</v>
      </c>
      <c r="B9394" s="294"/>
      <c r="C9394" s="294"/>
      <c r="D9394" s="294"/>
      <c r="E9394" s="294"/>
      <c r="F9394" s="294"/>
    </row>
    <row r="9395">
      <c r="A9395" s="294"/>
      <c r="B9395" s="294"/>
      <c r="C9395" s="294"/>
      <c r="D9395" s="294"/>
      <c r="E9395" s="294"/>
      <c r="F9395" s="294"/>
    </row>
    <row r="9396">
      <c r="A9396" s="294" t="s">
        <v>21312</v>
      </c>
      <c r="B9396" s="294"/>
      <c r="C9396" s="294"/>
      <c r="D9396" s="294"/>
      <c r="E9396" s="294"/>
      <c r="F9396" s="294"/>
    </row>
    <row r="9397">
      <c r="A9397" s="294" t="s">
        <v>27536</v>
      </c>
      <c r="B9397" s="294"/>
      <c r="C9397" s="294"/>
      <c r="D9397" s="294"/>
      <c r="E9397" s="294"/>
      <c r="F9397" s="294"/>
    </row>
    <row r="9398">
      <c r="A9398" s="294" t="s">
        <v>21314</v>
      </c>
      <c r="B9398" s="294"/>
      <c r="C9398" s="294"/>
      <c r="D9398" s="294"/>
      <c r="E9398" s="294"/>
      <c r="F9398" s="294"/>
    </row>
    <row r="9399">
      <c r="A9399" s="294" t="s">
        <v>27537</v>
      </c>
      <c r="B9399" s="294"/>
      <c r="C9399" s="294"/>
      <c r="D9399" s="294"/>
      <c r="E9399" s="294"/>
      <c r="F9399" s="294"/>
    </row>
    <row r="9400">
      <c r="A9400" s="294"/>
      <c r="B9400" s="294"/>
      <c r="C9400" s="294"/>
      <c r="D9400" s="294"/>
      <c r="E9400" s="294"/>
      <c r="F9400" s="294"/>
    </row>
    <row r="9401">
      <c r="A9401" s="294" t="s">
        <v>21315</v>
      </c>
      <c r="B9401" s="294"/>
      <c r="C9401" s="294"/>
      <c r="D9401" s="294"/>
      <c r="E9401" s="294"/>
      <c r="F9401" s="294"/>
    </row>
    <row r="9402">
      <c r="A9402" s="294"/>
      <c r="B9402" s="294"/>
      <c r="C9402" s="294"/>
      <c r="D9402" s="294"/>
      <c r="E9402" s="294"/>
      <c r="F9402" s="294"/>
    </row>
    <row r="9403">
      <c r="A9403" s="294" t="s">
        <v>27580</v>
      </c>
      <c r="B9403" s="294"/>
      <c r="C9403" s="294"/>
      <c r="D9403" s="294"/>
      <c r="E9403" s="294"/>
      <c r="F9403" s="294"/>
    </row>
    <row r="9404">
      <c r="A9404" s="294" t="s">
        <v>27581</v>
      </c>
      <c r="B9404" s="294"/>
      <c r="C9404" s="294"/>
      <c r="D9404" s="294"/>
      <c r="E9404" s="294"/>
      <c r="F9404" s="294"/>
    </row>
    <row r="9405">
      <c r="A9405" s="294" t="s">
        <v>27582</v>
      </c>
      <c r="B9405" s="294"/>
      <c r="C9405" s="294"/>
      <c r="D9405" s="294"/>
      <c r="E9405" s="294"/>
      <c r="F9405" s="294"/>
    </row>
    <row r="9406">
      <c r="A9406" s="294" t="s">
        <v>27583</v>
      </c>
      <c r="B9406" s="294"/>
      <c r="C9406" s="294"/>
      <c r="D9406" s="294"/>
      <c r="E9406" s="294"/>
      <c r="F9406" s="294"/>
    </row>
    <row r="9407">
      <c r="A9407" s="294" t="s">
        <v>27584</v>
      </c>
      <c r="B9407" s="294"/>
      <c r="C9407" s="294"/>
      <c r="D9407" s="294"/>
      <c r="E9407" s="294"/>
      <c r="F9407" s="294"/>
    </row>
    <row r="9408">
      <c r="A9408" s="294" t="s">
        <v>27585</v>
      </c>
      <c r="B9408" s="294"/>
      <c r="C9408" s="294"/>
      <c r="D9408" s="294"/>
      <c r="E9408" s="294"/>
      <c r="F9408" s="294"/>
    </row>
    <row r="9409">
      <c r="A9409" s="294" t="s">
        <v>27586</v>
      </c>
      <c r="B9409" s="294"/>
      <c r="C9409" s="294"/>
      <c r="D9409" s="294"/>
      <c r="E9409" s="294"/>
      <c r="F9409" s="294"/>
    </row>
    <row r="9410">
      <c r="A9410" s="294" t="s">
        <v>27587</v>
      </c>
      <c r="B9410" s="294"/>
      <c r="C9410" s="294"/>
      <c r="D9410" s="294"/>
      <c r="E9410" s="294"/>
      <c r="F9410" s="294"/>
    </row>
    <row r="9411">
      <c r="A9411" s="294" t="s">
        <v>27588</v>
      </c>
      <c r="B9411" s="294"/>
      <c r="C9411" s="294"/>
      <c r="D9411" s="294"/>
      <c r="E9411" s="294"/>
      <c r="F9411" s="294"/>
    </row>
    <row r="9412">
      <c r="A9412" s="294" t="s">
        <v>27589</v>
      </c>
      <c r="B9412" s="294"/>
      <c r="C9412" s="294"/>
      <c r="D9412" s="294"/>
      <c r="E9412" s="294"/>
      <c r="F9412" s="294"/>
    </row>
    <row r="9413">
      <c r="A9413" s="294" t="s">
        <v>27590</v>
      </c>
      <c r="B9413" s="294"/>
      <c r="C9413" s="294"/>
      <c r="D9413" s="294"/>
      <c r="E9413" s="294"/>
      <c r="F9413" s="294"/>
    </row>
    <row r="9414">
      <c r="A9414" s="294"/>
      <c r="B9414" s="294"/>
      <c r="C9414" s="294"/>
      <c r="D9414" s="294"/>
      <c r="E9414" s="294"/>
      <c r="F9414" s="294"/>
    </row>
    <row r="9415">
      <c r="A9415" s="294" t="s">
        <v>22564</v>
      </c>
      <c r="B9415" s="294"/>
      <c r="C9415" s="294"/>
      <c r="D9415" s="294"/>
      <c r="E9415" s="294"/>
      <c r="F9415" s="294"/>
    </row>
    <row r="9416">
      <c r="A9416" s="294" t="s">
        <v>20470</v>
      </c>
      <c r="B9416" s="294"/>
      <c r="C9416" s="294"/>
      <c r="D9416" s="294"/>
      <c r="E9416" s="294"/>
      <c r="F9416" s="294"/>
    </row>
    <row r="9417">
      <c r="A9417" s="294"/>
      <c r="B9417" s="294"/>
      <c r="C9417" s="294"/>
      <c r="D9417" s="294"/>
      <c r="E9417" s="294"/>
      <c r="F9417" s="294"/>
    </row>
    <row r="9418">
      <c r="A9418" s="294" t="s">
        <v>27495</v>
      </c>
      <c r="B9418" s="294"/>
      <c r="C9418" s="294"/>
      <c r="D9418" s="294"/>
      <c r="E9418" s="294"/>
      <c r="F9418" s="294"/>
    </row>
    <row r="9419">
      <c r="A9419" s="294" t="s">
        <v>27591</v>
      </c>
      <c r="B9419" s="294"/>
      <c r="C9419" s="294"/>
      <c r="D9419" s="294"/>
      <c r="E9419" s="294"/>
      <c r="F9419" s="294"/>
    </row>
    <row r="9420">
      <c r="A9420" s="294" t="s">
        <v>27592</v>
      </c>
      <c r="B9420" s="294"/>
      <c r="C9420" s="294"/>
      <c r="D9420" s="294"/>
      <c r="E9420" s="294"/>
      <c r="F9420" s="294"/>
    </row>
    <row r="9421">
      <c r="A9421" s="294" t="s">
        <v>27593</v>
      </c>
      <c r="B9421" s="294"/>
      <c r="C9421" s="294"/>
      <c r="D9421" s="294"/>
      <c r="E9421" s="294"/>
      <c r="F9421" s="294"/>
    </row>
    <row r="9422">
      <c r="A9422" s="294"/>
      <c r="B9422" s="294"/>
      <c r="C9422" s="294"/>
      <c r="D9422" s="294"/>
      <c r="E9422" s="294"/>
      <c r="F9422" s="294"/>
    </row>
    <row r="9423">
      <c r="A9423" s="294" t="s">
        <v>22025</v>
      </c>
      <c r="B9423" s="294"/>
      <c r="C9423" s="294"/>
      <c r="D9423" s="294"/>
      <c r="E9423" s="294"/>
      <c r="F9423" s="294"/>
    </row>
    <row r="9424">
      <c r="A9424" s="294"/>
      <c r="B9424" s="294"/>
      <c r="C9424" s="294"/>
      <c r="D9424" s="294"/>
      <c r="E9424" s="294"/>
      <c r="F9424" s="294"/>
    </row>
    <row r="9425">
      <c r="A9425" s="294" t="s">
        <v>27594</v>
      </c>
      <c r="B9425" s="294"/>
      <c r="C9425" s="294"/>
      <c r="D9425" s="294"/>
      <c r="E9425" s="294"/>
      <c r="F9425" s="294"/>
    </row>
    <row r="9426">
      <c r="A9426" s="294" t="s">
        <v>27595</v>
      </c>
      <c r="B9426" s="294"/>
      <c r="C9426" s="294"/>
      <c r="D9426" s="294"/>
      <c r="E9426" s="294"/>
      <c r="F9426" s="294"/>
    </row>
    <row r="9427">
      <c r="A9427" s="294" t="s">
        <v>27596</v>
      </c>
      <c r="B9427" s="294"/>
      <c r="C9427" s="294"/>
      <c r="D9427" s="294"/>
      <c r="E9427" s="294"/>
      <c r="F9427" s="294"/>
    </row>
    <row r="9428">
      <c r="A9428" s="294" t="s">
        <v>27597</v>
      </c>
      <c r="B9428" s="294"/>
      <c r="C9428" s="294"/>
      <c r="D9428" s="294"/>
      <c r="E9428" s="294"/>
      <c r="F9428" s="294"/>
    </row>
    <row r="9429">
      <c r="A9429" s="294" t="s">
        <v>27598</v>
      </c>
      <c r="B9429" s="294"/>
      <c r="C9429" s="294"/>
      <c r="D9429" s="294"/>
      <c r="E9429" s="294"/>
      <c r="F9429" s="294"/>
    </row>
    <row r="9430">
      <c r="A9430" s="294" t="s">
        <v>27599</v>
      </c>
      <c r="B9430" s="294"/>
      <c r="C9430" s="294"/>
      <c r="D9430" s="294"/>
      <c r="E9430" s="294"/>
      <c r="F9430" s="294"/>
    </row>
    <row r="9431">
      <c r="A9431" s="294" t="s">
        <v>27600</v>
      </c>
      <c r="B9431" s="294"/>
      <c r="C9431" s="294"/>
      <c r="D9431" s="294"/>
      <c r="E9431" s="294"/>
      <c r="F9431" s="294"/>
    </row>
    <row r="9432">
      <c r="A9432" s="294"/>
      <c r="B9432" s="294"/>
      <c r="C9432" s="294"/>
      <c r="D9432" s="294"/>
      <c r="E9432" s="294"/>
      <c r="F9432" s="294"/>
    </row>
    <row r="9433">
      <c r="A9433" s="294" t="s">
        <v>25653</v>
      </c>
      <c r="B9433" s="294"/>
      <c r="C9433" s="294"/>
      <c r="D9433" s="294"/>
      <c r="E9433" s="294"/>
      <c r="F9433" s="294"/>
    </row>
    <row r="9434">
      <c r="A9434" s="294" t="s">
        <v>23322</v>
      </c>
      <c r="B9434" s="294"/>
      <c r="C9434" s="294"/>
      <c r="D9434" s="294"/>
      <c r="E9434" s="294"/>
      <c r="F9434" s="294"/>
    </row>
    <row r="9435">
      <c r="A9435" s="294"/>
      <c r="B9435" s="294"/>
      <c r="C9435" s="294"/>
      <c r="D9435" s="294"/>
      <c r="E9435" s="294"/>
      <c r="F9435" s="294"/>
    </row>
    <row r="9436">
      <c r="A9436" s="294" t="s">
        <v>27601</v>
      </c>
      <c r="B9436" s="294"/>
      <c r="C9436" s="294"/>
      <c r="D9436" s="294"/>
      <c r="E9436" s="294"/>
      <c r="F9436" s="294"/>
    </row>
    <row r="9437">
      <c r="A9437" s="294" t="s">
        <v>27602</v>
      </c>
      <c r="B9437" s="294"/>
      <c r="C9437" s="294"/>
      <c r="D9437" s="294"/>
      <c r="E9437" s="294"/>
      <c r="F9437" s="294"/>
    </row>
    <row r="9438">
      <c r="A9438" s="294" t="s">
        <v>27603</v>
      </c>
      <c r="B9438" s="294"/>
      <c r="C9438" s="294"/>
      <c r="D9438" s="294"/>
      <c r="E9438" s="294"/>
      <c r="F9438" s="294"/>
    </row>
    <row r="9439">
      <c r="A9439" s="294" t="s">
        <v>27604</v>
      </c>
      <c r="B9439" s="294"/>
      <c r="C9439" s="294"/>
      <c r="D9439" s="294"/>
      <c r="E9439" s="294"/>
      <c r="F9439" s="294"/>
    </row>
    <row r="9440">
      <c r="A9440" s="294"/>
      <c r="B9440" s="294"/>
      <c r="C9440" s="294"/>
      <c r="D9440" s="294"/>
      <c r="E9440" s="294"/>
      <c r="F9440" s="294"/>
    </row>
    <row r="9441">
      <c r="A9441" s="294" t="s">
        <v>23201</v>
      </c>
      <c r="B9441" s="294"/>
      <c r="C9441" s="294"/>
      <c r="D9441" s="294"/>
      <c r="E9441" s="294"/>
      <c r="F9441" s="294"/>
    </row>
    <row r="9442">
      <c r="A9442" s="294" t="s">
        <v>23202</v>
      </c>
      <c r="B9442" s="294"/>
      <c r="C9442" s="294"/>
      <c r="D9442" s="294"/>
      <c r="E9442" s="294"/>
      <c r="F9442" s="294"/>
    </row>
    <row r="9443">
      <c r="A9443" s="294"/>
      <c r="B9443" s="294"/>
      <c r="C9443" s="294"/>
      <c r="D9443" s="294"/>
      <c r="E9443" s="294"/>
      <c r="F9443" s="294"/>
    </row>
    <row r="9444">
      <c r="A9444" s="294" t="s">
        <v>27605</v>
      </c>
      <c r="B9444" s="294"/>
      <c r="C9444" s="294"/>
      <c r="D9444" s="294"/>
      <c r="E9444" s="294"/>
      <c r="F9444" s="294"/>
    </row>
    <row r="9445">
      <c r="A9445" s="294" t="s">
        <v>27606</v>
      </c>
      <c r="B9445" s="294"/>
      <c r="C9445" s="294"/>
      <c r="D9445" s="294"/>
      <c r="E9445" s="294"/>
      <c r="F9445" s="294"/>
    </row>
    <row r="9446">
      <c r="A9446" s="294" t="s">
        <v>27607</v>
      </c>
      <c r="B9446" s="294"/>
      <c r="C9446" s="294"/>
      <c r="D9446" s="294"/>
      <c r="E9446" s="294"/>
      <c r="F9446" s="294"/>
    </row>
    <row r="9447">
      <c r="A9447" s="294" t="s">
        <v>27608</v>
      </c>
      <c r="B9447" s="294"/>
      <c r="C9447" s="294"/>
      <c r="D9447" s="294"/>
      <c r="E9447" s="294"/>
      <c r="F9447" s="294"/>
    </row>
    <row r="9448">
      <c r="A9448" s="294"/>
      <c r="B9448" s="294"/>
      <c r="C9448" s="294"/>
      <c r="D9448" s="294"/>
      <c r="E9448" s="294"/>
      <c r="F9448" s="294"/>
    </row>
    <row r="9449">
      <c r="A9449" s="294" t="s">
        <v>24952</v>
      </c>
      <c r="B9449" s="294"/>
      <c r="C9449" s="294"/>
      <c r="D9449" s="294"/>
      <c r="E9449" s="294"/>
      <c r="F9449" s="294"/>
    </row>
    <row r="9450">
      <c r="A9450" s="294" t="s">
        <v>27609</v>
      </c>
      <c r="B9450" s="294"/>
      <c r="C9450" s="294"/>
      <c r="D9450" s="294"/>
      <c r="E9450" s="294"/>
      <c r="F9450" s="294"/>
    </row>
    <row r="9451">
      <c r="A9451" s="294"/>
      <c r="B9451" s="294"/>
      <c r="C9451" s="294"/>
      <c r="D9451" s="294"/>
      <c r="E9451" s="294"/>
      <c r="F9451" s="294"/>
    </row>
    <row r="9452">
      <c r="A9452" s="294" t="str">
        <f>ARRAY_CONSTRAIN(ARRAYFORMULA(-Śirovasti / Śirodhāra with ksheerabala Taila, dhanwantaram Taila), 1, 1)</f>
        <v>#ERROR!</v>
      </c>
      <c r="B9452" s="294"/>
      <c r="C9452" s="294"/>
      <c r="D9452" s="294"/>
      <c r="E9452" s="294"/>
      <c r="F9452" s="294"/>
    </row>
    <row r="9453">
      <c r="A9453" s="294" t="s">
        <v>27610</v>
      </c>
      <c r="B9453" s="294"/>
      <c r="C9453" s="294"/>
      <c r="D9453" s="294"/>
      <c r="E9453" s="294"/>
      <c r="F9453" s="294"/>
    </row>
    <row r="9454">
      <c r="A9454" s="294" t="s">
        <v>27611</v>
      </c>
      <c r="B9454" s="294"/>
      <c r="C9454" s="294"/>
      <c r="D9454" s="294"/>
      <c r="E9454" s="294"/>
      <c r="F9454" s="294"/>
    </row>
    <row r="9455">
      <c r="A9455" s="294" t="s">
        <v>27612</v>
      </c>
      <c r="B9455" s="294"/>
      <c r="C9455" s="294"/>
      <c r="D9455" s="294"/>
      <c r="E9455" s="294"/>
      <c r="F9455" s="294"/>
    </row>
    <row r="9456">
      <c r="A9456" s="294" t="s">
        <v>27613</v>
      </c>
      <c r="B9456" s="294"/>
      <c r="C9456" s="294"/>
      <c r="D9456" s="294"/>
      <c r="E9456" s="294"/>
      <c r="F9456" s="294"/>
    </row>
    <row r="9457">
      <c r="A9457" s="294" t="s">
        <v>27614</v>
      </c>
      <c r="B9457" s="294"/>
      <c r="C9457" s="294"/>
      <c r="D9457" s="294"/>
      <c r="E9457" s="294"/>
      <c r="F9457" s="294"/>
    </row>
    <row r="9458">
      <c r="A9458" s="294" t="s">
        <v>27615</v>
      </c>
      <c r="B9458" s="294"/>
      <c r="C9458" s="294"/>
      <c r="D9458" s="294"/>
      <c r="E9458" s="294"/>
      <c r="F9458" s="294"/>
    </row>
    <row r="9459">
      <c r="A9459" s="294" t="s">
        <v>27616</v>
      </c>
      <c r="B9459" s="294"/>
      <c r="C9459" s="294"/>
      <c r="D9459" s="294"/>
      <c r="E9459" s="294"/>
      <c r="F9459" s="294"/>
    </row>
    <row r="9460">
      <c r="A9460" s="294" t="s">
        <v>27617</v>
      </c>
      <c r="B9460" s="294"/>
      <c r="C9460" s="294"/>
      <c r="D9460" s="294"/>
      <c r="E9460" s="294"/>
      <c r="F9460" s="294"/>
    </row>
    <row r="9461">
      <c r="A9461" s="294"/>
      <c r="B9461" s="294"/>
      <c r="C9461" s="294"/>
      <c r="D9461" s="294"/>
      <c r="E9461" s="294"/>
      <c r="F9461" s="294"/>
    </row>
    <row r="9462">
      <c r="A9462" s="294" t="s">
        <v>21312</v>
      </c>
      <c r="B9462" s="294"/>
      <c r="C9462" s="294"/>
      <c r="D9462" s="294"/>
      <c r="E9462" s="294"/>
      <c r="F9462" s="294"/>
    </row>
    <row r="9463">
      <c r="A9463" s="294" t="s">
        <v>27618</v>
      </c>
      <c r="B9463" s="294"/>
      <c r="C9463" s="294"/>
      <c r="D9463" s="294"/>
      <c r="E9463" s="294"/>
      <c r="F9463" s="294"/>
    </row>
    <row r="9464">
      <c r="A9464" s="294" t="s">
        <v>21270</v>
      </c>
      <c r="B9464" s="294"/>
      <c r="C9464" s="294"/>
      <c r="D9464" s="294"/>
      <c r="E9464" s="294"/>
      <c r="F9464" s="294"/>
    </row>
    <row r="9465">
      <c r="A9465" s="294" t="s">
        <v>27619</v>
      </c>
      <c r="B9465" s="294"/>
      <c r="C9465" s="294"/>
      <c r="D9465" s="294"/>
      <c r="E9465" s="294"/>
      <c r="F9465" s="294"/>
    </row>
    <row r="9466">
      <c r="A9466" s="294"/>
      <c r="B9466" s="294"/>
      <c r="C9466" s="294"/>
      <c r="D9466" s="294"/>
      <c r="E9466" s="294"/>
      <c r="F9466" s="294"/>
    </row>
    <row r="9467">
      <c r="A9467" s="294" t="s">
        <v>22512</v>
      </c>
      <c r="B9467" s="294"/>
      <c r="C9467" s="294"/>
      <c r="D9467" s="294"/>
      <c r="E9467" s="294"/>
      <c r="F9467" s="294"/>
    </row>
    <row r="9468">
      <c r="A9468" s="294" t="s">
        <v>27620</v>
      </c>
      <c r="B9468" s="294"/>
      <c r="C9468" s="294"/>
      <c r="D9468" s="294"/>
      <c r="E9468" s="294"/>
      <c r="F9468" s="294"/>
    </row>
    <row r="9469">
      <c r="A9469" s="294"/>
      <c r="B9469" s="294"/>
      <c r="C9469" s="294"/>
      <c r="D9469" s="294"/>
      <c r="E9469" s="294"/>
      <c r="F9469" s="294"/>
    </row>
    <row r="9470">
      <c r="A9470" s="294" t="s">
        <v>27621</v>
      </c>
      <c r="B9470" s="294"/>
      <c r="C9470" s="294"/>
      <c r="D9470" s="294"/>
      <c r="E9470" s="294"/>
      <c r="F9470" s="294"/>
    </row>
    <row r="9471">
      <c r="A9471" s="294" t="s">
        <v>27622</v>
      </c>
      <c r="B9471" s="294"/>
      <c r="C9471" s="294"/>
      <c r="D9471" s="294"/>
      <c r="E9471" s="294"/>
      <c r="F9471" s="294"/>
    </row>
    <row r="9472">
      <c r="A9472" s="294" t="s">
        <v>27623</v>
      </c>
      <c r="B9472" s="294"/>
      <c r="C9472" s="294"/>
      <c r="D9472" s="294"/>
      <c r="E9472" s="294"/>
      <c r="F9472" s="294"/>
    </row>
    <row r="9473">
      <c r="A9473" s="294" t="s">
        <v>27624</v>
      </c>
      <c r="B9473" s="294"/>
      <c r="C9473" s="294"/>
      <c r="D9473" s="294"/>
      <c r="E9473" s="294"/>
      <c r="F9473" s="294"/>
    </row>
    <row r="9474">
      <c r="A9474" s="294" t="s">
        <v>27625</v>
      </c>
      <c r="B9474" s="294"/>
      <c r="C9474" s="294"/>
      <c r="D9474" s="294"/>
      <c r="E9474" s="294"/>
      <c r="F9474" s="294"/>
    </row>
    <row r="9475">
      <c r="A9475" s="294" t="s">
        <v>27626</v>
      </c>
      <c r="B9475" s="294"/>
      <c r="C9475" s="294"/>
      <c r="D9475" s="294"/>
      <c r="E9475" s="294"/>
      <c r="F9475" s="294"/>
    </row>
    <row r="9476">
      <c r="A9476" s="294" t="s">
        <v>27627</v>
      </c>
      <c r="B9476" s="294"/>
      <c r="C9476" s="294"/>
      <c r="D9476" s="294"/>
      <c r="E9476" s="294"/>
      <c r="F9476" s="294"/>
    </row>
    <row r="9477">
      <c r="A9477" s="294" t="s">
        <v>27628</v>
      </c>
      <c r="B9477" s="294"/>
      <c r="C9477" s="294"/>
      <c r="D9477" s="294"/>
      <c r="E9477" s="294"/>
      <c r="F9477" s="294"/>
    </row>
    <row r="9478">
      <c r="A9478" s="294"/>
      <c r="B9478" s="294"/>
      <c r="C9478" s="294"/>
      <c r="D9478" s="294"/>
      <c r="E9478" s="294"/>
      <c r="F9478" s="294"/>
    </row>
    <row r="9479">
      <c r="A9479" s="294" t="s">
        <v>24323</v>
      </c>
      <c r="B9479" s="294"/>
      <c r="C9479" s="294"/>
      <c r="D9479" s="294"/>
      <c r="E9479" s="294"/>
      <c r="F9479" s="294"/>
    </row>
    <row r="9480">
      <c r="A9480" s="294" t="s">
        <v>27629</v>
      </c>
      <c r="B9480" s="294"/>
      <c r="C9480" s="294"/>
      <c r="D9480" s="294"/>
      <c r="E9480" s="294"/>
      <c r="F9480" s="294"/>
    </row>
    <row r="9481">
      <c r="A9481" s="294"/>
      <c r="B9481" s="294"/>
      <c r="C9481" s="294"/>
      <c r="D9481" s="294"/>
      <c r="E9481" s="294"/>
      <c r="F9481" s="294"/>
    </row>
    <row r="9482">
      <c r="A9482" s="294" t="s">
        <v>27630</v>
      </c>
      <c r="B9482" s="294"/>
      <c r="C9482" s="294"/>
      <c r="D9482" s="294"/>
      <c r="E9482" s="294"/>
      <c r="F9482" s="294"/>
    </row>
    <row r="9483">
      <c r="A9483" s="294" t="s">
        <v>27631</v>
      </c>
      <c r="B9483" s="294"/>
      <c r="C9483" s="294"/>
      <c r="D9483" s="294"/>
      <c r="E9483" s="294"/>
      <c r="F9483" s="294"/>
    </row>
    <row r="9484">
      <c r="A9484" s="294" t="s">
        <v>27632</v>
      </c>
      <c r="B9484" s="294"/>
      <c r="C9484" s="294"/>
      <c r="D9484" s="294"/>
      <c r="E9484" s="294"/>
      <c r="F9484" s="294"/>
    </row>
    <row r="9485">
      <c r="A9485" s="294" t="s">
        <v>27633</v>
      </c>
      <c r="B9485" s="294"/>
      <c r="C9485" s="294"/>
      <c r="D9485" s="294"/>
      <c r="E9485" s="294"/>
      <c r="F9485" s="294"/>
    </row>
    <row r="9486">
      <c r="A9486" s="294" t="s">
        <v>27634</v>
      </c>
      <c r="B9486" s="294"/>
      <c r="C9486" s="294"/>
      <c r="D9486" s="294"/>
      <c r="E9486" s="294"/>
      <c r="F9486" s="294"/>
    </row>
    <row r="9487">
      <c r="A9487" s="294" t="s">
        <v>27635</v>
      </c>
      <c r="B9487" s="294"/>
      <c r="C9487" s="294"/>
      <c r="D9487" s="294"/>
      <c r="E9487" s="294"/>
      <c r="F9487" s="294"/>
    </row>
    <row r="9488">
      <c r="A9488" s="294"/>
      <c r="B9488" s="294"/>
      <c r="C9488" s="294"/>
      <c r="D9488" s="294"/>
      <c r="E9488" s="294"/>
      <c r="F9488" s="294"/>
    </row>
    <row r="9489">
      <c r="A9489" s="294" t="s">
        <v>26992</v>
      </c>
      <c r="B9489" s="294"/>
      <c r="C9489" s="294"/>
      <c r="D9489" s="294"/>
      <c r="E9489" s="294"/>
      <c r="F9489" s="294"/>
    </row>
    <row r="9490">
      <c r="A9490" s="294" t="s">
        <v>26884</v>
      </c>
      <c r="B9490" s="294"/>
      <c r="C9490" s="294"/>
      <c r="D9490" s="294"/>
      <c r="E9490" s="294"/>
      <c r="F9490" s="294"/>
    </row>
    <row r="9491">
      <c r="A9491" s="294"/>
      <c r="B9491" s="294"/>
      <c r="C9491" s="294"/>
      <c r="D9491" s="294"/>
      <c r="E9491" s="294"/>
      <c r="F9491" s="294"/>
    </row>
    <row r="9492">
      <c r="A9492" s="294" t="s">
        <v>27636</v>
      </c>
      <c r="B9492" s="294"/>
      <c r="C9492" s="294"/>
      <c r="D9492" s="294"/>
      <c r="E9492" s="294"/>
      <c r="F9492" s="294"/>
    </row>
    <row r="9493">
      <c r="A9493" s="294" t="s">
        <v>27637</v>
      </c>
      <c r="B9493" s="294"/>
      <c r="C9493" s="294"/>
      <c r="D9493" s="294"/>
      <c r="E9493" s="294"/>
      <c r="F9493" s="294"/>
    </row>
    <row r="9494">
      <c r="A9494" s="294" t="s">
        <v>27638</v>
      </c>
      <c r="B9494" s="294"/>
      <c r="C9494" s="294"/>
      <c r="D9494" s="294"/>
      <c r="E9494" s="294"/>
      <c r="F9494" s="294"/>
    </row>
    <row r="9495">
      <c r="A9495" s="294" t="s">
        <v>27639</v>
      </c>
      <c r="B9495" s="294"/>
      <c r="C9495" s="294"/>
      <c r="D9495" s="294"/>
      <c r="E9495" s="294"/>
      <c r="F9495" s="294"/>
    </row>
    <row r="9496">
      <c r="A9496" s="294" t="s">
        <v>27640</v>
      </c>
      <c r="B9496" s="294"/>
      <c r="C9496" s="294"/>
      <c r="D9496" s="294"/>
      <c r="E9496" s="294"/>
      <c r="F9496" s="294"/>
    </row>
    <row r="9497">
      <c r="A9497" s="294" t="s">
        <v>27641</v>
      </c>
      <c r="B9497" s="294"/>
      <c r="C9497" s="294"/>
      <c r="D9497" s="294"/>
      <c r="E9497" s="294"/>
      <c r="F9497" s="294"/>
    </row>
    <row r="9498">
      <c r="A9498" s="294" t="s">
        <v>27642</v>
      </c>
      <c r="B9498" s="294"/>
      <c r="C9498" s="294"/>
      <c r="D9498" s="294"/>
      <c r="E9498" s="294"/>
      <c r="F9498" s="294"/>
    </row>
    <row r="9499">
      <c r="A9499" s="294"/>
      <c r="B9499" s="294"/>
      <c r="C9499" s="294"/>
      <c r="D9499" s="294"/>
      <c r="E9499" s="294"/>
      <c r="F9499" s="294"/>
    </row>
    <row r="9500">
      <c r="A9500" s="294" t="s">
        <v>21401</v>
      </c>
      <c r="B9500" s="294"/>
      <c r="C9500" s="294"/>
      <c r="D9500" s="294"/>
      <c r="E9500" s="294"/>
      <c r="F9500" s="294"/>
    </row>
    <row r="9501">
      <c r="A9501" s="294"/>
      <c r="B9501" s="294"/>
      <c r="C9501" s="294"/>
      <c r="D9501" s="294"/>
      <c r="E9501" s="294"/>
      <c r="F9501" s="294"/>
    </row>
    <row r="9502">
      <c r="A9502" s="294" t="s">
        <v>27643</v>
      </c>
      <c r="B9502" s="294"/>
      <c r="C9502" s="294"/>
      <c r="D9502" s="294"/>
      <c r="E9502" s="294"/>
      <c r="F9502" s="294"/>
    </row>
    <row r="9503">
      <c r="A9503" s="294" t="s">
        <v>27644</v>
      </c>
      <c r="B9503" s="294"/>
      <c r="C9503" s="294"/>
      <c r="D9503" s="294"/>
      <c r="E9503" s="294"/>
      <c r="F9503" s="294"/>
    </row>
    <row r="9504">
      <c r="A9504" s="294" t="s">
        <v>21510</v>
      </c>
      <c r="B9504" s="294"/>
      <c r="C9504" s="294"/>
      <c r="D9504" s="294"/>
      <c r="E9504" s="294"/>
      <c r="F9504" s="294"/>
    </row>
    <row r="9505">
      <c r="A9505" s="294" t="s">
        <v>27645</v>
      </c>
      <c r="B9505" s="294"/>
      <c r="C9505" s="294"/>
      <c r="D9505" s="294"/>
      <c r="E9505" s="294"/>
      <c r="F9505" s="294"/>
    </row>
    <row r="9506">
      <c r="A9506" s="294"/>
      <c r="B9506" s="294"/>
      <c r="C9506" s="294"/>
      <c r="D9506" s="294"/>
      <c r="E9506" s="294"/>
      <c r="F9506" s="294"/>
    </row>
    <row r="9507">
      <c r="A9507" s="294" t="s">
        <v>21407</v>
      </c>
      <c r="B9507" s="294"/>
      <c r="C9507" s="294"/>
      <c r="D9507" s="294"/>
      <c r="E9507" s="294"/>
      <c r="F9507" s="294"/>
    </row>
    <row r="9508">
      <c r="A9508" s="294"/>
      <c r="B9508" s="294"/>
      <c r="C9508" s="294"/>
      <c r="D9508" s="294"/>
      <c r="E9508" s="294"/>
      <c r="F9508" s="294"/>
    </row>
    <row r="9509">
      <c r="A9509" s="294" t="s">
        <v>27646</v>
      </c>
      <c r="B9509" s="294"/>
      <c r="C9509" s="294"/>
      <c r="D9509" s="294"/>
      <c r="E9509" s="294"/>
      <c r="F9509" s="294"/>
    </row>
    <row r="9510">
      <c r="A9510" s="294" t="s">
        <v>27647</v>
      </c>
      <c r="B9510" s="294"/>
      <c r="C9510" s="294"/>
      <c r="D9510" s="294"/>
      <c r="E9510" s="294"/>
      <c r="F9510" s="294"/>
    </row>
    <row r="9511">
      <c r="A9511" s="294" t="s">
        <v>27648</v>
      </c>
      <c r="B9511" s="294"/>
      <c r="C9511" s="294"/>
      <c r="D9511" s="294"/>
      <c r="E9511" s="294"/>
      <c r="F9511" s="294"/>
    </row>
    <row r="9512">
      <c r="A9512" s="294" t="s">
        <v>27649</v>
      </c>
      <c r="B9512" s="294"/>
      <c r="C9512" s="294"/>
      <c r="D9512" s="294"/>
      <c r="E9512" s="294"/>
      <c r="F9512" s="294"/>
    </row>
    <row r="9513">
      <c r="A9513" s="294" t="s">
        <v>27650</v>
      </c>
      <c r="B9513" s="294"/>
      <c r="C9513" s="294"/>
      <c r="D9513" s="294"/>
      <c r="E9513" s="294"/>
      <c r="F9513" s="294"/>
    </row>
    <row r="9514">
      <c r="A9514" s="294" t="s">
        <v>27651</v>
      </c>
      <c r="B9514" s="294"/>
      <c r="C9514" s="294"/>
      <c r="D9514" s="294"/>
      <c r="E9514" s="294"/>
      <c r="F9514" s="294"/>
    </row>
    <row r="9515">
      <c r="A9515" s="294"/>
      <c r="B9515" s="294"/>
      <c r="C9515" s="294"/>
      <c r="D9515" s="294"/>
      <c r="E9515" s="294"/>
      <c r="F9515" s="294"/>
    </row>
    <row r="9516">
      <c r="A9516" s="294" t="s">
        <v>21990</v>
      </c>
      <c r="B9516" s="294"/>
      <c r="C9516" s="294"/>
      <c r="D9516" s="294"/>
      <c r="E9516" s="294"/>
      <c r="F9516" s="294"/>
    </row>
    <row r="9517">
      <c r="A9517" s="294"/>
      <c r="B9517" s="294"/>
      <c r="C9517" s="294"/>
      <c r="D9517" s="294"/>
      <c r="E9517" s="294"/>
      <c r="F9517" s="294"/>
    </row>
    <row r="9518">
      <c r="A9518" s="294" t="s">
        <v>27652</v>
      </c>
      <c r="B9518" s="294"/>
      <c r="C9518" s="294"/>
      <c r="D9518" s="294"/>
      <c r="E9518" s="294"/>
      <c r="F9518" s="294"/>
    </row>
    <row r="9519">
      <c r="A9519" s="294" t="s">
        <v>27653</v>
      </c>
      <c r="B9519" s="294"/>
      <c r="C9519" s="294"/>
      <c r="D9519" s="294"/>
      <c r="E9519" s="294"/>
      <c r="F9519" s="294"/>
    </row>
    <row r="9520">
      <c r="A9520" s="294" t="s">
        <v>27654</v>
      </c>
      <c r="B9520" s="294"/>
      <c r="C9520" s="294"/>
      <c r="D9520" s="294"/>
      <c r="E9520" s="294"/>
      <c r="F9520" s="294"/>
    </row>
    <row r="9521">
      <c r="A9521" s="294" t="s">
        <v>27655</v>
      </c>
      <c r="B9521" s="294"/>
      <c r="C9521" s="294"/>
      <c r="D9521" s="294"/>
      <c r="E9521" s="294"/>
      <c r="F9521" s="294"/>
    </row>
    <row r="9522">
      <c r="A9522" s="294" t="s">
        <v>27656</v>
      </c>
      <c r="B9522" s="294"/>
      <c r="C9522" s="294"/>
      <c r="D9522" s="294"/>
      <c r="E9522" s="294"/>
      <c r="F9522" s="294"/>
    </row>
    <row r="9523">
      <c r="A9523" s="294" t="s">
        <v>27657</v>
      </c>
      <c r="B9523" s="294"/>
      <c r="C9523" s="294"/>
      <c r="D9523" s="294"/>
      <c r="E9523" s="294"/>
      <c r="F9523" s="294"/>
    </row>
    <row r="9524">
      <c r="A9524" s="294"/>
      <c r="B9524" s="294"/>
      <c r="C9524" s="294"/>
      <c r="D9524" s="294"/>
      <c r="E9524" s="294"/>
      <c r="F9524" s="294"/>
    </row>
    <row r="9525">
      <c r="A9525" s="294" t="s">
        <v>21312</v>
      </c>
      <c r="B9525" s="294"/>
      <c r="C9525" s="294"/>
      <c r="D9525" s="294"/>
      <c r="E9525" s="294"/>
      <c r="F9525" s="294"/>
    </row>
    <row r="9526">
      <c r="A9526" s="294" t="s">
        <v>27658</v>
      </c>
      <c r="B9526" s="294"/>
      <c r="C9526" s="294"/>
      <c r="D9526" s="294"/>
      <c r="E9526" s="294"/>
      <c r="F9526" s="294"/>
    </row>
    <row r="9527">
      <c r="A9527" s="294" t="s">
        <v>21314</v>
      </c>
      <c r="B9527" s="294"/>
      <c r="C9527" s="294"/>
      <c r="D9527" s="294"/>
      <c r="E9527" s="294"/>
      <c r="F9527" s="294"/>
    </row>
    <row r="9528">
      <c r="A9528" s="294" t="s">
        <v>27619</v>
      </c>
      <c r="B9528" s="294"/>
      <c r="C9528" s="294"/>
      <c r="D9528" s="294"/>
      <c r="E9528" s="294"/>
      <c r="F9528" s="294"/>
    </row>
    <row r="9529">
      <c r="A9529" s="294"/>
      <c r="B9529" s="294"/>
      <c r="C9529" s="294"/>
      <c r="D9529" s="294"/>
      <c r="E9529" s="294"/>
      <c r="F9529" s="294"/>
    </row>
    <row r="9530">
      <c r="A9530" s="294" t="s">
        <v>23007</v>
      </c>
      <c r="B9530" s="294"/>
      <c r="C9530" s="294"/>
      <c r="D9530" s="294"/>
      <c r="E9530" s="294"/>
      <c r="F9530" s="294"/>
    </row>
    <row r="9531">
      <c r="A9531" s="294"/>
      <c r="B9531" s="294"/>
      <c r="C9531" s="294"/>
      <c r="D9531" s="294"/>
      <c r="E9531" s="294"/>
      <c r="F9531" s="294"/>
    </row>
    <row r="9532">
      <c r="A9532" s="294"/>
      <c r="B9532" s="294"/>
      <c r="C9532" s="294"/>
      <c r="D9532" s="294"/>
      <c r="E9532" s="294"/>
      <c r="F9532" s="294"/>
    </row>
    <row r="9533">
      <c r="A9533" s="294" t="s">
        <v>27659</v>
      </c>
      <c r="B9533" s="294"/>
      <c r="C9533" s="294"/>
      <c r="D9533" s="294"/>
      <c r="E9533" s="294"/>
      <c r="F9533" s="294"/>
    </row>
    <row r="9534">
      <c r="A9534" s="294" t="s">
        <v>27660</v>
      </c>
      <c r="B9534" s="294"/>
      <c r="C9534" s="294"/>
      <c r="D9534" s="294"/>
      <c r="E9534" s="294"/>
      <c r="F9534" s="294"/>
    </row>
    <row r="9535">
      <c r="A9535" s="294" t="s">
        <v>27661</v>
      </c>
      <c r="B9535" s="294"/>
      <c r="C9535" s="294"/>
      <c r="D9535" s="294"/>
      <c r="E9535" s="294"/>
      <c r="F9535" s="294"/>
    </row>
    <row r="9536">
      <c r="A9536" s="294" t="s">
        <v>27662</v>
      </c>
      <c r="B9536" s="294"/>
      <c r="C9536" s="294"/>
      <c r="D9536" s="294"/>
      <c r="E9536" s="294"/>
      <c r="F9536" s="294"/>
    </row>
    <row r="9537">
      <c r="A9537" s="294" t="s">
        <v>27663</v>
      </c>
      <c r="B9537" s="294"/>
      <c r="C9537" s="294"/>
      <c r="D9537" s="294"/>
      <c r="E9537" s="294"/>
      <c r="F9537" s="294"/>
    </row>
    <row r="9538">
      <c r="A9538" s="294" t="s">
        <v>27664</v>
      </c>
      <c r="B9538" s="294"/>
      <c r="C9538" s="294"/>
      <c r="D9538" s="294"/>
      <c r="E9538" s="294"/>
      <c r="F9538" s="294"/>
    </row>
    <row r="9539">
      <c r="A9539" s="294" t="s">
        <v>27665</v>
      </c>
      <c r="B9539" s="294"/>
      <c r="C9539" s="294"/>
      <c r="D9539" s="294"/>
      <c r="E9539" s="294"/>
      <c r="F9539" s="294"/>
    </row>
    <row r="9540">
      <c r="A9540" s="294" t="s">
        <v>21532</v>
      </c>
      <c r="B9540" s="294"/>
      <c r="C9540" s="294"/>
      <c r="D9540" s="294"/>
      <c r="E9540" s="294"/>
      <c r="F9540" s="294"/>
    </row>
    <row r="9541">
      <c r="A9541" s="294" t="s">
        <v>27666</v>
      </c>
      <c r="B9541" s="294"/>
      <c r="C9541" s="294"/>
      <c r="D9541" s="294"/>
      <c r="E9541" s="294"/>
      <c r="F9541" s="294"/>
    </row>
    <row r="9542">
      <c r="A9542" s="294" t="s">
        <v>27667</v>
      </c>
      <c r="B9542" s="294"/>
      <c r="C9542" s="294"/>
      <c r="D9542" s="294"/>
      <c r="E9542" s="294"/>
      <c r="F9542" s="294"/>
    </row>
    <row r="9543">
      <c r="A9543" s="294"/>
      <c r="B9543" s="294"/>
      <c r="C9543" s="294"/>
      <c r="D9543" s="294"/>
      <c r="E9543" s="294"/>
      <c r="F9543" s="294"/>
    </row>
    <row r="9544">
      <c r="A9544" s="294" t="s">
        <v>22564</v>
      </c>
      <c r="B9544" s="294"/>
      <c r="C9544" s="294"/>
      <c r="D9544" s="294"/>
      <c r="E9544" s="294"/>
      <c r="F9544" s="294"/>
    </row>
    <row r="9545">
      <c r="A9545" s="294" t="s">
        <v>20470</v>
      </c>
      <c r="B9545" s="294"/>
      <c r="C9545" s="294"/>
      <c r="D9545" s="294"/>
      <c r="E9545" s="294"/>
      <c r="F9545" s="294"/>
    </row>
    <row r="9546">
      <c r="A9546" s="294"/>
      <c r="B9546" s="294"/>
      <c r="C9546" s="294"/>
      <c r="D9546" s="294"/>
      <c r="E9546" s="294"/>
      <c r="F9546" s="294"/>
    </row>
    <row r="9547">
      <c r="A9547" s="294" t="s">
        <v>27668</v>
      </c>
      <c r="B9547" s="294"/>
      <c r="C9547" s="294"/>
      <c r="D9547" s="294"/>
      <c r="E9547" s="294"/>
      <c r="F9547" s="294"/>
    </row>
    <row r="9548">
      <c r="A9548" s="294" t="s">
        <v>27669</v>
      </c>
      <c r="B9548" s="294"/>
      <c r="C9548" s="294"/>
      <c r="D9548" s="294"/>
      <c r="E9548" s="294"/>
      <c r="F9548" s="294"/>
    </row>
    <row r="9549">
      <c r="A9549" s="294" t="s">
        <v>27670</v>
      </c>
      <c r="B9549" s="294"/>
      <c r="C9549" s="294"/>
      <c r="D9549" s="294"/>
      <c r="E9549" s="294"/>
      <c r="F9549" s="294"/>
    </row>
    <row r="9550">
      <c r="A9550" s="294" t="s">
        <v>27671</v>
      </c>
      <c r="B9550" s="294"/>
      <c r="C9550" s="294"/>
      <c r="D9550" s="294"/>
      <c r="E9550" s="294"/>
      <c r="F9550" s="294"/>
    </row>
    <row r="9551">
      <c r="A9551" s="294" t="s">
        <v>27672</v>
      </c>
      <c r="B9551" s="294"/>
      <c r="C9551" s="294"/>
      <c r="D9551" s="294"/>
      <c r="E9551" s="294"/>
      <c r="F9551" s="294"/>
    </row>
    <row r="9552">
      <c r="A9552" s="294"/>
      <c r="B9552" s="294"/>
      <c r="C9552" s="294"/>
      <c r="D9552" s="294"/>
      <c r="E9552" s="294"/>
      <c r="F9552" s="294"/>
    </row>
    <row r="9553">
      <c r="A9553" s="294" t="s">
        <v>27673</v>
      </c>
      <c r="B9553" s="294"/>
      <c r="C9553" s="294"/>
      <c r="D9553" s="294"/>
      <c r="E9553" s="294"/>
      <c r="F9553" s="294"/>
    </row>
    <row r="9554">
      <c r="A9554" s="294"/>
      <c r="B9554" s="294"/>
      <c r="C9554" s="294"/>
      <c r="D9554" s="294"/>
      <c r="E9554" s="294"/>
      <c r="F9554" s="294"/>
    </row>
    <row r="9555">
      <c r="A9555" s="294" t="s">
        <v>26363</v>
      </c>
      <c r="B9555" s="294"/>
      <c r="C9555" s="294"/>
      <c r="D9555" s="294"/>
      <c r="E9555" s="294"/>
      <c r="F9555" s="294"/>
    </row>
    <row r="9556">
      <c r="A9556" s="294" t="s">
        <v>27674</v>
      </c>
      <c r="B9556" s="294"/>
      <c r="C9556" s="294"/>
      <c r="D9556" s="294"/>
      <c r="E9556" s="294"/>
      <c r="F9556" s="294"/>
    </row>
    <row r="9557">
      <c r="A9557" s="294" t="s">
        <v>27675</v>
      </c>
      <c r="B9557" s="294"/>
      <c r="C9557" s="294"/>
      <c r="D9557" s="294"/>
      <c r="E9557" s="294"/>
      <c r="F9557" s="294"/>
    </row>
    <row r="9558">
      <c r="A9558" s="294" t="s">
        <v>27676</v>
      </c>
      <c r="B9558" s="294"/>
      <c r="C9558" s="294"/>
      <c r="D9558" s="294"/>
      <c r="E9558" s="294"/>
      <c r="F9558" s="294"/>
    </row>
    <row r="9559">
      <c r="A9559" s="294" t="s">
        <v>27677</v>
      </c>
      <c r="B9559" s="294"/>
      <c r="C9559" s="294"/>
      <c r="D9559" s="294"/>
      <c r="E9559" s="294"/>
      <c r="F9559" s="294"/>
    </row>
    <row r="9560">
      <c r="A9560" s="294" t="s">
        <v>27678</v>
      </c>
      <c r="B9560" s="294"/>
      <c r="C9560" s="294"/>
      <c r="D9560" s="294"/>
      <c r="E9560" s="294"/>
      <c r="F9560" s="294"/>
    </row>
    <row r="9561">
      <c r="A9561" s="294" t="s">
        <v>27679</v>
      </c>
      <c r="B9561" s="294"/>
      <c r="C9561" s="294"/>
      <c r="D9561" s="294"/>
      <c r="E9561" s="294"/>
      <c r="F9561" s="294"/>
    </row>
    <row r="9562">
      <c r="A9562" s="294"/>
      <c r="B9562" s="294"/>
      <c r="C9562" s="294"/>
      <c r="D9562" s="294"/>
      <c r="E9562" s="294"/>
      <c r="F9562" s="294"/>
    </row>
    <row r="9563">
      <c r="A9563" s="294" t="s">
        <v>22572</v>
      </c>
      <c r="B9563" s="294"/>
      <c r="C9563" s="294"/>
      <c r="D9563" s="294"/>
      <c r="E9563" s="294"/>
      <c r="F9563" s="294"/>
    </row>
    <row r="9564">
      <c r="A9564" s="294" t="s">
        <v>23767</v>
      </c>
      <c r="B9564" s="294"/>
      <c r="C9564" s="294"/>
      <c r="D9564" s="294"/>
      <c r="E9564" s="294"/>
      <c r="F9564" s="294"/>
    </row>
    <row r="9565">
      <c r="A9565" s="294"/>
      <c r="B9565" s="294"/>
      <c r="C9565" s="294"/>
      <c r="D9565" s="294"/>
      <c r="E9565" s="294"/>
      <c r="F9565" s="294"/>
    </row>
    <row r="9566">
      <c r="A9566" s="294" t="s">
        <v>27680</v>
      </c>
      <c r="B9566" s="294"/>
      <c r="C9566" s="294"/>
      <c r="D9566" s="294"/>
      <c r="E9566" s="294"/>
      <c r="F9566" s="294"/>
    </row>
    <row r="9567">
      <c r="A9567" s="294" t="s">
        <v>27681</v>
      </c>
      <c r="B9567" s="294"/>
      <c r="C9567" s="294"/>
      <c r="D9567" s="294"/>
      <c r="E9567" s="294"/>
      <c r="F9567" s="294"/>
    </row>
    <row r="9568">
      <c r="A9568" s="294" t="s">
        <v>27682</v>
      </c>
      <c r="B9568" s="294"/>
      <c r="C9568" s="294"/>
      <c r="D9568" s="294"/>
      <c r="E9568" s="294"/>
      <c r="F9568" s="294"/>
    </row>
    <row r="9569">
      <c r="A9569" s="294" t="s">
        <v>27683</v>
      </c>
      <c r="B9569" s="294"/>
      <c r="C9569" s="294"/>
      <c r="D9569" s="294"/>
      <c r="E9569" s="294"/>
      <c r="F9569" s="294"/>
    </row>
    <row r="9570">
      <c r="A9570" s="294"/>
      <c r="B9570" s="294"/>
      <c r="C9570" s="294"/>
      <c r="D9570" s="294"/>
      <c r="E9570" s="294"/>
      <c r="F9570" s="294"/>
    </row>
    <row r="9571">
      <c r="A9571" s="294" t="s">
        <v>24735</v>
      </c>
      <c r="B9571" s="294"/>
      <c r="C9571" s="294"/>
      <c r="D9571" s="294"/>
      <c r="E9571" s="294"/>
      <c r="F9571" s="294"/>
    </row>
    <row r="9572">
      <c r="A9572" s="294" t="s">
        <v>23772</v>
      </c>
      <c r="B9572" s="294"/>
      <c r="C9572" s="294"/>
      <c r="D9572" s="294"/>
      <c r="E9572" s="294"/>
      <c r="F9572" s="294"/>
    </row>
    <row r="9573">
      <c r="A9573" s="294"/>
      <c r="B9573" s="294"/>
      <c r="C9573" s="294"/>
      <c r="D9573" s="294"/>
      <c r="E9573" s="294"/>
      <c r="F9573" s="294"/>
    </row>
    <row r="9574">
      <c r="A9574" s="294" t="s">
        <v>27684</v>
      </c>
      <c r="B9574" s="294"/>
      <c r="C9574" s="294"/>
      <c r="D9574" s="294"/>
      <c r="E9574" s="294"/>
      <c r="F9574" s="294"/>
    </row>
    <row r="9575">
      <c r="A9575" s="294" t="s">
        <v>27685</v>
      </c>
      <c r="B9575" s="294"/>
      <c r="C9575" s="294"/>
      <c r="D9575" s="294"/>
      <c r="E9575" s="294"/>
      <c r="F9575" s="294"/>
    </row>
    <row r="9576">
      <c r="A9576" s="294" t="s">
        <v>27686</v>
      </c>
      <c r="B9576" s="294"/>
      <c r="C9576" s="294"/>
      <c r="D9576" s="294"/>
      <c r="E9576" s="294"/>
      <c r="F9576" s="294"/>
    </row>
    <row r="9577">
      <c r="A9577" s="294" t="s">
        <v>27687</v>
      </c>
      <c r="B9577" s="294"/>
      <c r="C9577" s="294"/>
      <c r="D9577" s="294"/>
      <c r="E9577" s="294"/>
      <c r="F9577" s="294"/>
    </row>
    <row r="9578">
      <c r="A9578" s="294" t="s">
        <v>27688</v>
      </c>
      <c r="B9578" s="294"/>
      <c r="C9578" s="294"/>
      <c r="D9578" s="294"/>
      <c r="E9578" s="294"/>
      <c r="F9578" s="294"/>
    </row>
    <row r="9579">
      <c r="A9579" s="294"/>
      <c r="B9579" s="294"/>
      <c r="C9579" s="294"/>
      <c r="D9579" s="294"/>
      <c r="E9579" s="294"/>
      <c r="F9579" s="294"/>
    </row>
    <row r="9580">
      <c r="A9580" s="294" t="s">
        <v>24397</v>
      </c>
      <c r="B9580" s="294"/>
      <c r="C9580" s="294"/>
      <c r="D9580" s="294"/>
      <c r="E9580" s="294"/>
      <c r="F9580" s="294"/>
    </row>
    <row r="9581">
      <c r="A9581" s="294" t="s">
        <v>27689</v>
      </c>
      <c r="B9581" s="294"/>
      <c r="C9581" s="294"/>
      <c r="D9581" s="294"/>
      <c r="E9581" s="294"/>
      <c r="F9581" s="294"/>
    </row>
    <row r="9582">
      <c r="A9582" s="294"/>
      <c r="B9582" s="294"/>
      <c r="C9582" s="294"/>
      <c r="D9582" s="294"/>
      <c r="E9582" s="294"/>
      <c r="F9582" s="294"/>
    </row>
    <row r="9583">
      <c r="A9583" s="294" t="s">
        <v>27690</v>
      </c>
      <c r="B9583" s="294"/>
      <c r="C9583" s="294"/>
      <c r="D9583" s="294"/>
      <c r="E9583" s="294"/>
      <c r="F9583" s="294"/>
    </row>
    <row r="9584">
      <c r="A9584" s="294" t="s">
        <v>27691</v>
      </c>
      <c r="B9584" s="294"/>
      <c r="C9584" s="294"/>
      <c r="D9584" s="294"/>
      <c r="E9584" s="294"/>
      <c r="F9584" s="294"/>
    </row>
    <row r="9585">
      <c r="A9585" s="294" t="s">
        <v>27692</v>
      </c>
      <c r="B9585" s="294"/>
      <c r="C9585" s="294"/>
      <c r="D9585" s="294"/>
      <c r="E9585" s="294"/>
      <c r="F9585" s="294"/>
    </row>
    <row r="9586">
      <c r="A9586" s="294" t="s">
        <v>27693</v>
      </c>
      <c r="B9586" s="294"/>
      <c r="C9586" s="294"/>
      <c r="D9586" s="294"/>
      <c r="E9586" s="294"/>
      <c r="F9586" s="294"/>
    </row>
    <row r="9587">
      <c r="A9587" s="294" t="s">
        <v>27694</v>
      </c>
      <c r="B9587" s="294"/>
      <c r="C9587" s="294"/>
      <c r="D9587" s="294"/>
      <c r="E9587" s="294"/>
      <c r="F9587" s="294"/>
    </row>
    <row r="9588">
      <c r="A9588" s="294" t="s">
        <v>27695</v>
      </c>
      <c r="B9588" s="294"/>
      <c r="C9588" s="294"/>
      <c r="D9588" s="294"/>
      <c r="E9588" s="294"/>
      <c r="F9588" s="294"/>
    </row>
    <row r="9589">
      <c r="A9589" s="294" t="s">
        <v>27696</v>
      </c>
      <c r="B9589" s="294"/>
      <c r="C9589" s="294"/>
      <c r="D9589" s="294"/>
      <c r="E9589" s="294"/>
      <c r="F9589" s="294"/>
    </row>
    <row r="9590">
      <c r="A9590" s="294" t="s">
        <v>27697</v>
      </c>
      <c r="B9590" s="294"/>
      <c r="C9590" s="294"/>
      <c r="D9590" s="294"/>
      <c r="E9590" s="294"/>
      <c r="F9590" s="294"/>
    </row>
    <row r="9591">
      <c r="A9591" s="294" t="s">
        <v>27698</v>
      </c>
      <c r="B9591" s="294"/>
      <c r="C9591" s="294"/>
      <c r="D9591" s="294"/>
      <c r="E9591" s="294"/>
      <c r="F9591" s="294"/>
    </row>
    <row r="9592">
      <c r="A9592" s="294" t="s">
        <v>27699</v>
      </c>
      <c r="B9592" s="294"/>
      <c r="C9592" s="294"/>
      <c r="D9592" s="294"/>
      <c r="E9592" s="294"/>
      <c r="F9592" s="294"/>
    </row>
    <row r="9593">
      <c r="A9593" s="294" t="s">
        <v>27700</v>
      </c>
      <c r="B9593" s="294"/>
      <c r="C9593" s="294"/>
      <c r="D9593" s="294"/>
      <c r="E9593" s="294"/>
      <c r="F9593" s="294"/>
    </row>
    <row r="9594">
      <c r="A9594" s="294" t="str">
        <f>ARRAY_CONSTRAIN(ARRAYFORMULA(-Danta sthapana karma(tooth fixation, if possible)), 1, 1)</f>
        <v>#ERROR!</v>
      </c>
      <c r="B9594" s="294"/>
      <c r="C9594" s="294"/>
      <c r="D9594" s="294"/>
      <c r="E9594" s="294"/>
      <c r="F9594" s="294"/>
    </row>
    <row r="9595">
      <c r="A9595" s="294" t="s">
        <v>27701</v>
      </c>
      <c r="B9595" s="294"/>
      <c r="C9595" s="294"/>
      <c r="D9595" s="294"/>
      <c r="E9595" s="294"/>
      <c r="F9595" s="294"/>
    </row>
    <row r="9596">
      <c r="A9596" s="294" t="s">
        <v>23052</v>
      </c>
      <c r="B9596" s="294"/>
      <c r="C9596" s="294"/>
      <c r="D9596" s="294"/>
      <c r="E9596" s="294"/>
      <c r="F9596" s="294"/>
    </row>
    <row r="9597">
      <c r="A9597" s="294" t="s">
        <v>27702</v>
      </c>
      <c r="B9597" s="294"/>
      <c r="C9597" s="294"/>
      <c r="D9597" s="294"/>
      <c r="E9597" s="294"/>
      <c r="F9597" s="294"/>
    </row>
    <row r="9598">
      <c r="A9598" s="294" t="s">
        <v>27703</v>
      </c>
      <c r="B9598" s="294"/>
      <c r="C9598" s="294"/>
      <c r="D9598" s="294"/>
      <c r="E9598" s="294"/>
      <c r="F9598" s="294"/>
    </row>
    <row r="9599">
      <c r="A9599" s="294" t="s">
        <v>27704</v>
      </c>
      <c r="B9599" s="294"/>
      <c r="C9599" s="294"/>
      <c r="D9599" s="294"/>
      <c r="E9599" s="294"/>
      <c r="F9599" s="294"/>
    </row>
    <row r="9600">
      <c r="A9600" s="294"/>
      <c r="B9600" s="294"/>
      <c r="C9600" s="294"/>
      <c r="D9600" s="294"/>
      <c r="E9600" s="294"/>
      <c r="F9600" s="294"/>
    </row>
    <row r="9601">
      <c r="A9601" s="294" t="s">
        <v>21312</v>
      </c>
      <c r="B9601" s="294"/>
      <c r="C9601" s="294"/>
      <c r="D9601" s="294"/>
      <c r="E9601" s="294"/>
      <c r="F9601" s="294"/>
    </row>
    <row r="9602">
      <c r="A9602" s="294" t="s">
        <v>27705</v>
      </c>
      <c r="B9602" s="294"/>
      <c r="C9602" s="294"/>
      <c r="D9602" s="294"/>
      <c r="E9602" s="294"/>
      <c r="F9602" s="294"/>
    </row>
    <row r="9603">
      <c r="A9603" s="294" t="s">
        <v>27706</v>
      </c>
      <c r="B9603" s="294"/>
      <c r="C9603" s="294"/>
      <c r="D9603" s="294"/>
      <c r="E9603" s="294"/>
      <c r="F9603" s="294"/>
    </row>
    <row r="9604">
      <c r="A9604" s="294" t="s">
        <v>27707</v>
      </c>
      <c r="B9604" s="294"/>
      <c r="C9604" s="294"/>
      <c r="D9604" s="294"/>
      <c r="E9604" s="294"/>
      <c r="F9604" s="294"/>
    </row>
    <row r="9605">
      <c r="A9605" s="294"/>
      <c r="B9605" s="294"/>
      <c r="C9605" s="294"/>
      <c r="D9605" s="294"/>
      <c r="E9605" s="294"/>
      <c r="F9605" s="294"/>
    </row>
    <row r="9606">
      <c r="A9606" s="294" t="s">
        <v>22512</v>
      </c>
      <c r="B9606" s="294"/>
      <c r="C9606" s="294"/>
      <c r="D9606" s="294"/>
      <c r="E9606" s="294"/>
      <c r="F9606" s="294"/>
    </row>
    <row r="9607">
      <c r="A9607" s="294" t="s">
        <v>23459</v>
      </c>
      <c r="B9607" s="294"/>
      <c r="C9607" s="294"/>
      <c r="D9607" s="294"/>
      <c r="E9607" s="294"/>
      <c r="F9607" s="294"/>
    </row>
    <row r="9608">
      <c r="A9608" s="294"/>
      <c r="B9608" s="294"/>
      <c r="C9608" s="294"/>
      <c r="D9608" s="294"/>
      <c r="E9608" s="294"/>
      <c r="F9608" s="294"/>
    </row>
    <row r="9609">
      <c r="A9609" s="294" t="s">
        <v>27708</v>
      </c>
      <c r="B9609" s="294"/>
      <c r="C9609" s="294"/>
      <c r="D9609" s="294"/>
      <c r="E9609" s="294"/>
      <c r="F9609" s="294"/>
    </row>
    <row r="9610">
      <c r="A9610" s="294" t="s">
        <v>27709</v>
      </c>
      <c r="B9610" s="294"/>
      <c r="C9610" s="294"/>
      <c r="D9610" s="294"/>
      <c r="E9610" s="294"/>
      <c r="F9610" s="294"/>
    </row>
    <row r="9611">
      <c r="A9611" s="294" t="s">
        <v>27080</v>
      </c>
      <c r="B9611" s="294"/>
      <c r="C9611" s="294"/>
      <c r="D9611" s="294"/>
      <c r="E9611" s="294"/>
      <c r="F9611" s="294"/>
    </row>
    <row r="9612">
      <c r="A9612" s="294" t="s">
        <v>27710</v>
      </c>
      <c r="B9612" s="294"/>
      <c r="C9612" s="294"/>
      <c r="D9612" s="294"/>
      <c r="E9612" s="294"/>
      <c r="F9612" s="294"/>
    </row>
    <row r="9613">
      <c r="A9613" s="294" t="s">
        <v>27711</v>
      </c>
      <c r="B9613" s="294"/>
      <c r="C9613" s="294"/>
      <c r="D9613" s="294"/>
      <c r="E9613" s="294"/>
      <c r="F9613" s="294"/>
    </row>
    <row r="9614">
      <c r="A9614" s="294" t="s">
        <v>27712</v>
      </c>
      <c r="B9614" s="294"/>
      <c r="C9614" s="294"/>
      <c r="D9614" s="294"/>
      <c r="E9614" s="294"/>
      <c r="F9614" s="294"/>
    </row>
    <row r="9615">
      <c r="A9615" s="294"/>
      <c r="B9615" s="294"/>
      <c r="C9615" s="294"/>
      <c r="D9615" s="294"/>
      <c r="E9615" s="294"/>
      <c r="F9615" s="294"/>
    </row>
    <row r="9616">
      <c r="A9616" s="294" t="s">
        <v>23148</v>
      </c>
      <c r="B9616" s="294"/>
      <c r="C9616" s="294"/>
      <c r="D9616" s="294"/>
      <c r="E9616" s="294"/>
      <c r="F9616" s="294"/>
    </row>
    <row r="9617">
      <c r="A9617" s="294" t="s">
        <v>23149</v>
      </c>
      <c r="B9617" s="294"/>
      <c r="C9617" s="294"/>
      <c r="D9617" s="294"/>
      <c r="E9617" s="294"/>
      <c r="F9617" s="294"/>
    </row>
    <row r="9618">
      <c r="A9618" s="294"/>
      <c r="B9618" s="294"/>
      <c r="C9618" s="294"/>
      <c r="D9618" s="294"/>
      <c r="E9618" s="294"/>
      <c r="F9618" s="294"/>
    </row>
    <row r="9619">
      <c r="A9619" s="294" t="s">
        <v>27713</v>
      </c>
      <c r="B9619" s="294"/>
      <c r="C9619" s="294"/>
      <c r="D9619" s="294"/>
      <c r="E9619" s="294"/>
      <c r="F9619" s="294"/>
    </row>
    <row r="9620">
      <c r="A9620" s="294" t="s">
        <v>27714</v>
      </c>
      <c r="B9620" s="294"/>
      <c r="C9620" s="294"/>
      <c r="D9620" s="294"/>
      <c r="E9620" s="294"/>
      <c r="F9620" s="294"/>
    </row>
    <row r="9621">
      <c r="A9621" s="294" t="s">
        <v>27715</v>
      </c>
      <c r="B9621" s="294"/>
      <c r="C9621" s="294"/>
      <c r="D9621" s="294"/>
      <c r="E9621" s="294"/>
      <c r="F9621" s="294"/>
    </row>
    <row r="9622">
      <c r="A9622" s="294" t="s">
        <v>27716</v>
      </c>
      <c r="B9622" s="294"/>
      <c r="C9622" s="294"/>
      <c r="D9622" s="294"/>
      <c r="E9622" s="294"/>
      <c r="F9622" s="294"/>
    </row>
    <row r="9623">
      <c r="A9623" s="294" t="s">
        <v>27717</v>
      </c>
      <c r="B9623" s="294"/>
      <c r="C9623" s="294"/>
      <c r="D9623" s="294"/>
      <c r="E9623" s="294"/>
      <c r="F9623" s="294"/>
    </row>
    <row r="9624">
      <c r="A9624" s="294"/>
      <c r="B9624" s="294"/>
      <c r="C9624" s="294"/>
      <c r="D9624" s="294"/>
      <c r="E9624" s="294"/>
      <c r="F9624" s="294"/>
    </row>
    <row r="9625">
      <c r="A9625" s="294" t="s">
        <v>21945</v>
      </c>
      <c r="B9625" s="294"/>
      <c r="C9625" s="294"/>
      <c r="D9625" s="294"/>
      <c r="E9625" s="294"/>
      <c r="F9625" s="294"/>
    </row>
    <row r="9626">
      <c r="A9626" s="294" t="s">
        <v>22618</v>
      </c>
      <c r="B9626" s="294"/>
      <c r="C9626" s="294"/>
      <c r="D9626" s="294"/>
      <c r="E9626" s="294"/>
      <c r="F9626" s="294"/>
    </row>
    <row r="9627">
      <c r="A9627" s="294"/>
      <c r="B9627" s="294"/>
      <c r="C9627" s="294"/>
      <c r="D9627" s="294"/>
      <c r="E9627" s="294"/>
      <c r="F9627" s="294"/>
    </row>
    <row r="9628">
      <c r="A9628" s="294" t="s">
        <v>27718</v>
      </c>
      <c r="B9628" s="294"/>
      <c r="C9628" s="294"/>
      <c r="D9628" s="294"/>
      <c r="E9628" s="294"/>
      <c r="F9628" s="294"/>
    </row>
    <row r="9629">
      <c r="A9629" s="294" t="s">
        <v>27719</v>
      </c>
      <c r="B9629" s="294"/>
      <c r="C9629" s="294"/>
      <c r="D9629" s="294"/>
      <c r="E9629" s="294"/>
      <c r="F9629" s="294"/>
    </row>
    <row r="9630">
      <c r="A9630" s="294" t="s">
        <v>27720</v>
      </c>
      <c r="B9630" s="294"/>
      <c r="C9630" s="294"/>
      <c r="D9630" s="294"/>
      <c r="E9630" s="294"/>
      <c r="F9630" s="294"/>
    </row>
    <row r="9631">
      <c r="A9631" s="294" t="str">
        <f>ARRAY_CONSTRAIN(ARRAYFORMULA(-Nāsa śoṣa or srāva(dryness or discharge)), 1, 1)</f>
        <v>#ERROR!</v>
      </c>
      <c r="B9631" s="294"/>
      <c r="C9631" s="294"/>
      <c r="D9631" s="294"/>
      <c r="E9631" s="294"/>
      <c r="F9631" s="294"/>
    </row>
    <row r="9632">
      <c r="A9632" s="294" t="s">
        <v>27721</v>
      </c>
      <c r="B9632" s="294"/>
      <c r="C9632" s="294"/>
      <c r="D9632" s="294"/>
      <c r="E9632" s="294"/>
      <c r="F9632" s="294"/>
    </row>
    <row r="9633">
      <c r="A9633" s="294" t="s">
        <v>27722</v>
      </c>
      <c r="B9633" s="294"/>
      <c r="C9633" s="294"/>
      <c r="D9633" s="294"/>
      <c r="E9633" s="294"/>
      <c r="F9633" s="294"/>
    </row>
    <row r="9634">
      <c r="A9634" s="294"/>
      <c r="B9634" s="294"/>
      <c r="C9634" s="294"/>
      <c r="D9634" s="294"/>
      <c r="E9634" s="294"/>
      <c r="F9634" s="294"/>
    </row>
    <row r="9635">
      <c r="A9635" s="294" t="s">
        <v>21401</v>
      </c>
      <c r="B9635" s="294"/>
      <c r="C9635" s="294"/>
      <c r="D9635" s="294"/>
      <c r="E9635" s="294"/>
      <c r="F9635" s="294"/>
    </row>
    <row r="9636">
      <c r="A9636" s="294"/>
      <c r="B9636" s="294"/>
      <c r="C9636" s="294"/>
      <c r="D9636" s="294"/>
      <c r="E9636" s="294"/>
      <c r="F9636" s="294"/>
    </row>
    <row r="9637">
      <c r="A9637" s="294" t="s">
        <v>27643</v>
      </c>
      <c r="B9637" s="294"/>
      <c r="C9637" s="294"/>
      <c r="D9637" s="294"/>
      <c r="E9637" s="294"/>
      <c r="F9637" s="294"/>
    </row>
    <row r="9638">
      <c r="A9638" s="294" t="s">
        <v>27723</v>
      </c>
      <c r="B9638" s="294"/>
      <c r="C9638" s="294"/>
      <c r="D9638" s="294"/>
      <c r="E9638" s="294"/>
      <c r="F9638" s="294"/>
    </row>
    <row r="9639">
      <c r="A9639" s="294" t="s">
        <v>27724</v>
      </c>
      <c r="B9639" s="294"/>
      <c r="C9639" s="294"/>
      <c r="D9639" s="294"/>
      <c r="E9639" s="294"/>
      <c r="F9639" s="294"/>
    </row>
    <row r="9640">
      <c r="A9640" s="294" t="s">
        <v>27725</v>
      </c>
      <c r="B9640" s="294"/>
      <c r="C9640" s="294"/>
      <c r="D9640" s="294"/>
      <c r="E9640" s="294"/>
      <c r="F9640" s="294"/>
    </row>
    <row r="9641">
      <c r="A9641" s="294" t="s">
        <v>27726</v>
      </c>
      <c r="B9641" s="294"/>
      <c r="C9641" s="294"/>
      <c r="D9641" s="294"/>
      <c r="E9641" s="294"/>
      <c r="F9641" s="294"/>
    </row>
    <row r="9642">
      <c r="A9642" s="294" t="s">
        <v>27727</v>
      </c>
      <c r="B9642" s="294"/>
      <c r="C9642" s="294"/>
      <c r="D9642" s="294"/>
      <c r="E9642" s="294"/>
      <c r="F9642" s="294"/>
    </row>
    <row r="9643">
      <c r="A9643" s="294" t="s">
        <v>27728</v>
      </c>
      <c r="B9643" s="294"/>
      <c r="C9643" s="294"/>
      <c r="D9643" s="294"/>
      <c r="E9643" s="294"/>
      <c r="F9643" s="294"/>
    </row>
    <row r="9644">
      <c r="A9644" s="294" t="s">
        <v>27729</v>
      </c>
      <c r="B9644" s="294"/>
      <c r="C9644" s="294"/>
      <c r="D9644" s="294"/>
      <c r="E9644" s="294"/>
      <c r="F9644" s="294"/>
    </row>
    <row r="9645">
      <c r="A9645" s="294" t="s">
        <v>27730</v>
      </c>
      <c r="B9645" s="294"/>
      <c r="C9645" s="294"/>
      <c r="D9645" s="294"/>
      <c r="E9645" s="294"/>
      <c r="F9645" s="294"/>
    </row>
    <row r="9646">
      <c r="A9646" s="294" t="s">
        <v>27731</v>
      </c>
      <c r="B9646" s="294"/>
      <c r="C9646" s="294"/>
      <c r="D9646" s="294"/>
      <c r="E9646" s="294"/>
      <c r="F9646" s="294"/>
    </row>
    <row r="9647">
      <c r="A9647" s="294" t="s">
        <v>27732</v>
      </c>
      <c r="B9647" s="294"/>
      <c r="C9647" s="294"/>
      <c r="D9647" s="294"/>
      <c r="E9647" s="294"/>
      <c r="F9647" s="294"/>
    </row>
    <row r="9648">
      <c r="A9648" s="294" t="s">
        <v>27733</v>
      </c>
      <c r="B9648" s="294"/>
      <c r="C9648" s="294"/>
      <c r="D9648" s="294"/>
      <c r="E9648" s="294"/>
      <c r="F9648" s="294"/>
    </row>
    <row r="9649">
      <c r="A9649" s="294"/>
      <c r="B9649" s="294"/>
      <c r="C9649" s="294"/>
      <c r="D9649" s="294"/>
      <c r="E9649" s="294"/>
      <c r="F9649" s="294"/>
    </row>
    <row r="9650">
      <c r="A9650" s="294" t="s">
        <v>21304</v>
      </c>
      <c r="B9650" s="294"/>
      <c r="C9650" s="294"/>
      <c r="D9650" s="294"/>
      <c r="E9650" s="294"/>
      <c r="F9650" s="294"/>
    </row>
    <row r="9651">
      <c r="A9651" s="294"/>
      <c r="B9651" s="294"/>
      <c r="C9651" s="294"/>
      <c r="D9651" s="294"/>
      <c r="E9651" s="294"/>
      <c r="F9651" s="294"/>
    </row>
    <row r="9652">
      <c r="A9652" s="294" t="s">
        <v>27652</v>
      </c>
      <c r="B9652" s="294"/>
      <c r="C9652" s="294"/>
      <c r="D9652" s="294"/>
      <c r="E9652" s="294"/>
      <c r="F9652" s="294"/>
    </row>
    <row r="9653">
      <c r="A9653" s="294" t="s">
        <v>27734</v>
      </c>
      <c r="B9653" s="294"/>
      <c r="C9653" s="294"/>
      <c r="D9653" s="294"/>
      <c r="E9653" s="294"/>
      <c r="F9653" s="294"/>
    </row>
    <row r="9654">
      <c r="A9654" s="294" t="s">
        <v>27735</v>
      </c>
      <c r="B9654" s="294"/>
      <c r="C9654" s="294"/>
      <c r="D9654" s="294"/>
      <c r="E9654" s="294"/>
      <c r="F9654" s="294"/>
    </row>
    <row r="9655">
      <c r="A9655" s="294" t="s">
        <v>27736</v>
      </c>
      <c r="B9655" s="294"/>
      <c r="C9655" s="294"/>
      <c r="D9655" s="294"/>
      <c r="E9655" s="294"/>
      <c r="F9655" s="294"/>
    </row>
    <row r="9656">
      <c r="A9656" s="294" t="s">
        <v>27737</v>
      </c>
      <c r="B9656" s="294"/>
      <c r="C9656" s="294"/>
      <c r="D9656" s="294"/>
      <c r="E9656" s="294"/>
      <c r="F9656" s="294"/>
    </row>
    <row r="9657">
      <c r="A9657" s="294" t="s">
        <v>27738</v>
      </c>
      <c r="B9657" s="294"/>
      <c r="C9657" s="294"/>
      <c r="D9657" s="294"/>
      <c r="E9657" s="294"/>
      <c r="F9657" s="294"/>
    </row>
    <row r="9658">
      <c r="A9658" s="294" t="s">
        <v>23504</v>
      </c>
      <c r="B9658" s="294"/>
      <c r="C9658" s="294"/>
      <c r="D9658" s="294"/>
      <c r="E9658" s="294"/>
      <c r="F9658" s="294"/>
    </row>
    <row r="9659">
      <c r="A9659" s="294" t="s">
        <v>27739</v>
      </c>
      <c r="B9659" s="294"/>
      <c r="C9659" s="294"/>
      <c r="D9659" s="294"/>
      <c r="E9659" s="294"/>
      <c r="F9659" s="294"/>
    </row>
    <row r="9660">
      <c r="A9660" s="294" t="s">
        <v>27740</v>
      </c>
      <c r="B9660" s="294"/>
      <c r="C9660" s="294"/>
      <c r="D9660" s="294"/>
      <c r="E9660" s="294"/>
      <c r="F9660" s="294"/>
    </row>
    <row r="9661">
      <c r="A9661" s="294" t="s">
        <v>27741</v>
      </c>
      <c r="B9661" s="294"/>
      <c r="C9661" s="294"/>
      <c r="D9661" s="294"/>
      <c r="E9661" s="294"/>
      <c r="F9661" s="294"/>
    </row>
    <row r="9662">
      <c r="A9662" s="294"/>
      <c r="B9662" s="294"/>
      <c r="C9662" s="294"/>
      <c r="D9662" s="294"/>
      <c r="E9662" s="294"/>
      <c r="F9662" s="294"/>
    </row>
    <row r="9663">
      <c r="A9663" s="294" t="s">
        <v>21312</v>
      </c>
      <c r="B9663" s="294"/>
      <c r="C9663" s="294"/>
      <c r="D9663" s="294"/>
      <c r="E9663" s="294"/>
      <c r="F9663" s="294"/>
    </row>
    <row r="9664">
      <c r="A9664" s="294" t="s">
        <v>27705</v>
      </c>
      <c r="B9664" s="294"/>
      <c r="C9664" s="294"/>
      <c r="D9664" s="294"/>
      <c r="E9664" s="294"/>
      <c r="F9664" s="294"/>
    </row>
    <row r="9665">
      <c r="A9665" s="294" t="s">
        <v>21314</v>
      </c>
      <c r="B9665" s="294"/>
      <c r="C9665" s="294"/>
      <c r="D9665" s="294"/>
      <c r="E9665" s="294"/>
      <c r="F9665" s="294"/>
    </row>
    <row r="9666">
      <c r="A9666" s="294" t="s">
        <v>27707</v>
      </c>
      <c r="B9666" s="294"/>
      <c r="C9666" s="294"/>
      <c r="D9666" s="294"/>
      <c r="E9666" s="294"/>
      <c r="F9666" s="294"/>
    </row>
    <row r="9667">
      <c r="A9667" s="294"/>
      <c r="B9667" s="294"/>
      <c r="C9667" s="294"/>
      <c r="D9667" s="294"/>
      <c r="E9667" s="294"/>
      <c r="F9667" s="294"/>
    </row>
    <row r="9668">
      <c r="A9668" s="294"/>
      <c r="B9668" s="294"/>
      <c r="C9668" s="294"/>
      <c r="D9668" s="294"/>
      <c r="E9668" s="294"/>
      <c r="F9668" s="294"/>
    </row>
    <row r="9669">
      <c r="A9669" s="294"/>
      <c r="B9669" s="294"/>
      <c r="C9669" s="294"/>
      <c r="D9669" s="294"/>
      <c r="E9669" s="294"/>
      <c r="F9669" s="294"/>
    </row>
    <row r="9670">
      <c r="A9670" s="294" t="s">
        <v>27742</v>
      </c>
      <c r="B9670" s="294"/>
      <c r="C9670" s="294"/>
      <c r="D9670" s="294"/>
      <c r="E9670" s="294"/>
      <c r="F9670" s="294"/>
    </row>
    <row r="9671">
      <c r="A9671" s="294"/>
      <c r="B9671" s="294"/>
      <c r="C9671" s="294"/>
      <c r="D9671" s="294"/>
      <c r="E9671" s="294"/>
      <c r="F9671" s="294"/>
    </row>
    <row r="9672">
      <c r="A9672" s="294" t="s">
        <v>27743</v>
      </c>
      <c r="B9672" s="294"/>
      <c r="C9672" s="294"/>
      <c r="D9672" s="294"/>
      <c r="E9672" s="294"/>
      <c r="F9672" s="294"/>
    </row>
    <row r="9673">
      <c r="A9673" s="294" t="s">
        <v>27744</v>
      </c>
      <c r="B9673" s="294"/>
      <c r="C9673" s="294"/>
      <c r="D9673" s="294"/>
      <c r="E9673" s="294"/>
      <c r="F9673" s="294"/>
    </row>
    <row r="9674">
      <c r="A9674" s="294" t="s">
        <v>27745</v>
      </c>
      <c r="B9674" s="294"/>
      <c r="C9674" s="294"/>
      <c r="D9674" s="294"/>
      <c r="E9674" s="294"/>
      <c r="F9674" s="294"/>
    </row>
    <row r="9675">
      <c r="A9675" s="294" t="s">
        <v>27746</v>
      </c>
      <c r="B9675" s="294"/>
      <c r="C9675" s="294"/>
      <c r="D9675" s="294"/>
      <c r="E9675" s="294"/>
      <c r="F9675" s="294"/>
    </row>
    <row r="9676">
      <c r="A9676" s="294" t="s">
        <v>27747</v>
      </c>
      <c r="B9676" s="294"/>
      <c r="C9676" s="294"/>
      <c r="D9676" s="294"/>
      <c r="E9676" s="294"/>
      <c r="F9676" s="294"/>
    </row>
    <row r="9677">
      <c r="A9677" s="294" t="s">
        <v>27748</v>
      </c>
      <c r="B9677" s="294"/>
      <c r="C9677" s="294"/>
      <c r="D9677" s="294"/>
      <c r="E9677" s="294"/>
      <c r="F9677" s="294"/>
    </row>
    <row r="9678">
      <c r="A9678" s="294" t="s">
        <v>27749</v>
      </c>
      <c r="B9678" s="294"/>
      <c r="C9678" s="294"/>
      <c r="D9678" s="294"/>
      <c r="E9678" s="294"/>
      <c r="F9678" s="294"/>
    </row>
    <row r="9679">
      <c r="A9679" s="294" t="s">
        <v>27750</v>
      </c>
      <c r="B9679" s="294"/>
      <c r="C9679" s="294"/>
      <c r="D9679" s="294"/>
      <c r="E9679" s="294"/>
      <c r="F9679" s="294"/>
    </row>
    <row r="9680">
      <c r="A9680" s="294" t="s">
        <v>27751</v>
      </c>
      <c r="B9680" s="294"/>
      <c r="C9680" s="294"/>
      <c r="D9680" s="294"/>
      <c r="E9680" s="294"/>
      <c r="F9680" s="294"/>
    </row>
    <row r="9681">
      <c r="A9681" s="294" t="s">
        <v>27752</v>
      </c>
      <c r="B9681" s="294"/>
      <c r="C9681" s="294"/>
      <c r="D9681" s="294"/>
      <c r="E9681" s="294"/>
      <c r="F9681" s="294"/>
    </row>
    <row r="9682">
      <c r="A9682" s="294"/>
      <c r="B9682" s="294"/>
      <c r="C9682" s="294"/>
      <c r="D9682" s="294"/>
      <c r="E9682" s="294"/>
      <c r="F9682" s="294"/>
    </row>
    <row r="9683">
      <c r="A9683" s="294" t="s">
        <v>27753</v>
      </c>
      <c r="B9683" s="294"/>
      <c r="C9683" s="294"/>
      <c r="D9683" s="294"/>
      <c r="E9683" s="294"/>
      <c r="F9683" s="294"/>
    </row>
    <row r="9684">
      <c r="A9684" s="294" t="s">
        <v>26065</v>
      </c>
      <c r="B9684" s="294"/>
      <c r="C9684" s="294"/>
      <c r="D9684" s="294"/>
      <c r="E9684" s="294"/>
      <c r="F9684" s="294"/>
    </row>
    <row r="9685">
      <c r="A9685" s="294"/>
      <c r="B9685" s="294"/>
      <c r="C9685" s="294"/>
      <c r="D9685" s="294"/>
      <c r="E9685" s="294"/>
      <c r="F9685" s="294"/>
    </row>
    <row r="9686">
      <c r="A9686" s="294" t="s">
        <v>27754</v>
      </c>
      <c r="B9686" s="294"/>
      <c r="C9686" s="294"/>
      <c r="D9686" s="294"/>
      <c r="E9686" s="294"/>
      <c r="F9686" s="294"/>
    </row>
    <row r="9687">
      <c r="A9687" s="294" t="s">
        <v>27755</v>
      </c>
      <c r="B9687" s="294"/>
      <c r="C9687" s="294"/>
      <c r="D9687" s="294"/>
      <c r="E9687" s="294"/>
      <c r="F9687" s="294"/>
    </row>
    <row r="9688">
      <c r="A9688" s="294" t="s">
        <v>27756</v>
      </c>
      <c r="B9688" s="294"/>
      <c r="C9688" s="294"/>
      <c r="D9688" s="294"/>
      <c r="E9688" s="294"/>
      <c r="F9688" s="294"/>
    </row>
    <row r="9689">
      <c r="A9689" s="294"/>
      <c r="B9689" s="294"/>
      <c r="C9689" s="294"/>
      <c r="D9689" s="294"/>
      <c r="E9689" s="294"/>
      <c r="F9689" s="294"/>
    </row>
    <row r="9690">
      <c r="A9690" s="294" t="s">
        <v>27757</v>
      </c>
      <c r="B9690" s="294"/>
      <c r="C9690" s="294"/>
      <c r="D9690" s="294"/>
      <c r="E9690" s="294"/>
      <c r="F9690" s="294"/>
    </row>
    <row r="9691">
      <c r="A9691" s="294"/>
      <c r="B9691" s="294"/>
      <c r="C9691" s="294"/>
      <c r="D9691" s="294"/>
      <c r="E9691" s="294"/>
      <c r="F9691" s="294"/>
    </row>
    <row r="9692">
      <c r="A9692" s="294"/>
      <c r="B9692" s="294"/>
      <c r="C9692" s="294"/>
      <c r="D9692" s="294"/>
      <c r="E9692" s="294"/>
      <c r="F9692" s="294"/>
    </row>
    <row r="9693">
      <c r="A9693" s="294" t="s">
        <v>23311</v>
      </c>
      <c r="B9693" s="294"/>
      <c r="C9693" s="294"/>
      <c r="D9693" s="294"/>
      <c r="E9693" s="294"/>
      <c r="F9693" s="294"/>
    </row>
    <row r="9694">
      <c r="A9694" s="294"/>
      <c r="B9694" s="294"/>
      <c r="C9694" s="294"/>
      <c r="D9694" s="294"/>
      <c r="E9694" s="294"/>
      <c r="F9694" s="294"/>
    </row>
    <row r="9695">
      <c r="A9695" s="294" t="s">
        <v>27758</v>
      </c>
      <c r="B9695" s="294"/>
      <c r="C9695" s="294"/>
      <c r="D9695" s="294"/>
      <c r="E9695" s="294"/>
      <c r="F9695" s="294"/>
    </row>
    <row r="9696">
      <c r="A9696" s="294" t="s">
        <v>27759</v>
      </c>
      <c r="B9696" s="294"/>
      <c r="C9696" s="294"/>
      <c r="D9696" s="294"/>
      <c r="E9696" s="294"/>
      <c r="F9696" s="294"/>
    </row>
    <row r="9697">
      <c r="A9697" s="294" t="s">
        <v>27760</v>
      </c>
      <c r="B9697" s="294"/>
      <c r="C9697" s="294"/>
      <c r="D9697" s="294"/>
      <c r="E9697" s="294"/>
      <c r="F9697" s="294"/>
    </row>
    <row r="9698">
      <c r="A9698" s="294" t="s">
        <v>27761</v>
      </c>
      <c r="B9698" s="294"/>
      <c r="C9698" s="294"/>
      <c r="D9698" s="294"/>
      <c r="E9698" s="294"/>
      <c r="F9698" s="294"/>
    </row>
    <row r="9699">
      <c r="A9699" s="294" t="s">
        <v>27762</v>
      </c>
      <c r="B9699" s="294"/>
      <c r="C9699" s="294"/>
      <c r="D9699" s="294"/>
      <c r="E9699" s="294"/>
      <c r="F9699" s="294"/>
    </row>
    <row r="9700">
      <c r="A9700" s="294" t="s">
        <v>27763</v>
      </c>
      <c r="B9700" s="294"/>
      <c r="C9700" s="294"/>
      <c r="D9700" s="294"/>
      <c r="E9700" s="294"/>
      <c r="F9700" s="294"/>
    </row>
    <row r="9701">
      <c r="A9701" s="294" t="s">
        <v>27764</v>
      </c>
      <c r="B9701" s="294"/>
      <c r="C9701" s="294"/>
      <c r="D9701" s="294"/>
      <c r="E9701" s="294"/>
      <c r="F9701" s="294"/>
    </row>
    <row r="9702">
      <c r="A9702" s="294"/>
      <c r="B9702" s="294"/>
      <c r="C9702" s="294"/>
      <c r="D9702" s="294"/>
      <c r="E9702" s="294"/>
      <c r="F9702" s="294"/>
    </row>
    <row r="9703">
      <c r="A9703" s="294" t="s">
        <v>25653</v>
      </c>
      <c r="B9703" s="294"/>
      <c r="C9703" s="294"/>
      <c r="D9703" s="294"/>
      <c r="E9703" s="294"/>
      <c r="F9703" s="294"/>
    </row>
    <row r="9704">
      <c r="A9704" s="294" t="s">
        <v>23767</v>
      </c>
      <c r="B9704" s="294"/>
      <c r="C9704" s="294"/>
      <c r="D9704" s="294"/>
      <c r="E9704" s="294"/>
      <c r="F9704" s="294"/>
    </row>
    <row r="9705">
      <c r="A9705" s="294"/>
      <c r="B9705" s="294"/>
      <c r="C9705" s="294"/>
      <c r="D9705" s="294"/>
      <c r="E9705" s="294"/>
      <c r="F9705" s="294"/>
    </row>
    <row r="9706">
      <c r="A9706" s="294" t="s">
        <v>27765</v>
      </c>
      <c r="B9706" s="294"/>
      <c r="C9706" s="294"/>
      <c r="D9706" s="294"/>
      <c r="E9706" s="294"/>
      <c r="F9706" s="294"/>
    </row>
    <row r="9707">
      <c r="A9707" s="294" t="s">
        <v>27766</v>
      </c>
      <c r="B9707" s="294"/>
      <c r="C9707" s="294"/>
      <c r="D9707" s="294"/>
      <c r="E9707" s="294"/>
      <c r="F9707" s="294"/>
    </row>
    <row r="9708">
      <c r="A9708" s="294" t="s">
        <v>27767</v>
      </c>
      <c r="B9708" s="294"/>
      <c r="C9708" s="294"/>
      <c r="D9708" s="294"/>
      <c r="E9708" s="294"/>
      <c r="F9708" s="294"/>
    </row>
    <row r="9709">
      <c r="A9709" s="294" t="s">
        <v>27768</v>
      </c>
      <c r="B9709" s="294"/>
      <c r="C9709" s="294"/>
      <c r="D9709" s="294"/>
      <c r="E9709" s="294"/>
      <c r="F9709" s="294"/>
    </row>
    <row r="9710">
      <c r="A9710" s="294"/>
      <c r="B9710" s="294"/>
      <c r="C9710" s="294"/>
      <c r="D9710" s="294"/>
      <c r="E9710" s="294"/>
      <c r="F9710" s="294"/>
    </row>
    <row r="9711">
      <c r="A9711" s="294"/>
      <c r="B9711" s="294"/>
      <c r="C9711" s="294"/>
      <c r="D9711" s="294"/>
      <c r="E9711" s="294"/>
      <c r="F9711" s="294"/>
    </row>
    <row r="9712">
      <c r="A9712" s="294" t="s">
        <v>23201</v>
      </c>
      <c r="B9712" s="294"/>
      <c r="C9712" s="294"/>
      <c r="D9712" s="294"/>
      <c r="E9712" s="294"/>
      <c r="F9712" s="294"/>
    </row>
    <row r="9713">
      <c r="A9713" s="294" t="s">
        <v>23772</v>
      </c>
      <c r="B9713" s="294"/>
      <c r="C9713" s="294"/>
      <c r="D9713" s="294"/>
      <c r="E9713" s="294"/>
      <c r="F9713" s="294"/>
    </row>
    <row r="9714">
      <c r="A9714" s="294"/>
      <c r="B9714" s="294"/>
      <c r="C9714" s="294"/>
      <c r="D9714" s="294"/>
      <c r="E9714" s="294"/>
      <c r="F9714" s="294"/>
    </row>
    <row r="9715">
      <c r="A9715" s="294" t="s">
        <v>27769</v>
      </c>
      <c r="B9715" s="294"/>
      <c r="C9715" s="294"/>
      <c r="D9715" s="294"/>
      <c r="E9715" s="294"/>
      <c r="F9715" s="294"/>
    </row>
    <row r="9716">
      <c r="A9716" s="294" t="s">
        <v>27770</v>
      </c>
      <c r="B9716" s="294"/>
      <c r="C9716" s="294"/>
      <c r="D9716" s="294"/>
      <c r="E9716" s="294"/>
      <c r="F9716" s="294"/>
    </row>
    <row r="9717">
      <c r="A9717" s="294" t="s">
        <v>27771</v>
      </c>
      <c r="B9717" s="294"/>
      <c r="C9717" s="294"/>
      <c r="D9717" s="294"/>
      <c r="E9717" s="294"/>
      <c r="F9717" s="294"/>
    </row>
    <row r="9718">
      <c r="A9718" s="294" t="s">
        <v>27772</v>
      </c>
      <c r="B9718" s="294"/>
      <c r="C9718" s="294"/>
      <c r="D9718" s="294"/>
      <c r="E9718" s="294"/>
      <c r="F9718" s="294"/>
    </row>
    <row r="9719">
      <c r="A9719" s="294"/>
      <c r="B9719" s="294"/>
      <c r="C9719" s="294"/>
      <c r="D9719" s="294"/>
      <c r="E9719" s="294"/>
      <c r="F9719" s="294"/>
    </row>
    <row r="9720">
      <c r="A9720" s="294"/>
      <c r="B9720" s="294"/>
      <c r="C9720" s="294"/>
      <c r="D9720" s="294"/>
      <c r="E9720" s="294"/>
      <c r="F9720" s="294"/>
    </row>
    <row r="9721">
      <c r="A9721" s="294" t="s">
        <v>23776</v>
      </c>
      <c r="B9721" s="294"/>
      <c r="C9721" s="294"/>
      <c r="D9721" s="294"/>
      <c r="E9721" s="294"/>
      <c r="F9721" s="294"/>
    </row>
    <row r="9722">
      <c r="A9722" s="294" t="s">
        <v>27773</v>
      </c>
      <c r="B9722" s="294"/>
      <c r="C9722" s="294"/>
      <c r="D9722" s="294"/>
      <c r="E9722" s="294"/>
      <c r="F9722" s="294"/>
    </row>
    <row r="9723">
      <c r="A9723" s="294"/>
      <c r="B9723" s="294"/>
      <c r="C9723" s="294"/>
      <c r="D9723" s="294"/>
      <c r="E9723" s="294"/>
      <c r="F9723" s="294"/>
    </row>
    <row r="9724">
      <c r="A9724" s="294" t="s">
        <v>27774</v>
      </c>
      <c r="B9724" s="294"/>
      <c r="C9724" s="294"/>
      <c r="D9724" s="294"/>
      <c r="E9724" s="294"/>
      <c r="F9724" s="294"/>
    </row>
    <row r="9725">
      <c r="A9725" s="294" t="s">
        <v>27775</v>
      </c>
      <c r="B9725" s="294"/>
      <c r="C9725" s="294"/>
      <c r="D9725" s="294"/>
      <c r="E9725" s="294"/>
      <c r="F9725" s="294"/>
    </row>
    <row r="9726">
      <c r="A9726" s="294" t="s">
        <v>27776</v>
      </c>
      <c r="B9726" s="294"/>
      <c r="C9726" s="294"/>
      <c r="D9726" s="294"/>
      <c r="E9726" s="294"/>
      <c r="F9726" s="294"/>
    </row>
    <row r="9727">
      <c r="A9727" s="294" t="s">
        <v>27777</v>
      </c>
      <c r="B9727" s="294"/>
      <c r="C9727" s="294"/>
      <c r="D9727" s="294"/>
      <c r="E9727" s="294"/>
      <c r="F9727" s="294"/>
    </row>
    <row r="9728">
      <c r="A9728" s="294" t="s">
        <v>27778</v>
      </c>
      <c r="B9728" s="294"/>
      <c r="C9728" s="294"/>
      <c r="D9728" s="294"/>
      <c r="E9728" s="294"/>
      <c r="F9728" s="294"/>
    </row>
    <row r="9729">
      <c r="A9729" s="294" t="s">
        <v>27779</v>
      </c>
      <c r="B9729" s="294"/>
      <c r="C9729" s="294"/>
      <c r="D9729" s="294"/>
      <c r="E9729" s="294"/>
      <c r="F9729" s="294"/>
    </row>
    <row r="9730">
      <c r="A9730" s="294" t="s">
        <v>27780</v>
      </c>
      <c r="B9730" s="294"/>
      <c r="C9730" s="294"/>
      <c r="D9730" s="294"/>
      <c r="E9730" s="294"/>
      <c r="F9730" s="294"/>
    </row>
    <row r="9731">
      <c r="A9731" s="294" t="s">
        <v>27781</v>
      </c>
      <c r="B9731" s="294"/>
      <c r="C9731" s="294"/>
      <c r="D9731" s="294"/>
      <c r="E9731" s="294"/>
      <c r="F9731" s="294"/>
    </row>
    <row r="9732">
      <c r="A9732" s="294" t="s">
        <v>27782</v>
      </c>
      <c r="B9732" s="294"/>
      <c r="C9732" s="294"/>
      <c r="D9732" s="294"/>
      <c r="E9732" s="294"/>
      <c r="F9732" s="294"/>
    </row>
    <row r="9733">
      <c r="A9733" s="294" t="s">
        <v>27783</v>
      </c>
      <c r="B9733" s="294"/>
      <c r="C9733" s="294"/>
      <c r="D9733" s="294"/>
      <c r="E9733" s="294"/>
      <c r="F9733" s="294"/>
    </row>
    <row r="9734">
      <c r="A9734" s="294" t="s">
        <v>27784</v>
      </c>
      <c r="B9734" s="294"/>
      <c r="C9734" s="294"/>
      <c r="D9734" s="294"/>
      <c r="E9734" s="294"/>
      <c r="F9734" s="294"/>
    </row>
    <row r="9735">
      <c r="A9735" s="294" t="s">
        <v>27785</v>
      </c>
      <c r="B9735" s="294"/>
      <c r="C9735" s="294"/>
      <c r="D9735" s="294"/>
      <c r="E9735" s="294"/>
      <c r="F9735" s="294"/>
    </row>
    <row r="9736">
      <c r="A9736" s="294" t="s">
        <v>27786</v>
      </c>
      <c r="B9736" s="294"/>
      <c r="C9736" s="294"/>
      <c r="D9736" s="294"/>
      <c r="E9736" s="294"/>
      <c r="F9736" s="294"/>
    </row>
    <row r="9737">
      <c r="A9737" s="294"/>
      <c r="B9737" s="294"/>
      <c r="C9737" s="294"/>
      <c r="D9737" s="294"/>
      <c r="E9737" s="294"/>
      <c r="F9737" s="294"/>
    </row>
    <row r="9738">
      <c r="A9738" s="294" t="s">
        <v>21312</v>
      </c>
      <c r="B9738" s="294"/>
      <c r="C9738" s="294"/>
      <c r="D9738" s="294"/>
      <c r="E9738" s="294"/>
      <c r="F9738" s="294"/>
    </row>
    <row r="9739">
      <c r="A9739" s="294" t="s">
        <v>27787</v>
      </c>
      <c r="B9739" s="294"/>
      <c r="C9739" s="294"/>
      <c r="D9739" s="294"/>
      <c r="E9739" s="294"/>
      <c r="F9739" s="294"/>
    </row>
    <row r="9740">
      <c r="A9740" s="294" t="s">
        <v>22706</v>
      </c>
      <c r="B9740" s="294"/>
      <c r="C9740" s="294"/>
      <c r="D9740" s="294"/>
      <c r="E9740" s="294"/>
      <c r="F9740" s="294"/>
    </row>
    <row r="9741">
      <c r="A9741" s="294" t="s">
        <v>27788</v>
      </c>
      <c r="B9741" s="294"/>
      <c r="C9741" s="294"/>
      <c r="D9741" s="294"/>
      <c r="E9741" s="294"/>
      <c r="F9741" s="294"/>
    </row>
    <row r="9742">
      <c r="A9742" s="294"/>
      <c r="B9742" s="294"/>
      <c r="C9742" s="294"/>
      <c r="D9742" s="294"/>
      <c r="E9742" s="294"/>
      <c r="F9742" s="294"/>
    </row>
    <row r="9743">
      <c r="A9743" s="294" t="s">
        <v>23228</v>
      </c>
      <c r="B9743" s="294"/>
      <c r="C9743" s="294"/>
      <c r="D9743" s="294"/>
      <c r="E9743" s="294"/>
      <c r="F9743" s="294"/>
    </row>
    <row r="9744">
      <c r="A9744" s="294" t="s">
        <v>26296</v>
      </c>
      <c r="B9744" s="294"/>
      <c r="C9744" s="294"/>
      <c r="D9744" s="294"/>
      <c r="E9744" s="294"/>
      <c r="F9744" s="294"/>
    </row>
    <row r="9745">
      <c r="A9745" s="294"/>
      <c r="B9745" s="294"/>
      <c r="C9745" s="294"/>
      <c r="D9745" s="294"/>
      <c r="E9745" s="294"/>
      <c r="F9745" s="294"/>
    </row>
    <row r="9746">
      <c r="A9746" s="294" t="s">
        <v>27789</v>
      </c>
      <c r="B9746" s="294"/>
      <c r="C9746" s="294"/>
      <c r="D9746" s="294"/>
      <c r="E9746" s="294"/>
      <c r="F9746" s="294"/>
    </row>
    <row r="9747">
      <c r="A9747" s="294" t="s">
        <v>27790</v>
      </c>
      <c r="B9747" s="294"/>
      <c r="C9747" s="294"/>
      <c r="D9747" s="294"/>
      <c r="E9747" s="294"/>
      <c r="F9747" s="294"/>
    </row>
    <row r="9748">
      <c r="A9748" s="294" t="s">
        <v>27791</v>
      </c>
      <c r="B9748" s="294"/>
      <c r="C9748" s="294"/>
      <c r="D9748" s="294"/>
      <c r="E9748" s="294"/>
      <c r="F9748" s="294"/>
    </row>
    <row r="9749">
      <c r="A9749" s="294" t="s">
        <v>27792</v>
      </c>
      <c r="B9749" s="294"/>
      <c r="C9749" s="294"/>
      <c r="D9749" s="294"/>
      <c r="E9749" s="294"/>
      <c r="F9749" s="294"/>
    </row>
    <row r="9750">
      <c r="A9750" s="294" t="s">
        <v>27793</v>
      </c>
      <c r="B9750" s="294"/>
      <c r="C9750" s="294"/>
      <c r="D9750" s="294"/>
      <c r="E9750" s="294"/>
      <c r="F9750" s="294"/>
    </row>
    <row r="9751">
      <c r="A9751" s="294" t="s">
        <v>27794</v>
      </c>
      <c r="B9751" s="294"/>
      <c r="C9751" s="294"/>
      <c r="D9751" s="294"/>
      <c r="E9751" s="294"/>
      <c r="F9751" s="294"/>
    </row>
    <row r="9752">
      <c r="A9752" s="294" t="s">
        <v>27795</v>
      </c>
      <c r="B9752" s="294"/>
      <c r="C9752" s="294"/>
      <c r="D9752" s="294"/>
      <c r="E9752" s="294"/>
      <c r="F9752" s="294"/>
    </row>
    <row r="9753">
      <c r="A9753" s="294"/>
      <c r="B9753" s="294"/>
      <c r="C9753" s="294"/>
      <c r="D9753" s="294"/>
      <c r="E9753" s="294"/>
      <c r="F9753" s="294"/>
    </row>
    <row r="9754">
      <c r="A9754" s="294" t="s">
        <v>23703</v>
      </c>
      <c r="B9754" s="294"/>
      <c r="C9754" s="294"/>
      <c r="D9754" s="294"/>
      <c r="E9754" s="294"/>
      <c r="F9754" s="294"/>
    </row>
    <row r="9755">
      <c r="A9755" s="294" t="s">
        <v>27629</v>
      </c>
      <c r="B9755" s="294"/>
      <c r="C9755" s="294"/>
      <c r="D9755" s="294"/>
      <c r="E9755" s="294"/>
      <c r="F9755" s="294"/>
    </row>
    <row r="9756">
      <c r="A9756" s="294"/>
      <c r="B9756" s="294"/>
      <c r="C9756" s="294"/>
      <c r="D9756" s="294"/>
      <c r="E9756" s="294"/>
      <c r="F9756" s="294"/>
    </row>
    <row r="9757">
      <c r="A9757" s="294" t="s">
        <v>27796</v>
      </c>
      <c r="B9757" s="294"/>
      <c r="C9757" s="294"/>
      <c r="D9757" s="294"/>
      <c r="E9757" s="294"/>
      <c r="F9757" s="294"/>
    </row>
    <row r="9758">
      <c r="A9758" s="294" t="s">
        <v>27797</v>
      </c>
      <c r="B9758" s="294"/>
      <c r="C9758" s="294"/>
      <c r="D9758" s="294"/>
      <c r="E9758" s="294"/>
      <c r="F9758" s="294"/>
    </row>
    <row r="9759">
      <c r="A9759" s="294" t="s">
        <v>27798</v>
      </c>
      <c r="B9759" s="294"/>
      <c r="C9759" s="294"/>
      <c r="D9759" s="294"/>
      <c r="E9759" s="294"/>
      <c r="F9759" s="294"/>
    </row>
    <row r="9760">
      <c r="A9760" s="294" t="s">
        <v>27799</v>
      </c>
      <c r="B9760" s="294"/>
      <c r="C9760" s="294"/>
      <c r="D9760" s="294"/>
      <c r="E9760" s="294"/>
      <c r="F9760" s="294"/>
    </row>
    <row r="9761">
      <c r="A9761" s="294"/>
      <c r="B9761" s="294"/>
      <c r="C9761" s="294"/>
      <c r="D9761" s="294"/>
      <c r="E9761" s="294"/>
      <c r="F9761" s="294"/>
    </row>
    <row r="9762">
      <c r="A9762" s="294" t="s">
        <v>21945</v>
      </c>
      <c r="B9762" s="294"/>
      <c r="C9762" s="294"/>
      <c r="D9762" s="294"/>
      <c r="E9762" s="294"/>
      <c r="F9762" s="294"/>
    </row>
    <row r="9763">
      <c r="A9763" s="294" t="s">
        <v>26884</v>
      </c>
      <c r="B9763" s="294"/>
      <c r="C9763" s="294"/>
      <c r="D9763" s="294"/>
      <c r="E9763" s="294"/>
      <c r="F9763" s="294"/>
    </row>
    <row r="9764">
      <c r="A9764" s="294"/>
      <c r="B9764" s="294"/>
      <c r="C9764" s="294"/>
      <c r="D9764" s="294"/>
      <c r="E9764" s="294"/>
      <c r="F9764" s="294"/>
    </row>
    <row r="9765">
      <c r="A9765" s="294" t="s">
        <v>27800</v>
      </c>
      <c r="B9765" s="294"/>
      <c r="C9765" s="294"/>
      <c r="D9765" s="294"/>
      <c r="E9765" s="294"/>
      <c r="F9765" s="294"/>
    </row>
    <row r="9766">
      <c r="A9766" s="294" t="s">
        <v>27801</v>
      </c>
      <c r="B9766" s="294"/>
      <c r="C9766" s="294"/>
      <c r="D9766" s="294"/>
      <c r="E9766" s="294"/>
      <c r="F9766" s="294"/>
    </row>
    <row r="9767">
      <c r="A9767" s="294" t="s">
        <v>27802</v>
      </c>
      <c r="B9767" s="294"/>
      <c r="C9767" s="294"/>
      <c r="D9767" s="294"/>
      <c r="E9767" s="294"/>
      <c r="F9767" s="294"/>
    </row>
    <row r="9768">
      <c r="A9768" s="294"/>
      <c r="B9768" s="294"/>
      <c r="C9768" s="294"/>
      <c r="D9768" s="294"/>
      <c r="E9768" s="294"/>
      <c r="F9768" s="294"/>
    </row>
    <row r="9769">
      <c r="A9769" s="294"/>
      <c r="B9769" s="294"/>
      <c r="C9769" s="294"/>
      <c r="D9769" s="294"/>
      <c r="E9769" s="294"/>
      <c r="F9769" s="294"/>
    </row>
    <row r="9770">
      <c r="A9770" s="294" t="s">
        <v>21401</v>
      </c>
      <c r="B9770" s="294"/>
      <c r="C9770" s="294"/>
      <c r="D9770" s="294"/>
      <c r="E9770" s="294"/>
      <c r="F9770" s="294"/>
    </row>
    <row r="9771">
      <c r="A9771" s="294"/>
      <c r="B9771" s="294"/>
      <c r="C9771" s="294"/>
      <c r="D9771" s="294"/>
      <c r="E9771" s="294"/>
      <c r="F9771" s="294"/>
    </row>
    <row r="9772">
      <c r="A9772" s="294" t="s">
        <v>27803</v>
      </c>
      <c r="B9772" s="294"/>
      <c r="C9772" s="294"/>
      <c r="D9772" s="294"/>
      <c r="E9772" s="294"/>
      <c r="F9772" s="294"/>
    </row>
    <row r="9773">
      <c r="A9773" s="294" t="s">
        <v>27804</v>
      </c>
      <c r="B9773" s="294"/>
      <c r="C9773" s="294"/>
      <c r="D9773" s="294"/>
      <c r="E9773" s="294"/>
      <c r="F9773" s="294"/>
    </row>
    <row r="9774">
      <c r="A9774" s="294" t="s">
        <v>27805</v>
      </c>
      <c r="B9774" s="294"/>
      <c r="C9774" s="294"/>
      <c r="D9774" s="294"/>
      <c r="E9774" s="294"/>
      <c r="F9774" s="294"/>
    </row>
    <row r="9775">
      <c r="A9775" s="294" t="s">
        <v>27806</v>
      </c>
      <c r="B9775" s="294"/>
      <c r="C9775" s="294"/>
      <c r="D9775" s="294"/>
      <c r="E9775" s="294"/>
      <c r="F9775" s="294"/>
    </row>
    <row r="9776">
      <c r="A9776" s="294" t="s">
        <v>27807</v>
      </c>
      <c r="B9776" s="294"/>
      <c r="C9776" s="294"/>
      <c r="D9776" s="294"/>
      <c r="E9776" s="294"/>
      <c r="F9776" s="294"/>
    </row>
    <row r="9777">
      <c r="A9777" s="294" t="s">
        <v>27808</v>
      </c>
      <c r="B9777" s="294"/>
      <c r="C9777" s="294"/>
      <c r="D9777" s="294"/>
      <c r="E9777" s="294"/>
      <c r="F9777" s="294"/>
    </row>
    <row r="9778">
      <c r="A9778" s="294"/>
      <c r="B9778" s="294"/>
      <c r="C9778" s="294"/>
      <c r="D9778" s="294"/>
      <c r="E9778" s="294"/>
      <c r="F9778" s="294"/>
    </row>
    <row r="9779">
      <c r="A9779" s="294" t="s">
        <v>21407</v>
      </c>
      <c r="B9779" s="294"/>
      <c r="C9779" s="294"/>
      <c r="D9779" s="294"/>
      <c r="E9779" s="294"/>
      <c r="F9779" s="294"/>
    </row>
    <row r="9780">
      <c r="A9780" s="294"/>
      <c r="B9780" s="294"/>
      <c r="C9780" s="294"/>
      <c r="D9780" s="294"/>
      <c r="E9780" s="294"/>
      <c r="F9780" s="294"/>
    </row>
    <row r="9781">
      <c r="A9781" s="294" t="s">
        <v>27809</v>
      </c>
      <c r="B9781" s="294"/>
      <c r="C9781" s="294"/>
      <c r="D9781" s="294"/>
      <c r="E9781" s="294"/>
      <c r="F9781" s="294"/>
    </row>
    <row r="9782">
      <c r="A9782" s="294" t="s">
        <v>23263</v>
      </c>
      <c r="B9782" s="294"/>
      <c r="C9782" s="294"/>
      <c r="D9782" s="294"/>
      <c r="E9782" s="294"/>
      <c r="F9782" s="294"/>
    </row>
    <row r="9783">
      <c r="A9783" s="294" t="s">
        <v>22906</v>
      </c>
      <c r="B9783" s="294"/>
      <c r="C9783" s="294"/>
      <c r="D9783" s="294"/>
      <c r="E9783" s="294"/>
      <c r="F9783" s="294"/>
    </row>
    <row r="9784">
      <c r="A9784" s="294" t="s">
        <v>27810</v>
      </c>
      <c r="B9784" s="294"/>
      <c r="C9784" s="294"/>
      <c r="D9784" s="294"/>
      <c r="E9784" s="294"/>
      <c r="F9784" s="294"/>
    </row>
    <row r="9785">
      <c r="A9785" s="294" t="s">
        <v>27811</v>
      </c>
      <c r="B9785" s="294"/>
      <c r="C9785" s="294"/>
      <c r="D9785" s="294"/>
      <c r="E9785" s="294"/>
      <c r="F9785" s="294"/>
    </row>
    <row r="9786">
      <c r="A9786" s="294" t="s">
        <v>27812</v>
      </c>
      <c r="B9786" s="294"/>
      <c r="C9786" s="294"/>
      <c r="D9786" s="294"/>
      <c r="E9786" s="294"/>
      <c r="F9786" s="294"/>
    </row>
    <row r="9787">
      <c r="A9787" s="294" t="s">
        <v>27813</v>
      </c>
      <c r="B9787" s="294"/>
      <c r="C9787" s="294"/>
      <c r="D9787" s="294"/>
      <c r="E9787" s="294"/>
      <c r="F9787" s="294"/>
    </row>
    <row r="9788">
      <c r="A9788" s="294" t="s">
        <v>27814</v>
      </c>
      <c r="B9788" s="294"/>
      <c r="C9788" s="294"/>
      <c r="D9788" s="294"/>
      <c r="E9788" s="294"/>
      <c r="F9788" s="294"/>
    </row>
    <row r="9789">
      <c r="A9789" s="294" t="s">
        <v>27815</v>
      </c>
      <c r="B9789" s="294"/>
      <c r="C9789" s="294"/>
      <c r="D9789" s="294"/>
      <c r="E9789" s="294"/>
      <c r="F9789" s="294"/>
    </row>
    <row r="9790">
      <c r="A9790" s="294" t="s">
        <v>27816</v>
      </c>
      <c r="B9790" s="294"/>
      <c r="C9790" s="294"/>
      <c r="D9790" s="294"/>
      <c r="E9790" s="294"/>
      <c r="F9790" s="294"/>
    </row>
    <row r="9791">
      <c r="A9791" s="294" t="s">
        <v>27817</v>
      </c>
      <c r="B9791" s="294"/>
      <c r="C9791" s="294"/>
      <c r="D9791" s="294"/>
      <c r="E9791" s="294"/>
      <c r="F9791" s="294"/>
    </row>
    <row r="9792">
      <c r="A9792" s="294" t="s">
        <v>27818</v>
      </c>
      <c r="B9792" s="294"/>
      <c r="C9792" s="294"/>
      <c r="D9792" s="294"/>
      <c r="E9792" s="294"/>
      <c r="F9792" s="294"/>
    </row>
    <row r="9793">
      <c r="A9793" s="294" t="s">
        <v>27819</v>
      </c>
      <c r="B9793" s="294"/>
      <c r="C9793" s="294"/>
      <c r="D9793" s="294"/>
      <c r="E9793" s="294"/>
      <c r="F9793" s="294"/>
    </row>
    <row r="9794">
      <c r="A9794" s="294" t="s">
        <v>27820</v>
      </c>
      <c r="B9794" s="294"/>
      <c r="C9794" s="294"/>
      <c r="D9794" s="294"/>
      <c r="E9794" s="294"/>
      <c r="F9794" s="294"/>
    </row>
    <row r="9795">
      <c r="A9795" s="294" t="s">
        <v>27821</v>
      </c>
      <c r="B9795" s="294"/>
      <c r="C9795" s="294"/>
      <c r="D9795" s="294"/>
      <c r="E9795" s="294"/>
      <c r="F9795" s="294"/>
    </row>
    <row r="9796">
      <c r="A9796" s="294"/>
      <c r="B9796" s="294"/>
      <c r="C9796" s="294"/>
      <c r="D9796" s="294"/>
      <c r="E9796" s="294"/>
      <c r="F9796" s="294"/>
    </row>
    <row r="9797">
      <c r="A9797" s="294" t="s">
        <v>21304</v>
      </c>
      <c r="B9797" s="294"/>
      <c r="C9797" s="294"/>
      <c r="D9797" s="294"/>
      <c r="E9797" s="294"/>
      <c r="F9797" s="294"/>
    </row>
    <row r="9798">
      <c r="A9798" s="294"/>
      <c r="B9798" s="294"/>
      <c r="C9798" s="294"/>
      <c r="D9798" s="294"/>
      <c r="E9798" s="294"/>
      <c r="F9798" s="294"/>
    </row>
    <row r="9799">
      <c r="A9799" s="294" t="s">
        <v>27822</v>
      </c>
      <c r="B9799" s="294"/>
      <c r="C9799" s="294"/>
      <c r="D9799" s="294"/>
      <c r="E9799" s="294"/>
      <c r="F9799" s="294"/>
    </row>
    <row r="9800">
      <c r="A9800" s="294" t="s">
        <v>27823</v>
      </c>
      <c r="B9800" s="294"/>
      <c r="C9800" s="294"/>
      <c r="D9800" s="294"/>
      <c r="E9800" s="294"/>
      <c r="F9800" s="294"/>
    </row>
    <row r="9801">
      <c r="A9801" s="294" t="s">
        <v>27824</v>
      </c>
      <c r="B9801" s="294"/>
      <c r="C9801" s="294"/>
      <c r="D9801" s="294"/>
      <c r="E9801" s="294"/>
      <c r="F9801" s="294"/>
    </row>
    <row r="9802">
      <c r="A9802" s="294" t="s">
        <v>27825</v>
      </c>
      <c r="B9802" s="294"/>
      <c r="C9802" s="294"/>
      <c r="D9802" s="294"/>
      <c r="E9802" s="294"/>
      <c r="F9802" s="294"/>
    </row>
    <row r="9803">
      <c r="A9803" s="294" t="s">
        <v>27826</v>
      </c>
      <c r="B9803" s="294"/>
      <c r="C9803" s="294"/>
      <c r="D9803" s="294"/>
      <c r="E9803" s="294"/>
      <c r="F9803" s="294"/>
    </row>
    <row r="9804">
      <c r="A9804" s="294" t="s">
        <v>27827</v>
      </c>
      <c r="B9804" s="294"/>
      <c r="C9804" s="294"/>
      <c r="D9804" s="294"/>
      <c r="E9804" s="294"/>
      <c r="F9804" s="294"/>
    </row>
    <row r="9805">
      <c r="A9805" s="294" t="s">
        <v>27828</v>
      </c>
      <c r="B9805" s="294"/>
      <c r="C9805" s="294"/>
      <c r="D9805" s="294"/>
      <c r="E9805" s="294"/>
      <c r="F9805" s="294"/>
    </row>
    <row r="9806">
      <c r="A9806" s="294" t="s">
        <v>27829</v>
      </c>
      <c r="B9806" s="294"/>
      <c r="C9806" s="294"/>
      <c r="D9806" s="294"/>
      <c r="E9806" s="294"/>
      <c r="F9806" s="294"/>
    </row>
    <row r="9807">
      <c r="A9807" s="294" t="s">
        <v>27830</v>
      </c>
      <c r="B9807" s="294"/>
      <c r="C9807" s="294"/>
      <c r="D9807" s="294"/>
      <c r="E9807" s="294"/>
      <c r="F9807" s="294"/>
    </row>
    <row r="9808">
      <c r="A9808" s="294" t="s">
        <v>27831</v>
      </c>
      <c r="B9808" s="294"/>
      <c r="C9808" s="294"/>
      <c r="D9808" s="294"/>
      <c r="E9808" s="294"/>
      <c r="F9808" s="294"/>
    </row>
    <row r="9809">
      <c r="A9809" s="294"/>
      <c r="B9809" s="294"/>
      <c r="C9809" s="294"/>
      <c r="D9809" s="294"/>
      <c r="E9809" s="294"/>
      <c r="F9809" s="294"/>
    </row>
    <row r="9810">
      <c r="A9810" s="294" t="s">
        <v>21312</v>
      </c>
      <c r="B9810" s="294"/>
      <c r="C9810" s="294"/>
      <c r="D9810" s="294"/>
      <c r="E9810" s="294"/>
      <c r="F9810" s="294"/>
    </row>
    <row r="9811">
      <c r="A9811" s="294" t="s">
        <v>27787</v>
      </c>
      <c r="B9811" s="294"/>
      <c r="C9811" s="294"/>
      <c r="D9811" s="294"/>
      <c r="E9811" s="294"/>
      <c r="F9811" s="294"/>
    </row>
    <row r="9812">
      <c r="A9812" s="294" t="s">
        <v>21788</v>
      </c>
      <c r="B9812" s="294"/>
      <c r="C9812" s="294"/>
      <c r="D9812" s="294"/>
      <c r="E9812" s="294"/>
      <c r="F9812" s="294"/>
    </row>
    <row r="9813">
      <c r="A9813" s="294" t="s">
        <v>27788</v>
      </c>
      <c r="B9813" s="294"/>
      <c r="C9813" s="294"/>
      <c r="D9813" s="294"/>
      <c r="E9813" s="294"/>
      <c r="F9813" s="294"/>
    </row>
    <row r="9814">
      <c r="A9814" s="294"/>
      <c r="B9814" s="294"/>
      <c r="C9814" s="294"/>
      <c r="D9814" s="294"/>
      <c r="E9814" s="294"/>
      <c r="F9814" s="294"/>
    </row>
    <row r="9815">
      <c r="A9815" s="294"/>
      <c r="B9815" s="294"/>
      <c r="C9815" s="294"/>
      <c r="D9815" s="294"/>
      <c r="E9815" s="294"/>
      <c r="F9815" s="294"/>
    </row>
    <row r="9816">
      <c r="A9816" s="294"/>
      <c r="B9816" s="294"/>
      <c r="C9816" s="294"/>
      <c r="D9816" s="294"/>
      <c r="E9816" s="294"/>
      <c r="F9816" s="294"/>
    </row>
    <row r="9817">
      <c r="A9817" s="294" t="s">
        <v>21429</v>
      </c>
      <c r="B9817" s="294"/>
      <c r="C9817" s="294"/>
      <c r="D9817" s="294"/>
      <c r="E9817" s="294"/>
      <c r="F9817" s="294"/>
    </row>
    <row r="9818">
      <c r="A9818" s="294"/>
      <c r="B9818" s="294"/>
      <c r="C9818" s="294"/>
      <c r="D9818" s="294"/>
      <c r="E9818" s="294"/>
      <c r="F9818" s="294"/>
    </row>
    <row r="9819">
      <c r="A9819" s="294" t="s">
        <v>27832</v>
      </c>
      <c r="B9819" s="294"/>
      <c r="C9819" s="294"/>
      <c r="D9819" s="294"/>
      <c r="E9819" s="294"/>
      <c r="F9819" s="294"/>
    </row>
    <row r="9820">
      <c r="A9820" s="294" t="s">
        <v>27833</v>
      </c>
      <c r="B9820" s="294"/>
      <c r="C9820" s="294"/>
      <c r="D9820" s="294"/>
      <c r="E9820" s="294"/>
      <c r="F9820" s="294"/>
    </row>
    <row r="9821">
      <c r="A9821" s="294" t="s">
        <v>27834</v>
      </c>
      <c r="B9821" s="294"/>
      <c r="C9821" s="294"/>
      <c r="D9821" s="294"/>
      <c r="E9821" s="294"/>
      <c r="F9821" s="294"/>
    </row>
    <row r="9822">
      <c r="A9822" s="294" t="s">
        <v>27835</v>
      </c>
      <c r="B9822" s="294"/>
      <c r="C9822" s="294"/>
      <c r="D9822" s="294"/>
      <c r="E9822" s="294"/>
      <c r="F9822" s="294"/>
    </row>
    <row r="9823">
      <c r="A9823" s="294" t="s">
        <v>27836</v>
      </c>
      <c r="B9823" s="294"/>
      <c r="C9823" s="294"/>
      <c r="D9823" s="294"/>
      <c r="E9823" s="294"/>
      <c r="F9823" s="294"/>
    </row>
    <row r="9824">
      <c r="A9824" s="294" t="s">
        <v>27837</v>
      </c>
      <c r="B9824" s="294"/>
      <c r="C9824" s="294"/>
      <c r="D9824" s="294"/>
      <c r="E9824" s="294"/>
      <c r="F9824" s="294"/>
    </row>
    <row r="9825">
      <c r="A9825" s="294"/>
      <c r="B9825" s="294"/>
      <c r="C9825" s="294"/>
      <c r="D9825" s="294"/>
      <c r="E9825" s="294"/>
      <c r="F9825" s="294"/>
    </row>
    <row r="9826">
      <c r="A9826" s="294"/>
      <c r="B9826" s="294"/>
      <c r="C9826" s="294"/>
      <c r="D9826" s="294"/>
      <c r="E9826" s="294"/>
      <c r="F9826" s="294"/>
    </row>
    <row r="9827">
      <c r="A9827" s="294" t="s">
        <v>22281</v>
      </c>
      <c r="B9827" s="294"/>
      <c r="C9827" s="294"/>
      <c r="D9827" s="294"/>
      <c r="E9827" s="294"/>
      <c r="F9827" s="294"/>
    </row>
    <row r="9828">
      <c r="A9828" s="294"/>
      <c r="B9828" s="294"/>
      <c r="C9828" s="294"/>
      <c r="D9828" s="294"/>
      <c r="E9828" s="294"/>
      <c r="F9828" s="294"/>
    </row>
    <row r="9829">
      <c r="A9829" s="294" t="s">
        <v>27838</v>
      </c>
      <c r="B9829" s="294"/>
      <c r="C9829" s="294"/>
      <c r="D9829" s="294"/>
      <c r="E9829" s="294"/>
      <c r="F9829" s="294"/>
    </row>
    <row r="9830">
      <c r="A9830" s="294" t="s">
        <v>27839</v>
      </c>
      <c r="B9830" s="294"/>
      <c r="C9830" s="294"/>
      <c r="D9830" s="294"/>
      <c r="E9830" s="294"/>
      <c r="F9830" s="294"/>
    </row>
    <row r="9831">
      <c r="A9831" s="294" t="s">
        <v>27840</v>
      </c>
      <c r="B9831" s="294"/>
      <c r="C9831" s="294"/>
      <c r="D9831" s="294"/>
      <c r="E9831" s="294"/>
      <c r="F9831" s="294"/>
    </row>
    <row r="9832">
      <c r="A9832" s="294"/>
      <c r="B9832" s="294"/>
      <c r="C9832" s="294"/>
      <c r="D9832" s="294"/>
      <c r="E9832" s="294"/>
      <c r="F9832" s="294"/>
    </row>
    <row r="9833">
      <c r="A9833" s="294" t="s">
        <v>27841</v>
      </c>
      <c r="B9833" s="294"/>
      <c r="C9833" s="294"/>
      <c r="D9833" s="294"/>
      <c r="E9833" s="294"/>
      <c r="F9833" s="294"/>
    </row>
    <row r="9834">
      <c r="A9834" s="294"/>
      <c r="B9834" s="294"/>
      <c r="C9834" s="294"/>
      <c r="D9834" s="294"/>
      <c r="E9834" s="294"/>
      <c r="F9834" s="294"/>
    </row>
    <row r="9835">
      <c r="A9835" s="294" t="s">
        <v>27842</v>
      </c>
      <c r="B9835" s="294"/>
      <c r="C9835" s="294"/>
      <c r="D9835" s="294"/>
      <c r="E9835" s="294"/>
      <c r="F9835" s="294"/>
    </row>
    <row r="9836">
      <c r="A9836" s="294" t="s">
        <v>27843</v>
      </c>
      <c r="B9836" s="294"/>
      <c r="C9836" s="294"/>
      <c r="D9836" s="294"/>
      <c r="E9836" s="294"/>
      <c r="F9836" s="294"/>
    </row>
    <row r="9837">
      <c r="A9837" s="294" t="s">
        <v>27844</v>
      </c>
      <c r="B9837" s="294"/>
      <c r="C9837" s="294"/>
      <c r="D9837" s="294"/>
      <c r="E9837" s="294"/>
      <c r="F9837" s="294"/>
    </row>
    <row r="9838">
      <c r="A9838" s="294" t="s">
        <v>27845</v>
      </c>
      <c r="B9838" s="294"/>
      <c r="C9838" s="294"/>
      <c r="D9838" s="294"/>
      <c r="E9838" s="294"/>
      <c r="F9838" s="294"/>
    </row>
    <row r="9839">
      <c r="A9839" s="294"/>
      <c r="B9839" s="294"/>
      <c r="C9839" s="294"/>
      <c r="D9839" s="294"/>
      <c r="E9839" s="294"/>
      <c r="F9839" s="294"/>
    </row>
    <row r="9840">
      <c r="A9840" s="294" t="s">
        <v>22572</v>
      </c>
      <c r="B9840" s="294"/>
      <c r="C9840" s="294"/>
      <c r="D9840" s="294"/>
      <c r="E9840" s="294"/>
      <c r="F9840" s="294"/>
    </row>
    <row r="9841">
      <c r="A9841" s="294" t="s">
        <v>23767</v>
      </c>
      <c r="B9841" s="294"/>
      <c r="C9841" s="294"/>
      <c r="D9841" s="294"/>
      <c r="E9841" s="294"/>
      <c r="F9841" s="294"/>
    </row>
    <row r="9842">
      <c r="A9842" s="294"/>
      <c r="B9842" s="294"/>
      <c r="C9842" s="294"/>
      <c r="D9842" s="294"/>
      <c r="E9842" s="294"/>
      <c r="F9842" s="294"/>
    </row>
    <row r="9843">
      <c r="A9843" s="294" t="s">
        <v>27846</v>
      </c>
      <c r="B9843" s="294"/>
      <c r="C9843" s="294"/>
      <c r="D9843" s="294"/>
      <c r="E9843" s="294"/>
      <c r="F9843" s="294"/>
    </row>
    <row r="9844">
      <c r="A9844" s="294" t="s">
        <v>27847</v>
      </c>
      <c r="B9844" s="294"/>
      <c r="C9844" s="294"/>
      <c r="D9844" s="294"/>
      <c r="E9844" s="294"/>
      <c r="F9844" s="294"/>
    </row>
    <row r="9845">
      <c r="A9845" s="294" t="s">
        <v>27848</v>
      </c>
      <c r="B9845" s="294"/>
      <c r="C9845" s="294"/>
      <c r="D9845" s="294"/>
      <c r="E9845" s="294"/>
      <c r="F9845" s="294"/>
    </row>
    <row r="9846">
      <c r="A9846" s="294"/>
      <c r="B9846" s="294"/>
      <c r="C9846" s="294"/>
      <c r="D9846" s="294"/>
      <c r="E9846" s="294"/>
      <c r="F9846" s="294"/>
    </row>
    <row r="9847">
      <c r="A9847" s="294" t="s">
        <v>21908</v>
      </c>
      <c r="B9847" s="294"/>
      <c r="C9847" s="294"/>
      <c r="D9847" s="294"/>
      <c r="E9847" s="294"/>
      <c r="F9847" s="294"/>
    </row>
    <row r="9848">
      <c r="A9848" s="294"/>
      <c r="B9848" s="294"/>
      <c r="C9848" s="294"/>
      <c r="D9848" s="294"/>
      <c r="E9848" s="294"/>
      <c r="F9848" s="294"/>
    </row>
    <row r="9849">
      <c r="A9849" s="294" t="s">
        <v>27849</v>
      </c>
      <c r="B9849" s="294"/>
      <c r="C9849" s="294"/>
      <c r="D9849" s="294"/>
      <c r="E9849" s="294"/>
      <c r="F9849" s="294"/>
    </row>
    <row r="9850">
      <c r="A9850" s="294" t="s">
        <v>27850</v>
      </c>
      <c r="B9850" s="294"/>
      <c r="C9850" s="294"/>
      <c r="D9850" s="294"/>
      <c r="E9850" s="294"/>
      <c r="F9850" s="294"/>
    </row>
    <row r="9851">
      <c r="A9851" s="294" t="s">
        <v>27851</v>
      </c>
      <c r="B9851" s="294"/>
      <c r="C9851" s="294"/>
      <c r="D9851" s="294"/>
      <c r="E9851" s="294"/>
      <c r="F9851" s="294"/>
    </row>
    <row r="9852">
      <c r="A9852" s="294"/>
      <c r="B9852" s="294"/>
      <c r="C9852" s="294"/>
      <c r="D9852" s="294"/>
      <c r="E9852" s="294"/>
      <c r="F9852" s="294"/>
    </row>
    <row r="9853">
      <c r="A9853" s="294"/>
      <c r="B9853" s="294"/>
      <c r="C9853" s="294"/>
      <c r="D9853" s="294"/>
      <c r="E9853" s="294"/>
      <c r="F9853" s="294"/>
    </row>
    <row r="9854">
      <c r="A9854" s="294" t="s">
        <v>27852</v>
      </c>
      <c r="B9854" s="294"/>
      <c r="C9854" s="294"/>
      <c r="D9854" s="294"/>
      <c r="E9854" s="294"/>
      <c r="F9854" s="294"/>
    </row>
    <row r="9855">
      <c r="A9855" s="294"/>
      <c r="B9855" s="294"/>
      <c r="C9855" s="294"/>
      <c r="D9855" s="294"/>
      <c r="E9855" s="294"/>
      <c r="F9855" s="294"/>
    </row>
    <row r="9856">
      <c r="A9856" s="294" t="s">
        <v>27853</v>
      </c>
      <c r="B9856" s="294"/>
      <c r="C9856" s="294"/>
      <c r="D9856" s="294"/>
      <c r="E9856" s="294"/>
      <c r="F9856" s="294"/>
    </row>
    <row r="9857">
      <c r="A9857" s="294" t="s">
        <v>27854</v>
      </c>
      <c r="B9857" s="294"/>
      <c r="C9857" s="294"/>
      <c r="D9857" s="294"/>
      <c r="E9857" s="294"/>
      <c r="F9857" s="294"/>
    </row>
    <row r="9858">
      <c r="A9858" s="294" t="s">
        <v>27855</v>
      </c>
      <c r="B9858" s="294"/>
      <c r="C9858" s="294"/>
      <c r="D9858" s="294"/>
      <c r="E9858" s="294"/>
      <c r="F9858" s="294"/>
    </row>
    <row r="9859">
      <c r="A9859" s="294" t="s">
        <v>27856</v>
      </c>
      <c r="B9859" s="294"/>
      <c r="C9859" s="294"/>
      <c r="D9859" s="294"/>
      <c r="E9859" s="294"/>
      <c r="F9859" s="294"/>
    </row>
    <row r="9860">
      <c r="A9860" s="294" t="s">
        <v>27857</v>
      </c>
      <c r="B9860" s="294"/>
      <c r="C9860" s="294"/>
      <c r="D9860" s="294"/>
      <c r="E9860" s="294"/>
      <c r="F9860" s="294"/>
    </row>
    <row r="9861">
      <c r="A9861" s="294" t="s">
        <v>27858</v>
      </c>
      <c r="B9861" s="294"/>
      <c r="C9861" s="294"/>
      <c r="D9861" s="294"/>
      <c r="E9861" s="294"/>
      <c r="F9861" s="294"/>
    </row>
    <row r="9862">
      <c r="A9862" s="294" t="s">
        <v>27859</v>
      </c>
      <c r="B9862" s="294"/>
      <c r="C9862" s="294"/>
      <c r="D9862" s="294"/>
      <c r="E9862" s="294"/>
      <c r="F9862" s="294"/>
    </row>
    <row r="9863">
      <c r="A9863" s="294" t="s">
        <v>27860</v>
      </c>
      <c r="B9863" s="294"/>
      <c r="C9863" s="294"/>
      <c r="D9863" s="294"/>
      <c r="E9863" s="294"/>
      <c r="F9863" s="294"/>
    </row>
    <row r="9864">
      <c r="A9864" s="294" t="s">
        <v>27861</v>
      </c>
      <c r="B9864" s="294"/>
      <c r="C9864" s="294"/>
      <c r="D9864" s="294"/>
      <c r="E9864" s="294"/>
      <c r="F9864" s="294"/>
    </row>
    <row r="9865">
      <c r="A9865" s="294"/>
      <c r="B9865" s="294"/>
      <c r="C9865" s="294"/>
      <c r="D9865" s="294"/>
      <c r="E9865" s="294"/>
      <c r="F9865" s="294"/>
    </row>
    <row r="9866">
      <c r="A9866" s="294" t="s">
        <v>21312</v>
      </c>
      <c r="B9866" s="294"/>
      <c r="C9866" s="294"/>
      <c r="D9866" s="294"/>
      <c r="E9866" s="294"/>
      <c r="F9866" s="294"/>
    </row>
    <row r="9867">
      <c r="A9867" s="294" t="s">
        <v>27862</v>
      </c>
      <c r="B9867" s="294"/>
      <c r="C9867" s="294"/>
      <c r="D9867" s="294"/>
      <c r="E9867" s="294"/>
      <c r="F9867" s="294"/>
    </row>
    <row r="9868">
      <c r="A9868" s="294" t="s">
        <v>27863</v>
      </c>
      <c r="B9868" s="294"/>
      <c r="C9868" s="294"/>
      <c r="D9868" s="294"/>
      <c r="E9868" s="294"/>
      <c r="F9868" s="294"/>
    </row>
    <row r="9869">
      <c r="A9869" s="294" t="s">
        <v>27864</v>
      </c>
      <c r="B9869" s="294"/>
      <c r="C9869" s="294"/>
      <c r="D9869" s="294"/>
      <c r="E9869" s="294"/>
      <c r="F9869" s="294"/>
    </row>
    <row r="9870">
      <c r="A9870" s="294"/>
      <c r="B9870" s="294"/>
      <c r="C9870" s="294"/>
      <c r="D9870" s="294"/>
      <c r="E9870" s="294"/>
      <c r="F9870" s="294"/>
    </row>
    <row r="9871">
      <c r="A9871" s="294" t="s">
        <v>27865</v>
      </c>
      <c r="B9871" s="294"/>
      <c r="C9871" s="294"/>
      <c r="D9871" s="294"/>
      <c r="E9871" s="294"/>
      <c r="F9871" s="294"/>
    </row>
    <row r="9872">
      <c r="A9872" s="294" t="s">
        <v>27866</v>
      </c>
      <c r="B9872" s="294"/>
      <c r="C9872" s="294"/>
      <c r="D9872" s="294"/>
      <c r="E9872" s="294"/>
      <c r="F9872" s="294"/>
    </row>
    <row r="9873">
      <c r="A9873" s="294"/>
      <c r="B9873" s="294"/>
      <c r="C9873" s="294"/>
      <c r="D9873" s="294"/>
      <c r="E9873" s="294"/>
      <c r="F9873" s="294"/>
    </row>
    <row r="9874">
      <c r="A9874" s="294" t="s">
        <v>25959</v>
      </c>
      <c r="B9874" s="294"/>
      <c r="C9874" s="294"/>
      <c r="D9874" s="294"/>
      <c r="E9874" s="294"/>
      <c r="F9874" s="294"/>
    </row>
    <row r="9875">
      <c r="A9875" s="294"/>
      <c r="B9875" s="294"/>
      <c r="C9875" s="294"/>
      <c r="D9875" s="294"/>
      <c r="E9875" s="294"/>
      <c r="F9875" s="294"/>
    </row>
    <row r="9876">
      <c r="A9876" s="294" t="s">
        <v>27867</v>
      </c>
      <c r="B9876" s="294"/>
      <c r="C9876" s="294"/>
      <c r="D9876" s="294"/>
      <c r="E9876" s="294"/>
      <c r="F9876" s="294"/>
    </row>
    <row r="9877">
      <c r="A9877" s="294" t="s">
        <v>27868</v>
      </c>
      <c r="B9877" s="294"/>
      <c r="C9877" s="294"/>
      <c r="D9877" s="294"/>
      <c r="E9877" s="294"/>
      <c r="F9877" s="294"/>
    </row>
    <row r="9878">
      <c r="A9878" s="294" t="s">
        <v>27869</v>
      </c>
      <c r="B9878" s="294"/>
      <c r="C9878" s="294"/>
      <c r="D9878" s="294"/>
      <c r="E9878" s="294"/>
      <c r="F9878" s="294"/>
    </row>
    <row r="9879">
      <c r="A9879" s="294" t="s">
        <v>27870</v>
      </c>
      <c r="B9879" s="294"/>
      <c r="C9879" s="294"/>
      <c r="D9879" s="294"/>
      <c r="E9879" s="294"/>
      <c r="F9879" s="294"/>
    </row>
    <row r="9880">
      <c r="A9880" s="294" t="s">
        <v>27871</v>
      </c>
      <c r="B9880" s="294"/>
      <c r="C9880" s="294"/>
      <c r="D9880" s="294"/>
      <c r="E9880" s="294"/>
      <c r="F9880" s="294"/>
    </row>
    <row r="9881">
      <c r="A9881" s="294" t="s">
        <v>27872</v>
      </c>
      <c r="B9881" s="294"/>
      <c r="C9881" s="294"/>
      <c r="D9881" s="294"/>
      <c r="E9881" s="294"/>
      <c r="F9881" s="294"/>
    </row>
    <row r="9882">
      <c r="A9882" s="294" t="s">
        <v>27873</v>
      </c>
      <c r="B9882" s="294"/>
      <c r="C9882" s="294"/>
      <c r="D9882" s="294"/>
      <c r="E9882" s="294"/>
      <c r="F9882" s="294"/>
    </row>
    <row r="9883">
      <c r="A9883" s="294" t="s">
        <v>27874</v>
      </c>
      <c r="B9883" s="294"/>
      <c r="C9883" s="294"/>
      <c r="D9883" s="294"/>
      <c r="E9883" s="294"/>
      <c r="F9883" s="294"/>
    </row>
    <row r="9884">
      <c r="A9884" s="294" t="s">
        <v>27875</v>
      </c>
      <c r="B9884" s="294"/>
      <c r="C9884" s="294"/>
      <c r="D9884" s="294"/>
      <c r="E9884" s="294"/>
      <c r="F9884" s="294"/>
    </row>
    <row r="9885">
      <c r="A9885" s="294"/>
      <c r="B9885" s="294"/>
      <c r="C9885" s="294"/>
      <c r="D9885" s="294"/>
      <c r="E9885" s="294"/>
      <c r="F9885" s="294"/>
    </row>
    <row r="9886">
      <c r="A9886" s="294"/>
      <c r="B9886" s="294"/>
      <c r="C9886" s="294"/>
      <c r="D9886" s="294"/>
      <c r="E9886" s="294"/>
      <c r="F9886" s="294"/>
    </row>
    <row r="9887">
      <c r="A9887" s="294" t="s">
        <v>25967</v>
      </c>
      <c r="B9887" s="294"/>
      <c r="C9887" s="294"/>
      <c r="D9887" s="294"/>
      <c r="E9887" s="294"/>
      <c r="F9887" s="294"/>
    </row>
    <row r="9888">
      <c r="A9888" s="294"/>
      <c r="B9888" s="294"/>
      <c r="C9888" s="294"/>
      <c r="D9888" s="294"/>
      <c r="E9888" s="294"/>
      <c r="F9888" s="294"/>
    </row>
    <row r="9889">
      <c r="A9889" s="294" t="s">
        <v>27876</v>
      </c>
      <c r="B9889" s="294"/>
      <c r="C9889" s="294"/>
      <c r="D9889" s="294"/>
      <c r="E9889" s="294"/>
      <c r="F9889" s="294"/>
    </row>
    <row r="9890">
      <c r="A9890" s="294"/>
      <c r="B9890" s="294"/>
      <c r="C9890" s="294"/>
      <c r="D9890" s="294"/>
      <c r="E9890" s="294"/>
      <c r="F9890" s="294"/>
    </row>
    <row r="9891">
      <c r="A9891" s="294" t="s">
        <v>27877</v>
      </c>
      <c r="B9891" s="294"/>
      <c r="C9891" s="294"/>
      <c r="D9891" s="294"/>
      <c r="E9891" s="294"/>
      <c r="F9891" s="294"/>
    </row>
    <row r="9892">
      <c r="A9892" s="294" t="s">
        <v>27878</v>
      </c>
      <c r="B9892" s="294"/>
      <c r="C9892" s="294"/>
      <c r="D9892" s="294"/>
      <c r="E9892" s="294"/>
      <c r="F9892" s="294"/>
    </row>
    <row r="9893">
      <c r="A9893" s="294" t="s">
        <v>27879</v>
      </c>
      <c r="B9893" s="294"/>
      <c r="C9893" s="294"/>
      <c r="D9893" s="294"/>
      <c r="E9893" s="294"/>
      <c r="F9893" s="294"/>
    </row>
    <row r="9894">
      <c r="A9894" s="294"/>
      <c r="B9894" s="294"/>
      <c r="C9894" s="294"/>
      <c r="D9894" s="294"/>
      <c r="E9894" s="294"/>
      <c r="F9894" s="294"/>
    </row>
    <row r="9895">
      <c r="A9895" s="294" t="s">
        <v>27880</v>
      </c>
      <c r="B9895" s="294"/>
      <c r="C9895" s="294"/>
      <c r="D9895" s="294"/>
      <c r="E9895" s="294"/>
      <c r="F9895" s="294"/>
    </row>
    <row r="9896">
      <c r="A9896" s="294"/>
      <c r="B9896" s="294"/>
      <c r="C9896" s="294"/>
      <c r="D9896" s="294"/>
      <c r="E9896" s="294"/>
      <c r="F9896" s="294"/>
    </row>
    <row r="9897">
      <c r="A9897" s="294" t="s">
        <v>27881</v>
      </c>
      <c r="B9897" s="294"/>
      <c r="C9897" s="294"/>
      <c r="D9897" s="294"/>
      <c r="E9897" s="294"/>
      <c r="F9897" s="294"/>
    </row>
    <row r="9898">
      <c r="A9898" s="294" t="s">
        <v>27882</v>
      </c>
      <c r="B9898" s="294"/>
      <c r="C9898" s="294"/>
      <c r="D9898" s="294"/>
      <c r="E9898" s="294"/>
      <c r="F9898" s="294"/>
    </row>
    <row r="9899">
      <c r="A9899" s="294" t="s">
        <v>27883</v>
      </c>
      <c r="B9899" s="294"/>
      <c r="C9899" s="294"/>
      <c r="D9899" s="294"/>
      <c r="E9899" s="294"/>
      <c r="F9899" s="294"/>
    </row>
    <row r="9900">
      <c r="A9900" s="294"/>
      <c r="B9900" s="294"/>
      <c r="C9900" s="294"/>
      <c r="D9900" s="294"/>
      <c r="E9900" s="294"/>
      <c r="F9900" s="294"/>
    </row>
    <row r="9901">
      <c r="A9901" s="294" t="s">
        <v>27884</v>
      </c>
      <c r="B9901" s="294"/>
      <c r="C9901" s="294"/>
      <c r="D9901" s="294"/>
      <c r="E9901" s="294"/>
      <c r="F9901" s="294"/>
    </row>
    <row r="9902">
      <c r="A9902" s="294"/>
      <c r="B9902" s="294"/>
      <c r="C9902" s="294"/>
      <c r="D9902" s="294"/>
      <c r="E9902" s="294"/>
      <c r="F9902" s="294"/>
    </row>
    <row r="9903">
      <c r="A9903" s="294" t="s">
        <v>27885</v>
      </c>
      <c r="B9903" s="294"/>
      <c r="C9903" s="294"/>
      <c r="D9903" s="294"/>
      <c r="E9903" s="294"/>
      <c r="F9903" s="294"/>
    </row>
    <row r="9904">
      <c r="A9904" s="294" t="s">
        <v>27886</v>
      </c>
      <c r="B9904" s="294"/>
      <c r="C9904" s="294"/>
      <c r="D9904" s="294"/>
      <c r="E9904" s="294"/>
      <c r="F9904" s="294"/>
    </row>
    <row r="9905">
      <c r="A9905" s="294"/>
      <c r="B9905" s="294"/>
      <c r="C9905" s="294"/>
      <c r="D9905" s="294"/>
      <c r="E9905" s="294"/>
      <c r="F9905" s="294"/>
    </row>
    <row r="9906">
      <c r="A9906" s="294"/>
      <c r="B9906" s="294"/>
      <c r="C9906" s="294"/>
      <c r="D9906" s="294"/>
      <c r="E9906" s="294"/>
      <c r="F9906" s="294"/>
    </row>
    <row r="9907">
      <c r="A9907" s="294" t="s">
        <v>26240</v>
      </c>
      <c r="B9907" s="294"/>
      <c r="C9907" s="294"/>
      <c r="D9907" s="294"/>
      <c r="E9907" s="294"/>
      <c r="F9907" s="294"/>
    </row>
    <row r="9908">
      <c r="A9908" s="294"/>
      <c r="B9908" s="294"/>
      <c r="C9908" s="294"/>
      <c r="D9908" s="294"/>
      <c r="E9908" s="294"/>
      <c r="F9908" s="294"/>
    </row>
    <row r="9909">
      <c r="A9909" s="294" t="s">
        <v>27887</v>
      </c>
      <c r="B9909" s="294"/>
      <c r="C9909" s="294"/>
      <c r="D9909" s="294"/>
      <c r="E9909" s="294"/>
      <c r="F9909" s="294"/>
    </row>
    <row r="9910">
      <c r="A9910" s="294" t="s">
        <v>27888</v>
      </c>
      <c r="B9910" s="294"/>
      <c r="C9910" s="294"/>
      <c r="D9910" s="294"/>
      <c r="E9910" s="294"/>
      <c r="F9910" s="294"/>
    </row>
    <row r="9911">
      <c r="A9911" s="294" t="s">
        <v>27889</v>
      </c>
      <c r="B9911" s="294"/>
      <c r="C9911" s="294"/>
      <c r="D9911" s="294"/>
      <c r="E9911" s="294"/>
      <c r="F9911" s="294"/>
    </row>
    <row r="9912">
      <c r="A9912" s="294" t="s">
        <v>27890</v>
      </c>
      <c r="B9912" s="294"/>
      <c r="C9912" s="294"/>
      <c r="D9912" s="294"/>
      <c r="E9912" s="294"/>
      <c r="F9912" s="294"/>
    </row>
    <row r="9913">
      <c r="A9913" s="294" t="s">
        <v>27891</v>
      </c>
      <c r="B9913" s="294"/>
      <c r="C9913" s="294"/>
      <c r="D9913" s="294"/>
      <c r="E9913" s="294"/>
      <c r="F9913" s="294"/>
    </row>
    <row r="9914">
      <c r="A9914" s="294" t="s">
        <v>27892</v>
      </c>
      <c r="B9914" s="294"/>
      <c r="C9914" s="294"/>
      <c r="D9914" s="294"/>
      <c r="E9914" s="294"/>
      <c r="F9914" s="294"/>
    </row>
    <row r="9915">
      <c r="A9915" s="294" t="s">
        <v>27893</v>
      </c>
      <c r="B9915" s="294"/>
      <c r="C9915" s="294"/>
      <c r="D9915" s="294"/>
      <c r="E9915" s="294"/>
      <c r="F9915" s="294"/>
    </row>
    <row r="9916">
      <c r="A9916" s="294" t="s">
        <v>27894</v>
      </c>
      <c r="B9916" s="294"/>
      <c r="C9916" s="294"/>
      <c r="D9916" s="294"/>
      <c r="E9916" s="294"/>
      <c r="F9916" s="294"/>
    </row>
    <row r="9917">
      <c r="A9917" s="294"/>
      <c r="B9917" s="294"/>
      <c r="C9917" s="294"/>
      <c r="D9917" s="294"/>
      <c r="E9917" s="294"/>
      <c r="F9917" s="294"/>
    </row>
    <row r="9918">
      <c r="A9918" s="294" t="s">
        <v>26214</v>
      </c>
      <c r="B9918" s="294"/>
      <c r="C9918" s="294"/>
      <c r="D9918" s="294"/>
      <c r="E9918" s="294"/>
      <c r="F9918" s="294"/>
    </row>
    <row r="9919">
      <c r="A9919" s="294"/>
      <c r="B9919" s="294"/>
      <c r="C9919" s="294"/>
      <c r="D9919" s="294"/>
      <c r="E9919" s="294"/>
      <c r="F9919" s="294"/>
    </row>
    <row r="9920">
      <c r="A9920" s="294" t="s">
        <v>27426</v>
      </c>
      <c r="B9920" s="294"/>
      <c r="C9920" s="294"/>
      <c r="D9920" s="294"/>
      <c r="E9920" s="294"/>
      <c r="F9920" s="294"/>
    </row>
    <row r="9921">
      <c r="A9921" s="294" t="s">
        <v>27895</v>
      </c>
      <c r="B9921" s="294"/>
      <c r="C9921" s="294"/>
      <c r="D9921" s="294"/>
      <c r="E9921" s="294"/>
      <c r="F9921" s="294"/>
    </row>
    <row r="9922">
      <c r="A9922" s="294" t="s">
        <v>26512</v>
      </c>
      <c r="B9922" s="294"/>
      <c r="C9922" s="294"/>
      <c r="D9922" s="294"/>
      <c r="E9922" s="294"/>
      <c r="F9922" s="294"/>
    </row>
    <row r="9923">
      <c r="A9923" s="294" t="s">
        <v>27896</v>
      </c>
      <c r="B9923" s="294"/>
      <c r="C9923" s="294"/>
      <c r="D9923" s="294"/>
      <c r="E9923" s="294"/>
      <c r="F9923" s="294"/>
    </row>
    <row r="9924">
      <c r="A9924" s="294" t="s">
        <v>27897</v>
      </c>
      <c r="B9924" s="294"/>
      <c r="C9924" s="294"/>
      <c r="D9924" s="294"/>
      <c r="E9924" s="294"/>
      <c r="F9924" s="294"/>
    </row>
    <row r="9925">
      <c r="A9925" s="294" t="s">
        <v>27898</v>
      </c>
      <c r="B9925" s="294"/>
      <c r="C9925" s="294"/>
      <c r="D9925" s="294"/>
      <c r="E9925" s="294"/>
      <c r="F9925" s="294"/>
    </row>
    <row r="9926">
      <c r="A9926" s="294" t="s">
        <v>27899</v>
      </c>
      <c r="B9926" s="294"/>
      <c r="C9926" s="294"/>
      <c r="D9926" s="294"/>
      <c r="E9926" s="294"/>
      <c r="F9926" s="294"/>
    </row>
    <row r="9927">
      <c r="A9927" s="294" t="s">
        <v>27900</v>
      </c>
      <c r="B9927" s="294"/>
      <c r="C9927" s="294"/>
      <c r="D9927" s="294"/>
      <c r="E9927" s="294"/>
      <c r="F9927" s="294"/>
    </row>
    <row r="9928">
      <c r="A9928" s="294"/>
      <c r="B9928" s="294"/>
      <c r="C9928" s="294"/>
      <c r="D9928" s="294"/>
      <c r="E9928" s="294"/>
      <c r="F9928" s="294"/>
    </row>
    <row r="9929">
      <c r="A9929" s="294" t="s">
        <v>26219</v>
      </c>
      <c r="B9929" s="294"/>
      <c r="C9929" s="294"/>
      <c r="D9929" s="294"/>
      <c r="E9929" s="294"/>
      <c r="F9929" s="294"/>
    </row>
    <row r="9930">
      <c r="A9930" s="294"/>
      <c r="B9930" s="294"/>
      <c r="C9930" s="294"/>
      <c r="D9930" s="294"/>
      <c r="E9930" s="294"/>
      <c r="F9930" s="294"/>
    </row>
    <row r="9931">
      <c r="A9931" s="294" t="s">
        <v>27901</v>
      </c>
      <c r="B9931" s="294"/>
      <c r="C9931" s="294"/>
      <c r="D9931" s="294"/>
      <c r="E9931" s="294"/>
      <c r="F9931" s="294"/>
    </row>
    <row r="9932">
      <c r="A9932" s="294" t="s">
        <v>27902</v>
      </c>
      <c r="B9932" s="294"/>
      <c r="C9932" s="294"/>
      <c r="D9932" s="294"/>
      <c r="E9932" s="294"/>
      <c r="F9932" s="294"/>
    </row>
    <row r="9933">
      <c r="A9933" s="294" t="s">
        <v>27903</v>
      </c>
      <c r="B9933" s="294"/>
      <c r="C9933" s="294"/>
      <c r="D9933" s="294"/>
      <c r="E9933" s="294"/>
      <c r="F9933" s="294"/>
    </row>
    <row r="9934">
      <c r="A9934" s="294" t="s">
        <v>27904</v>
      </c>
      <c r="B9934" s="294"/>
      <c r="C9934" s="294"/>
      <c r="D9934" s="294"/>
      <c r="E9934" s="294"/>
      <c r="F9934" s="294"/>
    </row>
    <row r="9935">
      <c r="A9935" s="294" t="s">
        <v>27905</v>
      </c>
      <c r="B9935" s="294"/>
      <c r="C9935" s="294"/>
      <c r="D9935" s="294"/>
      <c r="E9935" s="294"/>
      <c r="F9935" s="294"/>
    </row>
    <row r="9936">
      <c r="A9936" s="294" t="s">
        <v>27906</v>
      </c>
      <c r="B9936" s="294"/>
      <c r="C9936" s="294"/>
      <c r="D9936" s="294"/>
      <c r="E9936" s="294"/>
      <c r="F9936" s="294"/>
    </row>
    <row r="9937">
      <c r="A9937" s="294"/>
      <c r="B9937" s="294"/>
      <c r="C9937" s="294"/>
      <c r="D9937" s="294"/>
      <c r="E9937" s="294"/>
      <c r="F9937" s="294"/>
    </row>
    <row r="9938">
      <c r="A9938" s="294" t="s">
        <v>21312</v>
      </c>
      <c r="B9938" s="294"/>
      <c r="C9938" s="294"/>
      <c r="D9938" s="294"/>
      <c r="E9938" s="294"/>
      <c r="F9938" s="294"/>
    </row>
    <row r="9939">
      <c r="A9939" s="294" t="s">
        <v>27907</v>
      </c>
      <c r="B9939" s="294"/>
      <c r="C9939" s="294"/>
      <c r="D9939" s="294"/>
      <c r="E9939" s="294"/>
      <c r="F9939" s="294"/>
    </row>
    <row r="9940">
      <c r="A9940" s="294" t="s">
        <v>27908</v>
      </c>
      <c r="B9940" s="294"/>
      <c r="C9940" s="294"/>
      <c r="D9940" s="294"/>
      <c r="E9940" s="294"/>
      <c r="F9940" s="294"/>
    </row>
    <row r="9941">
      <c r="A9941" s="294" t="s">
        <v>27909</v>
      </c>
      <c r="B9941" s="294"/>
      <c r="C9941" s="294"/>
      <c r="D9941" s="294"/>
      <c r="E9941" s="294"/>
      <c r="F9941" s="294"/>
    </row>
    <row r="9942">
      <c r="A9942" s="294" t="s">
        <v>21618</v>
      </c>
      <c r="B9942" s="294"/>
      <c r="C9942" s="294"/>
      <c r="D9942" s="294"/>
      <c r="E9942" s="294"/>
      <c r="F9942" s="294"/>
    </row>
    <row r="9943">
      <c r="A9943" s="294" t="s">
        <v>27910</v>
      </c>
      <c r="B9943" s="294"/>
      <c r="C9943" s="294"/>
      <c r="D9943" s="294"/>
      <c r="E9943" s="294"/>
      <c r="F9943" s="294"/>
    </row>
    <row r="9944">
      <c r="A9944" s="294"/>
      <c r="B9944" s="294"/>
      <c r="C9944" s="294"/>
      <c r="D9944" s="294"/>
      <c r="E9944" s="294"/>
      <c r="F9944" s="294"/>
    </row>
    <row r="9945">
      <c r="A9945" s="294"/>
      <c r="B9945" s="294"/>
      <c r="C9945" s="294"/>
      <c r="D9945" s="294"/>
      <c r="E9945" s="294"/>
      <c r="F9945" s="294"/>
    </row>
    <row r="9946">
      <c r="A9946" s="294" t="s">
        <v>22512</v>
      </c>
      <c r="B9946" s="294"/>
      <c r="C9946" s="294"/>
      <c r="D9946" s="294"/>
      <c r="E9946" s="294"/>
      <c r="F9946" s="294"/>
    </row>
    <row r="9947">
      <c r="A9947" s="294" t="s">
        <v>20462</v>
      </c>
      <c r="B9947" s="294"/>
      <c r="C9947" s="294"/>
      <c r="D9947" s="294"/>
      <c r="E9947" s="294"/>
      <c r="F9947" s="294"/>
    </row>
    <row r="9948">
      <c r="A9948" s="294"/>
      <c r="B9948" s="294"/>
      <c r="C9948" s="294"/>
      <c r="D9948" s="294"/>
      <c r="E9948" s="294"/>
      <c r="F9948" s="294"/>
    </row>
    <row r="9949">
      <c r="A9949" s="294" t="s">
        <v>27911</v>
      </c>
      <c r="B9949" s="294"/>
      <c r="C9949" s="294"/>
      <c r="D9949" s="294"/>
      <c r="E9949" s="294"/>
      <c r="F9949" s="294"/>
    </row>
    <row r="9950">
      <c r="A9950" s="294" t="s">
        <v>27912</v>
      </c>
      <c r="B9950" s="294"/>
      <c r="C9950" s="294"/>
      <c r="D9950" s="294"/>
      <c r="E9950" s="294"/>
      <c r="F9950" s="294"/>
    </row>
    <row r="9951">
      <c r="A9951" s="294" t="s">
        <v>27913</v>
      </c>
      <c r="B9951" s="294"/>
      <c r="C9951" s="294"/>
      <c r="D9951" s="294"/>
      <c r="E9951" s="294"/>
      <c r="F9951" s="294"/>
    </row>
    <row r="9952">
      <c r="A9952" s="294" t="s">
        <v>27914</v>
      </c>
      <c r="B9952" s="294"/>
      <c r="C9952" s="294"/>
      <c r="D9952" s="294"/>
      <c r="E9952" s="294"/>
      <c r="F9952" s="294"/>
    </row>
    <row r="9953">
      <c r="A9953" s="294" t="s">
        <v>27915</v>
      </c>
      <c r="B9953" s="294"/>
      <c r="C9953" s="294"/>
      <c r="D9953" s="294"/>
      <c r="E9953" s="294"/>
      <c r="F9953" s="294"/>
    </row>
    <row r="9954">
      <c r="A9954" s="294"/>
      <c r="B9954" s="294"/>
      <c r="C9954" s="294"/>
      <c r="D9954" s="294"/>
      <c r="E9954" s="294"/>
      <c r="F9954" s="294"/>
    </row>
    <row r="9955">
      <c r="A9955" s="294"/>
      <c r="B9955" s="294"/>
      <c r="C9955" s="294"/>
      <c r="D9955" s="294"/>
      <c r="E9955" s="294"/>
      <c r="F9955" s="294"/>
    </row>
    <row r="9956">
      <c r="A9956" s="294" t="s">
        <v>21846</v>
      </c>
      <c r="B9956" s="294"/>
      <c r="C9956" s="294"/>
      <c r="D9956" s="294"/>
      <c r="E9956" s="294"/>
      <c r="F9956" s="294"/>
    </row>
    <row r="9957">
      <c r="A9957" s="294"/>
      <c r="B9957" s="294"/>
      <c r="C9957" s="294"/>
      <c r="D9957" s="294"/>
      <c r="E9957" s="294"/>
      <c r="F9957" s="294"/>
    </row>
    <row r="9958">
      <c r="A9958" s="294" t="s">
        <v>27916</v>
      </c>
      <c r="B9958" s="294"/>
      <c r="C9958" s="294"/>
      <c r="D9958" s="294"/>
      <c r="E9958" s="294"/>
      <c r="F9958" s="294"/>
    </row>
    <row r="9959">
      <c r="A9959" s="294" t="s">
        <v>27917</v>
      </c>
      <c r="B9959" s="294"/>
      <c r="C9959" s="294"/>
      <c r="D9959" s="294"/>
      <c r="E9959" s="294"/>
      <c r="F9959" s="294"/>
    </row>
    <row r="9960">
      <c r="A9960" s="294" t="s">
        <v>27918</v>
      </c>
      <c r="B9960" s="294"/>
      <c r="C9960" s="294"/>
      <c r="D9960" s="294"/>
      <c r="E9960" s="294"/>
      <c r="F9960" s="294"/>
    </row>
    <row r="9961">
      <c r="A9961" s="294" t="s">
        <v>27919</v>
      </c>
      <c r="B9961" s="294"/>
      <c r="C9961" s="294"/>
      <c r="D9961" s="294"/>
      <c r="E9961" s="294"/>
      <c r="F9961" s="294"/>
    </row>
    <row r="9962">
      <c r="A9962" s="294" t="s">
        <v>27920</v>
      </c>
      <c r="B9962" s="294"/>
      <c r="C9962" s="294"/>
      <c r="D9962" s="294"/>
      <c r="E9962" s="294"/>
      <c r="F9962" s="294"/>
    </row>
    <row r="9963">
      <c r="A9963" s="294" t="s">
        <v>27921</v>
      </c>
      <c r="B9963" s="294"/>
      <c r="C9963" s="294"/>
      <c r="D9963" s="294"/>
      <c r="E9963" s="294"/>
      <c r="F9963" s="294"/>
    </row>
    <row r="9964">
      <c r="A9964" s="294"/>
      <c r="B9964" s="294"/>
      <c r="C9964" s="294"/>
      <c r="D9964" s="294"/>
      <c r="E9964" s="294"/>
      <c r="F9964" s="294"/>
    </row>
    <row r="9965">
      <c r="A9965" s="294"/>
      <c r="B9965" s="294"/>
      <c r="C9965" s="294"/>
      <c r="D9965" s="294"/>
      <c r="E9965" s="294"/>
      <c r="F9965" s="294"/>
    </row>
    <row r="9966">
      <c r="A9966" s="294" t="s">
        <v>21945</v>
      </c>
      <c r="B9966" s="294"/>
      <c r="C9966" s="294"/>
      <c r="D9966" s="294"/>
      <c r="E9966" s="294"/>
      <c r="F9966" s="294"/>
    </row>
    <row r="9967">
      <c r="A9967" s="294" t="s">
        <v>27922</v>
      </c>
      <c r="B9967" s="294"/>
      <c r="C9967" s="294"/>
      <c r="D9967" s="294"/>
      <c r="E9967" s="294"/>
      <c r="F9967" s="294"/>
    </row>
    <row r="9968">
      <c r="A9968" s="294"/>
      <c r="B9968" s="294"/>
      <c r="C9968" s="294"/>
      <c r="D9968" s="294"/>
      <c r="E9968" s="294"/>
      <c r="F9968" s="294"/>
    </row>
    <row r="9969">
      <c r="A9969" s="294" t="s">
        <v>27923</v>
      </c>
      <c r="B9969" s="294"/>
      <c r="C9969" s="294"/>
      <c r="D9969" s="294"/>
      <c r="E9969" s="294"/>
      <c r="F9969" s="294"/>
    </row>
    <row r="9970">
      <c r="A9970" s="294" t="s">
        <v>27924</v>
      </c>
      <c r="B9970" s="294"/>
      <c r="C9970" s="294"/>
      <c r="D9970" s="294"/>
      <c r="E9970" s="294"/>
      <c r="F9970" s="294"/>
    </row>
    <row r="9971">
      <c r="A9971" s="294" t="s">
        <v>27925</v>
      </c>
      <c r="B9971" s="294"/>
      <c r="C9971" s="294"/>
      <c r="D9971" s="294"/>
      <c r="E9971" s="294"/>
      <c r="F9971" s="294"/>
    </row>
    <row r="9972">
      <c r="A9972" s="294" t="s">
        <v>27926</v>
      </c>
      <c r="B9972" s="294"/>
      <c r="C9972" s="294"/>
      <c r="D9972" s="294"/>
      <c r="E9972" s="294"/>
      <c r="F9972" s="294"/>
    </row>
    <row r="9973">
      <c r="A9973" s="294" t="s">
        <v>27927</v>
      </c>
      <c r="B9973" s="294"/>
      <c r="C9973" s="294"/>
      <c r="D9973" s="294"/>
      <c r="E9973" s="294"/>
      <c r="F9973" s="294"/>
    </row>
    <row r="9974">
      <c r="A9974" s="294" t="s">
        <v>27928</v>
      </c>
      <c r="B9974" s="294"/>
      <c r="C9974" s="294"/>
      <c r="D9974" s="294"/>
      <c r="E9974" s="294"/>
      <c r="F9974" s="294"/>
    </row>
    <row r="9975">
      <c r="A9975" s="294" t="s">
        <v>27929</v>
      </c>
      <c r="B9975" s="294"/>
      <c r="C9975" s="294"/>
      <c r="D9975" s="294"/>
      <c r="E9975" s="294"/>
      <c r="F9975" s="294"/>
    </row>
    <row r="9976">
      <c r="A9976" s="294" t="s">
        <v>27930</v>
      </c>
      <c r="B9976" s="294"/>
      <c r="C9976" s="294"/>
      <c r="D9976" s="294"/>
      <c r="E9976" s="294"/>
      <c r="F9976" s="294"/>
    </row>
    <row r="9977">
      <c r="A9977" s="294"/>
      <c r="B9977" s="294"/>
      <c r="C9977" s="294"/>
      <c r="D9977" s="294"/>
      <c r="E9977" s="294"/>
      <c r="F9977" s="294"/>
    </row>
    <row r="9978">
      <c r="A9978" s="294" t="s">
        <v>21401</v>
      </c>
      <c r="B9978" s="294"/>
      <c r="C9978" s="294"/>
      <c r="D9978" s="294"/>
      <c r="E9978" s="294"/>
      <c r="F9978" s="294"/>
    </row>
    <row r="9979">
      <c r="A9979" s="294"/>
      <c r="B9979" s="294"/>
      <c r="C9979" s="294"/>
      <c r="D9979" s="294"/>
      <c r="E9979" s="294"/>
      <c r="F9979" s="294"/>
    </row>
    <row r="9980">
      <c r="A9980" s="294" t="s">
        <v>27931</v>
      </c>
      <c r="B9980" s="294"/>
      <c r="C9980" s="294"/>
      <c r="D9980" s="294"/>
      <c r="E9980" s="294"/>
      <c r="F9980" s="294"/>
    </row>
    <row r="9981">
      <c r="A9981" s="294" t="s">
        <v>27932</v>
      </c>
      <c r="B9981" s="294"/>
      <c r="C9981" s="294"/>
      <c r="D9981" s="294"/>
      <c r="E9981" s="294"/>
      <c r="F9981" s="294"/>
    </row>
    <row r="9982">
      <c r="A9982" s="294" t="s">
        <v>27933</v>
      </c>
      <c r="B9982" s="294"/>
      <c r="C9982" s="294"/>
      <c r="D9982" s="294"/>
      <c r="E9982" s="294"/>
      <c r="F9982" s="294"/>
    </row>
    <row r="9983">
      <c r="A9983" s="294" t="s">
        <v>27934</v>
      </c>
      <c r="B9983" s="294"/>
      <c r="C9983" s="294"/>
      <c r="D9983" s="294"/>
      <c r="E9983" s="294"/>
      <c r="F9983" s="294"/>
    </row>
    <row r="9984">
      <c r="A9984" s="294"/>
      <c r="B9984" s="294"/>
      <c r="C9984" s="294"/>
      <c r="D9984" s="294"/>
      <c r="E9984" s="294"/>
      <c r="F9984" s="294"/>
    </row>
    <row r="9985">
      <c r="A9985" s="294"/>
      <c r="B9985" s="294"/>
      <c r="C9985" s="294"/>
      <c r="D9985" s="294"/>
      <c r="E9985" s="294"/>
      <c r="F9985" s="294"/>
    </row>
    <row r="9986">
      <c r="A9986" s="294" t="s">
        <v>22239</v>
      </c>
      <c r="B9986" s="294"/>
      <c r="C9986" s="294"/>
      <c r="D9986" s="294"/>
      <c r="E9986" s="294"/>
      <c r="F9986" s="294"/>
    </row>
    <row r="9987">
      <c r="A9987" s="294"/>
      <c r="B9987" s="294"/>
      <c r="C9987" s="294"/>
      <c r="D9987" s="294"/>
      <c r="E9987" s="294"/>
      <c r="F9987" s="294"/>
    </row>
    <row r="9988">
      <c r="A9988" s="294" t="s">
        <v>27935</v>
      </c>
      <c r="B9988" s="294"/>
      <c r="C9988" s="294"/>
      <c r="D9988" s="294"/>
      <c r="E9988" s="294"/>
      <c r="F9988" s="294"/>
    </row>
    <row r="9989">
      <c r="A9989" s="294" t="s">
        <v>27936</v>
      </c>
      <c r="B9989" s="294"/>
      <c r="C9989" s="294"/>
      <c r="D9989" s="294"/>
      <c r="E9989" s="294"/>
      <c r="F9989" s="294"/>
    </row>
    <row r="9990">
      <c r="A9990" s="294" t="s">
        <v>27937</v>
      </c>
      <c r="B9990" s="294"/>
      <c r="C9990" s="294"/>
      <c r="D9990" s="294"/>
      <c r="E9990" s="294"/>
      <c r="F9990" s="294"/>
    </row>
    <row r="9991">
      <c r="A9991" s="294" t="s">
        <v>27938</v>
      </c>
      <c r="B9991" s="294"/>
      <c r="C9991" s="294"/>
      <c r="D9991" s="294"/>
      <c r="E9991" s="294"/>
      <c r="F9991" s="294"/>
    </row>
    <row r="9992">
      <c r="A9992" s="294" t="s">
        <v>27939</v>
      </c>
      <c r="B9992" s="294"/>
      <c r="C9992" s="294"/>
      <c r="D9992" s="294"/>
      <c r="E9992" s="294"/>
      <c r="F9992" s="294"/>
    </row>
    <row r="9993">
      <c r="A9993" s="294" t="s">
        <v>27940</v>
      </c>
      <c r="B9993" s="294"/>
      <c r="C9993" s="294"/>
      <c r="D9993" s="294"/>
      <c r="E9993" s="294"/>
      <c r="F9993" s="294"/>
    </row>
    <row r="9994">
      <c r="A9994" s="294" t="s">
        <v>27941</v>
      </c>
      <c r="B9994" s="294"/>
      <c r="C9994" s="294"/>
      <c r="D9994" s="294"/>
      <c r="E9994" s="294"/>
      <c r="F9994" s="294"/>
    </row>
    <row r="9995">
      <c r="A9995" s="294" t="s">
        <v>27942</v>
      </c>
      <c r="B9995" s="294"/>
      <c r="C9995" s="294"/>
      <c r="D9995" s="294"/>
      <c r="E9995" s="294"/>
      <c r="F9995" s="294"/>
    </row>
    <row r="9996">
      <c r="A9996" s="294" t="s">
        <v>27943</v>
      </c>
      <c r="B9996" s="294"/>
      <c r="C9996" s="294"/>
      <c r="D9996" s="294"/>
      <c r="E9996" s="294"/>
      <c r="F9996" s="294"/>
    </row>
    <row r="9997">
      <c r="A9997" s="294" t="s">
        <v>27944</v>
      </c>
      <c r="B9997" s="294"/>
      <c r="C9997" s="294"/>
      <c r="D9997" s="294"/>
      <c r="E9997" s="294"/>
      <c r="F9997" s="294"/>
    </row>
    <row r="9998">
      <c r="A9998" s="294" t="s">
        <v>27945</v>
      </c>
      <c r="B9998" s="294"/>
      <c r="C9998" s="294"/>
      <c r="D9998" s="294"/>
      <c r="E9998" s="294"/>
      <c r="F9998" s="294"/>
    </row>
    <row r="9999">
      <c r="A9999" s="294" t="s">
        <v>27946</v>
      </c>
      <c r="B9999" s="294"/>
      <c r="C9999" s="294"/>
      <c r="D9999" s="294"/>
      <c r="E9999" s="294"/>
      <c r="F9999" s="294"/>
    </row>
    <row r="10000">
      <c r="A10000" s="294"/>
      <c r="B10000" s="294"/>
      <c r="C10000" s="294"/>
      <c r="D10000" s="294"/>
      <c r="E10000" s="294"/>
      <c r="F10000" s="294"/>
    </row>
    <row r="10001">
      <c r="A10001" s="294"/>
      <c r="B10001" s="294"/>
      <c r="C10001" s="294"/>
      <c r="D10001" s="294"/>
      <c r="E10001" s="294"/>
      <c r="F10001" s="294"/>
    </row>
    <row r="10002">
      <c r="A10002" s="294" t="s">
        <v>21990</v>
      </c>
      <c r="B10002" s="294"/>
      <c r="C10002" s="294"/>
      <c r="D10002" s="294"/>
      <c r="E10002" s="294"/>
      <c r="F10002" s="294"/>
    </row>
    <row r="10003">
      <c r="A10003" s="294"/>
      <c r="B10003" s="294"/>
      <c r="C10003" s="294"/>
      <c r="D10003" s="294"/>
      <c r="E10003" s="294"/>
      <c r="F10003" s="294"/>
    </row>
    <row r="10004">
      <c r="A10004" s="294" t="s">
        <v>27947</v>
      </c>
      <c r="B10004" s="294"/>
      <c r="C10004" s="294"/>
      <c r="D10004" s="294"/>
      <c r="E10004" s="294"/>
      <c r="F10004" s="294"/>
    </row>
    <row r="10005">
      <c r="A10005" s="294" t="s">
        <v>27948</v>
      </c>
      <c r="B10005" s="294"/>
      <c r="C10005" s="294"/>
      <c r="D10005" s="294"/>
      <c r="E10005" s="294"/>
      <c r="F10005" s="294"/>
    </row>
    <row r="10006">
      <c r="A10006" s="294" t="s">
        <v>27949</v>
      </c>
      <c r="B10006" s="294"/>
      <c r="C10006" s="294"/>
      <c r="D10006" s="294"/>
      <c r="E10006" s="294"/>
      <c r="F10006" s="294"/>
    </row>
    <row r="10007">
      <c r="A10007" s="294" t="s">
        <v>27950</v>
      </c>
      <c r="B10007" s="294"/>
      <c r="C10007" s="294"/>
      <c r="D10007" s="294"/>
      <c r="E10007" s="294"/>
      <c r="F10007" s="294"/>
    </row>
    <row r="10008">
      <c r="A10008" s="294" t="s">
        <v>27951</v>
      </c>
      <c r="B10008" s="294"/>
      <c r="C10008" s="294"/>
      <c r="D10008" s="294"/>
      <c r="E10008" s="294"/>
      <c r="F10008" s="294"/>
    </row>
    <row r="10009">
      <c r="A10009" s="294" t="s">
        <v>27952</v>
      </c>
      <c r="B10009" s="294"/>
      <c r="C10009" s="294"/>
      <c r="D10009" s="294"/>
      <c r="E10009" s="294"/>
      <c r="F10009" s="294"/>
    </row>
    <row r="10010">
      <c r="A10010" s="294" t="s">
        <v>27953</v>
      </c>
      <c r="B10010" s="294"/>
      <c r="C10010" s="294"/>
      <c r="D10010" s="294"/>
      <c r="E10010" s="294"/>
      <c r="F10010" s="294"/>
    </row>
    <row r="10011">
      <c r="A10011" s="294" t="s">
        <v>21312</v>
      </c>
      <c r="B10011" s="294"/>
      <c r="C10011" s="294"/>
      <c r="D10011" s="294"/>
      <c r="E10011" s="294"/>
      <c r="F10011" s="294"/>
    </row>
    <row r="10012">
      <c r="A10012" s="294" t="s">
        <v>27954</v>
      </c>
      <c r="B10012" s="294"/>
      <c r="C10012" s="294"/>
      <c r="D10012" s="294"/>
      <c r="E10012" s="294"/>
      <c r="F10012" s="294"/>
    </row>
    <row r="10013">
      <c r="A10013" s="294" t="s">
        <v>21672</v>
      </c>
      <c r="B10013" s="294"/>
      <c r="C10013" s="294"/>
      <c r="D10013" s="294"/>
      <c r="E10013" s="294"/>
      <c r="F10013" s="294"/>
    </row>
    <row r="10014">
      <c r="A10014" s="294" t="s">
        <v>27910</v>
      </c>
      <c r="B10014" s="294"/>
      <c r="C10014" s="294"/>
      <c r="D10014" s="294"/>
      <c r="E10014" s="294"/>
      <c r="F10014" s="294"/>
    </row>
    <row r="10015">
      <c r="A10015" s="294"/>
      <c r="B10015" s="294"/>
      <c r="C10015" s="294"/>
      <c r="D10015" s="294"/>
      <c r="E10015" s="294"/>
      <c r="F10015" s="294"/>
    </row>
    <row r="10016">
      <c r="A10016" s="294" t="s">
        <v>24077</v>
      </c>
      <c r="B10016" s="294"/>
      <c r="C10016" s="294"/>
      <c r="D10016" s="294"/>
      <c r="E10016" s="294"/>
      <c r="F10016" s="294"/>
    </row>
    <row r="10017">
      <c r="A10017" s="294"/>
      <c r="B10017" s="294"/>
      <c r="C10017" s="294"/>
      <c r="D10017" s="294"/>
      <c r="E10017" s="294"/>
      <c r="F10017" s="294"/>
    </row>
    <row r="10018">
      <c r="A10018" s="294" t="s">
        <v>27955</v>
      </c>
      <c r="B10018" s="294"/>
      <c r="C10018" s="294"/>
      <c r="D10018" s="294"/>
      <c r="E10018" s="294"/>
      <c r="F10018" s="294"/>
    </row>
    <row r="10019">
      <c r="A10019" s="294" t="s">
        <v>27956</v>
      </c>
      <c r="B10019" s="294"/>
      <c r="C10019" s="294"/>
      <c r="D10019" s="294"/>
      <c r="E10019" s="294"/>
      <c r="F10019" s="294"/>
    </row>
    <row r="10020">
      <c r="A10020" s="294" t="s">
        <v>27957</v>
      </c>
      <c r="B10020" s="294"/>
      <c r="C10020" s="294"/>
      <c r="D10020" s="294"/>
      <c r="E10020" s="294"/>
      <c r="F10020" s="294"/>
    </row>
    <row r="10021">
      <c r="A10021" s="294" t="s">
        <v>27958</v>
      </c>
      <c r="B10021" s="294"/>
      <c r="C10021" s="294"/>
      <c r="D10021" s="294"/>
      <c r="E10021" s="294"/>
      <c r="F10021" s="294"/>
    </row>
    <row r="10022">
      <c r="A10022" s="294" t="s">
        <v>27959</v>
      </c>
      <c r="B10022" s="294"/>
      <c r="C10022" s="294"/>
      <c r="D10022" s="294"/>
      <c r="E10022" s="294"/>
      <c r="F10022" s="294"/>
    </row>
    <row r="10023">
      <c r="A10023" s="294" t="s">
        <v>27960</v>
      </c>
      <c r="B10023" s="294"/>
      <c r="C10023" s="294"/>
      <c r="D10023" s="294"/>
      <c r="E10023" s="294"/>
      <c r="F10023" s="294"/>
    </row>
    <row r="10024">
      <c r="A10024" s="294" t="s">
        <v>27961</v>
      </c>
      <c r="B10024" s="294"/>
      <c r="C10024" s="294"/>
      <c r="D10024" s="294"/>
      <c r="E10024" s="294"/>
      <c r="F10024" s="294"/>
    </row>
    <row r="10025">
      <c r="A10025" s="294"/>
      <c r="B10025" s="294"/>
      <c r="C10025" s="294"/>
      <c r="D10025" s="294"/>
      <c r="E10025" s="294"/>
      <c r="F10025" s="294"/>
    </row>
    <row r="10026">
      <c r="A10026" s="294" t="s">
        <v>21326</v>
      </c>
      <c r="B10026" s="294"/>
      <c r="C10026" s="294"/>
      <c r="D10026" s="294"/>
      <c r="E10026" s="294"/>
      <c r="F10026" s="294"/>
    </row>
    <row r="10027">
      <c r="A10027" s="294"/>
      <c r="B10027" s="294"/>
      <c r="C10027" s="294"/>
      <c r="D10027" s="294"/>
      <c r="E10027" s="294"/>
      <c r="F10027" s="294"/>
    </row>
    <row r="10028">
      <c r="A10028" s="294"/>
      <c r="B10028" s="294"/>
      <c r="C10028" s="294"/>
      <c r="D10028" s="294"/>
      <c r="E10028" s="294"/>
      <c r="F10028" s="294"/>
    </row>
    <row r="10029">
      <c r="A10029" s="294" t="s">
        <v>27962</v>
      </c>
      <c r="B10029" s="294"/>
      <c r="C10029" s="294"/>
      <c r="D10029" s="294"/>
      <c r="E10029" s="294"/>
      <c r="F10029" s="294"/>
    </row>
    <row r="10030">
      <c r="A10030" s="294" t="s">
        <v>27963</v>
      </c>
      <c r="B10030" s="294"/>
      <c r="C10030" s="294"/>
      <c r="D10030" s="294"/>
      <c r="E10030" s="294"/>
      <c r="F10030" s="294"/>
    </row>
    <row r="10031">
      <c r="A10031" s="294" t="s">
        <v>27964</v>
      </c>
      <c r="B10031" s="294"/>
      <c r="C10031" s="294"/>
      <c r="D10031" s="294"/>
      <c r="E10031" s="294"/>
      <c r="F10031" s="294"/>
    </row>
    <row r="10032">
      <c r="A10032" s="294"/>
      <c r="B10032" s="294"/>
      <c r="C10032" s="294"/>
      <c r="D10032" s="294"/>
      <c r="E10032" s="294"/>
      <c r="F10032" s="294"/>
    </row>
    <row r="10033">
      <c r="A10033" s="294" t="s">
        <v>21442</v>
      </c>
      <c r="B10033" s="294"/>
      <c r="C10033" s="294"/>
      <c r="D10033" s="294"/>
      <c r="E10033" s="294"/>
      <c r="F10033" s="294"/>
    </row>
    <row r="10034">
      <c r="A10034" s="294"/>
      <c r="B10034" s="294"/>
      <c r="C10034" s="294"/>
      <c r="D10034" s="294"/>
      <c r="E10034" s="294"/>
      <c r="F10034" s="294"/>
    </row>
    <row r="10035">
      <c r="A10035" s="294" t="s">
        <v>27965</v>
      </c>
      <c r="B10035" s="294"/>
      <c r="C10035" s="294"/>
      <c r="D10035" s="294"/>
      <c r="E10035" s="294"/>
      <c r="F10035" s="294"/>
    </row>
    <row r="10036">
      <c r="A10036" s="294" t="s">
        <v>27966</v>
      </c>
      <c r="B10036" s="294"/>
      <c r="C10036" s="294"/>
      <c r="D10036" s="294"/>
      <c r="E10036" s="294"/>
      <c r="F10036" s="294"/>
    </row>
    <row r="10037">
      <c r="A10037" s="294" t="s">
        <v>27967</v>
      </c>
      <c r="B10037" s="294"/>
      <c r="C10037" s="294"/>
      <c r="D10037" s="294"/>
      <c r="E10037" s="294"/>
      <c r="F10037" s="294"/>
    </row>
    <row r="10038">
      <c r="A10038" s="294" t="s">
        <v>27968</v>
      </c>
      <c r="B10038" s="294"/>
      <c r="C10038" s="294"/>
      <c r="D10038" s="294"/>
      <c r="E10038" s="294"/>
      <c r="F10038" s="294"/>
    </row>
    <row r="10039">
      <c r="A10039" s="294" t="s">
        <v>27969</v>
      </c>
      <c r="B10039" s="294"/>
      <c r="C10039" s="294"/>
      <c r="D10039" s="294"/>
      <c r="E10039" s="294"/>
      <c r="F10039" s="294"/>
    </row>
    <row r="10040">
      <c r="A10040" s="294"/>
      <c r="B10040" s="294"/>
      <c r="C10040" s="294"/>
      <c r="D10040" s="294"/>
      <c r="E10040" s="294"/>
      <c r="F10040" s="294"/>
    </row>
    <row r="10041">
      <c r="A10041" s="294" t="s">
        <v>22572</v>
      </c>
      <c r="B10041" s="294"/>
      <c r="C10041" s="294"/>
      <c r="D10041" s="294"/>
      <c r="E10041" s="294"/>
      <c r="F10041" s="294"/>
    </row>
    <row r="10042">
      <c r="A10042" s="294" t="s">
        <v>27970</v>
      </c>
      <c r="B10042" s="294"/>
      <c r="C10042" s="294"/>
      <c r="D10042" s="294"/>
      <c r="E10042" s="294"/>
      <c r="F10042" s="294"/>
    </row>
    <row r="10043">
      <c r="A10043" s="294"/>
      <c r="B10043" s="294"/>
      <c r="C10043" s="294"/>
      <c r="D10043" s="294"/>
      <c r="E10043" s="294"/>
      <c r="F10043" s="294"/>
    </row>
    <row r="10044">
      <c r="A10044" s="294" t="s">
        <v>27971</v>
      </c>
      <c r="B10044" s="294"/>
      <c r="C10044" s="294"/>
      <c r="D10044" s="294"/>
      <c r="E10044" s="294"/>
      <c r="F10044" s="294"/>
    </row>
    <row r="10045">
      <c r="A10045" s="294" t="s">
        <v>27972</v>
      </c>
      <c r="B10045" s="294"/>
      <c r="C10045" s="294"/>
      <c r="D10045" s="294"/>
      <c r="E10045" s="294"/>
      <c r="F10045" s="294"/>
    </row>
    <row r="10046">
      <c r="A10046" s="294" t="s">
        <v>27973</v>
      </c>
      <c r="B10046" s="294"/>
      <c r="C10046" s="294"/>
      <c r="D10046" s="294"/>
      <c r="E10046" s="294"/>
      <c r="F10046" s="294"/>
    </row>
    <row r="10047">
      <c r="A10047" s="294" t="s">
        <v>27974</v>
      </c>
      <c r="B10047" s="294"/>
      <c r="C10047" s="294"/>
      <c r="D10047" s="294"/>
      <c r="E10047" s="294"/>
      <c r="F10047" s="294"/>
    </row>
    <row r="10048">
      <c r="A10048" s="294"/>
      <c r="B10048" s="294"/>
      <c r="C10048" s="294"/>
      <c r="D10048" s="294"/>
      <c r="E10048" s="294"/>
      <c r="F10048" s="294"/>
    </row>
    <row r="10049">
      <c r="A10049" s="294" t="s">
        <v>27975</v>
      </c>
      <c r="B10049" s="294"/>
      <c r="C10049" s="294"/>
      <c r="D10049" s="294"/>
      <c r="E10049" s="294"/>
      <c r="F10049" s="294"/>
    </row>
    <row r="10050">
      <c r="A10050" s="294"/>
      <c r="B10050" s="294"/>
      <c r="C10050" s="294"/>
      <c r="D10050" s="294"/>
      <c r="E10050" s="294"/>
      <c r="F10050" s="294"/>
    </row>
    <row r="10051">
      <c r="A10051" s="294" t="s">
        <v>27976</v>
      </c>
      <c r="B10051" s="294"/>
      <c r="C10051" s="294"/>
      <c r="D10051" s="294"/>
      <c r="E10051" s="294"/>
      <c r="F10051" s="294"/>
    </row>
    <row r="10052">
      <c r="A10052" s="294" t="s">
        <v>27977</v>
      </c>
      <c r="B10052" s="294"/>
      <c r="C10052" s="294"/>
      <c r="D10052" s="294"/>
      <c r="E10052" s="294"/>
      <c r="F10052" s="294"/>
    </row>
    <row r="10053">
      <c r="A10053" s="294" t="s">
        <v>27978</v>
      </c>
      <c r="B10053" s="294"/>
      <c r="C10053" s="294"/>
      <c r="D10053" s="294"/>
      <c r="E10053" s="294"/>
      <c r="F10053" s="294"/>
    </row>
    <row r="10054">
      <c r="A10054" s="294" t="s">
        <v>27979</v>
      </c>
      <c r="B10054" s="294"/>
      <c r="C10054" s="294"/>
      <c r="D10054" s="294"/>
      <c r="E10054" s="294"/>
      <c r="F10054" s="294"/>
    </row>
    <row r="10055">
      <c r="A10055" s="294"/>
      <c r="B10055" s="294"/>
      <c r="C10055" s="294"/>
      <c r="D10055" s="294"/>
      <c r="E10055" s="294"/>
      <c r="F10055" s="294"/>
    </row>
    <row r="10056">
      <c r="A10056" s="294" t="s">
        <v>24397</v>
      </c>
      <c r="B10056" s="294"/>
      <c r="C10056" s="294"/>
      <c r="D10056" s="294"/>
      <c r="E10056" s="294"/>
      <c r="F10056" s="294"/>
    </row>
    <row r="10057">
      <c r="A10057" s="294" t="s">
        <v>27980</v>
      </c>
      <c r="B10057" s="294"/>
      <c r="C10057" s="294"/>
      <c r="D10057" s="294"/>
      <c r="E10057" s="294"/>
      <c r="F10057" s="294"/>
    </row>
    <row r="10058">
      <c r="A10058" s="294"/>
      <c r="B10058" s="294"/>
      <c r="C10058" s="294"/>
      <c r="D10058" s="294"/>
      <c r="E10058" s="294"/>
      <c r="F10058" s="294"/>
    </row>
    <row r="10059">
      <c r="A10059" s="294" t="s">
        <v>27981</v>
      </c>
      <c r="B10059" s="294"/>
      <c r="C10059" s="294"/>
      <c r="D10059" s="294"/>
      <c r="E10059" s="294"/>
      <c r="F10059" s="294"/>
    </row>
    <row r="10060">
      <c r="A10060" s="294" t="s">
        <v>27982</v>
      </c>
      <c r="B10060" s="294"/>
      <c r="C10060" s="294"/>
      <c r="D10060" s="294"/>
      <c r="E10060" s="294"/>
      <c r="F10060" s="294"/>
    </row>
    <row r="10061">
      <c r="A10061" s="294" t="s">
        <v>27983</v>
      </c>
      <c r="B10061" s="294"/>
      <c r="C10061" s="294"/>
      <c r="D10061" s="294"/>
      <c r="E10061" s="294"/>
      <c r="F10061" s="294"/>
    </row>
    <row r="10062">
      <c r="A10062" s="294" t="s">
        <v>27984</v>
      </c>
      <c r="B10062" s="294"/>
      <c r="C10062" s="294"/>
      <c r="D10062" s="294"/>
      <c r="E10062" s="294"/>
      <c r="F10062" s="294"/>
    </row>
    <row r="10063">
      <c r="A10063" s="294" t="s">
        <v>27985</v>
      </c>
      <c r="B10063" s="294"/>
      <c r="C10063" s="294"/>
      <c r="D10063" s="294"/>
      <c r="E10063" s="294"/>
      <c r="F10063" s="294"/>
    </row>
    <row r="10064">
      <c r="A10064" s="294" t="s">
        <v>27986</v>
      </c>
      <c r="B10064" s="294"/>
      <c r="C10064" s="294"/>
      <c r="D10064" s="294"/>
      <c r="E10064" s="294"/>
      <c r="F10064" s="294"/>
    </row>
    <row r="10065">
      <c r="A10065" s="294" t="s">
        <v>27987</v>
      </c>
      <c r="B10065" s="294"/>
      <c r="C10065" s="294"/>
      <c r="D10065" s="294"/>
      <c r="E10065" s="294"/>
      <c r="F10065" s="294"/>
    </row>
    <row r="10066">
      <c r="A10066" s="294" t="s">
        <v>27988</v>
      </c>
      <c r="B10066" s="294"/>
      <c r="C10066" s="294"/>
      <c r="D10066" s="294"/>
      <c r="E10066" s="294"/>
      <c r="F10066" s="294"/>
    </row>
    <row r="10067">
      <c r="A10067" s="294" t="s">
        <v>27989</v>
      </c>
      <c r="B10067" s="294"/>
      <c r="C10067" s="294"/>
      <c r="D10067" s="294"/>
      <c r="E10067" s="294"/>
      <c r="F10067" s="294"/>
    </row>
    <row r="10068">
      <c r="A10068" s="294" t="s">
        <v>21312</v>
      </c>
      <c r="B10068" s="294"/>
      <c r="C10068" s="294"/>
      <c r="D10068" s="294"/>
      <c r="E10068" s="294"/>
      <c r="F10068" s="294"/>
    </row>
    <row r="10069">
      <c r="A10069" s="294" t="s">
        <v>27990</v>
      </c>
      <c r="B10069" s="294"/>
      <c r="C10069" s="294"/>
      <c r="D10069" s="294"/>
      <c r="E10069" s="294"/>
      <c r="F10069" s="294"/>
    </row>
    <row r="10070">
      <c r="A10070" s="294" t="s">
        <v>21618</v>
      </c>
      <c r="B10070" s="294"/>
      <c r="C10070" s="294"/>
      <c r="D10070" s="294"/>
      <c r="E10070" s="294"/>
      <c r="F10070" s="294"/>
    </row>
    <row r="10071">
      <c r="A10071" s="294" t="s">
        <v>27991</v>
      </c>
      <c r="B10071" s="294"/>
      <c r="C10071" s="294"/>
      <c r="D10071" s="294"/>
      <c r="E10071" s="294"/>
      <c r="F10071" s="294"/>
    </row>
    <row r="10072">
      <c r="A10072" s="294"/>
      <c r="B10072" s="294"/>
      <c r="C10072" s="294"/>
      <c r="D10072" s="294"/>
      <c r="E10072" s="294"/>
      <c r="F10072" s="294"/>
    </row>
    <row r="10073">
      <c r="A10073" s="294" t="s">
        <v>22512</v>
      </c>
      <c r="B10073" s="294"/>
      <c r="C10073" s="294"/>
      <c r="D10073" s="294"/>
      <c r="E10073" s="294"/>
      <c r="F10073" s="294"/>
    </row>
    <row r="10074">
      <c r="A10074" s="294" t="s">
        <v>23459</v>
      </c>
      <c r="B10074" s="294"/>
      <c r="C10074" s="294"/>
      <c r="D10074" s="294"/>
      <c r="E10074" s="294"/>
      <c r="F10074" s="294"/>
    </row>
    <row r="10075">
      <c r="A10075" s="294"/>
      <c r="B10075" s="294"/>
      <c r="C10075" s="294"/>
      <c r="D10075" s="294"/>
      <c r="E10075" s="294"/>
      <c r="F10075" s="294"/>
    </row>
    <row r="10076">
      <c r="A10076" s="294" t="s">
        <v>27992</v>
      </c>
      <c r="B10076" s="294"/>
      <c r="C10076" s="294"/>
      <c r="D10076" s="294"/>
      <c r="E10076" s="294"/>
      <c r="F10076" s="294"/>
    </row>
    <row r="10077">
      <c r="A10077" s="294" t="s">
        <v>27993</v>
      </c>
      <c r="B10077" s="294"/>
      <c r="C10077" s="294"/>
      <c r="D10077" s="294"/>
      <c r="E10077" s="294"/>
      <c r="F10077" s="294"/>
    </row>
    <row r="10078">
      <c r="A10078" s="294" t="s">
        <v>27994</v>
      </c>
      <c r="B10078" s="294"/>
      <c r="C10078" s="294"/>
      <c r="D10078" s="294"/>
      <c r="E10078" s="294"/>
      <c r="F10078" s="294"/>
    </row>
    <row r="10079">
      <c r="A10079" s="294" t="s">
        <v>27995</v>
      </c>
      <c r="B10079" s="294"/>
      <c r="C10079" s="294"/>
      <c r="D10079" s="294"/>
      <c r="E10079" s="294"/>
      <c r="F10079" s="294"/>
    </row>
    <row r="10080">
      <c r="A10080" s="294" t="s">
        <v>27996</v>
      </c>
      <c r="B10080" s="294"/>
      <c r="C10080" s="294"/>
      <c r="D10080" s="294"/>
      <c r="E10080" s="294"/>
      <c r="F10080" s="294"/>
    </row>
    <row r="10081">
      <c r="A10081" s="294"/>
      <c r="B10081" s="294"/>
      <c r="C10081" s="294"/>
      <c r="D10081" s="294"/>
      <c r="E10081" s="294"/>
      <c r="F10081" s="294"/>
    </row>
    <row r="10082">
      <c r="A10082" s="294" t="s">
        <v>27997</v>
      </c>
      <c r="B10082" s="294"/>
      <c r="C10082" s="294"/>
      <c r="D10082" s="294"/>
      <c r="E10082" s="294"/>
      <c r="F10082" s="294"/>
    </row>
    <row r="10083">
      <c r="A10083" s="294"/>
      <c r="B10083" s="294"/>
      <c r="C10083" s="294"/>
      <c r="D10083" s="294"/>
      <c r="E10083" s="294"/>
      <c r="F10083" s="294"/>
    </row>
    <row r="10084">
      <c r="A10084" s="294" t="s">
        <v>27998</v>
      </c>
      <c r="B10084" s="294"/>
      <c r="C10084" s="294"/>
      <c r="D10084" s="294"/>
      <c r="E10084" s="294"/>
      <c r="F10084" s="294"/>
    </row>
    <row r="10085">
      <c r="A10085" s="294" t="s">
        <v>27999</v>
      </c>
      <c r="B10085" s="294"/>
      <c r="C10085" s="294"/>
      <c r="D10085" s="294"/>
      <c r="E10085" s="294"/>
      <c r="F10085" s="294"/>
    </row>
    <row r="10086">
      <c r="A10086" s="294" t="s">
        <v>28000</v>
      </c>
      <c r="B10086" s="294"/>
      <c r="C10086" s="294"/>
      <c r="D10086" s="294"/>
      <c r="E10086" s="294"/>
      <c r="F10086" s="294"/>
    </row>
    <row r="10087">
      <c r="A10087" s="294" t="s">
        <v>28001</v>
      </c>
      <c r="B10087" s="294"/>
      <c r="C10087" s="294"/>
      <c r="D10087" s="294"/>
      <c r="E10087" s="294"/>
      <c r="F10087" s="294"/>
    </row>
    <row r="10088">
      <c r="A10088" s="294"/>
      <c r="B10088" s="294"/>
      <c r="C10088" s="294"/>
      <c r="D10088" s="294"/>
      <c r="E10088" s="294"/>
      <c r="F10088" s="294"/>
    </row>
    <row r="10089">
      <c r="A10089" s="294" t="s">
        <v>21945</v>
      </c>
      <c r="B10089" s="294"/>
      <c r="C10089" s="294"/>
      <c r="D10089" s="294"/>
      <c r="E10089" s="294"/>
      <c r="F10089" s="294"/>
    </row>
    <row r="10090">
      <c r="A10090" s="294" t="s">
        <v>26319</v>
      </c>
      <c r="B10090" s="294"/>
      <c r="C10090" s="294"/>
      <c r="D10090" s="294"/>
      <c r="E10090" s="294"/>
      <c r="F10090" s="294"/>
    </row>
    <row r="10091">
      <c r="A10091" s="294"/>
      <c r="B10091" s="294"/>
      <c r="C10091" s="294"/>
      <c r="D10091" s="294"/>
      <c r="E10091" s="294"/>
      <c r="F10091" s="294"/>
    </row>
    <row r="10092">
      <c r="A10092" s="294" t="s">
        <v>28002</v>
      </c>
      <c r="B10092" s="294"/>
      <c r="C10092" s="294"/>
      <c r="D10092" s="294"/>
      <c r="E10092" s="294"/>
      <c r="F10092" s="294"/>
    </row>
    <row r="10093">
      <c r="A10093" s="294" t="s">
        <v>28003</v>
      </c>
      <c r="B10093" s="294"/>
      <c r="C10093" s="294"/>
      <c r="D10093" s="294"/>
      <c r="E10093" s="294"/>
      <c r="F10093" s="294"/>
    </row>
    <row r="10094">
      <c r="A10094" s="294" t="s">
        <v>28004</v>
      </c>
      <c r="B10094" s="294"/>
      <c r="C10094" s="294"/>
      <c r="D10094" s="294"/>
      <c r="E10094" s="294"/>
      <c r="F10094" s="294"/>
    </row>
    <row r="10095">
      <c r="A10095" s="294" t="s">
        <v>28005</v>
      </c>
      <c r="B10095" s="294"/>
      <c r="C10095" s="294"/>
      <c r="D10095" s="294"/>
      <c r="E10095" s="294"/>
      <c r="F10095" s="294"/>
    </row>
    <row r="10096">
      <c r="A10096" s="294" t="s">
        <v>28006</v>
      </c>
      <c r="B10096" s="294"/>
      <c r="C10096" s="294"/>
      <c r="D10096" s="294"/>
      <c r="E10096" s="294"/>
      <c r="F10096" s="294"/>
    </row>
    <row r="10097">
      <c r="A10097" s="294" t="s">
        <v>28007</v>
      </c>
      <c r="B10097" s="294"/>
      <c r="C10097" s="294"/>
      <c r="D10097" s="294"/>
      <c r="E10097" s="294"/>
      <c r="F10097" s="294"/>
    </row>
    <row r="10098">
      <c r="A10098" s="294" t="s">
        <v>28008</v>
      </c>
      <c r="B10098" s="294"/>
      <c r="C10098" s="294"/>
      <c r="D10098" s="294"/>
      <c r="E10098" s="294"/>
      <c r="F10098" s="294"/>
    </row>
    <row r="10099">
      <c r="A10099" s="294" t="s">
        <v>28009</v>
      </c>
      <c r="B10099" s="294"/>
      <c r="C10099" s="294"/>
      <c r="D10099" s="294"/>
      <c r="E10099" s="294"/>
      <c r="F10099" s="294"/>
    </row>
    <row r="10100">
      <c r="A10100" s="294"/>
      <c r="B10100" s="294"/>
      <c r="C10100" s="294"/>
      <c r="D10100" s="294"/>
      <c r="E10100" s="294"/>
      <c r="F10100" s="294"/>
    </row>
    <row r="10101">
      <c r="A10101" s="294" t="s">
        <v>21401</v>
      </c>
      <c r="B10101" s="294"/>
      <c r="C10101" s="294"/>
      <c r="D10101" s="294"/>
      <c r="E10101" s="294"/>
      <c r="F10101" s="294"/>
    </row>
    <row r="10102">
      <c r="A10102" s="294"/>
      <c r="B10102" s="294"/>
      <c r="C10102" s="294"/>
      <c r="D10102" s="294"/>
      <c r="E10102" s="294"/>
      <c r="F10102" s="294"/>
    </row>
    <row r="10103">
      <c r="A10103" s="294" t="s">
        <v>28010</v>
      </c>
      <c r="B10103" s="294"/>
      <c r="C10103" s="294"/>
      <c r="D10103" s="294"/>
      <c r="E10103" s="294"/>
      <c r="F10103" s="294"/>
    </row>
    <row r="10104">
      <c r="A10104" s="294" t="s">
        <v>28011</v>
      </c>
      <c r="B10104" s="294"/>
      <c r="C10104" s="294"/>
      <c r="D10104" s="294"/>
      <c r="E10104" s="294"/>
      <c r="F10104" s="294"/>
    </row>
    <row r="10105">
      <c r="A10105" s="294" t="s">
        <v>28012</v>
      </c>
      <c r="B10105" s="294"/>
      <c r="C10105" s="294"/>
      <c r="D10105" s="294"/>
      <c r="E10105" s="294"/>
      <c r="F10105" s="294"/>
    </row>
    <row r="10106">
      <c r="A10106" s="294" t="s">
        <v>28013</v>
      </c>
      <c r="B10106" s="294"/>
      <c r="C10106" s="294"/>
      <c r="D10106" s="294"/>
      <c r="E10106" s="294"/>
      <c r="F10106" s="294"/>
    </row>
    <row r="10107">
      <c r="A10107" s="294"/>
      <c r="B10107" s="294"/>
      <c r="C10107" s="294"/>
      <c r="D10107" s="294"/>
      <c r="E10107" s="294"/>
      <c r="F10107" s="294"/>
    </row>
    <row r="10108">
      <c r="A10108" s="294" t="s">
        <v>22239</v>
      </c>
      <c r="B10108" s="294"/>
      <c r="C10108" s="294"/>
      <c r="D10108" s="294"/>
      <c r="E10108" s="294"/>
      <c r="F10108" s="294"/>
    </row>
    <row r="10109">
      <c r="A10109" s="294"/>
      <c r="B10109" s="294"/>
      <c r="C10109" s="294"/>
      <c r="D10109" s="294"/>
      <c r="E10109" s="294"/>
      <c r="F10109" s="294"/>
    </row>
    <row r="10110">
      <c r="A10110" s="294" t="s">
        <v>28014</v>
      </c>
      <c r="B10110" s="294"/>
      <c r="C10110" s="294"/>
      <c r="D10110" s="294"/>
      <c r="E10110" s="294"/>
      <c r="F10110" s="294"/>
    </row>
    <row r="10111">
      <c r="A10111" s="294" t="s">
        <v>28015</v>
      </c>
      <c r="B10111" s="294"/>
      <c r="C10111" s="294"/>
      <c r="D10111" s="294"/>
      <c r="E10111" s="294"/>
      <c r="F10111" s="294"/>
    </row>
    <row r="10112">
      <c r="A10112" s="294" t="s">
        <v>28016</v>
      </c>
      <c r="B10112" s="294"/>
      <c r="C10112" s="294"/>
      <c r="D10112" s="294"/>
      <c r="E10112" s="294"/>
      <c r="F10112" s="294"/>
    </row>
    <row r="10113">
      <c r="A10113" s="294" t="s">
        <v>28017</v>
      </c>
      <c r="B10113" s="294"/>
      <c r="C10113" s="294"/>
      <c r="D10113" s="294"/>
      <c r="E10113" s="294"/>
      <c r="F10113" s="294"/>
    </row>
    <row r="10114">
      <c r="A10114" s="294" t="s">
        <v>28018</v>
      </c>
      <c r="B10114" s="294"/>
      <c r="C10114" s="294"/>
      <c r="D10114" s="294"/>
      <c r="E10114" s="294"/>
      <c r="F10114" s="294"/>
    </row>
    <row r="10115">
      <c r="A10115" s="294" t="s">
        <v>28019</v>
      </c>
      <c r="B10115" s="294"/>
      <c r="C10115" s="294"/>
      <c r="D10115" s="294"/>
      <c r="E10115" s="294"/>
      <c r="F10115" s="294"/>
    </row>
    <row r="10116">
      <c r="A10116" s="294" t="s">
        <v>28020</v>
      </c>
      <c r="B10116" s="294"/>
      <c r="C10116" s="294"/>
      <c r="D10116" s="294"/>
      <c r="E10116" s="294"/>
      <c r="F10116" s="294"/>
    </row>
    <row r="10117">
      <c r="A10117" s="294" t="s">
        <v>28021</v>
      </c>
      <c r="B10117" s="294"/>
      <c r="C10117" s="294"/>
      <c r="D10117" s="294"/>
      <c r="E10117" s="294"/>
      <c r="F10117" s="294"/>
    </row>
    <row r="10118">
      <c r="A10118" s="294" t="s">
        <v>28022</v>
      </c>
      <c r="B10118" s="294"/>
      <c r="C10118" s="294"/>
      <c r="D10118" s="294"/>
      <c r="E10118" s="294"/>
      <c r="F10118" s="294"/>
    </row>
    <row r="10119">
      <c r="A10119" s="294" t="s">
        <v>28023</v>
      </c>
      <c r="B10119" s="294"/>
      <c r="C10119" s="294"/>
      <c r="D10119" s="294"/>
      <c r="E10119" s="294"/>
      <c r="F10119" s="294"/>
    </row>
    <row r="10120">
      <c r="A10120" s="294"/>
      <c r="B10120" s="294"/>
      <c r="C10120" s="294"/>
      <c r="D10120" s="294"/>
      <c r="E10120" s="294"/>
      <c r="F10120" s="294"/>
    </row>
    <row r="10121">
      <c r="A10121" s="294"/>
      <c r="B10121" s="294"/>
      <c r="C10121" s="294"/>
      <c r="D10121" s="294"/>
      <c r="E10121" s="294"/>
      <c r="F10121" s="294"/>
    </row>
    <row r="10122">
      <c r="A10122" s="294" t="s">
        <v>21990</v>
      </c>
      <c r="B10122" s="294"/>
      <c r="C10122" s="294"/>
      <c r="D10122" s="294"/>
      <c r="E10122" s="294"/>
      <c r="F10122" s="294"/>
    </row>
    <row r="10123">
      <c r="A10123" s="294"/>
      <c r="B10123" s="294"/>
      <c r="C10123" s="294"/>
      <c r="D10123" s="294"/>
      <c r="E10123" s="294"/>
      <c r="F10123" s="294"/>
    </row>
    <row r="10124">
      <c r="A10124" s="294" t="s">
        <v>28024</v>
      </c>
      <c r="B10124" s="294"/>
      <c r="C10124" s="294"/>
      <c r="D10124" s="294"/>
      <c r="E10124" s="294"/>
      <c r="F10124" s="294"/>
    </row>
    <row r="10125">
      <c r="A10125" s="294" t="s">
        <v>28025</v>
      </c>
      <c r="B10125" s="294"/>
      <c r="C10125" s="294"/>
      <c r="D10125" s="294"/>
      <c r="E10125" s="294"/>
      <c r="F10125" s="294"/>
    </row>
    <row r="10126">
      <c r="A10126" s="294" t="s">
        <v>28026</v>
      </c>
      <c r="B10126" s="294"/>
      <c r="C10126" s="294"/>
      <c r="D10126" s="294"/>
      <c r="E10126" s="294"/>
      <c r="F10126" s="294"/>
    </row>
    <row r="10127">
      <c r="A10127" s="294" t="s">
        <v>28027</v>
      </c>
      <c r="B10127" s="294"/>
      <c r="C10127" s="294"/>
      <c r="D10127" s="294"/>
      <c r="E10127" s="294"/>
      <c r="F10127" s="294"/>
    </row>
    <row r="10128">
      <c r="A10128" s="294" t="s">
        <v>28028</v>
      </c>
      <c r="B10128" s="294"/>
      <c r="C10128" s="294"/>
      <c r="D10128" s="294"/>
      <c r="E10128" s="294"/>
      <c r="F10128" s="294"/>
    </row>
    <row r="10129">
      <c r="A10129" s="294" t="s">
        <v>28029</v>
      </c>
      <c r="B10129" s="294"/>
      <c r="C10129" s="294"/>
      <c r="D10129" s="294"/>
      <c r="E10129" s="294"/>
      <c r="F10129" s="294"/>
    </row>
    <row r="10130">
      <c r="A10130" s="294" t="s">
        <v>28030</v>
      </c>
      <c r="B10130" s="294"/>
      <c r="C10130" s="294"/>
      <c r="D10130" s="294"/>
      <c r="E10130" s="294"/>
      <c r="F10130" s="294"/>
    </row>
    <row r="10131">
      <c r="A10131" s="294" t="s">
        <v>28031</v>
      </c>
      <c r="B10131" s="294"/>
      <c r="C10131" s="294"/>
      <c r="D10131" s="294"/>
      <c r="E10131" s="294"/>
      <c r="F10131" s="294"/>
    </row>
    <row r="10132">
      <c r="A10132" s="294" t="s">
        <v>28032</v>
      </c>
      <c r="B10132" s="294"/>
      <c r="C10132" s="294"/>
      <c r="D10132" s="294"/>
      <c r="E10132" s="294"/>
      <c r="F10132" s="294"/>
    </row>
    <row r="10133">
      <c r="A10133" s="294" t="s">
        <v>28033</v>
      </c>
      <c r="B10133" s="294"/>
      <c r="C10133" s="294"/>
      <c r="D10133" s="294"/>
      <c r="E10133" s="294"/>
      <c r="F10133" s="294"/>
    </row>
    <row r="10134">
      <c r="A10134" s="294" t="s">
        <v>28034</v>
      </c>
      <c r="B10134" s="294"/>
      <c r="C10134" s="294"/>
      <c r="D10134" s="294"/>
      <c r="E10134" s="294"/>
      <c r="F10134" s="294"/>
    </row>
    <row r="10135">
      <c r="A10135" s="294"/>
      <c r="B10135" s="294"/>
      <c r="C10135" s="294"/>
      <c r="D10135" s="294"/>
      <c r="E10135" s="294"/>
      <c r="F10135" s="294"/>
    </row>
    <row r="10136">
      <c r="A10136" s="294" t="s">
        <v>21312</v>
      </c>
      <c r="B10136" s="294"/>
      <c r="C10136" s="294"/>
      <c r="D10136" s="294"/>
      <c r="E10136" s="294"/>
      <c r="F10136" s="294"/>
    </row>
    <row r="10137">
      <c r="A10137" s="294" t="s">
        <v>28035</v>
      </c>
      <c r="B10137" s="294"/>
      <c r="C10137" s="294"/>
      <c r="D10137" s="294"/>
      <c r="E10137" s="294"/>
      <c r="F10137" s="294"/>
    </row>
    <row r="10138">
      <c r="A10138" s="294" t="s">
        <v>21672</v>
      </c>
      <c r="B10138" s="294"/>
      <c r="C10138" s="294"/>
      <c r="D10138" s="294"/>
      <c r="E10138" s="294"/>
      <c r="F10138" s="294"/>
    </row>
    <row r="10139">
      <c r="A10139" s="294" t="s">
        <v>28036</v>
      </c>
      <c r="B10139" s="294"/>
      <c r="C10139" s="294"/>
      <c r="D10139" s="294"/>
      <c r="E10139" s="294"/>
      <c r="F10139" s="294"/>
    </row>
    <row r="10140">
      <c r="A10140" s="294"/>
      <c r="B10140" s="294"/>
      <c r="C10140" s="294"/>
      <c r="D10140" s="294"/>
      <c r="E10140" s="294"/>
      <c r="F10140" s="294"/>
    </row>
    <row r="10141">
      <c r="A10141" s="294" t="s">
        <v>21315</v>
      </c>
      <c r="B10141" s="294"/>
      <c r="C10141" s="294"/>
      <c r="D10141" s="294"/>
      <c r="E10141" s="294"/>
      <c r="F10141" s="294"/>
    </row>
    <row r="10142">
      <c r="A10142" s="294"/>
      <c r="B10142" s="294"/>
      <c r="C10142" s="294"/>
      <c r="D10142" s="294"/>
      <c r="E10142" s="294"/>
      <c r="F10142" s="294"/>
    </row>
    <row r="10143">
      <c r="A10143" s="294" t="s">
        <v>28037</v>
      </c>
      <c r="B10143" s="294"/>
      <c r="C10143" s="294"/>
      <c r="D10143" s="294"/>
      <c r="E10143" s="294"/>
      <c r="F10143" s="294"/>
    </row>
    <row r="10144">
      <c r="A10144" s="294" t="s">
        <v>28038</v>
      </c>
      <c r="B10144" s="294"/>
      <c r="C10144" s="294"/>
      <c r="D10144" s="294"/>
      <c r="E10144" s="294"/>
      <c r="F10144" s="294"/>
    </row>
    <row r="10145">
      <c r="A10145" s="294" t="s">
        <v>28039</v>
      </c>
      <c r="B10145" s="294"/>
      <c r="C10145" s="294"/>
      <c r="D10145" s="294"/>
      <c r="E10145" s="294"/>
      <c r="F10145" s="294"/>
    </row>
    <row r="10146">
      <c r="A10146" s="294" t="s">
        <v>28040</v>
      </c>
      <c r="B10146" s="294"/>
      <c r="C10146" s="294"/>
      <c r="D10146" s="294"/>
      <c r="E10146" s="294"/>
      <c r="F10146" s="294"/>
    </row>
    <row r="10147">
      <c r="A10147" s="294" t="s">
        <v>28041</v>
      </c>
      <c r="B10147" s="294"/>
      <c r="C10147" s="294"/>
      <c r="D10147" s="294"/>
      <c r="E10147" s="294"/>
      <c r="F10147" s="294"/>
    </row>
    <row r="10148">
      <c r="A10148" s="294" t="s">
        <v>28042</v>
      </c>
      <c r="B10148" s="294"/>
      <c r="C10148" s="294"/>
      <c r="D10148" s="294"/>
      <c r="E10148" s="294"/>
      <c r="F10148" s="294"/>
    </row>
    <row r="10149">
      <c r="A10149" s="294" t="s">
        <v>28043</v>
      </c>
      <c r="B10149" s="294"/>
      <c r="C10149" s="294"/>
      <c r="D10149" s="294"/>
      <c r="E10149" s="294"/>
      <c r="F10149" s="294"/>
    </row>
    <row r="10150">
      <c r="A10150" s="294" t="s">
        <v>28044</v>
      </c>
      <c r="B10150" s="294"/>
      <c r="C10150" s="294"/>
      <c r="D10150" s="294"/>
      <c r="E10150" s="294"/>
      <c r="F10150" s="294"/>
    </row>
    <row r="10151">
      <c r="A10151" s="294" t="s">
        <v>28045</v>
      </c>
      <c r="B10151" s="294"/>
      <c r="C10151" s="294"/>
      <c r="D10151" s="294"/>
      <c r="E10151" s="294"/>
      <c r="F10151" s="294"/>
    </row>
    <row r="10152">
      <c r="A10152" s="294" t="s">
        <v>28046</v>
      </c>
      <c r="B10152" s="294"/>
      <c r="C10152" s="294"/>
      <c r="D10152" s="294"/>
      <c r="E10152" s="294"/>
      <c r="F10152" s="294"/>
    </row>
    <row r="10153">
      <c r="A10153" s="294"/>
      <c r="B10153" s="294"/>
      <c r="C10153" s="294"/>
      <c r="D10153" s="294"/>
      <c r="E10153" s="294"/>
      <c r="F10153" s="294"/>
    </row>
    <row r="10154">
      <c r="A10154" s="294" t="s">
        <v>21326</v>
      </c>
      <c r="B10154" s="294"/>
      <c r="C10154" s="294"/>
      <c r="D10154" s="294"/>
      <c r="E10154" s="294"/>
      <c r="F10154" s="294"/>
    </row>
    <row r="10155">
      <c r="A10155" s="294"/>
      <c r="B10155" s="294"/>
      <c r="C10155" s="294"/>
      <c r="D10155" s="294"/>
      <c r="E10155" s="294"/>
      <c r="F10155" s="294"/>
    </row>
    <row r="10156">
      <c r="A10156" s="294" t="s">
        <v>28047</v>
      </c>
      <c r="B10156" s="294"/>
      <c r="C10156" s="294"/>
      <c r="D10156" s="294"/>
      <c r="E10156" s="294"/>
      <c r="F10156" s="294"/>
    </row>
    <row r="10157">
      <c r="A10157" s="294"/>
      <c r="B10157" s="294"/>
      <c r="C10157" s="294"/>
      <c r="D10157" s="294"/>
      <c r="E10157" s="294"/>
      <c r="F10157" s="294"/>
    </row>
    <row r="10158">
      <c r="A10158" s="294"/>
      <c r="B10158" s="294"/>
      <c r="C10158" s="294"/>
      <c r="D10158" s="294"/>
      <c r="E10158" s="294"/>
      <c r="F10158" s="294"/>
    </row>
    <row r="10159">
      <c r="A10159" s="294" t="s">
        <v>23526</v>
      </c>
      <c r="B10159" s="294"/>
      <c r="C10159" s="294"/>
      <c r="D10159" s="294"/>
      <c r="E10159" s="294"/>
      <c r="F10159" s="294"/>
    </row>
    <row r="10160">
      <c r="A10160" s="294"/>
      <c r="B10160" s="294"/>
      <c r="C10160" s="294"/>
      <c r="D10160" s="294"/>
      <c r="E10160" s="294"/>
      <c r="F10160" s="294"/>
    </row>
    <row r="10161">
      <c r="A10161" s="294" t="s">
        <v>28048</v>
      </c>
      <c r="B10161" s="294"/>
      <c r="C10161" s="294"/>
      <c r="D10161" s="294"/>
      <c r="E10161" s="294"/>
      <c r="F10161" s="294"/>
    </row>
    <row r="10162">
      <c r="A10162" s="294" t="s">
        <v>28049</v>
      </c>
      <c r="B10162" s="294"/>
      <c r="C10162" s="294"/>
      <c r="D10162" s="294"/>
      <c r="E10162" s="294"/>
      <c r="F10162" s="294"/>
    </row>
    <row r="10163">
      <c r="A10163" s="294" t="s">
        <v>28050</v>
      </c>
      <c r="B10163" s="294"/>
      <c r="C10163" s="294"/>
      <c r="D10163" s="294"/>
      <c r="E10163" s="294"/>
      <c r="F10163" s="294"/>
    </row>
    <row r="10164">
      <c r="A10164" s="294" t="s">
        <v>28051</v>
      </c>
      <c r="B10164" s="294"/>
      <c r="C10164" s="294"/>
      <c r="D10164" s="294"/>
      <c r="E10164" s="294"/>
      <c r="F10164" s="294"/>
    </row>
    <row r="10165">
      <c r="A10165" s="294" t="s">
        <v>26179</v>
      </c>
      <c r="B10165" s="294"/>
      <c r="C10165" s="294"/>
      <c r="D10165" s="294"/>
      <c r="E10165" s="294"/>
      <c r="F10165" s="294"/>
    </row>
    <row r="10166">
      <c r="A10166" s="294" t="s">
        <v>28052</v>
      </c>
      <c r="B10166" s="294"/>
      <c r="C10166" s="294"/>
      <c r="D10166" s="294"/>
      <c r="E10166" s="294"/>
      <c r="F10166" s="294"/>
    </row>
    <row r="10167">
      <c r="A10167" s="294" t="s">
        <v>28053</v>
      </c>
      <c r="B10167" s="294"/>
      <c r="C10167" s="294"/>
      <c r="D10167" s="294"/>
      <c r="E10167" s="294"/>
      <c r="F10167" s="294"/>
    </row>
    <row r="10168">
      <c r="A10168" s="294" t="s">
        <v>28054</v>
      </c>
      <c r="B10168" s="294"/>
      <c r="C10168" s="294"/>
      <c r="D10168" s="294"/>
      <c r="E10168" s="294"/>
      <c r="F10168" s="294"/>
    </row>
    <row r="10169">
      <c r="A10169" s="294"/>
      <c r="B10169" s="294"/>
      <c r="C10169" s="294"/>
      <c r="D10169" s="294"/>
      <c r="E10169" s="294"/>
      <c r="F10169" s="294"/>
    </row>
    <row r="10170">
      <c r="A10170" s="294" t="s">
        <v>25653</v>
      </c>
      <c r="B10170" s="294"/>
      <c r="C10170" s="294"/>
      <c r="D10170" s="294"/>
      <c r="E10170" s="294"/>
      <c r="F10170" s="294"/>
    </row>
    <row r="10171">
      <c r="A10171" s="294" t="s">
        <v>28055</v>
      </c>
      <c r="B10171" s="294"/>
      <c r="C10171" s="294"/>
      <c r="D10171" s="294"/>
      <c r="E10171" s="294"/>
      <c r="F10171" s="294"/>
    </row>
    <row r="10172">
      <c r="A10172" s="294"/>
      <c r="B10172" s="294"/>
      <c r="C10172" s="294"/>
      <c r="D10172" s="294"/>
      <c r="E10172" s="294"/>
      <c r="F10172" s="294"/>
    </row>
    <row r="10173">
      <c r="A10173" s="294" t="s">
        <v>28056</v>
      </c>
      <c r="B10173" s="294"/>
      <c r="C10173" s="294"/>
      <c r="D10173" s="294"/>
      <c r="E10173" s="294"/>
      <c r="F10173" s="294"/>
    </row>
    <row r="10174">
      <c r="A10174" s="294" t="s">
        <v>28057</v>
      </c>
      <c r="B10174" s="294"/>
      <c r="C10174" s="294"/>
      <c r="D10174" s="294"/>
      <c r="E10174" s="294"/>
      <c r="F10174" s="294"/>
    </row>
    <row r="10175">
      <c r="A10175" s="294" t="s">
        <v>28058</v>
      </c>
      <c r="B10175" s="294"/>
      <c r="C10175" s="294"/>
      <c r="D10175" s="294"/>
      <c r="E10175" s="294"/>
      <c r="F10175" s="294"/>
    </row>
    <row r="10176">
      <c r="A10176" s="294"/>
      <c r="B10176" s="294"/>
      <c r="C10176" s="294"/>
      <c r="D10176" s="294"/>
      <c r="E10176" s="294"/>
      <c r="F10176" s="294"/>
    </row>
    <row r="10177">
      <c r="A10177" s="294" t="s">
        <v>28059</v>
      </c>
      <c r="B10177" s="294"/>
      <c r="C10177" s="294"/>
      <c r="D10177" s="294"/>
      <c r="E10177" s="294"/>
      <c r="F10177" s="294"/>
    </row>
    <row r="10178">
      <c r="A10178" s="294"/>
      <c r="B10178" s="294"/>
      <c r="C10178" s="294"/>
      <c r="D10178" s="294"/>
      <c r="E10178" s="294"/>
      <c r="F10178" s="294"/>
    </row>
    <row r="10179">
      <c r="A10179" s="294" t="s">
        <v>28060</v>
      </c>
      <c r="B10179" s="294"/>
      <c r="C10179" s="294"/>
      <c r="D10179" s="294"/>
      <c r="E10179" s="294"/>
      <c r="F10179" s="294"/>
    </row>
    <row r="10180">
      <c r="A10180" s="294" t="s">
        <v>28061</v>
      </c>
      <c r="B10180" s="294"/>
      <c r="C10180" s="294"/>
      <c r="D10180" s="294"/>
      <c r="E10180" s="294"/>
      <c r="F10180" s="294"/>
    </row>
    <row r="10181">
      <c r="A10181" s="294" t="s">
        <v>28062</v>
      </c>
      <c r="B10181" s="294"/>
      <c r="C10181" s="294"/>
      <c r="D10181" s="294"/>
      <c r="E10181" s="294"/>
      <c r="F10181" s="294"/>
    </row>
    <row r="10182">
      <c r="A10182" s="294" t="s">
        <v>28063</v>
      </c>
      <c r="B10182" s="294"/>
      <c r="C10182" s="294"/>
      <c r="D10182" s="294"/>
      <c r="E10182" s="294"/>
      <c r="F10182" s="294"/>
    </row>
    <row r="10183">
      <c r="A10183" s="294"/>
      <c r="B10183" s="294"/>
      <c r="C10183" s="294"/>
      <c r="D10183" s="294"/>
      <c r="E10183" s="294"/>
      <c r="F10183" s="294"/>
    </row>
    <row r="10184">
      <c r="A10184" s="294" t="s">
        <v>28064</v>
      </c>
      <c r="B10184" s="294"/>
      <c r="C10184" s="294"/>
      <c r="D10184" s="294"/>
      <c r="E10184" s="294"/>
      <c r="F10184" s="294"/>
    </row>
    <row r="10185">
      <c r="A10185" s="294"/>
      <c r="B10185" s="294"/>
      <c r="C10185" s="294"/>
      <c r="D10185" s="294"/>
      <c r="E10185" s="294"/>
      <c r="F10185" s="294"/>
    </row>
    <row r="10186">
      <c r="A10186" s="294" t="s">
        <v>28065</v>
      </c>
      <c r="B10186" s="294"/>
      <c r="C10186" s="294"/>
      <c r="D10186" s="294"/>
      <c r="E10186" s="294"/>
      <c r="F10186" s="294"/>
    </row>
    <row r="10187">
      <c r="A10187" s="294" t="s">
        <v>28066</v>
      </c>
      <c r="B10187" s="294"/>
      <c r="C10187" s="294"/>
      <c r="D10187" s="294"/>
      <c r="E10187" s="294"/>
      <c r="F10187" s="294"/>
    </row>
    <row r="10188">
      <c r="A10188" s="294" t="s">
        <v>28067</v>
      </c>
      <c r="B10188" s="294"/>
      <c r="C10188" s="294"/>
      <c r="D10188" s="294"/>
      <c r="E10188" s="294"/>
      <c r="F10188" s="294"/>
    </row>
    <row r="10189">
      <c r="A10189" s="294" t="s">
        <v>28068</v>
      </c>
      <c r="B10189" s="294"/>
      <c r="C10189" s="294"/>
      <c r="D10189" s="294"/>
      <c r="E10189" s="294"/>
      <c r="F10189" s="294"/>
    </row>
    <row r="10190">
      <c r="A10190" s="294" t="s">
        <v>28069</v>
      </c>
      <c r="B10190" s="294"/>
      <c r="C10190" s="294"/>
      <c r="D10190" s="294"/>
      <c r="E10190" s="294"/>
      <c r="F10190" s="294"/>
    </row>
    <row r="10191">
      <c r="A10191" s="294" t="s">
        <v>28070</v>
      </c>
      <c r="B10191" s="294"/>
      <c r="C10191" s="294"/>
      <c r="D10191" s="294"/>
      <c r="E10191" s="294"/>
      <c r="F10191" s="294"/>
    </row>
    <row r="10192">
      <c r="A10192" s="294"/>
      <c r="B10192" s="294"/>
      <c r="C10192" s="294"/>
      <c r="D10192" s="294"/>
      <c r="E10192" s="294"/>
      <c r="F10192" s="294"/>
    </row>
    <row r="10193">
      <c r="A10193" s="294" t="s">
        <v>28071</v>
      </c>
      <c r="B10193" s="294"/>
      <c r="C10193" s="294"/>
      <c r="D10193" s="294"/>
      <c r="E10193" s="294"/>
      <c r="F10193" s="294"/>
    </row>
    <row r="10194">
      <c r="A10194" s="294" t="s">
        <v>28072</v>
      </c>
      <c r="B10194" s="294"/>
      <c r="C10194" s="294"/>
      <c r="D10194" s="294"/>
      <c r="E10194" s="294"/>
      <c r="F10194" s="294"/>
    </row>
    <row r="10195">
      <c r="A10195" s="294" t="s">
        <v>28073</v>
      </c>
      <c r="B10195" s="294"/>
      <c r="C10195" s="294"/>
      <c r="D10195" s="294"/>
      <c r="E10195" s="294"/>
      <c r="F10195" s="294"/>
    </row>
    <row r="10196">
      <c r="A10196" s="294" t="s">
        <v>28074</v>
      </c>
      <c r="B10196" s="294"/>
      <c r="C10196" s="294"/>
      <c r="D10196" s="294"/>
      <c r="E10196" s="294"/>
      <c r="F10196" s="294"/>
    </row>
    <row r="10197">
      <c r="A10197" s="294" t="s">
        <v>28075</v>
      </c>
      <c r="B10197" s="294"/>
      <c r="C10197" s="294"/>
      <c r="D10197" s="294"/>
      <c r="E10197" s="294"/>
      <c r="F10197" s="294"/>
    </row>
    <row r="10198">
      <c r="A10198" s="294" t="s">
        <v>28076</v>
      </c>
      <c r="B10198" s="294"/>
      <c r="C10198" s="294"/>
      <c r="D10198" s="294"/>
      <c r="E10198" s="294"/>
      <c r="F10198" s="294"/>
    </row>
    <row r="10199">
      <c r="A10199" s="294" t="s">
        <v>24306</v>
      </c>
      <c r="B10199" s="294"/>
      <c r="C10199" s="294"/>
      <c r="D10199" s="294"/>
      <c r="E10199" s="294"/>
      <c r="F10199" s="294"/>
    </row>
    <row r="10200">
      <c r="A10200" s="294" t="s">
        <v>28077</v>
      </c>
      <c r="B10200" s="294"/>
      <c r="C10200" s="294"/>
      <c r="D10200" s="294"/>
      <c r="E10200" s="294"/>
      <c r="F10200" s="294"/>
    </row>
    <row r="10201">
      <c r="A10201" s="294" t="s">
        <v>28078</v>
      </c>
      <c r="B10201" s="294"/>
      <c r="C10201" s="294"/>
      <c r="D10201" s="294"/>
      <c r="E10201" s="294"/>
      <c r="F10201" s="294"/>
    </row>
    <row r="10202">
      <c r="A10202" s="294"/>
      <c r="B10202" s="294"/>
      <c r="C10202" s="294"/>
      <c r="D10202" s="294"/>
      <c r="E10202" s="294"/>
      <c r="F10202" s="294"/>
    </row>
    <row r="10203">
      <c r="A10203" s="294" t="s">
        <v>21312</v>
      </c>
      <c r="B10203" s="294"/>
      <c r="C10203" s="294"/>
      <c r="D10203" s="294"/>
      <c r="E10203" s="294"/>
      <c r="F10203" s="294"/>
    </row>
    <row r="10204">
      <c r="A10204" s="294" t="s">
        <v>28079</v>
      </c>
      <c r="B10204" s="294"/>
      <c r="C10204" s="294"/>
      <c r="D10204" s="294"/>
      <c r="E10204" s="294"/>
      <c r="F10204" s="294"/>
    </row>
    <row r="10205">
      <c r="A10205" s="294"/>
      <c r="B10205" s="294"/>
      <c r="C10205" s="294"/>
      <c r="D10205" s="294"/>
      <c r="E10205" s="294"/>
      <c r="F10205" s="294"/>
    </row>
    <row r="10206">
      <c r="A10206" s="294" t="s">
        <v>28080</v>
      </c>
      <c r="B10206" s="294"/>
      <c r="C10206" s="294"/>
      <c r="D10206" s="294"/>
      <c r="E10206" s="294"/>
      <c r="F10206" s="294"/>
    </row>
    <row r="10207">
      <c r="A10207" s="294" t="s">
        <v>28081</v>
      </c>
      <c r="B10207" s="294"/>
      <c r="C10207" s="294"/>
      <c r="D10207" s="294"/>
      <c r="E10207" s="294"/>
      <c r="F10207" s="294"/>
    </row>
    <row r="10208">
      <c r="A10208" s="294"/>
      <c r="B10208" s="294"/>
      <c r="C10208" s="294"/>
      <c r="D10208" s="294"/>
      <c r="E10208" s="294"/>
      <c r="F10208" s="294"/>
    </row>
    <row r="10209">
      <c r="A10209" s="294" t="s">
        <v>28082</v>
      </c>
      <c r="B10209" s="294"/>
      <c r="C10209" s="294"/>
      <c r="D10209" s="294"/>
      <c r="E10209" s="294"/>
      <c r="F10209" s="294"/>
    </row>
    <row r="10210">
      <c r="A10210" s="294" t="s">
        <v>28083</v>
      </c>
      <c r="B10210" s="294"/>
      <c r="C10210" s="294"/>
      <c r="D10210" s="294"/>
      <c r="E10210" s="294"/>
      <c r="F10210" s="294"/>
    </row>
    <row r="10211">
      <c r="A10211" s="294"/>
      <c r="B10211" s="294"/>
      <c r="C10211" s="294"/>
      <c r="D10211" s="294"/>
      <c r="E10211" s="294"/>
      <c r="F10211" s="294"/>
    </row>
    <row r="10212">
      <c r="A10212" s="294" t="s">
        <v>28084</v>
      </c>
      <c r="B10212" s="294"/>
      <c r="C10212" s="294"/>
      <c r="D10212" s="294"/>
      <c r="E10212" s="294"/>
      <c r="F10212" s="294"/>
    </row>
    <row r="10213">
      <c r="A10213" s="294"/>
      <c r="B10213" s="294"/>
      <c r="C10213" s="294"/>
      <c r="D10213" s="294"/>
      <c r="E10213" s="294"/>
      <c r="F10213" s="294"/>
    </row>
    <row r="10214">
      <c r="A10214" s="294"/>
      <c r="B10214" s="294"/>
      <c r="C10214" s="294"/>
      <c r="D10214" s="294"/>
      <c r="E10214" s="294"/>
      <c r="F10214" s="294"/>
    </row>
    <row r="10215">
      <c r="A10215" s="294"/>
      <c r="B10215" s="294"/>
      <c r="C10215" s="294"/>
      <c r="D10215" s="294"/>
      <c r="E10215" s="294"/>
      <c r="F10215" s="294"/>
    </row>
    <row r="10216">
      <c r="A10216" s="294" t="s">
        <v>28085</v>
      </c>
      <c r="B10216" s="294"/>
      <c r="C10216" s="294"/>
      <c r="D10216" s="294"/>
      <c r="E10216" s="294"/>
      <c r="F10216" s="294"/>
    </row>
    <row r="10217">
      <c r="A10217" s="294" t="s">
        <v>28086</v>
      </c>
      <c r="B10217" s="294"/>
      <c r="C10217" s="294"/>
      <c r="D10217" s="294"/>
      <c r="E10217" s="294"/>
      <c r="F10217" s="294"/>
    </row>
    <row r="10218">
      <c r="A10218" s="294" t="s">
        <v>21618</v>
      </c>
      <c r="B10218" s="294"/>
      <c r="C10218" s="294"/>
      <c r="D10218" s="294"/>
      <c r="E10218" s="294"/>
      <c r="F10218" s="294"/>
    </row>
    <row r="10219">
      <c r="A10219" s="294" t="s">
        <v>28087</v>
      </c>
      <c r="B10219" s="294"/>
      <c r="C10219" s="294"/>
      <c r="D10219" s="294"/>
      <c r="E10219" s="294"/>
      <c r="F10219" s="294"/>
    </row>
    <row r="10220">
      <c r="A10220" s="294"/>
      <c r="B10220" s="294"/>
      <c r="C10220" s="294"/>
      <c r="D10220" s="294"/>
      <c r="E10220" s="294"/>
      <c r="F10220" s="294"/>
    </row>
    <row r="10221">
      <c r="A10221" s="294" t="s">
        <v>22512</v>
      </c>
      <c r="B10221" s="294"/>
      <c r="C10221" s="294"/>
      <c r="D10221" s="294"/>
      <c r="E10221" s="294"/>
      <c r="F10221" s="294"/>
    </row>
    <row r="10222">
      <c r="A10222" s="294" t="s">
        <v>27267</v>
      </c>
      <c r="B10222" s="294"/>
      <c r="C10222" s="294"/>
      <c r="D10222" s="294"/>
      <c r="E10222" s="294"/>
      <c r="F10222" s="294"/>
    </row>
    <row r="10223">
      <c r="A10223" s="294"/>
      <c r="B10223" s="294"/>
      <c r="C10223" s="294"/>
      <c r="D10223" s="294"/>
      <c r="E10223" s="294"/>
      <c r="F10223" s="294"/>
    </row>
    <row r="10224">
      <c r="A10224" s="294" t="s">
        <v>28088</v>
      </c>
      <c r="B10224" s="294"/>
      <c r="C10224" s="294"/>
      <c r="D10224" s="294"/>
      <c r="E10224" s="294"/>
      <c r="F10224" s="294"/>
    </row>
    <row r="10225">
      <c r="A10225" s="294" t="s">
        <v>28089</v>
      </c>
      <c r="B10225" s="294"/>
      <c r="C10225" s="294"/>
      <c r="D10225" s="294"/>
      <c r="E10225" s="294"/>
      <c r="F10225" s="294"/>
    </row>
    <row r="10226">
      <c r="A10226" s="294" t="s">
        <v>28090</v>
      </c>
      <c r="B10226" s="294"/>
      <c r="C10226" s="294"/>
      <c r="D10226" s="294"/>
      <c r="E10226" s="294"/>
      <c r="F10226" s="294"/>
    </row>
    <row r="10227">
      <c r="A10227" s="294" t="s">
        <v>28091</v>
      </c>
      <c r="B10227" s="294"/>
      <c r="C10227" s="294"/>
      <c r="D10227" s="294"/>
      <c r="E10227" s="294"/>
      <c r="F10227" s="294"/>
    </row>
    <row r="10228">
      <c r="A10228" s="294" t="s">
        <v>28092</v>
      </c>
      <c r="B10228" s="294"/>
      <c r="C10228" s="294"/>
      <c r="D10228" s="294"/>
      <c r="E10228" s="294"/>
      <c r="F10228" s="294"/>
    </row>
    <row r="10229">
      <c r="A10229" s="294" t="s">
        <v>28093</v>
      </c>
      <c r="B10229" s="294"/>
      <c r="C10229" s="294"/>
      <c r="D10229" s="294"/>
      <c r="E10229" s="294"/>
      <c r="F10229" s="294"/>
    </row>
    <row r="10230">
      <c r="A10230" s="294" t="s">
        <v>28094</v>
      </c>
      <c r="B10230" s="294"/>
      <c r="C10230" s="294"/>
      <c r="D10230" s="294"/>
      <c r="E10230" s="294"/>
      <c r="F10230" s="294"/>
    </row>
    <row r="10231">
      <c r="A10231" s="294" t="s">
        <v>28095</v>
      </c>
      <c r="B10231" s="294"/>
      <c r="C10231" s="294"/>
      <c r="D10231" s="294"/>
      <c r="E10231" s="294"/>
      <c r="F10231" s="294"/>
    </row>
    <row r="10232">
      <c r="A10232" s="294"/>
      <c r="B10232" s="294"/>
      <c r="C10232" s="294"/>
      <c r="D10232" s="294"/>
      <c r="E10232" s="294"/>
      <c r="F10232" s="294"/>
    </row>
    <row r="10233">
      <c r="A10233" s="294"/>
      <c r="B10233" s="294"/>
      <c r="C10233" s="294"/>
      <c r="D10233" s="294"/>
      <c r="E10233" s="294"/>
      <c r="F10233" s="294"/>
    </row>
    <row r="10234">
      <c r="A10234" s="294" t="s">
        <v>23148</v>
      </c>
      <c r="B10234" s="294"/>
      <c r="C10234" s="294"/>
      <c r="D10234" s="294"/>
      <c r="E10234" s="294"/>
      <c r="F10234" s="294"/>
    </row>
    <row r="10235">
      <c r="A10235" s="294" t="s">
        <v>27629</v>
      </c>
      <c r="B10235" s="294"/>
      <c r="C10235" s="294"/>
      <c r="D10235" s="294"/>
      <c r="E10235" s="294"/>
      <c r="F10235" s="294"/>
    </row>
    <row r="10236">
      <c r="A10236" s="294"/>
      <c r="B10236" s="294"/>
      <c r="C10236" s="294"/>
      <c r="D10236" s="294"/>
      <c r="E10236" s="294"/>
      <c r="F10236" s="294"/>
    </row>
    <row r="10237">
      <c r="A10237" s="294" t="s">
        <v>28096</v>
      </c>
      <c r="B10237" s="294"/>
      <c r="C10237" s="294"/>
      <c r="D10237" s="294"/>
      <c r="E10237" s="294"/>
      <c r="F10237" s="294"/>
    </row>
    <row r="10238">
      <c r="A10238" s="294" t="s">
        <v>28097</v>
      </c>
      <c r="B10238" s="294"/>
      <c r="C10238" s="294"/>
      <c r="D10238" s="294"/>
      <c r="E10238" s="294"/>
      <c r="F10238" s="294"/>
    </row>
    <row r="10239">
      <c r="A10239" s="294" t="s">
        <v>28098</v>
      </c>
      <c r="B10239" s="294"/>
      <c r="C10239" s="294"/>
      <c r="D10239" s="294"/>
      <c r="E10239" s="294"/>
      <c r="F10239" s="294"/>
    </row>
    <row r="10240">
      <c r="A10240" s="294" t="s">
        <v>28099</v>
      </c>
      <c r="B10240" s="294"/>
      <c r="C10240" s="294"/>
      <c r="D10240" s="294"/>
      <c r="E10240" s="294"/>
      <c r="F10240" s="294"/>
    </row>
    <row r="10241">
      <c r="A10241" s="294" t="s">
        <v>28100</v>
      </c>
      <c r="B10241" s="294"/>
      <c r="C10241" s="294"/>
      <c r="D10241" s="294"/>
      <c r="E10241" s="294"/>
      <c r="F10241" s="294"/>
    </row>
    <row r="10242">
      <c r="A10242" s="294"/>
      <c r="B10242" s="294"/>
      <c r="C10242" s="294"/>
      <c r="D10242" s="294"/>
      <c r="E10242" s="294"/>
      <c r="F10242" s="294"/>
    </row>
    <row r="10243">
      <c r="A10243" s="294" t="s">
        <v>21945</v>
      </c>
      <c r="B10243" s="294"/>
      <c r="C10243" s="294"/>
      <c r="D10243" s="294"/>
      <c r="E10243" s="294"/>
      <c r="F10243" s="294"/>
    </row>
    <row r="10244">
      <c r="A10244" s="294" t="s">
        <v>26884</v>
      </c>
      <c r="B10244" s="294"/>
      <c r="C10244" s="294"/>
      <c r="D10244" s="294"/>
      <c r="E10244" s="294"/>
      <c r="F10244" s="294"/>
    </row>
    <row r="10245">
      <c r="A10245" s="294"/>
      <c r="B10245" s="294"/>
      <c r="C10245" s="294"/>
      <c r="D10245" s="294"/>
      <c r="E10245" s="294"/>
      <c r="F10245" s="294"/>
    </row>
    <row r="10246">
      <c r="A10246" s="294" t="s">
        <v>28101</v>
      </c>
      <c r="B10246" s="294"/>
      <c r="C10246" s="294"/>
      <c r="D10246" s="294"/>
      <c r="E10246" s="294"/>
      <c r="F10246" s="294"/>
    </row>
    <row r="10247">
      <c r="A10247" s="294" t="s">
        <v>28102</v>
      </c>
      <c r="B10247" s="294"/>
      <c r="C10247" s="294"/>
      <c r="D10247" s="294"/>
      <c r="E10247" s="294"/>
      <c r="F10247" s="294"/>
    </row>
    <row r="10248">
      <c r="A10248" s="294" t="s">
        <v>28103</v>
      </c>
      <c r="B10248" s="294"/>
      <c r="C10248" s="294"/>
      <c r="D10248" s="294"/>
      <c r="E10248" s="294"/>
      <c r="F10248" s="294"/>
    </row>
    <row r="10249">
      <c r="A10249" s="294" t="s">
        <v>28104</v>
      </c>
      <c r="B10249" s="294"/>
      <c r="C10249" s="294"/>
      <c r="D10249" s="294"/>
      <c r="E10249" s="294"/>
      <c r="F10249" s="294"/>
    </row>
    <row r="10250">
      <c r="A10250" s="294" t="s">
        <v>28105</v>
      </c>
      <c r="B10250" s="294"/>
      <c r="C10250" s="294"/>
      <c r="D10250" s="294"/>
      <c r="E10250" s="294"/>
      <c r="F10250" s="294"/>
    </row>
    <row r="10251">
      <c r="A10251" s="294" t="s">
        <v>28106</v>
      </c>
      <c r="B10251" s="294"/>
      <c r="C10251" s="294"/>
      <c r="D10251" s="294"/>
      <c r="E10251" s="294"/>
      <c r="F10251" s="294"/>
    </row>
    <row r="10252">
      <c r="A10252" s="294" t="s">
        <v>28107</v>
      </c>
      <c r="B10252" s="294"/>
      <c r="C10252" s="294"/>
      <c r="D10252" s="294"/>
      <c r="E10252" s="294"/>
      <c r="F10252" s="294"/>
    </row>
    <row r="10253">
      <c r="A10253" s="294"/>
      <c r="B10253" s="294"/>
      <c r="C10253" s="294"/>
      <c r="D10253" s="294"/>
      <c r="E10253" s="294"/>
      <c r="F10253" s="294"/>
    </row>
    <row r="10254">
      <c r="A10254" s="294" t="s">
        <v>28108</v>
      </c>
      <c r="B10254" s="294"/>
      <c r="C10254" s="294"/>
      <c r="D10254" s="294"/>
      <c r="E10254" s="294"/>
      <c r="F10254" s="294"/>
    </row>
    <row r="10255">
      <c r="A10255" s="294"/>
      <c r="B10255" s="294"/>
      <c r="C10255" s="294"/>
      <c r="D10255" s="294"/>
      <c r="E10255" s="294"/>
      <c r="F10255" s="294"/>
    </row>
    <row r="10256">
      <c r="A10256" s="294" t="s">
        <v>28109</v>
      </c>
      <c r="B10256" s="294"/>
      <c r="C10256" s="294"/>
      <c r="D10256" s="294"/>
      <c r="E10256" s="294"/>
      <c r="F10256" s="294"/>
    </row>
    <row r="10257">
      <c r="A10257" s="294" t="s">
        <v>28110</v>
      </c>
      <c r="B10257" s="294"/>
      <c r="C10257" s="294"/>
      <c r="D10257" s="294"/>
      <c r="E10257" s="294"/>
      <c r="F10257" s="294"/>
    </row>
    <row r="10258">
      <c r="A10258" s="294" t="s">
        <v>28111</v>
      </c>
      <c r="B10258" s="294"/>
      <c r="C10258" s="294"/>
      <c r="D10258" s="294"/>
      <c r="E10258" s="294"/>
      <c r="F10258" s="294"/>
    </row>
    <row r="10259">
      <c r="A10259" s="294" t="s">
        <v>28112</v>
      </c>
      <c r="B10259" s="294"/>
      <c r="C10259" s="294"/>
      <c r="D10259" s="294"/>
      <c r="E10259" s="294"/>
      <c r="F10259" s="294"/>
    </row>
    <row r="10260">
      <c r="A10260" s="294"/>
      <c r="B10260" s="294"/>
      <c r="C10260" s="294"/>
      <c r="D10260" s="294"/>
      <c r="E10260" s="294"/>
      <c r="F10260" s="294"/>
    </row>
    <row r="10261">
      <c r="A10261" s="294" t="s">
        <v>21407</v>
      </c>
      <c r="B10261" s="294"/>
      <c r="C10261" s="294"/>
      <c r="D10261" s="294"/>
      <c r="E10261" s="294"/>
      <c r="F10261" s="294"/>
    </row>
    <row r="10262">
      <c r="A10262" s="294"/>
      <c r="B10262" s="294"/>
      <c r="C10262" s="294"/>
      <c r="D10262" s="294"/>
      <c r="E10262" s="294"/>
      <c r="F10262" s="294"/>
    </row>
    <row r="10263">
      <c r="A10263" s="294" t="s">
        <v>28113</v>
      </c>
      <c r="B10263" s="294"/>
      <c r="C10263" s="294"/>
      <c r="D10263" s="294"/>
      <c r="E10263" s="294"/>
      <c r="F10263" s="294"/>
    </row>
    <row r="10264">
      <c r="A10264" s="294" t="s">
        <v>28114</v>
      </c>
      <c r="B10264" s="294"/>
      <c r="C10264" s="294"/>
      <c r="D10264" s="294"/>
      <c r="E10264" s="294"/>
      <c r="F10264" s="294"/>
    </row>
    <row r="10265">
      <c r="A10265" s="294" t="s">
        <v>28115</v>
      </c>
      <c r="B10265" s="294"/>
      <c r="C10265" s="294"/>
      <c r="D10265" s="294"/>
      <c r="E10265" s="294"/>
      <c r="F10265" s="294"/>
    </row>
    <row r="10266">
      <c r="A10266" s="294" t="s">
        <v>28116</v>
      </c>
      <c r="B10266" s="294"/>
      <c r="C10266" s="294"/>
      <c r="D10266" s="294"/>
      <c r="E10266" s="294"/>
      <c r="F10266" s="294"/>
    </row>
    <row r="10267">
      <c r="A10267" s="294"/>
      <c r="B10267" s="294"/>
      <c r="C10267" s="294"/>
      <c r="D10267" s="294"/>
      <c r="E10267" s="294"/>
      <c r="F10267" s="294"/>
    </row>
    <row r="10268">
      <c r="A10268" s="294" t="s">
        <v>21990</v>
      </c>
      <c r="B10268" s="294"/>
      <c r="C10268" s="294"/>
      <c r="D10268" s="294"/>
      <c r="E10268" s="294"/>
      <c r="F10268" s="294"/>
    </row>
    <row r="10269">
      <c r="A10269" s="294"/>
      <c r="B10269" s="294"/>
      <c r="C10269" s="294"/>
      <c r="D10269" s="294"/>
      <c r="E10269" s="294"/>
      <c r="F10269" s="294"/>
    </row>
    <row r="10270">
      <c r="A10270" s="294" t="s">
        <v>28117</v>
      </c>
      <c r="B10270" s="294"/>
      <c r="C10270" s="294"/>
      <c r="D10270" s="294"/>
      <c r="E10270" s="294"/>
      <c r="F10270" s="294"/>
    </row>
    <row r="10271">
      <c r="A10271" s="294" t="s">
        <v>28118</v>
      </c>
      <c r="B10271" s="294"/>
      <c r="C10271" s="294"/>
      <c r="D10271" s="294"/>
      <c r="E10271" s="294"/>
      <c r="F10271" s="294"/>
    </row>
    <row r="10272">
      <c r="A10272" s="294" t="s">
        <v>28119</v>
      </c>
      <c r="B10272" s="294"/>
      <c r="C10272" s="294"/>
      <c r="D10272" s="294"/>
      <c r="E10272" s="294"/>
      <c r="F10272" s="294"/>
    </row>
    <row r="10273">
      <c r="A10273" s="294" t="s">
        <v>28120</v>
      </c>
      <c r="B10273" s="294"/>
      <c r="C10273" s="294"/>
      <c r="D10273" s="294"/>
      <c r="E10273" s="294"/>
      <c r="F10273" s="294"/>
    </row>
    <row r="10274">
      <c r="A10274" s="294" t="s">
        <v>28121</v>
      </c>
      <c r="B10274" s="294"/>
      <c r="C10274" s="294"/>
      <c r="D10274" s="294"/>
      <c r="E10274" s="294"/>
      <c r="F10274" s="294"/>
    </row>
    <row r="10275">
      <c r="A10275" s="294" t="s">
        <v>28122</v>
      </c>
      <c r="B10275" s="294"/>
      <c r="C10275" s="294"/>
      <c r="D10275" s="294"/>
      <c r="E10275" s="294"/>
      <c r="F10275" s="294"/>
    </row>
    <row r="10276">
      <c r="A10276" s="294" t="s">
        <v>28123</v>
      </c>
      <c r="B10276" s="294"/>
      <c r="C10276" s="294"/>
      <c r="D10276" s="294"/>
      <c r="E10276" s="294"/>
      <c r="F10276" s="294"/>
    </row>
    <row r="10277">
      <c r="A10277" s="294"/>
      <c r="B10277" s="294"/>
      <c r="C10277" s="294"/>
      <c r="D10277" s="294"/>
      <c r="E10277" s="294"/>
      <c r="F10277" s="294"/>
    </row>
    <row r="10278">
      <c r="A10278" s="294" t="s">
        <v>28124</v>
      </c>
      <c r="B10278" s="294"/>
      <c r="C10278" s="294"/>
      <c r="D10278" s="294"/>
      <c r="E10278" s="294"/>
      <c r="F10278" s="294"/>
    </row>
    <row r="10279">
      <c r="A10279" s="294" t="s">
        <v>28125</v>
      </c>
      <c r="B10279" s="294"/>
      <c r="C10279" s="294"/>
      <c r="D10279" s="294"/>
      <c r="E10279" s="294"/>
      <c r="F10279" s="294"/>
    </row>
    <row r="10280">
      <c r="A10280" s="294" t="s">
        <v>22738</v>
      </c>
      <c r="B10280" s="294"/>
      <c r="C10280" s="294"/>
      <c r="D10280" s="294"/>
      <c r="E10280" s="294"/>
      <c r="F10280" s="294"/>
    </row>
    <row r="10281">
      <c r="A10281" s="294" t="s">
        <v>28126</v>
      </c>
      <c r="B10281" s="294"/>
      <c r="C10281" s="294"/>
      <c r="D10281" s="294"/>
      <c r="E10281" s="294"/>
      <c r="F10281" s="294"/>
    </row>
    <row r="10282">
      <c r="A10282" s="294"/>
      <c r="B10282" s="294"/>
      <c r="C10282" s="294"/>
      <c r="D10282" s="294"/>
      <c r="E10282" s="294"/>
      <c r="F10282" s="294"/>
    </row>
    <row r="10283">
      <c r="A10283" s="294" t="s">
        <v>23007</v>
      </c>
      <c r="B10283" s="294"/>
      <c r="C10283" s="294"/>
      <c r="D10283" s="294"/>
      <c r="E10283" s="294"/>
      <c r="F10283" s="294"/>
    </row>
    <row r="10284">
      <c r="A10284" s="294"/>
      <c r="B10284" s="294"/>
      <c r="C10284" s="294"/>
      <c r="D10284" s="294"/>
      <c r="E10284" s="294"/>
      <c r="F10284" s="294"/>
    </row>
    <row r="10285">
      <c r="A10285" s="294" t="s">
        <v>28127</v>
      </c>
      <c r="B10285" s="294"/>
      <c r="C10285" s="294"/>
      <c r="D10285" s="294"/>
      <c r="E10285" s="294"/>
      <c r="F10285" s="294"/>
    </row>
    <row r="10286">
      <c r="A10286" s="294" t="s">
        <v>28128</v>
      </c>
      <c r="B10286" s="294"/>
      <c r="C10286" s="294"/>
      <c r="D10286" s="294"/>
      <c r="E10286" s="294"/>
      <c r="F10286" s="294"/>
    </row>
    <row r="10287">
      <c r="A10287" s="294" t="s">
        <v>28129</v>
      </c>
      <c r="B10287" s="294"/>
      <c r="C10287" s="294"/>
      <c r="D10287" s="294"/>
      <c r="E10287" s="294"/>
      <c r="F10287" s="294"/>
    </row>
    <row r="10288">
      <c r="A10288" s="294" t="s">
        <v>28130</v>
      </c>
      <c r="B10288" s="294"/>
      <c r="C10288" s="294"/>
      <c r="D10288" s="294"/>
      <c r="E10288" s="294"/>
      <c r="F10288" s="294"/>
    </row>
    <row r="10289">
      <c r="A10289" s="294" t="s">
        <v>28131</v>
      </c>
      <c r="B10289" s="294"/>
      <c r="C10289" s="294"/>
      <c r="D10289" s="294"/>
      <c r="E10289" s="294"/>
      <c r="F10289" s="294"/>
    </row>
    <row r="10290">
      <c r="A10290" s="294" t="s">
        <v>28132</v>
      </c>
      <c r="B10290" s="294"/>
      <c r="C10290" s="294"/>
      <c r="D10290" s="294"/>
      <c r="E10290" s="294"/>
      <c r="F10290" s="294"/>
    </row>
    <row r="10291">
      <c r="A10291" s="294" t="s">
        <v>28133</v>
      </c>
      <c r="B10291" s="294"/>
      <c r="C10291" s="294"/>
      <c r="D10291" s="294"/>
      <c r="E10291" s="294"/>
      <c r="F10291" s="294"/>
    </row>
    <row r="10292">
      <c r="A10292" s="294" t="s">
        <v>28134</v>
      </c>
      <c r="B10292" s="294"/>
      <c r="C10292" s="294"/>
      <c r="D10292" s="294"/>
      <c r="E10292" s="294"/>
      <c r="F10292" s="294"/>
    </row>
    <row r="10293">
      <c r="A10293" s="294" t="s">
        <v>28135</v>
      </c>
      <c r="B10293" s="294"/>
      <c r="C10293" s="294"/>
      <c r="D10293" s="294"/>
      <c r="E10293" s="294"/>
      <c r="F10293" s="294"/>
    </row>
    <row r="10294">
      <c r="A10294" s="294" t="s">
        <v>28136</v>
      </c>
      <c r="B10294" s="294"/>
      <c r="C10294" s="294"/>
      <c r="D10294" s="294"/>
      <c r="E10294" s="294"/>
      <c r="F10294" s="294"/>
    </row>
    <row r="10295">
      <c r="A10295" s="294" t="s">
        <v>28137</v>
      </c>
      <c r="B10295" s="294"/>
      <c r="C10295" s="294"/>
      <c r="D10295" s="294"/>
      <c r="E10295" s="294"/>
      <c r="F10295" s="294"/>
    </row>
    <row r="10296">
      <c r="A10296" s="294" t="s">
        <v>28138</v>
      </c>
      <c r="B10296" s="294"/>
      <c r="C10296" s="294"/>
      <c r="D10296" s="294"/>
      <c r="E10296" s="294"/>
      <c r="F10296" s="294"/>
    </row>
    <row r="10297">
      <c r="A10297" s="294"/>
      <c r="B10297" s="294"/>
      <c r="C10297" s="294"/>
      <c r="D10297" s="294"/>
      <c r="E10297" s="294"/>
      <c r="F10297" s="294"/>
    </row>
    <row r="10298">
      <c r="A10298" s="294" t="s">
        <v>22564</v>
      </c>
      <c r="B10298" s="294"/>
      <c r="C10298" s="294"/>
      <c r="D10298" s="294"/>
      <c r="E10298" s="294"/>
      <c r="F10298" s="294"/>
    </row>
    <row r="10299">
      <c r="A10299" s="294" t="s">
        <v>20470</v>
      </c>
      <c r="B10299" s="294"/>
      <c r="C10299" s="294"/>
      <c r="D10299" s="294"/>
      <c r="E10299" s="294"/>
      <c r="F10299" s="294"/>
    </row>
    <row r="10300">
      <c r="A10300" s="294"/>
      <c r="B10300" s="294"/>
      <c r="C10300" s="294"/>
      <c r="D10300" s="294"/>
      <c r="E10300" s="294"/>
      <c r="F10300" s="294"/>
    </row>
    <row r="10301">
      <c r="A10301" s="294" t="s">
        <v>28139</v>
      </c>
      <c r="B10301" s="294"/>
      <c r="C10301" s="294"/>
      <c r="D10301" s="294"/>
      <c r="E10301" s="294"/>
      <c r="F10301" s="294"/>
    </row>
    <row r="10302">
      <c r="A10302" s="294" t="s">
        <v>28140</v>
      </c>
      <c r="B10302" s="294"/>
      <c r="C10302" s="294"/>
      <c r="D10302" s="294"/>
      <c r="E10302" s="294"/>
      <c r="F10302" s="294"/>
    </row>
    <row r="10303">
      <c r="A10303" s="294" t="s">
        <v>28141</v>
      </c>
      <c r="B10303" s="294"/>
      <c r="C10303" s="294"/>
      <c r="D10303" s="294"/>
      <c r="E10303" s="294"/>
      <c r="F10303" s="294"/>
    </row>
    <row r="10304">
      <c r="A10304" s="294" t="s">
        <v>28142</v>
      </c>
      <c r="B10304" s="294"/>
      <c r="C10304" s="294"/>
      <c r="D10304" s="294"/>
      <c r="E10304" s="294"/>
      <c r="F10304" s="294"/>
    </row>
    <row r="10305">
      <c r="A10305" s="294"/>
      <c r="B10305" s="294"/>
      <c r="C10305" s="294"/>
      <c r="D10305" s="294"/>
      <c r="E10305" s="294"/>
      <c r="F10305" s="294"/>
    </row>
    <row r="10306">
      <c r="A10306" s="294" t="s">
        <v>28143</v>
      </c>
      <c r="B10306" s="294"/>
      <c r="C10306" s="294"/>
      <c r="D10306" s="294"/>
      <c r="E10306" s="294"/>
      <c r="F10306" s="294"/>
    </row>
    <row r="10307">
      <c r="A10307" s="294"/>
      <c r="B10307" s="294"/>
      <c r="C10307" s="294"/>
      <c r="D10307" s="294"/>
      <c r="E10307" s="294"/>
      <c r="F10307" s="294"/>
    </row>
    <row r="10308">
      <c r="A10308" s="294" t="s">
        <v>26363</v>
      </c>
      <c r="B10308" s="294"/>
      <c r="C10308" s="294"/>
      <c r="D10308" s="294"/>
      <c r="E10308" s="294"/>
      <c r="F10308" s="294"/>
    </row>
    <row r="10309">
      <c r="A10309" s="294" t="s">
        <v>28144</v>
      </c>
      <c r="B10309" s="294"/>
      <c r="C10309" s="294"/>
      <c r="D10309" s="294"/>
      <c r="E10309" s="294"/>
      <c r="F10309" s="294"/>
    </row>
    <row r="10310">
      <c r="A10310" s="294" t="s">
        <v>28145</v>
      </c>
      <c r="B10310" s="294"/>
      <c r="C10310" s="294"/>
      <c r="D10310" s="294"/>
      <c r="E10310" s="294"/>
      <c r="F10310" s="294"/>
    </row>
    <row r="10311">
      <c r="A10311" s="294" t="s">
        <v>28146</v>
      </c>
      <c r="B10311" s="294"/>
      <c r="C10311" s="294"/>
      <c r="D10311" s="294"/>
      <c r="E10311" s="294"/>
      <c r="F10311" s="294"/>
    </row>
    <row r="10312">
      <c r="A10312" s="294" t="s">
        <v>28147</v>
      </c>
      <c r="B10312" s="294"/>
      <c r="C10312" s="294"/>
      <c r="D10312" s="294"/>
      <c r="E10312" s="294"/>
      <c r="F10312" s="294"/>
    </row>
    <row r="10313">
      <c r="A10313" s="294" t="s">
        <v>28148</v>
      </c>
      <c r="B10313" s="294"/>
      <c r="C10313" s="294"/>
      <c r="D10313" s="294"/>
      <c r="E10313" s="294"/>
      <c r="F10313" s="294"/>
    </row>
    <row r="10314">
      <c r="A10314" s="294" t="s">
        <v>28149</v>
      </c>
      <c r="B10314" s="294"/>
      <c r="C10314" s="294"/>
      <c r="D10314" s="294"/>
      <c r="E10314" s="294"/>
      <c r="F10314" s="294"/>
    </row>
    <row r="10315">
      <c r="A10315" s="294" t="s">
        <v>28150</v>
      </c>
      <c r="B10315" s="294"/>
      <c r="C10315" s="294"/>
      <c r="D10315" s="294"/>
      <c r="E10315" s="294"/>
      <c r="F10315" s="294"/>
    </row>
    <row r="10316">
      <c r="A10316" s="294"/>
      <c r="B10316" s="294"/>
      <c r="C10316" s="294"/>
      <c r="D10316" s="294"/>
      <c r="E10316" s="294"/>
      <c r="F10316" s="294"/>
    </row>
    <row r="10317">
      <c r="A10317" s="294" t="s">
        <v>25653</v>
      </c>
      <c r="B10317" s="294"/>
      <c r="C10317" s="294"/>
      <c r="D10317" s="294"/>
      <c r="E10317" s="294"/>
      <c r="F10317" s="294"/>
    </row>
    <row r="10318">
      <c r="A10318" s="294" t="s">
        <v>23767</v>
      </c>
      <c r="B10318" s="294"/>
      <c r="C10318" s="294"/>
      <c r="D10318" s="294"/>
      <c r="E10318" s="294"/>
      <c r="F10318" s="294"/>
    </row>
    <row r="10319">
      <c r="A10319" s="294"/>
      <c r="B10319" s="294"/>
      <c r="C10319" s="294"/>
      <c r="D10319" s="294"/>
      <c r="E10319" s="294"/>
      <c r="F10319" s="294"/>
    </row>
    <row r="10320">
      <c r="A10320" s="294" t="s">
        <v>28151</v>
      </c>
      <c r="B10320" s="294"/>
      <c r="C10320" s="294"/>
      <c r="D10320" s="294"/>
      <c r="E10320" s="294"/>
      <c r="F10320" s="294"/>
    </row>
    <row r="10321">
      <c r="A10321" s="294" t="s">
        <v>28152</v>
      </c>
      <c r="B10321" s="294"/>
      <c r="C10321" s="294"/>
      <c r="D10321" s="294"/>
      <c r="E10321" s="294"/>
      <c r="F10321" s="294"/>
    </row>
    <row r="10322">
      <c r="A10322" s="294" t="s">
        <v>28153</v>
      </c>
      <c r="B10322" s="294"/>
      <c r="C10322" s="294"/>
      <c r="D10322" s="294"/>
      <c r="E10322" s="294"/>
      <c r="F10322" s="294"/>
    </row>
    <row r="10323">
      <c r="A10323" s="294" t="s">
        <v>28154</v>
      </c>
      <c r="B10323" s="294"/>
      <c r="C10323" s="294"/>
      <c r="D10323" s="294"/>
      <c r="E10323" s="294"/>
      <c r="F10323" s="294"/>
    </row>
    <row r="10324">
      <c r="A10324" s="294" t="s">
        <v>28155</v>
      </c>
      <c r="B10324" s="294"/>
      <c r="C10324" s="294"/>
      <c r="D10324" s="294"/>
      <c r="E10324" s="294"/>
      <c r="F10324" s="294"/>
    </row>
    <row r="10325">
      <c r="A10325" s="294"/>
      <c r="B10325" s="294"/>
      <c r="C10325" s="294"/>
      <c r="D10325" s="294"/>
      <c r="E10325" s="294"/>
      <c r="F10325" s="294"/>
    </row>
    <row r="10326">
      <c r="A10326" s="294" t="s">
        <v>23201</v>
      </c>
      <c r="B10326" s="294"/>
      <c r="C10326" s="294"/>
      <c r="D10326" s="294"/>
      <c r="E10326" s="294"/>
      <c r="F10326" s="294"/>
    </row>
    <row r="10327">
      <c r="A10327" s="294" t="s">
        <v>23772</v>
      </c>
      <c r="B10327" s="294"/>
      <c r="C10327" s="294"/>
      <c r="D10327" s="294"/>
      <c r="E10327" s="294"/>
      <c r="F10327" s="294"/>
    </row>
    <row r="10328">
      <c r="A10328" s="294"/>
      <c r="B10328" s="294"/>
      <c r="C10328" s="294"/>
      <c r="D10328" s="294"/>
      <c r="E10328" s="294"/>
      <c r="F10328" s="294"/>
    </row>
    <row r="10329">
      <c r="A10329" s="294" t="s">
        <v>28156</v>
      </c>
      <c r="B10329" s="294"/>
      <c r="C10329" s="294"/>
      <c r="D10329" s="294"/>
      <c r="E10329" s="294"/>
      <c r="F10329" s="294"/>
    </row>
    <row r="10330">
      <c r="A10330" s="294" t="s">
        <v>28157</v>
      </c>
      <c r="B10330" s="294"/>
      <c r="C10330" s="294"/>
      <c r="D10330" s="294"/>
      <c r="E10330" s="294"/>
      <c r="F10330" s="294"/>
    </row>
    <row r="10331">
      <c r="A10331" s="294" t="s">
        <v>28158</v>
      </c>
      <c r="B10331" s="294"/>
      <c r="C10331" s="294"/>
      <c r="D10331" s="294"/>
      <c r="E10331" s="294"/>
      <c r="F10331" s="294"/>
    </row>
    <row r="10332">
      <c r="A10332" s="294" t="s">
        <v>28159</v>
      </c>
      <c r="B10332" s="294"/>
      <c r="C10332" s="294"/>
      <c r="D10332" s="294"/>
      <c r="E10332" s="294"/>
      <c r="F10332" s="294"/>
    </row>
    <row r="10333">
      <c r="A10333" s="294" t="s">
        <v>28160</v>
      </c>
      <c r="B10333" s="294"/>
      <c r="C10333" s="294"/>
      <c r="D10333" s="294"/>
      <c r="E10333" s="294"/>
      <c r="F10333" s="294"/>
    </row>
    <row r="10334">
      <c r="A10334" s="294"/>
      <c r="B10334" s="294"/>
      <c r="C10334" s="294"/>
      <c r="D10334" s="294"/>
      <c r="E10334" s="294"/>
      <c r="F10334" s="294"/>
    </row>
    <row r="10335">
      <c r="A10335" s="294" t="s">
        <v>23776</v>
      </c>
      <c r="B10335" s="294"/>
      <c r="C10335" s="294"/>
      <c r="D10335" s="294"/>
      <c r="E10335" s="294"/>
      <c r="F10335" s="294"/>
    </row>
    <row r="10336">
      <c r="A10336" s="294" t="s">
        <v>28161</v>
      </c>
      <c r="B10336" s="294"/>
      <c r="C10336" s="294"/>
      <c r="D10336" s="294"/>
      <c r="E10336" s="294"/>
      <c r="F10336" s="294"/>
    </row>
    <row r="10337">
      <c r="A10337" s="294"/>
      <c r="B10337" s="294"/>
      <c r="C10337" s="294"/>
      <c r="D10337" s="294"/>
      <c r="E10337" s="294"/>
      <c r="F10337" s="294"/>
    </row>
    <row r="10338">
      <c r="A10338" s="294" t="s">
        <v>28162</v>
      </c>
      <c r="B10338" s="294"/>
      <c r="C10338" s="294"/>
      <c r="D10338" s="294"/>
      <c r="E10338" s="294"/>
      <c r="F10338" s="294"/>
    </row>
    <row r="10339">
      <c r="A10339" s="294" t="s">
        <v>28163</v>
      </c>
      <c r="B10339" s="294"/>
      <c r="C10339" s="294"/>
      <c r="D10339" s="294"/>
      <c r="E10339" s="294"/>
      <c r="F10339" s="294"/>
    </row>
    <row r="10340">
      <c r="A10340" s="294" t="s">
        <v>28164</v>
      </c>
      <c r="B10340" s="294"/>
      <c r="C10340" s="294"/>
      <c r="D10340" s="294"/>
      <c r="E10340" s="294"/>
      <c r="F10340" s="294"/>
    </row>
    <row r="10341">
      <c r="A10341" s="294" t="s">
        <v>28165</v>
      </c>
      <c r="B10341" s="294"/>
      <c r="C10341" s="294"/>
      <c r="D10341" s="294"/>
      <c r="E10341" s="294"/>
      <c r="F10341" s="294"/>
    </row>
    <row r="10342">
      <c r="A10342" s="294" t="s">
        <v>28166</v>
      </c>
      <c r="B10342" s="294"/>
      <c r="C10342" s="294"/>
      <c r="D10342" s="294"/>
      <c r="E10342" s="294"/>
      <c r="F10342" s="294"/>
    </row>
    <row r="10343">
      <c r="A10343" s="294" t="s">
        <v>28167</v>
      </c>
      <c r="B10343" s="294"/>
      <c r="C10343" s="294"/>
      <c r="D10343" s="294"/>
      <c r="E10343" s="294"/>
      <c r="F10343" s="294"/>
    </row>
    <row r="10344">
      <c r="A10344" s="294"/>
      <c r="B10344" s="294"/>
      <c r="C10344" s="294"/>
      <c r="D10344" s="294"/>
      <c r="E10344" s="294"/>
      <c r="F10344" s="294"/>
    </row>
    <row r="10345">
      <c r="A10345" s="294" t="s">
        <v>28124</v>
      </c>
      <c r="B10345" s="294"/>
      <c r="C10345" s="294"/>
      <c r="D10345" s="294"/>
      <c r="E10345" s="294"/>
      <c r="F10345" s="294"/>
    </row>
    <row r="10346">
      <c r="A10346" s="294" t="s">
        <v>28168</v>
      </c>
      <c r="B10346" s="294"/>
      <c r="C10346" s="294"/>
      <c r="D10346" s="294"/>
      <c r="E10346" s="294"/>
      <c r="F10346" s="294"/>
    </row>
    <row r="10347">
      <c r="A10347" s="294" t="s">
        <v>21270</v>
      </c>
      <c r="B10347" s="294"/>
      <c r="C10347" s="294"/>
      <c r="D10347" s="294"/>
      <c r="E10347" s="294"/>
      <c r="F10347" s="294"/>
    </row>
    <row r="10348">
      <c r="A10348" s="294" t="s">
        <v>28169</v>
      </c>
      <c r="B10348" s="294"/>
      <c r="C10348" s="294"/>
      <c r="D10348" s="294"/>
      <c r="E10348" s="294"/>
      <c r="F10348" s="294"/>
    </row>
    <row r="10349">
      <c r="A10349" s="294"/>
      <c r="B10349" s="294"/>
      <c r="C10349" s="294"/>
      <c r="D10349" s="294"/>
      <c r="E10349" s="294"/>
      <c r="F10349" s="294"/>
    </row>
    <row r="10350">
      <c r="A10350" s="294"/>
      <c r="B10350" s="294"/>
      <c r="C10350" s="294"/>
      <c r="D10350" s="294"/>
      <c r="E10350" s="294"/>
      <c r="F10350" s="294"/>
    </row>
    <row r="10351">
      <c r="A10351" s="294" t="s">
        <v>22512</v>
      </c>
      <c r="B10351" s="294"/>
      <c r="C10351" s="294"/>
      <c r="D10351" s="294"/>
      <c r="E10351" s="294"/>
      <c r="F10351" s="294"/>
    </row>
    <row r="10352">
      <c r="A10352" s="294" t="s">
        <v>24978</v>
      </c>
      <c r="B10352" s="294"/>
      <c r="C10352" s="294"/>
      <c r="D10352" s="294"/>
      <c r="E10352" s="294"/>
      <c r="F10352" s="294"/>
    </row>
    <row r="10353">
      <c r="A10353" s="294"/>
      <c r="B10353" s="294"/>
      <c r="C10353" s="294"/>
      <c r="D10353" s="294"/>
      <c r="E10353" s="294"/>
      <c r="F10353" s="294"/>
    </row>
    <row r="10354">
      <c r="A10354" s="294" t="s">
        <v>28170</v>
      </c>
      <c r="B10354" s="294"/>
      <c r="C10354" s="294"/>
      <c r="D10354" s="294"/>
      <c r="E10354" s="294"/>
      <c r="F10354" s="294"/>
    </row>
    <row r="10355">
      <c r="A10355" s="294" t="s">
        <v>28171</v>
      </c>
      <c r="B10355" s="294"/>
      <c r="C10355" s="294"/>
      <c r="D10355" s="294"/>
      <c r="E10355" s="294"/>
      <c r="F10355" s="294"/>
    </row>
    <row r="10356">
      <c r="A10356" s="294" t="str">
        <f>-Mānasa hetu – Krodha, śoka, chinta.</f>
        <v>#ERROR!</v>
      </c>
      <c r="B10356" s="294"/>
      <c r="C10356" s="294"/>
      <c r="D10356" s="294"/>
      <c r="E10356" s="294"/>
      <c r="F10356" s="294"/>
    </row>
    <row r="10357">
      <c r="A10357" s="294" t="s">
        <v>28172</v>
      </c>
      <c r="B10357" s="294"/>
      <c r="C10357" s="294"/>
      <c r="D10357" s="294"/>
      <c r="E10357" s="294"/>
      <c r="F10357" s="294"/>
    </row>
    <row r="10358">
      <c r="A10358" s="294" t="s">
        <v>28173</v>
      </c>
      <c r="B10358" s="294"/>
      <c r="C10358" s="294"/>
      <c r="D10358" s="294"/>
      <c r="E10358" s="294"/>
      <c r="F10358" s="294"/>
    </row>
    <row r="10359">
      <c r="A10359" s="294"/>
      <c r="B10359" s="294"/>
      <c r="C10359" s="294"/>
      <c r="D10359" s="294"/>
      <c r="E10359" s="294"/>
      <c r="F10359" s="294"/>
    </row>
    <row r="10360">
      <c r="A10360" s="294" t="s">
        <v>23148</v>
      </c>
      <c r="B10360" s="294"/>
      <c r="C10360" s="294"/>
      <c r="D10360" s="294"/>
      <c r="E10360" s="294"/>
      <c r="F10360" s="294"/>
    </row>
    <row r="10361">
      <c r="A10361" s="294" t="s">
        <v>23149</v>
      </c>
      <c r="B10361" s="294"/>
      <c r="C10361" s="294"/>
      <c r="D10361" s="294"/>
      <c r="E10361" s="294"/>
      <c r="F10361" s="294"/>
    </row>
    <row r="10362">
      <c r="A10362" s="294"/>
      <c r="B10362" s="294"/>
      <c r="C10362" s="294"/>
      <c r="D10362" s="294"/>
      <c r="E10362" s="294"/>
      <c r="F10362" s="294"/>
    </row>
    <row r="10363">
      <c r="A10363" s="294" t="s">
        <v>28174</v>
      </c>
      <c r="B10363" s="294"/>
      <c r="C10363" s="294"/>
      <c r="D10363" s="294"/>
      <c r="E10363" s="294"/>
      <c r="F10363" s="294"/>
    </row>
    <row r="10364">
      <c r="A10364" s="294" t="s">
        <v>28175</v>
      </c>
      <c r="B10364" s="294"/>
      <c r="C10364" s="294"/>
      <c r="D10364" s="294"/>
      <c r="E10364" s="294"/>
      <c r="F10364" s="294"/>
    </row>
    <row r="10365">
      <c r="A10365" s="294" t="s">
        <v>22613</v>
      </c>
      <c r="B10365" s="294"/>
      <c r="C10365" s="294"/>
      <c r="D10365" s="294"/>
      <c r="E10365" s="294"/>
      <c r="F10365" s="294"/>
    </row>
    <row r="10366">
      <c r="A10366" s="294" t="s">
        <v>23706</v>
      </c>
      <c r="B10366" s="294"/>
      <c r="C10366" s="294"/>
      <c r="D10366" s="294"/>
      <c r="E10366" s="294"/>
      <c r="F10366" s="294"/>
    </row>
    <row r="10367">
      <c r="A10367" s="294" t="s">
        <v>28176</v>
      </c>
      <c r="B10367" s="294"/>
      <c r="C10367" s="294"/>
      <c r="D10367" s="294"/>
      <c r="E10367" s="294"/>
      <c r="F10367" s="294"/>
    </row>
    <row r="10368">
      <c r="A10368" s="294" t="s">
        <v>28177</v>
      </c>
      <c r="B10368" s="294"/>
      <c r="C10368" s="294"/>
      <c r="D10368" s="294"/>
      <c r="E10368" s="294"/>
      <c r="F10368" s="294"/>
    </row>
    <row r="10369">
      <c r="A10369" s="294"/>
      <c r="B10369" s="294"/>
      <c r="C10369" s="294"/>
      <c r="D10369" s="294"/>
      <c r="E10369" s="294"/>
      <c r="F10369" s="294"/>
    </row>
    <row r="10370">
      <c r="A10370" s="294" t="s">
        <v>23362</v>
      </c>
      <c r="B10370" s="294"/>
      <c r="C10370" s="294"/>
      <c r="D10370" s="294"/>
      <c r="E10370" s="294"/>
      <c r="F10370" s="294"/>
    </row>
    <row r="10371">
      <c r="A10371" s="294" t="s">
        <v>23068</v>
      </c>
      <c r="B10371" s="294"/>
      <c r="C10371" s="294"/>
      <c r="D10371" s="294"/>
      <c r="E10371" s="294"/>
      <c r="F10371" s="294"/>
    </row>
    <row r="10372">
      <c r="A10372" s="294"/>
      <c r="B10372" s="294"/>
      <c r="C10372" s="294"/>
      <c r="D10372" s="294"/>
      <c r="E10372" s="294"/>
      <c r="F10372" s="294"/>
    </row>
    <row r="10373">
      <c r="A10373" s="294" t="s">
        <v>28178</v>
      </c>
      <c r="B10373" s="294"/>
      <c r="C10373" s="294"/>
      <c r="D10373" s="294"/>
      <c r="E10373" s="294"/>
      <c r="F10373" s="294"/>
    </row>
    <row r="10374">
      <c r="A10374" s="294" t="s">
        <v>28179</v>
      </c>
      <c r="B10374" s="294"/>
      <c r="C10374" s="294"/>
      <c r="D10374" s="294"/>
      <c r="E10374" s="294"/>
      <c r="F10374" s="294"/>
    </row>
    <row r="10375">
      <c r="A10375" s="294" t="s">
        <v>28180</v>
      </c>
      <c r="B10375" s="294"/>
      <c r="C10375" s="294"/>
      <c r="D10375" s="294"/>
      <c r="E10375" s="294"/>
      <c r="F10375" s="294"/>
    </row>
    <row r="10376">
      <c r="A10376" s="294" t="s">
        <v>28181</v>
      </c>
      <c r="B10376" s="294"/>
      <c r="C10376" s="294"/>
      <c r="D10376" s="294"/>
      <c r="E10376" s="294"/>
      <c r="F10376" s="294"/>
    </row>
    <row r="10377">
      <c r="A10377" s="294" t="s">
        <v>28182</v>
      </c>
      <c r="B10377" s="294"/>
      <c r="C10377" s="294"/>
      <c r="D10377" s="294"/>
      <c r="E10377" s="294"/>
      <c r="F10377" s="294"/>
    </row>
    <row r="10378">
      <c r="A10378" s="294" t="s">
        <v>28183</v>
      </c>
      <c r="B10378" s="294"/>
      <c r="C10378" s="294"/>
      <c r="D10378" s="294"/>
      <c r="E10378" s="294"/>
      <c r="F10378" s="294"/>
    </row>
    <row r="10379">
      <c r="A10379" s="294" t="s">
        <v>28108</v>
      </c>
      <c r="B10379" s="294"/>
      <c r="C10379" s="294"/>
      <c r="D10379" s="294"/>
      <c r="E10379" s="294"/>
      <c r="F10379" s="294"/>
    </row>
    <row r="10380">
      <c r="A10380" s="294"/>
      <c r="B10380" s="294"/>
      <c r="C10380" s="294"/>
      <c r="D10380" s="294"/>
      <c r="E10380" s="294"/>
      <c r="F10380" s="294"/>
    </row>
    <row r="10381">
      <c r="A10381" s="294" t="s">
        <v>28184</v>
      </c>
      <c r="B10381" s="294"/>
      <c r="C10381" s="294"/>
      <c r="D10381" s="294"/>
      <c r="E10381" s="294"/>
      <c r="F10381" s="294"/>
    </row>
    <row r="10382">
      <c r="A10382" s="294" t="s">
        <v>28185</v>
      </c>
      <c r="B10382" s="294"/>
      <c r="C10382" s="294"/>
      <c r="D10382" s="294"/>
      <c r="E10382" s="294"/>
      <c r="F10382" s="294"/>
    </row>
    <row r="10383">
      <c r="A10383" s="294" t="s">
        <v>28186</v>
      </c>
      <c r="B10383" s="294"/>
      <c r="C10383" s="294"/>
      <c r="D10383" s="294"/>
      <c r="E10383" s="294"/>
      <c r="F10383" s="294"/>
    </row>
    <row r="10384">
      <c r="A10384" s="294"/>
      <c r="B10384" s="294"/>
      <c r="C10384" s="294"/>
      <c r="D10384" s="294"/>
      <c r="E10384" s="294"/>
      <c r="F10384" s="294"/>
    </row>
    <row r="10385">
      <c r="A10385" s="294"/>
      <c r="B10385" s="294"/>
      <c r="C10385" s="294"/>
      <c r="D10385" s="294"/>
      <c r="E10385" s="294"/>
      <c r="F10385" s="294"/>
    </row>
    <row r="10386">
      <c r="A10386" s="294" t="s">
        <v>21407</v>
      </c>
      <c r="B10386" s="294"/>
      <c r="C10386" s="294"/>
      <c r="D10386" s="294"/>
      <c r="E10386" s="294"/>
      <c r="F10386" s="294"/>
    </row>
    <row r="10387">
      <c r="A10387" s="294"/>
      <c r="B10387" s="294"/>
      <c r="C10387" s="294"/>
      <c r="D10387" s="294"/>
      <c r="E10387" s="294"/>
      <c r="F10387" s="294"/>
    </row>
    <row r="10388">
      <c r="A10388" s="294"/>
      <c r="B10388" s="294"/>
      <c r="C10388" s="294"/>
      <c r="D10388" s="294"/>
      <c r="E10388" s="294"/>
      <c r="F10388" s="294"/>
    </row>
    <row r="10389">
      <c r="A10389" s="294" t="s">
        <v>28187</v>
      </c>
      <c r="B10389" s="294"/>
      <c r="C10389" s="294"/>
      <c r="D10389" s="294"/>
      <c r="E10389" s="294"/>
      <c r="F10389" s="294"/>
    </row>
    <row r="10390">
      <c r="A10390" s="294" t="s">
        <v>28188</v>
      </c>
      <c r="B10390" s="294"/>
      <c r="C10390" s="294"/>
      <c r="D10390" s="294"/>
      <c r="E10390" s="294"/>
      <c r="F10390" s="294"/>
    </row>
    <row r="10391">
      <c r="A10391" s="294" t="s">
        <v>28189</v>
      </c>
      <c r="B10391" s="294"/>
      <c r="C10391" s="294"/>
      <c r="D10391" s="294"/>
      <c r="E10391" s="294"/>
      <c r="F10391" s="294"/>
    </row>
    <row r="10392">
      <c r="A10392" s="294" t="s">
        <v>28190</v>
      </c>
      <c r="B10392" s="294"/>
      <c r="C10392" s="294"/>
      <c r="D10392" s="294"/>
      <c r="E10392" s="294"/>
      <c r="F10392" s="294"/>
    </row>
    <row r="10393">
      <c r="A10393" s="294" t="s">
        <v>28191</v>
      </c>
      <c r="B10393" s="294"/>
      <c r="C10393" s="294"/>
      <c r="D10393" s="294"/>
      <c r="E10393" s="294"/>
      <c r="F10393" s="294"/>
    </row>
    <row r="10394">
      <c r="A10394" s="294" t="s">
        <v>28192</v>
      </c>
      <c r="B10394" s="294"/>
      <c r="C10394" s="294"/>
      <c r="D10394" s="294"/>
      <c r="E10394" s="294"/>
      <c r="F10394" s="294"/>
    </row>
    <row r="10395">
      <c r="A10395" s="294" t="s">
        <v>28193</v>
      </c>
      <c r="B10395" s="294"/>
      <c r="C10395" s="294"/>
      <c r="D10395" s="294"/>
      <c r="E10395" s="294"/>
      <c r="F10395" s="294"/>
    </row>
    <row r="10396">
      <c r="A10396" s="294"/>
      <c r="B10396" s="294"/>
      <c r="C10396" s="294"/>
      <c r="D10396" s="294"/>
      <c r="E10396" s="294"/>
      <c r="F10396" s="294"/>
    </row>
    <row r="10397">
      <c r="A10397" s="294"/>
      <c r="B10397" s="294"/>
      <c r="C10397" s="294"/>
      <c r="D10397" s="294"/>
      <c r="E10397" s="294"/>
      <c r="F10397" s="294"/>
    </row>
    <row r="10398">
      <c r="A10398" s="294" t="s">
        <v>21990</v>
      </c>
      <c r="B10398" s="294"/>
      <c r="C10398" s="294"/>
      <c r="D10398" s="294"/>
      <c r="E10398" s="294"/>
      <c r="F10398" s="294"/>
    </row>
    <row r="10399">
      <c r="A10399" s="294"/>
      <c r="B10399" s="294"/>
      <c r="C10399" s="294"/>
      <c r="D10399" s="294"/>
      <c r="E10399" s="294"/>
      <c r="F10399" s="294"/>
    </row>
    <row r="10400">
      <c r="A10400" s="294"/>
      <c r="B10400" s="294"/>
      <c r="C10400" s="294"/>
      <c r="D10400" s="294"/>
      <c r="E10400" s="294"/>
      <c r="F10400" s="294"/>
    </row>
    <row r="10401">
      <c r="A10401" s="294" t="s">
        <v>23496</v>
      </c>
      <c r="B10401" s="294"/>
      <c r="C10401" s="294"/>
      <c r="D10401" s="294"/>
      <c r="E10401" s="294"/>
      <c r="F10401" s="294"/>
    </row>
    <row r="10402">
      <c r="A10402" s="294" t="s">
        <v>28194</v>
      </c>
      <c r="B10402" s="294"/>
      <c r="C10402" s="294"/>
      <c r="D10402" s="294"/>
      <c r="E10402" s="294"/>
      <c r="F10402" s="294"/>
    </row>
    <row r="10403">
      <c r="A10403" s="294" t="s">
        <v>28195</v>
      </c>
      <c r="B10403" s="294"/>
      <c r="C10403" s="294"/>
      <c r="D10403" s="294"/>
      <c r="E10403" s="294"/>
      <c r="F10403" s="294"/>
    </row>
    <row r="10404">
      <c r="A10404" s="294" t="s">
        <v>28196</v>
      </c>
      <c r="B10404" s="294"/>
      <c r="C10404" s="294"/>
      <c r="D10404" s="294"/>
      <c r="E10404" s="294"/>
      <c r="F10404" s="294"/>
    </row>
    <row r="10405">
      <c r="A10405" s="294" t="s">
        <v>28197</v>
      </c>
      <c r="B10405" s="294"/>
      <c r="C10405" s="294"/>
      <c r="D10405" s="294"/>
      <c r="E10405" s="294"/>
      <c r="F10405" s="294"/>
    </row>
    <row r="10406">
      <c r="A10406" s="294" t="s">
        <v>28198</v>
      </c>
      <c r="B10406" s="294"/>
      <c r="C10406" s="294"/>
      <c r="D10406" s="294"/>
      <c r="E10406" s="294"/>
      <c r="F10406" s="294"/>
    </row>
    <row r="10407">
      <c r="A10407" s="294" t="s">
        <v>23504</v>
      </c>
      <c r="B10407" s="294"/>
      <c r="C10407" s="294"/>
      <c r="D10407" s="294"/>
      <c r="E10407" s="294"/>
      <c r="F10407" s="294"/>
    </row>
    <row r="10408">
      <c r="A10408" s="294" t="s">
        <v>28199</v>
      </c>
      <c r="B10408" s="294"/>
      <c r="C10408" s="294"/>
      <c r="D10408" s="294"/>
      <c r="E10408" s="294"/>
      <c r="F10408" s="294"/>
    </row>
    <row r="10409">
      <c r="A10409" s="294" t="s">
        <v>28200</v>
      </c>
      <c r="B10409" s="294"/>
      <c r="C10409" s="294"/>
      <c r="D10409" s="294"/>
      <c r="E10409" s="294"/>
      <c r="F10409" s="294"/>
    </row>
    <row r="10410">
      <c r="A10410" s="294" t="s">
        <v>28201</v>
      </c>
      <c r="B10410" s="294"/>
      <c r="C10410" s="294"/>
      <c r="D10410" s="294"/>
      <c r="E10410" s="294"/>
      <c r="F10410" s="294"/>
    </row>
    <row r="10411">
      <c r="A10411" s="294"/>
      <c r="B10411" s="294"/>
      <c r="C10411" s="294"/>
      <c r="D10411" s="294"/>
      <c r="E10411" s="294"/>
      <c r="F10411" s="294"/>
    </row>
    <row r="10412">
      <c r="A10412" s="294"/>
      <c r="B10412" s="294"/>
      <c r="C10412" s="294"/>
      <c r="D10412" s="294"/>
      <c r="E10412" s="294"/>
      <c r="F10412" s="294"/>
    </row>
    <row r="10413">
      <c r="A10413" s="294" t="s">
        <v>28124</v>
      </c>
      <c r="B10413" s="294"/>
      <c r="C10413" s="294"/>
      <c r="D10413" s="294"/>
      <c r="E10413" s="294"/>
      <c r="F10413" s="294"/>
    </row>
    <row r="10414">
      <c r="A10414" s="294" t="s">
        <v>28168</v>
      </c>
      <c r="B10414" s="294"/>
      <c r="C10414" s="294"/>
      <c r="D10414" s="294"/>
      <c r="E10414" s="294"/>
      <c r="F10414" s="294"/>
    </row>
    <row r="10415">
      <c r="A10415" s="294" t="s">
        <v>21672</v>
      </c>
      <c r="B10415" s="294"/>
      <c r="C10415" s="294"/>
      <c r="D10415" s="294"/>
      <c r="E10415" s="294"/>
      <c r="F10415" s="294"/>
    </row>
    <row r="10416">
      <c r="A10416" s="294" t="s">
        <v>28169</v>
      </c>
      <c r="B10416" s="294"/>
      <c r="C10416" s="294"/>
      <c r="D10416" s="294"/>
      <c r="E10416" s="294"/>
      <c r="F10416" s="294"/>
    </row>
    <row r="10417">
      <c r="A10417" s="294"/>
      <c r="B10417" s="294"/>
      <c r="C10417" s="294"/>
      <c r="D10417" s="294"/>
      <c r="E10417" s="294"/>
      <c r="F10417" s="294"/>
    </row>
    <row r="10418">
      <c r="A10418" s="294" t="s">
        <v>21315</v>
      </c>
      <c r="B10418" s="294"/>
      <c r="C10418" s="294"/>
      <c r="D10418" s="294"/>
      <c r="E10418" s="294"/>
      <c r="F10418" s="294"/>
    </row>
    <row r="10419">
      <c r="A10419" s="294"/>
      <c r="B10419" s="294"/>
      <c r="C10419" s="294"/>
      <c r="D10419" s="294"/>
      <c r="E10419" s="294"/>
      <c r="F10419" s="294"/>
    </row>
    <row r="10420">
      <c r="A10420" s="294" t="s">
        <v>28202</v>
      </c>
      <c r="B10420" s="294"/>
      <c r="C10420" s="294"/>
      <c r="D10420" s="294"/>
      <c r="E10420" s="294"/>
      <c r="F10420" s="294"/>
    </row>
    <row r="10421">
      <c r="A10421" s="294" t="s">
        <v>28203</v>
      </c>
      <c r="B10421" s="294"/>
      <c r="C10421" s="294"/>
      <c r="D10421" s="294"/>
      <c r="E10421" s="294"/>
      <c r="F10421" s="294"/>
    </row>
    <row r="10422">
      <c r="A10422" s="294" t="s">
        <v>28204</v>
      </c>
      <c r="B10422" s="294"/>
      <c r="C10422" s="294"/>
      <c r="D10422" s="294"/>
      <c r="E10422" s="294"/>
      <c r="F10422" s="294"/>
    </row>
    <row r="10423">
      <c r="A10423" s="294" t="s">
        <v>28205</v>
      </c>
      <c r="B10423" s="294"/>
      <c r="C10423" s="294"/>
      <c r="D10423" s="294"/>
      <c r="E10423" s="294"/>
      <c r="F10423" s="294"/>
    </row>
    <row r="10424">
      <c r="A10424" s="294" t="s">
        <v>28206</v>
      </c>
      <c r="B10424" s="294"/>
      <c r="C10424" s="294"/>
      <c r="D10424" s="294"/>
      <c r="E10424" s="294"/>
      <c r="F10424" s="294"/>
    </row>
    <row r="10425">
      <c r="A10425" s="294" t="s">
        <v>28207</v>
      </c>
      <c r="B10425" s="294"/>
      <c r="C10425" s="294"/>
      <c r="D10425" s="294"/>
      <c r="E10425" s="294"/>
      <c r="F10425" s="294"/>
    </row>
    <row r="10426">
      <c r="A10426" s="294" t="s">
        <v>28208</v>
      </c>
      <c r="B10426" s="294"/>
      <c r="C10426" s="294"/>
      <c r="D10426" s="294"/>
      <c r="E10426" s="294"/>
      <c r="F10426" s="294"/>
    </row>
    <row r="10427">
      <c r="A10427" s="294" t="s">
        <v>28209</v>
      </c>
      <c r="B10427" s="294"/>
      <c r="C10427" s="294"/>
      <c r="D10427" s="294"/>
      <c r="E10427" s="294"/>
      <c r="F10427" s="294"/>
    </row>
    <row r="10428">
      <c r="A10428" s="294" t="s">
        <v>28210</v>
      </c>
      <c r="B10428" s="294"/>
      <c r="C10428" s="294"/>
      <c r="D10428" s="294"/>
      <c r="E10428" s="294"/>
      <c r="F10428" s="294"/>
    </row>
    <row r="10429">
      <c r="A10429" s="294"/>
      <c r="B10429" s="294"/>
      <c r="C10429" s="294"/>
      <c r="D10429" s="294"/>
      <c r="E10429" s="294"/>
      <c r="F10429" s="294"/>
    </row>
    <row r="10430">
      <c r="A10430" s="294" t="s">
        <v>22281</v>
      </c>
      <c r="B10430" s="294"/>
      <c r="C10430" s="294"/>
      <c r="D10430" s="294"/>
      <c r="E10430" s="294"/>
      <c r="F10430" s="294"/>
    </row>
    <row r="10431">
      <c r="A10431" s="294"/>
      <c r="B10431" s="294"/>
      <c r="C10431" s="294"/>
      <c r="D10431" s="294"/>
      <c r="E10431" s="294"/>
      <c r="F10431" s="294"/>
    </row>
    <row r="10432">
      <c r="A10432" s="294" t="s">
        <v>28211</v>
      </c>
      <c r="B10432" s="294"/>
      <c r="C10432" s="294"/>
      <c r="D10432" s="294"/>
      <c r="E10432" s="294"/>
      <c r="F10432" s="294"/>
    </row>
    <row r="10433">
      <c r="A10433" s="294" t="s">
        <v>28212</v>
      </c>
      <c r="B10433" s="294"/>
      <c r="C10433" s="294"/>
      <c r="D10433" s="294"/>
      <c r="E10433" s="294"/>
      <c r="F10433" s="294"/>
    </row>
    <row r="10434">
      <c r="A10434" s="294" t="s">
        <v>28213</v>
      </c>
      <c r="B10434" s="294"/>
      <c r="C10434" s="294"/>
      <c r="D10434" s="294"/>
      <c r="E10434" s="294"/>
      <c r="F10434" s="294"/>
    </row>
    <row r="10435">
      <c r="A10435" s="294" t="s">
        <v>28214</v>
      </c>
      <c r="B10435" s="294"/>
      <c r="C10435" s="294"/>
      <c r="D10435" s="294"/>
      <c r="E10435" s="294"/>
      <c r="F10435" s="294"/>
    </row>
    <row r="10436">
      <c r="A10436" s="294" t="s">
        <v>28215</v>
      </c>
      <c r="B10436" s="294"/>
      <c r="C10436" s="294"/>
      <c r="D10436" s="294"/>
      <c r="E10436" s="294"/>
      <c r="F10436" s="294"/>
    </row>
    <row r="10437">
      <c r="A10437" s="294"/>
      <c r="B10437" s="294"/>
      <c r="C10437" s="294"/>
      <c r="D10437" s="294"/>
      <c r="E10437" s="294"/>
      <c r="F10437" s="294"/>
    </row>
    <row r="10438">
      <c r="A10438" s="294" t="s">
        <v>28216</v>
      </c>
      <c r="B10438" s="294"/>
      <c r="C10438" s="294"/>
      <c r="D10438" s="294"/>
      <c r="E10438" s="294"/>
      <c r="F10438" s="294"/>
    </row>
    <row r="10439">
      <c r="A10439" s="294"/>
      <c r="B10439" s="294"/>
      <c r="C10439" s="294"/>
      <c r="D10439" s="294"/>
      <c r="E10439" s="294"/>
      <c r="F10439" s="294"/>
    </row>
    <row r="10440">
      <c r="A10440" s="294" t="s">
        <v>28217</v>
      </c>
      <c r="B10440" s="294"/>
      <c r="C10440" s="294"/>
      <c r="D10440" s="294"/>
      <c r="E10440" s="294"/>
      <c r="F10440" s="294"/>
    </row>
    <row r="10441">
      <c r="A10441" s="294" t="s">
        <v>28218</v>
      </c>
      <c r="B10441" s="294"/>
      <c r="C10441" s="294"/>
      <c r="D10441" s="294"/>
      <c r="E10441" s="294"/>
      <c r="F10441" s="294"/>
    </row>
    <row r="10442">
      <c r="A10442" s="294" t="s">
        <v>28219</v>
      </c>
      <c r="B10442" s="294"/>
      <c r="C10442" s="294"/>
      <c r="D10442" s="294"/>
      <c r="E10442" s="294"/>
      <c r="F10442" s="294"/>
    </row>
    <row r="10443">
      <c r="A10443" s="294" t="s">
        <v>28220</v>
      </c>
      <c r="B10443" s="294"/>
      <c r="C10443" s="294"/>
      <c r="D10443" s="294"/>
      <c r="E10443" s="294"/>
      <c r="F10443" s="294"/>
    </row>
    <row r="10444">
      <c r="A10444" s="294"/>
      <c r="B10444" s="294"/>
      <c r="C10444" s="294"/>
      <c r="D10444" s="294"/>
      <c r="E10444" s="294"/>
      <c r="F10444" s="294"/>
    </row>
    <row r="10445">
      <c r="A10445" s="294" t="s">
        <v>25653</v>
      </c>
      <c r="B10445" s="294"/>
      <c r="C10445" s="294"/>
      <c r="D10445" s="294"/>
      <c r="E10445" s="294"/>
      <c r="F10445" s="294"/>
    </row>
    <row r="10446">
      <c r="A10446" s="294" t="s">
        <v>23322</v>
      </c>
      <c r="B10446" s="294"/>
      <c r="C10446" s="294"/>
      <c r="D10446" s="294"/>
      <c r="E10446" s="294"/>
      <c r="F10446" s="294"/>
    </row>
    <row r="10447">
      <c r="A10447" s="294"/>
      <c r="B10447" s="294"/>
      <c r="C10447" s="294"/>
      <c r="D10447" s="294"/>
      <c r="E10447" s="294"/>
      <c r="F10447" s="294"/>
    </row>
    <row r="10448">
      <c r="A10448" s="294" t="s">
        <v>28221</v>
      </c>
      <c r="B10448" s="294"/>
      <c r="C10448" s="294"/>
      <c r="D10448" s="294"/>
      <c r="E10448" s="294"/>
      <c r="F10448" s="294"/>
    </row>
    <row r="10449">
      <c r="A10449" s="294" t="s">
        <v>28222</v>
      </c>
      <c r="B10449" s="294"/>
      <c r="C10449" s="294"/>
      <c r="D10449" s="294"/>
      <c r="E10449" s="294"/>
      <c r="F10449" s="294"/>
    </row>
    <row r="10450">
      <c r="A10450" s="294" t="s">
        <v>28223</v>
      </c>
      <c r="B10450" s="294"/>
      <c r="C10450" s="294"/>
      <c r="D10450" s="294"/>
      <c r="E10450" s="294"/>
      <c r="F10450" s="294"/>
    </row>
    <row r="10451">
      <c r="A10451" s="294"/>
      <c r="B10451" s="294"/>
      <c r="C10451" s="294"/>
      <c r="D10451" s="294"/>
      <c r="E10451" s="294"/>
      <c r="F10451" s="294"/>
    </row>
    <row r="10452">
      <c r="A10452" s="294" t="s">
        <v>25659</v>
      </c>
      <c r="B10452" s="294"/>
      <c r="C10452" s="294"/>
      <c r="D10452" s="294"/>
      <c r="E10452" s="294"/>
      <c r="F10452" s="294"/>
    </row>
    <row r="10453">
      <c r="A10453" s="294"/>
      <c r="B10453" s="294"/>
      <c r="C10453" s="294"/>
      <c r="D10453" s="294"/>
      <c r="E10453" s="294"/>
      <c r="F10453" s="294"/>
    </row>
    <row r="10454">
      <c r="A10454" s="294" t="s">
        <v>28224</v>
      </c>
      <c r="B10454" s="294"/>
      <c r="C10454" s="294"/>
      <c r="D10454" s="294"/>
      <c r="E10454" s="294"/>
      <c r="F10454" s="294"/>
    </row>
    <row r="10455">
      <c r="A10455" s="294" t="s">
        <v>28225</v>
      </c>
      <c r="B10455" s="294"/>
      <c r="C10455" s="294"/>
      <c r="D10455" s="294"/>
      <c r="E10455" s="294"/>
      <c r="F10455" s="294"/>
    </row>
    <row r="10456">
      <c r="A10456" s="294" t="s">
        <v>28226</v>
      </c>
      <c r="B10456" s="294"/>
      <c r="C10456" s="294"/>
      <c r="D10456" s="294"/>
      <c r="E10456" s="294"/>
      <c r="F10456" s="294"/>
    </row>
    <row r="10457">
      <c r="A10457" s="294" t="s">
        <v>28227</v>
      </c>
      <c r="B10457" s="294"/>
      <c r="C10457" s="294"/>
      <c r="D10457" s="294"/>
      <c r="E10457" s="294"/>
      <c r="F10457" s="294"/>
    </row>
    <row r="10458">
      <c r="A10458" s="294"/>
      <c r="B10458" s="294"/>
      <c r="C10458" s="294"/>
      <c r="D10458" s="294"/>
      <c r="E10458" s="294"/>
      <c r="F10458" s="294"/>
    </row>
    <row r="10459">
      <c r="A10459" s="294" t="s">
        <v>27379</v>
      </c>
      <c r="B10459" s="294"/>
      <c r="C10459" s="294"/>
      <c r="D10459" s="294"/>
      <c r="E10459" s="294"/>
      <c r="F10459" s="294"/>
    </row>
    <row r="10460">
      <c r="A10460" s="294"/>
      <c r="B10460" s="294"/>
      <c r="C10460" s="294"/>
      <c r="D10460" s="294"/>
      <c r="E10460" s="294"/>
      <c r="F10460" s="294"/>
    </row>
    <row r="10461">
      <c r="A10461" s="294" t="s">
        <v>28228</v>
      </c>
      <c r="B10461" s="294"/>
      <c r="C10461" s="294"/>
      <c r="D10461" s="294"/>
      <c r="E10461" s="294"/>
      <c r="F10461" s="294"/>
    </row>
    <row r="10462">
      <c r="A10462" s="294" t="s">
        <v>28229</v>
      </c>
      <c r="B10462" s="294"/>
      <c r="C10462" s="294"/>
      <c r="D10462" s="294"/>
      <c r="E10462" s="294"/>
      <c r="F10462" s="294"/>
    </row>
    <row r="10463">
      <c r="A10463" s="294" t="s">
        <v>28230</v>
      </c>
      <c r="B10463" s="294"/>
      <c r="C10463" s="294"/>
      <c r="D10463" s="294"/>
      <c r="E10463" s="294"/>
      <c r="F10463" s="294"/>
    </row>
    <row r="10464">
      <c r="A10464" s="294" t="s">
        <v>28231</v>
      </c>
      <c r="B10464" s="294"/>
      <c r="C10464" s="294"/>
      <c r="D10464" s="294"/>
      <c r="E10464" s="294"/>
      <c r="F10464" s="294"/>
    </row>
    <row r="10465">
      <c r="A10465" s="294" t="s">
        <v>28232</v>
      </c>
      <c r="B10465" s="294"/>
      <c r="C10465" s="294"/>
      <c r="D10465" s="294"/>
      <c r="E10465" s="294"/>
      <c r="F10465" s="294"/>
    </row>
    <row r="10466">
      <c r="A10466" s="294" t="s">
        <v>28233</v>
      </c>
      <c r="B10466" s="294"/>
      <c r="C10466" s="294"/>
      <c r="D10466" s="294"/>
      <c r="E10466" s="294"/>
      <c r="F10466" s="294"/>
    </row>
    <row r="10467">
      <c r="A10467" s="294" t="s">
        <v>28234</v>
      </c>
      <c r="B10467" s="294"/>
      <c r="C10467" s="294"/>
      <c r="D10467" s="294"/>
      <c r="E10467" s="294"/>
      <c r="F10467" s="294"/>
    </row>
    <row r="10468">
      <c r="A10468" s="294" t="s">
        <v>28235</v>
      </c>
      <c r="B10468" s="294"/>
      <c r="C10468" s="294"/>
      <c r="D10468" s="294"/>
      <c r="E10468" s="294"/>
      <c r="F10468" s="294"/>
    </row>
    <row r="10469">
      <c r="A10469" s="294" t="s">
        <v>28236</v>
      </c>
      <c r="B10469" s="294"/>
      <c r="C10469" s="294"/>
      <c r="D10469" s="294"/>
      <c r="E10469" s="294"/>
      <c r="F10469" s="294"/>
    </row>
    <row r="10470">
      <c r="A10470" s="294"/>
      <c r="B10470" s="294"/>
      <c r="C10470" s="294"/>
      <c r="D10470" s="294"/>
      <c r="E10470" s="294"/>
      <c r="F10470" s="294"/>
    </row>
    <row r="10471">
      <c r="A10471" s="294" t="s">
        <v>28124</v>
      </c>
      <c r="B10471" s="294"/>
      <c r="C10471" s="294"/>
      <c r="D10471" s="294"/>
      <c r="E10471" s="294"/>
      <c r="F10471" s="294"/>
    </row>
    <row r="10472">
      <c r="A10472" s="294" t="s">
        <v>28237</v>
      </c>
      <c r="B10472" s="294"/>
      <c r="C10472" s="294"/>
      <c r="D10472" s="294"/>
      <c r="E10472" s="294"/>
      <c r="F10472" s="294"/>
    </row>
    <row r="10473">
      <c r="A10473" s="294" t="s">
        <v>22706</v>
      </c>
      <c r="B10473" s="294"/>
      <c r="C10473" s="294"/>
      <c r="D10473" s="294"/>
      <c r="E10473" s="294"/>
      <c r="F10473" s="294"/>
    </row>
    <row r="10474">
      <c r="A10474" s="294" t="s">
        <v>28238</v>
      </c>
      <c r="B10474" s="294"/>
      <c r="C10474" s="294"/>
      <c r="D10474" s="294"/>
      <c r="E10474" s="294"/>
      <c r="F10474" s="294"/>
    </row>
    <row r="10475">
      <c r="A10475" s="294"/>
      <c r="B10475" s="294"/>
      <c r="C10475" s="294"/>
      <c r="D10475" s="294"/>
      <c r="E10475" s="294"/>
      <c r="F10475" s="294"/>
    </row>
    <row r="10476">
      <c r="A10476" s="294"/>
      <c r="B10476" s="294"/>
      <c r="C10476" s="294"/>
      <c r="D10476" s="294"/>
      <c r="E10476" s="294"/>
      <c r="F10476" s="294"/>
    </row>
    <row r="10477">
      <c r="A10477" s="294" t="s">
        <v>22512</v>
      </c>
      <c r="B10477" s="294"/>
      <c r="C10477" s="294"/>
      <c r="D10477" s="294"/>
      <c r="E10477" s="294"/>
      <c r="F10477" s="294"/>
    </row>
    <row r="10478">
      <c r="A10478" s="294" t="s">
        <v>24873</v>
      </c>
      <c r="B10478" s="294"/>
      <c r="C10478" s="294"/>
      <c r="D10478" s="294"/>
      <c r="E10478" s="294"/>
      <c r="F10478" s="294"/>
    </row>
    <row r="10479">
      <c r="A10479" s="294"/>
      <c r="B10479" s="294"/>
      <c r="C10479" s="294"/>
      <c r="D10479" s="294"/>
      <c r="E10479" s="294"/>
      <c r="F10479" s="294"/>
    </row>
    <row r="10480">
      <c r="A10480" s="294" t="s">
        <v>28239</v>
      </c>
      <c r="B10480" s="294"/>
      <c r="C10480" s="294"/>
      <c r="D10480" s="294"/>
      <c r="E10480" s="294"/>
      <c r="F10480" s="294"/>
    </row>
    <row r="10481">
      <c r="A10481" s="294" t="s">
        <v>28240</v>
      </c>
      <c r="B10481" s="294"/>
      <c r="C10481" s="294"/>
      <c r="D10481" s="294"/>
      <c r="E10481" s="294"/>
      <c r="F10481" s="294"/>
    </row>
    <row r="10482">
      <c r="A10482" s="294" t="s">
        <v>28241</v>
      </c>
      <c r="B10482" s="294"/>
      <c r="C10482" s="294"/>
      <c r="D10482" s="294"/>
      <c r="E10482" s="294"/>
      <c r="F10482" s="294"/>
    </row>
    <row r="10483">
      <c r="A10483" s="294" t="s">
        <v>28242</v>
      </c>
      <c r="B10483" s="294"/>
      <c r="C10483" s="294"/>
      <c r="D10483" s="294"/>
      <c r="E10483" s="294"/>
      <c r="F10483" s="294"/>
    </row>
    <row r="10484">
      <c r="A10484" s="294" t="s">
        <v>28243</v>
      </c>
      <c r="B10484" s="294"/>
      <c r="C10484" s="294"/>
      <c r="D10484" s="294"/>
      <c r="E10484" s="294"/>
      <c r="F10484" s="294"/>
    </row>
    <row r="10485">
      <c r="A10485" s="294" t="s">
        <v>28244</v>
      </c>
      <c r="B10485" s="294"/>
      <c r="C10485" s="294"/>
      <c r="D10485" s="294"/>
      <c r="E10485" s="294"/>
      <c r="F10485" s="294"/>
    </row>
    <row r="10486">
      <c r="A10486" s="294"/>
      <c r="B10486" s="294"/>
      <c r="C10486" s="294"/>
      <c r="D10486" s="294"/>
      <c r="E10486" s="294"/>
      <c r="F10486" s="294"/>
    </row>
    <row r="10487">
      <c r="A10487" s="294"/>
      <c r="B10487" s="294"/>
      <c r="C10487" s="294"/>
      <c r="D10487" s="294"/>
      <c r="E10487" s="294"/>
      <c r="F10487" s="294"/>
    </row>
    <row r="10488">
      <c r="A10488" s="294" t="s">
        <v>23148</v>
      </c>
      <c r="B10488" s="294"/>
      <c r="C10488" s="294"/>
      <c r="D10488" s="294"/>
      <c r="E10488" s="294"/>
      <c r="F10488" s="294"/>
    </row>
    <row r="10489">
      <c r="A10489" s="294" t="s">
        <v>23149</v>
      </c>
      <c r="B10489" s="294"/>
      <c r="C10489" s="294"/>
      <c r="D10489" s="294"/>
      <c r="E10489" s="294"/>
      <c r="F10489" s="294"/>
    </row>
    <row r="10490">
      <c r="A10490" s="294"/>
      <c r="B10490" s="294"/>
      <c r="C10490" s="294"/>
      <c r="D10490" s="294"/>
      <c r="E10490" s="294"/>
      <c r="F10490" s="294"/>
    </row>
    <row r="10491">
      <c r="A10491" s="294" t="s">
        <v>28245</v>
      </c>
      <c r="B10491" s="294"/>
      <c r="C10491" s="294"/>
      <c r="D10491" s="294"/>
      <c r="E10491" s="294"/>
      <c r="F10491" s="294"/>
    </row>
    <row r="10492">
      <c r="A10492" s="294" t="s">
        <v>28246</v>
      </c>
      <c r="B10492" s="294"/>
      <c r="C10492" s="294"/>
      <c r="D10492" s="294"/>
      <c r="E10492" s="294"/>
      <c r="F10492" s="294"/>
    </row>
    <row r="10493">
      <c r="A10493" s="294" t="s">
        <v>28247</v>
      </c>
      <c r="B10493" s="294"/>
      <c r="C10493" s="294"/>
      <c r="D10493" s="294"/>
      <c r="E10493" s="294"/>
      <c r="F10493" s="294"/>
    </row>
    <row r="10494">
      <c r="A10494" s="294" t="s">
        <v>28248</v>
      </c>
      <c r="B10494" s="294"/>
      <c r="C10494" s="294"/>
      <c r="D10494" s="294"/>
      <c r="E10494" s="294"/>
      <c r="F10494" s="294"/>
    </row>
    <row r="10495">
      <c r="A10495" s="294" t="s">
        <v>28249</v>
      </c>
      <c r="B10495" s="294"/>
      <c r="C10495" s="294"/>
      <c r="D10495" s="294"/>
      <c r="E10495" s="294"/>
      <c r="F10495" s="294"/>
    </row>
    <row r="10496">
      <c r="A10496" s="294" t="s">
        <v>28250</v>
      </c>
      <c r="B10496" s="294"/>
      <c r="C10496" s="294"/>
      <c r="D10496" s="294"/>
      <c r="E10496" s="294"/>
      <c r="F10496" s="294"/>
    </row>
    <row r="10497">
      <c r="A10497" s="294"/>
      <c r="B10497" s="294"/>
      <c r="C10497" s="294"/>
      <c r="D10497" s="294"/>
      <c r="E10497" s="294"/>
      <c r="F10497" s="294"/>
    </row>
    <row r="10498">
      <c r="A10498" s="294" t="s">
        <v>21945</v>
      </c>
      <c r="B10498" s="294"/>
      <c r="C10498" s="294"/>
      <c r="D10498" s="294"/>
      <c r="E10498" s="294"/>
      <c r="F10498" s="294"/>
    </row>
    <row r="10499">
      <c r="A10499" s="294" t="s">
        <v>23156</v>
      </c>
      <c r="B10499" s="294"/>
      <c r="C10499" s="294"/>
      <c r="D10499" s="294"/>
      <c r="E10499" s="294"/>
      <c r="F10499" s="294"/>
    </row>
    <row r="10500">
      <c r="A10500" s="294"/>
      <c r="B10500" s="294"/>
      <c r="C10500" s="294"/>
      <c r="D10500" s="294"/>
      <c r="E10500" s="294"/>
      <c r="F10500" s="294"/>
    </row>
    <row r="10501">
      <c r="A10501" s="294" t="s">
        <v>28251</v>
      </c>
      <c r="B10501" s="294"/>
      <c r="C10501" s="294"/>
      <c r="D10501" s="294"/>
      <c r="E10501" s="294"/>
      <c r="F10501" s="294"/>
    </row>
    <row r="10502">
      <c r="A10502" s="294" t="s">
        <v>28252</v>
      </c>
      <c r="B10502" s="294"/>
      <c r="C10502" s="294"/>
      <c r="D10502" s="294"/>
      <c r="E10502" s="294"/>
      <c r="F10502" s="294"/>
    </row>
    <row r="10503">
      <c r="A10503" s="294" t="s">
        <v>28253</v>
      </c>
      <c r="B10503" s="294"/>
      <c r="C10503" s="294"/>
      <c r="D10503" s="294"/>
      <c r="E10503" s="294"/>
      <c r="F10503" s="294"/>
    </row>
    <row r="10504">
      <c r="A10504" s="294" t="s">
        <v>28254</v>
      </c>
      <c r="B10504" s="294"/>
      <c r="C10504" s="294"/>
      <c r="D10504" s="294"/>
      <c r="E10504" s="294"/>
      <c r="F10504" s="294"/>
    </row>
    <row r="10505">
      <c r="A10505" s="294" t="s">
        <v>28255</v>
      </c>
      <c r="B10505" s="294"/>
      <c r="C10505" s="294"/>
      <c r="D10505" s="294"/>
      <c r="E10505" s="294"/>
      <c r="F10505" s="294"/>
    </row>
    <row r="10506">
      <c r="A10506" s="294" t="s">
        <v>28256</v>
      </c>
      <c r="B10506" s="294"/>
      <c r="C10506" s="294"/>
      <c r="D10506" s="294"/>
      <c r="E10506" s="294"/>
      <c r="F10506" s="294"/>
    </row>
    <row r="10507">
      <c r="A10507" s="294" t="s">
        <v>21401</v>
      </c>
      <c r="B10507" s="294"/>
      <c r="C10507" s="294"/>
      <c r="D10507" s="294"/>
      <c r="E10507" s="294"/>
      <c r="F10507" s="294"/>
    </row>
    <row r="10508">
      <c r="A10508" s="294"/>
      <c r="B10508" s="294"/>
      <c r="C10508" s="294"/>
      <c r="D10508" s="294"/>
      <c r="E10508" s="294"/>
      <c r="F10508" s="294"/>
    </row>
    <row r="10509">
      <c r="A10509" s="294" t="s">
        <v>28257</v>
      </c>
      <c r="B10509" s="294"/>
      <c r="C10509" s="294"/>
      <c r="D10509" s="294"/>
      <c r="E10509" s="294"/>
      <c r="F10509" s="294"/>
    </row>
    <row r="10510">
      <c r="A10510" s="294" t="s">
        <v>28258</v>
      </c>
      <c r="B10510" s="294"/>
      <c r="C10510" s="294"/>
      <c r="D10510" s="294"/>
      <c r="E10510" s="294"/>
      <c r="F10510" s="294"/>
    </row>
    <row r="10511">
      <c r="A10511" s="294" t="s">
        <v>28259</v>
      </c>
      <c r="B10511" s="294"/>
      <c r="C10511" s="294"/>
      <c r="D10511" s="294"/>
      <c r="E10511" s="294"/>
      <c r="F10511" s="294"/>
    </row>
    <row r="10512">
      <c r="A10512" s="294"/>
      <c r="B10512" s="294"/>
      <c r="C10512" s="294"/>
      <c r="D10512" s="294"/>
      <c r="E10512" s="294"/>
      <c r="F10512" s="294"/>
    </row>
    <row r="10513">
      <c r="A10513" s="294" t="s">
        <v>22239</v>
      </c>
      <c r="B10513" s="294"/>
      <c r="C10513" s="294"/>
      <c r="D10513" s="294"/>
      <c r="E10513" s="294"/>
      <c r="F10513" s="294"/>
    </row>
    <row r="10514">
      <c r="A10514" s="294"/>
      <c r="B10514" s="294"/>
      <c r="C10514" s="294"/>
      <c r="D10514" s="294"/>
      <c r="E10514" s="294"/>
      <c r="F10514" s="294"/>
    </row>
    <row r="10515">
      <c r="A10515" s="294" t="s">
        <v>28260</v>
      </c>
      <c r="B10515" s="294"/>
      <c r="C10515" s="294"/>
      <c r="D10515" s="294"/>
      <c r="E10515" s="294"/>
      <c r="F10515" s="294"/>
    </row>
    <row r="10516">
      <c r="A10516" s="294" t="s">
        <v>28261</v>
      </c>
      <c r="B10516" s="294"/>
      <c r="C10516" s="294"/>
      <c r="D10516" s="294"/>
      <c r="E10516" s="294"/>
      <c r="F10516" s="294"/>
    </row>
    <row r="10517">
      <c r="A10517" s="294" t="s">
        <v>28262</v>
      </c>
      <c r="B10517" s="294"/>
      <c r="C10517" s="294"/>
      <c r="D10517" s="294"/>
      <c r="E10517" s="294"/>
      <c r="F10517" s="294"/>
    </row>
    <row r="10518">
      <c r="A10518" s="294" t="s">
        <v>28263</v>
      </c>
      <c r="B10518" s="294"/>
      <c r="C10518" s="294"/>
      <c r="D10518" s="294"/>
      <c r="E10518" s="294"/>
      <c r="F10518" s="294"/>
    </row>
    <row r="10519">
      <c r="A10519" s="294" t="s">
        <v>28264</v>
      </c>
      <c r="B10519" s="294"/>
      <c r="C10519" s="294"/>
      <c r="D10519" s="294"/>
      <c r="E10519" s="294"/>
      <c r="F10519" s="294"/>
    </row>
    <row r="10520">
      <c r="A10520" s="294" t="s">
        <v>28265</v>
      </c>
      <c r="B10520" s="294"/>
      <c r="C10520" s="294"/>
      <c r="D10520" s="294"/>
      <c r="E10520" s="294"/>
      <c r="F10520" s="294"/>
    </row>
    <row r="10521">
      <c r="A10521" s="294" t="s">
        <v>28266</v>
      </c>
      <c r="B10521" s="294"/>
      <c r="C10521" s="294"/>
      <c r="D10521" s="294"/>
      <c r="E10521" s="294"/>
      <c r="F10521" s="294"/>
    </row>
    <row r="10522">
      <c r="A10522" s="294" t="s">
        <v>28267</v>
      </c>
      <c r="B10522" s="294"/>
      <c r="C10522" s="294"/>
      <c r="D10522" s="294"/>
      <c r="E10522" s="294"/>
      <c r="F10522" s="294"/>
    </row>
    <row r="10523">
      <c r="A10523" s="294" t="s">
        <v>28268</v>
      </c>
      <c r="B10523" s="294"/>
      <c r="C10523" s="294"/>
      <c r="D10523" s="294"/>
      <c r="E10523" s="294"/>
      <c r="F10523" s="294"/>
    </row>
    <row r="10524">
      <c r="A10524" s="294" t="s">
        <v>28269</v>
      </c>
      <c r="B10524" s="294"/>
      <c r="C10524" s="294"/>
      <c r="D10524" s="294"/>
      <c r="E10524" s="294"/>
      <c r="F10524" s="294"/>
    </row>
    <row r="10525">
      <c r="A10525" s="294"/>
      <c r="B10525" s="294"/>
      <c r="C10525" s="294"/>
      <c r="D10525" s="294"/>
      <c r="E10525" s="294"/>
      <c r="F10525" s="294"/>
    </row>
    <row r="10526">
      <c r="A10526" s="294" t="s">
        <v>21304</v>
      </c>
      <c r="B10526" s="294"/>
      <c r="C10526" s="294"/>
      <c r="D10526" s="294"/>
      <c r="E10526" s="294"/>
      <c r="F10526" s="294"/>
    </row>
    <row r="10527">
      <c r="A10527" s="294"/>
      <c r="B10527" s="294"/>
      <c r="C10527" s="294"/>
      <c r="D10527" s="294"/>
      <c r="E10527" s="294"/>
      <c r="F10527" s="294"/>
    </row>
    <row r="10528">
      <c r="A10528" s="294" t="s">
        <v>28270</v>
      </c>
      <c r="B10528" s="294"/>
      <c r="C10528" s="294"/>
      <c r="D10528" s="294"/>
      <c r="E10528" s="294"/>
      <c r="F10528" s="294"/>
    </row>
    <row r="10529">
      <c r="A10529" s="294" t="s">
        <v>28271</v>
      </c>
      <c r="B10529" s="294"/>
      <c r="C10529" s="294"/>
      <c r="D10529" s="294"/>
      <c r="E10529" s="294"/>
      <c r="F10529" s="294"/>
    </row>
    <row r="10530">
      <c r="A10530" s="294" t="s">
        <v>28272</v>
      </c>
      <c r="B10530" s="294"/>
      <c r="C10530" s="294"/>
      <c r="D10530" s="294"/>
      <c r="E10530" s="294"/>
      <c r="F10530" s="294"/>
    </row>
    <row r="10531">
      <c r="A10531" s="294" t="s">
        <v>28273</v>
      </c>
      <c r="B10531" s="294"/>
      <c r="C10531" s="294"/>
      <c r="D10531" s="294"/>
      <c r="E10531" s="294"/>
      <c r="F10531" s="294"/>
    </row>
    <row r="10532">
      <c r="A10532" s="294" t="s">
        <v>28274</v>
      </c>
      <c r="B10532" s="294"/>
      <c r="C10532" s="294"/>
      <c r="D10532" s="294"/>
      <c r="E10532" s="294"/>
      <c r="F10532" s="294"/>
    </row>
    <row r="10533">
      <c r="A10533" s="294" t="s">
        <v>28275</v>
      </c>
      <c r="B10533" s="294"/>
      <c r="C10533" s="294"/>
      <c r="D10533" s="294"/>
      <c r="E10533" s="294"/>
      <c r="F10533" s="294"/>
    </row>
    <row r="10534">
      <c r="A10534" s="294" t="s">
        <v>28276</v>
      </c>
      <c r="B10534" s="294"/>
      <c r="C10534" s="294"/>
      <c r="D10534" s="294"/>
      <c r="E10534" s="294"/>
      <c r="F10534" s="294"/>
    </row>
    <row r="10535">
      <c r="A10535" s="294" t="s">
        <v>28277</v>
      </c>
      <c r="B10535" s="294"/>
      <c r="C10535" s="294"/>
      <c r="D10535" s="294"/>
      <c r="E10535" s="294"/>
      <c r="F10535" s="294"/>
    </row>
    <row r="10536">
      <c r="A10536" s="294" t="s">
        <v>28278</v>
      </c>
      <c r="B10536" s="294"/>
      <c r="C10536" s="294"/>
      <c r="D10536" s="294"/>
      <c r="E10536" s="294"/>
      <c r="F10536" s="294"/>
    </row>
    <row r="10537">
      <c r="A10537" s="294"/>
      <c r="B10537" s="294"/>
      <c r="C10537" s="294"/>
      <c r="D10537" s="294"/>
      <c r="E10537" s="294"/>
      <c r="F10537" s="294"/>
    </row>
    <row r="10538">
      <c r="A10538" s="294"/>
      <c r="B10538" s="294"/>
      <c r="C10538" s="294"/>
      <c r="D10538" s="294"/>
      <c r="E10538" s="294"/>
      <c r="F10538" s="294"/>
    </row>
    <row r="10539">
      <c r="A10539" s="294" t="s">
        <v>28124</v>
      </c>
      <c r="B10539" s="294"/>
      <c r="C10539" s="294"/>
      <c r="D10539" s="294"/>
      <c r="E10539" s="294"/>
      <c r="F10539" s="294"/>
    </row>
    <row r="10540">
      <c r="A10540" s="294" t="s">
        <v>28279</v>
      </c>
      <c r="B10540" s="294"/>
      <c r="C10540" s="294"/>
      <c r="D10540" s="294"/>
      <c r="E10540" s="294"/>
      <c r="F10540" s="294"/>
    </row>
    <row r="10541">
      <c r="A10541" s="294" t="s">
        <v>22738</v>
      </c>
      <c r="B10541" s="294"/>
      <c r="C10541" s="294"/>
      <c r="D10541" s="294"/>
      <c r="E10541" s="294"/>
      <c r="F10541" s="294"/>
    </row>
    <row r="10542">
      <c r="A10542" s="294" t="s">
        <v>28238</v>
      </c>
      <c r="B10542" s="294"/>
      <c r="C10542" s="294"/>
      <c r="D10542" s="294"/>
      <c r="E10542" s="294"/>
      <c r="F10542" s="294"/>
    </row>
    <row r="10543">
      <c r="A10543" s="294"/>
      <c r="B10543" s="294"/>
      <c r="C10543" s="294"/>
      <c r="D10543" s="294"/>
      <c r="E10543" s="294"/>
      <c r="F10543" s="294"/>
    </row>
    <row r="10544">
      <c r="A10544" s="294" t="s">
        <v>23007</v>
      </c>
      <c r="B10544" s="294"/>
      <c r="C10544" s="294"/>
      <c r="D10544" s="294"/>
      <c r="E10544" s="294"/>
      <c r="F10544" s="294"/>
    </row>
    <row r="10545">
      <c r="A10545" s="294"/>
      <c r="B10545" s="294"/>
      <c r="C10545" s="294"/>
      <c r="D10545" s="294"/>
      <c r="E10545" s="294"/>
      <c r="F10545" s="294"/>
    </row>
    <row r="10546">
      <c r="A10546" s="294" t="s">
        <v>28280</v>
      </c>
      <c r="B10546" s="294"/>
      <c r="C10546" s="294"/>
      <c r="D10546" s="294"/>
      <c r="E10546" s="294"/>
      <c r="F10546" s="294"/>
    </row>
    <row r="10547">
      <c r="A10547" s="294" t="s">
        <v>28281</v>
      </c>
      <c r="B10547" s="294"/>
      <c r="C10547" s="294"/>
      <c r="D10547" s="294"/>
      <c r="E10547" s="294"/>
      <c r="F10547" s="294"/>
    </row>
    <row r="10548">
      <c r="A10548" s="294" t="s">
        <v>28282</v>
      </c>
      <c r="B10548" s="294"/>
      <c r="C10548" s="294"/>
      <c r="D10548" s="294"/>
      <c r="E10548" s="294"/>
      <c r="F10548" s="294"/>
    </row>
    <row r="10549">
      <c r="A10549" s="294" t="s">
        <v>28283</v>
      </c>
      <c r="B10549" s="294"/>
      <c r="C10549" s="294"/>
      <c r="D10549" s="294"/>
      <c r="E10549" s="294"/>
      <c r="F10549" s="294"/>
    </row>
    <row r="10550">
      <c r="A10550" s="294" t="s">
        <v>28284</v>
      </c>
      <c r="B10550" s="294"/>
      <c r="C10550" s="294"/>
      <c r="D10550" s="294"/>
      <c r="E10550" s="294"/>
      <c r="F10550" s="294"/>
    </row>
    <row r="10551">
      <c r="A10551" s="294" t="s">
        <v>28285</v>
      </c>
      <c r="B10551" s="294"/>
      <c r="C10551" s="294"/>
      <c r="D10551" s="294"/>
      <c r="E10551" s="294"/>
      <c r="F10551" s="294"/>
    </row>
    <row r="10552">
      <c r="A10552" s="294" t="s">
        <v>28286</v>
      </c>
      <c r="B10552" s="294"/>
      <c r="C10552" s="294"/>
      <c r="D10552" s="294"/>
      <c r="E10552" s="294"/>
      <c r="F10552" s="294"/>
    </row>
    <row r="10553">
      <c r="A10553" s="294" t="s">
        <v>28287</v>
      </c>
      <c r="B10553" s="294"/>
      <c r="C10553" s="294"/>
      <c r="D10553" s="294"/>
      <c r="E10553" s="294"/>
      <c r="F10553" s="294"/>
    </row>
    <row r="10554">
      <c r="A10554" s="294"/>
      <c r="B10554" s="294"/>
      <c r="C10554" s="294"/>
      <c r="D10554" s="294"/>
      <c r="E10554" s="294"/>
      <c r="F10554" s="294"/>
    </row>
    <row r="10555">
      <c r="A10555" s="294" t="s">
        <v>21326</v>
      </c>
      <c r="B10555" s="294"/>
      <c r="C10555" s="294"/>
      <c r="D10555" s="294"/>
      <c r="E10555" s="294"/>
      <c r="F10555" s="294"/>
    </row>
    <row r="10556">
      <c r="A10556" s="294"/>
      <c r="B10556" s="294"/>
      <c r="C10556" s="294"/>
      <c r="D10556" s="294"/>
      <c r="E10556" s="294"/>
      <c r="F10556" s="294"/>
    </row>
    <row r="10557">
      <c r="A10557" s="294" t="s">
        <v>28288</v>
      </c>
      <c r="B10557" s="294"/>
      <c r="C10557" s="294"/>
      <c r="D10557" s="294"/>
      <c r="E10557" s="294"/>
      <c r="F10557" s="294"/>
    </row>
    <row r="10558">
      <c r="A10558" s="294" t="s">
        <v>28289</v>
      </c>
      <c r="B10558" s="294"/>
      <c r="C10558" s="294"/>
      <c r="D10558" s="294"/>
      <c r="E10558" s="294"/>
      <c r="F10558" s="294"/>
    </row>
    <row r="10559">
      <c r="A10559" s="294" t="s">
        <v>28290</v>
      </c>
      <c r="B10559" s="294"/>
      <c r="C10559" s="294"/>
      <c r="D10559" s="294"/>
      <c r="E10559" s="294"/>
      <c r="F10559" s="294"/>
    </row>
    <row r="10560">
      <c r="A10560" s="294" t="s">
        <v>28291</v>
      </c>
      <c r="B10560" s="294"/>
      <c r="C10560" s="294"/>
      <c r="D10560" s="294"/>
      <c r="E10560" s="294"/>
      <c r="F10560" s="294"/>
    </row>
    <row r="10561">
      <c r="A10561" s="294"/>
      <c r="B10561" s="294"/>
      <c r="C10561" s="294"/>
      <c r="D10561" s="294"/>
      <c r="E10561" s="294"/>
      <c r="F10561" s="294"/>
    </row>
    <row r="10562">
      <c r="A10562" s="294" t="s">
        <v>22025</v>
      </c>
      <c r="B10562" s="294"/>
      <c r="C10562" s="294"/>
      <c r="D10562" s="294"/>
      <c r="E10562" s="294"/>
      <c r="F10562" s="294"/>
    </row>
    <row r="10563">
      <c r="A10563" s="294"/>
      <c r="B10563" s="294"/>
      <c r="C10563" s="294"/>
      <c r="D10563" s="294"/>
      <c r="E10563" s="294"/>
      <c r="F10563" s="294"/>
    </row>
    <row r="10564">
      <c r="A10564" s="294" t="s">
        <v>28292</v>
      </c>
      <c r="B10564" s="294"/>
      <c r="C10564" s="294"/>
      <c r="D10564" s="294"/>
      <c r="E10564" s="294"/>
      <c r="F10564" s="294"/>
    </row>
    <row r="10565">
      <c r="A10565" s="294" t="s">
        <v>28293</v>
      </c>
      <c r="B10565" s="294"/>
      <c r="C10565" s="294"/>
      <c r="D10565" s="294"/>
      <c r="E10565" s="294"/>
      <c r="F10565" s="294"/>
    </row>
    <row r="10566">
      <c r="A10566" s="294" t="s">
        <v>28294</v>
      </c>
      <c r="B10566" s="294"/>
      <c r="C10566" s="294"/>
      <c r="D10566" s="294"/>
      <c r="E10566" s="294"/>
      <c r="F10566" s="294"/>
    </row>
    <row r="10567">
      <c r="A10567" s="294" t="s">
        <v>28295</v>
      </c>
      <c r="B10567" s="294"/>
      <c r="C10567" s="294"/>
      <c r="D10567" s="294"/>
      <c r="E10567" s="294"/>
      <c r="F10567" s="294"/>
    </row>
    <row r="10568">
      <c r="A10568" s="294" t="s">
        <v>27842</v>
      </c>
      <c r="B10568" s="294"/>
      <c r="C10568" s="294"/>
      <c r="D10568" s="294"/>
      <c r="E10568" s="294"/>
      <c r="F10568" s="294"/>
    </row>
    <row r="10569">
      <c r="A10569" s="294" t="s">
        <v>28296</v>
      </c>
      <c r="B10569" s="294"/>
      <c r="C10569" s="294"/>
      <c r="D10569" s="294"/>
      <c r="E10569" s="294"/>
      <c r="F10569" s="294"/>
    </row>
    <row r="10570">
      <c r="A10570" s="294"/>
      <c r="B10570" s="294"/>
      <c r="C10570" s="294"/>
      <c r="D10570" s="294"/>
      <c r="E10570" s="294"/>
      <c r="F10570" s="294"/>
    </row>
    <row r="10571">
      <c r="A10571" s="294" t="s">
        <v>25653</v>
      </c>
      <c r="B10571" s="294"/>
      <c r="C10571" s="294"/>
      <c r="D10571" s="294"/>
      <c r="E10571" s="294"/>
      <c r="F10571" s="294"/>
    </row>
    <row r="10572">
      <c r="A10572" s="294" t="s">
        <v>23322</v>
      </c>
      <c r="B10572" s="294"/>
      <c r="C10572" s="294"/>
      <c r="D10572" s="294"/>
      <c r="E10572" s="294"/>
      <c r="F10572" s="294"/>
    </row>
    <row r="10573">
      <c r="A10573" s="294"/>
      <c r="B10573" s="294"/>
      <c r="C10573" s="294"/>
      <c r="D10573" s="294"/>
      <c r="E10573" s="294"/>
      <c r="F10573" s="294"/>
    </row>
    <row r="10574">
      <c r="A10574" s="294" t="s">
        <v>28297</v>
      </c>
      <c r="B10574" s="294"/>
      <c r="C10574" s="294"/>
      <c r="D10574" s="294"/>
      <c r="E10574" s="294"/>
      <c r="F10574" s="294"/>
    </row>
    <row r="10575">
      <c r="A10575" s="294" t="s">
        <v>28298</v>
      </c>
      <c r="B10575" s="294"/>
      <c r="C10575" s="294"/>
      <c r="D10575" s="294"/>
      <c r="E10575" s="294"/>
      <c r="F10575" s="294"/>
    </row>
    <row r="10576">
      <c r="A10576" s="294" t="s">
        <v>28299</v>
      </c>
      <c r="B10576" s="294"/>
      <c r="C10576" s="294"/>
      <c r="D10576" s="294"/>
      <c r="E10576" s="294"/>
      <c r="F10576" s="294"/>
    </row>
    <row r="10577">
      <c r="A10577" s="294" t="s">
        <v>28300</v>
      </c>
      <c r="B10577" s="294"/>
      <c r="C10577" s="294"/>
      <c r="D10577" s="294"/>
      <c r="E10577" s="294"/>
      <c r="F10577" s="294"/>
    </row>
    <row r="10578">
      <c r="A10578" s="294"/>
      <c r="B10578" s="294"/>
      <c r="C10578" s="294"/>
      <c r="D10578" s="294"/>
      <c r="E10578" s="294"/>
      <c r="F10578" s="294"/>
    </row>
    <row r="10579">
      <c r="A10579" s="294" t="s">
        <v>25659</v>
      </c>
      <c r="B10579" s="294"/>
      <c r="C10579" s="294"/>
      <c r="D10579" s="294"/>
      <c r="E10579" s="294"/>
      <c r="F10579" s="294"/>
    </row>
    <row r="10580">
      <c r="A10580" s="294"/>
      <c r="B10580" s="294"/>
      <c r="C10580" s="294"/>
      <c r="D10580" s="294"/>
      <c r="E10580" s="294"/>
      <c r="F10580" s="294"/>
    </row>
    <row r="10581">
      <c r="A10581" s="294" t="s">
        <v>28301</v>
      </c>
      <c r="B10581" s="294"/>
      <c r="C10581" s="294"/>
      <c r="D10581" s="294"/>
      <c r="E10581" s="294"/>
      <c r="F10581" s="294"/>
    </row>
    <row r="10582">
      <c r="A10582" s="294" t="s">
        <v>28302</v>
      </c>
      <c r="B10582" s="294"/>
      <c r="C10582" s="294"/>
      <c r="D10582" s="294"/>
      <c r="E10582" s="294"/>
      <c r="F10582" s="294"/>
    </row>
    <row r="10583">
      <c r="A10583" s="294" t="s">
        <v>28303</v>
      </c>
      <c r="B10583" s="294"/>
      <c r="C10583" s="294"/>
      <c r="D10583" s="294"/>
      <c r="E10583" s="294"/>
      <c r="F10583" s="294"/>
    </row>
    <row r="10584">
      <c r="A10584" s="294" t="s">
        <v>28304</v>
      </c>
      <c r="B10584" s="294"/>
      <c r="C10584" s="294"/>
      <c r="D10584" s="294"/>
      <c r="E10584" s="294"/>
      <c r="F10584" s="294"/>
    </row>
    <row r="10585">
      <c r="A10585" s="294"/>
      <c r="B10585" s="294"/>
      <c r="C10585" s="294"/>
      <c r="D10585" s="294"/>
      <c r="E10585" s="294"/>
      <c r="F10585" s="294"/>
    </row>
    <row r="10586">
      <c r="A10586" s="294" t="s">
        <v>25745</v>
      </c>
      <c r="B10586" s="294"/>
      <c r="C10586" s="294"/>
      <c r="D10586" s="294"/>
      <c r="E10586" s="294"/>
      <c r="F10586" s="294"/>
    </row>
    <row r="10587">
      <c r="A10587" s="294"/>
      <c r="B10587" s="294"/>
      <c r="C10587" s="294"/>
      <c r="D10587" s="294"/>
      <c r="E10587" s="294"/>
      <c r="F10587" s="294"/>
    </row>
    <row r="10588">
      <c r="A10588" s="294" t="s">
        <v>27170</v>
      </c>
      <c r="B10588" s="294"/>
      <c r="C10588" s="294"/>
      <c r="D10588" s="294"/>
      <c r="E10588" s="294"/>
      <c r="F10588" s="294"/>
    </row>
    <row r="10589">
      <c r="A10589" s="294" t="s">
        <v>28305</v>
      </c>
      <c r="B10589" s="294"/>
      <c r="C10589" s="294"/>
      <c r="D10589" s="294"/>
      <c r="E10589" s="294"/>
      <c r="F10589" s="294"/>
    </row>
    <row r="10590">
      <c r="A10590" s="294" t="s">
        <v>28306</v>
      </c>
      <c r="B10590" s="294"/>
      <c r="C10590" s="294"/>
      <c r="D10590" s="294"/>
      <c r="E10590" s="294"/>
      <c r="F10590" s="294"/>
    </row>
    <row r="10591">
      <c r="A10591" s="294" t="s">
        <v>28307</v>
      </c>
      <c r="B10591" s="294"/>
      <c r="C10591" s="294"/>
      <c r="D10591" s="294"/>
      <c r="E10591" s="294"/>
      <c r="F10591" s="294"/>
    </row>
    <row r="10592">
      <c r="A10592" s="294" t="s">
        <v>28308</v>
      </c>
      <c r="B10592" s="294"/>
      <c r="C10592" s="294"/>
      <c r="D10592" s="294"/>
      <c r="E10592" s="294"/>
      <c r="F10592" s="294"/>
    </row>
    <row r="10593">
      <c r="A10593" s="294" t="s">
        <v>28309</v>
      </c>
      <c r="B10593" s="294"/>
      <c r="C10593" s="294"/>
      <c r="D10593" s="294"/>
      <c r="E10593" s="294"/>
      <c r="F10593" s="294"/>
    </row>
    <row r="10594">
      <c r="A10594" s="294" t="s">
        <v>28310</v>
      </c>
      <c r="B10594" s="294"/>
      <c r="C10594" s="294"/>
      <c r="D10594" s="294"/>
      <c r="E10594" s="294"/>
      <c r="F10594" s="294"/>
    </row>
    <row r="10595">
      <c r="A10595" s="294" t="s">
        <v>28311</v>
      </c>
      <c r="B10595" s="294"/>
      <c r="C10595" s="294"/>
      <c r="D10595" s="294"/>
      <c r="E10595" s="294"/>
      <c r="F10595" s="294"/>
    </row>
    <row r="10596">
      <c r="A10596" s="294" t="s">
        <v>28312</v>
      </c>
      <c r="B10596" s="294"/>
      <c r="C10596" s="294"/>
      <c r="D10596" s="294"/>
      <c r="E10596" s="294"/>
      <c r="F10596" s="294"/>
    </row>
    <row r="10597">
      <c r="A10597" s="294" t="s">
        <v>28313</v>
      </c>
      <c r="B10597" s="294"/>
      <c r="C10597" s="294"/>
      <c r="D10597" s="294"/>
      <c r="E10597" s="294"/>
      <c r="F10597" s="294"/>
    </row>
    <row r="10598">
      <c r="A10598" s="294" t="s">
        <v>28314</v>
      </c>
      <c r="B10598" s="294"/>
      <c r="C10598" s="294"/>
      <c r="D10598" s="294"/>
      <c r="E10598" s="294"/>
      <c r="F10598" s="294"/>
    </row>
    <row r="10599">
      <c r="A10599" s="294" t="s">
        <v>28315</v>
      </c>
      <c r="B10599" s="294"/>
      <c r="C10599" s="294"/>
      <c r="D10599" s="294"/>
      <c r="E10599" s="294"/>
      <c r="F10599" s="294"/>
    </row>
    <row r="10600">
      <c r="A10600" s="294"/>
      <c r="B10600" s="294"/>
      <c r="C10600" s="294"/>
      <c r="D10600" s="294"/>
      <c r="E10600" s="294"/>
      <c r="F10600" s="294"/>
    </row>
    <row r="10601">
      <c r="A10601" s="294" t="s">
        <v>28124</v>
      </c>
      <c r="B10601" s="294"/>
      <c r="C10601" s="294"/>
      <c r="D10601" s="294"/>
      <c r="E10601" s="294"/>
      <c r="F10601" s="294"/>
    </row>
    <row r="10602">
      <c r="A10602" s="294" t="s">
        <v>28316</v>
      </c>
      <c r="B10602" s="294"/>
      <c r="C10602" s="294"/>
      <c r="D10602" s="294"/>
      <c r="E10602" s="294"/>
      <c r="F10602" s="294"/>
    </row>
    <row r="10603">
      <c r="A10603" s="294" t="s">
        <v>21618</v>
      </c>
      <c r="B10603" s="294"/>
      <c r="C10603" s="294"/>
      <c r="D10603" s="294"/>
      <c r="E10603" s="294"/>
      <c r="F10603" s="294"/>
    </row>
    <row r="10604">
      <c r="A10604" s="294" t="s">
        <v>28317</v>
      </c>
      <c r="B10604" s="294"/>
      <c r="C10604" s="294"/>
      <c r="D10604" s="294"/>
      <c r="E10604" s="294"/>
      <c r="F10604" s="294"/>
    </row>
    <row r="10605">
      <c r="A10605" s="294"/>
      <c r="B10605" s="294"/>
      <c r="C10605" s="294"/>
      <c r="D10605" s="294"/>
      <c r="E10605" s="294"/>
      <c r="F10605" s="294"/>
    </row>
    <row r="10606">
      <c r="A10606" s="294" t="s">
        <v>22512</v>
      </c>
      <c r="B10606" s="294"/>
      <c r="C10606" s="294"/>
      <c r="D10606" s="294"/>
      <c r="E10606" s="294"/>
      <c r="F10606" s="294"/>
    </row>
    <row r="10607">
      <c r="A10607" s="294" t="s">
        <v>23459</v>
      </c>
      <c r="B10607" s="294"/>
      <c r="C10607" s="294"/>
      <c r="D10607" s="294"/>
      <c r="E10607" s="294"/>
      <c r="F10607" s="294"/>
    </row>
    <row r="10608">
      <c r="A10608" s="294"/>
      <c r="B10608" s="294"/>
      <c r="C10608" s="294"/>
      <c r="D10608" s="294"/>
      <c r="E10608" s="294"/>
      <c r="F10608" s="294"/>
    </row>
    <row r="10609">
      <c r="A10609" s="294" t="s">
        <v>28318</v>
      </c>
      <c r="B10609" s="294"/>
      <c r="C10609" s="294"/>
      <c r="D10609" s="294"/>
      <c r="E10609" s="294"/>
      <c r="F10609" s="294"/>
    </row>
    <row r="10610">
      <c r="A10610" s="294" t="s">
        <v>28319</v>
      </c>
      <c r="B10610" s="294"/>
      <c r="C10610" s="294"/>
      <c r="D10610" s="294"/>
      <c r="E10610" s="294"/>
      <c r="F10610" s="294"/>
    </row>
    <row r="10611">
      <c r="A10611" s="294" t="s">
        <v>28320</v>
      </c>
      <c r="B10611" s="294"/>
      <c r="C10611" s="294"/>
      <c r="D10611" s="294"/>
      <c r="E10611" s="294"/>
      <c r="F10611" s="294"/>
    </row>
    <row r="10612">
      <c r="A10612" s="294" t="s">
        <v>28321</v>
      </c>
      <c r="B10612" s="294"/>
      <c r="C10612" s="294"/>
      <c r="D10612" s="294"/>
      <c r="E10612" s="294"/>
      <c r="F10612" s="294"/>
    </row>
    <row r="10613">
      <c r="A10613" s="294" t="s">
        <v>28322</v>
      </c>
      <c r="B10613" s="294"/>
      <c r="C10613" s="294"/>
      <c r="D10613" s="294"/>
      <c r="E10613" s="294"/>
      <c r="F10613" s="294"/>
    </row>
    <row r="10614">
      <c r="A10614" s="294" t="s">
        <v>24320</v>
      </c>
      <c r="B10614" s="294"/>
      <c r="C10614" s="294"/>
      <c r="D10614" s="294"/>
      <c r="E10614" s="294"/>
      <c r="F10614" s="294"/>
    </row>
    <row r="10615">
      <c r="A10615" s="294" t="s">
        <v>28323</v>
      </c>
      <c r="B10615" s="294"/>
      <c r="C10615" s="294"/>
      <c r="D10615" s="294"/>
      <c r="E10615" s="294"/>
      <c r="F10615" s="294"/>
    </row>
    <row r="10616">
      <c r="A10616" s="294" t="s">
        <v>28324</v>
      </c>
      <c r="B10616" s="294"/>
      <c r="C10616" s="294"/>
      <c r="D10616" s="294"/>
      <c r="E10616" s="294"/>
      <c r="F10616" s="294"/>
    </row>
    <row r="10617">
      <c r="A10617" s="294"/>
      <c r="B10617" s="294"/>
      <c r="C10617" s="294"/>
      <c r="D10617" s="294"/>
      <c r="E10617" s="294"/>
      <c r="F10617" s="294"/>
    </row>
    <row r="10618">
      <c r="A10618" s="294" t="s">
        <v>28325</v>
      </c>
      <c r="B10618" s="294"/>
      <c r="C10618" s="294"/>
      <c r="D10618" s="294"/>
      <c r="E10618" s="294"/>
      <c r="F10618" s="294"/>
    </row>
    <row r="10619">
      <c r="A10619" s="294"/>
      <c r="B10619" s="294"/>
      <c r="C10619" s="294"/>
      <c r="D10619" s="294"/>
      <c r="E10619" s="294"/>
      <c r="F10619" s="294"/>
    </row>
    <row r="10620">
      <c r="A10620" s="294" t="s">
        <v>28326</v>
      </c>
      <c r="B10620" s="294"/>
      <c r="C10620" s="294"/>
      <c r="D10620" s="294"/>
      <c r="E10620" s="294"/>
      <c r="F10620" s="294"/>
    </row>
    <row r="10621">
      <c r="A10621" s="294" t="s">
        <v>28327</v>
      </c>
      <c r="B10621" s="294"/>
      <c r="C10621" s="294"/>
      <c r="D10621" s="294"/>
      <c r="E10621" s="294"/>
      <c r="F10621" s="294"/>
    </row>
    <row r="10622">
      <c r="A10622" s="294" t="s">
        <v>23810</v>
      </c>
      <c r="B10622" s="294"/>
      <c r="C10622" s="294"/>
      <c r="D10622" s="294"/>
      <c r="E10622" s="294"/>
      <c r="F10622" s="294"/>
    </row>
    <row r="10623">
      <c r="A10623" s="294" t="s">
        <v>28328</v>
      </c>
      <c r="B10623" s="294"/>
      <c r="C10623" s="294"/>
      <c r="D10623" s="294"/>
      <c r="E10623" s="294"/>
      <c r="F10623" s="294"/>
    </row>
    <row r="10624">
      <c r="A10624" s="294" t="s">
        <v>28329</v>
      </c>
      <c r="B10624" s="294"/>
      <c r="C10624" s="294"/>
      <c r="D10624" s="294"/>
      <c r="E10624" s="294"/>
      <c r="F10624" s="294"/>
    </row>
    <row r="10625">
      <c r="A10625" s="294" t="s">
        <v>28330</v>
      </c>
      <c r="B10625" s="294"/>
      <c r="C10625" s="294"/>
      <c r="D10625" s="294"/>
      <c r="E10625" s="294"/>
      <c r="F10625" s="294"/>
    </row>
    <row r="10626">
      <c r="A10626" s="294" t="s">
        <v>28331</v>
      </c>
      <c r="B10626" s="294"/>
      <c r="C10626" s="294"/>
      <c r="D10626" s="294"/>
      <c r="E10626" s="294"/>
      <c r="F10626" s="294"/>
    </row>
    <row r="10627">
      <c r="A10627" s="294"/>
      <c r="B10627" s="294"/>
      <c r="C10627" s="294"/>
      <c r="D10627" s="294"/>
      <c r="E10627" s="294"/>
      <c r="F10627" s="294"/>
    </row>
    <row r="10628">
      <c r="A10628" s="294" t="s">
        <v>26992</v>
      </c>
      <c r="B10628" s="294"/>
      <c r="C10628" s="294"/>
      <c r="D10628" s="294"/>
      <c r="E10628" s="294"/>
      <c r="F10628" s="294"/>
    </row>
    <row r="10629">
      <c r="A10629" s="294" t="s">
        <v>23068</v>
      </c>
      <c r="B10629" s="294"/>
      <c r="C10629" s="294"/>
      <c r="D10629" s="294"/>
      <c r="E10629" s="294"/>
      <c r="F10629" s="294"/>
    </row>
    <row r="10630">
      <c r="A10630" s="294"/>
      <c r="B10630" s="294"/>
      <c r="C10630" s="294"/>
      <c r="D10630" s="294"/>
      <c r="E10630" s="294"/>
      <c r="F10630" s="294"/>
    </row>
    <row r="10631">
      <c r="A10631" s="294"/>
      <c r="B10631" s="294"/>
      <c r="C10631" s="294"/>
      <c r="D10631" s="294"/>
      <c r="E10631" s="294"/>
      <c r="F10631" s="294"/>
    </row>
    <row r="10632">
      <c r="A10632" s="294" t="s">
        <v>28332</v>
      </c>
      <c r="B10632" s="294"/>
      <c r="C10632" s="294"/>
      <c r="D10632" s="294"/>
      <c r="E10632" s="294"/>
      <c r="F10632" s="294"/>
    </row>
    <row r="10633">
      <c r="A10633" s="294" t="s">
        <v>28333</v>
      </c>
      <c r="B10633" s="294"/>
      <c r="C10633" s="294"/>
      <c r="D10633" s="294"/>
      <c r="E10633" s="294"/>
      <c r="F10633" s="294"/>
    </row>
    <row r="10634">
      <c r="A10634" s="294" t="s">
        <v>28334</v>
      </c>
      <c r="B10634" s="294"/>
      <c r="C10634" s="294"/>
      <c r="D10634" s="294"/>
      <c r="E10634" s="294"/>
      <c r="F10634" s="294"/>
    </row>
    <row r="10635">
      <c r="A10635" s="294" t="s">
        <v>28335</v>
      </c>
      <c r="B10635" s="294"/>
      <c r="C10635" s="294"/>
      <c r="D10635" s="294"/>
      <c r="E10635" s="294"/>
      <c r="F10635" s="294"/>
    </row>
    <row r="10636">
      <c r="A10636" s="294" t="s">
        <v>28336</v>
      </c>
      <c r="B10636" s="294"/>
      <c r="C10636" s="294"/>
      <c r="D10636" s="294"/>
      <c r="E10636" s="294"/>
      <c r="F10636" s="294"/>
    </row>
    <row r="10637">
      <c r="A10637" s="294" t="s">
        <v>28337</v>
      </c>
      <c r="B10637" s="294"/>
      <c r="C10637" s="294"/>
      <c r="D10637" s="294"/>
      <c r="E10637" s="294"/>
      <c r="F10637" s="294"/>
    </row>
    <row r="10638">
      <c r="A10638" s="294" t="s">
        <v>28338</v>
      </c>
      <c r="B10638" s="294"/>
      <c r="C10638" s="294"/>
      <c r="D10638" s="294"/>
      <c r="E10638" s="294"/>
      <c r="F10638" s="294"/>
    </row>
    <row r="10639">
      <c r="A10639" s="294" t="s">
        <v>24320</v>
      </c>
      <c r="B10639" s="294"/>
      <c r="C10639" s="294"/>
      <c r="D10639" s="294"/>
      <c r="E10639" s="294"/>
      <c r="F10639" s="294"/>
    </row>
    <row r="10640">
      <c r="A10640" s="294" t="s">
        <v>28339</v>
      </c>
      <c r="B10640" s="294"/>
      <c r="C10640" s="294"/>
      <c r="D10640" s="294"/>
      <c r="E10640" s="294"/>
      <c r="F10640" s="294"/>
    </row>
    <row r="10641">
      <c r="A10641" s="294" t="s">
        <v>28340</v>
      </c>
      <c r="B10641" s="294"/>
      <c r="C10641" s="294"/>
      <c r="D10641" s="294"/>
      <c r="E10641" s="294"/>
      <c r="F10641" s="294"/>
    </row>
    <row r="10642">
      <c r="A10642" s="294"/>
      <c r="B10642" s="294"/>
      <c r="C10642" s="294"/>
      <c r="D10642" s="294"/>
      <c r="E10642" s="294"/>
      <c r="F10642" s="294"/>
    </row>
    <row r="10643">
      <c r="A10643" s="294" t="s">
        <v>21401</v>
      </c>
      <c r="B10643" s="294"/>
      <c r="C10643" s="294"/>
      <c r="D10643" s="294"/>
      <c r="E10643" s="294"/>
      <c r="F10643" s="294"/>
    </row>
    <row r="10644">
      <c r="A10644" s="294"/>
      <c r="B10644" s="294"/>
      <c r="C10644" s="294"/>
      <c r="D10644" s="294"/>
      <c r="E10644" s="294"/>
      <c r="F10644" s="294"/>
    </row>
    <row r="10645">
      <c r="A10645" s="294" t="s">
        <v>28341</v>
      </c>
      <c r="B10645" s="294"/>
      <c r="C10645" s="294"/>
      <c r="D10645" s="294"/>
      <c r="E10645" s="294"/>
      <c r="F10645" s="294"/>
    </row>
    <row r="10646">
      <c r="A10646" s="294" t="s">
        <v>28342</v>
      </c>
      <c r="B10646" s="294"/>
      <c r="C10646" s="294"/>
      <c r="D10646" s="294"/>
      <c r="E10646" s="294"/>
      <c r="F10646" s="294"/>
    </row>
    <row r="10647">
      <c r="A10647" s="294" t="s">
        <v>28343</v>
      </c>
      <c r="B10647" s="294"/>
      <c r="C10647" s="294"/>
      <c r="D10647" s="294"/>
      <c r="E10647" s="294"/>
      <c r="F10647" s="294"/>
    </row>
    <row r="10648">
      <c r="A10648" s="294" t="s">
        <v>28344</v>
      </c>
      <c r="B10648" s="294"/>
      <c r="C10648" s="294"/>
      <c r="D10648" s="294"/>
      <c r="E10648" s="294"/>
      <c r="F10648" s="294"/>
    </row>
    <row r="10649">
      <c r="A10649" s="294" t="s">
        <v>28345</v>
      </c>
      <c r="B10649" s="294"/>
      <c r="C10649" s="294"/>
      <c r="D10649" s="294"/>
      <c r="E10649" s="294"/>
      <c r="F10649" s="294"/>
    </row>
    <row r="10650">
      <c r="A10650" s="294" t="s">
        <v>28346</v>
      </c>
      <c r="B10650" s="294"/>
      <c r="C10650" s="294"/>
      <c r="D10650" s="294"/>
      <c r="E10650" s="294"/>
      <c r="F10650" s="294"/>
    </row>
    <row r="10651">
      <c r="A10651" s="294" t="s">
        <v>28347</v>
      </c>
      <c r="B10651" s="294"/>
      <c r="C10651" s="294"/>
      <c r="D10651" s="294"/>
      <c r="E10651" s="294"/>
      <c r="F10651" s="294"/>
    </row>
    <row r="10652">
      <c r="A10652" s="294" t="s">
        <v>28348</v>
      </c>
      <c r="B10652" s="294"/>
      <c r="C10652" s="294"/>
      <c r="D10652" s="294"/>
      <c r="E10652" s="294"/>
      <c r="F10652" s="294"/>
    </row>
    <row r="10653">
      <c r="A10653" s="294" t="s">
        <v>28349</v>
      </c>
      <c r="B10653" s="294"/>
      <c r="C10653" s="294"/>
      <c r="D10653" s="294"/>
      <c r="E10653" s="294"/>
      <c r="F10653" s="294"/>
    </row>
    <row r="10654">
      <c r="A10654" s="294"/>
      <c r="B10654" s="294"/>
      <c r="C10654" s="294"/>
      <c r="D10654" s="294"/>
      <c r="E10654" s="294"/>
      <c r="F10654" s="294"/>
    </row>
    <row r="10655">
      <c r="A10655" s="294" t="s">
        <v>22239</v>
      </c>
      <c r="B10655" s="294"/>
      <c r="C10655" s="294"/>
      <c r="D10655" s="294"/>
      <c r="E10655" s="294"/>
      <c r="F10655" s="294"/>
    </row>
    <row r="10656">
      <c r="A10656" s="294"/>
      <c r="B10656" s="294"/>
      <c r="C10656" s="294"/>
      <c r="D10656" s="294"/>
      <c r="E10656" s="294"/>
      <c r="F10656" s="294"/>
    </row>
    <row r="10657">
      <c r="A10657" s="294" t="s">
        <v>28350</v>
      </c>
      <c r="B10657" s="294"/>
      <c r="C10657" s="294"/>
      <c r="D10657" s="294"/>
      <c r="E10657" s="294"/>
      <c r="F10657" s="294"/>
    </row>
    <row r="10658">
      <c r="A10658" s="294" t="s">
        <v>28351</v>
      </c>
      <c r="B10658" s="294"/>
      <c r="C10658" s="294"/>
      <c r="D10658" s="294"/>
      <c r="E10658" s="294"/>
      <c r="F10658" s="294"/>
    </row>
    <row r="10659">
      <c r="A10659" s="294" t="s">
        <v>28352</v>
      </c>
      <c r="B10659" s="294"/>
      <c r="C10659" s="294"/>
      <c r="D10659" s="294"/>
      <c r="E10659" s="294"/>
      <c r="F10659" s="294"/>
    </row>
    <row r="10660">
      <c r="A10660" s="294" t="s">
        <v>28353</v>
      </c>
      <c r="B10660" s="294"/>
      <c r="C10660" s="294"/>
      <c r="D10660" s="294"/>
      <c r="E10660" s="294"/>
      <c r="F10660" s="294"/>
    </row>
    <row r="10661">
      <c r="A10661" s="294" t="s">
        <v>28354</v>
      </c>
      <c r="B10661" s="294"/>
      <c r="C10661" s="294"/>
      <c r="D10661" s="294"/>
      <c r="E10661" s="294"/>
      <c r="F10661" s="294"/>
    </row>
    <row r="10662">
      <c r="A10662" s="294" t="s">
        <v>28355</v>
      </c>
      <c r="B10662" s="294"/>
      <c r="C10662" s="294"/>
      <c r="D10662" s="294"/>
      <c r="E10662" s="294"/>
      <c r="F10662" s="294"/>
    </row>
    <row r="10663">
      <c r="A10663" s="294" t="s">
        <v>28356</v>
      </c>
      <c r="B10663" s="294"/>
      <c r="C10663" s="294"/>
      <c r="D10663" s="294"/>
      <c r="E10663" s="294"/>
      <c r="F10663" s="294"/>
    </row>
    <row r="10664">
      <c r="A10664" s="294" t="s">
        <v>28357</v>
      </c>
      <c r="B10664" s="294"/>
      <c r="C10664" s="294"/>
      <c r="D10664" s="294"/>
      <c r="E10664" s="294"/>
      <c r="F10664" s="294"/>
    </row>
    <row r="10665">
      <c r="A10665" s="294" t="s">
        <v>28358</v>
      </c>
      <c r="B10665" s="294"/>
      <c r="C10665" s="294"/>
      <c r="D10665" s="294"/>
      <c r="E10665" s="294"/>
      <c r="F10665" s="294"/>
    </row>
    <row r="10666">
      <c r="A10666" s="294" t="s">
        <v>28359</v>
      </c>
      <c r="B10666" s="294"/>
      <c r="C10666" s="294"/>
      <c r="D10666" s="294"/>
      <c r="E10666" s="294"/>
      <c r="F10666" s="294"/>
    </row>
    <row r="10667">
      <c r="A10667" s="294"/>
      <c r="B10667" s="294"/>
      <c r="C10667" s="294"/>
      <c r="D10667" s="294"/>
      <c r="E10667" s="294"/>
      <c r="F10667" s="294"/>
    </row>
    <row r="10668">
      <c r="A10668" s="294" t="s">
        <v>21304</v>
      </c>
      <c r="B10668" s="294"/>
      <c r="C10668" s="294"/>
      <c r="D10668" s="294"/>
      <c r="E10668" s="294"/>
      <c r="F10668" s="294"/>
    </row>
    <row r="10669">
      <c r="A10669" s="294"/>
      <c r="B10669" s="294"/>
      <c r="C10669" s="294"/>
      <c r="D10669" s="294"/>
      <c r="E10669" s="294"/>
      <c r="F10669" s="294"/>
    </row>
    <row r="10670">
      <c r="A10670" s="294" t="s">
        <v>28360</v>
      </c>
      <c r="B10670" s="294"/>
      <c r="C10670" s="294"/>
      <c r="D10670" s="294"/>
      <c r="E10670" s="294"/>
      <c r="F10670" s="294"/>
    </row>
    <row r="10671">
      <c r="A10671" s="294" t="s">
        <v>28361</v>
      </c>
      <c r="B10671" s="294"/>
      <c r="C10671" s="294"/>
      <c r="D10671" s="294"/>
      <c r="E10671" s="294"/>
      <c r="F10671" s="294"/>
    </row>
    <row r="10672">
      <c r="A10672" s="294" t="s">
        <v>28362</v>
      </c>
      <c r="B10672" s="294"/>
      <c r="C10672" s="294"/>
      <c r="D10672" s="294"/>
      <c r="E10672" s="294"/>
      <c r="F10672" s="294"/>
    </row>
    <row r="10673">
      <c r="A10673" s="294" t="s">
        <v>28363</v>
      </c>
      <c r="B10673" s="294"/>
      <c r="C10673" s="294"/>
      <c r="D10673" s="294"/>
      <c r="E10673" s="294"/>
      <c r="F10673" s="294"/>
    </row>
    <row r="10674">
      <c r="A10674" s="294" t="s">
        <v>28364</v>
      </c>
      <c r="B10674" s="294"/>
      <c r="C10674" s="294"/>
      <c r="D10674" s="294"/>
      <c r="E10674" s="294"/>
      <c r="F10674" s="294"/>
    </row>
    <row r="10675">
      <c r="A10675" s="294" t="s">
        <v>28365</v>
      </c>
      <c r="B10675" s="294"/>
      <c r="C10675" s="294"/>
      <c r="D10675" s="294"/>
      <c r="E10675" s="294"/>
      <c r="F10675" s="294"/>
    </row>
    <row r="10676">
      <c r="A10676" s="294" t="s">
        <v>28366</v>
      </c>
      <c r="B10676" s="294"/>
      <c r="C10676" s="294"/>
      <c r="D10676" s="294"/>
      <c r="E10676" s="294"/>
      <c r="F10676" s="294"/>
    </row>
    <row r="10677">
      <c r="A10677" s="294" t="s">
        <v>28367</v>
      </c>
      <c r="B10677" s="294"/>
      <c r="C10677" s="294"/>
      <c r="D10677" s="294"/>
      <c r="E10677" s="294"/>
      <c r="F10677" s="294"/>
    </row>
    <row r="10678">
      <c r="A10678" s="294" t="s">
        <v>28368</v>
      </c>
      <c r="B10678" s="294"/>
      <c r="C10678" s="294"/>
      <c r="D10678" s="294"/>
      <c r="E10678" s="294"/>
      <c r="F10678" s="294"/>
    </row>
    <row r="10679">
      <c r="A10679" s="294" t="s">
        <v>28369</v>
      </c>
      <c r="B10679" s="294"/>
      <c r="C10679" s="294"/>
      <c r="D10679" s="294"/>
      <c r="E10679" s="294"/>
      <c r="F10679" s="294"/>
    </row>
    <row r="10680">
      <c r="A10680" s="294" t="s">
        <v>28370</v>
      </c>
      <c r="B10680" s="294"/>
      <c r="C10680" s="294"/>
      <c r="D10680" s="294"/>
      <c r="E10680" s="294"/>
      <c r="F10680" s="294"/>
    </row>
    <row r="10681">
      <c r="A10681" s="294" t="s">
        <v>28371</v>
      </c>
      <c r="B10681" s="294"/>
      <c r="C10681" s="294"/>
      <c r="D10681" s="294"/>
      <c r="E10681" s="294"/>
      <c r="F10681" s="294"/>
    </row>
    <row r="10682">
      <c r="A10682" s="294" t="s">
        <v>28372</v>
      </c>
      <c r="B10682" s="294"/>
      <c r="C10682" s="294"/>
      <c r="D10682" s="294"/>
      <c r="E10682" s="294"/>
      <c r="F10682" s="294"/>
    </row>
    <row r="10683">
      <c r="A10683" s="294" t="s">
        <v>28373</v>
      </c>
      <c r="B10683" s="294"/>
      <c r="C10683" s="294"/>
      <c r="D10683" s="294"/>
      <c r="E10683" s="294"/>
      <c r="F10683" s="294"/>
    </row>
    <row r="10684">
      <c r="A10684" s="294" t="s">
        <v>28374</v>
      </c>
      <c r="B10684" s="294"/>
      <c r="C10684" s="294"/>
      <c r="D10684" s="294"/>
      <c r="E10684" s="294"/>
      <c r="F10684" s="294"/>
    </row>
    <row r="10685">
      <c r="A10685" s="294" t="s">
        <v>28375</v>
      </c>
      <c r="B10685" s="294"/>
      <c r="C10685" s="294"/>
      <c r="D10685" s="294"/>
      <c r="E10685" s="294"/>
      <c r="F10685" s="294"/>
    </row>
    <row r="10686">
      <c r="A10686" s="294" t="s">
        <v>28376</v>
      </c>
      <c r="B10686" s="294"/>
      <c r="C10686" s="294"/>
      <c r="D10686" s="294"/>
      <c r="E10686" s="294"/>
      <c r="F10686" s="294"/>
    </row>
    <row r="10687">
      <c r="A10687" s="294" t="s">
        <v>28377</v>
      </c>
      <c r="B10687" s="294"/>
      <c r="C10687" s="294"/>
      <c r="D10687" s="294"/>
      <c r="E10687" s="294"/>
      <c r="F10687" s="294"/>
    </row>
    <row r="10688">
      <c r="A10688" s="294" t="s">
        <v>28378</v>
      </c>
      <c r="B10688" s="294"/>
      <c r="C10688" s="294"/>
      <c r="D10688" s="294"/>
      <c r="E10688" s="294"/>
      <c r="F10688" s="294"/>
    </row>
    <row r="10689">
      <c r="A10689" s="294"/>
      <c r="B10689" s="294"/>
      <c r="C10689" s="294"/>
      <c r="D10689" s="294"/>
      <c r="E10689" s="294"/>
      <c r="F10689" s="294"/>
    </row>
    <row r="10690">
      <c r="A10690" s="294" t="s">
        <v>28124</v>
      </c>
      <c r="B10690" s="294"/>
      <c r="C10690" s="294"/>
      <c r="D10690" s="294"/>
      <c r="E10690" s="294"/>
      <c r="F10690" s="294"/>
    </row>
    <row r="10691">
      <c r="A10691" s="294" t="s">
        <v>28379</v>
      </c>
      <c r="B10691" s="294"/>
      <c r="C10691" s="294"/>
      <c r="D10691" s="294"/>
      <c r="E10691" s="294"/>
      <c r="F10691" s="294"/>
    </row>
    <row r="10692">
      <c r="A10692" s="294" t="s">
        <v>21672</v>
      </c>
      <c r="B10692" s="294"/>
      <c r="C10692" s="294"/>
      <c r="D10692" s="294"/>
      <c r="E10692" s="294"/>
      <c r="F10692" s="294"/>
    </row>
    <row r="10693">
      <c r="A10693" s="294" t="s">
        <v>28317</v>
      </c>
      <c r="B10693" s="294"/>
      <c r="C10693" s="294"/>
      <c r="D10693" s="294"/>
      <c r="E10693" s="294"/>
      <c r="F10693" s="294"/>
    </row>
    <row r="10694">
      <c r="A10694" s="294"/>
      <c r="B10694" s="294"/>
      <c r="C10694" s="294"/>
      <c r="D10694" s="294"/>
      <c r="E10694" s="294"/>
      <c r="F10694" s="294"/>
    </row>
    <row r="10695">
      <c r="A10695" s="294" t="s">
        <v>21315</v>
      </c>
      <c r="B10695" s="294"/>
      <c r="C10695" s="294"/>
      <c r="D10695" s="294"/>
      <c r="E10695" s="294"/>
      <c r="F10695" s="294"/>
    </row>
    <row r="10696">
      <c r="A10696" s="294"/>
      <c r="B10696" s="294"/>
      <c r="C10696" s="294"/>
      <c r="D10696" s="294"/>
      <c r="E10696" s="294"/>
      <c r="F10696" s="294"/>
    </row>
    <row r="10697">
      <c r="A10697" s="294" t="s">
        <v>28380</v>
      </c>
      <c r="B10697" s="294"/>
      <c r="C10697" s="294"/>
      <c r="D10697" s="294"/>
      <c r="E10697" s="294"/>
      <c r="F10697" s="294"/>
    </row>
    <row r="10698">
      <c r="A10698" s="294" t="s">
        <v>28381</v>
      </c>
      <c r="B10698" s="294"/>
      <c r="C10698" s="294"/>
      <c r="D10698" s="294"/>
      <c r="E10698" s="294"/>
      <c r="F10698" s="294"/>
    </row>
    <row r="10699">
      <c r="A10699" s="294" t="s">
        <v>28382</v>
      </c>
      <c r="B10699" s="294"/>
      <c r="C10699" s="294"/>
      <c r="D10699" s="294"/>
      <c r="E10699" s="294"/>
      <c r="F10699" s="294"/>
    </row>
    <row r="10700">
      <c r="A10700" s="294" t="s">
        <v>28383</v>
      </c>
      <c r="B10700" s="294"/>
      <c r="C10700" s="294"/>
      <c r="D10700" s="294"/>
      <c r="E10700" s="294"/>
      <c r="F10700" s="294"/>
    </row>
    <row r="10701">
      <c r="A10701" s="294" t="s">
        <v>28384</v>
      </c>
      <c r="B10701" s="294"/>
      <c r="C10701" s="294"/>
      <c r="D10701" s="294"/>
      <c r="E10701" s="294"/>
      <c r="F10701" s="294"/>
    </row>
    <row r="10702">
      <c r="A10702" s="294" t="s">
        <v>28385</v>
      </c>
      <c r="B10702" s="294"/>
      <c r="C10702" s="294"/>
      <c r="D10702" s="294"/>
      <c r="E10702" s="294"/>
      <c r="F10702" s="294"/>
    </row>
    <row r="10703">
      <c r="A10703" s="294" t="s">
        <v>28386</v>
      </c>
      <c r="B10703" s="294"/>
      <c r="C10703" s="294"/>
      <c r="D10703" s="294"/>
      <c r="E10703" s="294"/>
      <c r="F10703" s="294"/>
    </row>
    <row r="10704">
      <c r="A10704" s="294" t="s">
        <v>28387</v>
      </c>
      <c r="B10704" s="294"/>
      <c r="C10704" s="294"/>
      <c r="D10704" s="294"/>
      <c r="E10704" s="294"/>
      <c r="F10704" s="294"/>
    </row>
    <row r="10705">
      <c r="A10705" s="294" t="s">
        <v>28388</v>
      </c>
      <c r="B10705" s="294"/>
      <c r="C10705" s="294"/>
      <c r="D10705" s="294"/>
      <c r="E10705" s="294"/>
      <c r="F10705" s="294"/>
    </row>
    <row r="10706">
      <c r="A10706" s="294" t="s">
        <v>28389</v>
      </c>
      <c r="B10706" s="294"/>
      <c r="C10706" s="294"/>
      <c r="D10706" s="294"/>
      <c r="E10706" s="294"/>
      <c r="F10706" s="294"/>
    </row>
    <row r="10707">
      <c r="A10707" s="294" t="s">
        <v>28390</v>
      </c>
      <c r="B10707" s="294"/>
      <c r="C10707" s="294"/>
      <c r="D10707" s="294"/>
      <c r="E10707" s="294"/>
      <c r="F10707" s="294"/>
    </row>
    <row r="10708">
      <c r="A10708" s="294"/>
      <c r="B10708" s="294"/>
      <c r="C10708" s="294"/>
      <c r="D10708" s="294"/>
      <c r="E10708" s="294"/>
      <c r="F10708" s="294"/>
    </row>
    <row r="10709">
      <c r="A10709" s="294" t="s">
        <v>22281</v>
      </c>
      <c r="B10709" s="294"/>
      <c r="C10709" s="294"/>
      <c r="D10709" s="294"/>
      <c r="E10709" s="294"/>
      <c r="F10709" s="294"/>
    </row>
    <row r="10710">
      <c r="A10710" s="294"/>
      <c r="B10710" s="294"/>
      <c r="C10710" s="294"/>
      <c r="D10710" s="294"/>
      <c r="E10710" s="294"/>
      <c r="F10710" s="294"/>
    </row>
    <row r="10711">
      <c r="A10711" s="294" t="s">
        <v>28391</v>
      </c>
      <c r="B10711" s="294"/>
      <c r="C10711" s="294"/>
      <c r="D10711" s="294"/>
      <c r="E10711" s="294"/>
      <c r="F10711" s="294"/>
    </row>
    <row r="10712">
      <c r="A10712" s="294" t="s">
        <v>28392</v>
      </c>
      <c r="B10712" s="294"/>
      <c r="C10712" s="294"/>
      <c r="D10712" s="294"/>
      <c r="E10712" s="294"/>
      <c r="F10712" s="294"/>
    </row>
    <row r="10713">
      <c r="A10713" s="294" t="s">
        <v>28393</v>
      </c>
      <c r="B10713" s="294"/>
      <c r="C10713" s="294"/>
      <c r="D10713" s="294"/>
      <c r="E10713" s="294"/>
      <c r="F10713" s="294"/>
    </row>
    <row r="10714">
      <c r="A10714" s="294" t="s">
        <v>28394</v>
      </c>
      <c r="B10714" s="294"/>
      <c r="C10714" s="294"/>
      <c r="D10714" s="294"/>
      <c r="E10714" s="294"/>
      <c r="F10714" s="294"/>
    </row>
    <row r="10715">
      <c r="A10715" s="294" t="s">
        <v>28395</v>
      </c>
      <c r="B10715" s="294"/>
      <c r="C10715" s="294"/>
      <c r="D10715" s="294"/>
      <c r="E10715" s="294"/>
      <c r="F10715" s="294"/>
    </row>
    <row r="10716">
      <c r="A10716" s="294"/>
      <c r="B10716" s="294"/>
      <c r="C10716" s="294"/>
      <c r="D10716" s="294"/>
      <c r="E10716" s="294"/>
      <c r="F10716" s="294"/>
    </row>
    <row r="10717">
      <c r="A10717" s="294" t="s">
        <v>22025</v>
      </c>
      <c r="B10717" s="294"/>
      <c r="C10717" s="294"/>
      <c r="D10717" s="294"/>
      <c r="E10717" s="294"/>
      <c r="F10717" s="294"/>
    </row>
    <row r="10718">
      <c r="A10718" s="294"/>
      <c r="B10718" s="294"/>
      <c r="C10718" s="294"/>
      <c r="D10718" s="294"/>
      <c r="E10718" s="294"/>
      <c r="F10718" s="294"/>
    </row>
    <row r="10719">
      <c r="A10719" s="294" t="s">
        <v>28396</v>
      </c>
      <c r="B10719" s="294"/>
      <c r="C10719" s="294"/>
      <c r="D10719" s="294"/>
      <c r="E10719" s="294"/>
      <c r="F10719" s="294"/>
    </row>
    <row r="10720">
      <c r="A10720" s="294" t="s">
        <v>28397</v>
      </c>
      <c r="B10720" s="294"/>
      <c r="C10720" s="294"/>
      <c r="D10720" s="294"/>
      <c r="E10720" s="294"/>
      <c r="F10720" s="294"/>
    </row>
    <row r="10721">
      <c r="A10721" s="294" t="s">
        <v>28398</v>
      </c>
      <c r="B10721" s="294"/>
      <c r="C10721" s="294"/>
      <c r="D10721" s="294"/>
      <c r="E10721" s="294"/>
      <c r="F10721" s="294"/>
    </row>
    <row r="10722">
      <c r="A10722" s="294" t="s">
        <v>28399</v>
      </c>
      <c r="B10722" s="294"/>
      <c r="C10722" s="294"/>
      <c r="D10722" s="294"/>
      <c r="E10722" s="294"/>
      <c r="F10722" s="294"/>
    </row>
    <row r="10723">
      <c r="A10723" s="294" t="s">
        <v>28400</v>
      </c>
      <c r="B10723" s="294"/>
      <c r="C10723" s="294"/>
      <c r="D10723" s="294"/>
      <c r="E10723" s="294"/>
      <c r="F10723" s="294"/>
    </row>
    <row r="10724">
      <c r="A10724" s="294" t="s">
        <v>28401</v>
      </c>
      <c r="B10724" s="294"/>
      <c r="C10724" s="294"/>
      <c r="D10724" s="294"/>
      <c r="E10724" s="294"/>
      <c r="F10724" s="294"/>
    </row>
    <row r="10725">
      <c r="A10725" s="294" t="s">
        <v>28402</v>
      </c>
      <c r="B10725" s="294"/>
      <c r="C10725" s="294"/>
      <c r="D10725" s="294"/>
      <c r="E10725" s="294"/>
      <c r="F10725" s="294"/>
    </row>
    <row r="10726">
      <c r="A10726" s="294"/>
      <c r="B10726" s="294"/>
      <c r="C10726" s="294"/>
      <c r="D10726" s="294"/>
      <c r="E10726" s="294"/>
      <c r="F10726" s="294"/>
    </row>
    <row r="10727">
      <c r="A10727" s="294" t="s">
        <v>21344</v>
      </c>
      <c r="B10727" s="294"/>
      <c r="C10727" s="294"/>
      <c r="D10727" s="294"/>
      <c r="E10727" s="294"/>
      <c r="F10727" s="294"/>
    </row>
    <row r="10728">
      <c r="A10728" s="294" t="s">
        <v>25548</v>
      </c>
      <c r="B10728" s="294"/>
      <c r="C10728" s="294"/>
      <c r="D10728" s="294"/>
      <c r="E10728" s="294"/>
      <c r="F10728" s="294"/>
    </row>
    <row r="10729">
      <c r="A10729" s="294"/>
      <c r="B10729" s="294"/>
      <c r="C10729" s="294"/>
      <c r="D10729" s="294"/>
      <c r="E10729" s="294"/>
      <c r="F10729" s="294"/>
    </row>
    <row r="10730">
      <c r="A10730" s="294" t="s">
        <v>28403</v>
      </c>
      <c r="B10730" s="294"/>
      <c r="C10730" s="294"/>
      <c r="D10730" s="294"/>
      <c r="E10730" s="294"/>
      <c r="F10730" s="294"/>
    </row>
    <row r="10731">
      <c r="A10731" s="294" t="s">
        <v>28404</v>
      </c>
      <c r="B10731" s="294"/>
      <c r="C10731" s="294"/>
      <c r="D10731" s="294"/>
      <c r="E10731" s="294"/>
      <c r="F10731" s="294"/>
    </row>
    <row r="10732">
      <c r="A10732" s="294" t="s">
        <v>28405</v>
      </c>
      <c r="B10732" s="294"/>
      <c r="C10732" s="294"/>
      <c r="D10732" s="294"/>
      <c r="E10732" s="294"/>
      <c r="F10732" s="294"/>
    </row>
    <row r="10733">
      <c r="A10733" s="294" t="s">
        <v>28406</v>
      </c>
      <c r="B10733" s="294"/>
      <c r="C10733" s="294"/>
      <c r="D10733" s="294"/>
      <c r="E10733" s="294"/>
      <c r="F10733" s="294"/>
    </row>
    <row r="10734">
      <c r="A10734" s="294" t="s">
        <v>28407</v>
      </c>
      <c r="B10734" s="294"/>
      <c r="C10734" s="294"/>
      <c r="D10734" s="294"/>
      <c r="E10734" s="294"/>
      <c r="F10734" s="294"/>
    </row>
    <row r="10735">
      <c r="A10735" s="294"/>
      <c r="B10735" s="294"/>
      <c r="C10735" s="294"/>
      <c r="D10735" s="294"/>
      <c r="E10735" s="294"/>
      <c r="F10735" s="294"/>
    </row>
    <row r="10736">
      <c r="A10736" s="294" t="s">
        <v>22397</v>
      </c>
      <c r="B10736" s="294"/>
      <c r="C10736" s="294"/>
      <c r="D10736" s="294"/>
      <c r="E10736" s="294"/>
      <c r="F10736" s="294"/>
    </row>
    <row r="10737">
      <c r="A10737" s="294"/>
      <c r="B10737" s="294"/>
      <c r="C10737" s="294"/>
      <c r="D10737" s="294"/>
      <c r="E10737" s="294"/>
      <c r="F10737" s="294"/>
    </row>
    <row r="10738">
      <c r="A10738" s="294" t="s">
        <v>28408</v>
      </c>
      <c r="B10738" s="294"/>
      <c r="C10738" s="294"/>
      <c r="D10738" s="294"/>
      <c r="E10738" s="294"/>
      <c r="F10738" s="294"/>
    </row>
    <row r="10739">
      <c r="A10739" s="294" t="s">
        <v>28409</v>
      </c>
      <c r="B10739" s="294"/>
      <c r="C10739" s="294"/>
      <c r="D10739" s="294"/>
      <c r="E10739" s="294"/>
      <c r="F10739" s="294"/>
    </row>
    <row r="10740">
      <c r="A10740" s="294" t="s">
        <v>26374</v>
      </c>
      <c r="B10740" s="294"/>
      <c r="C10740" s="294"/>
      <c r="D10740" s="294"/>
      <c r="E10740" s="294"/>
      <c r="F10740" s="294"/>
    </row>
    <row r="10741">
      <c r="A10741" s="294" t="s">
        <v>28410</v>
      </c>
      <c r="B10741" s="294"/>
      <c r="C10741" s="294"/>
      <c r="D10741" s="294"/>
      <c r="E10741" s="294"/>
      <c r="F10741" s="294"/>
    </row>
    <row r="10742">
      <c r="A10742" s="294" t="s">
        <v>28411</v>
      </c>
      <c r="B10742" s="294"/>
      <c r="C10742" s="294"/>
      <c r="D10742" s="294"/>
      <c r="E10742" s="294"/>
      <c r="F10742" s="294"/>
    </row>
    <row r="10743">
      <c r="A10743" s="294"/>
      <c r="B10743" s="294"/>
      <c r="C10743" s="294"/>
      <c r="D10743" s="294"/>
      <c r="E10743" s="294"/>
      <c r="F10743" s="294"/>
    </row>
    <row r="10744">
      <c r="A10744" s="294"/>
      <c r="B10744" s="294"/>
      <c r="C10744" s="294"/>
      <c r="D10744" s="294"/>
      <c r="E10744" s="294"/>
      <c r="F10744" s="294"/>
    </row>
    <row r="10745">
      <c r="A10745" s="294" t="s">
        <v>28412</v>
      </c>
      <c r="B10745" s="294"/>
      <c r="C10745" s="294"/>
      <c r="D10745" s="294"/>
      <c r="E10745" s="294"/>
      <c r="F10745" s="294"/>
    </row>
    <row r="10746">
      <c r="A10746" s="294"/>
      <c r="B10746" s="294"/>
      <c r="C10746" s="294"/>
      <c r="D10746" s="294"/>
      <c r="E10746" s="294"/>
      <c r="F10746" s="294"/>
    </row>
    <row r="10747">
      <c r="A10747" s="294" t="s">
        <v>28413</v>
      </c>
      <c r="B10747" s="294"/>
      <c r="C10747" s="294"/>
      <c r="D10747" s="294"/>
      <c r="E10747" s="294"/>
      <c r="F10747" s="294"/>
    </row>
    <row r="10748">
      <c r="A10748" s="294" t="s">
        <v>28414</v>
      </c>
      <c r="B10748" s="294"/>
      <c r="C10748" s="294"/>
      <c r="D10748" s="294"/>
      <c r="E10748" s="294"/>
      <c r="F10748" s="294"/>
    </row>
    <row r="10749">
      <c r="A10749" s="294" t="s">
        <v>28415</v>
      </c>
      <c r="B10749" s="294"/>
      <c r="C10749" s="294"/>
      <c r="D10749" s="294"/>
      <c r="E10749" s="294"/>
      <c r="F10749" s="294"/>
    </row>
    <row r="10750">
      <c r="A10750" s="294" t="s">
        <v>28416</v>
      </c>
      <c r="B10750" s="294"/>
      <c r="C10750" s="294"/>
      <c r="D10750" s="294"/>
      <c r="E10750" s="294"/>
      <c r="F10750" s="294"/>
    </row>
    <row r="10751">
      <c r="A10751" s="294" t="s">
        <v>28417</v>
      </c>
      <c r="B10751" s="294"/>
      <c r="C10751" s="294"/>
      <c r="D10751" s="294"/>
      <c r="E10751" s="294"/>
      <c r="F10751" s="294"/>
    </row>
    <row r="10752">
      <c r="A10752" s="294" t="s">
        <v>28418</v>
      </c>
      <c r="B10752" s="294"/>
      <c r="C10752" s="294"/>
      <c r="D10752" s="294"/>
      <c r="E10752" s="294"/>
      <c r="F10752" s="294"/>
    </row>
    <row r="10753">
      <c r="A10753" s="294" t="s">
        <v>26778</v>
      </c>
      <c r="B10753" s="294"/>
      <c r="C10753" s="294"/>
      <c r="D10753" s="294"/>
      <c r="E10753" s="294"/>
      <c r="F10753" s="294"/>
    </row>
    <row r="10754">
      <c r="A10754" s="294" t="s">
        <v>28419</v>
      </c>
      <c r="B10754" s="294"/>
      <c r="C10754" s="294"/>
      <c r="D10754" s="294"/>
      <c r="E10754" s="294"/>
      <c r="F10754" s="294"/>
    </row>
    <row r="10755">
      <c r="A10755" s="294" t="s">
        <v>28420</v>
      </c>
      <c r="B10755" s="294"/>
      <c r="C10755" s="294"/>
      <c r="D10755" s="294"/>
      <c r="E10755" s="294"/>
      <c r="F10755" s="294"/>
    </row>
    <row r="10756">
      <c r="A10756" s="294" t="s">
        <v>28421</v>
      </c>
      <c r="B10756" s="294"/>
      <c r="C10756" s="294"/>
      <c r="D10756" s="294"/>
      <c r="E10756" s="294"/>
      <c r="F10756" s="294"/>
    </row>
    <row r="10757">
      <c r="A10757" s="294" t="s">
        <v>28422</v>
      </c>
      <c r="B10757" s="294"/>
      <c r="C10757" s="294"/>
      <c r="D10757" s="294"/>
      <c r="E10757" s="294"/>
      <c r="F10757" s="294"/>
    </row>
    <row r="10758">
      <c r="A10758" s="294" t="s">
        <v>28423</v>
      </c>
      <c r="B10758" s="294"/>
      <c r="C10758" s="294"/>
      <c r="D10758" s="294"/>
      <c r="E10758" s="294"/>
      <c r="F10758" s="294"/>
    </row>
    <row r="10759">
      <c r="A10759" s="294" t="s">
        <v>28424</v>
      </c>
      <c r="B10759" s="294"/>
      <c r="C10759" s="294"/>
      <c r="D10759" s="294"/>
      <c r="E10759" s="294"/>
      <c r="F10759" s="294"/>
    </row>
    <row r="10760">
      <c r="A10760" s="294" t="s">
        <v>28425</v>
      </c>
      <c r="B10760" s="294"/>
      <c r="C10760" s="294"/>
      <c r="D10760" s="294"/>
      <c r="E10760" s="294"/>
      <c r="F10760" s="294"/>
    </row>
    <row r="10761">
      <c r="A10761" s="294" t="s">
        <v>24320</v>
      </c>
      <c r="B10761" s="294"/>
      <c r="C10761" s="294"/>
      <c r="D10761" s="294"/>
      <c r="E10761" s="294"/>
      <c r="F10761" s="294"/>
    </row>
    <row r="10762">
      <c r="A10762" s="294" t="s">
        <v>28426</v>
      </c>
      <c r="B10762" s="294"/>
      <c r="C10762" s="294"/>
      <c r="D10762" s="294"/>
      <c r="E10762" s="294"/>
      <c r="F10762" s="294"/>
    </row>
    <row r="10763">
      <c r="A10763" s="294" t="s">
        <v>28427</v>
      </c>
      <c r="B10763" s="294"/>
      <c r="C10763" s="294"/>
      <c r="D10763" s="294"/>
      <c r="E10763" s="294"/>
      <c r="F10763" s="294"/>
    </row>
    <row r="10764">
      <c r="A10764" s="294" t="s">
        <v>28428</v>
      </c>
      <c r="B10764" s="294"/>
      <c r="C10764" s="294"/>
      <c r="D10764" s="294"/>
      <c r="E10764" s="294"/>
      <c r="F10764" s="294"/>
    </row>
    <row r="10765">
      <c r="A10765" s="294"/>
      <c r="B10765" s="294"/>
      <c r="C10765" s="294"/>
      <c r="D10765" s="294"/>
      <c r="E10765" s="294"/>
      <c r="F10765" s="294"/>
    </row>
    <row r="10766">
      <c r="A10766" s="294" t="s">
        <v>28124</v>
      </c>
      <c r="B10766" s="294"/>
      <c r="C10766" s="294"/>
      <c r="D10766" s="294"/>
      <c r="E10766" s="294"/>
      <c r="F10766" s="294"/>
    </row>
    <row r="10767">
      <c r="A10767" s="294" t="s">
        <v>28429</v>
      </c>
      <c r="B10767" s="294"/>
      <c r="C10767" s="294"/>
      <c r="D10767" s="294"/>
      <c r="E10767" s="294"/>
      <c r="F10767" s="294"/>
    </row>
    <row r="10768">
      <c r="A10768" s="294" t="s">
        <v>28430</v>
      </c>
      <c r="B10768" s="294"/>
      <c r="C10768" s="294"/>
      <c r="D10768" s="294"/>
      <c r="E10768" s="294"/>
      <c r="F10768" s="294"/>
    </row>
    <row r="10769">
      <c r="A10769" s="294"/>
      <c r="B10769" s="294"/>
      <c r="C10769" s="294"/>
      <c r="D10769" s="294"/>
      <c r="E10769" s="294"/>
      <c r="F10769" s="294"/>
    </row>
    <row r="10770">
      <c r="A10770" s="294"/>
      <c r="B10770" s="294"/>
      <c r="C10770" s="294"/>
      <c r="D10770" s="294"/>
      <c r="E10770" s="294"/>
      <c r="F10770" s="294"/>
    </row>
    <row r="10771">
      <c r="A10771" s="294" t="s">
        <v>28431</v>
      </c>
      <c r="B10771" s="294"/>
      <c r="C10771" s="294"/>
      <c r="D10771" s="294"/>
      <c r="E10771" s="294"/>
      <c r="F10771" s="294"/>
    </row>
    <row r="10772">
      <c r="A10772" s="294"/>
      <c r="B10772" s="294"/>
      <c r="C10772" s="294"/>
      <c r="D10772" s="294"/>
      <c r="E10772" s="294"/>
      <c r="F10772" s="294"/>
    </row>
    <row r="10773">
      <c r="A10773" s="294"/>
      <c r="B10773" s="294"/>
      <c r="C10773" s="294"/>
      <c r="D10773" s="294"/>
      <c r="E10773" s="294"/>
      <c r="F10773" s="294"/>
    </row>
    <row r="10774">
      <c r="A10774" s="294" t="s">
        <v>28432</v>
      </c>
      <c r="B10774" s="294"/>
      <c r="C10774" s="294"/>
      <c r="D10774" s="294"/>
      <c r="E10774" s="294"/>
      <c r="F10774" s="294"/>
    </row>
    <row r="10775">
      <c r="A10775" s="294"/>
      <c r="B10775" s="294"/>
      <c r="C10775" s="294"/>
      <c r="D10775" s="294"/>
      <c r="E10775" s="294"/>
      <c r="F10775" s="294"/>
    </row>
    <row r="10776">
      <c r="A10776" s="294"/>
      <c r="B10776" s="294"/>
      <c r="C10776" s="294"/>
      <c r="D10776" s="294"/>
      <c r="E10776" s="294"/>
      <c r="F10776" s="294"/>
    </row>
    <row r="10777">
      <c r="A10777" s="294" t="s">
        <v>28433</v>
      </c>
      <c r="B10777" s="294"/>
      <c r="C10777" s="294"/>
      <c r="D10777" s="294"/>
      <c r="E10777" s="294"/>
      <c r="F10777" s="294"/>
    </row>
    <row r="10778">
      <c r="A10778" s="294"/>
      <c r="B10778" s="294"/>
      <c r="C10778" s="294"/>
      <c r="D10778" s="294"/>
      <c r="E10778" s="294"/>
      <c r="F10778" s="294"/>
    </row>
    <row r="10779">
      <c r="A10779" s="294" t="s">
        <v>28434</v>
      </c>
      <c r="B10779" s="294"/>
      <c r="C10779" s="294"/>
      <c r="D10779" s="294"/>
      <c r="E10779" s="294"/>
      <c r="F10779" s="294"/>
    </row>
    <row r="10780">
      <c r="A10780" s="294" t="s">
        <v>28435</v>
      </c>
      <c r="B10780" s="294"/>
      <c r="C10780" s="294"/>
      <c r="D10780" s="294"/>
      <c r="E10780" s="294"/>
      <c r="F10780" s="294"/>
    </row>
    <row r="10781">
      <c r="A10781" s="294" t="s">
        <v>28436</v>
      </c>
      <c r="B10781" s="294"/>
      <c r="C10781" s="294"/>
      <c r="D10781" s="294"/>
      <c r="E10781" s="294"/>
      <c r="F10781" s="294"/>
    </row>
    <row r="10782">
      <c r="A10782" s="294" t="s">
        <v>28437</v>
      </c>
      <c r="B10782" s="294"/>
      <c r="C10782" s="294"/>
      <c r="D10782" s="294"/>
      <c r="E10782" s="294"/>
      <c r="F10782" s="294"/>
    </row>
    <row r="10783">
      <c r="A10783" s="294" t="s">
        <v>28438</v>
      </c>
      <c r="B10783" s="294"/>
      <c r="C10783" s="294"/>
      <c r="D10783" s="294"/>
      <c r="E10783" s="294"/>
      <c r="F10783" s="294"/>
    </row>
    <row r="10784">
      <c r="A10784" s="294" t="s">
        <v>28439</v>
      </c>
      <c r="B10784" s="294"/>
      <c r="C10784" s="294"/>
      <c r="D10784" s="294"/>
      <c r="E10784" s="294"/>
      <c r="F10784" s="294"/>
    </row>
    <row r="10785">
      <c r="A10785" s="294" t="s">
        <v>28440</v>
      </c>
      <c r="B10785" s="294"/>
      <c r="C10785" s="294"/>
      <c r="D10785" s="294"/>
      <c r="E10785" s="294"/>
      <c r="F10785" s="294"/>
    </row>
    <row r="10786">
      <c r="A10786" s="294"/>
      <c r="B10786" s="294"/>
      <c r="C10786" s="294"/>
      <c r="D10786" s="294"/>
      <c r="E10786" s="294"/>
      <c r="F10786" s="294"/>
    </row>
    <row r="10787">
      <c r="A10787" s="294" t="s">
        <v>28441</v>
      </c>
      <c r="B10787" s="294"/>
      <c r="C10787" s="294"/>
      <c r="D10787" s="294"/>
      <c r="E10787" s="294"/>
      <c r="F10787" s="294"/>
    </row>
    <row r="10788">
      <c r="A10788" s="294"/>
      <c r="B10788" s="294"/>
      <c r="C10788" s="294"/>
      <c r="D10788" s="294"/>
      <c r="E10788" s="294"/>
      <c r="F10788" s="294"/>
    </row>
    <row r="10789">
      <c r="A10789" s="294" t="s">
        <v>28442</v>
      </c>
      <c r="B10789" s="294"/>
      <c r="C10789" s="294"/>
      <c r="D10789" s="294"/>
      <c r="E10789" s="294"/>
      <c r="F10789" s="294"/>
    </row>
    <row r="10790">
      <c r="A10790" s="294" t="s">
        <v>28443</v>
      </c>
      <c r="B10790" s="294"/>
      <c r="C10790" s="294"/>
      <c r="D10790" s="294"/>
      <c r="E10790" s="294"/>
      <c r="F10790" s="294"/>
    </row>
    <row r="10791">
      <c r="A10791" s="294" t="s">
        <v>28444</v>
      </c>
      <c r="B10791" s="294"/>
      <c r="C10791" s="294"/>
      <c r="D10791" s="294"/>
      <c r="E10791" s="294"/>
      <c r="F10791" s="294"/>
    </row>
    <row r="10792">
      <c r="A10792" s="294" t="s">
        <v>28445</v>
      </c>
      <c r="B10792" s="294"/>
      <c r="C10792" s="294"/>
      <c r="D10792" s="294"/>
      <c r="E10792" s="294"/>
      <c r="F10792" s="294"/>
    </row>
    <row r="10793">
      <c r="A10793" s="294" t="s">
        <v>28446</v>
      </c>
      <c r="B10793" s="294"/>
      <c r="C10793" s="294"/>
      <c r="D10793" s="294"/>
      <c r="E10793" s="294"/>
      <c r="F10793" s="294"/>
    </row>
    <row r="10794">
      <c r="A10794" s="294" t="s">
        <v>28447</v>
      </c>
      <c r="B10794" s="294"/>
      <c r="C10794" s="294"/>
      <c r="D10794" s="294"/>
      <c r="E10794" s="294"/>
      <c r="F10794" s="294"/>
    </row>
    <row r="10795">
      <c r="A10795" s="294" t="s">
        <v>28448</v>
      </c>
      <c r="B10795" s="294"/>
      <c r="C10795" s="294"/>
      <c r="D10795" s="294"/>
      <c r="E10795" s="294"/>
      <c r="F10795" s="294"/>
    </row>
    <row r="10796">
      <c r="A10796" s="294"/>
      <c r="B10796" s="294"/>
      <c r="C10796" s="294"/>
      <c r="D10796" s="294"/>
      <c r="E10796" s="294"/>
      <c r="F10796" s="294"/>
    </row>
    <row r="10797">
      <c r="A10797" s="294"/>
      <c r="B10797" s="294"/>
      <c r="C10797" s="294"/>
      <c r="D10797" s="294"/>
      <c r="E10797" s="294"/>
      <c r="F10797" s="294"/>
    </row>
    <row r="10798">
      <c r="A10798" s="294" t="s">
        <v>28449</v>
      </c>
      <c r="B10798" s="294"/>
      <c r="C10798" s="294"/>
      <c r="D10798" s="294"/>
      <c r="E10798" s="294"/>
      <c r="F10798" s="294"/>
    </row>
    <row r="10799">
      <c r="A10799" s="294"/>
      <c r="B10799" s="294"/>
      <c r="C10799" s="294"/>
      <c r="D10799" s="294"/>
      <c r="E10799" s="294"/>
      <c r="F10799" s="294"/>
    </row>
    <row r="10800">
      <c r="A10800" s="294" t="s">
        <v>28450</v>
      </c>
      <c r="B10800" s="294"/>
      <c r="C10800" s="294"/>
      <c r="D10800" s="294"/>
      <c r="E10800" s="294"/>
      <c r="F10800" s="294"/>
    </row>
    <row r="10801">
      <c r="A10801" s="294" t="s">
        <v>28451</v>
      </c>
      <c r="B10801" s="294"/>
      <c r="C10801" s="294"/>
      <c r="D10801" s="294"/>
      <c r="E10801" s="294"/>
      <c r="F10801" s="294"/>
    </row>
    <row r="10802">
      <c r="A10802" s="294" t="s">
        <v>28452</v>
      </c>
      <c r="B10802" s="294"/>
      <c r="C10802" s="294"/>
      <c r="D10802" s="294"/>
      <c r="E10802" s="294"/>
      <c r="F10802" s="294"/>
    </row>
    <row r="10803">
      <c r="A10803" s="294" t="s">
        <v>28453</v>
      </c>
      <c r="B10803" s="294"/>
      <c r="C10803" s="294"/>
      <c r="D10803" s="294"/>
      <c r="E10803" s="294"/>
      <c r="F10803" s="294"/>
    </row>
    <row r="10804">
      <c r="A10804" s="294" t="s">
        <v>28454</v>
      </c>
      <c r="B10804" s="294"/>
      <c r="C10804" s="294"/>
      <c r="D10804" s="294"/>
      <c r="E10804" s="294"/>
      <c r="F10804" s="294"/>
    </row>
    <row r="10805">
      <c r="A10805" s="294"/>
      <c r="B10805" s="294"/>
      <c r="C10805" s="294"/>
      <c r="D10805" s="294"/>
      <c r="E10805" s="294"/>
      <c r="F10805" s="294"/>
    </row>
    <row r="10806">
      <c r="A10806" s="294" t="s">
        <v>28455</v>
      </c>
      <c r="B10806" s="294"/>
      <c r="C10806" s="294"/>
      <c r="D10806" s="294"/>
      <c r="E10806" s="294"/>
      <c r="F10806" s="294"/>
    </row>
    <row r="10807">
      <c r="A10807" s="294" t="s">
        <v>28456</v>
      </c>
      <c r="B10807" s="294"/>
      <c r="C10807" s="294"/>
      <c r="D10807" s="294"/>
      <c r="E10807" s="294"/>
      <c r="F10807" s="294"/>
    </row>
    <row r="10808">
      <c r="A10808" s="294" t="s">
        <v>28457</v>
      </c>
      <c r="B10808" s="294"/>
      <c r="C10808" s="294"/>
      <c r="D10808" s="294"/>
      <c r="E10808" s="294"/>
      <c r="F10808" s="294"/>
    </row>
    <row r="10809">
      <c r="A10809" s="294" t="s">
        <v>28458</v>
      </c>
      <c r="B10809" s="294"/>
      <c r="C10809" s="294"/>
      <c r="D10809" s="294"/>
      <c r="E10809" s="294"/>
      <c r="F10809" s="294"/>
    </row>
    <row r="10810">
      <c r="A10810" s="294" t="s">
        <v>28459</v>
      </c>
      <c r="B10810" s="294"/>
      <c r="C10810" s="294"/>
      <c r="D10810" s="294"/>
      <c r="E10810" s="294"/>
      <c r="F10810" s="294"/>
    </row>
    <row r="10811">
      <c r="A10811" s="294"/>
      <c r="B10811" s="294"/>
      <c r="C10811" s="294"/>
      <c r="D10811" s="294"/>
      <c r="E10811" s="294"/>
      <c r="F10811" s="294"/>
    </row>
    <row r="10812">
      <c r="A10812" s="294" t="s">
        <v>28460</v>
      </c>
      <c r="B10812" s="294"/>
      <c r="C10812" s="294"/>
      <c r="D10812" s="294"/>
      <c r="E10812" s="294"/>
      <c r="F10812" s="294"/>
    </row>
    <row r="10813">
      <c r="A10813" s="294" t="s">
        <v>28461</v>
      </c>
      <c r="B10813" s="294"/>
      <c r="C10813" s="294"/>
      <c r="D10813" s="294"/>
      <c r="E10813" s="294"/>
      <c r="F10813" s="294"/>
    </row>
    <row r="10814">
      <c r="A10814" s="294" t="s">
        <v>28462</v>
      </c>
      <c r="B10814" s="294"/>
      <c r="C10814" s="294"/>
      <c r="D10814" s="294"/>
      <c r="E10814" s="294"/>
      <c r="F10814" s="294"/>
    </row>
    <row r="10815">
      <c r="A10815" s="294" t="s">
        <v>28463</v>
      </c>
      <c r="B10815" s="294"/>
      <c r="C10815" s="294"/>
      <c r="D10815" s="294"/>
      <c r="E10815" s="294"/>
      <c r="F10815" s="294"/>
    </row>
    <row r="10816">
      <c r="A10816" s="294" t="s">
        <v>28464</v>
      </c>
      <c r="B10816" s="294"/>
      <c r="C10816" s="294"/>
      <c r="D10816" s="294"/>
      <c r="E10816" s="294"/>
      <c r="F10816" s="294"/>
    </row>
    <row r="10817">
      <c r="A10817" s="294"/>
      <c r="B10817" s="294"/>
      <c r="C10817" s="294"/>
      <c r="D10817" s="294"/>
      <c r="E10817" s="294"/>
      <c r="F10817" s="294"/>
    </row>
    <row r="10818">
      <c r="A10818" s="294" t="s">
        <v>28465</v>
      </c>
      <c r="B10818" s="294"/>
      <c r="C10818" s="294"/>
      <c r="D10818" s="294"/>
      <c r="E10818" s="294"/>
      <c r="F10818" s="294"/>
    </row>
    <row r="10819">
      <c r="A10819" s="294" t="s">
        <v>28466</v>
      </c>
      <c r="B10819" s="294"/>
      <c r="C10819" s="294"/>
      <c r="D10819" s="294"/>
      <c r="E10819" s="294"/>
      <c r="F10819" s="294"/>
    </row>
    <row r="10820">
      <c r="A10820" s="294" t="s">
        <v>28467</v>
      </c>
      <c r="B10820" s="294"/>
      <c r="C10820" s="294"/>
      <c r="D10820" s="294"/>
      <c r="E10820" s="294"/>
      <c r="F10820" s="294"/>
    </row>
    <row r="10821">
      <c r="A10821" s="294" t="s">
        <v>28468</v>
      </c>
      <c r="B10821" s="294"/>
      <c r="C10821" s="294"/>
      <c r="D10821" s="294"/>
      <c r="E10821" s="294"/>
      <c r="F10821" s="294"/>
    </row>
    <row r="10822">
      <c r="A10822" s="294"/>
      <c r="B10822" s="294"/>
      <c r="C10822" s="294"/>
      <c r="D10822" s="294"/>
      <c r="E10822" s="294"/>
      <c r="F10822" s="294"/>
    </row>
    <row r="10823">
      <c r="A10823" s="294" t="s">
        <v>28469</v>
      </c>
      <c r="B10823" s="294"/>
      <c r="C10823" s="294"/>
      <c r="D10823" s="294"/>
      <c r="E10823" s="294"/>
      <c r="F10823" s="294"/>
    </row>
    <row r="10824">
      <c r="A10824" s="294" t="s">
        <v>28470</v>
      </c>
      <c r="B10824" s="294"/>
      <c r="C10824" s="294"/>
      <c r="D10824" s="294"/>
      <c r="E10824" s="294"/>
      <c r="F10824" s="294"/>
    </row>
    <row r="10825">
      <c r="A10825" s="294" t="s">
        <v>28471</v>
      </c>
      <c r="B10825" s="294"/>
      <c r="C10825" s="294"/>
      <c r="D10825" s="294"/>
      <c r="E10825" s="294"/>
      <c r="F10825" s="294"/>
    </row>
    <row r="10826">
      <c r="A10826" s="294" t="s">
        <v>28472</v>
      </c>
      <c r="B10826" s="294"/>
      <c r="C10826" s="294"/>
      <c r="D10826" s="294"/>
      <c r="E10826" s="294"/>
      <c r="F10826" s="294"/>
    </row>
    <row r="10827">
      <c r="A10827" s="294"/>
      <c r="B10827" s="294"/>
      <c r="C10827" s="294"/>
      <c r="D10827" s="294"/>
      <c r="E10827" s="294"/>
      <c r="F10827" s="294"/>
    </row>
    <row r="10828">
      <c r="A10828" s="294" t="s">
        <v>28473</v>
      </c>
      <c r="B10828" s="294"/>
      <c r="C10828" s="294"/>
      <c r="D10828" s="294"/>
      <c r="E10828" s="294"/>
      <c r="F10828" s="294"/>
    </row>
    <row r="10829">
      <c r="A10829" s="294" t="s">
        <v>28474</v>
      </c>
      <c r="B10829" s="294"/>
      <c r="C10829" s="294"/>
      <c r="D10829" s="294"/>
      <c r="E10829" s="294"/>
      <c r="F10829" s="294"/>
    </row>
    <row r="10830">
      <c r="A10830" s="294" t="s">
        <v>28475</v>
      </c>
      <c r="B10830" s="294"/>
      <c r="C10830" s="294"/>
      <c r="D10830" s="294"/>
      <c r="E10830" s="294"/>
      <c r="F10830" s="294"/>
    </row>
    <row r="10831">
      <c r="A10831" s="294" t="s">
        <v>28476</v>
      </c>
      <c r="B10831" s="294"/>
      <c r="C10831" s="294"/>
      <c r="D10831" s="294"/>
      <c r="E10831" s="294"/>
      <c r="F10831" s="294"/>
    </row>
    <row r="10832">
      <c r="A10832" s="294"/>
      <c r="B10832" s="294"/>
      <c r="C10832" s="294"/>
      <c r="D10832" s="294"/>
      <c r="E10832" s="294"/>
      <c r="F10832" s="294"/>
    </row>
    <row r="10833">
      <c r="A10833" s="294" t="s">
        <v>28477</v>
      </c>
      <c r="B10833" s="294"/>
      <c r="C10833" s="294"/>
      <c r="D10833" s="294"/>
      <c r="E10833" s="294"/>
      <c r="F10833" s="294"/>
    </row>
    <row r="10834">
      <c r="A10834" s="294" t="s">
        <v>28461</v>
      </c>
      <c r="B10834" s="294"/>
      <c r="C10834" s="294"/>
      <c r="D10834" s="294"/>
      <c r="E10834" s="294"/>
      <c r="F10834" s="294"/>
    </row>
    <row r="10835">
      <c r="A10835" s="294" t="s">
        <v>28478</v>
      </c>
      <c r="B10835" s="294"/>
      <c r="C10835" s="294"/>
      <c r="D10835" s="294"/>
      <c r="E10835" s="294"/>
      <c r="F10835" s="294"/>
    </row>
    <row r="10836">
      <c r="A10836" s="294" t="s">
        <v>28479</v>
      </c>
      <c r="B10836" s="294"/>
      <c r="C10836" s="294"/>
      <c r="D10836" s="294"/>
      <c r="E10836" s="294"/>
      <c r="F10836" s="294"/>
    </row>
    <row r="10837">
      <c r="A10837" s="294"/>
      <c r="B10837" s="294"/>
      <c r="C10837" s="294"/>
      <c r="D10837" s="294"/>
      <c r="E10837" s="294"/>
      <c r="F10837" s="294"/>
    </row>
    <row r="10838">
      <c r="A10838" s="294" t="s">
        <v>28480</v>
      </c>
      <c r="B10838" s="294"/>
      <c r="C10838" s="294"/>
      <c r="D10838" s="294"/>
      <c r="E10838" s="294"/>
      <c r="F10838" s="294"/>
    </row>
    <row r="10839">
      <c r="A10839" s="294" t="s">
        <v>28481</v>
      </c>
      <c r="B10839" s="294"/>
      <c r="C10839" s="294"/>
      <c r="D10839" s="294"/>
      <c r="E10839" s="294"/>
      <c r="F10839" s="294"/>
    </row>
    <row r="10840">
      <c r="A10840" s="294" t="s">
        <v>28482</v>
      </c>
      <c r="B10840" s="294"/>
      <c r="C10840" s="294"/>
      <c r="D10840" s="294"/>
      <c r="E10840" s="294"/>
      <c r="F10840" s="294"/>
    </row>
    <row r="10841">
      <c r="A10841" s="294" t="s">
        <v>28483</v>
      </c>
      <c r="B10841" s="294"/>
      <c r="C10841" s="294"/>
      <c r="D10841" s="294"/>
      <c r="E10841" s="294"/>
      <c r="F10841" s="294"/>
    </row>
    <row r="10842">
      <c r="A10842" s="294" t="s">
        <v>28484</v>
      </c>
      <c r="B10842" s="294"/>
      <c r="C10842" s="294"/>
      <c r="D10842" s="294"/>
      <c r="E10842" s="294"/>
      <c r="F10842" s="294"/>
    </row>
    <row r="10843">
      <c r="A10843" s="294"/>
      <c r="B10843" s="294"/>
      <c r="C10843" s="294"/>
      <c r="D10843" s="294"/>
      <c r="E10843" s="294"/>
      <c r="F10843" s="294"/>
    </row>
    <row r="10844">
      <c r="A10844" s="294" t="s">
        <v>28485</v>
      </c>
      <c r="B10844" s="294"/>
      <c r="C10844" s="294"/>
      <c r="D10844" s="294"/>
      <c r="E10844" s="294"/>
      <c r="F10844" s="294"/>
    </row>
    <row r="10845">
      <c r="A10845" s="294"/>
      <c r="B10845" s="294"/>
      <c r="C10845" s="294"/>
      <c r="D10845" s="294"/>
      <c r="E10845" s="294"/>
      <c r="F10845" s="294"/>
    </row>
    <row r="10846">
      <c r="A10846" s="294" t="s">
        <v>28486</v>
      </c>
      <c r="B10846" s="294"/>
      <c r="C10846" s="294"/>
      <c r="D10846" s="294"/>
      <c r="E10846" s="294"/>
      <c r="F10846" s="294"/>
    </row>
    <row r="10847">
      <c r="A10847" s="294" t="s">
        <v>28487</v>
      </c>
      <c r="B10847" s="294"/>
      <c r="C10847" s="294"/>
      <c r="D10847" s="294"/>
      <c r="E10847" s="294"/>
      <c r="F10847" s="294"/>
    </row>
    <row r="10848">
      <c r="A10848" s="294"/>
      <c r="B10848" s="294"/>
      <c r="C10848" s="294"/>
      <c r="D10848" s="294"/>
      <c r="E10848" s="294"/>
      <c r="F10848" s="294"/>
    </row>
    <row r="10849">
      <c r="A10849" s="294" t="s">
        <v>28488</v>
      </c>
      <c r="B10849" s="294"/>
      <c r="C10849" s="294"/>
      <c r="D10849" s="294"/>
      <c r="E10849" s="294"/>
      <c r="F10849" s="294"/>
    </row>
    <row r="10850">
      <c r="A10850" s="294"/>
      <c r="B10850" s="294"/>
      <c r="C10850" s="294"/>
      <c r="D10850" s="294"/>
      <c r="E10850" s="294"/>
      <c r="F10850" s="294"/>
    </row>
    <row r="10851">
      <c r="A10851" s="294" t="s">
        <v>28489</v>
      </c>
      <c r="B10851" s="294"/>
      <c r="C10851" s="294"/>
      <c r="D10851" s="294"/>
      <c r="E10851" s="294"/>
      <c r="F10851" s="294"/>
    </row>
    <row r="10852">
      <c r="A10852" s="294"/>
      <c r="B10852" s="294"/>
      <c r="C10852" s="294"/>
      <c r="D10852" s="294"/>
      <c r="E10852" s="294"/>
      <c r="F10852" s="294"/>
    </row>
    <row r="10853">
      <c r="A10853" s="294" t="s">
        <v>28490</v>
      </c>
      <c r="B10853" s="294"/>
      <c r="C10853" s="294"/>
      <c r="D10853" s="294"/>
      <c r="E10853" s="294"/>
      <c r="F10853" s="294"/>
    </row>
    <row r="10854">
      <c r="A10854" s="294" t="s">
        <v>28491</v>
      </c>
      <c r="B10854" s="294"/>
      <c r="C10854" s="294"/>
      <c r="D10854" s="294"/>
      <c r="E10854" s="294"/>
      <c r="F10854" s="294"/>
    </row>
    <row r="10855">
      <c r="A10855" s="294" t="s">
        <v>28492</v>
      </c>
      <c r="B10855" s="294"/>
      <c r="C10855" s="294"/>
      <c r="D10855" s="294"/>
      <c r="E10855" s="294"/>
      <c r="F10855" s="294"/>
    </row>
    <row r="10856">
      <c r="A10856" s="294" t="s">
        <v>28493</v>
      </c>
      <c r="B10856" s="294"/>
      <c r="C10856" s="294"/>
      <c r="D10856" s="294"/>
      <c r="E10856" s="294"/>
      <c r="F10856" s="294"/>
    </row>
    <row r="10857">
      <c r="A10857" s="294"/>
      <c r="B10857" s="294"/>
      <c r="C10857" s="294"/>
      <c r="D10857" s="294"/>
      <c r="E10857" s="294"/>
      <c r="F10857" s="294"/>
    </row>
    <row r="10858">
      <c r="A10858" s="294" t="s">
        <v>25957</v>
      </c>
      <c r="B10858" s="294"/>
      <c r="C10858" s="294"/>
      <c r="D10858" s="294"/>
      <c r="E10858" s="294"/>
      <c r="F10858" s="294"/>
    </row>
    <row r="10859">
      <c r="A10859" s="294"/>
      <c r="B10859" s="294"/>
      <c r="C10859" s="294"/>
      <c r="D10859" s="294"/>
      <c r="E10859" s="294"/>
      <c r="F10859" s="294"/>
    </row>
    <row r="10860">
      <c r="A10860" s="294" t="s">
        <v>28494</v>
      </c>
      <c r="B10860" s="294"/>
      <c r="C10860" s="294"/>
      <c r="D10860" s="294"/>
      <c r="E10860" s="294"/>
      <c r="F10860" s="294"/>
    </row>
    <row r="10861">
      <c r="A10861" s="294"/>
      <c r="B10861" s="294"/>
      <c r="C10861" s="294"/>
      <c r="D10861" s="294"/>
      <c r="E10861" s="294"/>
      <c r="F10861" s="294"/>
    </row>
    <row r="10862">
      <c r="A10862" s="294" t="s">
        <v>26193</v>
      </c>
      <c r="B10862" s="294"/>
      <c r="C10862" s="294"/>
      <c r="D10862" s="294"/>
      <c r="E10862" s="294"/>
      <c r="F10862" s="294"/>
    </row>
    <row r="10863">
      <c r="A10863" s="294"/>
      <c r="B10863" s="294"/>
      <c r="C10863" s="294"/>
      <c r="D10863" s="294"/>
      <c r="E10863" s="294"/>
      <c r="F10863" s="294"/>
    </row>
    <row r="10864">
      <c r="A10864" s="294" t="s">
        <v>28495</v>
      </c>
      <c r="B10864" s="294"/>
      <c r="C10864" s="294"/>
      <c r="D10864" s="294"/>
      <c r="E10864" s="294"/>
      <c r="F10864" s="294"/>
    </row>
    <row r="10865">
      <c r="A10865" s="294" t="s">
        <v>28496</v>
      </c>
      <c r="B10865" s="294"/>
      <c r="C10865" s="294"/>
      <c r="D10865" s="294"/>
      <c r="E10865" s="294"/>
      <c r="F10865" s="294"/>
    </row>
    <row r="10866">
      <c r="A10866" s="294" t="s">
        <v>28497</v>
      </c>
      <c r="B10866" s="294"/>
      <c r="C10866" s="294"/>
      <c r="D10866" s="294"/>
      <c r="E10866" s="294"/>
      <c r="F10866" s="294"/>
    </row>
    <row r="10867">
      <c r="A10867" s="294" t="s">
        <v>28498</v>
      </c>
      <c r="B10867" s="294"/>
      <c r="C10867" s="294"/>
      <c r="D10867" s="294"/>
      <c r="E10867" s="294"/>
      <c r="F10867" s="294"/>
    </row>
    <row r="10868">
      <c r="A10868" s="294" t="s">
        <v>28499</v>
      </c>
      <c r="B10868" s="294"/>
      <c r="C10868" s="294"/>
      <c r="D10868" s="294"/>
      <c r="E10868" s="294"/>
      <c r="F10868" s="294"/>
    </row>
    <row r="10869">
      <c r="A10869" s="294" t="s">
        <v>28500</v>
      </c>
      <c r="B10869" s="294"/>
      <c r="C10869" s="294"/>
      <c r="D10869" s="294"/>
      <c r="E10869" s="294"/>
      <c r="F10869" s="294"/>
    </row>
    <row r="10870">
      <c r="A10870" s="294" t="s">
        <v>28501</v>
      </c>
      <c r="B10870" s="294"/>
      <c r="C10870" s="294"/>
      <c r="D10870" s="294"/>
      <c r="E10870" s="294"/>
      <c r="F10870" s="294"/>
    </row>
    <row r="10871">
      <c r="A10871" s="294" t="s">
        <v>26234</v>
      </c>
      <c r="B10871" s="294"/>
      <c r="C10871" s="294"/>
      <c r="D10871" s="294"/>
      <c r="E10871" s="294"/>
      <c r="F10871" s="294"/>
    </row>
    <row r="10872">
      <c r="A10872" s="294"/>
      <c r="B10872" s="294"/>
      <c r="C10872" s="294"/>
      <c r="D10872" s="294"/>
      <c r="E10872" s="294"/>
      <c r="F10872" s="294"/>
    </row>
    <row r="10873">
      <c r="A10873" s="294" t="s">
        <v>25967</v>
      </c>
      <c r="B10873" s="294"/>
      <c r="C10873" s="294"/>
      <c r="D10873" s="294"/>
      <c r="E10873" s="294"/>
      <c r="F10873" s="294"/>
    </row>
    <row r="10874">
      <c r="A10874" s="294"/>
      <c r="B10874" s="294"/>
      <c r="C10874" s="294"/>
      <c r="D10874" s="294"/>
      <c r="E10874" s="294"/>
      <c r="F10874" s="294"/>
    </row>
    <row r="10875">
      <c r="A10875" s="294" t="s">
        <v>28502</v>
      </c>
      <c r="B10875" s="294"/>
      <c r="C10875" s="294"/>
      <c r="D10875" s="294"/>
      <c r="E10875" s="294"/>
      <c r="F10875" s="294"/>
    </row>
    <row r="10876">
      <c r="A10876" s="294"/>
      <c r="B10876" s="294"/>
      <c r="C10876" s="294"/>
      <c r="D10876" s="294"/>
      <c r="E10876" s="294"/>
      <c r="F10876" s="294"/>
    </row>
    <row r="10877">
      <c r="A10877" s="294" t="s">
        <v>28503</v>
      </c>
      <c r="B10877" s="294"/>
      <c r="C10877" s="294"/>
      <c r="D10877" s="294"/>
      <c r="E10877" s="294"/>
      <c r="F10877" s="294"/>
    </row>
    <row r="10878">
      <c r="A10878" s="294" t="s">
        <v>28504</v>
      </c>
      <c r="B10878" s="294"/>
      <c r="C10878" s="294"/>
      <c r="D10878" s="294"/>
      <c r="E10878" s="294"/>
      <c r="F10878" s="294"/>
    </row>
    <row r="10879">
      <c r="A10879" s="294"/>
      <c r="B10879" s="294"/>
      <c r="C10879" s="294"/>
      <c r="D10879" s="294"/>
      <c r="E10879" s="294"/>
      <c r="F10879" s="294"/>
    </row>
    <row r="10880">
      <c r="A10880" s="294" t="s">
        <v>28505</v>
      </c>
      <c r="B10880" s="294"/>
      <c r="C10880" s="294"/>
      <c r="D10880" s="294"/>
      <c r="E10880" s="294"/>
      <c r="F10880" s="294"/>
    </row>
    <row r="10881">
      <c r="A10881" s="294"/>
      <c r="B10881" s="294"/>
      <c r="C10881" s="294"/>
      <c r="D10881" s="294"/>
      <c r="E10881" s="294"/>
      <c r="F10881" s="294"/>
    </row>
    <row r="10882">
      <c r="A10882" s="294" t="s">
        <v>28506</v>
      </c>
      <c r="B10882" s="294"/>
      <c r="C10882" s="294"/>
      <c r="D10882" s="294"/>
      <c r="E10882" s="294"/>
      <c r="F10882" s="294"/>
    </row>
    <row r="10883">
      <c r="A10883" s="294" t="s">
        <v>28507</v>
      </c>
      <c r="B10883" s="294"/>
      <c r="C10883" s="294"/>
      <c r="D10883" s="294"/>
      <c r="E10883" s="294"/>
      <c r="F10883" s="294"/>
    </row>
    <row r="10884">
      <c r="A10884" s="294" t="s">
        <v>28508</v>
      </c>
      <c r="B10884" s="294"/>
      <c r="C10884" s="294"/>
      <c r="D10884" s="294"/>
      <c r="E10884" s="294"/>
      <c r="F10884" s="294"/>
    </row>
    <row r="10885">
      <c r="A10885" s="294"/>
      <c r="B10885" s="294"/>
      <c r="C10885" s="294"/>
      <c r="D10885" s="294"/>
      <c r="E10885" s="294"/>
      <c r="F10885" s="294"/>
    </row>
    <row r="10886">
      <c r="A10886" s="294" t="s">
        <v>28509</v>
      </c>
      <c r="B10886" s="294"/>
      <c r="C10886" s="294"/>
      <c r="D10886" s="294"/>
      <c r="E10886" s="294"/>
      <c r="F10886" s="294"/>
    </row>
    <row r="10887">
      <c r="A10887" s="294"/>
      <c r="B10887" s="294"/>
      <c r="C10887" s="294"/>
      <c r="D10887" s="294"/>
      <c r="E10887" s="294"/>
      <c r="F10887" s="294"/>
    </row>
    <row r="10888">
      <c r="A10888" s="294" t="s">
        <v>28510</v>
      </c>
      <c r="B10888" s="294"/>
      <c r="C10888" s="294"/>
      <c r="D10888" s="294"/>
      <c r="E10888" s="294"/>
      <c r="F10888" s="294"/>
    </row>
    <row r="10889">
      <c r="A10889" s="294" t="s">
        <v>28511</v>
      </c>
      <c r="B10889" s="294"/>
      <c r="C10889" s="294"/>
      <c r="D10889" s="294"/>
      <c r="E10889" s="294"/>
      <c r="F10889" s="294"/>
    </row>
    <row r="10890">
      <c r="A10890" s="294" t="s">
        <v>28512</v>
      </c>
      <c r="B10890" s="294"/>
      <c r="C10890" s="294"/>
      <c r="D10890" s="294"/>
      <c r="E10890" s="294"/>
      <c r="F10890" s="294"/>
    </row>
    <row r="10891">
      <c r="A10891" s="294"/>
      <c r="B10891" s="294"/>
      <c r="C10891" s="294"/>
      <c r="D10891" s="294"/>
      <c r="E10891" s="294"/>
      <c r="F10891" s="294"/>
    </row>
    <row r="10892">
      <c r="A10892" s="294" t="s">
        <v>26240</v>
      </c>
      <c r="B10892" s="294"/>
      <c r="C10892" s="294"/>
      <c r="D10892" s="294"/>
      <c r="E10892" s="294"/>
      <c r="F10892" s="294"/>
    </row>
    <row r="10893">
      <c r="A10893" s="294"/>
      <c r="B10893" s="294"/>
      <c r="C10893" s="294"/>
      <c r="D10893" s="294"/>
      <c r="E10893" s="294"/>
      <c r="F10893" s="294"/>
    </row>
    <row r="10894">
      <c r="A10894" s="294" t="s">
        <v>28513</v>
      </c>
      <c r="B10894" s="294"/>
      <c r="C10894" s="294"/>
      <c r="D10894" s="294"/>
      <c r="E10894" s="294"/>
      <c r="F10894" s="294"/>
    </row>
    <row r="10895">
      <c r="A10895" s="294" t="s">
        <v>28514</v>
      </c>
      <c r="B10895" s="294"/>
      <c r="C10895" s="294"/>
      <c r="D10895" s="294"/>
      <c r="E10895" s="294"/>
      <c r="F10895" s="294"/>
    </row>
    <row r="10896">
      <c r="A10896" s="294" t="s">
        <v>28515</v>
      </c>
      <c r="B10896" s="294"/>
      <c r="C10896" s="294"/>
      <c r="D10896" s="294"/>
      <c r="E10896" s="294"/>
      <c r="F10896" s="294"/>
    </row>
    <row r="10897">
      <c r="A10897" s="294" t="s">
        <v>28516</v>
      </c>
      <c r="B10897" s="294"/>
      <c r="C10897" s="294"/>
      <c r="D10897" s="294"/>
      <c r="E10897" s="294"/>
      <c r="F10897" s="294"/>
    </row>
    <row r="10898">
      <c r="A10898" s="294" t="s">
        <v>28517</v>
      </c>
      <c r="B10898" s="294"/>
      <c r="C10898" s="294"/>
      <c r="D10898" s="294"/>
      <c r="E10898" s="294"/>
      <c r="F10898" s="294"/>
    </row>
    <row r="10899">
      <c r="A10899" s="294" t="s">
        <v>28518</v>
      </c>
      <c r="B10899" s="294"/>
      <c r="C10899" s="294"/>
      <c r="D10899" s="294"/>
      <c r="E10899" s="294"/>
      <c r="F10899" s="294"/>
    </row>
    <row r="10900">
      <c r="A10900" s="294" t="s">
        <v>28519</v>
      </c>
      <c r="B10900" s="294"/>
      <c r="C10900" s="294"/>
      <c r="D10900" s="294"/>
      <c r="E10900" s="294"/>
      <c r="F10900" s="294"/>
    </row>
    <row r="10901">
      <c r="A10901" s="294" t="s">
        <v>28520</v>
      </c>
      <c r="B10901" s="294"/>
      <c r="C10901" s="294"/>
      <c r="D10901" s="294"/>
      <c r="E10901" s="294"/>
      <c r="F10901" s="294"/>
    </row>
    <row r="10902">
      <c r="A10902" s="294" t="s">
        <v>28521</v>
      </c>
      <c r="B10902" s="294"/>
      <c r="C10902" s="294"/>
      <c r="D10902" s="294"/>
      <c r="E10902" s="294"/>
      <c r="F10902" s="294"/>
    </row>
    <row r="10903">
      <c r="A10903" s="294"/>
      <c r="B10903" s="294"/>
      <c r="C10903" s="294"/>
      <c r="D10903" s="294"/>
      <c r="E10903" s="294"/>
      <c r="F10903" s="294"/>
    </row>
    <row r="10904">
      <c r="A10904" s="294" t="s">
        <v>26214</v>
      </c>
      <c r="B10904" s="294"/>
      <c r="C10904" s="294"/>
      <c r="D10904" s="294"/>
      <c r="E10904" s="294"/>
      <c r="F10904" s="294"/>
    </row>
    <row r="10905">
      <c r="A10905" s="294"/>
      <c r="B10905" s="294"/>
      <c r="C10905" s="294"/>
      <c r="D10905" s="294"/>
      <c r="E10905" s="294"/>
      <c r="F10905" s="294"/>
    </row>
    <row r="10906">
      <c r="A10906" s="294" t="s">
        <v>28522</v>
      </c>
      <c r="B10906" s="294"/>
      <c r="C10906" s="294"/>
      <c r="D10906" s="294"/>
      <c r="E10906" s="294"/>
      <c r="F10906" s="294"/>
    </row>
    <row r="10907">
      <c r="A10907" s="294" t="s">
        <v>28523</v>
      </c>
      <c r="B10907" s="294"/>
      <c r="C10907" s="294"/>
      <c r="D10907" s="294"/>
      <c r="E10907" s="294"/>
      <c r="F10907" s="294"/>
    </row>
    <row r="10908">
      <c r="A10908" s="294" t="s">
        <v>28524</v>
      </c>
      <c r="B10908" s="294"/>
      <c r="C10908" s="294"/>
      <c r="D10908" s="294"/>
      <c r="E10908" s="294"/>
      <c r="F10908" s="294"/>
    </row>
    <row r="10909">
      <c r="A10909" s="294" t="s">
        <v>28525</v>
      </c>
      <c r="B10909" s="294"/>
      <c r="C10909" s="294"/>
      <c r="D10909" s="294"/>
      <c r="E10909" s="294"/>
      <c r="F10909" s="294"/>
    </row>
    <row r="10910">
      <c r="A10910" s="294" t="s">
        <v>28526</v>
      </c>
      <c r="B10910" s="294"/>
      <c r="C10910" s="294"/>
      <c r="D10910" s="294"/>
      <c r="E10910" s="294"/>
      <c r="F10910" s="294"/>
    </row>
    <row r="10911">
      <c r="A10911" s="294" t="s">
        <v>28527</v>
      </c>
      <c r="B10911" s="294"/>
      <c r="C10911" s="294"/>
      <c r="D10911" s="294"/>
      <c r="E10911" s="294"/>
      <c r="F10911" s="294"/>
    </row>
    <row r="10912">
      <c r="A10912" s="294" t="s">
        <v>28528</v>
      </c>
      <c r="B10912" s="294"/>
      <c r="C10912" s="294"/>
      <c r="D10912" s="294"/>
      <c r="E10912" s="294"/>
      <c r="F10912" s="294"/>
    </row>
    <row r="10913">
      <c r="A10913" s="294"/>
      <c r="B10913" s="294"/>
      <c r="C10913" s="294"/>
      <c r="D10913" s="294"/>
      <c r="E10913" s="294"/>
      <c r="F10913" s="294"/>
    </row>
    <row r="10914">
      <c r="A10914" s="294" t="s">
        <v>26253</v>
      </c>
      <c r="B10914" s="294"/>
      <c r="C10914" s="294"/>
      <c r="D10914" s="294"/>
      <c r="E10914" s="294"/>
      <c r="F10914" s="294"/>
    </row>
    <row r="10915">
      <c r="A10915" s="294"/>
      <c r="B10915" s="294"/>
      <c r="C10915" s="294"/>
      <c r="D10915" s="294"/>
      <c r="E10915" s="294"/>
      <c r="F10915" s="294"/>
    </row>
    <row r="10916">
      <c r="A10916" s="294" t="s">
        <v>28529</v>
      </c>
      <c r="B10916" s="294"/>
      <c r="C10916" s="294"/>
      <c r="D10916" s="294"/>
      <c r="E10916" s="294"/>
      <c r="F10916" s="294"/>
    </row>
    <row r="10917">
      <c r="A10917" s="294" t="s">
        <v>28530</v>
      </c>
      <c r="B10917" s="294"/>
      <c r="C10917" s="294"/>
      <c r="D10917" s="294"/>
      <c r="E10917" s="294"/>
      <c r="F10917" s="294"/>
    </row>
    <row r="10918">
      <c r="A10918" s="294" t="s">
        <v>28531</v>
      </c>
      <c r="B10918" s="294"/>
      <c r="C10918" s="294"/>
      <c r="D10918" s="294"/>
      <c r="E10918" s="294"/>
      <c r="F10918" s="294"/>
    </row>
    <row r="10919">
      <c r="A10919" s="294" t="s">
        <v>28532</v>
      </c>
      <c r="B10919" s="294"/>
      <c r="C10919" s="294"/>
      <c r="D10919" s="294"/>
      <c r="E10919" s="294"/>
      <c r="F10919" s="294"/>
    </row>
    <row r="10920">
      <c r="A10920" s="294"/>
      <c r="B10920" s="294"/>
      <c r="C10920" s="294"/>
      <c r="D10920" s="294"/>
      <c r="E10920" s="294"/>
      <c r="F10920" s="294"/>
    </row>
    <row r="10921">
      <c r="A10921" s="294"/>
      <c r="B10921" s="294"/>
      <c r="C10921" s="294"/>
      <c r="D10921" s="294"/>
      <c r="E10921" s="294"/>
      <c r="F10921" s="294"/>
    </row>
    <row r="10922">
      <c r="A10922" s="294" t="s">
        <v>28124</v>
      </c>
      <c r="B10922" s="294"/>
      <c r="C10922" s="294"/>
      <c r="D10922" s="294"/>
      <c r="E10922" s="294"/>
      <c r="F10922" s="294"/>
    </row>
    <row r="10923">
      <c r="A10923" s="294" t="s">
        <v>28533</v>
      </c>
      <c r="B10923" s="294"/>
      <c r="C10923" s="294"/>
      <c r="D10923" s="294"/>
      <c r="E10923" s="294"/>
      <c r="F10923" s="294"/>
    </row>
    <row r="10924">
      <c r="A10924" s="294" t="s">
        <v>21270</v>
      </c>
      <c r="B10924" s="294"/>
      <c r="C10924" s="294"/>
      <c r="D10924" s="294"/>
      <c r="E10924" s="294"/>
      <c r="F10924" s="294"/>
    </row>
    <row r="10925">
      <c r="A10925" s="294"/>
      <c r="B10925" s="294"/>
      <c r="C10925" s="294"/>
      <c r="D10925" s="294"/>
      <c r="E10925" s="294"/>
      <c r="F10925" s="294"/>
    </row>
    <row r="10926">
      <c r="A10926" s="294" t="s">
        <v>28534</v>
      </c>
      <c r="B10926" s="294"/>
      <c r="C10926" s="294"/>
      <c r="D10926" s="294"/>
      <c r="E10926" s="294"/>
      <c r="F10926" s="294"/>
    </row>
    <row r="10927">
      <c r="A10927" s="294"/>
      <c r="B10927" s="294"/>
      <c r="C10927" s="294"/>
      <c r="D10927" s="294"/>
      <c r="E10927" s="294"/>
      <c r="F10927" s="294"/>
    </row>
    <row r="10928">
      <c r="A10928" s="294"/>
      <c r="B10928" s="294"/>
      <c r="C10928" s="294"/>
      <c r="D10928" s="294"/>
      <c r="E10928" s="294"/>
      <c r="F10928" s="294"/>
    </row>
    <row r="10929">
      <c r="A10929" s="294" t="s">
        <v>23228</v>
      </c>
      <c r="B10929" s="294"/>
      <c r="C10929" s="294"/>
      <c r="D10929" s="294"/>
      <c r="E10929" s="294"/>
      <c r="F10929" s="294"/>
    </row>
    <row r="10930">
      <c r="A10930" s="294" t="s">
        <v>24873</v>
      </c>
      <c r="B10930" s="294"/>
      <c r="C10930" s="294"/>
      <c r="D10930" s="294"/>
      <c r="E10930" s="294"/>
      <c r="F10930" s="294"/>
    </row>
    <row r="10931">
      <c r="A10931" s="294"/>
      <c r="B10931" s="294"/>
      <c r="C10931" s="294"/>
      <c r="D10931" s="294"/>
      <c r="E10931" s="294"/>
      <c r="F10931" s="294"/>
    </row>
    <row r="10932">
      <c r="A10932" s="294" t="s">
        <v>28535</v>
      </c>
      <c r="B10932" s="294"/>
      <c r="C10932" s="294"/>
      <c r="D10932" s="294"/>
      <c r="E10932" s="294"/>
      <c r="F10932" s="294"/>
    </row>
    <row r="10933">
      <c r="A10933" s="294" t="s">
        <v>28536</v>
      </c>
      <c r="B10933" s="294"/>
      <c r="C10933" s="294"/>
      <c r="D10933" s="294"/>
      <c r="E10933" s="294"/>
      <c r="F10933" s="294"/>
    </row>
    <row r="10934">
      <c r="A10934" s="294" t="s">
        <v>28537</v>
      </c>
      <c r="B10934" s="294"/>
      <c r="C10934" s="294"/>
      <c r="D10934" s="294"/>
      <c r="E10934" s="294"/>
      <c r="F10934" s="294"/>
    </row>
    <row r="10935">
      <c r="A10935" s="294" t="s">
        <v>28538</v>
      </c>
      <c r="B10935" s="294"/>
      <c r="C10935" s="294"/>
      <c r="D10935" s="294"/>
      <c r="E10935" s="294"/>
      <c r="F10935" s="294"/>
    </row>
    <row r="10936">
      <c r="A10936" s="294" t="s">
        <v>28539</v>
      </c>
      <c r="B10936" s="294"/>
      <c r="C10936" s="294"/>
      <c r="D10936" s="294"/>
      <c r="E10936" s="294"/>
      <c r="F10936" s="294"/>
    </row>
    <row r="10937">
      <c r="A10937" s="294" t="s">
        <v>28540</v>
      </c>
      <c r="B10937" s="294"/>
      <c r="C10937" s="294"/>
      <c r="D10937" s="294"/>
      <c r="E10937" s="294"/>
      <c r="F10937" s="294"/>
    </row>
    <row r="10938">
      <c r="A10938" s="294" t="s">
        <v>28541</v>
      </c>
      <c r="B10938" s="294"/>
      <c r="C10938" s="294"/>
      <c r="D10938" s="294"/>
      <c r="E10938" s="294"/>
      <c r="F10938" s="294"/>
    </row>
    <row r="10939">
      <c r="A10939" s="294"/>
      <c r="B10939" s="294"/>
      <c r="C10939" s="294"/>
      <c r="D10939" s="294"/>
      <c r="E10939" s="294"/>
      <c r="F10939" s="294"/>
    </row>
    <row r="10940">
      <c r="A10940" s="294" t="s">
        <v>23703</v>
      </c>
      <c r="B10940" s="294"/>
      <c r="C10940" s="294"/>
      <c r="D10940" s="294"/>
      <c r="E10940" s="294"/>
      <c r="F10940" s="294"/>
    </row>
    <row r="10941">
      <c r="A10941" s="294" t="s">
        <v>27629</v>
      </c>
      <c r="B10941" s="294"/>
      <c r="C10941" s="294"/>
      <c r="D10941" s="294"/>
      <c r="E10941" s="294"/>
      <c r="F10941" s="294"/>
    </row>
    <row r="10942">
      <c r="A10942" s="294"/>
      <c r="B10942" s="294"/>
      <c r="C10942" s="294"/>
      <c r="D10942" s="294"/>
      <c r="E10942" s="294"/>
      <c r="F10942" s="294"/>
    </row>
    <row r="10943">
      <c r="A10943" s="294" t="s">
        <v>28542</v>
      </c>
      <c r="B10943" s="294"/>
      <c r="C10943" s="294"/>
      <c r="D10943" s="294"/>
      <c r="E10943" s="294"/>
      <c r="F10943" s="294"/>
    </row>
    <row r="10944">
      <c r="A10944" s="294" t="s">
        <v>28543</v>
      </c>
      <c r="B10944" s="294"/>
      <c r="C10944" s="294"/>
      <c r="D10944" s="294"/>
      <c r="E10944" s="294"/>
      <c r="F10944" s="294"/>
    </row>
    <row r="10945">
      <c r="A10945" s="294" t="s">
        <v>28544</v>
      </c>
      <c r="B10945" s="294"/>
      <c r="C10945" s="294"/>
      <c r="D10945" s="294"/>
      <c r="E10945" s="294"/>
      <c r="F10945" s="294"/>
    </row>
    <row r="10946">
      <c r="A10946" s="294" t="s">
        <v>28545</v>
      </c>
      <c r="B10946" s="294"/>
      <c r="C10946" s="294"/>
      <c r="D10946" s="294"/>
      <c r="E10946" s="294"/>
      <c r="F10946" s="294"/>
    </row>
    <row r="10947">
      <c r="A10947" s="294" t="s">
        <v>28546</v>
      </c>
      <c r="B10947" s="294"/>
      <c r="C10947" s="294"/>
      <c r="D10947" s="294"/>
      <c r="E10947" s="294"/>
      <c r="F10947" s="294"/>
    </row>
    <row r="10948">
      <c r="A10948" s="294"/>
      <c r="B10948" s="294"/>
      <c r="C10948" s="294"/>
      <c r="D10948" s="294"/>
      <c r="E10948" s="294"/>
      <c r="F10948" s="294"/>
    </row>
    <row r="10949">
      <c r="A10949" s="294" t="s">
        <v>21945</v>
      </c>
      <c r="B10949" s="294"/>
      <c r="C10949" s="294"/>
      <c r="D10949" s="294"/>
      <c r="E10949" s="294"/>
      <c r="F10949" s="294"/>
    </row>
    <row r="10950">
      <c r="A10950" s="294" t="s">
        <v>26319</v>
      </c>
      <c r="B10950" s="294"/>
      <c r="C10950" s="294"/>
      <c r="D10950" s="294"/>
      <c r="E10950" s="294"/>
      <c r="F10950" s="294"/>
    </row>
    <row r="10951">
      <c r="A10951" s="294"/>
      <c r="B10951" s="294"/>
      <c r="C10951" s="294"/>
      <c r="D10951" s="294"/>
      <c r="E10951" s="294"/>
      <c r="F10951" s="294"/>
    </row>
    <row r="10952">
      <c r="A10952" s="294" t="s">
        <v>28547</v>
      </c>
      <c r="B10952" s="294"/>
      <c r="C10952" s="294"/>
      <c r="D10952" s="294"/>
      <c r="E10952" s="294"/>
      <c r="F10952" s="294"/>
    </row>
    <row r="10953">
      <c r="A10953" s="294" t="s">
        <v>28548</v>
      </c>
      <c r="B10953" s="294"/>
      <c r="C10953" s="294"/>
      <c r="D10953" s="294"/>
      <c r="E10953" s="294"/>
      <c r="F10953" s="294"/>
    </row>
    <row r="10954">
      <c r="A10954" s="294" t="s">
        <v>28549</v>
      </c>
      <c r="B10954" s="294"/>
      <c r="C10954" s="294"/>
      <c r="D10954" s="294"/>
      <c r="E10954" s="294"/>
      <c r="F10954" s="294"/>
    </row>
    <row r="10955">
      <c r="A10955" s="294" t="s">
        <v>28550</v>
      </c>
      <c r="B10955" s="294"/>
      <c r="C10955" s="294"/>
      <c r="D10955" s="294"/>
      <c r="E10955" s="294"/>
      <c r="F10955" s="294"/>
    </row>
    <row r="10956">
      <c r="A10956" s="294" t="s">
        <v>28551</v>
      </c>
      <c r="B10956" s="294"/>
      <c r="C10956" s="294"/>
      <c r="D10956" s="294"/>
      <c r="E10956" s="294"/>
      <c r="F10956" s="294"/>
    </row>
    <row r="10957">
      <c r="A10957" s="294" t="s">
        <v>28552</v>
      </c>
      <c r="B10957" s="294"/>
      <c r="C10957" s="294"/>
      <c r="D10957" s="294"/>
      <c r="E10957" s="294"/>
      <c r="F10957" s="294"/>
    </row>
    <row r="10958">
      <c r="A10958" s="294" t="s">
        <v>28553</v>
      </c>
      <c r="B10958" s="294"/>
      <c r="C10958" s="294"/>
      <c r="D10958" s="294"/>
      <c r="E10958" s="294"/>
      <c r="F10958" s="294"/>
    </row>
    <row r="10959">
      <c r="A10959" s="294" t="s">
        <v>21401</v>
      </c>
      <c r="B10959" s="294"/>
      <c r="C10959" s="294"/>
      <c r="D10959" s="294"/>
      <c r="E10959" s="294"/>
      <c r="F10959" s="294"/>
    </row>
    <row r="10960">
      <c r="A10960" s="294"/>
      <c r="B10960" s="294"/>
      <c r="C10960" s="294"/>
      <c r="D10960" s="294"/>
      <c r="E10960" s="294"/>
      <c r="F10960" s="294"/>
    </row>
    <row r="10961">
      <c r="A10961" s="294" t="s">
        <v>28554</v>
      </c>
      <c r="B10961" s="294"/>
      <c r="C10961" s="294"/>
      <c r="D10961" s="294"/>
      <c r="E10961" s="294"/>
      <c r="F10961" s="294"/>
    </row>
    <row r="10962">
      <c r="A10962" s="294" t="s">
        <v>28555</v>
      </c>
      <c r="B10962" s="294"/>
      <c r="C10962" s="294"/>
      <c r="D10962" s="294"/>
      <c r="E10962" s="294"/>
      <c r="F10962" s="294"/>
    </row>
    <row r="10963">
      <c r="A10963" s="294" t="s">
        <v>28556</v>
      </c>
      <c r="B10963" s="294"/>
      <c r="C10963" s="294"/>
      <c r="D10963" s="294"/>
      <c r="E10963" s="294"/>
      <c r="F10963" s="294"/>
    </row>
    <row r="10964">
      <c r="A10964" s="294" t="s">
        <v>28557</v>
      </c>
      <c r="B10964" s="294"/>
      <c r="C10964" s="294"/>
      <c r="D10964" s="294"/>
      <c r="E10964" s="294"/>
      <c r="F10964" s="294"/>
    </row>
    <row r="10965">
      <c r="A10965" s="294" t="s">
        <v>28558</v>
      </c>
      <c r="B10965" s="294"/>
      <c r="C10965" s="294"/>
      <c r="D10965" s="294"/>
      <c r="E10965" s="294"/>
      <c r="F10965" s="294"/>
    </row>
    <row r="10966">
      <c r="A10966" s="294" t="s">
        <v>28559</v>
      </c>
      <c r="B10966" s="294"/>
      <c r="C10966" s="294"/>
      <c r="D10966" s="294"/>
      <c r="E10966" s="294"/>
      <c r="F10966" s="294"/>
    </row>
    <row r="10967">
      <c r="A10967" s="294" t="s">
        <v>28560</v>
      </c>
      <c r="B10967" s="294"/>
      <c r="C10967" s="294"/>
      <c r="D10967" s="294"/>
      <c r="E10967" s="294"/>
      <c r="F10967" s="294"/>
    </row>
    <row r="10968">
      <c r="A10968" s="294" t="s">
        <v>28561</v>
      </c>
      <c r="B10968" s="294"/>
      <c r="C10968" s="294"/>
      <c r="D10968" s="294"/>
      <c r="E10968" s="294"/>
      <c r="F10968" s="294"/>
    </row>
    <row r="10969">
      <c r="A10969" s="294"/>
      <c r="B10969" s="294"/>
      <c r="C10969" s="294"/>
      <c r="D10969" s="294"/>
      <c r="E10969" s="294"/>
      <c r="F10969" s="294"/>
    </row>
    <row r="10970">
      <c r="A10970" s="294" t="s">
        <v>22239</v>
      </c>
      <c r="B10970" s="294"/>
      <c r="C10970" s="294"/>
      <c r="D10970" s="294"/>
      <c r="E10970" s="294"/>
      <c r="F10970" s="294"/>
    </row>
    <row r="10971">
      <c r="A10971" s="294"/>
      <c r="B10971" s="294"/>
      <c r="C10971" s="294"/>
      <c r="D10971" s="294"/>
      <c r="E10971" s="294"/>
      <c r="F10971" s="294"/>
    </row>
    <row r="10972">
      <c r="A10972" s="294" t="s">
        <v>25515</v>
      </c>
      <c r="B10972" s="294"/>
      <c r="C10972" s="294"/>
      <c r="D10972" s="294"/>
      <c r="E10972" s="294"/>
      <c r="F10972" s="294"/>
    </row>
    <row r="10973">
      <c r="A10973" s="294" t="s">
        <v>28562</v>
      </c>
      <c r="B10973" s="294"/>
      <c r="C10973" s="294"/>
      <c r="D10973" s="294"/>
      <c r="E10973" s="294"/>
      <c r="F10973" s="294"/>
    </row>
    <row r="10974">
      <c r="A10974" s="294" t="s">
        <v>22629</v>
      </c>
      <c r="B10974" s="294"/>
      <c r="C10974" s="294"/>
      <c r="D10974" s="294"/>
      <c r="E10974" s="294"/>
      <c r="F10974" s="294"/>
    </row>
    <row r="10975">
      <c r="A10975" s="294" t="s">
        <v>28563</v>
      </c>
      <c r="B10975" s="294"/>
      <c r="C10975" s="294"/>
      <c r="D10975" s="294"/>
      <c r="E10975" s="294"/>
      <c r="F10975" s="294"/>
    </row>
    <row r="10976">
      <c r="A10976" s="294" t="s">
        <v>28564</v>
      </c>
      <c r="B10976" s="294"/>
      <c r="C10976" s="294"/>
      <c r="D10976" s="294"/>
      <c r="E10976" s="294"/>
      <c r="F10976" s="294"/>
    </row>
    <row r="10977">
      <c r="A10977" s="294" t="s">
        <v>28565</v>
      </c>
      <c r="B10977" s="294"/>
      <c r="C10977" s="294"/>
      <c r="D10977" s="294"/>
      <c r="E10977" s="294"/>
      <c r="F10977" s="294"/>
    </row>
    <row r="10978">
      <c r="A10978" s="294" t="s">
        <v>28566</v>
      </c>
      <c r="B10978" s="294"/>
      <c r="C10978" s="294"/>
      <c r="D10978" s="294"/>
      <c r="E10978" s="294"/>
      <c r="F10978" s="294"/>
    </row>
    <row r="10979">
      <c r="A10979" s="294" t="s">
        <v>28567</v>
      </c>
      <c r="B10979" s="294"/>
      <c r="C10979" s="294"/>
      <c r="D10979" s="294"/>
      <c r="E10979" s="294"/>
      <c r="F10979" s="294"/>
    </row>
    <row r="10980">
      <c r="A10980" s="294" t="s">
        <v>24903</v>
      </c>
      <c r="B10980" s="294"/>
      <c r="C10980" s="294"/>
      <c r="D10980" s="294"/>
      <c r="E10980" s="294"/>
      <c r="F10980" s="294"/>
    </row>
    <row r="10981">
      <c r="A10981" s="294" t="s">
        <v>28568</v>
      </c>
      <c r="B10981" s="294"/>
      <c r="C10981" s="294"/>
      <c r="D10981" s="294"/>
      <c r="E10981" s="294"/>
      <c r="F10981" s="294"/>
    </row>
    <row r="10982">
      <c r="A10982" s="294" t="s">
        <v>28569</v>
      </c>
      <c r="B10982" s="294"/>
      <c r="C10982" s="294"/>
      <c r="D10982" s="294"/>
      <c r="E10982" s="294"/>
      <c r="F10982" s="294"/>
    </row>
    <row r="10983">
      <c r="A10983" s="294" t="s">
        <v>28570</v>
      </c>
      <c r="B10983" s="294"/>
      <c r="C10983" s="294"/>
      <c r="D10983" s="294"/>
      <c r="E10983" s="294"/>
      <c r="F10983" s="294"/>
    </row>
    <row r="10984">
      <c r="A10984" s="294"/>
      <c r="B10984" s="294"/>
      <c r="C10984" s="294"/>
      <c r="D10984" s="294"/>
      <c r="E10984" s="294"/>
      <c r="F10984" s="294"/>
    </row>
    <row r="10985">
      <c r="A10985" s="294" t="s">
        <v>21990</v>
      </c>
      <c r="B10985" s="294"/>
      <c r="C10985" s="294"/>
      <c r="D10985" s="294"/>
      <c r="E10985" s="294"/>
      <c r="F10985" s="294"/>
    </row>
    <row r="10986">
      <c r="A10986" s="294"/>
      <c r="B10986" s="294"/>
      <c r="C10986" s="294"/>
      <c r="D10986" s="294"/>
      <c r="E10986" s="294"/>
      <c r="F10986" s="294"/>
    </row>
    <row r="10987">
      <c r="A10987" s="294" t="s">
        <v>21416</v>
      </c>
      <c r="B10987" s="294"/>
      <c r="C10987" s="294"/>
      <c r="D10987" s="294"/>
      <c r="E10987" s="294"/>
      <c r="F10987" s="294"/>
    </row>
    <row r="10988">
      <c r="A10988" s="294" t="s">
        <v>28571</v>
      </c>
      <c r="B10988" s="294"/>
      <c r="C10988" s="294"/>
      <c r="D10988" s="294"/>
      <c r="E10988" s="294"/>
      <c r="F10988" s="294"/>
    </row>
    <row r="10989">
      <c r="A10989" s="294" t="s">
        <v>28572</v>
      </c>
      <c r="B10989" s="294"/>
      <c r="C10989" s="294"/>
      <c r="D10989" s="294"/>
      <c r="E10989" s="294"/>
      <c r="F10989" s="294"/>
    </row>
    <row r="10990">
      <c r="A10990" s="294" t="s">
        <v>28573</v>
      </c>
      <c r="B10990" s="294"/>
      <c r="C10990" s="294"/>
      <c r="D10990" s="294"/>
      <c r="E10990" s="294"/>
      <c r="F10990" s="294"/>
    </row>
    <row r="10991">
      <c r="A10991" s="294" t="s">
        <v>28574</v>
      </c>
      <c r="B10991" s="294"/>
      <c r="C10991" s="294"/>
      <c r="D10991" s="294"/>
      <c r="E10991" s="294"/>
      <c r="F10991" s="294"/>
    </row>
    <row r="10992">
      <c r="A10992" s="294" t="s">
        <v>28575</v>
      </c>
      <c r="B10992" s="294"/>
      <c r="C10992" s="294"/>
      <c r="D10992" s="294"/>
      <c r="E10992" s="294"/>
      <c r="F10992" s="294"/>
    </row>
    <row r="10993">
      <c r="A10993" s="294" t="s">
        <v>28576</v>
      </c>
      <c r="B10993" s="294"/>
      <c r="C10993" s="294"/>
      <c r="D10993" s="294"/>
      <c r="E10993" s="294"/>
      <c r="F10993" s="294"/>
    </row>
    <row r="10994">
      <c r="A10994" s="294" t="s">
        <v>28577</v>
      </c>
      <c r="B10994" s="294"/>
      <c r="C10994" s="294"/>
      <c r="D10994" s="294"/>
      <c r="E10994" s="294"/>
      <c r="F10994" s="294"/>
    </row>
    <row r="10995">
      <c r="A10995" s="294" t="s">
        <v>28578</v>
      </c>
      <c r="B10995" s="294"/>
      <c r="C10995" s="294"/>
      <c r="D10995" s="294"/>
      <c r="E10995" s="294"/>
      <c r="F10995" s="294"/>
    </row>
    <row r="10996">
      <c r="A10996" s="294" t="s">
        <v>28579</v>
      </c>
      <c r="B10996" s="294"/>
      <c r="C10996" s="294"/>
      <c r="D10996" s="294"/>
      <c r="E10996" s="294"/>
      <c r="F10996" s="294"/>
    </row>
    <row r="10997">
      <c r="A10997" s="294" t="s">
        <v>28580</v>
      </c>
      <c r="B10997" s="294"/>
      <c r="C10997" s="294"/>
      <c r="D10997" s="294"/>
      <c r="E10997" s="294"/>
      <c r="F10997" s="294"/>
    </row>
    <row r="10998">
      <c r="A10998" s="294" t="s">
        <v>28581</v>
      </c>
      <c r="B10998" s="294"/>
      <c r="C10998" s="294"/>
      <c r="D10998" s="294"/>
      <c r="E10998" s="294"/>
      <c r="F10998" s="294"/>
    </row>
    <row r="10999">
      <c r="A10999" s="294"/>
      <c r="B10999" s="294"/>
      <c r="C10999" s="294"/>
      <c r="D10999" s="294"/>
      <c r="E10999" s="294"/>
      <c r="F10999" s="294"/>
    </row>
    <row r="11000">
      <c r="A11000" s="294" t="s">
        <v>28124</v>
      </c>
      <c r="B11000" s="294"/>
      <c r="C11000" s="294"/>
      <c r="D11000" s="294"/>
      <c r="E11000" s="294"/>
      <c r="F11000" s="294"/>
    </row>
    <row r="11001">
      <c r="A11001" s="294" t="s">
        <v>28533</v>
      </c>
      <c r="B11001" s="294"/>
      <c r="C11001" s="294"/>
      <c r="D11001" s="294"/>
      <c r="E11001" s="294"/>
      <c r="F11001" s="294"/>
    </row>
    <row r="11002">
      <c r="A11002" s="294" t="s">
        <v>21314</v>
      </c>
      <c r="B11002" s="294"/>
      <c r="C11002" s="294"/>
      <c r="D11002" s="294"/>
      <c r="E11002" s="294"/>
      <c r="F11002" s="294"/>
    </row>
    <row r="11003">
      <c r="A11003" s="294"/>
      <c r="B11003" s="294"/>
      <c r="C11003" s="294"/>
      <c r="D11003" s="294"/>
      <c r="E11003" s="294"/>
      <c r="F11003" s="294"/>
    </row>
    <row r="11004">
      <c r="A11004" s="294" t="s">
        <v>28534</v>
      </c>
      <c r="B11004" s="294"/>
      <c r="C11004" s="294"/>
      <c r="D11004" s="294"/>
      <c r="E11004" s="294"/>
      <c r="F11004" s="294"/>
    </row>
    <row r="11005">
      <c r="A11005" s="294"/>
      <c r="B11005" s="294"/>
      <c r="C11005" s="294"/>
      <c r="D11005" s="294"/>
      <c r="E11005" s="294"/>
      <c r="F11005" s="294"/>
    </row>
    <row r="11006">
      <c r="A11006" s="294" t="s">
        <v>28582</v>
      </c>
      <c r="B11006" s="294"/>
      <c r="C11006" s="294"/>
      <c r="D11006" s="294"/>
      <c r="E11006" s="294"/>
      <c r="F11006" s="294"/>
    </row>
    <row r="11007">
      <c r="A11007" s="294"/>
      <c r="B11007" s="294"/>
      <c r="C11007" s="294"/>
      <c r="D11007" s="294"/>
      <c r="E11007" s="294"/>
      <c r="F11007" s="294"/>
    </row>
    <row r="11008">
      <c r="A11008" s="294" t="s">
        <v>28583</v>
      </c>
      <c r="B11008" s="294"/>
      <c r="C11008" s="294"/>
      <c r="D11008" s="294"/>
      <c r="E11008" s="294"/>
      <c r="F11008" s="294"/>
    </row>
    <row r="11009">
      <c r="A11009" s="294" t="s">
        <v>28584</v>
      </c>
      <c r="B11009" s="294"/>
      <c r="C11009" s="294"/>
      <c r="D11009" s="294"/>
      <c r="E11009" s="294"/>
      <c r="F11009" s="294"/>
    </row>
    <row r="11010">
      <c r="A11010" s="294" t="s">
        <v>28585</v>
      </c>
      <c r="B11010" s="294"/>
      <c r="C11010" s="294"/>
      <c r="D11010" s="294"/>
      <c r="E11010" s="294"/>
      <c r="F11010" s="294"/>
    </row>
    <row r="11011">
      <c r="A11011" s="294" t="s">
        <v>28586</v>
      </c>
      <c r="B11011" s="294"/>
      <c r="C11011" s="294"/>
      <c r="D11011" s="294"/>
      <c r="E11011" s="294"/>
      <c r="F11011" s="294"/>
    </row>
    <row r="11012">
      <c r="A11012" s="294" t="s">
        <v>23415</v>
      </c>
      <c r="B11012" s="294"/>
      <c r="C11012" s="294"/>
      <c r="D11012" s="294"/>
      <c r="E11012" s="294"/>
      <c r="F11012" s="294"/>
    </row>
    <row r="11013">
      <c r="A11013" s="294" t="s">
        <v>28587</v>
      </c>
      <c r="B11013" s="294"/>
      <c r="C11013" s="294"/>
      <c r="D11013" s="294"/>
      <c r="E11013" s="294"/>
      <c r="F11013" s="294"/>
    </row>
    <row r="11014">
      <c r="A11014" s="294" t="s">
        <v>28588</v>
      </c>
      <c r="B11014" s="294"/>
      <c r="C11014" s="294"/>
      <c r="D11014" s="294"/>
      <c r="E11014" s="294"/>
      <c r="F11014" s="294"/>
    </row>
    <row r="11015">
      <c r="A11015" s="294" t="s">
        <v>28589</v>
      </c>
      <c r="B11015" s="294"/>
      <c r="C11015" s="294"/>
      <c r="D11015" s="294"/>
      <c r="E11015" s="294"/>
      <c r="F11015" s="294"/>
    </row>
    <row r="11016">
      <c r="A11016" s="294" t="s">
        <v>28590</v>
      </c>
      <c r="B11016" s="294"/>
      <c r="C11016" s="294"/>
      <c r="D11016" s="294"/>
      <c r="E11016" s="294"/>
      <c r="F11016" s="294"/>
    </row>
    <row r="11017">
      <c r="A11017" s="294" t="s">
        <v>28591</v>
      </c>
      <c r="B11017" s="294"/>
      <c r="C11017" s="294"/>
      <c r="D11017" s="294"/>
      <c r="E11017" s="294"/>
      <c r="F11017" s="294"/>
    </row>
    <row r="11018">
      <c r="A11018" s="294"/>
      <c r="B11018" s="294"/>
      <c r="C11018" s="294"/>
      <c r="D11018" s="294"/>
      <c r="E11018" s="294"/>
      <c r="F11018" s="294"/>
    </row>
    <row r="11019">
      <c r="A11019" s="294" t="s">
        <v>22281</v>
      </c>
      <c r="B11019" s="294"/>
      <c r="C11019" s="294"/>
      <c r="D11019" s="294"/>
      <c r="E11019" s="294"/>
      <c r="F11019" s="294"/>
    </row>
    <row r="11020">
      <c r="A11020" s="294"/>
      <c r="B11020" s="294"/>
      <c r="C11020" s="294"/>
      <c r="D11020" s="294"/>
      <c r="E11020" s="294"/>
      <c r="F11020" s="294"/>
    </row>
    <row r="11021">
      <c r="A11021" s="294" t="s">
        <v>28592</v>
      </c>
      <c r="B11021" s="294"/>
      <c r="C11021" s="294"/>
      <c r="D11021" s="294"/>
      <c r="E11021" s="294"/>
      <c r="F11021" s="294"/>
    </row>
    <row r="11022">
      <c r="A11022" s="294" t="s">
        <v>28593</v>
      </c>
      <c r="B11022" s="294"/>
      <c r="C11022" s="294"/>
      <c r="D11022" s="294"/>
      <c r="E11022" s="294"/>
      <c r="F11022" s="294"/>
    </row>
    <row r="11023">
      <c r="A11023" s="294" t="s">
        <v>28594</v>
      </c>
      <c r="B11023" s="294"/>
      <c r="C11023" s="294"/>
      <c r="D11023" s="294"/>
      <c r="E11023" s="294"/>
      <c r="F11023" s="294"/>
    </row>
    <row r="11024">
      <c r="A11024" s="294" t="s">
        <v>28595</v>
      </c>
      <c r="B11024" s="294"/>
      <c r="C11024" s="294"/>
      <c r="D11024" s="294"/>
      <c r="E11024" s="294"/>
      <c r="F11024" s="294"/>
    </row>
    <row r="11025">
      <c r="A11025" s="294"/>
      <c r="B11025" s="294"/>
      <c r="C11025" s="294"/>
      <c r="D11025" s="294"/>
      <c r="E11025" s="294"/>
      <c r="F11025" s="294"/>
    </row>
    <row r="11026">
      <c r="A11026" s="294" t="s">
        <v>28596</v>
      </c>
      <c r="B11026" s="294"/>
      <c r="C11026" s="294"/>
      <c r="D11026" s="294"/>
      <c r="E11026" s="294"/>
      <c r="F11026" s="294"/>
    </row>
    <row r="11027">
      <c r="A11027" s="294"/>
      <c r="B11027" s="294"/>
      <c r="C11027" s="294"/>
      <c r="D11027" s="294"/>
      <c r="E11027" s="294"/>
      <c r="F11027" s="294"/>
    </row>
    <row r="11028">
      <c r="A11028" s="294" t="s">
        <v>28597</v>
      </c>
      <c r="B11028" s="294"/>
      <c r="C11028" s="294"/>
      <c r="D11028" s="294"/>
      <c r="E11028" s="294"/>
      <c r="F11028" s="294"/>
    </row>
    <row r="11029">
      <c r="A11029" s="294" t="s">
        <v>28598</v>
      </c>
      <c r="B11029" s="294"/>
      <c r="C11029" s="294"/>
      <c r="D11029" s="294"/>
      <c r="E11029" s="294"/>
      <c r="F11029" s="294"/>
    </row>
    <row r="11030">
      <c r="A11030" s="294" t="s">
        <v>28599</v>
      </c>
      <c r="B11030" s="294"/>
      <c r="C11030" s="294"/>
      <c r="D11030" s="294"/>
      <c r="E11030" s="294"/>
      <c r="F11030" s="294"/>
    </row>
    <row r="11031">
      <c r="A11031" s="294" t="s">
        <v>28600</v>
      </c>
      <c r="B11031" s="294"/>
      <c r="C11031" s="294"/>
      <c r="D11031" s="294"/>
      <c r="E11031" s="294"/>
      <c r="F11031" s="294"/>
    </row>
    <row r="11032">
      <c r="A11032" s="294" t="s">
        <v>28601</v>
      </c>
      <c r="B11032" s="294"/>
      <c r="C11032" s="294"/>
      <c r="D11032" s="294"/>
      <c r="E11032" s="294"/>
      <c r="F11032" s="294"/>
    </row>
    <row r="11033">
      <c r="A11033" s="294"/>
      <c r="B11033" s="294"/>
      <c r="C11033" s="294"/>
      <c r="D11033" s="294"/>
      <c r="E11033" s="294"/>
      <c r="F11033" s="294"/>
    </row>
    <row r="11034">
      <c r="A11034" s="294" t="s">
        <v>22572</v>
      </c>
      <c r="B11034" s="294"/>
      <c r="C11034" s="294"/>
      <c r="D11034" s="294"/>
      <c r="E11034" s="294"/>
      <c r="F11034" s="294"/>
    </row>
    <row r="11035">
      <c r="A11035" s="294" t="s">
        <v>28602</v>
      </c>
      <c r="B11035" s="294"/>
      <c r="C11035" s="294"/>
      <c r="D11035" s="294"/>
      <c r="E11035" s="294"/>
      <c r="F11035" s="294"/>
    </row>
    <row r="11036">
      <c r="A11036" s="294"/>
      <c r="B11036" s="294"/>
      <c r="C11036" s="294"/>
      <c r="D11036" s="294"/>
      <c r="E11036" s="294"/>
      <c r="F11036" s="294"/>
    </row>
    <row r="11037">
      <c r="A11037" s="294" t="s">
        <v>28603</v>
      </c>
      <c r="B11037" s="294"/>
      <c r="C11037" s="294"/>
      <c r="D11037" s="294"/>
      <c r="E11037" s="294"/>
      <c r="F11037" s="294"/>
    </row>
    <row r="11038">
      <c r="A11038" s="294" t="s">
        <v>28604</v>
      </c>
      <c r="B11038" s="294"/>
      <c r="C11038" s="294"/>
      <c r="D11038" s="294"/>
      <c r="E11038" s="294"/>
      <c r="F11038" s="294"/>
    </row>
    <row r="11039">
      <c r="A11039" s="294" t="s">
        <v>25926</v>
      </c>
      <c r="B11039" s="294"/>
      <c r="C11039" s="294"/>
      <c r="D11039" s="294"/>
      <c r="E11039" s="294"/>
      <c r="F11039" s="294"/>
    </row>
    <row r="11040">
      <c r="A11040" s="294"/>
      <c r="B11040" s="294"/>
      <c r="C11040" s="294"/>
      <c r="D11040" s="294"/>
      <c r="E11040" s="294"/>
      <c r="F11040" s="294"/>
    </row>
    <row r="11041">
      <c r="A11041" s="294" t="s">
        <v>23889</v>
      </c>
      <c r="B11041" s="294"/>
      <c r="C11041" s="294"/>
      <c r="D11041" s="294"/>
      <c r="E11041" s="294"/>
      <c r="F11041" s="294"/>
    </row>
    <row r="11042">
      <c r="A11042" s="294"/>
      <c r="B11042" s="294"/>
      <c r="C11042" s="294"/>
      <c r="D11042" s="294"/>
      <c r="E11042" s="294"/>
      <c r="F11042" s="294"/>
    </row>
    <row r="11043">
      <c r="A11043" s="294" t="s">
        <v>28605</v>
      </c>
      <c r="B11043" s="294"/>
      <c r="C11043" s="294"/>
      <c r="D11043" s="294"/>
      <c r="E11043" s="294"/>
      <c r="F11043" s="294"/>
    </row>
    <row r="11044">
      <c r="A11044" s="294" t="s">
        <v>28606</v>
      </c>
      <c r="B11044" s="294"/>
      <c r="C11044" s="294"/>
      <c r="D11044" s="294"/>
      <c r="E11044" s="294"/>
      <c r="F11044" s="294"/>
    </row>
    <row r="11045">
      <c r="A11045" s="294" t="s">
        <v>28607</v>
      </c>
      <c r="B11045" s="294"/>
      <c r="C11045" s="294"/>
      <c r="D11045" s="294"/>
      <c r="E11045" s="294"/>
      <c r="F11045" s="294"/>
    </row>
    <row r="11046">
      <c r="A11046" s="294" t="s">
        <v>28608</v>
      </c>
      <c r="B11046" s="294"/>
      <c r="C11046" s="294"/>
      <c r="D11046" s="294"/>
      <c r="E11046" s="294"/>
      <c r="F11046" s="294"/>
    </row>
    <row r="11047">
      <c r="A11047" s="294"/>
      <c r="B11047" s="294"/>
      <c r="C11047" s="294"/>
      <c r="D11047" s="294"/>
      <c r="E11047" s="294"/>
      <c r="F11047" s="294"/>
    </row>
    <row r="11048">
      <c r="A11048" s="294" t="s">
        <v>28609</v>
      </c>
      <c r="B11048" s="294"/>
      <c r="C11048" s="294"/>
      <c r="D11048" s="294"/>
      <c r="E11048" s="294"/>
      <c r="F11048" s="294"/>
    </row>
    <row r="11049">
      <c r="A11049" s="294"/>
      <c r="B11049" s="294"/>
      <c r="C11049" s="294"/>
      <c r="D11049" s="294"/>
      <c r="E11049" s="294"/>
      <c r="F11049" s="294"/>
    </row>
    <row r="11050">
      <c r="A11050" s="294" t="s">
        <v>28610</v>
      </c>
      <c r="B11050" s="294"/>
      <c r="C11050" s="294"/>
      <c r="D11050" s="294"/>
      <c r="E11050" s="294"/>
      <c r="F11050" s="294"/>
    </row>
    <row r="11051">
      <c r="A11051" s="294" t="s">
        <v>28611</v>
      </c>
      <c r="B11051" s="294"/>
      <c r="C11051" s="294"/>
      <c r="D11051" s="294"/>
      <c r="E11051" s="294"/>
      <c r="F11051" s="294"/>
    </row>
    <row r="11052">
      <c r="A11052" s="294" t="s">
        <v>28612</v>
      </c>
      <c r="B11052" s="294"/>
      <c r="C11052" s="294"/>
      <c r="D11052" s="294"/>
      <c r="E11052" s="294"/>
      <c r="F11052" s="294"/>
    </row>
    <row r="11053">
      <c r="A11053" s="294" t="s">
        <v>28613</v>
      </c>
      <c r="B11053" s="294"/>
      <c r="C11053" s="294"/>
      <c r="D11053" s="294"/>
      <c r="E11053" s="294"/>
      <c r="F11053" s="294"/>
    </row>
    <row r="11054">
      <c r="A11054" s="294" t="s">
        <v>28614</v>
      </c>
      <c r="B11054" s="294"/>
      <c r="C11054" s="294"/>
      <c r="D11054" s="294"/>
      <c r="E11054" s="294"/>
      <c r="F11054" s="294"/>
    </row>
    <row r="11055">
      <c r="A11055" s="294" t="s">
        <v>28615</v>
      </c>
      <c r="B11055" s="294"/>
      <c r="C11055" s="294"/>
      <c r="D11055" s="294"/>
      <c r="E11055" s="294"/>
      <c r="F11055" s="294"/>
    </row>
    <row r="11056">
      <c r="A11056" s="294" t="s">
        <v>28616</v>
      </c>
      <c r="B11056" s="294"/>
      <c r="C11056" s="294"/>
      <c r="D11056" s="294"/>
      <c r="E11056" s="294"/>
      <c r="F11056" s="294"/>
    </row>
    <row r="11057">
      <c r="A11057" s="294" t="s">
        <v>28617</v>
      </c>
      <c r="B11057" s="294"/>
      <c r="C11057" s="294"/>
      <c r="D11057" s="294"/>
      <c r="E11057" s="294"/>
      <c r="F11057" s="294"/>
    </row>
    <row r="11058">
      <c r="A11058" s="294" t="s">
        <v>28618</v>
      </c>
      <c r="B11058" s="294"/>
      <c r="C11058" s="294"/>
      <c r="D11058" s="294"/>
      <c r="E11058" s="294"/>
      <c r="F11058" s="294"/>
    </row>
    <row r="11059">
      <c r="A11059" s="294" t="s">
        <v>28619</v>
      </c>
      <c r="B11059" s="294"/>
      <c r="C11059" s="294"/>
      <c r="D11059" s="294"/>
      <c r="E11059" s="294"/>
      <c r="F11059" s="294"/>
    </row>
    <row r="11060">
      <c r="A11060" s="294" t="s">
        <v>28620</v>
      </c>
      <c r="B11060" s="294"/>
      <c r="C11060" s="294"/>
      <c r="D11060" s="294"/>
      <c r="E11060" s="294"/>
      <c r="F11060" s="294"/>
    </row>
    <row r="11061">
      <c r="A11061" s="294"/>
      <c r="B11061" s="294"/>
      <c r="C11061" s="294"/>
      <c r="D11061" s="294"/>
      <c r="E11061" s="294"/>
      <c r="F11061" s="294"/>
    </row>
    <row r="11062">
      <c r="A11062" s="294" t="s">
        <v>28124</v>
      </c>
      <c r="B11062" s="294"/>
      <c r="C11062" s="294"/>
      <c r="D11062" s="294"/>
      <c r="E11062" s="294"/>
      <c r="F11062" s="294"/>
    </row>
    <row r="11063">
      <c r="A11063" s="294" t="s">
        <v>28621</v>
      </c>
      <c r="B11063" s="294"/>
      <c r="C11063" s="294"/>
      <c r="D11063" s="294"/>
      <c r="E11063" s="294"/>
      <c r="F11063" s="294"/>
    </row>
    <row r="11064">
      <c r="A11064" s="294" t="s">
        <v>28622</v>
      </c>
      <c r="B11064" s="294"/>
      <c r="C11064" s="294"/>
      <c r="D11064" s="294"/>
      <c r="E11064" s="294"/>
      <c r="F11064" s="294"/>
    </row>
    <row r="11065">
      <c r="A11065" s="294" t="s">
        <v>28623</v>
      </c>
      <c r="B11065" s="294"/>
      <c r="C11065" s="294"/>
      <c r="D11065" s="294"/>
      <c r="E11065" s="294"/>
      <c r="F11065" s="294"/>
    </row>
    <row r="11066">
      <c r="A11066" s="294" t="s">
        <v>28624</v>
      </c>
      <c r="B11066" s="294"/>
      <c r="C11066" s="294"/>
      <c r="D11066" s="294"/>
      <c r="E11066" s="294"/>
      <c r="F11066" s="294"/>
    </row>
    <row r="11067">
      <c r="A11067" s="294" t="s">
        <v>28625</v>
      </c>
      <c r="B11067" s="294"/>
      <c r="C11067" s="294"/>
      <c r="D11067" s="294"/>
      <c r="E11067" s="294"/>
      <c r="F11067" s="294"/>
    </row>
    <row r="11068">
      <c r="A11068" s="294" t="s">
        <v>28626</v>
      </c>
      <c r="B11068" s="294"/>
      <c r="C11068" s="294"/>
      <c r="D11068" s="294"/>
      <c r="E11068" s="294"/>
      <c r="F11068" s="294"/>
    </row>
    <row r="11069">
      <c r="A11069" s="294" t="s">
        <v>28627</v>
      </c>
      <c r="B11069" s="294"/>
      <c r="C11069" s="294"/>
      <c r="D11069" s="294"/>
      <c r="E11069" s="294"/>
      <c r="F11069" s="294"/>
    </row>
    <row r="11070">
      <c r="A11070" s="294" t="s">
        <v>28628</v>
      </c>
      <c r="B11070" s="294"/>
      <c r="C11070" s="294"/>
      <c r="D11070" s="294"/>
      <c r="E11070" s="294"/>
      <c r="F11070" s="294"/>
    </row>
    <row r="11071">
      <c r="A11071" s="294" t="s">
        <v>28629</v>
      </c>
      <c r="B11071" s="294"/>
      <c r="C11071" s="294"/>
      <c r="D11071" s="294"/>
      <c r="E11071" s="294"/>
      <c r="F11071" s="294"/>
    </row>
    <row r="11072">
      <c r="A11072" s="294" t="s">
        <v>28630</v>
      </c>
      <c r="B11072" s="294"/>
      <c r="C11072" s="294"/>
      <c r="D11072" s="294"/>
      <c r="E11072" s="294"/>
      <c r="F11072" s="294"/>
    </row>
    <row r="11073">
      <c r="A11073" s="294" t="s">
        <v>28631</v>
      </c>
      <c r="B11073" s="294"/>
      <c r="C11073" s="294"/>
      <c r="D11073" s="294"/>
      <c r="E11073" s="294"/>
      <c r="F11073" s="294"/>
    </row>
    <row r="11074">
      <c r="A11074" s="294" t="s">
        <v>28632</v>
      </c>
      <c r="B11074" s="294"/>
      <c r="C11074" s="294"/>
      <c r="D11074" s="294"/>
      <c r="E11074" s="294"/>
      <c r="F11074" s="294"/>
    </row>
    <row r="11075">
      <c r="A11075" s="294" t="s">
        <v>28633</v>
      </c>
      <c r="B11075" s="294"/>
      <c r="C11075" s="294"/>
      <c r="D11075" s="294"/>
      <c r="E11075" s="294"/>
      <c r="F11075" s="294"/>
    </row>
    <row r="11076">
      <c r="A11076" s="294" t="s">
        <v>28634</v>
      </c>
      <c r="B11076" s="294"/>
      <c r="C11076" s="294"/>
      <c r="D11076" s="294"/>
      <c r="E11076" s="294"/>
      <c r="F11076" s="294"/>
    </row>
    <row r="11077">
      <c r="A11077" s="294" t="s">
        <v>28635</v>
      </c>
      <c r="B11077" s="294"/>
      <c r="C11077" s="294"/>
      <c r="D11077" s="294"/>
      <c r="E11077" s="294"/>
      <c r="F11077" s="294"/>
    </row>
    <row r="11078">
      <c r="A11078" s="294" t="s">
        <v>28636</v>
      </c>
      <c r="B11078" s="294"/>
      <c r="C11078" s="294"/>
      <c r="D11078" s="294"/>
      <c r="E11078" s="294"/>
      <c r="F11078" s="294"/>
    </row>
    <row r="11079">
      <c r="A11079" s="294" t="s">
        <v>28637</v>
      </c>
      <c r="B11079" s="294"/>
      <c r="C11079" s="294"/>
      <c r="D11079" s="294"/>
      <c r="E11079" s="294"/>
      <c r="F11079" s="294"/>
    </row>
    <row r="11080">
      <c r="A11080" s="294" t="s">
        <v>28638</v>
      </c>
      <c r="B11080" s="294"/>
      <c r="C11080" s="294"/>
      <c r="D11080" s="294"/>
      <c r="E11080" s="294"/>
      <c r="F11080" s="294"/>
    </row>
    <row r="11081">
      <c r="A11081" s="294" t="s">
        <v>28639</v>
      </c>
      <c r="B11081" s="294"/>
      <c r="C11081" s="294"/>
      <c r="D11081" s="294"/>
      <c r="E11081" s="294"/>
      <c r="F11081" s="294"/>
    </row>
    <row r="11082">
      <c r="A11082" s="294" t="s">
        <v>21270</v>
      </c>
      <c r="B11082" s="294"/>
      <c r="C11082" s="294"/>
      <c r="D11082" s="294"/>
      <c r="E11082" s="294"/>
      <c r="F11082" s="294"/>
    </row>
    <row r="11083">
      <c r="A11083" s="294" t="s">
        <v>28640</v>
      </c>
      <c r="B11083" s="294"/>
      <c r="C11083" s="294"/>
      <c r="D11083" s="294"/>
      <c r="E11083" s="294"/>
      <c r="F11083" s="294"/>
    </row>
    <row r="11084">
      <c r="A11084" s="294"/>
      <c r="B11084" s="294"/>
      <c r="C11084" s="294"/>
      <c r="D11084" s="294"/>
      <c r="E11084" s="294"/>
      <c r="F11084" s="294"/>
    </row>
    <row r="11085">
      <c r="A11085" s="294"/>
      <c r="B11085" s="294"/>
      <c r="C11085" s="294"/>
      <c r="D11085" s="294"/>
      <c r="E11085" s="294"/>
      <c r="F11085" s="294"/>
    </row>
    <row r="11086">
      <c r="A11086" s="294" t="s">
        <v>22602</v>
      </c>
      <c r="B11086" s="294"/>
      <c r="C11086" s="294"/>
      <c r="D11086" s="294"/>
      <c r="E11086" s="294"/>
      <c r="F11086" s="294"/>
    </row>
    <row r="11087">
      <c r="A11087" s="294" t="s">
        <v>28641</v>
      </c>
      <c r="B11087" s="294"/>
      <c r="C11087" s="294"/>
      <c r="D11087" s="294"/>
      <c r="E11087" s="294"/>
      <c r="F11087" s="294"/>
    </row>
    <row r="11088">
      <c r="A11088" s="294"/>
      <c r="B11088" s="294"/>
      <c r="C11088" s="294"/>
      <c r="D11088" s="294"/>
      <c r="E11088" s="294"/>
      <c r="F11088" s="294"/>
    </row>
    <row r="11089">
      <c r="A11089" s="294" t="s">
        <v>28642</v>
      </c>
      <c r="B11089" s="294"/>
      <c r="C11089" s="294"/>
      <c r="D11089" s="294"/>
      <c r="E11089" s="294"/>
      <c r="F11089" s="294"/>
    </row>
    <row r="11090">
      <c r="A11090" s="294" t="s">
        <v>28643</v>
      </c>
      <c r="B11090" s="294"/>
      <c r="C11090" s="294"/>
      <c r="D11090" s="294"/>
      <c r="E11090" s="294"/>
      <c r="F11090" s="294"/>
    </row>
    <row r="11091">
      <c r="A11091" s="294" t="s">
        <v>28644</v>
      </c>
      <c r="B11091" s="294"/>
      <c r="C11091" s="294"/>
      <c r="D11091" s="294"/>
      <c r="E11091" s="294"/>
      <c r="F11091" s="294"/>
    </row>
    <row r="11092">
      <c r="A11092" s="294" t="s">
        <v>28645</v>
      </c>
      <c r="B11092" s="294"/>
      <c r="C11092" s="294"/>
      <c r="D11092" s="294"/>
      <c r="E11092" s="294"/>
      <c r="F11092" s="294"/>
    </row>
    <row r="11093">
      <c r="A11093" s="294" t="s">
        <v>28646</v>
      </c>
      <c r="B11093" s="294"/>
      <c r="C11093" s="294"/>
      <c r="D11093" s="294"/>
      <c r="E11093" s="294"/>
      <c r="F11093" s="294"/>
    </row>
    <row r="11094">
      <c r="A11094" s="294" t="s">
        <v>28647</v>
      </c>
      <c r="B11094" s="294"/>
      <c r="C11094" s="294"/>
      <c r="D11094" s="294"/>
      <c r="E11094" s="294"/>
      <c r="F11094" s="294"/>
    </row>
    <row r="11095">
      <c r="A11095" s="294" t="s">
        <v>28648</v>
      </c>
      <c r="B11095" s="294"/>
      <c r="C11095" s="294"/>
      <c r="D11095" s="294"/>
      <c r="E11095" s="294"/>
      <c r="F11095" s="294"/>
    </row>
    <row r="11096">
      <c r="A11096" s="294" t="s">
        <v>28649</v>
      </c>
      <c r="B11096" s="294"/>
      <c r="C11096" s="294"/>
      <c r="D11096" s="294"/>
      <c r="E11096" s="294"/>
      <c r="F11096" s="294"/>
    </row>
    <row r="11097">
      <c r="A11097" s="294" t="s">
        <v>28650</v>
      </c>
      <c r="B11097" s="294"/>
      <c r="C11097" s="294"/>
      <c r="D11097" s="294"/>
      <c r="E11097" s="294"/>
      <c r="F11097" s="294"/>
    </row>
    <row r="11098">
      <c r="A11098" s="294"/>
      <c r="B11098" s="294"/>
      <c r="C11098" s="294"/>
      <c r="D11098" s="294"/>
      <c r="E11098" s="294"/>
      <c r="F11098" s="294"/>
    </row>
    <row r="11099">
      <c r="A11099" s="294" t="s">
        <v>23148</v>
      </c>
      <c r="B11099" s="294"/>
      <c r="C11099" s="294"/>
      <c r="D11099" s="294"/>
      <c r="E11099" s="294"/>
      <c r="F11099" s="294"/>
    </row>
    <row r="11100">
      <c r="A11100" s="294" t="s">
        <v>28651</v>
      </c>
      <c r="B11100" s="294"/>
      <c r="C11100" s="294"/>
      <c r="D11100" s="294"/>
      <c r="E11100" s="294"/>
      <c r="F11100" s="294"/>
    </row>
    <row r="11101">
      <c r="A11101" s="294"/>
      <c r="B11101" s="294"/>
      <c r="C11101" s="294"/>
      <c r="D11101" s="294"/>
      <c r="E11101" s="294"/>
      <c r="F11101" s="294"/>
    </row>
    <row r="11102">
      <c r="A11102" s="294" t="s">
        <v>28652</v>
      </c>
      <c r="B11102" s="294"/>
      <c r="C11102" s="294"/>
      <c r="D11102" s="294"/>
      <c r="E11102" s="294"/>
      <c r="F11102" s="294"/>
    </row>
    <row r="11103">
      <c r="A11103" s="294" t="s">
        <v>28653</v>
      </c>
      <c r="B11103" s="294"/>
      <c r="C11103" s="294"/>
      <c r="D11103" s="294"/>
      <c r="E11103" s="294"/>
      <c r="F11103" s="294"/>
    </row>
    <row r="11104">
      <c r="A11104" s="294" t="s">
        <v>28654</v>
      </c>
      <c r="B11104" s="294"/>
      <c r="C11104" s="294"/>
      <c r="D11104" s="294"/>
      <c r="E11104" s="294"/>
      <c r="F11104" s="294"/>
    </row>
    <row r="11105">
      <c r="A11105" s="294" t="s">
        <v>28655</v>
      </c>
      <c r="B11105" s="294"/>
      <c r="C11105" s="294"/>
      <c r="D11105" s="294"/>
      <c r="E11105" s="294"/>
      <c r="F11105" s="294"/>
    </row>
    <row r="11106">
      <c r="A11106" s="294" t="s">
        <v>28656</v>
      </c>
      <c r="B11106" s="294"/>
      <c r="C11106" s="294"/>
      <c r="D11106" s="294"/>
      <c r="E11106" s="294"/>
      <c r="F11106" s="294"/>
    </row>
    <row r="11107">
      <c r="A11107" s="294"/>
      <c r="B11107" s="294"/>
      <c r="C11107" s="294"/>
      <c r="D11107" s="294"/>
      <c r="E11107" s="294"/>
      <c r="F11107" s="294"/>
    </row>
    <row r="11108">
      <c r="A11108" s="294" t="s">
        <v>21945</v>
      </c>
      <c r="B11108" s="294"/>
      <c r="C11108" s="294"/>
      <c r="D11108" s="294"/>
      <c r="E11108" s="294"/>
      <c r="F11108" s="294"/>
    </row>
    <row r="11109">
      <c r="A11109" s="294" t="s">
        <v>28657</v>
      </c>
      <c r="B11109" s="294"/>
      <c r="C11109" s="294"/>
      <c r="D11109" s="294"/>
      <c r="E11109" s="294"/>
      <c r="F11109" s="294"/>
    </row>
    <row r="11110">
      <c r="A11110" s="294"/>
      <c r="B11110" s="294"/>
      <c r="C11110" s="294"/>
      <c r="D11110" s="294"/>
      <c r="E11110" s="294"/>
      <c r="F11110" s="294"/>
    </row>
    <row r="11111">
      <c r="A11111" s="294" t="s">
        <v>28658</v>
      </c>
      <c r="B11111" s="294"/>
      <c r="C11111" s="294"/>
      <c r="D11111" s="294"/>
      <c r="E11111" s="294"/>
      <c r="F11111" s="294"/>
    </row>
    <row r="11112">
      <c r="A11112" s="294" t="s">
        <v>28659</v>
      </c>
      <c r="B11112" s="294"/>
      <c r="C11112" s="294"/>
      <c r="D11112" s="294"/>
      <c r="E11112" s="294"/>
      <c r="F11112" s="294"/>
    </row>
    <row r="11113">
      <c r="A11113" s="294" t="s">
        <v>28660</v>
      </c>
      <c r="B11113" s="294"/>
      <c r="C11113" s="294"/>
      <c r="D11113" s="294"/>
      <c r="E11113" s="294"/>
      <c r="F11113" s="294"/>
    </row>
    <row r="11114">
      <c r="A11114" s="294" t="s">
        <v>28661</v>
      </c>
      <c r="B11114" s="294"/>
      <c r="C11114" s="294"/>
      <c r="D11114" s="294"/>
      <c r="E11114" s="294"/>
      <c r="F11114" s="294"/>
    </row>
    <row r="11115">
      <c r="A11115" s="294" t="s">
        <v>28662</v>
      </c>
      <c r="B11115" s="294"/>
      <c r="C11115" s="294"/>
      <c r="D11115" s="294"/>
      <c r="E11115" s="294"/>
      <c r="F11115" s="294"/>
    </row>
    <row r="11116">
      <c r="A11116" s="294" t="s">
        <v>28663</v>
      </c>
      <c r="B11116" s="294"/>
      <c r="C11116" s="294"/>
      <c r="D11116" s="294"/>
      <c r="E11116" s="294"/>
      <c r="F11116" s="294"/>
    </row>
    <row r="11117">
      <c r="A11117" s="294"/>
      <c r="B11117" s="294"/>
      <c r="C11117" s="294"/>
      <c r="D11117" s="294"/>
      <c r="E11117" s="294"/>
      <c r="F11117" s="294"/>
    </row>
    <row r="11118">
      <c r="A11118" s="294" t="s">
        <v>21401</v>
      </c>
      <c r="B11118" s="294"/>
      <c r="C11118" s="294"/>
      <c r="D11118" s="294"/>
      <c r="E11118" s="294"/>
      <c r="F11118" s="294"/>
    </row>
    <row r="11119">
      <c r="A11119" s="294"/>
      <c r="B11119" s="294"/>
      <c r="C11119" s="294"/>
      <c r="D11119" s="294"/>
      <c r="E11119" s="294"/>
      <c r="F11119" s="294"/>
    </row>
    <row r="11120">
      <c r="A11120" s="294" t="s">
        <v>28664</v>
      </c>
      <c r="B11120" s="294"/>
      <c r="C11120" s="294"/>
      <c r="D11120" s="294"/>
      <c r="E11120" s="294"/>
      <c r="F11120" s="294"/>
    </row>
    <row r="11121">
      <c r="A11121" s="294" t="s">
        <v>21507</v>
      </c>
      <c r="B11121" s="294"/>
      <c r="C11121" s="294"/>
      <c r="D11121" s="294"/>
      <c r="E11121" s="294"/>
      <c r="F11121" s="294"/>
    </row>
    <row r="11122">
      <c r="A11122" s="294" t="s">
        <v>28665</v>
      </c>
      <c r="B11122" s="294"/>
      <c r="C11122" s="294"/>
      <c r="D11122" s="294"/>
      <c r="E11122" s="294"/>
      <c r="F11122" s="294"/>
    </row>
    <row r="11123">
      <c r="A11123" s="294" t="s">
        <v>28666</v>
      </c>
      <c r="B11123" s="294"/>
      <c r="C11123" s="294"/>
      <c r="D11123" s="294"/>
      <c r="E11123" s="294"/>
      <c r="F11123" s="294"/>
    </row>
    <row r="11124">
      <c r="A11124" s="294" t="s">
        <v>28667</v>
      </c>
      <c r="B11124" s="294"/>
      <c r="C11124" s="294"/>
      <c r="D11124" s="294"/>
      <c r="E11124" s="294"/>
      <c r="F11124" s="294"/>
    </row>
    <row r="11125">
      <c r="A11125" s="294"/>
      <c r="B11125" s="294"/>
      <c r="C11125" s="294"/>
      <c r="D11125" s="294"/>
      <c r="E11125" s="294"/>
      <c r="F11125" s="294"/>
    </row>
    <row r="11126">
      <c r="A11126" s="294" t="s">
        <v>21407</v>
      </c>
      <c r="B11126" s="294"/>
      <c r="C11126" s="294"/>
      <c r="D11126" s="294"/>
      <c r="E11126" s="294"/>
      <c r="F11126" s="294"/>
    </row>
    <row r="11127">
      <c r="A11127" s="294"/>
      <c r="B11127" s="294"/>
      <c r="C11127" s="294"/>
      <c r="D11127" s="294"/>
      <c r="E11127" s="294"/>
      <c r="F11127" s="294"/>
    </row>
    <row r="11128">
      <c r="A11128" s="294" t="s">
        <v>28668</v>
      </c>
      <c r="B11128" s="294"/>
      <c r="C11128" s="294"/>
      <c r="D11128" s="294"/>
      <c r="E11128" s="294"/>
      <c r="F11128" s="294"/>
    </row>
    <row r="11129">
      <c r="A11129" s="294" t="s">
        <v>28669</v>
      </c>
      <c r="B11129" s="294"/>
      <c r="C11129" s="294"/>
      <c r="D11129" s="294"/>
      <c r="E11129" s="294"/>
      <c r="F11129" s="294"/>
    </row>
    <row r="11130">
      <c r="A11130" s="294" t="s">
        <v>23835</v>
      </c>
      <c r="B11130" s="294"/>
      <c r="C11130" s="294"/>
      <c r="D11130" s="294"/>
      <c r="E11130" s="294"/>
      <c r="F11130" s="294"/>
    </row>
    <row r="11131">
      <c r="A11131" s="294" t="s">
        <v>28670</v>
      </c>
      <c r="B11131" s="294"/>
      <c r="C11131" s="294"/>
      <c r="D11131" s="294"/>
      <c r="E11131" s="294"/>
      <c r="F11131" s="294"/>
    </row>
    <row r="11132">
      <c r="A11132" s="294" t="s">
        <v>28671</v>
      </c>
      <c r="B11132" s="294"/>
      <c r="C11132" s="294"/>
      <c r="D11132" s="294"/>
      <c r="E11132" s="294"/>
      <c r="F11132" s="294"/>
    </row>
    <row r="11133">
      <c r="A11133" s="294" t="s">
        <v>28672</v>
      </c>
      <c r="B11133" s="294"/>
      <c r="C11133" s="294"/>
      <c r="D11133" s="294"/>
      <c r="E11133" s="294"/>
      <c r="F11133" s="294"/>
    </row>
    <row r="11134">
      <c r="A11134" s="294" t="s">
        <v>28673</v>
      </c>
      <c r="B11134" s="294"/>
      <c r="C11134" s="294"/>
      <c r="D11134" s="294"/>
      <c r="E11134" s="294"/>
      <c r="F11134" s="294"/>
    </row>
    <row r="11135">
      <c r="A11135" s="294"/>
      <c r="B11135" s="294"/>
      <c r="C11135" s="294"/>
      <c r="D11135" s="294"/>
      <c r="E11135" s="294"/>
      <c r="F11135" s="294"/>
    </row>
    <row r="11136">
      <c r="A11136" s="294" t="s">
        <v>21304</v>
      </c>
      <c r="B11136" s="294"/>
      <c r="C11136" s="294"/>
      <c r="D11136" s="294"/>
      <c r="E11136" s="294"/>
      <c r="F11136" s="294"/>
    </row>
    <row r="11137">
      <c r="A11137" s="294"/>
      <c r="B11137" s="294"/>
      <c r="C11137" s="294"/>
      <c r="D11137" s="294"/>
      <c r="E11137" s="294"/>
      <c r="F11137" s="294"/>
    </row>
    <row r="11138">
      <c r="A11138" s="294" t="s">
        <v>27297</v>
      </c>
      <c r="B11138" s="294"/>
      <c r="C11138" s="294"/>
      <c r="D11138" s="294"/>
      <c r="E11138" s="294"/>
      <c r="F11138" s="294"/>
    </row>
    <row r="11139">
      <c r="A11139" s="294" t="s">
        <v>28674</v>
      </c>
      <c r="B11139" s="294"/>
      <c r="C11139" s="294"/>
      <c r="D11139" s="294"/>
      <c r="E11139" s="294"/>
      <c r="F11139" s="294"/>
    </row>
    <row r="11140">
      <c r="A11140" s="294" t="s">
        <v>28675</v>
      </c>
      <c r="B11140" s="294"/>
      <c r="C11140" s="294"/>
      <c r="D11140" s="294"/>
      <c r="E11140" s="294"/>
      <c r="F11140" s="294"/>
    </row>
    <row r="11141">
      <c r="A11141" s="294" t="s">
        <v>28676</v>
      </c>
      <c r="B11141" s="294"/>
      <c r="C11141" s="294"/>
      <c r="D11141" s="294"/>
      <c r="E11141" s="294"/>
      <c r="F11141" s="294"/>
    </row>
    <row r="11142">
      <c r="A11142" s="294" t="s">
        <v>28677</v>
      </c>
      <c r="B11142" s="294"/>
      <c r="C11142" s="294"/>
      <c r="D11142" s="294"/>
      <c r="E11142" s="294"/>
      <c r="F11142" s="294"/>
    </row>
    <row r="11143">
      <c r="A11143" s="294" t="s">
        <v>28678</v>
      </c>
      <c r="B11143" s="294"/>
      <c r="C11143" s="294"/>
      <c r="D11143" s="294"/>
      <c r="E11143" s="294"/>
      <c r="F11143" s="294"/>
    </row>
    <row r="11144">
      <c r="A11144" s="294" t="s">
        <v>28679</v>
      </c>
      <c r="B11144" s="294"/>
      <c r="C11144" s="294"/>
      <c r="D11144" s="294"/>
      <c r="E11144" s="294"/>
      <c r="F11144" s="294"/>
    </row>
    <row r="11145">
      <c r="A11145" s="294" t="s">
        <v>28680</v>
      </c>
      <c r="B11145" s="294"/>
      <c r="C11145" s="294"/>
      <c r="D11145" s="294"/>
      <c r="E11145" s="294"/>
      <c r="F11145" s="294"/>
    </row>
    <row r="11146">
      <c r="A11146" s="294" t="s">
        <v>28681</v>
      </c>
      <c r="B11146" s="294"/>
      <c r="C11146" s="294"/>
      <c r="D11146" s="294"/>
      <c r="E11146" s="294"/>
      <c r="F11146" s="294"/>
    </row>
    <row r="11147">
      <c r="A11147" s="294" t="s">
        <v>28682</v>
      </c>
      <c r="B11147" s="294"/>
      <c r="C11147" s="294"/>
      <c r="D11147" s="294"/>
      <c r="E11147" s="294"/>
      <c r="F11147" s="294"/>
    </row>
    <row r="11148">
      <c r="A11148" s="294" t="s">
        <v>28683</v>
      </c>
      <c r="B11148" s="294"/>
      <c r="C11148" s="294"/>
      <c r="D11148" s="294"/>
      <c r="E11148" s="294"/>
      <c r="F11148" s="294"/>
    </row>
    <row r="11149">
      <c r="A11149" s="294"/>
      <c r="B11149" s="294"/>
      <c r="C11149" s="294"/>
      <c r="D11149" s="294"/>
      <c r="E11149" s="294"/>
      <c r="F11149" s="294"/>
    </row>
    <row r="11150">
      <c r="A11150" s="294" t="s">
        <v>28124</v>
      </c>
      <c r="B11150" s="294"/>
      <c r="C11150" s="294"/>
      <c r="D11150" s="294"/>
      <c r="E11150" s="294"/>
      <c r="F11150" s="294"/>
    </row>
    <row r="11151">
      <c r="A11151" s="294" t="s">
        <v>28639</v>
      </c>
      <c r="B11151" s="294"/>
      <c r="C11151" s="294"/>
      <c r="D11151" s="294"/>
      <c r="E11151" s="294"/>
      <c r="F11151" s="294"/>
    </row>
    <row r="11152">
      <c r="A11152" s="294" t="s">
        <v>21314</v>
      </c>
      <c r="B11152" s="294"/>
      <c r="C11152" s="294"/>
      <c r="D11152" s="294"/>
      <c r="E11152" s="294"/>
      <c r="F11152" s="294"/>
    </row>
    <row r="11153">
      <c r="A11153" s="294" t="s">
        <v>28640</v>
      </c>
      <c r="B11153" s="294"/>
      <c r="C11153" s="294"/>
      <c r="D11153" s="294"/>
      <c r="E11153" s="294"/>
      <c r="F11153" s="294"/>
    </row>
    <row r="11154">
      <c r="A11154" s="294"/>
      <c r="B11154" s="294"/>
      <c r="C11154" s="294"/>
      <c r="D11154" s="294"/>
      <c r="E11154" s="294"/>
      <c r="F11154" s="294"/>
    </row>
    <row r="11155">
      <c r="A11155" s="294" t="s">
        <v>23007</v>
      </c>
      <c r="B11155" s="294"/>
      <c r="C11155" s="294"/>
      <c r="D11155" s="294"/>
      <c r="E11155" s="294"/>
      <c r="F11155" s="294"/>
    </row>
    <row r="11156">
      <c r="A11156" s="294"/>
      <c r="B11156" s="294"/>
      <c r="C11156" s="294"/>
      <c r="D11156" s="294"/>
      <c r="E11156" s="294"/>
      <c r="F11156" s="294"/>
    </row>
    <row r="11157">
      <c r="A11157" s="294" t="s">
        <v>28684</v>
      </c>
      <c r="B11157" s="294"/>
      <c r="C11157" s="294"/>
      <c r="D11157" s="294"/>
      <c r="E11157" s="294"/>
      <c r="F11157" s="294"/>
    </row>
    <row r="11158">
      <c r="A11158" s="294" t="s">
        <v>28685</v>
      </c>
      <c r="B11158" s="294"/>
      <c r="C11158" s="294"/>
      <c r="D11158" s="294"/>
      <c r="E11158" s="294"/>
      <c r="F11158" s="294"/>
    </row>
    <row r="11159">
      <c r="A11159" s="294" t="s">
        <v>28686</v>
      </c>
      <c r="B11159" s="294"/>
      <c r="C11159" s="294"/>
      <c r="D11159" s="294"/>
      <c r="E11159" s="294"/>
      <c r="F11159" s="294"/>
    </row>
    <row r="11160">
      <c r="A11160" s="294" t="s">
        <v>28687</v>
      </c>
      <c r="B11160" s="294"/>
      <c r="C11160" s="294"/>
      <c r="D11160" s="294"/>
      <c r="E11160" s="294"/>
      <c r="F11160" s="294"/>
    </row>
    <row r="11161">
      <c r="A11161" s="294" t="s">
        <v>28688</v>
      </c>
      <c r="B11161" s="294"/>
      <c r="C11161" s="294"/>
      <c r="D11161" s="294"/>
      <c r="E11161" s="294"/>
      <c r="F11161" s="294"/>
    </row>
    <row r="11162">
      <c r="A11162" s="294" t="s">
        <v>28689</v>
      </c>
      <c r="B11162" s="294"/>
      <c r="C11162" s="294"/>
      <c r="D11162" s="294"/>
      <c r="E11162" s="294"/>
      <c r="F11162" s="294"/>
    </row>
    <row r="11163">
      <c r="A11163" s="294" t="s">
        <v>28690</v>
      </c>
      <c r="B11163" s="294"/>
      <c r="C11163" s="294"/>
      <c r="D11163" s="294"/>
      <c r="E11163" s="294"/>
      <c r="F11163" s="294"/>
    </row>
    <row r="11164">
      <c r="A11164" s="294" t="s">
        <v>28691</v>
      </c>
      <c r="B11164" s="294"/>
      <c r="C11164" s="294"/>
      <c r="D11164" s="294"/>
      <c r="E11164" s="294"/>
      <c r="F11164" s="294"/>
    </row>
    <row r="11165">
      <c r="A11165" s="294"/>
      <c r="B11165" s="294"/>
      <c r="C11165" s="294"/>
      <c r="D11165" s="294"/>
      <c r="E11165" s="294"/>
      <c r="F11165" s="294"/>
    </row>
    <row r="11166">
      <c r="A11166" s="294" t="s">
        <v>24373</v>
      </c>
      <c r="B11166" s="294"/>
      <c r="C11166" s="294"/>
      <c r="D11166" s="294"/>
      <c r="E11166" s="294"/>
      <c r="F11166" s="294"/>
    </row>
    <row r="11167">
      <c r="A11167" s="294" t="s">
        <v>23989</v>
      </c>
      <c r="B11167" s="294"/>
      <c r="C11167" s="294"/>
      <c r="D11167" s="294"/>
      <c r="E11167" s="294"/>
      <c r="F11167" s="294"/>
    </row>
    <row r="11168">
      <c r="A11168" s="294"/>
      <c r="B11168" s="294"/>
      <c r="C11168" s="294"/>
      <c r="D11168" s="294"/>
      <c r="E11168" s="294"/>
      <c r="F11168" s="294"/>
    </row>
    <row r="11169">
      <c r="A11169" s="294" t="s">
        <v>28692</v>
      </c>
      <c r="B11169" s="294"/>
      <c r="C11169" s="294"/>
      <c r="D11169" s="294"/>
      <c r="E11169" s="294"/>
      <c r="F11169" s="294"/>
    </row>
    <row r="11170">
      <c r="A11170" s="294" t="s">
        <v>28693</v>
      </c>
      <c r="B11170" s="294"/>
      <c r="C11170" s="294"/>
      <c r="D11170" s="294"/>
      <c r="E11170" s="294"/>
      <c r="F11170" s="294"/>
    </row>
    <row r="11171">
      <c r="A11171" s="294" t="s">
        <v>28694</v>
      </c>
      <c r="B11171" s="294"/>
      <c r="C11171" s="294"/>
      <c r="D11171" s="294"/>
      <c r="E11171" s="294"/>
      <c r="F11171" s="294"/>
    </row>
    <row r="11172">
      <c r="A11172" s="294" t="s">
        <v>28695</v>
      </c>
      <c r="B11172" s="294"/>
      <c r="C11172" s="294"/>
      <c r="D11172" s="294"/>
      <c r="E11172" s="294"/>
      <c r="F11172" s="294"/>
    </row>
    <row r="11173">
      <c r="A11173" s="294" t="s">
        <v>28696</v>
      </c>
      <c r="B11173" s="294"/>
      <c r="C11173" s="294"/>
      <c r="D11173" s="294"/>
      <c r="E11173" s="294"/>
      <c r="F11173" s="294"/>
    </row>
    <row r="11174">
      <c r="A11174" s="294"/>
      <c r="B11174" s="294"/>
      <c r="C11174" s="294"/>
      <c r="D11174" s="294"/>
      <c r="E11174" s="294"/>
      <c r="F11174" s="294"/>
    </row>
    <row r="11175">
      <c r="A11175" s="294" t="s">
        <v>28697</v>
      </c>
      <c r="B11175" s="294"/>
      <c r="C11175" s="294"/>
      <c r="D11175" s="294"/>
      <c r="E11175" s="294"/>
      <c r="F11175" s="294"/>
    </row>
    <row r="11176">
      <c r="A11176" s="294"/>
      <c r="B11176" s="294"/>
      <c r="C11176" s="294"/>
      <c r="D11176" s="294"/>
      <c r="E11176" s="294"/>
      <c r="F11176" s="294"/>
    </row>
    <row r="11177">
      <c r="A11177" s="294" t="s">
        <v>28698</v>
      </c>
      <c r="B11177" s="294"/>
      <c r="C11177" s="294"/>
      <c r="D11177" s="294"/>
      <c r="E11177" s="294"/>
      <c r="F11177" s="294"/>
    </row>
    <row r="11178">
      <c r="A11178" s="294" t="s">
        <v>28699</v>
      </c>
      <c r="B11178" s="294"/>
      <c r="C11178" s="294"/>
      <c r="D11178" s="294"/>
      <c r="E11178" s="294"/>
      <c r="F11178" s="294"/>
    </row>
    <row r="11179">
      <c r="A11179" s="294" t="s">
        <v>28700</v>
      </c>
      <c r="B11179" s="294"/>
      <c r="C11179" s="294"/>
      <c r="D11179" s="294"/>
      <c r="E11179" s="294"/>
      <c r="F11179" s="294"/>
    </row>
    <row r="11180">
      <c r="A11180" s="294" t="s">
        <v>28701</v>
      </c>
      <c r="B11180" s="294"/>
      <c r="C11180" s="294"/>
      <c r="D11180" s="294"/>
      <c r="E11180" s="294"/>
      <c r="F11180" s="294"/>
    </row>
    <row r="11181">
      <c r="A11181" s="294" t="s">
        <v>28702</v>
      </c>
      <c r="B11181" s="294"/>
      <c r="C11181" s="294"/>
      <c r="D11181" s="294"/>
      <c r="E11181" s="294"/>
      <c r="F11181" s="294"/>
    </row>
    <row r="11182">
      <c r="A11182" s="294" t="s">
        <v>28703</v>
      </c>
      <c r="B11182" s="294"/>
      <c r="C11182" s="294"/>
      <c r="D11182" s="294"/>
      <c r="E11182" s="294"/>
      <c r="F11182" s="294"/>
    </row>
    <row r="11183">
      <c r="A11183" s="294" t="s">
        <v>28704</v>
      </c>
      <c r="B11183" s="294"/>
      <c r="C11183" s="294"/>
      <c r="D11183" s="294"/>
      <c r="E11183" s="294"/>
      <c r="F11183" s="294"/>
    </row>
    <row r="11184">
      <c r="A11184" s="294" t="s">
        <v>28705</v>
      </c>
      <c r="B11184" s="294"/>
      <c r="C11184" s="294"/>
      <c r="D11184" s="294"/>
      <c r="E11184" s="294"/>
      <c r="F11184" s="294"/>
    </row>
    <row r="11185">
      <c r="A11185" s="294"/>
      <c r="B11185" s="294"/>
      <c r="C11185" s="294"/>
      <c r="D11185" s="294"/>
      <c r="E11185" s="294"/>
      <c r="F11185" s="294"/>
    </row>
    <row r="11186">
      <c r="A11186" s="294" t="s">
        <v>23321</v>
      </c>
      <c r="B11186" s="294"/>
      <c r="C11186" s="294"/>
      <c r="D11186" s="294"/>
      <c r="E11186" s="294"/>
      <c r="F11186" s="294"/>
    </row>
    <row r="11187">
      <c r="A11187" s="294" t="s">
        <v>25925</v>
      </c>
      <c r="B11187" s="294"/>
      <c r="C11187" s="294"/>
      <c r="D11187" s="294"/>
      <c r="E11187" s="294"/>
      <c r="F11187" s="294"/>
    </row>
    <row r="11188">
      <c r="A11188" s="294"/>
      <c r="B11188" s="294"/>
      <c r="C11188" s="294"/>
      <c r="D11188" s="294"/>
      <c r="E11188" s="294"/>
      <c r="F11188" s="294"/>
    </row>
    <row r="11189">
      <c r="A11189" s="294" t="s">
        <v>28706</v>
      </c>
      <c r="B11189" s="294"/>
      <c r="C11189" s="294"/>
      <c r="D11189" s="294"/>
      <c r="E11189" s="294"/>
      <c r="F11189" s="294"/>
    </row>
    <row r="11190">
      <c r="A11190" s="294" t="s">
        <v>28707</v>
      </c>
      <c r="B11190" s="294"/>
      <c r="C11190" s="294"/>
      <c r="D11190" s="294"/>
      <c r="E11190" s="294"/>
      <c r="F11190" s="294"/>
    </row>
    <row r="11191">
      <c r="A11191" s="294" t="s">
        <v>28708</v>
      </c>
      <c r="B11191" s="294"/>
      <c r="C11191" s="294"/>
      <c r="D11191" s="294"/>
      <c r="E11191" s="294"/>
      <c r="F11191" s="294"/>
    </row>
    <row r="11192">
      <c r="A11192" s="294" t="s">
        <v>28709</v>
      </c>
      <c r="B11192" s="294"/>
      <c r="C11192" s="294"/>
      <c r="D11192" s="294"/>
      <c r="E11192" s="294"/>
      <c r="F11192" s="294"/>
    </row>
    <row r="11193">
      <c r="A11193" s="294"/>
      <c r="B11193" s="294"/>
      <c r="C11193" s="294"/>
      <c r="D11193" s="294"/>
      <c r="E11193" s="294"/>
      <c r="F11193" s="294"/>
    </row>
    <row r="11194">
      <c r="A11194" s="294" t="s">
        <v>23771</v>
      </c>
      <c r="B11194" s="294"/>
      <c r="C11194" s="294"/>
      <c r="D11194" s="294"/>
      <c r="E11194" s="294"/>
      <c r="F11194" s="294"/>
    </row>
    <row r="11195">
      <c r="A11195" s="294" t="s">
        <v>28710</v>
      </c>
      <c r="B11195" s="294"/>
      <c r="C11195" s="294"/>
      <c r="D11195" s="294"/>
      <c r="E11195" s="294"/>
      <c r="F11195" s="294"/>
    </row>
    <row r="11196">
      <c r="A11196" s="294"/>
      <c r="B11196" s="294"/>
      <c r="C11196" s="294"/>
      <c r="D11196" s="294"/>
      <c r="E11196" s="294"/>
      <c r="F11196" s="294"/>
    </row>
    <row r="11197">
      <c r="A11197" s="294" t="s">
        <v>28711</v>
      </c>
      <c r="B11197" s="294"/>
      <c r="C11197" s="294"/>
      <c r="D11197" s="294"/>
      <c r="E11197" s="294"/>
      <c r="F11197" s="294"/>
    </row>
    <row r="11198">
      <c r="A11198" s="294" t="s">
        <v>28712</v>
      </c>
      <c r="B11198" s="294"/>
      <c r="C11198" s="294"/>
      <c r="D11198" s="294"/>
      <c r="E11198" s="294"/>
      <c r="F11198" s="294"/>
    </row>
    <row r="11199">
      <c r="A11199" s="294" t="s">
        <v>28713</v>
      </c>
      <c r="B11199" s="294"/>
      <c r="C11199" s="294"/>
      <c r="D11199" s="294"/>
      <c r="E11199" s="294"/>
      <c r="F11199" s="294"/>
    </row>
    <row r="11200">
      <c r="A11200" s="294" t="s">
        <v>28714</v>
      </c>
      <c r="B11200" s="294"/>
      <c r="C11200" s="294"/>
      <c r="D11200" s="294"/>
      <c r="E11200" s="294"/>
      <c r="F11200" s="294"/>
    </row>
    <row r="11201">
      <c r="A11201" s="294"/>
      <c r="B11201" s="294"/>
      <c r="C11201" s="294"/>
      <c r="D11201" s="294"/>
      <c r="E11201" s="294"/>
      <c r="F11201" s="294"/>
    </row>
    <row r="11202">
      <c r="A11202" s="294" t="s">
        <v>28715</v>
      </c>
      <c r="B11202" s="294"/>
      <c r="C11202" s="294"/>
      <c r="D11202" s="294"/>
      <c r="E11202" s="294"/>
      <c r="F11202" s="294"/>
    </row>
    <row r="11203">
      <c r="A11203" s="294"/>
      <c r="B11203" s="294"/>
      <c r="C11203" s="294"/>
      <c r="D11203" s="294"/>
      <c r="E11203" s="294"/>
      <c r="F11203" s="294"/>
    </row>
    <row r="11204">
      <c r="A11204" s="294" t="s">
        <v>28716</v>
      </c>
      <c r="B11204" s="294"/>
      <c r="C11204" s="294"/>
      <c r="D11204" s="294"/>
      <c r="E11204" s="294"/>
      <c r="F11204" s="294"/>
    </row>
    <row r="11205">
      <c r="A11205" s="294" t="s">
        <v>28717</v>
      </c>
      <c r="B11205" s="294"/>
      <c r="C11205" s="294"/>
      <c r="D11205" s="294"/>
      <c r="E11205" s="294"/>
      <c r="F11205" s="294"/>
    </row>
    <row r="11206">
      <c r="A11206" s="294" t="s">
        <v>28718</v>
      </c>
      <c r="B11206" s="294"/>
      <c r="C11206" s="294"/>
      <c r="D11206" s="294"/>
      <c r="E11206" s="294"/>
      <c r="F11206" s="294"/>
    </row>
    <row r="11207">
      <c r="A11207" s="294" t="s">
        <v>28719</v>
      </c>
      <c r="B11207" s="294"/>
      <c r="C11207" s="294"/>
      <c r="D11207" s="294"/>
      <c r="E11207" s="294"/>
      <c r="F11207" s="294"/>
    </row>
    <row r="11208">
      <c r="A11208" s="294" t="s">
        <v>28720</v>
      </c>
      <c r="B11208" s="294"/>
      <c r="C11208" s="294"/>
      <c r="D11208" s="294"/>
      <c r="E11208" s="294"/>
      <c r="F11208" s="294"/>
    </row>
    <row r="11209">
      <c r="A11209" s="294" t="s">
        <v>28721</v>
      </c>
      <c r="B11209" s="294"/>
      <c r="C11209" s="294"/>
      <c r="D11209" s="294"/>
      <c r="E11209" s="294"/>
      <c r="F11209" s="294"/>
    </row>
    <row r="11210">
      <c r="A11210" s="294"/>
      <c r="B11210" s="294"/>
      <c r="C11210" s="294"/>
      <c r="D11210" s="294"/>
      <c r="E11210" s="294"/>
      <c r="F11210" s="294"/>
    </row>
    <row r="11211">
      <c r="A11211" s="294" t="s">
        <v>28124</v>
      </c>
      <c r="B11211" s="294"/>
      <c r="C11211" s="294"/>
      <c r="D11211" s="294"/>
      <c r="E11211" s="294"/>
      <c r="F11211" s="294"/>
    </row>
    <row r="11212">
      <c r="A11212" s="294" t="s">
        <v>28722</v>
      </c>
      <c r="B11212" s="294"/>
      <c r="C11212" s="294"/>
      <c r="D11212" s="294"/>
      <c r="E11212" s="294"/>
      <c r="F11212" s="294"/>
    </row>
    <row r="11213">
      <c r="A11213" s="294" t="s">
        <v>21270</v>
      </c>
      <c r="B11213" s="294"/>
      <c r="C11213" s="294"/>
      <c r="D11213" s="294"/>
      <c r="E11213" s="294"/>
      <c r="F11213" s="294"/>
    </row>
    <row r="11214">
      <c r="A11214" s="294" t="s">
        <v>28723</v>
      </c>
      <c r="B11214" s="294"/>
      <c r="C11214" s="294"/>
      <c r="D11214" s="294"/>
      <c r="E11214" s="294"/>
      <c r="F11214" s="294"/>
    </row>
    <row r="11215">
      <c r="A11215" s="294"/>
      <c r="B11215" s="294"/>
      <c r="C11215" s="294"/>
      <c r="D11215" s="294"/>
      <c r="E11215" s="294"/>
      <c r="F11215" s="294"/>
    </row>
    <row r="11216">
      <c r="A11216" s="294"/>
      <c r="B11216" s="294"/>
      <c r="C11216" s="294"/>
      <c r="D11216" s="294"/>
      <c r="E11216" s="294"/>
      <c r="F11216" s="294"/>
    </row>
    <row r="11217">
      <c r="A11217" s="294" t="s">
        <v>22512</v>
      </c>
      <c r="B11217" s="294"/>
      <c r="C11217" s="294"/>
      <c r="D11217" s="294"/>
      <c r="E11217" s="294"/>
      <c r="F11217" s="294"/>
    </row>
    <row r="11218">
      <c r="A11218" s="294" t="s">
        <v>23928</v>
      </c>
      <c r="B11218" s="294"/>
      <c r="C11218" s="294"/>
      <c r="D11218" s="294"/>
      <c r="E11218" s="294"/>
      <c r="F11218" s="294"/>
    </row>
    <row r="11219">
      <c r="A11219" s="294"/>
      <c r="B11219" s="294"/>
      <c r="C11219" s="294"/>
      <c r="D11219" s="294"/>
      <c r="E11219" s="294"/>
      <c r="F11219" s="294"/>
    </row>
    <row r="11220">
      <c r="A11220" s="294" t="s">
        <v>28724</v>
      </c>
      <c r="B11220" s="294"/>
      <c r="C11220" s="294"/>
      <c r="D11220" s="294"/>
      <c r="E11220" s="294"/>
      <c r="F11220" s="294"/>
    </row>
    <row r="11221">
      <c r="A11221" s="294" t="s">
        <v>28725</v>
      </c>
      <c r="B11221" s="294"/>
      <c r="C11221" s="294"/>
      <c r="D11221" s="294"/>
      <c r="E11221" s="294"/>
      <c r="F11221" s="294"/>
    </row>
    <row r="11222">
      <c r="A11222" s="294" t="s">
        <v>28726</v>
      </c>
      <c r="B11222" s="294"/>
      <c r="C11222" s="294"/>
      <c r="D11222" s="294"/>
      <c r="E11222" s="294"/>
      <c r="F11222" s="294"/>
    </row>
    <row r="11223">
      <c r="A11223" s="294" t="s">
        <v>28727</v>
      </c>
      <c r="B11223" s="294"/>
      <c r="C11223" s="294"/>
      <c r="D11223" s="294"/>
      <c r="E11223" s="294"/>
      <c r="F11223" s="294"/>
    </row>
    <row r="11224">
      <c r="A11224" s="294" t="s">
        <v>28728</v>
      </c>
      <c r="B11224" s="294"/>
      <c r="C11224" s="294"/>
      <c r="D11224" s="294"/>
      <c r="E11224" s="294"/>
      <c r="F11224" s="294"/>
    </row>
    <row r="11225">
      <c r="A11225" s="294" t="s">
        <v>28729</v>
      </c>
      <c r="B11225" s="294"/>
      <c r="C11225" s="294"/>
      <c r="D11225" s="294"/>
      <c r="E11225" s="294"/>
      <c r="F11225" s="294"/>
    </row>
    <row r="11226">
      <c r="A11226" s="294" t="s">
        <v>28730</v>
      </c>
      <c r="B11226" s="294"/>
      <c r="C11226" s="294"/>
      <c r="D11226" s="294"/>
      <c r="E11226" s="294"/>
      <c r="F11226" s="294"/>
    </row>
    <row r="11227">
      <c r="A11227" s="294"/>
      <c r="B11227" s="294"/>
      <c r="C11227" s="294"/>
      <c r="D11227" s="294"/>
      <c r="E11227" s="294"/>
      <c r="F11227" s="294"/>
    </row>
    <row r="11228">
      <c r="A11228" s="294" t="s">
        <v>23703</v>
      </c>
      <c r="B11228" s="294"/>
      <c r="C11228" s="294"/>
      <c r="D11228" s="294"/>
      <c r="E11228" s="294"/>
      <c r="F11228" s="294"/>
    </row>
    <row r="11229">
      <c r="A11229" s="294" t="s">
        <v>28731</v>
      </c>
      <c r="B11229" s="294"/>
      <c r="C11229" s="294"/>
      <c r="D11229" s="294"/>
      <c r="E11229" s="294"/>
      <c r="F11229" s="294"/>
    </row>
    <row r="11230">
      <c r="A11230" s="294"/>
      <c r="B11230" s="294"/>
      <c r="C11230" s="294"/>
      <c r="D11230" s="294"/>
      <c r="E11230" s="294"/>
      <c r="F11230" s="294"/>
    </row>
    <row r="11231">
      <c r="A11231" s="294" t="s">
        <v>28732</v>
      </c>
      <c r="B11231" s="294"/>
      <c r="C11231" s="294"/>
      <c r="D11231" s="294"/>
      <c r="E11231" s="294"/>
      <c r="F11231" s="294"/>
    </row>
    <row r="11232">
      <c r="A11232" s="294" t="s">
        <v>28733</v>
      </c>
      <c r="B11232" s="294"/>
      <c r="C11232" s="294"/>
      <c r="D11232" s="294"/>
      <c r="E11232" s="294"/>
      <c r="F11232" s="294"/>
    </row>
    <row r="11233">
      <c r="A11233" s="294" t="s">
        <v>28734</v>
      </c>
      <c r="B11233" s="294"/>
      <c r="C11233" s="294"/>
      <c r="D11233" s="294"/>
      <c r="E11233" s="294"/>
      <c r="F11233" s="294"/>
    </row>
    <row r="11234">
      <c r="A11234" s="294" t="s">
        <v>28735</v>
      </c>
      <c r="B11234" s="294"/>
      <c r="C11234" s="294"/>
      <c r="D11234" s="294"/>
      <c r="E11234" s="294"/>
      <c r="F11234" s="294"/>
    </row>
    <row r="11235">
      <c r="A11235" s="294" t="s">
        <v>28736</v>
      </c>
      <c r="B11235" s="294"/>
      <c r="C11235" s="294"/>
      <c r="D11235" s="294"/>
      <c r="E11235" s="294"/>
      <c r="F11235" s="294"/>
    </row>
    <row r="11236">
      <c r="A11236" s="294"/>
      <c r="B11236" s="294"/>
      <c r="C11236" s="294"/>
      <c r="D11236" s="294"/>
      <c r="E11236" s="294"/>
      <c r="F11236" s="294"/>
    </row>
    <row r="11237">
      <c r="A11237" s="294" t="s">
        <v>21945</v>
      </c>
      <c r="B11237" s="294"/>
      <c r="C11237" s="294"/>
      <c r="D11237" s="294"/>
      <c r="E11237" s="294"/>
      <c r="F11237" s="294"/>
    </row>
    <row r="11238">
      <c r="A11238" s="294" t="s">
        <v>28737</v>
      </c>
      <c r="B11238" s="294"/>
      <c r="C11238" s="294"/>
      <c r="D11238" s="294"/>
      <c r="E11238" s="294"/>
      <c r="F11238" s="294"/>
    </row>
    <row r="11239">
      <c r="A11239" s="294"/>
      <c r="B11239" s="294"/>
      <c r="C11239" s="294"/>
      <c r="D11239" s="294"/>
      <c r="E11239" s="294"/>
      <c r="F11239" s="294"/>
    </row>
    <row r="11240">
      <c r="A11240" s="294" t="s">
        <v>28738</v>
      </c>
      <c r="B11240" s="294"/>
      <c r="C11240" s="294"/>
      <c r="D11240" s="294"/>
      <c r="E11240" s="294"/>
      <c r="F11240" s="294"/>
    </row>
    <row r="11241">
      <c r="A11241" s="294" t="s">
        <v>28739</v>
      </c>
      <c r="B11241" s="294"/>
      <c r="C11241" s="294"/>
      <c r="D11241" s="294"/>
      <c r="E11241" s="294"/>
      <c r="F11241" s="294"/>
    </row>
    <row r="11242">
      <c r="A11242" s="294" t="s">
        <v>28740</v>
      </c>
      <c r="B11242" s="294"/>
      <c r="C11242" s="294"/>
      <c r="D11242" s="294"/>
      <c r="E11242" s="294"/>
      <c r="F11242" s="294"/>
    </row>
    <row r="11243">
      <c r="A11243" s="294" t="s">
        <v>23366</v>
      </c>
      <c r="B11243" s="294"/>
      <c r="C11243" s="294"/>
      <c r="D11243" s="294"/>
      <c r="E11243" s="294"/>
      <c r="F11243" s="294"/>
    </row>
    <row r="11244">
      <c r="A11244" s="294" t="s">
        <v>28741</v>
      </c>
      <c r="B11244" s="294"/>
      <c r="C11244" s="294"/>
      <c r="D11244" s="294"/>
      <c r="E11244" s="294"/>
      <c r="F11244" s="294"/>
    </row>
    <row r="11245">
      <c r="A11245" s="294" t="s">
        <v>28742</v>
      </c>
      <c r="B11245" s="294"/>
      <c r="C11245" s="294"/>
      <c r="D11245" s="294"/>
      <c r="E11245" s="294"/>
      <c r="F11245" s="294"/>
    </row>
    <row r="11246">
      <c r="A11246" s="294" t="s">
        <v>28743</v>
      </c>
      <c r="B11246" s="294"/>
      <c r="C11246" s="294"/>
      <c r="D11246" s="294"/>
      <c r="E11246" s="294"/>
      <c r="F11246" s="294"/>
    </row>
    <row r="11247">
      <c r="A11247" s="294" t="s">
        <v>28744</v>
      </c>
      <c r="B11247" s="294"/>
      <c r="C11247" s="294"/>
      <c r="D11247" s="294"/>
      <c r="E11247" s="294"/>
      <c r="F11247" s="294"/>
    </row>
    <row r="11248">
      <c r="A11248" s="294" t="s">
        <v>28745</v>
      </c>
      <c r="B11248" s="294"/>
      <c r="C11248" s="294"/>
      <c r="D11248" s="294"/>
      <c r="E11248" s="294"/>
      <c r="F11248" s="294"/>
    </row>
    <row r="11249">
      <c r="A11249" s="294" t="s">
        <v>28746</v>
      </c>
      <c r="B11249" s="294"/>
      <c r="C11249" s="294"/>
      <c r="D11249" s="294"/>
      <c r="E11249" s="294"/>
      <c r="F11249" s="294"/>
    </row>
    <row r="11250">
      <c r="A11250" s="294"/>
      <c r="B11250" s="294"/>
      <c r="C11250" s="294"/>
      <c r="D11250" s="294"/>
      <c r="E11250" s="294"/>
      <c r="F11250" s="294"/>
    </row>
    <row r="11251">
      <c r="A11251" s="294" t="s">
        <v>21401</v>
      </c>
      <c r="B11251" s="294"/>
      <c r="C11251" s="294"/>
      <c r="D11251" s="294"/>
      <c r="E11251" s="294"/>
      <c r="F11251" s="294"/>
    </row>
    <row r="11252">
      <c r="A11252" s="294"/>
      <c r="B11252" s="294"/>
      <c r="C11252" s="294"/>
      <c r="D11252" s="294"/>
      <c r="E11252" s="294"/>
      <c r="F11252" s="294"/>
    </row>
    <row r="11253">
      <c r="A11253" s="294" t="s">
        <v>28747</v>
      </c>
      <c r="B11253" s="294"/>
      <c r="C11253" s="294"/>
      <c r="D11253" s="294"/>
      <c r="E11253" s="294"/>
      <c r="F11253" s="294"/>
    </row>
    <row r="11254">
      <c r="A11254" s="294" t="s">
        <v>28748</v>
      </c>
      <c r="B11254" s="294"/>
      <c r="C11254" s="294"/>
      <c r="D11254" s="294"/>
      <c r="E11254" s="294"/>
      <c r="F11254" s="294"/>
    </row>
    <row r="11255">
      <c r="A11255" s="294" t="s">
        <v>28749</v>
      </c>
      <c r="B11255" s="294"/>
      <c r="C11255" s="294"/>
      <c r="D11255" s="294"/>
      <c r="E11255" s="294"/>
      <c r="F11255" s="294"/>
    </row>
    <row r="11256">
      <c r="A11256" s="294" t="s">
        <v>28750</v>
      </c>
      <c r="B11256" s="294"/>
      <c r="C11256" s="294"/>
      <c r="D11256" s="294"/>
      <c r="E11256" s="294"/>
      <c r="F11256" s="294"/>
    </row>
    <row r="11257">
      <c r="A11257" s="294" t="s">
        <v>28751</v>
      </c>
      <c r="B11257" s="294"/>
      <c r="C11257" s="294"/>
      <c r="D11257" s="294"/>
      <c r="E11257" s="294"/>
      <c r="F11257" s="294"/>
    </row>
    <row r="11258">
      <c r="A11258" s="294" t="s">
        <v>28752</v>
      </c>
      <c r="B11258" s="294"/>
      <c r="C11258" s="294"/>
      <c r="D11258" s="294"/>
      <c r="E11258" s="294"/>
      <c r="F11258" s="294"/>
    </row>
    <row r="11259">
      <c r="A11259" s="294" t="s">
        <v>28753</v>
      </c>
      <c r="B11259" s="294"/>
      <c r="C11259" s="294"/>
      <c r="D11259" s="294"/>
      <c r="E11259" s="294"/>
      <c r="F11259" s="294"/>
    </row>
    <row r="11260">
      <c r="A11260" s="294"/>
      <c r="B11260" s="294"/>
      <c r="C11260" s="294"/>
      <c r="D11260" s="294"/>
      <c r="E11260" s="294"/>
      <c r="F11260" s="294"/>
    </row>
    <row r="11261">
      <c r="A11261" s="294" t="s">
        <v>28754</v>
      </c>
      <c r="B11261" s="294"/>
      <c r="C11261" s="294"/>
      <c r="D11261" s="294"/>
      <c r="E11261" s="294"/>
      <c r="F11261" s="294"/>
    </row>
    <row r="11262">
      <c r="A11262" s="294"/>
      <c r="B11262" s="294"/>
      <c r="C11262" s="294"/>
      <c r="D11262" s="294"/>
      <c r="E11262" s="294"/>
      <c r="F11262" s="294"/>
    </row>
    <row r="11263">
      <c r="A11263" s="294" t="s">
        <v>28755</v>
      </c>
      <c r="B11263" s="294"/>
      <c r="C11263" s="294"/>
      <c r="D11263" s="294"/>
      <c r="E11263" s="294"/>
      <c r="F11263" s="294"/>
    </row>
    <row r="11264">
      <c r="A11264" s="294" t="s">
        <v>28756</v>
      </c>
      <c r="B11264" s="294"/>
      <c r="C11264" s="294"/>
      <c r="D11264" s="294"/>
      <c r="E11264" s="294"/>
      <c r="F11264" s="294"/>
    </row>
    <row r="11265">
      <c r="A11265" s="294" t="s">
        <v>28757</v>
      </c>
      <c r="B11265" s="294"/>
      <c r="C11265" s="294"/>
      <c r="D11265" s="294"/>
      <c r="E11265" s="294"/>
      <c r="F11265" s="294"/>
    </row>
    <row r="11266">
      <c r="A11266" s="294" t="s">
        <v>28758</v>
      </c>
      <c r="B11266" s="294"/>
      <c r="C11266" s="294"/>
      <c r="D11266" s="294"/>
      <c r="E11266" s="294"/>
      <c r="F11266" s="294"/>
    </row>
    <row r="11267">
      <c r="A11267" s="294" t="s">
        <v>28759</v>
      </c>
      <c r="B11267" s="294"/>
      <c r="C11267" s="294"/>
      <c r="D11267" s="294"/>
      <c r="E11267" s="294"/>
      <c r="F11267" s="294"/>
    </row>
    <row r="11268">
      <c r="A11268" s="294" t="s">
        <v>28760</v>
      </c>
      <c r="B11268" s="294"/>
      <c r="C11268" s="294"/>
      <c r="D11268" s="294"/>
      <c r="E11268" s="294"/>
      <c r="F11268" s="294"/>
    </row>
    <row r="11269">
      <c r="A11269" s="294" t="s">
        <v>28761</v>
      </c>
      <c r="B11269" s="294"/>
      <c r="C11269" s="294"/>
      <c r="D11269" s="294"/>
      <c r="E11269" s="294"/>
      <c r="F11269" s="294"/>
    </row>
    <row r="11270">
      <c r="A11270" s="294" t="s">
        <v>28762</v>
      </c>
      <c r="B11270" s="294"/>
      <c r="C11270" s="294"/>
      <c r="D11270" s="294"/>
      <c r="E11270" s="294"/>
      <c r="F11270" s="294"/>
    </row>
    <row r="11271">
      <c r="A11271" s="294" t="s">
        <v>28763</v>
      </c>
      <c r="B11271" s="294"/>
      <c r="C11271" s="294"/>
      <c r="D11271" s="294"/>
      <c r="E11271" s="294"/>
      <c r="F11271" s="294"/>
    </row>
    <row r="11272">
      <c r="A11272" s="294" t="s">
        <v>28764</v>
      </c>
      <c r="B11272" s="294"/>
      <c r="C11272" s="294"/>
      <c r="D11272" s="294"/>
      <c r="E11272" s="294"/>
      <c r="F11272" s="294"/>
    </row>
    <row r="11273">
      <c r="A11273" s="294" t="s">
        <v>28765</v>
      </c>
      <c r="B11273" s="294"/>
      <c r="C11273" s="294"/>
      <c r="D11273" s="294"/>
      <c r="E11273" s="294"/>
      <c r="F11273" s="294"/>
    </row>
    <row r="11274">
      <c r="A11274" s="294" t="s">
        <v>28766</v>
      </c>
      <c r="B11274" s="294"/>
      <c r="C11274" s="294"/>
      <c r="D11274" s="294"/>
      <c r="E11274" s="294"/>
      <c r="F11274" s="294"/>
    </row>
    <row r="11275">
      <c r="A11275" s="294" t="s">
        <v>28767</v>
      </c>
      <c r="B11275" s="294"/>
      <c r="C11275" s="294"/>
      <c r="D11275" s="294"/>
      <c r="E11275" s="294"/>
      <c r="F11275" s="294"/>
    </row>
    <row r="11276">
      <c r="A11276" s="294"/>
      <c r="B11276" s="294"/>
      <c r="C11276" s="294"/>
      <c r="D11276" s="294"/>
      <c r="E11276" s="294"/>
      <c r="F11276" s="294"/>
    </row>
    <row r="11277">
      <c r="A11277" s="294" t="s">
        <v>21990</v>
      </c>
      <c r="B11277" s="294"/>
      <c r="C11277" s="294"/>
      <c r="D11277" s="294"/>
      <c r="E11277" s="294"/>
      <c r="F11277" s="294"/>
    </row>
    <row r="11278">
      <c r="A11278" s="294"/>
      <c r="B11278" s="294"/>
      <c r="C11278" s="294"/>
      <c r="D11278" s="294"/>
      <c r="E11278" s="294"/>
      <c r="F11278" s="294"/>
    </row>
    <row r="11279">
      <c r="A11279" s="294" t="s">
        <v>27822</v>
      </c>
      <c r="B11279" s="294"/>
      <c r="C11279" s="294"/>
      <c r="D11279" s="294"/>
      <c r="E11279" s="294"/>
      <c r="F11279" s="294"/>
    </row>
    <row r="11280">
      <c r="A11280" s="294" t="s">
        <v>28768</v>
      </c>
      <c r="B11280" s="294"/>
      <c r="C11280" s="294"/>
      <c r="D11280" s="294"/>
      <c r="E11280" s="294"/>
      <c r="F11280" s="294"/>
    </row>
    <row r="11281">
      <c r="A11281" s="294" t="s">
        <v>28769</v>
      </c>
      <c r="B11281" s="294"/>
      <c r="C11281" s="294"/>
      <c r="D11281" s="294"/>
      <c r="E11281" s="294"/>
      <c r="F11281" s="294"/>
    </row>
    <row r="11282">
      <c r="A11282" s="294" t="s">
        <v>28770</v>
      </c>
      <c r="B11282" s="294"/>
      <c r="C11282" s="294"/>
      <c r="D11282" s="294"/>
      <c r="E11282" s="294"/>
      <c r="F11282" s="294"/>
    </row>
    <row r="11283">
      <c r="A11283" s="294" t="s">
        <v>28771</v>
      </c>
      <c r="B11283" s="294"/>
      <c r="C11283" s="294"/>
      <c r="D11283" s="294"/>
      <c r="E11283" s="294"/>
      <c r="F11283" s="294"/>
    </row>
    <row r="11284">
      <c r="A11284" s="294" t="s">
        <v>28772</v>
      </c>
      <c r="B11284" s="294"/>
      <c r="C11284" s="294"/>
      <c r="D11284" s="294"/>
      <c r="E11284" s="294"/>
      <c r="F11284" s="294"/>
    </row>
    <row r="11285">
      <c r="A11285" s="294" t="s">
        <v>28773</v>
      </c>
      <c r="B11285" s="294"/>
      <c r="C11285" s="294"/>
      <c r="D11285" s="294"/>
      <c r="E11285" s="294"/>
      <c r="F11285" s="294"/>
    </row>
    <row r="11286">
      <c r="A11286" s="294" t="s">
        <v>28774</v>
      </c>
      <c r="B11286" s="294"/>
      <c r="C11286" s="294"/>
      <c r="D11286" s="294"/>
      <c r="E11286" s="294"/>
      <c r="F11286" s="294"/>
    </row>
    <row r="11287">
      <c r="A11287" s="294" t="s">
        <v>28775</v>
      </c>
      <c r="B11287" s="294"/>
      <c r="C11287" s="294"/>
      <c r="D11287" s="294"/>
      <c r="E11287" s="294"/>
      <c r="F11287" s="294"/>
    </row>
    <row r="11288">
      <c r="A11288" s="294" t="s">
        <v>24562</v>
      </c>
      <c r="B11288" s="294"/>
      <c r="C11288" s="294"/>
      <c r="D11288" s="294"/>
      <c r="E11288" s="294"/>
      <c r="F11288" s="294"/>
    </row>
    <row r="11289">
      <c r="A11289" s="294" t="s">
        <v>28776</v>
      </c>
      <c r="B11289" s="294"/>
      <c r="C11289" s="294"/>
      <c r="D11289" s="294"/>
      <c r="E11289" s="294"/>
      <c r="F11289" s="294"/>
    </row>
    <row r="11290">
      <c r="A11290" s="294" t="s">
        <v>28777</v>
      </c>
      <c r="B11290" s="294"/>
      <c r="C11290" s="294"/>
      <c r="D11290" s="294"/>
      <c r="E11290" s="294"/>
      <c r="F11290" s="294"/>
    </row>
    <row r="11291">
      <c r="A11291" s="294"/>
      <c r="B11291" s="294"/>
      <c r="C11291" s="294"/>
      <c r="D11291" s="294"/>
      <c r="E11291" s="294"/>
      <c r="F11291" s="294"/>
    </row>
    <row r="11292">
      <c r="A11292" s="294" t="s">
        <v>28124</v>
      </c>
      <c r="B11292" s="294"/>
      <c r="C11292" s="294"/>
      <c r="D11292" s="294"/>
      <c r="E11292" s="294"/>
      <c r="F11292" s="294"/>
    </row>
    <row r="11293">
      <c r="A11293" s="294" t="s">
        <v>28722</v>
      </c>
      <c r="B11293" s="294"/>
      <c r="C11293" s="294"/>
      <c r="D11293" s="294"/>
      <c r="E11293" s="294"/>
      <c r="F11293" s="294"/>
    </row>
    <row r="11294">
      <c r="A11294" s="294" t="s">
        <v>21314</v>
      </c>
      <c r="B11294" s="294"/>
      <c r="C11294" s="294"/>
      <c r="D11294" s="294"/>
      <c r="E11294" s="294"/>
      <c r="F11294" s="294"/>
    </row>
    <row r="11295">
      <c r="A11295" s="294" t="s">
        <v>28723</v>
      </c>
      <c r="B11295" s="294"/>
      <c r="C11295" s="294"/>
      <c r="D11295" s="294"/>
      <c r="E11295" s="294"/>
      <c r="F11295" s="294"/>
    </row>
    <row r="11296">
      <c r="A11296" s="294"/>
      <c r="B11296" s="294"/>
      <c r="C11296" s="294"/>
      <c r="D11296" s="294"/>
      <c r="E11296" s="294"/>
      <c r="F11296" s="294"/>
    </row>
    <row r="11297">
      <c r="A11297" s="294" t="s">
        <v>21315</v>
      </c>
      <c r="B11297" s="294"/>
      <c r="C11297" s="294"/>
      <c r="D11297" s="294"/>
      <c r="E11297" s="294"/>
      <c r="F11297" s="294"/>
    </row>
    <row r="11298">
      <c r="A11298" s="294"/>
      <c r="B11298" s="294"/>
      <c r="C11298" s="294"/>
      <c r="D11298" s="294"/>
      <c r="E11298" s="294"/>
      <c r="F11298" s="294"/>
    </row>
    <row r="11299">
      <c r="A11299" s="294" t="s">
        <v>28778</v>
      </c>
      <c r="B11299" s="294"/>
      <c r="C11299" s="294"/>
      <c r="D11299" s="294"/>
      <c r="E11299" s="294"/>
      <c r="F11299" s="294"/>
    </row>
    <row r="11300">
      <c r="A11300" s="294" t="s">
        <v>28779</v>
      </c>
      <c r="B11300" s="294"/>
      <c r="C11300" s="294"/>
      <c r="D11300" s="294"/>
      <c r="E11300" s="294"/>
      <c r="F11300" s="294"/>
    </row>
    <row r="11301">
      <c r="A11301" s="294" t="s">
        <v>28780</v>
      </c>
      <c r="B11301" s="294"/>
      <c r="C11301" s="294"/>
      <c r="D11301" s="294"/>
      <c r="E11301" s="294"/>
      <c r="F11301" s="294"/>
    </row>
    <row r="11302">
      <c r="A11302" s="294" t="s">
        <v>28781</v>
      </c>
      <c r="B11302" s="294"/>
      <c r="C11302" s="294"/>
      <c r="D11302" s="294"/>
      <c r="E11302" s="294"/>
      <c r="F11302" s="294"/>
    </row>
    <row r="11303">
      <c r="A11303" s="294" t="s">
        <v>28782</v>
      </c>
      <c r="B11303" s="294"/>
      <c r="C11303" s="294"/>
      <c r="D11303" s="294"/>
      <c r="E11303" s="294"/>
      <c r="F11303" s="294"/>
    </row>
    <row r="11304">
      <c r="A11304" s="294" t="s">
        <v>28783</v>
      </c>
      <c r="B11304" s="294"/>
      <c r="C11304" s="294"/>
      <c r="D11304" s="294"/>
      <c r="E11304" s="294"/>
      <c r="F11304" s="294"/>
    </row>
    <row r="11305">
      <c r="A11305" s="294" t="s">
        <v>28784</v>
      </c>
      <c r="B11305" s="294"/>
      <c r="C11305" s="294"/>
      <c r="D11305" s="294"/>
      <c r="E11305" s="294"/>
      <c r="F11305" s="294"/>
    </row>
    <row r="11306">
      <c r="A11306" s="294"/>
      <c r="B11306" s="294"/>
      <c r="C11306" s="294"/>
      <c r="D11306" s="294"/>
      <c r="E11306" s="294"/>
      <c r="F11306" s="294"/>
    </row>
    <row r="11307">
      <c r="A11307" s="294" t="s">
        <v>22564</v>
      </c>
      <c r="B11307" s="294"/>
      <c r="C11307" s="294"/>
      <c r="D11307" s="294"/>
      <c r="E11307" s="294"/>
      <c r="F11307" s="294"/>
    </row>
    <row r="11308">
      <c r="A11308" s="294" t="s">
        <v>23989</v>
      </c>
      <c r="B11308" s="294"/>
      <c r="C11308" s="294"/>
      <c r="D11308" s="294"/>
      <c r="E11308" s="294"/>
      <c r="F11308" s="294"/>
    </row>
    <row r="11309">
      <c r="A11309" s="294"/>
      <c r="B11309" s="294"/>
      <c r="C11309" s="294"/>
      <c r="D11309" s="294"/>
      <c r="E11309" s="294"/>
      <c r="F11309" s="294"/>
    </row>
    <row r="11310">
      <c r="A11310" s="294" t="s">
        <v>28785</v>
      </c>
      <c r="B11310" s="294"/>
      <c r="C11310" s="294"/>
      <c r="D11310" s="294"/>
      <c r="E11310" s="294"/>
      <c r="F11310" s="294"/>
    </row>
    <row r="11311">
      <c r="A11311" s="294" t="s">
        <v>28786</v>
      </c>
      <c r="B11311" s="294"/>
      <c r="C11311" s="294"/>
      <c r="D11311" s="294"/>
      <c r="E11311" s="294"/>
      <c r="F11311" s="294"/>
    </row>
    <row r="11312">
      <c r="A11312" s="294" t="s">
        <v>28787</v>
      </c>
      <c r="B11312" s="294"/>
      <c r="C11312" s="294"/>
      <c r="D11312" s="294"/>
      <c r="E11312" s="294"/>
      <c r="F11312" s="294"/>
    </row>
    <row r="11313">
      <c r="A11313" s="294" t="s">
        <v>28788</v>
      </c>
      <c r="B11313" s="294"/>
      <c r="C11313" s="294"/>
      <c r="D11313" s="294"/>
      <c r="E11313" s="294"/>
      <c r="F11313" s="294"/>
    </row>
    <row r="11314">
      <c r="A11314" s="294" t="s">
        <v>28789</v>
      </c>
      <c r="B11314" s="294"/>
      <c r="C11314" s="294"/>
      <c r="D11314" s="294"/>
      <c r="E11314" s="294"/>
      <c r="F11314" s="294"/>
    </row>
    <row r="11315">
      <c r="A11315" s="294" t="s">
        <v>28790</v>
      </c>
      <c r="B11315" s="294"/>
      <c r="C11315" s="294"/>
      <c r="D11315" s="294"/>
      <c r="E11315" s="294"/>
      <c r="F11315" s="294"/>
    </row>
    <row r="11316">
      <c r="A11316" s="294"/>
      <c r="B11316" s="294"/>
      <c r="C11316" s="294"/>
      <c r="D11316" s="294"/>
      <c r="E11316" s="294"/>
      <c r="F11316" s="294"/>
    </row>
    <row r="11317">
      <c r="A11317" s="294" t="s">
        <v>28791</v>
      </c>
      <c r="B11317" s="294"/>
      <c r="C11317" s="294"/>
      <c r="D11317" s="294"/>
      <c r="E11317" s="294"/>
      <c r="F11317" s="294"/>
    </row>
    <row r="11318">
      <c r="A11318" s="294"/>
      <c r="B11318" s="294"/>
      <c r="C11318" s="294"/>
      <c r="D11318" s="294"/>
      <c r="E11318" s="294"/>
      <c r="F11318" s="294"/>
    </row>
    <row r="11319">
      <c r="A11319" s="294" t="s">
        <v>28792</v>
      </c>
      <c r="B11319" s="294"/>
      <c r="C11319" s="294"/>
      <c r="D11319" s="294"/>
      <c r="E11319" s="294"/>
      <c r="F11319" s="294"/>
    </row>
    <row r="11320">
      <c r="A11320" s="294" t="s">
        <v>28793</v>
      </c>
      <c r="B11320" s="294"/>
      <c r="C11320" s="294"/>
      <c r="D11320" s="294"/>
      <c r="E11320" s="294"/>
      <c r="F11320" s="294"/>
    </row>
    <row r="11321">
      <c r="A11321" s="294" t="s">
        <v>28794</v>
      </c>
      <c r="B11321" s="294"/>
      <c r="C11321" s="294"/>
      <c r="D11321" s="294"/>
      <c r="E11321" s="294"/>
      <c r="F11321" s="294"/>
    </row>
    <row r="11322">
      <c r="A11322" s="294" t="s">
        <v>28795</v>
      </c>
      <c r="B11322" s="294"/>
      <c r="C11322" s="294"/>
      <c r="D11322" s="294"/>
      <c r="E11322" s="294"/>
      <c r="F11322" s="294"/>
    </row>
    <row r="11323">
      <c r="A11323" s="294" t="s">
        <v>28796</v>
      </c>
      <c r="B11323" s="294"/>
      <c r="C11323" s="294"/>
      <c r="D11323" s="294"/>
      <c r="E11323" s="294"/>
      <c r="F11323" s="294"/>
    </row>
    <row r="11324">
      <c r="A11324" s="294" t="s">
        <v>28797</v>
      </c>
      <c r="B11324" s="294"/>
      <c r="C11324" s="294"/>
      <c r="D11324" s="294"/>
      <c r="E11324" s="294"/>
      <c r="F11324" s="294"/>
    </row>
    <row r="11325">
      <c r="A11325" s="294"/>
      <c r="B11325" s="294"/>
      <c r="C11325" s="294"/>
      <c r="D11325" s="294"/>
      <c r="E11325" s="294"/>
      <c r="F11325" s="294"/>
    </row>
    <row r="11326">
      <c r="A11326" s="294" t="s">
        <v>25653</v>
      </c>
      <c r="B11326" s="294"/>
      <c r="C11326" s="294"/>
      <c r="D11326" s="294"/>
      <c r="E11326" s="294"/>
      <c r="F11326" s="294"/>
    </row>
    <row r="11327">
      <c r="A11327" s="294" t="s">
        <v>24098</v>
      </c>
      <c r="B11327" s="294"/>
      <c r="C11327" s="294"/>
      <c r="D11327" s="294"/>
      <c r="E11327" s="294"/>
      <c r="F11327" s="294"/>
    </row>
    <row r="11328">
      <c r="A11328" s="294"/>
      <c r="B11328" s="294"/>
      <c r="C11328" s="294"/>
      <c r="D11328" s="294"/>
      <c r="E11328" s="294"/>
      <c r="F11328" s="294"/>
    </row>
    <row r="11329">
      <c r="A11329" s="294" t="s">
        <v>28798</v>
      </c>
      <c r="B11329" s="294"/>
      <c r="C11329" s="294"/>
      <c r="D11329" s="294"/>
      <c r="E11329" s="294"/>
      <c r="F11329" s="294"/>
    </row>
    <row r="11330">
      <c r="A11330" s="294" t="s">
        <v>28799</v>
      </c>
      <c r="B11330" s="294"/>
      <c r="C11330" s="294"/>
      <c r="D11330" s="294"/>
      <c r="E11330" s="294"/>
      <c r="F11330" s="294"/>
    </row>
    <row r="11331">
      <c r="A11331" s="294" t="s">
        <v>28800</v>
      </c>
      <c r="B11331" s="294"/>
      <c r="C11331" s="294"/>
      <c r="D11331" s="294"/>
      <c r="E11331" s="294"/>
      <c r="F11331" s="294"/>
    </row>
    <row r="11332">
      <c r="A11332" s="294" t="s">
        <v>28801</v>
      </c>
      <c r="B11332" s="294"/>
      <c r="C11332" s="294"/>
      <c r="D11332" s="294"/>
      <c r="E11332" s="294"/>
      <c r="F11332" s="294"/>
    </row>
    <row r="11333">
      <c r="A11333" s="294"/>
      <c r="B11333" s="294"/>
      <c r="C11333" s="294"/>
      <c r="D11333" s="294"/>
      <c r="E11333" s="294"/>
      <c r="F11333" s="294"/>
    </row>
    <row r="11334">
      <c r="A11334" s="294" t="s">
        <v>23201</v>
      </c>
      <c r="B11334" s="294"/>
      <c r="C11334" s="294"/>
      <c r="D11334" s="294"/>
      <c r="E11334" s="294"/>
      <c r="F11334" s="294"/>
    </row>
    <row r="11335">
      <c r="A11335" s="294" t="s">
        <v>24104</v>
      </c>
      <c r="B11335" s="294"/>
      <c r="C11335" s="294"/>
      <c r="D11335" s="294"/>
      <c r="E11335" s="294"/>
      <c r="F11335" s="294"/>
    </row>
    <row r="11336">
      <c r="A11336" s="294"/>
      <c r="B11336" s="294"/>
      <c r="C11336" s="294"/>
      <c r="D11336" s="294"/>
      <c r="E11336" s="294"/>
      <c r="F11336" s="294"/>
    </row>
    <row r="11337">
      <c r="A11337" s="294" t="s">
        <v>28802</v>
      </c>
      <c r="B11337" s="294"/>
      <c r="C11337" s="294"/>
      <c r="D11337" s="294"/>
      <c r="E11337" s="294"/>
      <c r="F11337" s="294"/>
    </row>
    <row r="11338">
      <c r="A11338" s="294" t="s">
        <v>28803</v>
      </c>
      <c r="B11338" s="294"/>
      <c r="C11338" s="294"/>
      <c r="D11338" s="294"/>
      <c r="E11338" s="294"/>
      <c r="F11338" s="294"/>
    </row>
    <row r="11339">
      <c r="A11339" s="294" t="s">
        <v>28804</v>
      </c>
      <c r="B11339" s="294"/>
      <c r="C11339" s="294"/>
      <c r="D11339" s="294"/>
      <c r="E11339" s="294"/>
      <c r="F11339" s="294"/>
    </row>
    <row r="11340">
      <c r="A11340" s="294" t="s">
        <v>28805</v>
      </c>
      <c r="B11340" s="294"/>
      <c r="C11340" s="294"/>
      <c r="D11340" s="294"/>
      <c r="E11340" s="294"/>
      <c r="F11340" s="294"/>
    </row>
    <row r="11341">
      <c r="A11341" s="294"/>
      <c r="B11341" s="294"/>
      <c r="C11341" s="294"/>
      <c r="D11341" s="294"/>
      <c r="E11341" s="294"/>
      <c r="F11341" s="294"/>
    </row>
    <row r="11342">
      <c r="A11342" s="294" t="s">
        <v>28806</v>
      </c>
      <c r="B11342" s="294"/>
      <c r="C11342" s="294"/>
      <c r="D11342" s="294"/>
      <c r="E11342" s="294"/>
      <c r="F11342" s="294"/>
    </row>
    <row r="11343">
      <c r="A11343" s="294" t="s">
        <v>28807</v>
      </c>
      <c r="B11343" s="294"/>
      <c r="C11343" s="294"/>
      <c r="D11343" s="294"/>
      <c r="E11343" s="294"/>
      <c r="F11343" s="294"/>
    </row>
    <row r="11344">
      <c r="A11344" s="294"/>
      <c r="B11344" s="294"/>
      <c r="C11344" s="294"/>
      <c r="D11344" s="294"/>
      <c r="E11344" s="294"/>
      <c r="F11344" s="294"/>
    </row>
    <row r="11345">
      <c r="A11345" s="294" t="s">
        <v>28808</v>
      </c>
      <c r="B11345" s="294"/>
      <c r="C11345" s="294"/>
      <c r="D11345" s="294"/>
      <c r="E11345" s="294"/>
      <c r="F11345" s="294"/>
    </row>
    <row r="11346">
      <c r="A11346" s="294" t="s">
        <v>28809</v>
      </c>
      <c r="B11346" s="294"/>
      <c r="C11346" s="294"/>
      <c r="D11346" s="294"/>
      <c r="E11346" s="294"/>
      <c r="F11346" s="294"/>
    </row>
    <row r="11347">
      <c r="A11347" s="294" t="s">
        <v>28810</v>
      </c>
      <c r="B11347" s="294"/>
      <c r="C11347" s="294"/>
      <c r="D11347" s="294"/>
      <c r="E11347" s="294"/>
      <c r="F11347" s="294"/>
    </row>
    <row r="11348">
      <c r="A11348" s="294" t="s">
        <v>28811</v>
      </c>
      <c r="B11348" s="294"/>
      <c r="C11348" s="294"/>
      <c r="D11348" s="294"/>
      <c r="E11348" s="294"/>
      <c r="F11348" s="294"/>
    </row>
    <row r="11349">
      <c r="A11349" s="294" t="s">
        <v>28812</v>
      </c>
      <c r="B11349" s="294"/>
      <c r="C11349" s="294"/>
      <c r="D11349" s="294"/>
      <c r="E11349" s="294"/>
      <c r="F11349" s="294"/>
    </row>
    <row r="11350">
      <c r="A11350" s="294" t="s">
        <v>28813</v>
      </c>
      <c r="B11350" s="294"/>
      <c r="C11350" s="294"/>
      <c r="D11350" s="294"/>
      <c r="E11350" s="294"/>
      <c r="F11350" s="294"/>
    </row>
    <row r="11351">
      <c r="A11351" s="294" t="s">
        <v>23052</v>
      </c>
      <c r="B11351" s="294"/>
      <c r="C11351" s="294"/>
      <c r="D11351" s="294"/>
      <c r="E11351" s="294"/>
      <c r="F11351" s="294"/>
    </row>
    <row r="11352">
      <c r="A11352" s="294" t="s">
        <v>28814</v>
      </c>
      <c r="B11352" s="294"/>
      <c r="C11352" s="294"/>
      <c r="D11352" s="294"/>
      <c r="E11352" s="294"/>
      <c r="F11352" s="294"/>
    </row>
    <row r="11353">
      <c r="A11353" s="294" t="s">
        <v>28815</v>
      </c>
      <c r="B11353" s="294"/>
      <c r="C11353" s="294"/>
      <c r="D11353" s="294"/>
      <c r="E11353" s="294"/>
      <c r="F11353" s="294"/>
    </row>
    <row r="11354">
      <c r="A11354" s="294" t="s">
        <v>28816</v>
      </c>
      <c r="B11354" s="294"/>
      <c r="C11354" s="294"/>
      <c r="D11354" s="294"/>
      <c r="E11354" s="294"/>
      <c r="F11354" s="294"/>
    </row>
    <row r="11355">
      <c r="A11355" s="294" t="s">
        <v>28124</v>
      </c>
      <c r="B11355" s="294"/>
      <c r="C11355" s="294"/>
      <c r="D11355" s="294"/>
      <c r="E11355" s="294"/>
      <c r="F11355" s="294"/>
    </row>
    <row r="11356">
      <c r="A11356" s="294" t="s">
        <v>28817</v>
      </c>
      <c r="B11356" s="294"/>
      <c r="C11356" s="294"/>
      <c r="D11356" s="294"/>
      <c r="E11356" s="294"/>
      <c r="F11356" s="294"/>
    </row>
    <row r="11357">
      <c r="A11357" s="294" t="s">
        <v>21270</v>
      </c>
      <c r="B11357" s="294"/>
      <c r="C11357" s="294"/>
      <c r="D11357" s="294"/>
      <c r="E11357" s="294"/>
      <c r="F11357" s="294"/>
    </row>
    <row r="11358">
      <c r="A11358" s="294" t="s">
        <v>28818</v>
      </c>
      <c r="B11358" s="294"/>
      <c r="C11358" s="294"/>
      <c r="D11358" s="294"/>
      <c r="E11358" s="294"/>
      <c r="F11358" s="294"/>
    </row>
    <row r="11359">
      <c r="A11359" s="294"/>
      <c r="B11359" s="294"/>
      <c r="C11359" s="294"/>
      <c r="D11359" s="294"/>
      <c r="E11359" s="294"/>
      <c r="F11359" s="294"/>
    </row>
    <row r="11360">
      <c r="A11360" s="294" t="s">
        <v>22512</v>
      </c>
      <c r="B11360" s="294"/>
      <c r="C11360" s="294"/>
      <c r="D11360" s="294"/>
      <c r="E11360" s="294"/>
      <c r="F11360" s="294"/>
    </row>
    <row r="11361">
      <c r="A11361" s="294" t="s">
        <v>26296</v>
      </c>
      <c r="B11361" s="294"/>
      <c r="C11361" s="294"/>
      <c r="D11361" s="294"/>
      <c r="E11361" s="294"/>
      <c r="F11361" s="294"/>
    </row>
    <row r="11362">
      <c r="A11362" s="294"/>
      <c r="B11362" s="294"/>
      <c r="C11362" s="294"/>
      <c r="D11362" s="294"/>
      <c r="E11362" s="294"/>
      <c r="F11362" s="294"/>
    </row>
    <row r="11363">
      <c r="A11363" s="294" t="s">
        <v>28819</v>
      </c>
      <c r="B11363" s="294"/>
      <c r="C11363" s="294"/>
      <c r="D11363" s="294"/>
      <c r="E11363" s="294"/>
      <c r="F11363" s="294"/>
    </row>
    <row r="11364">
      <c r="A11364" s="294" t="s">
        <v>28820</v>
      </c>
      <c r="B11364" s="294"/>
      <c r="C11364" s="294"/>
      <c r="D11364" s="294"/>
      <c r="E11364" s="294"/>
      <c r="F11364" s="294"/>
    </row>
    <row r="11365">
      <c r="A11365" s="294" t="s">
        <v>28821</v>
      </c>
      <c r="B11365" s="294"/>
      <c r="C11365" s="294"/>
      <c r="D11365" s="294"/>
      <c r="E11365" s="294"/>
      <c r="F11365" s="294"/>
    </row>
    <row r="11366">
      <c r="A11366" s="294" t="s">
        <v>28822</v>
      </c>
      <c r="B11366" s="294"/>
      <c r="C11366" s="294"/>
      <c r="D11366" s="294"/>
      <c r="E11366" s="294"/>
      <c r="F11366" s="294"/>
    </row>
    <row r="11367">
      <c r="A11367" s="294" t="s">
        <v>28823</v>
      </c>
      <c r="B11367" s="294"/>
      <c r="C11367" s="294"/>
      <c r="D11367" s="294"/>
      <c r="E11367" s="294"/>
      <c r="F11367" s="294"/>
    </row>
    <row r="11368">
      <c r="A11368" s="294" t="s">
        <v>28824</v>
      </c>
      <c r="B11368" s="294"/>
      <c r="C11368" s="294"/>
      <c r="D11368" s="294"/>
      <c r="E11368" s="294"/>
      <c r="F11368" s="294"/>
    </row>
    <row r="11369">
      <c r="A11369" s="294" t="s">
        <v>28825</v>
      </c>
      <c r="B11369" s="294"/>
      <c r="C11369" s="294"/>
      <c r="D11369" s="294"/>
      <c r="E11369" s="294"/>
      <c r="F11369" s="294"/>
    </row>
    <row r="11370">
      <c r="A11370" s="294" t="s">
        <v>28826</v>
      </c>
      <c r="B11370" s="294"/>
      <c r="C11370" s="294"/>
      <c r="D11370" s="294"/>
      <c r="E11370" s="294"/>
      <c r="F11370" s="294"/>
    </row>
    <row r="11371">
      <c r="A11371" s="294"/>
      <c r="B11371" s="294"/>
      <c r="C11371" s="294"/>
      <c r="D11371" s="294"/>
      <c r="E11371" s="294"/>
      <c r="F11371" s="294"/>
    </row>
    <row r="11372">
      <c r="A11372" s="294" t="s">
        <v>23148</v>
      </c>
      <c r="B11372" s="294"/>
      <c r="C11372" s="294"/>
      <c r="D11372" s="294"/>
      <c r="E11372" s="294"/>
      <c r="F11372" s="294"/>
    </row>
    <row r="11373">
      <c r="A11373" s="294" t="s">
        <v>27629</v>
      </c>
      <c r="B11373" s="294"/>
      <c r="C11373" s="294"/>
      <c r="D11373" s="294"/>
      <c r="E11373" s="294"/>
      <c r="F11373" s="294"/>
    </row>
    <row r="11374">
      <c r="A11374" s="294"/>
      <c r="B11374" s="294"/>
      <c r="C11374" s="294"/>
      <c r="D11374" s="294"/>
      <c r="E11374" s="294"/>
      <c r="F11374" s="294"/>
    </row>
    <row r="11375">
      <c r="A11375" s="294" t="s">
        <v>28827</v>
      </c>
      <c r="B11375" s="294"/>
      <c r="C11375" s="294"/>
      <c r="D11375" s="294"/>
      <c r="E11375" s="294"/>
      <c r="F11375" s="294"/>
    </row>
    <row r="11376">
      <c r="A11376" s="294" t="s">
        <v>28828</v>
      </c>
      <c r="B11376" s="294"/>
      <c r="C11376" s="294"/>
      <c r="D11376" s="294"/>
      <c r="E11376" s="294"/>
      <c r="F11376" s="294"/>
    </row>
    <row r="11377">
      <c r="A11377" s="294" t="s">
        <v>28829</v>
      </c>
      <c r="B11377" s="294"/>
      <c r="C11377" s="294"/>
      <c r="D11377" s="294"/>
      <c r="E11377" s="294"/>
      <c r="F11377" s="294"/>
    </row>
    <row r="11378">
      <c r="A11378" s="294" t="s">
        <v>28542</v>
      </c>
      <c r="B11378" s="294"/>
      <c r="C11378" s="294"/>
      <c r="D11378" s="294"/>
      <c r="E11378" s="294"/>
      <c r="F11378" s="294"/>
    </row>
    <row r="11379">
      <c r="A11379" s="294" t="s">
        <v>28830</v>
      </c>
      <c r="B11379" s="294"/>
      <c r="C11379" s="294"/>
      <c r="D11379" s="294"/>
      <c r="E11379" s="294"/>
      <c r="F11379" s="294"/>
    </row>
    <row r="11380">
      <c r="A11380" s="294" t="s">
        <v>28831</v>
      </c>
      <c r="B11380" s="294"/>
      <c r="C11380" s="294"/>
      <c r="D11380" s="294"/>
      <c r="E11380" s="294"/>
      <c r="F11380" s="294"/>
    </row>
    <row r="11381">
      <c r="A11381" s="294" t="s">
        <v>28832</v>
      </c>
      <c r="B11381" s="294"/>
      <c r="C11381" s="294"/>
      <c r="D11381" s="294"/>
      <c r="E11381" s="294"/>
      <c r="F11381" s="294"/>
    </row>
    <row r="11382">
      <c r="A11382" s="294"/>
      <c r="B11382" s="294"/>
      <c r="C11382" s="294"/>
      <c r="D11382" s="294"/>
      <c r="E11382" s="294"/>
      <c r="F11382" s="294"/>
    </row>
    <row r="11383">
      <c r="A11383" s="294" t="s">
        <v>26992</v>
      </c>
      <c r="B11383" s="294"/>
      <c r="C11383" s="294"/>
      <c r="D11383" s="294"/>
      <c r="E11383" s="294"/>
      <c r="F11383" s="294"/>
    </row>
    <row r="11384">
      <c r="A11384" s="294" t="s">
        <v>26319</v>
      </c>
      <c r="B11384" s="294"/>
      <c r="C11384" s="294"/>
      <c r="D11384" s="294"/>
      <c r="E11384" s="294"/>
      <c r="F11384" s="294"/>
    </row>
    <row r="11385">
      <c r="A11385" s="294"/>
      <c r="B11385" s="294"/>
      <c r="C11385" s="294"/>
      <c r="D11385" s="294"/>
      <c r="E11385" s="294"/>
      <c r="F11385" s="294"/>
    </row>
    <row r="11386">
      <c r="A11386" s="294" t="s">
        <v>28833</v>
      </c>
      <c r="B11386" s="294"/>
      <c r="C11386" s="294"/>
      <c r="D11386" s="294"/>
      <c r="E11386" s="294"/>
      <c r="F11386" s="294"/>
    </row>
    <row r="11387">
      <c r="A11387" s="294" t="s">
        <v>28834</v>
      </c>
      <c r="B11387" s="294"/>
      <c r="C11387" s="294"/>
      <c r="D11387" s="294"/>
      <c r="E11387" s="294"/>
      <c r="F11387" s="294"/>
    </row>
    <row r="11388">
      <c r="A11388" s="294" t="s">
        <v>28835</v>
      </c>
      <c r="B11388" s="294"/>
      <c r="C11388" s="294"/>
      <c r="D11388" s="294"/>
      <c r="E11388" s="294"/>
      <c r="F11388" s="294"/>
    </row>
    <row r="11389">
      <c r="A11389" s="294" t="s">
        <v>28836</v>
      </c>
      <c r="B11389" s="294"/>
      <c r="C11389" s="294"/>
      <c r="D11389" s="294"/>
      <c r="E11389" s="294"/>
      <c r="F11389" s="294"/>
    </row>
    <row r="11390">
      <c r="A11390" s="294" t="s">
        <v>23366</v>
      </c>
      <c r="B11390" s="294"/>
      <c r="C11390" s="294"/>
      <c r="D11390" s="294"/>
      <c r="E11390" s="294"/>
      <c r="F11390" s="294"/>
    </row>
    <row r="11391">
      <c r="A11391" s="294" t="s">
        <v>28837</v>
      </c>
      <c r="B11391" s="294"/>
      <c r="C11391" s="294"/>
      <c r="D11391" s="294"/>
      <c r="E11391" s="294"/>
      <c r="F11391" s="294"/>
    </row>
    <row r="11392">
      <c r="A11392" s="294" t="s">
        <v>28838</v>
      </c>
      <c r="B11392" s="294"/>
      <c r="C11392" s="294"/>
      <c r="D11392" s="294"/>
      <c r="E11392" s="294"/>
      <c r="F11392" s="294"/>
    </row>
    <row r="11393">
      <c r="A11393" s="294" t="s">
        <v>28839</v>
      </c>
      <c r="B11393" s="294"/>
      <c r="C11393" s="294"/>
      <c r="D11393" s="294"/>
      <c r="E11393" s="294"/>
      <c r="F11393" s="294"/>
    </row>
    <row r="11394">
      <c r="A11394" s="294" t="s">
        <v>28840</v>
      </c>
      <c r="B11394" s="294"/>
      <c r="C11394" s="294"/>
      <c r="D11394" s="294"/>
      <c r="E11394" s="294"/>
      <c r="F11394" s="294"/>
    </row>
    <row r="11395">
      <c r="A11395" s="294" t="s">
        <v>21401</v>
      </c>
      <c r="B11395" s="294"/>
      <c r="C11395" s="294"/>
      <c r="D11395" s="294"/>
      <c r="E11395" s="294"/>
      <c r="F11395" s="294"/>
    </row>
    <row r="11396">
      <c r="A11396" s="294"/>
      <c r="B11396" s="294"/>
      <c r="C11396" s="294"/>
      <c r="D11396" s="294"/>
      <c r="E11396" s="294"/>
      <c r="F11396" s="294"/>
    </row>
    <row r="11397">
      <c r="A11397" s="294" t="s">
        <v>28841</v>
      </c>
      <c r="B11397" s="294"/>
      <c r="C11397" s="294"/>
      <c r="D11397" s="294"/>
      <c r="E11397" s="294"/>
      <c r="F11397" s="294"/>
    </row>
    <row r="11398">
      <c r="A11398" s="294" t="s">
        <v>24535</v>
      </c>
      <c r="B11398" s="294"/>
      <c r="C11398" s="294"/>
      <c r="D11398" s="294"/>
      <c r="E11398" s="294"/>
      <c r="F11398" s="294"/>
    </row>
    <row r="11399">
      <c r="A11399" s="294" t="s">
        <v>28842</v>
      </c>
      <c r="B11399" s="294"/>
      <c r="C11399" s="294"/>
      <c r="D11399" s="294"/>
      <c r="E11399" s="294"/>
      <c r="F11399" s="294"/>
    </row>
    <row r="11400">
      <c r="A11400" s="294" t="s">
        <v>28843</v>
      </c>
      <c r="B11400" s="294"/>
      <c r="C11400" s="294"/>
      <c r="D11400" s="294"/>
      <c r="E11400" s="294"/>
      <c r="F11400" s="294"/>
    </row>
    <row r="11401">
      <c r="A11401" s="294" t="s">
        <v>28844</v>
      </c>
      <c r="B11401" s="294"/>
      <c r="C11401" s="294"/>
      <c r="D11401" s="294"/>
      <c r="E11401" s="294"/>
      <c r="F11401" s="294"/>
    </row>
    <row r="11402">
      <c r="A11402" s="294" t="s">
        <v>28845</v>
      </c>
      <c r="B11402" s="294"/>
      <c r="C11402" s="294"/>
      <c r="D11402" s="294"/>
      <c r="E11402" s="294"/>
      <c r="F11402" s="294"/>
    </row>
    <row r="11403">
      <c r="A11403" s="294" t="s">
        <v>28846</v>
      </c>
      <c r="B11403" s="294"/>
      <c r="C11403" s="294"/>
      <c r="D11403" s="294"/>
      <c r="E11403" s="294"/>
      <c r="F11403" s="294"/>
    </row>
    <row r="11404">
      <c r="A11404" s="294" t="s">
        <v>28847</v>
      </c>
      <c r="B11404" s="294"/>
      <c r="C11404" s="294"/>
      <c r="D11404" s="294"/>
      <c r="E11404" s="294"/>
      <c r="F11404" s="294"/>
    </row>
    <row r="11405">
      <c r="A11405" s="294" t="s">
        <v>28848</v>
      </c>
      <c r="B11405" s="294"/>
      <c r="C11405" s="294"/>
      <c r="D11405" s="294"/>
      <c r="E11405" s="294"/>
      <c r="F11405" s="294"/>
    </row>
    <row r="11406">
      <c r="A11406" s="294"/>
      <c r="B11406" s="294"/>
      <c r="C11406" s="294"/>
      <c r="D11406" s="294"/>
      <c r="E11406" s="294"/>
      <c r="F11406" s="294"/>
    </row>
    <row r="11407">
      <c r="A11407" s="294" t="s">
        <v>21407</v>
      </c>
      <c r="B11407" s="294"/>
      <c r="C11407" s="294"/>
      <c r="D11407" s="294"/>
      <c r="E11407" s="294"/>
      <c r="F11407" s="294"/>
    </row>
    <row r="11408">
      <c r="A11408" s="294"/>
      <c r="B11408" s="294"/>
      <c r="C11408" s="294"/>
      <c r="D11408" s="294"/>
      <c r="E11408" s="294"/>
      <c r="F11408" s="294"/>
    </row>
    <row r="11409">
      <c r="A11409" s="294" t="s">
        <v>28849</v>
      </c>
      <c r="B11409" s="294"/>
      <c r="C11409" s="294"/>
      <c r="D11409" s="294"/>
      <c r="E11409" s="294"/>
      <c r="F11409" s="294"/>
    </row>
    <row r="11410">
      <c r="A11410" s="294" t="s">
        <v>28850</v>
      </c>
      <c r="B11410" s="294"/>
      <c r="C11410" s="294"/>
      <c r="D11410" s="294"/>
      <c r="E11410" s="294"/>
      <c r="F11410" s="294"/>
    </row>
    <row r="11411">
      <c r="A11411" s="294" t="s">
        <v>28851</v>
      </c>
      <c r="B11411" s="294"/>
      <c r="C11411" s="294"/>
      <c r="D11411" s="294"/>
      <c r="E11411" s="294"/>
      <c r="F11411" s="294"/>
    </row>
    <row r="11412">
      <c r="A11412" s="294" t="s">
        <v>28852</v>
      </c>
      <c r="B11412" s="294"/>
      <c r="C11412" s="294"/>
      <c r="D11412" s="294"/>
      <c r="E11412" s="294"/>
      <c r="F11412" s="294"/>
    </row>
    <row r="11413">
      <c r="A11413" s="294" t="s">
        <v>28853</v>
      </c>
      <c r="B11413" s="294"/>
      <c r="C11413" s="294"/>
      <c r="D11413" s="294"/>
      <c r="E11413" s="294"/>
      <c r="F11413" s="294"/>
    </row>
    <row r="11414">
      <c r="A11414" s="294" t="s">
        <v>28854</v>
      </c>
      <c r="B11414" s="294"/>
      <c r="C11414" s="294"/>
      <c r="D11414" s="294"/>
      <c r="E11414" s="294"/>
      <c r="F11414" s="294"/>
    </row>
    <row r="11415">
      <c r="A11415" s="294" t="s">
        <v>28855</v>
      </c>
      <c r="B11415" s="294"/>
      <c r="C11415" s="294"/>
      <c r="D11415" s="294"/>
      <c r="E11415" s="294"/>
      <c r="F11415" s="294"/>
    </row>
    <row r="11416">
      <c r="A11416" s="294" t="s">
        <v>28856</v>
      </c>
      <c r="B11416" s="294"/>
      <c r="C11416" s="294"/>
      <c r="D11416" s="294"/>
      <c r="E11416" s="294"/>
      <c r="F11416" s="294"/>
    </row>
    <row r="11417">
      <c r="A11417" s="294" t="s">
        <v>28857</v>
      </c>
      <c r="B11417" s="294"/>
      <c r="C11417" s="294"/>
      <c r="D11417" s="294"/>
      <c r="E11417" s="294"/>
      <c r="F11417" s="294"/>
    </row>
    <row r="11418">
      <c r="A11418" s="294" t="s">
        <v>28858</v>
      </c>
      <c r="B11418" s="294"/>
      <c r="C11418" s="294"/>
      <c r="D11418" s="294"/>
      <c r="E11418" s="294"/>
      <c r="F11418" s="294"/>
    </row>
    <row r="11419">
      <c r="A11419" s="294" t="s">
        <v>28859</v>
      </c>
      <c r="B11419" s="294"/>
      <c r="C11419" s="294"/>
      <c r="D11419" s="294"/>
      <c r="E11419" s="294"/>
      <c r="F11419" s="294"/>
    </row>
    <row r="11420">
      <c r="A11420" s="294"/>
      <c r="B11420" s="294"/>
      <c r="C11420" s="294"/>
      <c r="D11420" s="294"/>
      <c r="E11420" s="294"/>
      <c r="F11420" s="294"/>
    </row>
    <row r="11421">
      <c r="A11421" s="294" t="s">
        <v>21304</v>
      </c>
      <c r="B11421" s="294"/>
      <c r="C11421" s="294"/>
      <c r="D11421" s="294"/>
      <c r="E11421" s="294"/>
      <c r="F11421" s="294"/>
    </row>
    <row r="11422">
      <c r="A11422" s="294"/>
      <c r="B11422" s="294"/>
      <c r="C11422" s="294"/>
      <c r="D11422" s="294"/>
      <c r="E11422" s="294"/>
      <c r="F11422" s="294"/>
    </row>
    <row r="11423">
      <c r="A11423" s="294" t="s">
        <v>28860</v>
      </c>
      <c r="B11423" s="294"/>
      <c r="C11423" s="294"/>
      <c r="D11423" s="294"/>
      <c r="E11423" s="294"/>
      <c r="F11423" s="294"/>
    </row>
    <row r="11424">
      <c r="A11424" s="294" t="s">
        <v>28861</v>
      </c>
      <c r="B11424" s="294"/>
      <c r="C11424" s="294"/>
      <c r="D11424" s="294"/>
      <c r="E11424" s="294"/>
      <c r="F11424" s="294"/>
    </row>
    <row r="11425">
      <c r="A11425" s="294" t="s">
        <v>28862</v>
      </c>
      <c r="B11425" s="294"/>
      <c r="C11425" s="294"/>
      <c r="D11425" s="294"/>
      <c r="E11425" s="294"/>
      <c r="F11425" s="294"/>
    </row>
    <row r="11426">
      <c r="A11426" s="294" t="s">
        <v>28863</v>
      </c>
      <c r="B11426" s="294"/>
      <c r="C11426" s="294"/>
      <c r="D11426" s="294"/>
      <c r="E11426" s="294"/>
      <c r="F11426" s="294"/>
    </row>
    <row r="11427">
      <c r="A11427" s="294" t="s">
        <v>28864</v>
      </c>
      <c r="B11427" s="294"/>
      <c r="C11427" s="294"/>
      <c r="D11427" s="294"/>
      <c r="E11427" s="294"/>
      <c r="F11427" s="294"/>
    </row>
    <row r="11428">
      <c r="A11428" s="294" t="s">
        <v>28865</v>
      </c>
      <c r="B11428" s="294"/>
      <c r="C11428" s="294"/>
      <c r="D11428" s="294"/>
      <c r="E11428" s="294"/>
      <c r="F11428" s="294"/>
    </row>
    <row r="11429">
      <c r="A11429" s="294" t="s">
        <v>28866</v>
      </c>
      <c r="B11429" s="294"/>
      <c r="C11429" s="294"/>
      <c r="D11429" s="294"/>
      <c r="E11429" s="294"/>
      <c r="F11429" s="294"/>
    </row>
    <row r="11430">
      <c r="A11430" s="294" t="s">
        <v>28867</v>
      </c>
      <c r="B11430" s="294"/>
      <c r="C11430" s="294"/>
      <c r="D11430" s="294"/>
      <c r="E11430" s="294"/>
      <c r="F11430" s="294"/>
    </row>
    <row r="11431">
      <c r="A11431" s="294"/>
      <c r="B11431" s="294"/>
      <c r="C11431" s="294"/>
      <c r="D11431" s="294"/>
      <c r="E11431" s="294"/>
      <c r="F11431" s="294"/>
    </row>
    <row r="11432">
      <c r="A11432" s="294" t="s">
        <v>28124</v>
      </c>
      <c r="B11432" s="294"/>
      <c r="C11432" s="294"/>
      <c r="D11432" s="294"/>
      <c r="E11432" s="294"/>
      <c r="F11432" s="294"/>
    </row>
    <row r="11433">
      <c r="A11433" s="294" t="s">
        <v>28817</v>
      </c>
      <c r="B11433" s="294"/>
      <c r="C11433" s="294"/>
      <c r="D11433" s="294"/>
      <c r="E11433" s="294"/>
      <c r="F11433" s="294"/>
    </row>
    <row r="11434">
      <c r="A11434" s="294" t="s">
        <v>21314</v>
      </c>
      <c r="B11434" s="294"/>
      <c r="C11434" s="294"/>
      <c r="D11434" s="294"/>
      <c r="E11434" s="294"/>
      <c r="F11434" s="294"/>
    </row>
    <row r="11435">
      <c r="A11435" s="294" t="s">
        <v>28818</v>
      </c>
      <c r="B11435" s="294"/>
      <c r="C11435" s="294"/>
      <c r="D11435" s="294"/>
      <c r="E11435" s="294"/>
      <c r="F11435" s="294"/>
    </row>
    <row r="11436">
      <c r="A11436" s="294"/>
      <c r="B11436" s="294"/>
      <c r="C11436" s="294"/>
      <c r="D11436" s="294"/>
      <c r="E11436" s="294"/>
      <c r="F11436" s="294"/>
    </row>
    <row r="11437">
      <c r="A11437" s="294" t="s">
        <v>21429</v>
      </c>
      <c r="B11437" s="294"/>
      <c r="C11437" s="294"/>
      <c r="D11437" s="294"/>
      <c r="E11437" s="294"/>
      <c r="F11437" s="294"/>
    </row>
    <row r="11438">
      <c r="A11438" s="294"/>
      <c r="B11438" s="294"/>
      <c r="C11438" s="294"/>
      <c r="D11438" s="294"/>
      <c r="E11438" s="294"/>
      <c r="F11438" s="294"/>
    </row>
    <row r="11439">
      <c r="A11439" s="294" t="s">
        <v>28868</v>
      </c>
      <c r="B11439" s="294"/>
      <c r="C11439" s="294"/>
      <c r="D11439" s="294"/>
      <c r="E11439" s="294"/>
      <c r="F11439" s="294"/>
    </row>
    <row r="11440">
      <c r="A11440" s="294" t="s">
        <v>28869</v>
      </c>
      <c r="B11440" s="294"/>
      <c r="C11440" s="294"/>
      <c r="D11440" s="294"/>
      <c r="E11440" s="294"/>
      <c r="F11440" s="294"/>
    </row>
    <row r="11441">
      <c r="A11441" s="294" t="s">
        <v>28870</v>
      </c>
      <c r="B11441" s="294"/>
      <c r="C11441" s="294"/>
      <c r="D11441" s="294"/>
      <c r="E11441" s="294"/>
      <c r="F11441" s="294"/>
    </row>
    <row r="11442">
      <c r="A11442" s="294" t="s">
        <v>28871</v>
      </c>
      <c r="B11442" s="294"/>
      <c r="C11442" s="294"/>
      <c r="D11442" s="294"/>
      <c r="E11442" s="294"/>
      <c r="F11442" s="294"/>
    </row>
    <row r="11443">
      <c r="A11443" s="294" t="s">
        <v>28872</v>
      </c>
      <c r="B11443" s="294"/>
      <c r="C11443" s="294"/>
      <c r="D11443" s="294"/>
      <c r="E11443" s="294"/>
      <c r="F11443" s="294"/>
    </row>
    <row r="11444">
      <c r="A11444" s="294" t="s">
        <v>28873</v>
      </c>
      <c r="B11444" s="294"/>
      <c r="C11444" s="294"/>
      <c r="D11444" s="294"/>
      <c r="E11444" s="294"/>
      <c r="F11444" s="294"/>
    </row>
    <row r="11445">
      <c r="A11445" s="294" t="s">
        <v>28874</v>
      </c>
      <c r="B11445" s="294"/>
      <c r="C11445" s="294"/>
      <c r="D11445" s="294"/>
      <c r="E11445" s="294"/>
      <c r="F11445" s="294"/>
    </row>
    <row r="11446">
      <c r="A11446" s="294" t="s">
        <v>28875</v>
      </c>
      <c r="B11446" s="294"/>
      <c r="C11446" s="294"/>
      <c r="D11446" s="294"/>
      <c r="E11446" s="294"/>
      <c r="F11446" s="294"/>
    </row>
    <row r="11447">
      <c r="A11447" s="294" t="s">
        <v>28876</v>
      </c>
      <c r="B11447" s="294"/>
      <c r="C11447" s="294"/>
      <c r="D11447" s="294"/>
      <c r="E11447" s="294"/>
      <c r="F11447" s="294"/>
    </row>
    <row r="11448">
      <c r="A11448" s="294"/>
      <c r="B11448" s="294"/>
      <c r="C11448" s="294"/>
      <c r="D11448" s="294"/>
      <c r="E11448" s="294"/>
      <c r="F11448" s="294"/>
    </row>
    <row r="11449">
      <c r="A11449" s="294" t="s">
        <v>22281</v>
      </c>
      <c r="B11449" s="294"/>
      <c r="C11449" s="294"/>
      <c r="D11449" s="294"/>
      <c r="E11449" s="294"/>
      <c r="F11449" s="294"/>
    </row>
    <row r="11450">
      <c r="A11450" s="294"/>
      <c r="B11450" s="294"/>
      <c r="C11450" s="294"/>
      <c r="D11450" s="294"/>
      <c r="E11450" s="294"/>
      <c r="F11450" s="294"/>
    </row>
    <row r="11451">
      <c r="A11451" s="294" t="s">
        <v>28877</v>
      </c>
      <c r="B11451" s="294"/>
      <c r="C11451" s="294"/>
      <c r="D11451" s="294"/>
      <c r="E11451" s="294"/>
      <c r="F11451" s="294"/>
    </row>
    <row r="11452">
      <c r="A11452" s="294" t="s">
        <v>28878</v>
      </c>
      <c r="B11452" s="294"/>
      <c r="C11452" s="294"/>
      <c r="D11452" s="294"/>
      <c r="E11452" s="294"/>
      <c r="F11452" s="294"/>
    </row>
    <row r="11453">
      <c r="A11453" s="294" t="s">
        <v>28879</v>
      </c>
      <c r="B11453" s="294"/>
      <c r="C11453" s="294"/>
      <c r="D11453" s="294"/>
      <c r="E11453" s="294"/>
      <c r="F11453" s="294"/>
    </row>
    <row r="11454">
      <c r="A11454" s="294" t="s">
        <v>28880</v>
      </c>
      <c r="B11454" s="294"/>
      <c r="C11454" s="294"/>
      <c r="D11454" s="294"/>
      <c r="E11454" s="294"/>
      <c r="F11454" s="294"/>
    </row>
    <row r="11455">
      <c r="A11455" s="294" t="s">
        <v>28881</v>
      </c>
      <c r="B11455" s="294"/>
      <c r="C11455" s="294"/>
      <c r="D11455" s="294"/>
      <c r="E11455" s="294"/>
      <c r="F11455" s="294"/>
    </row>
    <row r="11456">
      <c r="A11456" s="294"/>
      <c r="B11456" s="294"/>
      <c r="C11456" s="294"/>
      <c r="D11456" s="294"/>
      <c r="E11456" s="294"/>
      <c r="F11456" s="294"/>
    </row>
    <row r="11457">
      <c r="A11457" s="294" t="s">
        <v>27841</v>
      </c>
      <c r="B11457" s="294"/>
      <c r="C11457" s="294"/>
      <c r="D11457" s="294"/>
      <c r="E11457" s="294"/>
      <c r="F11457" s="294"/>
    </row>
    <row r="11458">
      <c r="A11458" s="294"/>
      <c r="B11458" s="294"/>
      <c r="C11458" s="294"/>
      <c r="D11458" s="294"/>
      <c r="E11458" s="294"/>
      <c r="F11458" s="294"/>
    </row>
    <row r="11459">
      <c r="A11459" s="294" t="s">
        <v>28882</v>
      </c>
      <c r="B11459" s="294"/>
      <c r="C11459" s="294"/>
      <c r="D11459" s="294"/>
      <c r="E11459" s="294"/>
      <c r="F11459" s="294"/>
    </row>
    <row r="11460">
      <c r="A11460" s="294" t="s">
        <v>28883</v>
      </c>
      <c r="B11460" s="294"/>
      <c r="C11460" s="294"/>
      <c r="D11460" s="294"/>
      <c r="E11460" s="294"/>
      <c r="F11460" s="294"/>
    </row>
    <row r="11461">
      <c r="A11461" s="294" t="s">
        <v>28884</v>
      </c>
      <c r="B11461" s="294"/>
      <c r="C11461" s="294"/>
      <c r="D11461" s="294"/>
      <c r="E11461" s="294"/>
      <c r="F11461" s="294"/>
    </row>
    <row r="11462">
      <c r="A11462" s="294" t="s">
        <v>28885</v>
      </c>
      <c r="B11462" s="294"/>
      <c r="C11462" s="294"/>
      <c r="D11462" s="294"/>
      <c r="E11462" s="294"/>
      <c r="F11462" s="294"/>
    </row>
    <row r="11463">
      <c r="A11463" s="294" t="s">
        <v>28886</v>
      </c>
      <c r="B11463" s="294"/>
      <c r="C11463" s="294"/>
      <c r="D11463" s="294"/>
      <c r="E11463" s="294"/>
      <c r="F11463" s="294"/>
    </row>
    <row r="11464">
      <c r="A11464" s="294" t="s">
        <v>28887</v>
      </c>
      <c r="B11464" s="294"/>
      <c r="C11464" s="294"/>
      <c r="D11464" s="294"/>
      <c r="E11464" s="294"/>
      <c r="F11464" s="294"/>
    </row>
    <row r="11465">
      <c r="A11465" s="294" t="s">
        <v>28888</v>
      </c>
      <c r="B11465" s="294"/>
      <c r="C11465" s="294"/>
      <c r="D11465" s="294"/>
      <c r="E11465" s="294"/>
      <c r="F11465" s="294"/>
    </row>
    <row r="11466">
      <c r="A11466" s="294"/>
      <c r="B11466" s="294"/>
      <c r="C11466" s="294"/>
      <c r="D11466" s="294"/>
      <c r="E11466" s="294"/>
      <c r="F11466" s="294"/>
    </row>
    <row r="11467">
      <c r="A11467" s="294" t="s">
        <v>22572</v>
      </c>
      <c r="B11467" s="294"/>
      <c r="C11467" s="294"/>
      <c r="D11467" s="294"/>
      <c r="E11467" s="294"/>
      <c r="F11467" s="294"/>
    </row>
    <row r="11468">
      <c r="A11468" s="294" t="s">
        <v>28889</v>
      </c>
      <c r="B11468" s="294"/>
      <c r="C11468" s="294"/>
      <c r="D11468" s="294"/>
      <c r="E11468" s="294"/>
      <c r="F11468" s="294"/>
    </row>
    <row r="11469">
      <c r="A11469" s="294"/>
      <c r="B11469" s="294"/>
      <c r="C11469" s="294"/>
      <c r="D11469" s="294"/>
      <c r="E11469" s="294"/>
      <c r="F11469" s="294"/>
    </row>
    <row r="11470">
      <c r="A11470" s="294" t="s">
        <v>28890</v>
      </c>
      <c r="B11470" s="294"/>
      <c r="C11470" s="294"/>
      <c r="D11470" s="294"/>
      <c r="E11470" s="294"/>
      <c r="F11470" s="294"/>
    </row>
    <row r="11471">
      <c r="A11471" s="294" t="s">
        <v>28891</v>
      </c>
      <c r="B11471" s="294"/>
      <c r="C11471" s="294"/>
      <c r="D11471" s="294"/>
      <c r="E11471" s="294"/>
      <c r="F11471" s="294"/>
    </row>
    <row r="11472">
      <c r="A11472" s="294" t="s">
        <v>28892</v>
      </c>
      <c r="B11472" s="294"/>
      <c r="C11472" s="294"/>
      <c r="D11472" s="294"/>
      <c r="E11472" s="294"/>
      <c r="F11472" s="294"/>
    </row>
    <row r="11473">
      <c r="A11473" s="294" t="s">
        <v>28893</v>
      </c>
      <c r="B11473" s="294"/>
      <c r="C11473" s="294"/>
      <c r="D11473" s="294"/>
      <c r="E11473" s="294"/>
      <c r="F11473" s="294"/>
    </row>
    <row r="11474">
      <c r="A11474" s="294"/>
      <c r="B11474" s="294"/>
      <c r="C11474" s="294"/>
      <c r="D11474" s="294"/>
      <c r="E11474" s="294"/>
      <c r="F11474" s="294"/>
    </row>
    <row r="11475">
      <c r="A11475" s="294" t="s">
        <v>28894</v>
      </c>
      <c r="B11475" s="294"/>
      <c r="C11475" s="294"/>
      <c r="D11475" s="294"/>
      <c r="E11475" s="294"/>
      <c r="F11475" s="294"/>
    </row>
    <row r="11476">
      <c r="A11476" s="294"/>
      <c r="B11476" s="294"/>
      <c r="C11476" s="294"/>
      <c r="D11476" s="294"/>
      <c r="E11476" s="294"/>
      <c r="F11476" s="294"/>
    </row>
    <row r="11477">
      <c r="A11477" s="294" t="s">
        <v>28895</v>
      </c>
      <c r="B11477" s="294"/>
      <c r="C11477" s="294"/>
      <c r="D11477" s="294"/>
      <c r="E11477" s="294"/>
      <c r="F11477" s="294"/>
    </row>
    <row r="11478">
      <c r="A11478" s="294" t="s">
        <v>28896</v>
      </c>
      <c r="B11478" s="294"/>
      <c r="C11478" s="294"/>
      <c r="D11478" s="294"/>
      <c r="E11478" s="294"/>
      <c r="F11478" s="294"/>
    </row>
    <row r="11479">
      <c r="A11479" s="294" t="s">
        <v>28897</v>
      </c>
      <c r="B11479" s="294"/>
      <c r="C11479" s="294"/>
      <c r="D11479" s="294"/>
      <c r="E11479" s="294"/>
      <c r="F11479" s="294"/>
    </row>
    <row r="11480">
      <c r="A11480" s="294" t="s">
        <v>28898</v>
      </c>
      <c r="B11480" s="294"/>
      <c r="C11480" s="294"/>
      <c r="D11480" s="294"/>
      <c r="E11480" s="294"/>
      <c r="F11480" s="294"/>
    </row>
    <row r="11481">
      <c r="A11481" s="294"/>
      <c r="B11481" s="294"/>
      <c r="C11481" s="294"/>
      <c r="D11481" s="294"/>
      <c r="E11481" s="294"/>
      <c r="F11481" s="294"/>
    </row>
    <row r="11482">
      <c r="A11482" s="294" t="s">
        <v>27522</v>
      </c>
      <c r="B11482" s="294"/>
      <c r="C11482" s="294"/>
      <c r="D11482" s="294"/>
      <c r="E11482" s="294"/>
      <c r="F11482" s="294"/>
    </row>
    <row r="11483">
      <c r="A11483" s="294"/>
      <c r="B11483" s="294"/>
      <c r="C11483" s="294"/>
      <c r="D11483" s="294"/>
      <c r="E11483" s="294"/>
      <c r="F11483" s="294"/>
    </row>
    <row r="11484">
      <c r="A11484" s="294" t="s">
        <v>28899</v>
      </c>
      <c r="B11484" s="294"/>
      <c r="C11484" s="294"/>
      <c r="D11484" s="294"/>
      <c r="E11484" s="294"/>
      <c r="F11484" s="294"/>
    </row>
    <row r="11485">
      <c r="A11485" s="294" t="s">
        <v>28900</v>
      </c>
      <c r="B11485" s="294"/>
      <c r="C11485" s="294"/>
      <c r="D11485" s="294"/>
      <c r="E11485" s="294"/>
      <c r="F11485" s="294"/>
    </row>
    <row r="11486">
      <c r="A11486" s="294" t="s">
        <v>28901</v>
      </c>
      <c r="B11486" s="294"/>
      <c r="C11486" s="294"/>
      <c r="D11486" s="294"/>
      <c r="E11486" s="294"/>
      <c r="F11486" s="294"/>
    </row>
    <row r="11487">
      <c r="A11487" s="294" t="s">
        <v>28902</v>
      </c>
      <c r="B11487" s="294"/>
      <c r="C11487" s="294"/>
      <c r="D11487" s="294"/>
      <c r="E11487" s="294"/>
      <c r="F11487" s="294"/>
    </row>
    <row r="11488">
      <c r="A11488" s="294" t="s">
        <v>28903</v>
      </c>
      <c r="B11488" s="294"/>
      <c r="C11488" s="294"/>
      <c r="D11488" s="294"/>
      <c r="E11488" s="294"/>
      <c r="F11488" s="294"/>
    </row>
    <row r="11489">
      <c r="A11489" s="294" t="s">
        <v>28904</v>
      </c>
      <c r="B11489" s="294"/>
      <c r="C11489" s="294"/>
      <c r="D11489" s="294"/>
      <c r="E11489" s="294"/>
      <c r="F11489" s="294"/>
    </row>
    <row r="11490">
      <c r="A11490" s="294" t="s">
        <v>28905</v>
      </c>
      <c r="B11490" s="294"/>
      <c r="C11490" s="294"/>
      <c r="D11490" s="294"/>
      <c r="E11490" s="294"/>
      <c r="F11490" s="294"/>
    </row>
    <row r="11491">
      <c r="A11491" s="294" t="s">
        <v>28906</v>
      </c>
      <c r="B11491" s="294"/>
      <c r="C11491" s="294"/>
      <c r="D11491" s="294"/>
      <c r="E11491" s="294"/>
      <c r="F11491" s="294"/>
    </row>
    <row r="11492">
      <c r="A11492" s="294"/>
      <c r="B11492" s="294"/>
      <c r="C11492" s="294"/>
      <c r="D11492" s="294"/>
      <c r="E11492" s="294"/>
      <c r="F11492" s="294"/>
    </row>
    <row r="11493">
      <c r="A11493" s="294" t="s">
        <v>28124</v>
      </c>
      <c r="B11493" s="294"/>
      <c r="C11493" s="294"/>
      <c r="D11493" s="294"/>
      <c r="E11493" s="294"/>
      <c r="F11493" s="294"/>
    </row>
    <row r="11494">
      <c r="A11494" s="294" t="s">
        <v>28907</v>
      </c>
      <c r="B11494" s="294"/>
      <c r="C11494" s="294"/>
      <c r="D11494" s="294"/>
      <c r="E11494" s="294"/>
      <c r="F11494" s="294"/>
    </row>
    <row r="11495">
      <c r="A11495" s="294" t="s">
        <v>28908</v>
      </c>
      <c r="B11495" s="294"/>
      <c r="C11495" s="294"/>
      <c r="D11495" s="294"/>
      <c r="E11495" s="294"/>
      <c r="F11495" s="294"/>
    </row>
    <row r="11496">
      <c r="A11496" s="294"/>
      <c r="B11496" s="294"/>
      <c r="C11496" s="294"/>
      <c r="D11496" s="294"/>
      <c r="E11496" s="294"/>
      <c r="F11496" s="294"/>
    </row>
    <row r="11497">
      <c r="A11497" s="294" t="s">
        <v>25957</v>
      </c>
      <c r="B11497" s="294"/>
      <c r="C11497" s="294"/>
      <c r="D11497" s="294"/>
      <c r="E11497" s="294"/>
      <c r="F11497" s="294"/>
    </row>
    <row r="11498">
      <c r="A11498" s="294"/>
      <c r="B11498" s="294"/>
      <c r="C11498" s="294"/>
      <c r="D11498" s="294"/>
      <c r="E11498" s="294"/>
      <c r="F11498" s="294"/>
    </row>
    <row r="11499">
      <c r="A11499" s="294" t="s">
        <v>28909</v>
      </c>
      <c r="B11499" s="294"/>
      <c r="C11499" s="294"/>
      <c r="D11499" s="294"/>
      <c r="E11499" s="294"/>
      <c r="F11499" s="294"/>
    </row>
    <row r="11500">
      <c r="A11500" s="294"/>
      <c r="B11500" s="294"/>
      <c r="C11500" s="294"/>
      <c r="D11500" s="294"/>
      <c r="E11500" s="294"/>
      <c r="F11500" s="294"/>
    </row>
    <row r="11501">
      <c r="A11501" s="294" t="s">
        <v>26193</v>
      </c>
      <c r="B11501" s="294"/>
      <c r="C11501" s="294"/>
      <c r="D11501" s="294"/>
      <c r="E11501" s="294"/>
      <c r="F11501" s="294"/>
    </row>
    <row r="11502">
      <c r="A11502" s="294"/>
      <c r="B11502" s="294"/>
      <c r="C11502" s="294"/>
      <c r="D11502" s="294"/>
      <c r="E11502" s="294"/>
      <c r="F11502" s="294"/>
    </row>
    <row r="11503">
      <c r="A11503" s="294" t="s">
        <v>28910</v>
      </c>
      <c r="B11503" s="294"/>
      <c r="C11503" s="294"/>
      <c r="D11503" s="294"/>
      <c r="E11503" s="294"/>
      <c r="F11503" s="294"/>
    </row>
    <row r="11504">
      <c r="A11504" s="294" t="s">
        <v>28911</v>
      </c>
      <c r="B11504" s="294"/>
      <c r="C11504" s="294"/>
      <c r="D11504" s="294"/>
      <c r="E11504" s="294"/>
      <c r="F11504" s="294"/>
    </row>
    <row r="11505">
      <c r="A11505" s="294" t="s">
        <v>28912</v>
      </c>
      <c r="B11505" s="294"/>
      <c r="C11505" s="294"/>
      <c r="D11505" s="294"/>
      <c r="E11505" s="294"/>
      <c r="F11505" s="294"/>
    </row>
    <row r="11506">
      <c r="A11506" s="294" t="s">
        <v>27875</v>
      </c>
      <c r="B11506" s="294"/>
      <c r="C11506" s="294"/>
      <c r="D11506" s="294"/>
      <c r="E11506" s="294"/>
      <c r="F11506" s="294"/>
    </row>
    <row r="11507">
      <c r="A11507" s="294" t="s">
        <v>28913</v>
      </c>
      <c r="B11507" s="294"/>
      <c r="C11507" s="294"/>
      <c r="D11507" s="294"/>
      <c r="E11507" s="294"/>
      <c r="F11507" s="294"/>
    </row>
    <row r="11508">
      <c r="A11508" s="294" t="s">
        <v>26231</v>
      </c>
      <c r="B11508" s="294"/>
      <c r="C11508" s="294"/>
      <c r="D11508" s="294"/>
      <c r="E11508" s="294"/>
      <c r="F11508" s="294"/>
    </row>
    <row r="11509">
      <c r="A11509" s="294" t="s">
        <v>26196</v>
      </c>
      <c r="B11509" s="294"/>
      <c r="C11509" s="294"/>
      <c r="D11509" s="294"/>
      <c r="E11509" s="294"/>
      <c r="F11509" s="294"/>
    </row>
    <row r="11510">
      <c r="A11510" s="294" t="s">
        <v>28914</v>
      </c>
      <c r="B11510" s="294"/>
      <c r="C11510" s="294"/>
      <c r="D11510" s="294"/>
      <c r="E11510" s="294"/>
      <c r="F11510" s="294"/>
    </row>
    <row r="11511">
      <c r="A11511" s="294" t="s">
        <v>26233</v>
      </c>
      <c r="B11511" s="294"/>
      <c r="C11511" s="294"/>
      <c r="D11511" s="294"/>
      <c r="E11511" s="294"/>
      <c r="F11511" s="294"/>
    </row>
    <row r="11512">
      <c r="A11512" s="294"/>
      <c r="B11512" s="294"/>
      <c r="C11512" s="294"/>
      <c r="D11512" s="294"/>
      <c r="E11512" s="294"/>
      <c r="F11512" s="294"/>
    </row>
    <row r="11513">
      <c r="A11513" s="294" t="s">
        <v>25967</v>
      </c>
      <c r="B11513" s="294"/>
      <c r="C11513" s="294"/>
      <c r="D11513" s="294"/>
      <c r="E11513" s="294"/>
      <c r="F11513" s="294"/>
    </row>
    <row r="11514">
      <c r="A11514" s="294"/>
      <c r="B11514" s="294"/>
      <c r="C11514" s="294"/>
      <c r="D11514" s="294"/>
      <c r="E11514" s="294"/>
      <c r="F11514" s="294"/>
    </row>
    <row r="11515">
      <c r="A11515" s="294" t="s">
        <v>28915</v>
      </c>
      <c r="B11515" s="294"/>
      <c r="C11515" s="294"/>
      <c r="D11515" s="294"/>
      <c r="E11515" s="294"/>
      <c r="F11515" s="294"/>
    </row>
    <row r="11516">
      <c r="A11516" s="294" t="s">
        <v>28916</v>
      </c>
      <c r="B11516" s="294"/>
      <c r="C11516" s="294"/>
      <c r="D11516" s="294"/>
      <c r="E11516" s="294"/>
      <c r="F11516" s="294"/>
    </row>
    <row r="11517">
      <c r="A11517" s="294" t="s">
        <v>28917</v>
      </c>
      <c r="B11517" s="294"/>
      <c r="C11517" s="294"/>
      <c r="D11517" s="294"/>
      <c r="E11517" s="294"/>
      <c r="F11517" s="294"/>
    </row>
    <row r="11518">
      <c r="A11518" s="294" t="s">
        <v>28918</v>
      </c>
      <c r="B11518" s="294"/>
      <c r="C11518" s="294"/>
      <c r="D11518" s="294"/>
      <c r="E11518" s="294"/>
      <c r="F11518" s="294"/>
    </row>
    <row r="11519">
      <c r="A11519" s="294" t="s">
        <v>28919</v>
      </c>
      <c r="B11519" s="294"/>
      <c r="C11519" s="294"/>
      <c r="D11519" s="294"/>
      <c r="E11519" s="294"/>
      <c r="F11519" s="294"/>
    </row>
    <row r="11520">
      <c r="A11520" s="294" t="s">
        <v>28920</v>
      </c>
      <c r="B11520" s="294"/>
      <c r="C11520" s="294"/>
      <c r="D11520" s="294"/>
      <c r="E11520" s="294"/>
      <c r="F11520" s="294"/>
    </row>
    <row r="11521">
      <c r="A11521" s="294" t="s">
        <v>28921</v>
      </c>
      <c r="B11521" s="294"/>
      <c r="C11521" s="294"/>
      <c r="D11521" s="294"/>
      <c r="E11521" s="294"/>
      <c r="F11521" s="294"/>
    </row>
    <row r="11522">
      <c r="A11522" s="294" t="s">
        <v>28922</v>
      </c>
      <c r="B11522" s="294"/>
      <c r="C11522" s="294"/>
      <c r="D11522" s="294"/>
      <c r="E11522" s="294"/>
      <c r="F11522" s="294"/>
    </row>
    <row r="11523">
      <c r="A11523" s="294"/>
      <c r="B11523" s="294"/>
      <c r="C11523" s="294"/>
      <c r="D11523" s="294"/>
      <c r="E11523" s="294"/>
      <c r="F11523" s="294"/>
    </row>
    <row r="11524">
      <c r="A11524" s="294" t="s">
        <v>26240</v>
      </c>
      <c r="B11524" s="294"/>
      <c r="C11524" s="294"/>
      <c r="D11524" s="294"/>
      <c r="E11524" s="294"/>
      <c r="F11524" s="294"/>
    </row>
    <row r="11525">
      <c r="A11525" s="294"/>
      <c r="B11525" s="294"/>
      <c r="C11525" s="294"/>
      <c r="D11525" s="294"/>
      <c r="E11525" s="294"/>
      <c r="F11525" s="294"/>
    </row>
    <row r="11526">
      <c r="A11526" s="294" t="s">
        <v>28517</v>
      </c>
      <c r="B11526" s="294"/>
      <c r="C11526" s="294"/>
      <c r="D11526" s="294"/>
      <c r="E11526" s="294"/>
      <c r="F11526" s="294"/>
    </row>
    <row r="11527">
      <c r="A11527" s="294" t="s">
        <v>28923</v>
      </c>
      <c r="B11527" s="294"/>
      <c r="C11527" s="294"/>
      <c r="D11527" s="294"/>
      <c r="E11527" s="294"/>
      <c r="F11527" s="294"/>
    </row>
    <row r="11528">
      <c r="A11528" s="294" t="s">
        <v>28924</v>
      </c>
      <c r="B11528" s="294"/>
      <c r="C11528" s="294"/>
      <c r="D11528" s="294"/>
      <c r="E11528" s="294"/>
      <c r="F11528" s="294"/>
    </row>
    <row r="11529">
      <c r="A11529" s="294" t="s">
        <v>28925</v>
      </c>
      <c r="B11529" s="294"/>
      <c r="C11529" s="294"/>
      <c r="D11529" s="294"/>
      <c r="E11529" s="294"/>
      <c r="F11529" s="294"/>
    </row>
    <row r="11530">
      <c r="A11530" s="294" t="s">
        <v>28514</v>
      </c>
      <c r="B11530" s="294"/>
      <c r="C11530" s="294"/>
      <c r="D11530" s="294"/>
      <c r="E11530" s="294"/>
      <c r="F11530" s="294"/>
    </row>
    <row r="11531">
      <c r="A11531" s="294" t="s">
        <v>28926</v>
      </c>
      <c r="B11531" s="294"/>
      <c r="C11531" s="294"/>
      <c r="D11531" s="294"/>
      <c r="E11531" s="294"/>
      <c r="F11531" s="294"/>
    </row>
    <row r="11532">
      <c r="A11532" s="294" t="s">
        <v>27890</v>
      </c>
      <c r="B11532" s="294"/>
      <c r="C11532" s="294"/>
      <c r="D11532" s="294"/>
      <c r="E11532" s="294"/>
      <c r="F11532" s="294"/>
    </row>
    <row r="11533">
      <c r="A11533" s="294" t="s">
        <v>28927</v>
      </c>
      <c r="B11533" s="294"/>
      <c r="C11533" s="294"/>
      <c r="D11533" s="294"/>
      <c r="E11533" s="294"/>
      <c r="F11533" s="294"/>
    </row>
    <row r="11534">
      <c r="A11534" s="294" t="s">
        <v>28928</v>
      </c>
      <c r="B11534" s="294"/>
      <c r="C11534" s="294"/>
      <c r="D11534" s="294"/>
      <c r="E11534" s="294"/>
      <c r="F11534" s="294"/>
    </row>
    <row r="11535">
      <c r="A11535" s="294"/>
      <c r="B11535" s="294"/>
      <c r="C11535" s="294"/>
      <c r="D11535" s="294"/>
      <c r="E11535" s="294"/>
      <c r="F11535" s="294"/>
    </row>
    <row r="11536">
      <c r="A11536" s="294" t="s">
        <v>26214</v>
      </c>
      <c r="B11536" s="294"/>
      <c r="C11536" s="294"/>
      <c r="D11536" s="294"/>
      <c r="E11536" s="294"/>
      <c r="F11536" s="294"/>
    </row>
    <row r="11537">
      <c r="A11537" s="294"/>
      <c r="B11537" s="294"/>
      <c r="C11537" s="294"/>
      <c r="D11537" s="294"/>
      <c r="E11537" s="294"/>
      <c r="F11537" s="294"/>
    </row>
    <row r="11538">
      <c r="A11538" s="294" t="s">
        <v>28929</v>
      </c>
      <c r="B11538" s="294"/>
      <c r="C11538" s="294"/>
      <c r="D11538" s="294"/>
      <c r="E11538" s="294"/>
      <c r="F11538" s="294"/>
    </row>
    <row r="11539">
      <c r="A11539" s="294" t="s">
        <v>28930</v>
      </c>
      <c r="B11539" s="294"/>
      <c r="C11539" s="294"/>
      <c r="D11539" s="294"/>
      <c r="E11539" s="294"/>
      <c r="F11539" s="294"/>
    </row>
    <row r="11540">
      <c r="A11540" s="294" t="s">
        <v>26512</v>
      </c>
      <c r="B11540" s="294"/>
      <c r="C11540" s="294"/>
      <c r="D11540" s="294"/>
      <c r="E11540" s="294"/>
      <c r="F11540" s="294"/>
    </row>
    <row r="11541">
      <c r="A11541" s="294" t="s">
        <v>28931</v>
      </c>
      <c r="B11541" s="294"/>
      <c r="C11541" s="294"/>
      <c r="D11541" s="294"/>
      <c r="E11541" s="294"/>
      <c r="F11541" s="294"/>
    </row>
    <row r="11542">
      <c r="A11542" s="294" t="s">
        <v>28932</v>
      </c>
      <c r="B11542" s="294"/>
      <c r="C11542" s="294"/>
      <c r="D11542" s="294"/>
      <c r="E11542" s="294"/>
      <c r="F11542" s="294"/>
    </row>
    <row r="11543">
      <c r="A11543" s="294" t="s">
        <v>28933</v>
      </c>
      <c r="B11543" s="294"/>
      <c r="C11543" s="294"/>
      <c r="D11543" s="294"/>
      <c r="E11543" s="294"/>
      <c r="F11543" s="294"/>
    </row>
    <row r="11544">
      <c r="A11544" s="294" t="s">
        <v>28934</v>
      </c>
      <c r="B11544" s="294"/>
      <c r="C11544" s="294"/>
      <c r="D11544" s="294"/>
      <c r="E11544" s="294"/>
      <c r="F11544" s="294"/>
    </row>
    <row r="11545">
      <c r="A11545" s="294" t="s">
        <v>28935</v>
      </c>
      <c r="B11545" s="294"/>
      <c r="C11545" s="294"/>
      <c r="D11545" s="294"/>
      <c r="E11545" s="294"/>
      <c r="F11545" s="294"/>
    </row>
    <row r="11546">
      <c r="A11546" s="294" t="s">
        <v>28936</v>
      </c>
      <c r="B11546" s="294"/>
      <c r="C11546" s="294"/>
      <c r="D11546" s="294"/>
      <c r="E11546" s="294"/>
      <c r="F11546" s="294"/>
    </row>
    <row r="11547">
      <c r="A11547" s="294" t="s">
        <v>28937</v>
      </c>
      <c r="B11547" s="294"/>
      <c r="C11547" s="294"/>
      <c r="D11547" s="294"/>
      <c r="E11547" s="294"/>
      <c r="F11547" s="294"/>
    </row>
    <row r="11548">
      <c r="A11548" s="294"/>
      <c r="B11548" s="294"/>
      <c r="C11548" s="294"/>
      <c r="D11548" s="294"/>
      <c r="E11548" s="294"/>
      <c r="F11548" s="294"/>
    </row>
    <row r="11549">
      <c r="A11549" s="294"/>
      <c r="B11549" s="294"/>
      <c r="C11549" s="294"/>
      <c r="D11549" s="294"/>
      <c r="E11549" s="294"/>
      <c r="F11549" s="294"/>
    </row>
    <row r="11550">
      <c r="A11550" s="294" t="s">
        <v>26219</v>
      </c>
      <c r="B11550" s="294"/>
      <c r="C11550" s="294"/>
      <c r="D11550" s="294"/>
      <c r="E11550" s="294"/>
      <c r="F11550" s="294"/>
    </row>
    <row r="11551">
      <c r="A11551" s="294"/>
      <c r="B11551" s="294"/>
      <c r="C11551" s="294"/>
      <c r="D11551" s="294"/>
      <c r="E11551" s="294"/>
      <c r="F11551" s="294"/>
    </row>
    <row r="11552">
      <c r="A11552" s="294" t="s">
        <v>28938</v>
      </c>
      <c r="B11552" s="294"/>
      <c r="C11552" s="294"/>
      <c r="D11552" s="294"/>
      <c r="E11552" s="294"/>
      <c r="F11552" s="294"/>
    </row>
    <row r="11553">
      <c r="A11553" s="294" t="s">
        <v>28939</v>
      </c>
      <c r="B11553" s="294"/>
      <c r="C11553" s="294"/>
      <c r="D11553" s="294"/>
      <c r="E11553" s="294"/>
      <c r="F11553" s="294"/>
    </row>
    <row r="11554">
      <c r="A11554" s="294" t="s">
        <v>28940</v>
      </c>
      <c r="B11554" s="294"/>
      <c r="C11554" s="294"/>
      <c r="D11554" s="294"/>
      <c r="E11554" s="294"/>
      <c r="F11554" s="294"/>
    </row>
    <row r="11555">
      <c r="A11555" s="294" t="s">
        <v>28941</v>
      </c>
      <c r="B11555" s="294"/>
      <c r="C11555" s="294"/>
      <c r="D11555" s="294"/>
      <c r="E11555" s="294"/>
      <c r="F11555" s="294"/>
    </row>
    <row r="11556">
      <c r="A11556" s="294" t="s">
        <v>28942</v>
      </c>
      <c r="B11556" s="294"/>
      <c r="C11556" s="294"/>
      <c r="D11556" s="294"/>
      <c r="E11556" s="294"/>
      <c r="F11556" s="294"/>
    </row>
    <row r="11557">
      <c r="A11557" s="294" t="s">
        <v>28943</v>
      </c>
      <c r="B11557" s="294"/>
      <c r="C11557" s="294"/>
      <c r="D11557" s="294"/>
      <c r="E11557" s="294"/>
      <c r="F11557" s="294"/>
    </row>
    <row r="11558">
      <c r="A11558" s="294"/>
      <c r="B11558" s="294"/>
      <c r="C11558" s="294"/>
      <c r="D11558" s="294"/>
      <c r="E11558" s="294"/>
      <c r="F11558" s="294"/>
    </row>
    <row r="11559">
      <c r="A11559" s="294"/>
      <c r="B11559" s="294"/>
      <c r="C11559" s="294"/>
      <c r="D11559" s="294"/>
      <c r="E11559" s="294"/>
      <c r="F11559" s="294"/>
    </row>
    <row r="11560">
      <c r="A11560" s="294" t="s">
        <v>28124</v>
      </c>
      <c r="B11560" s="294"/>
      <c r="C11560" s="294"/>
      <c r="D11560" s="294"/>
      <c r="E11560" s="294"/>
      <c r="F11560" s="294"/>
    </row>
    <row r="11561">
      <c r="A11561" s="294" t="s">
        <v>28944</v>
      </c>
      <c r="B11561" s="294"/>
      <c r="C11561" s="294"/>
      <c r="D11561" s="294"/>
      <c r="E11561" s="294"/>
      <c r="F11561" s="294"/>
    </row>
    <row r="11562">
      <c r="A11562" s="294" t="s">
        <v>28945</v>
      </c>
      <c r="B11562" s="294"/>
      <c r="C11562" s="294"/>
      <c r="D11562" s="294"/>
      <c r="E11562" s="294"/>
      <c r="F11562" s="294"/>
    </row>
    <row r="11563">
      <c r="A11563" s="294" t="s">
        <v>21618</v>
      </c>
      <c r="B11563" s="294"/>
      <c r="C11563" s="294"/>
      <c r="D11563" s="294"/>
      <c r="E11563" s="294"/>
      <c r="F11563" s="294"/>
    </row>
    <row r="11564">
      <c r="A11564" s="294" t="s">
        <v>28946</v>
      </c>
      <c r="B11564" s="294"/>
      <c r="C11564" s="294"/>
      <c r="D11564" s="294"/>
      <c r="E11564" s="294"/>
      <c r="F11564" s="294"/>
    </row>
    <row r="11565">
      <c r="A11565" s="294"/>
      <c r="B11565" s="294"/>
      <c r="C11565" s="294"/>
      <c r="D11565" s="294"/>
      <c r="E11565" s="294"/>
      <c r="F11565" s="294"/>
    </row>
    <row r="11566">
      <c r="A11566" s="294" t="s">
        <v>22512</v>
      </c>
      <c r="B11566" s="294"/>
      <c r="C11566" s="294"/>
      <c r="D11566" s="294"/>
      <c r="E11566" s="294"/>
      <c r="F11566" s="294"/>
    </row>
    <row r="11567">
      <c r="A11567" s="294" t="s">
        <v>27267</v>
      </c>
      <c r="B11567" s="294"/>
      <c r="C11567" s="294"/>
      <c r="D11567" s="294"/>
      <c r="E11567" s="294"/>
      <c r="F11567" s="294"/>
    </row>
    <row r="11568">
      <c r="A11568" s="294"/>
      <c r="B11568" s="294"/>
      <c r="C11568" s="294"/>
      <c r="D11568" s="294"/>
      <c r="E11568" s="294"/>
      <c r="F11568" s="294"/>
    </row>
    <row r="11569">
      <c r="A11569" s="294" t="s">
        <v>28947</v>
      </c>
      <c r="B11569" s="294"/>
      <c r="C11569" s="294"/>
      <c r="D11569" s="294"/>
      <c r="E11569" s="294"/>
      <c r="F11569" s="294"/>
    </row>
    <row r="11570">
      <c r="A11570" s="294" t="s">
        <v>28948</v>
      </c>
      <c r="B11570" s="294"/>
      <c r="C11570" s="294"/>
      <c r="D11570" s="294"/>
      <c r="E11570" s="294"/>
      <c r="F11570" s="294"/>
    </row>
    <row r="11571">
      <c r="A11571" s="294" t="s">
        <v>28949</v>
      </c>
      <c r="B11571" s="294"/>
      <c r="C11571" s="294"/>
      <c r="D11571" s="294"/>
      <c r="E11571" s="294"/>
      <c r="F11571" s="294"/>
    </row>
    <row r="11572">
      <c r="A11572" s="294" t="s">
        <v>28950</v>
      </c>
      <c r="B11572" s="294"/>
      <c r="C11572" s="294"/>
      <c r="D11572" s="294"/>
      <c r="E11572" s="294"/>
      <c r="F11572" s="294"/>
    </row>
    <row r="11573">
      <c r="A11573" s="294" t="s">
        <v>28951</v>
      </c>
      <c r="B11573" s="294"/>
      <c r="C11573" s="294"/>
      <c r="D11573" s="294"/>
      <c r="E11573" s="294"/>
      <c r="F11573" s="294"/>
    </row>
    <row r="11574">
      <c r="A11574" s="294" t="s">
        <v>28952</v>
      </c>
      <c r="B11574" s="294"/>
      <c r="C11574" s="294"/>
      <c r="D11574" s="294"/>
      <c r="E11574" s="294"/>
      <c r="F11574" s="294"/>
    </row>
    <row r="11575">
      <c r="A11575" s="294" t="s">
        <v>28953</v>
      </c>
      <c r="B11575" s="294"/>
      <c r="C11575" s="294"/>
      <c r="D11575" s="294"/>
      <c r="E11575" s="294"/>
      <c r="F11575" s="294"/>
    </row>
    <row r="11576">
      <c r="A11576" s="294"/>
      <c r="B11576" s="294"/>
      <c r="C11576" s="294"/>
      <c r="D11576" s="294"/>
      <c r="E11576" s="294"/>
      <c r="F11576" s="294"/>
    </row>
    <row r="11577">
      <c r="A11577" s="294" t="s">
        <v>23148</v>
      </c>
      <c r="B11577" s="294"/>
      <c r="C11577" s="294"/>
      <c r="D11577" s="294"/>
      <c r="E11577" s="294"/>
      <c r="F11577" s="294"/>
    </row>
    <row r="11578">
      <c r="A11578" s="294" t="s">
        <v>27629</v>
      </c>
      <c r="B11578" s="294"/>
      <c r="C11578" s="294"/>
      <c r="D11578" s="294"/>
      <c r="E11578" s="294"/>
      <c r="F11578" s="294"/>
    </row>
    <row r="11579">
      <c r="A11579" s="294"/>
      <c r="B11579" s="294"/>
      <c r="C11579" s="294"/>
      <c r="D11579" s="294"/>
      <c r="E11579" s="294"/>
      <c r="F11579" s="294"/>
    </row>
    <row r="11580">
      <c r="A11580" s="294" t="s">
        <v>28954</v>
      </c>
      <c r="B11580" s="294"/>
      <c r="C11580" s="294"/>
      <c r="D11580" s="294"/>
      <c r="E11580" s="294"/>
      <c r="F11580" s="294"/>
    </row>
    <row r="11581">
      <c r="A11581" s="294" t="s">
        <v>28955</v>
      </c>
      <c r="B11581" s="294"/>
      <c r="C11581" s="294"/>
      <c r="D11581" s="294"/>
      <c r="E11581" s="294"/>
      <c r="F11581" s="294"/>
    </row>
    <row r="11582">
      <c r="A11582" s="294" t="s">
        <v>28956</v>
      </c>
      <c r="B11582" s="294"/>
      <c r="C11582" s="294"/>
      <c r="D11582" s="294"/>
      <c r="E11582" s="294"/>
      <c r="F11582" s="294"/>
    </row>
    <row r="11583">
      <c r="A11583" s="294" t="s">
        <v>28957</v>
      </c>
      <c r="B11583" s="294"/>
      <c r="C11583" s="294"/>
      <c r="D11583" s="294"/>
      <c r="E11583" s="294"/>
      <c r="F11583" s="294"/>
    </row>
    <row r="11584">
      <c r="A11584" s="294" t="s">
        <v>28958</v>
      </c>
      <c r="B11584" s="294"/>
      <c r="C11584" s="294"/>
      <c r="D11584" s="294"/>
      <c r="E11584" s="294"/>
      <c r="F11584" s="294"/>
    </row>
    <row r="11585">
      <c r="A11585" s="294" t="s">
        <v>28959</v>
      </c>
      <c r="B11585" s="294"/>
      <c r="C11585" s="294"/>
      <c r="D11585" s="294"/>
      <c r="E11585" s="294"/>
      <c r="F11585" s="294"/>
    </row>
    <row r="11586">
      <c r="A11586" s="294" t="s">
        <v>28960</v>
      </c>
      <c r="B11586" s="294"/>
      <c r="C11586" s="294"/>
      <c r="D11586" s="294"/>
      <c r="E11586" s="294"/>
      <c r="F11586" s="294"/>
    </row>
    <row r="11587">
      <c r="A11587" s="294"/>
      <c r="B11587" s="294"/>
      <c r="C11587" s="294"/>
      <c r="D11587" s="294"/>
      <c r="E11587" s="294"/>
      <c r="F11587" s="294"/>
    </row>
    <row r="11588">
      <c r="A11588" s="294" t="s">
        <v>21945</v>
      </c>
      <c r="B11588" s="294"/>
      <c r="C11588" s="294"/>
      <c r="D11588" s="294"/>
      <c r="E11588" s="294"/>
      <c r="F11588" s="294"/>
    </row>
    <row r="11589">
      <c r="A11589" s="294" t="s">
        <v>22618</v>
      </c>
      <c r="B11589" s="294"/>
      <c r="C11589" s="294"/>
      <c r="D11589" s="294"/>
      <c r="E11589" s="294"/>
      <c r="F11589" s="294"/>
    </row>
    <row r="11590">
      <c r="A11590" s="294"/>
      <c r="B11590" s="294"/>
      <c r="C11590" s="294"/>
      <c r="D11590" s="294"/>
      <c r="E11590" s="294"/>
      <c r="F11590" s="294"/>
    </row>
    <row r="11591">
      <c r="A11591" s="294" t="s">
        <v>28961</v>
      </c>
      <c r="B11591" s="294"/>
      <c r="C11591" s="294"/>
      <c r="D11591" s="294"/>
      <c r="E11591" s="294"/>
      <c r="F11591" s="294"/>
    </row>
    <row r="11592">
      <c r="A11592" s="294" t="s">
        <v>28962</v>
      </c>
      <c r="B11592" s="294"/>
      <c r="C11592" s="294"/>
      <c r="D11592" s="294"/>
      <c r="E11592" s="294"/>
      <c r="F11592" s="294"/>
    </row>
    <row r="11593">
      <c r="A11593" s="294" t="s">
        <v>28963</v>
      </c>
      <c r="B11593" s="294"/>
      <c r="C11593" s="294"/>
      <c r="D11593" s="294"/>
      <c r="E11593" s="294"/>
      <c r="F11593" s="294"/>
    </row>
    <row r="11594">
      <c r="A11594" s="294" t="s">
        <v>28964</v>
      </c>
      <c r="B11594" s="294"/>
      <c r="C11594" s="294"/>
      <c r="D11594" s="294"/>
      <c r="E11594" s="294"/>
      <c r="F11594" s="294"/>
    </row>
    <row r="11595">
      <c r="A11595" s="294" t="s">
        <v>28965</v>
      </c>
      <c r="B11595" s="294"/>
      <c r="C11595" s="294"/>
      <c r="D11595" s="294"/>
      <c r="E11595" s="294"/>
      <c r="F11595" s="294"/>
    </row>
    <row r="11596">
      <c r="A11596" s="294" t="s">
        <v>28966</v>
      </c>
      <c r="B11596" s="294"/>
      <c r="C11596" s="294"/>
      <c r="D11596" s="294"/>
      <c r="E11596" s="294"/>
      <c r="F11596" s="294"/>
    </row>
    <row r="11597">
      <c r="A11597" s="294"/>
      <c r="B11597" s="294"/>
      <c r="C11597" s="294"/>
      <c r="D11597" s="294"/>
      <c r="E11597" s="294"/>
      <c r="F11597" s="294"/>
    </row>
    <row r="11598">
      <c r="A11598" s="294" t="s">
        <v>21401</v>
      </c>
      <c r="B11598" s="294"/>
      <c r="C11598" s="294"/>
      <c r="D11598" s="294"/>
      <c r="E11598" s="294"/>
      <c r="F11598" s="294"/>
    </row>
    <row r="11599">
      <c r="A11599" s="294"/>
      <c r="B11599" s="294"/>
      <c r="C11599" s="294"/>
      <c r="D11599" s="294"/>
      <c r="E11599" s="294"/>
      <c r="F11599" s="294"/>
    </row>
    <row r="11600">
      <c r="A11600" s="294" t="s">
        <v>28967</v>
      </c>
      <c r="B11600" s="294"/>
      <c r="C11600" s="294"/>
      <c r="D11600" s="294"/>
      <c r="E11600" s="294"/>
      <c r="F11600" s="294"/>
    </row>
    <row r="11601">
      <c r="A11601" s="294" t="s">
        <v>28968</v>
      </c>
      <c r="B11601" s="294"/>
      <c r="C11601" s="294"/>
      <c r="D11601" s="294"/>
      <c r="E11601" s="294"/>
      <c r="F11601" s="294"/>
    </row>
    <row r="11602">
      <c r="A11602" s="294" t="s">
        <v>28969</v>
      </c>
      <c r="B11602" s="294"/>
      <c r="C11602" s="294"/>
      <c r="D11602" s="294"/>
      <c r="E11602" s="294"/>
      <c r="F11602" s="294"/>
    </row>
    <row r="11603">
      <c r="A11603" s="294" t="s">
        <v>28970</v>
      </c>
      <c r="B11603" s="294"/>
      <c r="C11603" s="294"/>
      <c r="D11603" s="294"/>
      <c r="E11603" s="294"/>
      <c r="F11603" s="294"/>
    </row>
    <row r="11604">
      <c r="A11604" s="294" t="s">
        <v>28971</v>
      </c>
      <c r="B11604" s="294"/>
      <c r="C11604" s="294"/>
      <c r="D11604" s="294"/>
      <c r="E11604" s="294"/>
      <c r="F11604" s="294"/>
    </row>
    <row r="11605">
      <c r="A11605" s="294" t="s">
        <v>28972</v>
      </c>
      <c r="B11605" s="294"/>
      <c r="C11605" s="294"/>
      <c r="D11605" s="294"/>
      <c r="E11605" s="294"/>
      <c r="F11605" s="294"/>
    </row>
    <row r="11606">
      <c r="A11606" s="294" t="s">
        <v>28973</v>
      </c>
      <c r="B11606" s="294"/>
      <c r="C11606" s="294"/>
      <c r="D11606" s="294"/>
      <c r="E11606" s="294"/>
      <c r="F11606" s="294"/>
    </row>
    <row r="11607">
      <c r="A11607" s="294" t="s">
        <v>28974</v>
      </c>
      <c r="B11607" s="294"/>
      <c r="C11607" s="294"/>
      <c r="D11607" s="294"/>
      <c r="E11607" s="294"/>
      <c r="F11607" s="294"/>
    </row>
    <row r="11608">
      <c r="A11608" s="294" t="s">
        <v>28975</v>
      </c>
      <c r="B11608" s="294"/>
      <c r="C11608" s="294"/>
      <c r="D11608" s="294"/>
      <c r="E11608" s="294"/>
      <c r="F11608" s="294"/>
    </row>
    <row r="11609">
      <c r="A11609" s="294" t="s">
        <v>28976</v>
      </c>
      <c r="B11609" s="294"/>
      <c r="C11609" s="294"/>
      <c r="D11609" s="294"/>
      <c r="E11609" s="294"/>
      <c r="F11609" s="294"/>
    </row>
    <row r="11610">
      <c r="A11610" s="294" t="s">
        <v>28977</v>
      </c>
      <c r="B11610" s="294"/>
      <c r="C11610" s="294"/>
      <c r="D11610" s="294"/>
      <c r="E11610" s="294"/>
      <c r="F11610" s="294"/>
    </row>
    <row r="11611">
      <c r="A11611" s="294" t="s">
        <v>28978</v>
      </c>
      <c r="B11611" s="294"/>
      <c r="C11611" s="294"/>
      <c r="D11611" s="294"/>
      <c r="E11611" s="294"/>
      <c r="F11611" s="294"/>
    </row>
    <row r="11612">
      <c r="A11612" s="294" t="s">
        <v>28979</v>
      </c>
      <c r="B11612" s="294"/>
      <c r="C11612" s="294"/>
      <c r="D11612" s="294"/>
      <c r="E11612" s="294"/>
      <c r="F11612" s="294"/>
    </row>
    <row r="11613">
      <c r="A11613" s="294" t="s">
        <v>28980</v>
      </c>
      <c r="B11613" s="294"/>
      <c r="C11613" s="294"/>
      <c r="D11613" s="294"/>
      <c r="E11613" s="294"/>
      <c r="F11613" s="294"/>
    </row>
    <row r="11614">
      <c r="A11614" s="294" t="s">
        <v>28981</v>
      </c>
      <c r="B11614" s="294"/>
      <c r="C11614" s="294"/>
      <c r="D11614" s="294"/>
      <c r="E11614" s="294"/>
      <c r="F11614" s="294"/>
    </row>
    <row r="11615">
      <c r="A11615" s="294" t="s">
        <v>28982</v>
      </c>
      <c r="B11615" s="294"/>
      <c r="C11615" s="294"/>
      <c r="D11615" s="294"/>
      <c r="E11615" s="294"/>
      <c r="F11615" s="294"/>
    </row>
    <row r="11616">
      <c r="A11616" s="294" t="s">
        <v>28983</v>
      </c>
      <c r="B11616" s="294"/>
      <c r="C11616" s="294"/>
      <c r="D11616" s="294"/>
      <c r="E11616" s="294"/>
      <c r="F11616" s="294"/>
    </row>
    <row r="11617">
      <c r="A11617" s="294" t="s">
        <v>28984</v>
      </c>
      <c r="B11617" s="294"/>
      <c r="C11617" s="294"/>
      <c r="D11617" s="294"/>
      <c r="E11617" s="294"/>
      <c r="F11617" s="294"/>
    </row>
    <row r="11618">
      <c r="A11618" s="294" t="s">
        <v>28985</v>
      </c>
      <c r="B11618" s="294"/>
      <c r="C11618" s="294"/>
      <c r="D11618" s="294"/>
      <c r="E11618" s="294"/>
      <c r="F11618" s="294"/>
    </row>
    <row r="11619">
      <c r="A11619" s="294" t="s">
        <v>28986</v>
      </c>
      <c r="B11619" s="294"/>
      <c r="C11619" s="294"/>
      <c r="D11619" s="294"/>
      <c r="E11619" s="294"/>
      <c r="F11619" s="294"/>
    </row>
    <row r="11620">
      <c r="A11620" s="294" t="s">
        <v>28987</v>
      </c>
      <c r="B11620" s="294"/>
      <c r="C11620" s="294"/>
      <c r="D11620" s="294"/>
      <c r="E11620" s="294"/>
      <c r="F11620" s="294"/>
    </row>
    <row r="11621">
      <c r="A11621" s="294" t="s">
        <v>28988</v>
      </c>
      <c r="B11621" s="294"/>
      <c r="C11621" s="294"/>
      <c r="D11621" s="294"/>
      <c r="E11621" s="294"/>
      <c r="F11621" s="294"/>
    </row>
    <row r="11622">
      <c r="A11622" s="294" t="s">
        <v>28989</v>
      </c>
      <c r="B11622" s="294"/>
      <c r="C11622" s="294"/>
      <c r="D11622" s="294"/>
      <c r="E11622" s="294"/>
      <c r="F11622" s="294"/>
    </row>
    <row r="11623">
      <c r="A11623" s="294" t="s">
        <v>28990</v>
      </c>
      <c r="B11623" s="294"/>
      <c r="C11623" s="294"/>
      <c r="D11623" s="294"/>
      <c r="E11623" s="294"/>
      <c r="F11623" s="294"/>
    </row>
    <row r="11624">
      <c r="A11624" s="294" t="s">
        <v>28991</v>
      </c>
      <c r="B11624" s="294"/>
      <c r="C11624" s="294"/>
      <c r="D11624" s="294"/>
      <c r="E11624" s="294"/>
      <c r="F11624" s="294"/>
    </row>
    <row r="11625">
      <c r="A11625" s="294" t="s">
        <v>28992</v>
      </c>
      <c r="B11625" s="294"/>
      <c r="C11625" s="294"/>
      <c r="D11625" s="294"/>
      <c r="E11625" s="294"/>
      <c r="F11625" s="294"/>
    </row>
    <row r="11626">
      <c r="A11626" s="294"/>
      <c r="B11626" s="294"/>
      <c r="C11626" s="294"/>
      <c r="D11626" s="294"/>
      <c r="E11626" s="294"/>
      <c r="F11626" s="294"/>
    </row>
    <row r="11627">
      <c r="A11627" s="294" t="s">
        <v>21990</v>
      </c>
      <c r="B11627" s="294"/>
      <c r="C11627" s="294"/>
      <c r="D11627" s="294"/>
      <c r="E11627" s="294"/>
      <c r="F11627" s="294"/>
    </row>
    <row r="11628">
      <c r="A11628" s="294"/>
      <c r="B11628" s="294"/>
      <c r="C11628" s="294"/>
      <c r="D11628" s="294"/>
      <c r="E11628" s="294"/>
      <c r="F11628" s="294"/>
    </row>
    <row r="11629">
      <c r="A11629" s="294" t="s">
        <v>28993</v>
      </c>
      <c r="B11629" s="294"/>
      <c r="C11629" s="294"/>
      <c r="D11629" s="294"/>
      <c r="E11629" s="294"/>
      <c r="F11629" s="294"/>
    </row>
    <row r="11630">
      <c r="A11630" s="294" t="s">
        <v>28994</v>
      </c>
      <c r="B11630" s="294"/>
      <c r="C11630" s="294"/>
      <c r="D11630" s="294"/>
      <c r="E11630" s="294"/>
      <c r="F11630" s="294"/>
    </row>
    <row r="11631">
      <c r="A11631" s="294" t="s">
        <v>28995</v>
      </c>
      <c r="B11631" s="294"/>
      <c r="C11631" s="294"/>
      <c r="D11631" s="294"/>
      <c r="E11631" s="294"/>
      <c r="F11631" s="294"/>
    </row>
    <row r="11632">
      <c r="A11632" s="294" t="s">
        <v>28996</v>
      </c>
      <c r="B11632" s="294"/>
      <c r="C11632" s="294"/>
      <c r="D11632" s="294"/>
      <c r="E11632" s="294"/>
      <c r="F11632" s="294"/>
    </row>
    <row r="11633">
      <c r="A11633" s="294" t="s">
        <v>28997</v>
      </c>
      <c r="B11633" s="294"/>
      <c r="C11633" s="294"/>
      <c r="D11633" s="294"/>
      <c r="E11633" s="294"/>
      <c r="F11633" s="294"/>
    </row>
    <row r="11634">
      <c r="A11634" s="294" t="s">
        <v>28998</v>
      </c>
      <c r="B11634" s="294"/>
      <c r="C11634" s="294"/>
      <c r="D11634" s="294"/>
      <c r="E11634" s="294"/>
      <c r="F11634" s="294"/>
    </row>
    <row r="11635">
      <c r="A11635" s="294" t="s">
        <v>28999</v>
      </c>
      <c r="B11635" s="294"/>
      <c r="C11635" s="294"/>
      <c r="D11635" s="294"/>
      <c r="E11635" s="294"/>
      <c r="F11635" s="294"/>
    </row>
    <row r="11636">
      <c r="A11636" s="294" t="s">
        <v>29000</v>
      </c>
      <c r="B11636" s="294"/>
      <c r="C11636" s="294"/>
      <c r="D11636" s="294"/>
      <c r="E11636" s="294"/>
      <c r="F11636" s="294"/>
    </row>
    <row r="11637">
      <c r="A11637" s="294" t="s">
        <v>29001</v>
      </c>
      <c r="B11637" s="294"/>
      <c r="C11637" s="294"/>
      <c r="D11637" s="294"/>
      <c r="E11637" s="294"/>
      <c r="F11637" s="294"/>
    </row>
    <row r="11638">
      <c r="A11638" s="294" t="s">
        <v>29002</v>
      </c>
      <c r="B11638" s="294"/>
      <c r="C11638" s="294"/>
      <c r="D11638" s="294"/>
      <c r="E11638" s="294"/>
      <c r="F11638" s="294"/>
    </row>
    <row r="11639">
      <c r="A11639" s="294" t="s">
        <v>29003</v>
      </c>
      <c r="B11639" s="294"/>
      <c r="C11639" s="294"/>
      <c r="D11639" s="294"/>
      <c r="E11639" s="294"/>
      <c r="F11639" s="294"/>
    </row>
    <row r="11640">
      <c r="A11640" s="294" t="s">
        <v>29004</v>
      </c>
      <c r="B11640" s="294"/>
      <c r="C11640" s="294"/>
      <c r="D11640" s="294"/>
      <c r="E11640" s="294"/>
      <c r="F11640" s="294"/>
    </row>
    <row r="11641">
      <c r="A11641" s="294" t="s">
        <v>29005</v>
      </c>
      <c r="B11641" s="294"/>
      <c r="C11641" s="294"/>
      <c r="D11641" s="294"/>
      <c r="E11641" s="294"/>
      <c r="F11641" s="294"/>
    </row>
    <row r="11642">
      <c r="A11642" s="294" t="s">
        <v>29006</v>
      </c>
      <c r="B11642" s="294"/>
      <c r="C11642" s="294"/>
      <c r="D11642" s="294"/>
      <c r="E11642" s="294"/>
      <c r="F11642" s="294"/>
    </row>
    <row r="11643">
      <c r="A11643" s="294" t="s">
        <v>29007</v>
      </c>
      <c r="B11643" s="294"/>
      <c r="C11643" s="294"/>
      <c r="D11643" s="294"/>
      <c r="E11643" s="294"/>
      <c r="F11643" s="294"/>
    </row>
    <row r="11644">
      <c r="A11644" s="294"/>
      <c r="B11644" s="294"/>
      <c r="C11644" s="294"/>
      <c r="D11644" s="294"/>
      <c r="E11644" s="294"/>
      <c r="F11644" s="294"/>
    </row>
    <row r="11645">
      <c r="A11645" s="294" t="s">
        <v>28124</v>
      </c>
      <c r="B11645" s="294"/>
      <c r="C11645" s="294"/>
      <c r="D11645" s="294"/>
      <c r="E11645" s="294"/>
      <c r="F11645" s="294"/>
    </row>
    <row r="11646">
      <c r="A11646" s="294" t="s">
        <v>28945</v>
      </c>
      <c r="B11646" s="294"/>
      <c r="C11646" s="294"/>
      <c r="D11646" s="294"/>
      <c r="E11646" s="294"/>
      <c r="F11646" s="294"/>
    </row>
    <row r="11647">
      <c r="A11647" s="294" t="s">
        <v>21672</v>
      </c>
      <c r="B11647" s="294"/>
      <c r="C11647" s="294"/>
      <c r="D11647" s="294"/>
      <c r="E11647" s="294"/>
      <c r="F11647" s="294"/>
    </row>
    <row r="11648">
      <c r="A11648" s="294" t="s">
        <v>28946</v>
      </c>
      <c r="B11648" s="294"/>
      <c r="C11648" s="294"/>
      <c r="D11648" s="294"/>
      <c r="E11648" s="294"/>
      <c r="F11648" s="294"/>
    </row>
    <row r="11649">
      <c r="A11649" s="294"/>
      <c r="B11649" s="294"/>
      <c r="C11649" s="294"/>
      <c r="D11649" s="294"/>
      <c r="E11649" s="294"/>
      <c r="F11649" s="294"/>
    </row>
    <row r="11650">
      <c r="A11650" s="294" t="s">
        <v>21315</v>
      </c>
      <c r="B11650" s="294"/>
      <c r="C11650" s="294"/>
      <c r="D11650" s="294"/>
      <c r="E11650" s="294"/>
      <c r="F11650" s="294"/>
    </row>
    <row r="11651">
      <c r="A11651" s="294"/>
      <c r="B11651" s="294"/>
      <c r="C11651" s="294"/>
      <c r="D11651" s="294"/>
      <c r="E11651" s="294"/>
      <c r="F11651" s="294"/>
    </row>
    <row r="11652">
      <c r="A11652" s="294" t="s">
        <v>29008</v>
      </c>
      <c r="B11652" s="294"/>
      <c r="C11652" s="294"/>
      <c r="D11652" s="294"/>
      <c r="E11652" s="294"/>
      <c r="F11652" s="294"/>
    </row>
    <row r="11653">
      <c r="A11653" s="294" t="s">
        <v>29009</v>
      </c>
      <c r="B11653" s="294"/>
      <c r="C11653" s="294"/>
      <c r="D11653" s="294"/>
      <c r="E11653" s="294"/>
      <c r="F11653" s="294"/>
    </row>
    <row r="11654">
      <c r="A11654" s="294" t="s">
        <v>29010</v>
      </c>
      <c r="B11654" s="294"/>
      <c r="C11654" s="294"/>
      <c r="D11654" s="294"/>
      <c r="E11654" s="294"/>
      <c r="F11654" s="294"/>
    </row>
    <row r="11655">
      <c r="A11655" s="294" t="s">
        <v>29011</v>
      </c>
      <c r="B11655" s="294"/>
      <c r="C11655" s="294"/>
      <c r="D11655" s="294"/>
      <c r="E11655" s="294"/>
      <c r="F11655" s="294"/>
    </row>
    <row r="11656">
      <c r="A11656" s="294" t="s">
        <v>29012</v>
      </c>
      <c r="B11656" s="294"/>
      <c r="C11656" s="294"/>
      <c r="D11656" s="294"/>
      <c r="E11656" s="294"/>
      <c r="F11656" s="294"/>
    </row>
    <row r="11657">
      <c r="A11657" s="294" t="s">
        <v>29013</v>
      </c>
      <c r="B11657" s="294"/>
      <c r="C11657" s="294"/>
      <c r="D11657" s="294"/>
      <c r="E11657" s="294"/>
      <c r="F11657" s="294"/>
    </row>
    <row r="11658">
      <c r="A11658" s="294" t="s">
        <v>29014</v>
      </c>
      <c r="B11658" s="294"/>
      <c r="C11658" s="294"/>
      <c r="D11658" s="294"/>
      <c r="E11658" s="294"/>
      <c r="F11658" s="294"/>
    </row>
    <row r="11659">
      <c r="A11659" s="294" t="s">
        <v>29015</v>
      </c>
      <c r="B11659" s="294"/>
      <c r="C11659" s="294"/>
      <c r="D11659" s="294"/>
      <c r="E11659" s="294"/>
      <c r="F11659" s="294"/>
    </row>
    <row r="11660">
      <c r="A11660" s="294"/>
      <c r="B11660" s="294"/>
      <c r="C11660" s="294"/>
      <c r="D11660" s="294"/>
      <c r="E11660" s="294"/>
      <c r="F11660" s="294"/>
    </row>
    <row r="11661">
      <c r="A11661" s="294" t="s">
        <v>22564</v>
      </c>
      <c r="B11661" s="294"/>
      <c r="C11661" s="294"/>
      <c r="D11661" s="294"/>
      <c r="E11661" s="294"/>
      <c r="F11661" s="294"/>
    </row>
    <row r="11662">
      <c r="A11662" s="294" t="s">
        <v>20470</v>
      </c>
      <c r="B11662" s="294"/>
      <c r="C11662" s="294"/>
      <c r="D11662" s="294"/>
      <c r="E11662" s="294"/>
      <c r="F11662" s="294"/>
    </row>
    <row r="11663">
      <c r="A11663" s="294"/>
      <c r="B11663" s="294"/>
      <c r="C11663" s="294"/>
      <c r="D11663" s="294"/>
      <c r="E11663" s="294"/>
      <c r="F11663" s="294"/>
    </row>
    <row r="11664">
      <c r="A11664" s="294" t="s">
        <v>29016</v>
      </c>
      <c r="B11664" s="294"/>
      <c r="C11664" s="294"/>
      <c r="D11664" s="294"/>
      <c r="E11664" s="294"/>
      <c r="F11664" s="294"/>
    </row>
    <row r="11665">
      <c r="A11665" s="294" t="s">
        <v>29017</v>
      </c>
      <c r="B11665" s="294"/>
      <c r="C11665" s="294"/>
      <c r="D11665" s="294"/>
      <c r="E11665" s="294"/>
      <c r="F11665" s="294"/>
    </row>
    <row r="11666">
      <c r="A11666" s="294" t="s">
        <v>29018</v>
      </c>
      <c r="B11666" s="294"/>
      <c r="C11666" s="294"/>
      <c r="D11666" s="294"/>
      <c r="E11666" s="294"/>
      <c r="F11666" s="294"/>
    </row>
    <row r="11667">
      <c r="A11667" s="294" t="s">
        <v>29019</v>
      </c>
      <c r="B11667" s="294"/>
      <c r="C11667" s="294"/>
      <c r="D11667" s="294"/>
      <c r="E11667" s="294"/>
      <c r="F11667" s="294"/>
    </row>
    <row r="11668">
      <c r="A11668" s="294"/>
      <c r="B11668" s="294"/>
      <c r="C11668" s="294"/>
      <c r="D11668" s="294"/>
      <c r="E11668" s="294"/>
      <c r="F11668" s="294"/>
    </row>
    <row r="11669">
      <c r="A11669" s="294" t="s">
        <v>29020</v>
      </c>
      <c r="B11669" s="294"/>
      <c r="C11669" s="294"/>
      <c r="D11669" s="294"/>
      <c r="E11669" s="294"/>
      <c r="F11669" s="294"/>
    </row>
    <row r="11670">
      <c r="A11670" s="294" t="s">
        <v>29021</v>
      </c>
      <c r="B11670" s="294"/>
      <c r="C11670" s="294"/>
      <c r="D11670" s="294"/>
      <c r="E11670" s="294"/>
      <c r="F11670" s="294"/>
    </row>
    <row r="11671">
      <c r="A11671" s="294"/>
      <c r="B11671" s="294"/>
      <c r="C11671" s="294"/>
      <c r="D11671" s="294"/>
      <c r="E11671" s="294"/>
      <c r="F11671" s="294"/>
    </row>
    <row r="11672">
      <c r="A11672" s="294" t="s">
        <v>29022</v>
      </c>
      <c r="B11672" s="294"/>
      <c r="C11672" s="294"/>
      <c r="D11672" s="294"/>
      <c r="E11672" s="294"/>
      <c r="F11672" s="294"/>
    </row>
    <row r="11673">
      <c r="A11673" s="294" t="s">
        <v>29023</v>
      </c>
      <c r="B11673" s="294"/>
      <c r="C11673" s="294"/>
      <c r="D11673" s="294"/>
      <c r="E11673" s="294"/>
      <c r="F11673" s="294"/>
    </row>
    <row r="11674">
      <c r="A11674" s="294" t="s">
        <v>29024</v>
      </c>
      <c r="B11674" s="294"/>
      <c r="C11674" s="294"/>
      <c r="D11674" s="294"/>
      <c r="E11674" s="294"/>
      <c r="F11674" s="294"/>
    </row>
    <row r="11675">
      <c r="A11675" s="294" t="s">
        <v>29025</v>
      </c>
      <c r="B11675" s="294"/>
      <c r="C11675" s="294"/>
      <c r="D11675" s="294"/>
      <c r="E11675" s="294"/>
      <c r="F11675" s="294"/>
    </row>
    <row r="11676">
      <c r="A11676" s="294" t="s">
        <v>29026</v>
      </c>
      <c r="B11676" s="294"/>
      <c r="C11676" s="294"/>
      <c r="D11676" s="294"/>
      <c r="E11676" s="294"/>
      <c r="F11676" s="294"/>
    </row>
    <row r="11677">
      <c r="A11677" s="294"/>
      <c r="B11677" s="294"/>
      <c r="C11677" s="294"/>
      <c r="D11677" s="294"/>
      <c r="E11677" s="294"/>
      <c r="F11677" s="294"/>
    </row>
    <row r="11678">
      <c r="A11678" s="294" t="s">
        <v>25653</v>
      </c>
      <c r="B11678" s="294"/>
      <c r="C11678" s="294"/>
      <c r="D11678" s="294"/>
      <c r="E11678" s="294"/>
      <c r="F11678" s="294"/>
    </row>
    <row r="11679">
      <c r="A11679" s="294" t="s">
        <v>23767</v>
      </c>
      <c r="B11679" s="294"/>
      <c r="C11679" s="294"/>
      <c r="D11679" s="294"/>
      <c r="E11679" s="294"/>
      <c r="F11679" s="294"/>
    </row>
    <row r="11680">
      <c r="A11680" s="294"/>
      <c r="B11680" s="294"/>
      <c r="C11680" s="294"/>
      <c r="D11680" s="294"/>
      <c r="E11680" s="294"/>
      <c r="F11680" s="294"/>
    </row>
    <row r="11681">
      <c r="A11681" s="294" t="s">
        <v>29027</v>
      </c>
      <c r="B11681" s="294"/>
      <c r="C11681" s="294"/>
      <c r="D11681" s="294"/>
      <c r="E11681" s="294"/>
      <c r="F11681" s="294"/>
    </row>
    <row r="11682">
      <c r="A11682" s="294" t="s">
        <v>29028</v>
      </c>
      <c r="B11682" s="294"/>
      <c r="C11682" s="294"/>
      <c r="D11682" s="294"/>
      <c r="E11682" s="294"/>
      <c r="F11682" s="294"/>
    </row>
    <row r="11683">
      <c r="A11683" s="294" t="s">
        <v>29029</v>
      </c>
      <c r="B11683" s="294"/>
      <c r="C11683" s="294"/>
      <c r="D11683" s="294"/>
      <c r="E11683" s="294"/>
      <c r="F11683" s="294"/>
    </row>
    <row r="11684">
      <c r="A11684" s="294"/>
      <c r="B11684" s="294"/>
      <c r="C11684" s="294"/>
      <c r="D11684" s="294"/>
      <c r="E11684" s="294"/>
      <c r="F11684" s="294"/>
    </row>
    <row r="11685">
      <c r="A11685" s="294" t="s">
        <v>23201</v>
      </c>
      <c r="B11685" s="294"/>
      <c r="C11685" s="294"/>
      <c r="D11685" s="294"/>
      <c r="E11685" s="294"/>
      <c r="F11685" s="294"/>
    </row>
    <row r="11686">
      <c r="A11686" s="294" t="s">
        <v>23772</v>
      </c>
      <c r="B11686" s="294"/>
      <c r="C11686" s="294"/>
      <c r="D11686" s="294"/>
      <c r="E11686" s="294"/>
      <c r="F11686" s="294"/>
    </row>
    <row r="11687">
      <c r="A11687" s="294"/>
      <c r="B11687" s="294"/>
      <c r="C11687" s="294"/>
      <c r="D11687" s="294"/>
      <c r="E11687" s="294"/>
      <c r="F11687" s="294"/>
    </row>
    <row r="11688">
      <c r="A11688" s="294" t="s">
        <v>29030</v>
      </c>
      <c r="B11688" s="294"/>
      <c r="C11688" s="294"/>
      <c r="D11688" s="294"/>
      <c r="E11688" s="294"/>
      <c r="F11688" s="294"/>
    </row>
    <row r="11689">
      <c r="A11689" s="294" t="s">
        <v>29031</v>
      </c>
      <c r="B11689" s="294"/>
      <c r="C11689" s="294"/>
      <c r="D11689" s="294"/>
      <c r="E11689" s="294"/>
      <c r="F11689" s="294"/>
    </row>
    <row r="11690">
      <c r="A11690" s="294" t="s">
        <v>29032</v>
      </c>
      <c r="B11690" s="294"/>
      <c r="C11690" s="294"/>
      <c r="D11690" s="294"/>
      <c r="E11690" s="294"/>
      <c r="F11690" s="294"/>
    </row>
    <row r="11691">
      <c r="A11691" s="294"/>
      <c r="B11691" s="294"/>
      <c r="C11691" s="294"/>
      <c r="D11691" s="294"/>
      <c r="E11691" s="294"/>
      <c r="F11691" s="294"/>
    </row>
    <row r="11692">
      <c r="A11692" s="294" t="s">
        <v>28806</v>
      </c>
      <c r="B11692" s="294"/>
      <c r="C11692" s="294"/>
      <c r="D11692" s="294"/>
      <c r="E11692" s="294"/>
      <c r="F11692" s="294"/>
    </row>
    <row r="11693">
      <c r="A11693" s="294" t="s">
        <v>27773</v>
      </c>
      <c r="B11693" s="294"/>
      <c r="C11693" s="294"/>
      <c r="D11693" s="294"/>
      <c r="E11693" s="294"/>
      <c r="F11693" s="294"/>
    </row>
    <row r="11694">
      <c r="A11694" s="294"/>
      <c r="B11694" s="294"/>
      <c r="C11694" s="294"/>
      <c r="D11694" s="294"/>
      <c r="E11694" s="294"/>
      <c r="F11694" s="294"/>
    </row>
    <row r="11695">
      <c r="A11695" s="294" t="s">
        <v>29033</v>
      </c>
      <c r="B11695" s="294"/>
      <c r="C11695" s="294"/>
      <c r="D11695" s="294"/>
      <c r="E11695" s="294"/>
      <c r="F11695" s="294"/>
    </row>
    <row r="11696">
      <c r="A11696" s="294" t="s">
        <v>29034</v>
      </c>
      <c r="B11696" s="294"/>
      <c r="C11696" s="294"/>
      <c r="D11696" s="294"/>
      <c r="E11696" s="294"/>
      <c r="F11696" s="294"/>
    </row>
    <row r="11697">
      <c r="A11697" s="294" t="s">
        <v>29035</v>
      </c>
      <c r="B11697" s="294"/>
      <c r="C11697" s="294"/>
      <c r="D11697" s="294"/>
      <c r="E11697" s="294"/>
      <c r="F11697" s="294"/>
    </row>
    <row r="11698">
      <c r="A11698" s="294" t="s">
        <v>29036</v>
      </c>
      <c r="B11698" s="294"/>
      <c r="C11698" s="294"/>
      <c r="D11698" s="294"/>
      <c r="E11698" s="294"/>
      <c r="F11698" s="294"/>
    </row>
    <row r="11699">
      <c r="A11699" s="294" t="s">
        <v>29037</v>
      </c>
      <c r="B11699" s="294"/>
      <c r="C11699" s="294"/>
      <c r="D11699" s="294"/>
      <c r="E11699" s="294"/>
      <c r="F11699" s="294"/>
    </row>
    <row r="11700">
      <c r="A11700" s="294" t="s">
        <v>29038</v>
      </c>
      <c r="B11700" s="294"/>
      <c r="C11700" s="294"/>
      <c r="D11700" s="294"/>
      <c r="E11700" s="294"/>
      <c r="F11700" s="294"/>
    </row>
    <row r="11701">
      <c r="A11701" s="294" t="s">
        <v>29039</v>
      </c>
      <c r="B11701" s="294"/>
      <c r="C11701" s="294"/>
      <c r="D11701" s="294"/>
      <c r="E11701" s="294"/>
      <c r="F11701" s="294"/>
    </row>
    <row r="11702">
      <c r="A11702" s="294" t="s">
        <v>29040</v>
      </c>
      <c r="B11702" s="294"/>
      <c r="C11702" s="294"/>
      <c r="D11702" s="294"/>
      <c r="E11702" s="294"/>
      <c r="F11702" s="294"/>
    </row>
    <row r="11703">
      <c r="A11703" s="294" t="s">
        <v>29041</v>
      </c>
      <c r="B11703" s="294"/>
      <c r="C11703" s="294"/>
      <c r="D11703" s="294"/>
      <c r="E11703" s="294"/>
      <c r="F11703" s="294"/>
    </row>
    <row r="11704">
      <c r="A11704" s="294" t="s">
        <v>29042</v>
      </c>
      <c r="B11704" s="294"/>
      <c r="C11704" s="294"/>
      <c r="D11704" s="294"/>
      <c r="E11704" s="294"/>
      <c r="F11704" s="294"/>
    </row>
    <row r="11705">
      <c r="A11705" s="294"/>
      <c r="B11705" s="294"/>
      <c r="C11705" s="294"/>
      <c r="D11705" s="294"/>
      <c r="E11705" s="294"/>
      <c r="F11705" s="294"/>
    </row>
    <row r="11706">
      <c r="A11706" s="294" t="s">
        <v>23508</v>
      </c>
      <c r="B11706" s="294"/>
      <c r="C11706" s="294"/>
      <c r="D11706" s="294"/>
      <c r="E11706" s="294"/>
      <c r="F11706" s="294"/>
    </row>
    <row r="11707">
      <c r="A11707" s="294" t="s">
        <v>29043</v>
      </c>
      <c r="B11707" s="294"/>
      <c r="C11707" s="294"/>
      <c r="D11707" s="294"/>
      <c r="E11707" s="294"/>
      <c r="F11707" s="294"/>
    </row>
    <row r="11708">
      <c r="A11708" s="294" t="s">
        <v>29044</v>
      </c>
      <c r="B11708" s="294"/>
      <c r="C11708" s="294"/>
      <c r="D11708" s="294"/>
      <c r="E11708" s="294"/>
      <c r="F11708" s="294"/>
    </row>
    <row r="11709">
      <c r="A11709" s="294" t="s">
        <v>22738</v>
      </c>
      <c r="B11709" s="294"/>
      <c r="C11709" s="294"/>
      <c r="D11709" s="294"/>
      <c r="E11709" s="294"/>
      <c r="F11709" s="294"/>
    </row>
    <row r="11710">
      <c r="A11710" s="294" t="s">
        <v>23057</v>
      </c>
      <c r="B11710" s="294"/>
      <c r="C11710" s="294"/>
      <c r="D11710" s="294"/>
      <c r="E11710" s="294"/>
      <c r="F11710" s="294"/>
    </row>
    <row r="11711">
      <c r="A11711" s="294"/>
      <c r="B11711" s="294"/>
      <c r="C11711" s="294"/>
      <c r="D11711" s="294"/>
      <c r="E11711" s="294"/>
      <c r="F11711" s="294"/>
    </row>
    <row r="11712">
      <c r="A11712" s="294" t="s">
        <v>22281</v>
      </c>
      <c r="B11712" s="294"/>
      <c r="C11712" s="294"/>
      <c r="D11712" s="294"/>
      <c r="E11712" s="294"/>
      <c r="F11712" s="294"/>
    </row>
    <row r="11713">
      <c r="A11713" s="294"/>
      <c r="B11713" s="294"/>
      <c r="C11713" s="294"/>
      <c r="D11713" s="294"/>
      <c r="E11713" s="294"/>
      <c r="F11713" s="294"/>
    </row>
    <row r="11714">
      <c r="A11714" s="294" t="s">
        <v>29045</v>
      </c>
      <c r="B11714" s="294"/>
      <c r="C11714" s="294"/>
      <c r="D11714" s="294"/>
      <c r="E11714" s="294"/>
      <c r="F11714" s="294"/>
    </row>
    <row r="11715">
      <c r="A11715" s="294" t="s">
        <v>29046</v>
      </c>
      <c r="B11715" s="294"/>
      <c r="C11715" s="294"/>
      <c r="D11715" s="294"/>
      <c r="E11715" s="294"/>
      <c r="F11715" s="294"/>
    </row>
    <row r="11716">
      <c r="A11716" s="294" t="s">
        <v>29047</v>
      </c>
      <c r="B11716" s="294"/>
      <c r="C11716" s="294"/>
      <c r="D11716" s="294"/>
      <c r="E11716" s="294"/>
      <c r="F11716" s="294"/>
    </row>
    <row r="11717">
      <c r="A11717" s="294" t="s">
        <v>29048</v>
      </c>
      <c r="B11717" s="294"/>
      <c r="C11717" s="294"/>
      <c r="D11717" s="294"/>
      <c r="E11717" s="294"/>
      <c r="F11717" s="294"/>
    </row>
    <row r="11718">
      <c r="A11718" s="294" t="s">
        <v>29049</v>
      </c>
      <c r="B11718" s="294"/>
      <c r="C11718" s="294"/>
      <c r="D11718" s="294"/>
      <c r="E11718" s="294"/>
      <c r="F11718" s="294"/>
    </row>
    <row r="11719">
      <c r="A11719" s="294" t="s">
        <v>29050</v>
      </c>
      <c r="B11719" s="294"/>
      <c r="C11719" s="294"/>
      <c r="D11719" s="294"/>
      <c r="E11719" s="294"/>
      <c r="F11719" s="294"/>
    </row>
    <row r="11720">
      <c r="A11720" s="294" t="s">
        <v>29051</v>
      </c>
      <c r="B11720" s="294"/>
      <c r="C11720" s="294"/>
      <c r="D11720" s="294"/>
      <c r="E11720" s="294"/>
      <c r="F11720" s="294"/>
    </row>
    <row r="11721">
      <c r="A11721" s="294"/>
      <c r="B11721" s="294"/>
      <c r="C11721" s="294"/>
      <c r="D11721" s="294"/>
      <c r="E11721" s="294"/>
      <c r="F11721" s="294"/>
    </row>
    <row r="11722">
      <c r="A11722" s="294" t="s">
        <v>28143</v>
      </c>
      <c r="B11722" s="294"/>
      <c r="C11722" s="294"/>
      <c r="D11722" s="294"/>
      <c r="E11722" s="294"/>
      <c r="F11722" s="294"/>
    </row>
    <row r="11723">
      <c r="A11723" s="294"/>
      <c r="B11723" s="294"/>
      <c r="C11723" s="294"/>
      <c r="D11723" s="294"/>
      <c r="E11723" s="294"/>
      <c r="F11723" s="294"/>
    </row>
    <row r="11724">
      <c r="A11724" s="294" t="s">
        <v>29052</v>
      </c>
      <c r="B11724" s="294"/>
      <c r="C11724" s="294"/>
      <c r="D11724" s="294"/>
      <c r="E11724" s="294"/>
      <c r="F11724" s="294"/>
    </row>
    <row r="11725">
      <c r="A11725" s="294" t="s">
        <v>29053</v>
      </c>
      <c r="B11725" s="294"/>
      <c r="C11725" s="294"/>
      <c r="D11725" s="294"/>
      <c r="E11725" s="294"/>
      <c r="F11725" s="294"/>
    </row>
    <row r="11726">
      <c r="A11726" s="294" t="s">
        <v>29054</v>
      </c>
      <c r="B11726" s="294"/>
      <c r="C11726" s="294"/>
      <c r="D11726" s="294"/>
      <c r="E11726" s="294"/>
      <c r="F11726" s="294"/>
    </row>
    <row r="11727">
      <c r="A11727" s="294" t="s">
        <v>29055</v>
      </c>
      <c r="B11727" s="294"/>
      <c r="C11727" s="294"/>
      <c r="D11727" s="294"/>
      <c r="E11727" s="294"/>
      <c r="F11727" s="294"/>
    </row>
    <row r="11728">
      <c r="A11728" s="294" t="s">
        <v>29056</v>
      </c>
      <c r="B11728" s="294"/>
      <c r="C11728" s="294"/>
      <c r="D11728" s="294"/>
      <c r="E11728" s="294"/>
      <c r="F11728" s="294"/>
    </row>
    <row r="11729">
      <c r="A11729" s="294"/>
      <c r="B11729" s="294"/>
      <c r="C11729" s="294"/>
      <c r="D11729" s="294"/>
      <c r="E11729" s="294"/>
      <c r="F11729" s="294"/>
    </row>
    <row r="11730">
      <c r="A11730" s="294" t="s">
        <v>22572</v>
      </c>
      <c r="B11730" s="294"/>
      <c r="C11730" s="294"/>
      <c r="D11730" s="294"/>
      <c r="E11730" s="294"/>
      <c r="F11730" s="294"/>
    </row>
    <row r="11731">
      <c r="A11731" s="294" t="s">
        <v>23767</v>
      </c>
      <c r="B11731" s="294"/>
      <c r="C11731" s="294"/>
      <c r="D11731" s="294"/>
      <c r="E11731" s="294"/>
      <c r="F11731" s="294"/>
    </row>
    <row r="11732">
      <c r="A11732" s="294"/>
      <c r="B11732" s="294"/>
      <c r="C11732" s="294"/>
      <c r="D11732" s="294"/>
      <c r="E11732" s="294"/>
      <c r="F11732" s="294"/>
    </row>
    <row r="11733">
      <c r="A11733" s="294" t="s">
        <v>29057</v>
      </c>
      <c r="B11733" s="294"/>
      <c r="C11733" s="294"/>
      <c r="D11733" s="294"/>
      <c r="E11733" s="294"/>
      <c r="F11733" s="294"/>
    </row>
    <row r="11734">
      <c r="A11734" s="294" t="s">
        <v>29058</v>
      </c>
      <c r="B11734" s="294"/>
      <c r="C11734" s="294"/>
      <c r="D11734" s="294"/>
      <c r="E11734" s="294"/>
      <c r="F11734" s="294"/>
    </row>
    <row r="11735">
      <c r="A11735" s="294" t="s">
        <v>29059</v>
      </c>
      <c r="B11735" s="294"/>
      <c r="C11735" s="294"/>
      <c r="D11735" s="294"/>
      <c r="E11735" s="294"/>
      <c r="F11735" s="294"/>
    </row>
    <row r="11736">
      <c r="A11736" s="294" t="s">
        <v>29060</v>
      </c>
      <c r="B11736" s="294"/>
      <c r="C11736" s="294"/>
      <c r="D11736" s="294"/>
      <c r="E11736" s="294"/>
      <c r="F11736" s="294"/>
    </row>
    <row r="11737">
      <c r="A11737" s="294"/>
      <c r="B11737" s="294"/>
      <c r="C11737" s="294"/>
      <c r="D11737" s="294"/>
      <c r="E11737" s="294"/>
      <c r="F11737" s="294"/>
    </row>
    <row r="11738">
      <c r="A11738" s="294" t="s">
        <v>23889</v>
      </c>
      <c r="B11738" s="294"/>
      <c r="C11738" s="294"/>
      <c r="D11738" s="294"/>
      <c r="E11738" s="294"/>
      <c r="F11738" s="294"/>
    </row>
    <row r="11739">
      <c r="A11739" s="294"/>
      <c r="B11739" s="294"/>
      <c r="C11739" s="294"/>
      <c r="D11739" s="294"/>
      <c r="E11739" s="294"/>
      <c r="F11739" s="294"/>
    </row>
    <row r="11740">
      <c r="A11740" s="294" t="s">
        <v>29061</v>
      </c>
      <c r="B11740" s="294"/>
      <c r="C11740" s="294"/>
      <c r="D11740" s="294"/>
      <c r="E11740" s="294"/>
      <c r="F11740" s="294"/>
    </row>
    <row r="11741">
      <c r="A11741" s="294" t="s">
        <v>26374</v>
      </c>
      <c r="B11741" s="294"/>
      <c r="C11741" s="294"/>
      <c r="D11741" s="294"/>
      <c r="E11741" s="294"/>
      <c r="F11741" s="294"/>
    </row>
    <row r="11742">
      <c r="A11742" s="294" t="s">
        <v>29062</v>
      </c>
      <c r="B11742" s="294"/>
      <c r="C11742" s="294"/>
      <c r="D11742" s="294"/>
      <c r="E11742" s="294"/>
      <c r="F11742" s="294"/>
    </row>
    <row r="11743">
      <c r="A11743" s="294" t="s">
        <v>29063</v>
      </c>
      <c r="B11743" s="294"/>
      <c r="C11743" s="294"/>
      <c r="D11743" s="294"/>
      <c r="E11743" s="294"/>
      <c r="F11743" s="294"/>
    </row>
    <row r="11744">
      <c r="A11744" s="294"/>
      <c r="B11744" s="294"/>
      <c r="C11744" s="294"/>
      <c r="D11744" s="294"/>
      <c r="E11744" s="294"/>
      <c r="F11744" s="294"/>
    </row>
    <row r="11745">
      <c r="A11745" s="294" t="s">
        <v>29064</v>
      </c>
      <c r="B11745" s="294"/>
      <c r="C11745" s="294"/>
      <c r="D11745" s="294"/>
      <c r="E11745" s="294"/>
      <c r="F11745" s="294"/>
    </row>
    <row r="11746">
      <c r="A11746" s="294"/>
      <c r="B11746" s="294"/>
      <c r="C11746" s="294"/>
      <c r="D11746" s="294"/>
      <c r="E11746" s="294"/>
      <c r="F11746" s="294"/>
    </row>
    <row r="11747">
      <c r="A11747" s="294" t="s">
        <v>29065</v>
      </c>
      <c r="B11747" s="294"/>
      <c r="C11747" s="294"/>
      <c r="D11747" s="294"/>
      <c r="E11747" s="294"/>
      <c r="F11747" s="294"/>
    </row>
    <row r="11748">
      <c r="A11748" s="294" t="s">
        <v>29066</v>
      </c>
      <c r="B11748" s="294"/>
      <c r="C11748" s="294"/>
      <c r="D11748" s="294"/>
      <c r="E11748" s="294"/>
      <c r="F11748" s="294"/>
    </row>
    <row r="11749">
      <c r="A11749" s="294" t="s">
        <v>29067</v>
      </c>
      <c r="B11749" s="294"/>
      <c r="C11749" s="294"/>
      <c r="D11749" s="294"/>
      <c r="E11749" s="294"/>
      <c r="F11749" s="294"/>
    </row>
    <row r="11750">
      <c r="A11750" s="294" t="s">
        <v>29068</v>
      </c>
      <c r="B11750" s="294"/>
      <c r="C11750" s="294"/>
      <c r="D11750" s="294"/>
      <c r="E11750" s="294"/>
      <c r="F11750" s="294"/>
    </row>
    <row r="11751">
      <c r="A11751" s="294" t="s">
        <v>29069</v>
      </c>
      <c r="B11751" s="294"/>
      <c r="C11751" s="294"/>
      <c r="D11751" s="294"/>
      <c r="E11751" s="294"/>
      <c r="F11751" s="294"/>
    </row>
    <row r="11752">
      <c r="A11752" s="294" t="s">
        <v>29070</v>
      </c>
      <c r="B11752" s="294"/>
      <c r="C11752" s="294"/>
      <c r="D11752" s="294"/>
      <c r="E11752" s="294"/>
      <c r="F11752" s="294"/>
    </row>
    <row r="11753">
      <c r="A11753" s="294" t="s">
        <v>29071</v>
      </c>
      <c r="B11753" s="294"/>
      <c r="C11753" s="294"/>
      <c r="D11753" s="294"/>
      <c r="E11753" s="294"/>
      <c r="F11753" s="294"/>
    </row>
    <row r="11754">
      <c r="A11754" s="294" t="s">
        <v>29072</v>
      </c>
      <c r="B11754" s="294"/>
      <c r="C11754" s="294"/>
      <c r="D11754" s="294"/>
      <c r="E11754" s="294"/>
      <c r="F11754" s="294"/>
    </row>
    <row r="11755">
      <c r="A11755" s="294" t="s">
        <v>29073</v>
      </c>
      <c r="B11755" s="294"/>
      <c r="C11755" s="294"/>
      <c r="D11755" s="294"/>
      <c r="E11755" s="294"/>
      <c r="F11755" s="294"/>
    </row>
    <row r="11756">
      <c r="A11756" s="294" t="s">
        <v>29074</v>
      </c>
      <c r="B11756" s="294"/>
      <c r="C11756" s="294"/>
      <c r="D11756" s="294"/>
      <c r="E11756" s="294"/>
      <c r="F11756" s="294"/>
    </row>
    <row r="11757">
      <c r="A11757" s="294"/>
      <c r="B11757" s="294"/>
      <c r="C11757" s="294"/>
      <c r="D11757" s="294"/>
      <c r="E11757" s="294"/>
      <c r="F11757" s="294"/>
    </row>
    <row r="11758">
      <c r="A11758" s="294"/>
      <c r="B11758" s="294"/>
      <c r="C11758" s="294"/>
      <c r="D11758" s="294"/>
      <c r="E11758" s="294"/>
      <c r="F11758" s="294"/>
    </row>
    <row r="11759">
      <c r="A11759" s="294" t="s">
        <v>22281</v>
      </c>
      <c r="B11759" s="294"/>
      <c r="C11759" s="294"/>
      <c r="D11759" s="294"/>
      <c r="E11759" s="294"/>
      <c r="F11759" s="294"/>
    </row>
    <row r="11760">
      <c r="A11760" s="294"/>
      <c r="B11760" s="294"/>
      <c r="C11760" s="294"/>
      <c r="D11760" s="294"/>
      <c r="E11760" s="294"/>
      <c r="F11760" s="294"/>
    </row>
    <row r="11761">
      <c r="A11761" s="294" t="s">
        <v>29045</v>
      </c>
      <c r="B11761" s="294"/>
      <c r="C11761" s="294"/>
      <c r="D11761" s="294"/>
      <c r="E11761" s="294"/>
      <c r="F11761" s="294"/>
    </row>
    <row r="11762">
      <c r="A11762" s="294" t="s">
        <v>29046</v>
      </c>
      <c r="B11762" s="294"/>
      <c r="C11762" s="294"/>
      <c r="D11762" s="294"/>
      <c r="E11762" s="294"/>
      <c r="F11762" s="294"/>
    </row>
    <row r="11763">
      <c r="A11763" s="294" t="s">
        <v>29047</v>
      </c>
      <c r="B11763" s="294"/>
      <c r="C11763" s="294"/>
      <c r="D11763" s="294"/>
      <c r="E11763" s="294"/>
      <c r="F11763" s="294"/>
    </row>
    <row r="11764">
      <c r="A11764" s="294" t="s">
        <v>29048</v>
      </c>
      <c r="B11764" s="294"/>
      <c r="C11764" s="294"/>
      <c r="D11764" s="294"/>
      <c r="E11764" s="294"/>
      <c r="F11764" s="294"/>
    </row>
    <row r="11765">
      <c r="A11765" s="294" t="s">
        <v>29049</v>
      </c>
      <c r="B11765" s="294"/>
      <c r="C11765" s="294"/>
      <c r="D11765" s="294"/>
      <c r="E11765" s="294"/>
      <c r="F11765" s="294"/>
    </row>
    <row r="11766">
      <c r="A11766" s="294" t="s">
        <v>29050</v>
      </c>
      <c r="B11766" s="294"/>
      <c r="C11766" s="294"/>
      <c r="D11766" s="294"/>
      <c r="E11766" s="294"/>
      <c r="F11766" s="294"/>
    </row>
    <row r="11767">
      <c r="A11767" s="294" t="s">
        <v>29051</v>
      </c>
      <c r="B11767" s="294"/>
      <c r="C11767" s="294"/>
      <c r="D11767" s="294"/>
      <c r="E11767" s="294"/>
      <c r="F11767" s="294"/>
    </row>
    <row r="11768">
      <c r="A11768" s="294"/>
      <c r="B11768" s="294"/>
      <c r="C11768" s="294"/>
      <c r="D11768" s="294"/>
      <c r="E11768" s="294"/>
      <c r="F11768" s="294"/>
    </row>
    <row r="11769">
      <c r="A11769" s="294" t="s">
        <v>28143</v>
      </c>
      <c r="B11769" s="294"/>
      <c r="C11769" s="294"/>
      <c r="D11769" s="294"/>
      <c r="E11769" s="294"/>
      <c r="F11769" s="294"/>
    </row>
    <row r="11770">
      <c r="A11770" s="294"/>
      <c r="B11770" s="294"/>
      <c r="C11770" s="294"/>
      <c r="D11770" s="294"/>
      <c r="E11770" s="294"/>
      <c r="F11770" s="294"/>
    </row>
    <row r="11771">
      <c r="A11771" s="294" t="s">
        <v>29052</v>
      </c>
      <c r="B11771" s="294"/>
      <c r="C11771" s="294"/>
      <c r="D11771" s="294"/>
      <c r="E11771" s="294"/>
      <c r="F11771" s="294"/>
    </row>
    <row r="11772">
      <c r="A11772" s="294" t="s">
        <v>29053</v>
      </c>
      <c r="B11772" s="294"/>
      <c r="C11772" s="294"/>
      <c r="D11772" s="294"/>
      <c r="E11772" s="294"/>
      <c r="F11772" s="294"/>
    </row>
    <row r="11773">
      <c r="A11773" s="294" t="s">
        <v>29054</v>
      </c>
      <c r="B11773" s="294"/>
      <c r="C11773" s="294"/>
      <c r="D11773" s="294"/>
      <c r="E11773" s="294"/>
      <c r="F11773" s="294"/>
    </row>
    <row r="11774">
      <c r="A11774" s="294" t="s">
        <v>29055</v>
      </c>
      <c r="B11774" s="294"/>
      <c r="C11774" s="294"/>
      <c r="D11774" s="294"/>
      <c r="E11774" s="294"/>
      <c r="F11774" s="294"/>
    </row>
    <row r="11775">
      <c r="A11775" s="294" t="s">
        <v>29056</v>
      </c>
      <c r="B11775" s="294"/>
      <c r="C11775" s="294"/>
      <c r="D11775" s="294"/>
      <c r="E11775" s="294"/>
      <c r="F11775" s="294"/>
    </row>
    <row r="11776">
      <c r="A11776" s="294"/>
      <c r="B11776" s="294"/>
      <c r="C11776" s="294"/>
      <c r="D11776" s="294"/>
      <c r="E11776" s="294"/>
      <c r="F11776" s="294"/>
    </row>
    <row r="11777">
      <c r="A11777" s="294" t="s">
        <v>22572</v>
      </c>
      <c r="B11777" s="294"/>
      <c r="C11777" s="294"/>
      <c r="D11777" s="294"/>
      <c r="E11777" s="294"/>
      <c r="F11777" s="294"/>
    </row>
    <row r="11778">
      <c r="A11778" s="294" t="s">
        <v>23767</v>
      </c>
      <c r="B11778" s="294"/>
      <c r="C11778" s="294"/>
      <c r="D11778" s="294"/>
      <c r="E11778" s="294"/>
      <c r="F11778" s="294"/>
    </row>
    <row r="11779">
      <c r="A11779" s="294"/>
      <c r="B11779" s="294"/>
      <c r="C11779" s="294"/>
      <c r="D11779" s="294"/>
      <c r="E11779" s="294"/>
      <c r="F11779" s="294"/>
    </row>
    <row r="11780">
      <c r="A11780" s="294" t="s">
        <v>29057</v>
      </c>
      <c r="B11780" s="294"/>
      <c r="C11780" s="294"/>
      <c r="D11780" s="294"/>
      <c r="E11780" s="294"/>
      <c r="F11780" s="294"/>
    </row>
    <row r="11781">
      <c r="A11781" s="294" t="s">
        <v>29058</v>
      </c>
      <c r="B11781" s="294"/>
      <c r="C11781" s="294"/>
      <c r="D11781" s="294"/>
      <c r="E11781" s="294"/>
      <c r="F11781" s="294"/>
    </row>
    <row r="11782">
      <c r="A11782" s="294" t="s">
        <v>29059</v>
      </c>
      <c r="B11782" s="294"/>
      <c r="C11782" s="294"/>
      <c r="D11782" s="294"/>
      <c r="E11782" s="294"/>
      <c r="F11782" s="294"/>
    </row>
    <row r="11783">
      <c r="A11783" s="294" t="s">
        <v>29060</v>
      </c>
      <c r="B11783" s="294"/>
      <c r="C11783" s="294"/>
      <c r="D11783" s="294"/>
      <c r="E11783" s="294"/>
      <c r="F11783" s="294"/>
    </row>
    <row r="11784">
      <c r="A11784" s="294"/>
      <c r="B11784" s="294"/>
      <c r="C11784" s="294"/>
      <c r="D11784" s="294"/>
      <c r="E11784" s="294"/>
      <c r="F11784" s="294"/>
    </row>
    <row r="11785">
      <c r="A11785" s="294" t="s">
        <v>23889</v>
      </c>
      <c r="B11785" s="294"/>
      <c r="C11785" s="294"/>
      <c r="D11785" s="294"/>
      <c r="E11785" s="294"/>
      <c r="F11785" s="294"/>
    </row>
    <row r="11786">
      <c r="A11786" s="294"/>
      <c r="B11786" s="294"/>
      <c r="C11786" s="294"/>
      <c r="D11786" s="294"/>
      <c r="E11786" s="294"/>
      <c r="F11786" s="294"/>
    </row>
    <row r="11787">
      <c r="A11787" s="294" t="s">
        <v>29061</v>
      </c>
      <c r="B11787" s="294"/>
      <c r="C11787" s="294"/>
      <c r="D11787" s="294"/>
      <c r="E11787" s="294"/>
      <c r="F11787" s="294"/>
    </row>
    <row r="11788">
      <c r="A11788" s="294" t="s">
        <v>26374</v>
      </c>
      <c r="B11788" s="294"/>
      <c r="C11788" s="294"/>
      <c r="D11788" s="294"/>
      <c r="E11788" s="294"/>
      <c r="F11788" s="294"/>
    </row>
    <row r="11789">
      <c r="A11789" s="294" t="s">
        <v>29062</v>
      </c>
      <c r="B11789" s="294"/>
      <c r="C11789" s="294"/>
      <c r="D11789" s="294"/>
      <c r="E11789" s="294"/>
      <c r="F11789" s="294"/>
    </row>
    <row r="11790">
      <c r="A11790" s="294" t="s">
        <v>29063</v>
      </c>
      <c r="B11790" s="294"/>
      <c r="C11790" s="294"/>
      <c r="D11790" s="294"/>
      <c r="E11790" s="294"/>
      <c r="F11790" s="294"/>
    </row>
    <row r="11791">
      <c r="A11791" s="294"/>
      <c r="B11791" s="294"/>
      <c r="C11791" s="294"/>
      <c r="D11791" s="294"/>
      <c r="E11791" s="294"/>
      <c r="F11791" s="294"/>
    </row>
    <row r="11792">
      <c r="A11792" s="294" t="s">
        <v>29064</v>
      </c>
      <c r="B11792" s="294"/>
      <c r="C11792" s="294"/>
      <c r="D11792" s="294"/>
      <c r="E11792" s="294"/>
      <c r="F11792" s="294"/>
    </row>
    <row r="11793">
      <c r="A11793" s="294"/>
      <c r="B11793" s="294"/>
      <c r="C11793" s="294"/>
      <c r="D11793" s="294"/>
      <c r="E11793" s="294"/>
      <c r="F11793" s="294"/>
    </row>
    <row r="11794">
      <c r="A11794" s="294" t="s">
        <v>29065</v>
      </c>
      <c r="B11794" s="294"/>
      <c r="C11794" s="294"/>
      <c r="D11794" s="294"/>
      <c r="E11794" s="294"/>
      <c r="F11794" s="294"/>
    </row>
    <row r="11795">
      <c r="A11795" s="294" t="s">
        <v>29066</v>
      </c>
      <c r="B11795" s="294"/>
      <c r="C11795" s="294"/>
      <c r="D11795" s="294"/>
      <c r="E11795" s="294"/>
      <c r="F11795" s="294"/>
    </row>
    <row r="11796">
      <c r="A11796" s="294" t="s">
        <v>29067</v>
      </c>
      <c r="B11796" s="294"/>
      <c r="C11796" s="294"/>
      <c r="D11796" s="294"/>
      <c r="E11796" s="294"/>
      <c r="F11796" s="294"/>
    </row>
    <row r="11797">
      <c r="A11797" s="294" t="s">
        <v>29068</v>
      </c>
      <c r="B11797" s="294"/>
      <c r="C11797" s="294"/>
      <c r="D11797" s="294"/>
      <c r="E11797" s="294"/>
      <c r="F11797" s="294"/>
    </row>
    <row r="11798">
      <c r="A11798" s="294" t="s">
        <v>29069</v>
      </c>
      <c r="B11798" s="294"/>
      <c r="C11798" s="294"/>
      <c r="D11798" s="294"/>
      <c r="E11798" s="294"/>
      <c r="F11798" s="294"/>
    </row>
    <row r="11799">
      <c r="A11799" s="294" t="s">
        <v>29070</v>
      </c>
      <c r="B11799" s="294"/>
      <c r="C11799" s="294"/>
      <c r="D11799" s="294"/>
      <c r="E11799" s="294"/>
      <c r="F11799" s="294"/>
    </row>
    <row r="11800">
      <c r="A11800" s="294" t="s">
        <v>29071</v>
      </c>
      <c r="B11800" s="294"/>
      <c r="C11800" s="294"/>
      <c r="D11800" s="294"/>
      <c r="E11800" s="294"/>
      <c r="F11800" s="294"/>
    </row>
    <row r="11801">
      <c r="A11801" s="294" t="s">
        <v>29072</v>
      </c>
      <c r="B11801" s="294"/>
      <c r="C11801" s="294"/>
      <c r="D11801" s="294"/>
      <c r="E11801" s="294"/>
      <c r="F11801" s="294"/>
    </row>
    <row r="11802">
      <c r="A11802" s="294" t="s">
        <v>29073</v>
      </c>
      <c r="B11802" s="294"/>
      <c r="C11802" s="294"/>
      <c r="D11802" s="294"/>
      <c r="E11802" s="294"/>
      <c r="F11802" s="294"/>
    </row>
    <row r="11803">
      <c r="A11803" s="294" t="s">
        <v>29074</v>
      </c>
      <c r="B11803" s="294"/>
      <c r="C11803" s="294"/>
      <c r="D11803" s="294"/>
      <c r="E11803" s="294"/>
      <c r="F11803" s="294"/>
    </row>
    <row r="11804">
      <c r="A11804" s="294"/>
      <c r="B11804" s="294"/>
      <c r="C11804" s="294"/>
      <c r="D11804" s="294"/>
      <c r="E11804" s="294"/>
      <c r="F11804" s="294"/>
    </row>
    <row r="11805">
      <c r="A11805" s="294" t="s">
        <v>28124</v>
      </c>
      <c r="B11805" s="294"/>
      <c r="C11805" s="294"/>
      <c r="D11805" s="294"/>
      <c r="E11805" s="294"/>
      <c r="F11805" s="294"/>
    </row>
    <row r="11806">
      <c r="A11806" s="294" t="s">
        <v>29044</v>
      </c>
      <c r="B11806" s="294"/>
      <c r="C11806" s="294"/>
      <c r="D11806" s="294"/>
      <c r="E11806" s="294"/>
      <c r="F11806" s="294"/>
    </row>
    <row r="11807">
      <c r="A11807" s="294" t="s">
        <v>22706</v>
      </c>
      <c r="B11807" s="294"/>
      <c r="C11807" s="294"/>
      <c r="D11807" s="294"/>
      <c r="E11807" s="294"/>
      <c r="F11807" s="294"/>
    </row>
    <row r="11808">
      <c r="A11808" s="294" t="s">
        <v>23057</v>
      </c>
      <c r="B11808" s="294"/>
      <c r="C11808" s="294"/>
      <c r="D11808" s="294"/>
      <c r="E11808" s="294"/>
      <c r="F11808" s="294"/>
    </row>
    <row r="11809">
      <c r="A11809" s="294"/>
      <c r="B11809" s="294"/>
      <c r="C11809" s="294"/>
      <c r="D11809" s="294"/>
      <c r="E11809" s="294"/>
      <c r="F11809" s="294"/>
    </row>
    <row r="11810">
      <c r="A11810" s="294"/>
      <c r="B11810" s="294"/>
      <c r="C11810" s="294"/>
      <c r="D11810" s="294"/>
      <c r="E11810" s="294"/>
      <c r="F11810" s="294"/>
    </row>
    <row r="11811">
      <c r="A11811" s="294"/>
      <c r="B11811" s="294"/>
      <c r="C11811" s="294"/>
      <c r="D11811" s="294"/>
      <c r="E11811" s="294"/>
      <c r="F11811" s="294"/>
    </row>
    <row r="11812">
      <c r="A11812" s="294" t="s">
        <v>22512</v>
      </c>
      <c r="B11812" s="294"/>
      <c r="C11812" s="294"/>
      <c r="D11812" s="294"/>
      <c r="E11812" s="294"/>
      <c r="F11812" s="294"/>
    </row>
    <row r="11813">
      <c r="A11813" s="294" t="s">
        <v>26296</v>
      </c>
      <c r="B11813" s="294"/>
      <c r="C11813" s="294"/>
      <c r="D11813" s="294"/>
      <c r="E11813" s="294"/>
      <c r="F11813" s="294"/>
    </row>
    <row r="11814">
      <c r="A11814" s="294"/>
      <c r="B11814" s="294"/>
      <c r="C11814" s="294"/>
      <c r="D11814" s="294"/>
      <c r="E11814" s="294"/>
      <c r="F11814" s="294"/>
    </row>
    <row r="11815">
      <c r="A11815" s="294" t="s">
        <v>29075</v>
      </c>
      <c r="B11815" s="294"/>
      <c r="C11815" s="294"/>
      <c r="D11815" s="294"/>
      <c r="E11815" s="294"/>
      <c r="F11815" s="294"/>
    </row>
    <row r="11816">
      <c r="A11816" s="294" t="s">
        <v>29076</v>
      </c>
      <c r="B11816" s="294"/>
      <c r="C11816" s="294"/>
      <c r="D11816" s="294"/>
      <c r="E11816" s="294"/>
      <c r="F11816" s="294"/>
    </row>
    <row r="11817">
      <c r="A11817" s="294" t="s">
        <v>29077</v>
      </c>
      <c r="B11817" s="294"/>
      <c r="C11817" s="294"/>
      <c r="D11817" s="294"/>
      <c r="E11817" s="294"/>
      <c r="F11817" s="294"/>
    </row>
    <row r="11818">
      <c r="A11818" s="294" t="s">
        <v>29078</v>
      </c>
      <c r="B11818" s="294"/>
      <c r="C11818" s="294"/>
      <c r="D11818" s="294"/>
      <c r="E11818" s="294"/>
      <c r="F11818" s="294"/>
    </row>
    <row r="11819">
      <c r="A11819" s="294" t="s">
        <v>29079</v>
      </c>
      <c r="B11819" s="294"/>
      <c r="C11819" s="294"/>
      <c r="D11819" s="294"/>
      <c r="E11819" s="294"/>
      <c r="F11819" s="294"/>
    </row>
    <row r="11820">
      <c r="A11820" s="294" t="s">
        <v>29080</v>
      </c>
      <c r="B11820" s="294"/>
      <c r="C11820" s="294"/>
      <c r="D11820" s="294"/>
      <c r="E11820" s="294"/>
      <c r="F11820" s="294"/>
    </row>
    <row r="11821">
      <c r="A11821" s="294"/>
      <c r="B11821" s="294"/>
      <c r="C11821" s="294"/>
      <c r="D11821" s="294"/>
      <c r="E11821" s="294"/>
      <c r="F11821" s="294"/>
    </row>
    <row r="11822">
      <c r="A11822" s="294" t="s">
        <v>27088</v>
      </c>
      <c r="B11822" s="294"/>
      <c r="C11822" s="294"/>
      <c r="D11822" s="294"/>
      <c r="E11822" s="294"/>
      <c r="F11822" s="294"/>
    </row>
    <row r="11823">
      <c r="A11823" s="294"/>
      <c r="B11823" s="294"/>
      <c r="C11823" s="294"/>
      <c r="D11823" s="294"/>
      <c r="E11823" s="294"/>
      <c r="F11823" s="294"/>
    </row>
    <row r="11824">
      <c r="A11824" s="294" t="s">
        <v>29081</v>
      </c>
      <c r="B11824" s="294"/>
      <c r="C11824" s="294"/>
      <c r="D11824" s="294"/>
      <c r="E11824" s="294"/>
      <c r="F11824" s="294"/>
    </row>
    <row r="11825">
      <c r="A11825" s="294" t="s">
        <v>29082</v>
      </c>
      <c r="B11825" s="294"/>
      <c r="C11825" s="294"/>
      <c r="D11825" s="294"/>
      <c r="E11825" s="294"/>
      <c r="F11825" s="294"/>
    </row>
    <row r="11826">
      <c r="A11826" s="294" t="s">
        <v>22612</v>
      </c>
      <c r="B11826" s="294"/>
      <c r="C11826" s="294"/>
      <c r="D11826" s="294"/>
      <c r="E11826" s="294"/>
      <c r="F11826" s="294"/>
    </row>
    <row r="11827">
      <c r="A11827" s="294" t="s">
        <v>29083</v>
      </c>
      <c r="B11827" s="294"/>
      <c r="C11827" s="294"/>
      <c r="D11827" s="294"/>
      <c r="E11827" s="294"/>
      <c r="F11827" s="294"/>
    </row>
    <row r="11828">
      <c r="A11828" s="294" t="s">
        <v>29084</v>
      </c>
      <c r="B11828" s="294"/>
      <c r="C11828" s="294"/>
      <c r="D11828" s="294"/>
      <c r="E11828" s="294"/>
      <c r="F11828" s="294"/>
    </row>
    <row r="11829">
      <c r="A11829" s="294"/>
      <c r="B11829" s="294"/>
      <c r="C11829" s="294"/>
      <c r="D11829" s="294"/>
      <c r="E11829" s="294"/>
      <c r="F11829" s="294"/>
    </row>
    <row r="11830">
      <c r="A11830" s="294" t="s">
        <v>29085</v>
      </c>
      <c r="B11830" s="294"/>
      <c r="C11830" s="294"/>
      <c r="D11830" s="294"/>
      <c r="E11830" s="294"/>
      <c r="F11830" s="294"/>
    </row>
    <row r="11831">
      <c r="A11831" s="294"/>
      <c r="B11831" s="294"/>
      <c r="C11831" s="294"/>
      <c r="D11831" s="294"/>
      <c r="E11831" s="294"/>
      <c r="F11831" s="294"/>
    </row>
    <row r="11832">
      <c r="A11832" s="294" t="s">
        <v>29086</v>
      </c>
      <c r="B11832" s="294"/>
      <c r="C11832" s="294"/>
      <c r="D11832" s="294"/>
      <c r="E11832" s="294"/>
      <c r="F11832" s="294"/>
    </row>
    <row r="11833">
      <c r="A11833" s="294" t="s">
        <v>29087</v>
      </c>
      <c r="B11833" s="294"/>
      <c r="C11833" s="294"/>
      <c r="D11833" s="294"/>
      <c r="E11833" s="294"/>
      <c r="F11833" s="294"/>
    </row>
    <row r="11834">
      <c r="A11834" s="294" t="s">
        <v>29088</v>
      </c>
      <c r="B11834" s="294"/>
      <c r="C11834" s="294"/>
      <c r="D11834" s="294"/>
      <c r="E11834" s="294"/>
      <c r="F11834" s="294"/>
    </row>
    <row r="11835">
      <c r="A11835" s="294" t="s">
        <v>29089</v>
      </c>
      <c r="B11835" s="294"/>
      <c r="C11835" s="294"/>
      <c r="D11835" s="294"/>
      <c r="E11835" s="294"/>
      <c r="F11835" s="294"/>
    </row>
    <row r="11836">
      <c r="A11836" s="294" t="s">
        <v>29090</v>
      </c>
      <c r="B11836" s="294"/>
      <c r="C11836" s="294"/>
      <c r="D11836" s="294"/>
      <c r="E11836" s="294"/>
      <c r="F11836" s="294"/>
    </row>
    <row r="11837">
      <c r="A11837" s="294" t="s">
        <v>29091</v>
      </c>
      <c r="B11837" s="294"/>
      <c r="C11837" s="294"/>
      <c r="D11837" s="294"/>
      <c r="E11837" s="294"/>
      <c r="F11837" s="294"/>
    </row>
    <row r="11838">
      <c r="A11838" s="294" t="s">
        <v>29092</v>
      </c>
      <c r="B11838" s="294"/>
      <c r="C11838" s="294"/>
      <c r="D11838" s="294"/>
      <c r="E11838" s="294"/>
      <c r="F11838" s="294"/>
    </row>
    <row r="11839">
      <c r="A11839" s="294"/>
      <c r="B11839" s="294"/>
      <c r="C11839" s="294"/>
      <c r="D11839" s="294"/>
      <c r="E11839" s="294"/>
      <c r="F11839" s="294"/>
    </row>
    <row r="11840">
      <c r="A11840" s="294" t="s">
        <v>28108</v>
      </c>
      <c r="B11840" s="294"/>
      <c r="C11840" s="294"/>
      <c r="D11840" s="294"/>
      <c r="E11840" s="294"/>
      <c r="F11840" s="294"/>
    </row>
    <row r="11841">
      <c r="A11841" s="294"/>
      <c r="B11841" s="294"/>
      <c r="C11841" s="294"/>
      <c r="D11841" s="294"/>
      <c r="E11841" s="294"/>
      <c r="F11841" s="294"/>
    </row>
    <row r="11842">
      <c r="A11842" s="294" t="s">
        <v>29093</v>
      </c>
      <c r="B11842" s="294"/>
      <c r="C11842" s="294"/>
      <c r="D11842" s="294"/>
      <c r="E11842" s="294"/>
      <c r="F11842" s="294"/>
    </row>
    <row r="11843">
      <c r="A11843" s="294" t="s">
        <v>29094</v>
      </c>
      <c r="B11843" s="294"/>
      <c r="C11843" s="294"/>
      <c r="D11843" s="294"/>
      <c r="E11843" s="294"/>
      <c r="F11843" s="294"/>
    </row>
    <row r="11844">
      <c r="A11844" s="294" t="s">
        <v>29095</v>
      </c>
      <c r="B11844" s="294"/>
      <c r="C11844" s="294"/>
      <c r="D11844" s="294"/>
      <c r="E11844" s="294"/>
      <c r="F11844" s="294"/>
    </row>
    <row r="11845">
      <c r="A11845" s="294" t="s">
        <v>29096</v>
      </c>
      <c r="B11845" s="294"/>
      <c r="C11845" s="294"/>
      <c r="D11845" s="294"/>
      <c r="E11845" s="294"/>
      <c r="F11845" s="294"/>
    </row>
    <row r="11846">
      <c r="A11846" s="294"/>
      <c r="B11846" s="294"/>
      <c r="C11846" s="294"/>
      <c r="D11846" s="294"/>
      <c r="E11846" s="294"/>
      <c r="F11846" s="294"/>
    </row>
    <row r="11847">
      <c r="A11847" s="294"/>
      <c r="B11847" s="294"/>
      <c r="C11847" s="294"/>
      <c r="D11847" s="294"/>
      <c r="E11847" s="294"/>
      <c r="F11847" s="294"/>
    </row>
    <row r="11848">
      <c r="A11848" s="294" t="s">
        <v>22239</v>
      </c>
      <c r="B11848" s="294"/>
      <c r="C11848" s="294"/>
      <c r="D11848" s="294"/>
      <c r="E11848" s="294"/>
      <c r="F11848" s="294"/>
    </row>
    <row r="11849">
      <c r="A11849" s="294"/>
      <c r="B11849" s="294"/>
      <c r="C11849" s="294"/>
      <c r="D11849" s="294"/>
      <c r="E11849" s="294"/>
      <c r="F11849" s="294"/>
    </row>
    <row r="11850">
      <c r="A11850" s="294" t="s">
        <v>29097</v>
      </c>
      <c r="B11850" s="294"/>
      <c r="C11850" s="294"/>
      <c r="D11850" s="294"/>
      <c r="E11850" s="294"/>
      <c r="F11850" s="294"/>
    </row>
    <row r="11851">
      <c r="A11851" s="294" t="s">
        <v>29098</v>
      </c>
      <c r="B11851" s="294"/>
      <c r="C11851" s="294"/>
      <c r="D11851" s="294"/>
      <c r="E11851" s="294"/>
      <c r="F11851" s="294"/>
    </row>
    <row r="11852">
      <c r="A11852" s="294" t="s">
        <v>29099</v>
      </c>
      <c r="B11852" s="294"/>
      <c r="C11852" s="294"/>
      <c r="D11852" s="294"/>
      <c r="E11852" s="294"/>
      <c r="F11852" s="294"/>
    </row>
    <row r="11853">
      <c r="A11853" s="294" t="s">
        <v>29100</v>
      </c>
      <c r="B11853" s="294"/>
      <c r="C11853" s="294"/>
      <c r="D11853" s="294"/>
      <c r="E11853" s="294"/>
      <c r="F11853" s="294"/>
    </row>
    <row r="11854">
      <c r="A11854" s="294" t="s">
        <v>29101</v>
      </c>
      <c r="B11854" s="294"/>
      <c r="C11854" s="294"/>
      <c r="D11854" s="294"/>
      <c r="E11854" s="294"/>
      <c r="F11854" s="294"/>
    </row>
    <row r="11855">
      <c r="A11855" s="294"/>
      <c r="B11855" s="294"/>
      <c r="C11855" s="294"/>
      <c r="D11855" s="294"/>
      <c r="E11855" s="294"/>
      <c r="F11855" s="294"/>
    </row>
    <row r="11856">
      <c r="A11856" s="294" t="s">
        <v>21990</v>
      </c>
      <c r="B11856" s="294"/>
      <c r="C11856" s="294"/>
      <c r="D11856" s="294"/>
      <c r="E11856" s="294"/>
      <c r="F11856" s="294"/>
    </row>
    <row r="11857">
      <c r="A11857" s="294"/>
      <c r="B11857" s="294"/>
      <c r="C11857" s="294"/>
      <c r="D11857" s="294"/>
      <c r="E11857" s="294"/>
      <c r="F11857" s="294"/>
    </row>
    <row r="11858">
      <c r="A11858" s="294" t="s">
        <v>29102</v>
      </c>
      <c r="B11858" s="294"/>
      <c r="C11858" s="294"/>
      <c r="D11858" s="294"/>
      <c r="E11858" s="294"/>
      <c r="F11858" s="294"/>
    </row>
    <row r="11859">
      <c r="A11859" s="294" t="s">
        <v>29103</v>
      </c>
      <c r="B11859" s="294"/>
      <c r="C11859" s="294"/>
      <c r="D11859" s="294"/>
      <c r="E11859" s="294"/>
      <c r="F11859" s="294"/>
    </row>
    <row r="11860">
      <c r="A11860" s="294" t="s">
        <v>29104</v>
      </c>
      <c r="B11860" s="294"/>
      <c r="C11860" s="294"/>
      <c r="D11860" s="294"/>
      <c r="E11860" s="294"/>
      <c r="F11860" s="294"/>
    </row>
    <row r="11861">
      <c r="A11861" s="294" t="s">
        <v>29105</v>
      </c>
      <c r="B11861" s="294"/>
      <c r="C11861" s="294"/>
      <c r="D11861" s="294"/>
      <c r="E11861" s="294"/>
      <c r="F11861" s="294"/>
    </row>
    <row r="11862">
      <c r="A11862" s="294" t="s">
        <v>29106</v>
      </c>
      <c r="B11862" s="294"/>
      <c r="C11862" s="294"/>
      <c r="D11862" s="294"/>
      <c r="E11862" s="294"/>
      <c r="F11862" s="294"/>
    </row>
    <row r="11863">
      <c r="A11863" s="294" t="s">
        <v>29107</v>
      </c>
      <c r="B11863" s="294"/>
      <c r="C11863" s="294"/>
      <c r="D11863" s="294"/>
      <c r="E11863" s="294"/>
      <c r="F11863" s="294"/>
    </row>
    <row r="11864">
      <c r="A11864" s="294"/>
      <c r="B11864" s="294"/>
      <c r="C11864" s="294"/>
      <c r="D11864" s="294"/>
      <c r="E11864" s="294"/>
      <c r="F11864" s="294"/>
    </row>
    <row r="11865">
      <c r="A11865" s="294" t="s">
        <v>28124</v>
      </c>
      <c r="B11865" s="294"/>
      <c r="C11865" s="294"/>
      <c r="D11865" s="294"/>
      <c r="E11865" s="294"/>
      <c r="F11865" s="294"/>
    </row>
    <row r="11866">
      <c r="A11866" s="294" t="s">
        <v>29108</v>
      </c>
      <c r="B11866" s="294"/>
      <c r="C11866" s="294"/>
      <c r="D11866" s="294"/>
      <c r="E11866" s="294"/>
      <c r="F11866" s="294"/>
    </row>
    <row r="11867">
      <c r="A11867" s="294" t="s">
        <v>29109</v>
      </c>
      <c r="B11867" s="294"/>
      <c r="C11867" s="294"/>
      <c r="D11867" s="294"/>
      <c r="E11867" s="294"/>
      <c r="F11867" s="294"/>
    </row>
    <row r="11868">
      <c r="A11868" s="294"/>
      <c r="B11868" s="294"/>
      <c r="C11868" s="294"/>
      <c r="D11868" s="294"/>
      <c r="E11868" s="294"/>
      <c r="F11868" s="294"/>
    </row>
    <row r="11869">
      <c r="A11869" s="294" t="s">
        <v>25957</v>
      </c>
      <c r="B11869" s="294"/>
      <c r="C11869" s="294"/>
      <c r="D11869" s="294"/>
      <c r="E11869" s="294"/>
      <c r="F11869" s="294"/>
    </row>
    <row r="11870">
      <c r="A11870" s="294"/>
      <c r="B11870" s="294"/>
      <c r="C11870" s="294"/>
      <c r="D11870" s="294"/>
      <c r="E11870" s="294"/>
      <c r="F11870" s="294"/>
    </row>
    <row r="11871">
      <c r="A11871" s="294" t="s">
        <v>29110</v>
      </c>
      <c r="B11871" s="294"/>
      <c r="C11871" s="294"/>
      <c r="D11871" s="294"/>
      <c r="E11871" s="294"/>
      <c r="F11871" s="294"/>
    </row>
    <row r="11872">
      <c r="A11872" s="294"/>
      <c r="B11872" s="294"/>
      <c r="C11872" s="294"/>
      <c r="D11872" s="294"/>
      <c r="E11872" s="294"/>
      <c r="F11872" s="294"/>
    </row>
    <row r="11873">
      <c r="A11873" s="294" t="s">
        <v>26193</v>
      </c>
      <c r="B11873" s="294"/>
      <c r="C11873" s="294"/>
      <c r="D11873" s="294"/>
      <c r="E11873" s="294"/>
      <c r="F11873" s="294"/>
    </row>
    <row r="11874">
      <c r="A11874" s="294"/>
      <c r="B11874" s="294"/>
      <c r="C11874" s="294"/>
      <c r="D11874" s="294"/>
      <c r="E11874" s="294"/>
      <c r="F11874" s="294"/>
    </row>
    <row r="11875">
      <c r="A11875" s="294" t="s">
        <v>26232</v>
      </c>
      <c r="B11875" s="294"/>
      <c r="C11875" s="294"/>
      <c r="D11875" s="294"/>
      <c r="E11875" s="294"/>
      <c r="F11875" s="294"/>
    </row>
    <row r="11876">
      <c r="A11876" s="294" t="s">
        <v>27871</v>
      </c>
      <c r="B11876" s="294"/>
      <c r="C11876" s="294"/>
      <c r="D11876" s="294"/>
      <c r="E11876" s="294"/>
      <c r="F11876" s="294"/>
    </row>
    <row r="11877">
      <c r="A11877" s="294" t="s">
        <v>26501</v>
      </c>
      <c r="B11877" s="294"/>
      <c r="C11877" s="294"/>
      <c r="D11877" s="294"/>
      <c r="E11877" s="294"/>
      <c r="F11877" s="294"/>
    </row>
    <row r="11878">
      <c r="A11878" s="294" t="s">
        <v>26499</v>
      </c>
      <c r="B11878" s="294"/>
      <c r="C11878" s="294"/>
      <c r="D11878" s="294"/>
      <c r="E11878" s="294"/>
      <c r="F11878" s="294"/>
    </row>
    <row r="11879">
      <c r="A11879" s="294" t="s">
        <v>29111</v>
      </c>
      <c r="B11879" s="294"/>
      <c r="C11879" s="294"/>
      <c r="D11879" s="294"/>
      <c r="E11879" s="294"/>
      <c r="F11879" s="294"/>
    </row>
    <row r="11880">
      <c r="A11880" s="294" t="s">
        <v>28913</v>
      </c>
      <c r="B11880" s="294"/>
      <c r="C11880" s="294"/>
      <c r="D11880" s="294"/>
      <c r="E11880" s="294"/>
      <c r="F11880" s="294"/>
    </row>
    <row r="11881">
      <c r="A11881" s="294" t="s">
        <v>26231</v>
      </c>
      <c r="B11881" s="294"/>
      <c r="C11881" s="294"/>
      <c r="D11881" s="294"/>
      <c r="E11881" s="294"/>
      <c r="F11881" s="294"/>
    </row>
    <row r="11882">
      <c r="A11882" s="294" t="s">
        <v>29112</v>
      </c>
      <c r="B11882" s="294"/>
      <c r="C11882" s="294"/>
      <c r="D11882" s="294"/>
      <c r="E11882" s="294"/>
      <c r="F11882" s="294"/>
    </row>
    <row r="11883">
      <c r="A11883" s="294" t="s">
        <v>29113</v>
      </c>
      <c r="B11883" s="294"/>
      <c r="C11883" s="294"/>
      <c r="D11883" s="294"/>
      <c r="E11883" s="294"/>
      <c r="F11883" s="294"/>
    </row>
    <row r="11884">
      <c r="A11884" s="294" t="s">
        <v>26496</v>
      </c>
      <c r="B11884" s="294"/>
      <c r="C11884" s="294"/>
      <c r="D11884" s="294"/>
      <c r="E11884" s="294"/>
      <c r="F11884" s="294"/>
    </row>
    <row r="11885">
      <c r="A11885" s="294" t="s">
        <v>26229</v>
      </c>
      <c r="B11885" s="294"/>
      <c r="C11885" s="294"/>
      <c r="D11885" s="294"/>
      <c r="E11885" s="294"/>
      <c r="F11885" s="294"/>
    </row>
    <row r="11886">
      <c r="A11886" s="294" t="s">
        <v>29114</v>
      </c>
      <c r="B11886" s="294"/>
      <c r="C11886" s="294"/>
      <c r="D11886" s="294"/>
      <c r="E11886" s="294"/>
      <c r="F11886" s="294"/>
    </row>
    <row r="11887">
      <c r="A11887" s="294"/>
      <c r="B11887" s="294"/>
      <c r="C11887" s="294"/>
      <c r="D11887" s="294"/>
      <c r="E11887" s="294"/>
      <c r="F11887" s="294"/>
    </row>
    <row r="11888">
      <c r="A11888" s="294" t="s">
        <v>25967</v>
      </c>
      <c r="B11888" s="294"/>
      <c r="C11888" s="294"/>
      <c r="D11888" s="294"/>
      <c r="E11888" s="294"/>
      <c r="F11888" s="294"/>
    </row>
    <row r="11889">
      <c r="A11889" s="294"/>
      <c r="B11889" s="294"/>
      <c r="C11889" s="294"/>
      <c r="D11889" s="294"/>
      <c r="E11889" s="294"/>
      <c r="F11889" s="294"/>
    </row>
    <row r="11890">
      <c r="A11890" s="294" t="s">
        <v>29115</v>
      </c>
      <c r="B11890" s="294"/>
      <c r="C11890" s="294"/>
      <c r="D11890" s="294"/>
      <c r="E11890" s="294"/>
      <c r="F11890" s="294"/>
    </row>
    <row r="11891">
      <c r="A11891" s="294" t="s">
        <v>29116</v>
      </c>
      <c r="B11891" s="294"/>
      <c r="C11891" s="294"/>
      <c r="D11891" s="294"/>
      <c r="E11891" s="294"/>
      <c r="F11891" s="294"/>
    </row>
    <row r="11892">
      <c r="A11892" s="294" t="s">
        <v>29117</v>
      </c>
      <c r="B11892" s="294"/>
      <c r="C11892" s="294"/>
      <c r="D11892" s="294"/>
      <c r="E11892" s="294"/>
      <c r="F11892" s="294"/>
    </row>
    <row r="11893">
      <c r="A11893" s="294" t="s">
        <v>29118</v>
      </c>
      <c r="B11893" s="294"/>
      <c r="C11893" s="294"/>
      <c r="D11893" s="294"/>
      <c r="E11893" s="294"/>
      <c r="F11893" s="294"/>
    </row>
    <row r="11894">
      <c r="A11894" s="294" t="s">
        <v>29119</v>
      </c>
      <c r="B11894" s="294"/>
      <c r="C11894" s="294"/>
      <c r="D11894" s="294"/>
      <c r="E11894" s="294"/>
      <c r="F11894" s="294"/>
    </row>
    <row r="11895">
      <c r="A11895" s="294" t="s">
        <v>29120</v>
      </c>
      <c r="B11895" s="294"/>
      <c r="C11895" s="294"/>
      <c r="D11895" s="294"/>
      <c r="E11895" s="294"/>
      <c r="F11895" s="294"/>
    </row>
    <row r="11896">
      <c r="A11896" s="294"/>
      <c r="B11896" s="294"/>
      <c r="C11896" s="294"/>
      <c r="D11896" s="294"/>
      <c r="E11896" s="294"/>
      <c r="F11896" s="294"/>
    </row>
    <row r="11897">
      <c r="A11897" s="294" t="s">
        <v>26240</v>
      </c>
      <c r="B11897" s="294"/>
      <c r="C11897" s="294"/>
      <c r="D11897" s="294"/>
      <c r="E11897" s="294"/>
      <c r="F11897" s="294"/>
    </row>
    <row r="11898">
      <c r="A11898" s="294"/>
      <c r="B11898" s="294"/>
      <c r="C11898" s="294"/>
      <c r="D11898" s="294"/>
      <c r="E11898" s="294"/>
      <c r="F11898" s="294"/>
    </row>
    <row r="11899">
      <c r="A11899" s="294" t="s">
        <v>29121</v>
      </c>
      <c r="B11899" s="294"/>
      <c r="C11899" s="294"/>
      <c r="D11899" s="294"/>
      <c r="E11899" s="294"/>
      <c r="F11899" s="294"/>
    </row>
    <row r="11900">
      <c r="A11900" s="294" t="s">
        <v>29122</v>
      </c>
      <c r="B11900" s="294"/>
      <c r="C11900" s="294"/>
      <c r="D11900" s="294"/>
      <c r="E11900" s="294"/>
      <c r="F11900" s="294"/>
    </row>
    <row r="11901">
      <c r="A11901" s="294" t="s">
        <v>27888</v>
      </c>
      <c r="B11901" s="294"/>
      <c r="C11901" s="294"/>
      <c r="D11901" s="294"/>
      <c r="E11901" s="294"/>
      <c r="F11901" s="294"/>
    </row>
    <row r="11902">
      <c r="A11902" s="294" t="s">
        <v>28927</v>
      </c>
      <c r="B11902" s="294"/>
      <c r="C11902" s="294"/>
      <c r="D11902" s="294"/>
      <c r="E11902" s="294"/>
      <c r="F11902" s="294"/>
    </row>
    <row r="11903">
      <c r="A11903" s="294" t="s">
        <v>28514</v>
      </c>
      <c r="B11903" s="294"/>
      <c r="C11903" s="294"/>
      <c r="D11903" s="294"/>
      <c r="E11903" s="294"/>
      <c r="F11903" s="294"/>
    </row>
    <row r="11904">
      <c r="A11904" s="294" t="s">
        <v>29123</v>
      </c>
      <c r="B11904" s="294"/>
      <c r="C11904" s="294"/>
      <c r="D11904" s="294"/>
      <c r="E11904" s="294"/>
      <c r="F11904" s="294"/>
    </row>
    <row r="11905">
      <c r="A11905" s="294" t="s">
        <v>29124</v>
      </c>
      <c r="B11905" s="294"/>
      <c r="C11905" s="294"/>
      <c r="D11905" s="294"/>
      <c r="E11905" s="294"/>
      <c r="F11905" s="294"/>
    </row>
    <row r="11906">
      <c r="A11906" s="294" t="s">
        <v>29125</v>
      </c>
      <c r="B11906" s="294"/>
      <c r="C11906" s="294"/>
      <c r="D11906" s="294"/>
      <c r="E11906" s="294"/>
      <c r="F11906" s="294"/>
    </row>
    <row r="11907">
      <c r="A11907" s="294" t="s">
        <v>29126</v>
      </c>
      <c r="B11907" s="294"/>
      <c r="C11907" s="294"/>
      <c r="D11907" s="294"/>
      <c r="E11907" s="294"/>
      <c r="F11907" s="294"/>
    </row>
    <row r="11908">
      <c r="A11908" s="294"/>
      <c r="B11908" s="294"/>
      <c r="C11908" s="294"/>
      <c r="D11908" s="294"/>
      <c r="E11908" s="294"/>
      <c r="F11908" s="294"/>
    </row>
    <row r="11909">
      <c r="A11909" s="294" t="s">
        <v>26214</v>
      </c>
      <c r="B11909" s="294"/>
      <c r="C11909" s="294"/>
      <c r="D11909" s="294"/>
      <c r="E11909" s="294"/>
      <c r="F11909" s="294"/>
    </row>
    <row r="11910">
      <c r="A11910" s="294"/>
      <c r="B11910" s="294"/>
      <c r="C11910" s="294"/>
      <c r="D11910" s="294"/>
      <c r="E11910" s="294"/>
      <c r="F11910" s="294"/>
    </row>
    <row r="11911">
      <c r="A11911" s="294" t="s">
        <v>29127</v>
      </c>
      <c r="B11911" s="294"/>
      <c r="C11911" s="294"/>
      <c r="D11911" s="294"/>
      <c r="E11911" s="294"/>
      <c r="F11911" s="294"/>
    </row>
    <row r="11912">
      <c r="A11912" s="294" t="s">
        <v>29128</v>
      </c>
      <c r="B11912" s="294"/>
      <c r="C11912" s="294"/>
      <c r="D11912" s="294"/>
      <c r="E11912" s="294"/>
      <c r="F11912" s="294"/>
    </row>
    <row r="11913">
      <c r="A11913" s="294" t="s">
        <v>29129</v>
      </c>
      <c r="B11913" s="294"/>
      <c r="C11913" s="294"/>
      <c r="D11913" s="294"/>
      <c r="E11913" s="294"/>
      <c r="F11913" s="294"/>
    </row>
    <row r="11914">
      <c r="A11914" s="294" t="s">
        <v>29130</v>
      </c>
      <c r="B11914" s="294"/>
      <c r="C11914" s="294"/>
      <c r="D11914" s="294"/>
      <c r="E11914" s="294"/>
      <c r="F11914" s="294"/>
    </row>
    <row r="11915">
      <c r="A11915" s="294" t="s">
        <v>29131</v>
      </c>
      <c r="B11915" s="294"/>
      <c r="C11915" s="294"/>
      <c r="D11915" s="294"/>
      <c r="E11915" s="294"/>
      <c r="F11915" s="294"/>
    </row>
    <row r="11916">
      <c r="A11916" s="294"/>
      <c r="B11916" s="294"/>
      <c r="C11916" s="294"/>
      <c r="D11916" s="294"/>
      <c r="E11916" s="294"/>
      <c r="F11916" s="294"/>
    </row>
    <row r="11917">
      <c r="A11917" s="294" t="s">
        <v>26253</v>
      </c>
      <c r="B11917" s="294"/>
      <c r="C11917" s="294"/>
      <c r="D11917" s="294"/>
      <c r="E11917" s="294"/>
      <c r="F11917" s="294"/>
    </row>
    <row r="11918">
      <c r="A11918" s="294"/>
      <c r="B11918" s="294"/>
      <c r="C11918" s="294"/>
      <c r="D11918" s="294"/>
      <c r="E11918" s="294"/>
      <c r="F11918" s="294"/>
    </row>
    <row r="11919">
      <c r="A11919" s="294" t="s">
        <v>29132</v>
      </c>
      <c r="B11919" s="294"/>
      <c r="C11919" s="294"/>
      <c r="D11919" s="294"/>
      <c r="E11919" s="294"/>
      <c r="F11919" s="294"/>
    </row>
    <row r="11920">
      <c r="A11920" s="294" t="s">
        <v>29133</v>
      </c>
      <c r="B11920" s="294"/>
      <c r="C11920" s="294"/>
      <c r="D11920" s="294"/>
      <c r="E11920" s="294"/>
      <c r="F11920" s="294"/>
    </row>
    <row r="11921">
      <c r="A11921" s="294" t="s">
        <v>29134</v>
      </c>
      <c r="B11921" s="294"/>
      <c r="C11921" s="294"/>
      <c r="D11921" s="294"/>
      <c r="E11921" s="294"/>
      <c r="F11921" s="294"/>
    </row>
    <row r="11922">
      <c r="A11922" s="294" t="s">
        <v>29135</v>
      </c>
      <c r="B11922" s="294"/>
      <c r="C11922" s="294"/>
      <c r="D11922" s="294"/>
      <c r="E11922" s="294"/>
      <c r="F11922" s="294"/>
    </row>
    <row r="11923">
      <c r="A11923" s="294" t="s">
        <v>29136</v>
      </c>
      <c r="B11923" s="294"/>
      <c r="C11923" s="294"/>
      <c r="D11923" s="294"/>
      <c r="E11923" s="294"/>
      <c r="F11923" s="294"/>
    </row>
    <row r="11924">
      <c r="A11924" s="294"/>
      <c r="B11924" s="294"/>
      <c r="C11924" s="294"/>
      <c r="D11924" s="294"/>
      <c r="E11924" s="294"/>
      <c r="F11924" s="294"/>
    </row>
    <row r="11925">
      <c r="A11925" s="294"/>
      <c r="B11925" s="294"/>
      <c r="C11925" s="294"/>
      <c r="D11925" s="294"/>
      <c r="E11925" s="294"/>
      <c r="F11925" s="294"/>
    </row>
    <row r="11926">
      <c r="A11926" s="294" t="s">
        <v>28124</v>
      </c>
      <c r="B11926" s="294"/>
      <c r="C11926" s="294"/>
      <c r="D11926" s="294"/>
      <c r="E11926" s="294"/>
      <c r="F11926" s="294"/>
    </row>
    <row r="11927">
      <c r="A11927" s="294" t="s">
        <v>29137</v>
      </c>
      <c r="B11927" s="294"/>
      <c r="C11927" s="294"/>
      <c r="D11927" s="294"/>
      <c r="E11927" s="294"/>
      <c r="F11927" s="294"/>
    </row>
    <row r="11928">
      <c r="A11928" s="294" t="s">
        <v>21618</v>
      </c>
      <c r="B11928" s="294"/>
      <c r="C11928" s="294"/>
      <c r="D11928" s="294"/>
      <c r="E11928" s="294"/>
      <c r="F11928" s="294"/>
    </row>
    <row r="11929">
      <c r="A11929" s="294" t="s">
        <v>29138</v>
      </c>
      <c r="B11929" s="294"/>
      <c r="C11929" s="294"/>
      <c r="D11929" s="294"/>
      <c r="E11929" s="294"/>
      <c r="F11929" s="294"/>
    </row>
    <row r="11930">
      <c r="A11930" s="294"/>
      <c r="B11930" s="294"/>
      <c r="C11930" s="294"/>
      <c r="D11930" s="294"/>
      <c r="E11930" s="294"/>
      <c r="F11930" s="294"/>
    </row>
    <row r="11931">
      <c r="A11931" s="294" t="s">
        <v>22512</v>
      </c>
      <c r="B11931" s="294"/>
      <c r="C11931" s="294"/>
      <c r="D11931" s="294"/>
      <c r="E11931" s="294"/>
      <c r="F11931" s="294"/>
    </row>
    <row r="11932">
      <c r="A11932" s="294" t="s">
        <v>26296</v>
      </c>
      <c r="B11932" s="294"/>
      <c r="C11932" s="294"/>
      <c r="D11932" s="294"/>
      <c r="E11932" s="294"/>
      <c r="F11932" s="294"/>
    </row>
    <row r="11933">
      <c r="A11933" s="294"/>
      <c r="B11933" s="294"/>
      <c r="C11933" s="294"/>
      <c r="D11933" s="294"/>
      <c r="E11933" s="294"/>
      <c r="F11933" s="294"/>
    </row>
    <row r="11934">
      <c r="A11934" s="294" t="s">
        <v>29139</v>
      </c>
      <c r="B11934" s="294"/>
      <c r="C11934" s="294"/>
      <c r="D11934" s="294"/>
      <c r="E11934" s="294"/>
      <c r="F11934" s="294"/>
    </row>
    <row r="11935">
      <c r="A11935" s="294" t="s">
        <v>29140</v>
      </c>
      <c r="B11935" s="294"/>
      <c r="C11935" s="294"/>
      <c r="D11935" s="294"/>
      <c r="E11935" s="294"/>
      <c r="F11935" s="294"/>
    </row>
    <row r="11936">
      <c r="A11936" s="294" t="s">
        <v>29141</v>
      </c>
      <c r="B11936" s="294"/>
      <c r="C11936" s="294"/>
      <c r="D11936" s="294"/>
      <c r="E11936" s="294"/>
      <c r="F11936" s="294"/>
    </row>
    <row r="11937">
      <c r="A11937" s="294" t="s">
        <v>29142</v>
      </c>
      <c r="B11937" s="294"/>
      <c r="C11937" s="294"/>
      <c r="D11937" s="294"/>
      <c r="E11937" s="294"/>
      <c r="F11937" s="294"/>
    </row>
    <row r="11938">
      <c r="A11938" s="294" t="s">
        <v>29143</v>
      </c>
      <c r="B11938" s="294"/>
      <c r="C11938" s="294"/>
      <c r="D11938" s="294"/>
      <c r="E11938" s="294"/>
      <c r="F11938" s="294"/>
    </row>
    <row r="11939">
      <c r="A11939" s="294" t="s">
        <v>29144</v>
      </c>
      <c r="B11939" s="294"/>
      <c r="C11939" s="294"/>
      <c r="D11939" s="294"/>
      <c r="E11939" s="294"/>
      <c r="F11939" s="294"/>
    </row>
    <row r="11940">
      <c r="A11940" s="294"/>
      <c r="B11940" s="294"/>
      <c r="C11940" s="294"/>
      <c r="D11940" s="294"/>
      <c r="E11940" s="294"/>
      <c r="F11940" s="294"/>
    </row>
    <row r="11941">
      <c r="A11941" s="294" t="s">
        <v>23703</v>
      </c>
      <c r="B11941" s="294"/>
      <c r="C11941" s="294"/>
      <c r="D11941" s="294"/>
      <c r="E11941" s="294"/>
      <c r="F11941" s="294"/>
    </row>
    <row r="11942">
      <c r="A11942" s="294" t="s">
        <v>27629</v>
      </c>
      <c r="B11942" s="294"/>
      <c r="C11942" s="294"/>
      <c r="D11942" s="294"/>
      <c r="E11942" s="294"/>
      <c r="F11942" s="294"/>
    </row>
    <row r="11943">
      <c r="A11943" s="294"/>
      <c r="B11943" s="294"/>
      <c r="C11943" s="294"/>
      <c r="D11943" s="294"/>
      <c r="E11943" s="294"/>
      <c r="F11943" s="294"/>
    </row>
    <row r="11944">
      <c r="A11944" s="294" t="s">
        <v>29145</v>
      </c>
      <c r="B11944" s="294"/>
      <c r="C11944" s="294"/>
      <c r="D11944" s="294"/>
      <c r="E11944" s="294"/>
      <c r="F11944" s="294"/>
    </row>
    <row r="11945">
      <c r="A11945" s="294" t="s">
        <v>29146</v>
      </c>
      <c r="B11945" s="294"/>
      <c r="C11945" s="294"/>
      <c r="D11945" s="294"/>
      <c r="E11945" s="294"/>
      <c r="F11945" s="294"/>
    </row>
    <row r="11946">
      <c r="A11946" s="294" t="s">
        <v>29147</v>
      </c>
      <c r="B11946" s="294"/>
      <c r="C11946" s="294"/>
      <c r="D11946" s="294"/>
      <c r="E11946" s="294"/>
      <c r="F11946" s="294"/>
    </row>
    <row r="11947">
      <c r="A11947" s="294" t="s">
        <v>29148</v>
      </c>
      <c r="B11947" s="294"/>
      <c r="C11947" s="294"/>
      <c r="D11947" s="294"/>
      <c r="E11947" s="294"/>
      <c r="F11947" s="294"/>
    </row>
    <row r="11948">
      <c r="A11948" s="294" t="s">
        <v>29149</v>
      </c>
      <c r="B11948" s="294"/>
      <c r="C11948" s="294"/>
      <c r="D11948" s="294"/>
      <c r="E11948" s="294"/>
      <c r="F11948" s="294"/>
    </row>
    <row r="11949">
      <c r="A11949" s="294"/>
      <c r="B11949" s="294"/>
      <c r="C11949" s="294"/>
      <c r="D11949" s="294"/>
      <c r="E11949" s="294"/>
      <c r="F11949" s="294"/>
    </row>
    <row r="11950">
      <c r="A11950" s="294" t="s">
        <v>21945</v>
      </c>
      <c r="B11950" s="294"/>
      <c r="C11950" s="294"/>
      <c r="D11950" s="294"/>
      <c r="E11950" s="294"/>
      <c r="F11950" s="294"/>
    </row>
    <row r="11951">
      <c r="A11951" s="294" t="s">
        <v>29150</v>
      </c>
      <c r="B11951" s="294"/>
      <c r="C11951" s="294"/>
      <c r="D11951" s="294"/>
      <c r="E11951" s="294"/>
      <c r="F11951" s="294"/>
    </row>
    <row r="11952">
      <c r="A11952" s="294"/>
      <c r="B11952" s="294"/>
      <c r="C11952" s="294"/>
      <c r="D11952" s="294"/>
      <c r="E11952" s="294"/>
      <c r="F11952" s="294"/>
    </row>
    <row r="11953">
      <c r="A11953" s="294"/>
      <c r="B11953" s="294"/>
      <c r="C11953" s="294"/>
      <c r="D11953" s="294"/>
      <c r="E11953" s="294"/>
      <c r="F11953" s="294"/>
    </row>
    <row r="11954">
      <c r="A11954" s="294" t="s">
        <v>29151</v>
      </c>
      <c r="B11954" s="294"/>
      <c r="C11954" s="294"/>
      <c r="D11954" s="294"/>
      <c r="E11954" s="294"/>
      <c r="F11954" s="294"/>
    </row>
    <row r="11955">
      <c r="A11955" s="294" t="s">
        <v>29152</v>
      </c>
      <c r="B11955" s="294"/>
      <c r="C11955" s="294"/>
      <c r="D11955" s="294"/>
      <c r="E11955" s="294"/>
      <c r="F11955" s="294"/>
    </row>
    <row r="11956">
      <c r="A11956" s="294" t="s">
        <v>29153</v>
      </c>
      <c r="B11956" s="294"/>
      <c r="C11956" s="294"/>
      <c r="D11956" s="294"/>
      <c r="E11956" s="294"/>
      <c r="F11956" s="294"/>
    </row>
    <row r="11957">
      <c r="A11957" s="294" t="s">
        <v>29154</v>
      </c>
      <c r="B11957" s="294"/>
      <c r="C11957" s="294"/>
      <c r="D11957" s="294"/>
      <c r="E11957" s="294"/>
      <c r="F11957" s="294"/>
    </row>
    <row r="11958">
      <c r="A11958" s="294" t="s">
        <v>29155</v>
      </c>
      <c r="B11958" s="294"/>
      <c r="C11958" s="294"/>
      <c r="D11958" s="294"/>
      <c r="E11958" s="294"/>
      <c r="F11958" s="294"/>
    </row>
    <row r="11959">
      <c r="A11959" s="294" t="s">
        <v>29156</v>
      </c>
      <c r="B11959" s="294"/>
      <c r="C11959" s="294"/>
      <c r="D11959" s="294"/>
      <c r="E11959" s="294"/>
      <c r="F11959" s="294"/>
    </row>
    <row r="11960">
      <c r="A11960" s="294" t="s">
        <v>29157</v>
      </c>
      <c r="B11960" s="294"/>
      <c r="C11960" s="294"/>
      <c r="D11960" s="294"/>
      <c r="E11960" s="294"/>
      <c r="F11960" s="294"/>
    </row>
    <row r="11961">
      <c r="A11961" s="294" t="s">
        <v>21401</v>
      </c>
      <c r="B11961" s="294"/>
      <c r="C11961" s="294"/>
      <c r="D11961" s="294"/>
      <c r="E11961" s="294"/>
      <c r="F11961" s="294"/>
    </row>
    <row r="11962">
      <c r="A11962" s="294"/>
      <c r="B11962" s="294"/>
      <c r="C11962" s="294"/>
      <c r="D11962" s="294"/>
      <c r="E11962" s="294"/>
      <c r="F11962" s="294"/>
    </row>
    <row r="11963">
      <c r="A11963" s="294" t="s">
        <v>29158</v>
      </c>
      <c r="B11963" s="294"/>
      <c r="C11963" s="294"/>
      <c r="D11963" s="294"/>
      <c r="E11963" s="294"/>
      <c r="F11963" s="294"/>
    </row>
    <row r="11964">
      <c r="A11964" s="294" t="s">
        <v>29159</v>
      </c>
      <c r="B11964" s="294"/>
      <c r="C11964" s="294"/>
      <c r="D11964" s="294"/>
      <c r="E11964" s="294"/>
      <c r="F11964" s="294"/>
    </row>
    <row r="11965">
      <c r="A11965" s="294" t="s">
        <v>29160</v>
      </c>
      <c r="B11965" s="294"/>
      <c r="C11965" s="294"/>
      <c r="D11965" s="294"/>
      <c r="E11965" s="294"/>
      <c r="F11965" s="294"/>
    </row>
    <row r="11966">
      <c r="A11966" s="294" t="s">
        <v>29161</v>
      </c>
      <c r="B11966" s="294"/>
      <c r="C11966" s="294"/>
      <c r="D11966" s="294"/>
      <c r="E11966" s="294"/>
      <c r="F11966" s="294"/>
    </row>
    <row r="11967">
      <c r="A11967" s="294" t="s">
        <v>29162</v>
      </c>
      <c r="B11967" s="294"/>
      <c r="C11967" s="294"/>
      <c r="D11967" s="294"/>
      <c r="E11967" s="294"/>
      <c r="F11967" s="294"/>
    </row>
    <row r="11968">
      <c r="A11968" s="294" t="s">
        <v>29163</v>
      </c>
      <c r="B11968" s="294"/>
      <c r="C11968" s="294"/>
      <c r="D11968" s="294"/>
      <c r="E11968" s="294"/>
      <c r="F11968" s="294"/>
    </row>
    <row r="11969">
      <c r="A11969" s="294" t="s">
        <v>29164</v>
      </c>
      <c r="B11969" s="294"/>
      <c r="C11969" s="294"/>
      <c r="D11969" s="294"/>
      <c r="E11969" s="294"/>
      <c r="F11969" s="294"/>
    </row>
    <row r="11970">
      <c r="A11970" s="294"/>
      <c r="B11970" s="294"/>
      <c r="C11970" s="294"/>
      <c r="D11970" s="294"/>
      <c r="E11970" s="294"/>
      <c r="F11970" s="294"/>
    </row>
    <row r="11971">
      <c r="A11971" s="294" t="s">
        <v>21407</v>
      </c>
      <c r="B11971" s="294"/>
      <c r="C11971" s="294"/>
      <c r="D11971" s="294"/>
      <c r="E11971" s="294"/>
      <c r="F11971" s="294"/>
    </row>
    <row r="11972">
      <c r="A11972" s="294"/>
      <c r="B11972" s="294"/>
      <c r="C11972" s="294"/>
      <c r="D11972" s="294"/>
      <c r="E11972" s="294"/>
      <c r="F11972" s="294"/>
    </row>
    <row r="11973">
      <c r="A11973" s="294" t="s">
        <v>29165</v>
      </c>
      <c r="B11973" s="294"/>
      <c r="C11973" s="294"/>
      <c r="D11973" s="294"/>
      <c r="E11973" s="294"/>
      <c r="F11973" s="294"/>
    </row>
    <row r="11974">
      <c r="A11974" s="294" t="s">
        <v>29166</v>
      </c>
      <c r="B11974" s="294"/>
      <c r="C11974" s="294"/>
      <c r="D11974" s="294"/>
      <c r="E11974" s="294"/>
      <c r="F11974" s="294"/>
    </row>
    <row r="11975">
      <c r="A11975" s="294" t="s">
        <v>29167</v>
      </c>
      <c r="B11975" s="294"/>
      <c r="C11975" s="294"/>
      <c r="D11975" s="294"/>
      <c r="E11975" s="294"/>
      <c r="F11975" s="294"/>
    </row>
    <row r="11976">
      <c r="A11976" s="294" t="s">
        <v>29168</v>
      </c>
      <c r="B11976" s="294"/>
      <c r="C11976" s="294"/>
      <c r="D11976" s="294"/>
      <c r="E11976" s="294"/>
      <c r="F11976" s="294"/>
    </row>
    <row r="11977">
      <c r="A11977" s="294" t="s">
        <v>29169</v>
      </c>
      <c r="B11977" s="294"/>
      <c r="C11977" s="294"/>
      <c r="D11977" s="294"/>
      <c r="E11977" s="294"/>
      <c r="F11977" s="294"/>
    </row>
    <row r="11978">
      <c r="A11978" s="294" t="s">
        <v>29170</v>
      </c>
      <c r="B11978" s="294"/>
      <c r="C11978" s="294"/>
      <c r="D11978" s="294"/>
      <c r="E11978" s="294"/>
      <c r="F11978" s="294"/>
    </row>
    <row r="11979">
      <c r="A11979" s="294" t="s">
        <v>29171</v>
      </c>
      <c r="B11979" s="294"/>
      <c r="C11979" s="294"/>
      <c r="D11979" s="294"/>
      <c r="E11979" s="294"/>
      <c r="F11979" s="294"/>
    </row>
    <row r="11980">
      <c r="A11980" s="294"/>
      <c r="B11980" s="294"/>
      <c r="C11980" s="294"/>
      <c r="D11980" s="294"/>
      <c r="E11980" s="294"/>
      <c r="F11980" s="294"/>
    </row>
    <row r="11981">
      <c r="A11981" s="294" t="s">
        <v>21304</v>
      </c>
      <c r="B11981" s="294"/>
      <c r="C11981" s="294"/>
      <c r="D11981" s="294"/>
      <c r="E11981" s="294"/>
      <c r="F11981" s="294"/>
    </row>
    <row r="11982">
      <c r="A11982" s="294"/>
      <c r="B11982" s="294"/>
      <c r="C11982" s="294"/>
      <c r="D11982" s="294"/>
      <c r="E11982" s="294"/>
      <c r="F11982" s="294"/>
    </row>
    <row r="11983">
      <c r="A11983" s="294" t="s">
        <v>29172</v>
      </c>
      <c r="B11983" s="294"/>
      <c r="C11983" s="294"/>
      <c r="D11983" s="294"/>
      <c r="E11983" s="294"/>
      <c r="F11983" s="294"/>
    </row>
    <row r="11984">
      <c r="A11984" s="294" t="s">
        <v>29173</v>
      </c>
      <c r="B11984" s="294"/>
      <c r="C11984" s="294"/>
      <c r="D11984" s="294"/>
      <c r="E11984" s="294"/>
      <c r="F11984" s="294"/>
    </row>
    <row r="11985">
      <c r="A11985" s="294" t="s">
        <v>29174</v>
      </c>
      <c r="B11985" s="294"/>
      <c r="C11985" s="294"/>
      <c r="D11985" s="294"/>
      <c r="E11985" s="294"/>
      <c r="F11985" s="294"/>
    </row>
    <row r="11986">
      <c r="A11986" s="294" t="s">
        <v>29175</v>
      </c>
      <c r="B11986" s="294"/>
      <c r="C11986" s="294"/>
      <c r="D11986" s="294"/>
      <c r="E11986" s="294"/>
      <c r="F11986" s="294"/>
    </row>
    <row r="11987">
      <c r="A11987" s="294" t="s">
        <v>29176</v>
      </c>
      <c r="B11987" s="294"/>
      <c r="C11987" s="294"/>
      <c r="D11987" s="294"/>
      <c r="E11987" s="294"/>
      <c r="F11987" s="294"/>
    </row>
    <row r="11988">
      <c r="A11988" s="294" t="s">
        <v>29177</v>
      </c>
      <c r="B11988" s="294"/>
      <c r="C11988" s="294"/>
      <c r="D11988" s="294"/>
      <c r="E11988" s="294"/>
      <c r="F11988" s="294"/>
    </row>
    <row r="11989">
      <c r="A11989" s="294" t="s">
        <v>29178</v>
      </c>
      <c r="B11989" s="294"/>
      <c r="C11989" s="294"/>
      <c r="D11989" s="294"/>
      <c r="E11989" s="294"/>
      <c r="F11989" s="294"/>
    </row>
    <row r="11990">
      <c r="A11990" s="294" t="s">
        <v>29179</v>
      </c>
      <c r="B11990" s="294"/>
      <c r="C11990" s="294"/>
      <c r="D11990" s="294"/>
      <c r="E11990" s="294"/>
      <c r="F11990" s="294"/>
    </row>
    <row r="11991">
      <c r="A11991" s="294" t="s">
        <v>29180</v>
      </c>
      <c r="B11991" s="294"/>
      <c r="C11991" s="294"/>
      <c r="D11991" s="294"/>
      <c r="E11991" s="294"/>
      <c r="F11991" s="294"/>
    </row>
    <row r="11992">
      <c r="A11992" s="294" t="s">
        <v>29181</v>
      </c>
      <c r="B11992" s="294"/>
      <c r="C11992" s="294"/>
      <c r="D11992" s="294"/>
      <c r="E11992" s="294"/>
      <c r="F11992" s="294"/>
    </row>
    <row r="11993">
      <c r="A11993" s="294"/>
      <c r="B11993" s="294"/>
      <c r="C11993" s="294"/>
      <c r="D11993" s="294"/>
      <c r="E11993" s="294"/>
      <c r="F11993" s="294"/>
    </row>
    <row r="11994">
      <c r="A11994" s="294" t="s">
        <v>28124</v>
      </c>
      <c r="B11994" s="294"/>
      <c r="C11994" s="294"/>
      <c r="D11994" s="294"/>
      <c r="E11994" s="294"/>
      <c r="F11994" s="294"/>
    </row>
    <row r="11995">
      <c r="A11995" s="294" t="s">
        <v>29137</v>
      </c>
      <c r="B11995" s="294"/>
      <c r="C11995" s="294"/>
      <c r="D11995" s="294"/>
      <c r="E11995" s="294"/>
      <c r="F11995" s="294"/>
    </row>
    <row r="11996">
      <c r="A11996" s="294" t="s">
        <v>21672</v>
      </c>
      <c r="B11996" s="294"/>
      <c r="C11996" s="294"/>
      <c r="D11996" s="294"/>
      <c r="E11996" s="294"/>
      <c r="F11996" s="294"/>
    </row>
    <row r="11997">
      <c r="A11997" s="294" t="s">
        <v>29182</v>
      </c>
      <c r="B11997" s="294"/>
      <c r="C11997" s="294"/>
      <c r="D11997" s="294"/>
      <c r="E11997" s="294"/>
      <c r="F11997" s="294"/>
    </row>
    <row r="11998">
      <c r="A11998" s="294"/>
      <c r="B11998" s="294"/>
      <c r="C11998" s="294"/>
      <c r="D11998" s="294"/>
      <c r="E11998" s="294"/>
      <c r="F11998" s="294"/>
    </row>
    <row r="11999">
      <c r="A11999" s="294"/>
      <c r="B11999" s="294"/>
      <c r="C11999" s="294"/>
      <c r="D11999" s="294"/>
      <c r="E11999" s="294"/>
      <c r="F11999" s="294"/>
    </row>
    <row r="12000">
      <c r="A12000" s="294" t="s">
        <v>22644</v>
      </c>
      <c r="B12000" s="294"/>
      <c r="C12000" s="294"/>
      <c r="D12000" s="294"/>
      <c r="E12000" s="294"/>
      <c r="F12000" s="294"/>
    </row>
    <row r="12001">
      <c r="A12001" s="294"/>
      <c r="B12001" s="294"/>
      <c r="C12001" s="294"/>
      <c r="D12001" s="294"/>
      <c r="E12001" s="294"/>
      <c r="F12001" s="294"/>
    </row>
    <row r="12002">
      <c r="A12002" s="294" t="s">
        <v>29183</v>
      </c>
      <c r="B12002" s="294"/>
      <c r="C12002" s="294"/>
      <c r="D12002" s="294"/>
      <c r="E12002" s="294"/>
      <c r="F12002" s="294"/>
    </row>
    <row r="12003">
      <c r="A12003" s="294" t="s">
        <v>29184</v>
      </c>
      <c r="B12003" s="294"/>
      <c r="C12003" s="294"/>
      <c r="D12003" s="294"/>
      <c r="E12003" s="294"/>
      <c r="F12003" s="294"/>
    </row>
    <row r="12004">
      <c r="A12004" s="294" t="s">
        <v>29185</v>
      </c>
      <c r="B12004" s="294"/>
      <c r="C12004" s="294"/>
      <c r="D12004" s="294"/>
      <c r="E12004" s="294"/>
      <c r="F12004" s="294"/>
    </row>
    <row r="12005">
      <c r="A12005" s="294" t="s">
        <v>29186</v>
      </c>
      <c r="B12005" s="294"/>
      <c r="C12005" s="294"/>
      <c r="D12005" s="294"/>
      <c r="E12005" s="294"/>
      <c r="F12005" s="294"/>
    </row>
    <row r="12006">
      <c r="A12006" s="294" t="s">
        <v>29187</v>
      </c>
      <c r="B12006" s="294"/>
      <c r="C12006" s="294"/>
      <c r="D12006" s="294"/>
      <c r="E12006" s="294"/>
      <c r="F12006" s="294"/>
    </row>
    <row r="12007">
      <c r="A12007" s="294" t="s">
        <v>29188</v>
      </c>
      <c r="B12007" s="294"/>
      <c r="C12007" s="294"/>
      <c r="D12007" s="294"/>
      <c r="E12007" s="294"/>
      <c r="F12007" s="294"/>
    </row>
    <row r="12008">
      <c r="A12008" s="294"/>
      <c r="B12008" s="294"/>
      <c r="C12008" s="294"/>
      <c r="D12008" s="294"/>
      <c r="E12008" s="294"/>
      <c r="F12008" s="294"/>
    </row>
    <row r="12009">
      <c r="A12009" s="294" t="s">
        <v>21326</v>
      </c>
      <c r="B12009" s="294"/>
      <c r="C12009" s="294"/>
      <c r="D12009" s="294"/>
      <c r="E12009" s="294"/>
      <c r="F12009" s="294"/>
    </row>
    <row r="12010">
      <c r="A12010" s="294"/>
      <c r="B12010" s="294"/>
      <c r="C12010" s="294"/>
      <c r="D12010" s="294"/>
      <c r="E12010" s="294"/>
      <c r="F12010" s="294"/>
    </row>
    <row r="12011">
      <c r="A12011" s="294" t="s">
        <v>29189</v>
      </c>
      <c r="B12011" s="294"/>
      <c r="C12011" s="294"/>
      <c r="D12011" s="294"/>
      <c r="E12011" s="294"/>
      <c r="F12011" s="294"/>
    </row>
    <row r="12012">
      <c r="A12012" s="294" t="s">
        <v>29190</v>
      </c>
      <c r="B12012" s="294"/>
      <c r="C12012" s="294"/>
      <c r="D12012" s="294"/>
      <c r="E12012" s="294"/>
      <c r="F12012" s="294"/>
    </row>
    <row r="12013">
      <c r="A12013" s="294" t="s">
        <v>29191</v>
      </c>
      <c r="B12013" s="294"/>
      <c r="C12013" s="294"/>
      <c r="D12013" s="294"/>
      <c r="E12013" s="294"/>
      <c r="F12013" s="294"/>
    </row>
    <row r="12014">
      <c r="A12014" s="294" t="s">
        <v>29192</v>
      </c>
      <c r="B12014" s="294"/>
      <c r="C12014" s="294"/>
      <c r="D12014" s="294"/>
      <c r="E12014" s="294"/>
      <c r="F12014" s="294"/>
    </row>
    <row r="12015">
      <c r="A12015" s="294" t="s">
        <v>29193</v>
      </c>
      <c r="B12015" s="294"/>
      <c r="C12015" s="294"/>
      <c r="D12015" s="294"/>
      <c r="E12015" s="294"/>
      <c r="F12015" s="294"/>
    </row>
    <row r="12016">
      <c r="A12016" s="294" t="s">
        <v>29194</v>
      </c>
      <c r="B12016" s="294"/>
      <c r="C12016" s="294"/>
      <c r="D12016" s="294"/>
      <c r="E12016" s="294"/>
      <c r="F12016" s="294"/>
    </row>
    <row r="12017">
      <c r="A12017" s="294"/>
      <c r="B12017" s="294"/>
      <c r="C12017" s="294"/>
      <c r="D12017" s="294"/>
      <c r="E12017" s="294"/>
      <c r="F12017" s="294"/>
    </row>
    <row r="12018">
      <c r="A12018" s="294" t="s">
        <v>28143</v>
      </c>
      <c r="B12018" s="294"/>
      <c r="C12018" s="294"/>
      <c r="D12018" s="294"/>
      <c r="E12018" s="294"/>
      <c r="F12018" s="294"/>
    </row>
    <row r="12019">
      <c r="A12019" s="294"/>
      <c r="B12019" s="294"/>
      <c r="C12019" s="294"/>
      <c r="D12019" s="294"/>
      <c r="E12019" s="294"/>
      <c r="F12019" s="294"/>
    </row>
    <row r="12020">
      <c r="A12020" s="294" t="s">
        <v>29195</v>
      </c>
      <c r="B12020" s="294"/>
      <c r="C12020" s="294"/>
      <c r="D12020" s="294"/>
      <c r="E12020" s="294"/>
      <c r="F12020" s="294"/>
    </row>
    <row r="12021">
      <c r="A12021" s="294" t="s">
        <v>29196</v>
      </c>
      <c r="B12021" s="294"/>
      <c r="C12021" s="294"/>
      <c r="D12021" s="294"/>
      <c r="E12021" s="294"/>
      <c r="F12021" s="294"/>
    </row>
    <row r="12022">
      <c r="A12022" s="294" t="s">
        <v>29197</v>
      </c>
      <c r="B12022" s="294"/>
      <c r="C12022" s="294"/>
      <c r="D12022" s="294"/>
      <c r="E12022" s="294"/>
      <c r="F12022" s="294"/>
    </row>
    <row r="12023">
      <c r="A12023" s="294" t="s">
        <v>29198</v>
      </c>
      <c r="B12023" s="294"/>
      <c r="C12023" s="294"/>
      <c r="D12023" s="294"/>
      <c r="E12023" s="294"/>
      <c r="F12023" s="294"/>
    </row>
    <row r="12024">
      <c r="A12024" s="294" t="s">
        <v>29199</v>
      </c>
      <c r="B12024" s="294"/>
      <c r="C12024" s="294"/>
      <c r="D12024" s="294"/>
      <c r="E12024" s="294"/>
      <c r="F12024" s="294"/>
    </row>
    <row r="12025">
      <c r="A12025" s="294" t="s">
        <v>29200</v>
      </c>
      <c r="B12025" s="294"/>
      <c r="C12025" s="294"/>
      <c r="D12025" s="294"/>
      <c r="E12025" s="294"/>
      <c r="F12025" s="294"/>
    </row>
    <row r="12026">
      <c r="A12026" s="294" t="s">
        <v>29201</v>
      </c>
      <c r="B12026" s="294"/>
      <c r="C12026" s="294"/>
      <c r="D12026" s="294"/>
      <c r="E12026" s="294"/>
      <c r="F12026" s="294"/>
    </row>
    <row r="12027">
      <c r="A12027" s="294" t="s">
        <v>29202</v>
      </c>
      <c r="B12027" s="294"/>
      <c r="C12027" s="294"/>
      <c r="D12027" s="294"/>
      <c r="E12027" s="294"/>
      <c r="F12027" s="294"/>
    </row>
    <row r="12028">
      <c r="A12028" s="294"/>
      <c r="B12028" s="294"/>
      <c r="C12028" s="294"/>
      <c r="D12028" s="294"/>
      <c r="E12028" s="294"/>
      <c r="F12028" s="294"/>
    </row>
    <row r="12029">
      <c r="A12029" s="294" t="s">
        <v>25653</v>
      </c>
      <c r="B12029" s="294"/>
      <c r="C12029" s="294"/>
      <c r="D12029" s="294"/>
      <c r="E12029" s="294"/>
      <c r="F12029" s="294"/>
    </row>
    <row r="12030">
      <c r="A12030" s="294" t="s">
        <v>23767</v>
      </c>
      <c r="B12030" s="294"/>
      <c r="C12030" s="294"/>
      <c r="D12030" s="294"/>
      <c r="E12030" s="294"/>
      <c r="F12030" s="294"/>
    </row>
    <row r="12031">
      <c r="A12031" s="294"/>
      <c r="B12031" s="294"/>
      <c r="C12031" s="294"/>
      <c r="D12031" s="294"/>
      <c r="E12031" s="294"/>
      <c r="F12031" s="294"/>
    </row>
    <row r="12032">
      <c r="A12032" s="294" t="s">
        <v>29203</v>
      </c>
      <c r="B12032" s="294"/>
      <c r="C12032" s="294"/>
      <c r="D12032" s="294"/>
      <c r="E12032" s="294"/>
      <c r="F12032" s="294"/>
    </row>
    <row r="12033">
      <c r="A12033" s="294" t="s">
        <v>29204</v>
      </c>
      <c r="B12033" s="294"/>
      <c r="C12033" s="294"/>
      <c r="D12033" s="294"/>
      <c r="E12033" s="294"/>
      <c r="F12033" s="294"/>
    </row>
    <row r="12034">
      <c r="A12034" s="294" t="s">
        <v>29205</v>
      </c>
      <c r="B12034" s="294"/>
      <c r="C12034" s="294"/>
      <c r="D12034" s="294"/>
      <c r="E12034" s="294"/>
      <c r="F12034" s="294"/>
    </row>
    <row r="12035">
      <c r="A12035" s="294" t="s">
        <v>29206</v>
      </c>
      <c r="B12035" s="294"/>
      <c r="C12035" s="294"/>
      <c r="D12035" s="294"/>
      <c r="E12035" s="294"/>
      <c r="F12035" s="294"/>
    </row>
    <row r="12036">
      <c r="A12036" s="294"/>
      <c r="B12036" s="294"/>
      <c r="C12036" s="294"/>
      <c r="D12036" s="294"/>
      <c r="E12036" s="294"/>
      <c r="F12036" s="294"/>
    </row>
    <row r="12037">
      <c r="A12037" s="294" t="s">
        <v>22491</v>
      </c>
      <c r="B12037" s="294"/>
      <c r="C12037" s="294"/>
      <c r="D12037" s="294"/>
      <c r="E12037" s="294"/>
      <c r="F12037" s="294"/>
    </row>
    <row r="12038">
      <c r="A12038" s="294"/>
      <c r="B12038" s="294"/>
      <c r="C12038" s="294"/>
      <c r="D12038" s="294"/>
      <c r="E12038" s="294"/>
      <c r="F12038" s="294"/>
    </row>
    <row r="12039">
      <c r="A12039" s="294" t="s">
        <v>29207</v>
      </c>
      <c r="B12039" s="294"/>
      <c r="C12039" s="294"/>
      <c r="D12039" s="294"/>
      <c r="E12039" s="294"/>
      <c r="F12039" s="294"/>
    </row>
    <row r="12040">
      <c r="A12040" s="294" t="s">
        <v>29208</v>
      </c>
      <c r="B12040" s="294"/>
      <c r="C12040" s="294"/>
      <c r="D12040" s="294"/>
      <c r="E12040" s="294"/>
      <c r="F12040" s="294"/>
    </row>
    <row r="12041">
      <c r="A12041" s="294" t="s">
        <v>29209</v>
      </c>
      <c r="B12041" s="294"/>
      <c r="C12041" s="294"/>
      <c r="D12041" s="294"/>
      <c r="E12041" s="294"/>
      <c r="F12041" s="294"/>
    </row>
    <row r="12042">
      <c r="A12042" s="294" t="s">
        <v>29210</v>
      </c>
      <c r="B12042" s="294"/>
      <c r="C12042" s="294"/>
      <c r="D12042" s="294"/>
      <c r="E12042" s="294"/>
      <c r="F12042" s="294"/>
    </row>
    <row r="12043">
      <c r="A12043" s="294"/>
      <c r="B12043" s="294"/>
      <c r="C12043" s="294"/>
      <c r="D12043" s="294"/>
      <c r="E12043" s="294"/>
      <c r="F12043" s="294"/>
    </row>
    <row r="12044">
      <c r="A12044" s="294" t="s">
        <v>29211</v>
      </c>
      <c r="B12044" s="294"/>
      <c r="C12044" s="294"/>
      <c r="D12044" s="294"/>
      <c r="E12044" s="294"/>
      <c r="F12044" s="294"/>
    </row>
    <row r="12045">
      <c r="A12045" s="294"/>
      <c r="B12045" s="294"/>
      <c r="C12045" s="294"/>
      <c r="D12045" s="294"/>
      <c r="E12045" s="294"/>
      <c r="F12045" s="294"/>
    </row>
    <row r="12046">
      <c r="A12046" s="294" t="s">
        <v>29212</v>
      </c>
      <c r="B12046" s="294"/>
      <c r="C12046" s="294"/>
      <c r="D12046" s="294"/>
      <c r="E12046" s="294"/>
      <c r="F12046" s="294"/>
    </row>
    <row r="12047">
      <c r="A12047" s="294" t="s">
        <v>29213</v>
      </c>
      <c r="B12047" s="294"/>
      <c r="C12047" s="294"/>
      <c r="D12047" s="294"/>
      <c r="E12047" s="294"/>
      <c r="F12047" s="294"/>
    </row>
    <row r="12048">
      <c r="A12048" s="294" t="s">
        <v>29214</v>
      </c>
      <c r="B12048" s="294"/>
      <c r="C12048" s="294"/>
      <c r="D12048" s="294"/>
      <c r="E12048" s="294"/>
      <c r="F12048" s="294"/>
    </row>
    <row r="12049">
      <c r="A12049" s="294" t="s">
        <v>29215</v>
      </c>
      <c r="B12049" s="294"/>
      <c r="C12049" s="294"/>
      <c r="D12049" s="294"/>
      <c r="E12049" s="294"/>
      <c r="F12049" s="294"/>
    </row>
    <row r="12050">
      <c r="A12050" s="294" t="s">
        <v>29216</v>
      </c>
      <c r="B12050" s="294"/>
      <c r="C12050" s="294"/>
      <c r="D12050" s="294"/>
      <c r="E12050" s="294"/>
      <c r="F12050" s="294"/>
    </row>
    <row r="12051">
      <c r="A12051" s="294" t="s">
        <v>22317</v>
      </c>
      <c r="B12051" s="294"/>
      <c r="C12051" s="294"/>
      <c r="D12051" s="294"/>
      <c r="E12051" s="294"/>
      <c r="F12051" s="294"/>
    </row>
    <row r="12052">
      <c r="A12052" s="294" t="s">
        <v>29217</v>
      </c>
      <c r="B12052" s="294"/>
      <c r="C12052" s="294"/>
      <c r="D12052" s="294"/>
      <c r="E12052" s="294"/>
      <c r="F12052" s="294"/>
    </row>
    <row r="12053">
      <c r="A12053" s="294" t="s">
        <v>29218</v>
      </c>
      <c r="B12053" s="294"/>
      <c r="C12053" s="294"/>
      <c r="D12053" s="294"/>
      <c r="E12053" s="294"/>
      <c r="F12053" s="294"/>
    </row>
    <row r="12054">
      <c r="A12054" s="294" t="s">
        <v>29219</v>
      </c>
      <c r="B12054" s="294"/>
      <c r="C12054" s="294"/>
      <c r="D12054" s="294"/>
      <c r="E12054" s="294"/>
      <c r="F12054" s="294"/>
    </row>
    <row r="12055">
      <c r="A12055" s="294"/>
      <c r="B12055" s="294"/>
      <c r="C12055" s="294"/>
      <c r="D12055" s="294"/>
      <c r="E12055" s="294"/>
      <c r="F12055" s="294"/>
    </row>
    <row r="12056">
      <c r="A12056" s="294" t="s">
        <v>28124</v>
      </c>
      <c r="B12056" s="294"/>
      <c r="C12056" s="294"/>
      <c r="D12056" s="294"/>
      <c r="E12056" s="294"/>
      <c r="F12056" s="294"/>
    </row>
    <row r="12057">
      <c r="A12057" s="294" t="s">
        <v>18906</v>
      </c>
      <c r="B12057" s="294"/>
      <c r="C12057" s="294"/>
      <c r="D12057" s="294"/>
      <c r="E12057" s="294"/>
      <c r="F12057" s="294"/>
    </row>
    <row r="12058">
      <c r="A12058" s="294" t="s">
        <v>21672</v>
      </c>
      <c r="B12058" s="294"/>
      <c r="C12058" s="294"/>
      <c r="D12058" s="294"/>
      <c r="E12058" s="294"/>
      <c r="F12058" s="294"/>
    </row>
    <row r="12059">
      <c r="A12059" s="294" t="s">
        <v>29220</v>
      </c>
      <c r="B12059" s="294"/>
      <c r="C12059" s="294"/>
      <c r="D12059" s="294"/>
      <c r="E12059" s="294"/>
      <c r="F12059" s="294"/>
    </row>
    <row r="12060">
      <c r="A12060" s="294"/>
      <c r="B12060" s="294"/>
      <c r="C12060" s="294"/>
      <c r="D12060" s="294"/>
      <c r="E12060" s="294"/>
      <c r="F12060" s="294"/>
    </row>
    <row r="12061">
      <c r="A12061" s="294" t="s">
        <v>21315</v>
      </c>
      <c r="B12061" s="294"/>
      <c r="C12061" s="294"/>
      <c r="D12061" s="294"/>
      <c r="E12061" s="294"/>
      <c r="F12061" s="294"/>
    </row>
    <row r="12062">
      <c r="A12062" s="294"/>
      <c r="B12062" s="294"/>
      <c r="C12062" s="294"/>
      <c r="D12062" s="294"/>
      <c r="E12062" s="294"/>
      <c r="F12062" s="294"/>
    </row>
    <row r="12063">
      <c r="A12063" s="294" t="s">
        <v>24814</v>
      </c>
      <c r="B12063" s="294"/>
      <c r="C12063" s="294"/>
      <c r="D12063" s="294"/>
      <c r="E12063" s="294"/>
      <c r="F12063" s="294"/>
    </row>
    <row r="12064">
      <c r="A12064" s="294" t="s">
        <v>29221</v>
      </c>
      <c r="B12064" s="294"/>
      <c r="C12064" s="294"/>
      <c r="D12064" s="294"/>
      <c r="E12064" s="294"/>
      <c r="F12064" s="294"/>
    </row>
    <row r="12065">
      <c r="A12065" s="294" t="s">
        <v>29222</v>
      </c>
      <c r="B12065" s="294"/>
      <c r="C12065" s="294"/>
      <c r="D12065" s="294"/>
      <c r="E12065" s="294"/>
      <c r="F12065" s="294"/>
    </row>
    <row r="12066">
      <c r="A12066" s="294" t="s">
        <v>29223</v>
      </c>
      <c r="B12066" s="294"/>
      <c r="C12066" s="294"/>
      <c r="D12066" s="294"/>
      <c r="E12066" s="294"/>
      <c r="F12066" s="294"/>
    </row>
    <row r="12067">
      <c r="A12067" s="294" t="s">
        <v>29224</v>
      </c>
      <c r="B12067" s="294"/>
      <c r="C12067" s="294"/>
      <c r="D12067" s="294"/>
      <c r="E12067" s="294"/>
      <c r="F12067" s="294"/>
    </row>
    <row r="12068">
      <c r="A12068" s="294" t="s">
        <v>29225</v>
      </c>
      <c r="B12068" s="294"/>
      <c r="C12068" s="294"/>
      <c r="D12068" s="294"/>
      <c r="E12068" s="294"/>
      <c r="F12068" s="294"/>
    </row>
    <row r="12069">
      <c r="A12069" s="294" t="s">
        <v>29226</v>
      </c>
      <c r="B12069" s="294"/>
      <c r="C12069" s="294"/>
      <c r="D12069" s="294"/>
      <c r="E12069" s="294"/>
      <c r="F12069" s="294"/>
    </row>
    <row r="12070">
      <c r="A12070" s="294" t="s">
        <v>29227</v>
      </c>
      <c r="B12070" s="294"/>
      <c r="C12070" s="294"/>
      <c r="D12070" s="294"/>
      <c r="E12070" s="294"/>
      <c r="F12070" s="294"/>
    </row>
    <row r="12071">
      <c r="A12071" s="294" t="s">
        <v>29228</v>
      </c>
      <c r="B12071" s="294"/>
      <c r="C12071" s="294"/>
      <c r="D12071" s="294"/>
      <c r="E12071" s="294"/>
      <c r="F12071" s="294"/>
    </row>
    <row r="12072">
      <c r="A12072" s="294"/>
      <c r="B12072" s="294"/>
      <c r="C12072" s="294"/>
      <c r="D12072" s="294"/>
      <c r="E12072" s="294"/>
      <c r="F12072" s="294"/>
    </row>
    <row r="12073">
      <c r="A12073" s="294" t="s">
        <v>24466</v>
      </c>
      <c r="B12073" s="294"/>
      <c r="C12073" s="294"/>
      <c r="D12073" s="294"/>
      <c r="E12073" s="294"/>
      <c r="F12073" s="294"/>
    </row>
    <row r="12074">
      <c r="A12074" s="294" t="s">
        <v>26065</v>
      </c>
      <c r="B12074" s="294"/>
      <c r="C12074" s="294"/>
      <c r="D12074" s="294"/>
      <c r="E12074" s="294"/>
      <c r="F12074" s="294"/>
    </row>
    <row r="12075">
      <c r="A12075" s="294"/>
      <c r="B12075" s="294"/>
      <c r="C12075" s="294"/>
      <c r="D12075" s="294"/>
      <c r="E12075" s="294"/>
      <c r="F12075" s="294"/>
    </row>
    <row r="12076">
      <c r="A12076" s="294" t="s">
        <v>29229</v>
      </c>
      <c r="B12076" s="294"/>
      <c r="C12076" s="294"/>
      <c r="D12076" s="294"/>
      <c r="E12076" s="294"/>
      <c r="F12076" s="294"/>
    </row>
    <row r="12077">
      <c r="A12077" s="294" t="s">
        <v>29230</v>
      </c>
      <c r="B12077" s="294"/>
      <c r="C12077" s="294"/>
      <c r="D12077" s="294"/>
      <c r="E12077" s="294"/>
      <c r="F12077" s="294"/>
    </row>
    <row r="12078">
      <c r="A12078" s="294" t="s">
        <v>29231</v>
      </c>
      <c r="B12078" s="294"/>
      <c r="C12078" s="294"/>
      <c r="D12078" s="294"/>
      <c r="E12078" s="294"/>
      <c r="F12078" s="294"/>
    </row>
    <row r="12079">
      <c r="A12079" s="294" t="s">
        <v>29232</v>
      </c>
      <c r="B12079" s="294"/>
      <c r="C12079" s="294"/>
      <c r="D12079" s="294"/>
      <c r="E12079" s="294"/>
      <c r="F12079" s="294"/>
    </row>
    <row r="12080">
      <c r="A12080" s="294" t="s">
        <v>29233</v>
      </c>
      <c r="B12080" s="294"/>
      <c r="C12080" s="294"/>
      <c r="D12080" s="294"/>
      <c r="E12080" s="294"/>
      <c r="F12080" s="294"/>
    </row>
    <row r="12081">
      <c r="A12081" s="294"/>
      <c r="B12081" s="294"/>
      <c r="C12081" s="294"/>
      <c r="D12081" s="294"/>
      <c r="E12081" s="294"/>
      <c r="F12081" s="294"/>
    </row>
    <row r="12082">
      <c r="A12082" s="294" t="s">
        <v>24089</v>
      </c>
      <c r="B12082" s="294"/>
      <c r="C12082" s="294"/>
      <c r="D12082" s="294"/>
      <c r="E12082" s="294"/>
      <c r="F12082" s="294"/>
    </row>
    <row r="12083">
      <c r="A12083" s="294" t="s">
        <v>29021</v>
      </c>
      <c r="B12083" s="294"/>
      <c r="C12083" s="294"/>
      <c r="D12083" s="294"/>
      <c r="E12083" s="294"/>
      <c r="F12083" s="294"/>
    </row>
    <row r="12084">
      <c r="A12084" s="294"/>
      <c r="B12084" s="294"/>
      <c r="C12084" s="294"/>
      <c r="D12084" s="294"/>
      <c r="E12084" s="294"/>
      <c r="F12084" s="294"/>
    </row>
    <row r="12085">
      <c r="A12085" s="294" t="s">
        <v>29234</v>
      </c>
      <c r="B12085" s="294"/>
      <c r="C12085" s="294"/>
      <c r="D12085" s="294"/>
      <c r="E12085" s="294"/>
      <c r="F12085" s="294"/>
    </row>
    <row r="12086">
      <c r="A12086" s="294" t="s">
        <v>29235</v>
      </c>
      <c r="B12086" s="294"/>
      <c r="C12086" s="294"/>
      <c r="D12086" s="294"/>
      <c r="E12086" s="294"/>
      <c r="F12086" s="294"/>
    </row>
    <row r="12087">
      <c r="A12087" s="294" t="s">
        <v>29236</v>
      </c>
      <c r="B12087" s="294"/>
      <c r="C12087" s="294"/>
      <c r="D12087" s="294"/>
      <c r="E12087" s="294"/>
      <c r="F12087" s="294"/>
    </row>
    <row r="12088">
      <c r="A12088" s="294" t="s">
        <v>29237</v>
      </c>
      <c r="B12088" s="294"/>
      <c r="C12088" s="294"/>
      <c r="D12088" s="294"/>
      <c r="E12088" s="294"/>
      <c r="F12088" s="294"/>
    </row>
    <row r="12089">
      <c r="A12089" s="294"/>
      <c r="B12089" s="294"/>
      <c r="C12089" s="294"/>
      <c r="D12089" s="294"/>
      <c r="E12089" s="294"/>
      <c r="F12089" s="294"/>
    </row>
    <row r="12090">
      <c r="A12090" s="294" t="s">
        <v>22572</v>
      </c>
      <c r="B12090" s="294"/>
      <c r="C12090" s="294"/>
      <c r="D12090" s="294"/>
      <c r="E12090" s="294"/>
      <c r="F12090" s="294"/>
    </row>
    <row r="12091">
      <c r="A12091" s="294" t="s">
        <v>23767</v>
      </c>
      <c r="B12091" s="294"/>
      <c r="C12091" s="294"/>
      <c r="D12091" s="294"/>
      <c r="E12091" s="294"/>
      <c r="F12091" s="294"/>
    </row>
    <row r="12092">
      <c r="A12092" s="294"/>
      <c r="B12092" s="294"/>
      <c r="C12092" s="294"/>
      <c r="D12092" s="294"/>
      <c r="E12092" s="294"/>
      <c r="F12092" s="294"/>
    </row>
    <row r="12093">
      <c r="A12093" s="294" t="s">
        <v>29238</v>
      </c>
      <c r="B12093" s="294"/>
      <c r="C12093" s="294"/>
      <c r="D12093" s="294"/>
      <c r="E12093" s="294"/>
      <c r="F12093" s="294"/>
    </row>
    <row r="12094">
      <c r="A12094" s="294" t="s">
        <v>29239</v>
      </c>
      <c r="B12094" s="294"/>
      <c r="C12094" s="294"/>
      <c r="D12094" s="294"/>
      <c r="E12094" s="294"/>
      <c r="F12094" s="294"/>
    </row>
    <row r="12095">
      <c r="A12095" s="294" t="s">
        <v>29240</v>
      </c>
      <c r="B12095" s="294"/>
      <c r="C12095" s="294"/>
      <c r="D12095" s="294"/>
      <c r="E12095" s="294"/>
      <c r="F12095" s="294"/>
    </row>
    <row r="12096">
      <c r="A12096" s="294" t="s">
        <v>29241</v>
      </c>
      <c r="B12096" s="294"/>
      <c r="C12096" s="294"/>
      <c r="D12096" s="294"/>
      <c r="E12096" s="294"/>
      <c r="F12096" s="294"/>
    </row>
    <row r="12097">
      <c r="A12097" s="294"/>
      <c r="B12097" s="294"/>
      <c r="C12097" s="294"/>
      <c r="D12097" s="294"/>
      <c r="E12097" s="294"/>
      <c r="F12097" s="294"/>
    </row>
    <row r="12098">
      <c r="A12098" s="294" t="s">
        <v>24735</v>
      </c>
      <c r="B12098" s="294"/>
      <c r="C12098" s="294"/>
      <c r="D12098" s="294"/>
      <c r="E12098" s="294"/>
      <c r="F12098" s="294"/>
    </row>
    <row r="12099">
      <c r="A12099" s="294" t="s">
        <v>23772</v>
      </c>
      <c r="B12099" s="294"/>
      <c r="C12099" s="294"/>
      <c r="D12099" s="294"/>
      <c r="E12099" s="294"/>
      <c r="F12099" s="294"/>
    </row>
    <row r="12100">
      <c r="A12100" s="294"/>
      <c r="B12100" s="294"/>
      <c r="C12100" s="294"/>
      <c r="D12100" s="294"/>
      <c r="E12100" s="294"/>
      <c r="F12100" s="294"/>
    </row>
    <row r="12101">
      <c r="A12101" s="294" t="s">
        <v>29242</v>
      </c>
      <c r="B12101" s="294"/>
      <c r="C12101" s="294"/>
      <c r="D12101" s="294"/>
      <c r="E12101" s="294"/>
      <c r="F12101" s="294"/>
    </row>
    <row r="12102">
      <c r="A12102" s="294" t="s">
        <v>29243</v>
      </c>
      <c r="B12102" s="294"/>
      <c r="C12102" s="294"/>
      <c r="D12102" s="294"/>
      <c r="E12102" s="294"/>
      <c r="F12102" s="294"/>
    </row>
    <row r="12103">
      <c r="A12103" s="294" t="s">
        <v>29244</v>
      </c>
      <c r="B12103" s="294"/>
      <c r="C12103" s="294"/>
      <c r="D12103" s="294"/>
      <c r="E12103" s="294"/>
      <c r="F12103" s="294"/>
    </row>
    <row r="12104">
      <c r="A12104" s="294" t="s">
        <v>29245</v>
      </c>
      <c r="B12104" s="294"/>
      <c r="C12104" s="294"/>
      <c r="D12104" s="294"/>
      <c r="E12104" s="294"/>
      <c r="F12104" s="294"/>
    </row>
    <row r="12105">
      <c r="A12105" s="294"/>
      <c r="B12105" s="294"/>
      <c r="C12105" s="294"/>
      <c r="D12105" s="294"/>
      <c r="E12105" s="294"/>
      <c r="F12105" s="294"/>
    </row>
    <row r="12106">
      <c r="A12106" s="294" t="s">
        <v>29246</v>
      </c>
      <c r="B12106" s="294"/>
      <c r="C12106" s="294"/>
      <c r="D12106" s="294"/>
      <c r="E12106" s="294"/>
      <c r="F12106" s="294"/>
    </row>
    <row r="12107">
      <c r="A12107" s="294" t="s">
        <v>29247</v>
      </c>
      <c r="B12107" s="294"/>
      <c r="C12107" s="294"/>
      <c r="D12107" s="294"/>
      <c r="E12107" s="294"/>
      <c r="F12107" s="294"/>
    </row>
    <row r="12108">
      <c r="A12108" s="294"/>
      <c r="B12108" s="294"/>
      <c r="C12108" s="294"/>
      <c r="D12108" s="294"/>
      <c r="E12108" s="294"/>
      <c r="F12108" s="294"/>
    </row>
    <row r="12109">
      <c r="A12109" s="294" t="s">
        <v>29248</v>
      </c>
      <c r="B12109" s="294"/>
      <c r="C12109" s="294"/>
      <c r="D12109" s="294"/>
      <c r="E12109" s="294"/>
      <c r="F12109" s="294"/>
    </row>
    <row r="12110">
      <c r="A12110" s="294" t="s">
        <v>29249</v>
      </c>
      <c r="B12110" s="294"/>
      <c r="C12110" s="294"/>
      <c r="D12110" s="294"/>
      <c r="E12110" s="294"/>
      <c r="F12110" s="294"/>
    </row>
    <row r="12111">
      <c r="A12111" s="294" t="s">
        <v>29250</v>
      </c>
      <c r="B12111" s="294"/>
      <c r="C12111" s="294"/>
      <c r="D12111" s="294"/>
      <c r="E12111" s="294"/>
      <c r="F12111" s="294"/>
    </row>
    <row r="12112">
      <c r="A12112" s="294" t="s">
        <v>29251</v>
      </c>
      <c r="B12112" s="294"/>
      <c r="C12112" s="294"/>
      <c r="D12112" s="294"/>
      <c r="E12112" s="294"/>
      <c r="F12112" s="294"/>
    </row>
    <row r="12113">
      <c r="A12113" s="294" t="s">
        <v>29252</v>
      </c>
      <c r="B12113" s="294"/>
      <c r="C12113" s="294"/>
      <c r="D12113" s="294"/>
      <c r="E12113" s="294"/>
      <c r="F12113" s="294"/>
    </row>
    <row r="12114">
      <c r="A12114" s="294" t="s">
        <v>29253</v>
      </c>
      <c r="B12114" s="294"/>
      <c r="C12114" s="294"/>
      <c r="D12114" s="294"/>
      <c r="E12114" s="294"/>
      <c r="F12114" s="294"/>
    </row>
    <row r="12115">
      <c r="A12115" s="294" t="s">
        <v>29254</v>
      </c>
      <c r="B12115" s="294"/>
      <c r="C12115" s="294"/>
      <c r="D12115" s="294"/>
      <c r="E12115" s="294"/>
      <c r="F12115" s="294"/>
    </row>
    <row r="12116">
      <c r="A12116" s="294" t="s">
        <v>29255</v>
      </c>
      <c r="B12116" s="294"/>
      <c r="C12116" s="294"/>
      <c r="D12116" s="294"/>
      <c r="E12116" s="294"/>
      <c r="F12116" s="294"/>
    </row>
    <row r="12117">
      <c r="A12117" s="294" t="s">
        <v>29256</v>
      </c>
      <c r="B12117" s="294"/>
      <c r="C12117" s="294"/>
      <c r="D12117" s="294"/>
      <c r="E12117" s="294"/>
      <c r="F12117" s="294"/>
    </row>
    <row r="12118">
      <c r="A12118" s="294" t="s">
        <v>29257</v>
      </c>
      <c r="B12118" s="294"/>
      <c r="C12118" s="294"/>
      <c r="D12118" s="294"/>
      <c r="E12118" s="294"/>
      <c r="F12118" s="294"/>
    </row>
    <row r="12119">
      <c r="A12119" s="294" t="s">
        <v>29258</v>
      </c>
      <c r="B12119" s="294"/>
      <c r="C12119" s="294"/>
      <c r="D12119" s="294"/>
      <c r="E12119" s="294"/>
      <c r="F12119" s="294"/>
    </row>
    <row r="12120">
      <c r="A12120" s="294" t="s">
        <v>29259</v>
      </c>
      <c r="B12120" s="294"/>
      <c r="C12120" s="294"/>
      <c r="D12120" s="294"/>
      <c r="E12120" s="294"/>
      <c r="F12120" s="294"/>
    </row>
    <row r="12121">
      <c r="A12121" s="294"/>
      <c r="B12121" s="294"/>
      <c r="C12121" s="294"/>
      <c r="D12121" s="294"/>
      <c r="E12121" s="294"/>
      <c r="F12121" s="294"/>
    </row>
    <row r="12122">
      <c r="A12122" s="294" t="s">
        <v>28124</v>
      </c>
      <c r="B12122" s="294"/>
      <c r="C12122" s="294"/>
      <c r="D12122" s="294"/>
      <c r="E12122" s="294"/>
      <c r="F12122" s="294"/>
    </row>
    <row r="12123">
      <c r="A12123" s="294" t="s">
        <v>18906</v>
      </c>
      <c r="B12123" s="294"/>
      <c r="C12123" s="294"/>
      <c r="D12123" s="294"/>
      <c r="E12123" s="294"/>
      <c r="F12123" s="294"/>
    </row>
    <row r="12124">
      <c r="A12124" s="294" t="s">
        <v>21618</v>
      </c>
      <c r="B12124" s="294"/>
      <c r="C12124" s="294"/>
      <c r="D12124" s="294"/>
      <c r="E12124" s="294"/>
      <c r="F12124" s="294"/>
    </row>
    <row r="12125">
      <c r="A12125" s="294" t="s">
        <v>29260</v>
      </c>
      <c r="B12125" s="294"/>
      <c r="C12125" s="294"/>
      <c r="D12125" s="294"/>
      <c r="E12125" s="294"/>
      <c r="F12125" s="294"/>
    </row>
    <row r="12126">
      <c r="A12126" s="294"/>
      <c r="B12126" s="294"/>
      <c r="C12126" s="294"/>
      <c r="D12126" s="294"/>
      <c r="E12126" s="294"/>
      <c r="F12126" s="294"/>
    </row>
    <row r="12127">
      <c r="A12127" s="294" t="s">
        <v>22512</v>
      </c>
      <c r="B12127" s="294"/>
      <c r="C12127" s="294"/>
      <c r="D12127" s="294"/>
      <c r="E12127" s="294"/>
      <c r="F12127" s="294"/>
    </row>
    <row r="12128">
      <c r="A12128" s="294" t="s">
        <v>26296</v>
      </c>
      <c r="B12128" s="294"/>
      <c r="C12128" s="294"/>
      <c r="D12128" s="294"/>
      <c r="E12128" s="294"/>
      <c r="F12128" s="294"/>
    </row>
    <row r="12129">
      <c r="A12129" s="294"/>
      <c r="B12129" s="294"/>
      <c r="C12129" s="294"/>
      <c r="D12129" s="294"/>
      <c r="E12129" s="294"/>
      <c r="F12129" s="294"/>
    </row>
    <row r="12130">
      <c r="A12130" s="294" t="s">
        <v>29261</v>
      </c>
      <c r="B12130" s="294"/>
      <c r="C12130" s="294"/>
      <c r="D12130" s="294"/>
      <c r="E12130" s="294"/>
      <c r="F12130" s="294"/>
    </row>
    <row r="12131">
      <c r="A12131" s="294" t="s">
        <v>29262</v>
      </c>
      <c r="B12131" s="294"/>
      <c r="C12131" s="294"/>
      <c r="D12131" s="294"/>
      <c r="E12131" s="294"/>
      <c r="F12131" s="294"/>
    </row>
    <row r="12132">
      <c r="A12132" s="294" t="s">
        <v>29263</v>
      </c>
      <c r="B12132" s="294"/>
      <c r="C12132" s="294"/>
      <c r="D12132" s="294"/>
      <c r="E12132" s="294"/>
      <c r="F12132" s="294"/>
    </row>
    <row r="12133">
      <c r="A12133" s="294" t="s">
        <v>29264</v>
      </c>
      <c r="B12133" s="294"/>
      <c r="C12133" s="294"/>
      <c r="D12133" s="294"/>
      <c r="E12133" s="294"/>
      <c r="F12133" s="294"/>
    </row>
    <row r="12134">
      <c r="A12134" s="294" t="s">
        <v>29265</v>
      </c>
      <c r="B12134" s="294"/>
      <c r="C12134" s="294"/>
      <c r="D12134" s="294"/>
      <c r="E12134" s="294"/>
      <c r="F12134" s="294"/>
    </row>
    <row r="12135">
      <c r="A12135" s="294" t="s">
        <v>29266</v>
      </c>
      <c r="B12135" s="294"/>
      <c r="C12135" s="294"/>
      <c r="D12135" s="294"/>
      <c r="E12135" s="294"/>
      <c r="F12135" s="294"/>
    </row>
    <row r="12136">
      <c r="A12136" s="294"/>
      <c r="B12136" s="294"/>
      <c r="C12136" s="294"/>
      <c r="D12136" s="294"/>
      <c r="E12136" s="294"/>
      <c r="F12136" s="294"/>
    </row>
    <row r="12137">
      <c r="A12137" s="294" t="s">
        <v>29267</v>
      </c>
      <c r="B12137" s="294"/>
      <c r="C12137" s="294"/>
      <c r="D12137" s="294"/>
      <c r="E12137" s="294"/>
      <c r="F12137" s="294"/>
    </row>
    <row r="12138">
      <c r="A12138" s="294"/>
      <c r="B12138" s="294"/>
      <c r="C12138" s="294"/>
      <c r="D12138" s="294"/>
      <c r="E12138" s="294"/>
      <c r="F12138" s="294"/>
    </row>
    <row r="12139">
      <c r="A12139" s="294" t="s">
        <v>29268</v>
      </c>
      <c r="B12139" s="294"/>
      <c r="C12139" s="294"/>
      <c r="D12139" s="294"/>
      <c r="E12139" s="294"/>
      <c r="F12139" s="294"/>
    </row>
    <row r="12140">
      <c r="A12140" s="294" t="s">
        <v>29269</v>
      </c>
      <c r="B12140" s="294"/>
      <c r="C12140" s="294"/>
      <c r="D12140" s="294"/>
      <c r="E12140" s="294"/>
      <c r="F12140" s="294"/>
    </row>
    <row r="12141">
      <c r="A12141" s="294" t="s">
        <v>29270</v>
      </c>
      <c r="B12141" s="294"/>
      <c r="C12141" s="294"/>
      <c r="D12141" s="294"/>
      <c r="E12141" s="294"/>
      <c r="F12141" s="294"/>
    </row>
    <row r="12142">
      <c r="A12142" s="294" t="s">
        <v>29271</v>
      </c>
      <c r="B12142" s="294"/>
      <c r="C12142" s="294"/>
      <c r="D12142" s="294"/>
      <c r="E12142" s="294"/>
      <c r="F12142" s="294"/>
    </row>
    <row r="12143">
      <c r="A12143" s="294" t="s">
        <v>29272</v>
      </c>
      <c r="B12143" s="294"/>
      <c r="C12143" s="294"/>
      <c r="D12143" s="294"/>
      <c r="E12143" s="294"/>
      <c r="F12143" s="294"/>
    </row>
    <row r="12144">
      <c r="A12144" s="294" t="s">
        <v>29273</v>
      </c>
      <c r="B12144" s="294"/>
      <c r="C12144" s="294"/>
      <c r="D12144" s="294"/>
      <c r="E12144" s="294"/>
      <c r="F12144" s="294"/>
    </row>
    <row r="12145">
      <c r="A12145" s="294"/>
      <c r="B12145" s="294"/>
      <c r="C12145" s="294"/>
      <c r="D12145" s="294"/>
      <c r="E12145" s="294"/>
      <c r="F12145" s="294"/>
    </row>
    <row r="12146">
      <c r="A12146" s="294" t="s">
        <v>21945</v>
      </c>
      <c r="B12146" s="294"/>
      <c r="C12146" s="294"/>
      <c r="D12146" s="294"/>
      <c r="E12146" s="294"/>
      <c r="F12146" s="294"/>
    </row>
    <row r="12147">
      <c r="A12147" s="294" t="s">
        <v>26319</v>
      </c>
      <c r="B12147" s="294"/>
      <c r="C12147" s="294"/>
      <c r="D12147" s="294"/>
      <c r="E12147" s="294"/>
      <c r="F12147" s="294"/>
    </row>
    <row r="12148">
      <c r="A12148" s="294"/>
      <c r="B12148" s="294"/>
      <c r="C12148" s="294"/>
      <c r="D12148" s="294"/>
      <c r="E12148" s="294"/>
      <c r="F12148" s="294"/>
    </row>
    <row r="12149">
      <c r="A12149" s="294" t="s">
        <v>29274</v>
      </c>
      <c r="B12149" s="294"/>
      <c r="C12149" s="294"/>
      <c r="D12149" s="294"/>
      <c r="E12149" s="294"/>
      <c r="F12149" s="294"/>
    </row>
    <row r="12150">
      <c r="A12150" s="294" t="s">
        <v>29275</v>
      </c>
      <c r="B12150" s="294"/>
      <c r="C12150" s="294"/>
      <c r="D12150" s="294"/>
      <c r="E12150" s="294"/>
      <c r="F12150" s="294"/>
    </row>
    <row r="12151">
      <c r="A12151" s="294" t="s">
        <v>29276</v>
      </c>
      <c r="B12151" s="294"/>
      <c r="C12151" s="294"/>
      <c r="D12151" s="294"/>
      <c r="E12151" s="294"/>
      <c r="F12151" s="294"/>
    </row>
    <row r="12152">
      <c r="A12152" s="294" t="s">
        <v>29277</v>
      </c>
      <c r="B12152" s="294"/>
      <c r="C12152" s="294"/>
      <c r="D12152" s="294"/>
      <c r="E12152" s="294"/>
      <c r="F12152" s="294"/>
    </row>
    <row r="12153">
      <c r="A12153" s="294" t="s">
        <v>29278</v>
      </c>
      <c r="B12153" s="294"/>
      <c r="C12153" s="294"/>
      <c r="D12153" s="294"/>
      <c r="E12153" s="294"/>
      <c r="F12153" s="294"/>
    </row>
    <row r="12154">
      <c r="A12154" s="294"/>
      <c r="B12154" s="294"/>
      <c r="C12154" s="294"/>
      <c r="D12154" s="294"/>
      <c r="E12154" s="294"/>
      <c r="F12154" s="294"/>
    </row>
    <row r="12155">
      <c r="A12155" s="294" t="s">
        <v>21401</v>
      </c>
      <c r="B12155" s="294"/>
      <c r="C12155" s="294"/>
      <c r="D12155" s="294"/>
      <c r="E12155" s="294"/>
      <c r="F12155" s="294"/>
    </row>
    <row r="12156">
      <c r="A12156" s="294"/>
      <c r="B12156" s="294"/>
      <c r="C12156" s="294"/>
      <c r="D12156" s="294"/>
      <c r="E12156" s="294"/>
      <c r="F12156" s="294"/>
    </row>
    <row r="12157">
      <c r="A12157" s="294" t="s">
        <v>29279</v>
      </c>
      <c r="B12157" s="294"/>
      <c r="C12157" s="294"/>
      <c r="D12157" s="294"/>
      <c r="E12157" s="294"/>
      <c r="F12157" s="294"/>
    </row>
    <row r="12158">
      <c r="A12158" s="294" t="s">
        <v>29280</v>
      </c>
      <c r="B12158" s="294"/>
      <c r="C12158" s="294"/>
      <c r="D12158" s="294"/>
      <c r="E12158" s="294"/>
      <c r="F12158" s="294"/>
    </row>
    <row r="12159">
      <c r="A12159" s="294" t="s">
        <v>29281</v>
      </c>
      <c r="B12159" s="294"/>
      <c r="C12159" s="294"/>
      <c r="D12159" s="294"/>
      <c r="E12159" s="294"/>
      <c r="F12159" s="294"/>
    </row>
    <row r="12160">
      <c r="A12160" s="294" t="s">
        <v>29282</v>
      </c>
      <c r="B12160" s="294"/>
      <c r="C12160" s="294"/>
      <c r="D12160" s="294"/>
      <c r="E12160" s="294"/>
      <c r="F12160" s="294"/>
    </row>
    <row r="12161">
      <c r="A12161" s="294" t="s">
        <v>29283</v>
      </c>
      <c r="B12161" s="294"/>
      <c r="C12161" s="294"/>
      <c r="D12161" s="294"/>
      <c r="E12161" s="294"/>
      <c r="F12161" s="294"/>
    </row>
    <row r="12162">
      <c r="A12162" s="294" t="s">
        <v>29284</v>
      </c>
      <c r="B12162" s="294"/>
      <c r="C12162" s="294"/>
      <c r="D12162" s="294"/>
      <c r="E12162" s="294"/>
      <c r="F12162" s="294"/>
    </row>
    <row r="12163">
      <c r="A12163" s="294"/>
      <c r="B12163" s="294"/>
      <c r="C12163" s="294"/>
      <c r="D12163" s="294"/>
      <c r="E12163" s="294"/>
      <c r="F12163" s="294"/>
    </row>
    <row r="12164">
      <c r="A12164" s="294" t="s">
        <v>21407</v>
      </c>
      <c r="B12164" s="294"/>
      <c r="C12164" s="294"/>
      <c r="D12164" s="294"/>
      <c r="E12164" s="294"/>
      <c r="F12164" s="294"/>
    </row>
    <row r="12165">
      <c r="A12165" s="294"/>
      <c r="B12165" s="294"/>
      <c r="C12165" s="294"/>
      <c r="D12165" s="294"/>
      <c r="E12165" s="294"/>
      <c r="F12165" s="294"/>
    </row>
    <row r="12166">
      <c r="A12166" s="294" t="s">
        <v>29285</v>
      </c>
      <c r="B12166" s="294"/>
      <c r="C12166" s="294"/>
      <c r="D12166" s="294"/>
      <c r="E12166" s="294"/>
      <c r="F12166" s="294"/>
    </row>
    <row r="12167">
      <c r="A12167" s="294" t="s">
        <v>29286</v>
      </c>
      <c r="B12167" s="294"/>
      <c r="C12167" s="294"/>
      <c r="D12167" s="294"/>
      <c r="E12167" s="294"/>
      <c r="F12167" s="294"/>
    </row>
    <row r="12168">
      <c r="A12168" s="294" t="s">
        <v>29287</v>
      </c>
      <c r="B12168" s="294"/>
      <c r="C12168" s="294"/>
      <c r="D12168" s="294"/>
      <c r="E12168" s="294"/>
      <c r="F12168" s="294"/>
    </row>
    <row r="12169">
      <c r="A12169" s="294" t="s">
        <v>29288</v>
      </c>
      <c r="B12169" s="294"/>
      <c r="C12169" s="294"/>
      <c r="D12169" s="294"/>
      <c r="E12169" s="294"/>
      <c r="F12169" s="294"/>
    </row>
    <row r="12170">
      <c r="A12170" s="294" t="s">
        <v>29289</v>
      </c>
      <c r="B12170" s="294"/>
      <c r="C12170" s="294"/>
      <c r="D12170" s="294"/>
      <c r="E12170" s="294"/>
      <c r="F12170" s="294"/>
    </row>
    <row r="12171">
      <c r="A12171" s="294"/>
      <c r="B12171" s="294"/>
      <c r="C12171" s="294"/>
      <c r="D12171" s="294"/>
      <c r="E12171" s="294"/>
      <c r="F12171" s="294"/>
    </row>
    <row r="12172">
      <c r="A12172" s="294" t="s">
        <v>21990</v>
      </c>
      <c r="B12172" s="294"/>
      <c r="C12172" s="294"/>
      <c r="D12172" s="294"/>
      <c r="E12172" s="294"/>
      <c r="F12172" s="294"/>
    </row>
    <row r="12173">
      <c r="A12173" s="294"/>
      <c r="B12173" s="294"/>
      <c r="C12173" s="294"/>
      <c r="D12173" s="294"/>
      <c r="E12173" s="294"/>
      <c r="F12173" s="294"/>
    </row>
    <row r="12174">
      <c r="A12174" s="294" t="s">
        <v>29290</v>
      </c>
      <c r="B12174" s="294"/>
      <c r="C12174" s="294"/>
      <c r="D12174" s="294"/>
      <c r="E12174" s="294"/>
      <c r="F12174" s="294"/>
    </row>
    <row r="12175">
      <c r="A12175" s="294" t="s">
        <v>29291</v>
      </c>
      <c r="B12175" s="294"/>
      <c r="C12175" s="294"/>
      <c r="D12175" s="294"/>
      <c r="E12175" s="294"/>
      <c r="F12175" s="294"/>
    </row>
    <row r="12176">
      <c r="A12176" s="294" t="s">
        <v>29292</v>
      </c>
      <c r="B12176" s="294"/>
      <c r="C12176" s="294"/>
      <c r="D12176" s="294"/>
      <c r="E12176" s="294"/>
      <c r="F12176" s="294"/>
    </row>
    <row r="12177">
      <c r="A12177" s="294" t="s">
        <v>29293</v>
      </c>
      <c r="B12177" s="294"/>
      <c r="C12177" s="294"/>
      <c r="D12177" s="294"/>
      <c r="E12177" s="294"/>
      <c r="F12177" s="294"/>
    </row>
    <row r="12178">
      <c r="A12178" s="294" t="s">
        <v>29294</v>
      </c>
      <c r="B12178" s="294"/>
      <c r="C12178" s="294"/>
      <c r="D12178" s="294"/>
      <c r="E12178" s="294"/>
      <c r="F12178" s="294"/>
    </row>
    <row r="12179">
      <c r="A12179" s="294" t="s">
        <v>29295</v>
      </c>
      <c r="B12179" s="294"/>
      <c r="C12179" s="294"/>
      <c r="D12179" s="294"/>
      <c r="E12179" s="294"/>
      <c r="F12179" s="294"/>
    </row>
    <row r="12180">
      <c r="A12180" s="294" t="s">
        <v>29296</v>
      </c>
      <c r="B12180" s="294"/>
      <c r="C12180" s="294"/>
      <c r="D12180" s="294"/>
      <c r="E12180" s="294"/>
      <c r="F12180" s="294"/>
    </row>
    <row r="12181">
      <c r="A12181" s="294" t="s">
        <v>29297</v>
      </c>
      <c r="B12181" s="294"/>
      <c r="C12181" s="294"/>
      <c r="D12181" s="294"/>
      <c r="E12181" s="294"/>
      <c r="F12181" s="294"/>
    </row>
    <row r="12182">
      <c r="A12182" s="294" t="s">
        <v>29298</v>
      </c>
      <c r="B12182" s="294"/>
      <c r="C12182" s="294"/>
      <c r="D12182" s="294"/>
      <c r="E12182" s="294"/>
      <c r="F12182" s="294"/>
    </row>
    <row r="12183">
      <c r="A12183" s="294" t="s">
        <v>29299</v>
      </c>
      <c r="B12183" s="294"/>
      <c r="C12183" s="294"/>
      <c r="D12183" s="294"/>
      <c r="E12183" s="294"/>
      <c r="F12183" s="294"/>
    </row>
    <row r="12184">
      <c r="A12184" s="294" t="s">
        <v>29300</v>
      </c>
      <c r="B12184" s="294"/>
      <c r="C12184" s="294"/>
      <c r="D12184" s="294"/>
      <c r="E12184" s="294"/>
      <c r="F12184" s="294"/>
    </row>
    <row r="12185">
      <c r="A12185" s="294" t="s">
        <v>29301</v>
      </c>
      <c r="B12185" s="294"/>
      <c r="C12185" s="294"/>
      <c r="D12185" s="294"/>
      <c r="E12185" s="294"/>
      <c r="F12185" s="294"/>
    </row>
    <row r="12186">
      <c r="A12186" s="294" t="s">
        <v>29302</v>
      </c>
      <c r="B12186" s="294"/>
      <c r="C12186" s="294"/>
      <c r="D12186" s="294"/>
      <c r="E12186" s="294"/>
      <c r="F12186" s="294"/>
    </row>
    <row r="12187">
      <c r="A12187" s="294" t="s">
        <v>29043</v>
      </c>
      <c r="B12187" s="294"/>
      <c r="C12187" s="294"/>
      <c r="D12187" s="294"/>
      <c r="E12187" s="294"/>
      <c r="F12187" s="294"/>
    </row>
    <row r="12188">
      <c r="A12188" s="294" t="s">
        <v>23508</v>
      </c>
      <c r="B12188" s="294"/>
      <c r="C12188" s="294"/>
      <c r="D12188" s="294"/>
      <c r="E12188" s="294"/>
      <c r="F12188" s="294"/>
    </row>
    <row r="12189">
      <c r="A12189" s="294" t="s">
        <v>29303</v>
      </c>
      <c r="B12189" s="294"/>
      <c r="C12189" s="294"/>
      <c r="D12189" s="294"/>
      <c r="E12189" s="294"/>
      <c r="F12189" s="294"/>
    </row>
    <row r="12190">
      <c r="A12190" s="294" t="s">
        <v>29304</v>
      </c>
      <c r="B12190" s="294"/>
      <c r="C12190" s="294"/>
      <c r="D12190" s="294"/>
      <c r="E12190" s="294"/>
      <c r="F12190" s="294"/>
    </row>
    <row r="12191">
      <c r="A12191" s="294"/>
      <c r="B12191" s="294"/>
      <c r="C12191" s="294"/>
      <c r="D12191" s="294"/>
      <c r="E12191" s="294"/>
      <c r="F12191" s="294"/>
    </row>
    <row r="12192">
      <c r="A12192" s="294" t="s">
        <v>25957</v>
      </c>
      <c r="B12192" s="294"/>
      <c r="C12192" s="294"/>
      <c r="D12192" s="294"/>
      <c r="E12192" s="294"/>
      <c r="F12192" s="294"/>
    </row>
    <row r="12193">
      <c r="A12193" s="294"/>
      <c r="B12193" s="294"/>
      <c r="C12193" s="294"/>
      <c r="D12193" s="294"/>
      <c r="E12193" s="294"/>
      <c r="F12193" s="294"/>
    </row>
    <row r="12194">
      <c r="A12194" s="294" t="s">
        <v>29305</v>
      </c>
      <c r="B12194" s="294"/>
      <c r="C12194" s="294"/>
      <c r="D12194" s="294"/>
      <c r="E12194" s="294"/>
      <c r="F12194" s="294"/>
    </row>
    <row r="12195">
      <c r="A12195" s="294"/>
      <c r="B12195" s="294"/>
      <c r="C12195" s="294"/>
      <c r="D12195" s="294"/>
      <c r="E12195" s="294"/>
      <c r="F12195" s="294"/>
    </row>
    <row r="12196">
      <c r="A12196" s="294" t="s">
        <v>26193</v>
      </c>
      <c r="B12196" s="294"/>
      <c r="C12196" s="294"/>
      <c r="D12196" s="294"/>
      <c r="E12196" s="294"/>
      <c r="F12196" s="294"/>
    </row>
    <row r="12197">
      <c r="A12197" s="294"/>
      <c r="B12197" s="294"/>
      <c r="C12197" s="294"/>
      <c r="D12197" s="294"/>
      <c r="E12197" s="294"/>
      <c r="F12197" s="294"/>
    </row>
    <row r="12198">
      <c r="A12198" s="294" t="s">
        <v>29306</v>
      </c>
      <c r="B12198" s="294"/>
      <c r="C12198" s="294"/>
      <c r="D12198" s="294"/>
      <c r="E12198" s="294"/>
      <c r="F12198" s="294"/>
    </row>
    <row r="12199">
      <c r="A12199" s="294" t="s">
        <v>29307</v>
      </c>
      <c r="B12199" s="294"/>
      <c r="C12199" s="294"/>
      <c r="D12199" s="294"/>
      <c r="E12199" s="294"/>
      <c r="F12199" s="294"/>
    </row>
    <row r="12200">
      <c r="A12200" s="294" t="s">
        <v>29308</v>
      </c>
      <c r="B12200" s="294"/>
      <c r="C12200" s="294"/>
      <c r="D12200" s="294"/>
      <c r="E12200" s="294"/>
      <c r="F12200" s="294"/>
    </row>
    <row r="12201">
      <c r="A12201" s="294" t="s">
        <v>29309</v>
      </c>
      <c r="B12201" s="294"/>
      <c r="C12201" s="294"/>
      <c r="D12201" s="294"/>
      <c r="E12201" s="294"/>
      <c r="F12201" s="294"/>
    </row>
    <row r="12202">
      <c r="A12202" s="294" t="s">
        <v>29310</v>
      </c>
      <c r="B12202" s="294"/>
      <c r="C12202" s="294"/>
      <c r="D12202" s="294"/>
      <c r="E12202" s="294"/>
      <c r="F12202" s="294"/>
    </row>
    <row r="12203">
      <c r="A12203" s="294"/>
      <c r="B12203" s="294"/>
      <c r="C12203" s="294"/>
      <c r="D12203" s="294"/>
      <c r="E12203" s="294"/>
      <c r="F12203" s="294"/>
    </row>
    <row r="12204">
      <c r="A12204" s="294" t="s">
        <v>25967</v>
      </c>
      <c r="B12204" s="294"/>
      <c r="C12204" s="294"/>
      <c r="D12204" s="294"/>
      <c r="E12204" s="294"/>
      <c r="F12204" s="294"/>
    </row>
    <row r="12205">
      <c r="A12205" s="294"/>
      <c r="B12205" s="294"/>
      <c r="C12205" s="294"/>
      <c r="D12205" s="294"/>
      <c r="E12205" s="294"/>
      <c r="F12205" s="294"/>
    </row>
    <row r="12206">
      <c r="A12206" s="294" t="s">
        <v>29311</v>
      </c>
      <c r="B12206" s="294"/>
      <c r="C12206" s="294"/>
      <c r="D12206" s="294"/>
      <c r="E12206" s="294"/>
      <c r="F12206" s="294"/>
    </row>
    <row r="12207">
      <c r="A12207" s="294" t="s">
        <v>29312</v>
      </c>
      <c r="B12207" s="294"/>
      <c r="C12207" s="294"/>
      <c r="D12207" s="294"/>
      <c r="E12207" s="294"/>
      <c r="F12207" s="294"/>
    </row>
    <row r="12208">
      <c r="A12208" s="294" t="s">
        <v>29313</v>
      </c>
      <c r="B12208" s="294"/>
      <c r="C12208" s="294"/>
      <c r="D12208" s="294"/>
      <c r="E12208" s="294"/>
      <c r="F12208" s="294"/>
    </row>
    <row r="12209">
      <c r="A12209" s="294" t="s">
        <v>29314</v>
      </c>
      <c r="B12209" s="294"/>
      <c r="C12209" s="294"/>
      <c r="D12209" s="294"/>
      <c r="E12209" s="294"/>
      <c r="F12209" s="294"/>
    </row>
    <row r="12210">
      <c r="A12210" s="294" t="s">
        <v>29315</v>
      </c>
      <c r="B12210" s="294"/>
      <c r="C12210" s="294"/>
      <c r="D12210" s="294"/>
      <c r="E12210" s="294"/>
      <c r="F12210" s="294"/>
    </row>
    <row r="12211">
      <c r="A12211" s="294" t="s">
        <v>29316</v>
      </c>
      <c r="B12211" s="294"/>
      <c r="C12211" s="294"/>
      <c r="D12211" s="294"/>
      <c r="E12211" s="294"/>
      <c r="F12211" s="294"/>
    </row>
    <row r="12212">
      <c r="A12212" s="294" t="s">
        <v>29317</v>
      </c>
      <c r="B12212" s="294"/>
      <c r="C12212" s="294"/>
      <c r="D12212" s="294"/>
      <c r="E12212" s="294"/>
      <c r="F12212" s="294"/>
    </row>
    <row r="12213">
      <c r="A12213" s="294" t="s">
        <v>29318</v>
      </c>
      <c r="B12213" s="294"/>
      <c r="C12213" s="294"/>
      <c r="D12213" s="294"/>
      <c r="E12213" s="294"/>
      <c r="F12213" s="294"/>
    </row>
    <row r="12214">
      <c r="A12214" s="294" t="s">
        <v>29319</v>
      </c>
      <c r="B12214" s="294"/>
      <c r="C12214" s="294"/>
      <c r="D12214" s="294"/>
      <c r="E12214" s="294"/>
      <c r="F12214" s="294"/>
    </row>
    <row r="12215">
      <c r="A12215" s="294" t="s">
        <v>29320</v>
      </c>
      <c r="B12215" s="294"/>
      <c r="C12215" s="294"/>
      <c r="D12215" s="294"/>
      <c r="E12215" s="294"/>
      <c r="F12215" s="294"/>
    </row>
    <row r="12216">
      <c r="A12216" s="294" t="s">
        <v>29321</v>
      </c>
      <c r="B12216" s="294"/>
      <c r="C12216" s="294"/>
      <c r="D12216" s="294"/>
      <c r="E12216" s="294"/>
      <c r="F12216" s="294"/>
    </row>
    <row r="12217">
      <c r="A12217" s="294" t="s">
        <v>29322</v>
      </c>
      <c r="B12217" s="294"/>
      <c r="C12217" s="294"/>
      <c r="D12217" s="294"/>
      <c r="E12217" s="294"/>
      <c r="F12217" s="294"/>
    </row>
    <row r="12218">
      <c r="A12218" s="294" t="s">
        <v>29323</v>
      </c>
      <c r="B12218" s="294"/>
      <c r="C12218" s="294"/>
      <c r="D12218" s="294"/>
      <c r="E12218" s="294"/>
      <c r="F12218" s="294"/>
    </row>
    <row r="12219">
      <c r="A12219" s="294"/>
      <c r="B12219" s="294"/>
      <c r="C12219" s="294"/>
      <c r="D12219" s="294"/>
      <c r="E12219" s="294"/>
      <c r="F12219" s="294"/>
    </row>
    <row r="12220">
      <c r="A12220" s="294" t="s">
        <v>29324</v>
      </c>
      <c r="B12220" s="294"/>
      <c r="C12220" s="294"/>
      <c r="D12220" s="294"/>
      <c r="E12220" s="294"/>
      <c r="F12220" s="294"/>
    </row>
    <row r="12221">
      <c r="A12221" s="294"/>
      <c r="B12221" s="294"/>
      <c r="C12221" s="294"/>
      <c r="D12221" s="294"/>
      <c r="E12221" s="294"/>
      <c r="F12221" s="294"/>
    </row>
    <row r="12222">
      <c r="A12222" s="294" t="s">
        <v>29325</v>
      </c>
      <c r="B12222" s="294"/>
      <c r="C12222" s="294"/>
      <c r="D12222" s="294"/>
      <c r="E12222" s="294"/>
      <c r="F12222" s="294"/>
    </row>
    <row r="12223">
      <c r="A12223" s="294" t="s">
        <v>29326</v>
      </c>
      <c r="B12223" s="294"/>
      <c r="C12223" s="294"/>
      <c r="D12223" s="294"/>
      <c r="E12223" s="294"/>
      <c r="F12223" s="294"/>
    </row>
    <row r="12224">
      <c r="A12224" s="294" t="s">
        <v>29327</v>
      </c>
      <c r="B12224" s="294"/>
      <c r="C12224" s="294"/>
      <c r="D12224" s="294"/>
      <c r="E12224" s="294"/>
      <c r="F12224" s="294"/>
    </row>
    <row r="12225">
      <c r="A12225" s="294" t="s">
        <v>29328</v>
      </c>
      <c r="B12225" s="294"/>
      <c r="C12225" s="294"/>
      <c r="D12225" s="294"/>
      <c r="E12225" s="294"/>
      <c r="F12225" s="294"/>
    </row>
    <row r="12226">
      <c r="A12226" s="294" t="s">
        <v>29329</v>
      </c>
      <c r="B12226" s="294"/>
      <c r="C12226" s="294"/>
      <c r="D12226" s="294"/>
      <c r="E12226" s="294"/>
      <c r="F12226" s="294"/>
    </row>
    <row r="12227">
      <c r="A12227" s="294" t="s">
        <v>29330</v>
      </c>
      <c r="B12227" s="294"/>
      <c r="C12227" s="294"/>
      <c r="D12227" s="294"/>
      <c r="E12227" s="294"/>
      <c r="F12227" s="294"/>
    </row>
    <row r="12228">
      <c r="A12228" s="294" t="s">
        <v>29331</v>
      </c>
      <c r="B12228" s="294"/>
      <c r="C12228" s="294"/>
      <c r="D12228" s="294"/>
      <c r="E12228" s="294"/>
      <c r="F12228" s="294"/>
    </row>
    <row r="12229">
      <c r="A12229" s="294" t="s">
        <v>29332</v>
      </c>
      <c r="B12229" s="294"/>
      <c r="C12229" s="294"/>
      <c r="D12229" s="294"/>
      <c r="E12229" s="294"/>
      <c r="F12229" s="294"/>
    </row>
    <row r="12230">
      <c r="A12230" s="294"/>
      <c r="B12230" s="294"/>
      <c r="C12230" s="294"/>
      <c r="D12230" s="294"/>
      <c r="E12230" s="294"/>
      <c r="F12230" s="294"/>
    </row>
    <row r="12231">
      <c r="A12231" s="294" t="s">
        <v>29333</v>
      </c>
      <c r="B12231" s="294"/>
      <c r="C12231" s="294"/>
      <c r="D12231" s="294"/>
      <c r="E12231" s="294"/>
      <c r="F12231" s="294"/>
    </row>
    <row r="12232">
      <c r="A12232" s="294"/>
      <c r="B12232" s="294"/>
      <c r="C12232" s="294"/>
      <c r="D12232" s="294"/>
      <c r="E12232" s="294"/>
      <c r="F12232" s="294"/>
    </row>
    <row r="12233">
      <c r="A12233" s="294" t="s">
        <v>29334</v>
      </c>
      <c r="B12233" s="294"/>
      <c r="C12233" s="294"/>
      <c r="D12233" s="294"/>
      <c r="E12233" s="294"/>
      <c r="F12233" s="294"/>
    </row>
    <row r="12234">
      <c r="A12234" s="294" t="s">
        <v>29335</v>
      </c>
      <c r="B12234" s="294"/>
      <c r="C12234" s="294"/>
      <c r="D12234" s="294"/>
      <c r="E12234" s="294"/>
      <c r="F12234" s="294"/>
    </row>
    <row r="12235">
      <c r="A12235" s="294" t="s">
        <v>29336</v>
      </c>
      <c r="B12235" s="294"/>
      <c r="C12235" s="294"/>
      <c r="D12235" s="294"/>
      <c r="E12235" s="294"/>
      <c r="F12235" s="294"/>
    </row>
    <row r="12236">
      <c r="A12236" s="294" t="s">
        <v>29337</v>
      </c>
      <c r="B12236" s="294"/>
      <c r="C12236" s="294"/>
      <c r="D12236" s="294"/>
      <c r="E12236" s="294"/>
      <c r="F12236" s="294"/>
    </row>
    <row r="12237">
      <c r="A12237" s="294" t="s">
        <v>29338</v>
      </c>
      <c r="B12237" s="294"/>
      <c r="C12237" s="294"/>
      <c r="D12237" s="294"/>
      <c r="E12237" s="294"/>
      <c r="F12237" s="294"/>
    </row>
    <row r="12238">
      <c r="A12238" s="294" t="s">
        <v>29339</v>
      </c>
      <c r="B12238" s="294"/>
      <c r="C12238" s="294"/>
      <c r="D12238" s="294"/>
      <c r="E12238" s="294"/>
      <c r="F12238" s="294"/>
    </row>
    <row r="12239">
      <c r="A12239" s="294" t="s">
        <v>29340</v>
      </c>
      <c r="B12239" s="294"/>
      <c r="C12239" s="294"/>
      <c r="D12239" s="294"/>
      <c r="E12239" s="294"/>
      <c r="F12239" s="294"/>
    </row>
    <row r="12240">
      <c r="A12240" s="294" t="s">
        <v>29341</v>
      </c>
      <c r="B12240" s="294"/>
      <c r="C12240" s="294"/>
      <c r="D12240" s="294"/>
      <c r="E12240" s="294"/>
      <c r="F12240" s="294"/>
    </row>
    <row r="12241">
      <c r="A12241" s="294"/>
      <c r="B12241" s="294"/>
      <c r="C12241" s="294"/>
      <c r="D12241" s="294"/>
      <c r="E12241" s="294"/>
      <c r="F12241" s="294"/>
    </row>
    <row r="12242">
      <c r="A12242" s="294" t="s">
        <v>26253</v>
      </c>
      <c r="B12242" s="294"/>
      <c r="C12242" s="294"/>
      <c r="D12242" s="294"/>
      <c r="E12242" s="294"/>
      <c r="F12242" s="294"/>
    </row>
    <row r="12243">
      <c r="A12243" s="294"/>
      <c r="B12243" s="294"/>
      <c r="C12243" s="294"/>
      <c r="D12243" s="294"/>
      <c r="E12243" s="294"/>
      <c r="F12243" s="294"/>
    </row>
    <row r="12244">
      <c r="A12244" s="294" t="s">
        <v>29342</v>
      </c>
      <c r="B12244" s="294"/>
      <c r="C12244" s="294"/>
      <c r="D12244" s="294"/>
      <c r="E12244" s="294"/>
      <c r="F12244" s="294"/>
    </row>
    <row r="12245">
      <c r="A12245" s="294" t="s">
        <v>29343</v>
      </c>
      <c r="B12245" s="294"/>
      <c r="C12245" s="294"/>
      <c r="D12245" s="294"/>
      <c r="E12245" s="294"/>
      <c r="F12245" s="294"/>
    </row>
    <row r="12246">
      <c r="A12246" s="294" t="s">
        <v>29344</v>
      </c>
      <c r="B12246" s="294"/>
      <c r="C12246" s="294"/>
      <c r="D12246" s="294"/>
      <c r="E12246" s="294"/>
      <c r="F12246" s="294"/>
    </row>
    <row r="12247">
      <c r="A12247" s="294" t="s">
        <v>29345</v>
      </c>
      <c r="B12247" s="294"/>
      <c r="C12247" s="294"/>
      <c r="D12247" s="294"/>
      <c r="E12247" s="294"/>
      <c r="F12247" s="294"/>
    </row>
    <row r="12248">
      <c r="A12248" s="294" t="s">
        <v>29346</v>
      </c>
      <c r="B12248" s="294"/>
      <c r="C12248" s="294"/>
      <c r="D12248" s="294"/>
      <c r="E12248" s="294"/>
      <c r="F12248" s="294"/>
    </row>
    <row r="12249">
      <c r="A12249" s="294"/>
      <c r="B12249" s="294"/>
      <c r="C12249" s="294"/>
      <c r="D12249" s="294"/>
      <c r="E12249" s="294"/>
      <c r="F12249" s="294"/>
    </row>
    <row r="12250">
      <c r="A12250" s="294" t="s">
        <v>28124</v>
      </c>
      <c r="B12250" s="294"/>
      <c r="C12250" s="294"/>
      <c r="D12250" s="294"/>
      <c r="E12250" s="294"/>
      <c r="F12250" s="294"/>
    </row>
    <row r="12251">
      <c r="A12251" s="294" t="s">
        <v>29347</v>
      </c>
      <c r="B12251" s="294"/>
      <c r="C12251" s="294"/>
      <c r="D12251" s="294"/>
      <c r="E12251" s="294"/>
      <c r="F12251" s="294"/>
    </row>
    <row r="12252">
      <c r="A12252" s="294" t="s">
        <v>29304</v>
      </c>
      <c r="B12252" s="294"/>
      <c r="C12252" s="294"/>
      <c r="D12252" s="294"/>
      <c r="E12252" s="294"/>
      <c r="F12252" s="294"/>
    </row>
    <row r="12253">
      <c r="A12253" s="294"/>
      <c r="B12253" s="294"/>
      <c r="C12253" s="294"/>
      <c r="D12253" s="294"/>
      <c r="E12253" s="294"/>
      <c r="F12253" s="294"/>
    </row>
    <row r="12254">
      <c r="A12254" s="294" t="s">
        <v>25957</v>
      </c>
      <c r="B12254" s="294"/>
      <c r="C12254" s="294"/>
      <c r="D12254" s="294"/>
      <c r="E12254" s="294"/>
      <c r="F12254" s="294"/>
    </row>
    <row r="12255">
      <c r="A12255" s="294"/>
      <c r="B12255" s="294"/>
      <c r="C12255" s="294"/>
      <c r="D12255" s="294"/>
      <c r="E12255" s="294"/>
      <c r="F12255" s="294"/>
    </row>
    <row r="12256">
      <c r="A12256" s="294" t="s">
        <v>29305</v>
      </c>
      <c r="B12256" s="294"/>
      <c r="C12256" s="294"/>
      <c r="D12256" s="294"/>
      <c r="E12256" s="294"/>
      <c r="F12256" s="294"/>
    </row>
    <row r="12257">
      <c r="A12257" s="294"/>
      <c r="B12257" s="294"/>
      <c r="C12257" s="294"/>
      <c r="D12257" s="294"/>
      <c r="E12257" s="294"/>
      <c r="F12257" s="294"/>
    </row>
    <row r="12258">
      <c r="A12258" s="294" t="s">
        <v>26193</v>
      </c>
      <c r="B12258" s="294"/>
      <c r="C12258" s="294"/>
      <c r="D12258" s="294"/>
      <c r="E12258" s="294"/>
      <c r="F12258" s="294"/>
    </row>
    <row r="12259">
      <c r="A12259" s="294"/>
      <c r="B12259" s="294"/>
      <c r="C12259" s="294"/>
      <c r="D12259" s="294"/>
      <c r="E12259" s="294"/>
      <c r="F12259" s="294"/>
    </row>
    <row r="12260">
      <c r="A12260" s="294" t="s">
        <v>29306</v>
      </c>
      <c r="B12260" s="294"/>
      <c r="C12260" s="294"/>
      <c r="D12260" s="294"/>
      <c r="E12260" s="294"/>
      <c r="F12260" s="294"/>
    </row>
    <row r="12261">
      <c r="A12261" s="294" t="s">
        <v>29307</v>
      </c>
      <c r="B12261" s="294"/>
      <c r="C12261" s="294"/>
      <c r="D12261" s="294"/>
      <c r="E12261" s="294"/>
      <c r="F12261" s="294"/>
    </row>
    <row r="12262">
      <c r="A12262" s="294" t="s">
        <v>29308</v>
      </c>
      <c r="B12262" s="294"/>
      <c r="C12262" s="294"/>
      <c r="D12262" s="294"/>
      <c r="E12262" s="294"/>
      <c r="F12262" s="294"/>
    </row>
    <row r="12263">
      <c r="A12263" s="294" t="s">
        <v>29309</v>
      </c>
      <c r="B12263" s="294"/>
      <c r="C12263" s="294"/>
      <c r="D12263" s="294"/>
      <c r="E12263" s="294"/>
      <c r="F12263" s="294"/>
    </row>
    <row r="12264">
      <c r="A12264" s="294" t="s">
        <v>29310</v>
      </c>
      <c r="B12264" s="294"/>
      <c r="C12264" s="294"/>
      <c r="D12264" s="294"/>
      <c r="E12264" s="294"/>
      <c r="F12264" s="294"/>
    </row>
    <row r="12265">
      <c r="A12265" s="294"/>
      <c r="B12265" s="294"/>
      <c r="C12265" s="294"/>
      <c r="D12265" s="294"/>
      <c r="E12265" s="294"/>
      <c r="F12265" s="294"/>
    </row>
    <row r="12266">
      <c r="A12266" s="294" t="s">
        <v>25967</v>
      </c>
      <c r="B12266" s="294"/>
      <c r="C12266" s="294"/>
      <c r="D12266" s="294"/>
      <c r="E12266" s="294"/>
      <c r="F12266" s="294"/>
    </row>
    <row r="12267">
      <c r="A12267" s="294"/>
      <c r="B12267" s="294"/>
      <c r="C12267" s="294"/>
      <c r="D12267" s="294"/>
      <c r="E12267" s="294"/>
      <c r="F12267" s="294"/>
    </row>
    <row r="12268">
      <c r="A12268" s="294" t="s">
        <v>29311</v>
      </c>
      <c r="B12268" s="294"/>
      <c r="C12268" s="294"/>
      <c r="D12268" s="294"/>
      <c r="E12268" s="294"/>
      <c r="F12268" s="294"/>
    </row>
    <row r="12269">
      <c r="A12269" s="294" t="s">
        <v>29312</v>
      </c>
      <c r="B12269" s="294"/>
      <c r="C12269" s="294"/>
      <c r="D12269" s="294"/>
      <c r="E12269" s="294"/>
      <c r="F12269" s="294"/>
    </row>
    <row r="12270">
      <c r="A12270" s="294" t="s">
        <v>29313</v>
      </c>
      <c r="B12270" s="294"/>
      <c r="C12270" s="294"/>
      <c r="D12270" s="294"/>
      <c r="E12270" s="294"/>
      <c r="F12270" s="294"/>
    </row>
    <row r="12271">
      <c r="A12271" s="294" t="s">
        <v>29314</v>
      </c>
      <c r="B12271" s="294"/>
      <c r="C12271" s="294"/>
      <c r="D12271" s="294"/>
      <c r="E12271" s="294"/>
      <c r="F12271" s="294"/>
    </row>
    <row r="12272">
      <c r="A12272" s="294" t="s">
        <v>29315</v>
      </c>
      <c r="B12272" s="294"/>
      <c r="C12272" s="294"/>
      <c r="D12272" s="294"/>
      <c r="E12272" s="294"/>
      <c r="F12272" s="294"/>
    </row>
    <row r="12273">
      <c r="A12273" s="294" t="s">
        <v>29316</v>
      </c>
      <c r="B12273" s="294"/>
      <c r="C12273" s="294"/>
      <c r="D12273" s="294"/>
      <c r="E12273" s="294"/>
      <c r="F12273" s="294"/>
    </row>
    <row r="12274">
      <c r="A12274" s="294" t="s">
        <v>29317</v>
      </c>
      <c r="B12274" s="294"/>
      <c r="C12274" s="294"/>
      <c r="D12274" s="294"/>
      <c r="E12274" s="294"/>
      <c r="F12274" s="294"/>
    </row>
    <row r="12275">
      <c r="A12275" s="294" t="s">
        <v>29318</v>
      </c>
      <c r="B12275" s="294"/>
      <c r="C12275" s="294"/>
      <c r="D12275" s="294"/>
      <c r="E12275" s="294"/>
      <c r="F12275" s="294"/>
    </row>
    <row r="12276">
      <c r="A12276" s="294" t="s">
        <v>29319</v>
      </c>
      <c r="B12276" s="294"/>
      <c r="C12276" s="294"/>
      <c r="D12276" s="294"/>
      <c r="E12276" s="294"/>
      <c r="F12276" s="294"/>
    </row>
    <row r="12277">
      <c r="A12277" s="294" t="s">
        <v>29320</v>
      </c>
      <c r="B12277" s="294"/>
      <c r="C12277" s="294"/>
      <c r="D12277" s="294"/>
      <c r="E12277" s="294"/>
      <c r="F12277" s="294"/>
    </row>
    <row r="12278">
      <c r="A12278" s="294" t="s">
        <v>29321</v>
      </c>
      <c r="B12278" s="294"/>
      <c r="C12278" s="294"/>
      <c r="D12278" s="294"/>
      <c r="E12278" s="294"/>
      <c r="F12278" s="294"/>
    </row>
    <row r="12279">
      <c r="A12279" s="294" t="s">
        <v>29322</v>
      </c>
      <c r="B12279" s="294"/>
      <c r="C12279" s="294"/>
      <c r="D12279" s="294"/>
      <c r="E12279" s="294"/>
      <c r="F12279" s="294"/>
    </row>
    <row r="12280">
      <c r="A12280" s="294" t="s">
        <v>29323</v>
      </c>
      <c r="B12280" s="294"/>
      <c r="C12280" s="294"/>
      <c r="D12280" s="294"/>
      <c r="E12280" s="294"/>
      <c r="F12280" s="294"/>
    </row>
    <row r="12281">
      <c r="A12281" s="294"/>
      <c r="B12281" s="294"/>
      <c r="C12281" s="294"/>
      <c r="D12281" s="294"/>
      <c r="E12281" s="294"/>
      <c r="F12281" s="294"/>
    </row>
    <row r="12282">
      <c r="A12282" s="294" t="s">
        <v>29324</v>
      </c>
      <c r="B12282" s="294"/>
      <c r="C12282" s="294"/>
      <c r="D12282" s="294"/>
      <c r="E12282" s="294"/>
      <c r="F12282" s="294"/>
    </row>
    <row r="12283">
      <c r="A12283" s="294"/>
      <c r="B12283" s="294"/>
      <c r="C12283" s="294"/>
      <c r="D12283" s="294"/>
      <c r="E12283" s="294"/>
      <c r="F12283" s="294"/>
    </row>
    <row r="12284">
      <c r="A12284" s="294" t="s">
        <v>29325</v>
      </c>
      <c r="B12284" s="294"/>
      <c r="C12284" s="294"/>
      <c r="D12284" s="294"/>
      <c r="E12284" s="294"/>
      <c r="F12284" s="294"/>
    </row>
    <row r="12285">
      <c r="A12285" s="294" t="s">
        <v>29326</v>
      </c>
      <c r="B12285" s="294"/>
      <c r="C12285" s="294"/>
      <c r="D12285" s="294"/>
      <c r="E12285" s="294"/>
      <c r="F12285" s="294"/>
    </row>
    <row r="12286">
      <c r="A12286" s="294" t="s">
        <v>29327</v>
      </c>
      <c r="B12286" s="294"/>
      <c r="C12286" s="294"/>
      <c r="D12286" s="294"/>
      <c r="E12286" s="294"/>
      <c r="F12286" s="294"/>
    </row>
    <row r="12287">
      <c r="A12287" s="294" t="s">
        <v>29328</v>
      </c>
      <c r="B12287" s="294"/>
      <c r="C12287" s="294"/>
      <c r="D12287" s="294"/>
      <c r="E12287" s="294"/>
      <c r="F12287" s="294"/>
    </row>
    <row r="12288">
      <c r="A12288" s="294" t="s">
        <v>29329</v>
      </c>
      <c r="B12288" s="294"/>
      <c r="C12288" s="294"/>
      <c r="D12288" s="294"/>
      <c r="E12288" s="294"/>
      <c r="F12288" s="294"/>
    </row>
    <row r="12289">
      <c r="A12289" s="294" t="s">
        <v>29330</v>
      </c>
      <c r="B12289" s="294"/>
      <c r="C12289" s="294"/>
      <c r="D12289" s="294"/>
      <c r="E12289" s="294"/>
      <c r="F12289" s="294"/>
    </row>
    <row r="12290">
      <c r="A12290" s="294" t="s">
        <v>29331</v>
      </c>
      <c r="B12290" s="294"/>
      <c r="C12290" s="294"/>
      <c r="D12290" s="294"/>
      <c r="E12290" s="294"/>
      <c r="F12290" s="294"/>
    </row>
    <row r="12291">
      <c r="A12291" s="294" t="s">
        <v>29332</v>
      </c>
      <c r="B12291" s="294"/>
      <c r="C12291" s="294"/>
      <c r="D12291" s="294"/>
      <c r="E12291" s="294"/>
      <c r="F12291" s="294"/>
    </row>
    <row r="12292">
      <c r="A12292" s="294"/>
      <c r="B12292" s="294"/>
      <c r="C12292" s="294"/>
      <c r="D12292" s="294"/>
      <c r="E12292" s="294"/>
      <c r="F12292" s="294"/>
    </row>
    <row r="12293">
      <c r="A12293" s="294" t="s">
        <v>29333</v>
      </c>
      <c r="B12293" s="294"/>
      <c r="C12293" s="294"/>
      <c r="D12293" s="294"/>
      <c r="E12293" s="294"/>
      <c r="F12293" s="294"/>
    </row>
    <row r="12294">
      <c r="A12294" s="294"/>
      <c r="B12294" s="294"/>
      <c r="C12294" s="294"/>
      <c r="D12294" s="294"/>
      <c r="E12294" s="294"/>
      <c r="F12294" s="294"/>
    </row>
    <row r="12295">
      <c r="A12295" s="294" t="s">
        <v>29334</v>
      </c>
      <c r="B12295" s="294"/>
      <c r="C12295" s="294"/>
      <c r="D12295" s="294"/>
      <c r="E12295" s="294"/>
      <c r="F12295" s="294"/>
    </row>
    <row r="12296">
      <c r="A12296" s="294" t="s">
        <v>29335</v>
      </c>
      <c r="B12296" s="294"/>
      <c r="C12296" s="294"/>
      <c r="D12296" s="294"/>
      <c r="E12296" s="294"/>
      <c r="F12296" s="294"/>
    </row>
    <row r="12297">
      <c r="A12297" s="294" t="s">
        <v>29336</v>
      </c>
      <c r="B12297" s="294"/>
      <c r="C12297" s="294"/>
      <c r="D12297" s="294"/>
      <c r="E12297" s="294"/>
      <c r="F12297" s="294"/>
    </row>
    <row r="12298">
      <c r="A12298" s="294" t="s">
        <v>29337</v>
      </c>
      <c r="B12298" s="294"/>
      <c r="C12298" s="294"/>
      <c r="D12298" s="294"/>
      <c r="E12298" s="294"/>
      <c r="F12298" s="294"/>
    </row>
    <row r="12299">
      <c r="A12299" s="294" t="s">
        <v>29338</v>
      </c>
      <c r="B12299" s="294"/>
      <c r="C12299" s="294"/>
      <c r="D12299" s="294"/>
      <c r="E12299" s="294"/>
      <c r="F12299" s="294"/>
    </row>
    <row r="12300">
      <c r="A12300" s="294" t="s">
        <v>29339</v>
      </c>
      <c r="B12300" s="294"/>
      <c r="C12300" s="294"/>
      <c r="D12300" s="294"/>
      <c r="E12300" s="294"/>
      <c r="F12300" s="294"/>
    </row>
    <row r="12301">
      <c r="A12301" s="294" t="s">
        <v>29340</v>
      </c>
      <c r="B12301" s="294"/>
      <c r="C12301" s="294"/>
      <c r="D12301" s="294"/>
      <c r="E12301" s="294"/>
      <c r="F12301" s="294"/>
    </row>
    <row r="12302">
      <c r="A12302" s="294" t="s">
        <v>29341</v>
      </c>
      <c r="B12302" s="294"/>
      <c r="C12302" s="294"/>
      <c r="D12302" s="294"/>
      <c r="E12302" s="294"/>
      <c r="F12302" s="294"/>
    </row>
    <row r="12303">
      <c r="A12303" s="294"/>
      <c r="B12303" s="294"/>
      <c r="C12303" s="294"/>
      <c r="D12303" s="294"/>
      <c r="E12303" s="294"/>
      <c r="F12303" s="294"/>
    </row>
    <row r="12304">
      <c r="A12304" s="294" t="s">
        <v>26253</v>
      </c>
      <c r="B12304" s="294"/>
      <c r="C12304" s="294"/>
      <c r="D12304" s="294"/>
      <c r="E12304" s="294"/>
      <c r="F12304" s="294"/>
    </row>
    <row r="12305">
      <c r="A12305" s="294"/>
      <c r="B12305" s="294"/>
      <c r="C12305" s="294"/>
      <c r="D12305" s="294"/>
      <c r="E12305" s="294"/>
      <c r="F12305" s="294"/>
    </row>
    <row r="12306">
      <c r="A12306" s="294" t="s">
        <v>29342</v>
      </c>
      <c r="B12306" s="294"/>
      <c r="C12306" s="294"/>
      <c r="D12306" s="294"/>
      <c r="E12306" s="294"/>
      <c r="F12306" s="294"/>
    </row>
    <row r="12307">
      <c r="A12307" s="294" t="s">
        <v>29343</v>
      </c>
      <c r="B12307" s="294"/>
      <c r="C12307" s="294"/>
      <c r="D12307" s="294"/>
      <c r="E12307" s="294"/>
      <c r="F12307" s="294"/>
    </row>
    <row r="12308">
      <c r="A12308" s="294" t="s">
        <v>29344</v>
      </c>
      <c r="B12308" s="294"/>
      <c r="C12308" s="294"/>
      <c r="D12308" s="294"/>
      <c r="E12308" s="294"/>
      <c r="F12308" s="294"/>
    </row>
    <row r="12309">
      <c r="A12309" s="294" t="s">
        <v>29345</v>
      </c>
      <c r="B12309" s="294"/>
      <c r="C12309" s="294"/>
      <c r="D12309" s="294"/>
      <c r="E12309" s="294"/>
      <c r="F12309" s="294"/>
    </row>
    <row r="12310">
      <c r="A12310" s="294" t="s">
        <v>29346</v>
      </c>
      <c r="B12310" s="294"/>
      <c r="C12310" s="294"/>
      <c r="D12310" s="294"/>
      <c r="E12310" s="294"/>
      <c r="F12310" s="294"/>
    </row>
    <row r="12311">
      <c r="A12311" s="294"/>
      <c r="B12311" s="294"/>
      <c r="C12311" s="294"/>
      <c r="D12311" s="294"/>
      <c r="E12311" s="294"/>
      <c r="F12311" s="294"/>
    </row>
    <row r="12312">
      <c r="A12312" s="294" t="s">
        <v>28124</v>
      </c>
      <c r="B12312" s="294"/>
      <c r="C12312" s="294"/>
      <c r="D12312" s="294"/>
      <c r="E12312" s="294"/>
      <c r="F12312" s="294"/>
    </row>
    <row r="12313">
      <c r="A12313" s="294" t="s">
        <v>29348</v>
      </c>
      <c r="B12313" s="294"/>
      <c r="C12313" s="294"/>
      <c r="D12313" s="294"/>
      <c r="E12313" s="294"/>
      <c r="F12313" s="294"/>
    </row>
    <row r="12314">
      <c r="A12314" s="294" t="s">
        <v>29349</v>
      </c>
      <c r="B12314" s="294"/>
      <c r="C12314" s="294"/>
      <c r="D12314" s="294"/>
      <c r="E12314" s="294"/>
      <c r="F12314" s="294"/>
    </row>
    <row r="12315">
      <c r="A12315" s="294" t="s">
        <v>29350</v>
      </c>
      <c r="B12315" s="294"/>
      <c r="C12315" s="294"/>
      <c r="D12315" s="294"/>
      <c r="E12315" s="294"/>
      <c r="F12315" s="294"/>
    </row>
    <row r="12316">
      <c r="A12316" s="294"/>
      <c r="B12316" s="294"/>
      <c r="C12316" s="294"/>
      <c r="D12316" s="294"/>
      <c r="E12316" s="294"/>
      <c r="F12316" s="294"/>
    </row>
    <row r="12317">
      <c r="A12317" s="294" t="s">
        <v>23007</v>
      </c>
      <c r="B12317" s="294"/>
      <c r="C12317" s="294"/>
      <c r="D12317" s="294"/>
      <c r="E12317" s="294"/>
      <c r="F12317" s="294"/>
    </row>
    <row r="12318">
      <c r="A12318" s="294"/>
      <c r="B12318" s="294"/>
      <c r="C12318" s="294"/>
      <c r="D12318" s="294"/>
      <c r="E12318" s="294"/>
      <c r="F12318" s="294"/>
    </row>
    <row r="12319">
      <c r="A12319" s="294" t="s">
        <v>29351</v>
      </c>
      <c r="B12319" s="294"/>
      <c r="C12319" s="294"/>
      <c r="D12319" s="294"/>
      <c r="E12319" s="294"/>
      <c r="F12319" s="294"/>
    </row>
    <row r="12320">
      <c r="A12320" s="294" t="s">
        <v>29352</v>
      </c>
      <c r="B12320" s="294"/>
      <c r="C12320" s="294"/>
      <c r="D12320" s="294"/>
      <c r="E12320" s="294"/>
      <c r="F12320" s="294"/>
    </row>
    <row r="12321">
      <c r="A12321" s="294" t="s">
        <v>29353</v>
      </c>
      <c r="B12321" s="294"/>
      <c r="C12321" s="294"/>
      <c r="D12321" s="294"/>
      <c r="E12321" s="294"/>
      <c r="F12321" s="294"/>
    </row>
    <row r="12322">
      <c r="A12322" s="294" t="s">
        <v>29354</v>
      </c>
      <c r="B12322" s="294"/>
      <c r="C12322" s="294"/>
      <c r="D12322" s="294"/>
      <c r="E12322" s="294"/>
      <c r="F12322" s="294"/>
    </row>
    <row r="12323">
      <c r="A12323" s="294" t="s">
        <v>29355</v>
      </c>
      <c r="B12323" s="294"/>
      <c r="C12323" s="294"/>
      <c r="D12323" s="294"/>
      <c r="E12323" s="294"/>
      <c r="F12323" s="294"/>
    </row>
    <row r="12324">
      <c r="A12324" s="294" t="s">
        <v>29356</v>
      </c>
      <c r="B12324" s="294"/>
      <c r="C12324" s="294"/>
      <c r="D12324" s="294"/>
      <c r="E12324" s="294"/>
      <c r="F12324" s="294"/>
    </row>
    <row r="12325">
      <c r="A12325" s="294" t="s">
        <v>29357</v>
      </c>
      <c r="B12325" s="294"/>
      <c r="C12325" s="294"/>
      <c r="D12325" s="294"/>
      <c r="E12325" s="294"/>
      <c r="F12325" s="294"/>
    </row>
    <row r="12326">
      <c r="A12326" s="294" t="s">
        <v>29358</v>
      </c>
      <c r="B12326" s="294"/>
      <c r="C12326" s="294"/>
      <c r="D12326" s="294"/>
      <c r="E12326" s="294"/>
      <c r="F12326" s="294"/>
    </row>
    <row r="12327">
      <c r="A12327" s="294" t="s">
        <v>29359</v>
      </c>
      <c r="B12327" s="294"/>
      <c r="C12327" s="294"/>
      <c r="D12327" s="294"/>
      <c r="E12327" s="294"/>
      <c r="F12327" s="294"/>
    </row>
    <row r="12328">
      <c r="A12328" s="294" t="s">
        <v>29360</v>
      </c>
      <c r="B12328" s="294"/>
      <c r="C12328" s="294"/>
      <c r="D12328" s="294"/>
      <c r="E12328" s="294"/>
      <c r="F12328" s="294"/>
    </row>
    <row r="12329">
      <c r="A12329" s="294"/>
      <c r="B12329" s="294"/>
      <c r="C12329" s="294"/>
      <c r="D12329" s="294"/>
      <c r="E12329" s="294"/>
      <c r="F12329" s="294"/>
    </row>
    <row r="12330">
      <c r="A12330" s="294" t="s">
        <v>24373</v>
      </c>
      <c r="B12330" s="294"/>
      <c r="C12330" s="294"/>
      <c r="D12330" s="294"/>
      <c r="E12330" s="294"/>
      <c r="F12330" s="294"/>
    </row>
    <row r="12331">
      <c r="A12331" s="294" t="s">
        <v>20470</v>
      </c>
      <c r="B12331" s="294"/>
      <c r="C12331" s="294"/>
      <c r="D12331" s="294"/>
      <c r="E12331" s="294"/>
      <c r="F12331" s="294"/>
    </row>
    <row r="12332">
      <c r="A12332" s="294"/>
      <c r="B12332" s="294"/>
      <c r="C12332" s="294"/>
      <c r="D12332" s="294"/>
      <c r="E12332" s="294"/>
      <c r="F12332" s="294"/>
    </row>
    <row r="12333">
      <c r="A12333" s="294" t="s">
        <v>29361</v>
      </c>
      <c r="B12333" s="294"/>
      <c r="C12333" s="294"/>
      <c r="D12333" s="294"/>
      <c r="E12333" s="294"/>
      <c r="F12333" s="294"/>
    </row>
    <row r="12334">
      <c r="A12334" s="294" t="s">
        <v>29362</v>
      </c>
      <c r="B12334" s="294"/>
      <c r="C12334" s="294"/>
      <c r="D12334" s="294"/>
      <c r="E12334" s="294"/>
      <c r="F12334" s="294"/>
    </row>
    <row r="12335">
      <c r="A12335" s="294" t="s">
        <v>29363</v>
      </c>
      <c r="B12335" s="294"/>
      <c r="C12335" s="294"/>
      <c r="D12335" s="294"/>
      <c r="E12335" s="294"/>
      <c r="F12335" s="294"/>
    </row>
    <row r="12336">
      <c r="A12336" s="294" t="s">
        <v>29364</v>
      </c>
      <c r="B12336" s="294"/>
      <c r="C12336" s="294"/>
      <c r="D12336" s="294"/>
      <c r="E12336" s="294"/>
      <c r="F12336" s="294"/>
    </row>
    <row r="12337">
      <c r="A12337" s="294" t="s">
        <v>29365</v>
      </c>
      <c r="B12337" s="294"/>
      <c r="C12337" s="294"/>
      <c r="D12337" s="294"/>
      <c r="E12337" s="294"/>
      <c r="F12337" s="294"/>
    </row>
    <row r="12338">
      <c r="A12338" s="294"/>
      <c r="B12338" s="294"/>
      <c r="C12338" s="294"/>
      <c r="D12338" s="294"/>
      <c r="E12338" s="294"/>
      <c r="F12338" s="294"/>
    </row>
    <row r="12339">
      <c r="A12339" s="294" t="s">
        <v>24590</v>
      </c>
      <c r="B12339" s="294"/>
      <c r="C12339" s="294"/>
      <c r="D12339" s="294"/>
      <c r="E12339" s="294"/>
      <c r="F12339" s="294"/>
    </row>
    <row r="12340">
      <c r="A12340" s="294" t="s">
        <v>29366</v>
      </c>
      <c r="B12340" s="294"/>
      <c r="C12340" s="294"/>
      <c r="D12340" s="294"/>
      <c r="E12340" s="294"/>
      <c r="F12340" s="294"/>
    </row>
    <row r="12341">
      <c r="A12341" s="294"/>
      <c r="B12341" s="294"/>
      <c r="C12341" s="294"/>
      <c r="D12341" s="294"/>
      <c r="E12341" s="294"/>
      <c r="F12341" s="294"/>
    </row>
    <row r="12342">
      <c r="A12342" s="294" t="s">
        <v>29367</v>
      </c>
      <c r="B12342" s="294"/>
      <c r="C12342" s="294"/>
      <c r="D12342" s="294"/>
      <c r="E12342" s="294"/>
      <c r="F12342" s="294"/>
    </row>
    <row r="12343">
      <c r="A12343" s="294" t="s">
        <v>29368</v>
      </c>
      <c r="B12343" s="294"/>
      <c r="C12343" s="294"/>
      <c r="D12343" s="294"/>
      <c r="E12343" s="294"/>
      <c r="F12343" s="294"/>
    </row>
    <row r="12344">
      <c r="A12344" s="294" t="s">
        <v>29369</v>
      </c>
      <c r="B12344" s="294"/>
      <c r="C12344" s="294"/>
      <c r="D12344" s="294"/>
      <c r="E12344" s="294"/>
      <c r="F12344" s="294"/>
    </row>
    <row r="12345">
      <c r="A12345" s="294" t="s">
        <v>29370</v>
      </c>
      <c r="B12345" s="294"/>
      <c r="C12345" s="294"/>
      <c r="D12345" s="294"/>
      <c r="E12345" s="294"/>
      <c r="F12345" s="294"/>
    </row>
    <row r="12346">
      <c r="A12346" s="294" t="s">
        <v>29371</v>
      </c>
      <c r="B12346" s="294"/>
      <c r="C12346" s="294"/>
      <c r="D12346" s="294"/>
      <c r="E12346" s="294"/>
      <c r="F12346" s="294"/>
    </row>
    <row r="12347">
      <c r="A12347" s="294" t="s">
        <v>29372</v>
      </c>
      <c r="B12347" s="294"/>
      <c r="C12347" s="294"/>
      <c r="D12347" s="294"/>
      <c r="E12347" s="294"/>
      <c r="F12347" s="294"/>
    </row>
    <row r="12348">
      <c r="A12348" s="294"/>
      <c r="B12348" s="294"/>
      <c r="C12348" s="294"/>
      <c r="D12348" s="294"/>
      <c r="E12348" s="294"/>
      <c r="F12348" s="294"/>
    </row>
    <row r="12349">
      <c r="A12349" s="294" t="s">
        <v>22572</v>
      </c>
      <c r="B12349" s="294"/>
      <c r="C12349" s="294"/>
      <c r="D12349" s="294"/>
      <c r="E12349" s="294"/>
      <c r="F12349" s="294"/>
    </row>
    <row r="12350">
      <c r="A12350" s="294" t="s">
        <v>23767</v>
      </c>
      <c r="B12350" s="294"/>
      <c r="C12350" s="294"/>
      <c r="D12350" s="294"/>
      <c r="E12350" s="294"/>
      <c r="F12350" s="294"/>
    </row>
    <row r="12351">
      <c r="A12351" s="294"/>
      <c r="B12351" s="294"/>
      <c r="C12351" s="294"/>
      <c r="D12351" s="294"/>
      <c r="E12351" s="294"/>
      <c r="F12351" s="294"/>
    </row>
    <row r="12352">
      <c r="A12352" s="294" t="s">
        <v>29373</v>
      </c>
      <c r="B12352" s="294"/>
      <c r="C12352" s="294"/>
      <c r="D12352" s="294"/>
      <c r="E12352" s="294"/>
      <c r="F12352" s="294"/>
    </row>
    <row r="12353">
      <c r="A12353" s="294" t="s">
        <v>29374</v>
      </c>
      <c r="B12353" s="294"/>
      <c r="C12353" s="294"/>
      <c r="D12353" s="294"/>
      <c r="E12353" s="294"/>
      <c r="F12353" s="294"/>
    </row>
    <row r="12354">
      <c r="A12354" s="294" t="s">
        <v>29375</v>
      </c>
      <c r="B12354" s="294"/>
      <c r="C12354" s="294"/>
      <c r="D12354" s="294"/>
      <c r="E12354" s="294"/>
      <c r="F12354" s="294"/>
    </row>
    <row r="12355">
      <c r="A12355" s="294" t="s">
        <v>29376</v>
      </c>
      <c r="B12355" s="294"/>
      <c r="C12355" s="294"/>
      <c r="D12355" s="294"/>
      <c r="E12355" s="294"/>
      <c r="F12355" s="294"/>
    </row>
    <row r="12356">
      <c r="A12356" s="294"/>
      <c r="B12356" s="294"/>
      <c r="C12356" s="294"/>
      <c r="D12356" s="294"/>
      <c r="E12356" s="294"/>
      <c r="F12356" s="294"/>
    </row>
    <row r="12357">
      <c r="A12357" s="294" t="s">
        <v>24735</v>
      </c>
      <c r="B12357" s="294"/>
      <c r="C12357" s="294"/>
      <c r="D12357" s="294"/>
      <c r="E12357" s="294"/>
      <c r="F12357" s="294"/>
    </row>
    <row r="12358">
      <c r="A12358" s="294" t="s">
        <v>23772</v>
      </c>
      <c r="B12358" s="294"/>
      <c r="C12358" s="294"/>
      <c r="D12358" s="294"/>
      <c r="E12358" s="294"/>
      <c r="F12358" s="294"/>
    </row>
    <row r="12359">
      <c r="A12359" s="294"/>
      <c r="B12359" s="294"/>
      <c r="C12359" s="294"/>
      <c r="D12359" s="294"/>
      <c r="E12359" s="294"/>
      <c r="F12359" s="294"/>
    </row>
    <row r="12360">
      <c r="A12360" s="294" t="s">
        <v>29377</v>
      </c>
      <c r="B12360" s="294"/>
      <c r="C12360" s="294"/>
      <c r="D12360" s="294"/>
      <c r="E12360" s="294"/>
      <c r="F12360" s="294"/>
    </row>
    <row r="12361">
      <c r="A12361" s="294" t="s">
        <v>29378</v>
      </c>
      <c r="B12361" s="294"/>
      <c r="C12361" s="294"/>
      <c r="D12361" s="294"/>
      <c r="E12361" s="294"/>
      <c r="F12361" s="294"/>
    </row>
    <row r="12362">
      <c r="A12362" s="294" t="s">
        <v>29379</v>
      </c>
      <c r="B12362" s="294"/>
      <c r="C12362" s="294"/>
      <c r="D12362" s="294"/>
      <c r="E12362" s="294"/>
      <c r="F12362" s="294"/>
    </row>
    <row r="12363">
      <c r="A12363" s="294" t="s">
        <v>29380</v>
      </c>
      <c r="B12363" s="294"/>
      <c r="C12363" s="294"/>
      <c r="D12363" s="294"/>
      <c r="E12363" s="294"/>
      <c r="F12363" s="294"/>
    </row>
    <row r="12364">
      <c r="A12364" s="294" t="s">
        <v>29381</v>
      </c>
      <c r="B12364" s="294"/>
      <c r="C12364" s="294"/>
      <c r="D12364" s="294"/>
      <c r="E12364" s="294"/>
      <c r="F12364" s="294"/>
    </row>
    <row r="12365">
      <c r="A12365" s="294"/>
      <c r="B12365" s="294"/>
      <c r="C12365" s="294"/>
      <c r="D12365" s="294"/>
      <c r="E12365" s="294"/>
      <c r="F12365" s="294"/>
    </row>
    <row r="12366">
      <c r="A12366" s="294" t="s">
        <v>24397</v>
      </c>
      <c r="B12366" s="294"/>
      <c r="C12366" s="294"/>
      <c r="D12366" s="294"/>
      <c r="E12366" s="294"/>
      <c r="F12366" s="294"/>
    </row>
    <row r="12367">
      <c r="A12367" s="294" t="s">
        <v>27773</v>
      </c>
      <c r="B12367" s="294"/>
      <c r="C12367" s="294"/>
      <c r="D12367" s="294"/>
      <c r="E12367" s="294"/>
      <c r="F12367" s="294"/>
    </row>
    <row r="12368">
      <c r="A12368" s="294"/>
      <c r="B12368" s="294"/>
      <c r="C12368" s="294"/>
      <c r="D12368" s="294"/>
      <c r="E12368" s="294"/>
      <c r="F12368" s="294"/>
    </row>
    <row r="12369">
      <c r="A12369" s="294" t="s">
        <v>29382</v>
      </c>
      <c r="B12369" s="294"/>
      <c r="C12369" s="294"/>
      <c r="D12369" s="294"/>
      <c r="E12369" s="294"/>
      <c r="F12369" s="294"/>
    </row>
    <row r="12370">
      <c r="A12370" s="294" t="s">
        <v>29383</v>
      </c>
      <c r="B12370" s="294"/>
      <c r="C12370" s="294"/>
      <c r="D12370" s="294"/>
      <c r="E12370" s="294"/>
      <c r="F12370" s="294"/>
    </row>
    <row r="12371">
      <c r="A12371" s="294" t="s">
        <v>29384</v>
      </c>
      <c r="B12371" s="294"/>
      <c r="C12371" s="294"/>
      <c r="D12371" s="294"/>
      <c r="E12371" s="294"/>
      <c r="F12371" s="294"/>
    </row>
    <row r="12372">
      <c r="A12372" s="294" t="s">
        <v>29385</v>
      </c>
      <c r="B12372" s="294"/>
      <c r="C12372" s="294"/>
      <c r="D12372" s="294"/>
      <c r="E12372" s="294"/>
      <c r="F12372" s="294"/>
    </row>
    <row r="12373">
      <c r="A12373" s="294" t="s">
        <v>29386</v>
      </c>
      <c r="B12373" s="294"/>
      <c r="C12373" s="294"/>
      <c r="D12373" s="294"/>
      <c r="E12373" s="294"/>
      <c r="F12373" s="294"/>
    </row>
    <row r="12374">
      <c r="A12374" s="294" t="s">
        <v>29387</v>
      </c>
      <c r="B12374" s="294"/>
      <c r="C12374" s="294"/>
      <c r="D12374" s="294"/>
      <c r="E12374" s="294"/>
      <c r="F12374" s="294"/>
    </row>
    <row r="12375">
      <c r="A12375" s="294" t="s">
        <v>29388</v>
      </c>
      <c r="B12375" s="294"/>
      <c r="C12375" s="294"/>
      <c r="D12375" s="294"/>
      <c r="E12375" s="294"/>
      <c r="F12375" s="294"/>
    </row>
    <row r="12376">
      <c r="A12376" s="294" t="s">
        <v>29389</v>
      </c>
      <c r="B12376" s="294"/>
      <c r="C12376" s="294"/>
      <c r="D12376" s="294"/>
      <c r="E12376" s="294"/>
      <c r="F12376" s="294"/>
    </row>
    <row r="12377">
      <c r="A12377" s="294" t="s">
        <v>29256</v>
      </c>
      <c r="B12377" s="294"/>
      <c r="C12377" s="294"/>
      <c r="D12377" s="294"/>
      <c r="E12377" s="294"/>
      <c r="F12377" s="294"/>
    </row>
    <row r="12378">
      <c r="A12378" s="294" t="s">
        <v>29390</v>
      </c>
      <c r="B12378" s="294"/>
      <c r="C12378" s="294"/>
      <c r="D12378" s="294"/>
      <c r="E12378" s="294"/>
      <c r="F12378" s="294"/>
    </row>
    <row r="12379">
      <c r="A12379" s="294" t="s">
        <v>29391</v>
      </c>
      <c r="B12379" s="294"/>
      <c r="C12379" s="294"/>
      <c r="D12379" s="294"/>
      <c r="E12379" s="294"/>
      <c r="F12379" s="294"/>
    </row>
    <row r="12380">
      <c r="A12380" s="294" t="s">
        <v>29392</v>
      </c>
      <c r="B12380" s="294"/>
      <c r="C12380" s="294"/>
      <c r="D12380" s="294"/>
      <c r="E12380" s="294"/>
      <c r="F12380" s="294"/>
    </row>
    <row r="12381">
      <c r="A12381" s="294"/>
      <c r="B12381" s="294"/>
      <c r="C12381" s="294"/>
      <c r="D12381" s="294"/>
      <c r="E12381" s="294"/>
      <c r="F12381" s="294"/>
    </row>
    <row r="12382">
      <c r="A12382" s="294" t="s">
        <v>28124</v>
      </c>
      <c r="B12382" s="294"/>
      <c r="C12382" s="294"/>
      <c r="D12382" s="294"/>
      <c r="E12382" s="294"/>
      <c r="F12382" s="294"/>
    </row>
    <row r="12383">
      <c r="A12383" s="294" t="s">
        <v>29393</v>
      </c>
      <c r="B12383" s="294"/>
      <c r="C12383" s="294"/>
      <c r="D12383" s="294"/>
      <c r="E12383" s="294"/>
      <c r="F12383" s="294"/>
    </row>
    <row r="12384">
      <c r="A12384" s="294" t="s">
        <v>29393</v>
      </c>
      <c r="B12384" s="294"/>
      <c r="C12384" s="294"/>
      <c r="D12384" s="294"/>
      <c r="E12384" s="294"/>
      <c r="F12384" s="294"/>
    </row>
    <row r="12385">
      <c r="A12385" s="294" t="s">
        <v>29394</v>
      </c>
      <c r="B12385" s="294"/>
      <c r="C12385" s="294"/>
      <c r="D12385" s="294"/>
      <c r="E12385" s="294"/>
      <c r="F12385" s="294"/>
    </row>
    <row r="12386">
      <c r="A12386" s="294" t="s">
        <v>21618</v>
      </c>
      <c r="B12386" s="294"/>
      <c r="C12386" s="294"/>
      <c r="D12386" s="294"/>
      <c r="E12386" s="294"/>
      <c r="F12386" s="294"/>
    </row>
    <row r="12387">
      <c r="A12387" s="294" t="s">
        <v>29395</v>
      </c>
      <c r="B12387" s="294"/>
      <c r="C12387" s="294"/>
      <c r="D12387" s="294"/>
      <c r="E12387" s="294"/>
      <c r="F12387" s="294"/>
    </row>
    <row r="12388">
      <c r="A12388" s="294"/>
      <c r="B12388" s="294"/>
      <c r="C12388" s="294"/>
      <c r="D12388" s="294"/>
      <c r="E12388" s="294"/>
      <c r="F12388" s="294"/>
    </row>
    <row r="12389">
      <c r="A12389" s="294" t="s">
        <v>22512</v>
      </c>
      <c r="B12389" s="294"/>
      <c r="C12389" s="294"/>
      <c r="D12389" s="294"/>
      <c r="E12389" s="294"/>
      <c r="F12389" s="294"/>
    </row>
    <row r="12390">
      <c r="A12390" s="294" t="s">
        <v>23229</v>
      </c>
      <c r="B12390" s="294"/>
      <c r="C12390" s="294"/>
      <c r="D12390" s="294"/>
      <c r="E12390" s="294"/>
      <c r="F12390" s="294"/>
    </row>
    <row r="12391">
      <c r="A12391" s="294"/>
      <c r="B12391" s="294"/>
      <c r="C12391" s="294"/>
      <c r="D12391" s="294"/>
      <c r="E12391" s="294"/>
      <c r="F12391" s="294"/>
    </row>
    <row r="12392">
      <c r="A12392" s="294" t="s">
        <v>29396</v>
      </c>
      <c r="B12392" s="294"/>
      <c r="C12392" s="294"/>
      <c r="D12392" s="294"/>
      <c r="E12392" s="294"/>
      <c r="F12392" s="294"/>
    </row>
    <row r="12393">
      <c r="A12393" s="294" t="s">
        <v>29397</v>
      </c>
      <c r="B12393" s="294"/>
      <c r="C12393" s="294"/>
      <c r="D12393" s="294"/>
      <c r="E12393" s="294"/>
      <c r="F12393" s="294"/>
    </row>
    <row r="12394">
      <c r="A12394" s="294" t="s">
        <v>29398</v>
      </c>
      <c r="B12394" s="294"/>
      <c r="C12394" s="294"/>
      <c r="D12394" s="294"/>
      <c r="E12394" s="294"/>
      <c r="F12394" s="294"/>
    </row>
    <row r="12395">
      <c r="A12395" s="294" t="s">
        <v>29399</v>
      </c>
      <c r="B12395" s="294"/>
      <c r="C12395" s="294"/>
      <c r="D12395" s="294"/>
      <c r="E12395" s="294"/>
      <c r="F12395" s="294"/>
    </row>
    <row r="12396">
      <c r="A12396" s="294" t="s">
        <v>29400</v>
      </c>
      <c r="B12396" s="294"/>
      <c r="C12396" s="294"/>
      <c r="D12396" s="294"/>
      <c r="E12396" s="294"/>
      <c r="F12396" s="294"/>
    </row>
    <row r="12397">
      <c r="A12397" s="294" t="s">
        <v>29401</v>
      </c>
      <c r="B12397" s="294"/>
      <c r="C12397" s="294"/>
      <c r="D12397" s="294"/>
      <c r="E12397" s="294"/>
      <c r="F12397" s="294"/>
    </row>
    <row r="12398">
      <c r="A12398" s="294" t="s">
        <v>29402</v>
      </c>
      <c r="B12398" s="294"/>
      <c r="C12398" s="294"/>
      <c r="D12398" s="294"/>
      <c r="E12398" s="294"/>
      <c r="F12398" s="294"/>
    </row>
    <row r="12399">
      <c r="A12399" s="294" t="s">
        <v>29403</v>
      </c>
      <c r="B12399" s="294"/>
      <c r="C12399" s="294"/>
      <c r="D12399" s="294"/>
      <c r="E12399" s="294"/>
      <c r="F12399" s="294"/>
    </row>
    <row r="12400">
      <c r="A12400" s="294" t="s">
        <v>29404</v>
      </c>
      <c r="B12400" s="294"/>
      <c r="C12400" s="294"/>
      <c r="D12400" s="294"/>
      <c r="E12400" s="294"/>
      <c r="F12400" s="294"/>
    </row>
    <row r="12401">
      <c r="A12401" s="294"/>
      <c r="B12401" s="294"/>
      <c r="C12401" s="294"/>
      <c r="D12401" s="294"/>
      <c r="E12401" s="294"/>
      <c r="F12401" s="294"/>
    </row>
    <row r="12402">
      <c r="A12402" s="294" t="s">
        <v>23148</v>
      </c>
      <c r="B12402" s="294"/>
      <c r="C12402" s="294"/>
      <c r="D12402" s="294"/>
      <c r="E12402" s="294"/>
      <c r="F12402" s="294"/>
    </row>
    <row r="12403">
      <c r="A12403" s="294" t="s">
        <v>23149</v>
      </c>
      <c r="B12403" s="294"/>
      <c r="C12403" s="294"/>
      <c r="D12403" s="294"/>
      <c r="E12403" s="294"/>
      <c r="F12403" s="294"/>
    </row>
    <row r="12404">
      <c r="A12404" s="294"/>
      <c r="B12404" s="294"/>
      <c r="C12404" s="294"/>
      <c r="D12404" s="294"/>
      <c r="E12404" s="294"/>
      <c r="F12404" s="294"/>
    </row>
    <row r="12405">
      <c r="A12405" s="294" t="s">
        <v>29405</v>
      </c>
      <c r="B12405" s="294"/>
      <c r="C12405" s="294"/>
      <c r="D12405" s="294"/>
      <c r="E12405" s="294"/>
      <c r="F12405" s="294"/>
    </row>
    <row r="12406">
      <c r="A12406" s="294" t="s">
        <v>29406</v>
      </c>
      <c r="B12406" s="294"/>
      <c r="C12406" s="294"/>
      <c r="D12406" s="294"/>
      <c r="E12406" s="294"/>
      <c r="F12406" s="294"/>
    </row>
    <row r="12407">
      <c r="A12407" s="294" t="s">
        <v>29407</v>
      </c>
      <c r="B12407" s="294"/>
      <c r="C12407" s="294"/>
      <c r="D12407" s="294"/>
      <c r="E12407" s="294"/>
      <c r="F12407" s="294"/>
    </row>
    <row r="12408">
      <c r="A12408" s="294" t="s">
        <v>29408</v>
      </c>
      <c r="B12408" s="294"/>
      <c r="C12408" s="294"/>
      <c r="D12408" s="294"/>
      <c r="E12408" s="294"/>
      <c r="F12408" s="294"/>
    </row>
    <row r="12409">
      <c r="A12409" s="294" t="s">
        <v>29409</v>
      </c>
      <c r="B12409" s="294"/>
      <c r="C12409" s="294"/>
      <c r="D12409" s="294"/>
      <c r="E12409" s="294"/>
      <c r="F12409" s="294"/>
    </row>
    <row r="12410">
      <c r="A12410" s="294"/>
      <c r="B12410" s="294"/>
      <c r="C12410" s="294"/>
      <c r="D12410" s="294"/>
      <c r="E12410" s="294"/>
      <c r="F12410" s="294"/>
    </row>
    <row r="12411">
      <c r="A12411" s="294" t="s">
        <v>29410</v>
      </c>
      <c r="B12411" s="294"/>
      <c r="C12411" s="294"/>
      <c r="D12411" s="294"/>
      <c r="E12411" s="294"/>
      <c r="F12411" s="294"/>
    </row>
    <row r="12412">
      <c r="A12412" s="294" t="s">
        <v>23068</v>
      </c>
      <c r="B12412" s="294"/>
      <c r="C12412" s="294"/>
      <c r="D12412" s="294"/>
      <c r="E12412" s="294"/>
      <c r="F12412" s="294"/>
    </row>
    <row r="12413">
      <c r="A12413" s="294"/>
      <c r="B12413" s="294"/>
      <c r="C12413" s="294"/>
      <c r="D12413" s="294"/>
      <c r="E12413" s="294"/>
      <c r="F12413" s="294"/>
    </row>
    <row r="12414">
      <c r="A12414" s="294" t="s">
        <v>29411</v>
      </c>
      <c r="B12414" s="294"/>
      <c r="C12414" s="294"/>
      <c r="D12414" s="294"/>
      <c r="E12414" s="294"/>
      <c r="F12414" s="294"/>
    </row>
    <row r="12415">
      <c r="A12415" s="294" t="s">
        <v>29412</v>
      </c>
      <c r="B12415" s="294"/>
      <c r="C12415" s="294"/>
      <c r="D12415" s="294"/>
      <c r="E12415" s="294"/>
      <c r="F12415" s="294"/>
    </row>
    <row r="12416">
      <c r="A12416" s="294" t="s">
        <v>29413</v>
      </c>
      <c r="B12416" s="294"/>
      <c r="C12416" s="294"/>
      <c r="D12416" s="294"/>
      <c r="E12416" s="294"/>
      <c r="F12416" s="294"/>
    </row>
    <row r="12417">
      <c r="A12417" s="294" t="s">
        <v>29414</v>
      </c>
      <c r="B12417" s="294"/>
      <c r="C12417" s="294"/>
      <c r="D12417" s="294"/>
      <c r="E12417" s="294"/>
      <c r="F12417" s="294"/>
    </row>
    <row r="12418">
      <c r="A12418" s="294" t="s">
        <v>29415</v>
      </c>
      <c r="B12418" s="294"/>
      <c r="C12418" s="294"/>
      <c r="D12418" s="294"/>
      <c r="E12418" s="294"/>
      <c r="F12418" s="294"/>
    </row>
    <row r="12419">
      <c r="A12419" s="294" t="s">
        <v>29416</v>
      </c>
      <c r="B12419" s="294"/>
      <c r="C12419" s="294"/>
      <c r="D12419" s="294"/>
      <c r="E12419" s="294"/>
      <c r="F12419" s="294"/>
    </row>
    <row r="12420">
      <c r="A12420" s="294" t="s">
        <v>29417</v>
      </c>
      <c r="B12420" s="294"/>
      <c r="C12420" s="294"/>
      <c r="D12420" s="294"/>
      <c r="E12420" s="294"/>
      <c r="F12420" s="294"/>
    </row>
    <row r="12421">
      <c r="A12421" s="294" t="s">
        <v>21401</v>
      </c>
      <c r="B12421" s="294"/>
      <c r="C12421" s="294"/>
      <c r="D12421" s="294"/>
      <c r="E12421" s="294"/>
      <c r="F12421" s="294"/>
    </row>
    <row r="12422">
      <c r="A12422" s="294"/>
      <c r="B12422" s="294"/>
      <c r="C12422" s="294"/>
      <c r="D12422" s="294"/>
      <c r="E12422" s="294"/>
      <c r="F12422" s="294"/>
    </row>
    <row r="12423">
      <c r="A12423" s="294" t="s">
        <v>29418</v>
      </c>
      <c r="B12423" s="294"/>
      <c r="C12423" s="294"/>
      <c r="D12423" s="294"/>
      <c r="E12423" s="294"/>
      <c r="F12423" s="294"/>
    </row>
    <row r="12424">
      <c r="A12424" s="294" t="s">
        <v>29419</v>
      </c>
      <c r="B12424" s="294"/>
      <c r="C12424" s="294"/>
      <c r="D12424" s="294"/>
      <c r="E12424" s="294"/>
      <c r="F12424" s="294"/>
    </row>
    <row r="12425">
      <c r="A12425" s="294" t="s">
        <v>29420</v>
      </c>
      <c r="B12425" s="294"/>
      <c r="C12425" s="294"/>
      <c r="D12425" s="294"/>
      <c r="E12425" s="294"/>
      <c r="F12425" s="294"/>
    </row>
    <row r="12426">
      <c r="A12426" s="294" t="s">
        <v>29421</v>
      </c>
      <c r="B12426" s="294"/>
      <c r="C12426" s="294"/>
      <c r="D12426" s="294"/>
      <c r="E12426" s="294"/>
      <c r="F12426" s="294"/>
    </row>
    <row r="12427">
      <c r="A12427" s="294" t="s">
        <v>29422</v>
      </c>
      <c r="B12427" s="294"/>
      <c r="C12427" s="294"/>
      <c r="D12427" s="294"/>
      <c r="E12427" s="294"/>
      <c r="F12427" s="294"/>
    </row>
    <row r="12428">
      <c r="A12428" s="294" t="s">
        <v>29423</v>
      </c>
      <c r="B12428" s="294"/>
      <c r="C12428" s="294"/>
      <c r="D12428" s="294"/>
      <c r="E12428" s="294"/>
      <c r="F12428" s="294"/>
    </row>
    <row r="12429">
      <c r="A12429" s="294" t="s">
        <v>29424</v>
      </c>
      <c r="B12429" s="294"/>
      <c r="C12429" s="294"/>
      <c r="D12429" s="294"/>
      <c r="E12429" s="294"/>
      <c r="F12429" s="294"/>
    </row>
    <row r="12430">
      <c r="A12430" s="294"/>
      <c r="B12430" s="294"/>
      <c r="C12430" s="294"/>
      <c r="D12430" s="294"/>
      <c r="E12430" s="294"/>
      <c r="F12430" s="294"/>
    </row>
    <row r="12431">
      <c r="A12431" s="294" t="s">
        <v>21407</v>
      </c>
      <c r="B12431" s="294"/>
      <c r="C12431" s="294"/>
      <c r="D12431" s="294"/>
      <c r="E12431" s="294"/>
      <c r="F12431" s="294"/>
    </row>
    <row r="12432">
      <c r="A12432" s="294"/>
      <c r="B12432" s="294"/>
      <c r="C12432" s="294"/>
      <c r="D12432" s="294"/>
      <c r="E12432" s="294"/>
      <c r="F12432" s="294"/>
    </row>
    <row r="12433">
      <c r="A12433" s="294" t="s">
        <v>29425</v>
      </c>
      <c r="B12433" s="294"/>
      <c r="C12433" s="294"/>
      <c r="D12433" s="294"/>
      <c r="E12433" s="294"/>
      <c r="F12433" s="294"/>
    </row>
    <row r="12434">
      <c r="A12434" s="294" t="s">
        <v>29426</v>
      </c>
      <c r="B12434" s="294"/>
      <c r="C12434" s="294"/>
      <c r="D12434" s="294"/>
      <c r="E12434" s="294"/>
      <c r="F12434" s="294"/>
    </row>
    <row r="12435">
      <c r="A12435" s="294" t="s">
        <v>29427</v>
      </c>
      <c r="B12435" s="294"/>
      <c r="C12435" s="294"/>
      <c r="D12435" s="294"/>
      <c r="E12435" s="294"/>
      <c r="F12435" s="294"/>
    </row>
    <row r="12436">
      <c r="A12436" s="294" t="s">
        <v>29428</v>
      </c>
      <c r="B12436" s="294"/>
      <c r="C12436" s="294"/>
      <c r="D12436" s="294"/>
      <c r="E12436" s="294"/>
      <c r="F12436" s="294"/>
    </row>
    <row r="12437">
      <c r="A12437" s="294"/>
      <c r="B12437" s="294"/>
      <c r="C12437" s="294"/>
      <c r="D12437" s="294"/>
      <c r="E12437" s="294"/>
      <c r="F12437" s="294"/>
    </row>
    <row r="12438">
      <c r="A12438" s="294" t="s">
        <v>21990</v>
      </c>
      <c r="B12438" s="294"/>
      <c r="C12438" s="294"/>
      <c r="D12438" s="294"/>
      <c r="E12438" s="294"/>
      <c r="F12438" s="294"/>
    </row>
    <row r="12439">
      <c r="A12439" s="294"/>
      <c r="B12439" s="294"/>
      <c r="C12439" s="294"/>
      <c r="D12439" s="294"/>
      <c r="E12439" s="294"/>
      <c r="F12439" s="294"/>
    </row>
    <row r="12440">
      <c r="A12440" s="294" t="s">
        <v>29429</v>
      </c>
      <c r="B12440" s="294"/>
      <c r="C12440" s="294"/>
      <c r="D12440" s="294"/>
      <c r="E12440" s="294"/>
      <c r="F12440" s="294"/>
    </row>
    <row r="12441">
      <c r="A12441" s="294" t="s">
        <v>29430</v>
      </c>
      <c r="B12441" s="294"/>
      <c r="C12441" s="294"/>
      <c r="D12441" s="294"/>
      <c r="E12441" s="294"/>
      <c r="F12441" s="294"/>
    </row>
    <row r="12442">
      <c r="A12442" s="294" t="s">
        <v>29431</v>
      </c>
      <c r="B12442" s="294"/>
      <c r="C12442" s="294"/>
      <c r="D12442" s="294"/>
      <c r="E12442" s="294"/>
      <c r="F12442" s="294"/>
    </row>
    <row r="12443">
      <c r="A12443" s="294" t="s">
        <v>29432</v>
      </c>
      <c r="B12443" s="294"/>
      <c r="C12443" s="294"/>
      <c r="D12443" s="294"/>
      <c r="E12443" s="294"/>
      <c r="F12443" s="294"/>
    </row>
    <row r="12444">
      <c r="A12444" s="294" t="s">
        <v>29433</v>
      </c>
      <c r="B12444" s="294"/>
      <c r="C12444" s="294"/>
      <c r="D12444" s="294"/>
      <c r="E12444" s="294"/>
      <c r="F12444" s="294"/>
    </row>
    <row r="12445">
      <c r="A12445" s="294" t="s">
        <v>29434</v>
      </c>
      <c r="B12445" s="294"/>
      <c r="C12445" s="294"/>
      <c r="D12445" s="294"/>
      <c r="E12445" s="294"/>
      <c r="F12445" s="294"/>
    </row>
    <row r="12446">
      <c r="A12446" s="294" t="s">
        <v>29435</v>
      </c>
      <c r="B12446" s="294"/>
      <c r="C12446" s="294"/>
      <c r="D12446" s="294"/>
      <c r="E12446" s="294"/>
      <c r="F12446" s="294"/>
    </row>
    <row r="12447">
      <c r="A12447" s="294"/>
      <c r="B12447" s="294"/>
      <c r="C12447" s="294"/>
      <c r="D12447" s="294"/>
      <c r="E12447" s="294"/>
      <c r="F12447" s="294"/>
    </row>
    <row r="12448">
      <c r="A12448" s="294" t="s">
        <v>28124</v>
      </c>
      <c r="B12448" s="294"/>
      <c r="C12448" s="294"/>
      <c r="D12448" s="294"/>
      <c r="E12448" s="294"/>
      <c r="F12448" s="294"/>
    </row>
    <row r="12449">
      <c r="A12449" s="294" t="s">
        <v>29394</v>
      </c>
      <c r="B12449" s="294"/>
      <c r="C12449" s="294"/>
      <c r="D12449" s="294"/>
      <c r="E12449" s="294"/>
      <c r="F12449" s="294"/>
    </row>
    <row r="12450">
      <c r="A12450" s="294" t="s">
        <v>21672</v>
      </c>
      <c r="B12450" s="294"/>
      <c r="C12450" s="294"/>
      <c r="D12450" s="294"/>
      <c r="E12450" s="294"/>
      <c r="F12450" s="294"/>
    </row>
    <row r="12451">
      <c r="A12451" s="294" t="s">
        <v>29395</v>
      </c>
      <c r="B12451" s="294"/>
      <c r="C12451" s="294"/>
      <c r="D12451" s="294"/>
      <c r="E12451" s="294"/>
      <c r="F12451" s="294"/>
    </row>
    <row r="12452">
      <c r="A12452" s="294"/>
      <c r="B12452" s="294"/>
      <c r="C12452" s="294"/>
      <c r="D12452" s="294"/>
      <c r="E12452" s="294"/>
      <c r="F12452" s="294"/>
    </row>
    <row r="12453">
      <c r="A12453" s="294" t="s">
        <v>24575</v>
      </c>
      <c r="B12453" s="294"/>
      <c r="C12453" s="294"/>
      <c r="D12453" s="294"/>
      <c r="E12453" s="294"/>
      <c r="F12453" s="294"/>
    </row>
    <row r="12454">
      <c r="A12454" s="294"/>
      <c r="B12454" s="294"/>
      <c r="C12454" s="294"/>
      <c r="D12454" s="294"/>
      <c r="E12454" s="294"/>
      <c r="F12454" s="294"/>
    </row>
    <row r="12455">
      <c r="A12455" s="294" t="s">
        <v>29436</v>
      </c>
      <c r="B12455" s="294"/>
      <c r="C12455" s="294"/>
      <c r="D12455" s="294"/>
      <c r="E12455" s="294"/>
      <c r="F12455" s="294"/>
    </row>
    <row r="12456">
      <c r="A12456" s="294" t="s">
        <v>29221</v>
      </c>
      <c r="B12456" s="294"/>
      <c r="C12456" s="294"/>
      <c r="D12456" s="294"/>
      <c r="E12456" s="294"/>
      <c r="F12456" s="294"/>
    </row>
    <row r="12457">
      <c r="A12457" s="294" t="s">
        <v>29437</v>
      </c>
      <c r="B12457" s="294"/>
      <c r="C12457" s="294"/>
      <c r="D12457" s="294"/>
      <c r="E12457" s="294"/>
      <c r="F12457" s="294"/>
    </row>
    <row r="12458">
      <c r="A12458" s="294" t="s">
        <v>29438</v>
      </c>
      <c r="B12458" s="294"/>
      <c r="C12458" s="294"/>
      <c r="D12458" s="294"/>
      <c r="E12458" s="294"/>
      <c r="F12458" s="294"/>
    </row>
    <row r="12459">
      <c r="A12459" s="294" t="s">
        <v>29439</v>
      </c>
      <c r="B12459" s="294"/>
      <c r="C12459" s="294"/>
      <c r="D12459" s="294"/>
      <c r="E12459" s="294"/>
      <c r="F12459" s="294"/>
    </row>
    <row r="12460">
      <c r="A12460" s="294" t="s">
        <v>24819</v>
      </c>
      <c r="B12460" s="294"/>
      <c r="C12460" s="294"/>
      <c r="D12460" s="294"/>
      <c r="E12460" s="294"/>
      <c r="F12460" s="294"/>
    </row>
    <row r="12461">
      <c r="A12461" s="294" t="s">
        <v>29440</v>
      </c>
      <c r="B12461" s="294"/>
      <c r="C12461" s="294"/>
      <c r="D12461" s="294"/>
      <c r="E12461" s="294"/>
      <c r="F12461" s="294"/>
    </row>
    <row r="12462">
      <c r="A12462" s="294"/>
      <c r="B12462" s="294"/>
      <c r="C12462" s="294"/>
      <c r="D12462" s="294"/>
      <c r="E12462" s="294"/>
      <c r="F12462" s="294"/>
    </row>
    <row r="12463">
      <c r="A12463" s="294" t="s">
        <v>22281</v>
      </c>
      <c r="B12463" s="294"/>
      <c r="C12463" s="294"/>
      <c r="D12463" s="294"/>
      <c r="E12463" s="294"/>
      <c r="F12463" s="294"/>
    </row>
    <row r="12464">
      <c r="A12464" s="294"/>
      <c r="B12464" s="294"/>
      <c r="C12464" s="294"/>
      <c r="D12464" s="294"/>
      <c r="E12464" s="294"/>
      <c r="F12464" s="294"/>
    </row>
    <row r="12465">
      <c r="A12465" s="294" t="s">
        <v>29441</v>
      </c>
      <c r="B12465" s="294"/>
      <c r="C12465" s="294"/>
      <c r="D12465" s="294"/>
      <c r="E12465" s="294"/>
      <c r="F12465" s="294"/>
    </row>
    <row r="12466">
      <c r="A12466" s="294" t="s">
        <v>29442</v>
      </c>
      <c r="B12466" s="294"/>
      <c r="C12466" s="294"/>
      <c r="D12466" s="294"/>
      <c r="E12466" s="294"/>
      <c r="F12466" s="294"/>
    </row>
    <row r="12467">
      <c r="A12467" s="294" t="s">
        <v>29443</v>
      </c>
      <c r="B12467" s="294"/>
      <c r="C12467" s="294"/>
      <c r="D12467" s="294"/>
      <c r="E12467" s="294"/>
      <c r="F12467" s="294"/>
    </row>
    <row r="12468">
      <c r="A12468" s="294" t="s">
        <v>29444</v>
      </c>
      <c r="B12468" s="294"/>
      <c r="C12468" s="294"/>
      <c r="D12468" s="294"/>
      <c r="E12468" s="294"/>
      <c r="F12468" s="294"/>
    </row>
    <row r="12469">
      <c r="A12469" s="294"/>
      <c r="B12469" s="294"/>
      <c r="C12469" s="294"/>
      <c r="D12469" s="294"/>
      <c r="E12469" s="294"/>
      <c r="F12469" s="294"/>
    </row>
    <row r="12470">
      <c r="A12470" s="294" t="s">
        <v>25438</v>
      </c>
      <c r="B12470" s="294"/>
      <c r="C12470" s="294"/>
      <c r="D12470" s="294"/>
      <c r="E12470" s="294"/>
      <c r="F12470" s="294"/>
    </row>
    <row r="12471">
      <c r="A12471" s="294"/>
      <c r="B12471" s="294"/>
      <c r="C12471" s="294"/>
      <c r="D12471" s="294"/>
      <c r="E12471" s="294"/>
      <c r="F12471" s="294"/>
    </row>
    <row r="12472">
      <c r="A12472" s="294" t="s">
        <v>29445</v>
      </c>
      <c r="B12472" s="294"/>
      <c r="C12472" s="294"/>
      <c r="D12472" s="294"/>
      <c r="E12472" s="294"/>
      <c r="F12472" s="294"/>
    </row>
    <row r="12473">
      <c r="A12473" s="294" t="s">
        <v>29446</v>
      </c>
      <c r="B12473" s="294"/>
      <c r="C12473" s="294"/>
      <c r="D12473" s="294"/>
      <c r="E12473" s="294"/>
      <c r="F12473" s="294"/>
    </row>
    <row r="12474">
      <c r="A12474" s="294" t="s">
        <v>29447</v>
      </c>
      <c r="B12474" s="294"/>
      <c r="C12474" s="294"/>
      <c r="D12474" s="294"/>
      <c r="E12474" s="294"/>
      <c r="F12474" s="294"/>
    </row>
    <row r="12475">
      <c r="A12475" s="294" t="s">
        <v>29448</v>
      </c>
      <c r="B12475" s="294"/>
      <c r="C12475" s="294"/>
      <c r="D12475" s="294"/>
      <c r="E12475" s="294"/>
      <c r="F12475" s="294"/>
    </row>
    <row r="12476">
      <c r="A12476" s="294" t="s">
        <v>29449</v>
      </c>
      <c r="B12476" s="294"/>
      <c r="C12476" s="294"/>
      <c r="D12476" s="294"/>
      <c r="E12476" s="294"/>
      <c r="F12476" s="294"/>
    </row>
    <row r="12477">
      <c r="A12477" s="294"/>
      <c r="B12477" s="294"/>
      <c r="C12477" s="294"/>
      <c r="D12477" s="294"/>
      <c r="E12477" s="294"/>
      <c r="F12477" s="294"/>
    </row>
    <row r="12478">
      <c r="A12478" s="294" t="s">
        <v>23029</v>
      </c>
      <c r="B12478" s="294"/>
      <c r="C12478" s="294"/>
      <c r="D12478" s="294"/>
      <c r="E12478" s="294"/>
      <c r="F12478" s="294"/>
    </row>
    <row r="12479">
      <c r="A12479" s="294" t="s">
        <v>29450</v>
      </c>
      <c r="B12479" s="294"/>
      <c r="C12479" s="294"/>
      <c r="D12479" s="294"/>
      <c r="E12479" s="294"/>
      <c r="F12479" s="294"/>
    </row>
    <row r="12480">
      <c r="A12480" s="294"/>
      <c r="B12480" s="294"/>
      <c r="C12480" s="294"/>
      <c r="D12480" s="294"/>
      <c r="E12480" s="294"/>
      <c r="F12480" s="294"/>
    </row>
    <row r="12481">
      <c r="A12481" s="294" t="s">
        <v>29451</v>
      </c>
      <c r="B12481" s="294"/>
      <c r="C12481" s="294"/>
      <c r="D12481" s="294"/>
      <c r="E12481" s="294"/>
      <c r="F12481" s="294"/>
    </row>
    <row r="12482">
      <c r="A12482" s="294" t="s">
        <v>29452</v>
      </c>
      <c r="B12482" s="294"/>
      <c r="C12482" s="294"/>
      <c r="D12482" s="294"/>
      <c r="E12482" s="294"/>
      <c r="F12482" s="294"/>
    </row>
    <row r="12483">
      <c r="A12483" s="294" t="s">
        <v>29453</v>
      </c>
      <c r="B12483" s="294"/>
      <c r="C12483" s="294"/>
      <c r="D12483" s="294"/>
      <c r="E12483" s="294"/>
      <c r="F12483" s="294"/>
    </row>
    <row r="12484">
      <c r="A12484" s="294" t="s">
        <v>29454</v>
      </c>
      <c r="B12484" s="294"/>
      <c r="C12484" s="294"/>
      <c r="D12484" s="294"/>
      <c r="E12484" s="294"/>
      <c r="F12484" s="294"/>
    </row>
    <row r="12485">
      <c r="A12485" s="294"/>
      <c r="B12485" s="294"/>
      <c r="C12485" s="294"/>
      <c r="D12485" s="294"/>
      <c r="E12485" s="294"/>
      <c r="F12485" s="294"/>
    </row>
    <row r="12486">
      <c r="A12486" s="294" t="s">
        <v>22397</v>
      </c>
      <c r="B12486" s="294"/>
      <c r="C12486" s="294"/>
      <c r="D12486" s="294"/>
      <c r="E12486" s="294"/>
      <c r="F12486" s="294"/>
    </row>
    <row r="12487">
      <c r="A12487" s="294"/>
      <c r="B12487" s="294"/>
      <c r="C12487" s="294"/>
      <c r="D12487" s="294"/>
      <c r="E12487" s="294"/>
      <c r="F12487" s="294"/>
    </row>
    <row r="12488">
      <c r="A12488" s="294" t="s">
        <v>29455</v>
      </c>
      <c r="B12488" s="294"/>
      <c r="C12488" s="294"/>
      <c r="D12488" s="294"/>
      <c r="E12488" s="294"/>
      <c r="F12488" s="294"/>
    </row>
    <row r="12489">
      <c r="A12489" s="294" t="s">
        <v>29456</v>
      </c>
      <c r="B12489" s="294"/>
      <c r="C12489" s="294"/>
      <c r="D12489" s="294"/>
      <c r="E12489" s="294"/>
      <c r="F12489" s="294"/>
    </row>
    <row r="12490">
      <c r="A12490" s="294" t="s">
        <v>29457</v>
      </c>
      <c r="B12490" s="294"/>
      <c r="C12490" s="294"/>
      <c r="D12490" s="294"/>
      <c r="E12490" s="294"/>
      <c r="F12490" s="294"/>
    </row>
    <row r="12491">
      <c r="A12491" s="294" t="s">
        <v>29458</v>
      </c>
      <c r="B12491" s="294"/>
      <c r="C12491" s="294"/>
      <c r="D12491" s="294"/>
      <c r="E12491" s="294"/>
      <c r="F12491" s="294"/>
    </row>
    <row r="12492">
      <c r="A12492" s="294"/>
      <c r="B12492" s="294"/>
      <c r="C12492" s="294"/>
      <c r="D12492" s="294"/>
      <c r="E12492" s="294"/>
      <c r="F12492" s="294"/>
    </row>
    <row r="12493">
      <c r="A12493" s="294" t="s">
        <v>22496</v>
      </c>
      <c r="B12493" s="294"/>
      <c r="C12493" s="294"/>
      <c r="D12493" s="294"/>
      <c r="E12493" s="294"/>
      <c r="F12493" s="294"/>
    </row>
    <row r="12494">
      <c r="A12494" s="294"/>
      <c r="B12494" s="294"/>
      <c r="C12494" s="294"/>
      <c r="D12494" s="294"/>
      <c r="E12494" s="294"/>
      <c r="F12494" s="294"/>
    </row>
    <row r="12495">
      <c r="A12495" s="294" t="s">
        <v>29459</v>
      </c>
      <c r="B12495" s="294"/>
      <c r="C12495" s="294"/>
      <c r="D12495" s="294"/>
      <c r="E12495" s="294"/>
      <c r="F12495" s="294"/>
    </row>
    <row r="12496">
      <c r="A12496" s="294" t="s">
        <v>29460</v>
      </c>
      <c r="B12496" s="294"/>
      <c r="C12496" s="294"/>
      <c r="D12496" s="294"/>
      <c r="E12496" s="294"/>
      <c r="F12496" s="294"/>
    </row>
    <row r="12497">
      <c r="A12497" s="294" t="s">
        <v>29461</v>
      </c>
      <c r="B12497" s="294"/>
      <c r="C12497" s="294"/>
      <c r="D12497" s="294"/>
      <c r="E12497" s="294"/>
      <c r="F12497" s="294"/>
    </row>
    <row r="12498">
      <c r="A12498" s="294" t="s">
        <v>29462</v>
      </c>
      <c r="B12498" s="294"/>
      <c r="C12498" s="294"/>
      <c r="D12498" s="294"/>
      <c r="E12498" s="294"/>
      <c r="F12498" s="294"/>
    </row>
    <row r="12499">
      <c r="A12499" s="294" t="s">
        <v>29463</v>
      </c>
      <c r="B12499" s="294"/>
      <c r="C12499" s="294"/>
      <c r="D12499" s="294"/>
      <c r="E12499" s="294"/>
      <c r="F12499" s="294"/>
    </row>
    <row r="12500">
      <c r="A12500" s="294" t="s">
        <v>29464</v>
      </c>
      <c r="B12500" s="294"/>
      <c r="C12500" s="294"/>
      <c r="D12500" s="294"/>
      <c r="E12500" s="294"/>
      <c r="F12500" s="294"/>
    </row>
    <row r="12501">
      <c r="A12501" s="294" t="s">
        <v>29465</v>
      </c>
      <c r="B12501" s="294"/>
      <c r="C12501" s="294"/>
      <c r="D12501" s="294"/>
      <c r="E12501" s="294"/>
      <c r="F12501" s="294"/>
    </row>
    <row r="12502">
      <c r="A12502" s="294" t="s">
        <v>29466</v>
      </c>
      <c r="B12502" s="294"/>
      <c r="C12502" s="294"/>
      <c r="D12502" s="294"/>
      <c r="E12502" s="294"/>
      <c r="F12502" s="294"/>
    </row>
    <row r="12503">
      <c r="A12503" s="294" t="s">
        <v>29467</v>
      </c>
      <c r="B12503" s="294"/>
      <c r="C12503" s="294"/>
      <c r="D12503" s="294"/>
      <c r="E12503" s="294"/>
      <c r="F12503" s="294"/>
    </row>
    <row r="12504">
      <c r="A12504" s="294" t="s">
        <v>29468</v>
      </c>
      <c r="B12504" s="294"/>
      <c r="C12504" s="294"/>
      <c r="D12504" s="294"/>
      <c r="E12504" s="294"/>
      <c r="F12504" s="294"/>
    </row>
    <row r="12505">
      <c r="A12505" s="294"/>
      <c r="B12505" s="294"/>
      <c r="C12505" s="294"/>
      <c r="D12505" s="294"/>
      <c r="E12505" s="294"/>
      <c r="F12505" s="294"/>
    </row>
    <row r="12506">
      <c r="A12506" s="294" t="s">
        <v>28124</v>
      </c>
      <c r="B12506" s="294"/>
      <c r="C12506" s="294"/>
      <c r="D12506" s="294"/>
      <c r="E12506" s="294"/>
      <c r="F12506" s="294"/>
    </row>
    <row r="12507">
      <c r="A12507" s="294" t="s">
        <v>29469</v>
      </c>
      <c r="B12507" s="294"/>
      <c r="C12507" s="294"/>
      <c r="D12507" s="294"/>
      <c r="E12507" s="294"/>
      <c r="F12507" s="294"/>
    </row>
    <row r="12508">
      <c r="A12508" s="294" t="s">
        <v>21618</v>
      </c>
      <c r="B12508" s="294"/>
      <c r="C12508" s="294"/>
      <c r="D12508" s="294"/>
      <c r="E12508" s="294"/>
      <c r="F12508" s="294"/>
    </row>
    <row r="12509">
      <c r="A12509" s="294" t="s">
        <v>29470</v>
      </c>
      <c r="B12509" s="294"/>
      <c r="C12509" s="294"/>
      <c r="D12509" s="294"/>
      <c r="E12509" s="294"/>
      <c r="F12509" s="294"/>
    </row>
    <row r="12510">
      <c r="A12510" s="294"/>
      <c r="B12510" s="294"/>
      <c r="C12510" s="294"/>
      <c r="D12510" s="294"/>
      <c r="E12510" s="294"/>
      <c r="F12510" s="294"/>
    </row>
    <row r="12511">
      <c r="A12511" s="294" t="s">
        <v>22512</v>
      </c>
      <c r="B12511" s="294"/>
      <c r="C12511" s="294"/>
      <c r="D12511" s="294"/>
      <c r="E12511" s="294"/>
      <c r="F12511" s="294"/>
    </row>
    <row r="12512">
      <c r="A12512" s="294" t="s">
        <v>26296</v>
      </c>
      <c r="B12512" s="294"/>
      <c r="C12512" s="294"/>
      <c r="D12512" s="294"/>
      <c r="E12512" s="294"/>
      <c r="F12512" s="294"/>
    </row>
    <row r="12513">
      <c r="A12513" s="294"/>
      <c r="B12513" s="294"/>
      <c r="C12513" s="294"/>
      <c r="D12513" s="294"/>
      <c r="E12513" s="294"/>
      <c r="F12513" s="294"/>
    </row>
    <row r="12514">
      <c r="A12514" s="294" t="s">
        <v>29471</v>
      </c>
      <c r="B12514" s="294"/>
      <c r="C12514" s="294"/>
      <c r="D12514" s="294"/>
      <c r="E12514" s="294"/>
      <c r="F12514" s="294"/>
    </row>
    <row r="12515">
      <c r="A12515" s="294" t="s">
        <v>29472</v>
      </c>
      <c r="B12515" s="294"/>
      <c r="C12515" s="294"/>
      <c r="D12515" s="294"/>
      <c r="E12515" s="294"/>
      <c r="F12515" s="294"/>
    </row>
    <row r="12516">
      <c r="A12516" s="294" t="s">
        <v>29473</v>
      </c>
      <c r="B12516" s="294"/>
      <c r="C12516" s="294"/>
      <c r="D12516" s="294"/>
      <c r="E12516" s="294"/>
      <c r="F12516" s="294"/>
    </row>
    <row r="12517">
      <c r="A12517" s="294" t="s">
        <v>29474</v>
      </c>
      <c r="B12517" s="294"/>
      <c r="C12517" s="294"/>
      <c r="D12517" s="294"/>
      <c r="E12517" s="294"/>
      <c r="F12517" s="294"/>
    </row>
    <row r="12518">
      <c r="A12518" s="294" t="s">
        <v>29475</v>
      </c>
      <c r="B12518" s="294"/>
      <c r="C12518" s="294"/>
      <c r="D12518" s="294"/>
      <c r="E12518" s="294"/>
      <c r="F12518" s="294"/>
    </row>
    <row r="12519">
      <c r="A12519" s="294" t="s">
        <v>29476</v>
      </c>
      <c r="B12519" s="294"/>
      <c r="C12519" s="294"/>
      <c r="D12519" s="294"/>
      <c r="E12519" s="294"/>
      <c r="F12519" s="294"/>
    </row>
    <row r="12520">
      <c r="A12520" s="294" t="s">
        <v>29477</v>
      </c>
      <c r="B12520" s="294"/>
      <c r="C12520" s="294"/>
      <c r="D12520" s="294"/>
      <c r="E12520" s="294"/>
      <c r="F12520" s="294"/>
    </row>
    <row r="12521">
      <c r="A12521" s="294"/>
      <c r="B12521" s="294"/>
      <c r="C12521" s="294"/>
      <c r="D12521" s="294"/>
      <c r="E12521" s="294"/>
      <c r="F12521" s="294"/>
    </row>
    <row r="12522">
      <c r="A12522" s="294" t="s">
        <v>23148</v>
      </c>
      <c r="B12522" s="294"/>
      <c r="C12522" s="294"/>
      <c r="D12522" s="294"/>
      <c r="E12522" s="294"/>
      <c r="F12522" s="294"/>
    </row>
    <row r="12523">
      <c r="A12523" s="294" t="s">
        <v>29478</v>
      </c>
      <c r="B12523" s="294"/>
      <c r="C12523" s="294"/>
      <c r="D12523" s="294"/>
      <c r="E12523" s="294"/>
      <c r="F12523" s="294"/>
    </row>
    <row r="12524">
      <c r="A12524" s="294"/>
      <c r="B12524" s="294"/>
      <c r="C12524" s="294"/>
      <c r="D12524" s="294"/>
      <c r="E12524" s="294"/>
      <c r="F12524" s="294"/>
    </row>
    <row r="12525">
      <c r="A12525" s="294" t="s">
        <v>29479</v>
      </c>
      <c r="B12525" s="294"/>
      <c r="C12525" s="294"/>
      <c r="D12525" s="294"/>
      <c r="E12525" s="294"/>
      <c r="F12525" s="294"/>
    </row>
    <row r="12526">
      <c r="A12526" s="294" t="s">
        <v>29480</v>
      </c>
      <c r="B12526" s="294"/>
      <c r="C12526" s="294"/>
      <c r="D12526" s="294"/>
      <c r="E12526" s="294"/>
      <c r="F12526" s="294"/>
    </row>
    <row r="12527">
      <c r="A12527" s="294" t="s">
        <v>29481</v>
      </c>
      <c r="B12527" s="294"/>
      <c r="C12527" s="294"/>
      <c r="D12527" s="294"/>
      <c r="E12527" s="294"/>
      <c r="F12527" s="294"/>
    </row>
    <row r="12528">
      <c r="A12528" s="294" t="s">
        <v>29482</v>
      </c>
      <c r="B12528" s="294"/>
      <c r="C12528" s="294"/>
      <c r="D12528" s="294"/>
      <c r="E12528" s="294"/>
      <c r="F12528" s="294"/>
    </row>
    <row r="12529">
      <c r="A12529" s="294" t="s">
        <v>29483</v>
      </c>
      <c r="B12529" s="294"/>
      <c r="C12529" s="294"/>
      <c r="D12529" s="294"/>
      <c r="E12529" s="294"/>
      <c r="F12529" s="294"/>
    </row>
    <row r="12530">
      <c r="A12530" s="294"/>
      <c r="B12530" s="294"/>
      <c r="C12530" s="294"/>
      <c r="D12530" s="294"/>
      <c r="E12530" s="294"/>
      <c r="F12530" s="294"/>
    </row>
    <row r="12531">
      <c r="A12531" s="294" t="s">
        <v>21945</v>
      </c>
      <c r="B12531" s="294"/>
      <c r="C12531" s="294"/>
      <c r="D12531" s="294"/>
      <c r="E12531" s="294"/>
      <c r="F12531" s="294"/>
    </row>
    <row r="12532">
      <c r="A12532" s="294" t="s">
        <v>22618</v>
      </c>
      <c r="B12532" s="294"/>
      <c r="C12532" s="294"/>
      <c r="D12532" s="294"/>
      <c r="E12532" s="294"/>
      <c r="F12532" s="294"/>
    </row>
    <row r="12533">
      <c r="A12533" s="294"/>
      <c r="B12533" s="294"/>
      <c r="C12533" s="294"/>
      <c r="D12533" s="294"/>
      <c r="E12533" s="294"/>
      <c r="F12533" s="294"/>
    </row>
    <row r="12534">
      <c r="A12534" s="294" t="s">
        <v>29484</v>
      </c>
      <c r="B12534" s="294"/>
      <c r="C12534" s="294"/>
      <c r="D12534" s="294"/>
      <c r="E12534" s="294"/>
      <c r="F12534" s="294"/>
    </row>
    <row r="12535">
      <c r="A12535" s="294" t="s">
        <v>29485</v>
      </c>
      <c r="B12535" s="294"/>
      <c r="C12535" s="294"/>
      <c r="D12535" s="294"/>
      <c r="E12535" s="294"/>
      <c r="F12535" s="294"/>
    </row>
    <row r="12536">
      <c r="A12536" s="294" t="s">
        <v>29486</v>
      </c>
      <c r="B12536" s="294"/>
      <c r="C12536" s="294"/>
      <c r="D12536" s="294"/>
      <c r="E12536" s="294"/>
      <c r="F12536" s="294"/>
    </row>
    <row r="12537">
      <c r="A12537" s="294" t="s">
        <v>29487</v>
      </c>
      <c r="B12537" s="294"/>
      <c r="C12537" s="294"/>
      <c r="D12537" s="294"/>
      <c r="E12537" s="294"/>
      <c r="F12537" s="294"/>
    </row>
    <row r="12538">
      <c r="A12538" s="294" t="s">
        <v>29488</v>
      </c>
      <c r="B12538" s="294"/>
      <c r="C12538" s="294"/>
      <c r="D12538" s="294"/>
      <c r="E12538" s="294"/>
      <c r="F12538" s="294"/>
    </row>
    <row r="12539">
      <c r="A12539" s="294" t="s">
        <v>29489</v>
      </c>
      <c r="B12539" s="294"/>
      <c r="C12539" s="294"/>
      <c r="D12539" s="294"/>
      <c r="E12539" s="294"/>
      <c r="F12539" s="294"/>
    </row>
    <row r="12540">
      <c r="A12540" s="294" t="s">
        <v>29490</v>
      </c>
      <c r="B12540" s="294"/>
      <c r="C12540" s="294"/>
      <c r="D12540" s="294"/>
      <c r="E12540" s="294"/>
      <c r="F12540" s="294"/>
    </row>
    <row r="12541">
      <c r="A12541" s="294"/>
      <c r="B12541" s="294"/>
      <c r="C12541" s="294"/>
      <c r="D12541" s="294"/>
      <c r="E12541" s="294"/>
      <c r="F12541" s="294"/>
    </row>
    <row r="12542">
      <c r="A12542" s="294" t="s">
        <v>21401</v>
      </c>
      <c r="B12542" s="294"/>
      <c r="C12542" s="294"/>
      <c r="D12542" s="294"/>
      <c r="E12542" s="294"/>
      <c r="F12542" s="294"/>
    </row>
    <row r="12543">
      <c r="A12543" s="294"/>
      <c r="B12543" s="294"/>
      <c r="C12543" s="294"/>
      <c r="D12543" s="294"/>
      <c r="E12543" s="294"/>
      <c r="F12543" s="294"/>
    </row>
    <row r="12544">
      <c r="A12544" s="294" t="s">
        <v>29491</v>
      </c>
      <c r="B12544" s="294"/>
      <c r="C12544" s="294"/>
      <c r="D12544" s="294"/>
      <c r="E12544" s="294"/>
      <c r="F12544" s="294"/>
    </row>
    <row r="12545">
      <c r="A12545" s="294" t="s">
        <v>29492</v>
      </c>
      <c r="B12545" s="294"/>
      <c r="C12545" s="294"/>
      <c r="D12545" s="294"/>
      <c r="E12545" s="294"/>
      <c r="F12545" s="294"/>
    </row>
    <row r="12546">
      <c r="A12546" s="294" t="s">
        <v>29493</v>
      </c>
      <c r="B12546" s="294"/>
      <c r="C12546" s="294"/>
      <c r="D12546" s="294"/>
      <c r="E12546" s="294"/>
      <c r="F12546" s="294"/>
    </row>
    <row r="12547">
      <c r="A12547" s="294" t="s">
        <v>29494</v>
      </c>
      <c r="B12547" s="294"/>
      <c r="C12547" s="294"/>
      <c r="D12547" s="294"/>
      <c r="E12547" s="294"/>
      <c r="F12547" s="294"/>
    </row>
    <row r="12548">
      <c r="A12548" s="294" t="s">
        <v>29495</v>
      </c>
      <c r="B12548" s="294"/>
      <c r="C12548" s="294"/>
      <c r="D12548" s="294"/>
      <c r="E12548" s="294"/>
      <c r="F12548" s="294"/>
    </row>
    <row r="12549">
      <c r="A12549" s="294"/>
      <c r="B12549" s="294"/>
      <c r="C12549" s="294"/>
      <c r="D12549" s="294"/>
      <c r="E12549" s="294"/>
      <c r="F12549" s="294"/>
    </row>
    <row r="12550">
      <c r="A12550" s="294" t="s">
        <v>22239</v>
      </c>
      <c r="B12550" s="294"/>
      <c r="C12550" s="294"/>
      <c r="D12550" s="294"/>
      <c r="E12550" s="294"/>
      <c r="F12550" s="294"/>
    </row>
    <row r="12551">
      <c r="A12551" s="294"/>
      <c r="B12551" s="294"/>
      <c r="C12551" s="294"/>
      <c r="D12551" s="294"/>
      <c r="E12551" s="294"/>
      <c r="F12551" s="294"/>
    </row>
    <row r="12552">
      <c r="A12552" s="294" t="s">
        <v>29496</v>
      </c>
      <c r="B12552" s="294"/>
      <c r="C12552" s="294"/>
      <c r="D12552" s="294"/>
      <c r="E12552" s="294"/>
      <c r="F12552" s="294"/>
    </row>
    <row r="12553">
      <c r="A12553" s="294" t="s">
        <v>29497</v>
      </c>
      <c r="B12553" s="294"/>
      <c r="C12553" s="294"/>
      <c r="D12553" s="294"/>
      <c r="E12553" s="294"/>
      <c r="F12553" s="294"/>
    </row>
    <row r="12554">
      <c r="A12554" s="294" t="s">
        <v>29498</v>
      </c>
      <c r="B12554" s="294"/>
      <c r="C12554" s="294"/>
      <c r="D12554" s="294"/>
      <c r="E12554" s="294"/>
      <c r="F12554" s="294"/>
    </row>
    <row r="12555">
      <c r="A12555" s="294" t="s">
        <v>29499</v>
      </c>
      <c r="B12555" s="294"/>
      <c r="C12555" s="294"/>
      <c r="D12555" s="294"/>
      <c r="E12555" s="294"/>
      <c r="F12555" s="294"/>
    </row>
    <row r="12556">
      <c r="A12556" s="294" t="s">
        <v>29500</v>
      </c>
      <c r="B12556" s="294"/>
      <c r="C12556" s="294"/>
      <c r="D12556" s="294"/>
      <c r="E12556" s="294"/>
      <c r="F12556" s="294"/>
    </row>
    <row r="12557">
      <c r="A12557" s="294"/>
      <c r="B12557" s="294"/>
      <c r="C12557" s="294"/>
      <c r="D12557" s="294"/>
      <c r="E12557" s="294"/>
      <c r="F12557" s="294"/>
    </row>
    <row r="12558">
      <c r="A12558" s="294" t="s">
        <v>21304</v>
      </c>
      <c r="B12558" s="294"/>
      <c r="C12558" s="294"/>
      <c r="D12558" s="294"/>
      <c r="E12558" s="294"/>
      <c r="F12558" s="294"/>
    </row>
    <row r="12559">
      <c r="A12559" s="294"/>
      <c r="B12559" s="294"/>
      <c r="C12559" s="294"/>
      <c r="D12559" s="294"/>
      <c r="E12559" s="294"/>
      <c r="F12559" s="294"/>
    </row>
    <row r="12560">
      <c r="A12560" s="294" t="s">
        <v>29501</v>
      </c>
      <c r="B12560" s="294"/>
      <c r="C12560" s="294"/>
      <c r="D12560" s="294"/>
      <c r="E12560" s="294"/>
      <c r="F12560" s="294"/>
    </row>
    <row r="12561">
      <c r="A12561" s="294" t="s">
        <v>29502</v>
      </c>
      <c r="B12561" s="294"/>
      <c r="C12561" s="294"/>
      <c r="D12561" s="294"/>
      <c r="E12561" s="294"/>
      <c r="F12561" s="294"/>
    </row>
    <row r="12562">
      <c r="A12562" s="294" t="s">
        <v>29503</v>
      </c>
      <c r="B12562" s="294"/>
      <c r="C12562" s="294"/>
      <c r="D12562" s="294"/>
      <c r="E12562" s="294"/>
      <c r="F12562" s="294"/>
    </row>
    <row r="12563">
      <c r="A12563" s="294" t="s">
        <v>29504</v>
      </c>
      <c r="B12563" s="294"/>
      <c r="C12563" s="294"/>
      <c r="D12563" s="294"/>
      <c r="E12563" s="294"/>
      <c r="F12563" s="294"/>
    </row>
    <row r="12564">
      <c r="A12564" s="294" t="s">
        <v>29505</v>
      </c>
      <c r="B12564" s="294"/>
      <c r="C12564" s="294"/>
      <c r="D12564" s="294"/>
      <c r="E12564" s="294"/>
      <c r="F12564" s="294"/>
    </row>
    <row r="12565">
      <c r="A12565" s="294" t="s">
        <v>29506</v>
      </c>
      <c r="B12565" s="294"/>
      <c r="C12565" s="294"/>
      <c r="D12565" s="294"/>
      <c r="E12565" s="294"/>
      <c r="F12565" s="294"/>
    </row>
    <row r="12566">
      <c r="A12566" s="294" t="s">
        <v>29507</v>
      </c>
      <c r="B12566" s="294"/>
      <c r="C12566" s="294"/>
      <c r="D12566" s="294"/>
      <c r="E12566" s="294"/>
      <c r="F12566" s="294"/>
    </row>
    <row r="12567">
      <c r="A12567" s="294" t="s">
        <v>29508</v>
      </c>
      <c r="B12567" s="294"/>
      <c r="C12567" s="294"/>
      <c r="D12567" s="294"/>
      <c r="E12567" s="294"/>
      <c r="F12567" s="294"/>
    </row>
    <row r="12568">
      <c r="A12568" s="294" t="s">
        <v>29509</v>
      </c>
      <c r="B12568" s="294"/>
      <c r="C12568" s="294"/>
      <c r="D12568" s="294"/>
      <c r="E12568" s="294"/>
      <c r="F12568" s="294"/>
    </row>
    <row r="12569">
      <c r="A12569" s="294" t="s">
        <v>29510</v>
      </c>
      <c r="B12569" s="294"/>
      <c r="C12569" s="294"/>
      <c r="D12569" s="294"/>
      <c r="E12569" s="294"/>
      <c r="F12569" s="294"/>
    </row>
    <row r="12570">
      <c r="A12570" s="294"/>
      <c r="B12570" s="294"/>
      <c r="C12570" s="294"/>
      <c r="D12570" s="294"/>
      <c r="E12570" s="294"/>
      <c r="F12570" s="294"/>
    </row>
    <row r="12571">
      <c r="A12571" s="294" t="s">
        <v>28124</v>
      </c>
      <c r="B12571" s="294"/>
      <c r="C12571" s="294"/>
      <c r="D12571" s="294"/>
      <c r="E12571" s="294"/>
      <c r="F12571" s="294"/>
    </row>
    <row r="12572">
      <c r="A12572" s="294" t="s">
        <v>29469</v>
      </c>
      <c r="B12572" s="294"/>
      <c r="C12572" s="294"/>
      <c r="D12572" s="294"/>
      <c r="E12572" s="294"/>
      <c r="F12572" s="294"/>
    </row>
    <row r="12573">
      <c r="A12573" s="294" t="s">
        <v>21672</v>
      </c>
      <c r="B12573" s="294"/>
      <c r="C12573" s="294"/>
      <c r="D12573" s="294"/>
      <c r="E12573" s="294"/>
      <c r="F12573" s="294"/>
    </row>
    <row r="12574">
      <c r="A12574" s="294" t="s">
        <v>29470</v>
      </c>
      <c r="B12574" s="294"/>
      <c r="C12574" s="294"/>
      <c r="D12574" s="294"/>
      <c r="E12574" s="294"/>
      <c r="F12574" s="294"/>
    </row>
    <row r="12575">
      <c r="A12575" s="294"/>
      <c r="B12575" s="294"/>
      <c r="C12575" s="294"/>
      <c r="D12575" s="294"/>
      <c r="E12575" s="294"/>
      <c r="F12575" s="294"/>
    </row>
    <row r="12576">
      <c r="A12576" s="294" t="s">
        <v>21429</v>
      </c>
      <c r="B12576" s="294"/>
      <c r="C12576" s="294"/>
      <c r="D12576" s="294"/>
      <c r="E12576" s="294"/>
      <c r="F12576" s="294"/>
    </row>
    <row r="12577">
      <c r="A12577" s="294"/>
      <c r="B12577" s="294"/>
      <c r="C12577" s="294"/>
      <c r="D12577" s="294"/>
      <c r="E12577" s="294"/>
      <c r="F12577" s="294"/>
    </row>
    <row r="12578">
      <c r="A12578" s="294" t="s">
        <v>24814</v>
      </c>
      <c r="B12578" s="294"/>
      <c r="C12578" s="294"/>
      <c r="D12578" s="294"/>
      <c r="E12578" s="294"/>
      <c r="F12578" s="294"/>
    </row>
    <row r="12579">
      <c r="A12579" s="294" t="s">
        <v>29511</v>
      </c>
      <c r="B12579" s="294"/>
      <c r="C12579" s="294"/>
      <c r="D12579" s="294"/>
      <c r="E12579" s="294"/>
      <c r="F12579" s="294"/>
    </row>
    <row r="12580">
      <c r="A12580" s="294" t="s">
        <v>29221</v>
      </c>
      <c r="B12580" s="294"/>
      <c r="C12580" s="294"/>
      <c r="D12580" s="294"/>
      <c r="E12580" s="294"/>
      <c r="F12580" s="294"/>
    </row>
    <row r="12581">
      <c r="A12581" s="294" t="s">
        <v>29512</v>
      </c>
      <c r="B12581" s="294"/>
      <c r="C12581" s="294"/>
      <c r="D12581" s="294"/>
      <c r="E12581" s="294"/>
      <c r="F12581" s="294"/>
    </row>
    <row r="12582">
      <c r="A12582" s="294" t="s">
        <v>29513</v>
      </c>
      <c r="B12582" s="294"/>
      <c r="C12582" s="294"/>
      <c r="D12582" s="294"/>
      <c r="E12582" s="294"/>
      <c r="F12582" s="294"/>
    </row>
    <row r="12583">
      <c r="A12583" s="294" t="s">
        <v>29514</v>
      </c>
      <c r="B12583" s="294"/>
      <c r="C12583" s="294"/>
      <c r="D12583" s="294"/>
      <c r="E12583" s="294"/>
      <c r="F12583" s="294"/>
    </row>
    <row r="12584">
      <c r="A12584" s="294" t="s">
        <v>29515</v>
      </c>
      <c r="B12584" s="294"/>
      <c r="C12584" s="294"/>
      <c r="D12584" s="294"/>
      <c r="E12584" s="294"/>
      <c r="F12584" s="294"/>
    </row>
    <row r="12585">
      <c r="A12585" s="294" t="s">
        <v>29516</v>
      </c>
      <c r="B12585" s="294"/>
      <c r="C12585" s="294"/>
      <c r="D12585" s="294"/>
      <c r="E12585" s="294"/>
      <c r="F12585" s="294"/>
    </row>
    <row r="12586">
      <c r="A12586" s="294"/>
      <c r="B12586" s="294"/>
      <c r="C12586" s="294"/>
      <c r="D12586" s="294"/>
      <c r="E12586" s="294"/>
      <c r="F12586" s="294"/>
    </row>
    <row r="12587">
      <c r="A12587" s="294"/>
      <c r="B12587" s="294"/>
      <c r="C12587" s="294"/>
      <c r="D12587" s="294"/>
      <c r="E12587" s="294"/>
      <c r="F12587" s="294"/>
    </row>
    <row r="12588">
      <c r="A12588" s="294"/>
      <c r="B12588" s="294"/>
      <c r="C12588" s="294"/>
      <c r="D12588" s="294"/>
      <c r="E12588" s="294"/>
      <c r="F12588" s="294"/>
    </row>
    <row r="12589">
      <c r="A12589" s="294" t="s">
        <v>22281</v>
      </c>
      <c r="B12589" s="294"/>
      <c r="C12589" s="294"/>
      <c r="D12589" s="294"/>
      <c r="E12589" s="294"/>
      <c r="F12589" s="294"/>
    </row>
    <row r="12590">
      <c r="A12590" s="294"/>
      <c r="B12590" s="294"/>
      <c r="C12590" s="294"/>
      <c r="D12590" s="294"/>
      <c r="E12590" s="294"/>
      <c r="F12590" s="294"/>
    </row>
    <row r="12591">
      <c r="A12591" s="294" t="s">
        <v>29517</v>
      </c>
      <c r="B12591" s="294"/>
      <c r="C12591" s="294"/>
      <c r="D12591" s="294"/>
      <c r="E12591" s="294"/>
      <c r="F12591" s="294"/>
    </row>
    <row r="12592">
      <c r="A12592" s="294" t="s">
        <v>29518</v>
      </c>
      <c r="B12592" s="294"/>
      <c r="C12592" s="294"/>
      <c r="D12592" s="294"/>
      <c r="E12592" s="294"/>
      <c r="F12592" s="294"/>
    </row>
    <row r="12593">
      <c r="A12593" s="294" t="s">
        <v>29519</v>
      </c>
      <c r="B12593" s="294"/>
      <c r="C12593" s="294"/>
      <c r="D12593" s="294"/>
      <c r="E12593" s="294"/>
      <c r="F12593" s="294"/>
    </row>
    <row r="12594">
      <c r="A12594" s="294" t="s">
        <v>29520</v>
      </c>
      <c r="B12594" s="294"/>
      <c r="C12594" s="294"/>
      <c r="D12594" s="294"/>
      <c r="E12594" s="294"/>
      <c r="F12594" s="294"/>
    </row>
    <row r="12595">
      <c r="A12595" s="294"/>
      <c r="B12595" s="294"/>
      <c r="C12595" s="294"/>
      <c r="D12595" s="294"/>
      <c r="E12595" s="294"/>
      <c r="F12595" s="294"/>
    </row>
    <row r="12596">
      <c r="A12596" s="294" t="s">
        <v>29521</v>
      </c>
      <c r="B12596" s="294"/>
      <c r="C12596" s="294"/>
      <c r="D12596" s="294"/>
      <c r="E12596" s="294"/>
      <c r="F12596" s="294"/>
    </row>
    <row r="12597">
      <c r="A12597" s="294"/>
      <c r="B12597" s="294"/>
      <c r="C12597" s="294"/>
      <c r="D12597" s="294"/>
      <c r="E12597" s="294"/>
      <c r="F12597" s="294"/>
    </row>
    <row r="12598">
      <c r="A12598" s="294" t="s">
        <v>29522</v>
      </c>
      <c r="B12598" s="294"/>
      <c r="C12598" s="294"/>
      <c r="D12598" s="294"/>
      <c r="E12598" s="294"/>
      <c r="F12598" s="294"/>
    </row>
    <row r="12599">
      <c r="A12599" s="294" t="s">
        <v>29523</v>
      </c>
      <c r="B12599" s="294"/>
      <c r="C12599" s="294"/>
      <c r="D12599" s="294"/>
      <c r="E12599" s="294"/>
      <c r="F12599" s="294"/>
    </row>
    <row r="12600">
      <c r="A12600" s="294" t="s">
        <v>29524</v>
      </c>
      <c r="B12600" s="294"/>
      <c r="C12600" s="294"/>
      <c r="D12600" s="294"/>
      <c r="E12600" s="294"/>
      <c r="F12600" s="294"/>
    </row>
    <row r="12601">
      <c r="A12601" s="294" t="s">
        <v>29525</v>
      </c>
      <c r="B12601" s="294"/>
      <c r="C12601" s="294"/>
      <c r="D12601" s="294"/>
      <c r="E12601" s="294"/>
      <c r="F12601" s="294"/>
    </row>
    <row r="12602">
      <c r="A12602" s="294" t="s">
        <v>29526</v>
      </c>
      <c r="B12602" s="294"/>
      <c r="C12602" s="294"/>
      <c r="D12602" s="294"/>
      <c r="E12602" s="294"/>
      <c r="F12602" s="294"/>
    </row>
    <row r="12603">
      <c r="A12603" s="294" t="s">
        <v>29527</v>
      </c>
      <c r="B12603" s="294"/>
      <c r="C12603" s="294"/>
      <c r="D12603" s="294"/>
      <c r="E12603" s="294"/>
      <c r="F12603" s="294"/>
    </row>
    <row r="12604">
      <c r="A12604" s="294" t="s">
        <v>29528</v>
      </c>
      <c r="B12604" s="294"/>
      <c r="C12604" s="294"/>
      <c r="D12604" s="294"/>
      <c r="E12604" s="294"/>
      <c r="F12604" s="294"/>
    </row>
    <row r="12605">
      <c r="A12605" s="294" t="s">
        <v>29529</v>
      </c>
      <c r="B12605" s="294"/>
      <c r="C12605" s="294"/>
      <c r="D12605" s="294"/>
      <c r="E12605" s="294"/>
      <c r="F12605" s="294"/>
    </row>
    <row r="12606">
      <c r="A12606" s="294" t="s">
        <v>29530</v>
      </c>
      <c r="B12606" s="294"/>
      <c r="C12606" s="294"/>
      <c r="D12606" s="294"/>
      <c r="E12606" s="294"/>
      <c r="F12606" s="294"/>
    </row>
    <row r="12607">
      <c r="A12607" s="294"/>
      <c r="B12607" s="294"/>
      <c r="C12607" s="294"/>
      <c r="D12607" s="294"/>
      <c r="E12607" s="294"/>
      <c r="F12607" s="294"/>
    </row>
    <row r="12608">
      <c r="A12608" s="294" t="s">
        <v>22572</v>
      </c>
      <c r="B12608" s="294"/>
      <c r="C12608" s="294"/>
      <c r="D12608" s="294"/>
      <c r="E12608" s="294"/>
      <c r="F12608" s="294"/>
    </row>
    <row r="12609">
      <c r="A12609" s="294" t="s">
        <v>23767</v>
      </c>
      <c r="B12609" s="294"/>
      <c r="C12609" s="294"/>
      <c r="D12609" s="294"/>
      <c r="E12609" s="294"/>
      <c r="F12609" s="294"/>
    </row>
    <row r="12610">
      <c r="A12610" s="294"/>
      <c r="B12610" s="294"/>
      <c r="C12610" s="294"/>
      <c r="D12610" s="294"/>
      <c r="E12610" s="294"/>
      <c r="F12610" s="294"/>
    </row>
    <row r="12611">
      <c r="A12611" s="294" t="s">
        <v>29531</v>
      </c>
      <c r="B12611" s="294"/>
      <c r="C12611" s="294"/>
      <c r="D12611" s="294"/>
      <c r="E12611" s="294"/>
      <c r="F12611" s="294"/>
    </row>
    <row r="12612">
      <c r="A12612" s="294" t="s">
        <v>29532</v>
      </c>
      <c r="B12612" s="294"/>
      <c r="C12612" s="294"/>
      <c r="D12612" s="294"/>
      <c r="E12612" s="294"/>
      <c r="F12612" s="294"/>
    </row>
    <row r="12613">
      <c r="A12613" s="294" t="s">
        <v>29533</v>
      </c>
      <c r="B12613" s="294"/>
      <c r="C12613" s="294"/>
      <c r="D12613" s="294"/>
      <c r="E12613" s="294"/>
      <c r="F12613" s="294"/>
    </row>
    <row r="12614">
      <c r="A12614" s="294" t="s">
        <v>29534</v>
      </c>
      <c r="B12614" s="294"/>
      <c r="C12614" s="294"/>
      <c r="D12614" s="294"/>
      <c r="E12614" s="294"/>
      <c r="F12614" s="294"/>
    </row>
    <row r="12615">
      <c r="A12615" s="294" t="s">
        <v>29535</v>
      </c>
      <c r="B12615" s="294"/>
      <c r="C12615" s="294"/>
      <c r="D12615" s="294"/>
      <c r="E12615" s="294"/>
      <c r="F12615" s="294"/>
    </row>
    <row r="12616">
      <c r="A12616" s="294"/>
      <c r="B12616" s="294"/>
      <c r="C12616" s="294"/>
      <c r="D12616" s="294"/>
      <c r="E12616" s="294"/>
      <c r="F12616" s="294"/>
    </row>
    <row r="12617">
      <c r="A12617" s="294" t="s">
        <v>21908</v>
      </c>
      <c r="B12617" s="294"/>
      <c r="C12617" s="294"/>
      <c r="D12617" s="294"/>
      <c r="E12617" s="294"/>
      <c r="F12617" s="294"/>
    </row>
    <row r="12618">
      <c r="A12618" s="294"/>
      <c r="B12618" s="294"/>
      <c r="C12618" s="294"/>
      <c r="D12618" s="294"/>
      <c r="E12618" s="294"/>
      <c r="F12618" s="294"/>
    </row>
    <row r="12619">
      <c r="A12619" s="294" t="s">
        <v>29536</v>
      </c>
      <c r="B12619" s="294"/>
      <c r="C12619" s="294"/>
      <c r="D12619" s="294"/>
      <c r="E12619" s="294"/>
      <c r="F12619" s="294"/>
    </row>
    <row r="12620">
      <c r="A12620" s="294" t="s">
        <v>29537</v>
      </c>
      <c r="B12620" s="294"/>
      <c r="C12620" s="294"/>
      <c r="D12620" s="294"/>
      <c r="E12620" s="294"/>
      <c r="F12620" s="294"/>
    </row>
    <row r="12621">
      <c r="A12621" s="294" t="s">
        <v>29538</v>
      </c>
      <c r="B12621" s="294"/>
      <c r="C12621" s="294"/>
      <c r="D12621" s="294"/>
      <c r="E12621" s="294"/>
      <c r="F12621" s="294"/>
    </row>
    <row r="12622">
      <c r="A12622" s="294" t="s">
        <v>29539</v>
      </c>
      <c r="B12622" s="294"/>
      <c r="C12622" s="294"/>
      <c r="D12622" s="294"/>
      <c r="E12622" s="294"/>
      <c r="F12622" s="294"/>
    </row>
    <row r="12623">
      <c r="A12623" s="294" t="s">
        <v>29540</v>
      </c>
      <c r="B12623" s="294"/>
      <c r="C12623" s="294"/>
      <c r="D12623" s="294"/>
      <c r="E12623" s="294"/>
      <c r="F12623" s="294"/>
    </row>
    <row r="12624">
      <c r="A12624" s="294"/>
      <c r="B12624" s="294"/>
      <c r="C12624" s="294"/>
      <c r="D12624" s="294"/>
      <c r="E12624" s="294"/>
      <c r="F12624" s="294"/>
    </row>
    <row r="12625">
      <c r="A12625" s="294" t="s">
        <v>29541</v>
      </c>
      <c r="B12625" s="294"/>
      <c r="C12625" s="294"/>
      <c r="D12625" s="294"/>
      <c r="E12625" s="294"/>
      <c r="F12625" s="294"/>
    </row>
    <row r="12626">
      <c r="A12626" s="294"/>
      <c r="B12626" s="294"/>
      <c r="C12626" s="294"/>
      <c r="D12626" s="294"/>
      <c r="E12626" s="294"/>
      <c r="F12626" s="294"/>
    </row>
    <row r="12627">
      <c r="A12627" s="294" t="s">
        <v>29542</v>
      </c>
      <c r="B12627" s="294"/>
      <c r="C12627" s="294"/>
      <c r="D12627" s="294"/>
      <c r="E12627" s="294"/>
      <c r="F12627" s="294"/>
    </row>
    <row r="12628">
      <c r="A12628" s="294" t="s">
        <v>29543</v>
      </c>
      <c r="B12628" s="294"/>
      <c r="C12628" s="294"/>
      <c r="D12628" s="294"/>
      <c r="E12628" s="294"/>
      <c r="F12628" s="294"/>
    </row>
    <row r="12629">
      <c r="A12629" s="294" t="s">
        <v>29544</v>
      </c>
      <c r="B12629" s="294"/>
      <c r="C12629" s="294"/>
      <c r="D12629" s="294"/>
      <c r="E12629" s="294"/>
      <c r="F12629" s="294"/>
    </row>
    <row r="12630">
      <c r="A12630" s="294" t="s">
        <v>29545</v>
      </c>
      <c r="B12630" s="294"/>
      <c r="C12630" s="294"/>
      <c r="D12630" s="294"/>
      <c r="E12630" s="294"/>
      <c r="F12630" s="294"/>
    </row>
    <row r="12631">
      <c r="A12631" s="294" t="s">
        <v>23052</v>
      </c>
      <c r="B12631" s="294"/>
      <c r="C12631" s="294"/>
      <c r="D12631" s="294"/>
      <c r="E12631" s="294"/>
      <c r="F12631" s="294"/>
    </row>
    <row r="12632">
      <c r="A12632" s="294" t="s">
        <v>29546</v>
      </c>
      <c r="B12632" s="294"/>
      <c r="C12632" s="294"/>
      <c r="D12632" s="294"/>
      <c r="E12632" s="294"/>
      <c r="F12632" s="294"/>
    </row>
    <row r="12633">
      <c r="A12633" s="294" t="s">
        <v>29547</v>
      </c>
      <c r="B12633" s="294"/>
      <c r="C12633" s="294"/>
      <c r="D12633" s="294"/>
      <c r="E12633" s="294"/>
      <c r="F12633" s="294"/>
    </row>
    <row r="12634">
      <c r="A12634" s="294" t="s">
        <v>29548</v>
      </c>
      <c r="B12634" s="294"/>
      <c r="C12634" s="294"/>
      <c r="D12634" s="294"/>
      <c r="E12634" s="294"/>
      <c r="F12634" s="294"/>
    </row>
    <row r="12635">
      <c r="A12635" s="294" t="s">
        <v>29549</v>
      </c>
      <c r="B12635" s="294"/>
      <c r="C12635" s="294"/>
      <c r="D12635" s="294"/>
      <c r="E12635" s="294"/>
      <c r="F12635" s="294"/>
    </row>
    <row r="12636">
      <c r="A12636" s="294"/>
      <c r="B12636" s="294"/>
      <c r="C12636" s="294"/>
      <c r="D12636" s="294"/>
      <c r="E12636" s="294"/>
      <c r="F12636" s="294"/>
    </row>
    <row r="12637">
      <c r="A12637" s="294" t="s">
        <v>28124</v>
      </c>
      <c r="B12637" s="294"/>
      <c r="C12637" s="294"/>
      <c r="D12637" s="294"/>
      <c r="E12637" s="294"/>
      <c r="F12637" s="294"/>
    </row>
    <row r="12638">
      <c r="A12638" s="294" t="s">
        <v>29550</v>
      </c>
      <c r="B12638" s="294"/>
      <c r="C12638" s="294"/>
      <c r="D12638" s="294"/>
      <c r="E12638" s="294"/>
      <c r="F12638" s="294"/>
    </row>
    <row r="12639">
      <c r="A12639" s="294" t="s">
        <v>29551</v>
      </c>
      <c r="B12639" s="294"/>
      <c r="C12639" s="294"/>
      <c r="D12639" s="294"/>
      <c r="E12639" s="294"/>
      <c r="F12639" s="294"/>
    </row>
    <row r="12640">
      <c r="A12640" s="294"/>
      <c r="B12640" s="294"/>
      <c r="C12640" s="294"/>
      <c r="D12640" s="294"/>
      <c r="E12640" s="294"/>
      <c r="F12640" s="294"/>
    </row>
    <row r="12641">
      <c r="A12641" s="294" t="s">
        <v>25957</v>
      </c>
      <c r="B12641" s="294"/>
      <c r="C12641" s="294"/>
      <c r="D12641" s="294"/>
      <c r="E12641" s="294"/>
      <c r="F12641" s="294"/>
    </row>
    <row r="12642">
      <c r="A12642" s="294"/>
      <c r="B12642" s="294"/>
      <c r="C12642" s="294"/>
      <c r="D12642" s="294"/>
      <c r="E12642" s="294"/>
      <c r="F12642" s="294"/>
    </row>
    <row r="12643">
      <c r="A12643" s="294" t="s">
        <v>29552</v>
      </c>
      <c r="B12643" s="294"/>
      <c r="C12643" s="294"/>
      <c r="D12643" s="294"/>
      <c r="E12643" s="294"/>
      <c r="F12643" s="294"/>
    </row>
    <row r="12644">
      <c r="A12644" s="294"/>
      <c r="B12644" s="294"/>
      <c r="C12644" s="294"/>
      <c r="D12644" s="294"/>
      <c r="E12644" s="294"/>
      <c r="F12644" s="294"/>
    </row>
    <row r="12645">
      <c r="A12645" s="294" t="s">
        <v>29553</v>
      </c>
      <c r="B12645" s="294"/>
      <c r="C12645" s="294"/>
      <c r="D12645" s="294"/>
      <c r="E12645" s="294"/>
      <c r="F12645" s="294"/>
    </row>
    <row r="12646">
      <c r="A12646" s="294"/>
      <c r="B12646" s="294"/>
      <c r="C12646" s="294"/>
      <c r="D12646" s="294"/>
      <c r="E12646" s="294"/>
      <c r="F12646" s="294"/>
    </row>
    <row r="12647">
      <c r="A12647" s="294" t="s">
        <v>29554</v>
      </c>
      <c r="B12647" s="294"/>
      <c r="C12647" s="294"/>
      <c r="D12647" s="294"/>
      <c r="E12647" s="294"/>
      <c r="F12647" s="294"/>
    </row>
    <row r="12648">
      <c r="A12648" s="294" t="s">
        <v>29555</v>
      </c>
      <c r="B12648" s="294"/>
      <c r="C12648" s="294"/>
      <c r="D12648" s="294"/>
      <c r="E12648" s="294"/>
      <c r="F12648" s="294"/>
    </row>
    <row r="12649">
      <c r="A12649" s="294"/>
      <c r="B12649" s="294"/>
      <c r="C12649" s="294"/>
      <c r="D12649" s="294"/>
      <c r="E12649" s="294"/>
      <c r="F12649" s="294"/>
    </row>
    <row r="12650">
      <c r="A12650" s="294" t="s">
        <v>25967</v>
      </c>
      <c r="B12650" s="294"/>
      <c r="C12650" s="294"/>
      <c r="D12650" s="294"/>
      <c r="E12650" s="294"/>
      <c r="F12650" s="294"/>
    </row>
    <row r="12651">
      <c r="A12651" s="294"/>
      <c r="B12651" s="294"/>
      <c r="C12651" s="294"/>
      <c r="D12651" s="294"/>
      <c r="E12651" s="294"/>
      <c r="F12651" s="294"/>
    </row>
    <row r="12652">
      <c r="A12652" s="294" t="s">
        <v>29556</v>
      </c>
      <c r="B12652" s="294"/>
      <c r="C12652" s="294"/>
      <c r="D12652" s="294"/>
      <c r="E12652" s="294"/>
      <c r="F12652" s="294"/>
    </row>
    <row r="12653">
      <c r="A12653" s="294" t="s">
        <v>29557</v>
      </c>
      <c r="B12653" s="294"/>
      <c r="C12653" s="294"/>
      <c r="D12653" s="294"/>
      <c r="E12653" s="294"/>
      <c r="F12653" s="294"/>
    </row>
    <row r="12654">
      <c r="A12654" s="294" t="s">
        <v>29558</v>
      </c>
      <c r="B12654" s="294"/>
      <c r="C12654" s="294"/>
      <c r="D12654" s="294"/>
      <c r="E12654" s="294"/>
      <c r="F12654" s="294"/>
    </row>
    <row r="12655">
      <c r="A12655" s="294" t="s">
        <v>29559</v>
      </c>
      <c r="B12655" s="294"/>
      <c r="C12655" s="294"/>
      <c r="D12655" s="294"/>
      <c r="E12655" s="294"/>
      <c r="F12655" s="294"/>
    </row>
    <row r="12656">
      <c r="A12656" s="294" t="s">
        <v>29560</v>
      </c>
      <c r="B12656" s="294"/>
      <c r="C12656" s="294"/>
      <c r="D12656" s="294"/>
      <c r="E12656" s="294"/>
      <c r="F12656" s="294"/>
    </row>
    <row r="12657">
      <c r="A12657" s="294" t="s">
        <v>21305</v>
      </c>
      <c r="B12657" s="294"/>
      <c r="C12657" s="294"/>
      <c r="D12657" s="294"/>
      <c r="E12657" s="294"/>
      <c r="F12657" s="294"/>
    </row>
    <row r="12658">
      <c r="A12658" s="294" t="s">
        <v>26240</v>
      </c>
      <c r="B12658" s="294"/>
      <c r="C12658" s="294"/>
      <c r="D12658" s="294"/>
      <c r="E12658" s="294"/>
      <c r="F12658" s="294"/>
    </row>
    <row r="12659">
      <c r="A12659" s="294"/>
      <c r="B12659" s="294"/>
      <c r="C12659" s="294"/>
      <c r="D12659" s="294"/>
      <c r="E12659" s="294"/>
      <c r="F12659" s="294"/>
    </row>
    <row r="12660">
      <c r="A12660" s="294" t="s">
        <v>27891</v>
      </c>
      <c r="B12660" s="294"/>
      <c r="C12660" s="294"/>
      <c r="D12660" s="294"/>
      <c r="E12660" s="294"/>
      <c r="F12660" s="294"/>
    </row>
    <row r="12661">
      <c r="A12661" s="294" t="s">
        <v>29561</v>
      </c>
      <c r="B12661" s="294"/>
      <c r="C12661" s="294"/>
      <c r="D12661" s="294"/>
      <c r="E12661" s="294"/>
      <c r="F12661" s="294"/>
    </row>
    <row r="12662">
      <c r="A12662" s="294" t="s">
        <v>29562</v>
      </c>
      <c r="B12662" s="294"/>
      <c r="C12662" s="294"/>
      <c r="D12662" s="294"/>
      <c r="E12662" s="294"/>
      <c r="F12662" s="294"/>
    </row>
    <row r="12663">
      <c r="A12663" s="294" t="s">
        <v>29563</v>
      </c>
      <c r="B12663" s="294"/>
      <c r="C12663" s="294"/>
      <c r="D12663" s="294"/>
      <c r="E12663" s="294"/>
      <c r="F12663" s="294"/>
    </row>
    <row r="12664">
      <c r="A12664" s="294" t="s">
        <v>29564</v>
      </c>
      <c r="B12664" s="294"/>
      <c r="C12664" s="294"/>
      <c r="D12664" s="294"/>
      <c r="E12664" s="294"/>
      <c r="F12664" s="294"/>
    </row>
    <row r="12665">
      <c r="A12665" s="294" t="s">
        <v>28926</v>
      </c>
      <c r="B12665" s="294"/>
      <c r="C12665" s="294"/>
      <c r="D12665" s="294"/>
      <c r="E12665" s="294"/>
      <c r="F12665" s="294"/>
    </row>
    <row r="12666">
      <c r="A12666" s="294" t="s">
        <v>29565</v>
      </c>
      <c r="B12666" s="294"/>
      <c r="C12666" s="294"/>
      <c r="D12666" s="294"/>
      <c r="E12666" s="294"/>
      <c r="F12666" s="294"/>
    </row>
    <row r="12667">
      <c r="A12667" s="294"/>
      <c r="B12667" s="294"/>
      <c r="C12667" s="294"/>
      <c r="D12667" s="294"/>
      <c r="E12667" s="294"/>
      <c r="F12667" s="294"/>
    </row>
    <row r="12668">
      <c r="A12668" s="294" t="s">
        <v>26214</v>
      </c>
      <c r="B12668" s="294"/>
      <c r="C12668" s="294"/>
      <c r="D12668" s="294"/>
      <c r="E12668" s="294"/>
      <c r="F12668" s="294"/>
    </row>
    <row r="12669">
      <c r="A12669" s="294"/>
      <c r="B12669" s="294"/>
      <c r="C12669" s="294"/>
      <c r="D12669" s="294"/>
      <c r="E12669" s="294"/>
      <c r="F12669" s="294"/>
    </row>
    <row r="12670">
      <c r="A12670" s="294" t="s">
        <v>29566</v>
      </c>
      <c r="B12670" s="294"/>
      <c r="C12670" s="294"/>
      <c r="D12670" s="294"/>
      <c r="E12670" s="294"/>
      <c r="F12670" s="294"/>
    </row>
    <row r="12671">
      <c r="A12671" s="294" t="s">
        <v>29567</v>
      </c>
      <c r="B12671" s="294"/>
      <c r="C12671" s="294"/>
      <c r="D12671" s="294"/>
      <c r="E12671" s="294"/>
      <c r="F12671" s="294"/>
    </row>
    <row r="12672">
      <c r="A12672" s="294" t="s">
        <v>29568</v>
      </c>
      <c r="B12672" s="294"/>
      <c r="C12672" s="294"/>
      <c r="D12672" s="294"/>
      <c r="E12672" s="294"/>
      <c r="F12672" s="294"/>
    </row>
    <row r="12673">
      <c r="A12673" s="294" t="s">
        <v>29569</v>
      </c>
      <c r="B12673" s="294"/>
      <c r="C12673" s="294"/>
      <c r="D12673" s="294"/>
      <c r="E12673" s="294"/>
      <c r="F12673" s="294"/>
    </row>
    <row r="12674">
      <c r="A12674" s="294" t="s">
        <v>29570</v>
      </c>
      <c r="B12674" s="294"/>
      <c r="C12674" s="294"/>
      <c r="D12674" s="294"/>
      <c r="E12674" s="294"/>
      <c r="F12674" s="294"/>
    </row>
    <row r="12675">
      <c r="A12675" s="294" t="s">
        <v>26512</v>
      </c>
      <c r="B12675" s="294"/>
      <c r="C12675" s="294"/>
      <c r="D12675" s="294"/>
      <c r="E12675" s="294"/>
      <c r="F12675" s="294"/>
    </row>
    <row r="12676">
      <c r="A12676" s="294" t="s">
        <v>29571</v>
      </c>
      <c r="B12676" s="294"/>
      <c r="C12676" s="294"/>
      <c r="D12676" s="294"/>
      <c r="E12676" s="294"/>
      <c r="F12676" s="294"/>
    </row>
    <row r="12677">
      <c r="A12677" s="294"/>
      <c r="B12677" s="294"/>
      <c r="C12677" s="294"/>
      <c r="D12677" s="294"/>
      <c r="E12677" s="294"/>
      <c r="F12677" s="294"/>
    </row>
    <row r="12678">
      <c r="A12678" s="294" t="s">
        <v>26253</v>
      </c>
      <c r="B12678" s="294"/>
      <c r="C12678" s="294"/>
      <c r="D12678" s="294"/>
      <c r="E12678" s="294"/>
      <c r="F12678" s="294"/>
    </row>
    <row r="12679">
      <c r="A12679" s="294"/>
      <c r="B12679" s="294"/>
      <c r="C12679" s="294"/>
      <c r="D12679" s="294"/>
      <c r="E12679" s="294"/>
      <c r="F12679" s="294"/>
    </row>
    <row r="12680">
      <c r="A12680" s="294" t="s">
        <v>29572</v>
      </c>
      <c r="B12680" s="294"/>
      <c r="C12680" s="294"/>
      <c r="D12680" s="294"/>
      <c r="E12680" s="294"/>
      <c r="F12680" s="294"/>
    </row>
    <row r="12681">
      <c r="A12681" s="294" t="s">
        <v>29573</v>
      </c>
      <c r="B12681" s="294"/>
      <c r="C12681" s="294"/>
      <c r="D12681" s="294"/>
      <c r="E12681" s="294"/>
      <c r="F12681" s="294"/>
    </row>
    <row r="12682">
      <c r="A12682" s="294" t="s">
        <v>29574</v>
      </c>
      <c r="B12682" s="294"/>
      <c r="C12682" s="294"/>
      <c r="D12682" s="294"/>
      <c r="E12682" s="294"/>
      <c r="F12682" s="294"/>
    </row>
    <row r="12683">
      <c r="A12683" s="294" t="s">
        <v>29575</v>
      </c>
      <c r="B12683" s="294"/>
      <c r="C12683" s="294"/>
      <c r="D12683" s="294"/>
      <c r="E12683" s="294"/>
      <c r="F12683" s="294"/>
    </row>
    <row r="12684">
      <c r="A12684" s="294" t="s">
        <v>29576</v>
      </c>
      <c r="B12684" s="294"/>
      <c r="C12684" s="294"/>
      <c r="D12684" s="294"/>
      <c r="E12684" s="294"/>
      <c r="F12684" s="294"/>
    </row>
    <row r="12685">
      <c r="A12685" s="294"/>
      <c r="B12685" s="294"/>
      <c r="C12685" s="294"/>
      <c r="D12685" s="294"/>
      <c r="E12685" s="294"/>
      <c r="F12685" s="294"/>
    </row>
    <row r="12686">
      <c r="A12686" s="294" t="s">
        <v>28124</v>
      </c>
      <c r="B12686" s="294"/>
      <c r="C12686" s="294"/>
      <c r="D12686" s="294"/>
      <c r="E12686" s="294"/>
      <c r="F12686" s="294"/>
    </row>
    <row r="12687">
      <c r="A12687" s="294" t="s">
        <v>29577</v>
      </c>
      <c r="B12687" s="294"/>
      <c r="C12687" s="294"/>
      <c r="D12687" s="294"/>
      <c r="E12687" s="294"/>
      <c r="F12687" s="294"/>
    </row>
    <row r="12688">
      <c r="A12688" s="294" t="s">
        <v>23457</v>
      </c>
      <c r="B12688" s="294"/>
      <c r="C12688" s="294"/>
      <c r="D12688" s="294"/>
      <c r="E12688" s="294"/>
      <c r="F12688" s="294"/>
    </row>
    <row r="12689">
      <c r="A12689" s="294" t="s">
        <v>29578</v>
      </c>
      <c r="B12689" s="294"/>
      <c r="C12689" s="294"/>
      <c r="D12689" s="294"/>
      <c r="E12689" s="294"/>
      <c r="F12689" s="294"/>
    </row>
    <row r="12690">
      <c r="A12690" s="294"/>
      <c r="B12690" s="294"/>
      <c r="C12690" s="294"/>
      <c r="D12690" s="294"/>
      <c r="E12690" s="294"/>
      <c r="F12690" s="294"/>
    </row>
    <row r="12691">
      <c r="A12691" s="294" t="s">
        <v>22512</v>
      </c>
      <c r="B12691" s="294"/>
      <c r="C12691" s="294"/>
      <c r="D12691" s="294"/>
      <c r="E12691" s="294"/>
      <c r="F12691" s="294"/>
    </row>
    <row r="12692">
      <c r="A12692" s="294" t="s">
        <v>26296</v>
      </c>
      <c r="B12692" s="294"/>
      <c r="C12692" s="294"/>
      <c r="D12692" s="294"/>
      <c r="E12692" s="294"/>
      <c r="F12692" s="294"/>
    </row>
    <row r="12693">
      <c r="A12693" s="294"/>
      <c r="B12693" s="294"/>
      <c r="C12693" s="294"/>
      <c r="D12693" s="294"/>
      <c r="E12693" s="294"/>
      <c r="F12693" s="294"/>
    </row>
    <row r="12694">
      <c r="A12694" s="294" t="s">
        <v>29579</v>
      </c>
      <c r="B12694" s="294"/>
      <c r="C12694" s="294"/>
      <c r="D12694" s="294"/>
      <c r="E12694" s="294"/>
      <c r="F12694" s="294"/>
    </row>
    <row r="12695">
      <c r="A12695" s="294" t="s">
        <v>29580</v>
      </c>
      <c r="B12695" s="294"/>
      <c r="C12695" s="294"/>
      <c r="D12695" s="294"/>
      <c r="E12695" s="294"/>
      <c r="F12695" s="294"/>
    </row>
    <row r="12696">
      <c r="A12696" s="294" t="s">
        <v>29581</v>
      </c>
      <c r="B12696" s="294"/>
      <c r="C12696" s="294"/>
      <c r="D12696" s="294"/>
      <c r="E12696" s="294"/>
      <c r="F12696" s="294"/>
    </row>
    <row r="12697">
      <c r="A12697" s="294" t="s">
        <v>29582</v>
      </c>
      <c r="B12697" s="294"/>
      <c r="C12697" s="294"/>
      <c r="D12697" s="294"/>
      <c r="E12697" s="294"/>
      <c r="F12697" s="294"/>
    </row>
    <row r="12698">
      <c r="A12698" s="294" t="s">
        <v>29583</v>
      </c>
      <c r="B12698" s="294"/>
      <c r="C12698" s="294"/>
      <c r="D12698" s="294"/>
      <c r="E12698" s="294"/>
      <c r="F12698" s="294"/>
    </row>
    <row r="12699">
      <c r="A12699" s="294" t="s">
        <v>29584</v>
      </c>
      <c r="B12699" s="294"/>
      <c r="C12699" s="294"/>
      <c r="D12699" s="294"/>
      <c r="E12699" s="294"/>
      <c r="F12699" s="294"/>
    </row>
    <row r="12700">
      <c r="A12700" s="294" t="s">
        <v>29585</v>
      </c>
      <c r="B12700" s="294"/>
      <c r="C12700" s="294"/>
      <c r="D12700" s="294"/>
      <c r="E12700" s="294"/>
      <c r="F12700" s="294"/>
    </row>
    <row r="12701">
      <c r="A12701" s="294"/>
      <c r="B12701" s="294"/>
      <c r="C12701" s="294"/>
      <c r="D12701" s="294"/>
      <c r="E12701" s="294"/>
      <c r="F12701" s="294"/>
    </row>
    <row r="12702">
      <c r="A12702" s="294" t="s">
        <v>29586</v>
      </c>
      <c r="B12702" s="294"/>
      <c r="C12702" s="294"/>
      <c r="D12702" s="294"/>
      <c r="E12702" s="294"/>
      <c r="F12702" s="294"/>
    </row>
    <row r="12703">
      <c r="A12703" s="294" t="s">
        <v>27629</v>
      </c>
      <c r="B12703" s="294"/>
      <c r="C12703" s="294"/>
      <c r="D12703" s="294"/>
      <c r="E12703" s="294"/>
      <c r="F12703" s="294"/>
    </row>
    <row r="12704">
      <c r="A12704" s="294"/>
      <c r="B12704" s="294"/>
      <c r="C12704" s="294"/>
      <c r="D12704" s="294"/>
      <c r="E12704" s="294"/>
      <c r="F12704" s="294"/>
    </row>
    <row r="12705">
      <c r="A12705" s="294" t="s">
        <v>29587</v>
      </c>
      <c r="B12705" s="294"/>
      <c r="C12705" s="294"/>
      <c r="D12705" s="294"/>
      <c r="E12705" s="294"/>
      <c r="F12705" s="294"/>
    </row>
    <row r="12706">
      <c r="A12706" s="294" t="s">
        <v>29588</v>
      </c>
      <c r="B12706" s="294"/>
      <c r="C12706" s="294"/>
      <c r="D12706" s="294"/>
      <c r="E12706" s="294"/>
      <c r="F12706" s="294"/>
    </row>
    <row r="12707">
      <c r="A12707" s="294" t="s">
        <v>29589</v>
      </c>
      <c r="B12707" s="294"/>
      <c r="C12707" s="294"/>
      <c r="D12707" s="294"/>
      <c r="E12707" s="294"/>
      <c r="F12707" s="294"/>
    </row>
    <row r="12708">
      <c r="A12708" s="294" t="s">
        <v>29590</v>
      </c>
      <c r="B12708" s="294"/>
      <c r="C12708" s="294"/>
      <c r="D12708" s="294"/>
      <c r="E12708" s="294"/>
      <c r="F12708" s="294"/>
    </row>
    <row r="12709">
      <c r="A12709" s="294" t="s">
        <v>29591</v>
      </c>
      <c r="B12709" s="294"/>
      <c r="C12709" s="294"/>
      <c r="D12709" s="294"/>
      <c r="E12709" s="294"/>
      <c r="F12709" s="294"/>
    </row>
    <row r="12710">
      <c r="A12710" s="294" t="s">
        <v>29592</v>
      </c>
      <c r="B12710" s="294"/>
      <c r="C12710" s="294"/>
      <c r="D12710" s="294"/>
      <c r="E12710" s="294"/>
      <c r="F12710" s="294"/>
    </row>
    <row r="12711">
      <c r="A12711" s="294"/>
      <c r="B12711" s="294"/>
      <c r="C12711" s="294"/>
      <c r="D12711" s="294"/>
      <c r="E12711" s="294"/>
      <c r="F12711" s="294"/>
    </row>
    <row r="12712">
      <c r="A12712" s="294" t="s">
        <v>21945</v>
      </c>
      <c r="B12712" s="294"/>
      <c r="C12712" s="294"/>
      <c r="D12712" s="294"/>
      <c r="E12712" s="294"/>
      <c r="F12712" s="294"/>
    </row>
    <row r="12713">
      <c r="A12713" s="294" t="s">
        <v>26884</v>
      </c>
      <c r="B12713" s="294"/>
      <c r="C12713" s="294"/>
      <c r="D12713" s="294"/>
      <c r="E12713" s="294"/>
      <c r="F12713" s="294"/>
    </row>
    <row r="12714">
      <c r="A12714" s="294"/>
      <c r="B12714" s="294"/>
      <c r="C12714" s="294"/>
      <c r="D12714" s="294"/>
      <c r="E12714" s="294"/>
      <c r="F12714" s="294"/>
    </row>
    <row r="12715">
      <c r="A12715" s="294" t="s">
        <v>29593</v>
      </c>
      <c r="B12715" s="294"/>
      <c r="C12715" s="294"/>
      <c r="D12715" s="294"/>
      <c r="E12715" s="294"/>
      <c r="F12715" s="294"/>
    </row>
    <row r="12716">
      <c r="A12716" s="294" t="s">
        <v>29594</v>
      </c>
      <c r="B12716" s="294"/>
      <c r="C12716" s="294"/>
      <c r="D12716" s="294"/>
      <c r="E12716" s="294"/>
      <c r="F12716" s="294"/>
    </row>
    <row r="12717">
      <c r="A12717" s="294" t="s">
        <v>29595</v>
      </c>
      <c r="B12717" s="294"/>
      <c r="C12717" s="294"/>
      <c r="D12717" s="294"/>
      <c r="E12717" s="294"/>
      <c r="F12717" s="294"/>
    </row>
    <row r="12718">
      <c r="A12718" s="294" t="s">
        <v>29596</v>
      </c>
      <c r="B12718" s="294"/>
      <c r="C12718" s="294"/>
      <c r="D12718" s="294"/>
      <c r="E12718" s="294"/>
      <c r="F12718" s="294"/>
    </row>
    <row r="12719">
      <c r="A12719" s="294" t="s">
        <v>29597</v>
      </c>
      <c r="B12719" s="294"/>
      <c r="C12719" s="294"/>
      <c r="D12719" s="294"/>
      <c r="E12719" s="294"/>
      <c r="F12719" s="294"/>
    </row>
    <row r="12720">
      <c r="A12720" s="294" t="s">
        <v>29598</v>
      </c>
      <c r="B12720" s="294"/>
      <c r="C12720" s="294"/>
      <c r="D12720" s="294"/>
      <c r="E12720" s="294"/>
      <c r="F12720" s="294"/>
    </row>
    <row r="12721">
      <c r="A12721" s="294" t="s">
        <v>29599</v>
      </c>
      <c r="B12721" s="294"/>
      <c r="C12721" s="294"/>
      <c r="D12721" s="294"/>
      <c r="E12721" s="294"/>
      <c r="F12721" s="294"/>
    </row>
    <row r="12722">
      <c r="A12722" s="294" t="s">
        <v>29600</v>
      </c>
      <c r="B12722" s="294"/>
      <c r="C12722" s="294"/>
      <c r="D12722" s="294"/>
      <c r="E12722" s="294"/>
      <c r="F12722" s="294"/>
    </row>
    <row r="12723">
      <c r="A12723" s="294" t="s">
        <v>29601</v>
      </c>
      <c r="B12723" s="294"/>
      <c r="C12723" s="294"/>
      <c r="D12723" s="294"/>
      <c r="E12723" s="294"/>
      <c r="F12723" s="294"/>
    </row>
    <row r="12724">
      <c r="A12724" s="294"/>
      <c r="B12724" s="294"/>
      <c r="C12724" s="294"/>
      <c r="D12724" s="294"/>
      <c r="E12724" s="294"/>
      <c r="F12724" s="294"/>
    </row>
    <row r="12725">
      <c r="A12725" s="294" t="s">
        <v>21401</v>
      </c>
      <c r="B12725" s="294"/>
      <c r="C12725" s="294"/>
      <c r="D12725" s="294"/>
      <c r="E12725" s="294"/>
      <c r="F12725" s="294"/>
    </row>
    <row r="12726">
      <c r="A12726" s="294"/>
      <c r="B12726" s="294"/>
      <c r="C12726" s="294"/>
      <c r="D12726" s="294"/>
      <c r="E12726" s="294"/>
      <c r="F12726" s="294"/>
    </row>
    <row r="12727">
      <c r="A12727" s="294" t="s">
        <v>29602</v>
      </c>
      <c r="B12727" s="294"/>
      <c r="C12727" s="294"/>
      <c r="D12727" s="294"/>
      <c r="E12727" s="294"/>
      <c r="F12727" s="294"/>
    </row>
    <row r="12728">
      <c r="A12728" s="294" t="s">
        <v>29603</v>
      </c>
      <c r="B12728" s="294"/>
      <c r="C12728" s="294"/>
      <c r="D12728" s="294"/>
      <c r="E12728" s="294"/>
      <c r="F12728" s="294"/>
    </row>
    <row r="12729">
      <c r="A12729" s="294" t="s">
        <v>29604</v>
      </c>
      <c r="B12729" s="294"/>
      <c r="C12729" s="294"/>
      <c r="D12729" s="294"/>
      <c r="E12729" s="294"/>
      <c r="F12729" s="294"/>
    </row>
    <row r="12730">
      <c r="A12730" s="294" t="s">
        <v>29605</v>
      </c>
      <c r="B12730" s="294"/>
      <c r="C12730" s="294"/>
      <c r="D12730" s="294"/>
      <c r="E12730" s="294"/>
      <c r="F12730" s="294"/>
    </row>
    <row r="12731">
      <c r="A12731" s="294" t="s">
        <v>29606</v>
      </c>
      <c r="B12731" s="294"/>
      <c r="C12731" s="294"/>
      <c r="D12731" s="294"/>
      <c r="E12731" s="294"/>
      <c r="F12731" s="294"/>
    </row>
    <row r="12732">
      <c r="A12732" s="294"/>
      <c r="B12732" s="294"/>
      <c r="C12732" s="294"/>
      <c r="D12732" s="294"/>
      <c r="E12732" s="294"/>
      <c r="F12732" s="294"/>
    </row>
    <row r="12733">
      <c r="A12733" s="294" t="s">
        <v>21407</v>
      </c>
      <c r="B12733" s="294"/>
      <c r="C12733" s="294"/>
      <c r="D12733" s="294"/>
      <c r="E12733" s="294"/>
      <c r="F12733" s="294"/>
    </row>
    <row r="12734">
      <c r="A12734" s="294"/>
      <c r="B12734" s="294"/>
      <c r="C12734" s="294"/>
      <c r="D12734" s="294"/>
      <c r="E12734" s="294"/>
      <c r="F12734" s="294"/>
    </row>
    <row r="12735">
      <c r="A12735" s="294" t="s">
        <v>21863</v>
      </c>
      <c r="B12735" s="294"/>
      <c r="C12735" s="294"/>
      <c r="D12735" s="294"/>
      <c r="E12735" s="294"/>
      <c r="F12735" s="294"/>
    </row>
    <row r="12736">
      <c r="A12736" s="294" t="s">
        <v>29607</v>
      </c>
      <c r="B12736" s="294"/>
      <c r="C12736" s="294"/>
      <c r="D12736" s="294"/>
      <c r="E12736" s="294"/>
      <c r="F12736" s="294"/>
    </row>
    <row r="12737">
      <c r="A12737" s="294" t="s">
        <v>29608</v>
      </c>
      <c r="B12737" s="294"/>
      <c r="C12737" s="294"/>
      <c r="D12737" s="294"/>
      <c r="E12737" s="294"/>
      <c r="F12737" s="294"/>
    </row>
    <row r="12738">
      <c r="A12738" s="294" t="s">
        <v>29609</v>
      </c>
      <c r="B12738" s="294"/>
      <c r="C12738" s="294"/>
      <c r="D12738" s="294"/>
      <c r="E12738" s="294"/>
      <c r="F12738" s="294"/>
    </row>
    <row r="12739">
      <c r="A12739" s="294" t="s">
        <v>29610</v>
      </c>
      <c r="B12739" s="294"/>
      <c r="C12739" s="294"/>
      <c r="D12739" s="294"/>
      <c r="E12739" s="294"/>
      <c r="F12739" s="294"/>
    </row>
    <row r="12740">
      <c r="A12740" s="294" t="s">
        <v>29611</v>
      </c>
      <c r="B12740" s="294"/>
      <c r="C12740" s="294"/>
      <c r="D12740" s="294"/>
      <c r="E12740" s="294"/>
      <c r="F12740" s="294"/>
    </row>
    <row r="12741">
      <c r="A12741" s="294" t="s">
        <v>22811</v>
      </c>
      <c r="B12741" s="294"/>
      <c r="C12741" s="294"/>
      <c r="D12741" s="294"/>
      <c r="E12741" s="294"/>
      <c r="F12741" s="294"/>
    </row>
    <row r="12742">
      <c r="A12742" s="294" t="s">
        <v>29612</v>
      </c>
      <c r="B12742" s="294"/>
      <c r="C12742" s="294"/>
      <c r="D12742" s="294"/>
      <c r="E12742" s="294"/>
      <c r="F12742" s="294"/>
    </row>
    <row r="12743">
      <c r="A12743" s="294" t="s">
        <v>29613</v>
      </c>
      <c r="B12743" s="294"/>
      <c r="C12743" s="294"/>
      <c r="D12743" s="294"/>
      <c r="E12743" s="294"/>
      <c r="F12743" s="294"/>
    </row>
    <row r="12744">
      <c r="A12744" s="294" t="s">
        <v>29614</v>
      </c>
      <c r="B12744" s="294"/>
      <c r="C12744" s="294"/>
      <c r="D12744" s="294"/>
      <c r="E12744" s="294"/>
      <c r="F12744" s="294"/>
    </row>
    <row r="12745">
      <c r="A12745" s="294" t="s">
        <v>29615</v>
      </c>
      <c r="B12745" s="294"/>
      <c r="C12745" s="294"/>
      <c r="D12745" s="294"/>
      <c r="E12745" s="294"/>
      <c r="F12745" s="294"/>
    </row>
    <row r="12746">
      <c r="A12746" s="294" t="s">
        <v>29616</v>
      </c>
      <c r="B12746" s="294"/>
      <c r="C12746" s="294"/>
      <c r="D12746" s="294"/>
      <c r="E12746" s="294"/>
      <c r="F12746" s="294"/>
    </row>
    <row r="12747">
      <c r="A12747" s="294"/>
      <c r="B12747" s="294"/>
      <c r="C12747" s="294"/>
      <c r="D12747" s="294"/>
      <c r="E12747" s="294"/>
      <c r="F12747" s="294"/>
    </row>
    <row r="12748">
      <c r="A12748" s="294" t="s">
        <v>21304</v>
      </c>
      <c r="B12748" s="294"/>
      <c r="C12748" s="294"/>
      <c r="D12748" s="294"/>
      <c r="E12748" s="294"/>
      <c r="F12748" s="294"/>
    </row>
    <row r="12749">
      <c r="A12749" s="294"/>
      <c r="B12749" s="294"/>
      <c r="C12749" s="294"/>
      <c r="D12749" s="294"/>
      <c r="E12749" s="294"/>
      <c r="F12749" s="294"/>
    </row>
    <row r="12750">
      <c r="A12750" s="294" t="s">
        <v>29617</v>
      </c>
      <c r="B12750" s="294"/>
      <c r="C12750" s="294"/>
      <c r="D12750" s="294"/>
      <c r="E12750" s="294"/>
      <c r="F12750" s="294"/>
    </row>
    <row r="12751">
      <c r="A12751" s="294" t="s">
        <v>29618</v>
      </c>
      <c r="B12751" s="294"/>
      <c r="C12751" s="294"/>
      <c r="D12751" s="294"/>
      <c r="E12751" s="294"/>
      <c r="F12751" s="294"/>
    </row>
    <row r="12752">
      <c r="A12752" s="294" t="s">
        <v>29619</v>
      </c>
      <c r="B12752" s="294"/>
      <c r="C12752" s="294"/>
      <c r="D12752" s="294"/>
      <c r="E12752" s="294"/>
      <c r="F12752" s="294"/>
    </row>
    <row r="12753">
      <c r="A12753" s="294" t="s">
        <v>29620</v>
      </c>
      <c r="B12753" s="294"/>
      <c r="C12753" s="294"/>
      <c r="D12753" s="294"/>
      <c r="E12753" s="294"/>
      <c r="F12753" s="294"/>
    </row>
    <row r="12754">
      <c r="A12754" s="294" t="s">
        <v>29621</v>
      </c>
      <c r="B12754" s="294"/>
      <c r="C12754" s="294"/>
      <c r="D12754" s="294"/>
      <c r="E12754" s="294"/>
      <c r="F12754" s="294"/>
    </row>
    <row r="12755">
      <c r="A12755" s="294" t="s">
        <v>29622</v>
      </c>
      <c r="B12755" s="294"/>
      <c r="C12755" s="294"/>
      <c r="D12755" s="294"/>
      <c r="E12755" s="294"/>
      <c r="F12755" s="294"/>
    </row>
    <row r="12756">
      <c r="A12756" s="294" t="s">
        <v>29623</v>
      </c>
      <c r="B12756" s="294"/>
      <c r="C12756" s="294"/>
      <c r="D12756" s="294"/>
      <c r="E12756" s="294"/>
      <c r="F12756" s="294"/>
    </row>
    <row r="12757">
      <c r="A12757" s="294" t="s">
        <v>29624</v>
      </c>
      <c r="B12757" s="294"/>
      <c r="C12757" s="294"/>
      <c r="D12757" s="294"/>
      <c r="E12757" s="294"/>
      <c r="F12757" s="294"/>
    </row>
    <row r="12758">
      <c r="A12758" s="294"/>
      <c r="B12758" s="294"/>
      <c r="C12758" s="294"/>
      <c r="D12758" s="294"/>
      <c r="E12758" s="294"/>
      <c r="F12758" s="294"/>
    </row>
    <row r="12759">
      <c r="A12759" s="294"/>
      <c r="B12759" s="294"/>
      <c r="C12759" s="294"/>
      <c r="D12759" s="294"/>
      <c r="E12759" s="294"/>
      <c r="F12759" s="294"/>
    </row>
    <row r="12760">
      <c r="A12760" s="294" t="s">
        <v>28124</v>
      </c>
      <c r="B12760" s="294"/>
      <c r="C12760" s="294"/>
      <c r="D12760" s="294"/>
      <c r="E12760" s="294"/>
      <c r="F12760" s="294"/>
    </row>
    <row r="12761">
      <c r="A12761" s="294" t="s">
        <v>29577</v>
      </c>
      <c r="B12761" s="294"/>
      <c r="C12761" s="294"/>
      <c r="D12761" s="294"/>
      <c r="E12761" s="294"/>
      <c r="F12761" s="294"/>
    </row>
    <row r="12762">
      <c r="A12762" s="294" t="s">
        <v>22824</v>
      </c>
      <c r="B12762" s="294"/>
      <c r="C12762" s="294"/>
      <c r="D12762" s="294"/>
      <c r="E12762" s="294"/>
      <c r="F12762" s="294"/>
    </row>
    <row r="12763">
      <c r="A12763" s="294" t="s">
        <v>29625</v>
      </c>
      <c r="B12763" s="294"/>
      <c r="C12763" s="294"/>
      <c r="D12763" s="294"/>
      <c r="E12763" s="294"/>
      <c r="F12763" s="294"/>
    </row>
    <row r="12764">
      <c r="A12764" s="294"/>
      <c r="B12764" s="294"/>
      <c r="C12764" s="294"/>
      <c r="D12764" s="294"/>
      <c r="E12764" s="294"/>
      <c r="F12764" s="294"/>
    </row>
    <row r="12765">
      <c r="A12765" s="294" t="s">
        <v>21429</v>
      </c>
      <c r="B12765" s="294"/>
      <c r="C12765" s="294"/>
      <c r="D12765" s="294"/>
      <c r="E12765" s="294"/>
      <c r="F12765" s="294"/>
    </row>
    <row r="12766">
      <c r="A12766" s="294" t="s">
        <v>29626</v>
      </c>
      <c r="B12766" s="294"/>
      <c r="C12766" s="294"/>
      <c r="D12766" s="294"/>
      <c r="E12766" s="294"/>
      <c r="F12766" s="294"/>
    </row>
    <row r="12767">
      <c r="A12767" s="294"/>
      <c r="B12767" s="294"/>
      <c r="C12767" s="294"/>
      <c r="D12767" s="294"/>
      <c r="E12767" s="294"/>
      <c r="F12767" s="294"/>
    </row>
    <row r="12768">
      <c r="A12768" s="294" t="s">
        <v>29221</v>
      </c>
      <c r="B12768" s="294"/>
      <c r="C12768" s="294"/>
      <c r="D12768" s="294"/>
      <c r="E12768" s="294"/>
      <c r="F12768" s="294"/>
    </row>
    <row r="12769">
      <c r="A12769" s="294" t="s">
        <v>29627</v>
      </c>
      <c r="B12769" s="294"/>
      <c r="C12769" s="294"/>
      <c r="D12769" s="294"/>
      <c r="E12769" s="294"/>
      <c r="F12769" s="294"/>
    </row>
    <row r="12770">
      <c r="A12770" s="294" t="s">
        <v>29628</v>
      </c>
      <c r="B12770" s="294"/>
      <c r="C12770" s="294"/>
      <c r="D12770" s="294"/>
      <c r="E12770" s="294"/>
      <c r="F12770" s="294"/>
    </row>
    <row r="12771">
      <c r="A12771" s="294" t="s">
        <v>29629</v>
      </c>
      <c r="B12771" s="294"/>
      <c r="C12771" s="294"/>
      <c r="D12771" s="294"/>
      <c r="E12771" s="294"/>
      <c r="F12771" s="294"/>
    </row>
    <row r="12772">
      <c r="A12772" s="294" t="s">
        <v>29630</v>
      </c>
      <c r="B12772" s="294"/>
      <c r="C12772" s="294"/>
      <c r="D12772" s="294"/>
      <c r="E12772" s="294"/>
      <c r="F12772" s="294"/>
    </row>
    <row r="12773">
      <c r="A12773" s="294" t="s">
        <v>29631</v>
      </c>
      <c r="B12773" s="294"/>
      <c r="C12773" s="294"/>
      <c r="D12773" s="294"/>
      <c r="E12773" s="294"/>
      <c r="F12773" s="294"/>
    </row>
    <row r="12774">
      <c r="A12774" s="294" t="s">
        <v>29632</v>
      </c>
      <c r="B12774" s="294"/>
      <c r="C12774" s="294"/>
      <c r="D12774" s="294"/>
      <c r="E12774" s="294"/>
      <c r="F12774" s="294"/>
    </row>
    <row r="12775">
      <c r="A12775" s="294" t="s">
        <v>29633</v>
      </c>
      <c r="B12775" s="294"/>
      <c r="C12775" s="294"/>
      <c r="D12775" s="294"/>
      <c r="E12775" s="294"/>
      <c r="F12775" s="294"/>
    </row>
    <row r="12776">
      <c r="A12776" s="294" t="s">
        <v>29634</v>
      </c>
      <c r="B12776" s="294"/>
      <c r="C12776" s="294"/>
      <c r="D12776" s="294"/>
      <c r="E12776" s="294"/>
      <c r="F12776" s="294"/>
    </row>
    <row r="12777">
      <c r="A12777" s="294"/>
      <c r="B12777" s="294"/>
      <c r="C12777" s="294"/>
      <c r="D12777" s="294"/>
      <c r="E12777" s="294"/>
      <c r="F12777" s="294"/>
    </row>
    <row r="12778">
      <c r="A12778" s="294"/>
      <c r="B12778" s="294"/>
      <c r="C12778" s="294"/>
      <c r="D12778" s="294"/>
      <c r="E12778" s="294"/>
      <c r="F12778" s="294"/>
    </row>
    <row r="12779">
      <c r="A12779" s="294" t="s">
        <v>22281</v>
      </c>
      <c r="B12779" s="294"/>
      <c r="C12779" s="294"/>
      <c r="D12779" s="294"/>
      <c r="E12779" s="294"/>
      <c r="F12779" s="294"/>
    </row>
    <row r="12780">
      <c r="A12780" s="294"/>
      <c r="B12780" s="294"/>
      <c r="C12780" s="294"/>
      <c r="D12780" s="294"/>
      <c r="E12780" s="294"/>
      <c r="F12780" s="294"/>
    </row>
    <row r="12781">
      <c r="A12781" s="294" t="s">
        <v>25638</v>
      </c>
      <c r="B12781" s="294"/>
      <c r="C12781" s="294"/>
      <c r="D12781" s="294"/>
      <c r="E12781" s="294"/>
      <c r="F12781" s="294"/>
    </row>
    <row r="12782">
      <c r="A12782" s="294" t="s">
        <v>29635</v>
      </c>
      <c r="B12782" s="294"/>
      <c r="C12782" s="294"/>
      <c r="D12782" s="294"/>
      <c r="E12782" s="294"/>
      <c r="F12782" s="294"/>
    </row>
    <row r="12783">
      <c r="A12783" s="294" t="s">
        <v>29636</v>
      </c>
      <c r="B12783" s="294"/>
      <c r="C12783" s="294"/>
      <c r="D12783" s="294"/>
      <c r="E12783" s="294"/>
      <c r="F12783" s="294"/>
    </row>
    <row r="12784">
      <c r="A12784" s="294" t="s">
        <v>29637</v>
      </c>
      <c r="B12784" s="294"/>
      <c r="C12784" s="294"/>
      <c r="D12784" s="294"/>
      <c r="E12784" s="294"/>
      <c r="F12784" s="294"/>
    </row>
    <row r="12785">
      <c r="A12785" s="294" t="s">
        <v>29638</v>
      </c>
      <c r="B12785" s="294"/>
      <c r="C12785" s="294"/>
      <c r="D12785" s="294"/>
      <c r="E12785" s="294"/>
      <c r="F12785" s="294"/>
    </row>
    <row r="12786">
      <c r="A12786" s="294"/>
      <c r="B12786" s="294"/>
      <c r="C12786" s="294"/>
      <c r="D12786" s="294"/>
      <c r="E12786" s="294"/>
      <c r="F12786" s="294"/>
    </row>
    <row r="12787">
      <c r="A12787" s="294" t="s">
        <v>26377</v>
      </c>
      <c r="B12787" s="294"/>
      <c r="C12787" s="294"/>
      <c r="D12787" s="294"/>
      <c r="E12787" s="294"/>
      <c r="F12787" s="294"/>
    </row>
    <row r="12788">
      <c r="A12788" s="294"/>
      <c r="B12788" s="294"/>
      <c r="C12788" s="294"/>
      <c r="D12788" s="294"/>
      <c r="E12788" s="294"/>
      <c r="F12788" s="294"/>
    </row>
    <row r="12789">
      <c r="A12789" s="294" t="s">
        <v>29639</v>
      </c>
      <c r="B12789" s="294"/>
      <c r="C12789" s="294"/>
      <c r="D12789" s="294"/>
      <c r="E12789" s="294"/>
      <c r="F12789" s="294"/>
    </row>
    <row r="12790">
      <c r="A12790" s="294" t="s">
        <v>29640</v>
      </c>
      <c r="B12790" s="294"/>
      <c r="C12790" s="294"/>
      <c r="D12790" s="294"/>
      <c r="E12790" s="294"/>
      <c r="F12790" s="294"/>
    </row>
    <row r="12791">
      <c r="A12791" s="294" t="s">
        <v>29641</v>
      </c>
      <c r="B12791" s="294"/>
      <c r="C12791" s="294"/>
      <c r="D12791" s="294"/>
      <c r="E12791" s="294"/>
      <c r="F12791" s="294"/>
    </row>
    <row r="12792">
      <c r="A12792" s="294" t="s">
        <v>29642</v>
      </c>
      <c r="B12792" s="294"/>
      <c r="C12792" s="294"/>
      <c r="D12792" s="294"/>
      <c r="E12792" s="294"/>
      <c r="F12792" s="294"/>
    </row>
    <row r="12793">
      <c r="A12793" s="294" t="s">
        <v>29643</v>
      </c>
      <c r="B12793" s="294"/>
      <c r="C12793" s="294"/>
      <c r="D12793" s="294"/>
      <c r="E12793" s="294"/>
      <c r="F12793" s="294"/>
    </row>
    <row r="12794">
      <c r="A12794" s="294" t="s">
        <v>29644</v>
      </c>
      <c r="B12794" s="294"/>
      <c r="C12794" s="294"/>
      <c r="D12794" s="294"/>
      <c r="E12794" s="294"/>
      <c r="F12794" s="294"/>
    </row>
    <row r="12795">
      <c r="A12795" s="294" t="s">
        <v>29645</v>
      </c>
      <c r="B12795" s="294"/>
      <c r="C12795" s="294"/>
      <c r="D12795" s="294"/>
      <c r="E12795" s="294"/>
      <c r="F12795" s="294"/>
    </row>
    <row r="12796">
      <c r="A12796" s="294" t="s">
        <v>29646</v>
      </c>
      <c r="B12796" s="294"/>
      <c r="C12796" s="294"/>
      <c r="D12796" s="294"/>
      <c r="E12796" s="294"/>
      <c r="F12796" s="294"/>
    </row>
    <row r="12797">
      <c r="A12797" s="294" t="s">
        <v>29647</v>
      </c>
      <c r="B12797" s="294"/>
      <c r="C12797" s="294"/>
      <c r="D12797" s="294"/>
      <c r="E12797" s="294"/>
      <c r="F12797" s="294"/>
    </row>
    <row r="12798">
      <c r="A12798" s="294" t="s">
        <v>29648</v>
      </c>
      <c r="B12798" s="294"/>
      <c r="C12798" s="294"/>
      <c r="D12798" s="294"/>
      <c r="E12798" s="294"/>
      <c r="F12798" s="294"/>
    </row>
    <row r="12799">
      <c r="A12799" s="294" t="s">
        <v>29649</v>
      </c>
      <c r="B12799" s="294"/>
      <c r="C12799" s="294"/>
      <c r="D12799" s="294"/>
      <c r="E12799" s="294"/>
      <c r="F12799" s="294"/>
    </row>
    <row r="12800">
      <c r="A12800" s="294" t="s">
        <v>29650</v>
      </c>
      <c r="B12800" s="294"/>
      <c r="C12800" s="294"/>
      <c r="D12800" s="294"/>
      <c r="E12800" s="294"/>
      <c r="F12800" s="294"/>
    </row>
    <row r="12801">
      <c r="A12801" s="294" t="s">
        <v>29651</v>
      </c>
      <c r="B12801" s="294"/>
      <c r="C12801" s="294"/>
      <c r="D12801" s="294"/>
      <c r="E12801" s="294"/>
      <c r="F12801" s="294"/>
    </row>
    <row r="12802">
      <c r="A12802" s="294" t="s">
        <v>29652</v>
      </c>
      <c r="B12802" s="294"/>
      <c r="C12802" s="294"/>
      <c r="D12802" s="294"/>
      <c r="E12802" s="294"/>
      <c r="F12802" s="294"/>
    </row>
    <row r="12803">
      <c r="A12803" s="294" t="s">
        <v>29653</v>
      </c>
      <c r="B12803" s="294"/>
      <c r="C12803" s="294"/>
      <c r="D12803" s="294"/>
      <c r="E12803" s="294"/>
      <c r="F12803" s="294"/>
    </row>
    <row r="12804">
      <c r="A12804" s="294" t="s">
        <v>29654</v>
      </c>
      <c r="B12804" s="294"/>
      <c r="C12804" s="294"/>
      <c r="D12804" s="294"/>
      <c r="E12804" s="294"/>
      <c r="F12804" s="294"/>
    </row>
    <row r="12805">
      <c r="A12805" s="294"/>
      <c r="B12805" s="294"/>
      <c r="C12805" s="294"/>
      <c r="D12805" s="294"/>
      <c r="E12805" s="294"/>
      <c r="F12805" s="294"/>
    </row>
    <row r="12806">
      <c r="A12806" s="294" t="s">
        <v>25653</v>
      </c>
      <c r="B12806" s="294"/>
      <c r="C12806" s="294"/>
      <c r="D12806" s="294"/>
      <c r="E12806" s="294"/>
      <c r="F12806" s="294"/>
    </row>
    <row r="12807">
      <c r="A12807" s="294" t="s">
        <v>23767</v>
      </c>
      <c r="B12807" s="294"/>
      <c r="C12807" s="294"/>
      <c r="D12807" s="294"/>
      <c r="E12807" s="294"/>
      <c r="F12807" s="294"/>
    </row>
    <row r="12808">
      <c r="A12808" s="294"/>
      <c r="B12808" s="294"/>
      <c r="C12808" s="294"/>
      <c r="D12808" s="294"/>
      <c r="E12808" s="294"/>
      <c r="F12808" s="294"/>
    </row>
    <row r="12809">
      <c r="A12809" s="294" t="s">
        <v>29655</v>
      </c>
      <c r="B12809" s="294"/>
      <c r="C12809" s="294"/>
      <c r="D12809" s="294"/>
      <c r="E12809" s="294"/>
      <c r="F12809" s="294"/>
    </row>
    <row r="12810">
      <c r="A12810" s="294" t="s">
        <v>29656</v>
      </c>
      <c r="B12810" s="294"/>
      <c r="C12810" s="294"/>
      <c r="D12810" s="294"/>
      <c r="E12810" s="294"/>
      <c r="F12810" s="294"/>
    </row>
    <row r="12811">
      <c r="A12811" s="294" t="s">
        <v>29657</v>
      </c>
      <c r="B12811" s="294"/>
      <c r="C12811" s="294"/>
      <c r="D12811" s="294"/>
      <c r="E12811" s="294"/>
      <c r="F12811" s="294"/>
    </row>
    <row r="12812">
      <c r="A12812" s="294" t="s">
        <v>29658</v>
      </c>
      <c r="B12812" s="294"/>
      <c r="C12812" s="294"/>
      <c r="D12812" s="294"/>
      <c r="E12812" s="294"/>
      <c r="F12812" s="294"/>
    </row>
    <row r="12813">
      <c r="A12813" s="294" t="s">
        <v>29659</v>
      </c>
      <c r="B12813" s="294"/>
      <c r="C12813" s="294"/>
      <c r="D12813" s="294"/>
      <c r="E12813" s="294"/>
      <c r="F12813" s="294"/>
    </row>
    <row r="12814">
      <c r="A12814" s="294" t="s">
        <v>29660</v>
      </c>
      <c r="B12814" s="294"/>
      <c r="C12814" s="294"/>
      <c r="D12814" s="294"/>
      <c r="E12814" s="294"/>
      <c r="F12814" s="294"/>
    </row>
    <row r="12815">
      <c r="A12815" s="294"/>
      <c r="B12815" s="294"/>
      <c r="C12815" s="294"/>
      <c r="D12815" s="294"/>
      <c r="E12815" s="294"/>
      <c r="F12815" s="294"/>
    </row>
    <row r="12816">
      <c r="A12816" s="294" t="s">
        <v>22302</v>
      </c>
      <c r="B12816" s="294"/>
      <c r="C12816" s="294"/>
      <c r="D12816" s="294"/>
      <c r="E12816" s="294"/>
      <c r="F12816" s="294"/>
    </row>
    <row r="12817">
      <c r="A12817" s="294"/>
      <c r="B12817" s="294"/>
      <c r="C12817" s="294"/>
      <c r="D12817" s="294"/>
      <c r="E12817" s="294"/>
      <c r="F12817" s="294"/>
    </row>
    <row r="12818">
      <c r="A12818" s="294" t="s">
        <v>29661</v>
      </c>
      <c r="B12818" s="294"/>
      <c r="C12818" s="294"/>
      <c r="D12818" s="294"/>
      <c r="E12818" s="294"/>
      <c r="F12818" s="294"/>
    </row>
    <row r="12819">
      <c r="A12819" s="294" t="s">
        <v>29662</v>
      </c>
      <c r="B12819" s="294"/>
      <c r="C12819" s="294"/>
      <c r="D12819" s="294"/>
      <c r="E12819" s="294"/>
      <c r="F12819" s="294"/>
    </row>
    <row r="12820">
      <c r="A12820" s="294" t="s">
        <v>29663</v>
      </c>
      <c r="B12820" s="294"/>
      <c r="C12820" s="294"/>
      <c r="D12820" s="294"/>
      <c r="E12820" s="294"/>
      <c r="F12820" s="294"/>
    </row>
    <row r="12821">
      <c r="A12821" s="294" t="s">
        <v>29664</v>
      </c>
      <c r="B12821" s="294"/>
      <c r="C12821" s="294"/>
      <c r="D12821" s="294"/>
      <c r="E12821" s="294"/>
      <c r="F12821" s="294"/>
    </row>
    <row r="12822">
      <c r="A12822" s="294" t="s">
        <v>29665</v>
      </c>
      <c r="B12822" s="294"/>
      <c r="C12822" s="294"/>
      <c r="D12822" s="294"/>
      <c r="E12822" s="294"/>
      <c r="F12822" s="294"/>
    </row>
    <row r="12823">
      <c r="A12823" s="294"/>
      <c r="B12823" s="294"/>
      <c r="C12823" s="294"/>
      <c r="D12823" s="294"/>
      <c r="E12823" s="294"/>
      <c r="F12823" s="294"/>
    </row>
    <row r="12824">
      <c r="A12824" s="294" t="s">
        <v>28064</v>
      </c>
      <c r="B12824" s="294"/>
      <c r="C12824" s="294"/>
      <c r="D12824" s="294"/>
      <c r="E12824" s="294"/>
      <c r="F12824" s="294"/>
    </row>
    <row r="12825">
      <c r="A12825" s="294"/>
      <c r="B12825" s="294"/>
      <c r="C12825" s="294"/>
      <c r="D12825" s="294"/>
      <c r="E12825" s="294"/>
      <c r="F12825" s="294"/>
    </row>
    <row r="12826">
      <c r="A12826" s="294" t="s">
        <v>29666</v>
      </c>
      <c r="B12826" s="294"/>
      <c r="C12826" s="294"/>
      <c r="D12826" s="294"/>
      <c r="E12826" s="294"/>
      <c r="F12826" s="294"/>
    </row>
    <row r="12827">
      <c r="A12827" s="294" t="s">
        <v>29667</v>
      </c>
      <c r="B12827" s="294"/>
      <c r="C12827" s="294"/>
      <c r="D12827" s="294"/>
      <c r="E12827" s="294"/>
      <c r="F12827" s="294"/>
    </row>
    <row r="12828">
      <c r="A12828" s="294" t="s">
        <v>29668</v>
      </c>
      <c r="B12828" s="294"/>
      <c r="C12828" s="294"/>
      <c r="D12828" s="294"/>
      <c r="E12828" s="294"/>
      <c r="F12828" s="294"/>
    </row>
    <row r="12829">
      <c r="A12829" s="294" t="s">
        <v>29669</v>
      </c>
      <c r="B12829" s="294"/>
      <c r="C12829" s="294"/>
      <c r="D12829" s="294"/>
      <c r="E12829" s="294"/>
      <c r="F12829" s="294"/>
    </row>
    <row r="12830">
      <c r="A12830" s="294" t="s">
        <v>29670</v>
      </c>
      <c r="B12830" s="294"/>
      <c r="C12830" s="294"/>
      <c r="D12830" s="294"/>
      <c r="E12830" s="294"/>
      <c r="F12830" s="294"/>
    </row>
    <row r="12831">
      <c r="A12831" s="294" t="s">
        <v>25466</v>
      </c>
      <c r="B12831" s="294"/>
      <c r="C12831" s="294"/>
      <c r="D12831" s="294"/>
      <c r="E12831" s="294"/>
      <c r="F12831" s="294"/>
    </row>
    <row r="12832">
      <c r="A12832" s="294" t="s">
        <v>29671</v>
      </c>
      <c r="B12832" s="294"/>
      <c r="C12832" s="294"/>
      <c r="D12832" s="294"/>
      <c r="E12832" s="294"/>
      <c r="F12832" s="294"/>
    </row>
    <row r="12833">
      <c r="A12833" s="294" t="s">
        <v>29672</v>
      </c>
      <c r="B12833" s="294"/>
      <c r="C12833" s="294"/>
      <c r="D12833" s="294"/>
      <c r="E12833" s="294"/>
      <c r="F12833" s="294"/>
    </row>
    <row r="12834">
      <c r="A12834" s="294" t="s">
        <v>29673</v>
      </c>
      <c r="B12834" s="294"/>
      <c r="C12834" s="294"/>
      <c r="D12834" s="294"/>
      <c r="E12834" s="294"/>
      <c r="F12834" s="294"/>
    </row>
    <row r="12835">
      <c r="A12835" s="294" t="s">
        <v>29674</v>
      </c>
      <c r="B12835" s="294"/>
      <c r="C12835" s="294"/>
      <c r="D12835" s="294"/>
      <c r="E12835" s="294"/>
      <c r="F12835" s="294"/>
    </row>
    <row r="12836">
      <c r="A12836" s="294" t="s">
        <v>29675</v>
      </c>
      <c r="B12836" s="294"/>
      <c r="C12836" s="294"/>
      <c r="D12836" s="294"/>
      <c r="E12836" s="294"/>
      <c r="F12836" s="294"/>
    </row>
    <row r="12837">
      <c r="A12837" s="294" t="s">
        <v>29676</v>
      </c>
      <c r="B12837" s="294"/>
      <c r="C12837" s="294"/>
      <c r="D12837" s="294"/>
      <c r="E12837" s="294"/>
      <c r="F12837" s="294"/>
    </row>
    <row r="12838">
      <c r="A12838" s="294" t="s">
        <v>29677</v>
      </c>
      <c r="B12838" s="294"/>
      <c r="C12838" s="294"/>
      <c r="D12838" s="294"/>
      <c r="E12838" s="294"/>
      <c r="F12838" s="294"/>
    </row>
    <row r="12839">
      <c r="A12839" s="294" t="s">
        <v>29678</v>
      </c>
      <c r="B12839" s="294"/>
      <c r="C12839" s="294"/>
      <c r="D12839" s="294"/>
      <c r="E12839" s="294"/>
      <c r="F12839" s="294"/>
    </row>
    <row r="12840">
      <c r="A12840" s="294" t="s">
        <v>29679</v>
      </c>
      <c r="B12840" s="294"/>
      <c r="C12840" s="294"/>
      <c r="D12840" s="294"/>
      <c r="E12840" s="294"/>
      <c r="F12840" s="294"/>
    </row>
    <row r="12841">
      <c r="A12841" s="294" t="s">
        <v>23052</v>
      </c>
      <c r="B12841" s="294"/>
      <c r="C12841" s="294"/>
      <c r="D12841" s="294"/>
      <c r="E12841" s="294"/>
      <c r="F12841" s="294"/>
    </row>
    <row r="12842">
      <c r="A12842" s="294" t="s">
        <v>29680</v>
      </c>
      <c r="B12842" s="294"/>
      <c r="C12842" s="294"/>
      <c r="D12842" s="294"/>
      <c r="E12842" s="294"/>
      <c r="F12842" s="294"/>
    </row>
    <row r="12843">
      <c r="A12843" s="294" t="s">
        <v>29681</v>
      </c>
      <c r="B12843" s="294"/>
      <c r="C12843" s="294"/>
      <c r="D12843" s="294"/>
      <c r="E12843" s="294"/>
      <c r="F12843" s="294"/>
    </row>
    <row r="12844">
      <c r="A12844" s="294" t="s">
        <v>29682</v>
      </c>
      <c r="B12844" s="294"/>
      <c r="C12844" s="294"/>
      <c r="D12844" s="294"/>
      <c r="E12844" s="294"/>
      <c r="F12844" s="294"/>
    </row>
    <row r="12845">
      <c r="A12845" s="294" t="s">
        <v>29683</v>
      </c>
      <c r="B12845" s="294"/>
      <c r="C12845" s="294"/>
      <c r="D12845" s="294"/>
      <c r="E12845" s="294"/>
      <c r="F12845" s="294"/>
    </row>
    <row r="12846">
      <c r="A12846" s="294"/>
      <c r="B12846" s="294"/>
      <c r="C12846" s="294"/>
      <c r="D12846" s="294"/>
      <c r="E12846" s="294"/>
      <c r="F12846" s="294"/>
    </row>
    <row r="12847">
      <c r="A12847" s="294" t="s">
        <v>28124</v>
      </c>
      <c r="B12847" s="294"/>
      <c r="C12847" s="294"/>
      <c r="D12847" s="294"/>
      <c r="E12847" s="294"/>
      <c r="F12847" s="294"/>
    </row>
    <row r="12848">
      <c r="A12848" s="294" t="s">
        <v>29684</v>
      </c>
      <c r="B12848" s="294"/>
      <c r="C12848" s="294"/>
      <c r="D12848" s="294"/>
      <c r="E12848" s="294"/>
      <c r="F12848" s="294"/>
    </row>
    <row r="12849">
      <c r="A12849" s="294" t="s">
        <v>21618</v>
      </c>
      <c r="B12849" s="294"/>
      <c r="C12849" s="294"/>
      <c r="D12849" s="294"/>
      <c r="E12849" s="294"/>
      <c r="F12849" s="294"/>
    </row>
    <row r="12850">
      <c r="A12850" s="294" t="s">
        <v>29685</v>
      </c>
      <c r="B12850" s="294"/>
      <c r="C12850" s="294"/>
      <c r="D12850" s="294"/>
      <c r="E12850" s="294"/>
      <c r="F12850" s="294"/>
    </row>
    <row r="12851">
      <c r="A12851" s="294"/>
      <c r="B12851" s="294"/>
      <c r="C12851" s="294"/>
      <c r="D12851" s="294"/>
      <c r="E12851" s="294"/>
      <c r="F12851" s="294"/>
    </row>
    <row r="12852">
      <c r="A12852" s="294"/>
      <c r="B12852" s="294"/>
      <c r="C12852" s="294"/>
      <c r="D12852" s="294"/>
      <c r="E12852" s="294"/>
      <c r="F12852" s="294"/>
    </row>
    <row r="12853">
      <c r="A12853" s="294" t="s">
        <v>22512</v>
      </c>
      <c r="B12853" s="294"/>
      <c r="C12853" s="294"/>
      <c r="D12853" s="294"/>
      <c r="E12853" s="294"/>
      <c r="F12853" s="294"/>
    </row>
    <row r="12854">
      <c r="A12854" s="294" t="s">
        <v>26296</v>
      </c>
      <c r="B12854" s="294"/>
      <c r="C12854" s="294"/>
      <c r="D12854" s="294"/>
      <c r="E12854" s="294"/>
      <c r="F12854" s="294"/>
    </row>
    <row r="12855">
      <c r="A12855" s="294"/>
      <c r="B12855" s="294"/>
      <c r="C12855" s="294"/>
      <c r="D12855" s="294"/>
      <c r="E12855" s="294"/>
      <c r="F12855" s="294"/>
    </row>
    <row r="12856">
      <c r="A12856" s="294" t="s">
        <v>29686</v>
      </c>
      <c r="B12856" s="294"/>
      <c r="C12856" s="294"/>
      <c r="D12856" s="294"/>
      <c r="E12856" s="294"/>
      <c r="F12856" s="294"/>
    </row>
    <row r="12857">
      <c r="A12857" s="294" t="s">
        <v>29687</v>
      </c>
      <c r="B12857" s="294"/>
      <c r="C12857" s="294"/>
      <c r="D12857" s="294"/>
      <c r="E12857" s="294"/>
      <c r="F12857" s="294"/>
    </row>
    <row r="12858">
      <c r="A12858" s="294" t="s">
        <v>29688</v>
      </c>
      <c r="B12858" s="294"/>
      <c r="C12858" s="294"/>
      <c r="D12858" s="294"/>
      <c r="E12858" s="294"/>
      <c r="F12858" s="294"/>
    </row>
    <row r="12859">
      <c r="A12859" s="294" t="s">
        <v>29689</v>
      </c>
      <c r="B12859" s="294"/>
      <c r="C12859" s="294"/>
      <c r="D12859" s="294"/>
      <c r="E12859" s="294"/>
      <c r="F12859" s="294"/>
    </row>
    <row r="12860">
      <c r="A12860" s="294" t="s">
        <v>29690</v>
      </c>
      <c r="B12860" s="294"/>
      <c r="C12860" s="294"/>
      <c r="D12860" s="294"/>
      <c r="E12860" s="294"/>
      <c r="F12860" s="294"/>
    </row>
    <row r="12861">
      <c r="A12861" s="294"/>
      <c r="B12861" s="294"/>
      <c r="C12861" s="294"/>
      <c r="D12861" s="294"/>
      <c r="E12861" s="294"/>
      <c r="F12861" s="294"/>
    </row>
    <row r="12862">
      <c r="A12862" s="294" t="s">
        <v>27088</v>
      </c>
      <c r="B12862" s="294"/>
      <c r="C12862" s="294"/>
      <c r="D12862" s="294"/>
      <c r="E12862" s="294"/>
      <c r="F12862" s="294"/>
    </row>
    <row r="12863">
      <c r="A12863" s="294"/>
      <c r="B12863" s="294"/>
      <c r="C12863" s="294"/>
      <c r="D12863" s="294"/>
      <c r="E12863" s="294"/>
      <c r="F12863" s="294"/>
    </row>
    <row r="12864">
      <c r="A12864" s="294" t="s">
        <v>29691</v>
      </c>
      <c r="B12864" s="294"/>
      <c r="C12864" s="294"/>
      <c r="D12864" s="294"/>
      <c r="E12864" s="294"/>
      <c r="F12864" s="294"/>
    </row>
    <row r="12865">
      <c r="A12865" s="294" t="s">
        <v>29692</v>
      </c>
      <c r="B12865" s="294"/>
      <c r="C12865" s="294"/>
      <c r="D12865" s="294"/>
      <c r="E12865" s="294"/>
      <c r="F12865" s="294"/>
    </row>
    <row r="12866">
      <c r="A12866" s="294" t="s">
        <v>29693</v>
      </c>
      <c r="B12866" s="294"/>
      <c r="C12866" s="294"/>
      <c r="D12866" s="294"/>
      <c r="E12866" s="294"/>
      <c r="F12866" s="294"/>
    </row>
    <row r="12867">
      <c r="A12867" s="294" t="s">
        <v>29694</v>
      </c>
      <c r="B12867" s="294"/>
      <c r="C12867" s="294"/>
      <c r="D12867" s="294"/>
      <c r="E12867" s="294"/>
      <c r="F12867" s="294"/>
    </row>
    <row r="12868">
      <c r="A12868" s="294" t="s">
        <v>29695</v>
      </c>
      <c r="B12868" s="294"/>
      <c r="C12868" s="294"/>
      <c r="D12868" s="294"/>
      <c r="E12868" s="294"/>
      <c r="F12868" s="294"/>
    </row>
    <row r="12869">
      <c r="A12869" s="294"/>
      <c r="B12869" s="294"/>
      <c r="C12869" s="294"/>
      <c r="D12869" s="294"/>
      <c r="E12869" s="294"/>
      <c r="F12869" s="294"/>
    </row>
    <row r="12870">
      <c r="A12870" s="294"/>
      <c r="B12870" s="294"/>
      <c r="C12870" s="294"/>
      <c r="D12870" s="294"/>
      <c r="E12870" s="294"/>
      <c r="F12870" s="294"/>
    </row>
    <row r="12871">
      <c r="A12871" s="294"/>
      <c r="B12871" s="294"/>
      <c r="C12871" s="294"/>
      <c r="D12871" s="294"/>
      <c r="E12871" s="294"/>
      <c r="F12871" s="294"/>
    </row>
    <row r="12872">
      <c r="A12872" s="294" t="s">
        <v>26992</v>
      </c>
      <c r="B12872" s="294"/>
      <c r="C12872" s="294"/>
      <c r="D12872" s="294"/>
      <c r="E12872" s="294"/>
      <c r="F12872" s="294"/>
    </row>
    <row r="12873">
      <c r="A12873" s="294" t="s">
        <v>26319</v>
      </c>
      <c r="B12873" s="294"/>
      <c r="C12873" s="294"/>
      <c r="D12873" s="294"/>
      <c r="E12873" s="294"/>
      <c r="F12873" s="294"/>
    </row>
    <row r="12874">
      <c r="A12874" s="294"/>
      <c r="B12874" s="294"/>
      <c r="C12874" s="294"/>
      <c r="D12874" s="294"/>
      <c r="E12874" s="294"/>
      <c r="F12874" s="294"/>
    </row>
    <row r="12875">
      <c r="A12875" s="294" t="s">
        <v>29696</v>
      </c>
      <c r="B12875" s="294"/>
      <c r="C12875" s="294"/>
      <c r="D12875" s="294"/>
      <c r="E12875" s="294"/>
      <c r="F12875" s="294"/>
    </row>
    <row r="12876">
      <c r="A12876" s="294" t="s">
        <v>29697</v>
      </c>
      <c r="B12876" s="294"/>
      <c r="C12876" s="294"/>
      <c r="D12876" s="294"/>
      <c r="E12876" s="294"/>
      <c r="F12876" s="294"/>
    </row>
    <row r="12877">
      <c r="A12877" s="294" t="s">
        <v>29698</v>
      </c>
      <c r="B12877" s="294"/>
      <c r="C12877" s="294"/>
      <c r="D12877" s="294"/>
      <c r="E12877" s="294"/>
      <c r="F12877" s="294"/>
    </row>
    <row r="12878">
      <c r="A12878" s="294" t="s">
        <v>29699</v>
      </c>
      <c r="B12878" s="294"/>
      <c r="C12878" s="294"/>
      <c r="D12878" s="294"/>
      <c r="E12878" s="294"/>
      <c r="F12878" s="294"/>
    </row>
    <row r="12879">
      <c r="A12879" s="294" t="s">
        <v>29700</v>
      </c>
      <c r="B12879" s="294"/>
      <c r="C12879" s="294"/>
      <c r="D12879" s="294"/>
      <c r="E12879" s="294"/>
      <c r="F12879" s="294"/>
    </row>
    <row r="12880">
      <c r="A12880" s="294" t="s">
        <v>29701</v>
      </c>
      <c r="B12880" s="294"/>
      <c r="C12880" s="294"/>
      <c r="D12880" s="294"/>
      <c r="E12880" s="294"/>
      <c r="F12880" s="294"/>
    </row>
    <row r="12881">
      <c r="A12881" s="294" t="s">
        <v>29702</v>
      </c>
      <c r="B12881" s="294"/>
      <c r="C12881" s="294"/>
      <c r="D12881" s="294"/>
      <c r="E12881" s="294"/>
      <c r="F12881" s="294"/>
    </row>
    <row r="12882">
      <c r="A12882" s="294"/>
      <c r="B12882" s="294"/>
      <c r="C12882" s="294"/>
      <c r="D12882" s="294"/>
      <c r="E12882" s="294"/>
      <c r="F12882" s="294"/>
    </row>
    <row r="12883">
      <c r="A12883" s="294" t="s">
        <v>21401</v>
      </c>
      <c r="B12883" s="294"/>
      <c r="C12883" s="294"/>
      <c r="D12883" s="294"/>
      <c r="E12883" s="294"/>
      <c r="F12883" s="294"/>
    </row>
    <row r="12884">
      <c r="A12884" s="294"/>
      <c r="B12884" s="294"/>
      <c r="C12884" s="294"/>
      <c r="D12884" s="294"/>
      <c r="E12884" s="294"/>
      <c r="F12884" s="294"/>
    </row>
    <row r="12885">
      <c r="A12885" s="294" t="s">
        <v>29703</v>
      </c>
      <c r="B12885" s="294"/>
      <c r="C12885" s="294"/>
      <c r="D12885" s="294"/>
      <c r="E12885" s="294"/>
      <c r="F12885" s="294"/>
    </row>
    <row r="12886">
      <c r="A12886" s="294" t="s">
        <v>29704</v>
      </c>
      <c r="B12886" s="294"/>
      <c r="C12886" s="294"/>
      <c r="D12886" s="294"/>
      <c r="E12886" s="294"/>
      <c r="F12886" s="294"/>
    </row>
    <row r="12887">
      <c r="A12887" s="294" t="s">
        <v>29705</v>
      </c>
      <c r="B12887" s="294"/>
      <c r="C12887" s="294"/>
      <c r="D12887" s="294"/>
      <c r="E12887" s="294"/>
      <c r="F12887" s="294"/>
    </row>
    <row r="12888">
      <c r="A12888" s="294" t="s">
        <v>29706</v>
      </c>
      <c r="B12888" s="294"/>
      <c r="C12888" s="294"/>
      <c r="D12888" s="294"/>
      <c r="E12888" s="294"/>
      <c r="F12888" s="294"/>
    </row>
    <row r="12889">
      <c r="A12889" s="294" t="s">
        <v>29707</v>
      </c>
      <c r="B12889" s="294"/>
      <c r="C12889" s="294"/>
      <c r="D12889" s="294"/>
      <c r="E12889" s="294"/>
      <c r="F12889" s="294"/>
    </row>
    <row r="12890">
      <c r="A12890" s="294" t="s">
        <v>29708</v>
      </c>
      <c r="B12890" s="294"/>
      <c r="C12890" s="294"/>
      <c r="D12890" s="294"/>
      <c r="E12890" s="294"/>
      <c r="F12890" s="294"/>
    </row>
    <row r="12891">
      <c r="A12891" s="294"/>
      <c r="B12891" s="294"/>
      <c r="C12891" s="294"/>
      <c r="D12891" s="294"/>
      <c r="E12891" s="294"/>
      <c r="F12891" s="294"/>
    </row>
    <row r="12892">
      <c r="A12892" s="294" t="s">
        <v>21407</v>
      </c>
      <c r="B12892" s="294"/>
      <c r="C12892" s="294"/>
      <c r="D12892" s="294"/>
      <c r="E12892" s="294"/>
      <c r="F12892" s="294"/>
    </row>
    <row r="12893">
      <c r="A12893" s="294"/>
      <c r="B12893" s="294"/>
      <c r="C12893" s="294"/>
      <c r="D12893" s="294"/>
      <c r="E12893" s="294"/>
      <c r="F12893" s="294"/>
    </row>
    <row r="12894">
      <c r="A12894" s="294" t="s">
        <v>29709</v>
      </c>
      <c r="B12894" s="294"/>
      <c r="C12894" s="294"/>
      <c r="D12894" s="294"/>
      <c r="E12894" s="294"/>
      <c r="F12894" s="294"/>
    </row>
    <row r="12895">
      <c r="A12895" s="294" t="s">
        <v>29710</v>
      </c>
      <c r="B12895" s="294"/>
      <c r="C12895" s="294"/>
      <c r="D12895" s="294"/>
      <c r="E12895" s="294"/>
      <c r="F12895" s="294"/>
    </row>
    <row r="12896">
      <c r="A12896" s="294" t="s">
        <v>29711</v>
      </c>
      <c r="B12896" s="294"/>
      <c r="C12896" s="294"/>
      <c r="D12896" s="294"/>
      <c r="E12896" s="294"/>
      <c r="F12896" s="294"/>
    </row>
    <row r="12897">
      <c r="A12897" s="294" t="s">
        <v>29712</v>
      </c>
      <c r="B12897" s="294"/>
      <c r="C12897" s="294"/>
      <c r="D12897" s="294"/>
      <c r="E12897" s="294"/>
      <c r="F12897" s="294"/>
    </row>
    <row r="12898">
      <c r="A12898" s="294"/>
      <c r="B12898" s="294"/>
      <c r="C12898" s="294"/>
      <c r="D12898" s="294"/>
      <c r="E12898" s="294"/>
      <c r="F12898" s="294"/>
    </row>
    <row r="12899">
      <c r="A12899" s="294" t="s">
        <v>21990</v>
      </c>
      <c r="B12899" s="294"/>
      <c r="C12899" s="294"/>
      <c r="D12899" s="294"/>
      <c r="E12899" s="294"/>
      <c r="F12899" s="294"/>
    </row>
    <row r="12900">
      <c r="A12900" s="294"/>
      <c r="B12900" s="294"/>
      <c r="C12900" s="294"/>
      <c r="D12900" s="294"/>
      <c r="E12900" s="294"/>
      <c r="F12900" s="294"/>
    </row>
    <row r="12901">
      <c r="A12901" s="294" t="s">
        <v>29713</v>
      </c>
      <c r="B12901" s="294"/>
      <c r="C12901" s="294"/>
      <c r="D12901" s="294"/>
      <c r="E12901" s="294"/>
      <c r="F12901" s="294"/>
    </row>
    <row r="12902">
      <c r="A12902" s="294" t="s">
        <v>29714</v>
      </c>
      <c r="B12902" s="294"/>
      <c r="C12902" s="294"/>
      <c r="D12902" s="294"/>
      <c r="E12902" s="294"/>
      <c r="F12902" s="294"/>
    </row>
    <row r="12903">
      <c r="A12903" s="294" t="s">
        <v>29715</v>
      </c>
      <c r="B12903" s="294"/>
      <c r="C12903" s="294"/>
      <c r="D12903" s="294"/>
      <c r="E12903" s="294"/>
      <c r="F12903" s="294"/>
    </row>
    <row r="12904">
      <c r="A12904" s="294" t="s">
        <v>29716</v>
      </c>
      <c r="B12904" s="294"/>
      <c r="C12904" s="294"/>
      <c r="D12904" s="294"/>
      <c r="E12904" s="294"/>
      <c r="F12904" s="294"/>
    </row>
    <row r="12905">
      <c r="A12905" s="294" t="s">
        <v>29717</v>
      </c>
      <c r="B12905" s="294"/>
      <c r="C12905" s="294"/>
      <c r="D12905" s="294"/>
      <c r="E12905" s="294"/>
      <c r="F12905" s="294"/>
    </row>
    <row r="12906">
      <c r="A12906" s="294" t="s">
        <v>29718</v>
      </c>
      <c r="B12906" s="294"/>
      <c r="C12906" s="294"/>
      <c r="D12906" s="294"/>
      <c r="E12906" s="294"/>
      <c r="F12906" s="294"/>
    </row>
    <row r="12907">
      <c r="A12907" s="294" t="s">
        <v>29719</v>
      </c>
      <c r="B12907" s="294"/>
      <c r="C12907" s="294"/>
      <c r="D12907" s="294"/>
      <c r="E12907" s="294"/>
      <c r="F12907" s="294"/>
    </row>
    <row r="12908">
      <c r="A12908" s="294" t="s">
        <v>29509</v>
      </c>
      <c r="B12908" s="294"/>
      <c r="C12908" s="294"/>
      <c r="D12908" s="294"/>
      <c r="E12908" s="294"/>
      <c r="F12908" s="294"/>
    </row>
    <row r="12909">
      <c r="A12909" s="294" t="s">
        <v>29508</v>
      </c>
      <c r="B12909" s="294"/>
      <c r="C12909" s="294"/>
      <c r="D12909" s="294"/>
      <c r="E12909" s="294"/>
      <c r="F12909" s="294"/>
    </row>
    <row r="12910">
      <c r="A12910" s="294" t="s">
        <v>29720</v>
      </c>
      <c r="B12910" s="294"/>
      <c r="C12910" s="294"/>
      <c r="D12910" s="294"/>
      <c r="E12910" s="294"/>
      <c r="F12910" s="294"/>
    </row>
    <row r="12911">
      <c r="A12911" s="294"/>
      <c r="B12911" s="294"/>
      <c r="C12911" s="294"/>
      <c r="D12911" s="294"/>
      <c r="E12911" s="294"/>
      <c r="F12911" s="294"/>
    </row>
    <row r="12912">
      <c r="A12912" s="294" t="s">
        <v>28124</v>
      </c>
      <c r="B12912" s="294"/>
      <c r="C12912" s="294"/>
      <c r="D12912" s="294"/>
      <c r="E12912" s="294"/>
      <c r="F12912" s="294"/>
    </row>
    <row r="12913">
      <c r="A12913" s="294" t="s">
        <v>29684</v>
      </c>
      <c r="B12913" s="294"/>
      <c r="C12913" s="294"/>
      <c r="D12913" s="294"/>
      <c r="E12913" s="294"/>
      <c r="F12913" s="294"/>
    </row>
    <row r="12914">
      <c r="A12914" s="294" t="s">
        <v>21672</v>
      </c>
      <c r="B12914" s="294"/>
      <c r="C12914" s="294"/>
      <c r="D12914" s="294"/>
      <c r="E12914" s="294"/>
      <c r="F12914" s="294"/>
    </row>
    <row r="12915">
      <c r="A12915" s="294" t="s">
        <v>29685</v>
      </c>
      <c r="B12915" s="294"/>
      <c r="C12915" s="294"/>
      <c r="D12915" s="294"/>
      <c r="E12915" s="294"/>
      <c r="F12915" s="294"/>
    </row>
    <row r="12916">
      <c r="A12916" s="294"/>
      <c r="B12916" s="294"/>
      <c r="C12916" s="294"/>
      <c r="D12916" s="294"/>
      <c r="E12916" s="294"/>
      <c r="F12916" s="294"/>
    </row>
    <row r="12917">
      <c r="A12917" s="294" t="s">
        <v>21315</v>
      </c>
      <c r="B12917" s="294"/>
      <c r="C12917" s="294"/>
      <c r="D12917" s="294"/>
      <c r="E12917" s="294"/>
      <c r="F12917" s="294"/>
    </row>
    <row r="12918">
      <c r="A12918" s="294"/>
      <c r="B12918" s="294"/>
      <c r="C12918" s="294"/>
      <c r="D12918" s="294"/>
      <c r="E12918" s="294"/>
      <c r="F12918" s="294"/>
    </row>
    <row r="12919">
      <c r="A12919" s="294" t="s">
        <v>29721</v>
      </c>
      <c r="B12919" s="294"/>
      <c r="C12919" s="294"/>
      <c r="D12919" s="294"/>
      <c r="E12919" s="294"/>
      <c r="F12919" s="294"/>
    </row>
    <row r="12920">
      <c r="A12920" s="294" t="s">
        <v>29722</v>
      </c>
      <c r="B12920" s="294"/>
      <c r="C12920" s="294"/>
      <c r="D12920" s="294"/>
      <c r="E12920" s="294"/>
      <c r="F12920" s="294"/>
    </row>
    <row r="12921">
      <c r="A12921" s="294" t="s">
        <v>29723</v>
      </c>
      <c r="B12921" s="294"/>
      <c r="C12921" s="294"/>
      <c r="D12921" s="294"/>
      <c r="E12921" s="294"/>
      <c r="F12921" s="294"/>
    </row>
    <row r="12922">
      <c r="A12922" s="294" t="s">
        <v>29724</v>
      </c>
      <c r="B12922" s="294"/>
      <c r="C12922" s="294"/>
      <c r="D12922" s="294"/>
      <c r="E12922" s="294"/>
      <c r="F12922" s="294"/>
    </row>
    <row r="12923">
      <c r="A12923" s="294" t="s">
        <v>29725</v>
      </c>
      <c r="B12923" s="294"/>
      <c r="C12923" s="294"/>
      <c r="D12923" s="294"/>
      <c r="E12923" s="294"/>
      <c r="F12923" s="294"/>
    </row>
    <row r="12924">
      <c r="A12924" s="294" t="s">
        <v>29726</v>
      </c>
      <c r="B12924" s="294"/>
      <c r="C12924" s="294"/>
      <c r="D12924" s="294"/>
      <c r="E12924" s="294"/>
      <c r="F12924" s="294"/>
    </row>
    <row r="12925">
      <c r="A12925" s="294" t="s">
        <v>29727</v>
      </c>
      <c r="B12925" s="294"/>
      <c r="C12925" s="294"/>
      <c r="D12925" s="294"/>
      <c r="E12925" s="294"/>
      <c r="F12925" s="294"/>
    </row>
    <row r="12926">
      <c r="A12926" s="294"/>
      <c r="B12926" s="294"/>
      <c r="C12926" s="294"/>
      <c r="D12926" s="294"/>
      <c r="E12926" s="294"/>
      <c r="F12926" s="294"/>
    </row>
    <row r="12927">
      <c r="A12927" s="294" t="s">
        <v>21326</v>
      </c>
      <c r="B12927" s="294"/>
      <c r="C12927" s="294"/>
      <c r="D12927" s="294"/>
      <c r="E12927" s="294"/>
      <c r="F12927" s="294"/>
    </row>
    <row r="12928">
      <c r="A12928" s="294"/>
      <c r="B12928" s="294"/>
      <c r="C12928" s="294"/>
      <c r="D12928" s="294"/>
      <c r="E12928" s="294"/>
      <c r="F12928" s="294"/>
    </row>
    <row r="12929">
      <c r="A12929" s="294" t="s">
        <v>29728</v>
      </c>
      <c r="B12929" s="294"/>
      <c r="C12929" s="294"/>
      <c r="D12929" s="294"/>
      <c r="E12929" s="294"/>
      <c r="F12929" s="294"/>
    </row>
    <row r="12930">
      <c r="A12930" s="294" t="s">
        <v>29729</v>
      </c>
      <c r="B12930" s="294"/>
      <c r="C12930" s="294"/>
      <c r="D12930" s="294"/>
      <c r="E12930" s="294"/>
      <c r="F12930" s="294"/>
    </row>
    <row r="12931">
      <c r="A12931" s="294" t="s">
        <v>29730</v>
      </c>
      <c r="B12931" s="294"/>
      <c r="C12931" s="294"/>
      <c r="D12931" s="294"/>
      <c r="E12931" s="294"/>
      <c r="F12931" s="294"/>
    </row>
    <row r="12932">
      <c r="A12932" s="294" t="s">
        <v>29731</v>
      </c>
      <c r="B12932" s="294"/>
      <c r="C12932" s="294"/>
      <c r="D12932" s="294"/>
      <c r="E12932" s="294"/>
      <c r="F12932" s="294"/>
    </row>
    <row r="12933">
      <c r="A12933" s="294" t="s">
        <v>29732</v>
      </c>
      <c r="B12933" s="294"/>
      <c r="C12933" s="294"/>
      <c r="D12933" s="294"/>
      <c r="E12933" s="294"/>
      <c r="F12933" s="294"/>
    </row>
    <row r="12934">
      <c r="A12934" s="294"/>
      <c r="B12934" s="294"/>
      <c r="C12934" s="294"/>
      <c r="D12934" s="294"/>
      <c r="E12934" s="294"/>
      <c r="F12934" s="294"/>
    </row>
    <row r="12935">
      <c r="A12935" s="294" t="s">
        <v>26377</v>
      </c>
      <c r="B12935" s="294"/>
      <c r="C12935" s="294"/>
      <c r="D12935" s="294"/>
      <c r="E12935" s="294"/>
      <c r="F12935" s="294"/>
    </row>
    <row r="12936">
      <c r="A12936" s="294"/>
      <c r="B12936" s="294"/>
      <c r="C12936" s="294"/>
      <c r="D12936" s="294"/>
      <c r="E12936" s="294"/>
      <c r="F12936" s="294"/>
    </row>
    <row r="12937">
      <c r="A12937" s="294" t="s">
        <v>29733</v>
      </c>
      <c r="B12937" s="294"/>
      <c r="C12937" s="294"/>
      <c r="D12937" s="294"/>
      <c r="E12937" s="294"/>
      <c r="F12937" s="294"/>
    </row>
    <row r="12938">
      <c r="A12938" s="294" t="s">
        <v>29734</v>
      </c>
      <c r="B12938" s="294"/>
      <c r="C12938" s="294"/>
      <c r="D12938" s="294"/>
      <c r="E12938" s="294"/>
      <c r="F12938" s="294"/>
    </row>
    <row r="12939">
      <c r="A12939" s="294" t="s">
        <v>29735</v>
      </c>
      <c r="B12939" s="294"/>
      <c r="C12939" s="294"/>
      <c r="D12939" s="294"/>
      <c r="E12939" s="294"/>
      <c r="F12939" s="294"/>
    </row>
    <row r="12940">
      <c r="A12940" s="294" t="s">
        <v>29736</v>
      </c>
      <c r="B12940" s="294"/>
      <c r="C12940" s="294"/>
      <c r="D12940" s="294"/>
      <c r="E12940" s="294"/>
      <c r="F12940" s="294"/>
    </row>
    <row r="12941">
      <c r="A12941" s="294" t="s">
        <v>29643</v>
      </c>
      <c r="B12941" s="294"/>
      <c r="C12941" s="294"/>
      <c r="D12941" s="294"/>
      <c r="E12941" s="294"/>
      <c r="F12941" s="294"/>
    </row>
    <row r="12942">
      <c r="A12942" s="294" t="s">
        <v>29737</v>
      </c>
      <c r="B12942" s="294"/>
      <c r="C12942" s="294"/>
      <c r="D12942" s="294"/>
      <c r="E12942" s="294"/>
      <c r="F12942" s="294"/>
    </row>
    <row r="12943">
      <c r="A12943" s="294" t="s">
        <v>29738</v>
      </c>
      <c r="B12943" s="294"/>
      <c r="C12943" s="294"/>
      <c r="D12943" s="294"/>
      <c r="E12943" s="294"/>
      <c r="F12943" s="294"/>
    </row>
    <row r="12944">
      <c r="A12944" s="294"/>
      <c r="B12944" s="294"/>
      <c r="C12944" s="294"/>
      <c r="D12944" s="294"/>
      <c r="E12944" s="294"/>
      <c r="F12944" s="294"/>
    </row>
    <row r="12945">
      <c r="A12945" s="294" t="s">
        <v>27372</v>
      </c>
      <c r="B12945" s="294"/>
      <c r="C12945" s="294"/>
      <c r="D12945" s="294"/>
      <c r="E12945" s="294"/>
      <c r="F12945" s="294"/>
    </row>
    <row r="12946">
      <c r="A12946" s="294" t="s">
        <v>23767</v>
      </c>
      <c r="B12946" s="294"/>
      <c r="C12946" s="294"/>
      <c r="D12946" s="294"/>
      <c r="E12946" s="294"/>
      <c r="F12946" s="294"/>
    </row>
    <row r="12947">
      <c r="A12947" s="294"/>
      <c r="B12947" s="294"/>
      <c r="C12947" s="294"/>
      <c r="D12947" s="294"/>
      <c r="E12947" s="294"/>
      <c r="F12947" s="294"/>
    </row>
    <row r="12948">
      <c r="A12948" s="294" t="s">
        <v>29739</v>
      </c>
      <c r="B12948" s="294"/>
      <c r="C12948" s="294"/>
      <c r="D12948" s="294"/>
      <c r="E12948" s="294"/>
      <c r="F12948" s="294"/>
    </row>
    <row r="12949">
      <c r="A12949" s="294" t="s">
        <v>29740</v>
      </c>
      <c r="B12949" s="294"/>
      <c r="C12949" s="294"/>
      <c r="D12949" s="294"/>
      <c r="E12949" s="294"/>
      <c r="F12949" s="294"/>
    </row>
    <row r="12950">
      <c r="A12950" s="294" t="s">
        <v>29741</v>
      </c>
      <c r="B12950" s="294"/>
      <c r="C12950" s="294"/>
      <c r="D12950" s="294"/>
      <c r="E12950" s="294"/>
      <c r="F12950" s="294"/>
    </row>
    <row r="12951">
      <c r="A12951" s="294" t="s">
        <v>29742</v>
      </c>
      <c r="B12951" s="294"/>
      <c r="C12951" s="294"/>
      <c r="D12951" s="294"/>
      <c r="E12951" s="294"/>
      <c r="F12951" s="294"/>
    </row>
    <row r="12952">
      <c r="A12952" s="294" t="s">
        <v>29743</v>
      </c>
      <c r="B12952" s="294"/>
      <c r="C12952" s="294"/>
      <c r="D12952" s="294"/>
      <c r="E12952" s="294"/>
      <c r="F12952" s="294"/>
    </row>
    <row r="12953">
      <c r="A12953" s="294"/>
      <c r="B12953" s="294"/>
      <c r="C12953" s="294"/>
      <c r="D12953" s="294"/>
      <c r="E12953" s="294"/>
      <c r="F12953" s="294"/>
    </row>
    <row r="12954">
      <c r="A12954" s="294" t="s">
        <v>23201</v>
      </c>
      <c r="B12954" s="294"/>
      <c r="C12954" s="294"/>
      <c r="D12954" s="294"/>
      <c r="E12954" s="294"/>
      <c r="F12954" s="294"/>
    </row>
    <row r="12955">
      <c r="A12955" s="294" t="s">
        <v>23772</v>
      </c>
      <c r="B12955" s="294"/>
      <c r="C12955" s="294"/>
      <c r="D12955" s="294"/>
      <c r="E12955" s="294"/>
      <c r="F12955" s="294"/>
    </row>
    <row r="12956">
      <c r="A12956" s="294"/>
      <c r="B12956" s="294"/>
      <c r="C12956" s="294"/>
      <c r="D12956" s="294"/>
      <c r="E12956" s="294"/>
      <c r="F12956" s="294"/>
    </row>
    <row r="12957">
      <c r="A12957" s="294" t="s">
        <v>29744</v>
      </c>
      <c r="B12957" s="294"/>
      <c r="C12957" s="294"/>
      <c r="D12957" s="294"/>
      <c r="E12957" s="294"/>
      <c r="F12957" s="294"/>
    </row>
    <row r="12958">
      <c r="A12958" s="294" t="s">
        <v>29745</v>
      </c>
      <c r="B12958" s="294"/>
      <c r="C12958" s="294"/>
      <c r="D12958" s="294"/>
      <c r="E12958" s="294"/>
      <c r="F12958" s="294"/>
    </row>
    <row r="12959">
      <c r="A12959" s="294" t="s">
        <v>29746</v>
      </c>
      <c r="B12959" s="294"/>
      <c r="C12959" s="294"/>
      <c r="D12959" s="294"/>
      <c r="E12959" s="294"/>
      <c r="F12959" s="294"/>
    </row>
    <row r="12960">
      <c r="A12960" s="294" t="s">
        <v>29747</v>
      </c>
      <c r="B12960" s="294"/>
      <c r="C12960" s="294"/>
      <c r="D12960" s="294"/>
      <c r="E12960" s="294"/>
      <c r="F12960" s="294"/>
    </row>
    <row r="12961">
      <c r="A12961" s="294" t="s">
        <v>29748</v>
      </c>
      <c r="B12961" s="294"/>
      <c r="C12961" s="294"/>
      <c r="D12961" s="294"/>
      <c r="E12961" s="294"/>
      <c r="F12961" s="294"/>
    </row>
    <row r="12962">
      <c r="A12962" s="294"/>
      <c r="B12962" s="294"/>
      <c r="C12962" s="294"/>
      <c r="D12962" s="294"/>
      <c r="E12962" s="294"/>
      <c r="F12962" s="294"/>
    </row>
    <row r="12963">
      <c r="A12963" s="294" t="s">
        <v>27333</v>
      </c>
      <c r="B12963" s="294"/>
      <c r="C12963" s="294"/>
      <c r="D12963" s="294"/>
      <c r="E12963" s="294"/>
      <c r="F12963" s="294"/>
    </row>
    <row r="12964">
      <c r="A12964" s="294"/>
      <c r="B12964" s="294"/>
      <c r="C12964" s="294"/>
      <c r="D12964" s="294"/>
      <c r="E12964" s="294"/>
      <c r="F12964" s="294"/>
    </row>
    <row r="12965">
      <c r="A12965" s="294" t="s">
        <v>29749</v>
      </c>
      <c r="B12965" s="294"/>
      <c r="C12965" s="294"/>
      <c r="D12965" s="294"/>
      <c r="E12965" s="294"/>
      <c r="F12965" s="294"/>
    </row>
    <row r="12966">
      <c r="A12966" s="294" t="s">
        <v>29750</v>
      </c>
      <c r="B12966" s="294"/>
      <c r="C12966" s="294"/>
      <c r="D12966" s="294"/>
      <c r="E12966" s="294"/>
      <c r="F12966" s="294"/>
    </row>
    <row r="12967">
      <c r="A12967" s="294" t="s">
        <v>29751</v>
      </c>
      <c r="B12967" s="294"/>
      <c r="C12967" s="294"/>
      <c r="D12967" s="294"/>
      <c r="E12967" s="294"/>
      <c r="F12967" s="294"/>
    </row>
    <row r="12968">
      <c r="A12968" s="294" t="s">
        <v>29752</v>
      </c>
      <c r="B12968" s="294"/>
      <c r="C12968" s="294"/>
      <c r="D12968" s="294"/>
      <c r="E12968" s="294"/>
      <c r="F12968" s="294"/>
    </row>
    <row r="12969">
      <c r="A12969" s="294" t="s">
        <v>29753</v>
      </c>
      <c r="B12969" s="294"/>
      <c r="C12969" s="294"/>
      <c r="D12969" s="294"/>
      <c r="E12969" s="294"/>
      <c r="F12969" s="294"/>
    </row>
    <row r="12970">
      <c r="A12970" s="294" t="s">
        <v>29754</v>
      </c>
      <c r="B12970" s="294"/>
      <c r="C12970" s="294"/>
      <c r="D12970" s="294"/>
      <c r="E12970" s="294"/>
      <c r="F12970" s="294"/>
    </row>
    <row r="12971">
      <c r="A12971" s="294" t="s">
        <v>29755</v>
      </c>
      <c r="B12971" s="294"/>
      <c r="C12971" s="294"/>
      <c r="D12971" s="294"/>
      <c r="E12971" s="294"/>
      <c r="F12971" s="294"/>
    </row>
    <row r="12972">
      <c r="A12972" s="294" t="s">
        <v>29756</v>
      </c>
      <c r="B12972" s="294"/>
      <c r="C12972" s="294"/>
      <c r="D12972" s="294"/>
      <c r="E12972" s="294"/>
      <c r="F12972" s="294"/>
    </row>
    <row r="12973">
      <c r="A12973" s="294" t="s">
        <v>29256</v>
      </c>
      <c r="B12973" s="294"/>
      <c r="C12973" s="294"/>
      <c r="D12973" s="294"/>
      <c r="E12973" s="294"/>
      <c r="F12973" s="294"/>
    </row>
    <row r="12974">
      <c r="A12974" s="294" t="s">
        <v>29757</v>
      </c>
      <c r="B12974" s="294"/>
      <c r="C12974" s="294"/>
      <c r="D12974" s="294"/>
      <c r="E12974" s="294"/>
      <c r="F12974" s="294"/>
    </row>
    <row r="12975">
      <c r="A12975" s="294" t="s">
        <v>29758</v>
      </c>
      <c r="B12975" s="294"/>
      <c r="C12975" s="294"/>
      <c r="D12975" s="294"/>
      <c r="E12975" s="294"/>
      <c r="F12975" s="294"/>
    </row>
    <row r="12976">
      <c r="A12976" s="294" t="s">
        <v>29759</v>
      </c>
      <c r="B12976" s="294"/>
      <c r="C12976" s="294"/>
      <c r="D12976" s="294"/>
      <c r="E12976" s="294"/>
      <c r="F12976" s="294"/>
    </row>
    <row r="12977">
      <c r="A12977" s="294" t="s">
        <v>29760</v>
      </c>
      <c r="B12977" s="294"/>
      <c r="C12977" s="294"/>
      <c r="D12977" s="294"/>
      <c r="E12977" s="294"/>
      <c r="F12977" s="294"/>
    </row>
    <row r="12978">
      <c r="A12978" s="294"/>
      <c r="B12978" s="294"/>
      <c r="C12978" s="294"/>
      <c r="D12978" s="294"/>
      <c r="E12978" s="294"/>
      <c r="F12978" s="294"/>
    </row>
    <row r="12979">
      <c r="A12979" s="294" t="s">
        <v>28124</v>
      </c>
      <c r="B12979" s="294"/>
      <c r="C12979" s="294"/>
      <c r="D12979" s="294"/>
      <c r="E12979" s="294"/>
      <c r="F12979" s="294"/>
    </row>
    <row r="12980">
      <c r="A12980" s="294" t="s">
        <v>29761</v>
      </c>
      <c r="B12980" s="294"/>
      <c r="C12980" s="294"/>
      <c r="D12980" s="294"/>
      <c r="E12980" s="294"/>
      <c r="F12980" s="294"/>
    </row>
    <row r="12981">
      <c r="A12981" s="294" t="s">
        <v>21618</v>
      </c>
      <c r="B12981" s="294"/>
      <c r="C12981" s="294"/>
      <c r="D12981" s="294"/>
      <c r="E12981" s="294"/>
      <c r="F12981" s="294"/>
    </row>
    <row r="12982">
      <c r="A12982" s="294" t="s">
        <v>29762</v>
      </c>
      <c r="B12982" s="294"/>
      <c r="C12982" s="294"/>
      <c r="D12982" s="294"/>
      <c r="E12982" s="294"/>
      <c r="F12982" s="294"/>
    </row>
    <row r="12983">
      <c r="A12983" s="294"/>
      <c r="B12983" s="294"/>
      <c r="C12983" s="294"/>
      <c r="D12983" s="294"/>
      <c r="E12983" s="294"/>
      <c r="F12983" s="294"/>
    </row>
    <row r="12984">
      <c r="A12984" s="294" t="s">
        <v>22512</v>
      </c>
      <c r="B12984" s="294"/>
      <c r="C12984" s="294"/>
      <c r="D12984" s="294"/>
      <c r="E12984" s="294"/>
      <c r="F12984" s="294"/>
    </row>
    <row r="12985">
      <c r="A12985" s="294" t="s">
        <v>26296</v>
      </c>
      <c r="B12985" s="294"/>
      <c r="C12985" s="294"/>
      <c r="D12985" s="294"/>
      <c r="E12985" s="294"/>
      <c r="F12985" s="294"/>
    </row>
    <row r="12986">
      <c r="A12986" s="294"/>
      <c r="B12986" s="294"/>
      <c r="C12986" s="294"/>
      <c r="D12986" s="294"/>
      <c r="E12986" s="294"/>
      <c r="F12986" s="294"/>
    </row>
    <row r="12987">
      <c r="A12987" s="294" t="s">
        <v>27182</v>
      </c>
      <c r="B12987" s="294"/>
      <c r="C12987" s="294"/>
      <c r="D12987" s="294"/>
      <c r="E12987" s="294"/>
      <c r="F12987" s="294"/>
    </row>
    <row r="12988">
      <c r="A12988" s="294" t="s">
        <v>29763</v>
      </c>
      <c r="B12988" s="294"/>
      <c r="C12988" s="294"/>
      <c r="D12988" s="294"/>
      <c r="E12988" s="294"/>
      <c r="F12988" s="294"/>
    </row>
    <row r="12989">
      <c r="A12989" s="294" t="s">
        <v>25773</v>
      </c>
      <c r="B12989" s="294"/>
      <c r="C12989" s="294"/>
      <c r="D12989" s="294"/>
      <c r="E12989" s="294"/>
      <c r="F12989" s="294"/>
    </row>
    <row r="12990">
      <c r="A12990" s="294" t="s">
        <v>29764</v>
      </c>
      <c r="B12990" s="294"/>
      <c r="C12990" s="294"/>
      <c r="D12990" s="294"/>
      <c r="E12990" s="294"/>
      <c r="F12990" s="294"/>
    </row>
    <row r="12991">
      <c r="A12991" s="294" t="s">
        <v>29765</v>
      </c>
      <c r="B12991" s="294"/>
      <c r="C12991" s="294"/>
      <c r="D12991" s="294"/>
      <c r="E12991" s="294"/>
      <c r="F12991" s="294"/>
    </row>
    <row r="12992">
      <c r="A12992" s="294" t="s">
        <v>29766</v>
      </c>
      <c r="B12992" s="294"/>
      <c r="C12992" s="294"/>
      <c r="D12992" s="294"/>
      <c r="E12992" s="294"/>
      <c r="F12992" s="294"/>
    </row>
    <row r="12993">
      <c r="A12993" s="294" t="s">
        <v>29767</v>
      </c>
      <c r="B12993" s="294"/>
      <c r="C12993" s="294"/>
      <c r="D12993" s="294"/>
      <c r="E12993" s="294"/>
      <c r="F12993" s="294"/>
    </row>
    <row r="12994">
      <c r="A12994" s="294"/>
      <c r="B12994" s="294"/>
      <c r="C12994" s="294"/>
      <c r="D12994" s="294"/>
      <c r="E12994" s="294"/>
      <c r="F12994" s="294"/>
    </row>
    <row r="12995">
      <c r="A12995" s="294" t="s">
        <v>23703</v>
      </c>
      <c r="B12995" s="294"/>
      <c r="C12995" s="294"/>
      <c r="D12995" s="294"/>
      <c r="E12995" s="294"/>
      <c r="F12995" s="294"/>
    </row>
    <row r="12996">
      <c r="A12996" s="294" t="s">
        <v>29768</v>
      </c>
      <c r="B12996" s="294"/>
      <c r="C12996" s="294"/>
      <c r="D12996" s="294"/>
      <c r="E12996" s="294"/>
      <c r="F12996" s="294"/>
    </row>
    <row r="12997">
      <c r="A12997" s="294"/>
      <c r="B12997" s="294"/>
      <c r="C12997" s="294"/>
      <c r="D12997" s="294"/>
      <c r="E12997" s="294"/>
      <c r="F12997" s="294"/>
    </row>
    <row r="12998">
      <c r="A12998" s="294" t="s">
        <v>29769</v>
      </c>
      <c r="B12998" s="294"/>
      <c r="C12998" s="294"/>
      <c r="D12998" s="294"/>
      <c r="E12998" s="294"/>
      <c r="F12998" s="294"/>
    </row>
    <row r="12999">
      <c r="A12999" s="294" t="s">
        <v>29770</v>
      </c>
      <c r="B12999" s="294"/>
      <c r="C12999" s="294"/>
      <c r="D12999" s="294"/>
      <c r="E12999" s="294"/>
      <c r="F12999" s="294"/>
    </row>
    <row r="13000">
      <c r="A13000" s="294" t="s">
        <v>29771</v>
      </c>
      <c r="B13000" s="294"/>
      <c r="C13000" s="294"/>
      <c r="D13000" s="294"/>
      <c r="E13000" s="294"/>
      <c r="F13000" s="294"/>
    </row>
    <row r="13001">
      <c r="A13001" s="294" t="s">
        <v>29772</v>
      </c>
      <c r="B13001" s="294"/>
      <c r="C13001" s="294"/>
      <c r="D13001" s="294"/>
      <c r="E13001" s="294"/>
      <c r="F13001" s="294"/>
    </row>
    <row r="13002">
      <c r="A13002" s="294" t="s">
        <v>29773</v>
      </c>
      <c r="B13002" s="294"/>
      <c r="C13002" s="294"/>
      <c r="D13002" s="294"/>
      <c r="E13002" s="294"/>
      <c r="F13002" s="294"/>
    </row>
    <row r="13003">
      <c r="A13003" s="294"/>
      <c r="B13003" s="294"/>
      <c r="C13003" s="294"/>
      <c r="D13003" s="294"/>
      <c r="E13003" s="294"/>
      <c r="F13003" s="294"/>
    </row>
    <row r="13004">
      <c r="A13004" s="294" t="s">
        <v>21945</v>
      </c>
      <c r="B13004" s="294"/>
      <c r="C13004" s="294"/>
      <c r="D13004" s="294"/>
      <c r="E13004" s="294"/>
      <c r="F13004" s="294"/>
    </row>
    <row r="13005">
      <c r="A13005" s="294" t="s">
        <v>22618</v>
      </c>
      <c r="B13005" s="294"/>
      <c r="C13005" s="294"/>
      <c r="D13005" s="294"/>
      <c r="E13005" s="294"/>
      <c r="F13005" s="294"/>
    </row>
    <row r="13006">
      <c r="A13006" s="294"/>
      <c r="B13006" s="294"/>
      <c r="C13006" s="294"/>
      <c r="D13006" s="294"/>
      <c r="E13006" s="294"/>
      <c r="F13006" s="294"/>
    </row>
    <row r="13007">
      <c r="A13007" s="294" t="s">
        <v>29774</v>
      </c>
      <c r="B13007" s="294"/>
      <c r="C13007" s="294"/>
      <c r="D13007" s="294"/>
      <c r="E13007" s="294"/>
      <c r="F13007" s="294"/>
    </row>
    <row r="13008">
      <c r="A13008" s="294" t="s">
        <v>29775</v>
      </c>
      <c r="B13008" s="294"/>
      <c r="C13008" s="294"/>
      <c r="D13008" s="294"/>
      <c r="E13008" s="294"/>
      <c r="F13008" s="294"/>
    </row>
    <row r="13009">
      <c r="A13009" s="294" t="s">
        <v>29776</v>
      </c>
      <c r="B13009" s="294"/>
      <c r="C13009" s="294"/>
      <c r="D13009" s="294"/>
      <c r="E13009" s="294"/>
      <c r="F13009" s="294"/>
    </row>
    <row r="13010">
      <c r="A13010" s="294" t="s">
        <v>29777</v>
      </c>
      <c r="B13010" s="294"/>
      <c r="C13010" s="294"/>
      <c r="D13010" s="294"/>
      <c r="E13010" s="294"/>
      <c r="F13010" s="294"/>
    </row>
    <row r="13011">
      <c r="A13011" s="294" t="s">
        <v>29778</v>
      </c>
      <c r="B13011" s="294"/>
      <c r="C13011" s="294"/>
      <c r="D13011" s="294"/>
      <c r="E13011" s="294"/>
      <c r="F13011" s="294"/>
    </row>
    <row r="13012">
      <c r="A13012" s="294" t="s">
        <v>29779</v>
      </c>
      <c r="B13012" s="294"/>
      <c r="C13012" s="294"/>
      <c r="D13012" s="294"/>
      <c r="E13012" s="294"/>
      <c r="F13012" s="294"/>
    </row>
    <row r="13013">
      <c r="A13013" s="294" t="s">
        <v>29780</v>
      </c>
      <c r="B13013" s="294"/>
      <c r="C13013" s="294"/>
      <c r="D13013" s="294"/>
      <c r="E13013" s="294"/>
      <c r="F13013" s="294"/>
    </row>
    <row r="13014">
      <c r="A13014" s="294"/>
      <c r="B13014" s="294"/>
      <c r="C13014" s="294"/>
      <c r="D13014" s="294"/>
      <c r="E13014" s="294"/>
      <c r="F13014" s="294"/>
    </row>
    <row r="13015">
      <c r="A13015" s="294" t="s">
        <v>21401</v>
      </c>
      <c r="B13015" s="294"/>
      <c r="C13015" s="294"/>
      <c r="D13015" s="294"/>
      <c r="E13015" s="294"/>
      <c r="F13015" s="294"/>
    </row>
    <row r="13016">
      <c r="A13016" s="294"/>
      <c r="B13016" s="294"/>
      <c r="C13016" s="294"/>
      <c r="D13016" s="294"/>
      <c r="E13016" s="294"/>
      <c r="F13016" s="294"/>
    </row>
    <row r="13017">
      <c r="A13017" s="294"/>
      <c r="B13017" s="294"/>
      <c r="C13017" s="294"/>
      <c r="D13017" s="294"/>
      <c r="E13017" s="294"/>
      <c r="F13017" s="294"/>
    </row>
    <row r="13018">
      <c r="A13018" s="294" t="s">
        <v>29781</v>
      </c>
      <c r="B13018" s="294"/>
      <c r="C13018" s="294"/>
      <c r="D13018" s="294"/>
      <c r="E13018" s="294"/>
      <c r="F13018" s="294"/>
    </row>
    <row r="13019">
      <c r="A13019" s="294" t="s">
        <v>25010</v>
      </c>
      <c r="B13019" s="294"/>
      <c r="C13019" s="294"/>
      <c r="D13019" s="294"/>
      <c r="E13019" s="294"/>
      <c r="F13019" s="294"/>
    </row>
    <row r="13020">
      <c r="A13020" s="294" t="s">
        <v>29782</v>
      </c>
      <c r="B13020" s="294"/>
      <c r="C13020" s="294"/>
      <c r="D13020" s="294"/>
      <c r="E13020" s="294"/>
      <c r="F13020" s="294"/>
    </row>
    <row r="13021">
      <c r="A13021" s="294" t="s">
        <v>29783</v>
      </c>
      <c r="B13021" s="294"/>
      <c r="C13021" s="294"/>
      <c r="D13021" s="294"/>
      <c r="E13021" s="294"/>
      <c r="F13021" s="294"/>
    </row>
    <row r="13022">
      <c r="A13022" s="294" t="s">
        <v>29784</v>
      </c>
      <c r="B13022" s="294"/>
      <c r="C13022" s="294"/>
      <c r="D13022" s="294"/>
      <c r="E13022" s="294"/>
      <c r="F13022" s="294"/>
    </row>
    <row r="13023">
      <c r="A13023" s="294" t="s">
        <v>29785</v>
      </c>
      <c r="B13023" s="294"/>
      <c r="C13023" s="294"/>
      <c r="D13023" s="294"/>
      <c r="E13023" s="294"/>
      <c r="F13023" s="294"/>
    </row>
    <row r="13024">
      <c r="A13024" s="294" t="s">
        <v>29786</v>
      </c>
      <c r="B13024" s="294"/>
      <c r="C13024" s="294"/>
      <c r="D13024" s="294"/>
      <c r="E13024" s="294"/>
      <c r="F13024" s="294"/>
    </row>
    <row r="13025">
      <c r="A13025" s="294" t="s">
        <v>29787</v>
      </c>
      <c r="B13025" s="294"/>
      <c r="C13025" s="294"/>
      <c r="D13025" s="294"/>
      <c r="E13025" s="294"/>
      <c r="F13025" s="294"/>
    </row>
    <row r="13026">
      <c r="A13026" s="294" t="s">
        <v>29788</v>
      </c>
      <c r="B13026" s="294"/>
      <c r="C13026" s="294"/>
      <c r="D13026" s="294"/>
      <c r="E13026" s="294"/>
      <c r="F13026" s="294"/>
    </row>
    <row r="13027">
      <c r="A13027" s="294" t="s">
        <v>29789</v>
      </c>
      <c r="B13027" s="294"/>
      <c r="C13027" s="294"/>
      <c r="D13027" s="294"/>
      <c r="E13027" s="294"/>
      <c r="F13027" s="294"/>
    </row>
    <row r="13028">
      <c r="A13028" s="294"/>
      <c r="B13028" s="294"/>
      <c r="C13028" s="294"/>
      <c r="D13028" s="294"/>
      <c r="E13028" s="294"/>
      <c r="F13028" s="294"/>
    </row>
    <row r="13029">
      <c r="A13029" s="294" t="s">
        <v>21407</v>
      </c>
      <c r="B13029" s="294"/>
      <c r="C13029" s="294"/>
      <c r="D13029" s="294"/>
      <c r="E13029" s="294"/>
      <c r="F13029" s="294"/>
    </row>
    <row r="13030">
      <c r="A13030" s="294"/>
      <c r="B13030" s="294"/>
      <c r="C13030" s="294"/>
      <c r="D13030" s="294"/>
      <c r="E13030" s="294"/>
      <c r="F13030" s="294"/>
    </row>
    <row r="13031">
      <c r="A13031" s="294" t="s">
        <v>29790</v>
      </c>
      <c r="B13031" s="294"/>
      <c r="C13031" s="294"/>
      <c r="D13031" s="294"/>
      <c r="E13031" s="294"/>
      <c r="F13031" s="294"/>
    </row>
    <row r="13032">
      <c r="A13032" s="294" t="s">
        <v>29791</v>
      </c>
      <c r="B13032" s="294"/>
      <c r="C13032" s="294"/>
      <c r="D13032" s="294"/>
      <c r="E13032" s="294"/>
      <c r="F13032" s="294"/>
    </row>
    <row r="13033">
      <c r="A13033" s="294" t="s">
        <v>29792</v>
      </c>
      <c r="B13033" s="294"/>
      <c r="C13033" s="294"/>
      <c r="D13033" s="294"/>
      <c r="E13033" s="294"/>
      <c r="F13033" s="294"/>
    </row>
    <row r="13034">
      <c r="A13034" s="294" t="s">
        <v>29793</v>
      </c>
      <c r="B13034" s="294"/>
      <c r="C13034" s="294"/>
      <c r="D13034" s="294"/>
      <c r="E13034" s="294"/>
      <c r="F13034" s="294"/>
    </row>
    <row r="13035">
      <c r="A13035" s="294" t="s">
        <v>29794</v>
      </c>
      <c r="B13035" s="294"/>
      <c r="C13035" s="294"/>
      <c r="D13035" s="294"/>
      <c r="E13035" s="294"/>
      <c r="F13035" s="294"/>
    </row>
    <row r="13036">
      <c r="A13036" s="294" t="s">
        <v>29795</v>
      </c>
      <c r="B13036" s="294"/>
      <c r="C13036" s="294"/>
      <c r="D13036" s="294"/>
      <c r="E13036" s="294"/>
      <c r="F13036" s="294"/>
    </row>
    <row r="13037">
      <c r="A13037" s="294" t="s">
        <v>29796</v>
      </c>
      <c r="B13037" s="294"/>
      <c r="C13037" s="294"/>
      <c r="D13037" s="294"/>
      <c r="E13037" s="294"/>
      <c r="F13037" s="294"/>
    </row>
    <row r="13038">
      <c r="A13038" s="294" t="s">
        <v>29797</v>
      </c>
      <c r="B13038" s="294"/>
      <c r="C13038" s="294"/>
      <c r="D13038" s="294"/>
      <c r="E13038" s="294"/>
      <c r="F13038" s="294"/>
    </row>
    <row r="13039">
      <c r="A13039" s="294" t="s">
        <v>29798</v>
      </c>
      <c r="B13039" s="294"/>
      <c r="C13039" s="294"/>
      <c r="D13039" s="294"/>
      <c r="E13039" s="294"/>
      <c r="F13039" s="294"/>
    </row>
    <row r="13040">
      <c r="A13040" s="294" t="s">
        <v>29799</v>
      </c>
      <c r="B13040" s="294"/>
      <c r="C13040" s="294"/>
      <c r="D13040" s="294"/>
      <c r="E13040" s="294"/>
      <c r="F13040" s="294"/>
    </row>
    <row r="13041">
      <c r="A13041" s="294" t="s">
        <v>29800</v>
      </c>
      <c r="B13041" s="294"/>
      <c r="C13041" s="294"/>
      <c r="D13041" s="294"/>
      <c r="E13041" s="294"/>
      <c r="F13041" s="294"/>
    </row>
    <row r="13042">
      <c r="A13042" s="294" t="s">
        <v>29801</v>
      </c>
      <c r="B13042" s="294"/>
      <c r="C13042" s="294"/>
      <c r="D13042" s="294"/>
      <c r="E13042" s="294"/>
      <c r="F13042" s="294"/>
    </row>
    <row r="13043">
      <c r="A13043" s="294"/>
      <c r="B13043" s="294"/>
      <c r="C13043" s="294"/>
      <c r="D13043" s="294"/>
      <c r="E13043" s="294"/>
      <c r="F13043" s="294"/>
    </row>
    <row r="13044">
      <c r="A13044" s="294" t="s">
        <v>21304</v>
      </c>
      <c r="B13044" s="294"/>
      <c r="C13044" s="294"/>
      <c r="D13044" s="294"/>
      <c r="E13044" s="294"/>
      <c r="F13044" s="294"/>
    </row>
    <row r="13045">
      <c r="A13045" s="294"/>
      <c r="B13045" s="294"/>
      <c r="C13045" s="294"/>
      <c r="D13045" s="294"/>
      <c r="E13045" s="294"/>
      <c r="F13045" s="294"/>
    </row>
    <row r="13046">
      <c r="A13046" s="294" t="s">
        <v>23496</v>
      </c>
      <c r="B13046" s="294"/>
      <c r="C13046" s="294"/>
      <c r="D13046" s="294"/>
      <c r="E13046" s="294"/>
      <c r="F13046" s="294"/>
    </row>
    <row r="13047">
      <c r="A13047" s="294" t="s">
        <v>29802</v>
      </c>
      <c r="B13047" s="294"/>
      <c r="C13047" s="294"/>
      <c r="D13047" s="294"/>
      <c r="E13047" s="294"/>
      <c r="F13047" s="294"/>
    </row>
    <row r="13048">
      <c r="A13048" s="294" t="s">
        <v>29803</v>
      </c>
      <c r="B13048" s="294"/>
      <c r="C13048" s="294"/>
      <c r="D13048" s="294"/>
      <c r="E13048" s="294"/>
      <c r="F13048" s="294"/>
    </row>
    <row r="13049">
      <c r="A13049" s="294" t="s">
        <v>29804</v>
      </c>
      <c r="B13049" s="294"/>
      <c r="C13049" s="294"/>
      <c r="D13049" s="294"/>
      <c r="E13049" s="294"/>
      <c r="F13049" s="294"/>
    </row>
    <row r="13050">
      <c r="A13050" s="294" t="s">
        <v>29805</v>
      </c>
      <c r="B13050" s="294"/>
      <c r="C13050" s="294"/>
      <c r="D13050" s="294"/>
      <c r="E13050" s="294"/>
      <c r="F13050" s="294"/>
    </row>
    <row r="13051">
      <c r="A13051" s="294" t="s">
        <v>23504</v>
      </c>
      <c r="B13051" s="294"/>
      <c r="C13051" s="294"/>
      <c r="D13051" s="294"/>
      <c r="E13051" s="294"/>
      <c r="F13051" s="294"/>
    </row>
    <row r="13052">
      <c r="A13052" s="294" t="s">
        <v>29806</v>
      </c>
      <c r="B13052" s="294"/>
      <c r="C13052" s="294"/>
      <c r="D13052" s="294"/>
      <c r="E13052" s="294"/>
      <c r="F13052" s="294"/>
    </row>
    <row r="13053">
      <c r="A13053" s="294" t="s">
        <v>29807</v>
      </c>
      <c r="B13053" s="294"/>
      <c r="C13053" s="294"/>
      <c r="D13053" s="294"/>
      <c r="E13053" s="294"/>
      <c r="F13053" s="294"/>
    </row>
    <row r="13054">
      <c r="A13054" s="294" t="s">
        <v>29808</v>
      </c>
      <c r="B13054" s="294"/>
      <c r="C13054" s="294"/>
      <c r="D13054" s="294"/>
      <c r="E13054" s="294"/>
      <c r="F13054" s="294"/>
    </row>
    <row r="13055">
      <c r="A13055" s="294" t="s">
        <v>29809</v>
      </c>
      <c r="B13055" s="294"/>
      <c r="C13055" s="294"/>
      <c r="D13055" s="294"/>
      <c r="E13055" s="294"/>
      <c r="F13055" s="294"/>
    </row>
    <row r="13056">
      <c r="A13056" s="294" t="s">
        <v>29810</v>
      </c>
      <c r="B13056" s="294"/>
      <c r="C13056" s="294"/>
      <c r="D13056" s="294"/>
      <c r="E13056" s="294"/>
      <c r="F13056" s="294"/>
    </row>
    <row r="13057">
      <c r="A13057" s="294" t="s">
        <v>29811</v>
      </c>
      <c r="B13057" s="294"/>
      <c r="C13057" s="294"/>
      <c r="D13057" s="294"/>
      <c r="E13057" s="294"/>
      <c r="F13057" s="294"/>
    </row>
    <row r="13058">
      <c r="A13058" s="294"/>
      <c r="B13058" s="294"/>
      <c r="C13058" s="294"/>
      <c r="D13058" s="294"/>
      <c r="E13058" s="294"/>
      <c r="F13058" s="294"/>
    </row>
    <row r="13059">
      <c r="A13059" s="294" t="s">
        <v>28124</v>
      </c>
      <c r="B13059" s="294"/>
      <c r="C13059" s="294"/>
      <c r="D13059" s="294"/>
      <c r="E13059" s="294"/>
      <c r="F13059" s="294"/>
    </row>
    <row r="13060">
      <c r="A13060" s="294" t="s">
        <v>29761</v>
      </c>
      <c r="B13060" s="294"/>
      <c r="C13060" s="294"/>
      <c r="D13060" s="294"/>
      <c r="E13060" s="294"/>
      <c r="F13060" s="294"/>
    </row>
    <row r="13061">
      <c r="A13061" s="294" t="s">
        <v>21672</v>
      </c>
      <c r="B13061" s="294"/>
      <c r="C13061" s="294"/>
      <c r="D13061" s="294"/>
      <c r="E13061" s="294"/>
      <c r="F13061" s="294"/>
    </row>
    <row r="13062">
      <c r="A13062" s="294" t="s">
        <v>29762</v>
      </c>
      <c r="B13062" s="294"/>
      <c r="C13062" s="294"/>
      <c r="D13062" s="294"/>
      <c r="E13062" s="294"/>
      <c r="F13062" s="294"/>
    </row>
    <row r="13063">
      <c r="A13063" s="294"/>
      <c r="B13063" s="294"/>
      <c r="C13063" s="294"/>
      <c r="D13063" s="294"/>
      <c r="E13063" s="294"/>
      <c r="F13063" s="294"/>
    </row>
    <row r="13064">
      <c r="A13064" s="294" t="s">
        <v>21429</v>
      </c>
      <c r="B13064" s="294"/>
      <c r="C13064" s="294"/>
      <c r="D13064" s="294"/>
      <c r="E13064" s="294"/>
      <c r="F13064" s="294"/>
    </row>
    <row r="13065">
      <c r="A13065" s="294"/>
      <c r="B13065" s="294"/>
      <c r="C13065" s="294"/>
      <c r="D13065" s="294"/>
      <c r="E13065" s="294"/>
      <c r="F13065" s="294"/>
    </row>
    <row r="13066">
      <c r="A13066" s="294" t="s">
        <v>24920</v>
      </c>
      <c r="B13066" s="294"/>
      <c r="C13066" s="294"/>
      <c r="D13066" s="294"/>
      <c r="E13066" s="294"/>
      <c r="F13066" s="294"/>
    </row>
    <row r="13067">
      <c r="A13067" s="294" t="s">
        <v>29812</v>
      </c>
      <c r="B13067" s="294"/>
      <c r="C13067" s="294"/>
      <c r="D13067" s="294"/>
      <c r="E13067" s="294"/>
      <c r="F13067" s="294"/>
    </row>
    <row r="13068">
      <c r="A13068" s="294" t="s">
        <v>29813</v>
      </c>
      <c r="B13068" s="294"/>
      <c r="C13068" s="294"/>
      <c r="D13068" s="294"/>
      <c r="E13068" s="294"/>
      <c r="F13068" s="294"/>
    </row>
    <row r="13069">
      <c r="A13069" s="294" t="s">
        <v>29814</v>
      </c>
      <c r="B13069" s="294"/>
      <c r="C13069" s="294"/>
      <c r="D13069" s="294"/>
      <c r="E13069" s="294"/>
      <c r="F13069" s="294"/>
    </row>
    <row r="13070">
      <c r="A13070" s="294" t="s">
        <v>29815</v>
      </c>
      <c r="B13070" s="294"/>
      <c r="C13070" s="294"/>
      <c r="D13070" s="294"/>
      <c r="E13070" s="294"/>
      <c r="F13070" s="294"/>
    </row>
    <row r="13071">
      <c r="A13071" s="294" t="s">
        <v>29816</v>
      </c>
      <c r="B13071" s="294"/>
      <c r="C13071" s="294"/>
      <c r="D13071" s="294"/>
      <c r="E13071" s="294"/>
      <c r="F13071" s="294"/>
    </row>
    <row r="13072">
      <c r="A13072" s="294"/>
      <c r="B13072" s="294"/>
      <c r="C13072" s="294"/>
      <c r="D13072" s="294"/>
      <c r="E13072" s="294"/>
      <c r="F13072" s="294"/>
    </row>
    <row r="13073">
      <c r="A13073" s="294"/>
      <c r="B13073" s="294"/>
      <c r="C13073" s="294"/>
      <c r="D13073" s="294"/>
      <c r="E13073" s="294"/>
      <c r="F13073" s="294"/>
    </row>
    <row r="13074">
      <c r="A13074" s="294" t="s">
        <v>21326</v>
      </c>
      <c r="B13074" s="294"/>
      <c r="C13074" s="294"/>
      <c r="D13074" s="294"/>
      <c r="E13074" s="294"/>
      <c r="F13074" s="294"/>
    </row>
    <row r="13075">
      <c r="A13075" s="294"/>
      <c r="B13075" s="294"/>
      <c r="C13075" s="294"/>
      <c r="D13075" s="294"/>
      <c r="E13075" s="294"/>
      <c r="F13075" s="294"/>
    </row>
    <row r="13076">
      <c r="A13076" s="294" t="s">
        <v>29817</v>
      </c>
      <c r="B13076" s="294"/>
      <c r="C13076" s="294"/>
      <c r="D13076" s="294"/>
      <c r="E13076" s="294"/>
      <c r="F13076" s="294"/>
    </row>
    <row r="13077">
      <c r="A13077" s="294" t="s">
        <v>29818</v>
      </c>
      <c r="B13077" s="294"/>
      <c r="C13077" s="294"/>
      <c r="D13077" s="294"/>
      <c r="E13077" s="294"/>
      <c r="F13077" s="294"/>
    </row>
    <row r="13078">
      <c r="A13078" s="294" t="s">
        <v>29819</v>
      </c>
      <c r="B13078" s="294"/>
      <c r="C13078" s="294"/>
      <c r="D13078" s="294"/>
      <c r="E13078" s="294"/>
      <c r="F13078" s="294"/>
    </row>
    <row r="13079">
      <c r="A13079" s="294" t="s">
        <v>29820</v>
      </c>
      <c r="B13079" s="294"/>
      <c r="C13079" s="294"/>
      <c r="D13079" s="294"/>
      <c r="E13079" s="294"/>
      <c r="F13079" s="294"/>
    </row>
    <row r="13080">
      <c r="A13080" s="294" t="s">
        <v>29821</v>
      </c>
      <c r="B13080" s="294"/>
      <c r="C13080" s="294"/>
      <c r="D13080" s="294"/>
      <c r="E13080" s="294"/>
      <c r="F13080" s="294"/>
    </row>
    <row r="13081">
      <c r="A13081" s="294" t="s">
        <v>29822</v>
      </c>
      <c r="B13081" s="294"/>
      <c r="C13081" s="294"/>
      <c r="D13081" s="294"/>
      <c r="E13081" s="294"/>
      <c r="F13081" s="294"/>
    </row>
    <row r="13082">
      <c r="A13082" s="294" t="s">
        <v>29823</v>
      </c>
      <c r="B13082" s="294"/>
      <c r="C13082" s="294"/>
      <c r="D13082" s="294"/>
      <c r="E13082" s="294"/>
      <c r="F13082" s="294"/>
    </row>
    <row r="13083">
      <c r="A13083" s="294" t="s">
        <v>29824</v>
      </c>
      <c r="B13083" s="294"/>
      <c r="C13083" s="294"/>
      <c r="D13083" s="294"/>
      <c r="E13083" s="294"/>
      <c r="F13083" s="294"/>
    </row>
    <row r="13084">
      <c r="A13084" s="294"/>
      <c r="B13084" s="294"/>
      <c r="C13084" s="294"/>
      <c r="D13084" s="294"/>
      <c r="E13084" s="294"/>
      <c r="F13084" s="294"/>
    </row>
    <row r="13085">
      <c r="A13085" s="294" t="s">
        <v>28143</v>
      </c>
      <c r="B13085" s="294"/>
      <c r="C13085" s="294"/>
      <c r="D13085" s="294"/>
      <c r="E13085" s="294"/>
      <c r="F13085" s="294"/>
    </row>
    <row r="13086">
      <c r="A13086" s="294"/>
      <c r="B13086" s="294"/>
      <c r="C13086" s="294"/>
      <c r="D13086" s="294"/>
      <c r="E13086" s="294"/>
      <c r="F13086" s="294"/>
    </row>
    <row r="13087">
      <c r="A13087" s="294" t="s">
        <v>29825</v>
      </c>
      <c r="B13087" s="294"/>
      <c r="C13087" s="294"/>
      <c r="D13087" s="294"/>
      <c r="E13087" s="294"/>
      <c r="F13087" s="294"/>
    </row>
    <row r="13088">
      <c r="A13088" s="294" t="s">
        <v>29826</v>
      </c>
      <c r="B13088" s="294"/>
      <c r="C13088" s="294"/>
      <c r="D13088" s="294"/>
      <c r="E13088" s="294"/>
      <c r="F13088" s="294"/>
    </row>
    <row r="13089">
      <c r="A13089" s="294" t="s">
        <v>29827</v>
      </c>
      <c r="B13089" s="294"/>
      <c r="C13089" s="294"/>
      <c r="D13089" s="294"/>
      <c r="E13089" s="294"/>
      <c r="F13089" s="294"/>
    </row>
    <row r="13090">
      <c r="A13090" s="294" t="s">
        <v>29828</v>
      </c>
      <c r="B13090" s="294"/>
      <c r="C13090" s="294"/>
      <c r="D13090" s="294"/>
      <c r="E13090" s="294"/>
      <c r="F13090" s="294"/>
    </row>
    <row r="13091">
      <c r="A13091" s="294" t="s">
        <v>29829</v>
      </c>
      <c r="B13091" s="294"/>
      <c r="C13091" s="294"/>
      <c r="D13091" s="294"/>
      <c r="E13091" s="294"/>
      <c r="F13091" s="294"/>
    </row>
    <row r="13092">
      <c r="A13092" s="294" t="s">
        <v>22682</v>
      </c>
      <c r="B13092" s="294"/>
      <c r="C13092" s="294"/>
      <c r="D13092" s="294"/>
      <c r="E13092" s="294"/>
      <c r="F13092" s="294"/>
    </row>
    <row r="13093">
      <c r="A13093" s="294" t="s">
        <v>29830</v>
      </c>
      <c r="B13093" s="294"/>
      <c r="C13093" s="294"/>
      <c r="D13093" s="294"/>
      <c r="E13093" s="294"/>
      <c r="F13093" s="294"/>
    </row>
    <row r="13094">
      <c r="A13094" s="294" t="s">
        <v>28417</v>
      </c>
      <c r="B13094" s="294"/>
      <c r="C13094" s="294"/>
      <c r="D13094" s="294"/>
      <c r="E13094" s="294"/>
      <c r="F13094" s="294"/>
    </row>
    <row r="13095">
      <c r="A13095" s="294" t="s">
        <v>29831</v>
      </c>
      <c r="B13095" s="294"/>
      <c r="C13095" s="294"/>
      <c r="D13095" s="294"/>
      <c r="E13095" s="294"/>
      <c r="F13095" s="294"/>
    </row>
    <row r="13096">
      <c r="A13096" s="294" t="s">
        <v>29832</v>
      </c>
      <c r="B13096" s="294"/>
      <c r="C13096" s="294"/>
      <c r="D13096" s="294"/>
      <c r="E13096" s="294"/>
      <c r="F13096" s="294"/>
    </row>
    <row r="13097">
      <c r="A13097" s="294"/>
      <c r="B13097" s="294"/>
      <c r="C13097" s="294"/>
      <c r="D13097" s="294"/>
      <c r="E13097" s="294"/>
      <c r="F13097" s="294"/>
    </row>
    <row r="13098">
      <c r="A13098" s="294" t="s">
        <v>22572</v>
      </c>
      <c r="B13098" s="294"/>
      <c r="C13098" s="294"/>
      <c r="D13098" s="294"/>
      <c r="E13098" s="294"/>
      <c r="F13098" s="294"/>
    </row>
    <row r="13099">
      <c r="A13099" s="294" t="s">
        <v>29833</v>
      </c>
      <c r="B13099" s="294"/>
      <c r="C13099" s="294"/>
      <c r="D13099" s="294"/>
      <c r="E13099" s="294"/>
      <c r="F13099" s="294"/>
    </row>
    <row r="13100">
      <c r="A13100" s="294"/>
      <c r="B13100" s="294"/>
      <c r="C13100" s="294"/>
      <c r="D13100" s="294"/>
      <c r="E13100" s="294"/>
      <c r="F13100" s="294"/>
    </row>
    <row r="13101">
      <c r="A13101" s="294" t="s">
        <v>29834</v>
      </c>
      <c r="B13101" s="294"/>
      <c r="C13101" s="294"/>
      <c r="D13101" s="294"/>
      <c r="E13101" s="294"/>
      <c r="F13101" s="294"/>
    </row>
    <row r="13102">
      <c r="A13102" s="294" t="s">
        <v>29835</v>
      </c>
      <c r="B13102" s="294"/>
      <c r="C13102" s="294"/>
      <c r="D13102" s="294"/>
      <c r="E13102" s="294"/>
      <c r="F13102" s="294"/>
    </row>
    <row r="13103">
      <c r="A13103" s="294" t="s">
        <v>29836</v>
      </c>
      <c r="B13103" s="294"/>
      <c r="C13103" s="294"/>
      <c r="D13103" s="294"/>
      <c r="E13103" s="294"/>
      <c r="F13103" s="294"/>
    </row>
    <row r="13104">
      <c r="A13104" s="294" t="s">
        <v>29837</v>
      </c>
      <c r="B13104" s="294"/>
      <c r="C13104" s="294"/>
      <c r="D13104" s="294"/>
      <c r="E13104" s="294"/>
      <c r="F13104" s="294"/>
    </row>
    <row r="13105">
      <c r="A13105" s="294"/>
      <c r="B13105" s="294"/>
      <c r="C13105" s="294"/>
      <c r="D13105" s="294"/>
      <c r="E13105" s="294"/>
      <c r="F13105" s="294"/>
    </row>
    <row r="13106">
      <c r="A13106" s="294" t="s">
        <v>21908</v>
      </c>
      <c r="B13106" s="294"/>
      <c r="C13106" s="294"/>
      <c r="D13106" s="294"/>
      <c r="E13106" s="294"/>
      <c r="F13106" s="294"/>
    </row>
    <row r="13107">
      <c r="A13107" s="294"/>
      <c r="B13107" s="294"/>
      <c r="C13107" s="294"/>
      <c r="D13107" s="294"/>
      <c r="E13107" s="294"/>
      <c r="F13107" s="294"/>
    </row>
    <row r="13108">
      <c r="A13108" s="294" t="s">
        <v>29838</v>
      </c>
      <c r="B13108" s="294"/>
      <c r="C13108" s="294"/>
      <c r="D13108" s="294"/>
      <c r="E13108" s="294"/>
      <c r="F13108" s="294"/>
    </row>
    <row r="13109">
      <c r="A13109" s="294" t="s">
        <v>29839</v>
      </c>
      <c r="B13109" s="294"/>
      <c r="C13109" s="294"/>
      <c r="D13109" s="294"/>
      <c r="E13109" s="294"/>
      <c r="F13109" s="294"/>
    </row>
    <row r="13110">
      <c r="A13110" s="294" t="s">
        <v>29062</v>
      </c>
      <c r="B13110" s="294"/>
      <c r="C13110" s="294"/>
      <c r="D13110" s="294"/>
      <c r="E13110" s="294"/>
      <c r="F13110" s="294"/>
    </row>
    <row r="13111">
      <c r="A13111" s="294" t="s">
        <v>29840</v>
      </c>
      <c r="B13111" s="294"/>
      <c r="C13111" s="294"/>
      <c r="D13111" s="294"/>
      <c r="E13111" s="294"/>
      <c r="F13111" s="294"/>
    </row>
    <row r="13112">
      <c r="A13112" s="294" t="s">
        <v>29841</v>
      </c>
      <c r="B13112" s="294"/>
      <c r="C13112" s="294"/>
      <c r="D13112" s="294"/>
      <c r="E13112" s="294"/>
      <c r="F13112" s="294"/>
    </row>
    <row r="13113">
      <c r="A13113" s="294"/>
      <c r="B13113" s="294"/>
      <c r="C13113" s="294"/>
      <c r="D13113" s="294"/>
      <c r="E13113" s="294"/>
      <c r="F13113" s="294"/>
    </row>
    <row r="13114">
      <c r="A13114" s="294" t="s">
        <v>28064</v>
      </c>
      <c r="B13114" s="294"/>
      <c r="C13114" s="294"/>
      <c r="D13114" s="294"/>
      <c r="E13114" s="294"/>
      <c r="F13114" s="294"/>
    </row>
    <row r="13115">
      <c r="A13115" s="294"/>
      <c r="B13115" s="294"/>
      <c r="C13115" s="294"/>
      <c r="D13115" s="294"/>
      <c r="E13115" s="294"/>
      <c r="F13115" s="294"/>
    </row>
    <row r="13116">
      <c r="A13116" s="294" t="s">
        <v>29842</v>
      </c>
      <c r="B13116" s="294"/>
      <c r="C13116" s="294"/>
      <c r="D13116" s="294"/>
      <c r="E13116" s="294"/>
      <c r="F13116" s="294"/>
    </row>
    <row r="13117">
      <c r="A13117" s="294" t="s">
        <v>29843</v>
      </c>
      <c r="B13117" s="294"/>
      <c r="C13117" s="294"/>
      <c r="D13117" s="294"/>
      <c r="E13117" s="294"/>
      <c r="F13117" s="294"/>
    </row>
    <row r="13118">
      <c r="A13118" s="294" t="s">
        <v>29844</v>
      </c>
      <c r="B13118" s="294"/>
      <c r="C13118" s="294"/>
      <c r="D13118" s="294"/>
      <c r="E13118" s="294"/>
      <c r="F13118" s="294"/>
    </row>
    <row r="13119">
      <c r="A13119" s="294" t="s">
        <v>29845</v>
      </c>
      <c r="B13119" s="294"/>
      <c r="C13119" s="294"/>
      <c r="D13119" s="294"/>
      <c r="E13119" s="294"/>
      <c r="F13119" s="294"/>
    </row>
    <row r="13120">
      <c r="A13120" s="294" t="s">
        <v>29846</v>
      </c>
      <c r="B13120" s="294"/>
      <c r="C13120" s="294"/>
      <c r="D13120" s="294"/>
      <c r="E13120" s="294"/>
      <c r="F13120" s="294"/>
    </row>
    <row r="13121">
      <c r="A13121" s="294" t="s">
        <v>29847</v>
      </c>
      <c r="B13121" s="294"/>
      <c r="C13121" s="294"/>
      <c r="D13121" s="294"/>
      <c r="E13121" s="294"/>
      <c r="F13121" s="294"/>
    </row>
    <row r="13122">
      <c r="A13122" s="294" t="s">
        <v>29848</v>
      </c>
      <c r="B13122" s="294"/>
      <c r="C13122" s="294"/>
      <c r="D13122" s="294"/>
      <c r="E13122" s="294"/>
      <c r="F13122" s="294"/>
    </row>
    <row r="13123">
      <c r="A13123" s="294" t="s">
        <v>29849</v>
      </c>
      <c r="B13123" s="294"/>
      <c r="C13123" s="294"/>
      <c r="D13123" s="294"/>
      <c r="E13123" s="294"/>
      <c r="F13123" s="294"/>
    </row>
    <row r="13124">
      <c r="A13124" s="294" t="s">
        <v>29850</v>
      </c>
      <c r="B13124" s="294"/>
      <c r="C13124" s="294"/>
      <c r="D13124" s="294"/>
      <c r="E13124" s="294"/>
      <c r="F13124" s="294"/>
    </row>
    <row r="13125">
      <c r="A13125" s="294" t="s">
        <v>29851</v>
      </c>
      <c r="B13125" s="294"/>
      <c r="C13125" s="294"/>
      <c r="D13125" s="294"/>
      <c r="E13125" s="294"/>
      <c r="F13125" s="294"/>
    </row>
    <row r="13126">
      <c r="A13126" s="294" t="s">
        <v>29852</v>
      </c>
      <c r="B13126" s="294"/>
      <c r="C13126" s="294"/>
      <c r="D13126" s="294"/>
      <c r="E13126" s="294"/>
      <c r="F13126" s="294"/>
    </row>
    <row r="13127">
      <c r="A13127" s="294" t="s">
        <v>21892</v>
      </c>
      <c r="B13127" s="294"/>
      <c r="C13127" s="294"/>
      <c r="D13127" s="294"/>
      <c r="E13127" s="294"/>
      <c r="F13127" s="294"/>
    </row>
    <row r="13128">
      <c r="A13128" s="294" t="s">
        <v>29853</v>
      </c>
      <c r="B13128" s="294"/>
      <c r="C13128" s="294"/>
      <c r="D13128" s="294"/>
      <c r="E13128" s="294"/>
      <c r="F13128" s="294"/>
    </row>
    <row r="13129">
      <c r="A13129" s="294" t="s">
        <v>29854</v>
      </c>
      <c r="B13129" s="294"/>
      <c r="C13129" s="294"/>
      <c r="D13129" s="294"/>
      <c r="E13129" s="294"/>
      <c r="F13129" s="294"/>
    </row>
    <row r="13130">
      <c r="A13130" s="294" t="s">
        <v>29855</v>
      </c>
      <c r="B13130" s="294"/>
      <c r="C13130" s="294"/>
      <c r="D13130" s="294"/>
      <c r="E13130" s="294"/>
      <c r="F13130" s="294"/>
    </row>
    <row r="13131">
      <c r="A13131" s="294"/>
      <c r="B13131" s="294"/>
      <c r="C13131" s="294"/>
      <c r="D13131" s="294"/>
      <c r="E13131" s="294"/>
      <c r="F13131" s="294"/>
    </row>
    <row r="13132">
      <c r="A13132" s="294" t="s">
        <v>28124</v>
      </c>
      <c r="B13132" s="294"/>
      <c r="C13132" s="294"/>
      <c r="D13132" s="294"/>
      <c r="E13132" s="294"/>
      <c r="F13132" s="294"/>
    </row>
    <row r="13133">
      <c r="A13133" s="294" t="s">
        <v>29856</v>
      </c>
      <c r="B13133" s="294"/>
      <c r="C13133" s="294"/>
      <c r="D13133" s="294"/>
      <c r="E13133" s="294"/>
      <c r="F13133" s="294"/>
    </row>
    <row r="13134">
      <c r="A13134" s="294" t="s">
        <v>29857</v>
      </c>
      <c r="B13134" s="294"/>
      <c r="C13134" s="294"/>
      <c r="D13134" s="294"/>
      <c r="E13134" s="294"/>
      <c r="F13134" s="294"/>
    </row>
    <row r="13135">
      <c r="A13135" s="294"/>
      <c r="B13135" s="294"/>
      <c r="C13135" s="294"/>
      <c r="D13135" s="294"/>
      <c r="E13135" s="294"/>
      <c r="F13135" s="294"/>
    </row>
    <row r="13136">
      <c r="A13136" s="294" t="s">
        <v>25957</v>
      </c>
      <c r="B13136" s="294"/>
      <c r="C13136" s="294"/>
      <c r="D13136" s="294"/>
      <c r="E13136" s="294"/>
      <c r="F13136" s="294"/>
    </row>
    <row r="13137">
      <c r="A13137" s="294"/>
      <c r="B13137" s="294"/>
      <c r="C13137" s="294"/>
      <c r="D13137" s="294"/>
      <c r="E13137" s="294"/>
      <c r="F13137" s="294"/>
    </row>
    <row r="13138">
      <c r="A13138" s="294" t="s">
        <v>29858</v>
      </c>
      <c r="B13138" s="294"/>
      <c r="C13138" s="294"/>
      <c r="D13138" s="294"/>
      <c r="E13138" s="294"/>
      <c r="F13138" s="294"/>
    </row>
    <row r="13139">
      <c r="A13139" s="294"/>
      <c r="B13139" s="294"/>
      <c r="C13139" s="294"/>
      <c r="D13139" s="294"/>
      <c r="E13139" s="294"/>
      <c r="F13139" s="294"/>
    </row>
    <row r="13140">
      <c r="A13140" s="294" t="s">
        <v>26193</v>
      </c>
      <c r="B13140" s="294"/>
      <c r="C13140" s="294"/>
      <c r="D13140" s="294"/>
      <c r="E13140" s="294"/>
      <c r="F13140" s="294"/>
    </row>
    <row r="13141">
      <c r="A13141" s="294"/>
      <c r="B13141" s="294"/>
      <c r="C13141" s="294"/>
      <c r="D13141" s="294"/>
      <c r="E13141" s="294"/>
      <c r="F13141" s="294"/>
    </row>
    <row r="13142">
      <c r="A13142" s="294"/>
      <c r="B13142" s="294"/>
      <c r="C13142" s="294"/>
      <c r="D13142" s="294"/>
      <c r="E13142" s="294"/>
      <c r="F13142" s="294"/>
    </row>
    <row r="13143">
      <c r="A13143" s="294" t="s">
        <v>29859</v>
      </c>
      <c r="B13143" s="294"/>
      <c r="C13143" s="294"/>
      <c r="D13143" s="294"/>
      <c r="E13143" s="294"/>
      <c r="F13143" s="294"/>
    </row>
    <row r="13144">
      <c r="A13144" s="294" t="s">
        <v>29860</v>
      </c>
      <c r="B13144" s="294"/>
      <c r="C13144" s="294"/>
      <c r="D13144" s="294"/>
      <c r="E13144" s="294"/>
      <c r="F13144" s="294"/>
    </row>
    <row r="13145">
      <c r="A13145" s="294" t="s">
        <v>26233</v>
      </c>
      <c r="B13145" s="294"/>
      <c r="C13145" s="294"/>
      <c r="D13145" s="294"/>
      <c r="E13145" s="294"/>
      <c r="F13145" s="294"/>
    </row>
    <row r="13146">
      <c r="A13146" s="294" t="s">
        <v>29861</v>
      </c>
      <c r="B13146" s="294"/>
      <c r="C13146" s="294"/>
      <c r="D13146" s="294"/>
      <c r="E13146" s="294"/>
      <c r="F13146" s="294"/>
    </row>
    <row r="13147">
      <c r="A13147" s="294" t="s">
        <v>29862</v>
      </c>
      <c r="B13147" s="294"/>
      <c r="C13147" s="294"/>
      <c r="D13147" s="294"/>
      <c r="E13147" s="294"/>
      <c r="F13147" s="294"/>
    </row>
    <row r="13148">
      <c r="A13148" s="294" t="s">
        <v>29863</v>
      </c>
      <c r="B13148" s="294"/>
      <c r="C13148" s="294"/>
      <c r="D13148" s="294"/>
      <c r="E13148" s="294"/>
      <c r="F13148" s="294"/>
    </row>
    <row r="13149">
      <c r="A13149" s="294" t="s">
        <v>29864</v>
      </c>
      <c r="B13149" s="294"/>
      <c r="C13149" s="294"/>
      <c r="D13149" s="294"/>
      <c r="E13149" s="294"/>
      <c r="F13149" s="294"/>
    </row>
    <row r="13150">
      <c r="A13150" s="294" t="s">
        <v>29865</v>
      </c>
      <c r="B13150" s="294"/>
      <c r="C13150" s="294"/>
      <c r="D13150" s="294"/>
      <c r="E13150" s="294"/>
      <c r="F13150" s="294"/>
    </row>
    <row r="13151">
      <c r="A13151" s="294" t="s">
        <v>29866</v>
      </c>
      <c r="B13151" s="294"/>
      <c r="C13151" s="294"/>
      <c r="D13151" s="294"/>
      <c r="E13151" s="294"/>
      <c r="F13151" s="294"/>
    </row>
    <row r="13152">
      <c r="A13152" s="294"/>
      <c r="B13152" s="294"/>
      <c r="C13152" s="294"/>
      <c r="D13152" s="294"/>
      <c r="E13152" s="294"/>
      <c r="F13152" s="294"/>
    </row>
    <row r="13153">
      <c r="A13153" s="294" t="s">
        <v>25967</v>
      </c>
      <c r="B13153" s="294"/>
      <c r="C13153" s="294"/>
      <c r="D13153" s="294"/>
      <c r="E13153" s="294"/>
      <c r="F13153" s="294"/>
    </row>
    <row r="13154">
      <c r="A13154" s="294"/>
      <c r="B13154" s="294"/>
      <c r="C13154" s="294"/>
      <c r="D13154" s="294"/>
      <c r="E13154" s="294"/>
      <c r="F13154" s="294"/>
    </row>
    <row r="13155">
      <c r="A13155" s="294" t="s">
        <v>29867</v>
      </c>
      <c r="B13155" s="294"/>
      <c r="C13155" s="294"/>
      <c r="D13155" s="294"/>
      <c r="E13155" s="294"/>
      <c r="F13155" s="294"/>
    </row>
    <row r="13156">
      <c r="A13156" s="294" t="s">
        <v>29868</v>
      </c>
      <c r="B13156" s="294"/>
      <c r="C13156" s="294"/>
      <c r="D13156" s="294"/>
      <c r="E13156" s="294"/>
      <c r="F13156" s="294"/>
    </row>
    <row r="13157">
      <c r="A13157" s="294" t="s">
        <v>29869</v>
      </c>
      <c r="B13157" s="294"/>
      <c r="C13157" s="294"/>
      <c r="D13157" s="294"/>
      <c r="E13157" s="294"/>
      <c r="F13157" s="294"/>
    </row>
    <row r="13158">
      <c r="A13158" s="294" t="s">
        <v>29870</v>
      </c>
      <c r="B13158" s="294"/>
      <c r="C13158" s="294"/>
      <c r="D13158" s="294"/>
      <c r="E13158" s="294"/>
      <c r="F13158" s="294"/>
    </row>
    <row r="13159">
      <c r="A13159" s="294" t="s">
        <v>29871</v>
      </c>
      <c r="B13159" s="294"/>
      <c r="C13159" s="294"/>
      <c r="D13159" s="294"/>
      <c r="E13159" s="294"/>
      <c r="F13159" s="294"/>
    </row>
    <row r="13160">
      <c r="A13160" s="294" t="s">
        <v>29872</v>
      </c>
      <c r="B13160" s="294"/>
      <c r="C13160" s="294"/>
      <c r="D13160" s="294"/>
      <c r="E13160" s="294"/>
      <c r="F13160" s="294"/>
    </row>
    <row r="13161">
      <c r="A13161" s="294"/>
      <c r="B13161" s="294"/>
      <c r="C13161" s="294"/>
      <c r="D13161" s="294"/>
      <c r="E13161" s="294"/>
      <c r="F13161" s="294"/>
    </row>
    <row r="13162">
      <c r="A13162" s="294" t="s">
        <v>26240</v>
      </c>
      <c r="B13162" s="294"/>
      <c r="C13162" s="294"/>
      <c r="D13162" s="294"/>
      <c r="E13162" s="294"/>
      <c r="F13162" s="294"/>
    </row>
    <row r="13163">
      <c r="A13163" s="294"/>
      <c r="B13163" s="294"/>
      <c r="C13163" s="294"/>
      <c r="D13163" s="294"/>
      <c r="E13163" s="294"/>
      <c r="F13163" s="294"/>
    </row>
    <row r="13164">
      <c r="A13164" s="294" t="s">
        <v>29873</v>
      </c>
      <c r="B13164" s="294"/>
      <c r="C13164" s="294"/>
      <c r="D13164" s="294"/>
      <c r="E13164" s="294"/>
      <c r="F13164" s="294"/>
    </row>
    <row r="13165">
      <c r="A13165" s="294" t="s">
        <v>29874</v>
      </c>
      <c r="B13165" s="294"/>
      <c r="C13165" s="294"/>
      <c r="D13165" s="294"/>
      <c r="E13165" s="294"/>
      <c r="F13165" s="294"/>
    </row>
    <row r="13166">
      <c r="A13166" s="294" t="s">
        <v>29875</v>
      </c>
      <c r="B13166" s="294"/>
      <c r="C13166" s="294"/>
      <c r="D13166" s="294"/>
      <c r="E13166" s="294"/>
      <c r="F13166" s="294"/>
    </row>
    <row r="13167">
      <c r="A13167" s="294" t="s">
        <v>29876</v>
      </c>
      <c r="B13167" s="294"/>
      <c r="C13167" s="294"/>
      <c r="D13167" s="294"/>
      <c r="E13167" s="294"/>
      <c r="F13167" s="294"/>
    </row>
    <row r="13168">
      <c r="A13168" s="294" t="s">
        <v>29877</v>
      </c>
      <c r="B13168" s="294"/>
      <c r="C13168" s="294"/>
      <c r="D13168" s="294"/>
      <c r="E13168" s="294"/>
      <c r="F13168" s="294"/>
    </row>
    <row r="13169">
      <c r="A13169" s="294" t="s">
        <v>29878</v>
      </c>
      <c r="B13169" s="294"/>
      <c r="C13169" s="294"/>
      <c r="D13169" s="294"/>
      <c r="E13169" s="294"/>
      <c r="F13169" s="294"/>
    </row>
    <row r="13170">
      <c r="A13170" s="294" t="s">
        <v>29879</v>
      </c>
      <c r="B13170" s="294"/>
      <c r="C13170" s="294"/>
      <c r="D13170" s="294"/>
      <c r="E13170" s="294"/>
      <c r="F13170" s="294"/>
    </row>
    <row r="13171">
      <c r="A13171" s="294" t="s">
        <v>29880</v>
      </c>
      <c r="B13171" s="294"/>
      <c r="C13171" s="294"/>
      <c r="D13171" s="294"/>
      <c r="E13171" s="294"/>
      <c r="F13171" s="294"/>
    </row>
    <row r="13172">
      <c r="A13172" s="294" t="s">
        <v>29881</v>
      </c>
      <c r="B13172" s="294"/>
      <c r="C13172" s="294"/>
      <c r="D13172" s="294"/>
      <c r="E13172" s="294"/>
      <c r="F13172" s="294"/>
    </row>
    <row r="13173">
      <c r="A13173" s="294" t="s">
        <v>29882</v>
      </c>
      <c r="B13173" s="294"/>
      <c r="C13173" s="294"/>
      <c r="D13173" s="294"/>
      <c r="E13173" s="294"/>
      <c r="F13173" s="294"/>
    </row>
    <row r="13174">
      <c r="A13174" s="294" t="s">
        <v>29883</v>
      </c>
      <c r="B13174" s="294"/>
      <c r="C13174" s="294"/>
      <c r="D13174" s="294"/>
      <c r="E13174" s="294"/>
      <c r="F13174" s="294"/>
    </row>
    <row r="13175">
      <c r="A13175" s="294" t="s">
        <v>29884</v>
      </c>
      <c r="B13175" s="294"/>
      <c r="C13175" s="294"/>
      <c r="D13175" s="294"/>
      <c r="E13175" s="294"/>
      <c r="F13175" s="294"/>
    </row>
    <row r="13176">
      <c r="A13176" s="294"/>
      <c r="B13176" s="294"/>
      <c r="C13176" s="294"/>
      <c r="D13176" s="294"/>
      <c r="E13176" s="294"/>
      <c r="F13176" s="294"/>
    </row>
    <row r="13177">
      <c r="A13177" s="294" t="s">
        <v>26214</v>
      </c>
      <c r="B13177" s="294"/>
      <c r="C13177" s="294"/>
      <c r="D13177" s="294"/>
      <c r="E13177" s="294"/>
      <c r="F13177" s="294"/>
    </row>
    <row r="13178">
      <c r="A13178" s="294"/>
      <c r="B13178" s="294"/>
      <c r="C13178" s="294"/>
      <c r="D13178" s="294"/>
      <c r="E13178" s="294"/>
      <c r="F13178" s="294"/>
    </row>
    <row r="13179">
      <c r="A13179" s="294" t="s">
        <v>29885</v>
      </c>
      <c r="B13179" s="294"/>
      <c r="C13179" s="294"/>
      <c r="D13179" s="294"/>
      <c r="E13179" s="294"/>
      <c r="F13179" s="294"/>
    </row>
    <row r="13180">
      <c r="A13180" s="294" t="s">
        <v>29886</v>
      </c>
      <c r="B13180" s="294"/>
      <c r="C13180" s="294"/>
      <c r="D13180" s="294"/>
      <c r="E13180" s="294"/>
      <c r="F13180" s="294"/>
    </row>
    <row r="13181">
      <c r="A13181" s="294" t="s">
        <v>29887</v>
      </c>
      <c r="B13181" s="294"/>
      <c r="C13181" s="294"/>
      <c r="D13181" s="294"/>
      <c r="E13181" s="294"/>
      <c r="F13181" s="294"/>
    </row>
    <row r="13182">
      <c r="A13182" s="294" t="s">
        <v>29888</v>
      </c>
      <c r="B13182" s="294"/>
      <c r="C13182" s="294"/>
      <c r="D13182" s="294"/>
      <c r="E13182" s="294"/>
      <c r="F13182" s="294"/>
    </row>
    <row r="13183">
      <c r="A13183" s="294" t="s">
        <v>29889</v>
      </c>
      <c r="B13183" s="294"/>
      <c r="C13183" s="294"/>
      <c r="D13183" s="294"/>
      <c r="E13183" s="294"/>
      <c r="F13183" s="294"/>
    </row>
    <row r="13184">
      <c r="A13184" s="294" t="s">
        <v>29890</v>
      </c>
      <c r="B13184" s="294"/>
      <c r="C13184" s="294"/>
      <c r="D13184" s="294"/>
      <c r="E13184" s="294"/>
      <c r="F13184" s="294"/>
    </row>
    <row r="13185">
      <c r="A13185" s="294" t="s">
        <v>29891</v>
      </c>
      <c r="B13185" s="294"/>
      <c r="C13185" s="294"/>
      <c r="D13185" s="294"/>
      <c r="E13185" s="294"/>
      <c r="F13185" s="294"/>
    </row>
    <row r="13186">
      <c r="A13186" s="294" t="s">
        <v>29892</v>
      </c>
      <c r="B13186" s="294"/>
      <c r="C13186" s="294"/>
      <c r="D13186" s="294"/>
      <c r="E13186" s="294"/>
      <c r="F13186" s="294"/>
    </row>
    <row r="13187">
      <c r="A13187" s="294"/>
      <c r="B13187" s="294"/>
      <c r="C13187" s="294"/>
      <c r="D13187" s="294"/>
      <c r="E13187" s="294"/>
      <c r="F13187" s="294"/>
    </row>
    <row r="13188">
      <c r="A13188" s="294" t="s">
        <v>26253</v>
      </c>
      <c r="B13188" s="294"/>
      <c r="C13188" s="294"/>
      <c r="D13188" s="294"/>
      <c r="E13188" s="294"/>
      <c r="F13188" s="294"/>
    </row>
    <row r="13189">
      <c r="A13189" s="294"/>
      <c r="B13189" s="294"/>
      <c r="C13189" s="294"/>
      <c r="D13189" s="294"/>
      <c r="E13189" s="294"/>
      <c r="F13189" s="294"/>
    </row>
    <row r="13190">
      <c r="A13190" s="294" t="s">
        <v>29893</v>
      </c>
      <c r="B13190" s="294"/>
      <c r="C13190" s="294"/>
      <c r="D13190" s="294"/>
      <c r="E13190" s="294"/>
      <c r="F13190" s="294"/>
    </row>
    <row r="13191">
      <c r="A13191" s="294" t="s">
        <v>29894</v>
      </c>
      <c r="B13191" s="294"/>
      <c r="C13191" s="294"/>
      <c r="D13191" s="294"/>
      <c r="E13191" s="294"/>
      <c r="F13191" s="294"/>
    </row>
    <row r="13192">
      <c r="A13192" s="294" t="s">
        <v>29895</v>
      </c>
      <c r="B13192" s="294"/>
      <c r="C13192" s="294"/>
      <c r="D13192" s="294"/>
      <c r="E13192" s="294"/>
      <c r="F13192" s="294"/>
    </row>
    <row r="13193">
      <c r="A13193" s="294" t="s">
        <v>29896</v>
      </c>
      <c r="B13193" s="294"/>
      <c r="C13193" s="294"/>
      <c r="D13193" s="294"/>
      <c r="E13193" s="294"/>
      <c r="F13193" s="294"/>
    </row>
    <row r="13194">
      <c r="A13194" s="294" t="s">
        <v>29897</v>
      </c>
      <c r="B13194" s="294"/>
      <c r="C13194" s="294"/>
      <c r="D13194" s="294"/>
      <c r="E13194" s="294"/>
      <c r="F13194" s="294"/>
    </row>
    <row r="13195">
      <c r="A13195" s="294" t="s">
        <v>29898</v>
      </c>
      <c r="B13195" s="294"/>
      <c r="C13195" s="294"/>
      <c r="D13195" s="294"/>
      <c r="E13195" s="294"/>
      <c r="F13195" s="294"/>
    </row>
    <row r="13196">
      <c r="A13196" s="294" t="s">
        <v>29899</v>
      </c>
      <c r="B13196" s="294"/>
      <c r="C13196" s="294"/>
      <c r="D13196" s="294"/>
      <c r="E13196" s="294"/>
      <c r="F13196" s="294"/>
    </row>
    <row r="13197">
      <c r="A13197" s="294"/>
      <c r="B13197" s="294"/>
      <c r="C13197" s="294"/>
      <c r="D13197" s="294"/>
      <c r="E13197" s="294"/>
      <c r="F13197" s="294"/>
    </row>
    <row r="13198">
      <c r="A13198" s="294"/>
      <c r="B13198" s="294"/>
      <c r="C13198" s="294"/>
      <c r="D13198" s="294"/>
      <c r="E13198" s="294"/>
      <c r="F13198" s="294"/>
    </row>
    <row r="13199">
      <c r="A13199" s="294" t="s">
        <v>28124</v>
      </c>
      <c r="B13199" s="294"/>
      <c r="C13199" s="294"/>
      <c r="D13199" s="294"/>
      <c r="E13199" s="294"/>
      <c r="F13199" s="294"/>
    </row>
    <row r="13200">
      <c r="A13200" s="294" t="s">
        <v>29900</v>
      </c>
      <c r="B13200" s="294"/>
      <c r="C13200" s="294"/>
      <c r="D13200" s="294"/>
      <c r="E13200" s="294"/>
      <c r="F13200" s="294"/>
    </row>
    <row r="13201">
      <c r="A13201" s="294" t="s">
        <v>23457</v>
      </c>
      <c r="B13201" s="294"/>
      <c r="C13201" s="294"/>
      <c r="D13201" s="294"/>
      <c r="E13201" s="294"/>
      <c r="F13201" s="294"/>
    </row>
    <row r="13202">
      <c r="A13202" s="294" t="s">
        <v>29901</v>
      </c>
      <c r="B13202" s="294"/>
      <c r="C13202" s="294"/>
      <c r="D13202" s="294"/>
      <c r="E13202" s="294"/>
      <c r="F13202" s="294"/>
    </row>
    <row r="13203">
      <c r="A13203" s="294"/>
      <c r="B13203" s="294"/>
      <c r="C13203" s="294"/>
      <c r="D13203" s="294"/>
      <c r="E13203" s="294"/>
      <c r="F13203" s="294"/>
    </row>
    <row r="13204">
      <c r="A13204" s="294" t="s">
        <v>22512</v>
      </c>
      <c r="B13204" s="294"/>
      <c r="C13204" s="294"/>
      <c r="D13204" s="294"/>
      <c r="E13204" s="294"/>
      <c r="F13204" s="294"/>
    </row>
    <row r="13205">
      <c r="A13205" s="294" t="s">
        <v>26296</v>
      </c>
      <c r="B13205" s="294"/>
      <c r="C13205" s="294"/>
      <c r="D13205" s="294"/>
      <c r="E13205" s="294"/>
      <c r="F13205" s="294"/>
    </row>
    <row r="13206">
      <c r="A13206" s="294"/>
      <c r="B13206" s="294"/>
      <c r="C13206" s="294"/>
      <c r="D13206" s="294"/>
      <c r="E13206" s="294"/>
      <c r="F13206" s="294"/>
    </row>
    <row r="13207">
      <c r="A13207" s="294" t="s">
        <v>29902</v>
      </c>
      <c r="B13207" s="294"/>
      <c r="C13207" s="294"/>
      <c r="D13207" s="294"/>
      <c r="E13207" s="294"/>
      <c r="F13207" s="294"/>
    </row>
    <row r="13208">
      <c r="A13208" s="294" t="s">
        <v>29903</v>
      </c>
      <c r="B13208" s="294"/>
      <c r="C13208" s="294"/>
      <c r="D13208" s="294"/>
      <c r="E13208" s="294"/>
      <c r="F13208" s="294"/>
    </row>
    <row r="13209">
      <c r="A13209" s="294" t="s">
        <v>29904</v>
      </c>
      <c r="B13209" s="294"/>
      <c r="C13209" s="294"/>
      <c r="D13209" s="294"/>
      <c r="E13209" s="294"/>
      <c r="F13209" s="294"/>
    </row>
    <row r="13210">
      <c r="A13210" s="294" t="s">
        <v>29905</v>
      </c>
      <c r="B13210" s="294"/>
      <c r="C13210" s="294"/>
      <c r="D13210" s="294"/>
      <c r="E13210" s="294"/>
      <c r="F13210" s="294"/>
    </row>
    <row r="13211">
      <c r="A13211" s="294" t="s">
        <v>29906</v>
      </c>
      <c r="B13211" s="294"/>
      <c r="C13211" s="294"/>
      <c r="D13211" s="294"/>
      <c r="E13211" s="294"/>
      <c r="F13211" s="294"/>
    </row>
    <row r="13212">
      <c r="A13212" s="294" t="s">
        <v>29907</v>
      </c>
      <c r="B13212" s="294"/>
      <c r="C13212" s="294"/>
      <c r="D13212" s="294"/>
      <c r="E13212" s="294"/>
      <c r="F13212" s="294"/>
    </row>
    <row r="13213">
      <c r="A13213" s="294" t="s">
        <v>29908</v>
      </c>
      <c r="B13213" s="294"/>
      <c r="C13213" s="294"/>
      <c r="D13213" s="294"/>
      <c r="E13213" s="294"/>
      <c r="F13213" s="294"/>
    </row>
    <row r="13214">
      <c r="A13214" s="294"/>
      <c r="B13214" s="294"/>
      <c r="C13214" s="294"/>
      <c r="D13214" s="294"/>
      <c r="E13214" s="294"/>
      <c r="F13214" s="294"/>
    </row>
    <row r="13215">
      <c r="A13215" s="294" t="s">
        <v>26733</v>
      </c>
      <c r="B13215" s="294"/>
      <c r="C13215" s="294"/>
      <c r="D13215" s="294"/>
      <c r="E13215" s="294"/>
      <c r="F13215" s="294"/>
    </row>
    <row r="13216">
      <c r="A13216" s="294"/>
      <c r="B13216" s="294"/>
      <c r="C13216" s="294"/>
      <c r="D13216" s="294"/>
      <c r="E13216" s="294"/>
      <c r="F13216" s="294"/>
    </row>
    <row r="13217">
      <c r="A13217" s="294" t="s">
        <v>29909</v>
      </c>
      <c r="B13217" s="294"/>
      <c r="C13217" s="294"/>
      <c r="D13217" s="294"/>
      <c r="E13217" s="294"/>
      <c r="F13217" s="294"/>
    </row>
    <row r="13218">
      <c r="A13218" s="294" t="s">
        <v>29910</v>
      </c>
      <c r="B13218" s="294"/>
      <c r="C13218" s="294"/>
      <c r="D13218" s="294"/>
      <c r="E13218" s="294"/>
      <c r="F13218" s="294"/>
    </row>
    <row r="13219">
      <c r="A13219" s="294" t="s">
        <v>29911</v>
      </c>
      <c r="B13219" s="294"/>
      <c r="C13219" s="294"/>
      <c r="D13219" s="294"/>
      <c r="E13219" s="294"/>
      <c r="F13219" s="294"/>
    </row>
    <row r="13220">
      <c r="A13220" s="294" t="s">
        <v>29912</v>
      </c>
      <c r="B13220" s="294"/>
      <c r="C13220" s="294"/>
      <c r="D13220" s="294"/>
      <c r="E13220" s="294"/>
      <c r="F13220" s="294"/>
    </row>
    <row r="13221">
      <c r="A13221" s="294" t="s">
        <v>29913</v>
      </c>
      <c r="B13221" s="294"/>
      <c r="C13221" s="294"/>
      <c r="D13221" s="294"/>
      <c r="E13221" s="294"/>
      <c r="F13221" s="294"/>
    </row>
    <row r="13222">
      <c r="A13222" s="294"/>
      <c r="B13222" s="294"/>
      <c r="C13222" s="294"/>
      <c r="D13222" s="294"/>
      <c r="E13222" s="294"/>
      <c r="F13222" s="294"/>
    </row>
    <row r="13223">
      <c r="A13223" s="294" t="s">
        <v>21945</v>
      </c>
      <c r="B13223" s="294"/>
      <c r="C13223" s="294"/>
      <c r="D13223" s="294"/>
      <c r="E13223" s="294"/>
      <c r="F13223" s="294"/>
    </row>
    <row r="13224">
      <c r="A13224" s="294" t="s">
        <v>26884</v>
      </c>
      <c r="B13224" s="294"/>
      <c r="C13224" s="294"/>
      <c r="D13224" s="294"/>
      <c r="E13224" s="294"/>
      <c r="F13224" s="294"/>
    </row>
    <row r="13225">
      <c r="A13225" s="294"/>
      <c r="B13225" s="294"/>
      <c r="C13225" s="294"/>
      <c r="D13225" s="294"/>
      <c r="E13225" s="294"/>
      <c r="F13225" s="294"/>
    </row>
    <row r="13226">
      <c r="A13226" s="294" t="s">
        <v>29914</v>
      </c>
      <c r="B13226" s="294"/>
      <c r="C13226" s="294"/>
      <c r="D13226" s="294"/>
      <c r="E13226" s="294"/>
      <c r="F13226" s="294"/>
    </row>
    <row r="13227">
      <c r="A13227" s="294" t="s">
        <v>29915</v>
      </c>
      <c r="B13227" s="294"/>
      <c r="C13227" s="294"/>
      <c r="D13227" s="294"/>
      <c r="E13227" s="294"/>
      <c r="F13227" s="294"/>
    </row>
    <row r="13228">
      <c r="A13228" s="294" t="s">
        <v>29916</v>
      </c>
      <c r="B13228" s="294"/>
      <c r="C13228" s="294"/>
      <c r="D13228" s="294"/>
      <c r="E13228" s="294"/>
      <c r="F13228" s="294"/>
    </row>
    <row r="13229">
      <c r="A13229" s="294" t="s">
        <v>29917</v>
      </c>
      <c r="B13229" s="294"/>
      <c r="C13229" s="294"/>
      <c r="D13229" s="294"/>
      <c r="E13229" s="294"/>
      <c r="F13229" s="294"/>
    </row>
    <row r="13230">
      <c r="A13230" s="294" t="s">
        <v>29918</v>
      </c>
      <c r="B13230" s="294"/>
      <c r="C13230" s="294"/>
      <c r="D13230" s="294"/>
      <c r="E13230" s="294"/>
      <c r="F13230" s="294"/>
    </row>
    <row r="13231">
      <c r="A13231" s="294"/>
      <c r="B13231" s="294"/>
      <c r="C13231" s="294"/>
      <c r="D13231" s="294"/>
      <c r="E13231" s="294"/>
      <c r="F13231" s="294"/>
    </row>
    <row r="13232">
      <c r="A13232" s="294" t="s">
        <v>21401</v>
      </c>
      <c r="B13232" s="294"/>
      <c r="C13232" s="294"/>
      <c r="D13232" s="294"/>
      <c r="E13232" s="294"/>
      <c r="F13232" s="294"/>
    </row>
    <row r="13233">
      <c r="A13233" s="294"/>
      <c r="B13233" s="294"/>
      <c r="C13233" s="294"/>
      <c r="D13233" s="294"/>
      <c r="E13233" s="294"/>
      <c r="F13233" s="294"/>
    </row>
    <row r="13234">
      <c r="A13234" s="294" t="s">
        <v>29919</v>
      </c>
      <c r="B13234" s="294"/>
      <c r="C13234" s="294"/>
      <c r="D13234" s="294"/>
      <c r="E13234" s="294"/>
      <c r="F13234" s="294"/>
    </row>
    <row r="13235">
      <c r="A13235" s="294" t="s">
        <v>29920</v>
      </c>
      <c r="B13235" s="294"/>
      <c r="C13235" s="294"/>
      <c r="D13235" s="294"/>
      <c r="E13235" s="294"/>
      <c r="F13235" s="294"/>
    </row>
    <row r="13236">
      <c r="A13236" s="294" t="s">
        <v>29921</v>
      </c>
      <c r="B13236" s="294"/>
      <c r="C13236" s="294"/>
      <c r="D13236" s="294"/>
      <c r="E13236" s="294"/>
      <c r="F13236" s="294"/>
    </row>
    <row r="13237">
      <c r="A13237" s="294" t="s">
        <v>29922</v>
      </c>
      <c r="B13237" s="294"/>
      <c r="C13237" s="294"/>
      <c r="D13237" s="294"/>
      <c r="E13237" s="294"/>
      <c r="F13237" s="294"/>
    </row>
    <row r="13238">
      <c r="A13238" s="294"/>
      <c r="B13238" s="294"/>
      <c r="C13238" s="294"/>
      <c r="D13238" s="294"/>
      <c r="E13238" s="294"/>
      <c r="F13238" s="294"/>
    </row>
    <row r="13239">
      <c r="A13239" s="294" t="s">
        <v>22239</v>
      </c>
      <c r="B13239" s="294"/>
      <c r="C13239" s="294"/>
      <c r="D13239" s="294"/>
      <c r="E13239" s="294"/>
      <c r="F13239" s="294"/>
    </row>
    <row r="13240">
      <c r="A13240" s="294"/>
      <c r="B13240" s="294"/>
      <c r="C13240" s="294"/>
      <c r="D13240" s="294"/>
      <c r="E13240" s="294"/>
      <c r="F13240" s="294"/>
    </row>
    <row r="13241">
      <c r="A13241" s="294" t="s">
        <v>27207</v>
      </c>
      <c r="B13241" s="294"/>
      <c r="C13241" s="294"/>
      <c r="D13241" s="294"/>
      <c r="E13241" s="294"/>
      <c r="F13241" s="294"/>
    </row>
    <row r="13242">
      <c r="A13242" s="294" t="s">
        <v>29923</v>
      </c>
      <c r="B13242" s="294"/>
      <c r="C13242" s="294"/>
      <c r="D13242" s="294"/>
      <c r="E13242" s="294"/>
      <c r="F13242" s="294"/>
    </row>
    <row r="13243">
      <c r="A13243" s="294" t="s">
        <v>29924</v>
      </c>
      <c r="B13243" s="294"/>
      <c r="C13243" s="294"/>
      <c r="D13243" s="294"/>
      <c r="E13243" s="294"/>
      <c r="F13243" s="294"/>
    </row>
    <row r="13244">
      <c r="A13244" s="294" t="s">
        <v>29925</v>
      </c>
      <c r="B13244" s="294"/>
      <c r="C13244" s="294"/>
      <c r="D13244" s="294"/>
      <c r="E13244" s="294"/>
      <c r="F13244" s="294"/>
    </row>
    <row r="13245">
      <c r="A13245" s="294" t="s">
        <v>29926</v>
      </c>
      <c r="B13245" s="294"/>
      <c r="C13245" s="294"/>
      <c r="D13245" s="294"/>
      <c r="E13245" s="294"/>
      <c r="F13245" s="294"/>
    </row>
    <row r="13246">
      <c r="A13246" s="294" t="s">
        <v>24925</v>
      </c>
      <c r="B13246" s="294"/>
      <c r="C13246" s="294"/>
      <c r="D13246" s="294"/>
      <c r="E13246" s="294"/>
      <c r="F13246" s="294"/>
    </row>
    <row r="13247">
      <c r="A13247" s="294" t="s">
        <v>29927</v>
      </c>
      <c r="B13247" s="294"/>
      <c r="C13247" s="294"/>
      <c r="D13247" s="294"/>
      <c r="E13247" s="294"/>
      <c r="F13247" s="294"/>
    </row>
    <row r="13248">
      <c r="A13248" s="294" t="s">
        <v>29928</v>
      </c>
      <c r="B13248" s="294"/>
      <c r="C13248" s="294"/>
      <c r="D13248" s="294"/>
      <c r="E13248" s="294"/>
      <c r="F13248" s="294"/>
    </row>
    <row r="13249">
      <c r="A13249" s="294" t="s">
        <v>29929</v>
      </c>
      <c r="B13249" s="294"/>
      <c r="C13249" s="294"/>
      <c r="D13249" s="294"/>
      <c r="E13249" s="294"/>
      <c r="F13249" s="294"/>
    </row>
    <row r="13250">
      <c r="A13250" s="294"/>
      <c r="B13250" s="294"/>
      <c r="C13250" s="294"/>
      <c r="D13250" s="294"/>
      <c r="E13250" s="294"/>
      <c r="F13250" s="294"/>
    </row>
    <row r="13251">
      <c r="A13251" s="294" t="s">
        <v>21990</v>
      </c>
      <c r="B13251" s="294"/>
      <c r="C13251" s="294"/>
      <c r="D13251" s="294"/>
      <c r="E13251" s="294"/>
      <c r="F13251" s="294"/>
    </row>
    <row r="13252">
      <c r="A13252" s="294"/>
      <c r="B13252" s="294"/>
      <c r="C13252" s="294"/>
      <c r="D13252" s="294"/>
      <c r="E13252" s="294"/>
      <c r="F13252" s="294"/>
    </row>
    <row r="13253">
      <c r="A13253" s="294"/>
      <c r="B13253" s="294"/>
      <c r="C13253" s="294"/>
      <c r="D13253" s="294"/>
      <c r="E13253" s="294"/>
      <c r="F13253" s="294"/>
    </row>
    <row r="13254">
      <c r="A13254" s="294" t="s">
        <v>23496</v>
      </c>
      <c r="B13254" s="294"/>
      <c r="C13254" s="294"/>
      <c r="D13254" s="294"/>
      <c r="E13254" s="294"/>
      <c r="F13254" s="294"/>
    </row>
    <row r="13255">
      <c r="A13255" s="294" t="s">
        <v>28674</v>
      </c>
      <c r="B13255" s="294"/>
      <c r="C13255" s="294"/>
      <c r="D13255" s="294"/>
      <c r="E13255" s="294"/>
      <c r="F13255" s="294"/>
    </row>
    <row r="13256">
      <c r="A13256" s="294" t="s">
        <v>29930</v>
      </c>
      <c r="B13256" s="294"/>
      <c r="C13256" s="294"/>
      <c r="D13256" s="294"/>
      <c r="E13256" s="294"/>
      <c r="F13256" s="294"/>
    </row>
    <row r="13257">
      <c r="A13257" s="294" t="s">
        <v>29931</v>
      </c>
      <c r="B13257" s="294"/>
      <c r="C13257" s="294"/>
      <c r="D13257" s="294"/>
      <c r="E13257" s="294"/>
      <c r="F13257" s="294"/>
    </row>
    <row r="13258">
      <c r="A13258" s="294" t="s">
        <v>23504</v>
      </c>
      <c r="B13258" s="294"/>
      <c r="C13258" s="294"/>
      <c r="D13258" s="294"/>
      <c r="E13258" s="294"/>
      <c r="F13258" s="294"/>
    </row>
    <row r="13259">
      <c r="A13259" s="294" t="s">
        <v>29932</v>
      </c>
      <c r="B13259" s="294"/>
      <c r="C13259" s="294"/>
      <c r="D13259" s="294"/>
      <c r="E13259" s="294"/>
      <c r="F13259" s="294"/>
    </row>
    <row r="13260">
      <c r="A13260" s="294" t="s">
        <v>29933</v>
      </c>
      <c r="B13260" s="294"/>
      <c r="C13260" s="294"/>
      <c r="D13260" s="294"/>
      <c r="E13260" s="294"/>
      <c r="F13260" s="294"/>
    </row>
    <row r="13261">
      <c r="A13261" s="294" t="s">
        <v>29934</v>
      </c>
      <c r="B13261" s="294"/>
      <c r="C13261" s="294"/>
      <c r="D13261" s="294"/>
      <c r="E13261" s="294"/>
      <c r="F13261" s="294"/>
    </row>
    <row r="13262">
      <c r="A13262" s="294" t="s">
        <v>29935</v>
      </c>
      <c r="B13262" s="294"/>
      <c r="C13262" s="294"/>
      <c r="D13262" s="294"/>
      <c r="E13262" s="294"/>
      <c r="F13262" s="294"/>
    </row>
    <row r="13263">
      <c r="A13263" s="294" t="s">
        <v>29936</v>
      </c>
      <c r="B13263" s="294"/>
      <c r="C13263" s="294"/>
      <c r="D13263" s="294"/>
      <c r="E13263" s="294"/>
      <c r="F13263" s="294"/>
    </row>
    <row r="13264">
      <c r="A13264" s="294" t="s">
        <v>29937</v>
      </c>
      <c r="B13264" s="294"/>
      <c r="C13264" s="294"/>
      <c r="D13264" s="294"/>
      <c r="E13264" s="294"/>
      <c r="F13264" s="294"/>
    </row>
    <row r="13265">
      <c r="A13265" s="294"/>
      <c r="B13265" s="294"/>
      <c r="C13265" s="294"/>
      <c r="D13265" s="294"/>
      <c r="E13265" s="294"/>
      <c r="F13265" s="294"/>
    </row>
    <row r="13266">
      <c r="A13266" s="294"/>
      <c r="B13266" s="294"/>
      <c r="C13266" s="294"/>
      <c r="D13266" s="294"/>
      <c r="E13266" s="294"/>
      <c r="F13266" s="294"/>
    </row>
    <row r="13267">
      <c r="A13267" s="294" t="s">
        <v>28124</v>
      </c>
      <c r="B13267" s="294"/>
      <c r="C13267" s="294"/>
      <c r="D13267" s="294"/>
      <c r="E13267" s="294"/>
      <c r="F13267" s="294"/>
    </row>
    <row r="13268">
      <c r="A13268" s="294" t="s">
        <v>29938</v>
      </c>
      <c r="B13268" s="294"/>
      <c r="C13268" s="294"/>
      <c r="D13268" s="294"/>
      <c r="E13268" s="294"/>
      <c r="F13268" s="294"/>
    </row>
    <row r="13269">
      <c r="A13269" s="294" t="s">
        <v>21672</v>
      </c>
      <c r="B13269" s="294"/>
      <c r="C13269" s="294"/>
      <c r="D13269" s="294"/>
      <c r="E13269" s="294"/>
      <c r="F13269" s="294"/>
    </row>
    <row r="13270">
      <c r="A13270" s="294" t="s">
        <v>29901</v>
      </c>
      <c r="B13270" s="294"/>
      <c r="C13270" s="294"/>
      <c r="D13270" s="294"/>
      <c r="E13270" s="294"/>
      <c r="F13270" s="294"/>
    </row>
    <row r="13271">
      <c r="A13271" s="294"/>
      <c r="B13271" s="294"/>
      <c r="C13271" s="294"/>
      <c r="D13271" s="294"/>
      <c r="E13271" s="294"/>
      <c r="F13271" s="294"/>
    </row>
    <row r="13272">
      <c r="A13272" s="294" t="s">
        <v>21315</v>
      </c>
      <c r="B13272" s="294"/>
      <c r="C13272" s="294"/>
      <c r="D13272" s="294"/>
      <c r="E13272" s="294"/>
      <c r="F13272" s="294"/>
    </row>
    <row r="13273">
      <c r="A13273" s="294"/>
      <c r="B13273" s="294"/>
      <c r="C13273" s="294"/>
      <c r="D13273" s="294"/>
      <c r="E13273" s="294"/>
      <c r="F13273" s="294"/>
    </row>
    <row r="13274">
      <c r="A13274" s="294" t="s">
        <v>29939</v>
      </c>
      <c r="B13274" s="294"/>
      <c r="C13274" s="294"/>
      <c r="D13274" s="294"/>
      <c r="E13274" s="294"/>
      <c r="F13274" s="294"/>
    </row>
    <row r="13275">
      <c r="A13275" s="294" t="s">
        <v>29940</v>
      </c>
      <c r="B13275" s="294"/>
      <c r="C13275" s="294"/>
      <c r="D13275" s="294"/>
      <c r="E13275" s="294"/>
      <c r="F13275" s="294"/>
    </row>
    <row r="13276">
      <c r="A13276" s="294" t="s">
        <v>29941</v>
      </c>
      <c r="B13276" s="294"/>
      <c r="C13276" s="294"/>
      <c r="D13276" s="294"/>
      <c r="E13276" s="294"/>
      <c r="F13276" s="294"/>
    </row>
    <row r="13277">
      <c r="A13277" s="294" t="s">
        <v>29942</v>
      </c>
      <c r="B13277" s="294"/>
      <c r="C13277" s="294"/>
      <c r="D13277" s="294"/>
      <c r="E13277" s="294"/>
      <c r="F13277" s="294"/>
    </row>
    <row r="13278">
      <c r="A13278" s="294" t="s">
        <v>29943</v>
      </c>
      <c r="B13278" s="294"/>
      <c r="C13278" s="294"/>
      <c r="D13278" s="294"/>
      <c r="E13278" s="294"/>
      <c r="F13278" s="294"/>
    </row>
    <row r="13279">
      <c r="A13279" s="294" t="s">
        <v>29944</v>
      </c>
      <c r="B13279" s="294"/>
      <c r="C13279" s="294"/>
      <c r="D13279" s="294"/>
      <c r="E13279" s="294"/>
      <c r="F13279" s="294"/>
    </row>
    <row r="13280">
      <c r="A13280" s="294"/>
      <c r="B13280" s="294"/>
      <c r="C13280" s="294"/>
      <c r="D13280" s="294"/>
      <c r="E13280" s="294"/>
      <c r="F13280" s="294"/>
    </row>
    <row r="13281">
      <c r="A13281" s="294" t="s">
        <v>21326</v>
      </c>
      <c r="B13281" s="294"/>
      <c r="C13281" s="294"/>
      <c r="D13281" s="294"/>
      <c r="E13281" s="294"/>
      <c r="F13281" s="294"/>
    </row>
    <row r="13282">
      <c r="A13282" s="294"/>
      <c r="B13282" s="294"/>
      <c r="C13282" s="294"/>
      <c r="D13282" s="294"/>
      <c r="E13282" s="294"/>
      <c r="F13282" s="294"/>
    </row>
    <row r="13283">
      <c r="A13283" s="294" t="s">
        <v>29945</v>
      </c>
      <c r="B13283" s="294"/>
      <c r="C13283" s="294"/>
      <c r="D13283" s="294"/>
      <c r="E13283" s="294"/>
      <c r="F13283" s="294"/>
    </row>
    <row r="13284">
      <c r="A13284" s="294" t="s">
        <v>29946</v>
      </c>
      <c r="B13284" s="294"/>
      <c r="C13284" s="294"/>
      <c r="D13284" s="294"/>
      <c r="E13284" s="294"/>
      <c r="F13284" s="294"/>
    </row>
    <row r="13285">
      <c r="A13285" s="294" t="s">
        <v>29947</v>
      </c>
      <c r="B13285" s="294"/>
      <c r="C13285" s="294"/>
      <c r="D13285" s="294"/>
      <c r="E13285" s="294"/>
      <c r="F13285" s="294"/>
    </row>
    <row r="13286">
      <c r="A13286" s="294" t="s">
        <v>29948</v>
      </c>
      <c r="B13286" s="294"/>
      <c r="C13286" s="294"/>
      <c r="D13286" s="294"/>
      <c r="E13286" s="294"/>
      <c r="F13286" s="294"/>
    </row>
    <row r="13287">
      <c r="A13287" s="294" t="s">
        <v>29949</v>
      </c>
      <c r="B13287" s="294"/>
      <c r="C13287" s="294"/>
      <c r="D13287" s="294"/>
      <c r="E13287" s="294"/>
      <c r="F13287" s="294"/>
    </row>
    <row r="13288">
      <c r="A13288" s="294"/>
      <c r="B13288" s="294"/>
      <c r="C13288" s="294"/>
      <c r="D13288" s="294"/>
      <c r="E13288" s="294"/>
      <c r="F13288" s="294"/>
    </row>
    <row r="13289">
      <c r="A13289" s="294" t="s">
        <v>27673</v>
      </c>
      <c r="B13289" s="294"/>
      <c r="C13289" s="294"/>
      <c r="D13289" s="294"/>
      <c r="E13289" s="294"/>
      <c r="F13289" s="294"/>
    </row>
    <row r="13290">
      <c r="A13290" s="294"/>
      <c r="B13290" s="294"/>
      <c r="C13290" s="294"/>
      <c r="D13290" s="294"/>
      <c r="E13290" s="294"/>
      <c r="F13290" s="294"/>
    </row>
    <row r="13291">
      <c r="A13291" s="294" t="s">
        <v>29950</v>
      </c>
      <c r="B13291" s="294"/>
      <c r="C13291" s="294"/>
      <c r="D13291" s="294"/>
      <c r="E13291" s="294"/>
      <c r="F13291" s="294"/>
    </row>
    <row r="13292">
      <c r="A13292" s="294" t="s">
        <v>29951</v>
      </c>
      <c r="B13292" s="294"/>
      <c r="C13292" s="294"/>
      <c r="D13292" s="294"/>
      <c r="E13292" s="294"/>
      <c r="F13292" s="294"/>
    </row>
    <row r="13293">
      <c r="A13293" s="294" t="s">
        <v>27595</v>
      </c>
      <c r="B13293" s="294"/>
      <c r="C13293" s="294"/>
      <c r="D13293" s="294"/>
      <c r="E13293" s="294"/>
      <c r="F13293" s="294"/>
    </row>
    <row r="13294">
      <c r="A13294" s="294" t="s">
        <v>29952</v>
      </c>
      <c r="B13294" s="294"/>
      <c r="C13294" s="294"/>
      <c r="D13294" s="294"/>
      <c r="E13294" s="294"/>
      <c r="F13294" s="294"/>
    </row>
    <row r="13295">
      <c r="A13295" s="294" t="s">
        <v>29953</v>
      </c>
      <c r="B13295" s="294"/>
      <c r="C13295" s="294"/>
      <c r="D13295" s="294"/>
      <c r="E13295" s="294"/>
      <c r="F13295" s="294"/>
    </row>
    <row r="13296">
      <c r="A13296" s="294" t="s">
        <v>29954</v>
      </c>
      <c r="B13296" s="294"/>
      <c r="C13296" s="294"/>
      <c r="D13296" s="294"/>
      <c r="E13296" s="294"/>
      <c r="F13296" s="294"/>
    </row>
    <row r="13297">
      <c r="A13297" s="294"/>
      <c r="B13297" s="294"/>
      <c r="C13297" s="294"/>
      <c r="D13297" s="294"/>
      <c r="E13297" s="294"/>
      <c r="F13297" s="294"/>
    </row>
    <row r="13298">
      <c r="A13298" s="294" t="s">
        <v>25653</v>
      </c>
      <c r="B13298" s="294"/>
      <c r="C13298" s="294"/>
      <c r="D13298" s="294"/>
      <c r="E13298" s="294"/>
      <c r="F13298" s="294"/>
    </row>
    <row r="13299">
      <c r="A13299" s="294" t="s">
        <v>23767</v>
      </c>
      <c r="B13299" s="294"/>
      <c r="C13299" s="294"/>
      <c r="D13299" s="294"/>
      <c r="E13299" s="294"/>
      <c r="F13299" s="294"/>
    </row>
    <row r="13300">
      <c r="A13300" s="294"/>
      <c r="B13300" s="294"/>
      <c r="C13300" s="294"/>
      <c r="D13300" s="294"/>
      <c r="E13300" s="294"/>
      <c r="F13300" s="294"/>
    </row>
    <row r="13301">
      <c r="A13301" s="294" t="s">
        <v>29955</v>
      </c>
      <c r="B13301" s="294"/>
      <c r="C13301" s="294"/>
      <c r="D13301" s="294"/>
      <c r="E13301" s="294"/>
      <c r="F13301" s="294"/>
    </row>
    <row r="13302">
      <c r="A13302" s="294" t="s">
        <v>29956</v>
      </c>
      <c r="B13302" s="294"/>
      <c r="C13302" s="294"/>
      <c r="D13302" s="294"/>
      <c r="E13302" s="294"/>
      <c r="F13302" s="294"/>
    </row>
    <row r="13303">
      <c r="A13303" s="294" t="s">
        <v>25156</v>
      </c>
      <c r="B13303" s="294"/>
      <c r="C13303" s="294"/>
      <c r="D13303" s="294"/>
      <c r="E13303" s="294"/>
      <c r="F13303" s="294"/>
    </row>
    <row r="13304">
      <c r="A13304" s="294" t="s">
        <v>29957</v>
      </c>
      <c r="B13304" s="294"/>
      <c r="C13304" s="294"/>
      <c r="D13304" s="294"/>
      <c r="E13304" s="294"/>
      <c r="F13304" s="294"/>
    </row>
    <row r="13305">
      <c r="A13305" s="294"/>
      <c r="B13305" s="294"/>
      <c r="C13305" s="294"/>
      <c r="D13305" s="294"/>
      <c r="E13305" s="294"/>
      <c r="F13305" s="294"/>
    </row>
    <row r="13306">
      <c r="A13306" s="294" t="s">
        <v>23201</v>
      </c>
      <c r="B13306" s="294"/>
      <c r="C13306" s="294"/>
      <c r="D13306" s="294"/>
      <c r="E13306" s="294"/>
      <c r="F13306" s="294"/>
    </row>
    <row r="13307">
      <c r="A13307" s="294" t="s">
        <v>23772</v>
      </c>
      <c r="B13307" s="294"/>
      <c r="C13307" s="294"/>
      <c r="D13307" s="294"/>
      <c r="E13307" s="294"/>
      <c r="F13307" s="294"/>
    </row>
    <row r="13308">
      <c r="A13308" s="294"/>
      <c r="B13308" s="294"/>
      <c r="C13308" s="294"/>
      <c r="D13308" s="294"/>
      <c r="E13308" s="294"/>
      <c r="F13308" s="294"/>
    </row>
    <row r="13309">
      <c r="A13309" s="294" t="s">
        <v>29958</v>
      </c>
      <c r="B13309" s="294"/>
      <c r="C13309" s="294"/>
      <c r="D13309" s="294"/>
      <c r="E13309" s="294"/>
      <c r="F13309" s="294"/>
    </row>
    <row r="13310">
      <c r="A13310" s="294" t="s">
        <v>29959</v>
      </c>
      <c r="B13310" s="294"/>
      <c r="C13310" s="294"/>
      <c r="D13310" s="294"/>
      <c r="E13310" s="294"/>
      <c r="F13310" s="294"/>
    </row>
    <row r="13311">
      <c r="A13311" s="294" t="s">
        <v>29960</v>
      </c>
      <c r="B13311" s="294"/>
      <c r="C13311" s="294"/>
      <c r="D13311" s="294"/>
      <c r="E13311" s="294"/>
      <c r="F13311" s="294"/>
    </row>
    <row r="13312">
      <c r="A13312" s="294" t="s">
        <v>29961</v>
      </c>
      <c r="B13312" s="294"/>
      <c r="C13312" s="294"/>
      <c r="D13312" s="294"/>
      <c r="E13312" s="294"/>
      <c r="F13312" s="294"/>
    </row>
    <row r="13313">
      <c r="A13313" s="294" t="s">
        <v>29962</v>
      </c>
      <c r="B13313" s="294"/>
      <c r="C13313" s="294"/>
      <c r="D13313" s="294"/>
      <c r="E13313" s="294"/>
      <c r="F13313" s="294"/>
    </row>
    <row r="13314">
      <c r="A13314" s="294"/>
      <c r="B13314" s="294"/>
      <c r="C13314" s="294"/>
      <c r="D13314" s="294"/>
      <c r="E13314" s="294"/>
      <c r="F13314" s="294"/>
    </row>
    <row r="13315">
      <c r="A13315" s="294" t="s">
        <v>28064</v>
      </c>
      <c r="B13315" s="294"/>
      <c r="C13315" s="294"/>
      <c r="D13315" s="294"/>
      <c r="E13315" s="294"/>
      <c r="F13315" s="294"/>
    </row>
    <row r="13316">
      <c r="A13316" s="294"/>
      <c r="B13316" s="294"/>
      <c r="C13316" s="294"/>
      <c r="D13316" s="294"/>
      <c r="E13316" s="294"/>
      <c r="F13316" s="294"/>
    </row>
    <row r="13317">
      <c r="A13317" s="294" t="s">
        <v>29963</v>
      </c>
      <c r="B13317" s="294"/>
      <c r="C13317" s="294"/>
      <c r="D13317" s="294"/>
      <c r="E13317" s="294"/>
      <c r="F13317" s="294"/>
    </row>
    <row r="13318">
      <c r="A13318" s="294" t="s">
        <v>29964</v>
      </c>
      <c r="B13318" s="294"/>
      <c r="C13318" s="294"/>
      <c r="D13318" s="294"/>
      <c r="E13318" s="294"/>
      <c r="F13318" s="294"/>
    </row>
    <row r="13319">
      <c r="A13319" s="294" t="s">
        <v>29965</v>
      </c>
      <c r="B13319" s="294"/>
      <c r="C13319" s="294"/>
      <c r="D13319" s="294"/>
      <c r="E13319" s="294"/>
      <c r="F13319" s="294"/>
    </row>
    <row r="13320">
      <c r="A13320" s="294" t="s">
        <v>29966</v>
      </c>
      <c r="B13320" s="294"/>
      <c r="C13320" s="294"/>
      <c r="D13320" s="294"/>
      <c r="E13320" s="294"/>
      <c r="F13320" s="294"/>
    </row>
    <row r="13321">
      <c r="A13321" s="294" t="s">
        <v>29967</v>
      </c>
      <c r="B13321" s="294"/>
      <c r="C13321" s="294"/>
      <c r="D13321" s="294"/>
      <c r="E13321" s="294"/>
      <c r="F13321" s="294"/>
    </row>
    <row r="13322">
      <c r="A13322" s="294" t="s">
        <v>29968</v>
      </c>
      <c r="B13322" s="294"/>
      <c r="C13322" s="294"/>
      <c r="D13322" s="294"/>
      <c r="E13322" s="294"/>
      <c r="F13322" s="294"/>
    </row>
    <row r="13323">
      <c r="A13323" s="294" t="s">
        <v>29969</v>
      </c>
      <c r="B13323" s="294"/>
      <c r="C13323" s="294"/>
      <c r="D13323" s="294"/>
      <c r="E13323" s="294"/>
      <c r="F13323" s="294"/>
    </row>
    <row r="13324">
      <c r="A13324" s="294" t="s">
        <v>29970</v>
      </c>
      <c r="B13324" s="294"/>
      <c r="C13324" s="294"/>
      <c r="D13324" s="294"/>
      <c r="E13324" s="294"/>
      <c r="F13324" s="294"/>
    </row>
    <row r="13325">
      <c r="A13325" s="294" t="s">
        <v>29971</v>
      </c>
      <c r="B13325" s="294"/>
      <c r="C13325" s="294"/>
      <c r="D13325" s="294"/>
      <c r="E13325" s="294"/>
      <c r="F13325" s="294"/>
    </row>
    <row r="13326">
      <c r="A13326" s="294" t="s">
        <v>29972</v>
      </c>
      <c r="B13326" s="294"/>
      <c r="C13326" s="294"/>
      <c r="D13326" s="294"/>
      <c r="E13326" s="294"/>
      <c r="F13326" s="294"/>
    </row>
    <row r="13327">
      <c r="A13327" s="294" t="s">
        <v>29973</v>
      </c>
      <c r="B13327" s="294"/>
      <c r="C13327" s="294"/>
      <c r="D13327" s="294"/>
      <c r="E13327" s="294"/>
      <c r="F13327" s="294"/>
    </row>
    <row r="13328">
      <c r="A13328" s="294" t="s">
        <v>29974</v>
      </c>
      <c r="B13328" s="294"/>
      <c r="C13328" s="294"/>
      <c r="D13328" s="294"/>
      <c r="E13328" s="294"/>
      <c r="F13328" s="294"/>
    </row>
    <row r="13329">
      <c r="A13329" s="294" t="s">
        <v>29975</v>
      </c>
      <c r="B13329" s="294"/>
      <c r="C13329" s="294"/>
      <c r="D13329" s="294"/>
      <c r="E13329" s="294"/>
      <c r="F13329" s="294"/>
    </row>
    <row r="13330">
      <c r="A13330" s="294" t="s">
        <v>29976</v>
      </c>
      <c r="B13330" s="294"/>
      <c r="C13330" s="294"/>
      <c r="D13330" s="294"/>
      <c r="E13330" s="294"/>
      <c r="F13330" s="294"/>
    </row>
    <row r="13331">
      <c r="A13331" s="294" t="s">
        <v>29977</v>
      </c>
      <c r="B13331" s="294"/>
      <c r="C13331" s="294"/>
      <c r="D13331" s="294"/>
      <c r="E13331" s="294"/>
      <c r="F13331" s="294"/>
    </row>
    <row r="13332">
      <c r="A13332" s="294" t="s">
        <v>29978</v>
      </c>
      <c r="B13332" s="294"/>
      <c r="C13332" s="294"/>
      <c r="D13332" s="294"/>
      <c r="E13332" s="294"/>
      <c r="F13332" s="294"/>
    </row>
    <row r="13333">
      <c r="A13333" s="294" t="s">
        <v>29979</v>
      </c>
      <c r="B13333" s="294"/>
      <c r="C13333" s="294"/>
      <c r="D13333" s="294"/>
      <c r="E13333" s="294"/>
      <c r="F13333" s="294"/>
    </row>
    <row r="13334">
      <c r="A13334" s="294" t="s">
        <v>29980</v>
      </c>
      <c r="B13334" s="294"/>
      <c r="C13334" s="294"/>
      <c r="D13334" s="294"/>
      <c r="E13334" s="294"/>
      <c r="F13334" s="294"/>
    </row>
    <row r="13335">
      <c r="A13335" s="294"/>
      <c r="B13335" s="294"/>
      <c r="C13335" s="294"/>
      <c r="D13335" s="294"/>
      <c r="E13335" s="294"/>
      <c r="F13335" s="294"/>
    </row>
    <row r="13336">
      <c r="A13336" s="294" t="s">
        <v>28124</v>
      </c>
      <c r="B13336" s="294"/>
      <c r="C13336" s="294"/>
      <c r="D13336" s="294"/>
      <c r="E13336" s="294"/>
      <c r="F13336" s="294"/>
    </row>
    <row r="13337">
      <c r="A13337" s="294" t="s">
        <v>29981</v>
      </c>
      <c r="B13337" s="294"/>
      <c r="C13337" s="294"/>
      <c r="D13337" s="294"/>
      <c r="E13337" s="294"/>
      <c r="F13337" s="294"/>
    </row>
    <row r="13338">
      <c r="A13338" s="294" t="s">
        <v>21618</v>
      </c>
      <c r="B13338" s="294"/>
      <c r="C13338" s="294"/>
      <c r="D13338" s="294"/>
      <c r="E13338" s="294"/>
      <c r="F13338" s="294"/>
    </row>
    <row r="13339">
      <c r="A13339" s="294" t="s">
        <v>29982</v>
      </c>
      <c r="B13339" s="294"/>
      <c r="C13339" s="294"/>
      <c r="D13339" s="294"/>
      <c r="E13339" s="294"/>
      <c r="F13339" s="294"/>
    </row>
    <row r="13340">
      <c r="A13340" s="294" t="s">
        <v>29983</v>
      </c>
      <c r="B13340" s="294"/>
      <c r="C13340" s="294"/>
      <c r="D13340" s="294"/>
      <c r="E13340" s="294"/>
      <c r="F13340" s="294"/>
    </row>
    <row r="13341">
      <c r="A13341" s="294"/>
      <c r="B13341" s="294"/>
      <c r="C13341" s="294"/>
      <c r="D13341" s="294"/>
      <c r="E13341" s="294"/>
      <c r="F13341" s="294"/>
    </row>
    <row r="13342">
      <c r="A13342" s="294" t="s">
        <v>22512</v>
      </c>
      <c r="B13342" s="294"/>
      <c r="C13342" s="294"/>
      <c r="D13342" s="294"/>
      <c r="E13342" s="294"/>
      <c r="F13342" s="294"/>
    </row>
    <row r="13343">
      <c r="A13343" s="294" t="s">
        <v>23928</v>
      </c>
      <c r="B13343" s="294"/>
      <c r="C13343" s="294"/>
      <c r="D13343" s="294"/>
      <c r="E13343" s="294"/>
      <c r="F13343" s="294"/>
    </row>
    <row r="13344">
      <c r="A13344" s="294"/>
      <c r="B13344" s="294"/>
      <c r="C13344" s="294"/>
      <c r="D13344" s="294"/>
      <c r="E13344" s="294"/>
      <c r="F13344" s="294"/>
    </row>
    <row r="13345">
      <c r="A13345" s="294" t="s">
        <v>29984</v>
      </c>
      <c r="B13345" s="294"/>
      <c r="C13345" s="294"/>
      <c r="D13345" s="294"/>
      <c r="E13345" s="294"/>
      <c r="F13345" s="294"/>
    </row>
    <row r="13346">
      <c r="A13346" s="294" t="s">
        <v>29985</v>
      </c>
      <c r="B13346" s="294"/>
      <c r="C13346" s="294"/>
      <c r="D13346" s="294"/>
      <c r="E13346" s="294"/>
      <c r="F13346" s="294"/>
    </row>
    <row r="13347">
      <c r="A13347" s="294" t="s">
        <v>29986</v>
      </c>
      <c r="B13347" s="294"/>
      <c r="C13347" s="294"/>
      <c r="D13347" s="294"/>
      <c r="E13347" s="294"/>
      <c r="F13347" s="294"/>
    </row>
    <row r="13348">
      <c r="A13348" s="294" t="s">
        <v>29987</v>
      </c>
      <c r="B13348" s="294"/>
      <c r="C13348" s="294"/>
      <c r="D13348" s="294"/>
      <c r="E13348" s="294"/>
      <c r="F13348" s="294"/>
    </row>
    <row r="13349">
      <c r="A13349" s="294" t="s">
        <v>29988</v>
      </c>
      <c r="B13349" s="294"/>
      <c r="C13349" s="294"/>
      <c r="D13349" s="294"/>
      <c r="E13349" s="294"/>
      <c r="F13349" s="294"/>
    </row>
    <row r="13350">
      <c r="A13350" s="294"/>
      <c r="B13350" s="294"/>
      <c r="C13350" s="294"/>
      <c r="D13350" s="294"/>
      <c r="E13350" s="294"/>
      <c r="F13350" s="294"/>
    </row>
    <row r="13351">
      <c r="A13351" s="294" t="s">
        <v>23148</v>
      </c>
      <c r="B13351" s="294"/>
      <c r="C13351" s="294"/>
      <c r="D13351" s="294"/>
      <c r="E13351" s="294"/>
      <c r="F13351" s="294"/>
    </row>
    <row r="13352">
      <c r="A13352" s="294" t="s">
        <v>23937</v>
      </c>
      <c r="B13352" s="294"/>
      <c r="C13352" s="294"/>
      <c r="D13352" s="294"/>
      <c r="E13352" s="294"/>
      <c r="F13352" s="294"/>
    </row>
    <row r="13353">
      <c r="A13353" s="294"/>
      <c r="B13353" s="294"/>
      <c r="C13353" s="294"/>
      <c r="D13353" s="294"/>
      <c r="E13353" s="294"/>
      <c r="F13353" s="294"/>
    </row>
    <row r="13354">
      <c r="A13354" s="294" t="s">
        <v>29989</v>
      </c>
      <c r="B13354" s="294"/>
      <c r="C13354" s="294"/>
      <c r="D13354" s="294"/>
      <c r="E13354" s="294"/>
      <c r="F13354" s="294"/>
    </row>
    <row r="13355">
      <c r="A13355" s="294" t="s">
        <v>29083</v>
      </c>
      <c r="B13355" s="294"/>
      <c r="C13355" s="294"/>
      <c r="D13355" s="294"/>
      <c r="E13355" s="294"/>
      <c r="F13355" s="294"/>
    </row>
    <row r="13356">
      <c r="A13356" s="294" t="s">
        <v>29990</v>
      </c>
      <c r="B13356" s="294"/>
      <c r="C13356" s="294"/>
      <c r="D13356" s="294"/>
      <c r="E13356" s="294"/>
      <c r="F13356" s="294"/>
    </row>
    <row r="13357">
      <c r="A13357" s="294" t="s">
        <v>29991</v>
      </c>
      <c r="B13357" s="294"/>
      <c r="C13357" s="294"/>
      <c r="D13357" s="294"/>
      <c r="E13357" s="294"/>
      <c r="F13357" s="294"/>
    </row>
    <row r="13358">
      <c r="A13358" s="294" t="s">
        <v>29992</v>
      </c>
      <c r="B13358" s="294"/>
      <c r="C13358" s="294"/>
      <c r="D13358" s="294"/>
      <c r="E13358" s="294"/>
      <c r="F13358" s="294"/>
    </row>
    <row r="13359">
      <c r="A13359" s="294"/>
      <c r="B13359" s="294"/>
      <c r="C13359" s="294"/>
      <c r="D13359" s="294"/>
      <c r="E13359" s="294"/>
      <c r="F13359" s="294"/>
    </row>
    <row r="13360">
      <c r="A13360" s="294" t="s">
        <v>26992</v>
      </c>
      <c r="B13360" s="294"/>
      <c r="C13360" s="294"/>
      <c r="D13360" s="294"/>
      <c r="E13360" s="294"/>
      <c r="F13360" s="294"/>
    </row>
    <row r="13361">
      <c r="A13361" s="294" t="s">
        <v>28737</v>
      </c>
      <c r="B13361" s="294"/>
      <c r="C13361" s="294"/>
      <c r="D13361" s="294"/>
      <c r="E13361" s="294"/>
      <c r="F13361" s="294"/>
    </row>
    <row r="13362">
      <c r="A13362" s="294"/>
      <c r="B13362" s="294"/>
      <c r="C13362" s="294"/>
      <c r="D13362" s="294"/>
      <c r="E13362" s="294"/>
      <c r="F13362" s="294"/>
    </row>
    <row r="13363">
      <c r="A13363" s="294" t="s">
        <v>29993</v>
      </c>
      <c r="B13363" s="294"/>
      <c r="C13363" s="294"/>
      <c r="D13363" s="294"/>
      <c r="E13363" s="294"/>
      <c r="F13363" s="294"/>
    </row>
    <row r="13364">
      <c r="A13364" s="294" t="s">
        <v>29994</v>
      </c>
      <c r="B13364" s="294"/>
      <c r="C13364" s="294"/>
      <c r="D13364" s="294"/>
      <c r="E13364" s="294"/>
      <c r="F13364" s="294"/>
    </row>
    <row r="13365">
      <c r="A13365" s="294" t="s">
        <v>23706</v>
      </c>
      <c r="B13365" s="294"/>
      <c r="C13365" s="294"/>
      <c r="D13365" s="294"/>
      <c r="E13365" s="294"/>
      <c r="F13365" s="294"/>
    </row>
    <row r="13366">
      <c r="A13366" s="294" t="s">
        <v>29995</v>
      </c>
      <c r="B13366" s="294"/>
      <c r="C13366" s="294"/>
      <c r="D13366" s="294"/>
      <c r="E13366" s="294"/>
      <c r="F13366" s="294"/>
    </row>
    <row r="13367">
      <c r="A13367" s="294" t="s">
        <v>29996</v>
      </c>
      <c r="B13367" s="294"/>
      <c r="C13367" s="294"/>
      <c r="D13367" s="294"/>
      <c r="E13367" s="294"/>
      <c r="F13367" s="294"/>
    </row>
    <row r="13368">
      <c r="A13368" s="294" t="s">
        <v>29997</v>
      </c>
      <c r="B13368" s="294"/>
      <c r="C13368" s="294"/>
      <c r="D13368" s="294"/>
      <c r="E13368" s="294"/>
      <c r="F13368" s="294"/>
    </row>
    <row r="13369">
      <c r="A13369" s="294" t="s">
        <v>29998</v>
      </c>
      <c r="B13369" s="294"/>
      <c r="C13369" s="294"/>
      <c r="D13369" s="294"/>
      <c r="E13369" s="294"/>
      <c r="F13369" s="294"/>
    </row>
    <row r="13370">
      <c r="A13370" s="294"/>
      <c r="B13370" s="294"/>
      <c r="C13370" s="294"/>
      <c r="D13370" s="294"/>
      <c r="E13370" s="294"/>
      <c r="F13370" s="294"/>
    </row>
    <row r="13371">
      <c r="A13371" s="294"/>
      <c r="B13371" s="294"/>
      <c r="C13371" s="294"/>
      <c r="D13371" s="294"/>
      <c r="E13371" s="294"/>
      <c r="F13371" s="294"/>
    </row>
    <row r="13372">
      <c r="A13372" s="294" t="s">
        <v>21401</v>
      </c>
      <c r="B13372" s="294"/>
      <c r="C13372" s="294"/>
      <c r="D13372" s="294"/>
      <c r="E13372" s="294"/>
      <c r="F13372" s="294"/>
    </row>
    <row r="13373">
      <c r="A13373" s="294"/>
      <c r="B13373" s="294"/>
      <c r="C13373" s="294"/>
      <c r="D13373" s="294"/>
      <c r="E13373" s="294"/>
      <c r="F13373" s="294"/>
    </row>
    <row r="13374">
      <c r="A13374" s="294"/>
      <c r="B13374" s="294"/>
      <c r="C13374" s="294"/>
      <c r="D13374" s="294"/>
      <c r="E13374" s="294"/>
      <c r="F13374" s="294"/>
    </row>
    <row r="13375">
      <c r="A13375" s="294" t="s">
        <v>29999</v>
      </c>
      <c r="B13375" s="294"/>
      <c r="C13375" s="294"/>
      <c r="D13375" s="294"/>
      <c r="E13375" s="294"/>
      <c r="F13375" s="294"/>
    </row>
    <row r="13376">
      <c r="A13376" s="294" t="s">
        <v>30000</v>
      </c>
      <c r="B13376" s="294"/>
      <c r="C13376" s="294"/>
      <c r="D13376" s="294"/>
      <c r="E13376" s="294"/>
      <c r="F13376" s="294"/>
    </row>
    <row r="13377">
      <c r="A13377" s="294" t="s">
        <v>30001</v>
      </c>
      <c r="B13377" s="294"/>
      <c r="C13377" s="294"/>
      <c r="D13377" s="294"/>
      <c r="E13377" s="294"/>
      <c r="F13377" s="294"/>
    </row>
    <row r="13378">
      <c r="A13378" s="294" t="s">
        <v>30002</v>
      </c>
      <c r="B13378" s="294"/>
      <c r="C13378" s="294"/>
      <c r="D13378" s="294"/>
      <c r="E13378" s="294"/>
      <c r="F13378" s="294"/>
    </row>
    <row r="13379">
      <c r="A13379" s="294"/>
      <c r="B13379" s="294"/>
      <c r="C13379" s="294"/>
      <c r="D13379" s="294"/>
      <c r="E13379" s="294"/>
      <c r="F13379" s="294"/>
    </row>
    <row r="13380">
      <c r="A13380" s="294" t="s">
        <v>21407</v>
      </c>
      <c r="B13380" s="294"/>
      <c r="C13380" s="294"/>
      <c r="D13380" s="294"/>
      <c r="E13380" s="294"/>
      <c r="F13380" s="294"/>
    </row>
    <row r="13381">
      <c r="A13381" s="294"/>
      <c r="B13381" s="294"/>
      <c r="C13381" s="294"/>
      <c r="D13381" s="294"/>
      <c r="E13381" s="294"/>
      <c r="F13381" s="294"/>
    </row>
    <row r="13382">
      <c r="A13382" s="294" t="s">
        <v>30003</v>
      </c>
      <c r="B13382" s="294"/>
      <c r="C13382" s="294"/>
      <c r="D13382" s="294"/>
      <c r="E13382" s="294"/>
      <c r="F13382" s="294"/>
    </row>
    <row r="13383">
      <c r="A13383" s="294" t="s">
        <v>30004</v>
      </c>
      <c r="B13383" s="294"/>
      <c r="C13383" s="294"/>
      <c r="D13383" s="294"/>
      <c r="E13383" s="294"/>
      <c r="F13383" s="294"/>
    </row>
    <row r="13384">
      <c r="A13384" s="294" t="s">
        <v>30005</v>
      </c>
      <c r="B13384" s="294"/>
      <c r="C13384" s="294"/>
      <c r="D13384" s="294"/>
      <c r="E13384" s="294"/>
      <c r="F13384" s="294"/>
    </row>
    <row r="13385">
      <c r="A13385" s="294" t="s">
        <v>30006</v>
      </c>
      <c r="B13385" s="294"/>
      <c r="C13385" s="294"/>
      <c r="D13385" s="294"/>
      <c r="E13385" s="294"/>
      <c r="F13385" s="294"/>
    </row>
    <row r="13386">
      <c r="A13386" s="294" t="s">
        <v>30007</v>
      </c>
      <c r="B13386" s="294"/>
      <c r="C13386" s="294"/>
      <c r="D13386" s="294"/>
      <c r="E13386" s="294"/>
      <c r="F13386" s="294"/>
    </row>
    <row r="13387">
      <c r="A13387" s="294" t="s">
        <v>30008</v>
      </c>
      <c r="B13387" s="294"/>
      <c r="C13387" s="294"/>
      <c r="D13387" s="294"/>
      <c r="E13387" s="294"/>
      <c r="F13387" s="294"/>
    </row>
    <row r="13388">
      <c r="A13388" s="294" t="s">
        <v>30009</v>
      </c>
      <c r="B13388" s="294"/>
      <c r="C13388" s="294"/>
      <c r="D13388" s="294"/>
      <c r="E13388" s="294"/>
      <c r="F13388" s="294"/>
    </row>
    <row r="13389">
      <c r="A13389" s="294" t="s">
        <v>30010</v>
      </c>
      <c r="B13389" s="294"/>
      <c r="C13389" s="294"/>
      <c r="D13389" s="294"/>
      <c r="E13389" s="294"/>
      <c r="F13389" s="294"/>
    </row>
    <row r="13390">
      <c r="A13390" s="294" t="s">
        <v>30011</v>
      </c>
      <c r="B13390" s="294"/>
      <c r="C13390" s="294"/>
      <c r="D13390" s="294"/>
      <c r="E13390" s="294"/>
      <c r="F13390" s="294"/>
    </row>
    <row r="13391">
      <c r="A13391" s="294"/>
      <c r="B13391" s="294"/>
      <c r="C13391" s="294"/>
      <c r="D13391" s="294"/>
      <c r="E13391" s="294"/>
      <c r="F13391" s="294"/>
    </row>
    <row r="13392">
      <c r="A13392" s="294" t="s">
        <v>21304</v>
      </c>
      <c r="B13392" s="294"/>
      <c r="C13392" s="294"/>
      <c r="D13392" s="294"/>
      <c r="E13392" s="294"/>
      <c r="F13392" s="294"/>
    </row>
    <row r="13393">
      <c r="A13393" s="294"/>
      <c r="B13393" s="294"/>
      <c r="C13393" s="294"/>
      <c r="D13393" s="294"/>
      <c r="E13393" s="294"/>
      <c r="F13393" s="294"/>
    </row>
    <row r="13394">
      <c r="A13394" s="294" t="s">
        <v>30012</v>
      </c>
      <c r="B13394" s="294"/>
      <c r="C13394" s="294"/>
      <c r="D13394" s="294"/>
      <c r="E13394" s="294"/>
      <c r="F13394" s="294"/>
    </row>
    <row r="13395">
      <c r="A13395" s="294" t="s">
        <v>30013</v>
      </c>
      <c r="B13395" s="294"/>
      <c r="C13395" s="294"/>
      <c r="D13395" s="294"/>
      <c r="E13395" s="294"/>
      <c r="F13395" s="294"/>
    </row>
    <row r="13396">
      <c r="A13396" s="294" t="s">
        <v>30014</v>
      </c>
      <c r="B13396" s="294"/>
      <c r="C13396" s="294"/>
      <c r="D13396" s="294"/>
      <c r="E13396" s="294"/>
      <c r="F13396" s="294"/>
    </row>
    <row r="13397">
      <c r="A13397" s="294" t="s">
        <v>30015</v>
      </c>
      <c r="B13397" s="294"/>
      <c r="C13397" s="294"/>
      <c r="D13397" s="294"/>
      <c r="E13397" s="294"/>
      <c r="F13397" s="294"/>
    </row>
    <row r="13398">
      <c r="A13398" s="294" t="s">
        <v>30016</v>
      </c>
      <c r="B13398" s="294"/>
      <c r="C13398" s="294"/>
      <c r="D13398" s="294"/>
      <c r="E13398" s="294"/>
      <c r="F13398" s="294"/>
    </row>
    <row r="13399">
      <c r="A13399" s="294" t="s">
        <v>30017</v>
      </c>
      <c r="B13399" s="294"/>
      <c r="C13399" s="294"/>
      <c r="D13399" s="294"/>
      <c r="E13399" s="294"/>
      <c r="F13399" s="294"/>
    </row>
    <row r="13400">
      <c r="A13400" s="294" t="s">
        <v>30018</v>
      </c>
      <c r="B13400" s="294"/>
      <c r="C13400" s="294"/>
      <c r="D13400" s="294"/>
      <c r="E13400" s="294"/>
      <c r="F13400" s="294"/>
    </row>
    <row r="13401">
      <c r="A13401" s="294" t="s">
        <v>30019</v>
      </c>
      <c r="B13401" s="294"/>
      <c r="C13401" s="294"/>
      <c r="D13401" s="294"/>
      <c r="E13401" s="294"/>
      <c r="F13401" s="294"/>
    </row>
    <row r="13402">
      <c r="A13402" s="294" t="s">
        <v>30020</v>
      </c>
      <c r="B13402" s="294"/>
      <c r="C13402" s="294"/>
      <c r="D13402" s="294"/>
      <c r="E13402" s="294"/>
      <c r="F13402" s="294"/>
    </row>
    <row r="13403">
      <c r="A13403" s="294" t="s">
        <v>23504</v>
      </c>
      <c r="B13403" s="294"/>
      <c r="C13403" s="294"/>
      <c r="D13403" s="294"/>
      <c r="E13403" s="294"/>
      <c r="F13403" s="294"/>
    </row>
    <row r="13404">
      <c r="A13404" s="294" t="s">
        <v>30021</v>
      </c>
      <c r="B13404" s="294"/>
      <c r="C13404" s="294"/>
      <c r="D13404" s="294"/>
      <c r="E13404" s="294"/>
      <c r="F13404" s="294"/>
    </row>
    <row r="13405">
      <c r="A13405" s="294" t="s">
        <v>30022</v>
      </c>
      <c r="B13405" s="294"/>
      <c r="C13405" s="294"/>
      <c r="D13405" s="294"/>
      <c r="E13405" s="294"/>
      <c r="F13405" s="294"/>
    </row>
    <row r="13406">
      <c r="A13406" s="294" t="s">
        <v>30023</v>
      </c>
      <c r="B13406" s="294"/>
      <c r="C13406" s="294"/>
      <c r="D13406" s="294"/>
      <c r="E13406" s="294"/>
      <c r="F13406" s="294"/>
    </row>
    <row r="13407">
      <c r="A13407" s="294"/>
      <c r="B13407" s="294"/>
      <c r="C13407" s="294"/>
      <c r="D13407" s="294"/>
      <c r="E13407" s="294"/>
      <c r="F13407" s="294"/>
    </row>
    <row r="13408">
      <c r="A13408" s="294" t="s">
        <v>28124</v>
      </c>
      <c r="B13408" s="294"/>
      <c r="C13408" s="294"/>
      <c r="D13408" s="294"/>
      <c r="E13408" s="294"/>
      <c r="F13408" s="294"/>
    </row>
    <row r="13409">
      <c r="A13409" s="294" t="s">
        <v>30024</v>
      </c>
      <c r="B13409" s="294"/>
      <c r="C13409" s="294"/>
      <c r="D13409" s="294"/>
      <c r="E13409" s="294"/>
      <c r="F13409" s="294"/>
    </row>
    <row r="13410">
      <c r="A13410" s="294" t="s">
        <v>21672</v>
      </c>
      <c r="B13410" s="294"/>
      <c r="C13410" s="294"/>
      <c r="D13410" s="294"/>
      <c r="E13410" s="294"/>
      <c r="F13410" s="294"/>
    </row>
    <row r="13411">
      <c r="A13411" s="294" t="s">
        <v>29982</v>
      </c>
      <c r="B13411" s="294"/>
      <c r="C13411" s="294"/>
      <c r="D13411" s="294"/>
      <c r="E13411" s="294"/>
      <c r="F13411" s="294"/>
    </row>
    <row r="13412">
      <c r="A13412" s="294" t="s">
        <v>30025</v>
      </c>
      <c r="B13412" s="294"/>
      <c r="C13412" s="294"/>
      <c r="D13412" s="294"/>
      <c r="E13412" s="294"/>
      <c r="F13412" s="294"/>
    </row>
    <row r="13413">
      <c r="A13413" s="294"/>
      <c r="B13413" s="294"/>
      <c r="C13413" s="294"/>
      <c r="D13413" s="294"/>
      <c r="E13413" s="294"/>
      <c r="F13413" s="294"/>
    </row>
    <row r="13414">
      <c r="A13414" s="294" t="s">
        <v>21315</v>
      </c>
      <c r="B13414" s="294"/>
      <c r="C13414" s="294"/>
      <c r="D13414" s="294"/>
      <c r="E13414" s="294"/>
      <c r="F13414" s="294"/>
    </row>
    <row r="13415">
      <c r="A13415" s="294"/>
      <c r="B13415" s="294"/>
      <c r="C13415" s="294"/>
      <c r="D13415" s="294"/>
      <c r="E13415" s="294"/>
      <c r="F13415" s="294"/>
    </row>
    <row r="13416">
      <c r="A13416" s="294" t="s">
        <v>30026</v>
      </c>
      <c r="B13416" s="294"/>
      <c r="C13416" s="294"/>
      <c r="D13416" s="294"/>
      <c r="E13416" s="294"/>
      <c r="F13416" s="294"/>
    </row>
    <row r="13417">
      <c r="A13417" s="294" t="s">
        <v>30027</v>
      </c>
      <c r="B13417" s="294"/>
      <c r="C13417" s="294"/>
      <c r="D13417" s="294"/>
      <c r="E13417" s="294"/>
      <c r="F13417" s="294"/>
    </row>
    <row r="13418">
      <c r="A13418" s="294" t="s">
        <v>30028</v>
      </c>
      <c r="B13418" s="294"/>
      <c r="C13418" s="294"/>
      <c r="D13418" s="294"/>
      <c r="E13418" s="294"/>
      <c r="F13418" s="294"/>
    </row>
    <row r="13419">
      <c r="A13419" s="294" t="s">
        <v>30029</v>
      </c>
      <c r="B13419" s="294"/>
      <c r="C13419" s="294"/>
      <c r="D13419" s="294"/>
      <c r="E13419" s="294"/>
      <c r="F13419" s="294"/>
    </row>
    <row r="13420">
      <c r="A13420" s="294" t="s">
        <v>30030</v>
      </c>
      <c r="B13420" s="294"/>
      <c r="C13420" s="294"/>
      <c r="D13420" s="294"/>
      <c r="E13420" s="294"/>
      <c r="F13420" s="294"/>
    </row>
    <row r="13421">
      <c r="A13421" s="294" t="s">
        <v>30031</v>
      </c>
      <c r="B13421" s="294"/>
      <c r="C13421" s="294"/>
      <c r="D13421" s="294"/>
      <c r="E13421" s="294"/>
      <c r="F13421" s="294"/>
    </row>
    <row r="13422">
      <c r="A13422" s="294" t="s">
        <v>30032</v>
      </c>
      <c r="B13422" s="294"/>
      <c r="C13422" s="294"/>
      <c r="D13422" s="294"/>
      <c r="E13422" s="294"/>
      <c r="F13422" s="294"/>
    </row>
    <row r="13423">
      <c r="A13423" s="294" t="s">
        <v>30033</v>
      </c>
      <c r="B13423" s="294"/>
      <c r="C13423" s="294"/>
      <c r="D13423" s="294"/>
      <c r="E13423" s="294"/>
      <c r="F13423" s="294"/>
    </row>
    <row r="13424">
      <c r="A13424" s="294"/>
      <c r="B13424" s="294"/>
      <c r="C13424" s="294"/>
      <c r="D13424" s="294"/>
      <c r="E13424" s="294"/>
      <c r="F13424" s="294"/>
    </row>
    <row r="13425">
      <c r="A13425" s="294" t="s">
        <v>22564</v>
      </c>
      <c r="B13425" s="294"/>
      <c r="C13425" s="294"/>
      <c r="D13425" s="294"/>
      <c r="E13425" s="294"/>
      <c r="F13425" s="294"/>
    </row>
    <row r="13426">
      <c r="A13426" s="294" t="s">
        <v>23989</v>
      </c>
      <c r="B13426" s="294"/>
      <c r="C13426" s="294"/>
      <c r="D13426" s="294"/>
      <c r="E13426" s="294"/>
      <c r="F13426" s="294"/>
    </row>
    <row r="13427">
      <c r="A13427" s="294"/>
      <c r="B13427" s="294"/>
      <c r="C13427" s="294"/>
      <c r="D13427" s="294"/>
      <c r="E13427" s="294"/>
      <c r="F13427" s="294"/>
    </row>
    <row r="13428">
      <c r="A13428" s="294" t="s">
        <v>30034</v>
      </c>
      <c r="B13428" s="294"/>
      <c r="C13428" s="294"/>
      <c r="D13428" s="294"/>
      <c r="E13428" s="294"/>
      <c r="F13428" s="294"/>
    </row>
    <row r="13429">
      <c r="A13429" s="294" t="s">
        <v>30035</v>
      </c>
      <c r="B13429" s="294"/>
      <c r="C13429" s="294"/>
      <c r="D13429" s="294"/>
      <c r="E13429" s="294"/>
      <c r="F13429" s="294"/>
    </row>
    <row r="13430">
      <c r="A13430" s="294" t="s">
        <v>30036</v>
      </c>
      <c r="B13430" s="294"/>
      <c r="C13430" s="294"/>
      <c r="D13430" s="294"/>
      <c r="E13430" s="294"/>
      <c r="F13430" s="294"/>
    </row>
    <row r="13431">
      <c r="A13431" s="294"/>
      <c r="B13431" s="294"/>
      <c r="C13431" s="294"/>
      <c r="D13431" s="294"/>
      <c r="E13431" s="294"/>
      <c r="F13431" s="294"/>
    </row>
    <row r="13432">
      <c r="A13432" s="294" t="s">
        <v>30037</v>
      </c>
      <c r="B13432" s="294"/>
      <c r="C13432" s="294"/>
      <c r="D13432" s="294"/>
      <c r="E13432" s="294"/>
      <c r="F13432" s="294"/>
    </row>
    <row r="13433">
      <c r="A13433" s="294"/>
      <c r="B13433" s="294"/>
      <c r="C13433" s="294"/>
      <c r="D13433" s="294"/>
      <c r="E13433" s="294"/>
      <c r="F13433" s="294"/>
    </row>
    <row r="13434">
      <c r="A13434" s="294" t="s">
        <v>30038</v>
      </c>
      <c r="B13434" s="294"/>
      <c r="C13434" s="294"/>
      <c r="D13434" s="294"/>
      <c r="E13434" s="294"/>
      <c r="F13434" s="294"/>
    </row>
    <row r="13435">
      <c r="A13435" s="294" t="s">
        <v>30039</v>
      </c>
      <c r="B13435" s="294"/>
      <c r="C13435" s="294"/>
      <c r="D13435" s="294"/>
      <c r="E13435" s="294"/>
      <c r="F13435" s="294"/>
    </row>
    <row r="13436">
      <c r="A13436" s="294" t="s">
        <v>30040</v>
      </c>
      <c r="B13436" s="294"/>
      <c r="C13436" s="294"/>
      <c r="D13436" s="294"/>
      <c r="E13436" s="294"/>
      <c r="F13436" s="294"/>
    </row>
    <row r="13437">
      <c r="A13437" s="294" t="s">
        <v>30041</v>
      </c>
      <c r="B13437" s="294"/>
      <c r="C13437" s="294"/>
      <c r="D13437" s="294"/>
      <c r="E13437" s="294"/>
      <c r="F13437" s="294"/>
    </row>
    <row r="13438">
      <c r="A13438" s="294" t="s">
        <v>30042</v>
      </c>
      <c r="B13438" s="294"/>
      <c r="C13438" s="294"/>
      <c r="D13438" s="294"/>
      <c r="E13438" s="294"/>
      <c r="F13438" s="294"/>
    </row>
    <row r="13439">
      <c r="A13439" s="294" t="s">
        <v>30043</v>
      </c>
      <c r="B13439" s="294"/>
      <c r="C13439" s="294"/>
      <c r="D13439" s="294"/>
      <c r="E13439" s="294"/>
      <c r="F13439" s="294"/>
    </row>
    <row r="13440">
      <c r="A13440" s="294"/>
      <c r="B13440" s="294"/>
      <c r="C13440" s="294"/>
      <c r="D13440" s="294"/>
      <c r="E13440" s="294"/>
      <c r="F13440" s="294"/>
    </row>
    <row r="13441">
      <c r="A13441" s="294" t="s">
        <v>23321</v>
      </c>
      <c r="B13441" s="294"/>
      <c r="C13441" s="294"/>
      <c r="D13441" s="294"/>
      <c r="E13441" s="294"/>
      <c r="F13441" s="294"/>
    </row>
    <row r="13442">
      <c r="A13442" s="294" t="s">
        <v>24098</v>
      </c>
      <c r="B13442" s="294"/>
      <c r="C13442" s="294"/>
      <c r="D13442" s="294"/>
      <c r="E13442" s="294"/>
      <c r="F13442" s="294"/>
    </row>
    <row r="13443">
      <c r="A13443" s="294"/>
      <c r="B13443" s="294"/>
      <c r="C13443" s="294"/>
      <c r="D13443" s="294"/>
      <c r="E13443" s="294"/>
      <c r="F13443" s="294"/>
    </row>
    <row r="13444">
      <c r="A13444" s="294" t="s">
        <v>30044</v>
      </c>
      <c r="B13444" s="294"/>
      <c r="C13444" s="294"/>
      <c r="D13444" s="294"/>
      <c r="E13444" s="294"/>
      <c r="F13444" s="294"/>
    </row>
    <row r="13445">
      <c r="A13445" s="294" t="s">
        <v>30045</v>
      </c>
      <c r="B13445" s="294"/>
      <c r="C13445" s="294"/>
      <c r="D13445" s="294"/>
      <c r="E13445" s="294"/>
      <c r="F13445" s="294"/>
    </row>
    <row r="13446">
      <c r="A13446" s="294" t="s">
        <v>30046</v>
      </c>
      <c r="B13446" s="294"/>
      <c r="C13446" s="294"/>
      <c r="D13446" s="294"/>
      <c r="E13446" s="294"/>
      <c r="F13446" s="294"/>
    </row>
    <row r="13447">
      <c r="A13447" s="294"/>
      <c r="B13447" s="294"/>
      <c r="C13447" s="294"/>
      <c r="D13447" s="294"/>
      <c r="E13447" s="294"/>
      <c r="F13447" s="294"/>
    </row>
    <row r="13448">
      <c r="A13448" s="294" t="s">
        <v>24735</v>
      </c>
      <c r="B13448" s="294"/>
      <c r="C13448" s="294"/>
      <c r="D13448" s="294"/>
      <c r="E13448" s="294"/>
      <c r="F13448" s="294"/>
    </row>
    <row r="13449">
      <c r="A13449" s="294" t="s">
        <v>24104</v>
      </c>
      <c r="B13449" s="294"/>
      <c r="C13449" s="294"/>
      <c r="D13449" s="294"/>
      <c r="E13449" s="294"/>
      <c r="F13449" s="294"/>
    </row>
    <row r="13450">
      <c r="A13450" s="294"/>
      <c r="B13450" s="294"/>
      <c r="C13450" s="294"/>
      <c r="D13450" s="294"/>
      <c r="E13450" s="294"/>
      <c r="F13450" s="294"/>
    </row>
    <row r="13451">
      <c r="A13451" s="294" t="s">
        <v>30047</v>
      </c>
      <c r="B13451" s="294"/>
      <c r="C13451" s="294"/>
      <c r="D13451" s="294"/>
      <c r="E13451" s="294"/>
      <c r="F13451" s="294"/>
    </row>
    <row r="13452">
      <c r="A13452" s="294" t="s">
        <v>30048</v>
      </c>
      <c r="B13452" s="294"/>
      <c r="C13452" s="294"/>
      <c r="D13452" s="294"/>
      <c r="E13452" s="294"/>
      <c r="F13452" s="294"/>
    </row>
    <row r="13453">
      <c r="A13453" s="294" t="s">
        <v>26374</v>
      </c>
      <c r="B13453" s="294"/>
      <c r="C13453" s="294"/>
      <c r="D13453" s="294"/>
      <c r="E13453" s="294"/>
      <c r="F13453" s="294"/>
    </row>
    <row r="13454">
      <c r="A13454" s="294" t="s">
        <v>30049</v>
      </c>
      <c r="B13454" s="294"/>
      <c r="C13454" s="294"/>
      <c r="D13454" s="294"/>
      <c r="E13454" s="294"/>
      <c r="F13454" s="294"/>
    </row>
    <row r="13455">
      <c r="A13455" s="294"/>
      <c r="B13455" s="294"/>
      <c r="C13455" s="294"/>
      <c r="D13455" s="294"/>
      <c r="E13455" s="294"/>
      <c r="F13455" s="294"/>
    </row>
    <row r="13456">
      <c r="A13456" s="294" t="s">
        <v>30050</v>
      </c>
      <c r="B13456" s="294"/>
      <c r="C13456" s="294"/>
      <c r="D13456" s="294"/>
      <c r="E13456" s="294"/>
      <c r="F13456" s="294"/>
    </row>
    <row r="13457">
      <c r="A13457" s="294"/>
      <c r="B13457" s="294"/>
      <c r="C13457" s="294"/>
      <c r="D13457" s="294"/>
      <c r="E13457" s="294"/>
      <c r="F13457" s="294"/>
    </row>
    <row r="13458">
      <c r="A13458" s="294" t="s">
        <v>30051</v>
      </c>
      <c r="B13458" s="294"/>
      <c r="C13458" s="294"/>
      <c r="D13458" s="294"/>
      <c r="E13458" s="294"/>
      <c r="F13458" s="294"/>
    </row>
    <row r="13459">
      <c r="A13459" s="294" t="s">
        <v>30052</v>
      </c>
      <c r="B13459" s="294"/>
      <c r="C13459" s="294"/>
      <c r="D13459" s="294"/>
      <c r="E13459" s="294"/>
      <c r="F13459" s="294"/>
    </row>
    <row r="13460">
      <c r="A13460" s="294" t="s">
        <v>30053</v>
      </c>
      <c r="B13460" s="294"/>
      <c r="C13460" s="294"/>
      <c r="D13460" s="294"/>
      <c r="E13460" s="294"/>
      <c r="F13460" s="294"/>
    </row>
    <row r="13461">
      <c r="A13461" s="294" t="s">
        <v>30054</v>
      </c>
      <c r="B13461" s="294"/>
      <c r="C13461" s="294"/>
      <c r="D13461" s="294"/>
      <c r="E13461" s="294"/>
      <c r="F13461" s="294"/>
    </row>
    <row r="13462">
      <c r="A13462" s="294" t="s">
        <v>30055</v>
      </c>
      <c r="B13462" s="294"/>
      <c r="C13462" s="294"/>
      <c r="D13462" s="294"/>
      <c r="E13462" s="294"/>
      <c r="F13462" s="294"/>
    </row>
    <row r="13463">
      <c r="A13463" s="294"/>
      <c r="B13463" s="294"/>
      <c r="C13463" s="294"/>
      <c r="D13463" s="294"/>
      <c r="E13463" s="294"/>
      <c r="F13463" s="294"/>
    </row>
    <row r="13464">
      <c r="A13464" s="294" t="s">
        <v>28124</v>
      </c>
      <c r="B13464" s="294"/>
      <c r="C13464" s="294"/>
      <c r="D13464" s="294"/>
      <c r="E13464" s="294"/>
      <c r="F13464" s="294"/>
    </row>
    <row r="13465">
      <c r="A13465" s="294" t="s">
        <v>30056</v>
      </c>
      <c r="B13465" s="294"/>
      <c r="C13465" s="294"/>
      <c r="D13465" s="294"/>
      <c r="E13465" s="294"/>
      <c r="F13465" s="294"/>
    </row>
    <row r="13466">
      <c r="A13466" s="294" t="s">
        <v>30057</v>
      </c>
      <c r="B13466" s="294"/>
      <c r="C13466" s="294"/>
      <c r="D13466" s="294"/>
      <c r="E13466" s="294"/>
      <c r="F13466" s="294"/>
    </row>
    <row r="13467">
      <c r="A13467" s="294"/>
      <c r="B13467" s="294"/>
      <c r="C13467" s="294"/>
      <c r="D13467" s="294"/>
      <c r="E13467" s="294"/>
      <c r="F13467" s="294"/>
    </row>
    <row r="13468">
      <c r="A13468" s="294" t="s">
        <v>25957</v>
      </c>
      <c r="B13468" s="294"/>
      <c r="C13468" s="294"/>
      <c r="D13468" s="294"/>
      <c r="E13468" s="294"/>
      <c r="F13468" s="294"/>
    </row>
    <row r="13469">
      <c r="A13469" s="294"/>
      <c r="B13469" s="294"/>
      <c r="C13469" s="294"/>
      <c r="D13469" s="294"/>
      <c r="E13469" s="294"/>
      <c r="F13469" s="294"/>
    </row>
    <row r="13470">
      <c r="A13470" s="294" t="s">
        <v>30058</v>
      </c>
      <c r="B13470" s="294"/>
      <c r="C13470" s="294"/>
      <c r="D13470" s="294"/>
      <c r="E13470" s="294"/>
      <c r="F13470" s="294"/>
    </row>
    <row r="13471">
      <c r="A13471" s="294"/>
      <c r="B13471" s="294"/>
      <c r="C13471" s="294"/>
      <c r="D13471" s="294"/>
      <c r="E13471" s="294"/>
      <c r="F13471" s="294"/>
    </row>
    <row r="13472">
      <c r="A13472" s="294" t="s">
        <v>26193</v>
      </c>
      <c r="B13472" s="294"/>
      <c r="C13472" s="294"/>
      <c r="D13472" s="294"/>
      <c r="E13472" s="294"/>
      <c r="F13472" s="294"/>
    </row>
    <row r="13473">
      <c r="A13473" s="294"/>
      <c r="B13473" s="294"/>
      <c r="C13473" s="294"/>
      <c r="D13473" s="294"/>
      <c r="E13473" s="294"/>
      <c r="F13473" s="294"/>
    </row>
    <row r="13474">
      <c r="A13474" s="294" t="s">
        <v>26194</v>
      </c>
      <c r="B13474" s="294"/>
      <c r="C13474" s="294"/>
      <c r="D13474" s="294"/>
      <c r="E13474" s="294"/>
      <c r="F13474" s="294"/>
    </row>
    <row r="13475">
      <c r="A13475" s="294" t="s">
        <v>26230</v>
      </c>
      <c r="B13475" s="294"/>
      <c r="C13475" s="294"/>
      <c r="D13475" s="294"/>
      <c r="E13475" s="294"/>
      <c r="F13475" s="294"/>
    </row>
    <row r="13476">
      <c r="A13476" s="294" t="s">
        <v>26200</v>
      </c>
      <c r="B13476" s="294"/>
      <c r="C13476" s="294"/>
      <c r="D13476" s="294"/>
      <c r="E13476" s="294"/>
      <c r="F13476" s="294"/>
    </row>
    <row r="13477">
      <c r="A13477" s="294" t="s">
        <v>30059</v>
      </c>
      <c r="B13477" s="294"/>
      <c r="C13477" s="294"/>
      <c r="D13477" s="294"/>
      <c r="E13477" s="294"/>
      <c r="F13477" s="294"/>
    </row>
    <row r="13478">
      <c r="A13478" s="294" t="s">
        <v>30060</v>
      </c>
      <c r="B13478" s="294"/>
      <c r="C13478" s="294"/>
      <c r="D13478" s="294"/>
      <c r="E13478" s="294"/>
      <c r="F13478" s="294"/>
    </row>
    <row r="13479">
      <c r="A13479" s="294" t="s">
        <v>26229</v>
      </c>
      <c r="B13479" s="294"/>
      <c r="C13479" s="294"/>
      <c r="D13479" s="294"/>
      <c r="E13479" s="294"/>
      <c r="F13479" s="294"/>
    </row>
    <row r="13480">
      <c r="A13480" s="294" t="s">
        <v>30061</v>
      </c>
      <c r="B13480" s="294"/>
      <c r="C13480" s="294"/>
      <c r="D13480" s="294"/>
      <c r="E13480" s="294"/>
      <c r="F13480" s="294"/>
    </row>
    <row r="13481">
      <c r="A13481" s="294" t="s">
        <v>30062</v>
      </c>
      <c r="B13481" s="294"/>
      <c r="C13481" s="294"/>
      <c r="D13481" s="294"/>
      <c r="E13481" s="294"/>
      <c r="F13481" s="294"/>
    </row>
    <row r="13482">
      <c r="A13482" s="294" t="s">
        <v>26195</v>
      </c>
      <c r="B13482" s="294"/>
      <c r="C13482" s="294"/>
      <c r="D13482" s="294"/>
      <c r="E13482" s="294"/>
      <c r="F13482" s="294"/>
    </row>
    <row r="13483">
      <c r="A13483" s="294" t="s">
        <v>26231</v>
      </c>
      <c r="B13483" s="294"/>
      <c r="C13483" s="294"/>
      <c r="D13483" s="294"/>
      <c r="E13483" s="294"/>
      <c r="F13483" s="294"/>
    </row>
    <row r="13484">
      <c r="A13484" s="294"/>
      <c r="B13484" s="294"/>
      <c r="C13484" s="294"/>
      <c r="D13484" s="294"/>
      <c r="E13484" s="294"/>
      <c r="F13484" s="294"/>
    </row>
    <row r="13485">
      <c r="A13485" s="294" t="s">
        <v>25967</v>
      </c>
      <c r="B13485" s="294"/>
      <c r="C13485" s="294"/>
      <c r="D13485" s="294"/>
      <c r="E13485" s="294"/>
      <c r="F13485" s="294"/>
    </row>
    <row r="13486">
      <c r="A13486" s="294"/>
      <c r="B13486" s="294"/>
      <c r="C13486" s="294"/>
      <c r="D13486" s="294"/>
      <c r="E13486" s="294"/>
      <c r="F13486" s="294"/>
    </row>
    <row r="13487">
      <c r="A13487" s="294" t="s">
        <v>30063</v>
      </c>
      <c r="B13487" s="294"/>
      <c r="C13487" s="294"/>
      <c r="D13487" s="294"/>
      <c r="E13487" s="294"/>
      <c r="F13487" s="294"/>
    </row>
    <row r="13488">
      <c r="A13488" s="294" t="s">
        <v>30064</v>
      </c>
      <c r="B13488" s="294"/>
      <c r="C13488" s="294"/>
      <c r="D13488" s="294"/>
      <c r="E13488" s="294"/>
      <c r="F13488" s="294"/>
    </row>
    <row r="13489">
      <c r="A13489" s="294" t="s">
        <v>30065</v>
      </c>
      <c r="B13489" s="294"/>
      <c r="C13489" s="294"/>
      <c r="D13489" s="294"/>
      <c r="E13489" s="294"/>
      <c r="F13489" s="294"/>
    </row>
    <row r="13490">
      <c r="A13490" s="294" t="s">
        <v>30066</v>
      </c>
      <c r="B13490" s="294"/>
      <c r="C13490" s="294"/>
      <c r="D13490" s="294"/>
      <c r="E13490" s="294"/>
      <c r="F13490" s="294"/>
    </row>
    <row r="13491">
      <c r="A13491" s="294" t="s">
        <v>30067</v>
      </c>
      <c r="B13491" s="294"/>
      <c r="C13491" s="294"/>
      <c r="D13491" s="294"/>
      <c r="E13491" s="294"/>
      <c r="F13491" s="294"/>
    </row>
    <row r="13492">
      <c r="A13492" s="294" t="s">
        <v>30068</v>
      </c>
      <c r="B13492" s="294"/>
      <c r="C13492" s="294"/>
      <c r="D13492" s="294"/>
      <c r="E13492" s="294"/>
      <c r="F13492" s="294"/>
    </row>
    <row r="13493">
      <c r="A13493" s="294"/>
      <c r="B13493" s="294"/>
      <c r="C13493" s="294"/>
      <c r="D13493" s="294"/>
      <c r="E13493" s="294"/>
      <c r="F13493" s="294"/>
    </row>
    <row r="13494">
      <c r="A13494" s="294" t="s">
        <v>26240</v>
      </c>
      <c r="B13494" s="294"/>
      <c r="C13494" s="294"/>
      <c r="D13494" s="294"/>
      <c r="E13494" s="294"/>
      <c r="F13494" s="294"/>
    </row>
    <row r="13495">
      <c r="A13495" s="294"/>
      <c r="B13495" s="294"/>
      <c r="C13495" s="294"/>
      <c r="D13495" s="294"/>
      <c r="E13495" s="294"/>
      <c r="F13495" s="294"/>
    </row>
    <row r="13496">
      <c r="A13496" s="294" t="s">
        <v>30069</v>
      </c>
      <c r="B13496" s="294"/>
      <c r="C13496" s="294"/>
      <c r="D13496" s="294"/>
      <c r="E13496" s="294"/>
      <c r="F13496" s="294"/>
    </row>
    <row r="13497">
      <c r="A13497" s="294" t="s">
        <v>30070</v>
      </c>
      <c r="B13497" s="294"/>
      <c r="C13497" s="294"/>
      <c r="D13497" s="294"/>
      <c r="E13497" s="294"/>
      <c r="F13497" s="294"/>
    </row>
    <row r="13498">
      <c r="A13498" s="294" t="s">
        <v>30071</v>
      </c>
      <c r="B13498" s="294"/>
      <c r="C13498" s="294"/>
      <c r="D13498" s="294"/>
      <c r="E13498" s="294"/>
      <c r="F13498" s="294"/>
    </row>
    <row r="13499">
      <c r="A13499" s="294" t="s">
        <v>30072</v>
      </c>
      <c r="B13499" s="294"/>
      <c r="C13499" s="294"/>
      <c r="D13499" s="294"/>
      <c r="E13499" s="294"/>
      <c r="F13499" s="294"/>
    </row>
    <row r="13500">
      <c r="A13500" s="294" t="s">
        <v>30073</v>
      </c>
      <c r="B13500" s="294"/>
      <c r="C13500" s="294"/>
      <c r="D13500" s="294"/>
      <c r="E13500" s="294"/>
      <c r="F13500" s="294"/>
    </row>
    <row r="13501">
      <c r="A13501" s="294" t="s">
        <v>30074</v>
      </c>
      <c r="B13501" s="294"/>
      <c r="C13501" s="294"/>
      <c r="D13501" s="294"/>
      <c r="E13501" s="294"/>
      <c r="F13501" s="294"/>
    </row>
    <row r="13502">
      <c r="A13502" s="294" t="s">
        <v>30075</v>
      </c>
      <c r="B13502" s="294"/>
      <c r="C13502" s="294"/>
      <c r="D13502" s="294"/>
      <c r="E13502" s="294"/>
      <c r="F13502" s="294"/>
    </row>
    <row r="13503">
      <c r="A13503" s="294"/>
      <c r="B13503" s="294"/>
      <c r="C13503" s="294"/>
      <c r="D13503" s="294"/>
      <c r="E13503" s="294"/>
      <c r="F13503" s="294"/>
    </row>
    <row r="13504">
      <c r="A13504" s="294" t="s">
        <v>26214</v>
      </c>
      <c r="B13504" s="294"/>
      <c r="C13504" s="294"/>
      <c r="D13504" s="294"/>
      <c r="E13504" s="294"/>
      <c r="F13504" s="294"/>
    </row>
    <row r="13505">
      <c r="A13505" s="294"/>
      <c r="B13505" s="294"/>
      <c r="C13505" s="294"/>
      <c r="D13505" s="294"/>
      <c r="E13505" s="294"/>
      <c r="F13505" s="294"/>
    </row>
    <row r="13506">
      <c r="A13506" s="294" t="s">
        <v>25988</v>
      </c>
      <c r="B13506" s="294"/>
      <c r="C13506" s="294"/>
      <c r="D13506" s="294"/>
      <c r="E13506" s="294"/>
      <c r="F13506" s="294"/>
    </row>
    <row r="13507">
      <c r="A13507" s="294" t="s">
        <v>30076</v>
      </c>
      <c r="B13507" s="294"/>
      <c r="C13507" s="294"/>
      <c r="D13507" s="294"/>
      <c r="E13507" s="294"/>
      <c r="F13507" s="294"/>
    </row>
    <row r="13508">
      <c r="A13508" s="294" t="s">
        <v>30077</v>
      </c>
      <c r="B13508" s="294"/>
      <c r="C13508" s="294"/>
      <c r="D13508" s="294"/>
      <c r="E13508" s="294"/>
      <c r="F13508" s="294"/>
    </row>
    <row r="13509">
      <c r="A13509" s="294" t="s">
        <v>30078</v>
      </c>
      <c r="B13509" s="294"/>
      <c r="C13509" s="294"/>
      <c r="D13509" s="294"/>
      <c r="E13509" s="294"/>
      <c r="F13509" s="294"/>
    </row>
    <row r="13510">
      <c r="A13510" s="294" t="s">
        <v>30079</v>
      </c>
      <c r="B13510" s="294"/>
      <c r="C13510" s="294"/>
      <c r="D13510" s="294"/>
      <c r="E13510" s="294"/>
      <c r="F13510" s="294"/>
    </row>
    <row r="13511">
      <c r="A13511" s="294" t="s">
        <v>30080</v>
      </c>
      <c r="B13511" s="294"/>
      <c r="C13511" s="294"/>
      <c r="D13511" s="294"/>
      <c r="E13511" s="294"/>
      <c r="F13511" s="294"/>
    </row>
    <row r="13512">
      <c r="A13512" s="294"/>
      <c r="B13512" s="294"/>
      <c r="C13512" s="294"/>
      <c r="D13512" s="294"/>
      <c r="E13512" s="294"/>
      <c r="F13512" s="294"/>
    </row>
    <row r="13513">
      <c r="A13513" s="294" t="s">
        <v>26253</v>
      </c>
      <c r="B13513" s="294"/>
      <c r="C13513" s="294"/>
      <c r="D13513" s="294"/>
      <c r="E13513" s="294"/>
      <c r="F13513" s="294"/>
    </row>
    <row r="13514">
      <c r="A13514" s="294"/>
      <c r="B13514" s="294"/>
      <c r="C13514" s="294"/>
      <c r="D13514" s="294"/>
      <c r="E13514" s="294"/>
      <c r="F13514" s="294"/>
    </row>
    <row r="13515">
      <c r="A13515" s="294" t="s">
        <v>30081</v>
      </c>
      <c r="B13515" s="294"/>
      <c r="C13515" s="294"/>
      <c r="D13515" s="294"/>
      <c r="E13515" s="294"/>
      <c r="F13515" s="294"/>
    </row>
    <row r="13516">
      <c r="A13516" s="294" t="s">
        <v>30082</v>
      </c>
      <c r="B13516" s="294"/>
      <c r="C13516" s="294"/>
      <c r="D13516" s="294"/>
      <c r="E13516" s="294"/>
      <c r="F13516" s="294"/>
    </row>
    <row r="13517">
      <c r="A13517" s="294" t="s">
        <v>30083</v>
      </c>
      <c r="B13517" s="294"/>
      <c r="C13517" s="294"/>
      <c r="D13517" s="294"/>
      <c r="E13517" s="294"/>
      <c r="F13517" s="294"/>
    </row>
    <row r="13518">
      <c r="A13518" s="294" t="s">
        <v>30084</v>
      </c>
      <c r="B13518" s="294"/>
      <c r="C13518" s="294"/>
      <c r="D13518" s="294"/>
      <c r="E13518" s="294"/>
      <c r="F13518" s="294"/>
    </row>
    <row r="13519">
      <c r="A13519" s="294" t="s">
        <v>30085</v>
      </c>
      <c r="B13519" s="294"/>
      <c r="C13519" s="294"/>
      <c r="D13519" s="294"/>
      <c r="E13519" s="294"/>
      <c r="F13519" s="294"/>
    </row>
    <row r="13520">
      <c r="A13520" s="294"/>
      <c r="B13520" s="294"/>
      <c r="C13520" s="294"/>
      <c r="D13520" s="294"/>
      <c r="E13520" s="294"/>
      <c r="F13520" s="294"/>
    </row>
    <row r="13521">
      <c r="A13521" s="294" t="s">
        <v>28124</v>
      </c>
      <c r="B13521" s="294"/>
      <c r="C13521" s="294"/>
      <c r="D13521" s="294"/>
      <c r="E13521" s="294"/>
      <c r="F13521" s="294"/>
    </row>
    <row r="13522">
      <c r="A13522" s="294" t="s">
        <v>30086</v>
      </c>
      <c r="B13522" s="294"/>
      <c r="C13522" s="294"/>
      <c r="D13522" s="294"/>
      <c r="E13522" s="294"/>
      <c r="F13522" s="294"/>
    </row>
    <row r="13523">
      <c r="A13523" s="294" t="s">
        <v>30087</v>
      </c>
      <c r="B13523" s="294"/>
      <c r="C13523" s="294"/>
      <c r="D13523" s="294"/>
      <c r="E13523" s="294"/>
      <c r="F13523" s="294"/>
    </row>
    <row r="13524">
      <c r="A13524" s="294"/>
      <c r="B13524" s="294"/>
      <c r="C13524" s="294"/>
      <c r="D13524" s="294"/>
      <c r="E13524" s="294"/>
      <c r="F13524" s="294"/>
    </row>
    <row r="13525">
      <c r="A13525" s="294" t="s">
        <v>25957</v>
      </c>
      <c r="B13525" s="294"/>
      <c r="C13525" s="294"/>
      <c r="D13525" s="294"/>
      <c r="E13525" s="294"/>
      <c r="F13525" s="294"/>
    </row>
    <row r="13526">
      <c r="A13526" s="294"/>
      <c r="B13526" s="294"/>
      <c r="C13526" s="294"/>
      <c r="D13526" s="294"/>
      <c r="E13526" s="294"/>
      <c r="F13526" s="294"/>
    </row>
    <row r="13527">
      <c r="A13527" s="294" t="s">
        <v>30088</v>
      </c>
      <c r="B13527" s="294"/>
      <c r="C13527" s="294"/>
      <c r="D13527" s="294"/>
      <c r="E13527" s="294"/>
      <c r="F13527" s="294"/>
    </row>
    <row r="13528">
      <c r="A13528" s="294"/>
      <c r="B13528" s="294"/>
      <c r="C13528" s="294"/>
      <c r="D13528" s="294"/>
      <c r="E13528" s="294"/>
      <c r="F13528" s="294"/>
    </row>
    <row r="13529">
      <c r="A13529" s="294" t="s">
        <v>25959</v>
      </c>
      <c r="B13529" s="294"/>
      <c r="C13529" s="294"/>
      <c r="D13529" s="294"/>
      <c r="E13529" s="294"/>
      <c r="F13529" s="294"/>
    </row>
    <row r="13530">
      <c r="A13530" s="294"/>
      <c r="B13530" s="294"/>
      <c r="C13530" s="294"/>
      <c r="D13530" s="294"/>
      <c r="E13530" s="294"/>
      <c r="F13530" s="294"/>
    </row>
    <row r="13531">
      <c r="A13531" s="294" t="s">
        <v>30089</v>
      </c>
      <c r="B13531" s="294"/>
      <c r="C13531" s="294"/>
      <c r="D13531" s="294"/>
      <c r="E13531" s="294"/>
      <c r="F13531" s="294"/>
    </row>
    <row r="13532">
      <c r="A13532" s="294" t="s">
        <v>30090</v>
      </c>
      <c r="B13532" s="294"/>
      <c r="C13532" s="294"/>
      <c r="D13532" s="294"/>
      <c r="E13532" s="294"/>
      <c r="F13532" s="294"/>
    </row>
    <row r="13533">
      <c r="A13533" s="294" t="s">
        <v>30091</v>
      </c>
      <c r="B13533" s="294"/>
      <c r="C13533" s="294"/>
      <c r="D13533" s="294"/>
      <c r="E13533" s="294"/>
      <c r="F13533" s="294"/>
    </row>
    <row r="13534">
      <c r="A13534" s="294" t="s">
        <v>30092</v>
      </c>
      <c r="B13534" s="294"/>
      <c r="C13534" s="294"/>
      <c r="D13534" s="294"/>
      <c r="E13534" s="294"/>
      <c r="F13534" s="294"/>
    </row>
    <row r="13535">
      <c r="A13535" s="294" t="s">
        <v>30093</v>
      </c>
      <c r="B13535" s="294"/>
      <c r="C13535" s="294"/>
      <c r="D13535" s="294"/>
      <c r="E13535" s="294"/>
      <c r="F13535" s="294"/>
    </row>
    <row r="13536">
      <c r="A13536" s="294" t="s">
        <v>30094</v>
      </c>
      <c r="B13536" s="294"/>
      <c r="C13536" s="294"/>
      <c r="D13536" s="294"/>
      <c r="E13536" s="294"/>
      <c r="F13536" s="294"/>
    </row>
    <row r="13537">
      <c r="A13537" s="294" t="s">
        <v>30095</v>
      </c>
      <c r="B13537" s="294"/>
      <c r="C13537" s="294"/>
      <c r="D13537" s="294"/>
      <c r="E13537" s="294"/>
      <c r="F13537" s="294"/>
    </row>
    <row r="13538">
      <c r="A13538" s="294"/>
      <c r="B13538" s="294"/>
      <c r="C13538" s="294"/>
      <c r="D13538" s="294"/>
      <c r="E13538" s="294"/>
      <c r="F13538" s="294"/>
    </row>
    <row r="13539">
      <c r="A13539" s="294" t="s">
        <v>25967</v>
      </c>
      <c r="B13539" s="294"/>
      <c r="C13539" s="294"/>
      <c r="D13539" s="294"/>
      <c r="E13539" s="294"/>
      <c r="F13539" s="294"/>
    </row>
    <row r="13540">
      <c r="A13540" s="294"/>
      <c r="B13540" s="294"/>
      <c r="C13540" s="294"/>
      <c r="D13540" s="294"/>
      <c r="E13540" s="294"/>
      <c r="F13540" s="294"/>
    </row>
    <row r="13541">
      <c r="A13541" s="294" t="s">
        <v>30096</v>
      </c>
      <c r="B13541" s="294"/>
      <c r="C13541" s="294"/>
      <c r="D13541" s="294"/>
      <c r="E13541" s="294"/>
      <c r="F13541" s="294"/>
    </row>
    <row r="13542">
      <c r="A13542" s="294" t="s">
        <v>30097</v>
      </c>
      <c r="B13542" s="294"/>
      <c r="C13542" s="294"/>
      <c r="D13542" s="294"/>
      <c r="E13542" s="294"/>
      <c r="F13542" s="294"/>
    </row>
    <row r="13543">
      <c r="A13543" s="294" t="s">
        <v>30098</v>
      </c>
      <c r="B13543" s="294"/>
      <c r="C13543" s="294"/>
      <c r="D13543" s="294"/>
      <c r="E13543" s="294"/>
      <c r="F13543" s="294"/>
    </row>
    <row r="13544">
      <c r="A13544" s="294" t="s">
        <v>30099</v>
      </c>
      <c r="B13544" s="294"/>
      <c r="C13544" s="294"/>
      <c r="D13544" s="294"/>
      <c r="E13544" s="294"/>
      <c r="F13544" s="294"/>
    </row>
    <row r="13545">
      <c r="A13545" s="294" t="s">
        <v>30100</v>
      </c>
      <c r="B13545" s="294"/>
      <c r="C13545" s="294"/>
      <c r="D13545" s="294"/>
      <c r="E13545" s="294"/>
      <c r="F13545" s="294"/>
    </row>
    <row r="13546">
      <c r="A13546" s="294"/>
      <c r="B13546" s="294"/>
      <c r="C13546" s="294"/>
      <c r="D13546" s="294"/>
      <c r="E13546" s="294"/>
      <c r="F13546" s="294"/>
    </row>
    <row r="13547">
      <c r="A13547" s="294" t="s">
        <v>26240</v>
      </c>
      <c r="B13547" s="294"/>
      <c r="C13547" s="294"/>
      <c r="D13547" s="294"/>
      <c r="E13547" s="294"/>
      <c r="F13547" s="294"/>
    </row>
    <row r="13548">
      <c r="A13548" s="294"/>
      <c r="B13548" s="294"/>
      <c r="C13548" s="294"/>
      <c r="D13548" s="294"/>
      <c r="E13548" s="294"/>
      <c r="F13548" s="294"/>
    </row>
    <row r="13549">
      <c r="A13549" s="294" t="s">
        <v>30101</v>
      </c>
      <c r="B13549" s="294"/>
      <c r="C13549" s="294"/>
      <c r="D13549" s="294"/>
      <c r="E13549" s="294"/>
      <c r="F13549" s="294"/>
    </row>
    <row r="13550">
      <c r="A13550" s="294" t="s">
        <v>30102</v>
      </c>
      <c r="B13550" s="294"/>
      <c r="C13550" s="294"/>
      <c r="D13550" s="294"/>
      <c r="E13550" s="294"/>
      <c r="F13550" s="294"/>
    </row>
    <row r="13551">
      <c r="A13551" s="294" t="s">
        <v>30103</v>
      </c>
      <c r="B13551" s="294"/>
      <c r="C13551" s="294"/>
      <c r="D13551" s="294"/>
      <c r="E13551" s="294"/>
      <c r="F13551" s="294"/>
    </row>
    <row r="13552">
      <c r="A13552" s="294" t="s">
        <v>30104</v>
      </c>
      <c r="B13552" s="294"/>
      <c r="C13552" s="294"/>
      <c r="D13552" s="294"/>
      <c r="E13552" s="294"/>
      <c r="F13552" s="294"/>
    </row>
    <row r="13553">
      <c r="A13553" s="294" t="s">
        <v>30105</v>
      </c>
      <c r="B13553" s="294"/>
      <c r="C13553" s="294"/>
      <c r="D13553" s="294"/>
      <c r="E13553" s="294"/>
      <c r="F13553" s="294"/>
    </row>
    <row r="13554">
      <c r="A13554" s="294" t="s">
        <v>30106</v>
      </c>
      <c r="B13554" s="294"/>
      <c r="C13554" s="294"/>
      <c r="D13554" s="294"/>
      <c r="E13554" s="294"/>
      <c r="F13554" s="294"/>
    </row>
    <row r="13555">
      <c r="A13555" s="294" t="s">
        <v>30107</v>
      </c>
      <c r="B13555" s="294"/>
      <c r="C13555" s="294"/>
      <c r="D13555" s="294"/>
      <c r="E13555" s="294"/>
      <c r="F13555" s="294"/>
    </row>
    <row r="13556">
      <c r="A13556" s="294" t="s">
        <v>30108</v>
      </c>
      <c r="B13556" s="294"/>
      <c r="C13556" s="294"/>
      <c r="D13556" s="294"/>
      <c r="E13556" s="294"/>
      <c r="F13556" s="294"/>
    </row>
    <row r="13557">
      <c r="A13557" s="294" t="s">
        <v>30109</v>
      </c>
      <c r="B13557" s="294"/>
      <c r="C13557" s="294"/>
      <c r="D13557" s="294"/>
      <c r="E13557" s="294"/>
      <c r="F13557" s="294"/>
    </row>
    <row r="13558">
      <c r="A13558" s="294"/>
      <c r="B13558" s="294"/>
      <c r="C13558" s="294"/>
      <c r="D13558" s="294"/>
      <c r="E13558" s="294"/>
      <c r="F13558" s="294"/>
    </row>
    <row r="13559">
      <c r="A13559" s="294" t="s">
        <v>26214</v>
      </c>
      <c r="B13559" s="294"/>
      <c r="C13559" s="294"/>
      <c r="D13559" s="294"/>
      <c r="E13559" s="294"/>
      <c r="F13559" s="294"/>
    </row>
    <row r="13560">
      <c r="A13560" s="294"/>
      <c r="B13560" s="294"/>
      <c r="C13560" s="294"/>
      <c r="D13560" s="294"/>
      <c r="E13560" s="294"/>
      <c r="F13560" s="294"/>
    </row>
    <row r="13561">
      <c r="A13561" s="294" t="s">
        <v>30110</v>
      </c>
      <c r="B13561" s="294"/>
      <c r="C13561" s="294"/>
      <c r="D13561" s="294"/>
      <c r="E13561" s="294"/>
      <c r="F13561" s="294"/>
    </row>
    <row r="13562">
      <c r="A13562" s="294" t="s">
        <v>30111</v>
      </c>
      <c r="B13562" s="294"/>
      <c r="C13562" s="294"/>
      <c r="D13562" s="294"/>
      <c r="E13562" s="294"/>
      <c r="F13562" s="294"/>
    </row>
    <row r="13563">
      <c r="A13563" s="294" t="s">
        <v>30112</v>
      </c>
      <c r="B13563" s="294"/>
      <c r="C13563" s="294"/>
      <c r="D13563" s="294"/>
      <c r="E13563" s="294"/>
      <c r="F13563" s="294"/>
    </row>
    <row r="13564">
      <c r="A13564" s="294" t="s">
        <v>30113</v>
      </c>
      <c r="B13564" s="294"/>
      <c r="C13564" s="294"/>
      <c r="D13564" s="294"/>
      <c r="E13564" s="294"/>
      <c r="F13564" s="294"/>
    </row>
    <row r="13565">
      <c r="A13565" s="294" t="s">
        <v>30114</v>
      </c>
      <c r="B13565" s="294"/>
      <c r="C13565" s="294"/>
      <c r="D13565" s="294"/>
      <c r="E13565" s="294"/>
      <c r="F13565" s="294"/>
    </row>
    <row r="13566">
      <c r="A13566" s="294" t="s">
        <v>30115</v>
      </c>
      <c r="B13566" s="294"/>
      <c r="C13566" s="294"/>
      <c r="D13566" s="294"/>
      <c r="E13566" s="294"/>
      <c r="F13566" s="294"/>
    </row>
    <row r="13567">
      <c r="A13567" s="294" t="s">
        <v>30116</v>
      </c>
      <c r="B13567" s="294"/>
      <c r="C13567" s="294"/>
      <c r="D13567" s="294"/>
      <c r="E13567" s="294"/>
      <c r="F13567" s="294"/>
    </row>
    <row r="13568">
      <c r="A13568" s="294"/>
      <c r="B13568" s="294"/>
      <c r="C13568" s="294"/>
      <c r="D13568" s="294"/>
      <c r="E13568" s="294"/>
      <c r="F13568" s="294"/>
    </row>
    <row r="13569">
      <c r="A13569" s="294" t="s">
        <v>26253</v>
      </c>
      <c r="B13569" s="294"/>
      <c r="C13569" s="294"/>
      <c r="D13569" s="294"/>
      <c r="E13569" s="294"/>
      <c r="F13569" s="294"/>
    </row>
    <row r="13570">
      <c r="A13570" s="294"/>
      <c r="B13570" s="294"/>
      <c r="C13570" s="294"/>
      <c r="D13570" s="294"/>
      <c r="E13570" s="294"/>
      <c r="F13570" s="294"/>
    </row>
    <row r="13571">
      <c r="A13571" s="294" t="s">
        <v>30117</v>
      </c>
      <c r="B13571" s="294"/>
      <c r="C13571" s="294"/>
      <c r="D13571" s="294"/>
      <c r="E13571" s="294"/>
      <c r="F13571" s="294"/>
    </row>
    <row r="13572">
      <c r="A13572" s="294" t="s">
        <v>30118</v>
      </c>
      <c r="B13572" s="294"/>
      <c r="C13572" s="294"/>
      <c r="D13572" s="294"/>
      <c r="E13572" s="294"/>
      <c r="F13572" s="294"/>
    </row>
    <row r="13573">
      <c r="A13573" s="294" t="s">
        <v>30119</v>
      </c>
      <c r="B13573" s="294"/>
      <c r="C13573" s="294"/>
      <c r="D13573" s="294"/>
      <c r="E13573" s="294"/>
      <c r="F13573" s="294"/>
    </row>
    <row r="13574">
      <c r="A13574" s="294" t="s">
        <v>30120</v>
      </c>
      <c r="B13574" s="294"/>
      <c r="C13574" s="294"/>
      <c r="D13574" s="294"/>
      <c r="E13574" s="294"/>
      <c r="F13574" s="294"/>
    </row>
    <row r="13575">
      <c r="A13575" s="294" t="s">
        <v>30121</v>
      </c>
      <c r="B13575" s="294"/>
      <c r="C13575" s="294"/>
      <c r="D13575" s="294"/>
      <c r="E13575" s="294"/>
      <c r="F13575" s="294"/>
    </row>
    <row r="13576">
      <c r="A13576" s="294" t="s">
        <v>30122</v>
      </c>
      <c r="B13576" s="294"/>
      <c r="C13576" s="294"/>
      <c r="D13576" s="294"/>
      <c r="E13576" s="294"/>
      <c r="F13576" s="294"/>
    </row>
    <row r="13577">
      <c r="A13577" s="294" t="s">
        <v>28124</v>
      </c>
      <c r="B13577" s="294"/>
      <c r="C13577" s="294"/>
      <c r="D13577" s="294"/>
      <c r="E13577" s="294"/>
      <c r="F13577" s="294"/>
    </row>
    <row r="13578">
      <c r="A13578" s="294" t="s">
        <v>30123</v>
      </c>
      <c r="B13578" s="294"/>
      <c r="C13578" s="294"/>
      <c r="D13578" s="294"/>
      <c r="E13578" s="294"/>
      <c r="F13578" s="294"/>
    </row>
    <row r="13579">
      <c r="A13579" s="294" t="s">
        <v>30124</v>
      </c>
      <c r="B13579" s="294"/>
      <c r="C13579" s="294"/>
      <c r="D13579" s="294"/>
      <c r="E13579" s="294"/>
      <c r="F13579" s="294"/>
    </row>
    <row r="13580">
      <c r="A13580" s="294"/>
      <c r="B13580" s="294"/>
      <c r="C13580" s="294"/>
      <c r="D13580" s="294"/>
      <c r="E13580" s="294"/>
      <c r="F13580" s="294"/>
    </row>
    <row r="13581">
      <c r="A13581" s="294" t="s">
        <v>25957</v>
      </c>
      <c r="B13581" s="294"/>
      <c r="C13581" s="294"/>
      <c r="D13581" s="294"/>
      <c r="E13581" s="294"/>
      <c r="F13581" s="294"/>
    </row>
    <row r="13582">
      <c r="A13582" s="294"/>
      <c r="B13582" s="294"/>
      <c r="C13582" s="294"/>
      <c r="D13582" s="294"/>
      <c r="E13582" s="294"/>
      <c r="F13582" s="294"/>
    </row>
    <row r="13583">
      <c r="A13583" s="294" t="s">
        <v>30125</v>
      </c>
      <c r="B13583" s="294"/>
      <c r="C13583" s="294"/>
      <c r="D13583" s="294"/>
      <c r="E13583" s="294"/>
      <c r="F13583" s="294"/>
    </row>
    <row r="13584">
      <c r="A13584" s="294"/>
      <c r="B13584" s="294"/>
      <c r="C13584" s="294"/>
      <c r="D13584" s="294"/>
      <c r="E13584" s="294"/>
      <c r="F13584" s="294"/>
    </row>
    <row r="13585">
      <c r="A13585" s="294" t="s">
        <v>26193</v>
      </c>
      <c r="B13585" s="294"/>
      <c r="C13585" s="294"/>
      <c r="D13585" s="294"/>
      <c r="E13585" s="294"/>
      <c r="F13585" s="294"/>
    </row>
    <row r="13586">
      <c r="A13586" s="294"/>
      <c r="B13586" s="294"/>
      <c r="C13586" s="294"/>
      <c r="D13586" s="294"/>
      <c r="E13586" s="294"/>
      <c r="F13586" s="294"/>
    </row>
    <row r="13587">
      <c r="A13587" s="294" t="s">
        <v>30126</v>
      </c>
      <c r="B13587" s="294"/>
      <c r="C13587" s="294"/>
      <c r="D13587" s="294"/>
      <c r="E13587" s="294"/>
      <c r="F13587" s="294"/>
    </row>
    <row r="13588">
      <c r="A13588" s="294" t="s">
        <v>30127</v>
      </c>
      <c r="B13588" s="294"/>
      <c r="C13588" s="294"/>
      <c r="D13588" s="294"/>
      <c r="E13588" s="294"/>
      <c r="F13588" s="294"/>
    </row>
    <row r="13589">
      <c r="A13589" s="294" t="s">
        <v>30128</v>
      </c>
      <c r="B13589" s="294"/>
      <c r="C13589" s="294"/>
      <c r="D13589" s="294"/>
      <c r="E13589" s="294"/>
      <c r="F13589" s="294"/>
    </row>
    <row r="13590">
      <c r="A13590" s="294" t="s">
        <v>30129</v>
      </c>
      <c r="B13590" s="294"/>
      <c r="C13590" s="294"/>
      <c r="D13590" s="294"/>
      <c r="E13590" s="294"/>
      <c r="F13590" s="294"/>
    </row>
    <row r="13591">
      <c r="A13591" s="294"/>
      <c r="B13591" s="294"/>
      <c r="C13591" s="294"/>
      <c r="D13591" s="294"/>
      <c r="E13591" s="294"/>
      <c r="F13591" s="294"/>
    </row>
    <row r="13592">
      <c r="A13592" s="294" t="s">
        <v>25967</v>
      </c>
      <c r="B13592" s="294"/>
      <c r="C13592" s="294"/>
      <c r="D13592" s="294"/>
      <c r="E13592" s="294"/>
      <c r="F13592" s="294"/>
    </row>
    <row r="13593">
      <c r="A13593" s="294"/>
      <c r="B13593" s="294"/>
      <c r="C13593" s="294"/>
      <c r="D13593" s="294"/>
      <c r="E13593" s="294"/>
      <c r="F13593" s="294"/>
    </row>
    <row r="13594">
      <c r="A13594" s="294" t="s">
        <v>30130</v>
      </c>
      <c r="B13594" s="294"/>
      <c r="C13594" s="294"/>
      <c r="D13594" s="294"/>
      <c r="E13594" s="294"/>
      <c r="F13594" s="294"/>
    </row>
    <row r="13595">
      <c r="A13595" s="294" t="s">
        <v>30131</v>
      </c>
      <c r="B13595" s="294"/>
      <c r="C13595" s="294"/>
      <c r="D13595" s="294"/>
      <c r="E13595" s="294"/>
      <c r="F13595" s="294"/>
    </row>
    <row r="13596">
      <c r="A13596" s="294" t="s">
        <v>30132</v>
      </c>
      <c r="B13596" s="294"/>
      <c r="C13596" s="294"/>
      <c r="D13596" s="294"/>
      <c r="E13596" s="294"/>
      <c r="F13596" s="294"/>
    </row>
    <row r="13597">
      <c r="A13597" s="294" t="s">
        <v>30133</v>
      </c>
      <c r="B13597" s="294"/>
      <c r="C13597" s="294"/>
      <c r="D13597" s="294"/>
      <c r="E13597" s="294"/>
      <c r="F13597" s="294"/>
    </row>
    <row r="13598">
      <c r="A13598" s="294" t="s">
        <v>30134</v>
      </c>
      <c r="B13598" s="294"/>
      <c r="C13598" s="294"/>
      <c r="D13598" s="294"/>
      <c r="E13598" s="294"/>
      <c r="F13598" s="294"/>
    </row>
    <row r="13599">
      <c r="A13599" s="294" t="s">
        <v>30135</v>
      </c>
      <c r="B13599" s="294"/>
      <c r="C13599" s="294"/>
      <c r="D13599" s="294"/>
      <c r="E13599" s="294"/>
      <c r="F13599" s="294"/>
    </row>
    <row r="13600">
      <c r="A13600" s="294"/>
      <c r="B13600" s="294"/>
      <c r="C13600" s="294"/>
      <c r="D13600" s="294"/>
      <c r="E13600" s="294"/>
      <c r="F13600" s="294"/>
    </row>
    <row r="13601">
      <c r="A13601" s="294" t="s">
        <v>26240</v>
      </c>
      <c r="B13601" s="294"/>
      <c r="C13601" s="294"/>
      <c r="D13601" s="294"/>
      <c r="E13601" s="294"/>
      <c r="F13601" s="294"/>
    </row>
    <row r="13602">
      <c r="A13602" s="294"/>
      <c r="B13602" s="294"/>
      <c r="C13602" s="294"/>
      <c r="D13602" s="294"/>
      <c r="E13602" s="294"/>
      <c r="F13602" s="294"/>
    </row>
    <row r="13603">
      <c r="A13603" s="294" t="s">
        <v>30136</v>
      </c>
      <c r="B13603" s="294"/>
      <c r="C13603" s="294"/>
      <c r="D13603" s="294"/>
      <c r="E13603" s="294"/>
      <c r="F13603" s="294"/>
    </row>
    <row r="13604">
      <c r="A13604" s="294" t="s">
        <v>30137</v>
      </c>
      <c r="B13604" s="294"/>
      <c r="C13604" s="294"/>
      <c r="D13604" s="294"/>
      <c r="E13604" s="294"/>
      <c r="F13604" s="294"/>
    </row>
    <row r="13605">
      <c r="A13605" s="294" t="s">
        <v>30138</v>
      </c>
      <c r="B13605" s="294"/>
      <c r="C13605" s="294"/>
      <c r="D13605" s="294"/>
      <c r="E13605" s="294"/>
      <c r="F13605" s="294"/>
    </row>
    <row r="13606">
      <c r="A13606" s="294" t="s">
        <v>30139</v>
      </c>
      <c r="B13606" s="294"/>
      <c r="C13606" s="294"/>
      <c r="D13606" s="294"/>
      <c r="E13606" s="294"/>
      <c r="F13606" s="294"/>
    </row>
    <row r="13607">
      <c r="A13607" s="294" t="s">
        <v>30140</v>
      </c>
      <c r="B13607" s="294"/>
      <c r="C13607" s="294"/>
      <c r="D13607" s="294"/>
      <c r="E13607" s="294"/>
      <c r="F13607" s="294"/>
    </row>
    <row r="13608">
      <c r="A13608" s="294" t="s">
        <v>30141</v>
      </c>
      <c r="B13608" s="294"/>
      <c r="C13608" s="294"/>
      <c r="D13608" s="294"/>
      <c r="E13608" s="294"/>
      <c r="F13608" s="294"/>
    </row>
    <row r="13609">
      <c r="A13609" s="294" t="s">
        <v>30142</v>
      </c>
      <c r="B13609" s="294"/>
      <c r="C13609" s="294"/>
      <c r="D13609" s="294"/>
      <c r="E13609" s="294"/>
      <c r="F13609" s="294"/>
    </row>
    <row r="13610">
      <c r="A13610" s="294" t="s">
        <v>30143</v>
      </c>
      <c r="B13610" s="294"/>
      <c r="C13610" s="294"/>
      <c r="D13610" s="294"/>
      <c r="E13610" s="294"/>
      <c r="F13610" s="294"/>
    </row>
    <row r="13611">
      <c r="A13611" s="294"/>
      <c r="B13611" s="294"/>
      <c r="C13611" s="294"/>
      <c r="D13611" s="294"/>
      <c r="E13611" s="294"/>
      <c r="F13611" s="294"/>
    </row>
    <row r="13612">
      <c r="A13612" s="294" t="s">
        <v>26214</v>
      </c>
      <c r="B13612" s="294"/>
      <c r="C13612" s="294"/>
      <c r="D13612" s="294"/>
      <c r="E13612" s="294"/>
      <c r="F13612" s="294"/>
    </row>
    <row r="13613">
      <c r="A13613" s="294"/>
      <c r="B13613" s="294"/>
      <c r="C13613" s="294"/>
      <c r="D13613" s="294"/>
      <c r="E13613" s="294"/>
      <c r="F13613" s="294"/>
    </row>
    <row r="13614">
      <c r="A13614" s="294" t="s">
        <v>30144</v>
      </c>
      <c r="B13614" s="294"/>
      <c r="C13614" s="294"/>
      <c r="D13614" s="294"/>
      <c r="E13614" s="294"/>
      <c r="F13614" s="294"/>
    </row>
    <row r="13615">
      <c r="A13615" s="294" t="s">
        <v>30145</v>
      </c>
      <c r="B13615" s="294"/>
      <c r="C13615" s="294"/>
      <c r="D13615" s="294"/>
      <c r="E13615" s="294"/>
      <c r="F13615" s="294"/>
    </row>
    <row r="13616">
      <c r="A13616" s="294" t="s">
        <v>30146</v>
      </c>
      <c r="B13616" s="294"/>
      <c r="C13616" s="294"/>
      <c r="D13616" s="294"/>
      <c r="E13616" s="294"/>
      <c r="F13616" s="294"/>
    </row>
    <row r="13617">
      <c r="A13617" s="294" t="s">
        <v>30147</v>
      </c>
      <c r="B13617" s="294"/>
      <c r="C13617" s="294"/>
      <c r="D13617" s="294"/>
      <c r="E13617" s="294"/>
      <c r="F13617" s="294"/>
    </row>
    <row r="13618">
      <c r="A13618" s="294" t="s">
        <v>30148</v>
      </c>
      <c r="B13618" s="294"/>
      <c r="C13618" s="294"/>
      <c r="D13618" s="294"/>
      <c r="E13618" s="294"/>
      <c r="F13618" s="294"/>
    </row>
    <row r="13619">
      <c r="A13619" s="294"/>
      <c r="B13619" s="294"/>
      <c r="C13619" s="294"/>
      <c r="D13619" s="294"/>
      <c r="E13619" s="294"/>
      <c r="F13619" s="294"/>
    </row>
    <row r="13620">
      <c r="A13620" s="294" t="s">
        <v>26219</v>
      </c>
      <c r="B13620" s="294"/>
      <c r="C13620" s="294"/>
      <c r="D13620" s="294"/>
      <c r="E13620" s="294"/>
      <c r="F13620" s="294"/>
    </row>
    <row r="13621">
      <c r="A13621" s="294"/>
      <c r="B13621" s="294"/>
      <c r="C13621" s="294"/>
      <c r="D13621" s="294"/>
      <c r="E13621" s="294"/>
      <c r="F13621" s="294"/>
    </row>
    <row r="13622">
      <c r="A13622" s="294" t="s">
        <v>29893</v>
      </c>
      <c r="B13622" s="294"/>
      <c r="C13622" s="294"/>
      <c r="D13622" s="294"/>
      <c r="E13622" s="294"/>
      <c r="F13622" s="294"/>
    </row>
    <row r="13623">
      <c r="A13623" s="294" t="s">
        <v>29894</v>
      </c>
      <c r="B13623" s="294"/>
      <c r="C13623" s="294"/>
      <c r="D13623" s="294"/>
      <c r="E13623" s="294"/>
      <c r="F13623" s="294"/>
    </row>
    <row r="13624">
      <c r="A13624" s="294" t="s">
        <v>30149</v>
      </c>
      <c r="B13624" s="294"/>
      <c r="C13624" s="294"/>
      <c r="D13624" s="294"/>
      <c r="E13624" s="294"/>
      <c r="F13624" s="294"/>
    </row>
    <row r="13625">
      <c r="A13625" s="294" t="s">
        <v>30150</v>
      </c>
      <c r="B13625" s="294"/>
      <c r="C13625" s="294"/>
      <c r="D13625" s="294"/>
      <c r="E13625" s="294"/>
      <c r="F13625" s="294"/>
    </row>
    <row r="13626">
      <c r="A13626" s="294" t="s">
        <v>30151</v>
      </c>
      <c r="B13626" s="294"/>
      <c r="C13626" s="294"/>
      <c r="D13626" s="294"/>
      <c r="E13626" s="294"/>
      <c r="F13626" s="294"/>
    </row>
    <row r="13627">
      <c r="A13627" s="294"/>
      <c r="B13627" s="294"/>
      <c r="C13627" s="294"/>
      <c r="D13627" s="294"/>
      <c r="E13627" s="294"/>
      <c r="F13627" s="294"/>
    </row>
    <row r="13628">
      <c r="A13628" s="294" t="s">
        <v>28124</v>
      </c>
      <c r="B13628" s="294"/>
      <c r="C13628" s="294"/>
      <c r="D13628" s="294"/>
      <c r="E13628" s="294"/>
      <c r="F13628" s="294"/>
    </row>
    <row r="13629">
      <c r="A13629" s="294" t="s">
        <v>30152</v>
      </c>
      <c r="B13629" s="294"/>
      <c r="C13629" s="294"/>
      <c r="D13629" s="294"/>
      <c r="E13629" s="294"/>
      <c r="F13629" s="294"/>
    </row>
    <row r="13630">
      <c r="A13630" s="294" t="s">
        <v>30124</v>
      </c>
      <c r="B13630" s="294"/>
      <c r="C13630" s="294"/>
      <c r="D13630" s="294"/>
      <c r="E13630" s="294"/>
      <c r="F13630" s="294"/>
    </row>
    <row r="13631">
      <c r="A13631" s="294"/>
      <c r="B13631" s="294"/>
      <c r="C13631" s="294"/>
      <c r="D13631" s="294"/>
      <c r="E13631" s="294"/>
      <c r="F13631" s="294"/>
    </row>
    <row r="13632">
      <c r="A13632" s="294" t="s">
        <v>25957</v>
      </c>
      <c r="B13632" s="294"/>
      <c r="C13632" s="294"/>
      <c r="D13632" s="294"/>
      <c r="E13632" s="294"/>
      <c r="F13632" s="294"/>
    </row>
    <row r="13633">
      <c r="A13633" s="294"/>
      <c r="B13633" s="294"/>
      <c r="C13633" s="294"/>
      <c r="D13633" s="294"/>
      <c r="E13633" s="294"/>
      <c r="F13633" s="294"/>
    </row>
    <row r="13634">
      <c r="A13634" s="294" t="s">
        <v>30125</v>
      </c>
      <c r="B13634" s="294"/>
      <c r="C13634" s="294"/>
      <c r="D13634" s="294"/>
      <c r="E13634" s="294"/>
      <c r="F13634" s="294"/>
    </row>
    <row r="13635">
      <c r="A13635" s="294"/>
      <c r="B13635" s="294"/>
      <c r="C13635" s="294"/>
      <c r="D13635" s="294"/>
      <c r="E13635" s="294"/>
      <c r="F13635" s="294"/>
    </row>
    <row r="13636">
      <c r="A13636" s="294" t="s">
        <v>26193</v>
      </c>
      <c r="B13636" s="294"/>
      <c r="C13636" s="294"/>
      <c r="D13636" s="294"/>
      <c r="E13636" s="294"/>
      <c r="F13636" s="294"/>
    </row>
    <row r="13637">
      <c r="A13637" s="294"/>
      <c r="B13637" s="294"/>
      <c r="C13637" s="294"/>
      <c r="D13637" s="294"/>
      <c r="E13637" s="294"/>
      <c r="F13637" s="294"/>
    </row>
    <row r="13638">
      <c r="A13638" s="294" t="s">
        <v>30126</v>
      </c>
      <c r="B13638" s="294"/>
      <c r="C13638" s="294"/>
      <c r="D13638" s="294"/>
      <c r="E13638" s="294"/>
      <c r="F13638" s="294"/>
    </row>
    <row r="13639">
      <c r="A13639" s="294" t="s">
        <v>30127</v>
      </c>
      <c r="B13639" s="294"/>
      <c r="C13639" s="294"/>
      <c r="D13639" s="294"/>
      <c r="E13639" s="294"/>
      <c r="F13639" s="294"/>
    </row>
    <row r="13640">
      <c r="A13640" s="294" t="s">
        <v>30128</v>
      </c>
      <c r="B13640" s="294"/>
      <c r="C13640" s="294"/>
      <c r="D13640" s="294"/>
      <c r="E13640" s="294"/>
      <c r="F13640" s="294"/>
    </row>
    <row r="13641">
      <c r="A13641" s="294" t="s">
        <v>30129</v>
      </c>
      <c r="B13641" s="294"/>
      <c r="C13641" s="294"/>
      <c r="D13641" s="294"/>
      <c r="E13641" s="294"/>
      <c r="F13641" s="294"/>
    </row>
    <row r="13642">
      <c r="A13642" s="294"/>
      <c r="B13642" s="294"/>
      <c r="C13642" s="294"/>
      <c r="D13642" s="294"/>
      <c r="E13642" s="294"/>
      <c r="F13642" s="294"/>
    </row>
    <row r="13643">
      <c r="A13643" s="294" t="s">
        <v>25967</v>
      </c>
      <c r="B13643" s="294"/>
      <c r="C13643" s="294"/>
      <c r="D13643" s="294"/>
      <c r="E13643" s="294"/>
      <c r="F13643" s="294"/>
    </row>
    <row r="13644">
      <c r="A13644" s="294"/>
      <c r="B13644" s="294"/>
      <c r="C13644" s="294"/>
      <c r="D13644" s="294"/>
      <c r="E13644" s="294"/>
      <c r="F13644" s="294"/>
    </row>
    <row r="13645">
      <c r="A13645" s="294" t="s">
        <v>30130</v>
      </c>
      <c r="B13645" s="294"/>
      <c r="C13645" s="294"/>
      <c r="D13645" s="294"/>
      <c r="E13645" s="294"/>
      <c r="F13645" s="294"/>
    </row>
    <row r="13646">
      <c r="A13646" s="294" t="s">
        <v>30131</v>
      </c>
      <c r="B13646" s="294"/>
      <c r="C13646" s="294"/>
      <c r="D13646" s="294"/>
      <c r="E13646" s="294"/>
      <c r="F13646" s="294"/>
    </row>
    <row r="13647">
      <c r="A13647" s="294" t="s">
        <v>30132</v>
      </c>
      <c r="B13647" s="294"/>
      <c r="C13647" s="294"/>
      <c r="D13647" s="294"/>
      <c r="E13647" s="294"/>
      <c r="F13647" s="294"/>
    </row>
    <row r="13648">
      <c r="A13648" s="294" t="s">
        <v>30133</v>
      </c>
      <c r="B13648" s="294"/>
      <c r="C13648" s="294"/>
      <c r="D13648" s="294"/>
      <c r="E13648" s="294"/>
      <c r="F13648" s="294"/>
    </row>
    <row r="13649">
      <c r="A13649" s="294" t="s">
        <v>30134</v>
      </c>
      <c r="B13649" s="294"/>
      <c r="C13649" s="294"/>
      <c r="D13649" s="294"/>
      <c r="E13649" s="294"/>
      <c r="F13649" s="294"/>
    </row>
    <row r="13650">
      <c r="A13650" s="294" t="s">
        <v>30135</v>
      </c>
      <c r="B13650" s="294"/>
      <c r="C13650" s="294"/>
      <c r="D13650" s="294"/>
      <c r="E13650" s="294"/>
      <c r="F13650" s="294"/>
    </row>
    <row r="13651">
      <c r="A13651" s="294"/>
      <c r="B13651" s="294"/>
      <c r="C13651" s="294"/>
      <c r="D13651" s="294"/>
      <c r="E13651" s="294"/>
      <c r="F13651" s="294"/>
    </row>
    <row r="13652">
      <c r="A13652" s="294" t="s">
        <v>26240</v>
      </c>
      <c r="B13652" s="294"/>
      <c r="C13652" s="294"/>
      <c r="D13652" s="294"/>
      <c r="E13652" s="294"/>
      <c r="F13652" s="294"/>
    </row>
    <row r="13653">
      <c r="A13653" s="294"/>
      <c r="B13653" s="294"/>
      <c r="C13653" s="294"/>
      <c r="D13653" s="294"/>
      <c r="E13653" s="294"/>
      <c r="F13653" s="294"/>
    </row>
    <row r="13654">
      <c r="A13654" s="294" t="s">
        <v>30136</v>
      </c>
      <c r="B13654" s="294"/>
      <c r="C13654" s="294"/>
      <c r="D13654" s="294"/>
      <c r="E13654" s="294"/>
      <c r="F13654" s="294"/>
    </row>
    <row r="13655">
      <c r="A13655" s="294" t="s">
        <v>30137</v>
      </c>
      <c r="B13655" s="294"/>
      <c r="C13655" s="294"/>
      <c r="D13655" s="294"/>
      <c r="E13655" s="294"/>
      <c r="F13655" s="294"/>
    </row>
    <row r="13656">
      <c r="A13656" s="294" t="s">
        <v>30138</v>
      </c>
      <c r="B13656" s="294"/>
      <c r="C13656" s="294"/>
      <c r="D13656" s="294"/>
      <c r="E13656" s="294"/>
      <c r="F13656" s="294"/>
    </row>
    <row r="13657">
      <c r="A13657" s="294" t="s">
        <v>30139</v>
      </c>
      <c r="B13657" s="294"/>
      <c r="C13657" s="294"/>
      <c r="D13657" s="294"/>
      <c r="E13657" s="294"/>
      <c r="F13657" s="294"/>
    </row>
    <row r="13658">
      <c r="A13658" s="294" t="s">
        <v>30140</v>
      </c>
      <c r="B13658" s="294"/>
      <c r="C13658" s="294"/>
      <c r="D13658" s="294"/>
      <c r="E13658" s="294"/>
      <c r="F13658" s="294"/>
    </row>
    <row r="13659">
      <c r="A13659" s="294" t="s">
        <v>30141</v>
      </c>
      <c r="B13659" s="294"/>
      <c r="C13659" s="294"/>
      <c r="D13659" s="294"/>
      <c r="E13659" s="294"/>
      <c r="F13659" s="294"/>
    </row>
    <row r="13660">
      <c r="A13660" s="294" t="s">
        <v>30142</v>
      </c>
      <c r="B13660" s="294"/>
      <c r="C13660" s="294"/>
      <c r="D13660" s="294"/>
      <c r="E13660" s="294"/>
      <c r="F13660" s="294"/>
    </row>
    <row r="13661">
      <c r="A13661" s="294" t="s">
        <v>30143</v>
      </c>
      <c r="B13661" s="294"/>
      <c r="C13661" s="294"/>
      <c r="D13661" s="294"/>
      <c r="E13661" s="294"/>
      <c r="F13661" s="294"/>
    </row>
    <row r="13662">
      <c r="A13662" s="294"/>
      <c r="B13662" s="294"/>
      <c r="C13662" s="294"/>
      <c r="D13662" s="294"/>
      <c r="E13662" s="294"/>
      <c r="F13662" s="294"/>
    </row>
    <row r="13663">
      <c r="A13663" s="294" t="s">
        <v>26214</v>
      </c>
      <c r="B13663" s="294"/>
      <c r="C13663" s="294"/>
      <c r="D13663" s="294"/>
      <c r="E13663" s="294"/>
      <c r="F13663" s="294"/>
    </row>
    <row r="13664">
      <c r="A13664" s="294"/>
      <c r="B13664" s="294"/>
      <c r="C13664" s="294"/>
      <c r="D13664" s="294"/>
      <c r="E13664" s="294"/>
      <c r="F13664" s="294"/>
    </row>
    <row r="13665">
      <c r="A13665" s="294" t="s">
        <v>30144</v>
      </c>
      <c r="B13665" s="294"/>
      <c r="C13665" s="294"/>
      <c r="D13665" s="294"/>
      <c r="E13665" s="294"/>
      <c r="F13665" s="294"/>
    </row>
    <row r="13666">
      <c r="A13666" s="294" t="s">
        <v>30145</v>
      </c>
      <c r="B13666" s="294"/>
      <c r="C13666" s="294"/>
      <c r="D13666" s="294"/>
      <c r="E13666" s="294"/>
      <c r="F13666" s="294"/>
    </row>
    <row r="13667">
      <c r="A13667" s="294" t="s">
        <v>30146</v>
      </c>
      <c r="B13667" s="294"/>
      <c r="C13667" s="294"/>
      <c r="D13667" s="294"/>
      <c r="E13667" s="294"/>
      <c r="F13667" s="294"/>
    </row>
    <row r="13668">
      <c r="A13668" s="294" t="s">
        <v>30147</v>
      </c>
      <c r="B13668" s="294"/>
      <c r="C13668" s="294"/>
      <c r="D13668" s="294"/>
      <c r="E13668" s="294"/>
      <c r="F13668" s="294"/>
    </row>
    <row r="13669">
      <c r="A13669" s="294" t="s">
        <v>30148</v>
      </c>
      <c r="B13669" s="294"/>
      <c r="C13669" s="294"/>
      <c r="D13669" s="294"/>
      <c r="E13669" s="294"/>
      <c r="F13669" s="294"/>
    </row>
    <row r="13670">
      <c r="A13670" s="294"/>
      <c r="B13670" s="294"/>
      <c r="C13670" s="294"/>
      <c r="D13670" s="294"/>
      <c r="E13670" s="294"/>
      <c r="F13670" s="294"/>
    </row>
    <row r="13671">
      <c r="A13671" s="294" t="s">
        <v>26219</v>
      </c>
      <c r="B13671" s="294"/>
      <c r="C13671" s="294"/>
      <c r="D13671" s="294"/>
      <c r="E13671" s="294"/>
      <c r="F13671" s="294"/>
    </row>
    <row r="13672">
      <c r="A13672" s="294"/>
      <c r="B13672" s="294"/>
      <c r="C13672" s="294"/>
      <c r="D13672" s="294"/>
      <c r="E13672" s="294"/>
      <c r="F13672" s="294"/>
    </row>
    <row r="13673">
      <c r="A13673" s="294" t="s">
        <v>29893</v>
      </c>
      <c r="B13673" s="294"/>
      <c r="C13673" s="294"/>
      <c r="D13673" s="294"/>
      <c r="E13673" s="294"/>
      <c r="F13673" s="294"/>
    </row>
    <row r="13674">
      <c r="A13674" s="294" t="s">
        <v>29894</v>
      </c>
      <c r="B13674" s="294"/>
      <c r="C13674" s="294"/>
      <c r="D13674" s="294"/>
      <c r="E13674" s="294"/>
      <c r="F13674" s="294"/>
    </row>
    <row r="13675">
      <c r="A13675" s="294" t="s">
        <v>30149</v>
      </c>
      <c r="B13675" s="294"/>
      <c r="C13675" s="294"/>
      <c r="D13675" s="294"/>
      <c r="E13675" s="294"/>
      <c r="F13675" s="294"/>
    </row>
    <row r="13676">
      <c r="A13676" s="294" t="s">
        <v>30150</v>
      </c>
      <c r="B13676" s="294"/>
      <c r="C13676" s="294"/>
      <c r="D13676" s="294"/>
      <c r="E13676" s="294"/>
      <c r="F13676" s="294"/>
    </row>
    <row r="13677">
      <c r="A13677" s="294" t="s">
        <v>30151</v>
      </c>
      <c r="B13677" s="294"/>
      <c r="C13677" s="294"/>
      <c r="D13677" s="294"/>
      <c r="E13677" s="294"/>
      <c r="F13677" s="294"/>
    </row>
    <row r="13678">
      <c r="A13678" s="294"/>
      <c r="B13678" s="294"/>
      <c r="C13678" s="294"/>
      <c r="D13678" s="294"/>
      <c r="E13678" s="294"/>
      <c r="F13678" s="294"/>
    </row>
    <row r="13679">
      <c r="A13679" s="294" t="s">
        <v>28124</v>
      </c>
      <c r="B13679" s="294"/>
      <c r="C13679" s="294"/>
      <c r="D13679" s="294"/>
      <c r="E13679" s="294"/>
      <c r="F13679" s="294"/>
    </row>
    <row r="13680">
      <c r="A13680" s="294" t="s">
        <v>30153</v>
      </c>
      <c r="B13680" s="294"/>
      <c r="C13680" s="294"/>
      <c r="D13680" s="294"/>
      <c r="E13680" s="294"/>
      <c r="F13680" s="294"/>
    </row>
    <row r="13681">
      <c r="A13681" s="294" t="s">
        <v>30154</v>
      </c>
      <c r="B13681" s="294"/>
      <c r="C13681" s="294"/>
      <c r="D13681" s="294"/>
      <c r="E13681" s="294"/>
      <c r="F13681" s="294"/>
    </row>
    <row r="13682">
      <c r="A13682" s="294" t="s">
        <v>30124</v>
      </c>
      <c r="B13682" s="294"/>
      <c r="C13682" s="294"/>
      <c r="D13682" s="294"/>
      <c r="E13682" s="294"/>
      <c r="F13682" s="294"/>
    </row>
    <row r="13683">
      <c r="A13683" s="294"/>
      <c r="B13683" s="294"/>
      <c r="C13683" s="294"/>
      <c r="D13683" s="294"/>
      <c r="E13683" s="294"/>
      <c r="F13683" s="294"/>
    </row>
    <row r="13684">
      <c r="A13684" s="294" t="s">
        <v>25957</v>
      </c>
      <c r="B13684" s="294"/>
      <c r="C13684" s="294"/>
      <c r="D13684" s="294"/>
      <c r="E13684" s="294"/>
      <c r="F13684" s="294"/>
    </row>
    <row r="13685">
      <c r="A13685" s="294"/>
      <c r="B13685" s="294"/>
      <c r="C13685" s="294"/>
      <c r="D13685" s="294"/>
      <c r="E13685" s="294"/>
      <c r="F13685" s="294"/>
    </row>
    <row r="13686">
      <c r="A13686" s="294" t="s">
        <v>30125</v>
      </c>
      <c r="B13686" s="294"/>
      <c r="C13686" s="294"/>
      <c r="D13686" s="294"/>
      <c r="E13686" s="294"/>
      <c r="F13686" s="294"/>
    </row>
    <row r="13687">
      <c r="A13687" s="294"/>
      <c r="B13687" s="294"/>
      <c r="C13687" s="294"/>
      <c r="D13687" s="294"/>
      <c r="E13687" s="294"/>
      <c r="F13687" s="294"/>
    </row>
    <row r="13688">
      <c r="A13688" s="294" t="s">
        <v>26193</v>
      </c>
      <c r="B13688" s="294"/>
      <c r="C13688" s="294"/>
      <c r="D13688" s="294"/>
      <c r="E13688" s="294"/>
      <c r="F13688" s="294"/>
    </row>
    <row r="13689">
      <c r="A13689" s="294"/>
      <c r="B13689" s="294"/>
      <c r="C13689" s="294"/>
      <c r="D13689" s="294"/>
      <c r="E13689" s="294"/>
      <c r="F13689" s="294"/>
    </row>
    <row r="13690">
      <c r="A13690" s="294" t="s">
        <v>30126</v>
      </c>
      <c r="B13690" s="294"/>
      <c r="C13690" s="294"/>
      <c r="D13690" s="294"/>
      <c r="E13690" s="294"/>
      <c r="F13690" s="294"/>
    </row>
    <row r="13691">
      <c r="A13691" s="294" t="s">
        <v>30127</v>
      </c>
      <c r="B13691" s="294"/>
      <c r="C13691" s="294"/>
      <c r="D13691" s="294"/>
      <c r="E13691" s="294"/>
      <c r="F13691" s="294"/>
    </row>
    <row r="13692">
      <c r="A13692" s="294" t="s">
        <v>30128</v>
      </c>
      <c r="B13692" s="294"/>
      <c r="C13692" s="294"/>
      <c r="D13692" s="294"/>
      <c r="E13692" s="294"/>
      <c r="F13692" s="294"/>
    </row>
    <row r="13693">
      <c r="A13693" s="294" t="s">
        <v>30129</v>
      </c>
      <c r="B13693" s="294"/>
      <c r="C13693" s="294"/>
      <c r="D13693" s="294"/>
      <c r="E13693" s="294"/>
      <c r="F13693" s="294"/>
    </row>
    <row r="13694">
      <c r="A13694" s="294"/>
      <c r="B13694" s="294"/>
      <c r="C13694" s="294"/>
      <c r="D13694" s="294"/>
      <c r="E13694" s="294"/>
      <c r="F13694" s="294"/>
    </row>
    <row r="13695">
      <c r="A13695" s="294" t="s">
        <v>25967</v>
      </c>
      <c r="B13695" s="294"/>
      <c r="C13695" s="294"/>
      <c r="D13695" s="294"/>
      <c r="E13695" s="294"/>
      <c r="F13695" s="294"/>
    </row>
    <row r="13696">
      <c r="A13696" s="294"/>
      <c r="B13696" s="294"/>
      <c r="C13696" s="294"/>
      <c r="D13696" s="294"/>
      <c r="E13696" s="294"/>
      <c r="F13696" s="294"/>
    </row>
    <row r="13697">
      <c r="A13697" s="294" t="s">
        <v>30130</v>
      </c>
      <c r="B13697" s="294"/>
      <c r="C13697" s="294"/>
      <c r="D13697" s="294"/>
      <c r="E13697" s="294"/>
      <c r="F13697" s="294"/>
    </row>
    <row r="13698">
      <c r="A13698" s="294" t="s">
        <v>30131</v>
      </c>
      <c r="B13698" s="294"/>
      <c r="C13698" s="294"/>
      <c r="D13698" s="294"/>
      <c r="E13698" s="294"/>
      <c r="F13698" s="294"/>
    </row>
    <row r="13699">
      <c r="A13699" s="294" t="s">
        <v>30132</v>
      </c>
      <c r="B13699" s="294"/>
      <c r="C13699" s="294"/>
      <c r="D13699" s="294"/>
      <c r="E13699" s="294"/>
      <c r="F13699" s="294"/>
    </row>
    <row r="13700">
      <c r="A13700" s="294" t="s">
        <v>30133</v>
      </c>
      <c r="B13700" s="294"/>
      <c r="C13700" s="294"/>
      <c r="D13700" s="294"/>
      <c r="E13700" s="294"/>
      <c r="F13700" s="294"/>
    </row>
    <row r="13701">
      <c r="A13701" s="294" t="s">
        <v>30134</v>
      </c>
      <c r="B13701" s="294"/>
      <c r="C13701" s="294"/>
      <c r="D13701" s="294"/>
      <c r="E13701" s="294"/>
      <c r="F13701" s="294"/>
    </row>
    <row r="13702">
      <c r="A13702" s="294" t="s">
        <v>30135</v>
      </c>
      <c r="B13702" s="294"/>
      <c r="C13702" s="294"/>
      <c r="D13702" s="294"/>
      <c r="E13702" s="294"/>
      <c r="F13702" s="294"/>
    </row>
    <row r="13703">
      <c r="A13703" s="294"/>
      <c r="B13703" s="294"/>
      <c r="C13703" s="294"/>
      <c r="D13703" s="294"/>
      <c r="E13703" s="294"/>
      <c r="F13703" s="294"/>
    </row>
    <row r="13704">
      <c r="A13704" s="294" t="s">
        <v>26240</v>
      </c>
      <c r="B13704" s="294"/>
      <c r="C13704" s="294"/>
      <c r="D13704" s="294"/>
      <c r="E13704" s="294"/>
      <c r="F13704" s="294"/>
    </row>
    <row r="13705">
      <c r="A13705" s="294"/>
      <c r="B13705" s="294"/>
      <c r="C13705" s="294"/>
      <c r="D13705" s="294"/>
      <c r="E13705" s="294"/>
      <c r="F13705" s="294"/>
    </row>
    <row r="13706">
      <c r="A13706" s="294" t="s">
        <v>30136</v>
      </c>
      <c r="B13706" s="294"/>
      <c r="C13706" s="294"/>
      <c r="D13706" s="294"/>
      <c r="E13706" s="294"/>
      <c r="F13706" s="294"/>
    </row>
    <row r="13707">
      <c r="A13707" s="294" t="s">
        <v>30137</v>
      </c>
      <c r="B13707" s="294"/>
      <c r="C13707" s="294"/>
      <c r="D13707" s="294"/>
      <c r="E13707" s="294"/>
      <c r="F13707" s="294"/>
    </row>
    <row r="13708">
      <c r="A13708" s="294" t="s">
        <v>30138</v>
      </c>
      <c r="B13708" s="294"/>
      <c r="C13708" s="294"/>
      <c r="D13708" s="294"/>
      <c r="E13708" s="294"/>
      <c r="F13708" s="294"/>
    </row>
    <row r="13709">
      <c r="A13709" s="294" t="s">
        <v>30139</v>
      </c>
      <c r="B13709" s="294"/>
      <c r="C13709" s="294"/>
      <c r="D13709" s="294"/>
      <c r="E13709" s="294"/>
      <c r="F13709" s="294"/>
    </row>
    <row r="13710">
      <c r="A13710" s="294" t="s">
        <v>30140</v>
      </c>
      <c r="B13710" s="294"/>
      <c r="C13710" s="294"/>
      <c r="D13710" s="294"/>
      <c r="E13710" s="294"/>
      <c r="F13710" s="294"/>
    </row>
    <row r="13711">
      <c r="A13711" s="294" t="s">
        <v>30141</v>
      </c>
      <c r="B13711" s="294"/>
      <c r="C13711" s="294"/>
      <c r="D13711" s="294"/>
      <c r="E13711" s="294"/>
      <c r="F13711" s="294"/>
    </row>
    <row r="13712">
      <c r="A13712" s="294" t="s">
        <v>30142</v>
      </c>
      <c r="B13712" s="294"/>
      <c r="C13712" s="294"/>
      <c r="D13712" s="294"/>
      <c r="E13712" s="294"/>
      <c r="F13712" s="294"/>
    </row>
    <row r="13713">
      <c r="A13713" s="294" t="s">
        <v>30143</v>
      </c>
      <c r="B13713" s="294"/>
      <c r="C13713" s="294"/>
      <c r="D13713" s="294"/>
      <c r="E13713" s="294"/>
      <c r="F13713" s="294"/>
    </row>
    <row r="13714">
      <c r="A13714" s="294"/>
      <c r="B13714" s="294"/>
      <c r="C13714" s="294"/>
      <c r="D13714" s="294"/>
      <c r="E13714" s="294"/>
      <c r="F13714" s="294"/>
    </row>
    <row r="13715">
      <c r="A13715" s="294" t="s">
        <v>26214</v>
      </c>
      <c r="B13715" s="294"/>
      <c r="C13715" s="294"/>
      <c r="D13715" s="294"/>
      <c r="E13715" s="294"/>
      <c r="F13715" s="294"/>
    </row>
    <row r="13716">
      <c r="A13716" s="294"/>
      <c r="B13716" s="294"/>
      <c r="C13716" s="294"/>
      <c r="D13716" s="294"/>
      <c r="E13716" s="294"/>
      <c r="F13716" s="294"/>
    </row>
    <row r="13717">
      <c r="A13717" s="294" t="s">
        <v>30144</v>
      </c>
      <c r="B13717" s="294"/>
      <c r="C13717" s="294"/>
      <c r="D13717" s="294"/>
      <c r="E13717" s="294"/>
      <c r="F13717" s="294"/>
    </row>
    <row r="13718">
      <c r="A13718" s="294" t="s">
        <v>30145</v>
      </c>
      <c r="B13718" s="294"/>
      <c r="C13718" s="294"/>
      <c r="D13718" s="294"/>
      <c r="E13718" s="294"/>
      <c r="F13718" s="294"/>
    </row>
    <row r="13719">
      <c r="A13719" s="294" t="s">
        <v>30146</v>
      </c>
      <c r="B13719" s="294"/>
      <c r="C13719" s="294"/>
      <c r="D13719" s="294"/>
      <c r="E13719" s="294"/>
      <c r="F13719" s="294"/>
    </row>
    <row r="13720">
      <c r="A13720" s="294" t="s">
        <v>30147</v>
      </c>
      <c r="B13720" s="294"/>
      <c r="C13720" s="294"/>
      <c r="D13720" s="294"/>
      <c r="E13720" s="294"/>
      <c r="F13720" s="294"/>
    </row>
    <row r="13721">
      <c r="A13721" s="294" t="s">
        <v>30148</v>
      </c>
      <c r="B13721" s="294"/>
      <c r="C13721" s="294"/>
      <c r="D13721" s="294"/>
      <c r="E13721" s="294"/>
      <c r="F13721" s="294"/>
    </row>
    <row r="13722">
      <c r="A13722" s="294"/>
      <c r="B13722" s="294"/>
      <c r="C13722" s="294"/>
      <c r="D13722" s="294"/>
      <c r="E13722" s="294"/>
      <c r="F13722" s="294"/>
    </row>
    <row r="13723">
      <c r="A13723" s="294" t="s">
        <v>26219</v>
      </c>
      <c r="B13723" s="294"/>
      <c r="C13723" s="294"/>
      <c r="D13723" s="294"/>
      <c r="E13723" s="294"/>
      <c r="F13723" s="294"/>
    </row>
    <row r="13724">
      <c r="A13724" s="294"/>
      <c r="B13724" s="294"/>
      <c r="C13724" s="294"/>
      <c r="D13724" s="294"/>
      <c r="E13724" s="294"/>
      <c r="F13724" s="294"/>
    </row>
    <row r="13725">
      <c r="A13725" s="294" t="s">
        <v>29893</v>
      </c>
      <c r="B13725" s="294"/>
      <c r="C13725" s="294"/>
      <c r="D13725" s="294"/>
      <c r="E13725" s="294"/>
      <c r="F13725" s="294"/>
    </row>
    <row r="13726">
      <c r="A13726" s="294" t="s">
        <v>29894</v>
      </c>
      <c r="B13726" s="294"/>
      <c r="C13726" s="294"/>
      <c r="D13726" s="294"/>
      <c r="E13726" s="294"/>
      <c r="F13726" s="294"/>
    </row>
    <row r="13727">
      <c r="A13727" s="294" t="s">
        <v>30149</v>
      </c>
      <c r="B13727" s="294"/>
      <c r="C13727" s="294"/>
      <c r="D13727" s="294"/>
      <c r="E13727" s="294"/>
      <c r="F13727" s="294"/>
    </row>
    <row r="13728">
      <c r="A13728" s="294" t="s">
        <v>30150</v>
      </c>
      <c r="B13728" s="294"/>
      <c r="C13728" s="294"/>
      <c r="D13728" s="294"/>
      <c r="E13728" s="294"/>
      <c r="F13728" s="294"/>
    </row>
    <row r="13729">
      <c r="A13729" s="294" t="s">
        <v>30151</v>
      </c>
      <c r="B13729" s="294"/>
      <c r="C13729" s="294"/>
      <c r="D13729" s="294"/>
      <c r="E13729" s="294"/>
      <c r="F13729" s="294"/>
    </row>
    <row r="13730">
      <c r="A13730" s="294"/>
      <c r="B13730" s="294"/>
      <c r="C13730" s="294"/>
      <c r="D13730" s="294"/>
      <c r="E13730" s="294"/>
      <c r="F13730" s="294"/>
    </row>
    <row r="13731">
      <c r="A13731" s="294" t="s">
        <v>28124</v>
      </c>
      <c r="B13731" s="294"/>
      <c r="C13731" s="294"/>
      <c r="D13731" s="294"/>
      <c r="E13731" s="294"/>
      <c r="F13731" s="294"/>
    </row>
    <row r="13732">
      <c r="A13732" s="294" t="s">
        <v>30155</v>
      </c>
      <c r="B13732" s="294"/>
      <c r="C13732" s="294"/>
      <c r="D13732" s="294"/>
      <c r="E13732" s="294"/>
      <c r="F13732" s="294"/>
    </row>
    <row r="13733">
      <c r="A13733" s="294" t="s">
        <v>30156</v>
      </c>
      <c r="B13733" s="294"/>
      <c r="C13733" s="294"/>
      <c r="D13733" s="294"/>
      <c r="E13733" s="294"/>
      <c r="F13733" s="294"/>
    </row>
    <row r="13734">
      <c r="A13734" s="294" t="s">
        <v>21618</v>
      </c>
      <c r="B13734" s="294"/>
      <c r="C13734" s="294"/>
      <c r="D13734" s="294"/>
      <c r="E13734" s="294"/>
      <c r="F13734" s="294"/>
    </row>
    <row r="13735">
      <c r="A13735" s="294" t="s">
        <v>30157</v>
      </c>
      <c r="B13735" s="294"/>
      <c r="C13735" s="294"/>
      <c r="D13735" s="294"/>
      <c r="E13735" s="294"/>
      <c r="F13735" s="294"/>
    </row>
    <row r="13736">
      <c r="A13736" s="294"/>
      <c r="B13736" s="294"/>
      <c r="C13736" s="294"/>
      <c r="D13736" s="294"/>
      <c r="E13736" s="294"/>
      <c r="F13736" s="294"/>
    </row>
    <row r="13737">
      <c r="A13737" s="294" t="s">
        <v>22512</v>
      </c>
      <c r="B13737" s="294"/>
      <c r="C13737" s="294"/>
      <c r="D13737" s="294"/>
      <c r="E13737" s="294"/>
      <c r="F13737" s="294"/>
    </row>
    <row r="13738">
      <c r="A13738" s="294" t="s">
        <v>24873</v>
      </c>
      <c r="B13738" s="294"/>
      <c r="C13738" s="294"/>
      <c r="D13738" s="294"/>
      <c r="E13738" s="294"/>
      <c r="F13738" s="294"/>
    </row>
    <row r="13739">
      <c r="A13739" s="294"/>
      <c r="B13739" s="294"/>
      <c r="C13739" s="294"/>
      <c r="D13739" s="294"/>
      <c r="E13739" s="294"/>
      <c r="F13739" s="294"/>
    </row>
    <row r="13740">
      <c r="A13740" s="294" t="s">
        <v>30158</v>
      </c>
      <c r="B13740" s="294"/>
      <c r="C13740" s="294"/>
      <c r="D13740" s="294"/>
      <c r="E13740" s="294"/>
      <c r="F13740" s="294"/>
    </row>
    <row r="13741">
      <c r="A13741" s="294" t="s">
        <v>30159</v>
      </c>
      <c r="B13741" s="294"/>
      <c r="C13741" s="294"/>
      <c r="D13741" s="294"/>
      <c r="E13741" s="294"/>
      <c r="F13741" s="294"/>
    </row>
    <row r="13742">
      <c r="A13742" s="294" t="s">
        <v>30160</v>
      </c>
      <c r="B13742" s="294"/>
      <c r="C13742" s="294"/>
      <c r="D13742" s="294"/>
      <c r="E13742" s="294"/>
      <c r="F13742" s="294"/>
    </row>
    <row r="13743">
      <c r="A13743" s="294" t="s">
        <v>30161</v>
      </c>
      <c r="B13743" s="294"/>
      <c r="C13743" s="294"/>
      <c r="D13743" s="294"/>
      <c r="E13743" s="294"/>
      <c r="F13743" s="294"/>
    </row>
    <row r="13744">
      <c r="A13744" s="294" t="s">
        <v>30162</v>
      </c>
      <c r="B13744" s="294"/>
      <c r="C13744" s="294"/>
      <c r="D13744" s="294"/>
      <c r="E13744" s="294"/>
      <c r="F13744" s="294"/>
    </row>
    <row r="13745">
      <c r="A13745" s="294" t="s">
        <v>30163</v>
      </c>
      <c r="B13745" s="294"/>
      <c r="C13745" s="294"/>
      <c r="D13745" s="294"/>
      <c r="E13745" s="294"/>
      <c r="F13745" s="294"/>
    </row>
    <row r="13746">
      <c r="A13746" s="294" t="s">
        <v>30164</v>
      </c>
      <c r="B13746" s="294"/>
      <c r="C13746" s="294"/>
      <c r="D13746" s="294"/>
      <c r="E13746" s="294"/>
      <c r="F13746" s="294"/>
    </row>
    <row r="13747">
      <c r="A13747" s="294" t="s">
        <v>30165</v>
      </c>
      <c r="B13747" s="294"/>
      <c r="C13747" s="294"/>
      <c r="D13747" s="294"/>
      <c r="E13747" s="294"/>
      <c r="F13747" s="294"/>
    </row>
    <row r="13748">
      <c r="A13748" s="294"/>
      <c r="B13748" s="294"/>
      <c r="C13748" s="294"/>
      <c r="D13748" s="294"/>
      <c r="E13748" s="294"/>
      <c r="F13748" s="294"/>
    </row>
    <row r="13749">
      <c r="A13749" s="294" t="s">
        <v>23148</v>
      </c>
      <c r="B13749" s="294"/>
      <c r="C13749" s="294"/>
      <c r="D13749" s="294"/>
      <c r="E13749" s="294"/>
      <c r="F13749" s="294"/>
    </row>
    <row r="13750">
      <c r="A13750" s="294" t="s">
        <v>23149</v>
      </c>
      <c r="B13750" s="294"/>
      <c r="C13750" s="294"/>
      <c r="D13750" s="294"/>
      <c r="E13750" s="294"/>
      <c r="F13750" s="294"/>
    </row>
    <row r="13751">
      <c r="A13751" s="294"/>
      <c r="B13751" s="294"/>
      <c r="C13751" s="294"/>
      <c r="D13751" s="294"/>
      <c r="E13751" s="294"/>
      <c r="F13751" s="294"/>
    </row>
    <row r="13752">
      <c r="A13752" s="294" t="s">
        <v>30166</v>
      </c>
      <c r="B13752" s="294"/>
      <c r="C13752" s="294"/>
      <c r="D13752" s="294"/>
      <c r="E13752" s="294"/>
      <c r="F13752" s="294"/>
    </row>
    <row r="13753">
      <c r="A13753" s="294" t="s">
        <v>30167</v>
      </c>
      <c r="B13753" s="294"/>
      <c r="C13753" s="294"/>
      <c r="D13753" s="294"/>
      <c r="E13753" s="294"/>
      <c r="F13753" s="294"/>
    </row>
    <row r="13754">
      <c r="A13754" s="294" t="s">
        <v>30168</v>
      </c>
      <c r="B13754" s="294"/>
      <c r="C13754" s="294"/>
      <c r="D13754" s="294"/>
      <c r="E13754" s="294"/>
      <c r="F13754" s="294"/>
    </row>
    <row r="13755">
      <c r="A13755" s="294" t="s">
        <v>30169</v>
      </c>
      <c r="B13755" s="294"/>
      <c r="C13755" s="294"/>
      <c r="D13755" s="294"/>
      <c r="E13755" s="294"/>
      <c r="F13755" s="294"/>
    </row>
    <row r="13756">
      <c r="A13756" s="294"/>
      <c r="B13756" s="294"/>
      <c r="C13756" s="294"/>
      <c r="D13756" s="294"/>
      <c r="E13756" s="294"/>
      <c r="F13756" s="294"/>
    </row>
    <row r="13757">
      <c r="A13757" s="294"/>
      <c r="B13757" s="294"/>
      <c r="C13757" s="294"/>
      <c r="D13757" s="294"/>
      <c r="E13757" s="294"/>
      <c r="F13757" s="294"/>
    </row>
    <row r="13758">
      <c r="A13758" s="294"/>
      <c r="B13758" s="294"/>
      <c r="C13758" s="294"/>
      <c r="D13758" s="294"/>
      <c r="E13758" s="294"/>
      <c r="F13758" s="294"/>
    </row>
    <row r="13759">
      <c r="A13759" s="294" t="s">
        <v>21945</v>
      </c>
      <c r="B13759" s="294"/>
      <c r="C13759" s="294"/>
      <c r="D13759" s="294"/>
      <c r="E13759" s="294"/>
      <c r="F13759" s="294"/>
    </row>
    <row r="13760">
      <c r="A13760" s="294" t="s">
        <v>23156</v>
      </c>
      <c r="B13760" s="294"/>
      <c r="C13760" s="294"/>
      <c r="D13760" s="294"/>
      <c r="E13760" s="294"/>
      <c r="F13760" s="294"/>
    </row>
    <row r="13761">
      <c r="A13761" s="294"/>
      <c r="B13761" s="294"/>
      <c r="C13761" s="294"/>
      <c r="D13761" s="294"/>
      <c r="E13761" s="294"/>
      <c r="F13761" s="294"/>
    </row>
    <row r="13762">
      <c r="A13762" s="294" t="s">
        <v>30170</v>
      </c>
      <c r="B13762" s="294"/>
      <c r="C13762" s="294"/>
      <c r="D13762" s="294"/>
      <c r="E13762" s="294"/>
      <c r="F13762" s="294"/>
    </row>
    <row r="13763">
      <c r="A13763" s="294" t="s">
        <v>30171</v>
      </c>
      <c r="B13763" s="294"/>
      <c r="C13763" s="294"/>
      <c r="D13763" s="294"/>
      <c r="E13763" s="294"/>
      <c r="F13763" s="294"/>
    </row>
    <row r="13764">
      <c r="A13764" s="294" t="s">
        <v>30172</v>
      </c>
      <c r="B13764" s="294"/>
      <c r="C13764" s="294"/>
      <c r="D13764" s="294"/>
      <c r="E13764" s="294"/>
      <c r="F13764" s="294"/>
    </row>
    <row r="13765">
      <c r="A13765" s="294" t="s">
        <v>30173</v>
      </c>
      <c r="B13765" s="294"/>
      <c r="C13765" s="294"/>
      <c r="D13765" s="294"/>
      <c r="E13765" s="294"/>
      <c r="F13765" s="294"/>
    </row>
    <row r="13766">
      <c r="A13766" s="294" t="s">
        <v>30174</v>
      </c>
      <c r="B13766" s="294"/>
      <c r="C13766" s="294"/>
      <c r="D13766" s="294"/>
      <c r="E13766" s="294"/>
      <c r="F13766" s="294"/>
    </row>
    <row r="13767">
      <c r="A13767" s="294"/>
      <c r="B13767" s="294"/>
      <c r="C13767" s="294"/>
      <c r="D13767" s="294"/>
      <c r="E13767" s="294"/>
      <c r="F13767" s="294"/>
    </row>
    <row r="13768">
      <c r="A13768" s="294"/>
      <c r="B13768" s="294"/>
      <c r="C13768" s="294"/>
      <c r="D13768" s="294"/>
      <c r="E13768" s="294"/>
      <c r="F13768" s="294"/>
    </row>
    <row r="13769">
      <c r="A13769" s="294" t="s">
        <v>21401</v>
      </c>
      <c r="B13769" s="294"/>
      <c r="C13769" s="294"/>
      <c r="D13769" s="294"/>
      <c r="E13769" s="294"/>
      <c r="F13769" s="294"/>
    </row>
    <row r="13770">
      <c r="A13770" s="294"/>
      <c r="B13770" s="294"/>
      <c r="C13770" s="294"/>
      <c r="D13770" s="294"/>
      <c r="E13770" s="294"/>
      <c r="F13770" s="294"/>
    </row>
    <row r="13771">
      <c r="A13771" s="294" t="s">
        <v>30175</v>
      </c>
      <c r="B13771" s="294"/>
      <c r="C13771" s="294"/>
      <c r="D13771" s="294"/>
      <c r="E13771" s="294"/>
      <c r="F13771" s="294"/>
    </row>
    <row r="13772">
      <c r="A13772" s="294" t="s">
        <v>30176</v>
      </c>
      <c r="B13772" s="294"/>
      <c r="C13772" s="294"/>
      <c r="D13772" s="294"/>
      <c r="E13772" s="294"/>
      <c r="F13772" s="294"/>
    </row>
    <row r="13773">
      <c r="A13773" s="294" t="s">
        <v>30177</v>
      </c>
      <c r="B13773" s="294"/>
      <c r="C13773" s="294"/>
      <c r="D13773" s="294"/>
      <c r="E13773" s="294"/>
      <c r="F13773" s="294"/>
    </row>
    <row r="13774">
      <c r="A13774" s="294" t="s">
        <v>30178</v>
      </c>
      <c r="B13774" s="294"/>
      <c r="C13774" s="294"/>
      <c r="D13774" s="294"/>
      <c r="E13774" s="294"/>
      <c r="F13774" s="294"/>
    </row>
    <row r="13775">
      <c r="A13775" s="294" t="s">
        <v>30179</v>
      </c>
      <c r="B13775" s="294"/>
      <c r="C13775" s="294"/>
      <c r="D13775" s="294"/>
      <c r="E13775" s="294"/>
      <c r="F13775" s="294"/>
    </row>
    <row r="13776">
      <c r="A13776" s="294" t="s">
        <v>30180</v>
      </c>
      <c r="B13776" s="294"/>
      <c r="C13776" s="294"/>
      <c r="D13776" s="294"/>
      <c r="E13776" s="294"/>
      <c r="F13776" s="294"/>
    </row>
    <row r="13777">
      <c r="A13777" s="294"/>
      <c r="B13777" s="294"/>
      <c r="C13777" s="294"/>
      <c r="D13777" s="294"/>
      <c r="E13777" s="294"/>
      <c r="F13777" s="294"/>
    </row>
    <row r="13778">
      <c r="A13778" s="294" t="s">
        <v>21407</v>
      </c>
      <c r="B13778" s="294"/>
      <c r="C13778" s="294"/>
      <c r="D13778" s="294"/>
      <c r="E13778" s="294"/>
      <c r="F13778" s="294"/>
    </row>
    <row r="13779">
      <c r="A13779" s="294"/>
      <c r="B13779" s="294"/>
      <c r="C13779" s="294"/>
      <c r="D13779" s="294"/>
      <c r="E13779" s="294"/>
      <c r="F13779" s="294"/>
    </row>
    <row r="13780">
      <c r="A13780" s="294"/>
      <c r="B13780" s="294"/>
      <c r="C13780" s="294"/>
      <c r="D13780" s="294"/>
      <c r="E13780" s="294"/>
      <c r="F13780" s="294"/>
    </row>
    <row r="13781">
      <c r="A13781" s="294" t="s">
        <v>30181</v>
      </c>
      <c r="B13781" s="294"/>
      <c r="C13781" s="294"/>
      <c r="D13781" s="294"/>
      <c r="E13781" s="294"/>
      <c r="F13781" s="294"/>
    </row>
    <row r="13782">
      <c r="A13782" s="294" t="s">
        <v>30182</v>
      </c>
      <c r="B13782" s="294"/>
      <c r="C13782" s="294"/>
      <c r="D13782" s="294"/>
      <c r="E13782" s="294"/>
      <c r="F13782" s="294"/>
    </row>
    <row r="13783">
      <c r="A13783" s="294" t="s">
        <v>30183</v>
      </c>
      <c r="B13783" s="294"/>
      <c r="C13783" s="294"/>
      <c r="D13783" s="294"/>
      <c r="E13783" s="294"/>
      <c r="F13783" s="294"/>
    </row>
    <row r="13784">
      <c r="A13784" s="294" t="s">
        <v>30184</v>
      </c>
      <c r="B13784" s="294"/>
      <c r="C13784" s="294"/>
      <c r="D13784" s="294"/>
      <c r="E13784" s="294"/>
      <c r="F13784" s="294"/>
    </row>
    <row r="13785">
      <c r="A13785" s="294" t="s">
        <v>30185</v>
      </c>
      <c r="B13785" s="294"/>
      <c r="C13785" s="294"/>
      <c r="D13785" s="294"/>
      <c r="E13785" s="294"/>
      <c r="F13785" s="294"/>
    </row>
    <row r="13786">
      <c r="A13786" s="294"/>
      <c r="B13786" s="294"/>
      <c r="C13786" s="294"/>
      <c r="D13786" s="294"/>
      <c r="E13786" s="294"/>
      <c r="F13786" s="294"/>
    </row>
    <row r="13787">
      <c r="A13787" s="294" t="s">
        <v>21304</v>
      </c>
      <c r="B13787" s="294"/>
      <c r="C13787" s="294"/>
      <c r="D13787" s="294"/>
      <c r="E13787" s="294"/>
      <c r="F13787" s="294"/>
    </row>
    <row r="13788">
      <c r="A13788" s="294"/>
      <c r="B13788" s="294"/>
      <c r="C13788" s="294"/>
      <c r="D13788" s="294"/>
      <c r="E13788" s="294"/>
      <c r="F13788" s="294"/>
    </row>
    <row r="13789">
      <c r="A13789" s="294" t="s">
        <v>30186</v>
      </c>
      <c r="B13789" s="294"/>
      <c r="C13789" s="294"/>
      <c r="D13789" s="294"/>
      <c r="E13789" s="294"/>
      <c r="F13789" s="294"/>
    </row>
    <row r="13790">
      <c r="A13790" s="294" t="s">
        <v>30187</v>
      </c>
      <c r="B13790" s="294"/>
      <c r="C13790" s="294"/>
      <c r="D13790" s="294"/>
      <c r="E13790" s="294"/>
      <c r="F13790" s="294"/>
    </row>
    <row r="13791">
      <c r="A13791" s="294" t="s">
        <v>30188</v>
      </c>
      <c r="B13791" s="294"/>
      <c r="C13791" s="294"/>
      <c r="D13791" s="294"/>
      <c r="E13791" s="294"/>
      <c r="F13791" s="294"/>
    </row>
    <row r="13792">
      <c r="A13792" s="294" t="s">
        <v>30189</v>
      </c>
      <c r="B13792" s="294"/>
      <c r="C13792" s="294"/>
      <c r="D13792" s="294"/>
      <c r="E13792" s="294"/>
      <c r="F13792" s="294"/>
    </row>
    <row r="13793">
      <c r="A13793" s="294" t="s">
        <v>30190</v>
      </c>
      <c r="B13793" s="294"/>
      <c r="C13793" s="294"/>
      <c r="D13793" s="294"/>
      <c r="E13793" s="294"/>
      <c r="F13793" s="294"/>
    </row>
    <row r="13794">
      <c r="A13794" s="294" t="s">
        <v>30191</v>
      </c>
      <c r="B13794" s="294"/>
      <c r="C13794" s="294"/>
      <c r="D13794" s="294"/>
      <c r="E13794" s="294"/>
      <c r="F13794" s="294"/>
    </row>
    <row r="13795">
      <c r="A13795" s="294" t="s">
        <v>30192</v>
      </c>
      <c r="B13795" s="294"/>
      <c r="C13795" s="294"/>
      <c r="D13795" s="294"/>
      <c r="E13795" s="294"/>
      <c r="F13795" s="294"/>
    </row>
    <row r="13796">
      <c r="A13796" s="294" t="s">
        <v>30193</v>
      </c>
      <c r="B13796" s="294"/>
      <c r="C13796" s="294"/>
      <c r="D13796" s="294"/>
      <c r="E13796" s="294"/>
      <c r="F13796" s="294"/>
    </row>
    <row r="13797">
      <c r="A13797" s="294" t="s">
        <v>30194</v>
      </c>
      <c r="B13797" s="294"/>
      <c r="C13797" s="294"/>
      <c r="D13797" s="294"/>
      <c r="E13797" s="294"/>
      <c r="F13797" s="294"/>
    </row>
    <row r="13798">
      <c r="A13798" s="294" t="s">
        <v>24562</v>
      </c>
      <c r="B13798" s="294"/>
      <c r="C13798" s="294"/>
      <c r="D13798" s="294"/>
      <c r="E13798" s="294"/>
      <c r="F13798" s="294"/>
    </row>
    <row r="13799">
      <c r="A13799" s="294" t="s">
        <v>30195</v>
      </c>
      <c r="B13799" s="294"/>
      <c r="C13799" s="294"/>
      <c r="D13799" s="294"/>
      <c r="E13799" s="294"/>
      <c r="F13799" s="294"/>
    </row>
    <row r="13800">
      <c r="A13800" s="294" t="s">
        <v>30196</v>
      </c>
      <c r="B13800" s="294"/>
      <c r="C13800" s="294"/>
      <c r="D13800" s="294"/>
      <c r="E13800" s="294"/>
      <c r="F13800" s="294"/>
    </row>
    <row r="13801">
      <c r="A13801" s="294" t="s">
        <v>30197</v>
      </c>
      <c r="B13801" s="294"/>
      <c r="C13801" s="294"/>
      <c r="D13801" s="294"/>
      <c r="E13801" s="294"/>
      <c r="F13801" s="294"/>
    </row>
    <row r="13802">
      <c r="A13802" s="294" t="s">
        <v>30198</v>
      </c>
      <c r="B13802" s="294"/>
      <c r="C13802" s="294"/>
      <c r="D13802" s="294"/>
      <c r="E13802" s="294"/>
      <c r="F13802" s="294"/>
    </row>
    <row r="13803">
      <c r="A13803" s="294" t="s">
        <v>30199</v>
      </c>
      <c r="B13803" s="294"/>
      <c r="C13803" s="294"/>
      <c r="D13803" s="294"/>
      <c r="E13803" s="294"/>
      <c r="F13803" s="294"/>
    </row>
    <row r="13804">
      <c r="A13804" s="294" t="s">
        <v>30200</v>
      </c>
      <c r="B13804" s="294"/>
      <c r="C13804" s="294"/>
      <c r="D13804" s="294"/>
      <c r="E13804" s="294"/>
      <c r="F13804" s="294"/>
    </row>
    <row r="13805">
      <c r="A13805" s="294" t="s">
        <v>30201</v>
      </c>
      <c r="B13805" s="294"/>
      <c r="C13805" s="294"/>
      <c r="D13805" s="294"/>
      <c r="E13805" s="294"/>
      <c r="F13805" s="294"/>
    </row>
    <row r="13806">
      <c r="A13806" s="294" t="s">
        <v>30202</v>
      </c>
      <c r="B13806" s="294"/>
      <c r="C13806" s="294"/>
      <c r="D13806" s="294"/>
      <c r="E13806" s="294"/>
      <c r="F13806" s="294"/>
    </row>
    <row r="13807">
      <c r="A13807" s="294" t="s">
        <v>30203</v>
      </c>
      <c r="B13807" s="294"/>
      <c r="C13807" s="294"/>
      <c r="D13807" s="294"/>
      <c r="E13807" s="294"/>
      <c r="F13807" s="294"/>
    </row>
    <row r="13808">
      <c r="A13808" s="294" t="s">
        <v>30204</v>
      </c>
      <c r="B13808" s="294"/>
      <c r="C13808" s="294"/>
      <c r="D13808" s="294"/>
      <c r="E13808" s="294"/>
      <c r="F13808" s="294"/>
    </row>
    <row r="13809">
      <c r="A13809" s="294" t="s">
        <v>30205</v>
      </c>
      <c r="B13809" s="294"/>
      <c r="C13809" s="294"/>
      <c r="D13809" s="294"/>
      <c r="E13809" s="294"/>
      <c r="F13809" s="294"/>
    </row>
    <row r="13810">
      <c r="A13810" s="294"/>
      <c r="B13810" s="294"/>
      <c r="C13810" s="294"/>
      <c r="D13810" s="294"/>
      <c r="E13810" s="294"/>
      <c r="F13810" s="294"/>
    </row>
    <row r="13811">
      <c r="A13811" s="294" t="s">
        <v>28124</v>
      </c>
      <c r="B13811" s="294"/>
      <c r="C13811" s="294"/>
      <c r="D13811" s="294"/>
      <c r="E13811" s="294"/>
      <c r="F13811" s="294"/>
    </row>
    <row r="13812">
      <c r="A13812" s="294" t="s">
        <v>30206</v>
      </c>
      <c r="B13812" s="294"/>
      <c r="C13812" s="294"/>
      <c r="D13812" s="294"/>
      <c r="E13812" s="294"/>
      <c r="F13812" s="294"/>
    </row>
    <row r="13813">
      <c r="A13813" s="294" t="s">
        <v>21672</v>
      </c>
      <c r="B13813" s="294"/>
      <c r="C13813" s="294"/>
      <c r="D13813" s="294"/>
      <c r="E13813" s="294"/>
      <c r="F13813" s="294"/>
    </row>
    <row r="13814">
      <c r="A13814" s="294" t="s">
        <v>30207</v>
      </c>
      <c r="B13814" s="294"/>
      <c r="C13814" s="294"/>
      <c r="D13814" s="294"/>
      <c r="E13814" s="294"/>
      <c r="F13814" s="294"/>
    </row>
    <row r="13815">
      <c r="A13815" s="294"/>
      <c r="B13815" s="294"/>
      <c r="C13815" s="294"/>
      <c r="D13815" s="294"/>
      <c r="E13815" s="294"/>
      <c r="F13815" s="294"/>
    </row>
    <row r="13816">
      <c r="A13816" s="294" t="s">
        <v>21429</v>
      </c>
      <c r="B13816" s="294"/>
      <c r="C13816" s="294"/>
      <c r="D13816" s="294"/>
      <c r="E13816" s="294"/>
      <c r="F13816" s="294"/>
    </row>
    <row r="13817">
      <c r="A13817" s="294"/>
      <c r="B13817" s="294"/>
      <c r="C13817" s="294"/>
      <c r="D13817" s="294"/>
      <c r="E13817" s="294"/>
      <c r="F13817" s="294"/>
    </row>
    <row r="13818">
      <c r="A13818" s="294" t="s">
        <v>30208</v>
      </c>
      <c r="B13818" s="294"/>
      <c r="C13818" s="294"/>
      <c r="D13818" s="294"/>
      <c r="E13818" s="294"/>
      <c r="F13818" s="294"/>
    </row>
    <row r="13819">
      <c r="A13819" s="294" t="s">
        <v>30209</v>
      </c>
      <c r="B13819" s="294"/>
      <c r="C13819" s="294"/>
      <c r="D13819" s="294"/>
      <c r="E13819" s="294"/>
      <c r="F13819" s="294"/>
    </row>
    <row r="13820">
      <c r="A13820" s="294" t="s">
        <v>30210</v>
      </c>
      <c r="B13820" s="294"/>
      <c r="C13820" s="294"/>
      <c r="D13820" s="294"/>
      <c r="E13820" s="294"/>
      <c r="F13820" s="294"/>
    </row>
    <row r="13821">
      <c r="A13821" s="294" t="s">
        <v>30211</v>
      </c>
      <c r="B13821" s="294"/>
      <c r="C13821" s="294"/>
      <c r="D13821" s="294"/>
      <c r="E13821" s="294"/>
      <c r="F13821" s="294"/>
    </row>
    <row r="13822">
      <c r="A13822" s="294" t="s">
        <v>30212</v>
      </c>
      <c r="B13822" s="294"/>
      <c r="C13822" s="294"/>
      <c r="D13822" s="294"/>
      <c r="E13822" s="294"/>
      <c r="F13822" s="294"/>
    </row>
    <row r="13823">
      <c r="A13823" s="294" t="s">
        <v>30213</v>
      </c>
      <c r="B13823" s="294"/>
      <c r="C13823" s="294"/>
      <c r="D13823" s="294"/>
      <c r="E13823" s="294"/>
      <c r="F13823" s="294"/>
    </row>
    <row r="13824">
      <c r="A13824" s="294" t="s">
        <v>30214</v>
      </c>
      <c r="B13824" s="294"/>
      <c r="C13824" s="294"/>
      <c r="D13824" s="294"/>
      <c r="E13824" s="294"/>
      <c r="F13824" s="294"/>
    </row>
    <row r="13825">
      <c r="A13825" s="294" t="s">
        <v>30215</v>
      </c>
      <c r="B13825" s="294"/>
      <c r="C13825" s="294"/>
      <c r="D13825" s="294"/>
      <c r="E13825" s="294"/>
      <c r="F13825" s="294"/>
    </row>
    <row r="13826">
      <c r="A13826" s="294" t="s">
        <v>30216</v>
      </c>
      <c r="B13826" s="294"/>
      <c r="C13826" s="294"/>
      <c r="D13826" s="294"/>
      <c r="E13826" s="294"/>
      <c r="F13826" s="294"/>
    </row>
    <row r="13827">
      <c r="A13827" s="294" t="s">
        <v>30217</v>
      </c>
      <c r="B13827" s="294"/>
      <c r="C13827" s="294"/>
      <c r="D13827" s="294"/>
      <c r="E13827" s="294"/>
      <c r="F13827" s="294"/>
    </row>
    <row r="13828">
      <c r="A13828" s="294" t="s">
        <v>30218</v>
      </c>
      <c r="B13828" s="294"/>
      <c r="C13828" s="294"/>
      <c r="D13828" s="294"/>
      <c r="E13828" s="294"/>
      <c r="F13828" s="294"/>
    </row>
    <row r="13829">
      <c r="A13829" s="294"/>
      <c r="B13829" s="294"/>
      <c r="C13829" s="294"/>
      <c r="D13829" s="294"/>
      <c r="E13829" s="294"/>
      <c r="F13829" s="294"/>
    </row>
    <row r="13830">
      <c r="A13830" s="294"/>
      <c r="B13830" s="294"/>
      <c r="C13830" s="294"/>
      <c r="D13830" s="294"/>
      <c r="E13830" s="294"/>
      <c r="F13830" s="294"/>
    </row>
    <row r="13831">
      <c r="A13831" s="294" t="s">
        <v>21326</v>
      </c>
      <c r="B13831" s="294"/>
      <c r="C13831" s="294"/>
      <c r="D13831" s="294"/>
      <c r="E13831" s="294"/>
      <c r="F13831" s="294"/>
    </row>
    <row r="13832">
      <c r="A13832" s="294"/>
      <c r="B13832" s="294"/>
      <c r="C13832" s="294"/>
      <c r="D13832" s="294"/>
      <c r="E13832" s="294"/>
      <c r="F13832" s="294"/>
    </row>
    <row r="13833">
      <c r="A13833" s="294" t="s">
        <v>30219</v>
      </c>
      <c r="B13833" s="294"/>
      <c r="C13833" s="294"/>
      <c r="D13833" s="294"/>
      <c r="E13833" s="294"/>
      <c r="F13833" s="294"/>
    </row>
    <row r="13834">
      <c r="A13834" s="294" t="s">
        <v>30220</v>
      </c>
      <c r="B13834" s="294"/>
      <c r="C13834" s="294"/>
      <c r="D13834" s="294"/>
      <c r="E13834" s="294"/>
      <c r="F13834" s="294"/>
    </row>
    <row r="13835">
      <c r="A13835" s="294" t="s">
        <v>30221</v>
      </c>
      <c r="B13835" s="294"/>
      <c r="C13835" s="294"/>
      <c r="D13835" s="294"/>
      <c r="E13835" s="294"/>
      <c r="F13835" s="294"/>
    </row>
    <row r="13836">
      <c r="A13836" s="294" t="s">
        <v>30222</v>
      </c>
      <c r="B13836" s="294"/>
      <c r="C13836" s="294"/>
      <c r="D13836" s="294"/>
      <c r="E13836" s="294"/>
      <c r="F13836" s="294"/>
    </row>
    <row r="13837">
      <c r="A13837" s="294" t="s">
        <v>30223</v>
      </c>
      <c r="B13837" s="294"/>
      <c r="C13837" s="294"/>
      <c r="D13837" s="294"/>
      <c r="E13837" s="294"/>
      <c r="F13837" s="294"/>
    </row>
    <row r="13838">
      <c r="A13838" s="294" t="s">
        <v>30224</v>
      </c>
      <c r="B13838" s="294"/>
      <c r="C13838" s="294"/>
      <c r="D13838" s="294"/>
      <c r="E13838" s="294"/>
      <c r="F13838" s="294"/>
    </row>
    <row r="13839">
      <c r="A13839" s="294"/>
      <c r="B13839" s="294"/>
      <c r="C13839" s="294"/>
      <c r="D13839" s="294"/>
      <c r="E13839" s="294"/>
      <c r="F13839" s="294"/>
    </row>
    <row r="13840">
      <c r="A13840" s="294" t="s">
        <v>30225</v>
      </c>
      <c r="B13840" s="294"/>
      <c r="C13840" s="294"/>
      <c r="D13840" s="294"/>
      <c r="E13840" s="294"/>
      <c r="F13840" s="294"/>
    </row>
    <row r="13841">
      <c r="A13841" s="294"/>
      <c r="B13841" s="294"/>
      <c r="C13841" s="294"/>
      <c r="D13841" s="294"/>
      <c r="E13841" s="294"/>
      <c r="F13841" s="294"/>
    </row>
    <row r="13842">
      <c r="A13842" s="294" t="s">
        <v>30038</v>
      </c>
      <c r="B13842" s="294"/>
      <c r="C13842" s="294"/>
      <c r="D13842" s="294"/>
      <c r="E13842" s="294"/>
      <c r="F13842" s="294"/>
    </row>
    <row r="13843">
      <c r="A13843" s="294" t="s">
        <v>30226</v>
      </c>
      <c r="B13843" s="294"/>
      <c r="C13843" s="294"/>
      <c r="D13843" s="294"/>
      <c r="E13843" s="294"/>
      <c r="F13843" s="294"/>
    </row>
    <row r="13844">
      <c r="A13844" s="294" t="s">
        <v>30227</v>
      </c>
      <c r="B13844" s="294"/>
      <c r="C13844" s="294"/>
      <c r="D13844" s="294"/>
      <c r="E13844" s="294"/>
      <c r="F13844" s="294"/>
    </row>
    <row r="13845">
      <c r="A13845" s="294" t="s">
        <v>30228</v>
      </c>
      <c r="B13845" s="294"/>
      <c r="C13845" s="294"/>
      <c r="D13845" s="294"/>
      <c r="E13845" s="294"/>
      <c r="F13845" s="294"/>
    </row>
    <row r="13846">
      <c r="A13846" s="294" t="s">
        <v>30229</v>
      </c>
      <c r="B13846" s="294"/>
      <c r="C13846" s="294"/>
      <c r="D13846" s="294"/>
      <c r="E13846" s="294"/>
      <c r="F13846" s="294"/>
    </row>
    <row r="13847">
      <c r="A13847" s="294" t="s">
        <v>30230</v>
      </c>
      <c r="B13847" s="294"/>
      <c r="C13847" s="294"/>
      <c r="D13847" s="294"/>
      <c r="E13847" s="294"/>
      <c r="F13847" s="294"/>
    </row>
    <row r="13848">
      <c r="A13848" s="294"/>
      <c r="B13848" s="294"/>
      <c r="C13848" s="294"/>
      <c r="D13848" s="294"/>
      <c r="E13848" s="294"/>
      <c r="F13848" s="294"/>
    </row>
    <row r="13849">
      <c r="A13849" s="294" t="s">
        <v>25150</v>
      </c>
      <c r="B13849" s="294"/>
      <c r="C13849" s="294"/>
      <c r="D13849" s="294"/>
      <c r="E13849" s="294"/>
      <c r="F13849" s="294"/>
    </row>
    <row r="13850">
      <c r="A13850" s="294" t="s">
        <v>23322</v>
      </c>
      <c r="B13850" s="294"/>
      <c r="C13850" s="294"/>
      <c r="D13850" s="294"/>
      <c r="E13850" s="294"/>
      <c r="F13850" s="294"/>
    </row>
    <row r="13851">
      <c r="A13851" s="294"/>
      <c r="B13851" s="294"/>
      <c r="C13851" s="294"/>
      <c r="D13851" s="294"/>
      <c r="E13851" s="294"/>
      <c r="F13851" s="294"/>
    </row>
    <row r="13852">
      <c r="A13852" s="294" t="s">
        <v>30231</v>
      </c>
      <c r="B13852" s="294"/>
      <c r="C13852" s="294"/>
      <c r="D13852" s="294"/>
      <c r="E13852" s="294"/>
      <c r="F13852" s="294"/>
    </row>
    <row r="13853">
      <c r="A13853" s="294" t="s">
        <v>30232</v>
      </c>
      <c r="B13853" s="294"/>
      <c r="C13853" s="294"/>
      <c r="D13853" s="294"/>
      <c r="E13853" s="294"/>
      <c r="F13853" s="294"/>
    </row>
    <row r="13854">
      <c r="A13854" s="294" t="s">
        <v>30233</v>
      </c>
      <c r="B13854" s="294"/>
      <c r="C13854" s="294"/>
      <c r="D13854" s="294"/>
      <c r="E13854" s="294"/>
      <c r="F13854" s="294"/>
    </row>
    <row r="13855">
      <c r="A13855" s="294" t="s">
        <v>30234</v>
      </c>
      <c r="B13855" s="294"/>
      <c r="C13855" s="294"/>
      <c r="D13855" s="294"/>
      <c r="E13855" s="294"/>
      <c r="F13855" s="294"/>
    </row>
    <row r="13856">
      <c r="A13856" s="294"/>
      <c r="B13856" s="294"/>
      <c r="C13856" s="294"/>
      <c r="D13856" s="294"/>
      <c r="E13856" s="294"/>
      <c r="F13856" s="294"/>
    </row>
    <row r="13857">
      <c r="A13857" s="294" t="s">
        <v>25659</v>
      </c>
      <c r="B13857" s="294"/>
      <c r="C13857" s="294"/>
      <c r="D13857" s="294"/>
      <c r="E13857" s="294"/>
      <c r="F13857" s="294"/>
    </row>
    <row r="13858">
      <c r="A13858" s="294"/>
      <c r="B13858" s="294"/>
      <c r="C13858" s="294"/>
      <c r="D13858" s="294"/>
      <c r="E13858" s="294"/>
      <c r="F13858" s="294"/>
    </row>
    <row r="13859">
      <c r="A13859" s="294" t="s">
        <v>30235</v>
      </c>
      <c r="B13859" s="294"/>
      <c r="C13859" s="294"/>
      <c r="D13859" s="294"/>
      <c r="E13859" s="294"/>
      <c r="F13859" s="294"/>
    </row>
    <row r="13860">
      <c r="A13860" s="294" t="s">
        <v>30236</v>
      </c>
      <c r="B13860" s="294"/>
      <c r="C13860" s="294"/>
      <c r="D13860" s="294"/>
      <c r="E13860" s="294"/>
      <c r="F13860" s="294"/>
    </row>
    <row r="13861">
      <c r="A13861" s="294" t="s">
        <v>30237</v>
      </c>
      <c r="B13861" s="294"/>
      <c r="C13861" s="294"/>
      <c r="D13861" s="294"/>
      <c r="E13861" s="294"/>
      <c r="F13861" s="294"/>
    </row>
    <row r="13862">
      <c r="A13862" s="294" t="s">
        <v>30238</v>
      </c>
      <c r="B13862" s="294"/>
      <c r="C13862" s="294"/>
      <c r="D13862" s="294"/>
      <c r="E13862" s="294"/>
      <c r="F13862" s="294"/>
    </row>
    <row r="13863">
      <c r="A13863" s="294"/>
      <c r="B13863" s="294"/>
      <c r="C13863" s="294"/>
      <c r="D13863" s="294"/>
      <c r="E13863" s="294"/>
      <c r="F13863" s="294"/>
    </row>
    <row r="13864">
      <c r="A13864" s="294"/>
      <c r="B13864" s="294"/>
      <c r="C13864" s="294"/>
      <c r="D13864" s="294"/>
      <c r="E13864" s="294"/>
      <c r="F13864" s="294"/>
    </row>
    <row r="13865">
      <c r="A13865" s="294" t="s">
        <v>30239</v>
      </c>
      <c r="B13865" s="294"/>
      <c r="C13865" s="294"/>
      <c r="D13865" s="294"/>
      <c r="E13865" s="294"/>
      <c r="F13865" s="294"/>
    </row>
    <row r="13866">
      <c r="A13866" s="294"/>
      <c r="B13866" s="294"/>
      <c r="C13866" s="294"/>
      <c r="D13866" s="294"/>
      <c r="E13866" s="294"/>
      <c r="F13866" s="294"/>
    </row>
    <row r="13867">
      <c r="A13867" s="294" t="s">
        <v>25065</v>
      </c>
      <c r="B13867" s="294"/>
      <c r="C13867" s="294"/>
      <c r="D13867" s="294"/>
      <c r="E13867" s="294"/>
      <c r="F13867" s="294"/>
    </row>
    <row r="13868">
      <c r="A13868" s="294" t="s">
        <v>30240</v>
      </c>
      <c r="B13868" s="294"/>
      <c r="C13868" s="294"/>
      <c r="D13868" s="294"/>
      <c r="E13868" s="294"/>
      <c r="F13868" s="294"/>
    </row>
    <row r="13869">
      <c r="A13869" s="294" t="s">
        <v>30241</v>
      </c>
      <c r="B13869" s="294"/>
      <c r="C13869" s="294"/>
      <c r="D13869" s="294"/>
      <c r="E13869" s="294"/>
      <c r="F13869" s="294"/>
    </row>
    <row r="13870">
      <c r="A13870" s="294" t="s">
        <v>27056</v>
      </c>
      <c r="B13870" s="294"/>
      <c r="C13870" s="294"/>
      <c r="D13870" s="294"/>
      <c r="E13870" s="294"/>
      <c r="F13870" s="294"/>
    </row>
    <row r="13871">
      <c r="A13871" s="294" t="s">
        <v>30242</v>
      </c>
      <c r="B13871" s="294"/>
      <c r="C13871" s="294"/>
      <c r="D13871" s="294"/>
      <c r="E13871" s="294"/>
      <c r="F13871" s="294"/>
    </row>
    <row r="13872">
      <c r="A13872" s="294" t="s">
        <v>30243</v>
      </c>
      <c r="B13872" s="294"/>
      <c r="C13872" s="294"/>
      <c r="D13872" s="294"/>
      <c r="E13872" s="294"/>
      <c r="F13872" s="294"/>
    </row>
    <row r="13873">
      <c r="A13873" s="294" t="s">
        <v>30244</v>
      </c>
      <c r="B13873" s="294"/>
      <c r="C13873" s="294"/>
      <c r="D13873" s="294"/>
      <c r="E13873" s="294"/>
      <c r="F13873" s="294"/>
    </row>
    <row r="13874">
      <c r="A13874" s="294" t="s">
        <v>30245</v>
      </c>
      <c r="B13874" s="294"/>
      <c r="C13874" s="294"/>
      <c r="D13874" s="294"/>
      <c r="E13874" s="294"/>
      <c r="F13874" s="294"/>
    </row>
    <row r="13875">
      <c r="A13875" s="294" t="s">
        <v>30246</v>
      </c>
      <c r="B13875" s="294"/>
      <c r="C13875" s="294"/>
      <c r="D13875" s="294"/>
      <c r="E13875" s="294"/>
      <c r="F13875" s="294"/>
    </row>
    <row r="13876">
      <c r="A13876" s="294" t="s">
        <v>30247</v>
      </c>
      <c r="B13876" s="294"/>
      <c r="C13876" s="294"/>
      <c r="D13876" s="294"/>
      <c r="E13876" s="294"/>
      <c r="F13876" s="294"/>
    </row>
    <row r="13877">
      <c r="A13877" s="294" t="s">
        <v>30248</v>
      </c>
      <c r="B13877" s="294"/>
      <c r="C13877" s="294"/>
      <c r="D13877" s="294"/>
      <c r="E13877" s="294"/>
      <c r="F13877" s="294"/>
    </row>
    <row r="13878">
      <c r="A13878" s="294" t="s">
        <v>30249</v>
      </c>
      <c r="B13878" s="294"/>
      <c r="C13878" s="294"/>
      <c r="D13878" s="294"/>
      <c r="E13878" s="294"/>
      <c r="F13878" s="294"/>
    </row>
    <row r="13879">
      <c r="A13879" s="294" t="s">
        <v>30250</v>
      </c>
      <c r="B13879" s="294"/>
      <c r="C13879" s="294"/>
      <c r="D13879" s="294"/>
      <c r="E13879" s="294"/>
      <c r="F13879" s="294"/>
    </row>
    <row r="13880">
      <c r="A13880" s="294" t="s">
        <v>30251</v>
      </c>
      <c r="B13880" s="294"/>
      <c r="C13880" s="294"/>
      <c r="D13880" s="294"/>
      <c r="E13880" s="294"/>
      <c r="F13880" s="294"/>
    </row>
    <row r="13881">
      <c r="A13881" s="294" t="s">
        <v>23714</v>
      </c>
      <c r="B13881" s="294"/>
      <c r="C13881" s="294"/>
      <c r="D13881" s="294"/>
      <c r="E13881" s="294"/>
      <c r="F13881" s="294"/>
    </row>
    <row r="13882">
      <c r="A13882" s="294" t="s">
        <v>30252</v>
      </c>
      <c r="B13882" s="294"/>
      <c r="C13882" s="294"/>
      <c r="D13882" s="294"/>
      <c r="E13882" s="294"/>
      <c r="F13882" s="294"/>
    </row>
    <row r="13883">
      <c r="A13883" s="294" t="s">
        <v>30253</v>
      </c>
      <c r="B13883" s="294"/>
      <c r="C13883" s="294"/>
      <c r="D13883" s="294"/>
      <c r="E13883" s="294"/>
      <c r="F13883" s="294"/>
    </row>
    <row r="13884">
      <c r="A13884" s="294" t="s">
        <v>30254</v>
      </c>
      <c r="B13884" s="294"/>
      <c r="C13884" s="294"/>
      <c r="D13884" s="294"/>
      <c r="E13884" s="294"/>
      <c r="F13884" s="294"/>
    </row>
    <row r="13885">
      <c r="A13885" s="294"/>
      <c r="B13885" s="294"/>
      <c r="C13885" s="294"/>
      <c r="D13885" s="294"/>
      <c r="E13885" s="294"/>
      <c r="F13885" s="294"/>
    </row>
    <row r="13886">
      <c r="A13886" s="294" t="s">
        <v>28124</v>
      </c>
      <c r="B13886" s="294"/>
      <c r="C13886" s="294"/>
      <c r="D13886" s="294"/>
      <c r="E13886" s="294"/>
      <c r="F13886" s="294"/>
    </row>
    <row r="13887">
      <c r="A13887" s="294" t="s">
        <v>30255</v>
      </c>
      <c r="B13887" s="294"/>
      <c r="C13887" s="294"/>
      <c r="D13887" s="294"/>
      <c r="E13887" s="294"/>
      <c r="F13887" s="294"/>
    </row>
    <row r="13888">
      <c r="A13888" s="294" t="s">
        <v>30256</v>
      </c>
      <c r="B13888" s="294"/>
      <c r="C13888" s="294"/>
      <c r="D13888" s="294"/>
      <c r="E13888" s="294"/>
      <c r="F13888" s="294"/>
    </row>
    <row r="13889">
      <c r="A13889" s="294"/>
      <c r="B13889" s="294"/>
      <c r="C13889" s="294"/>
      <c r="D13889" s="294"/>
      <c r="E13889" s="294"/>
      <c r="F13889" s="294"/>
    </row>
    <row r="13890">
      <c r="A13890" s="294" t="s">
        <v>25957</v>
      </c>
      <c r="B13890" s="294"/>
      <c r="C13890" s="294"/>
      <c r="D13890" s="294"/>
      <c r="E13890" s="294"/>
      <c r="F13890" s="294"/>
    </row>
    <row r="13891">
      <c r="A13891" s="294"/>
      <c r="B13891" s="294"/>
      <c r="C13891" s="294"/>
      <c r="D13891" s="294"/>
      <c r="E13891" s="294"/>
      <c r="F13891" s="294"/>
    </row>
    <row r="13892">
      <c r="A13892" s="294" t="s">
        <v>30257</v>
      </c>
      <c r="B13892" s="294"/>
      <c r="C13892" s="294"/>
      <c r="D13892" s="294"/>
      <c r="E13892" s="294"/>
      <c r="F13892" s="294"/>
    </row>
    <row r="13893">
      <c r="A13893" s="294"/>
      <c r="B13893" s="294"/>
      <c r="C13893" s="294"/>
      <c r="D13893" s="294"/>
      <c r="E13893" s="294"/>
      <c r="F13893" s="294"/>
    </row>
    <row r="13894">
      <c r="A13894" s="294"/>
      <c r="B13894" s="294"/>
      <c r="C13894" s="294"/>
      <c r="D13894" s="294"/>
      <c r="E13894" s="294"/>
      <c r="F13894" s="294"/>
    </row>
    <row r="13895">
      <c r="A13895" s="294" t="s">
        <v>26193</v>
      </c>
      <c r="B13895" s="294"/>
      <c r="C13895" s="294"/>
      <c r="D13895" s="294"/>
      <c r="E13895" s="294"/>
      <c r="F13895" s="294"/>
    </row>
    <row r="13896">
      <c r="A13896" s="294"/>
      <c r="B13896" s="294"/>
      <c r="C13896" s="294"/>
      <c r="D13896" s="294"/>
      <c r="E13896" s="294"/>
      <c r="F13896" s="294"/>
    </row>
    <row r="13897">
      <c r="A13897" s="294" t="s">
        <v>30258</v>
      </c>
      <c r="B13897" s="294"/>
      <c r="C13897" s="294"/>
      <c r="D13897" s="294"/>
      <c r="E13897" s="294"/>
      <c r="F13897" s="294"/>
    </row>
    <row r="13898">
      <c r="A13898" s="294" t="s">
        <v>26200</v>
      </c>
      <c r="B13898" s="294"/>
      <c r="C13898" s="294"/>
      <c r="D13898" s="294"/>
      <c r="E13898" s="294"/>
      <c r="F13898" s="294"/>
    </row>
    <row r="13899">
      <c r="A13899" s="294" t="s">
        <v>26499</v>
      </c>
      <c r="B13899" s="294"/>
      <c r="C13899" s="294"/>
      <c r="D13899" s="294"/>
      <c r="E13899" s="294"/>
      <c r="F13899" s="294"/>
    </row>
    <row r="13900">
      <c r="A13900" s="294" t="s">
        <v>30061</v>
      </c>
      <c r="B13900" s="294"/>
      <c r="C13900" s="294"/>
      <c r="D13900" s="294"/>
      <c r="E13900" s="294"/>
      <c r="F13900" s="294"/>
    </row>
    <row r="13901">
      <c r="A13901" s="294" t="s">
        <v>30259</v>
      </c>
      <c r="B13901" s="294"/>
      <c r="C13901" s="294"/>
      <c r="D13901" s="294"/>
      <c r="E13901" s="294"/>
      <c r="F13901" s="294"/>
    </row>
    <row r="13902">
      <c r="A13902" s="294" t="s">
        <v>30260</v>
      </c>
      <c r="B13902" s="294"/>
      <c r="C13902" s="294"/>
      <c r="D13902" s="294"/>
      <c r="E13902" s="294"/>
      <c r="F13902" s="294"/>
    </row>
    <row r="13903">
      <c r="A13903" s="294" t="s">
        <v>26230</v>
      </c>
      <c r="B13903" s="294"/>
      <c r="C13903" s="294"/>
      <c r="D13903" s="294"/>
      <c r="E13903" s="294"/>
      <c r="F13903" s="294"/>
    </row>
    <row r="13904">
      <c r="A13904" s="294" t="s">
        <v>30261</v>
      </c>
      <c r="B13904" s="294"/>
      <c r="C13904" s="294"/>
      <c r="D13904" s="294"/>
      <c r="E13904" s="294"/>
      <c r="F13904" s="294"/>
    </row>
    <row r="13905">
      <c r="A13905" s="294" t="s">
        <v>26194</v>
      </c>
      <c r="B13905" s="294"/>
      <c r="C13905" s="294"/>
      <c r="D13905" s="294"/>
      <c r="E13905" s="294"/>
      <c r="F13905" s="294"/>
    </row>
    <row r="13906">
      <c r="A13906" s="294" t="s">
        <v>30262</v>
      </c>
      <c r="B13906" s="294"/>
      <c r="C13906" s="294"/>
      <c r="D13906" s="294"/>
      <c r="E13906" s="294"/>
      <c r="F13906" s="294"/>
    </row>
    <row r="13907">
      <c r="A13907" s="294" t="s">
        <v>26496</v>
      </c>
      <c r="B13907" s="294"/>
      <c r="C13907" s="294"/>
      <c r="D13907" s="294"/>
      <c r="E13907" s="294"/>
      <c r="F13907" s="294"/>
    </row>
    <row r="13908">
      <c r="A13908" s="294" t="s">
        <v>30263</v>
      </c>
      <c r="B13908" s="294"/>
      <c r="C13908" s="294"/>
      <c r="D13908" s="294"/>
      <c r="E13908" s="294"/>
      <c r="F13908" s="294"/>
    </row>
    <row r="13909">
      <c r="A13909" s="294"/>
      <c r="B13909" s="294"/>
      <c r="C13909" s="294"/>
      <c r="D13909" s="294"/>
      <c r="E13909" s="294"/>
      <c r="F13909" s="294"/>
    </row>
    <row r="13910">
      <c r="A13910" s="294" t="s">
        <v>25967</v>
      </c>
      <c r="B13910" s="294"/>
      <c r="C13910" s="294"/>
      <c r="D13910" s="294"/>
      <c r="E13910" s="294"/>
      <c r="F13910" s="294"/>
    </row>
    <row r="13911">
      <c r="A13911" s="294"/>
      <c r="B13911" s="294"/>
      <c r="C13911" s="294"/>
      <c r="D13911" s="294"/>
      <c r="E13911" s="294"/>
      <c r="F13911" s="294"/>
    </row>
    <row r="13912">
      <c r="A13912" s="294" t="s">
        <v>30264</v>
      </c>
      <c r="B13912" s="294"/>
      <c r="C13912" s="294"/>
      <c r="D13912" s="294"/>
      <c r="E13912" s="294"/>
      <c r="F13912" s="294"/>
    </row>
    <row r="13913">
      <c r="A13913" s="294" t="s">
        <v>30265</v>
      </c>
      <c r="B13913" s="294"/>
      <c r="C13913" s="294"/>
      <c r="D13913" s="294"/>
      <c r="E13913" s="294"/>
      <c r="F13913" s="294"/>
    </row>
    <row r="13914">
      <c r="A13914" s="294" t="s">
        <v>30266</v>
      </c>
      <c r="B13914" s="294"/>
      <c r="C13914" s="294"/>
      <c r="D13914" s="294"/>
      <c r="E13914" s="294"/>
      <c r="F13914" s="294"/>
    </row>
    <row r="13915">
      <c r="A13915" s="294" t="s">
        <v>30267</v>
      </c>
      <c r="B13915" s="294"/>
      <c r="C13915" s="294"/>
      <c r="D13915" s="294"/>
      <c r="E13915" s="294"/>
      <c r="F13915" s="294"/>
    </row>
    <row r="13916">
      <c r="A13916" s="294" t="s">
        <v>30268</v>
      </c>
      <c r="B13916" s="294"/>
      <c r="C13916" s="294"/>
      <c r="D13916" s="294"/>
      <c r="E13916" s="294"/>
      <c r="F13916" s="294"/>
    </row>
    <row r="13917">
      <c r="A13917" s="294" t="s">
        <v>30269</v>
      </c>
      <c r="B13917" s="294"/>
      <c r="C13917" s="294"/>
      <c r="D13917" s="294"/>
      <c r="E13917" s="294"/>
      <c r="F13917" s="294"/>
    </row>
    <row r="13918">
      <c r="A13918" s="294" t="s">
        <v>30270</v>
      </c>
      <c r="B13918" s="294"/>
      <c r="C13918" s="294"/>
      <c r="D13918" s="294"/>
      <c r="E13918" s="294"/>
      <c r="F13918" s="294"/>
    </row>
    <row r="13919">
      <c r="A13919" s="294" t="s">
        <v>30271</v>
      </c>
      <c r="B13919" s="294"/>
      <c r="C13919" s="294"/>
      <c r="D13919" s="294"/>
      <c r="E13919" s="294"/>
      <c r="F13919" s="294"/>
    </row>
    <row r="13920">
      <c r="A13920" s="294" t="s">
        <v>30272</v>
      </c>
      <c r="B13920" s="294"/>
      <c r="C13920" s="294"/>
      <c r="D13920" s="294"/>
      <c r="E13920" s="294"/>
      <c r="F13920" s="294"/>
    </row>
    <row r="13921">
      <c r="A13921" s="294" t="s">
        <v>30273</v>
      </c>
      <c r="B13921" s="294"/>
      <c r="C13921" s="294"/>
      <c r="D13921" s="294"/>
      <c r="E13921" s="294"/>
      <c r="F13921" s="294"/>
    </row>
    <row r="13922">
      <c r="A13922" s="294"/>
      <c r="B13922" s="294"/>
      <c r="C13922" s="294"/>
      <c r="D13922" s="294"/>
      <c r="E13922" s="294"/>
      <c r="F13922" s="294"/>
    </row>
    <row r="13923">
      <c r="A13923" s="294" t="s">
        <v>26240</v>
      </c>
      <c r="B13923" s="294"/>
      <c r="C13923" s="294"/>
      <c r="D13923" s="294"/>
      <c r="E13923" s="294"/>
      <c r="F13923" s="294"/>
    </row>
    <row r="13924">
      <c r="A13924" s="294"/>
      <c r="B13924" s="294"/>
      <c r="C13924" s="294"/>
      <c r="D13924" s="294"/>
      <c r="E13924" s="294"/>
      <c r="F13924" s="294"/>
    </row>
    <row r="13925">
      <c r="A13925" s="294" t="s">
        <v>30274</v>
      </c>
      <c r="B13925" s="294"/>
      <c r="C13925" s="294"/>
      <c r="D13925" s="294"/>
      <c r="E13925" s="294"/>
      <c r="F13925" s="294"/>
    </row>
    <row r="13926">
      <c r="A13926" s="294" t="s">
        <v>30275</v>
      </c>
      <c r="B13926" s="294"/>
      <c r="C13926" s="294"/>
      <c r="D13926" s="294"/>
      <c r="E13926" s="294"/>
      <c r="F13926" s="294"/>
    </row>
    <row r="13927">
      <c r="A13927" s="294" t="s">
        <v>30276</v>
      </c>
      <c r="B13927" s="294"/>
      <c r="C13927" s="294"/>
      <c r="D13927" s="294"/>
      <c r="E13927" s="294"/>
      <c r="F13927" s="294"/>
    </row>
    <row r="13928">
      <c r="A13928" s="294" t="s">
        <v>30277</v>
      </c>
      <c r="B13928" s="294"/>
      <c r="C13928" s="294"/>
      <c r="D13928" s="294"/>
      <c r="E13928" s="294"/>
      <c r="F13928" s="294"/>
    </row>
    <row r="13929">
      <c r="A13929" s="294" t="s">
        <v>30278</v>
      </c>
      <c r="B13929" s="294"/>
      <c r="C13929" s="294"/>
      <c r="D13929" s="294"/>
      <c r="E13929" s="294"/>
      <c r="F13929" s="294"/>
    </row>
    <row r="13930">
      <c r="A13930" s="294"/>
      <c r="B13930" s="294"/>
      <c r="C13930" s="294"/>
      <c r="D13930" s="294"/>
      <c r="E13930" s="294"/>
      <c r="F13930" s="294"/>
    </row>
    <row r="13931">
      <c r="A13931" s="294" t="s">
        <v>26214</v>
      </c>
      <c r="B13931" s="294"/>
      <c r="C13931" s="294"/>
      <c r="D13931" s="294"/>
      <c r="E13931" s="294"/>
      <c r="F13931" s="294"/>
    </row>
    <row r="13932">
      <c r="A13932" s="294"/>
      <c r="B13932" s="294"/>
      <c r="C13932" s="294"/>
      <c r="D13932" s="294"/>
      <c r="E13932" s="294"/>
      <c r="F13932" s="294"/>
    </row>
    <row r="13933">
      <c r="A13933" s="294" t="s">
        <v>30279</v>
      </c>
      <c r="B13933" s="294"/>
      <c r="C13933" s="294"/>
      <c r="D13933" s="294"/>
      <c r="E13933" s="294"/>
      <c r="F13933" s="294"/>
    </row>
    <row r="13934">
      <c r="A13934" s="294" t="s">
        <v>30280</v>
      </c>
      <c r="B13934" s="294"/>
      <c r="C13934" s="294"/>
      <c r="D13934" s="294"/>
      <c r="E13934" s="294"/>
      <c r="F13934" s="294"/>
    </row>
    <row r="13935">
      <c r="A13935" s="294" t="s">
        <v>30281</v>
      </c>
      <c r="B13935" s="294"/>
      <c r="C13935" s="294"/>
      <c r="D13935" s="294"/>
      <c r="E13935" s="294"/>
      <c r="F13935" s="294"/>
    </row>
    <row r="13936">
      <c r="A13936" s="294" t="s">
        <v>30282</v>
      </c>
      <c r="B13936" s="294"/>
      <c r="C13936" s="294"/>
      <c r="D13936" s="294"/>
      <c r="E13936" s="294"/>
      <c r="F13936" s="294"/>
    </row>
    <row r="13937">
      <c r="A13937" s="294" t="s">
        <v>30283</v>
      </c>
      <c r="B13937" s="294"/>
      <c r="C13937" s="294"/>
      <c r="D13937" s="294"/>
      <c r="E13937" s="294"/>
      <c r="F13937" s="294"/>
    </row>
    <row r="13938">
      <c r="A13938" s="294"/>
      <c r="B13938" s="294"/>
      <c r="C13938" s="294"/>
      <c r="D13938" s="294"/>
      <c r="E13938" s="294"/>
      <c r="F13938" s="294"/>
    </row>
    <row r="13939">
      <c r="A13939" s="294" t="s">
        <v>26253</v>
      </c>
      <c r="B13939" s="294"/>
      <c r="C13939" s="294"/>
      <c r="D13939" s="294"/>
      <c r="E13939" s="294"/>
      <c r="F13939" s="294"/>
    </row>
    <row r="13940">
      <c r="A13940" s="294"/>
      <c r="B13940" s="294"/>
      <c r="C13940" s="294"/>
      <c r="D13940" s="294"/>
      <c r="E13940" s="294"/>
      <c r="F13940" s="294"/>
    </row>
    <row r="13941">
      <c r="A13941" s="294" t="s">
        <v>30284</v>
      </c>
      <c r="B13941" s="294"/>
      <c r="C13941" s="294"/>
      <c r="D13941" s="294"/>
      <c r="E13941" s="294"/>
      <c r="F13941" s="294"/>
    </row>
    <row r="13942">
      <c r="A13942" s="294" t="s">
        <v>30285</v>
      </c>
      <c r="B13942" s="294"/>
      <c r="C13942" s="294"/>
      <c r="D13942" s="294"/>
      <c r="E13942" s="294"/>
      <c r="F13942" s="294"/>
    </row>
    <row r="13943">
      <c r="A13943" s="294" t="s">
        <v>30286</v>
      </c>
      <c r="B13943" s="294"/>
      <c r="C13943" s="294"/>
      <c r="D13943" s="294"/>
      <c r="E13943" s="294"/>
      <c r="F13943" s="294"/>
    </row>
    <row r="13944">
      <c r="A13944" s="294" t="s">
        <v>30287</v>
      </c>
      <c r="B13944" s="294"/>
      <c r="C13944" s="294"/>
      <c r="D13944" s="294"/>
      <c r="E13944" s="294"/>
      <c r="F13944" s="294"/>
    </row>
    <row r="13945">
      <c r="A13945" s="294" t="s">
        <v>30288</v>
      </c>
      <c r="B13945" s="294"/>
      <c r="C13945" s="294"/>
      <c r="D13945" s="294"/>
      <c r="E13945" s="294"/>
      <c r="F13945" s="294"/>
    </row>
    <row r="13946">
      <c r="A13946" s="294"/>
      <c r="B13946" s="294"/>
      <c r="C13946" s="294"/>
      <c r="D13946" s="294"/>
      <c r="E13946" s="294"/>
      <c r="F13946" s="294"/>
    </row>
    <row r="13947">
      <c r="A13947" s="294" t="s">
        <v>28124</v>
      </c>
      <c r="B13947" s="294"/>
      <c r="C13947" s="294"/>
      <c r="D13947" s="294"/>
      <c r="E13947" s="294"/>
      <c r="F13947" s="294"/>
    </row>
    <row r="13948">
      <c r="A13948" s="294" t="s">
        <v>30289</v>
      </c>
      <c r="B13948" s="294"/>
      <c r="C13948" s="294"/>
      <c r="D13948" s="294"/>
      <c r="E13948" s="294"/>
      <c r="F13948" s="294"/>
    </row>
    <row r="13949">
      <c r="A13949" s="294" t="s">
        <v>30290</v>
      </c>
      <c r="B13949" s="294"/>
      <c r="C13949" s="294"/>
      <c r="D13949" s="294"/>
      <c r="E13949" s="294"/>
      <c r="F13949" s="294"/>
    </row>
    <row r="13950">
      <c r="A13950" s="294"/>
      <c r="B13950" s="294"/>
      <c r="C13950" s="294"/>
      <c r="D13950" s="294"/>
      <c r="E13950" s="294"/>
      <c r="F13950" s="294"/>
    </row>
    <row r="13951">
      <c r="A13951" s="294" t="s">
        <v>25957</v>
      </c>
      <c r="B13951" s="294"/>
      <c r="C13951" s="294"/>
      <c r="D13951" s="294"/>
      <c r="E13951" s="294"/>
      <c r="F13951" s="294"/>
    </row>
    <row r="13952">
      <c r="A13952" s="294"/>
      <c r="B13952" s="294"/>
      <c r="C13952" s="294"/>
      <c r="D13952" s="294"/>
      <c r="E13952" s="294"/>
      <c r="F13952" s="294"/>
    </row>
    <row r="13953">
      <c r="A13953" s="294" t="s">
        <v>30291</v>
      </c>
      <c r="B13953" s="294"/>
      <c r="C13953" s="294"/>
      <c r="D13953" s="294"/>
      <c r="E13953" s="294"/>
      <c r="F13953" s="294"/>
    </row>
    <row r="13954">
      <c r="A13954" s="294"/>
      <c r="B13954" s="294"/>
      <c r="C13954" s="294"/>
      <c r="D13954" s="294"/>
      <c r="E13954" s="294"/>
      <c r="F13954" s="294"/>
    </row>
    <row r="13955">
      <c r="A13955" s="294" t="s">
        <v>25959</v>
      </c>
      <c r="B13955" s="294"/>
      <c r="C13955" s="294"/>
      <c r="D13955" s="294"/>
      <c r="E13955" s="294"/>
      <c r="F13955" s="294"/>
    </row>
    <row r="13956">
      <c r="A13956" s="294"/>
      <c r="B13956" s="294"/>
      <c r="C13956" s="294"/>
      <c r="D13956" s="294"/>
      <c r="E13956" s="294"/>
      <c r="F13956" s="294"/>
    </row>
    <row r="13957">
      <c r="A13957" s="294" t="s">
        <v>26195</v>
      </c>
      <c r="B13957" s="294"/>
      <c r="C13957" s="294"/>
      <c r="D13957" s="294"/>
      <c r="E13957" s="294"/>
      <c r="F13957" s="294"/>
    </row>
    <row r="13958">
      <c r="A13958" s="294" t="s">
        <v>30292</v>
      </c>
      <c r="B13958" s="294"/>
      <c r="C13958" s="294"/>
      <c r="D13958" s="294"/>
      <c r="E13958" s="294"/>
      <c r="F13958" s="294"/>
    </row>
    <row r="13959">
      <c r="A13959" s="294" t="s">
        <v>30293</v>
      </c>
      <c r="B13959" s="294"/>
      <c r="C13959" s="294"/>
      <c r="D13959" s="294"/>
      <c r="E13959" s="294"/>
      <c r="F13959" s="294"/>
    </row>
    <row r="13960">
      <c r="A13960" s="294" t="s">
        <v>30060</v>
      </c>
      <c r="B13960" s="294"/>
      <c r="C13960" s="294"/>
      <c r="D13960" s="294"/>
      <c r="E13960" s="294"/>
      <c r="F13960" s="294"/>
    </row>
    <row r="13961">
      <c r="A13961" s="294" t="s">
        <v>26200</v>
      </c>
      <c r="B13961" s="294"/>
      <c r="C13961" s="294"/>
      <c r="D13961" s="294"/>
      <c r="E13961" s="294"/>
      <c r="F13961" s="294"/>
    </row>
    <row r="13962">
      <c r="A13962" s="294" t="s">
        <v>26194</v>
      </c>
      <c r="B13962" s="294"/>
      <c r="C13962" s="294"/>
      <c r="D13962" s="294"/>
      <c r="E13962" s="294"/>
      <c r="F13962" s="294"/>
    </row>
    <row r="13963">
      <c r="A13963" s="294" t="s">
        <v>26230</v>
      </c>
      <c r="B13963" s="294"/>
      <c r="C13963" s="294"/>
      <c r="D13963" s="294"/>
      <c r="E13963" s="294"/>
      <c r="F13963" s="294"/>
    </row>
    <row r="13964">
      <c r="A13964" s="294" t="s">
        <v>26231</v>
      </c>
      <c r="B13964" s="294"/>
      <c r="C13964" s="294"/>
      <c r="D13964" s="294"/>
      <c r="E13964" s="294"/>
      <c r="F13964" s="294"/>
    </row>
    <row r="13965">
      <c r="A13965" s="294" t="s">
        <v>30294</v>
      </c>
      <c r="B13965" s="294"/>
      <c r="C13965" s="294"/>
      <c r="D13965" s="294"/>
      <c r="E13965" s="294"/>
      <c r="F13965" s="294"/>
    </row>
    <row r="13966">
      <c r="A13966" s="294" t="s">
        <v>30062</v>
      </c>
      <c r="B13966" s="294"/>
      <c r="C13966" s="294"/>
      <c r="D13966" s="294"/>
      <c r="E13966" s="294"/>
      <c r="F13966" s="294"/>
    </row>
    <row r="13967">
      <c r="A13967" s="294" t="s">
        <v>26229</v>
      </c>
      <c r="B13967" s="294"/>
      <c r="C13967" s="294"/>
      <c r="D13967" s="294"/>
      <c r="E13967" s="294"/>
      <c r="F13967" s="294"/>
    </row>
    <row r="13968">
      <c r="A13968" s="294"/>
      <c r="B13968" s="294"/>
      <c r="C13968" s="294"/>
      <c r="D13968" s="294"/>
      <c r="E13968" s="294"/>
      <c r="F13968" s="294"/>
    </row>
    <row r="13969">
      <c r="A13969" s="294" t="s">
        <v>25967</v>
      </c>
      <c r="B13969" s="294"/>
      <c r="C13969" s="294"/>
      <c r="D13969" s="294"/>
      <c r="E13969" s="294"/>
      <c r="F13969" s="294"/>
    </row>
    <row r="13970">
      <c r="A13970" s="294"/>
      <c r="B13970" s="294"/>
      <c r="C13970" s="294"/>
      <c r="D13970" s="294"/>
      <c r="E13970" s="294"/>
      <c r="F13970" s="294"/>
    </row>
    <row r="13971">
      <c r="A13971" s="294" t="s">
        <v>30295</v>
      </c>
      <c r="B13971" s="294"/>
      <c r="C13971" s="294"/>
      <c r="D13971" s="294"/>
      <c r="E13971" s="294"/>
      <c r="F13971" s="294"/>
    </row>
    <row r="13972">
      <c r="A13972" s="294" t="s">
        <v>30296</v>
      </c>
      <c r="B13972" s="294"/>
      <c r="C13972" s="294"/>
      <c r="D13972" s="294"/>
      <c r="E13972" s="294"/>
      <c r="F13972" s="294"/>
    </row>
    <row r="13973">
      <c r="A13973" s="294" t="s">
        <v>30297</v>
      </c>
      <c r="B13973" s="294"/>
      <c r="C13973" s="294"/>
      <c r="D13973" s="294"/>
      <c r="E13973" s="294"/>
      <c r="F13973" s="294"/>
    </row>
    <row r="13974">
      <c r="A13974" s="294" t="s">
        <v>30298</v>
      </c>
      <c r="B13974" s="294"/>
      <c r="C13974" s="294"/>
      <c r="D13974" s="294"/>
      <c r="E13974" s="294"/>
      <c r="F13974" s="294"/>
    </row>
    <row r="13975">
      <c r="A13975" s="294" t="s">
        <v>30299</v>
      </c>
      <c r="B13975" s="294"/>
      <c r="C13975" s="294"/>
      <c r="D13975" s="294"/>
      <c r="E13975" s="294"/>
      <c r="F13975" s="294"/>
    </row>
    <row r="13976">
      <c r="A13976" s="294" t="s">
        <v>30300</v>
      </c>
      <c r="B13976" s="294"/>
      <c r="C13976" s="294"/>
      <c r="D13976" s="294"/>
      <c r="E13976" s="294"/>
      <c r="F13976" s="294"/>
    </row>
    <row r="13977">
      <c r="A13977" s="294"/>
      <c r="B13977" s="294"/>
      <c r="C13977" s="294"/>
      <c r="D13977" s="294"/>
      <c r="E13977" s="294"/>
      <c r="F13977" s="294"/>
    </row>
    <row r="13978">
      <c r="A13978" s="294" t="s">
        <v>26240</v>
      </c>
      <c r="B13978" s="294"/>
      <c r="C13978" s="294"/>
      <c r="D13978" s="294"/>
      <c r="E13978" s="294"/>
      <c r="F13978" s="294"/>
    </row>
    <row r="13979">
      <c r="A13979" s="294"/>
      <c r="B13979" s="294"/>
      <c r="C13979" s="294"/>
      <c r="D13979" s="294"/>
      <c r="E13979" s="294"/>
      <c r="F13979" s="294"/>
    </row>
    <row r="13980">
      <c r="A13980" s="294" t="s">
        <v>30301</v>
      </c>
      <c r="B13980" s="294"/>
      <c r="C13980" s="294"/>
      <c r="D13980" s="294"/>
      <c r="E13980" s="294"/>
      <c r="F13980" s="294"/>
    </row>
    <row r="13981">
      <c r="A13981" s="294" t="s">
        <v>30302</v>
      </c>
      <c r="B13981" s="294"/>
      <c r="C13981" s="294"/>
      <c r="D13981" s="294"/>
      <c r="E13981" s="294"/>
      <c r="F13981" s="294"/>
    </row>
    <row r="13982">
      <c r="A13982" s="294" t="s">
        <v>30303</v>
      </c>
      <c r="B13982" s="294"/>
      <c r="C13982" s="294"/>
      <c r="D13982" s="294"/>
      <c r="E13982" s="294"/>
      <c r="F13982" s="294"/>
    </row>
    <row r="13983">
      <c r="A13983" s="294" t="s">
        <v>30304</v>
      </c>
      <c r="B13983" s="294"/>
      <c r="C13983" s="294"/>
      <c r="D13983" s="294"/>
      <c r="E13983" s="294"/>
      <c r="F13983" s="294"/>
    </row>
    <row r="13984">
      <c r="A13984" s="294" t="s">
        <v>30305</v>
      </c>
      <c r="B13984" s="294"/>
      <c r="C13984" s="294"/>
      <c r="D13984" s="294"/>
      <c r="E13984" s="294"/>
      <c r="F13984" s="294"/>
    </row>
    <row r="13985">
      <c r="A13985" s="294" t="s">
        <v>30306</v>
      </c>
      <c r="B13985" s="294"/>
      <c r="C13985" s="294"/>
      <c r="D13985" s="294"/>
      <c r="E13985" s="294"/>
      <c r="F13985" s="294"/>
    </row>
    <row r="13986">
      <c r="A13986" s="294"/>
      <c r="B13986" s="294"/>
      <c r="C13986" s="294"/>
      <c r="D13986" s="294"/>
      <c r="E13986" s="294"/>
      <c r="F13986" s="294"/>
    </row>
    <row r="13987">
      <c r="A13987" s="294" t="s">
        <v>26214</v>
      </c>
      <c r="B13987" s="294"/>
      <c r="C13987" s="294"/>
      <c r="D13987" s="294"/>
      <c r="E13987" s="294"/>
      <c r="F13987" s="294"/>
    </row>
    <row r="13988">
      <c r="A13988" s="294"/>
      <c r="B13988" s="294"/>
      <c r="C13988" s="294"/>
      <c r="D13988" s="294"/>
      <c r="E13988" s="294"/>
      <c r="F13988" s="294"/>
    </row>
    <row r="13989">
      <c r="A13989" s="294" t="s">
        <v>30307</v>
      </c>
      <c r="B13989" s="294"/>
      <c r="C13989" s="294"/>
      <c r="D13989" s="294"/>
      <c r="E13989" s="294"/>
      <c r="F13989" s="294"/>
    </row>
    <row r="13990">
      <c r="A13990" s="294" t="s">
        <v>30308</v>
      </c>
      <c r="B13990" s="294"/>
      <c r="C13990" s="294"/>
      <c r="D13990" s="294"/>
      <c r="E13990" s="294"/>
      <c r="F13990" s="294"/>
    </row>
    <row r="13991">
      <c r="A13991" s="294" t="s">
        <v>30309</v>
      </c>
      <c r="B13991" s="294"/>
      <c r="C13991" s="294"/>
      <c r="D13991" s="294"/>
      <c r="E13991" s="294"/>
      <c r="F13991" s="294"/>
    </row>
    <row r="13992">
      <c r="A13992" s="294" t="s">
        <v>30310</v>
      </c>
      <c r="B13992" s="294"/>
      <c r="C13992" s="294"/>
      <c r="D13992" s="294"/>
      <c r="E13992" s="294"/>
      <c r="F13992" s="294"/>
    </row>
    <row r="13993">
      <c r="A13993" s="294" t="s">
        <v>30311</v>
      </c>
      <c r="B13993" s="294"/>
      <c r="C13993" s="294"/>
      <c r="D13993" s="294"/>
      <c r="E13993" s="294"/>
      <c r="F13993" s="294"/>
    </row>
    <row r="13994">
      <c r="A13994" s="294"/>
      <c r="B13994" s="294"/>
      <c r="C13994" s="294"/>
      <c r="D13994" s="294"/>
      <c r="E13994" s="294"/>
      <c r="F13994" s="294"/>
    </row>
    <row r="13995">
      <c r="A13995" s="294" t="s">
        <v>26253</v>
      </c>
      <c r="B13995" s="294"/>
      <c r="C13995" s="294"/>
      <c r="D13995" s="294"/>
      <c r="E13995" s="294"/>
      <c r="F13995" s="294"/>
    </row>
    <row r="13996">
      <c r="A13996" s="294"/>
      <c r="B13996" s="294"/>
      <c r="C13996" s="294"/>
      <c r="D13996" s="294"/>
      <c r="E13996" s="294"/>
      <c r="F13996" s="294"/>
    </row>
    <row r="13997">
      <c r="A13997" s="294" t="s">
        <v>30312</v>
      </c>
      <c r="B13997" s="294"/>
      <c r="C13997" s="294"/>
      <c r="D13997" s="294"/>
      <c r="E13997" s="294"/>
      <c r="F13997" s="294"/>
    </row>
    <row r="13998">
      <c r="A13998" s="294" t="s">
        <v>30313</v>
      </c>
      <c r="B13998" s="294"/>
      <c r="C13998" s="294"/>
      <c r="D13998" s="294"/>
      <c r="E13998" s="294"/>
      <c r="F13998" s="294"/>
    </row>
    <row r="13999">
      <c r="A13999" s="294" t="s">
        <v>30314</v>
      </c>
      <c r="B13999" s="294"/>
      <c r="C13999" s="294"/>
      <c r="D13999" s="294"/>
      <c r="E13999" s="294"/>
      <c r="F13999" s="294"/>
    </row>
    <row r="14000">
      <c r="A14000" s="294" t="s">
        <v>30315</v>
      </c>
      <c r="B14000" s="294"/>
      <c r="C14000" s="294"/>
      <c r="D14000" s="294"/>
      <c r="E14000" s="294"/>
      <c r="F14000" s="294"/>
    </row>
    <row r="14001">
      <c r="A14001" s="294" t="s">
        <v>30316</v>
      </c>
      <c r="B14001" s="294"/>
      <c r="C14001" s="294"/>
      <c r="D14001" s="294"/>
      <c r="E14001" s="294"/>
      <c r="F14001" s="294"/>
    </row>
    <row r="14002">
      <c r="A14002" s="294" t="s">
        <v>30317</v>
      </c>
      <c r="B14002" s="294"/>
      <c r="C14002" s="294"/>
      <c r="D14002" s="294"/>
      <c r="E14002" s="294"/>
      <c r="F14002" s="294"/>
    </row>
    <row r="14003">
      <c r="A14003" s="294"/>
      <c r="B14003" s="294"/>
      <c r="C14003" s="294"/>
      <c r="D14003" s="294"/>
      <c r="E14003" s="294"/>
      <c r="F14003" s="294"/>
    </row>
    <row r="14004">
      <c r="A14004" s="294" t="s">
        <v>28124</v>
      </c>
      <c r="B14004" s="294"/>
      <c r="C14004" s="294"/>
      <c r="D14004" s="294"/>
      <c r="E14004" s="294"/>
      <c r="F14004" s="294"/>
    </row>
    <row r="14005">
      <c r="A14005" s="294" t="s">
        <v>30318</v>
      </c>
      <c r="B14005" s="294"/>
      <c r="C14005" s="294"/>
      <c r="D14005" s="294"/>
      <c r="E14005" s="294"/>
      <c r="F14005" s="294"/>
    </row>
    <row r="14006">
      <c r="A14006" s="294" t="s">
        <v>21618</v>
      </c>
      <c r="B14006" s="294"/>
      <c r="C14006" s="294"/>
      <c r="D14006" s="294"/>
      <c r="E14006" s="294"/>
      <c r="F14006" s="294"/>
    </row>
    <row r="14007">
      <c r="A14007" s="294" t="s">
        <v>30319</v>
      </c>
      <c r="B14007" s="294"/>
      <c r="C14007" s="294"/>
      <c r="D14007" s="294"/>
      <c r="E14007" s="294"/>
      <c r="F14007" s="294"/>
    </row>
    <row r="14008">
      <c r="A14008" s="294"/>
      <c r="B14008" s="294"/>
      <c r="C14008" s="294"/>
      <c r="D14008" s="294"/>
      <c r="E14008" s="294"/>
      <c r="F14008" s="294"/>
    </row>
    <row r="14009">
      <c r="A14009" s="294" t="s">
        <v>23228</v>
      </c>
      <c r="B14009" s="294"/>
      <c r="C14009" s="294"/>
      <c r="D14009" s="294"/>
      <c r="E14009" s="294"/>
      <c r="F14009" s="294"/>
    </row>
    <row r="14010">
      <c r="A14010" s="294" t="s">
        <v>26296</v>
      </c>
      <c r="B14010" s="294"/>
      <c r="C14010" s="294"/>
      <c r="D14010" s="294"/>
      <c r="E14010" s="294"/>
      <c r="F14010" s="294"/>
    </row>
    <row r="14011">
      <c r="A14011" s="294"/>
      <c r="B14011" s="294"/>
      <c r="C14011" s="294"/>
      <c r="D14011" s="294"/>
      <c r="E14011" s="294"/>
      <c r="F14011" s="294"/>
    </row>
    <row r="14012">
      <c r="A14012" s="294" t="s">
        <v>30320</v>
      </c>
      <c r="B14012" s="294"/>
      <c r="C14012" s="294"/>
      <c r="D14012" s="294"/>
      <c r="E14012" s="294"/>
      <c r="F14012" s="294"/>
    </row>
    <row r="14013">
      <c r="A14013" s="294" t="s">
        <v>30321</v>
      </c>
      <c r="B14013" s="294"/>
      <c r="C14013" s="294"/>
      <c r="D14013" s="294"/>
      <c r="E14013" s="294"/>
      <c r="F14013" s="294"/>
    </row>
    <row r="14014">
      <c r="A14014" s="294" t="s">
        <v>28089</v>
      </c>
      <c r="B14014" s="294"/>
      <c r="C14014" s="294"/>
      <c r="D14014" s="294"/>
      <c r="E14014" s="294"/>
      <c r="F14014" s="294"/>
    </row>
    <row r="14015">
      <c r="A14015" s="294" t="s">
        <v>30322</v>
      </c>
      <c r="B14015" s="294"/>
      <c r="C14015" s="294"/>
      <c r="D14015" s="294"/>
      <c r="E14015" s="294"/>
      <c r="F14015" s="294"/>
    </row>
    <row r="14016">
      <c r="A14016" s="294" t="s">
        <v>30323</v>
      </c>
      <c r="B14016" s="294"/>
      <c r="C14016" s="294"/>
      <c r="D14016" s="294"/>
      <c r="E14016" s="294"/>
      <c r="F14016" s="294"/>
    </row>
    <row r="14017">
      <c r="A14017" s="294" t="s">
        <v>30324</v>
      </c>
      <c r="B14017" s="294"/>
      <c r="C14017" s="294"/>
      <c r="D14017" s="294"/>
      <c r="E14017" s="294"/>
      <c r="F14017" s="294"/>
    </row>
    <row r="14018">
      <c r="A14018" s="294"/>
      <c r="B14018" s="294"/>
      <c r="C14018" s="294"/>
      <c r="D14018" s="294"/>
      <c r="E14018" s="294"/>
      <c r="F14018" s="294"/>
    </row>
    <row r="14019">
      <c r="A14019" s="294" t="s">
        <v>23148</v>
      </c>
      <c r="B14019" s="294"/>
      <c r="C14019" s="294"/>
      <c r="D14019" s="294"/>
      <c r="E14019" s="294"/>
      <c r="F14019" s="294"/>
    </row>
    <row r="14020">
      <c r="A14020" s="294" t="s">
        <v>27629</v>
      </c>
      <c r="B14020" s="294"/>
      <c r="C14020" s="294"/>
      <c r="D14020" s="294"/>
      <c r="E14020" s="294"/>
      <c r="F14020" s="294"/>
    </row>
    <row r="14021">
      <c r="A14021" s="294"/>
      <c r="B14021" s="294"/>
      <c r="C14021" s="294"/>
      <c r="D14021" s="294"/>
      <c r="E14021" s="294"/>
      <c r="F14021" s="294"/>
    </row>
    <row r="14022">
      <c r="A14022" s="294" t="s">
        <v>23810</v>
      </c>
      <c r="B14022" s="294"/>
      <c r="C14022" s="294"/>
      <c r="D14022" s="294"/>
      <c r="E14022" s="294"/>
      <c r="F14022" s="294"/>
    </row>
    <row r="14023">
      <c r="A14023" s="294" t="s">
        <v>23356</v>
      </c>
      <c r="B14023" s="294"/>
      <c r="C14023" s="294"/>
      <c r="D14023" s="294"/>
      <c r="E14023" s="294"/>
      <c r="F14023" s="294"/>
    </row>
    <row r="14024">
      <c r="A14024" s="294" t="s">
        <v>30325</v>
      </c>
      <c r="B14024" s="294"/>
      <c r="C14024" s="294"/>
      <c r="D14024" s="294"/>
      <c r="E14024" s="294"/>
      <c r="F14024" s="294"/>
    </row>
    <row r="14025">
      <c r="A14025" s="294" t="s">
        <v>28175</v>
      </c>
      <c r="B14025" s="294"/>
      <c r="C14025" s="294"/>
      <c r="D14025" s="294"/>
      <c r="E14025" s="294"/>
      <c r="F14025" s="294"/>
    </row>
    <row r="14026">
      <c r="A14026" s="294" t="s">
        <v>30326</v>
      </c>
      <c r="B14026" s="294"/>
      <c r="C14026" s="294"/>
      <c r="D14026" s="294"/>
      <c r="E14026" s="294"/>
      <c r="F14026" s="294"/>
    </row>
    <row r="14027">
      <c r="A14027" s="294" t="s">
        <v>30327</v>
      </c>
      <c r="B14027" s="294"/>
      <c r="C14027" s="294"/>
      <c r="D14027" s="294"/>
      <c r="E14027" s="294"/>
      <c r="F14027" s="294"/>
    </row>
    <row r="14028">
      <c r="A14028" s="294"/>
      <c r="B14028" s="294"/>
      <c r="C14028" s="294"/>
      <c r="D14028" s="294"/>
      <c r="E14028" s="294"/>
      <c r="F14028" s="294"/>
    </row>
    <row r="14029">
      <c r="A14029" s="294" t="s">
        <v>21945</v>
      </c>
      <c r="B14029" s="294"/>
      <c r="C14029" s="294"/>
      <c r="D14029" s="294"/>
      <c r="E14029" s="294"/>
      <c r="F14029" s="294"/>
    </row>
    <row r="14030">
      <c r="A14030" s="294" t="s">
        <v>22618</v>
      </c>
      <c r="B14030" s="294"/>
      <c r="C14030" s="294"/>
      <c r="D14030" s="294"/>
      <c r="E14030" s="294"/>
      <c r="F14030" s="294"/>
    </row>
    <row r="14031">
      <c r="A14031" s="294"/>
      <c r="B14031" s="294"/>
      <c r="C14031" s="294"/>
      <c r="D14031" s="294"/>
      <c r="E14031" s="294"/>
      <c r="F14031" s="294"/>
    </row>
    <row r="14032">
      <c r="A14032" s="294" t="s">
        <v>30328</v>
      </c>
      <c r="B14032" s="294"/>
      <c r="C14032" s="294"/>
      <c r="D14032" s="294"/>
      <c r="E14032" s="294"/>
      <c r="F14032" s="294"/>
    </row>
    <row r="14033">
      <c r="A14033" s="294" t="s">
        <v>30329</v>
      </c>
      <c r="B14033" s="294"/>
      <c r="C14033" s="294"/>
      <c r="D14033" s="294"/>
      <c r="E14033" s="294"/>
      <c r="F14033" s="294"/>
    </row>
    <row r="14034">
      <c r="A14034" s="294" t="s">
        <v>30330</v>
      </c>
      <c r="B14034" s="294"/>
      <c r="C14034" s="294"/>
      <c r="D14034" s="294"/>
      <c r="E14034" s="294"/>
      <c r="F14034" s="294"/>
    </row>
    <row r="14035">
      <c r="A14035" s="294" t="s">
        <v>30331</v>
      </c>
      <c r="B14035" s="294"/>
      <c r="C14035" s="294"/>
      <c r="D14035" s="294"/>
      <c r="E14035" s="294"/>
      <c r="F14035" s="294"/>
    </row>
    <row r="14036">
      <c r="A14036" s="294" t="s">
        <v>30332</v>
      </c>
      <c r="B14036" s="294"/>
      <c r="C14036" s="294"/>
      <c r="D14036" s="294"/>
      <c r="E14036" s="294"/>
      <c r="F14036" s="294"/>
    </row>
    <row r="14037">
      <c r="A14037" s="294" t="s">
        <v>30333</v>
      </c>
      <c r="B14037" s="294"/>
      <c r="C14037" s="294"/>
      <c r="D14037" s="294"/>
      <c r="E14037" s="294"/>
      <c r="F14037" s="294"/>
    </row>
    <row r="14038">
      <c r="A14038" s="294" t="s">
        <v>30334</v>
      </c>
      <c r="B14038" s="294"/>
      <c r="C14038" s="294"/>
      <c r="D14038" s="294"/>
      <c r="E14038" s="294"/>
      <c r="F14038" s="294"/>
    </row>
    <row r="14039">
      <c r="A14039" s="294" t="s">
        <v>30335</v>
      </c>
      <c r="B14039" s="294"/>
      <c r="C14039" s="294"/>
      <c r="D14039" s="294"/>
      <c r="E14039" s="294"/>
      <c r="F14039" s="294"/>
    </row>
    <row r="14040">
      <c r="A14040" s="294"/>
      <c r="B14040" s="294"/>
      <c r="C14040" s="294"/>
      <c r="D14040" s="294"/>
      <c r="E14040" s="294"/>
      <c r="F14040" s="294"/>
    </row>
    <row r="14041">
      <c r="A14041" s="294"/>
      <c r="B14041" s="294"/>
      <c r="C14041" s="294"/>
      <c r="D14041" s="294"/>
      <c r="E14041" s="294"/>
      <c r="F14041" s="294"/>
    </row>
    <row r="14042">
      <c r="A14042" s="294" t="s">
        <v>21401</v>
      </c>
      <c r="B14042" s="294"/>
      <c r="C14042" s="294"/>
      <c r="D14042" s="294"/>
      <c r="E14042" s="294"/>
      <c r="F14042" s="294"/>
    </row>
    <row r="14043">
      <c r="A14043" s="294"/>
      <c r="B14043" s="294"/>
      <c r="C14043" s="294"/>
      <c r="D14043" s="294"/>
      <c r="E14043" s="294"/>
      <c r="F14043" s="294"/>
    </row>
    <row r="14044">
      <c r="A14044" s="294" t="s">
        <v>30336</v>
      </c>
      <c r="B14044" s="294"/>
      <c r="C14044" s="294"/>
      <c r="D14044" s="294"/>
      <c r="E14044" s="294"/>
      <c r="F14044" s="294"/>
    </row>
    <row r="14045">
      <c r="A14045" s="294" t="s">
        <v>30337</v>
      </c>
      <c r="B14045" s="294"/>
      <c r="C14045" s="294"/>
      <c r="D14045" s="294"/>
      <c r="E14045" s="294"/>
      <c r="F14045" s="294"/>
    </row>
    <row r="14046">
      <c r="A14046" s="294" t="s">
        <v>30338</v>
      </c>
      <c r="B14046" s="294"/>
      <c r="C14046" s="294"/>
      <c r="D14046" s="294"/>
      <c r="E14046" s="294"/>
      <c r="F14046" s="294"/>
    </row>
    <row r="14047">
      <c r="A14047" s="294" t="s">
        <v>30339</v>
      </c>
      <c r="B14047" s="294"/>
      <c r="C14047" s="294"/>
      <c r="D14047" s="294"/>
      <c r="E14047" s="294"/>
      <c r="F14047" s="294"/>
    </row>
    <row r="14048">
      <c r="A14048" s="294" t="s">
        <v>30340</v>
      </c>
      <c r="B14048" s="294"/>
      <c r="C14048" s="294"/>
      <c r="D14048" s="294"/>
      <c r="E14048" s="294"/>
      <c r="F14048" s="294"/>
    </row>
    <row r="14049">
      <c r="A14049" s="294" t="s">
        <v>30341</v>
      </c>
      <c r="B14049" s="294"/>
      <c r="C14049" s="294"/>
      <c r="D14049" s="294"/>
      <c r="E14049" s="294"/>
      <c r="F14049" s="294"/>
    </row>
    <row r="14050">
      <c r="A14050" s="294" t="s">
        <v>30342</v>
      </c>
      <c r="B14050" s="294"/>
      <c r="C14050" s="294"/>
      <c r="D14050" s="294"/>
      <c r="E14050" s="294"/>
      <c r="F14050" s="294"/>
    </row>
    <row r="14051">
      <c r="A14051" s="294" t="s">
        <v>30343</v>
      </c>
      <c r="B14051" s="294"/>
      <c r="C14051" s="294"/>
      <c r="D14051" s="294"/>
      <c r="E14051" s="294"/>
      <c r="F14051" s="294"/>
    </row>
    <row r="14052">
      <c r="A14052" s="294"/>
      <c r="B14052" s="294"/>
      <c r="C14052" s="294"/>
      <c r="D14052" s="294"/>
      <c r="E14052" s="294"/>
      <c r="F14052" s="294"/>
    </row>
    <row r="14053">
      <c r="A14053" s="294" t="s">
        <v>22239</v>
      </c>
      <c r="B14053" s="294"/>
      <c r="C14053" s="294"/>
      <c r="D14053" s="294"/>
      <c r="E14053" s="294"/>
      <c r="F14053" s="294"/>
    </row>
    <row r="14054">
      <c r="A14054" s="294"/>
      <c r="B14054" s="294"/>
      <c r="C14054" s="294"/>
      <c r="D14054" s="294"/>
      <c r="E14054" s="294"/>
      <c r="F14054" s="294"/>
    </row>
    <row r="14055">
      <c r="A14055" s="294" t="s">
        <v>30344</v>
      </c>
      <c r="B14055" s="294"/>
      <c r="C14055" s="294"/>
      <c r="D14055" s="294"/>
      <c r="E14055" s="294"/>
      <c r="F14055" s="294"/>
    </row>
    <row r="14056">
      <c r="A14056" s="294" t="s">
        <v>30345</v>
      </c>
      <c r="B14056" s="294"/>
      <c r="C14056" s="294"/>
      <c r="D14056" s="294"/>
      <c r="E14056" s="294"/>
      <c r="F14056" s="294"/>
    </row>
    <row r="14057">
      <c r="A14057" s="294" t="s">
        <v>30346</v>
      </c>
      <c r="B14057" s="294"/>
      <c r="C14057" s="294"/>
      <c r="D14057" s="294"/>
      <c r="E14057" s="294"/>
      <c r="F14057" s="294"/>
    </row>
    <row r="14058">
      <c r="A14058" s="294" t="s">
        <v>30347</v>
      </c>
      <c r="B14058" s="294"/>
      <c r="C14058" s="294"/>
      <c r="D14058" s="294"/>
      <c r="E14058" s="294"/>
      <c r="F14058" s="294"/>
    </row>
    <row r="14059">
      <c r="A14059" s="294" t="s">
        <v>30348</v>
      </c>
      <c r="B14059" s="294"/>
      <c r="C14059" s="294"/>
      <c r="D14059" s="294"/>
      <c r="E14059" s="294"/>
      <c r="F14059" s="294"/>
    </row>
    <row r="14060">
      <c r="A14060" s="294" t="s">
        <v>24903</v>
      </c>
      <c r="B14060" s="294"/>
      <c r="C14060" s="294"/>
      <c r="D14060" s="294"/>
      <c r="E14060" s="294"/>
      <c r="F14060" s="294"/>
    </row>
    <row r="14061">
      <c r="A14061" s="294" t="s">
        <v>30349</v>
      </c>
      <c r="B14061" s="294"/>
      <c r="C14061" s="294"/>
      <c r="D14061" s="294"/>
      <c r="E14061" s="294"/>
      <c r="F14061" s="294"/>
    </row>
    <row r="14062">
      <c r="A14062" s="294" t="s">
        <v>30350</v>
      </c>
      <c r="B14062" s="294"/>
      <c r="C14062" s="294"/>
      <c r="D14062" s="294"/>
      <c r="E14062" s="294"/>
      <c r="F14062" s="294"/>
    </row>
    <row r="14063">
      <c r="A14063" s="294" t="s">
        <v>30351</v>
      </c>
      <c r="B14063" s="294"/>
      <c r="C14063" s="294"/>
      <c r="D14063" s="294"/>
      <c r="E14063" s="294"/>
      <c r="F14063" s="294"/>
    </row>
    <row r="14064">
      <c r="A14064" s="294"/>
      <c r="B14064" s="294"/>
      <c r="C14064" s="294"/>
      <c r="D14064" s="294"/>
      <c r="E14064" s="294"/>
      <c r="F14064" s="294"/>
    </row>
    <row r="14065">
      <c r="A14065" s="294" t="s">
        <v>21304</v>
      </c>
      <c r="B14065" s="294"/>
      <c r="C14065" s="294"/>
      <c r="D14065" s="294"/>
      <c r="E14065" s="294"/>
      <c r="F14065" s="294"/>
    </row>
    <row r="14066">
      <c r="A14066" s="294"/>
      <c r="B14066" s="294"/>
      <c r="C14066" s="294"/>
      <c r="D14066" s="294"/>
      <c r="E14066" s="294"/>
      <c r="F14066" s="294"/>
    </row>
    <row r="14067">
      <c r="A14067" s="294" t="s">
        <v>27297</v>
      </c>
      <c r="B14067" s="294"/>
      <c r="C14067" s="294"/>
      <c r="D14067" s="294"/>
      <c r="E14067" s="294"/>
      <c r="F14067" s="294"/>
    </row>
    <row r="14068">
      <c r="A14068" s="294" t="s">
        <v>30352</v>
      </c>
      <c r="B14068" s="294"/>
      <c r="C14068" s="294"/>
      <c r="D14068" s="294"/>
      <c r="E14068" s="294"/>
      <c r="F14068" s="294"/>
    </row>
    <row r="14069">
      <c r="A14069" s="294" t="s">
        <v>30353</v>
      </c>
      <c r="B14069" s="294"/>
      <c r="C14069" s="294"/>
      <c r="D14069" s="294"/>
      <c r="E14069" s="294"/>
      <c r="F14069" s="294"/>
    </row>
    <row r="14070">
      <c r="A14070" s="294" t="s">
        <v>30354</v>
      </c>
      <c r="B14070" s="294"/>
      <c r="C14070" s="294"/>
      <c r="D14070" s="294"/>
      <c r="E14070" s="294"/>
      <c r="F14070" s="294"/>
    </row>
    <row r="14071">
      <c r="A14071" s="294" t="s">
        <v>30355</v>
      </c>
      <c r="B14071" s="294"/>
      <c r="C14071" s="294"/>
      <c r="D14071" s="294"/>
      <c r="E14071" s="294"/>
      <c r="F14071" s="294"/>
    </row>
    <row r="14072">
      <c r="A14072" s="294" t="s">
        <v>29302</v>
      </c>
      <c r="B14072" s="294"/>
      <c r="C14072" s="294"/>
      <c r="D14072" s="294"/>
      <c r="E14072" s="294"/>
      <c r="F14072" s="294"/>
    </row>
    <row r="14073">
      <c r="A14073" s="294" t="s">
        <v>30356</v>
      </c>
      <c r="B14073" s="294"/>
      <c r="C14073" s="294"/>
      <c r="D14073" s="294"/>
      <c r="E14073" s="294"/>
      <c r="F14073" s="294"/>
    </row>
    <row r="14074">
      <c r="A14074" s="294" t="s">
        <v>30357</v>
      </c>
      <c r="B14074" s="294"/>
      <c r="C14074" s="294"/>
      <c r="D14074" s="294"/>
      <c r="E14074" s="294"/>
      <c r="F14074" s="294"/>
    </row>
    <row r="14075">
      <c r="A14075" s="294" t="s">
        <v>24562</v>
      </c>
      <c r="B14075" s="294"/>
      <c r="C14075" s="294"/>
      <c r="D14075" s="294"/>
      <c r="E14075" s="294"/>
      <c r="F14075" s="294"/>
    </row>
    <row r="14076">
      <c r="A14076" s="294" t="s">
        <v>30358</v>
      </c>
      <c r="B14076" s="294"/>
      <c r="C14076" s="294"/>
      <c r="D14076" s="294"/>
      <c r="E14076" s="294"/>
      <c r="F14076" s="294"/>
    </row>
    <row r="14077">
      <c r="A14077" s="294" t="s">
        <v>30359</v>
      </c>
      <c r="B14077" s="294"/>
      <c r="C14077" s="294"/>
      <c r="D14077" s="294"/>
      <c r="E14077" s="294"/>
      <c r="F14077" s="294"/>
    </row>
    <row r="14078">
      <c r="A14078" s="294"/>
      <c r="B14078" s="294"/>
      <c r="C14078" s="294"/>
      <c r="D14078" s="294"/>
      <c r="E14078" s="294"/>
      <c r="F14078" s="294"/>
    </row>
    <row r="14079">
      <c r="A14079" s="294"/>
      <c r="B14079" s="294"/>
      <c r="C14079" s="294"/>
      <c r="D14079" s="294"/>
      <c r="E14079" s="294"/>
      <c r="F14079" s="294"/>
    </row>
    <row r="14080">
      <c r="A14080" s="294" t="s">
        <v>28124</v>
      </c>
      <c r="B14080" s="294"/>
      <c r="C14080" s="294"/>
      <c r="D14080" s="294"/>
      <c r="E14080" s="294"/>
      <c r="F14080" s="294"/>
    </row>
    <row r="14081">
      <c r="A14081" s="294" t="s">
        <v>30318</v>
      </c>
      <c r="B14081" s="294"/>
      <c r="C14081" s="294"/>
      <c r="D14081" s="294"/>
      <c r="E14081" s="294"/>
      <c r="F14081" s="294"/>
    </row>
    <row r="14082">
      <c r="A14082" s="294" t="s">
        <v>21672</v>
      </c>
      <c r="B14082" s="294"/>
      <c r="C14082" s="294"/>
      <c r="D14082" s="294"/>
      <c r="E14082" s="294"/>
      <c r="F14082" s="294"/>
    </row>
    <row r="14083">
      <c r="A14083" s="294" t="s">
        <v>30319</v>
      </c>
      <c r="B14083" s="294"/>
      <c r="C14083" s="294"/>
      <c r="D14083" s="294"/>
      <c r="E14083" s="294"/>
      <c r="F14083" s="294"/>
    </row>
    <row r="14084">
      <c r="A14084" s="294"/>
      <c r="B14084" s="294"/>
      <c r="C14084" s="294"/>
      <c r="D14084" s="294"/>
      <c r="E14084" s="294"/>
      <c r="F14084" s="294"/>
    </row>
    <row r="14085">
      <c r="A14085" s="294" t="s">
        <v>23007</v>
      </c>
      <c r="B14085" s="294"/>
      <c r="C14085" s="294"/>
      <c r="D14085" s="294"/>
      <c r="E14085" s="294"/>
      <c r="F14085" s="294"/>
    </row>
    <row r="14086">
      <c r="A14086" s="294"/>
      <c r="B14086" s="294"/>
      <c r="C14086" s="294"/>
      <c r="D14086" s="294"/>
      <c r="E14086" s="294"/>
      <c r="F14086" s="294"/>
    </row>
    <row r="14087">
      <c r="A14087" s="294" t="s">
        <v>30360</v>
      </c>
      <c r="B14087" s="294"/>
      <c r="C14087" s="294"/>
      <c r="D14087" s="294"/>
      <c r="E14087" s="294"/>
      <c r="F14087" s="294"/>
    </row>
    <row r="14088">
      <c r="A14088" s="294" t="s">
        <v>30361</v>
      </c>
      <c r="B14088" s="294"/>
      <c r="C14088" s="294"/>
      <c r="D14088" s="294"/>
      <c r="E14088" s="294"/>
      <c r="F14088" s="294"/>
    </row>
    <row r="14089">
      <c r="A14089" s="294" t="s">
        <v>30362</v>
      </c>
      <c r="B14089" s="294"/>
      <c r="C14089" s="294"/>
      <c r="D14089" s="294"/>
      <c r="E14089" s="294"/>
      <c r="F14089" s="294"/>
    </row>
    <row r="14090">
      <c r="A14090" s="294" t="s">
        <v>30363</v>
      </c>
      <c r="B14090" s="294"/>
      <c r="C14090" s="294"/>
      <c r="D14090" s="294"/>
      <c r="E14090" s="294"/>
      <c r="F14090" s="294"/>
    </row>
    <row r="14091">
      <c r="A14091" s="294" t="s">
        <v>30364</v>
      </c>
      <c r="B14091" s="294"/>
      <c r="C14091" s="294"/>
      <c r="D14091" s="294"/>
      <c r="E14091" s="294"/>
      <c r="F14091" s="294"/>
    </row>
    <row r="14092">
      <c r="A14092" s="294" t="s">
        <v>30365</v>
      </c>
      <c r="B14092" s="294"/>
      <c r="C14092" s="294"/>
      <c r="D14092" s="294"/>
      <c r="E14092" s="294"/>
      <c r="F14092" s="294"/>
    </row>
    <row r="14093">
      <c r="A14093" s="294" t="s">
        <v>30366</v>
      </c>
      <c r="B14093" s="294"/>
      <c r="C14093" s="294"/>
      <c r="D14093" s="294"/>
      <c r="E14093" s="294"/>
      <c r="F14093" s="294"/>
    </row>
    <row r="14094">
      <c r="A14094" s="294"/>
      <c r="B14094" s="294"/>
      <c r="C14094" s="294"/>
      <c r="D14094" s="294"/>
      <c r="E14094" s="294"/>
      <c r="F14094" s="294"/>
    </row>
    <row r="14095">
      <c r="A14095" s="294" t="s">
        <v>22281</v>
      </c>
      <c r="B14095" s="294"/>
      <c r="C14095" s="294"/>
      <c r="D14095" s="294"/>
      <c r="E14095" s="294"/>
      <c r="F14095" s="294"/>
    </row>
    <row r="14096">
      <c r="A14096" s="294"/>
      <c r="B14096" s="294"/>
      <c r="C14096" s="294"/>
      <c r="D14096" s="294"/>
      <c r="E14096" s="294"/>
      <c r="F14096" s="294"/>
    </row>
    <row r="14097">
      <c r="A14097" s="294" t="s">
        <v>30367</v>
      </c>
      <c r="B14097" s="294"/>
      <c r="C14097" s="294"/>
      <c r="D14097" s="294"/>
      <c r="E14097" s="294"/>
      <c r="F14097" s="294"/>
    </row>
    <row r="14098">
      <c r="A14098" s="294" t="s">
        <v>30368</v>
      </c>
      <c r="B14098" s="294"/>
      <c r="C14098" s="294"/>
      <c r="D14098" s="294"/>
      <c r="E14098" s="294"/>
      <c r="F14098" s="294"/>
    </row>
    <row r="14099">
      <c r="A14099" s="294" t="s">
        <v>30369</v>
      </c>
      <c r="B14099" s="294"/>
      <c r="C14099" s="294"/>
      <c r="D14099" s="294"/>
      <c r="E14099" s="294"/>
      <c r="F14099" s="294"/>
    </row>
    <row r="14100">
      <c r="A14100" s="294" t="s">
        <v>30370</v>
      </c>
      <c r="B14100" s="294"/>
      <c r="C14100" s="294"/>
      <c r="D14100" s="294"/>
      <c r="E14100" s="294"/>
      <c r="F14100" s="294"/>
    </row>
    <row r="14101">
      <c r="A14101" s="294" t="s">
        <v>30371</v>
      </c>
      <c r="B14101" s="294"/>
      <c r="C14101" s="294"/>
      <c r="D14101" s="294"/>
      <c r="E14101" s="294"/>
      <c r="F14101" s="294"/>
    </row>
    <row r="14102">
      <c r="A14102" s="294"/>
      <c r="B14102" s="294"/>
      <c r="C14102" s="294"/>
      <c r="D14102" s="294"/>
      <c r="E14102" s="294"/>
      <c r="F14102" s="294"/>
    </row>
    <row r="14103">
      <c r="A14103" s="294" t="s">
        <v>28143</v>
      </c>
      <c r="B14103" s="294"/>
      <c r="C14103" s="294"/>
      <c r="D14103" s="294"/>
      <c r="E14103" s="294"/>
      <c r="F14103" s="294"/>
    </row>
    <row r="14104">
      <c r="A14104" s="294"/>
      <c r="B14104" s="294"/>
      <c r="C14104" s="294"/>
      <c r="D14104" s="294"/>
      <c r="E14104" s="294"/>
      <c r="F14104" s="294"/>
    </row>
    <row r="14105">
      <c r="A14105" s="294" t="s">
        <v>30372</v>
      </c>
      <c r="B14105" s="294"/>
      <c r="C14105" s="294"/>
      <c r="D14105" s="294"/>
      <c r="E14105" s="294"/>
      <c r="F14105" s="294"/>
    </row>
    <row r="14106">
      <c r="A14106" s="294" t="s">
        <v>30373</v>
      </c>
      <c r="B14106" s="294"/>
      <c r="C14106" s="294"/>
      <c r="D14106" s="294"/>
      <c r="E14106" s="294"/>
      <c r="F14106" s="294"/>
    </row>
    <row r="14107">
      <c r="A14107" s="294" t="s">
        <v>30374</v>
      </c>
      <c r="B14107" s="294"/>
      <c r="C14107" s="294"/>
      <c r="D14107" s="294"/>
      <c r="E14107" s="294"/>
      <c r="F14107" s="294"/>
    </row>
    <row r="14108">
      <c r="A14108" s="294" t="s">
        <v>30375</v>
      </c>
      <c r="B14108" s="294"/>
      <c r="C14108" s="294"/>
      <c r="D14108" s="294"/>
      <c r="E14108" s="294"/>
      <c r="F14108" s="294"/>
    </row>
    <row r="14109">
      <c r="A14109" s="294"/>
      <c r="B14109" s="294"/>
      <c r="C14109" s="294"/>
      <c r="D14109" s="294"/>
      <c r="E14109" s="294"/>
      <c r="F14109" s="294"/>
    </row>
    <row r="14110">
      <c r="A14110" s="294" t="s">
        <v>21344</v>
      </c>
      <c r="B14110" s="294"/>
      <c r="C14110" s="294"/>
      <c r="D14110" s="294"/>
      <c r="E14110" s="294"/>
      <c r="F14110" s="294"/>
    </row>
    <row r="14111">
      <c r="A14111" s="294" t="s">
        <v>30376</v>
      </c>
      <c r="B14111" s="294"/>
      <c r="C14111" s="294"/>
      <c r="D14111" s="294"/>
      <c r="E14111" s="294"/>
      <c r="F14111" s="294"/>
    </row>
    <row r="14112">
      <c r="A14112" s="294"/>
      <c r="B14112" s="294"/>
      <c r="C14112" s="294"/>
      <c r="D14112" s="294"/>
      <c r="E14112" s="294"/>
      <c r="F14112" s="294"/>
    </row>
    <row r="14113">
      <c r="A14113" s="294" t="s">
        <v>30377</v>
      </c>
      <c r="B14113" s="294"/>
      <c r="C14113" s="294"/>
      <c r="D14113" s="294"/>
      <c r="E14113" s="294"/>
      <c r="F14113" s="294"/>
    </row>
    <row r="14114">
      <c r="A14114" s="294" t="s">
        <v>30378</v>
      </c>
      <c r="B14114" s="294"/>
      <c r="C14114" s="294"/>
      <c r="D14114" s="294"/>
      <c r="E14114" s="294"/>
      <c r="F14114" s="294"/>
    </row>
    <row r="14115">
      <c r="A14115" s="294" t="s">
        <v>30379</v>
      </c>
      <c r="B14115" s="294"/>
      <c r="C14115" s="294"/>
      <c r="D14115" s="294"/>
      <c r="E14115" s="294"/>
      <c r="F14115" s="294"/>
    </row>
    <row r="14116">
      <c r="A14116" s="294" t="s">
        <v>30380</v>
      </c>
      <c r="B14116" s="294"/>
      <c r="C14116" s="294"/>
      <c r="D14116" s="294"/>
      <c r="E14116" s="294"/>
      <c r="F14116" s="294"/>
    </row>
    <row r="14117">
      <c r="A14117" s="294"/>
      <c r="B14117" s="294"/>
      <c r="C14117" s="294"/>
      <c r="D14117" s="294"/>
      <c r="E14117" s="294"/>
      <c r="F14117" s="294"/>
    </row>
    <row r="14118">
      <c r="A14118" s="294" t="s">
        <v>30381</v>
      </c>
      <c r="B14118" s="294"/>
      <c r="C14118" s="294"/>
      <c r="D14118" s="294"/>
      <c r="E14118" s="294"/>
      <c r="F14118" s="294"/>
    </row>
    <row r="14119">
      <c r="A14119" s="294"/>
      <c r="B14119" s="294"/>
      <c r="C14119" s="294"/>
      <c r="D14119" s="294"/>
      <c r="E14119" s="294"/>
      <c r="F14119" s="294"/>
    </row>
    <row r="14120">
      <c r="A14120" s="294" t="s">
        <v>30382</v>
      </c>
      <c r="B14120" s="294"/>
      <c r="C14120" s="294"/>
      <c r="D14120" s="294"/>
      <c r="E14120" s="294"/>
      <c r="F14120" s="294"/>
    </row>
    <row r="14121">
      <c r="A14121" s="294" t="s">
        <v>30383</v>
      </c>
      <c r="B14121" s="294"/>
      <c r="C14121" s="294"/>
      <c r="D14121" s="294"/>
      <c r="E14121" s="294"/>
      <c r="F14121" s="294"/>
    </row>
    <row r="14122">
      <c r="A14122" s="294" t="s">
        <v>30384</v>
      </c>
      <c r="B14122" s="294"/>
      <c r="C14122" s="294"/>
      <c r="D14122" s="294"/>
      <c r="E14122" s="294"/>
      <c r="F14122" s="294"/>
    </row>
    <row r="14123">
      <c r="A14123" s="294" t="s">
        <v>30385</v>
      </c>
      <c r="B14123" s="294"/>
      <c r="C14123" s="294"/>
      <c r="D14123" s="294"/>
      <c r="E14123" s="294"/>
      <c r="F14123" s="294"/>
    </row>
    <row r="14124">
      <c r="A14124" s="294"/>
      <c r="B14124" s="294"/>
      <c r="C14124" s="294"/>
      <c r="D14124" s="294"/>
      <c r="E14124" s="294"/>
      <c r="F14124" s="294"/>
    </row>
    <row r="14125">
      <c r="A14125" s="294" t="s">
        <v>30386</v>
      </c>
      <c r="B14125" s="294"/>
      <c r="C14125" s="294"/>
      <c r="D14125" s="294"/>
      <c r="E14125" s="294"/>
      <c r="F14125" s="294"/>
    </row>
    <row r="14126">
      <c r="A14126" s="294"/>
      <c r="B14126" s="294"/>
      <c r="C14126" s="294"/>
      <c r="D14126" s="294"/>
      <c r="E14126" s="294"/>
      <c r="F14126" s="294"/>
    </row>
    <row r="14127">
      <c r="A14127" s="294" t="s">
        <v>30387</v>
      </c>
      <c r="B14127" s="294"/>
      <c r="C14127" s="294"/>
      <c r="D14127" s="294"/>
      <c r="E14127" s="294"/>
      <c r="F14127" s="294"/>
    </row>
    <row r="14128">
      <c r="A14128" s="294" t="s">
        <v>30388</v>
      </c>
      <c r="B14128" s="294"/>
      <c r="C14128" s="294"/>
      <c r="D14128" s="294"/>
      <c r="E14128" s="294"/>
      <c r="F14128" s="294"/>
    </row>
    <row r="14129">
      <c r="A14129" s="294" t="s">
        <v>30389</v>
      </c>
      <c r="B14129" s="294"/>
      <c r="C14129" s="294"/>
      <c r="D14129" s="294"/>
      <c r="E14129" s="294"/>
      <c r="F14129" s="294"/>
    </row>
    <row r="14130">
      <c r="A14130" s="294"/>
      <c r="B14130" s="294"/>
      <c r="C14130" s="294"/>
      <c r="D14130" s="294"/>
      <c r="E14130" s="294"/>
      <c r="F14130" s="294"/>
    </row>
    <row r="14131">
      <c r="A14131" s="294" t="s">
        <v>27333</v>
      </c>
      <c r="B14131" s="294"/>
      <c r="C14131" s="294"/>
      <c r="D14131" s="294"/>
      <c r="E14131" s="294"/>
      <c r="F14131" s="294"/>
    </row>
    <row r="14132">
      <c r="A14132" s="294"/>
      <c r="B14132" s="294"/>
      <c r="C14132" s="294"/>
      <c r="D14132" s="294"/>
      <c r="E14132" s="294"/>
      <c r="F14132" s="294"/>
    </row>
    <row r="14133">
      <c r="A14133" s="294" t="s">
        <v>30390</v>
      </c>
      <c r="B14133" s="294"/>
      <c r="C14133" s="294"/>
      <c r="D14133" s="294"/>
      <c r="E14133" s="294"/>
      <c r="F14133" s="294"/>
    </row>
    <row r="14134">
      <c r="A14134" s="294" t="s">
        <v>30391</v>
      </c>
      <c r="B14134" s="294"/>
      <c r="C14134" s="294"/>
      <c r="D14134" s="294"/>
      <c r="E14134" s="294"/>
      <c r="F14134" s="294"/>
    </row>
    <row r="14135">
      <c r="A14135" s="294" t="s">
        <v>30392</v>
      </c>
      <c r="B14135" s="294"/>
      <c r="C14135" s="294"/>
      <c r="D14135" s="294"/>
      <c r="E14135" s="294"/>
      <c r="F14135" s="294"/>
    </row>
    <row r="14136">
      <c r="A14136" s="294" t="s">
        <v>30393</v>
      </c>
      <c r="B14136" s="294"/>
      <c r="C14136" s="294"/>
      <c r="D14136" s="294"/>
      <c r="E14136" s="294"/>
      <c r="F14136" s="294"/>
    </row>
    <row r="14137">
      <c r="A14137" s="294" t="s">
        <v>24306</v>
      </c>
      <c r="B14137" s="294"/>
      <c r="C14137" s="294"/>
      <c r="D14137" s="294"/>
      <c r="E14137" s="294"/>
      <c r="F14137" s="294"/>
    </row>
    <row r="14138">
      <c r="A14138" s="294" t="s">
        <v>30394</v>
      </c>
      <c r="B14138" s="294"/>
      <c r="C14138" s="294"/>
      <c r="D14138" s="294"/>
      <c r="E14138" s="294"/>
      <c r="F14138" s="294"/>
    </row>
    <row r="14139">
      <c r="A14139" s="294" t="s">
        <v>30395</v>
      </c>
      <c r="B14139" s="294"/>
      <c r="C14139" s="294"/>
      <c r="D14139" s="294"/>
      <c r="E14139" s="294"/>
      <c r="F14139" s="294"/>
    </row>
    <row r="14140">
      <c r="A14140" s="294" t="s">
        <v>30396</v>
      </c>
      <c r="B14140" s="294"/>
      <c r="C14140" s="294"/>
      <c r="D14140" s="294"/>
      <c r="E14140" s="294"/>
      <c r="F14140" s="294"/>
    </row>
    <row r="14141">
      <c r="A14141" s="294"/>
      <c r="B14141" s="294"/>
      <c r="C14141" s="294"/>
      <c r="D14141" s="294"/>
      <c r="E14141" s="294"/>
      <c r="F14141" s="294"/>
    </row>
    <row r="14142">
      <c r="A14142" s="294"/>
      <c r="B14142" s="294"/>
      <c r="C14142" s="294"/>
      <c r="D14142" s="294"/>
      <c r="E14142" s="294"/>
      <c r="F14142" s="294"/>
    </row>
    <row r="14143">
      <c r="A14143" s="294" t="s">
        <v>28124</v>
      </c>
      <c r="B14143" s="294"/>
      <c r="C14143" s="294"/>
      <c r="D14143" s="294"/>
      <c r="E14143" s="294"/>
      <c r="F14143" s="294"/>
    </row>
    <row r="14144">
      <c r="A14144" s="294" t="s">
        <v>30397</v>
      </c>
      <c r="B14144" s="294"/>
      <c r="C14144" s="294"/>
      <c r="D14144" s="294"/>
      <c r="E14144" s="294"/>
      <c r="F14144" s="294"/>
    </row>
    <row r="14145">
      <c r="A14145" s="294" t="s">
        <v>23457</v>
      </c>
      <c r="B14145" s="294"/>
      <c r="C14145" s="294"/>
      <c r="D14145" s="294"/>
      <c r="E14145" s="294"/>
      <c r="F14145" s="294"/>
    </row>
    <row r="14146">
      <c r="A14146" s="294"/>
      <c r="B14146" s="294"/>
      <c r="C14146" s="294"/>
      <c r="D14146" s="294"/>
      <c r="E14146" s="294"/>
      <c r="F14146" s="294"/>
    </row>
    <row r="14147">
      <c r="A14147" s="294" t="s">
        <v>30398</v>
      </c>
      <c r="B14147" s="294"/>
      <c r="C14147" s="294"/>
      <c r="D14147" s="294"/>
      <c r="E14147" s="294"/>
      <c r="F14147" s="294"/>
    </row>
    <row r="14148">
      <c r="A14148" s="294"/>
      <c r="B14148" s="294"/>
      <c r="C14148" s="294"/>
      <c r="D14148" s="294"/>
      <c r="E14148" s="294"/>
      <c r="F14148" s="294"/>
    </row>
    <row r="14149">
      <c r="A14149" s="294" t="s">
        <v>22512</v>
      </c>
      <c r="B14149" s="294"/>
      <c r="C14149" s="294"/>
      <c r="D14149" s="294"/>
      <c r="E14149" s="294"/>
      <c r="F14149" s="294"/>
    </row>
    <row r="14150">
      <c r="A14150" s="294" t="s">
        <v>20462</v>
      </c>
      <c r="B14150" s="294"/>
      <c r="C14150" s="294"/>
      <c r="D14150" s="294"/>
      <c r="E14150" s="294"/>
      <c r="F14150" s="294"/>
    </row>
    <row r="14151">
      <c r="A14151" s="294"/>
      <c r="B14151" s="294"/>
      <c r="C14151" s="294"/>
      <c r="D14151" s="294"/>
      <c r="E14151" s="294"/>
      <c r="F14151" s="294"/>
    </row>
    <row r="14152">
      <c r="A14152" s="294" t="s">
        <v>30399</v>
      </c>
      <c r="B14152" s="294"/>
      <c r="C14152" s="294"/>
      <c r="D14152" s="294"/>
      <c r="E14152" s="294"/>
      <c r="F14152" s="294"/>
    </row>
    <row r="14153">
      <c r="A14153" s="294" t="s">
        <v>30400</v>
      </c>
      <c r="B14153" s="294"/>
      <c r="C14153" s="294"/>
      <c r="D14153" s="294"/>
      <c r="E14153" s="294"/>
      <c r="F14153" s="294"/>
    </row>
    <row r="14154">
      <c r="A14154" s="294" t="s">
        <v>30401</v>
      </c>
      <c r="B14154" s="294"/>
      <c r="C14154" s="294"/>
      <c r="D14154" s="294"/>
      <c r="E14154" s="294"/>
      <c r="F14154" s="294"/>
    </row>
    <row r="14155">
      <c r="A14155" s="294" t="s">
        <v>28319</v>
      </c>
      <c r="B14155" s="294"/>
      <c r="C14155" s="294"/>
      <c r="D14155" s="294"/>
      <c r="E14155" s="294"/>
      <c r="F14155" s="294"/>
    </row>
    <row r="14156">
      <c r="A14156" s="294" t="s">
        <v>30402</v>
      </c>
      <c r="B14156" s="294"/>
      <c r="C14156" s="294"/>
      <c r="D14156" s="294"/>
      <c r="E14156" s="294"/>
      <c r="F14156" s="294"/>
    </row>
    <row r="14157">
      <c r="A14157" s="294" t="s">
        <v>30403</v>
      </c>
      <c r="B14157" s="294"/>
      <c r="C14157" s="294"/>
      <c r="D14157" s="294"/>
      <c r="E14157" s="294"/>
      <c r="F14157" s="294"/>
    </row>
    <row r="14158">
      <c r="A14158" s="294" t="s">
        <v>30404</v>
      </c>
      <c r="B14158" s="294"/>
      <c r="C14158" s="294"/>
      <c r="D14158" s="294"/>
      <c r="E14158" s="294"/>
      <c r="F14158" s="294"/>
    </row>
    <row r="14159">
      <c r="A14159" s="294" t="s">
        <v>30405</v>
      </c>
      <c r="B14159" s="294"/>
      <c r="C14159" s="294"/>
      <c r="D14159" s="294"/>
      <c r="E14159" s="294"/>
      <c r="F14159" s="294"/>
    </row>
    <row r="14160">
      <c r="A14160" s="294"/>
      <c r="B14160" s="294"/>
      <c r="C14160" s="294"/>
      <c r="D14160" s="294"/>
      <c r="E14160" s="294"/>
      <c r="F14160" s="294"/>
    </row>
    <row r="14161">
      <c r="A14161" s="294" t="s">
        <v>30406</v>
      </c>
      <c r="B14161" s="294"/>
      <c r="C14161" s="294"/>
      <c r="D14161" s="294"/>
      <c r="E14161" s="294"/>
      <c r="F14161" s="294"/>
    </row>
    <row r="14162">
      <c r="A14162" s="294"/>
      <c r="B14162" s="294"/>
      <c r="C14162" s="294"/>
      <c r="D14162" s="294"/>
      <c r="E14162" s="294"/>
      <c r="F14162" s="294"/>
    </row>
    <row r="14163">
      <c r="A14163" s="294" t="s">
        <v>30407</v>
      </c>
      <c r="B14163" s="294"/>
      <c r="C14163" s="294"/>
      <c r="D14163" s="294"/>
      <c r="E14163" s="294"/>
      <c r="F14163" s="294"/>
    </row>
    <row r="14164">
      <c r="A14164" s="294" t="s">
        <v>30408</v>
      </c>
      <c r="B14164" s="294"/>
      <c r="C14164" s="294"/>
      <c r="D14164" s="294"/>
      <c r="E14164" s="294"/>
      <c r="F14164" s="294"/>
    </row>
    <row r="14165">
      <c r="A14165" s="294" t="s">
        <v>28544</v>
      </c>
      <c r="B14165" s="294"/>
      <c r="C14165" s="294"/>
      <c r="D14165" s="294"/>
      <c r="E14165" s="294"/>
      <c r="F14165" s="294"/>
    </row>
    <row r="14166">
      <c r="A14166" s="294" t="s">
        <v>30409</v>
      </c>
      <c r="B14166" s="294"/>
      <c r="C14166" s="294"/>
      <c r="D14166" s="294"/>
      <c r="E14166" s="294"/>
      <c r="F14166" s="294"/>
    </row>
    <row r="14167">
      <c r="A14167" s="294" t="s">
        <v>30410</v>
      </c>
      <c r="B14167" s="294"/>
      <c r="C14167" s="294"/>
      <c r="D14167" s="294"/>
      <c r="E14167" s="294"/>
      <c r="F14167" s="294"/>
    </row>
    <row r="14168">
      <c r="A14168" s="294" t="s">
        <v>30411</v>
      </c>
      <c r="B14168" s="294"/>
      <c r="C14168" s="294"/>
      <c r="D14168" s="294"/>
      <c r="E14168" s="294"/>
      <c r="F14168" s="294"/>
    </row>
    <row r="14169">
      <c r="A14169" s="294" t="s">
        <v>30412</v>
      </c>
      <c r="B14169" s="294"/>
      <c r="C14169" s="294"/>
      <c r="D14169" s="294"/>
      <c r="E14169" s="294"/>
      <c r="F14169" s="294"/>
    </row>
    <row r="14170">
      <c r="A14170" s="294" t="s">
        <v>30413</v>
      </c>
      <c r="B14170" s="294"/>
      <c r="C14170" s="294"/>
      <c r="D14170" s="294"/>
      <c r="E14170" s="294"/>
      <c r="F14170" s="294"/>
    </row>
    <row r="14171">
      <c r="A14171" s="294"/>
      <c r="B14171" s="294"/>
      <c r="C14171" s="294"/>
      <c r="D14171" s="294"/>
      <c r="E14171" s="294"/>
      <c r="F14171" s="294"/>
    </row>
    <row r="14172">
      <c r="A14172" s="294" t="s">
        <v>21945</v>
      </c>
      <c r="B14172" s="294"/>
      <c r="C14172" s="294"/>
      <c r="D14172" s="294"/>
      <c r="E14172" s="294"/>
      <c r="F14172" s="294"/>
    </row>
    <row r="14173">
      <c r="A14173" s="294" t="s">
        <v>23156</v>
      </c>
      <c r="B14173" s="294"/>
      <c r="C14173" s="294"/>
      <c r="D14173" s="294"/>
      <c r="E14173" s="294"/>
      <c r="F14173" s="294"/>
    </row>
    <row r="14174">
      <c r="A14174" s="294"/>
      <c r="B14174" s="294"/>
      <c r="C14174" s="294"/>
      <c r="D14174" s="294"/>
      <c r="E14174" s="294"/>
      <c r="F14174" s="294"/>
    </row>
    <row r="14175">
      <c r="A14175" s="294" t="s">
        <v>30414</v>
      </c>
      <c r="B14175" s="294"/>
      <c r="C14175" s="294"/>
      <c r="D14175" s="294"/>
      <c r="E14175" s="294"/>
      <c r="F14175" s="294"/>
    </row>
    <row r="14176">
      <c r="A14176" s="294" t="s">
        <v>30415</v>
      </c>
      <c r="B14176" s="294"/>
      <c r="C14176" s="294"/>
      <c r="D14176" s="294"/>
      <c r="E14176" s="294"/>
      <c r="F14176" s="294"/>
    </row>
    <row r="14177">
      <c r="A14177" s="294" t="s">
        <v>30416</v>
      </c>
      <c r="B14177" s="294"/>
      <c r="C14177" s="294"/>
      <c r="D14177" s="294"/>
      <c r="E14177" s="294"/>
      <c r="F14177" s="294"/>
    </row>
    <row r="14178">
      <c r="A14178" s="294" t="s">
        <v>30417</v>
      </c>
      <c r="B14178" s="294"/>
      <c r="C14178" s="294"/>
      <c r="D14178" s="294"/>
      <c r="E14178" s="294"/>
      <c r="F14178" s="294"/>
    </row>
    <row r="14179">
      <c r="A14179" s="294" t="s">
        <v>30418</v>
      </c>
      <c r="B14179" s="294"/>
      <c r="C14179" s="294"/>
      <c r="D14179" s="294"/>
      <c r="E14179" s="294"/>
      <c r="F14179" s="294"/>
    </row>
    <row r="14180">
      <c r="A14180" s="294" t="s">
        <v>30419</v>
      </c>
      <c r="B14180" s="294"/>
      <c r="C14180" s="294"/>
      <c r="D14180" s="294"/>
      <c r="E14180" s="294"/>
      <c r="F14180" s="294"/>
    </row>
    <row r="14181">
      <c r="A14181" s="294" t="s">
        <v>22613</v>
      </c>
      <c r="B14181" s="294"/>
      <c r="C14181" s="294"/>
      <c r="D14181" s="294"/>
      <c r="E14181" s="294"/>
      <c r="F14181" s="294"/>
    </row>
    <row r="14182">
      <c r="A14182" s="294" t="s">
        <v>30420</v>
      </c>
      <c r="B14182" s="294"/>
      <c r="C14182" s="294"/>
      <c r="D14182" s="294"/>
      <c r="E14182" s="294"/>
      <c r="F14182" s="294"/>
    </row>
    <row r="14183">
      <c r="A14183" s="294" t="s">
        <v>30421</v>
      </c>
      <c r="B14183" s="294"/>
      <c r="C14183" s="294"/>
      <c r="D14183" s="294"/>
      <c r="E14183" s="294"/>
      <c r="F14183" s="294"/>
    </row>
    <row r="14184">
      <c r="A14184" s="294"/>
      <c r="B14184" s="294"/>
      <c r="C14184" s="294"/>
      <c r="D14184" s="294"/>
      <c r="E14184" s="294"/>
      <c r="F14184" s="294"/>
    </row>
    <row r="14185">
      <c r="A14185" s="294" t="s">
        <v>21401</v>
      </c>
      <c r="B14185" s="294"/>
      <c r="C14185" s="294"/>
      <c r="D14185" s="294"/>
      <c r="E14185" s="294"/>
      <c r="F14185" s="294"/>
    </row>
    <row r="14186">
      <c r="A14186" s="294"/>
      <c r="B14186" s="294"/>
      <c r="C14186" s="294"/>
      <c r="D14186" s="294"/>
      <c r="E14186" s="294"/>
      <c r="F14186" s="294"/>
    </row>
    <row r="14187">
      <c r="A14187" s="294" t="s">
        <v>30422</v>
      </c>
      <c r="B14187" s="294"/>
      <c r="C14187" s="294"/>
      <c r="D14187" s="294"/>
      <c r="E14187" s="294"/>
      <c r="F14187" s="294"/>
    </row>
    <row r="14188">
      <c r="A14188" s="294" t="s">
        <v>30423</v>
      </c>
      <c r="B14188" s="294"/>
      <c r="C14188" s="294"/>
      <c r="D14188" s="294"/>
      <c r="E14188" s="294"/>
      <c r="F14188" s="294"/>
    </row>
    <row r="14189">
      <c r="A14189" s="294" t="s">
        <v>30424</v>
      </c>
      <c r="B14189" s="294"/>
      <c r="C14189" s="294"/>
      <c r="D14189" s="294"/>
      <c r="E14189" s="294"/>
      <c r="F14189" s="294"/>
    </row>
    <row r="14190">
      <c r="A14190" s="294" t="s">
        <v>30425</v>
      </c>
      <c r="B14190" s="294"/>
      <c r="C14190" s="294"/>
      <c r="D14190" s="294"/>
      <c r="E14190" s="294"/>
      <c r="F14190" s="294"/>
    </row>
    <row r="14191">
      <c r="A14191" s="294" t="s">
        <v>30426</v>
      </c>
      <c r="B14191" s="294"/>
      <c r="C14191" s="294"/>
      <c r="D14191" s="294"/>
      <c r="E14191" s="294"/>
      <c r="F14191" s="294"/>
    </row>
    <row r="14192">
      <c r="A14192" s="294" t="s">
        <v>30427</v>
      </c>
      <c r="B14192" s="294"/>
      <c r="C14192" s="294"/>
      <c r="D14192" s="294"/>
      <c r="E14192" s="294"/>
      <c r="F14192" s="294"/>
    </row>
    <row r="14193">
      <c r="A14193" s="294"/>
      <c r="B14193" s="294"/>
      <c r="C14193" s="294"/>
      <c r="D14193" s="294"/>
      <c r="E14193" s="294"/>
      <c r="F14193" s="294"/>
    </row>
    <row r="14194">
      <c r="A14194" s="294" t="s">
        <v>21407</v>
      </c>
      <c r="B14194" s="294"/>
      <c r="C14194" s="294"/>
      <c r="D14194" s="294"/>
      <c r="E14194" s="294"/>
      <c r="F14194" s="294"/>
    </row>
    <row r="14195">
      <c r="A14195" s="294"/>
      <c r="B14195" s="294"/>
      <c r="C14195" s="294"/>
      <c r="D14195" s="294"/>
      <c r="E14195" s="294"/>
      <c r="F14195" s="294"/>
    </row>
    <row r="14196">
      <c r="A14196" s="294" t="s">
        <v>30428</v>
      </c>
      <c r="B14196" s="294"/>
      <c r="C14196" s="294"/>
      <c r="D14196" s="294"/>
      <c r="E14196" s="294"/>
      <c r="F14196" s="294"/>
    </row>
    <row r="14197">
      <c r="A14197" s="294" t="s">
        <v>30429</v>
      </c>
      <c r="B14197" s="294"/>
      <c r="C14197" s="294"/>
      <c r="D14197" s="294"/>
      <c r="E14197" s="294"/>
      <c r="F14197" s="294"/>
    </row>
    <row r="14198">
      <c r="A14198" s="294" t="s">
        <v>30430</v>
      </c>
      <c r="B14198" s="294"/>
      <c r="C14198" s="294"/>
      <c r="D14198" s="294"/>
      <c r="E14198" s="294"/>
      <c r="F14198" s="294"/>
    </row>
    <row r="14199">
      <c r="A14199" s="294" t="s">
        <v>30431</v>
      </c>
      <c r="B14199" s="294"/>
      <c r="C14199" s="294"/>
      <c r="D14199" s="294"/>
      <c r="E14199" s="294"/>
      <c r="F14199" s="294"/>
    </row>
    <row r="14200">
      <c r="A14200" s="294" t="s">
        <v>30432</v>
      </c>
      <c r="B14200" s="294"/>
      <c r="C14200" s="294"/>
      <c r="D14200" s="294"/>
      <c r="E14200" s="294"/>
      <c r="F14200" s="294"/>
    </row>
    <row r="14201">
      <c r="A14201" s="294"/>
      <c r="B14201" s="294"/>
      <c r="C14201" s="294"/>
      <c r="D14201" s="294"/>
      <c r="E14201" s="294"/>
      <c r="F14201" s="294"/>
    </row>
    <row r="14202">
      <c r="A14202" s="294" t="s">
        <v>21304</v>
      </c>
      <c r="B14202" s="294"/>
      <c r="C14202" s="294"/>
      <c r="D14202" s="294"/>
      <c r="E14202" s="294"/>
      <c r="F14202" s="294"/>
    </row>
    <row r="14203">
      <c r="A14203" s="294"/>
      <c r="B14203" s="294"/>
      <c r="C14203" s="294"/>
      <c r="D14203" s="294"/>
      <c r="E14203" s="294"/>
      <c r="F14203" s="294"/>
    </row>
    <row r="14204">
      <c r="A14204" s="294" t="s">
        <v>30433</v>
      </c>
      <c r="B14204" s="294"/>
      <c r="C14204" s="294"/>
      <c r="D14204" s="294"/>
      <c r="E14204" s="294"/>
      <c r="F14204" s="294"/>
    </row>
    <row r="14205">
      <c r="A14205" s="294" t="s">
        <v>30434</v>
      </c>
      <c r="B14205" s="294"/>
      <c r="C14205" s="294"/>
      <c r="D14205" s="294"/>
      <c r="E14205" s="294"/>
      <c r="F14205" s="294"/>
    </row>
    <row r="14206">
      <c r="A14206" s="294" t="s">
        <v>30435</v>
      </c>
      <c r="B14206" s="294"/>
      <c r="C14206" s="294"/>
      <c r="D14206" s="294"/>
      <c r="E14206" s="294"/>
      <c r="F14206" s="294"/>
    </row>
    <row r="14207">
      <c r="A14207" s="294" t="s">
        <v>30436</v>
      </c>
      <c r="B14207" s="294"/>
      <c r="C14207" s="294"/>
      <c r="D14207" s="294"/>
      <c r="E14207" s="294"/>
      <c r="F14207" s="294"/>
    </row>
    <row r="14208">
      <c r="A14208" s="294" t="s">
        <v>30437</v>
      </c>
      <c r="B14208" s="294"/>
      <c r="C14208" s="294"/>
      <c r="D14208" s="294"/>
      <c r="E14208" s="294"/>
      <c r="F14208" s="294"/>
    </row>
    <row r="14209">
      <c r="A14209" s="294" t="s">
        <v>30438</v>
      </c>
      <c r="B14209" s="294"/>
      <c r="C14209" s="294"/>
      <c r="D14209" s="294"/>
      <c r="E14209" s="294"/>
      <c r="F14209" s="294"/>
    </row>
    <row r="14210">
      <c r="A14210" s="294" t="s">
        <v>30439</v>
      </c>
      <c r="B14210" s="294"/>
      <c r="C14210" s="294"/>
      <c r="D14210" s="294"/>
      <c r="E14210" s="294"/>
      <c r="F14210" s="294"/>
    </row>
    <row r="14211">
      <c r="A14211" s="294" t="s">
        <v>30440</v>
      </c>
      <c r="B14211" s="294"/>
      <c r="C14211" s="294"/>
      <c r="D14211" s="294"/>
      <c r="E14211" s="294"/>
      <c r="F14211" s="294"/>
    </row>
    <row r="14212">
      <c r="A14212" s="294"/>
      <c r="B14212" s="294"/>
      <c r="C14212" s="294"/>
      <c r="D14212" s="294"/>
      <c r="E14212" s="294"/>
      <c r="F14212" s="294"/>
    </row>
    <row r="14213">
      <c r="A14213" s="294" t="s">
        <v>28124</v>
      </c>
      <c r="B14213" s="294"/>
      <c r="C14213" s="294"/>
      <c r="D14213" s="294"/>
      <c r="E14213" s="294"/>
      <c r="F14213" s="294"/>
    </row>
    <row r="14214">
      <c r="A14214" s="294" t="s">
        <v>30397</v>
      </c>
      <c r="B14214" s="294"/>
      <c r="C14214" s="294"/>
      <c r="D14214" s="294"/>
      <c r="E14214" s="294"/>
      <c r="F14214" s="294"/>
    </row>
    <row r="14215">
      <c r="A14215" s="294" t="s">
        <v>22824</v>
      </c>
      <c r="B14215" s="294"/>
      <c r="C14215" s="294"/>
      <c r="D14215" s="294"/>
      <c r="E14215" s="294"/>
      <c r="F14215" s="294"/>
    </row>
    <row r="14216">
      <c r="A14216" s="294"/>
      <c r="B14216" s="294"/>
      <c r="C14216" s="294"/>
      <c r="D14216" s="294"/>
      <c r="E14216" s="294"/>
      <c r="F14216" s="294"/>
    </row>
    <row r="14217">
      <c r="A14217" s="294" t="s">
        <v>30398</v>
      </c>
      <c r="B14217" s="294"/>
      <c r="C14217" s="294"/>
      <c r="D14217" s="294"/>
      <c r="E14217" s="294"/>
      <c r="F14217" s="294"/>
    </row>
    <row r="14218">
      <c r="A14218" s="294"/>
      <c r="B14218" s="294"/>
      <c r="C14218" s="294"/>
      <c r="D14218" s="294"/>
      <c r="E14218" s="294"/>
      <c r="F14218" s="294"/>
    </row>
    <row r="14219">
      <c r="A14219" s="294" t="s">
        <v>21315</v>
      </c>
      <c r="B14219" s="294"/>
      <c r="C14219" s="294"/>
      <c r="D14219" s="294"/>
      <c r="E14219" s="294"/>
      <c r="F14219" s="294"/>
    </row>
    <row r="14220">
      <c r="A14220" s="294"/>
      <c r="B14220" s="294"/>
      <c r="C14220" s="294"/>
      <c r="D14220" s="294"/>
      <c r="E14220" s="294"/>
      <c r="F14220" s="294"/>
    </row>
    <row r="14221">
      <c r="A14221" s="294" t="s">
        <v>30441</v>
      </c>
      <c r="B14221" s="294"/>
      <c r="C14221" s="294"/>
      <c r="D14221" s="294"/>
      <c r="E14221" s="294"/>
      <c r="F14221" s="294"/>
    </row>
    <row r="14222">
      <c r="A14222" s="294" t="s">
        <v>30442</v>
      </c>
      <c r="B14222" s="294"/>
      <c r="C14222" s="294"/>
      <c r="D14222" s="294"/>
      <c r="E14222" s="294"/>
      <c r="F14222" s="294"/>
    </row>
    <row r="14223">
      <c r="A14223" s="294" t="s">
        <v>30443</v>
      </c>
      <c r="B14223" s="294"/>
      <c r="C14223" s="294"/>
      <c r="D14223" s="294"/>
      <c r="E14223" s="294"/>
      <c r="F14223" s="294"/>
    </row>
    <row r="14224">
      <c r="A14224" s="294" t="s">
        <v>30444</v>
      </c>
      <c r="B14224" s="294"/>
      <c r="C14224" s="294"/>
      <c r="D14224" s="294"/>
      <c r="E14224" s="294"/>
      <c r="F14224" s="294"/>
    </row>
    <row r="14225">
      <c r="A14225" s="294" t="s">
        <v>30445</v>
      </c>
      <c r="B14225" s="294"/>
      <c r="C14225" s="294"/>
      <c r="D14225" s="294"/>
      <c r="E14225" s="294"/>
      <c r="F14225" s="294"/>
    </row>
    <row r="14226">
      <c r="A14226" s="294" t="s">
        <v>30446</v>
      </c>
      <c r="B14226" s="294"/>
      <c r="C14226" s="294"/>
      <c r="D14226" s="294"/>
      <c r="E14226" s="294"/>
      <c r="F14226" s="294"/>
    </row>
    <row r="14227">
      <c r="A14227" s="294" t="s">
        <v>30447</v>
      </c>
      <c r="B14227" s="294"/>
      <c r="C14227" s="294"/>
      <c r="D14227" s="294"/>
      <c r="E14227" s="294"/>
      <c r="F14227" s="294"/>
    </row>
    <row r="14228">
      <c r="A14228" s="294"/>
      <c r="B14228" s="294"/>
      <c r="C14228" s="294"/>
      <c r="D14228" s="294"/>
      <c r="E14228" s="294"/>
      <c r="F14228" s="294"/>
    </row>
    <row r="14229">
      <c r="A14229" s="294" t="s">
        <v>22281</v>
      </c>
      <c r="B14229" s="294"/>
      <c r="C14229" s="294"/>
      <c r="D14229" s="294"/>
      <c r="E14229" s="294"/>
      <c r="F14229" s="294"/>
    </row>
    <row r="14230">
      <c r="A14230" s="294"/>
      <c r="B14230" s="294"/>
      <c r="C14230" s="294"/>
      <c r="D14230" s="294"/>
      <c r="E14230" s="294"/>
      <c r="F14230" s="294"/>
    </row>
    <row r="14231">
      <c r="A14231" s="294" t="s">
        <v>30448</v>
      </c>
      <c r="B14231" s="294"/>
      <c r="C14231" s="294"/>
      <c r="D14231" s="294"/>
      <c r="E14231" s="294"/>
      <c r="F14231" s="294"/>
    </row>
    <row r="14232">
      <c r="A14232" s="294" t="s">
        <v>30449</v>
      </c>
      <c r="B14232" s="294"/>
      <c r="C14232" s="294"/>
      <c r="D14232" s="294"/>
      <c r="E14232" s="294"/>
      <c r="F14232" s="294"/>
    </row>
    <row r="14233">
      <c r="A14233" s="294" t="s">
        <v>30450</v>
      </c>
      <c r="B14233" s="294"/>
      <c r="C14233" s="294"/>
      <c r="D14233" s="294"/>
      <c r="E14233" s="294"/>
      <c r="F14233" s="294"/>
    </row>
    <row r="14234">
      <c r="A14234" s="294" t="s">
        <v>30451</v>
      </c>
      <c r="B14234" s="294"/>
      <c r="C14234" s="294"/>
      <c r="D14234" s="294"/>
      <c r="E14234" s="294"/>
      <c r="F14234" s="294"/>
    </row>
    <row r="14235">
      <c r="A14235" s="294" t="s">
        <v>30452</v>
      </c>
      <c r="B14235" s="294"/>
      <c r="C14235" s="294"/>
      <c r="D14235" s="294"/>
      <c r="E14235" s="294"/>
      <c r="F14235" s="294"/>
    </row>
    <row r="14236">
      <c r="A14236" s="294" t="s">
        <v>30453</v>
      </c>
      <c r="B14236" s="294"/>
      <c r="C14236" s="294"/>
      <c r="D14236" s="294"/>
      <c r="E14236" s="294"/>
      <c r="F14236" s="294"/>
    </row>
    <row r="14237">
      <c r="A14237" s="294" t="s">
        <v>30454</v>
      </c>
      <c r="B14237" s="294"/>
      <c r="C14237" s="294"/>
      <c r="D14237" s="294"/>
      <c r="E14237" s="294"/>
      <c r="F14237" s="294"/>
    </row>
    <row r="14238">
      <c r="A14238" s="294"/>
      <c r="B14238" s="294"/>
      <c r="C14238" s="294"/>
      <c r="D14238" s="294"/>
      <c r="E14238" s="294"/>
      <c r="F14238" s="294"/>
    </row>
    <row r="14239">
      <c r="A14239" s="294" t="s">
        <v>21335</v>
      </c>
      <c r="B14239" s="294"/>
      <c r="C14239" s="294"/>
      <c r="D14239" s="294"/>
      <c r="E14239" s="294"/>
      <c r="F14239" s="294"/>
    </row>
    <row r="14240">
      <c r="A14240" s="294"/>
      <c r="B14240" s="294"/>
      <c r="C14240" s="294"/>
      <c r="D14240" s="294"/>
      <c r="E14240" s="294"/>
      <c r="F14240" s="294"/>
    </row>
    <row r="14241">
      <c r="A14241" s="294" t="s">
        <v>30455</v>
      </c>
      <c r="B14241" s="294"/>
      <c r="C14241" s="294"/>
      <c r="D14241" s="294"/>
      <c r="E14241" s="294"/>
      <c r="F14241" s="294"/>
    </row>
    <row r="14242">
      <c r="A14242" s="294" t="s">
        <v>30456</v>
      </c>
      <c r="B14242" s="294"/>
      <c r="C14242" s="294"/>
      <c r="D14242" s="294"/>
      <c r="E14242" s="294"/>
      <c r="F14242" s="294"/>
    </row>
    <row r="14243">
      <c r="A14243" s="294" t="s">
        <v>30457</v>
      </c>
      <c r="B14243" s="294"/>
      <c r="C14243" s="294"/>
      <c r="D14243" s="294"/>
      <c r="E14243" s="294"/>
      <c r="F14243" s="294"/>
    </row>
    <row r="14244">
      <c r="A14244" s="294" t="s">
        <v>30458</v>
      </c>
      <c r="B14244" s="294"/>
      <c r="C14244" s="294"/>
      <c r="D14244" s="294"/>
      <c r="E14244" s="294"/>
      <c r="F14244" s="294"/>
    </row>
    <row r="14245">
      <c r="A14245" s="294" t="s">
        <v>30459</v>
      </c>
      <c r="B14245" s="294"/>
      <c r="C14245" s="294"/>
      <c r="D14245" s="294"/>
      <c r="E14245" s="294"/>
      <c r="F14245" s="294"/>
    </row>
    <row r="14246">
      <c r="A14246" s="294" t="s">
        <v>30460</v>
      </c>
      <c r="B14246" s="294"/>
      <c r="C14246" s="294"/>
      <c r="D14246" s="294"/>
      <c r="E14246" s="294"/>
      <c r="F14246" s="294"/>
    </row>
    <row r="14247">
      <c r="A14247" s="294" t="s">
        <v>30461</v>
      </c>
      <c r="B14247" s="294"/>
      <c r="C14247" s="294"/>
      <c r="D14247" s="294"/>
      <c r="E14247" s="294"/>
      <c r="F14247" s="294"/>
    </row>
    <row r="14248">
      <c r="A14248" s="294" t="s">
        <v>30462</v>
      </c>
      <c r="B14248" s="294"/>
      <c r="C14248" s="294"/>
      <c r="D14248" s="294"/>
      <c r="E14248" s="294"/>
      <c r="F14248" s="294"/>
    </row>
    <row r="14249">
      <c r="A14249" s="294"/>
      <c r="B14249" s="294"/>
      <c r="C14249" s="294"/>
      <c r="D14249" s="294"/>
      <c r="E14249" s="294"/>
      <c r="F14249" s="294"/>
    </row>
    <row r="14250">
      <c r="A14250" s="294" t="s">
        <v>23321</v>
      </c>
      <c r="B14250" s="294"/>
      <c r="C14250" s="294"/>
      <c r="D14250" s="294"/>
      <c r="E14250" s="294"/>
      <c r="F14250" s="294"/>
    </row>
    <row r="14251">
      <c r="A14251" s="294" t="s">
        <v>23322</v>
      </c>
      <c r="B14251" s="294"/>
      <c r="C14251" s="294"/>
      <c r="D14251" s="294"/>
      <c r="E14251" s="294"/>
      <c r="F14251" s="294"/>
    </row>
    <row r="14252">
      <c r="A14252" s="294"/>
      <c r="B14252" s="294"/>
      <c r="C14252" s="294"/>
      <c r="D14252" s="294"/>
      <c r="E14252" s="294"/>
      <c r="F14252" s="294"/>
    </row>
    <row r="14253">
      <c r="A14253" s="294" t="s">
        <v>30463</v>
      </c>
      <c r="B14253" s="294"/>
      <c r="C14253" s="294"/>
      <c r="D14253" s="294"/>
      <c r="E14253" s="294"/>
      <c r="F14253" s="294"/>
    </row>
    <row r="14254">
      <c r="A14254" s="294" t="s">
        <v>30464</v>
      </c>
      <c r="B14254" s="294"/>
      <c r="C14254" s="294"/>
      <c r="D14254" s="294"/>
      <c r="E14254" s="294"/>
      <c r="F14254" s="294"/>
    </row>
    <row r="14255">
      <c r="A14255" s="294" t="s">
        <v>30465</v>
      </c>
      <c r="B14255" s="294"/>
      <c r="C14255" s="294"/>
      <c r="D14255" s="294"/>
      <c r="E14255" s="294"/>
      <c r="F14255" s="294"/>
    </row>
    <row r="14256">
      <c r="A14256" s="294"/>
      <c r="B14256" s="294"/>
      <c r="C14256" s="294"/>
      <c r="D14256" s="294"/>
      <c r="E14256" s="294"/>
      <c r="F14256" s="294"/>
    </row>
    <row r="14257">
      <c r="A14257" s="294" t="s">
        <v>22156</v>
      </c>
      <c r="B14257" s="294"/>
      <c r="C14257" s="294"/>
      <c r="D14257" s="294"/>
      <c r="E14257" s="294"/>
      <c r="F14257" s="294"/>
    </row>
    <row r="14258">
      <c r="A14258" s="294"/>
      <c r="B14258" s="294"/>
      <c r="C14258" s="294"/>
      <c r="D14258" s="294"/>
      <c r="E14258" s="294"/>
      <c r="F14258" s="294"/>
    </row>
    <row r="14259">
      <c r="A14259" s="294" t="s">
        <v>30466</v>
      </c>
      <c r="B14259" s="294"/>
      <c r="C14259" s="294"/>
      <c r="D14259" s="294"/>
      <c r="E14259" s="294"/>
      <c r="F14259" s="294"/>
    </row>
    <row r="14260">
      <c r="A14260" s="294" t="s">
        <v>30467</v>
      </c>
      <c r="B14260" s="294"/>
      <c r="C14260" s="294"/>
      <c r="D14260" s="294"/>
      <c r="E14260" s="294"/>
      <c r="F14260" s="294"/>
    </row>
    <row r="14261">
      <c r="A14261" s="294" t="s">
        <v>30468</v>
      </c>
      <c r="B14261" s="294"/>
      <c r="C14261" s="294"/>
      <c r="D14261" s="294"/>
      <c r="E14261" s="294"/>
      <c r="F14261" s="294"/>
    </row>
    <row r="14262">
      <c r="A14262" s="294" t="s">
        <v>30469</v>
      </c>
      <c r="B14262" s="294"/>
      <c r="C14262" s="294"/>
      <c r="D14262" s="294"/>
      <c r="E14262" s="294"/>
      <c r="F14262" s="294"/>
    </row>
    <row r="14263">
      <c r="A14263" s="294"/>
      <c r="B14263" s="294"/>
      <c r="C14263" s="294"/>
      <c r="D14263" s="294"/>
      <c r="E14263" s="294"/>
      <c r="F14263" s="294"/>
    </row>
    <row r="14264">
      <c r="A14264" s="294" t="s">
        <v>30470</v>
      </c>
      <c r="B14264" s="294"/>
      <c r="C14264" s="294"/>
      <c r="D14264" s="294"/>
      <c r="E14264" s="294"/>
      <c r="F14264" s="294"/>
    </row>
    <row r="14265">
      <c r="A14265" s="294"/>
      <c r="B14265" s="294"/>
      <c r="C14265" s="294"/>
      <c r="D14265" s="294"/>
      <c r="E14265" s="294"/>
      <c r="F14265" s="294"/>
    </row>
    <row r="14266">
      <c r="A14266" s="294" t="s">
        <v>30471</v>
      </c>
      <c r="B14266" s="294"/>
      <c r="C14266" s="294"/>
      <c r="D14266" s="294"/>
      <c r="E14266" s="294"/>
      <c r="F14266" s="294"/>
    </row>
    <row r="14267">
      <c r="A14267" s="294" t="s">
        <v>30472</v>
      </c>
      <c r="B14267" s="294"/>
      <c r="C14267" s="294"/>
      <c r="D14267" s="294"/>
      <c r="E14267" s="294"/>
      <c r="F14267" s="294"/>
    </row>
    <row r="14268">
      <c r="A14268" s="294" t="s">
        <v>30473</v>
      </c>
      <c r="B14268" s="294"/>
      <c r="C14268" s="294"/>
      <c r="D14268" s="294"/>
      <c r="E14268" s="294"/>
      <c r="F14268" s="294"/>
    </row>
    <row r="14269">
      <c r="A14269" s="294" t="s">
        <v>30474</v>
      </c>
      <c r="B14269" s="294"/>
      <c r="C14269" s="294"/>
      <c r="D14269" s="294"/>
      <c r="E14269" s="294"/>
      <c r="F14269" s="294"/>
    </row>
    <row r="14270">
      <c r="A14270" s="294" t="s">
        <v>30475</v>
      </c>
      <c r="B14270" s="294"/>
      <c r="C14270" s="294"/>
      <c r="D14270" s="294"/>
      <c r="E14270" s="294"/>
      <c r="F14270" s="294"/>
    </row>
    <row r="14271">
      <c r="A14271" s="294" t="s">
        <v>30476</v>
      </c>
      <c r="B14271" s="294"/>
      <c r="C14271" s="294"/>
      <c r="D14271" s="294"/>
      <c r="E14271" s="294"/>
      <c r="F14271" s="294"/>
    </row>
    <row r="14272">
      <c r="A14272" s="294" t="s">
        <v>30477</v>
      </c>
      <c r="B14272" s="294"/>
      <c r="C14272" s="294"/>
      <c r="D14272" s="294"/>
      <c r="E14272" s="294"/>
      <c r="F14272" s="294"/>
    </row>
    <row r="14273">
      <c r="A14273" s="294" t="s">
        <v>30478</v>
      </c>
      <c r="B14273" s="294"/>
      <c r="C14273" s="294"/>
      <c r="D14273" s="294"/>
      <c r="E14273" s="294"/>
      <c r="F14273" s="294"/>
    </row>
    <row r="14274">
      <c r="A14274" s="294" t="s">
        <v>30479</v>
      </c>
      <c r="B14274" s="294"/>
      <c r="C14274" s="294"/>
      <c r="D14274" s="294"/>
      <c r="E14274" s="294"/>
      <c r="F14274" s="294"/>
    </row>
    <row r="14275">
      <c r="A14275" s="294" t="s">
        <v>30480</v>
      </c>
      <c r="B14275" s="294"/>
      <c r="C14275" s="294"/>
      <c r="D14275" s="294"/>
      <c r="E14275" s="294"/>
      <c r="F14275" s="294"/>
    </row>
    <row r="14276">
      <c r="A14276" s="294" t="s">
        <v>30481</v>
      </c>
      <c r="B14276" s="294"/>
      <c r="C14276" s="294"/>
      <c r="D14276" s="294"/>
      <c r="E14276" s="294"/>
      <c r="F14276" s="294"/>
    </row>
    <row r="14277">
      <c r="A14277" s="294" t="s">
        <v>30482</v>
      </c>
      <c r="B14277" s="294"/>
      <c r="C14277" s="294"/>
      <c r="D14277" s="294"/>
      <c r="E14277" s="294"/>
      <c r="F14277" s="294"/>
    </row>
    <row r="14278">
      <c r="A14278" s="294" t="s">
        <v>30483</v>
      </c>
      <c r="B14278" s="294"/>
      <c r="C14278" s="294"/>
      <c r="D14278" s="294"/>
      <c r="E14278" s="294"/>
      <c r="F14278" s="294"/>
    </row>
    <row r="14279">
      <c r="A14279" s="294"/>
      <c r="B14279" s="294"/>
      <c r="C14279" s="294"/>
      <c r="D14279" s="294"/>
      <c r="E14279" s="294"/>
      <c r="F14279" s="294"/>
    </row>
    <row r="14280">
      <c r="A14280" s="294" t="s">
        <v>28124</v>
      </c>
      <c r="B14280" s="294"/>
      <c r="C14280" s="294"/>
      <c r="D14280" s="294"/>
      <c r="E14280" s="294"/>
      <c r="F14280" s="294"/>
    </row>
    <row r="14281">
      <c r="A14281" s="294" t="s">
        <v>30484</v>
      </c>
      <c r="B14281" s="294"/>
      <c r="C14281" s="294"/>
      <c r="D14281" s="294"/>
      <c r="E14281" s="294"/>
      <c r="F14281" s="294"/>
    </row>
    <row r="14282">
      <c r="A14282" s="294" t="s">
        <v>30485</v>
      </c>
      <c r="B14282" s="294"/>
      <c r="C14282" s="294"/>
      <c r="D14282" s="294"/>
      <c r="E14282" s="294"/>
      <c r="F14282" s="294"/>
    </row>
    <row r="14283">
      <c r="A14283" s="294"/>
      <c r="B14283" s="294"/>
      <c r="C14283" s="294"/>
      <c r="D14283" s="294"/>
      <c r="E14283" s="294"/>
      <c r="F14283" s="294"/>
    </row>
    <row r="14284">
      <c r="A14284" s="294" t="s">
        <v>25957</v>
      </c>
      <c r="B14284" s="294"/>
      <c r="C14284" s="294"/>
      <c r="D14284" s="294"/>
      <c r="E14284" s="294"/>
      <c r="F14284" s="294"/>
    </row>
    <row r="14285">
      <c r="A14285" s="294"/>
      <c r="B14285" s="294"/>
      <c r="C14285" s="294"/>
      <c r="D14285" s="294"/>
      <c r="E14285" s="294"/>
      <c r="F14285" s="294"/>
    </row>
    <row r="14286">
      <c r="A14286" s="294" t="s">
        <v>30486</v>
      </c>
      <c r="B14286" s="294"/>
      <c r="C14286" s="294"/>
      <c r="D14286" s="294"/>
      <c r="E14286" s="294"/>
      <c r="F14286" s="294"/>
    </row>
    <row r="14287">
      <c r="A14287" s="294"/>
      <c r="B14287" s="294"/>
      <c r="C14287" s="294"/>
      <c r="D14287" s="294"/>
      <c r="E14287" s="294"/>
      <c r="F14287" s="294"/>
    </row>
    <row r="14288">
      <c r="A14288" s="294" t="s">
        <v>26193</v>
      </c>
      <c r="B14288" s="294"/>
      <c r="C14288" s="294"/>
      <c r="D14288" s="294"/>
      <c r="E14288" s="294"/>
      <c r="F14288" s="294"/>
    </row>
    <row r="14289">
      <c r="A14289" s="294"/>
      <c r="B14289" s="294"/>
      <c r="C14289" s="294"/>
      <c r="D14289" s="294"/>
      <c r="E14289" s="294"/>
      <c r="F14289" s="294"/>
    </row>
    <row r="14290">
      <c r="A14290" s="294" t="s">
        <v>25965</v>
      </c>
      <c r="B14290" s="294"/>
      <c r="C14290" s="294"/>
      <c r="D14290" s="294"/>
      <c r="E14290" s="294"/>
      <c r="F14290" s="294"/>
    </row>
    <row r="14291">
      <c r="A14291" s="294" t="s">
        <v>30487</v>
      </c>
      <c r="B14291" s="294"/>
      <c r="C14291" s="294"/>
      <c r="D14291" s="294"/>
      <c r="E14291" s="294"/>
      <c r="F14291" s="294"/>
    </row>
    <row r="14292">
      <c r="A14292" s="294" t="s">
        <v>30488</v>
      </c>
      <c r="B14292" s="294"/>
      <c r="C14292" s="294"/>
      <c r="D14292" s="294"/>
      <c r="E14292" s="294"/>
      <c r="F14292" s="294"/>
    </row>
    <row r="14293">
      <c r="A14293" s="294" t="s">
        <v>30489</v>
      </c>
      <c r="B14293" s="294"/>
      <c r="C14293" s="294"/>
      <c r="D14293" s="294"/>
      <c r="E14293" s="294"/>
      <c r="F14293" s="294"/>
    </row>
    <row r="14294">
      <c r="A14294" s="294" t="s">
        <v>30490</v>
      </c>
      <c r="B14294" s="294"/>
      <c r="C14294" s="294"/>
      <c r="D14294" s="294"/>
      <c r="E14294" s="294"/>
      <c r="F14294" s="294"/>
    </row>
    <row r="14295">
      <c r="A14295" s="294"/>
      <c r="B14295" s="294"/>
      <c r="C14295" s="294"/>
      <c r="D14295" s="294"/>
      <c r="E14295" s="294"/>
      <c r="F14295" s="294"/>
    </row>
    <row r="14296">
      <c r="A14296" s="294" t="s">
        <v>30491</v>
      </c>
      <c r="B14296" s="294"/>
      <c r="C14296" s="294"/>
      <c r="D14296" s="294"/>
      <c r="E14296" s="294"/>
      <c r="F14296" s="294"/>
    </row>
    <row r="14297">
      <c r="A14297" s="294"/>
      <c r="B14297" s="294"/>
      <c r="C14297" s="294"/>
      <c r="D14297" s="294"/>
      <c r="E14297" s="294"/>
      <c r="F14297" s="294"/>
    </row>
    <row r="14298">
      <c r="A14298" s="294" t="s">
        <v>30492</v>
      </c>
      <c r="B14298" s="294"/>
      <c r="C14298" s="294"/>
      <c r="D14298" s="294"/>
      <c r="E14298" s="294"/>
      <c r="F14298" s="294"/>
    </row>
    <row r="14299">
      <c r="A14299" s="294" t="s">
        <v>30493</v>
      </c>
      <c r="B14299" s="294"/>
      <c r="C14299" s="294"/>
      <c r="D14299" s="294"/>
      <c r="E14299" s="294"/>
      <c r="F14299" s="294"/>
    </row>
    <row r="14300">
      <c r="A14300" s="294" t="s">
        <v>30494</v>
      </c>
      <c r="B14300" s="294"/>
      <c r="C14300" s="294"/>
      <c r="D14300" s="294"/>
      <c r="E14300" s="294"/>
      <c r="F14300" s="294"/>
    </row>
    <row r="14301">
      <c r="A14301" s="294" t="s">
        <v>30495</v>
      </c>
      <c r="B14301" s="294"/>
      <c r="C14301" s="294"/>
      <c r="D14301" s="294"/>
      <c r="E14301" s="294"/>
      <c r="F14301" s="294"/>
    </row>
    <row r="14302">
      <c r="A14302" s="294" t="s">
        <v>30496</v>
      </c>
      <c r="B14302" s="294"/>
      <c r="C14302" s="294"/>
      <c r="D14302" s="294"/>
      <c r="E14302" s="294"/>
      <c r="F14302" s="294"/>
    </row>
    <row r="14303">
      <c r="A14303" s="294" t="s">
        <v>30497</v>
      </c>
      <c r="B14303" s="294"/>
      <c r="C14303" s="294"/>
      <c r="D14303" s="294"/>
      <c r="E14303" s="294"/>
      <c r="F14303" s="294"/>
    </row>
    <row r="14304">
      <c r="A14304" s="294"/>
      <c r="B14304" s="294"/>
      <c r="C14304" s="294"/>
      <c r="D14304" s="294"/>
      <c r="E14304" s="294"/>
      <c r="F14304" s="294"/>
    </row>
    <row r="14305">
      <c r="A14305" s="294"/>
      <c r="B14305" s="294"/>
      <c r="C14305" s="294"/>
      <c r="D14305" s="294"/>
      <c r="E14305" s="294"/>
      <c r="F14305" s="294"/>
    </row>
    <row r="14306">
      <c r="A14306" s="294" t="s">
        <v>26240</v>
      </c>
      <c r="B14306" s="294"/>
      <c r="C14306" s="294"/>
      <c r="D14306" s="294"/>
      <c r="E14306" s="294"/>
      <c r="F14306" s="294"/>
    </row>
    <row r="14307">
      <c r="A14307" s="294"/>
      <c r="B14307" s="294"/>
      <c r="C14307" s="294"/>
      <c r="D14307" s="294"/>
      <c r="E14307" s="294"/>
      <c r="F14307" s="294"/>
    </row>
    <row r="14308">
      <c r="A14308" s="294" t="s">
        <v>30498</v>
      </c>
      <c r="B14308" s="294"/>
      <c r="C14308" s="294"/>
      <c r="D14308" s="294"/>
      <c r="E14308" s="294"/>
      <c r="F14308" s="294"/>
    </row>
    <row r="14309">
      <c r="A14309" s="294" t="s">
        <v>30499</v>
      </c>
      <c r="B14309" s="294"/>
      <c r="C14309" s="294"/>
      <c r="D14309" s="294"/>
      <c r="E14309" s="294"/>
      <c r="F14309" s="294"/>
    </row>
    <row r="14310">
      <c r="A14310" s="294" t="s">
        <v>30500</v>
      </c>
      <c r="B14310" s="294"/>
      <c r="C14310" s="294"/>
      <c r="D14310" s="294"/>
      <c r="E14310" s="294"/>
      <c r="F14310" s="294"/>
    </row>
    <row r="14311">
      <c r="A14311" s="294" t="s">
        <v>26848</v>
      </c>
      <c r="B14311" s="294"/>
      <c r="C14311" s="294"/>
      <c r="D14311" s="294"/>
      <c r="E14311" s="294"/>
      <c r="F14311" s="294"/>
    </row>
    <row r="14312">
      <c r="A14312" s="294" t="s">
        <v>30501</v>
      </c>
      <c r="B14312" s="294"/>
      <c r="C14312" s="294"/>
      <c r="D14312" s="294"/>
      <c r="E14312" s="294"/>
      <c r="F14312" s="294"/>
    </row>
    <row r="14313">
      <c r="A14313" s="294" t="s">
        <v>30502</v>
      </c>
      <c r="B14313" s="294"/>
      <c r="C14313" s="294"/>
      <c r="D14313" s="294"/>
      <c r="E14313" s="294"/>
      <c r="F14313" s="294"/>
    </row>
    <row r="14314">
      <c r="A14314" s="294" t="s">
        <v>30503</v>
      </c>
      <c r="B14314" s="294"/>
      <c r="C14314" s="294"/>
      <c r="D14314" s="294"/>
      <c r="E14314" s="294"/>
      <c r="F14314" s="294"/>
    </row>
    <row r="14315">
      <c r="A14315" s="294"/>
      <c r="B14315" s="294"/>
      <c r="C14315" s="294"/>
      <c r="D14315" s="294"/>
      <c r="E14315" s="294"/>
      <c r="F14315" s="294"/>
    </row>
    <row r="14316">
      <c r="A14316" s="294" t="s">
        <v>26214</v>
      </c>
      <c r="B14316" s="294"/>
      <c r="C14316" s="294"/>
      <c r="D14316" s="294"/>
      <c r="E14316" s="294"/>
      <c r="F14316" s="294"/>
    </row>
    <row r="14317">
      <c r="A14317" s="294"/>
      <c r="B14317" s="294"/>
      <c r="C14317" s="294"/>
      <c r="D14317" s="294"/>
      <c r="E14317" s="294"/>
      <c r="F14317" s="294"/>
    </row>
    <row r="14318">
      <c r="A14318" s="294" t="s">
        <v>30504</v>
      </c>
      <c r="B14318" s="294"/>
      <c r="C14318" s="294"/>
      <c r="D14318" s="294"/>
      <c r="E14318" s="294"/>
      <c r="F14318" s="294"/>
    </row>
    <row r="14319">
      <c r="A14319" s="294" t="s">
        <v>30505</v>
      </c>
      <c r="B14319" s="294"/>
      <c r="C14319" s="294"/>
      <c r="D14319" s="294"/>
      <c r="E14319" s="294"/>
      <c r="F14319" s="294"/>
    </row>
    <row r="14320">
      <c r="A14320" s="294" t="s">
        <v>30506</v>
      </c>
      <c r="B14320" s="294"/>
      <c r="C14320" s="294"/>
      <c r="D14320" s="294"/>
      <c r="E14320" s="294"/>
      <c r="F14320" s="294"/>
    </row>
    <row r="14321">
      <c r="A14321" s="294" t="s">
        <v>30507</v>
      </c>
      <c r="B14321" s="294"/>
      <c r="C14321" s="294"/>
      <c r="D14321" s="294"/>
      <c r="E14321" s="294"/>
      <c r="F14321" s="294"/>
    </row>
    <row r="14322">
      <c r="A14322" s="294" t="s">
        <v>26855</v>
      </c>
      <c r="B14322" s="294"/>
      <c r="C14322" s="294"/>
      <c r="D14322" s="294"/>
      <c r="E14322" s="294"/>
      <c r="F14322" s="294"/>
    </row>
    <row r="14323">
      <c r="A14323" s="294" t="s">
        <v>30508</v>
      </c>
      <c r="B14323" s="294"/>
      <c r="C14323" s="294"/>
      <c r="D14323" s="294"/>
      <c r="E14323" s="294"/>
      <c r="F14323" s="294"/>
    </row>
    <row r="14324">
      <c r="A14324" s="294"/>
      <c r="B14324" s="294"/>
      <c r="C14324" s="294"/>
      <c r="D14324" s="294"/>
      <c r="E14324" s="294"/>
      <c r="F14324" s="294"/>
    </row>
    <row r="14325">
      <c r="A14325" s="294" t="s">
        <v>26253</v>
      </c>
      <c r="B14325" s="294"/>
      <c r="C14325" s="294"/>
      <c r="D14325" s="294"/>
      <c r="E14325" s="294"/>
      <c r="F14325" s="294"/>
    </row>
    <row r="14326">
      <c r="A14326" s="294"/>
      <c r="B14326" s="294"/>
      <c r="C14326" s="294"/>
      <c r="D14326" s="294"/>
      <c r="E14326" s="294"/>
      <c r="F14326" s="294"/>
    </row>
    <row r="14327">
      <c r="A14327" s="294" t="s">
        <v>30509</v>
      </c>
      <c r="B14327" s="294"/>
      <c r="C14327" s="294"/>
      <c r="D14327" s="294"/>
      <c r="E14327" s="294"/>
      <c r="F14327" s="294"/>
    </row>
    <row r="14328">
      <c r="A14328" s="294" t="s">
        <v>30510</v>
      </c>
      <c r="B14328" s="294"/>
      <c r="C14328" s="294"/>
      <c r="D14328" s="294"/>
      <c r="E14328" s="294"/>
      <c r="F14328" s="294"/>
    </row>
    <row r="14329">
      <c r="A14329" s="294" t="s">
        <v>30511</v>
      </c>
      <c r="B14329" s="294"/>
      <c r="C14329" s="294"/>
      <c r="D14329" s="294"/>
      <c r="E14329" s="294"/>
      <c r="F14329" s="294"/>
    </row>
    <row r="14330">
      <c r="A14330" s="294" t="s">
        <v>30512</v>
      </c>
      <c r="B14330" s="294"/>
      <c r="C14330" s="294"/>
      <c r="D14330" s="294"/>
      <c r="E14330" s="294"/>
      <c r="F14330" s="294"/>
    </row>
    <row r="14331">
      <c r="A14331" s="294" t="s">
        <v>30513</v>
      </c>
      <c r="B14331" s="294"/>
      <c r="C14331" s="294"/>
      <c r="D14331" s="294"/>
      <c r="E14331" s="294"/>
      <c r="F14331" s="294"/>
    </row>
    <row r="14332">
      <c r="A14332" s="294" t="s">
        <v>30514</v>
      </c>
      <c r="B14332" s="294"/>
      <c r="C14332" s="294"/>
      <c r="D14332" s="294"/>
      <c r="E14332" s="294"/>
      <c r="F14332" s="294"/>
    </row>
    <row r="14333">
      <c r="A14333" s="294"/>
      <c r="B14333" s="294"/>
      <c r="C14333" s="294"/>
      <c r="D14333" s="294"/>
      <c r="E14333" s="294"/>
      <c r="F14333" s="294"/>
    </row>
    <row r="14334">
      <c r="A14334" s="294" t="s">
        <v>28124</v>
      </c>
      <c r="B14334" s="294"/>
      <c r="C14334" s="294"/>
      <c r="D14334" s="294"/>
      <c r="E14334" s="294"/>
      <c r="F14334" s="294"/>
    </row>
    <row r="14335">
      <c r="A14335" s="294" t="s">
        <v>30515</v>
      </c>
      <c r="B14335" s="294"/>
      <c r="C14335" s="294"/>
      <c r="D14335" s="294"/>
      <c r="E14335" s="294"/>
      <c r="F14335" s="294"/>
    </row>
    <row r="14336">
      <c r="A14336" s="294" t="s">
        <v>21618</v>
      </c>
      <c r="B14336" s="294"/>
      <c r="C14336" s="294"/>
      <c r="D14336" s="294"/>
      <c r="E14336" s="294"/>
      <c r="F14336" s="294"/>
    </row>
    <row r="14337">
      <c r="A14337" s="294" t="s">
        <v>30516</v>
      </c>
      <c r="B14337" s="294"/>
      <c r="C14337" s="294"/>
      <c r="D14337" s="294"/>
      <c r="E14337" s="294"/>
      <c r="F14337" s="294"/>
    </row>
    <row r="14338">
      <c r="A14338" s="294"/>
      <c r="B14338" s="294"/>
      <c r="C14338" s="294"/>
      <c r="D14338" s="294"/>
      <c r="E14338" s="294"/>
      <c r="F14338" s="294"/>
    </row>
    <row r="14339">
      <c r="A14339" s="294" t="s">
        <v>23228</v>
      </c>
      <c r="B14339" s="294"/>
      <c r="C14339" s="294"/>
      <c r="D14339" s="294"/>
      <c r="E14339" s="294"/>
      <c r="F14339" s="294"/>
    </row>
    <row r="14340">
      <c r="A14340" s="294" t="s">
        <v>23459</v>
      </c>
      <c r="B14340" s="294"/>
      <c r="C14340" s="294"/>
      <c r="D14340" s="294"/>
      <c r="E14340" s="294"/>
      <c r="F14340" s="294"/>
    </row>
    <row r="14341">
      <c r="A14341" s="294"/>
      <c r="B14341" s="294"/>
      <c r="C14341" s="294"/>
      <c r="D14341" s="294"/>
      <c r="E14341" s="294"/>
      <c r="F14341" s="294"/>
    </row>
    <row r="14342">
      <c r="A14342" s="294" t="s">
        <v>30517</v>
      </c>
      <c r="B14342" s="294"/>
      <c r="C14342" s="294"/>
      <c r="D14342" s="294"/>
      <c r="E14342" s="294"/>
      <c r="F14342" s="294"/>
    </row>
    <row r="14343">
      <c r="A14343" s="294" t="s">
        <v>30518</v>
      </c>
      <c r="B14343" s="294"/>
      <c r="C14343" s="294"/>
      <c r="D14343" s="294"/>
      <c r="E14343" s="294"/>
      <c r="F14343" s="294"/>
    </row>
    <row r="14344">
      <c r="A14344" s="294" t="s">
        <v>30519</v>
      </c>
      <c r="B14344" s="294"/>
      <c r="C14344" s="294"/>
      <c r="D14344" s="294"/>
      <c r="E14344" s="294"/>
      <c r="F14344" s="294"/>
    </row>
    <row r="14345">
      <c r="A14345" s="294" t="s">
        <v>30520</v>
      </c>
      <c r="B14345" s="294"/>
      <c r="C14345" s="294"/>
      <c r="D14345" s="294"/>
      <c r="E14345" s="294"/>
      <c r="F14345" s="294"/>
    </row>
    <row r="14346">
      <c r="A14346" s="294" t="s">
        <v>30521</v>
      </c>
      <c r="B14346" s="294"/>
      <c r="C14346" s="294"/>
      <c r="D14346" s="294"/>
      <c r="E14346" s="294"/>
      <c r="F14346" s="294"/>
    </row>
    <row r="14347">
      <c r="A14347" s="294" t="s">
        <v>30522</v>
      </c>
      <c r="B14347" s="294"/>
      <c r="C14347" s="294"/>
      <c r="D14347" s="294"/>
      <c r="E14347" s="294"/>
      <c r="F14347" s="294"/>
    </row>
    <row r="14348">
      <c r="A14348" s="294" t="s">
        <v>30523</v>
      </c>
      <c r="B14348" s="294"/>
      <c r="C14348" s="294"/>
      <c r="D14348" s="294"/>
      <c r="E14348" s="294"/>
      <c r="F14348" s="294"/>
    </row>
    <row r="14349">
      <c r="A14349" s="294"/>
      <c r="B14349" s="294"/>
      <c r="C14349" s="294"/>
      <c r="D14349" s="294"/>
      <c r="E14349" s="294"/>
      <c r="F14349" s="294"/>
    </row>
    <row r="14350">
      <c r="A14350" s="294" t="s">
        <v>24323</v>
      </c>
      <c r="B14350" s="294"/>
      <c r="C14350" s="294"/>
      <c r="D14350" s="294"/>
      <c r="E14350" s="294"/>
      <c r="F14350" s="294"/>
    </row>
    <row r="14351">
      <c r="A14351" s="294" t="s">
        <v>25264</v>
      </c>
      <c r="B14351" s="294"/>
      <c r="C14351" s="294"/>
      <c r="D14351" s="294"/>
      <c r="E14351" s="294"/>
      <c r="F14351" s="294"/>
    </row>
    <row r="14352">
      <c r="A14352" s="294"/>
      <c r="B14352" s="294"/>
      <c r="C14352" s="294"/>
      <c r="D14352" s="294"/>
      <c r="E14352" s="294"/>
      <c r="F14352" s="294"/>
    </row>
    <row r="14353">
      <c r="A14353" s="294" t="s">
        <v>30524</v>
      </c>
      <c r="B14353" s="294"/>
      <c r="C14353" s="294"/>
      <c r="D14353" s="294"/>
      <c r="E14353" s="294"/>
      <c r="F14353" s="294"/>
    </row>
    <row r="14354">
      <c r="A14354" s="294" t="s">
        <v>22613</v>
      </c>
      <c r="B14354" s="294"/>
      <c r="C14354" s="294"/>
      <c r="D14354" s="294"/>
      <c r="E14354" s="294"/>
      <c r="F14354" s="294"/>
    </row>
    <row r="14355">
      <c r="A14355" s="294" t="s">
        <v>30525</v>
      </c>
      <c r="B14355" s="294"/>
      <c r="C14355" s="294"/>
      <c r="D14355" s="294"/>
      <c r="E14355" s="294"/>
      <c r="F14355" s="294"/>
    </row>
    <row r="14356">
      <c r="A14356" s="294" t="s">
        <v>21736</v>
      </c>
      <c r="B14356" s="294"/>
      <c r="C14356" s="294"/>
      <c r="D14356" s="294"/>
      <c r="E14356" s="294"/>
      <c r="F14356" s="294"/>
    </row>
    <row r="14357">
      <c r="A14357" s="294" t="s">
        <v>28544</v>
      </c>
      <c r="B14357" s="294"/>
      <c r="C14357" s="294"/>
      <c r="D14357" s="294"/>
      <c r="E14357" s="294"/>
      <c r="F14357" s="294"/>
    </row>
    <row r="14358">
      <c r="A14358" s="294" t="s">
        <v>30526</v>
      </c>
      <c r="B14358" s="294"/>
      <c r="C14358" s="294"/>
      <c r="D14358" s="294"/>
      <c r="E14358" s="294"/>
      <c r="F14358" s="294"/>
    </row>
    <row r="14359">
      <c r="A14359" s="294" t="s">
        <v>30527</v>
      </c>
      <c r="B14359" s="294"/>
      <c r="C14359" s="294"/>
      <c r="D14359" s="294"/>
      <c r="E14359" s="294"/>
      <c r="F14359" s="294"/>
    </row>
    <row r="14360">
      <c r="A14360" s="294"/>
      <c r="B14360" s="294"/>
      <c r="C14360" s="294"/>
      <c r="D14360" s="294"/>
      <c r="E14360" s="294"/>
      <c r="F14360" s="294"/>
    </row>
    <row r="14361">
      <c r="A14361" s="294" t="s">
        <v>21945</v>
      </c>
      <c r="B14361" s="294"/>
      <c r="C14361" s="294"/>
      <c r="D14361" s="294"/>
      <c r="E14361" s="294"/>
      <c r="F14361" s="294"/>
    </row>
    <row r="14362">
      <c r="A14362" s="294" t="s">
        <v>23813</v>
      </c>
      <c r="B14362" s="294"/>
      <c r="C14362" s="294"/>
      <c r="D14362" s="294"/>
      <c r="E14362" s="294"/>
      <c r="F14362" s="294"/>
    </row>
    <row r="14363">
      <c r="A14363" s="294"/>
      <c r="B14363" s="294"/>
      <c r="C14363" s="294"/>
      <c r="D14363" s="294"/>
      <c r="E14363" s="294"/>
      <c r="F14363" s="294"/>
    </row>
    <row r="14364">
      <c r="A14364" s="294" t="s">
        <v>30528</v>
      </c>
      <c r="B14364" s="294"/>
      <c r="C14364" s="294"/>
      <c r="D14364" s="294"/>
      <c r="E14364" s="294"/>
      <c r="F14364" s="294"/>
    </row>
    <row r="14365">
      <c r="A14365" s="294" t="s">
        <v>30529</v>
      </c>
      <c r="B14365" s="294"/>
      <c r="C14365" s="294"/>
      <c r="D14365" s="294"/>
      <c r="E14365" s="294"/>
      <c r="F14365" s="294"/>
    </row>
    <row r="14366">
      <c r="A14366" s="294" t="s">
        <v>30530</v>
      </c>
      <c r="B14366" s="294"/>
      <c r="C14366" s="294"/>
      <c r="D14366" s="294"/>
      <c r="E14366" s="294"/>
      <c r="F14366" s="294"/>
    </row>
    <row r="14367">
      <c r="A14367" s="294" t="s">
        <v>30531</v>
      </c>
      <c r="B14367" s="294"/>
      <c r="C14367" s="294"/>
      <c r="D14367" s="294"/>
      <c r="E14367" s="294"/>
      <c r="F14367" s="294"/>
    </row>
    <row r="14368">
      <c r="A14368" s="294" t="s">
        <v>30532</v>
      </c>
      <c r="B14368" s="294"/>
      <c r="C14368" s="294"/>
      <c r="D14368" s="294"/>
      <c r="E14368" s="294"/>
      <c r="F14368" s="294"/>
    </row>
    <row r="14369">
      <c r="A14369" s="294" t="s">
        <v>30533</v>
      </c>
      <c r="B14369" s="294"/>
      <c r="C14369" s="294"/>
      <c r="D14369" s="294"/>
      <c r="E14369" s="294"/>
      <c r="F14369" s="294"/>
    </row>
    <row r="14370">
      <c r="A14370" s="294"/>
      <c r="B14370" s="294"/>
      <c r="C14370" s="294"/>
      <c r="D14370" s="294"/>
      <c r="E14370" s="294"/>
      <c r="F14370" s="294"/>
    </row>
    <row r="14371">
      <c r="A14371" s="294"/>
      <c r="B14371" s="294"/>
      <c r="C14371" s="294"/>
      <c r="D14371" s="294"/>
      <c r="E14371" s="294"/>
      <c r="F14371" s="294"/>
    </row>
    <row r="14372">
      <c r="A14372" s="294" t="s">
        <v>28108</v>
      </c>
      <c r="B14372" s="294"/>
      <c r="C14372" s="294"/>
      <c r="D14372" s="294"/>
      <c r="E14372" s="294"/>
      <c r="F14372" s="294"/>
    </row>
    <row r="14373">
      <c r="A14373" s="294"/>
      <c r="B14373" s="294"/>
      <c r="C14373" s="294"/>
      <c r="D14373" s="294"/>
      <c r="E14373" s="294"/>
      <c r="F14373" s="294"/>
    </row>
    <row r="14374">
      <c r="A14374" s="294" t="s">
        <v>30534</v>
      </c>
      <c r="B14374" s="294"/>
      <c r="C14374" s="294"/>
      <c r="D14374" s="294"/>
      <c r="E14374" s="294"/>
      <c r="F14374" s="294"/>
    </row>
    <row r="14375">
      <c r="A14375" s="294" t="s">
        <v>27931</v>
      </c>
      <c r="B14375" s="294"/>
      <c r="C14375" s="294"/>
      <c r="D14375" s="294"/>
      <c r="E14375" s="294"/>
      <c r="F14375" s="294"/>
    </row>
    <row r="14376">
      <c r="A14376" s="294" t="s">
        <v>30535</v>
      </c>
      <c r="B14376" s="294"/>
      <c r="C14376" s="294"/>
      <c r="D14376" s="294"/>
      <c r="E14376" s="294"/>
      <c r="F14376" s="294"/>
    </row>
    <row r="14377">
      <c r="A14377" s="294" t="s">
        <v>30536</v>
      </c>
      <c r="B14377" s="294"/>
      <c r="C14377" s="294"/>
      <c r="D14377" s="294"/>
      <c r="E14377" s="294"/>
      <c r="F14377" s="294"/>
    </row>
    <row r="14378">
      <c r="A14378" s="294"/>
      <c r="B14378" s="294"/>
      <c r="C14378" s="294"/>
      <c r="D14378" s="294"/>
      <c r="E14378" s="294"/>
      <c r="F14378" s="294"/>
    </row>
    <row r="14379">
      <c r="A14379" s="294" t="s">
        <v>22239</v>
      </c>
      <c r="B14379" s="294"/>
      <c r="C14379" s="294"/>
      <c r="D14379" s="294"/>
      <c r="E14379" s="294"/>
      <c r="F14379" s="294"/>
    </row>
    <row r="14380">
      <c r="A14380" s="294"/>
      <c r="B14380" s="294"/>
      <c r="C14380" s="294"/>
      <c r="D14380" s="294"/>
      <c r="E14380" s="294"/>
      <c r="F14380" s="294"/>
    </row>
    <row r="14381">
      <c r="A14381" s="294" t="s">
        <v>30537</v>
      </c>
      <c r="B14381" s="294"/>
      <c r="C14381" s="294"/>
      <c r="D14381" s="294"/>
      <c r="E14381" s="294"/>
      <c r="F14381" s="294"/>
    </row>
    <row r="14382">
      <c r="A14382" s="294" t="s">
        <v>30538</v>
      </c>
      <c r="B14382" s="294"/>
      <c r="C14382" s="294"/>
      <c r="D14382" s="294"/>
      <c r="E14382" s="294"/>
      <c r="F14382" s="294"/>
    </row>
    <row r="14383">
      <c r="A14383" s="294" t="s">
        <v>30539</v>
      </c>
      <c r="B14383" s="294"/>
      <c r="C14383" s="294"/>
      <c r="D14383" s="294"/>
      <c r="E14383" s="294"/>
      <c r="F14383" s="294"/>
    </row>
    <row r="14384">
      <c r="A14384" s="294" t="s">
        <v>30540</v>
      </c>
      <c r="B14384" s="294"/>
      <c r="C14384" s="294"/>
      <c r="D14384" s="294"/>
      <c r="E14384" s="294"/>
      <c r="F14384" s="294"/>
    </row>
    <row r="14385">
      <c r="A14385" s="294" t="s">
        <v>21657</v>
      </c>
      <c r="B14385" s="294"/>
      <c r="C14385" s="294"/>
      <c r="D14385" s="294"/>
      <c r="E14385" s="294"/>
      <c r="F14385" s="294"/>
    </row>
    <row r="14386">
      <c r="A14386" s="294" t="s">
        <v>30541</v>
      </c>
      <c r="B14386" s="294"/>
      <c r="C14386" s="294"/>
      <c r="D14386" s="294"/>
      <c r="E14386" s="294"/>
      <c r="F14386" s="294"/>
    </row>
    <row r="14387">
      <c r="A14387" s="294" t="s">
        <v>30542</v>
      </c>
      <c r="B14387" s="294"/>
      <c r="C14387" s="294"/>
      <c r="D14387" s="294"/>
      <c r="E14387" s="294"/>
      <c r="F14387" s="294"/>
    </row>
    <row r="14388">
      <c r="A14388" s="294" t="s">
        <v>30543</v>
      </c>
      <c r="B14388" s="294"/>
      <c r="C14388" s="294"/>
      <c r="D14388" s="294"/>
      <c r="E14388" s="294"/>
      <c r="F14388" s="294"/>
    </row>
    <row r="14389">
      <c r="A14389" s="294"/>
      <c r="B14389" s="294"/>
      <c r="C14389" s="294"/>
      <c r="D14389" s="294"/>
      <c r="E14389" s="294"/>
      <c r="F14389" s="294"/>
    </row>
    <row r="14390">
      <c r="A14390" s="294" t="s">
        <v>21990</v>
      </c>
      <c r="B14390" s="294"/>
      <c r="C14390" s="294"/>
      <c r="D14390" s="294"/>
      <c r="E14390" s="294"/>
      <c r="F14390" s="294"/>
    </row>
    <row r="14391">
      <c r="A14391" s="294"/>
      <c r="B14391" s="294"/>
      <c r="C14391" s="294"/>
      <c r="D14391" s="294"/>
      <c r="E14391" s="294"/>
      <c r="F14391" s="294"/>
    </row>
    <row r="14392">
      <c r="A14392" s="294" t="s">
        <v>30544</v>
      </c>
      <c r="B14392" s="294"/>
      <c r="C14392" s="294"/>
      <c r="D14392" s="294"/>
      <c r="E14392" s="294"/>
      <c r="F14392" s="294"/>
    </row>
    <row r="14393">
      <c r="A14393" s="294" t="s">
        <v>30545</v>
      </c>
      <c r="B14393" s="294"/>
      <c r="C14393" s="294"/>
      <c r="D14393" s="294"/>
      <c r="E14393" s="294"/>
      <c r="F14393" s="294"/>
    </row>
    <row r="14394">
      <c r="A14394" s="294" t="s">
        <v>30546</v>
      </c>
      <c r="B14394" s="294"/>
      <c r="C14394" s="294"/>
      <c r="D14394" s="294"/>
      <c r="E14394" s="294"/>
      <c r="F14394" s="294"/>
    </row>
    <row r="14395">
      <c r="A14395" s="294" t="s">
        <v>30547</v>
      </c>
      <c r="B14395" s="294"/>
      <c r="C14395" s="294"/>
      <c r="D14395" s="294"/>
      <c r="E14395" s="294"/>
      <c r="F14395" s="294"/>
    </row>
    <row r="14396">
      <c r="A14396" s="294" t="s">
        <v>30548</v>
      </c>
      <c r="B14396" s="294"/>
      <c r="C14396" s="294"/>
      <c r="D14396" s="294"/>
      <c r="E14396" s="294"/>
      <c r="F14396" s="294"/>
    </row>
    <row r="14397">
      <c r="A14397" s="294" t="s">
        <v>30549</v>
      </c>
      <c r="B14397" s="294"/>
      <c r="C14397" s="294"/>
      <c r="D14397" s="294"/>
      <c r="E14397" s="294"/>
      <c r="F14397" s="294"/>
    </row>
    <row r="14398">
      <c r="A14398" s="294" t="s">
        <v>30550</v>
      </c>
      <c r="B14398" s="294"/>
      <c r="C14398" s="294"/>
      <c r="D14398" s="294"/>
      <c r="E14398" s="294"/>
      <c r="F14398" s="294"/>
    </row>
    <row r="14399">
      <c r="A14399" s="294" t="s">
        <v>30551</v>
      </c>
      <c r="B14399" s="294"/>
      <c r="C14399" s="294"/>
      <c r="D14399" s="294"/>
      <c r="E14399" s="294"/>
      <c r="F14399" s="294"/>
    </row>
    <row r="14400">
      <c r="A14400" s="294"/>
      <c r="B14400" s="294"/>
      <c r="C14400" s="294"/>
      <c r="D14400" s="294"/>
      <c r="E14400" s="294"/>
      <c r="F14400" s="294"/>
    </row>
    <row r="14401">
      <c r="A14401" s="294" t="s">
        <v>28124</v>
      </c>
      <c r="B14401" s="294"/>
      <c r="C14401" s="294"/>
      <c r="D14401" s="294"/>
      <c r="E14401" s="294"/>
      <c r="F14401" s="294"/>
    </row>
    <row r="14402">
      <c r="A14402" s="294" t="s">
        <v>30552</v>
      </c>
      <c r="B14402" s="294"/>
      <c r="C14402" s="294"/>
      <c r="D14402" s="294"/>
      <c r="E14402" s="294"/>
      <c r="F14402" s="294"/>
    </row>
    <row r="14403">
      <c r="A14403" s="294" t="s">
        <v>21672</v>
      </c>
      <c r="B14403" s="294"/>
      <c r="C14403" s="294"/>
      <c r="D14403" s="294"/>
      <c r="E14403" s="294"/>
      <c r="F14403" s="294"/>
    </row>
    <row r="14404">
      <c r="A14404" s="294" t="s">
        <v>30516</v>
      </c>
      <c r="B14404" s="294"/>
      <c r="C14404" s="294"/>
      <c r="D14404" s="294"/>
      <c r="E14404" s="294"/>
      <c r="F14404" s="294"/>
    </row>
    <row r="14405">
      <c r="A14405" s="294"/>
      <c r="B14405" s="294"/>
      <c r="C14405" s="294"/>
      <c r="D14405" s="294"/>
      <c r="E14405" s="294"/>
      <c r="F14405" s="294"/>
    </row>
    <row r="14406">
      <c r="A14406" s="294" t="s">
        <v>23007</v>
      </c>
      <c r="B14406" s="294"/>
      <c r="C14406" s="294"/>
      <c r="D14406" s="294"/>
      <c r="E14406" s="294"/>
      <c r="F14406" s="294"/>
    </row>
    <row r="14407">
      <c r="A14407" s="294"/>
      <c r="B14407" s="294"/>
      <c r="C14407" s="294"/>
      <c r="D14407" s="294"/>
      <c r="E14407" s="294"/>
      <c r="F14407" s="294"/>
    </row>
    <row r="14408">
      <c r="A14408" s="294" t="s">
        <v>30553</v>
      </c>
      <c r="B14408" s="294"/>
      <c r="C14408" s="294"/>
      <c r="D14408" s="294"/>
      <c r="E14408" s="294"/>
      <c r="F14408" s="294"/>
    </row>
    <row r="14409">
      <c r="A14409" s="294" t="s">
        <v>30554</v>
      </c>
      <c r="B14409" s="294"/>
      <c r="C14409" s="294"/>
      <c r="D14409" s="294"/>
      <c r="E14409" s="294"/>
      <c r="F14409" s="294"/>
    </row>
    <row r="14410">
      <c r="A14410" s="294" t="s">
        <v>28128</v>
      </c>
      <c r="B14410" s="294"/>
      <c r="C14410" s="294"/>
      <c r="D14410" s="294"/>
      <c r="E14410" s="294"/>
      <c r="F14410" s="294"/>
    </row>
    <row r="14411">
      <c r="A14411" s="294" t="s">
        <v>30555</v>
      </c>
      <c r="B14411" s="294"/>
      <c r="C14411" s="294"/>
      <c r="D14411" s="294"/>
      <c r="E14411" s="294"/>
      <c r="F14411" s="294"/>
    </row>
    <row r="14412">
      <c r="A14412" s="294" t="s">
        <v>30556</v>
      </c>
      <c r="B14412" s="294"/>
      <c r="C14412" s="294"/>
      <c r="D14412" s="294"/>
      <c r="E14412" s="294"/>
      <c r="F14412" s="294"/>
    </row>
    <row r="14413">
      <c r="A14413" s="294" t="s">
        <v>30557</v>
      </c>
      <c r="B14413" s="294"/>
      <c r="C14413" s="294"/>
      <c r="D14413" s="294"/>
      <c r="E14413" s="294"/>
      <c r="F14413" s="294"/>
    </row>
    <row r="14414">
      <c r="A14414" s="294" t="s">
        <v>30558</v>
      </c>
      <c r="B14414" s="294"/>
      <c r="C14414" s="294"/>
      <c r="D14414" s="294"/>
      <c r="E14414" s="294"/>
      <c r="F14414" s="294"/>
    </row>
    <row r="14415">
      <c r="A14415" s="294" t="s">
        <v>30559</v>
      </c>
      <c r="B14415" s="294"/>
      <c r="C14415" s="294"/>
      <c r="D14415" s="294"/>
      <c r="E14415" s="294"/>
      <c r="F14415" s="294"/>
    </row>
    <row r="14416">
      <c r="A14416" s="294" t="s">
        <v>30560</v>
      </c>
      <c r="B14416" s="294"/>
      <c r="C14416" s="294"/>
      <c r="D14416" s="294"/>
      <c r="E14416" s="294"/>
      <c r="F14416" s="294"/>
    </row>
    <row r="14417">
      <c r="A14417" s="294" t="s">
        <v>30561</v>
      </c>
      <c r="B14417" s="294"/>
      <c r="C14417" s="294"/>
      <c r="D14417" s="294"/>
      <c r="E14417" s="294"/>
      <c r="F14417" s="294"/>
    </row>
    <row r="14418">
      <c r="A14418" s="294" t="s">
        <v>30562</v>
      </c>
      <c r="B14418" s="294"/>
      <c r="C14418" s="294"/>
      <c r="D14418" s="294"/>
      <c r="E14418" s="294"/>
      <c r="F14418" s="294"/>
    </row>
    <row r="14419">
      <c r="A14419" s="294" t="s">
        <v>30563</v>
      </c>
      <c r="B14419" s="294"/>
      <c r="C14419" s="294"/>
      <c r="D14419" s="294"/>
      <c r="E14419" s="294"/>
      <c r="F14419" s="294"/>
    </row>
    <row r="14420">
      <c r="A14420" s="294"/>
      <c r="B14420" s="294"/>
      <c r="C14420" s="294"/>
      <c r="D14420" s="294"/>
      <c r="E14420" s="294"/>
      <c r="F14420" s="294"/>
    </row>
    <row r="14421">
      <c r="A14421" s="294"/>
      <c r="B14421" s="294"/>
      <c r="C14421" s="294"/>
      <c r="D14421" s="294"/>
      <c r="E14421" s="294"/>
      <c r="F14421" s="294"/>
    </row>
    <row r="14422">
      <c r="A14422" s="294" t="s">
        <v>22281</v>
      </c>
      <c r="B14422" s="294"/>
      <c r="C14422" s="294"/>
      <c r="D14422" s="294"/>
      <c r="E14422" s="294"/>
      <c r="F14422" s="294"/>
    </row>
    <row r="14423">
      <c r="A14423" s="294"/>
      <c r="B14423" s="294"/>
      <c r="C14423" s="294"/>
      <c r="D14423" s="294"/>
      <c r="E14423" s="294"/>
      <c r="F14423" s="294"/>
    </row>
    <row r="14424">
      <c r="A14424" s="294" t="s">
        <v>30564</v>
      </c>
      <c r="B14424" s="294"/>
      <c r="C14424" s="294"/>
      <c r="D14424" s="294"/>
      <c r="E14424" s="294"/>
      <c r="F14424" s="294"/>
    </row>
    <row r="14425">
      <c r="A14425" s="294" t="s">
        <v>30565</v>
      </c>
      <c r="B14425" s="294"/>
      <c r="C14425" s="294"/>
      <c r="D14425" s="294"/>
      <c r="E14425" s="294"/>
      <c r="F14425" s="294"/>
    </row>
    <row r="14426">
      <c r="A14426" s="294" t="s">
        <v>30566</v>
      </c>
      <c r="B14426" s="294"/>
      <c r="C14426" s="294"/>
      <c r="D14426" s="294"/>
      <c r="E14426" s="294"/>
      <c r="F14426" s="294"/>
    </row>
    <row r="14427">
      <c r="A14427" s="294" t="s">
        <v>30567</v>
      </c>
      <c r="B14427" s="294"/>
      <c r="C14427" s="294"/>
      <c r="D14427" s="294"/>
      <c r="E14427" s="294"/>
      <c r="F14427" s="294"/>
    </row>
    <row r="14428">
      <c r="A14428" s="294"/>
      <c r="B14428" s="294"/>
      <c r="C14428" s="294"/>
      <c r="D14428" s="294"/>
      <c r="E14428" s="294"/>
      <c r="F14428" s="294"/>
    </row>
    <row r="14429">
      <c r="A14429" s="294" t="s">
        <v>21442</v>
      </c>
      <c r="B14429" s="294"/>
      <c r="C14429" s="294"/>
      <c r="D14429" s="294"/>
      <c r="E14429" s="294"/>
      <c r="F14429" s="294"/>
    </row>
    <row r="14430">
      <c r="A14430" s="294"/>
      <c r="B14430" s="294"/>
      <c r="C14430" s="294"/>
      <c r="D14430" s="294"/>
      <c r="E14430" s="294"/>
      <c r="F14430" s="294"/>
    </row>
    <row r="14431">
      <c r="A14431" s="294" t="s">
        <v>30568</v>
      </c>
      <c r="B14431" s="294"/>
      <c r="C14431" s="294"/>
      <c r="D14431" s="294"/>
      <c r="E14431" s="294"/>
      <c r="F14431" s="294"/>
    </row>
    <row r="14432">
      <c r="A14432" s="294" t="s">
        <v>30569</v>
      </c>
      <c r="B14432" s="294"/>
      <c r="C14432" s="294"/>
      <c r="D14432" s="294"/>
      <c r="E14432" s="294"/>
      <c r="F14432" s="294"/>
    </row>
    <row r="14433">
      <c r="A14433" s="294" t="s">
        <v>30570</v>
      </c>
      <c r="B14433" s="294"/>
      <c r="C14433" s="294"/>
      <c r="D14433" s="294"/>
      <c r="E14433" s="294"/>
      <c r="F14433" s="294"/>
    </row>
    <row r="14434">
      <c r="A14434" s="294" t="s">
        <v>30571</v>
      </c>
      <c r="B14434" s="294"/>
      <c r="C14434" s="294"/>
      <c r="D14434" s="294"/>
      <c r="E14434" s="294"/>
      <c r="F14434" s="294"/>
    </row>
    <row r="14435">
      <c r="A14435" s="294" t="s">
        <v>30572</v>
      </c>
      <c r="B14435" s="294"/>
      <c r="C14435" s="294"/>
      <c r="D14435" s="294"/>
      <c r="E14435" s="294"/>
      <c r="F14435" s="294"/>
    </row>
    <row r="14436">
      <c r="A14436" s="294" t="s">
        <v>30573</v>
      </c>
      <c r="B14436" s="294"/>
      <c r="C14436" s="294"/>
      <c r="D14436" s="294"/>
      <c r="E14436" s="294"/>
      <c r="F14436" s="294"/>
    </row>
    <row r="14437">
      <c r="A14437" s="294" t="s">
        <v>30574</v>
      </c>
      <c r="B14437" s="294"/>
      <c r="C14437" s="294"/>
      <c r="D14437" s="294"/>
      <c r="E14437" s="294"/>
      <c r="F14437" s="294"/>
    </row>
    <row r="14438">
      <c r="A14438" s="294" t="s">
        <v>30575</v>
      </c>
      <c r="B14438" s="294"/>
      <c r="C14438" s="294"/>
      <c r="D14438" s="294"/>
      <c r="E14438" s="294"/>
      <c r="F14438" s="294"/>
    </row>
    <row r="14439">
      <c r="A14439" s="294"/>
      <c r="B14439" s="294"/>
      <c r="C14439" s="294"/>
      <c r="D14439" s="294"/>
      <c r="E14439" s="294"/>
      <c r="F14439" s="294"/>
    </row>
    <row r="14440">
      <c r="A14440" s="294" t="s">
        <v>22572</v>
      </c>
      <c r="B14440" s="294"/>
      <c r="C14440" s="294"/>
      <c r="D14440" s="294"/>
      <c r="E14440" s="294"/>
      <c r="F14440" s="294"/>
    </row>
    <row r="14441">
      <c r="A14441" s="294" t="s">
        <v>23322</v>
      </c>
      <c r="B14441" s="294"/>
      <c r="C14441" s="294"/>
      <c r="D14441" s="294"/>
      <c r="E14441" s="294"/>
      <c r="F14441" s="294"/>
    </row>
    <row r="14442">
      <c r="A14442" s="294"/>
      <c r="B14442" s="294"/>
      <c r="C14442" s="294"/>
      <c r="D14442" s="294"/>
      <c r="E14442" s="294"/>
      <c r="F14442" s="294"/>
    </row>
    <row r="14443">
      <c r="A14443" s="294" t="s">
        <v>30576</v>
      </c>
      <c r="B14443" s="294"/>
      <c r="C14443" s="294"/>
      <c r="D14443" s="294"/>
      <c r="E14443" s="294"/>
      <c r="F14443" s="294"/>
    </row>
    <row r="14444">
      <c r="A14444" s="294" t="s">
        <v>30577</v>
      </c>
      <c r="B14444" s="294"/>
      <c r="C14444" s="294"/>
      <c r="D14444" s="294"/>
      <c r="E14444" s="294"/>
      <c r="F14444" s="294"/>
    </row>
    <row r="14445">
      <c r="A14445" s="294" t="s">
        <v>30578</v>
      </c>
      <c r="B14445" s="294"/>
      <c r="C14445" s="294"/>
      <c r="D14445" s="294"/>
      <c r="E14445" s="294"/>
      <c r="F14445" s="294"/>
    </row>
    <row r="14446">
      <c r="A14446" s="294"/>
      <c r="B14446" s="294"/>
      <c r="C14446" s="294"/>
      <c r="D14446" s="294"/>
      <c r="E14446" s="294"/>
      <c r="F14446" s="294"/>
    </row>
    <row r="14447">
      <c r="A14447" s="294" t="s">
        <v>22156</v>
      </c>
      <c r="B14447" s="294"/>
      <c r="C14447" s="294"/>
      <c r="D14447" s="294"/>
      <c r="E14447" s="294"/>
      <c r="F14447" s="294"/>
    </row>
    <row r="14448">
      <c r="A14448" s="294"/>
      <c r="B14448" s="294"/>
      <c r="C14448" s="294"/>
      <c r="D14448" s="294"/>
      <c r="E14448" s="294"/>
      <c r="F14448" s="294"/>
    </row>
    <row r="14449">
      <c r="A14449" s="294" t="s">
        <v>30579</v>
      </c>
      <c r="B14449" s="294"/>
      <c r="C14449" s="294"/>
      <c r="D14449" s="294"/>
      <c r="E14449" s="294"/>
      <c r="F14449" s="294"/>
    </row>
    <row r="14450">
      <c r="A14450" s="294" t="s">
        <v>30580</v>
      </c>
      <c r="B14450" s="294"/>
      <c r="C14450" s="294"/>
      <c r="D14450" s="294"/>
      <c r="E14450" s="294"/>
      <c r="F14450" s="294"/>
    </row>
    <row r="14451">
      <c r="A14451" s="294" t="s">
        <v>30581</v>
      </c>
      <c r="B14451" s="294"/>
      <c r="C14451" s="294"/>
      <c r="D14451" s="294"/>
      <c r="E14451" s="294"/>
      <c r="F14451" s="294"/>
    </row>
    <row r="14452">
      <c r="A14452" s="294" t="s">
        <v>30582</v>
      </c>
      <c r="B14452" s="294"/>
      <c r="C14452" s="294"/>
      <c r="D14452" s="294"/>
      <c r="E14452" s="294"/>
      <c r="F14452" s="294"/>
    </row>
    <row r="14453">
      <c r="A14453" s="294"/>
      <c r="B14453" s="294"/>
      <c r="C14453" s="294"/>
      <c r="D14453" s="294"/>
      <c r="E14453" s="294"/>
      <c r="F14453" s="294"/>
    </row>
    <row r="14454">
      <c r="A14454" s="294" t="s">
        <v>30583</v>
      </c>
      <c r="B14454" s="294"/>
      <c r="C14454" s="294"/>
      <c r="D14454" s="294"/>
      <c r="E14454" s="294"/>
      <c r="F14454" s="294"/>
    </row>
    <row r="14455">
      <c r="A14455" s="294"/>
      <c r="B14455" s="294"/>
      <c r="C14455" s="294"/>
      <c r="D14455" s="294"/>
      <c r="E14455" s="294"/>
      <c r="F14455" s="294"/>
    </row>
    <row r="14456">
      <c r="A14456" s="294" t="s">
        <v>30584</v>
      </c>
      <c r="B14456" s="294"/>
      <c r="C14456" s="294"/>
      <c r="D14456" s="294"/>
      <c r="E14456" s="294"/>
      <c r="F14456" s="294"/>
    </row>
    <row r="14457">
      <c r="A14457" s="294" t="s">
        <v>30585</v>
      </c>
      <c r="B14457" s="294"/>
      <c r="C14457" s="294"/>
      <c r="D14457" s="294"/>
      <c r="E14457" s="294"/>
      <c r="F14457" s="294"/>
    </row>
    <row r="14458">
      <c r="A14458" s="294" t="s">
        <v>30586</v>
      </c>
      <c r="B14458" s="294"/>
      <c r="C14458" s="294"/>
      <c r="D14458" s="294"/>
      <c r="E14458" s="294"/>
      <c r="F14458" s="294"/>
    </row>
    <row r="14459">
      <c r="A14459" s="294" t="s">
        <v>30587</v>
      </c>
      <c r="B14459" s="294"/>
      <c r="C14459" s="294"/>
      <c r="D14459" s="294"/>
      <c r="E14459" s="294"/>
      <c r="F14459" s="294"/>
    </row>
    <row r="14460">
      <c r="A14460" s="294" t="s">
        <v>30588</v>
      </c>
      <c r="B14460" s="294"/>
      <c r="C14460" s="294"/>
      <c r="D14460" s="294"/>
      <c r="E14460" s="294"/>
      <c r="F14460" s="294"/>
    </row>
    <row r="14461">
      <c r="A14461" s="294" t="s">
        <v>30589</v>
      </c>
      <c r="B14461" s="294"/>
      <c r="C14461" s="294"/>
      <c r="D14461" s="294"/>
      <c r="E14461" s="294"/>
      <c r="F14461" s="294"/>
    </row>
    <row r="14462">
      <c r="A14462" s="294" t="s">
        <v>30590</v>
      </c>
      <c r="B14462" s="294"/>
      <c r="C14462" s="294"/>
      <c r="D14462" s="294"/>
      <c r="E14462" s="294"/>
      <c r="F14462" s="294"/>
    </row>
    <row r="14463">
      <c r="A14463" s="294" t="s">
        <v>30591</v>
      </c>
      <c r="B14463" s="294"/>
      <c r="C14463" s="294"/>
      <c r="D14463" s="294"/>
      <c r="E14463" s="294"/>
      <c r="F14463" s="294"/>
    </row>
    <row r="14464">
      <c r="A14464" s="294" t="s">
        <v>22317</v>
      </c>
      <c r="B14464" s="294"/>
      <c r="C14464" s="294"/>
      <c r="D14464" s="294"/>
      <c r="E14464" s="294"/>
      <c r="F14464" s="294"/>
    </row>
    <row r="14465">
      <c r="A14465" s="294" t="s">
        <v>30592</v>
      </c>
      <c r="B14465" s="294"/>
      <c r="C14465" s="294"/>
      <c r="D14465" s="294"/>
      <c r="E14465" s="294"/>
      <c r="F14465" s="294"/>
    </row>
    <row r="14466">
      <c r="A14466" s="294" t="s">
        <v>30593</v>
      </c>
      <c r="B14466" s="294"/>
      <c r="C14466" s="294"/>
      <c r="D14466" s="294"/>
      <c r="E14466" s="294"/>
      <c r="F14466" s="294"/>
    </row>
    <row r="14467">
      <c r="A14467" s="294" t="s">
        <v>30594</v>
      </c>
      <c r="B14467" s="294"/>
      <c r="C14467" s="294"/>
      <c r="D14467" s="294"/>
      <c r="E14467" s="294"/>
      <c r="F14467" s="294"/>
    </row>
    <row r="14468">
      <c r="A14468" s="294"/>
      <c r="B14468" s="294"/>
      <c r="C14468" s="294"/>
      <c r="D14468" s="294"/>
      <c r="E14468" s="294"/>
      <c r="F14468" s="294"/>
    </row>
    <row r="14469">
      <c r="A14469" s="294" t="s">
        <v>28124</v>
      </c>
      <c r="B14469" s="294"/>
      <c r="C14469" s="294"/>
      <c r="D14469" s="294"/>
      <c r="E14469" s="294"/>
      <c r="F14469" s="294"/>
    </row>
    <row r="14470">
      <c r="A14470" s="294" t="s">
        <v>30595</v>
      </c>
      <c r="B14470" s="294"/>
      <c r="C14470" s="294"/>
      <c r="D14470" s="294"/>
      <c r="E14470" s="294"/>
      <c r="F14470" s="294"/>
    </row>
    <row r="14471">
      <c r="A14471" s="294" t="s">
        <v>30596</v>
      </c>
      <c r="B14471" s="294"/>
      <c r="C14471" s="294"/>
      <c r="D14471" s="294"/>
      <c r="E14471" s="294"/>
      <c r="F14471" s="294"/>
    </row>
    <row r="14472">
      <c r="A14472" s="294" t="s">
        <v>30597</v>
      </c>
      <c r="B14472" s="294"/>
      <c r="C14472" s="294"/>
      <c r="D14472" s="294"/>
      <c r="E14472" s="294"/>
      <c r="F14472" s="294"/>
    </row>
    <row r="14473">
      <c r="A14473" s="294"/>
      <c r="B14473" s="294"/>
      <c r="C14473" s="294"/>
      <c r="D14473" s="294"/>
      <c r="E14473" s="294"/>
      <c r="F14473" s="294"/>
    </row>
    <row r="14474">
      <c r="A14474" s="294" t="s">
        <v>23228</v>
      </c>
      <c r="B14474" s="294"/>
      <c r="C14474" s="294"/>
      <c r="D14474" s="294"/>
      <c r="E14474" s="294"/>
      <c r="F14474" s="294"/>
    </row>
    <row r="14475">
      <c r="A14475" s="294" t="s">
        <v>26296</v>
      </c>
      <c r="B14475" s="294"/>
      <c r="C14475" s="294"/>
      <c r="D14475" s="294"/>
      <c r="E14475" s="294"/>
      <c r="F14475" s="294"/>
    </row>
    <row r="14476">
      <c r="A14476" s="294"/>
      <c r="B14476" s="294"/>
      <c r="C14476" s="294"/>
      <c r="D14476" s="294"/>
      <c r="E14476" s="294"/>
      <c r="F14476" s="294"/>
    </row>
    <row r="14477">
      <c r="A14477" s="294" t="s">
        <v>30598</v>
      </c>
      <c r="B14477" s="294"/>
      <c r="C14477" s="294"/>
      <c r="D14477" s="294"/>
      <c r="E14477" s="294"/>
      <c r="F14477" s="294"/>
    </row>
    <row r="14478">
      <c r="A14478" s="294" t="s">
        <v>30599</v>
      </c>
      <c r="B14478" s="294"/>
      <c r="C14478" s="294"/>
      <c r="D14478" s="294"/>
      <c r="E14478" s="294"/>
      <c r="F14478" s="294"/>
    </row>
    <row r="14479">
      <c r="A14479" s="294" t="s">
        <v>30600</v>
      </c>
      <c r="B14479" s="294"/>
      <c r="C14479" s="294"/>
      <c r="D14479" s="294"/>
      <c r="E14479" s="294"/>
      <c r="F14479" s="294"/>
    </row>
    <row r="14480">
      <c r="A14480" s="294"/>
      <c r="B14480" s="294"/>
      <c r="C14480" s="294"/>
      <c r="D14480" s="294"/>
      <c r="E14480" s="294"/>
      <c r="F14480" s="294"/>
    </row>
    <row r="14481">
      <c r="A14481" s="294" t="s">
        <v>23703</v>
      </c>
      <c r="B14481" s="294"/>
      <c r="C14481" s="294"/>
      <c r="D14481" s="294"/>
      <c r="E14481" s="294"/>
      <c r="F14481" s="294"/>
    </row>
    <row r="14482">
      <c r="A14482" s="294" t="s">
        <v>27629</v>
      </c>
      <c r="B14482" s="294"/>
      <c r="C14482" s="294"/>
      <c r="D14482" s="294"/>
      <c r="E14482" s="294"/>
      <c r="F14482" s="294"/>
    </row>
    <row r="14483">
      <c r="A14483" s="294"/>
      <c r="B14483" s="294"/>
      <c r="C14483" s="294"/>
      <c r="D14483" s="294"/>
      <c r="E14483" s="294"/>
      <c r="F14483" s="294"/>
    </row>
    <row r="14484">
      <c r="A14484" s="294" t="s">
        <v>30601</v>
      </c>
      <c r="B14484" s="294"/>
      <c r="C14484" s="294"/>
      <c r="D14484" s="294"/>
      <c r="E14484" s="294"/>
      <c r="F14484" s="294"/>
    </row>
    <row r="14485">
      <c r="A14485" s="294" t="s">
        <v>30602</v>
      </c>
      <c r="B14485" s="294"/>
      <c r="C14485" s="294"/>
      <c r="D14485" s="294"/>
      <c r="E14485" s="294"/>
      <c r="F14485" s="294"/>
    </row>
    <row r="14486">
      <c r="A14486" s="294" t="s">
        <v>30603</v>
      </c>
      <c r="B14486" s="294"/>
      <c r="C14486" s="294"/>
      <c r="D14486" s="294"/>
      <c r="E14486" s="294"/>
      <c r="F14486" s="294"/>
    </row>
    <row r="14487">
      <c r="A14487" s="294" t="s">
        <v>30604</v>
      </c>
      <c r="B14487" s="294"/>
      <c r="C14487" s="294"/>
      <c r="D14487" s="294"/>
      <c r="E14487" s="294"/>
      <c r="F14487" s="294"/>
    </row>
    <row r="14488">
      <c r="A14488" s="294" t="s">
        <v>30605</v>
      </c>
      <c r="B14488" s="294"/>
      <c r="C14488" s="294"/>
      <c r="D14488" s="294"/>
      <c r="E14488" s="294"/>
      <c r="F14488" s="294"/>
    </row>
    <row r="14489">
      <c r="A14489" s="294" t="s">
        <v>30606</v>
      </c>
      <c r="B14489" s="294"/>
      <c r="C14489" s="294"/>
      <c r="D14489" s="294"/>
      <c r="E14489" s="294"/>
      <c r="F14489" s="294"/>
    </row>
    <row r="14490">
      <c r="A14490" s="294"/>
      <c r="B14490" s="294"/>
      <c r="C14490" s="294"/>
      <c r="D14490" s="294"/>
      <c r="E14490" s="294"/>
      <c r="F14490" s="294"/>
    </row>
    <row r="14491">
      <c r="A14491" s="294" t="s">
        <v>22427</v>
      </c>
      <c r="B14491" s="294"/>
      <c r="C14491" s="294"/>
      <c r="D14491" s="294"/>
      <c r="E14491" s="294"/>
      <c r="F14491" s="294"/>
    </row>
    <row r="14492">
      <c r="A14492" s="294"/>
      <c r="B14492" s="294"/>
      <c r="C14492" s="294"/>
      <c r="D14492" s="294"/>
      <c r="E14492" s="294"/>
      <c r="F14492" s="294"/>
    </row>
    <row r="14493">
      <c r="A14493" s="294" t="s">
        <v>30607</v>
      </c>
      <c r="B14493" s="294"/>
      <c r="C14493" s="294"/>
      <c r="D14493" s="294"/>
      <c r="E14493" s="294"/>
      <c r="F14493" s="294"/>
    </row>
    <row r="14494">
      <c r="A14494" s="294" t="s">
        <v>30608</v>
      </c>
      <c r="B14494" s="294"/>
      <c r="C14494" s="294"/>
      <c r="D14494" s="294"/>
      <c r="E14494" s="294"/>
      <c r="F14494" s="294"/>
    </row>
    <row r="14495">
      <c r="A14495" s="294" t="s">
        <v>30609</v>
      </c>
      <c r="B14495" s="294"/>
      <c r="C14495" s="294"/>
      <c r="D14495" s="294"/>
      <c r="E14495" s="294"/>
      <c r="F14495" s="294"/>
    </row>
    <row r="14496">
      <c r="A14496" s="294" t="s">
        <v>30610</v>
      </c>
      <c r="B14496" s="294"/>
      <c r="C14496" s="294"/>
      <c r="D14496" s="294"/>
      <c r="E14496" s="294"/>
      <c r="F14496" s="294"/>
    </row>
    <row r="14497">
      <c r="A14497" s="294" t="s">
        <v>30611</v>
      </c>
      <c r="B14497" s="294"/>
      <c r="C14497" s="294"/>
      <c r="D14497" s="294"/>
      <c r="E14497" s="294"/>
      <c r="F14497" s="294"/>
    </row>
    <row r="14498">
      <c r="A14498" s="294" t="s">
        <v>30612</v>
      </c>
      <c r="B14498" s="294"/>
      <c r="C14498" s="294"/>
      <c r="D14498" s="294"/>
      <c r="E14498" s="294"/>
      <c r="F14498" s="294"/>
    </row>
    <row r="14499">
      <c r="A14499" s="294" t="s">
        <v>30613</v>
      </c>
      <c r="B14499" s="294"/>
      <c r="C14499" s="294"/>
      <c r="D14499" s="294"/>
      <c r="E14499" s="294"/>
      <c r="F14499" s="294"/>
    </row>
    <row r="14500">
      <c r="A14500" s="294" t="s">
        <v>30614</v>
      </c>
      <c r="B14500" s="294"/>
      <c r="C14500" s="294"/>
      <c r="D14500" s="294"/>
      <c r="E14500" s="294"/>
      <c r="F14500" s="294"/>
    </row>
    <row r="14501">
      <c r="A14501" s="294"/>
      <c r="B14501" s="294"/>
      <c r="C14501" s="294"/>
      <c r="D14501" s="294"/>
      <c r="E14501" s="294"/>
      <c r="F14501" s="294"/>
    </row>
    <row r="14502">
      <c r="A14502" s="294"/>
      <c r="B14502" s="294"/>
      <c r="C14502" s="294"/>
      <c r="D14502" s="294"/>
      <c r="E14502" s="294"/>
      <c r="F14502" s="294"/>
    </row>
    <row r="14503">
      <c r="A14503" s="294"/>
      <c r="B14503" s="294"/>
      <c r="C14503" s="294"/>
      <c r="D14503" s="294"/>
      <c r="E14503" s="294"/>
      <c r="F14503" s="294"/>
    </row>
    <row r="14504">
      <c r="A14504" s="294" t="s">
        <v>28108</v>
      </c>
      <c r="B14504" s="294"/>
      <c r="C14504" s="294"/>
      <c r="D14504" s="294"/>
      <c r="E14504" s="294"/>
      <c r="F14504" s="294"/>
    </row>
    <row r="14505">
      <c r="A14505" s="294"/>
      <c r="B14505" s="294"/>
      <c r="C14505" s="294"/>
      <c r="D14505" s="294"/>
      <c r="E14505" s="294"/>
      <c r="F14505" s="294"/>
    </row>
    <row r="14506">
      <c r="A14506" s="294" t="s">
        <v>30615</v>
      </c>
      <c r="B14506" s="294"/>
      <c r="C14506" s="294"/>
      <c r="D14506" s="294"/>
      <c r="E14506" s="294"/>
      <c r="F14506" s="294"/>
    </row>
    <row r="14507">
      <c r="A14507" s="294" t="s">
        <v>30616</v>
      </c>
      <c r="B14507" s="294"/>
      <c r="C14507" s="294"/>
      <c r="D14507" s="294"/>
      <c r="E14507" s="294"/>
      <c r="F14507" s="294"/>
    </row>
    <row r="14508">
      <c r="A14508" s="294" t="s">
        <v>30617</v>
      </c>
      <c r="B14508" s="294"/>
      <c r="C14508" s="294"/>
      <c r="D14508" s="294"/>
      <c r="E14508" s="294"/>
      <c r="F14508" s="294"/>
    </row>
    <row r="14509">
      <c r="A14509" s="294" t="s">
        <v>30618</v>
      </c>
      <c r="B14509" s="294"/>
      <c r="C14509" s="294"/>
      <c r="D14509" s="294"/>
      <c r="E14509" s="294"/>
      <c r="F14509" s="294"/>
    </row>
    <row r="14510">
      <c r="A14510" s="294" t="s">
        <v>30619</v>
      </c>
      <c r="B14510" s="294"/>
      <c r="C14510" s="294"/>
      <c r="D14510" s="294"/>
      <c r="E14510" s="294"/>
      <c r="F14510" s="294"/>
    </row>
    <row r="14511">
      <c r="A14511" s="294"/>
      <c r="B14511" s="294"/>
      <c r="C14511" s="294"/>
      <c r="D14511" s="294"/>
      <c r="E14511" s="294"/>
      <c r="F14511" s="294"/>
    </row>
    <row r="14512">
      <c r="A14512" s="294" t="s">
        <v>22239</v>
      </c>
      <c r="B14512" s="294"/>
      <c r="C14512" s="294"/>
      <c r="D14512" s="294"/>
      <c r="E14512" s="294"/>
      <c r="F14512" s="294"/>
    </row>
    <row r="14513">
      <c r="A14513" s="294"/>
      <c r="B14513" s="294"/>
      <c r="C14513" s="294"/>
      <c r="D14513" s="294"/>
      <c r="E14513" s="294"/>
      <c r="F14513" s="294"/>
    </row>
    <row r="14514">
      <c r="A14514" s="294" t="s">
        <v>30620</v>
      </c>
      <c r="B14514" s="294"/>
      <c r="C14514" s="294"/>
      <c r="D14514" s="294"/>
      <c r="E14514" s="294"/>
      <c r="F14514" s="294"/>
    </row>
    <row r="14515">
      <c r="A14515" s="294" t="s">
        <v>30621</v>
      </c>
      <c r="B14515" s="294"/>
      <c r="C14515" s="294"/>
      <c r="D14515" s="294"/>
      <c r="E14515" s="294"/>
      <c r="F14515" s="294"/>
    </row>
    <row r="14516">
      <c r="A14516" s="294" t="s">
        <v>30622</v>
      </c>
      <c r="B14516" s="294"/>
      <c r="C14516" s="294"/>
      <c r="D14516" s="294"/>
      <c r="E14516" s="294"/>
      <c r="F14516" s="294"/>
    </row>
    <row r="14517">
      <c r="A14517" s="294" t="s">
        <v>30623</v>
      </c>
      <c r="B14517" s="294"/>
      <c r="C14517" s="294"/>
      <c r="D14517" s="294"/>
      <c r="E14517" s="294"/>
      <c r="F14517" s="294"/>
    </row>
    <row r="14518">
      <c r="A14518" s="294" t="s">
        <v>30624</v>
      </c>
      <c r="B14518" s="294"/>
      <c r="C14518" s="294"/>
      <c r="D14518" s="294"/>
      <c r="E14518" s="294"/>
      <c r="F14518" s="294"/>
    </row>
    <row r="14519">
      <c r="A14519" s="294"/>
      <c r="B14519" s="294"/>
      <c r="C14519" s="294"/>
      <c r="D14519" s="294"/>
      <c r="E14519" s="294"/>
      <c r="F14519" s="294"/>
    </row>
    <row r="14520">
      <c r="A14520" s="294" t="s">
        <v>21304</v>
      </c>
      <c r="B14520" s="294"/>
      <c r="C14520" s="294"/>
      <c r="D14520" s="294"/>
      <c r="E14520" s="294"/>
      <c r="F14520" s="294"/>
    </row>
    <row r="14521">
      <c r="A14521" s="294"/>
      <c r="B14521" s="294"/>
      <c r="C14521" s="294"/>
      <c r="D14521" s="294"/>
      <c r="E14521" s="294"/>
      <c r="F14521" s="294"/>
    </row>
    <row r="14522">
      <c r="A14522" s="294" t="s">
        <v>30625</v>
      </c>
      <c r="B14522" s="294"/>
      <c r="C14522" s="294"/>
      <c r="D14522" s="294"/>
      <c r="E14522" s="294"/>
      <c r="F14522" s="294"/>
    </row>
    <row r="14523">
      <c r="A14523" s="294" t="s">
        <v>30626</v>
      </c>
      <c r="B14523" s="294"/>
      <c r="C14523" s="294"/>
      <c r="D14523" s="294"/>
      <c r="E14523" s="294"/>
      <c r="F14523" s="294"/>
    </row>
    <row r="14524">
      <c r="A14524" s="294" t="s">
        <v>30627</v>
      </c>
      <c r="B14524" s="294"/>
      <c r="C14524" s="294"/>
      <c r="D14524" s="294"/>
      <c r="E14524" s="294"/>
      <c r="F14524" s="294"/>
    </row>
    <row r="14525">
      <c r="A14525" s="294" t="s">
        <v>30628</v>
      </c>
      <c r="B14525" s="294"/>
      <c r="C14525" s="294"/>
      <c r="D14525" s="294"/>
      <c r="E14525" s="294"/>
      <c r="F14525" s="294"/>
    </row>
    <row r="14526">
      <c r="A14526" s="294" t="s">
        <v>27577</v>
      </c>
      <c r="B14526" s="294"/>
      <c r="C14526" s="294"/>
      <c r="D14526" s="294"/>
      <c r="E14526" s="294"/>
      <c r="F14526" s="294"/>
    </row>
    <row r="14527">
      <c r="A14527" s="294" t="s">
        <v>30629</v>
      </c>
      <c r="B14527" s="294"/>
      <c r="C14527" s="294"/>
      <c r="D14527" s="294"/>
      <c r="E14527" s="294"/>
      <c r="F14527" s="294"/>
    </row>
    <row r="14528">
      <c r="A14528" s="294" t="s">
        <v>30630</v>
      </c>
      <c r="B14528" s="294"/>
      <c r="C14528" s="294"/>
      <c r="D14528" s="294"/>
      <c r="E14528" s="294"/>
      <c r="F14528" s="294"/>
    </row>
    <row r="14529">
      <c r="A14529" s="294"/>
      <c r="B14529" s="294"/>
      <c r="C14529" s="294"/>
      <c r="D14529" s="294"/>
      <c r="E14529" s="294"/>
      <c r="F14529" s="294"/>
    </row>
    <row r="14530">
      <c r="A14530" s="294"/>
      <c r="B14530" s="294"/>
      <c r="C14530" s="294"/>
      <c r="D14530" s="294"/>
      <c r="E14530" s="294"/>
      <c r="F14530" s="294"/>
    </row>
    <row r="14531">
      <c r="A14531" s="294" t="s">
        <v>28124</v>
      </c>
      <c r="B14531" s="294"/>
      <c r="C14531" s="294"/>
      <c r="D14531" s="294"/>
      <c r="E14531" s="294"/>
      <c r="F14531" s="294"/>
    </row>
    <row r="14532">
      <c r="A14532" s="294" t="s">
        <v>30595</v>
      </c>
      <c r="B14532" s="294"/>
      <c r="C14532" s="294"/>
      <c r="D14532" s="294"/>
      <c r="E14532" s="294"/>
      <c r="F14532" s="294"/>
    </row>
    <row r="14533">
      <c r="A14533" s="294" t="s">
        <v>27306</v>
      </c>
      <c r="B14533" s="294"/>
      <c r="C14533" s="294"/>
      <c r="D14533" s="294"/>
      <c r="E14533" s="294"/>
      <c r="F14533" s="294"/>
    </row>
    <row r="14534">
      <c r="A14534" s="294" t="s">
        <v>30597</v>
      </c>
      <c r="B14534" s="294"/>
      <c r="C14534" s="294"/>
      <c r="D14534" s="294"/>
      <c r="E14534" s="294"/>
      <c r="F14534" s="294"/>
    </row>
    <row r="14535">
      <c r="A14535" s="294"/>
      <c r="B14535" s="294"/>
      <c r="C14535" s="294"/>
      <c r="D14535" s="294"/>
      <c r="E14535" s="294"/>
      <c r="F14535" s="294"/>
    </row>
    <row r="14536">
      <c r="A14536" s="294" t="s">
        <v>24575</v>
      </c>
      <c r="B14536" s="294"/>
      <c r="C14536" s="294"/>
      <c r="D14536" s="294"/>
      <c r="E14536" s="294"/>
      <c r="F14536" s="294"/>
    </row>
    <row r="14537">
      <c r="A14537" s="294"/>
      <c r="B14537" s="294"/>
      <c r="C14537" s="294"/>
      <c r="D14537" s="294"/>
      <c r="E14537" s="294"/>
      <c r="F14537" s="294"/>
    </row>
    <row r="14538">
      <c r="A14538" s="294" t="s">
        <v>30631</v>
      </c>
      <c r="B14538" s="294"/>
      <c r="C14538" s="294"/>
      <c r="D14538" s="294"/>
      <c r="E14538" s="294"/>
      <c r="F14538" s="294"/>
    </row>
    <row r="14539">
      <c r="A14539" s="294" t="s">
        <v>30632</v>
      </c>
      <c r="B14539" s="294"/>
      <c r="C14539" s="294"/>
      <c r="D14539" s="294"/>
      <c r="E14539" s="294"/>
      <c r="F14539" s="294"/>
    </row>
    <row r="14540">
      <c r="A14540" s="294" t="s">
        <v>30633</v>
      </c>
      <c r="B14540" s="294"/>
      <c r="C14540" s="294"/>
      <c r="D14540" s="294"/>
      <c r="E14540" s="294"/>
      <c r="F14540" s="294"/>
    </row>
    <row r="14541">
      <c r="A14541" s="294" t="s">
        <v>30634</v>
      </c>
      <c r="B14541" s="294"/>
      <c r="C14541" s="294"/>
      <c r="D14541" s="294"/>
      <c r="E14541" s="294"/>
      <c r="F14541" s="294"/>
    </row>
    <row r="14542">
      <c r="A14542" s="294" t="s">
        <v>30635</v>
      </c>
      <c r="B14542" s="294"/>
      <c r="C14542" s="294"/>
      <c r="D14542" s="294"/>
      <c r="E14542" s="294"/>
      <c r="F14542" s="294"/>
    </row>
    <row r="14543">
      <c r="A14543" s="294" t="s">
        <v>30636</v>
      </c>
      <c r="B14543" s="294"/>
      <c r="C14543" s="294"/>
      <c r="D14543" s="294"/>
      <c r="E14543" s="294"/>
      <c r="F14543" s="294"/>
    </row>
    <row r="14544">
      <c r="A14544" s="294" t="s">
        <v>30637</v>
      </c>
      <c r="B14544" s="294"/>
      <c r="C14544" s="294"/>
      <c r="D14544" s="294"/>
      <c r="E14544" s="294"/>
      <c r="F14544" s="294"/>
    </row>
    <row r="14545">
      <c r="A14545" s="294" t="s">
        <v>30638</v>
      </c>
      <c r="B14545" s="294"/>
      <c r="C14545" s="294"/>
      <c r="D14545" s="294"/>
      <c r="E14545" s="294"/>
      <c r="F14545" s="294"/>
    </row>
    <row r="14546">
      <c r="A14546" s="294"/>
      <c r="B14546" s="294"/>
      <c r="C14546" s="294"/>
      <c r="D14546" s="294"/>
      <c r="E14546" s="294"/>
      <c r="F14546" s="294"/>
    </row>
    <row r="14547">
      <c r="A14547" s="294" t="s">
        <v>22281</v>
      </c>
      <c r="B14547" s="294"/>
      <c r="C14547" s="294"/>
      <c r="D14547" s="294"/>
      <c r="E14547" s="294"/>
      <c r="F14547" s="294"/>
    </row>
    <row r="14548">
      <c r="A14548" s="294"/>
      <c r="B14548" s="294"/>
      <c r="C14548" s="294"/>
      <c r="D14548" s="294"/>
      <c r="E14548" s="294"/>
      <c r="F14548" s="294"/>
    </row>
    <row r="14549">
      <c r="A14549" s="294" t="s">
        <v>30639</v>
      </c>
      <c r="B14549" s="294"/>
      <c r="C14549" s="294"/>
      <c r="D14549" s="294"/>
      <c r="E14549" s="294"/>
      <c r="F14549" s="294"/>
    </row>
    <row r="14550">
      <c r="A14550" s="294" t="s">
        <v>30640</v>
      </c>
      <c r="B14550" s="294"/>
      <c r="C14550" s="294"/>
      <c r="D14550" s="294"/>
      <c r="E14550" s="294"/>
      <c r="F14550" s="294"/>
    </row>
    <row r="14551">
      <c r="A14551" s="294"/>
      <c r="B14551" s="294"/>
      <c r="C14551" s="294"/>
      <c r="D14551" s="294"/>
      <c r="E14551" s="294"/>
      <c r="F14551" s="294"/>
    </row>
    <row r="14552">
      <c r="A14552" s="294" t="s">
        <v>26377</v>
      </c>
      <c r="B14552" s="294"/>
      <c r="C14552" s="294"/>
      <c r="D14552" s="294"/>
      <c r="E14552" s="294"/>
      <c r="F14552" s="294"/>
    </row>
    <row r="14553">
      <c r="A14553" s="294"/>
      <c r="B14553" s="294"/>
      <c r="C14553" s="294"/>
      <c r="D14553" s="294"/>
      <c r="E14553" s="294"/>
      <c r="F14553" s="294"/>
    </row>
    <row r="14554">
      <c r="A14554" s="294" t="s">
        <v>30641</v>
      </c>
      <c r="B14554" s="294"/>
      <c r="C14554" s="294"/>
      <c r="D14554" s="294"/>
      <c r="E14554" s="294"/>
      <c r="F14554" s="294"/>
    </row>
    <row r="14555">
      <c r="A14555" s="294" t="s">
        <v>30642</v>
      </c>
      <c r="B14555" s="294"/>
      <c r="C14555" s="294"/>
      <c r="D14555" s="294"/>
      <c r="E14555" s="294"/>
      <c r="F14555" s="294"/>
    </row>
    <row r="14556">
      <c r="A14556" s="294" t="s">
        <v>30643</v>
      </c>
      <c r="B14556" s="294"/>
      <c r="C14556" s="294"/>
      <c r="D14556" s="294"/>
      <c r="E14556" s="294"/>
      <c r="F14556" s="294"/>
    </row>
    <row r="14557">
      <c r="A14557" s="294" t="s">
        <v>30644</v>
      </c>
      <c r="B14557" s="294"/>
      <c r="C14557" s="294"/>
      <c r="D14557" s="294"/>
      <c r="E14557" s="294"/>
      <c r="F14557" s="294"/>
    </row>
    <row r="14558">
      <c r="A14558" s="294"/>
      <c r="B14558" s="294"/>
      <c r="C14558" s="294"/>
      <c r="D14558" s="294"/>
      <c r="E14558" s="294"/>
      <c r="F14558" s="294"/>
    </row>
    <row r="14559">
      <c r="A14559" s="294" t="s">
        <v>22572</v>
      </c>
      <c r="B14559" s="294"/>
      <c r="C14559" s="294"/>
      <c r="D14559" s="294"/>
      <c r="E14559" s="294"/>
      <c r="F14559" s="294"/>
    </row>
    <row r="14560">
      <c r="A14560" s="294" t="s">
        <v>23767</v>
      </c>
      <c r="B14560" s="294"/>
      <c r="C14560" s="294"/>
      <c r="D14560" s="294"/>
      <c r="E14560" s="294"/>
      <c r="F14560" s="294"/>
    </row>
    <row r="14561">
      <c r="A14561" s="294" t="s">
        <v>21305</v>
      </c>
      <c r="B14561" s="294"/>
      <c r="C14561" s="294"/>
      <c r="D14561" s="294"/>
      <c r="E14561" s="294"/>
      <c r="F14561" s="294"/>
    </row>
    <row r="14562">
      <c r="A14562" s="294" t="s">
        <v>30645</v>
      </c>
      <c r="B14562" s="294"/>
      <c r="C14562" s="294"/>
      <c r="D14562" s="294"/>
      <c r="E14562" s="294"/>
      <c r="F14562" s="294"/>
    </row>
    <row r="14563">
      <c r="A14563" s="294" t="s">
        <v>30646</v>
      </c>
      <c r="B14563" s="294"/>
      <c r="C14563" s="294"/>
      <c r="D14563" s="294"/>
      <c r="E14563" s="294"/>
      <c r="F14563" s="294"/>
    </row>
    <row r="14564">
      <c r="A14564" s="294" t="s">
        <v>30647</v>
      </c>
      <c r="B14564" s="294"/>
      <c r="C14564" s="294"/>
      <c r="D14564" s="294"/>
      <c r="E14564" s="294"/>
      <c r="F14564" s="294"/>
    </row>
    <row r="14565">
      <c r="A14565" s="294"/>
      <c r="B14565" s="294"/>
      <c r="C14565" s="294"/>
      <c r="D14565" s="294"/>
      <c r="E14565" s="294"/>
      <c r="F14565" s="294"/>
    </row>
    <row r="14566">
      <c r="A14566" s="294" t="s">
        <v>30648</v>
      </c>
      <c r="B14566" s="294"/>
      <c r="C14566" s="294"/>
      <c r="D14566" s="294"/>
      <c r="E14566" s="294"/>
      <c r="F14566" s="294"/>
    </row>
    <row r="14567">
      <c r="A14567" s="294"/>
      <c r="B14567" s="294"/>
      <c r="C14567" s="294"/>
      <c r="D14567" s="294"/>
      <c r="E14567" s="294"/>
      <c r="F14567" s="294"/>
    </row>
    <row r="14568">
      <c r="A14568" s="294" t="s">
        <v>30649</v>
      </c>
      <c r="B14568" s="294"/>
      <c r="C14568" s="294"/>
      <c r="D14568" s="294"/>
      <c r="E14568" s="294"/>
      <c r="F14568" s="294"/>
    </row>
    <row r="14569">
      <c r="A14569" s="294" t="s">
        <v>30650</v>
      </c>
      <c r="B14569" s="294"/>
      <c r="C14569" s="294"/>
      <c r="D14569" s="294"/>
      <c r="E14569" s="294"/>
      <c r="F14569" s="294"/>
    </row>
    <row r="14570">
      <c r="A14570" s="294" t="s">
        <v>30651</v>
      </c>
      <c r="B14570" s="294"/>
      <c r="C14570" s="294"/>
      <c r="D14570" s="294"/>
      <c r="E14570" s="294"/>
      <c r="F14570" s="294"/>
    </row>
    <row r="14571">
      <c r="A14571" s="294"/>
      <c r="B14571" s="294"/>
      <c r="C14571" s="294"/>
      <c r="D14571" s="294"/>
      <c r="E14571" s="294"/>
      <c r="F14571" s="294"/>
    </row>
    <row r="14572">
      <c r="A14572" s="294" t="s">
        <v>24607</v>
      </c>
      <c r="B14572" s="294"/>
      <c r="C14572" s="294"/>
      <c r="D14572" s="294"/>
      <c r="E14572" s="294"/>
      <c r="F14572" s="294"/>
    </row>
    <row r="14573">
      <c r="A14573" s="294"/>
      <c r="B14573" s="294"/>
      <c r="C14573" s="294"/>
      <c r="D14573" s="294"/>
      <c r="E14573" s="294"/>
      <c r="F14573" s="294"/>
    </row>
    <row r="14574">
      <c r="A14574" s="294" t="s">
        <v>30652</v>
      </c>
      <c r="B14574" s="294"/>
      <c r="C14574" s="294"/>
      <c r="D14574" s="294"/>
      <c r="E14574" s="294"/>
      <c r="F14574" s="294"/>
    </row>
    <row r="14575">
      <c r="A14575" s="294" t="s">
        <v>30653</v>
      </c>
      <c r="B14575" s="294"/>
      <c r="C14575" s="294"/>
      <c r="D14575" s="294"/>
      <c r="E14575" s="294"/>
      <c r="F14575" s="294"/>
    </row>
    <row r="14576">
      <c r="A14576" s="294" t="s">
        <v>30654</v>
      </c>
      <c r="B14576" s="294"/>
      <c r="C14576" s="294"/>
      <c r="D14576" s="294"/>
      <c r="E14576" s="294"/>
      <c r="F14576" s="294"/>
    </row>
    <row r="14577">
      <c r="A14577" s="294" t="s">
        <v>30655</v>
      </c>
      <c r="B14577" s="294"/>
      <c r="C14577" s="294"/>
      <c r="D14577" s="294"/>
      <c r="E14577" s="294"/>
      <c r="F14577" s="294"/>
    </row>
    <row r="14578">
      <c r="A14578" s="294" t="s">
        <v>30656</v>
      </c>
      <c r="B14578" s="294"/>
      <c r="C14578" s="294"/>
      <c r="D14578" s="294"/>
      <c r="E14578" s="294"/>
      <c r="F14578" s="294"/>
    </row>
    <row r="14579">
      <c r="A14579" s="294" t="s">
        <v>30657</v>
      </c>
      <c r="B14579" s="294"/>
      <c r="C14579" s="294"/>
      <c r="D14579" s="294"/>
      <c r="E14579" s="294"/>
      <c r="F14579" s="294"/>
    </row>
    <row r="14580">
      <c r="A14580" s="294" t="s">
        <v>30658</v>
      </c>
      <c r="B14580" s="294"/>
      <c r="C14580" s="294"/>
      <c r="D14580" s="294"/>
      <c r="E14580" s="294"/>
      <c r="F14580" s="294"/>
    </row>
    <row r="14581">
      <c r="A14581" s="294" t="s">
        <v>30659</v>
      </c>
      <c r="B14581" s="294"/>
      <c r="C14581" s="294"/>
      <c r="D14581" s="294"/>
      <c r="E14581" s="294"/>
      <c r="F14581" s="294"/>
    </row>
    <row r="14582">
      <c r="A14582" s="294" t="s">
        <v>30660</v>
      </c>
      <c r="B14582" s="294"/>
      <c r="C14582" s="294"/>
      <c r="D14582" s="294"/>
      <c r="E14582" s="294"/>
      <c r="F14582" s="294"/>
    </row>
    <row r="14583">
      <c r="A14583" s="294" t="s">
        <v>30661</v>
      </c>
      <c r="B14583" s="294"/>
      <c r="C14583" s="294"/>
      <c r="D14583" s="294"/>
      <c r="E14583" s="294"/>
      <c r="F14583" s="294"/>
    </row>
    <row r="14584">
      <c r="A14584" s="294" t="s">
        <v>30662</v>
      </c>
      <c r="B14584" s="294"/>
      <c r="C14584" s="294"/>
      <c r="D14584" s="294"/>
      <c r="E14584" s="294"/>
      <c r="F14584" s="294"/>
    </row>
    <row r="14585">
      <c r="A14585" s="294" t="s">
        <v>30663</v>
      </c>
      <c r="B14585" s="294"/>
      <c r="C14585" s="294"/>
      <c r="D14585" s="294"/>
      <c r="E14585" s="294"/>
      <c r="F14585" s="294"/>
    </row>
    <row r="14586">
      <c r="A14586" s="294"/>
      <c r="B14586" s="294"/>
      <c r="C14586" s="294"/>
      <c r="D14586" s="294"/>
      <c r="E14586" s="294"/>
      <c r="F14586" s="294"/>
    </row>
    <row r="14587">
      <c r="A14587" s="294"/>
      <c r="B14587" s="294"/>
      <c r="C14587" s="294"/>
      <c r="D14587" s="294"/>
      <c r="E14587" s="294"/>
      <c r="F14587" s="294"/>
    </row>
    <row r="14588">
      <c r="A14588" s="294" t="s">
        <v>28124</v>
      </c>
      <c r="B14588" s="294"/>
      <c r="C14588" s="294"/>
      <c r="D14588" s="294"/>
      <c r="E14588" s="294"/>
      <c r="F14588" s="294"/>
    </row>
    <row r="14589">
      <c r="A14589" s="294" t="s">
        <v>30664</v>
      </c>
      <c r="B14589" s="294"/>
      <c r="C14589" s="294"/>
      <c r="D14589" s="294"/>
      <c r="E14589" s="294"/>
      <c r="F14589" s="294"/>
    </row>
    <row r="14590">
      <c r="A14590" s="294" t="s">
        <v>30665</v>
      </c>
      <c r="B14590" s="294"/>
      <c r="C14590" s="294"/>
      <c r="D14590" s="294"/>
      <c r="E14590" s="294"/>
      <c r="F14590" s="294"/>
    </row>
    <row r="14591">
      <c r="A14591" s="294" t="s">
        <v>30666</v>
      </c>
      <c r="B14591" s="294"/>
      <c r="C14591" s="294"/>
      <c r="D14591" s="294"/>
      <c r="E14591" s="294"/>
      <c r="F14591" s="294"/>
    </row>
    <row r="14592">
      <c r="A14592" s="294" t="s">
        <v>21618</v>
      </c>
      <c r="B14592" s="294"/>
      <c r="C14592" s="294"/>
      <c r="D14592" s="294"/>
      <c r="E14592" s="294"/>
      <c r="F14592" s="294"/>
    </row>
    <row r="14593">
      <c r="A14593" s="294" t="s">
        <v>30667</v>
      </c>
      <c r="B14593" s="294"/>
      <c r="C14593" s="294"/>
      <c r="D14593" s="294"/>
      <c r="E14593" s="294"/>
      <c r="F14593" s="294"/>
    </row>
    <row r="14594">
      <c r="A14594" s="294"/>
      <c r="B14594" s="294"/>
      <c r="C14594" s="294"/>
      <c r="D14594" s="294"/>
      <c r="E14594" s="294"/>
      <c r="F14594" s="294"/>
    </row>
    <row r="14595">
      <c r="A14595" s="294" t="s">
        <v>22512</v>
      </c>
      <c r="B14595" s="294"/>
      <c r="C14595" s="294"/>
      <c r="D14595" s="294"/>
      <c r="E14595" s="294"/>
      <c r="F14595" s="294"/>
    </row>
    <row r="14596">
      <c r="A14596" s="294" t="s">
        <v>26296</v>
      </c>
      <c r="B14596" s="294"/>
      <c r="C14596" s="294"/>
      <c r="D14596" s="294"/>
      <c r="E14596" s="294"/>
      <c r="F14596" s="294"/>
    </row>
    <row r="14597">
      <c r="A14597" s="294"/>
      <c r="B14597" s="294"/>
      <c r="C14597" s="294"/>
      <c r="D14597" s="294"/>
      <c r="E14597" s="294"/>
      <c r="F14597" s="294"/>
    </row>
    <row r="14598">
      <c r="A14598" s="294" t="s">
        <v>30668</v>
      </c>
      <c r="B14598" s="294"/>
      <c r="C14598" s="294"/>
      <c r="D14598" s="294"/>
      <c r="E14598" s="294"/>
      <c r="F14598" s="294"/>
    </row>
    <row r="14599">
      <c r="A14599" s="294" t="s">
        <v>30669</v>
      </c>
      <c r="B14599" s="294"/>
      <c r="C14599" s="294"/>
      <c r="D14599" s="294"/>
      <c r="E14599" s="294"/>
      <c r="F14599" s="294"/>
    </row>
    <row r="14600">
      <c r="A14600" s="294" t="s">
        <v>30670</v>
      </c>
      <c r="B14600" s="294"/>
      <c r="C14600" s="294"/>
      <c r="D14600" s="294"/>
      <c r="E14600" s="294"/>
      <c r="F14600" s="294"/>
    </row>
    <row r="14601">
      <c r="A14601" s="294" t="s">
        <v>30671</v>
      </c>
      <c r="B14601" s="294"/>
      <c r="C14601" s="294"/>
      <c r="D14601" s="294"/>
      <c r="E14601" s="294"/>
      <c r="F14601" s="294"/>
    </row>
    <row r="14602">
      <c r="A14602" s="294" t="s">
        <v>30672</v>
      </c>
      <c r="B14602" s="294"/>
      <c r="C14602" s="294"/>
      <c r="D14602" s="294"/>
      <c r="E14602" s="294"/>
      <c r="F14602" s="294"/>
    </row>
    <row r="14603">
      <c r="A14603" s="294" t="s">
        <v>30673</v>
      </c>
      <c r="B14603" s="294"/>
      <c r="C14603" s="294"/>
      <c r="D14603" s="294"/>
      <c r="E14603" s="294"/>
      <c r="F14603" s="294"/>
    </row>
    <row r="14604">
      <c r="A14604" s="294"/>
      <c r="B14604" s="294"/>
      <c r="C14604" s="294"/>
      <c r="D14604" s="294"/>
      <c r="E14604" s="294"/>
      <c r="F14604" s="294"/>
    </row>
    <row r="14605">
      <c r="A14605" s="294" t="s">
        <v>27452</v>
      </c>
      <c r="B14605" s="294"/>
      <c r="C14605" s="294"/>
      <c r="D14605" s="294"/>
      <c r="E14605" s="294"/>
      <c r="F14605" s="294"/>
    </row>
    <row r="14606">
      <c r="A14606" s="294" t="s">
        <v>26877</v>
      </c>
      <c r="B14606" s="294"/>
      <c r="C14606" s="294"/>
      <c r="D14606" s="294"/>
      <c r="E14606" s="294"/>
      <c r="F14606" s="294"/>
    </row>
    <row r="14607">
      <c r="A14607" s="294"/>
      <c r="B14607" s="294"/>
      <c r="C14607" s="294"/>
      <c r="D14607" s="294"/>
      <c r="E14607" s="294"/>
      <c r="F14607" s="294"/>
    </row>
    <row r="14608">
      <c r="A14608" s="294" t="s">
        <v>30674</v>
      </c>
      <c r="B14608" s="294"/>
      <c r="C14608" s="294"/>
      <c r="D14608" s="294"/>
      <c r="E14608" s="294"/>
      <c r="F14608" s="294"/>
    </row>
    <row r="14609">
      <c r="A14609" s="294" t="s">
        <v>30675</v>
      </c>
      <c r="B14609" s="294"/>
      <c r="C14609" s="294"/>
      <c r="D14609" s="294"/>
      <c r="E14609" s="294"/>
      <c r="F14609" s="294"/>
    </row>
    <row r="14610">
      <c r="A14610" s="294" t="s">
        <v>30676</v>
      </c>
      <c r="B14610" s="294"/>
      <c r="C14610" s="294"/>
      <c r="D14610" s="294"/>
      <c r="E14610" s="294"/>
      <c r="F14610" s="294"/>
    </row>
    <row r="14611">
      <c r="A14611" s="294" t="s">
        <v>30677</v>
      </c>
      <c r="B14611" s="294"/>
      <c r="C14611" s="294"/>
      <c r="D14611" s="294"/>
      <c r="E14611" s="294"/>
      <c r="F14611" s="294"/>
    </row>
    <row r="14612">
      <c r="A14612" s="294" t="s">
        <v>30678</v>
      </c>
      <c r="B14612" s="294"/>
      <c r="C14612" s="294"/>
      <c r="D14612" s="294"/>
      <c r="E14612" s="294"/>
      <c r="F14612" s="294"/>
    </row>
    <row r="14613">
      <c r="A14613" s="294" t="s">
        <v>30679</v>
      </c>
      <c r="B14613" s="294"/>
      <c r="C14613" s="294"/>
      <c r="D14613" s="294"/>
      <c r="E14613" s="294"/>
      <c r="F14613" s="294"/>
    </row>
    <row r="14614">
      <c r="A14614" s="294" t="s">
        <v>30680</v>
      </c>
      <c r="B14614" s="294"/>
      <c r="C14614" s="294"/>
      <c r="D14614" s="294"/>
      <c r="E14614" s="294"/>
      <c r="F14614" s="294"/>
    </row>
    <row r="14615">
      <c r="A14615" s="294"/>
      <c r="B14615" s="294"/>
      <c r="C14615" s="294"/>
      <c r="D14615" s="294"/>
      <c r="E14615" s="294"/>
      <c r="F14615" s="294"/>
    </row>
    <row r="14616">
      <c r="A14616" s="294" t="s">
        <v>30681</v>
      </c>
      <c r="B14616" s="294"/>
      <c r="C14616" s="294"/>
      <c r="D14616" s="294"/>
      <c r="E14616" s="294"/>
      <c r="F14616" s="294"/>
    </row>
    <row r="14617">
      <c r="A14617" s="294" t="s">
        <v>22618</v>
      </c>
      <c r="B14617" s="294"/>
      <c r="C14617" s="294"/>
      <c r="D14617" s="294"/>
      <c r="E14617" s="294"/>
      <c r="F14617" s="294"/>
    </row>
    <row r="14618">
      <c r="A14618" s="294"/>
      <c r="B14618" s="294"/>
      <c r="C14618" s="294"/>
      <c r="D14618" s="294"/>
      <c r="E14618" s="294"/>
      <c r="F14618" s="294"/>
    </row>
    <row r="14619">
      <c r="A14619" s="294" t="s">
        <v>30682</v>
      </c>
      <c r="B14619" s="294"/>
      <c r="C14619" s="294"/>
      <c r="D14619" s="294"/>
      <c r="E14619" s="294"/>
      <c r="F14619" s="294"/>
    </row>
    <row r="14620">
      <c r="A14620" s="294" t="s">
        <v>30683</v>
      </c>
      <c r="B14620" s="294"/>
      <c r="C14620" s="294"/>
      <c r="D14620" s="294"/>
      <c r="E14620" s="294"/>
      <c r="F14620" s="294"/>
    </row>
    <row r="14621">
      <c r="A14621" s="294" t="s">
        <v>30684</v>
      </c>
      <c r="B14621" s="294"/>
      <c r="C14621" s="294"/>
      <c r="D14621" s="294"/>
      <c r="E14621" s="294"/>
      <c r="F14621" s="294"/>
    </row>
    <row r="14622">
      <c r="A14622" s="294" t="s">
        <v>30685</v>
      </c>
      <c r="B14622" s="294"/>
      <c r="C14622" s="294"/>
      <c r="D14622" s="294"/>
      <c r="E14622" s="294"/>
      <c r="F14622" s="294"/>
    </row>
    <row r="14623">
      <c r="A14623" s="294" t="s">
        <v>30686</v>
      </c>
      <c r="B14623" s="294"/>
      <c r="C14623" s="294"/>
      <c r="D14623" s="294"/>
      <c r="E14623" s="294"/>
      <c r="F14623" s="294"/>
    </row>
    <row r="14624">
      <c r="A14624" s="294" t="s">
        <v>30687</v>
      </c>
      <c r="B14624" s="294"/>
      <c r="C14624" s="294"/>
      <c r="D14624" s="294"/>
      <c r="E14624" s="294"/>
      <c r="F14624" s="294"/>
    </row>
    <row r="14625">
      <c r="A14625" s="294" t="s">
        <v>30688</v>
      </c>
      <c r="B14625" s="294"/>
      <c r="C14625" s="294"/>
      <c r="D14625" s="294"/>
      <c r="E14625" s="294"/>
      <c r="F14625" s="294"/>
    </row>
    <row r="14626">
      <c r="A14626" s="294" t="s">
        <v>30689</v>
      </c>
      <c r="B14626" s="294"/>
      <c r="C14626" s="294"/>
      <c r="D14626" s="294"/>
      <c r="E14626" s="294"/>
      <c r="F14626" s="294"/>
    </row>
    <row r="14627">
      <c r="A14627" s="294" t="s">
        <v>21401</v>
      </c>
      <c r="B14627" s="294"/>
      <c r="C14627" s="294"/>
      <c r="D14627" s="294"/>
      <c r="E14627" s="294"/>
      <c r="F14627" s="294"/>
    </row>
    <row r="14628">
      <c r="A14628" s="294"/>
      <c r="B14628" s="294"/>
      <c r="C14628" s="294"/>
      <c r="D14628" s="294"/>
      <c r="E14628" s="294"/>
      <c r="F14628" s="294"/>
    </row>
    <row r="14629">
      <c r="A14629" s="294" t="s">
        <v>30690</v>
      </c>
      <c r="B14629" s="294"/>
      <c r="C14629" s="294"/>
      <c r="D14629" s="294"/>
      <c r="E14629" s="294"/>
      <c r="F14629" s="294"/>
    </row>
    <row r="14630">
      <c r="A14630" s="294" t="s">
        <v>30691</v>
      </c>
      <c r="B14630" s="294"/>
      <c r="C14630" s="294"/>
      <c r="D14630" s="294"/>
      <c r="E14630" s="294"/>
      <c r="F14630" s="294"/>
    </row>
    <row r="14631">
      <c r="A14631" s="294" t="s">
        <v>30692</v>
      </c>
      <c r="B14631" s="294"/>
      <c r="C14631" s="294"/>
      <c r="D14631" s="294"/>
      <c r="E14631" s="294"/>
      <c r="F14631" s="294"/>
    </row>
    <row r="14632">
      <c r="A14632" s="294" t="s">
        <v>30693</v>
      </c>
      <c r="B14632" s="294"/>
      <c r="C14632" s="294"/>
      <c r="D14632" s="294"/>
      <c r="E14632" s="294"/>
      <c r="F14632" s="294"/>
    </row>
    <row r="14633">
      <c r="A14633" s="294" t="s">
        <v>30694</v>
      </c>
      <c r="B14633" s="294"/>
      <c r="C14633" s="294"/>
      <c r="D14633" s="294"/>
      <c r="E14633" s="294"/>
      <c r="F14633" s="294"/>
    </row>
    <row r="14634">
      <c r="A14634" s="294"/>
      <c r="B14634" s="294"/>
      <c r="C14634" s="294"/>
      <c r="D14634" s="294"/>
      <c r="E14634" s="294"/>
      <c r="F14634" s="294"/>
    </row>
    <row r="14635">
      <c r="A14635" s="294" t="s">
        <v>22239</v>
      </c>
      <c r="B14635" s="294"/>
      <c r="C14635" s="294"/>
      <c r="D14635" s="294"/>
      <c r="E14635" s="294"/>
      <c r="F14635" s="294"/>
    </row>
    <row r="14636">
      <c r="A14636" s="294"/>
      <c r="B14636" s="294"/>
      <c r="C14636" s="294"/>
      <c r="D14636" s="294"/>
      <c r="E14636" s="294"/>
      <c r="F14636" s="294"/>
    </row>
    <row r="14637">
      <c r="A14637" s="294" t="s">
        <v>30695</v>
      </c>
      <c r="B14637" s="294"/>
      <c r="C14637" s="294"/>
      <c r="D14637" s="294"/>
      <c r="E14637" s="294"/>
      <c r="F14637" s="294"/>
    </row>
    <row r="14638">
      <c r="A14638" s="294" t="s">
        <v>30696</v>
      </c>
      <c r="B14638" s="294"/>
      <c r="C14638" s="294"/>
      <c r="D14638" s="294"/>
      <c r="E14638" s="294"/>
      <c r="F14638" s="294"/>
    </row>
    <row r="14639">
      <c r="A14639" s="294" t="s">
        <v>30697</v>
      </c>
      <c r="B14639" s="294"/>
      <c r="C14639" s="294"/>
      <c r="D14639" s="294"/>
      <c r="E14639" s="294"/>
      <c r="F14639" s="294"/>
    </row>
    <row r="14640">
      <c r="A14640" s="294" t="s">
        <v>30698</v>
      </c>
      <c r="B14640" s="294"/>
      <c r="C14640" s="294"/>
      <c r="D14640" s="294"/>
      <c r="E14640" s="294"/>
      <c r="F14640" s="294"/>
    </row>
    <row r="14641">
      <c r="A14641" s="294"/>
      <c r="B14641" s="294"/>
      <c r="C14641" s="294"/>
      <c r="D14641" s="294"/>
      <c r="E14641" s="294"/>
      <c r="F14641" s="294"/>
    </row>
    <row r="14642">
      <c r="A14642" s="294" t="s">
        <v>21990</v>
      </c>
      <c r="B14642" s="294"/>
      <c r="C14642" s="294"/>
      <c r="D14642" s="294"/>
      <c r="E14642" s="294"/>
      <c r="F14642" s="294"/>
    </row>
    <row r="14643">
      <c r="A14643" s="294"/>
      <c r="B14643" s="294"/>
      <c r="C14643" s="294"/>
      <c r="D14643" s="294"/>
      <c r="E14643" s="294"/>
      <c r="F14643" s="294"/>
    </row>
    <row r="14644">
      <c r="A14644" s="294" t="s">
        <v>30625</v>
      </c>
      <c r="B14644" s="294"/>
      <c r="C14644" s="294"/>
      <c r="D14644" s="294"/>
      <c r="E14644" s="294"/>
      <c r="F14644" s="294"/>
    </row>
    <row r="14645">
      <c r="A14645" s="294" t="s">
        <v>28674</v>
      </c>
      <c r="B14645" s="294"/>
      <c r="C14645" s="294"/>
      <c r="D14645" s="294"/>
      <c r="E14645" s="294"/>
      <c r="F14645" s="294"/>
    </row>
    <row r="14646">
      <c r="A14646" s="294" t="s">
        <v>30699</v>
      </c>
      <c r="B14646" s="294"/>
      <c r="C14646" s="294"/>
      <c r="D14646" s="294"/>
      <c r="E14646" s="294"/>
      <c r="F14646" s="294"/>
    </row>
    <row r="14647">
      <c r="A14647" s="294" t="s">
        <v>30700</v>
      </c>
      <c r="B14647" s="294"/>
      <c r="C14647" s="294"/>
      <c r="D14647" s="294"/>
      <c r="E14647" s="294"/>
      <c r="F14647" s="294"/>
    </row>
    <row r="14648">
      <c r="A14648" s="294" t="s">
        <v>30701</v>
      </c>
      <c r="B14648" s="294"/>
      <c r="C14648" s="294"/>
      <c r="D14648" s="294"/>
      <c r="E14648" s="294"/>
      <c r="F14648" s="294"/>
    </row>
    <row r="14649">
      <c r="A14649" s="294" t="s">
        <v>30702</v>
      </c>
      <c r="B14649" s="294"/>
      <c r="C14649" s="294"/>
      <c r="D14649" s="294"/>
      <c r="E14649" s="294"/>
      <c r="F14649" s="294"/>
    </row>
    <row r="14650">
      <c r="A14650" s="294" t="s">
        <v>30628</v>
      </c>
      <c r="B14650" s="294"/>
      <c r="C14650" s="294"/>
      <c r="D14650" s="294"/>
      <c r="E14650" s="294"/>
      <c r="F14650" s="294"/>
    </row>
    <row r="14651">
      <c r="A14651" s="294" t="s">
        <v>30703</v>
      </c>
      <c r="B14651" s="294"/>
      <c r="C14651" s="294"/>
      <c r="D14651" s="294"/>
      <c r="E14651" s="294"/>
      <c r="F14651" s="294"/>
    </row>
    <row r="14652">
      <c r="A14652" s="294" t="s">
        <v>30704</v>
      </c>
      <c r="B14652" s="294"/>
      <c r="C14652" s="294"/>
      <c r="D14652" s="294"/>
      <c r="E14652" s="294"/>
      <c r="F14652" s="294"/>
    </row>
    <row r="14653">
      <c r="A14653" s="294" t="s">
        <v>30705</v>
      </c>
      <c r="B14653" s="294"/>
      <c r="C14653" s="294"/>
      <c r="D14653" s="294"/>
      <c r="E14653" s="294"/>
      <c r="F14653" s="294"/>
    </row>
    <row r="14654">
      <c r="A14654" s="294"/>
      <c r="B14654" s="294"/>
      <c r="C14654" s="294"/>
      <c r="D14654" s="294"/>
      <c r="E14654" s="294"/>
      <c r="F14654" s="294"/>
    </row>
    <row r="14655">
      <c r="A14655" s="294" t="s">
        <v>28124</v>
      </c>
      <c r="B14655" s="294"/>
      <c r="C14655" s="294"/>
      <c r="D14655" s="294"/>
      <c r="E14655" s="294"/>
      <c r="F14655" s="294"/>
    </row>
    <row r="14656">
      <c r="A14656" s="294" t="s">
        <v>30666</v>
      </c>
      <c r="B14656" s="294"/>
      <c r="C14656" s="294"/>
      <c r="D14656" s="294"/>
      <c r="E14656" s="294"/>
      <c r="F14656" s="294"/>
    </row>
    <row r="14657">
      <c r="A14657" s="294" t="s">
        <v>21672</v>
      </c>
      <c r="B14657" s="294"/>
      <c r="C14657" s="294"/>
      <c r="D14657" s="294"/>
      <c r="E14657" s="294"/>
      <c r="F14657" s="294"/>
    </row>
    <row r="14658">
      <c r="A14658" s="294" t="s">
        <v>30667</v>
      </c>
      <c r="B14658" s="294"/>
      <c r="C14658" s="294"/>
      <c r="D14658" s="294"/>
      <c r="E14658" s="294"/>
      <c r="F14658" s="294"/>
    </row>
    <row r="14659">
      <c r="A14659" s="294"/>
      <c r="B14659" s="294"/>
      <c r="C14659" s="294"/>
      <c r="D14659" s="294"/>
      <c r="E14659" s="294"/>
      <c r="F14659" s="294"/>
    </row>
    <row r="14660">
      <c r="A14660" s="294"/>
      <c r="B14660" s="294"/>
      <c r="C14660" s="294"/>
      <c r="D14660" s="294"/>
      <c r="E14660" s="294"/>
      <c r="F14660" s="294"/>
    </row>
    <row r="14661">
      <c r="A14661" s="294" t="s">
        <v>24575</v>
      </c>
      <c r="B14661" s="294"/>
      <c r="C14661" s="294"/>
      <c r="D14661" s="294"/>
      <c r="E14661" s="294"/>
      <c r="F14661" s="294"/>
    </row>
    <row r="14662">
      <c r="A14662" s="294"/>
      <c r="B14662" s="294"/>
      <c r="C14662" s="294"/>
      <c r="D14662" s="294"/>
      <c r="E14662" s="294"/>
      <c r="F14662" s="294"/>
    </row>
    <row r="14663">
      <c r="A14663" s="294" t="s">
        <v>30706</v>
      </c>
      <c r="B14663" s="294"/>
      <c r="C14663" s="294"/>
      <c r="D14663" s="294"/>
      <c r="E14663" s="294"/>
      <c r="F14663" s="294"/>
    </row>
    <row r="14664">
      <c r="A14664" s="294" t="s">
        <v>30707</v>
      </c>
      <c r="B14664" s="294"/>
      <c r="C14664" s="294"/>
      <c r="D14664" s="294"/>
      <c r="E14664" s="294"/>
      <c r="F14664" s="294"/>
    </row>
    <row r="14665">
      <c r="A14665" s="294" t="s">
        <v>30708</v>
      </c>
      <c r="B14665" s="294"/>
      <c r="C14665" s="294"/>
      <c r="D14665" s="294"/>
      <c r="E14665" s="294"/>
      <c r="F14665" s="294"/>
    </row>
    <row r="14666">
      <c r="A14666" s="294" t="s">
        <v>30709</v>
      </c>
      <c r="B14666" s="294"/>
      <c r="C14666" s="294"/>
      <c r="D14666" s="294"/>
      <c r="E14666" s="294"/>
      <c r="F14666" s="294"/>
    </row>
    <row r="14667">
      <c r="A14667" s="294" t="s">
        <v>30710</v>
      </c>
      <c r="B14667" s="294"/>
      <c r="C14667" s="294"/>
      <c r="D14667" s="294"/>
      <c r="E14667" s="294"/>
      <c r="F14667" s="294"/>
    </row>
    <row r="14668">
      <c r="A14668" s="294" t="s">
        <v>30711</v>
      </c>
      <c r="B14668" s="294"/>
      <c r="C14668" s="294"/>
      <c r="D14668" s="294"/>
      <c r="E14668" s="294"/>
      <c r="F14668" s="294"/>
    </row>
    <row r="14669">
      <c r="A14669" s="294" t="s">
        <v>30712</v>
      </c>
      <c r="B14669" s="294"/>
      <c r="C14669" s="294"/>
      <c r="D14669" s="294"/>
      <c r="E14669" s="294"/>
      <c r="F14669" s="294"/>
    </row>
    <row r="14670">
      <c r="A14670" s="294" t="s">
        <v>30713</v>
      </c>
      <c r="B14670" s="294"/>
      <c r="C14670" s="294"/>
      <c r="D14670" s="294"/>
      <c r="E14670" s="294"/>
      <c r="F14670" s="294"/>
    </row>
    <row r="14671">
      <c r="A14671" s="294"/>
      <c r="B14671" s="294"/>
      <c r="C14671" s="294"/>
      <c r="D14671" s="294"/>
      <c r="E14671" s="294"/>
      <c r="F14671" s="294"/>
    </row>
    <row r="14672">
      <c r="A14672" s="294" t="s">
        <v>22564</v>
      </c>
      <c r="B14672" s="294"/>
      <c r="C14672" s="294"/>
      <c r="D14672" s="294"/>
      <c r="E14672" s="294"/>
      <c r="F14672" s="294"/>
    </row>
    <row r="14673">
      <c r="A14673" s="294" t="s">
        <v>20470</v>
      </c>
      <c r="B14673" s="294"/>
      <c r="C14673" s="294"/>
      <c r="D14673" s="294"/>
      <c r="E14673" s="294"/>
      <c r="F14673" s="294"/>
    </row>
    <row r="14674">
      <c r="A14674" s="294"/>
      <c r="B14674" s="294"/>
      <c r="C14674" s="294"/>
      <c r="D14674" s="294"/>
      <c r="E14674" s="294"/>
      <c r="F14674" s="294"/>
    </row>
    <row r="14675">
      <c r="A14675" s="294" t="s">
        <v>30714</v>
      </c>
      <c r="B14675" s="294"/>
      <c r="C14675" s="294"/>
      <c r="D14675" s="294"/>
      <c r="E14675" s="294"/>
      <c r="F14675" s="294"/>
    </row>
    <row r="14676">
      <c r="A14676" s="294" t="s">
        <v>30715</v>
      </c>
      <c r="B14676" s="294"/>
      <c r="C14676" s="294"/>
      <c r="D14676" s="294"/>
      <c r="E14676" s="294"/>
      <c r="F14676" s="294"/>
    </row>
    <row r="14677">
      <c r="A14677" s="294" t="s">
        <v>30716</v>
      </c>
      <c r="B14677" s="294"/>
      <c r="C14677" s="294"/>
      <c r="D14677" s="294"/>
      <c r="E14677" s="294"/>
      <c r="F14677" s="294"/>
    </row>
    <row r="14678">
      <c r="A14678" s="294" t="s">
        <v>30717</v>
      </c>
      <c r="B14678" s="294"/>
      <c r="C14678" s="294"/>
      <c r="D14678" s="294"/>
      <c r="E14678" s="294"/>
      <c r="F14678" s="294"/>
    </row>
    <row r="14679">
      <c r="A14679" s="294"/>
      <c r="B14679" s="294"/>
      <c r="C14679" s="294"/>
      <c r="D14679" s="294"/>
      <c r="E14679" s="294"/>
      <c r="F14679" s="294"/>
    </row>
    <row r="14680">
      <c r="A14680" s="294" t="s">
        <v>24089</v>
      </c>
      <c r="B14680" s="294"/>
      <c r="C14680" s="294"/>
      <c r="D14680" s="294"/>
      <c r="E14680" s="294"/>
      <c r="F14680" s="294"/>
    </row>
    <row r="14681">
      <c r="A14681" s="294" t="s">
        <v>29366</v>
      </c>
      <c r="B14681" s="294"/>
      <c r="C14681" s="294"/>
      <c r="D14681" s="294"/>
      <c r="E14681" s="294"/>
      <c r="F14681" s="294"/>
    </row>
    <row r="14682">
      <c r="A14682" s="294"/>
      <c r="B14682" s="294"/>
      <c r="C14682" s="294"/>
      <c r="D14682" s="294"/>
      <c r="E14682" s="294"/>
      <c r="F14682" s="294"/>
    </row>
    <row r="14683">
      <c r="A14683" s="294" t="s">
        <v>30718</v>
      </c>
      <c r="B14683" s="294"/>
      <c r="C14683" s="294"/>
      <c r="D14683" s="294"/>
      <c r="E14683" s="294"/>
      <c r="F14683" s="294"/>
    </row>
    <row r="14684">
      <c r="A14684" s="294" t="s">
        <v>30653</v>
      </c>
      <c r="B14684" s="294"/>
      <c r="C14684" s="294"/>
      <c r="D14684" s="294"/>
      <c r="E14684" s="294"/>
      <c r="F14684" s="294"/>
    </row>
    <row r="14685">
      <c r="A14685" s="294" t="s">
        <v>30719</v>
      </c>
      <c r="B14685" s="294"/>
      <c r="C14685" s="294"/>
      <c r="D14685" s="294"/>
      <c r="E14685" s="294"/>
      <c r="F14685" s="294"/>
    </row>
    <row r="14686">
      <c r="A14686" s="294" t="s">
        <v>30720</v>
      </c>
      <c r="B14686" s="294"/>
      <c r="C14686" s="294"/>
      <c r="D14686" s="294"/>
      <c r="E14686" s="294"/>
      <c r="F14686" s="294"/>
    </row>
    <row r="14687">
      <c r="A14687" s="294" t="s">
        <v>30721</v>
      </c>
      <c r="B14687" s="294"/>
      <c r="C14687" s="294"/>
      <c r="D14687" s="294"/>
      <c r="E14687" s="294"/>
      <c r="F14687" s="294"/>
    </row>
    <row r="14688">
      <c r="A14688" s="294" t="s">
        <v>30722</v>
      </c>
      <c r="B14688" s="294"/>
      <c r="C14688" s="294"/>
      <c r="D14688" s="294"/>
      <c r="E14688" s="294"/>
      <c r="F14688" s="294"/>
    </row>
    <row r="14689">
      <c r="A14689" s="294" t="s">
        <v>30723</v>
      </c>
      <c r="B14689" s="294"/>
      <c r="C14689" s="294"/>
      <c r="D14689" s="294"/>
      <c r="E14689" s="294"/>
      <c r="F14689" s="294"/>
    </row>
    <row r="14690">
      <c r="A14690" s="294" t="s">
        <v>30680</v>
      </c>
      <c r="B14690" s="294"/>
      <c r="C14690" s="294"/>
      <c r="D14690" s="294"/>
      <c r="E14690" s="294"/>
      <c r="F14690" s="294"/>
    </row>
    <row r="14691">
      <c r="A14691" s="294"/>
      <c r="B14691" s="294"/>
      <c r="C14691" s="294"/>
      <c r="D14691" s="294"/>
      <c r="E14691" s="294"/>
      <c r="F14691" s="294"/>
    </row>
    <row r="14692">
      <c r="A14692" s="294" t="s">
        <v>25653</v>
      </c>
      <c r="B14692" s="294"/>
      <c r="C14692" s="294"/>
      <c r="D14692" s="294"/>
      <c r="E14692" s="294"/>
      <c r="F14692" s="294"/>
    </row>
    <row r="14693">
      <c r="A14693" s="294" t="s">
        <v>23767</v>
      </c>
      <c r="B14693" s="294"/>
      <c r="C14693" s="294"/>
      <c r="D14693" s="294"/>
      <c r="E14693" s="294"/>
      <c r="F14693" s="294"/>
    </row>
    <row r="14694">
      <c r="A14694" s="294"/>
      <c r="B14694" s="294"/>
      <c r="C14694" s="294"/>
      <c r="D14694" s="294"/>
      <c r="E14694" s="294"/>
      <c r="F14694" s="294"/>
    </row>
    <row r="14695">
      <c r="A14695" s="294" t="s">
        <v>30724</v>
      </c>
      <c r="B14695" s="294"/>
      <c r="C14695" s="294"/>
      <c r="D14695" s="294"/>
      <c r="E14695" s="294"/>
      <c r="F14695" s="294"/>
    </row>
    <row r="14696">
      <c r="A14696" s="294" t="s">
        <v>30725</v>
      </c>
      <c r="B14696" s="294"/>
      <c r="C14696" s="294"/>
      <c r="D14696" s="294"/>
      <c r="E14696" s="294"/>
      <c r="F14696" s="294"/>
    </row>
    <row r="14697">
      <c r="A14697" s="294" t="s">
        <v>30726</v>
      </c>
      <c r="B14697" s="294"/>
      <c r="C14697" s="294"/>
      <c r="D14697" s="294"/>
      <c r="E14697" s="294"/>
      <c r="F14697" s="294"/>
    </row>
    <row r="14698">
      <c r="A14698" s="294" t="s">
        <v>30727</v>
      </c>
      <c r="B14698" s="294"/>
      <c r="C14698" s="294"/>
      <c r="D14698" s="294"/>
      <c r="E14698" s="294"/>
      <c r="F14698" s="294"/>
    </row>
    <row r="14699">
      <c r="A14699" s="294"/>
      <c r="B14699" s="294"/>
      <c r="C14699" s="294"/>
      <c r="D14699" s="294"/>
      <c r="E14699" s="294"/>
      <c r="F14699" s="294"/>
    </row>
    <row r="14700">
      <c r="A14700" s="294" t="s">
        <v>23201</v>
      </c>
      <c r="B14700" s="294"/>
      <c r="C14700" s="294"/>
      <c r="D14700" s="294"/>
      <c r="E14700" s="294"/>
      <c r="F14700" s="294"/>
    </row>
    <row r="14701">
      <c r="A14701" s="294" t="s">
        <v>23772</v>
      </c>
      <c r="B14701" s="294"/>
      <c r="C14701" s="294"/>
      <c r="D14701" s="294"/>
      <c r="E14701" s="294"/>
      <c r="F14701" s="294"/>
    </row>
    <row r="14702">
      <c r="A14702" s="294"/>
      <c r="B14702" s="294"/>
      <c r="C14702" s="294"/>
      <c r="D14702" s="294"/>
      <c r="E14702" s="294"/>
      <c r="F14702" s="294"/>
    </row>
    <row r="14703">
      <c r="A14703" s="294" t="s">
        <v>30728</v>
      </c>
      <c r="B14703" s="294"/>
      <c r="C14703" s="294"/>
      <c r="D14703" s="294"/>
      <c r="E14703" s="294"/>
      <c r="F14703" s="294"/>
    </row>
    <row r="14704">
      <c r="A14704" s="294" t="s">
        <v>30729</v>
      </c>
      <c r="B14704" s="294"/>
      <c r="C14704" s="294"/>
      <c r="D14704" s="294"/>
      <c r="E14704" s="294"/>
      <c r="F14704" s="294"/>
    </row>
    <row r="14705">
      <c r="A14705" s="294" t="s">
        <v>30730</v>
      </c>
      <c r="B14705" s="294"/>
      <c r="C14705" s="294"/>
      <c r="D14705" s="294"/>
      <c r="E14705" s="294"/>
      <c r="F14705" s="294"/>
    </row>
    <row r="14706">
      <c r="A14706" s="294" t="s">
        <v>30731</v>
      </c>
      <c r="B14706" s="294"/>
      <c r="C14706" s="294"/>
      <c r="D14706" s="294"/>
      <c r="E14706" s="294"/>
      <c r="F14706" s="294"/>
    </row>
    <row r="14707">
      <c r="A14707" s="294"/>
      <c r="B14707" s="294"/>
      <c r="C14707" s="294"/>
      <c r="D14707" s="294"/>
      <c r="E14707" s="294"/>
      <c r="F14707" s="294"/>
    </row>
    <row r="14708">
      <c r="A14708" s="294" t="s">
        <v>23776</v>
      </c>
      <c r="B14708" s="294"/>
      <c r="C14708" s="294"/>
      <c r="D14708" s="294"/>
      <c r="E14708" s="294"/>
      <c r="F14708" s="294"/>
    </row>
    <row r="14709">
      <c r="A14709" s="294" t="s">
        <v>27773</v>
      </c>
      <c r="B14709" s="294"/>
      <c r="C14709" s="294"/>
      <c r="D14709" s="294"/>
      <c r="E14709" s="294"/>
      <c r="F14709" s="294"/>
    </row>
    <row r="14710">
      <c r="A14710" s="294"/>
      <c r="B14710" s="294"/>
      <c r="C14710" s="294"/>
      <c r="D14710" s="294"/>
      <c r="E14710" s="294"/>
      <c r="F14710" s="294"/>
    </row>
    <row r="14711">
      <c r="A14711" s="294" t="s">
        <v>30732</v>
      </c>
      <c r="B14711" s="294"/>
      <c r="C14711" s="294"/>
      <c r="D14711" s="294"/>
      <c r="E14711" s="294"/>
      <c r="F14711" s="294"/>
    </row>
    <row r="14712">
      <c r="A14712" s="294" t="s">
        <v>30733</v>
      </c>
      <c r="B14712" s="294"/>
      <c r="C14712" s="294"/>
      <c r="D14712" s="294"/>
      <c r="E14712" s="294"/>
      <c r="F14712" s="294"/>
    </row>
    <row r="14713">
      <c r="A14713" s="294" t="s">
        <v>30734</v>
      </c>
      <c r="B14713" s="294"/>
      <c r="C14713" s="294"/>
      <c r="D14713" s="294"/>
      <c r="E14713" s="294"/>
      <c r="F14713" s="294"/>
    </row>
    <row r="14714">
      <c r="A14714" s="294" t="s">
        <v>30735</v>
      </c>
      <c r="B14714" s="294"/>
      <c r="C14714" s="294"/>
      <c r="D14714" s="294"/>
      <c r="E14714" s="294"/>
      <c r="F14714" s="294"/>
    </row>
    <row r="14715">
      <c r="A14715" s="294" t="s">
        <v>30736</v>
      </c>
      <c r="B14715" s="294"/>
      <c r="C14715" s="294"/>
      <c r="D14715" s="294"/>
      <c r="E14715" s="294"/>
      <c r="F14715" s="294"/>
    </row>
    <row r="14716">
      <c r="A14716" s="294" t="s">
        <v>30737</v>
      </c>
      <c r="B14716" s="294"/>
      <c r="C14716" s="294"/>
      <c r="D14716" s="294"/>
      <c r="E14716" s="294"/>
      <c r="F14716" s="294"/>
    </row>
    <row r="14717">
      <c r="A14717" s="294" t="s">
        <v>30738</v>
      </c>
      <c r="B14717" s="294"/>
      <c r="C14717" s="294"/>
      <c r="D14717" s="294"/>
      <c r="E14717" s="294"/>
      <c r="F14717" s="294"/>
    </row>
    <row r="14718">
      <c r="A14718" s="294" t="s">
        <v>30739</v>
      </c>
      <c r="B14718" s="294"/>
      <c r="C14718" s="294"/>
      <c r="D14718" s="294"/>
      <c r="E14718" s="294"/>
      <c r="F14718" s="294"/>
    </row>
    <row r="14719">
      <c r="A14719" s="294" t="s">
        <v>21618</v>
      </c>
      <c r="B14719" s="294"/>
      <c r="C14719" s="294"/>
      <c r="D14719" s="294"/>
      <c r="E14719" s="294"/>
      <c r="F14719" s="294"/>
    </row>
    <row r="14720">
      <c r="A14720" s="294"/>
      <c r="B14720" s="294"/>
      <c r="C14720" s="294"/>
      <c r="D14720" s="294"/>
      <c r="E14720" s="294"/>
      <c r="F14720" s="294"/>
    </row>
    <row r="14721">
      <c r="A14721" s="294"/>
      <c r="B14721" s="294"/>
      <c r="C14721" s="294"/>
      <c r="D14721" s="294"/>
      <c r="E14721" s="294"/>
      <c r="F14721" s="294"/>
    </row>
    <row r="14722">
      <c r="A14722" s="294" t="s">
        <v>30740</v>
      </c>
      <c r="B14722" s="294"/>
      <c r="C14722" s="294"/>
      <c r="D14722" s="294"/>
      <c r="E14722" s="294"/>
      <c r="F14722" s="294"/>
    </row>
    <row r="14723">
      <c r="A14723" s="294"/>
      <c r="B14723" s="294"/>
      <c r="C14723" s="294"/>
      <c r="D14723" s="294"/>
      <c r="E14723" s="294"/>
      <c r="F14723" s="294"/>
    </row>
    <row r="14724">
      <c r="A14724" s="294" t="s">
        <v>22512</v>
      </c>
      <c r="B14724" s="294"/>
      <c r="C14724" s="294"/>
      <c r="D14724" s="294"/>
      <c r="E14724" s="294"/>
      <c r="F14724" s="294"/>
    </row>
    <row r="14725">
      <c r="A14725" s="294" t="s">
        <v>27620</v>
      </c>
      <c r="B14725" s="294"/>
      <c r="C14725" s="294"/>
      <c r="D14725" s="294"/>
      <c r="E14725" s="294"/>
      <c r="F14725" s="294"/>
    </row>
    <row r="14726">
      <c r="A14726" s="294"/>
      <c r="B14726" s="294"/>
      <c r="C14726" s="294"/>
      <c r="D14726" s="294"/>
      <c r="E14726" s="294"/>
      <c r="F14726" s="294"/>
    </row>
    <row r="14727">
      <c r="A14727" s="294" t="s">
        <v>30741</v>
      </c>
      <c r="B14727" s="294"/>
      <c r="C14727" s="294"/>
      <c r="D14727" s="294"/>
      <c r="E14727" s="294"/>
      <c r="F14727" s="294"/>
    </row>
    <row r="14728">
      <c r="A14728" s="294" t="s">
        <v>30742</v>
      </c>
      <c r="B14728" s="294"/>
      <c r="C14728" s="294"/>
      <c r="D14728" s="294"/>
      <c r="E14728" s="294"/>
      <c r="F14728" s="294"/>
    </row>
    <row r="14729">
      <c r="A14729" s="294" t="s">
        <v>30743</v>
      </c>
      <c r="B14729" s="294"/>
      <c r="C14729" s="294"/>
      <c r="D14729" s="294"/>
      <c r="E14729" s="294"/>
      <c r="F14729" s="294"/>
    </row>
    <row r="14730">
      <c r="A14730" s="294"/>
      <c r="B14730" s="294"/>
      <c r="C14730" s="294"/>
      <c r="D14730" s="294"/>
      <c r="E14730" s="294"/>
      <c r="F14730" s="294"/>
    </row>
    <row r="14731">
      <c r="A14731" s="294" t="s">
        <v>27276</v>
      </c>
      <c r="B14731" s="294"/>
      <c r="C14731" s="294"/>
      <c r="D14731" s="294"/>
      <c r="E14731" s="294"/>
      <c r="F14731" s="294"/>
    </row>
    <row r="14732">
      <c r="A14732" s="294"/>
      <c r="B14732" s="294"/>
      <c r="C14732" s="294"/>
      <c r="D14732" s="294"/>
      <c r="E14732" s="294"/>
      <c r="F14732" s="294"/>
    </row>
    <row r="14733">
      <c r="A14733" s="294" t="s">
        <v>30744</v>
      </c>
      <c r="B14733" s="294"/>
      <c r="C14733" s="294"/>
      <c r="D14733" s="294"/>
      <c r="E14733" s="294"/>
      <c r="F14733" s="294"/>
    </row>
    <row r="14734">
      <c r="A14734" s="294" t="s">
        <v>30745</v>
      </c>
      <c r="B14734" s="294"/>
      <c r="C14734" s="294"/>
      <c r="D14734" s="294"/>
      <c r="E14734" s="294"/>
      <c r="F14734" s="294"/>
    </row>
    <row r="14735">
      <c r="A14735" s="294" t="s">
        <v>30746</v>
      </c>
      <c r="B14735" s="294"/>
      <c r="C14735" s="294"/>
      <c r="D14735" s="294"/>
      <c r="E14735" s="294"/>
      <c r="F14735" s="294"/>
    </row>
    <row r="14736">
      <c r="A14736" s="294" t="s">
        <v>30747</v>
      </c>
      <c r="B14736" s="294"/>
      <c r="C14736" s="294"/>
      <c r="D14736" s="294"/>
      <c r="E14736" s="294"/>
      <c r="F14736" s="294"/>
    </row>
    <row r="14737">
      <c r="A14737" s="294" t="s">
        <v>30748</v>
      </c>
      <c r="B14737" s="294"/>
      <c r="C14737" s="294"/>
      <c r="D14737" s="294"/>
      <c r="E14737" s="294"/>
      <c r="F14737" s="294"/>
    </row>
    <row r="14738">
      <c r="A14738" s="294"/>
      <c r="B14738" s="294"/>
      <c r="C14738" s="294"/>
      <c r="D14738" s="294"/>
      <c r="E14738" s="294"/>
      <c r="F14738" s="294"/>
    </row>
    <row r="14739">
      <c r="A14739" s="294" t="s">
        <v>30749</v>
      </c>
      <c r="B14739" s="294"/>
      <c r="C14739" s="294"/>
      <c r="D14739" s="294"/>
      <c r="E14739" s="294"/>
      <c r="F14739" s="294"/>
    </row>
    <row r="14740">
      <c r="A14740" s="294" t="s">
        <v>30750</v>
      </c>
      <c r="B14740" s="294"/>
      <c r="C14740" s="294"/>
      <c r="D14740" s="294"/>
      <c r="E14740" s="294"/>
      <c r="F14740" s="294"/>
    </row>
    <row r="14741">
      <c r="A14741" s="294"/>
      <c r="B14741" s="294"/>
      <c r="C14741" s="294"/>
      <c r="D14741" s="294"/>
      <c r="E14741" s="294"/>
      <c r="F14741" s="294"/>
    </row>
    <row r="14742">
      <c r="A14742" s="294" t="s">
        <v>30751</v>
      </c>
      <c r="B14742" s="294"/>
      <c r="C14742" s="294"/>
      <c r="D14742" s="294"/>
      <c r="E14742" s="294"/>
      <c r="F14742" s="294"/>
    </row>
    <row r="14743">
      <c r="A14743" s="294" t="s">
        <v>30752</v>
      </c>
      <c r="B14743" s="294"/>
      <c r="C14743" s="294"/>
      <c r="D14743" s="294"/>
      <c r="E14743" s="294"/>
      <c r="F14743" s="294"/>
    </row>
    <row r="14744">
      <c r="A14744" s="294" t="s">
        <v>30753</v>
      </c>
      <c r="B14744" s="294"/>
      <c r="C14744" s="294"/>
      <c r="D14744" s="294"/>
      <c r="E14744" s="294"/>
      <c r="F14744" s="294"/>
    </row>
    <row r="14745">
      <c r="A14745" s="294" t="s">
        <v>30754</v>
      </c>
      <c r="B14745" s="294"/>
      <c r="C14745" s="294"/>
      <c r="D14745" s="294"/>
      <c r="E14745" s="294"/>
      <c r="F14745" s="294"/>
    </row>
    <row r="14746">
      <c r="A14746" s="294" t="s">
        <v>30755</v>
      </c>
      <c r="B14746" s="294"/>
      <c r="C14746" s="294"/>
      <c r="D14746" s="294"/>
      <c r="E14746" s="294"/>
      <c r="F14746" s="294"/>
    </row>
    <row r="14747">
      <c r="A14747" s="294" t="s">
        <v>30756</v>
      </c>
      <c r="B14747" s="294"/>
      <c r="C14747" s="294"/>
      <c r="D14747" s="294"/>
      <c r="E14747" s="294"/>
      <c r="F14747" s="294"/>
    </row>
    <row r="14748">
      <c r="A14748" s="294" t="s">
        <v>30757</v>
      </c>
      <c r="B14748" s="294"/>
      <c r="C14748" s="294"/>
      <c r="D14748" s="294"/>
      <c r="E14748" s="294"/>
      <c r="F14748" s="294"/>
    </row>
    <row r="14749">
      <c r="A14749" s="294" t="s">
        <v>30758</v>
      </c>
      <c r="B14749" s="294"/>
      <c r="C14749" s="294"/>
      <c r="D14749" s="294"/>
      <c r="E14749" s="294"/>
      <c r="F14749" s="294"/>
    </row>
    <row r="14750">
      <c r="A14750" s="294" t="s">
        <v>30759</v>
      </c>
      <c r="B14750" s="294"/>
      <c r="C14750" s="294"/>
      <c r="D14750" s="294"/>
      <c r="E14750" s="294"/>
      <c r="F14750" s="294"/>
    </row>
    <row r="14751">
      <c r="A14751" s="294"/>
      <c r="B14751" s="294"/>
      <c r="C14751" s="294"/>
      <c r="D14751" s="294"/>
      <c r="E14751" s="294"/>
      <c r="F14751" s="294"/>
    </row>
    <row r="14752">
      <c r="A14752" s="294" t="s">
        <v>21401</v>
      </c>
      <c r="B14752" s="294"/>
      <c r="C14752" s="294"/>
      <c r="D14752" s="294"/>
      <c r="E14752" s="294"/>
      <c r="F14752" s="294"/>
    </row>
    <row r="14753">
      <c r="A14753" s="294"/>
      <c r="B14753" s="294"/>
      <c r="C14753" s="294"/>
      <c r="D14753" s="294"/>
      <c r="E14753" s="294"/>
      <c r="F14753" s="294"/>
    </row>
    <row r="14754">
      <c r="A14754" s="294" t="s">
        <v>30760</v>
      </c>
      <c r="B14754" s="294"/>
      <c r="C14754" s="294"/>
      <c r="D14754" s="294"/>
      <c r="E14754" s="294"/>
      <c r="F14754" s="294"/>
    </row>
    <row r="14755">
      <c r="A14755" s="294" t="s">
        <v>30761</v>
      </c>
      <c r="B14755" s="294"/>
      <c r="C14755" s="294"/>
      <c r="D14755" s="294"/>
      <c r="E14755" s="294"/>
      <c r="F14755" s="294"/>
    </row>
    <row r="14756">
      <c r="A14756" s="294" t="s">
        <v>30762</v>
      </c>
      <c r="B14756" s="294"/>
      <c r="C14756" s="294"/>
      <c r="D14756" s="294"/>
      <c r="E14756" s="294"/>
      <c r="F14756" s="294"/>
    </row>
    <row r="14757">
      <c r="A14757" s="294" t="s">
        <v>30763</v>
      </c>
      <c r="B14757" s="294"/>
      <c r="C14757" s="294"/>
      <c r="D14757" s="294"/>
      <c r="E14757" s="294"/>
      <c r="F14757" s="294"/>
    </row>
    <row r="14758">
      <c r="A14758" s="294" t="s">
        <v>30764</v>
      </c>
      <c r="B14758" s="294"/>
      <c r="C14758" s="294"/>
      <c r="D14758" s="294"/>
      <c r="E14758" s="294"/>
      <c r="F14758" s="294"/>
    </row>
    <row r="14759">
      <c r="A14759" s="294" t="s">
        <v>30765</v>
      </c>
      <c r="B14759" s="294"/>
      <c r="C14759" s="294"/>
      <c r="D14759" s="294"/>
      <c r="E14759" s="294"/>
      <c r="F14759" s="294"/>
    </row>
    <row r="14760">
      <c r="A14760" s="294"/>
      <c r="B14760" s="294"/>
      <c r="C14760" s="294"/>
      <c r="D14760" s="294"/>
      <c r="E14760" s="294"/>
      <c r="F14760" s="294"/>
    </row>
    <row r="14761">
      <c r="A14761" s="294" t="s">
        <v>21407</v>
      </c>
      <c r="B14761" s="294"/>
      <c r="C14761" s="294"/>
      <c r="D14761" s="294"/>
      <c r="E14761" s="294"/>
      <c r="F14761" s="294"/>
    </row>
    <row r="14762">
      <c r="A14762" s="294"/>
      <c r="B14762" s="294"/>
      <c r="C14762" s="294"/>
      <c r="D14762" s="294"/>
      <c r="E14762" s="294"/>
      <c r="F14762" s="294"/>
    </row>
    <row r="14763">
      <c r="A14763" s="294" t="s">
        <v>21863</v>
      </c>
      <c r="B14763" s="294"/>
      <c r="C14763" s="294"/>
      <c r="D14763" s="294"/>
      <c r="E14763" s="294"/>
      <c r="F14763" s="294"/>
    </row>
    <row r="14764">
      <c r="A14764" s="294" t="s">
        <v>30766</v>
      </c>
      <c r="B14764" s="294"/>
      <c r="C14764" s="294"/>
      <c r="D14764" s="294"/>
      <c r="E14764" s="294"/>
      <c r="F14764" s="294"/>
    </row>
    <row r="14765">
      <c r="A14765" s="294" t="s">
        <v>30767</v>
      </c>
      <c r="B14765" s="294"/>
      <c r="C14765" s="294"/>
      <c r="D14765" s="294"/>
      <c r="E14765" s="294"/>
      <c r="F14765" s="294"/>
    </row>
    <row r="14766">
      <c r="A14766" s="294" t="s">
        <v>30768</v>
      </c>
      <c r="B14766" s="294"/>
      <c r="C14766" s="294"/>
      <c r="D14766" s="294"/>
      <c r="E14766" s="294"/>
      <c r="F14766" s="294"/>
    </row>
    <row r="14767">
      <c r="A14767" s="294" t="s">
        <v>30769</v>
      </c>
      <c r="B14767" s="294"/>
      <c r="C14767" s="294"/>
      <c r="D14767" s="294"/>
      <c r="E14767" s="294"/>
      <c r="F14767" s="294"/>
    </row>
    <row r="14768">
      <c r="A14768" s="294" t="s">
        <v>30770</v>
      </c>
      <c r="B14768" s="294"/>
      <c r="C14768" s="294"/>
      <c r="D14768" s="294"/>
      <c r="E14768" s="294"/>
      <c r="F14768" s="294"/>
    </row>
    <row r="14769">
      <c r="A14769" s="294" t="s">
        <v>30771</v>
      </c>
      <c r="B14769" s="294"/>
      <c r="C14769" s="294"/>
      <c r="D14769" s="294"/>
      <c r="E14769" s="294"/>
      <c r="F14769" s="294"/>
    </row>
    <row r="14770">
      <c r="A14770" s="294" t="s">
        <v>30772</v>
      </c>
      <c r="B14770" s="294"/>
      <c r="C14770" s="294"/>
      <c r="D14770" s="294"/>
      <c r="E14770" s="294"/>
      <c r="F14770" s="294"/>
    </row>
    <row r="14771">
      <c r="A14771" s="294" t="s">
        <v>30773</v>
      </c>
      <c r="B14771" s="294"/>
      <c r="C14771" s="294"/>
      <c r="D14771" s="294"/>
      <c r="E14771" s="294"/>
      <c r="F14771" s="294"/>
    </row>
    <row r="14772">
      <c r="A14772" s="294"/>
      <c r="B14772" s="294"/>
      <c r="C14772" s="294"/>
      <c r="D14772" s="294"/>
      <c r="E14772" s="294"/>
      <c r="F14772" s="294"/>
    </row>
    <row r="14773">
      <c r="A14773" s="294" t="s">
        <v>21990</v>
      </c>
      <c r="B14773" s="294"/>
      <c r="C14773" s="294"/>
      <c r="D14773" s="294"/>
      <c r="E14773" s="294"/>
      <c r="F14773" s="294"/>
    </row>
    <row r="14774">
      <c r="A14774" s="294"/>
      <c r="B14774" s="294"/>
      <c r="C14774" s="294"/>
      <c r="D14774" s="294"/>
      <c r="E14774" s="294"/>
      <c r="F14774" s="294"/>
    </row>
    <row r="14775">
      <c r="A14775" s="294" t="s">
        <v>30774</v>
      </c>
      <c r="B14775" s="294"/>
      <c r="C14775" s="294"/>
      <c r="D14775" s="294"/>
      <c r="E14775" s="294"/>
      <c r="F14775" s="294"/>
    </row>
    <row r="14776">
      <c r="A14776" s="294" t="s">
        <v>30775</v>
      </c>
      <c r="B14776" s="294"/>
      <c r="C14776" s="294"/>
      <c r="D14776" s="294"/>
      <c r="E14776" s="294"/>
      <c r="F14776" s="294"/>
    </row>
    <row r="14777">
      <c r="A14777" s="294" t="s">
        <v>30776</v>
      </c>
      <c r="B14777" s="294"/>
      <c r="C14777" s="294"/>
      <c r="D14777" s="294"/>
      <c r="E14777" s="294"/>
      <c r="F14777" s="294"/>
    </row>
    <row r="14778">
      <c r="A14778" s="294" t="s">
        <v>30777</v>
      </c>
      <c r="B14778" s="294"/>
      <c r="C14778" s="294"/>
      <c r="D14778" s="294"/>
      <c r="E14778" s="294"/>
      <c r="F14778" s="294"/>
    </row>
    <row r="14779">
      <c r="A14779" s="294" t="s">
        <v>26924</v>
      </c>
      <c r="B14779" s="294"/>
      <c r="C14779" s="294"/>
      <c r="D14779" s="294"/>
      <c r="E14779" s="294"/>
      <c r="F14779" s="294"/>
    </row>
    <row r="14780">
      <c r="A14780" s="294" t="s">
        <v>30778</v>
      </c>
      <c r="B14780" s="294"/>
      <c r="C14780" s="294"/>
      <c r="D14780" s="294"/>
      <c r="E14780" s="294"/>
      <c r="F14780" s="294"/>
    </row>
    <row r="14781">
      <c r="A14781" s="294" t="s">
        <v>30779</v>
      </c>
      <c r="B14781" s="294"/>
      <c r="C14781" s="294"/>
      <c r="D14781" s="294"/>
      <c r="E14781" s="294"/>
      <c r="F14781" s="294"/>
    </row>
    <row r="14782">
      <c r="A14782" s="294"/>
      <c r="B14782" s="294"/>
      <c r="C14782" s="294"/>
      <c r="D14782" s="294"/>
      <c r="E14782" s="294"/>
      <c r="F14782" s="294"/>
    </row>
    <row r="14783">
      <c r="A14783" s="294" t="s">
        <v>28124</v>
      </c>
      <c r="B14783" s="294"/>
      <c r="C14783" s="294"/>
      <c r="D14783" s="294"/>
      <c r="E14783" s="294"/>
      <c r="F14783" s="294"/>
    </row>
    <row r="14784">
      <c r="A14784" s="294" t="s">
        <v>30739</v>
      </c>
      <c r="B14784" s="294"/>
      <c r="C14784" s="294"/>
      <c r="D14784" s="294"/>
      <c r="E14784" s="294"/>
      <c r="F14784" s="294"/>
    </row>
    <row r="14785">
      <c r="A14785" s="294" t="s">
        <v>21672</v>
      </c>
      <c r="B14785" s="294"/>
      <c r="C14785" s="294"/>
      <c r="D14785" s="294"/>
      <c r="E14785" s="294"/>
      <c r="F14785" s="294"/>
    </row>
    <row r="14786">
      <c r="A14786" s="294"/>
      <c r="B14786" s="294"/>
      <c r="C14786" s="294"/>
      <c r="D14786" s="294"/>
      <c r="E14786" s="294"/>
      <c r="F14786" s="294"/>
    </row>
    <row r="14787">
      <c r="A14787" s="294"/>
      <c r="B14787" s="294"/>
      <c r="C14787" s="294"/>
      <c r="D14787" s="294"/>
      <c r="E14787" s="294"/>
      <c r="F14787" s="294"/>
    </row>
    <row r="14788">
      <c r="A14788" s="294" t="s">
        <v>30740</v>
      </c>
      <c r="B14788" s="294"/>
      <c r="C14788" s="294"/>
      <c r="D14788" s="294"/>
      <c r="E14788" s="294"/>
      <c r="F14788" s="294"/>
    </row>
    <row r="14789">
      <c r="A14789" s="294"/>
      <c r="B14789" s="294"/>
      <c r="C14789" s="294"/>
      <c r="D14789" s="294"/>
      <c r="E14789" s="294"/>
      <c r="F14789" s="294"/>
    </row>
    <row r="14790">
      <c r="A14790" s="294" t="s">
        <v>23007</v>
      </c>
      <c r="B14790" s="294"/>
      <c r="C14790" s="294"/>
      <c r="D14790" s="294"/>
      <c r="E14790" s="294"/>
      <c r="F14790" s="294"/>
    </row>
    <row r="14791">
      <c r="A14791" s="294"/>
      <c r="B14791" s="294"/>
      <c r="C14791" s="294"/>
      <c r="D14791" s="294"/>
      <c r="E14791" s="294"/>
      <c r="F14791" s="294"/>
    </row>
    <row r="14792">
      <c r="A14792" s="294"/>
      <c r="B14792" s="294"/>
      <c r="C14792" s="294"/>
      <c r="D14792" s="294"/>
      <c r="E14792" s="294"/>
      <c r="F14792" s="294"/>
    </row>
    <row r="14793">
      <c r="A14793" s="294" t="s">
        <v>30780</v>
      </c>
      <c r="B14793" s="294"/>
      <c r="C14793" s="294"/>
      <c r="D14793" s="294"/>
      <c r="E14793" s="294"/>
      <c r="F14793" s="294"/>
    </row>
    <row r="14794">
      <c r="A14794" s="294" t="s">
        <v>30781</v>
      </c>
      <c r="B14794" s="294"/>
      <c r="C14794" s="294"/>
      <c r="D14794" s="294"/>
      <c r="E14794" s="294"/>
      <c r="F14794" s="294"/>
    </row>
    <row r="14795">
      <c r="A14795" s="294" t="s">
        <v>30782</v>
      </c>
      <c r="B14795" s="294"/>
      <c r="C14795" s="294"/>
      <c r="D14795" s="294"/>
      <c r="E14795" s="294"/>
      <c r="F14795" s="294"/>
    </row>
    <row r="14796">
      <c r="A14796" s="294" t="s">
        <v>30783</v>
      </c>
      <c r="B14796" s="294"/>
      <c r="C14796" s="294"/>
      <c r="D14796" s="294"/>
      <c r="E14796" s="294"/>
      <c r="F14796" s="294"/>
    </row>
    <row r="14797">
      <c r="A14797" s="294" t="s">
        <v>30784</v>
      </c>
      <c r="B14797" s="294"/>
      <c r="C14797" s="294"/>
      <c r="D14797" s="294"/>
      <c r="E14797" s="294"/>
      <c r="F14797" s="294"/>
    </row>
    <row r="14798">
      <c r="A14798" s="294" t="s">
        <v>30785</v>
      </c>
      <c r="B14798" s="294"/>
      <c r="C14798" s="294"/>
      <c r="D14798" s="294"/>
      <c r="E14798" s="294"/>
      <c r="F14798" s="294"/>
    </row>
    <row r="14799">
      <c r="A14799" s="294" t="s">
        <v>30786</v>
      </c>
      <c r="B14799" s="294"/>
      <c r="C14799" s="294"/>
      <c r="D14799" s="294"/>
      <c r="E14799" s="294"/>
      <c r="F14799" s="294"/>
    </row>
    <row r="14800">
      <c r="A14800" s="294" t="s">
        <v>30787</v>
      </c>
      <c r="B14800" s="294"/>
      <c r="C14800" s="294"/>
      <c r="D14800" s="294"/>
      <c r="E14800" s="294"/>
      <c r="F14800" s="294"/>
    </row>
    <row r="14801">
      <c r="A14801" s="294" t="s">
        <v>30788</v>
      </c>
      <c r="B14801" s="294"/>
      <c r="C14801" s="294"/>
      <c r="D14801" s="294"/>
      <c r="E14801" s="294"/>
      <c r="F14801" s="294"/>
    </row>
    <row r="14802">
      <c r="A14802" s="294" t="s">
        <v>30789</v>
      </c>
      <c r="B14802" s="294"/>
      <c r="C14802" s="294"/>
      <c r="D14802" s="294"/>
      <c r="E14802" s="294"/>
      <c r="F14802" s="294"/>
    </row>
    <row r="14803">
      <c r="A14803" s="294"/>
      <c r="B14803" s="294"/>
      <c r="C14803" s="294"/>
      <c r="D14803" s="294"/>
      <c r="E14803" s="294"/>
      <c r="F14803" s="294"/>
    </row>
    <row r="14804">
      <c r="A14804" s="294" t="s">
        <v>21326</v>
      </c>
      <c r="B14804" s="294"/>
      <c r="C14804" s="294"/>
      <c r="D14804" s="294"/>
      <c r="E14804" s="294"/>
      <c r="F14804" s="294"/>
    </row>
    <row r="14805">
      <c r="A14805" s="294"/>
      <c r="B14805" s="294"/>
      <c r="C14805" s="294"/>
      <c r="D14805" s="294"/>
      <c r="E14805" s="294"/>
      <c r="F14805" s="294"/>
    </row>
    <row r="14806">
      <c r="A14806" s="294" t="s">
        <v>30790</v>
      </c>
      <c r="B14806" s="294"/>
      <c r="C14806" s="294"/>
      <c r="D14806" s="294"/>
      <c r="E14806" s="294"/>
      <c r="F14806" s="294"/>
    </row>
    <row r="14807">
      <c r="A14807" s="294" t="s">
        <v>30791</v>
      </c>
      <c r="B14807" s="294"/>
      <c r="C14807" s="294"/>
      <c r="D14807" s="294"/>
      <c r="E14807" s="294"/>
      <c r="F14807" s="294"/>
    </row>
    <row r="14808">
      <c r="A14808" s="294" t="s">
        <v>30792</v>
      </c>
      <c r="B14808" s="294"/>
      <c r="C14808" s="294"/>
      <c r="D14808" s="294"/>
      <c r="E14808" s="294"/>
      <c r="F14808" s="294"/>
    </row>
    <row r="14809">
      <c r="A14809" s="294"/>
      <c r="B14809" s="294"/>
      <c r="C14809" s="294"/>
      <c r="D14809" s="294"/>
      <c r="E14809" s="294"/>
      <c r="F14809" s="294"/>
    </row>
    <row r="14810">
      <c r="A14810" s="294" t="s">
        <v>30793</v>
      </c>
      <c r="B14810" s="294"/>
      <c r="C14810" s="294"/>
      <c r="D14810" s="294"/>
      <c r="E14810" s="294"/>
      <c r="F14810" s="294"/>
    </row>
    <row r="14811">
      <c r="A14811" s="294"/>
      <c r="B14811" s="294"/>
      <c r="C14811" s="294"/>
      <c r="D14811" s="294"/>
      <c r="E14811" s="294"/>
      <c r="F14811" s="294"/>
    </row>
    <row r="14812">
      <c r="A14812" s="294" t="s">
        <v>30794</v>
      </c>
      <c r="B14812" s="294"/>
      <c r="C14812" s="294"/>
      <c r="D14812" s="294"/>
      <c r="E14812" s="294"/>
      <c r="F14812" s="294"/>
    </row>
    <row r="14813">
      <c r="A14813" s="294" t="s">
        <v>30795</v>
      </c>
      <c r="B14813" s="294"/>
      <c r="C14813" s="294"/>
      <c r="D14813" s="294"/>
      <c r="E14813" s="294"/>
      <c r="F14813" s="294"/>
    </row>
    <row r="14814">
      <c r="A14814" s="294" t="s">
        <v>30796</v>
      </c>
      <c r="B14814" s="294"/>
      <c r="C14814" s="294"/>
      <c r="D14814" s="294"/>
      <c r="E14814" s="294"/>
      <c r="F14814" s="294"/>
    </row>
    <row r="14815">
      <c r="A14815" s="294" t="s">
        <v>30797</v>
      </c>
      <c r="B14815" s="294"/>
      <c r="C14815" s="294"/>
      <c r="D14815" s="294"/>
      <c r="E14815" s="294"/>
      <c r="F14815" s="294"/>
    </row>
    <row r="14816">
      <c r="A14816" s="294" t="s">
        <v>30798</v>
      </c>
      <c r="B14816" s="294"/>
      <c r="C14816" s="294"/>
      <c r="D14816" s="294"/>
      <c r="E14816" s="294"/>
      <c r="F14816" s="294"/>
    </row>
    <row r="14817">
      <c r="A14817" s="294" t="s">
        <v>30799</v>
      </c>
      <c r="B14817" s="294"/>
      <c r="C14817" s="294"/>
      <c r="D14817" s="294"/>
      <c r="E14817" s="294"/>
      <c r="F14817" s="294"/>
    </row>
    <row r="14818">
      <c r="A14818" s="294"/>
      <c r="B14818" s="294"/>
      <c r="C14818" s="294"/>
      <c r="D14818" s="294"/>
      <c r="E14818" s="294"/>
      <c r="F14818" s="294"/>
    </row>
    <row r="14819">
      <c r="A14819" s="294" t="s">
        <v>22572</v>
      </c>
      <c r="B14819" s="294"/>
      <c r="C14819" s="294"/>
      <c r="D14819" s="294"/>
      <c r="E14819" s="294"/>
      <c r="F14819" s="294"/>
    </row>
    <row r="14820">
      <c r="A14820" s="294" t="s">
        <v>23767</v>
      </c>
      <c r="B14820" s="294"/>
      <c r="C14820" s="294"/>
      <c r="D14820" s="294"/>
      <c r="E14820" s="294"/>
      <c r="F14820" s="294"/>
    </row>
    <row r="14821">
      <c r="A14821" s="294"/>
      <c r="B14821" s="294"/>
      <c r="C14821" s="294"/>
      <c r="D14821" s="294"/>
      <c r="E14821" s="294"/>
      <c r="F14821" s="294"/>
    </row>
    <row r="14822">
      <c r="A14822" s="294" t="s">
        <v>30800</v>
      </c>
      <c r="B14822" s="294"/>
      <c r="C14822" s="294"/>
      <c r="D14822" s="294"/>
      <c r="E14822" s="294"/>
      <c r="F14822" s="294"/>
    </row>
    <row r="14823">
      <c r="A14823" s="294" t="s">
        <v>30801</v>
      </c>
      <c r="B14823" s="294"/>
      <c r="C14823" s="294"/>
      <c r="D14823" s="294"/>
      <c r="E14823" s="294"/>
      <c r="F14823" s="294"/>
    </row>
    <row r="14824">
      <c r="A14824" s="294" t="s">
        <v>30802</v>
      </c>
      <c r="B14824" s="294"/>
      <c r="C14824" s="294"/>
      <c r="D14824" s="294"/>
      <c r="E14824" s="294"/>
      <c r="F14824" s="294"/>
    </row>
    <row r="14825">
      <c r="A14825" s="294" t="s">
        <v>30803</v>
      </c>
      <c r="B14825" s="294"/>
      <c r="C14825" s="294"/>
      <c r="D14825" s="294"/>
      <c r="E14825" s="294"/>
      <c r="F14825" s="294"/>
    </row>
    <row r="14826">
      <c r="A14826" s="294"/>
      <c r="B14826" s="294"/>
      <c r="C14826" s="294"/>
      <c r="D14826" s="294"/>
      <c r="E14826" s="294"/>
      <c r="F14826" s="294"/>
    </row>
    <row r="14827">
      <c r="A14827" s="294" t="s">
        <v>21908</v>
      </c>
      <c r="B14827" s="294"/>
      <c r="C14827" s="294"/>
      <c r="D14827" s="294"/>
      <c r="E14827" s="294"/>
      <c r="F14827" s="294"/>
    </row>
    <row r="14828">
      <c r="A14828" s="294"/>
      <c r="B14828" s="294"/>
      <c r="C14828" s="294"/>
      <c r="D14828" s="294"/>
      <c r="E14828" s="294"/>
      <c r="F14828" s="294"/>
    </row>
    <row r="14829">
      <c r="A14829" s="294" t="s">
        <v>30804</v>
      </c>
      <c r="B14829" s="294"/>
      <c r="C14829" s="294"/>
      <c r="D14829" s="294"/>
      <c r="E14829" s="294"/>
      <c r="F14829" s="294"/>
    </row>
    <row r="14830">
      <c r="A14830" s="294" t="s">
        <v>30805</v>
      </c>
      <c r="B14830" s="294"/>
      <c r="C14830" s="294"/>
      <c r="D14830" s="294"/>
      <c r="E14830" s="294"/>
      <c r="F14830" s="294"/>
    </row>
    <row r="14831">
      <c r="A14831" s="294" t="s">
        <v>30806</v>
      </c>
      <c r="B14831" s="294"/>
      <c r="C14831" s="294"/>
      <c r="D14831" s="294"/>
      <c r="E14831" s="294"/>
      <c r="F14831" s="294"/>
    </row>
    <row r="14832">
      <c r="A14832" s="294" t="s">
        <v>30807</v>
      </c>
      <c r="B14832" s="294"/>
      <c r="C14832" s="294"/>
      <c r="D14832" s="294"/>
      <c r="E14832" s="294"/>
      <c r="F14832" s="294"/>
    </row>
    <row r="14833">
      <c r="A14833" s="294"/>
      <c r="B14833" s="294"/>
      <c r="C14833" s="294"/>
      <c r="D14833" s="294"/>
      <c r="E14833" s="294"/>
      <c r="F14833" s="294"/>
    </row>
    <row r="14834">
      <c r="A14834" s="294" t="s">
        <v>30808</v>
      </c>
      <c r="B14834" s="294"/>
      <c r="C14834" s="294"/>
      <c r="D14834" s="294"/>
      <c r="E14834" s="294"/>
      <c r="F14834" s="294"/>
    </row>
    <row r="14835">
      <c r="A14835" s="294"/>
      <c r="B14835" s="294"/>
      <c r="C14835" s="294"/>
      <c r="D14835" s="294"/>
      <c r="E14835" s="294"/>
      <c r="F14835" s="294"/>
    </row>
    <row r="14836">
      <c r="A14836" s="294" t="s">
        <v>30809</v>
      </c>
      <c r="B14836" s="294"/>
      <c r="C14836" s="294"/>
      <c r="D14836" s="294"/>
      <c r="E14836" s="294"/>
      <c r="F14836" s="294"/>
    </row>
    <row r="14837">
      <c r="A14837" s="294" t="s">
        <v>30810</v>
      </c>
      <c r="B14837" s="294"/>
      <c r="C14837" s="294"/>
      <c r="D14837" s="294"/>
      <c r="E14837" s="294"/>
      <c r="F14837" s="294"/>
    </row>
    <row r="14838">
      <c r="A14838" s="294" t="s">
        <v>30811</v>
      </c>
      <c r="B14838" s="294"/>
      <c r="C14838" s="294"/>
      <c r="D14838" s="294"/>
      <c r="E14838" s="294"/>
      <c r="F14838" s="294"/>
    </row>
    <row r="14839">
      <c r="A14839" s="294" t="s">
        <v>30812</v>
      </c>
      <c r="B14839" s="294"/>
      <c r="C14839" s="294"/>
      <c r="D14839" s="294"/>
      <c r="E14839" s="294"/>
      <c r="F14839" s="294"/>
    </row>
    <row r="14840">
      <c r="A14840" s="294" t="s">
        <v>30813</v>
      </c>
      <c r="B14840" s="294"/>
      <c r="C14840" s="294"/>
      <c r="D14840" s="294"/>
      <c r="E14840" s="294"/>
      <c r="F14840" s="294"/>
    </row>
    <row r="14841">
      <c r="A14841" s="294" t="s">
        <v>30814</v>
      </c>
      <c r="B14841" s="294"/>
      <c r="C14841" s="294"/>
      <c r="D14841" s="294"/>
      <c r="E14841" s="294"/>
      <c r="F14841" s="294"/>
    </row>
    <row r="14842">
      <c r="A14842" s="294" t="s">
        <v>30815</v>
      </c>
      <c r="B14842" s="294"/>
      <c r="C14842" s="294"/>
      <c r="D14842" s="294"/>
      <c r="E14842" s="294"/>
      <c r="F14842" s="294"/>
    </row>
    <row r="14843">
      <c r="A14843" s="294" t="s">
        <v>30816</v>
      </c>
      <c r="B14843" s="294"/>
      <c r="C14843" s="294"/>
      <c r="D14843" s="294"/>
      <c r="E14843" s="294"/>
      <c r="F14843" s="294"/>
    </row>
    <row r="14844">
      <c r="A14844" s="294" t="s">
        <v>30817</v>
      </c>
      <c r="B14844" s="294"/>
      <c r="C14844" s="294"/>
      <c r="D14844" s="294"/>
      <c r="E14844" s="294"/>
      <c r="F14844" s="294"/>
    </row>
    <row r="14845">
      <c r="A14845" s="294" t="s">
        <v>23714</v>
      </c>
      <c r="B14845" s="294"/>
      <c r="C14845" s="294"/>
      <c r="D14845" s="294"/>
      <c r="E14845" s="294"/>
      <c r="F14845" s="294"/>
    </row>
    <row r="14846">
      <c r="A14846" s="294" t="s">
        <v>30818</v>
      </c>
      <c r="B14846" s="294"/>
      <c r="C14846" s="294"/>
      <c r="D14846" s="294"/>
      <c r="E14846" s="294"/>
      <c r="F14846" s="294"/>
    </row>
    <row r="14847">
      <c r="A14847" s="294" t="s">
        <v>30819</v>
      </c>
      <c r="B14847" s="294"/>
      <c r="C14847" s="294"/>
      <c r="D14847" s="294"/>
      <c r="E14847" s="294"/>
      <c r="F14847" s="294"/>
    </row>
    <row r="14848">
      <c r="A14848" s="294" t="s">
        <v>30820</v>
      </c>
      <c r="B14848" s="294"/>
      <c r="C14848" s="294"/>
      <c r="D14848" s="294"/>
      <c r="E14848" s="294"/>
      <c r="F14848" s="294"/>
    </row>
    <row r="14849">
      <c r="A14849" s="294"/>
      <c r="B14849" s="294"/>
      <c r="C14849" s="294"/>
      <c r="D14849" s="294"/>
      <c r="E14849" s="294"/>
      <c r="F14849" s="294"/>
    </row>
    <row r="14850">
      <c r="A14850" s="294"/>
      <c r="B14850" s="294"/>
      <c r="C14850" s="294"/>
      <c r="D14850" s="294"/>
      <c r="E14850" s="294"/>
      <c r="F14850" s="294"/>
    </row>
    <row r="14851">
      <c r="A14851" s="294" t="s">
        <v>28124</v>
      </c>
      <c r="B14851" s="294"/>
      <c r="C14851" s="294"/>
      <c r="D14851" s="294"/>
      <c r="E14851" s="294"/>
      <c r="F14851" s="294"/>
    </row>
    <row r="14852">
      <c r="A14852" s="294" t="s">
        <v>30821</v>
      </c>
      <c r="B14852" s="294"/>
      <c r="C14852" s="294"/>
      <c r="D14852" s="294"/>
      <c r="E14852" s="294"/>
      <c r="F14852" s="294"/>
    </row>
    <row r="14853">
      <c r="A14853" s="294" t="s">
        <v>30822</v>
      </c>
      <c r="B14853" s="294"/>
      <c r="C14853" s="294"/>
      <c r="D14853" s="294"/>
      <c r="E14853" s="294"/>
      <c r="F14853" s="294"/>
    </row>
    <row r="14854">
      <c r="A14854" s="294"/>
      <c r="B14854" s="294"/>
      <c r="C14854" s="294"/>
      <c r="D14854" s="294"/>
      <c r="E14854" s="294"/>
      <c r="F14854" s="294"/>
    </row>
    <row r="14855">
      <c r="A14855" s="294" t="s">
        <v>25957</v>
      </c>
      <c r="B14855" s="294"/>
      <c r="C14855" s="294"/>
      <c r="D14855" s="294"/>
      <c r="E14855" s="294"/>
      <c r="F14855" s="294"/>
    </row>
    <row r="14856">
      <c r="A14856" s="294"/>
      <c r="B14856" s="294"/>
      <c r="C14856" s="294"/>
      <c r="D14856" s="294"/>
      <c r="E14856" s="294"/>
      <c r="F14856" s="294"/>
    </row>
    <row r="14857">
      <c r="A14857" s="294" t="s">
        <v>30823</v>
      </c>
      <c r="B14857" s="294"/>
      <c r="C14857" s="294"/>
      <c r="D14857" s="294"/>
      <c r="E14857" s="294"/>
      <c r="F14857" s="294"/>
    </row>
    <row r="14858">
      <c r="A14858" s="294" t="s">
        <v>30824</v>
      </c>
      <c r="B14858" s="294"/>
      <c r="C14858" s="294"/>
      <c r="D14858" s="294"/>
      <c r="E14858" s="294"/>
      <c r="F14858" s="294"/>
    </row>
    <row r="14859">
      <c r="A14859" s="294"/>
      <c r="B14859" s="294"/>
      <c r="C14859" s="294"/>
      <c r="D14859" s="294"/>
      <c r="E14859" s="294"/>
      <c r="F14859" s="294"/>
    </row>
    <row r="14860">
      <c r="A14860" s="294" t="s">
        <v>26193</v>
      </c>
      <c r="B14860" s="294"/>
      <c r="C14860" s="294"/>
      <c r="D14860" s="294"/>
      <c r="E14860" s="294"/>
      <c r="F14860" s="294"/>
    </row>
    <row r="14861">
      <c r="A14861" s="294"/>
      <c r="B14861" s="294"/>
      <c r="C14861" s="294"/>
      <c r="D14861" s="294"/>
      <c r="E14861" s="294"/>
      <c r="F14861" s="294"/>
    </row>
    <row r="14862">
      <c r="A14862" s="294" t="s">
        <v>30825</v>
      </c>
      <c r="B14862" s="294"/>
      <c r="C14862" s="294"/>
      <c r="D14862" s="294"/>
      <c r="E14862" s="294"/>
      <c r="F14862" s="294"/>
    </row>
    <row r="14863">
      <c r="A14863" s="294" t="s">
        <v>30826</v>
      </c>
      <c r="B14863" s="294"/>
      <c r="C14863" s="294"/>
      <c r="D14863" s="294"/>
      <c r="E14863" s="294"/>
      <c r="F14863" s="294"/>
    </row>
    <row r="14864">
      <c r="A14864" s="294" t="s">
        <v>30827</v>
      </c>
      <c r="B14864" s="294"/>
      <c r="C14864" s="294"/>
      <c r="D14864" s="294"/>
      <c r="E14864" s="294"/>
      <c r="F14864" s="294"/>
    </row>
    <row r="14865">
      <c r="A14865" s="294" t="s">
        <v>30828</v>
      </c>
      <c r="B14865" s="294"/>
      <c r="C14865" s="294"/>
      <c r="D14865" s="294"/>
      <c r="E14865" s="294"/>
      <c r="F14865" s="294"/>
    </row>
    <row r="14866">
      <c r="A14866" s="294" t="s">
        <v>30829</v>
      </c>
      <c r="B14866" s="294"/>
      <c r="C14866" s="294"/>
      <c r="D14866" s="294"/>
      <c r="E14866" s="294"/>
      <c r="F14866" s="294"/>
    </row>
    <row r="14867">
      <c r="A14867" s="294" t="s">
        <v>30830</v>
      </c>
      <c r="B14867" s="294"/>
      <c r="C14867" s="294"/>
      <c r="D14867" s="294"/>
      <c r="E14867" s="294"/>
      <c r="F14867" s="294"/>
    </row>
    <row r="14868">
      <c r="A14868" s="294" t="s">
        <v>30831</v>
      </c>
      <c r="B14868" s="294"/>
      <c r="C14868" s="294"/>
      <c r="D14868" s="294"/>
      <c r="E14868" s="294"/>
      <c r="F14868" s="294"/>
    </row>
    <row r="14869">
      <c r="A14869" s="294" t="s">
        <v>30832</v>
      </c>
      <c r="B14869" s="294"/>
      <c r="C14869" s="294"/>
      <c r="D14869" s="294"/>
      <c r="E14869" s="294"/>
      <c r="F14869" s="294"/>
    </row>
    <row r="14870">
      <c r="A14870" s="294" t="s">
        <v>30833</v>
      </c>
      <c r="B14870" s="294"/>
      <c r="C14870" s="294"/>
      <c r="D14870" s="294"/>
      <c r="E14870" s="294"/>
      <c r="F14870" s="294"/>
    </row>
    <row r="14871">
      <c r="A14871" s="294" t="s">
        <v>26231</v>
      </c>
      <c r="B14871" s="294"/>
      <c r="C14871" s="294"/>
      <c r="D14871" s="294"/>
      <c r="E14871" s="294"/>
      <c r="F14871" s="294"/>
    </row>
    <row r="14872">
      <c r="A14872" s="294" t="s">
        <v>30834</v>
      </c>
      <c r="B14872" s="294"/>
      <c r="C14872" s="294"/>
      <c r="D14872" s="294"/>
      <c r="E14872" s="294"/>
      <c r="F14872" s="294"/>
    </row>
    <row r="14873">
      <c r="A14873" s="294" t="s">
        <v>30835</v>
      </c>
      <c r="B14873" s="294"/>
      <c r="C14873" s="294"/>
      <c r="D14873" s="294"/>
      <c r="E14873" s="294"/>
      <c r="F14873" s="294"/>
    </row>
    <row r="14874">
      <c r="A14874" s="294"/>
      <c r="B14874" s="294"/>
      <c r="C14874" s="294"/>
      <c r="D14874" s="294"/>
      <c r="E14874" s="294"/>
      <c r="F14874" s="294"/>
    </row>
    <row r="14875">
      <c r="A14875" s="294" t="s">
        <v>25967</v>
      </c>
      <c r="B14875" s="294"/>
      <c r="C14875" s="294"/>
      <c r="D14875" s="294"/>
      <c r="E14875" s="294"/>
      <c r="F14875" s="294"/>
    </row>
    <row r="14876">
      <c r="A14876" s="294"/>
      <c r="B14876" s="294"/>
      <c r="C14876" s="294"/>
      <c r="D14876" s="294"/>
      <c r="E14876" s="294"/>
      <c r="F14876" s="294"/>
    </row>
    <row r="14877">
      <c r="A14877" s="294" t="s">
        <v>30836</v>
      </c>
      <c r="B14877" s="294"/>
      <c r="C14877" s="294"/>
      <c r="D14877" s="294"/>
      <c r="E14877" s="294"/>
      <c r="F14877" s="294"/>
    </row>
    <row r="14878">
      <c r="A14878" s="294"/>
      <c r="B14878" s="294"/>
      <c r="C14878" s="294"/>
      <c r="D14878" s="294"/>
      <c r="E14878" s="294"/>
      <c r="F14878" s="294"/>
    </row>
    <row r="14879">
      <c r="A14879" s="294" t="s">
        <v>30837</v>
      </c>
      <c r="B14879" s="294"/>
      <c r="C14879" s="294"/>
      <c r="D14879" s="294"/>
      <c r="E14879" s="294"/>
      <c r="F14879" s="294"/>
    </row>
    <row r="14880">
      <c r="A14880" s="294"/>
      <c r="B14880" s="294"/>
      <c r="C14880" s="294"/>
      <c r="D14880" s="294"/>
      <c r="E14880" s="294"/>
      <c r="F14880" s="294"/>
    </row>
    <row r="14881">
      <c r="A14881" s="294" t="s">
        <v>30838</v>
      </c>
      <c r="B14881" s="294"/>
      <c r="C14881" s="294"/>
      <c r="D14881" s="294"/>
      <c r="E14881" s="294"/>
      <c r="F14881" s="294"/>
    </row>
    <row r="14882">
      <c r="A14882" s="294"/>
      <c r="B14882" s="294"/>
      <c r="C14882" s="294"/>
      <c r="D14882" s="294"/>
      <c r="E14882" s="294"/>
      <c r="F14882" s="294"/>
    </row>
    <row r="14883">
      <c r="A14883" s="294" t="s">
        <v>30839</v>
      </c>
      <c r="B14883" s="294"/>
      <c r="C14883" s="294"/>
      <c r="D14883" s="294"/>
      <c r="E14883" s="294"/>
      <c r="F14883" s="294"/>
    </row>
    <row r="14884">
      <c r="A14884" s="294"/>
      <c r="B14884" s="294"/>
      <c r="C14884" s="294"/>
      <c r="D14884" s="294"/>
      <c r="E14884" s="294"/>
      <c r="F14884" s="294"/>
    </row>
    <row r="14885">
      <c r="A14885" s="294" t="s">
        <v>30840</v>
      </c>
      <c r="B14885" s="294"/>
      <c r="C14885" s="294"/>
      <c r="D14885" s="294"/>
      <c r="E14885" s="294"/>
      <c r="F14885" s="294"/>
    </row>
    <row r="14886">
      <c r="A14886" s="294"/>
      <c r="B14886" s="294"/>
      <c r="C14886" s="294"/>
      <c r="D14886" s="294"/>
      <c r="E14886" s="294"/>
      <c r="F14886" s="294"/>
    </row>
    <row r="14887">
      <c r="A14887" s="294" t="s">
        <v>30841</v>
      </c>
      <c r="B14887" s="294"/>
      <c r="C14887" s="294"/>
      <c r="D14887" s="294"/>
      <c r="E14887" s="294"/>
      <c r="F14887" s="294"/>
    </row>
    <row r="14888">
      <c r="A14888" s="294" t="s">
        <v>30842</v>
      </c>
      <c r="B14888" s="294"/>
      <c r="C14888" s="294"/>
      <c r="D14888" s="294"/>
      <c r="E14888" s="294"/>
      <c r="F14888" s="294"/>
    </row>
    <row r="14889">
      <c r="A14889" s="294"/>
      <c r="B14889" s="294"/>
      <c r="C14889" s="294"/>
      <c r="D14889" s="294"/>
      <c r="E14889" s="294"/>
      <c r="F14889" s="294"/>
    </row>
    <row r="14890">
      <c r="A14890" s="294" t="s">
        <v>30843</v>
      </c>
      <c r="B14890" s="294"/>
      <c r="C14890" s="294"/>
      <c r="D14890" s="294"/>
      <c r="E14890" s="294"/>
      <c r="F14890" s="294"/>
    </row>
    <row r="14891">
      <c r="A14891" s="294" t="s">
        <v>30844</v>
      </c>
      <c r="B14891" s="294"/>
      <c r="C14891" s="294"/>
      <c r="D14891" s="294"/>
      <c r="E14891" s="294"/>
      <c r="F14891" s="294"/>
    </row>
    <row r="14892">
      <c r="A14892" s="294"/>
      <c r="B14892" s="294"/>
      <c r="C14892" s="294"/>
      <c r="D14892" s="294"/>
      <c r="E14892" s="294"/>
      <c r="F14892" s="294"/>
    </row>
    <row r="14893">
      <c r="A14893" s="294" t="s">
        <v>26240</v>
      </c>
      <c r="B14893" s="294"/>
      <c r="C14893" s="294"/>
      <c r="D14893" s="294"/>
      <c r="E14893" s="294"/>
      <c r="F14893" s="294"/>
    </row>
    <row r="14894">
      <c r="A14894" s="294"/>
      <c r="B14894" s="294"/>
      <c r="C14894" s="294"/>
      <c r="D14894" s="294"/>
      <c r="E14894" s="294"/>
      <c r="F14894" s="294"/>
    </row>
    <row r="14895">
      <c r="A14895" s="294" t="s">
        <v>30845</v>
      </c>
      <c r="B14895" s="294"/>
      <c r="C14895" s="294"/>
      <c r="D14895" s="294"/>
      <c r="E14895" s="294"/>
      <c r="F14895" s="294"/>
    </row>
    <row r="14896">
      <c r="A14896" s="294" t="s">
        <v>30846</v>
      </c>
      <c r="B14896" s="294"/>
      <c r="C14896" s="294"/>
      <c r="D14896" s="294"/>
      <c r="E14896" s="294"/>
      <c r="F14896" s="294"/>
    </row>
    <row r="14897">
      <c r="A14897" s="294" t="s">
        <v>30847</v>
      </c>
      <c r="B14897" s="294"/>
      <c r="C14897" s="294"/>
      <c r="D14897" s="294"/>
      <c r="E14897" s="294"/>
      <c r="F14897" s="294"/>
    </row>
    <row r="14898">
      <c r="A14898" s="294" t="s">
        <v>30848</v>
      </c>
      <c r="B14898" s="294"/>
      <c r="C14898" s="294"/>
      <c r="D14898" s="294"/>
      <c r="E14898" s="294"/>
      <c r="F14898" s="294"/>
    </row>
    <row r="14899">
      <c r="A14899" s="294" t="s">
        <v>30849</v>
      </c>
      <c r="B14899" s="294"/>
      <c r="C14899" s="294"/>
      <c r="D14899" s="294"/>
      <c r="E14899" s="294"/>
      <c r="F14899" s="294"/>
    </row>
    <row r="14900">
      <c r="A14900" s="294" t="s">
        <v>30850</v>
      </c>
      <c r="B14900" s="294"/>
      <c r="C14900" s="294"/>
      <c r="D14900" s="294"/>
      <c r="E14900" s="294"/>
      <c r="F14900" s="294"/>
    </row>
    <row r="14901">
      <c r="A14901" s="294"/>
      <c r="B14901" s="294"/>
      <c r="C14901" s="294"/>
      <c r="D14901" s="294"/>
      <c r="E14901" s="294"/>
      <c r="F14901" s="294"/>
    </row>
    <row r="14902">
      <c r="A14902" s="294" t="s">
        <v>26214</v>
      </c>
      <c r="B14902" s="294"/>
      <c r="C14902" s="294"/>
      <c r="D14902" s="294"/>
      <c r="E14902" s="294"/>
      <c r="F14902" s="294"/>
    </row>
    <row r="14903">
      <c r="A14903" s="294"/>
      <c r="B14903" s="294"/>
      <c r="C14903" s="294"/>
      <c r="D14903" s="294"/>
      <c r="E14903" s="294"/>
      <c r="F14903" s="294"/>
    </row>
    <row r="14904">
      <c r="A14904" s="294" t="s">
        <v>28929</v>
      </c>
      <c r="B14904" s="294"/>
      <c r="C14904" s="294"/>
      <c r="D14904" s="294"/>
      <c r="E14904" s="294"/>
      <c r="F14904" s="294"/>
    </row>
    <row r="14905">
      <c r="A14905" s="294" t="s">
        <v>30851</v>
      </c>
      <c r="B14905" s="294"/>
      <c r="C14905" s="294"/>
      <c r="D14905" s="294"/>
      <c r="E14905" s="294"/>
      <c r="F14905" s="294"/>
    </row>
    <row r="14906">
      <c r="A14906" s="294" t="s">
        <v>30852</v>
      </c>
      <c r="B14906" s="294"/>
      <c r="C14906" s="294"/>
      <c r="D14906" s="294"/>
      <c r="E14906" s="294"/>
      <c r="F14906" s="294"/>
    </row>
    <row r="14907">
      <c r="A14907" s="294" t="s">
        <v>30853</v>
      </c>
      <c r="B14907" s="294"/>
      <c r="C14907" s="294"/>
      <c r="D14907" s="294"/>
      <c r="E14907" s="294"/>
      <c r="F14907" s="294"/>
    </row>
    <row r="14908">
      <c r="A14908" s="294" t="s">
        <v>30854</v>
      </c>
      <c r="B14908" s="294"/>
      <c r="C14908" s="294"/>
      <c r="D14908" s="294"/>
      <c r="E14908" s="294"/>
      <c r="F14908" s="294"/>
    </row>
    <row r="14909">
      <c r="A14909" s="294"/>
      <c r="B14909" s="294"/>
      <c r="C14909" s="294"/>
      <c r="D14909" s="294"/>
      <c r="E14909" s="294"/>
      <c r="F14909" s="294"/>
    </row>
    <row r="14910">
      <c r="A14910" s="294" t="s">
        <v>26219</v>
      </c>
      <c r="B14910" s="294"/>
      <c r="C14910" s="294"/>
      <c r="D14910" s="294"/>
      <c r="E14910" s="294"/>
      <c r="F14910" s="294"/>
    </row>
    <row r="14911">
      <c r="A14911" s="294"/>
      <c r="B14911" s="294"/>
      <c r="C14911" s="294"/>
      <c r="D14911" s="294"/>
      <c r="E14911" s="294"/>
      <c r="F14911" s="294"/>
    </row>
    <row r="14912">
      <c r="A14912" s="294" t="s">
        <v>30855</v>
      </c>
      <c r="B14912" s="294"/>
      <c r="C14912" s="294"/>
      <c r="D14912" s="294"/>
      <c r="E14912" s="294"/>
      <c r="F14912" s="294"/>
    </row>
    <row r="14913">
      <c r="A14913" s="294" t="s">
        <v>30856</v>
      </c>
      <c r="B14913" s="294"/>
      <c r="C14913" s="294"/>
      <c r="D14913" s="294"/>
      <c r="E14913" s="294"/>
      <c r="F14913" s="294"/>
    </row>
    <row r="14914">
      <c r="A14914" s="294" t="s">
        <v>30857</v>
      </c>
      <c r="B14914" s="294"/>
      <c r="C14914" s="294"/>
      <c r="D14914" s="294"/>
      <c r="E14914" s="294"/>
      <c r="F14914" s="294"/>
    </row>
    <row r="14915">
      <c r="A14915" s="294" t="s">
        <v>30858</v>
      </c>
      <c r="B14915" s="294"/>
      <c r="C14915" s="294"/>
      <c r="D14915" s="294"/>
      <c r="E14915" s="294"/>
      <c r="F14915" s="294"/>
    </row>
    <row r="14916">
      <c r="A14916" s="294" t="s">
        <v>30859</v>
      </c>
      <c r="B14916" s="294"/>
      <c r="C14916" s="294"/>
      <c r="D14916" s="294"/>
      <c r="E14916" s="294"/>
      <c r="F14916" s="294"/>
    </row>
    <row r="14917">
      <c r="A14917" s="294"/>
      <c r="B14917" s="294"/>
      <c r="C14917" s="294"/>
      <c r="D14917" s="294"/>
      <c r="E14917" s="294"/>
      <c r="F14917" s="294"/>
    </row>
    <row r="14918">
      <c r="A14918" s="294"/>
      <c r="B14918" s="294"/>
      <c r="C14918" s="294"/>
      <c r="D14918" s="294"/>
      <c r="E14918" s="294"/>
      <c r="F14918" s="294"/>
    </row>
    <row r="14919">
      <c r="A14919" s="294"/>
      <c r="B14919" s="294"/>
      <c r="C14919" s="294"/>
      <c r="D14919" s="294"/>
      <c r="E14919" s="294"/>
      <c r="F14919" s="294"/>
    </row>
    <row r="14920">
      <c r="A14920" s="294" t="s">
        <v>28124</v>
      </c>
      <c r="B14920" s="294"/>
      <c r="C14920" s="294"/>
      <c r="D14920" s="294"/>
      <c r="E14920" s="294"/>
      <c r="F14920" s="294"/>
    </row>
    <row r="14921">
      <c r="A14921" s="294" t="s">
        <v>30860</v>
      </c>
      <c r="B14921" s="294"/>
      <c r="C14921" s="294"/>
      <c r="D14921" s="294"/>
      <c r="E14921" s="294"/>
      <c r="F14921" s="294"/>
    </row>
    <row r="14922">
      <c r="A14922" s="294" t="s">
        <v>21618</v>
      </c>
      <c r="B14922" s="294"/>
      <c r="C14922" s="294"/>
      <c r="D14922" s="294"/>
      <c r="E14922" s="294"/>
      <c r="F14922" s="294"/>
    </row>
    <row r="14923">
      <c r="A14923" s="294" t="s">
        <v>30861</v>
      </c>
      <c r="B14923" s="294"/>
      <c r="C14923" s="294"/>
      <c r="D14923" s="294"/>
      <c r="E14923" s="294"/>
      <c r="F14923" s="294"/>
    </row>
    <row r="14924">
      <c r="A14924" s="294"/>
      <c r="B14924" s="294"/>
      <c r="C14924" s="294"/>
      <c r="D14924" s="294"/>
      <c r="E14924" s="294"/>
      <c r="F14924" s="294"/>
    </row>
    <row r="14925">
      <c r="A14925" s="294" t="s">
        <v>22512</v>
      </c>
      <c r="B14925" s="294"/>
      <c r="C14925" s="294"/>
      <c r="D14925" s="294"/>
      <c r="E14925" s="294"/>
      <c r="F14925" s="294"/>
    </row>
    <row r="14926">
      <c r="A14926" s="294" t="s">
        <v>20462</v>
      </c>
      <c r="B14926" s="294"/>
      <c r="C14926" s="294"/>
      <c r="D14926" s="294"/>
      <c r="E14926" s="294"/>
      <c r="F14926" s="294"/>
    </row>
    <row r="14927">
      <c r="A14927" s="294"/>
      <c r="B14927" s="294"/>
      <c r="C14927" s="294"/>
      <c r="D14927" s="294"/>
      <c r="E14927" s="294"/>
      <c r="F14927" s="294"/>
    </row>
    <row r="14928">
      <c r="A14928" s="294" t="s">
        <v>30862</v>
      </c>
      <c r="B14928" s="294"/>
      <c r="C14928" s="294"/>
      <c r="D14928" s="294"/>
      <c r="E14928" s="294"/>
      <c r="F14928" s="294"/>
    </row>
    <row r="14929">
      <c r="A14929" s="294" t="s">
        <v>30863</v>
      </c>
      <c r="B14929" s="294"/>
      <c r="C14929" s="294"/>
      <c r="D14929" s="294"/>
      <c r="E14929" s="294"/>
      <c r="F14929" s="294"/>
    </row>
    <row r="14930">
      <c r="A14930" s="294" t="s">
        <v>30864</v>
      </c>
      <c r="B14930" s="294"/>
      <c r="C14930" s="294"/>
      <c r="D14930" s="294"/>
      <c r="E14930" s="294"/>
      <c r="F14930" s="294"/>
    </row>
    <row r="14931">
      <c r="A14931" s="294" t="s">
        <v>30865</v>
      </c>
      <c r="B14931" s="294"/>
      <c r="C14931" s="294"/>
      <c r="D14931" s="294"/>
      <c r="E14931" s="294"/>
      <c r="F14931" s="294"/>
    </row>
    <row r="14932">
      <c r="A14932" s="294" t="s">
        <v>30866</v>
      </c>
      <c r="B14932" s="294"/>
      <c r="C14932" s="294"/>
      <c r="D14932" s="294"/>
      <c r="E14932" s="294"/>
      <c r="F14932" s="294"/>
    </row>
    <row r="14933">
      <c r="A14933" s="294" t="s">
        <v>30867</v>
      </c>
      <c r="B14933" s="294"/>
      <c r="C14933" s="294"/>
      <c r="D14933" s="294"/>
      <c r="E14933" s="294"/>
      <c r="F14933" s="294"/>
    </row>
    <row r="14934">
      <c r="A14934" s="294"/>
      <c r="B14934" s="294"/>
      <c r="C14934" s="294"/>
      <c r="D14934" s="294"/>
      <c r="E14934" s="294"/>
      <c r="F14934" s="294"/>
    </row>
    <row r="14935">
      <c r="A14935" s="294" t="s">
        <v>25182</v>
      </c>
      <c r="B14935" s="294"/>
      <c r="C14935" s="294"/>
      <c r="D14935" s="294"/>
      <c r="E14935" s="294"/>
      <c r="F14935" s="294"/>
    </row>
    <row r="14936">
      <c r="A14936" s="294" t="s">
        <v>27188</v>
      </c>
      <c r="B14936" s="294"/>
      <c r="C14936" s="294"/>
      <c r="D14936" s="294"/>
      <c r="E14936" s="294"/>
      <c r="F14936" s="294"/>
    </row>
    <row r="14937">
      <c r="A14937" s="294"/>
      <c r="B14937" s="294"/>
      <c r="C14937" s="294"/>
      <c r="D14937" s="294"/>
      <c r="E14937" s="294"/>
      <c r="F14937" s="294"/>
    </row>
    <row r="14938">
      <c r="A14938" s="294" t="s">
        <v>30868</v>
      </c>
      <c r="B14938" s="294"/>
      <c r="C14938" s="294"/>
      <c r="D14938" s="294"/>
      <c r="E14938" s="294"/>
      <c r="F14938" s="294"/>
    </row>
    <row r="14939">
      <c r="A14939" s="294" t="s">
        <v>30869</v>
      </c>
      <c r="B14939" s="294"/>
      <c r="C14939" s="294"/>
      <c r="D14939" s="294"/>
      <c r="E14939" s="294"/>
      <c r="F14939" s="294"/>
    </row>
    <row r="14940">
      <c r="A14940" s="294" t="s">
        <v>30870</v>
      </c>
      <c r="B14940" s="294"/>
      <c r="C14940" s="294"/>
      <c r="D14940" s="294"/>
      <c r="E14940" s="294"/>
      <c r="F14940" s="294"/>
    </row>
    <row r="14941">
      <c r="A14941" s="294" t="s">
        <v>30871</v>
      </c>
      <c r="B14941" s="294"/>
      <c r="C14941" s="294"/>
      <c r="D14941" s="294"/>
      <c r="E14941" s="294"/>
      <c r="F14941" s="294"/>
    </row>
    <row r="14942">
      <c r="A14942" s="294" t="s">
        <v>30872</v>
      </c>
      <c r="B14942" s="294"/>
      <c r="C14942" s="294"/>
      <c r="D14942" s="294"/>
      <c r="E14942" s="294"/>
      <c r="F14942" s="294"/>
    </row>
    <row r="14943">
      <c r="A14943" s="294" t="s">
        <v>30873</v>
      </c>
      <c r="B14943" s="294"/>
      <c r="C14943" s="294"/>
      <c r="D14943" s="294"/>
      <c r="E14943" s="294"/>
      <c r="F14943" s="294"/>
    </row>
    <row r="14944">
      <c r="A14944" s="294"/>
      <c r="B14944" s="294"/>
      <c r="C14944" s="294"/>
      <c r="D14944" s="294"/>
      <c r="E14944" s="294"/>
      <c r="F14944" s="294"/>
    </row>
    <row r="14945">
      <c r="A14945" s="294" t="s">
        <v>21945</v>
      </c>
      <c r="B14945" s="294"/>
      <c r="C14945" s="294"/>
      <c r="D14945" s="294"/>
      <c r="E14945" s="294"/>
      <c r="F14945" s="294"/>
    </row>
    <row r="14946">
      <c r="A14946" s="294" t="s">
        <v>23156</v>
      </c>
      <c r="B14946" s="294"/>
      <c r="C14946" s="294"/>
      <c r="D14946" s="294"/>
      <c r="E14946" s="294"/>
      <c r="F14946" s="294"/>
    </row>
    <row r="14947">
      <c r="A14947" s="294"/>
      <c r="B14947" s="294"/>
      <c r="C14947" s="294"/>
      <c r="D14947" s="294"/>
      <c r="E14947" s="294"/>
      <c r="F14947" s="294"/>
    </row>
    <row r="14948">
      <c r="A14948" s="294" t="s">
        <v>30874</v>
      </c>
      <c r="B14948" s="294"/>
      <c r="C14948" s="294"/>
      <c r="D14948" s="294"/>
      <c r="E14948" s="294"/>
      <c r="F14948" s="294"/>
    </row>
    <row r="14949">
      <c r="A14949" s="294" t="s">
        <v>30875</v>
      </c>
      <c r="B14949" s="294"/>
      <c r="C14949" s="294"/>
      <c r="D14949" s="294"/>
      <c r="E14949" s="294"/>
      <c r="F14949" s="294"/>
    </row>
    <row r="14950">
      <c r="A14950" s="294" t="s">
        <v>30876</v>
      </c>
      <c r="B14950" s="294"/>
      <c r="C14950" s="294"/>
      <c r="D14950" s="294"/>
      <c r="E14950" s="294"/>
      <c r="F14950" s="294"/>
    </row>
    <row r="14951">
      <c r="A14951" s="294" t="s">
        <v>30877</v>
      </c>
      <c r="B14951" s="294"/>
      <c r="C14951" s="294"/>
      <c r="D14951" s="294"/>
      <c r="E14951" s="294"/>
      <c r="F14951" s="294"/>
    </row>
    <row r="14952">
      <c r="A14952" s="294" t="s">
        <v>30878</v>
      </c>
      <c r="B14952" s="294"/>
      <c r="C14952" s="294"/>
      <c r="D14952" s="294"/>
      <c r="E14952" s="294"/>
      <c r="F14952" s="294"/>
    </row>
    <row r="14953">
      <c r="A14953" s="294" t="s">
        <v>30879</v>
      </c>
      <c r="B14953" s="294"/>
      <c r="C14953" s="294"/>
      <c r="D14953" s="294"/>
      <c r="E14953" s="294"/>
      <c r="F14953" s="294"/>
    </row>
    <row r="14954">
      <c r="A14954" s="294" t="s">
        <v>30880</v>
      </c>
      <c r="B14954" s="294"/>
      <c r="C14954" s="294"/>
      <c r="D14954" s="294"/>
      <c r="E14954" s="294"/>
      <c r="F14954" s="294"/>
    </row>
    <row r="14955">
      <c r="A14955" s="294" t="s">
        <v>30881</v>
      </c>
      <c r="B14955" s="294"/>
      <c r="C14955" s="294"/>
      <c r="D14955" s="294"/>
      <c r="E14955" s="294"/>
      <c r="F14955" s="294"/>
    </row>
    <row r="14956">
      <c r="A14956" s="294"/>
      <c r="B14956" s="294"/>
      <c r="C14956" s="294"/>
      <c r="D14956" s="294"/>
      <c r="E14956" s="294"/>
      <c r="F14956" s="294"/>
    </row>
    <row r="14957">
      <c r="A14957" s="294" t="s">
        <v>21401</v>
      </c>
      <c r="B14957" s="294"/>
      <c r="C14957" s="294"/>
      <c r="D14957" s="294"/>
      <c r="E14957" s="294"/>
      <c r="F14957" s="294"/>
    </row>
    <row r="14958">
      <c r="A14958" s="294"/>
      <c r="B14958" s="294"/>
      <c r="C14958" s="294"/>
      <c r="D14958" s="294"/>
      <c r="E14958" s="294"/>
      <c r="F14958" s="294"/>
    </row>
    <row r="14959">
      <c r="A14959" s="294" t="s">
        <v>30882</v>
      </c>
      <c r="B14959" s="294"/>
      <c r="C14959" s="294"/>
      <c r="D14959" s="294"/>
      <c r="E14959" s="294"/>
      <c r="F14959" s="294"/>
    </row>
    <row r="14960">
      <c r="A14960" s="294" t="s">
        <v>30883</v>
      </c>
      <c r="B14960" s="294"/>
      <c r="C14960" s="294"/>
      <c r="D14960" s="294"/>
      <c r="E14960" s="294"/>
      <c r="F14960" s="294"/>
    </row>
    <row r="14961">
      <c r="A14961" s="294" t="s">
        <v>30884</v>
      </c>
      <c r="B14961" s="294"/>
      <c r="C14961" s="294"/>
      <c r="D14961" s="294"/>
      <c r="E14961" s="294"/>
      <c r="F14961" s="294"/>
    </row>
    <row r="14962">
      <c r="A14962" s="294" t="s">
        <v>30885</v>
      </c>
      <c r="B14962" s="294"/>
      <c r="C14962" s="294"/>
      <c r="D14962" s="294"/>
      <c r="E14962" s="294"/>
      <c r="F14962" s="294"/>
    </row>
    <row r="14963">
      <c r="A14963" s="294" t="s">
        <v>30886</v>
      </c>
      <c r="B14963" s="294"/>
      <c r="C14963" s="294"/>
      <c r="D14963" s="294"/>
      <c r="E14963" s="294"/>
      <c r="F14963" s="294"/>
    </row>
    <row r="14964">
      <c r="A14964" s="294" t="s">
        <v>30887</v>
      </c>
      <c r="B14964" s="294"/>
      <c r="C14964" s="294"/>
      <c r="D14964" s="294"/>
      <c r="E14964" s="294"/>
      <c r="F14964" s="294"/>
    </row>
    <row r="14965">
      <c r="A14965" s="294"/>
      <c r="B14965" s="294"/>
      <c r="C14965" s="294"/>
      <c r="D14965" s="294"/>
      <c r="E14965" s="294"/>
      <c r="F14965" s="294"/>
    </row>
    <row r="14966">
      <c r="A14966" s="294" t="s">
        <v>22239</v>
      </c>
      <c r="B14966" s="294"/>
      <c r="C14966" s="294"/>
      <c r="D14966" s="294"/>
      <c r="E14966" s="294"/>
      <c r="F14966" s="294"/>
    </row>
    <row r="14967">
      <c r="A14967" s="294"/>
      <c r="B14967" s="294"/>
      <c r="C14967" s="294"/>
      <c r="D14967" s="294"/>
      <c r="E14967" s="294"/>
      <c r="F14967" s="294"/>
    </row>
    <row r="14968">
      <c r="A14968" s="294" t="s">
        <v>30888</v>
      </c>
      <c r="B14968" s="294"/>
      <c r="C14968" s="294"/>
      <c r="D14968" s="294"/>
      <c r="E14968" s="294"/>
      <c r="F14968" s="294"/>
    </row>
    <row r="14969">
      <c r="A14969" s="294" t="s">
        <v>30889</v>
      </c>
      <c r="B14969" s="294"/>
      <c r="C14969" s="294"/>
      <c r="D14969" s="294"/>
      <c r="E14969" s="294"/>
      <c r="F14969" s="294"/>
    </row>
    <row r="14970">
      <c r="A14970" s="294" t="s">
        <v>30890</v>
      </c>
      <c r="B14970" s="294"/>
      <c r="C14970" s="294"/>
      <c r="D14970" s="294"/>
      <c r="E14970" s="294"/>
      <c r="F14970" s="294"/>
    </row>
    <row r="14971">
      <c r="A14971" s="294" t="s">
        <v>30891</v>
      </c>
      <c r="B14971" s="294"/>
      <c r="C14971" s="294"/>
      <c r="D14971" s="294"/>
      <c r="E14971" s="294"/>
      <c r="F14971" s="294"/>
    </row>
    <row r="14972">
      <c r="A14972" s="294" t="s">
        <v>30892</v>
      </c>
      <c r="B14972" s="294"/>
      <c r="C14972" s="294"/>
      <c r="D14972" s="294"/>
      <c r="E14972" s="294"/>
      <c r="F14972" s="294"/>
    </row>
    <row r="14973">
      <c r="A14973" s="294" t="s">
        <v>30893</v>
      </c>
      <c r="B14973" s="294"/>
      <c r="C14973" s="294"/>
      <c r="D14973" s="294"/>
      <c r="E14973" s="294"/>
      <c r="F14973" s="294"/>
    </row>
    <row r="14974">
      <c r="A14974" s="294" t="s">
        <v>30894</v>
      </c>
      <c r="B14974" s="294"/>
      <c r="C14974" s="294"/>
      <c r="D14974" s="294"/>
      <c r="E14974" s="294"/>
      <c r="F14974" s="294"/>
    </row>
    <row r="14975">
      <c r="A14975" s="294" t="s">
        <v>30895</v>
      </c>
      <c r="B14975" s="294"/>
      <c r="C14975" s="294"/>
      <c r="D14975" s="294"/>
      <c r="E14975" s="294"/>
      <c r="F14975" s="294"/>
    </row>
    <row r="14976">
      <c r="A14976" s="294" t="s">
        <v>30896</v>
      </c>
      <c r="B14976" s="294"/>
      <c r="C14976" s="294"/>
      <c r="D14976" s="294"/>
      <c r="E14976" s="294"/>
      <c r="F14976" s="294"/>
    </row>
    <row r="14977">
      <c r="A14977" s="294" t="s">
        <v>30897</v>
      </c>
      <c r="B14977" s="294"/>
      <c r="C14977" s="294"/>
      <c r="D14977" s="294"/>
      <c r="E14977" s="294"/>
      <c r="F14977" s="294"/>
    </row>
    <row r="14978">
      <c r="A14978" s="294" t="s">
        <v>30898</v>
      </c>
      <c r="B14978" s="294"/>
      <c r="C14978" s="294"/>
      <c r="D14978" s="294"/>
      <c r="E14978" s="294"/>
      <c r="F14978" s="294"/>
    </row>
    <row r="14979">
      <c r="A14979" s="294" t="s">
        <v>30899</v>
      </c>
      <c r="B14979" s="294"/>
      <c r="C14979" s="294"/>
      <c r="D14979" s="294"/>
      <c r="E14979" s="294"/>
      <c r="F14979" s="294"/>
    </row>
    <row r="14980">
      <c r="A14980" s="294" t="s">
        <v>30900</v>
      </c>
      <c r="B14980" s="294"/>
      <c r="C14980" s="294"/>
      <c r="D14980" s="294"/>
      <c r="E14980" s="294"/>
      <c r="F14980" s="294"/>
    </row>
    <row r="14981">
      <c r="A14981" s="294" t="s">
        <v>30901</v>
      </c>
      <c r="B14981" s="294"/>
      <c r="C14981" s="294"/>
      <c r="D14981" s="294"/>
      <c r="E14981" s="294"/>
      <c r="F14981" s="294"/>
    </row>
    <row r="14982">
      <c r="A14982" s="294"/>
      <c r="B14982" s="294"/>
      <c r="C14982" s="294"/>
      <c r="D14982" s="294"/>
      <c r="E14982" s="294"/>
      <c r="F14982" s="294"/>
    </row>
    <row r="14983">
      <c r="A14983" s="294" t="s">
        <v>21990</v>
      </c>
      <c r="B14983" s="294"/>
      <c r="C14983" s="294"/>
      <c r="D14983" s="294"/>
      <c r="E14983" s="294"/>
      <c r="F14983" s="294"/>
    </row>
    <row r="14984">
      <c r="A14984" s="294"/>
      <c r="B14984" s="294"/>
      <c r="C14984" s="294"/>
      <c r="D14984" s="294"/>
      <c r="E14984" s="294"/>
      <c r="F14984" s="294"/>
    </row>
    <row r="14985">
      <c r="A14985" s="294" t="s">
        <v>30902</v>
      </c>
      <c r="B14985" s="294"/>
      <c r="C14985" s="294"/>
      <c r="D14985" s="294"/>
      <c r="E14985" s="294"/>
      <c r="F14985" s="294"/>
    </row>
    <row r="14986">
      <c r="A14986" s="294" t="s">
        <v>30903</v>
      </c>
      <c r="B14986" s="294"/>
      <c r="C14986" s="294"/>
      <c r="D14986" s="294"/>
      <c r="E14986" s="294"/>
      <c r="F14986" s="294"/>
    </row>
    <row r="14987">
      <c r="A14987" s="294" t="s">
        <v>30904</v>
      </c>
      <c r="B14987" s="294"/>
      <c r="C14987" s="294"/>
      <c r="D14987" s="294"/>
      <c r="E14987" s="294"/>
      <c r="F14987" s="294"/>
    </row>
    <row r="14988">
      <c r="A14988" s="294" t="s">
        <v>30905</v>
      </c>
      <c r="B14988" s="294"/>
      <c r="C14988" s="294"/>
      <c r="D14988" s="294"/>
      <c r="E14988" s="294"/>
      <c r="F14988" s="294"/>
    </row>
    <row r="14989">
      <c r="A14989" s="294" t="s">
        <v>30906</v>
      </c>
      <c r="B14989" s="294"/>
      <c r="C14989" s="294"/>
      <c r="D14989" s="294"/>
      <c r="E14989" s="294"/>
      <c r="F14989" s="294"/>
    </row>
    <row r="14990">
      <c r="A14990" s="294" t="s">
        <v>30907</v>
      </c>
      <c r="B14990" s="294"/>
      <c r="C14990" s="294"/>
      <c r="D14990" s="294"/>
      <c r="E14990" s="294"/>
      <c r="F14990" s="294"/>
    </row>
    <row r="14991">
      <c r="A14991" s="294" t="s">
        <v>30908</v>
      </c>
      <c r="B14991" s="294"/>
      <c r="C14991" s="294"/>
      <c r="D14991" s="294"/>
      <c r="E14991" s="294"/>
      <c r="F14991" s="294"/>
    </row>
    <row r="14992">
      <c r="A14992" s="294" t="s">
        <v>30909</v>
      </c>
      <c r="B14992" s="294"/>
      <c r="C14992" s="294"/>
      <c r="D14992" s="294"/>
      <c r="E14992" s="294"/>
      <c r="F14992" s="294"/>
    </row>
    <row r="14993">
      <c r="A14993" s="294"/>
      <c r="B14993" s="294"/>
      <c r="C14993" s="294"/>
      <c r="D14993" s="294"/>
      <c r="E14993" s="294"/>
      <c r="F14993" s="294"/>
    </row>
    <row r="14994">
      <c r="A14994" s="294"/>
      <c r="B14994" s="294"/>
      <c r="C14994" s="294"/>
      <c r="D14994" s="294"/>
      <c r="E14994" s="294"/>
      <c r="F14994" s="294"/>
    </row>
    <row r="14995">
      <c r="A14995" s="294"/>
      <c r="B14995" s="294"/>
      <c r="C14995" s="294"/>
      <c r="D14995" s="294"/>
      <c r="E14995" s="294"/>
      <c r="F14995" s="294"/>
    </row>
    <row r="14996">
      <c r="A14996" s="294" t="s">
        <v>28124</v>
      </c>
      <c r="B14996" s="294"/>
      <c r="C14996" s="294"/>
      <c r="D14996" s="294"/>
      <c r="E14996" s="294"/>
      <c r="F14996" s="294"/>
    </row>
    <row r="14997">
      <c r="A14997" s="294" t="s">
        <v>30860</v>
      </c>
      <c r="B14997" s="294"/>
      <c r="C14997" s="294"/>
      <c r="D14997" s="294"/>
      <c r="E14997" s="294"/>
      <c r="F14997" s="294"/>
    </row>
    <row r="14998">
      <c r="A14998" s="294" t="s">
        <v>21672</v>
      </c>
      <c r="B14998" s="294"/>
      <c r="C14998" s="294"/>
      <c r="D14998" s="294"/>
      <c r="E14998" s="294"/>
      <c r="F14998" s="294"/>
    </row>
    <row r="14999">
      <c r="A14999" s="294" t="s">
        <v>30861</v>
      </c>
      <c r="B14999" s="294"/>
      <c r="C14999" s="294"/>
      <c r="D14999" s="294"/>
      <c r="E14999" s="294"/>
      <c r="F14999" s="294"/>
    </row>
    <row r="15000">
      <c r="A15000" s="294"/>
      <c r="B15000" s="294"/>
      <c r="C15000" s="294"/>
      <c r="D15000" s="294"/>
      <c r="E15000" s="294"/>
      <c r="F15000" s="294"/>
    </row>
    <row r="15001">
      <c r="A15001" s="294"/>
      <c r="B15001" s="294"/>
      <c r="C15001" s="294"/>
      <c r="D15001" s="294"/>
      <c r="E15001" s="294"/>
      <c r="F15001" s="294"/>
    </row>
    <row r="15002">
      <c r="A15002" s="294" t="s">
        <v>30910</v>
      </c>
      <c r="B15002" s="294"/>
      <c r="C15002" s="294"/>
      <c r="D15002" s="294"/>
      <c r="E15002" s="294"/>
      <c r="F15002" s="294"/>
    </row>
    <row r="15003">
      <c r="A15003" s="294"/>
      <c r="B15003" s="294"/>
      <c r="C15003" s="294"/>
      <c r="D15003" s="294"/>
      <c r="E15003" s="294"/>
      <c r="F15003" s="294"/>
    </row>
    <row r="15004">
      <c r="A15004" s="294" t="s">
        <v>30911</v>
      </c>
      <c r="B15004" s="294"/>
      <c r="C15004" s="294"/>
      <c r="D15004" s="294"/>
      <c r="E15004" s="294"/>
      <c r="F15004" s="294"/>
    </row>
    <row r="15005">
      <c r="A15005" s="294" t="s">
        <v>30912</v>
      </c>
      <c r="B15005" s="294"/>
      <c r="C15005" s="294"/>
      <c r="D15005" s="294"/>
      <c r="E15005" s="294"/>
      <c r="F15005" s="294"/>
    </row>
    <row r="15006">
      <c r="A15006" s="294" t="s">
        <v>30913</v>
      </c>
      <c r="B15006" s="294"/>
      <c r="C15006" s="294"/>
      <c r="D15006" s="294"/>
      <c r="E15006" s="294"/>
      <c r="F15006" s="294"/>
    </row>
    <row r="15007">
      <c r="A15007" s="294" t="s">
        <v>30914</v>
      </c>
      <c r="B15007" s="294"/>
      <c r="C15007" s="294"/>
      <c r="D15007" s="294"/>
      <c r="E15007" s="294"/>
      <c r="F15007" s="294"/>
    </row>
    <row r="15008">
      <c r="A15008" s="294" t="s">
        <v>30915</v>
      </c>
      <c r="B15008" s="294"/>
      <c r="C15008" s="294"/>
      <c r="D15008" s="294"/>
      <c r="E15008" s="294"/>
      <c r="F15008" s="294"/>
    </row>
    <row r="15009">
      <c r="A15009" s="294" t="s">
        <v>30916</v>
      </c>
      <c r="B15009" s="294"/>
      <c r="C15009" s="294"/>
      <c r="D15009" s="294"/>
      <c r="E15009" s="294"/>
      <c r="F15009" s="294"/>
    </row>
    <row r="15010">
      <c r="A15010" s="294" t="s">
        <v>30917</v>
      </c>
      <c r="B15010" s="294"/>
      <c r="C15010" s="294"/>
      <c r="D15010" s="294"/>
      <c r="E15010" s="294"/>
      <c r="F15010" s="294"/>
    </row>
    <row r="15011">
      <c r="A15011" s="294"/>
      <c r="B15011" s="294"/>
      <c r="C15011" s="294"/>
      <c r="D15011" s="294"/>
      <c r="E15011" s="294"/>
      <c r="F15011" s="294"/>
    </row>
    <row r="15012">
      <c r="A15012" s="294"/>
      <c r="B15012" s="294"/>
      <c r="C15012" s="294"/>
      <c r="D15012" s="294"/>
      <c r="E15012" s="294"/>
      <c r="F15012" s="294"/>
    </row>
    <row r="15013">
      <c r="A15013" s="294" t="s">
        <v>22564</v>
      </c>
      <c r="B15013" s="294"/>
      <c r="C15013" s="294"/>
      <c r="D15013" s="294"/>
      <c r="E15013" s="294"/>
      <c r="F15013" s="294"/>
    </row>
    <row r="15014">
      <c r="A15014" s="294" t="s">
        <v>20470</v>
      </c>
      <c r="B15014" s="294"/>
      <c r="C15014" s="294"/>
      <c r="D15014" s="294"/>
      <c r="E15014" s="294"/>
      <c r="F15014" s="294"/>
    </row>
    <row r="15015">
      <c r="A15015" s="294"/>
      <c r="B15015" s="294"/>
      <c r="C15015" s="294"/>
      <c r="D15015" s="294"/>
      <c r="E15015" s="294"/>
      <c r="F15015" s="294"/>
    </row>
    <row r="15016">
      <c r="A15016" s="294" t="s">
        <v>30918</v>
      </c>
      <c r="B15016" s="294"/>
      <c r="C15016" s="294"/>
      <c r="D15016" s="294"/>
      <c r="E15016" s="294"/>
      <c r="F15016" s="294"/>
    </row>
    <row r="15017">
      <c r="A15017" s="294" t="s">
        <v>30919</v>
      </c>
      <c r="B15017" s="294"/>
      <c r="C15017" s="294"/>
      <c r="D15017" s="294"/>
      <c r="E15017" s="294"/>
      <c r="F15017" s="294"/>
    </row>
    <row r="15018">
      <c r="A15018" s="294" t="s">
        <v>30920</v>
      </c>
      <c r="B15018" s="294"/>
      <c r="C15018" s="294"/>
      <c r="D15018" s="294"/>
      <c r="E15018" s="294"/>
      <c r="F15018" s="294"/>
    </row>
    <row r="15019">
      <c r="A15019" s="294"/>
      <c r="B15019" s="294"/>
      <c r="C15019" s="294"/>
      <c r="D15019" s="294"/>
      <c r="E15019" s="294"/>
      <c r="F15019" s="294"/>
    </row>
    <row r="15020">
      <c r="A15020" s="294" t="s">
        <v>29020</v>
      </c>
      <c r="B15020" s="294"/>
      <c r="C15020" s="294"/>
      <c r="D15020" s="294"/>
      <c r="E15020" s="294"/>
      <c r="F15020" s="294"/>
    </row>
    <row r="15021">
      <c r="A15021" s="294" t="s">
        <v>30921</v>
      </c>
      <c r="B15021" s="294"/>
      <c r="C15021" s="294"/>
      <c r="D15021" s="294"/>
      <c r="E15021" s="294"/>
      <c r="F15021" s="294"/>
    </row>
    <row r="15022">
      <c r="A15022" s="294"/>
      <c r="B15022" s="294"/>
      <c r="C15022" s="294"/>
      <c r="D15022" s="294"/>
      <c r="E15022" s="294"/>
      <c r="F15022" s="294"/>
    </row>
    <row r="15023">
      <c r="A15023" s="294" t="s">
        <v>30922</v>
      </c>
      <c r="B15023" s="294"/>
      <c r="C15023" s="294"/>
      <c r="D15023" s="294"/>
      <c r="E15023" s="294"/>
      <c r="F15023" s="294"/>
    </row>
    <row r="15024">
      <c r="A15024" s="294" t="s">
        <v>30923</v>
      </c>
      <c r="B15024" s="294"/>
      <c r="C15024" s="294"/>
      <c r="D15024" s="294"/>
      <c r="E15024" s="294"/>
      <c r="F15024" s="294"/>
    </row>
    <row r="15025">
      <c r="A15025" s="294" t="s">
        <v>30924</v>
      </c>
      <c r="B15025" s="294"/>
      <c r="C15025" s="294"/>
      <c r="D15025" s="294"/>
      <c r="E15025" s="294"/>
      <c r="F15025" s="294"/>
    </row>
    <row r="15026">
      <c r="A15026" s="294" t="s">
        <v>30925</v>
      </c>
      <c r="B15026" s="294"/>
      <c r="C15026" s="294"/>
      <c r="D15026" s="294"/>
      <c r="E15026" s="294"/>
      <c r="F15026" s="294"/>
    </row>
    <row r="15027">
      <c r="A15027" s="294"/>
      <c r="B15027" s="294"/>
      <c r="C15027" s="294"/>
      <c r="D15027" s="294"/>
      <c r="E15027" s="294"/>
      <c r="F15027" s="294"/>
    </row>
    <row r="15028">
      <c r="A15028" s="294" t="s">
        <v>25653</v>
      </c>
      <c r="B15028" s="294"/>
      <c r="C15028" s="294"/>
      <c r="D15028" s="294"/>
      <c r="E15028" s="294"/>
      <c r="F15028" s="294"/>
    </row>
    <row r="15029">
      <c r="A15029" s="294" t="s">
        <v>23322</v>
      </c>
      <c r="B15029" s="294"/>
      <c r="C15029" s="294"/>
      <c r="D15029" s="294"/>
      <c r="E15029" s="294"/>
      <c r="F15029" s="294"/>
    </row>
    <row r="15030">
      <c r="A15030" s="294"/>
      <c r="B15030" s="294"/>
      <c r="C15030" s="294"/>
      <c r="D15030" s="294"/>
      <c r="E15030" s="294"/>
      <c r="F15030" s="294"/>
    </row>
    <row r="15031">
      <c r="A15031" s="294" t="s">
        <v>30926</v>
      </c>
      <c r="B15031" s="294"/>
      <c r="C15031" s="294"/>
      <c r="D15031" s="294"/>
      <c r="E15031" s="294"/>
      <c r="F15031" s="294"/>
    </row>
    <row r="15032">
      <c r="A15032" s="294" t="s">
        <v>30927</v>
      </c>
      <c r="B15032" s="294"/>
      <c r="C15032" s="294"/>
      <c r="D15032" s="294"/>
      <c r="E15032" s="294"/>
      <c r="F15032" s="294"/>
    </row>
    <row r="15033">
      <c r="A15033" s="294" t="s">
        <v>30928</v>
      </c>
      <c r="B15033" s="294"/>
      <c r="C15033" s="294"/>
      <c r="D15033" s="294"/>
      <c r="E15033" s="294"/>
      <c r="F15033" s="294"/>
    </row>
    <row r="15034">
      <c r="A15034" s="294"/>
      <c r="B15034" s="294"/>
      <c r="C15034" s="294"/>
      <c r="D15034" s="294"/>
      <c r="E15034" s="294"/>
      <c r="F15034" s="294"/>
    </row>
    <row r="15035">
      <c r="A15035" s="294" t="s">
        <v>23201</v>
      </c>
      <c r="B15035" s="294"/>
      <c r="C15035" s="294"/>
      <c r="D15035" s="294"/>
      <c r="E15035" s="294"/>
      <c r="F15035" s="294"/>
    </row>
    <row r="15036">
      <c r="A15036" s="294" t="s">
        <v>23202</v>
      </c>
      <c r="B15036" s="294"/>
      <c r="C15036" s="294"/>
      <c r="D15036" s="294"/>
      <c r="E15036" s="294"/>
      <c r="F15036" s="294"/>
    </row>
    <row r="15037">
      <c r="A15037" s="294"/>
      <c r="B15037" s="294"/>
      <c r="C15037" s="294"/>
      <c r="D15037" s="294"/>
      <c r="E15037" s="294"/>
      <c r="F15037" s="294"/>
    </row>
    <row r="15038">
      <c r="A15038" s="294" t="s">
        <v>30929</v>
      </c>
      <c r="B15038" s="294"/>
      <c r="C15038" s="294"/>
      <c r="D15038" s="294"/>
      <c r="E15038" s="294"/>
      <c r="F15038" s="294"/>
    </row>
    <row r="15039">
      <c r="A15039" s="294" t="s">
        <v>30930</v>
      </c>
      <c r="B15039" s="294"/>
      <c r="C15039" s="294"/>
      <c r="D15039" s="294"/>
      <c r="E15039" s="294"/>
      <c r="F15039" s="294"/>
    </row>
    <row r="15040">
      <c r="A15040" s="294" t="s">
        <v>30931</v>
      </c>
      <c r="B15040" s="294"/>
      <c r="C15040" s="294"/>
      <c r="D15040" s="294"/>
      <c r="E15040" s="294"/>
      <c r="F15040" s="294"/>
    </row>
    <row r="15041">
      <c r="A15041" s="294" t="s">
        <v>30932</v>
      </c>
      <c r="B15041" s="294"/>
      <c r="C15041" s="294"/>
      <c r="D15041" s="294"/>
      <c r="E15041" s="294"/>
      <c r="F15041" s="294"/>
    </row>
    <row r="15042">
      <c r="A15042" s="294"/>
      <c r="B15042" s="294"/>
      <c r="C15042" s="294"/>
      <c r="D15042" s="294"/>
      <c r="E15042" s="294"/>
      <c r="F15042" s="294"/>
    </row>
    <row r="15043">
      <c r="A15043" s="294" t="s">
        <v>28806</v>
      </c>
      <c r="B15043" s="294"/>
      <c r="C15043" s="294"/>
      <c r="D15043" s="294"/>
      <c r="E15043" s="294"/>
      <c r="F15043" s="294"/>
    </row>
    <row r="15044">
      <c r="A15044" s="294" t="s">
        <v>30933</v>
      </c>
      <c r="B15044" s="294"/>
      <c r="C15044" s="294"/>
      <c r="D15044" s="294"/>
      <c r="E15044" s="294"/>
      <c r="F15044" s="294"/>
    </row>
    <row r="15045">
      <c r="A15045" s="294"/>
      <c r="B15045" s="294"/>
      <c r="C15045" s="294"/>
      <c r="D15045" s="294"/>
      <c r="E15045" s="294"/>
      <c r="F15045" s="294"/>
    </row>
    <row r="15046">
      <c r="A15046" s="294" t="s">
        <v>30934</v>
      </c>
      <c r="B15046" s="294"/>
      <c r="C15046" s="294"/>
      <c r="D15046" s="294"/>
      <c r="E15046" s="294"/>
      <c r="F15046" s="294"/>
    </row>
    <row r="15047">
      <c r="A15047" s="294" t="s">
        <v>30935</v>
      </c>
      <c r="B15047" s="294"/>
      <c r="C15047" s="294"/>
      <c r="D15047" s="294"/>
      <c r="E15047" s="294"/>
      <c r="F15047" s="294"/>
    </row>
    <row r="15048">
      <c r="A15048" s="294" t="s">
        <v>30936</v>
      </c>
      <c r="B15048" s="294"/>
      <c r="C15048" s="294"/>
      <c r="D15048" s="294"/>
      <c r="E15048" s="294"/>
      <c r="F15048" s="294"/>
    </row>
    <row r="15049">
      <c r="A15049" s="294" t="s">
        <v>30937</v>
      </c>
      <c r="B15049" s="294"/>
      <c r="C15049" s="294"/>
      <c r="D15049" s="294"/>
      <c r="E15049" s="294"/>
      <c r="F15049" s="294"/>
    </row>
    <row r="15050">
      <c r="A15050" s="294" t="s">
        <v>30938</v>
      </c>
      <c r="B15050" s="294"/>
      <c r="C15050" s="294"/>
      <c r="D15050" s="294"/>
      <c r="E15050" s="294"/>
      <c r="F15050" s="294"/>
    </row>
    <row r="15051">
      <c r="A15051" s="294" t="s">
        <v>30939</v>
      </c>
      <c r="B15051" s="294"/>
      <c r="C15051" s="294"/>
      <c r="D15051" s="294"/>
      <c r="E15051" s="294"/>
      <c r="F15051" s="294"/>
    </row>
    <row r="15052">
      <c r="A15052" s="294" t="s">
        <v>30940</v>
      </c>
      <c r="B15052" s="294"/>
      <c r="C15052" s="294"/>
      <c r="D15052" s="294"/>
      <c r="E15052" s="294"/>
      <c r="F15052" s="294"/>
    </row>
    <row r="15053">
      <c r="A15053" s="294"/>
      <c r="B15053" s="294"/>
      <c r="C15053" s="294"/>
      <c r="D15053" s="294"/>
      <c r="E15053" s="294"/>
      <c r="F15053" s="294"/>
    </row>
    <row r="15054">
      <c r="A15054" s="294" t="s">
        <v>28124</v>
      </c>
      <c r="B15054" s="294"/>
      <c r="C15054" s="294"/>
      <c r="D15054" s="294"/>
      <c r="E15054" s="294"/>
      <c r="F15054" s="294"/>
    </row>
    <row r="15055">
      <c r="A15055" s="294" t="s">
        <v>30941</v>
      </c>
      <c r="B15055" s="294"/>
      <c r="C15055" s="294"/>
      <c r="D15055" s="294"/>
      <c r="E15055" s="294"/>
      <c r="F15055" s="294"/>
    </row>
    <row r="15056">
      <c r="A15056" s="294"/>
      <c r="B15056" s="294"/>
      <c r="C15056" s="294"/>
      <c r="D15056" s="294"/>
      <c r="E15056" s="294"/>
      <c r="F15056" s="294"/>
    </row>
    <row r="15057">
      <c r="A15057" s="294" t="s">
        <v>30942</v>
      </c>
      <c r="B15057" s="294"/>
      <c r="C15057" s="294"/>
      <c r="D15057" s="294"/>
      <c r="E15057" s="294"/>
      <c r="F15057" s="294"/>
    </row>
    <row r="15058">
      <c r="A15058" s="294"/>
      <c r="B15058" s="294"/>
      <c r="C15058" s="294"/>
      <c r="D15058" s="294"/>
      <c r="E15058" s="294"/>
      <c r="F15058" s="294"/>
    </row>
    <row r="15059">
      <c r="A15059" s="294"/>
      <c r="B15059" s="294"/>
      <c r="C15059" s="294"/>
      <c r="D15059" s="294"/>
      <c r="E15059" s="294"/>
      <c r="F15059" s="294"/>
    </row>
    <row r="15060">
      <c r="A15060" s="294" t="s">
        <v>30943</v>
      </c>
      <c r="B15060" s="294"/>
      <c r="C15060" s="294"/>
      <c r="D15060" s="294"/>
      <c r="E15060" s="294"/>
      <c r="F15060" s="294"/>
    </row>
    <row r="15061">
      <c r="A15061" s="294"/>
      <c r="B15061" s="294"/>
      <c r="C15061" s="294"/>
      <c r="D15061" s="294"/>
      <c r="E15061" s="294"/>
      <c r="F15061" s="294"/>
    </row>
    <row r="15062">
      <c r="A15062" s="294" t="s">
        <v>30944</v>
      </c>
      <c r="B15062" s="294"/>
      <c r="C15062" s="294"/>
      <c r="D15062" s="294"/>
      <c r="E15062" s="294"/>
      <c r="F15062" s="294"/>
    </row>
    <row r="15063">
      <c r="A15063" s="294" t="s">
        <v>30945</v>
      </c>
      <c r="B15063" s="294"/>
      <c r="C15063" s="294"/>
      <c r="D15063" s="294"/>
      <c r="E15063" s="294"/>
      <c r="F15063" s="294"/>
    </row>
    <row r="15064">
      <c r="A15064" s="294" t="s">
        <v>30946</v>
      </c>
      <c r="B15064" s="294"/>
      <c r="C15064" s="294"/>
      <c r="D15064" s="294"/>
      <c r="E15064" s="294"/>
      <c r="F15064" s="294"/>
    </row>
    <row r="15065">
      <c r="A15065" s="294" t="s">
        <v>30941</v>
      </c>
      <c r="B15065" s="294"/>
      <c r="C15065" s="294"/>
      <c r="D15065" s="294"/>
      <c r="E15065" s="294"/>
      <c r="F15065" s="294"/>
    </row>
    <row r="15066">
      <c r="A15066" s="294"/>
      <c r="B15066" s="294"/>
      <c r="C15066" s="294"/>
      <c r="D15066" s="294"/>
      <c r="E15066" s="294"/>
      <c r="F15066" s="294"/>
    </row>
    <row r="15067">
      <c r="A15067" s="294" t="s">
        <v>30947</v>
      </c>
      <c r="B15067" s="294"/>
      <c r="C15067" s="294"/>
      <c r="D15067" s="294"/>
      <c r="E15067" s="294"/>
      <c r="F15067" s="294"/>
    </row>
    <row r="15068">
      <c r="A15068" s="294"/>
      <c r="B15068" s="294"/>
      <c r="C15068" s="294"/>
      <c r="D15068" s="294"/>
      <c r="E15068" s="294"/>
      <c r="F15068" s="294"/>
    </row>
    <row r="15069">
      <c r="A15069" s="294" t="s">
        <v>30948</v>
      </c>
      <c r="B15069" s="294"/>
      <c r="C15069" s="294"/>
      <c r="D15069" s="294"/>
      <c r="E15069" s="294"/>
      <c r="F15069" s="294"/>
    </row>
    <row r="15070">
      <c r="A15070" s="294" t="s">
        <v>30949</v>
      </c>
      <c r="B15070" s="294"/>
      <c r="C15070" s="294"/>
      <c r="D15070" s="294"/>
      <c r="E15070" s="294"/>
      <c r="F15070" s="294"/>
    </row>
    <row r="15071">
      <c r="A15071" s="294"/>
      <c r="B15071" s="294"/>
      <c r="C15071" s="294"/>
      <c r="D15071" s="294"/>
      <c r="E15071" s="294"/>
      <c r="F15071" s="294"/>
    </row>
    <row r="15072">
      <c r="A15072" s="294" t="s">
        <v>30947</v>
      </c>
      <c r="B15072" s="294"/>
      <c r="C15072" s="294"/>
      <c r="D15072" s="294"/>
      <c r="E15072" s="294"/>
      <c r="F15072" s="294"/>
    </row>
    <row r="15073">
      <c r="A15073" s="294" t="s">
        <v>30950</v>
      </c>
      <c r="B15073" s="294"/>
      <c r="C15073" s="294"/>
      <c r="D15073" s="294"/>
      <c r="E15073" s="294"/>
      <c r="F15073" s="294"/>
    </row>
    <row r="15074">
      <c r="A15074" s="294" t="s">
        <v>21618</v>
      </c>
      <c r="B15074" s="294"/>
      <c r="C15074" s="294"/>
      <c r="D15074" s="294"/>
      <c r="E15074" s="294"/>
      <c r="F15074" s="294"/>
    </row>
    <row r="15075">
      <c r="A15075" s="294" t="s">
        <v>30951</v>
      </c>
      <c r="B15075" s="294"/>
      <c r="C15075" s="294"/>
      <c r="D15075" s="294"/>
      <c r="E15075" s="294"/>
      <c r="F15075" s="294"/>
    </row>
    <row r="15076">
      <c r="A15076" s="294"/>
      <c r="B15076" s="294"/>
      <c r="C15076" s="294"/>
      <c r="D15076" s="294"/>
      <c r="E15076" s="294"/>
      <c r="F15076" s="294"/>
    </row>
    <row r="15077">
      <c r="A15077" s="294"/>
      <c r="B15077" s="294"/>
      <c r="C15077" s="294"/>
      <c r="D15077" s="294"/>
      <c r="E15077" s="294"/>
      <c r="F15077" s="294"/>
    </row>
    <row r="15078">
      <c r="A15078" s="294" t="s">
        <v>22512</v>
      </c>
      <c r="B15078" s="294"/>
      <c r="C15078" s="294"/>
      <c r="D15078" s="294"/>
      <c r="E15078" s="294"/>
      <c r="F15078" s="294"/>
    </row>
    <row r="15079">
      <c r="A15079" s="294" t="s">
        <v>24873</v>
      </c>
      <c r="B15079" s="294"/>
      <c r="C15079" s="294"/>
      <c r="D15079" s="294"/>
      <c r="E15079" s="294"/>
      <c r="F15079" s="294"/>
    </row>
    <row r="15080">
      <c r="A15080" s="294"/>
      <c r="B15080" s="294"/>
      <c r="C15080" s="294"/>
      <c r="D15080" s="294"/>
      <c r="E15080" s="294"/>
      <c r="F15080" s="294"/>
    </row>
    <row r="15081">
      <c r="A15081" s="294" t="s">
        <v>30952</v>
      </c>
      <c r="B15081" s="294"/>
      <c r="C15081" s="294"/>
      <c r="D15081" s="294"/>
      <c r="E15081" s="294"/>
      <c r="F15081" s="294"/>
    </row>
    <row r="15082">
      <c r="A15082" s="294" t="s">
        <v>22305</v>
      </c>
      <c r="B15082" s="294"/>
      <c r="C15082" s="294"/>
      <c r="D15082" s="294"/>
      <c r="E15082" s="294"/>
      <c r="F15082" s="294"/>
    </row>
    <row r="15083">
      <c r="A15083" s="294" t="s">
        <v>30953</v>
      </c>
      <c r="B15083" s="294"/>
      <c r="C15083" s="294"/>
      <c r="D15083" s="294"/>
      <c r="E15083" s="294"/>
      <c r="F15083" s="294"/>
    </row>
    <row r="15084">
      <c r="A15084" s="294" t="s">
        <v>30954</v>
      </c>
      <c r="B15084" s="294"/>
      <c r="C15084" s="294"/>
      <c r="D15084" s="294"/>
      <c r="E15084" s="294"/>
      <c r="F15084" s="294"/>
    </row>
    <row r="15085">
      <c r="A15085" s="294" t="s">
        <v>30955</v>
      </c>
      <c r="B15085" s="294"/>
      <c r="C15085" s="294"/>
      <c r="D15085" s="294"/>
      <c r="E15085" s="294"/>
      <c r="F15085" s="294"/>
    </row>
    <row r="15086">
      <c r="A15086" s="294" t="s">
        <v>30956</v>
      </c>
      <c r="B15086" s="294"/>
      <c r="C15086" s="294"/>
      <c r="D15086" s="294"/>
      <c r="E15086" s="294"/>
      <c r="F15086" s="294"/>
    </row>
    <row r="15087">
      <c r="A15087" s="294"/>
      <c r="B15087" s="294"/>
      <c r="C15087" s="294"/>
      <c r="D15087" s="294"/>
      <c r="E15087" s="294"/>
      <c r="F15087" s="294"/>
    </row>
    <row r="15088">
      <c r="A15088" s="294" t="s">
        <v>23148</v>
      </c>
      <c r="B15088" s="294"/>
      <c r="C15088" s="294"/>
      <c r="D15088" s="294"/>
      <c r="E15088" s="294"/>
      <c r="F15088" s="294"/>
    </row>
    <row r="15089">
      <c r="A15089" s="294" t="s">
        <v>23704</v>
      </c>
      <c r="B15089" s="294"/>
      <c r="C15089" s="294"/>
      <c r="D15089" s="294"/>
      <c r="E15089" s="294"/>
      <c r="F15089" s="294"/>
    </row>
    <row r="15090">
      <c r="A15090" s="294"/>
      <c r="B15090" s="294"/>
      <c r="C15090" s="294"/>
      <c r="D15090" s="294"/>
      <c r="E15090" s="294"/>
      <c r="F15090" s="294"/>
    </row>
    <row r="15091">
      <c r="A15091" s="294" t="s">
        <v>30413</v>
      </c>
      <c r="B15091" s="294"/>
      <c r="C15091" s="294"/>
      <c r="D15091" s="294"/>
      <c r="E15091" s="294"/>
      <c r="F15091" s="294"/>
    </row>
    <row r="15092">
      <c r="A15092" s="294" t="s">
        <v>28544</v>
      </c>
      <c r="B15092" s="294"/>
      <c r="C15092" s="294"/>
      <c r="D15092" s="294"/>
      <c r="E15092" s="294"/>
      <c r="F15092" s="294"/>
    </row>
    <row r="15093">
      <c r="A15093" s="294" t="s">
        <v>22613</v>
      </c>
      <c r="B15093" s="294"/>
      <c r="C15093" s="294"/>
      <c r="D15093" s="294"/>
      <c r="E15093" s="294"/>
      <c r="F15093" s="294"/>
    </row>
    <row r="15094">
      <c r="A15094" s="294" t="s">
        <v>30957</v>
      </c>
      <c r="B15094" s="294"/>
      <c r="C15094" s="294"/>
      <c r="D15094" s="294"/>
      <c r="E15094" s="294"/>
      <c r="F15094" s="294"/>
    </row>
    <row r="15095">
      <c r="A15095" s="294" t="s">
        <v>30958</v>
      </c>
      <c r="B15095" s="294"/>
      <c r="C15095" s="294"/>
      <c r="D15095" s="294"/>
      <c r="E15095" s="294"/>
      <c r="F15095" s="294"/>
    </row>
    <row r="15096">
      <c r="A15096" s="294"/>
      <c r="B15096" s="294"/>
      <c r="C15096" s="294"/>
      <c r="D15096" s="294"/>
      <c r="E15096" s="294"/>
      <c r="F15096" s="294"/>
    </row>
    <row r="15097">
      <c r="A15097" s="294" t="s">
        <v>21945</v>
      </c>
      <c r="B15097" s="294"/>
      <c r="C15097" s="294"/>
      <c r="D15097" s="294"/>
      <c r="E15097" s="294"/>
      <c r="F15097" s="294"/>
    </row>
    <row r="15098">
      <c r="A15098" s="294" t="s">
        <v>22618</v>
      </c>
      <c r="B15098" s="294"/>
      <c r="C15098" s="294"/>
      <c r="D15098" s="294"/>
      <c r="E15098" s="294"/>
      <c r="F15098" s="294"/>
    </row>
    <row r="15099">
      <c r="A15099" s="294"/>
      <c r="B15099" s="294"/>
      <c r="C15099" s="294"/>
      <c r="D15099" s="294"/>
      <c r="E15099" s="294"/>
      <c r="F15099" s="294"/>
    </row>
    <row r="15100">
      <c r="A15100" s="294" t="s">
        <v>30959</v>
      </c>
      <c r="B15100" s="294"/>
      <c r="C15100" s="294"/>
      <c r="D15100" s="294"/>
      <c r="E15100" s="294"/>
      <c r="F15100" s="294"/>
    </row>
    <row r="15101">
      <c r="A15101" s="294" t="s">
        <v>30960</v>
      </c>
      <c r="B15101" s="294"/>
      <c r="C15101" s="294"/>
      <c r="D15101" s="294"/>
      <c r="E15101" s="294"/>
      <c r="F15101" s="294"/>
    </row>
    <row r="15102">
      <c r="A15102" s="294" t="s">
        <v>30961</v>
      </c>
      <c r="B15102" s="294"/>
      <c r="C15102" s="294"/>
      <c r="D15102" s="294"/>
      <c r="E15102" s="294"/>
      <c r="F15102" s="294"/>
    </row>
    <row r="15103">
      <c r="A15103" s="294" t="s">
        <v>30962</v>
      </c>
      <c r="B15103" s="294"/>
      <c r="C15103" s="294"/>
      <c r="D15103" s="294"/>
      <c r="E15103" s="294"/>
      <c r="F15103" s="294"/>
    </row>
    <row r="15104">
      <c r="A15104" s="294" t="s">
        <v>30963</v>
      </c>
      <c r="B15104" s="294"/>
      <c r="C15104" s="294"/>
      <c r="D15104" s="294"/>
      <c r="E15104" s="294"/>
      <c r="F15104" s="294"/>
    </row>
    <row r="15105">
      <c r="A15105" s="294" t="s">
        <v>30964</v>
      </c>
      <c r="B15105" s="294"/>
      <c r="C15105" s="294"/>
      <c r="D15105" s="294"/>
      <c r="E15105" s="294"/>
      <c r="F15105" s="294"/>
    </row>
    <row r="15106">
      <c r="A15106" s="294" t="s">
        <v>30965</v>
      </c>
      <c r="B15106" s="294"/>
      <c r="C15106" s="294"/>
      <c r="D15106" s="294"/>
      <c r="E15106" s="294"/>
      <c r="F15106" s="294"/>
    </row>
    <row r="15107">
      <c r="A15107" s="294"/>
      <c r="B15107" s="294"/>
      <c r="C15107" s="294"/>
      <c r="D15107" s="294"/>
      <c r="E15107" s="294"/>
      <c r="F15107" s="294"/>
    </row>
    <row r="15108">
      <c r="A15108" s="294" t="s">
        <v>21401</v>
      </c>
      <c r="B15108" s="294"/>
      <c r="C15108" s="294"/>
      <c r="D15108" s="294"/>
      <c r="E15108" s="294"/>
      <c r="F15108" s="294"/>
    </row>
    <row r="15109">
      <c r="A15109" s="294"/>
      <c r="B15109" s="294"/>
      <c r="C15109" s="294"/>
      <c r="D15109" s="294"/>
      <c r="E15109" s="294"/>
      <c r="F15109" s="294"/>
    </row>
    <row r="15110">
      <c r="A15110" s="294" t="s">
        <v>30966</v>
      </c>
      <c r="B15110" s="294"/>
      <c r="C15110" s="294"/>
      <c r="D15110" s="294"/>
      <c r="E15110" s="294"/>
      <c r="F15110" s="294"/>
    </row>
    <row r="15111">
      <c r="A15111" s="294" t="s">
        <v>30967</v>
      </c>
      <c r="B15111" s="294"/>
      <c r="C15111" s="294"/>
      <c r="D15111" s="294"/>
      <c r="E15111" s="294"/>
      <c r="F15111" s="294"/>
    </row>
    <row r="15112">
      <c r="A15112" s="294" t="s">
        <v>30968</v>
      </c>
      <c r="B15112" s="294"/>
      <c r="C15112" s="294"/>
      <c r="D15112" s="294"/>
      <c r="E15112" s="294"/>
      <c r="F15112" s="294"/>
    </row>
    <row r="15113">
      <c r="A15113" s="294" t="s">
        <v>30969</v>
      </c>
      <c r="B15113" s="294"/>
      <c r="C15113" s="294"/>
      <c r="D15113" s="294"/>
      <c r="E15113" s="294"/>
      <c r="F15113" s="294"/>
    </row>
    <row r="15114">
      <c r="A15114" s="294" t="s">
        <v>30970</v>
      </c>
      <c r="B15114" s="294"/>
      <c r="C15114" s="294"/>
      <c r="D15114" s="294"/>
      <c r="E15114" s="294"/>
      <c r="F15114" s="294"/>
    </row>
    <row r="15115">
      <c r="A15115" s="294" t="s">
        <v>30971</v>
      </c>
      <c r="B15115" s="294"/>
      <c r="C15115" s="294"/>
      <c r="D15115" s="294"/>
      <c r="E15115" s="294"/>
      <c r="F15115" s="294"/>
    </row>
    <row r="15116">
      <c r="A15116" s="294" t="s">
        <v>30972</v>
      </c>
      <c r="B15116" s="294"/>
      <c r="C15116" s="294"/>
      <c r="D15116" s="294"/>
      <c r="E15116" s="294"/>
      <c r="F15116" s="294"/>
    </row>
    <row r="15117">
      <c r="A15117" s="294"/>
      <c r="B15117" s="294"/>
      <c r="C15117" s="294"/>
      <c r="D15117" s="294"/>
      <c r="E15117" s="294"/>
      <c r="F15117" s="294"/>
    </row>
    <row r="15118">
      <c r="A15118" s="294" t="s">
        <v>30973</v>
      </c>
      <c r="B15118" s="294"/>
      <c r="C15118" s="294"/>
      <c r="D15118" s="294"/>
      <c r="E15118" s="294"/>
      <c r="F15118" s="294"/>
    </row>
    <row r="15119">
      <c r="A15119" s="294"/>
      <c r="B15119" s="294"/>
      <c r="C15119" s="294"/>
      <c r="D15119" s="294"/>
      <c r="E15119" s="294"/>
      <c r="F15119" s="294"/>
    </row>
    <row r="15120">
      <c r="A15120" s="294" t="s">
        <v>30974</v>
      </c>
      <c r="B15120" s="294"/>
      <c r="C15120" s="294"/>
      <c r="D15120" s="294"/>
      <c r="E15120" s="294"/>
      <c r="F15120" s="294"/>
    </row>
    <row r="15121">
      <c r="A15121" s="294" t="s">
        <v>30975</v>
      </c>
      <c r="B15121" s="294"/>
      <c r="C15121" s="294"/>
      <c r="D15121" s="294"/>
      <c r="E15121" s="294"/>
      <c r="F15121" s="294"/>
    </row>
    <row r="15122">
      <c r="A15122" s="294" t="s">
        <v>30976</v>
      </c>
      <c r="B15122" s="294"/>
      <c r="C15122" s="294"/>
      <c r="D15122" s="294"/>
      <c r="E15122" s="294"/>
      <c r="F15122" s="294"/>
    </row>
    <row r="15123">
      <c r="A15123" s="294" t="s">
        <v>30977</v>
      </c>
      <c r="B15123" s="294"/>
      <c r="C15123" s="294"/>
      <c r="D15123" s="294"/>
      <c r="E15123" s="294"/>
      <c r="F15123" s="294"/>
    </row>
    <row r="15124">
      <c r="A15124" s="294" t="s">
        <v>30978</v>
      </c>
      <c r="B15124" s="294"/>
      <c r="C15124" s="294"/>
      <c r="D15124" s="294"/>
      <c r="E15124" s="294"/>
      <c r="F15124" s="294"/>
    </row>
    <row r="15125">
      <c r="A15125" s="294" t="s">
        <v>30979</v>
      </c>
      <c r="B15125" s="294"/>
      <c r="C15125" s="294"/>
      <c r="D15125" s="294"/>
      <c r="E15125" s="294"/>
      <c r="F15125" s="294"/>
    </row>
    <row r="15126">
      <c r="A15126" s="294" t="s">
        <v>30980</v>
      </c>
      <c r="B15126" s="294"/>
      <c r="C15126" s="294"/>
      <c r="D15126" s="294"/>
      <c r="E15126" s="294"/>
      <c r="F15126" s="294"/>
    </row>
    <row r="15127">
      <c r="A15127" s="294" t="s">
        <v>30981</v>
      </c>
      <c r="B15127" s="294"/>
      <c r="C15127" s="294"/>
      <c r="D15127" s="294"/>
      <c r="E15127" s="294"/>
      <c r="F15127" s="294"/>
    </row>
    <row r="15128">
      <c r="A15128" s="294" t="s">
        <v>30982</v>
      </c>
      <c r="B15128" s="294"/>
      <c r="C15128" s="294"/>
      <c r="D15128" s="294"/>
      <c r="E15128" s="294"/>
      <c r="F15128" s="294"/>
    </row>
    <row r="15129">
      <c r="A15129" s="294" t="s">
        <v>30983</v>
      </c>
      <c r="B15129" s="294"/>
      <c r="C15129" s="294"/>
      <c r="D15129" s="294"/>
      <c r="E15129" s="294"/>
      <c r="F15129" s="294"/>
    </row>
    <row r="15130">
      <c r="A15130" s="294"/>
      <c r="B15130" s="294"/>
      <c r="C15130" s="294"/>
      <c r="D15130" s="294"/>
      <c r="E15130" s="294"/>
      <c r="F15130" s="294"/>
    </row>
    <row r="15131">
      <c r="A15131" s="294" t="s">
        <v>21990</v>
      </c>
      <c r="B15131" s="294"/>
      <c r="C15131" s="294"/>
      <c r="D15131" s="294"/>
      <c r="E15131" s="294"/>
      <c r="F15131" s="294"/>
    </row>
    <row r="15132">
      <c r="A15132" s="294"/>
      <c r="B15132" s="294"/>
      <c r="C15132" s="294"/>
      <c r="D15132" s="294"/>
      <c r="E15132" s="294"/>
      <c r="F15132" s="294"/>
    </row>
    <row r="15133">
      <c r="A15133" s="294" t="s">
        <v>30984</v>
      </c>
      <c r="B15133" s="294"/>
      <c r="C15133" s="294"/>
      <c r="D15133" s="294"/>
      <c r="E15133" s="294"/>
      <c r="F15133" s="294"/>
    </row>
    <row r="15134">
      <c r="A15134" s="294" t="s">
        <v>30985</v>
      </c>
      <c r="B15134" s="294"/>
      <c r="C15134" s="294"/>
      <c r="D15134" s="294"/>
      <c r="E15134" s="294"/>
      <c r="F15134" s="294"/>
    </row>
    <row r="15135">
      <c r="A15135" s="294" t="s">
        <v>30986</v>
      </c>
      <c r="B15135" s="294"/>
      <c r="C15135" s="294"/>
      <c r="D15135" s="294"/>
      <c r="E15135" s="294"/>
      <c r="F15135" s="294"/>
    </row>
    <row r="15136">
      <c r="A15136" s="294" t="s">
        <v>30987</v>
      </c>
      <c r="B15136" s="294"/>
      <c r="C15136" s="294"/>
      <c r="D15136" s="294"/>
      <c r="E15136" s="294"/>
      <c r="F15136" s="294"/>
    </row>
    <row r="15137">
      <c r="A15137" s="294" t="s">
        <v>30988</v>
      </c>
      <c r="B15137" s="294"/>
      <c r="C15137" s="294"/>
      <c r="D15137" s="294"/>
      <c r="E15137" s="294"/>
      <c r="F15137" s="294"/>
    </row>
    <row r="15138">
      <c r="A15138" s="294" t="s">
        <v>30989</v>
      </c>
      <c r="B15138" s="294"/>
      <c r="C15138" s="294"/>
      <c r="D15138" s="294"/>
      <c r="E15138" s="294"/>
      <c r="F15138" s="294"/>
    </row>
    <row r="15139">
      <c r="A15139" s="294" t="s">
        <v>30990</v>
      </c>
      <c r="B15139" s="294"/>
      <c r="C15139" s="294"/>
      <c r="D15139" s="294"/>
      <c r="E15139" s="294"/>
      <c r="F15139" s="294"/>
    </row>
    <row r="15140">
      <c r="A15140" s="294" t="s">
        <v>30991</v>
      </c>
      <c r="B15140" s="294"/>
      <c r="C15140" s="294"/>
      <c r="D15140" s="294"/>
      <c r="E15140" s="294"/>
      <c r="F15140" s="294"/>
    </row>
    <row r="15141">
      <c r="A15141" s="294"/>
      <c r="B15141" s="294"/>
      <c r="C15141" s="294"/>
      <c r="D15141" s="294"/>
      <c r="E15141" s="294"/>
      <c r="F15141" s="294"/>
    </row>
    <row r="15142">
      <c r="A15142" s="294" t="s">
        <v>28124</v>
      </c>
      <c r="B15142" s="294"/>
      <c r="C15142" s="294"/>
      <c r="D15142" s="294"/>
      <c r="E15142" s="294"/>
      <c r="F15142" s="294"/>
    </row>
    <row r="15143">
      <c r="A15143" s="294" t="s">
        <v>30992</v>
      </c>
      <c r="B15143" s="294"/>
      <c r="C15143" s="294"/>
      <c r="D15143" s="294"/>
      <c r="E15143" s="294"/>
      <c r="F15143" s="294"/>
    </row>
    <row r="15144">
      <c r="A15144" s="294" t="s">
        <v>21672</v>
      </c>
      <c r="B15144" s="294"/>
      <c r="C15144" s="294"/>
      <c r="D15144" s="294"/>
      <c r="E15144" s="294"/>
      <c r="F15144" s="294"/>
    </row>
    <row r="15145">
      <c r="A15145" s="294" t="s">
        <v>30951</v>
      </c>
      <c r="B15145" s="294"/>
      <c r="C15145" s="294"/>
      <c r="D15145" s="294"/>
      <c r="E15145" s="294"/>
      <c r="F15145" s="294"/>
    </row>
    <row r="15146">
      <c r="A15146" s="294"/>
      <c r="B15146" s="294"/>
      <c r="C15146" s="294"/>
      <c r="D15146" s="294"/>
      <c r="E15146" s="294"/>
      <c r="F15146" s="294"/>
    </row>
    <row r="15147">
      <c r="A15147" s="294" t="s">
        <v>23007</v>
      </c>
      <c r="B15147" s="294"/>
      <c r="C15147" s="294"/>
      <c r="D15147" s="294"/>
      <c r="E15147" s="294"/>
      <c r="F15147" s="294"/>
    </row>
    <row r="15148">
      <c r="A15148" s="294"/>
      <c r="B15148" s="294"/>
      <c r="C15148" s="294"/>
      <c r="D15148" s="294"/>
      <c r="E15148" s="294"/>
      <c r="F15148" s="294"/>
    </row>
    <row r="15149">
      <c r="A15149" s="294" t="s">
        <v>30993</v>
      </c>
      <c r="B15149" s="294"/>
      <c r="C15149" s="294"/>
      <c r="D15149" s="294"/>
      <c r="E15149" s="294"/>
      <c r="F15149" s="294"/>
    </row>
    <row r="15150">
      <c r="A15150" s="294" t="s">
        <v>29813</v>
      </c>
      <c r="B15150" s="294"/>
      <c r="C15150" s="294"/>
      <c r="D15150" s="294"/>
      <c r="E15150" s="294"/>
      <c r="F15150" s="294"/>
    </row>
    <row r="15151">
      <c r="A15151" s="294" t="s">
        <v>30994</v>
      </c>
      <c r="B15151" s="294"/>
      <c r="C15151" s="294"/>
      <c r="D15151" s="294"/>
      <c r="E15151" s="294"/>
      <c r="F15151" s="294"/>
    </row>
    <row r="15152">
      <c r="A15152" s="294" t="s">
        <v>29815</v>
      </c>
      <c r="B15152" s="294"/>
      <c r="C15152" s="294"/>
      <c r="D15152" s="294"/>
      <c r="E15152" s="294"/>
      <c r="F15152" s="294"/>
    </row>
    <row r="15153">
      <c r="A15153" s="294" t="s">
        <v>30995</v>
      </c>
      <c r="B15153" s="294"/>
      <c r="C15153" s="294"/>
      <c r="D15153" s="294"/>
      <c r="E15153" s="294"/>
      <c r="F15153" s="294"/>
    </row>
    <row r="15154">
      <c r="A15154" s="294" t="s">
        <v>30996</v>
      </c>
      <c r="B15154" s="294"/>
      <c r="C15154" s="294"/>
      <c r="D15154" s="294"/>
      <c r="E15154" s="294"/>
      <c r="F15154" s="294"/>
    </row>
    <row r="15155">
      <c r="A15155" s="294" t="s">
        <v>30997</v>
      </c>
      <c r="B15155" s="294"/>
      <c r="C15155" s="294"/>
      <c r="D15155" s="294"/>
      <c r="E15155" s="294"/>
      <c r="F15155" s="294"/>
    </row>
    <row r="15156">
      <c r="A15156" s="294" t="s">
        <v>30998</v>
      </c>
      <c r="B15156" s="294"/>
      <c r="C15156" s="294"/>
      <c r="D15156" s="294"/>
      <c r="E15156" s="294"/>
      <c r="F15156" s="294"/>
    </row>
    <row r="15157">
      <c r="A15157" s="294"/>
      <c r="B15157" s="294"/>
      <c r="C15157" s="294"/>
      <c r="D15157" s="294"/>
      <c r="E15157" s="294"/>
      <c r="F15157" s="294"/>
    </row>
    <row r="15158">
      <c r="A15158" s="294"/>
      <c r="B15158" s="294"/>
      <c r="C15158" s="294"/>
      <c r="D15158" s="294"/>
      <c r="E15158" s="294"/>
      <c r="F15158" s="294"/>
    </row>
    <row r="15159">
      <c r="A15159" s="294" t="s">
        <v>22564</v>
      </c>
      <c r="B15159" s="294"/>
      <c r="C15159" s="294"/>
      <c r="D15159" s="294"/>
      <c r="E15159" s="294"/>
      <c r="F15159" s="294"/>
    </row>
    <row r="15160">
      <c r="A15160" s="294" t="s">
        <v>20470</v>
      </c>
      <c r="B15160" s="294"/>
      <c r="C15160" s="294"/>
      <c r="D15160" s="294"/>
      <c r="E15160" s="294"/>
      <c r="F15160" s="294"/>
    </row>
    <row r="15161">
      <c r="A15161" s="294"/>
      <c r="B15161" s="294"/>
      <c r="C15161" s="294"/>
      <c r="D15161" s="294"/>
      <c r="E15161" s="294"/>
      <c r="F15161" s="294"/>
    </row>
    <row r="15162">
      <c r="A15162" s="294" t="s">
        <v>30999</v>
      </c>
      <c r="B15162" s="294"/>
      <c r="C15162" s="294"/>
      <c r="D15162" s="294"/>
      <c r="E15162" s="294"/>
      <c r="F15162" s="294"/>
    </row>
    <row r="15163">
      <c r="A15163" s="294" t="s">
        <v>31000</v>
      </c>
      <c r="B15163" s="294"/>
      <c r="C15163" s="294"/>
      <c r="D15163" s="294"/>
      <c r="E15163" s="294"/>
      <c r="F15163" s="294"/>
    </row>
    <row r="15164">
      <c r="A15164" s="294" t="s">
        <v>31001</v>
      </c>
      <c r="B15164" s="294"/>
      <c r="C15164" s="294"/>
      <c r="D15164" s="294"/>
      <c r="E15164" s="294"/>
      <c r="F15164" s="294"/>
    </row>
    <row r="15165">
      <c r="A15165" s="294" t="s">
        <v>31002</v>
      </c>
      <c r="B15165" s="294"/>
      <c r="C15165" s="294"/>
      <c r="D15165" s="294"/>
      <c r="E15165" s="294"/>
      <c r="F15165" s="294"/>
    </row>
    <row r="15166">
      <c r="A15166" s="294"/>
      <c r="B15166" s="294"/>
      <c r="C15166" s="294"/>
      <c r="D15166" s="294"/>
      <c r="E15166" s="294"/>
      <c r="F15166" s="294"/>
    </row>
    <row r="15167">
      <c r="A15167" s="294" t="s">
        <v>24089</v>
      </c>
      <c r="B15167" s="294"/>
      <c r="C15167" s="294"/>
      <c r="D15167" s="294"/>
      <c r="E15167" s="294"/>
      <c r="F15167" s="294"/>
    </row>
    <row r="15168">
      <c r="A15168" s="294" t="s">
        <v>31003</v>
      </c>
      <c r="B15168" s="294"/>
      <c r="C15168" s="294"/>
      <c r="D15168" s="294"/>
      <c r="E15168" s="294"/>
      <c r="F15168" s="294"/>
    </row>
    <row r="15169">
      <c r="A15169" s="294"/>
      <c r="B15169" s="294"/>
      <c r="C15169" s="294"/>
      <c r="D15169" s="294"/>
      <c r="E15169" s="294"/>
      <c r="F15169" s="294"/>
    </row>
    <row r="15170">
      <c r="A15170" s="294" t="s">
        <v>31004</v>
      </c>
      <c r="B15170" s="294"/>
      <c r="C15170" s="294"/>
      <c r="D15170" s="294"/>
      <c r="E15170" s="294"/>
      <c r="F15170" s="294"/>
    </row>
    <row r="15171">
      <c r="A15171" s="294" t="s">
        <v>31005</v>
      </c>
      <c r="B15171" s="294"/>
      <c r="C15171" s="294"/>
      <c r="D15171" s="294"/>
      <c r="E15171" s="294"/>
      <c r="F15171" s="294"/>
    </row>
    <row r="15172">
      <c r="A15172" s="294" t="s">
        <v>31006</v>
      </c>
      <c r="B15172" s="294"/>
      <c r="C15172" s="294"/>
      <c r="D15172" s="294"/>
      <c r="E15172" s="294"/>
      <c r="F15172" s="294"/>
    </row>
    <row r="15173">
      <c r="A15173" s="294" t="s">
        <v>31007</v>
      </c>
      <c r="B15173" s="294"/>
      <c r="C15173" s="294"/>
      <c r="D15173" s="294"/>
      <c r="E15173" s="294"/>
      <c r="F15173" s="294"/>
    </row>
    <row r="15174">
      <c r="A15174" s="294" t="s">
        <v>31008</v>
      </c>
      <c r="B15174" s="294"/>
      <c r="C15174" s="294"/>
      <c r="D15174" s="294"/>
      <c r="E15174" s="294"/>
      <c r="F15174" s="294"/>
    </row>
    <row r="15175">
      <c r="A15175" s="294" t="s">
        <v>31009</v>
      </c>
      <c r="B15175" s="294"/>
      <c r="C15175" s="294"/>
      <c r="D15175" s="294"/>
      <c r="E15175" s="294"/>
      <c r="F15175" s="294"/>
    </row>
    <row r="15176">
      <c r="A15176" s="294"/>
      <c r="B15176" s="294"/>
      <c r="C15176" s="294"/>
      <c r="D15176" s="294"/>
      <c r="E15176" s="294"/>
      <c r="F15176" s="294"/>
    </row>
    <row r="15177">
      <c r="A15177" s="294" t="s">
        <v>22572</v>
      </c>
      <c r="B15177" s="294"/>
      <c r="C15177" s="294"/>
      <c r="D15177" s="294"/>
      <c r="E15177" s="294"/>
      <c r="F15177" s="294"/>
    </row>
    <row r="15178">
      <c r="A15178" s="294" t="s">
        <v>23767</v>
      </c>
      <c r="B15178" s="294"/>
      <c r="C15178" s="294"/>
      <c r="D15178" s="294"/>
      <c r="E15178" s="294"/>
      <c r="F15178" s="294"/>
    </row>
    <row r="15179">
      <c r="A15179" s="294"/>
      <c r="B15179" s="294"/>
      <c r="C15179" s="294"/>
      <c r="D15179" s="294"/>
      <c r="E15179" s="294"/>
      <c r="F15179" s="294"/>
    </row>
    <row r="15180">
      <c r="A15180" s="294" t="s">
        <v>31010</v>
      </c>
      <c r="B15180" s="294"/>
      <c r="C15180" s="294"/>
      <c r="D15180" s="294"/>
      <c r="E15180" s="294"/>
      <c r="F15180" s="294"/>
    </row>
    <row r="15181">
      <c r="A15181" s="294" t="s">
        <v>31011</v>
      </c>
      <c r="B15181" s="294"/>
      <c r="C15181" s="294"/>
      <c r="D15181" s="294"/>
      <c r="E15181" s="294"/>
      <c r="F15181" s="294"/>
    </row>
    <row r="15182">
      <c r="A15182" s="294" t="s">
        <v>31012</v>
      </c>
      <c r="B15182" s="294"/>
      <c r="C15182" s="294"/>
      <c r="D15182" s="294"/>
      <c r="E15182" s="294"/>
      <c r="F15182" s="294"/>
    </row>
    <row r="15183">
      <c r="A15183" s="294"/>
      <c r="B15183" s="294"/>
      <c r="C15183" s="294"/>
      <c r="D15183" s="294"/>
      <c r="E15183" s="294"/>
      <c r="F15183" s="294"/>
    </row>
    <row r="15184">
      <c r="A15184" s="294" t="s">
        <v>22578</v>
      </c>
      <c r="B15184" s="294"/>
      <c r="C15184" s="294"/>
      <c r="D15184" s="294"/>
      <c r="E15184" s="294"/>
      <c r="F15184" s="294"/>
    </row>
    <row r="15185">
      <c r="A15185" s="294" t="s">
        <v>23772</v>
      </c>
      <c r="B15185" s="294"/>
      <c r="C15185" s="294"/>
      <c r="D15185" s="294"/>
      <c r="E15185" s="294"/>
      <c r="F15185" s="294"/>
    </row>
    <row r="15186">
      <c r="A15186" s="294"/>
      <c r="B15186" s="294"/>
      <c r="C15186" s="294"/>
      <c r="D15186" s="294"/>
      <c r="E15186" s="294"/>
      <c r="F15186" s="294"/>
    </row>
    <row r="15187">
      <c r="A15187" s="294" t="s">
        <v>31013</v>
      </c>
      <c r="B15187" s="294"/>
      <c r="C15187" s="294"/>
      <c r="D15187" s="294"/>
      <c r="E15187" s="294"/>
      <c r="F15187" s="294"/>
    </row>
    <row r="15188">
      <c r="A15188" s="294" t="s">
        <v>31014</v>
      </c>
      <c r="B15188" s="294"/>
      <c r="C15188" s="294"/>
      <c r="D15188" s="294"/>
      <c r="E15188" s="294"/>
      <c r="F15188" s="294"/>
    </row>
    <row r="15189">
      <c r="A15189" s="294" t="s">
        <v>31015</v>
      </c>
      <c r="B15189" s="294"/>
      <c r="C15189" s="294"/>
      <c r="D15189" s="294"/>
      <c r="E15189" s="294"/>
      <c r="F15189" s="294"/>
    </row>
    <row r="15190">
      <c r="A15190" s="294" t="s">
        <v>31016</v>
      </c>
      <c r="B15190" s="294"/>
      <c r="C15190" s="294"/>
      <c r="D15190" s="294"/>
      <c r="E15190" s="294"/>
      <c r="F15190" s="294"/>
    </row>
    <row r="15191">
      <c r="A15191" s="294"/>
      <c r="B15191" s="294"/>
      <c r="C15191" s="294"/>
      <c r="D15191" s="294"/>
      <c r="E15191" s="294"/>
      <c r="F15191" s="294"/>
    </row>
    <row r="15192">
      <c r="A15192" s="294" t="s">
        <v>31017</v>
      </c>
      <c r="B15192" s="294"/>
      <c r="C15192" s="294"/>
      <c r="D15192" s="294"/>
      <c r="E15192" s="294"/>
      <c r="F15192" s="294"/>
    </row>
    <row r="15193">
      <c r="A15193" s="294" t="s">
        <v>31018</v>
      </c>
      <c r="B15193" s="294"/>
      <c r="C15193" s="294"/>
      <c r="D15193" s="294"/>
      <c r="E15193" s="294"/>
      <c r="F15193" s="294"/>
    </row>
    <row r="15194">
      <c r="A15194" s="294"/>
      <c r="B15194" s="294"/>
      <c r="C15194" s="294"/>
      <c r="D15194" s="294"/>
      <c r="E15194" s="294"/>
      <c r="F15194" s="294"/>
    </row>
    <row r="15195">
      <c r="A15195" s="294" t="s">
        <v>31019</v>
      </c>
      <c r="B15195" s="294"/>
      <c r="C15195" s="294"/>
      <c r="D15195" s="294"/>
      <c r="E15195" s="294"/>
      <c r="F15195" s="294"/>
    </row>
    <row r="15196">
      <c r="A15196" s="294" t="s">
        <v>31020</v>
      </c>
      <c r="B15196" s="294"/>
      <c r="C15196" s="294"/>
      <c r="D15196" s="294"/>
      <c r="E15196" s="294"/>
      <c r="F15196" s="294"/>
    </row>
    <row r="15197">
      <c r="A15197" s="294" t="s">
        <v>31021</v>
      </c>
      <c r="B15197" s="294"/>
      <c r="C15197" s="294"/>
      <c r="D15197" s="294"/>
      <c r="E15197" s="294"/>
      <c r="F15197" s="294"/>
    </row>
    <row r="15198">
      <c r="A15198" s="294" t="s">
        <v>21814</v>
      </c>
      <c r="B15198" s="294"/>
      <c r="C15198" s="294"/>
      <c r="D15198" s="294"/>
      <c r="E15198" s="294"/>
      <c r="F15198" s="294"/>
    </row>
    <row r="15199">
      <c r="A15199" s="294" t="s">
        <v>31022</v>
      </c>
      <c r="B15199" s="294"/>
      <c r="C15199" s="294"/>
      <c r="D15199" s="294"/>
      <c r="E15199" s="294"/>
      <c r="F15199" s="294"/>
    </row>
    <row r="15200">
      <c r="A15200" s="294" t="s">
        <v>31023</v>
      </c>
      <c r="B15200" s="294"/>
      <c r="C15200" s="294"/>
      <c r="D15200" s="294"/>
      <c r="E15200" s="294"/>
      <c r="F15200" s="294"/>
    </row>
    <row r="15201">
      <c r="A15201" s="294" t="s">
        <v>31024</v>
      </c>
      <c r="B15201" s="294"/>
      <c r="C15201" s="294"/>
      <c r="D15201" s="294"/>
      <c r="E15201" s="294"/>
      <c r="F15201" s="294"/>
    </row>
    <row r="15202">
      <c r="A15202" s="294" t="s">
        <v>31025</v>
      </c>
      <c r="B15202" s="294"/>
      <c r="C15202" s="294"/>
      <c r="D15202" s="294"/>
      <c r="E15202" s="294"/>
      <c r="F15202" s="294"/>
    </row>
    <row r="15203">
      <c r="A15203" s="294" t="s">
        <v>31026</v>
      </c>
      <c r="B15203" s="294"/>
      <c r="C15203" s="294"/>
      <c r="D15203" s="294"/>
      <c r="E15203" s="294"/>
      <c r="F15203" s="294"/>
    </row>
    <row r="15204">
      <c r="A15204" s="294" t="s">
        <v>31027</v>
      </c>
      <c r="B15204" s="294"/>
      <c r="C15204" s="294"/>
      <c r="D15204" s="294"/>
      <c r="E15204" s="294"/>
      <c r="F15204" s="294"/>
    </row>
    <row r="15205">
      <c r="A15205" s="294" t="s">
        <v>31028</v>
      </c>
      <c r="B15205" s="294"/>
      <c r="C15205" s="294"/>
      <c r="D15205" s="294"/>
      <c r="E15205" s="294"/>
      <c r="F15205" s="294"/>
    </row>
    <row r="15206">
      <c r="A15206" s="294" t="s">
        <v>31029</v>
      </c>
      <c r="B15206" s="294"/>
      <c r="C15206" s="294"/>
      <c r="D15206" s="294"/>
      <c r="E15206" s="294"/>
      <c r="F15206" s="294"/>
    </row>
    <row r="15207">
      <c r="A15207" s="294" t="s">
        <v>31030</v>
      </c>
      <c r="B15207" s="294"/>
      <c r="C15207" s="294"/>
      <c r="D15207" s="294"/>
      <c r="E15207" s="294"/>
      <c r="F15207" s="294"/>
    </row>
    <row r="15208">
      <c r="A15208" s="294" t="s">
        <v>31031</v>
      </c>
      <c r="B15208" s="294"/>
      <c r="C15208" s="294"/>
      <c r="D15208" s="294"/>
      <c r="E15208" s="294"/>
      <c r="F15208" s="294"/>
    </row>
    <row r="15209">
      <c r="A15209" s="294" t="s">
        <v>31032</v>
      </c>
      <c r="B15209" s="294"/>
      <c r="C15209" s="294"/>
      <c r="D15209" s="294"/>
      <c r="E15209" s="294"/>
      <c r="F15209" s="294"/>
    </row>
    <row r="15210">
      <c r="A15210" s="294" t="s">
        <v>27783</v>
      </c>
      <c r="B15210" s="294"/>
      <c r="C15210" s="294"/>
      <c r="D15210" s="294"/>
      <c r="E15210" s="294"/>
      <c r="F15210" s="294"/>
    </row>
    <row r="15211">
      <c r="A15211" s="294" t="s">
        <v>31033</v>
      </c>
      <c r="B15211" s="294"/>
      <c r="C15211" s="294"/>
      <c r="D15211" s="294"/>
      <c r="E15211" s="294"/>
      <c r="F15211" s="294"/>
    </row>
    <row r="15212">
      <c r="A15212" s="294" t="s">
        <v>31034</v>
      </c>
      <c r="B15212" s="294"/>
      <c r="C15212" s="294"/>
      <c r="D15212" s="294"/>
      <c r="E15212" s="294"/>
      <c r="F15212" s="294"/>
    </row>
    <row r="15213">
      <c r="A15213" s="294" t="s">
        <v>31035</v>
      </c>
      <c r="B15213" s="294"/>
      <c r="C15213" s="294"/>
      <c r="D15213" s="294"/>
      <c r="E15213" s="294"/>
      <c r="F15213" s="294"/>
    </row>
    <row r="15214">
      <c r="A15214" s="294"/>
      <c r="B15214" s="294"/>
      <c r="C15214" s="294"/>
      <c r="D15214" s="294"/>
      <c r="E15214" s="294"/>
      <c r="F15214" s="294"/>
    </row>
    <row r="15215">
      <c r="A15215" s="294" t="s">
        <v>28124</v>
      </c>
      <c r="B15215" s="294"/>
      <c r="C15215" s="294"/>
      <c r="D15215" s="294"/>
      <c r="E15215" s="294"/>
      <c r="F15215" s="294"/>
    </row>
    <row r="15216">
      <c r="A15216" s="294" t="s">
        <v>31036</v>
      </c>
      <c r="B15216" s="294"/>
      <c r="C15216" s="294"/>
      <c r="D15216" s="294"/>
      <c r="E15216" s="294"/>
      <c r="F15216" s="294"/>
    </row>
    <row r="15217">
      <c r="A15217" s="294" t="s">
        <v>31037</v>
      </c>
      <c r="B15217" s="294"/>
      <c r="C15217" s="294"/>
      <c r="D15217" s="294"/>
      <c r="E15217" s="294"/>
      <c r="F15217" s="294"/>
    </row>
    <row r="15218">
      <c r="A15218" s="294"/>
      <c r="B15218" s="294"/>
      <c r="C15218" s="294"/>
      <c r="D15218" s="294"/>
      <c r="E15218" s="294"/>
      <c r="F15218" s="294"/>
    </row>
    <row r="15219">
      <c r="A15219" s="294" t="s">
        <v>25957</v>
      </c>
      <c r="B15219" s="294"/>
      <c r="C15219" s="294"/>
      <c r="D15219" s="294"/>
      <c r="E15219" s="294"/>
      <c r="F15219" s="294"/>
    </row>
    <row r="15220">
      <c r="A15220" s="294"/>
      <c r="B15220" s="294"/>
      <c r="C15220" s="294"/>
      <c r="D15220" s="294"/>
      <c r="E15220" s="294"/>
      <c r="F15220" s="294"/>
    </row>
    <row r="15221">
      <c r="A15221" s="294" t="s">
        <v>31038</v>
      </c>
      <c r="B15221" s="294"/>
      <c r="C15221" s="294"/>
      <c r="D15221" s="294"/>
      <c r="E15221" s="294"/>
      <c r="F15221" s="294"/>
    </row>
    <row r="15222">
      <c r="A15222" s="294"/>
      <c r="B15222" s="294"/>
      <c r="C15222" s="294"/>
      <c r="D15222" s="294"/>
      <c r="E15222" s="294"/>
      <c r="F15222" s="294"/>
    </row>
    <row r="15223">
      <c r="A15223" s="294" t="s">
        <v>26193</v>
      </c>
      <c r="B15223" s="294"/>
      <c r="C15223" s="294"/>
      <c r="D15223" s="294"/>
      <c r="E15223" s="294"/>
      <c r="F15223" s="294"/>
    </row>
    <row r="15224">
      <c r="A15224" s="294"/>
      <c r="B15224" s="294"/>
      <c r="C15224" s="294"/>
      <c r="D15224" s="294"/>
      <c r="E15224" s="294"/>
      <c r="F15224" s="294"/>
    </row>
    <row r="15225">
      <c r="A15225" s="294" t="s">
        <v>26499</v>
      </c>
      <c r="B15225" s="294"/>
      <c r="C15225" s="294"/>
      <c r="D15225" s="294"/>
      <c r="E15225" s="294"/>
      <c r="F15225" s="294"/>
    </row>
    <row r="15226">
      <c r="A15226" s="294" t="s">
        <v>29111</v>
      </c>
      <c r="B15226" s="294"/>
      <c r="C15226" s="294"/>
      <c r="D15226" s="294"/>
      <c r="E15226" s="294"/>
      <c r="F15226" s="294"/>
    </row>
    <row r="15227">
      <c r="A15227" s="294" t="s">
        <v>26231</v>
      </c>
      <c r="B15227" s="294"/>
      <c r="C15227" s="294"/>
      <c r="D15227" s="294"/>
      <c r="E15227" s="294"/>
      <c r="F15227" s="294"/>
    </row>
    <row r="15228">
      <c r="A15228" s="294" t="s">
        <v>26200</v>
      </c>
      <c r="B15228" s="294"/>
      <c r="C15228" s="294"/>
      <c r="D15228" s="294"/>
      <c r="E15228" s="294"/>
      <c r="F15228" s="294"/>
    </row>
    <row r="15229">
      <c r="A15229" s="294" t="s">
        <v>30260</v>
      </c>
      <c r="B15229" s="294"/>
      <c r="C15229" s="294"/>
      <c r="D15229" s="294"/>
      <c r="E15229" s="294"/>
      <c r="F15229" s="294"/>
    </row>
    <row r="15230">
      <c r="A15230" s="294" t="s">
        <v>29113</v>
      </c>
      <c r="B15230" s="294"/>
      <c r="C15230" s="294"/>
      <c r="D15230" s="294"/>
      <c r="E15230" s="294"/>
      <c r="F15230" s="294"/>
    </row>
    <row r="15231">
      <c r="A15231" s="294" t="s">
        <v>26501</v>
      </c>
      <c r="B15231" s="294"/>
      <c r="C15231" s="294"/>
      <c r="D15231" s="294"/>
      <c r="E15231" s="294"/>
      <c r="F15231" s="294"/>
    </row>
    <row r="15232">
      <c r="A15232" s="294" t="s">
        <v>30059</v>
      </c>
      <c r="B15232" s="294"/>
      <c r="C15232" s="294"/>
      <c r="D15232" s="294"/>
      <c r="E15232" s="294"/>
      <c r="F15232" s="294"/>
    </row>
    <row r="15233">
      <c r="A15233" s="294" t="s">
        <v>31039</v>
      </c>
      <c r="B15233" s="294"/>
      <c r="C15233" s="294"/>
      <c r="D15233" s="294"/>
      <c r="E15233" s="294"/>
      <c r="F15233" s="294"/>
    </row>
    <row r="15234">
      <c r="A15234" s="294" t="s">
        <v>31040</v>
      </c>
      <c r="B15234" s="294"/>
      <c r="C15234" s="294"/>
      <c r="D15234" s="294"/>
      <c r="E15234" s="294"/>
      <c r="F15234" s="294"/>
    </row>
    <row r="15235">
      <c r="A15235" s="294"/>
      <c r="B15235" s="294"/>
      <c r="C15235" s="294"/>
      <c r="D15235" s="294"/>
      <c r="E15235" s="294"/>
      <c r="F15235" s="294"/>
    </row>
    <row r="15236">
      <c r="A15236" s="294" t="s">
        <v>25967</v>
      </c>
      <c r="B15236" s="294"/>
      <c r="C15236" s="294"/>
      <c r="D15236" s="294"/>
      <c r="E15236" s="294"/>
      <c r="F15236" s="294"/>
    </row>
    <row r="15237">
      <c r="A15237" s="294"/>
      <c r="B15237" s="294"/>
      <c r="C15237" s="294"/>
      <c r="D15237" s="294"/>
      <c r="E15237" s="294"/>
      <c r="F15237" s="294"/>
    </row>
    <row r="15238">
      <c r="A15238" s="294" t="s">
        <v>31041</v>
      </c>
      <c r="B15238" s="294"/>
      <c r="C15238" s="294"/>
      <c r="D15238" s="294"/>
      <c r="E15238" s="294"/>
      <c r="F15238" s="294"/>
    </row>
    <row r="15239">
      <c r="A15239" s="294" t="s">
        <v>31042</v>
      </c>
      <c r="B15239" s="294"/>
      <c r="C15239" s="294"/>
      <c r="D15239" s="294"/>
      <c r="E15239" s="294"/>
      <c r="F15239" s="294"/>
    </row>
    <row r="15240">
      <c r="A15240" s="294" t="s">
        <v>31043</v>
      </c>
      <c r="B15240" s="294"/>
      <c r="C15240" s="294"/>
      <c r="D15240" s="294"/>
      <c r="E15240" s="294"/>
      <c r="F15240" s="294"/>
    </row>
    <row r="15241">
      <c r="A15241" s="294" t="s">
        <v>31044</v>
      </c>
      <c r="B15241" s="294"/>
      <c r="C15241" s="294"/>
      <c r="D15241" s="294"/>
      <c r="E15241" s="294"/>
      <c r="F15241" s="294"/>
    </row>
    <row r="15242">
      <c r="A15242" s="294" t="s">
        <v>31045</v>
      </c>
      <c r="B15242" s="294"/>
      <c r="C15242" s="294"/>
      <c r="D15242" s="294"/>
      <c r="E15242" s="294"/>
      <c r="F15242" s="294"/>
    </row>
    <row r="15243">
      <c r="A15243" s="294" t="s">
        <v>31046</v>
      </c>
      <c r="B15243" s="294"/>
      <c r="C15243" s="294"/>
      <c r="D15243" s="294"/>
      <c r="E15243" s="294"/>
      <c r="F15243" s="294"/>
    </row>
    <row r="15244">
      <c r="A15244" s="294" t="s">
        <v>31047</v>
      </c>
      <c r="B15244" s="294"/>
      <c r="C15244" s="294"/>
      <c r="D15244" s="294"/>
      <c r="E15244" s="294"/>
      <c r="F15244" s="294"/>
    </row>
    <row r="15245">
      <c r="A15245" s="294" t="s">
        <v>31048</v>
      </c>
      <c r="B15245" s="294"/>
      <c r="C15245" s="294"/>
      <c r="D15245" s="294"/>
      <c r="E15245" s="294"/>
      <c r="F15245" s="294"/>
    </row>
    <row r="15246">
      <c r="A15246" s="294" t="s">
        <v>31049</v>
      </c>
      <c r="B15246" s="294"/>
      <c r="C15246" s="294"/>
      <c r="D15246" s="294"/>
      <c r="E15246" s="294"/>
      <c r="F15246" s="294"/>
    </row>
    <row r="15247">
      <c r="A15247" s="294" t="s">
        <v>31050</v>
      </c>
      <c r="B15247" s="294"/>
      <c r="C15247" s="294"/>
      <c r="D15247" s="294"/>
      <c r="E15247" s="294"/>
      <c r="F15247" s="294"/>
    </row>
    <row r="15248">
      <c r="A15248" s="294" t="s">
        <v>31051</v>
      </c>
      <c r="B15248" s="294"/>
      <c r="C15248" s="294"/>
      <c r="D15248" s="294"/>
      <c r="E15248" s="294"/>
      <c r="F15248" s="294"/>
    </row>
    <row r="15249">
      <c r="A15249" s="294" t="s">
        <v>31052</v>
      </c>
      <c r="B15249" s="294"/>
      <c r="C15249" s="294"/>
      <c r="D15249" s="294"/>
      <c r="E15249" s="294"/>
      <c r="F15249" s="294"/>
    </row>
    <row r="15250">
      <c r="A15250" s="294"/>
      <c r="B15250" s="294"/>
      <c r="C15250" s="294"/>
      <c r="D15250" s="294"/>
      <c r="E15250" s="294"/>
      <c r="F15250" s="294"/>
    </row>
    <row r="15251">
      <c r="A15251" s="294"/>
      <c r="B15251" s="294"/>
      <c r="C15251" s="294"/>
      <c r="D15251" s="294"/>
      <c r="E15251" s="294"/>
      <c r="F15251" s="294"/>
    </row>
    <row r="15252">
      <c r="A15252" s="294" t="s">
        <v>26240</v>
      </c>
      <c r="B15252" s="294"/>
      <c r="C15252" s="294"/>
      <c r="D15252" s="294"/>
      <c r="E15252" s="294"/>
      <c r="F15252" s="294"/>
    </row>
    <row r="15253">
      <c r="A15253" s="294"/>
      <c r="B15253" s="294"/>
      <c r="C15253" s="294"/>
      <c r="D15253" s="294"/>
      <c r="E15253" s="294"/>
      <c r="F15253" s="294"/>
    </row>
    <row r="15254">
      <c r="A15254" s="294" t="s">
        <v>31053</v>
      </c>
      <c r="B15254" s="294"/>
      <c r="C15254" s="294"/>
      <c r="D15254" s="294"/>
      <c r="E15254" s="294"/>
      <c r="F15254" s="294"/>
    </row>
    <row r="15255">
      <c r="A15255" s="294" t="s">
        <v>31054</v>
      </c>
      <c r="B15255" s="294"/>
      <c r="C15255" s="294"/>
      <c r="D15255" s="294"/>
      <c r="E15255" s="294"/>
      <c r="F15255" s="294"/>
    </row>
    <row r="15256">
      <c r="A15256" s="294" t="s">
        <v>31055</v>
      </c>
      <c r="B15256" s="294"/>
      <c r="C15256" s="294"/>
      <c r="D15256" s="294"/>
      <c r="E15256" s="294"/>
      <c r="F15256" s="294"/>
    </row>
    <row r="15257">
      <c r="A15257" s="294" t="s">
        <v>31056</v>
      </c>
      <c r="B15257" s="294"/>
      <c r="C15257" s="294"/>
      <c r="D15257" s="294"/>
      <c r="E15257" s="294"/>
      <c r="F15257" s="294"/>
    </row>
    <row r="15258">
      <c r="A15258" s="294" t="s">
        <v>31057</v>
      </c>
      <c r="B15258" s="294"/>
      <c r="C15258" s="294"/>
      <c r="D15258" s="294"/>
      <c r="E15258" s="294"/>
      <c r="F15258" s="294"/>
    </row>
    <row r="15259">
      <c r="A15259" s="294" t="s">
        <v>31058</v>
      </c>
      <c r="B15259" s="294"/>
      <c r="C15259" s="294"/>
      <c r="D15259" s="294"/>
      <c r="E15259" s="294"/>
      <c r="F15259" s="294"/>
    </row>
    <row r="15260">
      <c r="A15260" s="294" t="s">
        <v>31059</v>
      </c>
      <c r="B15260" s="294"/>
      <c r="C15260" s="294"/>
      <c r="D15260" s="294"/>
      <c r="E15260" s="294"/>
      <c r="F15260" s="294"/>
    </row>
    <row r="15261">
      <c r="A15261" s="294" t="s">
        <v>31060</v>
      </c>
      <c r="B15261" s="294"/>
      <c r="C15261" s="294"/>
      <c r="D15261" s="294"/>
      <c r="E15261" s="294"/>
      <c r="F15261" s="294"/>
    </row>
    <row r="15262">
      <c r="A15262" s="294" t="s">
        <v>31061</v>
      </c>
      <c r="B15262" s="294"/>
      <c r="C15262" s="294"/>
      <c r="D15262" s="294"/>
      <c r="E15262" s="294"/>
      <c r="F15262" s="294"/>
    </row>
    <row r="15263">
      <c r="A15263" s="294"/>
      <c r="B15263" s="294"/>
      <c r="C15263" s="294"/>
      <c r="D15263" s="294"/>
      <c r="E15263" s="294"/>
      <c r="F15263" s="294"/>
    </row>
    <row r="15264">
      <c r="A15264" s="294" t="s">
        <v>25987</v>
      </c>
      <c r="B15264" s="294"/>
      <c r="C15264" s="294"/>
      <c r="D15264" s="294"/>
      <c r="E15264" s="294"/>
      <c r="F15264" s="294"/>
    </row>
    <row r="15265">
      <c r="A15265" s="294"/>
      <c r="B15265" s="294"/>
      <c r="C15265" s="294"/>
      <c r="D15265" s="294"/>
      <c r="E15265" s="294"/>
      <c r="F15265" s="294"/>
    </row>
    <row r="15266">
      <c r="A15266" s="294" t="s">
        <v>31062</v>
      </c>
      <c r="B15266" s="294"/>
      <c r="C15266" s="294"/>
      <c r="D15266" s="294"/>
      <c r="E15266" s="294"/>
      <c r="F15266" s="294"/>
    </row>
    <row r="15267">
      <c r="A15267" s="294" t="s">
        <v>31063</v>
      </c>
      <c r="B15267" s="294"/>
      <c r="C15267" s="294"/>
      <c r="D15267" s="294"/>
      <c r="E15267" s="294"/>
      <c r="F15267" s="294"/>
    </row>
    <row r="15268">
      <c r="A15268" s="294" t="s">
        <v>31064</v>
      </c>
      <c r="B15268" s="294"/>
      <c r="C15268" s="294"/>
      <c r="D15268" s="294"/>
      <c r="E15268" s="294"/>
      <c r="F15268" s="294"/>
    </row>
    <row r="15269">
      <c r="A15269" s="294" t="s">
        <v>31065</v>
      </c>
      <c r="B15269" s="294"/>
      <c r="C15269" s="294"/>
      <c r="D15269" s="294"/>
      <c r="E15269" s="294"/>
      <c r="F15269" s="294"/>
    </row>
    <row r="15270">
      <c r="A15270" s="294"/>
      <c r="B15270" s="294"/>
      <c r="C15270" s="294"/>
      <c r="D15270" s="294"/>
      <c r="E15270" s="294"/>
      <c r="F15270" s="294"/>
    </row>
    <row r="15271">
      <c r="A15271" s="294" t="s">
        <v>31066</v>
      </c>
      <c r="B15271" s="294"/>
      <c r="C15271" s="294"/>
      <c r="D15271" s="294"/>
      <c r="E15271" s="294"/>
      <c r="F15271" s="294"/>
    </row>
    <row r="15272">
      <c r="A15272" s="294"/>
      <c r="B15272" s="294"/>
      <c r="C15272" s="294"/>
      <c r="D15272" s="294"/>
      <c r="E15272" s="294"/>
      <c r="F15272" s="294"/>
    </row>
    <row r="15273">
      <c r="A15273" s="294" t="s">
        <v>31067</v>
      </c>
      <c r="B15273" s="294"/>
      <c r="C15273" s="294"/>
      <c r="D15273" s="294"/>
      <c r="E15273" s="294"/>
      <c r="F15273" s="294"/>
    </row>
    <row r="15274">
      <c r="A15274" s="294" t="s">
        <v>31068</v>
      </c>
      <c r="B15274" s="294"/>
      <c r="C15274" s="294"/>
      <c r="D15274" s="294"/>
      <c r="E15274" s="294"/>
      <c r="F15274" s="294"/>
    </row>
    <row r="15275">
      <c r="A15275" s="294" t="s">
        <v>31069</v>
      </c>
      <c r="B15275" s="294"/>
      <c r="C15275" s="294"/>
      <c r="D15275" s="294"/>
      <c r="E15275" s="294"/>
      <c r="F15275" s="294"/>
    </row>
    <row r="15276">
      <c r="A15276" s="294" t="s">
        <v>31070</v>
      </c>
      <c r="B15276" s="294"/>
      <c r="C15276" s="294"/>
      <c r="D15276" s="294"/>
      <c r="E15276" s="294"/>
      <c r="F15276" s="294"/>
    </row>
    <row r="15277">
      <c r="A15277" s="294" t="s">
        <v>31071</v>
      </c>
      <c r="B15277" s="294"/>
      <c r="C15277" s="294"/>
      <c r="D15277" s="294"/>
      <c r="E15277" s="294"/>
      <c r="F15277" s="294"/>
    </row>
    <row r="15278">
      <c r="A15278" s="294" t="s">
        <v>31072</v>
      </c>
      <c r="B15278" s="294"/>
      <c r="C15278" s="294"/>
      <c r="D15278" s="294"/>
      <c r="E15278" s="294"/>
      <c r="F15278" s="294"/>
    </row>
    <row r="15279">
      <c r="A15279" s="294"/>
      <c r="B15279" s="294"/>
      <c r="C15279" s="294"/>
      <c r="D15279" s="294"/>
      <c r="E15279" s="294"/>
      <c r="F15279" s="294"/>
    </row>
    <row r="15280">
      <c r="A15280" s="294"/>
      <c r="B15280" s="294"/>
      <c r="C15280" s="294"/>
      <c r="D15280" s="294"/>
      <c r="E15280" s="294"/>
      <c r="F15280" s="294"/>
    </row>
    <row r="15281">
      <c r="A15281" s="294" t="s">
        <v>28124</v>
      </c>
      <c r="B15281" s="294"/>
      <c r="C15281" s="294"/>
      <c r="D15281" s="294"/>
      <c r="E15281" s="294"/>
      <c r="F15281" s="294"/>
    </row>
    <row r="15282">
      <c r="A15282" s="294" t="s">
        <v>31073</v>
      </c>
      <c r="B15282" s="294"/>
      <c r="C15282" s="294"/>
      <c r="D15282" s="294"/>
      <c r="E15282" s="294"/>
      <c r="F15282" s="294"/>
    </row>
    <row r="15283">
      <c r="A15283" s="294" t="s">
        <v>31074</v>
      </c>
      <c r="B15283" s="294"/>
      <c r="C15283" s="294"/>
      <c r="D15283" s="294"/>
      <c r="E15283" s="294"/>
      <c r="F15283" s="294"/>
    </row>
    <row r="15284">
      <c r="A15284" s="294"/>
      <c r="B15284" s="294"/>
      <c r="C15284" s="294"/>
      <c r="D15284" s="294"/>
      <c r="E15284" s="294"/>
      <c r="F15284" s="294"/>
    </row>
    <row r="15285">
      <c r="A15285" s="294" t="s">
        <v>25957</v>
      </c>
      <c r="B15285" s="294"/>
      <c r="C15285" s="294"/>
      <c r="D15285" s="294"/>
      <c r="E15285" s="294"/>
      <c r="F15285" s="294"/>
    </row>
    <row r="15286">
      <c r="A15286" s="294"/>
      <c r="B15286" s="294"/>
      <c r="C15286" s="294"/>
      <c r="D15286" s="294"/>
      <c r="E15286" s="294"/>
      <c r="F15286" s="294"/>
    </row>
    <row r="15287">
      <c r="A15287" s="294" t="s">
        <v>31075</v>
      </c>
      <c r="B15287" s="294"/>
      <c r="C15287" s="294"/>
      <c r="D15287" s="294"/>
      <c r="E15287" s="294"/>
      <c r="F15287" s="294"/>
    </row>
    <row r="15288">
      <c r="A15288" s="294"/>
      <c r="B15288" s="294"/>
      <c r="C15288" s="294"/>
      <c r="D15288" s="294"/>
      <c r="E15288" s="294"/>
      <c r="F15288" s="294"/>
    </row>
    <row r="15289">
      <c r="A15289" s="294" t="s">
        <v>26193</v>
      </c>
      <c r="B15289" s="294"/>
      <c r="C15289" s="294"/>
      <c r="D15289" s="294"/>
      <c r="E15289" s="294"/>
      <c r="F15289" s="294"/>
    </row>
    <row r="15290">
      <c r="A15290" s="294"/>
      <c r="B15290" s="294"/>
      <c r="C15290" s="294"/>
      <c r="D15290" s="294"/>
      <c r="E15290" s="294"/>
      <c r="F15290" s="294"/>
    </row>
    <row r="15291">
      <c r="A15291" s="294" t="s">
        <v>31076</v>
      </c>
      <c r="B15291" s="294"/>
      <c r="C15291" s="294"/>
      <c r="D15291" s="294"/>
      <c r="E15291" s="294"/>
      <c r="F15291" s="294"/>
    </row>
    <row r="15292">
      <c r="A15292" s="294"/>
      <c r="B15292" s="294"/>
      <c r="C15292" s="294"/>
      <c r="D15292" s="294"/>
      <c r="E15292" s="294"/>
      <c r="F15292" s="294"/>
    </row>
    <row r="15293">
      <c r="A15293" s="294" t="s">
        <v>25967</v>
      </c>
      <c r="B15293" s="294"/>
      <c r="C15293" s="294"/>
      <c r="D15293" s="294"/>
      <c r="E15293" s="294"/>
      <c r="F15293" s="294"/>
    </row>
    <row r="15294">
      <c r="A15294" s="294"/>
      <c r="B15294" s="294"/>
      <c r="C15294" s="294"/>
      <c r="D15294" s="294"/>
      <c r="E15294" s="294"/>
      <c r="F15294" s="294"/>
    </row>
    <row r="15295">
      <c r="A15295" s="294" t="s">
        <v>31077</v>
      </c>
      <c r="B15295" s="294"/>
      <c r="C15295" s="294"/>
      <c r="D15295" s="294"/>
      <c r="E15295" s="294"/>
      <c r="F15295" s="294"/>
    </row>
    <row r="15296">
      <c r="A15296" s="294" t="s">
        <v>31078</v>
      </c>
      <c r="B15296" s="294"/>
      <c r="C15296" s="294"/>
      <c r="D15296" s="294"/>
      <c r="E15296" s="294"/>
      <c r="F15296" s="294"/>
    </row>
    <row r="15297">
      <c r="A15297" s="294" t="s">
        <v>31079</v>
      </c>
      <c r="B15297" s="294"/>
      <c r="C15297" s="294"/>
      <c r="D15297" s="294"/>
      <c r="E15297" s="294"/>
      <c r="F15297" s="294"/>
    </row>
    <row r="15298">
      <c r="A15298" s="294" t="s">
        <v>31080</v>
      </c>
      <c r="B15298" s="294"/>
      <c r="C15298" s="294"/>
      <c r="D15298" s="294"/>
      <c r="E15298" s="294"/>
      <c r="F15298" s="294"/>
    </row>
    <row r="15299">
      <c r="A15299" s="294" t="s">
        <v>31081</v>
      </c>
      <c r="B15299" s="294"/>
      <c r="C15299" s="294"/>
      <c r="D15299" s="294"/>
      <c r="E15299" s="294"/>
      <c r="F15299" s="294"/>
    </row>
    <row r="15300">
      <c r="A15300" s="294" t="s">
        <v>31082</v>
      </c>
      <c r="B15300" s="294"/>
      <c r="C15300" s="294"/>
      <c r="D15300" s="294"/>
      <c r="E15300" s="294"/>
      <c r="F15300" s="294"/>
    </row>
    <row r="15301">
      <c r="A15301" s="294" t="s">
        <v>31083</v>
      </c>
      <c r="B15301" s="294"/>
      <c r="C15301" s="294"/>
      <c r="D15301" s="294"/>
      <c r="E15301" s="294"/>
      <c r="F15301" s="294"/>
    </row>
    <row r="15302">
      <c r="A15302" s="294" t="s">
        <v>31084</v>
      </c>
      <c r="B15302" s="294"/>
      <c r="C15302" s="294"/>
      <c r="D15302" s="294"/>
      <c r="E15302" s="294"/>
      <c r="F15302" s="294"/>
    </row>
    <row r="15303">
      <c r="A15303" s="294" t="s">
        <v>31085</v>
      </c>
      <c r="B15303" s="294"/>
      <c r="C15303" s="294"/>
      <c r="D15303" s="294"/>
      <c r="E15303" s="294"/>
      <c r="F15303" s="294"/>
    </row>
    <row r="15304">
      <c r="A15304" s="294" t="s">
        <v>31086</v>
      </c>
      <c r="B15304" s="294"/>
      <c r="C15304" s="294"/>
      <c r="D15304" s="294"/>
      <c r="E15304" s="294"/>
      <c r="F15304" s="294"/>
    </row>
    <row r="15305">
      <c r="A15305" s="294"/>
      <c r="B15305" s="294"/>
      <c r="C15305" s="294"/>
      <c r="D15305" s="294"/>
      <c r="E15305" s="294"/>
      <c r="F15305" s="294"/>
    </row>
    <row r="15306">
      <c r="A15306" s="294" t="s">
        <v>26240</v>
      </c>
      <c r="B15306" s="294"/>
      <c r="C15306" s="294"/>
      <c r="D15306" s="294"/>
      <c r="E15306" s="294"/>
      <c r="F15306" s="294"/>
    </row>
    <row r="15307">
      <c r="A15307" s="294"/>
      <c r="B15307" s="294"/>
      <c r="C15307" s="294"/>
      <c r="D15307" s="294"/>
      <c r="E15307" s="294"/>
      <c r="F15307" s="294"/>
    </row>
    <row r="15308">
      <c r="A15308" s="294" t="s">
        <v>31087</v>
      </c>
      <c r="B15308" s="294"/>
      <c r="C15308" s="294"/>
      <c r="D15308" s="294"/>
      <c r="E15308" s="294"/>
      <c r="F15308" s="294"/>
    </row>
    <row r="15309">
      <c r="A15309" s="294" t="s">
        <v>31088</v>
      </c>
      <c r="B15309" s="294"/>
      <c r="C15309" s="294"/>
      <c r="D15309" s="294"/>
      <c r="E15309" s="294"/>
      <c r="F15309" s="294"/>
    </row>
    <row r="15310">
      <c r="A15310" s="294" t="s">
        <v>31089</v>
      </c>
      <c r="B15310" s="294"/>
      <c r="C15310" s="294"/>
      <c r="D15310" s="294"/>
      <c r="E15310" s="294"/>
      <c r="F15310" s="294"/>
    </row>
    <row r="15311">
      <c r="A15311" s="294" t="s">
        <v>31090</v>
      </c>
      <c r="B15311" s="294"/>
      <c r="C15311" s="294"/>
      <c r="D15311" s="294"/>
      <c r="E15311" s="294"/>
      <c r="F15311" s="294"/>
    </row>
    <row r="15312">
      <c r="A15312" s="294" t="s">
        <v>31091</v>
      </c>
      <c r="B15312" s="294"/>
      <c r="C15312" s="294"/>
      <c r="D15312" s="294"/>
      <c r="E15312" s="294"/>
      <c r="F15312" s="294"/>
    </row>
    <row r="15313">
      <c r="A15313" s="294" t="s">
        <v>31092</v>
      </c>
      <c r="B15313" s="294"/>
      <c r="C15313" s="294"/>
      <c r="D15313" s="294"/>
      <c r="E15313" s="294"/>
      <c r="F15313" s="294"/>
    </row>
    <row r="15314">
      <c r="A15314" s="294" t="s">
        <v>31093</v>
      </c>
      <c r="B15314" s="294"/>
      <c r="C15314" s="294"/>
      <c r="D15314" s="294"/>
      <c r="E15314" s="294"/>
      <c r="F15314" s="294"/>
    </row>
    <row r="15315">
      <c r="A15315" s="294"/>
      <c r="B15315" s="294"/>
      <c r="C15315" s="294"/>
      <c r="D15315" s="294"/>
      <c r="E15315" s="294"/>
      <c r="F15315" s="294"/>
    </row>
    <row r="15316">
      <c r="A15316" s="294" t="s">
        <v>26214</v>
      </c>
      <c r="B15316" s="294"/>
      <c r="C15316" s="294"/>
      <c r="D15316" s="294"/>
      <c r="E15316" s="294"/>
      <c r="F15316" s="294"/>
    </row>
    <row r="15317">
      <c r="A15317" s="294"/>
      <c r="B15317" s="294"/>
      <c r="C15317" s="294"/>
      <c r="D15317" s="294"/>
      <c r="E15317" s="294"/>
      <c r="F15317" s="294"/>
    </row>
    <row r="15318">
      <c r="A15318" s="294" t="s">
        <v>31094</v>
      </c>
      <c r="B15318" s="294"/>
      <c r="C15318" s="294"/>
      <c r="D15318" s="294"/>
      <c r="E15318" s="294"/>
      <c r="F15318" s="294"/>
    </row>
    <row r="15319">
      <c r="A15319" s="294" t="s">
        <v>31095</v>
      </c>
      <c r="B15319" s="294"/>
      <c r="C15319" s="294"/>
      <c r="D15319" s="294"/>
      <c r="E15319" s="294"/>
      <c r="F15319" s="294"/>
    </row>
    <row r="15320">
      <c r="A15320" s="294" t="s">
        <v>31096</v>
      </c>
      <c r="B15320" s="294"/>
      <c r="C15320" s="294"/>
      <c r="D15320" s="294"/>
      <c r="E15320" s="294"/>
      <c r="F15320" s="294"/>
    </row>
    <row r="15321">
      <c r="A15321" s="294" t="s">
        <v>31097</v>
      </c>
      <c r="B15321" s="294"/>
      <c r="C15321" s="294"/>
      <c r="D15321" s="294"/>
      <c r="E15321" s="294"/>
      <c r="F15321" s="294"/>
    </row>
    <row r="15322">
      <c r="A15322" s="294" t="s">
        <v>31098</v>
      </c>
      <c r="B15322" s="294"/>
      <c r="C15322" s="294"/>
      <c r="D15322" s="294"/>
      <c r="E15322" s="294"/>
      <c r="F15322" s="294"/>
    </row>
    <row r="15323">
      <c r="A15323" s="294"/>
      <c r="B15323" s="294"/>
      <c r="C15323" s="294"/>
      <c r="D15323" s="294"/>
      <c r="E15323" s="294"/>
      <c r="F15323" s="294"/>
    </row>
    <row r="15324">
      <c r="A15324" s="294" t="s">
        <v>26253</v>
      </c>
      <c r="B15324" s="294"/>
      <c r="C15324" s="294"/>
      <c r="D15324" s="294"/>
      <c r="E15324" s="294"/>
      <c r="F15324" s="294"/>
    </row>
    <row r="15325">
      <c r="A15325" s="294"/>
      <c r="B15325" s="294"/>
      <c r="C15325" s="294"/>
      <c r="D15325" s="294"/>
      <c r="E15325" s="294"/>
      <c r="F15325" s="294"/>
    </row>
    <row r="15326">
      <c r="A15326" s="294" t="s">
        <v>31099</v>
      </c>
      <c r="B15326" s="294"/>
      <c r="C15326" s="294"/>
      <c r="D15326" s="294"/>
      <c r="E15326" s="294"/>
      <c r="F15326" s="294"/>
    </row>
    <row r="15327">
      <c r="A15327" s="294" t="s">
        <v>31100</v>
      </c>
      <c r="B15327" s="294"/>
      <c r="C15327" s="294"/>
      <c r="D15327" s="294"/>
      <c r="E15327" s="294"/>
      <c r="F15327" s="294"/>
    </row>
    <row r="15328">
      <c r="A15328" s="294" t="s">
        <v>31101</v>
      </c>
      <c r="B15328" s="294"/>
      <c r="C15328" s="294"/>
      <c r="D15328" s="294"/>
      <c r="E15328" s="294"/>
      <c r="F15328" s="294"/>
    </row>
    <row r="15329">
      <c r="A15329" s="294" t="s">
        <v>31102</v>
      </c>
      <c r="B15329" s="294"/>
      <c r="C15329" s="294"/>
      <c r="D15329" s="294"/>
      <c r="E15329" s="294"/>
      <c r="F15329" s="294"/>
    </row>
    <row r="15330">
      <c r="A15330" s="294" t="s">
        <v>31103</v>
      </c>
      <c r="B15330" s="294"/>
      <c r="C15330" s="294"/>
      <c r="D15330" s="294"/>
      <c r="E15330" s="294"/>
      <c r="F15330" s="294"/>
    </row>
    <row r="15331">
      <c r="A15331" s="294"/>
      <c r="B15331" s="294"/>
      <c r="C15331" s="294"/>
      <c r="D15331" s="294"/>
      <c r="E15331" s="294"/>
      <c r="F15331" s="294"/>
    </row>
    <row r="15332">
      <c r="A15332" s="294" t="s">
        <v>28124</v>
      </c>
      <c r="B15332" s="294"/>
      <c r="C15332" s="294"/>
      <c r="D15332" s="294"/>
      <c r="E15332" s="294"/>
      <c r="F15332" s="294"/>
    </row>
    <row r="15333">
      <c r="A15333" s="294" t="s">
        <v>31104</v>
      </c>
      <c r="B15333" s="294"/>
      <c r="C15333" s="294"/>
      <c r="D15333" s="294"/>
      <c r="E15333" s="294"/>
      <c r="F15333" s="294"/>
    </row>
    <row r="15334">
      <c r="A15334" s="294" t="s">
        <v>21672</v>
      </c>
      <c r="B15334" s="294"/>
      <c r="C15334" s="294"/>
      <c r="D15334" s="294"/>
      <c r="E15334" s="294"/>
      <c r="F15334" s="294"/>
    </row>
    <row r="15335">
      <c r="A15335" s="294" t="s">
        <v>31105</v>
      </c>
      <c r="B15335" s="294"/>
      <c r="C15335" s="294"/>
      <c r="D15335" s="294"/>
      <c r="E15335" s="294"/>
      <c r="F15335" s="294"/>
    </row>
    <row r="15336">
      <c r="A15336" s="294"/>
      <c r="B15336" s="294"/>
      <c r="C15336" s="294"/>
      <c r="D15336" s="294"/>
      <c r="E15336" s="294"/>
      <c r="F15336" s="294"/>
    </row>
    <row r="15337">
      <c r="A15337" s="294" t="s">
        <v>23007</v>
      </c>
      <c r="B15337" s="294"/>
      <c r="C15337" s="294"/>
      <c r="D15337" s="294"/>
      <c r="E15337" s="294"/>
      <c r="F15337" s="294"/>
    </row>
    <row r="15338">
      <c r="A15338" s="294"/>
      <c r="B15338" s="294"/>
      <c r="C15338" s="294"/>
      <c r="D15338" s="294"/>
      <c r="E15338" s="294"/>
      <c r="F15338" s="294"/>
    </row>
    <row r="15339">
      <c r="A15339" s="294" t="s">
        <v>31106</v>
      </c>
      <c r="B15339" s="294"/>
      <c r="C15339" s="294"/>
      <c r="D15339" s="294"/>
      <c r="E15339" s="294"/>
      <c r="F15339" s="294"/>
    </row>
    <row r="15340">
      <c r="A15340" s="294" t="s">
        <v>31107</v>
      </c>
      <c r="B15340" s="294"/>
      <c r="C15340" s="294"/>
      <c r="D15340" s="294"/>
      <c r="E15340" s="294"/>
      <c r="F15340" s="294"/>
    </row>
    <row r="15341">
      <c r="A15341" s="294" t="s">
        <v>31108</v>
      </c>
      <c r="B15341" s="294"/>
      <c r="C15341" s="294"/>
      <c r="D15341" s="294"/>
      <c r="E15341" s="294"/>
      <c r="F15341" s="294"/>
    </row>
    <row r="15342">
      <c r="A15342" s="294" t="s">
        <v>31109</v>
      </c>
      <c r="B15342" s="294"/>
      <c r="C15342" s="294"/>
      <c r="D15342" s="294"/>
      <c r="E15342" s="294"/>
      <c r="F15342" s="294"/>
    </row>
    <row r="15343">
      <c r="A15343" s="294" t="s">
        <v>31110</v>
      </c>
      <c r="B15343" s="294"/>
      <c r="C15343" s="294"/>
      <c r="D15343" s="294"/>
      <c r="E15343" s="294"/>
      <c r="F15343" s="294"/>
    </row>
    <row r="15344">
      <c r="A15344" s="294" t="s">
        <v>31111</v>
      </c>
      <c r="B15344" s="294"/>
      <c r="C15344" s="294"/>
      <c r="D15344" s="294"/>
      <c r="E15344" s="294"/>
      <c r="F15344" s="294"/>
    </row>
    <row r="15345">
      <c r="A15345" s="294" t="s">
        <v>31112</v>
      </c>
      <c r="B15345" s="294"/>
      <c r="C15345" s="294"/>
      <c r="D15345" s="294"/>
      <c r="E15345" s="294"/>
      <c r="F15345" s="294"/>
    </row>
    <row r="15346">
      <c r="A15346" s="294"/>
      <c r="B15346" s="294"/>
      <c r="C15346" s="294"/>
      <c r="D15346" s="294"/>
      <c r="E15346" s="294"/>
      <c r="F15346" s="294"/>
    </row>
    <row r="15347">
      <c r="A15347" s="294"/>
      <c r="B15347" s="294"/>
      <c r="C15347" s="294"/>
      <c r="D15347" s="294"/>
      <c r="E15347" s="294"/>
      <c r="F15347" s="294"/>
    </row>
    <row r="15348">
      <c r="A15348" s="294" t="s">
        <v>22564</v>
      </c>
      <c r="B15348" s="294"/>
      <c r="C15348" s="294"/>
      <c r="D15348" s="294"/>
      <c r="E15348" s="294"/>
      <c r="F15348" s="294"/>
    </row>
    <row r="15349">
      <c r="A15349" s="294" t="s">
        <v>20470</v>
      </c>
      <c r="B15349" s="294"/>
      <c r="C15349" s="294"/>
      <c r="D15349" s="294"/>
      <c r="E15349" s="294"/>
      <c r="F15349" s="294"/>
    </row>
    <row r="15350">
      <c r="A15350" s="294"/>
      <c r="B15350" s="294"/>
      <c r="C15350" s="294"/>
      <c r="D15350" s="294"/>
      <c r="E15350" s="294"/>
      <c r="F15350" s="294"/>
    </row>
    <row r="15351">
      <c r="A15351" s="294" t="s">
        <v>31113</v>
      </c>
      <c r="B15351" s="294"/>
      <c r="C15351" s="294"/>
      <c r="D15351" s="294"/>
      <c r="E15351" s="294"/>
      <c r="F15351" s="294"/>
    </row>
    <row r="15352">
      <c r="A15352" s="294" t="s">
        <v>31114</v>
      </c>
      <c r="B15352" s="294"/>
      <c r="C15352" s="294"/>
      <c r="D15352" s="294"/>
      <c r="E15352" s="294"/>
      <c r="F15352" s="294"/>
    </row>
    <row r="15353">
      <c r="A15353" s="294" t="s">
        <v>31115</v>
      </c>
      <c r="B15353" s="294"/>
      <c r="C15353" s="294"/>
      <c r="D15353" s="294"/>
      <c r="E15353" s="294"/>
      <c r="F15353" s="294"/>
    </row>
    <row r="15354">
      <c r="A15354" s="294" t="s">
        <v>31116</v>
      </c>
      <c r="B15354" s="294"/>
      <c r="C15354" s="294"/>
      <c r="D15354" s="294"/>
      <c r="E15354" s="294"/>
      <c r="F15354" s="294"/>
    </row>
    <row r="15355">
      <c r="A15355" s="294"/>
      <c r="B15355" s="294"/>
      <c r="C15355" s="294"/>
      <c r="D15355" s="294"/>
      <c r="E15355" s="294"/>
      <c r="F15355" s="294"/>
    </row>
    <row r="15356">
      <c r="A15356" s="294" t="s">
        <v>24089</v>
      </c>
      <c r="B15356" s="294"/>
      <c r="C15356" s="294"/>
      <c r="D15356" s="294"/>
      <c r="E15356" s="294"/>
      <c r="F15356" s="294"/>
    </row>
    <row r="15357">
      <c r="A15357" s="294" t="s">
        <v>29366</v>
      </c>
      <c r="B15357" s="294"/>
      <c r="C15357" s="294"/>
      <c r="D15357" s="294"/>
      <c r="E15357" s="294"/>
      <c r="F15357" s="294"/>
    </row>
    <row r="15358">
      <c r="A15358" s="294"/>
      <c r="B15358" s="294"/>
      <c r="C15358" s="294"/>
      <c r="D15358" s="294"/>
      <c r="E15358" s="294"/>
      <c r="F15358" s="294"/>
    </row>
    <row r="15359">
      <c r="A15359" s="294" t="s">
        <v>31117</v>
      </c>
      <c r="B15359" s="294"/>
      <c r="C15359" s="294"/>
      <c r="D15359" s="294"/>
      <c r="E15359" s="294"/>
      <c r="F15359" s="294"/>
    </row>
    <row r="15360">
      <c r="A15360" s="294" t="s">
        <v>31118</v>
      </c>
      <c r="B15360" s="294"/>
      <c r="C15360" s="294"/>
      <c r="D15360" s="294"/>
      <c r="E15360" s="294"/>
      <c r="F15360" s="294"/>
    </row>
    <row r="15361">
      <c r="A15361" s="294" t="s">
        <v>31119</v>
      </c>
      <c r="B15361" s="294"/>
      <c r="C15361" s="294"/>
      <c r="D15361" s="294"/>
      <c r="E15361" s="294"/>
      <c r="F15361" s="294"/>
    </row>
    <row r="15362">
      <c r="A15362" s="294" t="s">
        <v>31120</v>
      </c>
      <c r="B15362" s="294"/>
      <c r="C15362" s="294"/>
      <c r="D15362" s="294"/>
      <c r="E15362" s="294"/>
      <c r="F15362" s="294"/>
    </row>
    <row r="15363">
      <c r="A15363" s="294" t="s">
        <v>31121</v>
      </c>
      <c r="B15363" s="294"/>
      <c r="C15363" s="294"/>
      <c r="D15363" s="294"/>
      <c r="E15363" s="294"/>
      <c r="F15363" s="294"/>
    </row>
    <row r="15364">
      <c r="A15364" s="294" t="s">
        <v>31122</v>
      </c>
      <c r="B15364" s="294"/>
      <c r="C15364" s="294"/>
      <c r="D15364" s="294"/>
      <c r="E15364" s="294"/>
      <c r="F15364" s="294"/>
    </row>
    <row r="15365">
      <c r="A15365" s="294"/>
      <c r="B15365" s="294"/>
      <c r="C15365" s="294"/>
      <c r="D15365" s="294"/>
      <c r="E15365" s="294"/>
      <c r="F15365" s="294"/>
    </row>
    <row r="15366">
      <c r="A15366" s="294" t="s">
        <v>25653</v>
      </c>
      <c r="B15366" s="294"/>
      <c r="C15366" s="294"/>
      <c r="D15366" s="294"/>
      <c r="E15366" s="294"/>
      <c r="F15366" s="294"/>
    </row>
    <row r="15367">
      <c r="A15367" s="294" t="s">
        <v>23767</v>
      </c>
      <c r="B15367" s="294"/>
      <c r="C15367" s="294"/>
      <c r="D15367" s="294"/>
      <c r="E15367" s="294"/>
      <c r="F15367" s="294"/>
    </row>
    <row r="15368">
      <c r="A15368" s="294"/>
      <c r="B15368" s="294"/>
      <c r="C15368" s="294"/>
      <c r="D15368" s="294"/>
      <c r="E15368" s="294"/>
      <c r="F15368" s="294"/>
    </row>
    <row r="15369">
      <c r="A15369" s="294" t="s">
        <v>31123</v>
      </c>
      <c r="B15369" s="294"/>
      <c r="C15369" s="294"/>
      <c r="D15369" s="294"/>
      <c r="E15369" s="294"/>
      <c r="F15369" s="294"/>
    </row>
    <row r="15370">
      <c r="A15370" s="294" t="s">
        <v>31124</v>
      </c>
      <c r="B15370" s="294"/>
      <c r="C15370" s="294"/>
      <c r="D15370" s="294"/>
      <c r="E15370" s="294"/>
      <c r="F15370" s="294"/>
    </row>
    <row r="15371">
      <c r="A15371" s="294" t="s">
        <v>31125</v>
      </c>
      <c r="B15371" s="294"/>
      <c r="C15371" s="294"/>
      <c r="D15371" s="294"/>
      <c r="E15371" s="294"/>
      <c r="F15371" s="294"/>
    </row>
    <row r="15372">
      <c r="A15372" s="294" t="s">
        <v>31126</v>
      </c>
      <c r="B15372" s="294"/>
      <c r="C15372" s="294"/>
      <c r="D15372" s="294"/>
      <c r="E15372" s="294"/>
      <c r="F15372" s="294"/>
    </row>
    <row r="15373">
      <c r="A15373" s="294"/>
      <c r="B15373" s="294"/>
      <c r="C15373" s="294"/>
      <c r="D15373" s="294"/>
      <c r="E15373" s="294"/>
      <c r="F15373" s="294"/>
    </row>
    <row r="15374">
      <c r="A15374" s="294" t="s">
        <v>31127</v>
      </c>
      <c r="B15374" s="294"/>
      <c r="C15374" s="294"/>
      <c r="D15374" s="294"/>
      <c r="E15374" s="294"/>
      <c r="F15374" s="294"/>
    </row>
    <row r="15375">
      <c r="A15375" s="294"/>
      <c r="B15375" s="294"/>
      <c r="C15375" s="294"/>
      <c r="D15375" s="294"/>
      <c r="E15375" s="294"/>
      <c r="F15375" s="294"/>
    </row>
    <row r="15376">
      <c r="A15376" s="294" t="s">
        <v>31128</v>
      </c>
      <c r="B15376" s="294"/>
      <c r="C15376" s="294"/>
      <c r="D15376" s="294"/>
      <c r="E15376" s="294"/>
      <c r="F15376" s="294"/>
    </row>
    <row r="15377">
      <c r="A15377" s="294" t="s">
        <v>31129</v>
      </c>
      <c r="B15377" s="294"/>
      <c r="C15377" s="294"/>
      <c r="D15377" s="294"/>
      <c r="E15377" s="294"/>
      <c r="F15377" s="294"/>
    </row>
    <row r="15378">
      <c r="A15378" s="294" t="s">
        <v>31130</v>
      </c>
      <c r="B15378" s="294"/>
      <c r="C15378" s="294"/>
      <c r="D15378" s="294"/>
      <c r="E15378" s="294"/>
      <c r="F15378" s="294"/>
    </row>
    <row r="15379">
      <c r="A15379" s="294"/>
      <c r="B15379" s="294"/>
      <c r="C15379" s="294"/>
      <c r="D15379" s="294"/>
      <c r="E15379" s="294"/>
      <c r="F15379" s="294"/>
    </row>
    <row r="15380">
      <c r="A15380" s="294" t="s">
        <v>23776</v>
      </c>
      <c r="B15380" s="294"/>
      <c r="C15380" s="294"/>
      <c r="D15380" s="294"/>
      <c r="E15380" s="294"/>
      <c r="F15380" s="294"/>
    </row>
    <row r="15381">
      <c r="A15381" s="294" t="s">
        <v>27773</v>
      </c>
      <c r="B15381" s="294"/>
      <c r="C15381" s="294"/>
      <c r="D15381" s="294"/>
      <c r="E15381" s="294"/>
      <c r="F15381" s="294"/>
    </row>
    <row r="15382">
      <c r="A15382" s="294"/>
      <c r="B15382" s="294"/>
      <c r="C15382" s="294"/>
      <c r="D15382" s="294"/>
      <c r="E15382" s="294"/>
      <c r="F15382" s="294"/>
    </row>
    <row r="15383">
      <c r="A15383" s="294" t="s">
        <v>31131</v>
      </c>
      <c r="B15383" s="294"/>
      <c r="C15383" s="294"/>
      <c r="D15383" s="294"/>
      <c r="E15383" s="294"/>
      <c r="F15383" s="294"/>
    </row>
    <row r="15384">
      <c r="A15384" s="294" t="s">
        <v>31132</v>
      </c>
      <c r="B15384" s="294"/>
      <c r="C15384" s="294"/>
      <c r="D15384" s="294"/>
      <c r="E15384" s="294"/>
      <c r="F15384" s="294"/>
    </row>
    <row r="15385">
      <c r="A15385" s="294" t="s">
        <v>31133</v>
      </c>
      <c r="B15385" s="294"/>
      <c r="C15385" s="294"/>
      <c r="D15385" s="294"/>
      <c r="E15385" s="294"/>
      <c r="F15385" s="294"/>
    </row>
    <row r="15386">
      <c r="A15386" s="294" t="s">
        <v>31134</v>
      </c>
      <c r="B15386" s="294"/>
      <c r="C15386" s="294"/>
      <c r="D15386" s="294"/>
      <c r="E15386" s="294"/>
      <c r="F15386" s="294"/>
    </row>
    <row r="15387">
      <c r="A15387" s="294" t="s">
        <v>31135</v>
      </c>
      <c r="B15387" s="294"/>
      <c r="C15387" s="294"/>
      <c r="D15387" s="294"/>
      <c r="E15387" s="294"/>
      <c r="F15387" s="294"/>
    </row>
    <row r="15388">
      <c r="A15388" s="294" t="s">
        <v>21892</v>
      </c>
      <c r="B15388" s="294"/>
      <c r="C15388" s="294"/>
      <c r="D15388" s="294"/>
      <c r="E15388" s="294"/>
      <c r="F15388" s="294"/>
    </row>
    <row r="15389">
      <c r="A15389" s="294" t="s">
        <v>31136</v>
      </c>
      <c r="B15389" s="294"/>
      <c r="C15389" s="294"/>
      <c r="D15389" s="294"/>
      <c r="E15389" s="294"/>
      <c r="F15389" s="294"/>
    </row>
    <row r="15390">
      <c r="A15390" s="294" t="s">
        <v>31137</v>
      </c>
      <c r="B15390" s="294"/>
      <c r="C15390" s="294"/>
      <c r="D15390" s="294"/>
      <c r="E15390" s="294"/>
      <c r="F15390" s="294"/>
    </row>
    <row r="15391">
      <c r="A15391" s="294"/>
      <c r="B15391" s="294"/>
      <c r="C15391" s="294"/>
      <c r="D15391" s="294"/>
      <c r="E15391" s="294"/>
      <c r="F15391" s="294"/>
    </row>
    <row r="15392">
      <c r="A15392" s="294" t="s">
        <v>23508</v>
      </c>
      <c r="B15392" s="294"/>
      <c r="C15392" s="294"/>
      <c r="D15392" s="294"/>
      <c r="E15392" s="294"/>
      <c r="F15392" s="294"/>
    </row>
    <row r="15393">
      <c r="A15393" s="294" t="s">
        <v>29043</v>
      </c>
      <c r="B15393" s="294"/>
      <c r="C15393" s="294"/>
      <c r="D15393" s="294"/>
      <c r="E15393" s="294"/>
      <c r="F15393" s="294"/>
    </row>
    <row r="15394">
      <c r="A15394" s="294" t="s">
        <v>31104</v>
      </c>
      <c r="B15394" s="294"/>
      <c r="C15394" s="294"/>
      <c r="D15394" s="294"/>
      <c r="E15394" s="294"/>
      <c r="F15394" s="294"/>
    </row>
    <row r="15395">
      <c r="A15395" s="294" t="s">
        <v>21618</v>
      </c>
      <c r="B15395" s="294"/>
      <c r="C15395" s="294"/>
      <c r="D15395" s="294"/>
      <c r="E15395" s="294"/>
      <c r="F15395" s="294"/>
    </row>
    <row r="15396">
      <c r="A15396" s="294" t="s">
        <v>31105</v>
      </c>
      <c r="B15396" s="294"/>
      <c r="C15396" s="294"/>
      <c r="D15396" s="294"/>
      <c r="E15396" s="294"/>
      <c r="F15396" s="294"/>
    </row>
    <row r="15397">
      <c r="A15397" s="294"/>
      <c r="B15397" s="294"/>
      <c r="C15397" s="294"/>
      <c r="D15397" s="294"/>
      <c r="E15397" s="294"/>
      <c r="F15397" s="294"/>
    </row>
    <row r="15398">
      <c r="A15398" s="294" t="s">
        <v>22512</v>
      </c>
      <c r="B15398" s="294"/>
      <c r="C15398" s="294"/>
      <c r="D15398" s="294"/>
      <c r="E15398" s="294"/>
      <c r="F15398" s="294"/>
    </row>
    <row r="15399">
      <c r="A15399" s="294" t="s">
        <v>26296</v>
      </c>
      <c r="B15399" s="294"/>
      <c r="C15399" s="294"/>
      <c r="D15399" s="294"/>
      <c r="E15399" s="294"/>
      <c r="F15399" s="294"/>
    </row>
    <row r="15400">
      <c r="A15400" s="294"/>
      <c r="B15400" s="294"/>
      <c r="C15400" s="294"/>
      <c r="D15400" s="294"/>
      <c r="E15400" s="294"/>
      <c r="F15400" s="294"/>
    </row>
    <row r="15401">
      <c r="A15401" s="294" t="s">
        <v>31138</v>
      </c>
      <c r="B15401" s="294"/>
      <c r="C15401" s="294"/>
      <c r="D15401" s="294"/>
      <c r="E15401" s="294"/>
      <c r="F15401" s="294"/>
    </row>
    <row r="15402">
      <c r="A15402" s="294" t="s">
        <v>31139</v>
      </c>
      <c r="B15402" s="294"/>
      <c r="C15402" s="294"/>
      <c r="D15402" s="294"/>
      <c r="E15402" s="294"/>
      <c r="F15402" s="294"/>
    </row>
    <row r="15403">
      <c r="A15403" s="294" t="s">
        <v>31140</v>
      </c>
      <c r="B15403" s="294"/>
      <c r="C15403" s="294"/>
      <c r="D15403" s="294"/>
      <c r="E15403" s="294"/>
      <c r="F15403" s="294"/>
    </row>
    <row r="15404">
      <c r="A15404" s="294" t="s">
        <v>31141</v>
      </c>
      <c r="B15404" s="294"/>
      <c r="C15404" s="294"/>
      <c r="D15404" s="294"/>
      <c r="E15404" s="294"/>
      <c r="F15404" s="294"/>
    </row>
    <row r="15405">
      <c r="A15405" s="294" t="s">
        <v>31142</v>
      </c>
      <c r="B15405" s="294"/>
      <c r="C15405" s="294"/>
      <c r="D15405" s="294"/>
      <c r="E15405" s="294"/>
      <c r="F15405" s="294"/>
    </row>
    <row r="15406">
      <c r="A15406" s="294"/>
      <c r="B15406" s="294"/>
      <c r="C15406" s="294"/>
      <c r="D15406" s="294"/>
      <c r="E15406" s="294"/>
      <c r="F15406" s="294"/>
    </row>
    <row r="15407">
      <c r="A15407" s="294" t="s">
        <v>23703</v>
      </c>
      <c r="B15407" s="294"/>
      <c r="C15407" s="294"/>
      <c r="D15407" s="294"/>
      <c r="E15407" s="294"/>
      <c r="F15407" s="294"/>
    </row>
    <row r="15408">
      <c r="A15408" s="294" t="s">
        <v>27629</v>
      </c>
      <c r="B15408" s="294"/>
      <c r="C15408" s="294"/>
      <c r="D15408" s="294"/>
      <c r="E15408" s="294"/>
      <c r="F15408" s="294"/>
    </row>
    <row r="15409">
      <c r="A15409" s="294"/>
      <c r="B15409" s="294"/>
      <c r="C15409" s="294"/>
      <c r="D15409" s="294"/>
      <c r="E15409" s="294"/>
      <c r="F15409" s="294"/>
    </row>
    <row r="15410">
      <c r="A15410" s="294" t="s">
        <v>31143</v>
      </c>
      <c r="B15410" s="294"/>
      <c r="C15410" s="294"/>
      <c r="D15410" s="294"/>
      <c r="E15410" s="294"/>
      <c r="F15410" s="294"/>
    </row>
    <row r="15411">
      <c r="A15411" s="294" t="s">
        <v>30678</v>
      </c>
      <c r="B15411" s="294"/>
      <c r="C15411" s="294"/>
      <c r="D15411" s="294"/>
      <c r="E15411" s="294"/>
      <c r="F15411" s="294"/>
    </row>
    <row r="15412">
      <c r="A15412" s="294" t="s">
        <v>31144</v>
      </c>
      <c r="B15412" s="294"/>
      <c r="C15412" s="294"/>
      <c r="D15412" s="294"/>
      <c r="E15412" s="294"/>
      <c r="F15412" s="294"/>
    </row>
    <row r="15413">
      <c r="A15413" s="294" t="s">
        <v>31145</v>
      </c>
      <c r="B15413" s="294"/>
      <c r="C15413" s="294"/>
      <c r="D15413" s="294"/>
      <c r="E15413" s="294"/>
      <c r="F15413" s="294"/>
    </row>
    <row r="15414">
      <c r="A15414" s="294" t="s">
        <v>31146</v>
      </c>
      <c r="B15414" s="294"/>
      <c r="C15414" s="294"/>
      <c r="D15414" s="294"/>
      <c r="E15414" s="294"/>
      <c r="F15414" s="294"/>
    </row>
    <row r="15415">
      <c r="A15415" s="294"/>
      <c r="B15415" s="294"/>
      <c r="C15415" s="294"/>
      <c r="D15415" s="294"/>
      <c r="E15415" s="294"/>
      <c r="F15415" s="294"/>
    </row>
    <row r="15416">
      <c r="A15416" s="294" t="s">
        <v>26992</v>
      </c>
      <c r="B15416" s="294"/>
      <c r="C15416" s="294"/>
      <c r="D15416" s="294"/>
      <c r="E15416" s="294"/>
      <c r="F15416" s="294"/>
    </row>
    <row r="15417">
      <c r="A15417" s="294" t="s">
        <v>26884</v>
      </c>
      <c r="B15417" s="294"/>
      <c r="C15417" s="294"/>
      <c r="D15417" s="294"/>
      <c r="E15417" s="294"/>
      <c r="F15417" s="294"/>
    </row>
    <row r="15418">
      <c r="A15418" s="294"/>
      <c r="B15418" s="294"/>
      <c r="C15418" s="294"/>
      <c r="D15418" s="294"/>
      <c r="E15418" s="294"/>
      <c r="F15418" s="294"/>
    </row>
    <row r="15419">
      <c r="A15419" s="294" t="s">
        <v>31147</v>
      </c>
      <c r="B15419" s="294"/>
      <c r="C15419" s="294"/>
      <c r="D15419" s="294"/>
      <c r="E15419" s="294"/>
      <c r="F15419" s="294"/>
    </row>
    <row r="15420">
      <c r="A15420" s="294" t="s">
        <v>31148</v>
      </c>
      <c r="B15420" s="294"/>
      <c r="C15420" s="294"/>
      <c r="D15420" s="294"/>
      <c r="E15420" s="294"/>
      <c r="F15420" s="294"/>
    </row>
    <row r="15421">
      <c r="A15421" s="294" t="s">
        <v>31149</v>
      </c>
      <c r="B15421" s="294"/>
      <c r="C15421" s="294"/>
      <c r="D15421" s="294"/>
      <c r="E15421" s="294"/>
      <c r="F15421" s="294"/>
    </row>
    <row r="15422">
      <c r="A15422" s="294" t="s">
        <v>31150</v>
      </c>
      <c r="B15422" s="294"/>
      <c r="C15422" s="294"/>
      <c r="D15422" s="294"/>
      <c r="E15422" s="294"/>
      <c r="F15422" s="294"/>
    </row>
    <row r="15423">
      <c r="A15423" s="294" t="s">
        <v>31151</v>
      </c>
      <c r="B15423" s="294"/>
      <c r="C15423" s="294"/>
      <c r="D15423" s="294"/>
      <c r="E15423" s="294"/>
      <c r="F15423" s="294"/>
    </row>
    <row r="15424">
      <c r="A15424" s="294" t="s">
        <v>31152</v>
      </c>
      <c r="B15424" s="294"/>
      <c r="C15424" s="294"/>
      <c r="D15424" s="294"/>
      <c r="E15424" s="294"/>
      <c r="F15424" s="294"/>
    </row>
    <row r="15425">
      <c r="A15425" s="294" t="s">
        <v>31153</v>
      </c>
      <c r="B15425" s="294"/>
      <c r="C15425" s="294"/>
      <c r="D15425" s="294"/>
      <c r="E15425" s="294"/>
      <c r="F15425" s="294"/>
    </row>
    <row r="15426">
      <c r="A15426" s="294" t="s">
        <v>31154</v>
      </c>
      <c r="B15426" s="294"/>
      <c r="C15426" s="294"/>
      <c r="D15426" s="294"/>
      <c r="E15426" s="294"/>
      <c r="F15426" s="294"/>
    </row>
    <row r="15427">
      <c r="A15427" s="294"/>
      <c r="B15427" s="294"/>
      <c r="C15427" s="294"/>
      <c r="D15427" s="294"/>
      <c r="E15427" s="294"/>
      <c r="F15427" s="294"/>
    </row>
    <row r="15428">
      <c r="A15428" s="294" t="s">
        <v>21401</v>
      </c>
      <c r="B15428" s="294"/>
      <c r="C15428" s="294"/>
      <c r="D15428" s="294"/>
      <c r="E15428" s="294"/>
      <c r="F15428" s="294"/>
    </row>
    <row r="15429">
      <c r="A15429" s="294"/>
      <c r="B15429" s="294"/>
      <c r="C15429" s="294"/>
      <c r="D15429" s="294"/>
      <c r="E15429" s="294"/>
      <c r="F15429" s="294"/>
    </row>
    <row r="15430">
      <c r="A15430" s="294" t="s">
        <v>31155</v>
      </c>
      <c r="B15430" s="294"/>
      <c r="C15430" s="294"/>
      <c r="D15430" s="294"/>
      <c r="E15430" s="294"/>
      <c r="F15430" s="294"/>
    </row>
    <row r="15431">
      <c r="A15431" s="294" t="s">
        <v>31156</v>
      </c>
      <c r="B15431" s="294"/>
      <c r="C15431" s="294"/>
      <c r="D15431" s="294"/>
      <c r="E15431" s="294"/>
      <c r="F15431" s="294"/>
    </row>
    <row r="15432">
      <c r="A15432" s="294" t="s">
        <v>27102</v>
      </c>
      <c r="B15432" s="294"/>
      <c r="C15432" s="294"/>
      <c r="D15432" s="294"/>
      <c r="E15432" s="294"/>
      <c r="F15432" s="294"/>
    </row>
    <row r="15433">
      <c r="A15433" s="294" t="s">
        <v>31157</v>
      </c>
      <c r="B15433" s="294"/>
      <c r="C15433" s="294"/>
      <c r="D15433" s="294"/>
      <c r="E15433" s="294"/>
      <c r="F15433" s="294"/>
    </row>
    <row r="15434">
      <c r="A15434" s="294" t="s">
        <v>31158</v>
      </c>
      <c r="B15434" s="294"/>
      <c r="C15434" s="294"/>
      <c r="D15434" s="294"/>
      <c r="E15434" s="294"/>
      <c r="F15434" s="294"/>
    </row>
    <row r="15435">
      <c r="A15435" s="294" t="s">
        <v>31159</v>
      </c>
      <c r="B15435" s="294"/>
      <c r="C15435" s="294"/>
      <c r="D15435" s="294"/>
      <c r="E15435" s="294"/>
      <c r="F15435" s="294"/>
    </row>
    <row r="15436">
      <c r="A15436" s="294" t="s">
        <v>31160</v>
      </c>
      <c r="B15436" s="294"/>
      <c r="C15436" s="294"/>
      <c r="D15436" s="294"/>
      <c r="E15436" s="294"/>
      <c r="F15436" s="294"/>
    </row>
    <row r="15437">
      <c r="A15437" s="294" t="s">
        <v>31161</v>
      </c>
      <c r="B15437" s="294"/>
      <c r="C15437" s="294"/>
      <c r="D15437" s="294"/>
      <c r="E15437" s="294"/>
      <c r="F15437" s="294"/>
    </row>
    <row r="15438">
      <c r="A15438" s="294" t="s">
        <v>31162</v>
      </c>
      <c r="B15438" s="294"/>
      <c r="C15438" s="294"/>
      <c r="D15438" s="294"/>
      <c r="E15438" s="294"/>
      <c r="F15438" s="294"/>
    </row>
    <row r="15439">
      <c r="A15439" s="294"/>
      <c r="B15439" s="294"/>
      <c r="C15439" s="294"/>
      <c r="D15439" s="294"/>
      <c r="E15439" s="294"/>
      <c r="F15439" s="294"/>
    </row>
    <row r="15440">
      <c r="A15440" s="294" t="s">
        <v>22239</v>
      </c>
      <c r="B15440" s="294"/>
      <c r="C15440" s="294"/>
      <c r="D15440" s="294"/>
      <c r="E15440" s="294"/>
      <c r="F15440" s="294"/>
    </row>
    <row r="15441">
      <c r="A15441" s="294"/>
      <c r="B15441" s="294"/>
      <c r="C15441" s="294"/>
      <c r="D15441" s="294"/>
      <c r="E15441" s="294"/>
      <c r="F15441" s="294"/>
    </row>
    <row r="15442">
      <c r="A15442" s="294" t="s">
        <v>31163</v>
      </c>
      <c r="B15442" s="294"/>
      <c r="C15442" s="294"/>
      <c r="D15442" s="294"/>
      <c r="E15442" s="294"/>
      <c r="F15442" s="294"/>
    </row>
    <row r="15443">
      <c r="A15443" s="294" t="s">
        <v>31164</v>
      </c>
      <c r="B15443" s="294"/>
      <c r="C15443" s="294"/>
      <c r="D15443" s="294"/>
      <c r="E15443" s="294"/>
      <c r="F15443" s="294"/>
    </row>
    <row r="15444">
      <c r="A15444" s="294" t="s">
        <v>31165</v>
      </c>
      <c r="B15444" s="294"/>
      <c r="C15444" s="294"/>
      <c r="D15444" s="294"/>
      <c r="E15444" s="294"/>
      <c r="F15444" s="294"/>
    </row>
    <row r="15445">
      <c r="A15445" s="294" t="s">
        <v>31166</v>
      </c>
      <c r="B15445" s="294"/>
      <c r="C15445" s="294"/>
      <c r="D15445" s="294"/>
      <c r="E15445" s="294"/>
      <c r="F15445" s="294"/>
    </row>
    <row r="15446">
      <c r="A15446" s="294" t="s">
        <v>31167</v>
      </c>
      <c r="B15446" s="294"/>
      <c r="C15446" s="294"/>
      <c r="D15446" s="294"/>
      <c r="E15446" s="294"/>
      <c r="F15446" s="294"/>
    </row>
    <row r="15447">
      <c r="A15447" s="294" t="s">
        <v>31168</v>
      </c>
      <c r="B15447" s="294"/>
      <c r="C15447" s="294"/>
      <c r="D15447" s="294"/>
      <c r="E15447" s="294"/>
      <c r="F15447" s="294"/>
    </row>
    <row r="15448">
      <c r="A15448" s="294" t="s">
        <v>31169</v>
      </c>
      <c r="B15448" s="294"/>
      <c r="C15448" s="294"/>
      <c r="D15448" s="294"/>
      <c r="E15448" s="294"/>
      <c r="F15448" s="294"/>
    </row>
    <row r="15449">
      <c r="A15449" s="294" t="s">
        <v>31170</v>
      </c>
      <c r="B15449" s="294"/>
      <c r="C15449" s="294"/>
      <c r="D15449" s="294"/>
      <c r="E15449" s="294"/>
      <c r="F15449" s="294"/>
    </row>
    <row r="15450">
      <c r="A15450" s="294" t="s">
        <v>31171</v>
      </c>
      <c r="B15450" s="294"/>
      <c r="C15450" s="294"/>
      <c r="D15450" s="294"/>
      <c r="E15450" s="294"/>
      <c r="F15450" s="294"/>
    </row>
    <row r="15451">
      <c r="A15451" s="294" t="s">
        <v>31172</v>
      </c>
      <c r="B15451" s="294"/>
      <c r="C15451" s="294"/>
      <c r="D15451" s="294"/>
      <c r="E15451" s="294"/>
      <c r="F15451" s="294"/>
    </row>
    <row r="15452">
      <c r="A15452" s="294"/>
      <c r="B15452" s="294"/>
      <c r="C15452" s="294"/>
      <c r="D15452" s="294"/>
      <c r="E15452" s="294"/>
      <c r="F15452" s="294"/>
    </row>
    <row r="15453">
      <c r="A15453" s="294" t="s">
        <v>21304</v>
      </c>
      <c r="B15453" s="294"/>
      <c r="C15453" s="294"/>
      <c r="D15453" s="294"/>
      <c r="E15453" s="294"/>
      <c r="F15453" s="294"/>
    </row>
    <row r="15454">
      <c r="A15454" s="294"/>
      <c r="B15454" s="294"/>
      <c r="C15454" s="294"/>
      <c r="D15454" s="294"/>
      <c r="E15454" s="294"/>
      <c r="F15454" s="294"/>
    </row>
    <row r="15455">
      <c r="A15455" s="294" t="s">
        <v>31173</v>
      </c>
      <c r="B15455" s="294"/>
      <c r="C15455" s="294"/>
      <c r="D15455" s="294"/>
      <c r="E15455" s="294"/>
      <c r="F15455" s="294"/>
    </row>
    <row r="15456">
      <c r="A15456" s="294" t="s">
        <v>31174</v>
      </c>
      <c r="B15456" s="294"/>
      <c r="C15456" s="294"/>
      <c r="D15456" s="294"/>
      <c r="E15456" s="294"/>
      <c r="F15456" s="294"/>
    </row>
    <row r="15457">
      <c r="A15457" s="294" t="s">
        <v>31175</v>
      </c>
      <c r="B15457" s="294"/>
      <c r="C15457" s="294"/>
      <c r="D15457" s="294"/>
      <c r="E15457" s="294"/>
      <c r="F15457" s="294"/>
    </row>
    <row r="15458">
      <c r="A15458" s="294" t="s">
        <v>31176</v>
      </c>
      <c r="B15458" s="294"/>
      <c r="C15458" s="294"/>
      <c r="D15458" s="294"/>
      <c r="E15458" s="294"/>
      <c r="F15458" s="294"/>
    </row>
    <row r="15459">
      <c r="A15459" s="294" t="s">
        <v>31177</v>
      </c>
      <c r="B15459" s="294"/>
      <c r="C15459" s="294"/>
      <c r="D15459" s="294"/>
      <c r="E15459" s="294"/>
      <c r="F15459" s="294"/>
    </row>
    <row r="15460">
      <c r="A15460" s="294" t="s">
        <v>31178</v>
      </c>
      <c r="B15460" s="294"/>
      <c r="C15460" s="294"/>
      <c r="D15460" s="294"/>
      <c r="E15460" s="294"/>
      <c r="F15460" s="294"/>
    </row>
    <row r="15461">
      <c r="A15461" s="294" t="s">
        <v>31179</v>
      </c>
      <c r="B15461" s="294"/>
      <c r="C15461" s="294"/>
      <c r="D15461" s="294"/>
      <c r="E15461" s="294"/>
      <c r="F15461" s="294"/>
    </row>
    <row r="15462">
      <c r="A15462" s="294"/>
      <c r="B15462" s="294"/>
      <c r="C15462" s="294"/>
      <c r="D15462" s="294"/>
      <c r="E15462" s="294"/>
      <c r="F15462" s="294"/>
    </row>
    <row r="15463">
      <c r="A15463" s="294" t="s">
        <v>28124</v>
      </c>
      <c r="B15463" s="294"/>
      <c r="C15463" s="294"/>
      <c r="D15463" s="294"/>
      <c r="E15463" s="294"/>
      <c r="F15463" s="294"/>
    </row>
    <row r="15464">
      <c r="A15464" s="294" t="s">
        <v>31180</v>
      </c>
      <c r="B15464" s="294"/>
      <c r="C15464" s="294"/>
      <c r="D15464" s="294"/>
      <c r="E15464" s="294"/>
      <c r="F15464" s="294"/>
    </row>
    <row r="15465">
      <c r="A15465" s="294" t="s">
        <v>21618</v>
      </c>
      <c r="B15465" s="294"/>
      <c r="C15465" s="294"/>
      <c r="D15465" s="294"/>
      <c r="E15465" s="294"/>
      <c r="F15465" s="294"/>
    </row>
    <row r="15466">
      <c r="A15466" s="294" t="s">
        <v>31181</v>
      </c>
      <c r="B15466" s="294"/>
      <c r="C15466" s="294"/>
      <c r="D15466" s="294"/>
      <c r="E15466" s="294"/>
      <c r="F15466" s="294"/>
    </row>
    <row r="15467">
      <c r="A15467" s="294"/>
      <c r="B15467" s="294"/>
      <c r="C15467" s="294"/>
      <c r="D15467" s="294"/>
      <c r="E15467" s="294"/>
      <c r="F15467" s="294"/>
    </row>
    <row r="15468">
      <c r="A15468" s="294" t="s">
        <v>31182</v>
      </c>
      <c r="B15468" s="294"/>
      <c r="C15468" s="294"/>
      <c r="D15468" s="294"/>
      <c r="E15468" s="294"/>
      <c r="F15468" s="294"/>
    </row>
    <row r="15469">
      <c r="A15469" s="294"/>
      <c r="B15469" s="294"/>
      <c r="C15469" s="294"/>
      <c r="D15469" s="294"/>
      <c r="E15469" s="294"/>
      <c r="F15469" s="294"/>
    </row>
    <row r="15470">
      <c r="A15470" s="294" t="s">
        <v>31183</v>
      </c>
      <c r="B15470" s="294"/>
      <c r="C15470" s="294"/>
      <c r="D15470" s="294"/>
      <c r="E15470" s="294"/>
      <c r="F15470" s="294"/>
    </row>
    <row r="15471">
      <c r="A15471" s="294" t="s">
        <v>31184</v>
      </c>
      <c r="B15471" s="294"/>
      <c r="C15471" s="294"/>
      <c r="D15471" s="294"/>
      <c r="E15471" s="294"/>
      <c r="F15471" s="294"/>
    </row>
    <row r="15472">
      <c r="A15472" s="294" t="s">
        <v>31185</v>
      </c>
      <c r="B15472" s="294"/>
      <c r="C15472" s="294"/>
      <c r="D15472" s="294"/>
      <c r="E15472" s="294"/>
      <c r="F15472" s="294"/>
    </row>
    <row r="15473">
      <c r="A15473" s="294" t="s">
        <v>31186</v>
      </c>
      <c r="B15473" s="294"/>
      <c r="C15473" s="294"/>
      <c r="D15473" s="294"/>
      <c r="E15473" s="294"/>
      <c r="F15473" s="294"/>
    </row>
    <row r="15474">
      <c r="A15474" s="294" t="s">
        <v>31187</v>
      </c>
      <c r="B15474" s="294"/>
      <c r="C15474" s="294"/>
      <c r="D15474" s="294"/>
      <c r="E15474" s="294"/>
      <c r="F15474" s="294"/>
    </row>
    <row r="15475">
      <c r="A15475" s="294"/>
      <c r="B15475" s="294"/>
      <c r="C15475" s="294"/>
      <c r="D15475" s="294"/>
      <c r="E15475" s="294"/>
      <c r="F15475" s="294"/>
    </row>
    <row r="15476">
      <c r="A15476" s="294" t="s">
        <v>23703</v>
      </c>
      <c r="B15476" s="294"/>
      <c r="C15476" s="294"/>
      <c r="D15476" s="294"/>
      <c r="E15476" s="294"/>
      <c r="F15476" s="294"/>
    </row>
    <row r="15477">
      <c r="A15477" s="294" t="s">
        <v>27629</v>
      </c>
      <c r="B15477" s="294"/>
      <c r="C15477" s="294"/>
      <c r="D15477" s="294"/>
      <c r="E15477" s="294"/>
      <c r="F15477" s="294"/>
    </row>
    <row r="15478">
      <c r="A15478" s="294"/>
      <c r="B15478" s="294"/>
      <c r="C15478" s="294"/>
      <c r="D15478" s="294"/>
      <c r="E15478" s="294"/>
      <c r="F15478" s="294"/>
    </row>
    <row r="15479">
      <c r="A15479" s="294" t="s">
        <v>31188</v>
      </c>
      <c r="B15479" s="294"/>
      <c r="C15479" s="294"/>
      <c r="D15479" s="294"/>
      <c r="E15479" s="294"/>
      <c r="F15479" s="294"/>
    </row>
    <row r="15480">
      <c r="A15480" s="294" t="s">
        <v>31189</v>
      </c>
      <c r="B15480" s="294"/>
      <c r="C15480" s="294"/>
      <c r="D15480" s="294"/>
      <c r="E15480" s="294"/>
      <c r="F15480" s="294"/>
    </row>
    <row r="15481">
      <c r="A15481" s="294" t="s">
        <v>31190</v>
      </c>
      <c r="B15481" s="294"/>
      <c r="C15481" s="294"/>
      <c r="D15481" s="294"/>
      <c r="E15481" s="294"/>
      <c r="F15481" s="294"/>
    </row>
    <row r="15482">
      <c r="A15482" s="294" t="s">
        <v>31191</v>
      </c>
      <c r="B15482" s="294"/>
      <c r="C15482" s="294"/>
      <c r="D15482" s="294"/>
      <c r="E15482" s="294"/>
      <c r="F15482" s="294"/>
    </row>
    <row r="15483">
      <c r="A15483" s="294"/>
      <c r="B15483" s="294"/>
      <c r="C15483" s="294"/>
      <c r="D15483" s="294"/>
      <c r="E15483" s="294"/>
      <c r="F15483" s="294"/>
    </row>
    <row r="15484">
      <c r="A15484" s="294" t="s">
        <v>21945</v>
      </c>
      <c r="B15484" s="294"/>
      <c r="C15484" s="294"/>
      <c r="D15484" s="294"/>
      <c r="E15484" s="294"/>
      <c r="F15484" s="294"/>
    </row>
    <row r="15485">
      <c r="A15485" s="294" t="s">
        <v>26319</v>
      </c>
      <c r="B15485" s="294"/>
      <c r="C15485" s="294"/>
      <c r="D15485" s="294"/>
      <c r="E15485" s="294"/>
      <c r="F15485" s="294"/>
    </row>
    <row r="15486">
      <c r="A15486" s="294"/>
      <c r="B15486" s="294"/>
      <c r="C15486" s="294"/>
      <c r="D15486" s="294"/>
      <c r="E15486" s="294"/>
      <c r="F15486" s="294"/>
    </row>
    <row r="15487">
      <c r="A15487" s="294" t="s">
        <v>31192</v>
      </c>
      <c r="B15487" s="294"/>
      <c r="C15487" s="294"/>
      <c r="D15487" s="294"/>
      <c r="E15487" s="294"/>
      <c r="F15487" s="294"/>
    </row>
    <row r="15488">
      <c r="A15488" s="294" t="s">
        <v>31193</v>
      </c>
      <c r="B15488" s="294"/>
      <c r="C15488" s="294"/>
      <c r="D15488" s="294"/>
      <c r="E15488" s="294"/>
      <c r="F15488" s="294"/>
    </row>
    <row r="15489">
      <c r="A15489" s="294" t="s">
        <v>31194</v>
      </c>
      <c r="B15489" s="294"/>
      <c r="C15489" s="294"/>
      <c r="D15489" s="294"/>
      <c r="E15489" s="294"/>
      <c r="F15489" s="294"/>
    </row>
    <row r="15490">
      <c r="A15490" s="294" t="s">
        <v>31195</v>
      </c>
      <c r="B15490" s="294"/>
      <c r="C15490" s="294"/>
      <c r="D15490" s="294"/>
      <c r="E15490" s="294"/>
      <c r="F15490" s="294"/>
    </row>
    <row r="15491">
      <c r="A15491" s="294" t="s">
        <v>31196</v>
      </c>
      <c r="B15491" s="294"/>
      <c r="C15491" s="294"/>
      <c r="D15491" s="294"/>
      <c r="E15491" s="294"/>
      <c r="F15491" s="294"/>
    </row>
    <row r="15492">
      <c r="A15492" s="294" t="s">
        <v>31197</v>
      </c>
      <c r="B15492" s="294"/>
      <c r="C15492" s="294"/>
      <c r="D15492" s="294"/>
      <c r="E15492" s="294"/>
      <c r="F15492" s="294"/>
    </row>
    <row r="15493">
      <c r="A15493" s="294" t="s">
        <v>31198</v>
      </c>
      <c r="B15493" s="294"/>
      <c r="C15493" s="294"/>
      <c r="D15493" s="294"/>
      <c r="E15493" s="294"/>
      <c r="F15493" s="294"/>
    </row>
    <row r="15494">
      <c r="A15494" s="294" t="s">
        <v>31199</v>
      </c>
      <c r="B15494" s="294"/>
      <c r="C15494" s="294"/>
      <c r="D15494" s="294"/>
      <c r="E15494" s="294"/>
      <c r="F15494" s="294"/>
    </row>
    <row r="15495">
      <c r="A15495" s="294" t="s">
        <v>31200</v>
      </c>
      <c r="B15495" s="294"/>
      <c r="C15495" s="294"/>
      <c r="D15495" s="294"/>
      <c r="E15495" s="294"/>
      <c r="F15495" s="294"/>
    </row>
    <row r="15496">
      <c r="A15496" s="294"/>
      <c r="B15496" s="294"/>
      <c r="C15496" s="294"/>
      <c r="D15496" s="294"/>
      <c r="E15496" s="294"/>
      <c r="F15496" s="294"/>
    </row>
    <row r="15497">
      <c r="A15497" s="294"/>
      <c r="B15497" s="294"/>
      <c r="C15497" s="294"/>
      <c r="D15497" s="294"/>
      <c r="E15497" s="294"/>
      <c r="F15497" s="294"/>
    </row>
    <row r="15498">
      <c r="A15498" s="294" t="s">
        <v>21401</v>
      </c>
      <c r="B15498" s="294"/>
      <c r="C15498" s="294"/>
      <c r="D15498" s="294"/>
      <c r="E15498" s="294"/>
      <c r="F15498" s="294"/>
    </row>
    <row r="15499">
      <c r="A15499" s="294"/>
      <c r="B15499" s="294"/>
      <c r="C15499" s="294"/>
      <c r="D15499" s="294"/>
      <c r="E15499" s="294"/>
      <c r="F15499" s="294"/>
    </row>
    <row r="15500">
      <c r="A15500" s="294" t="s">
        <v>31201</v>
      </c>
      <c r="B15500" s="294"/>
      <c r="C15500" s="294"/>
      <c r="D15500" s="294"/>
      <c r="E15500" s="294"/>
      <c r="F15500" s="294"/>
    </row>
    <row r="15501">
      <c r="A15501" s="294" t="s">
        <v>31202</v>
      </c>
      <c r="B15501" s="294"/>
      <c r="C15501" s="294"/>
      <c r="D15501" s="294"/>
      <c r="E15501" s="294"/>
      <c r="F15501" s="294"/>
    </row>
    <row r="15502">
      <c r="A15502" s="294" t="s">
        <v>31203</v>
      </c>
      <c r="B15502" s="294"/>
      <c r="C15502" s="294"/>
      <c r="D15502" s="294"/>
      <c r="E15502" s="294"/>
      <c r="F15502" s="294"/>
    </row>
    <row r="15503">
      <c r="A15503" s="294" t="s">
        <v>31204</v>
      </c>
      <c r="B15503" s="294"/>
      <c r="C15503" s="294"/>
      <c r="D15503" s="294"/>
      <c r="E15503" s="294"/>
      <c r="F15503" s="294"/>
    </row>
    <row r="15504">
      <c r="A15504" s="294" t="s">
        <v>31205</v>
      </c>
      <c r="B15504" s="294"/>
      <c r="C15504" s="294"/>
      <c r="D15504" s="294"/>
      <c r="E15504" s="294"/>
      <c r="F15504" s="294"/>
    </row>
    <row r="15505">
      <c r="A15505" s="294"/>
      <c r="B15505" s="294"/>
      <c r="C15505" s="294"/>
      <c r="D15505" s="294"/>
      <c r="E15505" s="294"/>
      <c r="F15505" s="294"/>
    </row>
    <row r="15506">
      <c r="A15506" s="294" t="s">
        <v>22239</v>
      </c>
      <c r="B15506" s="294"/>
      <c r="C15506" s="294"/>
      <c r="D15506" s="294"/>
      <c r="E15506" s="294"/>
      <c r="F15506" s="294"/>
    </row>
    <row r="15507">
      <c r="A15507" s="294"/>
      <c r="B15507" s="294"/>
      <c r="C15507" s="294"/>
      <c r="D15507" s="294"/>
      <c r="E15507" s="294"/>
      <c r="F15507" s="294"/>
    </row>
    <row r="15508">
      <c r="A15508" s="294" t="s">
        <v>31206</v>
      </c>
      <c r="B15508" s="294"/>
      <c r="C15508" s="294"/>
      <c r="D15508" s="294"/>
      <c r="E15508" s="294"/>
      <c r="F15508" s="294"/>
    </row>
    <row r="15509">
      <c r="A15509" s="294" t="s">
        <v>31207</v>
      </c>
      <c r="B15509" s="294"/>
      <c r="C15509" s="294"/>
      <c r="D15509" s="294"/>
      <c r="E15509" s="294"/>
      <c r="F15509" s="294"/>
    </row>
    <row r="15510">
      <c r="A15510" s="294" t="s">
        <v>31208</v>
      </c>
      <c r="B15510" s="294"/>
      <c r="C15510" s="294"/>
      <c r="D15510" s="294"/>
      <c r="E15510" s="294"/>
      <c r="F15510" s="294"/>
    </row>
    <row r="15511">
      <c r="A15511" s="294" t="s">
        <v>31209</v>
      </c>
      <c r="B15511" s="294"/>
      <c r="C15511" s="294"/>
      <c r="D15511" s="294"/>
      <c r="E15511" s="294"/>
      <c r="F15511" s="294"/>
    </row>
    <row r="15512">
      <c r="A15512" s="294" t="s">
        <v>31210</v>
      </c>
      <c r="B15512" s="294"/>
      <c r="C15512" s="294"/>
      <c r="D15512" s="294"/>
      <c r="E15512" s="294"/>
      <c r="F15512" s="294"/>
    </row>
    <row r="15513">
      <c r="A15513" s="294"/>
      <c r="B15513" s="294"/>
      <c r="C15513" s="294"/>
      <c r="D15513" s="294"/>
      <c r="E15513" s="294"/>
      <c r="F15513" s="294"/>
    </row>
    <row r="15514">
      <c r="A15514" s="294" t="s">
        <v>21304</v>
      </c>
      <c r="B15514" s="294"/>
      <c r="C15514" s="294"/>
      <c r="D15514" s="294"/>
      <c r="E15514" s="294"/>
      <c r="F15514" s="294"/>
    </row>
    <row r="15515">
      <c r="A15515" s="294"/>
      <c r="B15515" s="294"/>
      <c r="C15515" s="294"/>
      <c r="D15515" s="294"/>
      <c r="E15515" s="294"/>
      <c r="F15515" s="294"/>
    </row>
    <row r="15516">
      <c r="A15516" s="294" t="s">
        <v>31211</v>
      </c>
      <c r="B15516" s="294"/>
      <c r="C15516" s="294"/>
      <c r="D15516" s="294"/>
      <c r="E15516" s="294"/>
      <c r="F15516" s="294"/>
    </row>
    <row r="15517">
      <c r="A15517" s="294" t="s">
        <v>31212</v>
      </c>
      <c r="B15517" s="294"/>
      <c r="C15517" s="294"/>
      <c r="D15517" s="294"/>
      <c r="E15517" s="294"/>
      <c r="F15517" s="294"/>
    </row>
    <row r="15518">
      <c r="A15518" s="294" t="s">
        <v>31213</v>
      </c>
      <c r="B15518" s="294"/>
      <c r="C15518" s="294"/>
      <c r="D15518" s="294"/>
      <c r="E15518" s="294"/>
      <c r="F15518" s="294"/>
    </row>
    <row r="15519">
      <c r="A15519" s="294" t="s">
        <v>31214</v>
      </c>
      <c r="B15519" s="294"/>
      <c r="C15519" s="294"/>
      <c r="D15519" s="294"/>
      <c r="E15519" s="294"/>
      <c r="F15519" s="294"/>
    </row>
    <row r="15520">
      <c r="A15520" s="294" t="s">
        <v>31215</v>
      </c>
      <c r="B15520" s="294"/>
      <c r="C15520" s="294"/>
      <c r="D15520" s="294"/>
      <c r="E15520" s="294"/>
      <c r="F15520" s="294"/>
    </row>
    <row r="15521">
      <c r="A15521" s="294" t="s">
        <v>31216</v>
      </c>
      <c r="B15521" s="294"/>
      <c r="C15521" s="294"/>
      <c r="D15521" s="294"/>
      <c r="E15521" s="294"/>
      <c r="F15521" s="294"/>
    </row>
    <row r="15522">
      <c r="A15522" s="294" t="s">
        <v>31217</v>
      </c>
      <c r="B15522" s="294"/>
      <c r="C15522" s="294"/>
      <c r="D15522" s="294"/>
      <c r="E15522" s="294"/>
      <c r="F15522" s="294"/>
    </row>
    <row r="15523">
      <c r="A15523" s="294"/>
      <c r="B15523" s="294"/>
      <c r="C15523" s="294"/>
      <c r="D15523" s="294"/>
      <c r="E15523" s="294"/>
      <c r="F15523" s="294"/>
    </row>
    <row r="15524">
      <c r="A15524" s="294" t="s">
        <v>28124</v>
      </c>
      <c r="B15524" s="294"/>
      <c r="C15524" s="294"/>
      <c r="D15524" s="294"/>
      <c r="E15524" s="294"/>
      <c r="F15524" s="294"/>
    </row>
    <row r="15525">
      <c r="A15525" s="294" t="s">
        <v>31180</v>
      </c>
      <c r="B15525" s="294"/>
      <c r="C15525" s="294"/>
      <c r="D15525" s="294"/>
      <c r="E15525" s="294"/>
      <c r="F15525" s="294"/>
    </row>
    <row r="15526">
      <c r="A15526" s="294" t="s">
        <v>21672</v>
      </c>
      <c r="B15526" s="294"/>
      <c r="C15526" s="294"/>
      <c r="D15526" s="294"/>
      <c r="E15526" s="294"/>
      <c r="F15526" s="294"/>
    </row>
    <row r="15527">
      <c r="A15527" s="294" t="s">
        <v>31218</v>
      </c>
      <c r="B15527" s="294"/>
      <c r="C15527" s="294"/>
      <c r="D15527" s="294"/>
      <c r="E15527" s="294"/>
      <c r="F15527" s="294"/>
    </row>
    <row r="15528">
      <c r="A15528" s="294"/>
      <c r="B15528" s="294"/>
      <c r="C15528" s="294"/>
      <c r="D15528" s="294"/>
      <c r="E15528" s="294"/>
      <c r="F15528" s="294"/>
    </row>
    <row r="15529">
      <c r="A15529" s="294" t="s">
        <v>21315</v>
      </c>
      <c r="B15529" s="294"/>
      <c r="C15529" s="294"/>
      <c r="D15529" s="294"/>
      <c r="E15529" s="294"/>
      <c r="F15529" s="294"/>
    </row>
    <row r="15530">
      <c r="A15530" s="294"/>
      <c r="B15530" s="294"/>
      <c r="C15530" s="294"/>
      <c r="D15530" s="294"/>
      <c r="E15530" s="294"/>
      <c r="F15530" s="294"/>
    </row>
    <row r="15531">
      <c r="A15531" s="294" t="s">
        <v>31219</v>
      </c>
      <c r="B15531" s="294"/>
      <c r="C15531" s="294"/>
      <c r="D15531" s="294"/>
      <c r="E15531" s="294"/>
      <c r="F15531" s="294"/>
    </row>
    <row r="15532">
      <c r="A15532" s="294" t="s">
        <v>31220</v>
      </c>
      <c r="B15532" s="294"/>
      <c r="C15532" s="294"/>
      <c r="D15532" s="294"/>
      <c r="E15532" s="294"/>
      <c r="F15532" s="294"/>
    </row>
    <row r="15533">
      <c r="A15533" s="294" t="s">
        <v>31221</v>
      </c>
      <c r="B15533" s="294"/>
      <c r="C15533" s="294"/>
      <c r="D15533" s="294"/>
      <c r="E15533" s="294"/>
      <c r="F15533" s="294"/>
    </row>
    <row r="15534">
      <c r="A15534" s="294" t="s">
        <v>31222</v>
      </c>
      <c r="B15534" s="294"/>
      <c r="C15534" s="294"/>
      <c r="D15534" s="294"/>
      <c r="E15534" s="294"/>
      <c r="F15534" s="294"/>
    </row>
    <row r="15535">
      <c r="A15535" s="294" t="s">
        <v>31223</v>
      </c>
      <c r="B15535" s="294"/>
      <c r="C15535" s="294"/>
      <c r="D15535" s="294"/>
      <c r="E15535" s="294"/>
      <c r="F15535" s="294"/>
    </row>
    <row r="15536">
      <c r="A15536" s="294" t="s">
        <v>31224</v>
      </c>
      <c r="B15536" s="294"/>
      <c r="C15536" s="294"/>
      <c r="D15536" s="294"/>
      <c r="E15536" s="294"/>
      <c r="F15536" s="294"/>
    </row>
    <row r="15537">
      <c r="A15537" s="294" t="s">
        <v>31225</v>
      </c>
      <c r="B15537" s="294"/>
      <c r="C15537" s="294"/>
      <c r="D15537" s="294"/>
      <c r="E15537" s="294"/>
      <c r="F15537" s="294"/>
    </row>
    <row r="15538">
      <c r="A15538" s="294"/>
      <c r="B15538" s="294"/>
      <c r="C15538" s="294"/>
      <c r="D15538" s="294"/>
      <c r="E15538" s="294"/>
      <c r="F15538" s="294"/>
    </row>
    <row r="15539">
      <c r="A15539" s="294" t="s">
        <v>21326</v>
      </c>
      <c r="B15539" s="294"/>
      <c r="C15539" s="294"/>
      <c r="D15539" s="294"/>
      <c r="E15539" s="294"/>
      <c r="F15539" s="294"/>
    </row>
    <row r="15540">
      <c r="A15540" s="294"/>
      <c r="B15540" s="294"/>
      <c r="C15540" s="294"/>
      <c r="D15540" s="294"/>
      <c r="E15540" s="294"/>
      <c r="F15540" s="294"/>
    </row>
    <row r="15541">
      <c r="A15541" s="294" t="s">
        <v>31226</v>
      </c>
      <c r="B15541" s="294"/>
      <c r="C15541" s="294"/>
      <c r="D15541" s="294"/>
      <c r="E15541" s="294"/>
      <c r="F15541" s="294"/>
    </row>
    <row r="15542">
      <c r="A15542" s="294" t="s">
        <v>31227</v>
      </c>
      <c r="B15542" s="294"/>
      <c r="C15542" s="294"/>
      <c r="D15542" s="294"/>
      <c r="E15542" s="294"/>
      <c r="F15542" s="294"/>
    </row>
    <row r="15543">
      <c r="A15543" s="294" t="s">
        <v>31228</v>
      </c>
      <c r="B15543" s="294"/>
      <c r="C15543" s="294"/>
      <c r="D15543" s="294"/>
      <c r="E15543" s="294"/>
      <c r="F15543" s="294"/>
    </row>
    <row r="15544">
      <c r="A15544" s="294" t="s">
        <v>31229</v>
      </c>
      <c r="B15544" s="294"/>
      <c r="C15544" s="294"/>
      <c r="D15544" s="294"/>
      <c r="E15544" s="294"/>
      <c r="F15544" s="294"/>
    </row>
    <row r="15545">
      <c r="A15545" s="294"/>
      <c r="B15545" s="294"/>
      <c r="C15545" s="294"/>
      <c r="D15545" s="294"/>
      <c r="E15545" s="294"/>
      <c r="F15545" s="294"/>
    </row>
    <row r="15546">
      <c r="A15546" s="294" t="s">
        <v>29521</v>
      </c>
      <c r="B15546" s="294"/>
      <c r="C15546" s="294"/>
      <c r="D15546" s="294"/>
      <c r="E15546" s="294"/>
      <c r="F15546" s="294"/>
    </row>
    <row r="15547">
      <c r="A15547" s="294"/>
      <c r="B15547" s="294"/>
      <c r="C15547" s="294"/>
      <c r="D15547" s="294"/>
      <c r="E15547" s="294"/>
      <c r="F15547" s="294"/>
    </row>
    <row r="15548">
      <c r="A15548" s="294" t="s">
        <v>31230</v>
      </c>
      <c r="B15548" s="294"/>
      <c r="C15548" s="294"/>
      <c r="D15548" s="294"/>
      <c r="E15548" s="294"/>
      <c r="F15548" s="294"/>
    </row>
    <row r="15549">
      <c r="A15549" s="294" t="s">
        <v>31231</v>
      </c>
      <c r="B15549" s="294"/>
      <c r="C15549" s="294"/>
      <c r="D15549" s="294"/>
      <c r="E15549" s="294"/>
      <c r="F15549" s="294"/>
    </row>
    <row r="15550">
      <c r="A15550" s="294" t="s">
        <v>31232</v>
      </c>
      <c r="B15550" s="294"/>
      <c r="C15550" s="294"/>
      <c r="D15550" s="294"/>
      <c r="E15550" s="294"/>
      <c r="F15550" s="294"/>
    </row>
    <row r="15551">
      <c r="A15551" s="294" t="s">
        <v>31233</v>
      </c>
      <c r="B15551" s="294"/>
      <c r="C15551" s="294"/>
      <c r="D15551" s="294"/>
      <c r="E15551" s="294"/>
      <c r="F15551" s="294"/>
    </row>
    <row r="15552">
      <c r="A15552" s="294" t="s">
        <v>31234</v>
      </c>
      <c r="B15552" s="294"/>
      <c r="C15552" s="294"/>
      <c r="D15552" s="294"/>
      <c r="E15552" s="294"/>
      <c r="F15552" s="294"/>
    </row>
    <row r="15553">
      <c r="A15553" s="294" t="s">
        <v>31235</v>
      </c>
      <c r="B15553" s="294"/>
      <c r="C15553" s="294"/>
      <c r="D15553" s="294"/>
      <c r="E15553" s="294"/>
      <c r="F15553" s="294"/>
    </row>
    <row r="15554">
      <c r="A15554" s="294"/>
      <c r="B15554" s="294"/>
      <c r="C15554" s="294"/>
      <c r="D15554" s="294"/>
      <c r="E15554" s="294"/>
      <c r="F15554" s="294"/>
    </row>
    <row r="15555">
      <c r="A15555" s="294" t="s">
        <v>25653</v>
      </c>
      <c r="B15555" s="294"/>
      <c r="C15555" s="294"/>
      <c r="D15555" s="294"/>
      <c r="E15555" s="294"/>
      <c r="F15555" s="294"/>
    </row>
    <row r="15556">
      <c r="A15556" s="294" t="s">
        <v>23767</v>
      </c>
      <c r="B15556" s="294"/>
      <c r="C15556" s="294"/>
      <c r="D15556" s="294"/>
      <c r="E15556" s="294"/>
      <c r="F15556" s="294"/>
    </row>
    <row r="15557">
      <c r="A15557" s="294"/>
      <c r="B15557" s="294"/>
      <c r="C15557" s="294"/>
      <c r="D15557" s="294"/>
      <c r="E15557" s="294"/>
      <c r="F15557" s="294"/>
    </row>
    <row r="15558">
      <c r="A15558" s="294" t="s">
        <v>31236</v>
      </c>
      <c r="B15558" s="294"/>
      <c r="C15558" s="294"/>
      <c r="D15558" s="294"/>
      <c r="E15558" s="294"/>
      <c r="F15558" s="294"/>
    </row>
    <row r="15559">
      <c r="A15559" s="294" t="s">
        <v>31237</v>
      </c>
      <c r="B15559" s="294"/>
      <c r="C15559" s="294"/>
      <c r="D15559" s="294"/>
      <c r="E15559" s="294"/>
      <c r="F15559" s="294"/>
    </row>
    <row r="15560">
      <c r="A15560" s="294" t="s">
        <v>31238</v>
      </c>
      <c r="B15560" s="294"/>
      <c r="C15560" s="294"/>
      <c r="D15560" s="294"/>
      <c r="E15560" s="294"/>
      <c r="F15560" s="294"/>
    </row>
    <row r="15561">
      <c r="A15561" s="294"/>
      <c r="B15561" s="294"/>
      <c r="C15561" s="294"/>
      <c r="D15561" s="294"/>
      <c r="E15561" s="294"/>
      <c r="F15561" s="294"/>
    </row>
    <row r="15562">
      <c r="A15562" s="294" t="s">
        <v>22491</v>
      </c>
      <c r="B15562" s="294"/>
      <c r="C15562" s="294"/>
      <c r="D15562" s="294"/>
      <c r="E15562" s="294"/>
      <c r="F15562" s="294"/>
    </row>
    <row r="15563">
      <c r="A15563" s="294"/>
      <c r="B15563" s="294"/>
      <c r="C15563" s="294"/>
      <c r="D15563" s="294"/>
      <c r="E15563" s="294"/>
      <c r="F15563" s="294"/>
    </row>
    <row r="15564">
      <c r="A15564" s="294" t="s">
        <v>31239</v>
      </c>
      <c r="B15564" s="294"/>
      <c r="C15564" s="294"/>
      <c r="D15564" s="294"/>
      <c r="E15564" s="294"/>
      <c r="F15564" s="294"/>
    </row>
    <row r="15565">
      <c r="A15565" s="294" t="s">
        <v>31240</v>
      </c>
      <c r="B15565" s="294"/>
      <c r="C15565" s="294"/>
      <c r="D15565" s="294"/>
      <c r="E15565" s="294"/>
      <c r="F15565" s="294"/>
    </row>
    <row r="15566">
      <c r="A15566" s="294" t="s">
        <v>31241</v>
      </c>
      <c r="B15566" s="294"/>
      <c r="C15566" s="294"/>
      <c r="D15566" s="294"/>
      <c r="E15566" s="294"/>
      <c r="F15566" s="294"/>
    </row>
    <row r="15567">
      <c r="A15567" s="294" t="s">
        <v>31242</v>
      </c>
      <c r="B15567" s="294"/>
      <c r="C15567" s="294"/>
      <c r="D15567" s="294"/>
      <c r="E15567" s="294"/>
      <c r="F15567" s="294"/>
    </row>
    <row r="15568">
      <c r="A15568" s="294"/>
      <c r="B15568" s="294"/>
      <c r="C15568" s="294"/>
      <c r="D15568" s="294"/>
      <c r="E15568" s="294"/>
      <c r="F15568" s="294"/>
    </row>
    <row r="15569">
      <c r="A15569" s="294" t="s">
        <v>31243</v>
      </c>
      <c r="B15569" s="294"/>
      <c r="C15569" s="294"/>
      <c r="D15569" s="294"/>
      <c r="E15569" s="294"/>
      <c r="F15569" s="294"/>
    </row>
    <row r="15570">
      <c r="A15570" s="294"/>
      <c r="B15570" s="294"/>
      <c r="C15570" s="294"/>
      <c r="D15570" s="294"/>
      <c r="E15570" s="294"/>
      <c r="F15570" s="294"/>
    </row>
    <row r="15571">
      <c r="A15571" s="294" t="s">
        <v>31244</v>
      </c>
      <c r="B15571" s="294"/>
      <c r="C15571" s="294"/>
      <c r="D15571" s="294"/>
      <c r="E15571" s="294"/>
      <c r="F15571" s="294"/>
    </row>
    <row r="15572">
      <c r="A15572" s="294" t="s">
        <v>31245</v>
      </c>
      <c r="B15572" s="294"/>
      <c r="C15572" s="294"/>
      <c r="D15572" s="294"/>
      <c r="E15572" s="294"/>
      <c r="F15572" s="294"/>
    </row>
    <row r="15573">
      <c r="A15573" s="294" t="s">
        <v>31246</v>
      </c>
      <c r="B15573" s="294"/>
      <c r="C15573" s="294"/>
      <c r="D15573" s="294"/>
      <c r="E15573" s="294"/>
      <c r="F15573" s="294"/>
    </row>
    <row r="15574">
      <c r="A15574" s="294" t="s">
        <v>31247</v>
      </c>
      <c r="B15574" s="294"/>
      <c r="C15574" s="294"/>
      <c r="D15574" s="294"/>
      <c r="E15574" s="294"/>
      <c r="F15574" s="294"/>
    </row>
    <row r="15575">
      <c r="A15575" s="294" t="s">
        <v>31248</v>
      </c>
      <c r="B15575" s="294"/>
      <c r="C15575" s="294"/>
      <c r="D15575" s="294"/>
      <c r="E15575" s="294"/>
      <c r="F15575" s="294"/>
    </row>
    <row r="15576">
      <c r="A15576" s="294" t="s">
        <v>31249</v>
      </c>
      <c r="B15576" s="294"/>
      <c r="C15576" s="294"/>
      <c r="D15576" s="294"/>
      <c r="E15576" s="294"/>
      <c r="F15576" s="294"/>
    </row>
    <row r="15577">
      <c r="A15577" s="294" t="s">
        <v>31250</v>
      </c>
      <c r="B15577" s="294"/>
      <c r="C15577" s="294"/>
      <c r="D15577" s="294"/>
      <c r="E15577" s="294"/>
      <c r="F15577" s="294"/>
    </row>
    <row r="15578">
      <c r="A15578" s="294"/>
      <c r="B15578" s="294"/>
      <c r="C15578" s="294"/>
      <c r="D15578" s="294"/>
      <c r="E15578" s="294"/>
      <c r="F15578" s="294"/>
    </row>
    <row r="15579">
      <c r="A15579" s="294" t="s">
        <v>23508</v>
      </c>
      <c r="B15579" s="294"/>
      <c r="C15579" s="294"/>
      <c r="D15579" s="294"/>
      <c r="E15579" s="294"/>
      <c r="F15579" s="294"/>
    </row>
    <row r="15580">
      <c r="A15580" s="294" t="s">
        <v>29043</v>
      </c>
      <c r="B15580" s="294"/>
      <c r="C15580" s="294"/>
      <c r="D15580" s="294"/>
      <c r="E15580" s="294"/>
      <c r="F15580" s="294"/>
    </row>
    <row r="15581">
      <c r="A15581" s="294" t="s">
        <v>31251</v>
      </c>
      <c r="B15581" s="294"/>
      <c r="C15581" s="294"/>
      <c r="D15581" s="294"/>
      <c r="E15581" s="294"/>
      <c r="F15581" s="294"/>
    </row>
    <row r="15582">
      <c r="A15582" s="294" t="s">
        <v>31252</v>
      </c>
      <c r="B15582" s="294"/>
      <c r="C15582" s="294"/>
      <c r="D15582" s="294"/>
      <c r="E15582" s="294"/>
      <c r="F15582" s="294"/>
    </row>
    <row r="15583">
      <c r="A15583" s="294" t="s">
        <v>31253</v>
      </c>
      <c r="B15583" s="294"/>
      <c r="C15583" s="294"/>
      <c r="D15583" s="294"/>
      <c r="E15583" s="294"/>
      <c r="F15583" s="294"/>
    </row>
    <row r="15584">
      <c r="A15584" s="294"/>
      <c r="B15584" s="294"/>
      <c r="C15584" s="294"/>
      <c r="D15584" s="294"/>
      <c r="E15584" s="294"/>
      <c r="F15584" s="294"/>
    </row>
    <row r="15585">
      <c r="A15585" s="294" t="s">
        <v>25957</v>
      </c>
      <c r="B15585" s="294"/>
      <c r="C15585" s="294"/>
      <c r="D15585" s="294"/>
      <c r="E15585" s="294"/>
      <c r="F15585" s="294"/>
    </row>
    <row r="15586">
      <c r="A15586" s="294"/>
      <c r="B15586" s="294"/>
      <c r="C15586" s="294"/>
      <c r="D15586" s="294"/>
      <c r="E15586" s="294"/>
      <c r="F15586" s="294"/>
    </row>
    <row r="15587">
      <c r="A15587" s="294" t="s">
        <v>31254</v>
      </c>
      <c r="B15587" s="294"/>
      <c r="C15587" s="294"/>
      <c r="D15587" s="294"/>
      <c r="E15587" s="294"/>
      <c r="F15587" s="294"/>
    </row>
    <row r="15588">
      <c r="A15588" s="294"/>
      <c r="B15588" s="294"/>
      <c r="C15588" s="294"/>
      <c r="D15588" s="294"/>
      <c r="E15588" s="294"/>
      <c r="F15588" s="294"/>
    </row>
    <row r="15589">
      <c r="A15589" s="294" t="s">
        <v>31255</v>
      </c>
      <c r="B15589" s="294"/>
      <c r="C15589" s="294"/>
      <c r="D15589" s="294"/>
      <c r="E15589" s="294"/>
      <c r="F15589" s="294"/>
    </row>
    <row r="15590">
      <c r="A15590" s="294"/>
      <c r="B15590" s="294"/>
      <c r="C15590" s="294"/>
      <c r="D15590" s="294"/>
      <c r="E15590" s="294"/>
      <c r="F15590" s="294"/>
    </row>
    <row r="15591">
      <c r="A15591" s="294" t="s">
        <v>31256</v>
      </c>
      <c r="B15591" s="294"/>
      <c r="C15591" s="294"/>
      <c r="D15591" s="294"/>
      <c r="E15591" s="294"/>
      <c r="F15591" s="294"/>
    </row>
    <row r="15592">
      <c r="A15592" s="294" t="s">
        <v>31257</v>
      </c>
      <c r="B15592" s="294"/>
      <c r="C15592" s="294"/>
      <c r="D15592" s="294"/>
      <c r="E15592" s="294"/>
      <c r="F15592" s="294"/>
    </row>
    <row r="15593">
      <c r="A15593" s="294" t="s">
        <v>31258</v>
      </c>
      <c r="B15593" s="294"/>
      <c r="C15593" s="294"/>
      <c r="D15593" s="294"/>
      <c r="E15593" s="294"/>
      <c r="F15593" s="294"/>
    </row>
    <row r="15594">
      <c r="A15594" s="294" t="s">
        <v>31259</v>
      </c>
      <c r="B15594" s="294"/>
      <c r="C15594" s="294"/>
      <c r="D15594" s="294"/>
      <c r="E15594" s="294"/>
      <c r="F15594" s="294"/>
    </row>
    <row r="15595">
      <c r="A15595" s="294" t="s">
        <v>31260</v>
      </c>
      <c r="B15595" s="294"/>
      <c r="C15595" s="294"/>
      <c r="D15595" s="294"/>
      <c r="E15595" s="294"/>
      <c r="F15595" s="294"/>
    </row>
    <row r="15596">
      <c r="A15596" s="294" t="s">
        <v>31261</v>
      </c>
      <c r="B15596" s="294"/>
      <c r="C15596" s="294"/>
      <c r="D15596" s="294"/>
      <c r="E15596" s="294"/>
      <c r="F15596" s="294"/>
    </row>
    <row r="15597">
      <c r="A15597" s="294" t="s">
        <v>31262</v>
      </c>
      <c r="B15597" s="294"/>
      <c r="C15597" s="294"/>
      <c r="D15597" s="294"/>
      <c r="E15597" s="294"/>
      <c r="F15597" s="294"/>
    </row>
    <row r="15598">
      <c r="A15598" s="294" t="s">
        <v>31263</v>
      </c>
      <c r="B15598" s="294"/>
      <c r="C15598" s="294"/>
      <c r="D15598" s="294"/>
      <c r="E15598" s="294"/>
      <c r="F15598" s="294"/>
    </row>
    <row r="15599">
      <c r="A15599" s="294" t="s">
        <v>31264</v>
      </c>
      <c r="B15599" s="294"/>
      <c r="C15599" s="294"/>
      <c r="D15599" s="294"/>
      <c r="E15599" s="294"/>
      <c r="F15599" s="294"/>
    </row>
    <row r="15600">
      <c r="A15600" s="294"/>
      <c r="B15600" s="294"/>
      <c r="C15600" s="294"/>
      <c r="D15600" s="294"/>
      <c r="E15600" s="294"/>
      <c r="F15600" s="294"/>
    </row>
    <row r="15601">
      <c r="A15601" s="294" t="s">
        <v>25967</v>
      </c>
      <c r="B15601" s="294"/>
      <c r="C15601" s="294"/>
      <c r="D15601" s="294"/>
      <c r="E15601" s="294"/>
      <c r="F15601" s="294"/>
    </row>
    <row r="15602">
      <c r="A15602" s="294"/>
      <c r="B15602" s="294"/>
      <c r="C15602" s="294"/>
      <c r="D15602" s="294"/>
      <c r="E15602" s="294"/>
      <c r="F15602" s="294"/>
    </row>
    <row r="15603">
      <c r="A15603" s="294" t="s">
        <v>31265</v>
      </c>
      <c r="B15603" s="294"/>
      <c r="C15603" s="294"/>
      <c r="D15603" s="294"/>
      <c r="E15603" s="294"/>
      <c r="F15603" s="294"/>
    </row>
    <row r="15604">
      <c r="A15604" s="294" t="s">
        <v>31266</v>
      </c>
      <c r="B15604" s="294"/>
      <c r="C15604" s="294"/>
      <c r="D15604" s="294"/>
      <c r="E15604" s="294"/>
      <c r="F15604" s="294"/>
    </row>
    <row r="15605">
      <c r="A15605" s="294" t="s">
        <v>31267</v>
      </c>
      <c r="B15605" s="294"/>
      <c r="C15605" s="294"/>
      <c r="D15605" s="294"/>
      <c r="E15605" s="294"/>
      <c r="F15605" s="294"/>
    </row>
    <row r="15606">
      <c r="A15606" s="294" t="s">
        <v>31268</v>
      </c>
      <c r="B15606" s="294"/>
      <c r="C15606" s="294"/>
      <c r="D15606" s="294"/>
      <c r="E15606" s="294"/>
      <c r="F15606" s="294"/>
    </row>
    <row r="15607">
      <c r="A15607" s="294" t="s">
        <v>31269</v>
      </c>
      <c r="B15607" s="294"/>
      <c r="C15607" s="294"/>
      <c r="D15607" s="294"/>
      <c r="E15607" s="294"/>
      <c r="F15607" s="294"/>
    </row>
    <row r="15608">
      <c r="A15608" s="294"/>
      <c r="B15608" s="294"/>
      <c r="C15608" s="294"/>
      <c r="D15608" s="294"/>
      <c r="E15608" s="294"/>
      <c r="F15608" s="294"/>
    </row>
    <row r="15609">
      <c r="A15609" s="294" t="s">
        <v>26240</v>
      </c>
      <c r="B15609" s="294"/>
      <c r="C15609" s="294"/>
      <c r="D15609" s="294"/>
      <c r="E15609" s="294"/>
      <c r="F15609" s="294"/>
    </row>
    <row r="15610">
      <c r="A15610" s="294"/>
      <c r="B15610" s="294"/>
      <c r="C15610" s="294"/>
      <c r="D15610" s="294"/>
      <c r="E15610" s="294"/>
      <c r="F15610" s="294"/>
    </row>
    <row r="15611">
      <c r="A15611" s="294" t="s">
        <v>27894</v>
      </c>
      <c r="B15611" s="294"/>
      <c r="C15611" s="294"/>
      <c r="D15611" s="294"/>
      <c r="E15611" s="294"/>
      <c r="F15611" s="294"/>
    </row>
    <row r="15612">
      <c r="A15612" s="294" t="s">
        <v>31270</v>
      </c>
      <c r="B15612" s="294"/>
      <c r="C15612" s="294"/>
      <c r="D15612" s="294"/>
      <c r="E15612" s="294"/>
      <c r="F15612" s="294"/>
    </row>
    <row r="15613">
      <c r="A15613" s="294" t="s">
        <v>31271</v>
      </c>
      <c r="B15613" s="294"/>
      <c r="C15613" s="294"/>
      <c r="D15613" s="294"/>
      <c r="E15613" s="294"/>
      <c r="F15613" s="294"/>
    </row>
    <row r="15614">
      <c r="A15614" s="294" t="s">
        <v>31272</v>
      </c>
      <c r="B15614" s="294"/>
      <c r="C15614" s="294"/>
      <c r="D15614" s="294"/>
      <c r="E15614" s="294"/>
      <c r="F15614" s="294"/>
    </row>
    <row r="15615">
      <c r="A15615" s="294" t="s">
        <v>31273</v>
      </c>
      <c r="B15615" s="294"/>
      <c r="C15615" s="294"/>
      <c r="D15615" s="294"/>
      <c r="E15615" s="294"/>
      <c r="F15615" s="294"/>
    </row>
    <row r="15616">
      <c r="A15616" s="294" t="s">
        <v>31274</v>
      </c>
      <c r="B15616" s="294"/>
      <c r="C15616" s="294"/>
      <c r="D15616" s="294"/>
      <c r="E15616" s="294"/>
      <c r="F15616" s="294"/>
    </row>
    <row r="15617">
      <c r="A15617" s="294" t="s">
        <v>31275</v>
      </c>
      <c r="B15617" s="294"/>
      <c r="C15617" s="294"/>
      <c r="D15617" s="294"/>
      <c r="E15617" s="294"/>
      <c r="F15617" s="294"/>
    </row>
    <row r="15618">
      <c r="A15618" s="294" t="s">
        <v>31276</v>
      </c>
      <c r="B15618" s="294"/>
      <c r="C15618" s="294"/>
      <c r="D15618" s="294"/>
      <c r="E15618" s="294"/>
      <c r="F15618" s="294"/>
    </row>
    <row r="15619">
      <c r="A15619" s="294" t="s">
        <v>31277</v>
      </c>
      <c r="B15619" s="294"/>
      <c r="C15619" s="294"/>
      <c r="D15619" s="294"/>
      <c r="E15619" s="294"/>
      <c r="F15619" s="294"/>
    </row>
    <row r="15620">
      <c r="A15620" s="294" t="s">
        <v>31278</v>
      </c>
      <c r="B15620" s="294"/>
      <c r="C15620" s="294"/>
      <c r="D15620" s="294"/>
      <c r="E15620" s="294"/>
      <c r="F15620" s="294"/>
    </row>
    <row r="15621">
      <c r="A15621" s="294" t="s">
        <v>31279</v>
      </c>
      <c r="B15621" s="294"/>
      <c r="C15621" s="294"/>
      <c r="D15621" s="294"/>
      <c r="E15621" s="294"/>
      <c r="F15621" s="294"/>
    </row>
    <row r="15622">
      <c r="A15622" s="294"/>
      <c r="B15622" s="294"/>
      <c r="C15622" s="294"/>
      <c r="D15622" s="294"/>
      <c r="E15622" s="294"/>
      <c r="F15622" s="294"/>
    </row>
    <row r="15623">
      <c r="A15623" s="294" t="s">
        <v>26214</v>
      </c>
      <c r="B15623" s="294"/>
      <c r="C15623" s="294"/>
      <c r="D15623" s="294"/>
      <c r="E15623" s="294"/>
      <c r="F15623" s="294"/>
    </row>
    <row r="15624">
      <c r="A15624" s="294"/>
      <c r="B15624" s="294"/>
      <c r="C15624" s="294"/>
      <c r="D15624" s="294"/>
      <c r="E15624" s="294"/>
      <c r="F15624" s="294"/>
    </row>
    <row r="15625">
      <c r="A15625" s="294" t="s">
        <v>31280</v>
      </c>
      <c r="B15625" s="294"/>
      <c r="C15625" s="294"/>
      <c r="D15625" s="294"/>
      <c r="E15625" s="294"/>
      <c r="F15625" s="294"/>
    </row>
    <row r="15626">
      <c r="A15626" s="294" t="s">
        <v>31281</v>
      </c>
      <c r="B15626" s="294"/>
      <c r="C15626" s="294"/>
      <c r="D15626" s="294"/>
      <c r="E15626" s="294"/>
      <c r="F15626" s="294"/>
    </row>
    <row r="15627">
      <c r="A15627" s="294" t="s">
        <v>31282</v>
      </c>
      <c r="B15627" s="294"/>
      <c r="C15627" s="294"/>
      <c r="D15627" s="294"/>
      <c r="E15627" s="294"/>
      <c r="F15627" s="294"/>
    </row>
    <row r="15628">
      <c r="A15628" s="294" t="s">
        <v>31283</v>
      </c>
      <c r="B15628" s="294"/>
      <c r="C15628" s="294"/>
      <c r="D15628" s="294"/>
      <c r="E15628" s="294"/>
      <c r="F15628" s="294"/>
    </row>
    <row r="15629">
      <c r="A15629" s="294" t="s">
        <v>31284</v>
      </c>
      <c r="B15629" s="294"/>
      <c r="C15629" s="294"/>
      <c r="D15629" s="294"/>
      <c r="E15629" s="294"/>
      <c r="F15629" s="294"/>
    </row>
    <row r="15630">
      <c r="A15630" s="294" t="s">
        <v>31285</v>
      </c>
      <c r="B15630" s="294"/>
      <c r="C15630" s="294"/>
      <c r="D15630" s="294"/>
      <c r="E15630" s="294"/>
      <c r="F15630" s="294"/>
    </row>
    <row r="15631">
      <c r="A15631" s="294"/>
      <c r="B15631" s="294"/>
      <c r="C15631" s="294"/>
      <c r="D15631" s="294"/>
      <c r="E15631" s="294"/>
      <c r="F15631" s="294"/>
    </row>
    <row r="15632">
      <c r="A15632" s="294" t="s">
        <v>26219</v>
      </c>
      <c r="B15632" s="294"/>
      <c r="C15632" s="294"/>
      <c r="D15632" s="294"/>
      <c r="E15632" s="294"/>
      <c r="F15632" s="294"/>
    </row>
    <row r="15633">
      <c r="A15633" s="294"/>
      <c r="B15633" s="294"/>
      <c r="C15633" s="294"/>
      <c r="D15633" s="294"/>
      <c r="E15633" s="294"/>
      <c r="F15633" s="294"/>
    </row>
    <row r="15634">
      <c r="A15634" s="294" t="s">
        <v>31286</v>
      </c>
      <c r="B15634" s="294"/>
      <c r="C15634" s="294"/>
      <c r="D15634" s="294"/>
      <c r="E15634" s="294"/>
      <c r="F15634" s="294"/>
    </row>
    <row r="15635">
      <c r="A15635" s="294" t="s">
        <v>31287</v>
      </c>
      <c r="B15635" s="294"/>
      <c r="C15635" s="294"/>
      <c r="D15635" s="294"/>
      <c r="E15635" s="294"/>
      <c r="F15635" s="294"/>
    </row>
    <row r="15636">
      <c r="A15636" s="294" t="s">
        <v>31288</v>
      </c>
      <c r="B15636" s="294"/>
      <c r="C15636" s="294"/>
      <c r="D15636" s="294"/>
      <c r="E15636" s="294"/>
      <c r="F15636" s="294"/>
    </row>
    <row r="15637">
      <c r="A15637" s="294" t="s">
        <v>31289</v>
      </c>
      <c r="B15637" s="294"/>
      <c r="C15637" s="294"/>
      <c r="D15637" s="294"/>
      <c r="E15637" s="294"/>
      <c r="F15637" s="294"/>
    </row>
    <row r="15638">
      <c r="A15638" s="294" t="s">
        <v>31290</v>
      </c>
      <c r="B15638" s="294"/>
      <c r="C15638" s="294"/>
      <c r="D15638" s="294"/>
      <c r="E15638" s="294"/>
      <c r="F15638" s="294"/>
    </row>
    <row r="15639">
      <c r="A15639" s="294"/>
      <c r="B15639" s="294"/>
      <c r="C15639" s="294"/>
      <c r="D15639" s="294"/>
      <c r="E15639" s="294"/>
      <c r="F15639" s="294"/>
    </row>
    <row r="15640">
      <c r="A15640" s="294"/>
      <c r="B15640" s="294"/>
      <c r="C15640" s="294"/>
      <c r="D15640" s="294"/>
      <c r="E15640" s="294"/>
      <c r="F15640" s="294"/>
    </row>
    <row r="15641">
      <c r="A15641" s="294" t="s">
        <v>28124</v>
      </c>
      <c r="B15641" s="294"/>
      <c r="C15641" s="294"/>
      <c r="D15641" s="294"/>
      <c r="E15641" s="294"/>
      <c r="F15641" s="294"/>
    </row>
    <row r="15642">
      <c r="A15642" s="294" t="s">
        <v>31291</v>
      </c>
      <c r="B15642" s="294"/>
      <c r="C15642" s="294"/>
      <c r="D15642" s="294"/>
      <c r="E15642" s="294"/>
      <c r="F15642" s="294"/>
    </row>
    <row r="15643">
      <c r="A15643" s="294" t="s">
        <v>21270</v>
      </c>
      <c r="B15643" s="294"/>
      <c r="C15643" s="294"/>
      <c r="D15643" s="294"/>
      <c r="E15643" s="294"/>
      <c r="F15643" s="294"/>
    </row>
    <row r="15644">
      <c r="A15644" s="294" t="s">
        <v>31292</v>
      </c>
      <c r="B15644" s="294"/>
      <c r="C15644" s="294"/>
      <c r="D15644" s="294"/>
      <c r="E15644" s="294"/>
      <c r="F15644" s="294"/>
    </row>
    <row r="15645">
      <c r="A15645" s="294"/>
      <c r="B15645" s="294"/>
      <c r="C15645" s="294"/>
      <c r="D15645" s="294"/>
      <c r="E15645" s="294"/>
      <c r="F15645" s="294"/>
    </row>
    <row r="15646">
      <c r="A15646" s="294" t="s">
        <v>22512</v>
      </c>
      <c r="B15646" s="294"/>
      <c r="C15646" s="294"/>
      <c r="D15646" s="294"/>
      <c r="E15646" s="294"/>
      <c r="F15646" s="294"/>
    </row>
    <row r="15647">
      <c r="A15647" s="294" t="s">
        <v>26296</v>
      </c>
      <c r="B15647" s="294"/>
      <c r="C15647" s="294"/>
      <c r="D15647" s="294"/>
      <c r="E15647" s="294"/>
      <c r="F15647" s="294"/>
    </row>
    <row r="15648">
      <c r="A15648" s="294"/>
      <c r="B15648" s="294"/>
      <c r="C15648" s="294"/>
      <c r="D15648" s="294"/>
      <c r="E15648" s="294"/>
      <c r="F15648" s="294"/>
    </row>
    <row r="15649">
      <c r="A15649" s="294" t="s">
        <v>31293</v>
      </c>
      <c r="B15649" s="294"/>
      <c r="C15649" s="294"/>
      <c r="D15649" s="294"/>
      <c r="E15649" s="294"/>
      <c r="F15649" s="294"/>
    </row>
    <row r="15650">
      <c r="A15650" s="294" t="s">
        <v>31294</v>
      </c>
      <c r="B15650" s="294"/>
      <c r="C15650" s="294"/>
      <c r="D15650" s="294"/>
      <c r="E15650" s="294"/>
      <c r="F15650" s="294"/>
    </row>
    <row r="15651">
      <c r="A15651" s="294" t="s">
        <v>31295</v>
      </c>
      <c r="B15651" s="294"/>
      <c r="C15651" s="294"/>
      <c r="D15651" s="294"/>
      <c r="E15651" s="294"/>
      <c r="F15651" s="294"/>
    </row>
    <row r="15652">
      <c r="A15652" s="294" t="s">
        <v>31296</v>
      </c>
      <c r="B15652" s="294"/>
      <c r="C15652" s="294"/>
      <c r="D15652" s="294"/>
      <c r="E15652" s="294"/>
      <c r="F15652" s="294"/>
    </row>
    <row r="15653">
      <c r="A15653" s="294"/>
      <c r="B15653" s="294"/>
      <c r="C15653" s="294"/>
      <c r="D15653" s="294"/>
      <c r="E15653" s="294"/>
      <c r="F15653" s="294"/>
    </row>
    <row r="15654">
      <c r="A15654" s="294" t="s">
        <v>23148</v>
      </c>
      <c r="B15654" s="294"/>
      <c r="C15654" s="294"/>
      <c r="D15654" s="294"/>
      <c r="E15654" s="294"/>
      <c r="F15654" s="294"/>
    </row>
    <row r="15655">
      <c r="A15655" s="294" t="s">
        <v>27629</v>
      </c>
      <c r="B15655" s="294"/>
      <c r="C15655" s="294"/>
      <c r="D15655" s="294"/>
      <c r="E15655" s="294"/>
      <c r="F15655" s="294"/>
    </row>
    <row r="15656">
      <c r="A15656" s="294"/>
      <c r="B15656" s="294"/>
      <c r="C15656" s="294"/>
      <c r="D15656" s="294"/>
      <c r="E15656" s="294"/>
      <c r="F15656" s="294"/>
    </row>
    <row r="15657">
      <c r="A15657" s="294" t="s">
        <v>23810</v>
      </c>
      <c r="B15657" s="294"/>
      <c r="C15657" s="294"/>
      <c r="D15657" s="294"/>
      <c r="E15657" s="294"/>
      <c r="F15657" s="294"/>
    </row>
    <row r="15658">
      <c r="A15658" s="294" t="s">
        <v>31297</v>
      </c>
      <c r="B15658" s="294"/>
      <c r="C15658" s="294"/>
      <c r="D15658" s="294"/>
      <c r="E15658" s="294"/>
      <c r="F15658" s="294"/>
    </row>
    <row r="15659">
      <c r="A15659" s="294" t="s">
        <v>31298</v>
      </c>
      <c r="B15659" s="294"/>
      <c r="C15659" s="294"/>
      <c r="D15659" s="294"/>
      <c r="E15659" s="294"/>
      <c r="F15659" s="294"/>
    </row>
    <row r="15660">
      <c r="A15660" s="294" t="s">
        <v>31299</v>
      </c>
      <c r="B15660" s="294"/>
      <c r="C15660" s="294"/>
      <c r="D15660" s="294"/>
      <c r="E15660" s="294"/>
      <c r="F15660" s="294"/>
    </row>
    <row r="15661">
      <c r="A15661" s="294" t="s">
        <v>31300</v>
      </c>
      <c r="B15661" s="294"/>
      <c r="C15661" s="294"/>
      <c r="D15661" s="294"/>
      <c r="E15661" s="294"/>
      <c r="F15661" s="294"/>
    </row>
    <row r="15662">
      <c r="A15662" s="294"/>
      <c r="B15662" s="294"/>
      <c r="C15662" s="294"/>
      <c r="D15662" s="294"/>
      <c r="E15662" s="294"/>
      <c r="F15662" s="294"/>
    </row>
    <row r="15663">
      <c r="A15663" s="294" t="s">
        <v>21945</v>
      </c>
      <c r="B15663" s="294"/>
      <c r="C15663" s="294"/>
      <c r="D15663" s="294"/>
      <c r="E15663" s="294"/>
      <c r="F15663" s="294"/>
    </row>
    <row r="15664">
      <c r="A15664" s="294" t="s">
        <v>26319</v>
      </c>
      <c r="B15664" s="294"/>
      <c r="C15664" s="294"/>
      <c r="D15664" s="294"/>
      <c r="E15664" s="294"/>
      <c r="F15664" s="294"/>
    </row>
    <row r="15665">
      <c r="A15665" s="294"/>
      <c r="B15665" s="294"/>
      <c r="C15665" s="294"/>
      <c r="D15665" s="294"/>
      <c r="E15665" s="294"/>
      <c r="F15665" s="294"/>
    </row>
    <row r="15666">
      <c r="A15666" s="294" t="s">
        <v>31301</v>
      </c>
      <c r="B15666" s="294"/>
      <c r="C15666" s="294"/>
      <c r="D15666" s="294"/>
      <c r="E15666" s="294"/>
      <c r="F15666" s="294"/>
    </row>
    <row r="15667">
      <c r="A15667" s="294" t="s">
        <v>31302</v>
      </c>
      <c r="B15667" s="294"/>
      <c r="C15667" s="294"/>
      <c r="D15667" s="294"/>
      <c r="E15667" s="294"/>
      <c r="F15667" s="294"/>
    </row>
    <row r="15668">
      <c r="A15668" s="294" t="s">
        <v>31303</v>
      </c>
      <c r="B15668" s="294"/>
      <c r="C15668" s="294"/>
      <c r="D15668" s="294"/>
      <c r="E15668" s="294"/>
      <c r="F15668" s="294"/>
    </row>
    <row r="15669">
      <c r="A15669" s="294" t="s">
        <v>23366</v>
      </c>
      <c r="B15669" s="294"/>
      <c r="C15669" s="294"/>
      <c r="D15669" s="294"/>
      <c r="E15669" s="294"/>
      <c r="F15669" s="294"/>
    </row>
    <row r="15670">
      <c r="A15670" s="294" t="s">
        <v>31304</v>
      </c>
      <c r="B15670" s="294"/>
      <c r="C15670" s="294"/>
      <c r="D15670" s="294"/>
      <c r="E15670" s="294"/>
      <c r="F15670" s="294"/>
    </row>
    <row r="15671">
      <c r="A15671" s="294" t="s">
        <v>31305</v>
      </c>
      <c r="B15671" s="294"/>
      <c r="C15671" s="294"/>
      <c r="D15671" s="294"/>
      <c r="E15671" s="294"/>
      <c r="F15671" s="294"/>
    </row>
    <row r="15672">
      <c r="A15672" s="294" t="s">
        <v>31306</v>
      </c>
      <c r="B15672" s="294"/>
      <c r="C15672" s="294"/>
      <c r="D15672" s="294"/>
      <c r="E15672" s="294"/>
      <c r="F15672" s="294"/>
    </row>
    <row r="15673">
      <c r="A15673" s="294"/>
      <c r="B15673" s="294"/>
      <c r="C15673" s="294"/>
      <c r="D15673" s="294"/>
      <c r="E15673" s="294"/>
      <c r="F15673" s="294"/>
    </row>
    <row r="15674">
      <c r="A15674" s="294" t="s">
        <v>21401</v>
      </c>
      <c r="B15674" s="294"/>
      <c r="C15674" s="294"/>
      <c r="D15674" s="294"/>
      <c r="E15674" s="294"/>
      <c r="F15674" s="294"/>
    </row>
    <row r="15675">
      <c r="A15675" s="294"/>
      <c r="B15675" s="294"/>
      <c r="C15675" s="294"/>
      <c r="D15675" s="294"/>
      <c r="E15675" s="294"/>
      <c r="F15675" s="294"/>
    </row>
    <row r="15676">
      <c r="A15676" s="294" t="s">
        <v>31307</v>
      </c>
      <c r="B15676" s="294"/>
      <c r="C15676" s="294"/>
      <c r="D15676" s="294"/>
      <c r="E15676" s="294"/>
      <c r="F15676" s="294"/>
    </row>
    <row r="15677">
      <c r="A15677" s="294" t="s">
        <v>31308</v>
      </c>
      <c r="B15677" s="294"/>
      <c r="C15677" s="294"/>
      <c r="D15677" s="294"/>
      <c r="E15677" s="294"/>
      <c r="F15677" s="294"/>
    </row>
    <row r="15678">
      <c r="A15678" s="294" t="s">
        <v>31309</v>
      </c>
      <c r="B15678" s="294"/>
      <c r="C15678" s="294"/>
      <c r="D15678" s="294"/>
      <c r="E15678" s="294"/>
      <c r="F15678" s="294"/>
    </row>
    <row r="15679">
      <c r="A15679" s="294" t="s">
        <v>31310</v>
      </c>
      <c r="B15679" s="294"/>
      <c r="C15679" s="294"/>
      <c r="D15679" s="294"/>
      <c r="E15679" s="294"/>
      <c r="F15679" s="294"/>
    </row>
    <row r="15680">
      <c r="A15680" s="294" t="s">
        <v>31311</v>
      </c>
      <c r="B15680" s="294"/>
      <c r="C15680" s="294"/>
      <c r="D15680" s="294"/>
      <c r="E15680" s="294"/>
      <c r="F15680" s="294"/>
    </row>
    <row r="15681">
      <c r="A15681" s="294" t="s">
        <v>31312</v>
      </c>
      <c r="B15681" s="294"/>
      <c r="C15681" s="294"/>
      <c r="D15681" s="294"/>
      <c r="E15681" s="294"/>
      <c r="F15681" s="294"/>
    </row>
    <row r="15682">
      <c r="A15682" s="294" t="s">
        <v>31313</v>
      </c>
      <c r="B15682" s="294"/>
      <c r="C15682" s="294"/>
      <c r="D15682" s="294"/>
      <c r="E15682" s="294"/>
      <c r="F15682" s="294"/>
    </row>
    <row r="15683">
      <c r="A15683" s="294" t="s">
        <v>31314</v>
      </c>
      <c r="B15683" s="294"/>
      <c r="C15683" s="294"/>
      <c r="D15683" s="294"/>
      <c r="E15683" s="294"/>
      <c r="F15683" s="294"/>
    </row>
    <row r="15684">
      <c r="A15684" s="294"/>
      <c r="B15684" s="294"/>
      <c r="C15684" s="294"/>
      <c r="D15684" s="294"/>
      <c r="E15684" s="294"/>
      <c r="F15684" s="294"/>
    </row>
    <row r="15685">
      <c r="A15685" s="294"/>
      <c r="B15685" s="294"/>
      <c r="C15685" s="294"/>
      <c r="D15685" s="294"/>
      <c r="E15685" s="294"/>
      <c r="F15685" s="294"/>
    </row>
    <row r="15686">
      <c r="A15686" s="294" t="s">
        <v>22239</v>
      </c>
      <c r="B15686" s="294"/>
      <c r="C15686" s="294"/>
      <c r="D15686" s="294"/>
      <c r="E15686" s="294"/>
      <c r="F15686" s="294"/>
    </row>
    <row r="15687">
      <c r="A15687" s="294"/>
      <c r="B15687" s="294"/>
      <c r="C15687" s="294"/>
      <c r="D15687" s="294"/>
      <c r="E15687" s="294"/>
      <c r="F15687" s="294"/>
    </row>
    <row r="15688">
      <c r="A15688" s="294" t="s">
        <v>31315</v>
      </c>
      <c r="B15688" s="294"/>
      <c r="C15688" s="294"/>
      <c r="D15688" s="294"/>
      <c r="E15688" s="294"/>
      <c r="F15688" s="294"/>
    </row>
    <row r="15689">
      <c r="A15689" s="294" t="s">
        <v>31316</v>
      </c>
      <c r="B15689" s="294"/>
      <c r="C15689" s="294"/>
      <c r="D15689" s="294"/>
      <c r="E15689" s="294"/>
      <c r="F15689" s="294"/>
    </row>
    <row r="15690">
      <c r="A15690" s="294" t="s">
        <v>31317</v>
      </c>
      <c r="B15690" s="294"/>
      <c r="C15690" s="294"/>
      <c r="D15690" s="294"/>
      <c r="E15690" s="294"/>
      <c r="F15690" s="294"/>
    </row>
    <row r="15691">
      <c r="A15691" s="294" t="s">
        <v>31318</v>
      </c>
      <c r="B15691" s="294"/>
      <c r="C15691" s="294"/>
      <c r="D15691" s="294"/>
      <c r="E15691" s="294"/>
      <c r="F15691" s="294"/>
    </row>
    <row r="15692">
      <c r="A15692" s="294"/>
      <c r="B15692" s="294"/>
      <c r="C15692" s="294"/>
      <c r="D15692" s="294"/>
      <c r="E15692" s="294"/>
      <c r="F15692" s="294"/>
    </row>
    <row r="15693">
      <c r="A15693" s="294" t="s">
        <v>31319</v>
      </c>
      <c r="B15693" s="294"/>
      <c r="C15693" s="294"/>
      <c r="D15693" s="294"/>
      <c r="E15693" s="294"/>
      <c r="F15693" s="294"/>
    </row>
    <row r="15694">
      <c r="A15694" s="294"/>
      <c r="B15694" s="294"/>
      <c r="C15694" s="294"/>
      <c r="D15694" s="294"/>
      <c r="E15694" s="294"/>
      <c r="F15694" s="294"/>
    </row>
    <row r="15695">
      <c r="A15695" s="294" t="s">
        <v>31320</v>
      </c>
      <c r="B15695" s="294"/>
      <c r="C15695" s="294"/>
      <c r="D15695" s="294"/>
      <c r="E15695" s="294"/>
      <c r="F15695" s="294"/>
    </row>
    <row r="15696">
      <c r="A15696" s="294" t="s">
        <v>31321</v>
      </c>
      <c r="B15696" s="294"/>
      <c r="C15696" s="294"/>
      <c r="D15696" s="294"/>
      <c r="E15696" s="294"/>
      <c r="F15696" s="294"/>
    </row>
    <row r="15697">
      <c r="A15697" s="294"/>
      <c r="B15697" s="294"/>
      <c r="C15697" s="294"/>
      <c r="D15697" s="294"/>
      <c r="E15697" s="294"/>
      <c r="F15697" s="294"/>
    </row>
    <row r="15698">
      <c r="A15698" s="294" t="s">
        <v>31322</v>
      </c>
      <c r="B15698" s="294"/>
      <c r="C15698" s="294"/>
      <c r="D15698" s="294"/>
      <c r="E15698" s="294"/>
      <c r="F15698" s="294"/>
    </row>
    <row r="15699">
      <c r="A15699" s="294" t="s">
        <v>31323</v>
      </c>
      <c r="B15699" s="294"/>
      <c r="C15699" s="294"/>
      <c r="D15699" s="294"/>
      <c r="E15699" s="294"/>
      <c r="F15699" s="294"/>
    </row>
    <row r="15700">
      <c r="A15700" s="294" t="s">
        <v>31324</v>
      </c>
      <c r="B15700" s="294"/>
      <c r="C15700" s="294"/>
      <c r="D15700" s="294"/>
      <c r="E15700" s="294"/>
      <c r="F15700" s="294"/>
    </row>
    <row r="15701">
      <c r="A15701" s="294" t="s">
        <v>31325</v>
      </c>
      <c r="B15701" s="294"/>
      <c r="C15701" s="294"/>
      <c r="D15701" s="294"/>
      <c r="E15701" s="294"/>
      <c r="F15701" s="294"/>
    </row>
    <row r="15702">
      <c r="A15702" s="294"/>
      <c r="B15702" s="294"/>
      <c r="C15702" s="294"/>
      <c r="D15702" s="294"/>
      <c r="E15702" s="294"/>
      <c r="F15702" s="294"/>
    </row>
    <row r="15703">
      <c r="A15703" s="294" t="s">
        <v>31326</v>
      </c>
      <c r="B15703" s="294"/>
      <c r="C15703" s="294"/>
      <c r="D15703" s="294"/>
      <c r="E15703" s="294"/>
      <c r="F15703" s="294"/>
    </row>
    <row r="15704">
      <c r="A15704" s="294"/>
      <c r="B15704" s="294"/>
      <c r="C15704" s="294"/>
      <c r="D15704" s="294"/>
      <c r="E15704" s="294"/>
      <c r="F15704" s="294"/>
    </row>
    <row r="15705">
      <c r="A15705" s="294" t="s">
        <v>31327</v>
      </c>
      <c r="B15705" s="294"/>
      <c r="C15705" s="294"/>
      <c r="D15705" s="294"/>
      <c r="E15705" s="294"/>
      <c r="F15705" s="294"/>
    </row>
    <row r="15706">
      <c r="A15706" s="294" t="s">
        <v>31328</v>
      </c>
      <c r="B15706" s="294"/>
      <c r="C15706" s="294"/>
      <c r="D15706" s="294"/>
      <c r="E15706" s="294"/>
      <c r="F15706" s="294"/>
    </row>
    <row r="15707">
      <c r="A15707" s="294"/>
      <c r="B15707" s="294"/>
      <c r="C15707" s="294"/>
      <c r="D15707" s="294"/>
      <c r="E15707" s="294"/>
      <c r="F15707" s="294"/>
    </row>
    <row r="15708">
      <c r="A15708" s="294" t="s">
        <v>31329</v>
      </c>
      <c r="B15708" s="294"/>
      <c r="C15708" s="294"/>
      <c r="D15708" s="294"/>
      <c r="E15708" s="294"/>
      <c r="F15708" s="294"/>
    </row>
    <row r="15709">
      <c r="A15709" s="294"/>
      <c r="B15709" s="294"/>
      <c r="C15709" s="294"/>
      <c r="D15709" s="294"/>
      <c r="E15709" s="294"/>
      <c r="F15709" s="294"/>
    </row>
    <row r="15710">
      <c r="A15710" s="294" t="s">
        <v>31330</v>
      </c>
      <c r="B15710" s="294"/>
      <c r="C15710" s="294"/>
      <c r="D15710" s="294"/>
      <c r="E15710" s="294"/>
      <c r="F15710" s="294"/>
    </row>
    <row r="15711">
      <c r="A15711" s="294" t="s">
        <v>31331</v>
      </c>
      <c r="B15711" s="294"/>
      <c r="C15711" s="294"/>
      <c r="D15711" s="294"/>
      <c r="E15711" s="294"/>
      <c r="F15711" s="294"/>
    </row>
    <row r="15712">
      <c r="A15712" s="294"/>
      <c r="B15712" s="294"/>
      <c r="C15712" s="294"/>
      <c r="D15712" s="294"/>
      <c r="E15712" s="294"/>
      <c r="F15712" s="294"/>
    </row>
    <row r="15713">
      <c r="A15713" s="294"/>
      <c r="B15713" s="294"/>
      <c r="C15713" s="294"/>
      <c r="D15713" s="294"/>
      <c r="E15713" s="294"/>
      <c r="F15713" s="294"/>
    </row>
    <row r="15714">
      <c r="A15714" s="294" t="s">
        <v>21990</v>
      </c>
      <c r="B15714" s="294"/>
      <c r="C15714" s="294"/>
      <c r="D15714" s="294"/>
      <c r="E15714" s="294"/>
      <c r="F15714" s="294"/>
    </row>
    <row r="15715">
      <c r="A15715" s="294"/>
      <c r="B15715" s="294"/>
      <c r="C15715" s="294"/>
      <c r="D15715" s="294"/>
      <c r="E15715" s="294"/>
      <c r="F15715" s="294"/>
    </row>
    <row r="15716">
      <c r="A15716" s="294" t="s">
        <v>31332</v>
      </c>
      <c r="B15716" s="294"/>
      <c r="C15716" s="294"/>
      <c r="D15716" s="294"/>
      <c r="E15716" s="294"/>
      <c r="F15716" s="294"/>
    </row>
    <row r="15717">
      <c r="A15717" s="294" t="s">
        <v>31333</v>
      </c>
      <c r="B15717" s="294"/>
      <c r="C15717" s="294"/>
      <c r="D15717" s="294"/>
      <c r="E15717" s="294"/>
      <c r="F15717" s="294"/>
    </row>
    <row r="15718">
      <c r="A15718" s="294" t="s">
        <v>31334</v>
      </c>
      <c r="B15718" s="294"/>
      <c r="C15718" s="294"/>
      <c r="D15718" s="294"/>
      <c r="E15718" s="294"/>
      <c r="F15718" s="294"/>
    </row>
    <row r="15719">
      <c r="A15719" s="294" t="s">
        <v>31335</v>
      </c>
      <c r="B15719" s="294"/>
      <c r="C15719" s="294"/>
      <c r="D15719" s="294"/>
      <c r="E15719" s="294"/>
      <c r="F15719" s="294"/>
    </row>
    <row r="15720">
      <c r="A15720" s="294" t="s">
        <v>31336</v>
      </c>
      <c r="B15720" s="294"/>
      <c r="C15720" s="294"/>
      <c r="D15720" s="294"/>
      <c r="E15720" s="294"/>
      <c r="F15720" s="294"/>
    </row>
    <row r="15721">
      <c r="A15721" s="294" t="s">
        <v>31337</v>
      </c>
      <c r="B15721" s="294"/>
      <c r="C15721" s="294"/>
      <c r="D15721" s="294"/>
      <c r="E15721" s="294"/>
      <c r="F15721" s="294"/>
    </row>
    <row r="15722">
      <c r="A15722" s="294" t="s">
        <v>31338</v>
      </c>
      <c r="B15722" s="294"/>
      <c r="C15722" s="294"/>
      <c r="D15722" s="294"/>
      <c r="E15722" s="294"/>
      <c r="F15722" s="294"/>
    </row>
    <row r="15723">
      <c r="A15723" s="294" t="s">
        <v>31339</v>
      </c>
      <c r="B15723" s="294"/>
      <c r="C15723" s="294"/>
      <c r="D15723" s="294"/>
      <c r="E15723" s="294"/>
      <c r="F15723" s="294"/>
    </row>
    <row r="15724">
      <c r="A15724" s="294"/>
      <c r="B15724" s="294"/>
      <c r="C15724" s="294"/>
      <c r="D15724" s="294"/>
      <c r="E15724" s="294"/>
      <c r="F15724" s="294"/>
    </row>
    <row r="15725">
      <c r="A15725" s="294" t="s">
        <v>28124</v>
      </c>
      <c r="B15725" s="294"/>
      <c r="C15725" s="294"/>
      <c r="D15725" s="294"/>
      <c r="E15725" s="294"/>
      <c r="F15725" s="294"/>
    </row>
    <row r="15726">
      <c r="A15726" s="294" t="s">
        <v>31340</v>
      </c>
      <c r="B15726" s="294"/>
      <c r="C15726" s="294"/>
      <c r="D15726" s="294"/>
      <c r="E15726" s="294"/>
      <c r="F15726" s="294"/>
    </row>
    <row r="15727">
      <c r="A15727" s="294" t="s">
        <v>21314</v>
      </c>
      <c r="B15727" s="294"/>
      <c r="C15727" s="294"/>
      <c r="D15727" s="294"/>
      <c r="E15727" s="294"/>
      <c r="F15727" s="294"/>
    </row>
    <row r="15728">
      <c r="A15728" s="294" t="s">
        <v>31292</v>
      </c>
      <c r="B15728" s="294"/>
      <c r="C15728" s="294"/>
      <c r="D15728" s="294"/>
      <c r="E15728" s="294"/>
      <c r="F15728" s="294"/>
    </row>
    <row r="15729">
      <c r="A15729" s="294"/>
      <c r="B15729" s="294"/>
      <c r="C15729" s="294"/>
      <c r="D15729" s="294"/>
      <c r="E15729" s="294"/>
      <c r="F15729" s="294"/>
    </row>
    <row r="15730">
      <c r="A15730" s="294" t="s">
        <v>22644</v>
      </c>
      <c r="B15730" s="294"/>
      <c r="C15730" s="294"/>
      <c r="D15730" s="294"/>
      <c r="E15730" s="294"/>
      <c r="F15730" s="294"/>
    </row>
    <row r="15731">
      <c r="A15731" s="294"/>
      <c r="B15731" s="294"/>
      <c r="C15731" s="294"/>
      <c r="D15731" s="294"/>
      <c r="E15731" s="294"/>
      <c r="F15731" s="294"/>
    </row>
    <row r="15732">
      <c r="A15732" s="294" t="s">
        <v>31341</v>
      </c>
      <c r="B15732" s="294"/>
      <c r="C15732" s="294"/>
      <c r="D15732" s="294"/>
      <c r="E15732" s="294"/>
      <c r="F15732" s="294"/>
    </row>
    <row r="15733">
      <c r="A15733" s="294" t="s">
        <v>31342</v>
      </c>
      <c r="B15733" s="294"/>
      <c r="C15733" s="294"/>
      <c r="D15733" s="294"/>
      <c r="E15733" s="294"/>
      <c r="F15733" s="294"/>
    </row>
    <row r="15734">
      <c r="A15734" s="294" t="s">
        <v>31343</v>
      </c>
      <c r="B15734" s="294"/>
      <c r="C15734" s="294"/>
      <c r="D15734" s="294"/>
      <c r="E15734" s="294"/>
      <c r="F15734" s="294"/>
    </row>
    <row r="15735">
      <c r="A15735" s="294" t="s">
        <v>31344</v>
      </c>
      <c r="B15735" s="294"/>
      <c r="C15735" s="294"/>
      <c r="D15735" s="294"/>
      <c r="E15735" s="294"/>
      <c r="F15735" s="294"/>
    </row>
    <row r="15736">
      <c r="A15736" s="294" t="s">
        <v>31345</v>
      </c>
      <c r="B15736" s="294"/>
      <c r="C15736" s="294"/>
      <c r="D15736" s="294"/>
      <c r="E15736" s="294"/>
      <c r="F15736" s="294"/>
    </row>
    <row r="15737">
      <c r="A15737" s="294" t="s">
        <v>31346</v>
      </c>
      <c r="B15737" s="294"/>
      <c r="C15737" s="294"/>
      <c r="D15737" s="294"/>
      <c r="E15737" s="294"/>
      <c r="F15737" s="294"/>
    </row>
    <row r="15738">
      <c r="A15738" s="294" t="s">
        <v>31347</v>
      </c>
      <c r="B15738" s="294"/>
      <c r="C15738" s="294"/>
      <c r="D15738" s="294"/>
      <c r="E15738" s="294"/>
      <c r="F15738" s="294"/>
    </row>
    <row r="15739">
      <c r="A15739" s="294"/>
      <c r="B15739" s="294"/>
      <c r="C15739" s="294"/>
      <c r="D15739" s="294"/>
      <c r="E15739" s="294"/>
      <c r="F15739" s="294"/>
    </row>
    <row r="15740">
      <c r="A15740" s="294" t="s">
        <v>22564</v>
      </c>
      <c r="B15740" s="294"/>
      <c r="C15740" s="294"/>
      <c r="D15740" s="294"/>
      <c r="E15740" s="294"/>
      <c r="F15740" s="294"/>
    </row>
    <row r="15741">
      <c r="A15741" s="294" t="s">
        <v>20470</v>
      </c>
      <c r="B15741" s="294"/>
      <c r="C15741" s="294"/>
      <c r="D15741" s="294"/>
      <c r="E15741" s="294"/>
      <c r="F15741" s="294"/>
    </row>
    <row r="15742">
      <c r="A15742" s="294"/>
      <c r="B15742" s="294"/>
      <c r="C15742" s="294"/>
      <c r="D15742" s="294"/>
      <c r="E15742" s="294"/>
      <c r="F15742" s="294"/>
    </row>
    <row r="15743">
      <c r="A15743" s="294" t="s">
        <v>31348</v>
      </c>
      <c r="B15743" s="294"/>
      <c r="C15743" s="294"/>
      <c r="D15743" s="294"/>
      <c r="E15743" s="294"/>
      <c r="F15743" s="294"/>
    </row>
    <row r="15744">
      <c r="A15744" s="294" t="s">
        <v>31349</v>
      </c>
      <c r="B15744" s="294"/>
      <c r="C15744" s="294"/>
      <c r="D15744" s="294"/>
      <c r="E15744" s="294"/>
      <c r="F15744" s="294"/>
    </row>
    <row r="15745">
      <c r="A15745" s="294" t="s">
        <v>31350</v>
      </c>
      <c r="B15745" s="294"/>
      <c r="C15745" s="294"/>
      <c r="D15745" s="294"/>
      <c r="E15745" s="294"/>
      <c r="F15745" s="294"/>
    </row>
    <row r="15746">
      <c r="A15746" s="294"/>
      <c r="B15746" s="294"/>
      <c r="C15746" s="294"/>
      <c r="D15746" s="294"/>
      <c r="E15746" s="294"/>
      <c r="F15746" s="294"/>
    </row>
    <row r="15747">
      <c r="A15747" s="294" t="s">
        <v>29020</v>
      </c>
      <c r="B15747" s="294"/>
      <c r="C15747" s="294"/>
      <c r="D15747" s="294"/>
      <c r="E15747" s="294"/>
      <c r="F15747" s="294"/>
    </row>
    <row r="15748">
      <c r="A15748" s="294" t="s">
        <v>25314</v>
      </c>
      <c r="B15748" s="294"/>
      <c r="C15748" s="294"/>
      <c r="D15748" s="294"/>
      <c r="E15748" s="294"/>
      <c r="F15748" s="294"/>
    </row>
    <row r="15749">
      <c r="A15749" s="294"/>
      <c r="B15749" s="294"/>
      <c r="C15749" s="294"/>
      <c r="D15749" s="294"/>
      <c r="E15749" s="294"/>
      <c r="F15749" s="294"/>
    </row>
    <row r="15750">
      <c r="A15750" s="294" t="s">
        <v>31351</v>
      </c>
      <c r="B15750" s="294"/>
      <c r="C15750" s="294"/>
      <c r="D15750" s="294"/>
      <c r="E15750" s="294"/>
      <c r="F15750" s="294"/>
    </row>
    <row r="15751">
      <c r="A15751" s="294" t="s">
        <v>31352</v>
      </c>
      <c r="B15751" s="294"/>
      <c r="C15751" s="294"/>
      <c r="D15751" s="294"/>
      <c r="E15751" s="294"/>
      <c r="F15751" s="294"/>
    </row>
    <row r="15752">
      <c r="A15752" s="294" t="s">
        <v>31353</v>
      </c>
      <c r="B15752" s="294"/>
      <c r="C15752" s="294"/>
      <c r="D15752" s="294"/>
      <c r="E15752" s="294"/>
      <c r="F15752" s="294"/>
    </row>
    <row r="15753">
      <c r="A15753" s="294" t="s">
        <v>31354</v>
      </c>
      <c r="B15753" s="294"/>
      <c r="C15753" s="294"/>
      <c r="D15753" s="294"/>
      <c r="E15753" s="294"/>
      <c r="F15753" s="294"/>
    </row>
    <row r="15754">
      <c r="A15754" s="294"/>
      <c r="B15754" s="294"/>
      <c r="C15754" s="294"/>
      <c r="D15754" s="294"/>
      <c r="E15754" s="294"/>
      <c r="F15754" s="294"/>
    </row>
    <row r="15755">
      <c r="A15755" s="294" t="s">
        <v>25653</v>
      </c>
      <c r="B15755" s="294"/>
      <c r="C15755" s="294"/>
      <c r="D15755" s="294"/>
      <c r="E15755" s="294"/>
      <c r="F15755" s="294"/>
    </row>
    <row r="15756">
      <c r="A15756" s="294" t="s">
        <v>23767</v>
      </c>
      <c r="B15756" s="294"/>
      <c r="C15756" s="294"/>
      <c r="D15756" s="294"/>
      <c r="E15756" s="294"/>
      <c r="F15756" s="294"/>
    </row>
    <row r="15757">
      <c r="A15757" s="294"/>
      <c r="B15757" s="294"/>
      <c r="C15757" s="294"/>
      <c r="D15757" s="294"/>
      <c r="E15757" s="294"/>
      <c r="F15757" s="294"/>
    </row>
    <row r="15758">
      <c r="A15758" s="294" t="s">
        <v>31355</v>
      </c>
      <c r="B15758" s="294"/>
      <c r="C15758" s="294"/>
      <c r="D15758" s="294"/>
      <c r="E15758" s="294"/>
      <c r="F15758" s="294"/>
    </row>
    <row r="15759">
      <c r="A15759" s="294" t="s">
        <v>31356</v>
      </c>
      <c r="B15759" s="294"/>
      <c r="C15759" s="294"/>
      <c r="D15759" s="294"/>
      <c r="E15759" s="294"/>
      <c r="F15759" s="294"/>
    </row>
    <row r="15760">
      <c r="A15760" s="294" t="s">
        <v>31357</v>
      </c>
      <c r="B15760" s="294"/>
      <c r="C15760" s="294"/>
      <c r="D15760" s="294"/>
      <c r="E15760" s="294"/>
      <c r="F15760" s="294"/>
    </row>
    <row r="15761">
      <c r="A15761" s="294"/>
      <c r="B15761" s="294"/>
      <c r="C15761" s="294"/>
      <c r="D15761" s="294"/>
      <c r="E15761" s="294"/>
      <c r="F15761" s="294"/>
    </row>
    <row r="15762">
      <c r="A15762" s="294" t="s">
        <v>23201</v>
      </c>
      <c r="B15762" s="294"/>
      <c r="C15762" s="294"/>
      <c r="D15762" s="294"/>
      <c r="E15762" s="294"/>
      <c r="F15762" s="294"/>
    </row>
    <row r="15763">
      <c r="A15763" s="294" t="s">
        <v>23772</v>
      </c>
      <c r="B15763" s="294"/>
      <c r="C15763" s="294"/>
      <c r="D15763" s="294"/>
      <c r="E15763" s="294"/>
      <c r="F15763" s="294"/>
    </row>
    <row r="15764">
      <c r="A15764" s="294"/>
      <c r="B15764" s="294"/>
      <c r="C15764" s="294"/>
      <c r="D15764" s="294"/>
      <c r="E15764" s="294"/>
      <c r="F15764" s="294"/>
    </row>
    <row r="15765">
      <c r="A15765" s="294" t="s">
        <v>31358</v>
      </c>
      <c r="B15765" s="294"/>
      <c r="C15765" s="294"/>
      <c r="D15765" s="294"/>
      <c r="E15765" s="294"/>
      <c r="F15765" s="294"/>
    </row>
    <row r="15766">
      <c r="A15766" s="294" t="s">
        <v>31359</v>
      </c>
      <c r="B15766" s="294"/>
      <c r="C15766" s="294"/>
      <c r="D15766" s="294"/>
      <c r="E15766" s="294"/>
      <c r="F15766" s="294"/>
    </row>
    <row r="15767">
      <c r="A15767" s="294" t="s">
        <v>31360</v>
      </c>
      <c r="B15767" s="294"/>
      <c r="C15767" s="294"/>
      <c r="D15767" s="294"/>
      <c r="E15767" s="294"/>
      <c r="F15767" s="294"/>
    </row>
    <row r="15768">
      <c r="A15768" s="294"/>
      <c r="B15768" s="294"/>
      <c r="C15768" s="294"/>
      <c r="D15768" s="294"/>
      <c r="E15768" s="294"/>
      <c r="F15768" s="294"/>
    </row>
    <row r="15769">
      <c r="A15769" s="294" t="s">
        <v>31361</v>
      </c>
      <c r="B15769" s="294"/>
      <c r="C15769" s="294"/>
      <c r="D15769" s="294"/>
      <c r="E15769" s="294"/>
      <c r="F15769" s="294"/>
    </row>
    <row r="15770">
      <c r="A15770" s="294" t="s">
        <v>31362</v>
      </c>
      <c r="B15770" s="294"/>
      <c r="C15770" s="294"/>
      <c r="D15770" s="294"/>
      <c r="E15770" s="294"/>
      <c r="F15770" s="294"/>
    </row>
    <row r="15771">
      <c r="A15771" s="294"/>
      <c r="B15771" s="294"/>
      <c r="C15771" s="294"/>
      <c r="D15771" s="294"/>
      <c r="E15771" s="294"/>
      <c r="F15771" s="294"/>
    </row>
    <row r="15772">
      <c r="A15772" s="294" t="s">
        <v>31363</v>
      </c>
      <c r="B15772" s="294"/>
      <c r="C15772" s="294"/>
      <c r="D15772" s="294"/>
      <c r="E15772" s="294"/>
      <c r="F15772" s="294"/>
    </row>
    <row r="15773">
      <c r="A15773" s="294" t="s">
        <v>31364</v>
      </c>
      <c r="B15773" s="294"/>
      <c r="C15773" s="294"/>
      <c r="D15773" s="294"/>
      <c r="E15773" s="294"/>
      <c r="F15773" s="294"/>
    </row>
    <row r="15774">
      <c r="A15774" s="294" t="s">
        <v>31365</v>
      </c>
      <c r="B15774" s="294"/>
      <c r="C15774" s="294"/>
      <c r="D15774" s="294"/>
      <c r="E15774" s="294"/>
      <c r="F15774" s="294"/>
    </row>
    <row r="15775">
      <c r="A15775" s="294" t="s">
        <v>31366</v>
      </c>
      <c r="B15775" s="294"/>
      <c r="C15775" s="294"/>
      <c r="D15775" s="294"/>
      <c r="E15775" s="294"/>
      <c r="F15775" s="294"/>
    </row>
    <row r="15776">
      <c r="A15776" s="294" t="s">
        <v>31367</v>
      </c>
      <c r="B15776" s="294"/>
      <c r="C15776" s="294"/>
      <c r="D15776" s="294"/>
      <c r="E15776" s="294"/>
      <c r="F15776" s="294"/>
    </row>
    <row r="15777">
      <c r="A15777" s="294" t="s">
        <v>31368</v>
      </c>
      <c r="B15777" s="294"/>
      <c r="C15777" s="294"/>
      <c r="D15777" s="294"/>
      <c r="E15777" s="294"/>
      <c r="F15777" s="294"/>
    </row>
    <row r="15778">
      <c r="A15778" s="294" t="s">
        <v>27783</v>
      </c>
      <c r="B15778" s="294"/>
      <c r="C15778" s="294"/>
      <c r="D15778" s="294"/>
      <c r="E15778" s="294"/>
      <c r="F15778" s="294"/>
    </row>
    <row r="15779">
      <c r="A15779" s="294" t="s">
        <v>31369</v>
      </c>
      <c r="B15779" s="294"/>
      <c r="C15779" s="294"/>
      <c r="D15779" s="294"/>
      <c r="E15779" s="294"/>
      <c r="F15779" s="294"/>
    </row>
    <row r="15780">
      <c r="A15780" s="294" t="s">
        <v>31370</v>
      </c>
      <c r="B15780" s="294"/>
      <c r="C15780" s="294"/>
      <c r="D15780" s="294"/>
      <c r="E15780" s="294"/>
      <c r="F15780" s="294"/>
    </row>
    <row r="15781">
      <c r="A15781" s="294"/>
      <c r="B15781" s="294"/>
      <c r="C15781" s="294"/>
      <c r="D15781" s="294"/>
      <c r="E15781" s="294"/>
      <c r="F15781" s="294"/>
    </row>
    <row r="15782">
      <c r="A15782" s="294" t="s">
        <v>28124</v>
      </c>
      <c r="B15782" s="294"/>
      <c r="C15782" s="294"/>
      <c r="D15782" s="294"/>
      <c r="E15782" s="294"/>
      <c r="F15782" s="294"/>
    </row>
    <row r="15783">
      <c r="A15783" s="294" t="s">
        <v>31371</v>
      </c>
      <c r="B15783" s="294"/>
      <c r="C15783" s="294"/>
      <c r="D15783" s="294"/>
      <c r="E15783" s="294"/>
      <c r="F15783" s="294"/>
    </row>
    <row r="15784">
      <c r="A15784" s="294"/>
      <c r="B15784" s="294"/>
      <c r="C15784" s="294"/>
      <c r="D15784" s="294"/>
      <c r="E15784" s="294"/>
      <c r="F15784" s="294"/>
    </row>
    <row r="15785">
      <c r="A15785" s="294" t="s">
        <v>31372</v>
      </c>
      <c r="B15785" s="294"/>
      <c r="C15785" s="294"/>
      <c r="D15785" s="294"/>
      <c r="E15785" s="294"/>
      <c r="F15785" s="294"/>
    </row>
    <row r="15786">
      <c r="A15786" s="294"/>
      <c r="B15786" s="294"/>
      <c r="C15786" s="294"/>
      <c r="D15786" s="294"/>
      <c r="E15786" s="294"/>
      <c r="F15786" s="294"/>
    </row>
    <row r="15787">
      <c r="A15787" s="294" t="s">
        <v>31373</v>
      </c>
      <c r="B15787" s="294"/>
      <c r="C15787" s="294"/>
      <c r="D15787" s="294"/>
      <c r="E15787" s="294"/>
      <c r="F15787" s="294"/>
    </row>
    <row r="15788">
      <c r="A15788" s="294" t="s">
        <v>31374</v>
      </c>
      <c r="B15788" s="294"/>
      <c r="C15788" s="294"/>
      <c r="D15788" s="294"/>
      <c r="E15788" s="294"/>
      <c r="F15788" s="294"/>
    </row>
    <row r="15789">
      <c r="A15789" s="294" t="s">
        <v>31375</v>
      </c>
      <c r="B15789" s="294"/>
      <c r="C15789" s="294"/>
      <c r="D15789" s="294"/>
      <c r="E15789" s="294"/>
      <c r="F15789" s="294"/>
    </row>
    <row r="15790">
      <c r="A15790" s="294" t="s">
        <v>31376</v>
      </c>
      <c r="B15790" s="294"/>
      <c r="C15790" s="294"/>
      <c r="D15790" s="294"/>
      <c r="E15790" s="294"/>
      <c r="F15790" s="294"/>
    </row>
    <row r="15791">
      <c r="A15791" s="294"/>
      <c r="B15791" s="294"/>
      <c r="C15791" s="294"/>
      <c r="D15791" s="294"/>
      <c r="E15791" s="294"/>
      <c r="F15791" s="294"/>
    </row>
    <row r="15792">
      <c r="A15792" s="294" t="s">
        <v>31377</v>
      </c>
      <c r="B15792" s="294"/>
      <c r="C15792" s="294"/>
      <c r="D15792" s="294"/>
      <c r="E15792" s="294"/>
      <c r="F15792" s="294"/>
    </row>
    <row r="15793">
      <c r="A15793" s="294" t="s">
        <v>31378</v>
      </c>
      <c r="B15793" s="294"/>
      <c r="C15793" s="294"/>
      <c r="D15793" s="294"/>
      <c r="E15793" s="294"/>
      <c r="F15793" s="294"/>
    </row>
    <row r="15794">
      <c r="A15794" s="294" t="s">
        <v>31379</v>
      </c>
      <c r="B15794" s="294"/>
      <c r="C15794" s="294"/>
      <c r="D15794" s="294"/>
      <c r="E15794" s="294"/>
      <c r="F15794" s="294"/>
    </row>
    <row r="15795">
      <c r="A15795" s="294"/>
      <c r="B15795" s="294"/>
      <c r="C15795" s="294"/>
      <c r="D15795" s="294"/>
      <c r="E15795" s="294"/>
      <c r="F15795" s="294"/>
    </row>
    <row r="15796">
      <c r="A15796" s="294" t="s">
        <v>31380</v>
      </c>
      <c r="B15796" s="294"/>
      <c r="C15796" s="294"/>
      <c r="D15796" s="294"/>
      <c r="E15796" s="294"/>
      <c r="F15796" s="294"/>
    </row>
    <row r="15797">
      <c r="A15797" s="294"/>
      <c r="B15797" s="294"/>
      <c r="C15797" s="294"/>
      <c r="D15797" s="294"/>
      <c r="E15797" s="294"/>
      <c r="F15797" s="294"/>
    </row>
    <row r="15798">
      <c r="A15798" s="294" t="s">
        <v>31381</v>
      </c>
      <c r="B15798" s="294"/>
      <c r="C15798" s="294"/>
      <c r="D15798" s="294"/>
      <c r="E15798" s="294"/>
      <c r="F15798" s="294"/>
    </row>
    <row r="15799">
      <c r="A15799" s="294" t="s">
        <v>31382</v>
      </c>
      <c r="B15799" s="294"/>
      <c r="C15799" s="294"/>
      <c r="D15799" s="294"/>
      <c r="E15799" s="294"/>
      <c r="F15799" s="294"/>
    </row>
    <row r="15800">
      <c r="A15800" s="294" t="s">
        <v>31383</v>
      </c>
      <c r="B15800" s="294"/>
      <c r="C15800" s="294"/>
      <c r="D15800" s="294"/>
      <c r="E15800" s="294"/>
      <c r="F15800" s="294"/>
    </row>
    <row r="15801">
      <c r="A15801" s="294" t="s">
        <v>21618</v>
      </c>
      <c r="B15801" s="294"/>
      <c r="C15801" s="294"/>
      <c r="D15801" s="294"/>
      <c r="E15801" s="294"/>
      <c r="F15801" s="294"/>
    </row>
    <row r="15802">
      <c r="A15802" s="294" t="s">
        <v>31384</v>
      </c>
      <c r="B15802" s="294"/>
      <c r="C15802" s="294"/>
      <c r="D15802" s="294"/>
      <c r="E15802" s="294"/>
      <c r="F15802" s="294"/>
    </row>
    <row r="15803">
      <c r="A15803" s="294"/>
      <c r="B15803" s="294"/>
      <c r="C15803" s="294"/>
      <c r="D15803" s="294"/>
      <c r="E15803" s="294"/>
      <c r="F15803" s="294"/>
    </row>
    <row r="15804">
      <c r="A15804" s="294" t="s">
        <v>22512</v>
      </c>
      <c r="B15804" s="294"/>
      <c r="C15804" s="294"/>
      <c r="D15804" s="294"/>
      <c r="E15804" s="294"/>
      <c r="F15804" s="294"/>
    </row>
    <row r="15805">
      <c r="A15805" s="294" t="s">
        <v>27620</v>
      </c>
      <c r="B15805" s="294"/>
      <c r="C15805" s="294"/>
      <c r="D15805" s="294"/>
      <c r="E15805" s="294"/>
      <c r="F15805" s="294"/>
    </row>
    <row r="15806">
      <c r="A15806" s="294"/>
      <c r="B15806" s="294"/>
      <c r="C15806" s="294"/>
      <c r="D15806" s="294"/>
      <c r="E15806" s="294"/>
      <c r="F15806" s="294"/>
    </row>
    <row r="15807">
      <c r="A15807" s="294" t="s">
        <v>31385</v>
      </c>
      <c r="B15807" s="294"/>
      <c r="C15807" s="294"/>
      <c r="D15807" s="294"/>
      <c r="E15807" s="294"/>
      <c r="F15807" s="294"/>
    </row>
    <row r="15808">
      <c r="A15808" s="294" t="s">
        <v>31386</v>
      </c>
      <c r="B15808" s="294"/>
      <c r="C15808" s="294"/>
      <c r="D15808" s="294"/>
      <c r="E15808" s="294"/>
      <c r="F15808" s="294"/>
    </row>
    <row r="15809">
      <c r="A15809" s="294" t="s">
        <v>31387</v>
      </c>
      <c r="B15809" s="294"/>
      <c r="C15809" s="294"/>
      <c r="D15809" s="294"/>
      <c r="E15809" s="294"/>
      <c r="F15809" s="294"/>
    </row>
    <row r="15810">
      <c r="A15810" s="294" t="s">
        <v>31388</v>
      </c>
      <c r="B15810" s="294"/>
      <c r="C15810" s="294"/>
      <c r="D15810" s="294"/>
      <c r="E15810" s="294"/>
      <c r="F15810" s="294"/>
    </row>
    <row r="15811">
      <c r="A15811" s="294" t="s">
        <v>31389</v>
      </c>
      <c r="B15811" s="294"/>
      <c r="C15811" s="294"/>
      <c r="D15811" s="294"/>
      <c r="E15811" s="294"/>
      <c r="F15811" s="294"/>
    </row>
    <row r="15812">
      <c r="A15812" s="294"/>
      <c r="B15812" s="294"/>
      <c r="C15812" s="294"/>
      <c r="D15812" s="294"/>
      <c r="E15812" s="294"/>
      <c r="F15812" s="294"/>
    </row>
    <row r="15813">
      <c r="A15813" s="294" t="s">
        <v>24323</v>
      </c>
      <c r="B15813" s="294"/>
      <c r="C15813" s="294"/>
      <c r="D15813" s="294"/>
      <c r="E15813" s="294"/>
      <c r="F15813" s="294"/>
    </row>
    <row r="15814">
      <c r="A15814" s="294" t="s">
        <v>29768</v>
      </c>
      <c r="B15814" s="294"/>
      <c r="C15814" s="294"/>
      <c r="D15814" s="294"/>
      <c r="E15814" s="294"/>
      <c r="F15814" s="294"/>
    </row>
    <row r="15815">
      <c r="A15815" s="294"/>
      <c r="B15815" s="294"/>
      <c r="C15815" s="294"/>
      <c r="D15815" s="294"/>
      <c r="E15815" s="294"/>
      <c r="F15815" s="294"/>
    </row>
    <row r="15816">
      <c r="A15816" s="294" t="s">
        <v>31390</v>
      </c>
      <c r="B15816" s="294"/>
      <c r="C15816" s="294"/>
      <c r="D15816" s="294"/>
      <c r="E15816" s="294"/>
      <c r="F15816" s="294"/>
    </row>
    <row r="15817">
      <c r="A15817" s="294" t="s">
        <v>31391</v>
      </c>
      <c r="B15817" s="294"/>
      <c r="C15817" s="294"/>
      <c r="D15817" s="294"/>
      <c r="E15817" s="294"/>
      <c r="F15817" s="294"/>
    </row>
    <row r="15818">
      <c r="A15818" s="294" t="s">
        <v>23810</v>
      </c>
      <c r="B15818" s="294"/>
      <c r="C15818" s="294"/>
      <c r="D15818" s="294"/>
      <c r="E15818" s="294"/>
      <c r="F15818" s="294"/>
    </row>
    <row r="15819">
      <c r="A15819" s="294" t="s">
        <v>31392</v>
      </c>
      <c r="B15819" s="294"/>
      <c r="C15819" s="294"/>
      <c r="D15819" s="294"/>
      <c r="E15819" s="294"/>
      <c r="F15819" s="294"/>
    </row>
    <row r="15820">
      <c r="A15820" s="294" t="s">
        <v>31393</v>
      </c>
      <c r="B15820" s="294"/>
      <c r="C15820" s="294"/>
      <c r="D15820" s="294"/>
      <c r="E15820" s="294"/>
      <c r="F15820" s="294"/>
    </row>
    <row r="15821">
      <c r="A15821" s="294"/>
      <c r="B15821" s="294"/>
      <c r="C15821" s="294"/>
      <c r="D15821" s="294"/>
      <c r="E15821" s="294"/>
      <c r="F15821" s="294"/>
    </row>
    <row r="15822">
      <c r="A15822" s="294" t="s">
        <v>23362</v>
      </c>
      <c r="B15822" s="294"/>
      <c r="C15822" s="294"/>
      <c r="D15822" s="294"/>
      <c r="E15822" s="294"/>
      <c r="F15822" s="294"/>
    </row>
    <row r="15823">
      <c r="A15823" s="294" t="s">
        <v>26319</v>
      </c>
      <c r="B15823" s="294"/>
      <c r="C15823" s="294"/>
      <c r="D15823" s="294"/>
      <c r="E15823" s="294"/>
      <c r="F15823" s="294"/>
    </row>
    <row r="15824">
      <c r="A15824" s="294"/>
      <c r="B15824" s="294"/>
      <c r="C15824" s="294"/>
      <c r="D15824" s="294"/>
      <c r="E15824" s="294"/>
      <c r="F15824" s="294"/>
    </row>
    <row r="15825">
      <c r="A15825" s="294" t="s">
        <v>31394</v>
      </c>
      <c r="B15825" s="294"/>
      <c r="C15825" s="294"/>
      <c r="D15825" s="294"/>
      <c r="E15825" s="294"/>
      <c r="F15825" s="294"/>
    </row>
    <row r="15826">
      <c r="A15826" s="294" t="s">
        <v>31395</v>
      </c>
      <c r="B15826" s="294"/>
      <c r="C15826" s="294"/>
      <c r="D15826" s="294"/>
      <c r="E15826" s="294"/>
      <c r="F15826" s="294"/>
    </row>
    <row r="15827">
      <c r="A15827" s="294" t="s">
        <v>31396</v>
      </c>
      <c r="B15827" s="294"/>
      <c r="C15827" s="294"/>
      <c r="D15827" s="294"/>
      <c r="E15827" s="294"/>
      <c r="F15827" s="294"/>
    </row>
    <row r="15828">
      <c r="A15828" s="294" t="s">
        <v>31397</v>
      </c>
      <c r="B15828" s="294"/>
      <c r="C15828" s="294"/>
      <c r="D15828" s="294"/>
      <c r="E15828" s="294"/>
      <c r="F15828" s="294"/>
    </row>
    <row r="15829">
      <c r="A15829" s="294" t="s">
        <v>31398</v>
      </c>
      <c r="B15829" s="294"/>
      <c r="C15829" s="294"/>
      <c r="D15829" s="294"/>
      <c r="E15829" s="294"/>
      <c r="F15829" s="294"/>
    </row>
    <row r="15830">
      <c r="A15830" s="294" t="s">
        <v>31399</v>
      </c>
      <c r="B15830" s="294"/>
      <c r="C15830" s="294"/>
      <c r="D15830" s="294"/>
      <c r="E15830" s="294"/>
      <c r="F15830" s="294"/>
    </row>
    <row r="15831">
      <c r="A15831" s="294" t="s">
        <v>31400</v>
      </c>
      <c r="B15831" s="294"/>
      <c r="C15831" s="294"/>
      <c r="D15831" s="294"/>
      <c r="E15831" s="294"/>
      <c r="F15831" s="294"/>
    </row>
    <row r="15832">
      <c r="A15832" s="294" t="s">
        <v>31401</v>
      </c>
      <c r="B15832" s="294"/>
      <c r="C15832" s="294"/>
      <c r="D15832" s="294"/>
      <c r="E15832" s="294"/>
      <c r="F15832" s="294"/>
    </row>
    <row r="15833">
      <c r="A15833" s="294"/>
      <c r="B15833" s="294"/>
      <c r="C15833" s="294"/>
      <c r="D15833" s="294"/>
      <c r="E15833" s="294"/>
      <c r="F15833" s="294"/>
    </row>
    <row r="15834">
      <c r="A15834" s="294" t="s">
        <v>21401</v>
      </c>
      <c r="B15834" s="294"/>
      <c r="C15834" s="294"/>
      <c r="D15834" s="294"/>
      <c r="E15834" s="294"/>
      <c r="F15834" s="294"/>
    </row>
    <row r="15835">
      <c r="A15835" s="294"/>
      <c r="B15835" s="294"/>
      <c r="C15835" s="294"/>
      <c r="D15835" s="294"/>
      <c r="E15835" s="294"/>
      <c r="F15835" s="294"/>
    </row>
    <row r="15836">
      <c r="A15836" s="294" t="s">
        <v>31402</v>
      </c>
      <c r="B15836" s="294"/>
      <c r="C15836" s="294"/>
      <c r="D15836" s="294"/>
      <c r="E15836" s="294"/>
      <c r="F15836" s="294"/>
    </row>
    <row r="15837">
      <c r="A15837" s="294" t="s">
        <v>31403</v>
      </c>
      <c r="B15837" s="294"/>
      <c r="C15837" s="294"/>
      <c r="D15837" s="294"/>
      <c r="E15837" s="294"/>
      <c r="F15837" s="294"/>
    </row>
    <row r="15838">
      <c r="A15838" s="294" t="s">
        <v>31404</v>
      </c>
      <c r="B15838" s="294"/>
      <c r="C15838" s="294"/>
      <c r="D15838" s="294"/>
      <c r="E15838" s="294"/>
      <c r="F15838" s="294"/>
    </row>
    <row r="15839">
      <c r="A15839" s="294" t="s">
        <v>31405</v>
      </c>
      <c r="B15839" s="294"/>
      <c r="C15839" s="294"/>
      <c r="D15839" s="294"/>
      <c r="E15839" s="294"/>
      <c r="F15839" s="294"/>
    </row>
    <row r="15840">
      <c r="A15840" s="294" t="s">
        <v>31406</v>
      </c>
      <c r="B15840" s="294"/>
      <c r="C15840" s="294"/>
      <c r="D15840" s="294"/>
      <c r="E15840" s="294"/>
      <c r="F15840" s="294"/>
    </row>
    <row r="15841">
      <c r="A15841" s="294" t="s">
        <v>31407</v>
      </c>
      <c r="B15841" s="294"/>
      <c r="C15841" s="294"/>
      <c r="D15841" s="294"/>
      <c r="E15841" s="294"/>
      <c r="F15841" s="294"/>
    </row>
    <row r="15842">
      <c r="A15842" s="294" t="s">
        <v>31408</v>
      </c>
      <c r="B15842" s="294"/>
      <c r="C15842" s="294"/>
      <c r="D15842" s="294"/>
      <c r="E15842" s="294"/>
      <c r="F15842" s="294"/>
    </row>
    <row r="15843">
      <c r="A15843" s="294"/>
      <c r="B15843" s="294"/>
      <c r="C15843" s="294"/>
      <c r="D15843" s="294"/>
      <c r="E15843" s="294"/>
      <c r="F15843" s="294"/>
    </row>
    <row r="15844">
      <c r="A15844" s="294" t="s">
        <v>22239</v>
      </c>
      <c r="B15844" s="294"/>
      <c r="C15844" s="294"/>
      <c r="D15844" s="294"/>
      <c r="E15844" s="294"/>
      <c r="F15844" s="294"/>
    </row>
    <row r="15845">
      <c r="A15845" s="294"/>
      <c r="B15845" s="294"/>
      <c r="C15845" s="294"/>
      <c r="D15845" s="294"/>
      <c r="E15845" s="294"/>
      <c r="F15845" s="294"/>
    </row>
    <row r="15846">
      <c r="A15846" s="294" t="s">
        <v>31409</v>
      </c>
      <c r="B15846" s="294"/>
      <c r="C15846" s="294"/>
      <c r="D15846" s="294"/>
      <c r="E15846" s="294"/>
      <c r="F15846" s="294"/>
    </row>
    <row r="15847">
      <c r="A15847" s="294" t="s">
        <v>31410</v>
      </c>
      <c r="B15847" s="294"/>
      <c r="C15847" s="294"/>
      <c r="D15847" s="294"/>
      <c r="E15847" s="294"/>
      <c r="F15847" s="294"/>
    </row>
    <row r="15848">
      <c r="A15848" s="294" t="s">
        <v>31411</v>
      </c>
      <c r="B15848" s="294"/>
      <c r="C15848" s="294"/>
      <c r="D15848" s="294"/>
      <c r="E15848" s="294"/>
      <c r="F15848" s="294"/>
    </row>
    <row r="15849">
      <c r="A15849" s="294" t="s">
        <v>31412</v>
      </c>
      <c r="B15849" s="294"/>
      <c r="C15849" s="294"/>
      <c r="D15849" s="294"/>
      <c r="E15849" s="294"/>
      <c r="F15849" s="294"/>
    </row>
    <row r="15850">
      <c r="A15850" s="294" t="s">
        <v>31413</v>
      </c>
      <c r="B15850" s="294"/>
      <c r="C15850" s="294"/>
      <c r="D15850" s="294"/>
      <c r="E15850" s="294"/>
      <c r="F15850" s="294"/>
    </row>
    <row r="15851">
      <c r="A15851" s="294"/>
      <c r="B15851" s="294"/>
      <c r="C15851" s="294"/>
      <c r="D15851" s="294"/>
      <c r="E15851" s="294"/>
      <c r="F15851" s="294"/>
    </row>
    <row r="15852">
      <c r="A15852" s="294" t="s">
        <v>21990</v>
      </c>
      <c r="B15852" s="294"/>
      <c r="C15852" s="294"/>
      <c r="D15852" s="294"/>
      <c r="E15852" s="294"/>
      <c r="F15852" s="294"/>
    </row>
    <row r="15853">
      <c r="A15853" s="294"/>
      <c r="B15853" s="294"/>
      <c r="C15853" s="294"/>
      <c r="D15853" s="294"/>
      <c r="E15853" s="294"/>
      <c r="F15853" s="294"/>
    </row>
    <row r="15854">
      <c r="A15854" s="294" t="s">
        <v>28774</v>
      </c>
      <c r="B15854" s="294"/>
      <c r="C15854" s="294"/>
      <c r="D15854" s="294"/>
      <c r="E15854" s="294"/>
      <c r="F15854" s="294"/>
    </row>
    <row r="15855">
      <c r="A15855" s="294" t="s">
        <v>31414</v>
      </c>
      <c r="B15855" s="294"/>
      <c r="C15855" s="294"/>
      <c r="D15855" s="294"/>
      <c r="E15855" s="294"/>
      <c r="F15855" s="294"/>
    </row>
    <row r="15856">
      <c r="A15856" s="294" t="s">
        <v>31415</v>
      </c>
      <c r="B15856" s="294"/>
      <c r="C15856" s="294"/>
      <c r="D15856" s="294"/>
      <c r="E15856" s="294"/>
      <c r="F15856" s="294"/>
    </row>
    <row r="15857">
      <c r="A15857" s="294" t="s">
        <v>31416</v>
      </c>
      <c r="B15857" s="294"/>
      <c r="C15857" s="294"/>
      <c r="D15857" s="294"/>
      <c r="E15857" s="294"/>
      <c r="F15857" s="294"/>
    </row>
    <row r="15858">
      <c r="A15858" s="294" t="s">
        <v>31417</v>
      </c>
      <c r="B15858" s="294"/>
      <c r="C15858" s="294"/>
      <c r="D15858" s="294"/>
      <c r="E15858" s="294"/>
      <c r="F15858" s="294"/>
    </row>
    <row r="15859">
      <c r="A15859" s="294" t="s">
        <v>31418</v>
      </c>
      <c r="B15859" s="294"/>
      <c r="C15859" s="294"/>
      <c r="D15859" s="294"/>
      <c r="E15859" s="294"/>
      <c r="F15859" s="294"/>
    </row>
    <row r="15860">
      <c r="A15860" s="294" t="s">
        <v>31419</v>
      </c>
      <c r="B15860" s="294"/>
      <c r="C15860" s="294"/>
      <c r="D15860" s="294"/>
      <c r="E15860" s="294"/>
      <c r="F15860" s="294"/>
    </row>
    <row r="15861">
      <c r="A15861" s="294" t="s">
        <v>31420</v>
      </c>
      <c r="B15861" s="294"/>
      <c r="C15861" s="294"/>
      <c r="D15861" s="294"/>
      <c r="E15861" s="294"/>
      <c r="F15861" s="294"/>
    </row>
    <row r="15862">
      <c r="A15862" s="294" t="s">
        <v>31421</v>
      </c>
      <c r="B15862" s="294"/>
      <c r="C15862" s="294"/>
      <c r="D15862" s="294"/>
      <c r="E15862" s="294"/>
      <c r="F15862" s="294"/>
    </row>
    <row r="15863">
      <c r="A15863" s="294" t="s">
        <v>31422</v>
      </c>
      <c r="B15863" s="294"/>
      <c r="C15863" s="294"/>
      <c r="D15863" s="294"/>
      <c r="E15863" s="294"/>
      <c r="F15863" s="294"/>
    </row>
    <row r="15864">
      <c r="A15864" s="294" t="s">
        <v>31423</v>
      </c>
      <c r="B15864" s="294"/>
      <c r="C15864" s="294"/>
      <c r="D15864" s="294"/>
      <c r="E15864" s="294"/>
      <c r="F15864" s="294"/>
    </row>
    <row r="15865">
      <c r="A15865" s="294" t="s">
        <v>31424</v>
      </c>
      <c r="B15865" s="294"/>
      <c r="C15865" s="294"/>
      <c r="D15865" s="294"/>
      <c r="E15865" s="294"/>
      <c r="F15865" s="294"/>
    </row>
    <row r="15866">
      <c r="A15866" s="294"/>
      <c r="B15866" s="294"/>
      <c r="C15866" s="294"/>
      <c r="D15866" s="294"/>
      <c r="E15866" s="294"/>
      <c r="F15866" s="294"/>
    </row>
    <row r="15867">
      <c r="A15867" s="294" t="s">
        <v>28124</v>
      </c>
      <c r="B15867" s="294"/>
      <c r="C15867" s="294"/>
      <c r="D15867" s="294"/>
      <c r="E15867" s="294"/>
      <c r="F15867" s="294"/>
    </row>
    <row r="15868">
      <c r="A15868" s="294" t="s">
        <v>31383</v>
      </c>
      <c r="B15868" s="294"/>
      <c r="C15868" s="294"/>
      <c r="D15868" s="294"/>
      <c r="E15868" s="294"/>
      <c r="F15868" s="294"/>
    </row>
    <row r="15869">
      <c r="A15869" s="294" t="s">
        <v>21672</v>
      </c>
      <c r="B15869" s="294"/>
      <c r="C15869" s="294"/>
      <c r="D15869" s="294"/>
      <c r="E15869" s="294"/>
      <c r="F15869" s="294"/>
    </row>
    <row r="15870">
      <c r="A15870" s="294" t="s">
        <v>31425</v>
      </c>
      <c r="B15870" s="294"/>
      <c r="C15870" s="294"/>
      <c r="D15870" s="294"/>
      <c r="E15870" s="294"/>
      <c r="F15870" s="294"/>
    </row>
    <row r="15871">
      <c r="A15871" s="294"/>
      <c r="B15871" s="294"/>
      <c r="C15871" s="294"/>
      <c r="D15871" s="294"/>
      <c r="E15871" s="294"/>
      <c r="F15871" s="294"/>
    </row>
    <row r="15872">
      <c r="A15872" s="294" t="s">
        <v>21429</v>
      </c>
      <c r="B15872" s="294"/>
      <c r="C15872" s="294"/>
      <c r="D15872" s="294"/>
      <c r="E15872" s="294"/>
      <c r="F15872" s="294"/>
    </row>
    <row r="15873">
      <c r="A15873" s="294"/>
      <c r="B15873" s="294"/>
      <c r="C15873" s="294"/>
      <c r="D15873" s="294"/>
      <c r="E15873" s="294"/>
      <c r="F15873" s="294"/>
    </row>
    <row r="15874">
      <c r="A15874" s="294" t="s">
        <v>31426</v>
      </c>
      <c r="B15874" s="294"/>
      <c r="C15874" s="294"/>
      <c r="D15874" s="294"/>
      <c r="E15874" s="294"/>
      <c r="F15874" s="294"/>
    </row>
    <row r="15875">
      <c r="A15875" s="294" t="s">
        <v>31427</v>
      </c>
      <c r="B15875" s="294"/>
      <c r="C15875" s="294"/>
      <c r="D15875" s="294"/>
      <c r="E15875" s="294"/>
      <c r="F15875" s="294"/>
    </row>
    <row r="15876">
      <c r="A15876" s="294" t="s">
        <v>31428</v>
      </c>
      <c r="B15876" s="294"/>
      <c r="C15876" s="294"/>
      <c r="D15876" s="294"/>
      <c r="E15876" s="294"/>
      <c r="F15876" s="294"/>
    </row>
    <row r="15877">
      <c r="A15877" s="294" t="s">
        <v>31429</v>
      </c>
      <c r="B15877" s="294"/>
      <c r="C15877" s="294"/>
      <c r="D15877" s="294"/>
      <c r="E15877" s="294"/>
      <c r="F15877" s="294"/>
    </row>
    <row r="15878">
      <c r="A15878" s="294" t="s">
        <v>31430</v>
      </c>
      <c r="B15878" s="294"/>
      <c r="C15878" s="294"/>
      <c r="D15878" s="294"/>
      <c r="E15878" s="294"/>
      <c r="F15878" s="294"/>
    </row>
    <row r="15879">
      <c r="A15879" s="294" t="s">
        <v>31431</v>
      </c>
      <c r="B15879" s="294"/>
      <c r="C15879" s="294"/>
      <c r="D15879" s="294"/>
      <c r="E15879" s="294"/>
      <c r="F15879" s="294"/>
    </row>
    <row r="15880">
      <c r="A15880" s="294" t="s">
        <v>31432</v>
      </c>
      <c r="B15880" s="294"/>
      <c r="C15880" s="294"/>
      <c r="D15880" s="294"/>
      <c r="E15880" s="294"/>
      <c r="F15880" s="294"/>
    </row>
    <row r="15881">
      <c r="A15881" s="294" t="s">
        <v>31433</v>
      </c>
      <c r="B15881" s="294"/>
      <c r="C15881" s="294"/>
      <c r="D15881" s="294"/>
      <c r="E15881" s="294"/>
      <c r="F15881" s="294"/>
    </row>
    <row r="15882">
      <c r="A15882" s="294"/>
      <c r="B15882" s="294"/>
      <c r="C15882" s="294"/>
      <c r="D15882" s="294"/>
      <c r="E15882" s="294"/>
      <c r="F15882" s="294"/>
    </row>
    <row r="15883">
      <c r="A15883" s="294" t="s">
        <v>24373</v>
      </c>
      <c r="B15883" s="294"/>
      <c r="C15883" s="294"/>
      <c r="D15883" s="294"/>
      <c r="E15883" s="294"/>
      <c r="F15883" s="294"/>
    </row>
    <row r="15884">
      <c r="A15884" s="294" t="s">
        <v>20470</v>
      </c>
      <c r="B15884" s="294"/>
      <c r="C15884" s="294"/>
      <c r="D15884" s="294"/>
      <c r="E15884" s="294"/>
      <c r="F15884" s="294"/>
    </row>
    <row r="15885">
      <c r="A15885" s="294"/>
      <c r="B15885" s="294"/>
      <c r="C15885" s="294"/>
      <c r="D15885" s="294"/>
      <c r="E15885" s="294"/>
      <c r="F15885" s="294"/>
    </row>
    <row r="15886">
      <c r="A15886" s="294" t="s">
        <v>31434</v>
      </c>
      <c r="B15886" s="294"/>
      <c r="C15886" s="294"/>
      <c r="D15886" s="294"/>
      <c r="E15886" s="294"/>
      <c r="F15886" s="294"/>
    </row>
    <row r="15887">
      <c r="A15887" s="294" t="s">
        <v>31435</v>
      </c>
      <c r="B15887" s="294"/>
      <c r="C15887" s="294"/>
      <c r="D15887" s="294"/>
      <c r="E15887" s="294"/>
      <c r="F15887" s="294"/>
    </row>
    <row r="15888">
      <c r="A15888" s="294" t="s">
        <v>31436</v>
      </c>
      <c r="B15888" s="294"/>
      <c r="C15888" s="294"/>
      <c r="D15888" s="294"/>
      <c r="E15888" s="294"/>
      <c r="F15888" s="294"/>
    </row>
    <row r="15889">
      <c r="A15889" s="294" t="s">
        <v>31437</v>
      </c>
      <c r="B15889" s="294"/>
      <c r="C15889" s="294"/>
      <c r="D15889" s="294"/>
      <c r="E15889" s="294"/>
      <c r="F15889" s="294"/>
    </row>
    <row r="15890">
      <c r="A15890" s="294" t="s">
        <v>31438</v>
      </c>
      <c r="B15890" s="294"/>
      <c r="C15890" s="294"/>
      <c r="D15890" s="294"/>
      <c r="E15890" s="294"/>
      <c r="F15890" s="294"/>
    </row>
    <row r="15891">
      <c r="A15891" s="294"/>
      <c r="B15891" s="294"/>
      <c r="C15891" s="294"/>
      <c r="D15891" s="294"/>
      <c r="E15891" s="294"/>
      <c r="F15891" s="294"/>
    </row>
    <row r="15892">
      <c r="A15892" s="294" t="s">
        <v>27841</v>
      </c>
      <c r="B15892" s="294"/>
      <c r="C15892" s="294"/>
      <c r="D15892" s="294"/>
      <c r="E15892" s="294"/>
      <c r="F15892" s="294"/>
    </row>
    <row r="15893">
      <c r="A15893" s="294"/>
      <c r="B15893" s="294"/>
      <c r="C15893" s="294"/>
      <c r="D15893" s="294"/>
      <c r="E15893" s="294"/>
      <c r="F15893" s="294"/>
    </row>
    <row r="15894">
      <c r="A15894" s="294" t="s">
        <v>31439</v>
      </c>
      <c r="B15894" s="294"/>
      <c r="C15894" s="294"/>
      <c r="D15894" s="294"/>
      <c r="E15894" s="294"/>
      <c r="F15894" s="294"/>
    </row>
    <row r="15895">
      <c r="A15895" s="294" t="s">
        <v>31440</v>
      </c>
      <c r="B15895" s="294"/>
      <c r="C15895" s="294"/>
      <c r="D15895" s="294"/>
      <c r="E15895" s="294"/>
      <c r="F15895" s="294"/>
    </row>
    <row r="15896">
      <c r="A15896" s="294" t="s">
        <v>31441</v>
      </c>
      <c r="B15896" s="294"/>
      <c r="C15896" s="294"/>
      <c r="D15896" s="294"/>
      <c r="E15896" s="294"/>
      <c r="F15896" s="294"/>
    </row>
    <row r="15897">
      <c r="A15897" s="294" t="s">
        <v>31442</v>
      </c>
      <c r="B15897" s="294"/>
      <c r="C15897" s="294"/>
      <c r="D15897" s="294"/>
      <c r="E15897" s="294"/>
      <c r="F15897" s="294"/>
    </row>
    <row r="15898">
      <c r="A15898" s="294" t="s">
        <v>31443</v>
      </c>
      <c r="B15898" s="294"/>
      <c r="C15898" s="294"/>
      <c r="D15898" s="294"/>
      <c r="E15898" s="294"/>
      <c r="F15898" s="294"/>
    </row>
    <row r="15899">
      <c r="A15899" s="294"/>
      <c r="B15899" s="294"/>
      <c r="C15899" s="294"/>
      <c r="D15899" s="294"/>
      <c r="E15899" s="294"/>
      <c r="F15899" s="294"/>
    </row>
    <row r="15900">
      <c r="A15900" s="294" t="s">
        <v>23321</v>
      </c>
      <c r="B15900" s="294"/>
      <c r="C15900" s="294"/>
      <c r="D15900" s="294"/>
      <c r="E15900" s="294"/>
      <c r="F15900" s="294"/>
    </row>
    <row r="15901">
      <c r="A15901" s="294" t="s">
        <v>31444</v>
      </c>
      <c r="B15901" s="294"/>
      <c r="C15901" s="294"/>
      <c r="D15901" s="294"/>
      <c r="E15901" s="294"/>
      <c r="F15901" s="294"/>
    </row>
    <row r="15902">
      <c r="A15902" s="294"/>
      <c r="B15902" s="294"/>
      <c r="C15902" s="294"/>
      <c r="D15902" s="294"/>
      <c r="E15902" s="294"/>
      <c r="F15902" s="294"/>
    </row>
    <row r="15903">
      <c r="A15903" s="294" t="s">
        <v>31445</v>
      </c>
      <c r="B15903" s="294"/>
      <c r="C15903" s="294"/>
      <c r="D15903" s="294"/>
      <c r="E15903" s="294"/>
      <c r="F15903" s="294"/>
    </row>
    <row r="15904">
      <c r="A15904" s="294" t="s">
        <v>31446</v>
      </c>
      <c r="B15904" s="294"/>
      <c r="C15904" s="294"/>
      <c r="D15904" s="294"/>
      <c r="E15904" s="294"/>
      <c r="F15904" s="294"/>
    </row>
    <row r="15905">
      <c r="A15905" s="294" t="s">
        <v>31447</v>
      </c>
      <c r="B15905" s="294"/>
      <c r="C15905" s="294"/>
      <c r="D15905" s="294"/>
      <c r="E15905" s="294"/>
      <c r="F15905" s="294"/>
    </row>
    <row r="15906">
      <c r="A15906" s="294"/>
      <c r="B15906" s="294"/>
      <c r="C15906" s="294"/>
      <c r="D15906" s="294"/>
      <c r="E15906" s="294"/>
      <c r="F15906" s="294"/>
    </row>
    <row r="15907">
      <c r="A15907" s="294" t="s">
        <v>31448</v>
      </c>
      <c r="B15907" s="294"/>
      <c r="C15907" s="294"/>
      <c r="D15907" s="294"/>
      <c r="E15907" s="294"/>
      <c r="F15907" s="294"/>
    </row>
    <row r="15908">
      <c r="A15908" s="294"/>
      <c r="B15908" s="294"/>
      <c r="C15908" s="294"/>
      <c r="D15908" s="294"/>
      <c r="E15908" s="294"/>
      <c r="F15908" s="294"/>
    </row>
    <row r="15909">
      <c r="A15909" s="294" t="s">
        <v>31449</v>
      </c>
      <c r="B15909" s="294"/>
      <c r="C15909" s="294"/>
      <c r="D15909" s="294"/>
      <c r="E15909" s="294"/>
      <c r="F15909" s="294"/>
    </row>
    <row r="15910">
      <c r="A15910" s="294" t="s">
        <v>31450</v>
      </c>
      <c r="B15910" s="294"/>
      <c r="C15910" s="294"/>
      <c r="D15910" s="294"/>
      <c r="E15910" s="294"/>
      <c r="F15910" s="294"/>
    </row>
    <row r="15911">
      <c r="A15911" s="294" t="s">
        <v>31451</v>
      </c>
      <c r="B15911" s="294"/>
      <c r="C15911" s="294"/>
      <c r="D15911" s="294"/>
      <c r="E15911" s="294"/>
      <c r="F15911" s="294"/>
    </row>
    <row r="15912">
      <c r="A15912" s="294" t="s">
        <v>31452</v>
      </c>
      <c r="B15912" s="294"/>
      <c r="C15912" s="294"/>
      <c r="D15912" s="294"/>
      <c r="E15912" s="294"/>
      <c r="F15912" s="294"/>
    </row>
    <row r="15913">
      <c r="A15913" s="294"/>
      <c r="B15913" s="294"/>
      <c r="C15913" s="294"/>
      <c r="D15913" s="294"/>
      <c r="E15913" s="294"/>
      <c r="F15913" s="294"/>
    </row>
    <row r="15914">
      <c r="A15914" s="294" t="s">
        <v>23776</v>
      </c>
      <c r="B15914" s="294"/>
      <c r="C15914" s="294"/>
      <c r="D15914" s="294"/>
      <c r="E15914" s="294"/>
      <c r="F15914" s="294"/>
    </row>
    <row r="15915">
      <c r="A15915" s="294" t="s">
        <v>27773</v>
      </c>
      <c r="B15915" s="294"/>
      <c r="C15915" s="294"/>
      <c r="D15915" s="294"/>
      <c r="E15915" s="294"/>
      <c r="F15915" s="294"/>
    </row>
    <row r="15916">
      <c r="A15916" s="294"/>
      <c r="B15916" s="294"/>
      <c r="C15916" s="294"/>
      <c r="D15916" s="294"/>
      <c r="E15916" s="294"/>
      <c r="F15916" s="294"/>
    </row>
    <row r="15917">
      <c r="A15917" s="294" t="s">
        <v>31453</v>
      </c>
      <c r="B15917" s="294"/>
      <c r="C15917" s="294"/>
      <c r="D15917" s="294"/>
      <c r="E15917" s="294"/>
      <c r="F15917" s="294"/>
    </row>
    <row r="15918">
      <c r="A15918" s="294" t="s">
        <v>31454</v>
      </c>
      <c r="B15918" s="294"/>
      <c r="C15918" s="294"/>
      <c r="D15918" s="294"/>
      <c r="E15918" s="294"/>
      <c r="F15918" s="294"/>
    </row>
    <row r="15919">
      <c r="A15919" s="294" t="s">
        <v>31455</v>
      </c>
      <c r="B15919" s="294"/>
      <c r="C15919" s="294"/>
      <c r="D15919" s="294"/>
      <c r="E15919" s="294"/>
      <c r="F15919" s="294"/>
    </row>
    <row r="15920">
      <c r="A15920" s="294" t="s">
        <v>31456</v>
      </c>
      <c r="B15920" s="294"/>
      <c r="C15920" s="294"/>
      <c r="D15920" s="294"/>
      <c r="E15920" s="294"/>
      <c r="F15920" s="294"/>
    </row>
    <row r="15921">
      <c r="A15921" s="294" t="s">
        <v>31457</v>
      </c>
      <c r="B15921" s="294"/>
      <c r="C15921" s="294"/>
      <c r="D15921" s="294"/>
      <c r="E15921" s="294"/>
      <c r="F15921" s="294"/>
    </row>
    <row r="15922">
      <c r="A15922" s="294" t="s">
        <v>31458</v>
      </c>
      <c r="B15922" s="294"/>
      <c r="C15922" s="294"/>
      <c r="D15922" s="294"/>
      <c r="E15922" s="294"/>
      <c r="F15922" s="294"/>
    </row>
    <row r="15923">
      <c r="A15923" s="294" t="s">
        <v>31459</v>
      </c>
      <c r="B15923" s="294"/>
      <c r="C15923" s="294"/>
      <c r="D15923" s="294"/>
      <c r="E15923" s="294"/>
      <c r="F15923" s="294"/>
    </row>
    <row r="15924">
      <c r="A15924" s="294" t="s">
        <v>23052</v>
      </c>
      <c r="B15924" s="294"/>
      <c r="C15924" s="294"/>
      <c r="D15924" s="294"/>
      <c r="E15924" s="294"/>
      <c r="F15924" s="294"/>
    </row>
    <row r="15925">
      <c r="A15925" s="294" t="s">
        <v>31460</v>
      </c>
      <c r="B15925" s="294"/>
      <c r="C15925" s="294"/>
      <c r="D15925" s="294"/>
      <c r="E15925" s="294"/>
      <c r="F15925" s="294"/>
    </row>
    <row r="15926">
      <c r="A15926" s="294" t="s">
        <v>31461</v>
      </c>
      <c r="B15926" s="294"/>
      <c r="C15926" s="294"/>
      <c r="D15926" s="294"/>
      <c r="E15926" s="294"/>
      <c r="F15926" s="294"/>
    </row>
    <row r="15927">
      <c r="A15927" s="294" t="s">
        <v>31462</v>
      </c>
      <c r="B15927" s="294"/>
      <c r="C15927" s="294"/>
      <c r="D15927" s="294"/>
      <c r="E15927" s="294"/>
      <c r="F15927" s="294"/>
    </row>
    <row r="15928">
      <c r="A15928" s="294" t="s">
        <v>31463</v>
      </c>
      <c r="B15928" s="294"/>
      <c r="C15928" s="294"/>
      <c r="D15928" s="294"/>
      <c r="E15928" s="294"/>
      <c r="F15928" s="294"/>
    </row>
    <row r="15929">
      <c r="A15929" s="294" t="s">
        <v>23508</v>
      </c>
      <c r="B15929" s="294"/>
      <c r="C15929" s="294"/>
      <c r="D15929" s="294"/>
      <c r="E15929" s="294"/>
      <c r="F15929" s="294"/>
    </row>
    <row r="15930">
      <c r="A15930" s="294" t="s">
        <v>29043</v>
      </c>
      <c r="B15930" s="294"/>
      <c r="C15930" s="294"/>
      <c r="D15930" s="294"/>
      <c r="E15930" s="294"/>
      <c r="F15930" s="294"/>
    </row>
    <row r="15931">
      <c r="A15931" s="294" t="s">
        <v>31464</v>
      </c>
      <c r="B15931" s="294"/>
      <c r="C15931" s="294"/>
      <c r="D15931" s="294"/>
      <c r="E15931" s="294"/>
      <c r="F15931" s="294"/>
    </row>
    <row r="15932">
      <c r="A15932" s="294" t="s">
        <v>21270</v>
      </c>
      <c r="B15932" s="294"/>
      <c r="C15932" s="294"/>
      <c r="D15932" s="294"/>
      <c r="E15932" s="294"/>
      <c r="F15932" s="294"/>
    </row>
    <row r="15933">
      <c r="A15933" s="294"/>
      <c r="B15933" s="294"/>
      <c r="C15933" s="294"/>
      <c r="D15933" s="294"/>
      <c r="E15933" s="294"/>
      <c r="F15933" s="294"/>
    </row>
    <row r="15934">
      <c r="A15934" s="294"/>
      <c r="B15934" s="294"/>
      <c r="C15934" s="294"/>
      <c r="D15934" s="294"/>
      <c r="E15934" s="294"/>
      <c r="F15934" s="294"/>
    </row>
    <row r="15935">
      <c r="A15935" s="294" t="s">
        <v>31465</v>
      </c>
      <c r="B15935" s="294"/>
      <c r="C15935" s="294"/>
      <c r="D15935" s="294"/>
      <c r="E15935" s="294"/>
      <c r="F15935" s="294"/>
    </row>
    <row r="15936">
      <c r="A15936" s="294"/>
      <c r="B15936" s="294"/>
      <c r="C15936" s="294"/>
      <c r="D15936" s="294"/>
      <c r="E15936" s="294"/>
      <c r="F15936" s="294"/>
    </row>
    <row r="15937">
      <c r="A15937" s="294" t="s">
        <v>22512</v>
      </c>
      <c r="B15937" s="294"/>
      <c r="C15937" s="294"/>
      <c r="D15937" s="294"/>
      <c r="E15937" s="294"/>
      <c r="F15937" s="294"/>
    </row>
    <row r="15938">
      <c r="A15938" s="294" t="s">
        <v>26296</v>
      </c>
      <c r="B15938" s="294"/>
      <c r="C15938" s="294"/>
      <c r="D15938" s="294"/>
      <c r="E15938" s="294"/>
      <c r="F15938" s="294"/>
    </row>
    <row r="15939">
      <c r="A15939" s="294"/>
      <c r="B15939" s="294"/>
      <c r="C15939" s="294"/>
      <c r="D15939" s="294"/>
      <c r="E15939" s="294"/>
      <c r="F15939" s="294"/>
    </row>
    <row r="15940">
      <c r="A15940" s="294" t="s">
        <v>31466</v>
      </c>
      <c r="B15940" s="294"/>
      <c r="C15940" s="294"/>
      <c r="D15940" s="294"/>
      <c r="E15940" s="294"/>
      <c r="F15940" s="294"/>
    </row>
    <row r="15941">
      <c r="A15941" s="294" t="s">
        <v>31467</v>
      </c>
      <c r="B15941" s="294"/>
      <c r="C15941" s="294"/>
      <c r="D15941" s="294"/>
      <c r="E15941" s="294"/>
      <c r="F15941" s="294"/>
    </row>
    <row r="15942">
      <c r="A15942" s="294" t="s">
        <v>31468</v>
      </c>
      <c r="B15942" s="294"/>
      <c r="C15942" s="294"/>
      <c r="D15942" s="294"/>
      <c r="E15942" s="294"/>
      <c r="F15942" s="294"/>
    </row>
    <row r="15943">
      <c r="A15943" s="294" t="s">
        <v>21892</v>
      </c>
      <c r="B15943" s="294"/>
      <c r="C15943" s="294"/>
      <c r="D15943" s="294"/>
      <c r="E15943" s="294"/>
      <c r="F15943" s="294"/>
    </row>
    <row r="15944">
      <c r="A15944" s="294" t="s">
        <v>31469</v>
      </c>
      <c r="B15944" s="294"/>
      <c r="C15944" s="294"/>
      <c r="D15944" s="294"/>
      <c r="E15944" s="294"/>
      <c r="F15944" s="294"/>
    </row>
    <row r="15945">
      <c r="A15945" s="294" t="s">
        <v>31470</v>
      </c>
      <c r="B15945" s="294"/>
      <c r="C15945" s="294"/>
      <c r="D15945" s="294"/>
      <c r="E15945" s="294"/>
      <c r="F15945" s="294"/>
    </row>
    <row r="15946">
      <c r="A15946" s="294"/>
      <c r="B15946" s="294"/>
      <c r="C15946" s="294"/>
      <c r="D15946" s="294"/>
      <c r="E15946" s="294"/>
      <c r="F15946" s="294"/>
    </row>
    <row r="15947">
      <c r="A15947" s="294" t="s">
        <v>27276</v>
      </c>
      <c r="B15947" s="294"/>
      <c r="C15947" s="294"/>
      <c r="D15947" s="294"/>
      <c r="E15947" s="294"/>
      <c r="F15947" s="294"/>
    </row>
    <row r="15948">
      <c r="A15948" s="294"/>
      <c r="B15948" s="294"/>
      <c r="C15948" s="294"/>
      <c r="D15948" s="294"/>
      <c r="E15948" s="294"/>
      <c r="F15948" s="294"/>
    </row>
    <row r="15949">
      <c r="A15949" s="294" t="s">
        <v>31471</v>
      </c>
      <c r="B15949" s="294"/>
      <c r="C15949" s="294"/>
      <c r="D15949" s="294"/>
      <c r="E15949" s="294"/>
      <c r="F15949" s="294"/>
    </row>
    <row r="15950">
      <c r="A15950" s="294" t="s">
        <v>31472</v>
      </c>
      <c r="B15950" s="294"/>
      <c r="C15950" s="294"/>
      <c r="D15950" s="294"/>
      <c r="E15950" s="294"/>
      <c r="F15950" s="294"/>
    </row>
    <row r="15951">
      <c r="A15951" s="294" t="s">
        <v>31473</v>
      </c>
      <c r="B15951" s="294"/>
      <c r="C15951" s="294"/>
      <c r="D15951" s="294"/>
      <c r="E15951" s="294"/>
      <c r="F15951" s="294"/>
    </row>
    <row r="15952">
      <c r="A15952" s="294" t="s">
        <v>31474</v>
      </c>
      <c r="B15952" s="294"/>
      <c r="C15952" s="294"/>
      <c r="D15952" s="294"/>
      <c r="E15952" s="294"/>
      <c r="F15952" s="294"/>
    </row>
    <row r="15953">
      <c r="A15953" s="294"/>
      <c r="B15953" s="294"/>
      <c r="C15953" s="294"/>
      <c r="D15953" s="294"/>
      <c r="E15953" s="294"/>
      <c r="F15953" s="294"/>
    </row>
    <row r="15954">
      <c r="A15954" s="294" t="s">
        <v>26992</v>
      </c>
      <c r="B15954" s="294"/>
      <c r="C15954" s="294"/>
      <c r="D15954" s="294"/>
      <c r="E15954" s="294"/>
      <c r="F15954" s="294"/>
    </row>
    <row r="15955">
      <c r="A15955" s="294" t="s">
        <v>26319</v>
      </c>
      <c r="B15955" s="294"/>
      <c r="C15955" s="294"/>
      <c r="D15955" s="294"/>
      <c r="E15955" s="294"/>
      <c r="F15955" s="294"/>
    </row>
    <row r="15956">
      <c r="A15956" s="294"/>
      <c r="B15956" s="294"/>
      <c r="C15956" s="294"/>
      <c r="D15956" s="294"/>
      <c r="E15956" s="294"/>
      <c r="F15956" s="294"/>
    </row>
    <row r="15957">
      <c r="A15957" s="294" t="s">
        <v>31475</v>
      </c>
      <c r="B15957" s="294"/>
      <c r="C15957" s="294"/>
      <c r="D15957" s="294"/>
      <c r="E15957" s="294"/>
      <c r="F15957" s="294"/>
    </row>
    <row r="15958">
      <c r="A15958" s="294" t="s">
        <v>31476</v>
      </c>
      <c r="B15958" s="294"/>
      <c r="C15958" s="294"/>
      <c r="D15958" s="294"/>
      <c r="E15958" s="294"/>
      <c r="F15958" s="294"/>
    </row>
    <row r="15959">
      <c r="A15959" s="294" t="s">
        <v>31477</v>
      </c>
      <c r="B15959" s="294"/>
      <c r="C15959" s="294"/>
      <c r="D15959" s="294"/>
      <c r="E15959" s="294"/>
      <c r="F15959" s="294"/>
    </row>
    <row r="15960">
      <c r="A15960" s="294" t="s">
        <v>31478</v>
      </c>
      <c r="B15960" s="294"/>
      <c r="C15960" s="294"/>
      <c r="D15960" s="294"/>
      <c r="E15960" s="294"/>
      <c r="F15960" s="294"/>
    </row>
    <row r="15961">
      <c r="A15961" s="294" t="s">
        <v>31479</v>
      </c>
      <c r="B15961" s="294"/>
      <c r="C15961" s="294"/>
      <c r="D15961" s="294"/>
      <c r="E15961" s="294"/>
      <c r="F15961" s="294"/>
    </row>
    <row r="15962">
      <c r="A15962" s="294" t="s">
        <v>31480</v>
      </c>
      <c r="B15962" s="294"/>
      <c r="C15962" s="294"/>
      <c r="D15962" s="294"/>
      <c r="E15962" s="294"/>
      <c r="F15962" s="294"/>
    </row>
    <row r="15963">
      <c r="A15963" s="294" t="s">
        <v>31481</v>
      </c>
      <c r="B15963" s="294"/>
      <c r="C15963" s="294"/>
      <c r="D15963" s="294"/>
      <c r="E15963" s="294"/>
      <c r="F15963" s="294"/>
    </row>
    <row r="15964">
      <c r="A15964" s="294"/>
      <c r="B15964" s="294"/>
      <c r="C15964" s="294"/>
      <c r="D15964" s="294"/>
      <c r="E15964" s="294"/>
      <c r="F15964" s="294"/>
    </row>
    <row r="15965">
      <c r="A15965" s="294" t="s">
        <v>21401</v>
      </c>
      <c r="B15965" s="294"/>
      <c r="C15965" s="294"/>
      <c r="D15965" s="294"/>
      <c r="E15965" s="294"/>
      <c r="F15965" s="294"/>
    </row>
    <row r="15966">
      <c r="A15966" s="294"/>
      <c r="B15966" s="294"/>
      <c r="C15966" s="294"/>
      <c r="D15966" s="294"/>
      <c r="E15966" s="294"/>
      <c r="F15966" s="294"/>
    </row>
    <row r="15967">
      <c r="A15967" s="294" t="s">
        <v>31482</v>
      </c>
      <c r="B15967" s="294"/>
      <c r="C15967" s="294"/>
      <c r="D15967" s="294"/>
      <c r="E15967" s="294"/>
      <c r="F15967" s="294"/>
    </row>
    <row r="15968">
      <c r="A15968" s="294" t="s">
        <v>31483</v>
      </c>
      <c r="B15968" s="294"/>
      <c r="C15968" s="294"/>
      <c r="D15968" s="294"/>
      <c r="E15968" s="294"/>
      <c r="F15968" s="294"/>
    </row>
    <row r="15969">
      <c r="A15969" s="294" t="s">
        <v>31484</v>
      </c>
      <c r="B15969" s="294"/>
      <c r="C15969" s="294"/>
      <c r="D15969" s="294"/>
      <c r="E15969" s="294"/>
      <c r="F15969" s="294"/>
    </row>
    <row r="15970">
      <c r="A15970" s="294" t="s">
        <v>31485</v>
      </c>
      <c r="B15970" s="294"/>
      <c r="C15970" s="294"/>
      <c r="D15970" s="294"/>
      <c r="E15970" s="294"/>
      <c r="F15970" s="294"/>
    </row>
    <row r="15971">
      <c r="A15971" s="294" t="s">
        <v>31486</v>
      </c>
      <c r="B15971" s="294"/>
      <c r="C15971" s="294"/>
      <c r="D15971" s="294"/>
      <c r="E15971" s="294"/>
      <c r="F15971" s="294"/>
    </row>
    <row r="15972">
      <c r="A15972" s="294" t="s">
        <v>31487</v>
      </c>
      <c r="B15972" s="294"/>
      <c r="C15972" s="294"/>
      <c r="D15972" s="294"/>
      <c r="E15972" s="294"/>
      <c r="F15972" s="294"/>
    </row>
    <row r="15973">
      <c r="A15973" s="294"/>
      <c r="B15973" s="294"/>
      <c r="C15973" s="294"/>
      <c r="D15973" s="294"/>
      <c r="E15973" s="294"/>
      <c r="F15973" s="294"/>
    </row>
    <row r="15974">
      <c r="A15974" s="294" t="s">
        <v>21407</v>
      </c>
      <c r="B15974" s="294"/>
      <c r="C15974" s="294"/>
      <c r="D15974" s="294"/>
      <c r="E15974" s="294"/>
      <c r="F15974" s="294"/>
    </row>
    <row r="15975">
      <c r="A15975" s="294"/>
      <c r="B15975" s="294"/>
      <c r="C15975" s="294"/>
      <c r="D15975" s="294"/>
      <c r="E15975" s="294"/>
      <c r="F15975" s="294"/>
    </row>
    <row r="15976">
      <c r="A15976" s="294" t="s">
        <v>31488</v>
      </c>
      <c r="B15976" s="294"/>
      <c r="C15976" s="294"/>
      <c r="D15976" s="294"/>
      <c r="E15976" s="294"/>
      <c r="F15976" s="294"/>
    </row>
    <row r="15977">
      <c r="A15977" s="294" t="s">
        <v>31489</v>
      </c>
      <c r="B15977" s="294"/>
      <c r="C15977" s="294"/>
      <c r="D15977" s="294"/>
      <c r="E15977" s="294"/>
      <c r="F15977" s="294"/>
    </row>
    <row r="15978">
      <c r="A15978" s="294" t="s">
        <v>31490</v>
      </c>
      <c r="B15978" s="294"/>
      <c r="C15978" s="294"/>
      <c r="D15978" s="294"/>
      <c r="E15978" s="294"/>
      <c r="F15978" s="294"/>
    </row>
    <row r="15979">
      <c r="A15979" s="294" t="s">
        <v>31491</v>
      </c>
      <c r="B15979" s="294"/>
      <c r="C15979" s="294"/>
      <c r="D15979" s="294"/>
      <c r="E15979" s="294"/>
      <c r="F15979" s="294"/>
    </row>
    <row r="15980">
      <c r="A15980" s="294" t="s">
        <v>31492</v>
      </c>
      <c r="B15980" s="294"/>
      <c r="C15980" s="294"/>
      <c r="D15980" s="294"/>
      <c r="E15980" s="294"/>
      <c r="F15980" s="294"/>
    </row>
    <row r="15981">
      <c r="A15981" s="294" t="s">
        <v>30537</v>
      </c>
      <c r="B15981" s="294"/>
      <c r="C15981" s="294"/>
      <c r="D15981" s="294"/>
      <c r="E15981" s="294"/>
      <c r="F15981" s="294"/>
    </row>
    <row r="15982">
      <c r="A15982" s="294" t="s">
        <v>31493</v>
      </c>
      <c r="B15982" s="294"/>
      <c r="C15982" s="294"/>
      <c r="D15982" s="294"/>
      <c r="E15982" s="294"/>
      <c r="F15982" s="294"/>
    </row>
    <row r="15983">
      <c r="A15983" s="294" t="s">
        <v>31494</v>
      </c>
      <c r="B15983" s="294"/>
      <c r="C15983" s="294"/>
      <c r="D15983" s="294"/>
      <c r="E15983" s="294"/>
      <c r="F15983" s="294"/>
    </row>
    <row r="15984">
      <c r="A15984" s="294" t="s">
        <v>31495</v>
      </c>
      <c r="B15984" s="294"/>
      <c r="C15984" s="294"/>
      <c r="D15984" s="294"/>
      <c r="E15984" s="294"/>
      <c r="F15984" s="294"/>
    </row>
    <row r="15985">
      <c r="A15985" s="294"/>
      <c r="B15985" s="294"/>
      <c r="C15985" s="294"/>
      <c r="D15985" s="294"/>
      <c r="E15985" s="294"/>
      <c r="F15985" s="294"/>
    </row>
    <row r="15986">
      <c r="A15986" s="294" t="s">
        <v>21990</v>
      </c>
      <c r="B15986" s="294"/>
      <c r="C15986" s="294"/>
      <c r="D15986" s="294"/>
      <c r="E15986" s="294"/>
      <c r="F15986" s="294"/>
    </row>
    <row r="15987">
      <c r="A15987" s="294"/>
      <c r="B15987" s="294"/>
      <c r="C15987" s="294"/>
      <c r="D15987" s="294"/>
      <c r="E15987" s="294"/>
      <c r="F15987" s="294"/>
    </row>
    <row r="15988">
      <c r="A15988" s="294" t="s">
        <v>31496</v>
      </c>
      <c r="B15988" s="294"/>
      <c r="C15988" s="294"/>
      <c r="D15988" s="294"/>
      <c r="E15988" s="294"/>
      <c r="F15988" s="294"/>
    </row>
    <row r="15989">
      <c r="A15989" s="294" t="s">
        <v>31497</v>
      </c>
      <c r="B15989" s="294"/>
      <c r="C15989" s="294"/>
      <c r="D15989" s="294"/>
      <c r="E15989" s="294"/>
      <c r="F15989" s="294"/>
    </row>
    <row r="15990">
      <c r="A15990" s="294" t="s">
        <v>31498</v>
      </c>
      <c r="B15990" s="294"/>
      <c r="C15990" s="294"/>
      <c r="D15990" s="294"/>
      <c r="E15990" s="294"/>
      <c r="F15990" s="294"/>
    </row>
    <row r="15991">
      <c r="A15991" s="294" t="s">
        <v>31499</v>
      </c>
      <c r="B15991" s="294"/>
      <c r="C15991" s="294"/>
      <c r="D15991" s="294"/>
      <c r="E15991" s="294"/>
      <c r="F15991" s="294"/>
    </row>
    <row r="15992">
      <c r="A15992" s="294" t="s">
        <v>31500</v>
      </c>
      <c r="B15992" s="294"/>
      <c r="C15992" s="294"/>
      <c r="D15992" s="294"/>
      <c r="E15992" s="294"/>
      <c r="F15992" s="294"/>
    </row>
    <row r="15993">
      <c r="A15993" s="294" t="s">
        <v>31501</v>
      </c>
      <c r="B15993" s="294"/>
      <c r="C15993" s="294"/>
      <c r="D15993" s="294"/>
      <c r="E15993" s="294"/>
      <c r="F15993" s="294"/>
    </row>
    <row r="15994">
      <c r="A15994" s="294" t="s">
        <v>31502</v>
      </c>
      <c r="B15994" s="294"/>
      <c r="C15994" s="294"/>
      <c r="D15994" s="294"/>
      <c r="E15994" s="294"/>
      <c r="F15994" s="294"/>
    </row>
    <row r="15995">
      <c r="A15995" s="294"/>
      <c r="B15995" s="294"/>
      <c r="C15995" s="294"/>
      <c r="D15995" s="294"/>
      <c r="E15995" s="294"/>
      <c r="F15995" s="294"/>
    </row>
    <row r="15996">
      <c r="A15996" s="294" t="s">
        <v>28124</v>
      </c>
      <c r="B15996" s="294"/>
      <c r="C15996" s="294"/>
      <c r="D15996" s="294"/>
      <c r="E15996" s="294"/>
      <c r="F15996" s="294"/>
    </row>
    <row r="15997">
      <c r="A15997" s="294" t="s">
        <v>31464</v>
      </c>
      <c r="B15997" s="294"/>
      <c r="C15997" s="294"/>
      <c r="D15997" s="294"/>
      <c r="E15997" s="294"/>
      <c r="F15997" s="294"/>
    </row>
    <row r="15998">
      <c r="A15998" s="294" t="s">
        <v>21314</v>
      </c>
      <c r="B15998" s="294"/>
      <c r="C15998" s="294"/>
      <c r="D15998" s="294"/>
      <c r="E15998" s="294"/>
      <c r="F15998" s="294"/>
    </row>
    <row r="15999">
      <c r="A15999" s="294" t="s">
        <v>31465</v>
      </c>
      <c r="B15999" s="294"/>
      <c r="C15999" s="294"/>
      <c r="D15999" s="294"/>
      <c r="E15999" s="294"/>
      <c r="F15999" s="294"/>
    </row>
    <row r="16000">
      <c r="A16000" s="294"/>
      <c r="B16000" s="294"/>
      <c r="C16000" s="294"/>
      <c r="D16000" s="294"/>
      <c r="E16000" s="294"/>
      <c r="F16000" s="294"/>
    </row>
    <row r="16001">
      <c r="A16001" s="294" t="s">
        <v>31503</v>
      </c>
      <c r="B16001" s="294"/>
      <c r="C16001" s="294"/>
      <c r="D16001" s="294"/>
      <c r="E16001" s="294"/>
      <c r="F16001" s="294"/>
    </row>
    <row r="16002">
      <c r="A16002" s="294"/>
      <c r="B16002" s="294"/>
      <c r="C16002" s="294"/>
      <c r="D16002" s="294"/>
      <c r="E16002" s="294"/>
      <c r="F16002" s="294"/>
    </row>
    <row r="16003">
      <c r="A16003" s="294" t="s">
        <v>31504</v>
      </c>
      <c r="B16003" s="294"/>
      <c r="C16003" s="294"/>
      <c r="D16003" s="294"/>
      <c r="E16003" s="294"/>
      <c r="F16003" s="294"/>
    </row>
    <row r="16004">
      <c r="A16004" s="294" t="s">
        <v>31505</v>
      </c>
      <c r="B16004" s="294"/>
      <c r="C16004" s="294"/>
      <c r="D16004" s="294"/>
      <c r="E16004" s="294"/>
      <c r="F16004" s="294"/>
    </row>
    <row r="16005">
      <c r="A16005" s="294" t="s">
        <v>31506</v>
      </c>
      <c r="B16005" s="294"/>
      <c r="C16005" s="294"/>
      <c r="D16005" s="294"/>
      <c r="E16005" s="294"/>
      <c r="F16005" s="294"/>
    </row>
    <row r="16006">
      <c r="A16006" s="294" t="s">
        <v>31507</v>
      </c>
      <c r="B16006" s="294"/>
      <c r="C16006" s="294"/>
      <c r="D16006" s="294"/>
      <c r="E16006" s="294"/>
      <c r="F16006" s="294"/>
    </row>
    <row r="16007">
      <c r="A16007" s="294" t="s">
        <v>31508</v>
      </c>
      <c r="B16007" s="294"/>
      <c r="C16007" s="294"/>
      <c r="D16007" s="294"/>
      <c r="E16007" s="294"/>
      <c r="F16007" s="294"/>
    </row>
    <row r="16008">
      <c r="A16008" s="294" t="s">
        <v>31509</v>
      </c>
      <c r="B16008" s="294"/>
      <c r="C16008" s="294"/>
      <c r="D16008" s="294"/>
      <c r="E16008" s="294"/>
      <c r="F16008" s="294"/>
    </row>
    <row r="16009">
      <c r="A16009" s="294" t="s">
        <v>31510</v>
      </c>
      <c r="B16009" s="294"/>
      <c r="C16009" s="294"/>
      <c r="D16009" s="294"/>
      <c r="E16009" s="294"/>
      <c r="F16009" s="294"/>
    </row>
    <row r="16010">
      <c r="A16010" s="294"/>
      <c r="B16010" s="294"/>
      <c r="C16010" s="294"/>
      <c r="D16010" s="294"/>
      <c r="E16010" s="294"/>
      <c r="F16010" s="294"/>
    </row>
    <row r="16011">
      <c r="A16011" s="294" t="s">
        <v>21326</v>
      </c>
      <c r="B16011" s="294"/>
      <c r="C16011" s="294"/>
      <c r="D16011" s="294"/>
      <c r="E16011" s="294"/>
      <c r="F16011" s="294"/>
    </row>
    <row r="16012">
      <c r="A16012" s="294"/>
      <c r="B16012" s="294"/>
      <c r="C16012" s="294"/>
      <c r="D16012" s="294"/>
      <c r="E16012" s="294"/>
      <c r="F16012" s="294"/>
    </row>
    <row r="16013">
      <c r="A16013" s="294" t="s">
        <v>31511</v>
      </c>
      <c r="B16013" s="294"/>
      <c r="C16013" s="294"/>
      <c r="D16013" s="294"/>
      <c r="E16013" s="294"/>
      <c r="F16013" s="294"/>
    </row>
    <row r="16014">
      <c r="A16014" s="294" t="s">
        <v>31512</v>
      </c>
      <c r="B16014" s="294"/>
      <c r="C16014" s="294"/>
      <c r="D16014" s="294"/>
      <c r="E16014" s="294"/>
      <c r="F16014" s="294"/>
    </row>
    <row r="16015">
      <c r="A16015" s="294" t="s">
        <v>31513</v>
      </c>
      <c r="B16015" s="294"/>
      <c r="C16015" s="294"/>
      <c r="D16015" s="294"/>
      <c r="E16015" s="294"/>
      <c r="F16015" s="294"/>
    </row>
    <row r="16016">
      <c r="A16016" s="294"/>
      <c r="B16016" s="294"/>
      <c r="C16016" s="294"/>
      <c r="D16016" s="294"/>
      <c r="E16016" s="294"/>
      <c r="F16016" s="294"/>
    </row>
    <row r="16017">
      <c r="A16017" s="294" t="s">
        <v>26377</v>
      </c>
      <c r="B16017" s="294"/>
      <c r="C16017" s="294"/>
      <c r="D16017" s="294"/>
      <c r="E16017" s="294"/>
      <c r="F16017" s="294"/>
    </row>
    <row r="16018">
      <c r="A16018" s="294"/>
      <c r="B16018" s="294"/>
      <c r="C16018" s="294"/>
      <c r="D16018" s="294"/>
      <c r="E16018" s="294"/>
      <c r="F16018" s="294"/>
    </row>
    <row r="16019">
      <c r="A16019" s="294" t="s">
        <v>31514</v>
      </c>
      <c r="B16019" s="294"/>
      <c r="C16019" s="294"/>
      <c r="D16019" s="294"/>
      <c r="E16019" s="294"/>
      <c r="F16019" s="294"/>
    </row>
    <row r="16020">
      <c r="A16020" s="294" t="s">
        <v>31515</v>
      </c>
      <c r="B16020" s="294"/>
      <c r="C16020" s="294"/>
      <c r="D16020" s="294"/>
      <c r="E16020" s="294"/>
      <c r="F16020" s="294"/>
    </row>
    <row r="16021">
      <c r="A16021" s="294" t="s">
        <v>31516</v>
      </c>
      <c r="B16021" s="294"/>
      <c r="C16021" s="294"/>
      <c r="D16021" s="294"/>
      <c r="E16021" s="294"/>
      <c r="F16021" s="294"/>
    </row>
    <row r="16022">
      <c r="A16022" s="294" t="s">
        <v>31517</v>
      </c>
      <c r="B16022" s="294"/>
      <c r="C16022" s="294"/>
      <c r="D16022" s="294"/>
      <c r="E16022" s="294"/>
      <c r="F16022" s="294"/>
    </row>
    <row r="16023">
      <c r="A16023" s="294" t="s">
        <v>31518</v>
      </c>
      <c r="B16023" s="294"/>
      <c r="C16023" s="294"/>
      <c r="D16023" s="294"/>
      <c r="E16023" s="294"/>
      <c r="F16023" s="294"/>
    </row>
    <row r="16024">
      <c r="A16024" s="294"/>
      <c r="B16024" s="294"/>
      <c r="C16024" s="294"/>
      <c r="D16024" s="294"/>
      <c r="E16024" s="294"/>
      <c r="F16024" s="294"/>
    </row>
    <row r="16025">
      <c r="A16025" s="294" t="s">
        <v>25653</v>
      </c>
      <c r="B16025" s="294"/>
      <c r="C16025" s="294"/>
      <c r="D16025" s="294"/>
      <c r="E16025" s="294"/>
      <c r="F16025" s="294"/>
    </row>
    <row r="16026">
      <c r="A16026" s="294" t="s">
        <v>23767</v>
      </c>
      <c r="B16026" s="294"/>
      <c r="C16026" s="294"/>
      <c r="D16026" s="294"/>
      <c r="E16026" s="294"/>
      <c r="F16026" s="294"/>
    </row>
    <row r="16027">
      <c r="A16027" s="294"/>
      <c r="B16027" s="294"/>
      <c r="C16027" s="294"/>
      <c r="D16027" s="294"/>
      <c r="E16027" s="294"/>
      <c r="F16027" s="294"/>
    </row>
    <row r="16028">
      <c r="A16028" s="294" t="s">
        <v>31519</v>
      </c>
      <c r="B16028" s="294"/>
      <c r="C16028" s="294"/>
      <c r="D16028" s="294"/>
      <c r="E16028" s="294"/>
      <c r="F16028" s="294"/>
    </row>
    <row r="16029">
      <c r="A16029" s="294" t="s">
        <v>31520</v>
      </c>
      <c r="B16029" s="294"/>
      <c r="C16029" s="294"/>
      <c r="D16029" s="294"/>
      <c r="E16029" s="294"/>
      <c r="F16029" s="294"/>
    </row>
    <row r="16030">
      <c r="A16030" s="294" t="s">
        <v>31521</v>
      </c>
      <c r="B16030" s="294"/>
      <c r="C16030" s="294"/>
      <c r="D16030" s="294"/>
      <c r="E16030" s="294"/>
      <c r="F16030" s="294"/>
    </row>
    <row r="16031">
      <c r="A16031" s="294"/>
      <c r="B16031" s="294"/>
      <c r="C16031" s="294"/>
      <c r="D16031" s="294"/>
      <c r="E16031" s="294"/>
      <c r="F16031" s="294"/>
    </row>
    <row r="16032">
      <c r="A16032" s="294" t="s">
        <v>31522</v>
      </c>
      <c r="B16032" s="294"/>
      <c r="C16032" s="294"/>
      <c r="D16032" s="294"/>
      <c r="E16032" s="294"/>
      <c r="F16032" s="294"/>
    </row>
    <row r="16033">
      <c r="A16033" s="294"/>
      <c r="B16033" s="294"/>
      <c r="C16033" s="294"/>
      <c r="D16033" s="294"/>
      <c r="E16033" s="294"/>
      <c r="F16033" s="294"/>
    </row>
    <row r="16034">
      <c r="A16034" s="294" t="s">
        <v>31523</v>
      </c>
      <c r="B16034" s="294"/>
      <c r="C16034" s="294"/>
      <c r="D16034" s="294"/>
      <c r="E16034" s="294"/>
      <c r="F16034" s="294"/>
    </row>
    <row r="16035">
      <c r="A16035" s="294" t="s">
        <v>31524</v>
      </c>
      <c r="B16035" s="294"/>
      <c r="C16035" s="294"/>
      <c r="D16035" s="294"/>
      <c r="E16035" s="294"/>
      <c r="F16035" s="294"/>
    </row>
    <row r="16036">
      <c r="A16036" s="294" t="s">
        <v>31525</v>
      </c>
      <c r="B16036" s="294"/>
      <c r="C16036" s="294"/>
      <c r="D16036" s="294"/>
      <c r="E16036" s="294"/>
      <c r="F16036" s="294"/>
    </row>
    <row r="16037">
      <c r="A16037" s="294"/>
      <c r="B16037" s="294"/>
      <c r="C16037" s="294"/>
      <c r="D16037" s="294"/>
      <c r="E16037" s="294"/>
      <c r="F16037" s="294"/>
    </row>
    <row r="16038">
      <c r="A16038" s="294" t="s">
        <v>28064</v>
      </c>
      <c r="B16038" s="294"/>
      <c r="C16038" s="294"/>
      <c r="D16038" s="294"/>
      <c r="E16038" s="294"/>
      <c r="F16038" s="294"/>
    </row>
    <row r="16039">
      <c r="A16039" s="294"/>
      <c r="B16039" s="294"/>
      <c r="C16039" s="294"/>
      <c r="D16039" s="294"/>
      <c r="E16039" s="294"/>
      <c r="F16039" s="294"/>
    </row>
    <row r="16040">
      <c r="A16040" s="294" t="s">
        <v>31526</v>
      </c>
      <c r="B16040" s="294"/>
      <c r="C16040" s="294"/>
      <c r="D16040" s="294"/>
      <c r="E16040" s="294"/>
      <c r="F16040" s="294"/>
    </row>
    <row r="16041">
      <c r="A16041" s="294" t="s">
        <v>31527</v>
      </c>
      <c r="B16041" s="294"/>
      <c r="C16041" s="294"/>
      <c r="D16041" s="294"/>
      <c r="E16041" s="294"/>
      <c r="F16041" s="294"/>
    </row>
    <row r="16042">
      <c r="A16042" s="294" t="s">
        <v>31528</v>
      </c>
      <c r="B16042" s="294"/>
      <c r="C16042" s="294"/>
      <c r="D16042" s="294"/>
      <c r="E16042" s="294"/>
      <c r="F16042" s="294"/>
    </row>
    <row r="16043">
      <c r="A16043" s="294" t="s">
        <v>31529</v>
      </c>
      <c r="B16043" s="294"/>
      <c r="C16043" s="294"/>
      <c r="D16043" s="294"/>
      <c r="E16043" s="294"/>
      <c r="F16043" s="294"/>
    </row>
    <row r="16044">
      <c r="A16044" s="294" t="s">
        <v>31530</v>
      </c>
      <c r="B16044" s="294"/>
      <c r="C16044" s="294"/>
      <c r="D16044" s="294"/>
      <c r="E16044" s="294"/>
      <c r="F16044" s="294"/>
    </row>
    <row r="16045">
      <c r="A16045" s="294" t="s">
        <v>31531</v>
      </c>
      <c r="B16045" s="294"/>
      <c r="C16045" s="294"/>
      <c r="D16045" s="294"/>
      <c r="E16045" s="294"/>
      <c r="F16045" s="294"/>
    </row>
    <row r="16046">
      <c r="A16046" s="294" t="s">
        <v>31532</v>
      </c>
      <c r="B16046" s="294"/>
      <c r="C16046" s="294"/>
      <c r="D16046" s="294"/>
      <c r="E16046" s="294"/>
      <c r="F16046" s="294"/>
    </row>
    <row r="16047">
      <c r="A16047" s="294" t="s">
        <v>31533</v>
      </c>
      <c r="B16047" s="294"/>
      <c r="C16047" s="294"/>
      <c r="D16047" s="294"/>
      <c r="E16047" s="294"/>
      <c r="F16047" s="294"/>
    </row>
    <row r="16048">
      <c r="A16048" s="294" t="s">
        <v>31534</v>
      </c>
      <c r="B16048" s="294"/>
      <c r="C16048" s="294"/>
      <c r="D16048" s="294"/>
      <c r="E16048" s="294"/>
      <c r="F16048" s="294"/>
    </row>
    <row r="16049">
      <c r="A16049" s="294" t="s">
        <v>31535</v>
      </c>
      <c r="B16049" s="294"/>
      <c r="C16049" s="294"/>
      <c r="D16049" s="294"/>
      <c r="E16049" s="294"/>
      <c r="F16049" s="294"/>
    </row>
    <row r="16050">
      <c r="A16050" s="294" t="s">
        <v>31536</v>
      </c>
      <c r="B16050" s="294"/>
      <c r="C16050" s="294"/>
      <c r="D16050" s="294"/>
      <c r="E16050" s="294"/>
      <c r="F16050" s="294"/>
    </row>
    <row r="16051">
      <c r="A16051" s="294" t="s">
        <v>31537</v>
      </c>
      <c r="B16051" s="294"/>
      <c r="C16051" s="294"/>
      <c r="D16051" s="294"/>
      <c r="E16051" s="294"/>
      <c r="F16051" s="294"/>
    </row>
    <row r="16052">
      <c r="A16052" s="294"/>
      <c r="B16052" s="294"/>
      <c r="C16052" s="294"/>
      <c r="D16052" s="294"/>
      <c r="E16052" s="294"/>
      <c r="F16052" s="294"/>
    </row>
    <row r="16053">
      <c r="A16053" s="294" t="s">
        <v>28124</v>
      </c>
      <c r="B16053" s="294"/>
      <c r="C16053" s="294"/>
      <c r="D16053" s="294"/>
      <c r="E16053" s="294"/>
      <c r="F16053" s="294"/>
    </row>
    <row r="16054">
      <c r="A16054" s="294" t="s">
        <v>31538</v>
      </c>
      <c r="B16054" s="294"/>
      <c r="C16054" s="294"/>
      <c r="D16054" s="294"/>
      <c r="E16054" s="294"/>
      <c r="F16054" s="294"/>
    </row>
    <row r="16055">
      <c r="A16055" s="294" t="s">
        <v>21618</v>
      </c>
      <c r="B16055" s="294"/>
      <c r="C16055" s="294"/>
      <c r="D16055" s="294"/>
      <c r="E16055" s="294"/>
      <c r="F16055" s="294"/>
    </row>
    <row r="16056">
      <c r="A16056" s="294" t="s">
        <v>31539</v>
      </c>
      <c r="B16056" s="294"/>
      <c r="C16056" s="294"/>
      <c r="D16056" s="294"/>
      <c r="E16056" s="294"/>
      <c r="F16056" s="294"/>
    </row>
    <row r="16057">
      <c r="A16057" s="294"/>
      <c r="B16057" s="294"/>
      <c r="C16057" s="294"/>
      <c r="D16057" s="294"/>
      <c r="E16057" s="294"/>
      <c r="F16057" s="294"/>
    </row>
    <row r="16058">
      <c r="A16058" s="294" t="s">
        <v>22512</v>
      </c>
      <c r="B16058" s="294"/>
      <c r="C16058" s="294"/>
      <c r="D16058" s="294"/>
      <c r="E16058" s="294"/>
      <c r="F16058" s="294"/>
    </row>
    <row r="16059">
      <c r="A16059" s="294" t="s">
        <v>26296</v>
      </c>
      <c r="B16059" s="294"/>
      <c r="C16059" s="294"/>
      <c r="D16059" s="294"/>
      <c r="E16059" s="294"/>
      <c r="F16059" s="294"/>
    </row>
    <row r="16060">
      <c r="A16060" s="294"/>
      <c r="B16060" s="294"/>
      <c r="C16060" s="294"/>
      <c r="D16060" s="294"/>
      <c r="E16060" s="294"/>
      <c r="F16060" s="294"/>
    </row>
    <row r="16061">
      <c r="A16061" s="294" t="s">
        <v>31540</v>
      </c>
      <c r="B16061" s="294"/>
      <c r="C16061" s="294"/>
      <c r="D16061" s="294"/>
      <c r="E16061" s="294"/>
      <c r="F16061" s="294"/>
    </row>
    <row r="16062">
      <c r="A16062" s="294" t="s">
        <v>31541</v>
      </c>
      <c r="B16062" s="294"/>
      <c r="C16062" s="294"/>
      <c r="D16062" s="294"/>
      <c r="E16062" s="294"/>
      <c r="F16062" s="294"/>
    </row>
    <row r="16063">
      <c r="A16063" s="294" t="s">
        <v>31542</v>
      </c>
      <c r="B16063" s="294"/>
      <c r="C16063" s="294"/>
      <c r="D16063" s="294"/>
      <c r="E16063" s="294"/>
      <c r="F16063" s="294"/>
    </row>
    <row r="16064">
      <c r="A16064" s="294" t="s">
        <v>31543</v>
      </c>
      <c r="B16064" s="294"/>
      <c r="C16064" s="294"/>
      <c r="D16064" s="294"/>
      <c r="E16064" s="294"/>
      <c r="F16064" s="294"/>
    </row>
    <row r="16065">
      <c r="A16065" s="294" t="s">
        <v>31544</v>
      </c>
      <c r="B16065" s="294"/>
      <c r="C16065" s="294"/>
      <c r="D16065" s="294"/>
      <c r="E16065" s="294"/>
      <c r="F16065" s="294"/>
    </row>
    <row r="16066">
      <c r="A16066" s="294" t="s">
        <v>31545</v>
      </c>
      <c r="B16066" s="294"/>
      <c r="C16066" s="294"/>
      <c r="D16066" s="294"/>
      <c r="E16066" s="294"/>
      <c r="F16066" s="294"/>
    </row>
    <row r="16067">
      <c r="A16067" s="294"/>
      <c r="B16067" s="294"/>
      <c r="C16067" s="294"/>
      <c r="D16067" s="294"/>
      <c r="E16067" s="294"/>
      <c r="F16067" s="294"/>
    </row>
    <row r="16068">
      <c r="A16068" s="294" t="s">
        <v>27276</v>
      </c>
      <c r="B16068" s="294"/>
      <c r="C16068" s="294"/>
      <c r="D16068" s="294"/>
      <c r="E16068" s="294"/>
      <c r="F16068" s="294"/>
    </row>
    <row r="16069">
      <c r="A16069" s="294"/>
      <c r="B16069" s="294"/>
      <c r="C16069" s="294"/>
      <c r="D16069" s="294"/>
      <c r="E16069" s="294"/>
      <c r="F16069" s="294"/>
    </row>
    <row r="16070">
      <c r="A16070" s="294" t="s">
        <v>31546</v>
      </c>
      <c r="B16070" s="294"/>
      <c r="C16070" s="294"/>
      <c r="D16070" s="294"/>
      <c r="E16070" s="294"/>
      <c r="F16070" s="294"/>
    </row>
    <row r="16071">
      <c r="A16071" s="294" t="s">
        <v>31547</v>
      </c>
      <c r="B16071" s="294"/>
      <c r="C16071" s="294"/>
      <c r="D16071" s="294"/>
      <c r="E16071" s="294"/>
      <c r="F16071" s="294"/>
    </row>
    <row r="16072">
      <c r="A16072" s="294" t="s">
        <v>31548</v>
      </c>
      <c r="B16072" s="294"/>
      <c r="C16072" s="294"/>
      <c r="D16072" s="294"/>
      <c r="E16072" s="294"/>
      <c r="F16072" s="294"/>
    </row>
    <row r="16073">
      <c r="A16073" s="294" t="s">
        <v>31549</v>
      </c>
      <c r="B16073" s="294"/>
      <c r="C16073" s="294"/>
      <c r="D16073" s="294"/>
      <c r="E16073" s="294"/>
      <c r="F16073" s="294"/>
    </row>
    <row r="16074">
      <c r="A16074" s="294" t="s">
        <v>31550</v>
      </c>
      <c r="B16074" s="294"/>
      <c r="C16074" s="294"/>
      <c r="D16074" s="294"/>
      <c r="E16074" s="294"/>
      <c r="F16074" s="294"/>
    </row>
    <row r="16075">
      <c r="A16075" s="294"/>
      <c r="B16075" s="294"/>
      <c r="C16075" s="294"/>
      <c r="D16075" s="294"/>
      <c r="E16075" s="294"/>
      <c r="F16075" s="294"/>
    </row>
    <row r="16076">
      <c r="A16076" s="294" t="s">
        <v>26992</v>
      </c>
      <c r="B16076" s="294"/>
      <c r="C16076" s="294"/>
      <c r="D16076" s="294"/>
      <c r="E16076" s="294"/>
      <c r="F16076" s="294"/>
    </row>
    <row r="16077">
      <c r="A16077" s="294" t="s">
        <v>31551</v>
      </c>
      <c r="B16077" s="294"/>
      <c r="C16077" s="294"/>
      <c r="D16077" s="294"/>
      <c r="E16077" s="294"/>
      <c r="F16077" s="294"/>
    </row>
    <row r="16078">
      <c r="A16078" s="294"/>
      <c r="B16078" s="294"/>
      <c r="C16078" s="294"/>
      <c r="D16078" s="294"/>
      <c r="E16078" s="294"/>
      <c r="F16078" s="294"/>
    </row>
    <row r="16079">
      <c r="A16079" s="294" t="s">
        <v>31552</v>
      </c>
      <c r="B16079" s="294"/>
      <c r="C16079" s="294"/>
      <c r="D16079" s="294"/>
      <c r="E16079" s="294"/>
      <c r="F16079" s="294"/>
    </row>
    <row r="16080">
      <c r="A16080" s="294" t="s">
        <v>31553</v>
      </c>
      <c r="B16080" s="294"/>
      <c r="C16080" s="294"/>
      <c r="D16080" s="294"/>
      <c r="E16080" s="294"/>
      <c r="F16080" s="294"/>
    </row>
    <row r="16081">
      <c r="A16081" s="294" t="s">
        <v>31554</v>
      </c>
      <c r="B16081" s="294"/>
      <c r="C16081" s="294"/>
      <c r="D16081" s="294"/>
      <c r="E16081" s="294"/>
      <c r="F16081" s="294"/>
    </row>
    <row r="16082">
      <c r="A16082" s="294" t="s">
        <v>31555</v>
      </c>
      <c r="B16082" s="294"/>
      <c r="C16082" s="294"/>
      <c r="D16082" s="294"/>
      <c r="E16082" s="294"/>
      <c r="F16082" s="294"/>
    </row>
    <row r="16083">
      <c r="A16083" s="294" t="s">
        <v>31556</v>
      </c>
      <c r="B16083" s="294"/>
      <c r="C16083" s="294"/>
      <c r="D16083" s="294"/>
      <c r="E16083" s="294"/>
      <c r="F16083" s="294"/>
    </row>
    <row r="16084">
      <c r="A16084" s="294" t="s">
        <v>31557</v>
      </c>
      <c r="B16084" s="294"/>
      <c r="C16084" s="294"/>
      <c r="D16084" s="294"/>
      <c r="E16084" s="294"/>
      <c r="F16084" s="294"/>
    </row>
    <row r="16085">
      <c r="A16085" s="294"/>
      <c r="B16085" s="294"/>
      <c r="C16085" s="294"/>
      <c r="D16085" s="294"/>
      <c r="E16085" s="294"/>
      <c r="F16085" s="294"/>
    </row>
    <row r="16086">
      <c r="A16086" s="294"/>
      <c r="B16086" s="294"/>
      <c r="C16086" s="294"/>
      <c r="D16086" s="294"/>
      <c r="E16086" s="294"/>
      <c r="F16086" s="294"/>
    </row>
    <row r="16087">
      <c r="A16087" s="294" t="s">
        <v>21401</v>
      </c>
      <c r="B16087" s="294"/>
      <c r="C16087" s="294"/>
      <c r="D16087" s="294"/>
      <c r="E16087" s="294"/>
      <c r="F16087" s="294"/>
    </row>
    <row r="16088">
      <c r="A16088" s="294"/>
      <c r="B16088" s="294"/>
      <c r="C16088" s="294"/>
      <c r="D16088" s="294"/>
      <c r="E16088" s="294"/>
      <c r="F16088" s="294"/>
    </row>
    <row r="16089">
      <c r="A16089" s="294" t="s">
        <v>31558</v>
      </c>
      <c r="B16089" s="294"/>
      <c r="C16089" s="294"/>
      <c r="D16089" s="294"/>
      <c r="E16089" s="294"/>
      <c r="F16089" s="294"/>
    </row>
    <row r="16090">
      <c r="A16090" s="294" t="s">
        <v>31559</v>
      </c>
      <c r="B16090" s="294"/>
      <c r="C16090" s="294"/>
      <c r="D16090" s="294"/>
      <c r="E16090" s="294"/>
      <c r="F16090" s="294"/>
    </row>
    <row r="16091">
      <c r="A16091" s="294" t="s">
        <v>31560</v>
      </c>
      <c r="B16091" s="294"/>
      <c r="C16091" s="294"/>
      <c r="D16091" s="294"/>
      <c r="E16091" s="294"/>
      <c r="F16091" s="294"/>
    </row>
    <row r="16092">
      <c r="A16092" s="294" t="s">
        <v>31561</v>
      </c>
      <c r="B16092" s="294"/>
      <c r="C16092" s="294"/>
      <c r="D16092" s="294"/>
      <c r="E16092" s="294"/>
      <c r="F16092" s="294"/>
    </row>
    <row r="16093">
      <c r="A16093" s="294" t="s">
        <v>31562</v>
      </c>
      <c r="B16093" s="294"/>
      <c r="C16093" s="294"/>
      <c r="D16093" s="294"/>
      <c r="E16093" s="294"/>
      <c r="F16093" s="294"/>
    </row>
    <row r="16094">
      <c r="A16094" s="294" t="s">
        <v>23830</v>
      </c>
      <c r="B16094" s="294"/>
      <c r="C16094" s="294"/>
      <c r="D16094" s="294"/>
      <c r="E16094" s="294"/>
      <c r="F16094" s="294"/>
    </row>
    <row r="16095">
      <c r="A16095" s="294" t="s">
        <v>31563</v>
      </c>
      <c r="B16095" s="294"/>
      <c r="C16095" s="294"/>
      <c r="D16095" s="294"/>
      <c r="E16095" s="294"/>
      <c r="F16095" s="294"/>
    </row>
    <row r="16096">
      <c r="A16096" s="294" t="s">
        <v>31564</v>
      </c>
      <c r="B16096" s="294"/>
      <c r="C16096" s="294"/>
      <c r="D16096" s="294"/>
      <c r="E16096" s="294"/>
      <c r="F16096" s="294"/>
    </row>
    <row r="16097">
      <c r="A16097" s="294" t="s">
        <v>31565</v>
      </c>
      <c r="B16097" s="294"/>
      <c r="C16097" s="294"/>
      <c r="D16097" s="294"/>
      <c r="E16097" s="294"/>
      <c r="F16097" s="294"/>
    </row>
    <row r="16098">
      <c r="A16098" s="294" t="s">
        <v>31566</v>
      </c>
      <c r="B16098" s="294"/>
      <c r="C16098" s="294"/>
      <c r="D16098" s="294"/>
      <c r="E16098" s="294"/>
      <c r="F16098" s="294"/>
    </row>
    <row r="16099">
      <c r="A16099" s="294"/>
      <c r="B16099" s="294"/>
      <c r="C16099" s="294"/>
      <c r="D16099" s="294"/>
      <c r="E16099" s="294"/>
      <c r="F16099" s="294"/>
    </row>
    <row r="16100">
      <c r="A16100" s="294" t="s">
        <v>21407</v>
      </c>
      <c r="B16100" s="294"/>
      <c r="C16100" s="294"/>
      <c r="D16100" s="294"/>
      <c r="E16100" s="294"/>
      <c r="F16100" s="294"/>
    </row>
    <row r="16101">
      <c r="A16101" s="294"/>
      <c r="B16101" s="294"/>
      <c r="C16101" s="294"/>
      <c r="D16101" s="294"/>
      <c r="E16101" s="294"/>
      <c r="F16101" s="294"/>
    </row>
    <row r="16102">
      <c r="A16102" s="294" t="s">
        <v>25506</v>
      </c>
      <c r="B16102" s="294"/>
      <c r="C16102" s="294"/>
      <c r="D16102" s="294"/>
      <c r="E16102" s="294"/>
      <c r="F16102" s="294"/>
    </row>
    <row r="16103">
      <c r="A16103" s="294" t="s">
        <v>31567</v>
      </c>
      <c r="B16103" s="294"/>
      <c r="C16103" s="294"/>
      <c r="D16103" s="294"/>
      <c r="E16103" s="294"/>
      <c r="F16103" s="294"/>
    </row>
    <row r="16104">
      <c r="A16104" s="294" t="s">
        <v>31568</v>
      </c>
      <c r="B16104" s="294"/>
      <c r="C16104" s="294"/>
      <c r="D16104" s="294"/>
      <c r="E16104" s="294"/>
      <c r="F16104" s="294"/>
    </row>
    <row r="16105">
      <c r="A16105" s="294" t="s">
        <v>31569</v>
      </c>
      <c r="B16105" s="294"/>
      <c r="C16105" s="294"/>
      <c r="D16105" s="294"/>
      <c r="E16105" s="294"/>
      <c r="F16105" s="294"/>
    </row>
    <row r="16106">
      <c r="A16106" s="294" t="s">
        <v>31570</v>
      </c>
      <c r="B16106" s="294"/>
      <c r="C16106" s="294"/>
      <c r="D16106" s="294"/>
      <c r="E16106" s="294"/>
      <c r="F16106" s="294"/>
    </row>
    <row r="16107">
      <c r="A16107" s="294" t="s">
        <v>25511</v>
      </c>
      <c r="B16107" s="294"/>
      <c r="C16107" s="294"/>
      <c r="D16107" s="294"/>
      <c r="E16107" s="294"/>
      <c r="F16107" s="294"/>
    </row>
    <row r="16108">
      <c r="A16108" s="294" t="s">
        <v>21403</v>
      </c>
      <c r="B16108" s="294"/>
      <c r="C16108" s="294"/>
      <c r="D16108" s="294"/>
      <c r="E16108" s="294"/>
      <c r="F16108" s="294"/>
    </row>
    <row r="16109">
      <c r="A16109" s="294" t="s">
        <v>31571</v>
      </c>
      <c r="B16109" s="294"/>
      <c r="C16109" s="294"/>
      <c r="D16109" s="294"/>
      <c r="E16109" s="294"/>
      <c r="F16109" s="294"/>
    </row>
    <row r="16110">
      <c r="A16110" s="294" t="s">
        <v>31572</v>
      </c>
      <c r="B16110" s="294"/>
      <c r="C16110" s="294"/>
      <c r="D16110" s="294"/>
      <c r="E16110" s="294"/>
      <c r="F16110" s="294"/>
    </row>
    <row r="16111">
      <c r="A16111" s="294" t="s">
        <v>24903</v>
      </c>
      <c r="B16111" s="294"/>
      <c r="C16111" s="294"/>
      <c r="D16111" s="294"/>
      <c r="E16111" s="294"/>
      <c r="F16111" s="294"/>
    </row>
    <row r="16112">
      <c r="A16112" s="294" t="s">
        <v>31573</v>
      </c>
      <c r="B16112" s="294"/>
      <c r="C16112" s="294"/>
      <c r="D16112" s="294"/>
      <c r="E16112" s="294"/>
      <c r="F16112" s="294"/>
    </row>
    <row r="16113">
      <c r="A16113" s="294" t="s">
        <v>31574</v>
      </c>
      <c r="B16113" s="294"/>
      <c r="C16113" s="294"/>
      <c r="D16113" s="294"/>
      <c r="E16113" s="294"/>
      <c r="F16113" s="294"/>
    </row>
    <row r="16114">
      <c r="A16114" s="294" t="s">
        <v>31575</v>
      </c>
      <c r="B16114" s="294"/>
      <c r="C16114" s="294"/>
      <c r="D16114" s="294"/>
      <c r="E16114" s="294"/>
      <c r="F16114" s="294"/>
    </row>
    <row r="16115">
      <c r="A16115" s="294"/>
      <c r="B16115" s="294"/>
      <c r="C16115" s="294"/>
      <c r="D16115" s="294"/>
      <c r="E16115" s="294"/>
      <c r="F16115" s="294"/>
    </row>
    <row r="16116">
      <c r="A16116" s="294" t="s">
        <v>21304</v>
      </c>
      <c r="B16116" s="294"/>
      <c r="C16116" s="294"/>
      <c r="D16116" s="294"/>
      <c r="E16116" s="294"/>
      <c r="F16116" s="294"/>
    </row>
    <row r="16117">
      <c r="A16117" s="294"/>
      <c r="B16117" s="294"/>
      <c r="C16117" s="294"/>
      <c r="D16117" s="294"/>
      <c r="E16117" s="294"/>
      <c r="F16117" s="294"/>
    </row>
    <row r="16118">
      <c r="A16118" s="294" t="s">
        <v>31576</v>
      </c>
      <c r="B16118" s="294"/>
      <c r="C16118" s="294"/>
      <c r="D16118" s="294"/>
      <c r="E16118" s="294"/>
      <c r="F16118" s="294"/>
    </row>
    <row r="16119">
      <c r="A16119" s="294" t="s">
        <v>31577</v>
      </c>
      <c r="B16119" s="294"/>
      <c r="C16119" s="294"/>
      <c r="D16119" s="294"/>
      <c r="E16119" s="294"/>
      <c r="F16119" s="294"/>
    </row>
    <row r="16120">
      <c r="A16120" s="294" t="s">
        <v>31578</v>
      </c>
      <c r="B16120" s="294"/>
      <c r="C16120" s="294"/>
      <c r="D16120" s="294"/>
      <c r="E16120" s="294"/>
      <c r="F16120" s="294"/>
    </row>
    <row r="16121">
      <c r="A16121" s="294" t="s">
        <v>31579</v>
      </c>
      <c r="B16121" s="294"/>
      <c r="C16121" s="294"/>
      <c r="D16121" s="294"/>
      <c r="E16121" s="294"/>
      <c r="F16121" s="294"/>
    </row>
    <row r="16122">
      <c r="A16122" s="294" t="s">
        <v>31580</v>
      </c>
      <c r="B16122" s="294"/>
      <c r="C16122" s="294"/>
      <c r="D16122" s="294"/>
      <c r="E16122" s="294"/>
      <c r="F16122" s="294"/>
    </row>
    <row r="16123">
      <c r="A16123" s="294" t="s">
        <v>31581</v>
      </c>
      <c r="B16123" s="294"/>
      <c r="C16123" s="294"/>
      <c r="D16123" s="294"/>
      <c r="E16123" s="294"/>
      <c r="F16123" s="294"/>
    </row>
    <row r="16124">
      <c r="A16124" s="294" t="s">
        <v>31582</v>
      </c>
      <c r="B16124" s="294"/>
      <c r="C16124" s="294"/>
      <c r="D16124" s="294"/>
      <c r="E16124" s="294"/>
      <c r="F16124" s="294"/>
    </row>
    <row r="16125">
      <c r="A16125" s="294" t="s">
        <v>31583</v>
      </c>
      <c r="B16125" s="294"/>
      <c r="C16125" s="294"/>
      <c r="D16125" s="294"/>
      <c r="E16125" s="294"/>
      <c r="F16125" s="294"/>
    </row>
    <row r="16126">
      <c r="A16126" s="294"/>
      <c r="B16126" s="294"/>
      <c r="C16126" s="294"/>
      <c r="D16126" s="294"/>
      <c r="E16126" s="294"/>
      <c r="F16126" s="294"/>
    </row>
    <row r="16127">
      <c r="A16127" s="294" t="s">
        <v>28124</v>
      </c>
      <c r="B16127" s="294"/>
      <c r="C16127" s="294"/>
      <c r="D16127" s="294"/>
      <c r="E16127" s="294"/>
      <c r="F16127" s="294"/>
    </row>
    <row r="16128">
      <c r="A16128" s="294" t="s">
        <v>31584</v>
      </c>
      <c r="B16128" s="294"/>
      <c r="C16128" s="294"/>
      <c r="D16128" s="294"/>
      <c r="E16128" s="294"/>
      <c r="F16128" s="294"/>
    </row>
    <row r="16129">
      <c r="A16129" s="294" t="s">
        <v>21672</v>
      </c>
      <c r="B16129" s="294"/>
      <c r="C16129" s="294"/>
      <c r="D16129" s="294"/>
      <c r="E16129" s="294"/>
      <c r="F16129" s="294"/>
    </row>
    <row r="16130">
      <c r="A16130" s="294" t="s">
        <v>31539</v>
      </c>
      <c r="B16130" s="294"/>
      <c r="C16130" s="294"/>
      <c r="D16130" s="294"/>
      <c r="E16130" s="294"/>
      <c r="F16130" s="294"/>
    </row>
    <row r="16131">
      <c r="A16131" s="294"/>
      <c r="B16131" s="294"/>
      <c r="C16131" s="294"/>
      <c r="D16131" s="294"/>
      <c r="E16131" s="294"/>
      <c r="F16131" s="294"/>
    </row>
    <row r="16132">
      <c r="A16132" s="294" t="s">
        <v>21315</v>
      </c>
      <c r="B16132" s="294"/>
      <c r="C16132" s="294"/>
      <c r="D16132" s="294"/>
      <c r="E16132" s="294"/>
      <c r="F16132" s="294"/>
    </row>
    <row r="16133">
      <c r="A16133" s="294"/>
      <c r="B16133" s="294"/>
      <c r="C16133" s="294"/>
      <c r="D16133" s="294"/>
      <c r="E16133" s="294"/>
      <c r="F16133" s="294"/>
    </row>
    <row r="16134">
      <c r="A16134" s="294" t="s">
        <v>31585</v>
      </c>
      <c r="B16134" s="294"/>
      <c r="C16134" s="294"/>
      <c r="D16134" s="294"/>
      <c r="E16134" s="294"/>
      <c r="F16134" s="294"/>
    </row>
    <row r="16135">
      <c r="A16135" s="294" t="s">
        <v>31586</v>
      </c>
      <c r="B16135" s="294"/>
      <c r="C16135" s="294"/>
      <c r="D16135" s="294"/>
      <c r="E16135" s="294"/>
      <c r="F16135" s="294"/>
    </row>
    <row r="16136">
      <c r="A16136" s="294" t="s">
        <v>31587</v>
      </c>
      <c r="B16136" s="294"/>
      <c r="C16136" s="294"/>
      <c r="D16136" s="294"/>
      <c r="E16136" s="294"/>
      <c r="F16136" s="294"/>
    </row>
    <row r="16137">
      <c r="A16137" s="294" t="s">
        <v>31221</v>
      </c>
      <c r="B16137" s="294"/>
      <c r="C16137" s="294"/>
      <c r="D16137" s="294"/>
      <c r="E16137" s="294"/>
      <c r="F16137" s="294"/>
    </row>
    <row r="16138">
      <c r="A16138" s="294" t="s">
        <v>31588</v>
      </c>
      <c r="B16138" s="294"/>
      <c r="C16138" s="294"/>
      <c r="D16138" s="294"/>
      <c r="E16138" s="294"/>
      <c r="F16138" s="294"/>
    </row>
    <row r="16139">
      <c r="A16139" s="294" t="s">
        <v>31589</v>
      </c>
      <c r="B16139" s="294"/>
      <c r="C16139" s="294"/>
      <c r="D16139" s="294"/>
      <c r="E16139" s="294"/>
      <c r="F16139" s="294"/>
    </row>
    <row r="16140">
      <c r="A16140" s="294" t="s">
        <v>31590</v>
      </c>
      <c r="B16140" s="294"/>
      <c r="C16140" s="294"/>
      <c r="D16140" s="294"/>
      <c r="E16140" s="294"/>
      <c r="F16140" s="294"/>
    </row>
    <row r="16141">
      <c r="A16141" s="294" t="s">
        <v>31591</v>
      </c>
      <c r="B16141" s="294"/>
      <c r="C16141" s="294"/>
      <c r="D16141" s="294"/>
      <c r="E16141" s="294"/>
      <c r="F16141" s="294"/>
    </row>
    <row r="16142">
      <c r="A16142" s="294" t="s">
        <v>31592</v>
      </c>
      <c r="B16142" s="294"/>
      <c r="C16142" s="294"/>
      <c r="D16142" s="294"/>
      <c r="E16142" s="294"/>
      <c r="F16142" s="294"/>
    </row>
    <row r="16143">
      <c r="A16143" s="294"/>
      <c r="B16143" s="294"/>
      <c r="C16143" s="294"/>
      <c r="D16143" s="294"/>
      <c r="E16143" s="294"/>
      <c r="F16143" s="294"/>
    </row>
    <row r="16144">
      <c r="A16144" s="294"/>
      <c r="B16144" s="294"/>
      <c r="C16144" s="294"/>
      <c r="D16144" s="294"/>
      <c r="E16144" s="294"/>
      <c r="F16144" s="294"/>
    </row>
    <row r="16145">
      <c r="A16145" s="294" t="s">
        <v>21326</v>
      </c>
      <c r="B16145" s="294"/>
      <c r="C16145" s="294"/>
      <c r="D16145" s="294"/>
      <c r="E16145" s="294"/>
      <c r="F16145" s="294"/>
    </row>
    <row r="16146">
      <c r="A16146" s="294"/>
      <c r="B16146" s="294"/>
      <c r="C16146" s="294"/>
      <c r="D16146" s="294"/>
      <c r="E16146" s="294"/>
      <c r="F16146" s="294"/>
    </row>
    <row r="16147">
      <c r="A16147" s="294" t="s">
        <v>31593</v>
      </c>
      <c r="B16147" s="294"/>
      <c r="C16147" s="294"/>
      <c r="D16147" s="294"/>
      <c r="E16147" s="294"/>
      <c r="F16147" s="294"/>
    </row>
    <row r="16148">
      <c r="A16148" s="294" t="s">
        <v>31594</v>
      </c>
      <c r="B16148" s="294"/>
      <c r="C16148" s="294"/>
      <c r="D16148" s="294"/>
      <c r="E16148" s="294"/>
      <c r="F16148" s="294"/>
    </row>
    <row r="16149">
      <c r="A16149" s="294" t="s">
        <v>31595</v>
      </c>
      <c r="B16149" s="294"/>
      <c r="C16149" s="294"/>
      <c r="D16149" s="294"/>
      <c r="E16149" s="294"/>
      <c r="F16149" s="294"/>
    </row>
    <row r="16150">
      <c r="A16150" s="294" t="s">
        <v>31596</v>
      </c>
      <c r="B16150" s="294"/>
      <c r="C16150" s="294"/>
      <c r="D16150" s="294"/>
      <c r="E16150" s="294"/>
      <c r="F16150" s="294"/>
    </row>
    <row r="16151">
      <c r="A16151" s="294" t="s">
        <v>31597</v>
      </c>
      <c r="B16151" s="294"/>
      <c r="C16151" s="294"/>
      <c r="D16151" s="294"/>
      <c r="E16151" s="294"/>
      <c r="F16151" s="294"/>
    </row>
    <row r="16152">
      <c r="A16152" s="294"/>
      <c r="B16152" s="294"/>
      <c r="C16152" s="294"/>
      <c r="D16152" s="294"/>
      <c r="E16152" s="294"/>
      <c r="F16152" s="294"/>
    </row>
    <row r="16153">
      <c r="A16153" s="294" t="s">
        <v>31598</v>
      </c>
      <c r="B16153" s="294"/>
      <c r="C16153" s="294"/>
      <c r="D16153" s="294"/>
      <c r="E16153" s="294"/>
      <c r="F16153" s="294"/>
    </row>
    <row r="16154">
      <c r="A16154" s="294"/>
      <c r="B16154" s="294"/>
      <c r="C16154" s="294"/>
      <c r="D16154" s="294"/>
      <c r="E16154" s="294"/>
      <c r="F16154" s="294"/>
    </row>
    <row r="16155">
      <c r="A16155" s="294" t="s">
        <v>31599</v>
      </c>
      <c r="B16155" s="294"/>
      <c r="C16155" s="294"/>
      <c r="D16155" s="294"/>
      <c r="E16155" s="294"/>
      <c r="F16155" s="294"/>
    </row>
    <row r="16156">
      <c r="A16156" s="294" t="s">
        <v>31600</v>
      </c>
      <c r="B16156" s="294"/>
      <c r="C16156" s="294"/>
      <c r="D16156" s="294"/>
      <c r="E16156" s="294"/>
      <c r="F16156" s="294"/>
    </row>
    <row r="16157">
      <c r="A16157" s="294" t="s">
        <v>31601</v>
      </c>
      <c r="B16157" s="294"/>
      <c r="C16157" s="294"/>
      <c r="D16157" s="294"/>
      <c r="E16157" s="294"/>
      <c r="F16157" s="294"/>
    </row>
    <row r="16158">
      <c r="A16158" s="294" t="s">
        <v>31602</v>
      </c>
      <c r="B16158" s="294"/>
      <c r="C16158" s="294"/>
      <c r="D16158" s="294"/>
      <c r="E16158" s="294"/>
      <c r="F16158" s="294"/>
    </row>
    <row r="16159">
      <c r="A16159" s="294" t="s">
        <v>31603</v>
      </c>
      <c r="B16159" s="294"/>
      <c r="C16159" s="294"/>
      <c r="D16159" s="294"/>
      <c r="E16159" s="294"/>
      <c r="F16159" s="294"/>
    </row>
    <row r="16160">
      <c r="A16160" s="294" t="s">
        <v>31604</v>
      </c>
      <c r="B16160" s="294"/>
      <c r="C16160" s="294"/>
      <c r="D16160" s="294"/>
      <c r="E16160" s="294"/>
      <c r="F16160" s="294"/>
    </row>
    <row r="16161">
      <c r="A16161" s="294" t="s">
        <v>31605</v>
      </c>
      <c r="B16161" s="294"/>
      <c r="C16161" s="294"/>
      <c r="D16161" s="294"/>
      <c r="E16161" s="294"/>
      <c r="F16161" s="294"/>
    </row>
    <row r="16162">
      <c r="A16162" s="294" t="s">
        <v>31606</v>
      </c>
      <c r="B16162" s="294"/>
      <c r="C16162" s="294"/>
      <c r="D16162" s="294"/>
      <c r="E16162" s="294"/>
      <c r="F16162" s="294"/>
    </row>
    <row r="16163">
      <c r="A16163" s="294"/>
      <c r="B16163" s="294"/>
      <c r="C16163" s="294"/>
      <c r="D16163" s="294"/>
      <c r="E16163" s="294"/>
      <c r="F16163" s="294"/>
    </row>
    <row r="16164">
      <c r="A16164" s="294" t="s">
        <v>25653</v>
      </c>
      <c r="B16164" s="294"/>
      <c r="C16164" s="294"/>
      <c r="D16164" s="294"/>
      <c r="E16164" s="294"/>
      <c r="F16164" s="294"/>
    </row>
    <row r="16165">
      <c r="A16165" s="294" t="s">
        <v>23767</v>
      </c>
      <c r="B16165" s="294"/>
      <c r="C16165" s="294"/>
      <c r="D16165" s="294"/>
      <c r="E16165" s="294"/>
      <c r="F16165" s="294"/>
    </row>
    <row r="16166">
      <c r="A16166" s="294"/>
      <c r="B16166" s="294"/>
      <c r="C16166" s="294"/>
      <c r="D16166" s="294"/>
      <c r="E16166" s="294"/>
      <c r="F16166" s="294"/>
    </row>
    <row r="16167">
      <c r="A16167" s="294" t="s">
        <v>31607</v>
      </c>
      <c r="B16167" s="294"/>
      <c r="C16167" s="294"/>
      <c r="D16167" s="294"/>
      <c r="E16167" s="294"/>
      <c r="F16167" s="294"/>
    </row>
    <row r="16168">
      <c r="A16168" s="294" t="s">
        <v>31608</v>
      </c>
      <c r="B16168" s="294"/>
      <c r="C16168" s="294"/>
      <c r="D16168" s="294"/>
      <c r="E16168" s="294"/>
      <c r="F16168" s="294"/>
    </row>
    <row r="16169">
      <c r="A16169" s="294" t="s">
        <v>31609</v>
      </c>
      <c r="B16169" s="294"/>
      <c r="C16169" s="294"/>
      <c r="D16169" s="294"/>
      <c r="E16169" s="294"/>
      <c r="F16169" s="294"/>
    </row>
    <row r="16170">
      <c r="A16170" s="294" t="s">
        <v>31610</v>
      </c>
      <c r="B16170" s="294"/>
      <c r="C16170" s="294"/>
      <c r="D16170" s="294"/>
      <c r="E16170" s="294"/>
      <c r="F16170" s="294"/>
    </row>
    <row r="16171">
      <c r="A16171" s="294"/>
      <c r="B16171" s="294"/>
      <c r="C16171" s="294"/>
      <c r="D16171" s="294"/>
      <c r="E16171" s="294"/>
      <c r="F16171" s="294"/>
    </row>
    <row r="16172">
      <c r="A16172" s="294" t="s">
        <v>23201</v>
      </c>
      <c r="B16172" s="294"/>
      <c r="C16172" s="294"/>
      <c r="D16172" s="294"/>
      <c r="E16172" s="294"/>
      <c r="F16172" s="294"/>
    </row>
    <row r="16173">
      <c r="A16173" s="294" t="s">
        <v>23772</v>
      </c>
      <c r="B16173" s="294"/>
      <c r="C16173" s="294"/>
      <c r="D16173" s="294"/>
      <c r="E16173" s="294"/>
      <c r="F16173" s="294"/>
    </row>
    <row r="16174">
      <c r="A16174" s="294"/>
      <c r="B16174" s="294"/>
      <c r="C16174" s="294"/>
      <c r="D16174" s="294"/>
      <c r="E16174" s="294"/>
      <c r="F16174" s="294"/>
    </row>
    <row r="16175">
      <c r="A16175" s="294" t="s">
        <v>31611</v>
      </c>
      <c r="B16175" s="294"/>
      <c r="C16175" s="294"/>
      <c r="D16175" s="294"/>
      <c r="E16175" s="294"/>
      <c r="F16175" s="294"/>
    </row>
    <row r="16176">
      <c r="A16176" s="294" t="s">
        <v>31612</v>
      </c>
      <c r="B16176" s="294"/>
      <c r="C16176" s="294"/>
      <c r="D16176" s="294"/>
      <c r="E16176" s="294"/>
      <c r="F16176" s="294"/>
    </row>
    <row r="16177">
      <c r="A16177" s="294" t="s">
        <v>31613</v>
      </c>
      <c r="B16177" s="294"/>
      <c r="C16177" s="294"/>
      <c r="D16177" s="294"/>
      <c r="E16177" s="294"/>
      <c r="F16177" s="294"/>
    </row>
    <row r="16178">
      <c r="A16178" s="294" t="s">
        <v>31614</v>
      </c>
      <c r="B16178" s="294"/>
      <c r="C16178" s="294"/>
      <c r="D16178" s="294"/>
      <c r="E16178" s="294"/>
      <c r="F16178" s="294"/>
    </row>
    <row r="16179">
      <c r="A16179" s="294"/>
      <c r="B16179" s="294"/>
      <c r="C16179" s="294"/>
      <c r="D16179" s="294"/>
      <c r="E16179" s="294"/>
      <c r="F16179" s="294"/>
    </row>
    <row r="16180">
      <c r="A16180" s="294" t="s">
        <v>31615</v>
      </c>
      <c r="B16180" s="294"/>
      <c r="C16180" s="294"/>
      <c r="D16180" s="294"/>
      <c r="E16180" s="294"/>
      <c r="F16180" s="294"/>
    </row>
    <row r="16181">
      <c r="A16181" s="294"/>
      <c r="B16181" s="294"/>
      <c r="C16181" s="294"/>
      <c r="D16181" s="294"/>
      <c r="E16181" s="294"/>
      <c r="F16181" s="294"/>
    </row>
    <row r="16182">
      <c r="A16182" s="294" t="s">
        <v>31616</v>
      </c>
      <c r="B16182" s="294"/>
      <c r="C16182" s="294"/>
      <c r="D16182" s="294"/>
      <c r="E16182" s="294"/>
      <c r="F16182" s="294"/>
    </row>
    <row r="16183">
      <c r="A16183" s="294" t="s">
        <v>31617</v>
      </c>
      <c r="B16183" s="294"/>
      <c r="C16183" s="294"/>
      <c r="D16183" s="294"/>
      <c r="E16183" s="294"/>
      <c r="F16183" s="294"/>
    </row>
    <row r="16184">
      <c r="A16184" s="294" t="s">
        <v>31618</v>
      </c>
      <c r="B16184" s="294"/>
      <c r="C16184" s="294"/>
      <c r="D16184" s="294"/>
      <c r="E16184" s="294"/>
      <c r="F16184" s="294"/>
    </row>
    <row r="16185">
      <c r="A16185" s="294" t="s">
        <v>31619</v>
      </c>
      <c r="B16185" s="294"/>
      <c r="C16185" s="294"/>
      <c r="D16185" s="294"/>
      <c r="E16185" s="294"/>
      <c r="F16185" s="294"/>
    </row>
    <row r="16186">
      <c r="A16186" s="294" t="s">
        <v>31620</v>
      </c>
      <c r="B16186" s="294"/>
      <c r="C16186" s="294"/>
      <c r="D16186" s="294"/>
      <c r="E16186" s="294"/>
      <c r="F16186" s="294"/>
    </row>
    <row r="16187">
      <c r="A16187" s="294" t="s">
        <v>31621</v>
      </c>
      <c r="B16187" s="294"/>
      <c r="C16187" s="294"/>
      <c r="D16187" s="294"/>
      <c r="E16187" s="294"/>
      <c r="F16187" s="294"/>
    </row>
    <row r="16188">
      <c r="A16188" s="294" t="s">
        <v>31622</v>
      </c>
      <c r="B16188" s="294"/>
      <c r="C16188" s="294"/>
      <c r="D16188" s="294"/>
      <c r="E16188" s="294"/>
      <c r="F16188" s="294"/>
    </row>
    <row r="16189">
      <c r="A16189" s="294" t="s">
        <v>31623</v>
      </c>
      <c r="B16189" s="294"/>
      <c r="C16189" s="294"/>
      <c r="D16189" s="294"/>
      <c r="E16189" s="294"/>
      <c r="F16189" s="294"/>
    </row>
    <row r="16190">
      <c r="A16190" s="294" t="s">
        <v>27783</v>
      </c>
      <c r="B16190" s="294"/>
      <c r="C16190" s="294"/>
      <c r="D16190" s="294"/>
      <c r="E16190" s="294"/>
      <c r="F16190" s="294"/>
    </row>
    <row r="16191">
      <c r="A16191" s="294" t="s">
        <v>31624</v>
      </c>
      <c r="B16191" s="294"/>
      <c r="C16191" s="294"/>
      <c r="D16191" s="294"/>
      <c r="E16191" s="294"/>
      <c r="F16191" s="294"/>
    </row>
    <row r="16192">
      <c r="A16192" s="294" t="s">
        <v>31625</v>
      </c>
      <c r="B16192" s="294"/>
      <c r="C16192" s="294"/>
      <c r="D16192" s="294"/>
      <c r="E16192" s="294"/>
      <c r="F16192" s="294"/>
    </row>
    <row r="16193">
      <c r="A16193" s="294" t="s">
        <v>31626</v>
      </c>
      <c r="B16193" s="294"/>
      <c r="C16193" s="294"/>
      <c r="D16193" s="294"/>
      <c r="E16193" s="294"/>
      <c r="F16193" s="294"/>
    </row>
    <row r="16194">
      <c r="A16194" s="294"/>
      <c r="B16194" s="294"/>
      <c r="C16194" s="294"/>
      <c r="D16194" s="294"/>
      <c r="E16194" s="294"/>
      <c r="F16194" s="294"/>
    </row>
    <row r="16195">
      <c r="A16195" s="294" t="s">
        <v>28124</v>
      </c>
      <c r="B16195" s="294"/>
      <c r="C16195" s="294"/>
      <c r="D16195" s="294"/>
      <c r="E16195" s="294"/>
      <c r="F16195" s="294"/>
    </row>
    <row r="16196">
      <c r="A16196" s="294" t="s">
        <v>31627</v>
      </c>
      <c r="B16196" s="294"/>
      <c r="C16196" s="294"/>
      <c r="D16196" s="294"/>
      <c r="E16196" s="294"/>
      <c r="F16196" s="294"/>
    </row>
    <row r="16197">
      <c r="A16197" s="294" t="s">
        <v>31628</v>
      </c>
      <c r="B16197" s="294"/>
      <c r="C16197" s="294"/>
      <c r="D16197" s="294"/>
      <c r="E16197" s="294"/>
      <c r="F16197" s="294"/>
    </row>
    <row r="16198">
      <c r="A16198" s="294"/>
      <c r="B16198" s="294"/>
      <c r="C16198" s="294"/>
      <c r="D16198" s="294"/>
      <c r="E16198" s="294"/>
      <c r="F16198" s="294"/>
    </row>
    <row r="16199">
      <c r="A16199" s="294" t="s">
        <v>25957</v>
      </c>
      <c r="B16199" s="294"/>
      <c r="C16199" s="294"/>
      <c r="D16199" s="294"/>
      <c r="E16199" s="294"/>
      <c r="F16199" s="294"/>
    </row>
    <row r="16200">
      <c r="A16200" s="294"/>
      <c r="B16200" s="294"/>
      <c r="C16200" s="294"/>
      <c r="D16200" s="294"/>
      <c r="E16200" s="294"/>
      <c r="F16200" s="294"/>
    </row>
    <row r="16201">
      <c r="A16201" s="294" t="s">
        <v>31629</v>
      </c>
      <c r="B16201" s="294"/>
      <c r="C16201" s="294"/>
      <c r="D16201" s="294"/>
      <c r="E16201" s="294"/>
      <c r="F16201" s="294"/>
    </row>
    <row r="16202">
      <c r="A16202" s="294"/>
      <c r="B16202" s="294"/>
      <c r="C16202" s="294"/>
      <c r="D16202" s="294"/>
      <c r="E16202" s="294"/>
      <c r="F16202" s="294"/>
    </row>
    <row r="16203">
      <c r="A16203" s="294" t="s">
        <v>26193</v>
      </c>
      <c r="B16203" s="294"/>
      <c r="C16203" s="294"/>
      <c r="D16203" s="294"/>
      <c r="E16203" s="294"/>
      <c r="F16203" s="294"/>
    </row>
    <row r="16204">
      <c r="A16204" s="294"/>
      <c r="B16204" s="294"/>
      <c r="C16204" s="294"/>
      <c r="D16204" s="294"/>
      <c r="E16204" s="294"/>
      <c r="F16204" s="294"/>
    </row>
    <row r="16205">
      <c r="A16205" s="294" t="s">
        <v>31630</v>
      </c>
      <c r="B16205" s="294"/>
      <c r="C16205" s="294"/>
      <c r="D16205" s="294"/>
      <c r="E16205" s="294"/>
      <c r="F16205" s="294"/>
    </row>
    <row r="16206">
      <c r="A16206" s="294" t="s">
        <v>31631</v>
      </c>
      <c r="B16206" s="294"/>
      <c r="C16206" s="294"/>
      <c r="D16206" s="294"/>
      <c r="E16206" s="294"/>
      <c r="F16206" s="294"/>
    </row>
    <row r="16207">
      <c r="A16207" s="294" t="s">
        <v>31632</v>
      </c>
      <c r="B16207" s="294"/>
      <c r="C16207" s="294"/>
      <c r="D16207" s="294"/>
      <c r="E16207" s="294"/>
      <c r="F16207" s="294"/>
    </row>
    <row r="16208">
      <c r="A16208" s="294" t="s">
        <v>31633</v>
      </c>
      <c r="B16208" s="294"/>
      <c r="C16208" s="294"/>
      <c r="D16208" s="294"/>
      <c r="E16208" s="294"/>
      <c r="F16208" s="294"/>
    </row>
    <row r="16209">
      <c r="A16209" s="294" t="s">
        <v>31634</v>
      </c>
      <c r="B16209" s="294"/>
      <c r="C16209" s="294"/>
      <c r="D16209" s="294"/>
      <c r="E16209" s="294"/>
      <c r="F16209" s="294"/>
    </row>
    <row r="16210">
      <c r="A16210" s="294" t="s">
        <v>31635</v>
      </c>
      <c r="B16210" s="294"/>
      <c r="C16210" s="294"/>
      <c r="D16210" s="294"/>
      <c r="E16210" s="294"/>
      <c r="F16210" s="294"/>
    </row>
    <row r="16211">
      <c r="A16211" s="294"/>
      <c r="B16211" s="294"/>
      <c r="C16211" s="294"/>
      <c r="D16211" s="294"/>
      <c r="E16211" s="294"/>
      <c r="F16211" s="294"/>
    </row>
    <row r="16212">
      <c r="A16212" s="294" t="s">
        <v>25967</v>
      </c>
      <c r="B16212" s="294"/>
      <c r="C16212" s="294"/>
      <c r="D16212" s="294"/>
      <c r="E16212" s="294"/>
      <c r="F16212" s="294"/>
    </row>
    <row r="16213">
      <c r="A16213" s="294"/>
      <c r="B16213" s="294"/>
      <c r="C16213" s="294"/>
      <c r="D16213" s="294"/>
      <c r="E16213" s="294"/>
      <c r="F16213" s="294"/>
    </row>
    <row r="16214">
      <c r="A16214" s="294" t="s">
        <v>31636</v>
      </c>
      <c r="B16214" s="294"/>
      <c r="C16214" s="294"/>
      <c r="D16214" s="294"/>
      <c r="E16214" s="294"/>
      <c r="F16214" s="294"/>
    </row>
    <row r="16215">
      <c r="A16215" s="294" t="s">
        <v>31637</v>
      </c>
      <c r="B16215" s="294"/>
      <c r="C16215" s="294"/>
      <c r="D16215" s="294"/>
      <c r="E16215" s="294"/>
      <c r="F16215" s="294"/>
    </row>
    <row r="16216">
      <c r="A16216" s="294" t="s">
        <v>31638</v>
      </c>
      <c r="B16216" s="294"/>
      <c r="C16216" s="294"/>
      <c r="D16216" s="294"/>
      <c r="E16216" s="294"/>
      <c r="F16216" s="294"/>
    </row>
    <row r="16217">
      <c r="A16217" s="294" t="s">
        <v>31639</v>
      </c>
      <c r="B16217" s="294"/>
      <c r="C16217" s="294"/>
      <c r="D16217" s="294"/>
      <c r="E16217" s="294"/>
      <c r="F16217" s="294"/>
    </row>
    <row r="16218">
      <c r="A16218" s="294" t="s">
        <v>31640</v>
      </c>
      <c r="B16218" s="294"/>
      <c r="C16218" s="294"/>
      <c r="D16218" s="294"/>
      <c r="E16218" s="294"/>
      <c r="F16218" s="294"/>
    </row>
    <row r="16219">
      <c r="A16219" s="294"/>
      <c r="B16219" s="294"/>
      <c r="C16219" s="294"/>
      <c r="D16219" s="294"/>
      <c r="E16219" s="294"/>
      <c r="F16219" s="294"/>
    </row>
    <row r="16220">
      <c r="A16220" s="294" t="s">
        <v>26240</v>
      </c>
      <c r="B16220" s="294"/>
      <c r="C16220" s="294"/>
      <c r="D16220" s="294"/>
      <c r="E16220" s="294"/>
      <c r="F16220" s="294"/>
    </row>
    <row r="16221">
      <c r="A16221" s="294"/>
      <c r="B16221" s="294"/>
      <c r="C16221" s="294"/>
      <c r="D16221" s="294"/>
      <c r="E16221" s="294"/>
      <c r="F16221" s="294"/>
    </row>
    <row r="16222">
      <c r="A16222" s="294" t="s">
        <v>31641</v>
      </c>
      <c r="B16222" s="294"/>
      <c r="C16222" s="294"/>
      <c r="D16222" s="294"/>
      <c r="E16222" s="294"/>
      <c r="F16222" s="294"/>
    </row>
    <row r="16223">
      <c r="A16223" s="294" t="s">
        <v>31270</v>
      </c>
      <c r="B16223" s="294"/>
      <c r="C16223" s="294"/>
      <c r="D16223" s="294"/>
      <c r="E16223" s="294"/>
      <c r="F16223" s="294"/>
    </row>
    <row r="16224">
      <c r="A16224" s="294" t="s">
        <v>31642</v>
      </c>
      <c r="B16224" s="294"/>
      <c r="C16224" s="294"/>
      <c r="D16224" s="294"/>
      <c r="E16224" s="294"/>
      <c r="F16224" s="294"/>
    </row>
    <row r="16225">
      <c r="A16225" s="294" t="s">
        <v>31643</v>
      </c>
      <c r="B16225" s="294"/>
      <c r="C16225" s="294"/>
      <c r="D16225" s="294"/>
      <c r="E16225" s="294"/>
      <c r="F16225" s="294"/>
    </row>
    <row r="16226">
      <c r="A16226" s="294" t="s">
        <v>31644</v>
      </c>
      <c r="B16226" s="294"/>
      <c r="C16226" s="294"/>
      <c r="D16226" s="294"/>
      <c r="E16226" s="294"/>
      <c r="F16226" s="294"/>
    </row>
    <row r="16227">
      <c r="A16227" s="294" t="s">
        <v>31645</v>
      </c>
      <c r="B16227" s="294"/>
      <c r="C16227" s="294"/>
      <c r="D16227" s="294"/>
      <c r="E16227" s="294"/>
      <c r="F16227" s="294"/>
    </row>
    <row r="16228">
      <c r="A16228" s="294" t="s">
        <v>31646</v>
      </c>
      <c r="B16228" s="294"/>
      <c r="C16228" s="294"/>
      <c r="D16228" s="294"/>
      <c r="E16228" s="294"/>
      <c r="F16228" s="294"/>
    </row>
    <row r="16229">
      <c r="A16229" s="294"/>
      <c r="B16229" s="294"/>
      <c r="C16229" s="294"/>
      <c r="D16229" s="294"/>
      <c r="E16229" s="294"/>
      <c r="F16229" s="294"/>
    </row>
    <row r="16230">
      <c r="A16230" s="294" t="s">
        <v>26214</v>
      </c>
      <c r="B16230" s="294"/>
      <c r="C16230" s="294"/>
      <c r="D16230" s="294"/>
      <c r="E16230" s="294"/>
      <c r="F16230" s="294"/>
    </row>
    <row r="16231">
      <c r="A16231" s="294"/>
      <c r="B16231" s="294"/>
      <c r="C16231" s="294"/>
      <c r="D16231" s="294"/>
      <c r="E16231" s="294"/>
      <c r="F16231" s="294"/>
    </row>
    <row r="16232">
      <c r="A16232" s="294" t="s">
        <v>31647</v>
      </c>
      <c r="B16232" s="294"/>
      <c r="C16232" s="294"/>
      <c r="D16232" s="294"/>
      <c r="E16232" s="294"/>
      <c r="F16232" s="294"/>
    </row>
    <row r="16233">
      <c r="A16233" s="294" t="s">
        <v>31648</v>
      </c>
      <c r="B16233" s="294"/>
      <c r="C16233" s="294"/>
      <c r="D16233" s="294"/>
      <c r="E16233" s="294"/>
      <c r="F16233" s="294"/>
    </row>
    <row r="16234">
      <c r="A16234" s="294" t="s">
        <v>31649</v>
      </c>
      <c r="B16234" s="294"/>
      <c r="C16234" s="294"/>
      <c r="D16234" s="294"/>
      <c r="E16234" s="294"/>
      <c r="F16234" s="294"/>
    </row>
    <row r="16235">
      <c r="A16235" s="294" t="s">
        <v>29567</v>
      </c>
      <c r="B16235" s="294"/>
      <c r="C16235" s="294"/>
      <c r="D16235" s="294"/>
      <c r="E16235" s="294"/>
      <c r="F16235" s="294"/>
    </row>
    <row r="16236">
      <c r="A16236" s="294" t="s">
        <v>30279</v>
      </c>
      <c r="B16236" s="294"/>
      <c r="C16236" s="294"/>
      <c r="D16236" s="294"/>
      <c r="E16236" s="294"/>
      <c r="F16236" s="294"/>
    </row>
    <row r="16237">
      <c r="A16237" s="294" t="s">
        <v>31650</v>
      </c>
      <c r="B16237" s="294"/>
      <c r="C16237" s="294"/>
      <c r="D16237" s="294"/>
      <c r="E16237" s="294"/>
      <c r="F16237" s="294"/>
    </row>
    <row r="16238">
      <c r="A16238" s="294" t="s">
        <v>31651</v>
      </c>
      <c r="B16238" s="294"/>
      <c r="C16238" s="294"/>
      <c r="D16238" s="294"/>
      <c r="E16238" s="294"/>
      <c r="F16238" s="294"/>
    </row>
    <row r="16239">
      <c r="A16239" s="294"/>
      <c r="B16239" s="294"/>
      <c r="C16239" s="294"/>
      <c r="D16239" s="294"/>
      <c r="E16239" s="294"/>
      <c r="F16239" s="294"/>
    </row>
    <row r="16240">
      <c r="A16240" s="294" t="s">
        <v>26219</v>
      </c>
      <c r="B16240" s="294"/>
      <c r="C16240" s="294"/>
      <c r="D16240" s="294"/>
      <c r="E16240" s="294"/>
      <c r="F16240" s="294"/>
    </row>
    <row r="16241">
      <c r="A16241" s="294"/>
      <c r="B16241" s="294"/>
      <c r="C16241" s="294"/>
      <c r="D16241" s="294"/>
      <c r="E16241" s="294"/>
      <c r="F16241" s="294"/>
    </row>
    <row r="16242">
      <c r="A16242" s="294" t="s">
        <v>31652</v>
      </c>
      <c r="B16242" s="294"/>
      <c r="C16242" s="294"/>
      <c r="D16242" s="294"/>
      <c r="E16242" s="294"/>
      <c r="F16242" s="294"/>
    </row>
    <row r="16243">
      <c r="A16243" s="294" t="s">
        <v>31653</v>
      </c>
      <c r="B16243" s="294"/>
      <c r="C16243" s="294"/>
      <c r="D16243" s="294"/>
      <c r="E16243" s="294"/>
      <c r="F16243" s="294"/>
    </row>
    <row r="16244">
      <c r="A16244" s="294" t="s">
        <v>31654</v>
      </c>
      <c r="B16244" s="294"/>
      <c r="C16244" s="294"/>
      <c r="D16244" s="294"/>
      <c r="E16244" s="294"/>
      <c r="F16244" s="294"/>
    </row>
    <row r="16245">
      <c r="A16245" s="294" t="s">
        <v>31655</v>
      </c>
      <c r="B16245" s="294"/>
      <c r="C16245" s="294"/>
      <c r="D16245" s="294"/>
      <c r="E16245" s="294"/>
      <c r="F16245" s="294"/>
    </row>
    <row r="16246">
      <c r="A16246" s="294" t="s">
        <v>31656</v>
      </c>
      <c r="B16246" s="294"/>
      <c r="C16246" s="294"/>
      <c r="D16246" s="294"/>
      <c r="E16246" s="294"/>
      <c r="F16246" s="294"/>
    </row>
    <row r="16247">
      <c r="A16247" s="294" t="s">
        <v>31657</v>
      </c>
      <c r="B16247" s="294"/>
      <c r="C16247" s="294"/>
      <c r="D16247" s="294"/>
      <c r="E16247" s="294"/>
      <c r="F16247" s="294"/>
    </row>
    <row r="16248">
      <c r="A16248" s="294"/>
      <c r="B16248" s="294"/>
      <c r="C16248" s="294"/>
      <c r="D16248" s="294"/>
      <c r="E16248" s="294"/>
      <c r="F16248" s="294"/>
    </row>
    <row r="16249">
      <c r="A16249" s="294" t="s">
        <v>28124</v>
      </c>
      <c r="B16249" s="294"/>
      <c r="C16249" s="294"/>
      <c r="D16249" s="294"/>
      <c r="E16249" s="294"/>
      <c r="F16249" s="294"/>
    </row>
    <row r="16250">
      <c r="A16250" s="294" t="s">
        <v>19213</v>
      </c>
      <c r="B16250" s="294"/>
      <c r="C16250" s="294"/>
      <c r="D16250" s="294"/>
      <c r="E16250" s="294"/>
      <c r="F16250" s="294"/>
    </row>
    <row r="16251">
      <c r="A16251" s="294" t="s">
        <v>21618</v>
      </c>
      <c r="B16251" s="294"/>
      <c r="C16251" s="294"/>
      <c r="D16251" s="294"/>
      <c r="E16251" s="294"/>
      <c r="F16251" s="294"/>
    </row>
    <row r="16252">
      <c r="A16252" s="294" t="s">
        <v>31658</v>
      </c>
      <c r="B16252" s="294"/>
      <c r="C16252" s="294"/>
      <c r="D16252" s="294"/>
      <c r="E16252" s="294"/>
      <c r="F16252" s="294"/>
    </row>
    <row r="16253">
      <c r="A16253" s="294"/>
      <c r="B16253" s="294"/>
      <c r="C16253" s="294"/>
      <c r="D16253" s="294"/>
      <c r="E16253" s="294"/>
      <c r="F16253" s="294"/>
    </row>
    <row r="16254">
      <c r="A16254" s="294" t="s">
        <v>22512</v>
      </c>
      <c r="B16254" s="294"/>
      <c r="C16254" s="294"/>
      <c r="D16254" s="294"/>
      <c r="E16254" s="294"/>
      <c r="F16254" s="294"/>
    </row>
    <row r="16255">
      <c r="A16255" s="294" t="s">
        <v>26296</v>
      </c>
      <c r="B16255" s="294"/>
      <c r="C16255" s="294"/>
      <c r="D16255" s="294"/>
      <c r="E16255" s="294"/>
      <c r="F16255" s="294"/>
    </row>
    <row r="16256">
      <c r="A16256" s="294"/>
      <c r="B16256" s="294"/>
      <c r="C16256" s="294"/>
      <c r="D16256" s="294"/>
      <c r="E16256" s="294"/>
      <c r="F16256" s="294"/>
    </row>
    <row r="16257">
      <c r="A16257" s="294" t="s">
        <v>31659</v>
      </c>
      <c r="B16257" s="294"/>
      <c r="C16257" s="294"/>
      <c r="D16257" s="294"/>
      <c r="E16257" s="294"/>
      <c r="F16257" s="294"/>
    </row>
    <row r="16258">
      <c r="A16258" s="294" t="s">
        <v>31660</v>
      </c>
      <c r="B16258" s="294"/>
      <c r="C16258" s="294"/>
      <c r="D16258" s="294"/>
      <c r="E16258" s="294"/>
      <c r="F16258" s="294"/>
    </row>
    <row r="16259">
      <c r="A16259" s="294" t="s">
        <v>31661</v>
      </c>
      <c r="B16259" s="294"/>
      <c r="C16259" s="294"/>
      <c r="D16259" s="294"/>
      <c r="E16259" s="294"/>
      <c r="F16259" s="294"/>
    </row>
    <row r="16260">
      <c r="A16260" s="294" t="s">
        <v>31662</v>
      </c>
      <c r="B16260" s="294"/>
      <c r="C16260" s="294"/>
      <c r="D16260" s="294"/>
      <c r="E16260" s="294"/>
      <c r="F16260" s="294"/>
    </row>
    <row r="16261">
      <c r="A16261" s="294" t="s">
        <v>31663</v>
      </c>
      <c r="B16261" s="294"/>
      <c r="C16261" s="294"/>
      <c r="D16261" s="294"/>
      <c r="E16261" s="294"/>
      <c r="F16261" s="294"/>
    </row>
    <row r="16262">
      <c r="A16262" s="294" t="s">
        <v>31664</v>
      </c>
      <c r="B16262" s="294"/>
      <c r="C16262" s="294"/>
      <c r="D16262" s="294"/>
      <c r="E16262" s="294"/>
      <c r="F16262" s="294"/>
    </row>
    <row r="16263">
      <c r="A16263" s="294" t="s">
        <v>31665</v>
      </c>
      <c r="B16263" s="294"/>
      <c r="C16263" s="294"/>
      <c r="D16263" s="294"/>
      <c r="E16263" s="294"/>
      <c r="F16263" s="294"/>
    </row>
    <row r="16264">
      <c r="A16264" s="294" t="s">
        <v>31666</v>
      </c>
      <c r="B16264" s="294"/>
      <c r="C16264" s="294"/>
      <c r="D16264" s="294"/>
      <c r="E16264" s="294"/>
      <c r="F16264" s="294"/>
    </row>
    <row r="16265">
      <c r="A16265" s="294"/>
      <c r="B16265" s="294"/>
      <c r="C16265" s="294"/>
      <c r="D16265" s="294"/>
      <c r="E16265" s="294"/>
      <c r="F16265" s="294"/>
    </row>
    <row r="16266">
      <c r="A16266" s="294" t="s">
        <v>23148</v>
      </c>
      <c r="B16266" s="294"/>
      <c r="C16266" s="294"/>
      <c r="D16266" s="294"/>
      <c r="E16266" s="294"/>
      <c r="F16266" s="294"/>
    </row>
    <row r="16267">
      <c r="A16267" s="294" t="s">
        <v>27629</v>
      </c>
      <c r="B16267" s="294"/>
      <c r="C16267" s="294"/>
      <c r="D16267" s="294"/>
      <c r="E16267" s="294"/>
      <c r="F16267" s="294"/>
    </row>
    <row r="16268">
      <c r="A16268" s="294"/>
      <c r="B16268" s="294"/>
      <c r="C16268" s="294"/>
      <c r="D16268" s="294"/>
      <c r="E16268" s="294"/>
      <c r="F16268" s="294"/>
    </row>
    <row r="16269">
      <c r="A16269" s="294" t="s">
        <v>31667</v>
      </c>
      <c r="B16269" s="294"/>
      <c r="C16269" s="294"/>
      <c r="D16269" s="294"/>
      <c r="E16269" s="294"/>
      <c r="F16269" s="294"/>
    </row>
    <row r="16270">
      <c r="A16270" s="294" t="s">
        <v>31668</v>
      </c>
      <c r="B16270" s="294"/>
      <c r="C16270" s="294"/>
      <c r="D16270" s="294"/>
      <c r="E16270" s="294"/>
      <c r="F16270" s="294"/>
    </row>
    <row r="16271">
      <c r="A16271" s="294" t="s">
        <v>31669</v>
      </c>
      <c r="B16271" s="294"/>
      <c r="C16271" s="294"/>
      <c r="D16271" s="294"/>
      <c r="E16271" s="294"/>
      <c r="F16271" s="294"/>
    </row>
    <row r="16272">
      <c r="A16272" s="294" t="s">
        <v>31670</v>
      </c>
      <c r="B16272" s="294"/>
      <c r="C16272" s="294"/>
      <c r="D16272" s="294"/>
      <c r="E16272" s="294"/>
      <c r="F16272" s="294"/>
    </row>
    <row r="16273">
      <c r="A16273" s="294" t="s">
        <v>31671</v>
      </c>
      <c r="B16273" s="294"/>
      <c r="C16273" s="294"/>
      <c r="D16273" s="294"/>
      <c r="E16273" s="294"/>
      <c r="F16273" s="294"/>
    </row>
    <row r="16274">
      <c r="A16274" s="294"/>
      <c r="B16274" s="294"/>
      <c r="C16274" s="294"/>
      <c r="D16274" s="294"/>
      <c r="E16274" s="294"/>
      <c r="F16274" s="294"/>
    </row>
    <row r="16275">
      <c r="A16275" s="294" t="s">
        <v>26992</v>
      </c>
      <c r="B16275" s="294"/>
      <c r="C16275" s="294"/>
      <c r="D16275" s="294"/>
      <c r="E16275" s="294"/>
      <c r="F16275" s="294"/>
    </row>
    <row r="16276">
      <c r="A16276" s="294" t="s">
        <v>22618</v>
      </c>
      <c r="B16276" s="294"/>
      <c r="C16276" s="294"/>
      <c r="D16276" s="294"/>
      <c r="E16276" s="294"/>
      <c r="F16276" s="294"/>
    </row>
    <row r="16277">
      <c r="A16277" s="294"/>
      <c r="B16277" s="294"/>
      <c r="C16277" s="294"/>
      <c r="D16277" s="294"/>
      <c r="E16277" s="294"/>
      <c r="F16277" s="294"/>
    </row>
    <row r="16278">
      <c r="A16278" s="294" t="s">
        <v>31672</v>
      </c>
      <c r="B16278" s="294"/>
      <c r="C16278" s="294"/>
      <c r="D16278" s="294"/>
      <c r="E16278" s="294"/>
      <c r="F16278" s="294"/>
    </row>
    <row r="16279">
      <c r="A16279" s="294" t="s">
        <v>31673</v>
      </c>
      <c r="B16279" s="294"/>
      <c r="C16279" s="294"/>
      <c r="D16279" s="294"/>
      <c r="E16279" s="294"/>
      <c r="F16279" s="294"/>
    </row>
    <row r="16280">
      <c r="A16280" s="294" t="s">
        <v>31674</v>
      </c>
      <c r="B16280" s="294"/>
      <c r="C16280" s="294"/>
      <c r="D16280" s="294"/>
      <c r="E16280" s="294"/>
      <c r="F16280" s="294"/>
    </row>
    <row r="16281">
      <c r="A16281" s="294" t="s">
        <v>31675</v>
      </c>
      <c r="B16281" s="294"/>
      <c r="C16281" s="294"/>
      <c r="D16281" s="294"/>
      <c r="E16281" s="294"/>
      <c r="F16281" s="294"/>
    </row>
    <row r="16282">
      <c r="A16282" s="294" t="s">
        <v>22612</v>
      </c>
      <c r="B16282" s="294"/>
      <c r="C16282" s="294"/>
      <c r="D16282" s="294"/>
      <c r="E16282" s="294"/>
      <c r="F16282" s="294"/>
    </row>
    <row r="16283">
      <c r="A16283" s="294" t="s">
        <v>31676</v>
      </c>
      <c r="B16283" s="294"/>
      <c r="C16283" s="294"/>
      <c r="D16283" s="294"/>
      <c r="E16283" s="294"/>
      <c r="F16283" s="294"/>
    </row>
    <row r="16284">
      <c r="A16284" s="294" t="s">
        <v>22613</v>
      </c>
      <c r="B16284" s="294"/>
      <c r="C16284" s="294"/>
      <c r="D16284" s="294"/>
      <c r="E16284" s="294"/>
      <c r="F16284" s="294"/>
    </row>
    <row r="16285">
      <c r="A16285" s="294" t="s">
        <v>31677</v>
      </c>
      <c r="B16285" s="294"/>
      <c r="C16285" s="294"/>
      <c r="D16285" s="294"/>
      <c r="E16285" s="294"/>
      <c r="F16285" s="294"/>
    </row>
    <row r="16286">
      <c r="A16286" s="294"/>
      <c r="B16286" s="294"/>
      <c r="C16286" s="294"/>
      <c r="D16286" s="294"/>
      <c r="E16286" s="294"/>
      <c r="F16286" s="294"/>
    </row>
    <row r="16287">
      <c r="A16287" s="294" t="s">
        <v>21401</v>
      </c>
      <c r="B16287" s="294"/>
      <c r="C16287" s="294"/>
      <c r="D16287" s="294"/>
      <c r="E16287" s="294"/>
      <c r="F16287" s="294"/>
    </row>
    <row r="16288">
      <c r="A16288" s="294"/>
      <c r="B16288" s="294"/>
      <c r="C16288" s="294"/>
      <c r="D16288" s="294"/>
      <c r="E16288" s="294"/>
      <c r="F16288" s="294"/>
    </row>
    <row r="16289">
      <c r="A16289" s="294" t="s">
        <v>31678</v>
      </c>
      <c r="B16289" s="294"/>
      <c r="C16289" s="294"/>
      <c r="D16289" s="294"/>
      <c r="E16289" s="294"/>
      <c r="F16289" s="294"/>
    </row>
    <row r="16290">
      <c r="A16290" s="294" t="s">
        <v>31679</v>
      </c>
      <c r="B16290" s="294"/>
      <c r="C16290" s="294"/>
      <c r="D16290" s="294"/>
      <c r="E16290" s="294"/>
      <c r="F16290" s="294"/>
    </row>
    <row r="16291">
      <c r="A16291" s="294" t="s">
        <v>23825</v>
      </c>
      <c r="B16291" s="294"/>
      <c r="C16291" s="294"/>
      <c r="D16291" s="294"/>
      <c r="E16291" s="294"/>
      <c r="F16291" s="294"/>
    </row>
    <row r="16292">
      <c r="A16292" s="294" t="s">
        <v>31680</v>
      </c>
      <c r="B16292" s="294"/>
      <c r="C16292" s="294"/>
      <c r="D16292" s="294"/>
      <c r="E16292" s="294"/>
      <c r="F16292" s="294"/>
    </row>
    <row r="16293">
      <c r="A16293" s="294" t="s">
        <v>31681</v>
      </c>
      <c r="B16293" s="294"/>
      <c r="C16293" s="294"/>
      <c r="D16293" s="294"/>
      <c r="E16293" s="294"/>
      <c r="F16293" s="294"/>
    </row>
    <row r="16294">
      <c r="A16294" s="294" t="s">
        <v>31682</v>
      </c>
      <c r="B16294" s="294"/>
      <c r="C16294" s="294"/>
      <c r="D16294" s="294"/>
      <c r="E16294" s="294"/>
      <c r="F16294" s="294"/>
    </row>
    <row r="16295">
      <c r="A16295" s="294"/>
      <c r="B16295" s="294"/>
      <c r="C16295" s="294"/>
      <c r="D16295" s="294"/>
      <c r="E16295" s="294"/>
      <c r="F16295" s="294"/>
    </row>
    <row r="16296">
      <c r="A16296" s="294" t="s">
        <v>22239</v>
      </c>
      <c r="B16296" s="294"/>
      <c r="C16296" s="294"/>
      <c r="D16296" s="294"/>
      <c r="E16296" s="294"/>
      <c r="F16296" s="294"/>
    </row>
    <row r="16297">
      <c r="A16297" s="294"/>
      <c r="B16297" s="294"/>
      <c r="C16297" s="294"/>
      <c r="D16297" s="294"/>
      <c r="E16297" s="294"/>
      <c r="F16297" s="294"/>
    </row>
    <row r="16298">
      <c r="A16298" s="294" t="s">
        <v>31683</v>
      </c>
      <c r="B16298" s="294"/>
      <c r="C16298" s="294"/>
      <c r="D16298" s="294"/>
      <c r="E16298" s="294"/>
      <c r="F16298" s="294"/>
    </row>
    <row r="16299">
      <c r="A16299" s="294" t="s">
        <v>31684</v>
      </c>
      <c r="B16299" s="294"/>
      <c r="C16299" s="294"/>
      <c r="D16299" s="294"/>
      <c r="E16299" s="294"/>
      <c r="F16299" s="294"/>
    </row>
    <row r="16300">
      <c r="A16300" s="294" t="s">
        <v>31685</v>
      </c>
      <c r="B16300" s="294"/>
      <c r="C16300" s="294"/>
      <c r="D16300" s="294"/>
      <c r="E16300" s="294"/>
      <c r="F16300" s="294"/>
    </row>
    <row r="16301">
      <c r="A16301" s="294" t="s">
        <v>31686</v>
      </c>
      <c r="B16301" s="294"/>
      <c r="C16301" s="294"/>
      <c r="D16301" s="294"/>
      <c r="E16301" s="294"/>
      <c r="F16301" s="294"/>
    </row>
    <row r="16302">
      <c r="A16302" s="294" t="s">
        <v>31687</v>
      </c>
      <c r="B16302" s="294"/>
      <c r="C16302" s="294"/>
      <c r="D16302" s="294"/>
      <c r="E16302" s="294"/>
      <c r="F16302" s="294"/>
    </row>
    <row r="16303">
      <c r="A16303" s="294"/>
      <c r="B16303" s="294"/>
      <c r="C16303" s="294"/>
      <c r="D16303" s="294"/>
      <c r="E16303" s="294"/>
      <c r="F16303" s="294"/>
    </row>
    <row r="16304">
      <c r="A16304" s="294" t="s">
        <v>21304</v>
      </c>
      <c r="B16304" s="294"/>
      <c r="C16304" s="294"/>
      <c r="D16304" s="294"/>
      <c r="E16304" s="294"/>
      <c r="F16304" s="294"/>
    </row>
    <row r="16305">
      <c r="A16305" s="294"/>
      <c r="B16305" s="294"/>
      <c r="C16305" s="294"/>
      <c r="D16305" s="294"/>
      <c r="E16305" s="294"/>
      <c r="F16305" s="294"/>
    </row>
    <row r="16306">
      <c r="A16306" s="294" t="s">
        <v>31688</v>
      </c>
      <c r="B16306" s="294"/>
      <c r="C16306" s="294"/>
      <c r="D16306" s="294"/>
      <c r="E16306" s="294"/>
      <c r="F16306" s="294"/>
    </row>
    <row r="16307">
      <c r="A16307" s="294" t="s">
        <v>31689</v>
      </c>
      <c r="B16307" s="294"/>
      <c r="C16307" s="294"/>
      <c r="D16307" s="294"/>
      <c r="E16307" s="294"/>
      <c r="F16307" s="294"/>
    </row>
    <row r="16308">
      <c r="A16308" s="294" t="s">
        <v>31690</v>
      </c>
      <c r="B16308" s="294"/>
      <c r="C16308" s="294"/>
      <c r="D16308" s="294"/>
      <c r="E16308" s="294"/>
      <c r="F16308" s="294"/>
    </row>
    <row r="16309">
      <c r="A16309" s="294" t="s">
        <v>31691</v>
      </c>
      <c r="B16309" s="294"/>
      <c r="C16309" s="294"/>
      <c r="D16309" s="294"/>
      <c r="E16309" s="294"/>
      <c r="F16309" s="294"/>
    </row>
    <row r="16310">
      <c r="A16310" s="294" t="s">
        <v>31692</v>
      </c>
      <c r="B16310" s="294"/>
      <c r="C16310" s="294"/>
      <c r="D16310" s="294"/>
      <c r="E16310" s="294"/>
      <c r="F16310" s="294"/>
    </row>
    <row r="16311">
      <c r="A16311" s="294" t="s">
        <v>31693</v>
      </c>
      <c r="B16311" s="294"/>
      <c r="C16311" s="294"/>
      <c r="D16311" s="294"/>
      <c r="E16311" s="294"/>
      <c r="F16311" s="294"/>
    </row>
    <row r="16312">
      <c r="A16312" s="294"/>
      <c r="B16312" s="294"/>
      <c r="C16312" s="294"/>
      <c r="D16312" s="294"/>
      <c r="E16312" s="294"/>
      <c r="F16312" s="294"/>
    </row>
    <row r="16313">
      <c r="A16313" s="294" t="s">
        <v>28124</v>
      </c>
      <c r="B16313" s="294"/>
      <c r="C16313" s="294"/>
      <c r="D16313" s="294"/>
      <c r="E16313" s="294"/>
      <c r="F16313" s="294"/>
    </row>
    <row r="16314">
      <c r="A16314" s="294" t="s">
        <v>19213</v>
      </c>
      <c r="B16314" s="294"/>
      <c r="C16314" s="294"/>
      <c r="D16314" s="294"/>
      <c r="E16314" s="294"/>
      <c r="F16314" s="294"/>
    </row>
    <row r="16315">
      <c r="A16315" s="294" t="s">
        <v>21672</v>
      </c>
      <c r="B16315" s="294"/>
      <c r="C16315" s="294"/>
      <c r="D16315" s="294"/>
      <c r="E16315" s="294"/>
      <c r="F16315" s="294"/>
    </row>
    <row r="16316">
      <c r="A16316" s="294" t="s">
        <v>31658</v>
      </c>
      <c r="B16316" s="294"/>
      <c r="C16316" s="294"/>
      <c r="D16316" s="294"/>
      <c r="E16316" s="294"/>
      <c r="F16316" s="294"/>
    </row>
    <row r="16317">
      <c r="A16317" s="294"/>
      <c r="B16317" s="294"/>
      <c r="C16317" s="294"/>
      <c r="D16317" s="294"/>
      <c r="E16317" s="294"/>
      <c r="F16317" s="294"/>
    </row>
    <row r="16318">
      <c r="A16318" s="294" t="s">
        <v>24575</v>
      </c>
      <c r="B16318" s="294"/>
      <c r="C16318" s="294"/>
      <c r="D16318" s="294"/>
      <c r="E16318" s="294"/>
      <c r="F16318" s="294"/>
    </row>
    <row r="16319">
      <c r="A16319" s="294" t="s">
        <v>31694</v>
      </c>
      <c r="B16319" s="294"/>
      <c r="C16319" s="294"/>
      <c r="D16319" s="294"/>
      <c r="E16319" s="294"/>
      <c r="F16319" s="294"/>
    </row>
    <row r="16320">
      <c r="A16320" s="294"/>
      <c r="B16320" s="294"/>
      <c r="C16320" s="294"/>
      <c r="D16320" s="294"/>
      <c r="E16320" s="294"/>
      <c r="F16320" s="294"/>
    </row>
    <row r="16321">
      <c r="A16321" s="294" t="s">
        <v>31695</v>
      </c>
      <c r="B16321" s="294"/>
      <c r="C16321" s="294"/>
      <c r="D16321" s="294"/>
      <c r="E16321" s="294"/>
      <c r="F16321" s="294"/>
    </row>
    <row r="16322">
      <c r="A16322" s="294" t="s">
        <v>28128</v>
      </c>
      <c r="B16322" s="294"/>
      <c r="C16322" s="294"/>
      <c r="D16322" s="294"/>
      <c r="E16322" s="294"/>
      <c r="F16322" s="294"/>
    </row>
    <row r="16323">
      <c r="A16323" s="294" t="s">
        <v>31696</v>
      </c>
      <c r="B16323" s="294"/>
      <c r="C16323" s="294"/>
      <c r="D16323" s="294"/>
      <c r="E16323" s="294"/>
      <c r="F16323" s="294"/>
    </row>
    <row r="16324">
      <c r="A16324" s="294" t="s">
        <v>31697</v>
      </c>
      <c r="B16324" s="294"/>
      <c r="C16324" s="294"/>
      <c r="D16324" s="294"/>
      <c r="E16324" s="294"/>
      <c r="F16324" s="294"/>
    </row>
    <row r="16325">
      <c r="A16325" s="294" t="s">
        <v>30557</v>
      </c>
      <c r="B16325" s="294"/>
      <c r="C16325" s="294"/>
      <c r="D16325" s="294"/>
      <c r="E16325" s="294"/>
      <c r="F16325" s="294"/>
    </row>
    <row r="16326">
      <c r="A16326" s="294" t="s">
        <v>31698</v>
      </c>
      <c r="B16326" s="294"/>
      <c r="C16326" s="294"/>
      <c r="D16326" s="294"/>
      <c r="E16326" s="294"/>
      <c r="F16326" s="294"/>
    </row>
    <row r="16327">
      <c r="A16327" s="294" t="s">
        <v>31699</v>
      </c>
      <c r="B16327" s="294"/>
      <c r="C16327" s="294"/>
      <c r="D16327" s="294"/>
      <c r="E16327" s="294"/>
      <c r="F16327" s="294"/>
    </row>
    <row r="16328">
      <c r="A16328" s="294" t="s">
        <v>31700</v>
      </c>
      <c r="B16328" s="294"/>
      <c r="C16328" s="294"/>
      <c r="D16328" s="294"/>
      <c r="E16328" s="294"/>
      <c r="F16328" s="294"/>
    </row>
    <row r="16329">
      <c r="A16329" s="294" t="s">
        <v>31701</v>
      </c>
      <c r="B16329" s="294"/>
      <c r="C16329" s="294"/>
      <c r="D16329" s="294"/>
      <c r="E16329" s="294"/>
      <c r="F16329" s="294"/>
    </row>
    <row r="16330">
      <c r="A16330" s="294"/>
      <c r="B16330" s="294"/>
      <c r="C16330" s="294"/>
      <c r="D16330" s="294"/>
      <c r="E16330" s="294"/>
      <c r="F16330" s="294"/>
    </row>
    <row r="16331">
      <c r="A16331" s="294" t="s">
        <v>21326</v>
      </c>
      <c r="B16331" s="294"/>
      <c r="C16331" s="294"/>
      <c r="D16331" s="294"/>
      <c r="E16331" s="294"/>
      <c r="F16331" s="294"/>
    </row>
    <row r="16332">
      <c r="A16332" s="294"/>
      <c r="B16332" s="294"/>
      <c r="C16332" s="294"/>
      <c r="D16332" s="294"/>
      <c r="E16332" s="294"/>
      <c r="F16332" s="294"/>
    </row>
    <row r="16333">
      <c r="A16333" s="294" t="s">
        <v>31702</v>
      </c>
      <c r="B16333" s="294"/>
      <c r="C16333" s="294"/>
      <c r="D16333" s="294"/>
      <c r="E16333" s="294"/>
      <c r="F16333" s="294"/>
    </row>
    <row r="16334">
      <c r="A16334" s="294" t="s">
        <v>31703</v>
      </c>
      <c r="B16334" s="294"/>
      <c r="C16334" s="294"/>
      <c r="D16334" s="294"/>
      <c r="E16334" s="294"/>
      <c r="F16334" s="294"/>
    </row>
    <row r="16335">
      <c r="A16335" s="294" t="s">
        <v>31704</v>
      </c>
      <c r="B16335" s="294"/>
      <c r="C16335" s="294"/>
      <c r="D16335" s="294"/>
      <c r="E16335" s="294"/>
      <c r="F16335" s="294"/>
    </row>
    <row r="16336">
      <c r="A16336" s="294" t="s">
        <v>31705</v>
      </c>
      <c r="B16336" s="294"/>
      <c r="C16336" s="294"/>
      <c r="D16336" s="294"/>
      <c r="E16336" s="294"/>
      <c r="F16336" s="294"/>
    </row>
    <row r="16337">
      <c r="A16337" s="294"/>
      <c r="B16337" s="294"/>
      <c r="C16337" s="294"/>
      <c r="D16337" s="294"/>
      <c r="E16337" s="294"/>
      <c r="F16337" s="294"/>
    </row>
    <row r="16338">
      <c r="A16338" s="294" t="s">
        <v>31706</v>
      </c>
      <c r="B16338" s="294"/>
      <c r="C16338" s="294"/>
      <c r="D16338" s="294"/>
      <c r="E16338" s="294"/>
      <c r="F16338" s="294"/>
    </row>
    <row r="16339">
      <c r="A16339" s="294"/>
      <c r="B16339" s="294"/>
      <c r="C16339" s="294"/>
      <c r="D16339" s="294"/>
      <c r="E16339" s="294"/>
      <c r="F16339" s="294"/>
    </row>
    <row r="16340">
      <c r="A16340" s="294" t="s">
        <v>31707</v>
      </c>
      <c r="B16340" s="294"/>
      <c r="C16340" s="294"/>
      <c r="D16340" s="294"/>
      <c r="E16340" s="294"/>
      <c r="F16340" s="294"/>
    </row>
    <row r="16341">
      <c r="A16341" s="294" t="s">
        <v>31708</v>
      </c>
      <c r="B16341" s="294"/>
      <c r="C16341" s="294"/>
      <c r="D16341" s="294"/>
      <c r="E16341" s="294"/>
      <c r="F16341" s="294"/>
    </row>
    <row r="16342">
      <c r="A16342" s="294" t="s">
        <v>31709</v>
      </c>
      <c r="B16342" s="294"/>
      <c r="C16342" s="294"/>
      <c r="D16342" s="294"/>
      <c r="E16342" s="294"/>
      <c r="F16342" s="294"/>
    </row>
    <row r="16343">
      <c r="A16343" s="294" t="s">
        <v>31710</v>
      </c>
      <c r="B16343" s="294"/>
      <c r="C16343" s="294"/>
      <c r="D16343" s="294"/>
      <c r="E16343" s="294"/>
      <c r="F16343" s="294"/>
    </row>
    <row r="16344">
      <c r="A16344" s="294" t="s">
        <v>31711</v>
      </c>
      <c r="B16344" s="294"/>
      <c r="C16344" s="294"/>
      <c r="D16344" s="294"/>
      <c r="E16344" s="294"/>
      <c r="F16344" s="294"/>
    </row>
    <row r="16345">
      <c r="A16345" s="294" t="s">
        <v>31712</v>
      </c>
      <c r="B16345" s="294"/>
      <c r="C16345" s="294"/>
      <c r="D16345" s="294"/>
      <c r="E16345" s="294"/>
      <c r="F16345" s="294"/>
    </row>
    <row r="16346">
      <c r="A16346" s="294" t="s">
        <v>31713</v>
      </c>
      <c r="B16346" s="294"/>
      <c r="C16346" s="294"/>
      <c r="D16346" s="294"/>
      <c r="E16346" s="294"/>
      <c r="F16346" s="294"/>
    </row>
    <row r="16347">
      <c r="A16347" s="294"/>
      <c r="B16347" s="294"/>
      <c r="C16347" s="294"/>
      <c r="D16347" s="294"/>
      <c r="E16347" s="294"/>
      <c r="F16347" s="294"/>
    </row>
    <row r="16348">
      <c r="A16348" s="294" t="s">
        <v>22572</v>
      </c>
      <c r="B16348" s="294"/>
      <c r="C16348" s="294"/>
      <c r="D16348" s="294"/>
      <c r="E16348" s="294"/>
      <c r="F16348" s="294"/>
    </row>
    <row r="16349">
      <c r="A16349" s="294" t="s">
        <v>26368</v>
      </c>
      <c r="B16349" s="294"/>
      <c r="C16349" s="294"/>
      <c r="D16349" s="294"/>
      <c r="E16349" s="294"/>
      <c r="F16349" s="294"/>
    </row>
    <row r="16350">
      <c r="A16350" s="294"/>
      <c r="B16350" s="294"/>
      <c r="C16350" s="294"/>
      <c r="D16350" s="294"/>
      <c r="E16350" s="294"/>
      <c r="F16350" s="294"/>
    </row>
    <row r="16351">
      <c r="A16351" s="294" t="s">
        <v>31714</v>
      </c>
      <c r="B16351" s="294"/>
      <c r="C16351" s="294"/>
      <c r="D16351" s="294"/>
      <c r="E16351" s="294"/>
      <c r="F16351" s="294"/>
    </row>
    <row r="16352">
      <c r="A16352" s="294" t="s">
        <v>31715</v>
      </c>
      <c r="B16352" s="294"/>
      <c r="C16352" s="294"/>
      <c r="D16352" s="294"/>
      <c r="E16352" s="294"/>
      <c r="F16352" s="294"/>
    </row>
    <row r="16353">
      <c r="A16353" s="294" t="s">
        <v>31716</v>
      </c>
      <c r="B16353" s="294"/>
      <c r="C16353" s="294"/>
      <c r="D16353" s="294"/>
      <c r="E16353" s="294"/>
      <c r="F16353" s="294"/>
    </row>
    <row r="16354">
      <c r="A16354" s="294" t="s">
        <v>31717</v>
      </c>
      <c r="B16354" s="294"/>
      <c r="C16354" s="294"/>
      <c r="D16354" s="294"/>
      <c r="E16354" s="294"/>
      <c r="F16354" s="294"/>
    </row>
    <row r="16355">
      <c r="A16355" s="294"/>
      <c r="B16355" s="294"/>
      <c r="C16355" s="294"/>
      <c r="D16355" s="294"/>
      <c r="E16355" s="294"/>
      <c r="F16355" s="294"/>
    </row>
    <row r="16356">
      <c r="A16356" s="294" t="s">
        <v>23889</v>
      </c>
      <c r="B16356" s="294"/>
      <c r="C16356" s="294"/>
      <c r="D16356" s="294"/>
      <c r="E16356" s="294"/>
      <c r="F16356" s="294"/>
    </row>
    <row r="16357">
      <c r="A16357" s="294"/>
      <c r="B16357" s="294"/>
      <c r="C16357" s="294"/>
      <c r="D16357" s="294"/>
      <c r="E16357" s="294"/>
      <c r="F16357" s="294"/>
    </row>
    <row r="16358">
      <c r="A16358" s="294" t="s">
        <v>31718</v>
      </c>
      <c r="B16358" s="294"/>
      <c r="C16358" s="294"/>
      <c r="D16358" s="294"/>
      <c r="E16358" s="294"/>
      <c r="F16358" s="294"/>
    </row>
    <row r="16359">
      <c r="A16359" s="294" t="s">
        <v>31719</v>
      </c>
      <c r="B16359" s="294"/>
      <c r="C16359" s="294"/>
      <c r="D16359" s="294"/>
      <c r="E16359" s="294"/>
      <c r="F16359" s="294"/>
    </row>
    <row r="16360">
      <c r="A16360" s="294" t="s">
        <v>31720</v>
      </c>
      <c r="B16360" s="294"/>
      <c r="C16360" s="294"/>
      <c r="D16360" s="294"/>
      <c r="E16360" s="294"/>
      <c r="F16360" s="294"/>
    </row>
    <row r="16361">
      <c r="A16361" s="294" t="s">
        <v>31721</v>
      </c>
      <c r="B16361" s="294"/>
      <c r="C16361" s="294"/>
      <c r="D16361" s="294"/>
      <c r="E16361" s="294"/>
      <c r="F16361" s="294"/>
    </row>
    <row r="16362">
      <c r="A16362" s="294"/>
      <c r="B16362" s="294"/>
      <c r="C16362" s="294"/>
      <c r="D16362" s="294"/>
      <c r="E16362" s="294"/>
      <c r="F16362" s="294"/>
    </row>
    <row r="16363">
      <c r="A16363" s="294" t="s">
        <v>31722</v>
      </c>
      <c r="B16363" s="294"/>
      <c r="C16363" s="294"/>
      <c r="D16363" s="294"/>
      <c r="E16363" s="294"/>
      <c r="F16363" s="294"/>
    </row>
    <row r="16364">
      <c r="A16364" s="294"/>
      <c r="B16364" s="294"/>
      <c r="C16364" s="294"/>
      <c r="D16364" s="294"/>
      <c r="E16364" s="294"/>
      <c r="F16364" s="294"/>
    </row>
    <row r="16365">
      <c r="A16365" s="294" t="s">
        <v>31723</v>
      </c>
      <c r="B16365" s="294"/>
      <c r="C16365" s="294"/>
      <c r="D16365" s="294"/>
      <c r="E16365" s="294"/>
      <c r="F16365" s="294"/>
    </row>
    <row r="16366">
      <c r="A16366" s="294" t="s">
        <v>31724</v>
      </c>
      <c r="B16366" s="294"/>
      <c r="C16366" s="294"/>
      <c r="D16366" s="294"/>
      <c r="E16366" s="294"/>
      <c r="F16366" s="294"/>
    </row>
    <row r="16367">
      <c r="A16367" s="294" t="s">
        <v>31725</v>
      </c>
      <c r="B16367" s="294"/>
      <c r="C16367" s="294"/>
      <c r="D16367" s="294"/>
      <c r="E16367" s="294"/>
      <c r="F16367" s="294"/>
    </row>
    <row r="16368">
      <c r="A16368" s="294" t="s">
        <v>31726</v>
      </c>
      <c r="B16368" s="294"/>
      <c r="C16368" s="294"/>
      <c r="D16368" s="294"/>
      <c r="E16368" s="294"/>
      <c r="F16368" s="294"/>
    </row>
    <row r="16369">
      <c r="A16369" s="294" t="s">
        <v>25079</v>
      </c>
      <c r="B16369" s="294"/>
      <c r="C16369" s="294"/>
      <c r="D16369" s="294"/>
      <c r="E16369" s="294"/>
      <c r="F16369" s="294"/>
    </row>
    <row r="16370">
      <c r="A16370" s="294" t="s">
        <v>31727</v>
      </c>
      <c r="B16370" s="294"/>
      <c r="C16370" s="294"/>
      <c r="D16370" s="294"/>
      <c r="E16370" s="294"/>
      <c r="F16370" s="294"/>
    </row>
    <row r="16371">
      <c r="A16371" s="294" t="s">
        <v>31728</v>
      </c>
      <c r="B16371" s="294"/>
      <c r="C16371" s="294"/>
      <c r="D16371" s="294"/>
      <c r="E16371" s="294"/>
      <c r="F16371" s="294"/>
    </row>
    <row r="16372">
      <c r="A16372" s="294" t="s">
        <v>31729</v>
      </c>
      <c r="B16372" s="294"/>
      <c r="C16372" s="294"/>
      <c r="D16372" s="294"/>
      <c r="E16372" s="294"/>
      <c r="F16372" s="294"/>
    </row>
    <row r="16373">
      <c r="A16373" s="294" t="s">
        <v>31730</v>
      </c>
      <c r="B16373" s="294"/>
      <c r="C16373" s="294"/>
      <c r="D16373" s="294"/>
      <c r="E16373" s="294"/>
      <c r="F16373" s="294"/>
    </row>
    <row r="16374">
      <c r="A16374" s="294" t="s">
        <v>31731</v>
      </c>
      <c r="B16374" s="294"/>
      <c r="C16374" s="294"/>
      <c r="D16374" s="294"/>
      <c r="E16374" s="294"/>
      <c r="F16374" s="294"/>
    </row>
    <row r="16375">
      <c r="A16375" s="294" t="s">
        <v>31732</v>
      </c>
      <c r="B16375" s="294"/>
      <c r="C16375" s="294"/>
      <c r="D16375" s="294"/>
      <c r="E16375" s="294"/>
      <c r="F16375" s="294"/>
    </row>
    <row r="16376">
      <c r="A16376" s="294"/>
      <c r="B16376" s="294"/>
      <c r="C16376" s="294"/>
      <c r="D16376" s="294"/>
      <c r="E16376" s="294"/>
      <c r="F16376" s="294"/>
    </row>
    <row r="16377">
      <c r="A16377" s="294" t="s">
        <v>28124</v>
      </c>
      <c r="B16377" s="294"/>
      <c r="C16377" s="294"/>
      <c r="D16377" s="294"/>
      <c r="E16377" s="294"/>
      <c r="F16377" s="294"/>
    </row>
    <row r="16378">
      <c r="A16378" s="294" t="s">
        <v>31733</v>
      </c>
      <c r="B16378" s="294"/>
      <c r="C16378" s="294"/>
      <c r="D16378" s="294"/>
      <c r="E16378" s="294"/>
      <c r="F16378" s="294"/>
    </row>
    <row r="16379">
      <c r="A16379" s="294" t="s">
        <v>31734</v>
      </c>
      <c r="B16379" s="294"/>
      <c r="C16379" s="294"/>
      <c r="D16379" s="294"/>
      <c r="E16379" s="294"/>
      <c r="F16379" s="294"/>
    </row>
    <row r="16380">
      <c r="A16380" s="294" t="s">
        <v>31735</v>
      </c>
      <c r="B16380" s="294"/>
      <c r="C16380" s="294"/>
      <c r="D16380" s="294"/>
      <c r="E16380" s="294"/>
      <c r="F16380" s="294"/>
    </row>
    <row r="16381">
      <c r="A16381" s="294" t="s">
        <v>31736</v>
      </c>
      <c r="B16381" s="294"/>
      <c r="C16381" s="294"/>
      <c r="D16381" s="294"/>
      <c r="E16381" s="294"/>
      <c r="F16381" s="294"/>
    </row>
    <row r="16382">
      <c r="A16382" s="294" t="s">
        <v>31737</v>
      </c>
      <c r="B16382" s="294"/>
      <c r="C16382" s="294"/>
      <c r="D16382" s="294"/>
      <c r="E16382" s="294"/>
      <c r="F16382" s="294"/>
    </row>
    <row r="16383">
      <c r="A16383" s="294" t="s">
        <v>31738</v>
      </c>
      <c r="B16383" s="294"/>
      <c r="C16383" s="294"/>
      <c r="D16383" s="294"/>
      <c r="E16383" s="294"/>
      <c r="F16383" s="294"/>
    </row>
    <row r="16384">
      <c r="A16384" s="294" t="s">
        <v>31739</v>
      </c>
      <c r="B16384" s="294"/>
      <c r="C16384" s="294"/>
      <c r="D16384" s="294"/>
      <c r="E16384" s="294"/>
      <c r="F16384" s="294"/>
    </row>
    <row r="16385">
      <c r="A16385" s="294" t="s">
        <v>31740</v>
      </c>
      <c r="B16385" s="294"/>
      <c r="C16385" s="294"/>
      <c r="D16385" s="294"/>
      <c r="E16385" s="294"/>
      <c r="F16385" s="294"/>
    </row>
    <row r="16386">
      <c r="A16386" s="294" t="s">
        <v>31741</v>
      </c>
      <c r="B16386" s="294"/>
      <c r="C16386" s="294"/>
      <c r="D16386" s="294"/>
      <c r="E16386" s="294"/>
      <c r="F16386" s="294"/>
    </row>
    <row r="16387">
      <c r="A16387" s="294" t="s">
        <v>31742</v>
      </c>
      <c r="B16387" s="294"/>
      <c r="C16387" s="294"/>
      <c r="D16387" s="294"/>
      <c r="E16387" s="294"/>
      <c r="F16387" s="294"/>
    </row>
    <row r="16388">
      <c r="A16388" s="294" t="s">
        <v>31743</v>
      </c>
      <c r="B16388" s="294"/>
      <c r="C16388" s="294"/>
      <c r="D16388" s="294"/>
      <c r="E16388" s="294"/>
      <c r="F16388" s="294"/>
    </row>
    <row r="16389">
      <c r="A16389" s="294" t="s">
        <v>31744</v>
      </c>
      <c r="B16389" s="294"/>
      <c r="C16389" s="294"/>
      <c r="D16389" s="294"/>
      <c r="E16389" s="294"/>
      <c r="F16389" s="294"/>
    </row>
    <row r="16390">
      <c r="A16390" s="294" t="s">
        <v>31745</v>
      </c>
      <c r="B16390" s="294"/>
      <c r="C16390" s="294"/>
      <c r="D16390" s="294"/>
      <c r="E16390" s="294"/>
      <c r="F16390" s="294"/>
    </row>
    <row r="16391">
      <c r="A16391" s="294" t="s">
        <v>31746</v>
      </c>
      <c r="B16391" s="294"/>
      <c r="C16391" s="294"/>
      <c r="D16391" s="294"/>
      <c r="E16391" s="294"/>
      <c r="F16391" s="294"/>
    </row>
    <row r="16392">
      <c r="A16392" s="294" t="s">
        <v>31747</v>
      </c>
      <c r="B16392" s="294"/>
      <c r="C16392" s="294"/>
      <c r="D16392" s="294"/>
      <c r="E16392" s="294"/>
      <c r="F16392" s="294"/>
    </row>
    <row r="16393">
      <c r="A16393" s="294" t="s">
        <v>31748</v>
      </c>
      <c r="B16393" s="294"/>
      <c r="C16393" s="294"/>
      <c r="D16393" s="294"/>
      <c r="E16393" s="294"/>
      <c r="F16393" s="294"/>
    </row>
    <row r="16394">
      <c r="A16394" s="294" t="s">
        <v>31749</v>
      </c>
      <c r="B16394" s="294"/>
      <c r="C16394" s="294"/>
      <c r="D16394" s="294"/>
      <c r="E16394" s="294"/>
      <c r="F16394" s="294"/>
    </row>
    <row r="16395">
      <c r="A16395" s="294" t="s">
        <v>31750</v>
      </c>
      <c r="B16395" s="294"/>
      <c r="C16395" s="294"/>
      <c r="D16395" s="294"/>
      <c r="E16395" s="294"/>
      <c r="F16395" s="294"/>
    </row>
    <row r="16396">
      <c r="A16396" s="294" t="s">
        <v>31751</v>
      </c>
      <c r="B16396" s="294"/>
      <c r="C16396" s="294"/>
      <c r="D16396" s="294"/>
      <c r="E16396" s="294"/>
      <c r="F16396" s="294"/>
    </row>
    <row r="16397">
      <c r="A16397" s="294" t="s">
        <v>31752</v>
      </c>
      <c r="B16397" s="294"/>
      <c r="C16397" s="294"/>
      <c r="D16397" s="294"/>
      <c r="E16397" s="294"/>
      <c r="F16397" s="294"/>
    </row>
    <row r="16398">
      <c r="A16398" s="294" t="s">
        <v>31753</v>
      </c>
      <c r="B16398" s="294"/>
      <c r="C16398" s="294"/>
      <c r="D16398" s="294"/>
      <c r="E16398" s="294"/>
      <c r="F16398" s="294"/>
    </row>
    <row r="16399">
      <c r="A16399" s="294" t="s">
        <v>31754</v>
      </c>
      <c r="B16399" s="294"/>
      <c r="C16399" s="294"/>
      <c r="D16399" s="294"/>
      <c r="E16399" s="294"/>
      <c r="F16399" s="294"/>
    </row>
    <row r="16400">
      <c r="A16400" s="294" t="s">
        <v>31755</v>
      </c>
      <c r="B16400" s="294"/>
      <c r="C16400" s="294"/>
      <c r="D16400" s="294"/>
      <c r="E16400" s="294"/>
      <c r="F16400" s="294"/>
    </row>
    <row r="16401">
      <c r="A16401" s="294" t="s">
        <v>31756</v>
      </c>
      <c r="B16401" s="294"/>
      <c r="C16401" s="294"/>
      <c r="D16401" s="294"/>
      <c r="E16401" s="294"/>
      <c r="F16401" s="294"/>
    </row>
    <row r="16402">
      <c r="A16402" s="294" t="s">
        <v>31757</v>
      </c>
      <c r="B16402" s="294"/>
      <c r="C16402" s="294"/>
      <c r="D16402" s="294"/>
      <c r="E16402" s="294"/>
      <c r="F16402" s="294"/>
    </row>
    <row r="16403">
      <c r="A16403" s="294" t="s">
        <v>31758</v>
      </c>
      <c r="B16403" s="294"/>
      <c r="C16403" s="294"/>
      <c r="D16403" s="294"/>
      <c r="E16403" s="294"/>
      <c r="F16403" s="294"/>
    </row>
    <row r="16404">
      <c r="A16404" s="294" t="s">
        <v>31759</v>
      </c>
      <c r="B16404" s="294"/>
      <c r="C16404" s="294"/>
      <c r="D16404" s="294"/>
      <c r="E16404" s="294"/>
      <c r="F16404" s="294"/>
    </row>
    <row r="16405">
      <c r="A16405" s="294" t="s">
        <v>31760</v>
      </c>
      <c r="B16405" s="294"/>
      <c r="C16405" s="294"/>
      <c r="D16405" s="294"/>
      <c r="E16405" s="294"/>
      <c r="F16405" s="294"/>
    </row>
    <row r="16406">
      <c r="A16406" s="294" t="s">
        <v>31761</v>
      </c>
      <c r="B16406" s="294"/>
      <c r="C16406" s="294"/>
      <c r="D16406" s="294"/>
      <c r="E16406" s="294"/>
      <c r="F16406" s="294"/>
    </row>
    <row r="16407">
      <c r="A16407" s="294" t="s">
        <v>31762</v>
      </c>
      <c r="B16407" s="294"/>
      <c r="C16407" s="294"/>
      <c r="D16407" s="294"/>
      <c r="E16407" s="294"/>
      <c r="F16407" s="294"/>
    </row>
    <row r="16408">
      <c r="A16408" s="294" t="s">
        <v>31763</v>
      </c>
      <c r="B16408" s="294"/>
      <c r="C16408" s="294"/>
      <c r="D16408" s="294"/>
      <c r="E16408" s="294"/>
      <c r="F16408" s="294"/>
    </row>
    <row r="16409">
      <c r="A16409" s="294" t="s">
        <v>31764</v>
      </c>
      <c r="B16409" s="294"/>
      <c r="C16409" s="294"/>
      <c r="D16409" s="294"/>
      <c r="E16409" s="294"/>
      <c r="F16409" s="294"/>
    </row>
    <row r="16410">
      <c r="A16410" s="294" t="s">
        <v>31765</v>
      </c>
      <c r="B16410" s="294"/>
      <c r="C16410" s="294"/>
      <c r="D16410" s="294"/>
      <c r="E16410" s="294"/>
      <c r="F16410" s="294"/>
    </row>
    <row r="16411">
      <c r="A16411" s="294" t="s">
        <v>31766</v>
      </c>
      <c r="B16411" s="294"/>
      <c r="C16411" s="294"/>
      <c r="D16411" s="294"/>
      <c r="E16411" s="294"/>
      <c r="F16411" s="294"/>
    </row>
    <row r="16412">
      <c r="A16412" s="294" t="s">
        <v>31767</v>
      </c>
      <c r="B16412" s="294"/>
      <c r="C16412" s="294"/>
      <c r="D16412" s="294"/>
      <c r="E16412" s="294"/>
      <c r="F16412" s="294"/>
    </row>
    <row r="16413">
      <c r="A16413" s="294" t="s">
        <v>31768</v>
      </c>
      <c r="B16413" s="294"/>
      <c r="C16413" s="294"/>
      <c r="D16413" s="294"/>
      <c r="E16413" s="294"/>
      <c r="F16413" s="294"/>
    </row>
    <row r="16414">
      <c r="A16414" s="294" t="s">
        <v>31769</v>
      </c>
      <c r="B16414" s="294"/>
      <c r="C16414" s="294"/>
      <c r="D16414" s="294"/>
      <c r="E16414" s="294"/>
      <c r="F16414" s="294"/>
    </row>
    <row r="16415">
      <c r="A16415" s="294" t="s">
        <v>21618</v>
      </c>
      <c r="B16415" s="294"/>
      <c r="C16415" s="294"/>
      <c r="D16415" s="294"/>
      <c r="E16415" s="294"/>
      <c r="F16415" s="294"/>
    </row>
    <row r="16416">
      <c r="A16416" s="294" t="s">
        <v>31770</v>
      </c>
      <c r="B16416" s="294"/>
      <c r="C16416" s="294"/>
      <c r="D16416" s="294"/>
      <c r="E16416" s="294"/>
      <c r="F16416" s="294"/>
    </row>
    <row r="16417">
      <c r="A16417" s="294" t="s">
        <v>22512</v>
      </c>
      <c r="B16417" s="294"/>
      <c r="C16417" s="294"/>
      <c r="D16417" s="294"/>
      <c r="E16417" s="294"/>
      <c r="F16417" s="294"/>
    </row>
    <row r="16418">
      <c r="A16418" s="294" t="s">
        <v>23459</v>
      </c>
      <c r="B16418" s="294"/>
      <c r="C16418" s="294"/>
      <c r="D16418" s="294"/>
      <c r="E16418" s="294"/>
      <c r="F16418" s="294"/>
    </row>
    <row r="16419">
      <c r="A16419" s="294"/>
      <c r="B16419" s="294"/>
      <c r="C16419" s="294"/>
      <c r="D16419" s="294"/>
      <c r="E16419" s="294"/>
      <c r="F16419" s="294"/>
    </row>
    <row r="16420">
      <c r="A16420" s="294" t="s">
        <v>31771</v>
      </c>
      <c r="B16420" s="294"/>
      <c r="C16420" s="294"/>
      <c r="D16420" s="294"/>
      <c r="E16420" s="294"/>
      <c r="F16420" s="294"/>
    </row>
    <row r="16421">
      <c r="A16421" s="294" t="s">
        <v>31772</v>
      </c>
      <c r="B16421" s="294"/>
      <c r="C16421" s="294"/>
      <c r="D16421" s="294"/>
      <c r="E16421" s="294"/>
      <c r="F16421" s="294"/>
    </row>
    <row r="16422">
      <c r="A16422" s="294" t="s">
        <v>31773</v>
      </c>
      <c r="B16422" s="294"/>
      <c r="C16422" s="294"/>
      <c r="D16422" s="294"/>
      <c r="E16422" s="294"/>
      <c r="F16422" s="294"/>
    </row>
    <row r="16423">
      <c r="A16423" s="294" t="s">
        <v>31774</v>
      </c>
      <c r="B16423" s="294"/>
      <c r="C16423" s="294"/>
      <c r="D16423" s="294"/>
      <c r="E16423" s="294"/>
      <c r="F16423" s="294"/>
    </row>
    <row r="16424">
      <c r="A16424" s="294" t="s">
        <v>23236</v>
      </c>
      <c r="B16424" s="294"/>
      <c r="C16424" s="294"/>
      <c r="D16424" s="294"/>
      <c r="E16424" s="294"/>
      <c r="F16424" s="294"/>
    </row>
    <row r="16425">
      <c r="A16425" s="294" t="s">
        <v>31775</v>
      </c>
      <c r="B16425" s="294"/>
      <c r="C16425" s="294"/>
      <c r="D16425" s="294"/>
      <c r="E16425" s="294"/>
      <c r="F16425" s="294"/>
    </row>
    <row r="16426">
      <c r="A16426" s="294" t="s">
        <v>31776</v>
      </c>
      <c r="B16426" s="294"/>
      <c r="C16426" s="294"/>
      <c r="D16426" s="294"/>
      <c r="E16426" s="294"/>
      <c r="F16426" s="294"/>
    </row>
    <row r="16427">
      <c r="A16427" s="294"/>
      <c r="B16427" s="294"/>
      <c r="C16427" s="294"/>
      <c r="D16427" s="294"/>
      <c r="E16427" s="294"/>
      <c r="F16427" s="294"/>
    </row>
    <row r="16428">
      <c r="A16428" s="294" t="s">
        <v>26406</v>
      </c>
      <c r="B16428" s="294"/>
      <c r="C16428" s="294"/>
      <c r="D16428" s="294"/>
      <c r="E16428" s="294"/>
      <c r="F16428" s="294"/>
    </row>
    <row r="16429">
      <c r="A16429" s="294"/>
      <c r="B16429" s="294"/>
      <c r="C16429" s="294"/>
      <c r="D16429" s="294"/>
      <c r="E16429" s="294"/>
      <c r="F16429" s="294"/>
    </row>
    <row r="16430">
      <c r="A16430" s="294" t="s">
        <v>31777</v>
      </c>
      <c r="B16430" s="294"/>
      <c r="C16430" s="294"/>
      <c r="D16430" s="294"/>
      <c r="E16430" s="294"/>
      <c r="F16430" s="294"/>
    </row>
    <row r="16431">
      <c r="A16431" s="294" t="s">
        <v>31778</v>
      </c>
      <c r="B16431" s="294"/>
      <c r="C16431" s="294"/>
      <c r="D16431" s="294"/>
      <c r="E16431" s="294"/>
      <c r="F16431" s="294"/>
    </row>
    <row r="16432">
      <c r="A16432" s="294" t="s">
        <v>31779</v>
      </c>
      <c r="B16432" s="294"/>
      <c r="C16432" s="294"/>
      <c r="D16432" s="294"/>
      <c r="E16432" s="294"/>
      <c r="F16432" s="294"/>
    </row>
    <row r="16433">
      <c r="A16433" s="294" t="s">
        <v>31780</v>
      </c>
      <c r="B16433" s="294"/>
      <c r="C16433" s="294"/>
      <c r="D16433" s="294"/>
      <c r="E16433" s="294"/>
      <c r="F16433" s="294"/>
    </row>
    <row r="16434">
      <c r="A16434" s="294" t="s">
        <v>31781</v>
      </c>
      <c r="B16434" s="294"/>
      <c r="C16434" s="294"/>
      <c r="D16434" s="294"/>
      <c r="E16434" s="294"/>
      <c r="F16434" s="294"/>
    </row>
    <row r="16435">
      <c r="A16435" s="294"/>
      <c r="B16435" s="294"/>
      <c r="C16435" s="294"/>
      <c r="D16435" s="294"/>
      <c r="E16435" s="294"/>
      <c r="F16435" s="294"/>
    </row>
    <row r="16436">
      <c r="A16436" s="294" t="s">
        <v>29085</v>
      </c>
      <c r="B16436" s="294"/>
      <c r="C16436" s="294"/>
      <c r="D16436" s="294"/>
      <c r="E16436" s="294"/>
      <c r="F16436" s="294"/>
    </row>
    <row r="16437">
      <c r="A16437" s="294"/>
      <c r="B16437" s="294"/>
      <c r="C16437" s="294"/>
      <c r="D16437" s="294"/>
      <c r="E16437" s="294"/>
      <c r="F16437" s="294"/>
    </row>
    <row r="16438">
      <c r="A16438" s="294" t="s">
        <v>31782</v>
      </c>
      <c r="B16438" s="294"/>
      <c r="C16438" s="294"/>
      <c r="D16438" s="294"/>
      <c r="E16438" s="294"/>
      <c r="F16438" s="294"/>
    </row>
    <row r="16439">
      <c r="A16439" s="294" t="s">
        <v>31783</v>
      </c>
      <c r="B16439" s="294"/>
      <c r="C16439" s="294"/>
      <c r="D16439" s="294"/>
      <c r="E16439" s="294"/>
      <c r="F16439" s="294"/>
    </row>
    <row r="16440">
      <c r="A16440" s="294" t="s">
        <v>31784</v>
      </c>
      <c r="B16440" s="294"/>
      <c r="C16440" s="294"/>
      <c r="D16440" s="294"/>
      <c r="E16440" s="294"/>
      <c r="F16440" s="294"/>
    </row>
    <row r="16441">
      <c r="A16441" s="294" t="s">
        <v>31785</v>
      </c>
      <c r="B16441" s="294"/>
      <c r="C16441" s="294"/>
      <c r="D16441" s="294"/>
      <c r="E16441" s="294"/>
      <c r="F16441" s="294"/>
    </row>
    <row r="16442">
      <c r="A16442" s="294" t="s">
        <v>31786</v>
      </c>
      <c r="B16442" s="294"/>
      <c r="C16442" s="294"/>
      <c r="D16442" s="294"/>
      <c r="E16442" s="294"/>
      <c r="F16442" s="294"/>
    </row>
    <row r="16443">
      <c r="A16443" s="294"/>
      <c r="B16443" s="294"/>
      <c r="C16443" s="294"/>
      <c r="D16443" s="294"/>
      <c r="E16443" s="294"/>
      <c r="F16443" s="294"/>
    </row>
    <row r="16444">
      <c r="A16444" s="294" t="s">
        <v>21401</v>
      </c>
      <c r="B16444" s="294"/>
      <c r="C16444" s="294"/>
      <c r="D16444" s="294"/>
      <c r="E16444" s="294"/>
      <c r="F16444" s="294"/>
    </row>
    <row r="16445">
      <c r="A16445" s="294"/>
      <c r="B16445" s="294"/>
      <c r="C16445" s="294"/>
      <c r="D16445" s="294"/>
      <c r="E16445" s="294"/>
      <c r="F16445" s="294"/>
    </row>
    <row r="16446">
      <c r="A16446" s="294" t="s">
        <v>31787</v>
      </c>
      <c r="B16446" s="294"/>
      <c r="C16446" s="294"/>
      <c r="D16446" s="294"/>
      <c r="E16446" s="294"/>
      <c r="F16446" s="294"/>
    </row>
    <row r="16447">
      <c r="A16447" s="294" t="s">
        <v>31788</v>
      </c>
      <c r="B16447" s="294"/>
      <c r="C16447" s="294"/>
      <c r="D16447" s="294"/>
      <c r="E16447" s="294"/>
      <c r="F16447" s="294"/>
    </row>
    <row r="16448">
      <c r="A16448" s="294" t="s">
        <v>31789</v>
      </c>
      <c r="B16448" s="294"/>
      <c r="C16448" s="294"/>
      <c r="D16448" s="294"/>
      <c r="E16448" s="294"/>
      <c r="F16448" s="294"/>
    </row>
    <row r="16449">
      <c r="A16449" s="294" t="s">
        <v>31790</v>
      </c>
      <c r="B16449" s="294"/>
      <c r="C16449" s="294"/>
      <c r="D16449" s="294"/>
      <c r="E16449" s="294"/>
      <c r="F16449" s="294"/>
    </row>
    <row r="16450">
      <c r="A16450" s="294" t="s">
        <v>31791</v>
      </c>
      <c r="B16450" s="294"/>
      <c r="C16450" s="294"/>
      <c r="D16450" s="294"/>
      <c r="E16450" s="294"/>
      <c r="F16450" s="294"/>
    </row>
    <row r="16451">
      <c r="A16451" s="294" t="s">
        <v>31792</v>
      </c>
      <c r="B16451" s="294"/>
      <c r="C16451" s="294"/>
      <c r="D16451" s="294"/>
      <c r="E16451" s="294"/>
      <c r="F16451" s="294"/>
    </row>
    <row r="16452">
      <c r="A16452" s="294"/>
      <c r="B16452" s="294"/>
      <c r="C16452" s="294"/>
      <c r="D16452" s="294"/>
      <c r="E16452" s="294"/>
      <c r="F16452" s="294"/>
    </row>
    <row r="16453">
      <c r="A16453" s="294" t="s">
        <v>21407</v>
      </c>
      <c r="B16453" s="294"/>
      <c r="C16453" s="294"/>
      <c r="D16453" s="294"/>
      <c r="E16453" s="294"/>
      <c r="F16453" s="294"/>
    </row>
    <row r="16454">
      <c r="A16454" s="294"/>
      <c r="B16454" s="294"/>
      <c r="C16454" s="294"/>
      <c r="D16454" s="294"/>
      <c r="E16454" s="294"/>
      <c r="F16454" s="294"/>
    </row>
    <row r="16455">
      <c r="A16455" s="294" t="s">
        <v>31793</v>
      </c>
      <c r="B16455" s="294"/>
      <c r="C16455" s="294"/>
      <c r="D16455" s="294"/>
      <c r="E16455" s="294"/>
      <c r="F16455" s="294"/>
    </row>
    <row r="16456">
      <c r="A16456" s="294" t="s">
        <v>31794</v>
      </c>
      <c r="B16456" s="294"/>
      <c r="C16456" s="294"/>
      <c r="D16456" s="294"/>
      <c r="E16456" s="294"/>
      <c r="F16456" s="294"/>
    </row>
    <row r="16457">
      <c r="A16457" s="294" t="s">
        <v>31795</v>
      </c>
      <c r="B16457" s="294"/>
      <c r="C16457" s="294"/>
      <c r="D16457" s="294"/>
      <c r="E16457" s="294"/>
      <c r="F16457" s="294"/>
    </row>
    <row r="16458">
      <c r="A16458" s="294" t="s">
        <v>31796</v>
      </c>
      <c r="B16458" s="294"/>
      <c r="C16458" s="294"/>
      <c r="D16458" s="294"/>
      <c r="E16458" s="294"/>
      <c r="F16458" s="294"/>
    </row>
    <row r="16459">
      <c r="A16459" s="294" t="s">
        <v>31797</v>
      </c>
      <c r="B16459" s="294"/>
      <c r="C16459" s="294"/>
      <c r="D16459" s="294"/>
      <c r="E16459" s="294"/>
      <c r="F16459" s="294"/>
    </row>
    <row r="16460">
      <c r="A16460" s="294" t="s">
        <v>31798</v>
      </c>
      <c r="B16460" s="294"/>
      <c r="C16460" s="294"/>
      <c r="D16460" s="294"/>
      <c r="E16460" s="294"/>
      <c r="F16460" s="294"/>
    </row>
    <row r="16461">
      <c r="A16461" s="294" t="s">
        <v>31799</v>
      </c>
      <c r="B16461" s="294"/>
      <c r="C16461" s="294"/>
      <c r="D16461" s="294"/>
      <c r="E16461" s="294"/>
      <c r="F16461" s="294"/>
    </row>
    <row r="16462">
      <c r="A16462" s="294" t="s">
        <v>31800</v>
      </c>
      <c r="B16462" s="294"/>
      <c r="C16462" s="294"/>
      <c r="D16462" s="294"/>
      <c r="E16462" s="294"/>
      <c r="F16462" s="294"/>
    </row>
    <row r="16463">
      <c r="A16463" s="294" t="s">
        <v>31801</v>
      </c>
      <c r="B16463" s="294"/>
      <c r="C16463" s="294"/>
      <c r="D16463" s="294"/>
      <c r="E16463" s="294"/>
      <c r="F16463" s="294"/>
    </row>
    <row r="16464">
      <c r="A16464" s="294"/>
      <c r="B16464" s="294"/>
      <c r="C16464" s="294"/>
      <c r="D16464" s="294"/>
      <c r="E16464" s="294"/>
      <c r="F16464" s="294"/>
    </row>
    <row r="16465">
      <c r="A16465" s="294" t="s">
        <v>21990</v>
      </c>
      <c r="B16465" s="294"/>
      <c r="C16465" s="294"/>
      <c r="D16465" s="294"/>
      <c r="E16465" s="294"/>
      <c r="F16465" s="294"/>
    </row>
    <row r="16466">
      <c r="A16466" s="294"/>
      <c r="B16466" s="294"/>
      <c r="C16466" s="294"/>
      <c r="D16466" s="294"/>
      <c r="E16466" s="294"/>
      <c r="F16466" s="294"/>
    </row>
    <row r="16467">
      <c r="A16467" s="294" t="s">
        <v>31418</v>
      </c>
      <c r="B16467" s="294"/>
      <c r="C16467" s="294"/>
      <c r="D16467" s="294"/>
      <c r="E16467" s="294"/>
      <c r="F16467" s="294"/>
    </row>
    <row r="16468">
      <c r="A16468" s="294" t="s">
        <v>31802</v>
      </c>
      <c r="B16468" s="294"/>
      <c r="C16468" s="294"/>
      <c r="D16468" s="294"/>
      <c r="E16468" s="294"/>
      <c r="F16468" s="294"/>
    </row>
    <row r="16469">
      <c r="A16469" s="294" t="s">
        <v>31803</v>
      </c>
      <c r="B16469" s="294"/>
      <c r="C16469" s="294"/>
      <c r="D16469" s="294"/>
      <c r="E16469" s="294"/>
      <c r="F16469" s="294"/>
    </row>
    <row r="16470">
      <c r="A16470" s="294" t="s">
        <v>31804</v>
      </c>
      <c r="B16470" s="294"/>
      <c r="C16470" s="294"/>
      <c r="D16470" s="294"/>
      <c r="E16470" s="294"/>
      <c r="F16470" s="294"/>
    </row>
    <row r="16471">
      <c r="A16471" s="294" t="s">
        <v>31805</v>
      </c>
      <c r="B16471" s="294"/>
      <c r="C16471" s="294"/>
      <c r="D16471" s="294"/>
      <c r="E16471" s="294"/>
      <c r="F16471" s="294"/>
    </row>
    <row r="16472">
      <c r="A16472" s="294" t="s">
        <v>31806</v>
      </c>
      <c r="B16472" s="294"/>
      <c r="C16472" s="294"/>
      <c r="D16472" s="294"/>
      <c r="E16472" s="294"/>
      <c r="F16472" s="294"/>
    </row>
    <row r="16473">
      <c r="A16473" s="294" t="s">
        <v>31807</v>
      </c>
      <c r="B16473" s="294"/>
      <c r="C16473" s="294"/>
      <c r="D16473" s="294"/>
      <c r="E16473" s="294"/>
      <c r="F16473" s="294"/>
    </row>
    <row r="16474">
      <c r="A16474" s="294" t="s">
        <v>31808</v>
      </c>
      <c r="B16474" s="294"/>
      <c r="C16474" s="294"/>
      <c r="D16474" s="294"/>
      <c r="E16474" s="294"/>
      <c r="F16474" s="294"/>
    </row>
    <row r="16475">
      <c r="A16475" s="294" t="s">
        <v>31809</v>
      </c>
      <c r="B16475" s="294"/>
      <c r="C16475" s="294"/>
      <c r="D16475" s="294"/>
      <c r="E16475" s="294"/>
      <c r="F16475" s="294"/>
    </row>
    <row r="16476">
      <c r="A16476" s="294" t="s">
        <v>31810</v>
      </c>
      <c r="B16476" s="294"/>
      <c r="C16476" s="294"/>
      <c r="D16476" s="294"/>
      <c r="E16476" s="294"/>
      <c r="F16476" s="294"/>
    </row>
    <row r="16477">
      <c r="A16477" s="294" t="s">
        <v>31811</v>
      </c>
      <c r="B16477" s="294"/>
      <c r="C16477" s="294"/>
      <c r="D16477" s="294"/>
      <c r="E16477" s="294"/>
      <c r="F16477" s="294"/>
    </row>
    <row r="16478">
      <c r="A16478" s="294" t="s">
        <v>31812</v>
      </c>
      <c r="B16478" s="294"/>
      <c r="C16478" s="294"/>
      <c r="D16478" s="294"/>
      <c r="E16478" s="294"/>
      <c r="F16478" s="294"/>
    </row>
    <row r="16479">
      <c r="A16479" s="294"/>
      <c r="B16479" s="294"/>
      <c r="C16479" s="294"/>
      <c r="D16479" s="294"/>
      <c r="E16479" s="294"/>
      <c r="F16479" s="294"/>
    </row>
    <row r="16480">
      <c r="A16480" s="294" t="s">
        <v>28124</v>
      </c>
      <c r="B16480" s="294"/>
      <c r="C16480" s="294"/>
      <c r="D16480" s="294"/>
      <c r="E16480" s="294"/>
      <c r="F16480" s="294"/>
    </row>
    <row r="16481">
      <c r="A16481" s="294" t="s">
        <v>31769</v>
      </c>
      <c r="B16481" s="294"/>
      <c r="C16481" s="294"/>
      <c r="D16481" s="294"/>
      <c r="E16481" s="294"/>
      <c r="F16481" s="294"/>
    </row>
    <row r="16482">
      <c r="A16482" s="294" t="s">
        <v>21672</v>
      </c>
      <c r="B16482" s="294"/>
      <c r="C16482" s="294"/>
      <c r="D16482" s="294"/>
      <c r="E16482" s="294"/>
      <c r="F16482" s="294"/>
    </row>
    <row r="16483">
      <c r="A16483" s="294" t="s">
        <v>31813</v>
      </c>
      <c r="B16483" s="294"/>
      <c r="C16483" s="294"/>
      <c r="D16483" s="294"/>
      <c r="E16483" s="294"/>
      <c r="F16483" s="294"/>
    </row>
    <row r="16484">
      <c r="A16484" s="294"/>
      <c r="B16484" s="294"/>
      <c r="C16484" s="294"/>
      <c r="D16484" s="294"/>
      <c r="E16484" s="294"/>
      <c r="F16484" s="294"/>
    </row>
    <row r="16485">
      <c r="A16485" s="294" t="s">
        <v>23007</v>
      </c>
      <c r="B16485" s="294"/>
      <c r="C16485" s="294"/>
      <c r="D16485" s="294"/>
      <c r="E16485" s="294"/>
      <c r="F16485" s="294"/>
    </row>
    <row r="16486">
      <c r="A16486" s="294"/>
      <c r="B16486" s="294"/>
      <c r="C16486" s="294"/>
      <c r="D16486" s="294"/>
      <c r="E16486" s="294"/>
      <c r="F16486" s="294"/>
    </row>
    <row r="16487">
      <c r="A16487" s="294" t="s">
        <v>31814</v>
      </c>
      <c r="B16487" s="294"/>
      <c r="C16487" s="294"/>
      <c r="D16487" s="294"/>
      <c r="E16487" s="294"/>
      <c r="F16487" s="294"/>
    </row>
    <row r="16488">
      <c r="A16488" s="294" t="s">
        <v>31815</v>
      </c>
      <c r="B16488" s="294"/>
      <c r="C16488" s="294"/>
      <c r="D16488" s="294"/>
      <c r="E16488" s="294"/>
      <c r="F16488" s="294"/>
    </row>
    <row r="16489">
      <c r="A16489" s="294" t="s">
        <v>22923</v>
      </c>
      <c r="B16489" s="294"/>
      <c r="C16489" s="294"/>
      <c r="D16489" s="294"/>
      <c r="E16489" s="294"/>
      <c r="F16489" s="294"/>
    </row>
    <row r="16490">
      <c r="A16490" s="294" t="s">
        <v>31816</v>
      </c>
      <c r="B16490" s="294"/>
      <c r="C16490" s="294"/>
      <c r="D16490" s="294"/>
      <c r="E16490" s="294"/>
      <c r="F16490" s="294"/>
    </row>
    <row r="16491">
      <c r="A16491" s="294" t="s">
        <v>31817</v>
      </c>
      <c r="B16491" s="294"/>
      <c r="C16491" s="294"/>
      <c r="D16491" s="294"/>
      <c r="E16491" s="294"/>
      <c r="F16491" s="294"/>
    </row>
    <row r="16492">
      <c r="A16492" s="294" t="s">
        <v>31818</v>
      </c>
      <c r="B16492" s="294"/>
      <c r="C16492" s="294"/>
      <c r="D16492" s="294"/>
      <c r="E16492" s="294"/>
      <c r="F16492" s="294"/>
    </row>
    <row r="16493">
      <c r="A16493" s="294" t="s">
        <v>31819</v>
      </c>
      <c r="B16493" s="294"/>
      <c r="C16493" s="294"/>
      <c r="D16493" s="294"/>
      <c r="E16493" s="294"/>
      <c r="F16493" s="294"/>
    </row>
    <row r="16494">
      <c r="A16494" s="294" t="s">
        <v>31820</v>
      </c>
      <c r="B16494" s="294"/>
      <c r="C16494" s="294"/>
      <c r="D16494" s="294"/>
      <c r="E16494" s="294"/>
      <c r="F16494" s="294"/>
    </row>
    <row r="16495">
      <c r="A16495" s="294" t="s">
        <v>31821</v>
      </c>
      <c r="B16495" s="294"/>
      <c r="C16495" s="294"/>
      <c r="D16495" s="294"/>
      <c r="E16495" s="294"/>
      <c r="F16495" s="294"/>
    </row>
    <row r="16496">
      <c r="A16496" s="294"/>
      <c r="B16496" s="294"/>
      <c r="C16496" s="294"/>
      <c r="D16496" s="294"/>
      <c r="E16496" s="294"/>
      <c r="F16496" s="294"/>
    </row>
    <row r="16497">
      <c r="A16497" s="294" t="s">
        <v>22281</v>
      </c>
      <c r="B16497" s="294"/>
      <c r="C16497" s="294"/>
      <c r="D16497" s="294"/>
      <c r="E16497" s="294"/>
      <c r="F16497" s="294"/>
    </row>
    <row r="16498">
      <c r="A16498" s="294"/>
      <c r="B16498" s="294"/>
      <c r="C16498" s="294"/>
      <c r="D16498" s="294"/>
      <c r="E16498" s="294"/>
      <c r="F16498" s="294"/>
    </row>
    <row r="16499">
      <c r="A16499" s="294" t="s">
        <v>31822</v>
      </c>
      <c r="B16499" s="294"/>
      <c r="C16499" s="294"/>
      <c r="D16499" s="294"/>
      <c r="E16499" s="294"/>
      <c r="F16499" s="294"/>
    </row>
    <row r="16500">
      <c r="A16500" s="294" t="s">
        <v>31823</v>
      </c>
      <c r="B16500" s="294"/>
      <c r="C16500" s="294"/>
      <c r="D16500" s="294"/>
      <c r="E16500" s="294"/>
      <c r="F16500" s="294"/>
    </row>
    <row r="16501">
      <c r="A16501" s="294" t="s">
        <v>31824</v>
      </c>
      <c r="B16501" s="294"/>
      <c r="C16501" s="294"/>
      <c r="D16501" s="294"/>
      <c r="E16501" s="294"/>
      <c r="F16501" s="294"/>
    </row>
    <row r="16502">
      <c r="A16502" s="294" t="s">
        <v>31825</v>
      </c>
      <c r="B16502" s="294"/>
      <c r="C16502" s="294"/>
      <c r="D16502" s="294"/>
      <c r="E16502" s="294"/>
      <c r="F16502" s="294"/>
    </row>
    <row r="16503">
      <c r="A16503" s="294"/>
      <c r="B16503" s="294"/>
      <c r="C16503" s="294"/>
      <c r="D16503" s="294"/>
      <c r="E16503" s="294"/>
      <c r="F16503" s="294"/>
    </row>
    <row r="16504">
      <c r="A16504" s="294" t="s">
        <v>25438</v>
      </c>
      <c r="B16504" s="294"/>
      <c r="C16504" s="294"/>
      <c r="D16504" s="294"/>
      <c r="E16504" s="294"/>
      <c r="F16504" s="294"/>
    </row>
    <row r="16505">
      <c r="A16505" s="294"/>
      <c r="B16505" s="294"/>
      <c r="C16505" s="294"/>
      <c r="D16505" s="294"/>
      <c r="E16505" s="294"/>
      <c r="F16505" s="294"/>
    </row>
    <row r="16506">
      <c r="A16506" s="294" t="s">
        <v>31826</v>
      </c>
      <c r="B16506" s="294"/>
      <c r="C16506" s="294"/>
      <c r="D16506" s="294"/>
      <c r="E16506" s="294"/>
      <c r="F16506" s="294"/>
    </row>
    <row r="16507">
      <c r="A16507" s="294" t="s">
        <v>27242</v>
      </c>
      <c r="B16507" s="294"/>
      <c r="C16507" s="294"/>
      <c r="D16507" s="294"/>
      <c r="E16507" s="294"/>
      <c r="F16507" s="294"/>
    </row>
    <row r="16508">
      <c r="A16508" s="294" t="s">
        <v>31827</v>
      </c>
      <c r="B16508" s="294"/>
      <c r="C16508" s="294"/>
      <c r="D16508" s="294"/>
      <c r="E16508" s="294"/>
      <c r="F16508" s="294"/>
    </row>
    <row r="16509">
      <c r="A16509" s="294" t="s">
        <v>31828</v>
      </c>
      <c r="B16509" s="294"/>
      <c r="C16509" s="294"/>
      <c r="D16509" s="294"/>
      <c r="E16509" s="294"/>
      <c r="F16509" s="294"/>
    </row>
    <row r="16510">
      <c r="A16510" s="294" t="s">
        <v>31829</v>
      </c>
      <c r="B16510" s="294"/>
      <c r="C16510" s="294"/>
      <c r="D16510" s="294"/>
      <c r="E16510" s="294"/>
      <c r="F16510" s="294"/>
    </row>
    <row r="16511">
      <c r="A16511" s="294" t="s">
        <v>31830</v>
      </c>
      <c r="B16511" s="294"/>
      <c r="C16511" s="294"/>
      <c r="D16511" s="294"/>
      <c r="E16511" s="294"/>
      <c r="F16511" s="294"/>
    </row>
    <row r="16512">
      <c r="A16512" s="294" t="s">
        <v>31831</v>
      </c>
      <c r="B16512" s="294"/>
      <c r="C16512" s="294"/>
      <c r="D16512" s="294"/>
      <c r="E16512" s="294"/>
      <c r="F16512" s="294"/>
    </row>
    <row r="16513">
      <c r="A16513" s="294"/>
      <c r="B16513" s="294"/>
      <c r="C16513" s="294"/>
      <c r="D16513" s="294"/>
      <c r="E16513" s="294"/>
      <c r="F16513" s="294"/>
    </row>
    <row r="16514">
      <c r="A16514" s="294" t="s">
        <v>22572</v>
      </c>
      <c r="B16514" s="294"/>
      <c r="C16514" s="294"/>
      <c r="D16514" s="294"/>
      <c r="E16514" s="294"/>
      <c r="F16514" s="294"/>
    </row>
    <row r="16515">
      <c r="A16515" s="294" t="s">
        <v>23322</v>
      </c>
      <c r="B16515" s="294"/>
      <c r="C16515" s="294"/>
      <c r="D16515" s="294"/>
      <c r="E16515" s="294"/>
      <c r="F16515" s="294"/>
    </row>
    <row r="16516">
      <c r="A16516" s="294"/>
      <c r="B16516" s="294"/>
      <c r="C16516" s="294"/>
      <c r="D16516" s="294"/>
      <c r="E16516" s="294"/>
      <c r="F16516" s="294"/>
    </row>
    <row r="16517">
      <c r="A16517" s="294" t="s">
        <v>31832</v>
      </c>
      <c r="B16517" s="294"/>
      <c r="C16517" s="294"/>
      <c r="D16517" s="294"/>
      <c r="E16517" s="294"/>
      <c r="F16517" s="294"/>
    </row>
    <row r="16518">
      <c r="A16518" s="294" t="s">
        <v>31833</v>
      </c>
      <c r="B16518" s="294"/>
      <c r="C16518" s="294"/>
      <c r="D16518" s="294"/>
      <c r="E16518" s="294"/>
      <c r="F16518" s="294"/>
    </row>
    <row r="16519">
      <c r="A16519" s="294" t="s">
        <v>31834</v>
      </c>
      <c r="B16519" s="294"/>
      <c r="C16519" s="294"/>
      <c r="D16519" s="294"/>
      <c r="E16519" s="294"/>
      <c r="F16519" s="294"/>
    </row>
    <row r="16520">
      <c r="A16520" s="294" t="s">
        <v>31835</v>
      </c>
      <c r="B16520" s="294"/>
      <c r="C16520" s="294"/>
      <c r="D16520" s="294"/>
      <c r="E16520" s="294"/>
      <c r="F16520" s="294"/>
    </row>
    <row r="16521">
      <c r="A16521" s="294"/>
      <c r="B16521" s="294"/>
      <c r="C16521" s="294"/>
      <c r="D16521" s="294"/>
      <c r="E16521" s="294"/>
      <c r="F16521" s="294"/>
    </row>
    <row r="16522">
      <c r="A16522" s="294" t="s">
        <v>22156</v>
      </c>
      <c r="B16522" s="294"/>
      <c r="C16522" s="294"/>
      <c r="D16522" s="294"/>
      <c r="E16522" s="294"/>
      <c r="F16522" s="294"/>
    </row>
    <row r="16523">
      <c r="A16523" s="294"/>
      <c r="B16523" s="294"/>
      <c r="C16523" s="294"/>
      <c r="D16523" s="294"/>
      <c r="E16523" s="294"/>
      <c r="F16523" s="294"/>
    </row>
    <row r="16524">
      <c r="A16524" s="294" t="s">
        <v>31836</v>
      </c>
      <c r="B16524" s="294"/>
      <c r="C16524" s="294"/>
      <c r="D16524" s="294"/>
      <c r="E16524" s="294"/>
      <c r="F16524" s="294"/>
    </row>
    <row r="16525">
      <c r="A16525" s="294" t="s">
        <v>31837</v>
      </c>
      <c r="B16525" s="294"/>
      <c r="C16525" s="294"/>
      <c r="D16525" s="294"/>
      <c r="E16525" s="294"/>
      <c r="F16525" s="294"/>
    </row>
    <row r="16526">
      <c r="A16526" s="294" t="s">
        <v>31838</v>
      </c>
      <c r="B16526" s="294"/>
      <c r="C16526" s="294"/>
      <c r="D16526" s="294"/>
      <c r="E16526" s="294"/>
      <c r="F16526" s="294"/>
    </row>
    <row r="16527">
      <c r="A16527" s="294" t="s">
        <v>31839</v>
      </c>
      <c r="B16527" s="294"/>
      <c r="C16527" s="294"/>
      <c r="D16527" s="294"/>
      <c r="E16527" s="294"/>
      <c r="F16527" s="294"/>
    </row>
    <row r="16528">
      <c r="A16528" s="294"/>
      <c r="B16528" s="294"/>
      <c r="C16528" s="294"/>
      <c r="D16528" s="294"/>
      <c r="E16528" s="294"/>
      <c r="F16528" s="294"/>
    </row>
    <row r="16529">
      <c r="A16529" s="294" t="s">
        <v>31840</v>
      </c>
      <c r="B16529" s="294"/>
      <c r="C16529" s="294"/>
      <c r="D16529" s="294"/>
      <c r="E16529" s="294"/>
      <c r="F16529" s="294"/>
    </row>
    <row r="16530">
      <c r="A16530" s="294"/>
      <c r="B16530" s="294"/>
      <c r="C16530" s="294"/>
      <c r="D16530" s="294"/>
      <c r="E16530" s="294"/>
      <c r="F16530" s="294"/>
    </row>
    <row r="16531">
      <c r="A16531" s="294" t="s">
        <v>31841</v>
      </c>
      <c r="B16531" s="294"/>
      <c r="C16531" s="294"/>
      <c r="D16531" s="294"/>
      <c r="E16531" s="294"/>
      <c r="F16531" s="294"/>
    </row>
    <row r="16532">
      <c r="A16532" s="294" t="s">
        <v>31842</v>
      </c>
      <c r="B16532" s="294"/>
      <c r="C16532" s="294"/>
      <c r="D16532" s="294"/>
      <c r="E16532" s="294"/>
      <c r="F16532" s="294"/>
    </row>
    <row r="16533">
      <c r="A16533" s="294" t="s">
        <v>31843</v>
      </c>
      <c r="B16533" s="294"/>
      <c r="C16533" s="294"/>
      <c r="D16533" s="294"/>
      <c r="E16533" s="294"/>
      <c r="F16533" s="294"/>
    </row>
    <row r="16534">
      <c r="A16534" s="294" t="s">
        <v>31844</v>
      </c>
      <c r="B16534" s="294"/>
      <c r="C16534" s="294"/>
      <c r="D16534" s="294"/>
      <c r="E16534" s="294"/>
      <c r="F16534" s="294"/>
    </row>
    <row r="16535">
      <c r="A16535" s="294" t="s">
        <v>31845</v>
      </c>
      <c r="B16535" s="294"/>
      <c r="C16535" s="294"/>
      <c r="D16535" s="294"/>
      <c r="E16535" s="294"/>
      <c r="F16535" s="294"/>
    </row>
    <row r="16536">
      <c r="A16536" s="294" t="s">
        <v>31846</v>
      </c>
      <c r="B16536" s="294"/>
      <c r="C16536" s="294"/>
      <c r="D16536" s="294"/>
      <c r="E16536" s="294"/>
      <c r="F16536" s="294"/>
    </row>
    <row r="16537">
      <c r="A16537" s="294" t="s">
        <v>31847</v>
      </c>
      <c r="B16537" s="294"/>
      <c r="C16537" s="294"/>
      <c r="D16537" s="294"/>
      <c r="E16537" s="294"/>
      <c r="F16537" s="294"/>
    </row>
    <row r="16538">
      <c r="A16538" s="294" t="s">
        <v>22317</v>
      </c>
      <c r="B16538" s="294"/>
      <c r="C16538" s="294"/>
      <c r="D16538" s="294"/>
      <c r="E16538" s="294"/>
      <c r="F16538" s="294"/>
    </row>
    <row r="16539">
      <c r="A16539" s="294" t="s">
        <v>31848</v>
      </c>
      <c r="B16539" s="294"/>
      <c r="C16539" s="294"/>
      <c r="D16539" s="294"/>
      <c r="E16539" s="294"/>
      <c r="F16539" s="294"/>
    </row>
    <row r="16540">
      <c r="A16540" s="294" t="s">
        <v>31849</v>
      </c>
      <c r="B16540" s="294"/>
      <c r="C16540" s="294"/>
      <c r="D16540" s="294"/>
      <c r="E16540" s="294"/>
      <c r="F16540" s="294"/>
    </row>
    <row r="16541">
      <c r="A16541" s="294" t="s">
        <v>31850</v>
      </c>
      <c r="B16541" s="294"/>
      <c r="C16541" s="294"/>
      <c r="D16541" s="294"/>
      <c r="E16541" s="294"/>
      <c r="F16541" s="294"/>
    </row>
    <row r="16542">
      <c r="A16542" s="294"/>
      <c r="B16542" s="294"/>
      <c r="C16542" s="294"/>
      <c r="D16542" s="294"/>
      <c r="E16542" s="294"/>
      <c r="F16542" s="294"/>
    </row>
    <row r="16543">
      <c r="A16543" s="294" t="s">
        <v>28124</v>
      </c>
      <c r="B16543" s="294"/>
      <c r="C16543" s="294"/>
      <c r="D16543" s="294"/>
      <c r="E16543" s="294"/>
      <c r="F16543" s="294"/>
    </row>
    <row r="16544">
      <c r="A16544" s="294" t="s">
        <v>31851</v>
      </c>
      <c r="B16544" s="294"/>
      <c r="C16544" s="294"/>
      <c r="D16544" s="294"/>
      <c r="E16544" s="294"/>
      <c r="F16544" s="294"/>
    </row>
    <row r="16545">
      <c r="A16545" s="294" t="s">
        <v>31852</v>
      </c>
      <c r="B16545" s="294"/>
      <c r="C16545" s="294"/>
      <c r="D16545" s="294"/>
      <c r="E16545" s="294"/>
      <c r="F16545" s="294"/>
    </row>
    <row r="16546">
      <c r="A16546" s="294" t="s">
        <v>31853</v>
      </c>
      <c r="B16546" s="294"/>
      <c r="C16546" s="294"/>
      <c r="D16546" s="294"/>
      <c r="E16546" s="294"/>
      <c r="F16546" s="294"/>
    </row>
    <row r="16547">
      <c r="A16547" s="294"/>
      <c r="B16547" s="294"/>
      <c r="C16547" s="294"/>
      <c r="D16547" s="294"/>
      <c r="E16547" s="294"/>
      <c r="F16547" s="294"/>
    </row>
    <row r="16548">
      <c r="A16548" s="294" t="s">
        <v>25957</v>
      </c>
      <c r="B16548" s="294"/>
      <c r="C16548" s="294"/>
      <c r="D16548" s="294"/>
      <c r="E16548" s="294"/>
      <c r="F16548" s="294"/>
    </row>
    <row r="16549">
      <c r="A16549" s="294"/>
      <c r="B16549" s="294"/>
      <c r="C16549" s="294"/>
      <c r="D16549" s="294"/>
      <c r="E16549" s="294"/>
      <c r="F16549" s="294"/>
    </row>
    <row r="16550">
      <c r="A16550" s="294" t="s">
        <v>31854</v>
      </c>
      <c r="B16550" s="294"/>
      <c r="C16550" s="294"/>
      <c r="D16550" s="294"/>
      <c r="E16550" s="294"/>
      <c r="F16550" s="294"/>
    </row>
    <row r="16551">
      <c r="A16551" s="294"/>
      <c r="B16551" s="294"/>
      <c r="C16551" s="294"/>
      <c r="D16551" s="294"/>
      <c r="E16551" s="294"/>
      <c r="F16551" s="294"/>
    </row>
    <row r="16552">
      <c r="A16552" s="294" t="s">
        <v>26193</v>
      </c>
      <c r="B16552" s="294"/>
      <c r="C16552" s="294"/>
      <c r="D16552" s="294"/>
      <c r="E16552" s="294"/>
      <c r="F16552" s="294"/>
    </row>
    <row r="16553">
      <c r="A16553" s="294"/>
      <c r="B16553" s="294"/>
      <c r="C16553" s="294"/>
      <c r="D16553" s="294"/>
      <c r="E16553" s="294"/>
      <c r="F16553" s="294"/>
    </row>
    <row r="16554">
      <c r="A16554" s="294" t="s">
        <v>31855</v>
      </c>
      <c r="B16554" s="294"/>
      <c r="C16554" s="294"/>
      <c r="D16554" s="294"/>
      <c r="E16554" s="294"/>
      <c r="F16554" s="294"/>
    </row>
    <row r="16555">
      <c r="A16555" s="294" t="s">
        <v>31856</v>
      </c>
      <c r="B16555" s="294"/>
      <c r="C16555" s="294"/>
      <c r="D16555" s="294"/>
      <c r="E16555" s="294"/>
      <c r="F16555" s="294"/>
    </row>
    <row r="16556">
      <c r="A16556" s="294" t="s">
        <v>30827</v>
      </c>
      <c r="B16556" s="294"/>
      <c r="C16556" s="294"/>
      <c r="D16556" s="294"/>
      <c r="E16556" s="294"/>
      <c r="F16556" s="294"/>
    </row>
    <row r="16557">
      <c r="A16557" s="294" t="s">
        <v>31857</v>
      </c>
      <c r="B16557" s="294"/>
      <c r="C16557" s="294"/>
      <c r="D16557" s="294"/>
      <c r="E16557" s="294"/>
      <c r="F16557" s="294"/>
    </row>
    <row r="16558">
      <c r="A16558" s="294" t="s">
        <v>31858</v>
      </c>
      <c r="B16558" s="294"/>
      <c r="C16558" s="294"/>
      <c r="D16558" s="294"/>
      <c r="E16558" s="294"/>
      <c r="F16558" s="294"/>
    </row>
    <row r="16559">
      <c r="A16559" s="294" t="s">
        <v>31859</v>
      </c>
      <c r="B16559" s="294"/>
      <c r="C16559" s="294"/>
      <c r="D16559" s="294"/>
      <c r="E16559" s="294"/>
      <c r="F16559" s="294"/>
    </row>
    <row r="16560">
      <c r="A16560" s="294" t="s">
        <v>31860</v>
      </c>
      <c r="B16560" s="294"/>
      <c r="C16560" s="294"/>
      <c r="D16560" s="294"/>
      <c r="E16560" s="294"/>
      <c r="F16560" s="294"/>
    </row>
    <row r="16561">
      <c r="A16561" s="294" t="s">
        <v>31861</v>
      </c>
      <c r="B16561" s="294"/>
      <c r="C16561" s="294"/>
      <c r="D16561" s="294"/>
      <c r="E16561" s="294"/>
      <c r="F16561" s="294"/>
    </row>
    <row r="16562">
      <c r="A16562" s="294" t="s">
        <v>31862</v>
      </c>
      <c r="B16562" s="294"/>
      <c r="C16562" s="294"/>
      <c r="D16562" s="294"/>
      <c r="E16562" s="294"/>
      <c r="F16562" s="294"/>
    </row>
    <row r="16563">
      <c r="A16563" s="294" t="s">
        <v>31863</v>
      </c>
      <c r="B16563" s="294"/>
      <c r="C16563" s="294"/>
      <c r="D16563" s="294"/>
      <c r="E16563" s="294"/>
      <c r="F16563" s="294"/>
    </row>
    <row r="16564">
      <c r="A16564" s="294"/>
      <c r="B16564" s="294"/>
      <c r="C16564" s="294"/>
      <c r="D16564" s="294"/>
      <c r="E16564" s="294"/>
      <c r="F16564" s="294"/>
    </row>
    <row r="16565">
      <c r="A16565" s="294" t="s">
        <v>25967</v>
      </c>
      <c r="B16565" s="294"/>
      <c r="C16565" s="294"/>
      <c r="D16565" s="294"/>
      <c r="E16565" s="294"/>
      <c r="F16565" s="294"/>
    </row>
    <row r="16566">
      <c r="A16566" s="294"/>
      <c r="B16566" s="294"/>
      <c r="C16566" s="294"/>
      <c r="D16566" s="294"/>
      <c r="E16566" s="294"/>
      <c r="F16566" s="294"/>
    </row>
    <row r="16567">
      <c r="A16567" s="294" t="s">
        <v>31864</v>
      </c>
      <c r="B16567" s="294"/>
      <c r="C16567" s="294"/>
      <c r="D16567" s="294"/>
      <c r="E16567" s="294"/>
      <c r="F16567" s="294"/>
    </row>
    <row r="16568">
      <c r="A16568" s="294" t="s">
        <v>30267</v>
      </c>
      <c r="B16568" s="294"/>
      <c r="C16568" s="294"/>
      <c r="D16568" s="294"/>
      <c r="E16568" s="294"/>
      <c r="F16568" s="294"/>
    </row>
    <row r="16569">
      <c r="A16569" s="294" t="s">
        <v>31865</v>
      </c>
      <c r="B16569" s="294"/>
      <c r="C16569" s="294"/>
      <c r="D16569" s="294"/>
      <c r="E16569" s="294"/>
      <c r="F16569" s="294"/>
    </row>
    <row r="16570">
      <c r="A16570" s="294" t="s">
        <v>31866</v>
      </c>
      <c r="B16570" s="294"/>
      <c r="C16570" s="294"/>
      <c r="D16570" s="294"/>
      <c r="E16570" s="294"/>
      <c r="F16570" s="294"/>
    </row>
    <row r="16571">
      <c r="A16571" s="294" t="s">
        <v>31867</v>
      </c>
      <c r="B16571" s="294"/>
      <c r="C16571" s="294"/>
      <c r="D16571" s="294"/>
      <c r="E16571" s="294"/>
      <c r="F16571" s="294"/>
    </row>
    <row r="16572">
      <c r="A16572" s="294" t="s">
        <v>31868</v>
      </c>
      <c r="B16572" s="294"/>
      <c r="C16572" s="294"/>
      <c r="D16572" s="294"/>
      <c r="E16572" s="294"/>
      <c r="F16572" s="294"/>
    </row>
    <row r="16573">
      <c r="A16573" s="294" t="s">
        <v>31869</v>
      </c>
      <c r="B16573" s="294"/>
      <c r="C16573" s="294"/>
      <c r="D16573" s="294"/>
      <c r="E16573" s="294"/>
      <c r="F16573" s="294"/>
    </row>
    <row r="16574">
      <c r="A16574" s="294" t="s">
        <v>31870</v>
      </c>
      <c r="B16574" s="294"/>
      <c r="C16574" s="294"/>
      <c r="D16574" s="294"/>
      <c r="E16574" s="294"/>
      <c r="F16574" s="294"/>
    </row>
    <row r="16575">
      <c r="A16575" s="294"/>
      <c r="B16575" s="294"/>
      <c r="C16575" s="294"/>
      <c r="D16575" s="294"/>
      <c r="E16575" s="294"/>
      <c r="F16575" s="294"/>
    </row>
    <row r="16576">
      <c r="A16576" s="294" t="s">
        <v>26240</v>
      </c>
      <c r="B16576" s="294"/>
      <c r="C16576" s="294"/>
      <c r="D16576" s="294"/>
      <c r="E16576" s="294"/>
      <c r="F16576" s="294"/>
    </row>
    <row r="16577">
      <c r="A16577" s="294"/>
      <c r="B16577" s="294"/>
      <c r="C16577" s="294"/>
      <c r="D16577" s="294"/>
      <c r="E16577" s="294"/>
      <c r="F16577" s="294"/>
    </row>
    <row r="16578">
      <c r="A16578" s="294" t="s">
        <v>31871</v>
      </c>
      <c r="B16578" s="294"/>
      <c r="C16578" s="294"/>
      <c r="D16578" s="294"/>
      <c r="E16578" s="294"/>
      <c r="F16578" s="294"/>
    </row>
    <row r="16579">
      <c r="A16579" s="294" t="s">
        <v>31872</v>
      </c>
      <c r="B16579" s="294"/>
      <c r="C16579" s="294"/>
      <c r="D16579" s="294"/>
      <c r="E16579" s="294"/>
      <c r="F16579" s="294"/>
    </row>
    <row r="16580">
      <c r="A16580" s="294" t="s">
        <v>31873</v>
      </c>
      <c r="B16580" s="294"/>
      <c r="C16580" s="294"/>
      <c r="D16580" s="294"/>
      <c r="E16580" s="294"/>
      <c r="F16580" s="294"/>
    </row>
    <row r="16581">
      <c r="A16581" s="294" t="s">
        <v>31874</v>
      </c>
      <c r="B16581" s="294"/>
      <c r="C16581" s="294"/>
      <c r="D16581" s="294"/>
      <c r="E16581" s="294"/>
      <c r="F16581" s="294"/>
    </row>
    <row r="16582">
      <c r="A16582" s="294"/>
      <c r="B16582" s="294"/>
      <c r="C16582" s="294"/>
      <c r="D16582" s="294"/>
      <c r="E16582" s="294"/>
      <c r="F16582" s="294"/>
    </row>
    <row r="16583">
      <c r="A16583" s="294" t="s">
        <v>31875</v>
      </c>
      <c r="B16583" s="294"/>
      <c r="C16583" s="294"/>
      <c r="D16583" s="294"/>
      <c r="E16583" s="294"/>
      <c r="F16583" s="294"/>
    </row>
    <row r="16584">
      <c r="A16584" s="294"/>
      <c r="B16584" s="294"/>
      <c r="C16584" s="294"/>
      <c r="D16584" s="294"/>
      <c r="E16584" s="294"/>
      <c r="F16584" s="294"/>
    </row>
    <row r="16585">
      <c r="A16585" s="294" t="s">
        <v>31876</v>
      </c>
      <c r="B16585" s="294"/>
      <c r="C16585" s="294"/>
      <c r="D16585" s="294"/>
      <c r="E16585" s="294"/>
      <c r="F16585" s="294"/>
    </row>
    <row r="16586">
      <c r="A16586" s="294" t="s">
        <v>31877</v>
      </c>
      <c r="B16586" s="294"/>
      <c r="C16586" s="294"/>
      <c r="D16586" s="294"/>
      <c r="E16586" s="294"/>
      <c r="F16586" s="294"/>
    </row>
    <row r="16587">
      <c r="A16587" s="294" t="s">
        <v>31878</v>
      </c>
      <c r="B16587" s="294"/>
      <c r="C16587" s="294"/>
      <c r="D16587" s="294"/>
      <c r="E16587" s="294"/>
      <c r="F16587" s="294"/>
    </row>
    <row r="16588">
      <c r="A16588" s="294" t="s">
        <v>31879</v>
      </c>
      <c r="B16588" s="294"/>
      <c r="C16588" s="294"/>
      <c r="D16588" s="294"/>
      <c r="E16588" s="294"/>
      <c r="F16588" s="294"/>
    </row>
    <row r="16589">
      <c r="A16589" s="294"/>
      <c r="B16589" s="294"/>
      <c r="C16589" s="294"/>
      <c r="D16589" s="294"/>
      <c r="E16589" s="294"/>
      <c r="F16589" s="294"/>
    </row>
    <row r="16590">
      <c r="A16590" s="294" t="s">
        <v>31880</v>
      </c>
      <c r="B16590" s="294"/>
      <c r="C16590" s="294"/>
      <c r="D16590" s="294"/>
      <c r="E16590" s="294"/>
      <c r="F16590" s="294"/>
    </row>
    <row r="16591">
      <c r="A16591" s="294"/>
      <c r="B16591" s="294"/>
      <c r="C16591" s="294"/>
      <c r="D16591" s="294"/>
      <c r="E16591" s="294"/>
      <c r="F16591" s="294"/>
    </row>
    <row r="16592">
      <c r="A16592" s="294" t="s">
        <v>31881</v>
      </c>
      <c r="B16592" s="294"/>
      <c r="C16592" s="294"/>
      <c r="D16592" s="294"/>
      <c r="E16592" s="294"/>
      <c r="F16592" s="294"/>
    </row>
    <row r="16593">
      <c r="A16593" s="294" t="s">
        <v>31882</v>
      </c>
      <c r="B16593" s="294"/>
      <c r="C16593" s="294"/>
      <c r="D16593" s="294"/>
      <c r="E16593" s="294"/>
      <c r="F16593" s="294"/>
    </row>
    <row r="16594">
      <c r="A16594" s="294" t="s">
        <v>31883</v>
      </c>
      <c r="B16594" s="294"/>
      <c r="C16594" s="294"/>
      <c r="D16594" s="294"/>
      <c r="E16594" s="294"/>
      <c r="F16594" s="294"/>
    </row>
    <row r="16595">
      <c r="A16595" s="294" t="s">
        <v>31884</v>
      </c>
      <c r="B16595" s="294"/>
      <c r="C16595" s="294"/>
      <c r="D16595" s="294"/>
      <c r="E16595" s="294"/>
      <c r="F16595" s="294"/>
    </row>
    <row r="16596">
      <c r="A16596" s="294" t="s">
        <v>31885</v>
      </c>
      <c r="B16596" s="294"/>
      <c r="C16596" s="294"/>
      <c r="D16596" s="294"/>
      <c r="E16596" s="294"/>
      <c r="F16596" s="294"/>
    </row>
    <row r="16597">
      <c r="A16597" s="294"/>
      <c r="B16597" s="294"/>
      <c r="C16597" s="294"/>
      <c r="D16597" s="294"/>
      <c r="E16597" s="294"/>
      <c r="F16597" s="294"/>
    </row>
    <row r="16598">
      <c r="A16598" s="294" t="s">
        <v>28124</v>
      </c>
      <c r="B16598" s="294"/>
      <c r="C16598" s="294"/>
      <c r="D16598" s="294"/>
      <c r="E16598" s="294"/>
      <c r="F16598" s="294"/>
    </row>
    <row r="16599">
      <c r="A16599" s="294" t="s">
        <v>31886</v>
      </c>
      <c r="B16599" s="294"/>
      <c r="C16599" s="294"/>
      <c r="D16599" s="294"/>
      <c r="E16599" s="294"/>
      <c r="F16599" s="294"/>
    </row>
    <row r="16600">
      <c r="A16600" s="294" t="s">
        <v>21618</v>
      </c>
      <c r="B16600" s="294"/>
      <c r="C16600" s="294"/>
      <c r="D16600" s="294"/>
      <c r="E16600" s="294"/>
      <c r="F16600" s="294"/>
    </row>
    <row r="16601">
      <c r="A16601" s="294" t="s">
        <v>31887</v>
      </c>
      <c r="B16601" s="294"/>
      <c r="C16601" s="294"/>
      <c r="D16601" s="294"/>
      <c r="E16601" s="294"/>
      <c r="F16601" s="294"/>
    </row>
    <row r="16602">
      <c r="A16602" s="294"/>
      <c r="B16602" s="294"/>
      <c r="C16602" s="294"/>
      <c r="D16602" s="294"/>
      <c r="E16602" s="294"/>
      <c r="F16602" s="294"/>
    </row>
    <row r="16603">
      <c r="A16603" s="294" t="s">
        <v>22512</v>
      </c>
      <c r="B16603" s="294"/>
      <c r="C16603" s="294"/>
      <c r="D16603" s="294"/>
      <c r="E16603" s="294"/>
      <c r="F16603" s="294"/>
    </row>
    <row r="16604">
      <c r="A16604" s="294" t="s">
        <v>25867</v>
      </c>
      <c r="B16604" s="294"/>
      <c r="C16604" s="294"/>
      <c r="D16604" s="294"/>
      <c r="E16604" s="294"/>
      <c r="F16604" s="294"/>
    </row>
    <row r="16605">
      <c r="A16605" s="294"/>
      <c r="B16605" s="294"/>
      <c r="C16605" s="294"/>
      <c r="D16605" s="294"/>
      <c r="E16605" s="294"/>
      <c r="F16605" s="294"/>
    </row>
    <row r="16606">
      <c r="A16606" s="294" t="s">
        <v>31888</v>
      </c>
      <c r="B16606" s="294"/>
      <c r="C16606" s="294"/>
      <c r="D16606" s="294"/>
      <c r="E16606" s="294"/>
      <c r="F16606" s="294"/>
    </row>
    <row r="16607">
      <c r="A16607" s="294" t="s">
        <v>31889</v>
      </c>
      <c r="B16607" s="294"/>
      <c r="C16607" s="294"/>
      <c r="D16607" s="294"/>
      <c r="E16607" s="294"/>
      <c r="F16607" s="294"/>
    </row>
    <row r="16608">
      <c r="A16608" s="294" t="s">
        <v>31890</v>
      </c>
      <c r="B16608" s="294"/>
      <c r="C16608" s="294"/>
      <c r="D16608" s="294"/>
      <c r="E16608" s="294"/>
      <c r="F16608" s="294"/>
    </row>
    <row r="16609">
      <c r="A16609" s="294" t="s">
        <v>31891</v>
      </c>
      <c r="B16609" s="294"/>
      <c r="C16609" s="294"/>
      <c r="D16609" s="294"/>
      <c r="E16609" s="294"/>
      <c r="F16609" s="294"/>
    </row>
    <row r="16610">
      <c r="A16610" s="294" t="s">
        <v>31892</v>
      </c>
      <c r="B16610" s="294"/>
      <c r="C16610" s="294"/>
      <c r="D16610" s="294"/>
      <c r="E16610" s="294"/>
      <c r="F16610" s="294"/>
    </row>
    <row r="16611">
      <c r="A16611" s="294"/>
      <c r="B16611" s="294"/>
      <c r="C16611" s="294"/>
      <c r="D16611" s="294"/>
      <c r="E16611" s="294"/>
      <c r="F16611" s="294"/>
    </row>
    <row r="16612">
      <c r="A16612" s="294" t="s">
        <v>23148</v>
      </c>
      <c r="B16612" s="294"/>
      <c r="C16612" s="294"/>
      <c r="D16612" s="294"/>
      <c r="E16612" s="294"/>
      <c r="F16612" s="294"/>
    </row>
    <row r="16613">
      <c r="A16613" s="294" t="s">
        <v>24037</v>
      </c>
      <c r="B16613" s="294"/>
      <c r="C16613" s="294"/>
      <c r="D16613" s="294"/>
      <c r="E16613" s="294"/>
      <c r="F16613" s="294"/>
    </row>
    <row r="16614">
      <c r="A16614" s="294"/>
      <c r="B16614" s="294"/>
      <c r="C16614" s="294"/>
      <c r="D16614" s="294"/>
      <c r="E16614" s="294"/>
      <c r="F16614" s="294"/>
    </row>
    <row r="16615">
      <c r="A16615" s="294" t="s">
        <v>31893</v>
      </c>
      <c r="B16615" s="294"/>
      <c r="C16615" s="294"/>
      <c r="D16615" s="294"/>
      <c r="E16615" s="294"/>
      <c r="F16615" s="294"/>
    </row>
    <row r="16616">
      <c r="A16616" s="294" t="s">
        <v>31894</v>
      </c>
      <c r="B16616" s="294"/>
      <c r="C16616" s="294"/>
      <c r="D16616" s="294"/>
      <c r="E16616" s="294"/>
      <c r="F16616" s="294"/>
    </row>
    <row r="16617">
      <c r="A16617" s="294" t="s">
        <v>31895</v>
      </c>
      <c r="B16617" s="294"/>
      <c r="C16617" s="294"/>
      <c r="D16617" s="294"/>
      <c r="E16617" s="294"/>
      <c r="F16617" s="294"/>
    </row>
    <row r="16618">
      <c r="A16618" s="294" t="s">
        <v>31896</v>
      </c>
      <c r="B16618" s="294"/>
      <c r="C16618" s="294"/>
      <c r="D16618" s="294"/>
      <c r="E16618" s="294"/>
      <c r="F16618" s="294"/>
    </row>
    <row r="16619">
      <c r="A16619" s="294" t="s">
        <v>31897</v>
      </c>
      <c r="B16619" s="294"/>
      <c r="C16619" s="294"/>
      <c r="D16619" s="294"/>
      <c r="E16619" s="294"/>
      <c r="F16619" s="294"/>
    </row>
    <row r="16620">
      <c r="A16620" s="294" t="s">
        <v>31898</v>
      </c>
      <c r="B16620" s="294"/>
      <c r="C16620" s="294"/>
      <c r="D16620" s="294"/>
      <c r="E16620" s="294"/>
      <c r="F16620" s="294"/>
    </row>
    <row r="16621">
      <c r="A16621" s="294" t="s">
        <v>31899</v>
      </c>
      <c r="B16621" s="294"/>
      <c r="C16621" s="294"/>
      <c r="D16621" s="294"/>
      <c r="E16621" s="294"/>
      <c r="F16621" s="294"/>
    </row>
    <row r="16622">
      <c r="A16622" s="294"/>
      <c r="B16622" s="294"/>
      <c r="C16622" s="294"/>
      <c r="D16622" s="294"/>
      <c r="E16622" s="294"/>
      <c r="F16622" s="294"/>
    </row>
    <row r="16623">
      <c r="A16623" s="294" t="s">
        <v>23362</v>
      </c>
      <c r="B16623" s="294"/>
      <c r="C16623" s="294"/>
      <c r="D16623" s="294"/>
      <c r="E16623" s="294"/>
      <c r="F16623" s="294"/>
    </row>
    <row r="16624">
      <c r="A16624" s="294" t="s">
        <v>28657</v>
      </c>
      <c r="B16624" s="294"/>
      <c r="C16624" s="294"/>
      <c r="D16624" s="294"/>
      <c r="E16624" s="294"/>
      <c r="F16624" s="294"/>
    </row>
    <row r="16625">
      <c r="A16625" s="294"/>
      <c r="B16625" s="294"/>
      <c r="C16625" s="294"/>
      <c r="D16625" s="294"/>
      <c r="E16625" s="294"/>
      <c r="F16625" s="294"/>
    </row>
    <row r="16626">
      <c r="A16626" s="294" t="s">
        <v>31900</v>
      </c>
      <c r="B16626" s="294"/>
      <c r="C16626" s="294"/>
      <c r="D16626" s="294"/>
      <c r="E16626" s="294"/>
      <c r="F16626" s="294"/>
    </row>
    <row r="16627">
      <c r="A16627" s="294" t="s">
        <v>31901</v>
      </c>
      <c r="B16627" s="294"/>
      <c r="C16627" s="294"/>
      <c r="D16627" s="294"/>
      <c r="E16627" s="294"/>
      <c r="F16627" s="294"/>
    </row>
    <row r="16628">
      <c r="A16628" s="294" t="s">
        <v>31902</v>
      </c>
      <c r="B16628" s="294"/>
      <c r="C16628" s="294"/>
      <c r="D16628" s="294"/>
      <c r="E16628" s="294"/>
      <c r="F16628" s="294"/>
    </row>
    <row r="16629">
      <c r="A16629" s="294" t="s">
        <v>31903</v>
      </c>
      <c r="B16629" s="294"/>
      <c r="C16629" s="294"/>
      <c r="D16629" s="294"/>
      <c r="E16629" s="294"/>
      <c r="F16629" s="294"/>
    </row>
    <row r="16630">
      <c r="A16630" s="294" t="s">
        <v>31904</v>
      </c>
      <c r="B16630" s="294"/>
      <c r="C16630" s="294"/>
      <c r="D16630" s="294"/>
      <c r="E16630" s="294"/>
      <c r="F16630" s="294"/>
    </row>
    <row r="16631">
      <c r="A16631" s="294" t="s">
        <v>31905</v>
      </c>
      <c r="B16631" s="294"/>
      <c r="C16631" s="294"/>
      <c r="D16631" s="294"/>
      <c r="E16631" s="294"/>
      <c r="F16631" s="294"/>
    </row>
    <row r="16632">
      <c r="A16632" s="294"/>
      <c r="B16632" s="294"/>
      <c r="C16632" s="294"/>
      <c r="D16632" s="294"/>
      <c r="E16632" s="294"/>
      <c r="F16632" s="294"/>
    </row>
    <row r="16633">
      <c r="A16633" s="294" t="s">
        <v>21401</v>
      </c>
      <c r="B16633" s="294"/>
      <c r="C16633" s="294"/>
      <c r="D16633" s="294"/>
      <c r="E16633" s="294"/>
      <c r="F16633" s="294"/>
    </row>
    <row r="16634">
      <c r="A16634" s="294"/>
      <c r="B16634" s="294"/>
      <c r="C16634" s="294"/>
      <c r="D16634" s="294"/>
      <c r="E16634" s="294"/>
      <c r="F16634" s="294"/>
    </row>
    <row r="16635">
      <c r="A16635" s="294" t="s">
        <v>31906</v>
      </c>
      <c r="B16635" s="294"/>
      <c r="C16635" s="294"/>
      <c r="D16635" s="294"/>
      <c r="E16635" s="294"/>
      <c r="F16635" s="294"/>
    </row>
    <row r="16636">
      <c r="A16636" s="294" t="s">
        <v>31907</v>
      </c>
      <c r="B16636" s="294"/>
      <c r="C16636" s="294"/>
      <c r="D16636" s="294"/>
      <c r="E16636" s="294"/>
      <c r="F16636" s="294"/>
    </row>
    <row r="16637">
      <c r="A16637" s="294" t="s">
        <v>31404</v>
      </c>
      <c r="B16637" s="294"/>
      <c r="C16637" s="294"/>
      <c r="D16637" s="294"/>
      <c r="E16637" s="294"/>
      <c r="F16637" s="294"/>
    </row>
    <row r="16638">
      <c r="A16638" s="294" t="s">
        <v>31908</v>
      </c>
      <c r="B16638" s="294"/>
      <c r="C16638" s="294"/>
      <c r="D16638" s="294"/>
      <c r="E16638" s="294"/>
      <c r="F16638" s="294"/>
    </row>
    <row r="16639">
      <c r="A16639" s="294" t="s">
        <v>31909</v>
      </c>
      <c r="B16639" s="294"/>
      <c r="C16639" s="294"/>
      <c r="D16639" s="294"/>
      <c r="E16639" s="294"/>
      <c r="F16639" s="294"/>
    </row>
    <row r="16640">
      <c r="A16640" s="294" t="s">
        <v>31910</v>
      </c>
      <c r="B16640" s="294"/>
      <c r="C16640" s="294"/>
      <c r="D16640" s="294"/>
      <c r="E16640" s="294"/>
      <c r="F16640" s="294"/>
    </row>
    <row r="16641">
      <c r="A16641" s="294"/>
      <c r="B16641" s="294"/>
      <c r="C16641" s="294"/>
      <c r="D16641" s="294"/>
      <c r="E16641" s="294"/>
      <c r="F16641" s="294"/>
    </row>
    <row r="16642">
      <c r="A16642" s="294" t="s">
        <v>22239</v>
      </c>
      <c r="B16642" s="294"/>
      <c r="C16642" s="294"/>
      <c r="D16642" s="294"/>
      <c r="E16642" s="294"/>
      <c r="F16642" s="294"/>
    </row>
    <row r="16643">
      <c r="A16643" s="294"/>
      <c r="B16643" s="294"/>
      <c r="C16643" s="294"/>
      <c r="D16643" s="294"/>
      <c r="E16643" s="294"/>
      <c r="F16643" s="294"/>
    </row>
    <row r="16644">
      <c r="A16644" s="294" t="s">
        <v>25515</v>
      </c>
      <c r="B16644" s="294"/>
      <c r="C16644" s="294"/>
      <c r="D16644" s="294"/>
      <c r="E16644" s="294"/>
      <c r="F16644" s="294"/>
    </row>
    <row r="16645">
      <c r="A16645" s="294" t="s">
        <v>31911</v>
      </c>
      <c r="B16645" s="294"/>
      <c r="C16645" s="294"/>
      <c r="D16645" s="294"/>
      <c r="E16645" s="294"/>
      <c r="F16645" s="294"/>
    </row>
    <row r="16646">
      <c r="A16646" s="294" t="s">
        <v>31912</v>
      </c>
      <c r="B16646" s="294"/>
      <c r="C16646" s="294"/>
      <c r="D16646" s="294"/>
      <c r="E16646" s="294"/>
      <c r="F16646" s="294"/>
    </row>
    <row r="16647">
      <c r="A16647" s="294" t="s">
        <v>31913</v>
      </c>
      <c r="B16647" s="294"/>
      <c r="C16647" s="294"/>
      <c r="D16647" s="294"/>
      <c r="E16647" s="294"/>
      <c r="F16647" s="294"/>
    </row>
    <row r="16648">
      <c r="A16648" s="294" t="s">
        <v>31914</v>
      </c>
      <c r="B16648" s="294"/>
      <c r="C16648" s="294"/>
      <c r="D16648" s="294"/>
      <c r="E16648" s="294"/>
      <c r="F16648" s="294"/>
    </row>
    <row r="16649">
      <c r="A16649" s="294" t="s">
        <v>31915</v>
      </c>
      <c r="B16649" s="294"/>
      <c r="C16649" s="294"/>
      <c r="D16649" s="294"/>
      <c r="E16649" s="294"/>
      <c r="F16649" s="294"/>
    </row>
    <row r="16650">
      <c r="A16650" s="294" t="s">
        <v>21680</v>
      </c>
      <c r="B16650" s="294"/>
      <c r="C16650" s="294"/>
      <c r="D16650" s="294"/>
      <c r="E16650" s="294"/>
      <c r="F16650" s="294"/>
    </row>
    <row r="16651">
      <c r="A16651" s="294" t="s">
        <v>31916</v>
      </c>
      <c r="B16651" s="294"/>
      <c r="C16651" s="294"/>
      <c r="D16651" s="294"/>
      <c r="E16651" s="294"/>
      <c r="F16651" s="294"/>
    </row>
    <row r="16652">
      <c r="A16652" s="294" t="s">
        <v>31917</v>
      </c>
      <c r="B16652" s="294"/>
      <c r="C16652" s="294"/>
      <c r="D16652" s="294"/>
      <c r="E16652" s="294"/>
      <c r="F16652" s="294"/>
    </row>
    <row r="16653">
      <c r="A16653" s="294" t="s">
        <v>31918</v>
      </c>
      <c r="B16653" s="294"/>
      <c r="C16653" s="294"/>
      <c r="D16653" s="294"/>
      <c r="E16653" s="294"/>
      <c r="F16653" s="294"/>
    </row>
    <row r="16654">
      <c r="A16654" s="294" t="s">
        <v>31919</v>
      </c>
      <c r="B16654" s="294"/>
      <c r="C16654" s="294"/>
      <c r="D16654" s="294"/>
      <c r="E16654" s="294"/>
      <c r="F16654" s="294"/>
    </row>
    <row r="16655">
      <c r="A16655" s="294" t="s">
        <v>31920</v>
      </c>
      <c r="B16655" s="294"/>
      <c r="C16655" s="294"/>
      <c r="D16655" s="294"/>
      <c r="E16655" s="294"/>
      <c r="F16655" s="294"/>
    </row>
    <row r="16656">
      <c r="A16656" s="294" t="s">
        <v>31921</v>
      </c>
      <c r="B16656" s="294"/>
      <c r="C16656" s="294"/>
      <c r="D16656" s="294"/>
      <c r="E16656" s="294"/>
      <c r="F16656" s="294"/>
    </row>
    <row r="16657">
      <c r="A16657" s="294" t="s">
        <v>31922</v>
      </c>
      <c r="B16657" s="294"/>
      <c r="C16657" s="294"/>
      <c r="D16657" s="294"/>
      <c r="E16657" s="294"/>
      <c r="F16657" s="294"/>
    </row>
    <row r="16658">
      <c r="A16658" s="294"/>
      <c r="B16658" s="294"/>
      <c r="C16658" s="294"/>
      <c r="D16658" s="294"/>
      <c r="E16658" s="294"/>
      <c r="F16658" s="294"/>
    </row>
    <row r="16659">
      <c r="A16659" s="294" t="s">
        <v>21304</v>
      </c>
      <c r="B16659" s="294"/>
      <c r="C16659" s="294"/>
      <c r="D16659" s="294"/>
      <c r="E16659" s="294"/>
      <c r="F16659" s="294"/>
    </row>
    <row r="16660">
      <c r="A16660" s="294"/>
      <c r="B16660" s="294"/>
      <c r="C16660" s="294"/>
      <c r="D16660" s="294"/>
      <c r="E16660" s="294"/>
      <c r="F16660" s="294"/>
    </row>
    <row r="16661">
      <c r="A16661" s="294" t="s">
        <v>28774</v>
      </c>
      <c r="B16661" s="294"/>
      <c r="C16661" s="294"/>
      <c r="D16661" s="294"/>
      <c r="E16661" s="294"/>
      <c r="F16661" s="294"/>
    </row>
    <row r="16662">
      <c r="A16662" s="294" t="s">
        <v>31923</v>
      </c>
      <c r="B16662" s="294"/>
      <c r="C16662" s="294"/>
      <c r="D16662" s="294"/>
      <c r="E16662" s="294"/>
      <c r="F16662" s="294"/>
    </row>
    <row r="16663">
      <c r="A16663" s="294" t="s">
        <v>31924</v>
      </c>
      <c r="B16663" s="294"/>
      <c r="C16663" s="294"/>
      <c r="D16663" s="294"/>
      <c r="E16663" s="294"/>
      <c r="F16663" s="294"/>
    </row>
    <row r="16664">
      <c r="A16664" s="294" t="s">
        <v>31925</v>
      </c>
      <c r="B16664" s="294"/>
      <c r="C16664" s="294"/>
      <c r="D16664" s="294"/>
      <c r="E16664" s="294"/>
      <c r="F16664" s="294"/>
    </row>
    <row r="16665">
      <c r="A16665" s="294" t="s">
        <v>31418</v>
      </c>
      <c r="B16665" s="294"/>
      <c r="C16665" s="294"/>
      <c r="D16665" s="294"/>
      <c r="E16665" s="294"/>
      <c r="F16665" s="294"/>
    </row>
    <row r="16666">
      <c r="A16666" s="294" t="s">
        <v>31926</v>
      </c>
      <c r="B16666" s="294"/>
      <c r="C16666" s="294"/>
      <c r="D16666" s="294"/>
      <c r="E16666" s="294"/>
      <c r="F16666" s="294"/>
    </row>
    <row r="16667">
      <c r="A16667" s="294" t="s">
        <v>31927</v>
      </c>
      <c r="B16667" s="294"/>
      <c r="C16667" s="294"/>
      <c r="D16667" s="294"/>
      <c r="E16667" s="294"/>
      <c r="F16667" s="294"/>
    </row>
    <row r="16668">
      <c r="A16668" s="294" t="s">
        <v>31928</v>
      </c>
      <c r="B16668" s="294"/>
      <c r="C16668" s="294"/>
      <c r="D16668" s="294"/>
      <c r="E16668" s="294"/>
      <c r="F16668" s="294"/>
    </row>
    <row r="16669">
      <c r="A16669" s="294" t="s">
        <v>31929</v>
      </c>
      <c r="B16669" s="294"/>
      <c r="C16669" s="294"/>
      <c r="D16669" s="294"/>
      <c r="E16669" s="294"/>
      <c r="F16669" s="294"/>
    </row>
    <row r="16670">
      <c r="A16670" s="294" t="s">
        <v>31930</v>
      </c>
      <c r="B16670" s="294"/>
      <c r="C16670" s="294"/>
      <c r="D16670" s="294"/>
      <c r="E16670" s="294"/>
      <c r="F16670" s="294"/>
    </row>
    <row r="16671">
      <c r="A16671" s="294" t="s">
        <v>31931</v>
      </c>
      <c r="B16671" s="294"/>
      <c r="C16671" s="294"/>
      <c r="D16671" s="294"/>
      <c r="E16671" s="294"/>
      <c r="F16671" s="294"/>
    </row>
    <row r="16672">
      <c r="A16672" s="294" t="s">
        <v>31932</v>
      </c>
      <c r="B16672" s="294"/>
      <c r="C16672" s="294"/>
      <c r="D16672" s="294"/>
      <c r="E16672" s="294"/>
      <c r="F16672" s="294"/>
    </row>
    <row r="16673">
      <c r="A16673" s="294" t="s">
        <v>31933</v>
      </c>
      <c r="B16673" s="294"/>
      <c r="C16673" s="294"/>
      <c r="D16673" s="294"/>
      <c r="E16673" s="294"/>
      <c r="F16673" s="294"/>
    </row>
    <row r="16674">
      <c r="A16674" s="294"/>
      <c r="B16674" s="294"/>
      <c r="C16674" s="294"/>
      <c r="D16674" s="294"/>
      <c r="E16674" s="294"/>
      <c r="F16674" s="294"/>
    </row>
    <row r="16675">
      <c r="A16675" s="294" t="s">
        <v>28124</v>
      </c>
      <c r="B16675" s="294"/>
      <c r="C16675" s="294"/>
      <c r="D16675" s="294"/>
      <c r="E16675" s="294"/>
      <c r="F16675" s="294"/>
    </row>
    <row r="16676">
      <c r="A16676" s="294" t="s">
        <v>31886</v>
      </c>
      <c r="B16676" s="294"/>
      <c r="C16676" s="294"/>
      <c r="D16676" s="294"/>
      <c r="E16676" s="294"/>
      <c r="F16676" s="294"/>
    </row>
    <row r="16677">
      <c r="A16677" s="294" t="s">
        <v>21672</v>
      </c>
      <c r="B16677" s="294"/>
      <c r="C16677" s="294"/>
      <c r="D16677" s="294"/>
      <c r="E16677" s="294"/>
      <c r="F16677" s="294"/>
    </row>
    <row r="16678">
      <c r="A16678" s="294" t="s">
        <v>31887</v>
      </c>
      <c r="B16678" s="294"/>
      <c r="C16678" s="294"/>
      <c r="D16678" s="294"/>
      <c r="E16678" s="294"/>
      <c r="F16678" s="294"/>
    </row>
    <row r="16679">
      <c r="A16679" s="294"/>
      <c r="B16679" s="294"/>
      <c r="C16679" s="294"/>
      <c r="D16679" s="294"/>
      <c r="E16679" s="294"/>
      <c r="F16679" s="294"/>
    </row>
    <row r="16680">
      <c r="A16680" s="294" t="s">
        <v>23007</v>
      </c>
      <c r="B16680" s="294"/>
      <c r="C16680" s="294"/>
      <c r="D16680" s="294"/>
      <c r="E16680" s="294"/>
      <c r="F16680" s="294"/>
    </row>
    <row r="16681">
      <c r="A16681" s="294" t="s">
        <v>23747</v>
      </c>
      <c r="B16681" s="294"/>
      <c r="C16681" s="294"/>
      <c r="D16681" s="294"/>
      <c r="E16681" s="294"/>
      <c r="F16681" s="294"/>
    </row>
    <row r="16682">
      <c r="A16682" s="294"/>
      <c r="B16682" s="294"/>
      <c r="C16682" s="294"/>
      <c r="D16682" s="294"/>
      <c r="E16682" s="294"/>
      <c r="F16682" s="294"/>
    </row>
    <row r="16683">
      <c r="A16683" s="294" t="s">
        <v>31934</v>
      </c>
      <c r="B16683" s="294"/>
      <c r="C16683" s="294"/>
      <c r="D16683" s="294"/>
      <c r="E16683" s="294"/>
      <c r="F16683" s="294"/>
    </row>
    <row r="16684">
      <c r="A16684" s="294" t="s">
        <v>31935</v>
      </c>
      <c r="B16684" s="294"/>
      <c r="C16684" s="294"/>
      <c r="D16684" s="294"/>
      <c r="E16684" s="294"/>
      <c r="F16684" s="294"/>
    </row>
    <row r="16685">
      <c r="A16685" s="294" t="s">
        <v>31936</v>
      </c>
      <c r="B16685" s="294"/>
      <c r="C16685" s="294"/>
      <c r="D16685" s="294"/>
      <c r="E16685" s="294"/>
      <c r="F16685" s="294"/>
    </row>
    <row r="16686">
      <c r="A16686" s="294" t="s">
        <v>31937</v>
      </c>
      <c r="B16686" s="294"/>
      <c r="C16686" s="294"/>
      <c r="D16686" s="294"/>
      <c r="E16686" s="294"/>
      <c r="F16686" s="294"/>
    </row>
    <row r="16687">
      <c r="A16687" s="294" t="s">
        <v>31938</v>
      </c>
      <c r="B16687" s="294"/>
      <c r="C16687" s="294"/>
      <c r="D16687" s="294"/>
      <c r="E16687" s="294"/>
      <c r="F16687" s="294"/>
    </row>
    <row r="16688">
      <c r="A16688" s="294" t="s">
        <v>31939</v>
      </c>
      <c r="B16688" s="294"/>
      <c r="C16688" s="294"/>
      <c r="D16688" s="294"/>
      <c r="E16688" s="294"/>
      <c r="F16688" s="294"/>
    </row>
    <row r="16689">
      <c r="A16689" s="294" t="s">
        <v>31940</v>
      </c>
      <c r="B16689" s="294"/>
      <c r="C16689" s="294"/>
      <c r="D16689" s="294"/>
      <c r="E16689" s="294"/>
      <c r="F16689" s="294"/>
    </row>
    <row r="16690">
      <c r="A16690" s="294" t="s">
        <v>31941</v>
      </c>
      <c r="B16690" s="294"/>
      <c r="C16690" s="294"/>
      <c r="D16690" s="294"/>
      <c r="E16690" s="294"/>
      <c r="F16690" s="294"/>
    </row>
    <row r="16691">
      <c r="A16691" s="294"/>
      <c r="B16691" s="294"/>
      <c r="C16691" s="294"/>
      <c r="D16691" s="294"/>
      <c r="E16691" s="294"/>
      <c r="F16691" s="294"/>
    </row>
    <row r="16692">
      <c r="A16692" s="294" t="s">
        <v>22564</v>
      </c>
      <c r="B16692" s="294"/>
      <c r="C16692" s="294"/>
      <c r="D16692" s="294"/>
      <c r="E16692" s="294"/>
      <c r="F16692" s="294"/>
    </row>
    <row r="16693">
      <c r="A16693" s="294" t="s">
        <v>27494</v>
      </c>
      <c r="B16693" s="294"/>
      <c r="C16693" s="294"/>
      <c r="D16693" s="294"/>
      <c r="E16693" s="294"/>
      <c r="F16693" s="294"/>
    </row>
    <row r="16694">
      <c r="A16694" s="294"/>
      <c r="B16694" s="294"/>
      <c r="C16694" s="294"/>
      <c r="D16694" s="294"/>
      <c r="E16694" s="294"/>
      <c r="F16694" s="294"/>
    </row>
    <row r="16695">
      <c r="A16695" s="294" t="s">
        <v>31942</v>
      </c>
      <c r="B16695" s="294"/>
      <c r="C16695" s="294"/>
      <c r="D16695" s="294"/>
      <c r="E16695" s="294"/>
      <c r="F16695" s="294"/>
    </row>
    <row r="16696">
      <c r="A16696" s="294" t="s">
        <v>31943</v>
      </c>
      <c r="B16696" s="294"/>
      <c r="C16696" s="294"/>
      <c r="D16696" s="294"/>
      <c r="E16696" s="294"/>
      <c r="F16696" s="294"/>
    </row>
    <row r="16697">
      <c r="A16697" s="294" t="s">
        <v>31944</v>
      </c>
      <c r="B16697" s="294"/>
      <c r="C16697" s="294"/>
      <c r="D16697" s="294"/>
      <c r="E16697" s="294"/>
      <c r="F16697" s="294"/>
    </row>
    <row r="16698">
      <c r="A16698" s="294" t="s">
        <v>31945</v>
      </c>
      <c r="B16698" s="294"/>
      <c r="C16698" s="294"/>
      <c r="D16698" s="294"/>
      <c r="E16698" s="294"/>
      <c r="F16698" s="294"/>
    </row>
    <row r="16699">
      <c r="A16699" s="294" t="s">
        <v>31946</v>
      </c>
      <c r="B16699" s="294"/>
      <c r="C16699" s="294"/>
      <c r="D16699" s="294"/>
      <c r="E16699" s="294"/>
      <c r="F16699" s="294"/>
    </row>
    <row r="16700">
      <c r="A16700" s="294"/>
      <c r="B16700" s="294"/>
      <c r="C16700" s="294"/>
      <c r="D16700" s="294"/>
      <c r="E16700" s="294"/>
      <c r="F16700" s="294"/>
    </row>
    <row r="16701">
      <c r="A16701" s="294" t="s">
        <v>31947</v>
      </c>
      <c r="B16701" s="294"/>
      <c r="C16701" s="294"/>
      <c r="D16701" s="294"/>
      <c r="E16701" s="294"/>
      <c r="F16701" s="294"/>
    </row>
    <row r="16702">
      <c r="A16702" s="294"/>
      <c r="B16702" s="294"/>
      <c r="C16702" s="294"/>
      <c r="D16702" s="294"/>
      <c r="E16702" s="294"/>
      <c r="F16702" s="294"/>
    </row>
    <row r="16703">
      <c r="A16703" s="294" t="s">
        <v>31948</v>
      </c>
      <c r="B16703" s="294"/>
      <c r="C16703" s="294"/>
      <c r="D16703" s="294"/>
      <c r="E16703" s="294"/>
      <c r="F16703" s="294"/>
    </row>
    <row r="16704">
      <c r="A16704" s="294" t="s">
        <v>31949</v>
      </c>
      <c r="B16704" s="294"/>
      <c r="C16704" s="294"/>
      <c r="D16704" s="294"/>
      <c r="E16704" s="294"/>
      <c r="F16704" s="294"/>
    </row>
    <row r="16705">
      <c r="A16705" s="294" t="s">
        <v>31950</v>
      </c>
      <c r="B16705" s="294"/>
      <c r="C16705" s="294"/>
      <c r="D16705" s="294"/>
      <c r="E16705" s="294"/>
      <c r="F16705" s="294"/>
    </row>
    <row r="16706">
      <c r="A16706" s="294" t="s">
        <v>31951</v>
      </c>
      <c r="B16706" s="294"/>
      <c r="C16706" s="294"/>
      <c r="D16706" s="294"/>
      <c r="E16706" s="294"/>
      <c r="F16706" s="294"/>
    </row>
    <row r="16707">
      <c r="A16707" s="294" t="s">
        <v>31952</v>
      </c>
      <c r="B16707" s="294"/>
      <c r="C16707" s="294"/>
      <c r="D16707" s="294"/>
      <c r="E16707" s="294"/>
      <c r="F16707" s="294"/>
    </row>
    <row r="16708">
      <c r="A16708" s="294"/>
      <c r="B16708" s="294"/>
      <c r="C16708" s="294"/>
      <c r="D16708" s="294"/>
      <c r="E16708" s="294"/>
      <c r="F16708" s="294"/>
    </row>
    <row r="16709">
      <c r="A16709" s="294" t="s">
        <v>22572</v>
      </c>
      <c r="B16709" s="294"/>
      <c r="C16709" s="294"/>
      <c r="D16709" s="294"/>
      <c r="E16709" s="294"/>
      <c r="F16709" s="294"/>
    </row>
    <row r="16710">
      <c r="A16710" s="294" t="s">
        <v>24098</v>
      </c>
      <c r="B16710" s="294"/>
      <c r="C16710" s="294"/>
      <c r="D16710" s="294"/>
      <c r="E16710" s="294"/>
      <c r="F16710" s="294"/>
    </row>
    <row r="16711">
      <c r="A16711" s="294"/>
      <c r="B16711" s="294"/>
      <c r="C16711" s="294"/>
      <c r="D16711" s="294"/>
      <c r="E16711" s="294"/>
      <c r="F16711" s="294"/>
    </row>
    <row r="16712">
      <c r="A16712" s="294" t="s">
        <v>31953</v>
      </c>
      <c r="B16712" s="294"/>
      <c r="C16712" s="294"/>
      <c r="D16712" s="294"/>
      <c r="E16712" s="294"/>
      <c r="F16712" s="294"/>
    </row>
    <row r="16713">
      <c r="A16713" s="294" t="s">
        <v>31954</v>
      </c>
      <c r="B16713" s="294"/>
      <c r="C16713" s="294"/>
      <c r="D16713" s="294"/>
      <c r="E16713" s="294"/>
      <c r="F16713" s="294"/>
    </row>
    <row r="16714">
      <c r="A16714" s="294" t="s">
        <v>31955</v>
      </c>
      <c r="B16714" s="294"/>
      <c r="C16714" s="294"/>
      <c r="D16714" s="294"/>
      <c r="E16714" s="294"/>
      <c r="F16714" s="294"/>
    </row>
    <row r="16715">
      <c r="A16715" s="294"/>
      <c r="B16715" s="294"/>
      <c r="C16715" s="294"/>
      <c r="D16715" s="294"/>
      <c r="E16715" s="294"/>
      <c r="F16715" s="294"/>
    </row>
    <row r="16716">
      <c r="A16716" s="294" t="s">
        <v>23771</v>
      </c>
      <c r="B16716" s="294"/>
      <c r="C16716" s="294"/>
      <c r="D16716" s="294"/>
      <c r="E16716" s="294"/>
      <c r="F16716" s="294"/>
    </row>
    <row r="16717">
      <c r="A16717" s="294" t="s">
        <v>24104</v>
      </c>
      <c r="B16717" s="294"/>
      <c r="C16717" s="294"/>
      <c r="D16717" s="294"/>
      <c r="E16717" s="294"/>
      <c r="F16717" s="294"/>
    </row>
    <row r="16718">
      <c r="A16718" s="294"/>
      <c r="B16718" s="294"/>
      <c r="C16718" s="294"/>
      <c r="D16718" s="294"/>
      <c r="E16718" s="294"/>
      <c r="F16718" s="294"/>
    </row>
    <row r="16719">
      <c r="A16719" s="294" t="s">
        <v>31956</v>
      </c>
      <c r="B16719" s="294"/>
      <c r="C16719" s="294"/>
      <c r="D16719" s="294"/>
      <c r="E16719" s="294"/>
      <c r="F16719" s="294"/>
    </row>
    <row r="16720">
      <c r="A16720" s="294" t="s">
        <v>31957</v>
      </c>
      <c r="B16720" s="294"/>
      <c r="C16720" s="294"/>
      <c r="D16720" s="294"/>
      <c r="E16720" s="294"/>
      <c r="F16720" s="294"/>
    </row>
    <row r="16721">
      <c r="A16721" s="294" t="s">
        <v>31958</v>
      </c>
      <c r="B16721" s="294"/>
      <c r="C16721" s="294"/>
      <c r="D16721" s="294"/>
      <c r="E16721" s="294"/>
      <c r="F16721" s="294"/>
    </row>
    <row r="16722">
      <c r="A16722" s="294"/>
      <c r="B16722" s="294"/>
      <c r="C16722" s="294"/>
      <c r="D16722" s="294"/>
      <c r="E16722" s="294"/>
      <c r="F16722" s="294"/>
    </row>
    <row r="16723">
      <c r="A16723" s="294" t="s">
        <v>31959</v>
      </c>
      <c r="B16723" s="294"/>
      <c r="C16723" s="294"/>
      <c r="D16723" s="294"/>
      <c r="E16723" s="294"/>
      <c r="F16723" s="294"/>
    </row>
    <row r="16724">
      <c r="A16724" s="294"/>
      <c r="B16724" s="294"/>
      <c r="C16724" s="294"/>
      <c r="D16724" s="294"/>
      <c r="E16724" s="294"/>
      <c r="F16724" s="294"/>
    </row>
    <row r="16725">
      <c r="A16725" s="294" t="s">
        <v>31960</v>
      </c>
      <c r="B16725" s="294"/>
      <c r="C16725" s="294"/>
      <c r="D16725" s="294"/>
      <c r="E16725" s="294"/>
      <c r="F16725" s="294"/>
    </row>
    <row r="16726">
      <c r="A16726" s="294" t="s">
        <v>31961</v>
      </c>
      <c r="B16726" s="294"/>
      <c r="C16726" s="294"/>
      <c r="D16726" s="294"/>
      <c r="E16726" s="294"/>
      <c r="F16726" s="294"/>
    </row>
    <row r="16727">
      <c r="A16727" s="294" t="s">
        <v>31962</v>
      </c>
      <c r="B16727" s="294"/>
      <c r="C16727" s="294"/>
      <c r="D16727" s="294"/>
      <c r="E16727" s="294"/>
      <c r="F16727" s="294"/>
    </row>
    <row r="16728">
      <c r="A16728" s="294" t="s">
        <v>31963</v>
      </c>
      <c r="B16728" s="294"/>
      <c r="C16728" s="294"/>
      <c r="D16728" s="294"/>
      <c r="E16728" s="294"/>
      <c r="F16728" s="294"/>
    </row>
    <row r="16729">
      <c r="A16729" s="294" t="s">
        <v>31964</v>
      </c>
      <c r="B16729" s="294"/>
      <c r="C16729" s="294"/>
      <c r="D16729" s="294"/>
      <c r="E16729" s="294"/>
      <c r="F16729" s="294"/>
    </row>
    <row r="16730">
      <c r="A16730" s="294" t="s">
        <v>31965</v>
      </c>
      <c r="B16730" s="294"/>
      <c r="C16730" s="294"/>
      <c r="D16730" s="294"/>
      <c r="E16730" s="294"/>
      <c r="F16730" s="294"/>
    </row>
    <row r="16731">
      <c r="A16731" s="294" t="s">
        <v>31966</v>
      </c>
      <c r="B16731" s="294"/>
      <c r="C16731" s="294"/>
      <c r="D16731" s="294"/>
      <c r="E16731" s="294"/>
      <c r="F16731" s="294"/>
    </row>
    <row r="16732">
      <c r="A16732" s="294" t="s">
        <v>31967</v>
      </c>
      <c r="B16732" s="294"/>
      <c r="C16732" s="294"/>
      <c r="D16732" s="294"/>
      <c r="E16732" s="294"/>
      <c r="F16732" s="294"/>
    </row>
    <row r="16733">
      <c r="A16733" s="294"/>
      <c r="B16733" s="294"/>
      <c r="C16733" s="294"/>
      <c r="D16733" s="294"/>
      <c r="E16733" s="294"/>
      <c r="F16733" s="294"/>
    </row>
    <row r="16734">
      <c r="A16734" s="294" t="s">
        <v>28124</v>
      </c>
      <c r="B16734" s="294"/>
      <c r="C16734" s="294"/>
      <c r="D16734" s="294"/>
      <c r="E16734" s="294"/>
      <c r="F16734" s="294"/>
    </row>
    <row r="16735">
      <c r="A16735" s="294" t="s">
        <v>31968</v>
      </c>
      <c r="B16735" s="294"/>
      <c r="C16735" s="294"/>
      <c r="D16735" s="294"/>
      <c r="E16735" s="294"/>
      <c r="F16735" s="294"/>
    </row>
    <row r="16736">
      <c r="A16736" s="294" t="s">
        <v>21618</v>
      </c>
      <c r="B16736" s="294"/>
      <c r="C16736" s="294"/>
      <c r="D16736" s="294"/>
      <c r="E16736" s="294"/>
      <c r="F16736" s="294"/>
    </row>
    <row r="16737">
      <c r="A16737" s="294" t="s">
        <v>31969</v>
      </c>
      <c r="B16737" s="294"/>
      <c r="C16737" s="294"/>
      <c r="D16737" s="294"/>
      <c r="E16737" s="294"/>
      <c r="F16737" s="294"/>
    </row>
    <row r="16738">
      <c r="A16738" s="294"/>
      <c r="B16738" s="294"/>
      <c r="C16738" s="294"/>
      <c r="D16738" s="294"/>
      <c r="E16738" s="294"/>
      <c r="F16738" s="294"/>
    </row>
    <row r="16739">
      <c r="A16739" s="294" t="s">
        <v>22512</v>
      </c>
      <c r="B16739" s="294"/>
      <c r="C16739" s="294"/>
      <c r="D16739" s="294"/>
      <c r="E16739" s="294"/>
      <c r="F16739" s="294"/>
    </row>
    <row r="16740">
      <c r="A16740" s="294" t="s">
        <v>24873</v>
      </c>
      <c r="B16740" s="294"/>
      <c r="C16740" s="294"/>
      <c r="D16740" s="294"/>
      <c r="E16740" s="294"/>
      <c r="F16740" s="294"/>
    </row>
    <row r="16741">
      <c r="A16741" s="294"/>
      <c r="B16741" s="294"/>
      <c r="C16741" s="294"/>
      <c r="D16741" s="294"/>
      <c r="E16741" s="294"/>
      <c r="F16741" s="294"/>
    </row>
    <row r="16742">
      <c r="A16742" s="294" t="s">
        <v>31970</v>
      </c>
      <c r="B16742" s="294"/>
      <c r="C16742" s="294"/>
      <c r="D16742" s="294"/>
      <c r="E16742" s="294"/>
      <c r="F16742" s="294"/>
    </row>
    <row r="16743">
      <c r="A16743" s="294" t="s">
        <v>31971</v>
      </c>
      <c r="B16743" s="294"/>
      <c r="C16743" s="294"/>
      <c r="D16743" s="294"/>
      <c r="E16743" s="294"/>
      <c r="F16743" s="294"/>
    </row>
    <row r="16744">
      <c r="A16744" s="294" t="s">
        <v>31972</v>
      </c>
      <c r="B16744" s="294"/>
      <c r="C16744" s="294"/>
      <c r="D16744" s="294"/>
      <c r="E16744" s="294"/>
      <c r="F16744" s="294"/>
    </row>
    <row r="16745">
      <c r="A16745" s="294" t="s">
        <v>31973</v>
      </c>
      <c r="B16745" s="294"/>
      <c r="C16745" s="294"/>
      <c r="D16745" s="294"/>
      <c r="E16745" s="294"/>
      <c r="F16745" s="294"/>
    </row>
    <row r="16746">
      <c r="A16746" s="294" t="s">
        <v>31974</v>
      </c>
      <c r="B16746" s="294"/>
      <c r="C16746" s="294"/>
      <c r="D16746" s="294"/>
      <c r="E16746" s="294"/>
      <c r="F16746" s="294"/>
    </row>
    <row r="16747">
      <c r="A16747" s="294" t="s">
        <v>31975</v>
      </c>
      <c r="B16747" s="294"/>
      <c r="C16747" s="294"/>
      <c r="D16747" s="294"/>
      <c r="E16747" s="294"/>
      <c r="F16747" s="294"/>
    </row>
    <row r="16748">
      <c r="A16748" s="294" t="s">
        <v>31976</v>
      </c>
      <c r="B16748" s="294"/>
      <c r="C16748" s="294"/>
      <c r="D16748" s="294"/>
      <c r="E16748" s="294"/>
      <c r="F16748" s="294"/>
    </row>
    <row r="16749">
      <c r="A16749" s="294" t="s">
        <v>31977</v>
      </c>
      <c r="B16749" s="294"/>
      <c r="C16749" s="294"/>
      <c r="D16749" s="294"/>
      <c r="E16749" s="294"/>
      <c r="F16749" s="294"/>
    </row>
    <row r="16750">
      <c r="A16750" s="294"/>
      <c r="B16750" s="294"/>
      <c r="C16750" s="294"/>
      <c r="D16750" s="294"/>
      <c r="E16750" s="294"/>
      <c r="F16750" s="294"/>
    </row>
    <row r="16751">
      <c r="A16751" s="294" t="s">
        <v>23148</v>
      </c>
      <c r="B16751" s="294"/>
      <c r="C16751" s="294"/>
      <c r="D16751" s="294"/>
      <c r="E16751" s="294"/>
      <c r="F16751" s="294"/>
    </row>
    <row r="16752">
      <c r="A16752" s="294" t="s">
        <v>25264</v>
      </c>
      <c r="B16752" s="294"/>
      <c r="C16752" s="294"/>
      <c r="D16752" s="294"/>
      <c r="E16752" s="294"/>
      <c r="F16752" s="294"/>
    </row>
    <row r="16753">
      <c r="A16753" s="294"/>
      <c r="B16753" s="294"/>
      <c r="C16753" s="294"/>
      <c r="D16753" s="294"/>
      <c r="E16753" s="294"/>
      <c r="F16753" s="294"/>
    </row>
    <row r="16754">
      <c r="A16754" s="294" t="s">
        <v>31978</v>
      </c>
      <c r="B16754" s="294"/>
      <c r="C16754" s="294"/>
      <c r="D16754" s="294"/>
      <c r="E16754" s="294"/>
      <c r="F16754" s="294"/>
    </row>
    <row r="16755">
      <c r="A16755" s="294" t="s">
        <v>22613</v>
      </c>
      <c r="B16755" s="294"/>
      <c r="C16755" s="294"/>
      <c r="D16755" s="294"/>
      <c r="E16755" s="294"/>
      <c r="F16755" s="294"/>
    </row>
    <row r="16756">
      <c r="A16756" s="294" t="s">
        <v>31979</v>
      </c>
      <c r="B16756" s="294"/>
      <c r="C16756" s="294"/>
      <c r="D16756" s="294"/>
      <c r="E16756" s="294"/>
      <c r="F16756" s="294"/>
    </row>
    <row r="16757">
      <c r="A16757" s="294" t="s">
        <v>31980</v>
      </c>
      <c r="B16757" s="294"/>
      <c r="C16757" s="294"/>
      <c r="D16757" s="294"/>
      <c r="E16757" s="294"/>
      <c r="F16757" s="294"/>
    </row>
    <row r="16758">
      <c r="A16758" s="294" t="s">
        <v>31981</v>
      </c>
      <c r="B16758" s="294"/>
      <c r="C16758" s="294"/>
      <c r="D16758" s="294"/>
      <c r="E16758" s="294"/>
      <c r="F16758" s="294"/>
    </row>
    <row r="16759">
      <c r="A16759" s="294"/>
      <c r="B16759" s="294"/>
      <c r="C16759" s="294"/>
      <c r="D16759" s="294"/>
      <c r="E16759" s="294"/>
      <c r="F16759" s="294"/>
    </row>
    <row r="16760">
      <c r="A16760" s="294" t="s">
        <v>21945</v>
      </c>
      <c r="B16760" s="294"/>
      <c r="C16760" s="294"/>
      <c r="D16760" s="294"/>
      <c r="E16760" s="294"/>
      <c r="F16760" s="294"/>
    </row>
    <row r="16761">
      <c r="A16761" s="294" t="s">
        <v>26319</v>
      </c>
      <c r="B16761" s="294"/>
      <c r="C16761" s="294"/>
      <c r="D16761" s="294"/>
      <c r="E16761" s="294"/>
      <c r="F16761" s="294"/>
    </row>
    <row r="16762">
      <c r="A16762" s="294"/>
      <c r="B16762" s="294"/>
      <c r="C16762" s="294"/>
      <c r="D16762" s="294"/>
      <c r="E16762" s="294"/>
      <c r="F16762" s="294"/>
    </row>
    <row r="16763">
      <c r="A16763" s="294" t="s">
        <v>31982</v>
      </c>
      <c r="B16763" s="294"/>
      <c r="C16763" s="294"/>
      <c r="D16763" s="294"/>
      <c r="E16763" s="294"/>
      <c r="F16763" s="294"/>
    </row>
    <row r="16764">
      <c r="A16764" s="294" t="s">
        <v>31983</v>
      </c>
      <c r="B16764" s="294"/>
      <c r="C16764" s="294"/>
      <c r="D16764" s="294"/>
      <c r="E16764" s="294"/>
      <c r="F16764" s="294"/>
    </row>
    <row r="16765">
      <c r="A16765" s="294" t="s">
        <v>31984</v>
      </c>
      <c r="B16765" s="294"/>
      <c r="C16765" s="294"/>
      <c r="D16765" s="294"/>
      <c r="E16765" s="294"/>
      <c r="F16765" s="294"/>
    </row>
    <row r="16766">
      <c r="A16766" s="294" t="s">
        <v>31985</v>
      </c>
      <c r="B16766" s="294"/>
      <c r="C16766" s="294"/>
      <c r="D16766" s="294"/>
      <c r="E16766" s="294"/>
      <c r="F16766" s="294"/>
    </row>
    <row r="16767">
      <c r="A16767" s="294" t="s">
        <v>31986</v>
      </c>
      <c r="B16767" s="294"/>
      <c r="C16767" s="294"/>
      <c r="D16767" s="294"/>
      <c r="E16767" s="294"/>
      <c r="F16767" s="294"/>
    </row>
    <row r="16768">
      <c r="A16768" s="294" t="s">
        <v>31987</v>
      </c>
      <c r="B16768" s="294"/>
      <c r="C16768" s="294"/>
      <c r="D16768" s="294"/>
      <c r="E16768" s="294"/>
      <c r="F16768" s="294"/>
    </row>
    <row r="16769">
      <c r="A16769" s="294"/>
      <c r="B16769" s="294"/>
      <c r="C16769" s="294"/>
      <c r="D16769" s="294"/>
      <c r="E16769" s="294"/>
      <c r="F16769" s="294"/>
    </row>
    <row r="16770">
      <c r="A16770" s="294"/>
      <c r="B16770" s="294"/>
      <c r="C16770" s="294"/>
      <c r="D16770" s="294"/>
      <c r="E16770" s="294"/>
      <c r="F16770" s="294"/>
    </row>
    <row r="16771">
      <c r="A16771" s="294" t="s">
        <v>21401</v>
      </c>
      <c r="B16771" s="294"/>
      <c r="C16771" s="294"/>
      <c r="D16771" s="294"/>
      <c r="E16771" s="294"/>
      <c r="F16771" s="294"/>
    </row>
    <row r="16772">
      <c r="A16772" s="294"/>
      <c r="B16772" s="294"/>
      <c r="C16772" s="294"/>
      <c r="D16772" s="294"/>
      <c r="E16772" s="294"/>
      <c r="F16772" s="294"/>
    </row>
    <row r="16773">
      <c r="A16773" s="294" t="s">
        <v>31988</v>
      </c>
      <c r="B16773" s="294"/>
      <c r="C16773" s="294"/>
      <c r="D16773" s="294"/>
      <c r="E16773" s="294"/>
      <c r="F16773" s="294"/>
    </row>
    <row r="16774">
      <c r="A16774" s="294" t="s">
        <v>31989</v>
      </c>
      <c r="B16774" s="294"/>
      <c r="C16774" s="294"/>
      <c r="D16774" s="294"/>
      <c r="E16774" s="294"/>
      <c r="F16774" s="294"/>
    </row>
    <row r="16775">
      <c r="A16775" s="294" t="s">
        <v>31990</v>
      </c>
      <c r="B16775" s="294"/>
      <c r="C16775" s="294"/>
      <c r="D16775" s="294"/>
      <c r="E16775" s="294"/>
      <c r="F16775" s="294"/>
    </row>
    <row r="16776">
      <c r="A16776" s="294" t="s">
        <v>31991</v>
      </c>
      <c r="B16776" s="294"/>
      <c r="C16776" s="294"/>
      <c r="D16776" s="294"/>
      <c r="E16776" s="294"/>
      <c r="F16776" s="294"/>
    </row>
    <row r="16777">
      <c r="A16777" s="294" t="s">
        <v>31992</v>
      </c>
      <c r="B16777" s="294"/>
      <c r="C16777" s="294"/>
      <c r="D16777" s="294"/>
      <c r="E16777" s="294"/>
      <c r="F16777" s="294"/>
    </row>
    <row r="16778">
      <c r="A16778" s="294" t="s">
        <v>31993</v>
      </c>
      <c r="B16778" s="294"/>
      <c r="C16778" s="294"/>
      <c r="D16778" s="294"/>
      <c r="E16778" s="294"/>
      <c r="F16778" s="294"/>
    </row>
    <row r="16779">
      <c r="A16779" s="294"/>
      <c r="B16779" s="294"/>
      <c r="C16779" s="294"/>
      <c r="D16779" s="294"/>
      <c r="E16779" s="294"/>
      <c r="F16779" s="294"/>
    </row>
    <row r="16780">
      <c r="A16780" s="294" t="s">
        <v>22239</v>
      </c>
      <c r="B16780" s="294"/>
      <c r="C16780" s="294"/>
      <c r="D16780" s="294"/>
      <c r="E16780" s="294"/>
      <c r="F16780" s="294"/>
    </row>
    <row r="16781">
      <c r="A16781" s="294"/>
      <c r="B16781" s="294"/>
      <c r="C16781" s="294"/>
      <c r="D16781" s="294"/>
      <c r="E16781" s="294"/>
      <c r="F16781" s="294"/>
    </row>
    <row r="16782">
      <c r="A16782" s="294" t="s">
        <v>31994</v>
      </c>
      <c r="B16782" s="294"/>
      <c r="C16782" s="294"/>
      <c r="D16782" s="294"/>
      <c r="E16782" s="294"/>
      <c r="F16782" s="294"/>
    </row>
    <row r="16783">
      <c r="A16783" s="294" t="s">
        <v>31995</v>
      </c>
      <c r="B16783" s="294"/>
      <c r="C16783" s="294"/>
      <c r="D16783" s="294"/>
      <c r="E16783" s="294"/>
      <c r="F16783" s="294"/>
    </row>
    <row r="16784">
      <c r="A16784" s="294" t="s">
        <v>31996</v>
      </c>
      <c r="B16784" s="294"/>
      <c r="C16784" s="294"/>
      <c r="D16784" s="294"/>
      <c r="E16784" s="294"/>
      <c r="F16784" s="294"/>
    </row>
    <row r="16785">
      <c r="A16785" s="294" t="s">
        <v>31997</v>
      </c>
      <c r="B16785" s="294"/>
      <c r="C16785" s="294"/>
      <c r="D16785" s="294"/>
      <c r="E16785" s="294"/>
      <c r="F16785" s="294"/>
    </row>
    <row r="16786">
      <c r="A16786" s="294"/>
      <c r="B16786" s="294"/>
      <c r="C16786" s="294"/>
      <c r="D16786" s="294"/>
      <c r="E16786" s="294"/>
      <c r="F16786" s="294"/>
    </row>
    <row r="16787">
      <c r="A16787" s="294" t="s">
        <v>21304</v>
      </c>
      <c r="B16787" s="294"/>
      <c r="C16787" s="294"/>
      <c r="D16787" s="294"/>
      <c r="E16787" s="294"/>
      <c r="F16787" s="294"/>
    </row>
    <row r="16788">
      <c r="A16788" s="294"/>
      <c r="B16788" s="294"/>
      <c r="C16788" s="294"/>
      <c r="D16788" s="294"/>
      <c r="E16788" s="294"/>
      <c r="F16788" s="294"/>
    </row>
    <row r="16789">
      <c r="A16789" s="294" t="s">
        <v>31998</v>
      </c>
      <c r="B16789" s="294"/>
      <c r="C16789" s="294"/>
      <c r="D16789" s="294"/>
      <c r="E16789" s="294"/>
      <c r="F16789" s="294"/>
    </row>
    <row r="16790">
      <c r="A16790" s="294" t="s">
        <v>31999</v>
      </c>
      <c r="B16790" s="294"/>
      <c r="C16790" s="294"/>
      <c r="D16790" s="294"/>
      <c r="E16790" s="294"/>
      <c r="F16790" s="294"/>
    </row>
    <row r="16791">
      <c r="A16791" s="294" t="s">
        <v>32000</v>
      </c>
      <c r="B16791" s="294"/>
      <c r="C16791" s="294"/>
      <c r="D16791" s="294"/>
      <c r="E16791" s="294"/>
      <c r="F16791" s="294"/>
    </row>
    <row r="16792">
      <c r="A16792" s="294" t="s">
        <v>32001</v>
      </c>
      <c r="B16792" s="294"/>
      <c r="C16792" s="294"/>
      <c r="D16792" s="294"/>
      <c r="E16792" s="294"/>
      <c r="F16792" s="294"/>
    </row>
    <row r="16793">
      <c r="A16793" s="294" t="s">
        <v>32002</v>
      </c>
      <c r="B16793" s="294"/>
      <c r="C16793" s="294"/>
      <c r="D16793" s="294"/>
      <c r="E16793" s="294"/>
      <c r="F16793" s="294"/>
    </row>
    <row r="16794">
      <c r="A16794" s="294" t="s">
        <v>22359</v>
      </c>
      <c r="B16794" s="294"/>
      <c r="C16794" s="294"/>
      <c r="D16794" s="294"/>
      <c r="E16794" s="294"/>
      <c r="F16794" s="294"/>
    </row>
    <row r="16795">
      <c r="A16795" s="294" t="s">
        <v>26657</v>
      </c>
      <c r="B16795" s="294"/>
      <c r="C16795" s="294"/>
      <c r="D16795" s="294"/>
      <c r="E16795" s="294"/>
      <c r="F16795" s="294"/>
    </row>
    <row r="16796">
      <c r="A16796" s="294" t="s">
        <v>32003</v>
      </c>
      <c r="B16796" s="294"/>
      <c r="C16796" s="294"/>
      <c r="D16796" s="294"/>
      <c r="E16796" s="294"/>
      <c r="F16796" s="294"/>
    </row>
    <row r="16797">
      <c r="A16797" s="294" t="s">
        <v>32004</v>
      </c>
      <c r="B16797" s="294"/>
      <c r="C16797" s="294"/>
      <c r="D16797" s="294"/>
      <c r="E16797" s="294"/>
      <c r="F16797" s="294"/>
    </row>
    <row r="16798">
      <c r="A16798" s="294" t="s">
        <v>26309</v>
      </c>
      <c r="B16798" s="294"/>
      <c r="C16798" s="294"/>
      <c r="D16798" s="294"/>
      <c r="E16798" s="294"/>
      <c r="F16798" s="294"/>
    </row>
    <row r="16799">
      <c r="A16799" s="294" t="s">
        <v>32005</v>
      </c>
      <c r="B16799" s="294"/>
      <c r="C16799" s="294"/>
      <c r="D16799" s="294"/>
      <c r="E16799" s="294"/>
      <c r="F16799" s="294"/>
    </row>
    <row r="16800">
      <c r="A16800" s="294" t="s">
        <v>32006</v>
      </c>
      <c r="B16800" s="294"/>
      <c r="C16800" s="294"/>
      <c r="D16800" s="294"/>
      <c r="E16800" s="294"/>
      <c r="F16800" s="294"/>
    </row>
    <row r="16801">
      <c r="A16801" s="294"/>
      <c r="B16801" s="294"/>
      <c r="C16801" s="294"/>
      <c r="D16801" s="294"/>
      <c r="E16801" s="294"/>
      <c r="F16801" s="294"/>
    </row>
    <row r="16802">
      <c r="A16802" s="294" t="s">
        <v>28124</v>
      </c>
      <c r="B16802" s="294"/>
      <c r="C16802" s="294"/>
      <c r="D16802" s="294"/>
      <c r="E16802" s="294"/>
      <c r="F16802" s="294"/>
    </row>
    <row r="16803">
      <c r="A16803" s="294" t="s">
        <v>32007</v>
      </c>
      <c r="B16803" s="294"/>
      <c r="C16803" s="294"/>
      <c r="D16803" s="294"/>
      <c r="E16803" s="294"/>
      <c r="F16803" s="294"/>
    </row>
    <row r="16804">
      <c r="A16804" s="294" t="s">
        <v>21672</v>
      </c>
      <c r="B16804" s="294"/>
      <c r="C16804" s="294"/>
      <c r="D16804" s="294"/>
      <c r="E16804" s="294"/>
      <c r="F16804" s="294"/>
    </row>
    <row r="16805">
      <c r="A16805" s="294" t="s">
        <v>32008</v>
      </c>
      <c r="B16805" s="294"/>
      <c r="C16805" s="294"/>
      <c r="D16805" s="294"/>
      <c r="E16805" s="294"/>
      <c r="F16805" s="294"/>
    </row>
    <row r="16806">
      <c r="A16806" s="294"/>
      <c r="B16806" s="294"/>
      <c r="C16806" s="294"/>
      <c r="D16806" s="294"/>
      <c r="E16806" s="294"/>
      <c r="F16806" s="294"/>
    </row>
    <row r="16807">
      <c r="A16807" s="294" t="s">
        <v>24077</v>
      </c>
      <c r="B16807" s="294"/>
      <c r="C16807" s="294"/>
      <c r="D16807" s="294"/>
      <c r="E16807" s="294"/>
      <c r="F16807" s="294"/>
    </row>
    <row r="16808">
      <c r="A16808" s="294"/>
      <c r="B16808" s="294"/>
      <c r="C16808" s="294"/>
      <c r="D16808" s="294"/>
      <c r="E16808" s="294"/>
      <c r="F16808" s="294"/>
    </row>
    <row r="16809">
      <c r="A16809" s="294" t="s">
        <v>32009</v>
      </c>
      <c r="B16809" s="294"/>
      <c r="C16809" s="294"/>
      <c r="D16809" s="294"/>
      <c r="E16809" s="294"/>
      <c r="F16809" s="294"/>
    </row>
    <row r="16810">
      <c r="A16810" s="294" t="s">
        <v>32010</v>
      </c>
      <c r="B16810" s="294"/>
      <c r="C16810" s="294"/>
      <c r="D16810" s="294"/>
      <c r="E16810" s="294"/>
      <c r="F16810" s="294"/>
    </row>
    <row r="16811">
      <c r="A16811" s="294" t="s">
        <v>32011</v>
      </c>
      <c r="B16811" s="294"/>
      <c r="C16811" s="294"/>
      <c r="D16811" s="294"/>
      <c r="E16811" s="294"/>
      <c r="F16811" s="294"/>
    </row>
    <row r="16812">
      <c r="A16812" s="294" t="s">
        <v>32012</v>
      </c>
      <c r="B16812" s="294"/>
      <c r="C16812" s="294"/>
      <c r="D16812" s="294"/>
      <c r="E16812" s="294"/>
      <c r="F16812" s="294"/>
    </row>
    <row r="16813">
      <c r="A16813" s="294" t="s">
        <v>32013</v>
      </c>
      <c r="B16813" s="294"/>
      <c r="C16813" s="294"/>
      <c r="D16813" s="294"/>
      <c r="E16813" s="294"/>
      <c r="F16813" s="294"/>
    </row>
    <row r="16814">
      <c r="A16814" s="294" t="s">
        <v>32014</v>
      </c>
      <c r="B16814" s="294"/>
      <c r="C16814" s="294"/>
      <c r="D16814" s="294"/>
      <c r="E16814" s="294"/>
      <c r="F16814" s="294"/>
    </row>
    <row r="16815">
      <c r="A16815" s="294" t="s">
        <v>32015</v>
      </c>
      <c r="B16815" s="294"/>
      <c r="C16815" s="294"/>
      <c r="D16815" s="294"/>
      <c r="E16815" s="294"/>
      <c r="F16815" s="294"/>
    </row>
    <row r="16816">
      <c r="A16816" s="294"/>
      <c r="B16816" s="294"/>
      <c r="C16816" s="294"/>
      <c r="D16816" s="294"/>
      <c r="E16816" s="294"/>
      <c r="F16816" s="294"/>
    </row>
    <row r="16817">
      <c r="A16817" s="294" t="s">
        <v>21326</v>
      </c>
      <c r="B16817" s="294"/>
      <c r="C16817" s="294"/>
      <c r="D16817" s="294"/>
      <c r="E16817" s="294"/>
      <c r="F16817" s="294"/>
    </row>
    <row r="16818">
      <c r="A16818" s="294"/>
      <c r="B16818" s="294"/>
      <c r="C16818" s="294"/>
      <c r="D16818" s="294"/>
      <c r="E16818" s="294"/>
      <c r="F16818" s="294"/>
    </row>
    <row r="16819">
      <c r="A16819" s="294" t="s">
        <v>32016</v>
      </c>
      <c r="B16819" s="294"/>
      <c r="C16819" s="294"/>
      <c r="D16819" s="294"/>
      <c r="E16819" s="294"/>
      <c r="F16819" s="294"/>
    </row>
    <row r="16820">
      <c r="A16820" s="294" t="s">
        <v>32017</v>
      </c>
      <c r="B16820" s="294"/>
      <c r="C16820" s="294"/>
      <c r="D16820" s="294"/>
      <c r="E16820" s="294"/>
      <c r="F16820" s="294"/>
    </row>
    <row r="16821">
      <c r="A16821" s="294" t="s">
        <v>32018</v>
      </c>
      <c r="B16821" s="294"/>
      <c r="C16821" s="294"/>
      <c r="D16821" s="294"/>
      <c r="E16821" s="294"/>
      <c r="F16821" s="294"/>
    </row>
    <row r="16822">
      <c r="A16822" s="294" t="s">
        <v>32019</v>
      </c>
      <c r="B16822" s="294"/>
      <c r="C16822" s="294"/>
      <c r="D16822" s="294"/>
      <c r="E16822" s="294"/>
      <c r="F16822" s="294"/>
    </row>
    <row r="16823">
      <c r="A16823" s="294" t="s">
        <v>32020</v>
      </c>
      <c r="B16823" s="294"/>
      <c r="C16823" s="294"/>
      <c r="D16823" s="294"/>
      <c r="E16823" s="294"/>
      <c r="F16823" s="294"/>
    </row>
    <row r="16824">
      <c r="A16824" s="294" t="s">
        <v>32021</v>
      </c>
      <c r="B16824" s="294"/>
      <c r="C16824" s="294"/>
      <c r="D16824" s="294"/>
      <c r="E16824" s="294"/>
      <c r="F16824" s="294"/>
    </row>
    <row r="16825">
      <c r="A16825" s="294"/>
      <c r="B16825" s="294"/>
      <c r="C16825" s="294"/>
      <c r="D16825" s="294"/>
      <c r="E16825" s="294"/>
      <c r="F16825" s="294"/>
    </row>
    <row r="16826">
      <c r="A16826" s="294" t="s">
        <v>30793</v>
      </c>
      <c r="B16826" s="294"/>
      <c r="C16826" s="294"/>
      <c r="D16826" s="294"/>
      <c r="E16826" s="294"/>
      <c r="F16826" s="294"/>
    </row>
    <row r="16827">
      <c r="A16827" s="294"/>
      <c r="B16827" s="294"/>
      <c r="C16827" s="294"/>
      <c r="D16827" s="294"/>
      <c r="E16827" s="294"/>
      <c r="F16827" s="294"/>
    </row>
    <row r="16828">
      <c r="A16828" s="294" t="s">
        <v>26363</v>
      </c>
      <c r="B16828" s="294"/>
      <c r="C16828" s="294"/>
      <c r="D16828" s="294"/>
      <c r="E16828" s="294"/>
      <c r="F16828" s="294"/>
    </row>
    <row r="16829">
      <c r="A16829" s="294" t="s">
        <v>32022</v>
      </c>
      <c r="B16829" s="294"/>
      <c r="C16829" s="294"/>
      <c r="D16829" s="294"/>
      <c r="E16829" s="294"/>
      <c r="F16829" s="294"/>
    </row>
    <row r="16830">
      <c r="A16830" s="294" t="s">
        <v>32023</v>
      </c>
      <c r="B16830" s="294"/>
      <c r="C16830" s="294"/>
      <c r="D16830" s="294"/>
      <c r="E16830" s="294"/>
      <c r="F16830" s="294"/>
    </row>
    <row r="16831">
      <c r="A16831" s="294" t="s">
        <v>32024</v>
      </c>
      <c r="B16831" s="294"/>
      <c r="C16831" s="294"/>
      <c r="D16831" s="294"/>
      <c r="E16831" s="294"/>
      <c r="F16831" s="294"/>
    </row>
    <row r="16832">
      <c r="A16832" s="294" t="s">
        <v>32025</v>
      </c>
      <c r="B16832" s="294"/>
      <c r="C16832" s="294"/>
      <c r="D16832" s="294"/>
      <c r="E16832" s="294"/>
      <c r="F16832" s="294"/>
    </row>
    <row r="16833">
      <c r="A16833" s="294" t="s">
        <v>32026</v>
      </c>
      <c r="B16833" s="294"/>
      <c r="C16833" s="294"/>
      <c r="D16833" s="294"/>
      <c r="E16833" s="294"/>
      <c r="F16833" s="294"/>
    </row>
    <row r="16834">
      <c r="A16834" s="294" t="s">
        <v>32027</v>
      </c>
      <c r="B16834" s="294"/>
      <c r="C16834" s="294"/>
      <c r="D16834" s="294"/>
      <c r="E16834" s="294"/>
      <c r="F16834" s="294"/>
    </row>
    <row r="16835">
      <c r="A16835" s="294"/>
      <c r="B16835" s="294"/>
      <c r="C16835" s="294"/>
      <c r="D16835" s="294"/>
      <c r="E16835" s="294"/>
      <c r="F16835" s="294"/>
    </row>
    <row r="16836">
      <c r="A16836" s="294" t="s">
        <v>22572</v>
      </c>
      <c r="B16836" s="294"/>
      <c r="C16836" s="294"/>
      <c r="D16836" s="294"/>
      <c r="E16836" s="294"/>
      <c r="F16836" s="294"/>
    </row>
    <row r="16837">
      <c r="A16837" s="294" t="s">
        <v>28602</v>
      </c>
      <c r="B16837" s="294"/>
      <c r="C16837" s="294"/>
      <c r="D16837" s="294"/>
      <c r="E16837" s="294"/>
      <c r="F16837" s="294"/>
    </row>
    <row r="16838">
      <c r="A16838" s="294"/>
      <c r="B16838" s="294"/>
      <c r="C16838" s="294"/>
      <c r="D16838" s="294"/>
      <c r="E16838" s="294"/>
      <c r="F16838" s="294"/>
    </row>
    <row r="16839">
      <c r="A16839" s="294" t="s">
        <v>32028</v>
      </c>
      <c r="B16839" s="294"/>
      <c r="C16839" s="294"/>
      <c r="D16839" s="294"/>
      <c r="E16839" s="294"/>
      <c r="F16839" s="294"/>
    </row>
    <row r="16840">
      <c r="A16840" s="294" t="s">
        <v>32029</v>
      </c>
      <c r="B16840" s="294"/>
      <c r="C16840" s="294"/>
      <c r="D16840" s="294"/>
      <c r="E16840" s="294"/>
      <c r="F16840" s="294"/>
    </row>
    <row r="16841">
      <c r="A16841" s="294" t="s">
        <v>32030</v>
      </c>
      <c r="B16841" s="294"/>
      <c r="C16841" s="294"/>
      <c r="D16841" s="294"/>
      <c r="E16841" s="294"/>
      <c r="F16841" s="294"/>
    </row>
    <row r="16842">
      <c r="A16842" s="294" t="s">
        <v>32031</v>
      </c>
      <c r="B16842" s="294"/>
      <c r="C16842" s="294"/>
      <c r="D16842" s="294"/>
      <c r="E16842" s="294"/>
      <c r="F16842" s="294"/>
    </row>
    <row r="16843">
      <c r="A16843" s="294"/>
      <c r="B16843" s="294"/>
      <c r="C16843" s="294"/>
      <c r="D16843" s="294"/>
      <c r="E16843" s="294"/>
      <c r="F16843" s="294"/>
    </row>
    <row r="16844">
      <c r="A16844" s="294" t="s">
        <v>21908</v>
      </c>
      <c r="B16844" s="294"/>
      <c r="C16844" s="294"/>
      <c r="D16844" s="294"/>
      <c r="E16844" s="294"/>
      <c r="F16844" s="294"/>
    </row>
    <row r="16845">
      <c r="A16845" s="294"/>
      <c r="B16845" s="294"/>
      <c r="C16845" s="294"/>
      <c r="D16845" s="294"/>
      <c r="E16845" s="294"/>
      <c r="F16845" s="294"/>
    </row>
    <row r="16846">
      <c r="A16846" s="294" t="s">
        <v>32032</v>
      </c>
      <c r="B16846" s="294"/>
      <c r="C16846" s="294"/>
      <c r="D16846" s="294"/>
      <c r="E16846" s="294"/>
      <c r="F16846" s="294"/>
    </row>
    <row r="16847">
      <c r="A16847" s="294" t="s">
        <v>32033</v>
      </c>
      <c r="B16847" s="294"/>
      <c r="C16847" s="294"/>
      <c r="D16847" s="294"/>
      <c r="E16847" s="294"/>
      <c r="F16847" s="294"/>
    </row>
    <row r="16848">
      <c r="A16848" s="294" t="s">
        <v>32034</v>
      </c>
      <c r="B16848" s="294"/>
      <c r="C16848" s="294"/>
      <c r="D16848" s="294"/>
      <c r="E16848" s="294"/>
      <c r="F16848" s="294"/>
    </row>
    <row r="16849">
      <c r="A16849" s="294" t="s">
        <v>32035</v>
      </c>
      <c r="B16849" s="294"/>
      <c r="C16849" s="294"/>
      <c r="D16849" s="294"/>
      <c r="E16849" s="294"/>
      <c r="F16849" s="294"/>
    </row>
    <row r="16850">
      <c r="A16850" s="294"/>
      <c r="B16850" s="294"/>
      <c r="C16850" s="294"/>
      <c r="D16850" s="294"/>
      <c r="E16850" s="294"/>
      <c r="F16850" s="294"/>
    </row>
    <row r="16851">
      <c r="A16851" s="294" t="s">
        <v>27852</v>
      </c>
      <c r="B16851" s="294"/>
      <c r="C16851" s="294"/>
      <c r="D16851" s="294"/>
      <c r="E16851" s="294"/>
      <c r="F16851" s="294"/>
    </row>
    <row r="16852">
      <c r="A16852" s="294"/>
      <c r="B16852" s="294"/>
      <c r="C16852" s="294"/>
      <c r="D16852" s="294"/>
      <c r="E16852" s="294"/>
      <c r="F16852" s="294"/>
    </row>
    <row r="16853">
      <c r="A16853" s="294" t="s">
        <v>32036</v>
      </c>
      <c r="B16853" s="294"/>
      <c r="C16853" s="294"/>
      <c r="D16853" s="294"/>
      <c r="E16853" s="294"/>
      <c r="F16853" s="294"/>
    </row>
    <row r="16854">
      <c r="A16854" s="294" t="s">
        <v>32037</v>
      </c>
      <c r="B16854" s="294"/>
      <c r="C16854" s="294"/>
      <c r="D16854" s="294"/>
      <c r="E16854" s="294"/>
      <c r="F16854" s="294"/>
    </row>
    <row r="16855">
      <c r="A16855" s="294" t="s">
        <v>32038</v>
      </c>
      <c r="B16855" s="294"/>
      <c r="C16855" s="294"/>
      <c r="D16855" s="294"/>
      <c r="E16855" s="294"/>
      <c r="F16855" s="294"/>
    </row>
    <row r="16856">
      <c r="A16856" s="294" t="s">
        <v>32039</v>
      </c>
      <c r="B16856" s="294"/>
      <c r="C16856" s="294"/>
      <c r="D16856" s="294"/>
      <c r="E16856" s="294"/>
      <c r="F16856" s="294"/>
    </row>
    <row r="16857">
      <c r="A16857" s="294" t="s">
        <v>32040</v>
      </c>
      <c r="B16857" s="294"/>
      <c r="C16857" s="294"/>
      <c r="D16857" s="294"/>
      <c r="E16857" s="294"/>
      <c r="F16857" s="294"/>
    </row>
    <row r="16858">
      <c r="A16858" s="294" t="s">
        <v>32041</v>
      </c>
      <c r="B16858" s="294"/>
      <c r="C16858" s="294"/>
      <c r="D16858" s="294"/>
      <c r="E16858" s="294"/>
      <c r="F16858" s="294"/>
    </row>
    <row r="16859">
      <c r="A16859" s="294" t="s">
        <v>32042</v>
      </c>
      <c r="B16859" s="294"/>
      <c r="C16859" s="294"/>
      <c r="D16859" s="294"/>
      <c r="E16859" s="294"/>
      <c r="F16859" s="294"/>
    </row>
    <row r="16860">
      <c r="A16860" s="294" t="s">
        <v>32043</v>
      </c>
      <c r="B16860" s="294"/>
      <c r="C16860" s="294"/>
      <c r="D16860" s="294"/>
      <c r="E16860" s="294"/>
      <c r="F16860" s="294"/>
    </row>
    <row r="16861">
      <c r="A16861" s="294" t="s">
        <v>32044</v>
      </c>
      <c r="B16861" s="294"/>
      <c r="C16861" s="294"/>
      <c r="D16861" s="294"/>
      <c r="E16861" s="294"/>
      <c r="F16861" s="294"/>
    </row>
    <row r="16862">
      <c r="A16862" s="294" t="s">
        <v>32045</v>
      </c>
      <c r="B16862" s="294"/>
      <c r="C16862" s="294"/>
      <c r="D16862" s="294"/>
      <c r="E16862" s="294"/>
      <c r="F16862" s="294"/>
    </row>
    <row r="16863">
      <c r="A16863" s="294" t="s">
        <v>32046</v>
      </c>
      <c r="B16863" s="294"/>
      <c r="C16863" s="294"/>
      <c r="D16863" s="294"/>
      <c r="E16863" s="294"/>
      <c r="F16863" s="294"/>
    </row>
    <row r="16864">
      <c r="A16864" s="294" t="s">
        <v>32047</v>
      </c>
      <c r="B16864" s="294"/>
      <c r="C16864" s="294"/>
      <c r="D16864" s="294"/>
      <c r="E16864" s="294"/>
      <c r="F16864" s="294"/>
    </row>
    <row r="16865">
      <c r="A16865" s="294" t="s">
        <v>22684</v>
      </c>
      <c r="B16865" s="294"/>
      <c r="C16865" s="294"/>
      <c r="D16865" s="294"/>
      <c r="E16865" s="294"/>
      <c r="F16865" s="294"/>
    </row>
    <row r="16866">
      <c r="A16866" s="294" t="s">
        <v>32048</v>
      </c>
      <c r="B16866" s="294"/>
      <c r="C16866" s="294"/>
      <c r="D16866" s="294"/>
      <c r="E16866" s="294"/>
      <c r="F16866" s="294"/>
    </row>
    <row r="16867">
      <c r="A16867" s="294" t="s">
        <v>32049</v>
      </c>
      <c r="B16867" s="294"/>
      <c r="C16867" s="294"/>
      <c r="D16867" s="294"/>
      <c r="E16867" s="294"/>
      <c r="F16867" s="294"/>
    </row>
    <row r="16868">
      <c r="A16868" s="294" t="s">
        <v>23052</v>
      </c>
      <c r="B16868" s="294"/>
      <c r="C16868" s="294"/>
      <c r="D16868" s="294"/>
      <c r="E16868" s="294"/>
      <c r="F16868" s="294"/>
    </row>
    <row r="16869">
      <c r="A16869" s="294" t="s">
        <v>32050</v>
      </c>
      <c r="B16869" s="294"/>
      <c r="C16869" s="294"/>
      <c r="D16869" s="294"/>
      <c r="E16869" s="294"/>
      <c r="F16869" s="294"/>
    </row>
    <row r="16870">
      <c r="A16870" s="294" t="s">
        <v>32051</v>
      </c>
      <c r="B16870" s="294"/>
      <c r="C16870" s="294"/>
      <c r="D16870" s="294"/>
      <c r="E16870" s="294"/>
      <c r="F16870" s="294"/>
    </row>
    <row r="16871">
      <c r="A16871" s="294" t="s">
        <v>32052</v>
      </c>
      <c r="B16871" s="294"/>
      <c r="C16871" s="294"/>
      <c r="D16871" s="294"/>
      <c r="E16871" s="294"/>
      <c r="F16871" s="294"/>
    </row>
    <row r="16872">
      <c r="A16872" s="294"/>
      <c r="B16872" s="294"/>
      <c r="C16872" s="294"/>
      <c r="D16872" s="294"/>
      <c r="E16872" s="294"/>
      <c r="F16872" s="294"/>
    </row>
    <row r="16873">
      <c r="A16873" s="294" t="s">
        <v>28124</v>
      </c>
      <c r="B16873" s="294"/>
      <c r="C16873" s="294"/>
      <c r="D16873" s="294"/>
      <c r="E16873" s="294"/>
      <c r="F16873" s="294"/>
    </row>
    <row r="16874">
      <c r="A16874" s="294" t="s">
        <v>32053</v>
      </c>
      <c r="B16874" s="294"/>
      <c r="C16874" s="294"/>
      <c r="D16874" s="294"/>
      <c r="E16874" s="294"/>
      <c r="F16874" s="294"/>
    </row>
    <row r="16875">
      <c r="A16875" s="294" t="s">
        <v>32054</v>
      </c>
      <c r="B16875" s="294"/>
      <c r="C16875" s="294"/>
      <c r="D16875" s="294"/>
      <c r="E16875" s="294"/>
      <c r="F16875" s="294"/>
    </row>
    <row r="16876">
      <c r="A16876" s="294"/>
      <c r="B16876" s="294"/>
      <c r="C16876" s="294"/>
      <c r="D16876" s="294"/>
      <c r="E16876" s="294"/>
      <c r="F16876" s="294"/>
    </row>
    <row r="16877">
      <c r="A16877" s="294" t="s">
        <v>25957</v>
      </c>
      <c r="B16877" s="294"/>
      <c r="C16877" s="294"/>
      <c r="D16877" s="294"/>
      <c r="E16877" s="294"/>
      <c r="F16877" s="294"/>
    </row>
    <row r="16878">
      <c r="A16878" s="294"/>
      <c r="B16878" s="294"/>
      <c r="C16878" s="294"/>
      <c r="D16878" s="294"/>
      <c r="E16878" s="294"/>
      <c r="F16878" s="294"/>
    </row>
    <row r="16879">
      <c r="A16879" s="294" t="s">
        <v>32055</v>
      </c>
      <c r="B16879" s="294"/>
      <c r="C16879" s="294"/>
      <c r="D16879" s="294"/>
      <c r="E16879" s="294"/>
      <c r="F16879" s="294"/>
    </row>
    <row r="16880">
      <c r="A16880" s="294"/>
      <c r="B16880" s="294"/>
      <c r="C16880" s="294"/>
      <c r="D16880" s="294"/>
      <c r="E16880" s="294"/>
      <c r="F16880" s="294"/>
    </row>
    <row r="16881">
      <c r="A16881" s="294"/>
      <c r="B16881" s="294"/>
      <c r="C16881" s="294"/>
      <c r="D16881" s="294"/>
      <c r="E16881" s="294"/>
      <c r="F16881" s="294"/>
    </row>
    <row r="16882">
      <c r="A16882" s="294" t="s">
        <v>25959</v>
      </c>
      <c r="B16882" s="294"/>
      <c r="C16882" s="294"/>
      <c r="D16882" s="294"/>
      <c r="E16882" s="294"/>
      <c r="F16882" s="294"/>
    </row>
    <row r="16883">
      <c r="A16883" s="294"/>
      <c r="B16883" s="294"/>
      <c r="C16883" s="294"/>
      <c r="D16883" s="294"/>
      <c r="E16883" s="294"/>
      <c r="F16883" s="294"/>
    </row>
    <row r="16884">
      <c r="A16884" s="294" t="s">
        <v>32056</v>
      </c>
      <c r="B16884" s="294"/>
      <c r="C16884" s="294"/>
      <c r="D16884" s="294"/>
      <c r="E16884" s="294"/>
      <c r="F16884" s="294"/>
    </row>
    <row r="16885">
      <c r="A16885" s="294" t="s">
        <v>32057</v>
      </c>
      <c r="B16885" s="294"/>
      <c r="C16885" s="294"/>
      <c r="D16885" s="294"/>
      <c r="E16885" s="294"/>
      <c r="F16885" s="294"/>
    </row>
    <row r="16886">
      <c r="A16886" s="294" t="s">
        <v>32058</v>
      </c>
      <c r="B16886" s="294"/>
      <c r="C16886" s="294"/>
      <c r="D16886" s="294"/>
      <c r="E16886" s="294"/>
      <c r="F16886" s="294"/>
    </row>
    <row r="16887">
      <c r="A16887" s="294" t="s">
        <v>32059</v>
      </c>
      <c r="B16887" s="294"/>
      <c r="C16887" s="294"/>
      <c r="D16887" s="294"/>
      <c r="E16887" s="294"/>
      <c r="F16887" s="294"/>
    </row>
    <row r="16888">
      <c r="A16888" s="294" t="s">
        <v>32060</v>
      </c>
      <c r="B16888" s="294"/>
      <c r="C16888" s="294"/>
      <c r="D16888" s="294"/>
      <c r="E16888" s="294"/>
      <c r="F16888" s="294"/>
    </row>
    <row r="16889">
      <c r="A16889" s="294" t="s">
        <v>32061</v>
      </c>
      <c r="B16889" s="294"/>
      <c r="C16889" s="294"/>
      <c r="D16889" s="294"/>
      <c r="E16889" s="294"/>
      <c r="F16889" s="294"/>
    </row>
    <row r="16890">
      <c r="A16890" s="294" t="s">
        <v>32062</v>
      </c>
      <c r="B16890" s="294"/>
      <c r="C16890" s="294"/>
      <c r="D16890" s="294"/>
      <c r="E16890" s="294"/>
      <c r="F16890" s="294"/>
    </row>
    <row r="16891">
      <c r="A16891" s="294"/>
      <c r="B16891" s="294"/>
      <c r="C16891" s="294"/>
      <c r="D16891" s="294"/>
      <c r="E16891" s="294"/>
      <c r="F16891" s="294"/>
    </row>
    <row r="16892">
      <c r="A16892" s="294" t="s">
        <v>25967</v>
      </c>
      <c r="B16892" s="294"/>
      <c r="C16892" s="294"/>
      <c r="D16892" s="294"/>
      <c r="E16892" s="294"/>
      <c r="F16892" s="294"/>
    </row>
    <row r="16893">
      <c r="A16893" s="294"/>
      <c r="B16893" s="294"/>
      <c r="C16893" s="294"/>
      <c r="D16893" s="294"/>
      <c r="E16893" s="294"/>
      <c r="F16893" s="294"/>
    </row>
    <row r="16894">
      <c r="A16894" s="294" t="s">
        <v>32063</v>
      </c>
      <c r="B16894" s="294"/>
      <c r="C16894" s="294"/>
      <c r="D16894" s="294"/>
      <c r="E16894" s="294"/>
      <c r="F16894" s="294"/>
    </row>
    <row r="16895">
      <c r="A16895" s="294" t="s">
        <v>32064</v>
      </c>
      <c r="B16895" s="294"/>
      <c r="C16895" s="294"/>
      <c r="D16895" s="294"/>
      <c r="E16895" s="294"/>
      <c r="F16895" s="294"/>
    </row>
    <row r="16896">
      <c r="A16896" s="294" t="s">
        <v>32065</v>
      </c>
      <c r="B16896" s="294"/>
      <c r="C16896" s="294"/>
      <c r="D16896" s="294"/>
      <c r="E16896" s="294"/>
      <c r="F16896" s="294"/>
    </row>
    <row r="16897">
      <c r="A16897" s="294" t="s">
        <v>32066</v>
      </c>
      <c r="B16897" s="294"/>
      <c r="C16897" s="294"/>
      <c r="D16897" s="294"/>
      <c r="E16897" s="294"/>
      <c r="F16897" s="294"/>
    </row>
    <row r="16898">
      <c r="A16898" s="294" t="s">
        <v>32067</v>
      </c>
      <c r="B16898" s="294"/>
      <c r="C16898" s="294"/>
      <c r="D16898" s="294"/>
      <c r="E16898" s="294"/>
      <c r="F16898" s="294"/>
    </row>
    <row r="16899">
      <c r="A16899" s="294"/>
      <c r="B16899" s="294"/>
      <c r="C16899" s="294"/>
      <c r="D16899" s="294"/>
      <c r="E16899" s="294"/>
      <c r="F16899" s="294"/>
    </row>
    <row r="16900">
      <c r="A16900" s="294" t="s">
        <v>26240</v>
      </c>
      <c r="B16900" s="294"/>
      <c r="C16900" s="294"/>
      <c r="D16900" s="294"/>
      <c r="E16900" s="294"/>
      <c r="F16900" s="294"/>
    </row>
    <row r="16901">
      <c r="A16901" s="294"/>
      <c r="B16901" s="294"/>
      <c r="C16901" s="294"/>
      <c r="D16901" s="294"/>
      <c r="E16901" s="294"/>
      <c r="F16901" s="294"/>
    </row>
    <row r="16902">
      <c r="A16902" s="294" t="s">
        <v>32068</v>
      </c>
      <c r="B16902" s="294"/>
      <c r="C16902" s="294"/>
      <c r="D16902" s="294"/>
      <c r="E16902" s="294"/>
      <c r="F16902" s="294"/>
    </row>
    <row r="16903">
      <c r="A16903" s="294" t="s">
        <v>32069</v>
      </c>
      <c r="B16903" s="294"/>
      <c r="C16903" s="294"/>
      <c r="D16903" s="294"/>
      <c r="E16903" s="294"/>
      <c r="F16903" s="294"/>
    </row>
    <row r="16904">
      <c r="A16904" s="294" t="s">
        <v>32070</v>
      </c>
      <c r="B16904" s="294"/>
      <c r="C16904" s="294"/>
      <c r="D16904" s="294"/>
      <c r="E16904" s="294"/>
      <c r="F16904" s="294"/>
    </row>
    <row r="16905">
      <c r="A16905" s="294" t="s">
        <v>32071</v>
      </c>
      <c r="B16905" s="294"/>
      <c r="C16905" s="294"/>
      <c r="D16905" s="294"/>
      <c r="E16905" s="294"/>
      <c r="F16905" s="294"/>
    </row>
    <row r="16906">
      <c r="A16906" s="294" t="s">
        <v>32072</v>
      </c>
      <c r="B16906" s="294"/>
      <c r="C16906" s="294"/>
      <c r="D16906" s="294"/>
      <c r="E16906" s="294"/>
      <c r="F16906" s="294"/>
    </row>
    <row r="16907">
      <c r="A16907" s="294" t="s">
        <v>32073</v>
      </c>
      <c r="B16907" s="294"/>
      <c r="C16907" s="294"/>
      <c r="D16907" s="294"/>
      <c r="E16907" s="294"/>
      <c r="F16907" s="294"/>
    </row>
    <row r="16908">
      <c r="A16908" s="294" t="s">
        <v>32074</v>
      </c>
      <c r="B16908" s="294"/>
      <c r="C16908" s="294"/>
      <c r="D16908" s="294"/>
      <c r="E16908" s="294"/>
      <c r="F16908" s="294"/>
    </row>
    <row r="16909">
      <c r="A16909" s="294"/>
      <c r="B16909" s="294"/>
      <c r="C16909" s="294"/>
      <c r="D16909" s="294"/>
      <c r="E16909" s="294"/>
      <c r="F16909" s="294"/>
    </row>
    <row r="16910">
      <c r="A16910" s="294"/>
      <c r="B16910" s="294"/>
      <c r="C16910" s="294"/>
      <c r="D16910" s="294"/>
      <c r="E16910" s="294"/>
      <c r="F16910" s="294"/>
    </row>
    <row r="16911">
      <c r="A16911" s="294" t="s">
        <v>26214</v>
      </c>
      <c r="B16911" s="294"/>
      <c r="C16911" s="294"/>
      <c r="D16911" s="294"/>
      <c r="E16911" s="294"/>
      <c r="F16911" s="294"/>
    </row>
    <row r="16912">
      <c r="A16912" s="294"/>
      <c r="B16912" s="294"/>
      <c r="C16912" s="294"/>
      <c r="D16912" s="294"/>
      <c r="E16912" s="294"/>
      <c r="F16912" s="294"/>
    </row>
    <row r="16913">
      <c r="A16913" s="294" t="s">
        <v>32075</v>
      </c>
      <c r="B16913" s="294"/>
      <c r="C16913" s="294"/>
      <c r="D16913" s="294"/>
      <c r="E16913" s="294"/>
      <c r="F16913" s="294"/>
    </row>
    <row r="16914">
      <c r="A16914" s="294" t="s">
        <v>32076</v>
      </c>
      <c r="B16914" s="294"/>
      <c r="C16914" s="294"/>
      <c r="D16914" s="294"/>
      <c r="E16914" s="294"/>
      <c r="F16914" s="294"/>
    </row>
    <row r="16915">
      <c r="A16915" s="294" t="s">
        <v>32077</v>
      </c>
      <c r="B16915" s="294"/>
      <c r="C16915" s="294"/>
      <c r="D16915" s="294"/>
      <c r="E16915" s="294"/>
      <c r="F16915" s="294"/>
    </row>
    <row r="16916">
      <c r="A16916" s="294" t="s">
        <v>32078</v>
      </c>
      <c r="B16916" s="294"/>
      <c r="C16916" s="294"/>
      <c r="D16916" s="294"/>
      <c r="E16916" s="294"/>
      <c r="F16916" s="294"/>
    </row>
    <row r="16917">
      <c r="A16917" s="294" t="s">
        <v>26512</v>
      </c>
      <c r="B16917" s="294"/>
      <c r="C16917" s="294"/>
      <c r="D16917" s="294"/>
      <c r="E16917" s="294"/>
      <c r="F16917" s="294"/>
    </row>
    <row r="16918">
      <c r="A16918" s="294" t="s">
        <v>27898</v>
      </c>
      <c r="B16918" s="294"/>
      <c r="C16918" s="294"/>
      <c r="D16918" s="294"/>
      <c r="E16918" s="294"/>
      <c r="F16918" s="294"/>
    </row>
    <row r="16919">
      <c r="A16919" s="294"/>
      <c r="B16919" s="294"/>
      <c r="C16919" s="294"/>
      <c r="D16919" s="294"/>
      <c r="E16919" s="294"/>
      <c r="F16919" s="294"/>
    </row>
    <row r="16920">
      <c r="A16920" s="294" t="s">
        <v>26253</v>
      </c>
      <c r="B16920" s="294"/>
      <c r="C16920" s="294"/>
      <c r="D16920" s="294"/>
      <c r="E16920" s="294"/>
      <c r="F16920" s="294"/>
    </row>
    <row r="16921">
      <c r="A16921" s="294"/>
      <c r="B16921" s="294"/>
      <c r="C16921" s="294"/>
      <c r="D16921" s="294"/>
      <c r="E16921" s="294"/>
      <c r="F16921" s="294"/>
    </row>
    <row r="16922">
      <c r="A16922" s="294" t="s">
        <v>32079</v>
      </c>
      <c r="B16922" s="294"/>
      <c r="C16922" s="294"/>
      <c r="D16922" s="294"/>
      <c r="E16922" s="294"/>
      <c r="F16922" s="294"/>
    </row>
    <row r="16923">
      <c r="A16923" s="294" t="s">
        <v>32080</v>
      </c>
      <c r="B16923" s="294"/>
      <c r="C16923" s="294"/>
      <c r="D16923" s="294"/>
      <c r="E16923" s="294"/>
      <c r="F16923" s="294"/>
    </row>
    <row r="16924">
      <c r="A16924" s="294" t="s">
        <v>32081</v>
      </c>
      <c r="B16924" s="294"/>
      <c r="C16924" s="294"/>
      <c r="D16924" s="294"/>
      <c r="E16924" s="294"/>
      <c r="F16924" s="294"/>
    </row>
    <row r="16925">
      <c r="A16925" s="294" t="s">
        <v>32082</v>
      </c>
      <c r="B16925" s="294"/>
      <c r="C16925" s="294"/>
      <c r="D16925" s="294"/>
      <c r="E16925" s="294"/>
      <c r="F16925" s="294"/>
    </row>
    <row r="16926">
      <c r="A16926" s="294" t="s">
        <v>32083</v>
      </c>
      <c r="B16926" s="294"/>
      <c r="C16926" s="294"/>
      <c r="D16926" s="294"/>
      <c r="E16926" s="294"/>
      <c r="F16926" s="294"/>
    </row>
    <row r="16927">
      <c r="A16927" s="294"/>
      <c r="B16927" s="294"/>
      <c r="C16927" s="294"/>
      <c r="D16927" s="294"/>
      <c r="E16927" s="294"/>
      <c r="F16927" s="294"/>
    </row>
    <row r="16928">
      <c r="A16928" s="294" t="s">
        <v>28124</v>
      </c>
      <c r="B16928" s="294"/>
      <c r="C16928" s="294"/>
      <c r="D16928" s="294"/>
      <c r="E16928" s="294"/>
      <c r="F16928" s="294"/>
    </row>
    <row r="16929">
      <c r="A16929" s="294" t="s">
        <v>32084</v>
      </c>
      <c r="B16929" s="294"/>
      <c r="C16929" s="294"/>
      <c r="D16929" s="294"/>
      <c r="E16929" s="294"/>
      <c r="F16929" s="294"/>
    </row>
    <row r="16930">
      <c r="A16930" s="294" t="s">
        <v>21618</v>
      </c>
      <c r="B16930" s="294"/>
      <c r="C16930" s="294"/>
      <c r="D16930" s="294"/>
      <c r="E16930" s="294"/>
      <c r="F16930" s="294"/>
    </row>
    <row r="16931">
      <c r="A16931" s="294" t="s">
        <v>32085</v>
      </c>
      <c r="B16931" s="294"/>
      <c r="C16931" s="294"/>
      <c r="D16931" s="294"/>
      <c r="E16931" s="294"/>
      <c r="F16931" s="294"/>
    </row>
    <row r="16932">
      <c r="A16932" s="294"/>
      <c r="B16932" s="294"/>
      <c r="C16932" s="294"/>
      <c r="D16932" s="294"/>
      <c r="E16932" s="294"/>
      <c r="F16932" s="294"/>
    </row>
    <row r="16933">
      <c r="A16933" s="294" t="s">
        <v>22512</v>
      </c>
      <c r="B16933" s="294"/>
      <c r="C16933" s="294"/>
      <c r="D16933" s="294"/>
      <c r="E16933" s="294"/>
      <c r="F16933" s="294"/>
    </row>
    <row r="16934">
      <c r="A16934" s="294" t="s">
        <v>23459</v>
      </c>
      <c r="B16934" s="294"/>
      <c r="C16934" s="294"/>
      <c r="D16934" s="294"/>
      <c r="E16934" s="294"/>
      <c r="F16934" s="294"/>
    </row>
    <row r="16935">
      <c r="A16935" s="294"/>
      <c r="B16935" s="294"/>
      <c r="C16935" s="294"/>
      <c r="D16935" s="294"/>
      <c r="E16935" s="294"/>
      <c r="F16935" s="294"/>
    </row>
    <row r="16936">
      <c r="A16936" s="294" t="s">
        <v>32086</v>
      </c>
      <c r="B16936" s="294"/>
      <c r="C16936" s="294"/>
      <c r="D16936" s="294"/>
      <c r="E16936" s="294"/>
      <c r="F16936" s="294"/>
    </row>
    <row r="16937">
      <c r="A16937" s="294" t="s">
        <v>32087</v>
      </c>
      <c r="B16937" s="294"/>
      <c r="C16937" s="294"/>
      <c r="D16937" s="294"/>
      <c r="E16937" s="294"/>
      <c r="F16937" s="294"/>
    </row>
    <row r="16938">
      <c r="A16938" s="294" t="s">
        <v>32088</v>
      </c>
      <c r="B16938" s="294"/>
      <c r="C16938" s="294"/>
      <c r="D16938" s="294"/>
      <c r="E16938" s="294"/>
      <c r="F16938" s="294"/>
    </row>
    <row r="16939">
      <c r="A16939" s="294" t="s">
        <v>32089</v>
      </c>
      <c r="B16939" s="294"/>
      <c r="C16939" s="294"/>
      <c r="D16939" s="294"/>
      <c r="E16939" s="294"/>
      <c r="F16939" s="294"/>
    </row>
    <row r="16940">
      <c r="A16940" s="294" t="s">
        <v>32090</v>
      </c>
      <c r="B16940" s="294"/>
      <c r="C16940" s="294"/>
      <c r="D16940" s="294"/>
      <c r="E16940" s="294"/>
      <c r="F16940" s="294"/>
    </row>
    <row r="16941">
      <c r="A16941" s="294" t="s">
        <v>32091</v>
      </c>
      <c r="B16941" s="294"/>
      <c r="C16941" s="294"/>
      <c r="D16941" s="294"/>
      <c r="E16941" s="294"/>
      <c r="F16941" s="294"/>
    </row>
    <row r="16942">
      <c r="A16942" s="294"/>
      <c r="B16942" s="294"/>
      <c r="C16942" s="294"/>
      <c r="D16942" s="294"/>
      <c r="E16942" s="294"/>
      <c r="F16942" s="294"/>
    </row>
    <row r="16943">
      <c r="A16943" s="294" t="s">
        <v>21939</v>
      </c>
      <c r="B16943" s="294"/>
      <c r="C16943" s="294"/>
      <c r="D16943" s="294"/>
      <c r="E16943" s="294"/>
      <c r="F16943" s="294"/>
    </row>
    <row r="16944">
      <c r="A16944" s="294"/>
      <c r="B16944" s="294"/>
      <c r="C16944" s="294"/>
      <c r="D16944" s="294"/>
      <c r="E16944" s="294"/>
      <c r="F16944" s="294"/>
    </row>
    <row r="16945">
      <c r="A16945" s="294" t="s">
        <v>32092</v>
      </c>
      <c r="B16945" s="294"/>
      <c r="C16945" s="294"/>
      <c r="D16945" s="294"/>
      <c r="E16945" s="294"/>
      <c r="F16945" s="294"/>
    </row>
    <row r="16946">
      <c r="A16946" s="294" t="s">
        <v>32093</v>
      </c>
      <c r="B16946" s="294"/>
      <c r="C16946" s="294"/>
      <c r="D16946" s="294"/>
      <c r="E16946" s="294"/>
      <c r="F16946" s="294"/>
    </row>
    <row r="16947">
      <c r="A16947" s="294" t="s">
        <v>28829</v>
      </c>
      <c r="B16947" s="294"/>
      <c r="C16947" s="294"/>
      <c r="D16947" s="294"/>
      <c r="E16947" s="294"/>
      <c r="F16947" s="294"/>
    </row>
    <row r="16948">
      <c r="A16948" s="294" t="s">
        <v>32094</v>
      </c>
      <c r="B16948" s="294"/>
      <c r="C16948" s="294"/>
      <c r="D16948" s="294"/>
      <c r="E16948" s="294"/>
      <c r="F16948" s="294"/>
    </row>
    <row r="16949">
      <c r="A16949" s="294" t="s">
        <v>32095</v>
      </c>
      <c r="B16949" s="294"/>
      <c r="C16949" s="294"/>
      <c r="D16949" s="294"/>
      <c r="E16949" s="294"/>
      <c r="F16949" s="294"/>
    </row>
    <row r="16950">
      <c r="A16950" s="294"/>
      <c r="B16950" s="294"/>
      <c r="C16950" s="294"/>
      <c r="D16950" s="294"/>
      <c r="E16950" s="294"/>
      <c r="F16950" s="294"/>
    </row>
    <row r="16951">
      <c r="A16951" s="294" t="s">
        <v>21945</v>
      </c>
      <c r="B16951" s="294"/>
      <c r="C16951" s="294"/>
      <c r="D16951" s="294"/>
      <c r="E16951" s="294"/>
      <c r="F16951" s="294"/>
    </row>
    <row r="16952">
      <c r="A16952" s="294" t="s">
        <v>26319</v>
      </c>
      <c r="B16952" s="294"/>
      <c r="C16952" s="294"/>
      <c r="D16952" s="294"/>
      <c r="E16952" s="294"/>
      <c r="F16952" s="294"/>
    </row>
    <row r="16953">
      <c r="A16953" s="294"/>
      <c r="B16953" s="294"/>
      <c r="C16953" s="294"/>
      <c r="D16953" s="294"/>
      <c r="E16953" s="294"/>
      <c r="F16953" s="294"/>
    </row>
    <row r="16954">
      <c r="A16954" s="294" t="s">
        <v>32096</v>
      </c>
      <c r="B16954" s="294"/>
      <c r="C16954" s="294"/>
      <c r="D16954" s="294"/>
      <c r="E16954" s="294"/>
      <c r="F16954" s="294"/>
    </row>
    <row r="16955">
      <c r="A16955" s="294" t="s">
        <v>32097</v>
      </c>
      <c r="B16955" s="294"/>
      <c r="C16955" s="294"/>
      <c r="D16955" s="294"/>
      <c r="E16955" s="294"/>
      <c r="F16955" s="294"/>
    </row>
    <row r="16956">
      <c r="A16956" s="294" t="s">
        <v>28833</v>
      </c>
      <c r="B16956" s="294"/>
      <c r="C16956" s="294"/>
      <c r="D16956" s="294"/>
      <c r="E16956" s="294"/>
      <c r="F16956" s="294"/>
    </row>
    <row r="16957">
      <c r="A16957" s="294" t="s">
        <v>32098</v>
      </c>
      <c r="B16957" s="294"/>
      <c r="C16957" s="294"/>
      <c r="D16957" s="294"/>
      <c r="E16957" s="294"/>
      <c r="F16957" s="294"/>
    </row>
    <row r="16958">
      <c r="A16958" s="294" t="s">
        <v>32099</v>
      </c>
      <c r="B16958" s="294"/>
      <c r="C16958" s="294"/>
      <c r="D16958" s="294"/>
      <c r="E16958" s="294"/>
      <c r="F16958" s="294"/>
    </row>
    <row r="16959">
      <c r="A16959" s="294" t="s">
        <v>32100</v>
      </c>
      <c r="B16959" s="294"/>
      <c r="C16959" s="294"/>
      <c r="D16959" s="294"/>
      <c r="E16959" s="294"/>
      <c r="F16959" s="294"/>
    </row>
    <row r="16960">
      <c r="A16960" s="294" t="s">
        <v>32101</v>
      </c>
      <c r="B16960" s="294"/>
      <c r="C16960" s="294"/>
      <c r="D16960" s="294"/>
      <c r="E16960" s="294"/>
      <c r="F16960" s="294"/>
    </row>
    <row r="16961">
      <c r="A16961" s="294" t="s">
        <v>32102</v>
      </c>
      <c r="B16961" s="294"/>
      <c r="C16961" s="294"/>
      <c r="D16961" s="294"/>
      <c r="E16961" s="294"/>
      <c r="F16961" s="294"/>
    </row>
    <row r="16962">
      <c r="A16962" s="294"/>
      <c r="B16962" s="294"/>
      <c r="C16962" s="294"/>
      <c r="D16962" s="294"/>
      <c r="E16962" s="294"/>
      <c r="F16962" s="294"/>
    </row>
    <row r="16963">
      <c r="A16963" s="294" t="s">
        <v>21401</v>
      </c>
      <c r="B16963" s="294"/>
      <c r="C16963" s="294"/>
      <c r="D16963" s="294"/>
      <c r="E16963" s="294"/>
      <c r="F16963" s="294"/>
    </row>
    <row r="16964">
      <c r="A16964" s="294"/>
      <c r="B16964" s="294"/>
      <c r="C16964" s="294"/>
      <c r="D16964" s="294"/>
      <c r="E16964" s="294"/>
      <c r="F16964" s="294"/>
    </row>
    <row r="16965">
      <c r="A16965" s="294" t="s">
        <v>32103</v>
      </c>
      <c r="B16965" s="294"/>
      <c r="C16965" s="294"/>
      <c r="D16965" s="294"/>
      <c r="E16965" s="294"/>
      <c r="F16965" s="294"/>
    </row>
    <row r="16966">
      <c r="A16966" s="294" t="s">
        <v>32104</v>
      </c>
      <c r="B16966" s="294"/>
      <c r="C16966" s="294"/>
      <c r="D16966" s="294"/>
      <c r="E16966" s="294"/>
      <c r="F16966" s="294"/>
    </row>
    <row r="16967">
      <c r="A16967" s="294" t="s">
        <v>32105</v>
      </c>
      <c r="B16967" s="294"/>
      <c r="C16967" s="294"/>
      <c r="D16967" s="294"/>
      <c r="E16967" s="294"/>
      <c r="F16967" s="294"/>
    </row>
    <row r="16968">
      <c r="A16968" s="294" t="s">
        <v>32106</v>
      </c>
      <c r="B16968" s="294"/>
      <c r="C16968" s="294"/>
      <c r="D16968" s="294"/>
      <c r="E16968" s="294"/>
      <c r="F16968" s="294"/>
    </row>
    <row r="16969">
      <c r="A16969" s="294" t="s">
        <v>32107</v>
      </c>
      <c r="B16969" s="294"/>
      <c r="C16969" s="294"/>
      <c r="D16969" s="294"/>
      <c r="E16969" s="294"/>
      <c r="F16969" s="294"/>
    </row>
    <row r="16970">
      <c r="A16970" s="294" t="s">
        <v>32108</v>
      </c>
      <c r="B16970" s="294"/>
      <c r="C16970" s="294"/>
      <c r="D16970" s="294"/>
      <c r="E16970" s="294"/>
      <c r="F16970" s="294"/>
    </row>
    <row r="16971">
      <c r="A16971" s="294" t="s">
        <v>32109</v>
      </c>
      <c r="B16971" s="294"/>
      <c r="C16971" s="294"/>
      <c r="D16971" s="294"/>
      <c r="E16971" s="294"/>
      <c r="F16971" s="294"/>
    </row>
    <row r="16972">
      <c r="A16972" s="294"/>
      <c r="B16972" s="294"/>
      <c r="C16972" s="294"/>
      <c r="D16972" s="294"/>
      <c r="E16972" s="294"/>
      <c r="F16972" s="294"/>
    </row>
    <row r="16973">
      <c r="A16973" s="294" t="s">
        <v>21407</v>
      </c>
      <c r="B16973" s="294"/>
      <c r="C16973" s="294"/>
      <c r="D16973" s="294"/>
      <c r="E16973" s="294"/>
      <c r="F16973" s="294"/>
    </row>
    <row r="16974">
      <c r="A16974" s="294"/>
      <c r="B16974" s="294"/>
      <c r="C16974" s="294"/>
      <c r="D16974" s="294"/>
      <c r="E16974" s="294"/>
      <c r="F16974" s="294"/>
    </row>
    <row r="16975">
      <c r="A16975" s="294" t="s">
        <v>32110</v>
      </c>
      <c r="B16975" s="294"/>
      <c r="C16975" s="294"/>
      <c r="D16975" s="294"/>
      <c r="E16975" s="294"/>
      <c r="F16975" s="294"/>
    </row>
    <row r="16976">
      <c r="A16976" s="294" t="s">
        <v>32111</v>
      </c>
      <c r="B16976" s="294"/>
      <c r="C16976" s="294"/>
      <c r="D16976" s="294"/>
      <c r="E16976" s="294"/>
      <c r="F16976" s="294"/>
    </row>
    <row r="16977">
      <c r="A16977" s="294" t="s">
        <v>32112</v>
      </c>
      <c r="B16977" s="294"/>
      <c r="C16977" s="294"/>
      <c r="D16977" s="294"/>
      <c r="E16977" s="294"/>
      <c r="F16977" s="294"/>
    </row>
    <row r="16978">
      <c r="A16978" s="294" t="s">
        <v>32113</v>
      </c>
      <c r="B16978" s="294"/>
      <c r="C16978" s="294"/>
      <c r="D16978" s="294"/>
      <c r="E16978" s="294"/>
      <c r="F16978" s="294"/>
    </row>
    <row r="16979">
      <c r="A16979" s="294" t="s">
        <v>32114</v>
      </c>
      <c r="B16979" s="294"/>
      <c r="C16979" s="294"/>
      <c r="D16979" s="294"/>
      <c r="E16979" s="294"/>
      <c r="F16979" s="294"/>
    </row>
    <row r="16980">
      <c r="A16980" s="294" t="s">
        <v>32115</v>
      </c>
      <c r="B16980" s="294"/>
      <c r="C16980" s="294"/>
      <c r="D16980" s="294"/>
      <c r="E16980" s="294"/>
      <c r="F16980" s="294"/>
    </row>
    <row r="16981">
      <c r="A16981" s="294" t="s">
        <v>32116</v>
      </c>
      <c r="B16981" s="294"/>
      <c r="C16981" s="294"/>
      <c r="D16981" s="294"/>
      <c r="E16981" s="294"/>
      <c r="F16981" s="294"/>
    </row>
    <row r="16982">
      <c r="A16982" s="294" t="s">
        <v>32117</v>
      </c>
      <c r="B16982" s="294"/>
      <c r="C16982" s="294"/>
      <c r="D16982" s="294"/>
      <c r="E16982" s="294"/>
      <c r="F16982" s="294"/>
    </row>
    <row r="16983">
      <c r="A16983" s="294" t="s">
        <v>32118</v>
      </c>
      <c r="B16983" s="294"/>
      <c r="C16983" s="294"/>
      <c r="D16983" s="294"/>
      <c r="E16983" s="294"/>
      <c r="F16983" s="294"/>
    </row>
    <row r="16984">
      <c r="A16984" s="294" t="s">
        <v>32119</v>
      </c>
      <c r="B16984" s="294"/>
      <c r="C16984" s="294"/>
      <c r="D16984" s="294"/>
      <c r="E16984" s="294"/>
      <c r="F16984" s="294"/>
    </row>
    <row r="16985">
      <c r="A16985" s="294" t="s">
        <v>32120</v>
      </c>
      <c r="B16985" s="294"/>
      <c r="C16985" s="294"/>
      <c r="D16985" s="294"/>
      <c r="E16985" s="294"/>
      <c r="F16985" s="294"/>
    </row>
    <row r="16986">
      <c r="A16986" s="294" t="s">
        <v>32121</v>
      </c>
      <c r="B16986" s="294"/>
      <c r="C16986" s="294"/>
      <c r="D16986" s="294"/>
      <c r="E16986" s="294"/>
      <c r="F16986" s="294"/>
    </row>
    <row r="16987">
      <c r="A16987" s="294" t="s">
        <v>32122</v>
      </c>
      <c r="B16987" s="294"/>
      <c r="C16987" s="294"/>
      <c r="D16987" s="294"/>
      <c r="E16987" s="294"/>
      <c r="F16987" s="294"/>
    </row>
    <row r="16988">
      <c r="A16988" s="294"/>
      <c r="B16988" s="294"/>
      <c r="C16988" s="294"/>
      <c r="D16988" s="294"/>
      <c r="E16988" s="294"/>
      <c r="F16988" s="294"/>
    </row>
    <row r="16989">
      <c r="A16989" s="294" t="s">
        <v>21990</v>
      </c>
      <c r="B16989" s="294"/>
      <c r="C16989" s="294"/>
      <c r="D16989" s="294"/>
      <c r="E16989" s="294"/>
      <c r="F16989" s="294"/>
    </row>
    <row r="16990">
      <c r="A16990" s="294"/>
      <c r="B16990" s="294"/>
      <c r="C16990" s="294"/>
      <c r="D16990" s="294"/>
      <c r="E16990" s="294"/>
      <c r="F16990" s="294"/>
    </row>
    <row r="16991">
      <c r="A16991" s="294" t="s">
        <v>32123</v>
      </c>
      <c r="B16991" s="294"/>
      <c r="C16991" s="294"/>
      <c r="D16991" s="294"/>
      <c r="E16991" s="294"/>
      <c r="F16991" s="294"/>
    </row>
    <row r="16992">
      <c r="A16992" s="294" t="s">
        <v>32124</v>
      </c>
      <c r="B16992" s="294"/>
      <c r="C16992" s="294"/>
      <c r="D16992" s="294"/>
      <c r="E16992" s="294"/>
      <c r="F16992" s="294"/>
    </row>
    <row r="16993">
      <c r="A16993" s="294" t="s">
        <v>32125</v>
      </c>
      <c r="B16993" s="294"/>
      <c r="C16993" s="294"/>
      <c r="D16993" s="294"/>
      <c r="E16993" s="294"/>
      <c r="F16993" s="294"/>
    </row>
    <row r="16994">
      <c r="A16994" s="294" t="s">
        <v>32126</v>
      </c>
      <c r="B16994" s="294"/>
      <c r="C16994" s="294"/>
      <c r="D16994" s="294"/>
      <c r="E16994" s="294"/>
      <c r="F16994" s="294"/>
    </row>
    <row r="16995">
      <c r="A16995" s="294" t="s">
        <v>32127</v>
      </c>
      <c r="B16995" s="294"/>
      <c r="C16995" s="294"/>
      <c r="D16995" s="294"/>
      <c r="E16995" s="294"/>
      <c r="F16995" s="294"/>
    </row>
    <row r="16996">
      <c r="A16996" s="294" t="s">
        <v>32128</v>
      </c>
      <c r="B16996" s="294"/>
      <c r="C16996" s="294"/>
      <c r="D16996" s="294"/>
      <c r="E16996" s="294"/>
      <c r="F16996" s="294"/>
    </row>
    <row r="16997">
      <c r="A16997" s="294" t="s">
        <v>32129</v>
      </c>
      <c r="B16997" s="294"/>
      <c r="C16997" s="294"/>
      <c r="D16997" s="294"/>
      <c r="E16997" s="294"/>
      <c r="F16997" s="294"/>
    </row>
    <row r="16998">
      <c r="A16998" s="294" t="s">
        <v>32130</v>
      </c>
      <c r="B16998" s="294"/>
      <c r="C16998" s="294"/>
      <c r="D16998" s="294"/>
      <c r="E16998" s="294"/>
      <c r="F16998" s="294"/>
    </row>
    <row r="16999">
      <c r="A16999" s="294"/>
      <c r="B16999" s="294"/>
      <c r="C16999" s="294"/>
      <c r="D16999" s="294"/>
      <c r="E16999" s="294"/>
      <c r="F16999" s="294"/>
    </row>
    <row r="17000">
      <c r="A17000" s="294" t="s">
        <v>28124</v>
      </c>
      <c r="B17000" s="294"/>
      <c r="C17000" s="294"/>
      <c r="D17000" s="294"/>
      <c r="E17000" s="294"/>
      <c r="F17000" s="294"/>
    </row>
    <row r="17001">
      <c r="A17001" s="294" t="s">
        <v>32084</v>
      </c>
      <c r="B17001" s="294"/>
      <c r="C17001" s="294"/>
      <c r="D17001" s="294"/>
      <c r="E17001" s="294"/>
      <c r="F17001" s="294"/>
    </row>
    <row r="17002">
      <c r="A17002" s="294" t="s">
        <v>21672</v>
      </c>
      <c r="B17002" s="294"/>
      <c r="C17002" s="294"/>
      <c r="D17002" s="294"/>
      <c r="E17002" s="294"/>
      <c r="F17002" s="294"/>
    </row>
    <row r="17003">
      <c r="A17003" s="294" t="s">
        <v>32085</v>
      </c>
      <c r="B17003" s="294"/>
      <c r="C17003" s="294"/>
      <c r="D17003" s="294"/>
      <c r="E17003" s="294"/>
      <c r="F17003" s="294"/>
    </row>
    <row r="17004">
      <c r="A17004" s="294"/>
      <c r="B17004" s="294"/>
      <c r="C17004" s="294"/>
      <c r="D17004" s="294"/>
      <c r="E17004" s="294"/>
      <c r="F17004" s="294"/>
    </row>
    <row r="17005">
      <c r="A17005" s="294" t="s">
        <v>24077</v>
      </c>
      <c r="B17005" s="294"/>
      <c r="C17005" s="294"/>
      <c r="D17005" s="294"/>
      <c r="E17005" s="294"/>
      <c r="F17005" s="294"/>
    </row>
    <row r="17006">
      <c r="A17006" s="294"/>
      <c r="B17006" s="294"/>
      <c r="C17006" s="294"/>
      <c r="D17006" s="294"/>
      <c r="E17006" s="294"/>
      <c r="F17006" s="294"/>
    </row>
    <row r="17007">
      <c r="A17007" s="294" t="s">
        <v>32131</v>
      </c>
      <c r="B17007" s="294"/>
      <c r="C17007" s="294"/>
      <c r="D17007" s="294"/>
      <c r="E17007" s="294"/>
      <c r="F17007" s="294"/>
    </row>
    <row r="17008">
      <c r="A17008" s="294" t="s">
        <v>32132</v>
      </c>
      <c r="B17008" s="294"/>
      <c r="C17008" s="294"/>
      <c r="D17008" s="294"/>
      <c r="E17008" s="294"/>
      <c r="F17008" s="294"/>
    </row>
    <row r="17009">
      <c r="A17009" s="294" t="s">
        <v>32133</v>
      </c>
      <c r="B17009" s="294"/>
      <c r="C17009" s="294"/>
      <c r="D17009" s="294"/>
      <c r="E17009" s="294"/>
      <c r="F17009" s="294"/>
    </row>
    <row r="17010">
      <c r="A17010" s="294" t="s">
        <v>32134</v>
      </c>
      <c r="B17010" s="294"/>
      <c r="C17010" s="294"/>
      <c r="D17010" s="294"/>
      <c r="E17010" s="294"/>
      <c r="F17010" s="294"/>
    </row>
    <row r="17011">
      <c r="A17011" s="294" t="s">
        <v>32135</v>
      </c>
      <c r="B17011" s="294"/>
      <c r="C17011" s="294"/>
      <c r="D17011" s="294"/>
      <c r="E17011" s="294"/>
      <c r="F17011" s="294"/>
    </row>
    <row r="17012">
      <c r="A17012" s="294" t="s">
        <v>32136</v>
      </c>
      <c r="B17012" s="294"/>
      <c r="C17012" s="294"/>
      <c r="D17012" s="294"/>
      <c r="E17012" s="294"/>
      <c r="F17012" s="294"/>
    </row>
    <row r="17013">
      <c r="A17013" s="294" t="s">
        <v>32137</v>
      </c>
      <c r="B17013" s="294"/>
      <c r="C17013" s="294"/>
      <c r="D17013" s="294"/>
      <c r="E17013" s="294"/>
      <c r="F17013" s="294"/>
    </row>
    <row r="17014">
      <c r="A17014" s="294"/>
      <c r="B17014" s="294"/>
      <c r="C17014" s="294"/>
      <c r="D17014" s="294"/>
      <c r="E17014" s="294"/>
      <c r="F17014" s="294"/>
    </row>
    <row r="17015">
      <c r="A17015" s="294" t="s">
        <v>21326</v>
      </c>
      <c r="B17015" s="294"/>
      <c r="C17015" s="294"/>
      <c r="D17015" s="294"/>
      <c r="E17015" s="294"/>
      <c r="F17015" s="294"/>
    </row>
    <row r="17016">
      <c r="A17016" s="294"/>
      <c r="B17016" s="294"/>
      <c r="C17016" s="294"/>
      <c r="D17016" s="294"/>
      <c r="E17016" s="294"/>
      <c r="F17016" s="294"/>
    </row>
    <row r="17017">
      <c r="A17017" s="294" t="s">
        <v>32138</v>
      </c>
      <c r="B17017" s="294"/>
      <c r="C17017" s="294"/>
      <c r="D17017" s="294"/>
      <c r="E17017" s="294"/>
      <c r="F17017" s="294"/>
    </row>
    <row r="17018">
      <c r="A17018" s="294" t="s">
        <v>32139</v>
      </c>
      <c r="B17018" s="294"/>
      <c r="C17018" s="294"/>
      <c r="D17018" s="294"/>
      <c r="E17018" s="294"/>
      <c r="F17018" s="294"/>
    </row>
    <row r="17019">
      <c r="A17019" s="294" t="s">
        <v>32140</v>
      </c>
      <c r="B17019" s="294"/>
      <c r="C17019" s="294"/>
      <c r="D17019" s="294"/>
      <c r="E17019" s="294"/>
      <c r="F17019" s="294"/>
    </row>
    <row r="17020">
      <c r="A17020" s="294" t="s">
        <v>32141</v>
      </c>
      <c r="B17020" s="294"/>
      <c r="C17020" s="294"/>
      <c r="D17020" s="294"/>
      <c r="E17020" s="294"/>
      <c r="F17020" s="294"/>
    </row>
    <row r="17021">
      <c r="A17021" s="294" t="s">
        <v>32142</v>
      </c>
      <c r="B17021" s="294"/>
      <c r="C17021" s="294"/>
      <c r="D17021" s="294"/>
      <c r="E17021" s="294"/>
      <c r="F17021" s="294"/>
    </row>
    <row r="17022">
      <c r="A17022" s="294"/>
      <c r="B17022" s="294"/>
      <c r="C17022" s="294"/>
      <c r="D17022" s="294"/>
      <c r="E17022" s="294"/>
      <c r="F17022" s="294"/>
    </row>
    <row r="17023">
      <c r="A17023" s="294" t="s">
        <v>26377</v>
      </c>
      <c r="B17023" s="294"/>
      <c r="C17023" s="294"/>
      <c r="D17023" s="294"/>
      <c r="E17023" s="294"/>
      <c r="F17023" s="294"/>
    </row>
    <row r="17024">
      <c r="A17024" s="294"/>
      <c r="B17024" s="294"/>
      <c r="C17024" s="294"/>
      <c r="D17024" s="294"/>
      <c r="E17024" s="294"/>
      <c r="F17024" s="294"/>
    </row>
    <row r="17025">
      <c r="A17025" s="294" t="s">
        <v>32143</v>
      </c>
      <c r="B17025" s="294"/>
      <c r="C17025" s="294"/>
      <c r="D17025" s="294"/>
      <c r="E17025" s="294"/>
      <c r="F17025" s="294"/>
    </row>
    <row r="17026">
      <c r="A17026" s="294" t="s">
        <v>32144</v>
      </c>
      <c r="B17026" s="294"/>
      <c r="C17026" s="294"/>
      <c r="D17026" s="294"/>
      <c r="E17026" s="294"/>
      <c r="F17026" s="294"/>
    </row>
    <row r="17027">
      <c r="A17027" s="294" t="s">
        <v>32145</v>
      </c>
      <c r="B17027" s="294"/>
      <c r="C17027" s="294"/>
      <c r="D17027" s="294"/>
      <c r="E17027" s="294"/>
      <c r="F17027" s="294"/>
    </row>
    <row r="17028">
      <c r="A17028" s="294" t="s">
        <v>32146</v>
      </c>
      <c r="B17028" s="294"/>
      <c r="C17028" s="294"/>
      <c r="D17028" s="294"/>
      <c r="E17028" s="294"/>
      <c r="F17028" s="294"/>
    </row>
    <row r="17029">
      <c r="A17029" s="294" t="s">
        <v>32147</v>
      </c>
      <c r="B17029" s="294"/>
      <c r="C17029" s="294"/>
      <c r="D17029" s="294"/>
      <c r="E17029" s="294"/>
      <c r="F17029" s="294"/>
    </row>
    <row r="17030">
      <c r="A17030" s="294"/>
      <c r="B17030" s="294"/>
      <c r="C17030" s="294"/>
      <c r="D17030" s="294"/>
      <c r="E17030" s="294"/>
      <c r="F17030" s="294"/>
    </row>
    <row r="17031">
      <c r="A17031" s="294" t="s">
        <v>25653</v>
      </c>
      <c r="B17031" s="294"/>
      <c r="C17031" s="294"/>
      <c r="D17031" s="294"/>
      <c r="E17031" s="294"/>
      <c r="F17031" s="294"/>
    </row>
    <row r="17032">
      <c r="A17032" s="294" t="s">
        <v>23767</v>
      </c>
      <c r="B17032" s="294"/>
      <c r="C17032" s="294"/>
      <c r="D17032" s="294"/>
      <c r="E17032" s="294"/>
      <c r="F17032" s="294"/>
    </row>
    <row r="17033">
      <c r="A17033" s="294"/>
      <c r="B17033" s="294"/>
      <c r="C17033" s="294"/>
      <c r="D17033" s="294"/>
      <c r="E17033" s="294"/>
      <c r="F17033" s="294"/>
    </row>
    <row r="17034">
      <c r="A17034" s="294" t="s">
        <v>32148</v>
      </c>
      <c r="B17034" s="294"/>
      <c r="C17034" s="294"/>
      <c r="D17034" s="294"/>
      <c r="E17034" s="294"/>
      <c r="F17034" s="294"/>
    </row>
    <row r="17035">
      <c r="A17035" s="294" t="s">
        <v>32149</v>
      </c>
      <c r="B17035" s="294"/>
      <c r="C17035" s="294"/>
      <c r="D17035" s="294"/>
      <c r="E17035" s="294"/>
      <c r="F17035" s="294"/>
    </row>
    <row r="17036">
      <c r="A17036" s="294" t="s">
        <v>32150</v>
      </c>
      <c r="B17036" s="294"/>
      <c r="C17036" s="294"/>
      <c r="D17036" s="294"/>
      <c r="E17036" s="294"/>
      <c r="F17036" s="294"/>
    </row>
    <row r="17037">
      <c r="A17037" s="294"/>
      <c r="B17037" s="294"/>
      <c r="C17037" s="294"/>
      <c r="D17037" s="294"/>
      <c r="E17037" s="294"/>
      <c r="F17037" s="294"/>
    </row>
    <row r="17038">
      <c r="A17038" s="294" t="s">
        <v>22491</v>
      </c>
      <c r="B17038" s="294"/>
      <c r="C17038" s="294"/>
      <c r="D17038" s="294"/>
      <c r="E17038" s="294"/>
      <c r="F17038" s="294"/>
    </row>
    <row r="17039">
      <c r="A17039" s="294"/>
      <c r="B17039" s="294"/>
      <c r="C17039" s="294"/>
      <c r="D17039" s="294"/>
      <c r="E17039" s="294"/>
      <c r="F17039" s="294"/>
    </row>
    <row r="17040">
      <c r="A17040" s="294" t="s">
        <v>32151</v>
      </c>
      <c r="B17040" s="294"/>
      <c r="C17040" s="294"/>
      <c r="D17040" s="294"/>
      <c r="E17040" s="294"/>
      <c r="F17040" s="294"/>
    </row>
    <row r="17041">
      <c r="A17041" s="294" t="s">
        <v>32152</v>
      </c>
      <c r="B17041" s="294"/>
      <c r="C17041" s="294"/>
      <c r="D17041" s="294"/>
      <c r="E17041" s="294"/>
      <c r="F17041" s="294"/>
    </row>
    <row r="17042">
      <c r="A17042" s="294" t="s">
        <v>32153</v>
      </c>
      <c r="B17042" s="294"/>
      <c r="C17042" s="294"/>
      <c r="D17042" s="294"/>
      <c r="E17042" s="294"/>
      <c r="F17042" s="294"/>
    </row>
    <row r="17043">
      <c r="A17043" s="294"/>
      <c r="B17043" s="294"/>
      <c r="C17043" s="294"/>
      <c r="D17043" s="294"/>
      <c r="E17043" s="294"/>
      <c r="F17043" s="294"/>
    </row>
    <row r="17044">
      <c r="A17044" s="294" t="s">
        <v>28064</v>
      </c>
      <c r="B17044" s="294"/>
      <c r="C17044" s="294"/>
      <c r="D17044" s="294"/>
      <c r="E17044" s="294"/>
      <c r="F17044" s="294"/>
    </row>
    <row r="17045">
      <c r="A17045" s="294"/>
      <c r="B17045" s="294"/>
      <c r="C17045" s="294"/>
      <c r="D17045" s="294"/>
      <c r="E17045" s="294"/>
      <c r="F17045" s="294"/>
    </row>
    <row r="17046">
      <c r="A17046" s="294" t="s">
        <v>32154</v>
      </c>
      <c r="B17046" s="294"/>
      <c r="C17046" s="294"/>
      <c r="D17046" s="294"/>
      <c r="E17046" s="294"/>
      <c r="F17046" s="294"/>
    </row>
    <row r="17047">
      <c r="A17047" s="294" t="s">
        <v>32155</v>
      </c>
      <c r="B17047" s="294"/>
      <c r="C17047" s="294"/>
      <c r="D17047" s="294"/>
      <c r="E17047" s="294"/>
      <c r="F17047" s="294"/>
    </row>
    <row r="17048">
      <c r="A17048" s="294" t="s">
        <v>32156</v>
      </c>
      <c r="B17048" s="294"/>
      <c r="C17048" s="294"/>
      <c r="D17048" s="294"/>
      <c r="E17048" s="294"/>
      <c r="F17048" s="294"/>
    </row>
    <row r="17049">
      <c r="A17049" s="294" t="s">
        <v>32157</v>
      </c>
      <c r="B17049" s="294"/>
      <c r="C17049" s="294"/>
      <c r="D17049" s="294"/>
      <c r="E17049" s="294"/>
      <c r="F17049" s="294"/>
    </row>
    <row r="17050">
      <c r="A17050" s="294" t="s">
        <v>32158</v>
      </c>
      <c r="B17050" s="294"/>
      <c r="C17050" s="294"/>
      <c r="D17050" s="294"/>
      <c r="E17050" s="294"/>
      <c r="F17050" s="294"/>
    </row>
    <row r="17051">
      <c r="A17051" s="294" t="s">
        <v>32159</v>
      </c>
      <c r="B17051" s="294"/>
      <c r="C17051" s="294"/>
      <c r="D17051" s="294"/>
      <c r="E17051" s="294"/>
      <c r="F17051" s="294"/>
    </row>
    <row r="17052">
      <c r="A17052" s="294" t="s">
        <v>32160</v>
      </c>
      <c r="B17052" s="294"/>
      <c r="C17052" s="294"/>
      <c r="D17052" s="294"/>
      <c r="E17052" s="294"/>
      <c r="F17052" s="294"/>
    </row>
    <row r="17053">
      <c r="A17053" s="294" t="s">
        <v>32161</v>
      </c>
      <c r="B17053" s="294"/>
      <c r="C17053" s="294"/>
      <c r="D17053" s="294"/>
      <c r="E17053" s="294"/>
      <c r="F17053" s="294"/>
    </row>
    <row r="17054">
      <c r="A17054" s="294" t="s">
        <v>32162</v>
      </c>
      <c r="B17054" s="294"/>
      <c r="C17054" s="294"/>
      <c r="D17054" s="294"/>
      <c r="E17054" s="294"/>
      <c r="F17054" s="294"/>
    </row>
    <row r="17055">
      <c r="A17055" s="294" t="s">
        <v>29526</v>
      </c>
      <c r="B17055" s="294"/>
      <c r="C17055" s="294"/>
      <c r="D17055" s="294"/>
      <c r="E17055" s="294"/>
      <c r="F17055" s="294"/>
    </row>
    <row r="17056">
      <c r="A17056" s="294" t="s">
        <v>32163</v>
      </c>
      <c r="B17056" s="294"/>
      <c r="C17056" s="294"/>
      <c r="D17056" s="294"/>
      <c r="E17056" s="294"/>
      <c r="F17056" s="294"/>
    </row>
    <row r="17057">
      <c r="A17057" s="294" t="s">
        <v>32164</v>
      </c>
      <c r="B17057" s="294"/>
      <c r="C17057" s="294"/>
      <c r="D17057" s="294"/>
      <c r="E17057" s="294"/>
      <c r="F17057" s="294"/>
    </row>
    <row r="17058">
      <c r="A17058" s="294" t="s">
        <v>23714</v>
      </c>
      <c r="B17058" s="294"/>
      <c r="C17058" s="294"/>
      <c r="D17058" s="294"/>
      <c r="E17058" s="294"/>
      <c r="F17058" s="294"/>
    </row>
    <row r="17059">
      <c r="A17059" s="294" t="s">
        <v>32165</v>
      </c>
      <c r="B17059" s="294"/>
      <c r="C17059" s="294"/>
      <c r="D17059" s="294"/>
      <c r="E17059" s="294"/>
      <c r="F17059" s="294"/>
    </row>
    <row r="17060">
      <c r="A17060" s="294" t="s">
        <v>32166</v>
      </c>
      <c r="B17060" s="294"/>
      <c r="C17060" s="294"/>
      <c r="D17060" s="294"/>
      <c r="E17060" s="294"/>
      <c r="F17060" s="294"/>
    </row>
    <row r="17061">
      <c r="A17061" s="294" t="s">
        <v>32167</v>
      </c>
      <c r="B17061" s="294"/>
      <c r="C17061" s="294"/>
      <c r="D17061" s="294"/>
      <c r="E17061" s="294"/>
      <c r="F17061" s="294"/>
    </row>
    <row r="17062">
      <c r="A17062" s="294"/>
      <c r="B17062" s="294"/>
      <c r="C17062" s="294"/>
      <c r="D17062" s="294"/>
      <c r="E17062" s="294"/>
      <c r="F17062" s="294"/>
    </row>
    <row r="17063">
      <c r="A17063" s="294" t="s">
        <v>28124</v>
      </c>
      <c r="B17063" s="294"/>
      <c r="C17063" s="294"/>
      <c r="D17063" s="294"/>
      <c r="E17063" s="294"/>
      <c r="F17063" s="294"/>
    </row>
    <row r="17064">
      <c r="A17064" s="294" t="s">
        <v>32168</v>
      </c>
      <c r="B17064" s="294"/>
      <c r="C17064" s="294"/>
      <c r="D17064" s="294"/>
      <c r="E17064" s="294"/>
      <c r="F17064" s="294"/>
    </row>
    <row r="17065">
      <c r="A17065" s="294" t="s">
        <v>21618</v>
      </c>
      <c r="B17065" s="294"/>
      <c r="C17065" s="294"/>
      <c r="D17065" s="294"/>
      <c r="E17065" s="294"/>
      <c r="F17065" s="294"/>
    </row>
    <row r="17066">
      <c r="A17066" s="294" t="s">
        <v>32169</v>
      </c>
      <c r="B17066" s="294"/>
      <c r="C17066" s="294"/>
      <c r="D17066" s="294"/>
      <c r="E17066" s="294"/>
      <c r="F17066" s="294"/>
    </row>
    <row r="17067">
      <c r="A17067" s="294"/>
      <c r="B17067" s="294"/>
      <c r="C17067" s="294"/>
      <c r="D17067" s="294"/>
      <c r="E17067" s="294"/>
      <c r="F17067" s="294"/>
    </row>
    <row r="17068">
      <c r="A17068" s="294" t="s">
        <v>22512</v>
      </c>
      <c r="B17068" s="294"/>
      <c r="C17068" s="294"/>
      <c r="D17068" s="294"/>
      <c r="E17068" s="294"/>
      <c r="F17068" s="294"/>
    </row>
    <row r="17069">
      <c r="A17069" s="294" t="s">
        <v>26296</v>
      </c>
      <c r="B17069" s="294"/>
      <c r="C17069" s="294"/>
      <c r="D17069" s="294"/>
      <c r="E17069" s="294"/>
      <c r="F17069" s="294"/>
    </row>
    <row r="17070">
      <c r="A17070" s="294"/>
      <c r="B17070" s="294"/>
      <c r="C17070" s="294"/>
      <c r="D17070" s="294"/>
      <c r="E17070" s="294"/>
      <c r="F17070" s="294"/>
    </row>
    <row r="17071">
      <c r="A17071" s="294" t="s">
        <v>32170</v>
      </c>
      <c r="B17071" s="294"/>
      <c r="C17071" s="294"/>
      <c r="D17071" s="294"/>
      <c r="E17071" s="294"/>
      <c r="F17071" s="294"/>
    </row>
    <row r="17072">
      <c r="A17072" s="294" t="s">
        <v>32171</v>
      </c>
      <c r="B17072" s="294"/>
      <c r="C17072" s="294"/>
      <c r="D17072" s="294"/>
      <c r="E17072" s="294"/>
      <c r="F17072" s="294"/>
    </row>
    <row r="17073">
      <c r="A17073" s="294" t="s">
        <v>32172</v>
      </c>
      <c r="B17073" s="294"/>
      <c r="C17073" s="294"/>
      <c r="D17073" s="294"/>
      <c r="E17073" s="294"/>
      <c r="F17073" s="294"/>
    </row>
    <row r="17074">
      <c r="A17074" s="294" t="s">
        <v>32173</v>
      </c>
      <c r="B17074" s="294"/>
      <c r="C17074" s="294"/>
      <c r="D17074" s="294"/>
      <c r="E17074" s="294"/>
      <c r="F17074" s="294"/>
    </row>
    <row r="17075">
      <c r="A17075" s="294" t="s">
        <v>32174</v>
      </c>
      <c r="B17075" s="294"/>
      <c r="C17075" s="294"/>
      <c r="D17075" s="294"/>
      <c r="E17075" s="294"/>
      <c r="F17075" s="294"/>
    </row>
    <row r="17076">
      <c r="A17076" s="294"/>
      <c r="B17076" s="294"/>
      <c r="C17076" s="294"/>
      <c r="D17076" s="294"/>
      <c r="E17076" s="294"/>
      <c r="F17076" s="294"/>
    </row>
    <row r="17077">
      <c r="A17077" s="294" t="s">
        <v>32175</v>
      </c>
      <c r="B17077" s="294"/>
      <c r="C17077" s="294"/>
      <c r="D17077" s="294"/>
      <c r="E17077" s="294"/>
      <c r="F17077" s="294"/>
    </row>
    <row r="17078">
      <c r="A17078" s="294"/>
      <c r="B17078" s="294"/>
      <c r="C17078" s="294"/>
      <c r="D17078" s="294"/>
      <c r="E17078" s="294"/>
      <c r="F17078" s="294"/>
    </row>
    <row r="17079">
      <c r="A17079" s="294" t="s">
        <v>32176</v>
      </c>
      <c r="B17079" s="294"/>
      <c r="C17079" s="294"/>
      <c r="D17079" s="294"/>
      <c r="E17079" s="294"/>
      <c r="F17079" s="294"/>
    </row>
    <row r="17080">
      <c r="A17080" s="294" t="s">
        <v>32177</v>
      </c>
      <c r="B17080" s="294"/>
      <c r="C17080" s="294"/>
      <c r="D17080" s="294"/>
      <c r="E17080" s="294"/>
      <c r="F17080" s="294"/>
    </row>
    <row r="17081">
      <c r="A17081" s="294" t="s">
        <v>32178</v>
      </c>
      <c r="B17081" s="294"/>
      <c r="C17081" s="294"/>
      <c r="D17081" s="294"/>
      <c r="E17081" s="294"/>
      <c r="F17081" s="294"/>
    </row>
    <row r="17082">
      <c r="A17082" s="294" t="s">
        <v>32179</v>
      </c>
      <c r="B17082" s="294"/>
      <c r="C17082" s="294"/>
      <c r="D17082" s="294"/>
      <c r="E17082" s="294"/>
      <c r="F17082" s="294"/>
    </row>
    <row r="17083">
      <c r="A17083" s="294"/>
      <c r="B17083" s="294"/>
      <c r="C17083" s="294"/>
      <c r="D17083" s="294"/>
      <c r="E17083" s="294"/>
      <c r="F17083" s="294"/>
    </row>
    <row r="17084">
      <c r="A17084" s="294" t="s">
        <v>22334</v>
      </c>
      <c r="B17084" s="294"/>
      <c r="C17084" s="294"/>
      <c r="D17084" s="294"/>
      <c r="E17084" s="294"/>
      <c r="F17084" s="294"/>
    </row>
    <row r="17085">
      <c r="A17085" s="294"/>
      <c r="B17085" s="294"/>
      <c r="C17085" s="294"/>
      <c r="D17085" s="294"/>
      <c r="E17085" s="294"/>
      <c r="F17085" s="294"/>
    </row>
    <row r="17086">
      <c r="A17086" s="294" t="s">
        <v>32180</v>
      </c>
      <c r="B17086" s="294"/>
      <c r="C17086" s="294"/>
      <c r="D17086" s="294"/>
      <c r="E17086" s="294"/>
      <c r="F17086" s="294"/>
    </row>
    <row r="17087">
      <c r="A17087" s="294" t="s">
        <v>32181</v>
      </c>
      <c r="B17087" s="294"/>
      <c r="C17087" s="294"/>
      <c r="D17087" s="294"/>
      <c r="E17087" s="294"/>
      <c r="F17087" s="294"/>
    </row>
    <row r="17088">
      <c r="A17088" s="294" t="s">
        <v>32182</v>
      </c>
      <c r="B17088" s="294"/>
      <c r="C17088" s="294"/>
      <c r="D17088" s="294"/>
      <c r="E17088" s="294"/>
      <c r="F17088" s="294"/>
    </row>
    <row r="17089">
      <c r="A17089" s="294" t="s">
        <v>32183</v>
      </c>
      <c r="B17089" s="294"/>
      <c r="C17089" s="294"/>
      <c r="D17089" s="294"/>
      <c r="E17089" s="294"/>
      <c r="F17089" s="294"/>
    </row>
    <row r="17090">
      <c r="A17090" s="294" t="s">
        <v>32184</v>
      </c>
      <c r="B17090" s="294"/>
      <c r="C17090" s="294"/>
      <c r="D17090" s="294"/>
      <c r="E17090" s="294"/>
      <c r="F17090" s="294"/>
    </row>
    <row r="17091">
      <c r="A17091" s="294" t="s">
        <v>32185</v>
      </c>
      <c r="B17091" s="294"/>
      <c r="C17091" s="294"/>
      <c r="D17091" s="294"/>
      <c r="E17091" s="294"/>
      <c r="F17091" s="294"/>
    </row>
    <row r="17092">
      <c r="A17092" s="294"/>
      <c r="B17092" s="294"/>
      <c r="C17092" s="294"/>
      <c r="D17092" s="294"/>
      <c r="E17092" s="294"/>
      <c r="F17092" s="294"/>
    </row>
    <row r="17093">
      <c r="A17093" s="294" t="s">
        <v>21401</v>
      </c>
      <c r="B17093" s="294"/>
      <c r="C17093" s="294"/>
      <c r="D17093" s="294"/>
      <c r="E17093" s="294"/>
      <c r="F17093" s="294"/>
    </row>
    <row r="17094">
      <c r="A17094" s="294"/>
      <c r="B17094" s="294"/>
      <c r="C17094" s="294"/>
      <c r="D17094" s="294"/>
      <c r="E17094" s="294"/>
      <c r="F17094" s="294"/>
    </row>
    <row r="17095">
      <c r="A17095" s="294" t="s">
        <v>32186</v>
      </c>
      <c r="B17095" s="294"/>
      <c r="C17095" s="294"/>
      <c r="D17095" s="294"/>
      <c r="E17095" s="294"/>
      <c r="F17095" s="294"/>
    </row>
    <row r="17096">
      <c r="A17096" s="294" t="s">
        <v>32187</v>
      </c>
      <c r="B17096" s="294"/>
      <c r="C17096" s="294"/>
      <c r="D17096" s="294"/>
      <c r="E17096" s="294"/>
      <c r="F17096" s="294"/>
    </row>
    <row r="17097">
      <c r="A17097" s="294" t="s">
        <v>32188</v>
      </c>
      <c r="B17097" s="294"/>
      <c r="C17097" s="294"/>
      <c r="D17097" s="294"/>
      <c r="E17097" s="294"/>
      <c r="F17097" s="294"/>
    </row>
    <row r="17098">
      <c r="A17098" s="294" t="s">
        <v>32189</v>
      </c>
      <c r="B17098" s="294"/>
      <c r="C17098" s="294"/>
      <c r="D17098" s="294"/>
      <c r="E17098" s="294"/>
      <c r="F17098" s="294"/>
    </row>
    <row r="17099">
      <c r="A17099" s="294" t="s">
        <v>32190</v>
      </c>
      <c r="B17099" s="294"/>
      <c r="C17099" s="294"/>
      <c r="D17099" s="294"/>
      <c r="E17099" s="294"/>
      <c r="F17099" s="294"/>
    </row>
    <row r="17100">
      <c r="A17100" s="294" t="s">
        <v>32191</v>
      </c>
      <c r="B17100" s="294"/>
      <c r="C17100" s="294"/>
      <c r="D17100" s="294"/>
      <c r="E17100" s="294"/>
      <c r="F17100" s="294"/>
    </row>
    <row r="17101">
      <c r="A17101" s="294" t="s">
        <v>32192</v>
      </c>
      <c r="B17101" s="294"/>
      <c r="C17101" s="294"/>
      <c r="D17101" s="294"/>
      <c r="E17101" s="294"/>
      <c r="F17101" s="294"/>
    </row>
    <row r="17102">
      <c r="A17102" s="294" t="s">
        <v>32193</v>
      </c>
      <c r="B17102" s="294"/>
      <c r="C17102" s="294"/>
      <c r="D17102" s="294"/>
      <c r="E17102" s="294"/>
      <c r="F17102" s="294"/>
    </row>
    <row r="17103">
      <c r="A17103" s="294"/>
      <c r="B17103" s="294"/>
      <c r="C17103" s="294"/>
      <c r="D17103" s="294"/>
      <c r="E17103" s="294"/>
      <c r="F17103" s="294"/>
    </row>
    <row r="17104">
      <c r="A17104" s="294" t="s">
        <v>21407</v>
      </c>
      <c r="B17104" s="294"/>
      <c r="C17104" s="294"/>
      <c r="D17104" s="294"/>
      <c r="E17104" s="294"/>
      <c r="F17104" s="294"/>
    </row>
    <row r="17105">
      <c r="A17105" s="294"/>
      <c r="B17105" s="294"/>
      <c r="C17105" s="294"/>
      <c r="D17105" s="294"/>
      <c r="E17105" s="294"/>
      <c r="F17105" s="294"/>
    </row>
    <row r="17106">
      <c r="A17106" s="294" t="s">
        <v>32194</v>
      </c>
      <c r="B17106" s="294"/>
      <c r="C17106" s="294"/>
      <c r="D17106" s="294"/>
      <c r="E17106" s="294"/>
      <c r="F17106" s="294"/>
    </row>
    <row r="17107">
      <c r="A17107" s="294" t="s">
        <v>32195</v>
      </c>
      <c r="B17107" s="294"/>
      <c r="C17107" s="294"/>
      <c r="D17107" s="294"/>
      <c r="E17107" s="294"/>
      <c r="F17107" s="294"/>
    </row>
    <row r="17108">
      <c r="A17108" s="294" t="s">
        <v>32196</v>
      </c>
      <c r="B17108" s="294"/>
      <c r="C17108" s="294"/>
      <c r="D17108" s="294"/>
      <c r="E17108" s="294"/>
      <c r="F17108" s="294"/>
    </row>
    <row r="17109">
      <c r="A17109" s="294" t="s">
        <v>32197</v>
      </c>
      <c r="B17109" s="294"/>
      <c r="C17109" s="294"/>
      <c r="D17109" s="294"/>
      <c r="E17109" s="294"/>
      <c r="F17109" s="294"/>
    </row>
    <row r="17110">
      <c r="A17110" s="294"/>
      <c r="B17110" s="294"/>
      <c r="C17110" s="294"/>
      <c r="D17110" s="294"/>
      <c r="E17110" s="294"/>
      <c r="F17110" s="294"/>
    </row>
    <row r="17111">
      <c r="A17111" s="294" t="s">
        <v>21304</v>
      </c>
      <c r="B17111" s="294"/>
      <c r="C17111" s="294"/>
      <c r="D17111" s="294"/>
      <c r="E17111" s="294"/>
      <c r="F17111" s="294"/>
    </row>
    <row r="17112">
      <c r="A17112" s="294"/>
      <c r="B17112" s="294"/>
      <c r="C17112" s="294"/>
      <c r="D17112" s="294"/>
      <c r="E17112" s="294"/>
      <c r="F17112" s="294"/>
    </row>
    <row r="17113">
      <c r="A17113" s="294" t="s">
        <v>32198</v>
      </c>
      <c r="B17113" s="294"/>
      <c r="C17113" s="294"/>
      <c r="D17113" s="294"/>
      <c r="E17113" s="294"/>
      <c r="F17113" s="294"/>
    </row>
    <row r="17114">
      <c r="A17114" s="294" t="s">
        <v>32199</v>
      </c>
      <c r="B17114" s="294"/>
      <c r="C17114" s="294"/>
      <c r="D17114" s="294"/>
      <c r="E17114" s="294"/>
      <c r="F17114" s="294"/>
    </row>
    <row r="17115">
      <c r="A17115" s="294" t="s">
        <v>32200</v>
      </c>
      <c r="B17115" s="294"/>
      <c r="C17115" s="294"/>
      <c r="D17115" s="294"/>
      <c r="E17115" s="294"/>
      <c r="F17115" s="294"/>
    </row>
    <row r="17116">
      <c r="A17116" s="294" t="s">
        <v>32201</v>
      </c>
      <c r="B17116" s="294"/>
      <c r="C17116" s="294"/>
      <c r="D17116" s="294"/>
      <c r="E17116" s="294"/>
      <c r="F17116" s="294"/>
    </row>
    <row r="17117">
      <c r="A17117" s="294" t="s">
        <v>32202</v>
      </c>
      <c r="B17117" s="294"/>
      <c r="C17117" s="294"/>
      <c r="D17117" s="294"/>
      <c r="E17117" s="294"/>
      <c r="F17117" s="294"/>
    </row>
    <row r="17118">
      <c r="A17118" s="294" t="s">
        <v>32203</v>
      </c>
      <c r="B17118" s="294"/>
      <c r="C17118" s="294"/>
      <c r="D17118" s="294"/>
      <c r="E17118" s="294"/>
      <c r="F17118" s="294"/>
    </row>
    <row r="17119">
      <c r="A17119" s="294" t="s">
        <v>32204</v>
      </c>
      <c r="B17119" s="294"/>
      <c r="C17119" s="294"/>
      <c r="D17119" s="294"/>
      <c r="E17119" s="294"/>
      <c r="F17119" s="294"/>
    </row>
    <row r="17120">
      <c r="A17120" s="294" t="s">
        <v>32205</v>
      </c>
      <c r="B17120" s="294"/>
      <c r="C17120" s="294"/>
      <c r="D17120" s="294"/>
      <c r="E17120" s="294"/>
      <c r="F17120" s="294"/>
    </row>
    <row r="17121">
      <c r="A17121" s="294" t="s">
        <v>32206</v>
      </c>
      <c r="B17121" s="294"/>
      <c r="C17121" s="294"/>
      <c r="D17121" s="294"/>
      <c r="E17121" s="294"/>
      <c r="F17121" s="294"/>
    </row>
    <row r="17122">
      <c r="A17122" s="294" t="s">
        <v>32207</v>
      </c>
      <c r="B17122" s="294"/>
      <c r="C17122" s="294"/>
      <c r="D17122" s="294"/>
      <c r="E17122" s="294"/>
      <c r="F17122" s="294"/>
    </row>
    <row r="17123">
      <c r="A17123" s="294"/>
      <c r="B17123" s="294"/>
      <c r="C17123" s="294"/>
      <c r="D17123" s="294"/>
      <c r="E17123" s="294"/>
      <c r="F17123" s="294"/>
    </row>
    <row r="17124">
      <c r="A17124" s="294" t="s">
        <v>28124</v>
      </c>
      <c r="B17124" s="294"/>
      <c r="C17124" s="294"/>
      <c r="D17124" s="294"/>
      <c r="E17124" s="294"/>
      <c r="F17124" s="294"/>
    </row>
    <row r="17125">
      <c r="A17125" s="294" t="s">
        <v>32208</v>
      </c>
      <c r="B17125" s="294"/>
      <c r="C17125" s="294"/>
      <c r="D17125" s="294"/>
      <c r="E17125" s="294"/>
      <c r="F17125" s="294"/>
    </row>
    <row r="17126">
      <c r="A17126" s="294" t="s">
        <v>21672</v>
      </c>
      <c r="B17126" s="294"/>
      <c r="C17126" s="294"/>
      <c r="D17126" s="294"/>
      <c r="E17126" s="294"/>
      <c r="F17126" s="294"/>
    </row>
    <row r="17127">
      <c r="A17127" s="294" t="s">
        <v>32169</v>
      </c>
      <c r="B17127" s="294"/>
      <c r="C17127" s="294"/>
      <c r="D17127" s="294"/>
      <c r="E17127" s="294"/>
      <c r="F17127" s="294"/>
    </row>
    <row r="17128">
      <c r="A17128" s="294"/>
      <c r="B17128" s="294"/>
      <c r="C17128" s="294"/>
      <c r="D17128" s="294"/>
      <c r="E17128" s="294"/>
      <c r="F17128" s="294"/>
    </row>
    <row r="17129">
      <c r="A17129" s="294" t="s">
        <v>31503</v>
      </c>
      <c r="B17129" s="294"/>
      <c r="C17129" s="294"/>
      <c r="D17129" s="294"/>
      <c r="E17129" s="294"/>
      <c r="F17129" s="294"/>
    </row>
    <row r="17130">
      <c r="A17130" s="294"/>
      <c r="B17130" s="294"/>
      <c r="C17130" s="294"/>
      <c r="D17130" s="294"/>
      <c r="E17130" s="294"/>
      <c r="F17130" s="294"/>
    </row>
    <row r="17131">
      <c r="A17131" s="294" t="s">
        <v>32209</v>
      </c>
      <c r="B17131" s="294"/>
      <c r="C17131" s="294"/>
      <c r="D17131" s="294"/>
      <c r="E17131" s="294"/>
      <c r="F17131" s="294"/>
    </row>
    <row r="17132">
      <c r="A17132" s="294" t="s">
        <v>32210</v>
      </c>
      <c r="B17132" s="294"/>
      <c r="C17132" s="294"/>
      <c r="D17132" s="294"/>
      <c r="E17132" s="294"/>
      <c r="F17132" s="294"/>
    </row>
    <row r="17133">
      <c r="A17133" s="294" t="s">
        <v>32211</v>
      </c>
      <c r="B17133" s="294"/>
      <c r="C17133" s="294"/>
      <c r="D17133" s="294"/>
      <c r="E17133" s="294"/>
      <c r="F17133" s="294"/>
    </row>
    <row r="17134">
      <c r="A17134" s="294" t="s">
        <v>32212</v>
      </c>
      <c r="B17134" s="294"/>
      <c r="C17134" s="294"/>
      <c r="D17134" s="294"/>
      <c r="E17134" s="294"/>
      <c r="F17134" s="294"/>
    </row>
    <row r="17135">
      <c r="A17135" s="294" t="s">
        <v>32213</v>
      </c>
      <c r="B17135" s="294"/>
      <c r="C17135" s="294"/>
      <c r="D17135" s="294"/>
      <c r="E17135" s="294"/>
      <c r="F17135" s="294"/>
    </row>
    <row r="17136">
      <c r="A17136" s="294" t="s">
        <v>32214</v>
      </c>
      <c r="B17136" s="294"/>
      <c r="C17136" s="294"/>
      <c r="D17136" s="294"/>
      <c r="E17136" s="294"/>
      <c r="F17136" s="294"/>
    </row>
    <row r="17137">
      <c r="A17137" s="294" t="s">
        <v>32215</v>
      </c>
      <c r="B17137" s="294"/>
      <c r="C17137" s="294"/>
      <c r="D17137" s="294"/>
      <c r="E17137" s="294"/>
      <c r="F17137" s="294"/>
    </row>
    <row r="17138">
      <c r="A17138" s="294"/>
      <c r="B17138" s="294"/>
      <c r="C17138" s="294"/>
      <c r="D17138" s="294"/>
      <c r="E17138" s="294"/>
      <c r="F17138" s="294"/>
    </row>
    <row r="17139">
      <c r="A17139" s="294"/>
      <c r="B17139" s="294"/>
      <c r="C17139" s="294"/>
      <c r="D17139" s="294"/>
      <c r="E17139" s="294"/>
      <c r="F17139" s="294"/>
    </row>
    <row r="17140">
      <c r="A17140" s="294" t="s">
        <v>21326</v>
      </c>
      <c r="B17140" s="294"/>
      <c r="C17140" s="294"/>
      <c r="D17140" s="294"/>
      <c r="E17140" s="294"/>
      <c r="F17140" s="294"/>
    </row>
    <row r="17141">
      <c r="A17141" s="294"/>
      <c r="B17141" s="294"/>
      <c r="C17141" s="294"/>
      <c r="D17141" s="294"/>
      <c r="E17141" s="294"/>
      <c r="F17141" s="294"/>
    </row>
    <row r="17142">
      <c r="A17142" s="294" t="s">
        <v>32216</v>
      </c>
      <c r="B17142" s="294"/>
      <c r="C17142" s="294"/>
      <c r="D17142" s="294"/>
      <c r="E17142" s="294"/>
      <c r="F17142" s="294"/>
    </row>
    <row r="17143">
      <c r="A17143" s="294" t="s">
        <v>32217</v>
      </c>
      <c r="B17143" s="294"/>
      <c r="C17143" s="294"/>
      <c r="D17143" s="294"/>
      <c r="E17143" s="294"/>
      <c r="F17143" s="294"/>
    </row>
    <row r="17144">
      <c r="A17144" s="294" t="s">
        <v>32218</v>
      </c>
      <c r="B17144" s="294"/>
      <c r="C17144" s="294"/>
      <c r="D17144" s="294"/>
      <c r="E17144" s="294"/>
      <c r="F17144" s="294"/>
    </row>
    <row r="17145">
      <c r="A17145" s="294" t="s">
        <v>32219</v>
      </c>
      <c r="B17145" s="294"/>
      <c r="C17145" s="294"/>
      <c r="D17145" s="294"/>
      <c r="E17145" s="294"/>
      <c r="F17145" s="294"/>
    </row>
    <row r="17146">
      <c r="A17146" s="294"/>
      <c r="B17146" s="294"/>
      <c r="C17146" s="294"/>
      <c r="D17146" s="294"/>
      <c r="E17146" s="294"/>
      <c r="F17146" s="294"/>
    </row>
    <row r="17147">
      <c r="A17147" s="294" t="s">
        <v>28596</v>
      </c>
      <c r="B17147" s="294"/>
      <c r="C17147" s="294"/>
      <c r="D17147" s="294"/>
      <c r="E17147" s="294"/>
      <c r="F17147" s="294"/>
    </row>
    <row r="17148">
      <c r="A17148" s="294"/>
      <c r="B17148" s="294"/>
      <c r="C17148" s="294"/>
      <c r="D17148" s="294"/>
      <c r="E17148" s="294"/>
      <c r="F17148" s="294"/>
    </row>
    <row r="17149">
      <c r="A17149" s="294" t="s">
        <v>32220</v>
      </c>
      <c r="B17149" s="294"/>
      <c r="C17149" s="294"/>
      <c r="D17149" s="294"/>
      <c r="E17149" s="294"/>
      <c r="F17149" s="294"/>
    </row>
    <row r="17150">
      <c r="A17150" s="294" t="s">
        <v>32221</v>
      </c>
      <c r="B17150" s="294"/>
      <c r="C17150" s="294"/>
      <c r="D17150" s="294"/>
      <c r="E17150" s="294"/>
      <c r="F17150" s="294"/>
    </row>
    <row r="17151">
      <c r="A17151" s="294" t="s">
        <v>32222</v>
      </c>
      <c r="B17151" s="294"/>
      <c r="C17151" s="294"/>
      <c r="D17151" s="294"/>
      <c r="E17151" s="294"/>
      <c r="F17151" s="294"/>
    </row>
    <row r="17152">
      <c r="A17152" s="294" t="s">
        <v>32223</v>
      </c>
      <c r="B17152" s="294"/>
      <c r="C17152" s="294"/>
      <c r="D17152" s="294"/>
      <c r="E17152" s="294"/>
      <c r="F17152" s="294"/>
    </row>
    <row r="17153">
      <c r="A17153" s="294"/>
      <c r="B17153" s="294"/>
      <c r="C17153" s="294"/>
      <c r="D17153" s="294"/>
      <c r="E17153" s="294"/>
      <c r="F17153" s="294"/>
    </row>
    <row r="17154">
      <c r="A17154" s="294" t="s">
        <v>23321</v>
      </c>
      <c r="B17154" s="294"/>
      <c r="C17154" s="294"/>
      <c r="D17154" s="294"/>
      <c r="E17154" s="294"/>
      <c r="F17154" s="294"/>
    </row>
    <row r="17155">
      <c r="A17155" s="294" t="s">
        <v>32224</v>
      </c>
      <c r="B17155" s="294"/>
      <c r="C17155" s="294"/>
      <c r="D17155" s="294"/>
      <c r="E17155" s="294"/>
      <c r="F17155" s="294"/>
    </row>
    <row r="17156">
      <c r="A17156" s="294"/>
      <c r="B17156" s="294"/>
      <c r="C17156" s="294"/>
      <c r="D17156" s="294"/>
      <c r="E17156" s="294"/>
      <c r="F17156" s="294"/>
    </row>
    <row r="17157">
      <c r="A17157" s="294" t="s">
        <v>32225</v>
      </c>
      <c r="B17157" s="294"/>
      <c r="C17157" s="294"/>
      <c r="D17157" s="294"/>
      <c r="E17157" s="294"/>
      <c r="F17157" s="294"/>
    </row>
    <row r="17158">
      <c r="A17158" s="294" t="s">
        <v>32226</v>
      </c>
      <c r="B17158" s="294"/>
      <c r="C17158" s="294"/>
      <c r="D17158" s="294"/>
      <c r="E17158" s="294"/>
      <c r="F17158" s="294"/>
    </row>
    <row r="17159">
      <c r="A17159" s="294" t="s">
        <v>32227</v>
      </c>
      <c r="B17159" s="294"/>
      <c r="C17159" s="294"/>
      <c r="D17159" s="294"/>
      <c r="E17159" s="294"/>
      <c r="F17159" s="294"/>
    </row>
    <row r="17160">
      <c r="A17160" s="294"/>
      <c r="B17160" s="294"/>
      <c r="C17160" s="294"/>
      <c r="D17160" s="294"/>
      <c r="E17160" s="294"/>
      <c r="F17160" s="294"/>
    </row>
    <row r="17161">
      <c r="A17161" s="294" t="s">
        <v>21908</v>
      </c>
      <c r="B17161" s="294"/>
      <c r="C17161" s="294"/>
      <c r="D17161" s="294"/>
      <c r="E17161" s="294"/>
      <c r="F17161" s="294"/>
    </row>
    <row r="17162">
      <c r="A17162" s="294"/>
      <c r="B17162" s="294"/>
      <c r="C17162" s="294"/>
      <c r="D17162" s="294"/>
      <c r="E17162" s="294"/>
      <c r="F17162" s="294"/>
    </row>
    <row r="17163">
      <c r="A17163" s="294" t="s">
        <v>32228</v>
      </c>
      <c r="B17163" s="294"/>
      <c r="C17163" s="294"/>
      <c r="D17163" s="294"/>
      <c r="E17163" s="294"/>
      <c r="F17163" s="294"/>
    </row>
    <row r="17164">
      <c r="A17164" s="294" t="s">
        <v>32229</v>
      </c>
      <c r="B17164" s="294"/>
      <c r="C17164" s="294"/>
      <c r="D17164" s="294"/>
      <c r="E17164" s="294"/>
      <c r="F17164" s="294"/>
    </row>
    <row r="17165">
      <c r="A17165" s="294" t="s">
        <v>32230</v>
      </c>
      <c r="B17165" s="294"/>
      <c r="C17165" s="294"/>
      <c r="D17165" s="294"/>
      <c r="E17165" s="294"/>
      <c r="F17165" s="294"/>
    </row>
    <row r="17166">
      <c r="A17166" s="294"/>
      <c r="B17166" s="294"/>
      <c r="C17166" s="294"/>
      <c r="D17166" s="294"/>
      <c r="E17166" s="294"/>
      <c r="F17166" s="294"/>
    </row>
    <row r="17167">
      <c r="A17167" s="294" t="s">
        <v>24607</v>
      </c>
      <c r="B17167" s="294"/>
      <c r="C17167" s="294"/>
      <c r="D17167" s="294"/>
      <c r="E17167" s="294"/>
      <c r="F17167" s="294"/>
    </row>
    <row r="17168">
      <c r="A17168" s="294"/>
      <c r="B17168" s="294"/>
      <c r="C17168" s="294"/>
      <c r="D17168" s="294"/>
      <c r="E17168" s="294"/>
      <c r="F17168" s="294"/>
    </row>
    <row r="17169">
      <c r="A17169" s="294" t="s">
        <v>32231</v>
      </c>
      <c r="B17169" s="294"/>
      <c r="C17169" s="294"/>
      <c r="D17169" s="294"/>
      <c r="E17169" s="294"/>
      <c r="F17169" s="294"/>
    </row>
    <row r="17170">
      <c r="A17170" s="294" t="s">
        <v>32232</v>
      </c>
      <c r="B17170" s="294"/>
      <c r="C17170" s="294"/>
      <c r="D17170" s="294"/>
      <c r="E17170" s="294"/>
      <c r="F17170" s="294"/>
    </row>
    <row r="17171">
      <c r="A17171" s="294" t="s">
        <v>32233</v>
      </c>
      <c r="B17171" s="294"/>
      <c r="C17171" s="294"/>
      <c r="D17171" s="294"/>
      <c r="E17171" s="294"/>
      <c r="F17171" s="294"/>
    </row>
    <row r="17172">
      <c r="A17172" s="294" t="s">
        <v>32234</v>
      </c>
      <c r="B17172" s="294"/>
      <c r="C17172" s="294"/>
      <c r="D17172" s="294"/>
      <c r="E17172" s="294"/>
      <c r="F17172" s="294"/>
    </row>
    <row r="17173">
      <c r="A17173" s="294" t="s">
        <v>32235</v>
      </c>
      <c r="B17173" s="294"/>
      <c r="C17173" s="294"/>
      <c r="D17173" s="294"/>
      <c r="E17173" s="294"/>
      <c r="F17173" s="294"/>
    </row>
    <row r="17174">
      <c r="A17174" s="294" t="s">
        <v>32236</v>
      </c>
      <c r="B17174" s="294"/>
      <c r="C17174" s="294"/>
      <c r="D17174" s="294"/>
      <c r="E17174" s="294"/>
      <c r="F17174" s="294"/>
    </row>
    <row r="17175">
      <c r="A17175" s="294" t="s">
        <v>22317</v>
      </c>
      <c r="B17175" s="294"/>
      <c r="C17175" s="294"/>
      <c r="D17175" s="294"/>
      <c r="E17175" s="294"/>
      <c r="F17175" s="294"/>
    </row>
    <row r="17176">
      <c r="A17176" s="294" t="s">
        <v>32237</v>
      </c>
      <c r="B17176" s="294"/>
      <c r="C17176" s="294"/>
      <c r="D17176" s="294"/>
      <c r="E17176" s="294"/>
      <c r="F17176" s="294"/>
    </row>
    <row r="17177">
      <c r="A17177" s="294" t="s">
        <v>32238</v>
      </c>
      <c r="B17177" s="294"/>
      <c r="C17177" s="294"/>
      <c r="D17177" s="294"/>
      <c r="E17177" s="294"/>
      <c r="F17177" s="294"/>
    </row>
    <row r="17178">
      <c r="A17178" s="294" t="s">
        <v>32239</v>
      </c>
      <c r="B17178" s="294"/>
      <c r="C17178" s="294"/>
      <c r="D17178" s="294"/>
      <c r="E17178" s="294"/>
      <c r="F17178" s="294"/>
    </row>
    <row r="17179">
      <c r="A17179" s="294" t="s">
        <v>32240</v>
      </c>
      <c r="B17179" s="294"/>
      <c r="C17179" s="294"/>
      <c r="D17179" s="294"/>
      <c r="E17179" s="294"/>
      <c r="F17179" s="294"/>
    </row>
    <row r="17180">
      <c r="A17180" s="294" t="s">
        <v>32241</v>
      </c>
      <c r="B17180" s="294"/>
      <c r="C17180" s="294"/>
      <c r="D17180" s="294"/>
      <c r="E17180" s="294"/>
      <c r="F17180" s="294"/>
    </row>
    <row r="17181">
      <c r="A17181" s="294"/>
      <c r="B17181" s="294"/>
      <c r="C17181" s="294"/>
      <c r="D17181" s="294"/>
      <c r="E17181" s="294"/>
      <c r="F17181" s="294"/>
    </row>
    <row r="17182">
      <c r="A17182" s="294" t="s">
        <v>28124</v>
      </c>
      <c r="B17182" s="294"/>
      <c r="C17182" s="294"/>
      <c r="D17182" s="294"/>
      <c r="E17182" s="294"/>
      <c r="F17182" s="294"/>
    </row>
    <row r="17183">
      <c r="A17183" s="294" t="s">
        <v>32242</v>
      </c>
      <c r="B17183" s="294"/>
      <c r="C17183" s="294"/>
      <c r="D17183" s="294"/>
      <c r="E17183" s="294"/>
      <c r="F17183" s="294"/>
    </row>
    <row r="17184">
      <c r="A17184" s="294" t="s">
        <v>21618</v>
      </c>
      <c r="B17184" s="294"/>
      <c r="C17184" s="294"/>
      <c r="D17184" s="294"/>
      <c r="E17184" s="294"/>
      <c r="F17184" s="294"/>
    </row>
    <row r="17185">
      <c r="A17185" s="294"/>
      <c r="B17185" s="294"/>
      <c r="C17185" s="294"/>
      <c r="D17185" s="294"/>
      <c r="E17185" s="294"/>
      <c r="F17185" s="294"/>
    </row>
    <row r="17186">
      <c r="A17186" s="294" t="s">
        <v>32243</v>
      </c>
      <c r="B17186" s="294"/>
      <c r="C17186" s="294"/>
      <c r="D17186" s="294"/>
      <c r="E17186" s="294"/>
      <c r="F17186" s="294"/>
    </row>
    <row r="17187">
      <c r="A17187" s="294"/>
      <c r="B17187" s="294"/>
      <c r="C17187" s="294"/>
      <c r="D17187" s="294"/>
      <c r="E17187" s="294"/>
      <c r="F17187" s="294"/>
    </row>
    <row r="17188">
      <c r="A17188" s="294" t="s">
        <v>22512</v>
      </c>
      <c r="B17188" s="294"/>
      <c r="C17188" s="294"/>
      <c r="D17188" s="294"/>
      <c r="E17188" s="294"/>
      <c r="F17188" s="294"/>
    </row>
    <row r="17189">
      <c r="A17189" s="294" t="s">
        <v>20462</v>
      </c>
      <c r="B17189" s="294"/>
      <c r="C17189" s="294"/>
      <c r="D17189" s="294"/>
      <c r="E17189" s="294"/>
      <c r="F17189" s="294"/>
    </row>
    <row r="17190">
      <c r="A17190" s="294"/>
      <c r="B17190" s="294"/>
      <c r="C17190" s="294"/>
      <c r="D17190" s="294"/>
      <c r="E17190" s="294"/>
      <c r="F17190" s="294"/>
    </row>
    <row r="17191">
      <c r="A17191" s="294" t="s">
        <v>32244</v>
      </c>
      <c r="B17191" s="294"/>
      <c r="C17191" s="294"/>
      <c r="D17191" s="294"/>
      <c r="E17191" s="294"/>
      <c r="F17191" s="294"/>
    </row>
    <row r="17192">
      <c r="A17192" s="294" t="s">
        <v>32245</v>
      </c>
      <c r="B17192" s="294"/>
      <c r="C17192" s="294"/>
      <c r="D17192" s="294"/>
      <c r="E17192" s="294"/>
      <c r="F17192" s="294"/>
    </row>
    <row r="17193">
      <c r="A17193" s="294" t="s">
        <v>32246</v>
      </c>
      <c r="B17193" s="294"/>
      <c r="C17193" s="294"/>
      <c r="D17193" s="294"/>
      <c r="E17193" s="294"/>
      <c r="F17193" s="294"/>
    </row>
    <row r="17194">
      <c r="A17194" s="294" t="s">
        <v>32247</v>
      </c>
      <c r="B17194" s="294"/>
      <c r="C17194" s="294"/>
      <c r="D17194" s="294"/>
      <c r="E17194" s="294"/>
      <c r="F17194" s="294"/>
    </row>
    <row r="17195">
      <c r="A17195" s="294" t="s">
        <v>32248</v>
      </c>
      <c r="B17195" s="294"/>
      <c r="C17195" s="294"/>
      <c r="D17195" s="294"/>
      <c r="E17195" s="294"/>
      <c r="F17195" s="294"/>
    </row>
    <row r="17196">
      <c r="A17196" s="294" t="s">
        <v>32249</v>
      </c>
      <c r="B17196" s="294"/>
      <c r="C17196" s="294"/>
      <c r="D17196" s="294"/>
      <c r="E17196" s="294"/>
      <c r="F17196" s="294"/>
    </row>
    <row r="17197">
      <c r="A17197" s="294" t="s">
        <v>32250</v>
      </c>
      <c r="B17197" s="294"/>
      <c r="C17197" s="294"/>
      <c r="D17197" s="294"/>
      <c r="E17197" s="294"/>
      <c r="F17197" s="294"/>
    </row>
    <row r="17198">
      <c r="A17198" s="294"/>
      <c r="B17198" s="294"/>
      <c r="C17198" s="294"/>
      <c r="D17198" s="294"/>
      <c r="E17198" s="294"/>
      <c r="F17198" s="294"/>
    </row>
    <row r="17199">
      <c r="A17199" s="294" t="s">
        <v>23703</v>
      </c>
      <c r="B17199" s="294"/>
      <c r="C17199" s="294"/>
      <c r="D17199" s="294"/>
      <c r="E17199" s="294"/>
      <c r="F17199" s="294"/>
    </row>
    <row r="17200">
      <c r="A17200" s="294" t="s">
        <v>32251</v>
      </c>
      <c r="B17200" s="294"/>
      <c r="C17200" s="294"/>
      <c r="D17200" s="294"/>
      <c r="E17200" s="294"/>
      <c r="F17200" s="294"/>
    </row>
    <row r="17201">
      <c r="A17201" s="294"/>
      <c r="B17201" s="294"/>
      <c r="C17201" s="294"/>
      <c r="D17201" s="294"/>
      <c r="E17201" s="294"/>
      <c r="F17201" s="294"/>
    </row>
    <row r="17202">
      <c r="A17202" s="294" t="s">
        <v>26120</v>
      </c>
      <c r="B17202" s="294"/>
      <c r="C17202" s="294"/>
      <c r="D17202" s="294"/>
      <c r="E17202" s="294"/>
      <c r="F17202" s="294"/>
    </row>
    <row r="17203">
      <c r="A17203" s="294" t="s">
        <v>32252</v>
      </c>
      <c r="B17203" s="294"/>
      <c r="C17203" s="294"/>
      <c r="D17203" s="294"/>
      <c r="E17203" s="294"/>
      <c r="F17203" s="294"/>
    </row>
    <row r="17204">
      <c r="A17204" s="294" t="s">
        <v>32253</v>
      </c>
      <c r="B17204" s="294"/>
      <c r="C17204" s="294"/>
      <c r="D17204" s="294"/>
      <c r="E17204" s="294"/>
      <c r="F17204" s="294"/>
    </row>
    <row r="17205">
      <c r="A17205" s="294" t="s">
        <v>32254</v>
      </c>
      <c r="B17205" s="294"/>
      <c r="C17205" s="294"/>
      <c r="D17205" s="294"/>
      <c r="E17205" s="294"/>
      <c r="F17205" s="294"/>
    </row>
    <row r="17206">
      <c r="A17206" s="294" t="s">
        <v>22613</v>
      </c>
      <c r="B17206" s="294"/>
      <c r="C17206" s="294"/>
      <c r="D17206" s="294"/>
      <c r="E17206" s="294"/>
      <c r="F17206" s="294"/>
    </row>
    <row r="17207">
      <c r="A17207" s="294"/>
      <c r="B17207" s="294"/>
      <c r="C17207" s="294"/>
      <c r="D17207" s="294"/>
      <c r="E17207" s="294"/>
      <c r="F17207" s="294"/>
    </row>
    <row r="17208">
      <c r="A17208" s="294" t="s">
        <v>21945</v>
      </c>
      <c r="B17208" s="294"/>
      <c r="C17208" s="294"/>
      <c r="D17208" s="294"/>
      <c r="E17208" s="294"/>
      <c r="F17208" s="294"/>
    </row>
    <row r="17209">
      <c r="A17209" s="294" t="s">
        <v>23156</v>
      </c>
      <c r="B17209" s="294"/>
      <c r="C17209" s="294"/>
      <c r="D17209" s="294"/>
      <c r="E17209" s="294"/>
      <c r="F17209" s="294"/>
    </row>
    <row r="17210">
      <c r="A17210" s="294"/>
      <c r="B17210" s="294"/>
      <c r="C17210" s="294"/>
      <c r="D17210" s="294"/>
      <c r="E17210" s="294"/>
      <c r="F17210" s="294"/>
    </row>
    <row r="17211">
      <c r="A17211" s="294" t="s">
        <v>32255</v>
      </c>
      <c r="B17211" s="294"/>
      <c r="C17211" s="294"/>
      <c r="D17211" s="294"/>
      <c r="E17211" s="294"/>
      <c r="F17211" s="294"/>
    </row>
    <row r="17212">
      <c r="A17212" s="294" t="s">
        <v>32256</v>
      </c>
      <c r="B17212" s="294"/>
      <c r="C17212" s="294"/>
      <c r="D17212" s="294"/>
      <c r="E17212" s="294"/>
      <c r="F17212" s="294"/>
    </row>
    <row r="17213">
      <c r="A17213" s="294" t="s">
        <v>25190</v>
      </c>
      <c r="B17213" s="294"/>
      <c r="C17213" s="294"/>
      <c r="D17213" s="294"/>
      <c r="E17213" s="294"/>
      <c r="F17213" s="294"/>
    </row>
    <row r="17214">
      <c r="A17214" s="294" t="s">
        <v>23706</v>
      </c>
      <c r="B17214" s="294"/>
      <c r="C17214" s="294"/>
      <c r="D17214" s="294"/>
      <c r="E17214" s="294"/>
      <c r="F17214" s="294"/>
    </row>
    <row r="17215">
      <c r="A17215" s="294" t="s">
        <v>32257</v>
      </c>
      <c r="B17215" s="294"/>
      <c r="C17215" s="294"/>
      <c r="D17215" s="294"/>
      <c r="E17215" s="294"/>
      <c r="F17215" s="294"/>
    </row>
    <row r="17216">
      <c r="A17216" s="294" t="s">
        <v>32258</v>
      </c>
      <c r="B17216" s="294"/>
      <c r="C17216" s="294"/>
      <c r="D17216" s="294"/>
      <c r="E17216" s="294"/>
      <c r="F17216" s="294"/>
    </row>
    <row r="17217">
      <c r="A17217" s="294" t="s">
        <v>32259</v>
      </c>
      <c r="B17217" s="294"/>
      <c r="C17217" s="294"/>
      <c r="D17217" s="294"/>
      <c r="E17217" s="294"/>
      <c r="F17217" s="294"/>
    </row>
    <row r="17218">
      <c r="A17218" s="294"/>
      <c r="B17218" s="294"/>
      <c r="C17218" s="294"/>
      <c r="D17218" s="294"/>
      <c r="E17218" s="294"/>
      <c r="F17218" s="294"/>
    </row>
    <row r="17219">
      <c r="A17219" s="294" t="s">
        <v>21401</v>
      </c>
      <c r="B17219" s="294"/>
      <c r="C17219" s="294"/>
      <c r="D17219" s="294"/>
      <c r="E17219" s="294"/>
      <c r="F17219" s="294"/>
    </row>
    <row r="17220">
      <c r="A17220" s="294"/>
      <c r="B17220" s="294"/>
      <c r="C17220" s="294"/>
      <c r="D17220" s="294"/>
      <c r="E17220" s="294"/>
      <c r="F17220" s="294"/>
    </row>
    <row r="17221">
      <c r="A17221" s="294" t="s">
        <v>32260</v>
      </c>
      <c r="B17221" s="294"/>
      <c r="C17221" s="294"/>
      <c r="D17221" s="294"/>
      <c r="E17221" s="294"/>
      <c r="F17221" s="294"/>
    </row>
    <row r="17222">
      <c r="A17222" s="294" t="s">
        <v>32261</v>
      </c>
      <c r="B17222" s="294"/>
      <c r="C17222" s="294"/>
      <c r="D17222" s="294"/>
      <c r="E17222" s="294"/>
      <c r="F17222" s="294"/>
    </row>
    <row r="17223">
      <c r="A17223" s="294" t="s">
        <v>32262</v>
      </c>
      <c r="B17223" s="294"/>
      <c r="C17223" s="294"/>
      <c r="D17223" s="294"/>
      <c r="E17223" s="294"/>
      <c r="F17223" s="294"/>
    </row>
    <row r="17224">
      <c r="A17224" s="294" t="s">
        <v>23825</v>
      </c>
      <c r="B17224" s="294"/>
      <c r="C17224" s="294"/>
      <c r="D17224" s="294"/>
      <c r="E17224" s="294"/>
      <c r="F17224" s="294"/>
    </row>
    <row r="17225">
      <c r="A17225" s="294" t="s">
        <v>32263</v>
      </c>
      <c r="B17225" s="294"/>
      <c r="C17225" s="294"/>
      <c r="D17225" s="294"/>
      <c r="E17225" s="294"/>
      <c r="F17225" s="294"/>
    </row>
    <row r="17226">
      <c r="A17226" s="294"/>
      <c r="B17226" s="294"/>
      <c r="C17226" s="294"/>
      <c r="D17226" s="294"/>
      <c r="E17226" s="294"/>
      <c r="F17226" s="294"/>
    </row>
    <row r="17227">
      <c r="A17227" s="294" t="s">
        <v>21407</v>
      </c>
      <c r="B17227" s="294"/>
      <c r="C17227" s="294"/>
      <c r="D17227" s="294"/>
      <c r="E17227" s="294"/>
      <c r="F17227" s="294"/>
    </row>
    <row r="17228">
      <c r="A17228" s="294"/>
      <c r="B17228" s="294"/>
      <c r="C17228" s="294"/>
      <c r="D17228" s="294"/>
      <c r="E17228" s="294"/>
      <c r="F17228" s="294"/>
    </row>
    <row r="17229">
      <c r="A17229" s="294" t="s">
        <v>27727</v>
      </c>
      <c r="B17229" s="294"/>
      <c r="C17229" s="294"/>
      <c r="D17229" s="294"/>
      <c r="E17229" s="294"/>
      <c r="F17229" s="294"/>
    </row>
    <row r="17230">
      <c r="A17230" s="294" t="s">
        <v>32264</v>
      </c>
      <c r="B17230" s="294"/>
      <c r="C17230" s="294"/>
      <c r="D17230" s="294"/>
      <c r="E17230" s="294"/>
      <c r="F17230" s="294"/>
    </row>
    <row r="17231">
      <c r="A17231" s="294" t="s">
        <v>32265</v>
      </c>
      <c r="B17231" s="294"/>
      <c r="C17231" s="294"/>
      <c r="D17231" s="294"/>
      <c r="E17231" s="294"/>
      <c r="F17231" s="294"/>
    </row>
    <row r="17232">
      <c r="A17232" s="294" t="s">
        <v>32266</v>
      </c>
      <c r="B17232" s="294"/>
      <c r="C17232" s="294"/>
      <c r="D17232" s="294"/>
      <c r="E17232" s="294"/>
      <c r="F17232" s="294"/>
    </row>
    <row r="17233">
      <c r="A17233" s="294" t="s">
        <v>32267</v>
      </c>
      <c r="B17233" s="294"/>
      <c r="C17233" s="294"/>
      <c r="D17233" s="294"/>
      <c r="E17233" s="294"/>
      <c r="F17233" s="294"/>
    </row>
    <row r="17234">
      <c r="A17234" s="294" t="s">
        <v>32268</v>
      </c>
      <c r="B17234" s="294"/>
      <c r="C17234" s="294"/>
      <c r="D17234" s="294"/>
      <c r="E17234" s="294"/>
      <c r="F17234" s="294"/>
    </row>
    <row r="17235">
      <c r="A17235" s="294" t="s">
        <v>32269</v>
      </c>
      <c r="B17235" s="294"/>
      <c r="C17235" s="294"/>
      <c r="D17235" s="294"/>
      <c r="E17235" s="294"/>
      <c r="F17235" s="294"/>
    </row>
    <row r="17236">
      <c r="A17236" s="294"/>
      <c r="B17236" s="294"/>
      <c r="C17236" s="294"/>
      <c r="D17236" s="294"/>
      <c r="E17236" s="294"/>
      <c r="F17236" s="294"/>
    </row>
    <row r="17237">
      <c r="A17237" s="294" t="s">
        <v>21304</v>
      </c>
      <c r="B17237" s="294"/>
      <c r="C17237" s="294"/>
      <c r="D17237" s="294"/>
      <c r="E17237" s="294"/>
      <c r="F17237" s="294"/>
    </row>
    <row r="17238">
      <c r="A17238" s="294"/>
      <c r="B17238" s="294"/>
      <c r="C17238" s="294"/>
      <c r="D17238" s="294"/>
      <c r="E17238" s="294"/>
      <c r="F17238" s="294"/>
    </row>
    <row r="17239">
      <c r="A17239" s="294" t="s">
        <v>23496</v>
      </c>
      <c r="B17239" s="294"/>
      <c r="C17239" s="294"/>
      <c r="D17239" s="294"/>
      <c r="E17239" s="294"/>
      <c r="F17239" s="294"/>
    </row>
    <row r="17240">
      <c r="A17240" s="294" t="s">
        <v>32270</v>
      </c>
      <c r="B17240" s="294"/>
      <c r="C17240" s="294"/>
      <c r="D17240" s="294"/>
      <c r="E17240" s="294"/>
      <c r="F17240" s="294"/>
    </row>
    <row r="17241">
      <c r="A17241" s="294" t="s">
        <v>32271</v>
      </c>
      <c r="B17241" s="294"/>
      <c r="C17241" s="294"/>
      <c r="D17241" s="294"/>
      <c r="E17241" s="294"/>
      <c r="F17241" s="294"/>
    </row>
    <row r="17242">
      <c r="A17242" s="294" t="s">
        <v>32272</v>
      </c>
      <c r="B17242" s="294"/>
      <c r="C17242" s="294"/>
      <c r="D17242" s="294"/>
      <c r="E17242" s="294"/>
      <c r="F17242" s="294"/>
    </row>
    <row r="17243">
      <c r="A17243" s="294" t="s">
        <v>32273</v>
      </c>
      <c r="B17243" s="294"/>
      <c r="C17243" s="294"/>
      <c r="D17243" s="294"/>
      <c r="E17243" s="294"/>
      <c r="F17243" s="294"/>
    </row>
    <row r="17244">
      <c r="A17244" s="294" t="s">
        <v>32274</v>
      </c>
      <c r="B17244" s="294"/>
      <c r="C17244" s="294"/>
      <c r="D17244" s="294"/>
      <c r="E17244" s="294"/>
      <c r="F17244" s="294"/>
    </row>
    <row r="17245">
      <c r="A17245" s="294" t="s">
        <v>32275</v>
      </c>
      <c r="B17245" s="294"/>
      <c r="C17245" s="294"/>
      <c r="D17245" s="294"/>
      <c r="E17245" s="294"/>
      <c r="F17245" s="294"/>
    </row>
    <row r="17246">
      <c r="A17246" s="294"/>
      <c r="B17246" s="294"/>
      <c r="C17246" s="294"/>
      <c r="D17246" s="294"/>
      <c r="E17246" s="294"/>
      <c r="F17246" s="294"/>
    </row>
    <row r="17247">
      <c r="A17247" s="294" t="s">
        <v>28124</v>
      </c>
      <c r="B17247" s="294"/>
      <c r="C17247" s="294"/>
      <c r="D17247" s="294"/>
      <c r="E17247" s="294"/>
      <c r="F17247" s="294"/>
    </row>
    <row r="17248">
      <c r="A17248" s="294" t="s">
        <v>32276</v>
      </c>
      <c r="B17248" s="294"/>
      <c r="C17248" s="294"/>
      <c r="D17248" s="294"/>
      <c r="E17248" s="294"/>
      <c r="F17248" s="294"/>
    </row>
    <row r="17249">
      <c r="A17249" s="294" t="s">
        <v>21672</v>
      </c>
      <c r="B17249" s="294"/>
      <c r="C17249" s="294"/>
      <c r="D17249" s="294"/>
      <c r="E17249" s="294"/>
      <c r="F17249" s="294"/>
    </row>
    <row r="17250">
      <c r="A17250" s="294"/>
      <c r="B17250" s="294"/>
      <c r="C17250" s="294"/>
      <c r="D17250" s="294"/>
      <c r="E17250" s="294"/>
      <c r="F17250" s="294"/>
    </row>
    <row r="17251">
      <c r="A17251" s="294" t="s">
        <v>32243</v>
      </c>
      <c r="B17251" s="294"/>
      <c r="C17251" s="294"/>
      <c r="D17251" s="294"/>
      <c r="E17251" s="294"/>
      <c r="F17251" s="294"/>
    </row>
    <row r="17252">
      <c r="A17252" s="294"/>
      <c r="B17252" s="294"/>
      <c r="C17252" s="294"/>
      <c r="D17252" s="294"/>
      <c r="E17252" s="294"/>
      <c r="F17252" s="294"/>
    </row>
    <row r="17253">
      <c r="A17253" s="294"/>
      <c r="B17253" s="294"/>
      <c r="C17253" s="294"/>
      <c r="D17253" s="294"/>
      <c r="E17253" s="294"/>
      <c r="F17253" s="294"/>
    </row>
    <row r="17254">
      <c r="A17254" s="294" t="s">
        <v>32277</v>
      </c>
      <c r="B17254" s="294"/>
      <c r="C17254" s="294"/>
      <c r="D17254" s="294"/>
      <c r="E17254" s="294"/>
      <c r="F17254" s="294"/>
    </row>
    <row r="17255">
      <c r="A17255" s="294"/>
      <c r="B17255" s="294"/>
      <c r="C17255" s="294"/>
      <c r="D17255" s="294"/>
      <c r="E17255" s="294"/>
      <c r="F17255" s="294"/>
    </row>
    <row r="17256">
      <c r="A17256" s="294" t="s">
        <v>32278</v>
      </c>
      <c r="B17256" s="294"/>
      <c r="C17256" s="294"/>
      <c r="D17256" s="294"/>
      <c r="E17256" s="294"/>
      <c r="F17256" s="294"/>
    </row>
    <row r="17257">
      <c r="A17257" s="294" t="s">
        <v>32279</v>
      </c>
      <c r="B17257" s="294"/>
      <c r="C17257" s="294"/>
      <c r="D17257" s="294"/>
      <c r="E17257" s="294"/>
      <c r="F17257" s="294"/>
    </row>
    <row r="17258">
      <c r="A17258" s="294" t="s">
        <v>32280</v>
      </c>
      <c r="B17258" s="294"/>
      <c r="C17258" s="294"/>
      <c r="D17258" s="294"/>
      <c r="E17258" s="294"/>
      <c r="F17258" s="294"/>
    </row>
    <row r="17259">
      <c r="A17259" s="294" t="s">
        <v>32281</v>
      </c>
      <c r="B17259" s="294"/>
      <c r="C17259" s="294"/>
      <c r="D17259" s="294"/>
      <c r="E17259" s="294"/>
      <c r="F17259" s="294"/>
    </row>
    <row r="17260">
      <c r="A17260" s="294" t="s">
        <v>32282</v>
      </c>
      <c r="B17260" s="294"/>
      <c r="C17260" s="294"/>
      <c r="D17260" s="294"/>
      <c r="E17260" s="294"/>
      <c r="F17260" s="294"/>
    </row>
    <row r="17261">
      <c r="A17261" s="294" t="s">
        <v>32283</v>
      </c>
      <c r="B17261" s="294"/>
      <c r="C17261" s="294"/>
      <c r="D17261" s="294"/>
      <c r="E17261" s="294"/>
      <c r="F17261" s="294"/>
    </row>
    <row r="17262">
      <c r="A17262" s="294" t="s">
        <v>32284</v>
      </c>
      <c r="B17262" s="294"/>
      <c r="C17262" s="294"/>
      <c r="D17262" s="294"/>
      <c r="E17262" s="294"/>
      <c r="F17262" s="294"/>
    </row>
    <row r="17263">
      <c r="A17263" s="294" t="s">
        <v>32285</v>
      </c>
      <c r="B17263" s="294"/>
      <c r="C17263" s="294"/>
      <c r="D17263" s="294"/>
      <c r="E17263" s="294"/>
      <c r="F17263" s="294"/>
    </row>
    <row r="17264">
      <c r="A17264" s="294"/>
      <c r="B17264" s="294"/>
      <c r="C17264" s="294"/>
      <c r="D17264" s="294"/>
      <c r="E17264" s="294"/>
      <c r="F17264" s="294"/>
    </row>
    <row r="17265">
      <c r="A17265" s="294" t="s">
        <v>22564</v>
      </c>
      <c r="B17265" s="294"/>
      <c r="C17265" s="294"/>
      <c r="D17265" s="294"/>
      <c r="E17265" s="294"/>
      <c r="F17265" s="294"/>
    </row>
    <row r="17266">
      <c r="A17266" s="294" t="s">
        <v>20470</v>
      </c>
      <c r="B17266" s="294"/>
      <c r="C17266" s="294"/>
      <c r="D17266" s="294"/>
      <c r="E17266" s="294"/>
      <c r="F17266" s="294"/>
    </row>
    <row r="17267">
      <c r="A17267" s="294"/>
      <c r="B17267" s="294"/>
      <c r="C17267" s="294"/>
      <c r="D17267" s="294"/>
      <c r="E17267" s="294"/>
      <c r="F17267" s="294"/>
    </row>
    <row r="17268">
      <c r="A17268" s="294" t="s">
        <v>32286</v>
      </c>
      <c r="B17268" s="294"/>
      <c r="C17268" s="294"/>
      <c r="D17268" s="294"/>
      <c r="E17268" s="294"/>
      <c r="F17268" s="294"/>
    </row>
    <row r="17269">
      <c r="A17269" s="294" t="s">
        <v>32287</v>
      </c>
      <c r="B17269" s="294"/>
      <c r="C17269" s="294"/>
      <c r="D17269" s="294"/>
      <c r="E17269" s="294"/>
      <c r="F17269" s="294"/>
    </row>
    <row r="17270">
      <c r="A17270" s="294" t="s">
        <v>32288</v>
      </c>
      <c r="B17270" s="294"/>
      <c r="C17270" s="294"/>
      <c r="D17270" s="294"/>
      <c r="E17270" s="294"/>
      <c r="F17270" s="294"/>
    </row>
    <row r="17271">
      <c r="A17271" s="294" t="s">
        <v>32289</v>
      </c>
      <c r="B17271" s="294"/>
      <c r="C17271" s="294"/>
      <c r="D17271" s="294"/>
      <c r="E17271" s="294"/>
      <c r="F17271" s="294"/>
    </row>
    <row r="17272">
      <c r="A17272" s="294"/>
      <c r="B17272" s="294"/>
      <c r="C17272" s="294"/>
      <c r="D17272" s="294"/>
      <c r="E17272" s="294"/>
      <c r="F17272" s="294"/>
    </row>
    <row r="17273">
      <c r="A17273" s="294" t="s">
        <v>21442</v>
      </c>
      <c r="B17273" s="294"/>
      <c r="C17273" s="294"/>
      <c r="D17273" s="294"/>
      <c r="E17273" s="294"/>
      <c r="F17273" s="294"/>
    </row>
    <row r="17274">
      <c r="A17274" s="294"/>
      <c r="B17274" s="294"/>
      <c r="C17274" s="294"/>
      <c r="D17274" s="294"/>
      <c r="E17274" s="294"/>
      <c r="F17274" s="294"/>
    </row>
    <row r="17275">
      <c r="A17275" s="294" t="s">
        <v>25065</v>
      </c>
      <c r="B17275" s="294"/>
      <c r="C17275" s="294"/>
      <c r="D17275" s="294"/>
      <c r="E17275" s="294"/>
      <c r="F17275" s="294"/>
    </row>
    <row r="17276">
      <c r="A17276" s="294" t="s">
        <v>32290</v>
      </c>
      <c r="B17276" s="294"/>
      <c r="C17276" s="294"/>
      <c r="D17276" s="294"/>
      <c r="E17276" s="294"/>
      <c r="F17276" s="294"/>
    </row>
    <row r="17277">
      <c r="A17277" s="294" t="s">
        <v>32291</v>
      </c>
      <c r="B17277" s="294"/>
      <c r="C17277" s="294"/>
      <c r="D17277" s="294"/>
      <c r="E17277" s="294"/>
      <c r="F17277" s="294"/>
    </row>
    <row r="17278">
      <c r="A17278" s="294" t="s">
        <v>32292</v>
      </c>
      <c r="B17278" s="294"/>
      <c r="C17278" s="294"/>
      <c r="D17278" s="294"/>
      <c r="E17278" s="294"/>
      <c r="F17278" s="294"/>
    </row>
    <row r="17279">
      <c r="A17279" s="294" t="s">
        <v>32293</v>
      </c>
      <c r="B17279" s="294"/>
      <c r="C17279" s="294"/>
      <c r="D17279" s="294"/>
      <c r="E17279" s="294"/>
      <c r="F17279" s="294"/>
    </row>
    <row r="17280">
      <c r="A17280" s="294" t="s">
        <v>32294</v>
      </c>
      <c r="B17280" s="294"/>
      <c r="C17280" s="294"/>
      <c r="D17280" s="294"/>
      <c r="E17280" s="294"/>
      <c r="F17280" s="294"/>
    </row>
    <row r="17281">
      <c r="A17281" s="294"/>
      <c r="B17281" s="294"/>
      <c r="C17281" s="294"/>
      <c r="D17281" s="294"/>
      <c r="E17281" s="294"/>
      <c r="F17281" s="294"/>
    </row>
    <row r="17282">
      <c r="A17282" s="294" t="s">
        <v>25653</v>
      </c>
      <c r="B17282" s="294"/>
      <c r="C17282" s="294"/>
      <c r="D17282" s="294"/>
      <c r="E17282" s="294"/>
      <c r="F17282" s="294"/>
    </row>
    <row r="17283">
      <c r="A17283" s="294" t="s">
        <v>23322</v>
      </c>
      <c r="B17283" s="294"/>
      <c r="C17283" s="294"/>
      <c r="D17283" s="294"/>
      <c r="E17283" s="294"/>
      <c r="F17283" s="294"/>
    </row>
    <row r="17284">
      <c r="A17284" s="294"/>
      <c r="B17284" s="294"/>
      <c r="C17284" s="294"/>
      <c r="D17284" s="294"/>
      <c r="E17284" s="294"/>
      <c r="F17284" s="294"/>
    </row>
    <row r="17285">
      <c r="A17285" s="294" t="s">
        <v>32295</v>
      </c>
      <c r="B17285" s="294"/>
      <c r="C17285" s="294"/>
      <c r="D17285" s="294"/>
      <c r="E17285" s="294"/>
      <c r="F17285" s="294"/>
    </row>
    <row r="17286">
      <c r="A17286" s="294" t="s">
        <v>32296</v>
      </c>
      <c r="B17286" s="294"/>
      <c r="C17286" s="294"/>
      <c r="D17286" s="294"/>
      <c r="E17286" s="294"/>
      <c r="F17286" s="294"/>
    </row>
    <row r="17287">
      <c r="A17287" s="294" t="s">
        <v>32297</v>
      </c>
      <c r="B17287" s="294"/>
      <c r="C17287" s="294"/>
      <c r="D17287" s="294"/>
      <c r="E17287" s="294"/>
      <c r="F17287" s="294"/>
    </row>
    <row r="17288">
      <c r="A17288" s="294"/>
      <c r="B17288" s="294"/>
      <c r="C17288" s="294"/>
      <c r="D17288" s="294"/>
      <c r="E17288" s="294"/>
      <c r="F17288" s="294"/>
    </row>
    <row r="17289">
      <c r="A17289" s="294" t="s">
        <v>23201</v>
      </c>
      <c r="B17289" s="294"/>
      <c r="C17289" s="294"/>
      <c r="D17289" s="294"/>
      <c r="E17289" s="294"/>
      <c r="F17289" s="294"/>
    </row>
    <row r="17290">
      <c r="A17290" s="294" t="s">
        <v>23202</v>
      </c>
      <c r="B17290" s="294"/>
      <c r="C17290" s="294"/>
      <c r="D17290" s="294"/>
      <c r="E17290" s="294"/>
      <c r="F17290" s="294"/>
    </row>
    <row r="17291">
      <c r="A17291" s="294"/>
      <c r="B17291" s="294"/>
      <c r="C17291" s="294"/>
      <c r="D17291" s="294"/>
      <c r="E17291" s="294"/>
      <c r="F17291" s="294"/>
    </row>
    <row r="17292">
      <c r="A17292" s="294" t="s">
        <v>32298</v>
      </c>
      <c r="B17292" s="294"/>
      <c r="C17292" s="294"/>
      <c r="D17292" s="294"/>
      <c r="E17292" s="294"/>
      <c r="F17292" s="294"/>
    </row>
    <row r="17293">
      <c r="A17293" s="294" t="s">
        <v>32299</v>
      </c>
      <c r="B17293" s="294"/>
      <c r="C17293" s="294"/>
      <c r="D17293" s="294"/>
      <c r="E17293" s="294"/>
      <c r="F17293" s="294"/>
    </row>
    <row r="17294">
      <c r="A17294" s="294" t="s">
        <v>32300</v>
      </c>
      <c r="B17294" s="294"/>
      <c r="C17294" s="294"/>
      <c r="D17294" s="294"/>
      <c r="E17294" s="294"/>
      <c r="F17294" s="294"/>
    </row>
    <row r="17295">
      <c r="A17295" s="294" t="s">
        <v>32301</v>
      </c>
      <c r="B17295" s="294"/>
      <c r="C17295" s="294"/>
      <c r="D17295" s="294"/>
      <c r="E17295" s="294"/>
      <c r="F17295" s="294"/>
    </row>
    <row r="17296">
      <c r="A17296" s="294"/>
      <c r="B17296" s="294"/>
      <c r="C17296" s="294"/>
      <c r="D17296" s="294"/>
      <c r="E17296" s="294"/>
      <c r="F17296" s="294"/>
    </row>
    <row r="17297">
      <c r="A17297" s="294" t="s">
        <v>23776</v>
      </c>
      <c r="B17297" s="294"/>
      <c r="C17297" s="294"/>
      <c r="D17297" s="294"/>
      <c r="E17297" s="294"/>
      <c r="F17297" s="294"/>
    </row>
    <row r="17298">
      <c r="A17298" s="294" t="s">
        <v>24398</v>
      </c>
      <c r="B17298" s="294"/>
      <c r="C17298" s="294"/>
      <c r="D17298" s="294"/>
      <c r="E17298" s="294"/>
      <c r="F17298" s="294"/>
    </row>
    <row r="17299">
      <c r="A17299" s="294"/>
      <c r="B17299" s="294"/>
      <c r="C17299" s="294"/>
      <c r="D17299" s="294"/>
      <c r="E17299" s="294"/>
      <c r="F17299" s="294"/>
    </row>
    <row r="17300">
      <c r="A17300" s="294" t="s">
        <v>32302</v>
      </c>
      <c r="B17300" s="294"/>
      <c r="C17300" s="294"/>
      <c r="D17300" s="294"/>
      <c r="E17300" s="294"/>
      <c r="F17300" s="294"/>
    </row>
    <row r="17301">
      <c r="A17301" s="294" t="s">
        <v>32303</v>
      </c>
      <c r="B17301" s="294"/>
      <c r="C17301" s="294"/>
      <c r="D17301" s="294"/>
      <c r="E17301" s="294"/>
      <c r="F17301" s="294"/>
    </row>
    <row r="17302">
      <c r="A17302" s="294" t="s">
        <v>32304</v>
      </c>
      <c r="B17302" s="294"/>
      <c r="C17302" s="294"/>
      <c r="D17302" s="294"/>
      <c r="E17302" s="294"/>
      <c r="F17302" s="294"/>
    </row>
    <row r="17303">
      <c r="A17303" s="294" t="s">
        <v>32305</v>
      </c>
      <c r="B17303" s="294"/>
      <c r="C17303" s="294"/>
      <c r="D17303" s="294"/>
      <c r="E17303" s="294"/>
      <c r="F17303" s="294"/>
    </row>
    <row r="17304">
      <c r="A17304" s="294" t="s">
        <v>32306</v>
      </c>
      <c r="B17304" s="294"/>
      <c r="C17304" s="294"/>
      <c r="D17304" s="294"/>
      <c r="E17304" s="294"/>
      <c r="F17304" s="294"/>
    </row>
    <row r="17305">
      <c r="A17305" s="294" t="s">
        <v>32307</v>
      </c>
      <c r="B17305" s="294"/>
      <c r="C17305" s="294"/>
      <c r="D17305" s="294"/>
      <c r="E17305" s="294"/>
      <c r="F17305" s="294"/>
    </row>
    <row r="17306">
      <c r="A17306" s="294" t="s">
        <v>32308</v>
      </c>
      <c r="B17306" s="294"/>
      <c r="C17306" s="294"/>
      <c r="D17306" s="294"/>
      <c r="E17306" s="294"/>
      <c r="F17306" s="294"/>
    </row>
    <row r="17307">
      <c r="A17307" s="294" t="s">
        <v>32309</v>
      </c>
      <c r="B17307" s="294"/>
      <c r="C17307" s="294"/>
      <c r="D17307" s="294"/>
      <c r="E17307" s="294"/>
      <c r="F17307" s="294"/>
    </row>
    <row r="17308">
      <c r="A17308" s="294" t="s">
        <v>32310</v>
      </c>
      <c r="B17308" s="294"/>
      <c r="C17308" s="294"/>
      <c r="D17308" s="294"/>
      <c r="E17308" s="294"/>
      <c r="F17308" s="294"/>
    </row>
    <row r="17309">
      <c r="A17309" s="294" t="s">
        <v>32311</v>
      </c>
      <c r="B17309" s="294"/>
      <c r="C17309" s="294"/>
      <c r="D17309" s="294"/>
      <c r="E17309" s="294"/>
      <c r="F17309" s="294"/>
    </row>
    <row r="17310">
      <c r="A17310" s="294" t="s">
        <v>23508</v>
      </c>
      <c r="B17310" s="294"/>
      <c r="C17310" s="294"/>
      <c r="D17310" s="294"/>
      <c r="E17310" s="294"/>
      <c r="F17310" s="294"/>
    </row>
    <row r="17311">
      <c r="A17311" s="294" t="s">
        <v>29043</v>
      </c>
      <c r="B17311" s="294"/>
      <c r="C17311" s="294"/>
      <c r="D17311" s="294"/>
      <c r="E17311" s="294"/>
      <c r="F17311" s="294"/>
    </row>
    <row r="17312">
      <c r="A17312" s="294" t="s">
        <v>32312</v>
      </c>
      <c r="B17312" s="294"/>
      <c r="C17312" s="294"/>
      <c r="D17312" s="294"/>
      <c r="E17312" s="294"/>
      <c r="F17312" s="294"/>
    </row>
    <row r="17313">
      <c r="A17313" s="294" t="s">
        <v>32313</v>
      </c>
      <c r="B17313" s="294"/>
      <c r="C17313" s="294"/>
      <c r="D17313" s="294"/>
      <c r="E17313" s="294"/>
      <c r="F17313" s="294"/>
    </row>
    <row r="17314">
      <c r="A17314" s="294"/>
      <c r="B17314" s="294"/>
      <c r="C17314" s="294"/>
      <c r="D17314" s="294"/>
      <c r="E17314" s="294"/>
      <c r="F17314" s="294"/>
    </row>
    <row r="17315">
      <c r="A17315" s="294" t="s">
        <v>25957</v>
      </c>
      <c r="B17315" s="294"/>
      <c r="C17315" s="294"/>
      <c r="D17315" s="294"/>
      <c r="E17315" s="294"/>
      <c r="F17315" s="294"/>
    </row>
    <row r="17316">
      <c r="A17316" s="294"/>
      <c r="B17316" s="294"/>
      <c r="C17316" s="294"/>
      <c r="D17316" s="294"/>
      <c r="E17316" s="294"/>
      <c r="F17316" s="294"/>
    </row>
    <row r="17317">
      <c r="A17317" s="294" t="s">
        <v>32314</v>
      </c>
      <c r="B17317" s="294"/>
      <c r="C17317" s="294"/>
      <c r="D17317" s="294"/>
      <c r="E17317" s="294"/>
      <c r="F17317" s="294"/>
    </row>
    <row r="17318">
      <c r="A17318" s="294"/>
      <c r="B17318" s="294"/>
      <c r="C17318" s="294"/>
      <c r="D17318" s="294"/>
      <c r="E17318" s="294"/>
      <c r="F17318" s="294"/>
    </row>
    <row r="17319">
      <c r="A17319" s="294" t="s">
        <v>26193</v>
      </c>
      <c r="B17319" s="294"/>
      <c r="C17319" s="294"/>
      <c r="D17319" s="294"/>
      <c r="E17319" s="294"/>
      <c r="F17319" s="294"/>
    </row>
    <row r="17320">
      <c r="A17320" s="294"/>
      <c r="B17320" s="294"/>
      <c r="C17320" s="294"/>
      <c r="D17320" s="294"/>
      <c r="E17320" s="294"/>
      <c r="F17320" s="294"/>
    </row>
    <row r="17321">
      <c r="A17321" s="294" t="s">
        <v>26194</v>
      </c>
      <c r="B17321" s="294"/>
      <c r="C17321" s="294"/>
      <c r="D17321" s="294"/>
      <c r="E17321" s="294"/>
      <c r="F17321" s="294"/>
    </row>
    <row r="17322">
      <c r="A17322" s="294" t="s">
        <v>30062</v>
      </c>
      <c r="B17322" s="294"/>
      <c r="C17322" s="294"/>
      <c r="D17322" s="294"/>
      <c r="E17322" s="294"/>
      <c r="F17322" s="294"/>
    </row>
    <row r="17323">
      <c r="A17323" s="294" t="s">
        <v>26500</v>
      </c>
      <c r="B17323" s="294"/>
      <c r="C17323" s="294"/>
      <c r="D17323" s="294"/>
      <c r="E17323" s="294"/>
      <c r="F17323" s="294"/>
    </row>
    <row r="17324">
      <c r="A17324" s="294" t="s">
        <v>32315</v>
      </c>
      <c r="B17324" s="294"/>
      <c r="C17324" s="294"/>
      <c r="D17324" s="294"/>
      <c r="E17324" s="294"/>
      <c r="F17324" s="294"/>
    </row>
    <row r="17325">
      <c r="A17325" s="294" t="s">
        <v>26501</v>
      </c>
      <c r="B17325" s="294"/>
      <c r="C17325" s="294"/>
      <c r="D17325" s="294"/>
      <c r="E17325" s="294"/>
      <c r="F17325" s="294"/>
    </row>
    <row r="17326">
      <c r="A17326" s="294" t="s">
        <v>26229</v>
      </c>
      <c r="B17326" s="294"/>
      <c r="C17326" s="294"/>
      <c r="D17326" s="294"/>
      <c r="E17326" s="294"/>
      <c r="F17326" s="294"/>
    </row>
    <row r="17327">
      <c r="A17327" s="294" t="s">
        <v>32316</v>
      </c>
      <c r="B17327" s="294"/>
      <c r="C17327" s="294"/>
      <c r="D17327" s="294"/>
      <c r="E17327" s="294"/>
      <c r="F17327" s="294"/>
    </row>
    <row r="17328">
      <c r="A17328" s="294"/>
      <c r="B17328" s="294"/>
      <c r="C17328" s="294"/>
      <c r="D17328" s="294"/>
      <c r="E17328" s="294"/>
      <c r="F17328" s="294"/>
    </row>
    <row r="17329">
      <c r="A17329" s="294" t="s">
        <v>25967</v>
      </c>
      <c r="B17329" s="294"/>
      <c r="C17329" s="294"/>
      <c r="D17329" s="294"/>
      <c r="E17329" s="294"/>
      <c r="F17329" s="294"/>
    </row>
    <row r="17330">
      <c r="A17330" s="294"/>
      <c r="B17330" s="294"/>
      <c r="C17330" s="294"/>
      <c r="D17330" s="294"/>
      <c r="E17330" s="294"/>
      <c r="F17330" s="294"/>
    </row>
    <row r="17331">
      <c r="A17331" s="294" t="s">
        <v>32317</v>
      </c>
      <c r="B17331" s="294"/>
      <c r="C17331" s="294"/>
      <c r="D17331" s="294"/>
      <c r="E17331" s="294"/>
      <c r="F17331" s="294"/>
    </row>
    <row r="17332">
      <c r="A17332" s="294" t="s">
        <v>32318</v>
      </c>
      <c r="B17332" s="294"/>
      <c r="C17332" s="294"/>
      <c r="D17332" s="294"/>
      <c r="E17332" s="294"/>
      <c r="F17332" s="294"/>
    </row>
    <row r="17333">
      <c r="A17333" s="294" t="s">
        <v>32319</v>
      </c>
      <c r="B17333" s="294"/>
      <c r="C17333" s="294"/>
      <c r="D17333" s="294"/>
      <c r="E17333" s="294"/>
      <c r="F17333" s="294"/>
    </row>
    <row r="17334">
      <c r="A17334" s="294" t="s">
        <v>32320</v>
      </c>
      <c r="B17334" s="294"/>
      <c r="C17334" s="294"/>
      <c r="D17334" s="294"/>
      <c r="E17334" s="294"/>
      <c r="F17334" s="294"/>
    </row>
    <row r="17335">
      <c r="A17335" s="294" t="s">
        <v>32321</v>
      </c>
      <c r="B17335" s="294"/>
      <c r="C17335" s="294"/>
      <c r="D17335" s="294"/>
      <c r="E17335" s="294"/>
      <c r="F17335" s="294"/>
    </row>
    <row r="17336">
      <c r="A17336" s="294" t="s">
        <v>32322</v>
      </c>
      <c r="B17336" s="294"/>
      <c r="C17336" s="294"/>
      <c r="D17336" s="294"/>
      <c r="E17336" s="294"/>
      <c r="F17336" s="294"/>
    </row>
    <row r="17337">
      <c r="A17337" s="294" t="s">
        <v>32323</v>
      </c>
      <c r="B17337" s="294"/>
      <c r="C17337" s="294"/>
      <c r="D17337" s="294"/>
      <c r="E17337" s="294"/>
      <c r="F17337" s="294"/>
    </row>
    <row r="17338">
      <c r="A17338" s="294" t="s">
        <v>32324</v>
      </c>
      <c r="B17338" s="294"/>
      <c r="C17338" s="294"/>
      <c r="D17338" s="294"/>
      <c r="E17338" s="294"/>
      <c r="F17338" s="294"/>
    </row>
    <row r="17339">
      <c r="A17339" s="294" t="s">
        <v>32325</v>
      </c>
      <c r="B17339" s="294"/>
      <c r="C17339" s="294"/>
      <c r="D17339" s="294"/>
      <c r="E17339" s="294"/>
      <c r="F17339" s="294"/>
    </row>
    <row r="17340">
      <c r="A17340" s="294" t="s">
        <v>32326</v>
      </c>
      <c r="B17340" s="294"/>
      <c r="C17340" s="294"/>
      <c r="D17340" s="294"/>
      <c r="E17340" s="294"/>
      <c r="F17340" s="294"/>
    </row>
    <row r="17341">
      <c r="A17341" s="294" t="s">
        <v>32327</v>
      </c>
      <c r="B17341" s="294"/>
      <c r="C17341" s="294"/>
      <c r="D17341" s="294"/>
      <c r="E17341" s="294"/>
      <c r="F17341" s="294"/>
    </row>
    <row r="17342">
      <c r="A17342" s="294" t="s">
        <v>32328</v>
      </c>
      <c r="B17342" s="294"/>
      <c r="C17342" s="294"/>
      <c r="D17342" s="294"/>
      <c r="E17342" s="294"/>
      <c r="F17342" s="294"/>
    </row>
    <row r="17343">
      <c r="A17343" s="294"/>
      <c r="B17343" s="294"/>
      <c r="C17343" s="294"/>
      <c r="D17343" s="294"/>
      <c r="E17343" s="294"/>
      <c r="F17343" s="294"/>
    </row>
    <row r="17344">
      <c r="A17344" s="294" t="s">
        <v>26240</v>
      </c>
      <c r="B17344" s="294"/>
      <c r="C17344" s="294"/>
      <c r="D17344" s="294"/>
      <c r="E17344" s="294"/>
      <c r="F17344" s="294"/>
    </row>
    <row r="17345">
      <c r="A17345" s="294"/>
      <c r="B17345" s="294"/>
      <c r="C17345" s="294"/>
      <c r="D17345" s="294"/>
      <c r="E17345" s="294"/>
      <c r="F17345" s="294"/>
    </row>
    <row r="17346">
      <c r="A17346" s="294" t="s">
        <v>27416</v>
      </c>
      <c r="B17346" s="294"/>
      <c r="C17346" s="294"/>
      <c r="D17346" s="294"/>
      <c r="E17346" s="294"/>
      <c r="F17346" s="294"/>
    </row>
    <row r="17347">
      <c r="A17347" s="294" t="s">
        <v>32329</v>
      </c>
      <c r="B17347" s="294"/>
      <c r="C17347" s="294"/>
      <c r="D17347" s="294"/>
      <c r="E17347" s="294"/>
      <c r="F17347" s="294"/>
    </row>
    <row r="17348">
      <c r="A17348" s="294" t="s">
        <v>27417</v>
      </c>
      <c r="B17348" s="294"/>
      <c r="C17348" s="294"/>
      <c r="D17348" s="294"/>
      <c r="E17348" s="294"/>
      <c r="F17348" s="294"/>
    </row>
    <row r="17349">
      <c r="A17349" s="294" t="s">
        <v>32330</v>
      </c>
      <c r="B17349" s="294"/>
      <c r="C17349" s="294"/>
      <c r="D17349" s="294"/>
      <c r="E17349" s="294"/>
      <c r="F17349" s="294"/>
    </row>
    <row r="17350">
      <c r="A17350" s="294" t="s">
        <v>32331</v>
      </c>
      <c r="B17350" s="294"/>
      <c r="C17350" s="294"/>
      <c r="D17350" s="294"/>
      <c r="E17350" s="294"/>
      <c r="F17350" s="294"/>
    </row>
    <row r="17351">
      <c r="A17351" s="294" t="s">
        <v>28936</v>
      </c>
      <c r="B17351" s="294"/>
      <c r="C17351" s="294"/>
      <c r="D17351" s="294"/>
      <c r="E17351" s="294"/>
      <c r="F17351" s="294"/>
    </row>
    <row r="17352">
      <c r="A17352" s="294" t="s">
        <v>32332</v>
      </c>
      <c r="B17352" s="294"/>
      <c r="C17352" s="294"/>
      <c r="D17352" s="294"/>
      <c r="E17352" s="294"/>
      <c r="F17352" s="294"/>
    </row>
    <row r="17353">
      <c r="A17353" s="294" t="s">
        <v>32333</v>
      </c>
      <c r="B17353" s="294"/>
      <c r="C17353" s="294"/>
      <c r="D17353" s="294"/>
      <c r="E17353" s="294"/>
      <c r="F17353" s="294"/>
    </row>
    <row r="17354">
      <c r="A17354" s="294" t="s">
        <v>32334</v>
      </c>
      <c r="B17354" s="294"/>
      <c r="C17354" s="294"/>
      <c r="D17354" s="294"/>
      <c r="E17354" s="294"/>
      <c r="F17354" s="294"/>
    </row>
    <row r="17355">
      <c r="A17355" s="294" t="s">
        <v>32335</v>
      </c>
      <c r="B17355" s="294"/>
      <c r="C17355" s="294"/>
      <c r="D17355" s="294"/>
      <c r="E17355" s="294"/>
      <c r="F17355" s="294"/>
    </row>
    <row r="17356">
      <c r="A17356" s="294"/>
      <c r="B17356" s="294"/>
      <c r="C17356" s="294"/>
      <c r="D17356" s="294"/>
      <c r="E17356" s="294"/>
      <c r="F17356" s="294"/>
    </row>
    <row r="17357">
      <c r="A17357" s="294" t="s">
        <v>32336</v>
      </c>
      <c r="B17357" s="294"/>
      <c r="C17357" s="294"/>
      <c r="D17357" s="294"/>
      <c r="E17357" s="294"/>
      <c r="F17357" s="294"/>
    </row>
    <row r="17358">
      <c r="A17358" s="294"/>
      <c r="B17358" s="294"/>
      <c r="C17358" s="294"/>
      <c r="D17358" s="294"/>
      <c r="E17358" s="294"/>
      <c r="F17358" s="294"/>
    </row>
    <row r="17359">
      <c r="A17359" s="294" t="s">
        <v>27426</v>
      </c>
      <c r="B17359" s="294"/>
      <c r="C17359" s="294"/>
      <c r="D17359" s="294"/>
      <c r="E17359" s="294"/>
      <c r="F17359" s="294"/>
    </row>
    <row r="17360">
      <c r="A17360" s="294" t="s">
        <v>27427</v>
      </c>
      <c r="B17360" s="294"/>
      <c r="C17360" s="294"/>
      <c r="D17360" s="294"/>
      <c r="E17360" s="294"/>
      <c r="F17360" s="294"/>
    </row>
    <row r="17361">
      <c r="A17361" s="294" t="s">
        <v>31062</v>
      </c>
      <c r="B17361" s="294"/>
      <c r="C17361" s="294"/>
      <c r="D17361" s="294"/>
      <c r="E17361" s="294"/>
      <c r="F17361" s="294"/>
    </row>
    <row r="17362">
      <c r="A17362" s="294" t="s">
        <v>32337</v>
      </c>
      <c r="B17362" s="294"/>
      <c r="C17362" s="294"/>
      <c r="D17362" s="294"/>
      <c r="E17362" s="294"/>
      <c r="F17362" s="294"/>
    </row>
    <row r="17363">
      <c r="A17363" s="294" t="s">
        <v>32338</v>
      </c>
      <c r="B17363" s="294"/>
      <c r="C17363" s="294"/>
      <c r="D17363" s="294"/>
      <c r="E17363" s="294"/>
      <c r="F17363" s="294"/>
    </row>
    <row r="17364">
      <c r="A17364" s="294" t="s">
        <v>32339</v>
      </c>
      <c r="B17364" s="294"/>
      <c r="C17364" s="294"/>
      <c r="D17364" s="294"/>
      <c r="E17364" s="294"/>
      <c r="F17364" s="294"/>
    </row>
    <row r="17365">
      <c r="A17365" s="294" t="s">
        <v>28935</v>
      </c>
      <c r="B17365" s="294"/>
      <c r="C17365" s="294"/>
      <c r="D17365" s="294"/>
      <c r="E17365" s="294"/>
      <c r="F17365" s="294"/>
    </row>
    <row r="17366">
      <c r="A17366" s="294" t="s">
        <v>32340</v>
      </c>
      <c r="B17366" s="294"/>
      <c r="C17366" s="294"/>
      <c r="D17366" s="294"/>
      <c r="E17366" s="294"/>
      <c r="F17366" s="294"/>
    </row>
    <row r="17367">
      <c r="A17367" s="294" t="s">
        <v>32341</v>
      </c>
      <c r="B17367" s="294"/>
      <c r="C17367" s="294"/>
      <c r="D17367" s="294"/>
      <c r="E17367" s="294"/>
      <c r="F17367" s="294"/>
    </row>
    <row r="17368">
      <c r="A17368" s="294"/>
      <c r="B17368" s="294"/>
      <c r="C17368" s="294"/>
      <c r="D17368" s="294"/>
      <c r="E17368" s="294"/>
      <c r="F17368" s="294"/>
    </row>
    <row r="17369">
      <c r="A17369" s="294"/>
      <c r="B17369" s="294"/>
      <c r="C17369" s="294"/>
      <c r="D17369" s="294"/>
      <c r="E17369" s="294"/>
      <c r="F17369" s="294"/>
    </row>
    <row r="17370">
      <c r="A17370" s="294" t="s">
        <v>32342</v>
      </c>
      <c r="B17370" s="294"/>
      <c r="C17370" s="294"/>
      <c r="D17370" s="294"/>
      <c r="E17370" s="294"/>
      <c r="F17370" s="294"/>
    </row>
    <row r="17371">
      <c r="A17371" s="294"/>
      <c r="B17371" s="294"/>
      <c r="C17371" s="294"/>
      <c r="D17371" s="294"/>
      <c r="E17371" s="294"/>
      <c r="F17371" s="294"/>
    </row>
    <row r="17372">
      <c r="A17372" s="294" t="s">
        <v>32343</v>
      </c>
      <c r="B17372" s="294"/>
      <c r="C17372" s="294"/>
      <c r="D17372" s="294"/>
      <c r="E17372" s="294"/>
      <c r="F17372" s="294"/>
    </row>
    <row r="17373">
      <c r="A17373" s="294" t="s">
        <v>32344</v>
      </c>
      <c r="B17373" s="294"/>
      <c r="C17373" s="294"/>
      <c r="D17373" s="294"/>
      <c r="E17373" s="294"/>
      <c r="F17373" s="294"/>
    </row>
    <row r="17374">
      <c r="A17374" s="294" t="s">
        <v>32345</v>
      </c>
      <c r="B17374" s="294"/>
      <c r="C17374" s="294"/>
      <c r="D17374" s="294"/>
      <c r="E17374" s="294"/>
      <c r="F17374" s="294"/>
    </row>
    <row r="17375">
      <c r="A17375" s="294" t="s">
        <v>32346</v>
      </c>
      <c r="B17375" s="294"/>
      <c r="C17375" s="294"/>
      <c r="D17375" s="294"/>
      <c r="E17375" s="294"/>
      <c r="F17375" s="294"/>
    </row>
    <row r="17376">
      <c r="A17376" s="294" t="s">
        <v>32347</v>
      </c>
      <c r="B17376" s="294"/>
      <c r="C17376" s="294"/>
      <c r="D17376" s="294"/>
      <c r="E17376" s="294"/>
      <c r="F17376" s="294"/>
    </row>
    <row r="17377">
      <c r="A17377" s="294"/>
      <c r="B17377" s="294"/>
      <c r="C17377" s="294"/>
      <c r="D17377" s="294"/>
      <c r="E17377" s="294"/>
      <c r="F17377" s="294"/>
    </row>
    <row r="17378">
      <c r="A17378" s="294" t="s">
        <v>28124</v>
      </c>
      <c r="B17378" s="294"/>
      <c r="C17378" s="294"/>
      <c r="D17378" s="294"/>
      <c r="E17378" s="294"/>
      <c r="F17378" s="294"/>
    </row>
    <row r="17379">
      <c r="A17379" s="294" t="s">
        <v>19306</v>
      </c>
      <c r="B17379" s="294"/>
      <c r="C17379" s="294"/>
      <c r="D17379" s="294"/>
      <c r="E17379" s="294"/>
      <c r="F17379" s="294"/>
    </row>
    <row r="17380">
      <c r="A17380" s="294" t="s">
        <v>21618</v>
      </c>
      <c r="B17380" s="294"/>
      <c r="C17380" s="294"/>
      <c r="D17380" s="294"/>
      <c r="E17380" s="294"/>
      <c r="F17380" s="294"/>
    </row>
    <row r="17381">
      <c r="A17381" s="294" t="s">
        <v>32348</v>
      </c>
      <c r="B17381" s="294"/>
      <c r="C17381" s="294"/>
      <c r="D17381" s="294"/>
      <c r="E17381" s="294"/>
      <c r="F17381" s="294"/>
    </row>
    <row r="17382">
      <c r="A17382" s="294"/>
      <c r="B17382" s="294"/>
      <c r="C17382" s="294"/>
      <c r="D17382" s="294"/>
      <c r="E17382" s="294"/>
      <c r="F17382" s="294"/>
    </row>
    <row r="17383">
      <c r="A17383" s="294" t="s">
        <v>22512</v>
      </c>
      <c r="B17383" s="294"/>
      <c r="C17383" s="294"/>
      <c r="D17383" s="294"/>
      <c r="E17383" s="294"/>
      <c r="F17383" s="294"/>
    </row>
    <row r="17384">
      <c r="A17384" s="294" t="s">
        <v>20462</v>
      </c>
      <c r="B17384" s="294"/>
      <c r="C17384" s="294"/>
      <c r="D17384" s="294"/>
      <c r="E17384" s="294"/>
      <c r="F17384" s="294"/>
    </row>
    <row r="17385">
      <c r="A17385" s="294"/>
      <c r="B17385" s="294"/>
      <c r="C17385" s="294"/>
      <c r="D17385" s="294"/>
      <c r="E17385" s="294"/>
      <c r="F17385" s="294"/>
    </row>
    <row r="17386">
      <c r="A17386" s="294" t="s">
        <v>32349</v>
      </c>
      <c r="B17386" s="294"/>
      <c r="C17386" s="294"/>
      <c r="D17386" s="294"/>
      <c r="E17386" s="294"/>
      <c r="F17386" s="294"/>
    </row>
    <row r="17387">
      <c r="A17387" s="294" t="s">
        <v>32350</v>
      </c>
      <c r="B17387" s="294"/>
      <c r="C17387" s="294"/>
      <c r="D17387" s="294"/>
      <c r="E17387" s="294"/>
      <c r="F17387" s="294"/>
    </row>
    <row r="17388">
      <c r="A17388" s="294" t="s">
        <v>27080</v>
      </c>
      <c r="B17388" s="294"/>
      <c r="C17388" s="294"/>
      <c r="D17388" s="294"/>
      <c r="E17388" s="294"/>
      <c r="F17388" s="294"/>
    </row>
    <row r="17389">
      <c r="A17389" s="294" t="s">
        <v>32351</v>
      </c>
      <c r="B17389" s="294"/>
      <c r="C17389" s="294"/>
      <c r="D17389" s="294"/>
      <c r="E17389" s="294"/>
      <c r="F17389" s="294"/>
    </row>
    <row r="17390">
      <c r="A17390" s="294" t="s">
        <v>32352</v>
      </c>
      <c r="B17390" s="294"/>
      <c r="C17390" s="294"/>
      <c r="D17390" s="294"/>
      <c r="E17390" s="294"/>
      <c r="F17390" s="294"/>
    </row>
    <row r="17391">
      <c r="A17391" s="294" t="s">
        <v>32353</v>
      </c>
      <c r="B17391" s="294"/>
      <c r="C17391" s="294"/>
      <c r="D17391" s="294"/>
      <c r="E17391" s="294"/>
      <c r="F17391" s="294"/>
    </row>
    <row r="17392">
      <c r="A17392" s="294"/>
      <c r="B17392" s="294"/>
      <c r="C17392" s="294"/>
      <c r="D17392" s="294"/>
      <c r="E17392" s="294"/>
      <c r="F17392" s="294"/>
    </row>
    <row r="17393">
      <c r="A17393" s="294" t="s">
        <v>23148</v>
      </c>
      <c r="B17393" s="294"/>
      <c r="C17393" s="294"/>
      <c r="D17393" s="294"/>
      <c r="E17393" s="294"/>
      <c r="F17393" s="294"/>
    </row>
    <row r="17394">
      <c r="A17394" s="294" t="s">
        <v>23704</v>
      </c>
      <c r="B17394" s="294"/>
      <c r="C17394" s="294"/>
      <c r="D17394" s="294"/>
      <c r="E17394" s="294"/>
      <c r="F17394" s="294"/>
    </row>
    <row r="17395">
      <c r="A17395" s="294"/>
      <c r="B17395" s="294"/>
      <c r="C17395" s="294"/>
      <c r="D17395" s="294"/>
      <c r="E17395" s="294"/>
      <c r="F17395" s="294"/>
    </row>
    <row r="17396">
      <c r="A17396" s="294" t="s">
        <v>32354</v>
      </c>
      <c r="B17396" s="294"/>
      <c r="C17396" s="294"/>
      <c r="D17396" s="294"/>
      <c r="E17396" s="294"/>
      <c r="F17396" s="294"/>
    </row>
    <row r="17397">
      <c r="A17397" s="294" t="s">
        <v>32355</v>
      </c>
      <c r="B17397" s="294"/>
      <c r="C17397" s="294"/>
      <c r="D17397" s="294"/>
      <c r="E17397" s="294"/>
      <c r="F17397" s="294"/>
    </row>
    <row r="17398">
      <c r="A17398" s="294" t="s">
        <v>32356</v>
      </c>
      <c r="B17398" s="294"/>
      <c r="C17398" s="294"/>
      <c r="D17398" s="294"/>
      <c r="E17398" s="294"/>
      <c r="F17398" s="294"/>
    </row>
    <row r="17399">
      <c r="A17399" s="294" t="s">
        <v>32357</v>
      </c>
      <c r="B17399" s="294"/>
      <c r="C17399" s="294"/>
      <c r="D17399" s="294"/>
      <c r="E17399" s="294"/>
      <c r="F17399" s="294"/>
    </row>
    <row r="17400">
      <c r="A17400" s="294"/>
      <c r="B17400" s="294"/>
      <c r="C17400" s="294"/>
      <c r="D17400" s="294"/>
      <c r="E17400" s="294"/>
      <c r="F17400" s="294"/>
    </row>
    <row r="17401">
      <c r="A17401" s="294" t="s">
        <v>21945</v>
      </c>
      <c r="B17401" s="294"/>
      <c r="C17401" s="294"/>
      <c r="D17401" s="294"/>
      <c r="E17401" s="294"/>
      <c r="F17401" s="294"/>
    </row>
    <row r="17402">
      <c r="A17402" s="294" t="s">
        <v>23068</v>
      </c>
      <c r="B17402" s="294"/>
      <c r="C17402" s="294"/>
      <c r="D17402" s="294"/>
      <c r="E17402" s="294"/>
      <c r="F17402" s="294"/>
    </row>
    <row r="17403">
      <c r="A17403" s="294"/>
      <c r="B17403" s="294"/>
      <c r="C17403" s="294"/>
      <c r="D17403" s="294"/>
      <c r="E17403" s="294"/>
      <c r="F17403" s="294"/>
    </row>
    <row r="17404">
      <c r="A17404" s="294" t="s">
        <v>32358</v>
      </c>
      <c r="B17404" s="294"/>
      <c r="C17404" s="294"/>
      <c r="D17404" s="294"/>
      <c r="E17404" s="294"/>
      <c r="F17404" s="294"/>
    </row>
    <row r="17405">
      <c r="A17405" s="294" t="s">
        <v>32359</v>
      </c>
      <c r="B17405" s="294"/>
      <c r="C17405" s="294"/>
      <c r="D17405" s="294"/>
      <c r="E17405" s="294"/>
      <c r="F17405" s="294"/>
    </row>
    <row r="17406">
      <c r="A17406" s="294" t="s">
        <v>32360</v>
      </c>
      <c r="B17406" s="294"/>
      <c r="C17406" s="294"/>
      <c r="D17406" s="294"/>
      <c r="E17406" s="294"/>
      <c r="F17406" s="294"/>
    </row>
    <row r="17407">
      <c r="A17407" s="294" t="s">
        <v>32361</v>
      </c>
      <c r="B17407" s="294"/>
      <c r="C17407" s="294"/>
      <c r="D17407" s="294"/>
      <c r="E17407" s="294"/>
      <c r="F17407" s="294"/>
    </row>
    <row r="17408">
      <c r="A17408" s="294" t="s">
        <v>32362</v>
      </c>
      <c r="B17408" s="294"/>
      <c r="C17408" s="294"/>
      <c r="D17408" s="294"/>
      <c r="E17408" s="294"/>
      <c r="F17408" s="294"/>
    </row>
    <row r="17409">
      <c r="A17409" s="294" t="s">
        <v>32363</v>
      </c>
      <c r="B17409" s="294"/>
      <c r="C17409" s="294"/>
      <c r="D17409" s="294"/>
      <c r="E17409" s="294"/>
      <c r="F17409" s="294"/>
    </row>
    <row r="17410">
      <c r="A17410" s="294"/>
      <c r="B17410" s="294"/>
      <c r="C17410" s="294"/>
      <c r="D17410" s="294"/>
      <c r="E17410" s="294"/>
      <c r="F17410" s="294"/>
    </row>
    <row r="17411">
      <c r="A17411" s="294" t="s">
        <v>21401</v>
      </c>
      <c r="B17411" s="294"/>
      <c r="C17411" s="294"/>
      <c r="D17411" s="294"/>
      <c r="E17411" s="294"/>
      <c r="F17411" s="294"/>
    </row>
    <row r="17412">
      <c r="A17412" s="294"/>
      <c r="B17412" s="294"/>
      <c r="C17412" s="294"/>
      <c r="D17412" s="294"/>
      <c r="E17412" s="294"/>
      <c r="F17412" s="294"/>
    </row>
    <row r="17413">
      <c r="A17413" s="294" t="s">
        <v>32364</v>
      </c>
      <c r="B17413" s="294"/>
      <c r="C17413" s="294"/>
      <c r="D17413" s="294"/>
      <c r="E17413" s="294"/>
      <c r="F17413" s="294"/>
    </row>
    <row r="17414">
      <c r="A17414" s="294" t="s">
        <v>32365</v>
      </c>
      <c r="B17414" s="294"/>
      <c r="C17414" s="294"/>
      <c r="D17414" s="294"/>
      <c r="E17414" s="294"/>
      <c r="F17414" s="294"/>
    </row>
    <row r="17415">
      <c r="A17415" s="294" t="s">
        <v>32366</v>
      </c>
      <c r="B17415" s="294"/>
      <c r="C17415" s="294"/>
      <c r="D17415" s="294"/>
      <c r="E17415" s="294"/>
      <c r="F17415" s="294"/>
    </row>
    <row r="17416">
      <c r="A17416" s="294" t="s">
        <v>32367</v>
      </c>
      <c r="B17416" s="294"/>
      <c r="C17416" s="294"/>
      <c r="D17416" s="294"/>
      <c r="E17416" s="294"/>
      <c r="F17416" s="294"/>
    </row>
    <row r="17417">
      <c r="A17417" s="294" t="s">
        <v>32368</v>
      </c>
      <c r="B17417" s="294"/>
      <c r="C17417" s="294"/>
      <c r="D17417" s="294"/>
      <c r="E17417" s="294"/>
      <c r="F17417" s="294"/>
    </row>
    <row r="17418">
      <c r="A17418" s="294" t="s">
        <v>32369</v>
      </c>
      <c r="B17418" s="294"/>
      <c r="C17418" s="294"/>
      <c r="D17418" s="294"/>
      <c r="E17418" s="294"/>
      <c r="F17418" s="294"/>
    </row>
    <row r="17419">
      <c r="A17419" s="294" t="s">
        <v>32370</v>
      </c>
      <c r="B17419" s="294"/>
      <c r="C17419" s="294"/>
      <c r="D17419" s="294"/>
      <c r="E17419" s="294"/>
      <c r="F17419" s="294"/>
    </row>
    <row r="17420">
      <c r="A17420" s="294" t="s">
        <v>32371</v>
      </c>
      <c r="B17420" s="294"/>
      <c r="C17420" s="294"/>
      <c r="D17420" s="294"/>
      <c r="E17420" s="294"/>
      <c r="F17420" s="294"/>
    </row>
    <row r="17421">
      <c r="A17421" s="294" t="s">
        <v>32372</v>
      </c>
      <c r="B17421" s="294"/>
      <c r="C17421" s="294"/>
      <c r="D17421" s="294"/>
      <c r="E17421" s="294"/>
      <c r="F17421" s="294"/>
    </row>
    <row r="17422">
      <c r="A17422" s="294" t="s">
        <v>32373</v>
      </c>
      <c r="B17422" s="294"/>
      <c r="C17422" s="294"/>
      <c r="D17422" s="294"/>
      <c r="E17422" s="294"/>
      <c r="F17422" s="294"/>
    </row>
    <row r="17423">
      <c r="A17423" s="294" t="s">
        <v>32374</v>
      </c>
      <c r="B17423" s="294"/>
      <c r="C17423" s="294"/>
      <c r="D17423" s="294"/>
      <c r="E17423" s="294"/>
      <c r="F17423" s="294"/>
    </row>
    <row r="17424">
      <c r="A17424" s="294" t="s">
        <v>32375</v>
      </c>
      <c r="B17424" s="294"/>
      <c r="C17424" s="294"/>
      <c r="D17424" s="294"/>
      <c r="E17424" s="294"/>
      <c r="F17424" s="294"/>
    </row>
    <row r="17425">
      <c r="A17425" s="294" t="s">
        <v>32376</v>
      </c>
      <c r="B17425" s="294"/>
      <c r="C17425" s="294"/>
      <c r="D17425" s="294"/>
      <c r="E17425" s="294"/>
      <c r="F17425" s="294"/>
    </row>
    <row r="17426">
      <c r="A17426" s="294" t="s">
        <v>32377</v>
      </c>
      <c r="B17426" s="294"/>
      <c r="C17426" s="294"/>
      <c r="D17426" s="294"/>
      <c r="E17426" s="294"/>
      <c r="F17426" s="294"/>
    </row>
    <row r="17427">
      <c r="A17427" s="294" t="s">
        <v>32378</v>
      </c>
      <c r="B17427" s="294"/>
      <c r="C17427" s="294"/>
      <c r="D17427" s="294"/>
      <c r="E17427" s="294"/>
      <c r="F17427" s="294"/>
    </row>
    <row r="17428">
      <c r="A17428" s="294"/>
      <c r="B17428" s="294"/>
      <c r="C17428" s="294"/>
      <c r="D17428" s="294"/>
      <c r="E17428" s="294"/>
      <c r="F17428" s="294"/>
    </row>
    <row r="17429">
      <c r="A17429" s="294" t="s">
        <v>21990</v>
      </c>
      <c r="B17429" s="294"/>
      <c r="C17429" s="294"/>
      <c r="D17429" s="294"/>
      <c r="E17429" s="294"/>
      <c r="F17429" s="294"/>
    </row>
    <row r="17430">
      <c r="A17430" s="294"/>
      <c r="B17430" s="294"/>
      <c r="C17430" s="294"/>
      <c r="D17430" s="294"/>
      <c r="E17430" s="294"/>
      <c r="F17430" s="294"/>
    </row>
    <row r="17431">
      <c r="A17431" s="294" t="s">
        <v>25402</v>
      </c>
      <c r="B17431" s="294"/>
      <c r="C17431" s="294"/>
      <c r="D17431" s="294"/>
      <c r="E17431" s="294"/>
      <c r="F17431" s="294"/>
    </row>
    <row r="17432">
      <c r="A17432" s="294" t="s">
        <v>32379</v>
      </c>
      <c r="B17432" s="294"/>
      <c r="C17432" s="294"/>
      <c r="D17432" s="294"/>
      <c r="E17432" s="294"/>
      <c r="F17432" s="294"/>
    </row>
    <row r="17433">
      <c r="A17433" s="294" t="s">
        <v>32380</v>
      </c>
      <c r="B17433" s="294"/>
      <c r="C17433" s="294"/>
      <c r="D17433" s="294"/>
      <c r="E17433" s="294"/>
      <c r="F17433" s="294"/>
    </row>
    <row r="17434">
      <c r="A17434" s="294" t="s">
        <v>32381</v>
      </c>
      <c r="B17434" s="294"/>
      <c r="C17434" s="294"/>
      <c r="D17434" s="294"/>
      <c r="E17434" s="294"/>
      <c r="F17434" s="294"/>
    </row>
    <row r="17435">
      <c r="A17435" s="294" t="s">
        <v>32382</v>
      </c>
      <c r="B17435" s="294"/>
      <c r="C17435" s="294"/>
      <c r="D17435" s="294"/>
      <c r="E17435" s="294"/>
      <c r="F17435" s="294"/>
    </row>
    <row r="17436">
      <c r="A17436" s="294" t="s">
        <v>32383</v>
      </c>
      <c r="B17436" s="294"/>
      <c r="C17436" s="294"/>
      <c r="D17436" s="294"/>
      <c r="E17436" s="294"/>
      <c r="F17436" s="294"/>
    </row>
    <row r="17437">
      <c r="A17437" s="294" t="s">
        <v>32384</v>
      </c>
      <c r="B17437" s="294"/>
      <c r="C17437" s="294"/>
      <c r="D17437" s="294"/>
      <c r="E17437" s="294"/>
      <c r="F17437" s="294"/>
    </row>
    <row r="17438">
      <c r="A17438" s="294" t="s">
        <v>32385</v>
      </c>
      <c r="B17438" s="294"/>
      <c r="C17438" s="294"/>
      <c r="D17438" s="294"/>
      <c r="E17438" s="294"/>
      <c r="F17438" s="294"/>
    </row>
    <row r="17439">
      <c r="A17439" s="294" t="s">
        <v>32386</v>
      </c>
      <c r="B17439" s="294"/>
      <c r="C17439" s="294"/>
      <c r="D17439" s="294"/>
      <c r="E17439" s="294"/>
      <c r="F17439" s="294"/>
    </row>
    <row r="17440">
      <c r="A17440" s="294"/>
      <c r="B17440" s="294"/>
      <c r="C17440" s="294"/>
      <c r="D17440" s="294"/>
      <c r="E17440" s="294"/>
      <c r="F17440" s="294"/>
    </row>
    <row r="17441">
      <c r="A17441" s="294" t="s">
        <v>28124</v>
      </c>
      <c r="B17441" s="294"/>
      <c r="C17441" s="294"/>
      <c r="D17441" s="294"/>
      <c r="E17441" s="294"/>
      <c r="F17441" s="294"/>
    </row>
    <row r="17442">
      <c r="A17442" s="294" t="s">
        <v>19313</v>
      </c>
      <c r="B17442" s="294"/>
      <c r="C17442" s="294"/>
      <c r="D17442" s="294"/>
      <c r="E17442" s="294"/>
      <c r="F17442" s="294"/>
    </row>
    <row r="17443">
      <c r="A17443" s="294" t="s">
        <v>21672</v>
      </c>
      <c r="B17443" s="294"/>
      <c r="C17443" s="294"/>
      <c r="D17443" s="294"/>
      <c r="E17443" s="294"/>
      <c r="F17443" s="294"/>
    </row>
    <row r="17444">
      <c r="A17444" s="294" t="s">
        <v>32348</v>
      </c>
      <c r="B17444" s="294"/>
      <c r="C17444" s="294"/>
      <c r="D17444" s="294"/>
      <c r="E17444" s="294"/>
      <c r="F17444" s="294"/>
    </row>
    <row r="17445">
      <c r="A17445" s="294"/>
      <c r="B17445" s="294"/>
      <c r="C17445" s="294"/>
      <c r="D17445" s="294"/>
      <c r="E17445" s="294"/>
      <c r="F17445" s="294"/>
    </row>
    <row r="17446">
      <c r="A17446" s="294" t="s">
        <v>24575</v>
      </c>
      <c r="B17446" s="294"/>
      <c r="C17446" s="294"/>
      <c r="D17446" s="294"/>
      <c r="E17446" s="294"/>
      <c r="F17446" s="294"/>
    </row>
    <row r="17447">
      <c r="A17447" s="294"/>
      <c r="B17447" s="294"/>
      <c r="C17447" s="294"/>
      <c r="D17447" s="294"/>
      <c r="E17447" s="294"/>
      <c r="F17447" s="294"/>
    </row>
    <row r="17448">
      <c r="A17448" s="294" t="s">
        <v>32387</v>
      </c>
      <c r="B17448" s="294"/>
      <c r="C17448" s="294"/>
      <c r="D17448" s="294"/>
      <c r="E17448" s="294"/>
      <c r="F17448" s="294"/>
    </row>
    <row r="17449">
      <c r="A17449" s="294" t="s">
        <v>32388</v>
      </c>
      <c r="B17449" s="294"/>
      <c r="C17449" s="294"/>
      <c r="D17449" s="294"/>
      <c r="E17449" s="294"/>
      <c r="F17449" s="294"/>
    </row>
    <row r="17450">
      <c r="A17450" s="294" t="s">
        <v>32389</v>
      </c>
      <c r="B17450" s="294"/>
      <c r="C17450" s="294"/>
      <c r="D17450" s="294"/>
      <c r="E17450" s="294"/>
      <c r="F17450" s="294"/>
    </row>
    <row r="17451">
      <c r="A17451" s="294" t="s">
        <v>32390</v>
      </c>
      <c r="B17451" s="294"/>
      <c r="C17451" s="294"/>
      <c r="D17451" s="294"/>
      <c r="E17451" s="294"/>
      <c r="F17451" s="294"/>
    </row>
    <row r="17452">
      <c r="A17452" s="294" t="s">
        <v>32391</v>
      </c>
      <c r="B17452" s="294"/>
      <c r="C17452" s="294"/>
      <c r="D17452" s="294"/>
      <c r="E17452" s="294"/>
      <c r="F17452" s="294"/>
    </row>
    <row r="17453">
      <c r="A17453" s="294" t="s">
        <v>32392</v>
      </c>
      <c r="B17453" s="294"/>
      <c r="C17453" s="294"/>
      <c r="D17453" s="294"/>
      <c r="E17453" s="294"/>
      <c r="F17453" s="294"/>
    </row>
    <row r="17454">
      <c r="A17454" s="294" t="s">
        <v>32393</v>
      </c>
      <c r="B17454" s="294"/>
      <c r="C17454" s="294"/>
      <c r="D17454" s="294"/>
      <c r="E17454" s="294"/>
      <c r="F17454" s="294"/>
    </row>
    <row r="17455">
      <c r="A17455" s="294" t="s">
        <v>32394</v>
      </c>
      <c r="B17455" s="294"/>
      <c r="C17455" s="294"/>
      <c r="D17455" s="294"/>
      <c r="E17455" s="294"/>
      <c r="F17455" s="294"/>
    </row>
    <row r="17456">
      <c r="A17456" s="294" t="s">
        <v>32395</v>
      </c>
      <c r="B17456" s="294"/>
      <c r="C17456" s="294"/>
      <c r="D17456" s="294"/>
      <c r="E17456" s="294"/>
      <c r="F17456" s="294"/>
    </row>
    <row r="17457">
      <c r="A17457" s="294"/>
      <c r="B17457" s="294"/>
      <c r="C17457" s="294"/>
      <c r="D17457" s="294"/>
      <c r="E17457" s="294"/>
      <c r="F17457" s="294"/>
    </row>
    <row r="17458">
      <c r="A17458" s="294" t="s">
        <v>21326</v>
      </c>
      <c r="B17458" s="294"/>
      <c r="C17458" s="294"/>
      <c r="D17458" s="294"/>
      <c r="E17458" s="294"/>
      <c r="F17458" s="294"/>
    </row>
    <row r="17459">
      <c r="A17459" s="294"/>
      <c r="B17459" s="294"/>
      <c r="C17459" s="294"/>
      <c r="D17459" s="294"/>
      <c r="E17459" s="294"/>
      <c r="F17459" s="294"/>
    </row>
    <row r="17460">
      <c r="A17460" s="294" t="s">
        <v>32396</v>
      </c>
      <c r="B17460" s="294"/>
      <c r="C17460" s="294"/>
      <c r="D17460" s="294"/>
      <c r="E17460" s="294"/>
      <c r="F17460" s="294"/>
    </row>
    <row r="17461">
      <c r="A17461" s="294" t="s">
        <v>32397</v>
      </c>
      <c r="B17461" s="294"/>
      <c r="C17461" s="294"/>
      <c r="D17461" s="294"/>
      <c r="E17461" s="294"/>
      <c r="F17461" s="294"/>
    </row>
    <row r="17462">
      <c r="A17462" s="294" t="s">
        <v>32398</v>
      </c>
      <c r="B17462" s="294"/>
      <c r="C17462" s="294"/>
      <c r="D17462" s="294"/>
      <c r="E17462" s="294"/>
      <c r="F17462" s="294"/>
    </row>
    <row r="17463">
      <c r="A17463" s="294" t="s">
        <v>32399</v>
      </c>
      <c r="B17463" s="294"/>
      <c r="C17463" s="294"/>
      <c r="D17463" s="294"/>
      <c r="E17463" s="294"/>
      <c r="F17463" s="294"/>
    </row>
    <row r="17464">
      <c r="A17464" s="294"/>
      <c r="B17464" s="294"/>
      <c r="C17464" s="294"/>
      <c r="D17464" s="294"/>
      <c r="E17464" s="294"/>
      <c r="F17464" s="294"/>
    </row>
    <row r="17465">
      <c r="A17465" s="294" t="s">
        <v>21442</v>
      </c>
      <c r="B17465" s="294"/>
      <c r="C17465" s="294"/>
      <c r="D17465" s="294"/>
      <c r="E17465" s="294"/>
      <c r="F17465" s="294"/>
    </row>
    <row r="17466">
      <c r="A17466" s="294"/>
      <c r="B17466" s="294"/>
      <c r="C17466" s="294"/>
      <c r="D17466" s="294"/>
      <c r="E17466" s="294"/>
      <c r="F17466" s="294"/>
    </row>
    <row r="17467">
      <c r="A17467" s="294" t="s">
        <v>32400</v>
      </c>
      <c r="B17467" s="294"/>
      <c r="C17467" s="294"/>
      <c r="D17467" s="294"/>
      <c r="E17467" s="294"/>
      <c r="F17467" s="294"/>
    </row>
    <row r="17468">
      <c r="A17468" s="294" t="s">
        <v>32401</v>
      </c>
      <c r="B17468" s="294"/>
      <c r="C17468" s="294"/>
      <c r="D17468" s="294"/>
      <c r="E17468" s="294"/>
      <c r="F17468" s="294"/>
    </row>
    <row r="17469">
      <c r="A17469" s="294" t="s">
        <v>32402</v>
      </c>
      <c r="B17469" s="294"/>
      <c r="C17469" s="294"/>
      <c r="D17469" s="294"/>
      <c r="E17469" s="294"/>
      <c r="F17469" s="294"/>
    </row>
    <row r="17470">
      <c r="A17470" s="294" t="s">
        <v>32403</v>
      </c>
      <c r="B17470" s="294"/>
      <c r="C17470" s="294"/>
      <c r="D17470" s="294"/>
      <c r="E17470" s="294"/>
      <c r="F17470" s="294"/>
    </row>
    <row r="17471">
      <c r="A17471" s="294" t="s">
        <v>32404</v>
      </c>
      <c r="B17471" s="294"/>
      <c r="C17471" s="294"/>
      <c r="D17471" s="294"/>
      <c r="E17471" s="294"/>
      <c r="F17471" s="294"/>
    </row>
    <row r="17472">
      <c r="A17472" s="294" t="s">
        <v>32405</v>
      </c>
      <c r="B17472" s="294"/>
      <c r="C17472" s="294"/>
      <c r="D17472" s="294"/>
      <c r="E17472" s="294"/>
      <c r="F17472" s="294"/>
    </row>
    <row r="17473">
      <c r="A17473" s="294" t="s">
        <v>32406</v>
      </c>
      <c r="B17473" s="294"/>
      <c r="C17473" s="294"/>
      <c r="D17473" s="294"/>
      <c r="E17473" s="294"/>
      <c r="F17473" s="294"/>
    </row>
    <row r="17474">
      <c r="A17474" s="294" t="s">
        <v>32407</v>
      </c>
      <c r="B17474" s="294"/>
      <c r="C17474" s="294"/>
      <c r="D17474" s="294"/>
      <c r="E17474" s="294"/>
      <c r="F17474" s="294"/>
    </row>
    <row r="17475">
      <c r="A17475" s="294" t="s">
        <v>32408</v>
      </c>
      <c r="B17475" s="294"/>
      <c r="C17475" s="294"/>
      <c r="D17475" s="294"/>
      <c r="E17475" s="294"/>
      <c r="F17475" s="294"/>
    </row>
    <row r="17476">
      <c r="A17476" s="294" t="s">
        <v>32409</v>
      </c>
      <c r="B17476" s="294"/>
      <c r="C17476" s="294"/>
      <c r="D17476" s="294"/>
      <c r="E17476" s="294"/>
      <c r="F17476" s="294"/>
    </row>
    <row r="17477">
      <c r="A17477" s="294"/>
      <c r="B17477" s="294"/>
      <c r="C17477" s="294"/>
      <c r="D17477" s="294"/>
      <c r="E17477" s="294"/>
      <c r="F17477" s="294"/>
    </row>
    <row r="17478">
      <c r="A17478" s="294" t="s">
        <v>25653</v>
      </c>
      <c r="B17478" s="294"/>
      <c r="C17478" s="294"/>
      <c r="D17478" s="294"/>
      <c r="E17478" s="294"/>
      <c r="F17478" s="294"/>
    </row>
    <row r="17479">
      <c r="A17479" s="294" t="s">
        <v>32410</v>
      </c>
      <c r="B17479" s="294"/>
      <c r="C17479" s="294"/>
      <c r="D17479" s="294"/>
      <c r="E17479" s="294"/>
      <c r="F17479" s="294"/>
    </row>
    <row r="17480">
      <c r="A17480" s="294"/>
      <c r="B17480" s="294"/>
      <c r="C17480" s="294"/>
      <c r="D17480" s="294"/>
      <c r="E17480" s="294"/>
      <c r="F17480" s="294"/>
    </row>
    <row r="17481">
      <c r="A17481" s="294" t="s">
        <v>32411</v>
      </c>
      <c r="B17481" s="294"/>
      <c r="C17481" s="294"/>
      <c r="D17481" s="294"/>
      <c r="E17481" s="294"/>
      <c r="F17481" s="294"/>
    </row>
    <row r="17482">
      <c r="A17482" s="294" t="s">
        <v>32412</v>
      </c>
      <c r="B17482" s="294"/>
      <c r="C17482" s="294"/>
      <c r="D17482" s="294"/>
      <c r="E17482" s="294"/>
      <c r="F17482" s="294"/>
    </row>
    <row r="17483">
      <c r="A17483" s="294" t="s">
        <v>32413</v>
      </c>
      <c r="B17483" s="294"/>
      <c r="C17483" s="294"/>
      <c r="D17483" s="294"/>
      <c r="E17483" s="294"/>
      <c r="F17483" s="294"/>
    </row>
    <row r="17484">
      <c r="A17484" s="294"/>
      <c r="B17484" s="294"/>
      <c r="C17484" s="294"/>
      <c r="D17484" s="294"/>
      <c r="E17484" s="294"/>
      <c r="F17484" s="294"/>
    </row>
    <row r="17485">
      <c r="A17485" s="294" t="s">
        <v>25659</v>
      </c>
      <c r="B17485" s="294"/>
      <c r="C17485" s="294"/>
      <c r="D17485" s="294"/>
      <c r="E17485" s="294"/>
      <c r="F17485" s="294"/>
    </row>
    <row r="17486">
      <c r="A17486" s="294"/>
      <c r="B17486" s="294"/>
      <c r="C17486" s="294"/>
      <c r="D17486" s="294"/>
      <c r="E17486" s="294"/>
      <c r="F17486" s="294"/>
    </row>
    <row r="17487">
      <c r="A17487" s="294" t="s">
        <v>32414</v>
      </c>
      <c r="B17487" s="294"/>
      <c r="C17487" s="294"/>
      <c r="D17487" s="294"/>
      <c r="E17487" s="294"/>
      <c r="F17487" s="294"/>
    </row>
    <row r="17488">
      <c r="A17488" s="294" t="s">
        <v>32415</v>
      </c>
      <c r="B17488" s="294"/>
      <c r="C17488" s="294"/>
      <c r="D17488" s="294"/>
      <c r="E17488" s="294"/>
      <c r="F17488" s="294"/>
    </row>
    <row r="17489">
      <c r="A17489" s="294" t="s">
        <v>32416</v>
      </c>
      <c r="B17489" s="294"/>
      <c r="C17489" s="294"/>
      <c r="D17489" s="294"/>
      <c r="E17489" s="294"/>
      <c r="F17489" s="294"/>
    </row>
    <row r="17490">
      <c r="A17490" s="294" t="s">
        <v>32417</v>
      </c>
      <c r="B17490" s="294"/>
      <c r="C17490" s="294"/>
      <c r="D17490" s="294"/>
      <c r="E17490" s="294"/>
      <c r="F17490" s="294"/>
    </row>
    <row r="17491">
      <c r="A17491" s="294"/>
      <c r="B17491" s="294"/>
      <c r="C17491" s="294"/>
      <c r="D17491" s="294"/>
      <c r="E17491" s="294"/>
      <c r="F17491" s="294"/>
    </row>
    <row r="17492">
      <c r="A17492" s="294" t="s">
        <v>32418</v>
      </c>
      <c r="B17492" s="294"/>
      <c r="C17492" s="294"/>
      <c r="D17492" s="294"/>
      <c r="E17492" s="294"/>
      <c r="F17492" s="294"/>
    </row>
    <row r="17493">
      <c r="A17493" s="294"/>
      <c r="B17493" s="294"/>
      <c r="C17493" s="294"/>
      <c r="D17493" s="294"/>
      <c r="E17493" s="294"/>
      <c r="F17493" s="294"/>
    </row>
    <row r="17494">
      <c r="A17494" s="294" t="s">
        <v>32419</v>
      </c>
      <c r="B17494" s="294"/>
      <c r="C17494" s="294"/>
      <c r="D17494" s="294"/>
      <c r="E17494" s="294"/>
      <c r="F17494" s="294"/>
    </row>
    <row r="17495">
      <c r="A17495" s="294" t="s">
        <v>32420</v>
      </c>
      <c r="B17495" s="294"/>
      <c r="C17495" s="294"/>
      <c r="D17495" s="294"/>
      <c r="E17495" s="294"/>
      <c r="F17495" s="294"/>
    </row>
    <row r="17496">
      <c r="A17496" s="294" t="s">
        <v>32421</v>
      </c>
      <c r="B17496" s="294"/>
      <c r="C17496" s="294"/>
      <c r="D17496" s="294"/>
      <c r="E17496" s="294"/>
      <c r="F17496" s="294"/>
    </row>
    <row r="17497">
      <c r="A17497" s="294" t="s">
        <v>32422</v>
      </c>
      <c r="B17497" s="294"/>
      <c r="C17497" s="294"/>
      <c r="D17497" s="294"/>
      <c r="E17497" s="294"/>
      <c r="F17497" s="294"/>
    </row>
    <row r="17498">
      <c r="A17498" s="294" t="s">
        <v>32423</v>
      </c>
      <c r="B17498" s="294"/>
      <c r="C17498" s="294"/>
      <c r="D17498" s="294"/>
      <c r="E17498" s="294"/>
      <c r="F17498" s="294"/>
    </row>
    <row r="17499">
      <c r="A17499" s="294" t="s">
        <v>32424</v>
      </c>
      <c r="B17499" s="294"/>
      <c r="C17499" s="294"/>
      <c r="D17499" s="294"/>
      <c r="E17499" s="294"/>
      <c r="F17499" s="294"/>
    </row>
    <row r="17500">
      <c r="A17500" s="294" t="s">
        <v>32425</v>
      </c>
      <c r="B17500" s="294"/>
      <c r="C17500" s="294"/>
      <c r="D17500" s="294"/>
      <c r="E17500" s="294"/>
      <c r="F17500" s="294"/>
    </row>
    <row r="17501">
      <c r="A17501" s="294"/>
      <c r="B17501" s="294"/>
      <c r="C17501" s="294"/>
      <c r="D17501" s="294"/>
      <c r="E17501" s="294"/>
      <c r="F17501" s="294"/>
    </row>
    <row r="17502">
      <c r="A17502" s="294" t="s">
        <v>28124</v>
      </c>
      <c r="B17502" s="294"/>
      <c r="C17502" s="294"/>
      <c r="D17502" s="294"/>
      <c r="E17502" s="294"/>
      <c r="F17502" s="294"/>
    </row>
    <row r="17503">
      <c r="A17503" s="294" t="s">
        <v>32426</v>
      </c>
      <c r="B17503" s="294"/>
      <c r="C17503" s="294"/>
      <c r="D17503" s="294"/>
      <c r="E17503" s="294"/>
      <c r="F17503" s="294"/>
    </row>
    <row r="17504">
      <c r="A17504" s="294" t="s">
        <v>21618</v>
      </c>
      <c r="B17504" s="294"/>
      <c r="C17504" s="294"/>
      <c r="D17504" s="294"/>
      <c r="E17504" s="294"/>
      <c r="F17504" s="294"/>
    </row>
    <row r="17505">
      <c r="A17505" s="294" t="s">
        <v>32427</v>
      </c>
      <c r="B17505" s="294"/>
      <c r="C17505" s="294"/>
      <c r="D17505" s="294"/>
      <c r="E17505" s="294"/>
      <c r="F17505" s="294"/>
    </row>
    <row r="17506">
      <c r="A17506" s="294"/>
      <c r="B17506" s="294"/>
      <c r="C17506" s="294"/>
      <c r="D17506" s="294"/>
      <c r="E17506" s="294"/>
      <c r="F17506" s="294"/>
    </row>
    <row r="17507">
      <c r="A17507" s="294" t="s">
        <v>22512</v>
      </c>
      <c r="B17507" s="294"/>
      <c r="C17507" s="294"/>
      <c r="D17507" s="294"/>
      <c r="E17507" s="294"/>
      <c r="F17507" s="294"/>
    </row>
    <row r="17508">
      <c r="A17508" s="294" t="s">
        <v>27620</v>
      </c>
      <c r="B17508" s="294"/>
      <c r="C17508" s="294"/>
      <c r="D17508" s="294"/>
      <c r="E17508" s="294"/>
      <c r="F17508" s="294"/>
    </row>
    <row r="17509">
      <c r="A17509" s="294"/>
      <c r="B17509" s="294"/>
      <c r="C17509" s="294"/>
      <c r="D17509" s="294"/>
      <c r="E17509" s="294"/>
      <c r="F17509" s="294"/>
    </row>
    <row r="17510">
      <c r="A17510" s="294" t="s">
        <v>32428</v>
      </c>
      <c r="B17510" s="294"/>
      <c r="C17510" s="294"/>
      <c r="D17510" s="294"/>
      <c r="E17510" s="294"/>
      <c r="F17510" s="294"/>
    </row>
    <row r="17511">
      <c r="A17511" s="294" t="s">
        <v>32429</v>
      </c>
      <c r="B17511" s="294"/>
      <c r="C17511" s="294"/>
      <c r="D17511" s="294"/>
      <c r="E17511" s="294"/>
      <c r="F17511" s="294"/>
    </row>
    <row r="17512">
      <c r="A17512" s="294" t="s">
        <v>32430</v>
      </c>
      <c r="B17512" s="294"/>
      <c r="C17512" s="294"/>
      <c r="D17512" s="294"/>
      <c r="E17512" s="294"/>
      <c r="F17512" s="294"/>
    </row>
    <row r="17513">
      <c r="A17513" s="294" t="s">
        <v>32431</v>
      </c>
      <c r="B17513" s="294"/>
      <c r="C17513" s="294"/>
      <c r="D17513" s="294"/>
      <c r="E17513" s="294"/>
      <c r="F17513" s="294"/>
    </row>
    <row r="17514">
      <c r="A17514" s="294" t="s">
        <v>32432</v>
      </c>
      <c r="B17514" s="294"/>
      <c r="C17514" s="294"/>
      <c r="D17514" s="294"/>
      <c r="E17514" s="294"/>
      <c r="F17514" s="294"/>
    </row>
    <row r="17515">
      <c r="A17515" s="294" t="s">
        <v>32433</v>
      </c>
      <c r="B17515" s="294"/>
      <c r="C17515" s="294"/>
      <c r="D17515" s="294"/>
      <c r="E17515" s="294"/>
      <c r="F17515" s="294"/>
    </row>
    <row r="17516">
      <c r="A17516" s="294"/>
      <c r="B17516" s="294"/>
      <c r="C17516" s="294"/>
      <c r="D17516" s="294"/>
      <c r="E17516" s="294"/>
      <c r="F17516" s="294"/>
    </row>
    <row r="17517">
      <c r="A17517" s="294" t="s">
        <v>23148</v>
      </c>
      <c r="B17517" s="294"/>
      <c r="C17517" s="294"/>
      <c r="D17517" s="294"/>
      <c r="E17517" s="294"/>
      <c r="F17517" s="294"/>
    </row>
    <row r="17518">
      <c r="A17518" s="294" t="s">
        <v>25264</v>
      </c>
      <c r="B17518" s="294"/>
      <c r="C17518" s="294"/>
      <c r="D17518" s="294"/>
      <c r="E17518" s="294"/>
      <c r="F17518" s="294"/>
    </row>
    <row r="17519">
      <c r="A17519" s="294"/>
      <c r="B17519" s="294"/>
      <c r="C17519" s="294"/>
      <c r="D17519" s="294"/>
      <c r="E17519" s="294"/>
      <c r="F17519" s="294"/>
    </row>
    <row r="17520">
      <c r="A17520" s="294" t="s">
        <v>32434</v>
      </c>
      <c r="B17520" s="294"/>
      <c r="C17520" s="294"/>
      <c r="D17520" s="294"/>
      <c r="E17520" s="294"/>
      <c r="F17520" s="294"/>
    </row>
    <row r="17521">
      <c r="A17521" s="294" t="s">
        <v>32435</v>
      </c>
      <c r="B17521" s="294"/>
      <c r="C17521" s="294"/>
      <c r="D17521" s="294"/>
      <c r="E17521" s="294"/>
      <c r="F17521" s="294"/>
    </row>
    <row r="17522">
      <c r="A17522" s="294" t="s">
        <v>32436</v>
      </c>
      <c r="B17522" s="294"/>
      <c r="C17522" s="294"/>
      <c r="D17522" s="294"/>
      <c r="E17522" s="294"/>
      <c r="F17522" s="294"/>
    </row>
    <row r="17523">
      <c r="A17523" s="294" t="s">
        <v>32437</v>
      </c>
      <c r="B17523" s="294"/>
      <c r="C17523" s="294"/>
      <c r="D17523" s="294"/>
      <c r="E17523" s="294"/>
      <c r="F17523" s="294"/>
    </row>
    <row r="17524">
      <c r="A17524" s="294" t="s">
        <v>32438</v>
      </c>
      <c r="B17524" s="294"/>
      <c r="C17524" s="294"/>
      <c r="D17524" s="294"/>
      <c r="E17524" s="294"/>
      <c r="F17524" s="294"/>
    </row>
    <row r="17525">
      <c r="A17525" s="294"/>
      <c r="B17525" s="294"/>
      <c r="C17525" s="294"/>
      <c r="D17525" s="294"/>
      <c r="E17525" s="294"/>
      <c r="F17525" s="294"/>
    </row>
    <row r="17526">
      <c r="A17526" s="294" t="s">
        <v>32439</v>
      </c>
      <c r="B17526" s="294"/>
      <c r="C17526" s="294"/>
      <c r="D17526" s="294"/>
      <c r="E17526" s="294"/>
      <c r="F17526" s="294"/>
    </row>
    <row r="17527">
      <c r="A17527" s="294"/>
      <c r="B17527" s="294"/>
      <c r="C17527" s="294"/>
      <c r="D17527" s="294"/>
      <c r="E17527" s="294"/>
      <c r="F17527" s="294"/>
    </row>
    <row r="17528">
      <c r="A17528" s="294" t="s">
        <v>32440</v>
      </c>
      <c r="B17528" s="294"/>
      <c r="C17528" s="294"/>
      <c r="D17528" s="294"/>
      <c r="E17528" s="294"/>
      <c r="F17528" s="294"/>
    </row>
    <row r="17529">
      <c r="A17529" s="294" t="s">
        <v>32441</v>
      </c>
      <c r="B17529" s="294"/>
      <c r="C17529" s="294"/>
      <c r="D17529" s="294"/>
      <c r="E17529" s="294"/>
      <c r="F17529" s="294"/>
    </row>
    <row r="17530">
      <c r="A17530" s="294" t="s">
        <v>32442</v>
      </c>
      <c r="B17530" s="294"/>
      <c r="C17530" s="294"/>
      <c r="D17530" s="294"/>
      <c r="E17530" s="294"/>
      <c r="F17530" s="294"/>
    </row>
    <row r="17531">
      <c r="A17531" s="294" t="s">
        <v>32443</v>
      </c>
      <c r="B17531" s="294"/>
      <c r="C17531" s="294"/>
      <c r="D17531" s="294"/>
      <c r="E17531" s="294"/>
      <c r="F17531" s="294"/>
    </row>
    <row r="17532">
      <c r="A17532" s="294" t="s">
        <v>32444</v>
      </c>
      <c r="B17532" s="294"/>
      <c r="C17532" s="294"/>
      <c r="D17532" s="294"/>
      <c r="E17532" s="294"/>
      <c r="F17532" s="294"/>
    </row>
    <row r="17533">
      <c r="A17533" s="294" t="s">
        <v>32445</v>
      </c>
      <c r="B17533" s="294"/>
      <c r="C17533" s="294"/>
      <c r="D17533" s="294"/>
      <c r="E17533" s="294"/>
      <c r="F17533" s="294"/>
    </row>
    <row r="17534">
      <c r="A17534" s="294"/>
      <c r="B17534" s="294"/>
      <c r="C17534" s="294"/>
      <c r="D17534" s="294"/>
      <c r="E17534" s="294"/>
      <c r="F17534" s="294"/>
    </row>
    <row r="17535">
      <c r="A17535" s="294" t="s">
        <v>21401</v>
      </c>
      <c r="B17535" s="294"/>
      <c r="C17535" s="294"/>
      <c r="D17535" s="294"/>
      <c r="E17535" s="294"/>
      <c r="F17535" s="294"/>
    </row>
    <row r="17536">
      <c r="A17536" s="294"/>
      <c r="B17536" s="294"/>
      <c r="C17536" s="294"/>
      <c r="D17536" s="294"/>
      <c r="E17536" s="294"/>
      <c r="F17536" s="294"/>
    </row>
    <row r="17537">
      <c r="A17537" s="294" t="s">
        <v>32446</v>
      </c>
      <c r="B17537" s="294"/>
      <c r="C17537" s="294"/>
      <c r="D17537" s="294"/>
      <c r="E17537" s="294"/>
      <c r="F17537" s="294"/>
    </row>
    <row r="17538">
      <c r="A17538" s="294" t="s">
        <v>32447</v>
      </c>
      <c r="B17538" s="294"/>
      <c r="C17538" s="294"/>
      <c r="D17538" s="294"/>
      <c r="E17538" s="294"/>
      <c r="F17538" s="294"/>
    </row>
    <row r="17539">
      <c r="A17539" s="294" t="s">
        <v>32448</v>
      </c>
      <c r="B17539" s="294"/>
      <c r="C17539" s="294"/>
      <c r="D17539" s="294"/>
      <c r="E17539" s="294"/>
      <c r="F17539" s="294"/>
    </row>
    <row r="17540">
      <c r="A17540" s="294" t="s">
        <v>32449</v>
      </c>
      <c r="B17540" s="294"/>
      <c r="C17540" s="294"/>
      <c r="D17540" s="294"/>
      <c r="E17540" s="294"/>
      <c r="F17540" s="294"/>
    </row>
    <row r="17541">
      <c r="A17541" s="294"/>
      <c r="B17541" s="294"/>
      <c r="C17541" s="294"/>
      <c r="D17541" s="294"/>
      <c r="E17541" s="294"/>
      <c r="F17541" s="294"/>
    </row>
    <row r="17542">
      <c r="A17542" s="294" t="s">
        <v>21760</v>
      </c>
      <c r="B17542" s="294"/>
      <c r="C17542" s="294"/>
      <c r="D17542" s="294"/>
      <c r="E17542" s="294"/>
      <c r="F17542" s="294"/>
    </row>
    <row r="17543">
      <c r="A17543" s="294"/>
      <c r="B17543" s="294"/>
      <c r="C17543" s="294"/>
      <c r="D17543" s="294"/>
      <c r="E17543" s="294"/>
      <c r="F17543" s="294"/>
    </row>
    <row r="17544">
      <c r="A17544" s="294" t="s">
        <v>32450</v>
      </c>
      <c r="B17544" s="294"/>
      <c r="C17544" s="294"/>
      <c r="D17544" s="294"/>
      <c r="E17544" s="294"/>
      <c r="F17544" s="294"/>
    </row>
    <row r="17545">
      <c r="A17545" s="294" t="s">
        <v>32451</v>
      </c>
      <c r="B17545" s="294"/>
      <c r="C17545" s="294"/>
      <c r="D17545" s="294"/>
      <c r="E17545" s="294"/>
      <c r="F17545" s="294"/>
    </row>
    <row r="17546">
      <c r="A17546" s="294" t="s">
        <v>32452</v>
      </c>
      <c r="B17546" s="294"/>
      <c r="C17546" s="294"/>
      <c r="D17546" s="294"/>
      <c r="E17546" s="294"/>
      <c r="F17546" s="294"/>
    </row>
    <row r="17547">
      <c r="A17547" s="294" t="s">
        <v>32453</v>
      </c>
      <c r="B17547" s="294"/>
      <c r="C17547" s="294"/>
      <c r="D17547" s="294"/>
      <c r="E17547" s="294"/>
      <c r="F17547" s="294"/>
    </row>
    <row r="17548">
      <c r="A17548" s="294"/>
      <c r="B17548" s="294"/>
      <c r="C17548" s="294"/>
      <c r="D17548" s="294"/>
      <c r="E17548" s="294"/>
      <c r="F17548" s="294"/>
    </row>
    <row r="17549">
      <c r="A17549" s="294" t="s">
        <v>32454</v>
      </c>
      <c r="B17549" s="294"/>
      <c r="C17549" s="294"/>
      <c r="D17549" s="294"/>
      <c r="E17549" s="294"/>
      <c r="F17549" s="294"/>
    </row>
    <row r="17550">
      <c r="A17550" s="294"/>
      <c r="B17550" s="294"/>
      <c r="C17550" s="294"/>
      <c r="D17550" s="294"/>
      <c r="E17550" s="294"/>
      <c r="F17550" s="294"/>
    </row>
    <row r="17551">
      <c r="A17551" s="294"/>
      <c r="B17551" s="294"/>
      <c r="C17551" s="294"/>
      <c r="D17551" s="294"/>
      <c r="E17551" s="294"/>
      <c r="F17551" s="294"/>
    </row>
    <row r="17552">
      <c r="A17552" s="294" t="s">
        <v>32455</v>
      </c>
      <c r="B17552" s="294"/>
      <c r="C17552" s="294"/>
      <c r="D17552" s="294"/>
      <c r="E17552" s="294"/>
      <c r="F17552" s="294"/>
    </row>
    <row r="17553">
      <c r="A17553" s="294" t="s">
        <v>32456</v>
      </c>
      <c r="B17553" s="294"/>
      <c r="C17553" s="294"/>
      <c r="D17553" s="294"/>
      <c r="E17553" s="294"/>
      <c r="F17553" s="294"/>
    </row>
    <row r="17554">
      <c r="A17554" s="294" t="s">
        <v>32457</v>
      </c>
      <c r="B17554" s="294"/>
      <c r="C17554" s="294"/>
      <c r="D17554" s="294"/>
      <c r="E17554" s="294"/>
      <c r="F17554" s="294"/>
    </row>
    <row r="17555">
      <c r="A17555" s="294" t="s">
        <v>32458</v>
      </c>
      <c r="B17555" s="294"/>
      <c r="C17555" s="294"/>
      <c r="D17555" s="294"/>
      <c r="E17555" s="294"/>
      <c r="F17555" s="294"/>
    </row>
    <row r="17556">
      <c r="A17556" s="294"/>
      <c r="B17556" s="294"/>
      <c r="C17556" s="294"/>
      <c r="D17556" s="294"/>
      <c r="E17556" s="294"/>
      <c r="F17556" s="294"/>
    </row>
    <row r="17557">
      <c r="A17557" s="294" t="s">
        <v>21304</v>
      </c>
      <c r="B17557" s="294"/>
      <c r="C17557" s="294"/>
      <c r="D17557" s="294"/>
      <c r="E17557" s="294"/>
      <c r="F17557" s="294"/>
    </row>
    <row r="17558">
      <c r="A17558" s="294"/>
      <c r="B17558" s="294"/>
      <c r="C17558" s="294"/>
      <c r="D17558" s="294"/>
      <c r="E17558" s="294"/>
      <c r="F17558" s="294"/>
    </row>
    <row r="17559">
      <c r="A17559" s="294" t="s">
        <v>32459</v>
      </c>
      <c r="B17559" s="294"/>
      <c r="C17559" s="294"/>
      <c r="D17559" s="294"/>
      <c r="E17559" s="294"/>
      <c r="F17559" s="294"/>
    </row>
    <row r="17560">
      <c r="A17560" s="294" t="s">
        <v>32460</v>
      </c>
      <c r="B17560" s="294"/>
      <c r="C17560" s="294"/>
      <c r="D17560" s="294"/>
      <c r="E17560" s="294"/>
      <c r="F17560" s="294"/>
    </row>
    <row r="17561">
      <c r="A17561" s="294" t="s">
        <v>32461</v>
      </c>
      <c r="B17561" s="294"/>
      <c r="C17561" s="294"/>
      <c r="D17561" s="294"/>
      <c r="E17561" s="294"/>
      <c r="F17561" s="294"/>
    </row>
    <row r="17562">
      <c r="A17562" s="294" t="s">
        <v>32462</v>
      </c>
      <c r="B17562" s="294"/>
      <c r="C17562" s="294"/>
      <c r="D17562" s="294"/>
      <c r="E17562" s="294"/>
      <c r="F17562" s="294"/>
    </row>
    <row r="17563">
      <c r="A17563" s="294" t="s">
        <v>32463</v>
      </c>
      <c r="B17563" s="294"/>
      <c r="C17563" s="294"/>
      <c r="D17563" s="294"/>
      <c r="E17563" s="294"/>
      <c r="F17563" s="294"/>
    </row>
    <row r="17564">
      <c r="A17564" s="294" t="s">
        <v>32464</v>
      </c>
      <c r="B17564" s="294"/>
      <c r="C17564" s="294"/>
      <c r="D17564" s="294"/>
      <c r="E17564" s="294"/>
      <c r="F17564" s="294"/>
    </row>
    <row r="17565">
      <c r="A17565" s="294" t="s">
        <v>32465</v>
      </c>
      <c r="B17565" s="294"/>
      <c r="C17565" s="294"/>
      <c r="D17565" s="294"/>
      <c r="E17565" s="294"/>
      <c r="F17565" s="294"/>
    </row>
    <row r="17566">
      <c r="A17566" s="294" t="s">
        <v>32466</v>
      </c>
      <c r="B17566" s="294"/>
      <c r="C17566" s="294"/>
      <c r="D17566" s="294"/>
      <c r="E17566" s="294"/>
      <c r="F17566" s="294"/>
    </row>
    <row r="17567">
      <c r="A17567" s="294"/>
      <c r="B17567" s="294"/>
      <c r="C17567" s="294"/>
      <c r="D17567" s="294"/>
      <c r="E17567" s="294"/>
      <c r="F17567" s="294"/>
    </row>
    <row r="17568">
      <c r="A17568" s="294" t="s">
        <v>28124</v>
      </c>
      <c r="B17568" s="294"/>
      <c r="C17568" s="294"/>
      <c r="D17568" s="294"/>
      <c r="E17568" s="294"/>
      <c r="F17568" s="294"/>
    </row>
    <row r="17569">
      <c r="A17569" s="294" t="s">
        <v>32467</v>
      </c>
      <c r="B17569" s="294"/>
      <c r="C17569" s="294"/>
      <c r="D17569" s="294"/>
      <c r="E17569" s="294"/>
      <c r="F17569" s="294"/>
    </row>
    <row r="17570">
      <c r="A17570" s="294" t="s">
        <v>21672</v>
      </c>
      <c r="B17570" s="294"/>
      <c r="C17570" s="294"/>
      <c r="D17570" s="294"/>
      <c r="E17570" s="294"/>
      <c r="F17570" s="294"/>
    </row>
    <row r="17571">
      <c r="A17571" s="294" t="s">
        <v>32427</v>
      </c>
      <c r="B17571" s="294"/>
      <c r="C17571" s="294"/>
      <c r="D17571" s="294"/>
      <c r="E17571" s="294"/>
      <c r="F17571" s="294"/>
    </row>
    <row r="17572">
      <c r="A17572" s="294"/>
      <c r="B17572" s="294"/>
      <c r="C17572" s="294"/>
      <c r="D17572" s="294"/>
      <c r="E17572" s="294"/>
      <c r="F17572" s="294"/>
    </row>
    <row r="17573">
      <c r="A17573" s="294"/>
      <c r="B17573" s="294"/>
      <c r="C17573" s="294"/>
      <c r="D17573" s="294"/>
      <c r="E17573" s="294"/>
      <c r="F17573" s="294"/>
    </row>
    <row r="17574">
      <c r="A17574" s="294" t="s">
        <v>21315</v>
      </c>
      <c r="B17574" s="294"/>
      <c r="C17574" s="294"/>
      <c r="D17574" s="294"/>
      <c r="E17574" s="294"/>
      <c r="F17574" s="294"/>
    </row>
    <row r="17575">
      <c r="A17575" s="294"/>
      <c r="B17575" s="294"/>
      <c r="C17575" s="294"/>
      <c r="D17575" s="294"/>
      <c r="E17575" s="294"/>
      <c r="F17575" s="294"/>
    </row>
    <row r="17576">
      <c r="A17576" s="294" t="s">
        <v>30554</v>
      </c>
      <c r="B17576" s="294"/>
      <c r="C17576" s="294"/>
      <c r="D17576" s="294"/>
      <c r="E17576" s="294"/>
      <c r="F17576" s="294"/>
    </row>
    <row r="17577">
      <c r="A17577" s="294" t="s">
        <v>28128</v>
      </c>
      <c r="B17577" s="294"/>
      <c r="C17577" s="294"/>
      <c r="D17577" s="294"/>
      <c r="E17577" s="294"/>
      <c r="F17577" s="294"/>
    </row>
    <row r="17578">
      <c r="A17578" s="294" t="s">
        <v>31697</v>
      </c>
      <c r="B17578" s="294"/>
      <c r="C17578" s="294"/>
      <c r="D17578" s="294"/>
      <c r="E17578" s="294"/>
      <c r="F17578" s="294"/>
    </row>
    <row r="17579">
      <c r="A17579" s="294" t="s">
        <v>28129</v>
      </c>
      <c r="B17579" s="294"/>
      <c r="C17579" s="294"/>
      <c r="D17579" s="294"/>
      <c r="E17579" s="294"/>
      <c r="F17579" s="294"/>
    </row>
    <row r="17580">
      <c r="A17580" s="294" t="s">
        <v>31701</v>
      </c>
      <c r="B17580" s="294"/>
      <c r="C17580" s="294"/>
      <c r="D17580" s="294"/>
      <c r="E17580" s="294"/>
      <c r="F17580" s="294"/>
    </row>
    <row r="17581">
      <c r="A17581" s="294" t="s">
        <v>32468</v>
      </c>
      <c r="B17581" s="294"/>
      <c r="C17581" s="294"/>
      <c r="D17581" s="294"/>
      <c r="E17581" s="294"/>
      <c r="F17581" s="294"/>
    </row>
    <row r="17582">
      <c r="A17582" s="294" t="s">
        <v>32469</v>
      </c>
      <c r="B17582" s="294"/>
      <c r="C17582" s="294"/>
      <c r="D17582" s="294"/>
      <c r="E17582" s="294"/>
      <c r="F17582" s="294"/>
    </row>
    <row r="17583">
      <c r="A17583" s="294"/>
      <c r="B17583" s="294"/>
      <c r="C17583" s="294"/>
      <c r="D17583" s="294"/>
      <c r="E17583" s="294"/>
      <c r="F17583" s="294"/>
    </row>
    <row r="17584">
      <c r="A17584" s="294" t="s">
        <v>21326</v>
      </c>
      <c r="B17584" s="294"/>
      <c r="C17584" s="294"/>
      <c r="D17584" s="294"/>
      <c r="E17584" s="294"/>
      <c r="F17584" s="294"/>
    </row>
    <row r="17585">
      <c r="A17585" s="294"/>
      <c r="B17585" s="294"/>
      <c r="C17585" s="294"/>
      <c r="D17585" s="294"/>
      <c r="E17585" s="294"/>
      <c r="F17585" s="294"/>
    </row>
    <row r="17586">
      <c r="A17586" s="294" t="s">
        <v>32470</v>
      </c>
      <c r="B17586" s="294"/>
      <c r="C17586" s="294"/>
      <c r="D17586" s="294"/>
      <c r="E17586" s="294"/>
      <c r="F17586" s="294"/>
    </row>
    <row r="17587">
      <c r="A17587" s="294" t="s">
        <v>32471</v>
      </c>
      <c r="B17587" s="294"/>
      <c r="C17587" s="294"/>
      <c r="D17587" s="294"/>
      <c r="E17587" s="294"/>
      <c r="F17587" s="294"/>
    </row>
    <row r="17588">
      <c r="A17588" s="294" t="s">
        <v>32472</v>
      </c>
      <c r="B17588" s="294"/>
      <c r="C17588" s="294"/>
      <c r="D17588" s="294"/>
      <c r="E17588" s="294"/>
      <c r="F17588" s="294"/>
    </row>
    <row r="17589">
      <c r="A17589" s="294" t="s">
        <v>32473</v>
      </c>
      <c r="B17589" s="294"/>
      <c r="C17589" s="294"/>
      <c r="D17589" s="294"/>
      <c r="E17589" s="294"/>
      <c r="F17589" s="294"/>
    </row>
    <row r="17590">
      <c r="A17590" s="294"/>
      <c r="B17590" s="294"/>
      <c r="C17590" s="294"/>
      <c r="D17590" s="294"/>
      <c r="E17590" s="294"/>
      <c r="F17590" s="294"/>
    </row>
    <row r="17591">
      <c r="A17591" s="294"/>
      <c r="B17591" s="294"/>
      <c r="C17591" s="294"/>
      <c r="D17591" s="294"/>
      <c r="E17591" s="294"/>
      <c r="F17591" s="294"/>
    </row>
    <row r="17592">
      <c r="A17592" s="294" t="s">
        <v>32474</v>
      </c>
      <c r="B17592" s="294"/>
      <c r="C17592" s="294"/>
      <c r="D17592" s="294"/>
      <c r="E17592" s="294"/>
      <c r="F17592" s="294"/>
    </row>
    <row r="17593">
      <c r="A17593" s="294"/>
      <c r="B17593" s="294"/>
      <c r="C17593" s="294"/>
      <c r="D17593" s="294"/>
      <c r="E17593" s="294"/>
      <c r="F17593" s="294"/>
    </row>
    <row r="17594">
      <c r="A17594" s="294" t="s">
        <v>32475</v>
      </c>
      <c r="B17594" s="294"/>
      <c r="C17594" s="294"/>
      <c r="D17594" s="294"/>
      <c r="E17594" s="294"/>
      <c r="F17594" s="294"/>
    </row>
    <row r="17595">
      <c r="A17595" s="294" t="s">
        <v>32476</v>
      </c>
      <c r="B17595" s="294"/>
      <c r="C17595" s="294"/>
      <c r="D17595" s="294"/>
      <c r="E17595" s="294"/>
      <c r="F17595" s="294"/>
    </row>
    <row r="17596">
      <c r="A17596" s="294" t="s">
        <v>32477</v>
      </c>
      <c r="B17596" s="294"/>
      <c r="C17596" s="294"/>
      <c r="D17596" s="294"/>
      <c r="E17596" s="294"/>
      <c r="F17596" s="294"/>
    </row>
    <row r="17597">
      <c r="A17597" s="294" t="s">
        <v>32478</v>
      </c>
      <c r="B17597" s="294"/>
      <c r="C17597" s="294"/>
      <c r="D17597" s="294"/>
      <c r="E17597" s="294"/>
      <c r="F17597" s="294"/>
    </row>
    <row r="17598">
      <c r="A17598" s="294"/>
      <c r="B17598" s="294"/>
      <c r="C17598" s="294"/>
      <c r="D17598" s="294"/>
      <c r="E17598" s="294"/>
      <c r="F17598" s="294"/>
    </row>
    <row r="17599">
      <c r="A17599" s="294" t="s">
        <v>22572</v>
      </c>
      <c r="B17599" s="294"/>
      <c r="C17599" s="294"/>
      <c r="D17599" s="294"/>
      <c r="E17599" s="294"/>
      <c r="F17599" s="294"/>
    </row>
    <row r="17600">
      <c r="A17600" s="294" t="s">
        <v>32479</v>
      </c>
      <c r="B17600" s="294"/>
      <c r="C17600" s="294"/>
      <c r="D17600" s="294"/>
      <c r="E17600" s="294"/>
      <c r="F17600" s="294"/>
    </row>
    <row r="17601">
      <c r="A17601" s="294"/>
      <c r="B17601" s="294"/>
      <c r="C17601" s="294"/>
      <c r="D17601" s="294"/>
      <c r="E17601" s="294"/>
      <c r="F17601" s="294"/>
    </row>
    <row r="17602">
      <c r="A17602" s="294" t="s">
        <v>32480</v>
      </c>
      <c r="B17602" s="294"/>
      <c r="C17602" s="294"/>
      <c r="D17602" s="294"/>
      <c r="E17602" s="294"/>
      <c r="F17602" s="294"/>
    </row>
    <row r="17603">
      <c r="A17603" s="294" t="s">
        <v>32481</v>
      </c>
      <c r="B17603" s="294"/>
      <c r="C17603" s="294"/>
      <c r="D17603" s="294"/>
      <c r="E17603" s="294"/>
      <c r="F17603" s="294"/>
    </row>
    <row r="17604">
      <c r="A17604" s="294" t="s">
        <v>32482</v>
      </c>
      <c r="B17604" s="294"/>
      <c r="C17604" s="294"/>
      <c r="D17604" s="294"/>
      <c r="E17604" s="294"/>
      <c r="F17604" s="294"/>
    </row>
    <row r="17605">
      <c r="A17605" s="294" t="s">
        <v>32483</v>
      </c>
      <c r="B17605" s="294"/>
      <c r="C17605" s="294"/>
      <c r="D17605" s="294"/>
      <c r="E17605" s="294"/>
      <c r="F17605" s="294"/>
    </row>
    <row r="17606">
      <c r="A17606" s="294"/>
      <c r="B17606" s="294"/>
      <c r="C17606" s="294"/>
      <c r="D17606" s="294"/>
      <c r="E17606" s="294"/>
      <c r="F17606" s="294"/>
    </row>
    <row r="17607">
      <c r="A17607" s="294" t="s">
        <v>32484</v>
      </c>
      <c r="B17607" s="294"/>
      <c r="C17607" s="294"/>
      <c r="D17607" s="294"/>
      <c r="E17607" s="294"/>
      <c r="F17607" s="294"/>
    </row>
    <row r="17608">
      <c r="A17608" s="294"/>
      <c r="B17608" s="294"/>
      <c r="C17608" s="294"/>
      <c r="D17608" s="294"/>
      <c r="E17608" s="294"/>
      <c r="F17608" s="294"/>
    </row>
    <row r="17609">
      <c r="A17609" s="294" t="s">
        <v>32485</v>
      </c>
      <c r="B17609" s="294"/>
      <c r="C17609" s="294"/>
      <c r="D17609" s="294"/>
      <c r="E17609" s="294"/>
      <c r="F17609" s="294"/>
    </row>
    <row r="17610">
      <c r="A17610" s="294" t="s">
        <v>32486</v>
      </c>
      <c r="B17610" s="294"/>
      <c r="C17610" s="294"/>
      <c r="D17610" s="294"/>
      <c r="E17610" s="294"/>
      <c r="F17610" s="294"/>
    </row>
    <row r="17611">
      <c r="A17611" s="294" t="s">
        <v>32487</v>
      </c>
      <c r="B17611" s="294"/>
      <c r="C17611" s="294"/>
      <c r="D17611" s="294"/>
      <c r="E17611" s="294"/>
      <c r="F17611" s="294"/>
    </row>
    <row r="17612">
      <c r="A17612" s="294" t="s">
        <v>32488</v>
      </c>
      <c r="B17612" s="294"/>
      <c r="C17612" s="294"/>
      <c r="D17612" s="294"/>
      <c r="E17612" s="294"/>
      <c r="F17612" s="294"/>
    </row>
    <row r="17613">
      <c r="A17613" s="294"/>
      <c r="B17613" s="294"/>
      <c r="C17613" s="294"/>
      <c r="D17613" s="294"/>
      <c r="E17613" s="294"/>
      <c r="F17613" s="294"/>
    </row>
    <row r="17614">
      <c r="A17614" s="294" t="s">
        <v>28064</v>
      </c>
      <c r="B17614" s="294"/>
      <c r="C17614" s="294"/>
      <c r="D17614" s="294"/>
      <c r="E17614" s="294"/>
      <c r="F17614" s="294"/>
    </row>
    <row r="17615">
      <c r="A17615" s="294"/>
      <c r="B17615" s="294"/>
      <c r="C17615" s="294"/>
      <c r="D17615" s="294"/>
      <c r="E17615" s="294"/>
      <c r="F17615" s="294"/>
    </row>
    <row r="17616">
      <c r="A17616" s="294" t="s">
        <v>32489</v>
      </c>
      <c r="B17616" s="294"/>
      <c r="C17616" s="294"/>
      <c r="D17616" s="294"/>
      <c r="E17616" s="294"/>
      <c r="F17616" s="294"/>
    </row>
    <row r="17617">
      <c r="A17617" s="294" t="s">
        <v>32490</v>
      </c>
      <c r="B17617" s="294"/>
      <c r="C17617" s="294"/>
      <c r="D17617" s="294"/>
      <c r="E17617" s="294"/>
      <c r="F17617" s="294"/>
    </row>
    <row r="17618">
      <c r="A17618" s="294" t="str">
        <f>ARRAY_CONSTRAIN(ARRAYFORMULA(-Agni karma – cauterization when kṣāra Not effective.), 1, 1)</f>
        <v>#ERROR!</v>
      </c>
      <c r="B17618" s="294"/>
      <c r="C17618" s="294"/>
      <c r="D17618" s="294"/>
      <c r="E17618" s="294"/>
      <c r="F17618" s="294"/>
    </row>
    <row r="17619">
      <c r="A17619" s="294" t="s">
        <v>32491</v>
      </c>
      <c r="B17619" s="294"/>
      <c r="C17619" s="294"/>
      <c r="D17619" s="294"/>
      <c r="E17619" s="294"/>
      <c r="F17619" s="294"/>
    </row>
    <row r="17620">
      <c r="A17620" s="294" t="s">
        <v>32492</v>
      </c>
      <c r="B17620" s="294"/>
      <c r="C17620" s="294"/>
      <c r="D17620" s="294"/>
      <c r="E17620" s="294"/>
      <c r="F17620" s="294"/>
    </row>
    <row r="17621">
      <c r="A17621" s="294" t="s">
        <v>28124</v>
      </c>
      <c r="B17621" s="294"/>
      <c r="C17621" s="294"/>
      <c r="D17621" s="294"/>
      <c r="E17621" s="294"/>
      <c r="F17621" s="294"/>
    </row>
    <row r="17622">
      <c r="A17622" s="294" t="s">
        <v>32493</v>
      </c>
      <c r="B17622" s="294"/>
      <c r="C17622" s="294"/>
      <c r="D17622" s="294"/>
      <c r="E17622" s="294"/>
      <c r="F17622" s="294"/>
    </row>
    <row r="17623">
      <c r="A17623" s="294" t="s">
        <v>32494</v>
      </c>
      <c r="B17623" s="294"/>
      <c r="C17623" s="294"/>
      <c r="D17623" s="294"/>
      <c r="E17623" s="294"/>
      <c r="F17623" s="294"/>
    </row>
    <row r="17624">
      <c r="A17624" s="294" t="s">
        <v>32495</v>
      </c>
      <c r="B17624" s="294"/>
      <c r="C17624" s="294"/>
      <c r="D17624" s="294"/>
      <c r="E17624" s="294"/>
      <c r="F17624" s="294"/>
    </row>
    <row r="17625">
      <c r="A17625" s="294" t="s">
        <v>32496</v>
      </c>
      <c r="B17625" s="294"/>
      <c r="C17625" s="294"/>
      <c r="D17625" s="294"/>
      <c r="E17625" s="294"/>
      <c r="F17625" s="294"/>
    </row>
    <row r="17626">
      <c r="A17626" s="294" t="s">
        <v>32497</v>
      </c>
      <c r="B17626" s="294"/>
      <c r="C17626" s="294"/>
      <c r="D17626" s="294"/>
      <c r="E17626" s="294"/>
      <c r="F17626" s="294"/>
    </row>
    <row r="17627">
      <c r="A17627" s="294" t="s">
        <v>32498</v>
      </c>
      <c r="B17627" s="294"/>
      <c r="C17627" s="294"/>
      <c r="D17627" s="294"/>
      <c r="E17627" s="294"/>
      <c r="F17627" s="294"/>
    </row>
    <row r="17628">
      <c r="A17628" s="294"/>
      <c r="B17628" s="294"/>
      <c r="C17628" s="294"/>
      <c r="D17628" s="294"/>
      <c r="E17628" s="294"/>
      <c r="F17628" s="294"/>
    </row>
    <row r="17629">
      <c r="A17629" s="294"/>
      <c r="B17629" s="294"/>
      <c r="C17629" s="294"/>
      <c r="D17629" s="294"/>
      <c r="E17629" s="294"/>
      <c r="F17629" s="294"/>
    </row>
    <row r="17630">
      <c r="A17630" s="294"/>
      <c r="B17630" s="294"/>
      <c r="C17630" s="294"/>
      <c r="D17630" s="294"/>
      <c r="E17630" s="294"/>
      <c r="F17630" s="294"/>
    </row>
    <row r="17631">
      <c r="A17631" s="294"/>
      <c r="B17631" s="294"/>
      <c r="C17631" s="294"/>
      <c r="D17631" s="294"/>
      <c r="E17631" s="294"/>
      <c r="F17631" s="294"/>
    </row>
    <row r="17632">
      <c r="A17632" s="294" t="s">
        <v>32499</v>
      </c>
      <c r="B17632" s="294"/>
      <c r="C17632" s="294"/>
      <c r="D17632" s="294"/>
      <c r="E17632" s="294"/>
      <c r="F17632" s="294"/>
    </row>
    <row r="17633">
      <c r="A17633" s="294" t="s">
        <v>32500</v>
      </c>
      <c r="B17633" s="294"/>
      <c r="C17633" s="294"/>
      <c r="D17633" s="294"/>
      <c r="E17633" s="294"/>
      <c r="F17633" s="294"/>
    </row>
    <row r="17634">
      <c r="A17634" s="294"/>
      <c r="B17634" s="294"/>
      <c r="C17634" s="294"/>
      <c r="D17634" s="294"/>
      <c r="E17634" s="294"/>
      <c r="F17634" s="294"/>
    </row>
    <row r="17635">
      <c r="A17635" s="294" t="s">
        <v>32501</v>
      </c>
      <c r="B17635" s="294"/>
      <c r="C17635" s="294"/>
      <c r="D17635" s="294"/>
      <c r="E17635" s="294"/>
      <c r="F17635" s="294"/>
    </row>
    <row r="17636">
      <c r="A17636" s="294" t="s">
        <v>32502</v>
      </c>
      <c r="B17636" s="294"/>
      <c r="C17636" s="294"/>
      <c r="D17636" s="294"/>
      <c r="E17636" s="294"/>
      <c r="F17636" s="294"/>
    </row>
    <row r="17637">
      <c r="A17637" s="294" t="s">
        <v>21618</v>
      </c>
      <c r="B17637" s="294"/>
      <c r="C17637" s="294"/>
      <c r="D17637" s="294"/>
      <c r="E17637" s="294"/>
      <c r="F17637" s="294"/>
    </row>
    <row r="17638">
      <c r="A17638" s="294"/>
      <c r="B17638" s="294"/>
      <c r="C17638" s="294"/>
      <c r="D17638" s="294"/>
      <c r="E17638" s="294"/>
      <c r="F17638" s="294"/>
    </row>
    <row r="17639">
      <c r="A17639" s="294" t="s">
        <v>32503</v>
      </c>
      <c r="B17639" s="294"/>
      <c r="C17639" s="294"/>
      <c r="D17639" s="294"/>
      <c r="E17639" s="294"/>
      <c r="F17639" s="294"/>
    </row>
    <row r="17640">
      <c r="A17640" s="294"/>
      <c r="B17640" s="294"/>
      <c r="C17640" s="294"/>
      <c r="D17640" s="294"/>
      <c r="E17640" s="294"/>
      <c r="F17640" s="294"/>
    </row>
    <row r="17641">
      <c r="A17641" s="294" t="s">
        <v>22512</v>
      </c>
      <c r="B17641" s="294"/>
      <c r="C17641" s="294"/>
      <c r="D17641" s="294"/>
      <c r="E17641" s="294"/>
      <c r="F17641" s="294"/>
    </row>
    <row r="17642">
      <c r="A17642" s="294" t="s">
        <v>27620</v>
      </c>
      <c r="B17642" s="294"/>
      <c r="C17642" s="294"/>
      <c r="D17642" s="294"/>
      <c r="E17642" s="294"/>
      <c r="F17642" s="294"/>
    </row>
    <row r="17643">
      <c r="A17643" s="294"/>
      <c r="B17643" s="294"/>
      <c r="C17643" s="294"/>
      <c r="D17643" s="294"/>
      <c r="E17643" s="294"/>
      <c r="F17643" s="294"/>
    </row>
    <row r="17644">
      <c r="A17644" s="294" t="s">
        <v>32504</v>
      </c>
      <c r="B17644" s="294"/>
      <c r="C17644" s="294"/>
      <c r="D17644" s="294"/>
      <c r="E17644" s="294"/>
      <c r="F17644" s="294"/>
    </row>
    <row r="17645">
      <c r="A17645" s="294" t="s">
        <v>32505</v>
      </c>
      <c r="B17645" s="294"/>
      <c r="C17645" s="294"/>
      <c r="D17645" s="294"/>
      <c r="E17645" s="294"/>
      <c r="F17645" s="294"/>
    </row>
    <row r="17646">
      <c r="A17646" s="294" t="s">
        <v>32506</v>
      </c>
      <c r="B17646" s="294"/>
      <c r="C17646" s="294"/>
      <c r="D17646" s="294"/>
      <c r="E17646" s="294"/>
      <c r="F17646" s="294"/>
    </row>
    <row r="17647">
      <c r="A17647" s="294" t="s">
        <v>32507</v>
      </c>
      <c r="B17647" s="294"/>
      <c r="C17647" s="294"/>
      <c r="D17647" s="294"/>
      <c r="E17647" s="294"/>
      <c r="F17647" s="294"/>
    </row>
    <row r="17648">
      <c r="A17648" s="294" t="s">
        <v>32508</v>
      </c>
      <c r="B17648" s="294"/>
      <c r="C17648" s="294"/>
      <c r="D17648" s="294"/>
      <c r="E17648" s="294"/>
      <c r="F17648" s="294"/>
    </row>
    <row r="17649">
      <c r="A17649" s="294"/>
      <c r="B17649" s="294"/>
      <c r="C17649" s="294"/>
      <c r="D17649" s="294"/>
      <c r="E17649" s="294"/>
      <c r="F17649" s="294"/>
    </row>
    <row r="17650">
      <c r="A17650" s="294" t="s">
        <v>23703</v>
      </c>
      <c r="B17650" s="294"/>
      <c r="C17650" s="294"/>
      <c r="D17650" s="294"/>
      <c r="E17650" s="294"/>
      <c r="F17650" s="294"/>
    </row>
    <row r="17651">
      <c r="A17651" s="294" t="s">
        <v>25264</v>
      </c>
      <c r="B17651" s="294"/>
      <c r="C17651" s="294"/>
      <c r="D17651" s="294"/>
      <c r="E17651" s="294"/>
      <c r="F17651" s="294"/>
    </row>
    <row r="17652">
      <c r="A17652" s="294"/>
      <c r="B17652" s="294"/>
      <c r="C17652" s="294"/>
      <c r="D17652" s="294"/>
      <c r="E17652" s="294"/>
      <c r="F17652" s="294"/>
    </row>
    <row r="17653">
      <c r="A17653" s="294" t="s">
        <v>32509</v>
      </c>
      <c r="B17653" s="294"/>
      <c r="C17653" s="294"/>
      <c r="D17653" s="294"/>
      <c r="E17653" s="294"/>
      <c r="F17653" s="294"/>
    </row>
    <row r="17654">
      <c r="A17654" s="294" t="s">
        <v>32510</v>
      </c>
      <c r="B17654" s="294"/>
      <c r="C17654" s="294"/>
      <c r="D17654" s="294"/>
      <c r="E17654" s="294"/>
      <c r="F17654" s="294"/>
    </row>
    <row r="17655">
      <c r="A17655" s="294" t="str">
        <f>ARRAY_CONSTRAIN(ARRAYFORMULA(-Mild fever / irritability), 1, 1)</f>
        <v>#ERROR!</v>
      </c>
      <c r="B17655" s="294"/>
      <c r="C17655" s="294"/>
      <c r="D17655" s="294"/>
      <c r="E17655" s="294"/>
      <c r="F17655" s="294"/>
    </row>
    <row r="17656">
      <c r="A17656" s="294" t="s">
        <v>32511</v>
      </c>
      <c r="B17656" s="294"/>
      <c r="C17656" s="294"/>
      <c r="D17656" s="294"/>
      <c r="E17656" s="294"/>
      <c r="F17656" s="294"/>
    </row>
    <row r="17657">
      <c r="A17657" s="294"/>
      <c r="B17657" s="294"/>
      <c r="C17657" s="294"/>
      <c r="D17657" s="294"/>
      <c r="E17657" s="294"/>
      <c r="F17657" s="294"/>
    </row>
    <row r="17658">
      <c r="A17658" s="294" t="s">
        <v>21945</v>
      </c>
      <c r="B17658" s="294"/>
      <c r="C17658" s="294"/>
      <c r="D17658" s="294"/>
      <c r="E17658" s="294"/>
      <c r="F17658" s="294"/>
    </row>
    <row r="17659">
      <c r="A17659" s="294" t="s">
        <v>26319</v>
      </c>
      <c r="B17659" s="294"/>
      <c r="C17659" s="294"/>
      <c r="D17659" s="294"/>
      <c r="E17659" s="294"/>
      <c r="F17659" s="294"/>
    </row>
    <row r="17660">
      <c r="A17660" s="294"/>
      <c r="B17660" s="294"/>
      <c r="C17660" s="294"/>
      <c r="D17660" s="294"/>
      <c r="E17660" s="294"/>
      <c r="F17660" s="294"/>
    </row>
    <row r="17661">
      <c r="A17661" s="294" t="s">
        <v>32512</v>
      </c>
      <c r="B17661" s="294"/>
      <c r="C17661" s="294"/>
      <c r="D17661" s="294"/>
      <c r="E17661" s="294"/>
      <c r="F17661" s="294"/>
    </row>
    <row r="17662">
      <c r="A17662" s="294" t="s">
        <v>32513</v>
      </c>
      <c r="B17662" s="294"/>
      <c r="C17662" s="294"/>
      <c r="D17662" s="294"/>
      <c r="E17662" s="294"/>
      <c r="F17662" s="294"/>
    </row>
    <row r="17663">
      <c r="A17663" s="294" t="s">
        <v>32514</v>
      </c>
      <c r="B17663" s="294"/>
      <c r="C17663" s="294"/>
      <c r="D17663" s="294"/>
      <c r="E17663" s="294"/>
      <c r="F17663" s="294"/>
    </row>
    <row r="17664">
      <c r="A17664" s="294" t="s">
        <v>32515</v>
      </c>
      <c r="B17664" s="294"/>
      <c r="C17664" s="294"/>
      <c r="D17664" s="294"/>
      <c r="E17664" s="294"/>
      <c r="F17664" s="294"/>
    </row>
    <row r="17665">
      <c r="A17665" s="294" t="s">
        <v>32516</v>
      </c>
      <c r="B17665" s="294"/>
      <c r="C17665" s="294"/>
      <c r="D17665" s="294"/>
      <c r="E17665" s="294"/>
      <c r="F17665" s="294"/>
    </row>
    <row r="17666">
      <c r="A17666" s="294" t="s">
        <v>32517</v>
      </c>
      <c r="B17666" s="294"/>
      <c r="C17666" s="294"/>
      <c r="D17666" s="294"/>
      <c r="E17666" s="294"/>
      <c r="F17666" s="294"/>
    </row>
    <row r="17667">
      <c r="A17667" s="294" t="s">
        <v>32518</v>
      </c>
      <c r="B17667" s="294"/>
      <c r="C17667" s="294"/>
      <c r="D17667" s="294"/>
      <c r="E17667" s="294"/>
      <c r="F17667" s="294"/>
    </row>
    <row r="17668">
      <c r="A17668" s="294"/>
      <c r="B17668" s="294"/>
      <c r="C17668" s="294"/>
      <c r="D17668" s="294"/>
      <c r="E17668" s="294"/>
      <c r="F17668" s="294"/>
    </row>
    <row r="17669">
      <c r="A17669" s="294" t="s">
        <v>21326</v>
      </c>
      <c r="B17669" s="294"/>
      <c r="C17669" s="294"/>
      <c r="D17669" s="294"/>
      <c r="E17669" s="294"/>
      <c r="F17669" s="294"/>
    </row>
    <row r="17670">
      <c r="A17670" s="294"/>
      <c r="B17670" s="294"/>
      <c r="C17670" s="294"/>
      <c r="D17670" s="294"/>
      <c r="E17670" s="294"/>
      <c r="F17670" s="294"/>
    </row>
    <row r="17671">
      <c r="A17671" s="294" t="s">
        <v>32519</v>
      </c>
      <c r="B17671" s="294"/>
      <c r="C17671" s="294"/>
      <c r="D17671" s="294"/>
      <c r="E17671" s="294"/>
      <c r="F17671" s="294"/>
    </row>
    <row r="17672">
      <c r="A17672" s="294" t="s">
        <v>32520</v>
      </c>
      <c r="B17672" s="294"/>
      <c r="C17672" s="294"/>
      <c r="D17672" s="294"/>
      <c r="E17672" s="294"/>
      <c r="F17672" s="294"/>
    </row>
    <row r="17673">
      <c r="A17673" s="294" t="s">
        <v>32521</v>
      </c>
      <c r="B17673" s="294"/>
      <c r="C17673" s="294"/>
      <c r="D17673" s="294"/>
      <c r="E17673" s="294"/>
      <c r="F17673" s="294"/>
    </row>
    <row r="17674">
      <c r="A17674" s="294"/>
      <c r="B17674" s="294"/>
      <c r="C17674" s="294"/>
      <c r="D17674" s="294"/>
      <c r="E17674" s="294"/>
      <c r="F17674" s="294"/>
    </row>
    <row r="17675">
      <c r="A17675" s="294" t="s">
        <v>28143</v>
      </c>
      <c r="B17675" s="294"/>
      <c r="C17675" s="294"/>
      <c r="D17675" s="294"/>
      <c r="E17675" s="294"/>
      <c r="F17675" s="294"/>
    </row>
    <row r="17676">
      <c r="A17676" s="294"/>
      <c r="B17676" s="294"/>
      <c r="C17676" s="294"/>
      <c r="D17676" s="294"/>
      <c r="E17676" s="294"/>
      <c r="F17676" s="294"/>
    </row>
    <row r="17677">
      <c r="A17677" s="294" t="s">
        <v>32522</v>
      </c>
      <c r="B17677" s="294"/>
      <c r="C17677" s="294"/>
      <c r="D17677" s="294"/>
      <c r="E17677" s="294"/>
      <c r="F17677" s="294"/>
    </row>
    <row r="17678">
      <c r="A17678" s="294" t="s">
        <v>32523</v>
      </c>
      <c r="B17678" s="294"/>
      <c r="C17678" s="294"/>
      <c r="D17678" s="294"/>
      <c r="E17678" s="294"/>
      <c r="F17678" s="294"/>
    </row>
    <row r="17679">
      <c r="A17679" s="294" t="s">
        <v>32524</v>
      </c>
      <c r="B17679" s="294"/>
      <c r="C17679" s="294"/>
      <c r="D17679" s="294"/>
      <c r="E17679" s="294"/>
      <c r="F17679" s="294"/>
    </row>
    <row r="17680">
      <c r="A17680" s="294" t="s">
        <v>32525</v>
      </c>
      <c r="B17680" s="294"/>
      <c r="C17680" s="294"/>
      <c r="D17680" s="294"/>
      <c r="E17680" s="294"/>
      <c r="F17680" s="294"/>
    </row>
    <row r="17681">
      <c r="A17681" s="294" t="s">
        <v>32526</v>
      </c>
      <c r="B17681" s="294"/>
      <c r="C17681" s="294"/>
      <c r="D17681" s="294"/>
      <c r="E17681" s="294"/>
      <c r="F17681" s="294"/>
    </row>
    <row r="17682">
      <c r="A17682" s="294"/>
      <c r="B17682" s="294"/>
      <c r="C17682" s="294"/>
      <c r="D17682" s="294"/>
      <c r="E17682" s="294"/>
      <c r="F17682" s="294"/>
    </row>
    <row r="17683">
      <c r="A17683" s="294" t="s">
        <v>25653</v>
      </c>
      <c r="B17683" s="294"/>
      <c r="C17683" s="294"/>
      <c r="D17683" s="294"/>
      <c r="E17683" s="294"/>
      <c r="F17683" s="294"/>
    </row>
    <row r="17684">
      <c r="A17684" s="294" t="s">
        <v>23767</v>
      </c>
      <c r="B17684" s="294"/>
      <c r="C17684" s="294"/>
      <c r="D17684" s="294"/>
      <c r="E17684" s="294"/>
      <c r="F17684" s="294"/>
    </row>
    <row r="17685">
      <c r="A17685" s="294"/>
      <c r="B17685" s="294"/>
      <c r="C17685" s="294"/>
      <c r="D17685" s="294"/>
      <c r="E17685" s="294"/>
      <c r="F17685" s="294"/>
    </row>
    <row r="17686">
      <c r="A17686" s="294" t="s">
        <v>32527</v>
      </c>
      <c r="B17686" s="294"/>
      <c r="C17686" s="294"/>
      <c r="D17686" s="294"/>
      <c r="E17686" s="294"/>
      <c r="F17686" s="294"/>
    </row>
    <row r="17687">
      <c r="A17687" s="294" t="s">
        <v>32528</v>
      </c>
      <c r="B17687" s="294"/>
      <c r="C17687" s="294"/>
      <c r="D17687" s="294"/>
      <c r="E17687" s="294"/>
      <c r="F17687" s="294"/>
    </row>
    <row r="17688">
      <c r="A17688" s="294" t="s">
        <v>32529</v>
      </c>
      <c r="B17688" s="294"/>
      <c r="C17688" s="294"/>
      <c r="D17688" s="294"/>
      <c r="E17688" s="294"/>
      <c r="F17688" s="294"/>
    </row>
    <row r="17689">
      <c r="A17689" s="294"/>
      <c r="B17689" s="294"/>
      <c r="C17689" s="294"/>
      <c r="D17689" s="294"/>
      <c r="E17689" s="294"/>
      <c r="F17689" s="294"/>
    </row>
    <row r="17690">
      <c r="A17690" s="294" t="s">
        <v>23201</v>
      </c>
      <c r="B17690" s="294"/>
      <c r="C17690" s="294"/>
      <c r="D17690" s="294"/>
      <c r="E17690" s="294"/>
      <c r="F17690" s="294"/>
    </row>
    <row r="17691">
      <c r="A17691" s="294" t="s">
        <v>23772</v>
      </c>
      <c r="B17691" s="294"/>
      <c r="C17691" s="294"/>
      <c r="D17691" s="294"/>
      <c r="E17691" s="294"/>
      <c r="F17691" s="294"/>
    </row>
    <row r="17692">
      <c r="A17692" s="294"/>
      <c r="B17692" s="294"/>
      <c r="C17692" s="294"/>
      <c r="D17692" s="294"/>
      <c r="E17692" s="294"/>
      <c r="F17692" s="294"/>
    </row>
    <row r="17693">
      <c r="A17693" s="294" t="s">
        <v>32530</v>
      </c>
      <c r="B17693" s="294"/>
      <c r="C17693" s="294"/>
      <c r="D17693" s="294"/>
      <c r="E17693" s="294"/>
      <c r="F17693" s="294"/>
    </row>
    <row r="17694">
      <c r="A17694" s="294" t="s">
        <v>32531</v>
      </c>
      <c r="B17694" s="294"/>
      <c r="C17694" s="294"/>
      <c r="D17694" s="294"/>
      <c r="E17694" s="294"/>
      <c r="F17694" s="294"/>
    </row>
    <row r="17695">
      <c r="A17695" s="294" t="s">
        <v>32532</v>
      </c>
      <c r="B17695" s="294"/>
      <c r="C17695" s="294"/>
      <c r="D17695" s="294"/>
      <c r="E17695" s="294"/>
      <c r="F17695" s="294"/>
    </row>
    <row r="17696">
      <c r="A17696" s="294" t="s">
        <v>32533</v>
      </c>
      <c r="B17696" s="294"/>
      <c r="C17696" s="294"/>
      <c r="D17696" s="294"/>
      <c r="E17696" s="294"/>
      <c r="F17696" s="294"/>
    </row>
    <row r="17697">
      <c r="A17697" s="294"/>
      <c r="B17697" s="294"/>
      <c r="C17697" s="294"/>
      <c r="D17697" s="294"/>
      <c r="E17697" s="294"/>
      <c r="F17697" s="294"/>
    </row>
    <row r="17698">
      <c r="A17698" s="294" t="s">
        <v>28064</v>
      </c>
      <c r="B17698" s="294"/>
      <c r="C17698" s="294"/>
      <c r="D17698" s="294"/>
      <c r="E17698" s="294"/>
      <c r="F17698" s="294"/>
    </row>
    <row r="17699">
      <c r="A17699" s="294"/>
      <c r="B17699" s="294"/>
      <c r="C17699" s="294"/>
      <c r="D17699" s="294"/>
      <c r="E17699" s="294"/>
      <c r="F17699" s="294"/>
    </row>
    <row r="17700">
      <c r="A17700" s="294" t="s">
        <v>32534</v>
      </c>
      <c r="B17700" s="294"/>
      <c r="C17700" s="294"/>
      <c r="D17700" s="294"/>
      <c r="E17700" s="294"/>
      <c r="F17700" s="294"/>
    </row>
    <row r="17701">
      <c r="A17701" s="294" t="s">
        <v>32535</v>
      </c>
      <c r="B17701" s="294"/>
      <c r="C17701" s="294"/>
      <c r="D17701" s="294"/>
      <c r="E17701" s="294"/>
      <c r="F17701" s="294"/>
    </row>
    <row r="17702">
      <c r="A17702" s="294" t="s">
        <v>32536</v>
      </c>
      <c r="B17702" s="294"/>
      <c r="C17702" s="294"/>
      <c r="D17702" s="294"/>
      <c r="E17702" s="294"/>
      <c r="F17702" s="294"/>
    </row>
    <row r="17703">
      <c r="A17703" s="294" t="s">
        <v>32537</v>
      </c>
      <c r="B17703" s="294"/>
      <c r="C17703" s="294"/>
      <c r="D17703" s="294"/>
      <c r="E17703" s="294"/>
      <c r="F17703" s="294"/>
    </row>
    <row r="17704">
      <c r="A17704" s="294" t="s">
        <v>32538</v>
      </c>
      <c r="B17704" s="294"/>
      <c r="C17704" s="294"/>
      <c r="D17704" s="294"/>
      <c r="E17704" s="294"/>
      <c r="F17704" s="294"/>
    </row>
    <row r="17705">
      <c r="A17705" s="294"/>
      <c r="B17705" s="294"/>
      <c r="C17705" s="294"/>
      <c r="D17705" s="294"/>
      <c r="E17705" s="294"/>
      <c r="F17705" s="294"/>
    </row>
    <row r="17706">
      <c r="A17706" s="294" t="s">
        <v>21401</v>
      </c>
      <c r="B17706" s="294"/>
      <c r="C17706" s="294"/>
      <c r="D17706" s="294"/>
      <c r="E17706" s="294"/>
      <c r="F17706" s="294"/>
    </row>
    <row r="17707">
      <c r="A17707" s="294"/>
      <c r="B17707" s="294"/>
      <c r="C17707" s="294"/>
      <c r="D17707" s="294"/>
      <c r="E17707" s="294"/>
      <c r="F17707" s="294"/>
    </row>
    <row r="17708">
      <c r="A17708" s="294" t="s">
        <v>27102</v>
      </c>
      <c r="B17708" s="294"/>
      <c r="C17708" s="294"/>
      <c r="D17708" s="294"/>
      <c r="E17708" s="294"/>
      <c r="F17708" s="294"/>
    </row>
    <row r="17709">
      <c r="A17709" s="294" t="s">
        <v>32539</v>
      </c>
      <c r="B17709" s="294"/>
      <c r="C17709" s="294"/>
      <c r="D17709" s="294"/>
      <c r="E17709" s="294"/>
      <c r="F17709" s="294"/>
    </row>
    <row r="17710">
      <c r="A17710" s="294" t="s">
        <v>32540</v>
      </c>
      <c r="B17710" s="294"/>
      <c r="C17710" s="294"/>
      <c r="D17710" s="294"/>
      <c r="E17710" s="294"/>
      <c r="F17710" s="294"/>
    </row>
    <row r="17711">
      <c r="A17711" s="294" t="s">
        <v>32541</v>
      </c>
      <c r="B17711" s="294"/>
      <c r="C17711" s="294"/>
      <c r="D17711" s="294"/>
      <c r="E17711" s="294"/>
      <c r="F17711" s="294"/>
    </row>
    <row r="17712">
      <c r="A17712" s="294" t="s">
        <v>32542</v>
      </c>
      <c r="B17712" s="294"/>
      <c r="C17712" s="294"/>
      <c r="D17712" s="294"/>
      <c r="E17712" s="294"/>
      <c r="F17712" s="294"/>
    </row>
    <row r="17713">
      <c r="A17713" s="294" t="s">
        <v>32543</v>
      </c>
      <c r="B17713" s="294"/>
      <c r="C17713" s="294"/>
      <c r="D17713" s="294"/>
      <c r="E17713" s="294"/>
      <c r="F17713" s="294"/>
    </row>
    <row r="17714">
      <c r="A17714" s="294" t="s">
        <v>32544</v>
      </c>
      <c r="B17714" s="294"/>
      <c r="C17714" s="294"/>
      <c r="D17714" s="294"/>
      <c r="E17714" s="294"/>
      <c r="F17714" s="294"/>
    </row>
    <row r="17715">
      <c r="A17715" s="294" t="s">
        <v>32545</v>
      </c>
      <c r="B17715" s="294"/>
      <c r="C17715" s="294"/>
      <c r="D17715" s="294"/>
      <c r="E17715" s="294"/>
      <c r="F17715" s="294"/>
    </row>
    <row r="17716">
      <c r="A17716" s="294"/>
      <c r="B17716" s="294"/>
      <c r="C17716" s="294"/>
      <c r="D17716" s="294"/>
      <c r="E17716" s="294"/>
      <c r="F17716" s="294"/>
    </row>
    <row r="17717">
      <c r="A17717" s="294" t="s">
        <v>21407</v>
      </c>
      <c r="B17717" s="294"/>
      <c r="C17717" s="294"/>
      <c r="D17717" s="294"/>
      <c r="E17717" s="294"/>
      <c r="F17717" s="294"/>
    </row>
    <row r="17718">
      <c r="A17718" s="294"/>
      <c r="B17718" s="294"/>
      <c r="C17718" s="294"/>
      <c r="D17718" s="294"/>
      <c r="E17718" s="294"/>
      <c r="F17718" s="294"/>
    </row>
    <row r="17719">
      <c r="A17719" s="294" t="s">
        <v>32546</v>
      </c>
      <c r="B17719" s="294"/>
      <c r="C17719" s="294"/>
      <c r="D17719" s="294"/>
      <c r="E17719" s="294"/>
      <c r="F17719" s="294"/>
    </row>
    <row r="17720">
      <c r="A17720" s="294" t="s">
        <v>32547</v>
      </c>
      <c r="B17720" s="294"/>
      <c r="C17720" s="294"/>
      <c r="D17720" s="294"/>
      <c r="E17720" s="294"/>
      <c r="F17720" s="294"/>
    </row>
    <row r="17721">
      <c r="A17721" s="294" t="s">
        <v>32548</v>
      </c>
      <c r="B17721" s="294"/>
      <c r="C17721" s="294"/>
      <c r="D17721" s="294"/>
      <c r="E17721" s="294"/>
      <c r="F17721" s="294"/>
    </row>
    <row r="17722">
      <c r="A17722" s="294" t="s">
        <v>32549</v>
      </c>
      <c r="B17722" s="294"/>
      <c r="C17722" s="294"/>
      <c r="D17722" s="294"/>
      <c r="E17722" s="294"/>
      <c r="F17722" s="294"/>
    </row>
    <row r="17723">
      <c r="A17723" s="294" t="s">
        <v>25506</v>
      </c>
      <c r="B17723" s="294"/>
      <c r="C17723" s="294"/>
      <c r="D17723" s="294"/>
      <c r="E17723" s="294"/>
      <c r="F17723" s="294"/>
    </row>
    <row r="17724">
      <c r="A17724" s="294" t="s">
        <v>32550</v>
      </c>
      <c r="B17724" s="294"/>
      <c r="C17724" s="294"/>
      <c r="D17724" s="294"/>
      <c r="E17724" s="294"/>
      <c r="F17724" s="294"/>
    </row>
    <row r="17725">
      <c r="A17725" s="294" t="s">
        <v>32551</v>
      </c>
      <c r="B17725" s="294"/>
      <c r="C17725" s="294"/>
      <c r="D17725" s="294"/>
      <c r="E17725" s="294"/>
      <c r="F17725" s="294"/>
    </row>
    <row r="17726">
      <c r="A17726" s="294" t="s">
        <v>25511</v>
      </c>
      <c r="B17726" s="294"/>
      <c r="C17726" s="294"/>
      <c r="D17726" s="294"/>
      <c r="E17726" s="294"/>
      <c r="F17726" s="294"/>
    </row>
    <row r="17727">
      <c r="A17727" s="294" t="s">
        <v>32552</v>
      </c>
      <c r="B17727" s="294"/>
      <c r="C17727" s="294"/>
      <c r="D17727" s="294"/>
      <c r="E17727" s="294"/>
      <c r="F17727" s="294"/>
    </row>
    <row r="17728">
      <c r="A17728" s="294" t="s">
        <v>32553</v>
      </c>
      <c r="B17728" s="294"/>
      <c r="C17728" s="294"/>
      <c r="D17728" s="294"/>
      <c r="E17728" s="294"/>
      <c r="F17728" s="294"/>
    </row>
    <row r="17729">
      <c r="A17729" s="294" t="s">
        <v>23832</v>
      </c>
      <c r="B17729" s="294"/>
      <c r="C17729" s="294"/>
      <c r="D17729" s="294"/>
      <c r="E17729" s="294"/>
      <c r="F17729" s="294"/>
    </row>
    <row r="17730">
      <c r="A17730" s="294" t="s">
        <v>32554</v>
      </c>
      <c r="B17730" s="294"/>
      <c r="C17730" s="294"/>
      <c r="D17730" s="294"/>
      <c r="E17730" s="294"/>
      <c r="F17730" s="294"/>
    </row>
    <row r="17731">
      <c r="A17731" s="294" t="s">
        <v>32555</v>
      </c>
      <c r="B17731" s="294"/>
      <c r="C17731" s="294"/>
      <c r="D17731" s="294"/>
      <c r="E17731" s="294"/>
      <c r="F17731" s="294"/>
    </row>
    <row r="17732">
      <c r="A17732" s="294" t="s">
        <v>32556</v>
      </c>
      <c r="B17732" s="294"/>
      <c r="C17732" s="294"/>
      <c r="D17732" s="294"/>
      <c r="E17732" s="294"/>
      <c r="F17732" s="294"/>
    </row>
    <row r="17733">
      <c r="A17733" s="294" t="s">
        <v>32557</v>
      </c>
      <c r="B17733" s="294"/>
      <c r="C17733" s="294"/>
      <c r="D17733" s="294"/>
      <c r="E17733" s="294"/>
      <c r="F17733" s="294"/>
    </row>
    <row r="17734">
      <c r="A17734" s="294" t="s">
        <v>32558</v>
      </c>
      <c r="B17734" s="294"/>
      <c r="C17734" s="294"/>
      <c r="D17734" s="294"/>
      <c r="E17734" s="294"/>
      <c r="F17734" s="294"/>
    </row>
    <row r="17735">
      <c r="A17735" s="294" t="s">
        <v>32559</v>
      </c>
      <c r="B17735" s="294"/>
      <c r="C17735" s="294"/>
      <c r="D17735" s="294"/>
      <c r="E17735" s="294"/>
      <c r="F17735" s="294"/>
    </row>
    <row r="17736">
      <c r="A17736" s="294" t="s">
        <v>32560</v>
      </c>
      <c r="B17736" s="294"/>
      <c r="C17736" s="294"/>
      <c r="D17736" s="294"/>
      <c r="E17736" s="294"/>
      <c r="F17736" s="294"/>
    </row>
    <row r="17737">
      <c r="A17737" s="294" t="s">
        <v>32561</v>
      </c>
      <c r="B17737" s="294"/>
      <c r="C17737" s="294"/>
      <c r="D17737" s="294"/>
      <c r="E17737" s="294"/>
      <c r="F17737" s="294"/>
    </row>
    <row r="17738">
      <c r="A17738" s="294" t="s">
        <v>32562</v>
      </c>
      <c r="B17738" s="294"/>
      <c r="C17738" s="294"/>
      <c r="D17738" s="294"/>
      <c r="E17738" s="294"/>
      <c r="F17738" s="294"/>
    </row>
    <row r="17739">
      <c r="A17739" s="294"/>
      <c r="B17739" s="294"/>
      <c r="C17739" s="294"/>
      <c r="D17739" s="294"/>
      <c r="E17739" s="294"/>
      <c r="F17739" s="294"/>
    </row>
    <row r="17740">
      <c r="A17740" s="294" t="s">
        <v>21304</v>
      </c>
      <c r="B17740" s="294"/>
      <c r="C17740" s="294"/>
      <c r="D17740" s="294"/>
      <c r="E17740" s="294"/>
      <c r="F17740" s="294"/>
    </row>
    <row r="17741">
      <c r="A17741" s="294"/>
      <c r="B17741" s="294"/>
      <c r="C17741" s="294"/>
      <c r="D17741" s="294"/>
      <c r="E17741" s="294"/>
      <c r="F17741" s="294"/>
    </row>
    <row r="17742">
      <c r="A17742" s="294" t="s">
        <v>32563</v>
      </c>
      <c r="B17742" s="294"/>
      <c r="C17742" s="294"/>
      <c r="D17742" s="294"/>
      <c r="E17742" s="294"/>
      <c r="F17742" s="294"/>
    </row>
    <row r="17743">
      <c r="A17743" s="294" t="s">
        <v>32564</v>
      </c>
      <c r="B17743" s="294"/>
      <c r="C17743" s="294"/>
      <c r="D17743" s="294"/>
      <c r="E17743" s="294"/>
      <c r="F17743" s="294"/>
    </row>
    <row r="17744">
      <c r="A17744" s="294" t="s">
        <v>32565</v>
      </c>
      <c r="B17744" s="294"/>
      <c r="C17744" s="294"/>
      <c r="D17744" s="294"/>
      <c r="E17744" s="294"/>
      <c r="F17744" s="294"/>
    </row>
    <row r="17745">
      <c r="A17745" s="294" t="s">
        <v>32566</v>
      </c>
      <c r="B17745" s="294"/>
      <c r="C17745" s="294"/>
      <c r="D17745" s="294"/>
      <c r="E17745" s="294"/>
      <c r="F17745" s="294"/>
    </row>
    <row r="17746">
      <c r="A17746" s="294" t="s">
        <v>32567</v>
      </c>
      <c r="B17746" s="294"/>
      <c r="C17746" s="294"/>
      <c r="D17746" s="294"/>
      <c r="E17746" s="294"/>
      <c r="F17746" s="294"/>
    </row>
    <row r="17747">
      <c r="A17747" s="294" t="s">
        <v>32568</v>
      </c>
      <c r="B17747" s="294"/>
      <c r="C17747" s="294"/>
      <c r="D17747" s="294"/>
      <c r="E17747" s="294"/>
      <c r="F17747" s="294"/>
    </row>
    <row r="17748">
      <c r="A17748" s="294" t="s">
        <v>32569</v>
      </c>
      <c r="B17748" s="294"/>
      <c r="C17748" s="294"/>
      <c r="D17748" s="294"/>
      <c r="E17748" s="294"/>
      <c r="F17748" s="294"/>
    </row>
    <row r="17749">
      <c r="A17749" s="294"/>
      <c r="B17749" s="294"/>
      <c r="C17749" s="294"/>
      <c r="D17749" s="294"/>
      <c r="E17749" s="294"/>
      <c r="F17749" s="294"/>
    </row>
    <row r="17750">
      <c r="A17750" s="294" t="s">
        <v>28124</v>
      </c>
      <c r="B17750" s="294"/>
      <c r="C17750" s="294"/>
      <c r="D17750" s="294"/>
      <c r="E17750" s="294"/>
      <c r="F17750" s="294"/>
    </row>
    <row r="17751">
      <c r="A17751" s="294" t="s">
        <v>32570</v>
      </c>
      <c r="B17751" s="294"/>
      <c r="C17751" s="294"/>
      <c r="D17751" s="294"/>
      <c r="E17751" s="294"/>
      <c r="F17751" s="294"/>
    </row>
    <row r="17752">
      <c r="A17752" s="294" t="s">
        <v>21672</v>
      </c>
      <c r="B17752" s="294"/>
      <c r="C17752" s="294"/>
      <c r="D17752" s="294"/>
      <c r="E17752" s="294"/>
      <c r="F17752" s="294"/>
    </row>
    <row r="17753">
      <c r="A17753" s="294"/>
      <c r="B17753" s="294"/>
      <c r="C17753" s="294"/>
      <c r="D17753" s="294"/>
      <c r="E17753" s="294"/>
      <c r="F17753" s="294"/>
    </row>
    <row r="17754">
      <c r="A17754" s="294" t="s">
        <v>22644</v>
      </c>
      <c r="B17754" s="294"/>
      <c r="C17754" s="294"/>
      <c r="D17754" s="294"/>
      <c r="E17754" s="294"/>
      <c r="F17754" s="294"/>
    </row>
    <row r="17755">
      <c r="A17755" s="294"/>
      <c r="B17755" s="294"/>
      <c r="C17755" s="294"/>
      <c r="D17755" s="294"/>
      <c r="E17755" s="294"/>
      <c r="F17755" s="294"/>
    </row>
    <row r="17756">
      <c r="A17756" s="294" t="s">
        <v>32571</v>
      </c>
      <c r="B17756" s="294"/>
      <c r="C17756" s="294"/>
      <c r="D17756" s="294"/>
      <c r="E17756" s="294"/>
      <c r="F17756" s="294"/>
    </row>
    <row r="17757">
      <c r="A17757" s="294" t="s">
        <v>32572</v>
      </c>
      <c r="B17757" s="294"/>
      <c r="C17757" s="294"/>
      <c r="D17757" s="294"/>
      <c r="E17757" s="294"/>
      <c r="F17757" s="294"/>
    </row>
    <row r="17758">
      <c r="A17758" s="294" t="s">
        <v>32573</v>
      </c>
      <c r="B17758" s="294"/>
      <c r="C17758" s="294"/>
      <c r="D17758" s="294"/>
      <c r="E17758" s="294"/>
      <c r="F17758" s="294"/>
    </row>
    <row r="17759">
      <c r="A17759" s="294" t="s">
        <v>32574</v>
      </c>
      <c r="B17759" s="294"/>
      <c r="C17759" s="294"/>
      <c r="D17759" s="294"/>
      <c r="E17759" s="294"/>
      <c r="F17759" s="294"/>
    </row>
    <row r="17760">
      <c r="A17760" s="294" t="s">
        <v>32575</v>
      </c>
      <c r="B17760" s="294"/>
      <c r="C17760" s="294"/>
      <c r="D17760" s="294"/>
      <c r="E17760" s="294"/>
      <c r="F17760" s="294"/>
    </row>
    <row r="17761">
      <c r="A17761" s="294" t="s">
        <v>32576</v>
      </c>
      <c r="B17761" s="294"/>
      <c r="C17761" s="294"/>
      <c r="D17761" s="294"/>
      <c r="E17761" s="294"/>
      <c r="F17761" s="294"/>
    </row>
    <row r="17762">
      <c r="A17762" s="294" t="s">
        <v>32577</v>
      </c>
      <c r="B17762" s="294"/>
      <c r="C17762" s="294"/>
      <c r="D17762" s="294"/>
      <c r="E17762" s="294"/>
      <c r="F17762" s="294"/>
    </row>
    <row r="17763">
      <c r="A17763" s="294" t="s">
        <v>32578</v>
      </c>
      <c r="B17763" s="294"/>
      <c r="C17763" s="294"/>
      <c r="D17763" s="294"/>
      <c r="E17763" s="294"/>
      <c r="F17763" s="294"/>
    </row>
    <row r="17764">
      <c r="A17764" s="294"/>
      <c r="B17764" s="294"/>
      <c r="C17764" s="294"/>
      <c r="D17764" s="294"/>
      <c r="E17764" s="294"/>
      <c r="F17764" s="294"/>
    </row>
    <row r="17765">
      <c r="A17765" s="294" t="s">
        <v>21326</v>
      </c>
      <c r="B17765" s="294"/>
      <c r="C17765" s="294"/>
      <c r="D17765" s="294"/>
      <c r="E17765" s="294"/>
      <c r="F17765" s="294"/>
    </row>
    <row r="17766">
      <c r="A17766" s="294"/>
      <c r="B17766" s="294"/>
      <c r="C17766" s="294"/>
      <c r="D17766" s="294"/>
      <c r="E17766" s="294"/>
      <c r="F17766" s="294"/>
    </row>
    <row r="17767">
      <c r="A17767" s="294" t="s">
        <v>32519</v>
      </c>
      <c r="B17767" s="294"/>
      <c r="C17767" s="294"/>
      <c r="D17767" s="294"/>
      <c r="E17767" s="294"/>
      <c r="F17767" s="294"/>
    </row>
    <row r="17768">
      <c r="A17768" s="294" t="s">
        <v>32520</v>
      </c>
      <c r="B17768" s="294"/>
      <c r="C17768" s="294"/>
      <c r="D17768" s="294"/>
      <c r="E17768" s="294"/>
      <c r="F17768" s="294"/>
    </row>
    <row r="17769">
      <c r="A17769" s="294" t="s">
        <v>32521</v>
      </c>
      <c r="B17769" s="294"/>
      <c r="C17769" s="294"/>
      <c r="D17769" s="294"/>
      <c r="E17769" s="294"/>
      <c r="F17769" s="294"/>
    </row>
    <row r="17770">
      <c r="A17770" s="294"/>
      <c r="B17770" s="294"/>
      <c r="C17770" s="294"/>
      <c r="D17770" s="294"/>
      <c r="E17770" s="294"/>
      <c r="F17770" s="294"/>
    </row>
    <row r="17771">
      <c r="A17771" s="294" t="s">
        <v>28143</v>
      </c>
      <c r="B17771" s="294"/>
      <c r="C17771" s="294"/>
      <c r="D17771" s="294"/>
      <c r="E17771" s="294"/>
      <c r="F17771" s="294"/>
    </row>
    <row r="17772">
      <c r="A17772" s="294"/>
      <c r="B17772" s="294"/>
      <c r="C17772" s="294"/>
      <c r="D17772" s="294"/>
      <c r="E17772" s="294"/>
      <c r="F17772" s="294"/>
    </row>
    <row r="17773">
      <c r="A17773" s="294" t="s">
        <v>32522</v>
      </c>
      <c r="B17773" s="294"/>
      <c r="C17773" s="294"/>
      <c r="D17773" s="294"/>
      <c r="E17773" s="294"/>
      <c r="F17773" s="294"/>
    </row>
    <row r="17774">
      <c r="A17774" s="294" t="s">
        <v>32523</v>
      </c>
      <c r="B17774" s="294"/>
      <c r="C17774" s="294"/>
      <c r="D17774" s="294"/>
      <c r="E17774" s="294"/>
      <c r="F17774" s="294"/>
    </row>
    <row r="17775">
      <c r="A17775" s="294" t="s">
        <v>32524</v>
      </c>
      <c r="B17775" s="294"/>
      <c r="C17775" s="294"/>
      <c r="D17775" s="294"/>
      <c r="E17775" s="294"/>
      <c r="F17775" s="294"/>
    </row>
    <row r="17776">
      <c r="A17776" s="294" t="s">
        <v>32525</v>
      </c>
      <c r="B17776" s="294"/>
      <c r="C17776" s="294"/>
      <c r="D17776" s="294"/>
      <c r="E17776" s="294"/>
      <c r="F17776" s="294"/>
    </row>
    <row r="17777">
      <c r="A17777" s="294" t="s">
        <v>32526</v>
      </c>
      <c r="B17777" s="294"/>
      <c r="C17777" s="294"/>
      <c r="D17777" s="294"/>
      <c r="E17777" s="294"/>
      <c r="F17777" s="294"/>
    </row>
    <row r="17778">
      <c r="A17778" s="294"/>
      <c r="B17778" s="294"/>
      <c r="C17778" s="294"/>
      <c r="D17778" s="294"/>
      <c r="E17778" s="294"/>
      <c r="F17778" s="294"/>
    </row>
    <row r="17779">
      <c r="A17779" s="294" t="s">
        <v>25653</v>
      </c>
      <c r="B17779" s="294"/>
      <c r="C17779" s="294"/>
      <c r="D17779" s="294"/>
      <c r="E17779" s="294"/>
      <c r="F17779" s="294"/>
    </row>
    <row r="17780">
      <c r="A17780" s="294" t="s">
        <v>23767</v>
      </c>
      <c r="B17780" s="294"/>
      <c r="C17780" s="294"/>
      <c r="D17780" s="294"/>
      <c r="E17780" s="294"/>
      <c r="F17780" s="294"/>
    </row>
    <row r="17781">
      <c r="A17781" s="294"/>
      <c r="B17781" s="294"/>
      <c r="C17781" s="294"/>
      <c r="D17781" s="294"/>
      <c r="E17781" s="294"/>
      <c r="F17781" s="294"/>
    </row>
    <row r="17782">
      <c r="A17782" s="294" t="s">
        <v>32527</v>
      </c>
      <c r="B17782" s="294"/>
      <c r="C17782" s="294"/>
      <c r="D17782" s="294"/>
      <c r="E17782" s="294"/>
      <c r="F17782" s="294"/>
    </row>
    <row r="17783">
      <c r="A17783" s="294" t="s">
        <v>32528</v>
      </c>
      <c r="B17783" s="294"/>
      <c r="C17783" s="294"/>
      <c r="D17783" s="294"/>
      <c r="E17783" s="294"/>
      <c r="F17783" s="294"/>
    </row>
    <row r="17784">
      <c r="A17784" s="294" t="s">
        <v>32529</v>
      </c>
      <c r="B17784" s="294"/>
      <c r="C17784" s="294"/>
      <c r="D17784" s="294"/>
      <c r="E17784" s="294"/>
      <c r="F17784" s="294"/>
    </row>
    <row r="17785">
      <c r="A17785" s="294"/>
      <c r="B17785" s="294"/>
      <c r="C17785" s="294"/>
      <c r="D17785" s="294"/>
      <c r="E17785" s="294"/>
      <c r="F17785" s="294"/>
    </row>
    <row r="17786">
      <c r="A17786" s="294" t="s">
        <v>23201</v>
      </c>
      <c r="B17786" s="294"/>
      <c r="C17786" s="294"/>
      <c r="D17786" s="294"/>
      <c r="E17786" s="294"/>
      <c r="F17786" s="294"/>
    </row>
    <row r="17787">
      <c r="A17787" s="294" t="s">
        <v>23772</v>
      </c>
      <c r="B17787" s="294"/>
      <c r="C17787" s="294"/>
      <c r="D17787" s="294"/>
      <c r="E17787" s="294"/>
      <c r="F17787" s="294"/>
    </row>
    <row r="17788">
      <c r="A17788" s="294"/>
      <c r="B17788" s="294"/>
      <c r="C17788" s="294"/>
      <c r="D17788" s="294"/>
      <c r="E17788" s="294"/>
      <c r="F17788" s="294"/>
    </row>
    <row r="17789">
      <c r="A17789" s="294" t="s">
        <v>32530</v>
      </c>
      <c r="B17789" s="294"/>
      <c r="C17789" s="294"/>
      <c r="D17789" s="294"/>
      <c r="E17789" s="294"/>
      <c r="F17789" s="294"/>
    </row>
    <row r="17790">
      <c r="A17790" s="294" t="s">
        <v>32531</v>
      </c>
      <c r="B17790" s="294"/>
      <c r="C17790" s="294"/>
      <c r="D17790" s="294"/>
      <c r="E17790" s="294"/>
      <c r="F17790" s="294"/>
    </row>
    <row r="17791">
      <c r="A17791" s="294" t="s">
        <v>32532</v>
      </c>
      <c r="B17791" s="294"/>
      <c r="C17791" s="294"/>
      <c r="D17791" s="294"/>
      <c r="E17791" s="294"/>
      <c r="F17791" s="294"/>
    </row>
    <row r="17792">
      <c r="A17792" s="294" t="s">
        <v>32533</v>
      </c>
      <c r="B17792" s="294"/>
      <c r="C17792" s="294"/>
      <c r="D17792" s="294"/>
      <c r="E17792" s="294"/>
      <c r="F17792" s="294"/>
    </row>
    <row r="17793">
      <c r="A17793" s="294"/>
      <c r="B17793" s="294"/>
      <c r="C17793" s="294"/>
      <c r="D17793" s="294"/>
      <c r="E17793" s="294"/>
      <c r="F17793" s="294"/>
    </row>
    <row r="17794">
      <c r="A17794" s="294" t="s">
        <v>28064</v>
      </c>
      <c r="B17794" s="294"/>
      <c r="C17794" s="294"/>
      <c r="D17794" s="294"/>
      <c r="E17794" s="294"/>
      <c r="F17794" s="294"/>
    </row>
    <row r="17795">
      <c r="A17795" s="294"/>
      <c r="B17795" s="294"/>
      <c r="C17795" s="294"/>
      <c r="D17795" s="294"/>
      <c r="E17795" s="294"/>
      <c r="F17795" s="294"/>
    </row>
    <row r="17796">
      <c r="A17796" s="294" t="s">
        <v>32534</v>
      </c>
      <c r="B17796" s="294"/>
      <c r="C17796" s="294"/>
      <c r="D17796" s="294"/>
      <c r="E17796" s="294"/>
      <c r="F17796" s="294"/>
    </row>
    <row r="17797">
      <c r="A17797" s="294" t="s">
        <v>32535</v>
      </c>
      <c r="B17797" s="294"/>
      <c r="C17797" s="294"/>
      <c r="D17797" s="294"/>
      <c r="E17797" s="294"/>
      <c r="F17797" s="294"/>
    </row>
    <row r="17798">
      <c r="A17798" s="294" t="s">
        <v>32536</v>
      </c>
      <c r="B17798" s="294"/>
      <c r="C17798" s="294"/>
      <c r="D17798" s="294"/>
      <c r="E17798" s="294"/>
      <c r="F17798" s="294"/>
    </row>
    <row r="17799">
      <c r="A17799" s="294" t="s">
        <v>32537</v>
      </c>
      <c r="B17799" s="294"/>
      <c r="C17799" s="294"/>
      <c r="D17799" s="294"/>
      <c r="E17799" s="294"/>
      <c r="F17799" s="294"/>
    </row>
    <row r="17800">
      <c r="A17800" s="294" t="s">
        <v>32538</v>
      </c>
      <c r="B17800" s="294"/>
      <c r="C17800" s="294"/>
      <c r="D17800" s="294"/>
      <c r="E17800" s="294"/>
      <c r="F17800" s="294"/>
    </row>
    <row r="17801">
      <c r="A17801" s="294"/>
      <c r="B17801" s="294"/>
      <c r="C17801" s="294"/>
      <c r="D17801" s="294"/>
      <c r="E17801" s="294"/>
      <c r="F17801" s="294"/>
    </row>
    <row r="17802">
      <c r="A17802" s="294" t="s">
        <v>28124</v>
      </c>
      <c r="B17802" s="294"/>
      <c r="C17802" s="294"/>
      <c r="D17802" s="294"/>
      <c r="E17802" s="294"/>
      <c r="F17802" s="294"/>
    </row>
    <row r="17803">
      <c r="A17803" s="294" t="s">
        <v>32579</v>
      </c>
      <c r="B17803" s="294"/>
      <c r="C17803" s="294"/>
      <c r="D17803" s="294"/>
      <c r="E17803" s="294"/>
      <c r="F17803" s="294"/>
    </row>
    <row r="17804">
      <c r="A17804" s="294" t="s">
        <v>32580</v>
      </c>
      <c r="B17804" s="294"/>
      <c r="C17804" s="294"/>
      <c r="D17804" s="294"/>
      <c r="E17804" s="294"/>
      <c r="F17804" s="294"/>
    </row>
    <row r="17805">
      <c r="A17805" s="294" t="s">
        <v>32581</v>
      </c>
      <c r="B17805" s="294"/>
      <c r="C17805" s="294"/>
      <c r="D17805" s="294"/>
      <c r="E17805" s="294"/>
      <c r="F17805" s="294"/>
    </row>
    <row r="17806">
      <c r="A17806" s="294"/>
      <c r="B17806" s="294"/>
      <c r="C17806" s="294"/>
      <c r="D17806" s="294"/>
      <c r="E17806" s="294"/>
      <c r="F17806" s="294"/>
    </row>
    <row r="17807">
      <c r="A17807" s="294" t="s">
        <v>22512</v>
      </c>
      <c r="B17807" s="294"/>
      <c r="C17807" s="294"/>
      <c r="D17807" s="294"/>
      <c r="E17807" s="294"/>
      <c r="F17807" s="294"/>
    </row>
    <row r="17808">
      <c r="A17808" s="294" t="s">
        <v>27620</v>
      </c>
      <c r="B17808" s="294"/>
      <c r="C17808" s="294"/>
      <c r="D17808" s="294"/>
      <c r="E17808" s="294"/>
      <c r="F17808" s="294"/>
    </row>
    <row r="17809">
      <c r="A17809" s="294"/>
      <c r="B17809" s="294"/>
      <c r="C17809" s="294"/>
      <c r="D17809" s="294"/>
      <c r="E17809" s="294"/>
      <c r="F17809" s="294"/>
    </row>
    <row r="17810">
      <c r="A17810" s="294" t="s">
        <v>32582</v>
      </c>
      <c r="B17810" s="294"/>
      <c r="C17810" s="294"/>
      <c r="D17810" s="294"/>
      <c r="E17810" s="294"/>
      <c r="F17810" s="294"/>
    </row>
    <row r="17811">
      <c r="A17811" s="294" t="s">
        <v>32583</v>
      </c>
      <c r="B17811" s="294"/>
      <c r="C17811" s="294"/>
      <c r="D17811" s="294"/>
      <c r="E17811" s="294"/>
      <c r="F17811" s="294"/>
    </row>
    <row r="17812">
      <c r="A17812" s="294" t="s">
        <v>32584</v>
      </c>
      <c r="B17812" s="294"/>
      <c r="C17812" s="294"/>
      <c r="D17812" s="294"/>
      <c r="E17812" s="294"/>
      <c r="F17812" s="294"/>
    </row>
    <row r="17813">
      <c r="A17813" s="294" t="s">
        <v>32585</v>
      </c>
      <c r="B17813" s="294"/>
      <c r="C17813" s="294"/>
      <c r="D17813" s="294"/>
      <c r="E17813" s="294"/>
      <c r="F17813" s="294"/>
    </row>
    <row r="17814">
      <c r="A17814" s="294"/>
      <c r="B17814" s="294"/>
      <c r="C17814" s="294"/>
      <c r="D17814" s="294"/>
      <c r="E17814" s="294"/>
      <c r="F17814" s="294"/>
    </row>
    <row r="17815">
      <c r="A17815" s="294" t="s">
        <v>21939</v>
      </c>
      <c r="B17815" s="294"/>
      <c r="C17815" s="294"/>
      <c r="D17815" s="294"/>
      <c r="E17815" s="294"/>
      <c r="F17815" s="294"/>
    </row>
    <row r="17816">
      <c r="A17816" s="294"/>
      <c r="B17816" s="294"/>
      <c r="C17816" s="294"/>
      <c r="D17816" s="294"/>
      <c r="E17816" s="294"/>
      <c r="F17816" s="294"/>
    </row>
    <row r="17817">
      <c r="A17817" s="294" t="s">
        <v>32586</v>
      </c>
      <c r="B17817" s="294"/>
      <c r="C17817" s="294"/>
      <c r="D17817" s="294"/>
      <c r="E17817" s="294"/>
      <c r="F17817" s="294"/>
    </row>
    <row r="17818">
      <c r="A17818" s="294" t="s">
        <v>32587</v>
      </c>
      <c r="B17818" s="294"/>
      <c r="C17818" s="294"/>
      <c r="D17818" s="294"/>
      <c r="E17818" s="294"/>
      <c r="F17818" s="294"/>
    </row>
    <row r="17819">
      <c r="A17819" s="294" t="s">
        <v>32588</v>
      </c>
      <c r="B17819" s="294"/>
      <c r="C17819" s="294"/>
      <c r="D17819" s="294"/>
      <c r="E17819" s="294"/>
      <c r="F17819" s="294"/>
    </row>
    <row r="17820">
      <c r="A17820" s="294" t="s">
        <v>32589</v>
      </c>
      <c r="B17820" s="294"/>
      <c r="C17820" s="294"/>
      <c r="D17820" s="294"/>
      <c r="E17820" s="294"/>
      <c r="F17820" s="294"/>
    </row>
    <row r="17821">
      <c r="A17821" s="294"/>
      <c r="B17821" s="294"/>
      <c r="C17821" s="294"/>
      <c r="D17821" s="294"/>
      <c r="E17821" s="294"/>
      <c r="F17821" s="294"/>
    </row>
    <row r="17822">
      <c r="A17822" s="294" t="s">
        <v>21945</v>
      </c>
      <c r="B17822" s="294"/>
      <c r="C17822" s="294"/>
      <c r="D17822" s="294"/>
      <c r="E17822" s="294"/>
      <c r="F17822" s="294"/>
    </row>
    <row r="17823">
      <c r="A17823" s="294" t="s">
        <v>26319</v>
      </c>
      <c r="B17823" s="294"/>
      <c r="C17823" s="294"/>
      <c r="D17823" s="294"/>
      <c r="E17823" s="294"/>
      <c r="F17823" s="294"/>
    </row>
    <row r="17824">
      <c r="A17824" s="294"/>
      <c r="B17824" s="294"/>
      <c r="C17824" s="294"/>
      <c r="D17824" s="294"/>
      <c r="E17824" s="294"/>
      <c r="F17824" s="294"/>
    </row>
    <row r="17825">
      <c r="A17825" s="294" t="s">
        <v>32590</v>
      </c>
      <c r="B17825" s="294"/>
      <c r="C17825" s="294"/>
      <c r="D17825" s="294"/>
      <c r="E17825" s="294"/>
      <c r="F17825" s="294"/>
    </row>
    <row r="17826">
      <c r="A17826" s="294" t="s">
        <v>32591</v>
      </c>
      <c r="B17826" s="294"/>
      <c r="C17826" s="294"/>
      <c r="D17826" s="294"/>
      <c r="E17826" s="294"/>
      <c r="F17826" s="294"/>
    </row>
    <row r="17827">
      <c r="A17827" s="294" t="s">
        <v>32592</v>
      </c>
      <c r="B17827" s="294"/>
      <c r="C17827" s="294"/>
      <c r="D17827" s="294"/>
      <c r="E17827" s="294"/>
      <c r="F17827" s="294"/>
    </row>
    <row r="17828">
      <c r="A17828" s="294" t="s">
        <v>32593</v>
      </c>
      <c r="B17828" s="294"/>
      <c r="C17828" s="294"/>
      <c r="D17828" s="294"/>
      <c r="E17828" s="294"/>
      <c r="F17828" s="294"/>
    </row>
    <row r="17829">
      <c r="A17829" s="294" t="s">
        <v>32594</v>
      </c>
      <c r="B17829" s="294"/>
      <c r="C17829" s="294"/>
      <c r="D17829" s="294"/>
      <c r="E17829" s="294"/>
      <c r="F17829" s="294"/>
    </row>
    <row r="17830">
      <c r="A17830" s="294" t="s">
        <v>32595</v>
      </c>
      <c r="B17830" s="294"/>
      <c r="C17830" s="294"/>
      <c r="D17830" s="294"/>
      <c r="E17830" s="294"/>
      <c r="F17830" s="294"/>
    </row>
    <row r="17831">
      <c r="A17831" s="294" t="s">
        <v>32596</v>
      </c>
      <c r="B17831" s="294"/>
      <c r="C17831" s="294"/>
      <c r="D17831" s="294"/>
      <c r="E17831" s="294"/>
      <c r="F17831" s="294"/>
    </row>
    <row r="17832">
      <c r="A17832" s="294"/>
      <c r="B17832" s="294"/>
      <c r="C17832" s="294"/>
      <c r="D17832" s="294"/>
      <c r="E17832" s="294"/>
      <c r="F17832" s="294"/>
    </row>
    <row r="17833">
      <c r="A17833" s="294" t="s">
        <v>21401</v>
      </c>
      <c r="B17833" s="294"/>
      <c r="C17833" s="294"/>
      <c r="D17833" s="294"/>
      <c r="E17833" s="294"/>
      <c r="F17833" s="294"/>
    </row>
    <row r="17834">
      <c r="A17834" s="294"/>
      <c r="B17834" s="294"/>
      <c r="C17834" s="294"/>
      <c r="D17834" s="294"/>
      <c r="E17834" s="294"/>
      <c r="F17834" s="294"/>
    </row>
    <row r="17835">
      <c r="A17835" s="294" t="s">
        <v>32597</v>
      </c>
      <c r="B17835" s="294"/>
      <c r="C17835" s="294"/>
      <c r="D17835" s="294"/>
      <c r="E17835" s="294"/>
      <c r="F17835" s="294"/>
    </row>
    <row r="17836">
      <c r="A17836" s="294" t="s">
        <v>32598</v>
      </c>
      <c r="B17836" s="294"/>
      <c r="C17836" s="294"/>
      <c r="D17836" s="294"/>
      <c r="E17836" s="294"/>
      <c r="F17836" s="294"/>
    </row>
    <row r="17837">
      <c r="A17837" s="294" t="s">
        <v>32599</v>
      </c>
      <c r="B17837" s="294"/>
      <c r="C17837" s="294"/>
      <c r="D17837" s="294"/>
      <c r="E17837" s="294"/>
      <c r="F17837" s="294"/>
    </row>
    <row r="17838">
      <c r="A17838" s="294" t="s">
        <v>23830</v>
      </c>
      <c r="B17838" s="294"/>
      <c r="C17838" s="294"/>
      <c r="D17838" s="294"/>
      <c r="E17838" s="294"/>
      <c r="F17838" s="294"/>
    </row>
    <row r="17839">
      <c r="A17839" s="294" t="s">
        <v>23831</v>
      </c>
      <c r="B17839" s="294"/>
      <c r="C17839" s="294"/>
      <c r="D17839" s="294"/>
      <c r="E17839" s="294"/>
      <c r="F17839" s="294"/>
    </row>
    <row r="17840">
      <c r="A17840" s="294" t="s">
        <v>32600</v>
      </c>
      <c r="B17840" s="294"/>
      <c r="C17840" s="294"/>
      <c r="D17840" s="294"/>
      <c r="E17840" s="294"/>
      <c r="F17840" s="294"/>
    </row>
    <row r="17841">
      <c r="A17841" s="294" t="s">
        <v>32601</v>
      </c>
      <c r="B17841" s="294"/>
      <c r="C17841" s="294"/>
      <c r="D17841" s="294"/>
      <c r="E17841" s="294"/>
      <c r="F17841" s="294"/>
    </row>
    <row r="17842">
      <c r="A17842" s="294"/>
      <c r="B17842" s="294"/>
      <c r="C17842" s="294"/>
      <c r="D17842" s="294"/>
      <c r="E17842" s="294"/>
      <c r="F17842" s="294"/>
    </row>
    <row r="17843">
      <c r="A17843" s="294" t="s">
        <v>21407</v>
      </c>
      <c r="B17843" s="294"/>
      <c r="C17843" s="294"/>
      <c r="D17843" s="294"/>
      <c r="E17843" s="294"/>
      <c r="F17843" s="294"/>
    </row>
    <row r="17844">
      <c r="A17844" s="294"/>
      <c r="B17844" s="294"/>
      <c r="C17844" s="294"/>
      <c r="D17844" s="294"/>
      <c r="E17844" s="294"/>
      <c r="F17844" s="294"/>
    </row>
    <row r="17845">
      <c r="A17845" s="294" t="s">
        <v>32602</v>
      </c>
      <c r="B17845" s="294"/>
      <c r="C17845" s="294"/>
      <c r="D17845" s="294"/>
      <c r="E17845" s="294"/>
      <c r="F17845" s="294"/>
    </row>
    <row r="17846">
      <c r="A17846" s="294" t="s">
        <v>23263</v>
      </c>
      <c r="B17846" s="294"/>
      <c r="C17846" s="294"/>
      <c r="D17846" s="294"/>
      <c r="E17846" s="294"/>
      <c r="F17846" s="294"/>
    </row>
    <row r="17847">
      <c r="A17847" s="294" t="s">
        <v>32603</v>
      </c>
      <c r="B17847" s="294"/>
      <c r="C17847" s="294"/>
      <c r="D17847" s="294"/>
      <c r="E17847" s="294"/>
      <c r="F17847" s="294"/>
    </row>
    <row r="17848">
      <c r="A17848" s="294" t="s">
        <v>32604</v>
      </c>
      <c r="B17848" s="294"/>
      <c r="C17848" s="294"/>
      <c r="D17848" s="294"/>
      <c r="E17848" s="294"/>
      <c r="F17848" s="294"/>
    </row>
    <row r="17849">
      <c r="A17849" s="294" t="s">
        <v>32605</v>
      </c>
      <c r="B17849" s="294"/>
      <c r="C17849" s="294"/>
      <c r="D17849" s="294"/>
      <c r="E17849" s="294"/>
      <c r="F17849" s="294"/>
    </row>
    <row r="17850">
      <c r="A17850" s="294" t="s">
        <v>22629</v>
      </c>
      <c r="B17850" s="294"/>
      <c r="C17850" s="294"/>
      <c r="D17850" s="294"/>
      <c r="E17850" s="294"/>
      <c r="F17850" s="294"/>
    </row>
    <row r="17851">
      <c r="A17851" s="294" t="s">
        <v>32606</v>
      </c>
      <c r="B17851" s="294"/>
      <c r="C17851" s="294"/>
      <c r="D17851" s="294"/>
      <c r="E17851" s="294"/>
      <c r="F17851" s="294"/>
    </row>
    <row r="17852">
      <c r="A17852" s="294" t="s">
        <v>32607</v>
      </c>
      <c r="B17852" s="294"/>
      <c r="C17852" s="294"/>
      <c r="D17852" s="294"/>
      <c r="E17852" s="294"/>
      <c r="F17852" s="294"/>
    </row>
    <row r="17853">
      <c r="A17853" s="294" t="s">
        <v>32608</v>
      </c>
      <c r="B17853" s="294"/>
      <c r="C17853" s="294"/>
      <c r="D17853" s="294"/>
      <c r="E17853" s="294"/>
      <c r="F17853" s="294"/>
    </row>
    <row r="17854">
      <c r="A17854" s="294" t="s">
        <v>32609</v>
      </c>
      <c r="B17854" s="294"/>
      <c r="C17854" s="294"/>
      <c r="D17854" s="294"/>
      <c r="E17854" s="294"/>
      <c r="F17854" s="294"/>
    </row>
    <row r="17855">
      <c r="A17855" s="294" t="s">
        <v>32610</v>
      </c>
      <c r="B17855" s="294"/>
      <c r="C17855" s="294"/>
      <c r="D17855" s="294"/>
      <c r="E17855" s="294"/>
      <c r="F17855" s="294"/>
    </row>
    <row r="17856">
      <c r="A17856" s="294" t="s">
        <v>32611</v>
      </c>
      <c r="B17856" s="294"/>
      <c r="C17856" s="294"/>
      <c r="D17856" s="294"/>
      <c r="E17856" s="294"/>
      <c r="F17856" s="294"/>
    </row>
    <row r="17857">
      <c r="A17857" s="294" t="s">
        <v>32612</v>
      </c>
      <c r="B17857" s="294"/>
      <c r="C17857" s="294"/>
      <c r="D17857" s="294"/>
      <c r="E17857" s="294"/>
      <c r="F17857" s="294"/>
    </row>
    <row r="17858">
      <c r="A17858" s="294" t="s">
        <v>32613</v>
      </c>
      <c r="B17858" s="294"/>
      <c r="C17858" s="294"/>
      <c r="D17858" s="294"/>
      <c r="E17858" s="294"/>
      <c r="F17858" s="294"/>
    </row>
    <row r="17859">
      <c r="A17859" s="294" t="s">
        <v>32614</v>
      </c>
      <c r="B17859" s="294"/>
      <c r="C17859" s="294"/>
      <c r="D17859" s="294"/>
      <c r="E17859" s="294"/>
      <c r="F17859" s="294"/>
    </row>
    <row r="17860">
      <c r="A17860" s="294" t="s">
        <v>32615</v>
      </c>
      <c r="B17860" s="294"/>
      <c r="C17860" s="294"/>
      <c r="D17860" s="294"/>
      <c r="E17860" s="294"/>
      <c r="F17860" s="294"/>
    </row>
    <row r="17861">
      <c r="A17861" s="294"/>
      <c r="B17861" s="294"/>
      <c r="C17861" s="294"/>
      <c r="D17861" s="294"/>
      <c r="E17861" s="294"/>
      <c r="F17861" s="294"/>
    </row>
    <row r="17862">
      <c r="A17862" s="294" t="s">
        <v>21304</v>
      </c>
      <c r="B17862" s="294"/>
      <c r="C17862" s="294"/>
      <c r="D17862" s="294"/>
      <c r="E17862" s="294"/>
      <c r="F17862" s="294"/>
    </row>
    <row r="17863">
      <c r="A17863" s="294"/>
      <c r="B17863" s="294"/>
      <c r="C17863" s="294"/>
      <c r="D17863" s="294"/>
      <c r="E17863" s="294"/>
      <c r="F17863" s="294"/>
    </row>
    <row r="17864">
      <c r="A17864" s="294" t="s">
        <v>32616</v>
      </c>
      <c r="B17864" s="294"/>
      <c r="C17864" s="294"/>
      <c r="D17864" s="294"/>
      <c r="E17864" s="294"/>
      <c r="F17864" s="294"/>
    </row>
    <row r="17865">
      <c r="A17865" s="294" t="s">
        <v>32617</v>
      </c>
      <c r="B17865" s="294"/>
      <c r="C17865" s="294"/>
      <c r="D17865" s="294"/>
      <c r="E17865" s="294"/>
      <c r="F17865" s="294"/>
    </row>
    <row r="17866">
      <c r="A17866" s="294" t="s">
        <v>32618</v>
      </c>
      <c r="B17866" s="294"/>
      <c r="C17866" s="294"/>
      <c r="D17866" s="294"/>
      <c r="E17866" s="294"/>
      <c r="F17866" s="294"/>
    </row>
    <row r="17867">
      <c r="A17867" s="294" t="s">
        <v>32619</v>
      </c>
      <c r="B17867" s="294"/>
      <c r="C17867" s="294"/>
      <c r="D17867" s="294"/>
      <c r="E17867" s="294"/>
      <c r="F17867" s="294"/>
    </row>
    <row r="17868">
      <c r="A17868" s="294" t="s">
        <v>32620</v>
      </c>
      <c r="B17868" s="294"/>
      <c r="C17868" s="294"/>
      <c r="D17868" s="294"/>
      <c r="E17868" s="294"/>
      <c r="F17868" s="294"/>
    </row>
    <row r="17869">
      <c r="A17869" s="294" t="s">
        <v>32621</v>
      </c>
      <c r="B17869" s="294"/>
      <c r="C17869" s="294"/>
      <c r="D17869" s="294"/>
      <c r="E17869" s="294"/>
      <c r="F17869" s="294"/>
    </row>
    <row r="17870">
      <c r="A17870" s="294"/>
      <c r="B17870" s="294"/>
      <c r="C17870" s="294"/>
      <c r="D17870" s="294"/>
      <c r="E17870" s="294"/>
      <c r="F17870" s="294"/>
    </row>
    <row r="17871">
      <c r="A17871" s="294"/>
      <c r="B17871" s="294"/>
      <c r="C17871" s="294"/>
      <c r="D17871" s="294"/>
      <c r="E17871" s="294"/>
      <c r="F17871" s="294"/>
    </row>
    <row r="17872">
      <c r="A17872" s="294" t="s">
        <v>28124</v>
      </c>
      <c r="B17872" s="294"/>
      <c r="C17872" s="294"/>
      <c r="D17872" s="294"/>
      <c r="E17872" s="294"/>
      <c r="F17872" s="294"/>
    </row>
    <row r="17873">
      <c r="A17873" s="294" t="s">
        <v>32622</v>
      </c>
      <c r="B17873" s="294"/>
      <c r="C17873" s="294"/>
      <c r="D17873" s="294"/>
      <c r="E17873" s="294"/>
      <c r="F17873" s="294"/>
    </row>
    <row r="17874">
      <c r="A17874" s="294" t="s">
        <v>21672</v>
      </c>
      <c r="B17874" s="294"/>
      <c r="C17874" s="294"/>
      <c r="D17874" s="294"/>
      <c r="E17874" s="294"/>
      <c r="F17874" s="294"/>
    </row>
    <row r="17875">
      <c r="A17875" s="294" t="s">
        <v>32623</v>
      </c>
      <c r="B17875" s="294"/>
      <c r="C17875" s="294"/>
      <c r="D17875" s="294"/>
      <c r="E17875" s="294"/>
      <c r="F17875" s="294"/>
    </row>
    <row r="17876">
      <c r="A17876" s="294"/>
      <c r="B17876" s="294"/>
      <c r="C17876" s="294"/>
      <c r="D17876" s="294"/>
      <c r="E17876" s="294"/>
      <c r="F17876" s="294"/>
    </row>
    <row r="17877">
      <c r="A17877" s="294" t="s">
        <v>24077</v>
      </c>
      <c r="B17877" s="294"/>
      <c r="C17877" s="294"/>
      <c r="D17877" s="294"/>
      <c r="E17877" s="294"/>
      <c r="F17877" s="294"/>
    </row>
    <row r="17878">
      <c r="A17878" s="294"/>
      <c r="B17878" s="294"/>
      <c r="C17878" s="294"/>
      <c r="D17878" s="294"/>
      <c r="E17878" s="294"/>
      <c r="F17878" s="294"/>
    </row>
    <row r="17879">
      <c r="A17879" s="294" t="s">
        <v>32624</v>
      </c>
      <c r="B17879" s="294"/>
      <c r="C17879" s="294"/>
      <c r="D17879" s="294"/>
      <c r="E17879" s="294"/>
      <c r="F17879" s="294"/>
    </row>
    <row r="17880">
      <c r="A17880" s="294" t="s">
        <v>32625</v>
      </c>
      <c r="B17880" s="294"/>
      <c r="C17880" s="294"/>
      <c r="D17880" s="294"/>
      <c r="E17880" s="294"/>
      <c r="F17880" s="294"/>
    </row>
    <row r="17881">
      <c r="A17881" s="294" t="s">
        <v>32626</v>
      </c>
      <c r="B17881" s="294"/>
      <c r="C17881" s="294"/>
      <c r="D17881" s="294"/>
      <c r="E17881" s="294"/>
      <c r="F17881" s="294"/>
    </row>
    <row r="17882">
      <c r="A17882" s="294" t="s">
        <v>32627</v>
      </c>
      <c r="B17882" s="294"/>
      <c r="C17882" s="294"/>
      <c r="D17882" s="294"/>
      <c r="E17882" s="294"/>
      <c r="F17882" s="294"/>
    </row>
    <row r="17883">
      <c r="A17883" s="294" t="s">
        <v>32628</v>
      </c>
      <c r="B17883" s="294"/>
      <c r="C17883" s="294"/>
      <c r="D17883" s="294"/>
      <c r="E17883" s="294"/>
      <c r="F17883" s="294"/>
    </row>
    <row r="17884">
      <c r="A17884" s="294" t="s">
        <v>32629</v>
      </c>
      <c r="B17884" s="294"/>
      <c r="C17884" s="294"/>
      <c r="D17884" s="294"/>
      <c r="E17884" s="294"/>
      <c r="F17884" s="294"/>
    </row>
    <row r="17885">
      <c r="A17885" s="294" t="s">
        <v>32630</v>
      </c>
      <c r="B17885" s="294"/>
      <c r="C17885" s="294"/>
      <c r="D17885" s="294"/>
      <c r="E17885" s="294"/>
      <c r="F17885" s="294"/>
    </row>
    <row r="17886">
      <c r="A17886" s="294"/>
      <c r="B17886" s="294"/>
      <c r="C17886" s="294"/>
      <c r="D17886" s="294"/>
      <c r="E17886" s="294"/>
      <c r="F17886" s="294"/>
    </row>
    <row r="17887">
      <c r="A17887" s="294"/>
      <c r="B17887" s="294"/>
      <c r="C17887" s="294"/>
      <c r="D17887" s="294"/>
      <c r="E17887" s="294"/>
      <c r="F17887" s="294"/>
    </row>
    <row r="17888">
      <c r="A17888" s="294" t="s">
        <v>22564</v>
      </c>
      <c r="B17888" s="294"/>
      <c r="C17888" s="294"/>
      <c r="D17888" s="294"/>
      <c r="E17888" s="294"/>
      <c r="F17888" s="294"/>
    </row>
    <row r="17889">
      <c r="A17889" s="294" t="s">
        <v>20470</v>
      </c>
      <c r="B17889" s="294"/>
      <c r="C17889" s="294"/>
      <c r="D17889" s="294"/>
      <c r="E17889" s="294"/>
      <c r="F17889" s="294"/>
    </row>
    <row r="17890">
      <c r="A17890" s="294"/>
      <c r="B17890" s="294"/>
      <c r="C17890" s="294"/>
      <c r="D17890" s="294"/>
      <c r="E17890" s="294"/>
      <c r="F17890" s="294"/>
    </row>
    <row r="17891">
      <c r="A17891" s="294" t="s">
        <v>32631</v>
      </c>
      <c r="B17891" s="294"/>
      <c r="C17891" s="294"/>
      <c r="D17891" s="294"/>
      <c r="E17891" s="294"/>
      <c r="F17891" s="294"/>
    </row>
    <row r="17892">
      <c r="A17892" s="294" t="s">
        <v>32632</v>
      </c>
      <c r="B17892" s="294"/>
      <c r="C17892" s="294"/>
      <c r="D17892" s="294"/>
      <c r="E17892" s="294"/>
      <c r="F17892" s="294"/>
    </row>
    <row r="17893">
      <c r="A17893" s="294" t="s">
        <v>32633</v>
      </c>
      <c r="B17893" s="294"/>
      <c r="C17893" s="294"/>
      <c r="D17893" s="294"/>
      <c r="E17893" s="294"/>
      <c r="F17893" s="294"/>
    </row>
    <row r="17894">
      <c r="A17894" s="294"/>
      <c r="B17894" s="294"/>
      <c r="C17894" s="294"/>
      <c r="D17894" s="294"/>
      <c r="E17894" s="294"/>
      <c r="F17894" s="294"/>
    </row>
    <row r="17895">
      <c r="A17895" s="294" t="s">
        <v>28143</v>
      </c>
      <c r="B17895" s="294"/>
      <c r="C17895" s="294"/>
      <c r="D17895" s="294"/>
      <c r="E17895" s="294"/>
      <c r="F17895" s="294"/>
    </row>
    <row r="17896">
      <c r="A17896" s="294"/>
      <c r="B17896" s="294"/>
      <c r="C17896" s="294"/>
      <c r="D17896" s="294"/>
      <c r="E17896" s="294"/>
      <c r="F17896" s="294"/>
    </row>
    <row r="17897">
      <c r="A17897" s="294" t="s">
        <v>32634</v>
      </c>
      <c r="B17897" s="294"/>
      <c r="C17897" s="294"/>
      <c r="D17897" s="294"/>
      <c r="E17897" s="294"/>
      <c r="F17897" s="294"/>
    </row>
    <row r="17898">
      <c r="A17898" s="294" t="s">
        <v>32635</v>
      </c>
      <c r="B17898" s="294"/>
      <c r="C17898" s="294"/>
      <c r="D17898" s="294"/>
      <c r="E17898" s="294"/>
      <c r="F17898" s="294"/>
    </row>
    <row r="17899">
      <c r="A17899" s="294" t="s">
        <v>32636</v>
      </c>
      <c r="B17899" s="294"/>
      <c r="C17899" s="294"/>
      <c r="D17899" s="294"/>
      <c r="E17899" s="294"/>
      <c r="F17899" s="294"/>
    </row>
    <row r="17900">
      <c r="A17900" s="294" t="s">
        <v>32637</v>
      </c>
      <c r="B17900" s="294"/>
      <c r="C17900" s="294"/>
      <c r="D17900" s="294"/>
      <c r="E17900" s="294"/>
      <c r="F17900" s="294"/>
    </row>
    <row r="17901">
      <c r="A17901" s="294" t="s">
        <v>32638</v>
      </c>
      <c r="B17901" s="294"/>
      <c r="C17901" s="294"/>
      <c r="D17901" s="294"/>
      <c r="E17901" s="294"/>
      <c r="F17901" s="294"/>
    </row>
    <row r="17902">
      <c r="A17902" s="294" t="s">
        <v>32639</v>
      </c>
      <c r="B17902" s="294"/>
      <c r="C17902" s="294"/>
      <c r="D17902" s="294"/>
      <c r="E17902" s="294"/>
      <c r="F17902" s="294"/>
    </row>
    <row r="17903">
      <c r="A17903" s="294"/>
      <c r="B17903" s="294"/>
      <c r="C17903" s="294"/>
      <c r="D17903" s="294"/>
      <c r="E17903" s="294"/>
      <c r="F17903" s="294"/>
    </row>
    <row r="17904">
      <c r="A17904" s="294" t="s">
        <v>25653</v>
      </c>
      <c r="B17904" s="294"/>
      <c r="C17904" s="294"/>
      <c r="D17904" s="294"/>
      <c r="E17904" s="294"/>
      <c r="F17904" s="294"/>
    </row>
    <row r="17905">
      <c r="A17905" s="294" t="s">
        <v>23767</v>
      </c>
      <c r="B17905" s="294"/>
      <c r="C17905" s="294"/>
      <c r="D17905" s="294"/>
      <c r="E17905" s="294"/>
      <c r="F17905" s="294"/>
    </row>
    <row r="17906">
      <c r="A17906" s="294"/>
      <c r="B17906" s="294"/>
      <c r="C17906" s="294"/>
      <c r="D17906" s="294"/>
      <c r="E17906" s="294"/>
      <c r="F17906" s="294"/>
    </row>
    <row r="17907">
      <c r="A17907" s="294" t="s">
        <v>32640</v>
      </c>
      <c r="B17907" s="294"/>
      <c r="C17907" s="294"/>
      <c r="D17907" s="294"/>
      <c r="E17907" s="294"/>
      <c r="F17907" s="294"/>
    </row>
    <row r="17908">
      <c r="A17908" s="294" t="s">
        <v>32641</v>
      </c>
      <c r="B17908" s="294"/>
      <c r="C17908" s="294"/>
      <c r="D17908" s="294"/>
      <c r="E17908" s="294"/>
      <c r="F17908" s="294"/>
    </row>
    <row r="17909">
      <c r="A17909" s="294" t="s">
        <v>32642</v>
      </c>
      <c r="B17909" s="294"/>
      <c r="C17909" s="294"/>
      <c r="D17909" s="294"/>
      <c r="E17909" s="294"/>
      <c r="F17909" s="294"/>
    </row>
    <row r="17910">
      <c r="A17910" s="294"/>
      <c r="B17910" s="294"/>
      <c r="C17910" s="294"/>
      <c r="D17910" s="294"/>
      <c r="E17910" s="294"/>
      <c r="F17910" s="294"/>
    </row>
    <row r="17911">
      <c r="A17911" s="294" t="s">
        <v>23201</v>
      </c>
      <c r="B17911" s="294"/>
      <c r="C17911" s="294"/>
      <c r="D17911" s="294"/>
      <c r="E17911" s="294"/>
      <c r="F17911" s="294"/>
    </row>
    <row r="17912">
      <c r="A17912" s="294" t="s">
        <v>23772</v>
      </c>
      <c r="B17912" s="294"/>
      <c r="C17912" s="294"/>
      <c r="D17912" s="294"/>
      <c r="E17912" s="294"/>
      <c r="F17912" s="294"/>
    </row>
    <row r="17913">
      <c r="A17913" s="294"/>
      <c r="B17913" s="294"/>
      <c r="C17913" s="294"/>
      <c r="D17913" s="294"/>
      <c r="E17913" s="294"/>
      <c r="F17913" s="294"/>
    </row>
    <row r="17914">
      <c r="A17914" s="294" t="s">
        <v>32643</v>
      </c>
      <c r="B17914" s="294"/>
      <c r="C17914" s="294"/>
      <c r="D17914" s="294"/>
      <c r="E17914" s="294"/>
      <c r="F17914" s="294"/>
    </row>
    <row r="17915">
      <c r="A17915" s="294" t="s">
        <v>24211</v>
      </c>
      <c r="B17915" s="294"/>
      <c r="C17915" s="294"/>
      <c r="D17915" s="294"/>
      <c r="E17915" s="294"/>
      <c r="F17915" s="294"/>
    </row>
    <row r="17916">
      <c r="A17916" s="294" t="s">
        <v>32644</v>
      </c>
      <c r="B17916" s="294"/>
      <c r="C17916" s="294"/>
      <c r="D17916" s="294"/>
      <c r="E17916" s="294"/>
      <c r="F17916" s="294"/>
    </row>
    <row r="17917">
      <c r="A17917" s="294" t="s">
        <v>32645</v>
      </c>
      <c r="B17917" s="294"/>
      <c r="C17917" s="294"/>
      <c r="D17917" s="294"/>
      <c r="E17917" s="294"/>
      <c r="F17917" s="294"/>
    </row>
    <row r="17918">
      <c r="A17918" s="294"/>
      <c r="B17918" s="294"/>
      <c r="C17918" s="294"/>
      <c r="D17918" s="294"/>
      <c r="E17918" s="294"/>
      <c r="F17918" s="294"/>
    </row>
    <row r="17919">
      <c r="A17919" s="294" t="s">
        <v>32646</v>
      </c>
      <c r="B17919" s="294"/>
      <c r="C17919" s="294"/>
      <c r="D17919" s="294"/>
      <c r="E17919" s="294"/>
      <c r="F17919" s="294"/>
    </row>
    <row r="17920">
      <c r="A17920" s="294"/>
      <c r="B17920" s="294"/>
      <c r="C17920" s="294"/>
      <c r="D17920" s="294"/>
      <c r="E17920" s="294"/>
      <c r="F17920" s="294"/>
    </row>
    <row r="17921">
      <c r="A17921" s="294" t="s">
        <v>32647</v>
      </c>
      <c r="B17921" s="294"/>
      <c r="C17921" s="294"/>
      <c r="D17921" s="294"/>
      <c r="E17921" s="294"/>
      <c r="F17921" s="294"/>
    </row>
    <row r="17922">
      <c r="A17922" s="294" t="s">
        <v>32648</v>
      </c>
      <c r="B17922" s="294"/>
      <c r="C17922" s="294"/>
      <c r="D17922" s="294"/>
      <c r="E17922" s="294"/>
      <c r="F17922" s="294"/>
    </row>
    <row r="17923">
      <c r="A17923" s="294" t="s">
        <v>32649</v>
      </c>
      <c r="B17923" s="294"/>
      <c r="C17923" s="294"/>
      <c r="D17923" s="294"/>
      <c r="E17923" s="294"/>
      <c r="F17923" s="294"/>
    </row>
    <row r="17924">
      <c r="A17924" s="294" t="s">
        <v>32650</v>
      </c>
      <c r="B17924" s="294"/>
      <c r="C17924" s="294"/>
      <c r="D17924" s="294"/>
      <c r="E17924" s="294"/>
      <c r="F17924" s="294"/>
    </row>
    <row r="17925">
      <c r="A17925" s="294" t="s">
        <v>32651</v>
      </c>
      <c r="B17925" s="294"/>
      <c r="C17925" s="294"/>
      <c r="D17925" s="294"/>
      <c r="E17925" s="294"/>
      <c r="F17925" s="294"/>
    </row>
    <row r="17926">
      <c r="A17926" s="294"/>
      <c r="B17926" s="294"/>
      <c r="C17926" s="294"/>
      <c r="D17926" s="294"/>
      <c r="E17926" s="294"/>
      <c r="F17926" s="294"/>
    </row>
    <row r="17927">
      <c r="A17927" s="294" t="s">
        <v>28124</v>
      </c>
      <c r="B17927" s="294"/>
      <c r="C17927" s="294"/>
      <c r="D17927" s="294"/>
      <c r="E17927" s="294"/>
      <c r="F17927" s="294"/>
    </row>
    <row r="17928">
      <c r="A17928" s="294" t="s">
        <v>32652</v>
      </c>
      <c r="B17928" s="294"/>
      <c r="C17928" s="294"/>
      <c r="D17928" s="294"/>
      <c r="E17928" s="294"/>
      <c r="F17928" s="294"/>
    </row>
    <row r="17929">
      <c r="A17929" s="294" t="s">
        <v>32653</v>
      </c>
      <c r="B17929" s="294"/>
      <c r="C17929" s="294"/>
      <c r="D17929" s="294"/>
      <c r="E17929" s="294"/>
      <c r="F17929" s="294"/>
    </row>
    <row r="17930">
      <c r="A17930" s="294"/>
      <c r="B17930" s="294"/>
      <c r="C17930" s="294"/>
      <c r="D17930" s="294"/>
      <c r="E17930" s="294"/>
      <c r="F17930" s="294"/>
    </row>
    <row r="17931">
      <c r="A17931" s="294" t="s">
        <v>25957</v>
      </c>
      <c r="B17931" s="294"/>
      <c r="C17931" s="294"/>
      <c r="D17931" s="294"/>
      <c r="E17931" s="294"/>
      <c r="F17931" s="294"/>
    </row>
    <row r="17932">
      <c r="A17932" s="294"/>
      <c r="B17932" s="294"/>
      <c r="C17932" s="294"/>
      <c r="D17932" s="294"/>
      <c r="E17932" s="294"/>
      <c r="F17932" s="294"/>
    </row>
    <row r="17933">
      <c r="A17933" s="294" t="s">
        <v>32654</v>
      </c>
      <c r="B17933" s="294"/>
      <c r="C17933" s="294"/>
      <c r="D17933" s="294"/>
      <c r="E17933" s="294"/>
      <c r="F17933" s="294"/>
    </row>
    <row r="17934">
      <c r="A17934" s="294"/>
      <c r="B17934" s="294"/>
      <c r="C17934" s="294"/>
      <c r="D17934" s="294"/>
      <c r="E17934" s="294"/>
      <c r="F17934" s="294"/>
    </row>
    <row r="17935">
      <c r="A17935" s="294" t="s">
        <v>26193</v>
      </c>
      <c r="B17935" s="294"/>
      <c r="C17935" s="294"/>
      <c r="D17935" s="294"/>
      <c r="E17935" s="294"/>
      <c r="F17935" s="294"/>
    </row>
    <row r="17936">
      <c r="A17936" s="294"/>
      <c r="B17936" s="294"/>
      <c r="C17936" s="294"/>
      <c r="D17936" s="294"/>
      <c r="E17936" s="294"/>
      <c r="F17936" s="294"/>
    </row>
    <row r="17937">
      <c r="A17937" s="294" t="s">
        <v>26194</v>
      </c>
      <c r="B17937" s="294"/>
      <c r="C17937" s="294"/>
      <c r="D17937" s="294"/>
      <c r="E17937" s="294"/>
      <c r="F17937" s="294"/>
    </row>
    <row r="17938">
      <c r="A17938" s="294" t="s">
        <v>30062</v>
      </c>
      <c r="B17938" s="294"/>
      <c r="C17938" s="294"/>
      <c r="D17938" s="294"/>
      <c r="E17938" s="294"/>
      <c r="F17938" s="294"/>
    </row>
    <row r="17939">
      <c r="A17939" s="294" t="s">
        <v>26229</v>
      </c>
      <c r="B17939" s="294"/>
      <c r="C17939" s="294"/>
      <c r="D17939" s="294"/>
      <c r="E17939" s="294"/>
      <c r="F17939" s="294"/>
    </row>
    <row r="17940">
      <c r="A17940" s="294" t="s">
        <v>26230</v>
      </c>
      <c r="B17940" s="294"/>
      <c r="C17940" s="294"/>
      <c r="D17940" s="294"/>
      <c r="E17940" s="294"/>
      <c r="F17940" s="294"/>
    </row>
    <row r="17941">
      <c r="A17941" s="294" t="s">
        <v>26200</v>
      </c>
      <c r="B17941" s="294"/>
      <c r="C17941" s="294"/>
      <c r="D17941" s="294"/>
      <c r="E17941" s="294"/>
      <c r="F17941" s="294"/>
    </row>
    <row r="17942">
      <c r="A17942" s="294" t="s">
        <v>26231</v>
      </c>
      <c r="B17942" s="294"/>
      <c r="C17942" s="294"/>
      <c r="D17942" s="294"/>
      <c r="E17942" s="294"/>
      <c r="F17942" s="294"/>
    </row>
    <row r="17943">
      <c r="A17943" s="294" t="s">
        <v>32655</v>
      </c>
      <c r="B17943" s="294"/>
      <c r="C17943" s="294"/>
      <c r="D17943" s="294"/>
      <c r="E17943" s="294"/>
      <c r="F17943" s="294"/>
    </row>
    <row r="17944">
      <c r="A17944" s="294" t="s">
        <v>32656</v>
      </c>
      <c r="B17944" s="294"/>
      <c r="C17944" s="294"/>
      <c r="D17944" s="294"/>
      <c r="E17944" s="294"/>
      <c r="F17944" s="294"/>
    </row>
    <row r="17945">
      <c r="A17945" s="294" t="s">
        <v>32657</v>
      </c>
      <c r="B17945" s="294"/>
      <c r="C17945" s="294"/>
      <c r="D17945" s="294"/>
      <c r="E17945" s="294"/>
      <c r="F17945" s="294"/>
    </row>
    <row r="17946">
      <c r="A17946" s="294"/>
      <c r="B17946" s="294"/>
      <c r="C17946" s="294"/>
      <c r="D17946" s="294"/>
      <c r="E17946" s="294"/>
      <c r="F17946" s="294"/>
    </row>
    <row r="17947">
      <c r="A17947" s="294" t="s">
        <v>25967</v>
      </c>
      <c r="B17947" s="294"/>
      <c r="C17947" s="294"/>
      <c r="D17947" s="294"/>
      <c r="E17947" s="294"/>
      <c r="F17947" s="294"/>
    </row>
    <row r="17948">
      <c r="A17948" s="294"/>
      <c r="B17948" s="294"/>
      <c r="C17948" s="294"/>
      <c r="D17948" s="294"/>
      <c r="E17948" s="294"/>
      <c r="F17948" s="294"/>
    </row>
    <row r="17949">
      <c r="A17949" s="294" t="s">
        <v>32658</v>
      </c>
      <c r="B17949" s="294"/>
      <c r="C17949" s="294"/>
      <c r="D17949" s="294"/>
      <c r="E17949" s="294"/>
      <c r="F17949" s="294"/>
    </row>
    <row r="17950">
      <c r="A17950" s="294" t="s">
        <v>32659</v>
      </c>
      <c r="B17950" s="294"/>
      <c r="C17950" s="294"/>
      <c r="D17950" s="294"/>
      <c r="E17950" s="294"/>
      <c r="F17950" s="294"/>
    </row>
    <row r="17951">
      <c r="A17951" s="294" t="s">
        <v>32660</v>
      </c>
      <c r="B17951" s="294"/>
      <c r="C17951" s="294"/>
      <c r="D17951" s="294"/>
      <c r="E17951" s="294"/>
      <c r="F17951" s="294"/>
    </row>
    <row r="17952">
      <c r="A17952" s="294" t="s">
        <v>32661</v>
      </c>
      <c r="B17952" s="294"/>
      <c r="C17952" s="294"/>
      <c r="D17952" s="294"/>
      <c r="E17952" s="294"/>
      <c r="F17952" s="294"/>
    </row>
    <row r="17953">
      <c r="A17953" s="294" t="s">
        <v>32662</v>
      </c>
      <c r="B17953" s="294"/>
      <c r="C17953" s="294"/>
      <c r="D17953" s="294"/>
      <c r="E17953" s="294"/>
      <c r="F17953" s="294"/>
    </row>
    <row r="17954">
      <c r="A17954" s="294" t="s">
        <v>32663</v>
      </c>
      <c r="B17954" s="294"/>
      <c r="C17954" s="294"/>
      <c r="D17954" s="294"/>
      <c r="E17954" s="294"/>
      <c r="F17954" s="294"/>
    </row>
    <row r="17955">
      <c r="A17955" s="294" t="s">
        <v>32664</v>
      </c>
      <c r="B17955" s="294"/>
      <c r="C17955" s="294"/>
      <c r="D17955" s="294"/>
      <c r="E17955" s="294"/>
      <c r="F17955" s="294"/>
    </row>
    <row r="17956">
      <c r="A17956" s="294" t="s">
        <v>32665</v>
      </c>
      <c r="B17956" s="294"/>
      <c r="C17956" s="294"/>
      <c r="D17956" s="294"/>
      <c r="E17956" s="294"/>
      <c r="F17956" s="294"/>
    </row>
    <row r="17957">
      <c r="A17957" s="294" t="s">
        <v>32666</v>
      </c>
      <c r="B17957" s="294"/>
      <c r="C17957" s="294"/>
      <c r="D17957" s="294"/>
      <c r="E17957" s="294"/>
      <c r="F17957" s="294"/>
    </row>
    <row r="17958">
      <c r="A17958" s="294" t="s">
        <v>32667</v>
      </c>
      <c r="B17958" s="294"/>
      <c r="C17958" s="294"/>
      <c r="D17958" s="294"/>
      <c r="E17958" s="294"/>
      <c r="F17958" s="294"/>
    </row>
    <row r="17959">
      <c r="A17959" s="294" t="s">
        <v>32668</v>
      </c>
      <c r="B17959" s="294"/>
      <c r="C17959" s="294"/>
      <c r="D17959" s="294"/>
      <c r="E17959" s="294"/>
      <c r="F17959" s="294"/>
    </row>
    <row r="17960">
      <c r="A17960" s="294"/>
      <c r="B17960" s="294"/>
      <c r="C17960" s="294"/>
      <c r="D17960" s="294"/>
      <c r="E17960" s="294"/>
      <c r="F17960" s="294"/>
    </row>
    <row r="17961">
      <c r="A17961" s="294" t="s">
        <v>26240</v>
      </c>
      <c r="B17961" s="294"/>
      <c r="C17961" s="294"/>
      <c r="D17961" s="294"/>
      <c r="E17961" s="294"/>
      <c r="F17961" s="294"/>
    </row>
    <row r="17962">
      <c r="A17962" s="294"/>
      <c r="B17962" s="294"/>
      <c r="C17962" s="294"/>
      <c r="D17962" s="294"/>
      <c r="E17962" s="294"/>
      <c r="F17962" s="294"/>
    </row>
    <row r="17963">
      <c r="A17963" s="294" t="s">
        <v>32669</v>
      </c>
      <c r="B17963" s="294"/>
      <c r="C17963" s="294"/>
      <c r="D17963" s="294"/>
      <c r="E17963" s="294"/>
      <c r="F17963" s="294"/>
    </row>
    <row r="17964">
      <c r="A17964" s="294" t="s">
        <v>31270</v>
      </c>
      <c r="B17964" s="294"/>
      <c r="C17964" s="294"/>
      <c r="D17964" s="294"/>
      <c r="E17964" s="294"/>
      <c r="F17964" s="294"/>
    </row>
    <row r="17965">
      <c r="A17965" s="294" t="s">
        <v>32670</v>
      </c>
      <c r="B17965" s="294"/>
      <c r="C17965" s="294"/>
      <c r="D17965" s="294"/>
      <c r="E17965" s="294"/>
      <c r="F17965" s="294"/>
    </row>
    <row r="17966">
      <c r="A17966" s="294" t="s">
        <v>31271</v>
      </c>
      <c r="B17966" s="294"/>
      <c r="C17966" s="294"/>
      <c r="D17966" s="294"/>
      <c r="E17966" s="294"/>
      <c r="F17966" s="294"/>
    </row>
    <row r="17967">
      <c r="A17967" s="294" t="s">
        <v>32671</v>
      </c>
      <c r="B17967" s="294"/>
      <c r="C17967" s="294"/>
      <c r="D17967" s="294"/>
      <c r="E17967" s="294"/>
      <c r="F17967" s="294"/>
    </row>
    <row r="17968">
      <c r="A17968" s="294" t="s">
        <v>32672</v>
      </c>
      <c r="B17968" s="294"/>
      <c r="C17968" s="294"/>
      <c r="D17968" s="294"/>
      <c r="E17968" s="294"/>
      <c r="F17968" s="294"/>
    </row>
    <row r="17969">
      <c r="A17969" s="294" t="s">
        <v>31645</v>
      </c>
      <c r="B17969" s="294"/>
      <c r="C17969" s="294"/>
      <c r="D17969" s="294"/>
      <c r="E17969" s="294"/>
      <c r="F17969" s="294"/>
    </row>
    <row r="17970">
      <c r="A17970" s="294"/>
      <c r="B17970" s="294"/>
      <c r="C17970" s="294"/>
      <c r="D17970" s="294"/>
      <c r="E17970" s="294"/>
      <c r="F17970" s="294"/>
    </row>
    <row r="17971">
      <c r="A17971" s="294" t="s">
        <v>26214</v>
      </c>
      <c r="B17971" s="294"/>
      <c r="C17971" s="294"/>
      <c r="D17971" s="294"/>
      <c r="E17971" s="294"/>
      <c r="F17971" s="294"/>
    </row>
    <row r="17972">
      <c r="A17972" s="294"/>
      <c r="B17972" s="294"/>
      <c r="C17972" s="294"/>
      <c r="D17972" s="294"/>
      <c r="E17972" s="294"/>
      <c r="F17972" s="294"/>
    </row>
    <row r="17973">
      <c r="A17973" s="294" t="s">
        <v>32673</v>
      </c>
      <c r="B17973" s="294"/>
      <c r="C17973" s="294"/>
      <c r="D17973" s="294"/>
      <c r="E17973" s="294"/>
      <c r="F17973" s="294"/>
    </row>
    <row r="17974">
      <c r="A17974" s="294" t="s">
        <v>32674</v>
      </c>
      <c r="B17974" s="294"/>
      <c r="C17974" s="294"/>
      <c r="D17974" s="294"/>
      <c r="E17974" s="294"/>
      <c r="F17974" s="294"/>
    </row>
    <row r="17975">
      <c r="A17975" s="294" t="s">
        <v>32675</v>
      </c>
      <c r="B17975" s="294"/>
      <c r="C17975" s="294"/>
      <c r="D17975" s="294"/>
      <c r="E17975" s="294"/>
      <c r="F17975" s="294"/>
    </row>
    <row r="17976">
      <c r="A17976" s="294" t="s">
        <v>32676</v>
      </c>
      <c r="B17976" s="294"/>
      <c r="C17976" s="294"/>
      <c r="D17976" s="294"/>
      <c r="E17976" s="294"/>
      <c r="F17976" s="294"/>
    </row>
    <row r="17977">
      <c r="A17977" s="294" t="s">
        <v>32677</v>
      </c>
      <c r="B17977" s="294"/>
      <c r="C17977" s="294"/>
      <c r="D17977" s="294"/>
      <c r="E17977" s="294"/>
      <c r="F17977" s="294"/>
    </row>
    <row r="17978">
      <c r="A17978" s="294"/>
      <c r="B17978" s="294"/>
      <c r="C17978" s="294"/>
      <c r="D17978" s="294"/>
      <c r="E17978" s="294"/>
      <c r="F17978" s="294"/>
    </row>
    <row r="17979">
      <c r="A17979" s="294" t="s">
        <v>26253</v>
      </c>
      <c r="B17979" s="294"/>
      <c r="C17979" s="294"/>
      <c r="D17979" s="294"/>
      <c r="E17979" s="294"/>
      <c r="F17979" s="294"/>
    </row>
    <row r="17980">
      <c r="A17980" s="294"/>
      <c r="B17980" s="294"/>
      <c r="C17980" s="294"/>
      <c r="D17980" s="294"/>
      <c r="E17980" s="294"/>
      <c r="F17980" s="294"/>
    </row>
    <row r="17981">
      <c r="A17981" s="294" t="s">
        <v>32678</v>
      </c>
      <c r="B17981" s="294"/>
      <c r="C17981" s="294"/>
      <c r="D17981" s="294"/>
      <c r="E17981" s="294"/>
      <c r="F17981" s="294"/>
    </row>
    <row r="17982">
      <c r="A17982" s="294" t="s">
        <v>32679</v>
      </c>
      <c r="B17982" s="294"/>
      <c r="C17982" s="294"/>
      <c r="D17982" s="294"/>
      <c r="E17982" s="294"/>
      <c r="F17982" s="294"/>
    </row>
    <row r="17983">
      <c r="A17983" s="294" t="s">
        <v>32680</v>
      </c>
      <c r="B17983" s="294"/>
      <c r="C17983" s="294"/>
      <c r="D17983" s="294"/>
      <c r="E17983" s="294"/>
      <c r="F17983" s="294"/>
    </row>
    <row r="17984">
      <c r="A17984" s="294" t="s">
        <v>32681</v>
      </c>
      <c r="B17984" s="294"/>
      <c r="C17984" s="294"/>
      <c r="D17984" s="294"/>
      <c r="E17984" s="294"/>
      <c r="F17984" s="294"/>
    </row>
    <row r="17985">
      <c r="A17985" s="294" t="s">
        <v>32682</v>
      </c>
      <c r="B17985" s="294"/>
      <c r="C17985" s="294"/>
      <c r="D17985" s="294"/>
      <c r="E17985" s="294"/>
      <c r="F17985" s="294"/>
    </row>
    <row r="17986">
      <c r="A17986" s="294" t="s">
        <v>32683</v>
      </c>
      <c r="B17986" s="294"/>
      <c r="C17986" s="294"/>
      <c r="D17986" s="294"/>
      <c r="E17986" s="294"/>
      <c r="F17986" s="294"/>
    </row>
    <row r="17987">
      <c r="A17987" s="294"/>
      <c r="B17987" s="294"/>
      <c r="C17987" s="294"/>
      <c r="D17987" s="294"/>
      <c r="E17987" s="294"/>
      <c r="F17987" s="294"/>
    </row>
    <row r="17988">
      <c r="A17988" s="294"/>
      <c r="B17988" s="294"/>
      <c r="C17988" s="294"/>
      <c r="D17988" s="294"/>
      <c r="E17988" s="294"/>
      <c r="F17988" s="294"/>
    </row>
    <row r="17989">
      <c r="A17989" s="294"/>
      <c r="B17989" s="294"/>
      <c r="C17989" s="294"/>
      <c r="D17989" s="294"/>
      <c r="E17989" s="294"/>
      <c r="F17989" s="294"/>
    </row>
    <row r="17990">
      <c r="A17990" s="294" t="s">
        <v>28124</v>
      </c>
      <c r="B17990" s="294"/>
      <c r="C17990" s="294"/>
      <c r="D17990" s="294"/>
      <c r="E17990" s="294"/>
      <c r="F17990" s="294"/>
    </row>
    <row r="17991">
      <c r="A17991" s="294" t="s">
        <v>32684</v>
      </c>
      <c r="B17991" s="294"/>
      <c r="C17991" s="294"/>
      <c r="D17991" s="294"/>
      <c r="E17991" s="294"/>
      <c r="F17991" s="294"/>
    </row>
    <row r="17992">
      <c r="A17992" s="294" t="s">
        <v>21618</v>
      </c>
      <c r="B17992" s="294"/>
      <c r="C17992" s="294"/>
      <c r="D17992" s="294"/>
      <c r="E17992" s="294"/>
      <c r="F17992" s="294"/>
    </row>
    <row r="17993">
      <c r="A17993" s="294"/>
      <c r="B17993" s="294"/>
      <c r="C17993" s="294"/>
      <c r="D17993" s="294"/>
      <c r="E17993" s="294"/>
      <c r="F17993" s="294"/>
    </row>
    <row r="17994">
      <c r="A17994" s="294" t="s">
        <v>32685</v>
      </c>
      <c r="B17994" s="294"/>
      <c r="C17994" s="294"/>
      <c r="D17994" s="294"/>
      <c r="E17994" s="294"/>
      <c r="F17994" s="294"/>
    </row>
    <row r="17995">
      <c r="A17995" s="294"/>
      <c r="B17995" s="294"/>
      <c r="C17995" s="294"/>
      <c r="D17995" s="294"/>
      <c r="E17995" s="294"/>
      <c r="F17995" s="294"/>
    </row>
    <row r="17996">
      <c r="A17996" s="294" t="s">
        <v>22512</v>
      </c>
      <c r="B17996" s="294"/>
      <c r="C17996" s="294"/>
      <c r="D17996" s="294"/>
      <c r="E17996" s="294"/>
      <c r="F17996" s="294"/>
    </row>
    <row r="17997">
      <c r="A17997" s="294" t="s">
        <v>27620</v>
      </c>
      <c r="B17997" s="294"/>
      <c r="C17997" s="294"/>
      <c r="D17997" s="294"/>
      <c r="E17997" s="294"/>
      <c r="F17997" s="294"/>
    </row>
    <row r="17998">
      <c r="A17998" s="294"/>
      <c r="B17998" s="294"/>
      <c r="C17998" s="294"/>
      <c r="D17998" s="294"/>
      <c r="E17998" s="294"/>
      <c r="F17998" s="294"/>
    </row>
    <row r="17999">
      <c r="A17999" s="294" t="s">
        <v>32686</v>
      </c>
      <c r="B17999" s="294"/>
      <c r="C17999" s="294"/>
      <c r="D17999" s="294"/>
      <c r="E17999" s="294"/>
      <c r="F17999" s="294"/>
    </row>
    <row r="18000">
      <c r="A18000" s="294" t="s">
        <v>32687</v>
      </c>
      <c r="B18000" s="294"/>
      <c r="C18000" s="294"/>
      <c r="D18000" s="294"/>
      <c r="E18000" s="294"/>
      <c r="F18000" s="294"/>
    </row>
    <row r="18001">
      <c r="A18001" s="294" t="s">
        <v>32688</v>
      </c>
      <c r="B18001" s="294"/>
      <c r="C18001" s="294"/>
      <c r="D18001" s="294"/>
      <c r="E18001" s="294"/>
      <c r="F18001" s="294"/>
    </row>
    <row r="18002">
      <c r="A18002" s="294" t="s">
        <v>32689</v>
      </c>
      <c r="B18002" s="294"/>
      <c r="C18002" s="294"/>
      <c r="D18002" s="294"/>
      <c r="E18002" s="294"/>
      <c r="F18002" s="294"/>
    </row>
    <row r="18003">
      <c r="A18003" s="294" t="s">
        <v>26374</v>
      </c>
      <c r="B18003" s="294"/>
      <c r="C18003" s="294"/>
      <c r="D18003" s="294"/>
      <c r="E18003" s="294"/>
      <c r="F18003" s="294"/>
    </row>
    <row r="18004">
      <c r="A18004" s="294" t="s">
        <v>32690</v>
      </c>
      <c r="B18004" s="294"/>
      <c r="C18004" s="294"/>
      <c r="D18004" s="294"/>
      <c r="E18004" s="294"/>
      <c r="F18004" s="294"/>
    </row>
    <row r="18005">
      <c r="A18005" s="294" t="s">
        <v>32691</v>
      </c>
      <c r="B18005" s="294"/>
      <c r="C18005" s="294"/>
      <c r="D18005" s="294"/>
      <c r="E18005" s="294"/>
      <c r="F18005" s="294"/>
    </row>
    <row r="18006">
      <c r="A18006" s="294" t="s">
        <v>32692</v>
      </c>
      <c r="B18006" s="294"/>
      <c r="C18006" s="294"/>
      <c r="D18006" s="294"/>
      <c r="E18006" s="294"/>
      <c r="F18006" s="294"/>
    </row>
    <row r="18007">
      <c r="A18007" s="294"/>
      <c r="B18007" s="294"/>
      <c r="C18007" s="294"/>
      <c r="D18007" s="294"/>
      <c r="E18007" s="294"/>
      <c r="F18007" s="294"/>
    </row>
    <row r="18008">
      <c r="A18008" s="294" t="s">
        <v>23148</v>
      </c>
      <c r="B18008" s="294"/>
      <c r="C18008" s="294"/>
      <c r="D18008" s="294"/>
      <c r="E18008" s="294"/>
      <c r="F18008" s="294"/>
    </row>
    <row r="18009">
      <c r="A18009" s="294" t="s">
        <v>29478</v>
      </c>
      <c r="B18009" s="294"/>
      <c r="C18009" s="294"/>
      <c r="D18009" s="294"/>
      <c r="E18009" s="294"/>
      <c r="F18009" s="294"/>
    </row>
    <row r="18010">
      <c r="A18010" s="294"/>
      <c r="B18010" s="294"/>
      <c r="C18010" s="294"/>
      <c r="D18010" s="294"/>
      <c r="E18010" s="294"/>
      <c r="F18010" s="294"/>
    </row>
    <row r="18011">
      <c r="A18011" s="294" t="s">
        <v>22612</v>
      </c>
      <c r="B18011" s="294"/>
      <c r="C18011" s="294"/>
      <c r="D18011" s="294"/>
      <c r="E18011" s="294"/>
      <c r="F18011" s="294"/>
    </row>
    <row r="18012">
      <c r="A18012" s="294" t="s">
        <v>23706</v>
      </c>
      <c r="B18012" s="294"/>
      <c r="C18012" s="294"/>
      <c r="D18012" s="294"/>
      <c r="E18012" s="294"/>
      <c r="F18012" s="294"/>
    </row>
    <row r="18013">
      <c r="A18013" s="294" t="s">
        <v>22613</v>
      </c>
      <c r="B18013" s="294"/>
      <c r="C18013" s="294"/>
      <c r="D18013" s="294"/>
      <c r="E18013" s="294"/>
      <c r="F18013" s="294"/>
    </row>
    <row r="18014">
      <c r="A18014" s="294" t="s">
        <v>32693</v>
      </c>
      <c r="B18014" s="294"/>
      <c r="C18014" s="294"/>
      <c r="D18014" s="294"/>
      <c r="E18014" s="294"/>
      <c r="F18014" s="294"/>
    </row>
    <row r="18015">
      <c r="A18015" s="294" t="s">
        <v>32694</v>
      </c>
      <c r="B18015" s="294"/>
      <c r="C18015" s="294"/>
      <c r="D18015" s="294"/>
      <c r="E18015" s="294"/>
      <c r="F18015" s="294"/>
    </row>
    <row r="18016">
      <c r="A18016" s="294"/>
      <c r="B18016" s="294"/>
      <c r="C18016" s="294"/>
      <c r="D18016" s="294"/>
      <c r="E18016" s="294"/>
      <c r="F18016" s="294"/>
    </row>
    <row r="18017">
      <c r="A18017" s="294" t="s">
        <v>21945</v>
      </c>
      <c r="B18017" s="294"/>
      <c r="C18017" s="294"/>
      <c r="D18017" s="294"/>
      <c r="E18017" s="294"/>
      <c r="F18017" s="294"/>
    </row>
    <row r="18018">
      <c r="A18018" s="294" t="s">
        <v>26319</v>
      </c>
      <c r="B18018" s="294"/>
      <c r="C18018" s="294"/>
      <c r="D18018" s="294"/>
      <c r="E18018" s="294"/>
      <c r="F18018" s="294"/>
    </row>
    <row r="18019">
      <c r="A18019" s="294"/>
      <c r="B18019" s="294"/>
      <c r="C18019" s="294"/>
      <c r="D18019" s="294"/>
      <c r="E18019" s="294"/>
      <c r="F18019" s="294"/>
    </row>
    <row r="18020">
      <c r="A18020" s="294" t="s">
        <v>32695</v>
      </c>
      <c r="B18020" s="294"/>
      <c r="C18020" s="294"/>
      <c r="D18020" s="294"/>
      <c r="E18020" s="294"/>
      <c r="F18020" s="294"/>
    </row>
    <row r="18021">
      <c r="A18021" s="294" t="s">
        <v>32696</v>
      </c>
      <c r="B18021" s="294"/>
      <c r="C18021" s="294"/>
      <c r="D18021" s="294"/>
      <c r="E18021" s="294"/>
      <c r="F18021" s="294"/>
    </row>
    <row r="18022">
      <c r="A18022" s="294" t="s">
        <v>32697</v>
      </c>
      <c r="B18022" s="294"/>
      <c r="C18022" s="294"/>
      <c r="D18022" s="294"/>
      <c r="E18022" s="294"/>
      <c r="F18022" s="294"/>
    </row>
    <row r="18023">
      <c r="A18023" s="294" t="s">
        <v>32698</v>
      </c>
      <c r="B18023" s="294"/>
      <c r="C18023" s="294"/>
      <c r="D18023" s="294"/>
      <c r="E18023" s="294"/>
      <c r="F18023" s="294"/>
    </row>
    <row r="18024">
      <c r="A18024" s="294" t="s">
        <v>32699</v>
      </c>
      <c r="B18024" s="294"/>
      <c r="C18024" s="294"/>
      <c r="D18024" s="294"/>
      <c r="E18024" s="294"/>
      <c r="F18024" s="294"/>
    </row>
    <row r="18025">
      <c r="A18025" s="294" t="s">
        <v>32700</v>
      </c>
      <c r="B18025" s="294"/>
      <c r="C18025" s="294"/>
      <c r="D18025" s="294"/>
      <c r="E18025" s="294"/>
      <c r="F18025" s="294"/>
    </row>
    <row r="18026">
      <c r="A18026" s="294" t="s">
        <v>32701</v>
      </c>
      <c r="B18026" s="294"/>
      <c r="C18026" s="294"/>
      <c r="D18026" s="294"/>
      <c r="E18026" s="294"/>
      <c r="F18026" s="294"/>
    </row>
    <row r="18027">
      <c r="A18027" s="294"/>
      <c r="B18027" s="294"/>
      <c r="C18027" s="294"/>
      <c r="D18027" s="294"/>
      <c r="E18027" s="294"/>
      <c r="F18027" s="294"/>
    </row>
    <row r="18028">
      <c r="A18028" s="294"/>
      <c r="B18028" s="294"/>
      <c r="C18028" s="294"/>
      <c r="D18028" s="294"/>
      <c r="E18028" s="294"/>
      <c r="F18028" s="294"/>
    </row>
    <row r="18029">
      <c r="A18029" s="294" t="s">
        <v>21401</v>
      </c>
      <c r="B18029" s="294"/>
      <c r="C18029" s="294"/>
      <c r="D18029" s="294"/>
      <c r="E18029" s="294"/>
      <c r="F18029" s="294"/>
    </row>
    <row r="18030">
      <c r="A18030" s="294"/>
      <c r="B18030" s="294"/>
      <c r="C18030" s="294"/>
      <c r="D18030" s="294"/>
      <c r="E18030" s="294"/>
      <c r="F18030" s="294"/>
    </row>
    <row r="18031">
      <c r="A18031" s="294" t="s">
        <v>32702</v>
      </c>
      <c r="B18031" s="294"/>
      <c r="C18031" s="294"/>
      <c r="D18031" s="294"/>
      <c r="E18031" s="294"/>
      <c r="F18031" s="294"/>
    </row>
    <row r="18032">
      <c r="A18032" s="294" t="s">
        <v>23721</v>
      </c>
      <c r="B18032" s="294"/>
      <c r="C18032" s="294"/>
      <c r="D18032" s="294"/>
      <c r="E18032" s="294"/>
      <c r="F18032" s="294"/>
    </row>
    <row r="18033">
      <c r="A18033" s="294" t="s">
        <v>32703</v>
      </c>
      <c r="B18033" s="294"/>
      <c r="C18033" s="294"/>
      <c r="D18033" s="294"/>
      <c r="E18033" s="294"/>
      <c r="F18033" s="294"/>
    </row>
    <row r="18034">
      <c r="A18034" s="294"/>
      <c r="B18034" s="294"/>
      <c r="C18034" s="294"/>
      <c r="D18034" s="294"/>
      <c r="E18034" s="294"/>
      <c r="F18034" s="294"/>
    </row>
    <row r="18035">
      <c r="A18035" s="294" t="s">
        <v>21407</v>
      </c>
      <c r="B18035" s="294"/>
      <c r="C18035" s="294"/>
      <c r="D18035" s="294"/>
      <c r="E18035" s="294"/>
      <c r="F18035" s="294"/>
    </row>
    <row r="18036">
      <c r="A18036" s="294"/>
      <c r="B18036" s="294"/>
      <c r="C18036" s="294"/>
      <c r="D18036" s="294"/>
      <c r="E18036" s="294"/>
      <c r="F18036" s="294"/>
    </row>
    <row r="18037">
      <c r="A18037" s="294" t="s">
        <v>32704</v>
      </c>
      <c r="B18037" s="294"/>
      <c r="C18037" s="294"/>
      <c r="D18037" s="294"/>
      <c r="E18037" s="294"/>
      <c r="F18037" s="294"/>
    </row>
    <row r="18038">
      <c r="A18038" s="294" t="s">
        <v>32705</v>
      </c>
      <c r="B18038" s="294"/>
      <c r="C18038" s="294"/>
      <c r="D18038" s="294"/>
      <c r="E18038" s="294"/>
      <c r="F18038" s="294"/>
    </row>
    <row r="18039">
      <c r="A18039" s="294" t="s">
        <v>32706</v>
      </c>
      <c r="B18039" s="294"/>
      <c r="C18039" s="294"/>
      <c r="D18039" s="294"/>
      <c r="E18039" s="294"/>
      <c r="F18039" s="294"/>
    </row>
    <row r="18040">
      <c r="A18040" s="294" t="s">
        <v>32707</v>
      </c>
      <c r="B18040" s="294"/>
      <c r="C18040" s="294"/>
      <c r="D18040" s="294"/>
      <c r="E18040" s="294"/>
      <c r="F18040" s="294"/>
    </row>
    <row r="18041">
      <c r="A18041" s="294" t="s">
        <v>32708</v>
      </c>
      <c r="B18041" s="294"/>
      <c r="C18041" s="294"/>
      <c r="D18041" s="294"/>
      <c r="E18041" s="294"/>
      <c r="F18041" s="294"/>
    </row>
    <row r="18042">
      <c r="A18042" s="294" t="s">
        <v>32709</v>
      </c>
      <c r="B18042" s="294"/>
      <c r="C18042" s="294"/>
      <c r="D18042" s="294"/>
      <c r="E18042" s="294"/>
      <c r="F18042" s="294"/>
    </row>
    <row r="18043">
      <c r="A18043" s="294"/>
      <c r="B18043" s="294"/>
      <c r="C18043" s="294"/>
      <c r="D18043" s="294"/>
      <c r="E18043" s="294"/>
      <c r="F18043" s="294"/>
    </row>
    <row r="18044">
      <c r="A18044" s="294" t="s">
        <v>21304</v>
      </c>
      <c r="B18044" s="294"/>
      <c r="C18044" s="294"/>
      <c r="D18044" s="294"/>
      <c r="E18044" s="294"/>
      <c r="F18044" s="294"/>
    </row>
    <row r="18045">
      <c r="A18045" s="294"/>
      <c r="B18045" s="294"/>
      <c r="C18045" s="294"/>
      <c r="D18045" s="294"/>
      <c r="E18045" s="294"/>
      <c r="F18045" s="294"/>
    </row>
    <row r="18046">
      <c r="A18046" s="294" t="s">
        <v>32710</v>
      </c>
      <c r="B18046" s="294"/>
      <c r="C18046" s="294"/>
      <c r="D18046" s="294"/>
      <c r="E18046" s="294"/>
      <c r="F18046" s="294"/>
    </row>
    <row r="18047">
      <c r="A18047" s="294" t="s">
        <v>32711</v>
      </c>
      <c r="B18047" s="294"/>
      <c r="C18047" s="294"/>
      <c r="D18047" s="294"/>
      <c r="E18047" s="294"/>
      <c r="F18047" s="294"/>
    </row>
    <row r="18048">
      <c r="A18048" s="294" t="s">
        <v>32712</v>
      </c>
      <c r="B18048" s="294"/>
      <c r="C18048" s="294"/>
      <c r="D18048" s="294"/>
      <c r="E18048" s="294"/>
      <c r="F18048" s="294"/>
    </row>
    <row r="18049">
      <c r="A18049" s="294" t="s">
        <v>32713</v>
      </c>
      <c r="B18049" s="294"/>
      <c r="C18049" s="294"/>
      <c r="D18049" s="294"/>
      <c r="E18049" s="294"/>
      <c r="F18049" s="294"/>
    </row>
    <row r="18050">
      <c r="A18050" s="294" t="s">
        <v>32714</v>
      </c>
      <c r="B18050" s="294"/>
      <c r="C18050" s="294"/>
      <c r="D18050" s="294"/>
      <c r="E18050" s="294"/>
      <c r="F18050" s="294"/>
    </row>
    <row r="18051">
      <c r="A18051" s="294"/>
      <c r="B18051" s="294"/>
      <c r="C18051" s="294"/>
      <c r="D18051" s="294"/>
      <c r="E18051" s="294"/>
      <c r="F18051" s="294"/>
    </row>
    <row r="18052">
      <c r="A18052" s="294" t="s">
        <v>28124</v>
      </c>
      <c r="B18052" s="294"/>
      <c r="C18052" s="294"/>
      <c r="D18052" s="294"/>
      <c r="E18052" s="294"/>
      <c r="F18052" s="294"/>
    </row>
    <row r="18053">
      <c r="A18053" s="294" t="s">
        <v>32715</v>
      </c>
      <c r="B18053" s="294"/>
      <c r="C18053" s="294"/>
      <c r="D18053" s="294"/>
      <c r="E18053" s="294"/>
      <c r="F18053" s="294"/>
    </row>
    <row r="18054">
      <c r="A18054" s="294" t="s">
        <v>21672</v>
      </c>
      <c r="B18054" s="294"/>
      <c r="C18054" s="294"/>
      <c r="D18054" s="294"/>
      <c r="E18054" s="294"/>
      <c r="F18054" s="294"/>
    </row>
    <row r="18055">
      <c r="A18055" s="294"/>
      <c r="B18055" s="294"/>
      <c r="C18055" s="294"/>
      <c r="D18055" s="294"/>
      <c r="E18055" s="294"/>
      <c r="F18055" s="294"/>
    </row>
    <row r="18056">
      <c r="A18056" s="294" t="s">
        <v>32685</v>
      </c>
      <c r="B18056" s="294"/>
      <c r="C18056" s="294"/>
      <c r="D18056" s="294"/>
      <c r="E18056" s="294"/>
      <c r="F18056" s="294"/>
    </row>
    <row r="18057">
      <c r="A18057" s="294"/>
      <c r="B18057" s="294"/>
      <c r="C18057" s="294"/>
      <c r="D18057" s="294"/>
      <c r="E18057" s="294"/>
      <c r="F18057" s="294"/>
    </row>
    <row r="18058">
      <c r="A18058" s="294" t="s">
        <v>21315</v>
      </c>
      <c r="B18058" s="294"/>
      <c r="C18058" s="294"/>
      <c r="D18058" s="294"/>
      <c r="E18058" s="294"/>
      <c r="F18058" s="294"/>
    </row>
    <row r="18059">
      <c r="A18059" s="294"/>
      <c r="B18059" s="294"/>
      <c r="C18059" s="294"/>
      <c r="D18059" s="294"/>
      <c r="E18059" s="294"/>
      <c r="F18059" s="294"/>
    </row>
    <row r="18060">
      <c r="A18060" s="294" t="s">
        <v>32716</v>
      </c>
      <c r="B18060" s="294"/>
      <c r="C18060" s="294"/>
      <c r="D18060" s="294"/>
      <c r="E18060" s="294"/>
      <c r="F18060" s="294"/>
    </row>
    <row r="18061">
      <c r="A18061" s="294" t="s">
        <v>32717</v>
      </c>
      <c r="B18061" s="294"/>
      <c r="C18061" s="294"/>
      <c r="D18061" s="294"/>
      <c r="E18061" s="294"/>
      <c r="F18061" s="294"/>
    </row>
    <row r="18062">
      <c r="A18062" s="294" t="s">
        <v>32718</v>
      </c>
      <c r="B18062" s="294"/>
      <c r="C18062" s="294"/>
      <c r="D18062" s="294"/>
      <c r="E18062" s="294"/>
      <c r="F18062" s="294"/>
    </row>
    <row r="18063">
      <c r="A18063" s="294" t="s">
        <v>32719</v>
      </c>
      <c r="B18063" s="294"/>
      <c r="C18063" s="294"/>
      <c r="D18063" s="294"/>
      <c r="E18063" s="294"/>
      <c r="F18063" s="294"/>
    </row>
    <row r="18064">
      <c r="A18064" s="294" t="s">
        <v>32720</v>
      </c>
      <c r="B18064" s="294"/>
      <c r="C18064" s="294"/>
      <c r="D18064" s="294"/>
      <c r="E18064" s="294"/>
      <c r="F18064" s="294"/>
    </row>
    <row r="18065">
      <c r="A18065" s="294" t="s">
        <v>32721</v>
      </c>
      <c r="B18065" s="294"/>
      <c r="C18065" s="294"/>
      <c r="D18065" s="294"/>
      <c r="E18065" s="294"/>
      <c r="F18065" s="294"/>
    </row>
    <row r="18066">
      <c r="A18066" s="294" t="s">
        <v>32722</v>
      </c>
      <c r="B18066" s="294"/>
      <c r="C18066" s="294"/>
      <c r="D18066" s="294"/>
      <c r="E18066" s="294"/>
      <c r="F18066" s="294"/>
    </row>
    <row r="18067">
      <c r="A18067" s="294"/>
      <c r="B18067" s="294"/>
      <c r="C18067" s="294"/>
      <c r="D18067" s="294"/>
      <c r="E18067" s="294"/>
      <c r="F18067" s="294"/>
    </row>
    <row r="18068">
      <c r="A18068" s="294" t="s">
        <v>22564</v>
      </c>
      <c r="B18068" s="294"/>
      <c r="C18068" s="294"/>
      <c r="D18068" s="294"/>
      <c r="E18068" s="294"/>
      <c r="F18068" s="294"/>
    </row>
    <row r="18069">
      <c r="A18069" s="294" t="s">
        <v>20470</v>
      </c>
      <c r="B18069" s="294"/>
      <c r="C18069" s="294"/>
      <c r="D18069" s="294"/>
      <c r="E18069" s="294"/>
      <c r="F18069" s="294"/>
    </row>
    <row r="18070">
      <c r="A18070" s="294"/>
      <c r="B18070" s="294"/>
      <c r="C18070" s="294"/>
      <c r="D18070" s="294"/>
      <c r="E18070" s="294"/>
      <c r="F18070" s="294"/>
    </row>
    <row r="18071">
      <c r="A18071" s="294" t="s">
        <v>32723</v>
      </c>
      <c r="B18071" s="294"/>
      <c r="C18071" s="294"/>
      <c r="D18071" s="294"/>
      <c r="E18071" s="294"/>
      <c r="F18071" s="294"/>
    </row>
    <row r="18072">
      <c r="A18072" s="294" t="s">
        <v>32724</v>
      </c>
      <c r="B18072" s="294"/>
      <c r="C18072" s="294"/>
      <c r="D18072" s="294"/>
      <c r="E18072" s="294"/>
      <c r="F18072" s="294"/>
    </row>
    <row r="18073">
      <c r="A18073" s="294" t="s">
        <v>32725</v>
      </c>
      <c r="B18073" s="294"/>
      <c r="C18073" s="294"/>
      <c r="D18073" s="294"/>
      <c r="E18073" s="294"/>
      <c r="F18073" s="294"/>
    </row>
    <row r="18074">
      <c r="A18074" s="294" t="s">
        <v>32726</v>
      </c>
      <c r="B18074" s="294"/>
      <c r="C18074" s="294"/>
      <c r="D18074" s="294"/>
      <c r="E18074" s="294"/>
      <c r="F18074" s="294"/>
    </row>
    <row r="18075">
      <c r="A18075" s="294"/>
      <c r="B18075" s="294"/>
      <c r="C18075" s="294"/>
      <c r="D18075" s="294"/>
      <c r="E18075" s="294"/>
      <c r="F18075" s="294"/>
    </row>
    <row r="18076">
      <c r="A18076" s="294" t="s">
        <v>24089</v>
      </c>
      <c r="B18076" s="294"/>
      <c r="C18076" s="294"/>
      <c r="D18076" s="294"/>
      <c r="E18076" s="294"/>
      <c r="F18076" s="294"/>
    </row>
    <row r="18077">
      <c r="A18077" s="294" t="s">
        <v>32727</v>
      </c>
      <c r="B18077" s="294"/>
      <c r="C18077" s="294"/>
      <c r="D18077" s="294"/>
      <c r="E18077" s="294"/>
      <c r="F18077" s="294"/>
    </row>
    <row r="18078">
      <c r="A18078" s="294"/>
      <c r="B18078" s="294"/>
      <c r="C18078" s="294"/>
      <c r="D18078" s="294"/>
      <c r="E18078" s="294"/>
      <c r="F18078" s="294"/>
    </row>
    <row r="18079">
      <c r="A18079" s="294" t="s">
        <v>32728</v>
      </c>
      <c r="B18079" s="294"/>
      <c r="C18079" s="294"/>
      <c r="D18079" s="294"/>
      <c r="E18079" s="294"/>
      <c r="F18079" s="294"/>
    </row>
    <row r="18080">
      <c r="A18080" s="294" t="s">
        <v>32729</v>
      </c>
      <c r="B18080" s="294"/>
      <c r="C18080" s="294"/>
      <c r="D18080" s="294"/>
      <c r="E18080" s="294"/>
      <c r="F18080" s="294"/>
    </row>
    <row r="18081">
      <c r="A18081" s="294" t="s">
        <v>32730</v>
      </c>
      <c r="B18081" s="294"/>
      <c r="C18081" s="294"/>
      <c r="D18081" s="294"/>
      <c r="E18081" s="294"/>
      <c r="F18081" s="294"/>
    </row>
    <row r="18082">
      <c r="A18082" s="294" t="s">
        <v>32731</v>
      </c>
      <c r="B18082" s="294"/>
      <c r="C18082" s="294"/>
      <c r="D18082" s="294"/>
      <c r="E18082" s="294"/>
      <c r="F18082" s="294"/>
    </row>
    <row r="18083">
      <c r="A18083" s="294"/>
      <c r="B18083" s="294"/>
      <c r="C18083" s="294"/>
      <c r="D18083" s="294"/>
      <c r="E18083" s="294"/>
      <c r="F18083" s="294"/>
    </row>
    <row r="18084">
      <c r="A18084" s="294" t="s">
        <v>25653</v>
      </c>
      <c r="B18084" s="294"/>
      <c r="C18084" s="294"/>
      <c r="D18084" s="294"/>
      <c r="E18084" s="294"/>
      <c r="F18084" s="294"/>
    </row>
    <row r="18085">
      <c r="A18085" s="294" t="s">
        <v>23767</v>
      </c>
      <c r="B18085" s="294"/>
      <c r="C18085" s="294"/>
      <c r="D18085" s="294"/>
      <c r="E18085" s="294"/>
      <c r="F18085" s="294"/>
    </row>
    <row r="18086">
      <c r="A18086" s="294"/>
      <c r="B18086" s="294"/>
      <c r="C18086" s="294"/>
      <c r="D18086" s="294"/>
      <c r="E18086" s="294"/>
      <c r="F18086" s="294"/>
    </row>
    <row r="18087">
      <c r="A18087" s="294" t="s">
        <v>32732</v>
      </c>
      <c r="B18087" s="294"/>
      <c r="C18087" s="294"/>
      <c r="D18087" s="294"/>
      <c r="E18087" s="294"/>
      <c r="F18087" s="294"/>
    </row>
    <row r="18088">
      <c r="A18088" s="294" t="s">
        <v>32733</v>
      </c>
      <c r="B18088" s="294"/>
      <c r="C18088" s="294"/>
      <c r="D18088" s="294"/>
      <c r="E18088" s="294"/>
      <c r="F18088" s="294"/>
    </row>
    <row r="18089">
      <c r="A18089" s="294" t="s">
        <v>32734</v>
      </c>
      <c r="B18089" s="294"/>
      <c r="C18089" s="294"/>
      <c r="D18089" s="294"/>
      <c r="E18089" s="294"/>
      <c r="F18089" s="294"/>
    </row>
    <row r="18090">
      <c r="A18090" s="294" t="s">
        <v>32735</v>
      </c>
      <c r="B18090" s="294"/>
      <c r="C18090" s="294"/>
      <c r="D18090" s="294"/>
      <c r="E18090" s="294"/>
      <c r="F18090" s="294"/>
    </row>
    <row r="18091">
      <c r="A18091" s="294"/>
      <c r="B18091" s="294"/>
      <c r="C18091" s="294"/>
      <c r="D18091" s="294"/>
      <c r="E18091" s="294"/>
      <c r="F18091" s="294"/>
    </row>
    <row r="18092">
      <c r="A18092" s="294" t="s">
        <v>23201</v>
      </c>
      <c r="B18092" s="294"/>
      <c r="C18092" s="294"/>
      <c r="D18092" s="294"/>
      <c r="E18092" s="294"/>
      <c r="F18092" s="294"/>
    </row>
    <row r="18093">
      <c r="A18093" s="294" t="s">
        <v>23772</v>
      </c>
      <c r="B18093" s="294"/>
      <c r="C18093" s="294"/>
      <c r="D18093" s="294"/>
      <c r="E18093" s="294"/>
      <c r="F18093" s="294"/>
    </row>
    <row r="18094">
      <c r="A18094" s="294"/>
      <c r="B18094" s="294"/>
      <c r="C18094" s="294"/>
      <c r="D18094" s="294"/>
      <c r="E18094" s="294"/>
      <c r="F18094" s="294"/>
    </row>
    <row r="18095">
      <c r="A18095" s="294" t="s">
        <v>32736</v>
      </c>
      <c r="B18095" s="294"/>
      <c r="C18095" s="294"/>
      <c r="D18095" s="294"/>
      <c r="E18095" s="294"/>
      <c r="F18095" s="294"/>
    </row>
    <row r="18096">
      <c r="A18096" s="294" t="s">
        <v>32737</v>
      </c>
      <c r="B18096" s="294"/>
      <c r="C18096" s="294"/>
      <c r="D18096" s="294"/>
      <c r="E18096" s="294"/>
      <c r="F18096" s="294"/>
    </row>
    <row r="18097">
      <c r="A18097" s="294" t="s">
        <v>32738</v>
      </c>
      <c r="B18097" s="294"/>
      <c r="C18097" s="294"/>
      <c r="D18097" s="294"/>
      <c r="E18097" s="294"/>
      <c r="F18097" s="294"/>
    </row>
    <row r="18098">
      <c r="A18098" s="294" t="s">
        <v>32739</v>
      </c>
      <c r="B18098" s="294"/>
      <c r="C18098" s="294"/>
      <c r="D18098" s="294"/>
      <c r="E18098" s="294"/>
      <c r="F18098" s="294"/>
    </row>
    <row r="18099">
      <c r="A18099" s="294"/>
      <c r="B18099" s="294"/>
      <c r="C18099" s="294"/>
      <c r="D18099" s="294"/>
      <c r="E18099" s="294"/>
      <c r="F18099" s="294"/>
    </row>
    <row r="18100">
      <c r="A18100" s="294"/>
      <c r="B18100" s="294"/>
      <c r="C18100" s="294"/>
      <c r="D18100" s="294"/>
      <c r="E18100" s="294"/>
      <c r="F18100" s="294"/>
    </row>
    <row r="18101">
      <c r="A18101" s="294" t="s">
        <v>32740</v>
      </c>
      <c r="B18101" s="294"/>
      <c r="C18101" s="294"/>
      <c r="D18101" s="294"/>
      <c r="E18101" s="294"/>
      <c r="F18101" s="294"/>
    </row>
    <row r="18102">
      <c r="A18102" s="294"/>
      <c r="B18102" s="294"/>
      <c r="C18102" s="294"/>
      <c r="D18102" s="294"/>
      <c r="E18102" s="294"/>
      <c r="F18102" s="294"/>
    </row>
    <row r="18103">
      <c r="A18103" s="294" t="s">
        <v>26778</v>
      </c>
      <c r="B18103" s="294"/>
      <c r="C18103" s="294"/>
      <c r="D18103" s="294"/>
      <c r="E18103" s="294"/>
      <c r="F18103" s="294"/>
    </row>
    <row r="18104">
      <c r="A18104" s="294" t="s">
        <v>32741</v>
      </c>
      <c r="B18104" s="294"/>
      <c r="C18104" s="294"/>
      <c r="D18104" s="294"/>
      <c r="E18104" s="294"/>
      <c r="F18104" s="294"/>
    </row>
    <row r="18105">
      <c r="A18105" s="294" t="s">
        <v>32742</v>
      </c>
      <c r="B18105" s="294"/>
      <c r="C18105" s="294"/>
      <c r="D18105" s="294"/>
      <c r="E18105" s="294"/>
      <c r="F18105" s="294"/>
    </row>
    <row r="18106">
      <c r="A18106" s="294" t="s">
        <v>26179</v>
      </c>
      <c r="B18106" s="294"/>
      <c r="C18106" s="294"/>
      <c r="D18106" s="294"/>
      <c r="E18106" s="294"/>
      <c r="F18106" s="294"/>
    </row>
    <row r="18107">
      <c r="A18107" s="294" t="s">
        <v>32743</v>
      </c>
      <c r="B18107" s="294"/>
      <c r="C18107" s="294"/>
      <c r="D18107" s="294"/>
      <c r="E18107" s="294"/>
      <c r="F18107" s="294"/>
    </row>
    <row r="18108">
      <c r="A18108" s="294" t="s">
        <v>32744</v>
      </c>
      <c r="B18108" s="294"/>
      <c r="C18108" s="294"/>
      <c r="D18108" s="294"/>
      <c r="E18108" s="294"/>
      <c r="F18108" s="294"/>
    </row>
    <row r="18109">
      <c r="A18109" s="294" t="s">
        <v>32745</v>
      </c>
      <c r="B18109" s="294"/>
      <c r="C18109" s="294"/>
      <c r="D18109" s="294"/>
      <c r="E18109" s="294"/>
      <c r="F18109" s="294"/>
    </row>
    <row r="18110">
      <c r="A18110" s="294" t="s">
        <v>32746</v>
      </c>
      <c r="B18110" s="294"/>
      <c r="C18110" s="294"/>
      <c r="D18110" s="294"/>
      <c r="E18110" s="294"/>
      <c r="F18110" s="294"/>
    </row>
    <row r="18111">
      <c r="A18111" s="294" t="s">
        <v>22873</v>
      </c>
      <c r="B18111" s="294"/>
      <c r="C18111" s="294"/>
      <c r="D18111" s="294"/>
      <c r="E18111" s="294"/>
      <c r="F18111" s="294"/>
    </row>
    <row r="18112">
      <c r="A18112" s="294" t="s">
        <v>32747</v>
      </c>
      <c r="B18112" s="294"/>
      <c r="C18112" s="294"/>
      <c r="D18112" s="294"/>
      <c r="E18112" s="294"/>
      <c r="F18112" s="294"/>
    </row>
    <row r="18113">
      <c r="A18113" s="294" t="s">
        <v>32748</v>
      </c>
      <c r="B18113" s="294"/>
      <c r="C18113" s="294"/>
      <c r="D18113" s="294"/>
      <c r="E18113" s="294"/>
      <c r="F18113" s="294"/>
    </row>
    <row r="18114">
      <c r="A18114" s="294" t="s">
        <v>32749</v>
      </c>
      <c r="B18114" s="294"/>
      <c r="C18114" s="294"/>
      <c r="D18114" s="294"/>
      <c r="E18114" s="294"/>
      <c r="F18114" s="294"/>
    </row>
    <row r="18115">
      <c r="A18115" s="294" t="s">
        <v>27614</v>
      </c>
      <c r="B18115" s="294"/>
      <c r="C18115" s="294"/>
      <c r="D18115" s="294"/>
      <c r="E18115" s="294"/>
      <c r="F18115" s="294"/>
    </row>
    <row r="18116">
      <c r="A18116" s="294" t="s">
        <v>32750</v>
      </c>
      <c r="B18116" s="294"/>
      <c r="C18116" s="294"/>
      <c r="D18116" s="294"/>
      <c r="E18116" s="294"/>
      <c r="F18116" s="294"/>
    </row>
    <row r="18117">
      <c r="A18117" s="294" t="s">
        <v>32751</v>
      </c>
      <c r="B18117" s="294"/>
      <c r="C18117" s="294"/>
      <c r="D18117" s="294"/>
      <c r="E18117" s="294"/>
      <c r="F18117" s="294"/>
    </row>
    <row r="18118">
      <c r="A18118" s="294" t="s">
        <v>32752</v>
      </c>
      <c r="B18118" s="294"/>
      <c r="C18118" s="294"/>
      <c r="D18118" s="294"/>
      <c r="E18118" s="294"/>
      <c r="F18118" s="294"/>
    </row>
    <row r="18119">
      <c r="A18119" s="294"/>
      <c r="B18119" s="294"/>
      <c r="C18119" s="294"/>
      <c r="D18119" s="294"/>
      <c r="E18119" s="294"/>
      <c r="F18119" s="294"/>
    </row>
    <row r="18120">
      <c r="A18120" s="294"/>
      <c r="B18120" s="294"/>
      <c r="C18120" s="294"/>
      <c r="D18120" s="294"/>
      <c r="E18120" s="294"/>
      <c r="F18120" s="294"/>
    </row>
    <row r="18121">
      <c r="A18121" s="294" t="s">
        <v>28124</v>
      </c>
      <c r="B18121" s="294"/>
      <c r="C18121" s="294"/>
      <c r="D18121" s="294"/>
      <c r="E18121" s="294"/>
      <c r="F18121" s="294"/>
    </row>
    <row r="18122">
      <c r="A18122" s="294" t="s">
        <v>32753</v>
      </c>
      <c r="B18122" s="294"/>
      <c r="C18122" s="294"/>
      <c r="D18122" s="294"/>
      <c r="E18122" s="294"/>
      <c r="F18122" s="294"/>
    </row>
    <row r="18123">
      <c r="A18123" s="294" t="s">
        <v>32754</v>
      </c>
      <c r="B18123" s="294"/>
      <c r="C18123" s="294"/>
      <c r="D18123" s="294"/>
      <c r="E18123" s="294"/>
      <c r="F18123" s="294"/>
    </row>
    <row r="18124">
      <c r="A18124" s="294"/>
      <c r="B18124" s="294"/>
      <c r="C18124" s="294"/>
      <c r="D18124" s="294"/>
      <c r="E18124" s="294"/>
      <c r="F18124" s="294"/>
    </row>
    <row r="18125">
      <c r="A18125" s="294" t="s">
        <v>32755</v>
      </c>
      <c r="B18125" s="294"/>
      <c r="C18125" s="294"/>
      <c r="D18125" s="294"/>
      <c r="E18125" s="294"/>
      <c r="F18125" s="294"/>
    </row>
    <row r="18126">
      <c r="A18126" s="294"/>
      <c r="B18126" s="294"/>
      <c r="C18126" s="294"/>
      <c r="D18126" s="294"/>
      <c r="E18126" s="294"/>
      <c r="F18126" s="294"/>
    </row>
    <row r="18127">
      <c r="A18127" s="294" t="s">
        <v>22512</v>
      </c>
      <c r="B18127" s="294"/>
      <c r="C18127" s="294"/>
      <c r="D18127" s="294"/>
      <c r="E18127" s="294"/>
      <c r="F18127" s="294"/>
    </row>
    <row r="18128">
      <c r="A18128" s="294" t="s">
        <v>26296</v>
      </c>
      <c r="B18128" s="294"/>
      <c r="C18128" s="294"/>
      <c r="D18128" s="294"/>
      <c r="E18128" s="294"/>
      <c r="F18128" s="294"/>
    </row>
    <row r="18129">
      <c r="A18129" s="294"/>
      <c r="B18129" s="294"/>
      <c r="C18129" s="294"/>
      <c r="D18129" s="294"/>
      <c r="E18129" s="294"/>
      <c r="F18129" s="294"/>
    </row>
    <row r="18130">
      <c r="A18130" s="294" t="s">
        <v>32756</v>
      </c>
      <c r="B18130" s="294"/>
      <c r="C18130" s="294"/>
      <c r="D18130" s="294"/>
      <c r="E18130" s="294"/>
      <c r="F18130" s="294"/>
    </row>
    <row r="18131">
      <c r="A18131" s="294" t="s">
        <v>32757</v>
      </c>
      <c r="B18131" s="294"/>
      <c r="C18131" s="294"/>
      <c r="D18131" s="294"/>
      <c r="E18131" s="294"/>
      <c r="F18131" s="294"/>
    </row>
    <row r="18132">
      <c r="A18132" s="294" t="s">
        <v>32758</v>
      </c>
      <c r="B18132" s="294"/>
      <c r="C18132" s="294"/>
      <c r="D18132" s="294"/>
      <c r="E18132" s="294"/>
      <c r="F18132" s="294"/>
    </row>
    <row r="18133">
      <c r="A18133" s="294" t="s">
        <v>32759</v>
      </c>
      <c r="B18133" s="294"/>
      <c r="C18133" s="294"/>
      <c r="D18133" s="294"/>
      <c r="E18133" s="294"/>
      <c r="F18133" s="294"/>
    </row>
    <row r="18134">
      <c r="A18134" s="294"/>
      <c r="B18134" s="294"/>
      <c r="C18134" s="294"/>
      <c r="D18134" s="294"/>
      <c r="E18134" s="294"/>
      <c r="F18134" s="294"/>
    </row>
    <row r="18135">
      <c r="A18135" s="294" t="s">
        <v>23148</v>
      </c>
      <c r="B18135" s="294"/>
      <c r="C18135" s="294"/>
      <c r="D18135" s="294"/>
      <c r="E18135" s="294"/>
      <c r="F18135" s="294"/>
    </row>
    <row r="18136">
      <c r="A18136" s="294" t="s">
        <v>26312</v>
      </c>
      <c r="B18136" s="294"/>
      <c r="C18136" s="294"/>
      <c r="D18136" s="294"/>
      <c r="E18136" s="294"/>
      <c r="F18136" s="294"/>
    </row>
    <row r="18137">
      <c r="A18137" s="294"/>
      <c r="B18137" s="294"/>
      <c r="C18137" s="294"/>
      <c r="D18137" s="294"/>
      <c r="E18137" s="294"/>
      <c r="F18137" s="294"/>
    </row>
    <row r="18138">
      <c r="A18138" s="294" t="s">
        <v>32760</v>
      </c>
      <c r="B18138" s="294"/>
      <c r="C18138" s="294"/>
      <c r="D18138" s="294"/>
      <c r="E18138" s="294"/>
      <c r="F18138" s="294"/>
    </row>
    <row r="18139">
      <c r="A18139" s="294" t="s">
        <v>32761</v>
      </c>
      <c r="B18139" s="294"/>
      <c r="C18139" s="294"/>
      <c r="D18139" s="294"/>
      <c r="E18139" s="294"/>
      <c r="F18139" s="294"/>
    </row>
    <row r="18140">
      <c r="A18140" s="294" t="s">
        <v>32762</v>
      </c>
      <c r="B18140" s="294"/>
      <c r="C18140" s="294"/>
      <c r="D18140" s="294"/>
      <c r="E18140" s="294"/>
      <c r="F18140" s="294"/>
    </row>
    <row r="18141">
      <c r="A18141" s="294"/>
      <c r="B18141" s="294"/>
      <c r="C18141" s="294"/>
      <c r="D18141" s="294"/>
      <c r="E18141" s="294"/>
      <c r="F18141" s="294"/>
    </row>
    <row r="18142">
      <c r="A18142" s="294" t="s">
        <v>21945</v>
      </c>
      <c r="B18142" s="294"/>
      <c r="C18142" s="294"/>
      <c r="D18142" s="294"/>
      <c r="E18142" s="294"/>
      <c r="F18142" s="294"/>
    </row>
    <row r="18143">
      <c r="A18143" s="294" t="s">
        <v>22618</v>
      </c>
      <c r="B18143" s="294"/>
      <c r="C18143" s="294"/>
      <c r="D18143" s="294"/>
      <c r="E18143" s="294"/>
      <c r="F18143" s="294"/>
    </row>
    <row r="18144">
      <c r="A18144" s="294"/>
      <c r="B18144" s="294"/>
      <c r="C18144" s="294"/>
      <c r="D18144" s="294"/>
      <c r="E18144" s="294"/>
      <c r="F18144" s="294"/>
    </row>
    <row r="18145">
      <c r="A18145" s="294" t="s">
        <v>32763</v>
      </c>
      <c r="B18145" s="294"/>
      <c r="C18145" s="294"/>
      <c r="D18145" s="294"/>
      <c r="E18145" s="294"/>
      <c r="F18145" s="294"/>
    </row>
    <row r="18146">
      <c r="A18146" s="294" t="s">
        <v>32764</v>
      </c>
      <c r="B18146" s="294"/>
      <c r="C18146" s="294"/>
      <c r="D18146" s="294"/>
      <c r="E18146" s="294"/>
      <c r="F18146" s="294"/>
    </row>
    <row r="18147">
      <c r="A18147" s="294" t="s">
        <v>32765</v>
      </c>
      <c r="B18147" s="294"/>
      <c r="C18147" s="294"/>
      <c r="D18147" s="294"/>
      <c r="E18147" s="294"/>
      <c r="F18147" s="294"/>
    </row>
    <row r="18148">
      <c r="A18148" s="294" t="s">
        <v>32766</v>
      </c>
      <c r="B18148" s="294"/>
      <c r="C18148" s="294"/>
      <c r="D18148" s="294"/>
      <c r="E18148" s="294"/>
      <c r="F18148" s="294"/>
    </row>
    <row r="18149">
      <c r="A18149" s="294" t="s">
        <v>28662</v>
      </c>
      <c r="B18149" s="294"/>
      <c r="C18149" s="294"/>
      <c r="D18149" s="294"/>
      <c r="E18149" s="294"/>
      <c r="F18149" s="294"/>
    </row>
    <row r="18150">
      <c r="A18150" s="294" t="s">
        <v>32759</v>
      </c>
      <c r="B18150" s="294"/>
      <c r="C18150" s="294"/>
      <c r="D18150" s="294"/>
      <c r="E18150" s="294"/>
      <c r="F18150" s="294"/>
    </row>
    <row r="18151">
      <c r="A18151" s="294"/>
      <c r="B18151" s="294"/>
      <c r="C18151" s="294"/>
      <c r="D18151" s="294"/>
      <c r="E18151" s="294"/>
      <c r="F18151" s="294"/>
    </row>
    <row r="18152">
      <c r="A18152" s="294" t="s">
        <v>21401</v>
      </c>
      <c r="B18152" s="294"/>
      <c r="C18152" s="294"/>
      <c r="D18152" s="294"/>
      <c r="E18152" s="294"/>
      <c r="F18152" s="294"/>
    </row>
    <row r="18153">
      <c r="A18153" s="294"/>
      <c r="B18153" s="294"/>
      <c r="C18153" s="294"/>
      <c r="D18153" s="294"/>
      <c r="E18153" s="294"/>
      <c r="F18153" s="294"/>
    </row>
    <row r="18154">
      <c r="A18154" s="294" t="s">
        <v>32767</v>
      </c>
      <c r="B18154" s="294"/>
      <c r="C18154" s="294"/>
      <c r="D18154" s="294"/>
      <c r="E18154" s="294"/>
      <c r="F18154" s="294"/>
    </row>
    <row r="18155">
      <c r="A18155" s="294" t="s">
        <v>32768</v>
      </c>
      <c r="B18155" s="294"/>
      <c r="C18155" s="294"/>
      <c r="D18155" s="294"/>
      <c r="E18155" s="294"/>
      <c r="F18155" s="294"/>
    </row>
    <row r="18156">
      <c r="A18156" s="294" t="s">
        <v>32769</v>
      </c>
      <c r="B18156" s="294"/>
      <c r="C18156" s="294"/>
      <c r="D18156" s="294"/>
      <c r="E18156" s="294"/>
      <c r="F18156" s="294"/>
    </row>
    <row r="18157">
      <c r="A18157" s="294"/>
      <c r="B18157" s="294"/>
      <c r="C18157" s="294"/>
      <c r="D18157" s="294"/>
      <c r="E18157" s="294"/>
      <c r="F18157" s="294"/>
    </row>
    <row r="18158">
      <c r="A18158" s="294" t="s">
        <v>22239</v>
      </c>
      <c r="B18158" s="294"/>
      <c r="C18158" s="294"/>
      <c r="D18158" s="294"/>
      <c r="E18158" s="294"/>
      <c r="F18158" s="294"/>
    </row>
    <row r="18159">
      <c r="A18159" s="294"/>
      <c r="B18159" s="294"/>
      <c r="C18159" s="294"/>
      <c r="D18159" s="294"/>
      <c r="E18159" s="294"/>
      <c r="F18159" s="294"/>
    </row>
    <row r="18160">
      <c r="A18160" s="294" t="s">
        <v>32770</v>
      </c>
      <c r="B18160" s="294"/>
      <c r="C18160" s="294"/>
      <c r="D18160" s="294"/>
      <c r="E18160" s="294"/>
      <c r="F18160" s="294"/>
    </row>
    <row r="18161">
      <c r="A18161" s="294" t="s">
        <v>32771</v>
      </c>
      <c r="B18161" s="294"/>
      <c r="C18161" s="294"/>
      <c r="D18161" s="294"/>
      <c r="E18161" s="294"/>
      <c r="F18161" s="294"/>
    </row>
    <row r="18162">
      <c r="A18162" s="294" t="s">
        <v>32772</v>
      </c>
      <c r="B18162" s="294"/>
      <c r="C18162" s="294"/>
      <c r="D18162" s="294"/>
      <c r="E18162" s="294"/>
      <c r="F18162" s="294"/>
    </row>
    <row r="18163">
      <c r="A18163" s="294" t="s">
        <v>32773</v>
      </c>
      <c r="B18163" s="294"/>
      <c r="C18163" s="294"/>
      <c r="D18163" s="294"/>
      <c r="E18163" s="294"/>
      <c r="F18163" s="294"/>
    </row>
    <row r="18164">
      <c r="A18164" s="294" t="s">
        <v>32774</v>
      </c>
      <c r="B18164" s="294"/>
      <c r="C18164" s="294"/>
      <c r="D18164" s="294"/>
      <c r="E18164" s="294"/>
      <c r="F18164" s="294"/>
    </row>
    <row r="18165">
      <c r="A18165" s="294"/>
      <c r="B18165" s="294"/>
      <c r="C18165" s="294"/>
      <c r="D18165" s="294"/>
      <c r="E18165" s="294"/>
      <c r="F18165" s="294"/>
    </row>
    <row r="18166">
      <c r="A18166" s="294" t="s">
        <v>21990</v>
      </c>
      <c r="B18166" s="294"/>
      <c r="C18166" s="294"/>
      <c r="D18166" s="294"/>
      <c r="E18166" s="294"/>
      <c r="F18166" s="294"/>
    </row>
    <row r="18167">
      <c r="A18167" s="294"/>
      <c r="B18167" s="294"/>
      <c r="C18167" s="294"/>
      <c r="D18167" s="294"/>
      <c r="E18167" s="294"/>
      <c r="F18167" s="294"/>
    </row>
    <row r="18168">
      <c r="A18168" s="294" t="s">
        <v>31418</v>
      </c>
      <c r="B18168" s="294"/>
      <c r="C18168" s="294"/>
      <c r="D18168" s="294"/>
      <c r="E18168" s="294"/>
      <c r="F18168" s="294"/>
    </row>
    <row r="18169">
      <c r="A18169" s="294" t="s">
        <v>32775</v>
      </c>
      <c r="B18169" s="294"/>
      <c r="C18169" s="294"/>
      <c r="D18169" s="294"/>
      <c r="E18169" s="294"/>
      <c r="F18169" s="294"/>
    </row>
    <row r="18170">
      <c r="A18170" s="294" t="s">
        <v>32776</v>
      </c>
      <c r="B18170" s="294"/>
      <c r="C18170" s="294"/>
      <c r="D18170" s="294"/>
      <c r="E18170" s="294"/>
      <c r="F18170" s="294"/>
    </row>
    <row r="18171">
      <c r="A18171" s="294" t="s">
        <v>32777</v>
      </c>
      <c r="B18171" s="294"/>
      <c r="C18171" s="294"/>
      <c r="D18171" s="294"/>
      <c r="E18171" s="294"/>
      <c r="F18171" s="294"/>
    </row>
    <row r="18172">
      <c r="A18172" s="294" t="s">
        <v>32778</v>
      </c>
      <c r="B18172" s="294"/>
      <c r="C18172" s="294"/>
      <c r="D18172" s="294"/>
      <c r="E18172" s="294"/>
      <c r="F18172" s="294"/>
    </row>
    <row r="18173">
      <c r="A18173" s="294" t="s">
        <v>32779</v>
      </c>
      <c r="B18173" s="294"/>
      <c r="C18173" s="294"/>
      <c r="D18173" s="294"/>
      <c r="E18173" s="294"/>
      <c r="F18173" s="294"/>
    </row>
    <row r="18174">
      <c r="A18174" s="294" t="s">
        <v>32780</v>
      </c>
      <c r="B18174" s="294"/>
      <c r="C18174" s="294"/>
      <c r="D18174" s="294"/>
      <c r="E18174" s="294"/>
      <c r="F18174" s="294"/>
    </row>
    <row r="18175">
      <c r="A18175" s="294" t="s">
        <v>32781</v>
      </c>
      <c r="B18175" s="294"/>
      <c r="C18175" s="294"/>
      <c r="D18175" s="294"/>
      <c r="E18175" s="294"/>
      <c r="F18175" s="294"/>
    </row>
    <row r="18176">
      <c r="A18176" s="294" t="s">
        <v>32782</v>
      </c>
      <c r="B18176" s="294"/>
      <c r="C18176" s="294"/>
      <c r="D18176" s="294"/>
      <c r="E18176" s="294"/>
      <c r="F18176" s="294"/>
    </row>
    <row r="18177">
      <c r="A18177" s="294" t="s">
        <v>32783</v>
      </c>
      <c r="B18177" s="294"/>
      <c r="C18177" s="294"/>
      <c r="D18177" s="294"/>
      <c r="E18177" s="294"/>
      <c r="F18177" s="294"/>
    </row>
    <row r="18178">
      <c r="A18178" s="294" t="s">
        <v>32784</v>
      </c>
      <c r="B18178" s="294"/>
      <c r="C18178" s="294"/>
      <c r="D18178" s="294"/>
      <c r="E18178" s="294"/>
      <c r="F18178" s="294"/>
    </row>
    <row r="18179">
      <c r="A18179" s="294"/>
      <c r="B18179" s="294"/>
      <c r="C18179" s="294"/>
      <c r="D18179" s="294"/>
      <c r="E18179" s="294"/>
      <c r="F18179" s="294"/>
    </row>
    <row r="18180">
      <c r="A18180" s="294" t="s">
        <v>23007</v>
      </c>
      <c r="B18180" s="294"/>
      <c r="C18180" s="294"/>
      <c r="D18180" s="294"/>
      <c r="E18180" s="294"/>
      <c r="F18180" s="294"/>
    </row>
    <row r="18181">
      <c r="A18181" s="294"/>
      <c r="B18181" s="294"/>
      <c r="C18181" s="294"/>
      <c r="D18181" s="294"/>
      <c r="E18181" s="294"/>
      <c r="F18181" s="294"/>
    </row>
    <row r="18182">
      <c r="A18182" s="294" t="s">
        <v>32785</v>
      </c>
      <c r="B18182" s="294"/>
      <c r="C18182" s="294"/>
      <c r="D18182" s="294"/>
      <c r="E18182" s="294"/>
      <c r="F18182" s="294"/>
    </row>
    <row r="18183">
      <c r="A18183" s="294" t="s">
        <v>32786</v>
      </c>
      <c r="B18183" s="294"/>
      <c r="C18183" s="294"/>
      <c r="D18183" s="294"/>
      <c r="E18183" s="294"/>
      <c r="F18183" s="294"/>
    </row>
    <row r="18184">
      <c r="A18184" s="294" t="s">
        <v>32787</v>
      </c>
      <c r="B18184" s="294"/>
      <c r="C18184" s="294"/>
      <c r="D18184" s="294"/>
      <c r="E18184" s="294"/>
      <c r="F18184" s="294"/>
    </row>
    <row r="18185">
      <c r="A18185" s="294" t="s">
        <v>32788</v>
      </c>
      <c r="B18185" s="294"/>
      <c r="C18185" s="294"/>
      <c r="D18185" s="294"/>
      <c r="E18185" s="294"/>
      <c r="F18185" s="294"/>
    </row>
    <row r="18186">
      <c r="A18186" s="294" t="s">
        <v>32789</v>
      </c>
      <c r="B18186" s="294"/>
      <c r="C18186" s="294"/>
      <c r="D18186" s="294"/>
      <c r="E18186" s="294"/>
      <c r="F18186" s="294"/>
    </row>
    <row r="18187">
      <c r="A18187" s="294" t="s">
        <v>32790</v>
      </c>
      <c r="B18187" s="294"/>
      <c r="C18187" s="294"/>
      <c r="D18187" s="294"/>
      <c r="E18187" s="294"/>
      <c r="F18187" s="294"/>
    </row>
    <row r="18188">
      <c r="A18188" s="294" t="s">
        <v>32791</v>
      </c>
      <c r="B18188" s="294"/>
      <c r="C18188" s="294"/>
      <c r="D18188" s="294"/>
      <c r="E18188" s="294"/>
      <c r="F18188" s="294"/>
    </row>
    <row r="18189">
      <c r="A18189" s="294" t="s">
        <v>32792</v>
      </c>
      <c r="B18189" s="294"/>
      <c r="C18189" s="294"/>
      <c r="D18189" s="294"/>
      <c r="E18189" s="294"/>
      <c r="F18189" s="294"/>
    </row>
    <row r="18190">
      <c r="A18190" s="294" t="s">
        <v>32793</v>
      </c>
      <c r="B18190" s="294"/>
      <c r="C18190" s="294"/>
      <c r="D18190" s="294"/>
      <c r="E18190" s="294"/>
      <c r="F18190" s="294"/>
    </row>
    <row r="18191">
      <c r="A18191" s="294" t="s">
        <v>32794</v>
      </c>
      <c r="B18191" s="294"/>
      <c r="C18191" s="294"/>
      <c r="D18191" s="294"/>
      <c r="E18191" s="294"/>
      <c r="F18191" s="294"/>
    </row>
    <row r="18192">
      <c r="A18192" s="294"/>
      <c r="B18192" s="294"/>
      <c r="C18192" s="294"/>
      <c r="D18192" s="294"/>
      <c r="E18192" s="294"/>
      <c r="F18192" s="294"/>
    </row>
    <row r="18193">
      <c r="A18193" s="294" t="s">
        <v>28124</v>
      </c>
      <c r="B18193" s="294"/>
      <c r="C18193" s="294"/>
      <c r="D18193" s="294"/>
      <c r="E18193" s="294"/>
      <c r="F18193" s="294"/>
    </row>
    <row r="18194">
      <c r="A18194" s="294" t="s">
        <v>32795</v>
      </c>
      <c r="B18194" s="294"/>
      <c r="C18194" s="294"/>
      <c r="D18194" s="294"/>
      <c r="E18194" s="294"/>
      <c r="F18194" s="294"/>
    </row>
    <row r="18195">
      <c r="A18195" s="294" t="s">
        <v>32796</v>
      </c>
      <c r="B18195" s="294"/>
      <c r="C18195" s="294"/>
      <c r="D18195" s="294"/>
      <c r="E18195" s="294"/>
      <c r="F18195" s="294"/>
    </row>
    <row r="18196">
      <c r="A18196" s="294"/>
      <c r="B18196" s="294"/>
      <c r="C18196" s="294"/>
      <c r="D18196" s="294"/>
      <c r="E18196" s="294"/>
      <c r="F18196" s="294"/>
    </row>
    <row r="18197">
      <c r="A18197" s="294" t="s">
        <v>32755</v>
      </c>
      <c r="B18197" s="294"/>
      <c r="C18197" s="294"/>
      <c r="D18197" s="294"/>
      <c r="E18197" s="294"/>
      <c r="F18197" s="294"/>
    </row>
    <row r="18198">
      <c r="A18198" s="294"/>
      <c r="B18198" s="294"/>
      <c r="C18198" s="294"/>
      <c r="D18198" s="294"/>
      <c r="E18198" s="294"/>
      <c r="F18198" s="294"/>
    </row>
    <row r="18199">
      <c r="A18199" s="294" t="s">
        <v>23007</v>
      </c>
      <c r="B18199" s="294"/>
      <c r="C18199" s="294"/>
      <c r="D18199" s="294"/>
      <c r="E18199" s="294"/>
      <c r="F18199" s="294"/>
    </row>
    <row r="18200">
      <c r="A18200" s="294"/>
      <c r="B18200" s="294"/>
      <c r="C18200" s="294"/>
      <c r="D18200" s="294"/>
      <c r="E18200" s="294"/>
      <c r="F18200" s="294"/>
    </row>
    <row r="18201">
      <c r="A18201" s="294" t="s">
        <v>32785</v>
      </c>
      <c r="B18201" s="294"/>
      <c r="C18201" s="294"/>
      <c r="D18201" s="294"/>
      <c r="E18201" s="294"/>
      <c r="F18201" s="294"/>
    </row>
    <row r="18202">
      <c r="A18202" s="294" t="s">
        <v>32786</v>
      </c>
      <c r="B18202" s="294"/>
      <c r="C18202" s="294"/>
      <c r="D18202" s="294"/>
      <c r="E18202" s="294"/>
      <c r="F18202" s="294"/>
    </row>
    <row r="18203">
      <c r="A18203" s="294" t="s">
        <v>32787</v>
      </c>
      <c r="B18203" s="294"/>
      <c r="C18203" s="294"/>
      <c r="D18203" s="294"/>
      <c r="E18203" s="294"/>
      <c r="F18203" s="294"/>
    </row>
    <row r="18204">
      <c r="A18204" s="294" t="s">
        <v>32788</v>
      </c>
      <c r="B18204" s="294"/>
      <c r="C18204" s="294"/>
      <c r="D18204" s="294"/>
      <c r="E18204" s="294"/>
      <c r="F18204" s="294"/>
    </row>
    <row r="18205">
      <c r="A18205" s="294" t="s">
        <v>32789</v>
      </c>
      <c r="B18205" s="294"/>
      <c r="C18205" s="294"/>
      <c r="D18205" s="294"/>
      <c r="E18205" s="294"/>
      <c r="F18205" s="294"/>
    </row>
    <row r="18206">
      <c r="A18206" s="294" t="s">
        <v>32790</v>
      </c>
      <c r="B18206" s="294"/>
      <c r="C18206" s="294"/>
      <c r="D18206" s="294"/>
      <c r="E18206" s="294"/>
      <c r="F18206" s="294"/>
    </row>
    <row r="18207">
      <c r="A18207" s="294" t="s">
        <v>32791</v>
      </c>
      <c r="B18207" s="294"/>
      <c r="C18207" s="294"/>
      <c r="D18207" s="294"/>
      <c r="E18207" s="294"/>
      <c r="F18207" s="294"/>
    </row>
    <row r="18208">
      <c r="A18208" s="294" t="s">
        <v>32792</v>
      </c>
      <c r="B18208" s="294"/>
      <c r="C18208" s="294"/>
      <c r="D18208" s="294"/>
      <c r="E18208" s="294"/>
      <c r="F18208" s="294"/>
    </row>
    <row r="18209">
      <c r="A18209" s="294" t="s">
        <v>32793</v>
      </c>
      <c r="B18209" s="294"/>
      <c r="C18209" s="294"/>
      <c r="D18209" s="294"/>
      <c r="E18209" s="294"/>
      <c r="F18209" s="294"/>
    </row>
    <row r="18210">
      <c r="A18210" s="294" t="s">
        <v>32794</v>
      </c>
      <c r="B18210" s="294"/>
      <c r="C18210" s="294"/>
      <c r="D18210" s="294"/>
      <c r="E18210" s="294"/>
      <c r="F18210" s="294"/>
    </row>
    <row r="18211">
      <c r="A18211" s="294"/>
      <c r="B18211" s="294"/>
      <c r="C18211" s="294"/>
      <c r="D18211" s="294"/>
      <c r="E18211" s="294"/>
      <c r="F18211" s="294"/>
    </row>
    <row r="18212">
      <c r="A18212" s="294" t="s">
        <v>22564</v>
      </c>
      <c r="B18212" s="294"/>
      <c r="C18212" s="294"/>
      <c r="D18212" s="294"/>
      <c r="E18212" s="294"/>
      <c r="F18212" s="294"/>
    </row>
    <row r="18213">
      <c r="A18213" s="294" t="s">
        <v>20470</v>
      </c>
      <c r="B18213" s="294"/>
      <c r="C18213" s="294"/>
      <c r="D18213" s="294"/>
      <c r="E18213" s="294"/>
      <c r="F18213" s="294"/>
    </row>
    <row r="18214">
      <c r="A18214" s="294"/>
      <c r="B18214" s="294"/>
      <c r="C18214" s="294"/>
      <c r="D18214" s="294"/>
      <c r="E18214" s="294"/>
      <c r="F18214" s="294"/>
    </row>
    <row r="18215">
      <c r="A18215" s="294" t="s">
        <v>27495</v>
      </c>
      <c r="B18215" s="294"/>
      <c r="C18215" s="294"/>
      <c r="D18215" s="294"/>
      <c r="E18215" s="294"/>
      <c r="F18215" s="294"/>
    </row>
    <row r="18216">
      <c r="A18216" s="294" t="s">
        <v>32797</v>
      </c>
      <c r="B18216" s="294"/>
      <c r="C18216" s="294"/>
      <c r="D18216" s="294"/>
      <c r="E18216" s="294"/>
      <c r="F18216" s="294"/>
    </row>
    <row r="18217">
      <c r="A18217" s="294" t="s">
        <v>32798</v>
      </c>
      <c r="B18217" s="294"/>
      <c r="C18217" s="294"/>
      <c r="D18217" s="294"/>
      <c r="E18217" s="294"/>
      <c r="F18217" s="294"/>
    </row>
    <row r="18218">
      <c r="A18218" s="294"/>
      <c r="B18218" s="294"/>
      <c r="C18218" s="294"/>
      <c r="D18218" s="294"/>
      <c r="E18218" s="294"/>
      <c r="F18218" s="294"/>
    </row>
    <row r="18219">
      <c r="A18219" s="294"/>
      <c r="B18219" s="294"/>
      <c r="C18219" s="294"/>
      <c r="D18219" s="294"/>
      <c r="E18219" s="294"/>
      <c r="F18219" s="294"/>
    </row>
    <row r="18220">
      <c r="A18220" s="294" t="s">
        <v>24089</v>
      </c>
      <c r="B18220" s="294"/>
      <c r="C18220" s="294"/>
      <c r="D18220" s="294"/>
      <c r="E18220" s="294"/>
      <c r="F18220" s="294"/>
    </row>
    <row r="18221">
      <c r="A18221" s="294" t="s">
        <v>32799</v>
      </c>
      <c r="B18221" s="294"/>
      <c r="C18221" s="294"/>
      <c r="D18221" s="294"/>
      <c r="E18221" s="294"/>
      <c r="F18221" s="294"/>
    </row>
    <row r="18222">
      <c r="A18222" s="294"/>
      <c r="B18222" s="294"/>
      <c r="C18222" s="294"/>
      <c r="D18222" s="294"/>
      <c r="E18222" s="294"/>
      <c r="F18222" s="294"/>
    </row>
    <row r="18223">
      <c r="A18223" s="294" t="s">
        <v>32800</v>
      </c>
      <c r="B18223" s="294"/>
      <c r="C18223" s="294"/>
      <c r="D18223" s="294"/>
      <c r="E18223" s="294"/>
      <c r="F18223" s="294"/>
    </row>
    <row r="18224">
      <c r="A18224" s="294" t="s">
        <v>27595</v>
      </c>
      <c r="B18224" s="294"/>
      <c r="C18224" s="294"/>
      <c r="D18224" s="294"/>
      <c r="E18224" s="294"/>
      <c r="F18224" s="294"/>
    </row>
    <row r="18225">
      <c r="A18225" s="294" t="s">
        <v>32801</v>
      </c>
      <c r="B18225" s="294"/>
      <c r="C18225" s="294"/>
      <c r="D18225" s="294"/>
      <c r="E18225" s="294"/>
      <c r="F18225" s="294"/>
    </row>
    <row r="18226">
      <c r="A18226" s="294" t="s">
        <v>32802</v>
      </c>
      <c r="B18226" s="294"/>
      <c r="C18226" s="294"/>
      <c r="D18226" s="294"/>
      <c r="E18226" s="294"/>
      <c r="F18226" s="294"/>
    </row>
    <row r="18227">
      <c r="A18227" s="294" t="s">
        <v>32803</v>
      </c>
      <c r="B18227" s="294"/>
      <c r="C18227" s="294"/>
      <c r="D18227" s="294"/>
      <c r="E18227" s="294"/>
      <c r="F18227" s="294"/>
    </row>
    <row r="18228">
      <c r="A18228" s="294" t="s">
        <v>32804</v>
      </c>
      <c r="B18228" s="294"/>
      <c r="C18228" s="294"/>
      <c r="D18228" s="294"/>
      <c r="E18228" s="294"/>
      <c r="F18228" s="294"/>
    </row>
    <row r="18229">
      <c r="A18229" s="294"/>
      <c r="B18229" s="294"/>
      <c r="C18229" s="294"/>
      <c r="D18229" s="294"/>
      <c r="E18229" s="294"/>
      <c r="F18229" s="294"/>
    </row>
    <row r="18230">
      <c r="A18230" s="294" t="s">
        <v>25653</v>
      </c>
      <c r="B18230" s="294"/>
      <c r="C18230" s="294"/>
      <c r="D18230" s="294"/>
      <c r="E18230" s="294"/>
      <c r="F18230" s="294"/>
    </row>
    <row r="18231">
      <c r="A18231" s="294" t="s">
        <v>32805</v>
      </c>
      <c r="B18231" s="294"/>
      <c r="C18231" s="294"/>
      <c r="D18231" s="294"/>
      <c r="E18231" s="294"/>
      <c r="F18231" s="294"/>
    </row>
    <row r="18232">
      <c r="A18232" s="294"/>
      <c r="B18232" s="294"/>
      <c r="C18232" s="294"/>
      <c r="D18232" s="294"/>
      <c r="E18232" s="294"/>
      <c r="F18232" s="294"/>
    </row>
    <row r="18233">
      <c r="A18233" s="294" t="s">
        <v>32806</v>
      </c>
      <c r="B18233" s="294"/>
      <c r="C18233" s="294"/>
      <c r="D18233" s="294"/>
      <c r="E18233" s="294"/>
      <c r="F18233" s="294"/>
    </row>
    <row r="18234">
      <c r="A18234" s="294" t="s">
        <v>32807</v>
      </c>
      <c r="B18234" s="294"/>
      <c r="C18234" s="294"/>
      <c r="D18234" s="294"/>
      <c r="E18234" s="294"/>
      <c r="F18234" s="294"/>
    </row>
    <row r="18235">
      <c r="A18235" s="294" t="s">
        <v>32808</v>
      </c>
      <c r="B18235" s="294"/>
      <c r="C18235" s="294"/>
      <c r="D18235" s="294"/>
      <c r="E18235" s="294"/>
      <c r="F18235" s="294"/>
    </row>
    <row r="18236">
      <c r="A18236" s="294"/>
      <c r="B18236" s="294"/>
      <c r="C18236" s="294"/>
      <c r="D18236" s="294"/>
      <c r="E18236" s="294"/>
      <c r="F18236" s="294"/>
    </row>
    <row r="18237">
      <c r="A18237" s="294" t="s">
        <v>23201</v>
      </c>
      <c r="B18237" s="294"/>
      <c r="C18237" s="294"/>
      <c r="D18237" s="294"/>
      <c r="E18237" s="294"/>
      <c r="F18237" s="294"/>
    </row>
    <row r="18238">
      <c r="A18238" s="294" t="s">
        <v>32809</v>
      </c>
      <c r="B18238" s="294"/>
      <c r="C18238" s="294"/>
      <c r="D18238" s="294"/>
      <c r="E18238" s="294"/>
      <c r="F18238" s="294"/>
    </row>
    <row r="18239">
      <c r="A18239" s="294"/>
      <c r="B18239" s="294"/>
      <c r="C18239" s="294"/>
      <c r="D18239" s="294"/>
      <c r="E18239" s="294"/>
      <c r="F18239" s="294"/>
    </row>
    <row r="18240">
      <c r="A18240" s="294" t="s">
        <v>32810</v>
      </c>
      <c r="B18240" s="294"/>
      <c r="C18240" s="294"/>
      <c r="D18240" s="294"/>
      <c r="E18240" s="294"/>
      <c r="F18240" s="294"/>
    </row>
    <row r="18241">
      <c r="A18241" s="294" t="s">
        <v>30048</v>
      </c>
      <c r="B18241" s="294"/>
      <c r="C18241" s="294"/>
      <c r="D18241" s="294"/>
      <c r="E18241" s="294"/>
      <c r="F18241" s="294"/>
    </row>
    <row r="18242">
      <c r="A18242" s="294" t="s">
        <v>32811</v>
      </c>
      <c r="B18242" s="294"/>
      <c r="C18242" s="294"/>
      <c r="D18242" s="294"/>
      <c r="E18242" s="294"/>
      <c r="F18242" s="294"/>
    </row>
    <row r="18243">
      <c r="A18243" s="294" t="s">
        <v>32812</v>
      </c>
      <c r="B18243" s="294"/>
      <c r="C18243" s="294"/>
      <c r="D18243" s="294"/>
      <c r="E18243" s="294"/>
      <c r="F18243" s="294"/>
    </row>
    <row r="18244">
      <c r="A18244" s="294"/>
      <c r="B18244" s="294"/>
      <c r="C18244" s="294"/>
      <c r="D18244" s="294"/>
      <c r="E18244" s="294"/>
      <c r="F18244" s="294"/>
    </row>
    <row r="18245">
      <c r="A18245" s="294" t="s">
        <v>31017</v>
      </c>
      <c r="B18245" s="294"/>
      <c r="C18245" s="294"/>
      <c r="D18245" s="294"/>
      <c r="E18245" s="294"/>
      <c r="F18245" s="294"/>
    </row>
    <row r="18246">
      <c r="A18246" s="294" t="s">
        <v>32813</v>
      </c>
      <c r="B18246" s="294"/>
      <c r="C18246" s="294"/>
      <c r="D18246" s="294"/>
      <c r="E18246" s="294"/>
      <c r="F18246" s="294"/>
    </row>
    <row r="18247">
      <c r="A18247" s="294"/>
      <c r="B18247" s="294"/>
      <c r="C18247" s="294"/>
      <c r="D18247" s="294"/>
      <c r="E18247" s="294"/>
      <c r="F18247" s="294"/>
    </row>
    <row r="18248">
      <c r="A18248" s="294" t="s">
        <v>32814</v>
      </c>
      <c r="B18248" s="294"/>
      <c r="C18248" s="294"/>
      <c r="D18248" s="294"/>
      <c r="E18248" s="294"/>
      <c r="F18248" s="294"/>
    </row>
    <row r="18249">
      <c r="A18249" s="294" t="s">
        <v>32815</v>
      </c>
      <c r="B18249" s="294"/>
      <c r="C18249" s="294"/>
      <c r="D18249" s="294"/>
      <c r="E18249" s="294"/>
      <c r="F18249" s="294"/>
    </row>
    <row r="18250">
      <c r="A18250" s="294" t="s">
        <v>32816</v>
      </c>
      <c r="B18250" s="294"/>
      <c r="C18250" s="294"/>
      <c r="D18250" s="294"/>
      <c r="E18250" s="294"/>
      <c r="F18250" s="294"/>
    </row>
    <row r="18251">
      <c r="A18251" s="294" t="s">
        <v>32817</v>
      </c>
      <c r="B18251" s="294"/>
      <c r="C18251" s="294"/>
      <c r="D18251" s="294"/>
      <c r="E18251" s="294"/>
      <c r="F18251" s="294"/>
    </row>
    <row r="18252">
      <c r="A18252" s="294" t="s">
        <v>32818</v>
      </c>
      <c r="B18252" s="294"/>
      <c r="C18252" s="294"/>
      <c r="D18252" s="294"/>
      <c r="E18252" s="294"/>
      <c r="F18252" s="294"/>
    </row>
    <row r="18253">
      <c r="A18253" s="294" t="s">
        <v>32819</v>
      </c>
      <c r="B18253" s="294"/>
      <c r="C18253" s="294"/>
      <c r="D18253" s="294"/>
      <c r="E18253" s="294"/>
      <c r="F18253" s="294"/>
    </row>
    <row r="18254">
      <c r="A18254" s="294" t="s">
        <v>32820</v>
      </c>
      <c r="B18254" s="294"/>
      <c r="C18254" s="294"/>
      <c r="D18254" s="294"/>
      <c r="E18254" s="294"/>
      <c r="F18254" s="294"/>
    </row>
    <row r="18255">
      <c r="A18255" s="294"/>
      <c r="B18255" s="294"/>
      <c r="C18255" s="294"/>
      <c r="D18255" s="294"/>
      <c r="E18255" s="294"/>
      <c r="F18255" s="294"/>
    </row>
    <row r="18256">
      <c r="A18256" s="294" t="s">
        <v>28124</v>
      </c>
      <c r="B18256" s="294"/>
      <c r="C18256" s="294"/>
      <c r="D18256" s="294"/>
      <c r="E18256" s="294"/>
      <c r="F18256" s="294"/>
    </row>
    <row r="18257">
      <c r="A18257" s="294" t="s">
        <v>32821</v>
      </c>
      <c r="B18257" s="294"/>
      <c r="C18257" s="294"/>
      <c r="D18257" s="294"/>
      <c r="E18257" s="294"/>
      <c r="F18257" s="294"/>
    </row>
    <row r="18258">
      <c r="A18258" s="294" t="s">
        <v>21618</v>
      </c>
      <c r="B18258" s="294"/>
      <c r="C18258" s="294"/>
      <c r="D18258" s="294"/>
      <c r="E18258" s="294"/>
      <c r="F18258" s="294"/>
    </row>
    <row r="18259">
      <c r="A18259" s="294" t="s">
        <v>32822</v>
      </c>
      <c r="B18259" s="294"/>
      <c r="C18259" s="294"/>
      <c r="D18259" s="294"/>
      <c r="E18259" s="294"/>
      <c r="F18259" s="294"/>
    </row>
    <row r="18260">
      <c r="A18260" s="294"/>
      <c r="B18260" s="294"/>
      <c r="C18260" s="294"/>
      <c r="D18260" s="294"/>
      <c r="E18260" s="294"/>
      <c r="F18260" s="294"/>
    </row>
    <row r="18261">
      <c r="A18261" s="294" t="s">
        <v>22512</v>
      </c>
      <c r="B18261" s="294"/>
      <c r="C18261" s="294"/>
      <c r="D18261" s="294"/>
      <c r="E18261" s="294"/>
      <c r="F18261" s="294"/>
    </row>
    <row r="18262">
      <c r="A18262" s="294" t="s">
        <v>24873</v>
      </c>
      <c r="B18262" s="294"/>
      <c r="C18262" s="294"/>
      <c r="D18262" s="294"/>
      <c r="E18262" s="294"/>
      <c r="F18262" s="294"/>
    </row>
    <row r="18263">
      <c r="A18263" s="294"/>
      <c r="B18263" s="294"/>
      <c r="C18263" s="294"/>
      <c r="D18263" s="294"/>
      <c r="E18263" s="294"/>
      <c r="F18263" s="294"/>
    </row>
    <row r="18264">
      <c r="A18264" s="294" t="s">
        <v>32823</v>
      </c>
      <c r="B18264" s="294"/>
      <c r="C18264" s="294"/>
      <c r="D18264" s="294"/>
      <c r="E18264" s="294"/>
      <c r="F18264" s="294"/>
    </row>
    <row r="18265">
      <c r="A18265" s="294" t="s">
        <v>32824</v>
      </c>
      <c r="B18265" s="294"/>
      <c r="C18265" s="294"/>
      <c r="D18265" s="294"/>
      <c r="E18265" s="294"/>
      <c r="F18265" s="294"/>
    </row>
    <row r="18266">
      <c r="A18266" s="294" t="s">
        <v>32825</v>
      </c>
      <c r="B18266" s="294"/>
      <c r="C18266" s="294"/>
      <c r="D18266" s="294"/>
      <c r="E18266" s="294"/>
      <c r="F18266" s="294"/>
    </row>
    <row r="18267">
      <c r="A18267" s="294" t="s">
        <v>32826</v>
      </c>
      <c r="B18267" s="294"/>
      <c r="C18267" s="294"/>
      <c r="D18267" s="294"/>
      <c r="E18267" s="294"/>
      <c r="F18267" s="294"/>
    </row>
    <row r="18268">
      <c r="A18268" s="294" t="s">
        <v>32827</v>
      </c>
      <c r="B18268" s="294"/>
      <c r="C18268" s="294"/>
      <c r="D18268" s="294"/>
      <c r="E18268" s="294"/>
      <c r="F18268" s="294"/>
    </row>
    <row r="18269">
      <c r="A18269" s="294"/>
      <c r="B18269" s="294"/>
      <c r="C18269" s="294"/>
      <c r="D18269" s="294"/>
      <c r="E18269" s="294"/>
      <c r="F18269" s="294"/>
    </row>
    <row r="18270">
      <c r="A18270" s="294" t="s">
        <v>23148</v>
      </c>
      <c r="B18270" s="294"/>
      <c r="C18270" s="294"/>
      <c r="D18270" s="294"/>
      <c r="E18270" s="294"/>
      <c r="F18270" s="294"/>
    </row>
    <row r="18271">
      <c r="A18271" s="294" t="s">
        <v>23238</v>
      </c>
      <c r="B18271" s="294"/>
      <c r="C18271" s="294"/>
      <c r="D18271" s="294"/>
      <c r="E18271" s="294"/>
      <c r="F18271" s="294"/>
    </row>
    <row r="18272">
      <c r="A18272" s="294"/>
      <c r="B18272" s="294"/>
      <c r="C18272" s="294"/>
      <c r="D18272" s="294"/>
      <c r="E18272" s="294"/>
      <c r="F18272" s="294"/>
    </row>
    <row r="18273">
      <c r="A18273" s="294" t="s">
        <v>32828</v>
      </c>
      <c r="B18273" s="294"/>
      <c r="C18273" s="294"/>
      <c r="D18273" s="294"/>
      <c r="E18273" s="294"/>
      <c r="F18273" s="294"/>
    </row>
    <row r="18274">
      <c r="A18274" s="294" t="s">
        <v>32829</v>
      </c>
      <c r="B18274" s="294"/>
      <c r="C18274" s="294"/>
      <c r="D18274" s="294"/>
      <c r="E18274" s="294"/>
      <c r="F18274" s="294"/>
    </row>
    <row r="18275">
      <c r="A18275" s="294" t="s">
        <v>32830</v>
      </c>
      <c r="B18275" s="294"/>
      <c r="C18275" s="294"/>
      <c r="D18275" s="294"/>
      <c r="E18275" s="294"/>
      <c r="F18275" s="294"/>
    </row>
    <row r="18276">
      <c r="A18276" s="294"/>
      <c r="B18276" s="294"/>
      <c r="C18276" s="294"/>
      <c r="D18276" s="294"/>
      <c r="E18276" s="294"/>
      <c r="F18276" s="294"/>
    </row>
    <row r="18277">
      <c r="A18277" s="294" t="s">
        <v>26992</v>
      </c>
      <c r="B18277" s="294"/>
      <c r="C18277" s="294"/>
      <c r="D18277" s="294"/>
      <c r="E18277" s="294"/>
      <c r="F18277" s="294"/>
    </row>
    <row r="18278">
      <c r="A18278" s="294" t="s">
        <v>23156</v>
      </c>
      <c r="B18278" s="294"/>
      <c r="C18278" s="294"/>
      <c r="D18278" s="294"/>
      <c r="E18278" s="294"/>
      <c r="F18278" s="294"/>
    </row>
    <row r="18279">
      <c r="A18279" s="294"/>
      <c r="B18279" s="294"/>
      <c r="C18279" s="294"/>
      <c r="D18279" s="294"/>
      <c r="E18279" s="294"/>
      <c r="F18279" s="294"/>
    </row>
    <row r="18280">
      <c r="A18280" s="294" t="s">
        <v>32831</v>
      </c>
      <c r="B18280" s="294"/>
      <c r="C18280" s="294"/>
      <c r="D18280" s="294"/>
      <c r="E18280" s="294"/>
      <c r="F18280" s="294"/>
    </row>
    <row r="18281">
      <c r="A18281" s="294" t="s">
        <v>32832</v>
      </c>
      <c r="B18281" s="294"/>
      <c r="C18281" s="294"/>
      <c r="D18281" s="294"/>
      <c r="E18281" s="294"/>
      <c r="F18281" s="294"/>
    </row>
    <row r="18282">
      <c r="A18282" s="294" t="s">
        <v>32833</v>
      </c>
      <c r="B18282" s="294"/>
      <c r="C18282" s="294"/>
      <c r="D18282" s="294"/>
      <c r="E18282" s="294"/>
      <c r="F18282" s="294"/>
    </row>
    <row r="18283">
      <c r="A18283" s="294" t="s">
        <v>32834</v>
      </c>
      <c r="B18283" s="294"/>
      <c r="C18283" s="294"/>
      <c r="D18283" s="294"/>
      <c r="E18283" s="294"/>
      <c r="F18283" s="294"/>
    </row>
    <row r="18284">
      <c r="A18284" s="294" t="s">
        <v>32835</v>
      </c>
      <c r="B18284" s="294"/>
      <c r="C18284" s="294"/>
      <c r="D18284" s="294"/>
      <c r="E18284" s="294"/>
      <c r="F18284" s="294"/>
    </row>
    <row r="18285">
      <c r="A18285" s="294"/>
      <c r="B18285" s="294"/>
      <c r="C18285" s="294"/>
      <c r="D18285" s="294"/>
      <c r="E18285" s="294"/>
      <c r="F18285" s="294"/>
    </row>
    <row r="18286">
      <c r="A18286" s="294"/>
      <c r="B18286" s="294"/>
      <c r="C18286" s="294"/>
      <c r="D18286" s="294"/>
      <c r="E18286" s="294"/>
      <c r="F18286" s="294"/>
    </row>
    <row r="18287">
      <c r="A18287" s="294" t="s">
        <v>21401</v>
      </c>
      <c r="B18287" s="294"/>
      <c r="C18287" s="294"/>
      <c r="D18287" s="294"/>
      <c r="E18287" s="294"/>
      <c r="F18287" s="294"/>
    </row>
    <row r="18288">
      <c r="A18288" s="294"/>
      <c r="B18288" s="294"/>
      <c r="C18288" s="294"/>
      <c r="D18288" s="294"/>
      <c r="E18288" s="294"/>
      <c r="F18288" s="294"/>
    </row>
    <row r="18289">
      <c r="A18289" s="294" t="s">
        <v>32836</v>
      </c>
      <c r="B18289" s="294"/>
      <c r="C18289" s="294"/>
      <c r="D18289" s="294"/>
      <c r="E18289" s="294"/>
      <c r="F18289" s="294"/>
    </row>
    <row r="18290">
      <c r="A18290" s="294" t="s">
        <v>27931</v>
      </c>
      <c r="B18290" s="294"/>
      <c r="C18290" s="294"/>
      <c r="D18290" s="294"/>
      <c r="E18290" s="294"/>
      <c r="F18290" s="294"/>
    </row>
    <row r="18291">
      <c r="A18291" s="294" t="s">
        <v>32837</v>
      </c>
      <c r="B18291" s="294"/>
      <c r="C18291" s="294"/>
      <c r="D18291" s="294"/>
      <c r="E18291" s="294"/>
      <c r="F18291" s="294"/>
    </row>
    <row r="18292">
      <c r="A18292" s="294" t="s">
        <v>32838</v>
      </c>
      <c r="B18292" s="294"/>
      <c r="C18292" s="294"/>
      <c r="D18292" s="294"/>
      <c r="E18292" s="294"/>
      <c r="F18292" s="294"/>
    </row>
    <row r="18293">
      <c r="A18293" s="294" t="s">
        <v>32839</v>
      </c>
      <c r="B18293" s="294"/>
      <c r="C18293" s="294"/>
      <c r="D18293" s="294"/>
      <c r="E18293" s="294"/>
      <c r="F18293" s="294"/>
    </row>
    <row r="18294">
      <c r="A18294" s="294"/>
      <c r="B18294" s="294"/>
      <c r="C18294" s="294"/>
      <c r="D18294" s="294"/>
      <c r="E18294" s="294"/>
      <c r="F18294" s="294"/>
    </row>
    <row r="18295">
      <c r="A18295" s="294" t="s">
        <v>22239</v>
      </c>
      <c r="B18295" s="294"/>
      <c r="C18295" s="294"/>
      <c r="D18295" s="294"/>
      <c r="E18295" s="294"/>
      <c r="F18295" s="294"/>
    </row>
    <row r="18296">
      <c r="A18296" s="294"/>
      <c r="B18296" s="294"/>
      <c r="C18296" s="294"/>
      <c r="D18296" s="294"/>
      <c r="E18296" s="294"/>
      <c r="F18296" s="294"/>
    </row>
    <row r="18297">
      <c r="A18297" s="294" t="s">
        <v>32840</v>
      </c>
      <c r="B18297" s="294"/>
      <c r="C18297" s="294"/>
      <c r="D18297" s="294"/>
      <c r="E18297" s="294"/>
      <c r="F18297" s="294"/>
    </row>
    <row r="18298">
      <c r="A18298" s="294" t="s">
        <v>32841</v>
      </c>
      <c r="B18298" s="294"/>
      <c r="C18298" s="294"/>
      <c r="D18298" s="294"/>
      <c r="E18298" s="294"/>
      <c r="F18298" s="294"/>
    </row>
    <row r="18299">
      <c r="A18299" s="294" t="s">
        <v>32842</v>
      </c>
      <c r="B18299" s="294"/>
      <c r="C18299" s="294"/>
      <c r="D18299" s="294"/>
      <c r="E18299" s="294"/>
      <c r="F18299" s="294"/>
    </row>
    <row r="18300">
      <c r="A18300" s="294" t="s">
        <v>32843</v>
      </c>
      <c r="B18300" s="294"/>
      <c r="C18300" s="294"/>
      <c r="D18300" s="294"/>
      <c r="E18300" s="294"/>
      <c r="F18300" s="294"/>
    </row>
    <row r="18301">
      <c r="A18301" s="294" t="s">
        <v>32844</v>
      </c>
      <c r="B18301" s="294"/>
      <c r="C18301" s="294"/>
      <c r="D18301" s="294"/>
      <c r="E18301" s="294"/>
      <c r="F18301" s="294"/>
    </row>
    <row r="18302">
      <c r="A18302" s="294" t="s">
        <v>32845</v>
      </c>
      <c r="B18302" s="294"/>
      <c r="C18302" s="294"/>
      <c r="D18302" s="294"/>
      <c r="E18302" s="294"/>
      <c r="F18302" s="294"/>
    </row>
    <row r="18303">
      <c r="A18303" s="294" t="s">
        <v>32846</v>
      </c>
      <c r="B18303" s="294"/>
      <c r="C18303" s="294"/>
      <c r="D18303" s="294"/>
      <c r="E18303" s="294"/>
      <c r="F18303" s="294"/>
    </row>
    <row r="18304">
      <c r="A18304" s="294" t="s">
        <v>32847</v>
      </c>
      <c r="B18304" s="294"/>
      <c r="C18304" s="294"/>
      <c r="D18304" s="294"/>
      <c r="E18304" s="294"/>
      <c r="F18304" s="294"/>
    </row>
    <row r="18305">
      <c r="A18305" s="294" t="s">
        <v>32848</v>
      </c>
      <c r="B18305" s="294"/>
      <c r="C18305" s="294"/>
      <c r="D18305" s="294"/>
      <c r="E18305" s="294"/>
      <c r="F18305" s="294"/>
    </row>
    <row r="18306">
      <c r="A18306" s="294" t="s">
        <v>32849</v>
      </c>
      <c r="B18306" s="294"/>
      <c r="C18306" s="294"/>
      <c r="D18306" s="294"/>
      <c r="E18306" s="294"/>
      <c r="F18306" s="294"/>
    </row>
    <row r="18307">
      <c r="A18307" s="294" t="s">
        <v>32850</v>
      </c>
      <c r="B18307" s="294"/>
      <c r="C18307" s="294"/>
      <c r="D18307" s="294"/>
      <c r="E18307" s="294"/>
      <c r="F18307" s="294"/>
    </row>
    <row r="18308">
      <c r="A18308" s="294"/>
      <c r="B18308" s="294"/>
      <c r="C18308" s="294"/>
      <c r="D18308" s="294"/>
      <c r="E18308" s="294"/>
      <c r="F18308" s="294"/>
    </row>
    <row r="18309">
      <c r="A18309" s="294" t="s">
        <v>21990</v>
      </c>
      <c r="B18309" s="294"/>
      <c r="C18309" s="294"/>
      <c r="D18309" s="294"/>
      <c r="E18309" s="294"/>
      <c r="F18309" s="294"/>
    </row>
    <row r="18310">
      <c r="A18310" s="294"/>
      <c r="B18310" s="294"/>
      <c r="C18310" s="294"/>
      <c r="D18310" s="294"/>
      <c r="E18310" s="294"/>
      <c r="F18310" s="294"/>
    </row>
    <row r="18311">
      <c r="A18311" s="294" t="s">
        <v>32851</v>
      </c>
      <c r="B18311" s="294"/>
      <c r="C18311" s="294"/>
      <c r="D18311" s="294"/>
      <c r="E18311" s="294"/>
      <c r="F18311" s="294"/>
    </row>
    <row r="18312">
      <c r="A18312" s="294" t="s">
        <v>23969</v>
      </c>
      <c r="B18312" s="294"/>
      <c r="C18312" s="294"/>
      <c r="D18312" s="294"/>
      <c r="E18312" s="294"/>
      <c r="F18312" s="294"/>
    </row>
    <row r="18313">
      <c r="A18313" s="294" t="s">
        <v>32852</v>
      </c>
      <c r="B18313" s="294"/>
      <c r="C18313" s="294"/>
      <c r="D18313" s="294"/>
      <c r="E18313" s="294"/>
      <c r="F18313" s="294"/>
    </row>
    <row r="18314">
      <c r="A18314" s="294" t="s">
        <v>32853</v>
      </c>
      <c r="B18314" s="294"/>
      <c r="C18314" s="294"/>
      <c r="D18314" s="294"/>
      <c r="E18314" s="294"/>
      <c r="F18314" s="294"/>
    </row>
    <row r="18315">
      <c r="A18315" s="294" t="s">
        <v>32854</v>
      </c>
      <c r="B18315" s="294"/>
      <c r="C18315" s="294"/>
      <c r="D18315" s="294"/>
      <c r="E18315" s="294"/>
      <c r="F18315" s="294"/>
    </row>
    <row r="18316">
      <c r="A18316" s="294" t="s">
        <v>32855</v>
      </c>
      <c r="B18316" s="294"/>
      <c r="C18316" s="294"/>
      <c r="D18316" s="294"/>
      <c r="E18316" s="294"/>
      <c r="F18316" s="294"/>
    </row>
    <row r="18317">
      <c r="A18317" s="294" t="s">
        <v>32856</v>
      </c>
      <c r="B18317" s="294"/>
      <c r="C18317" s="294"/>
      <c r="D18317" s="294"/>
      <c r="E18317" s="294"/>
      <c r="F18317" s="294"/>
    </row>
    <row r="18318">
      <c r="A18318" s="294" t="s">
        <v>32857</v>
      </c>
      <c r="B18318" s="294"/>
      <c r="C18318" s="294"/>
      <c r="D18318" s="294"/>
      <c r="E18318" s="294"/>
      <c r="F18318" s="294"/>
    </row>
    <row r="18319">
      <c r="A18319" s="294" t="s">
        <v>32858</v>
      </c>
      <c r="B18319" s="294"/>
      <c r="C18319" s="294"/>
      <c r="D18319" s="294"/>
      <c r="E18319" s="294"/>
      <c r="F18319" s="294"/>
    </row>
    <row r="18320">
      <c r="A18320" s="294" t="s">
        <v>32859</v>
      </c>
      <c r="B18320" s="294"/>
      <c r="C18320" s="294"/>
      <c r="D18320" s="294"/>
      <c r="E18320" s="294"/>
      <c r="F18320" s="294"/>
    </row>
    <row r="18321">
      <c r="A18321" s="294" t="s">
        <v>32860</v>
      </c>
      <c r="B18321" s="294"/>
      <c r="C18321" s="294"/>
      <c r="D18321" s="294"/>
      <c r="E18321" s="294"/>
      <c r="F18321" s="294"/>
    </row>
    <row r="18322">
      <c r="A18322" s="294" t="s">
        <v>32861</v>
      </c>
      <c r="B18322" s="294"/>
      <c r="C18322" s="294"/>
      <c r="D18322" s="294"/>
      <c r="E18322" s="294"/>
      <c r="F18322" s="294"/>
    </row>
    <row r="18323">
      <c r="A18323" s="294"/>
      <c r="B18323" s="294"/>
      <c r="C18323" s="294"/>
      <c r="D18323" s="294"/>
      <c r="E18323" s="294"/>
      <c r="F18323" s="294"/>
    </row>
    <row r="18324">
      <c r="A18324" s="294" t="s">
        <v>28124</v>
      </c>
      <c r="B18324" s="294"/>
      <c r="C18324" s="294"/>
      <c r="D18324" s="294"/>
      <c r="E18324" s="294"/>
      <c r="F18324" s="294"/>
    </row>
    <row r="18325">
      <c r="A18325" s="294" t="s">
        <v>32862</v>
      </c>
      <c r="B18325" s="294"/>
      <c r="C18325" s="294"/>
      <c r="D18325" s="294"/>
      <c r="E18325" s="294"/>
      <c r="F18325" s="294"/>
    </row>
    <row r="18326">
      <c r="A18326" s="294" t="s">
        <v>21672</v>
      </c>
      <c r="B18326" s="294"/>
      <c r="C18326" s="294"/>
      <c r="D18326" s="294"/>
      <c r="E18326" s="294"/>
      <c r="F18326" s="294"/>
    </row>
    <row r="18327">
      <c r="A18327" s="294" t="s">
        <v>32822</v>
      </c>
      <c r="B18327" s="294"/>
      <c r="C18327" s="294"/>
      <c r="D18327" s="294"/>
      <c r="E18327" s="294"/>
      <c r="F18327" s="294"/>
    </row>
    <row r="18328">
      <c r="A18328" s="294"/>
      <c r="B18328" s="294"/>
      <c r="C18328" s="294"/>
      <c r="D18328" s="294"/>
      <c r="E18328" s="294"/>
      <c r="F18328" s="294"/>
    </row>
    <row r="18329">
      <c r="A18329" s="294" t="s">
        <v>24458</v>
      </c>
      <c r="B18329" s="294"/>
      <c r="C18329" s="294"/>
      <c r="D18329" s="294"/>
      <c r="E18329" s="294"/>
      <c r="F18329" s="294"/>
    </row>
    <row r="18330">
      <c r="A18330" s="294"/>
      <c r="B18330" s="294"/>
      <c r="C18330" s="294"/>
      <c r="D18330" s="294"/>
      <c r="E18330" s="294"/>
      <c r="F18330" s="294"/>
    </row>
    <row r="18331">
      <c r="A18331" s="294" t="s">
        <v>32863</v>
      </c>
      <c r="B18331" s="294"/>
      <c r="C18331" s="294"/>
      <c r="D18331" s="294"/>
      <c r="E18331" s="294"/>
      <c r="F18331" s="294"/>
    </row>
    <row r="18332">
      <c r="A18332" s="294" t="s">
        <v>32864</v>
      </c>
      <c r="B18332" s="294"/>
      <c r="C18332" s="294"/>
      <c r="D18332" s="294"/>
      <c r="E18332" s="294"/>
      <c r="F18332" s="294"/>
    </row>
    <row r="18333">
      <c r="A18333" s="294" t="s">
        <v>32865</v>
      </c>
      <c r="B18333" s="294"/>
      <c r="C18333" s="294"/>
      <c r="D18333" s="294"/>
      <c r="E18333" s="294"/>
      <c r="F18333" s="294"/>
    </row>
    <row r="18334">
      <c r="A18334" s="294" t="s">
        <v>32866</v>
      </c>
      <c r="B18334" s="294"/>
      <c r="C18334" s="294"/>
      <c r="D18334" s="294"/>
      <c r="E18334" s="294"/>
      <c r="F18334" s="294"/>
    </row>
    <row r="18335">
      <c r="A18335" s="294" t="s">
        <v>32867</v>
      </c>
      <c r="B18335" s="294"/>
      <c r="C18335" s="294"/>
      <c r="D18335" s="294"/>
      <c r="E18335" s="294"/>
      <c r="F18335" s="294"/>
    </row>
    <row r="18336">
      <c r="A18336" s="294" t="s">
        <v>32868</v>
      </c>
      <c r="B18336" s="294"/>
      <c r="C18336" s="294"/>
      <c r="D18336" s="294"/>
      <c r="E18336" s="294"/>
      <c r="F18336" s="294"/>
    </row>
    <row r="18337">
      <c r="A18337" s="294" t="s">
        <v>32869</v>
      </c>
      <c r="B18337" s="294"/>
      <c r="C18337" s="294"/>
      <c r="D18337" s="294"/>
      <c r="E18337" s="294"/>
      <c r="F18337" s="294"/>
    </row>
    <row r="18338">
      <c r="A18338" s="294" t="s">
        <v>32870</v>
      </c>
      <c r="B18338" s="294"/>
      <c r="C18338" s="294"/>
      <c r="D18338" s="294"/>
      <c r="E18338" s="294"/>
      <c r="F18338" s="294"/>
    </row>
    <row r="18339">
      <c r="A18339" s="294" t="s">
        <v>32871</v>
      </c>
      <c r="B18339" s="294"/>
      <c r="C18339" s="294"/>
      <c r="D18339" s="294"/>
      <c r="E18339" s="294"/>
      <c r="F18339" s="294"/>
    </row>
    <row r="18340">
      <c r="A18340" s="294"/>
      <c r="B18340" s="294"/>
      <c r="C18340" s="294"/>
      <c r="D18340" s="294"/>
      <c r="E18340" s="294"/>
      <c r="F18340" s="294"/>
    </row>
    <row r="18341">
      <c r="A18341" s="294"/>
      <c r="B18341" s="294"/>
      <c r="C18341" s="294"/>
      <c r="D18341" s="294"/>
      <c r="E18341" s="294"/>
      <c r="F18341" s="294"/>
    </row>
    <row r="18342">
      <c r="A18342" s="294" t="s">
        <v>21326</v>
      </c>
      <c r="B18342" s="294"/>
      <c r="C18342" s="294"/>
      <c r="D18342" s="294"/>
      <c r="E18342" s="294"/>
      <c r="F18342" s="294"/>
    </row>
    <row r="18343">
      <c r="A18343" s="294"/>
      <c r="B18343" s="294"/>
      <c r="C18343" s="294"/>
      <c r="D18343" s="294"/>
      <c r="E18343" s="294"/>
      <c r="F18343" s="294"/>
    </row>
    <row r="18344">
      <c r="A18344" s="294" t="s">
        <v>32872</v>
      </c>
      <c r="B18344" s="294"/>
      <c r="C18344" s="294"/>
      <c r="D18344" s="294"/>
      <c r="E18344" s="294"/>
      <c r="F18344" s="294"/>
    </row>
    <row r="18345">
      <c r="A18345" s="294" t="s">
        <v>32873</v>
      </c>
      <c r="B18345" s="294"/>
      <c r="C18345" s="294"/>
      <c r="D18345" s="294"/>
      <c r="E18345" s="294"/>
      <c r="F18345" s="294"/>
    </row>
    <row r="18346">
      <c r="A18346" s="294" t="s">
        <v>32874</v>
      </c>
      <c r="B18346" s="294"/>
      <c r="C18346" s="294"/>
      <c r="D18346" s="294"/>
      <c r="E18346" s="294"/>
      <c r="F18346" s="294"/>
    </row>
    <row r="18347">
      <c r="A18347" s="294" t="s">
        <v>32875</v>
      </c>
      <c r="B18347" s="294"/>
      <c r="C18347" s="294"/>
      <c r="D18347" s="294"/>
      <c r="E18347" s="294"/>
      <c r="F18347" s="294"/>
    </row>
    <row r="18348">
      <c r="A18348" s="294"/>
      <c r="B18348" s="294"/>
      <c r="C18348" s="294"/>
      <c r="D18348" s="294"/>
      <c r="E18348" s="294"/>
      <c r="F18348" s="294"/>
    </row>
    <row r="18349">
      <c r="A18349" s="294" t="s">
        <v>24089</v>
      </c>
      <c r="B18349" s="294"/>
      <c r="C18349" s="294"/>
      <c r="D18349" s="294"/>
      <c r="E18349" s="294"/>
      <c r="F18349" s="294"/>
    </row>
    <row r="18350">
      <c r="A18350" s="294" t="s">
        <v>32876</v>
      </c>
      <c r="B18350" s="294"/>
      <c r="C18350" s="294"/>
      <c r="D18350" s="294"/>
      <c r="E18350" s="294"/>
      <c r="F18350" s="294"/>
    </row>
    <row r="18351">
      <c r="A18351" s="294"/>
      <c r="B18351" s="294"/>
      <c r="C18351" s="294"/>
      <c r="D18351" s="294"/>
      <c r="E18351" s="294"/>
      <c r="F18351" s="294"/>
    </row>
    <row r="18352">
      <c r="A18352" s="294" t="s">
        <v>32877</v>
      </c>
      <c r="B18352" s="294"/>
      <c r="C18352" s="294"/>
      <c r="D18352" s="294"/>
      <c r="E18352" s="294"/>
      <c r="F18352" s="294"/>
    </row>
    <row r="18353">
      <c r="A18353" s="294" t="s">
        <v>32878</v>
      </c>
      <c r="B18353" s="294"/>
      <c r="C18353" s="294"/>
      <c r="D18353" s="294"/>
      <c r="E18353" s="294"/>
      <c r="F18353" s="294"/>
    </row>
    <row r="18354">
      <c r="A18354" s="294" t="s">
        <v>32879</v>
      </c>
      <c r="B18354" s="294"/>
      <c r="C18354" s="294"/>
      <c r="D18354" s="294"/>
      <c r="E18354" s="294"/>
      <c r="F18354" s="294"/>
    </row>
    <row r="18355">
      <c r="A18355" s="294" t="s">
        <v>32880</v>
      </c>
      <c r="B18355" s="294"/>
      <c r="C18355" s="294"/>
      <c r="D18355" s="294"/>
      <c r="E18355" s="294"/>
      <c r="F18355" s="294"/>
    </row>
    <row r="18356">
      <c r="A18356" s="294" t="s">
        <v>32881</v>
      </c>
      <c r="B18356" s="294"/>
      <c r="C18356" s="294"/>
      <c r="D18356" s="294"/>
      <c r="E18356" s="294"/>
      <c r="F18356" s="294"/>
    </row>
    <row r="18357">
      <c r="A18357" s="294" t="s">
        <v>32882</v>
      </c>
      <c r="B18357" s="294"/>
      <c r="C18357" s="294"/>
      <c r="D18357" s="294"/>
      <c r="E18357" s="294"/>
      <c r="F18357" s="294"/>
    </row>
    <row r="18358">
      <c r="A18358" s="294"/>
      <c r="B18358" s="294"/>
      <c r="C18358" s="294"/>
      <c r="D18358" s="294"/>
      <c r="E18358" s="294"/>
      <c r="F18358" s="294"/>
    </row>
    <row r="18359">
      <c r="A18359" s="294" t="s">
        <v>25653</v>
      </c>
      <c r="B18359" s="294"/>
      <c r="C18359" s="294"/>
      <c r="D18359" s="294"/>
      <c r="E18359" s="294"/>
      <c r="F18359" s="294"/>
    </row>
    <row r="18360">
      <c r="A18360" s="294" t="s">
        <v>23322</v>
      </c>
      <c r="B18360" s="294"/>
      <c r="C18360" s="294"/>
      <c r="D18360" s="294"/>
      <c r="E18360" s="294"/>
      <c r="F18360" s="294"/>
    </row>
    <row r="18361">
      <c r="A18361" s="294"/>
      <c r="B18361" s="294"/>
      <c r="C18361" s="294"/>
      <c r="D18361" s="294"/>
      <c r="E18361" s="294"/>
      <c r="F18361" s="294"/>
    </row>
    <row r="18362">
      <c r="A18362" s="294" t="s">
        <v>32883</v>
      </c>
      <c r="B18362" s="294"/>
      <c r="C18362" s="294"/>
      <c r="D18362" s="294"/>
      <c r="E18362" s="294"/>
      <c r="F18362" s="294"/>
    </row>
    <row r="18363">
      <c r="A18363" s="294" t="s">
        <v>32884</v>
      </c>
      <c r="B18363" s="294"/>
      <c r="C18363" s="294"/>
      <c r="D18363" s="294"/>
      <c r="E18363" s="294"/>
      <c r="F18363" s="294"/>
    </row>
    <row r="18364">
      <c r="A18364" s="294" t="s">
        <v>32885</v>
      </c>
      <c r="B18364" s="294"/>
      <c r="C18364" s="294"/>
      <c r="D18364" s="294"/>
      <c r="E18364" s="294"/>
      <c r="F18364" s="294"/>
    </row>
    <row r="18365">
      <c r="A18365" s="294"/>
      <c r="B18365" s="294"/>
      <c r="C18365" s="294"/>
      <c r="D18365" s="294"/>
      <c r="E18365" s="294"/>
      <c r="F18365" s="294"/>
    </row>
    <row r="18366">
      <c r="A18366" s="294" t="s">
        <v>23201</v>
      </c>
      <c r="B18366" s="294"/>
      <c r="C18366" s="294"/>
      <c r="D18366" s="294"/>
      <c r="E18366" s="294"/>
      <c r="F18366" s="294"/>
    </row>
    <row r="18367">
      <c r="A18367" s="294" t="s">
        <v>23202</v>
      </c>
      <c r="B18367" s="294"/>
      <c r="C18367" s="294"/>
      <c r="D18367" s="294"/>
      <c r="E18367" s="294"/>
      <c r="F18367" s="294"/>
    </row>
    <row r="18368">
      <c r="A18368" s="294"/>
      <c r="B18368" s="294"/>
      <c r="C18368" s="294"/>
      <c r="D18368" s="294"/>
      <c r="E18368" s="294"/>
      <c r="F18368" s="294"/>
    </row>
    <row r="18369">
      <c r="A18369" s="294" t="s">
        <v>32886</v>
      </c>
      <c r="B18369" s="294"/>
      <c r="C18369" s="294"/>
      <c r="D18369" s="294"/>
      <c r="E18369" s="294"/>
      <c r="F18369" s="294"/>
    </row>
    <row r="18370">
      <c r="A18370" s="294" t="s">
        <v>32887</v>
      </c>
      <c r="B18370" s="294"/>
      <c r="C18370" s="294"/>
      <c r="D18370" s="294"/>
      <c r="E18370" s="294"/>
      <c r="F18370" s="294"/>
    </row>
    <row r="18371">
      <c r="A18371" s="294" t="s">
        <v>32888</v>
      </c>
      <c r="B18371" s="294"/>
      <c r="C18371" s="294"/>
      <c r="D18371" s="294"/>
      <c r="E18371" s="294"/>
      <c r="F18371" s="294"/>
    </row>
    <row r="18372">
      <c r="A18372" s="294"/>
      <c r="B18372" s="294"/>
      <c r="C18372" s="294"/>
      <c r="D18372" s="294"/>
      <c r="E18372" s="294"/>
      <c r="F18372" s="294"/>
    </row>
    <row r="18373">
      <c r="A18373" s="294" t="s">
        <v>31840</v>
      </c>
      <c r="B18373" s="294"/>
      <c r="C18373" s="294"/>
      <c r="D18373" s="294"/>
      <c r="E18373" s="294"/>
      <c r="F18373" s="294"/>
    </row>
    <row r="18374">
      <c r="A18374" s="294"/>
      <c r="B18374" s="294"/>
      <c r="C18374" s="294"/>
      <c r="D18374" s="294"/>
      <c r="E18374" s="294"/>
      <c r="F18374" s="294"/>
    </row>
    <row r="18375">
      <c r="A18375" s="294" t="s">
        <v>32889</v>
      </c>
      <c r="B18375" s="294"/>
      <c r="C18375" s="294"/>
      <c r="D18375" s="294"/>
      <c r="E18375" s="294"/>
      <c r="F18375" s="294"/>
    </row>
    <row r="18376">
      <c r="A18376" s="294" t="s">
        <v>32890</v>
      </c>
      <c r="B18376" s="294"/>
      <c r="C18376" s="294"/>
      <c r="D18376" s="294"/>
      <c r="E18376" s="294"/>
      <c r="F18376" s="294"/>
    </row>
    <row r="18377">
      <c r="A18377" s="294" t="s">
        <v>32891</v>
      </c>
      <c r="B18377" s="294"/>
      <c r="C18377" s="294"/>
      <c r="D18377" s="294"/>
      <c r="E18377" s="294"/>
      <c r="F18377" s="294"/>
    </row>
    <row r="18378">
      <c r="A18378" s="294" t="s">
        <v>32892</v>
      </c>
      <c r="B18378" s="294"/>
      <c r="C18378" s="294"/>
      <c r="D18378" s="294"/>
      <c r="E18378" s="294"/>
      <c r="F18378" s="294"/>
    </row>
    <row r="18379">
      <c r="A18379" s="294" t="s">
        <v>32893</v>
      </c>
      <c r="B18379" s="294"/>
      <c r="C18379" s="294"/>
      <c r="D18379" s="294"/>
      <c r="E18379" s="294"/>
      <c r="F18379" s="294"/>
    </row>
    <row r="18380">
      <c r="A18380" s="294" t="s">
        <v>32894</v>
      </c>
      <c r="B18380" s="294"/>
      <c r="C18380" s="294"/>
      <c r="D18380" s="294"/>
      <c r="E18380" s="294"/>
      <c r="F18380" s="294"/>
    </row>
    <row r="18381">
      <c r="A18381" s="294" t="s">
        <v>21892</v>
      </c>
      <c r="B18381" s="294"/>
      <c r="C18381" s="294"/>
      <c r="D18381" s="294"/>
      <c r="E18381" s="294"/>
      <c r="F18381" s="294"/>
    </row>
    <row r="18382">
      <c r="A18382" s="294" t="s">
        <v>32895</v>
      </c>
      <c r="B18382" s="294"/>
      <c r="C18382" s="294"/>
      <c r="D18382" s="294"/>
      <c r="E18382" s="294"/>
      <c r="F18382" s="294"/>
    </row>
    <row r="18383">
      <c r="A18383" s="294" t="s">
        <v>32896</v>
      </c>
      <c r="B18383" s="294"/>
      <c r="C18383" s="294"/>
      <c r="D18383" s="294"/>
      <c r="E18383" s="294"/>
      <c r="F18383" s="294"/>
    </row>
    <row r="18384">
      <c r="A18384" s="294" t="s">
        <v>32897</v>
      </c>
      <c r="B18384" s="294"/>
      <c r="C18384" s="294"/>
      <c r="D18384" s="294"/>
      <c r="E18384" s="294"/>
      <c r="F18384" s="294"/>
    </row>
    <row r="18385">
      <c r="A18385" s="294"/>
      <c r="B18385" s="294"/>
      <c r="C18385" s="294"/>
      <c r="D18385" s="294"/>
      <c r="E18385" s="294"/>
      <c r="F18385" s="294"/>
    </row>
    <row r="18386">
      <c r="A18386" s="294"/>
      <c r="B18386" s="294"/>
      <c r="C18386" s="294"/>
      <c r="D18386" s="294"/>
      <c r="E18386" s="294"/>
      <c r="F18386" s="294"/>
    </row>
    <row r="18387">
      <c r="A18387" s="294" t="s">
        <v>28124</v>
      </c>
      <c r="B18387" s="294"/>
      <c r="C18387" s="294"/>
      <c r="D18387" s="294"/>
      <c r="E18387" s="294"/>
      <c r="F18387" s="294"/>
    </row>
    <row r="18388">
      <c r="A18388" s="294" t="s">
        <v>32898</v>
      </c>
      <c r="B18388" s="294"/>
      <c r="C18388" s="294"/>
      <c r="D18388" s="294"/>
      <c r="E18388" s="294"/>
      <c r="F18388" s="294"/>
    </row>
    <row r="18389">
      <c r="A18389" s="294" t="s">
        <v>32899</v>
      </c>
      <c r="B18389" s="294"/>
      <c r="C18389" s="294"/>
      <c r="D18389" s="294"/>
      <c r="E18389" s="294"/>
      <c r="F18389" s="294"/>
    </row>
    <row r="18390">
      <c r="A18390" s="294"/>
      <c r="B18390" s="294"/>
      <c r="C18390" s="294"/>
      <c r="D18390" s="294"/>
      <c r="E18390" s="294"/>
      <c r="F18390" s="294"/>
    </row>
    <row r="18391">
      <c r="A18391" s="294" t="s">
        <v>25957</v>
      </c>
      <c r="B18391" s="294"/>
      <c r="C18391" s="294"/>
      <c r="D18391" s="294"/>
      <c r="E18391" s="294"/>
      <c r="F18391" s="294"/>
    </row>
    <row r="18392">
      <c r="A18392" s="294"/>
      <c r="B18392" s="294"/>
      <c r="C18392" s="294"/>
      <c r="D18392" s="294"/>
      <c r="E18392" s="294"/>
      <c r="F18392" s="294"/>
    </row>
    <row r="18393">
      <c r="A18393" s="294" t="s">
        <v>32900</v>
      </c>
      <c r="B18393" s="294"/>
      <c r="C18393" s="294"/>
      <c r="D18393" s="294"/>
      <c r="E18393" s="294"/>
      <c r="F18393" s="294"/>
    </row>
    <row r="18394">
      <c r="A18394" s="294"/>
      <c r="B18394" s="294"/>
      <c r="C18394" s="294"/>
      <c r="D18394" s="294"/>
      <c r="E18394" s="294"/>
      <c r="F18394" s="294"/>
    </row>
    <row r="18395">
      <c r="A18395" s="294" t="s">
        <v>25959</v>
      </c>
      <c r="B18395" s="294"/>
      <c r="C18395" s="294"/>
      <c r="D18395" s="294"/>
      <c r="E18395" s="294"/>
      <c r="F18395" s="294"/>
    </row>
    <row r="18396">
      <c r="A18396" s="294" t="s">
        <v>32901</v>
      </c>
      <c r="B18396" s="294"/>
      <c r="C18396" s="294"/>
      <c r="D18396" s="294"/>
      <c r="E18396" s="294"/>
      <c r="F18396" s="294"/>
    </row>
    <row r="18397">
      <c r="A18397" s="294"/>
      <c r="B18397" s="294"/>
      <c r="C18397" s="294"/>
      <c r="D18397" s="294"/>
      <c r="E18397" s="294"/>
      <c r="F18397" s="294"/>
    </row>
    <row r="18398">
      <c r="A18398" s="294" t="s">
        <v>26194</v>
      </c>
      <c r="B18398" s="294"/>
      <c r="C18398" s="294"/>
      <c r="D18398" s="294"/>
      <c r="E18398" s="294"/>
      <c r="F18398" s="294"/>
    </row>
    <row r="18399">
      <c r="A18399" s="294" t="s">
        <v>26231</v>
      </c>
      <c r="B18399" s="294"/>
      <c r="C18399" s="294"/>
      <c r="D18399" s="294"/>
      <c r="E18399" s="294"/>
      <c r="F18399" s="294"/>
    </row>
    <row r="18400">
      <c r="A18400" s="294" t="s">
        <v>26235</v>
      </c>
      <c r="B18400" s="294"/>
      <c r="C18400" s="294"/>
      <c r="D18400" s="294"/>
      <c r="E18400" s="294"/>
      <c r="F18400" s="294"/>
    </row>
    <row r="18401">
      <c r="A18401" s="294" t="s">
        <v>26828</v>
      </c>
      <c r="B18401" s="294"/>
      <c r="C18401" s="294"/>
      <c r="D18401" s="294"/>
      <c r="E18401" s="294"/>
      <c r="F18401" s="294"/>
    </row>
    <row r="18402">
      <c r="A18402" s="294" t="s">
        <v>32902</v>
      </c>
      <c r="B18402" s="294"/>
      <c r="C18402" s="294"/>
      <c r="D18402" s="294"/>
      <c r="E18402" s="294"/>
      <c r="F18402" s="294"/>
    </row>
    <row r="18403">
      <c r="A18403" s="294" t="s">
        <v>26233</v>
      </c>
      <c r="B18403" s="294"/>
      <c r="C18403" s="294"/>
      <c r="D18403" s="294"/>
      <c r="E18403" s="294"/>
      <c r="F18403" s="294"/>
    </row>
    <row r="18404">
      <c r="A18404" s="294"/>
      <c r="B18404" s="294"/>
      <c r="C18404" s="294"/>
      <c r="D18404" s="294"/>
      <c r="E18404" s="294"/>
      <c r="F18404" s="294"/>
    </row>
    <row r="18405">
      <c r="A18405" s="294" t="s">
        <v>25967</v>
      </c>
      <c r="B18405" s="294"/>
      <c r="C18405" s="294"/>
      <c r="D18405" s="294"/>
      <c r="E18405" s="294"/>
      <c r="F18405" s="294"/>
    </row>
    <row r="18406">
      <c r="A18406" s="294"/>
      <c r="B18406" s="294"/>
      <c r="C18406" s="294"/>
      <c r="D18406" s="294"/>
      <c r="E18406" s="294"/>
      <c r="F18406" s="294"/>
    </row>
    <row r="18407">
      <c r="A18407" s="294" t="s">
        <v>32903</v>
      </c>
      <c r="B18407" s="294"/>
      <c r="C18407" s="294"/>
      <c r="D18407" s="294"/>
      <c r="E18407" s="294"/>
      <c r="F18407" s="294"/>
    </row>
    <row r="18408">
      <c r="A18408" s="294" t="s">
        <v>32904</v>
      </c>
      <c r="B18408" s="294"/>
      <c r="C18408" s="294"/>
      <c r="D18408" s="294"/>
      <c r="E18408" s="294"/>
      <c r="F18408" s="294"/>
    </row>
    <row r="18409">
      <c r="A18409" s="294" t="s">
        <v>32905</v>
      </c>
      <c r="B18409" s="294"/>
      <c r="C18409" s="294"/>
      <c r="D18409" s="294"/>
      <c r="E18409" s="294"/>
      <c r="F18409" s="294"/>
    </row>
    <row r="18410">
      <c r="A18410" s="294" t="s">
        <v>32906</v>
      </c>
      <c r="B18410" s="294"/>
      <c r="C18410" s="294"/>
      <c r="D18410" s="294"/>
      <c r="E18410" s="294"/>
      <c r="F18410" s="294"/>
    </row>
    <row r="18411">
      <c r="A18411" s="294" t="s">
        <v>32907</v>
      </c>
      <c r="B18411" s="294"/>
      <c r="C18411" s="294"/>
      <c r="D18411" s="294"/>
      <c r="E18411" s="294"/>
      <c r="F18411" s="294"/>
    </row>
    <row r="18412">
      <c r="A18412" s="294"/>
      <c r="B18412" s="294"/>
      <c r="C18412" s="294"/>
      <c r="D18412" s="294"/>
      <c r="E18412" s="294"/>
      <c r="F18412" s="294"/>
    </row>
    <row r="18413">
      <c r="A18413" s="294" t="s">
        <v>26240</v>
      </c>
      <c r="B18413" s="294"/>
      <c r="C18413" s="294"/>
      <c r="D18413" s="294"/>
      <c r="E18413" s="294"/>
      <c r="F18413" s="294"/>
    </row>
    <row r="18414">
      <c r="A18414" s="294"/>
      <c r="B18414" s="294"/>
      <c r="C18414" s="294"/>
      <c r="D18414" s="294"/>
      <c r="E18414" s="294"/>
      <c r="F18414" s="294"/>
    </row>
    <row r="18415">
      <c r="A18415" s="294" t="s">
        <v>32908</v>
      </c>
      <c r="B18415" s="294"/>
      <c r="C18415" s="294"/>
      <c r="D18415" s="294"/>
      <c r="E18415" s="294"/>
      <c r="F18415" s="294"/>
    </row>
    <row r="18416">
      <c r="A18416" s="294" t="s">
        <v>32909</v>
      </c>
      <c r="B18416" s="294"/>
      <c r="C18416" s="294"/>
      <c r="D18416" s="294"/>
      <c r="E18416" s="294"/>
      <c r="F18416" s="294"/>
    </row>
    <row r="18417">
      <c r="A18417" s="294" t="s">
        <v>32910</v>
      </c>
      <c r="B18417" s="294"/>
      <c r="C18417" s="294"/>
      <c r="D18417" s="294"/>
      <c r="E18417" s="294"/>
      <c r="F18417" s="294"/>
    </row>
    <row r="18418">
      <c r="A18418" s="294" t="s">
        <v>32911</v>
      </c>
      <c r="B18418" s="294"/>
      <c r="C18418" s="294"/>
      <c r="D18418" s="294"/>
      <c r="E18418" s="294"/>
      <c r="F18418" s="294"/>
    </row>
    <row r="18419">
      <c r="A18419" s="294" t="s">
        <v>32912</v>
      </c>
      <c r="B18419" s="294"/>
      <c r="C18419" s="294"/>
      <c r="D18419" s="294"/>
      <c r="E18419" s="294"/>
      <c r="F18419" s="294"/>
    </row>
    <row r="18420">
      <c r="A18420" s="294" t="s">
        <v>32913</v>
      </c>
      <c r="B18420" s="294"/>
      <c r="C18420" s="294"/>
      <c r="D18420" s="294"/>
      <c r="E18420" s="294"/>
      <c r="F18420" s="294"/>
    </row>
    <row r="18421">
      <c r="A18421" s="294"/>
      <c r="B18421" s="294"/>
      <c r="C18421" s="294"/>
      <c r="D18421" s="294"/>
      <c r="E18421" s="294"/>
      <c r="F18421" s="294"/>
    </row>
    <row r="18422">
      <c r="A18422" s="294" t="s">
        <v>26214</v>
      </c>
      <c r="B18422" s="294"/>
      <c r="C18422" s="294"/>
      <c r="D18422" s="294"/>
      <c r="E18422" s="294"/>
      <c r="F18422" s="294"/>
    </row>
    <row r="18423">
      <c r="A18423" s="294"/>
      <c r="B18423" s="294"/>
      <c r="C18423" s="294"/>
      <c r="D18423" s="294"/>
      <c r="E18423" s="294"/>
      <c r="F18423" s="294"/>
    </row>
    <row r="18424">
      <c r="A18424" s="294" t="s">
        <v>32914</v>
      </c>
      <c r="B18424" s="294"/>
      <c r="C18424" s="294"/>
      <c r="D18424" s="294"/>
      <c r="E18424" s="294"/>
      <c r="F18424" s="294"/>
    </row>
    <row r="18425">
      <c r="A18425" s="294" t="s">
        <v>32915</v>
      </c>
      <c r="B18425" s="294"/>
      <c r="C18425" s="294"/>
      <c r="D18425" s="294"/>
      <c r="E18425" s="294"/>
      <c r="F18425" s="294"/>
    </row>
    <row r="18426">
      <c r="A18426" s="294" t="s">
        <v>32916</v>
      </c>
      <c r="B18426" s="294"/>
      <c r="C18426" s="294"/>
      <c r="D18426" s="294"/>
      <c r="E18426" s="294"/>
      <c r="F18426" s="294"/>
    </row>
    <row r="18427">
      <c r="A18427" s="294" t="s">
        <v>32917</v>
      </c>
      <c r="B18427" s="294"/>
      <c r="C18427" s="294"/>
      <c r="D18427" s="294"/>
      <c r="E18427" s="294"/>
      <c r="F18427" s="294"/>
    </row>
    <row r="18428">
      <c r="A18428" s="294"/>
      <c r="B18428" s="294"/>
      <c r="C18428" s="294"/>
      <c r="D18428" s="294"/>
      <c r="E18428" s="294"/>
      <c r="F18428" s="294"/>
    </row>
    <row r="18429">
      <c r="A18429" s="294" t="s">
        <v>26219</v>
      </c>
      <c r="B18429" s="294"/>
      <c r="C18429" s="294"/>
      <c r="D18429" s="294"/>
      <c r="E18429" s="294"/>
      <c r="F18429" s="294"/>
    </row>
    <row r="18430">
      <c r="A18430" s="294"/>
      <c r="B18430" s="294"/>
      <c r="C18430" s="294"/>
      <c r="D18430" s="294"/>
      <c r="E18430" s="294"/>
      <c r="F18430" s="294"/>
    </row>
    <row r="18431">
      <c r="A18431" s="294" t="s">
        <v>32918</v>
      </c>
      <c r="B18431" s="294"/>
      <c r="C18431" s="294"/>
      <c r="D18431" s="294"/>
      <c r="E18431" s="294"/>
      <c r="F18431" s="294"/>
    </row>
    <row r="18432">
      <c r="A18432" s="294" t="s">
        <v>32919</v>
      </c>
      <c r="B18432" s="294"/>
      <c r="C18432" s="294"/>
      <c r="D18432" s="294"/>
      <c r="E18432" s="294"/>
      <c r="F18432" s="294"/>
    </row>
    <row r="18433">
      <c r="A18433" s="294" t="s">
        <v>32920</v>
      </c>
      <c r="B18433" s="294"/>
      <c r="C18433" s="294"/>
      <c r="D18433" s="294"/>
      <c r="E18433" s="294"/>
      <c r="F18433" s="294"/>
    </row>
    <row r="18434">
      <c r="A18434" s="294" t="s">
        <v>32921</v>
      </c>
      <c r="B18434" s="294"/>
      <c r="C18434" s="294"/>
      <c r="D18434" s="294"/>
      <c r="E18434" s="294"/>
      <c r="F18434" s="294"/>
    </row>
    <row r="18435">
      <c r="A18435" s="294" t="s">
        <v>32922</v>
      </c>
      <c r="B18435" s="294"/>
      <c r="C18435" s="294"/>
      <c r="D18435" s="294"/>
      <c r="E18435" s="294"/>
      <c r="F18435" s="294"/>
    </row>
    <row r="18436">
      <c r="A18436" s="294"/>
      <c r="B18436" s="294"/>
      <c r="C18436" s="294"/>
      <c r="D18436" s="294"/>
      <c r="E18436" s="294"/>
      <c r="F18436" s="294"/>
    </row>
    <row r="18437">
      <c r="A18437" s="294"/>
      <c r="B18437" s="294"/>
      <c r="C18437" s="294"/>
      <c r="D18437" s="294"/>
      <c r="E18437" s="294"/>
      <c r="F18437" s="294"/>
    </row>
    <row r="18438">
      <c r="A18438" s="294" t="s">
        <v>23508</v>
      </c>
      <c r="B18438" s="294"/>
      <c r="C18438" s="294"/>
      <c r="D18438" s="294"/>
      <c r="E18438" s="294"/>
      <c r="F18438" s="294"/>
    </row>
    <row r="18439">
      <c r="A18439" s="294" t="s">
        <v>29043</v>
      </c>
      <c r="B18439" s="294"/>
      <c r="C18439" s="294"/>
      <c r="D18439" s="294"/>
      <c r="E18439" s="294"/>
      <c r="F18439" s="294"/>
    </row>
    <row r="18440">
      <c r="A18440" s="294" t="s">
        <v>32923</v>
      </c>
      <c r="B18440" s="294"/>
      <c r="C18440" s="294"/>
      <c r="D18440" s="294"/>
      <c r="E18440" s="294"/>
      <c r="F18440" s="294"/>
    </row>
    <row r="18441">
      <c r="A18441" s="294" t="s">
        <v>32924</v>
      </c>
      <c r="B18441" s="294"/>
      <c r="C18441" s="294"/>
      <c r="D18441" s="294"/>
      <c r="E18441" s="294"/>
      <c r="F18441" s="294"/>
    </row>
    <row r="18442">
      <c r="A18442" s="294" t="s">
        <v>21618</v>
      </c>
      <c r="B18442" s="294"/>
      <c r="C18442" s="294"/>
      <c r="D18442" s="294"/>
      <c r="E18442" s="294"/>
      <c r="F18442" s="294"/>
    </row>
    <row r="18443">
      <c r="A18443" s="294"/>
      <c r="B18443" s="294"/>
      <c r="C18443" s="294"/>
      <c r="D18443" s="294"/>
      <c r="E18443" s="294"/>
      <c r="F18443" s="294"/>
    </row>
    <row r="18444">
      <c r="A18444" s="294" t="s">
        <v>22512</v>
      </c>
      <c r="B18444" s="294"/>
      <c r="C18444" s="294"/>
      <c r="D18444" s="294"/>
      <c r="E18444" s="294"/>
      <c r="F18444" s="294"/>
    </row>
    <row r="18445">
      <c r="A18445" s="294" t="s">
        <v>20462</v>
      </c>
      <c r="B18445" s="294"/>
      <c r="C18445" s="294"/>
      <c r="D18445" s="294"/>
      <c r="E18445" s="294"/>
      <c r="F18445" s="294"/>
    </row>
    <row r="18446">
      <c r="A18446" s="294"/>
      <c r="B18446" s="294"/>
      <c r="C18446" s="294"/>
      <c r="D18446" s="294"/>
      <c r="E18446" s="294"/>
      <c r="F18446" s="294"/>
    </row>
    <row r="18447">
      <c r="A18447" s="294" t="s">
        <v>32925</v>
      </c>
      <c r="B18447" s="294"/>
      <c r="C18447" s="294"/>
      <c r="D18447" s="294"/>
      <c r="E18447" s="294"/>
      <c r="F18447" s="294"/>
    </row>
    <row r="18448">
      <c r="A18448" s="294" t="s">
        <v>32926</v>
      </c>
      <c r="B18448" s="294"/>
      <c r="C18448" s="294"/>
      <c r="D18448" s="294"/>
      <c r="E18448" s="294"/>
      <c r="F18448" s="294"/>
    </row>
    <row r="18449">
      <c r="A18449" s="294" t="s">
        <v>32927</v>
      </c>
      <c r="B18449" s="294"/>
      <c r="C18449" s="294"/>
      <c r="D18449" s="294"/>
      <c r="E18449" s="294"/>
      <c r="F18449" s="294"/>
    </row>
    <row r="18450">
      <c r="A18450" s="294"/>
      <c r="B18450" s="294"/>
      <c r="C18450" s="294"/>
      <c r="D18450" s="294"/>
      <c r="E18450" s="294"/>
      <c r="F18450" s="294"/>
    </row>
    <row r="18451">
      <c r="A18451" s="294" t="s">
        <v>21939</v>
      </c>
      <c r="B18451" s="294"/>
      <c r="C18451" s="294"/>
      <c r="D18451" s="294"/>
      <c r="E18451" s="294"/>
      <c r="F18451" s="294"/>
    </row>
    <row r="18452">
      <c r="A18452" s="294"/>
      <c r="B18452" s="294"/>
      <c r="C18452" s="294"/>
      <c r="D18452" s="294"/>
      <c r="E18452" s="294"/>
      <c r="F18452" s="294"/>
    </row>
    <row r="18453">
      <c r="A18453" s="294" t="s">
        <v>32928</v>
      </c>
      <c r="B18453" s="294"/>
      <c r="C18453" s="294"/>
      <c r="D18453" s="294"/>
      <c r="E18453" s="294"/>
      <c r="F18453" s="294"/>
    </row>
    <row r="18454">
      <c r="A18454" s="294" t="s">
        <v>32929</v>
      </c>
      <c r="B18454" s="294"/>
      <c r="C18454" s="294"/>
      <c r="D18454" s="294"/>
      <c r="E18454" s="294"/>
      <c r="F18454" s="294"/>
    </row>
    <row r="18455">
      <c r="A18455" s="294" t="s">
        <v>32930</v>
      </c>
      <c r="B18455" s="294"/>
      <c r="C18455" s="294"/>
      <c r="D18455" s="294"/>
      <c r="E18455" s="294"/>
      <c r="F18455" s="294"/>
    </row>
    <row r="18456">
      <c r="A18456" s="294" t="s">
        <v>32931</v>
      </c>
      <c r="B18456" s="294"/>
      <c r="C18456" s="294"/>
      <c r="D18456" s="294"/>
      <c r="E18456" s="294"/>
      <c r="F18456" s="294"/>
    </row>
    <row r="18457">
      <c r="A18457" s="294" t="s">
        <v>23162</v>
      </c>
      <c r="B18457" s="294"/>
      <c r="C18457" s="294"/>
      <c r="D18457" s="294"/>
      <c r="E18457" s="294"/>
      <c r="F18457" s="294"/>
    </row>
    <row r="18458">
      <c r="A18458" s="294" t="s">
        <v>32932</v>
      </c>
      <c r="B18458" s="294"/>
      <c r="C18458" s="294"/>
      <c r="D18458" s="294"/>
      <c r="E18458" s="294"/>
      <c r="F18458" s="294"/>
    </row>
    <row r="18459">
      <c r="A18459" s="294" t="s">
        <v>32933</v>
      </c>
      <c r="B18459" s="294"/>
      <c r="C18459" s="294"/>
      <c r="D18459" s="294"/>
      <c r="E18459" s="294"/>
      <c r="F18459" s="294"/>
    </row>
    <row r="18460">
      <c r="A18460" s="294"/>
      <c r="B18460" s="294"/>
      <c r="C18460" s="294"/>
      <c r="D18460" s="294"/>
      <c r="E18460" s="294"/>
      <c r="F18460" s="294"/>
    </row>
    <row r="18461">
      <c r="A18461" s="294" t="s">
        <v>21945</v>
      </c>
      <c r="B18461" s="294"/>
      <c r="C18461" s="294"/>
      <c r="D18461" s="294"/>
      <c r="E18461" s="294"/>
      <c r="F18461" s="294"/>
    </row>
    <row r="18462">
      <c r="A18462" s="294" t="s">
        <v>32934</v>
      </c>
      <c r="B18462" s="294"/>
      <c r="C18462" s="294"/>
      <c r="D18462" s="294"/>
      <c r="E18462" s="294"/>
      <c r="F18462" s="294"/>
    </row>
    <row r="18463">
      <c r="A18463" s="294"/>
      <c r="B18463" s="294"/>
      <c r="C18463" s="294"/>
      <c r="D18463" s="294"/>
      <c r="E18463" s="294"/>
      <c r="F18463" s="294"/>
    </row>
    <row r="18464">
      <c r="A18464" s="294" t="s">
        <v>32935</v>
      </c>
      <c r="B18464" s="294"/>
      <c r="C18464" s="294"/>
      <c r="D18464" s="294"/>
      <c r="E18464" s="294"/>
      <c r="F18464" s="294"/>
    </row>
    <row r="18465">
      <c r="A18465" s="294" t="s">
        <v>32936</v>
      </c>
      <c r="B18465" s="294"/>
      <c r="C18465" s="294"/>
      <c r="D18465" s="294"/>
      <c r="E18465" s="294"/>
      <c r="F18465" s="294"/>
    </row>
    <row r="18466">
      <c r="A18466" s="294" t="s">
        <v>23477</v>
      </c>
      <c r="B18466" s="294"/>
      <c r="C18466" s="294"/>
      <c r="D18466" s="294"/>
      <c r="E18466" s="294"/>
      <c r="F18466" s="294"/>
    </row>
    <row r="18467">
      <c r="A18467" s="294" t="s">
        <v>32937</v>
      </c>
      <c r="B18467" s="294"/>
      <c r="C18467" s="294"/>
      <c r="D18467" s="294"/>
      <c r="E18467" s="294"/>
      <c r="F18467" s="294"/>
    </row>
    <row r="18468">
      <c r="A18468" s="294" t="s">
        <v>32938</v>
      </c>
      <c r="B18468" s="294"/>
      <c r="C18468" s="294"/>
      <c r="D18468" s="294"/>
      <c r="E18468" s="294"/>
      <c r="F18468" s="294"/>
    </row>
    <row r="18469">
      <c r="A18469" s="294" t="s">
        <v>32939</v>
      </c>
      <c r="B18469" s="294"/>
      <c r="C18469" s="294"/>
      <c r="D18469" s="294"/>
      <c r="E18469" s="294"/>
      <c r="F18469" s="294"/>
    </row>
    <row r="18470">
      <c r="A18470" s="294" t="s">
        <v>32940</v>
      </c>
      <c r="B18470" s="294"/>
      <c r="C18470" s="294"/>
      <c r="D18470" s="294"/>
      <c r="E18470" s="294"/>
      <c r="F18470" s="294"/>
    </row>
    <row r="18471">
      <c r="A18471" s="294" t="s">
        <v>32941</v>
      </c>
      <c r="B18471" s="294"/>
      <c r="C18471" s="294"/>
      <c r="D18471" s="294"/>
      <c r="E18471" s="294"/>
      <c r="F18471" s="294"/>
    </row>
    <row r="18472">
      <c r="A18472" s="294" t="s">
        <v>32942</v>
      </c>
      <c r="B18472" s="294"/>
      <c r="C18472" s="294"/>
      <c r="D18472" s="294"/>
      <c r="E18472" s="294"/>
      <c r="F18472" s="294"/>
    </row>
    <row r="18473">
      <c r="A18473" s="294" t="s">
        <v>32943</v>
      </c>
      <c r="B18473" s="294"/>
      <c r="C18473" s="294"/>
      <c r="D18473" s="294"/>
      <c r="E18473" s="294"/>
      <c r="F18473" s="294"/>
    </row>
    <row r="18474">
      <c r="A18474" s="294" t="s">
        <v>32944</v>
      </c>
      <c r="B18474" s="294"/>
      <c r="C18474" s="294"/>
      <c r="D18474" s="294"/>
      <c r="E18474" s="294"/>
      <c r="F18474" s="294"/>
    </row>
    <row r="18475">
      <c r="A18475" s="294"/>
      <c r="B18475" s="294"/>
      <c r="C18475" s="294"/>
      <c r="D18475" s="294"/>
      <c r="E18475" s="294"/>
      <c r="F18475" s="294"/>
    </row>
    <row r="18476">
      <c r="A18476" s="294" t="s">
        <v>21401</v>
      </c>
      <c r="B18476" s="294"/>
      <c r="C18476" s="294"/>
      <c r="D18476" s="294"/>
      <c r="E18476" s="294"/>
      <c r="F18476" s="294"/>
    </row>
    <row r="18477">
      <c r="A18477" s="294"/>
      <c r="B18477" s="294"/>
      <c r="C18477" s="294"/>
      <c r="D18477" s="294"/>
      <c r="E18477" s="294"/>
      <c r="F18477" s="294"/>
    </row>
    <row r="18478">
      <c r="A18478" s="294" t="s">
        <v>32945</v>
      </c>
      <c r="B18478" s="294"/>
      <c r="C18478" s="294"/>
      <c r="D18478" s="294"/>
      <c r="E18478" s="294"/>
      <c r="F18478" s="294"/>
    </row>
    <row r="18479">
      <c r="A18479" s="294" t="s">
        <v>32946</v>
      </c>
      <c r="B18479" s="294"/>
      <c r="C18479" s="294"/>
      <c r="D18479" s="294"/>
      <c r="E18479" s="294"/>
      <c r="F18479" s="294"/>
    </row>
    <row r="18480">
      <c r="A18480" s="294" t="s">
        <v>32947</v>
      </c>
      <c r="B18480" s="294"/>
      <c r="C18480" s="294"/>
      <c r="D18480" s="294"/>
      <c r="E18480" s="294"/>
      <c r="F18480" s="294"/>
    </row>
    <row r="18481">
      <c r="A18481" s="294" t="s">
        <v>32948</v>
      </c>
      <c r="B18481" s="294"/>
      <c r="C18481" s="294"/>
      <c r="D18481" s="294"/>
      <c r="E18481" s="294"/>
      <c r="F18481" s="294"/>
    </row>
    <row r="18482">
      <c r="A18482" s="294" t="s">
        <v>32949</v>
      </c>
      <c r="B18482" s="294"/>
      <c r="C18482" s="294"/>
      <c r="D18482" s="294"/>
      <c r="E18482" s="294"/>
      <c r="F18482" s="294"/>
    </row>
    <row r="18483">
      <c r="A18483" s="294" t="s">
        <v>32950</v>
      </c>
      <c r="B18483" s="294"/>
      <c r="C18483" s="294"/>
      <c r="D18483" s="294"/>
      <c r="E18483" s="294"/>
      <c r="F18483" s="294"/>
    </row>
    <row r="18484">
      <c r="A18484" s="294" t="s">
        <v>32951</v>
      </c>
      <c r="B18484" s="294"/>
      <c r="C18484" s="294"/>
      <c r="D18484" s="294"/>
      <c r="E18484" s="294"/>
      <c r="F18484" s="294"/>
    </row>
    <row r="18485">
      <c r="A18485" s="294" t="s">
        <v>32952</v>
      </c>
      <c r="B18485" s="294"/>
      <c r="C18485" s="294"/>
      <c r="D18485" s="294"/>
      <c r="E18485" s="294"/>
      <c r="F18485" s="294"/>
    </row>
    <row r="18486">
      <c r="A18486" s="294"/>
      <c r="B18486" s="294"/>
      <c r="C18486" s="294"/>
      <c r="D18486" s="294"/>
      <c r="E18486" s="294"/>
      <c r="F18486" s="294"/>
    </row>
    <row r="18487">
      <c r="A18487" s="294" t="s">
        <v>21407</v>
      </c>
      <c r="B18487" s="294"/>
      <c r="C18487" s="294"/>
      <c r="D18487" s="294"/>
      <c r="E18487" s="294"/>
      <c r="F18487" s="294"/>
    </row>
    <row r="18488">
      <c r="A18488" s="294"/>
      <c r="B18488" s="294"/>
      <c r="C18488" s="294"/>
      <c r="D18488" s="294"/>
      <c r="E18488" s="294"/>
      <c r="F18488" s="294"/>
    </row>
    <row r="18489">
      <c r="A18489" s="294" t="s">
        <v>32953</v>
      </c>
      <c r="B18489" s="294"/>
      <c r="C18489" s="294"/>
      <c r="D18489" s="294"/>
      <c r="E18489" s="294"/>
      <c r="F18489" s="294"/>
    </row>
    <row r="18490">
      <c r="A18490" s="294" t="s">
        <v>32954</v>
      </c>
      <c r="B18490" s="294"/>
      <c r="C18490" s="294"/>
      <c r="D18490" s="294"/>
      <c r="E18490" s="294"/>
      <c r="F18490" s="294"/>
    </row>
    <row r="18491">
      <c r="A18491" s="294" t="s">
        <v>32955</v>
      </c>
      <c r="B18491" s="294"/>
      <c r="C18491" s="294"/>
      <c r="D18491" s="294"/>
      <c r="E18491" s="294"/>
      <c r="F18491" s="294"/>
    </row>
    <row r="18492">
      <c r="A18492" s="294" t="s">
        <v>32956</v>
      </c>
      <c r="B18492" s="294"/>
      <c r="C18492" s="294"/>
      <c r="D18492" s="294"/>
      <c r="E18492" s="294"/>
      <c r="F18492" s="294"/>
    </row>
    <row r="18493">
      <c r="A18493" s="294" t="s">
        <v>32957</v>
      </c>
      <c r="B18493" s="294"/>
      <c r="C18493" s="294"/>
      <c r="D18493" s="294"/>
      <c r="E18493" s="294"/>
      <c r="F18493" s="294"/>
    </row>
    <row r="18494">
      <c r="A18494" s="294" t="s">
        <v>32958</v>
      </c>
      <c r="B18494" s="294"/>
      <c r="C18494" s="294"/>
      <c r="D18494" s="294"/>
      <c r="E18494" s="294"/>
      <c r="F18494" s="294"/>
    </row>
    <row r="18495">
      <c r="A18495" s="294" t="s">
        <v>32959</v>
      </c>
      <c r="B18495" s="294"/>
      <c r="C18495" s="294"/>
      <c r="D18495" s="294"/>
      <c r="E18495" s="294"/>
      <c r="F18495" s="294"/>
    </row>
    <row r="18496">
      <c r="A18496" s="294" t="s">
        <v>32960</v>
      </c>
      <c r="B18496" s="294"/>
      <c r="C18496" s="294"/>
      <c r="D18496" s="294"/>
      <c r="E18496" s="294"/>
      <c r="F18496" s="294"/>
    </row>
    <row r="18497">
      <c r="A18497" s="294" t="s">
        <v>32961</v>
      </c>
      <c r="B18497" s="294"/>
      <c r="C18497" s="294"/>
      <c r="D18497" s="294"/>
      <c r="E18497" s="294"/>
      <c r="F18497" s="294"/>
    </row>
    <row r="18498">
      <c r="A18498" s="294" t="s">
        <v>32962</v>
      </c>
      <c r="B18498" s="294"/>
      <c r="C18498" s="294"/>
      <c r="D18498" s="294"/>
      <c r="E18498" s="294"/>
      <c r="F18498" s="294"/>
    </row>
    <row r="18499">
      <c r="A18499" s="294" t="s">
        <v>32963</v>
      </c>
      <c r="B18499" s="294"/>
      <c r="C18499" s="294"/>
      <c r="D18499" s="294"/>
      <c r="E18499" s="294"/>
      <c r="F18499" s="294"/>
    </row>
    <row r="18500">
      <c r="A18500" s="294" t="s">
        <v>28849</v>
      </c>
      <c r="B18500" s="294"/>
      <c r="C18500" s="294"/>
      <c r="D18500" s="294"/>
      <c r="E18500" s="294"/>
      <c r="F18500" s="294"/>
    </row>
    <row r="18501">
      <c r="A18501" s="294" t="s">
        <v>32964</v>
      </c>
      <c r="B18501" s="294"/>
      <c r="C18501" s="294"/>
      <c r="D18501" s="294"/>
      <c r="E18501" s="294"/>
      <c r="F18501" s="294"/>
    </row>
    <row r="18502">
      <c r="A18502" s="294" t="s">
        <v>32965</v>
      </c>
      <c r="B18502" s="294"/>
      <c r="C18502" s="294"/>
      <c r="D18502" s="294"/>
      <c r="E18502" s="294"/>
      <c r="F18502" s="294"/>
    </row>
    <row r="18503">
      <c r="A18503" s="294"/>
      <c r="B18503" s="294"/>
      <c r="C18503" s="294"/>
      <c r="D18503" s="294"/>
      <c r="E18503" s="294"/>
      <c r="F18503" s="294"/>
    </row>
    <row r="18504">
      <c r="A18504" s="294" t="s">
        <v>21304</v>
      </c>
      <c r="B18504" s="294"/>
      <c r="C18504" s="294"/>
      <c r="D18504" s="294"/>
      <c r="E18504" s="294"/>
      <c r="F18504" s="294"/>
    </row>
    <row r="18505">
      <c r="A18505" s="294"/>
      <c r="B18505" s="294"/>
      <c r="C18505" s="294"/>
      <c r="D18505" s="294"/>
      <c r="E18505" s="294"/>
      <c r="F18505" s="294"/>
    </row>
    <row r="18506">
      <c r="A18506" s="294" t="s">
        <v>32966</v>
      </c>
      <c r="B18506" s="294"/>
      <c r="C18506" s="294"/>
      <c r="D18506" s="294"/>
      <c r="E18506" s="294"/>
      <c r="F18506" s="294"/>
    </row>
    <row r="18507">
      <c r="A18507" s="294" t="s">
        <v>32967</v>
      </c>
      <c r="B18507" s="294"/>
      <c r="C18507" s="294"/>
      <c r="D18507" s="294"/>
      <c r="E18507" s="294"/>
      <c r="F18507" s="294"/>
    </row>
    <row r="18508">
      <c r="A18508" s="294" t="s">
        <v>32968</v>
      </c>
      <c r="B18508" s="294"/>
      <c r="C18508" s="294"/>
      <c r="D18508" s="294"/>
      <c r="E18508" s="294"/>
      <c r="F18508" s="294"/>
    </row>
    <row r="18509">
      <c r="A18509" s="294" t="s">
        <v>32969</v>
      </c>
      <c r="B18509" s="294"/>
      <c r="C18509" s="294"/>
      <c r="D18509" s="294"/>
      <c r="E18509" s="294"/>
      <c r="F18509" s="294"/>
    </row>
    <row r="18510">
      <c r="A18510" s="294" t="s">
        <v>32970</v>
      </c>
      <c r="B18510" s="294"/>
      <c r="C18510" s="294"/>
      <c r="D18510" s="294"/>
      <c r="E18510" s="294"/>
      <c r="F18510" s="294"/>
    </row>
    <row r="18511">
      <c r="A18511" s="294" t="s">
        <v>32971</v>
      </c>
      <c r="B18511" s="294"/>
      <c r="C18511" s="294"/>
      <c r="D18511" s="294"/>
      <c r="E18511" s="294"/>
      <c r="F18511" s="294"/>
    </row>
    <row r="18512">
      <c r="A18512" s="294" t="s">
        <v>32972</v>
      </c>
      <c r="B18512" s="294"/>
      <c r="C18512" s="294"/>
      <c r="D18512" s="294"/>
      <c r="E18512" s="294"/>
      <c r="F18512" s="294"/>
    </row>
    <row r="18513">
      <c r="A18513" s="294"/>
      <c r="B18513" s="294"/>
      <c r="C18513" s="294"/>
      <c r="D18513" s="294"/>
      <c r="E18513" s="294"/>
      <c r="F18513" s="294"/>
    </row>
    <row r="18514">
      <c r="A18514" s="294" t="s">
        <v>28124</v>
      </c>
      <c r="B18514" s="294"/>
      <c r="C18514" s="294"/>
      <c r="D18514" s="294"/>
      <c r="E18514" s="294"/>
      <c r="F18514" s="294"/>
    </row>
    <row r="18515">
      <c r="A18515" s="294" t="s">
        <v>32973</v>
      </c>
      <c r="B18515" s="294"/>
      <c r="C18515" s="294"/>
      <c r="D18515" s="294"/>
      <c r="E18515" s="294"/>
      <c r="F18515" s="294"/>
    </row>
    <row r="18516">
      <c r="A18516" s="294" t="s">
        <v>32924</v>
      </c>
      <c r="B18516" s="294"/>
      <c r="C18516" s="294"/>
      <c r="D18516" s="294"/>
      <c r="E18516" s="294"/>
      <c r="F18516" s="294"/>
    </row>
    <row r="18517">
      <c r="A18517" s="294" t="s">
        <v>21672</v>
      </c>
      <c r="B18517" s="294"/>
      <c r="C18517" s="294"/>
      <c r="D18517" s="294"/>
      <c r="E18517" s="294"/>
      <c r="F18517" s="294"/>
    </row>
    <row r="18518">
      <c r="A18518" s="294"/>
      <c r="B18518" s="294"/>
      <c r="C18518" s="294"/>
      <c r="D18518" s="294"/>
      <c r="E18518" s="294"/>
      <c r="F18518" s="294"/>
    </row>
    <row r="18519">
      <c r="A18519" s="294" t="s">
        <v>32974</v>
      </c>
      <c r="B18519" s="294"/>
      <c r="C18519" s="294"/>
      <c r="D18519" s="294"/>
      <c r="E18519" s="294"/>
      <c r="F18519" s="294"/>
    </row>
    <row r="18520">
      <c r="A18520" s="294"/>
      <c r="B18520" s="294"/>
      <c r="C18520" s="294"/>
      <c r="D18520" s="294"/>
      <c r="E18520" s="294"/>
      <c r="F18520" s="294"/>
    </row>
    <row r="18521">
      <c r="A18521" s="294" t="s">
        <v>32975</v>
      </c>
      <c r="B18521" s="294"/>
      <c r="C18521" s="294"/>
      <c r="D18521" s="294"/>
      <c r="E18521" s="294"/>
      <c r="F18521" s="294"/>
    </row>
    <row r="18522">
      <c r="A18522" s="294" t="s">
        <v>32976</v>
      </c>
      <c r="B18522" s="294"/>
      <c r="C18522" s="294"/>
      <c r="D18522" s="294"/>
      <c r="E18522" s="294"/>
      <c r="F18522" s="294"/>
    </row>
    <row r="18523">
      <c r="A18523" s="294" t="s">
        <v>32977</v>
      </c>
      <c r="B18523" s="294"/>
      <c r="C18523" s="294"/>
      <c r="D18523" s="294"/>
      <c r="E18523" s="294"/>
      <c r="F18523" s="294"/>
    </row>
    <row r="18524">
      <c r="A18524" s="294" t="s">
        <v>32978</v>
      </c>
      <c r="B18524" s="294"/>
      <c r="C18524" s="294"/>
      <c r="D18524" s="294"/>
      <c r="E18524" s="294"/>
      <c r="F18524" s="294"/>
    </row>
    <row r="18525">
      <c r="A18525" s="294" t="s">
        <v>32979</v>
      </c>
      <c r="B18525" s="294"/>
      <c r="C18525" s="294"/>
      <c r="D18525" s="294"/>
      <c r="E18525" s="294"/>
      <c r="F18525" s="294"/>
    </row>
    <row r="18526">
      <c r="A18526" s="294" t="s">
        <v>32980</v>
      </c>
      <c r="B18526" s="294"/>
      <c r="C18526" s="294"/>
      <c r="D18526" s="294"/>
      <c r="E18526" s="294"/>
      <c r="F18526" s="294"/>
    </row>
    <row r="18527">
      <c r="A18527" s="294"/>
      <c r="B18527" s="294"/>
      <c r="C18527" s="294"/>
      <c r="D18527" s="294"/>
      <c r="E18527" s="294"/>
      <c r="F18527" s="294"/>
    </row>
    <row r="18528">
      <c r="A18528" s="294" t="s">
        <v>22564</v>
      </c>
      <c r="B18528" s="294"/>
      <c r="C18528" s="294"/>
      <c r="D18528" s="294"/>
      <c r="E18528" s="294"/>
      <c r="F18528" s="294"/>
    </row>
    <row r="18529">
      <c r="A18529" s="294" t="s">
        <v>20470</v>
      </c>
      <c r="B18529" s="294"/>
      <c r="C18529" s="294"/>
      <c r="D18529" s="294"/>
      <c r="E18529" s="294"/>
      <c r="F18529" s="294"/>
    </row>
    <row r="18530">
      <c r="A18530" s="294"/>
      <c r="B18530" s="294"/>
      <c r="C18530" s="294"/>
      <c r="D18530" s="294"/>
      <c r="E18530" s="294"/>
      <c r="F18530" s="294"/>
    </row>
    <row r="18531">
      <c r="A18531" s="294" t="s">
        <v>32981</v>
      </c>
      <c r="B18531" s="294"/>
      <c r="C18531" s="294"/>
      <c r="D18531" s="294"/>
      <c r="E18531" s="294"/>
      <c r="F18531" s="294"/>
    </row>
    <row r="18532">
      <c r="A18532" s="294" t="s">
        <v>32982</v>
      </c>
      <c r="B18532" s="294"/>
      <c r="C18532" s="294"/>
      <c r="D18532" s="294"/>
      <c r="E18532" s="294"/>
      <c r="F18532" s="294"/>
    </row>
    <row r="18533">
      <c r="A18533" s="294" t="s">
        <v>32983</v>
      </c>
      <c r="B18533" s="294"/>
      <c r="C18533" s="294"/>
      <c r="D18533" s="294"/>
      <c r="E18533" s="294"/>
      <c r="F18533" s="294"/>
    </row>
    <row r="18534">
      <c r="A18534" s="294" t="s">
        <v>32984</v>
      </c>
      <c r="B18534" s="294"/>
      <c r="C18534" s="294"/>
      <c r="D18534" s="294"/>
      <c r="E18534" s="294"/>
      <c r="F18534" s="294"/>
    </row>
    <row r="18535">
      <c r="A18535" s="294" t="s">
        <v>32985</v>
      </c>
      <c r="B18535" s="294"/>
      <c r="C18535" s="294"/>
      <c r="D18535" s="294"/>
      <c r="E18535" s="294"/>
      <c r="F18535" s="294"/>
    </row>
    <row r="18536">
      <c r="A18536" s="294"/>
      <c r="B18536" s="294"/>
      <c r="C18536" s="294"/>
      <c r="D18536" s="294"/>
      <c r="E18536" s="294"/>
      <c r="F18536" s="294"/>
    </row>
    <row r="18537">
      <c r="A18537" s="294"/>
      <c r="B18537" s="294"/>
      <c r="C18537" s="294"/>
      <c r="D18537" s="294"/>
      <c r="E18537" s="294"/>
      <c r="F18537" s="294"/>
    </row>
    <row r="18538">
      <c r="A18538" s="294" t="s">
        <v>32986</v>
      </c>
      <c r="B18538" s="294"/>
      <c r="C18538" s="294"/>
      <c r="D18538" s="294"/>
      <c r="E18538" s="294"/>
      <c r="F18538" s="294"/>
    </row>
    <row r="18539">
      <c r="A18539" s="294"/>
      <c r="B18539" s="294"/>
      <c r="C18539" s="294"/>
      <c r="D18539" s="294"/>
      <c r="E18539" s="294"/>
      <c r="F18539" s="294"/>
    </row>
    <row r="18540">
      <c r="A18540" s="294" t="s">
        <v>32987</v>
      </c>
      <c r="B18540" s="294"/>
      <c r="C18540" s="294"/>
      <c r="D18540" s="294"/>
      <c r="E18540" s="294"/>
      <c r="F18540" s="294"/>
    </row>
    <row r="18541">
      <c r="A18541" s="294" t="s">
        <v>32988</v>
      </c>
      <c r="B18541" s="294"/>
      <c r="C18541" s="294"/>
      <c r="D18541" s="294"/>
      <c r="E18541" s="294"/>
      <c r="F18541" s="294"/>
    </row>
    <row r="18542">
      <c r="A18542" s="294" t="s">
        <v>32989</v>
      </c>
      <c r="B18542" s="294"/>
      <c r="C18542" s="294"/>
      <c r="D18542" s="294"/>
      <c r="E18542" s="294"/>
      <c r="F18542" s="294"/>
    </row>
    <row r="18543">
      <c r="A18543" s="294" t="s">
        <v>32990</v>
      </c>
      <c r="B18543" s="294"/>
      <c r="C18543" s="294"/>
      <c r="D18543" s="294"/>
      <c r="E18543" s="294"/>
      <c r="F18543" s="294"/>
    </row>
    <row r="18544">
      <c r="A18544" s="294" t="s">
        <v>32991</v>
      </c>
      <c r="B18544" s="294"/>
      <c r="C18544" s="294"/>
      <c r="D18544" s="294"/>
      <c r="E18544" s="294"/>
      <c r="F18544" s="294"/>
    </row>
    <row r="18545">
      <c r="A18545" s="294" t="s">
        <v>32992</v>
      </c>
      <c r="B18545" s="294"/>
      <c r="C18545" s="294"/>
      <c r="D18545" s="294"/>
      <c r="E18545" s="294"/>
      <c r="F18545" s="294"/>
    </row>
    <row r="18546">
      <c r="A18546" s="294" t="s">
        <v>32993</v>
      </c>
      <c r="B18546" s="294"/>
      <c r="C18546" s="294"/>
      <c r="D18546" s="294"/>
      <c r="E18546" s="294"/>
      <c r="F18546" s="294"/>
    </row>
    <row r="18547">
      <c r="A18547" s="294" t="s">
        <v>32994</v>
      </c>
      <c r="B18547" s="294"/>
      <c r="C18547" s="294"/>
      <c r="D18547" s="294"/>
      <c r="E18547" s="294"/>
      <c r="F18547" s="294"/>
    </row>
    <row r="18548">
      <c r="A18548" s="294" t="s">
        <v>32995</v>
      </c>
      <c r="B18548" s="294"/>
      <c r="C18548" s="294"/>
      <c r="D18548" s="294"/>
      <c r="E18548" s="294"/>
      <c r="F18548" s="294"/>
    </row>
    <row r="18549">
      <c r="A18549" s="294" t="s">
        <v>32996</v>
      </c>
      <c r="B18549" s="294"/>
      <c r="C18549" s="294"/>
      <c r="D18549" s="294"/>
      <c r="E18549" s="294"/>
      <c r="F18549" s="294"/>
    </row>
    <row r="18550">
      <c r="A18550" s="294" t="s">
        <v>32997</v>
      </c>
      <c r="B18550" s="294"/>
      <c r="C18550" s="294"/>
      <c r="D18550" s="294"/>
      <c r="E18550" s="294"/>
      <c r="F18550" s="294"/>
    </row>
    <row r="18551">
      <c r="A18551" s="294"/>
      <c r="B18551" s="294"/>
      <c r="C18551" s="294"/>
      <c r="D18551" s="294"/>
      <c r="E18551" s="294"/>
      <c r="F18551" s="294"/>
    </row>
    <row r="18552">
      <c r="A18552" s="294" t="s">
        <v>25653</v>
      </c>
      <c r="B18552" s="294"/>
      <c r="C18552" s="294"/>
      <c r="D18552" s="294"/>
      <c r="E18552" s="294"/>
      <c r="F18552" s="294"/>
    </row>
    <row r="18553">
      <c r="A18553" s="294" t="s">
        <v>23767</v>
      </c>
      <c r="B18553" s="294"/>
      <c r="C18553" s="294"/>
      <c r="D18553" s="294"/>
      <c r="E18553" s="294"/>
      <c r="F18553" s="294"/>
    </row>
    <row r="18554">
      <c r="A18554" s="294"/>
      <c r="B18554" s="294"/>
      <c r="C18554" s="294"/>
      <c r="D18554" s="294"/>
      <c r="E18554" s="294"/>
      <c r="F18554" s="294"/>
    </row>
    <row r="18555">
      <c r="A18555" s="294" t="s">
        <v>32998</v>
      </c>
      <c r="B18555" s="294"/>
      <c r="C18555" s="294"/>
      <c r="D18555" s="294"/>
      <c r="E18555" s="294"/>
      <c r="F18555" s="294"/>
    </row>
    <row r="18556">
      <c r="A18556" s="294" t="s">
        <v>32999</v>
      </c>
      <c r="B18556" s="294"/>
      <c r="C18556" s="294"/>
      <c r="D18556" s="294"/>
      <c r="E18556" s="294"/>
      <c r="F18556" s="294"/>
    </row>
    <row r="18557">
      <c r="A18557" s="294" t="s">
        <v>33000</v>
      </c>
      <c r="B18557" s="294"/>
      <c r="C18557" s="294"/>
      <c r="D18557" s="294"/>
      <c r="E18557" s="294"/>
      <c r="F18557" s="294"/>
    </row>
    <row r="18558">
      <c r="A18558" s="294"/>
      <c r="B18558" s="294"/>
      <c r="C18558" s="294"/>
      <c r="D18558" s="294"/>
      <c r="E18558" s="294"/>
      <c r="F18558" s="294"/>
    </row>
    <row r="18559">
      <c r="A18559" s="294" t="s">
        <v>23201</v>
      </c>
      <c r="B18559" s="294"/>
      <c r="C18559" s="294"/>
      <c r="D18559" s="294"/>
      <c r="E18559" s="294"/>
      <c r="F18559" s="294"/>
    </row>
    <row r="18560">
      <c r="A18560" s="294" t="s">
        <v>23772</v>
      </c>
      <c r="B18560" s="294"/>
      <c r="C18560" s="294"/>
      <c r="D18560" s="294"/>
      <c r="E18560" s="294"/>
      <c r="F18560" s="294"/>
    </row>
    <row r="18561">
      <c r="A18561" s="294"/>
      <c r="B18561" s="294"/>
      <c r="C18561" s="294"/>
      <c r="D18561" s="294"/>
      <c r="E18561" s="294"/>
      <c r="F18561" s="294"/>
    </row>
    <row r="18562">
      <c r="A18562" s="294" t="s">
        <v>33001</v>
      </c>
      <c r="B18562" s="294"/>
      <c r="C18562" s="294"/>
      <c r="D18562" s="294"/>
      <c r="E18562" s="294"/>
      <c r="F18562" s="294"/>
    </row>
    <row r="18563">
      <c r="A18563" s="294" t="s">
        <v>33002</v>
      </c>
      <c r="B18563" s="294"/>
      <c r="C18563" s="294"/>
      <c r="D18563" s="294"/>
      <c r="E18563" s="294"/>
      <c r="F18563" s="294"/>
    </row>
    <row r="18564">
      <c r="A18564" s="294" t="s">
        <v>33003</v>
      </c>
      <c r="B18564" s="294"/>
      <c r="C18564" s="294"/>
      <c r="D18564" s="294"/>
      <c r="E18564" s="294"/>
      <c r="F18564" s="294"/>
    </row>
    <row r="18565">
      <c r="A18565" s="294" t="s">
        <v>33004</v>
      </c>
      <c r="B18565" s="294"/>
      <c r="C18565" s="294"/>
      <c r="D18565" s="294"/>
      <c r="E18565" s="294"/>
      <c r="F18565" s="294"/>
    </row>
    <row r="18566">
      <c r="A18566" s="294"/>
      <c r="B18566" s="294"/>
      <c r="C18566" s="294"/>
      <c r="D18566" s="294"/>
      <c r="E18566" s="294"/>
      <c r="F18566" s="294"/>
    </row>
    <row r="18567">
      <c r="A18567" s="294" t="s">
        <v>33005</v>
      </c>
      <c r="B18567" s="294"/>
      <c r="C18567" s="294"/>
      <c r="D18567" s="294"/>
      <c r="E18567" s="294"/>
      <c r="F18567" s="294"/>
    </row>
    <row r="18568">
      <c r="A18568" s="294"/>
      <c r="B18568" s="294"/>
      <c r="C18568" s="294"/>
      <c r="D18568" s="294"/>
      <c r="E18568" s="294"/>
      <c r="F18568" s="294"/>
    </row>
    <row r="18569">
      <c r="A18569" s="294" t="s">
        <v>33006</v>
      </c>
      <c r="B18569" s="294"/>
      <c r="C18569" s="294"/>
      <c r="D18569" s="294"/>
      <c r="E18569" s="294"/>
      <c r="F18569" s="294"/>
    </row>
    <row r="18570">
      <c r="A18570" s="294" t="s">
        <v>33007</v>
      </c>
      <c r="B18570" s="294"/>
      <c r="C18570" s="294"/>
      <c r="D18570" s="294"/>
      <c r="E18570" s="294"/>
      <c r="F18570" s="294"/>
    </row>
    <row r="18571">
      <c r="A18571" s="294" t="s">
        <v>33008</v>
      </c>
      <c r="B18571" s="294"/>
      <c r="C18571" s="294"/>
      <c r="D18571" s="294"/>
      <c r="E18571" s="294"/>
      <c r="F18571" s="294"/>
    </row>
    <row r="18572">
      <c r="A18572" s="294" t="s">
        <v>33009</v>
      </c>
      <c r="B18572" s="294"/>
      <c r="C18572" s="294"/>
      <c r="D18572" s="294"/>
      <c r="E18572" s="294"/>
      <c r="F18572" s="294"/>
    </row>
    <row r="18573">
      <c r="A18573" s="294" t="s">
        <v>33010</v>
      </c>
      <c r="B18573" s="294"/>
      <c r="C18573" s="294"/>
      <c r="D18573" s="294"/>
      <c r="E18573" s="294"/>
      <c r="F18573" s="294"/>
    </row>
    <row r="18574">
      <c r="A18574" s="294" t="s">
        <v>33011</v>
      </c>
      <c r="B18574" s="294"/>
      <c r="C18574" s="294"/>
      <c r="D18574" s="294"/>
      <c r="E18574" s="294"/>
      <c r="F18574" s="294"/>
    </row>
    <row r="18575">
      <c r="A18575" s="294" t="s">
        <v>33012</v>
      </c>
      <c r="B18575" s="294"/>
      <c r="C18575" s="294"/>
      <c r="D18575" s="294"/>
      <c r="E18575" s="294"/>
      <c r="F18575" s="294"/>
    </row>
    <row r="18576">
      <c r="A18576" s="294" t="s">
        <v>33013</v>
      </c>
      <c r="B18576" s="294"/>
      <c r="C18576" s="294"/>
      <c r="D18576" s="294"/>
      <c r="E18576" s="294"/>
      <c r="F18576" s="294"/>
    </row>
    <row r="18577">
      <c r="A18577" s="294" t="s">
        <v>33014</v>
      </c>
      <c r="B18577" s="294"/>
      <c r="C18577" s="294"/>
      <c r="D18577" s="294"/>
      <c r="E18577" s="294"/>
      <c r="F18577" s="294"/>
    </row>
    <row r="18578">
      <c r="A18578" s="294" t="s">
        <v>33015</v>
      </c>
      <c r="B18578" s="294"/>
      <c r="C18578" s="294"/>
      <c r="D18578" s="294"/>
      <c r="E18578" s="294"/>
      <c r="F18578" s="294"/>
    </row>
    <row r="18579">
      <c r="A18579" s="294" t="s">
        <v>22317</v>
      </c>
      <c r="B18579" s="294"/>
      <c r="C18579" s="294"/>
      <c r="D18579" s="294"/>
      <c r="E18579" s="294"/>
      <c r="F18579" s="294"/>
    </row>
    <row r="18580">
      <c r="A18580" s="294" t="s">
        <v>33016</v>
      </c>
      <c r="B18580" s="294"/>
      <c r="C18580" s="294"/>
      <c r="D18580" s="294"/>
      <c r="E18580" s="294"/>
      <c r="F18580" s="294"/>
    </row>
    <row r="18581">
      <c r="A18581" s="294" t="s">
        <v>33017</v>
      </c>
      <c r="B18581" s="294"/>
      <c r="C18581" s="294"/>
      <c r="D18581" s="294"/>
      <c r="E18581" s="294"/>
      <c r="F18581" s="294"/>
    </row>
    <row r="18582">
      <c r="A18582" s="294" t="s">
        <v>33018</v>
      </c>
      <c r="B18582" s="294"/>
      <c r="C18582" s="294"/>
      <c r="D18582" s="294"/>
      <c r="E18582" s="294"/>
      <c r="F18582" s="294"/>
    </row>
    <row r="18583">
      <c r="A18583" s="294" t="s">
        <v>33019</v>
      </c>
      <c r="B18583" s="294"/>
      <c r="C18583" s="294"/>
      <c r="D18583" s="294"/>
      <c r="E18583" s="294"/>
      <c r="F18583" s="294"/>
    </row>
    <row r="18584">
      <c r="A18584" s="294"/>
      <c r="B18584" s="294"/>
      <c r="C18584" s="294"/>
      <c r="D18584" s="294"/>
      <c r="E18584" s="294"/>
      <c r="F18584" s="294"/>
    </row>
    <row r="18585">
      <c r="A18585" s="294" t="s">
        <v>28124</v>
      </c>
      <c r="B18585" s="294"/>
      <c r="C18585" s="294"/>
      <c r="D18585" s="294"/>
      <c r="E18585" s="294"/>
      <c r="F18585" s="294"/>
    </row>
    <row r="18586">
      <c r="A18586" s="294" t="s">
        <v>33020</v>
      </c>
      <c r="B18586" s="294"/>
      <c r="C18586" s="294"/>
      <c r="D18586" s="294"/>
      <c r="E18586" s="294"/>
      <c r="F18586" s="294"/>
    </row>
    <row r="18587">
      <c r="A18587" s="294" t="s">
        <v>21618</v>
      </c>
      <c r="B18587" s="294"/>
      <c r="C18587" s="294"/>
      <c r="D18587" s="294"/>
      <c r="E18587" s="294"/>
      <c r="F18587" s="294"/>
    </row>
    <row r="18588">
      <c r="A18588" s="294" t="s">
        <v>33021</v>
      </c>
      <c r="B18588" s="294"/>
      <c r="C18588" s="294"/>
      <c r="D18588" s="294"/>
      <c r="E18588" s="294"/>
      <c r="F18588" s="294"/>
    </row>
    <row r="18589">
      <c r="A18589" s="294"/>
      <c r="B18589" s="294"/>
      <c r="C18589" s="294"/>
      <c r="D18589" s="294"/>
      <c r="E18589" s="294"/>
      <c r="F18589" s="294"/>
    </row>
    <row r="18590">
      <c r="A18590" s="294" t="s">
        <v>22512</v>
      </c>
      <c r="B18590" s="294"/>
      <c r="C18590" s="294"/>
      <c r="D18590" s="294"/>
      <c r="E18590" s="294"/>
      <c r="F18590" s="294"/>
    </row>
    <row r="18591">
      <c r="A18591" s="294" t="s">
        <v>23459</v>
      </c>
      <c r="B18591" s="294"/>
      <c r="C18591" s="294"/>
      <c r="D18591" s="294"/>
      <c r="E18591" s="294"/>
      <c r="F18591" s="294"/>
    </row>
    <row r="18592">
      <c r="A18592" s="294"/>
      <c r="B18592" s="294"/>
      <c r="C18592" s="294"/>
      <c r="D18592" s="294"/>
      <c r="E18592" s="294"/>
      <c r="F18592" s="294"/>
    </row>
    <row r="18593">
      <c r="A18593" s="294" t="s">
        <v>33022</v>
      </c>
      <c r="B18593" s="294"/>
      <c r="C18593" s="294"/>
      <c r="D18593" s="294"/>
      <c r="E18593" s="294"/>
      <c r="F18593" s="294"/>
    </row>
    <row r="18594">
      <c r="A18594" s="294" t="s">
        <v>33023</v>
      </c>
      <c r="B18594" s="294"/>
      <c r="C18594" s="294"/>
      <c r="D18594" s="294"/>
      <c r="E18594" s="294"/>
      <c r="F18594" s="294"/>
    </row>
    <row r="18595">
      <c r="A18595" s="294" t="s">
        <v>33024</v>
      </c>
      <c r="B18595" s="294"/>
      <c r="C18595" s="294"/>
      <c r="D18595" s="294"/>
      <c r="E18595" s="294"/>
      <c r="F18595" s="294"/>
    </row>
    <row r="18596">
      <c r="A18596" s="294"/>
      <c r="B18596" s="294"/>
      <c r="C18596" s="294"/>
      <c r="D18596" s="294"/>
      <c r="E18596" s="294"/>
      <c r="F18596" s="294"/>
    </row>
    <row r="18597">
      <c r="A18597" s="294" t="s">
        <v>33025</v>
      </c>
      <c r="B18597" s="294"/>
      <c r="C18597" s="294"/>
      <c r="D18597" s="294"/>
      <c r="E18597" s="294"/>
      <c r="F18597" s="294"/>
    </row>
    <row r="18598">
      <c r="A18598" s="294"/>
      <c r="B18598" s="294"/>
      <c r="C18598" s="294"/>
      <c r="D18598" s="294"/>
      <c r="E18598" s="294"/>
      <c r="F18598" s="294"/>
    </row>
    <row r="18599">
      <c r="A18599" s="294" t="s">
        <v>22226</v>
      </c>
      <c r="B18599" s="294"/>
      <c r="C18599" s="294"/>
      <c r="D18599" s="294"/>
      <c r="E18599" s="294"/>
      <c r="F18599" s="294"/>
    </row>
    <row r="18600">
      <c r="A18600" s="294" t="s">
        <v>33026</v>
      </c>
      <c r="B18600" s="294"/>
      <c r="C18600" s="294"/>
      <c r="D18600" s="294"/>
      <c r="E18600" s="294"/>
      <c r="F18600" s="294"/>
    </row>
    <row r="18601">
      <c r="A18601" s="294" t="s">
        <v>33027</v>
      </c>
      <c r="B18601" s="294"/>
      <c r="C18601" s="294"/>
      <c r="D18601" s="294"/>
      <c r="E18601" s="294"/>
      <c r="F18601" s="294"/>
    </row>
    <row r="18602">
      <c r="A18602" s="294" t="s">
        <v>28828</v>
      </c>
      <c r="B18602" s="294"/>
      <c r="C18602" s="294"/>
      <c r="D18602" s="294"/>
      <c r="E18602" s="294"/>
      <c r="F18602" s="294"/>
    </row>
    <row r="18603">
      <c r="A18603" s="294" t="s">
        <v>33028</v>
      </c>
      <c r="B18603" s="294"/>
      <c r="C18603" s="294"/>
      <c r="D18603" s="294"/>
      <c r="E18603" s="294"/>
      <c r="F18603" s="294"/>
    </row>
    <row r="18604">
      <c r="A18604" s="294" t="s">
        <v>33029</v>
      </c>
      <c r="B18604" s="294"/>
      <c r="C18604" s="294"/>
      <c r="D18604" s="294"/>
      <c r="E18604" s="294"/>
      <c r="F18604" s="294"/>
    </row>
    <row r="18605">
      <c r="A18605" s="294" t="s">
        <v>33030</v>
      </c>
      <c r="B18605" s="294"/>
      <c r="C18605" s="294"/>
      <c r="D18605" s="294"/>
      <c r="E18605" s="294"/>
      <c r="F18605" s="294"/>
    </row>
    <row r="18606">
      <c r="A18606" s="294"/>
      <c r="B18606" s="294"/>
      <c r="C18606" s="294"/>
      <c r="D18606" s="294"/>
      <c r="E18606" s="294"/>
      <c r="F18606" s="294"/>
    </row>
    <row r="18607">
      <c r="A18607" s="294" t="s">
        <v>21945</v>
      </c>
      <c r="B18607" s="294"/>
      <c r="C18607" s="294"/>
      <c r="D18607" s="294"/>
      <c r="E18607" s="294"/>
      <c r="F18607" s="294"/>
    </row>
    <row r="18608">
      <c r="A18608" s="294" t="s">
        <v>23813</v>
      </c>
      <c r="B18608" s="294"/>
      <c r="C18608" s="294"/>
      <c r="D18608" s="294"/>
      <c r="E18608" s="294"/>
      <c r="F18608" s="294"/>
    </row>
    <row r="18609">
      <c r="A18609" s="294"/>
      <c r="B18609" s="294"/>
      <c r="C18609" s="294"/>
      <c r="D18609" s="294"/>
      <c r="E18609" s="294"/>
      <c r="F18609" s="294"/>
    </row>
    <row r="18610">
      <c r="A18610" s="294" t="s">
        <v>33031</v>
      </c>
      <c r="B18610" s="294"/>
      <c r="C18610" s="294"/>
      <c r="D18610" s="294"/>
      <c r="E18610" s="294"/>
      <c r="F18610" s="294"/>
    </row>
    <row r="18611">
      <c r="A18611" s="294" t="s">
        <v>33032</v>
      </c>
      <c r="B18611" s="294"/>
      <c r="C18611" s="294"/>
      <c r="D18611" s="294"/>
      <c r="E18611" s="294"/>
      <c r="F18611" s="294"/>
    </row>
    <row r="18612">
      <c r="A18612" s="294" t="s">
        <v>33033</v>
      </c>
      <c r="B18612" s="294"/>
      <c r="C18612" s="294"/>
      <c r="D18612" s="294"/>
      <c r="E18612" s="294"/>
      <c r="F18612" s="294"/>
    </row>
    <row r="18613">
      <c r="A18613" s="294" t="s">
        <v>33034</v>
      </c>
      <c r="B18613" s="294"/>
      <c r="C18613" s="294"/>
      <c r="D18613" s="294"/>
      <c r="E18613" s="294"/>
      <c r="F18613" s="294"/>
    </row>
    <row r="18614">
      <c r="A18614" s="294" t="s">
        <v>33035</v>
      </c>
      <c r="B18614" s="294"/>
      <c r="C18614" s="294"/>
      <c r="D18614" s="294"/>
      <c r="E18614" s="294"/>
      <c r="F18614" s="294"/>
    </row>
    <row r="18615">
      <c r="A18615" s="294" t="s">
        <v>33036</v>
      </c>
      <c r="B18615" s="294"/>
      <c r="C18615" s="294"/>
      <c r="D18615" s="294"/>
      <c r="E18615" s="294"/>
      <c r="F18615" s="294"/>
    </row>
    <row r="18616">
      <c r="A18616" s="294" t="s">
        <v>33037</v>
      </c>
      <c r="B18616" s="294"/>
      <c r="C18616" s="294"/>
      <c r="D18616" s="294"/>
      <c r="E18616" s="294"/>
      <c r="F18616" s="294"/>
    </row>
    <row r="18617">
      <c r="A18617" s="294" t="s">
        <v>33038</v>
      </c>
      <c r="B18617" s="294"/>
      <c r="C18617" s="294"/>
      <c r="D18617" s="294"/>
      <c r="E18617" s="294"/>
      <c r="F18617" s="294"/>
    </row>
    <row r="18618">
      <c r="A18618" s="294"/>
      <c r="B18618" s="294"/>
      <c r="C18618" s="294"/>
      <c r="D18618" s="294"/>
      <c r="E18618" s="294"/>
      <c r="F18618" s="294"/>
    </row>
    <row r="18619">
      <c r="A18619" s="294" t="s">
        <v>21326</v>
      </c>
      <c r="B18619" s="294"/>
      <c r="C18619" s="294"/>
      <c r="D18619" s="294"/>
      <c r="E18619" s="294"/>
      <c r="F18619" s="294"/>
    </row>
    <row r="18620">
      <c r="A18620" s="294"/>
      <c r="B18620" s="294"/>
      <c r="C18620" s="294"/>
      <c r="D18620" s="294"/>
      <c r="E18620" s="294"/>
      <c r="F18620" s="294"/>
    </row>
    <row r="18621">
      <c r="A18621" s="294" t="s">
        <v>33039</v>
      </c>
      <c r="B18621" s="294"/>
      <c r="C18621" s="294"/>
      <c r="D18621" s="294"/>
      <c r="E18621" s="294"/>
      <c r="F18621" s="294"/>
    </row>
    <row r="18622">
      <c r="A18622" s="294" t="s">
        <v>33040</v>
      </c>
      <c r="B18622" s="294"/>
      <c r="C18622" s="294"/>
      <c r="D18622" s="294"/>
      <c r="E18622" s="294"/>
      <c r="F18622" s="294"/>
    </row>
    <row r="18623">
      <c r="A18623" s="294" t="s">
        <v>33041</v>
      </c>
      <c r="B18623" s="294"/>
      <c r="C18623" s="294"/>
      <c r="D18623" s="294"/>
      <c r="E18623" s="294"/>
      <c r="F18623" s="294"/>
    </row>
    <row r="18624">
      <c r="A18624" s="294" t="s">
        <v>33042</v>
      </c>
      <c r="B18624" s="294"/>
      <c r="C18624" s="294"/>
      <c r="D18624" s="294"/>
      <c r="E18624" s="294"/>
      <c r="F18624" s="294"/>
    </row>
    <row r="18625">
      <c r="A18625" s="294"/>
      <c r="B18625" s="294"/>
      <c r="C18625" s="294"/>
      <c r="D18625" s="294"/>
      <c r="E18625" s="294"/>
      <c r="F18625" s="294"/>
    </row>
    <row r="18626">
      <c r="A18626" s="294" t="s">
        <v>21401</v>
      </c>
      <c r="B18626" s="294"/>
      <c r="C18626" s="294"/>
      <c r="D18626" s="294"/>
      <c r="E18626" s="294"/>
      <c r="F18626" s="294"/>
    </row>
    <row r="18627">
      <c r="A18627" s="294"/>
      <c r="B18627" s="294"/>
      <c r="C18627" s="294"/>
      <c r="D18627" s="294"/>
      <c r="E18627" s="294"/>
      <c r="F18627" s="294"/>
    </row>
    <row r="18628">
      <c r="A18628" s="294" t="s">
        <v>33043</v>
      </c>
      <c r="B18628" s="294"/>
      <c r="C18628" s="294"/>
      <c r="D18628" s="294"/>
      <c r="E18628" s="294"/>
      <c r="F18628" s="294"/>
    </row>
    <row r="18629">
      <c r="A18629" s="294" t="s">
        <v>31559</v>
      </c>
      <c r="B18629" s="294"/>
      <c r="C18629" s="294"/>
      <c r="D18629" s="294"/>
      <c r="E18629" s="294"/>
      <c r="F18629" s="294"/>
    </row>
    <row r="18630">
      <c r="A18630" s="294" t="s">
        <v>33044</v>
      </c>
      <c r="B18630" s="294"/>
      <c r="C18630" s="294"/>
      <c r="D18630" s="294"/>
      <c r="E18630" s="294"/>
      <c r="F18630" s="294"/>
    </row>
    <row r="18631">
      <c r="A18631" s="294" t="s">
        <v>33045</v>
      </c>
      <c r="B18631" s="294"/>
      <c r="C18631" s="294"/>
      <c r="D18631" s="294"/>
      <c r="E18631" s="294"/>
      <c r="F18631" s="294"/>
    </row>
    <row r="18632">
      <c r="A18632" s="294" t="s">
        <v>33046</v>
      </c>
      <c r="B18632" s="294"/>
      <c r="C18632" s="294"/>
      <c r="D18632" s="294"/>
      <c r="E18632" s="294"/>
      <c r="F18632" s="294"/>
    </row>
    <row r="18633">
      <c r="A18633" s="294" t="s">
        <v>33047</v>
      </c>
      <c r="B18633" s="294"/>
      <c r="C18633" s="294"/>
      <c r="D18633" s="294"/>
      <c r="E18633" s="294"/>
      <c r="F18633" s="294"/>
    </row>
    <row r="18634">
      <c r="A18634" s="294" t="s">
        <v>33048</v>
      </c>
      <c r="B18634" s="294"/>
      <c r="C18634" s="294"/>
      <c r="D18634" s="294"/>
      <c r="E18634" s="294"/>
      <c r="F18634" s="294"/>
    </row>
    <row r="18635">
      <c r="A18635" s="294" t="s">
        <v>33049</v>
      </c>
      <c r="B18635" s="294"/>
      <c r="C18635" s="294"/>
      <c r="D18635" s="294"/>
      <c r="E18635" s="294"/>
      <c r="F18635" s="294"/>
    </row>
    <row r="18636">
      <c r="A18636" s="294"/>
      <c r="B18636" s="294"/>
      <c r="C18636" s="294"/>
      <c r="D18636" s="294"/>
      <c r="E18636" s="294"/>
      <c r="F18636" s="294"/>
    </row>
    <row r="18637">
      <c r="A18637" s="294" t="s">
        <v>33050</v>
      </c>
      <c r="B18637" s="294"/>
      <c r="C18637" s="294"/>
      <c r="D18637" s="294"/>
      <c r="E18637" s="294"/>
      <c r="F18637" s="294"/>
    </row>
    <row r="18638">
      <c r="A18638" s="294"/>
      <c r="B18638" s="294"/>
      <c r="C18638" s="294"/>
      <c r="D18638" s="294"/>
      <c r="E18638" s="294"/>
      <c r="F18638" s="294"/>
    </row>
    <row r="18639">
      <c r="A18639" s="294" t="s">
        <v>33051</v>
      </c>
      <c r="B18639" s="294"/>
      <c r="C18639" s="294"/>
      <c r="D18639" s="294"/>
      <c r="E18639" s="294"/>
      <c r="F18639" s="294"/>
    </row>
    <row r="18640">
      <c r="A18640" s="294" t="s">
        <v>33052</v>
      </c>
      <c r="B18640" s="294"/>
      <c r="C18640" s="294"/>
      <c r="D18640" s="294"/>
      <c r="E18640" s="294"/>
      <c r="F18640" s="294"/>
    </row>
    <row r="18641">
      <c r="A18641" s="294" t="s">
        <v>33053</v>
      </c>
      <c r="B18641" s="294"/>
      <c r="C18641" s="294"/>
      <c r="D18641" s="294"/>
      <c r="E18641" s="294"/>
      <c r="F18641" s="294"/>
    </row>
    <row r="18642">
      <c r="A18642" s="294" t="s">
        <v>33054</v>
      </c>
      <c r="B18642" s="294"/>
      <c r="C18642" s="294"/>
      <c r="D18642" s="294"/>
      <c r="E18642" s="294"/>
      <c r="F18642" s="294"/>
    </row>
    <row r="18643">
      <c r="A18643" s="294" t="s">
        <v>33055</v>
      </c>
      <c r="B18643" s="294"/>
      <c r="C18643" s="294"/>
      <c r="D18643" s="294"/>
      <c r="E18643" s="294"/>
      <c r="F18643" s="294"/>
    </row>
    <row r="18644">
      <c r="A18644" s="294"/>
      <c r="B18644" s="294"/>
      <c r="C18644" s="294"/>
      <c r="D18644" s="294"/>
      <c r="E18644" s="294"/>
      <c r="F18644" s="294"/>
    </row>
    <row r="18645">
      <c r="A18645" s="294" t="s">
        <v>33056</v>
      </c>
      <c r="B18645" s="294"/>
      <c r="C18645" s="294"/>
      <c r="D18645" s="294"/>
      <c r="E18645" s="294"/>
      <c r="F18645" s="294"/>
    </row>
    <row r="18646">
      <c r="A18646" s="294"/>
      <c r="B18646" s="294"/>
      <c r="C18646" s="294"/>
      <c r="D18646" s="294"/>
      <c r="E18646" s="294"/>
      <c r="F18646" s="294"/>
    </row>
    <row r="18647">
      <c r="A18647" s="294" t="s">
        <v>33057</v>
      </c>
      <c r="B18647" s="294"/>
      <c r="C18647" s="294"/>
      <c r="D18647" s="294"/>
      <c r="E18647" s="294"/>
      <c r="F18647" s="294"/>
    </row>
    <row r="18648">
      <c r="A18648" s="294" t="s">
        <v>33058</v>
      </c>
      <c r="B18648" s="294"/>
      <c r="C18648" s="294"/>
      <c r="D18648" s="294"/>
      <c r="E18648" s="294"/>
      <c r="F18648" s="294"/>
    </row>
    <row r="18649">
      <c r="A18649" s="294" t="s">
        <v>33059</v>
      </c>
      <c r="B18649" s="294"/>
      <c r="C18649" s="294"/>
      <c r="D18649" s="294"/>
      <c r="E18649" s="294"/>
      <c r="F18649" s="294"/>
    </row>
    <row r="18650">
      <c r="A18650" s="294" t="s">
        <v>33060</v>
      </c>
      <c r="B18650" s="294"/>
      <c r="C18650" s="294"/>
      <c r="D18650" s="294"/>
      <c r="E18650" s="294"/>
      <c r="F18650" s="294"/>
    </row>
    <row r="18651">
      <c r="A18651" s="294" t="s">
        <v>33061</v>
      </c>
      <c r="B18651" s="294"/>
      <c r="C18651" s="294"/>
      <c r="D18651" s="294"/>
      <c r="E18651" s="294"/>
      <c r="F18651" s="294"/>
    </row>
    <row r="18652">
      <c r="A18652" s="294" t="s">
        <v>33062</v>
      </c>
      <c r="B18652" s="294"/>
      <c r="C18652" s="294"/>
      <c r="D18652" s="294"/>
      <c r="E18652" s="294"/>
      <c r="F18652" s="294"/>
    </row>
    <row r="18653">
      <c r="A18653" s="294" t="s">
        <v>33063</v>
      </c>
      <c r="B18653" s="294"/>
      <c r="C18653" s="294"/>
      <c r="D18653" s="294"/>
      <c r="E18653" s="294"/>
      <c r="F18653" s="294"/>
    </row>
    <row r="18654">
      <c r="A18654" s="294" t="s">
        <v>33064</v>
      </c>
      <c r="B18654" s="294"/>
      <c r="C18654" s="294"/>
      <c r="D18654" s="294"/>
      <c r="E18654" s="294"/>
      <c r="F18654" s="294"/>
    </row>
    <row r="18655">
      <c r="A18655" s="294" t="s">
        <v>33065</v>
      </c>
      <c r="B18655" s="294"/>
      <c r="C18655" s="294"/>
      <c r="D18655" s="294"/>
      <c r="E18655" s="294"/>
      <c r="F18655" s="294"/>
    </row>
    <row r="18656">
      <c r="A18656" s="294"/>
      <c r="B18656" s="294"/>
      <c r="C18656" s="294"/>
      <c r="D18656" s="294"/>
      <c r="E18656" s="294"/>
      <c r="F18656" s="294"/>
    </row>
    <row r="18657">
      <c r="A18657" s="294"/>
      <c r="B18657" s="294"/>
      <c r="C18657" s="294"/>
      <c r="D18657" s="294"/>
      <c r="E18657" s="294"/>
      <c r="F18657" s="294"/>
    </row>
    <row r="18658">
      <c r="A18658" s="294" t="s">
        <v>28124</v>
      </c>
      <c r="B18658" s="294"/>
      <c r="C18658" s="294"/>
      <c r="D18658" s="294"/>
      <c r="E18658" s="294"/>
      <c r="F18658" s="294"/>
    </row>
    <row r="18659">
      <c r="A18659" s="294" t="s">
        <v>33066</v>
      </c>
      <c r="B18659" s="294"/>
      <c r="C18659" s="294"/>
      <c r="D18659" s="294"/>
      <c r="E18659" s="294"/>
      <c r="F18659" s="294"/>
    </row>
    <row r="18660">
      <c r="A18660" s="294" t="s">
        <v>21672</v>
      </c>
      <c r="B18660" s="294"/>
      <c r="C18660" s="294"/>
      <c r="D18660" s="294"/>
      <c r="E18660" s="294"/>
      <c r="F18660" s="294"/>
    </row>
    <row r="18661">
      <c r="A18661" s="294" t="s">
        <v>33021</v>
      </c>
      <c r="B18661" s="294"/>
      <c r="C18661" s="294"/>
      <c r="D18661" s="294"/>
      <c r="E18661" s="294"/>
      <c r="F18661" s="294"/>
    </row>
    <row r="18662">
      <c r="A18662" s="294"/>
      <c r="B18662" s="294"/>
      <c r="C18662" s="294"/>
      <c r="D18662" s="294"/>
      <c r="E18662" s="294"/>
      <c r="F18662" s="294"/>
    </row>
    <row r="18663">
      <c r="A18663" s="294"/>
      <c r="B18663" s="294"/>
      <c r="C18663" s="294"/>
      <c r="D18663" s="294"/>
      <c r="E18663" s="294"/>
      <c r="F18663" s="294"/>
    </row>
    <row r="18664">
      <c r="A18664" s="294" t="s">
        <v>33067</v>
      </c>
      <c r="B18664" s="294"/>
      <c r="C18664" s="294"/>
      <c r="D18664" s="294"/>
      <c r="E18664" s="294"/>
      <c r="F18664" s="294"/>
    </row>
    <row r="18665">
      <c r="A18665" s="294"/>
      <c r="B18665" s="294"/>
      <c r="C18665" s="294"/>
      <c r="D18665" s="294"/>
      <c r="E18665" s="294"/>
      <c r="F18665" s="294"/>
    </row>
    <row r="18666">
      <c r="A18666" s="294"/>
      <c r="B18666" s="294"/>
      <c r="C18666" s="294"/>
      <c r="D18666" s="294"/>
      <c r="E18666" s="294"/>
      <c r="F18666" s="294"/>
    </row>
    <row r="18667">
      <c r="A18667" s="294" t="s">
        <v>33068</v>
      </c>
      <c r="B18667" s="294"/>
      <c r="C18667" s="294"/>
      <c r="D18667" s="294"/>
      <c r="E18667" s="294"/>
      <c r="F18667" s="294"/>
    </row>
    <row r="18668">
      <c r="A18668" s="294" t="s">
        <v>33069</v>
      </c>
      <c r="B18668" s="294"/>
      <c r="C18668" s="294"/>
      <c r="D18668" s="294"/>
      <c r="E18668" s="294"/>
      <c r="F18668" s="294"/>
    </row>
    <row r="18669">
      <c r="A18669" s="294" t="s">
        <v>33070</v>
      </c>
      <c r="B18669" s="294"/>
      <c r="C18669" s="294"/>
      <c r="D18669" s="294"/>
      <c r="E18669" s="294"/>
      <c r="F18669" s="294"/>
    </row>
    <row r="18670">
      <c r="A18670" s="294" t="s">
        <v>33071</v>
      </c>
      <c r="B18670" s="294"/>
      <c r="C18670" s="294"/>
      <c r="D18670" s="294"/>
      <c r="E18670" s="294"/>
      <c r="F18670" s="294"/>
    </row>
    <row r="18671">
      <c r="A18671" s="294" t="s">
        <v>33072</v>
      </c>
      <c r="B18671" s="294"/>
      <c r="C18671" s="294"/>
      <c r="D18671" s="294"/>
      <c r="E18671" s="294"/>
      <c r="F18671" s="294"/>
    </row>
    <row r="18672">
      <c r="A18672" s="294" t="s">
        <v>33073</v>
      </c>
      <c r="B18672" s="294"/>
      <c r="C18672" s="294"/>
      <c r="D18672" s="294"/>
      <c r="E18672" s="294"/>
      <c r="F18672" s="294"/>
    </row>
    <row r="18673">
      <c r="A18673" s="294" t="s">
        <v>33074</v>
      </c>
      <c r="B18673" s="294"/>
      <c r="C18673" s="294"/>
      <c r="D18673" s="294"/>
      <c r="E18673" s="294"/>
      <c r="F18673" s="294"/>
    </row>
    <row r="18674">
      <c r="A18674" s="294"/>
      <c r="B18674" s="294"/>
      <c r="C18674" s="294"/>
      <c r="D18674" s="294"/>
      <c r="E18674" s="294"/>
      <c r="F18674" s="294"/>
    </row>
    <row r="18675">
      <c r="A18675" s="294"/>
      <c r="B18675" s="294"/>
      <c r="C18675" s="294"/>
      <c r="D18675" s="294"/>
      <c r="E18675" s="294"/>
      <c r="F18675" s="294"/>
    </row>
    <row r="18676">
      <c r="A18676" s="294" t="s">
        <v>22025</v>
      </c>
      <c r="B18676" s="294"/>
      <c r="C18676" s="294"/>
      <c r="D18676" s="294"/>
      <c r="E18676" s="294"/>
      <c r="F18676" s="294"/>
    </row>
    <row r="18677">
      <c r="A18677" s="294"/>
      <c r="B18677" s="294"/>
      <c r="C18677" s="294"/>
      <c r="D18677" s="294"/>
      <c r="E18677" s="294"/>
      <c r="F18677" s="294"/>
    </row>
    <row r="18678">
      <c r="A18678" s="294" t="s">
        <v>33075</v>
      </c>
      <c r="B18678" s="294"/>
      <c r="C18678" s="294"/>
      <c r="D18678" s="294"/>
      <c r="E18678" s="294"/>
      <c r="F18678" s="294"/>
    </row>
    <row r="18679">
      <c r="A18679" s="294" t="s">
        <v>33076</v>
      </c>
      <c r="B18679" s="294"/>
      <c r="C18679" s="294"/>
      <c r="D18679" s="294"/>
      <c r="E18679" s="294"/>
      <c r="F18679" s="294"/>
    </row>
    <row r="18680">
      <c r="A18680" s="294" t="s">
        <v>33077</v>
      </c>
      <c r="B18680" s="294"/>
      <c r="C18680" s="294"/>
      <c r="D18680" s="294"/>
      <c r="E18680" s="294"/>
      <c r="F18680" s="294"/>
    </row>
    <row r="18681">
      <c r="A18681" s="294" t="s">
        <v>33078</v>
      </c>
      <c r="B18681" s="294"/>
      <c r="C18681" s="294"/>
      <c r="D18681" s="294"/>
      <c r="E18681" s="294"/>
      <c r="F18681" s="294"/>
    </row>
    <row r="18682">
      <c r="A18682" s="294" t="s">
        <v>33079</v>
      </c>
      <c r="B18682" s="294"/>
      <c r="C18682" s="294"/>
      <c r="D18682" s="294"/>
      <c r="E18682" s="294"/>
      <c r="F18682" s="294"/>
    </row>
    <row r="18683">
      <c r="A18683" s="294"/>
      <c r="B18683" s="294"/>
      <c r="C18683" s="294"/>
      <c r="D18683" s="294"/>
      <c r="E18683" s="294"/>
      <c r="F18683" s="294"/>
    </row>
    <row r="18684">
      <c r="A18684" s="294" t="s">
        <v>25653</v>
      </c>
      <c r="B18684" s="294"/>
      <c r="C18684" s="294"/>
      <c r="D18684" s="294"/>
      <c r="E18684" s="294"/>
      <c r="F18684" s="294"/>
    </row>
    <row r="18685">
      <c r="A18685" s="294" t="s">
        <v>33080</v>
      </c>
      <c r="B18685" s="294"/>
      <c r="C18685" s="294"/>
      <c r="D18685" s="294"/>
      <c r="E18685" s="294"/>
      <c r="F18685" s="294"/>
    </row>
    <row r="18686">
      <c r="A18686" s="294"/>
      <c r="B18686" s="294"/>
      <c r="C18686" s="294"/>
      <c r="D18686" s="294"/>
      <c r="E18686" s="294"/>
      <c r="F18686" s="294"/>
    </row>
    <row r="18687">
      <c r="A18687" s="294" t="s">
        <v>33081</v>
      </c>
      <c r="B18687" s="294"/>
      <c r="C18687" s="294"/>
      <c r="D18687" s="294"/>
      <c r="E18687" s="294"/>
      <c r="F18687" s="294"/>
    </row>
    <row r="18688">
      <c r="A18688" s="294" t="s">
        <v>33082</v>
      </c>
      <c r="B18688" s="294"/>
      <c r="C18688" s="294"/>
      <c r="D18688" s="294"/>
      <c r="E18688" s="294"/>
      <c r="F18688" s="294"/>
    </row>
    <row r="18689">
      <c r="A18689" s="294" t="s">
        <v>33083</v>
      </c>
      <c r="B18689" s="294"/>
      <c r="C18689" s="294"/>
      <c r="D18689" s="294"/>
      <c r="E18689" s="294"/>
      <c r="F18689" s="294"/>
    </row>
    <row r="18690">
      <c r="A18690" s="294"/>
      <c r="B18690" s="294"/>
      <c r="C18690" s="294"/>
      <c r="D18690" s="294"/>
      <c r="E18690" s="294"/>
      <c r="F18690" s="294"/>
    </row>
    <row r="18691">
      <c r="A18691" s="294" t="s">
        <v>23201</v>
      </c>
      <c r="B18691" s="294"/>
      <c r="C18691" s="294"/>
      <c r="D18691" s="294"/>
      <c r="E18691" s="294"/>
      <c r="F18691" s="294"/>
    </row>
    <row r="18692">
      <c r="A18692" s="294" t="s">
        <v>33084</v>
      </c>
      <c r="B18692" s="294"/>
      <c r="C18692" s="294"/>
      <c r="D18692" s="294"/>
      <c r="E18692" s="294"/>
      <c r="F18692" s="294"/>
    </row>
    <row r="18693">
      <c r="A18693" s="294"/>
      <c r="B18693" s="294"/>
      <c r="C18693" s="294"/>
      <c r="D18693" s="294"/>
      <c r="E18693" s="294"/>
      <c r="F18693" s="294"/>
    </row>
    <row r="18694">
      <c r="A18694" s="294" t="s">
        <v>33085</v>
      </c>
      <c r="B18694" s="294"/>
      <c r="C18694" s="294"/>
      <c r="D18694" s="294"/>
      <c r="E18694" s="294"/>
      <c r="F18694" s="294"/>
    </row>
    <row r="18695">
      <c r="A18695" s="294" t="s">
        <v>33086</v>
      </c>
      <c r="B18695" s="294"/>
      <c r="C18695" s="294"/>
      <c r="D18695" s="294"/>
      <c r="E18695" s="294"/>
      <c r="F18695" s="294"/>
    </row>
    <row r="18696">
      <c r="A18696" s="294" t="s">
        <v>33087</v>
      </c>
      <c r="B18696" s="294"/>
      <c r="C18696" s="294"/>
      <c r="D18696" s="294"/>
      <c r="E18696" s="294"/>
      <c r="F18696" s="294"/>
    </row>
    <row r="18697">
      <c r="A18697" s="294"/>
      <c r="B18697" s="294"/>
      <c r="C18697" s="294"/>
      <c r="D18697" s="294"/>
      <c r="E18697" s="294"/>
      <c r="F18697" s="294"/>
    </row>
    <row r="18698">
      <c r="A18698" s="294" t="s">
        <v>23548</v>
      </c>
      <c r="B18698" s="294"/>
      <c r="C18698" s="294"/>
      <c r="D18698" s="294"/>
      <c r="E18698" s="294"/>
      <c r="F18698" s="294"/>
    </row>
    <row r="18699">
      <c r="A18699" s="294"/>
      <c r="B18699" s="294"/>
      <c r="C18699" s="294"/>
      <c r="D18699" s="294"/>
      <c r="E18699" s="294"/>
      <c r="F18699" s="294"/>
    </row>
    <row r="18700">
      <c r="A18700" s="294" t="s">
        <v>33088</v>
      </c>
      <c r="B18700" s="294"/>
      <c r="C18700" s="294"/>
      <c r="D18700" s="294"/>
      <c r="E18700" s="294"/>
      <c r="F18700" s="294"/>
    </row>
    <row r="18701">
      <c r="A18701" s="294" t="s">
        <v>33089</v>
      </c>
      <c r="B18701" s="294"/>
      <c r="C18701" s="294"/>
      <c r="D18701" s="294"/>
      <c r="E18701" s="294"/>
      <c r="F18701" s="294"/>
    </row>
    <row r="18702">
      <c r="A18702" s="294" t="s">
        <v>33090</v>
      </c>
      <c r="B18702" s="294"/>
      <c r="C18702" s="294"/>
      <c r="D18702" s="294"/>
      <c r="E18702" s="294"/>
      <c r="F18702" s="294"/>
    </row>
    <row r="18703">
      <c r="A18703" s="294" t="s">
        <v>33091</v>
      </c>
      <c r="B18703" s="294"/>
      <c r="C18703" s="294"/>
      <c r="D18703" s="294"/>
      <c r="E18703" s="294"/>
      <c r="F18703" s="294"/>
    </row>
    <row r="18704">
      <c r="A18704" s="294" t="s">
        <v>33092</v>
      </c>
      <c r="B18704" s="294"/>
      <c r="C18704" s="294"/>
      <c r="D18704" s="294"/>
      <c r="E18704" s="294"/>
      <c r="F18704" s="294"/>
    </row>
    <row r="18705">
      <c r="A18705" s="294"/>
      <c r="B18705" s="294"/>
      <c r="C18705" s="294"/>
      <c r="D18705" s="294"/>
      <c r="E18705" s="294"/>
      <c r="F18705" s="294"/>
    </row>
    <row r="18706">
      <c r="A18706" s="294" t="s">
        <v>28124</v>
      </c>
      <c r="B18706" s="294"/>
      <c r="C18706" s="294"/>
      <c r="D18706" s="294"/>
      <c r="E18706" s="294"/>
      <c r="F18706" s="294"/>
    </row>
    <row r="18707">
      <c r="A18707" s="294" t="s">
        <v>33093</v>
      </c>
      <c r="B18707" s="294"/>
      <c r="C18707" s="294"/>
      <c r="D18707" s="294"/>
      <c r="E18707" s="294"/>
      <c r="F18707" s="294"/>
    </row>
    <row r="18708">
      <c r="A18708" s="294" t="s">
        <v>33094</v>
      </c>
      <c r="B18708" s="294"/>
      <c r="C18708" s="294"/>
      <c r="D18708" s="294"/>
      <c r="E18708" s="294"/>
      <c r="F18708" s="294"/>
    </row>
    <row r="18709">
      <c r="A18709" s="294"/>
      <c r="B18709" s="294"/>
      <c r="C18709" s="294"/>
      <c r="D18709" s="294"/>
      <c r="E18709" s="294"/>
      <c r="F18709" s="294"/>
    </row>
    <row r="18710">
      <c r="A18710" s="294" t="s">
        <v>25957</v>
      </c>
      <c r="B18710" s="294"/>
      <c r="C18710" s="294"/>
      <c r="D18710" s="294"/>
      <c r="E18710" s="294"/>
      <c r="F18710" s="294"/>
    </row>
    <row r="18711">
      <c r="A18711" s="294"/>
      <c r="B18711" s="294"/>
      <c r="C18711" s="294"/>
      <c r="D18711" s="294"/>
      <c r="E18711" s="294"/>
      <c r="F18711" s="294"/>
    </row>
    <row r="18712">
      <c r="A18712" s="294" t="s">
        <v>33095</v>
      </c>
      <c r="B18712" s="294"/>
      <c r="C18712" s="294"/>
      <c r="D18712" s="294"/>
      <c r="E18712" s="294"/>
      <c r="F18712" s="294"/>
    </row>
    <row r="18713">
      <c r="A18713" s="294"/>
      <c r="B18713" s="294"/>
      <c r="C18713" s="294"/>
      <c r="D18713" s="294"/>
      <c r="E18713" s="294"/>
      <c r="F18713" s="294"/>
    </row>
    <row r="18714">
      <c r="A18714" s="294" t="s">
        <v>26193</v>
      </c>
      <c r="B18714" s="294"/>
      <c r="C18714" s="294"/>
      <c r="D18714" s="294"/>
      <c r="E18714" s="294"/>
      <c r="F18714" s="294"/>
    </row>
    <row r="18715">
      <c r="A18715" s="294"/>
      <c r="B18715" s="294"/>
      <c r="C18715" s="294"/>
      <c r="D18715" s="294"/>
      <c r="E18715" s="294"/>
      <c r="F18715" s="294"/>
    </row>
    <row r="18716">
      <c r="A18716" s="294" t="s">
        <v>33096</v>
      </c>
      <c r="B18716" s="294"/>
      <c r="C18716" s="294"/>
      <c r="D18716" s="294"/>
      <c r="E18716" s="294"/>
      <c r="F18716" s="294"/>
    </row>
    <row r="18717">
      <c r="A18717" s="294"/>
      <c r="B18717" s="294"/>
      <c r="C18717" s="294"/>
      <c r="D18717" s="294"/>
      <c r="E18717" s="294"/>
      <c r="F18717" s="294"/>
    </row>
    <row r="18718">
      <c r="A18718" s="294" t="s">
        <v>25967</v>
      </c>
      <c r="B18718" s="294"/>
      <c r="C18718" s="294"/>
      <c r="D18718" s="294"/>
      <c r="E18718" s="294"/>
      <c r="F18718" s="294"/>
    </row>
    <row r="18719">
      <c r="A18719" s="294"/>
      <c r="B18719" s="294"/>
      <c r="C18719" s="294"/>
      <c r="D18719" s="294"/>
      <c r="E18719" s="294"/>
      <c r="F18719" s="294"/>
    </row>
    <row r="18720">
      <c r="A18720" s="294" t="s">
        <v>33097</v>
      </c>
      <c r="B18720" s="294"/>
      <c r="C18720" s="294"/>
      <c r="D18720" s="294"/>
      <c r="E18720" s="294"/>
      <c r="F18720" s="294"/>
    </row>
    <row r="18721">
      <c r="A18721" s="294" t="s">
        <v>33098</v>
      </c>
      <c r="B18721" s="294"/>
      <c r="C18721" s="294"/>
      <c r="D18721" s="294"/>
      <c r="E18721" s="294"/>
      <c r="F18721" s="294"/>
    </row>
    <row r="18722">
      <c r="A18722" s="294" t="s">
        <v>33099</v>
      </c>
      <c r="B18722" s="294"/>
      <c r="C18722" s="294"/>
      <c r="D18722" s="294"/>
      <c r="E18722" s="294"/>
      <c r="F18722" s="294"/>
    </row>
    <row r="18723">
      <c r="A18723" s="294" t="s">
        <v>33100</v>
      </c>
      <c r="B18723" s="294"/>
      <c r="C18723" s="294"/>
      <c r="D18723" s="294"/>
      <c r="E18723" s="294"/>
      <c r="F18723" s="294"/>
    </row>
    <row r="18724">
      <c r="A18724" s="294" t="s">
        <v>33101</v>
      </c>
      <c r="B18724" s="294"/>
      <c r="C18724" s="294"/>
      <c r="D18724" s="294"/>
      <c r="E18724" s="294"/>
      <c r="F18724" s="294"/>
    </row>
    <row r="18725">
      <c r="A18725" s="294" t="s">
        <v>33102</v>
      </c>
      <c r="B18725" s="294"/>
      <c r="C18725" s="294"/>
      <c r="D18725" s="294"/>
      <c r="E18725" s="294"/>
      <c r="F18725" s="294"/>
    </row>
    <row r="18726">
      <c r="A18726" s="294" t="s">
        <v>33103</v>
      </c>
      <c r="B18726" s="294"/>
      <c r="C18726" s="294"/>
      <c r="D18726" s="294"/>
      <c r="E18726" s="294"/>
      <c r="F18726" s="294"/>
    </row>
    <row r="18727">
      <c r="A18727" s="294" t="s">
        <v>33104</v>
      </c>
      <c r="B18727" s="294"/>
      <c r="C18727" s="294"/>
      <c r="D18727" s="294"/>
      <c r="E18727" s="294"/>
      <c r="F18727" s="294"/>
    </row>
    <row r="18728">
      <c r="A18728" s="294"/>
      <c r="B18728" s="294"/>
      <c r="C18728" s="294"/>
      <c r="D18728" s="294"/>
      <c r="E18728" s="294"/>
      <c r="F18728" s="294"/>
    </row>
    <row r="18729">
      <c r="A18729" s="294" t="s">
        <v>26240</v>
      </c>
      <c r="B18729" s="294"/>
      <c r="C18729" s="294"/>
      <c r="D18729" s="294"/>
      <c r="E18729" s="294"/>
      <c r="F18729" s="294"/>
    </row>
    <row r="18730">
      <c r="A18730" s="294"/>
      <c r="B18730" s="294"/>
      <c r="C18730" s="294"/>
      <c r="D18730" s="294"/>
      <c r="E18730" s="294"/>
      <c r="F18730" s="294"/>
    </row>
    <row r="18731">
      <c r="A18731" s="294" t="s">
        <v>33105</v>
      </c>
      <c r="B18731" s="294"/>
      <c r="C18731" s="294"/>
      <c r="D18731" s="294"/>
      <c r="E18731" s="294"/>
      <c r="F18731" s="294"/>
    </row>
    <row r="18732">
      <c r="A18732" s="294" t="s">
        <v>33106</v>
      </c>
      <c r="B18732" s="294"/>
      <c r="C18732" s="294"/>
      <c r="D18732" s="294"/>
      <c r="E18732" s="294"/>
      <c r="F18732" s="294"/>
    </row>
    <row r="18733">
      <c r="A18733" s="294" t="s">
        <v>31054</v>
      </c>
      <c r="B18733" s="294"/>
      <c r="C18733" s="294"/>
      <c r="D18733" s="294"/>
      <c r="E18733" s="294"/>
      <c r="F18733" s="294"/>
    </row>
    <row r="18734">
      <c r="A18734" s="294" t="s">
        <v>31055</v>
      </c>
      <c r="B18734" s="294"/>
      <c r="C18734" s="294"/>
      <c r="D18734" s="294"/>
      <c r="E18734" s="294"/>
      <c r="F18734" s="294"/>
    </row>
    <row r="18735">
      <c r="A18735" s="294" t="s">
        <v>33107</v>
      </c>
      <c r="B18735" s="294"/>
      <c r="C18735" s="294"/>
      <c r="D18735" s="294"/>
      <c r="E18735" s="294"/>
      <c r="F18735" s="294"/>
    </row>
    <row r="18736">
      <c r="A18736" s="294" t="s">
        <v>33108</v>
      </c>
      <c r="B18736" s="294"/>
      <c r="C18736" s="294"/>
      <c r="D18736" s="294"/>
      <c r="E18736" s="294"/>
      <c r="F18736" s="294"/>
    </row>
    <row r="18737">
      <c r="A18737" s="294" t="s">
        <v>33109</v>
      </c>
      <c r="B18737" s="294"/>
      <c r="C18737" s="294"/>
      <c r="D18737" s="294"/>
      <c r="E18737" s="294"/>
      <c r="F18737" s="294"/>
    </row>
    <row r="18738">
      <c r="A18738" s="294"/>
      <c r="B18738" s="294"/>
      <c r="C18738" s="294"/>
      <c r="D18738" s="294"/>
      <c r="E18738" s="294"/>
      <c r="F18738" s="294"/>
    </row>
    <row r="18739">
      <c r="A18739" s="294" t="s">
        <v>26214</v>
      </c>
      <c r="B18739" s="294"/>
      <c r="C18739" s="294"/>
      <c r="D18739" s="294"/>
      <c r="E18739" s="294"/>
      <c r="F18739" s="294"/>
    </row>
    <row r="18740">
      <c r="A18740" s="294"/>
      <c r="B18740" s="294"/>
      <c r="C18740" s="294"/>
      <c r="D18740" s="294"/>
      <c r="E18740" s="294"/>
      <c r="F18740" s="294"/>
    </row>
    <row r="18741">
      <c r="A18741" s="294" t="s">
        <v>33110</v>
      </c>
      <c r="B18741" s="294"/>
      <c r="C18741" s="294"/>
      <c r="D18741" s="294"/>
      <c r="E18741" s="294"/>
      <c r="F18741" s="294"/>
    </row>
    <row r="18742">
      <c r="A18742" s="294" t="s">
        <v>33111</v>
      </c>
      <c r="B18742" s="294"/>
      <c r="C18742" s="294"/>
      <c r="D18742" s="294"/>
      <c r="E18742" s="294"/>
      <c r="F18742" s="294"/>
    </row>
    <row r="18743">
      <c r="A18743" s="294" t="s">
        <v>33112</v>
      </c>
      <c r="B18743" s="294"/>
      <c r="C18743" s="294"/>
      <c r="D18743" s="294"/>
      <c r="E18743" s="294"/>
      <c r="F18743" s="294"/>
    </row>
    <row r="18744">
      <c r="A18744" s="294"/>
      <c r="B18744" s="294"/>
      <c r="C18744" s="294"/>
      <c r="D18744" s="294"/>
      <c r="E18744" s="294"/>
      <c r="F18744" s="294"/>
    </row>
    <row r="18745">
      <c r="A18745" s="294" t="s">
        <v>26253</v>
      </c>
      <c r="B18745" s="294"/>
      <c r="C18745" s="294"/>
      <c r="D18745" s="294"/>
      <c r="E18745" s="294"/>
      <c r="F18745" s="294"/>
    </row>
    <row r="18746">
      <c r="A18746" s="294"/>
      <c r="B18746" s="294"/>
      <c r="C18746" s="294"/>
      <c r="D18746" s="294"/>
      <c r="E18746" s="294"/>
      <c r="F18746" s="294"/>
    </row>
    <row r="18747">
      <c r="A18747" s="294" t="s">
        <v>33113</v>
      </c>
      <c r="B18747" s="294"/>
      <c r="C18747" s="294"/>
      <c r="D18747" s="294"/>
      <c r="E18747" s="294"/>
      <c r="F18747" s="294"/>
    </row>
    <row r="18748">
      <c r="A18748" s="294" t="s">
        <v>33114</v>
      </c>
      <c r="B18748" s="294"/>
      <c r="C18748" s="294"/>
      <c r="D18748" s="294"/>
      <c r="E18748" s="294"/>
      <c r="F18748" s="294"/>
    </row>
    <row r="18749">
      <c r="A18749" s="294" t="s">
        <v>33115</v>
      </c>
      <c r="B18749" s="294"/>
      <c r="C18749" s="294"/>
      <c r="D18749" s="294"/>
      <c r="E18749" s="294"/>
      <c r="F18749" s="294"/>
    </row>
    <row r="18750">
      <c r="A18750" s="294" t="s">
        <v>33116</v>
      </c>
      <c r="B18750" s="294"/>
      <c r="C18750" s="294"/>
      <c r="D18750" s="294"/>
      <c r="E18750" s="294"/>
      <c r="F18750" s="294"/>
    </row>
    <row r="18751">
      <c r="A18751" s="294"/>
      <c r="B18751" s="294"/>
      <c r="C18751" s="294"/>
      <c r="D18751" s="294"/>
      <c r="E18751" s="294"/>
      <c r="F18751" s="294"/>
    </row>
    <row r="18752">
      <c r="A18752" s="294"/>
      <c r="B18752" s="294"/>
      <c r="C18752" s="294"/>
      <c r="D18752" s="294"/>
      <c r="E18752" s="294"/>
      <c r="F18752" s="294"/>
    </row>
    <row r="18753">
      <c r="A18753" s="294" t="s">
        <v>28124</v>
      </c>
      <c r="B18753" s="294"/>
      <c r="C18753" s="294"/>
      <c r="D18753" s="294"/>
      <c r="E18753" s="294"/>
      <c r="F18753" s="294"/>
    </row>
    <row r="18754">
      <c r="A18754" s="294" t="s">
        <v>33117</v>
      </c>
      <c r="B18754" s="294"/>
      <c r="C18754" s="294"/>
      <c r="D18754" s="294"/>
      <c r="E18754" s="294"/>
      <c r="F18754" s="294"/>
    </row>
    <row r="18755">
      <c r="A18755" s="294" t="s">
        <v>21618</v>
      </c>
      <c r="B18755" s="294"/>
      <c r="C18755" s="294"/>
      <c r="D18755" s="294"/>
      <c r="E18755" s="294"/>
      <c r="F18755" s="294"/>
    </row>
    <row r="18756">
      <c r="A18756" s="294" t="s">
        <v>33118</v>
      </c>
      <c r="B18756" s="294"/>
      <c r="C18756" s="294"/>
      <c r="D18756" s="294"/>
      <c r="E18756" s="294"/>
      <c r="F18756" s="294"/>
    </row>
    <row r="18757">
      <c r="A18757" s="294"/>
      <c r="B18757" s="294"/>
      <c r="C18757" s="294"/>
      <c r="D18757" s="294"/>
      <c r="E18757" s="294"/>
      <c r="F18757" s="294"/>
    </row>
    <row r="18758">
      <c r="A18758" s="294" t="s">
        <v>22512</v>
      </c>
      <c r="B18758" s="294"/>
      <c r="C18758" s="294"/>
      <c r="D18758" s="294"/>
      <c r="E18758" s="294"/>
      <c r="F18758" s="294"/>
    </row>
    <row r="18759">
      <c r="A18759" s="294" t="s">
        <v>26296</v>
      </c>
      <c r="B18759" s="294"/>
      <c r="C18759" s="294"/>
      <c r="D18759" s="294"/>
      <c r="E18759" s="294"/>
      <c r="F18759" s="294"/>
    </row>
    <row r="18760">
      <c r="A18760" s="294"/>
      <c r="B18760" s="294"/>
      <c r="C18760" s="294"/>
      <c r="D18760" s="294"/>
      <c r="E18760" s="294"/>
      <c r="F18760" s="294"/>
    </row>
    <row r="18761">
      <c r="A18761" s="294" t="s">
        <v>33119</v>
      </c>
      <c r="B18761" s="294"/>
      <c r="C18761" s="294"/>
      <c r="D18761" s="294"/>
      <c r="E18761" s="294"/>
      <c r="F18761" s="294"/>
    </row>
    <row r="18762">
      <c r="A18762" s="294" t="s">
        <v>33120</v>
      </c>
      <c r="B18762" s="294"/>
      <c r="C18762" s="294"/>
      <c r="D18762" s="294"/>
      <c r="E18762" s="294"/>
      <c r="F18762" s="294"/>
    </row>
    <row r="18763">
      <c r="A18763" s="294" t="s">
        <v>33121</v>
      </c>
      <c r="B18763" s="294"/>
      <c r="C18763" s="294"/>
      <c r="D18763" s="294"/>
      <c r="E18763" s="294"/>
      <c r="F18763" s="294"/>
    </row>
    <row r="18764">
      <c r="A18764" s="294" t="s">
        <v>33122</v>
      </c>
      <c r="B18764" s="294"/>
      <c r="C18764" s="294"/>
      <c r="D18764" s="294"/>
      <c r="E18764" s="294"/>
      <c r="F18764" s="294"/>
    </row>
    <row r="18765">
      <c r="A18765" s="294" t="s">
        <v>33123</v>
      </c>
      <c r="B18765" s="294"/>
      <c r="C18765" s="294"/>
      <c r="D18765" s="294"/>
      <c r="E18765" s="294"/>
      <c r="F18765" s="294"/>
    </row>
    <row r="18766">
      <c r="A18766" s="294"/>
      <c r="B18766" s="294"/>
      <c r="C18766" s="294"/>
      <c r="D18766" s="294"/>
      <c r="E18766" s="294"/>
      <c r="F18766" s="294"/>
    </row>
    <row r="18767">
      <c r="A18767" s="294" t="s">
        <v>23148</v>
      </c>
      <c r="B18767" s="294"/>
      <c r="C18767" s="294"/>
      <c r="D18767" s="294"/>
      <c r="E18767" s="294"/>
      <c r="F18767" s="294"/>
    </row>
    <row r="18768">
      <c r="A18768" s="294" t="s">
        <v>27629</v>
      </c>
      <c r="B18768" s="294"/>
      <c r="C18768" s="294"/>
      <c r="D18768" s="294"/>
      <c r="E18768" s="294"/>
      <c r="F18768" s="294"/>
    </row>
    <row r="18769">
      <c r="A18769" s="294"/>
      <c r="B18769" s="294"/>
      <c r="C18769" s="294"/>
      <c r="D18769" s="294"/>
      <c r="E18769" s="294"/>
      <c r="F18769" s="294"/>
    </row>
    <row r="18770">
      <c r="A18770" s="294" t="s">
        <v>33124</v>
      </c>
      <c r="B18770" s="294"/>
      <c r="C18770" s="294"/>
      <c r="D18770" s="294"/>
      <c r="E18770" s="294"/>
      <c r="F18770" s="294"/>
    </row>
    <row r="18771">
      <c r="A18771" s="294" t="s">
        <v>33125</v>
      </c>
      <c r="B18771" s="294"/>
      <c r="C18771" s="294"/>
      <c r="D18771" s="294"/>
      <c r="E18771" s="294"/>
      <c r="F18771" s="294"/>
    </row>
    <row r="18772">
      <c r="A18772" s="294" t="s">
        <v>25190</v>
      </c>
      <c r="B18772" s="294"/>
      <c r="C18772" s="294"/>
      <c r="D18772" s="294"/>
      <c r="E18772" s="294"/>
      <c r="F18772" s="294"/>
    </row>
    <row r="18773">
      <c r="A18773" s="294" t="s">
        <v>33126</v>
      </c>
      <c r="B18773" s="294"/>
      <c r="C18773" s="294"/>
      <c r="D18773" s="294"/>
      <c r="E18773" s="294"/>
      <c r="F18773" s="294"/>
    </row>
    <row r="18774">
      <c r="A18774" s="294" t="s">
        <v>33127</v>
      </c>
      <c r="B18774" s="294"/>
      <c r="C18774" s="294"/>
      <c r="D18774" s="294"/>
      <c r="E18774" s="294"/>
      <c r="F18774" s="294"/>
    </row>
    <row r="18775">
      <c r="A18775" s="294" t="s">
        <v>33128</v>
      </c>
      <c r="B18775" s="294"/>
      <c r="C18775" s="294"/>
      <c r="D18775" s="294"/>
      <c r="E18775" s="294"/>
      <c r="F18775" s="294"/>
    </row>
    <row r="18776">
      <c r="A18776" s="294"/>
      <c r="B18776" s="294"/>
      <c r="C18776" s="294"/>
      <c r="D18776" s="294"/>
      <c r="E18776" s="294"/>
      <c r="F18776" s="294"/>
    </row>
    <row r="18777">
      <c r="A18777" s="294" t="s">
        <v>21945</v>
      </c>
      <c r="B18777" s="294"/>
      <c r="C18777" s="294"/>
      <c r="D18777" s="294"/>
      <c r="E18777" s="294"/>
      <c r="F18777" s="294"/>
    </row>
    <row r="18778">
      <c r="A18778" s="294" t="s">
        <v>26319</v>
      </c>
      <c r="B18778" s="294"/>
      <c r="C18778" s="294"/>
      <c r="D18778" s="294"/>
      <c r="E18778" s="294"/>
      <c r="F18778" s="294"/>
    </row>
    <row r="18779">
      <c r="A18779" s="294"/>
      <c r="B18779" s="294"/>
      <c r="C18779" s="294"/>
      <c r="D18779" s="294"/>
      <c r="E18779" s="294"/>
      <c r="F18779" s="294"/>
    </row>
    <row r="18780">
      <c r="A18780" s="294" t="s">
        <v>33129</v>
      </c>
      <c r="B18780" s="294"/>
      <c r="C18780" s="294"/>
      <c r="D18780" s="294"/>
      <c r="E18780" s="294"/>
      <c r="F18780" s="294"/>
    </row>
    <row r="18781">
      <c r="A18781" s="294" t="s">
        <v>33130</v>
      </c>
      <c r="B18781" s="294"/>
      <c r="C18781" s="294"/>
      <c r="D18781" s="294"/>
      <c r="E18781" s="294"/>
      <c r="F18781" s="294"/>
    </row>
    <row r="18782">
      <c r="A18782" s="294" t="s">
        <v>33131</v>
      </c>
      <c r="B18782" s="294"/>
      <c r="C18782" s="294"/>
      <c r="D18782" s="294"/>
      <c r="E18782" s="294"/>
      <c r="F18782" s="294"/>
    </row>
    <row r="18783">
      <c r="A18783" s="294" t="s">
        <v>23706</v>
      </c>
      <c r="B18783" s="294"/>
      <c r="C18783" s="294"/>
      <c r="D18783" s="294"/>
      <c r="E18783" s="294"/>
      <c r="F18783" s="294"/>
    </row>
    <row r="18784">
      <c r="A18784" s="294" t="s">
        <v>33132</v>
      </c>
      <c r="B18784" s="294"/>
      <c r="C18784" s="294"/>
      <c r="D18784" s="294"/>
      <c r="E18784" s="294"/>
      <c r="F18784" s="294"/>
    </row>
    <row r="18785">
      <c r="A18785" s="294" t="s">
        <v>33133</v>
      </c>
      <c r="B18785" s="294"/>
      <c r="C18785" s="294"/>
      <c r="D18785" s="294"/>
      <c r="E18785" s="294"/>
      <c r="F18785" s="294"/>
    </row>
    <row r="18786">
      <c r="A18786" s="294" t="s">
        <v>33134</v>
      </c>
      <c r="B18786" s="294"/>
      <c r="C18786" s="294"/>
      <c r="D18786" s="294"/>
      <c r="E18786" s="294"/>
      <c r="F18786" s="294"/>
    </row>
    <row r="18787">
      <c r="A18787" s="294" t="s">
        <v>33135</v>
      </c>
      <c r="B18787" s="294"/>
      <c r="C18787" s="294"/>
      <c r="D18787" s="294"/>
      <c r="E18787" s="294"/>
      <c r="F18787" s="294"/>
    </row>
    <row r="18788">
      <c r="A18788" s="294"/>
      <c r="B18788" s="294"/>
      <c r="C18788" s="294"/>
      <c r="D18788" s="294"/>
      <c r="E18788" s="294"/>
      <c r="F18788" s="294"/>
    </row>
    <row r="18789">
      <c r="A18789" s="294" t="s">
        <v>21401</v>
      </c>
      <c r="B18789" s="294"/>
      <c r="C18789" s="294"/>
      <c r="D18789" s="294"/>
      <c r="E18789" s="294"/>
      <c r="F18789" s="294"/>
    </row>
    <row r="18790">
      <c r="A18790" s="294"/>
      <c r="B18790" s="294"/>
      <c r="C18790" s="294"/>
      <c r="D18790" s="294"/>
      <c r="E18790" s="294"/>
      <c r="F18790" s="294"/>
    </row>
    <row r="18791">
      <c r="A18791" s="294" t="s">
        <v>33136</v>
      </c>
      <c r="B18791" s="294"/>
      <c r="C18791" s="294"/>
      <c r="D18791" s="294"/>
      <c r="E18791" s="294"/>
      <c r="F18791" s="294"/>
    </row>
    <row r="18792">
      <c r="A18792" s="294" t="s">
        <v>23829</v>
      </c>
      <c r="B18792" s="294"/>
      <c r="C18792" s="294"/>
      <c r="D18792" s="294"/>
      <c r="E18792" s="294"/>
      <c r="F18792" s="294"/>
    </row>
    <row r="18793">
      <c r="A18793" s="294" t="s">
        <v>23830</v>
      </c>
      <c r="B18793" s="294"/>
      <c r="C18793" s="294"/>
      <c r="D18793" s="294"/>
      <c r="E18793" s="294"/>
      <c r="F18793" s="294"/>
    </row>
    <row r="18794">
      <c r="A18794" s="294" t="s">
        <v>23831</v>
      </c>
      <c r="B18794" s="294"/>
      <c r="C18794" s="294"/>
      <c r="D18794" s="294"/>
      <c r="E18794" s="294"/>
      <c r="F18794" s="294"/>
    </row>
    <row r="18795">
      <c r="A18795" s="294" t="s">
        <v>23825</v>
      </c>
      <c r="B18795" s="294"/>
      <c r="C18795" s="294"/>
      <c r="D18795" s="294"/>
      <c r="E18795" s="294"/>
      <c r="F18795" s="294"/>
    </row>
    <row r="18796">
      <c r="A18796" s="294" t="s">
        <v>33137</v>
      </c>
      <c r="B18796" s="294"/>
      <c r="C18796" s="294"/>
      <c r="D18796" s="294"/>
      <c r="E18796" s="294"/>
      <c r="F18796" s="294"/>
    </row>
    <row r="18797">
      <c r="A18797" s="294" t="s">
        <v>33138</v>
      </c>
      <c r="B18797" s="294"/>
      <c r="C18797" s="294"/>
      <c r="D18797" s="294"/>
      <c r="E18797" s="294"/>
      <c r="F18797" s="294"/>
    </row>
    <row r="18798">
      <c r="A18798" s="294" t="s">
        <v>33139</v>
      </c>
      <c r="B18798" s="294"/>
      <c r="C18798" s="294"/>
      <c r="D18798" s="294"/>
      <c r="E18798" s="294"/>
      <c r="F18798" s="294"/>
    </row>
    <row r="18799">
      <c r="A18799" s="294"/>
      <c r="B18799" s="294"/>
      <c r="C18799" s="294"/>
      <c r="D18799" s="294"/>
      <c r="E18799" s="294"/>
      <c r="F18799" s="294"/>
    </row>
    <row r="18800">
      <c r="A18800" s="294" t="s">
        <v>21407</v>
      </c>
      <c r="B18800" s="294"/>
      <c r="C18800" s="294"/>
      <c r="D18800" s="294"/>
      <c r="E18800" s="294"/>
      <c r="F18800" s="294"/>
    </row>
    <row r="18801">
      <c r="A18801" s="294"/>
      <c r="B18801" s="294"/>
      <c r="C18801" s="294"/>
      <c r="D18801" s="294"/>
      <c r="E18801" s="294"/>
      <c r="F18801" s="294"/>
    </row>
    <row r="18802">
      <c r="A18802" s="294" t="s">
        <v>32953</v>
      </c>
      <c r="B18802" s="294"/>
      <c r="C18802" s="294"/>
      <c r="D18802" s="294"/>
      <c r="E18802" s="294"/>
      <c r="F18802" s="294"/>
    </row>
    <row r="18803">
      <c r="A18803" s="294" t="s">
        <v>33140</v>
      </c>
      <c r="B18803" s="294"/>
      <c r="C18803" s="294"/>
      <c r="D18803" s="294"/>
      <c r="E18803" s="294"/>
      <c r="F18803" s="294"/>
    </row>
    <row r="18804">
      <c r="A18804" s="294" t="s">
        <v>33141</v>
      </c>
      <c r="B18804" s="294"/>
      <c r="C18804" s="294"/>
      <c r="D18804" s="294"/>
      <c r="E18804" s="294"/>
      <c r="F18804" s="294"/>
    </row>
    <row r="18805">
      <c r="A18805" s="294" t="s">
        <v>33142</v>
      </c>
      <c r="B18805" s="294"/>
      <c r="C18805" s="294"/>
      <c r="D18805" s="294"/>
      <c r="E18805" s="294"/>
      <c r="F18805" s="294"/>
    </row>
    <row r="18806">
      <c r="A18806" s="294" t="s">
        <v>33143</v>
      </c>
      <c r="B18806" s="294"/>
      <c r="C18806" s="294"/>
      <c r="D18806" s="294"/>
      <c r="E18806" s="294"/>
      <c r="F18806" s="294"/>
    </row>
    <row r="18807">
      <c r="A18807" s="294" t="s">
        <v>33144</v>
      </c>
      <c r="B18807" s="294"/>
      <c r="C18807" s="294"/>
      <c r="D18807" s="294"/>
      <c r="E18807" s="294"/>
      <c r="F18807" s="294"/>
    </row>
    <row r="18808">
      <c r="A18808" s="294" t="s">
        <v>33145</v>
      </c>
      <c r="B18808" s="294"/>
      <c r="C18808" s="294"/>
      <c r="D18808" s="294"/>
      <c r="E18808" s="294"/>
      <c r="F18808" s="294"/>
    </row>
    <row r="18809">
      <c r="A18809" s="294" t="s">
        <v>33146</v>
      </c>
      <c r="B18809" s="294"/>
      <c r="C18809" s="294"/>
      <c r="D18809" s="294"/>
      <c r="E18809" s="294"/>
      <c r="F18809" s="294"/>
    </row>
    <row r="18810">
      <c r="A18810" s="294" t="s">
        <v>33147</v>
      </c>
      <c r="B18810" s="294"/>
      <c r="C18810" s="294"/>
      <c r="D18810" s="294"/>
      <c r="E18810" s="294"/>
      <c r="F18810" s="294"/>
    </row>
    <row r="18811">
      <c r="A18811" s="294" t="s">
        <v>28849</v>
      </c>
      <c r="B18811" s="294"/>
      <c r="C18811" s="294"/>
      <c r="D18811" s="294"/>
      <c r="E18811" s="294"/>
      <c r="F18811" s="294"/>
    </row>
    <row r="18812">
      <c r="A18812" s="294" t="s">
        <v>33148</v>
      </c>
      <c r="B18812" s="294"/>
      <c r="C18812" s="294"/>
      <c r="D18812" s="294"/>
      <c r="E18812" s="294"/>
      <c r="F18812" s="294"/>
    </row>
    <row r="18813">
      <c r="A18813" s="294" t="s">
        <v>33149</v>
      </c>
      <c r="B18813" s="294"/>
      <c r="C18813" s="294"/>
      <c r="D18813" s="294"/>
      <c r="E18813" s="294"/>
      <c r="F18813" s="294"/>
    </row>
    <row r="18814">
      <c r="A18814" s="294" t="s">
        <v>33150</v>
      </c>
      <c r="B18814" s="294"/>
      <c r="C18814" s="294"/>
      <c r="D18814" s="294"/>
      <c r="E18814" s="294"/>
      <c r="F18814" s="294"/>
    </row>
    <row r="18815">
      <c r="A18815" s="294" t="s">
        <v>32960</v>
      </c>
      <c r="B18815" s="294"/>
      <c r="C18815" s="294"/>
      <c r="D18815" s="294"/>
      <c r="E18815" s="294"/>
      <c r="F18815" s="294"/>
    </row>
    <row r="18816">
      <c r="A18816" s="294" t="s">
        <v>33151</v>
      </c>
      <c r="B18816" s="294"/>
      <c r="C18816" s="294"/>
      <c r="D18816" s="294"/>
      <c r="E18816" s="294"/>
      <c r="F18816" s="294"/>
    </row>
    <row r="18817">
      <c r="A18817" s="294" t="s">
        <v>33152</v>
      </c>
      <c r="B18817" s="294"/>
      <c r="C18817" s="294"/>
      <c r="D18817" s="294"/>
      <c r="E18817" s="294"/>
      <c r="F18817" s="294"/>
    </row>
    <row r="18818">
      <c r="A18818" s="294" t="s">
        <v>33153</v>
      </c>
      <c r="B18818" s="294"/>
      <c r="C18818" s="294"/>
      <c r="D18818" s="294"/>
      <c r="E18818" s="294"/>
      <c r="F18818" s="294"/>
    </row>
    <row r="18819">
      <c r="A18819" s="294" t="s">
        <v>33154</v>
      </c>
      <c r="B18819" s="294"/>
      <c r="C18819" s="294"/>
      <c r="D18819" s="294"/>
      <c r="E18819" s="294"/>
      <c r="F18819" s="294"/>
    </row>
    <row r="18820">
      <c r="A18820" s="294" t="s">
        <v>33155</v>
      </c>
      <c r="B18820" s="294"/>
      <c r="C18820" s="294"/>
      <c r="D18820" s="294"/>
      <c r="E18820" s="294"/>
      <c r="F18820" s="294"/>
    </row>
    <row r="18821">
      <c r="A18821" s="294" t="s">
        <v>33156</v>
      </c>
      <c r="B18821" s="294"/>
      <c r="C18821" s="294"/>
      <c r="D18821" s="294"/>
      <c r="E18821" s="294"/>
      <c r="F18821" s="294"/>
    </row>
    <row r="18822">
      <c r="A18822" s="294"/>
      <c r="B18822" s="294"/>
      <c r="C18822" s="294"/>
      <c r="D18822" s="294"/>
      <c r="E18822" s="294"/>
      <c r="F18822" s="294"/>
    </row>
    <row r="18823">
      <c r="A18823" s="294" t="s">
        <v>21304</v>
      </c>
      <c r="B18823" s="294"/>
      <c r="C18823" s="294"/>
      <c r="D18823" s="294"/>
      <c r="E18823" s="294"/>
      <c r="F18823" s="294"/>
    </row>
    <row r="18824">
      <c r="A18824" s="294"/>
      <c r="B18824" s="294"/>
      <c r="C18824" s="294"/>
      <c r="D18824" s="294"/>
      <c r="E18824" s="294"/>
      <c r="F18824" s="294"/>
    </row>
    <row r="18825">
      <c r="A18825" s="294" t="s">
        <v>33157</v>
      </c>
      <c r="B18825" s="294"/>
      <c r="C18825" s="294"/>
      <c r="D18825" s="294"/>
      <c r="E18825" s="294"/>
      <c r="F18825" s="294"/>
    </row>
    <row r="18826">
      <c r="A18826" s="294" t="s">
        <v>33158</v>
      </c>
      <c r="B18826" s="294"/>
      <c r="C18826" s="294"/>
      <c r="D18826" s="294"/>
      <c r="E18826" s="294"/>
      <c r="F18826" s="294"/>
    </row>
    <row r="18827">
      <c r="A18827" s="294" t="s">
        <v>33159</v>
      </c>
      <c r="B18827" s="294"/>
      <c r="C18827" s="294"/>
      <c r="D18827" s="294"/>
      <c r="E18827" s="294"/>
      <c r="F18827" s="294"/>
    </row>
    <row r="18828">
      <c r="A18828" s="294" t="s">
        <v>33160</v>
      </c>
      <c r="B18828" s="294"/>
      <c r="C18828" s="294"/>
      <c r="D18828" s="294"/>
      <c r="E18828" s="294"/>
      <c r="F18828" s="294"/>
    </row>
    <row r="18829">
      <c r="A18829" s="294" t="s">
        <v>33161</v>
      </c>
      <c r="B18829" s="294"/>
      <c r="C18829" s="294"/>
      <c r="D18829" s="294"/>
      <c r="E18829" s="294"/>
      <c r="F18829" s="294"/>
    </row>
    <row r="18830">
      <c r="A18830" s="294" t="s">
        <v>33162</v>
      </c>
      <c r="B18830" s="294"/>
      <c r="C18830" s="294"/>
      <c r="D18830" s="294"/>
      <c r="E18830" s="294"/>
      <c r="F18830" s="294"/>
    </row>
    <row r="18831">
      <c r="A18831" s="294" t="s">
        <v>33163</v>
      </c>
      <c r="B18831" s="294"/>
      <c r="C18831" s="294"/>
      <c r="D18831" s="294"/>
      <c r="E18831" s="294"/>
      <c r="F18831" s="294"/>
    </row>
    <row r="18832">
      <c r="A18832" s="294" t="s">
        <v>33164</v>
      </c>
      <c r="B18832" s="294"/>
      <c r="C18832" s="294"/>
      <c r="D18832" s="294"/>
      <c r="E18832" s="294"/>
      <c r="F18832" s="294"/>
    </row>
    <row r="18833">
      <c r="A18833" s="294" t="s">
        <v>33165</v>
      </c>
      <c r="B18833" s="294"/>
      <c r="C18833" s="294"/>
      <c r="D18833" s="294"/>
      <c r="E18833" s="294"/>
      <c r="F18833" s="294"/>
    </row>
    <row r="18834">
      <c r="A18834" s="294"/>
      <c r="B18834" s="294"/>
      <c r="C18834" s="294"/>
      <c r="D18834" s="294"/>
      <c r="E18834" s="294"/>
      <c r="F18834" s="294"/>
    </row>
    <row r="18835">
      <c r="A18835" s="294" t="s">
        <v>28124</v>
      </c>
      <c r="B18835" s="294"/>
      <c r="C18835" s="294"/>
      <c r="D18835" s="294"/>
      <c r="E18835" s="294"/>
      <c r="F18835" s="294"/>
    </row>
    <row r="18836">
      <c r="A18836" s="294" t="s">
        <v>33166</v>
      </c>
      <c r="B18836" s="294"/>
      <c r="C18836" s="294"/>
      <c r="D18836" s="294"/>
      <c r="E18836" s="294"/>
      <c r="F18836" s="294"/>
    </row>
    <row r="18837">
      <c r="A18837" s="294" t="s">
        <v>21672</v>
      </c>
      <c r="B18837" s="294"/>
      <c r="C18837" s="294"/>
      <c r="D18837" s="294"/>
      <c r="E18837" s="294"/>
      <c r="F18837" s="294"/>
    </row>
    <row r="18838">
      <c r="A18838" s="294" t="s">
        <v>33118</v>
      </c>
      <c r="B18838" s="294"/>
      <c r="C18838" s="294"/>
      <c r="D18838" s="294"/>
      <c r="E18838" s="294"/>
      <c r="F18838" s="294"/>
    </row>
    <row r="18839">
      <c r="A18839" s="294"/>
      <c r="B18839" s="294"/>
      <c r="C18839" s="294"/>
      <c r="D18839" s="294"/>
      <c r="E18839" s="294"/>
      <c r="F18839" s="294"/>
    </row>
    <row r="18840">
      <c r="A18840" s="294"/>
      <c r="B18840" s="294"/>
      <c r="C18840" s="294"/>
      <c r="D18840" s="294"/>
      <c r="E18840" s="294"/>
      <c r="F18840" s="294"/>
    </row>
    <row r="18841">
      <c r="A18841" s="294" t="s">
        <v>21315</v>
      </c>
      <c r="B18841" s="294"/>
      <c r="C18841" s="294"/>
      <c r="D18841" s="294"/>
      <c r="E18841" s="294"/>
      <c r="F18841" s="294"/>
    </row>
    <row r="18842">
      <c r="A18842" s="294"/>
      <c r="B18842" s="294"/>
      <c r="C18842" s="294"/>
      <c r="D18842" s="294"/>
      <c r="E18842" s="294"/>
      <c r="F18842" s="294"/>
    </row>
    <row r="18843">
      <c r="A18843" s="294" t="s">
        <v>33167</v>
      </c>
      <c r="B18843" s="294"/>
      <c r="C18843" s="294"/>
      <c r="D18843" s="294"/>
      <c r="E18843" s="294"/>
      <c r="F18843" s="294"/>
    </row>
    <row r="18844">
      <c r="A18844" s="294" t="s">
        <v>33168</v>
      </c>
      <c r="B18844" s="294"/>
      <c r="C18844" s="294"/>
      <c r="D18844" s="294"/>
      <c r="E18844" s="294"/>
      <c r="F18844" s="294"/>
    </row>
    <row r="18845">
      <c r="A18845" s="294" t="s">
        <v>33169</v>
      </c>
      <c r="B18845" s="294"/>
      <c r="C18845" s="294"/>
      <c r="D18845" s="294"/>
      <c r="E18845" s="294"/>
      <c r="F18845" s="294"/>
    </row>
    <row r="18846">
      <c r="A18846" s="294" t="s">
        <v>33170</v>
      </c>
      <c r="B18846" s="294"/>
      <c r="C18846" s="294"/>
      <c r="D18846" s="294"/>
      <c r="E18846" s="294"/>
      <c r="F18846" s="294"/>
    </row>
    <row r="18847">
      <c r="A18847" s="294" t="s">
        <v>33171</v>
      </c>
      <c r="B18847" s="294"/>
      <c r="C18847" s="294"/>
      <c r="D18847" s="294"/>
      <c r="E18847" s="294"/>
      <c r="F18847" s="294"/>
    </row>
    <row r="18848">
      <c r="A18848" s="294" t="s">
        <v>33172</v>
      </c>
      <c r="B18848" s="294"/>
      <c r="C18848" s="294"/>
      <c r="D18848" s="294"/>
      <c r="E18848" s="294"/>
      <c r="F18848" s="294"/>
    </row>
    <row r="18849">
      <c r="A18849" s="294"/>
      <c r="B18849" s="294"/>
      <c r="C18849" s="294"/>
      <c r="D18849" s="294"/>
      <c r="E18849" s="294"/>
      <c r="F18849" s="294"/>
    </row>
    <row r="18850">
      <c r="A18850" s="294" t="s">
        <v>22564</v>
      </c>
      <c r="B18850" s="294"/>
      <c r="C18850" s="294"/>
      <c r="D18850" s="294"/>
      <c r="E18850" s="294"/>
      <c r="F18850" s="294"/>
    </row>
    <row r="18851">
      <c r="A18851" s="294" t="s">
        <v>20470</v>
      </c>
      <c r="B18851" s="294"/>
      <c r="C18851" s="294"/>
      <c r="D18851" s="294"/>
      <c r="E18851" s="294"/>
      <c r="F18851" s="294"/>
    </row>
    <row r="18852">
      <c r="A18852" s="294"/>
      <c r="B18852" s="294"/>
      <c r="C18852" s="294"/>
      <c r="D18852" s="294"/>
      <c r="E18852" s="294"/>
      <c r="F18852" s="294"/>
    </row>
    <row r="18853">
      <c r="A18853" s="294" t="s">
        <v>33173</v>
      </c>
      <c r="B18853" s="294"/>
      <c r="C18853" s="294"/>
      <c r="D18853" s="294"/>
      <c r="E18853" s="294"/>
      <c r="F18853" s="294"/>
    </row>
    <row r="18854">
      <c r="A18854" s="294" t="s">
        <v>33174</v>
      </c>
      <c r="B18854" s="294"/>
      <c r="C18854" s="294"/>
      <c r="D18854" s="294"/>
      <c r="E18854" s="294"/>
      <c r="F18854" s="294"/>
    </row>
    <row r="18855">
      <c r="A18855" s="294" t="s">
        <v>33175</v>
      </c>
      <c r="B18855" s="294"/>
      <c r="C18855" s="294"/>
      <c r="D18855" s="294"/>
      <c r="E18855" s="294"/>
      <c r="F18855" s="294"/>
    </row>
    <row r="18856">
      <c r="A18856" s="294" t="s">
        <v>33176</v>
      </c>
      <c r="B18856" s="294"/>
      <c r="C18856" s="294"/>
      <c r="D18856" s="294"/>
      <c r="E18856" s="294"/>
      <c r="F18856" s="294"/>
    </row>
    <row r="18857">
      <c r="A18857" s="294" t="s">
        <v>33177</v>
      </c>
      <c r="B18857" s="294"/>
      <c r="C18857" s="294"/>
      <c r="D18857" s="294"/>
      <c r="E18857" s="294"/>
      <c r="F18857" s="294"/>
    </row>
    <row r="18858">
      <c r="A18858" s="294"/>
      <c r="B18858" s="294"/>
      <c r="C18858" s="294"/>
      <c r="D18858" s="294"/>
      <c r="E18858" s="294"/>
      <c r="F18858" s="294"/>
    </row>
    <row r="18859">
      <c r="A18859" s="294" t="s">
        <v>24089</v>
      </c>
      <c r="B18859" s="294"/>
      <c r="C18859" s="294"/>
      <c r="D18859" s="294"/>
      <c r="E18859" s="294"/>
      <c r="F18859" s="294"/>
    </row>
    <row r="18860">
      <c r="A18860" s="294" t="s">
        <v>29021</v>
      </c>
      <c r="B18860" s="294"/>
      <c r="C18860" s="294"/>
      <c r="D18860" s="294"/>
      <c r="E18860" s="294"/>
      <c r="F18860" s="294"/>
    </row>
    <row r="18861">
      <c r="A18861" s="294"/>
      <c r="B18861" s="294"/>
      <c r="C18861" s="294"/>
      <c r="D18861" s="294"/>
      <c r="E18861" s="294"/>
      <c r="F18861" s="294"/>
    </row>
    <row r="18862">
      <c r="A18862" s="294" t="s">
        <v>33178</v>
      </c>
      <c r="B18862" s="294"/>
      <c r="C18862" s="294"/>
      <c r="D18862" s="294"/>
      <c r="E18862" s="294"/>
      <c r="F18862" s="294"/>
    </row>
    <row r="18863">
      <c r="A18863" s="294" t="s">
        <v>33179</v>
      </c>
      <c r="B18863" s="294"/>
      <c r="C18863" s="294"/>
      <c r="D18863" s="294"/>
      <c r="E18863" s="294"/>
      <c r="F18863" s="294"/>
    </row>
    <row r="18864">
      <c r="A18864" s="294" t="s">
        <v>33180</v>
      </c>
      <c r="B18864" s="294"/>
      <c r="C18864" s="294"/>
      <c r="D18864" s="294"/>
      <c r="E18864" s="294"/>
      <c r="F18864" s="294"/>
    </row>
    <row r="18865">
      <c r="A18865" s="294" t="s">
        <v>33181</v>
      </c>
      <c r="B18865" s="294"/>
      <c r="C18865" s="294"/>
      <c r="D18865" s="294"/>
      <c r="E18865" s="294"/>
      <c r="F18865" s="294"/>
    </row>
    <row r="18866">
      <c r="A18866" s="294" t="s">
        <v>33182</v>
      </c>
      <c r="B18866" s="294"/>
      <c r="C18866" s="294"/>
      <c r="D18866" s="294"/>
      <c r="E18866" s="294"/>
      <c r="F18866" s="294"/>
    </row>
    <row r="18867">
      <c r="A18867" s="294"/>
      <c r="B18867" s="294"/>
      <c r="C18867" s="294"/>
      <c r="D18867" s="294"/>
      <c r="E18867" s="294"/>
      <c r="F18867" s="294"/>
    </row>
    <row r="18868">
      <c r="A18868" s="294" t="s">
        <v>25653</v>
      </c>
      <c r="B18868" s="294"/>
      <c r="C18868" s="294"/>
      <c r="D18868" s="294"/>
      <c r="E18868" s="294"/>
      <c r="F18868" s="294"/>
    </row>
    <row r="18869">
      <c r="A18869" s="294" t="s">
        <v>23767</v>
      </c>
      <c r="B18869" s="294"/>
      <c r="C18869" s="294"/>
      <c r="D18869" s="294"/>
      <c r="E18869" s="294"/>
      <c r="F18869" s="294"/>
    </row>
    <row r="18870">
      <c r="A18870" s="294"/>
      <c r="B18870" s="294"/>
      <c r="C18870" s="294"/>
      <c r="D18870" s="294"/>
      <c r="E18870" s="294"/>
      <c r="F18870" s="294"/>
    </row>
    <row r="18871">
      <c r="A18871" s="294" t="s">
        <v>33183</v>
      </c>
      <c r="B18871" s="294"/>
      <c r="C18871" s="294"/>
      <c r="D18871" s="294"/>
      <c r="E18871" s="294"/>
      <c r="F18871" s="294"/>
    </row>
    <row r="18872">
      <c r="A18872" s="294" t="s">
        <v>33184</v>
      </c>
      <c r="B18872" s="294"/>
      <c r="C18872" s="294"/>
      <c r="D18872" s="294"/>
      <c r="E18872" s="294"/>
      <c r="F18872" s="294"/>
    </row>
    <row r="18873">
      <c r="A18873" s="294" t="s">
        <v>33185</v>
      </c>
      <c r="B18873" s="294"/>
      <c r="C18873" s="294"/>
      <c r="D18873" s="294"/>
      <c r="E18873" s="294"/>
      <c r="F18873" s="294"/>
    </row>
    <row r="18874">
      <c r="A18874" s="294"/>
      <c r="B18874" s="294"/>
      <c r="C18874" s="294"/>
      <c r="D18874" s="294"/>
      <c r="E18874" s="294"/>
      <c r="F18874" s="294"/>
    </row>
    <row r="18875">
      <c r="A18875" s="294" t="s">
        <v>23201</v>
      </c>
      <c r="B18875" s="294"/>
      <c r="C18875" s="294"/>
      <c r="D18875" s="294"/>
      <c r="E18875" s="294"/>
      <c r="F18875" s="294"/>
    </row>
    <row r="18876">
      <c r="A18876" s="294" t="s">
        <v>23772</v>
      </c>
      <c r="B18876" s="294"/>
      <c r="C18876" s="294"/>
      <c r="D18876" s="294"/>
      <c r="E18876" s="294"/>
      <c r="F18876" s="294"/>
    </row>
    <row r="18877">
      <c r="A18877" s="294"/>
      <c r="B18877" s="294"/>
      <c r="C18877" s="294"/>
      <c r="D18877" s="294"/>
      <c r="E18877" s="294"/>
      <c r="F18877" s="294"/>
    </row>
    <row r="18878">
      <c r="A18878" s="294" t="s">
        <v>33186</v>
      </c>
      <c r="B18878" s="294"/>
      <c r="C18878" s="294"/>
      <c r="D18878" s="294"/>
      <c r="E18878" s="294"/>
      <c r="F18878" s="294"/>
    </row>
    <row r="18879">
      <c r="A18879" s="294" t="s">
        <v>33187</v>
      </c>
      <c r="B18879" s="294"/>
      <c r="C18879" s="294"/>
      <c r="D18879" s="294"/>
      <c r="E18879" s="294"/>
      <c r="F18879" s="294"/>
    </row>
    <row r="18880">
      <c r="A18880" s="294" t="s">
        <v>33188</v>
      </c>
      <c r="B18880" s="294"/>
      <c r="C18880" s="294"/>
      <c r="D18880" s="294"/>
      <c r="E18880" s="294"/>
      <c r="F18880" s="294"/>
    </row>
    <row r="18881">
      <c r="A18881" s="294"/>
      <c r="B18881" s="294"/>
      <c r="C18881" s="294"/>
      <c r="D18881" s="294"/>
      <c r="E18881" s="294"/>
      <c r="F18881" s="294"/>
    </row>
    <row r="18882">
      <c r="A18882" s="294" t="s">
        <v>31017</v>
      </c>
      <c r="B18882" s="294"/>
      <c r="C18882" s="294"/>
      <c r="D18882" s="294"/>
      <c r="E18882" s="294"/>
      <c r="F18882" s="294"/>
    </row>
    <row r="18883">
      <c r="A18883" s="294" t="s">
        <v>28161</v>
      </c>
      <c r="B18883" s="294"/>
      <c r="C18883" s="294"/>
      <c r="D18883" s="294"/>
      <c r="E18883" s="294"/>
      <c r="F18883" s="294"/>
    </row>
    <row r="18884">
      <c r="A18884" s="294"/>
      <c r="B18884" s="294"/>
      <c r="C18884" s="294"/>
      <c r="D18884" s="294"/>
      <c r="E18884" s="294"/>
      <c r="F18884" s="294"/>
    </row>
    <row r="18885">
      <c r="A18885" s="294" t="s">
        <v>33189</v>
      </c>
      <c r="B18885" s="294"/>
      <c r="C18885" s="294"/>
      <c r="D18885" s="294"/>
      <c r="E18885" s="294"/>
      <c r="F18885" s="294"/>
    </row>
    <row r="18886">
      <c r="A18886" s="294" t="s">
        <v>33190</v>
      </c>
      <c r="B18886" s="294"/>
      <c r="C18886" s="294"/>
      <c r="D18886" s="294"/>
      <c r="E18886" s="294"/>
      <c r="F18886" s="294"/>
    </row>
    <row r="18887">
      <c r="A18887" s="294" t="s">
        <v>33191</v>
      </c>
      <c r="B18887" s="294"/>
      <c r="C18887" s="294"/>
      <c r="D18887" s="294"/>
      <c r="E18887" s="294"/>
      <c r="F18887" s="294"/>
    </row>
    <row r="18888">
      <c r="A18888" s="294" t="s">
        <v>23208</v>
      </c>
      <c r="B18888" s="294"/>
      <c r="C18888" s="294"/>
      <c r="D18888" s="294"/>
      <c r="E18888" s="294"/>
      <c r="F18888" s="294"/>
    </row>
    <row r="18889">
      <c r="A18889" s="294" t="s">
        <v>33192</v>
      </c>
      <c r="B18889" s="294"/>
      <c r="C18889" s="294"/>
      <c r="D18889" s="294"/>
      <c r="E18889" s="294"/>
      <c r="F18889" s="294"/>
    </row>
    <row r="18890">
      <c r="A18890" s="294" t="s">
        <v>33193</v>
      </c>
      <c r="B18890" s="294"/>
      <c r="C18890" s="294"/>
      <c r="D18890" s="294"/>
      <c r="E18890" s="294"/>
      <c r="F18890" s="294"/>
    </row>
    <row r="18891">
      <c r="A18891" s="294" t="s">
        <v>33194</v>
      </c>
      <c r="B18891" s="294"/>
      <c r="C18891" s="294"/>
      <c r="D18891" s="294"/>
      <c r="E18891" s="294"/>
      <c r="F18891" s="294"/>
    </row>
    <row r="18892">
      <c r="A18892" s="294" t="s">
        <v>33195</v>
      </c>
      <c r="B18892" s="294"/>
      <c r="C18892" s="294"/>
      <c r="D18892" s="294"/>
      <c r="E18892" s="294"/>
      <c r="F18892" s="294"/>
    </row>
    <row r="18893">
      <c r="A18893" s="294" t="s">
        <v>33196</v>
      </c>
      <c r="B18893" s="294"/>
      <c r="C18893" s="294"/>
      <c r="D18893" s="294"/>
      <c r="E18893" s="294"/>
      <c r="F18893" s="294"/>
    </row>
    <row r="18894">
      <c r="A18894" s="294" t="s">
        <v>33197</v>
      </c>
      <c r="B18894" s="294"/>
      <c r="C18894" s="294"/>
      <c r="D18894" s="294"/>
      <c r="E18894" s="294"/>
      <c r="F18894" s="294"/>
    </row>
    <row r="18895">
      <c r="A18895" s="294"/>
      <c r="B18895" s="294"/>
      <c r="C18895" s="294"/>
      <c r="D18895" s="294"/>
      <c r="E18895" s="294"/>
      <c r="F18895" s="294"/>
    </row>
    <row r="18896">
      <c r="A18896" s="294" t="s">
        <v>28124</v>
      </c>
      <c r="B18896" s="294"/>
      <c r="C18896" s="294"/>
      <c r="D18896" s="294"/>
      <c r="E18896" s="294"/>
      <c r="F18896" s="294"/>
    </row>
    <row r="18897">
      <c r="A18897" s="294" t="s">
        <v>19441</v>
      </c>
      <c r="B18897" s="294"/>
      <c r="C18897" s="294"/>
      <c r="D18897" s="294"/>
      <c r="E18897" s="294"/>
      <c r="F18897" s="294"/>
    </row>
    <row r="18898">
      <c r="A18898" s="294" t="s">
        <v>21618</v>
      </c>
      <c r="B18898" s="294"/>
      <c r="C18898" s="294"/>
      <c r="D18898" s="294"/>
      <c r="E18898" s="294"/>
      <c r="F18898" s="294"/>
    </row>
    <row r="18899">
      <c r="A18899" s="294"/>
      <c r="B18899" s="294"/>
      <c r="C18899" s="294"/>
      <c r="D18899" s="294"/>
      <c r="E18899" s="294"/>
      <c r="F18899" s="294"/>
    </row>
    <row r="18900">
      <c r="A18900" s="294" t="s">
        <v>33198</v>
      </c>
      <c r="B18900" s="294"/>
      <c r="C18900" s="294"/>
      <c r="D18900" s="294"/>
      <c r="E18900" s="294"/>
      <c r="F18900" s="294"/>
    </row>
    <row r="18901">
      <c r="A18901" s="294"/>
      <c r="B18901" s="294"/>
      <c r="C18901" s="294"/>
      <c r="D18901" s="294"/>
      <c r="E18901" s="294"/>
      <c r="F18901" s="294"/>
    </row>
    <row r="18902">
      <c r="A18902" s="294" t="s">
        <v>22512</v>
      </c>
      <c r="B18902" s="294"/>
      <c r="C18902" s="294"/>
      <c r="D18902" s="294"/>
      <c r="E18902" s="294"/>
      <c r="F18902" s="294"/>
    </row>
    <row r="18903">
      <c r="A18903" s="294" t="s">
        <v>33199</v>
      </c>
      <c r="B18903" s="294"/>
      <c r="C18903" s="294"/>
      <c r="D18903" s="294"/>
      <c r="E18903" s="294"/>
      <c r="F18903" s="294"/>
    </row>
    <row r="18904">
      <c r="A18904" s="294"/>
      <c r="B18904" s="294"/>
      <c r="C18904" s="294"/>
      <c r="D18904" s="294"/>
      <c r="E18904" s="294"/>
      <c r="F18904" s="294"/>
    </row>
    <row r="18905">
      <c r="A18905" s="294" t="s">
        <v>33200</v>
      </c>
      <c r="B18905" s="294"/>
      <c r="C18905" s="294"/>
      <c r="D18905" s="294"/>
      <c r="E18905" s="294"/>
      <c r="F18905" s="294"/>
    </row>
    <row r="18906">
      <c r="A18906" s="294" t="s">
        <v>33201</v>
      </c>
      <c r="B18906" s="294"/>
      <c r="C18906" s="294"/>
      <c r="D18906" s="294"/>
      <c r="E18906" s="294"/>
      <c r="F18906" s="294"/>
    </row>
    <row r="18907">
      <c r="A18907" s="294" t="s">
        <v>33202</v>
      </c>
      <c r="B18907" s="294"/>
      <c r="C18907" s="294"/>
      <c r="D18907" s="294"/>
      <c r="E18907" s="294"/>
      <c r="F18907" s="294"/>
    </row>
    <row r="18908">
      <c r="A18908" s="294" t="s">
        <v>33203</v>
      </c>
      <c r="B18908" s="294"/>
      <c r="C18908" s="294"/>
      <c r="D18908" s="294"/>
      <c r="E18908" s="294"/>
      <c r="F18908" s="294"/>
    </row>
    <row r="18909">
      <c r="A18909" s="294"/>
      <c r="B18909" s="294"/>
      <c r="C18909" s="294"/>
      <c r="D18909" s="294"/>
      <c r="E18909" s="294"/>
      <c r="F18909" s="294"/>
    </row>
    <row r="18910">
      <c r="A18910" s="294" t="s">
        <v>27452</v>
      </c>
      <c r="B18910" s="294"/>
      <c r="C18910" s="294"/>
      <c r="D18910" s="294"/>
      <c r="E18910" s="294"/>
      <c r="F18910" s="294"/>
    </row>
    <row r="18911">
      <c r="A18911" s="294" t="s">
        <v>27629</v>
      </c>
      <c r="B18911" s="294"/>
      <c r="C18911" s="294"/>
      <c r="D18911" s="294"/>
      <c r="E18911" s="294"/>
      <c r="F18911" s="294"/>
    </row>
    <row r="18912">
      <c r="A18912" s="294"/>
      <c r="B18912" s="294"/>
      <c r="C18912" s="294"/>
      <c r="D18912" s="294"/>
      <c r="E18912" s="294"/>
      <c r="F18912" s="294"/>
    </row>
    <row r="18913">
      <c r="A18913" s="294"/>
      <c r="B18913" s="294"/>
      <c r="C18913" s="294"/>
      <c r="D18913" s="294"/>
      <c r="E18913" s="294"/>
      <c r="F18913" s="294"/>
    </row>
    <row r="18914">
      <c r="A18914" s="294" t="s">
        <v>33204</v>
      </c>
      <c r="B18914" s="294"/>
      <c r="C18914" s="294"/>
      <c r="D18914" s="294"/>
      <c r="E18914" s="294"/>
      <c r="F18914" s="294"/>
    </row>
    <row r="18915">
      <c r="A18915" s="294" t="s">
        <v>22612</v>
      </c>
      <c r="B18915" s="294"/>
      <c r="C18915" s="294"/>
      <c r="D18915" s="294"/>
      <c r="E18915" s="294"/>
      <c r="F18915" s="294"/>
    </row>
    <row r="18916">
      <c r="A18916" s="294" t="s">
        <v>25190</v>
      </c>
      <c r="B18916" s="294"/>
      <c r="C18916" s="294"/>
      <c r="D18916" s="294"/>
      <c r="E18916" s="294"/>
      <c r="F18916" s="294"/>
    </row>
    <row r="18917">
      <c r="A18917" s="294" t="s">
        <v>33205</v>
      </c>
      <c r="B18917" s="294"/>
      <c r="C18917" s="294"/>
      <c r="D18917" s="294"/>
      <c r="E18917" s="294"/>
      <c r="F18917" s="294"/>
    </row>
    <row r="18918">
      <c r="A18918" s="294" t="s">
        <v>33206</v>
      </c>
      <c r="B18918" s="294"/>
      <c r="C18918" s="294"/>
      <c r="D18918" s="294"/>
      <c r="E18918" s="294"/>
      <c r="F18918" s="294"/>
    </row>
    <row r="18919">
      <c r="A18919" s="294" t="s">
        <v>33207</v>
      </c>
      <c r="B18919" s="294"/>
      <c r="C18919" s="294"/>
      <c r="D18919" s="294"/>
      <c r="E18919" s="294"/>
      <c r="F18919" s="294"/>
    </row>
    <row r="18920">
      <c r="A18920" s="294" t="s">
        <v>33208</v>
      </c>
      <c r="B18920" s="294"/>
      <c r="C18920" s="294"/>
      <c r="D18920" s="294"/>
      <c r="E18920" s="294"/>
      <c r="F18920" s="294"/>
    </row>
    <row r="18921">
      <c r="A18921" s="294"/>
      <c r="B18921" s="294"/>
      <c r="C18921" s="294"/>
      <c r="D18921" s="294"/>
      <c r="E18921" s="294"/>
      <c r="F18921" s="294"/>
    </row>
    <row r="18922">
      <c r="A18922" s="294" t="s">
        <v>26992</v>
      </c>
      <c r="B18922" s="294"/>
      <c r="C18922" s="294"/>
      <c r="D18922" s="294"/>
      <c r="E18922" s="294"/>
      <c r="F18922" s="294"/>
    </row>
    <row r="18923">
      <c r="A18923" s="294" t="s">
        <v>33209</v>
      </c>
      <c r="B18923" s="294"/>
      <c r="C18923" s="294"/>
      <c r="D18923" s="294"/>
      <c r="E18923" s="294"/>
      <c r="F18923" s="294"/>
    </row>
    <row r="18924">
      <c r="A18924" s="294"/>
      <c r="B18924" s="294"/>
      <c r="C18924" s="294"/>
      <c r="D18924" s="294"/>
      <c r="E18924" s="294"/>
      <c r="F18924" s="294"/>
    </row>
    <row r="18925">
      <c r="A18925" s="294" t="s">
        <v>33210</v>
      </c>
      <c r="B18925" s="294"/>
      <c r="C18925" s="294"/>
      <c r="D18925" s="294"/>
      <c r="E18925" s="294"/>
      <c r="F18925" s="294"/>
    </row>
    <row r="18926">
      <c r="A18926" s="294" t="s">
        <v>33211</v>
      </c>
      <c r="B18926" s="294"/>
      <c r="C18926" s="294"/>
      <c r="D18926" s="294"/>
      <c r="E18926" s="294"/>
      <c r="F18926" s="294"/>
    </row>
    <row r="18927">
      <c r="A18927" s="294" t="s">
        <v>33212</v>
      </c>
      <c r="B18927" s="294"/>
      <c r="C18927" s="294"/>
      <c r="D18927" s="294"/>
      <c r="E18927" s="294"/>
      <c r="F18927" s="294"/>
    </row>
    <row r="18928">
      <c r="A18928" s="294" t="s">
        <v>22228</v>
      </c>
      <c r="B18928" s="294"/>
      <c r="C18928" s="294"/>
      <c r="D18928" s="294"/>
      <c r="E18928" s="294"/>
      <c r="F18928" s="294"/>
    </row>
    <row r="18929">
      <c r="A18929" s="294" t="s">
        <v>33213</v>
      </c>
      <c r="B18929" s="294"/>
      <c r="C18929" s="294"/>
      <c r="D18929" s="294"/>
      <c r="E18929" s="294"/>
      <c r="F18929" s="294"/>
    </row>
    <row r="18930">
      <c r="A18930" s="294" t="s">
        <v>33214</v>
      </c>
      <c r="B18930" s="294"/>
      <c r="C18930" s="294"/>
      <c r="D18930" s="294"/>
      <c r="E18930" s="294"/>
      <c r="F18930" s="294"/>
    </row>
    <row r="18931">
      <c r="A18931" s="294" t="s">
        <v>33215</v>
      </c>
      <c r="B18931" s="294"/>
      <c r="C18931" s="294"/>
      <c r="D18931" s="294"/>
      <c r="E18931" s="294"/>
      <c r="F18931" s="294"/>
    </row>
    <row r="18932">
      <c r="A18932" s="294" t="s">
        <v>33216</v>
      </c>
      <c r="B18932" s="294"/>
      <c r="C18932" s="294"/>
      <c r="D18932" s="294"/>
      <c r="E18932" s="294"/>
      <c r="F18932" s="294"/>
    </row>
    <row r="18933">
      <c r="A18933" s="294" t="s">
        <v>33217</v>
      </c>
      <c r="B18933" s="294"/>
      <c r="C18933" s="294"/>
      <c r="D18933" s="294"/>
      <c r="E18933" s="294"/>
      <c r="F18933" s="294"/>
    </row>
    <row r="18934">
      <c r="A18934" s="294" t="s">
        <v>33218</v>
      </c>
      <c r="B18934" s="294"/>
      <c r="C18934" s="294"/>
      <c r="D18934" s="294"/>
      <c r="E18934" s="294"/>
      <c r="F18934" s="294"/>
    </row>
    <row r="18935">
      <c r="A18935" s="294"/>
      <c r="B18935" s="294"/>
      <c r="C18935" s="294"/>
      <c r="D18935" s="294"/>
      <c r="E18935" s="294"/>
      <c r="F18935" s="294"/>
    </row>
    <row r="18936">
      <c r="A18936" s="294"/>
      <c r="B18936" s="294"/>
      <c r="C18936" s="294"/>
      <c r="D18936" s="294"/>
      <c r="E18936" s="294"/>
      <c r="F18936" s="294"/>
    </row>
    <row r="18937">
      <c r="A18937" s="294" t="s">
        <v>21401</v>
      </c>
      <c r="B18937" s="294"/>
      <c r="C18937" s="294"/>
      <c r="D18937" s="294"/>
      <c r="E18937" s="294"/>
      <c r="F18937" s="294"/>
    </row>
    <row r="18938">
      <c r="A18938" s="294"/>
      <c r="B18938" s="294"/>
      <c r="C18938" s="294"/>
      <c r="D18938" s="294"/>
      <c r="E18938" s="294"/>
      <c r="F18938" s="294"/>
    </row>
    <row r="18939">
      <c r="A18939" s="294" t="s">
        <v>33219</v>
      </c>
      <c r="B18939" s="294"/>
      <c r="C18939" s="294"/>
      <c r="D18939" s="294"/>
      <c r="E18939" s="294"/>
      <c r="F18939" s="294"/>
    </row>
    <row r="18940">
      <c r="A18940" s="294" t="s">
        <v>33220</v>
      </c>
      <c r="B18940" s="294"/>
      <c r="C18940" s="294"/>
      <c r="D18940" s="294"/>
      <c r="E18940" s="294"/>
      <c r="F18940" s="294"/>
    </row>
    <row r="18941">
      <c r="A18941" s="294" t="s">
        <v>33221</v>
      </c>
      <c r="B18941" s="294"/>
      <c r="C18941" s="294"/>
      <c r="D18941" s="294"/>
      <c r="E18941" s="294"/>
      <c r="F18941" s="294"/>
    </row>
    <row r="18942">
      <c r="A18942" s="294" t="s">
        <v>33222</v>
      </c>
      <c r="B18942" s="294"/>
      <c r="C18942" s="294"/>
      <c r="D18942" s="294"/>
      <c r="E18942" s="294"/>
      <c r="F18942" s="294"/>
    </row>
    <row r="18943">
      <c r="A18943" s="294" t="s">
        <v>33223</v>
      </c>
      <c r="B18943" s="294"/>
      <c r="C18943" s="294"/>
      <c r="D18943" s="294"/>
      <c r="E18943" s="294"/>
      <c r="F18943" s="294"/>
    </row>
    <row r="18944">
      <c r="A18944" s="294" t="s">
        <v>33224</v>
      </c>
      <c r="B18944" s="294"/>
      <c r="C18944" s="294"/>
      <c r="D18944" s="294"/>
      <c r="E18944" s="294"/>
      <c r="F18944" s="294"/>
    </row>
    <row r="18945">
      <c r="A18945" s="294"/>
      <c r="B18945" s="294"/>
      <c r="C18945" s="294"/>
      <c r="D18945" s="294"/>
      <c r="E18945" s="294"/>
      <c r="F18945" s="294"/>
    </row>
    <row r="18946">
      <c r="A18946" s="294" t="s">
        <v>22239</v>
      </c>
      <c r="B18946" s="294"/>
      <c r="C18946" s="294"/>
      <c r="D18946" s="294"/>
      <c r="E18946" s="294"/>
      <c r="F18946" s="294"/>
    </row>
    <row r="18947">
      <c r="A18947" s="294"/>
      <c r="B18947" s="294"/>
      <c r="C18947" s="294"/>
      <c r="D18947" s="294"/>
      <c r="E18947" s="294"/>
      <c r="F18947" s="294"/>
    </row>
    <row r="18948">
      <c r="A18948" s="294" t="s">
        <v>33225</v>
      </c>
      <c r="B18948" s="294"/>
      <c r="C18948" s="294"/>
      <c r="D18948" s="294"/>
      <c r="E18948" s="294"/>
      <c r="F18948" s="294"/>
    </row>
    <row r="18949">
      <c r="A18949" s="294" t="s">
        <v>33226</v>
      </c>
      <c r="B18949" s="294"/>
      <c r="C18949" s="294"/>
      <c r="D18949" s="294"/>
      <c r="E18949" s="294"/>
      <c r="F18949" s="294"/>
    </row>
    <row r="18950">
      <c r="A18950" s="294" t="s">
        <v>33227</v>
      </c>
      <c r="B18950" s="294"/>
      <c r="C18950" s="294"/>
      <c r="D18950" s="294"/>
      <c r="E18950" s="294"/>
      <c r="F18950" s="294"/>
    </row>
    <row r="18951">
      <c r="A18951" s="294" t="s">
        <v>33228</v>
      </c>
      <c r="B18951" s="294"/>
      <c r="C18951" s="294"/>
      <c r="D18951" s="294"/>
      <c r="E18951" s="294"/>
      <c r="F18951" s="294"/>
    </row>
    <row r="18952">
      <c r="A18952" s="294" t="s">
        <v>33229</v>
      </c>
      <c r="B18952" s="294"/>
      <c r="C18952" s="294"/>
      <c r="D18952" s="294"/>
      <c r="E18952" s="294"/>
      <c r="F18952" s="294"/>
    </row>
    <row r="18953">
      <c r="A18953" s="294" t="s">
        <v>33230</v>
      </c>
      <c r="B18953" s="294"/>
      <c r="C18953" s="294"/>
      <c r="D18953" s="294"/>
      <c r="E18953" s="294"/>
      <c r="F18953" s="294"/>
    </row>
    <row r="18954">
      <c r="A18954" s="294" t="s">
        <v>33142</v>
      </c>
      <c r="B18954" s="294"/>
      <c r="C18954" s="294"/>
      <c r="D18954" s="294"/>
      <c r="E18954" s="294"/>
      <c r="F18954" s="294"/>
    </row>
    <row r="18955">
      <c r="A18955" s="294" t="s">
        <v>33231</v>
      </c>
      <c r="B18955" s="294"/>
      <c r="C18955" s="294"/>
      <c r="D18955" s="294"/>
      <c r="E18955" s="294"/>
      <c r="F18955" s="294"/>
    </row>
    <row r="18956">
      <c r="A18956" s="294" t="s">
        <v>33232</v>
      </c>
      <c r="B18956" s="294"/>
      <c r="C18956" s="294"/>
      <c r="D18956" s="294"/>
      <c r="E18956" s="294"/>
      <c r="F18956" s="294"/>
    </row>
    <row r="18957">
      <c r="A18957" s="294" t="s">
        <v>33233</v>
      </c>
      <c r="B18957" s="294"/>
      <c r="C18957" s="294"/>
      <c r="D18957" s="294"/>
      <c r="E18957" s="294"/>
      <c r="F18957" s="294"/>
    </row>
    <row r="18958">
      <c r="A18958" s="294" t="s">
        <v>33234</v>
      </c>
      <c r="B18958" s="294"/>
      <c r="C18958" s="294"/>
      <c r="D18958" s="294"/>
      <c r="E18958" s="294"/>
      <c r="F18958" s="294"/>
    </row>
    <row r="18959">
      <c r="A18959" s="294" t="s">
        <v>33235</v>
      </c>
      <c r="B18959" s="294"/>
      <c r="C18959" s="294"/>
      <c r="D18959" s="294"/>
      <c r="E18959" s="294"/>
      <c r="F18959" s="294"/>
    </row>
    <row r="18960">
      <c r="A18960" s="294" t="s">
        <v>33236</v>
      </c>
      <c r="B18960" s="294"/>
      <c r="C18960" s="294"/>
      <c r="D18960" s="294"/>
      <c r="E18960" s="294"/>
      <c r="F18960" s="294"/>
    </row>
    <row r="18961">
      <c r="A18961" s="294" t="s">
        <v>33237</v>
      </c>
      <c r="B18961" s="294"/>
      <c r="C18961" s="294"/>
      <c r="D18961" s="294"/>
      <c r="E18961" s="294"/>
      <c r="F18961" s="294"/>
    </row>
    <row r="18962">
      <c r="A18962" s="294"/>
      <c r="B18962" s="294"/>
      <c r="C18962" s="294"/>
      <c r="D18962" s="294"/>
      <c r="E18962" s="294"/>
      <c r="F18962" s="294"/>
    </row>
    <row r="18963">
      <c r="A18963" s="294" t="s">
        <v>21304</v>
      </c>
      <c r="B18963" s="294"/>
      <c r="C18963" s="294"/>
      <c r="D18963" s="294"/>
      <c r="E18963" s="294"/>
      <c r="F18963" s="294"/>
    </row>
    <row r="18964">
      <c r="A18964" s="294"/>
      <c r="B18964" s="294"/>
      <c r="C18964" s="294"/>
      <c r="D18964" s="294"/>
      <c r="E18964" s="294"/>
      <c r="F18964" s="294"/>
    </row>
    <row r="18965">
      <c r="A18965" s="294" t="s">
        <v>33238</v>
      </c>
      <c r="B18965" s="294"/>
      <c r="C18965" s="294"/>
      <c r="D18965" s="294"/>
      <c r="E18965" s="294"/>
      <c r="F18965" s="294"/>
    </row>
    <row r="18966">
      <c r="A18966" s="294" t="s">
        <v>33239</v>
      </c>
      <c r="B18966" s="294"/>
      <c r="C18966" s="294"/>
      <c r="D18966" s="294"/>
      <c r="E18966" s="294"/>
      <c r="F18966" s="294"/>
    </row>
    <row r="18967">
      <c r="A18967" s="294" t="s">
        <v>33240</v>
      </c>
      <c r="B18967" s="294"/>
      <c r="C18967" s="294"/>
      <c r="D18967" s="294"/>
      <c r="E18967" s="294"/>
      <c r="F18967" s="294"/>
    </row>
    <row r="18968">
      <c r="A18968" s="294" t="s">
        <v>33241</v>
      </c>
      <c r="B18968" s="294"/>
      <c r="C18968" s="294"/>
      <c r="D18968" s="294"/>
      <c r="E18968" s="294"/>
      <c r="F18968" s="294"/>
    </row>
    <row r="18969">
      <c r="A18969" s="294" t="s">
        <v>33242</v>
      </c>
      <c r="B18969" s="294"/>
      <c r="C18969" s="294"/>
      <c r="D18969" s="294"/>
      <c r="E18969" s="294"/>
      <c r="F18969" s="294"/>
    </row>
    <row r="18970">
      <c r="A18970" s="294" t="s">
        <v>33243</v>
      </c>
      <c r="B18970" s="294"/>
      <c r="C18970" s="294"/>
      <c r="D18970" s="294"/>
      <c r="E18970" s="294"/>
      <c r="F18970" s="294"/>
    </row>
    <row r="18971">
      <c r="A18971" s="294" t="s">
        <v>33244</v>
      </c>
      <c r="B18971" s="294"/>
      <c r="C18971" s="294"/>
      <c r="D18971" s="294"/>
      <c r="E18971" s="294"/>
      <c r="F18971" s="294"/>
    </row>
    <row r="18972">
      <c r="A18972" s="294" t="s">
        <v>33245</v>
      </c>
      <c r="B18972" s="294"/>
      <c r="C18972" s="294"/>
      <c r="D18972" s="294"/>
      <c r="E18972" s="294"/>
      <c r="F18972" s="294"/>
    </row>
    <row r="18973">
      <c r="A18973" s="294" t="s">
        <v>33246</v>
      </c>
      <c r="B18973" s="294"/>
      <c r="C18973" s="294"/>
      <c r="D18973" s="294"/>
      <c r="E18973" s="294"/>
      <c r="F18973" s="294"/>
    </row>
    <row r="18974">
      <c r="A18974" s="294"/>
      <c r="B18974" s="294"/>
      <c r="C18974" s="294"/>
      <c r="D18974" s="294"/>
      <c r="E18974" s="294"/>
      <c r="F18974" s="294"/>
    </row>
    <row r="18975">
      <c r="A18975" s="294" t="s">
        <v>28124</v>
      </c>
      <c r="B18975" s="294"/>
      <c r="C18975" s="294"/>
      <c r="D18975" s="294"/>
      <c r="E18975" s="294"/>
      <c r="F18975" s="294"/>
    </row>
    <row r="18976">
      <c r="A18976" s="294" t="s">
        <v>19449</v>
      </c>
      <c r="B18976" s="294"/>
      <c r="C18976" s="294"/>
      <c r="D18976" s="294"/>
      <c r="E18976" s="294"/>
      <c r="F18976" s="294"/>
    </row>
    <row r="18977">
      <c r="A18977" s="294" t="s">
        <v>21672</v>
      </c>
      <c r="B18977" s="294"/>
      <c r="C18977" s="294"/>
      <c r="D18977" s="294"/>
      <c r="E18977" s="294"/>
      <c r="F18977" s="294"/>
    </row>
    <row r="18978">
      <c r="A18978" s="294"/>
      <c r="B18978" s="294"/>
      <c r="C18978" s="294"/>
      <c r="D18978" s="294"/>
      <c r="E18978" s="294"/>
      <c r="F18978" s="294"/>
    </row>
    <row r="18979">
      <c r="A18979" s="294" t="s">
        <v>33198</v>
      </c>
      <c r="B18979" s="294"/>
      <c r="C18979" s="294"/>
      <c r="D18979" s="294"/>
      <c r="E18979" s="294"/>
      <c r="F18979" s="294"/>
    </row>
    <row r="18980">
      <c r="A18980" s="294"/>
      <c r="B18980" s="294"/>
      <c r="C18980" s="294"/>
      <c r="D18980" s="294"/>
      <c r="E18980" s="294"/>
      <c r="F18980" s="294"/>
    </row>
    <row r="18981">
      <c r="A18981" s="294"/>
      <c r="B18981" s="294"/>
      <c r="C18981" s="294"/>
      <c r="D18981" s="294"/>
      <c r="E18981" s="294"/>
      <c r="F18981" s="294"/>
    </row>
    <row r="18982">
      <c r="A18982" s="294" t="s">
        <v>23007</v>
      </c>
      <c r="B18982" s="294"/>
      <c r="C18982" s="294"/>
      <c r="D18982" s="294"/>
      <c r="E18982" s="294"/>
      <c r="F18982" s="294"/>
    </row>
    <row r="18983">
      <c r="A18983" s="294"/>
      <c r="B18983" s="294"/>
      <c r="C18983" s="294"/>
      <c r="D18983" s="294"/>
      <c r="E18983" s="294"/>
      <c r="F18983" s="294"/>
    </row>
    <row r="18984">
      <c r="A18984" s="294" t="s">
        <v>33247</v>
      </c>
      <c r="B18984" s="294"/>
      <c r="C18984" s="294"/>
      <c r="D18984" s="294"/>
      <c r="E18984" s="294"/>
      <c r="F18984" s="294"/>
    </row>
    <row r="18985">
      <c r="A18985" s="294" t="s">
        <v>33248</v>
      </c>
      <c r="B18985" s="294"/>
      <c r="C18985" s="294"/>
      <c r="D18985" s="294"/>
      <c r="E18985" s="294"/>
      <c r="F18985" s="294"/>
    </row>
    <row r="18986">
      <c r="A18986" s="294" t="s">
        <v>33249</v>
      </c>
      <c r="B18986" s="294"/>
      <c r="C18986" s="294"/>
      <c r="D18986" s="294"/>
      <c r="E18986" s="294"/>
      <c r="F18986" s="294"/>
    </row>
    <row r="18987">
      <c r="A18987" s="294" t="s">
        <v>33250</v>
      </c>
      <c r="B18987" s="294"/>
      <c r="C18987" s="294"/>
      <c r="D18987" s="294"/>
      <c r="E18987" s="294"/>
      <c r="F18987" s="294"/>
    </row>
    <row r="18988">
      <c r="A18988" s="294" t="s">
        <v>33251</v>
      </c>
      <c r="B18988" s="294"/>
      <c r="C18988" s="294"/>
      <c r="D18988" s="294"/>
      <c r="E18988" s="294"/>
      <c r="F18988" s="294"/>
    </row>
    <row r="18989">
      <c r="A18989" s="294" t="s">
        <v>33252</v>
      </c>
      <c r="B18989" s="294"/>
      <c r="C18989" s="294"/>
      <c r="D18989" s="294"/>
      <c r="E18989" s="294"/>
      <c r="F18989" s="294"/>
    </row>
    <row r="18990">
      <c r="A18990" s="294"/>
      <c r="B18990" s="294"/>
      <c r="C18990" s="294"/>
      <c r="D18990" s="294"/>
      <c r="E18990" s="294"/>
      <c r="F18990" s="294"/>
    </row>
    <row r="18991">
      <c r="A18991" s="294" t="s">
        <v>22564</v>
      </c>
      <c r="B18991" s="294"/>
      <c r="C18991" s="294"/>
      <c r="D18991" s="294"/>
      <c r="E18991" s="294"/>
      <c r="F18991" s="294"/>
    </row>
    <row r="18992">
      <c r="A18992" s="294" t="s">
        <v>20470</v>
      </c>
      <c r="B18992" s="294"/>
      <c r="C18992" s="294"/>
      <c r="D18992" s="294"/>
      <c r="E18992" s="294"/>
      <c r="F18992" s="294"/>
    </row>
    <row r="18993">
      <c r="A18993" s="294"/>
      <c r="B18993" s="294"/>
      <c r="C18993" s="294"/>
      <c r="D18993" s="294"/>
      <c r="E18993" s="294"/>
      <c r="F18993" s="294"/>
    </row>
    <row r="18994">
      <c r="A18994" s="294" t="s">
        <v>33253</v>
      </c>
      <c r="B18994" s="294"/>
      <c r="C18994" s="294"/>
      <c r="D18994" s="294"/>
      <c r="E18994" s="294"/>
      <c r="F18994" s="294"/>
    </row>
    <row r="18995">
      <c r="A18995" s="294" t="s">
        <v>33254</v>
      </c>
      <c r="B18995" s="294"/>
      <c r="C18995" s="294"/>
      <c r="D18995" s="294"/>
      <c r="E18995" s="294"/>
      <c r="F18995" s="294"/>
    </row>
    <row r="18996">
      <c r="A18996" s="294" t="s">
        <v>33255</v>
      </c>
      <c r="B18996" s="294"/>
      <c r="C18996" s="294"/>
      <c r="D18996" s="294"/>
      <c r="E18996" s="294"/>
      <c r="F18996" s="294"/>
    </row>
    <row r="18997">
      <c r="A18997" s="294" t="s">
        <v>33256</v>
      </c>
      <c r="B18997" s="294"/>
      <c r="C18997" s="294"/>
      <c r="D18997" s="294"/>
      <c r="E18997" s="294"/>
      <c r="F18997" s="294"/>
    </row>
    <row r="18998">
      <c r="A18998" s="294"/>
      <c r="B18998" s="294"/>
      <c r="C18998" s="294"/>
      <c r="D18998" s="294"/>
      <c r="E18998" s="294"/>
      <c r="F18998" s="294"/>
    </row>
    <row r="18999">
      <c r="A18999" s="294" t="s">
        <v>24089</v>
      </c>
      <c r="B18999" s="294"/>
      <c r="C18999" s="294"/>
      <c r="D18999" s="294"/>
      <c r="E18999" s="294"/>
      <c r="F18999" s="294"/>
    </row>
    <row r="19000">
      <c r="A19000" s="294"/>
      <c r="B19000" s="294"/>
      <c r="C19000" s="294"/>
      <c r="D19000" s="294"/>
      <c r="E19000" s="294"/>
      <c r="F19000" s="294"/>
    </row>
    <row r="19001">
      <c r="A19001" s="294" t="s">
        <v>33257</v>
      </c>
      <c r="B19001" s="294"/>
      <c r="C19001" s="294"/>
      <c r="D19001" s="294"/>
      <c r="E19001" s="294"/>
      <c r="F19001" s="294"/>
    </row>
    <row r="19002">
      <c r="A19002" s="294" t="s">
        <v>33258</v>
      </c>
      <c r="B19002" s="294"/>
      <c r="C19002" s="294"/>
      <c r="D19002" s="294"/>
      <c r="E19002" s="294"/>
      <c r="F19002" s="294"/>
    </row>
    <row r="19003">
      <c r="A19003" s="294" t="s">
        <v>33259</v>
      </c>
      <c r="B19003" s="294"/>
      <c r="C19003" s="294"/>
      <c r="D19003" s="294"/>
      <c r="E19003" s="294"/>
      <c r="F19003" s="294"/>
    </row>
    <row r="19004">
      <c r="A19004" s="294" t="s">
        <v>33260</v>
      </c>
      <c r="B19004" s="294"/>
      <c r="C19004" s="294"/>
      <c r="D19004" s="294"/>
      <c r="E19004" s="294"/>
      <c r="F19004" s="294"/>
    </row>
    <row r="19005">
      <c r="A19005" s="294" t="s">
        <v>33261</v>
      </c>
      <c r="B19005" s="294"/>
      <c r="C19005" s="294"/>
      <c r="D19005" s="294"/>
      <c r="E19005" s="294"/>
      <c r="F19005" s="294"/>
    </row>
    <row r="19006">
      <c r="A19006" s="294" t="s">
        <v>33262</v>
      </c>
      <c r="B19006" s="294"/>
      <c r="C19006" s="294"/>
      <c r="D19006" s="294"/>
      <c r="E19006" s="294"/>
      <c r="F19006" s="294"/>
    </row>
    <row r="19007">
      <c r="A19007" s="294" t="s">
        <v>33263</v>
      </c>
      <c r="B19007" s="294"/>
      <c r="C19007" s="294"/>
      <c r="D19007" s="294"/>
      <c r="E19007" s="294"/>
      <c r="F19007" s="294"/>
    </row>
    <row r="19008">
      <c r="A19008" s="294" t="s">
        <v>33264</v>
      </c>
      <c r="B19008" s="294"/>
      <c r="C19008" s="294"/>
      <c r="D19008" s="294"/>
      <c r="E19008" s="294"/>
      <c r="F19008" s="294"/>
    </row>
    <row r="19009">
      <c r="A19009" s="294" t="s">
        <v>33265</v>
      </c>
      <c r="B19009" s="294"/>
      <c r="C19009" s="294"/>
      <c r="D19009" s="294"/>
      <c r="E19009" s="294"/>
      <c r="F19009" s="294"/>
    </row>
    <row r="19010">
      <c r="A19010" s="294" t="s">
        <v>33266</v>
      </c>
      <c r="B19010" s="294"/>
      <c r="C19010" s="294"/>
      <c r="D19010" s="294"/>
      <c r="E19010" s="294"/>
      <c r="F19010" s="294"/>
    </row>
    <row r="19011">
      <c r="A19011" s="294" t="s">
        <v>33267</v>
      </c>
      <c r="B19011" s="294"/>
      <c r="C19011" s="294"/>
      <c r="D19011" s="294"/>
      <c r="E19011" s="294"/>
      <c r="F19011" s="294"/>
    </row>
    <row r="19012">
      <c r="A19012" s="294" t="s">
        <v>33268</v>
      </c>
      <c r="B19012" s="294"/>
      <c r="C19012" s="294"/>
      <c r="D19012" s="294"/>
      <c r="E19012" s="294"/>
      <c r="F19012" s="294"/>
    </row>
    <row r="19013">
      <c r="A19013" s="294" t="s">
        <v>33269</v>
      </c>
      <c r="B19013" s="294"/>
      <c r="C19013" s="294"/>
      <c r="D19013" s="294"/>
      <c r="E19013" s="294"/>
      <c r="F19013" s="294"/>
    </row>
    <row r="19014">
      <c r="A19014" s="294" t="s">
        <v>33270</v>
      </c>
      <c r="B19014" s="294"/>
      <c r="C19014" s="294"/>
      <c r="D19014" s="294"/>
      <c r="E19014" s="294"/>
      <c r="F19014" s="294"/>
    </row>
    <row r="19015">
      <c r="A19015" s="294"/>
      <c r="B19015" s="294"/>
      <c r="C19015" s="294"/>
      <c r="D19015" s="294"/>
      <c r="E19015" s="294"/>
      <c r="F19015" s="294"/>
    </row>
    <row r="19016">
      <c r="A19016" s="294" t="s">
        <v>22572</v>
      </c>
      <c r="B19016" s="294"/>
      <c r="C19016" s="294"/>
      <c r="D19016" s="294"/>
      <c r="E19016" s="294"/>
      <c r="F19016" s="294"/>
    </row>
    <row r="19017">
      <c r="A19017" s="294" t="s">
        <v>33271</v>
      </c>
      <c r="B19017" s="294"/>
      <c r="C19017" s="294"/>
      <c r="D19017" s="294"/>
      <c r="E19017" s="294"/>
      <c r="F19017" s="294"/>
    </row>
    <row r="19018">
      <c r="A19018" s="294"/>
      <c r="B19018" s="294"/>
      <c r="C19018" s="294"/>
      <c r="D19018" s="294"/>
      <c r="E19018" s="294"/>
      <c r="F19018" s="294"/>
    </row>
    <row r="19019">
      <c r="A19019" s="294" t="s">
        <v>33272</v>
      </c>
      <c r="B19019" s="294"/>
      <c r="C19019" s="294"/>
      <c r="D19019" s="294"/>
      <c r="E19019" s="294"/>
      <c r="F19019" s="294"/>
    </row>
    <row r="19020">
      <c r="A19020" s="294" t="s">
        <v>33273</v>
      </c>
      <c r="B19020" s="294"/>
      <c r="C19020" s="294"/>
      <c r="D19020" s="294"/>
      <c r="E19020" s="294"/>
      <c r="F19020" s="294"/>
    </row>
    <row r="19021">
      <c r="A19021" s="294" t="s">
        <v>33274</v>
      </c>
      <c r="B19021" s="294"/>
      <c r="C19021" s="294"/>
      <c r="D19021" s="294"/>
      <c r="E19021" s="294"/>
      <c r="F19021" s="294"/>
    </row>
    <row r="19022">
      <c r="A19022" s="294" t="s">
        <v>33275</v>
      </c>
      <c r="B19022" s="294"/>
      <c r="C19022" s="294"/>
      <c r="D19022" s="294"/>
      <c r="E19022" s="294"/>
      <c r="F19022" s="294"/>
    </row>
    <row r="19023">
      <c r="A19023" s="294"/>
      <c r="B19023" s="294"/>
      <c r="C19023" s="294"/>
      <c r="D19023" s="294"/>
      <c r="E19023" s="294"/>
      <c r="F19023" s="294"/>
    </row>
    <row r="19024">
      <c r="A19024" s="294" t="s">
        <v>24735</v>
      </c>
      <c r="B19024" s="294"/>
      <c r="C19024" s="294"/>
      <c r="D19024" s="294"/>
      <c r="E19024" s="294"/>
      <c r="F19024" s="294"/>
    </row>
    <row r="19025">
      <c r="A19025" s="294" t="s">
        <v>33276</v>
      </c>
      <c r="B19025" s="294"/>
      <c r="C19025" s="294"/>
      <c r="D19025" s="294"/>
      <c r="E19025" s="294"/>
      <c r="F19025" s="294"/>
    </row>
    <row r="19026">
      <c r="A19026" s="294"/>
      <c r="B19026" s="294"/>
      <c r="C19026" s="294"/>
      <c r="D19026" s="294"/>
      <c r="E19026" s="294"/>
      <c r="F19026" s="294"/>
    </row>
    <row r="19027">
      <c r="A19027" s="294" t="s">
        <v>33277</v>
      </c>
      <c r="B19027" s="294"/>
      <c r="C19027" s="294"/>
      <c r="D19027" s="294"/>
      <c r="E19027" s="294"/>
      <c r="F19027" s="294"/>
    </row>
    <row r="19028">
      <c r="A19028" s="294" t="s">
        <v>33278</v>
      </c>
      <c r="B19028" s="294"/>
      <c r="C19028" s="294"/>
      <c r="D19028" s="294"/>
      <c r="E19028" s="294"/>
      <c r="F19028" s="294"/>
    </row>
    <row r="19029">
      <c r="A19029" s="294" t="s">
        <v>33279</v>
      </c>
      <c r="B19029" s="294"/>
      <c r="C19029" s="294"/>
      <c r="D19029" s="294"/>
      <c r="E19029" s="294"/>
      <c r="F19029" s="294"/>
    </row>
    <row r="19030">
      <c r="A19030" s="294" t="s">
        <v>33280</v>
      </c>
      <c r="B19030" s="294"/>
      <c r="C19030" s="294"/>
      <c r="D19030" s="294"/>
      <c r="E19030" s="294"/>
      <c r="F19030" s="294"/>
    </row>
    <row r="19031">
      <c r="A19031" s="294"/>
      <c r="B19031" s="294"/>
      <c r="C19031" s="294"/>
      <c r="D19031" s="294"/>
      <c r="E19031" s="294"/>
      <c r="F19031" s="294"/>
    </row>
    <row r="19032">
      <c r="A19032" s="294" t="s">
        <v>33281</v>
      </c>
      <c r="B19032" s="294"/>
      <c r="C19032" s="294"/>
      <c r="D19032" s="294"/>
      <c r="E19032" s="294"/>
      <c r="F19032" s="294"/>
    </row>
    <row r="19033">
      <c r="A19033" s="294"/>
      <c r="B19033" s="294"/>
      <c r="C19033" s="294"/>
      <c r="D19033" s="294"/>
      <c r="E19033" s="294"/>
      <c r="F19033" s="294"/>
    </row>
    <row r="19034">
      <c r="A19034" s="294" t="s">
        <v>33282</v>
      </c>
      <c r="B19034" s="294"/>
      <c r="C19034" s="294"/>
      <c r="D19034" s="294"/>
      <c r="E19034" s="294"/>
      <c r="F19034" s="294"/>
    </row>
    <row r="19035">
      <c r="A19035" s="294" t="s">
        <v>33283</v>
      </c>
      <c r="B19035" s="294"/>
      <c r="C19035" s="294"/>
      <c r="D19035" s="294"/>
      <c r="E19035" s="294"/>
      <c r="F19035" s="294"/>
    </row>
    <row r="19036">
      <c r="A19036" s="294" t="s">
        <v>33284</v>
      </c>
      <c r="B19036" s="294"/>
      <c r="C19036" s="294"/>
      <c r="D19036" s="294"/>
      <c r="E19036" s="294"/>
      <c r="F19036" s="294"/>
    </row>
    <row r="19037">
      <c r="A19037" s="294" t="s">
        <v>33285</v>
      </c>
      <c r="B19037" s="294"/>
      <c r="C19037" s="294"/>
      <c r="D19037" s="294"/>
      <c r="E19037" s="294"/>
      <c r="F19037" s="294"/>
    </row>
    <row r="19038">
      <c r="A19038" s="294" t="s">
        <v>33286</v>
      </c>
      <c r="B19038" s="294"/>
      <c r="C19038" s="294"/>
      <c r="D19038" s="294"/>
      <c r="E19038" s="294"/>
      <c r="F19038" s="294"/>
    </row>
    <row r="19039">
      <c r="A19039" s="294" t="s">
        <v>33287</v>
      </c>
      <c r="B19039" s="294"/>
      <c r="C19039" s="294"/>
      <c r="D19039" s="294"/>
      <c r="E19039" s="294"/>
      <c r="F19039" s="294"/>
    </row>
    <row r="19040">
      <c r="A19040" s="294" t="s">
        <v>33288</v>
      </c>
      <c r="B19040" s="294"/>
      <c r="C19040" s="294"/>
      <c r="D19040" s="294"/>
      <c r="E19040" s="294"/>
      <c r="F19040" s="294"/>
    </row>
    <row r="19041">
      <c r="A19041" s="294" t="s">
        <v>27783</v>
      </c>
      <c r="B19041" s="294"/>
      <c r="C19041" s="294"/>
      <c r="D19041" s="294"/>
      <c r="E19041" s="294"/>
      <c r="F19041" s="294"/>
    </row>
    <row r="19042">
      <c r="A19042" s="294" t="s">
        <v>33289</v>
      </c>
      <c r="B19042" s="294"/>
      <c r="C19042" s="294"/>
      <c r="D19042" s="294"/>
      <c r="E19042" s="294"/>
      <c r="F19042" s="294"/>
    </row>
    <row r="19043">
      <c r="A19043" s="294" t="s">
        <v>33290</v>
      </c>
      <c r="B19043" s="294"/>
      <c r="C19043" s="294"/>
      <c r="D19043" s="294"/>
      <c r="E19043" s="294"/>
      <c r="F19043" s="294"/>
    </row>
    <row r="19044">
      <c r="A19044" s="294" t="s">
        <v>33291</v>
      </c>
      <c r="B19044" s="294"/>
      <c r="C19044" s="294"/>
      <c r="D19044" s="294"/>
      <c r="E19044" s="294"/>
      <c r="F19044" s="294"/>
    </row>
    <row r="19045">
      <c r="A19045" s="294"/>
      <c r="B19045" s="294"/>
      <c r="C19045" s="294"/>
      <c r="D19045" s="294"/>
      <c r="E19045" s="294"/>
      <c r="F19045" s="294"/>
    </row>
    <row r="19046">
      <c r="A19046" s="294"/>
      <c r="B19046" s="294"/>
      <c r="C19046" s="294"/>
      <c r="D19046" s="294"/>
      <c r="E19046" s="294"/>
      <c r="F19046" s="294"/>
    </row>
    <row r="19047">
      <c r="A19047" s="294" t="s">
        <v>28124</v>
      </c>
      <c r="B19047" s="294"/>
      <c r="C19047" s="294"/>
      <c r="D19047" s="294"/>
      <c r="E19047" s="294"/>
      <c r="F19047" s="294"/>
    </row>
    <row r="19048">
      <c r="A19048" s="294" t="s">
        <v>33292</v>
      </c>
      <c r="B19048" s="294"/>
      <c r="C19048" s="294"/>
      <c r="D19048" s="294"/>
      <c r="E19048" s="294"/>
      <c r="F19048" s="294"/>
    </row>
    <row r="19049">
      <c r="A19049" s="294" t="s">
        <v>33293</v>
      </c>
      <c r="B19049" s="294"/>
      <c r="C19049" s="294"/>
      <c r="D19049" s="294"/>
      <c r="E19049" s="294"/>
      <c r="F19049" s="294"/>
    </row>
    <row r="19050">
      <c r="A19050" s="294"/>
      <c r="B19050" s="294"/>
      <c r="C19050" s="294"/>
      <c r="D19050" s="294"/>
      <c r="E19050" s="294"/>
      <c r="F19050" s="294"/>
    </row>
    <row r="19051">
      <c r="A19051" s="294" t="s">
        <v>25957</v>
      </c>
      <c r="B19051" s="294"/>
      <c r="C19051" s="294"/>
      <c r="D19051" s="294"/>
      <c r="E19051" s="294"/>
      <c r="F19051" s="294"/>
    </row>
    <row r="19052">
      <c r="A19052" s="294"/>
      <c r="B19052" s="294"/>
      <c r="C19052" s="294"/>
      <c r="D19052" s="294"/>
      <c r="E19052" s="294"/>
      <c r="F19052" s="294"/>
    </row>
    <row r="19053">
      <c r="A19053" s="294" t="s">
        <v>33294</v>
      </c>
      <c r="B19053" s="294"/>
      <c r="C19053" s="294"/>
      <c r="D19053" s="294"/>
      <c r="E19053" s="294"/>
      <c r="F19053" s="294"/>
    </row>
    <row r="19054">
      <c r="A19054" s="294"/>
      <c r="B19054" s="294"/>
      <c r="C19054" s="294"/>
      <c r="D19054" s="294"/>
      <c r="E19054" s="294"/>
      <c r="F19054" s="294"/>
    </row>
    <row r="19055">
      <c r="A19055" s="294" t="s">
        <v>26193</v>
      </c>
      <c r="B19055" s="294"/>
      <c r="C19055" s="294"/>
      <c r="D19055" s="294"/>
      <c r="E19055" s="294"/>
      <c r="F19055" s="294"/>
    </row>
    <row r="19056">
      <c r="A19056" s="294"/>
      <c r="B19056" s="294"/>
      <c r="C19056" s="294"/>
      <c r="D19056" s="294"/>
      <c r="E19056" s="294"/>
      <c r="F19056" s="294"/>
    </row>
    <row r="19057">
      <c r="A19057" s="294" t="s">
        <v>33295</v>
      </c>
      <c r="B19057" s="294"/>
      <c r="C19057" s="294"/>
      <c r="D19057" s="294"/>
      <c r="E19057" s="294"/>
      <c r="F19057" s="294"/>
    </row>
    <row r="19058">
      <c r="A19058" s="294" t="s">
        <v>33296</v>
      </c>
      <c r="B19058" s="294"/>
      <c r="C19058" s="294"/>
      <c r="D19058" s="294"/>
      <c r="E19058" s="294"/>
      <c r="F19058" s="294"/>
    </row>
    <row r="19059">
      <c r="A19059" s="294" t="s">
        <v>26233</v>
      </c>
      <c r="B19059" s="294"/>
      <c r="C19059" s="294"/>
      <c r="D19059" s="294"/>
      <c r="E19059" s="294"/>
      <c r="F19059" s="294"/>
    </row>
    <row r="19060">
      <c r="A19060" s="294" t="s">
        <v>33297</v>
      </c>
      <c r="B19060" s="294"/>
      <c r="C19060" s="294"/>
      <c r="D19060" s="294"/>
      <c r="E19060" s="294"/>
      <c r="F19060" s="294"/>
    </row>
    <row r="19061">
      <c r="A19061" s="294"/>
      <c r="B19061" s="294"/>
      <c r="C19061" s="294"/>
      <c r="D19061" s="294"/>
      <c r="E19061" s="294"/>
      <c r="F19061" s="294"/>
    </row>
    <row r="19062">
      <c r="A19062" s="294" t="s">
        <v>25967</v>
      </c>
      <c r="B19062" s="294"/>
      <c r="C19062" s="294"/>
      <c r="D19062" s="294"/>
      <c r="E19062" s="294"/>
      <c r="F19062" s="294"/>
    </row>
    <row r="19063">
      <c r="A19063" s="294"/>
      <c r="B19063" s="294"/>
      <c r="C19063" s="294"/>
      <c r="D19063" s="294"/>
      <c r="E19063" s="294"/>
      <c r="F19063" s="294"/>
    </row>
    <row r="19064">
      <c r="A19064" s="294" t="s">
        <v>33298</v>
      </c>
      <c r="B19064" s="294"/>
      <c r="C19064" s="294"/>
      <c r="D19064" s="294"/>
      <c r="E19064" s="294"/>
      <c r="F19064" s="294"/>
    </row>
    <row r="19065">
      <c r="A19065" s="294" t="s">
        <v>33299</v>
      </c>
      <c r="B19065" s="294"/>
      <c r="C19065" s="294"/>
      <c r="D19065" s="294"/>
      <c r="E19065" s="294"/>
      <c r="F19065" s="294"/>
    </row>
    <row r="19066">
      <c r="A19066" s="294" t="s">
        <v>33300</v>
      </c>
      <c r="B19066" s="294"/>
      <c r="C19066" s="294"/>
      <c r="D19066" s="294"/>
      <c r="E19066" s="294"/>
      <c r="F19066" s="294"/>
    </row>
    <row r="19067">
      <c r="A19067" s="294"/>
      <c r="B19067" s="294"/>
      <c r="C19067" s="294"/>
      <c r="D19067" s="294"/>
      <c r="E19067" s="294"/>
      <c r="F19067" s="294"/>
    </row>
    <row r="19068">
      <c r="A19068" s="294" t="s">
        <v>26240</v>
      </c>
      <c r="B19068" s="294"/>
      <c r="C19068" s="294"/>
      <c r="D19068" s="294"/>
      <c r="E19068" s="294"/>
      <c r="F19068" s="294"/>
    </row>
    <row r="19069">
      <c r="A19069" s="294"/>
      <c r="B19069" s="294"/>
      <c r="C19069" s="294"/>
      <c r="D19069" s="294"/>
      <c r="E19069" s="294"/>
      <c r="F19069" s="294"/>
    </row>
    <row r="19070">
      <c r="A19070" s="294" t="s">
        <v>33301</v>
      </c>
      <c r="B19070" s="294"/>
      <c r="C19070" s="294"/>
      <c r="D19070" s="294"/>
      <c r="E19070" s="294"/>
      <c r="F19070" s="294"/>
    </row>
    <row r="19071">
      <c r="A19071" s="294" t="s">
        <v>33302</v>
      </c>
      <c r="B19071" s="294"/>
      <c r="C19071" s="294"/>
      <c r="D19071" s="294"/>
      <c r="E19071" s="294"/>
      <c r="F19071" s="294"/>
    </row>
    <row r="19072">
      <c r="A19072" s="294" t="s">
        <v>32908</v>
      </c>
      <c r="B19072" s="294"/>
      <c r="C19072" s="294"/>
      <c r="D19072" s="294"/>
      <c r="E19072" s="294"/>
      <c r="F19072" s="294"/>
    </row>
    <row r="19073">
      <c r="A19073" s="294" t="s">
        <v>33303</v>
      </c>
      <c r="B19073" s="294"/>
      <c r="C19073" s="294"/>
      <c r="D19073" s="294"/>
      <c r="E19073" s="294"/>
      <c r="F19073" s="294"/>
    </row>
    <row r="19074">
      <c r="A19074" s="294" t="s">
        <v>33304</v>
      </c>
      <c r="B19074" s="294"/>
      <c r="C19074" s="294"/>
      <c r="D19074" s="294"/>
      <c r="E19074" s="294"/>
      <c r="F19074" s="294"/>
    </row>
    <row r="19075">
      <c r="A19075" s="294" t="s">
        <v>33305</v>
      </c>
      <c r="B19075" s="294"/>
      <c r="C19075" s="294"/>
      <c r="D19075" s="294"/>
      <c r="E19075" s="294"/>
      <c r="F19075" s="294"/>
    </row>
    <row r="19076">
      <c r="A19076" s="294" t="s">
        <v>33306</v>
      </c>
      <c r="B19076" s="294"/>
      <c r="C19076" s="294"/>
      <c r="D19076" s="294"/>
      <c r="E19076" s="294"/>
      <c r="F19076" s="294"/>
    </row>
    <row r="19077">
      <c r="A19077" s="294" t="s">
        <v>33307</v>
      </c>
      <c r="B19077" s="294"/>
      <c r="C19077" s="294"/>
      <c r="D19077" s="294"/>
      <c r="E19077" s="294"/>
      <c r="F19077" s="294"/>
    </row>
    <row r="19078">
      <c r="A19078" s="294" t="s">
        <v>33308</v>
      </c>
      <c r="B19078" s="294"/>
      <c r="C19078" s="294"/>
      <c r="D19078" s="294"/>
      <c r="E19078" s="294"/>
      <c r="F19078" s="294"/>
    </row>
    <row r="19079">
      <c r="A19079" s="294"/>
      <c r="B19079" s="294"/>
      <c r="C19079" s="294"/>
      <c r="D19079" s="294"/>
      <c r="E19079" s="294"/>
      <c r="F19079" s="294"/>
    </row>
    <row r="19080">
      <c r="A19080" s="294" t="s">
        <v>26214</v>
      </c>
      <c r="B19080" s="294"/>
      <c r="C19080" s="294"/>
      <c r="D19080" s="294"/>
      <c r="E19080" s="294"/>
      <c r="F19080" s="294"/>
    </row>
    <row r="19081">
      <c r="A19081" s="294"/>
      <c r="B19081" s="294"/>
      <c r="C19081" s="294"/>
      <c r="D19081" s="294"/>
      <c r="E19081" s="294"/>
      <c r="F19081" s="294"/>
    </row>
    <row r="19082">
      <c r="A19082" s="294" t="s">
        <v>30505</v>
      </c>
      <c r="B19082" s="294"/>
      <c r="C19082" s="294"/>
      <c r="D19082" s="294"/>
      <c r="E19082" s="294"/>
      <c r="F19082" s="294"/>
    </row>
    <row r="19083">
      <c r="A19083" s="294" t="s">
        <v>33309</v>
      </c>
      <c r="B19083" s="294"/>
      <c r="C19083" s="294"/>
      <c r="D19083" s="294"/>
      <c r="E19083" s="294"/>
      <c r="F19083" s="294"/>
    </row>
    <row r="19084">
      <c r="A19084" s="294" t="s">
        <v>33310</v>
      </c>
      <c r="B19084" s="294"/>
      <c r="C19084" s="294"/>
      <c r="D19084" s="294"/>
      <c r="E19084" s="294"/>
      <c r="F19084" s="294"/>
    </row>
    <row r="19085">
      <c r="A19085" s="294" t="s">
        <v>33311</v>
      </c>
      <c r="B19085" s="294"/>
      <c r="C19085" s="294"/>
      <c r="D19085" s="294"/>
      <c r="E19085" s="294"/>
      <c r="F19085" s="294"/>
    </row>
    <row r="19086">
      <c r="A19086" s="294" t="s">
        <v>33312</v>
      </c>
      <c r="B19086" s="294"/>
      <c r="C19086" s="294"/>
      <c r="D19086" s="294"/>
      <c r="E19086" s="294"/>
      <c r="F19086" s="294"/>
    </row>
    <row r="19087">
      <c r="A19087" s="294" t="s">
        <v>33313</v>
      </c>
      <c r="B19087" s="294"/>
      <c r="C19087" s="294"/>
      <c r="D19087" s="294"/>
      <c r="E19087" s="294"/>
      <c r="F19087" s="294"/>
    </row>
    <row r="19088">
      <c r="A19088" s="294"/>
      <c r="B19088" s="294"/>
      <c r="C19088" s="294"/>
      <c r="D19088" s="294"/>
      <c r="E19088" s="294"/>
      <c r="F19088" s="294"/>
    </row>
    <row r="19089">
      <c r="A19089" s="294" t="s">
        <v>26253</v>
      </c>
      <c r="B19089" s="294"/>
      <c r="C19089" s="294"/>
      <c r="D19089" s="294"/>
      <c r="E19089" s="294"/>
      <c r="F19089" s="294"/>
    </row>
    <row r="19090">
      <c r="A19090" s="294"/>
      <c r="B19090" s="294"/>
      <c r="C19090" s="294"/>
      <c r="D19090" s="294"/>
      <c r="E19090" s="294"/>
      <c r="F19090" s="294"/>
    </row>
    <row r="19091">
      <c r="A19091" s="294" t="s">
        <v>33314</v>
      </c>
      <c r="B19091" s="294"/>
      <c r="C19091" s="294"/>
      <c r="D19091" s="294"/>
      <c r="E19091" s="294"/>
      <c r="F19091" s="294"/>
    </row>
    <row r="19092">
      <c r="A19092" s="294" t="s">
        <v>33315</v>
      </c>
      <c r="B19092" s="294"/>
      <c r="C19092" s="294"/>
      <c r="D19092" s="294"/>
      <c r="E19092" s="294"/>
      <c r="F19092" s="294"/>
    </row>
    <row r="19093">
      <c r="A19093" s="294" t="s">
        <v>33316</v>
      </c>
      <c r="B19093" s="294"/>
      <c r="C19093" s="294"/>
      <c r="D19093" s="294"/>
      <c r="E19093" s="294"/>
      <c r="F19093" s="294"/>
    </row>
    <row r="19094">
      <c r="A19094" s="294" t="s">
        <v>33317</v>
      </c>
      <c r="B19094" s="294"/>
      <c r="C19094" s="294"/>
      <c r="D19094" s="294"/>
      <c r="E19094" s="294"/>
      <c r="F19094" s="294"/>
    </row>
    <row r="19095">
      <c r="A19095" s="294" t="s">
        <v>33318</v>
      </c>
      <c r="B19095" s="294"/>
      <c r="C19095" s="294"/>
      <c r="D19095" s="294"/>
      <c r="E19095" s="294"/>
      <c r="F19095" s="294"/>
    </row>
    <row r="19096">
      <c r="A19096" s="294"/>
      <c r="B19096" s="294"/>
      <c r="C19096" s="294"/>
      <c r="D19096" s="294"/>
      <c r="E19096" s="294"/>
      <c r="F19096" s="294"/>
    </row>
    <row r="19097">
      <c r="A19097" s="294"/>
      <c r="B19097" s="294"/>
      <c r="C19097" s="294"/>
      <c r="D19097" s="294"/>
      <c r="E19097" s="294"/>
      <c r="F19097" s="294"/>
    </row>
    <row r="19098">
      <c r="A19098" s="294"/>
      <c r="B19098" s="294"/>
      <c r="C19098" s="294"/>
      <c r="D19098" s="294"/>
      <c r="E19098" s="294"/>
      <c r="F19098" s="294"/>
    </row>
    <row r="19099">
      <c r="A19099" s="294" t="s">
        <v>28124</v>
      </c>
      <c r="B19099" s="294"/>
      <c r="C19099" s="294"/>
      <c r="D19099" s="294"/>
      <c r="E19099" s="294"/>
      <c r="F19099" s="294"/>
    </row>
    <row r="19100">
      <c r="A19100" s="294" t="s">
        <v>33319</v>
      </c>
      <c r="B19100" s="294"/>
      <c r="C19100" s="294"/>
      <c r="D19100" s="294"/>
      <c r="E19100" s="294"/>
      <c r="F19100" s="294"/>
    </row>
    <row r="19101">
      <c r="A19101" s="294" t="s">
        <v>21618</v>
      </c>
      <c r="B19101" s="294"/>
      <c r="C19101" s="294"/>
      <c r="D19101" s="294"/>
      <c r="E19101" s="294"/>
      <c r="F19101" s="294"/>
    </row>
    <row r="19102">
      <c r="A19102" s="294" t="s">
        <v>33320</v>
      </c>
      <c r="B19102" s="294"/>
      <c r="C19102" s="294"/>
      <c r="D19102" s="294"/>
      <c r="E19102" s="294"/>
      <c r="F19102" s="294"/>
    </row>
    <row r="19103">
      <c r="A19103" s="294"/>
      <c r="B19103" s="294"/>
      <c r="C19103" s="294"/>
      <c r="D19103" s="294"/>
      <c r="E19103" s="294"/>
      <c r="F19103" s="294"/>
    </row>
    <row r="19104">
      <c r="A19104" s="294" t="s">
        <v>22512</v>
      </c>
      <c r="B19104" s="294"/>
      <c r="C19104" s="294"/>
      <c r="D19104" s="294"/>
      <c r="E19104" s="294"/>
      <c r="F19104" s="294"/>
    </row>
    <row r="19105">
      <c r="A19105" s="294" t="s">
        <v>24873</v>
      </c>
      <c r="B19105" s="294"/>
      <c r="C19105" s="294"/>
      <c r="D19105" s="294"/>
      <c r="E19105" s="294"/>
      <c r="F19105" s="294"/>
    </row>
    <row r="19106">
      <c r="A19106" s="294"/>
      <c r="B19106" s="294"/>
      <c r="C19106" s="294"/>
      <c r="D19106" s="294"/>
      <c r="E19106" s="294"/>
      <c r="F19106" s="294"/>
    </row>
    <row r="19107">
      <c r="A19107" s="294" t="s">
        <v>26975</v>
      </c>
      <c r="B19107" s="294"/>
      <c r="C19107" s="294"/>
      <c r="D19107" s="294"/>
      <c r="E19107" s="294"/>
      <c r="F19107" s="294"/>
    </row>
    <row r="19108">
      <c r="A19108" s="294" t="s">
        <v>33321</v>
      </c>
      <c r="B19108" s="294"/>
      <c r="C19108" s="294"/>
      <c r="D19108" s="294"/>
      <c r="E19108" s="294"/>
      <c r="F19108" s="294"/>
    </row>
    <row r="19109">
      <c r="A19109" s="294" t="s">
        <v>33322</v>
      </c>
      <c r="B19109" s="294"/>
      <c r="C19109" s="294"/>
      <c r="D19109" s="294"/>
      <c r="E19109" s="294"/>
      <c r="F19109" s="294"/>
    </row>
    <row r="19110">
      <c r="A19110" s="294" t="s">
        <v>33323</v>
      </c>
      <c r="B19110" s="294"/>
      <c r="C19110" s="294"/>
      <c r="D19110" s="294"/>
      <c r="E19110" s="294"/>
      <c r="F19110" s="294"/>
    </row>
    <row r="19111">
      <c r="A19111" s="294" t="s">
        <v>33324</v>
      </c>
      <c r="B19111" s="294"/>
      <c r="C19111" s="294"/>
      <c r="D19111" s="294"/>
      <c r="E19111" s="294"/>
      <c r="F19111" s="294"/>
    </row>
    <row r="19112">
      <c r="A19112" s="294" t="s">
        <v>33325</v>
      </c>
      <c r="B19112" s="294"/>
      <c r="C19112" s="294"/>
      <c r="D19112" s="294"/>
      <c r="E19112" s="294"/>
      <c r="F19112" s="294"/>
    </row>
    <row r="19113">
      <c r="A19113" s="294" t="s">
        <v>33326</v>
      </c>
      <c r="B19113" s="294"/>
      <c r="C19113" s="294"/>
      <c r="D19113" s="294"/>
      <c r="E19113" s="294"/>
      <c r="F19113" s="294"/>
    </row>
    <row r="19114">
      <c r="A19114" s="294"/>
      <c r="B19114" s="294"/>
      <c r="C19114" s="294"/>
      <c r="D19114" s="294"/>
      <c r="E19114" s="294"/>
      <c r="F19114" s="294"/>
    </row>
    <row r="19115">
      <c r="A19115" s="294" t="s">
        <v>22329</v>
      </c>
      <c r="B19115" s="294"/>
      <c r="C19115" s="294"/>
      <c r="D19115" s="294"/>
      <c r="E19115" s="294"/>
      <c r="F19115" s="294"/>
    </row>
    <row r="19116">
      <c r="A19116" s="294"/>
      <c r="B19116" s="294"/>
      <c r="C19116" s="294"/>
      <c r="D19116" s="294"/>
      <c r="E19116" s="294"/>
      <c r="F19116" s="294"/>
    </row>
    <row r="19117">
      <c r="A19117" s="294" t="s">
        <v>33327</v>
      </c>
      <c r="B19117" s="294"/>
      <c r="C19117" s="294"/>
      <c r="D19117" s="294"/>
      <c r="E19117" s="294"/>
      <c r="F19117" s="294"/>
    </row>
    <row r="19118">
      <c r="A19118" s="294" t="s">
        <v>33328</v>
      </c>
      <c r="B19118" s="294"/>
      <c r="C19118" s="294"/>
      <c r="D19118" s="294"/>
      <c r="E19118" s="294"/>
      <c r="F19118" s="294"/>
    </row>
    <row r="19119">
      <c r="A19119" s="294" t="s">
        <v>33329</v>
      </c>
      <c r="B19119" s="294"/>
      <c r="C19119" s="294"/>
      <c r="D19119" s="294"/>
      <c r="E19119" s="294"/>
      <c r="F19119" s="294"/>
    </row>
    <row r="19120">
      <c r="A19120" s="294" t="s">
        <v>33330</v>
      </c>
      <c r="B19120" s="294"/>
      <c r="C19120" s="294"/>
      <c r="D19120" s="294"/>
      <c r="E19120" s="294"/>
      <c r="F19120" s="294"/>
    </row>
    <row r="19121">
      <c r="A19121" s="294" t="s">
        <v>30412</v>
      </c>
      <c r="B19121" s="294"/>
      <c r="C19121" s="294"/>
      <c r="D19121" s="294"/>
      <c r="E19121" s="294"/>
      <c r="F19121" s="294"/>
    </row>
    <row r="19122">
      <c r="A19122" s="294" t="s">
        <v>33331</v>
      </c>
      <c r="B19122" s="294"/>
      <c r="C19122" s="294"/>
      <c r="D19122" s="294"/>
      <c r="E19122" s="294"/>
      <c r="F19122" s="294"/>
    </row>
    <row r="19123">
      <c r="A19123" s="294"/>
      <c r="B19123" s="294"/>
      <c r="C19123" s="294"/>
      <c r="D19123" s="294"/>
      <c r="E19123" s="294"/>
      <c r="F19123" s="294"/>
    </row>
    <row r="19124">
      <c r="A19124" s="294" t="s">
        <v>21945</v>
      </c>
      <c r="B19124" s="294"/>
      <c r="C19124" s="294"/>
      <c r="D19124" s="294"/>
      <c r="E19124" s="294"/>
      <c r="F19124" s="294"/>
    </row>
    <row r="19125">
      <c r="A19125" s="294" t="s">
        <v>23156</v>
      </c>
      <c r="B19125" s="294"/>
      <c r="C19125" s="294"/>
      <c r="D19125" s="294"/>
      <c r="E19125" s="294"/>
      <c r="F19125" s="294"/>
    </row>
    <row r="19126">
      <c r="A19126" s="294"/>
      <c r="B19126" s="294"/>
      <c r="C19126" s="294"/>
      <c r="D19126" s="294"/>
      <c r="E19126" s="294"/>
      <c r="F19126" s="294"/>
    </row>
    <row r="19127">
      <c r="A19127" s="294" t="s">
        <v>28542</v>
      </c>
      <c r="B19127" s="294"/>
      <c r="C19127" s="294"/>
      <c r="D19127" s="294"/>
      <c r="E19127" s="294"/>
      <c r="F19127" s="294"/>
    </row>
    <row r="19128">
      <c r="A19128" s="294" t="s">
        <v>33332</v>
      </c>
      <c r="B19128" s="294"/>
      <c r="C19128" s="294"/>
      <c r="D19128" s="294"/>
      <c r="E19128" s="294"/>
      <c r="F19128" s="294"/>
    </row>
    <row r="19129">
      <c r="A19129" s="294" t="s">
        <v>33333</v>
      </c>
      <c r="B19129" s="294"/>
      <c r="C19129" s="294"/>
      <c r="D19129" s="294"/>
      <c r="E19129" s="294"/>
      <c r="F19129" s="294"/>
    </row>
    <row r="19130">
      <c r="A19130" s="294" t="s">
        <v>33334</v>
      </c>
      <c r="B19130" s="294"/>
      <c r="C19130" s="294"/>
      <c r="D19130" s="294"/>
      <c r="E19130" s="294"/>
      <c r="F19130" s="294"/>
    </row>
    <row r="19131">
      <c r="A19131" s="294" t="s">
        <v>33335</v>
      </c>
      <c r="B19131" s="294"/>
      <c r="C19131" s="294"/>
      <c r="D19131" s="294"/>
      <c r="E19131" s="294"/>
      <c r="F19131" s="294"/>
    </row>
    <row r="19132">
      <c r="A19132" s="294" t="s">
        <v>33336</v>
      </c>
      <c r="B19132" s="294"/>
      <c r="C19132" s="294"/>
      <c r="D19132" s="294"/>
      <c r="E19132" s="294"/>
      <c r="F19132" s="294"/>
    </row>
    <row r="19133">
      <c r="A19133" s="294" t="s">
        <v>33337</v>
      </c>
      <c r="B19133" s="294"/>
      <c r="C19133" s="294"/>
      <c r="D19133" s="294"/>
      <c r="E19133" s="294"/>
      <c r="F19133" s="294"/>
    </row>
    <row r="19134">
      <c r="A19134" s="294" t="s">
        <v>22612</v>
      </c>
      <c r="B19134" s="294"/>
      <c r="C19134" s="294"/>
      <c r="D19134" s="294"/>
      <c r="E19134" s="294"/>
      <c r="F19134" s="294"/>
    </row>
    <row r="19135">
      <c r="A19135" s="294" t="s">
        <v>33338</v>
      </c>
      <c r="B19135" s="294"/>
      <c r="C19135" s="294"/>
      <c r="D19135" s="294"/>
      <c r="E19135" s="294"/>
      <c r="F19135" s="294"/>
    </row>
    <row r="19136">
      <c r="A19136" s="294" t="s">
        <v>33339</v>
      </c>
      <c r="B19136" s="294"/>
      <c r="C19136" s="294"/>
      <c r="D19136" s="294"/>
      <c r="E19136" s="294"/>
      <c r="F19136" s="294"/>
    </row>
    <row r="19137">
      <c r="A19137" s="294"/>
      <c r="B19137" s="294"/>
      <c r="C19137" s="294"/>
      <c r="D19137" s="294"/>
      <c r="E19137" s="294"/>
      <c r="F19137" s="294"/>
    </row>
    <row r="19138">
      <c r="A19138" s="294"/>
      <c r="B19138" s="294"/>
      <c r="C19138" s="294"/>
      <c r="D19138" s="294"/>
      <c r="E19138" s="294"/>
      <c r="F19138" s="294"/>
    </row>
    <row r="19139">
      <c r="A19139" s="294" t="s">
        <v>21401</v>
      </c>
      <c r="B19139" s="294"/>
      <c r="C19139" s="294"/>
      <c r="D19139" s="294"/>
      <c r="E19139" s="294"/>
      <c r="F19139" s="294"/>
    </row>
    <row r="19140">
      <c r="A19140" s="294"/>
      <c r="B19140" s="294"/>
      <c r="C19140" s="294"/>
      <c r="D19140" s="294"/>
      <c r="E19140" s="294"/>
      <c r="F19140" s="294"/>
    </row>
    <row r="19141">
      <c r="A19141" s="294" t="s">
        <v>33340</v>
      </c>
      <c r="B19141" s="294"/>
      <c r="C19141" s="294"/>
      <c r="D19141" s="294"/>
      <c r="E19141" s="294"/>
      <c r="F19141" s="294"/>
    </row>
    <row r="19142">
      <c r="A19142" s="294" t="s">
        <v>33341</v>
      </c>
      <c r="B19142" s="294"/>
      <c r="C19142" s="294"/>
      <c r="D19142" s="294"/>
      <c r="E19142" s="294"/>
      <c r="F19142" s="294"/>
    </row>
    <row r="19143">
      <c r="A19143" s="294" t="str">
        <f>-Nutritional status – weight loss, muscle wasting</f>
        <v>#ERROR!</v>
      </c>
      <c r="B19143" s="294"/>
      <c r="C19143" s="294"/>
      <c r="D19143" s="294"/>
      <c r="E19143" s="294"/>
      <c r="F19143" s="294"/>
    </row>
    <row r="19144">
      <c r="A19144" s="294" t="str">
        <f>-Skin changes – discoloration, eruptions, pigmentation</f>
        <v>#ERROR!</v>
      </c>
      <c r="B19144" s="294"/>
      <c r="C19144" s="294"/>
      <c r="D19144" s="294"/>
      <c r="E19144" s="294"/>
      <c r="F19144" s="294"/>
    </row>
    <row r="19145">
      <c r="A19145" s="294" t="s">
        <v>33342</v>
      </c>
      <c r="B19145" s="294"/>
      <c r="C19145" s="294"/>
      <c r="D19145" s="294"/>
      <c r="E19145" s="294"/>
      <c r="F19145" s="294"/>
    </row>
    <row r="19146">
      <c r="A19146" s="294" t="s">
        <v>23825</v>
      </c>
      <c r="B19146" s="294"/>
      <c r="C19146" s="294"/>
      <c r="D19146" s="294"/>
      <c r="E19146" s="294"/>
      <c r="F19146" s="294"/>
    </row>
    <row r="19147">
      <c r="A19147" s="294" t="s">
        <v>33343</v>
      </c>
      <c r="B19147" s="294"/>
      <c r="C19147" s="294"/>
      <c r="D19147" s="294"/>
      <c r="E19147" s="294"/>
      <c r="F19147" s="294"/>
    </row>
    <row r="19148">
      <c r="A19148" s="294"/>
      <c r="B19148" s="294"/>
      <c r="C19148" s="294"/>
      <c r="D19148" s="294"/>
      <c r="E19148" s="294"/>
      <c r="F19148" s="294"/>
    </row>
    <row r="19149">
      <c r="A19149" s="294" t="s">
        <v>21407</v>
      </c>
      <c r="B19149" s="294"/>
      <c r="C19149" s="294"/>
      <c r="D19149" s="294"/>
      <c r="E19149" s="294"/>
      <c r="F19149" s="294"/>
    </row>
    <row r="19150">
      <c r="A19150" s="294"/>
      <c r="B19150" s="294"/>
      <c r="C19150" s="294"/>
      <c r="D19150" s="294"/>
      <c r="E19150" s="294"/>
      <c r="F19150" s="294"/>
    </row>
    <row r="19151">
      <c r="A19151" s="294" t="s">
        <v>33344</v>
      </c>
      <c r="B19151" s="294"/>
      <c r="C19151" s="294"/>
      <c r="D19151" s="294"/>
      <c r="E19151" s="294"/>
      <c r="F19151" s="294"/>
    </row>
    <row r="19152">
      <c r="A19152" s="294" t="s">
        <v>33345</v>
      </c>
      <c r="B19152" s="294"/>
      <c r="C19152" s="294"/>
      <c r="D19152" s="294"/>
      <c r="E19152" s="294"/>
      <c r="F19152" s="294"/>
    </row>
    <row r="19153">
      <c r="A19153" s="294" t="s">
        <v>33346</v>
      </c>
      <c r="B19153" s="294"/>
      <c r="C19153" s="294"/>
      <c r="D19153" s="294"/>
      <c r="E19153" s="294"/>
      <c r="F19153" s="294"/>
    </row>
    <row r="19154">
      <c r="A19154" s="294" t="s">
        <v>33347</v>
      </c>
      <c r="B19154" s="294"/>
      <c r="C19154" s="294"/>
      <c r="D19154" s="294"/>
      <c r="E19154" s="294"/>
      <c r="F19154" s="294"/>
    </row>
    <row r="19155">
      <c r="A19155" s="294" t="s">
        <v>33348</v>
      </c>
      <c r="B19155" s="294"/>
      <c r="C19155" s="294"/>
      <c r="D19155" s="294"/>
      <c r="E19155" s="294"/>
      <c r="F19155" s="294"/>
    </row>
    <row r="19156">
      <c r="A19156" s="294" t="s">
        <v>33349</v>
      </c>
      <c r="B19156" s="294"/>
      <c r="C19156" s="294"/>
      <c r="D19156" s="294"/>
      <c r="E19156" s="294"/>
      <c r="F19156" s="294"/>
    </row>
    <row r="19157">
      <c r="A19157" s="294" t="s">
        <v>33350</v>
      </c>
      <c r="B19157" s="294"/>
      <c r="C19157" s="294"/>
      <c r="D19157" s="294"/>
      <c r="E19157" s="294"/>
      <c r="F19157" s="294"/>
    </row>
    <row r="19158">
      <c r="A19158" s="294"/>
      <c r="B19158" s="294"/>
      <c r="C19158" s="294"/>
      <c r="D19158" s="294"/>
      <c r="E19158" s="294"/>
      <c r="F19158" s="294"/>
    </row>
    <row r="19159">
      <c r="A19159" s="294" t="s">
        <v>21990</v>
      </c>
      <c r="B19159" s="294"/>
      <c r="C19159" s="294"/>
      <c r="D19159" s="294"/>
      <c r="E19159" s="294"/>
      <c r="F19159" s="294"/>
    </row>
    <row r="19160">
      <c r="A19160" s="294"/>
      <c r="B19160" s="294"/>
      <c r="C19160" s="294"/>
      <c r="D19160" s="294"/>
      <c r="E19160" s="294"/>
      <c r="F19160" s="294"/>
    </row>
    <row r="19161">
      <c r="A19161" s="294" t="s">
        <v>33351</v>
      </c>
      <c r="B19161" s="294"/>
      <c r="C19161" s="294"/>
      <c r="D19161" s="294"/>
      <c r="E19161" s="294"/>
      <c r="F19161" s="294"/>
    </row>
    <row r="19162">
      <c r="A19162" s="294" t="s">
        <v>33352</v>
      </c>
      <c r="B19162" s="294"/>
      <c r="C19162" s="294"/>
      <c r="D19162" s="294"/>
      <c r="E19162" s="294"/>
      <c r="F19162" s="294"/>
    </row>
    <row r="19163">
      <c r="A19163" s="294" t="s">
        <v>33353</v>
      </c>
      <c r="B19163" s="294"/>
      <c r="C19163" s="294"/>
      <c r="D19163" s="294"/>
      <c r="E19163" s="294"/>
      <c r="F19163" s="294"/>
    </row>
    <row r="19164">
      <c r="A19164" s="294" t="s">
        <v>33354</v>
      </c>
      <c r="B19164" s="294"/>
      <c r="C19164" s="294"/>
      <c r="D19164" s="294"/>
      <c r="E19164" s="294"/>
      <c r="F19164" s="294"/>
    </row>
    <row r="19165">
      <c r="A19165" s="294" t="s">
        <v>33355</v>
      </c>
      <c r="B19165" s="294"/>
      <c r="C19165" s="294"/>
      <c r="D19165" s="294"/>
      <c r="E19165" s="294"/>
      <c r="F19165" s="294"/>
    </row>
    <row r="19166">
      <c r="A19166" s="294" t="s">
        <v>33356</v>
      </c>
      <c r="B19166" s="294"/>
      <c r="C19166" s="294"/>
      <c r="D19166" s="294"/>
      <c r="E19166" s="294"/>
      <c r="F19166" s="294"/>
    </row>
    <row r="19167">
      <c r="A19167" s="294" t="s">
        <v>33357</v>
      </c>
      <c r="B19167" s="294"/>
      <c r="C19167" s="294"/>
      <c r="D19167" s="294"/>
      <c r="E19167" s="294"/>
      <c r="F19167" s="294"/>
    </row>
    <row r="19168">
      <c r="A19168" s="294" t="s">
        <v>33358</v>
      </c>
      <c r="B19168" s="294"/>
      <c r="C19168" s="294"/>
      <c r="D19168" s="294"/>
      <c r="E19168" s="294"/>
      <c r="F19168" s="294"/>
    </row>
    <row r="19169">
      <c r="A19169" s="294"/>
      <c r="B19169" s="294"/>
      <c r="C19169" s="294"/>
      <c r="D19169" s="294"/>
      <c r="E19169" s="294"/>
      <c r="F19169" s="294"/>
    </row>
    <row r="19170">
      <c r="A19170" s="294"/>
      <c r="B19170" s="294"/>
      <c r="C19170" s="294"/>
      <c r="D19170" s="294"/>
      <c r="E19170" s="294"/>
      <c r="F19170" s="294"/>
    </row>
    <row r="19171">
      <c r="A19171" s="294" t="s">
        <v>28124</v>
      </c>
      <c r="B19171" s="294"/>
      <c r="C19171" s="294"/>
      <c r="D19171" s="294"/>
      <c r="E19171" s="294"/>
      <c r="F19171" s="294"/>
    </row>
    <row r="19172">
      <c r="A19172" s="294" t="s">
        <v>33359</v>
      </c>
      <c r="B19172" s="294"/>
      <c r="C19172" s="294"/>
      <c r="D19172" s="294"/>
      <c r="E19172" s="294"/>
      <c r="F19172" s="294"/>
    </row>
    <row r="19173">
      <c r="A19173" s="294" t="s">
        <v>21672</v>
      </c>
      <c r="B19173" s="294"/>
      <c r="C19173" s="294"/>
      <c r="D19173" s="294"/>
      <c r="E19173" s="294"/>
      <c r="F19173" s="294"/>
    </row>
    <row r="19174">
      <c r="A19174" s="294" t="s">
        <v>33320</v>
      </c>
      <c r="B19174" s="294"/>
      <c r="C19174" s="294"/>
      <c r="D19174" s="294"/>
      <c r="E19174" s="294"/>
      <c r="F19174" s="294"/>
    </row>
    <row r="19175">
      <c r="A19175" s="294"/>
      <c r="B19175" s="294"/>
      <c r="C19175" s="294"/>
      <c r="D19175" s="294"/>
      <c r="E19175" s="294"/>
      <c r="F19175" s="294"/>
    </row>
    <row r="19176">
      <c r="A19176" s="294" t="s">
        <v>23007</v>
      </c>
      <c r="B19176" s="294"/>
      <c r="C19176" s="294"/>
      <c r="D19176" s="294"/>
      <c r="E19176" s="294"/>
      <c r="F19176" s="294"/>
    </row>
    <row r="19177">
      <c r="A19177" s="294"/>
      <c r="B19177" s="294"/>
      <c r="C19177" s="294"/>
      <c r="D19177" s="294"/>
      <c r="E19177" s="294"/>
      <c r="F19177" s="294"/>
    </row>
    <row r="19178">
      <c r="A19178" s="294" t="s">
        <v>33360</v>
      </c>
      <c r="B19178" s="294"/>
      <c r="C19178" s="294"/>
      <c r="D19178" s="294"/>
      <c r="E19178" s="294"/>
      <c r="F19178" s="294"/>
    </row>
    <row r="19179">
      <c r="A19179" s="294" t="s">
        <v>33361</v>
      </c>
      <c r="B19179" s="294"/>
      <c r="C19179" s="294"/>
      <c r="D19179" s="294"/>
      <c r="E19179" s="294"/>
      <c r="F19179" s="294"/>
    </row>
    <row r="19180">
      <c r="A19180" s="294" t="s">
        <v>33362</v>
      </c>
      <c r="B19180" s="294"/>
      <c r="C19180" s="294"/>
      <c r="D19180" s="294"/>
      <c r="E19180" s="294"/>
      <c r="F19180" s="294"/>
    </row>
    <row r="19181">
      <c r="A19181" s="294" t="s">
        <v>33363</v>
      </c>
      <c r="B19181" s="294"/>
      <c r="C19181" s="294"/>
      <c r="D19181" s="294"/>
      <c r="E19181" s="294"/>
      <c r="F19181" s="294"/>
    </row>
    <row r="19182">
      <c r="A19182" s="294" t="s">
        <v>33364</v>
      </c>
      <c r="B19182" s="294"/>
      <c r="C19182" s="294"/>
      <c r="D19182" s="294"/>
      <c r="E19182" s="294"/>
      <c r="F19182" s="294"/>
    </row>
    <row r="19183">
      <c r="A19183" s="294" t="s">
        <v>33365</v>
      </c>
      <c r="B19183" s="294"/>
      <c r="C19183" s="294"/>
      <c r="D19183" s="294"/>
      <c r="E19183" s="294"/>
      <c r="F19183" s="294"/>
    </row>
    <row r="19184">
      <c r="A19184" s="294" t="s">
        <v>33366</v>
      </c>
      <c r="B19184" s="294"/>
      <c r="C19184" s="294"/>
      <c r="D19184" s="294"/>
      <c r="E19184" s="294"/>
      <c r="F19184" s="294"/>
    </row>
    <row r="19185">
      <c r="A19185" s="294" t="s">
        <v>33367</v>
      </c>
      <c r="B19185" s="294"/>
      <c r="C19185" s="294"/>
      <c r="D19185" s="294"/>
      <c r="E19185" s="294"/>
      <c r="F19185" s="294"/>
    </row>
    <row r="19186">
      <c r="A19186" s="294" t="s">
        <v>33368</v>
      </c>
      <c r="B19186" s="294"/>
      <c r="C19186" s="294"/>
      <c r="D19186" s="294"/>
      <c r="E19186" s="294"/>
      <c r="F19186" s="294"/>
    </row>
    <row r="19187">
      <c r="A19187" s="294"/>
      <c r="B19187" s="294"/>
      <c r="C19187" s="294"/>
      <c r="D19187" s="294"/>
      <c r="E19187" s="294"/>
      <c r="F19187" s="294"/>
    </row>
    <row r="19188">
      <c r="A19188" s="294"/>
      <c r="B19188" s="294"/>
      <c r="C19188" s="294"/>
      <c r="D19188" s="294"/>
      <c r="E19188" s="294"/>
      <c r="F19188" s="294"/>
    </row>
    <row r="19189">
      <c r="A19189" s="294" t="s">
        <v>22564</v>
      </c>
      <c r="B19189" s="294"/>
      <c r="C19189" s="294"/>
      <c r="D19189" s="294"/>
      <c r="E19189" s="294"/>
      <c r="F19189" s="294"/>
    </row>
    <row r="19190">
      <c r="A19190" s="294" t="s">
        <v>20470</v>
      </c>
      <c r="B19190" s="294"/>
      <c r="C19190" s="294"/>
      <c r="D19190" s="294"/>
      <c r="E19190" s="294"/>
      <c r="F19190" s="294"/>
    </row>
    <row r="19191">
      <c r="A19191" s="294"/>
      <c r="B19191" s="294"/>
      <c r="C19191" s="294"/>
      <c r="D19191" s="294"/>
      <c r="E19191" s="294"/>
      <c r="F19191" s="294"/>
    </row>
    <row r="19192">
      <c r="A19192" s="294" t="s">
        <v>33369</v>
      </c>
      <c r="B19192" s="294"/>
      <c r="C19192" s="294"/>
      <c r="D19192" s="294"/>
      <c r="E19192" s="294"/>
      <c r="F19192" s="294"/>
    </row>
    <row r="19193">
      <c r="A19193" s="294" t="s">
        <v>33370</v>
      </c>
      <c r="B19193" s="294"/>
      <c r="C19193" s="294"/>
      <c r="D19193" s="294"/>
      <c r="E19193" s="294"/>
      <c r="F19193" s="294"/>
    </row>
    <row r="19194">
      <c r="A19194" s="294" t="s">
        <v>33371</v>
      </c>
      <c r="B19194" s="294"/>
      <c r="C19194" s="294"/>
      <c r="D19194" s="294"/>
      <c r="E19194" s="294"/>
      <c r="F19194" s="294"/>
    </row>
    <row r="19195">
      <c r="A19195" s="294" t="s">
        <v>33372</v>
      </c>
      <c r="B19195" s="294"/>
      <c r="C19195" s="294"/>
      <c r="D19195" s="294"/>
      <c r="E19195" s="294"/>
      <c r="F19195" s="294"/>
    </row>
    <row r="19196">
      <c r="A19196" s="294"/>
      <c r="B19196" s="294"/>
      <c r="C19196" s="294"/>
      <c r="D19196" s="294"/>
      <c r="E19196" s="294"/>
      <c r="F19196" s="294"/>
    </row>
    <row r="19197">
      <c r="A19197" s="294" t="s">
        <v>22025</v>
      </c>
      <c r="B19197" s="294"/>
      <c r="C19197" s="294"/>
      <c r="D19197" s="294"/>
      <c r="E19197" s="294"/>
      <c r="F19197" s="294"/>
    </row>
    <row r="19198">
      <c r="A19198" s="294"/>
      <c r="B19198" s="294"/>
      <c r="C19198" s="294"/>
      <c r="D19198" s="294"/>
      <c r="E19198" s="294"/>
      <c r="F19198" s="294"/>
    </row>
    <row r="19199">
      <c r="A19199" s="294" t="s">
        <v>33373</v>
      </c>
      <c r="B19199" s="294"/>
      <c r="C19199" s="294"/>
      <c r="D19199" s="294"/>
      <c r="E19199" s="294"/>
      <c r="F19199" s="294"/>
    </row>
    <row r="19200">
      <c r="A19200" s="294" t="s">
        <v>33374</v>
      </c>
      <c r="B19200" s="294"/>
      <c r="C19200" s="294"/>
      <c r="D19200" s="294"/>
      <c r="E19200" s="294"/>
      <c r="F19200" s="294"/>
    </row>
    <row r="19201">
      <c r="A19201" s="294" t="s">
        <v>33375</v>
      </c>
      <c r="B19201" s="294"/>
      <c r="C19201" s="294"/>
      <c r="D19201" s="294"/>
      <c r="E19201" s="294"/>
      <c r="F19201" s="294"/>
    </row>
    <row r="19202">
      <c r="A19202" s="294" t="s">
        <v>33376</v>
      </c>
      <c r="B19202" s="294"/>
      <c r="C19202" s="294"/>
      <c r="D19202" s="294"/>
      <c r="E19202" s="294"/>
      <c r="F19202" s="294"/>
    </row>
    <row r="19203">
      <c r="A19203" s="294"/>
      <c r="B19203" s="294"/>
      <c r="C19203" s="294"/>
      <c r="D19203" s="294"/>
      <c r="E19203" s="294"/>
      <c r="F19203" s="294"/>
    </row>
    <row r="19204">
      <c r="A19204" s="294" t="s">
        <v>33377</v>
      </c>
      <c r="B19204" s="294"/>
      <c r="C19204" s="294"/>
      <c r="D19204" s="294"/>
      <c r="E19204" s="294"/>
      <c r="F19204" s="294"/>
    </row>
    <row r="19205">
      <c r="A19205" s="294"/>
      <c r="B19205" s="294"/>
      <c r="C19205" s="294"/>
      <c r="D19205" s="294"/>
      <c r="E19205" s="294"/>
      <c r="F19205" s="294"/>
    </row>
    <row r="19206">
      <c r="A19206" s="294" t="s">
        <v>33378</v>
      </c>
      <c r="B19206" s="294"/>
      <c r="C19206" s="294"/>
      <c r="D19206" s="294"/>
      <c r="E19206" s="294"/>
      <c r="F19206" s="294"/>
    </row>
    <row r="19207">
      <c r="A19207" s="294" t="s">
        <v>33379</v>
      </c>
      <c r="B19207" s="294"/>
      <c r="C19207" s="294"/>
      <c r="D19207" s="294"/>
      <c r="E19207" s="294"/>
      <c r="F19207" s="294"/>
    </row>
    <row r="19208">
      <c r="A19208" s="294" t="s">
        <v>33380</v>
      </c>
      <c r="B19208" s="294"/>
      <c r="C19208" s="294"/>
      <c r="D19208" s="294"/>
      <c r="E19208" s="294"/>
      <c r="F19208" s="294"/>
    </row>
    <row r="19209">
      <c r="A19209" s="294" t="s">
        <v>33381</v>
      </c>
      <c r="B19209" s="294"/>
      <c r="C19209" s="294"/>
      <c r="D19209" s="294"/>
      <c r="E19209" s="294"/>
      <c r="F19209" s="294"/>
    </row>
    <row r="19210">
      <c r="A19210" s="294"/>
      <c r="B19210" s="294"/>
      <c r="C19210" s="294"/>
      <c r="D19210" s="294"/>
      <c r="E19210" s="294"/>
      <c r="F19210" s="294"/>
    </row>
    <row r="19211">
      <c r="A19211" s="294" t="s">
        <v>25653</v>
      </c>
      <c r="B19211" s="294"/>
      <c r="C19211" s="294"/>
      <c r="D19211" s="294"/>
      <c r="E19211" s="294"/>
      <c r="F19211" s="294"/>
    </row>
    <row r="19212">
      <c r="A19212" s="294" t="s">
        <v>23322</v>
      </c>
      <c r="B19212" s="294"/>
      <c r="C19212" s="294"/>
      <c r="D19212" s="294"/>
      <c r="E19212" s="294"/>
      <c r="F19212" s="294"/>
    </row>
    <row r="19213">
      <c r="A19213" s="294"/>
      <c r="B19213" s="294"/>
      <c r="C19213" s="294"/>
      <c r="D19213" s="294"/>
      <c r="E19213" s="294"/>
      <c r="F19213" s="294"/>
    </row>
    <row r="19214">
      <c r="A19214" s="294" t="s">
        <v>33382</v>
      </c>
      <c r="B19214" s="294"/>
      <c r="C19214" s="294"/>
      <c r="D19214" s="294"/>
      <c r="E19214" s="294"/>
      <c r="F19214" s="294"/>
    </row>
    <row r="19215">
      <c r="A19215" s="294" t="s">
        <v>33383</v>
      </c>
      <c r="B19215" s="294"/>
      <c r="C19215" s="294"/>
      <c r="D19215" s="294"/>
      <c r="E19215" s="294"/>
      <c r="F19215" s="294"/>
    </row>
    <row r="19216">
      <c r="A19216" s="294" t="s">
        <v>33384</v>
      </c>
      <c r="B19216" s="294"/>
      <c r="C19216" s="294"/>
      <c r="D19216" s="294"/>
      <c r="E19216" s="294"/>
      <c r="F19216" s="294"/>
    </row>
    <row r="19217">
      <c r="A19217" s="294" t="s">
        <v>33385</v>
      </c>
      <c r="B19217" s="294"/>
      <c r="C19217" s="294"/>
      <c r="D19217" s="294"/>
      <c r="E19217" s="294"/>
      <c r="F19217" s="294"/>
    </row>
    <row r="19218">
      <c r="A19218" s="294"/>
      <c r="B19218" s="294"/>
      <c r="C19218" s="294"/>
      <c r="D19218" s="294"/>
      <c r="E19218" s="294"/>
      <c r="F19218" s="294"/>
    </row>
    <row r="19219">
      <c r="A19219" s="294" t="s">
        <v>23201</v>
      </c>
      <c r="B19219" s="294"/>
      <c r="C19219" s="294"/>
      <c r="D19219" s="294"/>
      <c r="E19219" s="294"/>
      <c r="F19219" s="294"/>
    </row>
    <row r="19220">
      <c r="A19220" s="294" t="s">
        <v>23202</v>
      </c>
      <c r="B19220" s="294"/>
      <c r="C19220" s="294"/>
      <c r="D19220" s="294"/>
      <c r="E19220" s="294"/>
      <c r="F19220" s="294"/>
    </row>
    <row r="19221">
      <c r="A19221" s="294"/>
      <c r="B19221" s="294"/>
      <c r="C19221" s="294"/>
      <c r="D19221" s="294"/>
      <c r="E19221" s="294"/>
      <c r="F19221" s="294"/>
    </row>
    <row r="19222">
      <c r="A19222" s="294" t="s">
        <v>33386</v>
      </c>
      <c r="B19222" s="294"/>
      <c r="C19222" s="294"/>
      <c r="D19222" s="294"/>
      <c r="E19222" s="294"/>
      <c r="F19222" s="294"/>
    </row>
    <row r="19223">
      <c r="A19223" s="294" t="s">
        <v>33387</v>
      </c>
      <c r="B19223" s="294"/>
      <c r="C19223" s="294"/>
      <c r="D19223" s="294"/>
      <c r="E19223" s="294"/>
      <c r="F19223" s="294"/>
    </row>
    <row r="19224">
      <c r="A19224" s="294" t="s">
        <v>33388</v>
      </c>
      <c r="B19224" s="294"/>
      <c r="C19224" s="294"/>
      <c r="D19224" s="294"/>
      <c r="E19224" s="294"/>
      <c r="F19224" s="294"/>
    </row>
    <row r="19225">
      <c r="A19225" s="294" t="s">
        <v>33389</v>
      </c>
      <c r="B19225" s="294"/>
      <c r="C19225" s="294"/>
      <c r="D19225" s="294"/>
      <c r="E19225" s="294"/>
      <c r="F19225" s="294"/>
    </row>
    <row r="19226">
      <c r="A19226" s="294" t="s">
        <v>33390</v>
      </c>
      <c r="B19226" s="294"/>
      <c r="C19226" s="294"/>
      <c r="D19226" s="294"/>
      <c r="E19226" s="294"/>
      <c r="F19226" s="294"/>
    </row>
    <row r="19227">
      <c r="A19227" s="294"/>
      <c r="B19227" s="294"/>
      <c r="C19227" s="294"/>
      <c r="D19227" s="294"/>
      <c r="E19227" s="294"/>
      <c r="F19227" s="294"/>
    </row>
    <row r="19228">
      <c r="A19228" s="294" t="s">
        <v>24952</v>
      </c>
      <c r="B19228" s="294"/>
      <c r="C19228" s="294"/>
      <c r="D19228" s="294"/>
      <c r="E19228" s="294"/>
      <c r="F19228" s="294"/>
    </row>
    <row r="19229">
      <c r="A19229" s="294" t="s">
        <v>25456</v>
      </c>
      <c r="B19229" s="294"/>
      <c r="C19229" s="294"/>
      <c r="D19229" s="294"/>
      <c r="E19229" s="294"/>
      <c r="F19229" s="294"/>
    </row>
    <row r="19230">
      <c r="A19230" s="294"/>
      <c r="B19230" s="294"/>
      <c r="C19230" s="294"/>
      <c r="D19230" s="294"/>
      <c r="E19230" s="294"/>
      <c r="F19230" s="294"/>
    </row>
    <row r="19231">
      <c r="A19231" s="294" t="s">
        <v>33391</v>
      </c>
      <c r="B19231" s="294"/>
      <c r="C19231" s="294"/>
      <c r="D19231" s="294"/>
      <c r="E19231" s="294"/>
      <c r="F19231" s="294"/>
    </row>
    <row r="19232">
      <c r="A19232" s="294" t="s">
        <v>33392</v>
      </c>
      <c r="B19232" s="294"/>
      <c r="C19232" s="294"/>
      <c r="D19232" s="294"/>
      <c r="E19232" s="294"/>
      <c r="F19232" s="294"/>
    </row>
    <row r="19233">
      <c r="A19233" s="294" t="s">
        <v>29307</v>
      </c>
      <c r="B19233" s="294"/>
      <c r="C19233" s="294"/>
      <c r="D19233" s="294"/>
      <c r="E19233" s="294"/>
      <c r="F19233" s="294"/>
    </row>
    <row r="19234">
      <c r="A19234" s="294" t="s">
        <v>33393</v>
      </c>
      <c r="B19234" s="294"/>
      <c r="C19234" s="294"/>
      <c r="D19234" s="294"/>
      <c r="E19234" s="294"/>
      <c r="F19234" s="294"/>
    </row>
    <row r="19235">
      <c r="A19235" s="294" t="s">
        <v>33394</v>
      </c>
      <c r="B19235" s="294"/>
      <c r="C19235" s="294"/>
      <c r="D19235" s="294"/>
      <c r="E19235" s="294"/>
      <c r="F19235" s="294"/>
    </row>
    <row r="19236">
      <c r="A19236" s="294" t="s">
        <v>33395</v>
      </c>
      <c r="B19236" s="294"/>
      <c r="C19236" s="294"/>
      <c r="D19236" s="294"/>
      <c r="E19236" s="294"/>
      <c r="F19236" s="294"/>
    </row>
    <row r="19237">
      <c r="A19237" s="294" t="s">
        <v>33396</v>
      </c>
      <c r="B19237" s="294"/>
      <c r="C19237" s="294"/>
      <c r="D19237" s="294"/>
      <c r="E19237" s="294"/>
      <c r="F19237" s="294"/>
    </row>
    <row r="19238">
      <c r="A19238" s="294" t="s">
        <v>33397</v>
      </c>
      <c r="B19238" s="294"/>
      <c r="C19238" s="294"/>
      <c r="D19238" s="294"/>
      <c r="E19238" s="294"/>
      <c r="F19238" s="294"/>
    </row>
    <row r="19239">
      <c r="A19239" s="294" t="s">
        <v>33398</v>
      </c>
      <c r="B19239" s="294"/>
      <c r="C19239" s="294"/>
      <c r="D19239" s="294"/>
      <c r="E19239" s="294"/>
      <c r="F19239" s="294"/>
    </row>
    <row r="19240">
      <c r="A19240" s="294"/>
      <c r="B19240" s="294"/>
      <c r="C19240" s="294"/>
      <c r="D19240" s="294"/>
      <c r="E19240" s="294"/>
      <c r="F19240" s="294"/>
    </row>
    <row r="19241">
      <c r="A19241" s="294" t="s">
        <v>28124</v>
      </c>
      <c r="B19241" s="294"/>
      <c r="C19241" s="294"/>
      <c r="D19241" s="294"/>
      <c r="E19241" s="294"/>
      <c r="F19241" s="294"/>
    </row>
    <row r="19242">
      <c r="A19242" s="294" t="s">
        <v>33399</v>
      </c>
      <c r="B19242" s="294"/>
      <c r="C19242" s="294"/>
      <c r="D19242" s="294"/>
      <c r="E19242" s="294"/>
      <c r="F19242" s="294"/>
    </row>
    <row r="19243">
      <c r="A19243" s="294" t="s">
        <v>33400</v>
      </c>
      <c r="B19243" s="294"/>
      <c r="C19243" s="294"/>
      <c r="D19243" s="294"/>
      <c r="E19243" s="294"/>
      <c r="F19243" s="294"/>
    </row>
    <row r="19244">
      <c r="A19244" s="294"/>
      <c r="B19244" s="294"/>
      <c r="C19244" s="294"/>
      <c r="D19244" s="294"/>
      <c r="E19244" s="294"/>
      <c r="F19244" s="294"/>
    </row>
    <row r="19245">
      <c r="A19245" s="294" t="s">
        <v>25957</v>
      </c>
      <c r="B19245" s="294"/>
      <c r="C19245" s="294"/>
      <c r="D19245" s="294"/>
      <c r="E19245" s="294"/>
      <c r="F19245" s="294"/>
    </row>
    <row r="19246">
      <c r="A19246" s="294"/>
      <c r="B19246" s="294"/>
      <c r="C19246" s="294"/>
      <c r="D19246" s="294"/>
      <c r="E19246" s="294"/>
      <c r="F19246" s="294"/>
    </row>
    <row r="19247">
      <c r="A19247" s="294" t="s">
        <v>33401</v>
      </c>
      <c r="B19247" s="294"/>
      <c r="C19247" s="294"/>
      <c r="D19247" s="294"/>
      <c r="E19247" s="294"/>
      <c r="F19247" s="294"/>
    </row>
    <row r="19248">
      <c r="A19248" s="294"/>
      <c r="B19248" s="294"/>
      <c r="C19248" s="294"/>
      <c r="D19248" s="294"/>
      <c r="E19248" s="294"/>
      <c r="F19248" s="294"/>
    </row>
    <row r="19249">
      <c r="A19249" s="294"/>
      <c r="B19249" s="294"/>
      <c r="C19249" s="294"/>
      <c r="D19249" s="294"/>
      <c r="E19249" s="294"/>
      <c r="F19249" s="294"/>
    </row>
    <row r="19250">
      <c r="A19250" s="294" t="s">
        <v>25967</v>
      </c>
      <c r="B19250" s="294"/>
      <c r="C19250" s="294"/>
      <c r="D19250" s="294"/>
      <c r="E19250" s="294"/>
      <c r="F19250" s="294"/>
    </row>
    <row r="19251">
      <c r="A19251" s="294"/>
      <c r="B19251" s="294"/>
      <c r="C19251" s="294"/>
      <c r="D19251" s="294"/>
      <c r="E19251" s="294"/>
      <c r="F19251" s="294"/>
    </row>
    <row r="19252">
      <c r="A19252" s="294" t="s">
        <v>33402</v>
      </c>
      <c r="B19252" s="294"/>
      <c r="C19252" s="294"/>
      <c r="D19252" s="294"/>
      <c r="E19252" s="294"/>
      <c r="F19252" s="294"/>
    </row>
    <row r="19253">
      <c r="A19253" s="294" t="s">
        <v>33403</v>
      </c>
      <c r="B19253" s="294"/>
      <c r="C19253" s="294"/>
      <c r="D19253" s="294"/>
      <c r="E19253" s="294"/>
      <c r="F19253" s="294"/>
    </row>
    <row r="19254">
      <c r="A19254" s="294" t="s">
        <v>33404</v>
      </c>
      <c r="B19254" s="294"/>
      <c r="C19254" s="294"/>
      <c r="D19254" s="294"/>
      <c r="E19254" s="294"/>
      <c r="F19254" s="294"/>
    </row>
    <row r="19255">
      <c r="A19255" s="294" t="s">
        <v>33405</v>
      </c>
      <c r="B19255" s="294"/>
      <c r="C19255" s="294"/>
      <c r="D19255" s="294"/>
      <c r="E19255" s="294"/>
      <c r="F19255" s="294"/>
    </row>
    <row r="19256">
      <c r="A19256" s="294" t="s">
        <v>33406</v>
      </c>
      <c r="B19256" s="294"/>
      <c r="C19256" s="294"/>
      <c r="D19256" s="294"/>
      <c r="E19256" s="294"/>
      <c r="F19256" s="294"/>
    </row>
    <row r="19257">
      <c r="A19257" s="294" t="s">
        <v>33407</v>
      </c>
      <c r="B19257" s="294"/>
      <c r="C19257" s="294"/>
      <c r="D19257" s="294"/>
      <c r="E19257" s="294"/>
      <c r="F19257" s="294"/>
    </row>
    <row r="19258">
      <c r="A19258" s="294" t="s">
        <v>33408</v>
      </c>
      <c r="B19258" s="294"/>
      <c r="C19258" s="294"/>
      <c r="D19258" s="294"/>
      <c r="E19258" s="294"/>
      <c r="F19258" s="294"/>
    </row>
    <row r="19259">
      <c r="A19259" s="294" t="s">
        <v>33409</v>
      </c>
      <c r="B19259" s="294"/>
      <c r="C19259" s="294"/>
      <c r="D19259" s="294"/>
      <c r="E19259" s="294"/>
      <c r="F19259" s="294"/>
    </row>
    <row r="19260">
      <c r="A19260" s="294" t="s">
        <v>33410</v>
      </c>
      <c r="B19260" s="294"/>
      <c r="C19260" s="294"/>
      <c r="D19260" s="294"/>
      <c r="E19260" s="294"/>
      <c r="F19260" s="294"/>
    </row>
    <row r="19261">
      <c r="A19261" s="294" t="s">
        <v>33411</v>
      </c>
      <c r="B19261" s="294"/>
      <c r="C19261" s="294"/>
      <c r="D19261" s="294"/>
      <c r="E19261" s="294"/>
      <c r="F19261" s="294"/>
    </row>
    <row r="19262">
      <c r="A19262" s="294" t="s">
        <v>33412</v>
      </c>
      <c r="B19262" s="294"/>
      <c r="C19262" s="294"/>
      <c r="D19262" s="294"/>
      <c r="E19262" s="294"/>
      <c r="F19262" s="294"/>
    </row>
    <row r="19263">
      <c r="A19263" s="294" t="s">
        <v>33413</v>
      </c>
      <c r="B19263" s="294"/>
      <c r="C19263" s="294"/>
      <c r="D19263" s="294"/>
      <c r="E19263" s="294"/>
      <c r="F19263" s="294"/>
    </row>
    <row r="19264">
      <c r="A19264" s="294" t="s">
        <v>33414</v>
      </c>
      <c r="B19264" s="294"/>
      <c r="C19264" s="294"/>
      <c r="D19264" s="294"/>
      <c r="E19264" s="294"/>
      <c r="F19264" s="294"/>
    </row>
    <row r="19265">
      <c r="A19265" s="294"/>
      <c r="B19265" s="294"/>
      <c r="C19265" s="294"/>
      <c r="D19265" s="294"/>
      <c r="E19265" s="294"/>
      <c r="F19265" s="294"/>
    </row>
    <row r="19266">
      <c r="A19266" s="294" t="s">
        <v>33415</v>
      </c>
      <c r="B19266" s="294"/>
      <c r="C19266" s="294"/>
      <c r="D19266" s="294"/>
      <c r="E19266" s="294"/>
      <c r="F19266" s="294"/>
    </row>
    <row r="19267">
      <c r="A19267" s="294" t="s">
        <v>33416</v>
      </c>
      <c r="B19267" s="294"/>
      <c r="C19267" s="294"/>
      <c r="D19267" s="294"/>
      <c r="E19267" s="294"/>
      <c r="F19267" s="294"/>
    </row>
    <row r="19268">
      <c r="A19268" s="294" t="s">
        <v>33417</v>
      </c>
      <c r="B19268" s="294"/>
      <c r="C19268" s="294"/>
      <c r="D19268" s="294"/>
      <c r="E19268" s="294"/>
      <c r="F19268" s="294"/>
    </row>
    <row r="19269">
      <c r="A19269" s="294" t="s">
        <v>33418</v>
      </c>
      <c r="B19269" s="294"/>
      <c r="C19269" s="294"/>
      <c r="D19269" s="294"/>
      <c r="E19269" s="294"/>
      <c r="F19269" s="294"/>
    </row>
    <row r="19270">
      <c r="A19270" s="294" t="s">
        <v>33419</v>
      </c>
      <c r="B19270" s="294"/>
      <c r="C19270" s="294"/>
      <c r="D19270" s="294"/>
      <c r="E19270" s="294"/>
      <c r="F19270" s="294"/>
    </row>
    <row r="19271">
      <c r="A19271" s="294"/>
      <c r="B19271" s="294"/>
      <c r="C19271" s="294"/>
      <c r="D19271" s="294"/>
      <c r="E19271" s="294"/>
      <c r="F19271" s="294"/>
    </row>
    <row r="19272">
      <c r="A19272" s="294" t="s">
        <v>33420</v>
      </c>
      <c r="B19272" s="294"/>
      <c r="C19272" s="294"/>
      <c r="D19272" s="294"/>
      <c r="E19272" s="294"/>
      <c r="F19272" s="294"/>
    </row>
    <row r="19273">
      <c r="A19273" s="294"/>
      <c r="B19273" s="294"/>
      <c r="C19273" s="294"/>
      <c r="D19273" s="294"/>
      <c r="E19273" s="294"/>
      <c r="F19273" s="294"/>
    </row>
    <row r="19274">
      <c r="A19274" s="294" t="s">
        <v>33421</v>
      </c>
      <c r="B19274" s="294"/>
      <c r="C19274" s="294"/>
      <c r="D19274" s="294"/>
      <c r="E19274" s="294"/>
      <c r="F19274" s="294"/>
    </row>
    <row r="19275">
      <c r="A19275" s="294" t="s">
        <v>33422</v>
      </c>
      <c r="B19275" s="294"/>
      <c r="C19275" s="294"/>
      <c r="D19275" s="294"/>
      <c r="E19275" s="294"/>
      <c r="F19275" s="294"/>
    </row>
    <row r="19276">
      <c r="A19276" s="294" t="s">
        <v>33423</v>
      </c>
      <c r="B19276" s="294"/>
      <c r="C19276" s="294"/>
      <c r="D19276" s="294"/>
      <c r="E19276" s="294"/>
      <c r="F19276" s="294"/>
    </row>
    <row r="19277">
      <c r="A19277" s="294" t="s">
        <v>33424</v>
      </c>
      <c r="B19277" s="294"/>
      <c r="C19277" s="294"/>
      <c r="D19277" s="294"/>
      <c r="E19277" s="294"/>
      <c r="F19277" s="294"/>
    </row>
    <row r="19278">
      <c r="A19278" s="294" t="s">
        <v>33425</v>
      </c>
      <c r="B19278" s="294"/>
      <c r="C19278" s="294"/>
      <c r="D19278" s="294"/>
      <c r="E19278" s="294"/>
      <c r="F19278" s="294"/>
    </row>
    <row r="19279">
      <c r="A19279" s="294"/>
      <c r="B19279" s="294"/>
      <c r="C19279" s="294"/>
      <c r="D19279" s="294"/>
      <c r="E19279" s="294"/>
      <c r="F19279" s="294"/>
    </row>
    <row r="19280">
      <c r="A19280" s="294" t="s">
        <v>26253</v>
      </c>
      <c r="B19280" s="294"/>
      <c r="C19280" s="294"/>
      <c r="D19280" s="294"/>
      <c r="E19280" s="294"/>
      <c r="F19280" s="294"/>
    </row>
    <row r="19281">
      <c r="A19281" s="294"/>
      <c r="B19281" s="294"/>
      <c r="C19281" s="294"/>
      <c r="D19281" s="294"/>
      <c r="E19281" s="294"/>
      <c r="F19281" s="294"/>
    </row>
    <row r="19282">
      <c r="A19282" s="294" t="s">
        <v>33426</v>
      </c>
      <c r="B19282" s="294"/>
      <c r="C19282" s="294"/>
      <c r="D19282" s="294"/>
      <c r="E19282" s="294"/>
      <c r="F19282" s="294"/>
    </row>
    <row r="19283">
      <c r="A19283" s="294" t="s">
        <v>33427</v>
      </c>
      <c r="B19283" s="294"/>
      <c r="C19283" s="294"/>
      <c r="D19283" s="294"/>
      <c r="E19283" s="294"/>
      <c r="F19283" s="294"/>
    </row>
    <row r="19284">
      <c r="A19284" s="294" t="s">
        <v>33428</v>
      </c>
      <c r="B19284" s="294"/>
      <c r="C19284" s="294"/>
      <c r="D19284" s="294"/>
      <c r="E19284" s="294"/>
      <c r="F19284" s="294"/>
    </row>
    <row r="19285">
      <c r="A19285" s="294" t="s">
        <v>33429</v>
      </c>
      <c r="B19285" s="294"/>
      <c r="C19285" s="294"/>
      <c r="D19285" s="294"/>
      <c r="E19285" s="294"/>
      <c r="F19285" s="294"/>
    </row>
    <row r="19286">
      <c r="A19286" s="294"/>
      <c r="B19286" s="294"/>
      <c r="C19286" s="294"/>
      <c r="D19286" s="294"/>
      <c r="E19286" s="294"/>
      <c r="F19286" s="294"/>
    </row>
    <row r="19287">
      <c r="A19287" s="294" t="s">
        <v>28124</v>
      </c>
      <c r="B19287" s="294"/>
      <c r="C19287" s="294"/>
      <c r="D19287" s="294"/>
      <c r="E19287" s="294"/>
      <c r="F19287" s="294"/>
    </row>
    <row r="19288">
      <c r="A19288" s="294" t="s">
        <v>33430</v>
      </c>
      <c r="B19288" s="294"/>
      <c r="C19288" s="294"/>
      <c r="D19288" s="294"/>
      <c r="E19288" s="294"/>
      <c r="F19288" s="294"/>
    </row>
    <row r="19289">
      <c r="A19289" s="294" t="s">
        <v>21618</v>
      </c>
      <c r="B19289" s="294"/>
      <c r="C19289" s="294"/>
      <c r="D19289" s="294"/>
      <c r="E19289" s="294"/>
      <c r="F19289" s="294"/>
    </row>
    <row r="19290">
      <c r="A19290" s="294" t="s">
        <v>33431</v>
      </c>
      <c r="B19290" s="294"/>
      <c r="C19290" s="294"/>
      <c r="D19290" s="294"/>
      <c r="E19290" s="294"/>
      <c r="F19290" s="294"/>
    </row>
    <row r="19291">
      <c r="A19291" s="294"/>
      <c r="B19291" s="294"/>
      <c r="C19291" s="294"/>
      <c r="D19291" s="294"/>
      <c r="E19291" s="294"/>
      <c r="F19291" s="294"/>
    </row>
    <row r="19292">
      <c r="A19292" s="294" t="s">
        <v>22512</v>
      </c>
      <c r="B19292" s="294"/>
      <c r="C19292" s="294"/>
      <c r="D19292" s="294"/>
      <c r="E19292" s="294"/>
      <c r="F19292" s="294"/>
    </row>
    <row r="19293">
      <c r="A19293" s="294" t="s">
        <v>33432</v>
      </c>
      <c r="B19293" s="294"/>
      <c r="C19293" s="294"/>
      <c r="D19293" s="294"/>
      <c r="E19293" s="294"/>
      <c r="F19293" s="294"/>
    </row>
    <row r="19294">
      <c r="A19294" s="294"/>
      <c r="B19294" s="294"/>
      <c r="C19294" s="294"/>
      <c r="D19294" s="294"/>
      <c r="E19294" s="294"/>
      <c r="F19294" s="294"/>
    </row>
    <row r="19295">
      <c r="A19295" s="294" t="s">
        <v>33433</v>
      </c>
      <c r="B19295" s="294"/>
      <c r="C19295" s="294"/>
      <c r="D19295" s="294"/>
      <c r="E19295" s="294"/>
      <c r="F19295" s="294"/>
    </row>
    <row r="19296">
      <c r="A19296" s="294" t="s">
        <v>33434</v>
      </c>
      <c r="B19296" s="294"/>
      <c r="C19296" s="294"/>
      <c r="D19296" s="294"/>
      <c r="E19296" s="294"/>
      <c r="F19296" s="294"/>
    </row>
    <row r="19297">
      <c r="A19297" s="294" t="s">
        <v>33435</v>
      </c>
      <c r="B19297" s="294"/>
      <c r="C19297" s="294"/>
      <c r="D19297" s="294"/>
      <c r="E19297" s="294"/>
      <c r="F19297" s="294"/>
    </row>
    <row r="19298">
      <c r="A19298" s="294" t="s">
        <v>33436</v>
      </c>
      <c r="B19298" s="294"/>
      <c r="C19298" s="294"/>
      <c r="D19298" s="294"/>
      <c r="E19298" s="294"/>
      <c r="F19298" s="294"/>
    </row>
    <row r="19299">
      <c r="A19299" s="294" t="s">
        <v>21892</v>
      </c>
      <c r="B19299" s="294"/>
      <c r="C19299" s="294"/>
      <c r="D19299" s="294"/>
      <c r="E19299" s="294"/>
      <c r="F19299" s="294"/>
    </row>
    <row r="19300">
      <c r="A19300" s="294" t="s">
        <v>33437</v>
      </c>
      <c r="B19300" s="294"/>
      <c r="C19300" s="294"/>
      <c r="D19300" s="294"/>
      <c r="E19300" s="294"/>
      <c r="F19300" s="294"/>
    </row>
    <row r="19301">
      <c r="A19301" s="294" t="s">
        <v>33438</v>
      </c>
      <c r="B19301" s="294"/>
      <c r="C19301" s="294"/>
      <c r="D19301" s="294"/>
      <c r="E19301" s="294"/>
      <c r="F19301" s="294"/>
    </row>
    <row r="19302">
      <c r="A19302" s="294" t="s">
        <v>33439</v>
      </c>
      <c r="B19302" s="294"/>
      <c r="C19302" s="294"/>
      <c r="D19302" s="294"/>
      <c r="E19302" s="294"/>
      <c r="F19302" s="294"/>
    </row>
    <row r="19303">
      <c r="A19303" s="294"/>
      <c r="B19303" s="294"/>
      <c r="C19303" s="294"/>
      <c r="D19303" s="294"/>
      <c r="E19303" s="294"/>
      <c r="F19303" s="294"/>
    </row>
    <row r="19304">
      <c r="A19304" s="294" t="s">
        <v>25263</v>
      </c>
      <c r="B19304" s="294"/>
      <c r="C19304" s="294"/>
      <c r="D19304" s="294"/>
      <c r="E19304" s="294"/>
      <c r="F19304" s="294"/>
    </row>
    <row r="19305">
      <c r="A19305" s="294" t="s">
        <v>23704</v>
      </c>
      <c r="B19305" s="294"/>
      <c r="C19305" s="294"/>
      <c r="D19305" s="294"/>
      <c r="E19305" s="294"/>
      <c r="F19305" s="294"/>
    </row>
    <row r="19306">
      <c r="A19306" s="294"/>
      <c r="B19306" s="294"/>
      <c r="C19306" s="294"/>
      <c r="D19306" s="294"/>
      <c r="E19306" s="294"/>
      <c r="F19306" s="294"/>
    </row>
    <row r="19307">
      <c r="A19307" s="294" t="s">
        <v>23810</v>
      </c>
      <c r="B19307" s="294"/>
      <c r="C19307" s="294"/>
      <c r="D19307" s="294"/>
      <c r="E19307" s="294"/>
      <c r="F19307" s="294"/>
    </row>
    <row r="19308">
      <c r="A19308" s="294" t="s">
        <v>33328</v>
      </c>
      <c r="B19308" s="294"/>
      <c r="C19308" s="294"/>
      <c r="D19308" s="294"/>
      <c r="E19308" s="294"/>
      <c r="F19308" s="294"/>
    </row>
    <row r="19309">
      <c r="A19309" s="294" t="s">
        <v>33440</v>
      </c>
      <c r="B19309" s="294"/>
      <c r="C19309" s="294"/>
      <c r="D19309" s="294"/>
      <c r="E19309" s="294"/>
      <c r="F19309" s="294"/>
    </row>
    <row r="19310">
      <c r="A19310" s="294" t="s">
        <v>33441</v>
      </c>
      <c r="B19310" s="294"/>
      <c r="C19310" s="294"/>
      <c r="D19310" s="294"/>
      <c r="E19310" s="294"/>
      <c r="F19310" s="294"/>
    </row>
    <row r="19311">
      <c r="A19311" s="294" t="s">
        <v>33442</v>
      </c>
      <c r="B19311" s="294"/>
      <c r="C19311" s="294"/>
      <c r="D19311" s="294"/>
      <c r="E19311" s="294"/>
      <c r="F19311" s="294"/>
    </row>
    <row r="19312">
      <c r="A19312" s="294" t="s">
        <v>33443</v>
      </c>
      <c r="B19312" s="294"/>
      <c r="C19312" s="294"/>
      <c r="D19312" s="294"/>
      <c r="E19312" s="294"/>
      <c r="F19312" s="294"/>
    </row>
    <row r="19313">
      <c r="A19313" s="294"/>
      <c r="B19313" s="294"/>
      <c r="C19313" s="294"/>
      <c r="D19313" s="294"/>
      <c r="E19313" s="294"/>
      <c r="F19313" s="294"/>
    </row>
    <row r="19314">
      <c r="A19314" s="294" t="s">
        <v>23362</v>
      </c>
      <c r="B19314" s="294"/>
      <c r="C19314" s="294"/>
      <c r="D19314" s="294"/>
      <c r="E19314" s="294"/>
      <c r="F19314" s="294"/>
    </row>
    <row r="19315">
      <c r="A19315" s="294" t="s">
        <v>23068</v>
      </c>
      <c r="B19315" s="294"/>
      <c r="C19315" s="294"/>
      <c r="D19315" s="294"/>
      <c r="E19315" s="294"/>
      <c r="F19315" s="294"/>
    </row>
    <row r="19316">
      <c r="A19316" s="294"/>
      <c r="B19316" s="294"/>
      <c r="C19316" s="294"/>
      <c r="D19316" s="294"/>
      <c r="E19316" s="294"/>
      <c r="F19316" s="294"/>
    </row>
    <row r="19317">
      <c r="A19317" s="294" t="s">
        <v>33444</v>
      </c>
      <c r="B19317" s="294"/>
      <c r="C19317" s="294"/>
      <c r="D19317" s="294"/>
      <c r="E19317" s="294"/>
      <c r="F19317" s="294"/>
    </row>
    <row r="19318">
      <c r="A19318" s="294" t="s">
        <v>33445</v>
      </c>
      <c r="B19318" s="294"/>
      <c r="C19318" s="294"/>
      <c r="D19318" s="294"/>
      <c r="E19318" s="294"/>
      <c r="F19318" s="294"/>
    </row>
    <row r="19319">
      <c r="A19319" s="294" t="s">
        <v>33446</v>
      </c>
      <c r="B19319" s="294"/>
      <c r="C19319" s="294"/>
      <c r="D19319" s="294"/>
      <c r="E19319" s="294"/>
      <c r="F19319" s="294"/>
    </row>
    <row r="19320">
      <c r="A19320" s="294" t="s">
        <v>33447</v>
      </c>
      <c r="B19320" s="294"/>
      <c r="C19320" s="294"/>
      <c r="D19320" s="294"/>
      <c r="E19320" s="294"/>
      <c r="F19320" s="294"/>
    </row>
    <row r="19321">
      <c r="A19321" s="294" t="s">
        <v>33448</v>
      </c>
      <c r="B19321" s="294"/>
      <c r="C19321" s="294"/>
      <c r="D19321" s="294"/>
      <c r="E19321" s="294"/>
      <c r="F19321" s="294"/>
    </row>
    <row r="19322">
      <c r="A19322" s="294" t="s">
        <v>33449</v>
      </c>
      <c r="B19322" s="294"/>
      <c r="C19322" s="294"/>
      <c r="D19322" s="294"/>
      <c r="E19322" s="294"/>
      <c r="F19322" s="294"/>
    </row>
    <row r="19323">
      <c r="A19323" s="294" t="s">
        <v>33450</v>
      </c>
      <c r="B19323" s="294"/>
      <c r="C19323" s="294"/>
      <c r="D19323" s="294"/>
      <c r="E19323" s="294"/>
      <c r="F19323" s="294"/>
    </row>
    <row r="19324">
      <c r="A19324" s="294" t="s">
        <v>33451</v>
      </c>
      <c r="B19324" s="294"/>
      <c r="C19324" s="294"/>
      <c r="D19324" s="294"/>
      <c r="E19324" s="294"/>
      <c r="F19324" s="294"/>
    </row>
    <row r="19325">
      <c r="A19325" s="294"/>
      <c r="B19325" s="294"/>
      <c r="C19325" s="294"/>
      <c r="D19325" s="294"/>
      <c r="E19325" s="294"/>
      <c r="F19325" s="294"/>
    </row>
    <row r="19326">
      <c r="A19326" s="294" t="s">
        <v>21401</v>
      </c>
      <c r="B19326" s="294"/>
      <c r="C19326" s="294"/>
      <c r="D19326" s="294"/>
      <c r="E19326" s="294"/>
      <c r="F19326" s="294"/>
    </row>
    <row r="19327">
      <c r="A19327" s="294"/>
      <c r="B19327" s="294"/>
      <c r="C19327" s="294"/>
      <c r="D19327" s="294"/>
      <c r="E19327" s="294"/>
      <c r="F19327" s="294"/>
    </row>
    <row r="19328">
      <c r="A19328" s="294" t="s">
        <v>33452</v>
      </c>
      <c r="B19328" s="294"/>
      <c r="C19328" s="294"/>
      <c r="D19328" s="294"/>
      <c r="E19328" s="294"/>
      <c r="F19328" s="294"/>
    </row>
    <row r="19329">
      <c r="A19329" s="294" t="s">
        <v>33453</v>
      </c>
      <c r="B19329" s="294"/>
      <c r="C19329" s="294"/>
      <c r="D19329" s="294"/>
      <c r="E19329" s="294"/>
      <c r="F19329" s="294"/>
    </row>
    <row r="19330">
      <c r="A19330" s="294" t="s">
        <v>33454</v>
      </c>
      <c r="B19330" s="294"/>
      <c r="C19330" s="294"/>
      <c r="D19330" s="294"/>
      <c r="E19330" s="294"/>
      <c r="F19330" s="294"/>
    </row>
    <row r="19331">
      <c r="A19331" s="294" t="s">
        <v>33455</v>
      </c>
      <c r="B19331" s="294"/>
      <c r="C19331" s="294"/>
      <c r="D19331" s="294"/>
      <c r="E19331" s="294"/>
      <c r="F19331" s="294"/>
    </row>
    <row r="19332">
      <c r="A19332" s="294" t="s">
        <v>33456</v>
      </c>
      <c r="B19332" s="294"/>
      <c r="C19332" s="294"/>
      <c r="D19332" s="294"/>
      <c r="E19332" s="294"/>
      <c r="F19332" s="294"/>
    </row>
    <row r="19333">
      <c r="A19333" s="294" t="s">
        <v>33457</v>
      </c>
      <c r="B19333" s="294"/>
      <c r="C19333" s="294"/>
      <c r="D19333" s="294"/>
      <c r="E19333" s="294"/>
      <c r="F19333" s="294"/>
    </row>
    <row r="19334">
      <c r="A19334" s="294" t="s">
        <v>33458</v>
      </c>
      <c r="B19334" s="294"/>
      <c r="C19334" s="294"/>
      <c r="D19334" s="294"/>
      <c r="E19334" s="294"/>
      <c r="F19334" s="294"/>
    </row>
    <row r="19335">
      <c r="A19335" s="294"/>
      <c r="B19335" s="294"/>
      <c r="C19335" s="294"/>
      <c r="D19335" s="294"/>
      <c r="E19335" s="294"/>
      <c r="F19335" s="294"/>
    </row>
    <row r="19336">
      <c r="A19336" s="294" t="s">
        <v>22239</v>
      </c>
      <c r="B19336" s="294"/>
      <c r="C19336" s="294"/>
      <c r="D19336" s="294"/>
      <c r="E19336" s="294"/>
      <c r="F19336" s="294"/>
    </row>
    <row r="19337">
      <c r="A19337" s="294"/>
      <c r="B19337" s="294"/>
      <c r="C19337" s="294"/>
      <c r="D19337" s="294"/>
      <c r="E19337" s="294"/>
      <c r="F19337" s="294"/>
    </row>
    <row r="19338">
      <c r="A19338" s="294" t="s">
        <v>33459</v>
      </c>
      <c r="B19338" s="294"/>
      <c r="C19338" s="294"/>
      <c r="D19338" s="294"/>
      <c r="E19338" s="294"/>
      <c r="F19338" s="294"/>
    </row>
    <row r="19339">
      <c r="A19339" s="294" t="s">
        <v>33142</v>
      </c>
      <c r="B19339" s="294"/>
      <c r="C19339" s="294"/>
      <c r="D19339" s="294"/>
      <c r="E19339" s="294"/>
      <c r="F19339" s="294"/>
    </row>
    <row r="19340">
      <c r="A19340" s="294" t="s">
        <v>33460</v>
      </c>
      <c r="B19340" s="294"/>
      <c r="C19340" s="294"/>
      <c r="D19340" s="294"/>
      <c r="E19340" s="294"/>
      <c r="F19340" s="294"/>
    </row>
    <row r="19341">
      <c r="A19341" s="294" t="s">
        <v>33461</v>
      </c>
      <c r="B19341" s="294"/>
      <c r="C19341" s="294"/>
      <c r="D19341" s="294"/>
      <c r="E19341" s="294"/>
      <c r="F19341" s="294"/>
    </row>
    <row r="19342">
      <c r="A19342" s="294" t="s">
        <v>33462</v>
      </c>
      <c r="B19342" s="294"/>
      <c r="C19342" s="294"/>
      <c r="D19342" s="294"/>
      <c r="E19342" s="294"/>
      <c r="F19342" s="294"/>
    </row>
    <row r="19343">
      <c r="A19343" s="294" t="s">
        <v>33463</v>
      </c>
      <c r="B19343" s="294"/>
      <c r="C19343" s="294"/>
      <c r="D19343" s="294"/>
      <c r="E19343" s="294"/>
      <c r="F19343" s="294"/>
    </row>
    <row r="19344">
      <c r="A19344" s="294" t="s">
        <v>33464</v>
      </c>
      <c r="B19344" s="294"/>
      <c r="C19344" s="294"/>
      <c r="D19344" s="294"/>
      <c r="E19344" s="294"/>
      <c r="F19344" s="294"/>
    </row>
    <row r="19345">
      <c r="A19345" s="294" t="s">
        <v>33465</v>
      </c>
      <c r="B19345" s="294"/>
      <c r="C19345" s="294"/>
      <c r="D19345" s="294"/>
      <c r="E19345" s="294"/>
      <c r="F19345" s="294"/>
    </row>
    <row r="19346">
      <c r="A19346" s="294" t="s">
        <v>33466</v>
      </c>
      <c r="B19346" s="294"/>
      <c r="C19346" s="294"/>
      <c r="D19346" s="294"/>
      <c r="E19346" s="294"/>
      <c r="F19346" s="294"/>
    </row>
    <row r="19347">
      <c r="A19347" s="294" t="s">
        <v>33467</v>
      </c>
      <c r="B19347" s="294"/>
      <c r="C19347" s="294"/>
      <c r="D19347" s="294"/>
      <c r="E19347" s="294"/>
      <c r="F19347" s="294"/>
    </row>
    <row r="19348">
      <c r="A19348" s="294" t="s">
        <v>33468</v>
      </c>
      <c r="B19348" s="294"/>
      <c r="C19348" s="294"/>
      <c r="D19348" s="294"/>
      <c r="E19348" s="294"/>
      <c r="F19348" s="294"/>
    </row>
    <row r="19349">
      <c r="A19349" s="294" t="s">
        <v>33469</v>
      </c>
      <c r="B19349" s="294"/>
      <c r="C19349" s="294"/>
      <c r="D19349" s="294"/>
      <c r="E19349" s="294"/>
      <c r="F19349" s="294"/>
    </row>
    <row r="19350">
      <c r="A19350" s="294" t="s">
        <v>33470</v>
      </c>
      <c r="B19350" s="294"/>
      <c r="C19350" s="294"/>
      <c r="D19350" s="294"/>
      <c r="E19350" s="294"/>
      <c r="F19350" s="294"/>
    </row>
    <row r="19351">
      <c r="A19351" s="294" t="s">
        <v>33471</v>
      </c>
      <c r="B19351" s="294"/>
      <c r="C19351" s="294"/>
      <c r="D19351" s="294"/>
      <c r="E19351" s="294"/>
      <c r="F19351" s="294"/>
    </row>
    <row r="19352">
      <c r="A19352" s="294" t="s">
        <v>33472</v>
      </c>
      <c r="B19352" s="294"/>
      <c r="C19352" s="294"/>
      <c r="D19352" s="294"/>
      <c r="E19352" s="294"/>
      <c r="F19352" s="294"/>
    </row>
    <row r="19353">
      <c r="A19353" s="294" t="s">
        <v>33473</v>
      </c>
      <c r="B19353" s="294"/>
      <c r="C19353" s="294"/>
      <c r="D19353" s="294"/>
      <c r="E19353" s="294"/>
      <c r="F19353" s="294"/>
    </row>
    <row r="19354">
      <c r="A19354" s="294"/>
      <c r="B19354" s="294"/>
      <c r="C19354" s="294"/>
      <c r="D19354" s="294"/>
      <c r="E19354" s="294"/>
      <c r="F19354" s="294"/>
    </row>
    <row r="19355">
      <c r="A19355" s="294" t="s">
        <v>21990</v>
      </c>
      <c r="B19355" s="294"/>
      <c r="C19355" s="294"/>
      <c r="D19355" s="294"/>
      <c r="E19355" s="294"/>
      <c r="F19355" s="294"/>
    </row>
    <row r="19356">
      <c r="A19356" s="294"/>
      <c r="B19356" s="294"/>
      <c r="C19356" s="294"/>
      <c r="D19356" s="294"/>
      <c r="E19356" s="294"/>
      <c r="F19356" s="294"/>
    </row>
    <row r="19357">
      <c r="A19357" s="294" t="s">
        <v>33474</v>
      </c>
      <c r="B19357" s="294"/>
      <c r="C19357" s="294"/>
      <c r="D19357" s="294"/>
      <c r="E19357" s="294"/>
      <c r="F19357" s="294"/>
    </row>
    <row r="19358">
      <c r="A19358" s="294" t="s">
        <v>33475</v>
      </c>
      <c r="B19358" s="294"/>
      <c r="C19358" s="294"/>
      <c r="D19358" s="294"/>
      <c r="E19358" s="294"/>
      <c r="F19358" s="294"/>
    </row>
    <row r="19359">
      <c r="A19359" s="294" t="s">
        <v>33476</v>
      </c>
      <c r="B19359" s="294"/>
      <c r="C19359" s="294"/>
      <c r="D19359" s="294"/>
      <c r="E19359" s="294"/>
      <c r="F19359" s="294"/>
    </row>
    <row r="19360">
      <c r="A19360" s="294" t="s">
        <v>33477</v>
      </c>
      <c r="B19360" s="294"/>
      <c r="C19360" s="294"/>
      <c r="D19360" s="294"/>
      <c r="E19360" s="294"/>
      <c r="F19360" s="294"/>
    </row>
    <row r="19361">
      <c r="A19361" s="294" t="s">
        <v>33478</v>
      </c>
      <c r="B19361" s="294"/>
      <c r="C19361" s="294"/>
      <c r="D19361" s="294"/>
      <c r="E19361" s="294"/>
      <c r="F19361" s="294"/>
    </row>
    <row r="19362">
      <c r="A19362" s="294" t="s">
        <v>33479</v>
      </c>
      <c r="B19362" s="294"/>
      <c r="C19362" s="294"/>
      <c r="D19362" s="294"/>
      <c r="E19362" s="294"/>
      <c r="F19362" s="294"/>
    </row>
    <row r="19363">
      <c r="A19363" s="294" t="s">
        <v>33480</v>
      </c>
      <c r="B19363" s="294"/>
      <c r="C19363" s="294"/>
      <c r="D19363" s="294"/>
      <c r="E19363" s="294"/>
      <c r="F19363" s="294"/>
    </row>
    <row r="19364">
      <c r="A19364" s="294" t="s">
        <v>33481</v>
      </c>
      <c r="B19364" s="294"/>
      <c r="C19364" s="294"/>
      <c r="D19364" s="294"/>
      <c r="E19364" s="294"/>
      <c r="F19364" s="294"/>
    </row>
    <row r="19365">
      <c r="A19365" s="294" t="s">
        <v>33482</v>
      </c>
      <c r="B19365" s="294"/>
      <c r="C19365" s="294"/>
      <c r="D19365" s="294"/>
      <c r="E19365" s="294"/>
      <c r="F19365" s="294"/>
    </row>
    <row r="19366">
      <c r="A19366" s="294" t="s">
        <v>33163</v>
      </c>
      <c r="B19366" s="294"/>
      <c r="C19366" s="294"/>
      <c r="D19366" s="294"/>
      <c r="E19366" s="294"/>
      <c r="F19366" s="294"/>
    </row>
    <row r="19367">
      <c r="A19367" s="294" t="s">
        <v>33483</v>
      </c>
      <c r="B19367" s="294"/>
      <c r="C19367" s="294"/>
      <c r="D19367" s="294"/>
      <c r="E19367" s="294"/>
      <c r="F19367" s="294"/>
    </row>
    <row r="19368">
      <c r="A19368" s="294"/>
      <c r="B19368" s="294"/>
      <c r="C19368" s="294"/>
      <c r="D19368" s="294"/>
      <c r="E19368" s="294"/>
      <c r="F19368" s="294"/>
    </row>
    <row r="19369">
      <c r="A19369" s="294"/>
      <c r="B19369" s="294"/>
      <c r="C19369" s="294"/>
      <c r="D19369" s="294"/>
      <c r="E19369" s="294"/>
      <c r="F19369" s="294"/>
    </row>
    <row r="19370">
      <c r="A19370" s="294" t="s">
        <v>28124</v>
      </c>
      <c r="B19370" s="294"/>
      <c r="C19370" s="294"/>
      <c r="D19370" s="294"/>
      <c r="E19370" s="294"/>
      <c r="F19370" s="294"/>
    </row>
    <row r="19371">
      <c r="A19371" s="294" t="s">
        <v>33484</v>
      </c>
      <c r="B19371" s="294"/>
      <c r="C19371" s="294"/>
      <c r="D19371" s="294"/>
      <c r="E19371" s="294"/>
      <c r="F19371" s="294"/>
    </row>
    <row r="19372">
      <c r="A19372" s="294" t="s">
        <v>21672</v>
      </c>
      <c r="B19372" s="294"/>
      <c r="C19372" s="294"/>
      <c r="D19372" s="294"/>
      <c r="E19372" s="294"/>
      <c r="F19372" s="294"/>
    </row>
    <row r="19373">
      <c r="A19373" s="294" t="s">
        <v>33431</v>
      </c>
      <c r="B19373" s="294"/>
      <c r="C19373" s="294"/>
      <c r="D19373" s="294"/>
      <c r="E19373" s="294"/>
      <c r="F19373" s="294"/>
    </row>
    <row r="19374">
      <c r="A19374" s="294"/>
      <c r="B19374" s="294"/>
      <c r="C19374" s="294"/>
      <c r="D19374" s="294"/>
      <c r="E19374" s="294"/>
      <c r="F19374" s="294"/>
    </row>
    <row r="19375">
      <c r="A19375" s="294" t="s">
        <v>21315</v>
      </c>
      <c r="B19375" s="294"/>
      <c r="C19375" s="294"/>
      <c r="D19375" s="294"/>
      <c r="E19375" s="294"/>
      <c r="F19375" s="294"/>
    </row>
    <row r="19376">
      <c r="A19376" s="294"/>
      <c r="B19376" s="294"/>
      <c r="C19376" s="294"/>
      <c r="D19376" s="294"/>
      <c r="E19376" s="294"/>
      <c r="F19376" s="294"/>
    </row>
    <row r="19377">
      <c r="A19377" s="294" t="s">
        <v>33485</v>
      </c>
      <c r="B19377" s="294"/>
      <c r="C19377" s="294"/>
      <c r="D19377" s="294"/>
      <c r="E19377" s="294"/>
      <c r="F19377" s="294"/>
    </row>
    <row r="19378">
      <c r="A19378" s="294" t="s">
        <v>33486</v>
      </c>
      <c r="B19378" s="294"/>
      <c r="C19378" s="294"/>
      <c r="D19378" s="294"/>
      <c r="E19378" s="294"/>
      <c r="F19378" s="294"/>
    </row>
    <row r="19379">
      <c r="A19379" s="294" t="s">
        <v>33487</v>
      </c>
      <c r="B19379" s="294"/>
      <c r="C19379" s="294"/>
      <c r="D19379" s="294"/>
      <c r="E19379" s="294"/>
      <c r="F19379" s="294"/>
    </row>
    <row r="19380">
      <c r="A19380" s="294" t="s">
        <v>33488</v>
      </c>
      <c r="B19380" s="294"/>
      <c r="C19380" s="294"/>
      <c r="D19380" s="294"/>
      <c r="E19380" s="294"/>
      <c r="F19380" s="294"/>
    </row>
    <row r="19381">
      <c r="A19381" s="294" t="s">
        <v>33489</v>
      </c>
      <c r="B19381" s="294"/>
      <c r="C19381" s="294"/>
      <c r="D19381" s="294"/>
      <c r="E19381" s="294"/>
      <c r="F19381" s="294"/>
    </row>
    <row r="19382">
      <c r="A19382" s="294" t="s">
        <v>33490</v>
      </c>
      <c r="B19382" s="294"/>
      <c r="C19382" s="294"/>
      <c r="D19382" s="294"/>
      <c r="E19382" s="294"/>
      <c r="F19382" s="294"/>
    </row>
    <row r="19383">
      <c r="A19383" s="294" t="s">
        <v>33491</v>
      </c>
      <c r="B19383" s="294"/>
      <c r="C19383" s="294"/>
      <c r="D19383" s="294"/>
      <c r="E19383" s="294"/>
      <c r="F19383" s="294"/>
    </row>
    <row r="19384">
      <c r="A19384" s="294" t="s">
        <v>33492</v>
      </c>
      <c r="B19384" s="294"/>
      <c r="C19384" s="294"/>
      <c r="D19384" s="294"/>
      <c r="E19384" s="294"/>
      <c r="F19384" s="294"/>
    </row>
    <row r="19385">
      <c r="A19385" s="294" t="s">
        <v>33493</v>
      </c>
      <c r="B19385" s="294"/>
      <c r="C19385" s="294"/>
      <c r="D19385" s="294"/>
      <c r="E19385" s="294"/>
      <c r="F19385" s="294"/>
    </row>
    <row r="19386">
      <c r="A19386" s="294" t="s">
        <v>33494</v>
      </c>
      <c r="B19386" s="294"/>
      <c r="C19386" s="294"/>
      <c r="D19386" s="294"/>
      <c r="E19386" s="294"/>
      <c r="F19386" s="294"/>
    </row>
    <row r="19387">
      <c r="A19387" s="294"/>
      <c r="B19387" s="294"/>
      <c r="C19387" s="294"/>
      <c r="D19387" s="294"/>
      <c r="E19387" s="294"/>
      <c r="F19387" s="294"/>
    </row>
    <row r="19388">
      <c r="A19388" s="294"/>
      <c r="B19388" s="294"/>
      <c r="C19388" s="294"/>
      <c r="D19388" s="294"/>
      <c r="E19388" s="294"/>
      <c r="F19388" s="294"/>
    </row>
    <row r="19389">
      <c r="A19389" s="294"/>
      <c r="B19389" s="294"/>
      <c r="C19389" s="294"/>
      <c r="D19389" s="294"/>
      <c r="E19389" s="294"/>
      <c r="F19389" s="294"/>
    </row>
    <row r="19390">
      <c r="A19390" s="294" t="s">
        <v>22564</v>
      </c>
      <c r="B19390" s="294"/>
      <c r="C19390" s="294"/>
      <c r="D19390" s="294"/>
      <c r="E19390" s="294"/>
      <c r="F19390" s="294"/>
    </row>
    <row r="19391">
      <c r="A19391" s="294" t="s">
        <v>20470</v>
      </c>
      <c r="B19391" s="294"/>
      <c r="C19391" s="294"/>
      <c r="D19391" s="294"/>
      <c r="E19391" s="294"/>
      <c r="F19391" s="294"/>
    </row>
    <row r="19392">
      <c r="A19392" s="294"/>
      <c r="B19392" s="294"/>
      <c r="C19392" s="294"/>
      <c r="D19392" s="294"/>
      <c r="E19392" s="294"/>
      <c r="F19392" s="294"/>
    </row>
    <row r="19393">
      <c r="A19393" s="294" t="s">
        <v>33495</v>
      </c>
      <c r="B19393" s="294"/>
      <c r="C19393" s="294"/>
      <c r="D19393" s="294"/>
      <c r="E19393" s="294"/>
      <c r="F19393" s="294"/>
    </row>
    <row r="19394">
      <c r="A19394" s="294" t="s">
        <v>33496</v>
      </c>
      <c r="B19394" s="294"/>
      <c r="C19394" s="294"/>
      <c r="D19394" s="294"/>
      <c r="E19394" s="294"/>
      <c r="F19394" s="294"/>
    </row>
    <row r="19395">
      <c r="A19395" s="294" t="s">
        <v>33497</v>
      </c>
      <c r="B19395" s="294"/>
      <c r="C19395" s="294"/>
      <c r="D19395" s="294"/>
      <c r="E19395" s="294"/>
      <c r="F19395" s="294"/>
    </row>
    <row r="19396">
      <c r="A19396" s="294" t="s">
        <v>33498</v>
      </c>
      <c r="B19396" s="294"/>
      <c r="C19396" s="294"/>
      <c r="D19396" s="294"/>
      <c r="E19396" s="294"/>
      <c r="F19396" s="294"/>
    </row>
    <row r="19397">
      <c r="A19397" s="294" t="s">
        <v>33499</v>
      </c>
      <c r="B19397" s="294"/>
      <c r="C19397" s="294"/>
      <c r="D19397" s="294"/>
      <c r="E19397" s="294"/>
      <c r="F19397" s="294"/>
    </row>
    <row r="19398">
      <c r="A19398" s="294"/>
      <c r="B19398" s="294"/>
      <c r="C19398" s="294"/>
      <c r="D19398" s="294"/>
      <c r="E19398" s="294"/>
      <c r="F19398" s="294"/>
    </row>
    <row r="19399">
      <c r="A19399" s="294" t="s">
        <v>24089</v>
      </c>
      <c r="B19399" s="294"/>
      <c r="C19399" s="294"/>
      <c r="D19399" s="294"/>
      <c r="E19399" s="294"/>
      <c r="F19399" s="294"/>
    </row>
    <row r="19400">
      <c r="A19400" s="294" t="s">
        <v>33500</v>
      </c>
      <c r="B19400" s="294"/>
      <c r="C19400" s="294"/>
      <c r="D19400" s="294"/>
      <c r="E19400" s="294"/>
      <c r="F19400" s="294"/>
    </row>
    <row r="19401">
      <c r="A19401" s="294"/>
      <c r="B19401" s="294"/>
      <c r="C19401" s="294"/>
      <c r="D19401" s="294"/>
      <c r="E19401" s="294"/>
      <c r="F19401" s="294"/>
    </row>
    <row r="19402">
      <c r="A19402" s="294" t="s">
        <v>33501</v>
      </c>
      <c r="B19402" s="294"/>
      <c r="C19402" s="294"/>
      <c r="D19402" s="294"/>
      <c r="E19402" s="294"/>
      <c r="F19402" s="294"/>
    </row>
    <row r="19403">
      <c r="A19403" s="294" t="s">
        <v>33374</v>
      </c>
      <c r="B19403" s="294"/>
      <c r="C19403" s="294"/>
      <c r="D19403" s="294"/>
      <c r="E19403" s="294"/>
      <c r="F19403" s="294"/>
    </row>
    <row r="19404">
      <c r="A19404" s="294" t="s">
        <v>33375</v>
      </c>
      <c r="B19404" s="294"/>
      <c r="C19404" s="294"/>
      <c r="D19404" s="294"/>
      <c r="E19404" s="294"/>
      <c r="F19404" s="294"/>
    </row>
    <row r="19405">
      <c r="A19405" s="294" t="s">
        <v>33502</v>
      </c>
      <c r="B19405" s="294"/>
      <c r="C19405" s="294"/>
      <c r="D19405" s="294"/>
      <c r="E19405" s="294"/>
      <c r="F19405" s="294"/>
    </row>
    <row r="19406">
      <c r="A19406" s="294" t="s">
        <v>33503</v>
      </c>
      <c r="B19406" s="294"/>
      <c r="C19406" s="294"/>
      <c r="D19406" s="294"/>
      <c r="E19406" s="294"/>
      <c r="F19406" s="294"/>
    </row>
    <row r="19407">
      <c r="A19407" s="294" t="s">
        <v>33504</v>
      </c>
      <c r="B19407" s="294"/>
      <c r="C19407" s="294"/>
      <c r="D19407" s="294"/>
      <c r="E19407" s="294"/>
      <c r="F19407" s="294"/>
    </row>
    <row r="19408">
      <c r="A19408" s="294" t="s">
        <v>33505</v>
      </c>
      <c r="B19408" s="294"/>
      <c r="C19408" s="294"/>
      <c r="D19408" s="294"/>
      <c r="E19408" s="294"/>
      <c r="F19408" s="294"/>
    </row>
    <row r="19409">
      <c r="A19409" s="294"/>
      <c r="B19409" s="294"/>
      <c r="C19409" s="294"/>
      <c r="D19409" s="294"/>
      <c r="E19409" s="294"/>
      <c r="F19409" s="294"/>
    </row>
    <row r="19410">
      <c r="A19410" s="294" t="s">
        <v>22572</v>
      </c>
      <c r="B19410" s="294"/>
      <c r="C19410" s="294"/>
      <c r="D19410" s="294"/>
      <c r="E19410" s="294"/>
      <c r="F19410" s="294"/>
    </row>
    <row r="19411">
      <c r="A19411" s="294" t="s">
        <v>33506</v>
      </c>
      <c r="B19411" s="294"/>
      <c r="C19411" s="294"/>
      <c r="D19411" s="294"/>
      <c r="E19411" s="294"/>
      <c r="F19411" s="294"/>
    </row>
    <row r="19412">
      <c r="A19412" s="294"/>
      <c r="B19412" s="294"/>
      <c r="C19412" s="294"/>
      <c r="D19412" s="294"/>
      <c r="E19412" s="294"/>
      <c r="F19412" s="294"/>
    </row>
    <row r="19413">
      <c r="A19413" s="294" t="s">
        <v>33507</v>
      </c>
      <c r="B19413" s="294"/>
      <c r="C19413" s="294"/>
      <c r="D19413" s="294"/>
      <c r="E19413" s="294"/>
      <c r="F19413" s="294"/>
    </row>
    <row r="19414">
      <c r="A19414" s="294" t="s">
        <v>33508</v>
      </c>
      <c r="B19414" s="294"/>
      <c r="C19414" s="294"/>
      <c r="D19414" s="294"/>
      <c r="E19414" s="294"/>
      <c r="F19414" s="294"/>
    </row>
    <row r="19415">
      <c r="A19415" s="294" t="s">
        <v>33509</v>
      </c>
      <c r="B19415" s="294"/>
      <c r="C19415" s="294"/>
      <c r="D19415" s="294"/>
      <c r="E19415" s="294"/>
      <c r="F19415" s="294"/>
    </row>
    <row r="19416">
      <c r="A19416" s="294"/>
      <c r="B19416" s="294"/>
      <c r="C19416" s="294"/>
      <c r="D19416" s="294"/>
      <c r="E19416" s="294"/>
      <c r="F19416" s="294"/>
    </row>
    <row r="19417">
      <c r="A19417" s="294" t="s">
        <v>24735</v>
      </c>
      <c r="B19417" s="294"/>
      <c r="C19417" s="294"/>
      <c r="D19417" s="294"/>
      <c r="E19417" s="294"/>
      <c r="F19417" s="294"/>
    </row>
    <row r="19418">
      <c r="A19418" s="294" t="s">
        <v>33510</v>
      </c>
      <c r="B19418" s="294"/>
      <c r="C19418" s="294"/>
      <c r="D19418" s="294"/>
      <c r="E19418" s="294"/>
      <c r="F19418" s="294"/>
    </row>
    <row r="19419">
      <c r="A19419" s="294"/>
      <c r="B19419" s="294"/>
      <c r="C19419" s="294"/>
      <c r="D19419" s="294"/>
      <c r="E19419" s="294"/>
      <c r="F19419" s="294"/>
    </row>
    <row r="19420">
      <c r="A19420" s="294" t="s">
        <v>33511</v>
      </c>
      <c r="B19420" s="294"/>
      <c r="C19420" s="294"/>
      <c r="D19420" s="294"/>
      <c r="E19420" s="294"/>
      <c r="F19420" s="294"/>
    </row>
    <row r="19421">
      <c r="A19421" s="294" t="s">
        <v>33512</v>
      </c>
      <c r="B19421" s="294"/>
      <c r="C19421" s="294"/>
      <c r="D19421" s="294"/>
      <c r="E19421" s="294"/>
      <c r="F19421" s="294"/>
    </row>
    <row r="19422">
      <c r="A19422" s="294" t="s">
        <v>33513</v>
      </c>
      <c r="B19422" s="294"/>
      <c r="C19422" s="294"/>
      <c r="D19422" s="294"/>
      <c r="E19422" s="294"/>
      <c r="F19422" s="294"/>
    </row>
    <row r="19423">
      <c r="A19423" s="294"/>
      <c r="B19423" s="294"/>
      <c r="C19423" s="294"/>
      <c r="D19423" s="294"/>
      <c r="E19423" s="294"/>
      <c r="F19423" s="294"/>
    </row>
    <row r="19424">
      <c r="A19424" s="294" t="s">
        <v>24952</v>
      </c>
      <c r="B19424" s="294"/>
      <c r="C19424" s="294"/>
      <c r="D19424" s="294"/>
      <c r="E19424" s="294"/>
      <c r="F19424" s="294"/>
    </row>
    <row r="19425">
      <c r="A19425" s="294" t="s">
        <v>25456</v>
      </c>
      <c r="B19425" s="294"/>
      <c r="C19425" s="294"/>
      <c r="D19425" s="294"/>
      <c r="E19425" s="294"/>
      <c r="F19425" s="294"/>
    </row>
    <row r="19426">
      <c r="A19426" s="294"/>
      <c r="B19426" s="294"/>
      <c r="C19426" s="294"/>
      <c r="D19426" s="294"/>
      <c r="E19426" s="294"/>
      <c r="F19426" s="294"/>
    </row>
    <row r="19427">
      <c r="A19427" s="294" t="s">
        <v>33514</v>
      </c>
      <c r="B19427" s="294"/>
      <c r="C19427" s="294"/>
      <c r="D19427" s="294"/>
      <c r="E19427" s="294"/>
      <c r="F19427" s="294"/>
    </row>
    <row r="19428">
      <c r="A19428" s="294" t="s">
        <v>33515</v>
      </c>
      <c r="B19428" s="294"/>
      <c r="C19428" s="294"/>
      <c r="D19428" s="294"/>
      <c r="E19428" s="294"/>
      <c r="F19428" s="294"/>
    </row>
    <row r="19429">
      <c r="A19429" s="294" t="s">
        <v>33516</v>
      </c>
      <c r="B19429" s="294"/>
      <c r="C19429" s="294"/>
      <c r="D19429" s="294"/>
      <c r="E19429" s="294"/>
      <c r="F19429" s="294"/>
    </row>
    <row r="19430">
      <c r="A19430" s="294" t="s">
        <v>33517</v>
      </c>
      <c r="B19430" s="294"/>
      <c r="C19430" s="294"/>
      <c r="D19430" s="294"/>
      <c r="E19430" s="294"/>
      <c r="F19430" s="294"/>
    </row>
    <row r="19431">
      <c r="A19431" s="294" t="s">
        <v>33518</v>
      </c>
      <c r="B19431" s="294"/>
      <c r="C19431" s="294"/>
      <c r="D19431" s="294"/>
      <c r="E19431" s="294"/>
      <c r="F19431" s="294"/>
    </row>
    <row r="19432">
      <c r="A19432" s="294" t="s">
        <v>33519</v>
      </c>
      <c r="B19432" s="294"/>
      <c r="C19432" s="294"/>
      <c r="D19432" s="294"/>
      <c r="E19432" s="294"/>
      <c r="F19432" s="294"/>
    </row>
    <row r="19433">
      <c r="A19433" s="294" t="s">
        <v>33520</v>
      </c>
      <c r="B19433" s="294"/>
      <c r="C19433" s="294"/>
      <c r="D19433" s="294"/>
      <c r="E19433" s="294"/>
      <c r="F19433" s="294"/>
    </row>
    <row r="19434">
      <c r="A19434" s="294" t="s">
        <v>33521</v>
      </c>
      <c r="B19434" s="294"/>
      <c r="C19434" s="294"/>
      <c r="D19434" s="294"/>
      <c r="E19434" s="294"/>
      <c r="F19434" s="294"/>
    </row>
    <row r="19435">
      <c r="A19435" s="294" t="s">
        <v>23714</v>
      </c>
      <c r="B19435" s="294"/>
      <c r="C19435" s="294"/>
      <c r="D19435" s="294"/>
      <c r="E19435" s="294"/>
      <c r="F19435" s="294"/>
    </row>
    <row r="19436">
      <c r="A19436" s="294" t="s">
        <v>33522</v>
      </c>
      <c r="B19436" s="294"/>
      <c r="C19436" s="294"/>
      <c r="D19436" s="294"/>
      <c r="E19436" s="294"/>
      <c r="F19436" s="294"/>
    </row>
    <row r="19437">
      <c r="A19437" s="294" t="s">
        <v>33523</v>
      </c>
      <c r="B19437" s="294"/>
      <c r="C19437" s="294"/>
      <c r="D19437" s="294"/>
      <c r="E19437" s="294"/>
      <c r="F19437" s="294"/>
    </row>
    <row r="19438">
      <c r="A19438" s="294" t="s">
        <v>33437</v>
      </c>
      <c r="B19438" s="294"/>
      <c r="C19438" s="294"/>
      <c r="D19438" s="294"/>
      <c r="E19438" s="294"/>
      <c r="F19438" s="294"/>
    </row>
    <row r="19439">
      <c r="A19439" s="294"/>
      <c r="B19439" s="294"/>
      <c r="C19439" s="294"/>
      <c r="D19439" s="294"/>
      <c r="E19439" s="294"/>
      <c r="F19439" s="294"/>
    </row>
    <row r="19440">
      <c r="A19440" s="294" t="s">
        <v>28124</v>
      </c>
      <c r="B19440" s="294"/>
      <c r="C19440" s="294"/>
      <c r="D19440" s="294"/>
      <c r="E19440" s="294"/>
      <c r="F19440" s="294"/>
    </row>
    <row r="19441">
      <c r="A19441" s="294" t="s">
        <v>33524</v>
      </c>
      <c r="B19441" s="294"/>
      <c r="C19441" s="294"/>
      <c r="D19441" s="294"/>
      <c r="E19441" s="294"/>
      <c r="F19441" s="294"/>
    </row>
    <row r="19442">
      <c r="A19442" s="294" t="s">
        <v>24755</v>
      </c>
      <c r="B19442" s="294"/>
      <c r="C19442" s="294"/>
      <c r="D19442" s="294"/>
      <c r="E19442" s="294"/>
      <c r="F19442" s="294"/>
    </row>
    <row r="19443">
      <c r="A19443" s="294" t="s">
        <v>33525</v>
      </c>
      <c r="B19443" s="294"/>
      <c r="C19443" s="294"/>
      <c r="D19443" s="294"/>
      <c r="E19443" s="294"/>
      <c r="F19443" s="294"/>
    </row>
    <row r="19444">
      <c r="A19444" s="294"/>
      <c r="B19444" s="294"/>
      <c r="C19444" s="294"/>
      <c r="D19444" s="294"/>
      <c r="E19444" s="294"/>
      <c r="F19444" s="294"/>
    </row>
    <row r="19445">
      <c r="A19445" s="294" t="s">
        <v>22512</v>
      </c>
      <c r="B19445" s="294"/>
      <c r="C19445" s="294"/>
      <c r="D19445" s="294"/>
      <c r="E19445" s="294"/>
      <c r="F19445" s="294"/>
    </row>
    <row r="19446">
      <c r="A19446" s="294" t="s">
        <v>23459</v>
      </c>
      <c r="B19446" s="294"/>
      <c r="C19446" s="294"/>
      <c r="D19446" s="294"/>
      <c r="E19446" s="294"/>
      <c r="F19446" s="294"/>
    </row>
    <row r="19447">
      <c r="A19447" s="294"/>
      <c r="B19447" s="294"/>
      <c r="C19447" s="294"/>
      <c r="D19447" s="294"/>
      <c r="E19447" s="294"/>
      <c r="F19447" s="294"/>
    </row>
    <row r="19448">
      <c r="A19448" s="294" t="s">
        <v>33526</v>
      </c>
      <c r="B19448" s="294"/>
      <c r="C19448" s="294"/>
      <c r="D19448" s="294"/>
      <c r="E19448" s="294"/>
      <c r="F19448" s="294"/>
    </row>
    <row r="19449">
      <c r="A19449" s="294" t="s">
        <v>33527</v>
      </c>
      <c r="B19449" s="294"/>
      <c r="C19449" s="294"/>
      <c r="D19449" s="294"/>
      <c r="E19449" s="294"/>
      <c r="F19449" s="294"/>
    </row>
    <row r="19450">
      <c r="A19450" s="294" t="s">
        <v>33528</v>
      </c>
      <c r="B19450" s="294"/>
      <c r="C19450" s="294"/>
      <c r="D19450" s="294"/>
      <c r="E19450" s="294"/>
      <c r="F19450" s="294"/>
    </row>
    <row r="19451">
      <c r="A19451" s="294"/>
      <c r="B19451" s="294"/>
      <c r="C19451" s="294"/>
      <c r="D19451" s="294"/>
      <c r="E19451" s="294"/>
      <c r="F19451" s="294"/>
    </row>
    <row r="19452">
      <c r="A19452" s="294" t="s">
        <v>23703</v>
      </c>
      <c r="B19452" s="294"/>
      <c r="C19452" s="294"/>
      <c r="D19452" s="294"/>
      <c r="E19452" s="294"/>
      <c r="F19452" s="294"/>
    </row>
    <row r="19453">
      <c r="A19453" s="294" t="s">
        <v>23149</v>
      </c>
      <c r="B19453" s="294"/>
      <c r="C19453" s="294"/>
      <c r="D19453" s="294"/>
      <c r="E19453" s="294"/>
      <c r="F19453" s="294"/>
    </row>
    <row r="19454">
      <c r="A19454" s="294"/>
      <c r="B19454" s="294"/>
      <c r="C19454" s="294"/>
      <c r="D19454" s="294"/>
      <c r="E19454" s="294"/>
      <c r="F19454" s="294"/>
    </row>
    <row r="19455">
      <c r="A19455" s="294" t="s">
        <v>22612</v>
      </c>
      <c r="B19455" s="294"/>
      <c r="C19455" s="294"/>
      <c r="D19455" s="294"/>
      <c r="E19455" s="294"/>
      <c r="F19455" s="294"/>
    </row>
    <row r="19456">
      <c r="A19456" s="294" t="s">
        <v>25190</v>
      </c>
      <c r="B19456" s="294"/>
      <c r="C19456" s="294"/>
      <c r="D19456" s="294"/>
      <c r="E19456" s="294"/>
      <c r="F19456" s="294"/>
    </row>
    <row r="19457">
      <c r="A19457" s="294" t="s">
        <v>33127</v>
      </c>
      <c r="B19457" s="294"/>
      <c r="C19457" s="294"/>
      <c r="D19457" s="294"/>
      <c r="E19457" s="294"/>
      <c r="F19457" s="294"/>
    </row>
    <row r="19458">
      <c r="A19458" s="294" t="s">
        <v>26986</v>
      </c>
      <c r="B19458" s="294"/>
      <c r="C19458" s="294"/>
      <c r="D19458" s="294"/>
      <c r="E19458" s="294"/>
      <c r="F19458" s="294"/>
    </row>
    <row r="19459">
      <c r="A19459" s="294" t="s">
        <v>33529</v>
      </c>
      <c r="B19459" s="294"/>
      <c r="C19459" s="294"/>
      <c r="D19459" s="294"/>
      <c r="E19459" s="294"/>
      <c r="F19459" s="294"/>
    </row>
    <row r="19460">
      <c r="A19460" s="294" t="s">
        <v>33530</v>
      </c>
      <c r="B19460" s="294"/>
      <c r="C19460" s="294"/>
      <c r="D19460" s="294"/>
      <c r="E19460" s="294"/>
      <c r="F19460" s="294"/>
    </row>
    <row r="19461">
      <c r="A19461" s="294"/>
      <c r="B19461" s="294"/>
      <c r="C19461" s="294"/>
      <c r="D19461" s="294"/>
      <c r="E19461" s="294"/>
      <c r="F19461" s="294"/>
    </row>
    <row r="19462">
      <c r="A19462" s="294" t="s">
        <v>21945</v>
      </c>
      <c r="B19462" s="294"/>
      <c r="C19462" s="294"/>
      <c r="D19462" s="294"/>
      <c r="E19462" s="294"/>
      <c r="F19462" s="294"/>
    </row>
    <row r="19463">
      <c r="A19463" s="294" t="s">
        <v>33531</v>
      </c>
      <c r="B19463" s="294"/>
      <c r="C19463" s="294"/>
      <c r="D19463" s="294"/>
      <c r="E19463" s="294"/>
      <c r="F19463" s="294"/>
    </row>
    <row r="19464">
      <c r="A19464" s="294"/>
      <c r="B19464" s="294"/>
      <c r="C19464" s="294"/>
      <c r="D19464" s="294"/>
      <c r="E19464" s="294"/>
      <c r="F19464" s="294"/>
    </row>
    <row r="19465">
      <c r="A19465" s="294" t="s">
        <v>33532</v>
      </c>
      <c r="B19465" s="294"/>
      <c r="C19465" s="294"/>
      <c r="D19465" s="294"/>
      <c r="E19465" s="294"/>
      <c r="F19465" s="294"/>
    </row>
    <row r="19466">
      <c r="A19466" s="294" t="s">
        <v>33533</v>
      </c>
      <c r="B19466" s="294"/>
      <c r="C19466" s="294"/>
      <c r="D19466" s="294"/>
      <c r="E19466" s="294"/>
      <c r="F19466" s="294"/>
    </row>
    <row r="19467">
      <c r="A19467" s="294" t="s">
        <v>33534</v>
      </c>
      <c r="B19467" s="294"/>
      <c r="C19467" s="294"/>
      <c r="D19467" s="294"/>
      <c r="E19467" s="294"/>
      <c r="F19467" s="294"/>
    </row>
    <row r="19468">
      <c r="A19468" s="294" t="s">
        <v>33535</v>
      </c>
      <c r="B19468" s="294"/>
      <c r="C19468" s="294"/>
      <c r="D19468" s="294"/>
      <c r="E19468" s="294"/>
      <c r="F19468" s="294"/>
    </row>
    <row r="19469">
      <c r="A19469" s="294" t="s">
        <v>33536</v>
      </c>
      <c r="B19469" s="294"/>
      <c r="C19469" s="294"/>
      <c r="D19469" s="294"/>
      <c r="E19469" s="294"/>
      <c r="F19469" s="294"/>
    </row>
    <row r="19470">
      <c r="A19470" s="294" t="s">
        <v>33537</v>
      </c>
      <c r="B19470" s="294"/>
      <c r="C19470" s="294"/>
      <c r="D19470" s="294"/>
      <c r="E19470" s="294"/>
      <c r="F19470" s="294"/>
    </row>
    <row r="19471">
      <c r="A19471" s="294" t="s">
        <v>33538</v>
      </c>
      <c r="B19471" s="294"/>
      <c r="C19471" s="294"/>
      <c r="D19471" s="294"/>
      <c r="E19471" s="294"/>
      <c r="F19471" s="294"/>
    </row>
    <row r="19472">
      <c r="A19472" s="294" t="s">
        <v>33539</v>
      </c>
      <c r="B19472" s="294"/>
      <c r="C19472" s="294"/>
      <c r="D19472" s="294"/>
      <c r="E19472" s="294"/>
      <c r="F19472" s="294"/>
    </row>
    <row r="19473">
      <c r="A19473" s="294" t="s">
        <v>33540</v>
      </c>
      <c r="B19473" s="294"/>
      <c r="C19473" s="294"/>
      <c r="D19473" s="294"/>
      <c r="E19473" s="294"/>
      <c r="F19473" s="294"/>
    </row>
    <row r="19474">
      <c r="A19474" s="294"/>
      <c r="B19474" s="294"/>
      <c r="C19474" s="294"/>
      <c r="D19474" s="294"/>
      <c r="E19474" s="294"/>
      <c r="F19474" s="294"/>
    </row>
    <row r="19475">
      <c r="A19475" s="294" t="s">
        <v>21401</v>
      </c>
      <c r="B19475" s="294"/>
      <c r="C19475" s="294"/>
      <c r="D19475" s="294"/>
      <c r="E19475" s="294"/>
      <c r="F19475" s="294"/>
    </row>
    <row r="19476">
      <c r="A19476" s="294"/>
      <c r="B19476" s="294"/>
      <c r="C19476" s="294"/>
      <c r="D19476" s="294"/>
      <c r="E19476" s="294"/>
      <c r="F19476" s="294"/>
    </row>
    <row r="19477">
      <c r="A19477" s="294" t="s">
        <v>33541</v>
      </c>
      <c r="B19477" s="294"/>
      <c r="C19477" s="294"/>
      <c r="D19477" s="294"/>
      <c r="E19477" s="294"/>
      <c r="F19477" s="294"/>
    </row>
    <row r="19478">
      <c r="A19478" s="294" t="s">
        <v>33542</v>
      </c>
      <c r="B19478" s="294"/>
      <c r="C19478" s="294"/>
      <c r="D19478" s="294"/>
      <c r="E19478" s="294"/>
      <c r="F19478" s="294"/>
    </row>
    <row r="19479">
      <c r="A19479" s="294" t="s">
        <v>33543</v>
      </c>
      <c r="B19479" s="294"/>
      <c r="C19479" s="294"/>
      <c r="D19479" s="294"/>
      <c r="E19479" s="294"/>
      <c r="F19479" s="294"/>
    </row>
    <row r="19480">
      <c r="A19480" s="294" t="s">
        <v>33544</v>
      </c>
      <c r="B19480" s="294"/>
      <c r="C19480" s="294"/>
      <c r="D19480" s="294"/>
      <c r="E19480" s="294"/>
      <c r="F19480" s="294"/>
    </row>
    <row r="19481">
      <c r="A19481" s="294" t="s">
        <v>33545</v>
      </c>
      <c r="B19481" s="294"/>
      <c r="C19481" s="294"/>
      <c r="D19481" s="294"/>
      <c r="E19481" s="294"/>
      <c r="F19481" s="294"/>
    </row>
    <row r="19482">
      <c r="A19482" s="294" t="s">
        <v>33546</v>
      </c>
      <c r="B19482" s="294"/>
      <c r="C19482" s="294"/>
      <c r="D19482" s="294"/>
      <c r="E19482" s="294"/>
      <c r="F19482" s="294"/>
    </row>
    <row r="19483">
      <c r="A19483" s="294"/>
      <c r="B19483" s="294"/>
      <c r="C19483" s="294"/>
      <c r="D19483" s="294"/>
      <c r="E19483" s="294"/>
      <c r="F19483" s="294"/>
    </row>
    <row r="19484">
      <c r="A19484" s="294" t="s">
        <v>21407</v>
      </c>
      <c r="B19484" s="294"/>
      <c r="C19484" s="294"/>
      <c r="D19484" s="294"/>
      <c r="E19484" s="294"/>
      <c r="F19484" s="294"/>
    </row>
    <row r="19485">
      <c r="A19485" s="294"/>
      <c r="B19485" s="294"/>
      <c r="C19485" s="294"/>
      <c r="D19485" s="294"/>
      <c r="E19485" s="294"/>
      <c r="F19485" s="294"/>
    </row>
    <row r="19486">
      <c r="A19486" s="294" t="s">
        <v>33547</v>
      </c>
      <c r="B19486" s="294"/>
      <c r="C19486" s="294"/>
      <c r="D19486" s="294"/>
      <c r="E19486" s="294"/>
      <c r="F19486" s="294"/>
    </row>
    <row r="19487">
      <c r="A19487" s="294" t="s">
        <v>33548</v>
      </c>
      <c r="B19487" s="294"/>
      <c r="C19487" s="294"/>
      <c r="D19487" s="294"/>
      <c r="E19487" s="294"/>
      <c r="F19487" s="294"/>
    </row>
    <row r="19488">
      <c r="A19488" s="294" t="s">
        <v>33549</v>
      </c>
      <c r="B19488" s="294"/>
      <c r="C19488" s="294"/>
      <c r="D19488" s="294"/>
      <c r="E19488" s="294"/>
      <c r="F19488" s="294"/>
    </row>
    <row r="19489">
      <c r="A19489" s="294" t="s">
        <v>33550</v>
      </c>
      <c r="B19489" s="294"/>
      <c r="C19489" s="294"/>
      <c r="D19489" s="294"/>
      <c r="E19489" s="294"/>
      <c r="F19489" s="294"/>
    </row>
    <row r="19490">
      <c r="A19490" s="294" t="s">
        <v>33551</v>
      </c>
      <c r="B19490" s="294"/>
      <c r="C19490" s="294"/>
      <c r="D19490" s="294"/>
      <c r="E19490" s="294"/>
      <c r="F19490" s="294"/>
    </row>
    <row r="19491">
      <c r="A19491" s="294"/>
      <c r="B19491" s="294"/>
      <c r="C19491" s="294"/>
      <c r="D19491" s="294"/>
      <c r="E19491" s="294"/>
      <c r="F19491" s="294"/>
    </row>
    <row r="19492">
      <c r="A19492" s="294" t="s">
        <v>21304</v>
      </c>
      <c r="B19492" s="294"/>
      <c r="C19492" s="294"/>
      <c r="D19492" s="294"/>
      <c r="E19492" s="294"/>
      <c r="F19492" s="294"/>
    </row>
    <row r="19493">
      <c r="A19493" s="294"/>
      <c r="B19493" s="294"/>
      <c r="C19493" s="294"/>
      <c r="D19493" s="294"/>
      <c r="E19493" s="294"/>
      <c r="F19493" s="294"/>
    </row>
    <row r="19494">
      <c r="A19494" s="294" t="s">
        <v>33552</v>
      </c>
      <c r="B19494" s="294"/>
      <c r="C19494" s="294"/>
      <c r="D19494" s="294"/>
      <c r="E19494" s="294"/>
      <c r="F19494" s="294"/>
    </row>
    <row r="19495">
      <c r="A19495" s="294" t="s">
        <v>33553</v>
      </c>
      <c r="B19495" s="294"/>
      <c r="C19495" s="294"/>
      <c r="D19495" s="294"/>
      <c r="E19495" s="294"/>
      <c r="F19495" s="294"/>
    </row>
    <row r="19496">
      <c r="A19496" s="294" t="s">
        <v>33554</v>
      </c>
      <c r="B19496" s="294"/>
      <c r="C19496" s="294"/>
      <c r="D19496" s="294"/>
      <c r="E19496" s="294"/>
      <c r="F19496" s="294"/>
    </row>
    <row r="19497">
      <c r="A19497" s="294" t="s">
        <v>33555</v>
      </c>
      <c r="B19497" s="294"/>
      <c r="C19497" s="294"/>
      <c r="D19497" s="294"/>
      <c r="E19497" s="294"/>
      <c r="F19497" s="294"/>
    </row>
    <row r="19498">
      <c r="A19498" s="294" t="s">
        <v>33556</v>
      </c>
      <c r="B19498" s="294"/>
      <c r="C19498" s="294"/>
      <c r="D19498" s="294"/>
      <c r="E19498" s="294"/>
      <c r="F19498" s="294"/>
    </row>
    <row r="19499">
      <c r="A19499" s="294" t="s">
        <v>33557</v>
      </c>
      <c r="B19499" s="294"/>
      <c r="C19499" s="294"/>
      <c r="D19499" s="294"/>
      <c r="E19499" s="294"/>
      <c r="F19499" s="294"/>
    </row>
    <row r="19500">
      <c r="A19500" s="294"/>
      <c r="B19500" s="294"/>
      <c r="C19500" s="294"/>
      <c r="D19500" s="294"/>
      <c r="E19500" s="294"/>
      <c r="F19500" s="294"/>
    </row>
    <row r="19501">
      <c r="A19501" s="294" t="s">
        <v>28124</v>
      </c>
      <c r="B19501" s="294"/>
      <c r="C19501" s="294"/>
      <c r="D19501" s="294"/>
      <c r="E19501" s="294"/>
      <c r="F19501" s="294"/>
    </row>
    <row r="19502">
      <c r="A19502" s="294" t="s">
        <v>33558</v>
      </c>
      <c r="B19502" s="294"/>
      <c r="C19502" s="294"/>
      <c r="D19502" s="294"/>
      <c r="E19502" s="294"/>
      <c r="F19502" s="294"/>
    </row>
    <row r="19503">
      <c r="A19503" s="294" t="s">
        <v>23409</v>
      </c>
      <c r="B19503" s="294"/>
      <c r="C19503" s="294"/>
      <c r="D19503" s="294"/>
      <c r="E19503" s="294"/>
      <c r="F19503" s="294"/>
    </row>
    <row r="19504">
      <c r="A19504" s="294" t="s">
        <v>33525</v>
      </c>
      <c r="B19504" s="294"/>
      <c r="C19504" s="294"/>
      <c r="D19504" s="294"/>
      <c r="E19504" s="294"/>
      <c r="F19504" s="294"/>
    </row>
    <row r="19505">
      <c r="A19505" s="294"/>
      <c r="B19505" s="294"/>
      <c r="C19505" s="294"/>
      <c r="D19505" s="294"/>
      <c r="E19505" s="294"/>
      <c r="F19505" s="294"/>
    </row>
    <row r="19506">
      <c r="A19506" s="294" t="s">
        <v>21429</v>
      </c>
      <c r="B19506" s="294"/>
      <c r="C19506" s="294"/>
      <c r="D19506" s="294"/>
      <c r="E19506" s="294"/>
      <c r="F19506" s="294"/>
    </row>
    <row r="19507">
      <c r="A19507" s="294"/>
      <c r="B19507" s="294"/>
      <c r="C19507" s="294"/>
      <c r="D19507" s="294"/>
      <c r="E19507" s="294"/>
      <c r="F19507" s="294"/>
    </row>
    <row r="19508">
      <c r="A19508" s="294" t="s">
        <v>33363</v>
      </c>
      <c r="B19508" s="294"/>
      <c r="C19508" s="294"/>
      <c r="D19508" s="294"/>
      <c r="E19508" s="294"/>
      <c r="F19508" s="294"/>
    </row>
    <row r="19509">
      <c r="A19509" s="294" t="s">
        <v>33559</v>
      </c>
      <c r="B19509" s="294"/>
      <c r="C19509" s="294"/>
      <c r="D19509" s="294"/>
      <c r="E19509" s="294"/>
      <c r="F19509" s="294"/>
    </row>
    <row r="19510">
      <c r="A19510" s="294" t="s">
        <v>33560</v>
      </c>
      <c r="B19510" s="294"/>
      <c r="C19510" s="294"/>
      <c r="D19510" s="294"/>
      <c r="E19510" s="294"/>
      <c r="F19510" s="294"/>
    </row>
    <row r="19511">
      <c r="A19511" s="294" t="s">
        <v>33561</v>
      </c>
      <c r="B19511" s="294"/>
      <c r="C19511" s="294"/>
      <c r="D19511" s="294"/>
      <c r="E19511" s="294"/>
      <c r="F19511" s="294"/>
    </row>
    <row r="19512">
      <c r="A19512" s="294" t="s">
        <v>33562</v>
      </c>
      <c r="B19512" s="294"/>
      <c r="C19512" s="294"/>
      <c r="D19512" s="294"/>
      <c r="E19512" s="294"/>
      <c r="F19512" s="294"/>
    </row>
    <row r="19513">
      <c r="A19513" s="294" t="s">
        <v>33563</v>
      </c>
      <c r="B19513" s="294"/>
      <c r="C19513" s="294"/>
      <c r="D19513" s="294"/>
      <c r="E19513" s="294"/>
      <c r="F19513" s="294"/>
    </row>
    <row r="19514">
      <c r="A19514" s="294" t="s">
        <v>33564</v>
      </c>
      <c r="B19514" s="294"/>
      <c r="C19514" s="294"/>
      <c r="D19514" s="294"/>
      <c r="E19514" s="294"/>
      <c r="F19514" s="294"/>
    </row>
    <row r="19515">
      <c r="A19515" s="294" t="s">
        <v>33565</v>
      </c>
      <c r="B19515" s="294"/>
      <c r="C19515" s="294"/>
      <c r="D19515" s="294"/>
      <c r="E19515" s="294"/>
      <c r="F19515" s="294"/>
    </row>
    <row r="19516">
      <c r="A19516" s="294"/>
      <c r="B19516" s="294"/>
      <c r="C19516" s="294"/>
      <c r="D19516" s="294"/>
      <c r="E19516" s="294"/>
      <c r="F19516" s="294"/>
    </row>
    <row r="19517">
      <c r="A19517" s="294" t="s">
        <v>22564</v>
      </c>
      <c r="B19517" s="294"/>
      <c r="C19517" s="294"/>
      <c r="D19517" s="294"/>
      <c r="E19517" s="294"/>
      <c r="F19517" s="294"/>
    </row>
    <row r="19518">
      <c r="A19518" s="294" t="s">
        <v>20470</v>
      </c>
      <c r="B19518" s="294"/>
      <c r="C19518" s="294"/>
      <c r="D19518" s="294"/>
      <c r="E19518" s="294"/>
      <c r="F19518" s="294"/>
    </row>
    <row r="19519">
      <c r="A19519" s="294"/>
      <c r="B19519" s="294"/>
      <c r="C19519" s="294"/>
      <c r="D19519" s="294"/>
      <c r="E19519" s="294"/>
      <c r="F19519" s="294"/>
    </row>
    <row r="19520">
      <c r="A19520" s="294" t="s">
        <v>33566</v>
      </c>
      <c r="B19520" s="294"/>
      <c r="C19520" s="294"/>
      <c r="D19520" s="294"/>
      <c r="E19520" s="294"/>
      <c r="F19520" s="294"/>
    </row>
    <row r="19521">
      <c r="A19521" s="294" t="s">
        <v>33567</v>
      </c>
      <c r="B19521" s="294"/>
      <c r="C19521" s="294"/>
      <c r="D19521" s="294"/>
      <c r="E19521" s="294"/>
      <c r="F19521" s="294"/>
    </row>
    <row r="19522">
      <c r="A19522" s="294" t="s">
        <v>33568</v>
      </c>
      <c r="B19522" s="294"/>
      <c r="C19522" s="294"/>
      <c r="D19522" s="294"/>
      <c r="E19522" s="294"/>
      <c r="F19522" s="294"/>
    </row>
    <row r="19523">
      <c r="A19523" s="294" t="s">
        <v>33569</v>
      </c>
      <c r="B19523" s="294"/>
      <c r="C19523" s="294"/>
      <c r="D19523" s="294"/>
      <c r="E19523" s="294"/>
      <c r="F19523" s="294"/>
    </row>
    <row r="19524">
      <c r="A19524" s="294"/>
      <c r="B19524" s="294"/>
      <c r="C19524" s="294"/>
      <c r="D19524" s="294"/>
      <c r="E19524" s="294"/>
      <c r="F19524" s="294"/>
    </row>
    <row r="19525">
      <c r="A19525" s="294" t="s">
        <v>23526</v>
      </c>
      <c r="B19525" s="294"/>
      <c r="C19525" s="294"/>
      <c r="D19525" s="294"/>
      <c r="E19525" s="294"/>
      <c r="F19525" s="294"/>
    </row>
    <row r="19526">
      <c r="A19526" s="294"/>
      <c r="B19526" s="294"/>
      <c r="C19526" s="294"/>
      <c r="D19526" s="294"/>
      <c r="E19526" s="294"/>
      <c r="F19526" s="294"/>
    </row>
    <row r="19527">
      <c r="A19527" s="294" t="s">
        <v>33570</v>
      </c>
      <c r="B19527" s="294"/>
      <c r="C19527" s="294"/>
      <c r="D19527" s="294"/>
      <c r="E19527" s="294"/>
      <c r="F19527" s="294"/>
    </row>
    <row r="19528">
      <c r="A19528" s="294" t="s">
        <v>33571</v>
      </c>
      <c r="B19528" s="294"/>
      <c r="C19528" s="294"/>
      <c r="D19528" s="294"/>
      <c r="E19528" s="294"/>
      <c r="F19528" s="294"/>
    </row>
    <row r="19529">
      <c r="A19529" s="294" t="s">
        <v>33572</v>
      </c>
      <c r="B19529" s="294"/>
      <c r="C19529" s="294"/>
      <c r="D19529" s="294"/>
      <c r="E19529" s="294"/>
      <c r="F19529" s="294"/>
    </row>
    <row r="19530">
      <c r="A19530" s="294" t="s">
        <v>33573</v>
      </c>
      <c r="B19530" s="294"/>
      <c r="C19530" s="294"/>
      <c r="D19530" s="294"/>
      <c r="E19530" s="294"/>
      <c r="F19530" s="294"/>
    </row>
    <row r="19531">
      <c r="A19531" s="294" t="s">
        <v>33574</v>
      </c>
      <c r="B19531" s="294"/>
      <c r="C19531" s="294"/>
      <c r="D19531" s="294"/>
      <c r="E19531" s="294"/>
      <c r="F19531" s="294"/>
    </row>
    <row r="19532">
      <c r="A19532" s="294" t="s">
        <v>33575</v>
      </c>
      <c r="B19532" s="294"/>
      <c r="C19532" s="294"/>
      <c r="D19532" s="294"/>
      <c r="E19532" s="294"/>
      <c r="F19532" s="294"/>
    </row>
    <row r="19533">
      <c r="A19533" s="294" t="s">
        <v>33576</v>
      </c>
      <c r="B19533" s="294"/>
      <c r="C19533" s="294"/>
      <c r="D19533" s="294"/>
      <c r="E19533" s="294"/>
      <c r="F19533" s="294"/>
    </row>
    <row r="19534">
      <c r="A19534" s="294" t="s">
        <v>33577</v>
      </c>
      <c r="B19534" s="294"/>
      <c r="C19534" s="294"/>
      <c r="D19534" s="294"/>
      <c r="E19534" s="294"/>
      <c r="F19534" s="294"/>
    </row>
    <row r="19535">
      <c r="A19535" s="294"/>
      <c r="B19535" s="294"/>
      <c r="C19535" s="294"/>
      <c r="D19535" s="294"/>
      <c r="E19535" s="294"/>
      <c r="F19535" s="294"/>
    </row>
    <row r="19536">
      <c r="A19536" s="294" t="s">
        <v>25653</v>
      </c>
      <c r="B19536" s="294"/>
      <c r="C19536" s="294"/>
      <c r="D19536" s="294"/>
      <c r="E19536" s="294"/>
      <c r="F19536" s="294"/>
    </row>
    <row r="19537">
      <c r="A19537" s="294" t="s">
        <v>23767</v>
      </c>
      <c r="B19537" s="294"/>
      <c r="C19537" s="294"/>
      <c r="D19537" s="294"/>
      <c r="E19537" s="294"/>
      <c r="F19537" s="294"/>
    </row>
    <row r="19538">
      <c r="A19538" s="294"/>
      <c r="B19538" s="294"/>
      <c r="C19538" s="294"/>
      <c r="D19538" s="294"/>
      <c r="E19538" s="294"/>
      <c r="F19538" s="294"/>
    </row>
    <row r="19539">
      <c r="A19539" s="294" t="s">
        <v>33578</v>
      </c>
      <c r="B19539" s="294"/>
      <c r="C19539" s="294"/>
      <c r="D19539" s="294"/>
      <c r="E19539" s="294"/>
      <c r="F19539" s="294"/>
    </row>
    <row r="19540">
      <c r="A19540" s="294" t="s">
        <v>33579</v>
      </c>
      <c r="B19540" s="294"/>
      <c r="C19540" s="294"/>
      <c r="D19540" s="294"/>
      <c r="E19540" s="294"/>
      <c r="F19540" s="294"/>
    </row>
    <row r="19541">
      <c r="A19541" s="294" t="s">
        <v>33580</v>
      </c>
      <c r="B19541" s="294"/>
      <c r="C19541" s="294"/>
      <c r="D19541" s="294"/>
      <c r="E19541" s="294"/>
      <c r="F19541" s="294"/>
    </row>
    <row r="19542">
      <c r="A19542" s="294" t="s">
        <v>33581</v>
      </c>
      <c r="B19542" s="294"/>
      <c r="C19542" s="294"/>
      <c r="D19542" s="294"/>
      <c r="E19542" s="294"/>
      <c r="F19542" s="294"/>
    </row>
    <row r="19543">
      <c r="A19543" s="294" t="s">
        <v>33582</v>
      </c>
      <c r="B19543" s="294"/>
      <c r="C19543" s="294"/>
      <c r="D19543" s="294"/>
      <c r="E19543" s="294"/>
      <c r="F19543" s="294"/>
    </row>
    <row r="19544">
      <c r="A19544" s="294"/>
      <c r="B19544" s="294"/>
      <c r="C19544" s="294"/>
      <c r="D19544" s="294"/>
      <c r="E19544" s="294"/>
      <c r="F19544" s="294"/>
    </row>
    <row r="19545">
      <c r="A19545" s="294" t="s">
        <v>23201</v>
      </c>
      <c r="B19545" s="294"/>
      <c r="C19545" s="294"/>
      <c r="D19545" s="294"/>
      <c r="E19545" s="294"/>
      <c r="F19545" s="294"/>
    </row>
    <row r="19546">
      <c r="A19546" s="294" t="s">
        <v>23772</v>
      </c>
      <c r="B19546" s="294"/>
      <c r="C19546" s="294"/>
      <c r="D19546" s="294"/>
      <c r="E19546" s="294"/>
      <c r="F19546" s="294"/>
    </row>
    <row r="19547">
      <c r="A19547" s="294"/>
      <c r="B19547" s="294"/>
      <c r="C19547" s="294"/>
      <c r="D19547" s="294"/>
      <c r="E19547" s="294"/>
      <c r="F19547" s="294"/>
    </row>
    <row r="19548">
      <c r="A19548" s="294" t="s">
        <v>33583</v>
      </c>
      <c r="B19548" s="294"/>
      <c r="C19548" s="294"/>
      <c r="D19548" s="294"/>
      <c r="E19548" s="294"/>
      <c r="F19548" s="294"/>
    </row>
    <row r="19549">
      <c r="A19549" s="294" t="s">
        <v>33584</v>
      </c>
      <c r="B19549" s="294"/>
      <c r="C19549" s="294"/>
      <c r="D19549" s="294"/>
      <c r="E19549" s="294"/>
      <c r="F19549" s="294"/>
    </row>
    <row r="19550">
      <c r="A19550" s="294" t="s">
        <v>33585</v>
      </c>
      <c r="B19550" s="294"/>
      <c r="C19550" s="294"/>
      <c r="D19550" s="294"/>
      <c r="E19550" s="294"/>
      <c r="F19550" s="294"/>
    </row>
    <row r="19551">
      <c r="A19551" s="294" t="s">
        <v>33586</v>
      </c>
      <c r="B19551" s="294"/>
      <c r="C19551" s="294"/>
      <c r="D19551" s="294"/>
      <c r="E19551" s="294"/>
      <c r="F19551" s="294"/>
    </row>
    <row r="19552">
      <c r="A19552" s="294"/>
      <c r="B19552" s="294"/>
      <c r="C19552" s="294"/>
      <c r="D19552" s="294"/>
      <c r="E19552" s="294"/>
      <c r="F19552" s="294"/>
    </row>
    <row r="19553">
      <c r="A19553" s="294" t="s">
        <v>29246</v>
      </c>
      <c r="B19553" s="294"/>
      <c r="C19553" s="294"/>
      <c r="D19553" s="294"/>
      <c r="E19553" s="294"/>
      <c r="F19553" s="294"/>
    </row>
    <row r="19554">
      <c r="A19554" s="294" t="s">
        <v>31362</v>
      </c>
      <c r="B19554" s="294"/>
      <c r="C19554" s="294"/>
      <c r="D19554" s="294"/>
      <c r="E19554" s="294"/>
      <c r="F19554" s="294"/>
    </row>
    <row r="19555">
      <c r="A19555" s="294"/>
      <c r="B19555" s="294"/>
      <c r="C19555" s="294"/>
      <c r="D19555" s="294"/>
      <c r="E19555" s="294"/>
      <c r="F19555" s="294"/>
    </row>
    <row r="19556">
      <c r="A19556" s="294" t="s">
        <v>33587</v>
      </c>
      <c r="B19556" s="294"/>
      <c r="C19556" s="294"/>
      <c r="D19556" s="294"/>
      <c r="E19556" s="294"/>
      <c r="F19556" s="294"/>
    </row>
    <row r="19557">
      <c r="A19557" s="294" t="s">
        <v>33588</v>
      </c>
      <c r="B19557" s="294"/>
      <c r="C19557" s="294"/>
      <c r="D19557" s="294"/>
      <c r="E19557" s="294"/>
      <c r="F19557" s="294"/>
    </row>
    <row r="19558">
      <c r="A19558" s="294" t="s">
        <v>33589</v>
      </c>
      <c r="B19558" s="294"/>
      <c r="C19558" s="294"/>
      <c r="D19558" s="294"/>
      <c r="E19558" s="294"/>
      <c r="F19558" s="294"/>
    </row>
    <row r="19559">
      <c r="A19559" s="294" t="s">
        <v>33590</v>
      </c>
      <c r="B19559" s="294"/>
      <c r="C19559" s="294"/>
      <c r="D19559" s="294"/>
      <c r="E19559" s="294"/>
      <c r="F19559" s="294"/>
    </row>
    <row r="19560">
      <c r="A19560" s="294" t="s">
        <v>33591</v>
      </c>
      <c r="B19560" s="294"/>
      <c r="C19560" s="294"/>
      <c r="D19560" s="294"/>
      <c r="E19560" s="294"/>
      <c r="F19560" s="294"/>
    </row>
    <row r="19561">
      <c r="A19561" s="294" t="s">
        <v>28900</v>
      </c>
      <c r="B19561" s="294"/>
      <c r="C19561" s="294"/>
      <c r="D19561" s="294"/>
      <c r="E19561" s="294"/>
      <c r="F19561" s="294"/>
    </row>
    <row r="19562">
      <c r="A19562" s="294" t="s">
        <v>33592</v>
      </c>
      <c r="B19562" s="294"/>
      <c r="C19562" s="294"/>
      <c r="D19562" s="294"/>
      <c r="E19562" s="294"/>
      <c r="F19562" s="294"/>
    </row>
    <row r="19563">
      <c r="A19563" s="294" t="s">
        <v>33593</v>
      </c>
      <c r="B19563" s="294"/>
      <c r="C19563" s="294"/>
      <c r="D19563" s="294"/>
      <c r="E19563" s="294"/>
      <c r="F19563" s="294"/>
    </row>
    <row r="19564">
      <c r="A19564" s="294" t="s">
        <v>33594</v>
      </c>
      <c r="B19564" s="294"/>
      <c r="C19564" s="294"/>
      <c r="D19564" s="294"/>
      <c r="E19564" s="294"/>
      <c r="F19564" s="294"/>
    </row>
    <row r="19565">
      <c r="A19565" s="294"/>
      <c r="B19565" s="294"/>
      <c r="C19565" s="294"/>
      <c r="D19565" s="294"/>
      <c r="E19565" s="294"/>
      <c r="F19565" s="294"/>
    </row>
    <row r="19566">
      <c r="A19566" s="294"/>
      <c r="B19566" s="294"/>
      <c r="C19566" s="294"/>
      <c r="D19566" s="294"/>
      <c r="E19566" s="294"/>
      <c r="F19566" s="294"/>
    </row>
    <row r="19567">
      <c r="A19567" s="294" t="s">
        <v>28124</v>
      </c>
      <c r="B19567" s="294"/>
      <c r="C19567" s="294"/>
      <c r="D19567" s="294"/>
      <c r="E19567" s="294"/>
      <c r="F19567" s="294"/>
    </row>
    <row r="19568">
      <c r="A19568" s="294" t="s">
        <v>33595</v>
      </c>
      <c r="B19568" s="294"/>
      <c r="C19568" s="294"/>
      <c r="D19568" s="294"/>
      <c r="E19568" s="294"/>
      <c r="F19568" s="294"/>
    </row>
    <row r="19569">
      <c r="A19569" s="294" t="s">
        <v>33596</v>
      </c>
      <c r="B19569" s="294"/>
      <c r="C19569" s="294"/>
      <c r="D19569" s="294"/>
      <c r="E19569" s="294"/>
      <c r="F19569" s="294"/>
    </row>
    <row r="19570">
      <c r="A19570" s="294"/>
      <c r="B19570" s="294"/>
      <c r="C19570" s="294"/>
      <c r="D19570" s="294"/>
      <c r="E19570" s="294"/>
      <c r="F19570" s="294"/>
    </row>
    <row r="19571">
      <c r="A19571" s="294" t="s">
        <v>25957</v>
      </c>
      <c r="B19571" s="294"/>
      <c r="C19571" s="294"/>
      <c r="D19571" s="294"/>
      <c r="E19571" s="294"/>
      <c r="F19571" s="294"/>
    </row>
    <row r="19572">
      <c r="A19572" s="294"/>
      <c r="B19572" s="294"/>
      <c r="C19572" s="294"/>
      <c r="D19572" s="294"/>
      <c r="E19572" s="294"/>
      <c r="F19572" s="294"/>
    </row>
    <row r="19573">
      <c r="A19573" s="294" t="s">
        <v>33597</v>
      </c>
      <c r="B19573" s="294"/>
      <c r="C19573" s="294"/>
      <c r="D19573" s="294"/>
      <c r="E19573" s="294"/>
      <c r="F19573" s="294"/>
    </row>
    <row r="19574">
      <c r="A19574" s="294"/>
      <c r="B19574" s="294"/>
      <c r="C19574" s="294"/>
      <c r="D19574" s="294"/>
      <c r="E19574" s="294"/>
      <c r="F19574" s="294"/>
    </row>
    <row r="19575">
      <c r="A19575" s="294" t="s">
        <v>26193</v>
      </c>
      <c r="B19575" s="294"/>
      <c r="C19575" s="294"/>
      <c r="D19575" s="294"/>
      <c r="E19575" s="294"/>
      <c r="F19575" s="294"/>
    </row>
    <row r="19576">
      <c r="A19576" s="294"/>
      <c r="B19576" s="294"/>
      <c r="C19576" s="294"/>
      <c r="D19576" s="294"/>
      <c r="E19576" s="294"/>
      <c r="F19576" s="294"/>
    </row>
    <row r="19577">
      <c r="A19577" s="294" t="s">
        <v>33598</v>
      </c>
      <c r="B19577" s="294"/>
      <c r="C19577" s="294"/>
      <c r="D19577" s="294"/>
      <c r="E19577" s="294"/>
      <c r="F19577" s="294"/>
    </row>
    <row r="19578">
      <c r="A19578" s="294" t="s">
        <v>33599</v>
      </c>
      <c r="B19578" s="294"/>
      <c r="C19578" s="294"/>
      <c r="D19578" s="294"/>
      <c r="E19578" s="294"/>
      <c r="F19578" s="294"/>
    </row>
    <row r="19579">
      <c r="A19579" s="294" t="s">
        <v>33600</v>
      </c>
      <c r="B19579" s="294"/>
      <c r="C19579" s="294"/>
      <c r="D19579" s="294"/>
      <c r="E19579" s="294"/>
      <c r="F19579" s="294"/>
    </row>
    <row r="19580">
      <c r="A19580" s="294" t="s">
        <v>33601</v>
      </c>
      <c r="B19580" s="294"/>
      <c r="C19580" s="294"/>
      <c r="D19580" s="294"/>
      <c r="E19580" s="294"/>
      <c r="F19580" s="294"/>
    </row>
    <row r="19581">
      <c r="A19581" s="294" t="s">
        <v>33602</v>
      </c>
      <c r="B19581" s="294"/>
      <c r="C19581" s="294"/>
      <c r="D19581" s="294"/>
      <c r="E19581" s="294"/>
      <c r="F19581" s="294"/>
    </row>
    <row r="19582">
      <c r="A19582" s="294"/>
      <c r="B19582" s="294"/>
      <c r="C19582" s="294"/>
      <c r="D19582" s="294"/>
      <c r="E19582" s="294"/>
      <c r="F19582" s="294"/>
    </row>
    <row r="19583">
      <c r="A19583" s="294" t="s">
        <v>25967</v>
      </c>
      <c r="B19583" s="294"/>
      <c r="C19583" s="294"/>
      <c r="D19583" s="294"/>
      <c r="E19583" s="294"/>
      <c r="F19583" s="294"/>
    </row>
    <row r="19584">
      <c r="A19584" s="294"/>
      <c r="B19584" s="294"/>
      <c r="C19584" s="294"/>
      <c r="D19584" s="294"/>
      <c r="E19584" s="294"/>
      <c r="F19584" s="294"/>
    </row>
    <row r="19585">
      <c r="A19585" s="294" t="s">
        <v>33603</v>
      </c>
      <c r="B19585" s="294"/>
      <c r="C19585" s="294"/>
      <c r="D19585" s="294"/>
      <c r="E19585" s="294"/>
      <c r="F19585" s="294"/>
    </row>
    <row r="19586">
      <c r="A19586" s="294" t="s">
        <v>33604</v>
      </c>
      <c r="B19586" s="294"/>
      <c r="C19586" s="294"/>
      <c r="D19586" s="294"/>
      <c r="E19586" s="294"/>
      <c r="F19586" s="294"/>
    </row>
    <row r="19587">
      <c r="A19587" s="294" t="s">
        <v>33605</v>
      </c>
      <c r="B19587" s="294"/>
      <c r="C19587" s="294"/>
      <c r="D19587" s="294"/>
      <c r="E19587" s="294"/>
      <c r="F19587" s="294"/>
    </row>
    <row r="19588">
      <c r="A19588" s="294" t="s">
        <v>33606</v>
      </c>
      <c r="B19588" s="294"/>
      <c r="C19588" s="294"/>
      <c r="D19588" s="294"/>
      <c r="E19588" s="294"/>
      <c r="F19588" s="294"/>
    </row>
    <row r="19589">
      <c r="A19589" s="294" t="s">
        <v>33607</v>
      </c>
      <c r="B19589" s="294"/>
      <c r="C19589" s="294"/>
      <c r="D19589" s="294"/>
      <c r="E19589" s="294"/>
      <c r="F19589" s="294"/>
    </row>
    <row r="19590">
      <c r="A19590" s="294" t="s">
        <v>33608</v>
      </c>
      <c r="B19590" s="294"/>
      <c r="C19590" s="294"/>
      <c r="D19590" s="294"/>
      <c r="E19590" s="294"/>
      <c r="F19590" s="294"/>
    </row>
    <row r="19591">
      <c r="A19591" s="294"/>
      <c r="B19591" s="294"/>
      <c r="C19591" s="294"/>
      <c r="D19591" s="294"/>
      <c r="E19591" s="294"/>
      <c r="F19591" s="294"/>
    </row>
    <row r="19592">
      <c r="A19592" s="294" t="s">
        <v>26240</v>
      </c>
      <c r="B19592" s="294"/>
      <c r="C19592" s="294"/>
      <c r="D19592" s="294"/>
      <c r="E19592" s="294"/>
      <c r="F19592" s="294"/>
    </row>
    <row r="19593">
      <c r="A19593" s="294"/>
      <c r="B19593" s="294"/>
      <c r="C19593" s="294"/>
      <c r="D19593" s="294"/>
      <c r="E19593" s="294"/>
      <c r="F19593" s="294"/>
    </row>
    <row r="19594">
      <c r="A19594" s="294" t="s">
        <v>33609</v>
      </c>
      <c r="B19594" s="294"/>
      <c r="C19594" s="294"/>
      <c r="D19594" s="294"/>
      <c r="E19594" s="294"/>
      <c r="F19594" s="294"/>
    </row>
    <row r="19595">
      <c r="A19595" s="294" t="s">
        <v>33610</v>
      </c>
      <c r="B19595" s="294"/>
      <c r="C19595" s="294"/>
      <c r="D19595" s="294"/>
      <c r="E19595" s="294"/>
      <c r="F19595" s="294"/>
    </row>
    <row r="19596">
      <c r="A19596" s="294" t="s">
        <v>33611</v>
      </c>
      <c r="B19596" s="294"/>
      <c r="C19596" s="294"/>
      <c r="D19596" s="294"/>
      <c r="E19596" s="294"/>
      <c r="F19596" s="294"/>
    </row>
    <row r="19597">
      <c r="A19597" s="294" t="s">
        <v>33612</v>
      </c>
      <c r="B19597" s="294"/>
      <c r="C19597" s="294"/>
      <c r="D19597" s="294"/>
      <c r="E19597" s="294"/>
      <c r="F19597" s="294"/>
    </row>
    <row r="19598">
      <c r="A19598" s="294" t="s">
        <v>33613</v>
      </c>
      <c r="B19598" s="294"/>
      <c r="C19598" s="294"/>
      <c r="D19598" s="294"/>
      <c r="E19598" s="294"/>
      <c r="F19598" s="294"/>
    </row>
    <row r="19599">
      <c r="A19599" s="294" t="s">
        <v>33614</v>
      </c>
      <c r="B19599" s="294"/>
      <c r="C19599" s="294"/>
      <c r="D19599" s="294"/>
      <c r="E19599" s="294"/>
      <c r="F19599" s="294"/>
    </row>
    <row r="19600">
      <c r="A19600" s="294" t="s">
        <v>33615</v>
      </c>
      <c r="B19600" s="294"/>
      <c r="C19600" s="294"/>
      <c r="D19600" s="294"/>
      <c r="E19600" s="294"/>
      <c r="F19600" s="294"/>
    </row>
    <row r="19601">
      <c r="A19601" s="294" t="s">
        <v>33616</v>
      </c>
      <c r="B19601" s="294"/>
      <c r="C19601" s="294"/>
      <c r="D19601" s="294"/>
      <c r="E19601" s="294"/>
      <c r="F19601" s="294"/>
    </row>
    <row r="19602">
      <c r="A19602" s="294" t="s">
        <v>33617</v>
      </c>
      <c r="B19602" s="294"/>
      <c r="C19602" s="294"/>
      <c r="D19602" s="294"/>
      <c r="E19602" s="294"/>
      <c r="F19602" s="294"/>
    </row>
    <row r="19603">
      <c r="A19603" s="294" t="s">
        <v>33618</v>
      </c>
      <c r="B19603" s="294"/>
      <c r="C19603" s="294"/>
      <c r="D19603" s="294"/>
      <c r="E19603" s="294"/>
      <c r="F19603" s="294"/>
    </row>
    <row r="19604">
      <c r="A19604" s="294"/>
      <c r="B19604" s="294"/>
      <c r="C19604" s="294"/>
      <c r="D19604" s="294"/>
      <c r="E19604" s="294"/>
      <c r="F19604" s="294"/>
    </row>
    <row r="19605">
      <c r="A19605" s="294" t="s">
        <v>26214</v>
      </c>
      <c r="B19605" s="294"/>
      <c r="C19605" s="294"/>
      <c r="D19605" s="294"/>
      <c r="E19605" s="294"/>
      <c r="F19605" s="294"/>
    </row>
    <row r="19606">
      <c r="A19606" s="294"/>
      <c r="B19606" s="294"/>
      <c r="C19606" s="294"/>
      <c r="D19606" s="294"/>
      <c r="E19606" s="294"/>
      <c r="F19606" s="294"/>
    </row>
    <row r="19607">
      <c r="A19607" s="294" t="s">
        <v>33619</v>
      </c>
      <c r="B19607" s="294"/>
      <c r="C19607" s="294"/>
      <c r="D19607" s="294"/>
      <c r="E19607" s="294"/>
      <c r="F19607" s="294"/>
    </row>
    <row r="19608">
      <c r="A19608" s="294" t="s">
        <v>33620</v>
      </c>
      <c r="B19608" s="294"/>
      <c r="C19608" s="294"/>
      <c r="D19608" s="294"/>
      <c r="E19608" s="294"/>
      <c r="F19608" s="294"/>
    </row>
    <row r="19609">
      <c r="A19609" s="294" t="s">
        <v>33621</v>
      </c>
      <c r="B19609" s="294"/>
      <c r="C19609" s="294"/>
      <c r="D19609" s="294"/>
      <c r="E19609" s="294"/>
      <c r="F19609" s="294"/>
    </row>
    <row r="19610">
      <c r="A19610" s="294" t="s">
        <v>33622</v>
      </c>
      <c r="B19610" s="294"/>
      <c r="C19610" s="294"/>
      <c r="D19610" s="294"/>
      <c r="E19610" s="294"/>
      <c r="F19610" s="294"/>
    </row>
    <row r="19611">
      <c r="A19611" s="294" t="s">
        <v>33623</v>
      </c>
      <c r="B19611" s="294"/>
      <c r="C19611" s="294"/>
      <c r="D19611" s="294"/>
      <c r="E19611" s="294"/>
      <c r="F19611" s="294"/>
    </row>
    <row r="19612">
      <c r="A19612" s="294" t="s">
        <v>33624</v>
      </c>
      <c r="B19612" s="294"/>
      <c r="C19612" s="294"/>
      <c r="D19612" s="294"/>
      <c r="E19612" s="294"/>
      <c r="F19612" s="294"/>
    </row>
    <row r="19613">
      <c r="A19613" s="294" t="s">
        <v>33625</v>
      </c>
      <c r="B19613" s="294"/>
      <c r="C19613" s="294"/>
      <c r="D19613" s="294"/>
      <c r="E19613" s="294"/>
      <c r="F19613" s="294"/>
    </row>
    <row r="19614">
      <c r="A19614" s="294" t="s">
        <v>33626</v>
      </c>
      <c r="B19614" s="294"/>
      <c r="C19614" s="294"/>
      <c r="D19614" s="294"/>
      <c r="E19614" s="294"/>
      <c r="F19614" s="294"/>
    </row>
    <row r="19615">
      <c r="A19615" s="294" t="s">
        <v>33627</v>
      </c>
      <c r="B19615" s="294"/>
      <c r="C19615" s="294"/>
      <c r="D19615" s="294"/>
      <c r="E19615" s="294"/>
      <c r="F19615" s="294"/>
    </row>
    <row r="19616">
      <c r="A19616" s="294" t="s">
        <v>33628</v>
      </c>
      <c r="B19616" s="294"/>
      <c r="C19616" s="294"/>
      <c r="D19616" s="294"/>
      <c r="E19616" s="294"/>
      <c r="F19616" s="294"/>
    </row>
    <row r="19617">
      <c r="A19617" s="294" t="s">
        <v>33629</v>
      </c>
      <c r="B19617" s="294"/>
      <c r="C19617" s="294"/>
      <c r="D19617" s="294"/>
      <c r="E19617" s="294"/>
      <c r="F19617" s="294"/>
    </row>
    <row r="19618">
      <c r="A19618" s="294"/>
      <c r="B19618" s="294"/>
      <c r="C19618" s="294"/>
      <c r="D19618" s="294"/>
      <c r="E19618" s="294"/>
      <c r="F19618" s="294"/>
    </row>
    <row r="19619">
      <c r="A19619" s="294" t="s">
        <v>26253</v>
      </c>
      <c r="B19619" s="294"/>
      <c r="C19619" s="294"/>
      <c r="D19619" s="294"/>
      <c r="E19619" s="294"/>
      <c r="F19619" s="294"/>
    </row>
    <row r="19620">
      <c r="A19620" s="294"/>
      <c r="B19620" s="294"/>
      <c r="C19620" s="294"/>
      <c r="D19620" s="294"/>
      <c r="E19620" s="294"/>
      <c r="F19620" s="294"/>
    </row>
    <row r="19621">
      <c r="A19621" s="294" t="s">
        <v>33630</v>
      </c>
      <c r="B19621" s="294"/>
      <c r="C19621" s="294"/>
      <c r="D19621" s="294"/>
      <c r="E19621" s="294"/>
      <c r="F19621" s="294"/>
    </row>
    <row r="19622">
      <c r="A19622" s="294" t="s">
        <v>33631</v>
      </c>
      <c r="B19622" s="294"/>
      <c r="C19622" s="294"/>
      <c r="D19622" s="294"/>
      <c r="E19622" s="294"/>
      <c r="F19622" s="294"/>
    </row>
    <row r="19623">
      <c r="A19623" s="294" t="s">
        <v>33632</v>
      </c>
      <c r="B19623" s="294"/>
      <c r="C19623" s="294"/>
      <c r="D19623" s="294"/>
      <c r="E19623" s="294"/>
      <c r="F19623" s="294"/>
    </row>
    <row r="19624">
      <c r="A19624" s="294" t="s">
        <v>33633</v>
      </c>
      <c r="B19624" s="294"/>
      <c r="C19624" s="294"/>
      <c r="D19624" s="294"/>
      <c r="E19624" s="294"/>
      <c r="F19624" s="294"/>
    </row>
    <row r="19625">
      <c r="A19625" s="294" t="s">
        <v>33634</v>
      </c>
      <c r="B19625" s="294"/>
      <c r="C19625" s="294"/>
      <c r="D19625" s="294"/>
      <c r="E19625" s="294"/>
      <c r="F19625" s="294"/>
    </row>
    <row r="19626">
      <c r="A19626" s="294" t="s">
        <v>33635</v>
      </c>
      <c r="B19626" s="294"/>
      <c r="C19626" s="294"/>
      <c r="D19626" s="294"/>
      <c r="E19626" s="294"/>
      <c r="F19626" s="294"/>
    </row>
    <row r="19627">
      <c r="A19627" s="294"/>
      <c r="B19627" s="294"/>
      <c r="C19627" s="294"/>
      <c r="D19627" s="294"/>
      <c r="E19627" s="294"/>
      <c r="F19627" s="294"/>
    </row>
    <row r="19628">
      <c r="A19628" s="294"/>
      <c r="B19628" s="294"/>
      <c r="C19628" s="294"/>
      <c r="D19628" s="294"/>
      <c r="E19628" s="294"/>
      <c r="F19628" s="294"/>
    </row>
    <row r="19629">
      <c r="A19629" s="294" t="s">
        <v>28124</v>
      </c>
      <c r="B19629" s="294"/>
      <c r="C19629" s="294"/>
      <c r="D19629" s="294"/>
      <c r="E19629" s="294"/>
      <c r="F19629" s="294"/>
    </row>
    <row r="19630">
      <c r="A19630" s="294" t="s">
        <v>19497</v>
      </c>
      <c r="B19630" s="294"/>
      <c r="C19630" s="294"/>
      <c r="D19630" s="294"/>
      <c r="E19630" s="294"/>
      <c r="F19630" s="294"/>
    </row>
    <row r="19631">
      <c r="A19631" s="294" t="s">
        <v>21618</v>
      </c>
      <c r="B19631" s="294"/>
      <c r="C19631" s="294"/>
      <c r="D19631" s="294"/>
      <c r="E19631" s="294"/>
      <c r="F19631" s="294"/>
    </row>
    <row r="19632">
      <c r="A19632" s="294"/>
      <c r="B19632" s="294"/>
      <c r="C19632" s="294"/>
      <c r="D19632" s="294"/>
      <c r="E19632" s="294"/>
      <c r="F19632" s="294"/>
    </row>
    <row r="19633">
      <c r="A19633" s="294" t="s">
        <v>33636</v>
      </c>
      <c r="B19633" s="294"/>
      <c r="C19633" s="294"/>
      <c r="D19633" s="294"/>
      <c r="E19633" s="294"/>
      <c r="F19633" s="294"/>
    </row>
    <row r="19634">
      <c r="A19634" s="294" t="s">
        <v>33637</v>
      </c>
      <c r="B19634" s="294"/>
      <c r="C19634" s="294"/>
      <c r="D19634" s="294"/>
      <c r="E19634" s="294"/>
      <c r="F19634" s="294"/>
    </row>
    <row r="19635">
      <c r="A19635" s="294"/>
      <c r="B19635" s="294"/>
      <c r="C19635" s="294"/>
      <c r="D19635" s="294"/>
      <c r="E19635" s="294"/>
      <c r="F19635" s="294"/>
    </row>
    <row r="19636">
      <c r="A19636" s="294" t="s">
        <v>23228</v>
      </c>
      <c r="B19636" s="294"/>
      <c r="C19636" s="294"/>
      <c r="D19636" s="294"/>
      <c r="E19636" s="294"/>
      <c r="F19636" s="294"/>
    </row>
    <row r="19637">
      <c r="A19637" s="294" t="s">
        <v>23928</v>
      </c>
      <c r="B19637" s="294"/>
      <c r="C19637" s="294"/>
      <c r="D19637" s="294"/>
      <c r="E19637" s="294"/>
      <c r="F19637" s="294"/>
    </row>
    <row r="19638">
      <c r="A19638" s="294"/>
      <c r="B19638" s="294"/>
      <c r="C19638" s="294"/>
      <c r="D19638" s="294"/>
      <c r="E19638" s="294"/>
      <c r="F19638" s="294"/>
    </row>
    <row r="19639">
      <c r="A19639" s="294" t="s">
        <v>33638</v>
      </c>
      <c r="B19639" s="294"/>
      <c r="C19639" s="294"/>
      <c r="D19639" s="294"/>
      <c r="E19639" s="294"/>
      <c r="F19639" s="294"/>
    </row>
    <row r="19640">
      <c r="A19640" s="294" t="s">
        <v>33639</v>
      </c>
      <c r="B19640" s="294"/>
      <c r="C19640" s="294"/>
      <c r="D19640" s="294"/>
      <c r="E19640" s="294"/>
      <c r="F19640" s="294"/>
    </row>
    <row r="19641">
      <c r="A19641" s="294" t="s">
        <v>33640</v>
      </c>
      <c r="B19641" s="294"/>
      <c r="C19641" s="294"/>
      <c r="D19641" s="294"/>
      <c r="E19641" s="294"/>
      <c r="F19641" s="294"/>
    </row>
    <row r="19642">
      <c r="A19642" s="294"/>
      <c r="B19642" s="294"/>
      <c r="C19642" s="294"/>
      <c r="D19642" s="294"/>
      <c r="E19642" s="294"/>
      <c r="F19642" s="294"/>
    </row>
    <row r="19643">
      <c r="A19643" s="294" t="s">
        <v>25263</v>
      </c>
      <c r="B19643" s="294"/>
      <c r="C19643" s="294"/>
      <c r="D19643" s="294"/>
      <c r="E19643" s="294"/>
      <c r="F19643" s="294"/>
    </row>
    <row r="19644">
      <c r="A19644" s="294" t="s">
        <v>33641</v>
      </c>
      <c r="B19644" s="294"/>
      <c r="C19644" s="294"/>
      <c r="D19644" s="294"/>
      <c r="E19644" s="294"/>
      <c r="F19644" s="294"/>
    </row>
    <row r="19645">
      <c r="A19645" s="294"/>
      <c r="B19645" s="294"/>
      <c r="C19645" s="294"/>
      <c r="D19645" s="294"/>
      <c r="E19645" s="294"/>
      <c r="F19645" s="294"/>
    </row>
    <row r="19646">
      <c r="A19646" s="294" t="s">
        <v>33642</v>
      </c>
      <c r="B19646" s="294"/>
      <c r="C19646" s="294"/>
      <c r="D19646" s="294"/>
      <c r="E19646" s="294"/>
      <c r="F19646" s="294"/>
    </row>
    <row r="19647">
      <c r="A19647" s="294" t="s">
        <v>33643</v>
      </c>
      <c r="B19647" s="294"/>
      <c r="C19647" s="294"/>
      <c r="D19647" s="294"/>
      <c r="E19647" s="294"/>
      <c r="F19647" s="294"/>
    </row>
    <row r="19648">
      <c r="A19648" s="294" t="s">
        <v>33644</v>
      </c>
      <c r="B19648" s="294"/>
      <c r="C19648" s="294"/>
      <c r="D19648" s="294"/>
      <c r="E19648" s="294"/>
      <c r="F19648" s="294"/>
    </row>
    <row r="19649">
      <c r="A19649" s="294" t="s">
        <v>22226</v>
      </c>
      <c r="B19649" s="294"/>
      <c r="C19649" s="294"/>
      <c r="D19649" s="294"/>
      <c r="E19649" s="294"/>
      <c r="F19649" s="294"/>
    </row>
    <row r="19650">
      <c r="A19650" s="294" t="s">
        <v>33645</v>
      </c>
      <c r="B19650" s="294"/>
      <c r="C19650" s="294"/>
      <c r="D19650" s="294"/>
      <c r="E19650" s="294"/>
      <c r="F19650" s="294"/>
    </row>
    <row r="19651">
      <c r="A19651" s="294"/>
      <c r="B19651" s="294"/>
      <c r="C19651" s="294"/>
      <c r="D19651" s="294"/>
      <c r="E19651" s="294"/>
      <c r="F19651" s="294"/>
    </row>
    <row r="19652">
      <c r="A19652" s="294" t="s">
        <v>21945</v>
      </c>
      <c r="B19652" s="294"/>
      <c r="C19652" s="294"/>
      <c r="D19652" s="294"/>
      <c r="E19652" s="294"/>
      <c r="F19652" s="294"/>
    </row>
    <row r="19653">
      <c r="A19653" s="294" t="s">
        <v>27457</v>
      </c>
      <c r="B19653" s="294"/>
      <c r="C19653" s="294"/>
      <c r="D19653" s="294"/>
      <c r="E19653" s="294"/>
      <c r="F19653" s="294"/>
    </row>
    <row r="19654">
      <c r="A19654" s="294"/>
      <c r="B19654" s="294"/>
      <c r="C19654" s="294"/>
      <c r="D19654" s="294"/>
      <c r="E19654" s="294"/>
      <c r="F19654" s="294"/>
    </row>
    <row r="19655">
      <c r="A19655" s="294" t="s">
        <v>33646</v>
      </c>
      <c r="B19655" s="294"/>
      <c r="C19655" s="294"/>
      <c r="D19655" s="294"/>
      <c r="E19655" s="294"/>
      <c r="F19655" s="294"/>
    </row>
    <row r="19656">
      <c r="A19656" s="294" t="s">
        <v>33647</v>
      </c>
      <c r="B19656" s="294"/>
      <c r="C19656" s="294"/>
      <c r="D19656" s="294"/>
      <c r="E19656" s="294"/>
      <c r="F19656" s="294"/>
    </row>
    <row r="19657">
      <c r="A19657" s="294" t="s">
        <v>33648</v>
      </c>
      <c r="B19657" s="294"/>
      <c r="C19657" s="294"/>
      <c r="D19657" s="294"/>
      <c r="E19657" s="294"/>
      <c r="F19657" s="294"/>
    </row>
    <row r="19658">
      <c r="A19658" s="294" t="s">
        <v>33649</v>
      </c>
      <c r="B19658" s="294"/>
      <c r="C19658" s="294"/>
      <c r="D19658" s="294"/>
      <c r="E19658" s="294"/>
      <c r="F19658" s="294"/>
    </row>
    <row r="19659">
      <c r="A19659" s="294" t="s">
        <v>33650</v>
      </c>
      <c r="B19659" s="294"/>
      <c r="C19659" s="294"/>
      <c r="D19659" s="294"/>
      <c r="E19659" s="294"/>
      <c r="F19659" s="294"/>
    </row>
    <row r="19660">
      <c r="A19660" s="294" t="s">
        <v>33651</v>
      </c>
      <c r="B19660" s="294"/>
      <c r="C19660" s="294"/>
      <c r="D19660" s="294"/>
      <c r="E19660" s="294"/>
      <c r="F19660" s="294"/>
    </row>
    <row r="19661">
      <c r="A19661" s="294" t="s">
        <v>33652</v>
      </c>
      <c r="B19661" s="294"/>
      <c r="C19661" s="294"/>
      <c r="D19661" s="294"/>
      <c r="E19661" s="294"/>
      <c r="F19661" s="294"/>
    </row>
    <row r="19662">
      <c r="A19662" s="294" t="s">
        <v>33653</v>
      </c>
      <c r="B19662" s="294"/>
      <c r="C19662" s="294"/>
      <c r="D19662" s="294"/>
      <c r="E19662" s="294"/>
      <c r="F19662" s="294"/>
    </row>
    <row r="19663">
      <c r="A19663" s="294" t="s">
        <v>33654</v>
      </c>
      <c r="B19663" s="294"/>
      <c r="C19663" s="294"/>
      <c r="D19663" s="294"/>
      <c r="E19663" s="294"/>
      <c r="F19663" s="294"/>
    </row>
    <row r="19664">
      <c r="A19664" s="294"/>
      <c r="B19664" s="294"/>
      <c r="C19664" s="294"/>
      <c r="D19664" s="294"/>
      <c r="E19664" s="294"/>
      <c r="F19664" s="294"/>
    </row>
    <row r="19665">
      <c r="A19665" s="294" t="s">
        <v>33655</v>
      </c>
      <c r="B19665" s="294"/>
      <c r="C19665" s="294"/>
      <c r="D19665" s="294"/>
      <c r="E19665" s="294"/>
      <c r="F19665" s="294"/>
    </row>
    <row r="19666">
      <c r="A19666" s="294"/>
      <c r="B19666" s="294"/>
      <c r="C19666" s="294"/>
      <c r="D19666" s="294"/>
      <c r="E19666" s="294"/>
      <c r="F19666" s="294"/>
    </row>
    <row r="19667">
      <c r="A19667" s="294" t="s">
        <v>21401</v>
      </c>
      <c r="B19667" s="294"/>
      <c r="C19667" s="294"/>
      <c r="D19667" s="294"/>
      <c r="E19667" s="294"/>
      <c r="F19667" s="294"/>
    </row>
    <row r="19668">
      <c r="A19668" s="294"/>
      <c r="B19668" s="294"/>
      <c r="C19668" s="294"/>
      <c r="D19668" s="294"/>
      <c r="E19668" s="294"/>
      <c r="F19668" s="294"/>
    </row>
    <row r="19669">
      <c r="A19669" s="294" t="s">
        <v>33656</v>
      </c>
      <c r="B19669" s="294"/>
      <c r="C19669" s="294"/>
      <c r="D19669" s="294"/>
      <c r="E19669" s="294"/>
      <c r="F19669" s="294"/>
    </row>
    <row r="19670">
      <c r="A19670" s="294" t="s">
        <v>27102</v>
      </c>
      <c r="B19670" s="294"/>
      <c r="C19670" s="294"/>
      <c r="D19670" s="294"/>
      <c r="E19670" s="294"/>
      <c r="F19670" s="294"/>
    </row>
    <row r="19671">
      <c r="A19671" s="294" t="s">
        <v>33657</v>
      </c>
      <c r="B19671" s="294"/>
      <c r="C19671" s="294"/>
      <c r="D19671" s="294"/>
      <c r="E19671" s="294"/>
      <c r="F19671" s="294"/>
    </row>
    <row r="19672">
      <c r="A19672" s="294" t="s">
        <v>33658</v>
      </c>
      <c r="B19672" s="294"/>
      <c r="C19672" s="294"/>
      <c r="D19672" s="294"/>
      <c r="E19672" s="294"/>
      <c r="F19672" s="294"/>
    </row>
    <row r="19673">
      <c r="A19673" s="294" t="s">
        <v>33659</v>
      </c>
      <c r="B19673" s="294"/>
      <c r="C19673" s="294"/>
      <c r="D19673" s="294"/>
      <c r="E19673" s="294"/>
      <c r="F19673" s="294"/>
    </row>
    <row r="19674">
      <c r="A19674" s="294" t="s">
        <v>33660</v>
      </c>
      <c r="B19674" s="294"/>
      <c r="C19674" s="294"/>
      <c r="D19674" s="294"/>
      <c r="E19674" s="294"/>
      <c r="F19674" s="294"/>
    </row>
    <row r="19675">
      <c r="A19675" s="294" t="s">
        <v>33661</v>
      </c>
      <c r="B19675" s="294"/>
      <c r="C19675" s="294"/>
      <c r="D19675" s="294"/>
      <c r="E19675" s="294"/>
      <c r="F19675" s="294"/>
    </row>
    <row r="19676">
      <c r="A19676" s="294" t="s">
        <v>33662</v>
      </c>
      <c r="B19676" s="294"/>
      <c r="C19676" s="294"/>
      <c r="D19676" s="294"/>
      <c r="E19676" s="294"/>
      <c r="F19676" s="294"/>
    </row>
    <row r="19677">
      <c r="A19677" s="294" t="s">
        <v>33663</v>
      </c>
      <c r="B19677" s="294"/>
      <c r="C19677" s="294"/>
      <c r="D19677" s="294"/>
      <c r="E19677" s="294"/>
      <c r="F19677" s="294"/>
    </row>
    <row r="19678">
      <c r="A19678" s="294" t="s">
        <v>33664</v>
      </c>
      <c r="B19678" s="294"/>
      <c r="C19678" s="294"/>
      <c r="D19678" s="294"/>
      <c r="E19678" s="294"/>
      <c r="F19678" s="294"/>
    </row>
    <row r="19679">
      <c r="A19679" s="294" t="s">
        <v>33665</v>
      </c>
      <c r="B19679" s="294"/>
      <c r="C19679" s="294"/>
      <c r="D19679" s="294"/>
      <c r="E19679" s="294"/>
      <c r="F19679" s="294"/>
    </row>
    <row r="19680">
      <c r="A19680" s="294"/>
      <c r="B19680" s="294"/>
      <c r="C19680" s="294"/>
      <c r="D19680" s="294"/>
      <c r="E19680" s="294"/>
      <c r="F19680" s="294"/>
    </row>
    <row r="19681">
      <c r="A19681" s="294" t="s">
        <v>21407</v>
      </c>
      <c r="B19681" s="294"/>
      <c r="C19681" s="294"/>
      <c r="D19681" s="294"/>
      <c r="E19681" s="294"/>
      <c r="F19681" s="294"/>
    </row>
    <row r="19682">
      <c r="A19682" s="294"/>
      <c r="B19682" s="294"/>
      <c r="C19682" s="294"/>
      <c r="D19682" s="294"/>
      <c r="E19682" s="294"/>
      <c r="F19682" s="294"/>
    </row>
    <row r="19683">
      <c r="A19683" s="294" t="s">
        <v>33666</v>
      </c>
      <c r="B19683" s="294"/>
      <c r="C19683" s="294"/>
      <c r="D19683" s="294"/>
      <c r="E19683" s="294"/>
      <c r="F19683" s="294"/>
    </row>
    <row r="19684">
      <c r="A19684" s="294" t="s">
        <v>33667</v>
      </c>
      <c r="B19684" s="294"/>
      <c r="C19684" s="294"/>
      <c r="D19684" s="294"/>
      <c r="E19684" s="294"/>
      <c r="F19684" s="294"/>
    </row>
    <row r="19685">
      <c r="A19685" s="294" t="s">
        <v>33668</v>
      </c>
      <c r="B19685" s="294"/>
      <c r="C19685" s="294"/>
      <c r="D19685" s="294"/>
      <c r="E19685" s="294"/>
      <c r="F19685" s="294"/>
    </row>
    <row r="19686">
      <c r="A19686" s="294" t="s">
        <v>33669</v>
      </c>
      <c r="B19686" s="294"/>
      <c r="C19686" s="294"/>
      <c r="D19686" s="294"/>
      <c r="E19686" s="294"/>
      <c r="F19686" s="294"/>
    </row>
    <row r="19687">
      <c r="A19687" s="294" t="s">
        <v>33670</v>
      </c>
      <c r="B19687" s="294"/>
      <c r="C19687" s="294"/>
      <c r="D19687" s="294"/>
      <c r="E19687" s="294"/>
      <c r="F19687" s="294"/>
    </row>
    <row r="19688">
      <c r="A19688" s="294" t="s">
        <v>33671</v>
      </c>
      <c r="B19688" s="294"/>
      <c r="C19688" s="294"/>
      <c r="D19688" s="294"/>
      <c r="E19688" s="294"/>
      <c r="F19688" s="294"/>
    </row>
    <row r="19689">
      <c r="A19689" s="294" t="s">
        <v>33672</v>
      </c>
      <c r="B19689" s="294"/>
      <c r="C19689" s="294"/>
      <c r="D19689" s="294"/>
      <c r="E19689" s="294"/>
      <c r="F19689" s="294"/>
    </row>
    <row r="19690">
      <c r="A19690" s="294" t="s">
        <v>33673</v>
      </c>
      <c r="B19690" s="294"/>
      <c r="C19690" s="294"/>
      <c r="D19690" s="294"/>
      <c r="E19690" s="294"/>
      <c r="F19690" s="294"/>
    </row>
    <row r="19691">
      <c r="A19691" s="294" t="s">
        <v>31322</v>
      </c>
      <c r="B19691" s="294"/>
      <c r="C19691" s="294"/>
      <c r="D19691" s="294"/>
      <c r="E19691" s="294"/>
      <c r="F19691" s="294"/>
    </row>
    <row r="19692">
      <c r="A19692" s="294" t="s">
        <v>33674</v>
      </c>
      <c r="B19692" s="294"/>
      <c r="C19692" s="294"/>
      <c r="D19692" s="294"/>
      <c r="E19692" s="294"/>
      <c r="F19692" s="294"/>
    </row>
    <row r="19693">
      <c r="A19693" s="294" t="s">
        <v>33675</v>
      </c>
      <c r="B19693" s="294"/>
      <c r="C19693" s="294"/>
      <c r="D19693" s="294"/>
      <c r="E19693" s="294"/>
      <c r="F19693" s="294"/>
    </row>
    <row r="19694">
      <c r="A19694" s="294" t="s">
        <v>33676</v>
      </c>
      <c r="B19694" s="294"/>
      <c r="C19694" s="294"/>
      <c r="D19694" s="294"/>
      <c r="E19694" s="294"/>
      <c r="F19694" s="294"/>
    </row>
    <row r="19695">
      <c r="A19695" s="294" t="s">
        <v>33466</v>
      </c>
      <c r="B19695" s="294"/>
      <c r="C19695" s="294"/>
      <c r="D19695" s="294"/>
      <c r="E19695" s="294"/>
      <c r="F19695" s="294"/>
    </row>
    <row r="19696">
      <c r="A19696" s="294"/>
      <c r="B19696" s="294"/>
      <c r="C19696" s="294"/>
      <c r="D19696" s="294"/>
      <c r="E19696" s="294"/>
      <c r="F19696" s="294"/>
    </row>
    <row r="19697">
      <c r="A19697" s="294" t="s">
        <v>21304</v>
      </c>
      <c r="B19697" s="294"/>
      <c r="C19697" s="294"/>
      <c r="D19697" s="294"/>
      <c r="E19697" s="294"/>
      <c r="F19697" s="294"/>
    </row>
    <row r="19698">
      <c r="A19698" s="294"/>
      <c r="B19698" s="294"/>
      <c r="C19698" s="294"/>
      <c r="D19698" s="294"/>
      <c r="E19698" s="294"/>
      <c r="F19698" s="294"/>
    </row>
    <row r="19699">
      <c r="A19699" s="294" t="s">
        <v>33677</v>
      </c>
      <c r="B19699" s="294"/>
      <c r="C19699" s="294"/>
      <c r="D19699" s="294"/>
      <c r="E19699" s="294"/>
      <c r="F19699" s="294"/>
    </row>
    <row r="19700">
      <c r="A19700" s="294" t="s">
        <v>33678</v>
      </c>
      <c r="B19700" s="294"/>
      <c r="C19700" s="294"/>
      <c r="D19700" s="294"/>
      <c r="E19700" s="294"/>
      <c r="F19700" s="294"/>
    </row>
    <row r="19701">
      <c r="A19701" s="294" t="s">
        <v>33679</v>
      </c>
      <c r="B19701" s="294"/>
      <c r="C19701" s="294"/>
      <c r="D19701" s="294"/>
      <c r="E19701" s="294"/>
      <c r="F19701" s="294"/>
    </row>
    <row r="19702">
      <c r="A19702" s="294" t="s">
        <v>33680</v>
      </c>
      <c r="B19702" s="294"/>
      <c r="C19702" s="294"/>
      <c r="D19702" s="294"/>
      <c r="E19702" s="294"/>
      <c r="F19702" s="294"/>
    </row>
    <row r="19703">
      <c r="A19703" s="294" t="s">
        <v>33681</v>
      </c>
      <c r="B19703" s="294"/>
      <c r="C19703" s="294"/>
      <c r="D19703" s="294"/>
      <c r="E19703" s="294"/>
      <c r="F19703" s="294"/>
    </row>
    <row r="19704">
      <c r="A19704" s="294" t="s">
        <v>33682</v>
      </c>
      <c r="B19704" s="294"/>
      <c r="C19704" s="294"/>
      <c r="D19704" s="294"/>
      <c r="E19704" s="294"/>
      <c r="F19704" s="294"/>
    </row>
    <row r="19705">
      <c r="A19705" s="294"/>
      <c r="B19705" s="294"/>
      <c r="C19705" s="294"/>
      <c r="D19705" s="294"/>
      <c r="E19705" s="294"/>
      <c r="F19705" s="294"/>
    </row>
    <row r="19706">
      <c r="A19706" s="294" t="s">
        <v>23508</v>
      </c>
      <c r="B19706" s="294"/>
      <c r="C19706" s="294"/>
      <c r="D19706" s="294"/>
      <c r="E19706" s="294"/>
      <c r="F19706" s="294"/>
    </row>
    <row r="19707">
      <c r="A19707" s="294" t="s">
        <v>29043</v>
      </c>
      <c r="B19707" s="294"/>
      <c r="C19707" s="294"/>
      <c r="D19707" s="294"/>
      <c r="E19707" s="294"/>
      <c r="F19707" s="294"/>
    </row>
    <row r="19708">
      <c r="A19708" s="294" t="s">
        <v>19505</v>
      </c>
      <c r="B19708" s="294"/>
      <c r="C19708" s="294"/>
      <c r="D19708" s="294"/>
      <c r="E19708" s="294"/>
      <c r="F19708" s="294"/>
    </row>
    <row r="19709">
      <c r="A19709" s="294" t="s">
        <v>21672</v>
      </c>
      <c r="B19709" s="294"/>
      <c r="C19709" s="294"/>
      <c r="D19709" s="294"/>
      <c r="E19709" s="294"/>
      <c r="F19709" s="294"/>
    </row>
    <row r="19710">
      <c r="A19710" s="294"/>
      <c r="B19710" s="294"/>
      <c r="C19710" s="294"/>
      <c r="D19710" s="294"/>
      <c r="E19710" s="294"/>
      <c r="F19710" s="294"/>
    </row>
    <row r="19711">
      <c r="A19711" s="294" t="s">
        <v>33636</v>
      </c>
      <c r="B19711" s="294"/>
      <c r="C19711" s="294"/>
      <c r="D19711" s="294"/>
      <c r="E19711" s="294"/>
      <c r="F19711" s="294"/>
    </row>
    <row r="19712">
      <c r="A19712" s="294" t="s">
        <v>33637</v>
      </c>
      <c r="B19712" s="294"/>
      <c r="C19712" s="294"/>
      <c r="D19712" s="294"/>
      <c r="E19712" s="294"/>
      <c r="F19712" s="294"/>
    </row>
    <row r="19713">
      <c r="A19713" s="294"/>
      <c r="B19713" s="294"/>
      <c r="C19713" s="294"/>
      <c r="D19713" s="294"/>
      <c r="E19713" s="294"/>
      <c r="F19713" s="294"/>
    </row>
    <row r="19714">
      <c r="A19714" s="294"/>
      <c r="B19714" s="294"/>
      <c r="C19714" s="294"/>
      <c r="D19714" s="294"/>
      <c r="E19714" s="294"/>
      <c r="F19714" s="294"/>
    </row>
    <row r="19715">
      <c r="A19715" s="294" t="s">
        <v>21315</v>
      </c>
      <c r="B19715" s="294"/>
      <c r="C19715" s="294"/>
      <c r="D19715" s="294"/>
      <c r="E19715" s="294"/>
      <c r="F19715" s="294"/>
    </row>
    <row r="19716">
      <c r="A19716" s="294"/>
      <c r="B19716" s="294"/>
      <c r="C19716" s="294"/>
      <c r="D19716" s="294"/>
      <c r="E19716" s="294"/>
      <c r="F19716" s="294"/>
    </row>
    <row r="19717">
      <c r="A19717" s="294" t="s">
        <v>33068</v>
      </c>
      <c r="B19717" s="294"/>
      <c r="C19717" s="294"/>
      <c r="D19717" s="294"/>
      <c r="E19717" s="294"/>
      <c r="F19717" s="294"/>
    </row>
    <row r="19718">
      <c r="A19718" s="294" t="s">
        <v>33683</v>
      </c>
      <c r="B19718" s="294"/>
      <c r="C19718" s="294"/>
      <c r="D19718" s="294"/>
      <c r="E19718" s="294"/>
      <c r="F19718" s="294"/>
    </row>
    <row r="19719">
      <c r="A19719" s="294" t="s">
        <v>33684</v>
      </c>
      <c r="B19719" s="294"/>
      <c r="C19719" s="294"/>
      <c r="D19719" s="294"/>
      <c r="E19719" s="294"/>
      <c r="F19719" s="294"/>
    </row>
    <row r="19720">
      <c r="A19720" s="294" t="s">
        <v>33685</v>
      </c>
      <c r="B19720" s="294"/>
      <c r="C19720" s="294"/>
      <c r="D19720" s="294"/>
      <c r="E19720" s="294"/>
      <c r="F19720" s="294"/>
    </row>
    <row r="19721">
      <c r="A19721" s="294" t="s">
        <v>33686</v>
      </c>
      <c r="B19721" s="294"/>
      <c r="C19721" s="294"/>
      <c r="D19721" s="294"/>
      <c r="E19721" s="294"/>
      <c r="F19721" s="294"/>
    </row>
    <row r="19722">
      <c r="A19722" s="294" t="s">
        <v>33687</v>
      </c>
      <c r="B19722" s="294"/>
      <c r="C19722" s="294"/>
      <c r="D19722" s="294"/>
      <c r="E19722" s="294"/>
      <c r="F19722" s="294"/>
    </row>
    <row r="19723">
      <c r="A19723" s="294"/>
      <c r="B19723" s="294"/>
      <c r="C19723" s="294"/>
      <c r="D19723" s="294"/>
      <c r="E19723" s="294"/>
      <c r="F19723" s="294"/>
    </row>
    <row r="19724">
      <c r="A19724" s="294"/>
      <c r="B19724" s="294"/>
      <c r="C19724" s="294"/>
      <c r="D19724" s="294"/>
      <c r="E19724" s="294"/>
      <c r="F19724" s="294"/>
    </row>
    <row r="19725">
      <c r="A19725" s="294" t="s">
        <v>27753</v>
      </c>
      <c r="B19725" s="294"/>
      <c r="C19725" s="294"/>
      <c r="D19725" s="294"/>
      <c r="E19725" s="294"/>
      <c r="F19725" s="294"/>
    </row>
    <row r="19726">
      <c r="A19726" s="294" t="s">
        <v>27494</v>
      </c>
      <c r="B19726" s="294"/>
      <c r="C19726" s="294"/>
      <c r="D19726" s="294"/>
      <c r="E19726" s="294"/>
      <c r="F19726" s="294"/>
    </row>
    <row r="19727">
      <c r="A19727" s="294"/>
      <c r="B19727" s="294"/>
      <c r="C19727" s="294"/>
      <c r="D19727" s="294"/>
      <c r="E19727" s="294"/>
      <c r="F19727" s="294"/>
    </row>
    <row r="19728">
      <c r="A19728" s="294" t="s">
        <v>33688</v>
      </c>
      <c r="B19728" s="294"/>
      <c r="C19728" s="294"/>
      <c r="D19728" s="294"/>
      <c r="E19728" s="294"/>
      <c r="F19728" s="294"/>
    </row>
    <row r="19729">
      <c r="A19729" s="294" t="s">
        <v>33689</v>
      </c>
      <c r="B19729" s="294"/>
      <c r="C19729" s="294"/>
      <c r="D19729" s="294"/>
      <c r="E19729" s="294"/>
      <c r="F19729" s="294"/>
    </row>
    <row r="19730">
      <c r="A19730" s="294" t="s">
        <v>33690</v>
      </c>
      <c r="B19730" s="294"/>
      <c r="C19730" s="294"/>
      <c r="D19730" s="294"/>
      <c r="E19730" s="294"/>
      <c r="F19730" s="294"/>
    </row>
    <row r="19731">
      <c r="A19731" s="294" t="s">
        <v>33691</v>
      </c>
      <c r="B19731" s="294"/>
      <c r="C19731" s="294"/>
      <c r="D19731" s="294"/>
      <c r="E19731" s="294"/>
      <c r="F19731" s="294"/>
    </row>
    <row r="19732">
      <c r="A19732" s="294"/>
      <c r="B19732" s="294"/>
      <c r="C19732" s="294"/>
      <c r="D19732" s="294"/>
      <c r="E19732" s="294"/>
      <c r="F19732" s="294"/>
    </row>
    <row r="19733">
      <c r="A19733" s="294" t="s">
        <v>24590</v>
      </c>
      <c r="B19733" s="294"/>
      <c r="C19733" s="294"/>
      <c r="D19733" s="294"/>
      <c r="E19733" s="294"/>
      <c r="F19733" s="294"/>
    </row>
    <row r="19734">
      <c r="A19734" s="294" t="s">
        <v>33692</v>
      </c>
      <c r="B19734" s="294"/>
      <c r="C19734" s="294"/>
      <c r="D19734" s="294"/>
      <c r="E19734" s="294"/>
      <c r="F19734" s="294"/>
    </row>
    <row r="19735">
      <c r="A19735" s="294"/>
      <c r="B19735" s="294"/>
      <c r="C19735" s="294"/>
      <c r="D19735" s="294"/>
      <c r="E19735" s="294"/>
      <c r="F19735" s="294"/>
    </row>
    <row r="19736">
      <c r="A19736" s="294" t="s">
        <v>33693</v>
      </c>
      <c r="B19736" s="294"/>
      <c r="C19736" s="294"/>
      <c r="D19736" s="294"/>
      <c r="E19736" s="294"/>
      <c r="F19736" s="294"/>
    </row>
    <row r="19737">
      <c r="A19737" s="294" t="s">
        <v>33694</v>
      </c>
      <c r="B19737" s="294"/>
      <c r="C19737" s="294"/>
      <c r="D19737" s="294"/>
      <c r="E19737" s="294"/>
      <c r="F19737" s="294"/>
    </row>
    <row r="19738">
      <c r="A19738" s="294" t="s">
        <v>33695</v>
      </c>
      <c r="B19738" s="294"/>
      <c r="C19738" s="294"/>
      <c r="D19738" s="294"/>
      <c r="E19738" s="294"/>
      <c r="F19738" s="294"/>
    </row>
    <row r="19739">
      <c r="A19739" s="294" t="s">
        <v>33696</v>
      </c>
      <c r="B19739" s="294"/>
      <c r="C19739" s="294"/>
      <c r="D19739" s="294"/>
      <c r="E19739" s="294"/>
      <c r="F19739" s="294"/>
    </row>
    <row r="19740">
      <c r="A19740" s="294" t="s">
        <v>33697</v>
      </c>
      <c r="B19740" s="294"/>
      <c r="C19740" s="294"/>
      <c r="D19740" s="294"/>
      <c r="E19740" s="294"/>
      <c r="F19740" s="294"/>
    </row>
    <row r="19741">
      <c r="A19741" s="294" t="s">
        <v>33698</v>
      </c>
      <c r="B19741" s="294"/>
      <c r="C19741" s="294"/>
      <c r="D19741" s="294"/>
      <c r="E19741" s="294"/>
      <c r="F19741" s="294"/>
    </row>
    <row r="19742">
      <c r="A19742" s="294"/>
      <c r="B19742" s="294"/>
      <c r="C19742" s="294"/>
      <c r="D19742" s="294"/>
      <c r="E19742" s="294"/>
      <c r="F19742" s="294"/>
    </row>
    <row r="19743">
      <c r="A19743" s="294" t="s">
        <v>22572</v>
      </c>
      <c r="B19743" s="294"/>
      <c r="C19743" s="294"/>
      <c r="D19743" s="294"/>
      <c r="E19743" s="294"/>
      <c r="F19743" s="294"/>
    </row>
    <row r="19744">
      <c r="A19744" s="294" t="s">
        <v>24098</v>
      </c>
      <c r="B19744" s="294"/>
      <c r="C19744" s="294"/>
      <c r="D19744" s="294"/>
      <c r="E19744" s="294"/>
      <c r="F19744" s="294"/>
    </row>
    <row r="19745">
      <c r="A19745" s="294"/>
      <c r="B19745" s="294"/>
      <c r="C19745" s="294"/>
      <c r="D19745" s="294"/>
      <c r="E19745" s="294"/>
      <c r="F19745" s="294"/>
    </row>
    <row r="19746">
      <c r="A19746" s="294" t="s">
        <v>33699</v>
      </c>
      <c r="B19746" s="294"/>
      <c r="C19746" s="294"/>
      <c r="D19746" s="294"/>
      <c r="E19746" s="294"/>
      <c r="F19746" s="294"/>
    </row>
    <row r="19747">
      <c r="A19747" s="294" t="s">
        <v>33700</v>
      </c>
      <c r="B19747" s="294"/>
      <c r="C19747" s="294"/>
      <c r="D19747" s="294"/>
      <c r="E19747" s="294"/>
      <c r="F19747" s="294"/>
    </row>
    <row r="19748">
      <c r="A19748" s="294" t="s">
        <v>33701</v>
      </c>
      <c r="B19748" s="294"/>
      <c r="C19748" s="294"/>
      <c r="D19748" s="294"/>
      <c r="E19748" s="294"/>
      <c r="F19748" s="294"/>
    </row>
    <row r="19749">
      <c r="A19749" s="294" t="s">
        <v>33702</v>
      </c>
      <c r="B19749" s="294"/>
      <c r="C19749" s="294"/>
      <c r="D19749" s="294"/>
      <c r="E19749" s="294"/>
      <c r="F19749" s="294"/>
    </row>
    <row r="19750">
      <c r="A19750" s="294" t="s">
        <v>33703</v>
      </c>
      <c r="B19750" s="294"/>
      <c r="C19750" s="294"/>
      <c r="D19750" s="294"/>
      <c r="E19750" s="294"/>
      <c r="F19750" s="294"/>
    </row>
    <row r="19751">
      <c r="A19751" s="294"/>
      <c r="B19751" s="294"/>
      <c r="C19751" s="294"/>
      <c r="D19751" s="294"/>
      <c r="E19751" s="294"/>
      <c r="F19751" s="294"/>
    </row>
    <row r="19752">
      <c r="A19752" s="294" t="s">
        <v>23771</v>
      </c>
      <c r="B19752" s="294"/>
      <c r="C19752" s="294"/>
      <c r="D19752" s="294"/>
      <c r="E19752" s="294"/>
      <c r="F19752" s="294"/>
    </row>
    <row r="19753">
      <c r="A19753" s="294" t="s">
        <v>24104</v>
      </c>
      <c r="B19753" s="294"/>
      <c r="C19753" s="294"/>
      <c r="D19753" s="294"/>
      <c r="E19753" s="294"/>
      <c r="F19753" s="294"/>
    </row>
    <row r="19754">
      <c r="A19754" s="294"/>
      <c r="B19754" s="294"/>
      <c r="C19754" s="294"/>
      <c r="D19754" s="294"/>
      <c r="E19754" s="294"/>
      <c r="F19754" s="294"/>
    </row>
    <row r="19755">
      <c r="A19755" s="294" t="s">
        <v>33704</v>
      </c>
      <c r="B19755" s="294"/>
      <c r="C19755" s="294"/>
      <c r="D19755" s="294"/>
      <c r="E19755" s="294"/>
      <c r="F19755" s="294"/>
    </row>
    <row r="19756">
      <c r="A19756" s="294" t="s">
        <v>33705</v>
      </c>
      <c r="B19756" s="294"/>
      <c r="C19756" s="294"/>
      <c r="D19756" s="294"/>
      <c r="E19756" s="294"/>
      <c r="F19756" s="294"/>
    </row>
    <row r="19757">
      <c r="A19757" s="294" t="s">
        <v>33706</v>
      </c>
      <c r="B19757" s="294"/>
      <c r="C19757" s="294"/>
      <c r="D19757" s="294"/>
      <c r="E19757" s="294"/>
      <c r="F19757" s="294"/>
    </row>
    <row r="19758">
      <c r="A19758" s="294" t="s">
        <v>33707</v>
      </c>
      <c r="B19758" s="294"/>
      <c r="C19758" s="294"/>
      <c r="D19758" s="294"/>
      <c r="E19758" s="294"/>
      <c r="F19758" s="294"/>
    </row>
    <row r="19759">
      <c r="A19759" s="294" t="s">
        <v>33708</v>
      </c>
      <c r="B19759" s="294"/>
      <c r="C19759" s="294"/>
      <c r="D19759" s="294"/>
      <c r="E19759" s="294"/>
      <c r="F19759" s="294"/>
    </row>
    <row r="19760">
      <c r="A19760" s="294"/>
      <c r="B19760" s="294"/>
      <c r="C19760" s="294"/>
      <c r="D19760" s="294"/>
      <c r="E19760" s="294"/>
      <c r="F19760" s="294"/>
    </row>
    <row r="19761">
      <c r="A19761" s="294" t="s">
        <v>24952</v>
      </c>
      <c r="B19761" s="294"/>
      <c r="C19761" s="294"/>
      <c r="D19761" s="294"/>
      <c r="E19761" s="294"/>
      <c r="F19761" s="294"/>
    </row>
    <row r="19762">
      <c r="A19762" s="294" t="s">
        <v>33709</v>
      </c>
      <c r="B19762" s="294"/>
      <c r="C19762" s="294"/>
      <c r="D19762" s="294"/>
      <c r="E19762" s="294"/>
      <c r="F19762" s="294"/>
    </row>
    <row r="19763">
      <c r="A19763" s="294"/>
      <c r="B19763" s="294"/>
      <c r="C19763" s="294"/>
      <c r="D19763" s="294"/>
      <c r="E19763" s="294"/>
      <c r="F19763" s="294"/>
    </row>
    <row r="19764">
      <c r="A19764" s="294" t="s">
        <v>33710</v>
      </c>
      <c r="B19764" s="294"/>
      <c r="C19764" s="294"/>
      <c r="D19764" s="294"/>
      <c r="E19764" s="294"/>
      <c r="F19764" s="294"/>
    </row>
    <row r="19765">
      <c r="A19765" s="294" t="s">
        <v>33711</v>
      </c>
      <c r="B19765" s="294"/>
      <c r="C19765" s="294"/>
      <c r="D19765" s="294"/>
      <c r="E19765" s="294"/>
      <c r="F19765" s="294"/>
    </row>
    <row r="19766">
      <c r="A19766" s="294" t="s">
        <v>33712</v>
      </c>
      <c r="B19766" s="294"/>
      <c r="C19766" s="294"/>
      <c r="D19766" s="294"/>
      <c r="E19766" s="294"/>
      <c r="F19766" s="294"/>
    </row>
    <row r="19767">
      <c r="A19767" s="294" t="s">
        <v>33713</v>
      </c>
      <c r="B19767" s="294"/>
      <c r="C19767" s="294"/>
      <c r="D19767" s="294"/>
      <c r="E19767" s="294"/>
      <c r="F19767" s="294"/>
    </row>
    <row r="19768">
      <c r="A19768" s="294" t="s">
        <v>33714</v>
      </c>
      <c r="B19768" s="294"/>
      <c r="C19768" s="294"/>
      <c r="D19768" s="294"/>
      <c r="E19768" s="294"/>
      <c r="F19768" s="294"/>
    </row>
    <row r="19769">
      <c r="A19769" s="294" t="s">
        <v>33715</v>
      </c>
      <c r="B19769" s="294"/>
      <c r="C19769" s="294"/>
      <c r="D19769" s="294"/>
      <c r="E19769" s="294"/>
      <c r="F19769" s="294"/>
    </row>
    <row r="19770">
      <c r="A19770" s="294" t="s">
        <v>33716</v>
      </c>
      <c r="B19770" s="294"/>
      <c r="C19770" s="294"/>
      <c r="D19770" s="294"/>
      <c r="E19770" s="294"/>
      <c r="F19770" s="294"/>
    </row>
    <row r="19771">
      <c r="A19771" s="294" t="s">
        <v>33717</v>
      </c>
      <c r="B19771" s="294"/>
      <c r="C19771" s="294"/>
      <c r="D19771" s="294"/>
      <c r="E19771" s="294"/>
      <c r="F19771" s="294"/>
    </row>
    <row r="19772">
      <c r="A19772" s="294" t="s">
        <v>33718</v>
      </c>
      <c r="B19772" s="294"/>
      <c r="C19772" s="294"/>
      <c r="D19772" s="294"/>
      <c r="E19772" s="294"/>
      <c r="F19772" s="294"/>
    </row>
    <row r="19773">
      <c r="A19773" s="294" t="s">
        <v>33719</v>
      </c>
      <c r="B19773" s="294"/>
      <c r="C19773" s="294"/>
      <c r="D19773" s="294"/>
      <c r="E19773" s="294"/>
      <c r="F19773" s="294"/>
    </row>
    <row r="19774">
      <c r="A19774" s="294"/>
      <c r="B19774" s="294"/>
      <c r="C19774" s="294"/>
      <c r="D19774" s="294"/>
      <c r="E19774" s="294"/>
      <c r="F19774" s="294"/>
    </row>
    <row r="19775">
      <c r="A19775" s="294"/>
      <c r="B19775" s="294"/>
      <c r="C19775" s="294"/>
      <c r="D19775" s="294"/>
      <c r="E19775" s="294"/>
      <c r="F19775" s="294"/>
    </row>
    <row r="19776">
      <c r="A19776" s="294" t="s">
        <v>28124</v>
      </c>
      <c r="B19776" s="294"/>
      <c r="C19776" s="294"/>
      <c r="D19776" s="294"/>
      <c r="E19776" s="294"/>
      <c r="F19776" s="294"/>
    </row>
    <row r="19777">
      <c r="A19777" s="294" t="s">
        <v>33720</v>
      </c>
      <c r="B19777" s="294"/>
      <c r="C19777" s="294"/>
      <c r="D19777" s="294"/>
      <c r="E19777" s="294"/>
      <c r="F19777" s="294"/>
    </row>
    <row r="19778">
      <c r="A19778" s="294" t="s">
        <v>21618</v>
      </c>
      <c r="B19778" s="294"/>
      <c r="C19778" s="294"/>
      <c r="D19778" s="294"/>
      <c r="E19778" s="294"/>
      <c r="F19778" s="294"/>
    </row>
    <row r="19779">
      <c r="A19779" s="294"/>
      <c r="B19779" s="294"/>
      <c r="C19779" s="294"/>
      <c r="D19779" s="294"/>
      <c r="E19779" s="294"/>
      <c r="F19779" s="294"/>
    </row>
    <row r="19780">
      <c r="A19780" s="294" t="s">
        <v>33721</v>
      </c>
      <c r="B19780" s="294"/>
      <c r="C19780" s="294"/>
      <c r="D19780" s="294"/>
      <c r="E19780" s="294"/>
      <c r="F19780" s="294"/>
    </row>
    <row r="19781">
      <c r="A19781" s="294"/>
      <c r="B19781" s="294"/>
      <c r="C19781" s="294"/>
      <c r="D19781" s="294"/>
      <c r="E19781" s="294"/>
      <c r="F19781" s="294"/>
    </row>
    <row r="19782">
      <c r="A19782" s="294" t="s">
        <v>22512</v>
      </c>
      <c r="B19782" s="294"/>
      <c r="C19782" s="294"/>
      <c r="D19782" s="294"/>
      <c r="E19782" s="294"/>
      <c r="F19782" s="294"/>
    </row>
    <row r="19783">
      <c r="A19783" s="294" t="s">
        <v>26296</v>
      </c>
      <c r="B19783" s="294"/>
      <c r="C19783" s="294"/>
      <c r="D19783" s="294"/>
      <c r="E19783" s="294"/>
      <c r="F19783" s="294"/>
    </row>
    <row r="19784">
      <c r="A19784" s="294"/>
      <c r="B19784" s="294"/>
      <c r="C19784" s="294"/>
      <c r="D19784" s="294"/>
      <c r="E19784" s="294"/>
      <c r="F19784" s="294"/>
    </row>
    <row r="19785">
      <c r="A19785" s="294" t="s">
        <v>33722</v>
      </c>
      <c r="B19785" s="294"/>
      <c r="C19785" s="294"/>
      <c r="D19785" s="294"/>
      <c r="E19785" s="294"/>
      <c r="F19785" s="294"/>
    </row>
    <row r="19786">
      <c r="A19786" s="294" t="s">
        <v>33723</v>
      </c>
      <c r="B19786" s="294"/>
      <c r="C19786" s="294"/>
      <c r="D19786" s="294"/>
      <c r="E19786" s="294"/>
      <c r="F19786" s="294"/>
    </row>
    <row r="19787">
      <c r="A19787" s="294" t="s">
        <v>33724</v>
      </c>
      <c r="B19787" s="294"/>
      <c r="C19787" s="294"/>
      <c r="D19787" s="294"/>
      <c r="E19787" s="294"/>
      <c r="F19787" s="294"/>
    </row>
    <row r="19788">
      <c r="A19788" s="294" t="s">
        <v>33725</v>
      </c>
      <c r="B19788" s="294"/>
      <c r="C19788" s="294"/>
      <c r="D19788" s="294"/>
      <c r="E19788" s="294"/>
      <c r="F19788" s="294"/>
    </row>
    <row r="19789">
      <c r="A19789" s="294" t="s">
        <v>33726</v>
      </c>
      <c r="B19789" s="294"/>
      <c r="C19789" s="294"/>
      <c r="D19789" s="294"/>
      <c r="E19789" s="294"/>
      <c r="F19789" s="294"/>
    </row>
    <row r="19790">
      <c r="A19790" s="294" t="s">
        <v>33727</v>
      </c>
      <c r="B19790" s="294"/>
      <c r="C19790" s="294"/>
      <c r="D19790" s="294"/>
      <c r="E19790" s="294"/>
      <c r="F19790" s="294"/>
    </row>
    <row r="19791">
      <c r="A19791" s="294"/>
      <c r="B19791" s="294"/>
      <c r="C19791" s="294"/>
      <c r="D19791" s="294"/>
      <c r="E19791" s="294"/>
      <c r="F19791" s="294"/>
    </row>
    <row r="19792">
      <c r="A19792" s="294" t="s">
        <v>26733</v>
      </c>
      <c r="B19792" s="294"/>
      <c r="C19792" s="294"/>
      <c r="D19792" s="294"/>
      <c r="E19792" s="294"/>
      <c r="F19792" s="294"/>
    </row>
    <row r="19793">
      <c r="A19793" s="294"/>
      <c r="B19793" s="294"/>
      <c r="C19793" s="294"/>
      <c r="D19793" s="294"/>
      <c r="E19793" s="294"/>
      <c r="F19793" s="294"/>
    </row>
    <row r="19794">
      <c r="A19794" s="294" t="s">
        <v>33728</v>
      </c>
      <c r="B19794" s="294"/>
      <c r="C19794" s="294"/>
      <c r="D19794" s="294"/>
      <c r="E19794" s="294"/>
      <c r="F19794" s="294"/>
    </row>
    <row r="19795">
      <c r="A19795" s="294" t="s">
        <v>23162</v>
      </c>
      <c r="B19795" s="294"/>
      <c r="C19795" s="294"/>
      <c r="D19795" s="294"/>
      <c r="E19795" s="294"/>
      <c r="F19795" s="294"/>
    </row>
    <row r="19796">
      <c r="A19796" s="294" t="s">
        <v>33729</v>
      </c>
      <c r="B19796" s="294"/>
      <c r="C19796" s="294"/>
      <c r="D19796" s="294"/>
      <c r="E19796" s="294"/>
      <c r="F19796" s="294"/>
    </row>
    <row r="19797">
      <c r="A19797" s="294" t="s">
        <v>33730</v>
      </c>
      <c r="B19797" s="294"/>
      <c r="C19797" s="294"/>
      <c r="D19797" s="294"/>
      <c r="E19797" s="294"/>
      <c r="F19797" s="294"/>
    </row>
    <row r="19798">
      <c r="A19798" s="294" t="s">
        <v>33731</v>
      </c>
      <c r="B19798" s="294"/>
      <c r="C19798" s="294"/>
      <c r="D19798" s="294"/>
      <c r="E19798" s="294"/>
      <c r="F19798" s="294"/>
    </row>
    <row r="19799">
      <c r="A19799" s="294"/>
      <c r="B19799" s="294"/>
      <c r="C19799" s="294"/>
      <c r="D19799" s="294"/>
      <c r="E19799" s="294"/>
      <c r="F19799" s="294"/>
    </row>
    <row r="19800">
      <c r="A19800" s="294" t="s">
        <v>23362</v>
      </c>
      <c r="B19800" s="294"/>
      <c r="C19800" s="294"/>
      <c r="D19800" s="294"/>
      <c r="E19800" s="294"/>
      <c r="F19800" s="294"/>
    </row>
    <row r="19801">
      <c r="A19801" s="294" t="s">
        <v>26319</v>
      </c>
      <c r="B19801" s="294"/>
      <c r="C19801" s="294"/>
      <c r="D19801" s="294"/>
      <c r="E19801" s="294"/>
      <c r="F19801" s="294"/>
    </row>
    <row r="19802">
      <c r="A19802" s="294"/>
      <c r="B19802" s="294"/>
      <c r="C19802" s="294"/>
      <c r="D19802" s="294"/>
      <c r="E19802" s="294"/>
      <c r="F19802" s="294"/>
    </row>
    <row r="19803">
      <c r="A19803" s="294" t="s">
        <v>32764</v>
      </c>
      <c r="B19803" s="294"/>
      <c r="C19803" s="294"/>
      <c r="D19803" s="294"/>
      <c r="E19803" s="294"/>
      <c r="F19803" s="294"/>
    </row>
    <row r="19804">
      <c r="A19804" s="294" t="s">
        <v>33732</v>
      </c>
      <c r="B19804" s="294"/>
      <c r="C19804" s="294"/>
      <c r="D19804" s="294"/>
      <c r="E19804" s="294"/>
      <c r="F19804" s="294"/>
    </row>
    <row r="19805">
      <c r="A19805" s="294" t="s">
        <v>33733</v>
      </c>
      <c r="B19805" s="294"/>
      <c r="C19805" s="294"/>
      <c r="D19805" s="294"/>
      <c r="E19805" s="294"/>
      <c r="F19805" s="294"/>
    </row>
    <row r="19806">
      <c r="A19806" s="294" t="s">
        <v>33734</v>
      </c>
      <c r="B19806" s="294"/>
      <c r="C19806" s="294"/>
      <c r="D19806" s="294"/>
      <c r="E19806" s="294"/>
      <c r="F19806" s="294"/>
    </row>
    <row r="19807">
      <c r="A19807" s="294" t="s">
        <v>33735</v>
      </c>
      <c r="B19807" s="294"/>
      <c r="C19807" s="294"/>
      <c r="D19807" s="294"/>
      <c r="E19807" s="294"/>
      <c r="F19807" s="294"/>
    </row>
    <row r="19808">
      <c r="A19808" s="294" t="s">
        <v>33736</v>
      </c>
      <c r="B19808" s="294"/>
      <c r="C19808" s="294"/>
      <c r="D19808" s="294"/>
      <c r="E19808" s="294"/>
      <c r="F19808" s="294"/>
    </row>
    <row r="19809">
      <c r="A19809" s="294" t="s">
        <v>33737</v>
      </c>
      <c r="B19809" s="294"/>
      <c r="C19809" s="294"/>
      <c r="D19809" s="294"/>
      <c r="E19809" s="294"/>
      <c r="F19809" s="294"/>
    </row>
    <row r="19810">
      <c r="A19810" s="294"/>
      <c r="B19810" s="294"/>
      <c r="C19810" s="294"/>
      <c r="D19810" s="294"/>
      <c r="E19810" s="294"/>
      <c r="F19810" s="294"/>
    </row>
    <row r="19811">
      <c r="A19811" s="294"/>
      <c r="B19811" s="294"/>
      <c r="C19811" s="294"/>
      <c r="D19811" s="294"/>
      <c r="E19811" s="294"/>
      <c r="F19811" s="294"/>
    </row>
    <row r="19812">
      <c r="A19812" s="294" t="s">
        <v>28108</v>
      </c>
      <c r="B19812" s="294"/>
      <c r="C19812" s="294"/>
      <c r="D19812" s="294"/>
      <c r="E19812" s="294"/>
      <c r="F19812" s="294"/>
    </row>
    <row r="19813">
      <c r="A19813" s="294"/>
      <c r="B19813" s="294"/>
      <c r="C19813" s="294"/>
      <c r="D19813" s="294"/>
      <c r="E19813" s="294"/>
      <c r="F19813" s="294"/>
    </row>
    <row r="19814">
      <c r="A19814" s="294" t="s">
        <v>33738</v>
      </c>
      <c r="B19814" s="294"/>
      <c r="C19814" s="294"/>
      <c r="D19814" s="294"/>
      <c r="E19814" s="294"/>
      <c r="F19814" s="294"/>
    </row>
    <row r="19815">
      <c r="A19815" s="294" t="s">
        <v>33739</v>
      </c>
      <c r="B19815" s="294"/>
      <c r="C19815" s="294"/>
      <c r="D19815" s="294"/>
      <c r="E19815" s="294"/>
      <c r="F19815" s="294"/>
    </row>
    <row r="19816">
      <c r="A19816" s="294" t="s">
        <v>23825</v>
      </c>
      <c r="B19816" s="294"/>
      <c r="C19816" s="294"/>
      <c r="D19816" s="294"/>
      <c r="E19816" s="294"/>
      <c r="F19816" s="294"/>
    </row>
    <row r="19817">
      <c r="A19817" s="294" t="s">
        <v>33740</v>
      </c>
      <c r="B19817" s="294"/>
      <c r="C19817" s="294"/>
      <c r="D19817" s="294"/>
      <c r="E19817" s="294"/>
      <c r="F19817" s="294"/>
    </row>
    <row r="19818">
      <c r="A19818" s="294" t="s">
        <v>33741</v>
      </c>
      <c r="B19818" s="294"/>
      <c r="C19818" s="294"/>
      <c r="D19818" s="294"/>
      <c r="E19818" s="294"/>
      <c r="F19818" s="294"/>
    </row>
    <row r="19819">
      <c r="A19819" s="294"/>
      <c r="B19819" s="294"/>
      <c r="C19819" s="294"/>
      <c r="D19819" s="294"/>
      <c r="E19819" s="294"/>
      <c r="F19819" s="294"/>
    </row>
    <row r="19820">
      <c r="A19820" s="294" t="s">
        <v>21407</v>
      </c>
      <c r="B19820" s="294"/>
      <c r="C19820" s="294"/>
      <c r="D19820" s="294"/>
      <c r="E19820" s="294"/>
      <c r="F19820" s="294"/>
    </row>
    <row r="19821">
      <c r="A19821" s="294"/>
      <c r="B19821" s="294"/>
      <c r="C19821" s="294"/>
      <c r="D19821" s="294"/>
      <c r="E19821" s="294"/>
      <c r="F19821" s="294"/>
    </row>
    <row r="19822">
      <c r="A19822" s="294" t="s">
        <v>33742</v>
      </c>
      <c r="B19822" s="294"/>
      <c r="C19822" s="294"/>
      <c r="D19822" s="294"/>
      <c r="E19822" s="294"/>
      <c r="F19822" s="294"/>
    </row>
    <row r="19823">
      <c r="A19823" s="294" t="s">
        <v>33743</v>
      </c>
      <c r="B19823" s="294"/>
      <c r="C19823" s="294"/>
      <c r="D19823" s="294"/>
      <c r="E19823" s="294"/>
      <c r="F19823" s="294"/>
    </row>
    <row r="19824">
      <c r="A19824" s="294" t="s">
        <v>33744</v>
      </c>
      <c r="B19824" s="294"/>
      <c r="C19824" s="294"/>
      <c r="D19824" s="294"/>
      <c r="E19824" s="294"/>
      <c r="F19824" s="294"/>
    </row>
    <row r="19825">
      <c r="A19825" s="294" t="s">
        <v>33745</v>
      </c>
      <c r="B19825" s="294"/>
      <c r="C19825" s="294"/>
      <c r="D19825" s="294"/>
      <c r="E19825" s="294"/>
      <c r="F19825" s="294"/>
    </row>
    <row r="19826">
      <c r="A19826" s="294"/>
      <c r="B19826" s="294"/>
      <c r="C19826" s="294"/>
      <c r="D19826" s="294"/>
      <c r="E19826" s="294"/>
      <c r="F19826" s="294"/>
    </row>
    <row r="19827">
      <c r="A19827" s="294" t="s">
        <v>21304</v>
      </c>
      <c r="B19827" s="294"/>
      <c r="C19827" s="294"/>
      <c r="D19827" s="294"/>
      <c r="E19827" s="294"/>
      <c r="F19827" s="294"/>
    </row>
    <row r="19828">
      <c r="A19828" s="294"/>
      <c r="B19828" s="294"/>
      <c r="C19828" s="294"/>
      <c r="D19828" s="294"/>
      <c r="E19828" s="294"/>
      <c r="F19828" s="294"/>
    </row>
    <row r="19829">
      <c r="A19829" s="294" t="s">
        <v>33746</v>
      </c>
      <c r="B19829" s="294"/>
      <c r="C19829" s="294"/>
      <c r="D19829" s="294"/>
      <c r="E19829" s="294"/>
      <c r="F19829" s="294"/>
    </row>
    <row r="19830">
      <c r="A19830" s="294" t="s">
        <v>33747</v>
      </c>
      <c r="B19830" s="294"/>
      <c r="C19830" s="294"/>
      <c r="D19830" s="294"/>
      <c r="E19830" s="294"/>
      <c r="F19830" s="294"/>
    </row>
    <row r="19831">
      <c r="A19831" s="294" t="s">
        <v>33748</v>
      </c>
      <c r="B19831" s="294"/>
      <c r="C19831" s="294"/>
      <c r="D19831" s="294"/>
      <c r="E19831" s="294"/>
      <c r="F19831" s="294"/>
    </row>
    <row r="19832">
      <c r="A19832" s="294" t="s">
        <v>33749</v>
      </c>
      <c r="B19832" s="294"/>
      <c r="C19832" s="294"/>
      <c r="D19832" s="294"/>
      <c r="E19832" s="294"/>
      <c r="F19832" s="294"/>
    </row>
    <row r="19833">
      <c r="A19833" s="294" t="s">
        <v>33750</v>
      </c>
      <c r="B19833" s="294"/>
      <c r="C19833" s="294"/>
      <c r="D19833" s="294"/>
      <c r="E19833" s="294"/>
      <c r="F19833" s="294"/>
    </row>
    <row r="19834">
      <c r="A19834" s="294" t="s">
        <v>33751</v>
      </c>
      <c r="B19834" s="294"/>
      <c r="C19834" s="294"/>
      <c r="D19834" s="294"/>
      <c r="E19834" s="294"/>
      <c r="F19834" s="294"/>
    </row>
    <row r="19835">
      <c r="A19835" s="294" t="s">
        <v>33752</v>
      </c>
      <c r="B19835" s="294"/>
      <c r="C19835" s="294"/>
      <c r="D19835" s="294"/>
      <c r="E19835" s="294"/>
      <c r="F19835" s="294"/>
    </row>
    <row r="19836">
      <c r="A19836" s="294"/>
      <c r="B19836" s="294"/>
      <c r="C19836" s="294"/>
      <c r="D19836" s="294"/>
      <c r="E19836" s="294"/>
      <c r="F19836" s="294"/>
    </row>
    <row r="19837">
      <c r="A19837" s="294"/>
      <c r="B19837" s="294"/>
      <c r="C19837" s="294"/>
      <c r="D19837" s="294"/>
      <c r="E19837" s="294"/>
      <c r="F19837" s="294"/>
    </row>
    <row r="19838">
      <c r="A19838" s="294" t="s">
        <v>28124</v>
      </c>
      <c r="B19838" s="294"/>
      <c r="C19838" s="294"/>
      <c r="D19838" s="294"/>
      <c r="E19838" s="294"/>
      <c r="F19838" s="294"/>
    </row>
    <row r="19839">
      <c r="A19839" s="294" t="s">
        <v>33753</v>
      </c>
      <c r="B19839" s="294"/>
      <c r="C19839" s="294"/>
      <c r="D19839" s="294"/>
      <c r="E19839" s="294"/>
      <c r="F19839" s="294"/>
    </row>
    <row r="19840">
      <c r="A19840" s="294" t="s">
        <v>21672</v>
      </c>
      <c r="B19840" s="294"/>
      <c r="C19840" s="294"/>
      <c r="D19840" s="294"/>
      <c r="E19840" s="294"/>
      <c r="F19840" s="294"/>
    </row>
    <row r="19841">
      <c r="A19841" s="294"/>
      <c r="B19841" s="294"/>
      <c r="C19841" s="294"/>
      <c r="D19841" s="294"/>
      <c r="E19841" s="294"/>
      <c r="F19841" s="294"/>
    </row>
    <row r="19842">
      <c r="A19842" s="294" t="s">
        <v>33721</v>
      </c>
      <c r="B19842" s="294"/>
      <c r="C19842" s="294"/>
      <c r="D19842" s="294"/>
      <c r="E19842" s="294"/>
      <c r="F19842" s="294"/>
    </row>
    <row r="19843">
      <c r="A19843" s="294"/>
      <c r="B19843" s="294"/>
      <c r="C19843" s="294"/>
      <c r="D19843" s="294"/>
      <c r="E19843" s="294"/>
      <c r="F19843" s="294"/>
    </row>
    <row r="19844">
      <c r="A19844" s="294" t="s">
        <v>23007</v>
      </c>
      <c r="B19844" s="294"/>
      <c r="C19844" s="294"/>
      <c r="D19844" s="294"/>
      <c r="E19844" s="294"/>
      <c r="F19844" s="294"/>
    </row>
    <row r="19845">
      <c r="A19845" s="294"/>
      <c r="B19845" s="294"/>
      <c r="C19845" s="294"/>
      <c r="D19845" s="294"/>
      <c r="E19845" s="294"/>
      <c r="F19845" s="294"/>
    </row>
    <row r="19846">
      <c r="A19846" s="294" t="s">
        <v>33754</v>
      </c>
      <c r="B19846" s="294"/>
      <c r="C19846" s="294"/>
      <c r="D19846" s="294"/>
      <c r="E19846" s="294"/>
      <c r="F19846" s="294"/>
    </row>
    <row r="19847">
      <c r="A19847" s="294" t="s">
        <v>27355</v>
      </c>
      <c r="B19847" s="294"/>
      <c r="C19847" s="294"/>
      <c r="D19847" s="294"/>
      <c r="E19847" s="294"/>
      <c r="F19847" s="294"/>
    </row>
    <row r="19848">
      <c r="A19848" s="294" t="s">
        <v>33755</v>
      </c>
      <c r="B19848" s="294"/>
      <c r="C19848" s="294"/>
      <c r="D19848" s="294"/>
      <c r="E19848" s="294"/>
      <c r="F19848" s="294"/>
    </row>
    <row r="19849">
      <c r="A19849" s="294" t="s">
        <v>33756</v>
      </c>
      <c r="B19849" s="294"/>
      <c r="C19849" s="294"/>
      <c r="D19849" s="294"/>
      <c r="E19849" s="294"/>
      <c r="F19849" s="294"/>
    </row>
    <row r="19850">
      <c r="A19850" s="294" t="s">
        <v>33757</v>
      </c>
      <c r="B19850" s="294"/>
      <c r="C19850" s="294"/>
      <c r="D19850" s="294"/>
      <c r="E19850" s="294"/>
      <c r="F19850" s="294"/>
    </row>
    <row r="19851">
      <c r="A19851" s="294" t="s">
        <v>33758</v>
      </c>
      <c r="B19851" s="294"/>
      <c r="C19851" s="294"/>
      <c r="D19851" s="294"/>
      <c r="E19851" s="294"/>
      <c r="F19851" s="294"/>
    </row>
    <row r="19852">
      <c r="A19852" s="294" t="s">
        <v>33759</v>
      </c>
      <c r="B19852" s="294"/>
      <c r="C19852" s="294"/>
      <c r="D19852" s="294"/>
      <c r="E19852" s="294"/>
      <c r="F19852" s="294"/>
    </row>
    <row r="19853">
      <c r="A19853" s="294" t="s">
        <v>33760</v>
      </c>
      <c r="B19853" s="294"/>
      <c r="C19853" s="294"/>
      <c r="D19853" s="294"/>
      <c r="E19853" s="294"/>
      <c r="F19853" s="294"/>
    </row>
    <row r="19854">
      <c r="A19854" s="294"/>
      <c r="B19854" s="294"/>
      <c r="C19854" s="294"/>
      <c r="D19854" s="294"/>
      <c r="E19854" s="294"/>
      <c r="F19854" s="294"/>
    </row>
    <row r="19855">
      <c r="A19855" s="294" t="s">
        <v>22564</v>
      </c>
      <c r="B19855" s="294"/>
      <c r="C19855" s="294"/>
      <c r="D19855" s="294"/>
      <c r="E19855" s="294"/>
      <c r="F19855" s="294"/>
    </row>
    <row r="19856">
      <c r="A19856" s="294" t="s">
        <v>20470</v>
      </c>
      <c r="B19856" s="294"/>
      <c r="C19856" s="294"/>
      <c r="D19856" s="294"/>
      <c r="E19856" s="294"/>
      <c r="F19856" s="294"/>
    </row>
    <row r="19857">
      <c r="A19857" s="294"/>
      <c r="B19857" s="294"/>
      <c r="C19857" s="294"/>
      <c r="D19857" s="294"/>
      <c r="E19857" s="294"/>
      <c r="F19857" s="294"/>
    </row>
    <row r="19858">
      <c r="A19858" s="294" t="s">
        <v>33761</v>
      </c>
      <c r="B19858" s="294"/>
      <c r="C19858" s="294"/>
      <c r="D19858" s="294"/>
      <c r="E19858" s="294"/>
      <c r="F19858" s="294"/>
    </row>
    <row r="19859">
      <c r="A19859" s="294" t="s">
        <v>33762</v>
      </c>
      <c r="B19859" s="294"/>
      <c r="C19859" s="294"/>
      <c r="D19859" s="294"/>
      <c r="E19859" s="294"/>
      <c r="F19859" s="294"/>
    </row>
    <row r="19860">
      <c r="A19860" s="294" t="s">
        <v>33763</v>
      </c>
      <c r="B19860" s="294"/>
      <c r="C19860" s="294"/>
      <c r="D19860" s="294"/>
      <c r="E19860" s="294"/>
      <c r="F19860" s="294"/>
    </row>
    <row r="19861">
      <c r="A19861" s="294" t="s">
        <v>33764</v>
      </c>
      <c r="B19861" s="294"/>
      <c r="C19861" s="294"/>
      <c r="D19861" s="294"/>
      <c r="E19861" s="294"/>
      <c r="F19861" s="294"/>
    </row>
    <row r="19862">
      <c r="A19862" s="294"/>
      <c r="B19862" s="294"/>
      <c r="C19862" s="294"/>
      <c r="D19862" s="294"/>
      <c r="E19862" s="294"/>
      <c r="F19862" s="294"/>
    </row>
    <row r="19863">
      <c r="A19863" s="294" t="s">
        <v>28596</v>
      </c>
      <c r="B19863" s="294"/>
      <c r="C19863" s="294"/>
      <c r="D19863" s="294"/>
      <c r="E19863" s="294"/>
      <c r="F19863" s="294"/>
    </row>
    <row r="19864">
      <c r="A19864" s="294"/>
      <c r="B19864" s="294"/>
      <c r="C19864" s="294"/>
      <c r="D19864" s="294"/>
      <c r="E19864" s="294"/>
      <c r="F19864" s="294"/>
    </row>
    <row r="19865">
      <c r="A19865" s="294" t="s">
        <v>33765</v>
      </c>
      <c r="B19865" s="294"/>
      <c r="C19865" s="294"/>
      <c r="D19865" s="294"/>
      <c r="E19865" s="294"/>
      <c r="F19865" s="294"/>
    </row>
    <row r="19866">
      <c r="A19866" s="294" t="s">
        <v>33766</v>
      </c>
      <c r="B19866" s="294"/>
      <c r="C19866" s="294"/>
      <c r="D19866" s="294"/>
      <c r="E19866" s="294"/>
      <c r="F19866" s="294"/>
    </row>
    <row r="19867">
      <c r="A19867" s="294" t="s">
        <v>33767</v>
      </c>
      <c r="B19867" s="294"/>
      <c r="C19867" s="294"/>
      <c r="D19867" s="294"/>
      <c r="E19867" s="294"/>
      <c r="F19867" s="294"/>
    </row>
    <row r="19868">
      <c r="A19868" s="294" t="s">
        <v>33768</v>
      </c>
      <c r="B19868" s="294"/>
      <c r="C19868" s="294"/>
      <c r="D19868" s="294"/>
      <c r="E19868" s="294"/>
      <c r="F19868" s="294"/>
    </row>
    <row r="19869">
      <c r="A19869" s="294"/>
      <c r="B19869" s="294"/>
      <c r="C19869" s="294"/>
      <c r="D19869" s="294"/>
      <c r="E19869" s="294"/>
      <c r="F19869" s="294"/>
    </row>
    <row r="19870">
      <c r="A19870" s="294" t="s">
        <v>22572</v>
      </c>
      <c r="B19870" s="294"/>
      <c r="C19870" s="294"/>
      <c r="D19870" s="294"/>
      <c r="E19870" s="294"/>
      <c r="F19870" s="294"/>
    </row>
    <row r="19871">
      <c r="A19871" s="294" t="s">
        <v>23767</v>
      </c>
      <c r="B19871" s="294"/>
      <c r="C19871" s="294"/>
      <c r="D19871" s="294"/>
      <c r="E19871" s="294"/>
      <c r="F19871" s="294"/>
    </row>
    <row r="19872">
      <c r="A19872" s="294"/>
      <c r="B19872" s="294"/>
      <c r="C19872" s="294"/>
      <c r="D19872" s="294"/>
      <c r="E19872" s="294"/>
      <c r="F19872" s="294"/>
    </row>
    <row r="19873">
      <c r="A19873" s="294" t="s">
        <v>33769</v>
      </c>
      <c r="B19873" s="294"/>
      <c r="C19873" s="294"/>
      <c r="D19873" s="294"/>
      <c r="E19873" s="294"/>
      <c r="F19873" s="294"/>
    </row>
    <row r="19874">
      <c r="A19874" s="294" t="s">
        <v>33770</v>
      </c>
      <c r="B19874" s="294"/>
      <c r="C19874" s="294"/>
      <c r="D19874" s="294"/>
      <c r="E19874" s="294"/>
      <c r="F19874" s="294"/>
    </row>
    <row r="19875">
      <c r="A19875" s="294" t="s">
        <v>32733</v>
      </c>
      <c r="B19875" s="294"/>
      <c r="C19875" s="294"/>
      <c r="D19875" s="294"/>
      <c r="E19875" s="294"/>
      <c r="F19875" s="294"/>
    </row>
    <row r="19876">
      <c r="A19876" s="294" t="s">
        <v>33771</v>
      </c>
      <c r="B19876" s="294"/>
      <c r="C19876" s="294"/>
      <c r="D19876" s="294"/>
      <c r="E19876" s="294"/>
      <c r="F19876" s="294"/>
    </row>
    <row r="19877">
      <c r="A19877" s="294"/>
      <c r="B19877" s="294"/>
      <c r="C19877" s="294"/>
      <c r="D19877" s="294"/>
      <c r="E19877" s="294"/>
      <c r="F19877" s="294"/>
    </row>
    <row r="19878">
      <c r="A19878" s="294" t="s">
        <v>24735</v>
      </c>
      <c r="B19878" s="294"/>
      <c r="C19878" s="294"/>
      <c r="D19878" s="294"/>
      <c r="E19878" s="294"/>
      <c r="F19878" s="294"/>
    </row>
    <row r="19879">
      <c r="A19879" s="294" t="s">
        <v>23772</v>
      </c>
      <c r="B19879" s="294"/>
      <c r="C19879" s="294"/>
      <c r="D19879" s="294"/>
      <c r="E19879" s="294"/>
      <c r="F19879" s="294"/>
    </row>
    <row r="19880">
      <c r="A19880" s="294"/>
      <c r="B19880" s="294"/>
      <c r="C19880" s="294"/>
      <c r="D19880" s="294"/>
      <c r="E19880" s="294"/>
      <c r="F19880" s="294"/>
    </row>
    <row r="19881">
      <c r="A19881" s="294" t="s">
        <v>33772</v>
      </c>
      <c r="B19881" s="294"/>
      <c r="C19881" s="294"/>
      <c r="D19881" s="294"/>
      <c r="E19881" s="294"/>
      <c r="F19881" s="294"/>
    </row>
    <row r="19882">
      <c r="A19882" s="294" t="s">
        <v>33773</v>
      </c>
      <c r="B19882" s="294"/>
      <c r="C19882" s="294"/>
      <c r="D19882" s="294"/>
      <c r="E19882" s="294"/>
      <c r="F19882" s="294"/>
    </row>
    <row r="19883">
      <c r="A19883" s="294" t="s">
        <v>33774</v>
      </c>
      <c r="B19883" s="294"/>
      <c r="C19883" s="294"/>
      <c r="D19883" s="294"/>
      <c r="E19883" s="294"/>
      <c r="F19883" s="294"/>
    </row>
    <row r="19884">
      <c r="A19884" s="294" t="s">
        <v>33775</v>
      </c>
      <c r="B19884" s="294"/>
      <c r="C19884" s="294"/>
      <c r="D19884" s="294"/>
      <c r="E19884" s="294"/>
      <c r="F19884" s="294"/>
    </row>
    <row r="19885">
      <c r="A19885" s="294"/>
      <c r="B19885" s="294"/>
      <c r="C19885" s="294"/>
      <c r="D19885" s="294"/>
      <c r="E19885" s="294"/>
      <c r="F19885" s="294"/>
    </row>
    <row r="19886">
      <c r="A19886" s="294" t="s">
        <v>33776</v>
      </c>
      <c r="B19886" s="294"/>
      <c r="C19886" s="294"/>
      <c r="D19886" s="294"/>
      <c r="E19886" s="294"/>
      <c r="F19886" s="294"/>
    </row>
    <row r="19887">
      <c r="A19887" s="294"/>
      <c r="B19887" s="294"/>
      <c r="C19887" s="294"/>
      <c r="D19887" s="294"/>
      <c r="E19887" s="294"/>
      <c r="F19887" s="294"/>
    </row>
    <row r="19888">
      <c r="A19888" s="294" t="s">
        <v>33777</v>
      </c>
      <c r="B19888" s="294"/>
      <c r="C19888" s="294"/>
      <c r="D19888" s="294"/>
      <c r="E19888" s="294"/>
      <c r="F19888" s="294"/>
    </row>
    <row r="19889">
      <c r="A19889" s="294" t="s">
        <v>33778</v>
      </c>
      <c r="B19889" s="294"/>
      <c r="C19889" s="294"/>
      <c r="D19889" s="294"/>
      <c r="E19889" s="294"/>
      <c r="F19889" s="294"/>
    </row>
    <row r="19890">
      <c r="A19890" s="294" t="s">
        <v>33779</v>
      </c>
      <c r="B19890" s="294"/>
      <c r="C19890" s="294"/>
      <c r="D19890" s="294"/>
      <c r="E19890" s="294"/>
      <c r="F19890" s="294"/>
    </row>
    <row r="19891">
      <c r="A19891" s="294" t="s">
        <v>33780</v>
      </c>
      <c r="B19891" s="294"/>
      <c r="C19891" s="294"/>
      <c r="D19891" s="294"/>
      <c r="E19891" s="294"/>
      <c r="F19891" s="294"/>
    </row>
    <row r="19892">
      <c r="A19892" s="294" t="s">
        <v>33781</v>
      </c>
      <c r="B19892" s="294"/>
      <c r="C19892" s="294"/>
      <c r="D19892" s="294"/>
      <c r="E19892" s="294"/>
      <c r="F19892" s="294"/>
    </row>
    <row r="19893">
      <c r="A19893" s="294" t="s">
        <v>33782</v>
      </c>
      <c r="B19893" s="294"/>
      <c r="C19893" s="294"/>
      <c r="D19893" s="294"/>
      <c r="E19893" s="294"/>
      <c r="F19893" s="294"/>
    </row>
    <row r="19894">
      <c r="A19894" s="294" t="s">
        <v>25079</v>
      </c>
      <c r="B19894" s="294"/>
      <c r="C19894" s="294"/>
      <c r="D19894" s="294"/>
      <c r="E19894" s="294"/>
      <c r="F19894" s="294"/>
    </row>
    <row r="19895">
      <c r="A19895" s="294" t="s">
        <v>33783</v>
      </c>
      <c r="B19895" s="294"/>
      <c r="C19895" s="294"/>
      <c r="D19895" s="294"/>
      <c r="E19895" s="294"/>
      <c r="F19895" s="294"/>
    </row>
    <row r="19896">
      <c r="A19896" s="294" t="s">
        <v>33784</v>
      </c>
      <c r="B19896" s="294"/>
      <c r="C19896" s="294"/>
      <c r="D19896" s="294"/>
      <c r="E19896" s="294"/>
      <c r="F19896" s="294"/>
    </row>
    <row r="19897">
      <c r="A19897" s="294" t="s">
        <v>33785</v>
      </c>
      <c r="B19897" s="294"/>
      <c r="C19897" s="294"/>
      <c r="D19897" s="294"/>
      <c r="E19897" s="294"/>
      <c r="F19897" s="294"/>
    </row>
    <row r="19898">
      <c r="A19898" s="294" t="s">
        <v>33786</v>
      </c>
      <c r="B19898" s="294"/>
      <c r="C19898" s="294"/>
      <c r="D19898" s="294"/>
      <c r="E19898" s="294"/>
      <c r="F19898" s="294"/>
    </row>
    <row r="19899">
      <c r="A19899" s="294"/>
      <c r="B19899" s="294"/>
      <c r="C19899" s="294"/>
      <c r="D19899" s="294"/>
      <c r="E19899" s="294"/>
      <c r="F19899" s="294"/>
    </row>
    <row r="19900">
      <c r="A19900" s="294"/>
      <c r="B19900" s="294"/>
      <c r="C19900" s="294"/>
      <c r="D19900" s="294"/>
      <c r="E19900" s="294"/>
      <c r="F19900" s="294"/>
    </row>
    <row r="19901">
      <c r="A19901" s="294" t="s">
        <v>28124</v>
      </c>
      <c r="B19901" s="294"/>
      <c r="C19901" s="294"/>
      <c r="D19901" s="294"/>
      <c r="E19901" s="294"/>
      <c r="F19901" s="294"/>
    </row>
    <row r="19902">
      <c r="A19902" s="294" t="s">
        <v>33787</v>
      </c>
      <c r="B19902" s="294"/>
      <c r="C19902" s="294"/>
      <c r="D19902" s="294"/>
      <c r="E19902" s="294"/>
      <c r="F19902" s="294"/>
    </row>
    <row r="19903">
      <c r="A19903" s="294" t="s">
        <v>33788</v>
      </c>
      <c r="B19903" s="294"/>
      <c r="C19903" s="294"/>
      <c r="D19903" s="294"/>
      <c r="E19903" s="294"/>
      <c r="F19903" s="294"/>
    </row>
    <row r="19904">
      <c r="A19904" s="294"/>
      <c r="B19904" s="294"/>
      <c r="C19904" s="294"/>
      <c r="D19904" s="294"/>
      <c r="E19904" s="294"/>
      <c r="F19904" s="294"/>
    </row>
    <row r="19905">
      <c r="A19905" s="294" t="s">
        <v>25957</v>
      </c>
      <c r="B19905" s="294"/>
      <c r="C19905" s="294"/>
      <c r="D19905" s="294"/>
      <c r="E19905" s="294"/>
      <c r="F19905" s="294"/>
    </row>
    <row r="19906">
      <c r="A19906" s="294"/>
      <c r="B19906" s="294"/>
      <c r="C19906" s="294"/>
      <c r="D19906" s="294"/>
      <c r="E19906" s="294"/>
      <c r="F19906" s="294"/>
    </row>
    <row r="19907">
      <c r="A19907" s="294" t="s">
        <v>33789</v>
      </c>
      <c r="B19907" s="294"/>
      <c r="C19907" s="294"/>
      <c r="D19907" s="294"/>
      <c r="E19907" s="294"/>
      <c r="F19907" s="294"/>
    </row>
    <row r="19908">
      <c r="A19908" s="294"/>
      <c r="B19908" s="294"/>
      <c r="C19908" s="294"/>
      <c r="D19908" s="294"/>
      <c r="E19908" s="294"/>
      <c r="F19908" s="294"/>
    </row>
    <row r="19909">
      <c r="A19909" s="294" t="s">
        <v>26193</v>
      </c>
      <c r="B19909" s="294"/>
      <c r="C19909" s="294"/>
      <c r="D19909" s="294"/>
      <c r="E19909" s="294"/>
      <c r="F19909" s="294"/>
    </row>
    <row r="19910">
      <c r="A19910" s="294"/>
      <c r="B19910" s="294"/>
      <c r="C19910" s="294"/>
      <c r="D19910" s="294"/>
      <c r="E19910" s="294"/>
      <c r="F19910" s="294"/>
    </row>
    <row r="19911">
      <c r="A19911" s="294" t="s">
        <v>33790</v>
      </c>
      <c r="B19911" s="294"/>
      <c r="C19911" s="294"/>
      <c r="D19911" s="294"/>
      <c r="E19911" s="294"/>
      <c r="F19911" s="294"/>
    </row>
    <row r="19912">
      <c r="A19912" s="294" t="s">
        <v>33791</v>
      </c>
      <c r="B19912" s="294"/>
      <c r="C19912" s="294"/>
      <c r="D19912" s="294"/>
      <c r="E19912" s="294"/>
      <c r="F19912" s="294"/>
    </row>
    <row r="19913">
      <c r="A19913" s="294" t="s">
        <v>33792</v>
      </c>
      <c r="B19913" s="294"/>
      <c r="C19913" s="294"/>
      <c r="D19913" s="294"/>
      <c r="E19913" s="294"/>
      <c r="F19913" s="294"/>
    </row>
    <row r="19914">
      <c r="A19914" s="294" t="s">
        <v>33793</v>
      </c>
      <c r="B19914" s="294"/>
      <c r="C19914" s="294"/>
      <c r="D19914" s="294"/>
      <c r="E19914" s="294"/>
      <c r="F19914" s="294"/>
    </row>
    <row r="19915">
      <c r="A19915" s="294" t="s">
        <v>33794</v>
      </c>
      <c r="B19915" s="294"/>
      <c r="C19915" s="294"/>
      <c r="D19915" s="294"/>
      <c r="E19915" s="294"/>
      <c r="F19915" s="294"/>
    </row>
    <row r="19916">
      <c r="A19916" s="294" t="s">
        <v>26196</v>
      </c>
      <c r="B19916" s="294"/>
      <c r="C19916" s="294"/>
      <c r="D19916" s="294"/>
      <c r="E19916" s="294"/>
      <c r="F19916" s="294"/>
    </row>
    <row r="19917">
      <c r="A19917" s="294" t="s">
        <v>33795</v>
      </c>
      <c r="B19917" s="294"/>
      <c r="C19917" s="294"/>
      <c r="D19917" s="294"/>
      <c r="E19917" s="294"/>
      <c r="F19917" s="294"/>
    </row>
    <row r="19918">
      <c r="A19918" s="294" t="s">
        <v>33796</v>
      </c>
      <c r="B19918" s="294"/>
      <c r="C19918" s="294"/>
      <c r="D19918" s="294"/>
      <c r="E19918" s="294"/>
      <c r="F19918" s="294"/>
    </row>
    <row r="19919">
      <c r="A19919" s="294" t="s">
        <v>30059</v>
      </c>
      <c r="B19919" s="294"/>
      <c r="C19919" s="294"/>
      <c r="D19919" s="294"/>
      <c r="E19919" s="294"/>
      <c r="F19919" s="294"/>
    </row>
    <row r="19920">
      <c r="A19920" s="294" t="s">
        <v>33797</v>
      </c>
      <c r="B19920" s="294"/>
      <c r="C19920" s="294"/>
      <c r="D19920" s="294"/>
      <c r="E19920" s="294"/>
      <c r="F19920" s="294"/>
    </row>
    <row r="19921">
      <c r="A19921" s="294"/>
      <c r="B19921" s="294"/>
      <c r="C19921" s="294"/>
      <c r="D19921" s="294"/>
      <c r="E19921" s="294"/>
      <c r="F19921" s="294"/>
    </row>
    <row r="19922">
      <c r="A19922" s="294" t="s">
        <v>25967</v>
      </c>
      <c r="B19922" s="294"/>
      <c r="C19922" s="294"/>
      <c r="D19922" s="294"/>
      <c r="E19922" s="294"/>
      <c r="F19922" s="294"/>
    </row>
    <row r="19923">
      <c r="A19923" s="294"/>
      <c r="B19923" s="294"/>
      <c r="C19923" s="294"/>
      <c r="D19923" s="294"/>
      <c r="E19923" s="294"/>
      <c r="F19923" s="294"/>
    </row>
    <row r="19924">
      <c r="A19924" s="294" t="s">
        <v>31077</v>
      </c>
      <c r="B19924" s="294"/>
      <c r="C19924" s="294"/>
      <c r="D19924" s="294"/>
      <c r="E19924" s="294"/>
      <c r="F19924" s="294"/>
    </row>
    <row r="19925">
      <c r="A19925" s="294" t="s">
        <v>33798</v>
      </c>
      <c r="B19925" s="294"/>
      <c r="C19925" s="294"/>
      <c r="D19925" s="294"/>
      <c r="E19925" s="294"/>
      <c r="F19925" s="294"/>
    </row>
    <row r="19926">
      <c r="A19926" s="294" t="s">
        <v>33799</v>
      </c>
      <c r="B19926" s="294"/>
      <c r="C19926" s="294"/>
      <c r="D19926" s="294"/>
      <c r="E19926" s="294"/>
      <c r="F19926" s="294"/>
    </row>
    <row r="19927">
      <c r="A19927" s="294" t="s">
        <v>32660</v>
      </c>
      <c r="B19927" s="294"/>
      <c r="C19927" s="294"/>
      <c r="D19927" s="294"/>
      <c r="E19927" s="294"/>
      <c r="F19927" s="294"/>
    </row>
    <row r="19928">
      <c r="A19928" s="294" t="s">
        <v>33800</v>
      </c>
      <c r="B19928" s="294"/>
      <c r="C19928" s="294"/>
      <c r="D19928" s="294"/>
      <c r="E19928" s="294"/>
      <c r="F19928" s="294"/>
    </row>
    <row r="19929">
      <c r="A19929" s="294" t="s">
        <v>33801</v>
      </c>
      <c r="B19929" s="294"/>
      <c r="C19929" s="294"/>
      <c r="D19929" s="294"/>
      <c r="E19929" s="294"/>
      <c r="F19929" s="294"/>
    </row>
    <row r="19930">
      <c r="A19930" s="294" t="s">
        <v>33802</v>
      </c>
      <c r="B19930" s="294"/>
      <c r="C19930" s="294"/>
      <c r="D19930" s="294"/>
      <c r="E19930" s="294"/>
      <c r="F19930" s="294"/>
    </row>
    <row r="19931">
      <c r="A19931" s="294" t="s">
        <v>33803</v>
      </c>
      <c r="B19931" s="294"/>
      <c r="C19931" s="294"/>
      <c r="D19931" s="294"/>
      <c r="E19931" s="294"/>
      <c r="F19931" s="294"/>
    </row>
    <row r="19932">
      <c r="A19932" s="294" t="s">
        <v>33804</v>
      </c>
      <c r="B19932" s="294"/>
      <c r="C19932" s="294"/>
      <c r="D19932" s="294"/>
      <c r="E19932" s="294"/>
      <c r="F19932" s="294"/>
    </row>
    <row r="19933">
      <c r="A19933" s="294" t="s">
        <v>33805</v>
      </c>
      <c r="B19933" s="294"/>
      <c r="C19933" s="294"/>
      <c r="D19933" s="294"/>
      <c r="E19933" s="294"/>
      <c r="F19933" s="294"/>
    </row>
    <row r="19934">
      <c r="A19934" s="294" t="s">
        <v>33806</v>
      </c>
      <c r="B19934" s="294"/>
      <c r="C19934" s="294"/>
      <c r="D19934" s="294"/>
      <c r="E19934" s="294"/>
      <c r="F19934" s="294"/>
    </row>
    <row r="19935">
      <c r="A19935" s="294"/>
      <c r="B19935" s="294"/>
      <c r="C19935" s="294"/>
      <c r="D19935" s="294"/>
      <c r="E19935" s="294"/>
      <c r="F19935" s="294"/>
    </row>
    <row r="19936">
      <c r="A19936" s="294" t="s">
        <v>26240</v>
      </c>
      <c r="B19936" s="294"/>
      <c r="C19936" s="294"/>
      <c r="D19936" s="294"/>
      <c r="E19936" s="294"/>
      <c r="F19936" s="294"/>
    </row>
    <row r="19937">
      <c r="A19937" s="294"/>
      <c r="B19937" s="294"/>
      <c r="C19937" s="294"/>
      <c r="D19937" s="294"/>
      <c r="E19937" s="294"/>
      <c r="F19937" s="294"/>
    </row>
    <row r="19938">
      <c r="A19938" s="294" t="s">
        <v>33807</v>
      </c>
      <c r="B19938" s="294"/>
      <c r="C19938" s="294"/>
      <c r="D19938" s="294"/>
      <c r="E19938" s="294"/>
      <c r="F19938" s="294"/>
    </row>
    <row r="19939">
      <c r="A19939" s="294" t="s">
        <v>27891</v>
      </c>
      <c r="B19939" s="294"/>
      <c r="C19939" s="294"/>
      <c r="D19939" s="294"/>
      <c r="E19939" s="294"/>
      <c r="F19939" s="294"/>
    </row>
    <row r="19940">
      <c r="A19940" s="294" t="s">
        <v>31279</v>
      </c>
      <c r="B19940" s="294"/>
      <c r="C19940" s="294"/>
      <c r="D19940" s="294"/>
      <c r="E19940" s="294"/>
      <c r="F19940" s="294"/>
    </row>
    <row r="19941">
      <c r="A19941" s="294" t="s">
        <v>29563</v>
      </c>
      <c r="B19941" s="294"/>
      <c r="C19941" s="294"/>
      <c r="D19941" s="294"/>
      <c r="E19941" s="294"/>
      <c r="F19941" s="294"/>
    </row>
    <row r="19942">
      <c r="A19942" s="294" t="s">
        <v>33808</v>
      </c>
      <c r="B19942" s="294"/>
      <c r="C19942" s="294"/>
      <c r="D19942" s="294"/>
      <c r="E19942" s="294"/>
      <c r="F19942" s="294"/>
    </row>
    <row r="19943">
      <c r="A19943" s="294" t="s">
        <v>33809</v>
      </c>
      <c r="B19943" s="294"/>
      <c r="C19943" s="294"/>
      <c r="D19943" s="294"/>
      <c r="E19943" s="294"/>
      <c r="F19943" s="294"/>
    </row>
    <row r="19944">
      <c r="A19944" s="294" t="s">
        <v>33810</v>
      </c>
      <c r="B19944" s="294"/>
      <c r="C19944" s="294"/>
      <c r="D19944" s="294"/>
      <c r="E19944" s="294"/>
      <c r="F19944" s="294"/>
    </row>
    <row r="19945">
      <c r="A19945" s="294" t="s">
        <v>33811</v>
      </c>
      <c r="B19945" s="294"/>
      <c r="C19945" s="294"/>
      <c r="D19945" s="294"/>
      <c r="E19945" s="294"/>
      <c r="F19945" s="294"/>
    </row>
    <row r="19946">
      <c r="A19946" s="294"/>
      <c r="B19946" s="294"/>
      <c r="C19946" s="294"/>
      <c r="D19946" s="294"/>
      <c r="E19946" s="294"/>
      <c r="F19946" s="294"/>
    </row>
    <row r="19947">
      <c r="A19947" s="294" t="s">
        <v>26214</v>
      </c>
      <c r="B19947" s="294"/>
      <c r="C19947" s="294"/>
      <c r="D19947" s="294"/>
      <c r="E19947" s="294"/>
      <c r="F19947" s="294"/>
    </row>
    <row r="19948">
      <c r="A19948" s="294"/>
      <c r="B19948" s="294"/>
      <c r="C19948" s="294"/>
      <c r="D19948" s="294"/>
      <c r="E19948" s="294"/>
      <c r="F19948" s="294"/>
    </row>
    <row r="19949">
      <c r="A19949" s="294" t="s">
        <v>33812</v>
      </c>
      <c r="B19949" s="294"/>
      <c r="C19949" s="294"/>
      <c r="D19949" s="294"/>
      <c r="E19949" s="294"/>
      <c r="F19949" s="294"/>
    </row>
    <row r="19950">
      <c r="A19950" s="294" t="s">
        <v>27889</v>
      </c>
      <c r="B19950" s="294"/>
      <c r="C19950" s="294"/>
      <c r="D19950" s="294"/>
      <c r="E19950" s="294"/>
      <c r="F19950" s="294"/>
    </row>
    <row r="19951">
      <c r="A19951" s="294" t="s">
        <v>33813</v>
      </c>
      <c r="B19951" s="294"/>
      <c r="C19951" s="294"/>
      <c r="D19951" s="294"/>
      <c r="E19951" s="294"/>
      <c r="F19951" s="294"/>
    </row>
    <row r="19952">
      <c r="A19952" s="294" t="s">
        <v>33814</v>
      </c>
      <c r="B19952" s="294"/>
      <c r="C19952" s="294"/>
      <c r="D19952" s="294"/>
      <c r="E19952" s="294"/>
      <c r="F19952" s="294"/>
    </row>
    <row r="19953">
      <c r="A19953" s="294" t="s">
        <v>26512</v>
      </c>
      <c r="B19953" s="294"/>
      <c r="C19953" s="294"/>
      <c r="D19953" s="294"/>
      <c r="E19953" s="294"/>
      <c r="F19953" s="294"/>
    </row>
    <row r="19954">
      <c r="A19954" s="294" t="s">
        <v>33815</v>
      </c>
      <c r="B19954" s="294"/>
      <c r="C19954" s="294"/>
      <c r="D19954" s="294"/>
      <c r="E19954" s="294"/>
      <c r="F19954" s="294"/>
    </row>
    <row r="19955">
      <c r="A19955" s="294" t="s">
        <v>33816</v>
      </c>
      <c r="B19955" s="294"/>
      <c r="C19955" s="294"/>
      <c r="D19955" s="294"/>
      <c r="E19955" s="294"/>
      <c r="F19955" s="294"/>
    </row>
    <row r="19956">
      <c r="A19956" s="294"/>
      <c r="B19956" s="294"/>
      <c r="C19956" s="294"/>
      <c r="D19956" s="294"/>
      <c r="E19956" s="294"/>
      <c r="F19956" s="294"/>
    </row>
    <row r="19957">
      <c r="A19957" s="294" t="s">
        <v>26253</v>
      </c>
      <c r="B19957" s="294"/>
      <c r="C19957" s="294"/>
      <c r="D19957" s="294"/>
      <c r="E19957" s="294"/>
      <c r="F19957" s="294"/>
    </row>
    <row r="19958">
      <c r="A19958" s="294"/>
      <c r="B19958" s="294"/>
      <c r="C19958" s="294"/>
      <c r="D19958" s="294"/>
      <c r="E19958" s="294"/>
      <c r="F19958" s="294"/>
    </row>
    <row r="19959">
      <c r="A19959" s="294" t="s">
        <v>33817</v>
      </c>
      <c r="B19959" s="294"/>
      <c r="C19959" s="294"/>
      <c r="D19959" s="294"/>
      <c r="E19959" s="294"/>
      <c r="F19959" s="294"/>
    </row>
    <row r="19960">
      <c r="A19960" s="294" t="s">
        <v>33818</v>
      </c>
      <c r="B19960" s="294"/>
      <c r="C19960" s="294"/>
      <c r="D19960" s="294"/>
      <c r="E19960" s="294"/>
      <c r="F19960" s="294"/>
    </row>
    <row r="19961">
      <c r="A19961" s="294" t="s">
        <v>33819</v>
      </c>
      <c r="B19961" s="294"/>
      <c r="C19961" s="294"/>
      <c r="D19961" s="294"/>
      <c r="E19961" s="294"/>
      <c r="F19961" s="294"/>
    </row>
    <row r="19962">
      <c r="A19962" s="294" t="s">
        <v>33820</v>
      </c>
      <c r="B19962" s="294"/>
      <c r="C19962" s="294"/>
      <c r="D19962" s="294"/>
      <c r="E19962" s="294"/>
      <c r="F19962" s="294"/>
    </row>
    <row r="19963">
      <c r="A19963" s="294" t="s">
        <v>33821</v>
      </c>
      <c r="B19963" s="294"/>
      <c r="C19963" s="294"/>
      <c r="D19963" s="294"/>
      <c r="E19963" s="294"/>
      <c r="F19963" s="294"/>
    </row>
    <row r="19964">
      <c r="A19964" s="294"/>
      <c r="B19964" s="294"/>
      <c r="C19964" s="294"/>
      <c r="D19964" s="294"/>
      <c r="E19964" s="294"/>
      <c r="F19964" s="294"/>
    </row>
    <row r="19965">
      <c r="A19965" s="294" t="s">
        <v>28124</v>
      </c>
      <c r="B19965" s="294"/>
      <c r="C19965" s="294"/>
      <c r="D19965" s="294"/>
      <c r="E19965" s="294"/>
      <c r="F19965" s="294"/>
    </row>
    <row r="19966">
      <c r="A19966" s="294" t="s">
        <v>19524</v>
      </c>
      <c r="B19966" s="294"/>
      <c r="C19966" s="294"/>
      <c r="D19966" s="294"/>
      <c r="E19966" s="294"/>
      <c r="F19966" s="294"/>
    </row>
    <row r="19967">
      <c r="A19967" s="294" t="s">
        <v>21618</v>
      </c>
      <c r="B19967" s="294"/>
      <c r="C19967" s="294"/>
      <c r="D19967" s="294"/>
      <c r="E19967" s="294"/>
      <c r="F19967" s="294"/>
    </row>
    <row r="19968">
      <c r="A19968" s="294"/>
      <c r="B19968" s="294"/>
      <c r="C19968" s="294"/>
      <c r="D19968" s="294"/>
      <c r="E19968" s="294"/>
      <c r="F19968" s="294"/>
    </row>
    <row r="19969">
      <c r="A19969" s="294" t="s">
        <v>33822</v>
      </c>
      <c r="B19969" s="294"/>
      <c r="C19969" s="294"/>
      <c r="D19969" s="294"/>
      <c r="E19969" s="294"/>
      <c r="F19969" s="294"/>
    </row>
    <row r="19970">
      <c r="A19970" s="294"/>
      <c r="B19970" s="294"/>
      <c r="C19970" s="294"/>
      <c r="D19970" s="294"/>
      <c r="E19970" s="294"/>
      <c r="F19970" s="294"/>
    </row>
    <row r="19971">
      <c r="A19971" s="294" t="s">
        <v>22512</v>
      </c>
      <c r="B19971" s="294"/>
      <c r="C19971" s="294"/>
      <c r="D19971" s="294"/>
      <c r="E19971" s="294"/>
      <c r="F19971" s="294"/>
    </row>
    <row r="19972">
      <c r="A19972" s="294" t="s">
        <v>33823</v>
      </c>
      <c r="B19972" s="294"/>
      <c r="C19972" s="294"/>
      <c r="D19972" s="294"/>
      <c r="E19972" s="294"/>
      <c r="F19972" s="294"/>
    </row>
    <row r="19973">
      <c r="A19973" s="294"/>
      <c r="B19973" s="294"/>
      <c r="C19973" s="294"/>
      <c r="D19973" s="294"/>
      <c r="E19973" s="294"/>
      <c r="F19973" s="294"/>
    </row>
    <row r="19974">
      <c r="A19974" s="294" t="s">
        <v>33824</v>
      </c>
      <c r="B19974" s="294"/>
      <c r="C19974" s="294"/>
      <c r="D19974" s="294"/>
      <c r="E19974" s="294"/>
      <c r="F19974" s="294"/>
    </row>
    <row r="19975">
      <c r="A19975" s="294" t="s">
        <v>33825</v>
      </c>
      <c r="B19975" s="294"/>
      <c r="C19975" s="294"/>
      <c r="D19975" s="294"/>
      <c r="E19975" s="294"/>
      <c r="F19975" s="294"/>
    </row>
    <row r="19976">
      <c r="A19976" s="294" t="s">
        <v>33826</v>
      </c>
      <c r="B19976" s="294"/>
      <c r="C19976" s="294"/>
      <c r="D19976" s="294"/>
      <c r="E19976" s="294"/>
      <c r="F19976" s="294"/>
    </row>
    <row r="19977">
      <c r="A19977" s="294" t="s">
        <v>33827</v>
      </c>
      <c r="B19977" s="294"/>
      <c r="C19977" s="294"/>
      <c r="D19977" s="294"/>
      <c r="E19977" s="294"/>
      <c r="F19977" s="294"/>
    </row>
    <row r="19978">
      <c r="A19978" s="294" t="s">
        <v>33828</v>
      </c>
      <c r="B19978" s="294"/>
      <c r="C19978" s="294"/>
      <c r="D19978" s="294"/>
      <c r="E19978" s="294"/>
      <c r="F19978" s="294"/>
    </row>
    <row r="19979">
      <c r="A19979" s="294"/>
      <c r="B19979" s="294"/>
      <c r="C19979" s="294"/>
      <c r="D19979" s="294"/>
      <c r="E19979" s="294"/>
      <c r="F19979" s="294"/>
    </row>
    <row r="19980">
      <c r="A19980" s="294" t="s">
        <v>30406</v>
      </c>
      <c r="B19980" s="294"/>
      <c r="C19980" s="294"/>
      <c r="D19980" s="294"/>
      <c r="E19980" s="294"/>
      <c r="F19980" s="294"/>
    </row>
    <row r="19981">
      <c r="A19981" s="294"/>
      <c r="B19981" s="294"/>
      <c r="C19981" s="294"/>
      <c r="D19981" s="294"/>
      <c r="E19981" s="294"/>
      <c r="F19981" s="294"/>
    </row>
    <row r="19982">
      <c r="A19982" s="294" t="s">
        <v>22612</v>
      </c>
      <c r="B19982" s="294"/>
      <c r="C19982" s="294"/>
      <c r="D19982" s="294"/>
      <c r="E19982" s="294"/>
      <c r="F19982" s="294"/>
    </row>
    <row r="19983">
      <c r="A19983" s="294" t="s">
        <v>22613</v>
      </c>
      <c r="B19983" s="294"/>
      <c r="C19983" s="294"/>
      <c r="D19983" s="294"/>
      <c r="E19983" s="294"/>
      <c r="F19983" s="294"/>
    </row>
    <row r="19984">
      <c r="A19984" s="294" t="s">
        <v>33829</v>
      </c>
      <c r="B19984" s="294"/>
      <c r="C19984" s="294"/>
      <c r="D19984" s="294"/>
      <c r="E19984" s="294"/>
      <c r="F19984" s="294"/>
    </row>
    <row r="19985">
      <c r="A19985" s="294" t="s">
        <v>33830</v>
      </c>
      <c r="B19985" s="294"/>
      <c r="C19985" s="294"/>
      <c r="D19985" s="294"/>
      <c r="E19985" s="294"/>
      <c r="F19985" s="294"/>
    </row>
    <row r="19986">
      <c r="A19986" s="294" t="s">
        <v>22621</v>
      </c>
      <c r="B19986" s="294"/>
      <c r="C19986" s="294"/>
      <c r="D19986" s="294"/>
      <c r="E19986" s="294"/>
      <c r="F19986" s="294"/>
    </row>
    <row r="19987">
      <c r="A19987" s="294" t="s">
        <v>33831</v>
      </c>
      <c r="B19987" s="294"/>
      <c r="C19987" s="294"/>
      <c r="D19987" s="294"/>
      <c r="E19987" s="294"/>
      <c r="F19987" s="294"/>
    </row>
    <row r="19988">
      <c r="A19988" s="294"/>
      <c r="B19988" s="294"/>
      <c r="C19988" s="294"/>
      <c r="D19988" s="294"/>
      <c r="E19988" s="294"/>
      <c r="F19988" s="294"/>
    </row>
    <row r="19989">
      <c r="A19989" s="294" t="s">
        <v>21945</v>
      </c>
      <c r="B19989" s="294"/>
      <c r="C19989" s="294"/>
      <c r="D19989" s="294"/>
      <c r="E19989" s="294"/>
      <c r="F19989" s="294"/>
    </row>
    <row r="19990">
      <c r="A19990" s="294" t="s">
        <v>23156</v>
      </c>
      <c r="B19990" s="294"/>
      <c r="C19990" s="294"/>
      <c r="D19990" s="294"/>
      <c r="E19990" s="294"/>
      <c r="F19990" s="294"/>
    </row>
    <row r="19991">
      <c r="A19991" s="294"/>
      <c r="B19991" s="294"/>
      <c r="C19991" s="294"/>
      <c r="D19991" s="294"/>
      <c r="E19991" s="294"/>
      <c r="F19991" s="294"/>
    </row>
    <row r="19992">
      <c r="A19992" s="294" t="s">
        <v>33832</v>
      </c>
      <c r="B19992" s="294"/>
      <c r="C19992" s="294"/>
      <c r="D19992" s="294"/>
      <c r="E19992" s="294"/>
      <c r="F19992" s="294"/>
    </row>
    <row r="19993">
      <c r="A19993" s="294" t="s">
        <v>33833</v>
      </c>
      <c r="B19993" s="294"/>
      <c r="C19993" s="294"/>
      <c r="D19993" s="294"/>
      <c r="E19993" s="294"/>
      <c r="F19993" s="294"/>
    </row>
    <row r="19994">
      <c r="A19994" s="294" t="s">
        <v>33834</v>
      </c>
      <c r="B19994" s="294"/>
      <c r="C19994" s="294"/>
      <c r="D19994" s="294"/>
      <c r="E19994" s="294"/>
      <c r="F19994" s="294"/>
    </row>
    <row r="19995">
      <c r="A19995" s="294" t="s">
        <v>33835</v>
      </c>
      <c r="B19995" s="294"/>
      <c r="C19995" s="294"/>
      <c r="D19995" s="294"/>
      <c r="E19995" s="294"/>
      <c r="F19995" s="294"/>
    </row>
    <row r="19996">
      <c r="A19996" s="294" t="s">
        <v>33836</v>
      </c>
      <c r="B19996" s="294"/>
      <c r="C19996" s="294"/>
      <c r="D19996" s="294"/>
      <c r="E19996" s="294"/>
      <c r="F19996" s="294"/>
    </row>
    <row r="19997">
      <c r="A19997" s="294" t="s">
        <v>33837</v>
      </c>
      <c r="B19997" s="294"/>
      <c r="C19997" s="294"/>
      <c r="D19997" s="294"/>
      <c r="E19997" s="294"/>
      <c r="F19997" s="294"/>
    </row>
    <row r="19998">
      <c r="A19998" s="294"/>
      <c r="B19998" s="294"/>
      <c r="C19998" s="294"/>
      <c r="D19998" s="294"/>
      <c r="E19998" s="294"/>
      <c r="F19998" s="294"/>
    </row>
    <row r="19999">
      <c r="A19999" s="294"/>
      <c r="B19999" s="294"/>
      <c r="C19999" s="294"/>
      <c r="D19999" s="294"/>
      <c r="E19999" s="294"/>
      <c r="F19999" s="294"/>
    </row>
    <row r="20000">
      <c r="A20000" s="294" t="s">
        <v>21401</v>
      </c>
      <c r="B20000" s="294"/>
      <c r="C20000" s="294"/>
      <c r="D20000" s="294"/>
      <c r="E20000" s="294"/>
      <c r="F20000" s="294"/>
    </row>
    <row r="20001">
      <c r="A20001" s="294"/>
      <c r="B20001" s="294"/>
      <c r="C20001" s="294"/>
      <c r="D20001" s="294"/>
      <c r="E20001" s="294"/>
      <c r="F20001" s="294"/>
    </row>
    <row r="20002">
      <c r="A20002" s="294" t="s">
        <v>33838</v>
      </c>
      <c r="B20002" s="294"/>
      <c r="C20002" s="294"/>
      <c r="D20002" s="294"/>
      <c r="E20002" s="294"/>
      <c r="F20002" s="294"/>
    </row>
    <row r="20003">
      <c r="A20003" s="294" t="s">
        <v>33839</v>
      </c>
      <c r="B20003" s="294"/>
      <c r="C20003" s="294"/>
      <c r="D20003" s="294"/>
      <c r="E20003" s="294"/>
      <c r="F20003" s="294"/>
    </row>
    <row r="20004">
      <c r="A20004" s="294" t="s">
        <v>33840</v>
      </c>
      <c r="B20004" s="294"/>
      <c r="C20004" s="294"/>
      <c r="D20004" s="294"/>
      <c r="E20004" s="294"/>
      <c r="F20004" s="294"/>
    </row>
    <row r="20005">
      <c r="A20005" s="294" t="s">
        <v>33841</v>
      </c>
      <c r="B20005" s="294"/>
      <c r="C20005" s="294"/>
      <c r="D20005" s="294"/>
      <c r="E20005" s="294"/>
      <c r="F20005" s="294"/>
    </row>
    <row r="20006">
      <c r="A20006" s="294" t="s">
        <v>33842</v>
      </c>
      <c r="B20006" s="294"/>
      <c r="C20006" s="294"/>
      <c r="D20006" s="294"/>
      <c r="E20006" s="294"/>
      <c r="F20006" s="294"/>
    </row>
    <row r="20007">
      <c r="A20007" s="294"/>
      <c r="B20007" s="294"/>
      <c r="C20007" s="294"/>
      <c r="D20007" s="294"/>
      <c r="E20007" s="294"/>
      <c r="F20007" s="294"/>
    </row>
    <row r="20008">
      <c r="A20008" s="294" t="s">
        <v>21407</v>
      </c>
      <c r="B20008" s="294"/>
      <c r="C20008" s="294"/>
      <c r="D20008" s="294"/>
      <c r="E20008" s="294"/>
      <c r="F20008" s="294"/>
    </row>
    <row r="20009">
      <c r="A20009" s="294"/>
      <c r="B20009" s="294"/>
      <c r="C20009" s="294"/>
      <c r="D20009" s="294"/>
      <c r="E20009" s="294"/>
      <c r="F20009" s="294"/>
    </row>
    <row r="20010">
      <c r="A20010" s="294" t="s">
        <v>33843</v>
      </c>
      <c r="B20010" s="294"/>
      <c r="C20010" s="294"/>
      <c r="D20010" s="294"/>
      <c r="E20010" s="294"/>
      <c r="F20010" s="294"/>
    </row>
    <row r="20011">
      <c r="A20011" s="294" t="s">
        <v>33844</v>
      </c>
      <c r="B20011" s="294"/>
      <c r="C20011" s="294"/>
      <c r="D20011" s="294"/>
      <c r="E20011" s="294"/>
      <c r="F20011" s="294"/>
    </row>
    <row r="20012">
      <c r="A20012" s="294" t="s">
        <v>33845</v>
      </c>
      <c r="B20012" s="294"/>
      <c r="C20012" s="294"/>
      <c r="D20012" s="294"/>
      <c r="E20012" s="294"/>
      <c r="F20012" s="294"/>
    </row>
    <row r="20013">
      <c r="A20013" s="294" t="s">
        <v>33846</v>
      </c>
      <c r="B20013" s="294"/>
      <c r="C20013" s="294"/>
      <c r="D20013" s="294"/>
      <c r="E20013" s="294"/>
      <c r="F20013" s="294"/>
    </row>
    <row r="20014">
      <c r="A20014" s="294"/>
      <c r="B20014" s="294"/>
      <c r="C20014" s="294"/>
      <c r="D20014" s="294"/>
      <c r="E20014" s="294"/>
      <c r="F20014" s="294"/>
    </row>
    <row r="20015">
      <c r="A20015" s="294" t="s">
        <v>21304</v>
      </c>
      <c r="B20015" s="294"/>
      <c r="C20015" s="294"/>
      <c r="D20015" s="294"/>
      <c r="E20015" s="294"/>
      <c r="F20015" s="294"/>
    </row>
    <row r="20016">
      <c r="A20016" s="294"/>
      <c r="B20016" s="294"/>
      <c r="C20016" s="294"/>
      <c r="D20016" s="294"/>
      <c r="E20016" s="294"/>
      <c r="F20016" s="294"/>
    </row>
    <row r="20017">
      <c r="A20017" s="294" t="s">
        <v>33847</v>
      </c>
      <c r="B20017" s="294"/>
      <c r="C20017" s="294"/>
      <c r="D20017" s="294"/>
      <c r="E20017" s="294"/>
      <c r="F20017" s="294"/>
    </row>
    <row r="20018">
      <c r="A20018" s="294" t="s">
        <v>33848</v>
      </c>
      <c r="B20018" s="294"/>
      <c r="C20018" s="294"/>
      <c r="D20018" s="294"/>
      <c r="E20018" s="294"/>
      <c r="F20018" s="294"/>
    </row>
    <row r="20019">
      <c r="A20019" s="294" t="s">
        <v>33849</v>
      </c>
      <c r="B20019" s="294"/>
      <c r="C20019" s="294"/>
      <c r="D20019" s="294"/>
      <c r="E20019" s="294"/>
      <c r="F20019" s="294"/>
    </row>
    <row r="20020">
      <c r="A20020" s="294" t="s">
        <v>33850</v>
      </c>
      <c r="B20020" s="294"/>
      <c r="C20020" s="294"/>
      <c r="D20020" s="294"/>
      <c r="E20020" s="294"/>
      <c r="F20020" s="294"/>
    </row>
    <row r="20021">
      <c r="A20021" s="294" t="s">
        <v>33851</v>
      </c>
      <c r="B20021" s="294"/>
      <c r="C20021" s="294"/>
      <c r="D20021" s="294"/>
      <c r="E20021" s="294"/>
      <c r="F20021" s="294"/>
    </row>
    <row r="20022">
      <c r="A20022" s="294" t="s">
        <v>33852</v>
      </c>
      <c r="B20022" s="294"/>
      <c r="C20022" s="294"/>
      <c r="D20022" s="294"/>
      <c r="E20022" s="294"/>
      <c r="F20022" s="294"/>
    </row>
    <row r="20023">
      <c r="A20023" s="294"/>
      <c r="B20023" s="294"/>
      <c r="C20023" s="294"/>
      <c r="D20023" s="294"/>
      <c r="E20023" s="294"/>
      <c r="F20023" s="294"/>
    </row>
    <row r="20024">
      <c r="A20024" s="294" t="s">
        <v>28124</v>
      </c>
      <c r="B20024" s="294"/>
      <c r="C20024" s="294"/>
      <c r="D20024" s="294"/>
      <c r="E20024" s="294"/>
      <c r="F20024" s="294"/>
    </row>
    <row r="20025">
      <c r="A20025" s="294" t="s">
        <v>19532</v>
      </c>
      <c r="B20025" s="294"/>
      <c r="C20025" s="294"/>
      <c r="D20025" s="294"/>
      <c r="E20025" s="294"/>
      <c r="F20025" s="294"/>
    </row>
    <row r="20026">
      <c r="A20026" s="294" t="s">
        <v>21672</v>
      </c>
      <c r="B20026" s="294"/>
      <c r="C20026" s="294"/>
      <c r="D20026" s="294"/>
      <c r="E20026" s="294"/>
      <c r="F20026" s="294"/>
    </row>
    <row r="20027">
      <c r="A20027" s="294" t="s">
        <v>33853</v>
      </c>
      <c r="B20027" s="294"/>
      <c r="C20027" s="294"/>
      <c r="D20027" s="294"/>
      <c r="E20027" s="294"/>
      <c r="F20027" s="294"/>
    </row>
    <row r="20028">
      <c r="A20028" s="294"/>
      <c r="B20028" s="294"/>
      <c r="C20028" s="294"/>
      <c r="D20028" s="294"/>
      <c r="E20028" s="294"/>
      <c r="F20028" s="294"/>
    </row>
    <row r="20029">
      <c r="A20029" s="294" t="s">
        <v>23007</v>
      </c>
      <c r="B20029" s="294"/>
      <c r="C20029" s="294"/>
      <c r="D20029" s="294"/>
      <c r="E20029" s="294"/>
      <c r="F20029" s="294"/>
    </row>
    <row r="20030">
      <c r="A20030" s="294"/>
      <c r="B20030" s="294"/>
      <c r="C20030" s="294"/>
      <c r="D20030" s="294"/>
      <c r="E20030" s="294"/>
      <c r="F20030" s="294"/>
    </row>
    <row r="20031">
      <c r="A20031" s="294" t="s">
        <v>33854</v>
      </c>
      <c r="B20031" s="294"/>
      <c r="C20031" s="294"/>
      <c r="D20031" s="294"/>
      <c r="E20031" s="294"/>
      <c r="F20031" s="294"/>
    </row>
    <row r="20032">
      <c r="A20032" s="294" t="s">
        <v>33855</v>
      </c>
      <c r="B20032" s="294"/>
      <c r="C20032" s="294"/>
      <c r="D20032" s="294"/>
      <c r="E20032" s="294"/>
      <c r="F20032" s="294"/>
    </row>
    <row r="20033">
      <c r="A20033" s="294" t="s">
        <v>33856</v>
      </c>
      <c r="B20033" s="294"/>
      <c r="C20033" s="294"/>
      <c r="D20033" s="294"/>
      <c r="E20033" s="294"/>
      <c r="F20033" s="294"/>
    </row>
    <row r="20034">
      <c r="A20034" s="294" t="s">
        <v>33857</v>
      </c>
      <c r="B20034" s="294"/>
      <c r="C20034" s="294"/>
      <c r="D20034" s="294"/>
      <c r="E20034" s="294"/>
      <c r="F20034" s="294"/>
    </row>
    <row r="20035">
      <c r="A20035" s="294" t="s">
        <v>32011</v>
      </c>
      <c r="B20035" s="294"/>
      <c r="C20035" s="294"/>
      <c r="D20035" s="294"/>
      <c r="E20035" s="294"/>
      <c r="F20035" s="294"/>
    </row>
    <row r="20036">
      <c r="A20036" s="294" t="s">
        <v>32012</v>
      </c>
      <c r="B20036" s="294"/>
      <c r="C20036" s="294"/>
      <c r="D20036" s="294"/>
      <c r="E20036" s="294"/>
      <c r="F20036" s="294"/>
    </row>
    <row r="20037">
      <c r="A20037" s="294" t="s">
        <v>33858</v>
      </c>
      <c r="B20037" s="294"/>
      <c r="C20037" s="294"/>
      <c r="D20037" s="294"/>
      <c r="E20037" s="294"/>
      <c r="F20037" s="294"/>
    </row>
    <row r="20038">
      <c r="A20038" s="294" t="s">
        <v>33859</v>
      </c>
      <c r="B20038" s="294"/>
      <c r="C20038" s="294"/>
      <c r="D20038" s="294"/>
      <c r="E20038" s="294"/>
      <c r="F20038" s="294"/>
    </row>
    <row r="20039">
      <c r="A20039" s="294"/>
      <c r="B20039" s="294"/>
      <c r="C20039" s="294"/>
      <c r="D20039" s="294"/>
      <c r="E20039" s="294"/>
      <c r="F20039" s="294"/>
    </row>
    <row r="20040">
      <c r="A20040" s="294" t="s">
        <v>21326</v>
      </c>
      <c r="B20040" s="294"/>
      <c r="C20040" s="294"/>
      <c r="D20040" s="294"/>
      <c r="E20040" s="294"/>
      <c r="F20040" s="294"/>
    </row>
    <row r="20041">
      <c r="A20041" s="294"/>
      <c r="B20041" s="294"/>
      <c r="C20041" s="294"/>
      <c r="D20041" s="294"/>
      <c r="E20041" s="294"/>
      <c r="F20041" s="294"/>
    </row>
    <row r="20042">
      <c r="A20042" s="294" t="s">
        <v>33860</v>
      </c>
      <c r="B20042" s="294"/>
      <c r="C20042" s="294"/>
      <c r="D20042" s="294"/>
      <c r="E20042" s="294"/>
      <c r="F20042" s="294"/>
    </row>
    <row r="20043">
      <c r="A20043" s="294" t="s">
        <v>33861</v>
      </c>
      <c r="B20043" s="294"/>
      <c r="C20043" s="294"/>
      <c r="D20043" s="294"/>
      <c r="E20043" s="294"/>
      <c r="F20043" s="294"/>
    </row>
    <row r="20044">
      <c r="A20044" s="294" t="s">
        <v>33862</v>
      </c>
      <c r="B20044" s="294"/>
      <c r="C20044" s="294"/>
      <c r="D20044" s="294"/>
      <c r="E20044" s="294"/>
      <c r="F20044" s="294"/>
    </row>
    <row r="20045">
      <c r="A20045" s="294" t="s">
        <v>33863</v>
      </c>
      <c r="B20045" s="294"/>
      <c r="C20045" s="294"/>
      <c r="D20045" s="294"/>
      <c r="E20045" s="294"/>
      <c r="F20045" s="294"/>
    </row>
    <row r="20046">
      <c r="A20046" s="294" t="s">
        <v>33864</v>
      </c>
      <c r="B20046" s="294"/>
      <c r="C20046" s="294"/>
      <c r="D20046" s="294"/>
      <c r="E20046" s="294"/>
      <c r="F20046" s="294"/>
    </row>
    <row r="20047">
      <c r="A20047" s="294"/>
      <c r="B20047" s="294"/>
      <c r="C20047" s="294"/>
      <c r="D20047" s="294"/>
      <c r="E20047" s="294"/>
      <c r="F20047" s="294"/>
    </row>
    <row r="20048">
      <c r="A20048" s="294" t="s">
        <v>24089</v>
      </c>
      <c r="B20048" s="294"/>
      <c r="C20048" s="294"/>
      <c r="D20048" s="294"/>
      <c r="E20048" s="294"/>
      <c r="F20048" s="294"/>
    </row>
    <row r="20049">
      <c r="A20049" s="294" t="s">
        <v>30921</v>
      </c>
      <c r="B20049" s="294"/>
      <c r="C20049" s="294"/>
      <c r="D20049" s="294"/>
      <c r="E20049" s="294"/>
      <c r="F20049" s="294"/>
    </row>
    <row r="20050">
      <c r="A20050" s="294"/>
      <c r="B20050" s="294"/>
      <c r="C20050" s="294"/>
      <c r="D20050" s="294"/>
      <c r="E20050" s="294"/>
      <c r="F20050" s="294"/>
    </row>
    <row r="20051">
      <c r="A20051" s="294" t="s">
        <v>33865</v>
      </c>
      <c r="B20051" s="294"/>
      <c r="C20051" s="294"/>
      <c r="D20051" s="294"/>
      <c r="E20051" s="294"/>
      <c r="F20051" s="294"/>
    </row>
    <row r="20052">
      <c r="A20052" s="294" t="s">
        <v>33866</v>
      </c>
      <c r="B20052" s="294"/>
      <c r="C20052" s="294"/>
      <c r="D20052" s="294"/>
      <c r="E20052" s="294"/>
      <c r="F20052" s="294"/>
    </row>
    <row r="20053">
      <c r="A20053" s="294" t="s">
        <v>33867</v>
      </c>
      <c r="B20053" s="294"/>
      <c r="C20053" s="294"/>
      <c r="D20053" s="294"/>
      <c r="E20053" s="294"/>
      <c r="F20053" s="294"/>
    </row>
    <row r="20054">
      <c r="A20054" s="294" t="s">
        <v>33868</v>
      </c>
      <c r="B20054" s="294"/>
      <c r="C20054" s="294"/>
      <c r="D20054" s="294"/>
      <c r="E20054" s="294"/>
      <c r="F20054" s="294"/>
    </row>
    <row r="20055">
      <c r="A20055" s="294" t="s">
        <v>33869</v>
      </c>
      <c r="B20055" s="294"/>
      <c r="C20055" s="294"/>
      <c r="D20055" s="294"/>
      <c r="E20055" s="294"/>
      <c r="F20055" s="294"/>
    </row>
    <row r="20056">
      <c r="A20056" s="294" t="s">
        <v>33870</v>
      </c>
      <c r="B20056" s="294"/>
      <c r="C20056" s="294"/>
      <c r="D20056" s="294"/>
      <c r="E20056" s="294"/>
      <c r="F20056" s="294"/>
    </row>
    <row r="20057">
      <c r="A20057" s="294" t="s">
        <v>33871</v>
      </c>
      <c r="B20057" s="294"/>
      <c r="C20057" s="294"/>
      <c r="D20057" s="294"/>
      <c r="E20057" s="294"/>
      <c r="F20057" s="294"/>
    </row>
    <row r="20058">
      <c r="A20058" s="294" t="s">
        <v>33872</v>
      </c>
      <c r="B20058" s="294"/>
      <c r="C20058" s="294"/>
      <c r="D20058" s="294"/>
      <c r="E20058" s="294"/>
      <c r="F20058" s="294"/>
    </row>
    <row r="20059">
      <c r="A20059" s="294"/>
      <c r="B20059" s="294"/>
      <c r="C20059" s="294"/>
      <c r="D20059" s="294"/>
      <c r="E20059" s="294"/>
      <c r="F20059" s="294"/>
    </row>
    <row r="20060">
      <c r="A20060" s="294" t="s">
        <v>22572</v>
      </c>
      <c r="B20060" s="294"/>
      <c r="C20060" s="294"/>
      <c r="D20060" s="294"/>
      <c r="E20060" s="294"/>
      <c r="F20060" s="294"/>
    </row>
    <row r="20061">
      <c r="A20061" s="294" t="s">
        <v>23322</v>
      </c>
      <c r="B20061" s="294"/>
      <c r="C20061" s="294"/>
      <c r="D20061" s="294"/>
      <c r="E20061" s="294"/>
      <c r="F20061" s="294"/>
    </row>
    <row r="20062">
      <c r="A20062" s="294"/>
      <c r="B20062" s="294"/>
      <c r="C20062" s="294"/>
      <c r="D20062" s="294"/>
      <c r="E20062" s="294"/>
      <c r="F20062" s="294"/>
    </row>
    <row r="20063">
      <c r="A20063" s="294" t="s">
        <v>33873</v>
      </c>
      <c r="B20063" s="294"/>
      <c r="C20063" s="294"/>
      <c r="D20063" s="294"/>
      <c r="E20063" s="294"/>
      <c r="F20063" s="294"/>
    </row>
    <row r="20064">
      <c r="A20064" s="294" t="s">
        <v>33874</v>
      </c>
      <c r="B20064" s="294"/>
      <c r="C20064" s="294"/>
      <c r="D20064" s="294"/>
      <c r="E20064" s="294"/>
      <c r="F20064" s="294"/>
    </row>
    <row r="20065">
      <c r="A20065" s="294" t="s">
        <v>33875</v>
      </c>
      <c r="B20065" s="294"/>
      <c r="C20065" s="294"/>
      <c r="D20065" s="294"/>
      <c r="E20065" s="294"/>
      <c r="F20065" s="294"/>
    </row>
    <row r="20066">
      <c r="A20066" s="294" t="s">
        <v>33876</v>
      </c>
      <c r="B20066" s="294"/>
      <c r="C20066" s="294"/>
      <c r="D20066" s="294"/>
      <c r="E20066" s="294"/>
      <c r="F20066" s="294"/>
    </row>
    <row r="20067">
      <c r="A20067" s="294"/>
      <c r="B20067" s="294"/>
      <c r="C20067" s="294"/>
      <c r="D20067" s="294"/>
      <c r="E20067" s="294"/>
      <c r="F20067" s="294"/>
    </row>
    <row r="20068">
      <c r="A20068" s="294" t="s">
        <v>22156</v>
      </c>
      <c r="B20068" s="294"/>
      <c r="C20068" s="294"/>
      <c r="D20068" s="294"/>
      <c r="E20068" s="294"/>
      <c r="F20068" s="294"/>
    </row>
    <row r="20069">
      <c r="A20069" s="294"/>
      <c r="B20069" s="294"/>
      <c r="C20069" s="294"/>
      <c r="D20069" s="294"/>
      <c r="E20069" s="294"/>
      <c r="F20069" s="294"/>
    </row>
    <row r="20070">
      <c r="A20070" s="294" t="s">
        <v>28408</v>
      </c>
      <c r="B20070" s="294"/>
      <c r="C20070" s="294"/>
      <c r="D20070" s="294"/>
      <c r="E20070" s="294"/>
      <c r="F20070" s="294"/>
    </row>
    <row r="20071">
      <c r="A20071" s="294" t="s">
        <v>33877</v>
      </c>
      <c r="B20071" s="294"/>
      <c r="C20071" s="294"/>
      <c r="D20071" s="294"/>
      <c r="E20071" s="294"/>
      <c r="F20071" s="294"/>
    </row>
    <row r="20072">
      <c r="A20072" s="294" t="s">
        <v>33878</v>
      </c>
      <c r="B20072" s="294"/>
      <c r="C20072" s="294"/>
      <c r="D20072" s="294"/>
      <c r="E20072" s="294"/>
      <c r="F20072" s="294"/>
    </row>
    <row r="20073">
      <c r="A20073" s="294" t="s">
        <v>33879</v>
      </c>
      <c r="B20073" s="294"/>
      <c r="C20073" s="294"/>
      <c r="D20073" s="294"/>
      <c r="E20073" s="294"/>
      <c r="F20073" s="294"/>
    </row>
    <row r="20074">
      <c r="A20074" s="294"/>
      <c r="B20074" s="294"/>
      <c r="C20074" s="294"/>
      <c r="D20074" s="294"/>
      <c r="E20074" s="294"/>
      <c r="F20074" s="294"/>
    </row>
    <row r="20075">
      <c r="A20075" s="294" t="s">
        <v>25745</v>
      </c>
      <c r="B20075" s="294"/>
      <c r="C20075" s="294"/>
      <c r="D20075" s="294"/>
      <c r="E20075" s="294"/>
      <c r="F20075" s="294"/>
    </row>
    <row r="20076">
      <c r="A20076" s="294"/>
      <c r="B20076" s="294"/>
      <c r="C20076" s="294"/>
      <c r="D20076" s="294"/>
      <c r="E20076" s="294"/>
      <c r="F20076" s="294"/>
    </row>
    <row r="20077">
      <c r="A20077" s="294" t="s">
        <v>33880</v>
      </c>
      <c r="B20077" s="294"/>
      <c r="C20077" s="294"/>
      <c r="D20077" s="294"/>
      <c r="E20077" s="294"/>
      <c r="F20077" s="294"/>
    </row>
    <row r="20078">
      <c r="A20078" s="294" t="s">
        <v>33881</v>
      </c>
      <c r="B20078" s="294"/>
      <c r="C20078" s="294"/>
      <c r="D20078" s="294"/>
      <c r="E20078" s="294"/>
      <c r="F20078" s="294"/>
    </row>
    <row r="20079">
      <c r="A20079" s="294" t="s">
        <v>33882</v>
      </c>
      <c r="B20079" s="294"/>
      <c r="C20079" s="294"/>
      <c r="D20079" s="294"/>
      <c r="E20079" s="294"/>
      <c r="F20079" s="294"/>
    </row>
    <row r="20080">
      <c r="A20080" s="294" t="s">
        <v>33883</v>
      </c>
      <c r="B20080" s="294"/>
      <c r="C20080" s="294"/>
      <c r="D20080" s="294"/>
      <c r="E20080" s="294"/>
      <c r="F20080" s="294"/>
    </row>
    <row r="20081">
      <c r="A20081" s="294" t="s">
        <v>33884</v>
      </c>
      <c r="B20081" s="294"/>
      <c r="C20081" s="294"/>
      <c r="D20081" s="294"/>
      <c r="E20081" s="294"/>
      <c r="F20081" s="294"/>
    </row>
    <row r="20082">
      <c r="A20082" s="294" t="s">
        <v>33885</v>
      </c>
      <c r="B20082" s="294"/>
      <c r="C20082" s="294"/>
      <c r="D20082" s="294"/>
      <c r="E20082" s="294"/>
      <c r="F20082" s="294"/>
    </row>
    <row r="20083">
      <c r="A20083" s="294" t="s">
        <v>33886</v>
      </c>
      <c r="B20083" s="294"/>
      <c r="C20083" s="294"/>
      <c r="D20083" s="294"/>
      <c r="E20083" s="294"/>
      <c r="F20083" s="294"/>
    </row>
    <row r="20084">
      <c r="A20084" s="294" t="s">
        <v>33887</v>
      </c>
      <c r="B20084" s="294"/>
      <c r="C20084" s="294"/>
      <c r="D20084" s="294"/>
      <c r="E20084" s="294"/>
      <c r="F20084" s="294"/>
    </row>
    <row r="20085">
      <c r="A20085" s="294" t="s">
        <v>33888</v>
      </c>
      <c r="B20085" s="294"/>
      <c r="C20085" s="294"/>
      <c r="D20085" s="294"/>
      <c r="E20085" s="294"/>
      <c r="F20085" s="294"/>
    </row>
    <row r="20086">
      <c r="A20086" s="294" t="s">
        <v>33889</v>
      </c>
      <c r="B20086" s="294"/>
      <c r="C20086" s="294"/>
      <c r="D20086" s="294"/>
      <c r="E20086" s="294"/>
      <c r="F20086" s="294"/>
    </row>
    <row r="20087">
      <c r="A20087" s="294"/>
      <c r="B20087" s="294"/>
      <c r="C20087" s="294"/>
      <c r="D20087" s="294"/>
      <c r="E20087" s="294"/>
      <c r="F20087" s="294"/>
    </row>
    <row r="20088">
      <c r="A20088" s="294" t="s">
        <v>28124</v>
      </c>
      <c r="B20088" s="294"/>
      <c r="C20088" s="294"/>
      <c r="D20088" s="294"/>
      <c r="E20088" s="294"/>
      <c r="F20088" s="294"/>
    </row>
    <row r="20089">
      <c r="A20089" s="294" t="s">
        <v>33890</v>
      </c>
      <c r="B20089" s="294"/>
      <c r="C20089" s="294"/>
      <c r="D20089" s="294"/>
      <c r="E20089" s="294"/>
      <c r="F20089" s="294"/>
    </row>
    <row r="20090">
      <c r="A20090" s="294" t="s">
        <v>19540</v>
      </c>
      <c r="B20090" s="294"/>
      <c r="C20090" s="294"/>
      <c r="D20090" s="294"/>
      <c r="E20090" s="294"/>
      <c r="F20090" s="294"/>
    </row>
    <row r="20091">
      <c r="A20091" s="294" t="s">
        <v>21618</v>
      </c>
      <c r="B20091" s="294"/>
      <c r="C20091" s="294"/>
      <c r="D20091" s="294"/>
      <c r="E20091" s="294"/>
      <c r="F20091" s="294"/>
    </row>
    <row r="20092">
      <c r="A20092" s="294"/>
      <c r="B20092" s="294"/>
      <c r="C20092" s="294"/>
      <c r="D20092" s="294"/>
      <c r="E20092" s="294"/>
      <c r="F20092" s="294"/>
    </row>
    <row r="20093">
      <c r="A20093" s="294" t="s">
        <v>33891</v>
      </c>
      <c r="B20093" s="294"/>
      <c r="C20093" s="294"/>
      <c r="D20093" s="294"/>
      <c r="E20093" s="294"/>
      <c r="F20093" s="294"/>
    </row>
    <row r="20094">
      <c r="A20094" s="294"/>
      <c r="B20094" s="294"/>
      <c r="C20094" s="294"/>
      <c r="D20094" s="294"/>
      <c r="E20094" s="294"/>
      <c r="F20094" s="294"/>
    </row>
    <row r="20095">
      <c r="A20095" s="294" t="s">
        <v>23228</v>
      </c>
      <c r="B20095" s="294"/>
      <c r="C20095" s="294"/>
      <c r="D20095" s="294"/>
      <c r="E20095" s="294"/>
      <c r="F20095" s="294"/>
    </row>
    <row r="20096">
      <c r="A20096" s="294" t="s">
        <v>25359</v>
      </c>
      <c r="B20096" s="294"/>
      <c r="C20096" s="294"/>
      <c r="D20096" s="294"/>
      <c r="E20096" s="294"/>
      <c r="F20096" s="294"/>
    </row>
    <row r="20097">
      <c r="A20097" s="294"/>
      <c r="B20097" s="294"/>
      <c r="C20097" s="294"/>
      <c r="D20097" s="294"/>
      <c r="E20097" s="294"/>
      <c r="F20097" s="294"/>
    </row>
    <row r="20098">
      <c r="A20098" s="294" t="s">
        <v>33892</v>
      </c>
      <c r="B20098" s="294"/>
      <c r="C20098" s="294"/>
      <c r="D20098" s="294"/>
      <c r="E20098" s="294"/>
      <c r="F20098" s="294"/>
    </row>
    <row r="20099">
      <c r="A20099" s="294" t="s">
        <v>33893</v>
      </c>
      <c r="B20099" s="294"/>
      <c r="C20099" s="294"/>
      <c r="D20099" s="294"/>
      <c r="E20099" s="294"/>
      <c r="F20099" s="294"/>
    </row>
    <row r="20100">
      <c r="A20100" s="294" t="s">
        <v>33894</v>
      </c>
      <c r="B20100" s="294"/>
      <c r="C20100" s="294"/>
      <c r="D20100" s="294"/>
      <c r="E20100" s="294"/>
      <c r="F20100" s="294"/>
    </row>
    <row r="20101">
      <c r="A20101" s="294" t="s">
        <v>33895</v>
      </c>
      <c r="B20101" s="294"/>
      <c r="C20101" s="294"/>
      <c r="D20101" s="294"/>
      <c r="E20101" s="294"/>
      <c r="F20101" s="294"/>
    </row>
    <row r="20102">
      <c r="A20102" s="294" t="s">
        <v>33896</v>
      </c>
      <c r="B20102" s="294"/>
      <c r="C20102" s="294"/>
      <c r="D20102" s="294"/>
      <c r="E20102" s="294"/>
      <c r="F20102" s="294"/>
    </row>
    <row r="20103">
      <c r="A20103" s="294" t="s">
        <v>33897</v>
      </c>
      <c r="B20103" s="294"/>
      <c r="C20103" s="294"/>
      <c r="D20103" s="294"/>
      <c r="E20103" s="294"/>
      <c r="F20103" s="294"/>
    </row>
    <row r="20104">
      <c r="A20104" s="294" t="s">
        <v>33898</v>
      </c>
      <c r="B20104" s="294"/>
      <c r="C20104" s="294"/>
      <c r="D20104" s="294"/>
      <c r="E20104" s="294"/>
      <c r="F20104" s="294"/>
    </row>
    <row r="20105">
      <c r="A20105" s="294"/>
      <c r="B20105" s="294"/>
      <c r="C20105" s="294"/>
      <c r="D20105" s="294"/>
      <c r="E20105" s="294"/>
      <c r="F20105" s="294"/>
    </row>
    <row r="20106">
      <c r="A20106" s="294" t="s">
        <v>23148</v>
      </c>
      <c r="B20106" s="294"/>
      <c r="C20106" s="294"/>
      <c r="D20106" s="294"/>
      <c r="E20106" s="294"/>
      <c r="F20106" s="294"/>
    </row>
    <row r="20107">
      <c r="A20107" s="294" t="s">
        <v>23149</v>
      </c>
      <c r="B20107" s="294"/>
      <c r="C20107" s="294"/>
      <c r="D20107" s="294"/>
      <c r="E20107" s="294"/>
      <c r="F20107" s="294"/>
    </row>
    <row r="20108">
      <c r="A20108" s="294"/>
      <c r="B20108" s="294"/>
      <c r="C20108" s="294"/>
      <c r="D20108" s="294"/>
      <c r="E20108" s="294"/>
      <c r="F20108" s="294"/>
    </row>
    <row r="20109">
      <c r="A20109" s="294" t="s">
        <v>33440</v>
      </c>
      <c r="B20109" s="294"/>
      <c r="C20109" s="294"/>
      <c r="D20109" s="294"/>
      <c r="E20109" s="294"/>
      <c r="F20109" s="294"/>
    </row>
    <row r="20110">
      <c r="A20110" s="294" t="s">
        <v>28175</v>
      </c>
      <c r="B20110" s="294"/>
      <c r="C20110" s="294"/>
      <c r="D20110" s="294"/>
      <c r="E20110" s="294"/>
      <c r="F20110" s="294"/>
    </row>
    <row r="20111">
      <c r="A20111" s="294" t="s">
        <v>33899</v>
      </c>
      <c r="B20111" s="294"/>
      <c r="C20111" s="294"/>
      <c r="D20111" s="294"/>
      <c r="E20111" s="294"/>
      <c r="F20111" s="294"/>
    </row>
    <row r="20112">
      <c r="A20112" s="294" t="s">
        <v>33900</v>
      </c>
      <c r="B20112" s="294"/>
      <c r="C20112" s="294"/>
      <c r="D20112" s="294"/>
      <c r="E20112" s="294"/>
      <c r="F20112" s="294"/>
    </row>
    <row r="20113">
      <c r="A20113" s="294" t="s">
        <v>33901</v>
      </c>
      <c r="B20113" s="294"/>
      <c r="C20113" s="294"/>
      <c r="D20113" s="294"/>
      <c r="E20113" s="294"/>
      <c r="F20113" s="294"/>
    </row>
    <row r="20114">
      <c r="A20114" s="294" t="s">
        <v>33902</v>
      </c>
      <c r="B20114" s="294"/>
      <c r="C20114" s="294"/>
      <c r="D20114" s="294"/>
      <c r="E20114" s="294"/>
      <c r="F20114" s="294"/>
    </row>
    <row r="20115">
      <c r="A20115" s="294" t="s">
        <v>33903</v>
      </c>
      <c r="B20115" s="294"/>
      <c r="C20115" s="294"/>
      <c r="D20115" s="294"/>
      <c r="E20115" s="294"/>
      <c r="F20115" s="294"/>
    </row>
    <row r="20116">
      <c r="A20116" s="294"/>
      <c r="B20116" s="294"/>
      <c r="C20116" s="294"/>
      <c r="D20116" s="294"/>
      <c r="E20116" s="294"/>
      <c r="F20116" s="294"/>
    </row>
    <row r="20117">
      <c r="A20117" s="294" t="s">
        <v>21945</v>
      </c>
      <c r="B20117" s="294"/>
      <c r="C20117" s="294"/>
      <c r="D20117" s="294"/>
      <c r="E20117" s="294"/>
      <c r="F20117" s="294"/>
    </row>
    <row r="20118">
      <c r="A20118" s="294" t="s">
        <v>23068</v>
      </c>
      <c r="B20118" s="294"/>
      <c r="C20118" s="294"/>
      <c r="D20118" s="294"/>
      <c r="E20118" s="294"/>
      <c r="F20118" s="294"/>
    </row>
    <row r="20119">
      <c r="A20119" s="294"/>
      <c r="B20119" s="294"/>
      <c r="C20119" s="294"/>
      <c r="D20119" s="294"/>
      <c r="E20119" s="294"/>
      <c r="F20119" s="294"/>
    </row>
    <row r="20120">
      <c r="A20120" s="294" t="s">
        <v>33904</v>
      </c>
      <c r="B20120" s="294"/>
      <c r="C20120" s="294"/>
      <c r="D20120" s="294"/>
      <c r="E20120" s="294"/>
      <c r="F20120" s="294"/>
    </row>
    <row r="20121">
      <c r="A20121" s="294" t="s">
        <v>28544</v>
      </c>
      <c r="B20121" s="294"/>
      <c r="C20121" s="294"/>
      <c r="D20121" s="294"/>
      <c r="E20121" s="294"/>
      <c r="F20121" s="294"/>
    </row>
    <row r="20122">
      <c r="A20122" s="294" t="s">
        <v>22613</v>
      </c>
      <c r="B20122" s="294"/>
      <c r="C20122" s="294"/>
      <c r="D20122" s="294"/>
      <c r="E20122" s="294"/>
      <c r="F20122" s="294"/>
    </row>
    <row r="20123">
      <c r="A20123" s="294" t="s">
        <v>33905</v>
      </c>
      <c r="B20123" s="294"/>
      <c r="C20123" s="294"/>
      <c r="D20123" s="294"/>
      <c r="E20123" s="294"/>
      <c r="F20123" s="294"/>
    </row>
    <row r="20124">
      <c r="A20124" s="294" t="s">
        <v>28175</v>
      </c>
      <c r="B20124" s="294"/>
      <c r="C20124" s="294"/>
      <c r="D20124" s="294"/>
      <c r="E20124" s="294"/>
      <c r="F20124" s="294"/>
    </row>
    <row r="20125">
      <c r="A20125" s="294" t="s">
        <v>33906</v>
      </c>
      <c r="B20125" s="294"/>
      <c r="C20125" s="294"/>
      <c r="D20125" s="294"/>
      <c r="E20125" s="294"/>
      <c r="F20125" s="294"/>
    </row>
    <row r="20126">
      <c r="A20126" s="294" t="s">
        <v>33907</v>
      </c>
      <c r="B20126" s="294"/>
      <c r="C20126" s="294"/>
      <c r="D20126" s="294"/>
      <c r="E20126" s="294"/>
      <c r="F20126" s="294"/>
    </row>
    <row r="20127">
      <c r="A20127" s="294" t="s">
        <v>33908</v>
      </c>
      <c r="B20127" s="294"/>
      <c r="C20127" s="294"/>
      <c r="D20127" s="294"/>
      <c r="E20127" s="294"/>
      <c r="F20127" s="294"/>
    </row>
    <row r="20128">
      <c r="A20128" s="294" t="s">
        <v>33909</v>
      </c>
      <c r="B20128" s="294"/>
      <c r="C20128" s="294"/>
      <c r="D20128" s="294"/>
      <c r="E20128" s="294"/>
      <c r="F20128" s="294"/>
    </row>
    <row r="20129">
      <c r="A20129" s="294"/>
      <c r="B20129" s="294"/>
      <c r="C20129" s="294"/>
      <c r="D20129" s="294"/>
      <c r="E20129" s="294"/>
      <c r="F20129" s="294"/>
    </row>
    <row r="20130">
      <c r="A20130" s="294"/>
      <c r="B20130" s="294"/>
      <c r="C20130" s="294"/>
      <c r="D20130" s="294"/>
      <c r="E20130" s="294"/>
      <c r="F20130" s="294"/>
    </row>
    <row r="20131">
      <c r="A20131" s="294" t="s">
        <v>21401</v>
      </c>
      <c r="B20131" s="294"/>
      <c r="C20131" s="294"/>
      <c r="D20131" s="294"/>
      <c r="E20131" s="294"/>
      <c r="F20131" s="294"/>
    </row>
    <row r="20132">
      <c r="A20132" s="294"/>
      <c r="B20132" s="294"/>
      <c r="C20132" s="294"/>
      <c r="D20132" s="294"/>
      <c r="E20132" s="294"/>
      <c r="F20132" s="294"/>
    </row>
    <row r="20133">
      <c r="A20133" s="294" t="s">
        <v>33910</v>
      </c>
      <c r="B20133" s="294"/>
      <c r="C20133" s="294"/>
      <c r="D20133" s="294"/>
      <c r="E20133" s="294"/>
      <c r="F20133" s="294"/>
    </row>
    <row r="20134">
      <c r="A20134" s="294" t="s">
        <v>33911</v>
      </c>
      <c r="B20134" s="294"/>
      <c r="C20134" s="294"/>
      <c r="D20134" s="294"/>
      <c r="E20134" s="294"/>
      <c r="F20134" s="294"/>
    </row>
    <row r="20135">
      <c r="A20135" s="294" t="s">
        <v>33912</v>
      </c>
      <c r="B20135" s="294"/>
      <c r="C20135" s="294"/>
      <c r="D20135" s="294"/>
      <c r="E20135" s="294"/>
      <c r="F20135" s="294"/>
    </row>
    <row r="20136">
      <c r="A20136" s="294" t="s">
        <v>33913</v>
      </c>
      <c r="B20136" s="294"/>
      <c r="C20136" s="294"/>
      <c r="D20136" s="294"/>
      <c r="E20136" s="294"/>
      <c r="F20136" s="294"/>
    </row>
    <row r="20137">
      <c r="A20137" s="294" t="s">
        <v>33914</v>
      </c>
      <c r="B20137" s="294"/>
      <c r="C20137" s="294"/>
      <c r="D20137" s="294"/>
      <c r="E20137" s="294"/>
      <c r="F20137" s="294"/>
    </row>
    <row r="20138">
      <c r="A20138" s="294" t="s">
        <v>33915</v>
      </c>
      <c r="B20138" s="294"/>
      <c r="C20138" s="294"/>
      <c r="D20138" s="294"/>
      <c r="E20138" s="294"/>
      <c r="F20138" s="294"/>
    </row>
    <row r="20139">
      <c r="A20139" s="294" t="s">
        <v>33916</v>
      </c>
      <c r="B20139" s="294"/>
      <c r="C20139" s="294"/>
      <c r="D20139" s="294"/>
      <c r="E20139" s="294"/>
      <c r="F20139" s="294"/>
    </row>
    <row r="20140">
      <c r="A20140" s="294" t="s">
        <v>33917</v>
      </c>
      <c r="B20140" s="294"/>
      <c r="C20140" s="294"/>
      <c r="D20140" s="294"/>
      <c r="E20140" s="294"/>
      <c r="F20140" s="294"/>
    </row>
    <row r="20141">
      <c r="A20141" s="294" t="s">
        <v>33918</v>
      </c>
      <c r="B20141" s="294"/>
      <c r="C20141" s="294"/>
      <c r="D20141" s="294"/>
      <c r="E20141" s="294"/>
      <c r="F20141" s="294"/>
    </row>
    <row r="20142">
      <c r="A20142" s="294" t="s">
        <v>33919</v>
      </c>
      <c r="B20142" s="294"/>
      <c r="C20142" s="294"/>
      <c r="D20142" s="294"/>
      <c r="E20142" s="294"/>
      <c r="F20142" s="294"/>
    </row>
    <row r="20143">
      <c r="A20143" s="294"/>
      <c r="B20143" s="294"/>
      <c r="C20143" s="294"/>
      <c r="D20143" s="294"/>
      <c r="E20143" s="294"/>
      <c r="F20143" s="294"/>
    </row>
    <row r="20144">
      <c r="A20144" s="294" t="s">
        <v>21407</v>
      </c>
      <c r="B20144" s="294"/>
      <c r="C20144" s="294"/>
      <c r="D20144" s="294"/>
      <c r="E20144" s="294"/>
      <c r="F20144" s="294"/>
    </row>
    <row r="20145">
      <c r="A20145" s="294"/>
      <c r="B20145" s="294"/>
      <c r="C20145" s="294"/>
      <c r="D20145" s="294"/>
      <c r="E20145" s="294"/>
      <c r="F20145" s="294"/>
    </row>
    <row r="20146">
      <c r="A20146" s="294" t="s">
        <v>33920</v>
      </c>
      <c r="B20146" s="294"/>
      <c r="C20146" s="294"/>
      <c r="D20146" s="294"/>
      <c r="E20146" s="294"/>
      <c r="F20146" s="294"/>
    </row>
    <row r="20147">
      <c r="A20147" s="294" t="s">
        <v>33921</v>
      </c>
      <c r="B20147" s="294"/>
      <c r="C20147" s="294"/>
      <c r="D20147" s="294"/>
      <c r="E20147" s="294"/>
      <c r="F20147" s="294"/>
    </row>
    <row r="20148">
      <c r="A20148" s="294" t="s">
        <v>33922</v>
      </c>
      <c r="B20148" s="294"/>
      <c r="C20148" s="294"/>
      <c r="D20148" s="294"/>
      <c r="E20148" s="294"/>
      <c r="F20148" s="294"/>
    </row>
    <row r="20149">
      <c r="A20149" s="294" t="s">
        <v>33923</v>
      </c>
      <c r="B20149" s="294"/>
      <c r="C20149" s="294"/>
      <c r="D20149" s="294"/>
      <c r="E20149" s="294"/>
      <c r="F20149" s="294"/>
    </row>
    <row r="20150">
      <c r="A20150" s="294" t="s">
        <v>33924</v>
      </c>
      <c r="B20150" s="294"/>
      <c r="C20150" s="294"/>
      <c r="D20150" s="294"/>
      <c r="E20150" s="294"/>
      <c r="F20150" s="294"/>
    </row>
    <row r="20151">
      <c r="A20151" s="294" t="s">
        <v>33925</v>
      </c>
      <c r="B20151" s="294"/>
      <c r="C20151" s="294"/>
      <c r="D20151" s="294"/>
      <c r="E20151" s="294"/>
      <c r="F20151" s="294"/>
    </row>
    <row r="20152">
      <c r="A20152" s="294" t="s">
        <v>33926</v>
      </c>
      <c r="B20152" s="294"/>
      <c r="C20152" s="294"/>
      <c r="D20152" s="294"/>
      <c r="E20152" s="294"/>
      <c r="F20152" s="294"/>
    </row>
    <row r="20153">
      <c r="A20153" s="294" t="s">
        <v>33927</v>
      </c>
      <c r="B20153" s="294"/>
      <c r="C20153" s="294"/>
      <c r="D20153" s="294"/>
      <c r="E20153" s="294"/>
      <c r="F20153" s="294"/>
    </row>
    <row r="20154">
      <c r="A20154" s="294" t="s">
        <v>33928</v>
      </c>
      <c r="B20154" s="294"/>
      <c r="C20154" s="294"/>
      <c r="D20154" s="294"/>
      <c r="E20154" s="294"/>
      <c r="F20154" s="294"/>
    </row>
    <row r="20155">
      <c r="A20155" s="294" t="s">
        <v>33929</v>
      </c>
      <c r="B20155" s="294"/>
      <c r="C20155" s="294"/>
      <c r="D20155" s="294"/>
      <c r="E20155" s="294"/>
      <c r="F20155" s="294"/>
    </row>
    <row r="20156">
      <c r="A20156" s="294" t="s">
        <v>33930</v>
      </c>
      <c r="B20156" s="294"/>
      <c r="C20156" s="294"/>
      <c r="D20156" s="294"/>
      <c r="E20156" s="294"/>
      <c r="F20156" s="294"/>
    </row>
    <row r="20157">
      <c r="A20157" s="294" t="s">
        <v>33931</v>
      </c>
      <c r="B20157" s="294"/>
      <c r="C20157" s="294"/>
      <c r="D20157" s="294"/>
      <c r="E20157" s="294"/>
      <c r="F20157" s="294"/>
    </row>
    <row r="20158">
      <c r="A20158" s="294"/>
      <c r="B20158" s="294"/>
      <c r="C20158" s="294"/>
      <c r="D20158" s="294"/>
      <c r="E20158" s="294"/>
      <c r="F20158" s="294"/>
    </row>
    <row r="20159">
      <c r="A20159" s="294" t="s">
        <v>21304</v>
      </c>
      <c r="B20159" s="294"/>
      <c r="C20159" s="294"/>
      <c r="D20159" s="294"/>
      <c r="E20159" s="294"/>
      <c r="F20159" s="294"/>
    </row>
    <row r="20160">
      <c r="A20160" s="294"/>
      <c r="B20160" s="294"/>
      <c r="C20160" s="294"/>
      <c r="D20160" s="294"/>
      <c r="E20160" s="294"/>
      <c r="F20160" s="294"/>
    </row>
    <row r="20161">
      <c r="A20161" s="294" t="s">
        <v>30012</v>
      </c>
      <c r="B20161" s="294"/>
      <c r="C20161" s="294"/>
      <c r="D20161" s="294"/>
      <c r="E20161" s="294"/>
      <c r="F20161" s="294"/>
    </row>
    <row r="20162">
      <c r="A20162" s="294" t="s">
        <v>33932</v>
      </c>
      <c r="B20162" s="294"/>
      <c r="C20162" s="294"/>
      <c r="D20162" s="294"/>
      <c r="E20162" s="294"/>
      <c r="F20162" s="294"/>
    </row>
    <row r="20163">
      <c r="A20163" s="294" t="s">
        <v>33933</v>
      </c>
      <c r="B20163" s="294"/>
      <c r="C20163" s="294"/>
      <c r="D20163" s="294"/>
      <c r="E20163" s="294"/>
      <c r="F20163" s="294"/>
    </row>
    <row r="20164">
      <c r="A20164" s="294" t="s">
        <v>33934</v>
      </c>
      <c r="B20164" s="294"/>
      <c r="C20164" s="294"/>
      <c r="D20164" s="294"/>
      <c r="E20164" s="294"/>
      <c r="F20164" s="294"/>
    </row>
    <row r="20165">
      <c r="A20165" s="294" t="s">
        <v>33935</v>
      </c>
      <c r="B20165" s="294"/>
      <c r="C20165" s="294"/>
      <c r="D20165" s="294"/>
      <c r="E20165" s="294"/>
      <c r="F20165" s="294"/>
    </row>
    <row r="20166">
      <c r="A20166" s="294" t="s">
        <v>33936</v>
      </c>
      <c r="B20166" s="294"/>
      <c r="C20166" s="294"/>
      <c r="D20166" s="294"/>
      <c r="E20166" s="294"/>
      <c r="F20166" s="294"/>
    </row>
    <row r="20167">
      <c r="A20167" s="294" t="s">
        <v>33937</v>
      </c>
      <c r="B20167" s="294"/>
      <c r="C20167" s="294"/>
      <c r="D20167" s="294"/>
      <c r="E20167" s="294"/>
      <c r="F20167" s="294"/>
    </row>
    <row r="20168">
      <c r="A20168" s="294" t="s">
        <v>33938</v>
      </c>
      <c r="B20168" s="294"/>
      <c r="C20168" s="294"/>
      <c r="D20168" s="294"/>
      <c r="E20168" s="294"/>
      <c r="F20168" s="294"/>
    </row>
    <row r="20169">
      <c r="A20169" s="294"/>
      <c r="B20169" s="294"/>
      <c r="C20169" s="294"/>
      <c r="D20169" s="294"/>
      <c r="E20169" s="294"/>
      <c r="F20169" s="294"/>
    </row>
    <row r="20170">
      <c r="A20170" s="294" t="s">
        <v>28124</v>
      </c>
      <c r="B20170" s="294"/>
      <c r="C20170" s="294"/>
      <c r="D20170" s="294"/>
      <c r="E20170" s="294"/>
      <c r="F20170" s="294"/>
    </row>
    <row r="20171">
      <c r="A20171" s="294" t="s">
        <v>19548</v>
      </c>
      <c r="B20171" s="294"/>
      <c r="C20171" s="294"/>
      <c r="D20171" s="294"/>
      <c r="E20171" s="294"/>
      <c r="F20171" s="294"/>
    </row>
    <row r="20172">
      <c r="A20172" s="294" t="s">
        <v>21672</v>
      </c>
      <c r="B20172" s="294"/>
      <c r="C20172" s="294"/>
      <c r="D20172" s="294"/>
      <c r="E20172" s="294"/>
      <c r="F20172" s="294"/>
    </row>
    <row r="20173">
      <c r="A20173" s="294"/>
      <c r="B20173" s="294"/>
      <c r="C20173" s="294"/>
      <c r="D20173" s="294"/>
      <c r="E20173" s="294"/>
      <c r="F20173" s="294"/>
    </row>
    <row r="20174">
      <c r="A20174" s="294" t="s">
        <v>33891</v>
      </c>
      <c r="B20174" s="294"/>
      <c r="C20174" s="294"/>
      <c r="D20174" s="294"/>
      <c r="E20174" s="294"/>
      <c r="F20174" s="294"/>
    </row>
    <row r="20175">
      <c r="A20175" s="294"/>
      <c r="B20175" s="294"/>
      <c r="C20175" s="294"/>
      <c r="D20175" s="294"/>
      <c r="E20175" s="294"/>
      <c r="F20175" s="294"/>
    </row>
    <row r="20176">
      <c r="A20176" s="294" t="s">
        <v>23007</v>
      </c>
      <c r="B20176" s="294"/>
      <c r="C20176" s="294"/>
      <c r="D20176" s="294"/>
      <c r="E20176" s="294"/>
      <c r="F20176" s="294"/>
    </row>
    <row r="20177">
      <c r="A20177" s="294"/>
      <c r="B20177" s="294"/>
      <c r="C20177" s="294"/>
      <c r="D20177" s="294"/>
      <c r="E20177" s="294"/>
      <c r="F20177" s="294"/>
    </row>
    <row r="20178">
      <c r="A20178" s="294" t="s">
        <v>33939</v>
      </c>
      <c r="B20178" s="294"/>
      <c r="C20178" s="294"/>
      <c r="D20178" s="294"/>
      <c r="E20178" s="294"/>
      <c r="F20178" s="294"/>
    </row>
    <row r="20179">
      <c r="A20179" s="294" t="s">
        <v>33940</v>
      </c>
      <c r="B20179" s="294"/>
      <c r="C20179" s="294"/>
      <c r="D20179" s="294"/>
      <c r="E20179" s="294"/>
      <c r="F20179" s="294"/>
    </row>
    <row r="20180">
      <c r="A20180" s="294" t="s">
        <v>33941</v>
      </c>
      <c r="B20180" s="294"/>
      <c r="C20180" s="294"/>
      <c r="D20180" s="294"/>
      <c r="E20180" s="294"/>
      <c r="F20180" s="294"/>
    </row>
    <row r="20181">
      <c r="A20181" s="294" t="s">
        <v>33942</v>
      </c>
      <c r="B20181" s="294"/>
      <c r="C20181" s="294"/>
      <c r="D20181" s="294"/>
      <c r="E20181" s="294"/>
      <c r="F20181" s="294"/>
    </row>
    <row r="20182">
      <c r="A20182" s="294" t="s">
        <v>33943</v>
      </c>
      <c r="B20182" s="294"/>
      <c r="C20182" s="294"/>
      <c r="D20182" s="294"/>
      <c r="E20182" s="294"/>
      <c r="F20182" s="294"/>
    </row>
    <row r="20183">
      <c r="A20183" s="294" t="s">
        <v>33944</v>
      </c>
      <c r="B20183" s="294"/>
      <c r="C20183" s="294"/>
      <c r="D20183" s="294"/>
      <c r="E20183" s="294"/>
      <c r="F20183" s="294"/>
    </row>
    <row r="20184">
      <c r="A20184" s="294" t="s">
        <v>33945</v>
      </c>
      <c r="B20184" s="294"/>
      <c r="C20184" s="294"/>
      <c r="D20184" s="294"/>
      <c r="E20184" s="294"/>
      <c r="F20184" s="294"/>
    </row>
    <row r="20185">
      <c r="A20185" s="294" t="s">
        <v>33946</v>
      </c>
      <c r="B20185" s="294"/>
      <c r="C20185" s="294"/>
      <c r="D20185" s="294"/>
      <c r="E20185" s="294"/>
      <c r="F20185" s="294"/>
    </row>
    <row r="20186">
      <c r="A20186" s="294"/>
      <c r="B20186" s="294"/>
      <c r="C20186" s="294"/>
      <c r="D20186" s="294"/>
      <c r="E20186" s="294"/>
      <c r="F20186" s="294"/>
    </row>
    <row r="20187">
      <c r="A20187" s="294" t="s">
        <v>22281</v>
      </c>
      <c r="B20187" s="294"/>
      <c r="C20187" s="294"/>
      <c r="D20187" s="294"/>
      <c r="E20187" s="294"/>
      <c r="F20187" s="294"/>
    </row>
    <row r="20188">
      <c r="A20188" s="294"/>
      <c r="B20188" s="294"/>
      <c r="C20188" s="294"/>
      <c r="D20188" s="294"/>
      <c r="E20188" s="294"/>
      <c r="F20188" s="294"/>
    </row>
    <row r="20189">
      <c r="A20189" s="294" t="s">
        <v>33947</v>
      </c>
      <c r="B20189" s="294"/>
      <c r="C20189" s="294"/>
      <c r="D20189" s="294"/>
      <c r="E20189" s="294"/>
      <c r="F20189" s="294"/>
    </row>
    <row r="20190">
      <c r="A20190" s="294" t="s">
        <v>33948</v>
      </c>
      <c r="B20190" s="294"/>
      <c r="C20190" s="294"/>
      <c r="D20190" s="294"/>
      <c r="E20190" s="294"/>
      <c r="F20190" s="294"/>
    </row>
    <row r="20191">
      <c r="A20191" s="294" t="s">
        <v>33949</v>
      </c>
      <c r="B20191" s="294"/>
      <c r="C20191" s="294"/>
      <c r="D20191" s="294"/>
      <c r="E20191" s="294"/>
      <c r="F20191" s="294"/>
    </row>
    <row r="20192">
      <c r="A20192" s="294" t="s">
        <v>33950</v>
      </c>
      <c r="B20192" s="294"/>
      <c r="C20192" s="294"/>
      <c r="D20192" s="294"/>
      <c r="E20192" s="294"/>
      <c r="F20192" s="294"/>
    </row>
    <row r="20193">
      <c r="A20193" s="294" t="s">
        <v>33951</v>
      </c>
      <c r="B20193" s="294"/>
      <c r="C20193" s="294"/>
      <c r="D20193" s="294"/>
      <c r="E20193" s="294"/>
      <c r="F20193" s="294"/>
    </row>
    <row r="20194">
      <c r="A20194" s="294" t="s">
        <v>33952</v>
      </c>
      <c r="B20194" s="294"/>
      <c r="C20194" s="294"/>
      <c r="D20194" s="294"/>
      <c r="E20194" s="294"/>
      <c r="F20194" s="294"/>
    </row>
    <row r="20195">
      <c r="A20195" s="294" t="s">
        <v>33953</v>
      </c>
      <c r="B20195" s="294"/>
      <c r="C20195" s="294"/>
      <c r="D20195" s="294"/>
      <c r="E20195" s="294"/>
      <c r="F20195" s="294"/>
    </row>
    <row r="20196">
      <c r="A20196" s="294"/>
      <c r="B20196" s="294"/>
      <c r="C20196" s="294"/>
      <c r="D20196" s="294"/>
      <c r="E20196" s="294"/>
      <c r="F20196" s="294"/>
    </row>
    <row r="20197">
      <c r="A20197" s="294" t="s">
        <v>25438</v>
      </c>
      <c r="B20197" s="294"/>
      <c r="C20197" s="294"/>
      <c r="D20197" s="294"/>
      <c r="E20197" s="294"/>
      <c r="F20197" s="294"/>
    </row>
    <row r="20198">
      <c r="A20198" s="294"/>
      <c r="B20198" s="294"/>
      <c r="C20198" s="294"/>
      <c r="D20198" s="294"/>
      <c r="E20198" s="294"/>
      <c r="F20198" s="294"/>
    </row>
    <row r="20199">
      <c r="A20199" s="294" t="s">
        <v>33954</v>
      </c>
      <c r="B20199" s="294"/>
      <c r="C20199" s="294"/>
      <c r="D20199" s="294"/>
      <c r="E20199" s="294"/>
      <c r="F20199" s="294"/>
    </row>
    <row r="20200">
      <c r="A20200" s="294" t="s">
        <v>33955</v>
      </c>
      <c r="B20200" s="294"/>
      <c r="C20200" s="294"/>
      <c r="D20200" s="294"/>
      <c r="E20200" s="294"/>
      <c r="F20200" s="294"/>
    </row>
    <row r="20201">
      <c r="A20201" s="294" t="s">
        <v>33956</v>
      </c>
      <c r="B20201" s="294"/>
      <c r="C20201" s="294"/>
      <c r="D20201" s="294"/>
      <c r="E20201" s="294"/>
      <c r="F20201" s="294"/>
    </row>
    <row r="20202">
      <c r="A20202" s="294" t="s">
        <v>33957</v>
      </c>
      <c r="B20202" s="294"/>
      <c r="C20202" s="294"/>
      <c r="D20202" s="294"/>
      <c r="E20202" s="294"/>
      <c r="F20202" s="294"/>
    </row>
    <row r="20203">
      <c r="A20203" s="294" t="s">
        <v>33958</v>
      </c>
      <c r="B20203" s="294"/>
      <c r="C20203" s="294"/>
      <c r="D20203" s="294"/>
      <c r="E20203" s="294"/>
      <c r="F20203" s="294"/>
    </row>
    <row r="20204">
      <c r="A20204" s="294" t="s">
        <v>33959</v>
      </c>
      <c r="B20204" s="294"/>
      <c r="C20204" s="294"/>
      <c r="D20204" s="294"/>
      <c r="E20204" s="294"/>
      <c r="F20204" s="294"/>
    </row>
    <row r="20205">
      <c r="A20205" s="294" t="s">
        <v>33960</v>
      </c>
      <c r="B20205" s="294"/>
      <c r="C20205" s="294"/>
      <c r="D20205" s="294"/>
      <c r="E20205" s="294"/>
      <c r="F20205" s="294"/>
    </row>
    <row r="20206">
      <c r="A20206" s="294"/>
      <c r="B20206" s="294"/>
      <c r="C20206" s="294"/>
      <c r="D20206" s="294"/>
      <c r="E20206" s="294"/>
      <c r="F20206" s="294"/>
    </row>
    <row r="20207">
      <c r="A20207" s="294" t="s">
        <v>22572</v>
      </c>
      <c r="B20207" s="294"/>
      <c r="C20207" s="294"/>
      <c r="D20207" s="294"/>
      <c r="E20207" s="294"/>
      <c r="F20207" s="294"/>
    </row>
    <row r="20208">
      <c r="A20208" s="294" t="s">
        <v>33961</v>
      </c>
      <c r="B20208" s="294"/>
      <c r="C20208" s="294"/>
      <c r="D20208" s="294"/>
      <c r="E20208" s="294"/>
      <c r="F20208" s="294"/>
    </row>
    <row r="20209">
      <c r="A20209" s="294"/>
      <c r="B20209" s="294"/>
      <c r="C20209" s="294"/>
      <c r="D20209" s="294"/>
      <c r="E20209" s="294"/>
      <c r="F20209" s="294"/>
    </row>
    <row r="20210">
      <c r="A20210" s="294" t="s">
        <v>33962</v>
      </c>
      <c r="B20210" s="294"/>
      <c r="C20210" s="294"/>
      <c r="D20210" s="294"/>
      <c r="E20210" s="294"/>
      <c r="F20210" s="294"/>
    </row>
    <row r="20211">
      <c r="A20211" s="294" t="s">
        <v>33963</v>
      </c>
      <c r="B20211" s="294"/>
      <c r="C20211" s="294"/>
      <c r="D20211" s="294"/>
      <c r="E20211" s="294"/>
      <c r="F20211" s="294"/>
    </row>
    <row r="20212">
      <c r="A20212" s="294" t="s">
        <v>33964</v>
      </c>
      <c r="B20212" s="294"/>
      <c r="C20212" s="294"/>
      <c r="D20212" s="294"/>
      <c r="E20212" s="294"/>
      <c r="F20212" s="294"/>
    </row>
    <row r="20213">
      <c r="A20213" s="294" t="s">
        <v>33965</v>
      </c>
      <c r="B20213" s="294"/>
      <c r="C20213" s="294"/>
      <c r="D20213" s="294"/>
      <c r="E20213" s="294"/>
      <c r="F20213" s="294"/>
    </row>
    <row r="20214">
      <c r="A20214" s="294"/>
      <c r="B20214" s="294"/>
      <c r="C20214" s="294"/>
      <c r="D20214" s="294"/>
      <c r="E20214" s="294"/>
      <c r="F20214" s="294"/>
    </row>
    <row r="20215">
      <c r="A20215" s="294" t="s">
        <v>22156</v>
      </c>
      <c r="B20215" s="294"/>
      <c r="C20215" s="294"/>
      <c r="D20215" s="294"/>
      <c r="E20215" s="294"/>
      <c r="F20215" s="294"/>
    </row>
    <row r="20216">
      <c r="A20216" s="294"/>
      <c r="B20216" s="294"/>
      <c r="C20216" s="294"/>
      <c r="D20216" s="294"/>
      <c r="E20216" s="294"/>
      <c r="F20216" s="294"/>
    </row>
    <row r="20217">
      <c r="A20217" s="294" t="s">
        <v>33966</v>
      </c>
      <c r="B20217" s="294"/>
      <c r="C20217" s="294"/>
      <c r="D20217" s="294"/>
      <c r="E20217" s="294"/>
      <c r="F20217" s="294"/>
    </row>
    <row r="20218">
      <c r="A20218" s="294" t="s">
        <v>33967</v>
      </c>
      <c r="B20218" s="294"/>
      <c r="C20218" s="294"/>
      <c r="D20218" s="294"/>
      <c r="E20218" s="294"/>
      <c r="F20218" s="294"/>
    </row>
    <row r="20219">
      <c r="A20219" s="294" t="s">
        <v>24131</v>
      </c>
      <c r="B20219" s="294"/>
      <c r="C20219" s="294"/>
      <c r="D20219" s="294"/>
      <c r="E20219" s="294"/>
      <c r="F20219" s="294"/>
    </row>
    <row r="20220">
      <c r="A20220" s="294" t="s">
        <v>22214</v>
      </c>
      <c r="B20220" s="294"/>
      <c r="C20220" s="294"/>
      <c r="D20220" s="294"/>
      <c r="E20220" s="294"/>
      <c r="F20220" s="294"/>
    </row>
    <row r="20221">
      <c r="A20221" s="294" t="s">
        <v>33895</v>
      </c>
      <c r="B20221" s="294"/>
      <c r="C20221" s="294"/>
      <c r="D20221" s="294"/>
      <c r="E20221" s="294"/>
      <c r="F20221" s="294"/>
    </row>
    <row r="20222">
      <c r="A20222" s="294"/>
      <c r="B20222" s="294"/>
      <c r="C20222" s="294"/>
      <c r="D20222" s="294"/>
      <c r="E20222" s="294"/>
      <c r="F20222" s="294"/>
    </row>
    <row r="20223">
      <c r="A20223" s="294" t="s">
        <v>22496</v>
      </c>
      <c r="B20223" s="294"/>
      <c r="C20223" s="294"/>
      <c r="D20223" s="294"/>
      <c r="E20223" s="294"/>
      <c r="F20223" s="294"/>
    </row>
    <row r="20224">
      <c r="A20224" s="294"/>
      <c r="B20224" s="294"/>
      <c r="C20224" s="294"/>
      <c r="D20224" s="294"/>
      <c r="E20224" s="294"/>
      <c r="F20224" s="294"/>
    </row>
    <row r="20225">
      <c r="A20225" s="294" t="s">
        <v>33968</v>
      </c>
      <c r="B20225" s="294"/>
      <c r="C20225" s="294"/>
      <c r="D20225" s="294"/>
      <c r="E20225" s="294"/>
      <c r="F20225" s="294"/>
    </row>
    <row r="20226">
      <c r="A20226" s="294" t="s">
        <v>33969</v>
      </c>
      <c r="B20226" s="294"/>
      <c r="C20226" s="294"/>
      <c r="D20226" s="294"/>
      <c r="E20226" s="294"/>
      <c r="F20226" s="294"/>
    </row>
    <row r="20227">
      <c r="A20227" s="294" t="s">
        <v>33970</v>
      </c>
      <c r="B20227" s="294"/>
      <c r="C20227" s="294"/>
      <c r="D20227" s="294"/>
      <c r="E20227" s="294"/>
      <c r="F20227" s="294"/>
    </row>
    <row r="20228">
      <c r="A20228" s="294" t="s">
        <v>33971</v>
      </c>
      <c r="B20228" s="294"/>
      <c r="C20228" s="294"/>
      <c r="D20228" s="294"/>
      <c r="E20228" s="294"/>
      <c r="F20228" s="294"/>
    </row>
    <row r="20229">
      <c r="A20229" s="294" t="s">
        <v>33972</v>
      </c>
      <c r="B20229" s="294"/>
      <c r="C20229" s="294"/>
      <c r="D20229" s="294"/>
      <c r="E20229" s="294"/>
      <c r="F20229" s="294"/>
    </row>
    <row r="20230">
      <c r="A20230" s="294" t="s">
        <v>33973</v>
      </c>
      <c r="B20230" s="294"/>
      <c r="C20230" s="294"/>
      <c r="D20230" s="294"/>
      <c r="E20230" s="294"/>
      <c r="F20230" s="294"/>
    </row>
    <row r="20231">
      <c r="A20231" s="294" t="s">
        <v>25669</v>
      </c>
      <c r="B20231" s="294"/>
      <c r="C20231" s="294"/>
      <c r="D20231" s="294"/>
      <c r="E20231" s="294"/>
      <c r="F20231" s="294"/>
    </row>
    <row r="20232">
      <c r="A20232" s="294" t="s">
        <v>33974</v>
      </c>
      <c r="B20232" s="294"/>
      <c r="C20232" s="294"/>
      <c r="D20232" s="294"/>
      <c r="E20232" s="294"/>
      <c r="F20232" s="294"/>
    </row>
    <row r="20233">
      <c r="A20233" s="294" t="s">
        <v>33975</v>
      </c>
      <c r="B20233" s="294"/>
      <c r="C20233" s="294"/>
      <c r="D20233" s="294"/>
      <c r="E20233" s="294"/>
      <c r="F20233" s="294"/>
    </row>
    <row r="20234">
      <c r="A20234" s="294" t="s">
        <v>33976</v>
      </c>
      <c r="B20234" s="294"/>
      <c r="C20234" s="294"/>
      <c r="D20234" s="294"/>
      <c r="E20234" s="294"/>
      <c r="F20234" s="294"/>
    </row>
    <row r="20235">
      <c r="A20235" s="294" t="s">
        <v>33977</v>
      </c>
      <c r="B20235" s="294"/>
      <c r="C20235" s="294"/>
      <c r="D20235" s="294"/>
      <c r="E20235" s="294"/>
      <c r="F20235" s="294"/>
    </row>
    <row r="20236">
      <c r="A20236" s="294" t="s">
        <v>33978</v>
      </c>
      <c r="B20236" s="294"/>
      <c r="C20236" s="294"/>
      <c r="D20236" s="294"/>
      <c r="E20236" s="294"/>
      <c r="F20236" s="294"/>
    </row>
    <row r="20237">
      <c r="A20237" s="294" t="s">
        <v>33979</v>
      </c>
      <c r="B20237" s="294"/>
      <c r="C20237" s="294"/>
      <c r="D20237" s="294"/>
      <c r="E20237" s="294"/>
      <c r="F20237" s="294"/>
    </row>
    <row r="20238">
      <c r="A20238" s="294" t="s">
        <v>33980</v>
      </c>
      <c r="B20238" s="294"/>
      <c r="C20238" s="294"/>
      <c r="D20238" s="294"/>
      <c r="E20238" s="294"/>
      <c r="F20238" s="294"/>
    </row>
    <row r="20239">
      <c r="A20239" s="294" t="s">
        <v>33981</v>
      </c>
      <c r="B20239" s="294"/>
      <c r="C20239" s="294"/>
      <c r="D20239" s="294"/>
      <c r="E20239" s="294"/>
      <c r="F20239" s="294"/>
    </row>
    <row r="20240">
      <c r="A20240" s="294" t="s">
        <v>33982</v>
      </c>
      <c r="B20240" s="294"/>
      <c r="C20240" s="294"/>
      <c r="D20240" s="294"/>
      <c r="E20240" s="294"/>
      <c r="F20240" s="294"/>
    </row>
    <row r="20241">
      <c r="A20241" s="294" t="s">
        <v>33983</v>
      </c>
      <c r="B20241" s="294"/>
      <c r="C20241" s="294"/>
      <c r="D20241" s="294"/>
      <c r="E20241" s="294"/>
      <c r="F20241" s="294"/>
    </row>
    <row r="20242">
      <c r="A20242" s="294" t="s">
        <v>33984</v>
      </c>
      <c r="B20242" s="294"/>
      <c r="C20242" s="294"/>
      <c r="D20242" s="294"/>
      <c r="E20242" s="294"/>
      <c r="F20242" s="294"/>
    </row>
    <row r="20243">
      <c r="A20243" s="294" t="s">
        <v>33985</v>
      </c>
      <c r="B20243" s="294"/>
      <c r="C20243" s="294"/>
      <c r="D20243" s="294"/>
      <c r="E20243" s="294"/>
      <c r="F20243" s="294"/>
    </row>
    <row r="20244">
      <c r="A20244" s="294" t="s">
        <v>33986</v>
      </c>
      <c r="B20244" s="294"/>
      <c r="C20244" s="294"/>
      <c r="D20244" s="294"/>
      <c r="E20244" s="294"/>
      <c r="F20244" s="294"/>
    </row>
    <row r="20245">
      <c r="A20245" s="294" t="s">
        <v>33987</v>
      </c>
      <c r="B20245" s="294"/>
      <c r="C20245" s="294"/>
      <c r="D20245" s="294"/>
      <c r="E20245" s="294"/>
      <c r="F20245" s="294"/>
    </row>
    <row r="20246">
      <c r="A20246" s="294" t="s">
        <v>23052</v>
      </c>
      <c r="B20246" s="294"/>
      <c r="C20246" s="294"/>
      <c r="D20246" s="294"/>
      <c r="E20246" s="294"/>
      <c r="F20246" s="294"/>
    </row>
    <row r="20247">
      <c r="A20247" s="294" t="s">
        <v>33988</v>
      </c>
      <c r="B20247" s="294"/>
      <c r="C20247" s="294"/>
      <c r="D20247" s="294"/>
      <c r="E20247" s="294"/>
      <c r="F20247" s="294"/>
    </row>
    <row r="20248">
      <c r="A20248" s="294" t="s">
        <v>33989</v>
      </c>
      <c r="B20248" s="294"/>
      <c r="C20248" s="294"/>
      <c r="D20248" s="294"/>
      <c r="E20248" s="294"/>
      <c r="F20248" s="294"/>
    </row>
    <row r="20249">
      <c r="A20249" s="294" t="s">
        <v>33990</v>
      </c>
      <c r="B20249" s="294"/>
      <c r="C20249" s="294"/>
      <c r="D20249" s="294"/>
      <c r="E20249" s="294"/>
      <c r="F20249" s="294"/>
    </row>
    <row r="20250">
      <c r="A20250" s="294" t="s">
        <v>33991</v>
      </c>
      <c r="B20250" s="294"/>
      <c r="C20250" s="294"/>
      <c r="D20250" s="294"/>
      <c r="E20250" s="294"/>
      <c r="F20250" s="294"/>
    </row>
    <row r="20251">
      <c r="A20251" s="294"/>
      <c r="B20251" s="294"/>
      <c r="C20251" s="294"/>
      <c r="D20251" s="294"/>
      <c r="E20251" s="294"/>
      <c r="F20251" s="294"/>
    </row>
    <row r="20252">
      <c r="A20252" s="294" t="s">
        <v>28124</v>
      </c>
      <c r="B20252" s="294"/>
      <c r="C20252" s="294"/>
      <c r="D20252" s="294"/>
      <c r="E20252" s="294"/>
      <c r="F20252" s="294"/>
    </row>
    <row r="20253">
      <c r="A20253" s="294" t="s">
        <v>33992</v>
      </c>
      <c r="B20253" s="294"/>
      <c r="C20253" s="294"/>
      <c r="D20253" s="294"/>
      <c r="E20253" s="294"/>
      <c r="F20253" s="294"/>
    </row>
    <row r="20254">
      <c r="A20254" s="294" t="s">
        <v>33993</v>
      </c>
      <c r="B20254" s="294"/>
      <c r="C20254" s="294"/>
      <c r="D20254" s="294"/>
      <c r="E20254" s="294"/>
      <c r="F20254" s="294"/>
    </row>
    <row r="20255">
      <c r="A20255" s="294"/>
      <c r="B20255" s="294"/>
      <c r="C20255" s="294"/>
      <c r="D20255" s="294"/>
      <c r="E20255" s="294"/>
      <c r="F20255" s="294"/>
    </row>
    <row r="20256">
      <c r="A20256" s="294" t="s">
        <v>25957</v>
      </c>
      <c r="B20256" s="294"/>
      <c r="C20256" s="294"/>
      <c r="D20256" s="294"/>
      <c r="E20256" s="294"/>
      <c r="F20256" s="294"/>
    </row>
    <row r="20257">
      <c r="A20257" s="294"/>
      <c r="B20257" s="294"/>
      <c r="C20257" s="294"/>
      <c r="D20257" s="294"/>
      <c r="E20257" s="294"/>
      <c r="F20257" s="294"/>
    </row>
    <row r="20258">
      <c r="A20258" s="294" t="s">
        <v>33994</v>
      </c>
      <c r="B20258" s="294"/>
      <c r="C20258" s="294"/>
      <c r="D20258" s="294"/>
      <c r="E20258" s="294"/>
      <c r="F20258" s="294"/>
    </row>
    <row r="20259">
      <c r="A20259" s="294" t="s">
        <v>33995</v>
      </c>
      <c r="B20259" s="294"/>
      <c r="C20259" s="294"/>
      <c r="D20259" s="294"/>
      <c r="E20259" s="294"/>
      <c r="F20259" s="294"/>
    </row>
    <row r="20260">
      <c r="A20260" s="294"/>
      <c r="B20260" s="294"/>
      <c r="C20260" s="294"/>
      <c r="D20260" s="294"/>
      <c r="E20260" s="294"/>
      <c r="F20260" s="294"/>
    </row>
    <row r="20261">
      <c r="A20261" s="294" t="s">
        <v>26193</v>
      </c>
      <c r="B20261" s="294"/>
      <c r="C20261" s="294"/>
      <c r="D20261" s="294"/>
      <c r="E20261" s="294"/>
      <c r="F20261" s="294"/>
    </row>
    <row r="20262">
      <c r="A20262" s="294"/>
      <c r="B20262" s="294"/>
      <c r="C20262" s="294"/>
      <c r="D20262" s="294"/>
      <c r="E20262" s="294"/>
      <c r="F20262" s="294"/>
    </row>
    <row r="20263">
      <c r="A20263" s="294" t="s">
        <v>33996</v>
      </c>
      <c r="B20263" s="294"/>
      <c r="C20263" s="294"/>
      <c r="D20263" s="294"/>
      <c r="E20263" s="294"/>
      <c r="F20263" s="294"/>
    </row>
    <row r="20264">
      <c r="A20264" s="294" t="s">
        <v>33997</v>
      </c>
      <c r="B20264" s="294"/>
      <c r="C20264" s="294"/>
      <c r="D20264" s="294"/>
      <c r="E20264" s="294"/>
      <c r="F20264" s="294"/>
    </row>
    <row r="20265">
      <c r="A20265" s="294" t="s">
        <v>33998</v>
      </c>
      <c r="B20265" s="294"/>
      <c r="C20265" s="294"/>
      <c r="D20265" s="294"/>
      <c r="E20265" s="294"/>
      <c r="F20265" s="294"/>
    </row>
    <row r="20266">
      <c r="A20266" s="294" t="s">
        <v>33999</v>
      </c>
      <c r="B20266" s="294"/>
      <c r="C20266" s="294"/>
      <c r="D20266" s="294"/>
      <c r="E20266" s="294"/>
      <c r="F20266" s="294"/>
    </row>
    <row r="20267">
      <c r="A20267" s="294" t="s">
        <v>34000</v>
      </c>
      <c r="B20267" s="294"/>
      <c r="C20267" s="294"/>
      <c r="D20267" s="294"/>
      <c r="E20267" s="294"/>
      <c r="F20267" s="294"/>
    </row>
    <row r="20268">
      <c r="A20268" s="294"/>
      <c r="B20268" s="294"/>
      <c r="C20268" s="294"/>
      <c r="D20268" s="294"/>
      <c r="E20268" s="294"/>
      <c r="F20268" s="294"/>
    </row>
    <row r="20269">
      <c r="A20269" s="294" t="s">
        <v>25967</v>
      </c>
      <c r="B20269" s="294"/>
      <c r="C20269" s="294"/>
      <c r="D20269" s="294"/>
      <c r="E20269" s="294"/>
      <c r="F20269" s="294"/>
    </row>
    <row r="20270">
      <c r="A20270" s="294"/>
      <c r="B20270" s="294"/>
      <c r="C20270" s="294"/>
      <c r="D20270" s="294"/>
      <c r="E20270" s="294"/>
      <c r="F20270" s="294"/>
    </row>
    <row r="20271">
      <c r="A20271" s="294" t="s">
        <v>28502</v>
      </c>
      <c r="B20271" s="294"/>
      <c r="C20271" s="294"/>
      <c r="D20271" s="294"/>
      <c r="E20271" s="294"/>
      <c r="F20271" s="294"/>
    </row>
    <row r="20272">
      <c r="A20272" s="294" t="s">
        <v>34001</v>
      </c>
      <c r="B20272" s="294"/>
      <c r="C20272" s="294"/>
      <c r="D20272" s="294"/>
      <c r="E20272" s="294"/>
      <c r="F20272" s="294"/>
    </row>
    <row r="20273">
      <c r="A20273" s="294" t="s">
        <v>34002</v>
      </c>
      <c r="B20273" s="294"/>
      <c r="C20273" s="294"/>
      <c r="D20273" s="294"/>
      <c r="E20273" s="294"/>
      <c r="F20273" s="294"/>
    </row>
    <row r="20274">
      <c r="A20274" s="294" t="s">
        <v>34003</v>
      </c>
      <c r="B20274" s="294"/>
      <c r="C20274" s="294"/>
      <c r="D20274" s="294"/>
      <c r="E20274" s="294"/>
      <c r="F20274" s="294"/>
    </row>
    <row r="20275">
      <c r="A20275" s="294" t="s">
        <v>34004</v>
      </c>
      <c r="B20275" s="294"/>
      <c r="C20275" s="294"/>
      <c r="D20275" s="294"/>
      <c r="E20275" s="294"/>
      <c r="F20275" s="294"/>
    </row>
    <row r="20276">
      <c r="A20276" s="294" t="s">
        <v>34005</v>
      </c>
      <c r="B20276" s="294"/>
      <c r="C20276" s="294"/>
      <c r="D20276" s="294"/>
      <c r="E20276" s="294"/>
      <c r="F20276" s="294"/>
    </row>
    <row r="20277">
      <c r="A20277" s="294" t="s">
        <v>34006</v>
      </c>
      <c r="B20277" s="294"/>
      <c r="C20277" s="294"/>
      <c r="D20277" s="294"/>
      <c r="E20277" s="294"/>
      <c r="F20277" s="294"/>
    </row>
    <row r="20278">
      <c r="A20278" s="294" t="s">
        <v>34007</v>
      </c>
      <c r="B20278" s="294"/>
      <c r="C20278" s="294"/>
      <c r="D20278" s="294"/>
      <c r="E20278" s="294"/>
      <c r="F20278" s="294"/>
    </row>
    <row r="20279">
      <c r="A20279" s="294" t="s">
        <v>34008</v>
      </c>
      <c r="B20279" s="294"/>
      <c r="C20279" s="294"/>
      <c r="D20279" s="294"/>
      <c r="E20279" s="294"/>
      <c r="F20279" s="294"/>
    </row>
    <row r="20280">
      <c r="A20280" s="294" t="s">
        <v>34009</v>
      </c>
      <c r="B20280" s="294"/>
      <c r="C20280" s="294"/>
      <c r="D20280" s="294"/>
      <c r="E20280" s="294"/>
      <c r="F20280" s="294"/>
    </row>
    <row r="20281">
      <c r="A20281" s="294"/>
      <c r="B20281" s="294"/>
      <c r="C20281" s="294"/>
      <c r="D20281" s="294"/>
      <c r="E20281" s="294"/>
      <c r="F20281" s="294"/>
    </row>
    <row r="20282">
      <c r="A20282" s="294" t="s">
        <v>26240</v>
      </c>
      <c r="B20282" s="294"/>
      <c r="C20282" s="294"/>
      <c r="D20282" s="294"/>
      <c r="E20282" s="294"/>
      <c r="F20282" s="294"/>
    </row>
    <row r="20283">
      <c r="A20283" s="294"/>
      <c r="B20283" s="294"/>
      <c r="C20283" s="294"/>
      <c r="D20283" s="294"/>
      <c r="E20283" s="294"/>
      <c r="F20283" s="294"/>
    </row>
    <row r="20284">
      <c r="A20284" s="294" t="s">
        <v>34010</v>
      </c>
      <c r="B20284" s="294"/>
      <c r="C20284" s="294"/>
      <c r="D20284" s="294"/>
      <c r="E20284" s="294"/>
      <c r="F20284" s="294"/>
    </row>
    <row r="20285">
      <c r="A20285" s="294" t="s">
        <v>34011</v>
      </c>
      <c r="B20285" s="294"/>
      <c r="C20285" s="294"/>
      <c r="D20285" s="294"/>
      <c r="E20285" s="294"/>
      <c r="F20285" s="294"/>
    </row>
    <row r="20286">
      <c r="A20286" s="294" t="s">
        <v>34012</v>
      </c>
      <c r="B20286" s="294"/>
      <c r="C20286" s="294"/>
      <c r="D20286" s="294"/>
      <c r="E20286" s="294"/>
      <c r="F20286" s="294"/>
    </row>
    <row r="20287">
      <c r="A20287" s="294" t="s">
        <v>34013</v>
      </c>
      <c r="B20287" s="294"/>
      <c r="C20287" s="294"/>
      <c r="D20287" s="294"/>
      <c r="E20287" s="294"/>
      <c r="F20287" s="294"/>
    </row>
    <row r="20288">
      <c r="A20288" s="294" t="s">
        <v>34014</v>
      </c>
      <c r="B20288" s="294"/>
      <c r="C20288" s="294"/>
      <c r="D20288" s="294"/>
      <c r="E20288" s="294"/>
      <c r="F20288" s="294"/>
    </row>
    <row r="20289">
      <c r="A20289" s="294" t="s">
        <v>34015</v>
      </c>
      <c r="B20289" s="294"/>
      <c r="C20289" s="294"/>
      <c r="D20289" s="294"/>
      <c r="E20289" s="294"/>
      <c r="F20289" s="294"/>
    </row>
    <row r="20290">
      <c r="A20290" s="294" t="s">
        <v>34016</v>
      </c>
      <c r="B20290" s="294"/>
      <c r="C20290" s="294"/>
      <c r="D20290" s="294"/>
      <c r="E20290" s="294"/>
      <c r="F20290" s="294"/>
    </row>
    <row r="20291">
      <c r="A20291" s="294" t="s">
        <v>34017</v>
      </c>
      <c r="B20291" s="294"/>
      <c r="C20291" s="294"/>
      <c r="D20291" s="294"/>
      <c r="E20291" s="294"/>
      <c r="F20291" s="294"/>
    </row>
    <row r="20292">
      <c r="A20292" s="294"/>
      <c r="B20292" s="294"/>
      <c r="C20292" s="294"/>
      <c r="D20292" s="294"/>
      <c r="E20292" s="294"/>
      <c r="F20292" s="294"/>
    </row>
    <row r="20293">
      <c r="A20293" s="294" t="s">
        <v>26214</v>
      </c>
      <c r="B20293" s="294"/>
      <c r="C20293" s="294"/>
      <c r="D20293" s="294"/>
      <c r="E20293" s="294"/>
      <c r="F20293" s="294"/>
    </row>
    <row r="20294">
      <c r="A20294" s="294"/>
      <c r="B20294" s="294"/>
      <c r="C20294" s="294"/>
      <c r="D20294" s="294"/>
      <c r="E20294" s="294"/>
      <c r="F20294" s="294"/>
    </row>
    <row r="20295">
      <c r="A20295" s="294" t="s">
        <v>34018</v>
      </c>
      <c r="B20295" s="294"/>
      <c r="C20295" s="294"/>
      <c r="D20295" s="294"/>
      <c r="E20295" s="294"/>
      <c r="F20295" s="294"/>
    </row>
    <row r="20296">
      <c r="A20296" s="294" t="s">
        <v>34019</v>
      </c>
      <c r="B20296" s="294"/>
      <c r="C20296" s="294"/>
      <c r="D20296" s="294"/>
      <c r="E20296" s="294"/>
      <c r="F20296" s="294"/>
    </row>
    <row r="20297">
      <c r="A20297" s="294" t="s">
        <v>34020</v>
      </c>
      <c r="B20297" s="294"/>
      <c r="C20297" s="294"/>
      <c r="D20297" s="294"/>
      <c r="E20297" s="294"/>
      <c r="F20297" s="294"/>
    </row>
    <row r="20298">
      <c r="A20298" s="294" t="s">
        <v>34021</v>
      </c>
      <c r="B20298" s="294"/>
      <c r="C20298" s="294"/>
      <c r="D20298" s="294"/>
      <c r="E20298" s="294"/>
      <c r="F20298" s="294"/>
    </row>
    <row r="20299">
      <c r="A20299" s="294" t="s">
        <v>33814</v>
      </c>
      <c r="B20299" s="294"/>
      <c r="C20299" s="294"/>
      <c r="D20299" s="294"/>
      <c r="E20299" s="294"/>
      <c r="F20299" s="294"/>
    </row>
    <row r="20300">
      <c r="A20300" s="294" t="s">
        <v>34022</v>
      </c>
      <c r="B20300" s="294"/>
      <c r="C20300" s="294"/>
      <c r="D20300" s="294"/>
      <c r="E20300" s="294"/>
      <c r="F20300" s="294"/>
    </row>
    <row r="20301">
      <c r="A20301" s="294" t="s">
        <v>34023</v>
      </c>
      <c r="B20301" s="294"/>
      <c r="C20301" s="294"/>
      <c r="D20301" s="294"/>
      <c r="E20301" s="294"/>
      <c r="F20301" s="294"/>
    </row>
    <row r="20302">
      <c r="A20302" s="294"/>
      <c r="B20302" s="294"/>
      <c r="C20302" s="294"/>
      <c r="D20302" s="294"/>
      <c r="E20302" s="294"/>
      <c r="F20302" s="294"/>
    </row>
    <row r="20303">
      <c r="A20303" s="294" t="s">
        <v>26253</v>
      </c>
      <c r="B20303" s="294"/>
      <c r="C20303" s="294"/>
      <c r="D20303" s="294"/>
      <c r="E20303" s="294"/>
      <c r="F20303" s="294"/>
    </row>
    <row r="20304">
      <c r="A20304" s="294"/>
      <c r="B20304" s="294"/>
      <c r="C20304" s="294"/>
      <c r="D20304" s="294"/>
      <c r="E20304" s="294"/>
      <c r="F20304" s="294"/>
    </row>
    <row r="20305">
      <c r="A20305" s="294" t="s">
        <v>34024</v>
      </c>
      <c r="B20305" s="294"/>
      <c r="C20305" s="294"/>
      <c r="D20305" s="294"/>
      <c r="E20305" s="294"/>
      <c r="F20305" s="294"/>
    </row>
    <row r="20306">
      <c r="A20306" s="294" t="s">
        <v>34025</v>
      </c>
      <c r="B20306" s="294"/>
      <c r="C20306" s="294"/>
      <c r="D20306" s="294"/>
      <c r="E20306" s="294"/>
      <c r="F20306" s="294"/>
    </row>
    <row r="20307">
      <c r="A20307" s="294" t="s">
        <v>34026</v>
      </c>
      <c r="B20307" s="294"/>
      <c r="C20307" s="294"/>
      <c r="D20307" s="294"/>
      <c r="E20307" s="294"/>
      <c r="F20307" s="294"/>
    </row>
    <row r="20308">
      <c r="A20308" s="294" t="s">
        <v>34027</v>
      </c>
      <c r="B20308" s="294"/>
      <c r="C20308" s="294"/>
      <c r="D20308" s="294"/>
      <c r="E20308" s="294"/>
      <c r="F20308" s="294"/>
    </row>
    <row r="20309">
      <c r="A20309" s="294" t="s">
        <v>34028</v>
      </c>
      <c r="B20309" s="294"/>
      <c r="C20309" s="294"/>
      <c r="D20309" s="294"/>
      <c r="E20309" s="294"/>
      <c r="F20309" s="294"/>
    </row>
    <row r="20310">
      <c r="A20310" s="294"/>
      <c r="B20310" s="294"/>
      <c r="C20310" s="294"/>
      <c r="D20310" s="294"/>
      <c r="E20310" s="294"/>
      <c r="F20310" s="294"/>
    </row>
    <row r="20311">
      <c r="A20311" s="294" t="s">
        <v>28124</v>
      </c>
      <c r="B20311" s="294"/>
      <c r="C20311" s="294"/>
      <c r="D20311" s="294"/>
      <c r="E20311" s="294"/>
      <c r="F20311" s="294"/>
    </row>
    <row r="20312">
      <c r="A20312" s="294" t="s">
        <v>34029</v>
      </c>
      <c r="B20312" s="294"/>
      <c r="C20312" s="294"/>
      <c r="D20312" s="294"/>
      <c r="E20312" s="294"/>
      <c r="F20312" s="294"/>
    </row>
    <row r="20313">
      <c r="A20313" s="294" t="s">
        <v>21618</v>
      </c>
      <c r="B20313" s="294"/>
      <c r="C20313" s="294"/>
      <c r="D20313" s="294"/>
      <c r="E20313" s="294"/>
      <c r="F20313" s="294"/>
    </row>
    <row r="20314">
      <c r="A20314" s="294" t="s">
        <v>34030</v>
      </c>
      <c r="B20314" s="294"/>
      <c r="C20314" s="294"/>
      <c r="D20314" s="294"/>
      <c r="E20314" s="294"/>
      <c r="F20314" s="294"/>
    </row>
    <row r="20315">
      <c r="A20315" s="294"/>
      <c r="B20315" s="294"/>
      <c r="C20315" s="294"/>
      <c r="D20315" s="294"/>
      <c r="E20315" s="294"/>
      <c r="F20315" s="294"/>
    </row>
    <row r="20316">
      <c r="A20316" s="294" t="s">
        <v>22512</v>
      </c>
      <c r="B20316" s="294"/>
      <c r="C20316" s="294"/>
      <c r="D20316" s="294"/>
      <c r="E20316" s="294"/>
      <c r="F20316" s="294"/>
    </row>
    <row r="20317">
      <c r="A20317" s="294" t="s">
        <v>24873</v>
      </c>
      <c r="B20317" s="294"/>
      <c r="C20317" s="294"/>
      <c r="D20317" s="294"/>
      <c r="E20317" s="294"/>
      <c r="F20317" s="294"/>
    </row>
    <row r="20318">
      <c r="A20318" s="294"/>
      <c r="B20318" s="294"/>
      <c r="C20318" s="294"/>
      <c r="D20318" s="294"/>
      <c r="E20318" s="294"/>
      <c r="F20318" s="294"/>
    </row>
    <row r="20319">
      <c r="A20319" s="294" t="s">
        <v>34031</v>
      </c>
      <c r="B20319" s="294"/>
      <c r="C20319" s="294"/>
      <c r="D20319" s="294"/>
      <c r="E20319" s="294"/>
      <c r="F20319" s="294"/>
    </row>
    <row r="20320">
      <c r="A20320" s="294" t="s">
        <v>34032</v>
      </c>
      <c r="B20320" s="294"/>
      <c r="C20320" s="294"/>
      <c r="D20320" s="294"/>
      <c r="E20320" s="294"/>
      <c r="F20320" s="294"/>
    </row>
    <row r="20321">
      <c r="A20321" s="294" t="s">
        <v>34033</v>
      </c>
      <c r="B20321" s="294"/>
      <c r="C20321" s="294"/>
      <c r="D20321" s="294"/>
      <c r="E20321" s="294"/>
      <c r="F20321" s="294"/>
    </row>
    <row r="20322">
      <c r="A20322" s="294" t="s">
        <v>34034</v>
      </c>
      <c r="B20322" s="294"/>
      <c r="C20322" s="294"/>
      <c r="D20322" s="294"/>
      <c r="E20322" s="294"/>
      <c r="F20322" s="294"/>
    </row>
    <row r="20323">
      <c r="A20323" s="294" t="s">
        <v>34035</v>
      </c>
      <c r="B20323" s="294"/>
      <c r="C20323" s="294"/>
      <c r="D20323" s="294"/>
      <c r="E20323" s="294"/>
      <c r="F20323" s="294"/>
    </row>
    <row r="20324">
      <c r="A20324" s="294" t="s">
        <v>34036</v>
      </c>
      <c r="B20324" s="294"/>
      <c r="C20324" s="294"/>
      <c r="D20324" s="294"/>
      <c r="E20324" s="294"/>
      <c r="F20324" s="294"/>
    </row>
    <row r="20325">
      <c r="A20325" s="294" t="s">
        <v>34037</v>
      </c>
      <c r="B20325" s="294"/>
      <c r="C20325" s="294"/>
      <c r="D20325" s="294"/>
      <c r="E20325" s="294"/>
      <c r="F20325" s="294"/>
    </row>
    <row r="20326">
      <c r="A20326" s="294" t="s">
        <v>21892</v>
      </c>
      <c r="B20326" s="294"/>
      <c r="C20326" s="294"/>
      <c r="D20326" s="294"/>
      <c r="E20326" s="294"/>
      <c r="F20326" s="294"/>
    </row>
    <row r="20327">
      <c r="A20327" s="294" t="s">
        <v>34038</v>
      </c>
      <c r="B20327" s="294"/>
      <c r="C20327" s="294"/>
      <c r="D20327" s="294"/>
      <c r="E20327" s="294"/>
      <c r="F20327" s="294"/>
    </row>
    <row r="20328">
      <c r="A20328" s="294" t="s">
        <v>34039</v>
      </c>
      <c r="B20328" s="294"/>
      <c r="C20328" s="294"/>
      <c r="D20328" s="294"/>
      <c r="E20328" s="294"/>
      <c r="F20328" s="294"/>
    </row>
    <row r="20329">
      <c r="A20329" s="294" t="s">
        <v>34040</v>
      </c>
      <c r="B20329" s="294"/>
      <c r="C20329" s="294"/>
      <c r="D20329" s="294"/>
      <c r="E20329" s="294"/>
      <c r="F20329" s="294"/>
    </row>
    <row r="20330">
      <c r="A20330" s="294"/>
      <c r="B20330" s="294"/>
      <c r="C20330" s="294"/>
      <c r="D20330" s="294"/>
      <c r="E20330" s="294"/>
      <c r="F20330" s="294"/>
    </row>
    <row r="20331">
      <c r="A20331" s="294" t="s">
        <v>23703</v>
      </c>
      <c r="B20331" s="294"/>
      <c r="C20331" s="294"/>
      <c r="D20331" s="294"/>
      <c r="E20331" s="294"/>
      <c r="F20331" s="294"/>
    </row>
    <row r="20332">
      <c r="A20332" s="294" t="s">
        <v>23149</v>
      </c>
      <c r="B20332" s="294"/>
      <c r="C20332" s="294"/>
      <c r="D20332" s="294"/>
      <c r="E20332" s="294"/>
      <c r="F20332" s="294"/>
    </row>
    <row r="20333">
      <c r="A20333" s="294"/>
      <c r="B20333" s="294"/>
      <c r="C20333" s="294"/>
      <c r="D20333" s="294"/>
      <c r="E20333" s="294"/>
      <c r="F20333" s="294"/>
    </row>
    <row r="20334">
      <c r="A20334" s="294" t="s">
        <v>34041</v>
      </c>
      <c r="B20334" s="294"/>
      <c r="C20334" s="294"/>
      <c r="D20334" s="294"/>
      <c r="E20334" s="294"/>
      <c r="F20334" s="294"/>
    </row>
    <row r="20335">
      <c r="A20335" s="294" t="s">
        <v>22226</v>
      </c>
      <c r="B20335" s="294"/>
      <c r="C20335" s="294"/>
      <c r="D20335" s="294"/>
      <c r="E20335" s="294"/>
      <c r="F20335" s="294"/>
    </row>
    <row r="20336">
      <c r="A20336" s="294" t="s">
        <v>34042</v>
      </c>
      <c r="B20336" s="294"/>
      <c r="C20336" s="294"/>
      <c r="D20336" s="294"/>
      <c r="E20336" s="294"/>
      <c r="F20336" s="294"/>
    </row>
    <row r="20337">
      <c r="A20337" s="294" t="s">
        <v>34043</v>
      </c>
      <c r="B20337" s="294"/>
      <c r="C20337" s="294"/>
      <c r="D20337" s="294"/>
      <c r="E20337" s="294"/>
      <c r="F20337" s="294"/>
    </row>
    <row r="20338">
      <c r="A20338" s="294" t="s">
        <v>34044</v>
      </c>
      <c r="B20338" s="294"/>
      <c r="C20338" s="294"/>
      <c r="D20338" s="294"/>
      <c r="E20338" s="294"/>
      <c r="F20338" s="294"/>
    </row>
    <row r="20339">
      <c r="A20339" s="294" t="s">
        <v>34045</v>
      </c>
      <c r="B20339" s="294"/>
      <c r="C20339" s="294"/>
      <c r="D20339" s="294"/>
      <c r="E20339" s="294"/>
      <c r="F20339" s="294"/>
    </row>
    <row r="20340">
      <c r="A20340" s="294"/>
      <c r="B20340" s="294"/>
      <c r="C20340" s="294"/>
      <c r="D20340" s="294"/>
      <c r="E20340" s="294"/>
      <c r="F20340" s="294"/>
    </row>
    <row r="20341">
      <c r="A20341" s="294" t="s">
        <v>21945</v>
      </c>
      <c r="B20341" s="294"/>
      <c r="C20341" s="294"/>
      <c r="D20341" s="294"/>
      <c r="E20341" s="294"/>
      <c r="F20341" s="294"/>
    </row>
    <row r="20342">
      <c r="A20342" s="294" t="s">
        <v>23068</v>
      </c>
      <c r="B20342" s="294"/>
      <c r="C20342" s="294"/>
      <c r="D20342" s="294"/>
      <c r="E20342" s="294"/>
      <c r="F20342" s="294"/>
    </row>
    <row r="20343">
      <c r="A20343" s="294"/>
      <c r="B20343" s="294"/>
      <c r="C20343" s="294"/>
      <c r="D20343" s="294"/>
      <c r="E20343" s="294"/>
      <c r="F20343" s="294"/>
    </row>
    <row r="20344">
      <c r="A20344" s="294" t="s">
        <v>34046</v>
      </c>
      <c r="B20344" s="294"/>
      <c r="C20344" s="294"/>
      <c r="D20344" s="294"/>
      <c r="E20344" s="294"/>
      <c r="F20344" s="294"/>
    </row>
    <row r="20345">
      <c r="A20345" s="294" t="s">
        <v>34047</v>
      </c>
      <c r="B20345" s="294"/>
      <c r="C20345" s="294"/>
      <c r="D20345" s="294"/>
      <c r="E20345" s="294"/>
      <c r="F20345" s="294"/>
    </row>
    <row r="20346">
      <c r="A20346" s="294" t="s">
        <v>28175</v>
      </c>
      <c r="B20346" s="294"/>
      <c r="C20346" s="294"/>
      <c r="D20346" s="294"/>
      <c r="E20346" s="294"/>
      <c r="F20346" s="294"/>
    </row>
    <row r="20347">
      <c r="A20347" s="294" t="s">
        <v>23357</v>
      </c>
      <c r="B20347" s="294"/>
      <c r="C20347" s="294"/>
      <c r="D20347" s="294"/>
      <c r="E20347" s="294"/>
      <c r="F20347" s="294"/>
    </row>
    <row r="20348">
      <c r="A20348" s="294" t="s">
        <v>34048</v>
      </c>
      <c r="B20348" s="294"/>
      <c r="C20348" s="294"/>
      <c r="D20348" s="294"/>
      <c r="E20348" s="294"/>
      <c r="F20348" s="294"/>
    </row>
    <row r="20349">
      <c r="A20349" s="294" t="s">
        <v>34049</v>
      </c>
      <c r="B20349" s="294"/>
      <c r="C20349" s="294"/>
      <c r="D20349" s="294"/>
      <c r="E20349" s="294"/>
      <c r="F20349" s="294"/>
    </row>
    <row r="20350">
      <c r="A20350" s="294" t="s">
        <v>34050</v>
      </c>
      <c r="B20350" s="294"/>
      <c r="C20350" s="294"/>
      <c r="D20350" s="294"/>
      <c r="E20350" s="294"/>
      <c r="F20350" s="294"/>
    </row>
    <row r="20351">
      <c r="A20351" s="294" t="s">
        <v>21892</v>
      </c>
      <c r="B20351" s="294"/>
      <c r="C20351" s="294"/>
      <c r="D20351" s="294"/>
      <c r="E20351" s="294"/>
      <c r="F20351" s="294"/>
    </row>
    <row r="20352">
      <c r="A20352" s="294" t="s">
        <v>34051</v>
      </c>
      <c r="B20352" s="294"/>
      <c r="C20352" s="294"/>
      <c r="D20352" s="294"/>
      <c r="E20352" s="294"/>
      <c r="F20352" s="294"/>
    </row>
    <row r="20353">
      <c r="A20353" s="294" t="s">
        <v>34052</v>
      </c>
      <c r="B20353" s="294"/>
      <c r="C20353" s="294"/>
      <c r="D20353" s="294"/>
      <c r="E20353" s="294"/>
      <c r="F20353" s="294"/>
    </row>
    <row r="20354">
      <c r="A20354" s="294"/>
      <c r="B20354" s="294"/>
      <c r="C20354" s="294"/>
      <c r="D20354" s="294"/>
      <c r="E20354" s="294"/>
      <c r="F20354" s="294"/>
    </row>
    <row r="20355">
      <c r="A20355" s="294" t="s">
        <v>28108</v>
      </c>
      <c r="B20355" s="294"/>
      <c r="C20355" s="294"/>
      <c r="D20355" s="294"/>
      <c r="E20355" s="294"/>
      <c r="F20355" s="294"/>
    </row>
    <row r="20356">
      <c r="A20356" s="294"/>
      <c r="B20356" s="294"/>
      <c r="C20356" s="294"/>
      <c r="D20356" s="294"/>
      <c r="E20356" s="294"/>
      <c r="F20356" s="294"/>
    </row>
    <row r="20357">
      <c r="A20357" s="294" t="s">
        <v>34053</v>
      </c>
      <c r="B20357" s="294"/>
      <c r="C20357" s="294"/>
      <c r="D20357" s="294"/>
      <c r="E20357" s="294"/>
      <c r="F20357" s="294"/>
    </row>
    <row r="20358">
      <c r="A20358" s="294" t="s">
        <v>34054</v>
      </c>
      <c r="B20358" s="294"/>
      <c r="C20358" s="294"/>
      <c r="D20358" s="294"/>
      <c r="E20358" s="294"/>
      <c r="F20358" s="294"/>
    </row>
    <row r="20359">
      <c r="A20359" s="294" t="s">
        <v>24535</v>
      </c>
      <c r="B20359" s="294"/>
      <c r="C20359" s="294"/>
      <c r="D20359" s="294"/>
      <c r="E20359" s="294"/>
      <c r="F20359" s="294"/>
    </row>
    <row r="20360">
      <c r="A20360" s="294" t="s">
        <v>34055</v>
      </c>
      <c r="B20360" s="294"/>
      <c r="C20360" s="294"/>
      <c r="D20360" s="294"/>
      <c r="E20360" s="294"/>
      <c r="F20360" s="294"/>
    </row>
    <row r="20361">
      <c r="A20361" s="294" t="s">
        <v>34056</v>
      </c>
      <c r="B20361" s="294"/>
      <c r="C20361" s="294"/>
      <c r="D20361" s="294"/>
      <c r="E20361" s="294"/>
      <c r="F20361" s="294"/>
    </row>
    <row r="20362">
      <c r="A20362" s="294" t="s">
        <v>34057</v>
      </c>
      <c r="B20362" s="294"/>
      <c r="C20362" s="294"/>
      <c r="D20362" s="294"/>
      <c r="E20362" s="294"/>
      <c r="F20362" s="294"/>
    </row>
    <row r="20363">
      <c r="A20363" s="294" t="s">
        <v>34058</v>
      </c>
      <c r="B20363" s="294"/>
      <c r="C20363" s="294"/>
      <c r="D20363" s="294"/>
      <c r="E20363" s="294"/>
      <c r="F20363" s="294"/>
    </row>
    <row r="20364">
      <c r="A20364" s="294" t="s">
        <v>34059</v>
      </c>
      <c r="B20364" s="294"/>
      <c r="C20364" s="294"/>
      <c r="D20364" s="294"/>
      <c r="E20364" s="294"/>
      <c r="F20364" s="294"/>
    </row>
    <row r="20365">
      <c r="A20365" s="294" t="s">
        <v>34060</v>
      </c>
      <c r="B20365" s="294"/>
      <c r="C20365" s="294"/>
      <c r="D20365" s="294"/>
      <c r="E20365" s="294"/>
      <c r="F20365" s="294"/>
    </row>
    <row r="20366">
      <c r="A20366" s="294" t="s">
        <v>34061</v>
      </c>
      <c r="B20366" s="294"/>
      <c r="C20366" s="294"/>
      <c r="D20366" s="294"/>
      <c r="E20366" s="294"/>
      <c r="F20366" s="294"/>
    </row>
    <row r="20367">
      <c r="A20367" s="294" t="s">
        <v>34062</v>
      </c>
      <c r="B20367" s="294"/>
      <c r="C20367" s="294"/>
      <c r="D20367" s="294"/>
      <c r="E20367" s="294"/>
      <c r="F20367" s="294"/>
    </row>
    <row r="20368">
      <c r="A20368" s="294"/>
      <c r="B20368" s="294"/>
      <c r="C20368" s="294"/>
      <c r="D20368" s="294"/>
      <c r="E20368" s="294"/>
      <c r="F20368" s="294"/>
    </row>
    <row r="20369">
      <c r="A20369" s="294" t="s">
        <v>22239</v>
      </c>
      <c r="B20369" s="294"/>
      <c r="C20369" s="294"/>
      <c r="D20369" s="294"/>
      <c r="E20369" s="294"/>
      <c r="F20369" s="294"/>
    </row>
    <row r="20370">
      <c r="A20370" s="294"/>
      <c r="B20370" s="294"/>
      <c r="C20370" s="294"/>
      <c r="D20370" s="294"/>
      <c r="E20370" s="294"/>
      <c r="F20370" s="294"/>
    </row>
    <row r="20371">
      <c r="A20371" s="294" t="s">
        <v>34063</v>
      </c>
      <c r="B20371" s="294"/>
      <c r="C20371" s="294"/>
      <c r="D20371" s="294"/>
      <c r="E20371" s="294"/>
      <c r="F20371" s="294"/>
    </row>
    <row r="20372">
      <c r="A20372" s="294" t="s">
        <v>34064</v>
      </c>
      <c r="B20372" s="294"/>
      <c r="C20372" s="294"/>
      <c r="D20372" s="294"/>
      <c r="E20372" s="294"/>
      <c r="F20372" s="294"/>
    </row>
    <row r="20373">
      <c r="A20373" s="294" t="s">
        <v>34065</v>
      </c>
      <c r="B20373" s="294"/>
      <c r="C20373" s="294"/>
      <c r="D20373" s="294"/>
      <c r="E20373" s="294"/>
      <c r="F20373" s="294"/>
    </row>
    <row r="20374">
      <c r="A20374" s="294" t="s">
        <v>34066</v>
      </c>
      <c r="B20374" s="294"/>
      <c r="C20374" s="294"/>
      <c r="D20374" s="294"/>
      <c r="E20374" s="294"/>
      <c r="F20374" s="294"/>
    </row>
    <row r="20375">
      <c r="A20375" s="294" t="s">
        <v>34067</v>
      </c>
      <c r="B20375" s="294"/>
      <c r="C20375" s="294"/>
      <c r="D20375" s="294"/>
      <c r="E20375" s="294"/>
      <c r="F20375" s="294"/>
    </row>
    <row r="20376">
      <c r="A20376" s="294" t="s">
        <v>34068</v>
      </c>
      <c r="B20376" s="294"/>
      <c r="C20376" s="294"/>
      <c r="D20376" s="294"/>
      <c r="E20376" s="294"/>
      <c r="F20376" s="294"/>
    </row>
    <row r="20377">
      <c r="A20377" s="294" t="s">
        <v>34069</v>
      </c>
      <c r="B20377" s="294"/>
      <c r="C20377" s="294"/>
      <c r="D20377" s="294"/>
      <c r="E20377" s="294"/>
      <c r="F20377" s="294"/>
    </row>
    <row r="20378">
      <c r="A20378" s="294" t="s">
        <v>34070</v>
      </c>
      <c r="B20378" s="294"/>
      <c r="C20378" s="294"/>
      <c r="D20378" s="294"/>
      <c r="E20378" s="294"/>
      <c r="F20378" s="294"/>
    </row>
    <row r="20379">
      <c r="A20379" s="294" t="s">
        <v>34071</v>
      </c>
      <c r="B20379" s="294"/>
      <c r="C20379" s="294"/>
      <c r="D20379" s="294"/>
      <c r="E20379" s="294"/>
      <c r="F20379" s="294"/>
    </row>
    <row r="20380">
      <c r="A20380" s="294" t="s">
        <v>34072</v>
      </c>
      <c r="B20380" s="294"/>
      <c r="C20380" s="294"/>
      <c r="D20380" s="294"/>
      <c r="E20380" s="294"/>
      <c r="F20380" s="294"/>
    </row>
    <row r="20381">
      <c r="A20381" s="294" t="s">
        <v>34073</v>
      </c>
      <c r="B20381" s="294"/>
      <c r="C20381" s="294"/>
      <c r="D20381" s="294"/>
      <c r="E20381" s="294"/>
      <c r="F20381" s="294"/>
    </row>
    <row r="20382">
      <c r="A20382" s="294" t="s">
        <v>34074</v>
      </c>
      <c r="B20382" s="294"/>
      <c r="C20382" s="294"/>
      <c r="D20382" s="294"/>
      <c r="E20382" s="294"/>
      <c r="F20382" s="294"/>
    </row>
    <row r="20383">
      <c r="A20383" s="294"/>
      <c r="B20383" s="294"/>
      <c r="C20383" s="294"/>
      <c r="D20383" s="294"/>
      <c r="E20383" s="294"/>
      <c r="F20383" s="294"/>
    </row>
    <row r="20384">
      <c r="A20384" s="294" t="s">
        <v>21990</v>
      </c>
      <c r="B20384" s="294"/>
      <c r="C20384" s="294"/>
      <c r="D20384" s="294"/>
      <c r="E20384" s="294"/>
      <c r="F20384" s="294"/>
    </row>
    <row r="20385">
      <c r="A20385" s="294"/>
      <c r="B20385" s="294"/>
      <c r="C20385" s="294"/>
      <c r="D20385" s="294"/>
      <c r="E20385" s="294"/>
      <c r="F20385" s="294"/>
    </row>
    <row r="20386">
      <c r="A20386" s="294" t="s">
        <v>34075</v>
      </c>
      <c r="B20386" s="294"/>
      <c r="C20386" s="294"/>
      <c r="D20386" s="294"/>
      <c r="E20386" s="294"/>
      <c r="F20386" s="294"/>
    </row>
    <row r="20387">
      <c r="A20387" s="294" t="s">
        <v>34076</v>
      </c>
      <c r="B20387" s="294"/>
      <c r="C20387" s="294"/>
      <c r="D20387" s="294"/>
      <c r="E20387" s="294"/>
      <c r="F20387" s="294"/>
    </row>
    <row r="20388">
      <c r="A20388" s="294" t="s">
        <v>34077</v>
      </c>
      <c r="B20388" s="294"/>
      <c r="C20388" s="294"/>
      <c r="D20388" s="294"/>
      <c r="E20388" s="294"/>
      <c r="F20388" s="294"/>
    </row>
    <row r="20389">
      <c r="A20389" s="294" t="s">
        <v>34078</v>
      </c>
      <c r="B20389" s="294"/>
      <c r="C20389" s="294"/>
      <c r="D20389" s="294"/>
      <c r="E20389" s="294"/>
      <c r="F20389" s="294"/>
    </row>
    <row r="20390">
      <c r="A20390" s="294" t="s">
        <v>34079</v>
      </c>
      <c r="B20390" s="294"/>
      <c r="C20390" s="294"/>
      <c r="D20390" s="294"/>
      <c r="E20390" s="294"/>
      <c r="F20390" s="294"/>
    </row>
    <row r="20391">
      <c r="A20391" s="294" t="s">
        <v>34080</v>
      </c>
      <c r="B20391" s="294"/>
      <c r="C20391" s="294"/>
      <c r="D20391" s="294"/>
      <c r="E20391" s="294"/>
      <c r="F20391" s="294"/>
    </row>
    <row r="20392">
      <c r="A20392" s="294"/>
      <c r="B20392" s="294"/>
      <c r="C20392" s="294"/>
      <c r="D20392" s="294"/>
      <c r="E20392" s="294"/>
      <c r="F20392" s="294"/>
    </row>
    <row r="20393">
      <c r="A20393" s="294" t="s">
        <v>28124</v>
      </c>
      <c r="B20393" s="294"/>
      <c r="C20393" s="294"/>
      <c r="D20393" s="294"/>
      <c r="E20393" s="294"/>
      <c r="F20393" s="294"/>
    </row>
    <row r="20394">
      <c r="A20394" s="294" t="s">
        <v>34081</v>
      </c>
      <c r="B20394" s="294"/>
      <c r="C20394" s="294"/>
      <c r="D20394" s="294"/>
      <c r="E20394" s="294"/>
      <c r="F20394" s="294"/>
    </row>
    <row r="20395">
      <c r="A20395" s="294" t="s">
        <v>21672</v>
      </c>
      <c r="B20395" s="294"/>
      <c r="C20395" s="294"/>
      <c r="D20395" s="294"/>
      <c r="E20395" s="294"/>
      <c r="F20395" s="294"/>
    </row>
    <row r="20396">
      <c r="A20396" s="294" t="s">
        <v>34030</v>
      </c>
      <c r="B20396" s="294"/>
      <c r="C20396" s="294"/>
      <c r="D20396" s="294"/>
      <c r="E20396" s="294"/>
      <c r="F20396" s="294"/>
    </row>
    <row r="20397">
      <c r="A20397" s="294"/>
      <c r="B20397" s="294"/>
      <c r="C20397" s="294"/>
      <c r="D20397" s="294"/>
      <c r="E20397" s="294"/>
      <c r="F20397" s="294"/>
    </row>
    <row r="20398">
      <c r="A20398" s="294"/>
      <c r="B20398" s="294"/>
      <c r="C20398" s="294"/>
      <c r="D20398" s="294"/>
      <c r="E20398" s="294"/>
      <c r="F20398" s="294"/>
    </row>
    <row r="20399">
      <c r="A20399" s="294"/>
      <c r="B20399" s="294"/>
      <c r="C20399" s="294"/>
      <c r="D20399" s="294"/>
      <c r="E20399" s="294"/>
      <c r="F20399" s="294"/>
    </row>
    <row r="20400">
      <c r="A20400" s="294" t="s">
        <v>21429</v>
      </c>
      <c r="B20400" s="294"/>
      <c r="C20400" s="294"/>
      <c r="D20400" s="294"/>
      <c r="E20400" s="294"/>
      <c r="F20400" s="294"/>
    </row>
    <row r="20401">
      <c r="A20401" s="294"/>
      <c r="B20401" s="294"/>
      <c r="C20401" s="294"/>
      <c r="D20401" s="294"/>
      <c r="E20401" s="294"/>
      <c r="F20401" s="294"/>
    </row>
    <row r="20402">
      <c r="A20402" s="294" t="s">
        <v>34082</v>
      </c>
      <c r="B20402" s="294"/>
      <c r="C20402" s="294"/>
      <c r="D20402" s="294"/>
      <c r="E20402" s="294"/>
      <c r="F20402" s="294"/>
    </row>
    <row r="20403">
      <c r="A20403" s="294" t="s">
        <v>34083</v>
      </c>
      <c r="B20403" s="294"/>
      <c r="C20403" s="294"/>
      <c r="D20403" s="294"/>
      <c r="E20403" s="294"/>
      <c r="F20403" s="294"/>
    </row>
    <row r="20404">
      <c r="A20404" s="294" t="s">
        <v>34084</v>
      </c>
      <c r="B20404" s="294"/>
      <c r="C20404" s="294"/>
      <c r="D20404" s="294"/>
      <c r="E20404" s="294"/>
      <c r="F20404" s="294"/>
    </row>
    <row r="20405">
      <c r="A20405" s="294" t="s">
        <v>24922</v>
      </c>
      <c r="B20405" s="294"/>
      <c r="C20405" s="294"/>
      <c r="D20405" s="294"/>
      <c r="E20405" s="294"/>
      <c r="F20405" s="294"/>
    </row>
    <row r="20406">
      <c r="A20406" s="294" t="s">
        <v>24919</v>
      </c>
      <c r="B20406" s="294"/>
      <c r="C20406" s="294"/>
      <c r="D20406" s="294"/>
      <c r="E20406" s="294"/>
      <c r="F20406" s="294"/>
    </row>
    <row r="20407">
      <c r="A20407" s="294" t="s">
        <v>34085</v>
      </c>
      <c r="B20407" s="294"/>
      <c r="C20407" s="294"/>
      <c r="D20407" s="294"/>
      <c r="E20407" s="294"/>
      <c r="F20407" s="294"/>
    </row>
    <row r="20408">
      <c r="A20408" s="294" t="s">
        <v>34086</v>
      </c>
      <c r="B20408" s="294"/>
      <c r="C20408" s="294"/>
      <c r="D20408" s="294"/>
      <c r="E20408" s="294"/>
      <c r="F20408" s="294"/>
    </row>
    <row r="20409">
      <c r="A20409" s="294" t="s">
        <v>34087</v>
      </c>
      <c r="B20409" s="294"/>
      <c r="C20409" s="294"/>
      <c r="D20409" s="294"/>
      <c r="E20409" s="294"/>
      <c r="F20409" s="294"/>
    </row>
    <row r="20410">
      <c r="A20410" s="294"/>
      <c r="B20410" s="294"/>
      <c r="C20410" s="294"/>
      <c r="D20410" s="294"/>
      <c r="E20410" s="294"/>
      <c r="F20410" s="294"/>
    </row>
    <row r="20411">
      <c r="A20411" s="294"/>
      <c r="B20411" s="294"/>
      <c r="C20411" s="294"/>
      <c r="D20411" s="294"/>
      <c r="E20411" s="294"/>
      <c r="F20411" s="294"/>
    </row>
    <row r="20412">
      <c r="A20412" s="294" t="s">
        <v>34088</v>
      </c>
      <c r="B20412" s="294"/>
      <c r="C20412" s="294"/>
      <c r="D20412" s="294"/>
      <c r="E20412" s="294"/>
      <c r="F20412" s="294"/>
    </row>
    <row r="20413">
      <c r="A20413" s="294"/>
      <c r="B20413" s="294"/>
      <c r="C20413" s="294"/>
      <c r="D20413" s="294"/>
      <c r="E20413" s="294"/>
      <c r="F20413" s="294"/>
    </row>
    <row r="20414">
      <c r="A20414" s="294" t="s">
        <v>34089</v>
      </c>
      <c r="B20414" s="294"/>
      <c r="C20414" s="294"/>
      <c r="D20414" s="294"/>
      <c r="E20414" s="294"/>
      <c r="F20414" s="294"/>
    </row>
    <row r="20415">
      <c r="A20415" s="294" t="s">
        <v>34090</v>
      </c>
      <c r="B20415" s="294"/>
      <c r="C20415" s="294"/>
      <c r="D20415" s="294"/>
      <c r="E20415" s="294"/>
      <c r="F20415" s="294"/>
    </row>
    <row r="20416">
      <c r="A20416" s="294" t="s">
        <v>34091</v>
      </c>
      <c r="B20416" s="294"/>
      <c r="C20416" s="294"/>
      <c r="D20416" s="294"/>
      <c r="E20416" s="294"/>
      <c r="F20416" s="294"/>
    </row>
    <row r="20417">
      <c r="A20417" s="294" t="s">
        <v>34092</v>
      </c>
      <c r="B20417" s="294"/>
      <c r="C20417" s="294"/>
      <c r="D20417" s="294"/>
      <c r="E20417" s="294"/>
      <c r="F20417" s="294"/>
    </row>
    <row r="20418">
      <c r="A20418" s="294" t="s">
        <v>34093</v>
      </c>
      <c r="B20418" s="294"/>
      <c r="C20418" s="294"/>
      <c r="D20418" s="294"/>
      <c r="E20418" s="294"/>
      <c r="F20418" s="294"/>
    </row>
    <row r="20419">
      <c r="A20419" s="294"/>
      <c r="B20419" s="294"/>
      <c r="C20419" s="294"/>
      <c r="D20419" s="294"/>
      <c r="E20419" s="294"/>
      <c r="F20419" s="294"/>
    </row>
    <row r="20420">
      <c r="A20420" s="294" t="s">
        <v>34094</v>
      </c>
      <c r="B20420" s="294"/>
      <c r="C20420" s="294"/>
      <c r="D20420" s="294"/>
      <c r="E20420" s="294"/>
      <c r="F20420" s="294"/>
    </row>
    <row r="20421">
      <c r="A20421" s="294" t="s">
        <v>34095</v>
      </c>
      <c r="B20421" s="294"/>
      <c r="C20421" s="294"/>
      <c r="D20421" s="294"/>
      <c r="E20421" s="294"/>
      <c r="F20421" s="294"/>
    </row>
    <row r="20422">
      <c r="A20422" s="294" t="s">
        <v>34096</v>
      </c>
      <c r="B20422" s="294"/>
      <c r="C20422" s="294"/>
      <c r="D20422" s="294"/>
      <c r="E20422" s="294"/>
      <c r="F20422" s="294"/>
    </row>
    <row r="20423">
      <c r="A20423" s="294" t="s">
        <v>34097</v>
      </c>
      <c r="B20423" s="294"/>
      <c r="C20423" s="294"/>
      <c r="D20423" s="294"/>
      <c r="E20423" s="294"/>
      <c r="F20423" s="294"/>
    </row>
    <row r="20424">
      <c r="A20424" s="294" t="s">
        <v>34098</v>
      </c>
      <c r="B20424" s="294"/>
      <c r="C20424" s="294"/>
      <c r="D20424" s="294"/>
      <c r="E20424" s="294"/>
      <c r="F20424" s="294"/>
    </row>
    <row r="20425">
      <c r="A20425" s="294" t="s">
        <v>34099</v>
      </c>
      <c r="B20425" s="294"/>
      <c r="C20425" s="294"/>
      <c r="D20425" s="294"/>
      <c r="E20425" s="294"/>
      <c r="F20425" s="294"/>
    </row>
    <row r="20426">
      <c r="A20426" s="294" t="s">
        <v>34100</v>
      </c>
      <c r="B20426" s="294"/>
      <c r="C20426" s="294"/>
      <c r="D20426" s="294"/>
      <c r="E20426" s="294"/>
      <c r="F20426" s="294"/>
    </row>
    <row r="20427">
      <c r="A20427" s="294"/>
      <c r="B20427" s="294"/>
      <c r="C20427" s="294"/>
      <c r="D20427" s="294"/>
      <c r="E20427" s="294"/>
      <c r="F20427" s="294"/>
    </row>
    <row r="20428">
      <c r="A20428" s="294" t="s">
        <v>30386</v>
      </c>
      <c r="B20428" s="294"/>
      <c r="C20428" s="294"/>
      <c r="D20428" s="294"/>
      <c r="E20428" s="294"/>
      <c r="F20428" s="294"/>
    </row>
    <row r="20429">
      <c r="A20429" s="294"/>
      <c r="B20429" s="294"/>
      <c r="C20429" s="294"/>
      <c r="D20429" s="294"/>
      <c r="E20429" s="294"/>
      <c r="F20429" s="294"/>
    </row>
    <row r="20430">
      <c r="A20430" s="294" t="s">
        <v>34101</v>
      </c>
      <c r="B20430" s="294"/>
      <c r="C20430" s="294"/>
      <c r="D20430" s="294"/>
      <c r="E20430" s="294"/>
      <c r="F20430" s="294"/>
    </row>
    <row r="20431">
      <c r="A20431" s="294"/>
      <c r="B20431" s="294"/>
      <c r="C20431" s="294"/>
      <c r="D20431" s="294"/>
      <c r="E20431" s="294"/>
      <c r="F20431" s="294"/>
    </row>
    <row r="20432">
      <c r="A20432" s="294" t="s">
        <v>26077</v>
      </c>
      <c r="B20432" s="294"/>
      <c r="C20432" s="294"/>
      <c r="D20432" s="294"/>
      <c r="E20432" s="294"/>
      <c r="F20432" s="294"/>
    </row>
    <row r="20433">
      <c r="A20433" s="294" t="s">
        <v>34102</v>
      </c>
      <c r="B20433" s="294"/>
      <c r="C20433" s="294"/>
      <c r="D20433" s="294"/>
      <c r="E20433" s="294"/>
      <c r="F20433" s="294"/>
    </row>
    <row r="20434">
      <c r="A20434" s="294" t="s">
        <v>34103</v>
      </c>
      <c r="B20434" s="294"/>
      <c r="C20434" s="294"/>
      <c r="D20434" s="294"/>
      <c r="E20434" s="294"/>
      <c r="F20434" s="294"/>
    </row>
    <row r="20435">
      <c r="A20435" s="294" t="s">
        <v>34104</v>
      </c>
      <c r="B20435" s="294"/>
      <c r="C20435" s="294"/>
      <c r="D20435" s="294"/>
      <c r="E20435" s="294"/>
      <c r="F20435" s="294"/>
    </row>
    <row r="20436">
      <c r="A20436" s="294" t="s">
        <v>34105</v>
      </c>
      <c r="B20436" s="294"/>
      <c r="C20436" s="294"/>
      <c r="D20436" s="294"/>
      <c r="E20436" s="294"/>
      <c r="F20436" s="294"/>
    </row>
    <row r="20437">
      <c r="A20437" s="294" t="s">
        <v>34106</v>
      </c>
      <c r="B20437" s="294"/>
      <c r="C20437" s="294"/>
      <c r="D20437" s="294"/>
      <c r="E20437" s="294"/>
      <c r="F20437" s="294"/>
    </row>
    <row r="20438">
      <c r="A20438" s="294" t="s">
        <v>26691</v>
      </c>
      <c r="B20438" s="294"/>
      <c r="C20438" s="294"/>
      <c r="D20438" s="294"/>
      <c r="E20438" s="294"/>
      <c r="F20438" s="294"/>
    </row>
    <row r="20439">
      <c r="A20439" s="294" t="s">
        <v>34107</v>
      </c>
      <c r="B20439" s="294"/>
      <c r="C20439" s="294"/>
      <c r="D20439" s="294"/>
      <c r="E20439" s="294"/>
      <c r="F20439" s="294"/>
    </row>
    <row r="20440">
      <c r="A20440" s="294" t="s">
        <v>34108</v>
      </c>
      <c r="B20440" s="294"/>
      <c r="C20440" s="294"/>
      <c r="D20440" s="294"/>
      <c r="E20440" s="294"/>
      <c r="F20440" s="294"/>
    </row>
    <row r="20441">
      <c r="A20441" s="294"/>
      <c r="B20441" s="294"/>
      <c r="C20441" s="294"/>
      <c r="D20441" s="294"/>
      <c r="E20441" s="294"/>
      <c r="F20441" s="294"/>
    </row>
    <row r="20442">
      <c r="A20442" s="294" t="s">
        <v>22572</v>
      </c>
      <c r="B20442" s="294"/>
      <c r="C20442" s="294"/>
      <c r="D20442" s="294"/>
      <c r="E20442" s="294"/>
      <c r="F20442" s="294"/>
    </row>
    <row r="20443">
      <c r="A20443" s="294" t="s">
        <v>34109</v>
      </c>
      <c r="B20443" s="294"/>
      <c r="C20443" s="294"/>
      <c r="D20443" s="294"/>
      <c r="E20443" s="294"/>
      <c r="F20443" s="294"/>
    </row>
    <row r="20444">
      <c r="A20444" s="294"/>
      <c r="B20444" s="294"/>
      <c r="C20444" s="294"/>
      <c r="D20444" s="294"/>
      <c r="E20444" s="294"/>
      <c r="F20444" s="294"/>
    </row>
    <row r="20445">
      <c r="A20445" s="294" t="s">
        <v>34110</v>
      </c>
      <c r="B20445" s="294"/>
      <c r="C20445" s="294"/>
      <c r="D20445" s="294"/>
      <c r="E20445" s="294"/>
      <c r="F20445" s="294"/>
    </row>
    <row r="20446">
      <c r="A20446" s="294" t="s">
        <v>34111</v>
      </c>
      <c r="B20446" s="294"/>
      <c r="C20446" s="294"/>
      <c r="D20446" s="294"/>
      <c r="E20446" s="294"/>
      <c r="F20446" s="294"/>
    </row>
    <row r="20447">
      <c r="A20447" s="294" t="s">
        <v>34112</v>
      </c>
      <c r="B20447" s="294"/>
      <c r="C20447" s="294"/>
      <c r="D20447" s="294"/>
      <c r="E20447" s="294"/>
      <c r="F20447" s="294"/>
    </row>
    <row r="20448">
      <c r="A20448" s="294" t="s">
        <v>27045</v>
      </c>
      <c r="B20448" s="294"/>
      <c r="C20448" s="294"/>
      <c r="D20448" s="294"/>
      <c r="E20448" s="294"/>
      <c r="F20448" s="294"/>
    </row>
    <row r="20449">
      <c r="A20449" s="294"/>
      <c r="B20449" s="294"/>
      <c r="C20449" s="294"/>
      <c r="D20449" s="294"/>
      <c r="E20449" s="294"/>
      <c r="F20449" s="294"/>
    </row>
    <row r="20450">
      <c r="A20450" s="294" t="s">
        <v>23889</v>
      </c>
      <c r="B20450" s="294"/>
      <c r="C20450" s="294"/>
      <c r="D20450" s="294"/>
      <c r="E20450" s="294"/>
      <c r="F20450" s="294"/>
    </row>
    <row r="20451">
      <c r="A20451" s="294"/>
      <c r="B20451" s="294"/>
      <c r="C20451" s="294"/>
      <c r="D20451" s="294"/>
      <c r="E20451" s="294"/>
      <c r="F20451" s="294"/>
    </row>
    <row r="20452">
      <c r="A20452" s="294" t="s">
        <v>34113</v>
      </c>
      <c r="B20452" s="294"/>
      <c r="C20452" s="294"/>
      <c r="D20452" s="294"/>
      <c r="E20452" s="294"/>
      <c r="F20452" s="294"/>
    </row>
    <row r="20453">
      <c r="A20453" s="294" t="s">
        <v>34114</v>
      </c>
      <c r="B20453" s="294"/>
      <c r="C20453" s="294"/>
      <c r="D20453" s="294"/>
      <c r="E20453" s="294"/>
      <c r="F20453" s="294"/>
    </row>
    <row r="20454">
      <c r="A20454" s="294" t="s">
        <v>34115</v>
      </c>
      <c r="B20454" s="294"/>
      <c r="C20454" s="294"/>
      <c r="D20454" s="294"/>
      <c r="E20454" s="294"/>
      <c r="F20454" s="294"/>
    </row>
    <row r="20455">
      <c r="A20455" s="294"/>
      <c r="B20455" s="294"/>
      <c r="C20455" s="294"/>
      <c r="D20455" s="294"/>
      <c r="E20455" s="294"/>
      <c r="F20455" s="294"/>
    </row>
    <row r="20456">
      <c r="A20456" s="294" t="s">
        <v>25745</v>
      </c>
      <c r="B20456" s="294"/>
      <c r="C20456" s="294"/>
      <c r="D20456" s="294"/>
      <c r="E20456" s="294"/>
      <c r="F20456" s="294"/>
    </row>
    <row r="20457">
      <c r="A20457" s="294"/>
      <c r="B20457" s="294"/>
      <c r="C20457" s="294"/>
      <c r="D20457" s="294"/>
      <c r="E20457" s="294"/>
      <c r="F20457" s="294"/>
    </row>
    <row r="20458">
      <c r="A20458" s="294" t="s">
        <v>34116</v>
      </c>
      <c r="B20458" s="294"/>
      <c r="C20458" s="294"/>
      <c r="D20458" s="294"/>
      <c r="E20458" s="294"/>
      <c r="F20458" s="294"/>
    </row>
    <row r="20459">
      <c r="A20459" s="294" t="s">
        <v>34117</v>
      </c>
      <c r="B20459" s="294"/>
      <c r="C20459" s="294"/>
      <c r="D20459" s="294"/>
      <c r="E20459" s="294"/>
      <c r="F20459" s="294"/>
    </row>
    <row r="20460">
      <c r="A20460" s="294" t="s">
        <v>34118</v>
      </c>
      <c r="B20460" s="294"/>
      <c r="C20460" s="294"/>
      <c r="D20460" s="294"/>
      <c r="E20460" s="294"/>
      <c r="F20460" s="294"/>
    </row>
    <row r="20461">
      <c r="A20461" s="294" t="s">
        <v>34119</v>
      </c>
      <c r="B20461" s="294"/>
      <c r="C20461" s="294"/>
      <c r="D20461" s="294"/>
      <c r="E20461" s="294"/>
      <c r="F20461" s="294"/>
    </row>
    <row r="20462">
      <c r="A20462" s="294" t="s">
        <v>34120</v>
      </c>
      <c r="B20462" s="294"/>
      <c r="C20462" s="294"/>
      <c r="D20462" s="294"/>
      <c r="E20462" s="294"/>
      <c r="F20462" s="294"/>
    </row>
    <row r="20463">
      <c r="A20463" s="294" t="s">
        <v>34121</v>
      </c>
      <c r="B20463" s="294"/>
      <c r="C20463" s="294"/>
      <c r="D20463" s="294"/>
      <c r="E20463" s="294"/>
      <c r="F20463" s="294"/>
    </row>
    <row r="20464">
      <c r="A20464" s="294" t="s">
        <v>34122</v>
      </c>
      <c r="B20464" s="294"/>
      <c r="C20464" s="294"/>
      <c r="D20464" s="294"/>
      <c r="E20464" s="294"/>
      <c r="F20464" s="294"/>
    </row>
    <row r="20465">
      <c r="A20465" s="294" t="s">
        <v>34123</v>
      </c>
      <c r="B20465" s="294"/>
      <c r="C20465" s="294"/>
      <c r="D20465" s="294"/>
      <c r="E20465" s="294"/>
      <c r="F20465" s="294"/>
    </row>
    <row r="20466">
      <c r="A20466" s="294" t="s">
        <v>34124</v>
      </c>
      <c r="B20466" s="294"/>
      <c r="C20466" s="294"/>
      <c r="D20466" s="294"/>
      <c r="E20466" s="294"/>
      <c r="F20466" s="294"/>
    </row>
    <row r="20467">
      <c r="A20467" s="294" t="s">
        <v>34125</v>
      </c>
      <c r="B20467" s="294"/>
      <c r="C20467" s="294"/>
      <c r="D20467" s="294"/>
      <c r="E20467" s="294"/>
      <c r="F20467" s="294"/>
    </row>
    <row r="20468">
      <c r="A20468" s="294" t="s">
        <v>34126</v>
      </c>
      <c r="B20468" s="294"/>
      <c r="C20468" s="294"/>
      <c r="D20468" s="294"/>
      <c r="E20468" s="294"/>
      <c r="F20468" s="294"/>
    </row>
    <row r="20469">
      <c r="A20469" s="294" t="s">
        <v>34127</v>
      </c>
      <c r="B20469" s="294"/>
      <c r="C20469" s="294"/>
      <c r="D20469" s="294"/>
      <c r="E20469" s="294"/>
      <c r="F20469" s="294"/>
    </row>
    <row r="20470">
      <c r="A20470" s="294" t="s">
        <v>34128</v>
      </c>
      <c r="B20470" s="294"/>
      <c r="C20470" s="294"/>
      <c r="D20470" s="294"/>
      <c r="E20470" s="294"/>
      <c r="F20470" s="294"/>
    </row>
    <row r="20471">
      <c r="A20471" s="294" t="s">
        <v>34129</v>
      </c>
      <c r="B20471" s="294"/>
      <c r="C20471" s="294"/>
      <c r="D20471" s="294"/>
      <c r="E20471" s="294"/>
      <c r="F20471" s="294"/>
    </row>
    <row r="20472">
      <c r="A20472" s="294" t="s">
        <v>23052</v>
      </c>
      <c r="B20472" s="294"/>
      <c r="C20472" s="294"/>
      <c r="D20472" s="294"/>
      <c r="E20472" s="294"/>
      <c r="F20472" s="294"/>
    </row>
    <row r="20473">
      <c r="A20473" s="294" t="s">
        <v>34130</v>
      </c>
      <c r="B20473" s="294"/>
      <c r="C20473" s="294"/>
      <c r="D20473" s="294"/>
      <c r="E20473" s="294"/>
      <c r="F20473" s="294"/>
    </row>
    <row r="20474">
      <c r="A20474" s="294" t="s">
        <v>34131</v>
      </c>
      <c r="B20474" s="294"/>
      <c r="C20474" s="294"/>
      <c r="D20474" s="294"/>
      <c r="E20474" s="294"/>
      <c r="F20474" s="294"/>
    </row>
    <row r="20475">
      <c r="A20475" s="294" t="s">
        <v>34132</v>
      </c>
      <c r="B20475" s="294"/>
      <c r="C20475" s="294"/>
      <c r="D20475" s="294"/>
      <c r="E20475" s="294"/>
      <c r="F20475" s="294"/>
    </row>
    <row r="20476">
      <c r="A20476" s="294" t="s">
        <v>34133</v>
      </c>
      <c r="B20476" s="294"/>
      <c r="C20476" s="294"/>
      <c r="D20476" s="294"/>
      <c r="E20476" s="294"/>
      <c r="F20476" s="294"/>
    </row>
    <row r="20477">
      <c r="A20477" s="294" t="s">
        <v>34134</v>
      </c>
      <c r="B20477" s="294"/>
      <c r="C20477" s="294"/>
      <c r="D20477" s="294"/>
      <c r="E20477" s="294"/>
      <c r="F20477" s="294"/>
    </row>
    <row r="20478">
      <c r="A20478" s="294"/>
      <c r="B20478" s="294"/>
      <c r="C20478" s="294"/>
      <c r="D20478" s="294"/>
      <c r="E20478" s="294"/>
      <c r="F20478" s="294"/>
    </row>
    <row r="20479">
      <c r="A20479" s="294" t="s">
        <v>28124</v>
      </c>
      <c r="B20479" s="294"/>
      <c r="C20479" s="294"/>
      <c r="D20479" s="294"/>
      <c r="E20479" s="294"/>
      <c r="F20479" s="294"/>
    </row>
    <row r="20480">
      <c r="A20480" s="294" t="s">
        <v>34135</v>
      </c>
      <c r="B20480" s="294"/>
      <c r="C20480" s="294"/>
      <c r="D20480" s="294"/>
      <c r="E20480" s="294"/>
      <c r="F20480" s="294"/>
    </row>
    <row r="20481">
      <c r="A20481" s="294" t="s">
        <v>34136</v>
      </c>
      <c r="B20481" s="294"/>
      <c r="C20481" s="294"/>
      <c r="D20481" s="294"/>
      <c r="E20481" s="294"/>
      <c r="F20481" s="294"/>
    </row>
    <row r="20482">
      <c r="A20482" s="294"/>
      <c r="B20482" s="294"/>
      <c r="C20482" s="294"/>
      <c r="D20482" s="294"/>
      <c r="E20482" s="294"/>
      <c r="F20482" s="294"/>
    </row>
    <row r="20483">
      <c r="A20483" s="294" t="s">
        <v>34137</v>
      </c>
      <c r="B20483" s="294"/>
      <c r="C20483" s="294"/>
      <c r="D20483" s="294"/>
      <c r="E20483" s="294"/>
      <c r="F20483" s="294"/>
    </row>
    <row r="20484">
      <c r="A20484" s="294"/>
      <c r="B20484" s="294"/>
      <c r="C20484" s="294"/>
      <c r="D20484" s="294"/>
      <c r="E20484" s="294"/>
      <c r="F20484" s="294"/>
    </row>
    <row r="20485">
      <c r="A20485" s="294" t="s">
        <v>34138</v>
      </c>
      <c r="B20485" s="294"/>
      <c r="C20485" s="294"/>
      <c r="D20485" s="294"/>
      <c r="E20485" s="294"/>
      <c r="F20485" s="294"/>
    </row>
    <row r="20486">
      <c r="A20486" s="294"/>
      <c r="B20486" s="294"/>
      <c r="C20486" s="294"/>
      <c r="D20486" s="294"/>
      <c r="E20486" s="294"/>
      <c r="F20486" s="294"/>
    </row>
    <row r="20487">
      <c r="A20487" s="294" t="s">
        <v>26193</v>
      </c>
      <c r="B20487" s="294"/>
      <c r="C20487" s="294"/>
      <c r="D20487" s="294"/>
      <c r="E20487" s="294"/>
      <c r="F20487" s="294"/>
    </row>
    <row r="20488">
      <c r="A20488" s="294"/>
      <c r="B20488" s="294"/>
      <c r="C20488" s="294"/>
      <c r="D20488" s="294"/>
      <c r="E20488" s="294"/>
      <c r="F20488" s="294"/>
    </row>
    <row r="20489">
      <c r="A20489" s="294" t="s">
        <v>26499</v>
      </c>
      <c r="B20489" s="294"/>
      <c r="C20489" s="294"/>
      <c r="D20489" s="294"/>
      <c r="E20489" s="294"/>
      <c r="F20489" s="294"/>
    </row>
    <row r="20490">
      <c r="A20490" s="294" t="s">
        <v>34139</v>
      </c>
      <c r="B20490" s="294"/>
      <c r="C20490" s="294"/>
      <c r="D20490" s="294"/>
      <c r="E20490" s="294"/>
      <c r="F20490" s="294"/>
    </row>
    <row r="20491">
      <c r="A20491" s="294" t="s">
        <v>26231</v>
      </c>
      <c r="B20491" s="294"/>
      <c r="C20491" s="294"/>
      <c r="D20491" s="294"/>
      <c r="E20491" s="294"/>
      <c r="F20491" s="294"/>
    </row>
    <row r="20492">
      <c r="A20492" s="294" t="s">
        <v>34140</v>
      </c>
      <c r="B20492" s="294"/>
      <c r="C20492" s="294"/>
      <c r="D20492" s="294"/>
      <c r="E20492" s="294"/>
      <c r="F20492" s="294"/>
    </row>
    <row r="20493">
      <c r="A20493" s="294" t="s">
        <v>34141</v>
      </c>
      <c r="B20493" s="294"/>
      <c r="C20493" s="294"/>
      <c r="D20493" s="294"/>
      <c r="E20493" s="294"/>
      <c r="F20493" s="294"/>
    </row>
    <row r="20494">
      <c r="A20494" s="294" t="s">
        <v>27870</v>
      </c>
      <c r="B20494" s="294"/>
      <c r="C20494" s="294"/>
      <c r="D20494" s="294"/>
      <c r="E20494" s="294"/>
      <c r="F20494" s="294"/>
    </row>
    <row r="20495">
      <c r="A20495" s="294" t="s">
        <v>34142</v>
      </c>
      <c r="B20495" s="294"/>
      <c r="C20495" s="294"/>
      <c r="D20495" s="294"/>
      <c r="E20495" s="294"/>
      <c r="F20495" s="294"/>
    </row>
    <row r="20496">
      <c r="A20496" s="294" t="s">
        <v>33296</v>
      </c>
      <c r="B20496" s="294"/>
      <c r="C20496" s="294"/>
      <c r="D20496" s="294"/>
      <c r="E20496" s="294"/>
      <c r="F20496" s="294"/>
    </row>
    <row r="20497">
      <c r="A20497" s="294" t="s">
        <v>34143</v>
      </c>
      <c r="B20497" s="294"/>
      <c r="C20497" s="294"/>
      <c r="D20497" s="294"/>
      <c r="E20497" s="294"/>
      <c r="F20497" s="294"/>
    </row>
    <row r="20498">
      <c r="A20498" s="294" t="s">
        <v>30833</v>
      </c>
      <c r="B20498" s="294"/>
      <c r="C20498" s="294"/>
      <c r="D20498" s="294"/>
      <c r="E20498" s="294"/>
      <c r="F20498" s="294"/>
    </row>
    <row r="20499">
      <c r="A20499" s="294" t="s">
        <v>31040</v>
      </c>
      <c r="B20499" s="294"/>
      <c r="C20499" s="294"/>
      <c r="D20499" s="294"/>
      <c r="E20499" s="294"/>
      <c r="F20499" s="294"/>
    </row>
    <row r="20500">
      <c r="A20500" s="294" t="s">
        <v>34144</v>
      </c>
      <c r="B20500" s="294"/>
      <c r="C20500" s="294"/>
      <c r="D20500" s="294"/>
      <c r="E20500" s="294"/>
      <c r="F20500" s="294"/>
    </row>
    <row r="20501">
      <c r="A20501" s="294" t="s">
        <v>34145</v>
      </c>
      <c r="B20501" s="294"/>
      <c r="C20501" s="294"/>
      <c r="D20501" s="294"/>
      <c r="E20501" s="294"/>
      <c r="F20501" s="294"/>
    </row>
    <row r="20502">
      <c r="A20502" s="294"/>
      <c r="B20502" s="294"/>
      <c r="C20502" s="294"/>
      <c r="D20502" s="294"/>
      <c r="E20502" s="294"/>
      <c r="F20502" s="294"/>
    </row>
    <row r="20503">
      <c r="A20503" s="294" t="s">
        <v>34146</v>
      </c>
      <c r="B20503" s="294"/>
      <c r="C20503" s="294"/>
      <c r="D20503" s="294"/>
      <c r="E20503" s="294"/>
      <c r="F20503" s="294"/>
    </row>
    <row r="20504">
      <c r="A20504" s="294"/>
      <c r="B20504" s="294"/>
      <c r="C20504" s="294"/>
      <c r="D20504" s="294"/>
      <c r="E20504" s="294"/>
      <c r="F20504" s="294"/>
    </row>
    <row r="20505">
      <c r="A20505" s="294" t="s">
        <v>34147</v>
      </c>
      <c r="B20505" s="294"/>
      <c r="C20505" s="294"/>
      <c r="D20505" s="294"/>
      <c r="E20505" s="294"/>
      <c r="F20505" s="294"/>
    </row>
    <row r="20506">
      <c r="A20506" s="294" t="s">
        <v>34148</v>
      </c>
      <c r="B20506" s="294"/>
      <c r="C20506" s="294"/>
      <c r="D20506" s="294"/>
      <c r="E20506" s="294"/>
      <c r="F20506" s="294"/>
    </row>
    <row r="20507">
      <c r="A20507" s="294" t="s">
        <v>34149</v>
      </c>
      <c r="B20507" s="294"/>
      <c r="C20507" s="294"/>
      <c r="D20507" s="294"/>
      <c r="E20507" s="294"/>
      <c r="F20507" s="294"/>
    </row>
    <row r="20508">
      <c r="A20508" s="294" t="s">
        <v>34150</v>
      </c>
      <c r="B20508" s="294"/>
      <c r="C20508" s="294"/>
      <c r="D20508" s="294"/>
      <c r="E20508" s="294"/>
      <c r="F20508" s="294"/>
    </row>
    <row r="20509">
      <c r="A20509" s="294" t="s">
        <v>34151</v>
      </c>
      <c r="B20509" s="294"/>
      <c r="C20509" s="294"/>
      <c r="D20509" s="294"/>
      <c r="E20509" s="294"/>
      <c r="F20509" s="294"/>
    </row>
    <row r="20510">
      <c r="A20510" s="294"/>
      <c r="B20510" s="294"/>
      <c r="C20510" s="294"/>
      <c r="D20510" s="294"/>
      <c r="E20510" s="294"/>
      <c r="F20510" s="294"/>
    </row>
    <row r="20511">
      <c r="A20511" s="294" t="s">
        <v>34152</v>
      </c>
      <c r="B20511" s="294"/>
      <c r="C20511" s="294"/>
      <c r="D20511" s="294"/>
      <c r="E20511" s="294"/>
      <c r="F20511" s="294"/>
    </row>
    <row r="20512">
      <c r="A20512" s="294"/>
      <c r="B20512" s="294"/>
      <c r="C20512" s="294"/>
      <c r="D20512" s="294"/>
      <c r="E20512" s="294"/>
      <c r="F20512" s="294"/>
    </row>
    <row r="20513">
      <c r="A20513" s="294" t="s">
        <v>34153</v>
      </c>
      <c r="B20513" s="294"/>
      <c r="C20513" s="294"/>
      <c r="D20513" s="294"/>
      <c r="E20513" s="294"/>
      <c r="F20513" s="294"/>
    </row>
    <row r="20514">
      <c r="A20514" s="294" t="s">
        <v>34154</v>
      </c>
      <c r="B20514" s="294"/>
      <c r="C20514" s="294"/>
      <c r="D20514" s="294"/>
      <c r="E20514" s="294"/>
      <c r="F20514" s="294"/>
    </row>
    <row r="20515">
      <c r="A20515" s="294" t="s">
        <v>34155</v>
      </c>
      <c r="B20515" s="294"/>
      <c r="C20515" s="294"/>
      <c r="D20515" s="294"/>
      <c r="E20515" s="294"/>
      <c r="F20515" s="294"/>
    </row>
    <row r="20516">
      <c r="A20516" s="294" t="s">
        <v>34156</v>
      </c>
      <c r="B20516" s="294"/>
      <c r="C20516" s="294"/>
      <c r="D20516" s="294"/>
      <c r="E20516" s="294"/>
      <c r="F20516" s="294"/>
    </row>
    <row r="20517">
      <c r="A20517" s="294"/>
      <c r="B20517" s="294"/>
      <c r="C20517" s="294"/>
      <c r="D20517" s="294"/>
      <c r="E20517" s="294"/>
      <c r="F20517" s="294"/>
    </row>
    <row r="20518">
      <c r="A20518" s="294" t="s">
        <v>34157</v>
      </c>
      <c r="B20518" s="294"/>
      <c r="C20518" s="294"/>
      <c r="D20518" s="294"/>
      <c r="E20518" s="294"/>
      <c r="F20518" s="294"/>
    </row>
    <row r="20519">
      <c r="A20519" s="294"/>
      <c r="B20519" s="294"/>
      <c r="C20519" s="294"/>
      <c r="D20519" s="294"/>
      <c r="E20519" s="294"/>
      <c r="F20519" s="294"/>
    </row>
    <row r="20520">
      <c r="A20520" s="294" t="s">
        <v>34158</v>
      </c>
      <c r="B20520" s="294"/>
      <c r="C20520" s="294"/>
      <c r="D20520" s="294"/>
      <c r="E20520" s="294"/>
      <c r="F20520" s="294"/>
    </row>
    <row r="20521">
      <c r="A20521" s="294" t="s">
        <v>34159</v>
      </c>
      <c r="B20521" s="294"/>
      <c r="C20521" s="294"/>
      <c r="D20521" s="294"/>
      <c r="E20521" s="294"/>
      <c r="F20521" s="294"/>
    </row>
    <row r="20522">
      <c r="A20522" s="294" t="s">
        <v>34160</v>
      </c>
      <c r="B20522" s="294"/>
      <c r="C20522" s="294"/>
      <c r="D20522" s="294"/>
      <c r="E20522" s="294"/>
      <c r="F20522" s="294"/>
    </row>
    <row r="20523">
      <c r="A20523" s="294" t="s">
        <v>34161</v>
      </c>
      <c r="B20523" s="294"/>
      <c r="C20523" s="294"/>
      <c r="D20523" s="294"/>
      <c r="E20523" s="294"/>
      <c r="F20523" s="294"/>
    </row>
    <row r="20524">
      <c r="A20524" s="294"/>
      <c r="B20524" s="294"/>
      <c r="C20524" s="294"/>
      <c r="D20524" s="294"/>
      <c r="E20524" s="294"/>
      <c r="F20524" s="294"/>
    </row>
    <row r="20525">
      <c r="A20525" s="294" t="s">
        <v>26253</v>
      </c>
      <c r="B20525" s="294"/>
      <c r="C20525" s="294"/>
      <c r="D20525" s="294"/>
      <c r="E20525" s="294"/>
      <c r="F20525" s="294"/>
    </row>
    <row r="20526">
      <c r="A20526" s="294"/>
      <c r="B20526" s="294"/>
      <c r="C20526" s="294"/>
      <c r="D20526" s="294"/>
      <c r="E20526" s="294"/>
      <c r="F20526" s="294"/>
    </row>
    <row r="20527">
      <c r="A20527" s="294" t="s">
        <v>34162</v>
      </c>
      <c r="B20527" s="294"/>
      <c r="C20527" s="294"/>
      <c r="D20527" s="294"/>
      <c r="E20527" s="294"/>
      <c r="F20527" s="294"/>
    </row>
    <row r="20528">
      <c r="A20528" s="294" t="s">
        <v>34163</v>
      </c>
      <c r="B20528" s="294"/>
      <c r="C20528" s="294"/>
      <c r="D20528" s="294"/>
      <c r="E20528" s="294"/>
      <c r="F20528" s="294"/>
    </row>
    <row r="20529">
      <c r="A20529" s="294" t="s">
        <v>34164</v>
      </c>
      <c r="B20529" s="294"/>
      <c r="C20529" s="294"/>
      <c r="D20529" s="294"/>
      <c r="E20529" s="294"/>
      <c r="F20529" s="294"/>
    </row>
    <row r="20530">
      <c r="A20530" s="294" t="s">
        <v>34165</v>
      </c>
      <c r="B20530" s="294"/>
      <c r="C20530" s="294"/>
      <c r="D20530" s="294"/>
      <c r="E20530" s="294"/>
      <c r="F20530" s="294"/>
    </row>
    <row r="20531">
      <c r="A20531" s="294" t="s">
        <v>34166</v>
      </c>
      <c r="B20531" s="294"/>
      <c r="C20531" s="294"/>
      <c r="D20531" s="294"/>
      <c r="E20531" s="294"/>
      <c r="F20531" s="294"/>
    </row>
    <row r="20532">
      <c r="A20532" s="294"/>
      <c r="B20532" s="294"/>
      <c r="C20532" s="294"/>
      <c r="D20532" s="294"/>
      <c r="E20532" s="294"/>
      <c r="F20532" s="294"/>
    </row>
    <row r="20533">
      <c r="A20533" s="294"/>
      <c r="B20533" s="294"/>
      <c r="C20533" s="294"/>
      <c r="D20533" s="294"/>
      <c r="E20533" s="294"/>
      <c r="F20533" s="294"/>
    </row>
    <row r="20534">
      <c r="A20534" s="294" t="s">
        <v>28124</v>
      </c>
      <c r="B20534" s="294"/>
      <c r="C20534" s="294"/>
      <c r="D20534" s="294"/>
      <c r="E20534" s="294"/>
      <c r="F20534" s="294"/>
    </row>
    <row r="20535">
      <c r="A20535" s="294" t="s">
        <v>34167</v>
      </c>
      <c r="B20535" s="294"/>
      <c r="C20535" s="294"/>
      <c r="D20535" s="294"/>
      <c r="E20535" s="294"/>
      <c r="F20535" s="294"/>
    </row>
    <row r="20536">
      <c r="A20536" s="294" t="s">
        <v>34168</v>
      </c>
      <c r="B20536" s="294"/>
      <c r="C20536" s="294"/>
      <c r="D20536" s="294"/>
      <c r="E20536" s="294"/>
      <c r="F20536" s="294"/>
    </row>
    <row r="20537">
      <c r="A20537" s="294"/>
      <c r="B20537" s="294"/>
      <c r="C20537" s="294"/>
      <c r="D20537" s="294"/>
      <c r="E20537" s="294"/>
      <c r="F20537" s="294"/>
    </row>
    <row r="20538">
      <c r="A20538" s="294" t="s">
        <v>25957</v>
      </c>
      <c r="B20538" s="294"/>
      <c r="C20538" s="294"/>
      <c r="D20538" s="294"/>
      <c r="E20538" s="294"/>
      <c r="F20538" s="294"/>
    </row>
    <row r="20539">
      <c r="A20539" s="294"/>
      <c r="B20539" s="294"/>
      <c r="C20539" s="294"/>
      <c r="D20539" s="294"/>
      <c r="E20539" s="294"/>
      <c r="F20539" s="294"/>
    </row>
    <row r="20540">
      <c r="A20540" s="294" t="s">
        <v>34169</v>
      </c>
      <c r="B20540" s="294"/>
      <c r="C20540" s="294"/>
      <c r="D20540" s="294"/>
      <c r="E20540" s="294"/>
      <c r="F20540" s="294"/>
    </row>
    <row r="20541">
      <c r="A20541" s="294"/>
      <c r="B20541" s="294"/>
      <c r="C20541" s="294"/>
      <c r="D20541" s="294"/>
      <c r="E20541" s="294"/>
      <c r="F20541" s="294"/>
    </row>
    <row r="20542">
      <c r="A20542" s="294" t="s">
        <v>34170</v>
      </c>
      <c r="B20542" s="294"/>
      <c r="C20542" s="294"/>
      <c r="D20542" s="294"/>
      <c r="E20542" s="294"/>
      <c r="F20542" s="294"/>
    </row>
    <row r="20543">
      <c r="A20543" s="294"/>
      <c r="B20543" s="294"/>
      <c r="C20543" s="294"/>
      <c r="D20543" s="294"/>
      <c r="E20543" s="294"/>
      <c r="F20543" s="294"/>
    </row>
    <row r="20544">
      <c r="A20544" s="294" t="s">
        <v>34171</v>
      </c>
      <c r="B20544" s="294"/>
      <c r="C20544" s="294"/>
      <c r="D20544" s="294"/>
      <c r="E20544" s="294"/>
      <c r="F20544" s="294"/>
    </row>
    <row r="20545">
      <c r="A20545" s="294" t="s">
        <v>26232</v>
      </c>
      <c r="B20545" s="294"/>
      <c r="C20545" s="294"/>
      <c r="D20545" s="294"/>
      <c r="E20545" s="294"/>
      <c r="F20545" s="294"/>
    </row>
    <row r="20546">
      <c r="A20546" s="294" t="s">
        <v>30062</v>
      </c>
      <c r="B20546" s="294"/>
      <c r="C20546" s="294"/>
      <c r="D20546" s="294"/>
      <c r="E20546" s="294"/>
      <c r="F20546" s="294"/>
    </row>
    <row r="20547">
      <c r="A20547" s="294" t="s">
        <v>26229</v>
      </c>
      <c r="B20547" s="294"/>
      <c r="C20547" s="294"/>
      <c r="D20547" s="294"/>
      <c r="E20547" s="294"/>
      <c r="F20547" s="294"/>
    </row>
    <row r="20548">
      <c r="A20548" s="294" t="s">
        <v>26231</v>
      </c>
      <c r="B20548" s="294"/>
      <c r="C20548" s="294"/>
      <c r="D20548" s="294"/>
      <c r="E20548" s="294"/>
      <c r="F20548" s="294"/>
    </row>
    <row r="20549">
      <c r="A20549" s="294" t="s">
        <v>29112</v>
      </c>
      <c r="B20549" s="294"/>
      <c r="C20549" s="294"/>
      <c r="D20549" s="294"/>
      <c r="E20549" s="294"/>
      <c r="F20549" s="294"/>
    </row>
    <row r="20550">
      <c r="A20550" s="294" t="s">
        <v>34172</v>
      </c>
      <c r="B20550" s="294"/>
      <c r="C20550" s="294"/>
      <c r="D20550" s="294"/>
      <c r="E20550" s="294"/>
      <c r="F20550" s="294"/>
    </row>
    <row r="20551">
      <c r="A20551" s="294" t="s">
        <v>34173</v>
      </c>
      <c r="B20551" s="294"/>
      <c r="C20551" s="294"/>
      <c r="D20551" s="294"/>
      <c r="E20551" s="294"/>
      <c r="F20551" s="294"/>
    </row>
    <row r="20552">
      <c r="A20552" s="294" t="s">
        <v>34174</v>
      </c>
      <c r="B20552" s="294"/>
      <c r="C20552" s="294"/>
      <c r="D20552" s="294"/>
      <c r="E20552" s="294"/>
      <c r="F20552" s="294"/>
    </row>
    <row r="20553">
      <c r="A20553" s="294" t="s">
        <v>34175</v>
      </c>
      <c r="B20553" s="294"/>
      <c r="C20553" s="294"/>
      <c r="D20553" s="294"/>
      <c r="E20553" s="294"/>
      <c r="F20553" s="294"/>
    </row>
    <row r="20554">
      <c r="A20554" s="294"/>
      <c r="B20554" s="294"/>
      <c r="C20554" s="294"/>
      <c r="D20554" s="294"/>
      <c r="E20554" s="294"/>
      <c r="F20554" s="294"/>
    </row>
    <row r="20555">
      <c r="A20555" s="294" t="s">
        <v>34176</v>
      </c>
      <c r="B20555" s="294"/>
      <c r="C20555" s="294"/>
      <c r="D20555" s="294"/>
      <c r="E20555" s="294"/>
      <c r="F20555" s="294"/>
    </row>
    <row r="20556">
      <c r="A20556" s="294"/>
      <c r="B20556" s="294"/>
      <c r="C20556" s="294"/>
      <c r="D20556" s="294"/>
      <c r="E20556" s="294"/>
      <c r="F20556" s="294"/>
    </row>
    <row r="20557">
      <c r="A20557" s="294" t="s">
        <v>31019</v>
      </c>
      <c r="B20557" s="294"/>
      <c r="C20557" s="294"/>
      <c r="D20557" s="294"/>
      <c r="E20557" s="294"/>
      <c r="F20557" s="294"/>
    </row>
    <row r="20558">
      <c r="A20558" s="294" t="s">
        <v>34177</v>
      </c>
      <c r="B20558" s="294"/>
      <c r="C20558" s="294"/>
      <c r="D20558" s="294"/>
      <c r="E20558" s="294"/>
      <c r="F20558" s="294"/>
    </row>
    <row r="20559">
      <c r="A20559" s="294" t="s">
        <v>34178</v>
      </c>
      <c r="B20559" s="294"/>
      <c r="C20559" s="294"/>
      <c r="D20559" s="294"/>
      <c r="E20559" s="294"/>
      <c r="F20559" s="294"/>
    </row>
    <row r="20560">
      <c r="A20560" s="294" t="s">
        <v>34179</v>
      </c>
      <c r="B20560" s="294"/>
      <c r="C20560" s="294"/>
      <c r="D20560" s="294"/>
      <c r="E20560" s="294"/>
      <c r="F20560" s="294"/>
    </row>
    <row r="20561">
      <c r="A20561" s="294" t="s">
        <v>32024</v>
      </c>
      <c r="B20561" s="294"/>
      <c r="C20561" s="294"/>
      <c r="D20561" s="294"/>
      <c r="E20561" s="294"/>
      <c r="F20561" s="294"/>
    </row>
    <row r="20562">
      <c r="A20562" s="294" t="s">
        <v>34180</v>
      </c>
      <c r="B20562" s="294"/>
      <c r="C20562" s="294"/>
      <c r="D20562" s="294"/>
      <c r="E20562" s="294"/>
      <c r="F20562" s="294"/>
    </row>
    <row r="20563">
      <c r="A20563" s="294" t="s">
        <v>34181</v>
      </c>
      <c r="B20563" s="294"/>
      <c r="C20563" s="294"/>
      <c r="D20563" s="294"/>
      <c r="E20563" s="294"/>
      <c r="F20563" s="294"/>
    </row>
    <row r="20564">
      <c r="A20564" s="294" t="s">
        <v>34182</v>
      </c>
      <c r="B20564" s="294"/>
      <c r="C20564" s="294"/>
      <c r="D20564" s="294"/>
      <c r="E20564" s="294"/>
      <c r="F20564" s="294"/>
    </row>
    <row r="20565">
      <c r="A20565" s="294" t="s">
        <v>34183</v>
      </c>
      <c r="B20565" s="294"/>
      <c r="C20565" s="294"/>
      <c r="D20565" s="294"/>
      <c r="E20565" s="294"/>
      <c r="F20565" s="294"/>
    </row>
    <row r="20566">
      <c r="A20566" s="294"/>
      <c r="B20566" s="294"/>
      <c r="C20566" s="294"/>
      <c r="D20566" s="294"/>
      <c r="E20566" s="294"/>
      <c r="F20566" s="294"/>
    </row>
    <row r="20567">
      <c r="A20567" s="294" t="s">
        <v>26240</v>
      </c>
      <c r="B20567" s="294"/>
      <c r="C20567" s="294"/>
      <c r="D20567" s="294"/>
      <c r="E20567" s="294"/>
      <c r="F20567" s="294"/>
    </row>
    <row r="20568">
      <c r="A20568" s="294"/>
      <c r="B20568" s="294"/>
      <c r="C20568" s="294"/>
      <c r="D20568" s="294"/>
      <c r="E20568" s="294"/>
      <c r="F20568" s="294"/>
    </row>
    <row r="20569">
      <c r="A20569" s="294" t="s">
        <v>34184</v>
      </c>
      <c r="B20569" s="294"/>
      <c r="C20569" s="294"/>
      <c r="D20569" s="294"/>
      <c r="E20569" s="294"/>
      <c r="F20569" s="294"/>
    </row>
    <row r="20570">
      <c r="A20570" s="294" t="s">
        <v>34185</v>
      </c>
      <c r="B20570" s="294"/>
      <c r="C20570" s="294"/>
      <c r="D20570" s="294"/>
      <c r="E20570" s="294"/>
      <c r="F20570" s="294"/>
    </row>
    <row r="20571">
      <c r="A20571" s="294" t="s">
        <v>34186</v>
      </c>
      <c r="B20571" s="294"/>
      <c r="C20571" s="294"/>
      <c r="D20571" s="294"/>
      <c r="E20571" s="294"/>
      <c r="F20571" s="294"/>
    </row>
    <row r="20572">
      <c r="A20572" s="294" t="s">
        <v>34187</v>
      </c>
      <c r="B20572" s="294"/>
      <c r="C20572" s="294"/>
      <c r="D20572" s="294"/>
      <c r="E20572" s="294"/>
      <c r="F20572" s="294"/>
    </row>
    <row r="20573">
      <c r="A20573" s="294"/>
      <c r="B20573" s="294"/>
      <c r="C20573" s="294"/>
      <c r="D20573" s="294"/>
      <c r="E20573" s="294"/>
      <c r="F20573" s="294"/>
    </row>
    <row r="20574">
      <c r="A20574" s="294" t="s">
        <v>26214</v>
      </c>
      <c r="B20574" s="294"/>
      <c r="C20574" s="294"/>
      <c r="D20574" s="294"/>
      <c r="E20574" s="294"/>
      <c r="F20574" s="294"/>
    </row>
    <row r="20575">
      <c r="A20575" s="294"/>
      <c r="B20575" s="294"/>
      <c r="C20575" s="294"/>
      <c r="D20575" s="294"/>
      <c r="E20575" s="294"/>
      <c r="F20575" s="294"/>
    </row>
    <row r="20576">
      <c r="A20576" s="294" t="s">
        <v>34188</v>
      </c>
      <c r="B20576" s="294"/>
      <c r="C20576" s="294"/>
      <c r="D20576" s="294"/>
      <c r="E20576" s="294"/>
      <c r="F20576" s="294"/>
    </row>
    <row r="20577">
      <c r="A20577" s="294" t="s">
        <v>34189</v>
      </c>
      <c r="B20577" s="294"/>
      <c r="C20577" s="294"/>
      <c r="D20577" s="294"/>
      <c r="E20577" s="294"/>
      <c r="F20577" s="294"/>
    </row>
    <row r="20578">
      <c r="A20578" s="294" t="s">
        <v>34190</v>
      </c>
      <c r="B20578" s="294"/>
      <c r="C20578" s="294"/>
      <c r="D20578" s="294"/>
      <c r="E20578" s="294"/>
      <c r="F20578" s="294"/>
    </row>
    <row r="20579">
      <c r="A20579" s="294" t="s">
        <v>34191</v>
      </c>
      <c r="B20579" s="294"/>
      <c r="C20579" s="294"/>
      <c r="D20579" s="294"/>
      <c r="E20579" s="294"/>
      <c r="F20579" s="294"/>
    </row>
    <row r="20580">
      <c r="A20580" s="294"/>
      <c r="B20580" s="294"/>
      <c r="C20580" s="294"/>
      <c r="D20580" s="294"/>
      <c r="E20580" s="294"/>
      <c r="F20580" s="294"/>
    </row>
    <row r="20581">
      <c r="A20581" s="294" t="s">
        <v>26253</v>
      </c>
      <c r="B20581" s="294"/>
      <c r="C20581" s="294"/>
      <c r="D20581" s="294"/>
      <c r="E20581" s="294"/>
      <c r="F20581" s="294"/>
    </row>
    <row r="20582">
      <c r="A20582" s="294"/>
      <c r="B20582" s="294"/>
      <c r="C20582" s="294"/>
      <c r="D20582" s="294"/>
      <c r="E20582" s="294"/>
      <c r="F20582" s="294"/>
    </row>
    <row r="20583">
      <c r="A20583" s="294" t="s">
        <v>34192</v>
      </c>
      <c r="B20583" s="294"/>
      <c r="C20583" s="294"/>
      <c r="D20583" s="294"/>
      <c r="E20583" s="294"/>
      <c r="F20583" s="294"/>
    </row>
    <row r="20584">
      <c r="A20584" s="294" t="s">
        <v>34193</v>
      </c>
      <c r="B20584" s="294"/>
      <c r="C20584" s="294"/>
      <c r="D20584" s="294"/>
      <c r="E20584" s="294"/>
      <c r="F20584" s="294"/>
    </row>
    <row r="20585">
      <c r="A20585" s="294" t="s">
        <v>34194</v>
      </c>
      <c r="B20585" s="294"/>
      <c r="C20585" s="294"/>
      <c r="D20585" s="294"/>
      <c r="E20585" s="294"/>
      <c r="F20585" s="294"/>
    </row>
    <row r="20586">
      <c r="A20586" s="294" t="s">
        <v>34195</v>
      </c>
      <c r="B20586" s="294"/>
      <c r="C20586" s="294"/>
      <c r="D20586" s="294"/>
      <c r="E20586" s="294"/>
      <c r="F20586" s="294"/>
    </row>
    <row r="20587">
      <c r="A20587" s="294"/>
      <c r="B20587" s="294"/>
      <c r="C20587" s="294"/>
      <c r="D20587" s="294"/>
      <c r="E20587" s="294"/>
      <c r="F20587" s="294"/>
    </row>
    <row r="20588">
      <c r="A20588" s="294"/>
      <c r="B20588" s="294"/>
      <c r="C20588" s="294"/>
      <c r="D20588" s="294"/>
      <c r="E20588" s="294"/>
      <c r="F20588" s="294"/>
    </row>
    <row r="20589">
      <c r="A20589" s="294" t="s">
        <v>28124</v>
      </c>
      <c r="B20589" s="294"/>
      <c r="C20589" s="294"/>
      <c r="D20589" s="294"/>
      <c r="E20589" s="294"/>
      <c r="F20589" s="294"/>
    </row>
    <row r="20590">
      <c r="A20590" s="294" t="s">
        <v>34196</v>
      </c>
      <c r="B20590" s="294"/>
      <c r="C20590" s="294"/>
      <c r="D20590" s="294"/>
      <c r="E20590" s="294"/>
      <c r="F20590" s="294"/>
    </row>
    <row r="20591">
      <c r="A20591" s="294" t="s">
        <v>21618</v>
      </c>
      <c r="B20591" s="294"/>
      <c r="C20591" s="294"/>
      <c r="D20591" s="294"/>
      <c r="E20591" s="294"/>
      <c r="F20591" s="294"/>
    </row>
    <row r="20592">
      <c r="A20592" s="294" t="s">
        <v>34197</v>
      </c>
      <c r="B20592" s="294"/>
      <c r="C20592" s="294"/>
      <c r="D20592" s="294"/>
      <c r="E20592" s="294"/>
      <c r="F20592" s="294"/>
    </row>
    <row r="20593">
      <c r="A20593" s="294"/>
      <c r="B20593" s="294"/>
      <c r="C20593" s="294"/>
      <c r="D20593" s="294"/>
      <c r="E20593" s="294"/>
      <c r="F20593" s="294"/>
    </row>
    <row r="20594">
      <c r="A20594" s="294" t="s">
        <v>23228</v>
      </c>
      <c r="B20594" s="294"/>
      <c r="C20594" s="294"/>
      <c r="D20594" s="294"/>
      <c r="E20594" s="294"/>
      <c r="F20594" s="294"/>
    </row>
    <row r="20595">
      <c r="A20595" s="294" t="s">
        <v>26296</v>
      </c>
      <c r="B20595" s="294"/>
      <c r="C20595" s="294"/>
      <c r="D20595" s="294"/>
      <c r="E20595" s="294"/>
      <c r="F20595" s="294"/>
    </row>
    <row r="20596">
      <c r="A20596" s="294"/>
      <c r="B20596" s="294"/>
      <c r="C20596" s="294"/>
      <c r="D20596" s="294"/>
      <c r="E20596" s="294"/>
      <c r="F20596" s="294"/>
    </row>
    <row r="20597">
      <c r="A20597" s="294" t="s">
        <v>34198</v>
      </c>
      <c r="B20597" s="294"/>
      <c r="C20597" s="294"/>
      <c r="D20597" s="294"/>
      <c r="E20597" s="294"/>
      <c r="F20597" s="294"/>
    </row>
    <row r="20598">
      <c r="A20598" s="294" t="s">
        <v>34199</v>
      </c>
      <c r="B20598" s="294"/>
      <c r="C20598" s="294"/>
      <c r="D20598" s="294"/>
      <c r="E20598" s="294"/>
      <c r="F20598" s="294"/>
    </row>
    <row r="20599">
      <c r="A20599" s="294" t="s">
        <v>34200</v>
      </c>
      <c r="B20599" s="294"/>
      <c r="C20599" s="294"/>
      <c r="D20599" s="294"/>
      <c r="E20599" s="294"/>
      <c r="F20599" s="294"/>
    </row>
    <row r="20600">
      <c r="A20600" s="294" t="s">
        <v>34201</v>
      </c>
      <c r="B20600" s="294"/>
      <c r="C20600" s="294"/>
      <c r="D20600" s="294"/>
      <c r="E20600" s="294"/>
      <c r="F20600" s="294"/>
    </row>
    <row r="20601">
      <c r="A20601" s="294" t="s">
        <v>34202</v>
      </c>
      <c r="B20601" s="294"/>
      <c r="C20601" s="294"/>
      <c r="D20601" s="294"/>
      <c r="E20601" s="294"/>
      <c r="F20601" s="294"/>
    </row>
    <row r="20602">
      <c r="A20602" s="294" t="s">
        <v>34203</v>
      </c>
      <c r="B20602" s="294"/>
      <c r="C20602" s="294"/>
      <c r="D20602" s="294"/>
      <c r="E20602" s="294"/>
      <c r="F20602" s="294"/>
    </row>
    <row r="20603">
      <c r="A20603" s="294" t="s">
        <v>34204</v>
      </c>
      <c r="B20603" s="294"/>
      <c r="C20603" s="294"/>
      <c r="D20603" s="294"/>
      <c r="E20603" s="294"/>
      <c r="F20603" s="294"/>
    </row>
    <row r="20604">
      <c r="A20604" s="294" t="s">
        <v>34205</v>
      </c>
      <c r="B20604" s="294"/>
      <c r="C20604" s="294"/>
      <c r="D20604" s="294"/>
      <c r="E20604" s="294"/>
      <c r="F20604" s="294"/>
    </row>
    <row r="20605">
      <c r="A20605" s="294"/>
      <c r="B20605" s="294"/>
      <c r="C20605" s="294"/>
      <c r="D20605" s="294"/>
      <c r="E20605" s="294"/>
      <c r="F20605" s="294"/>
    </row>
    <row r="20606">
      <c r="A20606" s="294" t="s">
        <v>34206</v>
      </c>
      <c r="B20606" s="294"/>
      <c r="C20606" s="294"/>
      <c r="D20606" s="294"/>
      <c r="E20606" s="294"/>
      <c r="F20606" s="294"/>
    </row>
    <row r="20607">
      <c r="A20607" s="294"/>
      <c r="B20607" s="294"/>
      <c r="C20607" s="294"/>
      <c r="D20607" s="294"/>
      <c r="E20607" s="294"/>
      <c r="F20607" s="294"/>
    </row>
    <row r="20608">
      <c r="A20608" s="294" t="s">
        <v>34207</v>
      </c>
      <c r="B20608" s="294"/>
      <c r="C20608" s="294"/>
      <c r="D20608" s="294"/>
      <c r="E20608" s="294"/>
      <c r="F20608" s="294"/>
    </row>
    <row r="20609">
      <c r="A20609" s="294" t="s">
        <v>34208</v>
      </c>
      <c r="B20609" s="294"/>
      <c r="C20609" s="294"/>
      <c r="D20609" s="294"/>
      <c r="E20609" s="294"/>
      <c r="F20609" s="294"/>
    </row>
    <row r="20610">
      <c r="A20610" s="294" t="s">
        <v>34209</v>
      </c>
      <c r="B20610" s="294"/>
      <c r="C20610" s="294"/>
      <c r="D20610" s="294"/>
      <c r="E20610" s="294"/>
      <c r="F20610" s="294"/>
    </row>
    <row r="20611">
      <c r="A20611" s="294" t="s">
        <v>34210</v>
      </c>
      <c r="B20611" s="294"/>
      <c r="C20611" s="294"/>
      <c r="D20611" s="294"/>
      <c r="E20611" s="294"/>
      <c r="F20611" s="294"/>
    </row>
    <row r="20612">
      <c r="A20612" s="294" t="s">
        <v>34211</v>
      </c>
      <c r="B20612" s="294"/>
      <c r="C20612" s="294"/>
      <c r="D20612" s="294"/>
      <c r="E20612" s="294"/>
      <c r="F20612" s="294"/>
    </row>
    <row r="20613">
      <c r="A20613" s="294" t="s">
        <v>34212</v>
      </c>
      <c r="B20613" s="294"/>
      <c r="C20613" s="294"/>
      <c r="D20613" s="294"/>
      <c r="E20613" s="294"/>
      <c r="F20613" s="294"/>
    </row>
    <row r="20614">
      <c r="A20614" s="294"/>
      <c r="B20614" s="294"/>
      <c r="C20614" s="294"/>
      <c r="D20614" s="294"/>
      <c r="E20614" s="294"/>
      <c r="F20614" s="294"/>
    </row>
    <row r="20615">
      <c r="A20615" s="294" t="s">
        <v>21945</v>
      </c>
      <c r="B20615" s="294"/>
      <c r="C20615" s="294"/>
      <c r="D20615" s="294"/>
      <c r="E20615" s="294"/>
      <c r="F20615" s="294"/>
    </row>
    <row r="20616">
      <c r="A20616" s="294" t="s">
        <v>26319</v>
      </c>
      <c r="B20616" s="294"/>
      <c r="C20616" s="294"/>
      <c r="D20616" s="294"/>
      <c r="E20616" s="294"/>
      <c r="F20616" s="294"/>
    </row>
    <row r="20617">
      <c r="A20617" s="294"/>
      <c r="B20617" s="294"/>
      <c r="C20617" s="294"/>
      <c r="D20617" s="294"/>
      <c r="E20617" s="294"/>
      <c r="F20617" s="294"/>
    </row>
    <row r="20618">
      <c r="A20618" s="294" t="s">
        <v>34213</v>
      </c>
      <c r="B20618" s="294"/>
      <c r="C20618" s="294"/>
      <c r="D20618" s="294"/>
      <c r="E20618" s="294"/>
      <c r="F20618" s="294"/>
    </row>
    <row r="20619">
      <c r="A20619" s="294" t="s">
        <v>34214</v>
      </c>
      <c r="B20619" s="294"/>
      <c r="C20619" s="294"/>
      <c r="D20619" s="294"/>
      <c r="E20619" s="294"/>
      <c r="F20619" s="294"/>
    </row>
    <row r="20620">
      <c r="A20620" s="294" t="s">
        <v>34215</v>
      </c>
      <c r="B20620" s="294"/>
      <c r="C20620" s="294"/>
      <c r="D20620" s="294"/>
      <c r="E20620" s="294"/>
      <c r="F20620" s="294"/>
    </row>
    <row r="20621">
      <c r="A20621" s="294" t="s">
        <v>34216</v>
      </c>
      <c r="B20621" s="294"/>
      <c r="C20621" s="294"/>
      <c r="D20621" s="294"/>
      <c r="E20621" s="294"/>
      <c r="F20621" s="294"/>
    </row>
    <row r="20622">
      <c r="A20622" s="294" t="s">
        <v>34217</v>
      </c>
      <c r="B20622" s="294"/>
      <c r="C20622" s="294"/>
      <c r="D20622" s="294"/>
      <c r="E20622" s="294"/>
      <c r="F20622" s="294"/>
    </row>
    <row r="20623">
      <c r="A20623" s="294" t="s">
        <v>34218</v>
      </c>
      <c r="B20623" s="294"/>
      <c r="C20623" s="294"/>
      <c r="D20623" s="294"/>
      <c r="E20623" s="294"/>
      <c r="F20623" s="294"/>
    </row>
    <row r="20624">
      <c r="A20624" s="294"/>
      <c r="B20624" s="294"/>
      <c r="C20624" s="294"/>
      <c r="D20624" s="294"/>
      <c r="E20624" s="294"/>
      <c r="F20624" s="294"/>
    </row>
    <row r="20625">
      <c r="A20625" s="294"/>
      <c r="B20625" s="294"/>
      <c r="C20625" s="294"/>
      <c r="D20625" s="294"/>
      <c r="E20625" s="294"/>
      <c r="F20625" s="294"/>
    </row>
    <row r="20626">
      <c r="A20626" s="294"/>
      <c r="B20626" s="294"/>
      <c r="C20626" s="294"/>
      <c r="D20626" s="294"/>
      <c r="E20626" s="294"/>
      <c r="F20626" s="294"/>
    </row>
    <row r="20627">
      <c r="A20627" s="294" t="s">
        <v>21401</v>
      </c>
      <c r="B20627" s="294"/>
      <c r="C20627" s="294"/>
      <c r="D20627" s="294"/>
      <c r="E20627" s="294"/>
      <c r="F20627" s="294"/>
    </row>
    <row r="20628">
      <c r="A20628" s="294"/>
      <c r="B20628" s="294"/>
      <c r="C20628" s="294"/>
      <c r="D20628" s="294"/>
      <c r="E20628" s="294"/>
      <c r="F20628" s="294"/>
    </row>
    <row r="20629">
      <c r="A20629" s="294" t="s">
        <v>34219</v>
      </c>
      <c r="B20629" s="294"/>
      <c r="C20629" s="294"/>
      <c r="D20629" s="294"/>
      <c r="E20629" s="294"/>
      <c r="F20629" s="294"/>
    </row>
    <row r="20630">
      <c r="A20630" s="294" t="s">
        <v>34220</v>
      </c>
      <c r="B20630" s="294"/>
      <c r="C20630" s="294"/>
      <c r="D20630" s="294"/>
      <c r="E20630" s="294"/>
      <c r="F20630" s="294"/>
    </row>
    <row r="20631">
      <c r="A20631" s="294" t="s">
        <v>34221</v>
      </c>
      <c r="B20631" s="294"/>
      <c r="C20631" s="294"/>
      <c r="D20631" s="294"/>
      <c r="E20631" s="294"/>
      <c r="F20631" s="294"/>
    </row>
    <row r="20632">
      <c r="A20632" s="294" t="s">
        <v>27102</v>
      </c>
      <c r="B20632" s="294"/>
      <c r="C20632" s="294"/>
      <c r="D20632" s="294"/>
      <c r="E20632" s="294"/>
      <c r="F20632" s="294"/>
    </row>
    <row r="20633">
      <c r="A20633" s="294" t="s">
        <v>34222</v>
      </c>
      <c r="B20633" s="294"/>
      <c r="C20633" s="294"/>
      <c r="D20633" s="294"/>
      <c r="E20633" s="294"/>
      <c r="F20633" s="294"/>
    </row>
    <row r="20634">
      <c r="A20634" s="294" t="s">
        <v>34223</v>
      </c>
      <c r="B20634" s="294"/>
      <c r="C20634" s="294"/>
      <c r="D20634" s="294"/>
      <c r="E20634" s="294"/>
      <c r="F20634" s="294"/>
    </row>
    <row r="20635">
      <c r="A20635" s="294" t="s">
        <v>34224</v>
      </c>
      <c r="B20635" s="294"/>
      <c r="C20635" s="294"/>
      <c r="D20635" s="294"/>
      <c r="E20635" s="294"/>
      <c r="F20635" s="294"/>
    </row>
    <row r="20636">
      <c r="A20636" s="294" t="s">
        <v>34225</v>
      </c>
      <c r="B20636" s="294"/>
      <c r="C20636" s="294"/>
      <c r="D20636" s="294"/>
      <c r="E20636" s="294"/>
      <c r="F20636" s="294"/>
    </row>
    <row r="20637">
      <c r="A20637" s="294" t="s">
        <v>34226</v>
      </c>
      <c r="B20637" s="294"/>
      <c r="C20637" s="294"/>
      <c r="D20637" s="294"/>
      <c r="E20637" s="294"/>
      <c r="F20637" s="294"/>
    </row>
    <row r="20638">
      <c r="A20638" s="294" t="s">
        <v>34227</v>
      </c>
      <c r="B20638" s="294"/>
      <c r="C20638" s="294"/>
      <c r="D20638" s="294"/>
      <c r="E20638" s="294"/>
      <c r="F20638" s="294"/>
    </row>
    <row r="20639">
      <c r="A20639" s="294"/>
      <c r="B20639" s="294"/>
      <c r="C20639" s="294"/>
      <c r="D20639" s="294"/>
      <c r="E20639" s="294"/>
      <c r="F20639" s="294"/>
    </row>
    <row r="20640">
      <c r="A20640" s="294" t="s">
        <v>21407</v>
      </c>
      <c r="B20640" s="294"/>
      <c r="C20640" s="294"/>
      <c r="D20640" s="294"/>
      <c r="E20640" s="294"/>
      <c r="F20640" s="294"/>
    </row>
    <row r="20641">
      <c r="A20641" s="294"/>
      <c r="B20641" s="294"/>
      <c r="C20641" s="294"/>
      <c r="D20641" s="294"/>
      <c r="E20641" s="294"/>
      <c r="F20641" s="294"/>
    </row>
    <row r="20642">
      <c r="A20642" s="294"/>
      <c r="B20642" s="294"/>
      <c r="C20642" s="294"/>
      <c r="D20642" s="294"/>
      <c r="E20642" s="294"/>
      <c r="F20642" s="294"/>
    </row>
    <row r="20643">
      <c r="A20643" s="294" t="s">
        <v>34228</v>
      </c>
      <c r="B20643" s="294"/>
      <c r="C20643" s="294"/>
      <c r="D20643" s="294"/>
      <c r="E20643" s="294"/>
      <c r="F20643" s="294"/>
    </row>
    <row r="20644">
      <c r="A20644" s="294" t="s">
        <v>34229</v>
      </c>
      <c r="B20644" s="294"/>
      <c r="C20644" s="294"/>
      <c r="D20644" s="294"/>
      <c r="E20644" s="294"/>
      <c r="F20644" s="294"/>
    </row>
    <row r="20645">
      <c r="A20645" s="294" t="s">
        <v>34230</v>
      </c>
      <c r="B20645" s="294"/>
      <c r="C20645" s="294"/>
      <c r="D20645" s="294"/>
      <c r="E20645" s="294"/>
      <c r="F20645" s="294"/>
    </row>
    <row r="20646">
      <c r="A20646" s="294" t="s">
        <v>34231</v>
      </c>
      <c r="B20646" s="294"/>
      <c r="C20646" s="294"/>
      <c r="D20646" s="294"/>
      <c r="E20646" s="294"/>
      <c r="F20646" s="294"/>
    </row>
    <row r="20647">
      <c r="A20647" s="294" t="s">
        <v>34232</v>
      </c>
      <c r="B20647" s="294"/>
      <c r="C20647" s="294"/>
      <c r="D20647" s="294"/>
      <c r="E20647" s="294"/>
      <c r="F20647" s="294"/>
    </row>
    <row r="20648">
      <c r="A20648" s="294" t="s">
        <v>34233</v>
      </c>
      <c r="B20648" s="294"/>
      <c r="C20648" s="294"/>
      <c r="D20648" s="294"/>
      <c r="E20648" s="294"/>
      <c r="F20648" s="294"/>
    </row>
    <row r="20649">
      <c r="A20649" s="294" t="s">
        <v>34234</v>
      </c>
      <c r="B20649" s="294"/>
      <c r="C20649" s="294"/>
      <c r="D20649" s="294"/>
      <c r="E20649" s="294"/>
      <c r="F20649" s="294"/>
    </row>
    <row r="20650">
      <c r="A20650" s="294" t="s">
        <v>34235</v>
      </c>
      <c r="B20650" s="294"/>
      <c r="C20650" s="294"/>
      <c r="D20650" s="294"/>
      <c r="E20650" s="294"/>
      <c r="F20650" s="294"/>
    </row>
    <row r="20651">
      <c r="A20651" s="294" t="s">
        <v>34236</v>
      </c>
      <c r="B20651" s="294"/>
      <c r="C20651" s="294"/>
      <c r="D20651" s="294"/>
      <c r="E20651" s="294"/>
      <c r="F20651" s="294"/>
    </row>
    <row r="20652">
      <c r="A20652" s="294" t="s">
        <v>34237</v>
      </c>
      <c r="B20652" s="294"/>
      <c r="C20652" s="294"/>
      <c r="D20652" s="294"/>
      <c r="E20652" s="294"/>
      <c r="F20652" s="294"/>
    </row>
    <row r="20653">
      <c r="A20653" s="294" t="s">
        <v>34238</v>
      </c>
      <c r="B20653" s="294"/>
      <c r="C20653" s="294"/>
      <c r="D20653" s="294"/>
      <c r="E20653" s="294"/>
      <c r="F20653" s="294"/>
    </row>
    <row r="20654">
      <c r="A20654" s="294"/>
      <c r="B20654" s="294"/>
      <c r="C20654" s="294"/>
      <c r="D20654" s="294"/>
      <c r="E20654" s="294"/>
      <c r="F20654" s="294"/>
    </row>
    <row r="20655">
      <c r="A20655" s="294" t="s">
        <v>21990</v>
      </c>
      <c r="B20655" s="294"/>
      <c r="C20655" s="294"/>
      <c r="D20655" s="294"/>
      <c r="E20655" s="294"/>
      <c r="F20655" s="294"/>
    </row>
    <row r="20656">
      <c r="A20656" s="294"/>
      <c r="B20656" s="294"/>
      <c r="C20656" s="294"/>
      <c r="D20656" s="294"/>
      <c r="E20656" s="294"/>
      <c r="F20656" s="294"/>
    </row>
    <row r="20657">
      <c r="A20657" s="294" t="s">
        <v>21992</v>
      </c>
      <c r="B20657" s="294" t="s">
        <v>21993</v>
      </c>
      <c r="C20657" s="294"/>
      <c r="D20657" s="294"/>
      <c r="E20657" s="294"/>
      <c r="F20657" s="294"/>
    </row>
    <row r="20658">
      <c r="A20658" s="294" t="s">
        <v>24549</v>
      </c>
      <c r="B20658" s="294" t="s">
        <v>34239</v>
      </c>
      <c r="C20658" s="294"/>
      <c r="D20658" s="294"/>
      <c r="E20658" s="294"/>
      <c r="F20658" s="294"/>
    </row>
    <row r="20659">
      <c r="A20659" s="294" t="s">
        <v>34240</v>
      </c>
      <c r="B20659" s="294" t="s">
        <v>34241</v>
      </c>
      <c r="C20659" s="294"/>
      <c r="D20659" s="294"/>
      <c r="E20659" s="294"/>
      <c r="F20659" s="294"/>
    </row>
    <row r="20660">
      <c r="A20660" s="294" t="s">
        <v>34242</v>
      </c>
      <c r="B20660" s="294" t="s">
        <v>34243</v>
      </c>
      <c r="C20660" s="294"/>
      <c r="D20660" s="294"/>
      <c r="E20660" s="294"/>
      <c r="F20660" s="294"/>
    </row>
    <row r="20661">
      <c r="A20661" s="294" t="s">
        <v>34244</v>
      </c>
      <c r="B20661" s="294" t="s">
        <v>34245</v>
      </c>
      <c r="C20661" s="294"/>
      <c r="D20661" s="294"/>
      <c r="E20661" s="294"/>
      <c r="F20661" s="294"/>
    </row>
    <row r="20662">
      <c r="A20662" s="294" t="s">
        <v>34246</v>
      </c>
      <c r="B20662" s="294" t="s">
        <v>34247</v>
      </c>
      <c r="C20662" s="294"/>
      <c r="D20662" s="294"/>
      <c r="E20662" s="294"/>
      <c r="F20662" s="294"/>
    </row>
    <row r="20663">
      <c r="A20663" s="294" t="s">
        <v>34248</v>
      </c>
      <c r="B20663" s="294" t="s">
        <v>34249</v>
      </c>
      <c r="C20663" s="294"/>
      <c r="D20663" s="294"/>
      <c r="E20663" s="294"/>
      <c r="F20663" s="294"/>
    </row>
    <row r="20664">
      <c r="A20664" s="294" t="s">
        <v>34250</v>
      </c>
      <c r="B20664" s="294" t="s">
        <v>34251</v>
      </c>
      <c r="C20664" s="294"/>
      <c r="D20664" s="294"/>
      <c r="E20664" s="294"/>
      <c r="F20664" s="294"/>
    </row>
    <row r="20665">
      <c r="A20665" s="294"/>
      <c r="B20665" s="294"/>
      <c r="C20665" s="294"/>
      <c r="D20665" s="294"/>
      <c r="E20665" s="294"/>
      <c r="F20665" s="294"/>
    </row>
    <row r="20666">
      <c r="A20666" s="294"/>
      <c r="B20666" s="294"/>
      <c r="C20666" s="294"/>
      <c r="D20666" s="294"/>
      <c r="E20666" s="294"/>
      <c r="F20666" s="294"/>
    </row>
    <row r="20667">
      <c r="A20667" s="294" t="s">
        <v>28124</v>
      </c>
      <c r="B20667" s="294"/>
      <c r="C20667" s="294"/>
      <c r="D20667" s="294"/>
      <c r="E20667" s="294"/>
      <c r="F20667" s="294"/>
    </row>
    <row r="20668">
      <c r="A20668" s="294" t="s">
        <v>34252</v>
      </c>
      <c r="B20668" s="294"/>
      <c r="C20668" s="294"/>
      <c r="D20668" s="294"/>
      <c r="E20668" s="294"/>
      <c r="F20668" s="294"/>
    </row>
    <row r="20669">
      <c r="A20669" s="294" t="s">
        <v>21672</v>
      </c>
      <c r="B20669" s="294"/>
      <c r="C20669" s="294"/>
      <c r="D20669" s="294"/>
      <c r="E20669" s="294"/>
      <c r="F20669" s="294"/>
    </row>
    <row r="20670">
      <c r="A20670" s="294" t="s">
        <v>34253</v>
      </c>
      <c r="B20670" s="294"/>
      <c r="C20670" s="294"/>
      <c r="D20670" s="294"/>
      <c r="E20670" s="294"/>
      <c r="F20670" s="294"/>
    </row>
    <row r="20671">
      <c r="A20671" s="294"/>
      <c r="B20671" s="294"/>
      <c r="C20671" s="294"/>
      <c r="D20671" s="294"/>
      <c r="E20671" s="294"/>
      <c r="F20671" s="294"/>
    </row>
    <row r="20672">
      <c r="A20672" s="294"/>
      <c r="B20672" s="294"/>
      <c r="C20672" s="294"/>
      <c r="D20672" s="294"/>
      <c r="E20672" s="294"/>
      <c r="F20672" s="294"/>
    </row>
    <row r="20673">
      <c r="A20673" s="294" t="s">
        <v>23007</v>
      </c>
      <c r="B20673" s="294"/>
      <c r="C20673" s="294"/>
      <c r="D20673" s="294"/>
      <c r="E20673" s="294"/>
      <c r="F20673" s="294"/>
    </row>
    <row r="20674">
      <c r="A20674" s="294"/>
      <c r="B20674" s="294"/>
      <c r="C20674" s="294"/>
      <c r="D20674" s="294"/>
      <c r="E20674" s="294"/>
      <c r="F20674" s="294"/>
    </row>
    <row r="20675">
      <c r="A20675" s="294" t="s">
        <v>34254</v>
      </c>
      <c r="B20675" s="294"/>
      <c r="C20675" s="294"/>
      <c r="D20675" s="294"/>
      <c r="E20675" s="294"/>
      <c r="F20675" s="294"/>
    </row>
    <row r="20676">
      <c r="A20676" s="294" t="s">
        <v>34255</v>
      </c>
      <c r="B20676" s="294"/>
      <c r="C20676" s="294"/>
      <c r="D20676" s="294"/>
      <c r="E20676" s="294"/>
      <c r="F20676" s="294"/>
    </row>
    <row r="20677">
      <c r="A20677" s="294" t="s">
        <v>34256</v>
      </c>
      <c r="B20677" s="294"/>
      <c r="C20677" s="294"/>
      <c r="D20677" s="294"/>
      <c r="E20677" s="294"/>
      <c r="F20677" s="294"/>
    </row>
    <row r="20678">
      <c r="A20678" s="294" t="s">
        <v>34257</v>
      </c>
      <c r="B20678" s="294"/>
      <c r="C20678" s="294"/>
      <c r="D20678" s="294"/>
      <c r="E20678" s="294"/>
      <c r="F20678" s="294"/>
    </row>
    <row r="20679">
      <c r="A20679" s="294" t="s">
        <v>34258</v>
      </c>
      <c r="B20679" s="294"/>
      <c r="C20679" s="294"/>
      <c r="D20679" s="294"/>
      <c r="E20679" s="294"/>
      <c r="F20679" s="294"/>
    </row>
    <row r="20680">
      <c r="A20680" s="294" t="s">
        <v>34259</v>
      </c>
      <c r="B20680" s="294"/>
      <c r="C20680" s="294"/>
      <c r="D20680" s="294"/>
      <c r="E20680" s="294"/>
      <c r="F20680" s="294"/>
    </row>
    <row r="20681">
      <c r="A20681" s="294" t="s">
        <v>34260</v>
      </c>
      <c r="B20681" s="294"/>
      <c r="C20681" s="294"/>
      <c r="D20681" s="294"/>
      <c r="E20681" s="294"/>
      <c r="F20681" s="294"/>
    </row>
    <row r="20682">
      <c r="A20682" s="294" t="s">
        <v>34261</v>
      </c>
      <c r="B20682" s="294"/>
      <c r="C20682" s="294"/>
      <c r="D20682" s="294"/>
      <c r="E20682" s="294"/>
      <c r="F20682" s="294"/>
    </row>
    <row r="20683">
      <c r="A20683" s="294"/>
      <c r="B20683" s="294"/>
      <c r="C20683" s="294"/>
      <c r="D20683" s="294"/>
      <c r="E20683" s="294"/>
      <c r="F20683" s="294"/>
    </row>
    <row r="20684">
      <c r="A20684" s="294" t="s">
        <v>21326</v>
      </c>
      <c r="B20684" s="294"/>
      <c r="C20684" s="294"/>
      <c r="D20684" s="294"/>
      <c r="E20684" s="294"/>
      <c r="F20684" s="294"/>
    </row>
    <row r="20685">
      <c r="A20685" s="294"/>
      <c r="B20685" s="294"/>
      <c r="C20685" s="294"/>
      <c r="D20685" s="294"/>
      <c r="E20685" s="294"/>
      <c r="F20685" s="294"/>
    </row>
    <row r="20686">
      <c r="A20686" s="294" t="s">
        <v>34262</v>
      </c>
      <c r="B20686" s="294"/>
      <c r="C20686" s="294"/>
      <c r="D20686" s="294"/>
      <c r="E20686" s="294"/>
      <c r="F20686" s="294"/>
    </row>
    <row r="20687">
      <c r="A20687" s="294" t="s">
        <v>34263</v>
      </c>
      <c r="B20687" s="294"/>
      <c r="C20687" s="294"/>
      <c r="D20687" s="294"/>
      <c r="E20687" s="294"/>
      <c r="F20687" s="294"/>
    </row>
    <row r="20688">
      <c r="A20688" s="294" t="s">
        <v>34264</v>
      </c>
      <c r="B20688" s="294"/>
      <c r="C20688" s="294"/>
      <c r="D20688" s="294"/>
      <c r="E20688" s="294"/>
      <c r="F20688" s="294"/>
    </row>
    <row r="20689">
      <c r="A20689" s="294" t="s">
        <v>34265</v>
      </c>
      <c r="B20689" s="294"/>
      <c r="C20689" s="294"/>
      <c r="D20689" s="294"/>
      <c r="E20689" s="294"/>
      <c r="F20689" s="294"/>
    </row>
    <row r="20690">
      <c r="A20690" s="294" t="s">
        <v>34266</v>
      </c>
      <c r="B20690" s="294"/>
      <c r="C20690" s="294"/>
      <c r="D20690" s="294"/>
      <c r="E20690" s="294"/>
      <c r="F20690" s="294"/>
    </row>
    <row r="20691">
      <c r="A20691" s="294" t="s">
        <v>34267</v>
      </c>
      <c r="B20691" s="294"/>
      <c r="C20691" s="294"/>
      <c r="D20691" s="294"/>
      <c r="E20691" s="294"/>
      <c r="F20691" s="294"/>
    </row>
    <row r="20692">
      <c r="A20692" s="294" t="s">
        <v>34268</v>
      </c>
      <c r="B20692" s="294"/>
      <c r="C20692" s="294"/>
      <c r="D20692" s="294"/>
      <c r="E20692" s="294"/>
      <c r="F20692" s="294"/>
    </row>
    <row r="20693">
      <c r="A20693" s="294" t="s">
        <v>34269</v>
      </c>
      <c r="B20693" s="294"/>
      <c r="C20693" s="294"/>
      <c r="D20693" s="294"/>
      <c r="E20693" s="294"/>
      <c r="F20693" s="294"/>
    </row>
    <row r="20694">
      <c r="A20694" s="294"/>
      <c r="B20694" s="294"/>
      <c r="C20694" s="294"/>
      <c r="D20694" s="294"/>
      <c r="E20694" s="294"/>
      <c r="F20694" s="294"/>
    </row>
    <row r="20695">
      <c r="A20695" s="294" t="s">
        <v>23526</v>
      </c>
      <c r="B20695" s="294"/>
      <c r="C20695" s="294"/>
      <c r="D20695" s="294"/>
      <c r="E20695" s="294"/>
      <c r="F20695" s="294"/>
    </row>
    <row r="20696">
      <c r="A20696" s="294"/>
      <c r="B20696" s="294"/>
      <c r="C20696" s="294"/>
      <c r="D20696" s="294"/>
      <c r="E20696" s="294"/>
      <c r="F20696" s="294"/>
    </row>
    <row r="20697">
      <c r="A20697" s="294" t="s">
        <v>34270</v>
      </c>
      <c r="B20697" s="294"/>
      <c r="C20697" s="294"/>
      <c r="D20697" s="294"/>
      <c r="E20697" s="294"/>
      <c r="F20697" s="294"/>
    </row>
    <row r="20698">
      <c r="A20698" s="294" t="s">
        <v>34271</v>
      </c>
      <c r="B20698" s="294"/>
      <c r="C20698" s="294"/>
      <c r="D20698" s="294"/>
      <c r="E20698" s="294"/>
      <c r="F20698" s="294"/>
    </row>
    <row r="20699">
      <c r="A20699" s="294" t="s">
        <v>34272</v>
      </c>
      <c r="B20699" s="294"/>
      <c r="C20699" s="294"/>
      <c r="D20699" s="294"/>
      <c r="E20699" s="294"/>
      <c r="F20699" s="294"/>
    </row>
    <row r="20700">
      <c r="A20700" s="294" t="s">
        <v>34273</v>
      </c>
      <c r="B20700" s="294"/>
      <c r="C20700" s="294"/>
      <c r="D20700" s="294"/>
      <c r="E20700" s="294"/>
      <c r="F20700" s="294"/>
    </row>
    <row r="20701">
      <c r="A20701" s="294" t="s">
        <v>34274</v>
      </c>
      <c r="B20701" s="294"/>
      <c r="C20701" s="294"/>
      <c r="D20701" s="294"/>
      <c r="E20701" s="294"/>
      <c r="F20701" s="294"/>
    </row>
    <row r="20702">
      <c r="A20702" s="294" t="s">
        <v>34275</v>
      </c>
      <c r="B20702" s="294"/>
      <c r="C20702" s="294"/>
      <c r="D20702" s="294"/>
      <c r="E20702" s="294"/>
      <c r="F20702" s="294"/>
    </row>
    <row r="20703">
      <c r="A20703" s="294" t="s">
        <v>34276</v>
      </c>
      <c r="B20703" s="294"/>
      <c r="C20703" s="294"/>
      <c r="D20703" s="294"/>
      <c r="E20703" s="294"/>
      <c r="F20703" s="294"/>
    </row>
    <row r="20704">
      <c r="A20704" s="294" t="s">
        <v>34277</v>
      </c>
      <c r="B20704" s="294"/>
      <c r="C20704" s="294"/>
      <c r="D20704" s="294"/>
      <c r="E20704" s="294"/>
      <c r="F20704" s="294"/>
    </row>
    <row r="20705">
      <c r="A20705" s="294"/>
      <c r="B20705" s="294"/>
      <c r="C20705" s="294"/>
      <c r="D20705" s="294"/>
      <c r="E20705" s="294"/>
      <c r="F20705" s="294"/>
    </row>
    <row r="20706">
      <c r="A20706" s="294" t="s">
        <v>23321</v>
      </c>
      <c r="B20706" s="294"/>
      <c r="C20706" s="294"/>
      <c r="D20706" s="294"/>
      <c r="E20706" s="294"/>
      <c r="F20706" s="294"/>
    </row>
    <row r="20707">
      <c r="A20707" s="294" t="s">
        <v>23767</v>
      </c>
      <c r="B20707" s="294"/>
      <c r="C20707" s="294"/>
      <c r="D20707" s="294"/>
      <c r="E20707" s="294"/>
      <c r="F20707" s="294"/>
    </row>
    <row r="20708">
      <c r="A20708" s="294"/>
      <c r="B20708" s="294"/>
      <c r="C20708" s="294"/>
      <c r="D20708" s="294"/>
      <c r="E20708" s="294"/>
      <c r="F20708" s="294"/>
    </row>
    <row r="20709">
      <c r="A20709" s="294" t="s">
        <v>34278</v>
      </c>
      <c r="B20709" s="294"/>
      <c r="C20709" s="294"/>
      <c r="D20709" s="294"/>
      <c r="E20709" s="294"/>
      <c r="F20709" s="294"/>
    </row>
    <row r="20710">
      <c r="A20710" s="294" t="s">
        <v>34279</v>
      </c>
      <c r="B20710" s="294"/>
      <c r="C20710" s="294"/>
      <c r="D20710" s="294"/>
      <c r="E20710" s="294"/>
      <c r="F20710" s="294"/>
    </row>
    <row r="20711">
      <c r="A20711" s="294" t="s">
        <v>34280</v>
      </c>
      <c r="B20711" s="294"/>
      <c r="C20711" s="294"/>
      <c r="D20711" s="294"/>
      <c r="E20711" s="294"/>
      <c r="F20711" s="294"/>
    </row>
    <row r="20712">
      <c r="A20712" s="294"/>
      <c r="B20712" s="294"/>
      <c r="C20712" s="294"/>
      <c r="D20712" s="294"/>
      <c r="E20712" s="294"/>
      <c r="F20712" s="294"/>
    </row>
    <row r="20713">
      <c r="A20713" s="294" t="s">
        <v>23771</v>
      </c>
      <c r="B20713" s="294"/>
      <c r="C20713" s="294"/>
      <c r="D20713" s="294"/>
      <c r="E20713" s="294"/>
      <c r="F20713" s="294"/>
    </row>
    <row r="20714">
      <c r="A20714" s="294"/>
      <c r="B20714" s="294"/>
      <c r="C20714" s="294"/>
      <c r="D20714" s="294"/>
      <c r="E20714" s="294"/>
      <c r="F20714" s="294"/>
    </row>
    <row r="20715">
      <c r="A20715" s="294" t="s">
        <v>34281</v>
      </c>
      <c r="B20715" s="294"/>
      <c r="C20715" s="294"/>
      <c r="D20715" s="294"/>
      <c r="E20715" s="294"/>
      <c r="F20715" s="294"/>
    </row>
    <row r="20716">
      <c r="A20716" s="294" t="s">
        <v>34282</v>
      </c>
      <c r="B20716" s="294"/>
      <c r="C20716" s="294"/>
      <c r="D20716" s="294"/>
      <c r="E20716" s="294"/>
      <c r="F20716" s="294"/>
    </row>
    <row r="20717">
      <c r="A20717" s="294" t="s">
        <v>34283</v>
      </c>
      <c r="B20717" s="294"/>
      <c r="C20717" s="294"/>
      <c r="D20717" s="294"/>
      <c r="E20717" s="294"/>
      <c r="F20717" s="294"/>
    </row>
    <row r="20718">
      <c r="A20718" s="294" t="s">
        <v>34284</v>
      </c>
      <c r="B20718" s="294"/>
      <c r="C20718" s="294"/>
      <c r="D20718" s="294"/>
      <c r="E20718" s="294"/>
      <c r="F20718" s="294"/>
    </row>
    <row r="20719">
      <c r="A20719" s="294"/>
      <c r="B20719" s="294"/>
      <c r="C20719" s="294"/>
      <c r="D20719" s="294"/>
      <c r="E20719" s="294"/>
      <c r="F20719" s="294"/>
    </row>
    <row r="20720">
      <c r="A20720" s="294" t="s">
        <v>24607</v>
      </c>
      <c r="B20720" s="294"/>
      <c r="C20720" s="294"/>
      <c r="D20720" s="294"/>
      <c r="E20720" s="294"/>
      <c r="F20720" s="294"/>
    </row>
    <row r="20721">
      <c r="A20721" s="294"/>
      <c r="B20721" s="294"/>
      <c r="C20721" s="294"/>
      <c r="D20721" s="294"/>
      <c r="E20721" s="294"/>
      <c r="F20721" s="294"/>
    </row>
    <row r="20722">
      <c r="A20722" s="294" t="s">
        <v>34285</v>
      </c>
      <c r="B20722" s="294"/>
      <c r="C20722" s="294"/>
      <c r="D20722" s="294"/>
      <c r="E20722" s="294"/>
      <c r="F20722" s="294"/>
    </row>
    <row r="20723">
      <c r="A20723" s="294" t="s">
        <v>34286</v>
      </c>
      <c r="B20723" s="294"/>
      <c r="C20723" s="294"/>
      <c r="D20723" s="294"/>
      <c r="E20723" s="294"/>
      <c r="F20723" s="294"/>
    </row>
    <row r="20724">
      <c r="A20724" s="294" t="s">
        <v>34287</v>
      </c>
      <c r="B20724" s="294"/>
      <c r="C20724" s="294"/>
      <c r="D20724" s="294"/>
      <c r="E20724" s="294"/>
      <c r="F20724" s="294"/>
    </row>
    <row r="20725">
      <c r="A20725" s="294" t="s">
        <v>34288</v>
      </c>
      <c r="B20725" s="294"/>
      <c r="C20725" s="294"/>
      <c r="D20725" s="294"/>
      <c r="E20725" s="294"/>
      <c r="F20725" s="294"/>
    </row>
    <row r="20726">
      <c r="A20726" s="294" t="s">
        <v>34289</v>
      </c>
      <c r="B20726" s="294"/>
      <c r="C20726" s="294"/>
      <c r="D20726" s="294"/>
      <c r="E20726" s="294"/>
      <c r="F20726" s="294"/>
    </row>
    <row r="20727">
      <c r="A20727" s="294" t="s">
        <v>23052</v>
      </c>
      <c r="B20727" s="294"/>
      <c r="C20727" s="294"/>
      <c r="D20727" s="294"/>
      <c r="E20727" s="294"/>
      <c r="F20727" s="294"/>
    </row>
    <row r="20728">
      <c r="A20728" s="294" t="s">
        <v>21369</v>
      </c>
      <c r="B20728" s="294" t="s">
        <v>21370</v>
      </c>
      <c r="C20728" s="294" t="s">
        <v>773</v>
      </c>
      <c r="D20728" s="294"/>
      <c r="E20728" s="294"/>
      <c r="F20728" s="294"/>
    </row>
    <row r="20729">
      <c r="A20729" s="294" t="s">
        <v>34290</v>
      </c>
      <c r="B20729" s="294" t="s">
        <v>34291</v>
      </c>
      <c r="C20729" s="294" t="s">
        <v>34292</v>
      </c>
      <c r="D20729" s="294"/>
      <c r="E20729" s="294"/>
      <c r="F20729" s="294"/>
    </row>
    <row r="20730">
      <c r="A20730" s="294" t="s">
        <v>34293</v>
      </c>
      <c r="B20730" s="294" t="s">
        <v>34294</v>
      </c>
      <c r="C20730" s="294" t="s">
        <v>21949</v>
      </c>
      <c r="D20730" s="294"/>
      <c r="E20730" s="294"/>
      <c r="F20730" s="294"/>
    </row>
    <row r="20731">
      <c r="A20731" s="294" t="s">
        <v>34295</v>
      </c>
      <c r="B20731" s="294" t="s">
        <v>34296</v>
      </c>
      <c r="C20731" s="294" t="s">
        <v>24704</v>
      </c>
      <c r="D20731" s="294"/>
      <c r="E20731" s="294"/>
      <c r="F20731" s="294"/>
    </row>
    <row r="20732">
      <c r="A20732" s="294"/>
      <c r="B20732" s="294"/>
      <c r="C20732" s="294"/>
      <c r="D20732" s="294"/>
      <c r="E20732" s="294"/>
      <c r="F20732" s="294"/>
    </row>
    <row r="20733">
      <c r="A20733" s="294"/>
      <c r="B20733" s="294"/>
      <c r="C20733" s="294"/>
      <c r="D20733" s="294"/>
      <c r="E20733" s="294"/>
      <c r="F20733" s="294"/>
    </row>
    <row r="20734">
      <c r="A20734" s="294" t="s">
        <v>28124</v>
      </c>
      <c r="B20734" s="294"/>
      <c r="C20734" s="294"/>
      <c r="D20734" s="294"/>
      <c r="E20734" s="294"/>
      <c r="F20734" s="294"/>
    </row>
    <row r="20735">
      <c r="A20735" s="294" t="s">
        <v>34297</v>
      </c>
      <c r="B20735" s="294"/>
      <c r="C20735" s="294"/>
      <c r="D20735" s="294"/>
      <c r="E20735" s="294"/>
      <c r="F20735" s="294"/>
    </row>
    <row r="20736">
      <c r="A20736" s="294" t="s">
        <v>34298</v>
      </c>
      <c r="B20736" s="294"/>
      <c r="C20736" s="294"/>
      <c r="D20736" s="294"/>
      <c r="E20736" s="294"/>
      <c r="F20736" s="294"/>
    </row>
    <row r="20737">
      <c r="A20737" s="294"/>
      <c r="B20737" s="294"/>
      <c r="C20737" s="294"/>
      <c r="D20737" s="294"/>
      <c r="E20737" s="294"/>
      <c r="F20737" s="294"/>
    </row>
    <row r="20738">
      <c r="A20738" s="294" t="s">
        <v>25957</v>
      </c>
      <c r="B20738" s="294"/>
      <c r="C20738" s="294"/>
      <c r="D20738" s="294"/>
      <c r="E20738" s="294"/>
      <c r="F20738" s="294"/>
    </row>
    <row r="20739">
      <c r="A20739" s="294"/>
      <c r="B20739" s="294"/>
      <c r="C20739" s="294"/>
      <c r="D20739" s="294"/>
      <c r="E20739" s="294"/>
      <c r="F20739" s="294"/>
    </row>
    <row r="20740">
      <c r="A20740" s="294" t="s">
        <v>34299</v>
      </c>
      <c r="B20740" s="294"/>
      <c r="C20740" s="294"/>
      <c r="D20740" s="294"/>
      <c r="E20740" s="294"/>
      <c r="F20740" s="294"/>
    </row>
    <row r="20741">
      <c r="A20741" s="294"/>
      <c r="B20741" s="294"/>
      <c r="C20741" s="294"/>
      <c r="D20741" s="294"/>
      <c r="E20741" s="294"/>
      <c r="F20741" s="294"/>
    </row>
    <row r="20742">
      <c r="A20742" s="294" t="s">
        <v>26193</v>
      </c>
      <c r="B20742" s="294"/>
      <c r="C20742" s="294"/>
      <c r="D20742" s="294"/>
      <c r="E20742" s="294"/>
      <c r="F20742" s="294"/>
    </row>
    <row r="20743">
      <c r="A20743" s="294"/>
      <c r="B20743" s="294"/>
      <c r="C20743" s="294"/>
      <c r="D20743" s="294"/>
      <c r="E20743" s="294"/>
      <c r="F20743" s="294"/>
    </row>
    <row r="20744">
      <c r="A20744" s="294" t="s">
        <v>26499</v>
      </c>
      <c r="B20744" s="294"/>
      <c r="C20744" s="294"/>
      <c r="D20744" s="294"/>
      <c r="E20744" s="294"/>
      <c r="F20744" s="294"/>
    </row>
    <row r="20745">
      <c r="A20745" s="294" t="s">
        <v>34139</v>
      </c>
      <c r="B20745" s="294"/>
      <c r="C20745" s="294"/>
      <c r="D20745" s="294"/>
      <c r="E20745" s="294"/>
      <c r="F20745" s="294"/>
    </row>
    <row r="20746">
      <c r="A20746" s="294" t="s">
        <v>26231</v>
      </c>
      <c r="B20746" s="294"/>
      <c r="C20746" s="294"/>
      <c r="D20746" s="294"/>
      <c r="E20746" s="294"/>
      <c r="F20746" s="294"/>
    </row>
    <row r="20747">
      <c r="A20747" s="294" t="s">
        <v>34140</v>
      </c>
      <c r="B20747" s="294"/>
      <c r="C20747" s="294"/>
      <c r="D20747" s="294"/>
      <c r="E20747" s="294"/>
      <c r="F20747" s="294"/>
    </row>
    <row r="20748">
      <c r="A20748" s="294" t="s">
        <v>31040</v>
      </c>
      <c r="B20748" s="294"/>
      <c r="C20748" s="294"/>
      <c r="D20748" s="294"/>
      <c r="E20748" s="294"/>
      <c r="F20748" s="294"/>
    </row>
    <row r="20749">
      <c r="A20749" s="294" t="s">
        <v>34300</v>
      </c>
      <c r="B20749" s="294"/>
      <c r="C20749" s="294"/>
      <c r="D20749" s="294"/>
      <c r="E20749" s="294"/>
      <c r="F20749" s="294"/>
    </row>
    <row r="20750">
      <c r="A20750" s="294" t="s">
        <v>27870</v>
      </c>
      <c r="B20750" s="294"/>
      <c r="C20750" s="294"/>
      <c r="D20750" s="294"/>
      <c r="E20750" s="294"/>
      <c r="F20750" s="294"/>
    </row>
    <row r="20751">
      <c r="A20751" s="294" t="s">
        <v>34142</v>
      </c>
      <c r="B20751" s="294"/>
      <c r="C20751" s="294"/>
      <c r="D20751" s="294"/>
      <c r="E20751" s="294"/>
      <c r="F20751" s="294"/>
    </row>
    <row r="20752">
      <c r="A20752" s="294" t="s">
        <v>33296</v>
      </c>
      <c r="B20752" s="294"/>
      <c r="C20752" s="294"/>
      <c r="D20752" s="294"/>
      <c r="E20752" s="294"/>
      <c r="F20752" s="294"/>
    </row>
    <row r="20753">
      <c r="A20753" s="294" t="s">
        <v>34301</v>
      </c>
      <c r="B20753" s="294"/>
      <c r="C20753" s="294"/>
      <c r="D20753" s="294"/>
      <c r="E20753" s="294"/>
      <c r="F20753" s="294"/>
    </row>
    <row r="20754">
      <c r="A20754" s="294" t="s">
        <v>34302</v>
      </c>
      <c r="B20754" s="294"/>
      <c r="C20754" s="294"/>
      <c r="D20754" s="294"/>
      <c r="E20754" s="294"/>
      <c r="F20754" s="294"/>
    </row>
    <row r="20755">
      <c r="A20755" s="294"/>
      <c r="B20755" s="294"/>
      <c r="C20755" s="294"/>
      <c r="D20755" s="294"/>
      <c r="E20755" s="294"/>
      <c r="F20755" s="294"/>
    </row>
    <row r="20756">
      <c r="A20756" s="294" t="s">
        <v>25967</v>
      </c>
      <c r="B20756" s="294"/>
      <c r="C20756" s="294"/>
      <c r="D20756" s="294"/>
      <c r="E20756" s="294"/>
      <c r="F20756" s="294"/>
    </row>
    <row r="20757">
      <c r="A20757" s="294"/>
      <c r="B20757" s="294"/>
      <c r="C20757" s="294"/>
      <c r="D20757" s="294"/>
      <c r="E20757" s="294"/>
      <c r="F20757" s="294"/>
    </row>
    <row r="20758">
      <c r="A20758" s="294" t="s">
        <v>34303</v>
      </c>
      <c r="B20758" s="294"/>
      <c r="C20758" s="294"/>
      <c r="D20758" s="294"/>
      <c r="E20758" s="294"/>
      <c r="F20758" s="294"/>
    </row>
    <row r="20759">
      <c r="A20759" s="294" t="s">
        <v>34304</v>
      </c>
      <c r="B20759" s="294"/>
      <c r="C20759" s="294"/>
      <c r="D20759" s="294"/>
      <c r="E20759" s="294"/>
      <c r="F20759" s="294"/>
    </row>
    <row r="20760">
      <c r="A20760" s="294" t="s">
        <v>34305</v>
      </c>
      <c r="B20760" s="294"/>
      <c r="C20760" s="294"/>
      <c r="D20760" s="294"/>
      <c r="E20760" s="294"/>
      <c r="F20760" s="294"/>
    </row>
    <row r="20761">
      <c r="A20761" s="294" t="s">
        <v>34306</v>
      </c>
      <c r="B20761" s="294"/>
      <c r="C20761" s="294"/>
      <c r="D20761" s="294"/>
      <c r="E20761" s="294"/>
      <c r="F20761" s="294"/>
    </row>
    <row r="20762">
      <c r="A20762" s="294" t="s">
        <v>34307</v>
      </c>
      <c r="B20762" s="294"/>
      <c r="C20762" s="294"/>
      <c r="D20762" s="294"/>
      <c r="E20762" s="294"/>
      <c r="F20762" s="294"/>
    </row>
    <row r="20763">
      <c r="A20763" s="294" t="s">
        <v>34308</v>
      </c>
      <c r="B20763" s="294"/>
      <c r="C20763" s="294"/>
      <c r="D20763" s="294"/>
      <c r="E20763" s="294"/>
      <c r="F20763" s="294"/>
    </row>
    <row r="20764">
      <c r="A20764" s="294" t="s">
        <v>34309</v>
      </c>
      <c r="B20764" s="294"/>
      <c r="C20764" s="294"/>
      <c r="D20764" s="294"/>
      <c r="E20764" s="294"/>
      <c r="F20764" s="294"/>
    </row>
    <row r="20765">
      <c r="A20765" s="294" t="s">
        <v>34310</v>
      </c>
      <c r="B20765" s="294"/>
      <c r="C20765" s="294"/>
      <c r="D20765" s="294"/>
      <c r="E20765" s="294"/>
      <c r="F20765" s="294"/>
    </row>
    <row r="20766">
      <c r="A20766" s="294"/>
      <c r="B20766" s="294"/>
      <c r="C20766" s="294"/>
      <c r="D20766" s="294"/>
      <c r="E20766" s="294"/>
      <c r="F20766" s="294"/>
    </row>
    <row r="20767">
      <c r="A20767" s="294" t="s">
        <v>26240</v>
      </c>
      <c r="B20767" s="294"/>
      <c r="C20767" s="294"/>
      <c r="D20767" s="294"/>
      <c r="E20767" s="294"/>
      <c r="F20767" s="294"/>
    </row>
    <row r="20768">
      <c r="A20768" s="294"/>
      <c r="B20768" s="294"/>
      <c r="C20768" s="294"/>
      <c r="D20768" s="294"/>
      <c r="E20768" s="294"/>
      <c r="F20768" s="294"/>
    </row>
    <row r="20769">
      <c r="A20769" s="294" t="s">
        <v>34311</v>
      </c>
      <c r="B20769" s="294"/>
      <c r="C20769" s="294"/>
      <c r="D20769" s="294"/>
      <c r="E20769" s="294"/>
      <c r="F20769" s="294"/>
    </row>
    <row r="20770">
      <c r="A20770" s="294" t="s">
        <v>34312</v>
      </c>
      <c r="B20770" s="294"/>
      <c r="C20770" s="294"/>
      <c r="D20770" s="294"/>
      <c r="E20770" s="294"/>
      <c r="F20770" s="294"/>
    </row>
    <row r="20771">
      <c r="A20771" s="294" t="s">
        <v>34313</v>
      </c>
      <c r="B20771" s="294"/>
      <c r="C20771" s="294"/>
      <c r="D20771" s="294"/>
      <c r="E20771" s="294"/>
      <c r="F20771" s="294"/>
    </row>
    <row r="20772">
      <c r="A20772" s="294"/>
      <c r="B20772" s="294"/>
      <c r="C20772" s="294"/>
      <c r="D20772" s="294"/>
      <c r="E20772" s="294"/>
      <c r="F20772" s="294"/>
    </row>
    <row r="20773">
      <c r="A20773" s="294" t="s">
        <v>26214</v>
      </c>
      <c r="B20773" s="294"/>
      <c r="C20773" s="294"/>
      <c r="D20773" s="294"/>
      <c r="E20773" s="294"/>
      <c r="F20773" s="294"/>
    </row>
    <row r="20774">
      <c r="A20774" s="294"/>
      <c r="B20774" s="294"/>
      <c r="C20774" s="294"/>
      <c r="D20774" s="294"/>
      <c r="E20774" s="294"/>
      <c r="F20774" s="294"/>
    </row>
    <row r="20775">
      <c r="A20775" s="294" t="s">
        <v>34314</v>
      </c>
      <c r="B20775" s="294"/>
      <c r="C20775" s="294"/>
      <c r="D20775" s="294"/>
      <c r="E20775" s="294"/>
      <c r="F20775" s="294"/>
    </row>
    <row r="20776">
      <c r="A20776" s="294" t="s">
        <v>34315</v>
      </c>
      <c r="B20776" s="294"/>
      <c r="C20776" s="294"/>
      <c r="D20776" s="294"/>
      <c r="E20776" s="294"/>
      <c r="F20776" s="294"/>
    </row>
    <row r="20777">
      <c r="A20777" s="294" t="s">
        <v>34316</v>
      </c>
      <c r="B20777" s="294"/>
      <c r="C20777" s="294"/>
      <c r="D20777" s="294"/>
      <c r="E20777" s="294"/>
      <c r="F20777" s="294"/>
    </row>
    <row r="20778">
      <c r="A20778" s="294" t="s">
        <v>34317</v>
      </c>
      <c r="B20778" s="294"/>
      <c r="C20778" s="294"/>
      <c r="D20778" s="294"/>
      <c r="E20778" s="294"/>
      <c r="F20778" s="294"/>
    </row>
    <row r="20779">
      <c r="A20779" s="294" t="s">
        <v>34318</v>
      </c>
      <c r="B20779" s="294"/>
      <c r="C20779" s="294"/>
      <c r="D20779" s="294"/>
      <c r="E20779" s="294"/>
      <c r="F20779" s="294"/>
    </row>
    <row r="20780">
      <c r="A20780" s="294"/>
      <c r="B20780" s="294"/>
      <c r="C20780" s="294"/>
      <c r="D20780" s="294"/>
      <c r="E20780" s="294"/>
      <c r="F20780" s="294"/>
    </row>
    <row r="20781">
      <c r="A20781" s="294" t="s">
        <v>26253</v>
      </c>
      <c r="B20781" s="294"/>
      <c r="C20781" s="294"/>
      <c r="D20781" s="294"/>
      <c r="E20781" s="294"/>
      <c r="F20781" s="294"/>
    </row>
    <row r="20782">
      <c r="A20782" s="294"/>
      <c r="B20782" s="294"/>
      <c r="C20782" s="294"/>
      <c r="D20782" s="294"/>
      <c r="E20782" s="294"/>
      <c r="F20782" s="294"/>
    </row>
    <row r="20783">
      <c r="A20783" s="294" t="s">
        <v>34319</v>
      </c>
      <c r="B20783" s="294"/>
      <c r="C20783" s="294"/>
      <c r="D20783" s="294"/>
      <c r="E20783" s="294"/>
      <c r="F20783" s="294"/>
    </row>
    <row r="20784">
      <c r="A20784" s="294" t="s">
        <v>34320</v>
      </c>
      <c r="B20784" s="294"/>
      <c r="C20784" s="294"/>
      <c r="D20784" s="294"/>
      <c r="E20784" s="294"/>
      <c r="F20784" s="294"/>
    </row>
    <row r="20785">
      <c r="A20785" s="294" t="s">
        <v>34321</v>
      </c>
      <c r="B20785" s="294"/>
      <c r="C20785" s="294"/>
      <c r="D20785" s="294"/>
      <c r="E20785" s="294"/>
      <c r="F20785" s="294"/>
    </row>
    <row r="20786">
      <c r="A20786" s="294" t="s">
        <v>34322</v>
      </c>
      <c r="B20786" s="294"/>
      <c r="C20786" s="294"/>
      <c r="D20786" s="294"/>
      <c r="E20786" s="294"/>
      <c r="F20786" s="294"/>
    </row>
    <row r="20787">
      <c r="A20787" s="294" t="s">
        <v>34323</v>
      </c>
      <c r="B20787" s="294"/>
      <c r="C20787" s="294"/>
      <c r="D20787" s="294"/>
      <c r="E20787" s="294"/>
      <c r="F20787" s="294"/>
    </row>
    <row r="20788">
      <c r="A20788" s="294"/>
      <c r="B20788" s="294"/>
      <c r="C20788" s="294"/>
      <c r="D20788" s="294"/>
      <c r="E20788" s="294"/>
      <c r="F20788" s="294"/>
    </row>
    <row r="20789">
      <c r="A20789" s="294"/>
      <c r="B20789" s="294"/>
      <c r="C20789" s="294"/>
      <c r="D20789" s="294"/>
      <c r="E20789" s="294"/>
      <c r="F20789" s="294"/>
    </row>
    <row r="20790">
      <c r="A20790" s="294" t="s">
        <v>28124</v>
      </c>
      <c r="B20790" s="294"/>
      <c r="C20790" s="294"/>
      <c r="D20790" s="294"/>
      <c r="E20790" s="294"/>
      <c r="F20790" s="294"/>
    </row>
    <row r="20791">
      <c r="A20791" s="294" t="s">
        <v>34324</v>
      </c>
      <c r="B20791" s="294"/>
      <c r="C20791" s="294"/>
      <c r="D20791" s="294"/>
      <c r="E20791" s="294"/>
      <c r="F20791" s="294"/>
    </row>
    <row r="20792">
      <c r="A20792" s="294" t="s">
        <v>34325</v>
      </c>
      <c r="B20792" s="294"/>
      <c r="C20792" s="294"/>
      <c r="D20792" s="294"/>
      <c r="E20792" s="294"/>
      <c r="F20792" s="294"/>
    </row>
    <row r="20793">
      <c r="A20793" s="294" t="s">
        <v>21618</v>
      </c>
      <c r="B20793" s="294"/>
      <c r="C20793" s="294"/>
      <c r="D20793" s="294"/>
      <c r="E20793" s="294"/>
      <c r="F20793" s="294"/>
    </row>
    <row r="20794">
      <c r="A20794" s="294"/>
      <c r="B20794" s="294"/>
      <c r="C20794" s="294"/>
      <c r="D20794" s="294"/>
      <c r="E20794" s="294"/>
      <c r="F20794" s="294"/>
    </row>
    <row r="20795">
      <c r="A20795" s="294"/>
      <c r="B20795" s="294"/>
      <c r="C20795" s="294"/>
      <c r="D20795" s="294"/>
      <c r="E20795" s="294"/>
      <c r="F20795" s="294"/>
    </row>
    <row r="20796">
      <c r="A20796" s="294" t="s">
        <v>22512</v>
      </c>
      <c r="B20796" s="294"/>
      <c r="C20796" s="294"/>
      <c r="D20796" s="294"/>
      <c r="E20796" s="294"/>
      <c r="F20796" s="294"/>
    </row>
    <row r="20797">
      <c r="A20797" s="294" t="s">
        <v>24873</v>
      </c>
      <c r="B20797" s="294"/>
      <c r="C20797" s="294"/>
      <c r="D20797" s="294"/>
      <c r="E20797" s="294"/>
      <c r="F20797" s="294"/>
    </row>
    <row r="20798">
      <c r="A20798" s="294"/>
      <c r="B20798" s="294"/>
      <c r="C20798" s="294"/>
      <c r="D20798" s="294"/>
      <c r="E20798" s="294"/>
      <c r="F20798" s="294"/>
    </row>
    <row r="20799">
      <c r="A20799" s="294" t="s">
        <v>34326</v>
      </c>
      <c r="B20799" s="294"/>
      <c r="C20799" s="294"/>
      <c r="D20799" s="294"/>
      <c r="E20799" s="294"/>
      <c r="F20799" s="294"/>
    </row>
    <row r="20800">
      <c r="A20800" s="294" t="s">
        <v>34327</v>
      </c>
      <c r="B20800" s="294"/>
      <c r="C20800" s="294"/>
      <c r="D20800" s="294"/>
      <c r="E20800" s="294"/>
      <c r="F20800" s="294"/>
    </row>
    <row r="20801">
      <c r="A20801" s="294" t="s">
        <v>34328</v>
      </c>
      <c r="B20801" s="294"/>
      <c r="C20801" s="294"/>
      <c r="D20801" s="294"/>
      <c r="E20801" s="294"/>
      <c r="F20801" s="294"/>
    </row>
    <row r="20802">
      <c r="A20802" s="294" t="s">
        <v>34329</v>
      </c>
      <c r="B20802" s="294"/>
      <c r="C20802" s="294"/>
      <c r="D20802" s="294"/>
      <c r="E20802" s="294"/>
      <c r="F20802" s="294"/>
    </row>
    <row r="20803">
      <c r="A20803" s="294" t="s">
        <v>34330</v>
      </c>
      <c r="B20803" s="294"/>
      <c r="C20803" s="294"/>
      <c r="D20803" s="294"/>
      <c r="E20803" s="294"/>
      <c r="F20803" s="294"/>
    </row>
    <row r="20804">
      <c r="A20804" s="294" t="s">
        <v>34331</v>
      </c>
      <c r="B20804" s="294"/>
      <c r="C20804" s="294"/>
      <c r="D20804" s="294"/>
      <c r="E20804" s="294"/>
      <c r="F20804" s="294"/>
    </row>
    <row r="20805">
      <c r="A20805" s="294" t="s">
        <v>34332</v>
      </c>
      <c r="B20805" s="294"/>
      <c r="C20805" s="294"/>
      <c r="D20805" s="294"/>
      <c r="E20805" s="294"/>
      <c r="F20805" s="294"/>
    </row>
    <row r="20806">
      <c r="A20806" s="294" t="s">
        <v>34333</v>
      </c>
      <c r="B20806" s="294"/>
      <c r="C20806" s="294"/>
      <c r="D20806" s="294"/>
      <c r="E20806" s="294"/>
      <c r="F20806" s="294"/>
    </row>
    <row r="20807">
      <c r="A20807" s="294" t="s">
        <v>24487</v>
      </c>
      <c r="B20807" s="294"/>
      <c r="C20807" s="294"/>
      <c r="D20807" s="294"/>
      <c r="E20807" s="294"/>
      <c r="F20807" s="294"/>
    </row>
    <row r="20808">
      <c r="A20808" s="294" t="s">
        <v>34334</v>
      </c>
      <c r="B20808" s="294"/>
      <c r="C20808" s="294"/>
      <c r="D20808" s="294"/>
      <c r="E20808" s="294"/>
      <c r="F20808" s="294"/>
    </row>
    <row r="20809">
      <c r="A20809" s="294" t="s">
        <v>34335</v>
      </c>
      <c r="B20809" s="294"/>
      <c r="C20809" s="294"/>
      <c r="D20809" s="294"/>
      <c r="E20809" s="294"/>
      <c r="F20809" s="294"/>
    </row>
    <row r="20810">
      <c r="A20810" s="294"/>
      <c r="B20810" s="294"/>
      <c r="C20810" s="294"/>
      <c r="D20810" s="294"/>
      <c r="E20810" s="294"/>
      <c r="F20810" s="294"/>
    </row>
    <row r="20811">
      <c r="A20811" s="294" t="s">
        <v>21846</v>
      </c>
      <c r="B20811" s="294"/>
      <c r="C20811" s="294"/>
      <c r="D20811" s="294"/>
      <c r="E20811" s="294"/>
      <c r="F20811" s="294"/>
    </row>
    <row r="20812">
      <c r="A20812" s="294"/>
      <c r="B20812" s="294"/>
      <c r="C20812" s="294"/>
      <c r="D20812" s="294"/>
      <c r="E20812" s="294"/>
      <c r="F20812" s="294"/>
    </row>
    <row r="20813">
      <c r="A20813" s="294" t="s">
        <v>34336</v>
      </c>
      <c r="B20813" s="294"/>
      <c r="C20813" s="294"/>
      <c r="D20813" s="294"/>
      <c r="E20813" s="294"/>
      <c r="F20813" s="294"/>
    </row>
    <row r="20814">
      <c r="A20814" s="294" t="s">
        <v>34337</v>
      </c>
      <c r="B20814" s="294"/>
      <c r="C20814" s="294"/>
      <c r="D20814" s="294"/>
      <c r="E20814" s="294"/>
      <c r="F20814" s="294"/>
    </row>
    <row r="20815">
      <c r="A20815" s="294" t="s">
        <v>34338</v>
      </c>
      <c r="B20815" s="294"/>
      <c r="C20815" s="294"/>
      <c r="D20815" s="294"/>
      <c r="E20815" s="294"/>
      <c r="F20815" s="294"/>
    </row>
    <row r="20816">
      <c r="A20816" s="294" t="s">
        <v>34339</v>
      </c>
      <c r="B20816" s="294"/>
      <c r="C20816" s="294"/>
      <c r="D20816" s="294"/>
      <c r="E20816" s="294"/>
      <c r="F20816" s="294"/>
    </row>
    <row r="20817">
      <c r="A20817" s="294" t="s">
        <v>34340</v>
      </c>
      <c r="B20817" s="294"/>
      <c r="C20817" s="294"/>
      <c r="D20817" s="294"/>
      <c r="E20817" s="294"/>
      <c r="F20817" s="294"/>
    </row>
    <row r="20818">
      <c r="A20818" s="294" t="s">
        <v>34341</v>
      </c>
      <c r="B20818" s="294"/>
      <c r="C20818" s="294"/>
      <c r="D20818" s="294"/>
      <c r="E20818" s="294"/>
      <c r="F20818" s="294"/>
    </row>
    <row r="20819">
      <c r="A20819" s="294" t="s">
        <v>34342</v>
      </c>
      <c r="B20819" s="294"/>
      <c r="C20819" s="294"/>
      <c r="D20819" s="294"/>
      <c r="E20819" s="294"/>
      <c r="F20819" s="294"/>
    </row>
    <row r="20820">
      <c r="A20820" s="294"/>
      <c r="B20820" s="294"/>
      <c r="C20820" s="294"/>
      <c r="D20820" s="294"/>
      <c r="E20820" s="294"/>
      <c r="F20820" s="294"/>
    </row>
    <row r="20821">
      <c r="A20821" s="294" t="s">
        <v>21945</v>
      </c>
      <c r="B20821" s="294"/>
      <c r="C20821" s="294"/>
      <c r="D20821" s="294"/>
      <c r="E20821" s="294"/>
      <c r="F20821" s="294"/>
    </row>
    <row r="20822">
      <c r="A20822" s="294" t="s">
        <v>23068</v>
      </c>
      <c r="B20822" s="294"/>
      <c r="C20822" s="294"/>
      <c r="D20822" s="294"/>
      <c r="E20822" s="294"/>
      <c r="F20822" s="294"/>
    </row>
    <row r="20823">
      <c r="A20823" s="294"/>
      <c r="B20823" s="294"/>
      <c r="C20823" s="294"/>
      <c r="D20823" s="294"/>
      <c r="E20823" s="294"/>
      <c r="F20823" s="294"/>
    </row>
    <row r="20824">
      <c r="A20824" s="294" t="s">
        <v>34343</v>
      </c>
      <c r="B20824" s="294"/>
      <c r="C20824" s="294"/>
      <c r="D20824" s="294"/>
      <c r="E20824" s="294"/>
      <c r="F20824" s="294"/>
    </row>
    <row r="20825">
      <c r="A20825" s="294" t="s">
        <v>34344</v>
      </c>
      <c r="B20825" s="294"/>
      <c r="C20825" s="294"/>
      <c r="D20825" s="294"/>
      <c r="E20825" s="294"/>
      <c r="F20825" s="294"/>
    </row>
    <row r="20826">
      <c r="A20826" s="294" t="s">
        <v>34345</v>
      </c>
      <c r="B20826" s="294"/>
      <c r="C20826" s="294"/>
      <c r="D20826" s="294"/>
      <c r="E20826" s="294"/>
      <c r="F20826" s="294"/>
    </row>
    <row r="20827">
      <c r="A20827" s="294" t="s">
        <v>34346</v>
      </c>
      <c r="B20827" s="294"/>
      <c r="C20827" s="294"/>
      <c r="D20827" s="294"/>
      <c r="E20827" s="294"/>
      <c r="F20827" s="294"/>
    </row>
    <row r="20828">
      <c r="A20828" s="294" t="s">
        <v>34347</v>
      </c>
      <c r="B20828" s="294"/>
      <c r="C20828" s="294"/>
      <c r="D20828" s="294"/>
      <c r="E20828" s="294"/>
      <c r="F20828" s="294"/>
    </row>
    <row r="20829">
      <c r="A20829" s="294" t="s">
        <v>34348</v>
      </c>
      <c r="B20829" s="294"/>
      <c r="C20829" s="294"/>
      <c r="D20829" s="294"/>
      <c r="E20829" s="294"/>
      <c r="F20829" s="294"/>
    </row>
    <row r="20830">
      <c r="A20830" s="294" t="s">
        <v>34349</v>
      </c>
      <c r="B20830" s="294"/>
      <c r="C20830" s="294"/>
      <c r="D20830" s="294"/>
      <c r="E20830" s="294"/>
      <c r="F20830" s="294"/>
    </row>
    <row r="20831">
      <c r="A20831" s="294" t="s">
        <v>34350</v>
      </c>
      <c r="B20831" s="294"/>
      <c r="C20831" s="294"/>
      <c r="D20831" s="294"/>
      <c r="E20831" s="294"/>
      <c r="F20831" s="294"/>
    </row>
    <row r="20832">
      <c r="A20832" s="294" t="s">
        <v>34351</v>
      </c>
      <c r="B20832" s="294"/>
      <c r="C20832" s="294"/>
      <c r="D20832" s="294"/>
      <c r="E20832" s="294"/>
      <c r="F20832" s="294"/>
    </row>
    <row r="20833">
      <c r="A20833" s="294" t="s">
        <v>34352</v>
      </c>
      <c r="B20833" s="294"/>
      <c r="C20833" s="294"/>
      <c r="D20833" s="294"/>
      <c r="E20833" s="294"/>
      <c r="F20833" s="294"/>
    </row>
    <row r="20834">
      <c r="A20834" s="294"/>
      <c r="B20834" s="294"/>
      <c r="C20834" s="294"/>
      <c r="D20834" s="294"/>
      <c r="E20834" s="294"/>
      <c r="F20834" s="294"/>
    </row>
    <row r="20835">
      <c r="A20835" s="294"/>
      <c r="B20835" s="294"/>
      <c r="C20835" s="294"/>
      <c r="D20835" s="294"/>
      <c r="E20835" s="294"/>
      <c r="F20835" s="294"/>
    </row>
    <row r="20836">
      <c r="A20836" s="294" t="s">
        <v>21401</v>
      </c>
      <c r="B20836" s="294"/>
      <c r="C20836" s="294"/>
      <c r="D20836" s="294"/>
      <c r="E20836" s="294"/>
      <c r="F20836" s="294"/>
    </row>
    <row r="20837">
      <c r="A20837" s="294"/>
      <c r="B20837" s="294"/>
      <c r="C20837" s="294"/>
      <c r="D20837" s="294"/>
      <c r="E20837" s="294"/>
      <c r="F20837" s="294"/>
    </row>
    <row r="20838">
      <c r="A20838" s="294" t="s">
        <v>34353</v>
      </c>
      <c r="B20838" s="294"/>
      <c r="C20838" s="294"/>
      <c r="D20838" s="294"/>
      <c r="E20838" s="294"/>
      <c r="F20838" s="294"/>
    </row>
    <row r="20839">
      <c r="A20839" s="294" t="s">
        <v>34354</v>
      </c>
      <c r="B20839" s="294"/>
      <c r="C20839" s="294"/>
      <c r="D20839" s="294"/>
      <c r="E20839" s="294"/>
      <c r="F20839" s="294"/>
    </row>
    <row r="20840">
      <c r="A20840" s="294" t="s">
        <v>34355</v>
      </c>
      <c r="B20840" s="294"/>
      <c r="C20840" s="294"/>
      <c r="D20840" s="294"/>
      <c r="E20840" s="294"/>
      <c r="F20840" s="294"/>
    </row>
    <row r="20841">
      <c r="A20841" s="294" t="s">
        <v>34356</v>
      </c>
      <c r="B20841" s="294"/>
      <c r="C20841" s="294"/>
      <c r="D20841" s="294"/>
      <c r="E20841" s="294"/>
      <c r="F20841" s="294"/>
    </row>
    <row r="20842">
      <c r="A20842" s="294" t="s">
        <v>34357</v>
      </c>
      <c r="B20842" s="294"/>
      <c r="C20842" s="294"/>
      <c r="D20842" s="294"/>
      <c r="E20842" s="294"/>
      <c r="F20842" s="294"/>
    </row>
    <row r="20843">
      <c r="A20843" s="294" t="s">
        <v>34358</v>
      </c>
      <c r="B20843" s="294"/>
      <c r="C20843" s="294"/>
      <c r="D20843" s="294"/>
      <c r="E20843" s="294"/>
      <c r="F20843" s="294"/>
    </row>
    <row r="20844">
      <c r="A20844" s="294" t="s">
        <v>34359</v>
      </c>
      <c r="B20844" s="294"/>
      <c r="C20844" s="294"/>
      <c r="D20844" s="294"/>
      <c r="E20844" s="294"/>
      <c r="F20844" s="294"/>
    </row>
    <row r="20845">
      <c r="A20845" s="294" t="s">
        <v>34360</v>
      </c>
      <c r="B20845" s="294"/>
      <c r="C20845" s="294"/>
      <c r="D20845" s="294"/>
      <c r="E20845" s="294"/>
      <c r="F20845" s="294"/>
    </row>
    <row r="20846">
      <c r="A20846" s="294"/>
      <c r="B20846" s="294"/>
      <c r="C20846" s="294"/>
      <c r="D20846" s="294"/>
      <c r="E20846" s="294"/>
      <c r="F20846" s="294"/>
    </row>
    <row r="20847">
      <c r="A20847" s="294" t="s">
        <v>21407</v>
      </c>
      <c r="B20847" s="294"/>
      <c r="C20847" s="294"/>
      <c r="D20847" s="294"/>
      <c r="E20847" s="294"/>
      <c r="F20847" s="294"/>
    </row>
    <row r="20848">
      <c r="A20848" s="294"/>
      <c r="B20848" s="294"/>
      <c r="C20848" s="294"/>
      <c r="D20848" s="294"/>
      <c r="E20848" s="294"/>
      <c r="F20848" s="294"/>
    </row>
    <row r="20849">
      <c r="A20849" s="294" t="s">
        <v>34361</v>
      </c>
      <c r="B20849" s="294"/>
      <c r="C20849" s="294"/>
      <c r="D20849" s="294"/>
      <c r="E20849" s="294"/>
      <c r="F20849" s="294"/>
    </row>
    <row r="20850">
      <c r="A20850" s="294" t="s">
        <v>34362</v>
      </c>
      <c r="B20850" s="294"/>
      <c r="C20850" s="294"/>
      <c r="D20850" s="294"/>
      <c r="E20850" s="294"/>
      <c r="F20850" s="294"/>
    </row>
    <row r="20851">
      <c r="A20851" s="294" t="s">
        <v>34363</v>
      </c>
      <c r="B20851" s="294"/>
      <c r="C20851" s="294"/>
      <c r="D20851" s="294"/>
      <c r="E20851" s="294"/>
      <c r="F20851" s="294"/>
    </row>
    <row r="20852">
      <c r="A20852" s="294" t="s">
        <v>34364</v>
      </c>
      <c r="B20852" s="294"/>
      <c r="C20852" s="294"/>
      <c r="D20852" s="294"/>
      <c r="E20852" s="294"/>
      <c r="F20852" s="294"/>
    </row>
    <row r="20853">
      <c r="A20853" s="294" t="s">
        <v>34365</v>
      </c>
      <c r="B20853" s="294"/>
      <c r="C20853" s="294"/>
      <c r="D20853" s="294"/>
      <c r="E20853" s="294"/>
      <c r="F20853" s="294"/>
    </row>
    <row r="20854">
      <c r="A20854" s="294" t="s">
        <v>34366</v>
      </c>
      <c r="B20854" s="294"/>
      <c r="C20854" s="294"/>
      <c r="D20854" s="294"/>
      <c r="E20854" s="294"/>
      <c r="F20854" s="294"/>
    </row>
    <row r="20855">
      <c r="A20855" s="294" t="s">
        <v>34367</v>
      </c>
      <c r="B20855" s="294"/>
      <c r="C20855" s="294"/>
      <c r="D20855" s="294"/>
      <c r="E20855" s="294"/>
      <c r="F20855" s="294"/>
    </row>
    <row r="20856">
      <c r="A20856" s="294" t="s">
        <v>34368</v>
      </c>
      <c r="B20856" s="294"/>
      <c r="C20856" s="294"/>
      <c r="D20856" s="294"/>
      <c r="E20856" s="294"/>
      <c r="F20856" s="294"/>
    </row>
    <row r="20857">
      <c r="A20857" s="294" t="s">
        <v>34369</v>
      </c>
      <c r="B20857" s="294"/>
      <c r="C20857" s="294"/>
      <c r="D20857" s="294"/>
      <c r="E20857" s="294"/>
      <c r="F20857" s="294"/>
    </row>
    <row r="20858">
      <c r="A20858" s="294" t="s">
        <v>34370</v>
      </c>
      <c r="B20858" s="294"/>
      <c r="C20858" s="294"/>
      <c r="D20858" s="294"/>
      <c r="E20858" s="294"/>
      <c r="F20858" s="294"/>
    </row>
    <row r="20859">
      <c r="A20859" s="294" t="s">
        <v>34371</v>
      </c>
      <c r="B20859" s="294"/>
      <c r="C20859" s="294"/>
      <c r="D20859" s="294"/>
      <c r="E20859" s="294"/>
      <c r="F20859" s="294"/>
    </row>
    <row r="20860">
      <c r="A20860" s="294" t="s">
        <v>34372</v>
      </c>
      <c r="B20860" s="294"/>
      <c r="C20860" s="294"/>
      <c r="D20860" s="294"/>
      <c r="E20860" s="294"/>
      <c r="F20860" s="294"/>
    </row>
    <row r="20861">
      <c r="A20861" s="294" t="s">
        <v>34373</v>
      </c>
      <c r="B20861" s="294"/>
      <c r="C20861" s="294"/>
      <c r="D20861" s="294"/>
      <c r="E20861" s="294"/>
      <c r="F20861" s="294"/>
    </row>
    <row r="20862">
      <c r="A20862" s="294"/>
      <c r="B20862" s="294"/>
      <c r="C20862" s="294"/>
      <c r="D20862" s="294"/>
      <c r="E20862" s="294"/>
      <c r="F20862" s="294"/>
    </row>
    <row r="20863">
      <c r="A20863" s="294" t="s">
        <v>21990</v>
      </c>
      <c r="B20863" s="294"/>
      <c r="C20863" s="294"/>
      <c r="D20863" s="294"/>
      <c r="E20863" s="294"/>
      <c r="F20863" s="294"/>
    </row>
    <row r="20864">
      <c r="A20864" s="294"/>
      <c r="B20864" s="294"/>
      <c r="C20864" s="294"/>
      <c r="D20864" s="294"/>
      <c r="E20864" s="294"/>
      <c r="F20864" s="294"/>
    </row>
    <row r="20865">
      <c r="A20865" s="294" t="s">
        <v>34374</v>
      </c>
      <c r="B20865" s="294"/>
      <c r="C20865" s="294"/>
      <c r="D20865" s="294"/>
      <c r="E20865" s="294"/>
      <c r="F20865" s="294"/>
    </row>
    <row r="20866">
      <c r="A20866" s="294" t="s">
        <v>34375</v>
      </c>
      <c r="B20866" s="294"/>
      <c r="C20866" s="294"/>
      <c r="D20866" s="294"/>
      <c r="E20866" s="294"/>
      <c r="F20866" s="294"/>
    </row>
    <row r="20867">
      <c r="A20867" s="294" t="s">
        <v>34376</v>
      </c>
      <c r="B20867" s="294"/>
      <c r="C20867" s="294"/>
      <c r="D20867" s="294"/>
      <c r="E20867" s="294"/>
      <c r="F20867" s="294"/>
    </row>
    <row r="20868">
      <c r="A20868" s="294" t="s">
        <v>34377</v>
      </c>
      <c r="B20868" s="294"/>
      <c r="C20868" s="294"/>
      <c r="D20868" s="294"/>
      <c r="E20868" s="294"/>
      <c r="F20868" s="294"/>
    </row>
    <row r="20869">
      <c r="A20869" s="294" t="s">
        <v>34378</v>
      </c>
      <c r="B20869" s="294"/>
      <c r="C20869" s="294"/>
      <c r="D20869" s="294"/>
      <c r="E20869" s="294"/>
      <c r="F20869" s="294"/>
    </row>
    <row r="20870">
      <c r="A20870" s="294" t="s">
        <v>34379</v>
      </c>
      <c r="B20870" s="294"/>
      <c r="C20870" s="294"/>
      <c r="D20870" s="294"/>
      <c r="E20870" s="294"/>
      <c r="F20870" s="294"/>
    </row>
    <row r="20871">
      <c r="A20871" s="294" t="s">
        <v>34380</v>
      </c>
      <c r="B20871" s="294"/>
      <c r="C20871" s="294"/>
      <c r="D20871" s="294"/>
      <c r="E20871" s="294"/>
      <c r="F20871" s="294"/>
    </row>
    <row r="20872">
      <c r="A20872" s="294" t="s">
        <v>34381</v>
      </c>
      <c r="B20872" s="294"/>
      <c r="C20872" s="294"/>
      <c r="D20872" s="294"/>
      <c r="E20872" s="294"/>
      <c r="F20872" s="294"/>
    </row>
    <row r="20873">
      <c r="A20873" s="294" t="s">
        <v>34382</v>
      </c>
      <c r="B20873" s="294"/>
      <c r="C20873" s="294"/>
      <c r="D20873" s="294"/>
      <c r="E20873" s="294"/>
      <c r="F20873" s="294"/>
    </row>
    <row r="20874">
      <c r="A20874" s="294" t="s">
        <v>34383</v>
      </c>
      <c r="B20874" s="294"/>
      <c r="C20874" s="294"/>
      <c r="D20874" s="294"/>
      <c r="E20874" s="294"/>
      <c r="F20874" s="294"/>
    </row>
    <row r="20875">
      <c r="A20875" s="294"/>
      <c r="B20875" s="294"/>
      <c r="C20875" s="294"/>
      <c r="D20875" s="294"/>
      <c r="E20875" s="294"/>
      <c r="F20875" s="294"/>
    </row>
    <row r="20876">
      <c r="A20876" s="294" t="s">
        <v>28124</v>
      </c>
      <c r="B20876" s="294"/>
      <c r="C20876" s="294"/>
      <c r="D20876" s="294"/>
      <c r="E20876" s="294"/>
      <c r="F20876" s="294"/>
    </row>
    <row r="20877">
      <c r="A20877" s="294" t="s">
        <v>34384</v>
      </c>
      <c r="B20877" s="294"/>
      <c r="C20877" s="294"/>
      <c r="D20877" s="294"/>
      <c r="E20877" s="294"/>
      <c r="F20877" s="294"/>
    </row>
    <row r="20878">
      <c r="A20878" s="294" t="s">
        <v>34325</v>
      </c>
      <c r="B20878" s="294"/>
      <c r="C20878" s="294"/>
      <c r="D20878" s="294"/>
      <c r="E20878" s="294"/>
      <c r="F20878" s="294"/>
    </row>
    <row r="20879">
      <c r="A20879" s="294" t="s">
        <v>21672</v>
      </c>
      <c r="B20879" s="294"/>
      <c r="C20879" s="294"/>
      <c r="D20879" s="294"/>
      <c r="E20879" s="294"/>
      <c r="F20879" s="294"/>
    </row>
    <row r="20880">
      <c r="A20880" s="294"/>
      <c r="B20880" s="294"/>
      <c r="C20880" s="294"/>
      <c r="D20880" s="294"/>
      <c r="E20880" s="294"/>
      <c r="F20880" s="294"/>
    </row>
    <row r="20881">
      <c r="A20881" s="294"/>
      <c r="B20881" s="294"/>
      <c r="C20881" s="294"/>
      <c r="D20881" s="294"/>
      <c r="E20881" s="294"/>
      <c r="F20881" s="294"/>
    </row>
    <row r="20882">
      <c r="A20882" s="294" t="s">
        <v>23007</v>
      </c>
      <c r="B20882" s="294"/>
      <c r="C20882" s="294"/>
      <c r="D20882" s="294"/>
      <c r="E20882" s="294"/>
      <c r="F20882" s="294"/>
    </row>
    <row r="20883">
      <c r="A20883" s="294"/>
      <c r="B20883" s="294"/>
      <c r="C20883" s="294"/>
      <c r="D20883" s="294"/>
      <c r="E20883" s="294"/>
      <c r="F20883" s="294"/>
    </row>
    <row r="20884">
      <c r="A20884" s="294" t="s">
        <v>34385</v>
      </c>
      <c r="B20884" s="294"/>
      <c r="C20884" s="294"/>
      <c r="D20884" s="294"/>
      <c r="E20884" s="294"/>
      <c r="F20884" s="294"/>
    </row>
    <row r="20885">
      <c r="A20885" s="294" t="s">
        <v>34386</v>
      </c>
      <c r="B20885" s="294"/>
      <c r="C20885" s="294"/>
      <c r="D20885" s="294"/>
      <c r="E20885" s="294"/>
      <c r="F20885" s="294"/>
    </row>
    <row r="20886">
      <c r="A20886" s="294" t="s">
        <v>34387</v>
      </c>
      <c r="B20886" s="294"/>
      <c r="C20886" s="294"/>
      <c r="D20886" s="294"/>
      <c r="E20886" s="294"/>
      <c r="F20886" s="294"/>
    </row>
    <row r="20887">
      <c r="A20887" s="294" t="s">
        <v>34388</v>
      </c>
      <c r="B20887" s="294"/>
      <c r="C20887" s="294"/>
      <c r="D20887" s="294"/>
      <c r="E20887" s="294"/>
      <c r="F20887" s="294"/>
    </row>
    <row r="20888">
      <c r="A20888" s="294" t="s">
        <v>34389</v>
      </c>
      <c r="B20888" s="294"/>
      <c r="C20888" s="294"/>
      <c r="D20888" s="294"/>
      <c r="E20888" s="294"/>
      <c r="F20888" s="294"/>
    </row>
    <row r="20889">
      <c r="A20889" s="294" t="s">
        <v>34390</v>
      </c>
      <c r="B20889" s="294"/>
      <c r="C20889" s="294"/>
      <c r="D20889" s="294"/>
      <c r="E20889" s="294"/>
      <c r="F20889" s="294"/>
    </row>
    <row r="20890">
      <c r="A20890" s="294" t="s">
        <v>34391</v>
      </c>
      <c r="B20890" s="294"/>
      <c r="C20890" s="294"/>
      <c r="D20890" s="294"/>
      <c r="E20890" s="294"/>
      <c r="F20890" s="294"/>
    </row>
    <row r="20891">
      <c r="A20891" s="294" t="s">
        <v>34392</v>
      </c>
      <c r="B20891" s="294"/>
      <c r="C20891" s="294"/>
      <c r="D20891" s="294"/>
      <c r="E20891" s="294"/>
      <c r="F20891" s="294"/>
    </row>
    <row r="20892">
      <c r="A20892" s="294" t="s">
        <v>34393</v>
      </c>
      <c r="B20892" s="294"/>
      <c r="C20892" s="294"/>
      <c r="D20892" s="294"/>
      <c r="E20892" s="294"/>
      <c r="F20892" s="294"/>
    </row>
    <row r="20893">
      <c r="A20893" s="294" t="s">
        <v>34394</v>
      </c>
      <c r="B20893" s="294"/>
      <c r="C20893" s="294"/>
      <c r="D20893" s="294"/>
      <c r="E20893" s="294"/>
      <c r="F20893" s="294"/>
    </row>
    <row r="20894">
      <c r="A20894" s="294" t="s">
        <v>21305</v>
      </c>
      <c r="B20894" s="294"/>
      <c r="C20894" s="294"/>
      <c r="D20894" s="294"/>
      <c r="E20894" s="294"/>
      <c r="F20894" s="294"/>
    </row>
    <row r="20895">
      <c r="A20895" s="294" t="s">
        <v>24466</v>
      </c>
      <c r="B20895" s="294"/>
      <c r="C20895" s="294"/>
      <c r="D20895" s="294"/>
      <c r="E20895" s="294"/>
      <c r="F20895" s="294"/>
    </row>
    <row r="20896">
      <c r="A20896" s="294" t="s">
        <v>26065</v>
      </c>
      <c r="B20896" s="294"/>
      <c r="C20896" s="294"/>
      <c r="D20896" s="294"/>
      <c r="E20896" s="294"/>
      <c r="F20896" s="294"/>
    </row>
    <row r="20897">
      <c r="A20897" s="294"/>
      <c r="B20897" s="294"/>
      <c r="C20897" s="294"/>
      <c r="D20897" s="294"/>
      <c r="E20897" s="294"/>
      <c r="F20897" s="294"/>
    </row>
    <row r="20898">
      <c r="A20898" s="294" t="s">
        <v>34395</v>
      </c>
      <c r="B20898" s="294"/>
      <c r="C20898" s="294"/>
      <c r="D20898" s="294"/>
      <c r="E20898" s="294"/>
      <c r="F20898" s="294"/>
    </row>
    <row r="20899">
      <c r="A20899" s="294" t="s">
        <v>34396</v>
      </c>
      <c r="B20899" s="294"/>
      <c r="C20899" s="294"/>
      <c r="D20899" s="294"/>
      <c r="E20899" s="294"/>
      <c r="F20899" s="294"/>
    </row>
    <row r="20900">
      <c r="A20900" s="294" t="s">
        <v>34397</v>
      </c>
      <c r="B20900" s="294"/>
      <c r="C20900" s="294"/>
      <c r="D20900" s="294"/>
      <c r="E20900" s="294"/>
      <c r="F20900" s="294"/>
    </row>
    <row r="20901">
      <c r="A20901" s="294" t="s">
        <v>34398</v>
      </c>
      <c r="B20901" s="294"/>
      <c r="C20901" s="294"/>
      <c r="D20901" s="294"/>
      <c r="E20901" s="294"/>
      <c r="F20901" s="294"/>
    </row>
    <row r="20902">
      <c r="A20902" s="294" t="s">
        <v>34399</v>
      </c>
      <c r="B20902" s="294"/>
      <c r="C20902" s="294"/>
      <c r="D20902" s="294"/>
      <c r="E20902" s="294"/>
      <c r="F20902" s="294"/>
    </row>
    <row r="20903">
      <c r="A20903" s="294" t="s">
        <v>34400</v>
      </c>
      <c r="B20903" s="294"/>
      <c r="C20903" s="294"/>
      <c r="D20903" s="294"/>
      <c r="E20903" s="294"/>
      <c r="F20903" s="294"/>
    </row>
    <row r="20904">
      <c r="A20904" s="294" t="s">
        <v>34401</v>
      </c>
      <c r="B20904" s="294"/>
      <c r="C20904" s="294"/>
      <c r="D20904" s="294"/>
      <c r="E20904" s="294"/>
      <c r="F20904" s="294"/>
    </row>
    <row r="20905">
      <c r="A20905" s="294" t="s">
        <v>34402</v>
      </c>
      <c r="B20905" s="294"/>
      <c r="C20905" s="294"/>
      <c r="D20905" s="294"/>
      <c r="E20905" s="294"/>
      <c r="F20905" s="294"/>
    </row>
    <row r="20906">
      <c r="A20906" s="294"/>
      <c r="B20906" s="294"/>
      <c r="C20906" s="294"/>
      <c r="D20906" s="294"/>
      <c r="E20906" s="294"/>
      <c r="F20906" s="294"/>
    </row>
    <row r="20907">
      <c r="A20907" s="294" t="s">
        <v>22663</v>
      </c>
      <c r="B20907" s="294"/>
      <c r="C20907" s="294"/>
      <c r="D20907" s="294"/>
      <c r="E20907" s="294"/>
      <c r="F20907" s="294"/>
    </row>
    <row r="20908">
      <c r="A20908" s="294"/>
      <c r="B20908" s="294"/>
      <c r="C20908" s="294"/>
      <c r="D20908" s="294"/>
      <c r="E20908" s="294"/>
      <c r="F20908" s="294"/>
    </row>
    <row r="20909">
      <c r="A20909" s="294" t="s">
        <v>34403</v>
      </c>
      <c r="B20909" s="294"/>
      <c r="C20909" s="294"/>
      <c r="D20909" s="294"/>
      <c r="E20909" s="294"/>
      <c r="F20909" s="294"/>
    </row>
    <row r="20910">
      <c r="A20910" s="294" t="s">
        <v>25051</v>
      </c>
      <c r="B20910" s="294"/>
      <c r="C20910" s="294"/>
      <c r="D20910" s="294"/>
      <c r="E20910" s="294"/>
      <c r="F20910" s="294"/>
    </row>
    <row r="20911">
      <c r="A20911" s="294" t="s">
        <v>34404</v>
      </c>
      <c r="B20911" s="294"/>
      <c r="C20911" s="294"/>
      <c r="D20911" s="294"/>
      <c r="E20911" s="294"/>
      <c r="F20911" s="294"/>
    </row>
    <row r="20912">
      <c r="A20912" s="294" t="s">
        <v>34405</v>
      </c>
      <c r="B20912" s="294"/>
      <c r="C20912" s="294"/>
      <c r="D20912" s="294"/>
      <c r="E20912" s="294"/>
      <c r="F20912" s="294"/>
    </row>
    <row r="20913">
      <c r="A20913" s="294" t="s">
        <v>26082</v>
      </c>
      <c r="B20913" s="294"/>
      <c r="C20913" s="294"/>
      <c r="D20913" s="294"/>
      <c r="E20913" s="294"/>
      <c r="F20913" s="294"/>
    </row>
    <row r="20914">
      <c r="A20914" s="294" t="s">
        <v>34406</v>
      </c>
      <c r="B20914" s="294"/>
      <c r="C20914" s="294"/>
      <c r="D20914" s="294"/>
      <c r="E20914" s="294"/>
      <c r="F20914" s="294"/>
    </row>
    <row r="20915">
      <c r="A20915" s="294" t="s">
        <v>34407</v>
      </c>
      <c r="B20915" s="294"/>
      <c r="C20915" s="294"/>
      <c r="D20915" s="294"/>
      <c r="E20915" s="294"/>
      <c r="F20915" s="294"/>
    </row>
    <row r="20916">
      <c r="A20916" s="294" t="s">
        <v>34408</v>
      </c>
      <c r="B20916" s="294"/>
      <c r="C20916" s="294"/>
      <c r="D20916" s="294"/>
      <c r="E20916" s="294"/>
      <c r="F20916" s="294"/>
    </row>
    <row r="20917">
      <c r="A20917" s="294" t="s">
        <v>34409</v>
      </c>
      <c r="B20917" s="294"/>
      <c r="C20917" s="294"/>
      <c r="D20917" s="294"/>
      <c r="E20917" s="294"/>
      <c r="F20917" s="294"/>
    </row>
    <row r="20918">
      <c r="A20918" s="294" t="s">
        <v>34410</v>
      </c>
      <c r="B20918" s="294"/>
      <c r="C20918" s="294"/>
      <c r="D20918" s="294"/>
      <c r="E20918" s="294"/>
      <c r="F20918" s="294"/>
    </row>
    <row r="20919">
      <c r="A20919" s="294" t="s">
        <v>34411</v>
      </c>
      <c r="B20919" s="294"/>
      <c r="C20919" s="294"/>
      <c r="D20919" s="294"/>
      <c r="E20919" s="294"/>
      <c r="F20919" s="294"/>
    </row>
    <row r="20920">
      <c r="A20920" s="294"/>
      <c r="B20920" s="294"/>
      <c r="C20920" s="294"/>
      <c r="D20920" s="294"/>
      <c r="E20920" s="294"/>
      <c r="F20920" s="294"/>
    </row>
    <row r="20921">
      <c r="A20921" s="294" t="s">
        <v>23321</v>
      </c>
      <c r="B20921" s="294"/>
      <c r="C20921" s="294"/>
      <c r="D20921" s="294"/>
      <c r="E20921" s="294"/>
      <c r="F20921" s="294"/>
    </row>
    <row r="20922">
      <c r="A20922" s="294" t="s">
        <v>23322</v>
      </c>
      <c r="B20922" s="294"/>
      <c r="C20922" s="294"/>
      <c r="D20922" s="294"/>
      <c r="E20922" s="294"/>
      <c r="F20922" s="294"/>
    </row>
    <row r="20923">
      <c r="A20923" s="294"/>
      <c r="B20923" s="294"/>
      <c r="C20923" s="294"/>
      <c r="D20923" s="294"/>
      <c r="E20923" s="294"/>
      <c r="F20923" s="294"/>
    </row>
    <row r="20924">
      <c r="A20924" s="294" t="s">
        <v>34412</v>
      </c>
      <c r="B20924" s="294"/>
      <c r="C20924" s="294"/>
      <c r="D20924" s="294"/>
      <c r="E20924" s="294"/>
      <c r="F20924" s="294"/>
    </row>
    <row r="20925">
      <c r="A20925" s="294" t="s">
        <v>34413</v>
      </c>
      <c r="B20925" s="294"/>
      <c r="C20925" s="294"/>
      <c r="D20925" s="294"/>
      <c r="E20925" s="294"/>
      <c r="F20925" s="294"/>
    </row>
    <row r="20926">
      <c r="A20926" s="294" t="s">
        <v>34414</v>
      </c>
      <c r="B20926" s="294"/>
      <c r="C20926" s="294"/>
      <c r="D20926" s="294"/>
      <c r="E20926" s="294"/>
      <c r="F20926" s="294"/>
    </row>
    <row r="20927">
      <c r="A20927" s="294" t="s">
        <v>34415</v>
      </c>
      <c r="B20927" s="294"/>
      <c r="C20927" s="294"/>
      <c r="D20927" s="294"/>
      <c r="E20927" s="294"/>
      <c r="F20927" s="294"/>
    </row>
    <row r="20928">
      <c r="A20928" s="294" t="s">
        <v>34416</v>
      </c>
      <c r="B20928" s="294"/>
      <c r="C20928" s="294"/>
      <c r="D20928" s="294"/>
      <c r="E20928" s="294"/>
      <c r="F20928" s="294"/>
    </row>
    <row r="20929">
      <c r="A20929" s="294"/>
      <c r="B20929" s="294"/>
      <c r="C20929" s="294"/>
      <c r="D20929" s="294"/>
      <c r="E20929" s="294"/>
      <c r="F20929" s="294"/>
    </row>
    <row r="20930">
      <c r="A20930" s="294" t="s">
        <v>22397</v>
      </c>
      <c r="B20930" s="294"/>
      <c r="C20930" s="294"/>
      <c r="D20930" s="294"/>
      <c r="E20930" s="294"/>
      <c r="F20930" s="294"/>
    </row>
    <row r="20931">
      <c r="A20931" s="294"/>
      <c r="B20931" s="294"/>
      <c r="C20931" s="294"/>
      <c r="D20931" s="294"/>
      <c r="E20931" s="294"/>
      <c r="F20931" s="294"/>
    </row>
    <row r="20932">
      <c r="A20932" s="294" t="s">
        <v>22492</v>
      </c>
      <c r="B20932" s="294"/>
      <c r="C20932" s="294"/>
      <c r="D20932" s="294"/>
      <c r="E20932" s="294"/>
      <c r="F20932" s="294"/>
    </row>
    <row r="20933">
      <c r="A20933" s="294" t="s">
        <v>34417</v>
      </c>
      <c r="B20933" s="294"/>
      <c r="C20933" s="294"/>
      <c r="D20933" s="294"/>
      <c r="E20933" s="294"/>
      <c r="F20933" s="294"/>
    </row>
    <row r="20934">
      <c r="A20934" s="294" t="s">
        <v>25342</v>
      </c>
      <c r="B20934" s="294"/>
      <c r="C20934" s="294"/>
      <c r="D20934" s="294"/>
      <c r="E20934" s="294"/>
      <c r="F20934" s="294"/>
    </row>
    <row r="20935">
      <c r="A20935" s="294" t="s">
        <v>34418</v>
      </c>
      <c r="B20935" s="294"/>
      <c r="C20935" s="294"/>
      <c r="D20935" s="294"/>
      <c r="E20935" s="294"/>
      <c r="F20935" s="294"/>
    </row>
    <row r="20936">
      <c r="A20936" s="294" t="s">
        <v>34419</v>
      </c>
      <c r="B20936" s="294"/>
      <c r="C20936" s="294"/>
      <c r="D20936" s="294"/>
      <c r="E20936" s="294"/>
      <c r="F20936" s="294"/>
    </row>
    <row r="20937">
      <c r="A20937" s="294"/>
      <c r="B20937" s="294"/>
      <c r="C20937" s="294"/>
      <c r="D20937" s="294"/>
      <c r="E20937" s="294"/>
      <c r="F20937" s="294"/>
    </row>
    <row r="20938">
      <c r="A20938" s="294" t="s">
        <v>34420</v>
      </c>
      <c r="B20938" s="294"/>
      <c r="C20938" s="294"/>
      <c r="D20938" s="294"/>
      <c r="E20938" s="294"/>
      <c r="F20938" s="294"/>
    </row>
    <row r="20939">
      <c r="A20939" s="294"/>
      <c r="B20939" s="294"/>
      <c r="C20939" s="294"/>
      <c r="D20939" s="294"/>
      <c r="E20939" s="294"/>
      <c r="F20939" s="294"/>
    </row>
    <row r="20940">
      <c r="A20940" s="294" t="s">
        <v>34421</v>
      </c>
      <c r="B20940" s="294"/>
      <c r="C20940" s="294"/>
      <c r="D20940" s="294"/>
      <c r="E20940" s="294"/>
      <c r="F20940" s="294"/>
    </row>
    <row r="20941">
      <c r="A20941" s="294" t="s">
        <v>34422</v>
      </c>
      <c r="B20941" s="294"/>
      <c r="C20941" s="294"/>
      <c r="D20941" s="294"/>
      <c r="E20941" s="294"/>
      <c r="F20941" s="294"/>
    </row>
    <row r="20942">
      <c r="A20942" s="294" t="s">
        <v>34423</v>
      </c>
      <c r="B20942" s="294"/>
      <c r="C20942" s="294"/>
      <c r="D20942" s="294"/>
      <c r="E20942" s="294"/>
      <c r="F20942" s="294"/>
    </row>
    <row r="20943">
      <c r="A20943" s="294" t="s">
        <v>34424</v>
      </c>
      <c r="B20943" s="294"/>
      <c r="C20943" s="294"/>
      <c r="D20943" s="294"/>
      <c r="E20943" s="294"/>
      <c r="F20943" s="294"/>
    </row>
    <row r="20944">
      <c r="A20944" s="294"/>
      <c r="B20944" s="294"/>
      <c r="C20944" s="294"/>
      <c r="D20944" s="294"/>
      <c r="E20944" s="294"/>
      <c r="F20944" s="294"/>
    </row>
    <row r="20945">
      <c r="A20945" s="294" t="s">
        <v>34425</v>
      </c>
      <c r="B20945" s="294"/>
      <c r="C20945" s="294"/>
      <c r="D20945" s="294"/>
      <c r="E20945" s="294"/>
      <c r="F20945" s="294"/>
    </row>
    <row r="20946">
      <c r="A20946" s="294"/>
      <c r="B20946" s="294"/>
      <c r="C20946" s="294"/>
      <c r="D20946" s="294"/>
      <c r="E20946" s="294"/>
      <c r="F20946" s="294"/>
    </row>
    <row r="20947">
      <c r="A20947" s="294" t="s">
        <v>34426</v>
      </c>
      <c r="B20947" s="294"/>
      <c r="C20947" s="294"/>
      <c r="D20947" s="294"/>
      <c r="E20947" s="294"/>
      <c r="F20947" s="294"/>
    </row>
    <row r="20948">
      <c r="A20948" s="294" t="s">
        <v>21336</v>
      </c>
      <c r="B20948" s="294"/>
      <c r="C20948" s="294"/>
      <c r="D20948" s="294"/>
      <c r="E20948" s="294"/>
      <c r="F20948" s="294"/>
    </row>
    <row r="20949">
      <c r="A20949" s="294" t="s">
        <v>34427</v>
      </c>
      <c r="B20949" s="294"/>
      <c r="C20949" s="294"/>
      <c r="D20949" s="294"/>
      <c r="E20949" s="294"/>
      <c r="F20949" s="294"/>
    </row>
    <row r="20950">
      <c r="A20950" s="294" t="s">
        <v>34428</v>
      </c>
      <c r="B20950" s="294"/>
      <c r="C20950" s="294"/>
      <c r="D20950" s="294"/>
      <c r="E20950" s="294"/>
      <c r="F20950" s="294"/>
    </row>
    <row r="20951">
      <c r="A20951" s="294" t="s">
        <v>34429</v>
      </c>
      <c r="B20951" s="294"/>
      <c r="C20951" s="294"/>
      <c r="D20951" s="294"/>
      <c r="E20951" s="294"/>
      <c r="F20951" s="294"/>
    </row>
    <row r="20952">
      <c r="A20952" s="294" t="s">
        <v>34430</v>
      </c>
      <c r="B20952" s="294"/>
      <c r="C20952" s="294"/>
      <c r="D20952" s="294"/>
      <c r="E20952" s="294"/>
      <c r="F20952" s="294"/>
    </row>
    <row r="20953">
      <c r="A20953" s="294" t="s">
        <v>34431</v>
      </c>
      <c r="B20953" s="294"/>
      <c r="C20953" s="294"/>
      <c r="D20953" s="294"/>
      <c r="E20953" s="294"/>
      <c r="F20953" s="294"/>
    </row>
    <row r="20954">
      <c r="A20954" s="294" t="s">
        <v>34432</v>
      </c>
      <c r="B20954" s="294"/>
      <c r="C20954" s="294"/>
      <c r="D20954" s="294"/>
      <c r="E20954" s="294"/>
      <c r="F20954" s="294"/>
    </row>
    <row r="20955">
      <c r="A20955" s="294" t="s">
        <v>34433</v>
      </c>
      <c r="B20955" s="294"/>
      <c r="C20955" s="294"/>
      <c r="D20955" s="294"/>
      <c r="E20955" s="294"/>
      <c r="F20955" s="294"/>
    </row>
    <row r="20956">
      <c r="A20956" s="294" t="s">
        <v>34434</v>
      </c>
      <c r="B20956" s="294"/>
      <c r="C20956" s="294"/>
      <c r="D20956" s="294"/>
      <c r="E20956" s="294"/>
      <c r="F20956" s="294"/>
    </row>
    <row r="20957">
      <c r="A20957" s="294" t="s">
        <v>21715</v>
      </c>
      <c r="B20957" s="294"/>
      <c r="C20957" s="294"/>
      <c r="D20957" s="294"/>
      <c r="E20957" s="294"/>
      <c r="F20957" s="294"/>
    </row>
    <row r="20958">
      <c r="A20958" s="294" t="s">
        <v>34435</v>
      </c>
      <c r="B20958" s="294"/>
      <c r="C20958" s="294"/>
      <c r="D20958" s="294"/>
      <c r="E20958" s="294"/>
      <c r="F20958" s="294"/>
    </row>
    <row r="20959">
      <c r="A20959" s="294" t="s">
        <v>34436</v>
      </c>
      <c r="B20959" s="294"/>
      <c r="C20959" s="294"/>
      <c r="D20959" s="294"/>
      <c r="E20959" s="294"/>
      <c r="F20959" s="294"/>
    </row>
    <row r="20960">
      <c r="A20960" s="294" t="s">
        <v>34437</v>
      </c>
      <c r="B20960" s="294"/>
      <c r="C20960" s="294"/>
      <c r="D20960" s="294"/>
      <c r="E20960" s="294"/>
      <c r="F20960" s="294"/>
    </row>
    <row r="20961">
      <c r="A20961" s="294" t="s">
        <v>34438</v>
      </c>
      <c r="B20961" s="294"/>
      <c r="C20961" s="294"/>
      <c r="D20961" s="294"/>
      <c r="E20961" s="294"/>
      <c r="F20961" s="294"/>
    </row>
    <row r="20962">
      <c r="A20962" s="294" t="s">
        <v>27614</v>
      </c>
      <c r="B20962" s="294"/>
      <c r="C20962" s="294"/>
      <c r="D20962" s="294"/>
      <c r="E20962" s="294"/>
      <c r="F20962" s="294"/>
    </row>
    <row r="20963">
      <c r="A20963" s="294" t="s">
        <v>34439</v>
      </c>
      <c r="B20963" s="294"/>
      <c r="C20963" s="294"/>
      <c r="D20963" s="294"/>
      <c r="E20963" s="294"/>
      <c r="F20963" s="294"/>
    </row>
    <row r="20964">
      <c r="A20964" s="294" t="s">
        <v>34440</v>
      </c>
      <c r="B20964" s="294"/>
      <c r="C20964" s="294"/>
      <c r="D20964" s="294"/>
      <c r="E20964" s="294"/>
      <c r="F20964" s="294"/>
    </row>
    <row r="20965">
      <c r="A20965" s="294" t="s">
        <v>34441</v>
      </c>
      <c r="B20965" s="294"/>
      <c r="C20965" s="294"/>
      <c r="D20965" s="294"/>
      <c r="E20965" s="294"/>
      <c r="F20965" s="294"/>
    </row>
    <row r="20966">
      <c r="A20966" s="294" t="s">
        <v>34442</v>
      </c>
      <c r="B20966" s="294"/>
      <c r="C20966" s="294"/>
      <c r="D20966" s="294"/>
      <c r="E20966" s="294"/>
      <c r="F20966" s="294"/>
    </row>
    <row r="20967">
      <c r="A20967" s="294"/>
      <c r="B20967" s="294"/>
      <c r="C20967" s="294"/>
      <c r="D20967" s="294"/>
      <c r="E20967" s="294"/>
      <c r="F20967" s="294"/>
    </row>
    <row r="20968">
      <c r="A20968" s="294" t="s">
        <v>28124</v>
      </c>
      <c r="B20968" s="294"/>
      <c r="C20968" s="294"/>
      <c r="D20968" s="294"/>
      <c r="E20968" s="294"/>
      <c r="F20968" s="294"/>
    </row>
    <row r="20969">
      <c r="A20969" s="294" t="s">
        <v>34443</v>
      </c>
      <c r="B20969" s="294"/>
      <c r="C20969" s="294"/>
      <c r="D20969" s="294"/>
      <c r="E20969" s="294"/>
      <c r="F20969" s="294"/>
    </row>
    <row r="20970">
      <c r="A20970" s="294"/>
      <c r="B20970" s="294"/>
      <c r="C20970" s="294"/>
      <c r="D20970" s="294"/>
      <c r="E20970" s="294"/>
      <c r="F20970" s="294"/>
    </row>
    <row r="20971">
      <c r="A20971" s="294" t="s">
        <v>34444</v>
      </c>
      <c r="B20971" s="294"/>
      <c r="C20971" s="294"/>
      <c r="D20971" s="294"/>
      <c r="E20971" s="294"/>
      <c r="F20971" s="294"/>
    </row>
    <row r="20972">
      <c r="A20972" s="294" t="s">
        <v>34445</v>
      </c>
      <c r="B20972" s="294"/>
      <c r="C20972" s="294"/>
      <c r="D20972" s="294"/>
      <c r="E20972" s="294"/>
      <c r="F20972" s="294"/>
    </row>
    <row r="20973">
      <c r="A20973" s="294"/>
      <c r="B20973" s="294"/>
      <c r="C20973" s="294"/>
      <c r="D20973" s="294"/>
      <c r="E20973" s="294"/>
      <c r="F20973" s="294"/>
    </row>
    <row r="20974">
      <c r="A20974" s="294"/>
      <c r="B20974" s="294"/>
      <c r="C20974" s="294"/>
      <c r="D20974" s="294"/>
      <c r="E20974" s="294"/>
      <c r="F20974" s="294"/>
    </row>
    <row r="20975">
      <c r="A20975" s="294" t="s">
        <v>21618</v>
      </c>
      <c r="B20975" s="294"/>
      <c r="C20975" s="294"/>
      <c r="D20975" s="294"/>
      <c r="E20975" s="294"/>
      <c r="F20975" s="294"/>
    </row>
    <row r="20976">
      <c r="A20976" s="294"/>
      <c r="B20976" s="294"/>
      <c r="C20976" s="294"/>
      <c r="D20976" s="294"/>
      <c r="E20976" s="294"/>
      <c r="F20976" s="294"/>
    </row>
    <row r="20977">
      <c r="A20977" s="294" t="s">
        <v>23228</v>
      </c>
      <c r="B20977" s="294"/>
      <c r="C20977" s="294"/>
      <c r="D20977" s="294"/>
      <c r="E20977" s="294"/>
      <c r="F20977" s="294"/>
    </row>
    <row r="20978">
      <c r="A20978" s="294" t="s">
        <v>34446</v>
      </c>
      <c r="B20978" s="294"/>
      <c r="C20978" s="294"/>
      <c r="D20978" s="294"/>
      <c r="E20978" s="294"/>
      <c r="F20978" s="294"/>
    </row>
    <row r="20979">
      <c r="A20979" s="294"/>
      <c r="B20979" s="294"/>
      <c r="C20979" s="294"/>
      <c r="D20979" s="294"/>
      <c r="E20979" s="294"/>
      <c r="F20979" s="294"/>
    </row>
    <row r="20980">
      <c r="A20980" s="294" t="s">
        <v>34447</v>
      </c>
      <c r="B20980" s="294"/>
      <c r="C20980" s="294"/>
      <c r="D20980" s="294"/>
      <c r="E20980" s="294"/>
      <c r="F20980" s="294"/>
    </row>
    <row r="20981">
      <c r="A20981" s="294" t="s">
        <v>34448</v>
      </c>
      <c r="B20981" s="294"/>
      <c r="C20981" s="294"/>
      <c r="D20981" s="294"/>
      <c r="E20981" s="294"/>
      <c r="F20981" s="294"/>
    </row>
    <row r="20982">
      <c r="A20982" s="294" t="s">
        <v>34449</v>
      </c>
      <c r="B20982" s="294"/>
      <c r="C20982" s="294"/>
      <c r="D20982" s="294"/>
      <c r="E20982" s="294"/>
      <c r="F20982" s="294"/>
    </row>
    <row r="20983">
      <c r="A20983" s="294" t="s">
        <v>34450</v>
      </c>
      <c r="B20983" s="294"/>
      <c r="C20983" s="294"/>
      <c r="D20983" s="294"/>
      <c r="E20983" s="294"/>
      <c r="F20983" s="294"/>
    </row>
    <row r="20984">
      <c r="A20984" s="294" t="s">
        <v>34451</v>
      </c>
      <c r="B20984" s="294"/>
      <c r="C20984" s="294"/>
      <c r="D20984" s="294"/>
      <c r="E20984" s="294"/>
      <c r="F20984" s="294"/>
    </row>
    <row r="20985">
      <c r="A20985" s="294" t="s">
        <v>34452</v>
      </c>
      <c r="B20985" s="294"/>
      <c r="C20985" s="294"/>
      <c r="D20985" s="294"/>
      <c r="E20985" s="294"/>
      <c r="F20985" s="294"/>
    </row>
    <row r="20986">
      <c r="A20986" s="294" t="s">
        <v>34453</v>
      </c>
      <c r="B20986" s="294"/>
      <c r="C20986" s="294"/>
      <c r="D20986" s="294"/>
      <c r="E20986" s="294"/>
      <c r="F20986" s="294"/>
    </row>
    <row r="20987">
      <c r="A20987" s="294"/>
      <c r="B20987" s="294"/>
      <c r="C20987" s="294"/>
      <c r="D20987" s="294"/>
      <c r="E20987" s="294"/>
      <c r="F20987" s="294"/>
    </row>
    <row r="20988">
      <c r="A20988" s="294" t="s">
        <v>28325</v>
      </c>
      <c r="B20988" s="294"/>
      <c r="C20988" s="294"/>
      <c r="D20988" s="294"/>
      <c r="E20988" s="294"/>
      <c r="F20988" s="294"/>
    </row>
    <row r="20989">
      <c r="A20989" s="294"/>
      <c r="B20989" s="294"/>
      <c r="C20989" s="294"/>
      <c r="D20989" s="294"/>
      <c r="E20989" s="294"/>
      <c r="F20989" s="294"/>
    </row>
    <row r="20990">
      <c r="A20990" s="294" t="s">
        <v>34454</v>
      </c>
      <c r="B20990" s="294"/>
      <c r="C20990" s="294"/>
      <c r="D20990" s="294"/>
      <c r="E20990" s="294"/>
      <c r="F20990" s="294"/>
    </row>
    <row r="20991">
      <c r="A20991" s="294" t="s">
        <v>34455</v>
      </c>
      <c r="B20991" s="294"/>
      <c r="C20991" s="294"/>
      <c r="D20991" s="294"/>
      <c r="E20991" s="294"/>
      <c r="F20991" s="294"/>
    </row>
    <row r="20992">
      <c r="A20992" s="294" t="s">
        <v>34456</v>
      </c>
      <c r="B20992" s="294"/>
      <c r="C20992" s="294"/>
      <c r="D20992" s="294"/>
      <c r="E20992" s="294"/>
      <c r="F20992" s="294"/>
    </row>
    <row r="20993">
      <c r="A20993" s="294" t="s">
        <v>34457</v>
      </c>
      <c r="B20993" s="294"/>
      <c r="C20993" s="294"/>
      <c r="D20993" s="294"/>
      <c r="E20993" s="294"/>
      <c r="F20993" s="294"/>
    </row>
    <row r="20994">
      <c r="A20994" s="294" t="s">
        <v>34458</v>
      </c>
      <c r="B20994" s="294"/>
      <c r="C20994" s="294"/>
      <c r="D20994" s="294"/>
      <c r="E20994" s="294"/>
      <c r="F20994" s="294"/>
    </row>
    <row r="20995">
      <c r="A20995" s="294" t="s">
        <v>34459</v>
      </c>
      <c r="B20995" s="294"/>
      <c r="C20995" s="294"/>
      <c r="D20995" s="294"/>
      <c r="E20995" s="294"/>
      <c r="F20995" s="294"/>
    </row>
    <row r="20996">
      <c r="A20996" s="294" t="s">
        <v>34460</v>
      </c>
      <c r="B20996" s="294"/>
      <c r="C20996" s="294"/>
      <c r="D20996" s="294"/>
      <c r="E20996" s="294"/>
      <c r="F20996" s="294"/>
    </row>
    <row r="20997">
      <c r="A20997" s="294" t="s">
        <v>34461</v>
      </c>
      <c r="B20997" s="294"/>
      <c r="C20997" s="294"/>
      <c r="D20997" s="294"/>
      <c r="E20997" s="294"/>
      <c r="F20997" s="294"/>
    </row>
    <row r="20998">
      <c r="A20998" s="294"/>
      <c r="B20998" s="294"/>
      <c r="C20998" s="294"/>
      <c r="D20998" s="294"/>
      <c r="E20998" s="294"/>
      <c r="F20998" s="294"/>
    </row>
    <row r="20999">
      <c r="A20999" s="294" t="s">
        <v>23362</v>
      </c>
      <c r="B20999" s="294"/>
      <c r="C20999" s="294"/>
      <c r="D20999" s="294"/>
      <c r="E20999" s="294"/>
      <c r="F20999" s="294"/>
    </row>
    <row r="21000">
      <c r="A21000" s="294" t="s">
        <v>34462</v>
      </c>
      <c r="B21000" s="294"/>
      <c r="C21000" s="294"/>
      <c r="D21000" s="294"/>
      <c r="E21000" s="294"/>
      <c r="F21000" s="294"/>
    </row>
    <row r="21001">
      <c r="A21001" s="294"/>
      <c r="B21001" s="294"/>
      <c r="C21001" s="294"/>
      <c r="D21001" s="294"/>
      <c r="E21001" s="294"/>
      <c r="F21001" s="294"/>
    </row>
    <row r="21002">
      <c r="A21002" s="294" t="s">
        <v>34463</v>
      </c>
      <c r="B21002" s="294"/>
      <c r="C21002" s="294"/>
      <c r="D21002" s="294"/>
      <c r="E21002" s="294"/>
      <c r="F21002" s="294"/>
    </row>
    <row r="21003">
      <c r="A21003" s="294" t="s">
        <v>34464</v>
      </c>
      <c r="B21003" s="294"/>
      <c r="C21003" s="294"/>
      <c r="D21003" s="294"/>
      <c r="E21003" s="294"/>
      <c r="F21003" s="294"/>
    </row>
    <row r="21004">
      <c r="A21004" s="294" t="s">
        <v>34465</v>
      </c>
      <c r="B21004" s="294"/>
      <c r="C21004" s="294"/>
      <c r="D21004" s="294"/>
      <c r="E21004" s="294"/>
      <c r="F21004" s="294"/>
    </row>
    <row r="21005">
      <c r="A21005" s="294" t="s">
        <v>34466</v>
      </c>
      <c r="B21005" s="294"/>
      <c r="C21005" s="294"/>
      <c r="D21005" s="294"/>
      <c r="E21005" s="294"/>
      <c r="F21005" s="294"/>
    </row>
    <row r="21006">
      <c r="A21006" s="294" t="s">
        <v>34467</v>
      </c>
      <c r="B21006" s="294"/>
      <c r="C21006" s="294"/>
      <c r="D21006" s="294"/>
      <c r="E21006" s="294"/>
      <c r="F21006" s="294"/>
    </row>
    <row r="21007">
      <c r="A21007" s="294" t="s">
        <v>34468</v>
      </c>
      <c r="B21007" s="294"/>
      <c r="C21007" s="294"/>
      <c r="D21007" s="294"/>
      <c r="E21007" s="294"/>
      <c r="F21007" s="294"/>
    </row>
    <row r="21008">
      <c r="A21008" s="294" t="s">
        <v>34469</v>
      </c>
      <c r="B21008" s="294"/>
      <c r="C21008" s="294"/>
      <c r="D21008" s="294"/>
      <c r="E21008" s="294"/>
      <c r="F21008" s="294"/>
    </row>
    <row r="21009">
      <c r="A21009" s="294" t="s">
        <v>34470</v>
      </c>
      <c r="B21009" s="294"/>
      <c r="C21009" s="294"/>
      <c r="D21009" s="294"/>
      <c r="E21009" s="294"/>
      <c r="F21009" s="294"/>
    </row>
    <row r="21010">
      <c r="A21010" s="294" t="s">
        <v>34471</v>
      </c>
      <c r="B21010" s="294"/>
      <c r="C21010" s="294"/>
      <c r="D21010" s="294"/>
      <c r="E21010" s="294"/>
      <c r="F21010" s="294"/>
    </row>
    <row r="21011">
      <c r="A21011" s="294" t="s">
        <v>34472</v>
      </c>
      <c r="B21011" s="294"/>
      <c r="C21011" s="294"/>
      <c r="D21011" s="294"/>
      <c r="E21011" s="294"/>
      <c r="F21011" s="294"/>
    </row>
    <row r="21012">
      <c r="A21012" s="294" t="s">
        <v>34473</v>
      </c>
      <c r="B21012" s="294"/>
      <c r="C21012" s="294"/>
      <c r="D21012" s="294"/>
      <c r="E21012" s="294"/>
      <c r="F21012" s="294"/>
    </row>
    <row r="21013">
      <c r="A21013" s="294" t="s">
        <v>34474</v>
      </c>
      <c r="B21013" s="294"/>
      <c r="C21013" s="294"/>
      <c r="D21013" s="294"/>
      <c r="E21013" s="294"/>
      <c r="F21013" s="294"/>
    </row>
    <row r="21014">
      <c r="A21014" s="294"/>
      <c r="B21014" s="294"/>
      <c r="C21014" s="294"/>
      <c r="D21014" s="294"/>
      <c r="E21014" s="294"/>
      <c r="F21014" s="294"/>
    </row>
    <row r="21015">
      <c r="A21015" s="294" t="s">
        <v>21401</v>
      </c>
      <c r="B21015" s="294"/>
      <c r="C21015" s="294"/>
      <c r="D21015" s="294"/>
      <c r="E21015" s="294"/>
      <c r="F21015" s="294"/>
    </row>
    <row r="21016">
      <c r="A21016" s="294"/>
      <c r="B21016" s="294"/>
      <c r="C21016" s="294"/>
      <c r="D21016" s="294"/>
      <c r="E21016" s="294"/>
      <c r="F21016" s="294"/>
    </row>
    <row r="21017">
      <c r="A21017" s="294" t="s">
        <v>34475</v>
      </c>
      <c r="B21017" s="294"/>
      <c r="C21017" s="294"/>
      <c r="D21017" s="294"/>
      <c r="E21017" s="294"/>
      <c r="F21017" s="294"/>
    </row>
    <row r="21018">
      <c r="A21018" s="294" t="s">
        <v>25798</v>
      </c>
      <c r="B21018" s="294"/>
      <c r="C21018" s="294"/>
      <c r="D21018" s="294"/>
      <c r="E21018" s="294"/>
      <c r="F21018" s="294"/>
    </row>
    <row r="21019">
      <c r="A21019" s="294" t="s">
        <v>28560</v>
      </c>
      <c r="B21019" s="294"/>
      <c r="C21019" s="294"/>
      <c r="D21019" s="294"/>
      <c r="E21019" s="294"/>
      <c r="F21019" s="294"/>
    </row>
    <row r="21020">
      <c r="A21020" s="294" t="s">
        <v>34476</v>
      </c>
      <c r="B21020" s="294"/>
      <c r="C21020" s="294"/>
      <c r="D21020" s="294"/>
      <c r="E21020" s="294"/>
      <c r="F21020" s="294"/>
    </row>
    <row r="21021">
      <c r="A21021" s="294" t="s">
        <v>34477</v>
      </c>
      <c r="B21021" s="294"/>
      <c r="C21021" s="294"/>
      <c r="D21021" s="294"/>
      <c r="E21021" s="294"/>
      <c r="F21021" s="294"/>
    </row>
    <row r="21022">
      <c r="A21022" s="294" t="s">
        <v>34478</v>
      </c>
      <c r="B21022" s="294"/>
      <c r="C21022" s="294"/>
      <c r="D21022" s="294"/>
      <c r="E21022" s="294"/>
      <c r="F21022" s="294"/>
    </row>
    <row r="21023">
      <c r="A21023" s="294" t="s">
        <v>34479</v>
      </c>
      <c r="B21023" s="294"/>
      <c r="C21023" s="294"/>
      <c r="D21023" s="294"/>
      <c r="E21023" s="294"/>
      <c r="F21023" s="294"/>
    </row>
    <row r="21024">
      <c r="A21024" s="294" t="s">
        <v>34480</v>
      </c>
      <c r="B21024" s="294"/>
      <c r="C21024" s="294"/>
      <c r="D21024" s="294"/>
      <c r="E21024" s="294"/>
      <c r="F21024" s="294"/>
    </row>
    <row r="21025">
      <c r="A21025" s="294"/>
      <c r="B21025" s="294"/>
      <c r="C21025" s="294"/>
      <c r="D21025" s="294"/>
      <c r="E21025" s="294"/>
      <c r="F21025" s="294"/>
    </row>
    <row r="21026">
      <c r="A21026" s="294" t="s">
        <v>21407</v>
      </c>
      <c r="B21026" s="294"/>
      <c r="C21026" s="294"/>
      <c r="D21026" s="294"/>
      <c r="E21026" s="294"/>
      <c r="F21026" s="294"/>
    </row>
    <row r="21027">
      <c r="A21027" s="294"/>
      <c r="B21027" s="294"/>
      <c r="C21027" s="294"/>
      <c r="D21027" s="294"/>
      <c r="E21027" s="294"/>
      <c r="F21027" s="294"/>
    </row>
    <row r="21028">
      <c r="A21028" s="294" t="s">
        <v>34481</v>
      </c>
      <c r="B21028" s="294"/>
      <c r="C21028" s="294"/>
      <c r="D21028" s="294"/>
      <c r="E21028" s="294"/>
      <c r="F21028" s="294"/>
    </row>
    <row r="21029">
      <c r="A21029" s="294" t="s">
        <v>34482</v>
      </c>
      <c r="B21029" s="294"/>
      <c r="C21029" s="294"/>
      <c r="D21029" s="294"/>
      <c r="E21029" s="294"/>
      <c r="F21029" s="294"/>
    </row>
    <row r="21030">
      <c r="A21030" s="294" t="s">
        <v>34483</v>
      </c>
      <c r="B21030" s="294"/>
      <c r="C21030" s="294"/>
      <c r="D21030" s="294"/>
      <c r="E21030" s="294"/>
      <c r="F21030" s="294"/>
    </row>
    <row r="21031">
      <c r="A21031" s="294" t="s">
        <v>34484</v>
      </c>
      <c r="B21031" s="294"/>
      <c r="C21031" s="294"/>
      <c r="D21031" s="294"/>
      <c r="E21031" s="294"/>
      <c r="F21031" s="294"/>
    </row>
    <row r="21032">
      <c r="A21032" s="294" t="s">
        <v>34485</v>
      </c>
      <c r="B21032" s="294"/>
      <c r="C21032" s="294"/>
      <c r="D21032" s="294"/>
      <c r="E21032" s="294"/>
      <c r="F21032" s="294"/>
    </row>
    <row r="21033">
      <c r="A21033" s="294" t="s">
        <v>34486</v>
      </c>
      <c r="B21033" s="294"/>
      <c r="C21033" s="294"/>
      <c r="D21033" s="294"/>
      <c r="E21033" s="294"/>
      <c r="F21033" s="294"/>
    </row>
    <row r="21034">
      <c r="A21034" s="294" t="s">
        <v>34487</v>
      </c>
      <c r="B21034" s="294"/>
      <c r="C21034" s="294"/>
      <c r="D21034" s="294"/>
      <c r="E21034" s="294"/>
      <c r="F21034" s="294"/>
    </row>
    <row r="21035">
      <c r="A21035" s="294" t="s">
        <v>34488</v>
      </c>
      <c r="B21035" s="294"/>
      <c r="C21035" s="294"/>
      <c r="D21035" s="294"/>
      <c r="E21035" s="294"/>
      <c r="F21035" s="294"/>
    </row>
    <row r="21036">
      <c r="A21036" s="294" t="s">
        <v>34489</v>
      </c>
      <c r="B21036" s="294"/>
      <c r="C21036" s="294"/>
      <c r="D21036" s="294"/>
      <c r="E21036" s="294"/>
      <c r="F21036" s="294"/>
    </row>
    <row r="21037">
      <c r="A21037" s="294" t="s">
        <v>34490</v>
      </c>
      <c r="B21037" s="294"/>
      <c r="C21037" s="294"/>
      <c r="D21037" s="294"/>
      <c r="E21037" s="294"/>
      <c r="F21037" s="294"/>
    </row>
    <row r="21038">
      <c r="A21038" s="294" t="s">
        <v>34491</v>
      </c>
      <c r="B21038" s="294"/>
      <c r="C21038" s="294"/>
      <c r="D21038" s="294"/>
      <c r="E21038" s="294"/>
      <c r="F21038" s="294"/>
    </row>
    <row r="21039">
      <c r="A21039" s="294" t="s">
        <v>34492</v>
      </c>
      <c r="B21039" s="294"/>
      <c r="C21039" s="294"/>
      <c r="D21039" s="294"/>
      <c r="E21039" s="294"/>
      <c r="F21039" s="294"/>
    </row>
    <row r="21040">
      <c r="A21040" s="294" t="s">
        <v>34493</v>
      </c>
      <c r="B21040" s="294"/>
      <c r="C21040" s="294"/>
      <c r="D21040" s="294"/>
      <c r="E21040" s="294"/>
      <c r="F21040" s="294"/>
    </row>
    <row r="21041">
      <c r="A21041" s="294" t="s">
        <v>34494</v>
      </c>
      <c r="B21041" s="294"/>
      <c r="C21041" s="294"/>
      <c r="D21041" s="294"/>
      <c r="E21041" s="294"/>
      <c r="F21041" s="294"/>
    </row>
    <row r="21042">
      <c r="A21042" s="294" t="s">
        <v>34495</v>
      </c>
      <c r="B21042" s="294"/>
      <c r="C21042" s="294"/>
      <c r="D21042" s="294"/>
      <c r="E21042" s="294"/>
      <c r="F21042" s="294"/>
    </row>
    <row r="21043">
      <c r="A21043" s="294" t="s">
        <v>34496</v>
      </c>
      <c r="B21043" s="294"/>
      <c r="C21043" s="294"/>
      <c r="D21043" s="294"/>
      <c r="E21043" s="294"/>
      <c r="F21043" s="294"/>
    </row>
    <row r="21044">
      <c r="A21044" s="294" t="s">
        <v>34497</v>
      </c>
      <c r="B21044" s="294"/>
      <c r="C21044" s="294"/>
      <c r="D21044" s="294"/>
      <c r="E21044" s="294"/>
      <c r="F21044" s="294"/>
    </row>
    <row r="21045">
      <c r="A21045" s="294" t="s">
        <v>34498</v>
      </c>
      <c r="B21045" s="294"/>
      <c r="C21045" s="294"/>
      <c r="D21045" s="294"/>
      <c r="E21045" s="294"/>
      <c r="F21045" s="294"/>
    </row>
    <row r="21046">
      <c r="A21046" s="294" t="s">
        <v>34499</v>
      </c>
      <c r="B21046" s="294"/>
      <c r="C21046" s="294"/>
      <c r="D21046" s="294"/>
      <c r="E21046" s="294"/>
      <c r="F21046" s="294"/>
    </row>
    <row r="21047">
      <c r="A21047" s="294"/>
      <c r="B21047" s="294"/>
      <c r="C21047" s="294"/>
      <c r="D21047" s="294"/>
      <c r="E21047" s="294"/>
      <c r="F21047" s="294"/>
    </row>
    <row r="21048">
      <c r="A21048" s="294" t="s">
        <v>21304</v>
      </c>
      <c r="B21048" s="294"/>
      <c r="C21048" s="294"/>
      <c r="D21048" s="294"/>
      <c r="E21048" s="294"/>
      <c r="F21048" s="294"/>
    </row>
    <row r="21049">
      <c r="A21049" s="294"/>
      <c r="B21049" s="294"/>
      <c r="C21049" s="294"/>
      <c r="D21049" s="294"/>
      <c r="E21049" s="294"/>
      <c r="F21049" s="294"/>
    </row>
    <row r="21050">
      <c r="A21050" s="294" t="s">
        <v>34500</v>
      </c>
      <c r="B21050" s="294"/>
      <c r="C21050" s="294"/>
      <c r="D21050" s="294"/>
      <c r="E21050" s="294"/>
      <c r="F21050" s="294"/>
    </row>
    <row r="21051">
      <c r="A21051" s="294" t="s">
        <v>34501</v>
      </c>
      <c r="B21051" s="294"/>
      <c r="C21051" s="294"/>
      <c r="D21051" s="294"/>
      <c r="E21051" s="294"/>
      <c r="F21051" s="294"/>
    </row>
    <row r="21052">
      <c r="A21052" s="294" t="s">
        <v>34502</v>
      </c>
      <c r="B21052" s="294"/>
      <c r="C21052" s="294"/>
      <c r="D21052" s="294"/>
      <c r="E21052" s="294"/>
      <c r="F21052" s="294"/>
    </row>
    <row r="21053">
      <c r="A21053" s="294" t="s">
        <v>34503</v>
      </c>
      <c r="B21053" s="294"/>
      <c r="C21053" s="294"/>
      <c r="D21053" s="294"/>
      <c r="E21053" s="294"/>
      <c r="F21053" s="294"/>
    </row>
    <row r="21054">
      <c r="A21054" s="294" t="s">
        <v>34504</v>
      </c>
      <c r="B21054" s="294"/>
      <c r="C21054" s="294"/>
      <c r="D21054" s="294"/>
      <c r="E21054" s="294"/>
      <c r="F21054" s="294"/>
    </row>
    <row r="21055">
      <c r="A21055" s="294" t="s">
        <v>34505</v>
      </c>
      <c r="B21055" s="294"/>
      <c r="C21055" s="294"/>
      <c r="D21055" s="294"/>
      <c r="E21055" s="294"/>
      <c r="F21055" s="294"/>
    </row>
    <row r="21056">
      <c r="A21056" s="294" t="s">
        <v>34506</v>
      </c>
      <c r="B21056" s="294"/>
      <c r="C21056" s="294"/>
      <c r="D21056" s="294"/>
      <c r="E21056" s="294"/>
      <c r="F21056" s="294"/>
    </row>
    <row r="21057">
      <c r="A21057" s="294"/>
      <c r="B21057" s="294"/>
      <c r="C21057" s="294"/>
      <c r="D21057" s="294"/>
      <c r="E21057" s="294"/>
      <c r="F21057" s="294"/>
    </row>
    <row r="21058">
      <c r="A21058" s="294" t="s">
        <v>28124</v>
      </c>
      <c r="B21058" s="294"/>
      <c r="C21058" s="294"/>
      <c r="D21058" s="294"/>
      <c r="E21058" s="294"/>
      <c r="F21058" s="294"/>
    </row>
    <row r="21059">
      <c r="A21059" s="294" t="s">
        <v>34507</v>
      </c>
      <c r="B21059" s="294"/>
      <c r="C21059" s="294"/>
      <c r="D21059" s="294"/>
      <c r="E21059" s="294"/>
      <c r="F21059" s="294"/>
    </row>
    <row r="21060">
      <c r="A21060" s="294"/>
      <c r="B21060" s="294"/>
      <c r="C21060" s="294"/>
      <c r="D21060" s="294"/>
      <c r="E21060" s="294"/>
      <c r="F21060" s="294"/>
    </row>
    <row r="21061">
      <c r="A21061" s="294" t="s">
        <v>34444</v>
      </c>
      <c r="B21061" s="294"/>
      <c r="C21061" s="294"/>
      <c r="D21061" s="294"/>
      <c r="E21061" s="294"/>
      <c r="F21061" s="294"/>
    </row>
    <row r="21062">
      <c r="A21062" s="294" t="s">
        <v>34445</v>
      </c>
      <c r="B21062" s="294"/>
      <c r="C21062" s="294"/>
      <c r="D21062" s="294"/>
      <c r="E21062" s="294"/>
      <c r="F21062" s="294"/>
    </row>
    <row r="21063">
      <c r="A21063" s="294"/>
      <c r="B21063" s="294"/>
      <c r="C21063" s="294"/>
      <c r="D21063" s="294"/>
      <c r="E21063" s="294"/>
      <c r="F21063" s="294"/>
    </row>
    <row r="21064">
      <c r="A21064" s="294"/>
      <c r="B21064" s="294"/>
      <c r="C21064" s="294"/>
      <c r="D21064" s="294"/>
      <c r="E21064" s="294"/>
      <c r="F21064" s="294"/>
    </row>
    <row r="21065">
      <c r="A21065" s="294" t="s">
        <v>21672</v>
      </c>
      <c r="B21065" s="294"/>
      <c r="C21065" s="294"/>
      <c r="D21065" s="294"/>
      <c r="E21065" s="294"/>
      <c r="F21065" s="294"/>
    </row>
    <row r="21066">
      <c r="A21066" s="294"/>
      <c r="B21066" s="294"/>
      <c r="C21066" s="294"/>
      <c r="D21066" s="294"/>
      <c r="E21066" s="294"/>
      <c r="F21066" s="294"/>
    </row>
    <row r="21067">
      <c r="A21067" s="294"/>
      <c r="B21067" s="294"/>
      <c r="C21067" s="294"/>
      <c r="D21067" s="294"/>
      <c r="E21067" s="294"/>
      <c r="F21067" s="294"/>
    </row>
    <row r="21068">
      <c r="A21068" s="294" t="s">
        <v>21315</v>
      </c>
      <c r="B21068" s="294"/>
      <c r="C21068" s="294"/>
      <c r="D21068" s="294"/>
      <c r="E21068" s="294"/>
      <c r="F21068" s="294"/>
    </row>
    <row r="21069">
      <c r="A21069" s="294"/>
      <c r="B21069" s="294"/>
      <c r="C21069" s="294"/>
      <c r="D21069" s="294"/>
      <c r="E21069" s="294"/>
      <c r="F21069" s="294"/>
    </row>
    <row r="21070">
      <c r="A21070" s="294" t="s">
        <v>34508</v>
      </c>
      <c r="B21070" s="294"/>
      <c r="C21070" s="294"/>
      <c r="D21070" s="294"/>
      <c r="E21070" s="294"/>
      <c r="F21070" s="294"/>
    </row>
    <row r="21071">
      <c r="A21071" s="294" t="s">
        <v>34509</v>
      </c>
      <c r="B21071" s="294"/>
      <c r="C21071" s="294"/>
      <c r="D21071" s="294"/>
      <c r="E21071" s="294"/>
      <c r="F21071" s="294"/>
    </row>
    <row r="21072">
      <c r="A21072" s="294" t="s">
        <v>34510</v>
      </c>
      <c r="B21072" s="294"/>
      <c r="C21072" s="294"/>
      <c r="D21072" s="294"/>
      <c r="E21072" s="294"/>
      <c r="F21072" s="294"/>
    </row>
    <row r="21073">
      <c r="A21073" s="294" t="s">
        <v>34511</v>
      </c>
      <c r="B21073" s="294"/>
      <c r="C21073" s="294"/>
      <c r="D21073" s="294"/>
      <c r="E21073" s="294"/>
      <c r="F21073" s="294"/>
    </row>
    <row r="21074">
      <c r="A21074" s="294" t="s">
        <v>34512</v>
      </c>
      <c r="B21074" s="294"/>
      <c r="C21074" s="294"/>
      <c r="D21074" s="294"/>
      <c r="E21074" s="294"/>
      <c r="F21074" s="294"/>
    </row>
    <row r="21075">
      <c r="A21075" s="294" t="s">
        <v>34513</v>
      </c>
      <c r="B21075" s="294"/>
      <c r="C21075" s="294"/>
      <c r="D21075" s="294"/>
      <c r="E21075" s="294"/>
      <c r="F21075" s="294"/>
    </row>
    <row r="21076">
      <c r="A21076" s="294" t="s">
        <v>34514</v>
      </c>
      <c r="B21076" s="294"/>
      <c r="C21076" s="294"/>
      <c r="D21076" s="294"/>
      <c r="E21076" s="294"/>
      <c r="F21076" s="294"/>
    </row>
    <row r="21077">
      <c r="A21077" s="294" t="s">
        <v>34515</v>
      </c>
      <c r="B21077" s="294"/>
      <c r="C21077" s="294"/>
      <c r="D21077" s="294"/>
      <c r="E21077" s="294"/>
      <c r="F21077" s="294"/>
    </row>
    <row r="21078">
      <c r="A21078" s="294"/>
      <c r="B21078" s="294"/>
      <c r="C21078" s="294"/>
      <c r="D21078" s="294"/>
      <c r="E21078" s="294"/>
      <c r="F21078" s="294"/>
    </row>
    <row r="21079">
      <c r="A21079" s="294"/>
      <c r="B21079" s="294"/>
      <c r="C21079" s="294"/>
      <c r="D21079" s="294"/>
      <c r="E21079" s="294"/>
      <c r="F21079" s="294"/>
    </row>
    <row r="21080">
      <c r="A21080" s="294" t="s">
        <v>22564</v>
      </c>
      <c r="B21080" s="294"/>
      <c r="C21080" s="294"/>
      <c r="D21080" s="294"/>
      <c r="E21080" s="294"/>
      <c r="F21080" s="294"/>
    </row>
    <row r="21081">
      <c r="A21081" s="294" t="s">
        <v>20470</v>
      </c>
      <c r="B21081" s="294"/>
      <c r="C21081" s="294"/>
      <c r="D21081" s="294"/>
      <c r="E21081" s="294"/>
      <c r="F21081" s="294"/>
    </row>
    <row r="21082">
      <c r="A21082" s="294"/>
      <c r="B21082" s="294"/>
      <c r="C21082" s="294"/>
      <c r="D21082" s="294"/>
      <c r="E21082" s="294"/>
      <c r="F21082" s="294"/>
    </row>
    <row r="21083">
      <c r="A21083" s="294" t="s">
        <v>34516</v>
      </c>
      <c r="B21083" s="294"/>
      <c r="C21083" s="294"/>
      <c r="D21083" s="294"/>
      <c r="E21083" s="294"/>
      <c r="F21083" s="294"/>
    </row>
    <row r="21084">
      <c r="A21084" s="294" t="s">
        <v>34517</v>
      </c>
      <c r="B21084" s="294"/>
      <c r="C21084" s="294"/>
      <c r="D21084" s="294"/>
      <c r="E21084" s="294"/>
      <c r="F21084" s="294"/>
    </row>
    <row r="21085">
      <c r="A21085" s="294" t="s">
        <v>34518</v>
      </c>
      <c r="B21085" s="294"/>
      <c r="C21085" s="294"/>
      <c r="D21085" s="294"/>
      <c r="E21085" s="294"/>
      <c r="F21085" s="294"/>
    </row>
    <row r="21086">
      <c r="A21086" s="294" t="s">
        <v>34519</v>
      </c>
      <c r="B21086" s="294"/>
      <c r="C21086" s="294"/>
      <c r="D21086" s="294"/>
      <c r="E21086" s="294"/>
      <c r="F21086" s="294"/>
    </row>
    <row r="21087">
      <c r="A21087" s="294" t="s">
        <v>34520</v>
      </c>
      <c r="B21087" s="294"/>
      <c r="C21087" s="294"/>
      <c r="D21087" s="294"/>
      <c r="E21087" s="294"/>
      <c r="F21087" s="294"/>
    </row>
    <row r="21088">
      <c r="A21088" s="294" t="s">
        <v>34521</v>
      </c>
      <c r="B21088" s="294"/>
      <c r="C21088" s="294"/>
      <c r="D21088" s="294"/>
      <c r="E21088" s="294"/>
      <c r="F21088" s="294"/>
    </row>
    <row r="21089">
      <c r="A21089" s="294"/>
      <c r="B21089" s="294"/>
      <c r="C21089" s="294"/>
      <c r="D21089" s="294"/>
      <c r="E21089" s="294"/>
      <c r="F21089" s="294"/>
    </row>
    <row r="21090">
      <c r="A21090" s="294" t="s">
        <v>22663</v>
      </c>
      <c r="B21090" s="294"/>
      <c r="C21090" s="294"/>
      <c r="D21090" s="294"/>
      <c r="E21090" s="294"/>
      <c r="F21090" s="294"/>
    </row>
    <row r="21091">
      <c r="A21091" s="294"/>
      <c r="B21091" s="294"/>
      <c r="C21091" s="294"/>
      <c r="D21091" s="294"/>
      <c r="E21091" s="294"/>
      <c r="F21091" s="294"/>
    </row>
    <row r="21092">
      <c r="A21092" s="294" t="s">
        <v>34522</v>
      </c>
      <c r="B21092" s="294"/>
      <c r="C21092" s="294"/>
      <c r="D21092" s="294"/>
      <c r="E21092" s="294"/>
      <c r="F21092" s="294"/>
    </row>
    <row r="21093">
      <c r="A21093" s="294" t="s">
        <v>34523</v>
      </c>
      <c r="B21093" s="294"/>
      <c r="C21093" s="294"/>
      <c r="D21093" s="294"/>
      <c r="E21093" s="294"/>
      <c r="F21093" s="294"/>
    </row>
    <row r="21094">
      <c r="A21094" s="294" t="s">
        <v>34524</v>
      </c>
      <c r="B21094" s="294"/>
      <c r="C21094" s="294"/>
      <c r="D21094" s="294"/>
      <c r="E21094" s="294"/>
      <c r="F21094" s="294"/>
    </row>
    <row r="21095">
      <c r="A21095" s="294" t="s">
        <v>34525</v>
      </c>
      <c r="B21095" s="294"/>
      <c r="C21095" s="294"/>
      <c r="D21095" s="294"/>
      <c r="E21095" s="294"/>
      <c r="F21095" s="294"/>
    </row>
    <row r="21096">
      <c r="A21096" s="294" t="s">
        <v>34526</v>
      </c>
      <c r="B21096" s="294"/>
      <c r="C21096" s="294"/>
      <c r="D21096" s="294"/>
      <c r="E21096" s="294"/>
      <c r="F21096" s="294"/>
    </row>
    <row r="21097">
      <c r="A21097" s="294" t="s">
        <v>34527</v>
      </c>
      <c r="B21097" s="294"/>
      <c r="C21097" s="294"/>
      <c r="D21097" s="294"/>
      <c r="E21097" s="294"/>
      <c r="F21097" s="294"/>
    </row>
    <row r="21098">
      <c r="A21098" s="294" t="s">
        <v>34528</v>
      </c>
      <c r="B21098" s="294"/>
      <c r="C21098" s="294"/>
      <c r="D21098" s="294"/>
      <c r="E21098" s="294"/>
      <c r="F21098" s="294"/>
    </row>
    <row r="21099">
      <c r="A21099" s="294"/>
      <c r="B21099" s="294"/>
      <c r="C21099" s="294"/>
      <c r="D21099" s="294"/>
      <c r="E21099" s="294"/>
      <c r="F21099" s="294"/>
    </row>
    <row r="21100">
      <c r="A21100" s="294" t="s">
        <v>25653</v>
      </c>
      <c r="B21100" s="294"/>
      <c r="C21100" s="294"/>
      <c r="D21100" s="294"/>
      <c r="E21100" s="294"/>
      <c r="F21100" s="294"/>
    </row>
    <row r="21101">
      <c r="A21101" s="294" t="s">
        <v>23322</v>
      </c>
      <c r="B21101" s="294"/>
      <c r="C21101" s="294"/>
      <c r="D21101" s="294"/>
      <c r="E21101" s="294"/>
      <c r="F21101" s="294"/>
    </row>
    <row r="21102">
      <c r="A21102" s="294"/>
      <c r="B21102" s="294"/>
      <c r="C21102" s="294"/>
      <c r="D21102" s="294"/>
      <c r="E21102" s="294"/>
      <c r="F21102" s="294"/>
    </row>
    <row r="21103">
      <c r="A21103" s="294" t="s">
        <v>34529</v>
      </c>
      <c r="B21103" s="294"/>
      <c r="C21103" s="294"/>
      <c r="D21103" s="294"/>
      <c r="E21103" s="294"/>
      <c r="F21103" s="294"/>
    </row>
    <row r="21104">
      <c r="A21104" s="294" t="s">
        <v>34530</v>
      </c>
      <c r="B21104" s="294"/>
      <c r="C21104" s="294"/>
      <c r="D21104" s="294"/>
      <c r="E21104" s="294"/>
      <c r="F21104" s="294"/>
    </row>
    <row r="21105">
      <c r="A21105" s="294" t="s">
        <v>34531</v>
      </c>
      <c r="B21105" s="294"/>
      <c r="C21105" s="294"/>
      <c r="D21105" s="294"/>
      <c r="E21105" s="294"/>
      <c r="F21105" s="294"/>
    </row>
    <row r="21106">
      <c r="A21106" s="294"/>
      <c r="B21106" s="294"/>
      <c r="C21106" s="294"/>
      <c r="D21106" s="294"/>
      <c r="E21106" s="294"/>
      <c r="F21106" s="294"/>
    </row>
    <row r="21107">
      <c r="A21107" s="294" t="s">
        <v>25659</v>
      </c>
      <c r="B21107" s="294"/>
      <c r="C21107" s="294"/>
      <c r="D21107" s="294"/>
      <c r="E21107" s="294"/>
      <c r="F21107" s="294"/>
    </row>
    <row r="21108">
      <c r="A21108" s="294"/>
      <c r="B21108" s="294"/>
      <c r="C21108" s="294"/>
      <c r="D21108" s="294"/>
      <c r="E21108" s="294"/>
      <c r="F21108" s="294"/>
    </row>
    <row r="21109">
      <c r="A21109" s="294" t="s">
        <v>34532</v>
      </c>
      <c r="B21109" s="294"/>
      <c r="C21109" s="294"/>
      <c r="D21109" s="294"/>
      <c r="E21109" s="294"/>
      <c r="F21109" s="294"/>
    </row>
    <row r="21110">
      <c r="A21110" s="294" t="s">
        <v>34533</v>
      </c>
      <c r="B21110" s="294"/>
      <c r="C21110" s="294"/>
      <c r="D21110" s="294"/>
      <c r="E21110" s="294"/>
      <c r="F21110" s="294"/>
    </row>
    <row r="21111">
      <c r="A21111" s="294" t="s">
        <v>34534</v>
      </c>
      <c r="B21111" s="294"/>
      <c r="C21111" s="294"/>
      <c r="D21111" s="294"/>
      <c r="E21111" s="294"/>
      <c r="F21111" s="294"/>
    </row>
    <row r="21112">
      <c r="A21112" s="294"/>
      <c r="B21112" s="294"/>
      <c r="C21112" s="294"/>
      <c r="D21112" s="294"/>
      <c r="E21112" s="294"/>
      <c r="F21112" s="294"/>
    </row>
    <row r="21113">
      <c r="A21113" s="294" t="s">
        <v>25745</v>
      </c>
      <c r="B21113" s="294"/>
      <c r="C21113" s="294"/>
      <c r="D21113" s="294"/>
      <c r="E21113" s="294"/>
      <c r="F21113" s="294"/>
    </row>
    <row r="21114">
      <c r="A21114" s="294"/>
      <c r="B21114" s="294"/>
      <c r="C21114" s="294"/>
      <c r="D21114" s="294"/>
      <c r="E21114" s="294"/>
      <c r="F21114" s="294"/>
    </row>
    <row r="21115">
      <c r="A21115" s="294" t="s">
        <v>34535</v>
      </c>
      <c r="B21115" s="294"/>
      <c r="C21115" s="294"/>
      <c r="D21115" s="294"/>
      <c r="E21115" s="294"/>
      <c r="F21115" s="294"/>
    </row>
    <row r="21116">
      <c r="A21116" s="294" t="s">
        <v>34536</v>
      </c>
      <c r="B21116" s="294"/>
      <c r="C21116" s="294"/>
      <c r="D21116" s="294"/>
      <c r="E21116" s="294"/>
      <c r="F21116" s="294"/>
    </row>
    <row r="21117">
      <c r="A21117" s="294" t="s">
        <v>34537</v>
      </c>
      <c r="B21117" s="294"/>
      <c r="C21117" s="294"/>
      <c r="D21117" s="294"/>
      <c r="E21117" s="294"/>
      <c r="F21117" s="294"/>
    </row>
    <row r="21118">
      <c r="A21118" s="294" t="s">
        <v>34538</v>
      </c>
      <c r="B21118" s="294"/>
      <c r="C21118" s="294"/>
      <c r="D21118" s="294"/>
      <c r="E21118" s="294"/>
      <c r="F21118" s="294"/>
    </row>
    <row r="21119">
      <c r="A21119" s="294" t="s">
        <v>34539</v>
      </c>
      <c r="B21119" s="294"/>
      <c r="C21119" s="294"/>
      <c r="D21119" s="294"/>
      <c r="E21119" s="294"/>
      <c r="F21119" s="294"/>
    </row>
    <row r="21120">
      <c r="A21120" s="294" t="s">
        <v>34540</v>
      </c>
      <c r="B21120" s="294"/>
      <c r="C21120" s="294"/>
      <c r="D21120" s="294"/>
      <c r="E21120" s="294"/>
      <c r="F21120" s="294"/>
    </row>
    <row r="21121">
      <c r="A21121" s="294" t="s">
        <v>34541</v>
      </c>
      <c r="B21121" s="294"/>
      <c r="C21121" s="294"/>
      <c r="D21121" s="294"/>
      <c r="E21121" s="294"/>
      <c r="F21121" s="294"/>
    </row>
    <row r="21122">
      <c r="A21122" s="294" t="s">
        <v>34542</v>
      </c>
      <c r="B21122" s="294"/>
      <c r="C21122" s="294"/>
      <c r="D21122" s="294"/>
      <c r="E21122" s="294"/>
      <c r="F21122" s="294"/>
    </row>
    <row r="21123">
      <c r="A21123" s="294" t="s">
        <v>34543</v>
      </c>
      <c r="B21123" s="294"/>
      <c r="C21123" s="294"/>
      <c r="D21123" s="294"/>
      <c r="E21123" s="294"/>
      <c r="F21123" s="294"/>
    </row>
    <row r="21124">
      <c r="A21124" s="294" t="s">
        <v>34544</v>
      </c>
      <c r="B21124" s="294"/>
      <c r="C21124" s="294"/>
      <c r="D21124" s="294"/>
      <c r="E21124" s="294"/>
      <c r="F21124" s="294"/>
    </row>
    <row r="21125">
      <c r="A21125" s="294" t="s">
        <v>34545</v>
      </c>
      <c r="B21125" s="294"/>
      <c r="C21125" s="294"/>
      <c r="D21125" s="294"/>
      <c r="E21125" s="294"/>
      <c r="F21125" s="294"/>
    </row>
    <row r="21126">
      <c r="A21126" s="294" t="s">
        <v>34546</v>
      </c>
      <c r="B21126" s="294"/>
      <c r="C21126" s="294"/>
      <c r="D21126" s="294"/>
      <c r="E21126" s="294"/>
      <c r="F21126" s="294"/>
    </row>
    <row r="21127">
      <c r="A21127" s="294" t="s">
        <v>34547</v>
      </c>
      <c r="B21127" s="294"/>
      <c r="C21127" s="294"/>
      <c r="D21127" s="294"/>
      <c r="E21127" s="294"/>
      <c r="F21127" s="294"/>
    </row>
    <row r="21128">
      <c r="A21128" s="294" t="s">
        <v>34548</v>
      </c>
      <c r="B21128" s="294"/>
      <c r="C21128" s="294"/>
      <c r="D21128" s="294"/>
      <c r="E21128" s="294"/>
      <c r="F21128" s="294"/>
    </row>
    <row r="21129">
      <c r="A21129" s="294" t="s">
        <v>23052</v>
      </c>
      <c r="B21129" s="294"/>
      <c r="C21129" s="294"/>
      <c r="D21129" s="294"/>
      <c r="E21129" s="294"/>
      <c r="F21129" s="294"/>
    </row>
    <row r="21130">
      <c r="A21130" s="294" t="s">
        <v>34549</v>
      </c>
      <c r="B21130" s="294"/>
      <c r="C21130" s="294"/>
      <c r="D21130" s="294"/>
      <c r="E21130" s="294"/>
      <c r="F21130" s="294"/>
    </row>
    <row r="21131">
      <c r="A21131" s="294" t="s">
        <v>34550</v>
      </c>
      <c r="B21131" s="294"/>
      <c r="C21131" s="294"/>
      <c r="D21131" s="294"/>
      <c r="E21131" s="294"/>
      <c r="F21131" s="294"/>
    </row>
    <row r="21132">
      <c r="A21132" s="294" t="s">
        <v>34551</v>
      </c>
      <c r="B21132" s="294"/>
      <c r="C21132" s="294"/>
      <c r="D21132" s="294"/>
      <c r="E21132" s="294"/>
      <c r="F21132" s="294"/>
    </row>
    <row r="21133">
      <c r="A21133" s="294" t="s">
        <v>34552</v>
      </c>
      <c r="B21133" s="294"/>
      <c r="C21133" s="294"/>
      <c r="D21133" s="294"/>
      <c r="E21133" s="294"/>
      <c r="F21133" s="294"/>
    </row>
    <row r="21134">
      <c r="A21134" s="294"/>
      <c r="B21134" s="294"/>
      <c r="C21134" s="294"/>
      <c r="D21134" s="294"/>
      <c r="E21134" s="294"/>
      <c r="F21134" s="294"/>
    </row>
    <row r="21135">
      <c r="A21135" s="294" t="s">
        <v>28124</v>
      </c>
      <c r="B21135" s="294"/>
      <c r="C21135" s="294"/>
      <c r="D21135" s="294"/>
      <c r="E21135" s="294"/>
      <c r="F21135" s="294"/>
    </row>
    <row r="21136">
      <c r="A21136" s="294" t="s">
        <v>19611</v>
      </c>
      <c r="B21136" s="294"/>
      <c r="C21136" s="294"/>
      <c r="D21136" s="294"/>
      <c r="E21136" s="294"/>
      <c r="F21136" s="294"/>
    </row>
    <row r="21137">
      <c r="A21137" s="294" t="s">
        <v>21618</v>
      </c>
      <c r="B21137" s="294"/>
      <c r="C21137" s="294"/>
      <c r="D21137" s="294"/>
      <c r="E21137" s="294"/>
      <c r="F21137" s="294"/>
    </row>
    <row r="21138">
      <c r="A21138" s="294"/>
      <c r="B21138" s="294"/>
      <c r="C21138" s="294"/>
      <c r="D21138" s="294"/>
      <c r="E21138" s="294"/>
      <c r="F21138" s="294"/>
    </row>
    <row r="21139">
      <c r="A21139" s="294" t="s">
        <v>34553</v>
      </c>
      <c r="B21139" s="294"/>
      <c r="C21139" s="294"/>
      <c r="D21139" s="294"/>
      <c r="E21139" s="294"/>
      <c r="F21139" s="294"/>
    </row>
    <row r="21140">
      <c r="A21140" s="294"/>
      <c r="B21140" s="294"/>
      <c r="C21140" s="294"/>
      <c r="D21140" s="294"/>
      <c r="E21140" s="294"/>
      <c r="F21140" s="294"/>
    </row>
    <row r="21141">
      <c r="A21141" s="294" t="s">
        <v>23228</v>
      </c>
      <c r="B21141" s="294"/>
      <c r="C21141" s="294"/>
      <c r="D21141" s="294"/>
      <c r="E21141" s="294"/>
      <c r="F21141" s="294"/>
    </row>
    <row r="21142">
      <c r="A21142" s="294" t="s">
        <v>24873</v>
      </c>
      <c r="B21142" s="294"/>
      <c r="C21142" s="294"/>
      <c r="D21142" s="294"/>
      <c r="E21142" s="294"/>
      <c r="F21142" s="294"/>
    </row>
    <row r="21143">
      <c r="A21143" s="294"/>
      <c r="B21143" s="294"/>
      <c r="C21143" s="294"/>
      <c r="D21143" s="294"/>
      <c r="E21143" s="294"/>
      <c r="F21143" s="294"/>
    </row>
    <row r="21144">
      <c r="A21144" s="294" t="s">
        <v>34554</v>
      </c>
      <c r="B21144" s="294"/>
      <c r="C21144" s="294"/>
      <c r="D21144" s="294"/>
      <c r="E21144" s="294"/>
      <c r="F21144" s="294"/>
    </row>
    <row r="21145">
      <c r="A21145" s="294" t="s">
        <v>34555</v>
      </c>
      <c r="B21145" s="294"/>
      <c r="C21145" s="294"/>
      <c r="D21145" s="294"/>
      <c r="E21145" s="294"/>
      <c r="F21145" s="294"/>
    </row>
    <row r="21146">
      <c r="A21146" s="294" t="s">
        <v>34556</v>
      </c>
      <c r="B21146" s="294"/>
      <c r="C21146" s="294"/>
      <c r="D21146" s="294"/>
      <c r="E21146" s="294"/>
      <c r="F21146" s="294"/>
    </row>
    <row r="21147">
      <c r="A21147" s="294" t="s">
        <v>34557</v>
      </c>
      <c r="B21147" s="294"/>
      <c r="C21147" s="294"/>
      <c r="D21147" s="294"/>
      <c r="E21147" s="294"/>
      <c r="F21147" s="294"/>
    </row>
    <row r="21148">
      <c r="A21148" s="294" t="s">
        <v>34558</v>
      </c>
      <c r="B21148" s="294"/>
      <c r="C21148" s="294"/>
      <c r="D21148" s="294"/>
      <c r="E21148" s="294"/>
      <c r="F21148" s="294"/>
    </row>
    <row r="21149">
      <c r="A21149" s="294" t="s">
        <v>34559</v>
      </c>
      <c r="B21149" s="294"/>
      <c r="C21149" s="294"/>
      <c r="D21149" s="294"/>
      <c r="E21149" s="294"/>
      <c r="F21149" s="294"/>
    </row>
    <row r="21150">
      <c r="A21150" s="294" t="s">
        <v>34560</v>
      </c>
      <c r="B21150" s="294"/>
      <c r="C21150" s="294"/>
      <c r="D21150" s="294"/>
      <c r="E21150" s="294"/>
      <c r="F21150" s="294"/>
    </row>
    <row r="21151">
      <c r="A21151" s="294"/>
      <c r="B21151" s="294"/>
      <c r="C21151" s="294"/>
      <c r="D21151" s="294"/>
      <c r="E21151" s="294"/>
      <c r="F21151" s="294"/>
    </row>
    <row r="21152">
      <c r="A21152" s="294" t="s">
        <v>34561</v>
      </c>
      <c r="B21152" s="294"/>
      <c r="C21152" s="294"/>
      <c r="D21152" s="294"/>
      <c r="E21152" s="294"/>
      <c r="F21152" s="294"/>
    </row>
    <row r="21153">
      <c r="A21153" s="294"/>
      <c r="B21153" s="294"/>
      <c r="C21153" s="294"/>
      <c r="D21153" s="294"/>
      <c r="E21153" s="294"/>
      <c r="F21153" s="294"/>
    </row>
    <row r="21154">
      <c r="A21154" s="294" t="s">
        <v>27090</v>
      </c>
      <c r="B21154" s="294"/>
      <c r="C21154" s="294"/>
      <c r="D21154" s="294"/>
      <c r="E21154" s="294"/>
      <c r="F21154" s="294"/>
    </row>
    <row r="21155">
      <c r="A21155" s="294" t="s">
        <v>34562</v>
      </c>
      <c r="B21155" s="294"/>
      <c r="C21155" s="294"/>
      <c r="D21155" s="294"/>
      <c r="E21155" s="294"/>
      <c r="F21155" s="294"/>
    </row>
    <row r="21156">
      <c r="A21156" s="294" t="s">
        <v>22226</v>
      </c>
      <c r="B21156" s="294"/>
      <c r="C21156" s="294"/>
      <c r="D21156" s="294"/>
      <c r="E21156" s="294"/>
      <c r="F21156" s="294"/>
    </row>
    <row r="21157">
      <c r="A21157" s="294" t="s">
        <v>34563</v>
      </c>
      <c r="B21157" s="294"/>
      <c r="C21157" s="294"/>
      <c r="D21157" s="294"/>
      <c r="E21157" s="294"/>
      <c r="F21157" s="294"/>
    </row>
    <row r="21158">
      <c r="A21158" s="294" t="s">
        <v>23810</v>
      </c>
      <c r="B21158" s="294"/>
      <c r="C21158" s="294"/>
      <c r="D21158" s="294"/>
      <c r="E21158" s="294"/>
      <c r="F21158" s="294"/>
    </row>
    <row r="21159">
      <c r="A21159" s="294" t="s">
        <v>34564</v>
      </c>
      <c r="B21159" s="294"/>
      <c r="C21159" s="294"/>
      <c r="D21159" s="294"/>
      <c r="E21159" s="294"/>
      <c r="F21159" s="294"/>
    </row>
    <row r="21160">
      <c r="A21160" s="294" t="s">
        <v>21892</v>
      </c>
      <c r="B21160" s="294"/>
      <c r="C21160" s="294"/>
      <c r="D21160" s="294"/>
      <c r="E21160" s="294"/>
      <c r="F21160" s="294"/>
    </row>
    <row r="21161">
      <c r="A21161" s="294" t="s">
        <v>34565</v>
      </c>
      <c r="B21161" s="294"/>
      <c r="C21161" s="294"/>
      <c r="D21161" s="294"/>
      <c r="E21161" s="294"/>
      <c r="F21161" s="294"/>
    </row>
    <row r="21162">
      <c r="A21162" s="294"/>
      <c r="B21162" s="294"/>
      <c r="C21162" s="294"/>
      <c r="D21162" s="294"/>
      <c r="E21162" s="294"/>
      <c r="F21162" s="294"/>
    </row>
    <row r="21163">
      <c r="A21163" s="294" t="s">
        <v>23362</v>
      </c>
      <c r="B21163" s="294"/>
      <c r="C21163" s="294"/>
      <c r="D21163" s="294"/>
      <c r="E21163" s="294"/>
      <c r="F21163" s="294"/>
    </row>
    <row r="21164">
      <c r="A21164" s="294" t="s">
        <v>34566</v>
      </c>
      <c r="B21164" s="294"/>
      <c r="C21164" s="294"/>
      <c r="D21164" s="294"/>
      <c r="E21164" s="294"/>
      <c r="F21164" s="294"/>
    </row>
    <row r="21165">
      <c r="A21165" s="294"/>
      <c r="B21165" s="294"/>
      <c r="C21165" s="294"/>
      <c r="D21165" s="294"/>
      <c r="E21165" s="294"/>
      <c r="F21165" s="294"/>
    </row>
    <row r="21166">
      <c r="A21166" s="294" t="s">
        <v>34567</v>
      </c>
      <c r="B21166" s="294"/>
      <c r="C21166" s="294"/>
      <c r="D21166" s="294"/>
      <c r="E21166" s="294"/>
      <c r="F21166" s="294"/>
    </row>
    <row r="21167">
      <c r="A21167" s="294" t="s">
        <v>33651</v>
      </c>
      <c r="B21167" s="294"/>
      <c r="C21167" s="294"/>
      <c r="D21167" s="294"/>
      <c r="E21167" s="294"/>
      <c r="F21167" s="294"/>
    </row>
    <row r="21168">
      <c r="A21168" s="294" t="s">
        <v>28828</v>
      </c>
      <c r="B21168" s="294"/>
      <c r="C21168" s="294"/>
      <c r="D21168" s="294"/>
      <c r="E21168" s="294"/>
      <c r="F21168" s="294"/>
    </row>
    <row r="21169">
      <c r="A21169" s="294" t="s">
        <v>34568</v>
      </c>
      <c r="B21169" s="294"/>
      <c r="C21169" s="294"/>
      <c r="D21169" s="294"/>
      <c r="E21169" s="294"/>
      <c r="F21169" s="294"/>
    </row>
    <row r="21170">
      <c r="A21170" s="294" t="s">
        <v>22889</v>
      </c>
      <c r="B21170" s="294"/>
      <c r="C21170" s="294"/>
      <c r="D21170" s="294"/>
      <c r="E21170" s="294"/>
      <c r="F21170" s="294"/>
    </row>
    <row r="21171">
      <c r="A21171" s="294" t="s">
        <v>34569</v>
      </c>
      <c r="B21171" s="294"/>
      <c r="C21171" s="294"/>
      <c r="D21171" s="294"/>
      <c r="E21171" s="294"/>
      <c r="F21171" s="294"/>
    </row>
    <row r="21172">
      <c r="A21172" s="294" t="s">
        <v>34570</v>
      </c>
      <c r="B21172" s="294"/>
      <c r="C21172" s="294"/>
      <c r="D21172" s="294"/>
      <c r="E21172" s="294"/>
      <c r="F21172" s="294"/>
    </row>
    <row r="21173">
      <c r="A21173" s="294" t="s">
        <v>34571</v>
      </c>
      <c r="B21173" s="294"/>
      <c r="C21173" s="294"/>
      <c r="D21173" s="294"/>
      <c r="E21173" s="294"/>
      <c r="F21173" s="294"/>
    </row>
    <row r="21174">
      <c r="A21174" s="294" t="s">
        <v>34572</v>
      </c>
      <c r="B21174" s="294"/>
      <c r="C21174" s="294"/>
      <c r="D21174" s="294"/>
      <c r="E21174" s="294"/>
      <c r="F21174" s="294"/>
    </row>
    <row r="21175">
      <c r="A21175" s="294" t="s">
        <v>34573</v>
      </c>
      <c r="B21175" s="294"/>
      <c r="C21175" s="294"/>
      <c r="D21175" s="294"/>
      <c r="E21175" s="294"/>
      <c r="F21175" s="294"/>
    </row>
    <row r="21176">
      <c r="A21176" s="294" t="s">
        <v>34558</v>
      </c>
      <c r="B21176" s="294"/>
      <c r="C21176" s="294"/>
      <c r="D21176" s="294"/>
      <c r="E21176" s="294"/>
      <c r="F21176" s="294"/>
    </row>
    <row r="21177">
      <c r="A21177" s="294" t="s">
        <v>34574</v>
      </c>
      <c r="B21177" s="294"/>
      <c r="C21177" s="294"/>
      <c r="D21177" s="294"/>
      <c r="E21177" s="294"/>
      <c r="F21177" s="294"/>
    </row>
    <row r="21178">
      <c r="A21178" s="294" t="s">
        <v>34575</v>
      </c>
      <c r="B21178" s="294"/>
      <c r="C21178" s="294"/>
      <c r="D21178" s="294"/>
      <c r="E21178" s="294"/>
      <c r="F21178" s="294"/>
    </row>
    <row r="21179">
      <c r="A21179" s="294"/>
      <c r="B21179" s="294"/>
      <c r="C21179" s="294"/>
      <c r="D21179" s="294"/>
      <c r="E21179" s="294"/>
      <c r="F21179" s="294"/>
    </row>
    <row r="21180">
      <c r="A21180" s="294"/>
      <c r="B21180" s="294"/>
      <c r="C21180" s="294"/>
      <c r="D21180" s="294"/>
      <c r="E21180" s="294"/>
      <c r="F21180" s="294"/>
    </row>
    <row r="21181">
      <c r="A21181" s="294" t="s">
        <v>34576</v>
      </c>
      <c r="B21181" s="294"/>
      <c r="C21181" s="294"/>
      <c r="D21181" s="294"/>
      <c r="E21181" s="294"/>
      <c r="F21181" s="294"/>
    </row>
    <row r="21182">
      <c r="A21182" s="294"/>
      <c r="B21182" s="294"/>
      <c r="C21182" s="294"/>
      <c r="D21182" s="294"/>
      <c r="E21182" s="294"/>
      <c r="F21182" s="294"/>
    </row>
    <row r="21183">
      <c r="A21183" s="294" t="s">
        <v>34577</v>
      </c>
      <c r="B21183" s="294"/>
      <c r="C21183" s="294"/>
      <c r="D21183" s="294"/>
      <c r="E21183" s="294"/>
      <c r="F21183" s="294"/>
    </row>
    <row r="21184">
      <c r="A21184" s="294" t="s">
        <v>34578</v>
      </c>
      <c r="B21184" s="294"/>
      <c r="C21184" s="294"/>
      <c r="D21184" s="294"/>
      <c r="E21184" s="294"/>
      <c r="F21184" s="294"/>
    </row>
    <row r="21185">
      <c r="A21185" s="294" t="s">
        <v>34579</v>
      </c>
      <c r="B21185" s="294"/>
      <c r="C21185" s="294"/>
      <c r="D21185" s="294"/>
      <c r="E21185" s="294"/>
      <c r="F21185" s="294"/>
    </row>
    <row r="21186">
      <c r="A21186" s="294" t="s">
        <v>34580</v>
      </c>
      <c r="B21186" s="294"/>
      <c r="C21186" s="294"/>
      <c r="D21186" s="294"/>
      <c r="E21186" s="294"/>
      <c r="F21186" s="294"/>
    </row>
    <row r="21187">
      <c r="A21187" s="294" t="s">
        <v>34581</v>
      </c>
      <c r="B21187" s="294"/>
      <c r="C21187" s="294"/>
      <c r="D21187" s="294"/>
      <c r="E21187" s="294"/>
      <c r="F21187" s="294"/>
    </row>
    <row r="21188">
      <c r="A21188" s="294" t="s">
        <v>34582</v>
      </c>
      <c r="B21188" s="294"/>
      <c r="C21188" s="294"/>
      <c r="D21188" s="294"/>
      <c r="E21188" s="294"/>
      <c r="F21188" s="294"/>
    </row>
    <row r="21189">
      <c r="A21189" s="294" t="s">
        <v>34583</v>
      </c>
      <c r="B21189" s="294"/>
      <c r="C21189" s="294"/>
      <c r="D21189" s="294"/>
      <c r="E21189" s="294"/>
      <c r="F21189" s="294"/>
    </row>
    <row r="21190">
      <c r="A21190" s="294" t="s">
        <v>34584</v>
      </c>
      <c r="B21190" s="294"/>
      <c r="C21190" s="294"/>
      <c r="D21190" s="294"/>
      <c r="E21190" s="294"/>
      <c r="F21190" s="294"/>
    </row>
    <row r="21191">
      <c r="A21191" s="294" t="s">
        <v>24535</v>
      </c>
      <c r="B21191" s="294"/>
      <c r="C21191" s="294"/>
      <c r="D21191" s="294"/>
      <c r="E21191" s="294"/>
      <c r="F21191" s="294"/>
    </row>
    <row r="21192">
      <c r="A21192" s="294" t="s">
        <v>34585</v>
      </c>
      <c r="B21192" s="294"/>
      <c r="C21192" s="294"/>
      <c r="D21192" s="294"/>
      <c r="E21192" s="294"/>
      <c r="F21192" s="294"/>
    </row>
    <row r="21193">
      <c r="A21193" s="294" t="s">
        <v>34586</v>
      </c>
      <c r="B21193" s="294"/>
      <c r="C21193" s="294"/>
      <c r="D21193" s="294"/>
      <c r="E21193" s="294"/>
      <c r="F21193" s="294"/>
    </row>
    <row r="21194">
      <c r="A21194" s="294" t="s">
        <v>34587</v>
      </c>
      <c r="B21194" s="294"/>
      <c r="C21194" s="294"/>
      <c r="D21194" s="294"/>
      <c r="E21194" s="294"/>
      <c r="F21194" s="294"/>
    </row>
    <row r="21195">
      <c r="A21195" s="294" t="s">
        <v>34588</v>
      </c>
      <c r="B21195" s="294"/>
      <c r="C21195" s="294"/>
      <c r="D21195" s="294"/>
      <c r="E21195" s="294"/>
      <c r="F21195" s="294"/>
    </row>
    <row r="21196">
      <c r="A21196" s="294" t="s">
        <v>34589</v>
      </c>
      <c r="B21196" s="294"/>
      <c r="C21196" s="294"/>
      <c r="D21196" s="294"/>
      <c r="E21196" s="294"/>
      <c r="F21196" s="294"/>
    </row>
    <row r="21197">
      <c r="A21197" s="294"/>
      <c r="B21197" s="294"/>
      <c r="C21197" s="294"/>
      <c r="D21197" s="294"/>
      <c r="E21197" s="294"/>
      <c r="F21197" s="294"/>
    </row>
    <row r="21198">
      <c r="A21198" s="294" t="s">
        <v>22239</v>
      </c>
      <c r="B21198" s="294"/>
      <c r="C21198" s="294"/>
      <c r="D21198" s="294"/>
      <c r="E21198" s="294"/>
      <c r="F21198" s="294"/>
    </row>
    <row r="21199">
      <c r="A21199" s="294"/>
      <c r="B21199" s="294"/>
      <c r="C21199" s="294"/>
      <c r="D21199" s="294"/>
      <c r="E21199" s="294"/>
      <c r="F21199" s="294"/>
    </row>
    <row r="21200">
      <c r="A21200" s="294" t="s">
        <v>33666</v>
      </c>
      <c r="B21200" s="294"/>
      <c r="C21200" s="294"/>
      <c r="D21200" s="294"/>
      <c r="E21200" s="294"/>
      <c r="F21200" s="294"/>
    </row>
    <row r="21201">
      <c r="A21201" s="294" t="s">
        <v>34590</v>
      </c>
      <c r="B21201" s="294"/>
      <c r="C21201" s="294"/>
      <c r="D21201" s="294"/>
      <c r="E21201" s="294"/>
      <c r="F21201" s="294"/>
    </row>
    <row r="21202">
      <c r="A21202" s="294" t="s">
        <v>34591</v>
      </c>
      <c r="B21202" s="294"/>
      <c r="C21202" s="294"/>
      <c r="D21202" s="294"/>
      <c r="E21202" s="294"/>
      <c r="F21202" s="294"/>
    </row>
    <row r="21203">
      <c r="A21203" s="294" t="s">
        <v>34592</v>
      </c>
      <c r="B21203" s="294"/>
      <c r="C21203" s="294"/>
      <c r="D21203" s="294"/>
      <c r="E21203" s="294"/>
      <c r="F21203" s="294"/>
    </row>
    <row r="21204">
      <c r="A21204" s="294" t="s">
        <v>34367</v>
      </c>
      <c r="B21204" s="294"/>
      <c r="C21204" s="294"/>
      <c r="D21204" s="294"/>
      <c r="E21204" s="294"/>
      <c r="F21204" s="294"/>
    </row>
    <row r="21205">
      <c r="A21205" s="294" t="s">
        <v>34593</v>
      </c>
      <c r="B21205" s="294"/>
      <c r="C21205" s="294"/>
      <c r="D21205" s="294"/>
      <c r="E21205" s="294"/>
      <c r="F21205" s="294"/>
    </row>
    <row r="21206">
      <c r="A21206" s="294" t="s">
        <v>34594</v>
      </c>
      <c r="B21206" s="294"/>
      <c r="C21206" s="294"/>
      <c r="D21206" s="294"/>
      <c r="E21206" s="294"/>
      <c r="F21206" s="294"/>
    </row>
    <row r="21207">
      <c r="A21207" s="294" t="s">
        <v>34369</v>
      </c>
      <c r="B21207" s="294"/>
      <c r="C21207" s="294"/>
      <c r="D21207" s="294"/>
      <c r="E21207" s="294"/>
      <c r="F21207" s="294"/>
    </row>
    <row r="21208">
      <c r="A21208" s="294" t="s">
        <v>34595</v>
      </c>
      <c r="B21208" s="294"/>
      <c r="C21208" s="294"/>
      <c r="D21208" s="294"/>
      <c r="E21208" s="294"/>
      <c r="F21208" s="294"/>
    </row>
    <row r="21209">
      <c r="A21209" s="294" t="s">
        <v>34596</v>
      </c>
      <c r="B21209" s="294"/>
      <c r="C21209" s="294"/>
      <c r="D21209" s="294"/>
      <c r="E21209" s="294"/>
      <c r="F21209" s="294"/>
    </row>
    <row r="21210">
      <c r="A21210" s="294" t="s">
        <v>34597</v>
      </c>
      <c r="B21210" s="294"/>
      <c r="C21210" s="294"/>
      <c r="D21210" s="294"/>
      <c r="E21210" s="294"/>
      <c r="F21210" s="294"/>
    </row>
    <row r="21211">
      <c r="A21211" s="294" t="s">
        <v>34598</v>
      </c>
      <c r="B21211" s="294"/>
      <c r="C21211" s="294"/>
      <c r="D21211" s="294"/>
      <c r="E21211" s="294"/>
      <c r="F21211" s="294"/>
    </row>
    <row r="21212">
      <c r="A21212" s="294" t="s">
        <v>34599</v>
      </c>
      <c r="B21212" s="294"/>
      <c r="C21212" s="294"/>
      <c r="D21212" s="294"/>
      <c r="E21212" s="294"/>
      <c r="F21212" s="294"/>
    </row>
    <row r="21213">
      <c r="A21213" s="294" t="s">
        <v>34600</v>
      </c>
      <c r="B21213" s="294"/>
      <c r="C21213" s="294"/>
      <c r="D21213" s="294"/>
      <c r="E21213" s="294"/>
      <c r="F21213" s="294"/>
    </row>
    <row r="21214">
      <c r="A21214" s="294" t="s">
        <v>34601</v>
      </c>
      <c r="B21214" s="294"/>
      <c r="C21214" s="294"/>
      <c r="D21214" s="294"/>
      <c r="E21214" s="294"/>
      <c r="F21214" s="294"/>
    </row>
    <row r="21215">
      <c r="A21215" s="294" t="s">
        <v>34602</v>
      </c>
      <c r="B21215" s="294"/>
      <c r="C21215" s="294"/>
      <c r="D21215" s="294"/>
      <c r="E21215" s="294"/>
      <c r="F21215" s="294"/>
    </row>
    <row r="21216">
      <c r="A21216" s="294" t="s">
        <v>34603</v>
      </c>
      <c r="B21216" s="294"/>
      <c r="C21216" s="294"/>
      <c r="D21216" s="294"/>
      <c r="E21216" s="294"/>
      <c r="F21216" s="294"/>
    </row>
    <row r="21217">
      <c r="A21217" s="294" t="s">
        <v>34604</v>
      </c>
      <c r="B21217" s="294"/>
      <c r="C21217" s="294"/>
      <c r="D21217" s="294"/>
      <c r="E21217" s="294"/>
      <c r="F21217" s="294"/>
    </row>
    <row r="21218">
      <c r="A21218" s="294"/>
      <c r="B21218" s="294"/>
      <c r="C21218" s="294"/>
      <c r="D21218" s="294"/>
      <c r="E21218" s="294"/>
      <c r="F21218" s="294"/>
    </row>
    <row r="21219">
      <c r="A21219" s="294"/>
      <c r="B21219" s="294"/>
      <c r="C21219" s="294"/>
      <c r="D21219" s="294"/>
      <c r="E21219" s="294"/>
      <c r="F21219" s="294"/>
    </row>
    <row r="21220">
      <c r="A21220" s="294" t="s">
        <v>21990</v>
      </c>
      <c r="B21220" s="294"/>
      <c r="C21220" s="294"/>
      <c r="D21220" s="294"/>
      <c r="E21220" s="294"/>
      <c r="F21220" s="294"/>
    </row>
    <row r="21221">
      <c r="A21221" s="294"/>
      <c r="B21221" s="294"/>
      <c r="C21221" s="294"/>
      <c r="D21221" s="294"/>
      <c r="E21221" s="294"/>
      <c r="F21221" s="294"/>
    </row>
    <row r="21222">
      <c r="A21222" s="294" t="s">
        <v>21992</v>
      </c>
      <c r="B21222" s="294" t="s">
        <v>34605</v>
      </c>
      <c r="C21222" s="294"/>
      <c r="D21222" s="294"/>
      <c r="E21222" s="294"/>
      <c r="F21222" s="294"/>
    </row>
    <row r="21223">
      <c r="A21223" s="294" t="s">
        <v>34606</v>
      </c>
      <c r="B21223" s="294" t="s">
        <v>34607</v>
      </c>
      <c r="C21223" s="294"/>
      <c r="D21223" s="294"/>
      <c r="E21223" s="294"/>
      <c r="F21223" s="294"/>
    </row>
    <row r="21224">
      <c r="A21224" s="294" t="s">
        <v>34608</v>
      </c>
      <c r="B21224" s="294" t="s">
        <v>34609</v>
      </c>
      <c r="C21224" s="294"/>
      <c r="D21224" s="294"/>
      <c r="E21224" s="294"/>
      <c r="F21224" s="294"/>
    </row>
    <row r="21225">
      <c r="A21225" s="294" t="s">
        <v>34610</v>
      </c>
      <c r="B21225" s="294" t="s">
        <v>34611</v>
      </c>
      <c r="C21225" s="294"/>
      <c r="D21225" s="294"/>
      <c r="E21225" s="294"/>
      <c r="F21225" s="294"/>
    </row>
    <row r="21226">
      <c r="A21226" s="294" t="s">
        <v>34612</v>
      </c>
      <c r="B21226" s="294" t="s">
        <v>34613</v>
      </c>
      <c r="C21226" s="294"/>
      <c r="D21226" s="294"/>
      <c r="E21226" s="294"/>
      <c r="F21226" s="294"/>
    </row>
    <row r="21227">
      <c r="A21227" s="294" t="s">
        <v>24549</v>
      </c>
      <c r="B21227" s="294" t="s">
        <v>34614</v>
      </c>
      <c r="C21227" s="294"/>
      <c r="D21227" s="294"/>
      <c r="E21227" s="294"/>
      <c r="F21227" s="294"/>
    </row>
    <row r="21228">
      <c r="A21228" s="294" t="s">
        <v>29295</v>
      </c>
      <c r="B21228" s="294" t="s">
        <v>34615</v>
      </c>
      <c r="C21228" s="294"/>
      <c r="D21228" s="294"/>
      <c r="E21228" s="294"/>
      <c r="F21228" s="294"/>
    </row>
    <row r="21229">
      <c r="A21229" s="294" t="s">
        <v>34616</v>
      </c>
      <c r="B21229" s="294" t="s">
        <v>34617</v>
      </c>
      <c r="C21229" s="294"/>
      <c r="D21229" s="294"/>
      <c r="E21229" s="294"/>
      <c r="F21229" s="294"/>
    </row>
    <row r="21230">
      <c r="A21230" s="294"/>
      <c r="B21230" s="294"/>
      <c r="C21230" s="294"/>
      <c r="D21230" s="294"/>
      <c r="E21230" s="294"/>
      <c r="F21230" s="294"/>
    </row>
    <row r="21231">
      <c r="A21231" s="294"/>
      <c r="B21231" s="294"/>
      <c r="C21231" s="294"/>
      <c r="D21231" s="294"/>
      <c r="E21231" s="294"/>
      <c r="F21231" s="294"/>
    </row>
    <row r="21232">
      <c r="A21232" s="294" t="s">
        <v>28124</v>
      </c>
      <c r="B21232" s="294"/>
      <c r="C21232" s="294"/>
      <c r="D21232" s="294"/>
      <c r="E21232" s="294"/>
      <c r="F21232" s="294"/>
    </row>
    <row r="21233">
      <c r="A21233" s="294" t="s">
        <v>19618</v>
      </c>
      <c r="B21233" s="294"/>
      <c r="C21233" s="294"/>
      <c r="D21233" s="294"/>
      <c r="E21233" s="294"/>
      <c r="F21233" s="294"/>
    </row>
    <row r="21234">
      <c r="A21234" s="294" t="s">
        <v>21672</v>
      </c>
      <c r="B21234" s="294"/>
      <c r="C21234" s="294"/>
      <c r="D21234" s="294"/>
      <c r="E21234" s="294"/>
      <c r="F21234" s="294"/>
    </row>
    <row r="21235">
      <c r="A21235" s="294"/>
      <c r="B21235" s="294"/>
      <c r="C21235" s="294"/>
      <c r="D21235" s="294"/>
      <c r="E21235" s="294"/>
      <c r="F21235" s="294"/>
    </row>
    <row r="21236">
      <c r="A21236" s="294" t="s">
        <v>34553</v>
      </c>
      <c r="B21236" s="294"/>
      <c r="C21236" s="294"/>
      <c r="D21236" s="294"/>
      <c r="E21236" s="294"/>
      <c r="F21236" s="294"/>
    </row>
    <row r="21237">
      <c r="A21237" s="294"/>
      <c r="B21237" s="294"/>
      <c r="C21237" s="294"/>
      <c r="D21237" s="294"/>
      <c r="E21237" s="294"/>
      <c r="F21237" s="294"/>
    </row>
    <row r="21238">
      <c r="A21238" s="294"/>
      <c r="B21238" s="294"/>
      <c r="C21238" s="294"/>
      <c r="D21238" s="294"/>
      <c r="E21238" s="294"/>
      <c r="F21238" s="294"/>
    </row>
    <row r="21239">
      <c r="A21239" s="294" t="s">
        <v>22281</v>
      </c>
      <c r="B21239" s="294"/>
      <c r="C21239" s="294"/>
      <c r="D21239" s="294"/>
      <c r="E21239" s="294"/>
      <c r="F21239" s="294"/>
    </row>
    <row r="21240">
      <c r="A21240" s="294"/>
      <c r="B21240" s="294"/>
      <c r="C21240" s="294"/>
      <c r="D21240" s="294"/>
      <c r="E21240" s="294"/>
      <c r="F21240" s="294"/>
    </row>
    <row r="21241">
      <c r="A21241" s="294" t="s">
        <v>34618</v>
      </c>
      <c r="B21241" s="294"/>
      <c r="C21241" s="294"/>
      <c r="D21241" s="294"/>
      <c r="E21241" s="294"/>
      <c r="F21241" s="294"/>
    </row>
    <row r="21242">
      <c r="A21242" s="294" t="s">
        <v>34619</v>
      </c>
      <c r="B21242" s="294"/>
      <c r="C21242" s="294"/>
      <c r="D21242" s="294"/>
      <c r="E21242" s="294"/>
      <c r="F21242" s="294"/>
    </row>
    <row r="21243">
      <c r="A21243" s="294" t="s">
        <v>34620</v>
      </c>
      <c r="B21243" s="294"/>
      <c r="C21243" s="294"/>
      <c r="D21243" s="294"/>
      <c r="E21243" s="294"/>
      <c r="F21243" s="294"/>
    </row>
    <row r="21244">
      <c r="A21244" s="294" t="s">
        <v>21892</v>
      </c>
      <c r="B21244" s="294"/>
      <c r="C21244" s="294"/>
      <c r="D21244" s="294"/>
      <c r="E21244" s="294"/>
      <c r="F21244" s="294"/>
    </row>
    <row r="21245">
      <c r="A21245" s="294" t="s">
        <v>33439</v>
      </c>
      <c r="B21245" s="294"/>
      <c r="C21245" s="294"/>
      <c r="D21245" s="294"/>
      <c r="E21245" s="294"/>
      <c r="F21245" s="294"/>
    </row>
    <row r="21246">
      <c r="A21246" s="294"/>
      <c r="B21246" s="294"/>
      <c r="C21246" s="294"/>
      <c r="D21246" s="294"/>
      <c r="E21246" s="294"/>
      <c r="F21246" s="294"/>
    </row>
    <row r="21247">
      <c r="A21247" s="294" t="s">
        <v>34621</v>
      </c>
      <c r="B21247" s="294"/>
      <c r="C21247" s="294"/>
      <c r="D21247" s="294"/>
      <c r="E21247" s="294"/>
      <c r="F21247" s="294"/>
    </row>
    <row r="21248">
      <c r="A21248" s="294"/>
      <c r="B21248" s="294"/>
      <c r="C21248" s="294"/>
      <c r="D21248" s="294"/>
      <c r="E21248" s="294"/>
      <c r="F21248" s="294"/>
    </row>
    <row r="21249">
      <c r="A21249" s="294" t="s">
        <v>34622</v>
      </c>
      <c r="B21249" s="294"/>
      <c r="C21249" s="294"/>
      <c r="D21249" s="294"/>
      <c r="E21249" s="294"/>
      <c r="F21249" s="294"/>
    </row>
    <row r="21250">
      <c r="A21250" s="294" t="s">
        <v>34623</v>
      </c>
      <c r="B21250" s="294"/>
      <c r="C21250" s="294"/>
      <c r="D21250" s="294"/>
      <c r="E21250" s="294"/>
      <c r="F21250" s="294"/>
    </row>
    <row r="21251">
      <c r="A21251" s="294" t="s">
        <v>34624</v>
      </c>
      <c r="B21251" s="294"/>
      <c r="C21251" s="294"/>
      <c r="D21251" s="294"/>
      <c r="E21251" s="294"/>
      <c r="F21251" s="294"/>
    </row>
    <row r="21252">
      <c r="A21252" s="294" t="s">
        <v>34625</v>
      </c>
      <c r="B21252" s="294"/>
      <c r="C21252" s="294"/>
      <c r="D21252" s="294"/>
      <c r="E21252" s="294"/>
      <c r="F21252" s="294"/>
    </row>
    <row r="21253">
      <c r="A21253" s="294" t="s">
        <v>34626</v>
      </c>
      <c r="B21253" s="294"/>
      <c r="C21253" s="294"/>
      <c r="D21253" s="294"/>
      <c r="E21253" s="294"/>
      <c r="F21253" s="294"/>
    </row>
    <row r="21254">
      <c r="A21254" s="294" t="s">
        <v>34627</v>
      </c>
      <c r="B21254" s="294"/>
      <c r="C21254" s="294"/>
      <c r="D21254" s="294"/>
      <c r="E21254" s="294"/>
      <c r="F21254" s="294"/>
    </row>
    <row r="21255">
      <c r="A21255" s="294" t="s">
        <v>34628</v>
      </c>
      <c r="B21255" s="294"/>
      <c r="C21255" s="294"/>
      <c r="D21255" s="294"/>
      <c r="E21255" s="294"/>
      <c r="F21255" s="294"/>
    </row>
    <row r="21256">
      <c r="A21256" s="294" t="s">
        <v>34629</v>
      </c>
      <c r="B21256" s="294"/>
      <c r="C21256" s="294"/>
      <c r="D21256" s="294"/>
      <c r="E21256" s="294"/>
      <c r="F21256" s="294"/>
    </row>
    <row r="21257">
      <c r="A21257" s="294"/>
      <c r="B21257" s="294"/>
      <c r="C21257" s="294"/>
      <c r="D21257" s="294"/>
      <c r="E21257" s="294"/>
      <c r="F21257" s="294"/>
    </row>
    <row r="21258">
      <c r="A21258" s="294" t="s">
        <v>22572</v>
      </c>
      <c r="B21258" s="294"/>
      <c r="C21258" s="294"/>
      <c r="D21258" s="294"/>
      <c r="E21258" s="294"/>
      <c r="F21258" s="294"/>
    </row>
    <row r="21259">
      <c r="A21259" s="294" t="s">
        <v>34630</v>
      </c>
      <c r="B21259" s="294"/>
      <c r="C21259" s="294"/>
      <c r="D21259" s="294"/>
      <c r="E21259" s="294"/>
      <c r="F21259" s="294"/>
    </row>
    <row r="21260">
      <c r="A21260" s="294"/>
      <c r="B21260" s="294"/>
      <c r="C21260" s="294"/>
      <c r="D21260" s="294"/>
      <c r="E21260" s="294"/>
      <c r="F21260" s="294"/>
    </row>
    <row r="21261">
      <c r="A21261" s="294" t="s">
        <v>34631</v>
      </c>
      <c r="B21261" s="294"/>
      <c r="C21261" s="294"/>
      <c r="D21261" s="294"/>
      <c r="E21261" s="294"/>
      <c r="F21261" s="294"/>
    </row>
    <row r="21262">
      <c r="A21262" s="294" t="s">
        <v>34632</v>
      </c>
      <c r="B21262" s="294"/>
      <c r="C21262" s="294"/>
      <c r="D21262" s="294"/>
      <c r="E21262" s="294"/>
      <c r="F21262" s="294"/>
    </row>
    <row r="21263">
      <c r="A21263" s="294" t="s">
        <v>34633</v>
      </c>
      <c r="B21263" s="294"/>
      <c r="C21263" s="294"/>
      <c r="D21263" s="294"/>
      <c r="E21263" s="294"/>
      <c r="F21263" s="294"/>
    </row>
    <row r="21264">
      <c r="A21264" s="294" t="s">
        <v>34634</v>
      </c>
      <c r="B21264" s="294"/>
      <c r="C21264" s="294"/>
      <c r="D21264" s="294"/>
      <c r="E21264" s="294"/>
      <c r="F21264" s="294"/>
    </row>
    <row r="21265">
      <c r="A21265" s="294"/>
      <c r="B21265" s="294"/>
      <c r="C21265" s="294"/>
      <c r="D21265" s="294"/>
      <c r="E21265" s="294"/>
      <c r="F21265" s="294"/>
    </row>
    <row r="21266">
      <c r="A21266" s="294" t="s">
        <v>23771</v>
      </c>
      <c r="B21266" s="294"/>
      <c r="C21266" s="294"/>
      <c r="D21266" s="294"/>
      <c r="E21266" s="294"/>
      <c r="F21266" s="294"/>
    </row>
    <row r="21267">
      <c r="A21267" s="294"/>
      <c r="B21267" s="294"/>
      <c r="C21267" s="294"/>
      <c r="D21267" s="294"/>
      <c r="E21267" s="294"/>
      <c r="F21267" s="294"/>
    </row>
    <row r="21268">
      <c r="A21268" s="294" t="s">
        <v>34635</v>
      </c>
      <c r="B21268" s="294"/>
      <c r="C21268" s="294"/>
      <c r="D21268" s="294"/>
      <c r="E21268" s="294"/>
      <c r="F21268" s="294"/>
    </row>
    <row r="21269">
      <c r="A21269" s="294" t="s">
        <v>34636</v>
      </c>
      <c r="B21269" s="294"/>
      <c r="C21269" s="294"/>
      <c r="D21269" s="294"/>
      <c r="E21269" s="294"/>
      <c r="F21269" s="294"/>
    </row>
    <row r="21270">
      <c r="A21270" s="294" t="s">
        <v>34637</v>
      </c>
      <c r="B21270" s="294"/>
      <c r="C21270" s="294"/>
      <c r="D21270" s="294"/>
      <c r="E21270" s="294"/>
      <c r="F21270" s="294"/>
    </row>
    <row r="21271">
      <c r="A21271" s="294"/>
      <c r="B21271" s="294"/>
      <c r="C21271" s="294"/>
      <c r="D21271" s="294"/>
      <c r="E21271" s="294"/>
      <c r="F21271" s="294"/>
    </row>
    <row r="21272">
      <c r="A21272" s="294" t="s">
        <v>34638</v>
      </c>
      <c r="B21272" s="294"/>
      <c r="C21272" s="294"/>
      <c r="D21272" s="294"/>
      <c r="E21272" s="294"/>
      <c r="F21272" s="294"/>
    </row>
    <row r="21273">
      <c r="A21273" s="294"/>
      <c r="B21273" s="294"/>
      <c r="C21273" s="294"/>
      <c r="D21273" s="294"/>
      <c r="E21273" s="294"/>
      <c r="F21273" s="294"/>
    </row>
    <row r="21274">
      <c r="A21274" s="294" t="s">
        <v>23208</v>
      </c>
      <c r="B21274" s="294"/>
      <c r="C21274" s="294"/>
      <c r="D21274" s="294"/>
      <c r="E21274" s="294"/>
      <c r="F21274" s="294"/>
    </row>
    <row r="21275">
      <c r="A21275" s="294" t="s">
        <v>34639</v>
      </c>
      <c r="B21275" s="294"/>
      <c r="C21275" s="294"/>
      <c r="D21275" s="294"/>
      <c r="E21275" s="294"/>
      <c r="F21275" s="294"/>
    </row>
    <row r="21276">
      <c r="A21276" s="294" t="s">
        <v>34640</v>
      </c>
      <c r="B21276" s="294"/>
      <c r="C21276" s="294"/>
      <c r="D21276" s="294"/>
      <c r="E21276" s="294"/>
      <c r="F21276" s="294"/>
    </row>
    <row r="21277">
      <c r="A21277" s="294" t="s">
        <v>34641</v>
      </c>
      <c r="B21277" s="294"/>
      <c r="C21277" s="294"/>
      <c r="D21277" s="294"/>
      <c r="E21277" s="294"/>
      <c r="F21277" s="294"/>
    </row>
    <row r="21278">
      <c r="A21278" s="294" t="s">
        <v>22873</v>
      </c>
      <c r="B21278" s="294"/>
      <c r="C21278" s="294"/>
      <c r="D21278" s="294"/>
      <c r="E21278" s="294"/>
      <c r="F21278" s="294"/>
    </row>
    <row r="21279">
      <c r="A21279" s="294" t="s">
        <v>34642</v>
      </c>
      <c r="B21279" s="294"/>
      <c r="C21279" s="294"/>
      <c r="D21279" s="294"/>
      <c r="E21279" s="294"/>
      <c r="F21279" s="294"/>
    </row>
    <row r="21280">
      <c r="A21280" s="294" t="s">
        <v>34643</v>
      </c>
      <c r="B21280" s="294"/>
      <c r="C21280" s="294"/>
      <c r="D21280" s="294"/>
      <c r="E21280" s="294"/>
      <c r="F21280" s="294"/>
    </row>
    <row r="21281">
      <c r="A21281" s="294" t="s">
        <v>34644</v>
      </c>
      <c r="B21281" s="294"/>
      <c r="C21281" s="294"/>
      <c r="D21281" s="294"/>
      <c r="E21281" s="294"/>
      <c r="F21281" s="294"/>
    </row>
    <row r="21282">
      <c r="A21282" s="294" t="s">
        <v>34645</v>
      </c>
      <c r="B21282" s="294"/>
      <c r="C21282" s="294"/>
      <c r="D21282" s="294"/>
      <c r="E21282" s="294"/>
      <c r="F21282" s="294"/>
    </row>
    <row r="21283">
      <c r="A21283" s="294" t="s">
        <v>34646</v>
      </c>
      <c r="B21283" s="294"/>
      <c r="C21283" s="294"/>
      <c r="D21283" s="294"/>
      <c r="E21283" s="294"/>
      <c r="F21283" s="294"/>
    </row>
    <row r="21284">
      <c r="A21284" s="294" t="s">
        <v>34558</v>
      </c>
      <c r="B21284" s="294"/>
      <c r="C21284" s="294"/>
      <c r="D21284" s="294"/>
      <c r="E21284" s="294"/>
      <c r="F21284" s="294"/>
    </row>
    <row r="21285">
      <c r="A21285" s="294" t="s">
        <v>34647</v>
      </c>
      <c r="B21285" s="294"/>
      <c r="C21285" s="294"/>
      <c r="D21285" s="294"/>
      <c r="E21285" s="294"/>
      <c r="F21285" s="294"/>
    </row>
    <row r="21286">
      <c r="A21286" s="294" t="s">
        <v>34648</v>
      </c>
      <c r="B21286" s="294"/>
      <c r="C21286" s="294"/>
      <c r="D21286" s="294"/>
      <c r="E21286" s="294"/>
      <c r="F21286" s="294"/>
    </row>
    <row r="21287">
      <c r="A21287" s="294" t="s">
        <v>34649</v>
      </c>
      <c r="B21287" s="294"/>
      <c r="C21287" s="294"/>
      <c r="D21287" s="294"/>
      <c r="E21287" s="294"/>
      <c r="F21287" s="294"/>
    </row>
    <row r="21288">
      <c r="A21288" s="294" t="s">
        <v>34650</v>
      </c>
      <c r="B21288" s="294"/>
      <c r="C21288" s="294"/>
      <c r="D21288" s="294"/>
      <c r="E21288" s="294"/>
      <c r="F21288" s="294"/>
    </row>
    <row r="21289">
      <c r="A21289" s="294" t="s">
        <v>34651</v>
      </c>
      <c r="B21289" s="294"/>
      <c r="C21289" s="294"/>
      <c r="D21289" s="294"/>
      <c r="E21289" s="294"/>
      <c r="F21289" s="294"/>
    </row>
    <row r="21290">
      <c r="A21290" s="294" t="s">
        <v>24320</v>
      </c>
      <c r="B21290" s="294"/>
      <c r="C21290" s="294"/>
      <c r="D21290" s="294"/>
      <c r="E21290" s="294"/>
      <c r="F21290" s="294"/>
    </row>
    <row r="21291">
      <c r="A21291" s="294" t="s">
        <v>34652</v>
      </c>
      <c r="B21291" s="294"/>
      <c r="C21291" s="294"/>
      <c r="D21291" s="294"/>
      <c r="E21291" s="294"/>
      <c r="F21291" s="294"/>
    </row>
    <row r="21292">
      <c r="A21292" s="294"/>
      <c r="B21292" s="294"/>
      <c r="C21292" s="294"/>
      <c r="D21292" s="294"/>
      <c r="E21292" s="294"/>
      <c r="F21292" s="294"/>
    </row>
    <row r="21293">
      <c r="A21293" s="294" t="s">
        <v>21315</v>
      </c>
      <c r="B21293" s="294"/>
      <c r="C21293" s="294"/>
      <c r="D21293" s="294"/>
      <c r="E21293" s="294"/>
      <c r="F21293" s="294"/>
    </row>
    <row r="21294">
      <c r="A21294" s="294"/>
      <c r="B21294" s="294"/>
      <c r="C21294" s="294"/>
      <c r="D21294" s="294"/>
      <c r="E21294" s="294"/>
      <c r="F21294" s="294"/>
    </row>
    <row r="21295">
      <c r="A21295" s="294"/>
      <c r="B21295" s="294"/>
      <c r="C21295" s="294"/>
      <c r="D21295" s="294"/>
      <c r="E21295" s="294"/>
      <c r="F21295" s="294"/>
    </row>
    <row r="21296">
      <c r="A21296" s="294" t="s">
        <v>34653</v>
      </c>
      <c r="B21296" s="294"/>
      <c r="C21296" s="294"/>
      <c r="D21296" s="294"/>
      <c r="E21296" s="294"/>
      <c r="F21296" s="294"/>
    </row>
    <row r="21297">
      <c r="A21297" s="294" t="s">
        <v>34654</v>
      </c>
      <c r="B21297" s="294"/>
      <c r="C21297" s="294"/>
      <c r="D21297" s="294"/>
      <c r="E21297" s="294"/>
      <c r="F21297" s="294"/>
    </row>
    <row r="21298">
      <c r="A21298" s="294" t="s">
        <v>34655</v>
      </c>
      <c r="B21298" s="294"/>
      <c r="C21298" s="294"/>
      <c r="D21298" s="294"/>
      <c r="E21298" s="294"/>
      <c r="F21298" s="294"/>
    </row>
    <row r="21299">
      <c r="A21299" s="294" t="s">
        <v>34656</v>
      </c>
      <c r="B21299" s="294"/>
      <c r="C21299" s="294"/>
      <c r="D21299" s="294"/>
      <c r="E21299" s="294"/>
      <c r="F21299" s="294"/>
    </row>
    <row r="21300">
      <c r="A21300" s="294" t="s">
        <v>34657</v>
      </c>
      <c r="B21300" s="294"/>
      <c r="C21300" s="294"/>
      <c r="D21300" s="294"/>
      <c r="E21300" s="294"/>
      <c r="F21300" s="294"/>
    </row>
    <row r="21301">
      <c r="A21301" s="294" t="s">
        <v>34658</v>
      </c>
      <c r="B21301" s="294" t="s">
        <v>34659</v>
      </c>
      <c r="C21301" s="294"/>
      <c r="D21301" s="294"/>
      <c r="E21301" s="294"/>
      <c r="F21301" s="294"/>
    </row>
    <row r="21302">
      <c r="A21302" s="294"/>
      <c r="B21302" s="294"/>
      <c r="C21302" s="294"/>
      <c r="D21302" s="294"/>
      <c r="E21302" s="294"/>
      <c r="F21302" s="294"/>
    </row>
    <row r="21303">
      <c r="A21303" s="294" t="s">
        <v>28124</v>
      </c>
      <c r="B21303" s="294"/>
      <c r="C21303" s="294"/>
      <c r="D21303" s="294"/>
      <c r="E21303" s="294"/>
      <c r="F21303" s="294"/>
    </row>
    <row r="21304">
      <c r="A21304" s="294" t="s">
        <v>34660</v>
      </c>
      <c r="B21304" s="294"/>
      <c r="C21304" s="294"/>
      <c r="D21304" s="294"/>
      <c r="E21304" s="294"/>
      <c r="F21304" s="294"/>
    </row>
    <row r="21305">
      <c r="A21305" s="294" t="s">
        <v>21618</v>
      </c>
      <c r="B21305" s="294"/>
      <c r="C21305" s="294"/>
      <c r="D21305" s="294"/>
      <c r="E21305" s="294"/>
      <c r="F21305" s="294"/>
    </row>
    <row r="21306">
      <c r="A21306" s="294" t="s">
        <v>34661</v>
      </c>
      <c r="B21306" s="294"/>
      <c r="C21306" s="294"/>
      <c r="D21306" s="294"/>
      <c r="E21306" s="294"/>
      <c r="F21306" s="294"/>
    </row>
    <row r="21307">
      <c r="A21307" s="294"/>
      <c r="B21307" s="294"/>
      <c r="C21307" s="294"/>
      <c r="D21307" s="294"/>
      <c r="E21307" s="294"/>
      <c r="F21307" s="294"/>
    </row>
    <row r="21308">
      <c r="A21308" s="294" t="s">
        <v>22512</v>
      </c>
      <c r="B21308" s="294"/>
      <c r="C21308" s="294"/>
      <c r="D21308" s="294"/>
      <c r="E21308" s="294"/>
      <c r="F21308" s="294"/>
    </row>
    <row r="21309">
      <c r="A21309" s="294" t="s">
        <v>27620</v>
      </c>
      <c r="B21309" s="294"/>
      <c r="C21309" s="294"/>
      <c r="D21309" s="294"/>
      <c r="E21309" s="294"/>
      <c r="F21309" s="294"/>
    </row>
    <row r="21310">
      <c r="A21310" s="294"/>
      <c r="B21310" s="294"/>
      <c r="C21310" s="294"/>
      <c r="D21310" s="294"/>
      <c r="E21310" s="294"/>
      <c r="F21310" s="294"/>
    </row>
    <row r="21311">
      <c r="A21311" s="294" t="s">
        <v>34662</v>
      </c>
      <c r="B21311" s="294"/>
      <c r="C21311" s="294"/>
      <c r="D21311" s="294"/>
      <c r="E21311" s="294"/>
      <c r="F21311" s="294"/>
    </row>
    <row r="21312">
      <c r="A21312" s="294" t="s">
        <v>34663</v>
      </c>
      <c r="B21312" s="294"/>
      <c r="C21312" s="294"/>
      <c r="D21312" s="294"/>
      <c r="E21312" s="294"/>
      <c r="F21312" s="294"/>
    </row>
    <row r="21313">
      <c r="A21313" s="294" t="s">
        <v>33026</v>
      </c>
      <c r="B21313" s="294"/>
      <c r="C21313" s="294"/>
      <c r="D21313" s="294"/>
      <c r="E21313" s="294"/>
      <c r="F21313" s="294"/>
    </row>
    <row r="21314">
      <c r="A21314" s="294" t="s">
        <v>24623</v>
      </c>
      <c r="B21314" s="294"/>
      <c r="C21314" s="294"/>
      <c r="D21314" s="294"/>
      <c r="E21314" s="294"/>
      <c r="F21314" s="294"/>
    </row>
    <row r="21315">
      <c r="A21315" s="294" t="s">
        <v>34664</v>
      </c>
      <c r="B21315" s="294"/>
      <c r="C21315" s="294"/>
      <c r="D21315" s="294"/>
      <c r="E21315" s="294"/>
      <c r="F21315" s="294"/>
    </row>
    <row r="21316">
      <c r="A21316" s="294" t="s">
        <v>34665</v>
      </c>
      <c r="B21316" s="294"/>
      <c r="C21316" s="294"/>
      <c r="D21316" s="294"/>
      <c r="E21316" s="294"/>
      <c r="F21316" s="294"/>
    </row>
    <row r="21317">
      <c r="A21317" s="294" t="s">
        <v>34666</v>
      </c>
      <c r="B21317" s="294"/>
      <c r="C21317" s="294"/>
      <c r="D21317" s="294"/>
      <c r="E21317" s="294"/>
      <c r="F21317" s="294"/>
    </row>
    <row r="21318">
      <c r="A21318" s="294" t="s">
        <v>34667</v>
      </c>
      <c r="B21318" s="294"/>
      <c r="C21318" s="294"/>
      <c r="D21318" s="294"/>
      <c r="E21318" s="294"/>
      <c r="F21318" s="294"/>
    </row>
    <row r="21319">
      <c r="A21319" s="294" t="s">
        <v>34668</v>
      </c>
      <c r="B21319" s="294"/>
      <c r="C21319" s="294"/>
      <c r="D21319" s="294"/>
      <c r="E21319" s="294"/>
      <c r="F21319" s="294"/>
    </row>
    <row r="21320">
      <c r="A21320" s="294" t="s">
        <v>34669</v>
      </c>
      <c r="B21320" s="294"/>
      <c r="C21320" s="294"/>
      <c r="D21320" s="294"/>
      <c r="E21320" s="294"/>
      <c r="F21320" s="294"/>
    </row>
    <row r="21321">
      <c r="A21321" s="294"/>
      <c r="B21321" s="294"/>
      <c r="C21321" s="294"/>
      <c r="D21321" s="294"/>
      <c r="E21321" s="294"/>
      <c r="F21321" s="294"/>
    </row>
    <row r="21322">
      <c r="A21322" s="294" t="s">
        <v>24323</v>
      </c>
      <c r="B21322" s="294"/>
      <c r="C21322" s="294"/>
      <c r="D21322" s="294"/>
      <c r="E21322" s="294"/>
      <c r="F21322" s="294"/>
    </row>
    <row r="21323">
      <c r="A21323" s="294" t="s">
        <v>27629</v>
      </c>
      <c r="B21323" s="294"/>
      <c r="C21323" s="294"/>
      <c r="D21323" s="294"/>
      <c r="E21323" s="294"/>
      <c r="F21323" s="294"/>
    </row>
    <row r="21324">
      <c r="A21324" s="294"/>
      <c r="B21324" s="294"/>
      <c r="C21324" s="294"/>
      <c r="D21324" s="294"/>
      <c r="E21324" s="294"/>
      <c r="F21324" s="294"/>
    </row>
    <row r="21325">
      <c r="A21325" s="294" t="s">
        <v>34670</v>
      </c>
      <c r="B21325" s="294"/>
      <c r="C21325" s="294"/>
      <c r="D21325" s="294"/>
      <c r="E21325" s="294"/>
      <c r="F21325" s="294"/>
    </row>
    <row r="21326">
      <c r="A21326" s="294" t="s">
        <v>34671</v>
      </c>
      <c r="B21326" s="294"/>
      <c r="C21326" s="294"/>
      <c r="D21326" s="294"/>
      <c r="E21326" s="294"/>
      <c r="F21326" s="294"/>
    </row>
    <row r="21327">
      <c r="A21327" s="294" t="s">
        <v>34672</v>
      </c>
      <c r="B21327" s="294"/>
      <c r="C21327" s="294"/>
      <c r="D21327" s="294"/>
      <c r="E21327" s="294"/>
      <c r="F21327" s="294"/>
    </row>
    <row r="21328">
      <c r="A21328" s="294" t="s">
        <v>34673</v>
      </c>
      <c r="B21328" s="294"/>
      <c r="C21328" s="294"/>
      <c r="D21328" s="294"/>
      <c r="E21328" s="294"/>
      <c r="F21328" s="294"/>
    </row>
    <row r="21329">
      <c r="A21329" s="294" t="s">
        <v>22889</v>
      </c>
      <c r="B21329" s="294"/>
      <c r="C21329" s="294"/>
      <c r="D21329" s="294"/>
      <c r="E21329" s="294"/>
      <c r="F21329" s="294"/>
    </row>
    <row r="21330">
      <c r="A21330" s="294" t="s">
        <v>34674</v>
      </c>
      <c r="B21330" s="294"/>
      <c r="C21330" s="294"/>
      <c r="D21330" s="294"/>
      <c r="E21330" s="294"/>
      <c r="F21330" s="294"/>
    </row>
    <row r="21331">
      <c r="A21331" s="294"/>
      <c r="B21331" s="294"/>
      <c r="C21331" s="294"/>
      <c r="D21331" s="294"/>
      <c r="E21331" s="294"/>
      <c r="F21331" s="294"/>
    </row>
    <row r="21332">
      <c r="A21332" s="294" t="s">
        <v>23362</v>
      </c>
      <c r="B21332" s="294"/>
      <c r="C21332" s="294"/>
      <c r="D21332" s="294"/>
      <c r="E21332" s="294"/>
      <c r="F21332" s="294"/>
    </row>
    <row r="21333">
      <c r="A21333" s="294" t="s">
        <v>23813</v>
      </c>
      <c r="B21333" s="294"/>
      <c r="C21333" s="294"/>
      <c r="D21333" s="294"/>
      <c r="E21333" s="294"/>
      <c r="F21333" s="294"/>
    </row>
    <row r="21334">
      <c r="A21334" s="294"/>
      <c r="B21334" s="294"/>
      <c r="C21334" s="294"/>
      <c r="D21334" s="294"/>
      <c r="E21334" s="294"/>
      <c r="F21334" s="294"/>
    </row>
    <row r="21335">
      <c r="A21335" s="294" t="s">
        <v>34675</v>
      </c>
      <c r="B21335" s="294"/>
      <c r="C21335" s="294"/>
      <c r="D21335" s="294"/>
      <c r="E21335" s="294"/>
      <c r="F21335" s="294"/>
    </row>
    <row r="21336">
      <c r="A21336" s="294" t="s">
        <v>34676</v>
      </c>
      <c r="B21336" s="294"/>
      <c r="C21336" s="294"/>
      <c r="D21336" s="294"/>
      <c r="E21336" s="294"/>
      <c r="F21336" s="294"/>
    </row>
    <row r="21337">
      <c r="A21337" s="294" t="s">
        <v>34677</v>
      </c>
      <c r="B21337" s="294"/>
      <c r="C21337" s="294"/>
      <c r="D21337" s="294"/>
      <c r="E21337" s="294"/>
      <c r="F21337" s="294"/>
    </row>
    <row r="21338">
      <c r="A21338" s="294" t="s">
        <v>34678</v>
      </c>
      <c r="B21338" s="294"/>
      <c r="C21338" s="294"/>
      <c r="D21338" s="294"/>
      <c r="E21338" s="294"/>
      <c r="F21338" s="294"/>
    </row>
    <row r="21339">
      <c r="A21339" s="294" t="s">
        <v>22228</v>
      </c>
      <c r="B21339" s="294"/>
      <c r="C21339" s="294"/>
      <c r="D21339" s="294"/>
      <c r="E21339" s="294"/>
      <c r="F21339" s="294"/>
    </row>
    <row r="21340">
      <c r="A21340" s="294" t="s">
        <v>34679</v>
      </c>
      <c r="B21340" s="294"/>
      <c r="C21340" s="294"/>
      <c r="D21340" s="294"/>
      <c r="E21340" s="294"/>
      <c r="F21340" s="294"/>
    </row>
    <row r="21341">
      <c r="A21341" s="294" t="s">
        <v>34680</v>
      </c>
      <c r="B21341" s="294"/>
      <c r="C21341" s="294"/>
      <c r="D21341" s="294"/>
      <c r="E21341" s="294"/>
      <c r="F21341" s="294"/>
    </row>
    <row r="21342">
      <c r="A21342" s="294" t="s">
        <v>34681</v>
      </c>
      <c r="B21342" s="294"/>
      <c r="C21342" s="294"/>
      <c r="D21342" s="294"/>
      <c r="E21342" s="294"/>
      <c r="F21342" s="294"/>
    </row>
    <row r="21343">
      <c r="A21343" s="294" t="s">
        <v>34682</v>
      </c>
      <c r="B21343" s="294"/>
      <c r="C21343" s="294"/>
      <c r="D21343" s="294"/>
      <c r="E21343" s="294"/>
      <c r="F21343" s="294"/>
    </row>
    <row r="21344">
      <c r="A21344" s="294" t="s">
        <v>34683</v>
      </c>
      <c r="B21344" s="294"/>
      <c r="C21344" s="294"/>
      <c r="D21344" s="294"/>
      <c r="E21344" s="294"/>
      <c r="F21344" s="294"/>
    </row>
    <row r="21345">
      <c r="A21345" s="294"/>
      <c r="B21345" s="294"/>
      <c r="C21345" s="294"/>
      <c r="D21345" s="294"/>
      <c r="E21345" s="294"/>
      <c r="F21345" s="294"/>
    </row>
    <row r="21346">
      <c r="A21346" s="294" t="s">
        <v>21401</v>
      </c>
      <c r="B21346" s="294"/>
      <c r="C21346" s="294"/>
      <c r="D21346" s="294"/>
      <c r="E21346" s="294"/>
      <c r="F21346" s="294"/>
    </row>
    <row r="21347">
      <c r="A21347" s="294"/>
      <c r="B21347" s="294"/>
      <c r="C21347" s="294"/>
      <c r="D21347" s="294"/>
      <c r="E21347" s="294"/>
      <c r="F21347" s="294"/>
    </row>
    <row r="21348">
      <c r="A21348" s="294" t="s">
        <v>34684</v>
      </c>
      <c r="B21348" s="294"/>
      <c r="C21348" s="294"/>
      <c r="D21348" s="294"/>
      <c r="E21348" s="294"/>
      <c r="F21348" s="294"/>
    </row>
    <row r="21349">
      <c r="A21349" s="294" t="s">
        <v>27102</v>
      </c>
      <c r="B21349" s="294"/>
      <c r="C21349" s="294"/>
      <c r="D21349" s="294"/>
      <c r="E21349" s="294"/>
      <c r="F21349" s="294"/>
    </row>
    <row r="21350">
      <c r="A21350" s="294" t="s">
        <v>34685</v>
      </c>
      <c r="B21350" s="294"/>
      <c r="C21350" s="294"/>
      <c r="D21350" s="294"/>
      <c r="E21350" s="294"/>
      <c r="F21350" s="294"/>
    </row>
    <row r="21351">
      <c r="A21351" s="294" t="s">
        <v>34686</v>
      </c>
      <c r="B21351" s="294"/>
      <c r="C21351" s="294"/>
      <c r="D21351" s="294"/>
      <c r="E21351" s="294"/>
      <c r="F21351" s="294"/>
    </row>
    <row r="21352">
      <c r="A21352" s="294" t="s">
        <v>34687</v>
      </c>
      <c r="B21352" s="294"/>
      <c r="C21352" s="294"/>
      <c r="D21352" s="294"/>
      <c r="E21352" s="294"/>
      <c r="F21352" s="294"/>
    </row>
    <row r="21353">
      <c r="A21353" s="294" t="s">
        <v>34688</v>
      </c>
      <c r="B21353" s="294"/>
      <c r="C21353" s="294"/>
      <c r="D21353" s="294"/>
      <c r="E21353" s="294"/>
      <c r="F21353" s="294"/>
    </row>
    <row r="21354">
      <c r="A21354" s="294" t="s">
        <v>34689</v>
      </c>
      <c r="B21354" s="294"/>
      <c r="C21354" s="294"/>
      <c r="D21354" s="294"/>
      <c r="E21354" s="294"/>
      <c r="F21354" s="294"/>
    </row>
    <row r="21355">
      <c r="A21355" s="294" t="s">
        <v>34690</v>
      </c>
      <c r="B21355" s="294"/>
      <c r="C21355" s="294"/>
      <c r="D21355" s="294"/>
      <c r="E21355" s="294"/>
      <c r="F21355" s="294"/>
    </row>
    <row r="21356">
      <c r="A21356" s="294" t="s">
        <v>34691</v>
      </c>
      <c r="B21356" s="294"/>
      <c r="C21356" s="294"/>
      <c r="D21356" s="294"/>
      <c r="E21356" s="294"/>
      <c r="F21356" s="294"/>
    </row>
    <row r="21357">
      <c r="A21357" s="294" t="s">
        <v>34692</v>
      </c>
      <c r="B21357" s="294"/>
      <c r="C21357" s="294"/>
      <c r="D21357" s="294"/>
      <c r="E21357" s="294"/>
      <c r="F21357" s="294"/>
    </row>
    <row r="21358">
      <c r="A21358" s="294" t="s">
        <v>34693</v>
      </c>
      <c r="B21358" s="294"/>
      <c r="C21358" s="294"/>
      <c r="D21358" s="294"/>
      <c r="E21358" s="294"/>
      <c r="F21358" s="294"/>
    </row>
    <row r="21359">
      <c r="A21359" s="294"/>
      <c r="B21359" s="294"/>
      <c r="C21359" s="294"/>
      <c r="D21359" s="294"/>
      <c r="E21359" s="294"/>
      <c r="F21359" s="294"/>
    </row>
    <row r="21360">
      <c r="A21360" s="294" t="s">
        <v>22239</v>
      </c>
      <c r="B21360" s="294"/>
      <c r="C21360" s="294"/>
      <c r="D21360" s="294"/>
      <c r="E21360" s="294"/>
      <c r="F21360" s="294"/>
    </row>
    <row r="21361">
      <c r="A21361" s="294"/>
      <c r="B21361" s="294"/>
      <c r="C21361" s="294"/>
      <c r="D21361" s="294"/>
      <c r="E21361" s="294"/>
      <c r="F21361" s="294"/>
    </row>
    <row r="21362">
      <c r="A21362" s="294" t="s">
        <v>34694</v>
      </c>
      <c r="B21362" s="294"/>
      <c r="C21362" s="294"/>
      <c r="D21362" s="294"/>
      <c r="E21362" s="294"/>
      <c r="F21362" s="294"/>
    </row>
    <row r="21363">
      <c r="A21363" s="294" t="s">
        <v>34695</v>
      </c>
      <c r="B21363" s="294"/>
      <c r="C21363" s="294"/>
      <c r="D21363" s="294"/>
      <c r="E21363" s="294"/>
      <c r="F21363" s="294"/>
    </row>
    <row r="21364">
      <c r="A21364" s="294" t="s">
        <v>34696</v>
      </c>
      <c r="B21364" s="294"/>
      <c r="C21364" s="294"/>
      <c r="D21364" s="294"/>
      <c r="E21364" s="294"/>
      <c r="F21364" s="294"/>
    </row>
    <row r="21365">
      <c r="A21365" s="294" t="s">
        <v>34697</v>
      </c>
      <c r="B21365" s="294"/>
      <c r="C21365" s="294"/>
      <c r="D21365" s="294"/>
      <c r="E21365" s="294"/>
      <c r="F21365" s="294"/>
    </row>
    <row r="21366">
      <c r="A21366" s="294" t="s">
        <v>34698</v>
      </c>
      <c r="B21366" s="294"/>
      <c r="C21366" s="294"/>
      <c r="D21366" s="294"/>
      <c r="E21366" s="294"/>
      <c r="F21366" s="294"/>
    </row>
    <row r="21367">
      <c r="A21367" s="294" t="s">
        <v>34699</v>
      </c>
      <c r="B21367" s="294"/>
      <c r="C21367" s="294"/>
      <c r="D21367" s="294"/>
      <c r="E21367" s="294"/>
      <c r="F21367" s="294"/>
    </row>
    <row r="21368">
      <c r="A21368" s="294" t="s">
        <v>34700</v>
      </c>
      <c r="B21368" s="294"/>
      <c r="C21368" s="294"/>
      <c r="D21368" s="294"/>
      <c r="E21368" s="294"/>
      <c r="F21368" s="294"/>
    </row>
    <row r="21369">
      <c r="A21369" s="294" t="s">
        <v>34701</v>
      </c>
      <c r="B21369" s="294"/>
      <c r="C21369" s="294"/>
      <c r="D21369" s="294"/>
      <c r="E21369" s="294"/>
      <c r="F21369" s="294"/>
    </row>
    <row r="21370">
      <c r="A21370" s="294" t="s">
        <v>34702</v>
      </c>
      <c r="B21370" s="294"/>
      <c r="C21370" s="294"/>
      <c r="D21370" s="294"/>
      <c r="E21370" s="294"/>
      <c r="F21370" s="294"/>
    </row>
    <row r="21371">
      <c r="A21371" s="294" t="s">
        <v>34703</v>
      </c>
      <c r="B21371" s="294"/>
      <c r="C21371" s="294"/>
      <c r="D21371" s="294"/>
      <c r="E21371" s="294"/>
      <c r="F21371" s="294"/>
    </row>
    <row r="21372">
      <c r="A21372" s="294" t="s">
        <v>34704</v>
      </c>
      <c r="B21372" s="294"/>
      <c r="C21372" s="294"/>
      <c r="D21372" s="294"/>
      <c r="E21372" s="294"/>
      <c r="F21372" s="294"/>
    </row>
    <row r="21373">
      <c r="A21373" s="294" t="s">
        <v>34705</v>
      </c>
      <c r="B21373" s="294"/>
      <c r="C21373" s="294"/>
      <c r="D21373" s="294"/>
      <c r="E21373" s="294"/>
      <c r="F21373" s="294"/>
    </row>
    <row r="21374">
      <c r="A21374" s="294" t="s">
        <v>34706</v>
      </c>
      <c r="B21374" s="294"/>
      <c r="C21374" s="294"/>
      <c r="D21374" s="294"/>
      <c r="E21374" s="294"/>
      <c r="F21374" s="294"/>
    </row>
    <row r="21375">
      <c r="A21375" s="294" t="s">
        <v>34707</v>
      </c>
      <c r="B21375" s="294"/>
      <c r="C21375" s="294"/>
      <c r="D21375" s="294"/>
      <c r="E21375" s="294"/>
      <c r="F21375" s="294"/>
    </row>
    <row r="21376">
      <c r="A21376" s="294" t="s">
        <v>34708</v>
      </c>
      <c r="B21376" s="294"/>
      <c r="C21376" s="294"/>
      <c r="D21376" s="294"/>
      <c r="E21376" s="294"/>
      <c r="F21376" s="294"/>
    </row>
    <row r="21377">
      <c r="A21377" s="294" t="s">
        <v>34709</v>
      </c>
      <c r="B21377" s="294"/>
      <c r="C21377" s="294"/>
      <c r="D21377" s="294"/>
      <c r="E21377" s="294"/>
      <c r="F21377" s="294"/>
    </row>
    <row r="21378">
      <c r="A21378" s="294"/>
      <c r="B21378" s="294"/>
      <c r="C21378" s="294"/>
      <c r="D21378" s="294"/>
      <c r="E21378" s="294"/>
      <c r="F21378" s="294"/>
    </row>
    <row r="21379">
      <c r="A21379" s="294" t="s">
        <v>21304</v>
      </c>
      <c r="B21379" s="294"/>
      <c r="C21379" s="294"/>
      <c r="D21379" s="294"/>
      <c r="E21379" s="294"/>
      <c r="F21379" s="294"/>
    </row>
    <row r="21380">
      <c r="A21380" s="294"/>
      <c r="B21380" s="294"/>
      <c r="C21380" s="294"/>
      <c r="D21380" s="294"/>
      <c r="E21380" s="294"/>
      <c r="F21380" s="294"/>
    </row>
    <row r="21381">
      <c r="A21381" s="294" t="s">
        <v>30625</v>
      </c>
      <c r="B21381" s="294"/>
      <c r="C21381" s="294"/>
      <c r="D21381" s="294"/>
      <c r="E21381" s="294"/>
      <c r="F21381" s="294"/>
    </row>
    <row r="21382">
      <c r="A21382" s="294" t="s">
        <v>34710</v>
      </c>
      <c r="B21382" s="294"/>
      <c r="C21382" s="294"/>
      <c r="D21382" s="294"/>
      <c r="E21382" s="294"/>
      <c r="F21382" s="294"/>
    </row>
    <row r="21383">
      <c r="A21383" s="294" t="s">
        <v>34711</v>
      </c>
      <c r="B21383" s="294"/>
      <c r="C21383" s="294"/>
      <c r="D21383" s="294"/>
      <c r="E21383" s="294"/>
      <c r="F21383" s="294"/>
    </row>
    <row r="21384">
      <c r="A21384" s="294" t="s">
        <v>34712</v>
      </c>
      <c r="B21384" s="294"/>
      <c r="C21384" s="294"/>
      <c r="D21384" s="294"/>
      <c r="E21384" s="294"/>
      <c r="F21384" s="294"/>
    </row>
    <row r="21385">
      <c r="A21385" s="294" t="s">
        <v>34378</v>
      </c>
      <c r="B21385" s="294"/>
      <c r="C21385" s="294"/>
      <c r="D21385" s="294"/>
      <c r="E21385" s="294"/>
      <c r="F21385" s="294"/>
    </row>
    <row r="21386">
      <c r="A21386" s="294" t="s">
        <v>34713</v>
      </c>
      <c r="B21386" s="294"/>
      <c r="C21386" s="294"/>
      <c r="D21386" s="294"/>
      <c r="E21386" s="294"/>
      <c r="F21386" s="294"/>
    </row>
    <row r="21387">
      <c r="A21387" s="294" t="s">
        <v>34714</v>
      </c>
      <c r="B21387" s="294"/>
      <c r="C21387" s="294"/>
      <c r="D21387" s="294"/>
      <c r="E21387" s="294"/>
      <c r="F21387" s="294"/>
    </row>
    <row r="21388">
      <c r="A21388" s="294" t="s">
        <v>34715</v>
      </c>
      <c r="B21388" s="294"/>
      <c r="C21388" s="294"/>
      <c r="D21388" s="294"/>
      <c r="E21388" s="294"/>
      <c r="F21388" s="294"/>
    </row>
    <row r="21389">
      <c r="A21389" s="294" t="s">
        <v>34716</v>
      </c>
      <c r="B21389" s="294"/>
      <c r="C21389" s="294"/>
      <c r="D21389" s="294"/>
      <c r="E21389" s="294"/>
      <c r="F21389" s="294"/>
    </row>
    <row r="21390">
      <c r="A21390" s="294" t="s">
        <v>34717</v>
      </c>
      <c r="B21390" s="294"/>
      <c r="C21390" s="294"/>
      <c r="D21390" s="294"/>
      <c r="E21390" s="294"/>
      <c r="F21390" s="294"/>
    </row>
    <row r="21391">
      <c r="A21391" s="294" t="s">
        <v>34718</v>
      </c>
      <c r="B21391" s="294"/>
      <c r="C21391" s="294"/>
      <c r="D21391" s="294"/>
      <c r="E21391" s="294"/>
      <c r="F21391" s="294"/>
    </row>
    <row r="21392">
      <c r="A21392" s="294" t="s">
        <v>34719</v>
      </c>
      <c r="B21392" s="294"/>
      <c r="C21392" s="294"/>
      <c r="D21392" s="294"/>
      <c r="E21392" s="294"/>
      <c r="F21392" s="294"/>
    </row>
    <row r="21393">
      <c r="A21393" s="294"/>
      <c r="B21393" s="294"/>
      <c r="C21393" s="294"/>
      <c r="D21393" s="294"/>
      <c r="E21393" s="294"/>
      <c r="F21393" s="294"/>
    </row>
    <row r="21394">
      <c r="A21394" s="294" t="s">
        <v>28124</v>
      </c>
      <c r="B21394" s="294"/>
      <c r="C21394" s="294"/>
      <c r="D21394" s="294"/>
      <c r="E21394" s="294"/>
      <c r="F21394" s="294"/>
    </row>
    <row r="21395">
      <c r="A21395" s="294" t="s">
        <v>34720</v>
      </c>
      <c r="B21395" s="294"/>
      <c r="C21395" s="294"/>
      <c r="D21395" s="294"/>
      <c r="E21395" s="294"/>
      <c r="F21395" s="294"/>
    </row>
    <row r="21396">
      <c r="A21396" s="294" t="s">
        <v>21672</v>
      </c>
      <c r="B21396" s="294"/>
      <c r="C21396" s="294"/>
      <c r="D21396" s="294"/>
      <c r="E21396" s="294"/>
      <c r="F21396" s="294"/>
    </row>
    <row r="21397">
      <c r="A21397" s="294" t="s">
        <v>34661</v>
      </c>
      <c r="B21397" s="294"/>
      <c r="C21397" s="294"/>
      <c r="D21397" s="294"/>
      <c r="E21397" s="294"/>
      <c r="F21397" s="294"/>
    </row>
    <row r="21398">
      <c r="A21398" s="294"/>
      <c r="B21398" s="294"/>
      <c r="C21398" s="294"/>
      <c r="D21398" s="294"/>
      <c r="E21398" s="294"/>
      <c r="F21398" s="294"/>
    </row>
    <row r="21399">
      <c r="A21399" s="294" t="s">
        <v>23007</v>
      </c>
      <c r="B21399" s="294"/>
      <c r="C21399" s="294"/>
      <c r="D21399" s="294"/>
      <c r="E21399" s="294"/>
      <c r="F21399" s="294"/>
    </row>
    <row r="21400">
      <c r="A21400" s="294"/>
      <c r="B21400" s="294"/>
      <c r="C21400" s="294"/>
      <c r="D21400" s="294"/>
      <c r="E21400" s="294"/>
      <c r="F21400" s="294"/>
    </row>
    <row r="21401">
      <c r="A21401" s="294" t="s">
        <v>34721</v>
      </c>
      <c r="B21401" s="294"/>
      <c r="C21401" s="294"/>
      <c r="D21401" s="294"/>
      <c r="E21401" s="294"/>
      <c r="F21401" s="294"/>
    </row>
    <row r="21402">
      <c r="A21402" s="294" t="s">
        <v>34722</v>
      </c>
      <c r="B21402" s="294"/>
      <c r="C21402" s="294"/>
      <c r="D21402" s="294"/>
      <c r="E21402" s="294"/>
      <c r="F21402" s="294"/>
    </row>
    <row r="21403">
      <c r="A21403" s="294" t="s">
        <v>31223</v>
      </c>
      <c r="B21403" s="294"/>
      <c r="C21403" s="294"/>
      <c r="D21403" s="294"/>
      <c r="E21403" s="294"/>
      <c r="F21403" s="294"/>
    </row>
    <row r="21404">
      <c r="A21404" s="294" t="s">
        <v>34723</v>
      </c>
      <c r="B21404" s="294"/>
      <c r="C21404" s="294"/>
      <c r="D21404" s="294"/>
      <c r="E21404" s="294"/>
      <c r="F21404" s="294"/>
    </row>
    <row r="21405">
      <c r="A21405" s="294" t="s">
        <v>34724</v>
      </c>
      <c r="B21405" s="294"/>
      <c r="C21405" s="294"/>
      <c r="D21405" s="294"/>
      <c r="E21405" s="294"/>
      <c r="F21405" s="294"/>
    </row>
    <row r="21406">
      <c r="A21406" s="294" t="s">
        <v>34725</v>
      </c>
      <c r="B21406" s="294"/>
      <c r="C21406" s="294"/>
      <c r="D21406" s="294"/>
      <c r="E21406" s="294"/>
      <c r="F21406" s="294"/>
    </row>
    <row r="21407">
      <c r="A21407" s="294" t="s">
        <v>34726</v>
      </c>
      <c r="B21407" s="294"/>
      <c r="C21407" s="294"/>
      <c r="D21407" s="294"/>
      <c r="E21407" s="294"/>
      <c r="F21407" s="294"/>
    </row>
    <row r="21408">
      <c r="A21408" s="294" t="s">
        <v>34727</v>
      </c>
      <c r="B21408" s="294"/>
      <c r="C21408" s="294"/>
      <c r="D21408" s="294"/>
      <c r="E21408" s="294"/>
      <c r="F21408" s="294"/>
    </row>
    <row r="21409">
      <c r="A21409" s="294" t="s">
        <v>26934</v>
      </c>
      <c r="B21409" s="294"/>
      <c r="C21409" s="294"/>
      <c r="D21409" s="294"/>
      <c r="E21409" s="294"/>
      <c r="F21409" s="294"/>
    </row>
    <row r="21410">
      <c r="A21410" s="294" t="s">
        <v>26935</v>
      </c>
      <c r="B21410" s="294"/>
      <c r="C21410" s="294"/>
      <c r="D21410" s="294"/>
      <c r="E21410" s="294"/>
      <c r="F21410" s="294"/>
    </row>
    <row r="21411">
      <c r="A21411" s="294"/>
      <c r="B21411" s="294"/>
      <c r="C21411" s="294"/>
      <c r="D21411" s="294"/>
      <c r="E21411" s="294"/>
      <c r="F21411" s="294"/>
    </row>
    <row r="21412">
      <c r="A21412" s="294"/>
      <c r="B21412" s="294"/>
      <c r="C21412" s="294"/>
      <c r="D21412" s="294"/>
      <c r="E21412" s="294"/>
      <c r="F21412" s="294"/>
    </row>
    <row r="21413">
      <c r="A21413" s="294"/>
      <c r="B21413" s="294"/>
      <c r="C21413" s="294"/>
      <c r="D21413" s="294"/>
      <c r="E21413" s="294"/>
      <c r="F21413" s="294"/>
    </row>
    <row r="21414">
      <c r="A21414" s="294"/>
      <c r="B21414" s="294"/>
      <c r="C21414" s="294"/>
      <c r="D21414" s="294"/>
      <c r="E21414" s="294"/>
      <c r="F21414" s="294"/>
    </row>
    <row r="21415">
      <c r="A21415" s="294" t="s">
        <v>22281</v>
      </c>
      <c r="B21415" s="294"/>
      <c r="C21415" s="294"/>
      <c r="D21415" s="294"/>
      <c r="E21415" s="294"/>
      <c r="F21415" s="294"/>
    </row>
    <row r="21416">
      <c r="A21416" s="294"/>
      <c r="B21416" s="294"/>
      <c r="C21416" s="294"/>
      <c r="D21416" s="294"/>
      <c r="E21416" s="294"/>
      <c r="F21416" s="294"/>
    </row>
    <row r="21417">
      <c r="A21417" s="294" t="s">
        <v>34728</v>
      </c>
      <c r="B21417" s="294"/>
      <c r="C21417" s="294"/>
      <c r="D21417" s="294"/>
      <c r="E21417" s="294"/>
      <c r="F21417" s="294"/>
    </row>
    <row r="21418">
      <c r="A21418" s="294" t="s">
        <v>34729</v>
      </c>
      <c r="B21418" s="294"/>
      <c r="C21418" s="294"/>
      <c r="D21418" s="294"/>
      <c r="E21418" s="294"/>
      <c r="F21418" s="294"/>
    </row>
    <row r="21419">
      <c r="A21419" s="294" t="s">
        <v>34730</v>
      </c>
      <c r="B21419" s="294"/>
      <c r="C21419" s="294"/>
      <c r="D21419" s="294"/>
      <c r="E21419" s="294"/>
      <c r="F21419" s="294"/>
    </row>
    <row r="21420">
      <c r="A21420" s="294" t="s">
        <v>34731</v>
      </c>
      <c r="B21420" s="294"/>
      <c r="C21420" s="294"/>
      <c r="D21420" s="294"/>
      <c r="E21420" s="294"/>
      <c r="F21420" s="294"/>
    </row>
    <row r="21421">
      <c r="A21421" s="294" t="s">
        <v>34732</v>
      </c>
      <c r="B21421" s="294"/>
      <c r="C21421" s="294"/>
      <c r="D21421" s="294"/>
      <c r="E21421" s="294"/>
      <c r="F21421" s="294"/>
    </row>
    <row r="21422">
      <c r="A21422" s="294" t="s">
        <v>34733</v>
      </c>
      <c r="B21422" s="294"/>
      <c r="C21422" s="294"/>
      <c r="D21422" s="294"/>
      <c r="E21422" s="294"/>
      <c r="F21422" s="294"/>
    </row>
    <row r="21423">
      <c r="A21423" s="294" t="s">
        <v>34734</v>
      </c>
      <c r="B21423" s="294"/>
      <c r="C21423" s="294"/>
      <c r="D21423" s="294"/>
      <c r="E21423" s="294"/>
      <c r="F21423" s="294"/>
    </row>
    <row r="21424">
      <c r="A21424" s="294"/>
      <c r="B21424" s="294"/>
      <c r="C21424" s="294"/>
      <c r="D21424" s="294"/>
      <c r="E21424" s="294"/>
      <c r="F21424" s="294"/>
    </row>
    <row r="21425">
      <c r="A21425" s="294" t="s">
        <v>34735</v>
      </c>
      <c r="B21425" s="294"/>
      <c r="C21425" s="294"/>
      <c r="D21425" s="294"/>
      <c r="E21425" s="294"/>
      <c r="F21425" s="294"/>
    </row>
    <row r="21426">
      <c r="A21426" s="294"/>
      <c r="B21426" s="294"/>
      <c r="C21426" s="294"/>
      <c r="D21426" s="294"/>
      <c r="E21426" s="294"/>
      <c r="F21426" s="294"/>
    </row>
    <row r="21427">
      <c r="A21427" s="294" t="s">
        <v>34736</v>
      </c>
      <c r="B21427" s="294"/>
      <c r="C21427" s="294"/>
      <c r="D21427" s="294"/>
      <c r="E21427" s="294"/>
      <c r="F21427" s="294"/>
    </row>
    <row r="21428">
      <c r="A21428" s="294" t="s">
        <v>34737</v>
      </c>
      <c r="B21428" s="294"/>
      <c r="C21428" s="294"/>
      <c r="D21428" s="294"/>
      <c r="E21428" s="294"/>
      <c r="F21428" s="294"/>
    </row>
    <row r="21429">
      <c r="A21429" s="294" t="s">
        <v>34738</v>
      </c>
      <c r="B21429" s="294"/>
      <c r="C21429" s="294"/>
      <c r="D21429" s="294"/>
      <c r="E21429" s="294"/>
      <c r="F21429" s="294"/>
    </row>
    <row r="21430">
      <c r="A21430" s="294" t="s">
        <v>34739</v>
      </c>
      <c r="B21430" s="294"/>
      <c r="C21430" s="294"/>
      <c r="D21430" s="294"/>
      <c r="E21430" s="294"/>
      <c r="F21430" s="294"/>
    </row>
    <row r="21431">
      <c r="A21431" s="294" t="s">
        <v>34740</v>
      </c>
      <c r="B21431" s="294"/>
      <c r="C21431" s="294"/>
      <c r="D21431" s="294"/>
      <c r="E21431" s="294"/>
      <c r="F21431" s="294"/>
    </row>
    <row r="21432">
      <c r="A21432" s="294" t="s">
        <v>34741</v>
      </c>
      <c r="B21432" s="294"/>
      <c r="C21432" s="294"/>
      <c r="D21432" s="294"/>
      <c r="E21432" s="294"/>
      <c r="F21432" s="294"/>
    </row>
    <row r="21433">
      <c r="A21433" s="294" t="s">
        <v>34742</v>
      </c>
      <c r="B21433" s="294"/>
      <c r="C21433" s="294"/>
      <c r="D21433" s="294"/>
      <c r="E21433" s="294"/>
      <c r="F21433" s="294"/>
    </row>
    <row r="21434">
      <c r="A21434" s="294" t="s">
        <v>34743</v>
      </c>
      <c r="B21434" s="294"/>
      <c r="C21434" s="294"/>
      <c r="D21434" s="294"/>
      <c r="E21434" s="294"/>
      <c r="F21434" s="294"/>
    </row>
    <row r="21435">
      <c r="A21435" s="294"/>
      <c r="B21435" s="294"/>
      <c r="C21435" s="294"/>
      <c r="D21435" s="294"/>
      <c r="E21435" s="294"/>
      <c r="F21435" s="294"/>
    </row>
    <row r="21436">
      <c r="A21436" s="294" t="s">
        <v>23029</v>
      </c>
      <c r="B21436" s="294"/>
      <c r="C21436" s="294"/>
      <c r="D21436" s="294"/>
      <c r="E21436" s="294"/>
      <c r="F21436" s="294"/>
    </row>
    <row r="21437">
      <c r="A21437" s="294" t="s">
        <v>30376</v>
      </c>
      <c r="B21437" s="294"/>
      <c r="C21437" s="294"/>
      <c r="D21437" s="294"/>
      <c r="E21437" s="294"/>
      <c r="F21437" s="294"/>
    </row>
    <row r="21438">
      <c r="A21438" s="294"/>
      <c r="B21438" s="294"/>
      <c r="C21438" s="294"/>
      <c r="D21438" s="294"/>
      <c r="E21438" s="294"/>
      <c r="F21438" s="294"/>
    </row>
    <row r="21439">
      <c r="A21439" s="294" t="s">
        <v>34744</v>
      </c>
      <c r="B21439" s="294"/>
      <c r="C21439" s="294"/>
      <c r="D21439" s="294"/>
      <c r="E21439" s="294"/>
      <c r="F21439" s="294"/>
    </row>
    <row r="21440">
      <c r="A21440" s="294" t="s">
        <v>34745</v>
      </c>
      <c r="B21440" s="294"/>
      <c r="C21440" s="294"/>
      <c r="D21440" s="294"/>
      <c r="E21440" s="294"/>
      <c r="F21440" s="294"/>
    </row>
    <row r="21441">
      <c r="A21441" s="294" t="s">
        <v>34746</v>
      </c>
      <c r="B21441" s="294"/>
      <c r="C21441" s="294"/>
      <c r="D21441" s="294"/>
      <c r="E21441" s="294"/>
      <c r="F21441" s="294"/>
    </row>
    <row r="21442">
      <c r="A21442" s="294" t="s">
        <v>34747</v>
      </c>
      <c r="B21442" s="294"/>
      <c r="C21442" s="294"/>
      <c r="D21442" s="294"/>
      <c r="E21442" s="294"/>
      <c r="F21442" s="294"/>
    </row>
    <row r="21443">
      <c r="A21443" s="294" t="s">
        <v>34748</v>
      </c>
      <c r="B21443" s="294"/>
      <c r="C21443" s="294"/>
      <c r="D21443" s="294"/>
      <c r="E21443" s="294"/>
      <c r="F21443" s="294"/>
    </row>
    <row r="21444">
      <c r="A21444" s="294"/>
      <c r="B21444" s="294"/>
      <c r="C21444" s="294"/>
      <c r="D21444" s="294"/>
      <c r="E21444" s="294"/>
      <c r="F21444" s="294"/>
    </row>
    <row r="21445">
      <c r="A21445" s="294" t="s">
        <v>23889</v>
      </c>
      <c r="B21445" s="294"/>
      <c r="C21445" s="294"/>
      <c r="D21445" s="294"/>
      <c r="E21445" s="294"/>
      <c r="F21445" s="294"/>
    </row>
    <row r="21446">
      <c r="A21446" s="294"/>
      <c r="B21446" s="294"/>
      <c r="C21446" s="294"/>
      <c r="D21446" s="294"/>
      <c r="E21446" s="294"/>
      <c r="F21446" s="294"/>
    </row>
    <row r="21447">
      <c r="A21447" s="294" t="s">
        <v>34749</v>
      </c>
      <c r="B21447" s="294"/>
      <c r="C21447" s="294"/>
      <c r="D21447" s="294"/>
      <c r="E21447" s="294"/>
      <c r="F21447" s="294"/>
    </row>
    <row r="21448">
      <c r="A21448" s="294" t="s">
        <v>34750</v>
      </c>
      <c r="B21448" s="294"/>
      <c r="C21448" s="294"/>
      <c r="D21448" s="294"/>
      <c r="E21448" s="294"/>
      <c r="F21448" s="294"/>
    </row>
    <row r="21449">
      <c r="A21449" s="294" t="s">
        <v>25341</v>
      </c>
      <c r="B21449" s="294"/>
      <c r="C21449" s="294"/>
      <c r="D21449" s="294"/>
      <c r="E21449" s="294"/>
      <c r="F21449" s="294"/>
    </row>
    <row r="21450">
      <c r="A21450" s="294" t="s">
        <v>34751</v>
      </c>
      <c r="B21450" s="294"/>
      <c r="C21450" s="294"/>
      <c r="D21450" s="294"/>
      <c r="E21450" s="294"/>
      <c r="F21450" s="294"/>
    </row>
    <row r="21451">
      <c r="A21451" s="294" t="s">
        <v>34752</v>
      </c>
      <c r="B21451" s="294"/>
      <c r="C21451" s="294"/>
      <c r="D21451" s="294"/>
      <c r="E21451" s="294"/>
      <c r="F21451" s="294"/>
    </row>
    <row r="21452">
      <c r="A21452" s="294"/>
      <c r="B21452" s="294"/>
      <c r="C21452" s="294"/>
      <c r="D21452" s="294"/>
      <c r="E21452" s="294"/>
      <c r="F21452" s="294"/>
    </row>
    <row r="21453">
      <c r="A21453" s="294" t="s">
        <v>24607</v>
      </c>
      <c r="B21453" s="294"/>
      <c r="C21453" s="294"/>
      <c r="D21453" s="294"/>
      <c r="E21453" s="294"/>
      <c r="F21453" s="294"/>
    </row>
    <row r="21454">
      <c r="A21454" s="294"/>
      <c r="B21454" s="294"/>
      <c r="C21454" s="294"/>
      <c r="D21454" s="294"/>
      <c r="E21454" s="294"/>
      <c r="F21454" s="294"/>
    </row>
    <row r="21455">
      <c r="A21455" s="294" t="s">
        <v>34753</v>
      </c>
      <c r="B21455" s="294"/>
      <c r="C21455" s="294"/>
      <c r="D21455" s="294"/>
      <c r="E21455" s="294"/>
      <c r="F21455" s="294"/>
    </row>
    <row r="21456">
      <c r="A21456" s="294" t="s">
        <v>34754</v>
      </c>
      <c r="B21456" s="294"/>
      <c r="C21456" s="294"/>
      <c r="D21456" s="294"/>
      <c r="E21456" s="294"/>
      <c r="F21456" s="294"/>
    </row>
    <row r="21457">
      <c r="A21457" s="294" t="s">
        <v>34755</v>
      </c>
      <c r="B21457" s="294"/>
      <c r="C21457" s="294"/>
      <c r="D21457" s="294"/>
      <c r="E21457" s="294"/>
      <c r="F21457" s="294"/>
    </row>
    <row r="21458">
      <c r="A21458" s="294" t="s">
        <v>34756</v>
      </c>
      <c r="B21458" s="294"/>
      <c r="C21458" s="294"/>
      <c r="D21458" s="294"/>
      <c r="E21458" s="294"/>
      <c r="F21458" s="294"/>
    </row>
    <row r="21459">
      <c r="A21459" s="294" t="s">
        <v>34757</v>
      </c>
      <c r="B21459" s="294"/>
      <c r="C21459" s="294"/>
      <c r="D21459" s="294"/>
      <c r="E21459" s="294"/>
      <c r="F21459" s="294"/>
    </row>
    <row r="21460">
      <c r="A21460" s="294" t="s">
        <v>34758</v>
      </c>
      <c r="B21460" s="294"/>
      <c r="C21460" s="294"/>
      <c r="D21460" s="294"/>
      <c r="E21460" s="294"/>
      <c r="F21460" s="294"/>
    </row>
    <row r="21461">
      <c r="A21461" s="294" t="s">
        <v>34759</v>
      </c>
      <c r="B21461" s="294"/>
      <c r="C21461" s="294"/>
      <c r="D21461" s="294"/>
      <c r="E21461" s="294"/>
      <c r="F21461" s="294"/>
    </row>
    <row r="21462">
      <c r="A21462" s="294" t="s">
        <v>34760</v>
      </c>
      <c r="B21462" s="294"/>
      <c r="C21462" s="294"/>
      <c r="D21462" s="294"/>
      <c r="E21462" s="294"/>
      <c r="F21462" s="294"/>
    </row>
    <row r="21463">
      <c r="A21463" s="294" t="s">
        <v>34761</v>
      </c>
      <c r="B21463" s="294"/>
      <c r="C21463" s="294"/>
      <c r="D21463" s="294"/>
      <c r="E21463" s="294"/>
      <c r="F21463" s="294"/>
    </row>
    <row r="21464">
      <c r="A21464" s="294" t="s">
        <v>34762</v>
      </c>
      <c r="B21464" s="294"/>
      <c r="C21464" s="294"/>
      <c r="D21464" s="294"/>
      <c r="E21464" s="294"/>
      <c r="F21464" s="294"/>
    </row>
    <row r="21465">
      <c r="A21465" s="294" t="s">
        <v>34763</v>
      </c>
      <c r="B21465" s="294"/>
      <c r="C21465" s="294"/>
      <c r="D21465" s="294"/>
      <c r="E21465" s="294"/>
      <c r="F21465" s="294"/>
    </row>
    <row r="21466">
      <c r="A21466" s="294" t="s">
        <v>34764</v>
      </c>
      <c r="B21466" s="294"/>
      <c r="C21466" s="294"/>
      <c r="D21466" s="294"/>
      <c r="E21466" s="294"/>
      <c r="F21466" s="294"/>
    </row>
    <row r="21467">
      <c r="A21467" s="294" t="s">
        <v>22317</v>
      </c>
      <c r="B21467" s="294"/>
      <c r="C21467" s="294"/>
      <c r="D21467" s="294"/>
      <c r="E21467" s="294"/>
      <c r="F21467" s="294"/>
    </row>
    <row r="21468">
      <c r="A21468" s="294" t="s">
        <v>34765</v>
      </c>
      <c r="B21468" s="294"/>
      <c r="C21468" s="294"/>
      <c r="D21468" s="294"/>
      <c r="E21468" s="294"/>
      <c r="F21468" s="294"/>
    </row>
    <row r="21469">
      <c r="A21469" s="294" t="s">
        <v>34766</v>
      </c>
      <c r="B21469" s="294"/>
      <c r="C21469" s="294"/>
      <c r="D21469" s="294"/>
      <c r="E21469" s="294"/>
      <c r="F21469" s="294"/>
    </row>
    <row r="21470">
      <c r="A21470" s="294" t="s">
        <v>34767</v>
      </c>
      <c r="B21470" s="294"/>
      <c r="C21470" s="294"/>
      <c r="D21470" s="294"/>
      <c r="E21470" s="294"/>
      <c r="F21470" s="294"/>
    </row>
    <row r="21471">
      <c r="A21471" s="294" t="s">
        <v>34768</v>
      </c>
      <c r="B21471" s="294"/>
      <c r="C21471" s="294"/>
      <c r="D21471" s="294"/>
      <c r="E21471" s="294"/>
      <c r="F21471" s="294"/>
    </row>
    <row r="21472">
      <c r="A21472" s="294"/>
      <c r="B21472" s="294"/>
      <c r="C21472" s="294"/>
      <c r="D21472" s="294"/>
      <c r="E21472" s="294"/>
      <c r="F21472" s="294"/>
    </row>
    <row r="21473">
      <c r="A21473" s="294" t="s">
        <v>28124</v>
      </c>
      <c r="B21473" s="294"/>
      <c r="C21473" s="294"/>
      <c r="D21473" s="294"/>
      <c r="E21473" s="294"/>
      <c r="F21473" s="294"/>
    </row>
    <row r="21474">
      <c r="A21474" s="294" t="s">
        <v>34769</v>
      </c>
      <c r="B21474" s="294"/>
      <c r="C21474" s="294"/>
      <c r="D21474" s="294"/>
      <c r="E21474" s="294"/>
      <c r="F21474" s="294"/>
    </row>
    <row r="21475">
      <c r="A21475" s="294" t="s">
        <v>21618</v>
      </c>
      <c r="B21475" s="294"/>
      <c r="C21475" s="294"/>
      <c r="D21475" s="294"/>
      <c r="E21475" s="294"/>
      <c r="F21475" s="294"/>
    </row>
    <row r="21476">
      <c r="A21476" s="294" t="s">
        <v>34770</v>
      </c>
      <c r="B21476" s="294"/>
      <c r="C21476" s="294"/>
      <c r="D21476" s="294"/>
      <c r="E21476" s="294"/>
      <c r="F21476" s="294"/>
    </row>
    <row r="21477">
      <c r="A21477" s="294"/>
      <c r="B21477" s="294"/>
      <c r="C21477" s="294"/>
      <c r="D21477" s="294"/>
      <c r="E21477" s="294"/>
      <c r="F21477" s="294"/>
    </row>
    <row r="21478">
      <c r="A21478" s="294" t="s">
        <v>25678</v>
      </c>
      <c r="B21478" s="294"/>
      <c r="C21478" s="294"/>
      <c r="D21478" s="294"/>
      <c r="E21478" s="294"/>
      <c r="F21478" s="294"/>
    </row>
    <row r="21479">
      <c r="A21479" s="294"/>
      <c r="B21479" s="294"/>
      <c r="C21479" s="294"/>
      <c r="D21479" s="294"/>
      <c r="E21479" s="294"/>
      <c r="F21479" s="294"/>
    </row>
    <row r="21480">
      <c r="A21480" s="294" t="s">
        <v>34771</v>
      </c>
      <c r="B21480" s="294"/>
      <c r="C21480" s="294"/>
      <c r="D21480" s="294"/>
      <c r="E21480" s="294"/>
      <c r="F21480" s="294"/>
    </row>
    <row r="21481">
      <c r="A21481" s="294" t="s">
        <v>34772</v>
      </c>
      <c r="B21481" s="294"/>
      <c r="C21481" s="294"/>
      <c r="D21481" s="294"/>
      <c r="E21481" s="294"/>
      <c r="F21481" s="294"/>
    </row>
    <row r="21482">
      <c r="A21482" s="294" t="s">
        <v>34773</v>
      </c>
      <c r="B21482" s="294"/>
      <c r="C21482" s="294"/>
      <c r="D21482" s="294"/>
      <c r="E21482" s="294"/>
      <c r="F21482" s="294"/>
    </row>
    <row r="21483">
      <c r="A21483" s="294" t="s">
        <v>34774</v>
      </c>
      <c r="B21483" s="294"/>
      <c r="C21483" s="294"/>
      <c r="D21483" s="294"/>
      <c r="E21483" s="294"/>
      <c r="F21483" s="294"/>
    </row>
    <row r="21484">
      <c r="A21484" s="294" t="s">
        <v>34775</v>
      </c>
      <c r="B21484" s="294"/>
      <c r="C21484" s="294"/>
      <c r="D21484" s="294"/>
      <c r="E21484" s="294"/>
      <c r="F21484" s="294"/>
    </row>
    <row r="21485">
      <c r="A21485" s="294" t="s">
        <v>34776</v>
      </c>
      <c r="B21485" s="294"/>
      <c r="C21485" s="294"/>
      <c r="D21485" s="294"/>
      <c r="E21485" s="294"/>
      <c r="F21485" s="294"/>
    </row>
    <row r="21486">
      <c r="A21486" s="294" t="s">
        <v>34777</v>
      </c>
      <c r="B21486" s="294"/>
      <c r="C21486" s="294"/>
      <c r="D21486" s="294"/>
      <c r="E21486" s="294"/>
      <c r="F21486" s="294"/>
    </row>
    <row r="21487">
      <c r="A21487" s="294" t="s">
        <v>34778</v>
      </c>
      <c r="B21487" s="294"/>
      <c r="C21487" s="294"/>
      <c r="D21487" s="294"/>
      <c r="E21487" s="294"/>
      <c r="F21487" s="294"/>
    </row>
    <row r="21488">
      <c r="A21488" s="294" t="s">
        <v>21892</v>
      </c>
      <c r="B21488" s="294"/>
      <c r="C21488" s="294"/>
      <c r="D21488" s="294"/>
      <c r="E21488" s="294"/>
      <c r="F21488" s="294"/>
    </row>
    <row r="21489">
      <c r="A21489" s="294" t="s">
        <v>34779</v>
      </c>
      <c r="B21489" s="294"/>
      <c r="C21489" s="294"/>
      <c r="D21489" s="294"/>
      <c r="E21489" s="294"/>
      <c r="F21489" s="294"/>
    </row>
    <row r="21490">
      <c r="A21490" s="294"/>
      <c r="B21490" s="294"/>
      <c r="C21490" s="294"/>
      <c r="D21490" s="294"/>
      <c r="E21490" s="294"/>
      <c r="F21490" s="294"/>
    </row>
    <row r="21491">
      <c r="A21491" s="294" t="s">
        <v>28325</v>
      </c>
      <c r="B21491" s="294"/>
      <c r="C21491" s="294"/>
      <c r="D21491" s="294"/>
      <c r="E21491" s="294"/>
      <c r="F21491" s="294"/>
    </row>
    <row r="21492">
      <c r="A21492" s="294"/>
      <c r="B21492" s="294"/>
      <c r="C21492" s="294"/>
      <c r="D21492" s="294"/>
      <c r="E21492" s="294"/>
      <c r="F21492" s="294"/>
    </row>
    <row r="21493">
      <c r="A21493" s="294" t="s">
        <v>34780</v>
      </c>
      <c r="B21493" s="294"/>
      <c r="C21493" s="294"/>
      <c r="D21493" s="294"/>
      <c r="E21493" s="294"/>
      <c r="F21493" s="294"/>
    </row>
    <row r="21494">
      <c r="A21494" s="294" t="s">
        <v>34781</v>
      </c>
      <c r="B21494" s="294"/>
      <c r="C21494" s="294"/>
      <c r="D21494" s="294"/>
      <c r="E21494" s="294"/>
      <c r="F21494" s="294"/>
    </row>
    <row r="21495">
      <c r="A21495" s="294" t="s">
        <v>34782</v>
      </c>
      <c r="B21495" s="294"/>
      <c r="C21495" s="294"/>
      <c r="D21495" s="294"/>
      <c r="E21495" s="294"/>
      <c r="F21495" s="294"/>
    </row>
    <row r="21496">
      <c r="A21496" s="294" t="s">
        <v>34783</v>
      </c>
      <c r="B21496" s="294"/>
      <c r="C21496" s="294"/>
      <c r="D21496" s="294"/>
      <c r="E21496" s="294"/>
      <c r="F21496" s="294"/>
    </row>
    <row r="21497">
      <c r="A21497" s="294" t="s">
        <v>34784</v>
      </c>
      <c r="B21497" s="294"/>
      <c r="C21497" s="294"/>
      <c r="D21497" s="294"/>
      <c r="E21497" s="294"/>
      <c r="F21497" s="294"/>
    </row>
    <row r="21498">
      <c r="A21498" s="294"/>
      <c r="B21498" s="294"/>
      <c r="C21498" s="294"/>
      <c r="D21498" s="294"/>
      <c r="E21498" s="294"/>
      <c r="F21498" s="294"/>
    </row>
    <row r="21499">
      <c r="A21499" s="294" t="s">
        <v>34785</v>
      </c>
      <c r="B21499" s="294"/>
      <c r="C21499" s="294"/>
      <c r="D21499" s="294"/>
      <c r="E21499" s="294"/>
      <c r="F21499" s="294"/>
    </row>
    <row r="21500">
      <c r="A21500" s="294" t="s">
        <v>22618</v>
      </c>
      <c r="B21500" s="294"/>
      <c r="C21500" s="294"/>
      <c r="D21500" s="294"/>
      <c r="E21500" s="294"/>
      <c r="F21500" s="294"/>
    </row>
    <row r="21501">
      <c r="A21501" s="294"/>
      <c r="B21501" s="294"/>
      <c r="C21501" s="294"/>
      <c r="D21501" s="294"/>
      <c r="E21501" s="294"/>
      <c r="F21501" s="294"/>
    </row>
    <row r="21502">
      <c r="A21502" s="294" t="s">
        <v>34786</v>
      </c>
      <c r="B21502" s="294"/>
      <c r="C21502" s="294"/>
      <c r="D21502" s="294"/>
      <c r="E21502" s="294"/>
      <c r="F21502" s="294"/>
    </row>
    <row r="21503">
      <c r="A21503" s="294" t="s">
        <v>34787</v>
      </c>
      <c r="B21503" s="294"/>
      <c r="C21503" s="294"/>
      <c r="D21503" s="294"/>
      <c r="E21503" s="294"/>
      <c r="F21503" s="294"/>
    </row>
    <row r="21504">
      <c r="A21504" s="294" t="s">
        <v>34788</v>
      </c>
      <c r="B21504" s="294"/>
      <c r="C21504" s="294"/>
      <c r="D21504" s="294"/>
      <c r="E21504" s="294"/>
      <c r="F21504" s="294"/>
    </row>
    <row r="21505">
      <c r="A21505" s="294" t="s">
        <v>34789</v>
      </c>
      <c r="B21505" s="294"/>
      <c r="C21505" s="294"/>
      <c r="D21505" s="294"/>
      <c r="E21505" s="294"/>
      <c r="F21505" s="294"/>
    </row>
    <row r="21506">
      <c r="A21506" s="294" t="s">
        <v>34790</v>
      </c>
      <c r="B21506" s="294"/>
      <c r="C21506" s="294"/>
      <c r="D21506" s="294"/>
      <c r="E21506" s="294"/>
      <c r="F21506" s="294"/>
    </row>
    <row r="21507">
      <c r="A21507" s="294" t="s">
        <v>34791</v>
      </c>
      <c r="B21507" s="294"/>
      <c r="C21507" s="294"/>
      <c r="D21507" s="294"/>
      <c r="E21507" s="294"/>
      <c r="F21507" s="294"/>
    </row>
    <row r="21508">
      <c r="A21508" s="294"/>
      <c r="B21508" s="294"/>
      <c r="C21508" s="294"/>
      <c r="D21508" s="294"/>
      <c r="E21508" s="294"/>
      <c r="F21508" s="294"/>
    </row>
    <row r="21509">
      <c r="A21509" s="294"/>
      <c r="B21509" s="294"/>
      <c r="C21509" s="294"/>
      <c r="D21509" s="294"/>
      <c r="E21509" s="294"/>
      <c r="F21509" s="294"/>
    </row>
    <row r="21510">
      <c r="A21510" s="294" t="s">
        <v>21401</v>
      </c>
      <c r="B21510" s="294"/>
      <c r="C21510" s="294"/>
      <c r="D21510" s="294"/>
      <c r="E21510" s="294"/>
      <c r="F21510" s="294"/>
    </row>
    <row r="21511">
      <c r="A21511" s="294"/>
      <c r="B21511" s="294"/>
      <c r="C21511" s="294"/>
      <c r="D21511" s="294"/>
      <c r="E21511" s="294"/>
      <c r="F21511" s="294"/>
    </row>
    <row r="21512">
      <c r="A21512" s="294" t="s">
        <v>34792</v>
      </c>
      <c r="B21512" s="294"/>
      <c r="C21512" s="294"/>
      <c r="D21512" s="294"/>
      <c r="E21512" s="294"/>
      <c r="F21512" s="294"/>
    </row>
    <row r="21513">
      <c r="A21513" s="294" t="s">
        <v>34793</v>
      </c>
      <c r="B21513" s="294"/>
      <c r="C21513" s="294"/>
      <c r="D21513" s="294"/>
      <c r="E21513" s="294"/>
      <c r="F21513" s="294"/>
    </row>
    <row r="21514">
      <c r="A21514" s="294" t="s">
        <v>34794</v>
      </c>
      <c r="B21514" s="294"/>
      <c r="C21514" s="294"/>
      <c r="D21514" s="294"/>
      <c r="E21514" s="294"/>
      <c r="F21514" s="294"/>
    </row>
    <row r="21515">
      <c r="A21515" s="294" t="s">
        <v>34795</v>
      </c>
      <c r="B21515" s="294"/>
      <c r="C21515" s="294"/>
      <c r="D21515" s="294"/>
      <c r="E21515" s="294"/>
      <c r="F21515" s="294"/>
    </row>
    <row r="21516">
      <c r="A21516" s="294" t="s">
        <v>34796</v>
      </c>
      <c r="B21516" s="294"/>
      <c r="C21516" s="294"/>
      <c r="D21516" s="294"/>
      <c r="E21516" s="294"/>
      <c r="F21516" s="294"/>
    </row>
    <row r="21517">
      <c r="A21517" s="294" t="s">
        <v>34797</v>
      </c>
      <c r="B21517" s="294"/>
      <c r="C21517" s="294"/>
      <c r="D21517" s="294"/>
      <c r="E21517" s="294"/>
      <c r="F21517" s="294"/>
    </row>
    <row r="21518">
      <c r="A21518" s="294"/>
      <c r="B21518" s="294"/>
      <c r="C21518" s="294"/>
      <c r="D21518" s="294"/>
      <c r="E21518" s="294"/>
      <c r="F21518" s="294"/>
    </row>
    <row r="21519">
      <c r="A21519" s="294" t="s">
        <v>22239</v>
      </c>
      <c r="B21519" s="294"/>
      <c r="C21519" s="294"/>
      <c r="D21519" s="294"/>
      <c r="E21519" s="294"/>
      <c r="F21519" s="294"/>
    </row>
    <row r="21520">
      <c r="A21520" s="294"/>
      <c r="B21520" s="294"/>
      <c r="C21520" s="294"/>
      <c r="D21520" s="294"/>
      <c r="E21520" s="294"/>
      <c r="F21520" s="294"/>
    </row>
    <row r="21521">
      <c r="A21521" s="294" t="s">
        <v>30888</v>
      </c>
      <c r="B21521" s="294" t="s">
        <v>34798</v>
      </c>
      <c r="C21521" s="294"/>
      <c r="D21521" s="294"/>
      <c r="E21521" s="294"/>
      <c r="F21521" s="294"/>
    </row>
    <row r="21522">
      <c r="A21522" s="294" t="s">
        <v>30893</v>
      </c>
      <c r="B21522" s="294" t="s">
        <v>34799</v>
      </c>
      <c r="C21522" s="294"/>
      <c r="D21522" s="294"/>
      <c r="E21522" s="294"/>
      <c r="F21522" s="294"/>
    </row>
    <row r="21523">
      <c r="A21523" s="294" t="s">
        <v>34800</v>
      </c>
      <c r="B21523" s="294" t="s">
        <v>34801</v>
      </c>
      <c r="C21523" s="294"/>
      <c r="D21523" s="294"/>
      <c r="E21523" s="294"/>
      <c r="F21523" s="294"/>
    </row>
    <row r="21524">
      <c r="A21524" s="294" t="s">
        <v>21680</v>
      </c>
      <c r="B21524" s="294" t="s">
        <v>34802</v>
      </c>
      <c r="C21524" s="294"/>
      <c r="D21524" s="294"/>
      <c r="E21524" s="294"/>
      <c r="F21524" s="294"/>
    </row>
    <row r="21525">
      <c r="A21525" s="294" t="s">
        <v>34803</v>
      </c>
      <c r="B21525" s="294" t="s">
        <v>34804</v>
      </c>
      <c r="C21525" s="294"/>
      <c r="D21525" s="294"/>
      <c r="E21525" s="294"/>
      <c r="F21525" s="294"/>
    </row>
    <row r="21526">
      <c r="A21526" s="294" t="s">
        <v>34805</v>
      </c>
      <c r="B21526" s="294" t="s">
        <v>34806</v>
      </c>
      <c r="C21526" s="294"/>
      <c r="D21526" s="294"/>
      <c r="E21526" s="294"/>
      <c r="F21526" s="294"/>
    </row>
    <row r="21527">
      <c r="A21527" s="294"/>
      <c r="B21527" s="294"/>
      <c r="C21527" s="294"/>
      <c r="D21527" s="294"/>
      <c r="E21527" s="294"/>
      <c r="F21527" s="294"/>
    </row>
    <row r="21528">
      <c r="A21528" s="294"/>
      <c r="B21528" s="294"/>
      <c r="C21528" s="294"/>
      <c r="D21528" s="294"/>
      <c r="E21528" s="294"/>
      <c r="F21528" s="294"/>
    </row>
    <row r="21529">
      <c r="A21529" s="294" t="s">
        <v>21990</v>
      </c>
      <c r="B21529" s="294"/>
      <c r="C21529" s="294"/>
      <c r="D21529" s="294"/>
      <c r="E21529" s="294"/>
      <c r="F21529" s="294"/>
    </row>
    <row r="21530">
      <c r="A21530" s="294"/>
      <c r="B21530" s="294"/>
      <c r="C21530" s="294"/>
      <c r="D21530" s="294"/>
      <c r="E21530" s="294"/>
      <c r="F21530" s="294"/>
    </row>
    <row r="21531">
      <c r="A21531" s="294" t="s">
        <v>34807</v>
      </c>
      <c r="B21531" s="294" t="s">
        <v>34808</v>
      </c>
      <c r="C21531" s="294"/>
      <c r="D21531" s="294"/>
      <c r="E21531" s="294"/>
      <c r="F21531" s="294"/>
    </row>
    <row r="21532">
      <c r="A21532" s="294" t="s">
        <v>34809</v>
      </c>
      <c r="B21532" s="294" t="s">
        <v>34810</v>
      </c>
      <c r="C21532" s="294"/>
      <c r="D21532" s="294"/>
      <c r="E21532" s="294"/>
      <c r="F21532" s="294"/>
    </row>
    <row r="21533">
      <c r="A21533" s="294" t="s">
        <v>34811</v>
      </c>
      <c r="B21533" s="294" t="s">
        <v>34812</v>
      </c>
      <c r="C21533" s="294"/>
      <c r="D21533" s="294"/>
      <c r="E21533" s="294"/>
      <c r="F21533" s="294"/>
    </row>
    <row r="21534">
      <c r="A21534" s="294" t="s">
        <v>34813</v>
      </c>
      <c r="B21534" s="294"/>
      <c r="C21534" s="294"/>
      <c r="D21534" s="294"/>
      <c r="E21534" s="294"/>
      <c r="F21534" s="294"/>
    </row>
    <row r="21535">
      <c r="A21535" s="294" t="s">
        <v>34814</v>
      </c>
      <c r="B21535" s="294" t="s">
        <v>34815</v>
      </c>
      <c r="C21535" s="294"/>
      <c r="D21535" s="294"/>
      <c r="E21535" s="294"/>
      <c r="F21535" s="294"/>
    </row>
    <row r="21536">
      <c r="A21536" s="294" t="s">
        <v>34816</v>
      </c>
      <c r="B21536" s="294" t="s">
        <v>34817</v>
      </c>
      <c r="C21536" s="294"/>
      <c r="D21536" s="294"/>
      <c r="E21536" s="294"/>
      <c r="F21536" s="294"/>
    </row>
    <row r="21537">
      <c r="A21537" s="294" t="s">
        <v>34818</v>
      </c>
      <c r="B21537" s="294" t="s">
        <v>34819</v>
      </c>
      <c r="C21537" s="294"/>
      <c r="D21537" s="294"/>
      <c r="E21537" s="294"/>
      <c r="F21537" s="294"/>
    </row>
    <row r="21538">
      <c r="A21538" s="294" t="s">
        <v>34820</v>
      </c>
      <c r="B21538" s="294" t="s">
        <v>34821</v>
      </c>
      <c r="C21538" s="294"/>
      <c r="D21538" s="294"/>
      <c r="E21538" s="294"/>
      <c r="F21538" s="294"/>
    </row>
    <row r="21539">
      <c r="A21539" s="294" t="s">
        <v>34822</v>
      </c>
      <c r="B21539" s="294" t="s">
        <v>34823</v>
      </c>
      <c r="C21539" s="294"/>
      <c r="D21539" s="294"/>
      <c r="E21539" s="294"/>
      <c r="F21539" s="294"/>
    </row>
    <row r="21540">
      <c r="A21540" s="294"/>
      <c r="B21540" s="294"/>
      <c r="C21540" s="294"/>
      <c r="D21540" s="294"/>
      <c r="E21540" s="294"/>
      <c r="F21540" s="294"/>
    </row>
    <row r="21541">
      <c r="A21541" s="294"/>
      <c r="B21541" s="294"/>
      <c r="C21541" s="294"/>
      <c r="D21541" s="294"/>
      <c r="E21541" s="294"/>
      <c r="F21541" s="294"/>
    </row>
    <row r="21542">
      <c r="A21542" s="294" t="s">
        <v>28124</v>
      </c>
      <c r="B21542" s="294"/>
      <c r="C21542" s="294"/>
      <c r="D21542" s="294"/>
      <c r="E21542" s="294"/>
      <c r="F21542" s="294"/>
    </row>
    <row r="21543">
      <c r="A21543" s="294" t="s">
        <v>34824</v>
      </c>
      <c r="B21543" s="294"/>
      <c r="C21543" s="294"/>
      <c r="D21543" s="294"/>
      <c r="E21543" s="294"/>
      <c r="F21543" s="294"/>
    </row>
    <row r="21544">
      <c r="A21544" s="294" t="s">
        <v>21672</v>
      </c>
      <c r="B21544" s="294"/>
      <c r="C21544" s="294"/>
      <c r="D21544" s="294"/>
      <c r="E21544" s="294"/>
      <c r="F21544" s="294"/>
    </row>
    <row r="21545">
      <c r="A21545" s="294" t="s">
        <v>34770</v>
      </c>
      <c r="B21545" s="294"/>
      <c r="C21545" s="294"/>
      <c r="D21545" s="294"/>
      <c r="E21545" s="294"/>
      <c r="F21545" s="294"/>
    </row>
    <row r="21546">
      <c r="A21546" s="294"/>
      <c r="B21546" s="294"/>
      <c r="C21546" s="294"/>
      <c r="D21546" s="294"/>
      <c r="E21546" s="294"/>
      <c r="F21546" s="294"/>
    </row>
    <row r="21547">
      <c r="A21547" s="294"/>
      <c r="B21547" s="294"/>
      <c r="C21547" s="294"/>
      <c r="D21547" s="294"/>
      <c r="E21547" s="294"/>
      <c r="F21547" s="294"/>
    </row>
    <row r="21548">
      <c r="A21548" s="294" t="s">
        <v>23007</v>
      </c>
      <c r="B21548" s="294"/>
      <c r="C21548" s="294"/>
      <c r="D21548" s="294"/>
      <c r="E21548" s="294"/>
      <c r="F21548" s="294"/>
    </row>
    <row r="21549">
      <c r="A21549" s="294"/>
      <c r="B21549" s="294"/>
      <c r="C21549" s="294"/>
      <c r="D21549" s="294"/>
      <c r="E21549" s="294"/>
      <c r="F21549" s="294"/>
    </row>
    <row r="21550">
      <c r="A21550" s="294" t="s">
        <v>34825</v>
      </c>
      <c r="B21550" s="294"/>
      <c r="C21550" s="294"/>
      <c r="D21550" s="294"/>
      <c r="E21550" s="294"/>
      <c r="F21550" s="294"/>
    </row>
    <row r="21551">
      <c r="A21551" s="294" t="s">
        <v>34826</v>
      </c>
      <c r="B21551" s="294"/>
      <c r="C21551" s="294"/>
      <c r="D21551" s="294"/>
      <c r="E21551" s="294"/>
      <c r="F21551" s="294"/>
    </row>
    <row r="21552">
      <c r="A21552" s="294" t="s">
        <v>34827</v>
      </c>
      <c r="B21552" s="294"/>
      <c r="C21552" s="294"/>
      <c r="D21552" s="294"/>
      <c r="E21552" s="294"/>
      <c r="F21552" s="294"/>
    </row>
    <row r="21553">
      <c r="A21553" s="294" t="s">
        <v>34828</v>
      </c>
      <c r="B21553" s="294"/>
      <c r="C21553" s="294"/>
      <c r="D21553" s="294"/>
      <c r="E21553" s="294"/>
      <c r="F21553" s="294"/>
    </row>
    <row r="21554">
      <c r="A21554" s="294" t="s">
        <v>34829</v>
      </c>
      <c r="B21554" s="294"/>
      <c r="C21554" s="294"/>
      <c r="D21554" s="294"/>
      <c r="E21554" s="294"/>
      <c r="F21554" s="294"/>
    </row>
    <row r="21555">
      <c r="A21555" s="294" t="s">
        <v>34830</v>
      </c>
      <c r="B21555" s="294"/>
      <c r="C21555" s="294"/>
      <c r="D21555" s="294"/>
      <c r="E21555" s="294"/>
      <c r="F21555" s="294"/>
    </row>
    <row r="21556">
      <c r="A21556" s="294" t="s">
        <v>34831</v>
      </c>
      <c r="B21556" s="294"/>
      <c r="C21556" s="294"/>
      <c r="D21556" s="294"/>
      <c r="E21556" s="294"/>
      <c r="F21556" s="294"/>
    </row>
    <row r="21557">
      <c r="A21557" s="294" t="s">
        <v>34832</v>
      </c>
      <c r="B21557" s="294"/>
      <c r="C21557" s="294"/>
      <c r="D21557" s="294"/>
      <c r="E21557" s="294"/>
      <c r="F21557" s="294"/>
    </row>
    <row r="21558">
      <c r="A21558" s="294" t="s">
        <v>34833</v>
      </c>
      <c r="B21558" s="294"/>
      <c r="C21558" s="294"/>
      <c r="D21558" s="294"/>
      <c r="E21558" s="294"/>
      <c r="F21558" s="294"/>
    </row>
    <row r="21559">
      <c r="A21559" s="294"/>
      <c r="B21559" s="294"/>
      <c r="C21559" s="294"/>
      <c r="D21559" s="294"/>
      <c r="E21559" s="294"/>
      <c r="F21559" s="294"/>
    </row>
    <row r="21560">
      <c r="A21560" s="294" t="s">
        <v>21326</v>
      </c>
      <c r="B21560" s="294"/>
      <c r="C21560" s="294"/>
      <c r="D21560" s="294"/>
      <c r="E21560" s="294"/>
      <c r="F21560" s="294"/>
    </row>
    <row r="21561">
      <c r="A21561" s="294"/>
      <c r="B21561" s="294"/>
      <c r="C21561" s="294"/>
      <c r="D21561" s="294"/>
      <c r="E21561" s="294"/>
      <c r="F21561" s="294"/>
    </row>
    <row r="21562">
      <c r="A21562" s="294" t="s">
        <v>34834</v>
      </c>
      <c r="B21562" s="294"/>
      <c r="C21562" s="294"/>
      <c r="D21562" s="294"/>
      <c r="E21562" s="294"/>
      <c r="F21562" s="294"/>
    </row>
    <row r="21563">
      <c r="A21563" s="294" t="s">
        <v>34835</v>
      </c>
      <c r="B21563" s="294"/>
      <c r="C21563" s="294"/>
      <c r="D21563" s="294"/>
      <c r="E21563" s="294"/>
      <c r="F21563" s="294"/>
    </row>
    <row r="21564">
      <c r="A21564" s="294" t="s">
        <v>34836</v>
      </c>
      <c r="B21564" s="294"/>
      <c r="C21564" s="294"/>
      <c r="D21564" s="294"/>
      <c r="E21564" s="294"/>
      <c r="F21564" s="294"/>
    </row>
    <row r="21565">
      <c r="A21565" s="294" t="s">
        <v>34837</v>
      </c>
      <c r="B21565" s="294"/>
      <c r="C21565" s="294"/>
      <c r="D21565" s="294"/>
      <c r="E21565" s="294"/>
      <c r="F21565" s="294"/>
    </row>
    <row r="21566">
      <c r="A21566" s="294"/>
      <c r="B21566" s="294"/>
      <c r="C21566" s="294"/>
      <c r="D21566" s="294"/>
      <c r="E21566" s="294"/>
      <c r="F21566" s="294"/>
    </row>
    <row r="21567">
      <c r="A21567" s="294" t="s">
        <v>21335</v>
      </c>
      <c r="B21567" s="294"/>
      <c r="C21567" s="294"/>
      <c r="D21567" s="294"/>
      <c r="E21567" s="294"/>
      <c r="F21567" s="294"/>
    </row>
    <row r="21568">
      <c r="A21568" s="294"/>
      <c r="B21568" s="294"/>
      <c r="C21568" s="294"/>
      <c r="D21568" s="294"/>
      <c r="E21568" s="294"/>
      <c r="F21568" s="294"/>
    </row>
    <row r="21569">
      <c r="A21569" s="294" t="s">
        <v>34838</v>
      </c>
      <c r="B21569" s="294"/>
      <c r="C21569" s="294"/>
      <c r="D21569" s="294"/>
      <c r="E21569" s="294"/>
      <c r="F21569" s="294"/>
    </row>
    <row r="21570">
      <c r="A21570" s="294" t="s">
        <v>34839</v>
      </c>
      <c r="B21570" s="294"/>
      <c r="C21570" s="294"/>
      <c r="D21570" s="294"/>
      <c r="E21570" s="294"/>
      <c r="F21570" s="294"/>
    </row>
    <row r="21571">
      <c r="A21571" s="294" t="s">
        <v>34840</v>
      </c>
      <c r="B21571" s="294"/>
      <c r="C21571" s="294"/>
      <c r="D21571" s="294"/>
      <c r="E21571" s="294"/>
      <c r="F21571" s="294"/>
    </row>
    <row r="21572">
      <c r="A21572" s="294" t="s">
        <v>34841</v>
      </c>
      <c r="B21572" s="294"/>
      <c r="C21572" s="294"/>
      <c r="D21572" s="294"/>
      <c r="E21572" s="294"/>
      <c r="F21572" s="294"/>
    </row>
    <row r="21573">
      <c r="A21573" s="294" t="s">
        <v>34842</v>
      </c>
      <c r="B21573" s="294"/>
      <c r="C21573" s="294"/>
      <c r="D21573" s="294"/>
      <c r="E21573" s="294"/>
      <c r="F21573" s="294"/>
    </row>
    <row r="21574">
      <c r="A21574" s="294" t="s">
        <v>34843</v>
      </c>
      <c r="B21574" s="294"/>
      <c r="C21574" s="294"/>
      <c r="D21574" s="294"/>
      <c r="E21574" s="294"/>
      <c r="F21574" s="294"/>
    </row>
    <row r="21575">
      <c r="A21575" s="294" t="s">
        <v>34844</v>
      </c>
      <c r="B21575" s="294"/>
      <c r="C21575" s="294"/>
      <c r="D21575" s="294"/>
      <c r="E21575" s="294"/>
      <c r="F21575" s="294"/>
    </row>
    <row r="21576">
      <c r="A21576" s="294" t="s">
        <v>34845</v>
      </c>
      <c r="B21576" s="294"/>
      <c r="C21576" s="294"/>
      <c r="D21576" s="294"/>
      <c r="E21576" s="294"/>
      <c r="F21576" s="294"/>
    </row>
    <row r="21577">
      <c r="A21577" s="294" t="s">
        <v>34846</v>
      </c>
      <c r="B21577" s="294"/>
      <c r="C21577" s="294"/>
      <c r="D21577" s="294"/>
      <c r="E21577" s="294"/>
      <c r="F21577" s="294"/>
    </row>
    <row r="21578">
      <c r="A21578" s="294" t="s">
        <v>34847</v>
      </c>
      <c r="B21578" s="294"/>
      <c r="C21578" s="294"/>
      <c r="D21578" s="294"/>
      <c r="E21578" s="294"/>
      <c r="F21578" s="294"/>
    </row>
    <row r="21579">
      <c r="A21579" s="294" t="s">
        <v>34848</v>
      </c>
      <c r="B21579" s="294"/>
      <c r="C21579" s="294"/>
      <c r="D21579" s="294"/>
      <c r="E21579" s="294"/>
      <c r="F21579" s="294"/>
    </row>
    <row r="21580">
      <c r="A21580" s="294"/>
      <c r="B21580" s="294"/>
      <c r="C21580" s="294"/>
      <c r="D21580" s="294"/>
      <c r="E21580" s="294"/>
      <c r="F21580" s="294"/>
    </row>
    <row r="21581">
      <c r="A21581" s="294" t="s">
        <v>23029</v>
      </c>
      <c r="B21581" s="294"/>
      <c r="C21581" s="294"/>
      <c r="D21581" s="294"/>
      <c r="E21581" s="294"/>
      <c r="F21581" s="294"/>
    </row>
    <row r="21582">
      <c r="A21582" s="294" t="s">
        <v>24943</v>
      </c>
      <c r="B21582" s="294"/>
      <c r="C21582" s="294"/>
      <c r="D21582" s="294"/>
      <c r="E21582" s="294"/>
      <c r="F21582" s="294"/>
    </row>
    <row r="21583">
      <c r="A21583" s="294"/>
      <c r="B21583" s="294"/>
      <c r="C21583" s="294"/>
      <c r="D21583" s="294"/>
      <c r="E21583" s="294"/>
      <c r="F21583" s="294"/>
    </row>
    <row r="21584">
      <c r="A21584" s="294" t="s">
        <v>34849</v>
      </c>
      <c r="B21584" s="294"/>
      <c r="C21584" s="294"/>
      <c r="D21584" s="294"/>
      <c r="E21584" s="294"/>
      <c r="F21584" s="294"/>
    </row>
    <row r="21585">
      <c r="A21585" s="294" t="s">
        <v>34850</v>
      </c>
      <c r="B21585" s="294"/>
      <c r="C21585" s="294"/>
      <c r="D21585" s="294"/>
      <c r="E21585" s="294"/>
      <c r="F21585" s="294"/>
    </row>
    <row r="21586">
      <c r="A21586" s="294" t="s">
        <v>34851</v>
      </c>
      <c r="B21586" s="294"/>
      <c r="C21586" s="294"/>
      <c r="D21586" s="294"/>
      <c r="E21586" s="294"/>
      <c r="F21586" s="294"/>
    </row>
    <row r="21587">
      <c r="A21587" s="294" t="s">
        <v>34852</v>
      </c>
      <c r="B21587" s="294"/>
      <c r="C21587" s="294"/>
      <c r="D21587" s="294"/>
      <c r="E21587" s="294"/>
      <c r="F21587" s="294"/>
    </row>
    <row r="21588">
      <c r="A21588" s="294" t="s">
        <v>34853</v>
      </c>
      <c r="B21588" s="294"/>
      <c r="C21588" s="294"/>
      <c r="D21588" s="294"/>
      <c r="E21588" s="294"/>
      <c r="F21588" s="294"/>
    </row>
    <row r="21589">
      <c r="A21589" s="294"/>
      <c r="B21589" s="294"/>
      <c r="C21589" s="294"/>
      <c r="D21589" s="294"/>
      <c r="E21589" s="294"/>
      <c r="F21589" s="294"/>
    </row>
    <row r="21590">
      <c r="A21590" s="294" t="s">
        <v>24735</v>
      </c>
      <c r="B21590" s="294"/>
      <c r="C21590" s="294"/>
      <c r="D21590" s="294"/>
      <c r="E21590" s="294"/>
      <c r="F21590" s="294"/>
    </row>
    <row r="21591">
      <c r="A21591" s="294" t="s">
        <v>23202</v>
      </c>
      <c r="B21591" s="294"/>
      <c r="C21591" s="294"/>
      <c r="D21591" s="294"/>
      <c r="E21591" s="294"/>
      <c r="F21591" s="294"/>
    </row>
    <row r="21592">
      <c r="A21592" s="294"/>
      <c r="B21592" s="294"/>
      <c r="C21592" s="294"/>
      <c r="D21592" s="294"/>
      <c r="E21592" s="294"/>
      <c r="F21592" s="294"/>
    </row>
    <row r="21593">
      <c r="A21593" s="294" t="s">
        <v>34854</v>
      </c>
      <c r="B21593" s="294"/>
      <c r="C21593" s="294"/>
      <c r="D21593" s="294"/>
      <c r="E21593" s="294"/>
      <c r="F21593" s="294"/>
    </row>
    <row r="21594">
      <c r="A21594" s="294" t="s">
        <v>34855</v>
      </c>
      <c r="B21594" s="294"/>
      <c r="C21594" s="294"/>
      <c r="D21594" s="294"/>
      <c r="E21594" s="294"/>
      <c r="F21594" s="294"/>
    </row>
    <row r="21595">
      <c r="A21595" s="294" t="s">
        <v>34856</v>
      </c>
      <c r="B21595" s="294"/>
      <c r="C21595" s="294"/>
      <c r="D21595" s="294"/>
      <c r="E21595" s="294"/>
      <c r="F21595" s="294"/>
    </row>
    <row r="21596">
      <c r="A21596" s="294" t="s">
        <v>34857</v>
      </c>
      <c r="B21596" s="294"/>
      <c r="C21596" s="294"/>
      <c r="D21596" s="294"/>
      <c r="E21596" s="294"/>
      <c r="F21596" s="294"/>
    </row>
    <row r="21597">
      <c r="A21597" s="294" t="s">
        <v>34858</v>
      </c>
      <c r="B21597" s="294"/>
      <c r="C21597" s="294"/>
      <c r="D21597" s="294"/>
      <c r="E21597" s="294"/>
      <c r="F21597" s="294"/>
    </row>
    <row r="21598">
      <c r="A21598" s="294"/>
      <c r="B21598" s="294"/>
      <c r="C21598" s="294"/>
      <c r="D21598" s="294"/>
      <c r="E21598" s="294"/>
      <c r="F21598" s="294"/>
    </row>
    <row r="21599">
      <c r="A21599" s="294" t="s">
        <v>25745</v>
      </c>
      <c r="B21599" s="294"/>
      <c r="C21599" s="294"/>
      <c r="D21599" s="294"/>
      <c r="E21599" s="294"/>
      <c r="F21599" s="294"/>
    </row>
    <row r="21600">
      <c r="A21600" s="294"/>
      <c r="B21600" s="294"/>
      <c r="C21600" s="294"/>
      <c r="D21600" s="294"/>
      <c r="E21600" s="294"/>
      <c r="F21600" s="294"/>
    </row>
    <row r="21601">
      <c r="A21601" s="294" t="s">
        <v>34859</v>
      </c>
      <c r="B21601" s="294"/>
      <c r="C21601" s="294"/>
      <c r="D21601" s="294"/>
      <c r="E21601" s="294"/>
      <c r="F21601" s="294"/>
    </row>
    <row r="21602">
      <c r="A21602" s="294" t="s">
        <v>34860</v>
      </c>
      <c r="B21602" s="294" t="s">
        <v>34861</v>
      </c>
      <c r="C21602" s="294" t="s">
        <v>34862</v>
      </c>
      <c r="D21602" s="294"/>
      <c r="E21602" s="294"/>
      <c r="F21602" s="294"/>
    </row>
    <row r="21603">
      <c r="A21603" s="294" t="s">
        <v>34863</v>
      </c>
      <c r="B21603" s="294" t="s">
        <v>34864</v>
      </c>
      <c r="C21603" s="294" t="s">
        <v>34865</v>
      </c>
      <c r="D21603" s="294"/>
      <c r="E21603" s="294"/>
      <c r="F21603" s="294"/>
    </row>
    <row r="21604">
      <c r="A21604" s="294" t="s">
        <v>34866</v>
      </c>
      <c r="B21604" s="294" t="s">
        <v>34867</v>
      </c>
      <c r="C21604" s="294" t="s">
        <v>34868</v>
      </c>
      <c r="D21604" s="294"/>
      <c r="E21604" s="294"/>
      <c r="F21604" s="294"/>
    </row>
    <row r="21605">
      <c r="A21605" s="294" t="s">
        <v>34869</v>
      </c>
      <c r="B21605" s="294" t="s">
        <v>34870</v>
      </c>
      <c r="C21605" s="294" t="s">
        <v>34871</v>
      </c>
      <c r="D21605" s="294"/>
      <c r="E21605" s="294"/>
      <c r="F21605" s="294"/>
    </row>
    <row r="21606">
      <c r="A21606" s="294" t="s">
        <v>34872</v>
      </c>
      <c r="B21606" s="294"/>
      <c r="C21606" s="294"/>
      <c r="D21606" s="294"/>
      <c r="E21606" s="294"/>
      <c r="F21606" s="294"/>
    </row>
    <row r="21607">
      <c r="A21607" s="294" t="s">
        <v>34873</v>
      </c>
      <c r="B21607" s="294" t="s">
        <v>21370</v>
      </c>
      <c r="C21607" s="294"/>
      <c r="D21607" s="294"/>
      <c r="E21607" s="294"/>
      <c r="F21607" s="294"/>
    </row>
    <row r="21608">
      <c r="A21608" s="294" t="s">
        <v>34874</v>
      </c>
      <c r="B21608" s="294" t="s">
        <v>34875</v>
      </c>
      <c r="C21608" s="294"/>
      <c r="D21608" s="294"/>
      <c r="E21608" s="294"/>
      <c r="F21608" s="294"/>
    </row>
    <row r="21609">
      <c r="A21609" s="294" t="s">
        <v>34876</v>
      </c>
      <c r="B21609" s="294"/>
      <c r="C21609" s="294"/>
      <c r="D21609" s="294"/>
      <c r="E21609" s="294"/>
      <c r="F21609" s="294"/>
    </row>
    <row r="21610">
      <c r="A21610" s="294" t="s">
        <v>34877</v>
      </c>
      <c r="B21610" s="294" t="s">
        <v>34878</v>
      </c>
      <c r="C21610" s="294"/>
      <c r="D21610" s="294"/>
      <c r="E21610" s="294"/>
      <c r="F21610" s="294"/>
    </row>
    <row r="21611">
      <c r="A21611" s="294" t="s">
        <v>34879</v>
      </c>
      <c r="B21611" s="294" t="s">
        <v>34880</v>
      </c>
      <c r="C21611" s="294"/>
      <c r="D21611" s="294"/>
      <c r="E21611" s="294"/>
      <c r="F21611" s="294"/>
    </row>
    <row r="21612">
      <c r="A21612" s="294" t="s">
        <v>34881</v>
      </c>
      <c r="B21612" s="294" t="s">
        <v>34882</v>
      </c>
      <c r="C21612" s="294"/>
      <c r="D21612" s="294"/>
      <c r="E21612" s="294"/>
      <c r="F21612" s="294"/>
    </row>
    <row r="21613">
      <c r="A21613" s="294" t="s">
        <v>34883</v>
      </c>
      <c r="B21613" s="294" t="s">
        <v>34884</v>
      </c>
      <c r="C21613" s="294"/>
      <c r="D21613" s="294"/>
      <c r="E21613" s="294"/>
      <c r="F21613" s="294"/>
    </row>
    <row r="21614">
      <c r="A21614" s="294"/>
      <c r="B21614" s="294"/>
      <c r="C21614" s="294"/>
      <c r="D21614" s="294"/>
      <c r="E21614" s="294"/>
      <c r="F21614" s="294"/>
    </row>
    <row r="21615">
      <c r="A21615" s="294" t="s">
        <v>28124</v>
      </c>
      <c r="B21615" s="294"/>
      <c r="C21615" s="294"/>
      <c r="D21615" s="294"/>
      <c r="E21615" s="294"/>
      <c r="F21615" s="294"/>
    </row>
    <row r="21616">
      <c r="A21616" s="294" t="s">
        <v>34885</v>
      </c>
      <c r="B21616" s="294"/>
      <c r="C21616" s="294"/>
      <c r="D21616" s="294"/>
      <c r="E21616" s="294"/>
      <c r="F21616" s="294"/>
    </row>
    <row r="21617">
      <c r="A21617" s="294"/>
      <c r="B21617" s="294"/>
      <c r="C21617" s="294"/>
      <c r="D21617" s="294"/>
      <c r="E21617" s="294"/>
      <c r="F21617" s="294"/>
    </row>
    <row r="21618">
      <c r="A21618" s="294" t="s">
        <v>34886</v>
      </c>
      <c r="B21618" s="294"/>
      <c r="C21618" s="294"/>
      <c r="D21618" s="294"/>
      <c r="E21618" s="294"/>
      <c r="F21618" s="294"/>
    </row>
    <row r="21619">
      <c r="A21619" s="294"/>
      <c r="B21619" s="294"/>
      <c r="C21619" s="294"/>
      <c r="D21619" s="294"/>
      <c r="E21619" s="294"/>
      <c r="F21619" s="294"/>
    </row>
    <row r="21620">
      <c r="A21620" s="294" t="s">
        <v>34887</v>
      </c>
      <c r="B21620" s="294"/>
      <c r="C21620" s="294"/>
      <c r="D21620" s="294"/>
      <c r="E21620" s="294"/>
      <c r="F21620" s="294"/>
    </row>
    <row r="21621">
      <c r="A21621" s="294" t="s">
        <v>34888</v>
      </c>
      <c r="B21621" s="294"/>
      <c r="C21621" s="294"/>
      <c r="D21621" s="294"/>
      <c r="E21621" s="294"/>
      <c r="F21621" s="294"/>
    </row>
    <row r="21622">
      <c r="A21622" s="294" t="s">
        <v>34889</v>
      </c>
      <c r="B21622" s="294"/>
      <c r="C21622" s="294"/>
      <c r="D21622" s="294"/>
      <c r="E21622" s="294"/>
      <c r="F21622" s="294"/>
    </row>
    <row r="21623">
      <c r="A21623" s="294" t="s">
        <v>34890</v>
      </c>
      <c r="B21623" s="294"/>
      <c r="C21623" s="294"/>
      <c r="D21623" s="294"/>
      <c r="E21623" s="294"/>
      <c r="F21623" s="294"/>
    </row>
    <row r="21624">
      <c r="A21624" s="294" t="s">
        <v>34891</v>
      </c>
      <c r="B21624" s="294"/>
      <c r="C21624" s="294"/>
      <c r="D21624" s="294"/>
      <c r="E21624" s="294"/>
      <c r="F21624" s="294"/>
    </row>
    <row r="21625">
      <c r="A21625" s="294" t="s">
        <v>34892</v>
      </c>
      <c r="B21625" s="294"/>
      <c r="C21625" s="294"/>
      <c r="D21625" s="294"/>
      <c r="E21625" s="294"/>
      <c r="F21625" s="294"/>
    </row>
    <row r="21626">
      <c r="A21626" s="294" t="s">
        <v>34893</v>
      </c>
      <c r="B21626" s="294"/>
      <c r="C21626" s="294"/>
      <c r="D21626" s="294"/>
      <c r="E21626" s="294"/>
      <c r="F21626" s="294"/>
    </row>
    <row r="21627">
      <c r="A21627" s="294" t="s">
        <v>34894</v>
      </c>
      <c r="B21627" s="294"/>
      <c r="C21627" s="294"/>
      <c r="D21627" s="294"/>
      <c r="E21627" s="294"/>
      <c r="F21627" s="294"/>
    </row>
    <row r="21628">
      <c r="A21628" s="294" t="s">
        <v>34895</v>
      </c>
      <c r="B21628" s="294"/>
      <c r="C21628" s="294"/>
      <c r="D21628" s="294"/>
      <c r="E21628" s="294"/>
      <c r="F21628" s="294"/>
    </row>
    <row r="21629">
      <c r="A21629" s="294" t="s">
        <v>34896</v>
      </c>
      <c r="B21629" s="294"/>
      <c r="C21629" s="294"/>
      <c r="D21629" s="294"/>
      <c r="E21629" s="294"/>
      <c r="F21629" s="294"/>
    </row>
    <row r="21630">
      <c r="A21630" s="294" t="s">
        <v>34897</v>
      </c>
      <c r="B21630" s="294"/>
      <c r="C21630" s="294"/>
      <c r="D21630" s="294"/>
      <c r="E21630" s="294"/>
      <c r="F21630" s="294"/>
    </row>
    <row r="21631">
      <c r="A21631" s="294" t="s">
        <v>34898</v>
      </c>
      <c r="B21631" s="294"/>
      <c r="C21631" s="294"/>
      <c r="D21631" s="294"/>
      <c r="E21631" s="294"/>
      <c r="F21631" s="294"/>
    </row>
    <row r="21632">
      <c r="A21632" s="294" t="s">
        <v>34899</v>
      </c>
      <c r="B21632" s="294"/>
      <c r="C21632" s="294"/>
      <c r="D21632" s="294"/>
      <c r="E21632" s="294"/>
      <c r="F21632" s="294"/>
    </row>
    <row r="21633">
      <c r="A21633" s="294" t="s">
        <v>34900</v>
      </c>
      <c r="B21633" s="294"/>
      <c r="C21633" s="294"/>
      <c r="D21633" s="294"/>
      <c r="E21633" s="294"/>
      <c r="F21633" s="294"/>
    </row>
    <row r="21634">
      <c r="A21634" s="294" t="s">
        <v>34901</v>
      </c>
      <c r="B21634" s="294"/>
      <c r="C21634" s="294"/>
      <c r="D21634" s="294"/>
      <c r="E21634" s="294"/>
      <c r="F21634" s="294"/>
    </row>
    <row r="21635">
      <c r="A21635" s="294" t="s">
        <v>34902</v>
      </c>
      <c r="B21635" s="294"/>
      <c r="C21635" s="294"/>
      <c r="D21635" s="294"/>
      <c r="E21635" s="294"/>
      <c r="F21635" s="294"/>
    </row>
    <row r="21636">
      <c r="A21636" s="294" t="s">
        <v>34903</v>
      </c>
      <c r="B21636" s="294"/>
      <c r="C21636" s="294"/>
      <c r="D21636" s="294"/>
      <c r="E21636" s="294"/>
      <c r="F21636" s="294"/>
    </row>
    <row r="21637">
      <c r="A21637" s="294" t="s">
        <v>34904</v>
      </c>
      <c r="B21637" s="294"/>
      <c r="C21637" s="294"/>
      <c r="D21637" s="294"/>
      <c r="E21637" s="294"/>
      <c r="F21637" s="294"/>
    </row>
    <row r="21638">
      <c r="A21638" s="294" t="s">
        <v>34905</v>
      </c>
      <c r="B21638" s="294"/>
      <c r="C21638" s="294"/>
      <c r="D21638" s="294"/>
      <c r="E21638" s="294"/>
      <c r="F21638" s="294"/>
    </row>
    <row r="21639">
      <c r="A21639" s="294" t="s">
        <v>34906</v>
      </c>
      <c r="B21639" s="294"/>
      <c r="C21639" s="294"/>
      <c r="D21639" s="294"/>
      <c r="E21639" s="294"/>
      <c r="F21639" s="294"/>
    </row>
    <row r="21640">
      <c r="A21640" s="294" t="s">
        <v>34907</v>
      </c>
      <c r="B21640" s="294"/>
      <c r="C21640" s="294"/>
      <c r="D21640" s="294"/>
      <c r="E21640" s="294"/>
      <c r="F21640" s="294"/>
    </row>
    <row r="21641">
      <c r="A21641" s="294" t="s">
        <v>34908</v>
      </c>
      <c r="B21641" s="294"/>
      <c r="C21641" s="294"/>
      <c r="D21641" s="294"/>
      <c r="E21641" s="294"/>
      <c r="F21641" s="294"/>
    </row>
    <row r="21642">
      <c r="A21642" s="294" t="s">
        <v>34909</v>
      </c>
      <c r="B21642" s="294"/>
      <c r="C21642" s="294"/>
      <c r="D21642" s="294"/>
      <c r="E21642" s="294"/>
      <c r="F21642" s="294"/>
    </row>
    <row r="21643">
      <c r="A21643" s="294"/>
      <c r="B21643" s="294"/>
      <c r="C21643" s="294"/>
      <c r="D21643" s="294"/>
      <c r="E21643" s="294"/>
      <c r="F21643" s="294"/>
    </row>
    <row r="21644">
      <c r="A21644" s="294" t="s">
        <v>34886</v>
      </c>
      <c r="B21644" s="294"/>
      <c r="C21644" s="294"/>
      <c r="D21644" s="294"/>
      <c r="E21644" s="294"/>
      <c r="F21644" s="294"/>
    </row>
    <row r="21645">
      <c r="A21645" s="294"/>
      <c r="B21645" s="294"/>
      <c r="C21645" s="294"/>
      <c r="D21645" s="294"/>
      <c r="E21645" s="294"/>
      <c r="F21645" s="294"/>
    </row>
    <row r="21646">
      <c r="A21646" s="294" t="s">
        <v>34910</v>
      </c>
      <c r="B21646" s="294"/>
      <c r="C21646" s="294"/>
      <c r="D21646" s="294"/>
      <c r="E21646" s="294"/>
      <c r="F21646" s="294"/>
    </row>
    <row r="21647">
      <c r="A21647" s="294" t="s">
        <v>34911</v>
      </c>
      <c r="B21647" s="294"/>
      <c r="C21647" s="294"/>
      <c r="D21647" s="294"/>
      <c r="E21647" s="294"/>
      <c r="F21647" s="294"/>
    </row>
    <row r="21648">
      <c r="A21648" s="294" t="s">
        <v>34912</v>
      </c>
      <c r="B21648" s="294"/>
      <c r="C21648" s="294"/>
      <c r="D21648" s="294"/>
      <c r="E21648" s="294"/>
      <c r="F21648" s="294"/>
    </row>
    <row r="21649">
      <c r="A21649" s="294" t="s">
        <v>34913</v>
      </c>
      <c r="B21649" s="294"/>
      <c r="C21649" s="294"/>
      <c r="D21649" s="294"/>
      <c r="E21649" s="294"/>
      <c r="F21649" s="294"/>
    </row>
    <row r="21650">
      <c r="A21650" s="294" t="s">
        <v>34914</v>
      </c>
      <c r="B21650" s="294"/>
      <c r="C21650" s="294"/>
      <c r="D21650" s="294"/>
      <c r="E21650" s="294"/>
      <c r="F21650" s="294"/>
    </row>
    <row r="21651">
      <c r="A21651" s="294" t="s">
        <v>34915</v>
      </c>
      <c r="B21651" s="294"/>
      <c r="C21651" s="294"/>
      <c r="D21651" s="294"/>
      <c r="E21651" s="294"/>
      <c r="F21651" s="294"/>
    </row>
    <row r="21652">
      <c r="A21652" s="294" t="s">
        <v>34916</v>
      </c>
      <c r="B21652" s="294"/>
      <c r="C21652" s="294"/>
      <c r="D21652" s="294"/>
      <c r="E21652" s="294"/>
      <c r="F21652" s="294"/>
    </row>
    <row r="21653">
      <c r="A21653" s="294" t="s">
        <v>34917</v>
      </c>
      <c r="B21653" s="294"/>
      <c r="C21653" s="294"/>
      <c r="D21653" s="294"/>
      <c r="E21653" s="294"/>
      <c r="F21653" s="294"/>
    </row>
    <row r="21654">
      <c r="A21654" s="294" t="s">
        <v>34918</v>
      </c>
      <c r="B21654" s="294"/>
      <c r="C21654" s="294"/>
      <c r="D21654" s="294"/>
      <c r="E21654" s="294"/>
      <c r="F21654" s="294"/>
    </row>
    <row r="21655">
      <c r="A21655" s="294" t="s">
        <v>34919</v>
      </c>
      <c r="B21655" s="294"/>
      <c r="C21655" s="294"/>
      <c r="D21655" s="294"/>
      <c r="E21655" s="294"/>
      <c r="F21655" s="294"/>
    </row>
    <row r="21656">
      <c r="A21656" s="294" t="s">
        <v>34920</v>
      </c>
      <c r="B21656" s="294"/>
      <c r="C21656" s="294"/>
      <c r="D21656" s="294"/>
      <c r="E21656" s="294"/>
      <c r="F21656" s="294"/>
    </row>
    <row r="21657">
      <c r="A21657" s="294"/>
      <c r="B21657" s="294"/>
      <c r="C21657" s="294"/>
      <c r="D21657" s="294"/>
      <c r="E21657" s="294"/>
      <c r="F21657" s="294"/>
    </row>
    <row r="21658">
      <c r="A21658" s="294" t="s">
        <v>34886</v>
      </c>
      <c r="B21658" s="294"/>
      <c r="C21658" s="294"/>
      <c r="D21658" s="294"/>
      <c r="E21658" s="294"/>
      <c r="F21658" s="294"/>
    </row>
    <row r="21659">
      <c r="A21659" s="294"/>
      <c r="B21659" s="294"/>
      <c r="C21659" s="294"/>
      <c r="D21659" s="294"/>
      <c r="E21659" s="294"/>
      <c r="F21659" s="294"/>
    </row>
    <row r="21660">
      <c r="A21660" s="294" t="s">
        <v>34921</v>
      </c>
      <c r="B21660" s="294"/>
      <c r="C21660" s="294"/>
      <c r="D21660" s="294"/>
      <c r="E21660" s="294"/>
      <c r="F21660" s="294"/>
    </row>
    <row r="21661">
      <c r="A21661" s="294" t="s">
        <v>34922</v>
      </c>
      <c r="B21661" s="294"/>
      <c r="C21661" s="294"/>
      <c r="D21661" s="294"/>
      <c r="E21661" s="294"/>
      <c r="F21661" s="294"/>
    </row>
    <row r="21662">
      <c r="A21662" s="294" t="s">
        <v>34923</v>
      </c>
      <c r="B21662" s="294"/>
      <c r="C21662" s="294"/>
      <c r="D21662" s="294"/>
      <c r="E21662" s="294"/>
      <c r="F21662" s="294"/>
    </row>
    <row r="21663">
      <c r="A21663" s="294" t="s">
        <v>34924</v>
      </c>
      <c r="B21663" s="294"/>
      <c r="C21663" s="294"/>
      <c r="D21663" s="294"/>
      <c r="E21663" s="294"/>
      <c r="F21663" s="294"/>
    </row>
    <row r="21664">
      <c r="A21664" s="294" t="s">
        <v>34925</v>
      </c>
      <c r="B21664" s="294"/>
      <c r="C21664" s="294"/>
      <c r="D21664" s="294"/>
      <c r="E21664" s="294"/>
      <c r="F21664" s="294"/>
    </row>
    <row r="21665">
      <c r="A21665" s="294" t="s">
        <v>34926</v>
      </c>
      <c r="B21665" s="294"/>
      <c r="C21665" s="294"/>
      <c r="D21665" s="294"/>
      <c r="E21665" s="294"/>
      <c r="F21665" s="294"/>
    </row>
    <row r="21666">
      <c r="A21666" s="294" t="s">
        <v>34927</v>
      </c>
      <c r="B21666" s="294"/>
      <c r="C21666" s="294"/>
      <c r="D21666" s="294"/>
      <c r="E21666" s="294"/>
      <c r="F21666" s="294"/>
    </row>
    <row r="21667">
      <c r="A21667" s="294" t="s">
        <v>34928</v>
      </c>
      <c r="B21667" s="294"/>
      <c r="C21667" s="294"/>
      <c r="D21667" s="294"/>
      <c r="E21667" s="294"/>
      <c r="F21667" s="294"/>
    </row>
    <row r="21668">
      <c r="A21668" s="294" t="s">
        <v>34929</v>
      </c>
      <c r="B21668" s="294"/>
      <c r="C21668" s="294"/>
      <c r="D21668" s="294"/>
      <c r="E21668" s="294"/>
      <c r="F21668" s="294"/>
    </row>
    <row r="21669">
      <c r="A21669" s="294" t="s">
        <v>34930</v>
      </c>
      <c r="B21669" s="294"/>
      <c r="C21669" s="294"/>
      <c r="D21669" s="294"/>
      <c r="E21669" s="294"/>
      <c r="F21669" s="294"/>
    </row>
    <row r="21670">
      <c r="A21670" s="294" t="s">
        <v>34931</v>
      </c>
      <c r="B21670" s="294"/>
      <c r="C21670" s="294"/>
      <c r="D21670" s="294"/>
      <c r="E21670" s="294"/>
      <c r="F21670" s="294"/>
    </row>
    <row r="21671">
      <c r="A21671" s="294" t="s">
        <v>34932</v>
      </c>
      <c r="B21671" s="294"/>
      <c r="C21671" s="294"/>
      <c r="D21671" s="294"/>
      <c r="E21671" s="294"/>
      <c r="F21671" s="294"/>
    </row>
    <row r="21672">
      <c r="A21672" s="294" t="s">
        <v>34933</v>
      </c>
      <c r="B21672" s="294"/>
      <c r="C21672" s="294"/>
      <c r="D21672" s="294"/>
      <c r="E21672" s="294"/>
      <c r="F21672" s="294"/>
    </row>
    <row r="21673">
      <c r="A21673" s="294" t="s">
        <v>34934</v>
      </c>
      <c r="B21673" s="294"/>
      <c r="C21673" s="294"/>
      <c r="D21673" s="294"/>
      <c r="E21673" s="294"/>
      <c r="F21673" s="294"/>
    </row>
    <row r="21674">
      <c r="A21674" s="294" t="s">
        <v>34935</v>
      </c>
      <c r="B21674" s="294"/>
      <c r="C21674" s="294"/>
      <c r="D21674" s="294"/>
      <c r="E21674" s="294"/>
      <c r="F21674" s="294"/>
    </row>
    <row r="21675">
      <c r="A21675" s="294"/>
      <c r="B21675" s="294"/>
      <c r="C21675" s="294"/>
      <c r="D21675" s="294"/>
      <c r="E21675" s="294"/>
      <c r="F21675" s="294"/>
    </row>
    <row r="21676">
      <c r="A21676" s="294" t="s">
        <v>34886</v>
      </c>
      <c r="B21676" s="294"/>
      <c r="C21676" s="294"/>
      <c r="D21676" s="294"/>
      <c r="E21676" s="294"/>
      <c r="F21676" s="294"/>
    </row>
    <row r="21677">
      <c r="A21677" s="294"/>
      <c r="B21677" s="294"/>
      <c r="C21677" s="294"/>
      <c r="D21677" s="294"/>
      <c r="E21677" s="294"/>
      <c r="F21677" s="294"/>
    </row>
    <row r="21678">
      <c r="A21678" s="294" t="s">
        <v>34936</v>
      </c>
      <c r="B21678" s="294"/>
      <c r="C21678" s="294"/>
      <c r="D21678" s="294"/>
      <c r="E21678" s="294"/>
      <c r="F21678" s="294"/>
    </row>
    <row r="21679">
      <c r="A21679" s="294" t="s">
        <v>34937</v>
      </c>
      <c r="B21679" s="294"/>
      <c r="C21679" s="294"/>
      <c r="D21679" s="294"/>
      <c r="E21679" s="294"/>
      <c r="F21679" s="294"/>
    </row>
    <row r="21680">
      <c r="A21680" s="294" t="s">
        <v>34938</v>
      </c>
      <c r="B21680" s="294"/>
      <c r="C21680" s="294"/>
      <c r="D21680" s="294"/>
      <c r="E21680" s="294"/>
      <c r="F21680" s="294"/>
    </row>
    <row r="21681">
      <c r="A21681" s="294" t="s">
        <v>34939</v>
      </c>
      <c r="B21681" s="294"/>
      <c r="C21681" s="294"/>
      <c r="D21681" s="294"/>
      <c r="E21681" s="294"/>
      <c r="F21681" s="294"/>
    </row>
    <row r="21682">
      <c r="A21682" s="294" t="s">
        <v>34940</v>
      </c>
      <c r="B21682" s="294"/>
      <c r="C21682" s="294"/>
      <c r="D21682" s="294"/>
      <c r="E21682" s="294"/>
      <c r="F21682" s="294"/>
    </row>
    <row r="21683">
      <c r="A21683" s="294" t="s">
        <v>34941</v>
      </c>
      <c r="B21683" s="294"/>
      <c r="C21683" s="294"/>
      <c r="D21683" s="294"/>
      <c r="E21683" s="294"/>
      <c r="F21683" s="294"/>
    </row>
    <row r="21684">
      <c r="A21684" s="294" t="s">
        <v>34942</v>
      </c>
      <c r="B21684" s="294"/>
      <c r="C21684" s="294"/>
      <c r="D21684" s="294"/>
      <c r="E21684" s="294"/>
      <c r="F21684" s="294"/>
    </row>
    <row r="21685">
      <c r="A21685" s="294" t="s">
        <v>34943</v>
      </c>
      <c r="B21685" s="294"/>
      <c r="C21685" s="294"/>
      <c r="D21685" s="294"/>
      <c r="E21685" s="294"/>
      <c r="F21685" s="294"/>
    </row>
    <row r="21686">
      <c r="A21686" s="294"/>
      <c r="B21686" s="294"/>
      <c r="C21686" s="294"/>
      <c r="D21686" s="294"/>
      <c r="E21686" s="294"/>
      <c r="F21686" s="294"/>
    </row>
    <row r="21687">
      <c r="A21687" s="294" t="s">
        <v>34886</v>
      </c>
      <c r="B21687" s="294"/>
      <c r="C21687" s="294"/>
      <c r="D21687" s="294"/>
      <c r="E21687" s="294"/>
      <c r="F21687" s="294"/>
    </row>
    <row r="21688">
      <c r="A21688" s="294"/>
      <c r="B21688" s="294"/>
      <c r="C21688" s="294"/>
      <c r="D21688" s="294"/>
      <c r="E21688" s="294"/>
      <c r="F21688" s="294"/>
    </row>
    <row r="21689">
      <c r="A21689" s="294" t="s">
        <v>34944</v>
      </c>
      <c r="B21689" s="294"/>
      <c r="C21689" s="294"/>
      <c r="D21689" s="294"/>
      <c r="E21689" s="294"/>
      <c r="F21689" s="294"/>
    </row>
    <row r="21690">
      <c r="A21690" s="294" t="s">
        <v>34945</v>
      </c>
      <c r="B21690" s="294"/>
      <c r="C21690" s="294"/>
      <c r="D21690" s="294"/>
      <c r="E21690" s="294"/>
      <c r="F21690" s="294"/>
    </row>
    <row r="21691">
      <c r="A21691" s="294" t="s">
        <v>34946</v>
      </c>
      <c r="B21691" s="294"/>
      <c r="C21691" s="294"/>
      <c r="D21691" s="294"/>
      <c r="E21691" s="294"/>
      <c r="F21691" s="294"/>
    </row>
    <row r="21692">
      <c r="A21692" s="294" t="s">
        <v>34947</v>
      </c>
      <c r="B21692" s="294"/>
      <c r="C21692" s="294"/>
      <c r="D21692" s="294"/>
      <c r="E21692" s="294"/>
      <c r="F21692" s="294"/>
    </row>
    <row r="21693">
      <c r="A21693" s="294" t="s">
        <v>34948</v>
      </c>
      <c r="B21693" s="294"/>
      <c r="C21693" s="294"/>
      <c r="D21693" s="294"/>
      <c r="E21693" s="294"/>
      <c r="F21693" s="294"/>
    </row>
    <row r="21694">
      <c r="A21694" s="294" t="s">
        <v>34949</v>
      </c>
      <c r="B21694" s="294"/>
      <c r="C21694" s="294"/>
      <c r="D21694" s="294"/>
      <c r="E21694" s="294"/>
      <c r="F21694" s="294"/>
    </row>
    <row r="21695">
      <c r="A21695" s="294" t="s">
        <v>34950</v>
      </c>
      <c r="B21695" s="294"/>
      <c r="C21695" s="294"/>
      <c r="D21695" s="294"/>
      <c r="E21695" s="294"/>
      <c r="F21695" s="294"/>
    </row>
    <row r="21696">
      <c r="A21696" s="294"/>
      <c r="B21696" s="294"/>
      <c r="C21696" s="294"/>
      <c r="D21696" s="294"/>
      <c r="E21696" s="294"/>
      <c r="F21696" s="294"/>
    </row>
    <row r="21697">
      <c r="A21697" s="294" t="s">
        <v>34886</v>
      </c>
      <c r="B21697" s="294"/>
      <c r="C21697" s="294"/>
      <c r="D21697" s="294"/>
      <c r="E21697" s="294"/>
      <c r="F21697" s="294"/>
    </row>
    <row r="21698">
      <c r="A21698" s="294"/>
      <c r="B21698" s="294"/>
      <c r="C21698" s="294"/>
      <c r="D21698" s="294"/>
      <c r="E21698" s="294"/>
      <c r="F21698" s="294"/>
    </row>
    <row r="21699">
      <c r="A21699" s="294" t="s">
        <v>34951</v>
      </c>
      <c r="B21699" s="294"/>
      <c r="C21699" s="294"/>
      <c r="D21699" s="294"/>
      <c r="E21699" s="294"/>
      <c r="F21699" s="294"/>
    </row>
    <row r="21700">
      <c r="A21700" s="294" t="s">
        <v>34952</v>
      </c>
      <c r="B21700" s="294"/>
      <c r="C21700" s="294"/>
      <c r="D21700" s="294"/>
      <c r="E21700" s="294"/>
      <c r="F21700" s="294"/>
    </row>
    <row r="21701">
      <c r="A21701" s="294" t="s">
        <v>34953</v>
      </c>
      <c r="B21701" s="294"/>
      <c r="C21701" s="294"/>
      <c r="D21701" s="294"/>
      <c r="E21701" s="294"/>
      <c r="F21701" s="294"/>
    </row>
    <row r="21702">
      <c r="A21702" s="294" t="s">
        <v>34954</v>
      </c>
      <c r="B21702" s="294"/>
      <c r="C21702" s="294"/>
      <c r="D21702" s="294"/>
      <c r="E21702" s="294"/>
      <c r="F21702" s="294"/>
    </row>
    <row r="21703">
      <c r="A21703" s="294" t="s">
        <v>34955</v>
      </c>
      <c r="B21703" s="294"/>
      <c r="C21703" s="294"/>
      <c r="D21703" s="294"/>
      <c r="E21703" s="294"/>
      <c r="F21703" s="294"/>
    </row>
    <row r="21704">
      <c r="A21704" s="294" t="s">
        <v>34956</v>
      </c>
      <c r="B21704" s="294"/>
      <c r="C21704" s="294"/>
      <c r="D21704" s="294"/>
      <c r="E21704" s="294"/>
      <c r="F21704" s="294"/>
    </row>
    <row r="21705">
      <c r="A21705" s="294"/>
      <c r="B21705" s="294"/>
      <c r="C21705" s="294"/>
      <c r="D21705" s="294"/>
      <c r="E21705" s="294"/>
      <c r="F21705" s="294"/>
    </row>
    <row r="21706">
      <c r="A21706" s="294" t="s">
        <v>34886</v>
      </c>
      <c r="B21706" s="294"/>
      <c r="C21706" s="294"/>
      <c r="D21706" s="294"/>
      <c r="E21706" s="294"/>
      <c r="F21706" s="294"/>
    </row>
    <row r="21707">
      <c r="A21707" s="294"/>
      <c r="B21707" s="294"/>
      <c r="C21707" s="294"/>
      <c r="D21707" s="294"/>
      <c r="E21707" s="294"/>
      <c r="F21707" s="294"/>
    </row>
    <row r="21708">
      <c r="A21708" s="294" t="s">
        <v>34957</v>
      </c>
      <c r="B21708" s="294"/>
      <c r="C21708" s="294"/>
      <c r="D21708" s="294"/>
      <c r="E21708" s="294"/>
      <c r="F21708" s="294"/>
    </row>
    <row r="21709">
      <c r="A21709" s="294" t="s">
        <v>34958</v>
      </c>
      <c r="B21709" s="294"/>
      <c r="C21709" s="294"/>
      <c r="D21709" s="294"/>
      <c r="E21709" s="294"/>
      <c r="F21709" s="294"/>
    </row>
    <row r="21710">
      <c r="A21710" s="294" t="s">
        <v>34959</v>
      </c>
      <c r="B21710" s="294"/>
      <c r="C21710" s="294"/>
      <c r="D21710" s="294"/>
      <c r="E21710" s="294"/>
      <c r="F21710" s="294"/>
    </row>
    <row r="21711">
      <c r="A21711" s="294" t="s">
        <v>34960</v>
      </c>
      <c r="B21711" s="294"/>
      <c r="C21711" s="294"/>
      <c r="D21711" s="294"/>
      <c r="E21711" s="294"/>
      <c r="F21711" s="294"/>
    </row>
    <row r="21712">
      <c r="A21712" s="294" t="s">
        <v>34961</v>
      </c>
      <c r="B21712" s="294"/>
      <c r="C21712" s="294"/>
      <c r="D21712" s="294"/>
      <c r="E21712" s="294"/>
      <c r="F21712" s="294"/>
    </row>
    <row r="21713">
      <c r="A21713" s="294" t="s">
        <v>34962</v>
      </c>
      <c r="B21713" s="294"/>
      <c r="C21713" s="294"/>
      <c r="D21713" s="294"/>
      <c r="E21713" s="294"/>
      <c r="F21713" s="294"/>
    </row>
    <row r="21714">
      <c r="A21714" s="294" t="s">
        <v>34963</v>
      </c>
      <c r="B21714" s="294"/>
      <c r="C21714" s="294"/>
      <c r="D21714" s="294"/>
      <c r="E21714" s="294"/>
      <c r="F21714" s="294"/>
    </row>
    <row r="21715">
      <c r="A21715" s="294" t="s">
        <v>34964</v>
      </c>
      <c r="B21715" s="294"/>
      <c r="C21715" s="294"/>
      <c r="D21715" s="294"/>
      <c r="E21715" s="294"/>
      <c r="F21715" s="294"/>
    </row>
    <row r="21716">
      <c r="A21716" s="294" t="s">
        <v>34965</v>
      </c>
      <c r="B21716" s="294"/>
      <c r="C21716" s="294"/>
      <c r="D21716" s="294"/>
      <c r="E21716" s="294"/>
      <c r="F21716" s="294"/>
    </row>
    <row r="21717">
      <c r="A21717" s="294"/>
      <c r="B21717" s="294"/>
      <c r="C21717" s="294"/>
      <c r="D21717" s="294"/>
      <c r="E21717" s="294"/>
      <c r="F21717" s="294"/>
    </row>
    <row r="21718">
      <c r="A21718" s="294" t="s">
        <v>34886</v>
      </c>
      <c r="B21718" s="294"/>
      <c r="C21718" s="294"/>
      <c r="D21718" s="294"/>
      <c r="E21718" s="294"/>
      <c r="F21718" s="294"/>
    </row>
    <row r="21719">
      <c r="A21719" s="294"/>
      <c r="B21719" s="294"/>
      <c r="C21719" s="294"/>
      <c r="D21719" s="294"/>
      <c r="E21719" s="294"/>
      <c r="F21719" s="294"/>
    </row>
    <row r="21720">
      <c r="A21720" s="294" t="s">
        <v>34966</v>
      </c>
      <c r="B21720" s="294"/>
      <c r="C21720" s="294"/>
      <c r="D21720" s="294"/>
      <c r="E21720" s="294"/>
      <c r="F21720" s="294"/>
    </row>
    <row r="21721">
      <c r="A21721" s="294" t="s">
        <v>34967</v>
      </c>
      <c r="B21721" s="294"/>
      <c r="C21721" s="294"/>
      <c r="D21721" s="294"/>
      <c r="E21721" s="294"/>
      <c r="F21721" s="294"/>
    </row>
    <row r="21722">
      <c r="A21722" s="294" t="s">
        <v>34968</v>
      </c>
      <c r="B21722" s="294"/>
      <c r="C21722" s="294"/>
      <c r="D21722" s="294"/>
      <c r="E21722" s="294"/>
      <c r="F21722" s="294"/>
    </row>
    <row r="21723">
      <c r="A21723" s="294" t="s">
        <v>34969</v>
      </c>
      <c r="B21723" s="294"/>
      <c r="C21723" s="294"/>
      <c r="D21723" s="294"/>
      <c r="E21723" s="294"/>
      <c r="F21723" s="294"/>
    </row>
    <row r="21724">
      <c r="A21724" s="294" t="s">
        <v>34970</v>
      </c>
      <c r="B21724" s="294"/>
      <c r="C21724" s="294"/>
      <c r="D21724" s="294"/>
      <c r="E21724" s="294"/>
      <c r="F21724" s="294"/>
    </row>
    <row r="21725">
      <c r="A21725" s="294"/>
      <c r="B21725" s="294"/>
      <c r="C21725" s="294"/>
      <c r="D21725" s="294"/>
      <c r="E21725" s="294"/>
      <c r="F21725" s="294"/>
    </row>
    <row r="21726">
      <c r="A21726" s="294" t="s">
        <v>34886</v>
      </c>
      <c r="B21726" s="294"/>
      <c r="C21726" s="294"/>
      <c r="D21726" s="294"/>
      <c r="E21726" s="294"/>
      <c r="F21726" s="294"/>
    </row>
    <row r="21727">
      <c r="A21727" s="294"/>
      <c r="B21727" s="294"/>
      <c r="C21727" s="294"/>
      <c r="D21727" s="294"/>
      <c r="E21727" s="294"/>
      <c r="F21727" s="294"/>
    </row>
    <row r="21728">
      <c r="A21728" s="294" t="s">
        <v>34971</v>
      </c>
      <c r="B21728" s="294"/>
      <c r="C21728" s="294"/>
      <c r="D21728" s="294"/>
      <c r="E21728" s="294"/>
      <c r="F21728" s="294"/>
    </row>
    <row r="21729">
      <c r="A21729" s="294" t="s">
        <v>34972</v>
      </c>
      <c r="B21729" s="294"/>
      <c r="C21729" s="294"/>
      <c r="D21729" s="294"/>
      <c r="E21729" s="294"/>
      <c r="F21729" s="294"/>
    </row>
    <row r="21730">
      <c r="A21730" s="294" t="s">
        <v>34973</v>
      </c>
      <c r="B21730" s="294"/>
      <c r="C21730" s="294"/>
      <c r="D21730" s="294"/>
      <c r="E21730" s="294"/>
      <c r="F21730" s="294"/>
    </row>
    <row r="21731">
      <c r="A21731" s="294" t="s">
        <v>34974</v>
      </c>
      <c r="B21731" s="294"/>
      <c r="C21731" s="294"/>
      <c r="D21731" s="294"/>
      <c r="E21731" s="294"/>
      <c r="F21731" s="294"/>
    </row>
    <row r="21732">
      <c r="A21732" s="294" t="s">
        <v>34975</v>
      </c>
      <c r="B21732" s="294"/>
      <c r="C21732" s="294"/>
      <c r="D21732" s="294"/>
      <c r="E21732" s="294"/>
      <c r="F21732" s="294"/>
    </row>
    <row r="21733">
      <c r="A21733" s="294"/>
      <c r="B21733" s="294"/>
      <c r="C21733" s="294"/>
      <c r="D21733" s="294"/>
      <c r="E21733" s="294"/>
      <c r="F21733" s="294"/>
    </row>
    <row r="21734">
      <c r="A21734" s="294" t="s">
        <v>34886</v>
      </c>
      <c r="B21734" s="294"/>
      <c r="C21734" s="294"/>
      <c r="D21734" s="294"/>
      <c r="E21734" s="294"/>
      <c r="F21734" s="294"/>
    </row>
    <row r="21735">
      <c r="A21735" s="294"/>
      <c r="B21735" s="294"/>
      <c r="C21735" s="294"/>
      <c r="D21735" s="294"/>
      <c r="E21735" s="294"/>
      <c r="F21735" s="294"/>
    </row>
    <row r="21736">
      <c r="A21736" s="294" t="s">
        <v>34976</v>
      </c>
      <c r="B21736" s="294"/>
      <c r="C21736" s="294"/>
      <c r="D21736" s="294"/>
      <c r="E21736" s="294"/>
      <c r="F21736" s="294"/>
    </row>
    <row r="21737">
      <c r="A21737" s="294" t="s">
        <v>34977</v>
      </c>
      <c r="B21737" s="294"/>
      <c r="C21737" s="294"/>
      <c r="D21737" s="294"/>
      <c r="E21737" s="294"/>
      <c r="F21737" s="294"/>
    </row>
    <row r="21738">
      <c r="A21738" s="294" t="s">
        <v>34978</v>
      </c>
      <c r="B21738" s="294"/>
      <c r="C21738" s="294"/>
      <c r="D21738" s="294"/>
      <c r="E21738" s="294"/>
      <c r="F21738" s="294"/>
    </row>
    <row r="21739">
      <c r="A21739" s="294" t="s">
        <v>34979</v>
      </c>
      <c r="B21739" s="294"/>
      <c r="C21739" s="294"/>
      <c r="D21739" s="294"/>
      <c r="E21739" s="294"/>
      <c r="F21739" s="294"/>
    </row>
    <row r="21740">
      <c r="A21740" s="294" t="s">
        <v>34980</v>
      </c>
      <c r="B21740" s="294"/>
      <c r="C21740" s="294"/>
      <c r="D21740" s="294"/>
      <c r="E21740" s="294"/>
      <c r="F21740" s="294"/>
    </row>
    <row r="21741">
      <c r="A21741" s="294" t="s">
        <v>34981</v>
      </c>
      <c r="B21741" s="294"/>
      <c r="C21741" s="294"/>
      <c r="D21741" s="294"/>
      <c r="E21741" s="294"/>
      <c r="F21741" s="294"/>
    </row>
    <row r="21742">
      <c r="A21742" s="294" t="s">
        <v>34982</v>
      </c>
      <c r="B21742" s="294"/>
      <c r="C21742" s="294"/>
      <c r="D21742" s="294"/>
      <c r="E21742" s="294"/>
      <c r="F21742" s="294"/>
    </row>
    <row r="21743">
      <c r="A21743" s="294" t="s">
        <v>34983</v>
      </c>
      <c r="B21743" s="294"/>
      <c r="C21743" s="294"/>
      <c r="D21743" s="294"/>
      <c r="E21743" s="294"/>
      <c r="F21743" s="294"/>
    </row>
    <row r="21744">
      <c r="A21744" s="294"/>
      <c r="B21744" s="294"/>
      <c r="C21744" s="294"/>
      <c r="D21744" s="294"/>
      <c r="E21744" s="294"/>
      <c r="F21744" s="294"/>
    </row>
    <row r="21745">
      <c r="A21745" s="294" t="s">
        <v>34886</v>
      </c>
      <c r="B21745" s="294"/>
      <c r="C21745" s="294"/>
      <c r="D21745" s="294"/>
      <c r="E21745" s="294"/>
      <c r="F21745" s="294"/>
    </row>
    <row r="21746">
      <c r="A21746" s="294"/>
      <c r="B21746" s="294"/>
      <c r="C21746" s="294"/>
      <c r="D21746" s="294"/>
      <c r="E21746" s="294"/>
      <c r="F21746" s="294"/>
    </row>
    <row r="21747">
      <c r="A21747" s="294" t="s">
        <v>34984</v>
      </c>
      <c r="B21747" s="294"/>
      <c r="C21747" s="294"/>
      <c r="D21747" s="294"/>
      <c r="E21747" s="294"/>
      <c r="F21747" s="294"/>
    </row>
    <row r="21748">
      <c r="A21748" s="294" t="s">
        <v>34985</v>
      </c>
      <c r="B21748" s="294"/>
      <c r="C21748" s="294"/>
      <c r="D21748" s="294"/>
      <c r="E21748" s="294"/>
      <c r="F21748" s="294"/>
    </row>
    <row r="21749">
      <c r="A21749" s="294" t="s">
        <v>34986</v>
      </c>
      <c r="B21749" s="294"/>
      <c r="C21749" s="294"/>
      <c r="D21749" s="294"/>
      <c r="E21749" s="294"/>
      <c r="F21749" s="294"/>
    </row>
    <row r="21750">
      <c r="A21750" s="294" t="s">
        <v>34987</v>
      </c>
      <c r="B21750" s="294"/>
      <c r="C21750" s="294"/>
      <c r="D21750" s="294"/>
      <c r="E21750" s="294"/>
      <c r="F21750" s="294"/>
    </row>
    <row r="21751">
      <c r="A21751" s="294" t="s">
        <v>34988</v>
      </c>
      <c r="B21751" s="294"/>
      <c r="C21751" s="294"/>
      <c r="D21751" s="294"/>
      <c r="E21751" s="294"/>
      <c r="F21751" s="294"/>
    </row>
    <row r="21752">
      <c r="A21752" s="294" t="s">
        <v>34989</v>
      </c>
      <c r="B21752" s="294"/>
      <c r="C21752" s="294"/>
      <c r="D21752" s="294"/>
      <c r="E21752" s="294"/>
      <c r="F21752" s="294"/>
    </row>
    <row r="21753">
      <c r="A21753" s="294" t="s">
        <v>34990</v>
      </c>
      <c r="B21753" s="294"/>
      <c r="C21753" s="294"/>
      <c r="D21753" s="294"/>
      <c r="E21753" s="294"/>
      <c r="F21753" s="294"/>
    </row>
    <row r="21754">
      <c r="A21754" s="294" t="s">
        <v>34991</v>
      </c>
      <c r="B21754" s="294"/>
      <c r="C21754" s="294"/>
      <c r="D21754" s="294"/>
      <c r="E21754" s="294"/>
      <c r="F21754" s="294"/>
    </row>
    <row r="21755">
      <c r="A21755" s="294" t="s">
        <v>34992</v>
      </c>
      <c r="B21755" s="294"/>
      <c r="C21755" s="294"/>
      <c r="D21755" s="294"/>
      <c r="E21755" s="294"/>
      <c r="F21755" s="294"/>
    </row>
    <row r="21756">
      <c r="A21756" s="294"/>
      <c r="B21756" s="294"/>
      <c r="C21756" s="294"/>
      <c r="D21756" s="294"/>
      <c r="E21756" s="294"/>
      <c r="F21756" s="294"/>
    </row>
    <row r="21757">
      <c r="A21757" s="294" t="s">
        <v>34993</v>
      </c>
      <c r="B21757" s="294"/>
      <c r="C21757" s="294"/>
      <c r="D21757" s="294"/>
      <c r="E21757" s="294"/>
      <c r="F21757" s="294"/>
    </row>
    <row r="21758">
      <c r="A21758" s="294" t="s">
        <v>34994</v>
      </c>
      <c r="B21758" s="294"/>
      <c r="C21758" s="294"/>
      <c r="D21758" s="294"/>
      <c r="E21758" s="294"/>
      <c r="F21758" s="294"/>
    </row>
    <row r="21759">
      <c r="A21759" s="294" t="s">
        <v>21618</v>
      </c>
      <c r="B21759" s="294"/>
      <c r="C21759" s="294"/>
      <c r="D21759" s="294"/>
      <c r="E21759" s="294"/>
      <c r="F21759" s="294"/>
    </row>
    <row r="21760">
      <c r="A21760" s="294" t="s">
        <v>34995</v>
      </c>
      <c r="B21760" s="294"/>
      <c r="C21760" s="294"/>
      <c r="D21760" s="294"/>
      <c r="E21760" s="294"/>
      <c r="F21760" s="294"/>
    </row>
    <row r="21761">
      <c r="A21761" s="294"/>
      <c r="B21761" s="294"/>
      <c r="C21761" s="294"/>
      <c r="D21761" s="294"/>
      <c r="E21761" s="294"/>
      <c r="F21761" s="294"/>
    </row>
    <row r="21762">
      <c r="A21762" s="294" t="s">
        <v>22512</v>
      </c>
      <c r="B21762" s="294"/>
      <c r="C21762" s="294"/>
      <c r="D21762" s="294"/>
      <c r="E21762" s="294"/>
      <c r="F21762" s="294"/>
    </row>
    <row r="21763">
      <c r="A21763" s="294" t="s">
        <v>26296</v>
      </c>
      <c r="B21763" s="294"/>
      <c r="C21763" s="294"/>
      <c r="D21763" s="294"/>
      <c r="E21763" s="294"/>
      <c r="F21763" s="294"/>
    </row>
    <row r="21764">
      <c r="A21764" s="294"/>
      <c r="B21764" s="294"/>
      <c r="C21764" s="294"/>
      <c r="D21764" s="294"/>
      <c r="E21764" s="294"/>
      <c r="F21764" s="294"/>
    </row>
    <row r="21765">
      <c r="A21765" s="294" t="s">
        <v>34996</v>
      </c>
      <c r="B21765" s="294"/>
      <c r="C21765" s="294"/>
      <c r="D21765" s="294"/>
      <c r="E21765" s="294"/>
      <c r="F21765" s="294"/>
    </row>
    <row r="21766">
      <c r="A21766" s="294" t="s">
        <v>34997</v>
      </c>
      <c r="B21766" s="294"/>
      <c r="C21766" s="294"/>
      <c r="D21766" s="294"/>
      <c r="E21766" s="294"/>
      <c r="F21766" s="294"/>
    </row>
    <row r="21767">
      <c r="A21767" s="294" t="s">
        <v>34998</v>
      </c>
      <c r="B21767" s="294"/>
      <c r="C21767" s="294"/>
      <c r="D21767" s="294"/>
      <c r="E21767" s="294"/>
      <c r="F21767" s="294"/>
    </row>
    <row r="21768">
      <c r="A21768" s="294" t="s">
        <v>34999</v>
      </c>
      <c r="B21768" s="294"/>
      <c r="C21768" s="294"/>
      <c r="D21768" s="294"/>
      <c r="E21768" s="294"/>
      <c r="F21768" s="294"/>
    </row>
    <row r="21769">
      <c r="A21769" s="294" t="s">
        <v>25770</v>
      </c>
      <c r="B21769" s="294"/>
      <c r="C21769" s="294"/>
      <c r="D21769" s="294"/>
      <c r="E21769" s="294"/>
      <c r="F21769" s="294"/>
    </row>
    <row r="21770">
      <c r="A21770" s="294" t="s">
        <v>35000</v>
      </c>
      <c r="B21770" s="294"/>
      <c r="C21770" s="294"/>
      <c r="D21770" s="294"/>
      <c r="E21770" s="294"/>
      <c r="F21770" s="294"/>
    </row>
    <row r="21771">
      <c r="A21771" s="294" t="s">
        <v>21892</v>
      </c>
      <c r="B21771" s="294"/>
      <c r="C21771" s="294"/>
      <c r="D21771" s="294"/>
      <c r="E21771" s="294"/>
      <c r="F21771" s="294"/>
    </row>
    <row r="21772">
      <c r="A21772" s="294" t="s">
        <v>35001</v>
      </c>
      <c r="B21772" s="294"/>
      <c r="C21772" s="294"/>
      <c r="D21772" s="294"/>
      <c r="E21772" s="294"/>
      <c r="F21772" s="294"/>
    </row>
    <row r="21773">
      <c r="A21773" s="294" t="s">
        <v>35002</v>
      </c>
      <c r="B21773" s="294"/>
      <c r="C21773" s="294"/>
      <c r="D21773" s="294"/>
      <c r="E21773" s="294"/>
      <c r="F21773" s="294"/>
    </row>
    <row r="21774">
      <c r="A21774" s="294"/>
      <c r="B21774" s="294"/>
      <c r="C21774" s="294"/>
      <c r="D21774" s="294"/>
      <c r="E21774" s="294"/>
      <c r="F21774" s="294"/>
    </row>
    <row r="21775">
      <c r="A21775" s="294" t="s">
        <v>35003</v>
      </c>
      <c r="B21775" s="294"/>
      <c r="C21775" s="294"/>
      <c r="D21775" s="294"/>
      <c r="E21775" s="294"/>
      <c r="F21775" s="294"/>
    </row>
    <row r="21776">
      <c r="A21776" s="294"/>
      <c r="B21776" s="294"/>
      <c r="C21776" s="294"/>
      <c r="D21776" s="294"/>
      <c r="E21776" s="294"/>
      <c r="F21776" s="294"/>
    </row>
    <row r="21777">
      <c r="A21777" s="294" t="s">
        <v>35004</v>
      </c>
      <c r="B21777" s="294"/>
      <c r="C21777" s="294"/>
      <c r="D21777" s="294"/>
      <c r="E21777" s="294"/>
      <c r="F21777" s="294"/>
    </row>
    <row r="21778">
      <c r="A21778" s="294" t="s">
        <v>35005</v>
      </c>
      <c r="B21778" s="294"/>
      <c r="C21778" s="294"/>
      <c r="D21778" s="294"/>
      <c r="E21778" s="294"/>
      <c r="F21778" s="294"/>
    </row>
    <row r="21779">
      <c r="A21779" s="294" t="s">
        <v>35006</v>
      </c>
      <c r="B21779" s="294"/>
      <c r="C21779" s="294"/>
      <c r="D21779" s="294"/>
      <c r="E21779" s="294"/>
      <c r="F21779" s="294"/>
    </row>
    <row r="21780">
      <c r="A21780" s="294" t="s">
        <v>35007</v>
      </c>
      <c r="B21780" s="294"/>
      <c r="C21780" s="294"/>
      <c r="D21780" s="294"/>
      <c r="E21780" s="294"/>
      <c r="F21780" s="294"/>
    </row>
    <row r="21781">
      <c r="A21781" s="294" t="s">
        <v>35008</v>
      </c>
      <c r="B21781" s="294"/>
      <c r="C21781" s="294"/>
      <c r="D21781" s="294"/>
      <c r="E21781" s="294"/>
      <c r="F21781" s="294"/>
    </row>
    <row r="21782">
      <c r="A21782" s="294"/>
      <c r="B21782" s="294"/>
      <c r="C21782" s="294"/>
      <c r="D21782" s="294"/>
      <c r="E21782" s="294"/>
      <c r="F21782" s="294"/>
    </row>
    <row r="21783">
      <c r="A21783" s="294" t="s">
        <v>29085</v>
      </c>
      <c r="B21783" s="294"/>
      <c r="C21783" s="294"/>
      <c r="D21783" s="294"/>
      <c r="E21783" s="294"/>
      <c r="F21783" s="294"/>
    </row>
    <row r="21784">
      <c r="A21784" s="294"/>
      <c r="B21784" s="294"/>
      <c r="C21784" s="294"/>
      <c r="D21784" s="294"/>
      <c r="E21784" s="294"/>
      <c r="F21784" s="294"/>
    </row>
    <row r="21785">
      <c r="A21785" s="294" t="s">
        <v>35009</v>
      </c>
      <c r="B21785" s="294"/>
      <c r="C21785" s="294"/>
      <c r="D21785" s="294"/>
      <c r="E21785" s="294"/>
      <c r="F21785" s="294"/>
    </row>
    <row r="21786">
      <c r="A21786" s="294" t="s">
        <v>35010</v>
      </c>
      <c r="B21786" s="294"/>
      <c r="C21786" s="294"/>
      <c r="D21786" s="294"/>
      <c r="E21786" s="294"/>
      <c r="F21786" s="294"/>
    </row>
    <row r="21787">
      <c r="A21787" s="294" t="s">
        <v>35011</v>
      </c>
      <c r="B21787" s="294"/>
      <c r="C21787" s="294"/>
      <c r="D21787" s="294"/>
      <c r="E21787" s="294"/>
      <c r="F21787" s="294"/>
    </row>
    <row r="21788">
      <c r="A21788" s="294" t="s">
        <v>35012</v>
      </c>
      <c r="B21788" s="294"/>
      <c r="C21788" s="294"/>
      <c r="D21788" s="294"/>
      <c r="E21788" s="294"/>
      <c r="F21788" s="294"/>
    </row>
    <row r="21789">
      <c r="A21789" s="294" t="s">
        <v>35013</v>
      </c>
      <c r="B21789" s="294"/>
      <c r="C21789" s="294"/>
      <c r="D21789" s="294"/>
      <c r="E21789" s="294"/>
      <c r="F21789" s="294"/>
    </row>
    <row r="21790">
      <c r="A21790" s="294" t="s">
        <v>35014</v>
      </c>
      <c r="B21790" s="294"/>
      <c r="C21790" s="294"/>
      <c r="D21790" s="294"/>
      <c r="E21790" s="294"/>
      <c r="F21790" s="294"/>
    </row>
    <row r="21791">
      <c r="A21791" s="294" t="s">
        <v>35015</v>
      </c>
      <c r="B21791" s="294"/>
      <c r="C21791" s="294"/>
      <c r="D21791" s="294"/>
      <c r="E21791" s="294"/>
      <c r="F21791" s="294"/>
    </row>
    <row r="21792">
      <c r="A21792" s="294" t="s">
        <v>21892</v>
      </c>
      <c r="B21792" s="294"/>
      <c r="C21792" s="294"/>
      <c r="D21792" s="294"/>
      <c r="E21792" s="294"/>
      <c r="F21792" s="294"/>
    </row>
    <row r="21793">
      <c r="A21793" s="294" t="s">
        <v>35016</v>
      </c>
      <c r="B21793" s="294"/>
      <c r="C21793" s="294"/>
      <c r="D21793" s="294"/>
      <c r="E21793" s="294"/>
      <c r="F21793" s="294"/>
    </row>
    <row r="21794">
      <c r="A21794" s="294"/>
      <c r="B21794" s="294"/>
      <c r="C21794" s="294"/>
      <c r="D21794" s="294"/>
      <c r="E21794" s="294"/>
      <c r="F21794" s="294"/>
    </row>
    <row r="21795">
      <c r="A21795" s="294"/>
      <c r="B21795" s="294"/>
      <c r="C21795" s="294"/>
      <c r="D21795" s="294"/>
      <c r="E21795" s="294"/>
      <c r="F21795" s="294"/>
    </row>
    <row r="21796">
      <c r="A21796" s="294" t="s">
        <v>21401</v>
      </c>
      <c r="B21796" s="294"/>
      <c r="C21796" s="294"/>
      <c r="D21796" s="294"/>
      <c r="E21796" s="294"/>
      <c r="F21796" s="294"/>
    </row>
    <row r="21797">
      <c r="A21797" s="294"/>
      <c r="B21797" s="294"/>
      <c r="C21797" s="294"/>
      <c r="D21797" s="294"/>
      <c r="E21797" s="294"/>
      <c r="F21797" s="294"/>
    </row>
    <row r="21798">
      <c r="A21798" s="294" t="s">
        <v>35017</v>
      </c>
      <c r="B21798" s="294"/>
      <c r="C21798" s="294"/>
      <c r="D21798" s="294"/>
      <c r="E21798" s="294"/>
      <c r="F21798" s="294"/>
    </row>
    <row r="21799">
      <c r="A21799" s="294" t="s">
        <v>27102</v>
      </c>
      <c r="B21799" s="294"/>
      <c r="C21799" s="294"/>
      <c r="D21799" s="294"/>
      <c r="E21799" s="294"/>
      <c r="F21799" s="294"/>
    </row>
    <row r="21800">
      <c r="A21800" s="294" t="s">
        <v>35018</v>
      </c>
      <c r="B21800" s="294"/>
      <c r="C21800" s="294"/>
      <c r="D21800" s="294"/>
      <c r="E21800" s="294"/>
      <c r="F21800" s="294"/>
    </row>
    <row r="21801">
      <c r="A21801" s="294" t="s">
        <v>35019</v>
      </c>
      <c r="B21801" s="294"/>
      <c r="C21801" s="294"/>
      <c r="D21801" s="294"/>
      <c r="E21801" s="294"/>
      <c r="F21801" s="294"/>
    </row>
    <row r="21802">
      <c r="A21802" s="294" t="s">
        <v>35020</v>
      </c>
      <c r="B21802" s="294"/>
      <c r="C21802" s="294"/>
      <c r="D21802" s="294"/>
      <c r="E21802" s="294"/>
      <c r="F21802" s="294"/>
    </row>
    <row r="21803">
      <c r="A21803" s="294" t="s">
        <v>35021</v>
      </c>
      <c r="B21803" s="294"/>
      <c r="C21803" s="294"/>
      <c r="D21803" s="294"/>
      <c r="E21803" s="294"/>
      <c r="F21803" s="294"/>
    </row>
    <row r="21804">
      <c r="A21804" s="294" t="s">
        <v>35022</v>
      </c>
      <c r="B21804" s="294"/>
      <c r="C21804" s="294"/>
      <c r="D21804" s="294"/>
      <c r="E21804" s="294"/>
      <c r="F21804" s="294"/>
    </row>
    <row r="21805">
      <c r="A21805" s="294" t="s">
        <v>23263</v>
      </c>
      <c r="B21805" s="294"/>
      <c r="C21805" s="294"/>
      <c r="D21805" s="294"/>
      <c r="E21805" s="294"/>
      <c r="F21805" s="294"/>
    </row>
    <row r="21806">
      <c r="A21806" s="294" t="s">
        <v>35023</v>
      </c>
      <c r="B21806" s="294"/>
      <c r="C21806" s="294"/>
      <c r="D21806" s="294"/>
      <c r="E21806" s="294"/>
      <c r="F21806" s="294"/>
    </row>
    <row r="21807">
      <c r="A21807" s="294" t="s">
        <v>35024</v>
      </c>
      <c r="B21807" s="294"/>
      <c r="C21807" s="294"/>
      <c r="D21807" s="294"/>
      <c r="E21807" s="294"/>
      <c r="F21807" s="294"/>
    </row>
    <row r="21808">
      <c r="A21808" s="294" t="s">
        <v>35025</v>
      </c>
      <c r="B21808" s="294"/>
      <c r="C21808" s="294"/>
      <c r="D21808" s="294"/>
      <c r="E21808" s="294"/>
      <c r="F21808" s="294"/>
    </row>
    <row r="21809">
      <c r="A21809" s="294" t="s">
        <v>22629</v>
      </c>
      <c r="B21809" s="294"/>
      <c r="C21809" s="294"/>
      <c r="D21809" s="294"/>
      <c r="E21809" s="294"/>
      <c r="F21809" s="294"/>
    </row>
    <row r="21810">
      <c r="A21810" s="294" t="s">
        <v>35026</v>
      </c>
      <c r="B21810" s="294"/>
      <c r="C21810" s="294"/>
      <c r="D21810" s="294"/>
      <c r="E21810" s="294"/>
      <c r="F21810" s="294"/>
    </row>
    <row r="21811">
      <c r="A21811" s="294" t="s">
        <v>35027</v>
      </c>
      <c r="B21811" s="294"/>
      <c r="C21811" s="294"/>
      <c r="D21811" s="294"/>
      <c r="E21811" s="294"/>
      <c r="F21811" s="294"/>
    </row>
    <row r="21812">
      <c r="A21812" s="294" t="s">
        <v>35028</v>
      </c>
      <c r="B21812" s="294"/>
      <c r="C21812" s="294"/>
      <c r="D21812" s="294"/>
      <c r="E21812" s="294"/>
      <c r="F21812" s="294"/>
    </row>
    <row r="21813">
      <c r="A21813" s="294" t="s">
        <v>35029</v>
      </c>
      <c r="B21813" s="294"/>
      <c r="C21813" s="294"/>
      <c r="D21813" s="294"/>
      <c r="E21813" s="294"/>
      <c r="F21813" s="294"/>
    </row>
    <row r="21814">
      <c r="A21814" s="294" t="s">
        <v>35030</v>
      </c>
      <c r="B21814" s="294"/>
      <c r="C21814" s="294"/>
      <c r="D21814" s="294"/>
      <c r="E21814" s="294"/>
      <c r="F21814" s="294"/>
    </row>
    <row r="21815">
      <c r="A21815" s="294" t="s">
        <v>35031</v>
      </c>
      <c r="B21815" s="294"/>
      <c r="C21815" s="294"/>
      <c r="D21815" s="294"/>
      <c r="E21815" s="294"/>
      <c r="F21815" s="294"/>
    </row>
    <row r="21816">
      <c r="A21816" s="294"/>
      <c r="B21816" s="294"/>
      <c r="C21816" s="294"/>
      <c r="D21816" s="294"/>
      <c r="E21816" s="294"/>
      <c r="F21816" s="294"/>
    </row>
    <row r="21817">
      <c r="A21817" s="294" t="s">
        <v>21407</v>
      </c>
      <c r="B21817" s="294"/>
      <c r="C21817" s="294"/>
      <c r="D21817" s="294"/>
      <c r="E21817" s="294"/>
      <c r="F21817" s="294"/>
    </row>
    <row r="21818">
      <c r="A21818" s="294"/>
      <c r="B21818" s="294"/>
      <c r="C21818" s="294"/>
      <c r="D21818" s="294"/>
      <c r="E21818" s="294"/>
      <c r="F21818" s="294"/>
    </row>
    <row r="21819">
      <c r="A21819" s="294" t="s">
        <v>25811</v>
      </c>
      <c r="B21819" s="294"/>
      <c r="C21819" s="294"/>
      <c r="D21819" s="294"/>
      <c r="E21819" s="294"/>
      <c r="F21819" s="294"/>
    </row>
    <row r="21820">
      <c r="A21820" s="294" t="s">
        <v>35032</v>
      </c>
      <c r="B21820" s="294"/>
      <c r="C21820" s="294"/>
      <c r="D21820" s="294"/>
      <c r="E21820" s="294"/>
      <c r="F21820" s="294"/>
    </row>
    <row r="21821">
      <c r="A21821" s="294" t="s">
        <v>35033</v>
      </c>
      <c r="B21821" s="294"/>
      <c r="C21821" s="294"/>
      <c r="D21821" s="294"/>
      <c r="E21821" s="294"/>
      <c r="F21821" s="294"/>
    </row>
    <row r="21822">
      <c r="A21822" s="294" t="s">
        <v>35034</v>
      </c>
      <c r="B21822" s="294"/>
      <c r="C21822" s="294"/>
      <c r="D21822" s="294"/>
      <c r="E21822" s="294"/>
      <c r="F21822" s="294"/>
    </row>
    <row r="21823">
      <c r="A21823" s="294" t="s">
        <v>35035</v>
      </c>
      <c r="B21823" s="294"/>
      <c r="C21823" s="294"/>
      <c r="D21823" s="294"/>
      <c r="E21823" s="294"/>
      <c r="F21823" s="294"/>
    </row>
    <row r="21824">
      <c r="A21824" s="294" t="s">
        <v>35036</v>
      </c>
      <c r="B21824" s="294"/>
      <c r="C21824" s="294"/>
      <c r="D21824" s="294"/>
      <c r="E21824" s="294"/>
      <c r="F21824" s="294"/>
    </row>
    <row r="21825">
      <c r="A21825" s="294"/>
      <c r="B21825" s="294"/>
      <c r="C21825" s="294"/>
      <c r="D21825" s="294"/>
      <c r="E21825" s="294"/>
      <c r="F21825" s="294"/>
    </row>
    <row r="21826">
      <c r="A21826" s="294" t="s">
        <v>21990</v>
      </c>
      <c r="B21826" s="294"/>
      <c r="C21826" s="294"/>
      <c r="D21826" s="294"/>
      <c r="E21826" s="294"/>
      <c r="F21826" s="294"/>
    </row>
    <row r="21827">
      <c r="A21827" s="294"/>
      <c r="B21827" s="294"/>
      <c r="C21827" s="294"/>
      <c r="D21827" s="294"/>
      <c r="E21827" s="294"/>
      <c r="F21827" s="294"/>
    </row>
    <row r="21828">
      <c r="A21828" s="294" t="s">
        <v>35037</v>
      </c>
      <c r="B21828" s="294"/>
      <c r="C21828" s="294"/>
      <c r="D21828" s="294"/>
      <c r="E21828" s="294"/>
      <c r="F21828" s="294"/>
    </row>
    <row r="21829">
      <c r="A21829" s="294" t="s">
        <v>35038</v>
      </c>
      <c r="B21829" s="294"/>
      <c r="C21829" s="294"/>
      <c r="D21829" s="294"/>
      <c r="E21829" s="294"/>
      <c r="F21829" s="294"/>
    </row>
    <row r="21830">
      <c r="A21830" s="294" t="s">
        <v>35039</v>
      </c>
      <c r="B21830" s="294"/>
      <c r="C21830" s="294"/>
      <c r="D21830" s="294"/>
      <c r="E21830" s="294"/>
      <c r="F21830" s="294"/>
    </row>
    <row r="21831">
      <c r="A21831" s="294" t="s">
        <v>35040</v>
      </c>
      <c r="B21831" s="294"/>
      <c r="C21831" s="294"/>
      <c r="D21831" s="294"/>
      <c r="E21831" s="294"/>
      <c r="F21831" s="294"/>
    </row>
    <row r="21832">
      <c r="A21832" s="294" t="s">
        <v>35041</v>
      </c>
      <c r="B21832" s="294"/>
      <c r="C21832" s="294"/>
      <c r="D21832" s="294"/>
      <c r="E21832" s="294"/>
      <c r="F21832" s="294"/>
    </row>
    <row r="21833">
      <c r="A21833" s="294" t="s">
        <v>35042</v>
      </c>
      <c r="B21833" s="294"/>
      <c r="C21833" s="294"/>
      <c r="D21833" s="294"/>
      <c r="E21833" s="294"/>
      <c r="F21833" s="294"/>
    </row>
    <row r="21834">
      <c r="A21834" s="294" t="s">
        <v>35043</v>
      </c>
      <c r="B21834" s="294"/>
      <c r="C21834" s="294"/>
      <c r="D21834" s="294"/>
      <c r="E21834" s="294"/>
      <c r="F21834" s="294"/>
    </row>
    <row r="21835">
      <c r="A21835" s="294" t="s">
        <v>35044</v>
      </c>
      <c r="B21835" s="294"/>
      <c r="C21835" s="294"/>
      <c r="D21835" s="294"/>
      <c r="E21835" s="294"/>
      <c r="F21835" s="294"/>
    </row>
    <row r="21836">
      <c r="A21836" s="294" t="s">
        <v>35045</v>
      </c>
      <c r="B21836" s="294"/>
      <c r="C21836" s="294"/>
      <c r="D21836" s="294"/>
      <c r="E21836" s="294"/>
      <c r="F21836" s="294"/>
    </row>
    <row r="21837">
      <c r="A21837" s="294" t="s">
        <v>35046</v>
      </c>
      <c r="B21837" s="294"/>
      <c r="C21837" s="294"/>
      <c r="D21837" s="294"/>
      <c r="E21837" s="294"/>
      <c r="F21837" s="294"/>
    </row>
    <row r="21838">
      <c r="A21838" s="294" t="s">
        <v>35047</v>
      </c>
      <c r="B21838" s="294"/>
      <c r="C21838" s="294"/>
      <c r="D21838" s="294"/>
      <c r="E21838" s="294"/>
      <c r="F21838" s="294"/>
    </row>
    <row r="21839">
      <c r="A21839" s="294"/>
      <c r="B21839" s="294"/>
      <c r="C21839" s="294"/>
      <c r="D21839" s="294"/>
      <c r="E21839" s="294"/>
      <c r="F21839" s="294"/>
    </row>
    <row r="21840">
      <c r="A21840" s="294"/>
      <c r="B21840" s="294"/>
      <c r="C21840" s="294"/>
      <c r="D21840" s="294"/>
      <c r="E21840" s="294"/>
      <c r="F21840" s="294"/>
    </row>
    <row r="21841">
      <c r="A21841" s="294" t="s">
        <v>28124</v>
      </c>
      <c r="B21841" s="294"/>
      <c r="C21841" s="294"/>
      <c r="D21841" s="294"/>
      <c r="E21841" s="294"/>
      <c r="F21841" s="294"/>
    </row>
    <row r="21842">
      <c r="A21842" s="294" t="s">
        <v>35048</v>
      </c>
      <c r="B21842" s="294"/>
      <c r="C21842" s="294"/>
      <c r="D21842" s="294"/>
      <c r="E21842" s="294"/>
      <c r="F21842" s="294"/>
    </row>
    <row r="21843">
      <c r="A21843" s="294" t="s">
        <v>21672</v>
      </c>
      <c r="B21843" s="294"/>
      <c r="C21843" s="294"/>
      <c r="D21843" s="294"/>
      <c r="E21843" s="294"/>
      <c r="F21843" s="294"/>
    </row>
    <row r="21844">
      <c r="A21844" s="294" t="s">
        <v>34995</v>
      </c>
      <c r="B21844" s="294"/>
      <c r="C21844" s="294"/>
      <c r="D21844" s="294"/>
      <c r="E21844" s="294"/>
      <c r="F21844" s="294"/>
    </row>
    <row r="21845">
      <c r="A21845" s="294"/>
      <c r="B21845" s="294"/>
      <c r="C21845" s="294"/>
      <c r="D21845" s="294"/>
      <c r="E21845" s="294"/>
      <c r="F21845" s="294"/>
    </row>
    <row r="21846">
      <c r="A21846" s="294"/>
      <c r="B21846" s="294"/>
      <c r="C21846" s="294"/>
      <c r="D21846" s="294"/>
      <c r="E21846" s="294"/>
      <c r="F21846" s="294"/>
    </row>
    <row r="21847">
      <c r="A21847" s="294" t="s">
        <v>23007</v>
      </c>
      <c r="B21847" s="294"/>
      <c r="C21847" s="294"/>
      <c r="D21847" s="294"/>
      <c r="E21847" s="294"/>
      <c r="F21847" s="294"/>
    </row>
    <row r="21848">
      <c r="A21848" s="294"/>
      <c r="B21848" s="294"/>
      <c r="C21848" s="294"/>
      <c r="D21848" s="294"/>
      <c r="E21848" s="294"/>
      <c r="F21848" s="294"/>
    </row>
    <row r="21849">
      <c r="A21849" s="294" t="s">
        <v>35049</v>
      </c>
      <c r="B21849" s="294"/>
      <c r="C21849" s="294"/>
      <c r="D21849" s="294"/>
      <c r="E21849" s="294"/>
      <c r="F21849" s="294"/>
    </row>
    <row r="21850">
      <c r="A21850" s="294" t="s">
        <v>35050</v>
      </c>
      <c r="B21850" s="294"/>
      <c r="C21850" s="294"/>
      <c r="D21850" s="294"/>
      <c r="E21850" s="294"/>
      <c r="F21850" s="294"/>
    </row>
    <row r="21851">
      <c r="A21851" s="294" t="s">
        <v>35051</v>
      </c>
      <c r="B21851" s="294"/>
      <c r="C21851" s="294"/>
      <c r="D21851" s="294"/>
      <c r="E21851" s="294"/>
      <c r="F21851" s="294"/>
    </row>
    <row r="21852">
      <c r="A21852" s="294" t="s">
        <v>35052</v>
      </c>
      <c r="B21852" s="294"/>
      <c r="C21852" s="294"/>
      <c r="D21852" s="294"/>
      <c r="E21852" s="294"/>
      <c r="F21852" s="294"/>
    </row>
    <row r="21853">
      <c r="A21853" s="294" t="s">
        <v>35053</v>
      </c>
      <c r="B21853" s="294"/>
      <c r="C21853" s="294"/>
      <c r="D21853" s="294"/>
      <c r="E21853" s="294"/>
      <c r="F21853" s="294"/>
    </row>
    <row r="21854">
      <c r="A21854" s="294" t="s">
        <v>35054</v>
      </c>
      <c r="B21854" s="294"/>
      <c r="C21854" s="294"/>
      <c r="D21854" s="294"/>
      <c r="E21854" s="294"/>
      <c r="F21854" s="294"/>
    </row>
    <row r="21855">
      <c r="A21855" s="294" t="s">
        <v>35055</v>
      </c>
      <c r="B21855" s="294"/>
      <c r="C21855" s="294"/>
      <c r="D21855" s="294"/>
      <c r="E21855" s="294"/>
      <c r="F21855" s="294"/>
    </row>
    <row r="21856">
      <c r="A21856" s="294" t="s">
        <v>35056</v>
      </c>
      <c r="B21856" s="294"/>
      <c r="C21856" s="294"/>
      <c r="D21856" s="294"/>
      <c r="E21856" s="294"/>
      <c r="F21856" s="294"/>
    </row>
    <row r="21857">
      <c r="A21857" s="294" t="s">
        <v>35057</v>
      </c>
      <c r="B21857" s="294"/>
      <c r="C21857" s="294"/>
      <c r="D21857" s="294"/>
      <c r="E21857" s="294"/>
      <c r="F21857" s="294"/>
    </row>
    <row r="21858">
      <c r="A21858" s="294"/>
      <c r="B21858" s="294"/>
      <c r="C21858" s="294"/>
      <c r="D21858" s="294"/>
      <c r="E21858" s="294"/>
      <c r="F21858" s="294"/>
    </row>
    <row r="21859">
      <c r="A21859" s="294"/>
      <c r="B21859" s="294"/>
      <c r="C21859" s="294"/>
      <c r="D21859" s="294"/>
      <c r="E21859" s="294"/>
      <c r="F21859" s="294"/>
    </row>
    <row r="21860">
      <c r="A21860" s="294"/>
      <c r="B21860" s="294"/>
      <c r="C21860" s="294"/>
      <c r="D21860" s="294"/>
      <c r="E21860" s="294"/>
      <c r="F21860" s="294"/>
    </row>
    <row r="21861">
      <c r="A21861" s="294" t="s">
        <v>22281</v>
      </c>
      <c r="B21861" s="294"/>
      <c r="C21861" s="294"/>
      <c r="D21861" s="294"/>
      <c r="E21861" s="294"/>
      <c r="F21861" s="294"/>
    </row>
    <row r="21862">
      <c r="A21862" s="294"/>
      <c r="B21862" s="294"/>
      <c r="C21862" s="294"/>
      <c r="D21862" s="294"/>
      <c r="E21862" s="294"/>
      <c r="F21862" s="294"/>
    </row>
    <row r="21863">
      <c r="A21863" s="294" t="s">
        <v>35058</v>
      </c>
      <c r="B21863" s="294"/>
      <c r="C21863" s="294"/>
      <c r="D21863" s="294"/>
      <c r="E21863" s="294"/>
      <c r="F21863" s="294"/>
    </row>
    <row r="21864">
      <c r="A21864" s="294" t="s">
        <v>26070</v>
      </c>
      <c r="B21864" s="294"/>
      <c r="C21864" s="294"/>
      <c r="D21864" s="294"/>
      <c r="E21864" s="294"/>
      <c r="F21864" s="294"/>
    </row>
    <row r="21865">
      <c r="A21865" s="294" t="s">
        <v>34266</v>
      </c>
      <c r="B21865" s="294"/>
      <c r="C21865" s="294"/>
      <c r="D21865" s="294"/>
      <c r="E21865" s="294"/>
      <c r="F21865" s="294"/>
    </row>
    <row r="21866">
      <c r="A21866" s="294" t="s">
        <v>35059</v>
      </c>
      <c r="B21866" s="294"/>
      <c r="C21866" s="294"/>
      <c r="D21866" s="294"/>
      <c r="E21866" s="294"/>
      <c r="F21866" s="294"/>
    </row>
    <row r="21867">
      <c r="A21867" s="294" t="s">
        <v>35060</v>
      </c>
      <c r="B21867" s="294"/>
      <c r="C21867" s="294"/>
      <c r="D21867" s="294"/>
      <c r="E21867" s="294"/>
      <c r="F21867" s="294"/>
    </row>
    <row r="21868">
      <c r="A21868" s="294" t="s">
        <v>35061</v>
      </c>
      <c r="B21868" s="294"/>
      <c r="C21868" s="294"/>
      <c r="D21868" s="294"/>
      <c r="E21868" s="294"/>
      <c r="F21868" s="294"/>
    </row>
    <row r="21869">
      <c r="A21869" s="294" t="s">
        <v>35062</v>
      </c>
      <c r="B21869" s="294"/>
      <c r="C21869" s="294"/>
      <c r="D21869" s="294"/>
      <c r="E21869" s="294"/>
      <c r="F21869" s="294"/>
    </row>
    <row r="21870">
      <c r="A21870" s="294"/>
      <c r="B21870" s="294"/>
      <c r="C21870" s="294"/>
      <c r="D21870" s="294"/>
      <c r="E21870" s="294"/>
      <c r="F21870" s="294"/>
    </row>
    <row r="21871">
      <c r="A21871" s="294" t="s">
        <v>23526</v>
      </c>
      <c r="B21871" s="294"/>
      <c r="C21871" s="294"/>
      <c r="D21871" s="294"/>
      <c r="E21871" s="294"/>
      <c r="F21871" s="294"/>
    </row>
    <row r="21872">
      <c r="A21872" s="294"/>
      <c r="B21872" s="294"/>
      <c r="C21872" s="294"/>
      <c r="D21872" s="294"/>
      <c r="E21872" s="294"/>
      <c r="F21872" s="294"/>
    </row>
    <row r="21873">
      <c r="A21873" s="294" t="s">
        <v>35063</v>
      </c>
      <c r="B21873" s="294"/>
      <c r="C21873" s="294"/>
      <c r="D21873" s="294"/>
      <c r="E21873" s="294"/>
      <c r="F21873" s="294"/>
    </row>
    <row r="21874">
      <c r="A21874" s="294" t="s">
        <v>35064</v>
      </c>
      <c r="B21874" s="294"/>
      <c r="C21874" s="294"/>
      <c r="D21874" s="294"/>
      <c r="E21874" s="294"/>
      <c r="F21874" s="294"/>
    </row>
    <row r="21875">
      <c r="A21875" s="294" t="s">
        <v>35065</v>
      </c>
      <c r="B21875" s="294"/>
      <c r="C21875" s="294"/>
      <c r="D21875" s="294"/>
      <c r="E21875" s="294"/>
      <c r="F21875" s="294"/>
    </row>
    <row r="21876">
      <c r="A21876" s="294" t="s">
        <v>35066</v>
      </c>
      <c r="B21876" s="294"/>
      <c r="C21876" s="294"/>
      <c r="D21876" s="294"/>
      <c r="E21876" s="294"/>
      <c r="F21876" s="294"/>
    </row>
    <row r="21877">
      <c r="A21877" s="294" t="s">
        <v>35067</v>
      </c>
      <c r="B21877" s="294"/>
      <c r="C21877" s="294"/>
      <c r="D21877" s="294"/>
      <c r="E21877" s="294"/>
      <c r="F21877" s="294"/>
    </row>
    <row r="21878">
      <c r="A21878" s="294" t="s">
        <v>35068</v>
      </c>
      <c r="B21878" s="294"/>
      <c r="C21878" s="294"/>
      <c r="D21878" s="294"/>
      <c r="E21878" s="294"/>
      <c r="F21878" s="294"/>
    </row>
    <row r="21879">
      <c r="A21879" s="294" t="s">
        <v>21896</v>
      </c>
      <c r="B21879" s="294"/>
      <c r="C21879" s="294"/>
      <c r="D21879" s="294"/>
      <c r="E21879" s="294"/>
      <c r="F21879" s="294"/>
    </row>
    <row r="21880">
      <c r="A21880" s="294" t="s">
        <v>35069</v>
      </c>
      <c r="B21880" s="294"/>
      <c r="C21880" s="294"/>
      <c r="D21880" s="294"/>
      <c r="E21880" s="294"/>
      <c r="F21880" s="294"/>
    </row>
    <row r="21881">
      <c r="A21881" s="294" t="s">
        <v>35070</v>
      </c>
      <c r="B21881" s="294"/>
      <c r="C21881" s="294"/>
      <c r="D21881" s="294"/>
      <c r="E21881" s="294"/>
      <c r="F21881" s="294"/>
    </row>
    <row r="21882">
      <c r="A21882" s="294" t="s">
        <v>35071</v>
      </c>
      <c r="B21882" s="294"/>
      <c r="C21882" s="294"/>
      <c r="D21882" s="294"/>
      <c r="E21882" s="294"/>
      <c r="F21882" s="294"/>
    </row>
    <row r="21883">
      <c r="A21883" s="294" t="s">
        <v>35072</v>
      </c>
      <c r="B21883" s="294"/>
      <c r="C21883" s="294"/>
      <c r="D21883" s="294"/>
      <c r="E21883" s="294"/>
      <c r="F21883" s="294"/>
    </row>
    <row r="21884">
      <c r="A21884" s="294" t="s">
        <v>35073</v>
      </c>
      <c r="B21884" s="294"/>
      <c r="C21884" s="294"/>
      <c r="D21884" s="294"/>
      <c r="E21884" s="294"/>
      <c r="F21884" s="294"/>
    </row>
    <row r="21885">
      <c r="A21885" s="294" t="s">
        <v>35074</v>
      </c>
      <c r="B21885" s="294"/>
      <c r="C21885" s="294"/>
      <c r="D21885" s="294"/>
      <c r="E21885" s="294"/>
      <c r="F21885" s="294"/>
    </row>
    <row r="21886">
      <c r="A21886" s="294" t="s">
        <v>35075</v>
      </c>
      <c r="B21886" s="294"/>
      <c r="C21886" s="294"/>
      <c r="D21886" s="294"/>
      <c r="E21886" s="294"/>
      <c r="F21886" s="294"/>
    </row>
    <row r="21887">
      <c r="A21887" s="294" t="s">
        <v>35076</v>
      </c>
      <c r="B21887" s="294"/>
      <c r="C21887" s="294"/>
      <c r="D21887" s="294"/>
      <c r="E21887" s="294"/>
      <c r="F21887" s="294"/>
    </row>
    <row r="21888">
      <c r="A21888" s="294" t="s">
        <v>21892</v>
      </c>
      <c r="B21888" s="294"/>
      <c r="C21888" s="294"/>
      <c r="D21888" s="294"/>
      <c r="E21888" s="294"/>
      <c r="F21888" s="294"/>
    </row>
    <row r="21889">
      <c r="A21889" s="294" t="s">
        <v>35077</v>
      </c>
      <c r="B21889" s="294"/>
      <c r="C21889" s="294"/>
      <c r="D21889" s="294"/>
      <c r="E21889" s="294"/>
      <c r="F21889" s="294"/>
    </row>
    <row r="21890">
      <c r="A21890" s="294"/>
      <c r="B21890" s="294"/>
      <c r="C21890" s="294"/>
      <c r="D21890" s="294"/>
      <c r="E21890" s="294"/>
      <c r="F21890" s="294"/>
    </row>
    <row r="21891">
      <c r="A21891" s="294" t="s">
        <v>23321</v>
      </c>
      <c r="B21891" s="294"/>
      <c r="C21891" s="294"/>
      <c r="D21891" s="294"/>
      <c r="E21891" s="294"/>
      <c r="F21891" s="294"/>
    </row>
    <row r="21892">
      <c r="A21892" s="294" t="s">
        <v>23767</v>
      </c>
      <c r="B21892" s="294"/>
      <c r="C21892" s="294"/>
      <c r="D21892" s="294"/>
      <c r="E21892" s="294"/>
      <c r="F21892" s="294"/>
    </row>
    <row r="21893">
      <c r="A21893" s="294"/>
      <c r="B21893" s="294"/>
      <c r="C21893" s="294"/>
      <c r="D21893" s="294"/>
      <c r="E21893" s="294"/>
      <c r="F21893" s="294"/>
    </row>
    <row r="21894">
      <c r="A21894" s="294" t="s">
        <v>35078</v>
      </c>
      <c r="B21894" s="294"/>
      <c r="C21894" s="294"/>
      <c r="D21894" s="294"/>
      <c r="E21894" s="294"/>
      <c r="F21894" s="294"/>
    </row>
    <row r="21895">
      <c r="A21895" s="294" t="s">
        <v>35079</v>
      </c>
      <c r="B21895" s="294"/>
      <c r="C21895" s="294"/>
      <c r="D21895" s="294"/>
      <c r="E21895" s="294"/>
      <c r="F21895" s="294"/>
    </row>
    <row r="21896">
      <c r="A21896" s="294" t="s">
        <v>35080</v>
      </c>
      <c r="B21896" s="294"/>
      <c r="C21896" s="294"/>
      <c r="D21896" s="294"/>
      <c r="E21896" s="294"/>
      <c r="F21896" s="294"/>
    </row>
    <row r="21897">
      <c r="A21897" s="294" t="s">
        <v>35081</v>
      </c>
      <c r="B21897" s="294"/>
      <c r="C21897" s="294"/>
      <c r="D21897" s="294"/>
      <c r="E21897" s="294"/>
      <c r="F21897" s="294"/>
    </row>
    <row r="21898">
      <c r="A21898" s="294"/>
      <c r="B21898" s="294"/>
      <c r="C21898" s="294"/>
      <c r="D21898" s="294"/>
      <c r="E21898" s="294"/>
      <c r="F21898" s="294"/>
    </row>
    <row r="21899">
      <c r="A21899" s="294" t="s">
        <v>21908</v>
      </c>
      <c r="B21899" s="294"/>
      <c r="C21899" s="294"/>
      <c r="D21899" s="294"/>
      <c r="E21899" s="294"/>
      <c r="F21899" s="294"/>
    </row>
    <row r="21900">
      <c r="A21900" s="294"/>
      <c r="B21900" s="294"/>
      <c r="C21900" s="294"/>
      <c r="D21900" s="294"/>
      <c r="E21900" s="294"/>
      <c r="F21900" s="294"/>
    </row>
    <row r="21901">
      <c r="A21901" s="294" t="s">
        <v>35082</v>
      </c>
      <c r="B21901" s="294"/>
      <c r="C21901" s="294"/>
      <c r="D21901" s="294"/>
      <c r="E21901" s="294"/>
      <c r="F21901" s="294"/>
    </row>
    <row r="21902">
      <c r="A21902" s="294" t="s">
        <v>35083</v>
      </c>
      <c r="B21902" s="294"/>
      <c r="C21902" s="294"/>
      <c r="D21902" s="294"/>
      <c r="E21902" s="294"/>
      <c r="F21902" s="294"/>
    </row>
    <row r="21903">
      <c r="A21903" s="294" t="s">
        <v>35084</v>
      </c>
      <c r="B21903" s="294"/>
      <c r="C21903" s="294"/>
      <c r="D21903" s="294"/>
      <c r="E21903" s="294"/>
      <c r="F21903" s="294"/>
    </row>
    <row r="21904">
      <c r="A21904" s="294" t="s">
        <v>35085</v>
      </c>
      <c r="B21904" s="294"/>
      <c r="C21904" s="294"/>
      <c r="D21904" s="294"/>
      <c r="E21904" s="294"/>
      <c r="F21904" s="294"/>
    </row>
    <row r="21905">
      <c r="A21905" s="294" t="s">
        <v>35086</v>
      </c>
      <c r="B21905" s="294"/>
      <c r="C21905" s="294"/>
      <c r="D21905" s="294"/>
      <c r="E21905" s="294"/>
      <c r="F21905" s="294"/>
    </row>
    <row r="21906">
      <c r="A21906" s="294"/>
      <c r="B21906" s="294"/>
      <c r="C21906" s="294"/>
      <c r="D21906" s="294"/>
      <c r="E21906" s="294"/>
      <c r="F21906" s="294"/>
    </row>
    <row r="21907">
      <c r="A21907" s="294" t="s">
        <v>24607</v>
      </c>
      <c r="B21907" s="294"/>
      <c r="C21907" s="294"/>
      <c r="D21907" s="294"/>
      <c r="E21907" s="294"/>
      <c r="F21907" s="294"/>
    </row>
    <row r="21908">
      <c r="A21908" s="294"/>
      <c r="B21908" s="294"/>
      <c r="C21908" s="294"/>
      <c r="D21908" s="294"/>
      <c r="E21908" s="294"/>
      <c r="F21908" s="294"/>
    </row>
    <row r="21909">
      <c r="A21909" s="294" t="s">
        <v>35087</v>
      </c>
      <c r="B21909" s="294"/>
      <c r="C21909" s="294"/>
      <c r="D21909" s="294"/>
      <c r="E21909" s="294"/>
      <c r="F21909" s="294"/>
    </row>
    <row r="21910">
      <c r="A21910" s="294" t="s">
        <v>35088</v>
      </c>
      <c r="B21910" s="294"/>
      <c r="C21910" s="294"/>
      <c r="D21910" s="294"/>
      <c r="E21910" s="294"/>
      <c r="F21910" s="294"/>
    </row>
    <row r="21911">
      <c r="A21911" s="294" t="s">
        <v>35089</v>
      </c>
      <c r="B21911" s="294"/>
      <c r="C21911" s="294"/>
      <c r="D21911" s="294"/>
      <c r="E21911" s="294"/>
      <c r="F21911" s="294"/>
    </row>
    <row r="21912">
      <c r="A21912" s="294" t="s">
        <v>35090</v>
      </c>
      <c r="B21912" s="294"/>
      <c r="C21912" s="294"/>
      <c r="D21912" s="294"/>
      <c r="E21912" s="294"/>
      <c r="F21912" s="294"/>
    </row>
    <row r="21913">
      <c r="A21913" s="294" t="s">
        <v>35091</v>
      </c>
      <c r="B21913" s="294"/>
      <c r="C21913" s="294"/>
      <c r="D21913" s="294"/>
      <c r="E21913" s="294"/>
      <c r="F21913" s="294"/>
    </row>
    <row r="21914">
      <c r="A21914" s="294" t="s">
        <v>35092</v>
      </c>
      <c r="B21914" s="294"/>
      <c r="C21914" s="294"/>
      <c r="D21914" s="294"/>
      <c r="E21914" s="294"/>
      <c r="F21914" s="294"/>
    </row>
    <row r="21915">
      <c r="A21915" s="294" t="s">
        <v>35093</v>
      </c>
      <c r="B21915" s="294"/>
      <c r="C21915" s="294"/>
      <c r="D21915" s="294"/>
      <c r="E21915" s="294"/>
      <c r="F21915" s="294"/>
    </row>
    <row r="21916">
      <c r="A21916" s="294" t="s">
        <v>35094</v>
      </c>
      <c r="B21916" s="294"/>
      <c r="C21916" s="294"/>
      <c r="D21916" s="294"/>
      <c r="E21916" s="294"/>
      <c r="F21916" s="294"/>
    </row>
    <row r="21917">
      <c r="A21917" s="294" t="s">
        <v>35095</v>
      </c>
      <c r="B21917" s="294"/>
      <c r="C21917" s="294"/>
      <c r="D21917" s="294"/>
      <c r="E21917" s="294"/>
      <c r="F21917" s="294"/>
    </row>
    <row r="21918">
      <c r="A21918" s="294" t="s">
        <v>35096</v>
      </c>
      <c r="B21918" s="294"/>
      <c r="C21918" s="294"/>
      <c r="D21918" s="294"/>
      <c r="E21918" s="294"/>
      <c r="F21918" s="294"/>
    </row>
    <row r="21919">
      <c r="A21919" s="294" t="s">
        <v>35097</v>
      </c>
      <c r="B21919" s="294"/>
      <c r="C21919" s="294"/>
      <c r="D21919" s="294"/>
      <c r="E21919" s="294"/>
      <c r="F21919" s="294"/>
    </row>
    <row r="21920">
      <c r="A21920" s="294" t="s">
        <v>31030</v>
      </c>
      <c r="B21920" s="294"/>
      <c r="C21920" s="294"/>
      <c r="D21920" s="294"/>
      <c r="E21920" s="294"/>
      <c r="F21920" s="294"/>
    </row>
    <row r="21921">
      <c r="A21921" s="294" t="s">
        <v>35098</v>
      </c>
      <c r="B21921" s="294"/>
      <c r="C21921" s="294"/>
      <c r="D21921" s="294"/>
      <c r="E21921" s="294"/>
      <c r="F21921" s="294"/>
    </row>
    <row r="21922">
      <c r="A21922" s="294" t="s">
        <v>35099</v>
      </c>
      <c r="B21922" s="294"/>
      <c r="C21922" s="294"/>
      <c r="D21922" s="294"/>
      <c r="E21922" s="294"/>
      <c r="F21922" s="294"/>
    </row>
    <row r="21923">
      <c r="A21923" s="294" t="s">
        <v>21892</v>
      </c>
      <c r="B21923" s="294"/>
      <c r="C21923" s="294"/>
      <c r="D21923" s="294"/>
      <c r="E21923" s="294"/>
      <c r="F21923" s="294"/>
    </row>
    <row r="21924">
      <c r="A21924" s="294" t="s">
        <v>35100</v>
      </c>
      <c r="B21924" s="294"/>
      <c r="C21924" s="294"/>
      <c r="D21924" s="294"/>
      <c r="E21924" s="294"/>
      <c r="F21924" s="294"/>
    </row>
    <row r="21925">
      <c r="A21925" s="294" t="s">
        <v>35101</v>
      </c>
      <c r="B21925" s="294"/>
      <c r="C21925" s="294"/>
      <c r="D21925" s="294"/>
      <c r="E21925" s="294"/>
      <c r="F21925" s="294"/>
    </row>
    <row r="21926">
      <c r="A21926" s="294"/>
      <c r="B21926" s="294"/>
      <c r="C21926" s="294"/>
      <c r="D21926" s="294"/>
      <c r="E21926" s="294"/>
      <c r="F21926" s="294"/>
    </row>
    <row r="21927">
      <c r="A21927" s="294" t="s">
        <v>28124</v>
      </c>
      <c r="B21927" s="294"/>
      <c r="C21927" s="294"/>
      <c r="D21927" s="294"/>
      <c r="E21927" s="294"/>
      <c r="F21927" s="294"/>
    </row>
    <row r="21928">
      <c r="A21928" s="294" t="s">
        <v>35102</v>
      </c>
      <c r="B21928" s="294"/>
      <c r="C21928" s="294"/>
      <c r="D21928" s="294"/>
      <c r="E21928" s="294"/>
      <c r="F21928" s="294"/>
    </row>
    <row r="21929">
      <c r="A21929" s="294" t="s">
        <v>35103</v>
      </c>
      <c r="B21929" s="294"/>
      <c r="C21929" s="294"/>
      <c r="D21929" s="294"/>
      <c r="E21929" s="294"/>
      <c r="F21929" s="294"/>
    </row>
    <row r="21930">
      <c r="A21930" s="294" t="s">
        <v>21618</v>
      </c>
      <c r="B21930" s="294"/>
      <c r="C21930" s="294"/>
      <c r="D21930" s="294"/>
      <c r="E21930" s="294"/>
      <c r="F21930" s="294"/>
    </row>
    <row r="21931">
      <c r="A21931" s="294"/>
      <c r="B21931" s="294"/>
      <c r="C21931" s="294"/>
      <c r="D21931" s="294"/>
      <c r="E21931" s="294"/>
      <c r="F21931" s="294"/>
    </row>
    <row r="21932">
      <c r="A21932" s="294"/>
      <c r="B21932" s="294"/>
      <c r="C21932" s="294"/>
      <c r="D21932" s="294"/>
      <c r="E21932" s="294"/>
      <c r="F21932" s="294"/>
    </row>
    <row r="21933">
      <c r="A21933" s="294" t="s">
        <v>22512</v>
      </c>
      <c r="B21933" s="294"/>
      <c r="C21933" s="294"/>
      <c r="D21933" s="294"/>
      <c r="E21933" s="294"/>
      <c r="F21933" s="294"/>
    </row>
    <row r="21934">
      <c r="A21934" s="294" t="s">
        <v>23459</v>
      </c>
      <c r="B21934" s="294"/>
      <c r="C21934" s="294"/>
      <c r="D21934" s="294"/>
      <c r="E21934" s="294"/>
      <c r="F21934" s="294"/>
    </row>
    <row r="21935">
      <c r="A21935" s="294"/>
      <c r="B21935" s="294"/>
      <c r="C21935" s="294"/>
      <c r="D21935" s="294"/>
      <c r="E21935" s="294"/>
      <c r="F21935" s="294"/>
    </row>
    <row r="21936">
      <c r="A21936" s="294" t="s">
        <v>21278</v>
      </c>
      <c r="B21936" s="294"/>
      <c r="C21936" s="294"/>
      <c r="D21936" s="294"/>
      <c r="E21936" s="294"/>
      <c r="F21936" s="294"/>
    </row>
    <row r="21937">
      <c r="A21937" s="294" t="s">
        <v>35104</v>
      </c>
      <c r="B21937" s="294"/>
      <c r="C21937" s="294"/>
      <c r="D21937" s="294"/>
      <c r="E21937" s="294"/>
      <c r="F21937" s="294"/>
    </row>
    <row r="21938">
      <c r="A21938" s="294" t="s">
        <v>35105</v>
      </c>
      <c r="B21938" s="294"/>
      <c r="C21938" s="294"/>
      <c r="D21938" s="294"/>
      <c r="E21938" s="294"/>
      <c r="F21938" s="294"/>
    </row>
    <row r="21939">
      <c r="A21939" s="294" t="s">
        <v>35106</v>
      </c>
      <c r="B21939" s="294"/>
      <c r="C21939" s="294"/>
      <c r="D21939" s="294"/>
      <c r="E21939" s="294"/>
      <c r="F21939" s="294"/>
    </row>
    <row r="21940">
      <c r="A21940" s="294" t="s">
        <v>35107</v>
      </c>
      <c r="B21940" s="294"/>
      <c r="C21940" s="294"/>
      <c r="D21940" s="294"/>
      <c r="E21940" s="294"/>
      <c r="F21940" s="294"/>
    </row>
    <row r="21941">
      <c r="A21941" s="294" t="s">
        <v>35108</v>
      </c>
      <c r="B21941" s="294"/>
      <c r="C21941" s="294"/>
      <c r="D21941" s="294"/>
      <c r="E21941" s="294"/>
      <c r="F21941" s="294"/>
    </row>
    <row r="21942">
      <c r="A21942" s="294" t="s">
        <v>35109</v>
      </c>
      <c r="B21942" s="294"/>
      <c r="C21942" s="294"/>
      <c r="D21942" s="294"/>
      <c r="E21942" s="294"/>
      <c r="F21942" s="294"/>
    </row>
    <row r="21943">
      <c r="A21943" s="294" t="s">
        <v>35110</v>
      </c>
      <c r="B21943" s="294"/>
      <c r="C21943" s="294"/>
      <c r="D21943" s="294"/>
      <c r="E21943" s="294"/>
      <c r="F21943" s="294"/>
    </row>
    <row r="21944">
      <c r="A21944" s="294" t="s">
        <v>35111</v>
      </c>
      <c r="B21944" s="294"/>
      <c r="C21944" s="294"/>
      <c r="D21944" s="294"/>
      <c r="E21944" s="294"/>
      <c r="F21944" s="294"/>
    </row>
    <row r="21945">
      <c r="A21945" s="294" t="s">
        <v>35112</v>
      </c>
      <c r="B21945" s="294"/>
      <c r="C21945" s="294"/>
      <c r="D21945" s="294"/>
      <c r="E21945" s="294"/>
      <c r="F21945" s="294"/>
    </row>
    <row r="21946">
      <c r="A21946" s="294"/>
      <c r="B21946" s="294"/>
      <c r="C21946" s="294"/>
      <c r="D21946" s="294"/>
      <c r="E21946" s="294"/>
      <c r="F21946" s="294"/>
    </row>
    <row r="21947">
      <c r="A21947" s="294" t="s">
        <v>22329</v>
      </c>
      <c r="B21947" s="294"/>
      <c r="C21947" s="294"/>
      <c r="D21947" s="294"/>
      <c r="E21947" s="294"/>
      <c r="F21947" s="294"/>
    </row>
    <row r="21948">
      <c r="A21948" s="294"/>
      <c r="B21948" s="294"/>
      <c r="C21948" s="294"/>
      <c r="D21948" s="294"/>
      <c r="E21948" s="294"/>
      <c r="F21948" s="294"/>
    </row>
    <row r="21949">
      <c r="A21949" s="294" t="s">
        <v>35113</v>
      </c>
      <c r="B21949" s="294"/>
      <c r="C21949" s="294"/>
      <c r="D21949" s="294"/>
      <c r="E21949" s="294"/>
      <c r="F21949" s="294"/>
    </row>
    <row r="21950">
      <c r="A21950" s="294" t="s">
        <v>35114</v>
      </c>
      <c r="B21950" s="294"/>
      <c r="C21950" s="294"/>
      <c r="D21950" s="294"/>
      <c r="E21950" s="294"/>
      <c r="F21950" s="294"/>
    </row>
    <row r="21951">
      <c r="A21951" s="294" t="s">
        <v>35115</v>
      </c>
      <c r="B21951" s="294"/>
      <c r="C21951" s="294"/>
      <c r="D21951" s="294"/>
      <c r="E21951" s="294"/>
      <c r="F21951" s="294"/>
    </row>
    <row r="21952">
      <c r="A21952" s="294" t="s">
        <v>35116</v>
      </c>
      <c r="B21952" s="294"/>
      <c r="C21952" s="294"/>
      <c r="D21952" s="294"/>
      <c r="E21952" s="294"/>
      <c r="F21952" s="294"/>
    </row>
    <row r="21953">
      <c r="A21953" s="294" t="s">
        <v>35117</v>
      </c>
      <c r="B21953" s="294"/>
      <c r="C21953" s="294"/>
      <c r="D21953" s="294"/>
      <c r="E21953" s="294"/>
      <c r="F21953" s="294"/>
    </row>
    <row r="21954">
      <c r="A21954" s="294" t="s">
        <v>35118</v>
      </c>
      <c r="B21954" s="294"/>
      <c r="C21954" s="294"/>
      <c r="D21954" s="294"/>
      <c r="E21954" s="294"/>
      <c r="F21954" s="294"/>
    </row>
    <row r="21955">
      <c r="A21955" s="294"/>
      <c r="B21955" s="294"/>
      <c r="C21955" s="294"/>
      <c r="D21955" s="294"/>
      <c r="E21955" s="294"/>
      <c r="F21955" s="294"/>
    </row>
    <row r="21956">
      <c r="A21956" s="294" t="s">
        <v>35119</v>
      </c>
      <c r="B21956" s="294"/>
      <c r="C21956" s="294"/>
      <c r="D21956" s="294"/>
      <c r="E21956" s="294"/>
      <c r="F21956" s="294"/>
    </row>
    <row r="21957">
      <c r="A21957" s="294"/>
      <c r="B21957" s="294"/>
      <c r="C21957" s="294"/>
      <c r="D21957" s="294"/>
      <c r="E21957" s="294"/>
      <c r="F21957" s="294"/>
    </row>
    <row r="21958">
      <c r="A21958" s="294" t="s">
        <v>35120</v>
      </c>
      <c r="B21958" s="294"/>
      <c r="C21958" s="294"/>
      <c r="D21958" s="294"/>
      <c r="E21958" s="294"/>
      <c r="F21958" s="294"/>
    </row>
    <row r="21959">
      <c r="A21959" s="294" t="s">
        <v>35121</v>
      </c>
      <c r="B21959" s="294"/>
      <c r="C21959" s="294"/>
      <c r="D21959" s="294"/>
      <c r="E21959" s="294"/>
      <c r="F21959" s="294"/>
    </row>
    <row r="21960">
      <c r="A21960" s="294" t="s">
        <v>35122</v>
      </c>
      <c r="B21960" s="294"/>
      <c r="C21960" s="294"/>
      <c r="D21960" s="294"/>
      <c r="E21960" s="294"/>
      <c r="F21960" s="294"/>
    </row>
    <row r="21961">
      <c r="A21961" s="294" t="s">
        <v>35123</v>
      </c>
      <c r="B21961" s="294"/>
      <c r="C21961" s="294"/>
      <c r="D21961" s="294"/>
      <c r="E21961" s="294"/>
      <c r="F21961" s="294"/>
    </row>
    <row r="21962">
      <c r="A21962" s="294" t="s">
        <v>35124</v>
      </c>
      <c r="B21962" s="294"/>
      <c r="C21962" s="294"/>
      <c r="D21962" s="294"/>
      <c r="E21962" s="294"/>
      <c r="F21962" s="294"/>
    </row>
    <row r="21963">
      <c r="A21963" s="294" t="s">
        <v>35125</v>
      </c>
      <c r="B21963" s="294"/>
      <c r="C21963" s="294"/>
      <c r="D21963" s="294"/>
      <c r="E21963" s="294"/>
      <c r="F21963" s="294"/>
    </row>
    <row r="21964">
      <c r="A21964" s="294"/>
      <c r="B21964" s="294"/>
      <c r="C21964" s="294"/>
      <c r="D21964" s="294"/>
      <c r="E21964" s="294"/>
      <c r="F21964" s="294"/>
    </row>
    <row r="21965">
      <c r="A21965" s="294" t="s">
        <v>21401</v>
      </c>
      <c r="B21965" s="294"/>
      <c r="C21965" s="294"/>
      <c r="D21965" s="294"/>
      <c r="E21965" s="294"/>
      <c r="F21965" s="294"/>
    </row>
    <row r="21966">
      <c r="A21966" s="294"/>
      <c r="B21966" s="294"/>
      <c r="C21966" s="294"/>
      <c r="D21966" s="294"/>
      <c r="E21966" s="294"/>
      <c r="F21966" s="294"/>
    </row>
    <row r="21967">
      <c r="A21967" s="294" t="s">
        <v>27102</v>
      </c>
      <c r="B21967" s="294"/>
      <c r="C21967" s="294"/>
      <c r="D21967" s="294"/>
      <c r="E21967" s="294"/>
      <c r="F21967" s="294"/>
    </row>
    <row r="21968">
      <c r="A21968" s="294" t="s">
        <v>35126</v>
      </c>
      <c r="B21968" s="294"/>
      <c r="C21968" s="294"/>
      <c r="D21968" s="294"/>
      <c r="E21968" s="294"/>
      <c r="F21968" s="294"/>
    </row>
    <row r="21969">
      <c r="A21969" s="294" t="s">
        <v>35127</v>
      </c>
      <c r="B21969" s="294"/>
      <c r="C21969" s="294"/>
      <c r="D21969" s="294"/>
      <c r="E21969" s="294"/>
      <c r="F21969" s="294"/>
    </row>
    <row r="21970">
      <c r="A21970" s="294" t="s">
        <v>35128</v>
      </c>
      <c r="B21970" s="294"/>
      <c r="C21970" s="294"/>
      <c r="D21970" s="294"/>
      <c r="E21970" s="294"/>
      <c r="F21970" s="294"/>
    </row>
    <row r="21971">
      <c r="A21971" s="294" t="s">
        <v>35129</v>
      </c>
      <c r="B21971" s="294"/>
      <c r="C21971" s="294"/>
      <c r="D21971" s="294"/>
      <c r="E21971" s="294"/>
      <c r="F21971" s="294"/>
    </row>
    <row r="21972">
      <c r="A21972" s="294"/>
      <c r="B21972" s="294"/>
      <c r="C21972" s="294"/>
      <c r="D21972" s="294"/>
      <c r="E21972" s="294"/>
      <c r="F21972" s="294"/>
    </row>
    <row r="21973">
      <c r="A21973" s="294" t="s">
        <v>35130</v>
      </c>
      <c r="B21973" s="294"/>
      <c r="C21973" s="294"/>
      <c r="D21973" s="294"/>
      <c r="E21973" s="294"/>
      <c r="F21973" s="294"/>
    </row>
    <row r="21974">
      <c r="A21974" s="294"/>
      <c r="B21974" s="294"/>
      <c r="C21974" s="294"/>
      <c r="D21974" s="294"/>
      <c r="E21974" s="294"/>
      <c r="F21974" s="294"/>
    </row>
    <row r="21975">
      <c r="A21975" s="294" t="s">
        <v>35131</v>
      </c>
      <c r="B21975" s="294"/>
      <c r="C21975" s="294"/>
      <c r="D21975" s="294"/>
      <c r="E21975" s="294"/>
      <c r="F21975" s="294"/>
    </row>
    <row r="21976">
      <c r="A21976" s="294" t="s">
        <v>35132</v>
      </c>
      <c r="B21976" s="294"/>
      <c r="C21976" s="294"/>
      <c r="D21976" s="294"/>
      <c r="E21976" s="294"/>
      <c r="F21976" s="294"/>
    </row>
    <row r="21977">
      <c r="A21977" s="294" t="s">
        <v>35133</v>
      </c>
      <c r="B21977" s="294"/>
      <c r="C21977" s="294"/>
      <c r="D21977" s="294"/>
      <c r="E21977" s="294"/>
      <c r="F21977" s="294"/>
    </row>
    <row r="21978">
      <c r="A21978" s="294" t="s">
        <v>35134</v>
      </c>
      <c r="B21978" s="294"/>
      <c r="C21978" s="294"/>
      <c r="D21978" s="294"/>
      <c r="E21978" s="294"/>
      <c r="F21978" s="294"/>
    </row>
    <row r="21979">
      <c r="A21979" s="294" t="s">
        <v>35135</v>
      </c>
      <c r="B21979" s="294"/>
      <c r="C21979" s="294"/>
      <c r="D21979" s="294"/>
      <c r="E21979" s="294"/>
      <c r="F21979" s="294"/>
    </row>
    <row r="21980">
      <c r="A21980" s="294" t="s">
        <v>35136</v>
      </c>
      <c r="B21980" s="294"/>
      <c r="C21980" s="294"/>
      <c r="D21980" s="294"/>
      <c r="E21980" s="294"/>
      <c r="F21980" s="294"/>
    </row>
    <row r="21981">
      <c r="A21981" s="294" t="s">
        <v>35137</v>
      </c>
      <c r="B21981" s="294"/>
      <c r="C21981" s="294"/>
      <c r="D21981" s="294"/>
      <c r="E21981" s="294"/>
      <c r="F21981" s="294"/>
    </row>
    <row r="21982">
      <c r="A21982" s="294" t="s">
        <v>22629</v>
      </c>
      <c r="B21982" s="294"/>
      <c r="C21982" s="294"/>
      <c r="D21982" s="294"/>
      <c r="E21982" s="294"/>
      <c r="F21982" s="294"/>
    </row>
    <row r="21983">
      <c r="A21983" s="294" t="s">
        <v>35138</v>
      </c>
      <c r="B21983" s="294"/>
      <c r="C21983" s="294"/>
      <c r="D21983" s="294"/>
      <c r="E21983" s="294"/>
      <c r="F21983" s="294"/>
    </row>
    <row r="21984">
      <c r="A21984" s="294" t="s">
        <v>35139</v>
      </c>
      <c r="B21984" s="294"/>
      <c r="C21984" s="294"/>
      <c r="D21984" s="294"/>
      <c r="E21984" s="294"/>
      <c r="F21984" s="294"/>
    </row>
    <row r="21985">
      <c r="A21985" s="294"/>
      <c r="B21985" s="294"/>
      <c r="C21985" s="294"/>
      <c r="D21985" s="294"/>
      <c r="E21985" s="294"/>
      <c r="F21985" s="294"/>
    </row>
    <row r="21986">
      <c r="A21986" s="294" t="s">
        <v>21407</v>
      </c>
      <c r="B21986" s="294"/>
      <c r="C21986" s="294"/>
      <c r="D21986" s="294"/>
      <c r="E21986" s="294"/>
      <c r="F21986" s="294"/>
    </row>
    <row r="21987">
      <c r="A21987" s="294"/>
      <c r="B21987" s="294"/>
      <c r="C21987" s="294"/>
      <c r="D21987" s="294"/>
      <c r="E21987" s="294"/>
      <c r="F21987" s="294"/>
    </row>
    <row r="21988">
      <c r="A21988" s="294" t="s">
        <v>35140</v>
      </c>
      <c r="B21988" s="294"/>
      <c r="C21988" s="294"/>
      <c r="D21988" s="294"/>
      <c r="E21988" s="294"/>
      <c r="F21988" s="294"/>
    </row>
    <row r="21989">
      <c r="A21989" s="294" t="s">
        <v>35141</v>
      </c>
      <c r="B21989" s="294"/>
      <c r="C21989" s="294"/>
      <c r="D21989" s="294"/>
      <c r="E21989" s="294"/>
      <c r="F21989" s="294"/>
    </row>
    <row r="21990">
      <c r="A21990" s="294" t="s">
        <v>35142</v>
      </c>
      <c r="B21990" s="294"/>
      <c r="C21990" s="294"/>
      <c r="D21990" s="294"/>
      <c r="E21990" s="294"/>
      <c r="F21990" s="294"/>
    </row>
    <row r="21991">
      <c r="A21991" s="294" t="s">
        <v>35143</v>
      </c>
      <c r="B21991" s="294"/>
      <c r="C21991" s="294"/>
      <c r="D21991" s="294"/>
      <c r="E21991" s="294"/>
      <c r="F21991" s="294"/>
    </row>
    <row r="21992">
      <c r="A21992" s="294" t="s">
        <v>35144</v>
      </c>
      <c r="B21992" s="294"/>
      <c r="C21992" s="294"/>
      <c r="D21992" s="294"/>
      <c r="E21992" s="294"/>
      <c r="F21992" s="294"/>
    </row>
    <row r="21993">
      <c r="A21993" s="294"/>
      <c r="B21993" s="294"/>
      <c r="C21993" s="294"/>
      <c r="D21993" s="294"/>
      <c r="E21993" s="294"/>
      <c r="F21993" s="294"/>
    </row>
    <row r="21994">
      <c r="A21994" s="294" t="s">
        <v>21304</v>
      </c>
      <c r="B21994" s="294"/>
      <c r="C21994" s="294"/>
      <c r="D21994" s="294"/>
      <c r="E21994" s="294"/>
      <c r="F21994" s="294"/>
    </row>
    <row r="21995">
      <c r="A21995" s="294"/>
      <c r="B21995" s="294"/>
      <c r="C21995" s="294"/>
      <c r="D21995" s="294"/>
      <c r="E21995" s="294"/>
      <c r="F21995" s="294"/>
    </row>
    <row r="21996">
      <c r="A21996" s="294" t="s">
        <v>35145</v>
      </c>
      <c r="B21996" s="294"/>
      <c r="C21996" s="294"/>
      <c r="D21996" s="294"/>
      <c r="E21996" s="294"/>
      <c r="F21996" s="294"/>
    </row>
    <row r="21997">
      <c r="A21997" s="294" t="s">
        <v>35146</v>
      </c>
      <c r="B21997" s="294"/>
      <c r="C21997" s="294"/>
      <c r="D21997" s="294"/>
      <c r="E21997" s="294"/>
      <c r="F21997" s="294"/>
    </row>
    <row r="21998">
      <c r="A21998" s="294" t="s">
        <v>35147</v>
      </c>
      <c r="B21998" s="294"/>
      <c r="C21998" s="294"/>
      <c r="D21998" s="294"/>
      <c r="E21998" s="294"/>
      <c r="F21998" s="294"/>
    </row>
    <row r="21999">
      <c r="A21999" s="294" t="s">
        <v>35148</v>
      </c>
      <c r="B21999" s="294"/>
      <c r="C21999" s="294"/>
      <c r="D21999" s="294"/>
      <c r="E21999" s="294"/>
      <c r="F21999" s="294"/>
    </row>
    <row r="22000">
      <c r="A22000" s="294" t="s">
        <v>35149</v>
      </c>
      <c r="B22000" s="294"/>
      <c r="C22000" s="294"/>
      <c r="D22000" s="294"/>
      <c r="E22000" s="294"/>
      <c r="F22000" s="294"/>
    </row>
    <row r="22001">
      <c r="A22001" s="294" t="s">
        <v>35150</v>
      </c>
      <c r="B22001" s="294"/>
      <c r="C22001" s="294"/>
      <c r="D22001" s="294"/>
      <c r="E22001" s="294"/>
      <c r="F22001" s="294"/>
    </row>
    <row r="22002">
      <c r="A22002" s="294" t="s">
        <v>35151</v>
      </c>
      <c r="B22002" s="294"/>
      <c r="C22002" s="294"/>
      <c r="D22002" s="294"/>
      <c r="E22002" s="294"/>
      <c r="F22002" s="294"/>
    </row>
    <row r="22003">
      <c r="A22003" s="294" t="s">
        <v>35152</v>
      </c>
      <c r="B22003" s="294"/>
      <c r="C22003" s="294"/>
      <c r="D22003" s="294"/>
      <c r="E22003" s="294"/>
      <c r="F22003" s="294"/>
    </row>
    <row r="22004">
      <c r="A22004" s="294" t="s">
        <v>35153</v>
      </c>
      <c r="B22004" s="294"/>
      <c r="C22004" s="294"/>
      <c r="D22004" s="294"/>
      <c r="E22004" s="294"/>
      <c r="F22004" s="294"/>
    </row>
    <row r="22005">
      <c r="A22005" s="294" t="s">
        <v>35154</v>
      </c>
      <c r="B22005" s="294"/>
      <c r="C22005" s="294"/>
      <c r="D22005" s="294"/>
      <c r="E22005" s="294"/>
      <c r="F22005" s="294"/>
    </row>
    <row r="22006">
      <c r="A22006" s="294" t="s">
        <v>35155</v>
      </c>
      <c r="B22006" s="294"/>
      <c r="C22006" s="294"/>
      <c r="D22006" s="294"/>
      <c r="E22006" s="294"/>
      <c r="F22006" s="294"/>
    </row>
    <row r="22007">
      <c r="A22007" s="294" t="s">
        <v>35156</v>
      </c>
      <c r="B22007" s="294"/>
      <c r="C22007" s="294"/>
      <c r="D22007" s="294"/>
      <c r="E22007" s="294"/>
      <c r="F22007" s="294"/>
    </row>
    <row r="22008">
      <c r="A22008" s="294"/>
      <c r="B22008" s="294"/>
      <c r="C22008" s="294"/>
      <c r="D22008" s="294"/>
      <c r="E22008" s="294"/>
      <c r="F22008" s="294"/>
    </row>
    <row r="22009">
      <c r="A22009" s="294"/>
      <c r="B22009" s="294"/>
      <c r="C22009" s="294"/>
      <c r="D22009" s="294"/>
      <c r="E22009" s="294"/>
      <c r="F22009" s="294"/>
    </row>
    <row r="22010">
      <c r="A22010" s="294" t="s">
        <v>28124</v>
      </c>
      <c r="B22010" s="294"/>
      <c r="C22010" s="294"/>
      <c r="D22010" s="294"/>
      <c r="E22010" s="294"/>
      <c r="F22010" s="294"/>
    </row>
    <row r="22011">
      <c r="A22011" s="294" t="s">
        <v>35157</v>
      </c>
      <c r="B22011" s="294"/>
      <c r="C22011" s="294"/>
      <c r="D22011" s="294"/>
      <c r="E22011" s="294"/>
      <c r="F22011" s="294"/>
    </row>
    <row r="22012">
      <c r="A22012" s="294" t="s">
        <v>35103</v>
      </c>
      <c r="B22012" s="294"/>
      <c r="C22012" s="294"/>
      <c r="D22012" s="294"/>
      <c r="E22012" s="294"/>
      <c r="F22012" s="294"/>
    </row>
    <row r="22013">
      <c r="A22013" s="294" t="s">
        <v>21672</v>
      </c>
      <c r="B22013" s="294"/>
      <c r="C22013" s="294"/>
      <c r="D22013" s="294"/>
      <c r="E22013" s="294"/>
      <c r="F22013" s="294"/>
    </row>
    <row r="22014">
      <c r="A22014" s="294"/>
      <c r="B22014" s="294"/>
      <c r="C22014" s="294"/>
      <c r="D22014" s="294"/>
      <c r="E22014" s="294"/>
      <c r="F22014" s="294"/>
    </row>
    <row r="22015">
      <c r="A22015" s="294"/>
      <c r="B22015" s="294"/>
      <c r="C22015" s="294"/>
      <c r="D22015" s="294"/>
      <c r="E22015" s="294"/>
      <c r="F22015" s="294"/>
    </row>
    <row r="22016">
      <c r="A22016" s="294" t="s">
        <v>21315</v>
      </c>
      <c r="B22016" s="294"/>
      <c r="C22016" s="294"/>
      <c r="D22016" s="294"/>
      <c r="E22016" s="294"/>
      <c r="F22016" s="294"/>
    </row>
    <row r="22017">
      <c r="A22017" s="294"/>
      <c r="B22017" s="294"/>
      <c r="C22017" s="294"/>
      <c r="D22017" s="294"/>
      <c r="E22017" s="294"/>
      <c r="F22017" s="294"/>
    </row>
    <row r="22018">
      <c r="A22018" s="294" t="s">
        <v>35158</v>
      </c>
      <c r="B22018" s="294"/>
      <c r="C22018" s="294"/>
      <c r="D22018" s="294"/>
      <c r="E22018" s="294"/>
      <c r="F22018" s="294"/>
    </row>
    <row r="22019">
      <c r="A22019" s="294" t="s">
        <v>35159</v>
      </c>
      <c r="B22019" s="294"/>
      <c r="C22019" s="294"/>
      <c r="D22019" s="294"/>
      <c r="E22019" s="294"/>
      <c r="F22019" s="294"/>
    </row>
    <row r="22020">
      <c r="A22020" s="294" t="s">
        <v>35160</v>
      </c>
      <c r="B22020" s="294"/>
      <c r="C22020" s="294"/>
      <c r="D22020" s="294"/>
      <c r="E22020" s="294"/>
      <c r="F22020" s="294"/>
    </row>
    <row r="22021">
      <c r="A22021" s="294" t="s">
        <v>26766</v>
      </c>
      <c r="B22021" s="294"/>
      <c r="C22021" s="294"/>
      <c r="D22021" s="294"/>
      <c r="E22021" s="294"/>
      <c r="F22021" s="294"/>
    </row>
    <row r="22022">
      <c r="A22022" s="294" t="s">
        <v>35161</v>
      </c>
      <c r="B22022" s="294"/>
      <c r="C22022" s="294"/>
      <c r="D22022" s="294"/>
      <c r="E22022" s="294"/>
      <c r="F22022" s="294"/>
    </row>
    <row r="22023">
      <c r="A22023" s="294" t="s">
        <v>35162</v>
      </c>
      <c r="B22023" s="294"/>
      <c r="C22023" s="294"/>
      <c r="D22023" s="294"/>
      <c r="E22023" s="294"/>
      <c r="F22023" s="294"/>
    </row>
    <row r="22024">
      <c r="A22024" s="294" t="s">
        <v>26767</v>
      </c>
      <c r="B22024" s="294"/>
      <c r="C22024" s="294"/>
      <c r="D22024" s="294"/>
      <c r="E22024" s="294"/>
      <c r="F22024" s="294"/>
    </row>
    <row r="22025">
      <c r="A22025" s="294" t="s">
        <v>35163</v>
      </c>
      <c r="B22025" s="294"/>
      <c r="C22025" s="294"/>
      <c r="D22025" s="294"/>
      <c r="E22025" s="294"/>
      <c r="F22025" s="294"/>
    </row>
    <row r="22026">
      <c r="A22026" s="294"/>
      <c r="B22026" s="294"/>
      <c r="C22026" s="294"/>
      <c r="D22026" s="294"/>
      <c r="E22026" s="294"/>
      <c r="F22026" s="294"/>
    </row>
    <row r="22027">
      <c r="A22027" s="294"/>
      <c r="B22027" s="294"/>
      <c r="C22027" s="294"/>
      <c r="D22027" s="294"/>
      <c r="E22027" s="294"/>
      <c r="F22027" s="294"/>
    </row>
    <row r="22028">
      <c r="A22028" s="294" t="s">
        <v>22281</v>
      </c>
      <c r="B22028" s="294"/>
      <c r="C22028" s="294"/>
      <c r="D22028" s="294"/>
      <c r="E22028" s="294"/>
      <c r="F22028" s="294"/>
    </row>
    <row r="22029">
      <c r="A22029" s="294"/>
      <c r="B22029" s="294"/>
      <c r="C22029" s="294"/>
      <c r="D22029" s="294"/>
      <c r="E22029" s="294"/>
      <c r="F22029" s="294"/>
    </row>
    <row r="22030">
      <c r="A22030" s="294" t="s">
        <v>35164</v>
      </c>
      <c r="B22030" s="294"/>
      <c r="C22030" s="294"/>
      <c r="D22030" s="294"/>
      <c r="E22030" s="294"/>
      <c r="F22030" s="294"/>
    </row>
    <row r="22031">
      <c r="A22031" s="294" t="s">
        <v>35165</v>
      </c>
      <c r="B22031" s="294"/>
      <c r="C22031" s="294"/>
      <c r="D22031" s="294"/>
      <c r="E22031" s="294"/>
      <c r="F22031" s="294"/>
    </row>
    <row r="22032">
      <c r="A22032" s="294" t="s">
        <v>35166</v>
      </c>
      <c r="B22032" s="294"/>
      <c r="C22032" s="294"/>
      <c r="D22032" s="294"/>
      <c r="E22032" s="294"/>
      <c r="F22032" s="294"/>
    </row>
    <row r="22033">
      <c r="A22033" s="294" t="s">
        <v>35167</v>
      </c>
      <c r="B22033" s="294"/>
      <c r="C22033" s="294"/>
      <c r="D22033" s="294"/>
      <c r="E22033" s="294"/>
      <c r="F22033" s="294"/>
    </row>
    <row r="22034">
      <c r="A22034" s="294" t="s">
        <v>35168</v>
      </c>
      <c r="B22034" s="294"/>
      <c r="C22034" s="294"/>
      <c r="D22034" s="294"/>
      <c r="E22034" s="294"/>
      <c r="F22034" s="294"/>
    </row>
    <row r="22035">
      <c r="A22035" s="294"/>
      <c r="B22035" s="294"/>
      <c r="C22035" s="294"/>
      <c r="D22035" s="294"/>
      <c r="E22035" s="294"/>
      <c r="F22035" s="294"/>
    </row>
    <row r="22036">
      <c r="A22036" s="294" t="s">
        <v>35169</v>
      </c>
      <c r="B22036" s="294"/>
      <c r="C22036" s="294"/>
      <c r="D22036" s="294"/>
      <c r="E22036" s="294"/>
      <c r="F22036" s="294"/>
    </row>
    <row r="22037">
      <c r="A22037" s="294"/>
      <c r="B22037" s="294"/>
      <c r="C22037" s="294"/>
      <c r="D22037" s="294"/>
      <c r="E22037" s="294"/>
      <c r="F22037" s="294"/>
    </row>
    <row r="22038">
      <c r="A22038" s="294" t="s">
        <v>35170</v>
      </c>
      <c r="B22038" s="294"/>
      <c r="C22038" s="294"/>
      <c r="D22038" s="294"/>
      <c r="E22038" s="294"/>
      <c r="F22038" s="294"/>
    </row>
    <row r="22039">
      <c r="A22039" s="294" t="s">
        <v>35171</v>
      </c>
      <c r="B22039" s="294"/>
      <c r="C22039" s="294"/>
      <c r="D22039" s="294"/>
      <c r="E22039" s="294"/>
      <c r="F22039" s="294"/>
    </row>
    <row r="22040">
      <c r="A22040" s="294" t="s">
        <v>35172</v>
      </c>
      <c r="B22040" s="294"/>
      <c r="C22040" s="294"/>
      <c r="D22040" s="294"/>
      <c r="E22040" s="294"/>
      <c r="F22040" s="294"/>
    </row>
    <row r="22041">
      <c r="A22041" s="294" t="s">
        <v>35173</v>
      </c>
      <c r="B22041" s="294"/>
      <c r="C22041" s="294"/>
      <c r="D22041" s="294"/>
      <c r="E22041" s="294"/>
      <c r="F22041" s="294"/>
    </row>
    <row r="22042">
      <c r="A22042" s="294" t="s">
        <v>35174</v>
      </c>
      <c r="B22042" s="294"/>
      <c r="C22042" s="294"/>
      <c r="D22042" s="294"/>
      <c r="E22042" s="294"/>
      <c r="F22042" s="294"/>
    </row>
    <row r="22043">
      <c r="A22043" s="294" t="s">
        <v>35175</v>
      </c>
      <c r="B22043" s="294"/>
      <c r="C22043" s="294"/>
      <c r="D22043" s="294"/>
      <c r="E22043" s="294"/>
      <c r="F22043" s="294"/>
    </row>
    <row r="22044">
      <c r="A22044" s="294" t="s">
        <v>35176</v>
      </c>
      <c r="B22044" s="294"/>
      <c r="C22044" s="294"/>
      <c r="D22044" s="294"/>
      <c r="E22044" s="294"/>
      <c r="F22044" s="294"/>
    </row>
    <row r="22045">
      <c r="A22045" s="294" t="s">
        <v>35177</v>
      </c>
      <c r="B22045" s="294"/>
      <c r="C22045" s="294"/>
      <c r="D22045" s="294"/>
      <c r="E22045" s="294"/>
      <c r="F22045" s="294"/>
    </row>
    <row r="22046">
      <c r="A22046" s="294"/>
      <c r="B22046" s="294"/>
      <c r="C22046" s="294"/>
      <c r="D22046" s="294"/>
      <c r="E22046" s="294"/>
      <c r="F22046" s="294"/>
    </row>
    <row r="22047">
      <c r="A22047" s="294" t="s">
        <v>27372</v>
      </c>
      <c r="B22047" s="294"/>
      <c r="C22047" s="294"/>
      <c r="D22047" s="294"/>
      <c r="E22047" s="294"/>
      <c r="F22047" s="294"/>
    </row>
    <row r="22048">
      <c r="A22048" s="294" t="s">
        <v>23322</v>
      </c>
      <c r="B22048" s="294"/>
      <c r="C22048" s="294"/>
      <c r="D22048" s="294"/>
      <c r="E22048" s="294"/>
      <c r="F22048" s="294"/>
    </row>
    <row r="22049">
      <c r="A22049" s="294"/>
      <c r="B22049" s="294"/>
      <c r="C22049" s="294"/>
      <c r="D22049" s="294"/>
      <c r="E22049" s="294"/>
      <c r="F22049" s="294"/>
    </row>
    <row r="22050">
      <c r="A22050" s="294" t="s">
        <v>35178</v>
      </c>
      <c r="B22050" s="294"/>
      <c r="C22050" s="294"/>
      <c r="D22050" s="294"/>
      <c r="E22050" s="294"/>
      <c r="F22050" s="294"/>
    </row>
    <row r="22051">
      <c r="A22051" s="294" t="s">
        <v>35179</v>
      </c>
      <c r="B22051" s="294"/>
      <c r="C22051" s="294"/>
      <c r="D22051" s="294"/>
      <c r="E22051" s="294"/>
      <c r="F22051" s="294"/>
    </row>
    <row r="22052">
      <c r="A22052" s="294" t="s">
        <v>35180</v>
      </c>
      <c r="B22052" s="294"/>
      <c r="C22052" s="294"/>
      <c r="D22052" s="294"/>
      <c r="E22052" s="294"/>
      <c r="F22052" s="294"/>
    </row>
    <row r="22053">
      <c r="A22053" s="294" t="s">
        <v>35181</v>
      </c>
      <c r="B22053" s="294"/>
      <c r="C22053" s="294"/>
      <c r="D22053" s="294"/>
      <c r="E22053" s="294"/>
      <c r="F22053" s="294"/>
    </row>
    <row r="22054">
      <c r="A22054" s="294"/>
      <c r="B22054" s="294"/>
      <c r="C22054" s="294"/>
      <c r="D22054" s="294"/>
      <c r="E22054" s="294"/>
      <c r="F22054" s="294"/>
    </row>
    <row r="22055">
      <c r="A22055" s="294" t="s">
        <v>23201</v>
      </c>
      <c r="B22055" s="294"/>
      <c r="C22055" s="294"/>
      <c r="D22055" s="294"/>
      <c r="E22055" s="294"/>
      <c r="F22055" s="294"/>
    </row>
    <row r="22056">
      <c r="A22056" s="294" t="s">
        <v>23202</v>
      </c>
      <c r="B22056" s="294"/>
      <c r="C22056" s="294"/>
      <c r="D22056" s="294"/>
      <c r="E22056" s="294"/>
      <c r="F22056" s="294"/>
    </row>
    <row r="22057">
      <c r="A22057" s="294"/>
      <c r="B22057" s="294"/>
      <c r="C22057" s="294"/>
      <c r="D22057" s="294"/>
      <c r="E22057" s="294"/>
      <c r="F22057" s="294"/>
    </row>
    <row r="22058">
      <c r="A22058" s="294" t="s">
        <v>35182</v>
      </c>
      <c r="B22058" s="294"/>
      <c r="C22058" s="294"/>
      <c r="D22058" s="294"/>
      <c r="E22058" s="294"/>
      <c r="F22058" s="294"/>
    </row>
    <row r="22059">
      <c r="A22059" s="294" t="s">
        <v>35183</v>
      </c>
      <c r="B22059" s="294"/>
      <c r="C22059" s="294"/>
      <c r="D22059" s="294"/>
      <c r="E22059" s="294"/>
      <c r="F22059" s="294"/>
    </row>
    <row r="22060">
      <c r="A22060" s="294" t="s">
        <v>35184</v>
      </c>
      <c r="B22060" s="294"/>
      <c r="C22060" s="294"/>
      <c r="D22060" s="294"/>
      <c r="E22060" s="294"/>
      <c r="F22060" s="294"/>
    </row>
    <row r="22061">
      <c r="A22061" s="294"/>
      <c r="B22061" s="294"/>
      <c r="C22061" s="294"/>
      <c r="D22061" s="294"/>
      <c r="E22061" s="294"/>
      <c r="F22061" s="294"/>
    </row>
    <row r="22062">
      <c r="A22062" s="294" t="s">
        <v>24952</v>
      </c>
      <c r="B22062" s="294"/>
      <c r="C22062" s="294"/>
      <c r="D22062" s="294"/>
      <c r="E22062" s="294"/>
      <c r="F22062" s="294"/>
    </row>
    <row r="22063">
      <c r="A22063" s="294"/>
      <c r="B22063" s="294"/>
      <c r="C22063" s="294"/>
      <c r="D22063" s="294"/>
      <c r="E22063" s="294"/>
      <c r="F22063" s="294"/>
    </row>
    <row r="22064">
      <c r="A22064" s="294" t="s">
        <v>35185</v>
      </c>
      <c r="B22064" s="294"/>
      <c r="C22064" s="294"/>
      <c r="D22064" s="294"/>
      <c r="E22064" s="294"/>
      <c r="F22064" s="294"/>
    </row>
    <row r="22065">
      <c r="A22065" s="294" t="s">
        <v>35186</v>
      </c>
      <c r="B22065" s="294"/>
      <c r="C22065" s="294"/>
      <c r="D22065" s="294"/>
      <c r="E22065" s="294"/>
      <c r="F22065" s="294"/>
    </row>
    <row r="22066">
      <c r="A22066" s="294" t="s">
        <v>35187</v>
      </c>
      <c r="B22066" s="294"/>
      <c r="C22066" s="294"/>
      <c r="D22066" s="294"/>
      <c r="E22066" s="294"/>
      <c r="F22066" s="294"/>
    </row>
    <row r="22067">
      <c r="A22067" s="294" t="s">
        <v>35188</v>
      </c>
      <c r="B22067" s="294"/>
      <c r="C22067" s="294"/>
      <c r="D22067" s="294"/>
      <c r="E22067" s="294"/>
      <c r="F22067" s="294"/>
    </row>
    <row r="22068">
      <c r="A22068" s="294" t="s">
        <v>35189</v>
      </c>
      <c r="B22068" s="294"/>
      <c r="C22068" s="294"/>
      <c r="D22068" s="294"/>
      <c r="E22068" s="294"/>
      <c r="F22068" s="294"/>
    </row>
    <row r="22069">
      <c r="A22069" s="294" t="s">
        <v>35190</v>
      </c>
      <c r="B22069" s="294"/>
      <c r="C22069" s="294"/>
      <c r="D22069" s="294"/>
      <c r="E22069" s="294"/>
      <c r="F22069" s="294"/>
    </row>
    <row r="22070">
      <c r="A22070" s="294" t="s">
        <v>35191</v>
      </c>
      <c r="B22070" s="294"/>
      <c r="C22070" s="294"/>
      <c r="D22070" s="294"/>
      <c r="E22070" s="294"/>
      <c r="F22070" s="294"/>
    </row>
    <row r="22071">
      <c r="A22071" s="294" t="s">
        <v>35192</v>
      </c>
      <c r="B22071" s="294"/>
      <c r="C22071" s="294"/>
      <c r="D22071" s="294"/>
      <c r="E22071" s="294"/>
      <c r="F22071" s="294"/>
    </row>
    <row r="22072">
      <c r="A22072" s="294" t="s">
        <v>35193</v>
      </c>
      <c r="B22072" s="294"/>
      <c r="C22072" s="294"/>
      <c r="D22072" s="294"/>
      <c r="E22072" s="294"/>
      <c r="F22072" s="294"/>
    </row>
    <row r="22073">
      <c r="A22073" s="294" t="s">
        <v>35194</v>
      </c>
      <c r="B22073" s="294"/>
      <c r="C22073" s="294"/>
      <c r="D22073" s="294"/>
      <c r="E22073" s="294"/>
      <c r="F22073" s="294"/>
    </row>
    <row r="22074">
      <c r="A22074" s="294" t="s">
        <v>21336</v>
      </c>
      <c r="B22074" s="294"/>
      <c r="C22074" s="294"/>
      <c r="D22074" s="294"/>
      <c r="E22074" s="294"/>
      <c r="F22074" s="294"/>
    </row>
    <row r="22075">
      <c r="A22075" s="294" t="s">
        <v>35195</v>
      </c>
      <c r="B22075" s="294"/>
      <c r="C22075" s="294"/>
      <c r="D22075" s="294"/>
      <c r="E22075" s="294"/>
      <c r="F22075" s="294"/>
    </row>
    <row r="22076">
      <c r="A22076" s="294" t="s">
        <v>35196</v>
      </c>
      <c r="B22076" s="294"/>
      <c r="C22076" s="294"/>
      <c r="D22076" s="294"/>
      <c r="E22076" s="294"/>
      <c r="F22076" s="294"/>
    </row>
    <row r="22077">
      <c r="A22077" s="294" t="s">
        <v>35197</v>
      </c>
      <c r="B22077" s="294"/>
      <c r="C22077" s="294"/>
      <c r="D22077" s="294"/>
      <c r="E22077" s="294"/>
      <c r="F22077" s="294"/>
    </row>
    <row r="22078">
      <c r="A22078" s="294" t="s">
        <v>35198</v>
      </c>
      <c r="B22078" s="294"/>
      <c r="C22078" s="294"/>
      <c r="D22078" s="294"/>
      <c r="E22078" s="294"/>
      <c r="F22078" s="294"/>
    </row>
    <row r="22079">
      <c r="A22079" s="294" t="s">
        <v>35199</v>
      </c>
      <c r="B22079" s="294"/>
      <c r="C22079" s="294"/>
      <c r="D22079" s="294"/>
      <c r="E22079" s="294"/>
      <c r="F22079" s="294"/>
    </row>
    <row r="22080">
      <c r="A22080" s="294" t="s">
        <v>35200</v>
      </c>
      <c r="B22080" s="294"/>
      <c r="C22080" s="294"/>
      <c r="D22080" s="294"/>
      <c r="E22080" s="294"/>
      <c r="F22080" s="294"/>
    </row>
    <row r="22081">
      <c r="A22081" s="294" t="s">
        <v>35201</v>
      </c>
      <c r="B22081" s="294"/>
      <c r="C22081" s="294"/>
      <c r="D22081" s="294"/>
      <c r="E22081" s="294"/>
      <c r="F22081" s="294"/>
    </row>
    <row r="22082">
      <c r="A22082" s="294"/>
      <c r="B22082" s="294"/>
      <c r="C22082" s="294"/>
      <c r="D22082" s="294"/>
      <c r="E22082" s="294"/>
      <c r="F22082" s="294"/>
    </row>
    <row r="22083">
      <c r="A22083" s="294" t="s">
        <v>28124</v>
      </c>
      <c r="B22083" s="294"/>
      <c r="C22083" s="294"/>
      <c r="D22083" s="294"/>
      <c r="E22083" s="294"/>
      <c r="F22083" s="294"/>
    </row>
    <row r="22084">
      <c r="A22084" s="294" t="s">
        <v>35202</v>
      </c>
      <c r="B22084" s="294"/>
      <c r="C22084" s="294"/>
      <c r="D22084" s="294"/>
      <c r="E22084" s="294"/>
      <c r="F22084" s="294"/>
    </row>
    <row r="22085">
      <c r="A22085" s="294" t="s">
        <v>21618</v>
      </c>
      <c r="B22085" s="294"/>
      <c r="C22085" s="294"/>
      <c r="D22085" s="294"/>
      <c r="E22085" s="294"/>
      <c r="F22085" s="294"/>
    </row>
    <row r="22086">
      <c r="A22086" s="294" t="s">
        <v>35203</v>
      </c>
      <c r="B22086" s="294"/>
      <c r="C22086" s="294"/>
      <c r="D22086" s="294"/>
      <c r="E22086" s="294"/>
      <c r="F22086" s="294"/>
    </row>
    <row r="22087">
      <c r="A22087" s="294"/>
      <c r="B22087" s="294"/>
      <c r="C22087" s="294"/>
      <c r="D22087" s="294"/>
      <c r="E22087" s="294"/>
      <c r="F22087" s="294"/>
    </row>
    <row r="22088">
      <c r="A22088" s="294" t="s">
        <v>22512</v>
      </c>
      <c r="B22088" s="294"/>
      <c r="C22088" s="294"/>
      <c r="D22088" s="294"/>
      <c r="E22088" s="294"/>
      <c r="F22088" s="294"/>
    </row>
    <row r="22089">
      <c r="A22089" s="294" t="s">
        <v>23459</v>
      </c>
      <c r="B22089" s="294"/>
      <c r="C22089" s="294"/>
      <c r="D22089" s="294"/>
      <c r="E22089" s="294"/>
      <c r="F22089" s="294"/>
    </row>
    <row r="22090">
      <c r="A22090" s="294"/>
      <c r="B22090" s="294"/>
      <c r="C22090" s="294"/>
      <c r="D22090" s="294"/>
      <c r="E22090" s="294"/>
      <c r="F22090" s="294"/>
    </row>
    <row r="22091">
      <c r="A22091" s="294" t="s">
        <v>35204</v>
      </c>
      <c r="B22091" s="294"/>
      <c r="C22091" s="294"/>
      <c r="D22091" s="294"/>
      <c r="E22091" s="294"/>
      <c r="F22091" s="294"/>
    </row>
    <row r="22092">
      <c r="A22092" s="294" t="s">
        <v>35205</v>
      </c>
      <c r="B22092" s="294"/>
      <c r="C22092" s="294"/>
      <c r="D22092" s="294"/>
      <c r="E22092" s="294"/>
      <c r="F22092" s="294"/>
    </row>
    <row r="22093">
      <c r="A22093" s="294" t="s">
        <v>35206</v>
      </c>
      <c r="B22093" s="294"/>
      <c r="C22093" s="294"/>
      <c r="D22093" s="294"/>
      <c r="E22093" s="294"/>
      <c r="F22093" s="294"/>
    </row>
    <row r="22094">
      <c r="A22094" s="294" t="s">
        <v>35207</v>
      </c>
      <c r="B22094" s="294"/>
      <c r="C22094" s="294"/>
      <c r="D22094" s="294"/>
      <c r="E22094" s="294"/>
      <c r="F22094" s="294"/>
    </row>
    <row r="22095">
      <c r="A22095" s="294" t="s">
        <v>35208</v>
      </c>
      <c r="B22095" s="294"/>
      <c r="C22095" s="294"/>
      <c r="D22095" s="294"/>
      <c r="E22095" s="294"/>
      <c r="F22095" s="294"/>
    </row>
    <row r="22096">
      <c r="A22096" s="294" t="s">
        <v>35209</v>
      </c>
      <c r="B22096" s="294"/>
      <c r="C22096" s="294"/>
      <c r="D22096" s="294"/>
      <c r="E22096" s="294"/>
      <c r="F22096" s="294"/>
    </row>
    <row r="22097">
      <c r="A22097" s="294" t="s">
        <v>35210</v>
      </c>
      <c r="B22097" s="294"/>
      <c r="C22097" s="294"/>
      <c r="D22097" s="294"/>
      <c r="E22097" s="294"/>
      <c r="F22097" s="294"/>
    </row>
    <row r="22098">
      <c r="A22098" s="294" t="s">
        <v>35211</v>
      </c>
      <c r="B22098" s="294"/>
      <c r="C22098" s="294"/>
      <c r="D22098" s="294"/>
      <c r="E22098" s="294"/>
      <c r="F22098" s="294"/>
    </row>
    <row r="22099">
      <c r="A22099" s="294" t="s">
        <v>35212</v>
      </c>
      <c r="B22099" s="294"/>
      <c r="C22099" s="294"/>
      <c r="D22099" s="294"/>
      <c r="E22099" s="294"/>
      <c r="F22099" s="294"/>
    </row>
    <row r="22100">
      <c r="A22100" s="294" t="s">
        <v>21892</v>
      </c>
      <c r="B22100" s="294"/>
      <c r="C22100" s="294"/>
      <c r="D22100" s="294"/>
      <c r="E22100" s="294"/>
      <c r="F22100" s="294"/>
    </row>
    <row r="22101">
      <c r="A22101" s="294" t="s">
        <v>35213</v>
      </c>
      <c r="B22101" s="294"/>
      <c r="C22101" s="294"/>
      <c r="D22101" s="294"/>
      <c r="E22101" s="294"/>
      <c r="F22101" s="294"/>
    </row>
    <row r="22102">
      <c r="A22102" s="294" t="s">
        <v>35214</v>
      </c>
      <c r="B22102" s="294"/>
      <c r="C22102" s="294"/>
      <c r="D22102" s="294"/>
      <c r="E22102" s="294"/>
      <c r="F22102" s="294"/>
    </row>
    <row r="22103">
      <c r="A22103" s="294"/>
      <c r="B22103" s="294"/>
      <c r="C22103" s="294"/>
      <c r="D22103" s="294"/>
      <c r="E22103" s="294"/>
      <c r="F22103" s="294"/>
    </row>
    <row r="22104">
      <c r="A22104" s="294" t="s">
        <v>24323</v>
      </c>
      <c r="B22104" s="294"/>
      <c r="C22104" s="294"/>
      <c r="D22104" s="294"/>
      <c r="E22104" s="294"/>
      <c r="F22104" s="294"/>
    </row>
    <row r="22105">
      <c r="A22105" s="294" t="s">
        <v>23149</v>
      </c>
      <c r="B22105" s="294"/>
      <c r="C22105" s="294"/>
      <c r="D22105" s="294"/>
      <c r="E22105" s="294"/>
      <c r="F22105" s="294"/>
    </row>
    <row r="22106">
      <c r="A22106" s="294"/>
      <c r="B22106" s="294"/>
      <c r="C22106" s="294"/>
      <c r="D22106" s="294"/>
      <c r="E22106" s="294"/>
      <c r="F22106" s="294"/>
    </row>
    <row r="22107">
      <c r="A22107" s="294" t="s">
        <v>35215</v>
      </c>
      <c r="B22107" s="294"/>
      <c r="C22107" s="294"/>
      <c r="D22107" s="294"/>
      <c r="E22107" s="294"/>
      <c r="F22107" s="294"/>
    </row>
    <row r="22108">
      <c r="A22108" s="294" t="s">
        <v>35216</v>
      </c>
      <c r="B22108" s="294"/>
      <c r="C22108" s="294"/>
      <c r="D22108" s="294"/>
      <c r="E22108" s="294"/>
      <c r="F22108" s="294"/>
    </row>
    <row r="22109">
      <c r="A22109" s="294" t="s">
        <v>35217</v>
      </c>
      <c r="B22109" s="294"/>
      <c r="C22109" s="294"/>
      <c r="D22109" s="294"/>
      <c r="E22109" s="294"/>
      <c r="F22109" s="294"/>
    </row>
    <row r="22110">
      <c r="A22110" s="294" t="s">
        <v>35218</v>
      </c>
      <c r="B22110" s="294"/>
      <c r="C22110" s="294"/>
      <c r="D22110" s="294"/>
      <c r="E22110" s="294"/>
      <c r="F22110" s="294"/>
    </row>
    <row r="22111">
      <c r="A22111" s="294" t="s">
        <v>35219</v>
      </c>
      <c r="B22111" s="294"/>
      <c r="C22111" s="294"/>
      <c r="D22111" s="294"/>
      <c r="E22111" s="294"/>
      <c r="F22111" s="294"/>
    </row>
    <row r="22112">
      <c r="A22112" s="294" t="s">
        <v>35220</v>
      </c>
      <c r="B22112" s="294"/>
      <c r="C22112" s="294"/>
      <c r="D22112" s="294"/>
      <c r="E22112" s="294"/>
      <c r="F22112" s="294"/>
    </row>
    <row r="22113">
      <c r="A22113" s="294" t="s">
        <v>35221</v>
      </c>
      <c r="B22113" s="294"/>
      <c r="C22113" s="294"/>
      <c r="D22113" s="294"/>
      <c r="E22113" s="294"/>
      <c r="F22113" s="294"/>
    </row>
    <row r="22114">
      <c r="A22114" s="294" t="s">
        <v>24038</v>
      </c>
      <c r="B22114" s="294"/>
      <c r="C22114" s="294"/>
      <c r="D22114" s="294"/>
      <c r="E22114" s="294"/>
      <c r="F22114" s="294"/>
    </row>
    <row r="22115">
      <c r="A22115" s="294" t="s">
        <v>35222</v>
      </c>
      <c r="B22115" s="294"/>
      <c r="C22115" s="294"/>
      <c r="D22115" s="294"/>
      <c r="E22115" s="294"/>
      <c r="F22115" s="294"/>
    </row>
    <row r="22116">
      <c r="A22116" s="294"/>
      <c r="B22116" s="294"/>
      <c r="C22116" s="294"/>
      <c r="D22116" s="294"/>
      <c r="E22116" s="294"/>
      <c r="F22116" s="294"/>
    </row>
    <row r="22117">
      <c r="A22117" s="294" t="s">
        <v>23362</v>
      </c>
      <c r="B22117" s="294"/>
      <c r="C22117" s="294"/>
      <c r="D22117" s="294"/>
      <c r="E22117" s="294"/>
      <c r="F22117" s="294"/>
    </row>
    <row r="22118">
      <c r="A22118" s="294" t="s">
        <v>23813</v>
      </c>
      <c r="B22118" s="294"/>
      <c r="C22118" s="294"/>
      <c r="D22118" s="294"/>
      <c r="E22118" s="294"/>
      <c r="F22118" s="294"/>
    </row>
    <row r="22119">
      <c r="A22119" s="294"/>
      <c r="B22119" s="294"/>
      <c r="C22119" s="294"/>
      <c r="D22119" s="294"/>
      <c r="E22119" s="294"/>
      <c r="F22119" s="294"/>
    </row>
    <row r="22120">
      <c r="A22120" s="294" t="s">
        <v>35204</v>
      </c>
      <c r="B22120" s="294"/>
      <c r="C22120" s="294"/>
      <c r="D22120" s="294"/>
      <c r="E22120" s="294"/>
      <c r="F22120" s="294"/>
    </row>
    <row r="22121">
      <c r="A22121" s="294" t="s">
        <v>35223</v>
      </c>
      <c r="B22121" s="294"/>
      <c r="C22121" s="294"/>
      <c r="D22121" s="294"/>
      <c r="E22121" s="294"/>
      <c r="F22121" s="294"/>
    </row>
    <row r="22122">
      <c r="A22122" s="294" t="s">
        <v>35224</v>
      </c>
      <c r="B22122" s="294"/>
      <c r="C22122" s="294"/>
      <c r="D22122" s="294"/>
      <c r="E22122" s="294"/>
      <c r="F22122" s="294"/>
    </row>
    <row r="22123">
      <c r="A22123" s="294" t="s">
        <v>35225</v>
      </c>
      <c r="B22123" s="294"/>
      <c r="C22123" s="294"/>
      <c r="D22123" s="294"/>
      <c r="E22123" s="294"/>
      <c r="F22123" s="294"/>
    </row>
    <row r="22124">
      <c r="A22124" s="294" t="s">
        <v>35226</v>
      </c>
      <c r="B22124" s="294"/>
      <c r="C22124" s="294"/>
      <c r="D22124" s="294"/>
      <c r="E22124" s="294"/>
      <c r="F22124" s="294"/>
    </row>
    <row r="22125">
      <c r="A22125" s="294" t="s">
        <v>35227</v>
      </c>
      <c r="B22125" s="294"/>
      <c r="C22125" s="294"/>
      <c r="D22125" s="294"/>
      <c r="E22125" s="294"/>
      <c r="F22125" s="294"/>
    </row>
    <row r="22126">
      <c r="A22126" s="294" t="s">
        <v>35228</v>
      </c>
      <c r="B22126" s="294"/>
      <c r="C22126" s="294"/>
      <c r="D22126" s="294"/>
      <c r="E22126" s="294"/>
      <c r="F22126" s="294"/>
    </row>
    <row r="22127">
      <c r="A22127" s="294" t="s">
        <v>35229</v>
      </c>
      <c r="B22127" s="294"/>
      <c r="C22127" s="294"/>
      <c r="D22127" s="294"/>
      <c r="E22127" s="294"/>
      <c r="F22127" s="294"/>
    </row>
    <row r="22128">
      <c r="A22128" s="294" t="s">
        <v>35230</v>
      </c>
      <c r="B22128" s="294"/>
      <c r="C22128" s="294"/>
      <c r="D22128" s="294"/>
      <c r="E22128" s="294"/>
      <c r="F22128" s="294"/>
    </row>
    <row r="22129">
      <c r="A22129" s="294" t="s">
        <v>35231</v>
      </c>
      <c r="B22129" s="294"/>
      <c r="C22129" s="294"/>
      <c r="D22129" s="294"/>
      <c r="E22129" s="294"/>
      <c r="F22129" s="294"/>
    </row>
    <row r="22130">
      <c r="A22130" s="294" t="s">
        <v>35232</v>
      </c>
      <c r="B22130" s="294"/>
      <c r="C22130" s="294"/>
      <c r="D22130" s="294"/>
      <c r="E22130" s="294"/>
      <c r="F22130" s="294"/>
    </row>
    <row r="22131">
      <c r="A22131" s="294" t="s">
        <v>35233</v>
      </c>
      <c r="B22131" s="294"/>
      <c r="C22131" s="294"/>
      <c r="D22131" s="294"/>
      <c r="E22131" s="294"/>
      <c r="F22131" s="294"/>
    </row>
    <row r="22132">
      <c r="A22132" s="294" t="s">
        <v>21892</v>
      </c>
      <c r="B22132" s="294"/>
      <c r="C22132" s="294"/>
      <c r="D22132" s="294"/>
      <c r="E22132" s="294"/>
      <c r="F22132" s="294"/>
    </row>
    <row r="22133">
      <c r="A22133" s="294" t="s">
        <v>35234</v>
      </c>
      <c r="B22133" s="294"/>
      <c r="C22133" s="294"/>
      <c r="D22133" s="294"/>
      <c r="E22133" s="294"/>
      <c r="F22133" s="294"/>
    </row>
    <row r="22134">
      <c r="A22134" s="294" t="s">
        <v>35235</v>
      </c>
      <c r="B22134" s="294"/>
      <c r="C22134" s="294"/>
      <c r="D22134" s="294"/>
      <c r="E22134" s="294"/>
      <c r="F22134" s="294"/>
    </row>
    <row r="22135">
      <c r="A22135" s="294"/>
      <c r="B22135" s="294"/>
      <c r="C22135" s="294"/>
      <c r="D22135" s="294"/>
      <c r="E22135" s="294"/>
      <c r="F22135" s="294"/>
    </row>
    <row r="22136">
      <c r="A22136" s="294" t="s">
        <v>21401</v>
      </c>
      <c r="B22136" s="294"/>
      <c r="C22136" s="294"/>
      <c r="D22136" s="294"/>
      <c r="E22136" s="294"/>
      <c r="F22136" s="294"/>
    </row>
    <row r="22137">
      <c r="A22137" s="294"/>
      <c r="B22137" s="294"/>
      <c r="C22137" s="294"/>
      <c r="D22137" s="294"/>
      <c r="E22137" s="294"/>
      <c r="F22137" s="294"/>
    </row>
    <row r="22138">
      <c r="A22138" s="294" t="s">
        <v>35236</v>
      </c>
      <c r="B22138" s="294"/>
      <c r="C22138" s="294"/>
      <c r="D22138" s="294"/>
      <c r="E22138" s="294"/>
      <c r="F22138" s="294"/>
    </row>
    <row r="22139">
      <c r="A22139" s="294" t="s">
        <v>35237</v>
      </c>
      <c r="B22139" s="294"/>
      <c r="C22139" s="294"/>
      <c r="D22139" s="294"/>
      <c r="E22139" s="294"/>
      <c r="F22139" s="294"/>
    </row>
    <row r="22140">
      <c r="A22140" s="294" t="s">
        <v>35238</v>
      </c>
      <c r="B22140" s="294"/>
      <c r="C22140" s="294"/>
      <c r="D22140" s="294"/>
      <c r="E22140" s="294"/>
      <c r="F22140" s="294"/>
    </row>
    <row r="22141">
      <c r="A22141" s="294" t="s">
        <v>35239</v>
      </c>
      <c r="B22141" s="294"/>
      <c r="C22141" s="294"/>
      <c r="D22141" s="294"/>
      <c r="E22141" s="294"/>
      <c r="F22141" s="294"/>
    </row>
    <row r="22142">
      <c r="A22142" s="294" t="s">
        <v>35240</v>
      </c>
      <c r="B22142" s="294"/>
      <c r="C22142" s="294"/>
      <c r="D22142" s="294"/>
      <c r="E22142" s="294"/>
      <c r="F22142" s="294"/>
    </row>
    <row r="22143">
      <c r="A22143" s="294" t="s">
        <v>35241</v>
      </c>
      <c r="B22143" s="294"/>
      <c r="C22143" s="294"/>
      <c r="D22143" s="294"/>
      <c r="E22143" s="294"/>
      <c r="F22143" s="294"/>
    </row>
    <row r="22144">
      <c r="A22144" s="294" t="s">
        <v>35242</v>
      </c>
      <c r="B22144" s="294"/>
      <c r="C22144" s="294"/>
      <c r="D22144" s="294"/>
      <c r="E22144" s="294"/>
      <c r="F22144" s="294"/>
    </row>
    <row r="22145">
      <c r="A22145" s="294" t="s">
        <v>35243</v>
      </c>
      <c r="B22145" s="294"/>
      <c r="C22145" s="294"/>
      <c r="D22145" s="294"/>
      <c r="E22145" s="294"/>
      <c r="F22145" s="294"/>
    </row>
    <row r="22146">
      <c r="A22146" s="294"/>
      <c r="B22146" s="294"/>
      <c r="C22146" s="294"/>
      <c r="D22146" s="294"/>
      <c r="E22146" s="294"/>
      <c r="F22146" s="294"/>
    </row>
    <row r="22147">
      <c r="A22147" s="294" t="s">
        <v>22239</v>
      </c>
      <c r="B22147" s="294"/>
      <c r="C22147" s="294"/>
      <c r="D22147" s="294"/>
      <c r="E22147" s="294"/>
      <c r="F22147" s="294"/>
    </row>
    <row r="22148">
      <c r="A22148" s="294"/>
      <c r="B22148" s="294"/>
      <c r="C22148" s="294"/>
      <c r="D22148" s="294"/>
      <c r="E22148" s="294"/>
      <c r="F22148" s="294"/>
    </row>
    <row r="22149">
      <c r="A22149" s="294" t="s">
        <v>26901</v>
      </c>
      <c r="B22149" s="294"/>
      <c r="C22149" s="294"/>
      <c r="D22149" s="294"/>
      <c r="E22149" s="294"/>
      <c r="F22149" s="294"/>
    </row>
    <row r="22150">
      <c r="A22150" s="294" t="s">
        <v>35244</v>
      </c>
      <c r="B22150" s="294"/>
      <c r="C22150" s="294"/>
      <c r="D22150" s="294"/>
      <c r="E22150" s="294"/>
      <c r="F22150" s="294"/>
    </row>
    <row r="22151">
      <c r="A22151" s="294" t="s">
        <v>35245</v>
      </c>
      <c r="B22151" s="294"/>
      <c r="C22151" s="294"/>
      <c r="D22151" s="294"/>
      <c r="E22151" s="294"/>
      <c r="F22151" s="294"/>
    </row>
    <row r="22152">
      <c r="A22152" s="294" t="s">
        <v>35246</v>
      </c>
      <c r="B22152" s="294"/>
      <c r="C22152" s="294"/>
      <c r="D22152" s="294"/>
      <c r="E22152" s="294"/>
      <c r="F22152" s="294"/>
    </row>
    <row r="22153">
      <c r="A22153" s="294" t="s">
        <v>35247</v>
      </c>
      <c r="B22153" s="294"/>
      <c r="C22153" s="294"/>
      <c r="D22153" s="294"/>
      <c r="E22153" s="294"/>
      <c r="F22153" s="294"/>
    </row>
    <row r="22154">
      <c r="A22154" s="294" t="str">
        <f>ARRAY_CONSTRAIN(ARRAYFORMULA(-Severe muscle spasm — starts from jaw → neck → back → whole body.), 1, 1)</f>
        <v>#ERROR!</v>
      </c>
      <c r="B22154" s="294"/>
      <c r="C22154" s="294"/>
      <c r="D22154" s="294"/>
      <c r="E22154" s="294"/>
      <c r="F22154" s="294"/>
    </row>
    <row r="22155">
      <c r="A22155" s="294" t="s">
        <v>35248</v>
      </c>
      <c r="B22155" s="294"/>
      <c r="C22155" s="294"/>
      <c r="D22155" s="294"/>
      <c r="E22155" s="294"/>
      <c r="F22155" s="294"/>
    </row>
    <row r="22156">
      <c r="A22156" s="294" t="s">
        <v>35249</v>
      </c>
      <c r="B22156" s="294"/>
      <c r="C22156" s="294"/>
      <c r="D22156" s="294"/>
      <c r="E22156" s="294"/>
      <c r="F22156" s="294"/>
    </row>
    <row r="22157">
      <c r="A22157" s="294" t="s">
        <v>26910</v>
      </c>
      <c r="B22157" s="294"/>
      <c r="C22157" s="294"/>
      <c r="D22157" s="294"/>
      <c r="E22157" s="294"/>
      <c r="F22157" s="294"/>
    </row>
    <row r="22158">
      <c r="A22158" s="294" t="s">
        <v>35250</v>
      </c>
      <c r="B22158" s="294"/>
      <c r="C22158" s="294"/>
      <c r="D22158" s="294"/>
      <c r="E22158" s="294"/>
      <c r="F22158" s="294"/>
    </row>
    <row r="22159">
      <c r="A22159" s="294" t="s">
        <v>35251</v>
      </c>
      <c r="B22159" s="294"/>
      <c r="C22159" s="294"/>
      <c r="D22159" s="294"/>
      <c r="E22159" s="294"/>
      <c r="F22159" s="294"/>
    </row>
    <row r="22160">
      <c r="A22160" s="294" t="s">
        <v>35252</v>
      </c>
      <c r="B22160" s="294"/>
      <c r="C22160" s="294"/>
      <c r="D22160" s="294"/>
      <c r="E22160" s="294"/>
      <c r="F22160" s="294"/>
    </row>
    <row r="22161">
      <c r="A22161" s="294" t="s">
        <v>35253</v>
      </c>
      <c r="B22161" s="294"/>
      <c r="C22161" s="294"/>
      <c r="D22161" s="294"/>
      <c r="E22161" s="294"/>
      <c r="F22161" s="294"/>
    </row>
    <row r="22162">
      <c r="A22162" s="294" t="s">
        <v>35254</v>
      </c>
      <c r="B22162" s="294"/>
      <c r="C22162" s="294"/>
      <c r="D22162" s="294"/>
      <c r="E22162" s="294"/>
      <c r="F22162" s="294"/>
    </row>
    <row r="22163">
      <c r="A22163" s="294" t="s">
        <v>35255</v>
      </c>
      <c r="B22163" s="294"/>
      <c r="C22163" s="294"/>
      <c r="D22163" s="294"/>
      <c r="E22163" s="294"/>
      <c r="F22163" s="294"/>
    </row>
    <row r="22164">
      <c r="A22164" s="294" t="s">
        <v>35256</v>
      </c>
      <c r="B22164" s="294"/>
      <c r="C22164" s="294"/>
      <c r="D22164" s="294"/>
      <c r="E22164" s="294"/>
      <c r="F22164" s="294"/>
    </row>
    <row r="22165">
      <c r="A22165" s="294"/>
      <c r="B22165" s="294"/>
      <c r="C22165" s="294"/>
      <c r="D22165" s="294"/>
      <c r="E22165" s="294"/>
      <c r="F22165" s="294"/>
    </row>
    <row r="22166">
      <c r="A22166" s="294" t="s">
        <v>21304</v>
      </c>
      <c r="B22166" s="294"/>
      <c r="C22166" s="294"/>
      <c r="D22166" s="294"/>
      <c r="E22166" s="294"/>
      <c r="F22166" s="294"/>
    </row>
    <row r="22167">
      <c r="A22167" s="294"/>
      <c r="B22167" s="294"/>
      <c r="C22167" s="294"/>
      <c r="D22167" s="294"/>
      <c r="E22167" s="294"/>
      <c r="F22167" s="294"/>
    </row>
    <row r="22168">
      <c r="A22168" s="294" t="s">
        <v>35257</v>
      </c>
      <c r="B22168" s="294"/>
      <c r="C22168" s="294"/>
      <c r="D22168" s="294"/>
      <c r="E22168" s="294"/>
      <c r="F22168" s="294"/>
    </row>
    <row r="22169">
      <c r="A22169" s="294" t="s">
        <v>35258</v>
      </c>
      <c r="B22169" s="294"/>
      <c r="C22169" s="294"/>
      <c r="D22169" s="294"/>
      <c r="E22169" s="294"/>
      <c r="F22169" s="294"/>
    </row>
    <row r="22170">
      <c r="A22170" s="294" t="s">
        <v>35259</v>
      </c>
      <c r="B22170" s="294"/>
      <c r="C22170" s="294"/>
      <c r="D22170" s="294"/>
      <c r="E22170" s="294"/>
      <c r="F22170" s="294"/>
    </row>
    <row r="22171">
      <c r="A22171" s="294" t="s">
        <v>35260</v>
      </c>
      <c r="B22171" s="294"/>
      <c r="C22171" s="294"/>
      <c r="D22171" s="294"/>
      <c r="E22171" s="294"/>
      <c r="F22171" s="294"/>
    </row>
    <row r="22172">
      <c r="A22172" s="294" t="s">
        <v>35261</v>
      </c>
      <c r="B22172" s="294"/>
      <c r="C22172" s="294"/>
      <c r="D22172" s="294"/>
      <c r="E22172" s="294"/>
      <c r="F22172" s="294"/>
    </row>
    <row r="22173">
      <c r="A22173" s="294" t="s">
        <v>35262</v>
      </c>
      <c r="B22173" s="294"/>
      <c r="C22173" s="294"/>
      <c r="D22173" s="294"/>
      <c r="E22173" s="294"/>
      <c r="F22173" s="294"/>
    </row>
    <row r="22174">
      <c r="A22174" s="294" t="s">
        <v>35263</v>
      </c>
      <c r="B22174" s="294"/>
      <c r="C22174" s="294"/>
      <c r="D22174" s="294"/>
      <c r="E22174" s="294"/>
      <c r="F22174" s="294"/>
    </row>
    <row r="22175">
      <c r="A22175" s="294" t="s">
        <v>35264</v>
      </c>
      <c r="B22175" s="294"/>
      <c r="C22175" s="294"/>
      <c r="D22175" s="294"/>
      <c r="E22175" s="294"/>
      <c r="F22175" s="294"/>
    </row>
    <row r="22176">
      <c r="A22176" s="294" t="s">
        <v>35265</v>
      </c>
      <c r="B22176" s="294"/>
      <c r="C22176" s="294"/>
      <c r="D22176" s="294"/>
      <c r="E22176" s="294"/>
      <c r="F22176" s="294"/>
    </row>
    <row r="22177">
      <c r="A22177" s="294"/>
      <c r="B22177" s="294"/>
      <c r="C22177" s="294"/>
      <c r="D22177" s="294"/>
      <c r="E22177" s="294"/>
      <c r="F22177" s="294"/>
    </row>
    <row r="22178">
      <c r="A22178" s="294" t="s">
        <v>28124</v>
      </c>
      <c r="B22178" s="294"/>
      <c r="C22178" s="294"/>
      <c r="D22178" s="294"/>
      <c r="E22178" s="294"/>
      <c r="F22178" s="294"/>
    </row>
    <row r="22179">
      <c r="A22179" s="294" t="s">
        <v>35266</v>
      </c>
      <c r="B22179" s="294"/>
      <c r="C22179" s="294"/>
      <c r="D22179" s="294"/>
      <c r="E22179" s="294"/>
      <c r="F22179" s="294"/>
    </row>
    <row r="22180">
      <c r="A22180" s="294" t="s">
        <v>21672</v>
      </c>
      <c r="B22180" s="294"/>
      <c r="C22180" s="294"/>
      <c r="D22180" s="294"/>
      <c r="E22180" s="294"/>
      <c r="F22180" s="294"/>
    </row>
    <row r="22181">
      <c r="A22181" s="294" t="s">
        <v>35267</v>
      </c>
      <c r="B22181" s="294"/>
      <c r="C22181" s="294"/>
      <c r="D22181" s="294"/>
      <c r="E22181" s="294"/>
      <c r="F22181" s="294"/>
    </row>
    <row r="22182">
      <c r="A22182" s="294"/>
      <c r="B22182" s="294"/>
      <c r="C22182" s="294"/>
      <c r="D22182" s="294"/>
      <c r="E22182" s="294"/>
      <c r="F22182" s="294"/>
    </row>
    <row r="22183">
      <c r="A22183" s="294"/>
      <c r="B22183" s="294"/>
      <c r="C22183" s="294"/>
      <c r="D22183" s="294"/>
      <c r="E22183" s="294"/>
      <c r="F22183" s="294"/>
    </row>
    <row r="22184">
      <c r="A22184" s="294" t="s">
        <v>23007</v>
      </c>
      <c r="B22184" s="294"/>
      <c r="C22184" s="294"/>
      <c r="D22184" s="294"/>
      <c r="E22184" s="294"/>
      <c r="F22184" s="294"/>
    </row>
    <row r="22185">
      <c r="A22185" s="294"/>
      <c r="B22185" s="294"/>
      <c r="C22185" s="294"/>
      <c r="D22185" s="294"/>
      <c r="E22185" s="294"/>
      <c r="F22185" s="294"/>
    </row>
    <row r="22186">
      <c r="A22186" s="294" t="s">
        <v>35268</v>
      </c>
      <c r="B22186" s="294"/>
      <c r="C22186" s="294"/>
      <c r="D22186" s="294"/>
      <c r="E22186" s="294"/>
      <c r="F22186" s="294"/>
    </row>
    <row r="22187">
      <c r="A22187" s="294" t="s">
        <v>35269</v>
      </c>
      <c r="B22187" s="294"/>
      <c r="C22187" s="294"/>
      <c r="D22187" s="294"/>
      <c r="E22187" s="294"/>
      <c r="F22187" s="294"/>
    </row>
    <row r="22188">
      <c r="A22188" s="294" t="s">
        <v>35270</v>
      </c>
      <c r="B22188" s="294"/>
      <c r="C22188" s="294"/>
      <c r="D22188" s="294"/>
      <c r="E22188" s="294"/>
      <c r="F22188" s="294"/>
    </row>
    <row r="22189">
      <c r="A22189" s="294" t="s">
        <v>35271</v>
      </c>
      <c r="B22189" s="294"/>
      <c r="C22189" s="294"/>
      <c r="D22189" s="294"/>
      <c r="E22189" s="294"/>
      <c r="F22189" s="294"/>
    </row>
    <row r="22190">
      <c r="A22190" s="294" t="s">
        <v>35272</v>
      </c>
      <c r="B22190" s="294"/>
      <c r="C22190" s="294"/>
      <c r="D22190" s="294"/>
      <c r="E22190" s="294"/>
      <c r="F22190" s="294"/>
    </row>
    <row r="22191">
      <c r="A22191" s="294" t="s">
        <v>35273</v>
      </c>
      <c r="B22191" s="294"/>
      <c r="C22191" s="294"/>
      <c r="D22191" s="294"/>
      <c r="E22191" s="294"/>
      <c r="F22191" s="294"/>
    </row>
    <row r="22192">
      <c r="A22192" s="294" t="s">
        <v>35274</v>
      </c>
      <c r="B22192" s="294"/>
      <c r="C22192" s="294"/>
      <c r="D22192" s="294"/>
      <c r="E22192" s="294"/>
      <c r="F22192" s="294"/>
    </row>
    <row r="22193">
      <c r="A22193" s="294"/>
      <c r="B22193" s="294"/>
      <c r="C22193" s="294"/>
      <c r="D22193" s="294"/>
      <c r="E22193" s="294"/>
      <c r="F22193" s="294"/>
    </row>
    <row r="22194">
      <c r="A22194" s="294"/>
      <c r="B22194" s="294"/>
      <c r="C22194" s="294"/>
      <c r="D22194" s="294"/>
      <c r="E22194" s="294"/>
      <c r="F22194" s="294"/>
    </row>
    <row r="22195">
      <c r="A22195" s="294" t="s">
        <v>22281</v>
      </c>
      <c r="B22195" s="294"/>
      <c r="C22195" s="294"/>
      <c r="D22195" s="294"/>
      <c r="E22195" s="294"/>
      <c r="F22195" s="294"/>
    </row>
    <row r="22196">
      <c r="A22196" s="294"/>
      <c r="B22196" s="294"/>
      <c r="C22196" s="294"/>
      <c r="D22196" s="294"/>
      <c r="E22196" s="294"/>
      <c r="F22196" s="294"/>
    </row>
    <row r="22197">
      <c r="A22197" s="294" t="s">
        <v>35275</v>
      </c>
      <c r="B22197" s="294"/>
      <c r="C22197" s="294"/>
      <c r="D22197" s="294"/>
      <c r="E22197" s="294"/>
      <c r="F22197" s="294"/>
    </row>
    <row r="22198">
      <c r="A22198" s="294" t="s">
        <v>35276</v>
      </c>
      <c r="B22198" s="294"/>
      <c r="C22198" s="294"/>
      <c r="D22198" s="294"/>
      <c r="E22198" s="294"/>
      <c r="F22198" s="294"/>
    </row>
    <row r="22199">
      <c r="A22199" s="294" t="s">
        <v>35277</v>
      </c>
      <c r="B22199" s="294"/>
      <c r="C22199" s="294"/>
      <c r="D22199" s="294"/>
      <c r="E22199" s="294"/>
      <c r="F22199" s="294"/>
    </row>
    <row r="22200">
      <c r="A22200" s="294" t="s">
        <v>35278</v>
      </c>
      <c r="B22200" s="294"/>
      <c r="C22200" s="294"/>
      <c r="D22200" s="294"/>
      <c r="E22200" s="294"/>
      <c r="F22200" s="294"/>
    </row>
    <row r="22201">
      <c r="A22201" s="294" t="s">
        <v>35279</v>
      </c>
      <c r="B22201" s="294"/>
      <c r="C22201" s="294"/>
      <c r="D22201" s="294"/>
      <c r="E22201" s="294"/>
      <c r="F22201" s="294"/>
    </row>
    <row r="22202">
      <c r="A22202" s="294"/>
      <c r="B22202" s="294"/>
      <c r="C22202" s="294"/>
      <c r="D22202" s="294"/>
      <c r="E22202" s="294"/>
      <c r="F22202" s="294"/>
    </row>
    <row r="22203">
      <c r="A22203" s="294" t="s">
        <v>21335</v>
      </c>
      <c r="B22203" s="294"/>
      <c r="C22203" s="294"/>
      <c r="D22203" s="294"/>
      <c r="E22203" s="294"/>
      <c r="F22203" s="294"/>
    </row>
    <row r="22204">
      <c r="A22204" s="294"/>
      <c r="B22204" s="294"/>
      <c r="C22204" s="294"/>
      <c r="D22204" s="294"/>
      <c r="E22204" s="294"/>
      <c r="F22204" s="294"/>
    </row>
    <row r="22205">
      <c r="A22205" s="294" t="s">
        <v>35280</v>
      </c>
      <c r="B22205" s="294"/>
      <c r="C22205" s="294"/>
      <c r="D22205" s="294"/>
      <c r="E22205" s="294"/>
      <c r="F22205" s="294"/>
    </row>
    <row r="22206">
      <c r="A22206" s="294" t="s">
        <v>35281</v>
      </c>
      <c r="B22206" s="294"/>
      <c r="C22206" s="294"/>
      <c r="D22206" s="294"/>
      <c r="E22206" s="294"/>
      <c r="F22206" s="294"/>
    </row>
    <row r="22207">
      <c r="A22207" s="294" t="s">
        <v>32800</v>
      </c>
      <c r="B22207" s="294"/>
      <c r="C22207" s="294"/>
      <c r="D22207" s="294"/>
      <c r="E22207" s="294"/>
      <c r="F22207" s="294"/>
    </row>
    <row r="22208">
      <c r="A22208" s="294" t="s">
        <v>35282</v>
      </c>
      <c r="B22208" s="294"/>
      <c r="C22208" s="294"/>
      <c r="D22208" s="294"/>
      <c r="E22208" s="294"/>
      <c r="F22208" s="294"/>
    </row>
    <row r="22209">
      <c r="A22209" s="294" t="s">
        <v>35283</v>
      </c>
      <c r="B22209" s="294"/>
      <c r="C22209" s="294"/>
      <c r="D22209" s="294"/>
      <c r="E22209" s="294"/>
      <c r="F22209" s="294"/>
    </row>
    <row r="22210">
      <c r="A22210" s="294" t="s">
        <v>35284</v>
      </c>
      <c r="B22210" s="294"/>
      <c r="C22210" s="294"/>
      <c r="D22210" s="294"/>
      <c r="E22210" s="294"/>
      <c r="F22210" s="294"/>
    </row>
    <row r="22211">
      <c r="A22211" s="294" t="s">
        <v>35285</v>
      </c>
      <c r="B22211" s="294"/>
      <c r="C22211" s="294"/>
      <c r="D22211" s="294"/>
      <c r="E22211" s="294"/>
      <c r="F22211" s="294"/>
    </row>
    <row r="22212">
      <c r="A22212" s="294" t="s">
        <v>21892</v>
      </c>
      <c r="B22212" s="294"/>
      <c r="C22212" s="294"/>
      <c r="D22212" s="294"/>
      <c r="E22212" s="294"/>
      <c r="F22212" s="294"/>
    </row>
    <row r="22213">
      <c r="A22213" s="294" t="s">
        <v>35286</v>
      </c>
      <c r="B22213" s="294"/>
      <c r="C22213" s="294"/>
      <c r="D22213" s="294"/>
      <c r="E22213" s="294"/>
      <c r="F22213" s="294"/>
    </row>
    <row r="22214">
      <c r="A22214" s="294"/>
      <c r="B22214" s="294"/>
      <c r="C22214" s="294"/>
      <c r="D22214" s="294"/>
      <c r="E22214" s="294"/>
      <c r="F22214" s="294"/>
    </row>
    <row r="22215">
      <c r="A22215" s="294" t="s">
        <v>23029</v>
      </c>
      <c r="B22215" s="294"/>
      <c r="C22215" s="294"/>
      <c r="D22215" s="294"/>
      <c r="E22215" s="294"/>
      <c r="F22215" s="294"/>
    </row>
    <row r="22216">
      <c r="A22216" s="294" t="s">
        <v>25548</v>
      </c>
      <c r="B22216" s="294"/>
      <c r="C22216" s="294"/>
      <c r="D22216" s="294"/>
      <c r="E22216" s="294"/>
      <c r="F22216" s="294"/>
    </row>
    <row r="22217">
      <c r="A22217" s="294"/>
      <c r="B22217" s="294"/>
      <c r="C22217" s="294"/>
      <c r="D22217" s="294"/>
      <c r="E22217" s="294"/>
      <c r="F22217" s="294"/>
    </row>
    <row r="22218">
      <c r="A22218" s="294" t="s">
        <v>35287</v>
      </c>
      <c r="B22218" s="294"/>
      <c r="C22218" s="294"/>
      <c r="D22218" s="294"/>
      <c r="E22218" s="294"/>
      <c r="F22218" s="294"/>
    </row>
    <row r="22219">
      <c r="A22219" s="294" t="s">
        <v>25847</v>
      </c>
      <c r="B22219" s="294"/>
      <c r="C22219" s="294"/>
      <c r="D22219" s="294"/>
      <c r="E22219" s="294"/>
      <c r="F22219" s="294"/>
    </row>
    <row r="22220">
      <c r="A22220" s="294" t="s">
        <v>35288</v>
      </c>
      <c r="B22220" s="294"/>
      <c r="C22220" s="294"/>
      <c r="D22220" s="294"/>
      <c r="E22220" s="294"/>
      <c r="F22220" s="294"/>
    </row>
    <row r="22221">
      <c r="A22221" s="294"/>
      <c r="B22221" s="294"/>
      <c r="C22221" s="294"/>
      <c r="D22221" s="294"/>
      <c r="E22221" s="294"/>
      <c r="F22221" s="294"/>
    </row>
    <row r="22222">
      <c r="A22222" s="294" t="s">
        <v>22397</v>
      </c>
      <c r="B22222" s="294"/>
      <c r="C22222" s="294"/>
      <c r="D22222" s="294"/>
      <c r="E22222" s="294"/>
      <c r="F22222" s="294"/>
    </row>
    <row r="22223">
      <c r="A22223" s="294"/>
      <c r="B22223" s="294"/>
      <c r="C22223" s="294"/>
      <c r="D22223" s="294"/>
      <c r="E22223" s="294"/>
      <c r="F22223" s="294"/>
    </row>
    <row r="22224">
      <c r="A22224" s="294" t="s">
        <v>22492</v>
      </c>
      <c r="B22224" s="294"/>
      <c r="C22224" s="294"/>
      <c r="D22224" s="294"/>
      <c r="E22224" s="294"/>
      <c r="F22224" s="294"/>
    </row>
    <row r="22225">
      <c r="A22225" s="294" t="s">
        <v>35289</v>
      </c>
      <c r="B22225" s="294"/>
      <c r="C22225" s="294"/>
      <c r="D22225" s="294"/>
      <c r="E22225" s="294"/>
      <c r="F22225" s="294"/>
    </row>
    <row r="22226">
      <c r="A22226" s="294" t="s">
        <v>35290</v>
      </c>
      <c r="B22226" s="294"/>
      <c r="C22226" s="294"/>
      <c r="D22226" s="294"/>
      <c r="E22226" s="294"/>
      <c r="F22226" s="294"/>
    </row>
    <row r="22227">
      <c r="A22227" s="294" t="s">
        <v>35291</v>
      </c>
      <c r="B22227" s="294"/>
      <c r="C22227" s="294"/>
      <c r="D22227" s="294"/>
      <c r="E22227" s="294"/>
      <c r="F22227" s="294"/>
    </row>
    <row r="22228">
      <c r="A22228" s="294"/>
      <c r="B22228" s="294"/>
      <c r="C22228" s="294"/>
      <c r="D22228" s="294"/>
      <c r="E22228" s="294"/>
      <c r="F22228" s="294"/>
    </row>
    <row r="22229">
      <c r="A22229" s="294" t="s">
        <v>25745</v>
      </c>
      <c r="B22229" s="294"/>
      <c r="C22229" s="294"/>
      <c r="D22229" s="294"/>
      <c r="E22229" s="294"/>
      <c r="F22229" s="294"/>
    </row>
    <row r="22230">
      <c r="A22230" s="294"/>
      <c r="B22230" s="294"/>
      <c r="C22230" s="294"/>
      <c r="D22230" s="294"/>
      <c r="E22230" s="294"/>
      <c r="F22230" s="294"/>
    </row>
    <row r="22231">
      <c r="A22231" s="294" t="s">
        <v>35292</v>
      </c>
      <c r="B22231" s="294"/>
      <c r="C22231" s="294"/>
      <c r="D22231" s="294"/>
      <c r="E22231" s="294"/>
      <c r="F22231" s="294"/>
    </row>
    <row r="22232">
      <c r="A22232" s="294" t="s">
        <v>35293</v>
      </c>
      <c r="B22232" s="294"/>
      <c r="C22232" s="294"/>
      <c r="D22232" s="294"/>
      <c r="E22232" s="294"/>
      <c r="F22232" s="294"/>
    </row>
    <row r="22233">
      <c r="A22233" s="294" t="s">
        <v>35294</v>
      </c>
      <c r="B22233" s="294"/>
      <c r="C22233" s="294"/>
      <c r="D22233" s="294"/>
      <c r="E22233" s="294"/>
      <c r="F22233" s="294"/>
    </row>
    <row r="22234">
      <c r="A22234" s="294" t="s">
        <v>35295</v>
      </c>
      <c r="B22234" s="294"/>
      <c r="C22234" s="294"/>
      <c r="D22234" s="294"/>
      <c r="E22234" s="294"/>
      <c r="F22234" s="294"/>
    </row>
    <row r="22235">
      <c r="A22235" s="294" t="s">
        <v>35296</v>
      </c>
      <c r="B22235" s="294"/>
      <c r="C22235" s="294"/>
      <c r="D22235" s="294"/>
      <c r="E22235" s="294"/>
      <c r="F22235" s="294"/>
    </row>
    <row r="22236">
      <c r="A22236" s="294" t="s">
        <v>35297</v>
      </c>
      <c r="B22236" s="294"/>
      <c r="C22236" s="294"/>
      <c r="D22236" s="294"/>
      <c r="E22236" s="294"/>
      <c r="F22236" s="294"/>
    </row>
    <row r="22237">
      <c r="A22237" s="294" t="s">
        <v>35298</v>
      </c>
      <c r="B22237" s="294"/>
      <c r="C22237" s="294"/>
      <c r="D22237" s="294"/>
      <c r="E22237" s="294"/>
      <c r="F22237" s="294"/>
    </row>
    <row r="22238">
      <c r="A22238" s="294" t="s">
        <v>35299</v>
      </c>
      <c r="B22238" s="294"/>
      <c r="C22238" s="294"/>
      <c r="D22238" s="294"/>
      <c r="E22238" s="294"/>
      <c r="F22238" s="294"/>
    </row>
    <row r="22239">
      <c r="A22239" s="294" t="s">
        <v>35300</v>
      </c>
      <c r="B22239" s="294"/>
      <c r="C22239" s="294"/>
      <c r="D22239" s="294"/>
      <c r="E22239" s="294"/>
      <c r="F22239" s="294"/>
    </row>
    <row r="22240">
      <c r="A22240" s="294" t="s">
        <v>35301</v>
      </c>
      <c r="B22240" s="294"/>
      <c r="C22240" s="294"/>
      <c r="D22240" s="294"/>
      <c r="E22240" s="294"/>
      <c r="F22240" s="294"/>
    </row>
    <row r="22241">
      <c r="A22241" s="294" t="s">
        <v>35302</v>
      </c>
      <c r="B22241" s="294"/>
      <c r="C22241" s="294"/>
      <c r="D22241" s="294"/>
      <c r="E22241" s="294"/>
      <c r="F22241" s="294"/>
    </row>
    <row r="22242">
      <c r="A22242" s="294" t="s">
        <v>35303</v>
      </c>
      <c r="B22242" s="294"/>
      <c r="C22242" s="294"/>
      <c r="D22242" s="294"/>
      <c r="E22242" s="294"/>
      <c r="F22242" s="294"/>
    </row>
    <row r="22243">
      <c r="A22243" s="294" t="s">
        <v>35304</v>
      </c>
      <c r="B22243" s="294"/>
      <c r="C22243" s="294"/>
      <c r="D22243" s="294"/>
      <c r="E22243" s="294"/>
      <c r="F22243" s="294"/>
    </row>
    <row r="22244">
      <c r="A22244" s="294" t="s">
        <v>34628</v>
      </c>
      <c r="B22244" s="294"/>
      <c r="C22244" s="294"/>
      <c r="D22244" s="294"/>
      <c r="E22244" s="294"/>
      <c r="F22244" s="294"/>
    </row>
    <row r="22245">
      <c r="A22245" s="294" t="s">
        <v>35305</v>
      </c>
      <c r="B22245" s="294"/>
      <c r="C22245" s="294"/>
      <c r="D22245" s="294"/>
      <c r="E22245" s="294"/>
      <c r="F22245" s="294"/>
    </row>
    <row r="22246">
      <c r="A22246" s="294" t="s">
        <v>35306</v>
      </c>
      <c r="B22246" s="294"/>
      <c r="C22246" s="294"/>
      <c r="D22246" s="294"/>
      <c r="E22246" s="294"/>
      <c r="F22246" s="294"/>
    </row>
    <row r="22247">
      <c r="A22247" s="294" t="str">
        <f>ARRAY_CONSTRAIN(ARRAYFORMULA(-Antitoxin: Human Tetanus Immunoglobulin(HTIG)), 1, 1)</f>
        <v>#ERROR!</v>
      </c>
      <c r="B22247" s="294"/>
      <c r="C22247" s="294"/>
      <c r="D22247" s="294"/>
      <c r="E22247" s="294"/>
      <c r="F22247" s="294"/>
    </row>
    <row r="22248">
      <c r="A22248" s="294" t="s">
        <v>35307</v>
      </c>
      <c r="B22248" s="294"/>
      <c r="C22248" s="294"/>
      <c r="D22248" s="294"/>
      <c r="E22248" s="294"/>
      <c r="F22248" s="294"/>
    </row>
    <row r="22249">
      <c r="A22249" s="294" t="s">
        <v>35308</v>
      </c>
      <c r="B22249" s="294"/>
      <c r="C22249" s="294"/>
      <c r="D22249" s="294"/>
      <c r="E22249" s="294"/>
      <c r="F22249" s="294"/>
    </row>
    <row r="22250">
      <c r="A22250" s="294" t="s">
        <v>35309</v>
      </c>
      <c r="B22250" s="294"/>
      <c r="C22250" s="294"/>
      <c r="D22250" s="294"/>
      <c r="E22250" s="294"/>
      <c r="F22250" s="294"/>
    </row>
    <row r="22251">
      <c r="A22251" s="294" t="s">
        <v>35310</v>
      </c>
      <c r="B22251" s="294"/>
      <c r="C22251" s="294"/>
      <c r="D22251" s="294"/>
      <c r="E22251" s="294"/>
      <c r="F22251" s="294"/>
    </row>
    <row r="22252">
      <c r="A22252" s="294" t="s">
        <v>35311</v>
      </c>
      <c r="B22252" s="294"/>
      <c r="C22252" s="294"/>
      <c r="D22252" s="294"/>
      <c r="E22252" s="294"/>
      <c r="F22252" s="294"/>
    </row>
    <row r="22253">
      <c r="A22253" s="294"/>
      <c r="B22253" s="294"/>
      <c r="C22253" s="294"/>
      <c r="D22253" s="294"/>
      <c r="E22253" s="294"/>
      <c r="F22253" s="294"/>
    </row>
    <row r="22254">
      <c r="A22254" s="294" t="s">
        <v>28124</v>
      </c>
      <c r="B22254" s="294"/>
      <c r="C22254" s="294"/>
      <c r="D22254" s="294"/>
      <c r="E22254" s="294"/>
      <c r="F22254" s="294"/>
    </row>
    <row r="22255">
      <c r="A22255" s="294" t="s">
        <v>35312</v>
      </c>
      <c r="B22255" s="294"/>
      <c r="C22255" s="294"/>
      <c r="D22255" s="294"/>
      <c r="E22255" s="294"/>
      <c r="F22255" s="294"/>
    </row>
    <row r="22256">
      <c r="A22256" s="294" t="s">
        <v>35313</v>
      </c>
      <c r="B22256" s="294"/>
      <c r="C22256" s="294"/>
      <c r="D22256" s="294"/>
      <c r="E22256" s="294"/>
      <c r="F22256" s="294"/>
    </row>
    <row r="22257">
      <c r="A22257" s="294" t="s">
        <v>21618</v>
      </c>
      <c r="B22257" s="294"/>
      <c r="C22257" s="294"/>
      <c r="D22257" s="294"/>
      <c r="E22257" s="294"/>
      <c r="F22257" s="294"/>
    </row>
    <row r="22258">
      <c r="A22258" s="294"/>
      <c r="B22258" s="294"/>
      <c r="C22258" s="294"/>
      <c r="D22258" s="294"/>
      <c r="E22258" s="294"/>
      <c r="F22258" s="294"/>
    </row>
    <row r="22259">
      <c r="A22259" s="294"/>
      <c r="B22259" s="294"/>
      <c r="C22259" s="294"/>
      <c r="D22259" s="294"/>
      <c r="E22259" s="294"/>
      <c r="F22259" s="294"/>
    </row>
    <row r="22260">
      <c r="A22260" s="294" t="s">
        <v>22512</v>
      </c>
      <c r="B22260" s="294"/>
      <c r="C22260" s="294"/>
      <c r="D22260" s="294"/>
      <c r="E22260" s="294"/>
      <c r="F22260" s="294"/>
    </row>
    <row r="22261">
      <c r="A22261" s="294" t="s">
        <v>24873</v>
      </c>
      <c r="B22261" s="294"/>
      <c r="C22261" s="294"/>
      <c r="D22261" s="294"/>
      <c r="E22261" s="294"/>
      <c r="F22261" s="294"/>
    </row>
    <row r="22262">
      <c r="A22262" s="294"/>
      <c r="B22262" s="294"/>
      <c r="C22262" s="294"/>
      <c r="D22262" s="294"/>
      <c r="E22262" s="294"/>
      <c r="F22262" s="294"/>
    </row>
    <row r="22263">
      <c r="A22263" s="294" t="s">
        <v>35314</v>
      </c>
      <c r="B22263" s="294"/>
      <c r="C22263" s="294"/>
      <c r="D22263" s="294"/>
      <c r="E22263" s="294"/>
      <c r="F22263" s="294"/>
    </row>
    <row r="22264">
      <c r="A22264" s="294" t="s">
        <v>22305</v>
      </c>
      <c r="B22264" s="294"/>
      <c r="C22264" s="294"/>
      <c r="D22264" s="294"/>
      <c r="E22264" s="294"/>
      <c r="F22264" s="294"/>
    </row>
    <row r="22265">
      <c r="A22265" s="294" t="s">
        <v>35315</v>
      </c>
      <c r="B22265" s="294"/>
      <c r="C22265" s="294"/>
      <c r="D22265" s="294"/>
      <c r="E22265" s="294"/>
      <c r="F22265" s="294"/>
    </row>
    <row r="22266">
      <c r="A22266" s="294" t="s">
        <v>35316</v>
      </c>
      <c r="B22266" s="294"/>
      <c r="C22266" s="294"/>
      <c r="D22266" s="294"/>
      <c r="E22266" s="294"/>
      <c r="F22266" s="294"/>
    </row>
    <row r="22267">
      <c r="A22267" s="294" t="s">
        <v>35317</v>
      </c>
      <c r="B22267" s="294"/>
      <c r="C22267" s="294"/>
      <c r="D22267" s="294"/>
      <c r="E22267" s="294"/>
      <c r="F22267" s="294"/>
    </row>
    <row r="22268">
      <c r="A22268" s="294" t="s">
        <v>35318</v>
      </c>
      <c r="B22268" s="294"/>
      <c r="C22268" s="294"/>
      <c r="D22268" s="294"/>
      <c r="E22268" s="294"/>
      <c r="F22268" s="294"/>
    </row>
    <row r="22269">
      <c r="A22269" s="294"/>
      <c r="B22269" s="294"/>
      <c r="C22269" s="294"/>
      <c r="D22269" s="294"/>
      <c r="E22269" s="294"/>
      <c r="F22269" s="294"/>
    </row>
    <row r="22270">
      <c r="A22270" s="294" t="s">
        <v>22329</v>
      </c>
      <c r="B22270" s="294"/>
      <c r="C22270" s="294"/>
      <c r="D22270" s="294"/>
      <c r="E22270" s="294"/>
      <c r="F22270" s="294"/>
    </row>
    <row r="22271">
      <c r="A22271" s="294"/>
      <c r="B22271" s="294"/>
      <c r="C22271" s="294"/>
      <c r="D22271" s="294"/>
      <c r="E22271" s="294"/>
      <c r="F22271" s="294"/>
    </row>
    <row r="22272">
      <c r="A22272" s="294" t="s">
        <v>35319</v>
      </c>
      <c r="B22272" s="294"/>
      <c r="C22272" s="294"/>
      <c r="D22272" s="294"/>
      <c r="E22272" s="294"/>
      <c r="F22272" s="294"/>
    </row>
    <row r="22273">
      <c r="A22273" s="294" t="s">
        <v>35320</v>
      </c>
      <c r="B22273" s="294"/>
      <c r="C22273" s="294"/>
      <c r="D22273" s="294"/>
      <c r="E22273" s="294"/>
      <c r="F22273" s="294"/>
    </row>
    <row r="22274">
      <c r="A22274" s="294" t="s">
        <v>35321</v>
      </c>
      <c r="B22274" s="294"/>
      <c r="C22274" s="294"/>
      <c r="D22274" s="294"/>
      <c r="E22274" s="294"/>
      <c r="F22274" s="294"/>
    </row>
    <row r="22275">
      <c r="A22275" s="294" t="s">
        <v>35322</v>
      </c>
      <c r="B22275" s="294"/>
      <c r="C22275" s="294"/>
      <c r="D22275" s="294"/>
      <c r="E22275" s="294"/>
      <c r="F22275" s="294"/>
    </row>
    <row r="22276">
      <c r="A22276" s="294"/>
      <c r="B22276" s="294"/>
      <c r="C22276" s="294"/>
      <c r="D22276" s="294"/>
      <c r="E22276" s="294"/>
      <c r="F22276" s="294"/>
    </row>
    <row r="22277">
      <c r="A22277" s="294" t="s">
        <v>21945</v>
      </c>
      <c r="B22277" s="294"/>
      <c r="C22277" s="294"/>
      <c r="D22277" s="294"/>
      <c r="E22277" s="294"/>
      <c r="F22277" s="294"/>
    </row>
    <row r="22278">
      <c r="A22278" s="294" t="s">
        <v>24887</v>
      </c>
      <c r="B22278" s="294"/>
      <c r="C22278" s="294"/>
      <c r="D22278" s="294"/>
      <c r="E22278" s="294"/>
      <c r="F22278" s="294"/>
    </row>
    <row r="22279">
      <c r="A22279" s="294"/>
      <c r="B22279" s="294"/>
      <c r="C22279" s="294"/>
      <c r="D22279" s="294"/>
      <c r="E22279" s="294"/>
      <c r="F22279" s="294"/>
    </row>
    <row r="22280">
      <c r="A22280" s="294" t="s">
        <v>35323</v>
      </c>
      <c r="B22280" s="294"/>
      <c r="C22280" s="294"/>
      <c r="D22280" s="294"/>
      <c r="E22280" s="294"/>
      <c r="F22280" s="294"/>
    </row>
    <row r="22281">
      <c r="A22281" s="294" t="s">
        <v>35324</v>
      </c>
      <c r="B22281" s="294"/>
      <c r="C22281" s="294"/>
      <c r="D22281" s="294"/>
      <c r="E22281" s="294"/>
      <c r="F22281" s="294"/>
    </row>
    <row r="22282">
      <c r="A22282" s="294" t="s">
        <v>35325</v>
      </c>
      <c r="B22282" s="294"/>
      <c r="C22282" s="294"/>
      <c r="D22282" s="294"/>
      <c r="E22282" s="294"/>
      <c r="F22282" s="294"/>
    </row>
    <row r="22283">
      <c r="A22283" s="294" t="s">
        <v>35326</v>
      </c>
      <c r="B22283" s="294"/>
      <c r="C22283" s="294"/>
      <c r="D22283" s="294"/>
      <c r="E22283" s="294"/>
      <c r="F22283" s="294"/>
    </row>
    <row r="22284">
      <c r="A22284" s="294" t="s">
        <v>35327</v>
      </c>
      <c r="B22284" s="294"/>
      <c r="C22284" s="294"/>
      <c r="D22284" s="294"/>
      <c r="E22284" s="294"/>
      <c r="F22284" s="294"/>
    </row>
    <row r="22285">
      <c r="A22285" s="294" t="s">
        <v>35328</v>
      </c>
      <c r="B22285" s="294"/>
      <c r="C22285" s="294"/>
      <c r="D22285" s="294"/>
      <c r="E22285" s="294"/>
      <c r="F22285" s="294"/>
    </row>
    <row r="22286">
      <c r="A22286" s="294"/>
      <c r="B22286" s="294"/>
      <c r="C22286" s="294"/>
      <c r="D22286" s="294"/>
      <c r="E22286" s="294"/>
      <c r="F22286" s="294"/>
    </row>
    <row r="22287">
      <c r="A22287" s="294" t="s">
        <v>21401</v>
      </c>
      <c r="B22287" s="294"/>
      <c r="C22287" s="294"/>
      <c r="D22287" s="294"/>
      <c r="E22287" s="294"/>
      <c r="F22287" s="294"/>
    </row>
    <row r="22288">
      <c r="A22288" s="294"/>
      <c r="B22288" s="294"/>
      <c r="C22288" s="294"/>
      <c r="D22288" s="294"/>
      <c r="E22288" s="294"/>
      <c r="F22288" s="294"/>
    </row>
    <row r="22289">
      <c r="A22289" s="294" t="s">
        <v>35329</v>
      </c>
      <c r="B22289" s="294"/>
      <c r="C22289" s="294"/>
      <c r="D22289" s="294"/>
      <c r="E22289" s="294"/>
      <c r="F22289" s="294"/>
    </row>
    <row r="22290">
      <c r="A22290" s="294" t="s">
        <v>35330</v>
      </c>
      <c r="B22290" s="294"/>
      <c r="C22290" s="294"/>
      <c r="D22290" s="294"/>
      <c r="E22290" s="294"/>
      <c r="F22290" s="294"/>
    </row>
    <row r="22291">
      <c r="A22291" s="294" t="s">
        <v>35331</v>
      </c>
      <c r="B22291" s="294"/>
      <c r="C22291" s="294"/>
      <c r="D22291" s="294"/>
      <c r="E22291" s="294"/>
      <c r="F22291" s="294"/>
    </row>
    <row r="22292">
      <c r="A22292" s="294" t="s">
        <v>24535</v>
      </c>
      <c r="B22292" s="294"/>
      <c r="C22292" s="294"/>
      <c r="D22292" s="294"/>
      <c r="E22292" s="294"/>
      <c r="F22292" s="294"/>
    </row>
    <row r="22293">
      <c r="A22293" s="294" t="s">
        <v>34224</v>
      </c>
      <c r="B22293" s="294"/>
      <c r="C22293" s="294"/>
      <c r="D22293" s="294"/>
      <c r="E22293" s="294"/>
      <c r="F22293" s="294"/>
    </row>
    <row r="22294">
      <c r="A22294" s="294" t="s">
        <v>35332</v>
      </c>
      <c r="B22294" s="294"/>
      <c r="C22294" s="294"/>
      <c r="D22294" s="294"/>
      <c r="E22294" s="294"/>
      <c r="F22294" s="294"/>
    </row>
    <row r="22295">
      <c r="A22295" s="294" t="s">
        <v>35333</v>
      </c>
      <c r="B22295" s="294"/>
      <c r="C22295" s="294"/>
      <c r="D22295" s="294"/>
      <c r="E22295" s="294"/>
      <c r="F22295" s="294"/>
    </row>
    <row r="22296">
      <c r="A22296" s="294" t="s">
        <v>34225</v>
      </c>
      <c r="B22296" s="294"/>
      <c r="C22296" s="294"/>
      <c r="D22296" s="294"/>
      <c r="E22296" s="294"/>
      <c r="F22296" s="294"/>
    </row>
    <row r="22297">
      <c r="A22297" s="294" t="s">
        <v>35334</v>
      </c>
      <c r="B22297" s="294"/>
      <c r="C22297" s="294"/>
      <c r="D22297" s="294"/>
      <c r="E22297" s="294"/>
      <c r="F22297" s="294"/>
    </row>
    <row r="22298">
      <c r="A22298" s="294"/>
      <c r="B22298" s="294"/>
      <c r="C22298" s="294"/>
      <c r="D22298" s="294"/>
      <c r="E22298" s="294"/>
      <c r="F22298" s="294"/>
    </row>
    <row r="22299">
      <c r="A22299" s="294" t="s">
        <v>22239</v>
      </c>
      <c r="B22299" s="294"/>
      <c r="C22299" s="294"/>
      <c r="D22299" s="294"/>
      <c r="E22299" s="294"/>
      <c r="F22299" s="294"/>
    </row>
    <row r="22300">
      <c r="A22300" s="294"/>
      <c r="B22300" s="294"/>
      <c r="C22300" s="294"/>
      <c r="D22300" s="294"/>
      <c r="E22300" s="294"/>
      <c r="F22300" s="294"/>
    </row>
    <row r="22301">
      <c r="A22301" s="294" t="s">
        <v>35335</v>
      </c>
      <c r="B22301" s="294"/>
      <c r="C22301" s="294"/>
      <c r="D22301" s="294"/>
      <c r="E22301" s="294"/>
      <c r="F22301" s="294"/>
    </row>
    <row r="22302">
      <c r="A22302" s="294" t="s">
        <v>35336</v>
      </c>
      <c r="B22302" s="294"/>
      <c r="C22302" s="294"/>
      <c r="D22302" s="294"/>
      <c r="E22302" s="294"/>
      <c r="F22302" s="294"/>
    </row>
    <row r="22303">
      <c r="A22303" s="294" t="s">
        <v>35337</v>
      </c>
      <c r="B22303" s="294"/>
      <c r="C22303" s="294"/>
      <c r="D22303" s="294"/>
      <c r="E22303" s="294"/>
      <c r="F22303" s="294"/>
    </row>
    <row r="22304">
      <c r="A22304" s="294" t="s">
        <v>35338</v>
      </c>
      <c r="B22304" s="294"/>
      <c r="C22304" s="294"/>
      <c r="D22304" s="294"/>
      <c r="E22304" s="294"/>
      <c r="F22304" s="294"/>
    </row>
    <row r="22305">
      <c r="A22305" s="294" t="s">
        <v>35339</v>
      </c>
      <c r="B22305" s="294"/>
      <c r="C22305" s="294"/>
      <c r="D22305" s="294"/>
      <c r="E22305" s="294"/>
      <c r="F22305" s="294"/>
    </row>
    <row r="22306">
      <c r="A22306" s="294" t="s">
        <v>35340</v>
      </c>
      <c r="B22306" s="294"/>
      <c r="C22306" s="294"/>
      <c r="D22306" s="294"/>
      <c r="E22306" s="294"/>
      <c r="F22306" s="294"/>
    </row>
    <row r="22307">
      <c r="A22307" s="294" t="s">
        <v>35341</v>
      </c>
      <c r="B22307" s="294"/>
      <c r="C22307" s="294"/>
      <c r="D22307" s="294"/>
      <c r="E22307" s="294"/>
      <c r="F22307" s="294"/>
    </row>
    <row r="22308">
      <c r="A22308" s="294" t="s">
        <v>35342</v>
      </c>
      <c r="B22308" s="294"/>
      <c r="C22308" s="294"/>
      <c r="D22308" s="294"/>
      <c r="E22308" s="294"/>
      <c r="F22308" s="294"/>
    </row>
    <row r="22309">
      <c r="A22309" s="294" t="s">
        <v>35343</v>
      </c>
      <c r="B22309" s="294"/>
      <c r="C22309" s="294"/>
      <c r="D22309" s="294"/>
      <c r="E22309" s="294"/>
      <c r="F22309" s="294"/>
    </row>
    <row r="22310">
      <c r="A22310" s="294" t="s">
        <v>35344</v>
      </c>
      <c r="B22310" s="294"/>
      <c r="C22310" s="294"/>
      <c r="D22310" s="294"/>
      <c r="E22310" s="294"/>
      <c r="F22310" s="294"/>
    </row>
    <row r="22311">
      <c r="A22311" s="294" t="s">
        <v>35345</v>
      </c>
      <c r="B22311" s="294"/>
      <c r="C22311" s="294"/>
      <c r="D22311" s="294"/>
      <c r="E22311" s="294"/>
      <c r="F22311" s="294"/>
    </row>
    <row r="22312">
      <c r="A22312" s="294" t="s">
        <v>35346</v>
      </c>
      <c r="B22312" s="294"/>
      <c r="C22312" s="294"/>
      <c r="D22312" s="294"/>
      <c r="E22312" s="294"/>
      <c r="F22312" s="294"/>
    </row>
    <row r="22313">
      <c r="A22313" s="294" t="s">
        <v>35347</v>
      </c>
      <c r="B22313" s="294"/>
      <c r="C22313" s="294"/>
      <c r="D22313" s="294"/>
      <c r="E22313" s="294"/>
      <c r="F22313" s="294"/>
    </row>
    <row r="22314">
      <c r="A22314" s="294" t="s">
        <v>35348</v>
      </c>
      <c r="B22314" s="294"/>
      <c r="C22314" s="294"/>
      <c r="D22314" s="294"/>
      <c r="E22314" s="294"/>
      <c r="F22314" s="294"/>
    </row>
    <row r="22315">
      <c r="A22315" s="294" t="s">
        <v>35349</v>
      </c>
      <c r="B22315" s="294"/>
      <c r="C22315" s="294"/>
      <c r="D22315" s="294"/>
      <c r="E22315" s="294"/>
      <c r="F22315" s="294"/>
    </row>
    <row r="22316">
      <c r="A22316" s="294"/>
      <c r="B22316" s="294"/>
      <c r="C22316" s="294"/>
      <c r="D22316" s="294"/>
      <c r="E22316" s="294"/>
      <c r="F22316" s="294"/>
    </row>
    <row r="22317">
      <c r="A22317" s="294" t="s">
        <v>21990</v>
      </c>
      <c r="B22317" s="294"/>
      <c r="C22317" s="294"/>
      <c r="D22317" s="294"/>
      <c r="E22317" s="294"/>
      <c r="F22317" s="294"/>
    </row>
    <row r="22318">
      <c r="A22318" s="294"/>
      <c r="B22318" s="294"/>
      <c r="C22318" s="294"/>
      <c r="D22318" s="294"/>
      <c r="E22318" s="294"/>
      <c r="F22318" s="294"/>
    </row>
    <row r="22319">
      <c r="A22319" s="294" t="s">
        <v>34807</v>
      </c>
      <c r="B22319" s="294" t="s">
        <v>21994</v>
      </c>
      <c r="C22319" s="294"/>
      <c r="D22319" s="294"/>
      <c r="E22319" s="294"/>
      <c r="F22319" s="294"/>
    </row>
    <row r="22320">
      <c r="A22320" s="294" t="s">
        <v>35350</v>
      </c>
      <c r="B22320" s="294" t="s">
        <v>35351</v>
      </c>
      <c r="C22320" s="294"/>
      <c r="D22320" s="294"/>
      <c r="E22320" s="294"/>
      <c r="F22320" s="294"/>
    </row>
    <row r="22321">
      <c r="A22321" s="294" t="s">
        <v>35352</v>
      </c>
      <c r="B22321" s="294" t="s">
        <v>35353</v>
      </c>
      <c r="C22321" s="294"/>
      <c r="D22321" s="294"/>
      <c r="E22321" s="294"/>
      <c r="F22321" s="294"/>
    </row>
    <row r="22322">
      <c r="A22322" s="294" t="s">
        <v>35354</v>
      </c>
      <c r="B22322" s="294" t="s">
        <v>35355</v>
      </c>
      <c r="C22322" s="294"/>
      <c r="D22322" s="294"/>
      <c r="E22322" s="294"/>
      <c r="F22322" s="294"/>
    </row>
    <row r="22323">
      <c r="A22323" s="294" t="s">
        <v>35356</v>
      </c>
      <c r="B22323" s="294" t="s">
        <v>35357</v>
      </c>
      <c r="C22323" s="294"/>
      <c r="D22323" s="294"/>
      <c r="E22323" s="294"/>
      <c r="F22323" s="294"/>
    </row>
    <row r="22324">
      <c r="A22324" s="294" t="s">
        <v>35358</v>
      </c>
      <c r="B22324" s="294" t="s">
        <v>35359</v>
      </c>
      <c r="C22324" s="294"/>
      <c r="D22324" s="294"/>
      <c r="E22324" s="294"/>
      <c r="F22324" s="294"/>
    </row>
    <row r="22325">
      <c r="A22325" s="294" t="s">
        <v>35360</v>
      </c>
      <c r="B22325" s="294" t="s">
        <v>35361</v>
      </c>
      <c r="C22325" s="294"/>
      <c r="D22325" s="294"/>
      <c r="E22325" s="294"/>
      <c r="F22325" s="294"/>
    </row>
    <row r="22326">
      <c r="A22326" s="294" t="s">
        <v>35362</v>
      </c>
      <c r="B22326" s="294" t="s">
        <v>35363</v>
      </c>
      <c r="C22326" s="294"/>
      <c r="D22326" s="294"/>
      <c r="E22326" s="294"/>
      <c r="F22326" s="294"/>
    </row>
    <row r="22327">
      <c r="A22327" s="294"/>
      <c r="B22327" s="294"/>
      <c r="C22327" s="294"/>
      <c r="D22327" s="294"/>
      <c r="E22327" s="294"/>
      <c r="F22327" s="294"/>
    </row>
    <row r="22328">
      <c r="A22328" s="294" t="s">
        <v>28124</v>
      </c>
      <c r="B22328" s="294"/>
      <c r="C22328" s="294"/>
      <c r="D22328" s="294"/>
      <c r="E22328" s="294"/>
      <c r="F22328" s="294"/>
    </row>
    <row r="22329">
      <c r="A22329" s="294" t="s">
        <v>35364</v>
      </c>
      <c r="B22329" s="294"/>
      <c r="C22329" s="294"/>
      <c r="D22329" s="294"/>
      <c r="E22329" s="294"/>
      <c r="F22329" s="294"/>
    </row>
    <row r="22330">
      <c r="A22330" s="294" t="s">
        <v>35365</v>
      </c>
      <c r="B22330" s="294"/>
      <c r="C22330" s="294"/>
      <c r="D22330" s="294"/>
      <c r="E22330" s="294"/>
      <c r="F22330" s="294"/>
    </row>
    <row r="22331">
      <c r="A22331" s="294" t="s">
        <v>35366</v>
      </c>
      <c r="B22331" s="294"/>
      <c r="C22331" s="294"/>
      <c r="D22331" s="294"/>
      <c r="E22331" s="294"/>
      <c r="F22331" s="294"/>
    </row>
    <row r="22332">
      <c r="A22332" s="294" t="s">
        <v>35313</v>
      </c>
      <c r="B22332" s="294"/>
      <c r="C22332" s="294"/>
      <c r="D22332" s="294"/>
      <c r="E22332" s="294"/>
      <c r="F22332" s="294"/>
    </row>
    <row r="22333">
      <c r="A22333" s="294" t="s">
        <v>21672</v>
      </c>
      <c r="B22333" s="294"/>
      <c r="C22333" s="294"/>
      <c r="D22333" s="294"/>
      <c r="E22333" s="294"/>
      <c r="F22333" s="294"/>
    </row>
    <row r="22334">
      <c r="A22334" s="294"/>
      <c r="B22334" s="294"/>
      <c r="C22334" s="294"/>
      <c r="D22334" s="294"/>
      <c r="E22334" s="294"/>
      <c r="F22334" s="294"/>
    </row>
    <row r="22335">
      <c r="A22335" s="294" t="s">
        <v>21315</v>
      </c>
      <c r="B22335" s="294"/>
      <c r="C22335" s="294"/>
      <c r="D22335" s="294"/>
      <c r="E22335" s="294"/>
      <c r="F22335" s="294"/>
    </row>
    <row r="22336">
      <c r="A22336" s="294"/>
      <c r="B22336" s="294"/>
      <c r="C22336" s="294"/>
      <c r="D22336" s="294"/>
      <c r="E22336" s="294"/>
      <c r="F22336" s="294"/>
    </row>
    <row r="22337">
      <c r="A22337" s="294" t="s">
        <v>34254</v>
      </c>
      <c r="B22337" s="294"/>
      <c r="C22337" s="294"/>
      <c r="D22337" s="294"/>
      <c r="E22337" s="294"/>
      <c r="F22337" s="294"/>
    </row>
    <row r="22338">
      <c r="A22338" s="294" t="s">
        <v>35367</v>
      </c>
      <c r="B22338" s="294"/>
      <c r="C22338" s="294"/>
      <c r="D22338" s="294"/>
      <c r="E22338" s="294"/>
      <c r="F22338" s="294"/>
    </row>
    <row r="22339">
      <c r="A22339" s="294" t="s">
        <v>35368</v>
      </c>
      <c r="B22339" s="294"/>
      <c r="C22339" s="294"/>
      <c r="D22339" s="294"/>
      <c r="E22339" s="294"/>
      <c r="F22339" s="294"/>
    </row>
    <row r="22340">
      <c r="A22340" s="294" t="s">
        <v>35369</v>
      </c>
      <c r="B22340" s="294"/>
      <c r="C22340" s="294"/>
      <c r="D22340" s="294"/>
      <c r="E22340" s="294"/>
      <c r="F22340" s="294"/>
    </row>
    <row r="22341">
      <c r="A22341" s="294" t="s">
        <v>35370</v>
      </c>
      <c r="B22341" s="294"/>
      <c r="C22341" s="294"/>
      <c r="D22341" s="294"/>
      <c r="E22341" s="294"/>
      <c r="F22341" s="294"/>
    </row>
    <row r="22342">
      <c r="A22342" s="294" t="s">
        <v>35371</v>
      </c>
      <c r="B22342" s="294"/>
      <c r="C22342" s="294"/>
      <c r="D22342" s="294"/>
      <c r="E22342" s="294"/>
      <c r="F22342" s="294"/>
    </row>
    <row r="22343">
      <c r="A22343" s="294" t="s">
        <v>35372</v>
      </c>
      <c r="B22343" s="294"/>
      <c r="C22343" s="294"/>
      <c r="D22343" s="294"/>
      <c r="E22343" s="294"/>
      <c r="F22343" s="294"/>
    </row>
    <row r="22344">
      <c r="A22344" s="294" t="s">
        <v>35373</v>
      </c>
      <c r="B22344" s="294"/>
      <c r="C22344" s="294"/>
      <c r="D22344" s="294"/>
      <c r="E22344" s="294"/>
      <c r="F22344" s="294"/>
    </row>
    <row r="22345">
      <c r="A22345" s="294" t="s">
        <v>35374</v>
      </c>
      <c r="B22345" s="294"/>
      <c r="C22345" s="294"/>
      <c r="D22345" s="294"/>
      <c r="E22345" s="294"/>
      <c r="F22345" s="294"/>
    </row>
    <row r="22346">
      <c r="A22346" s="294" t="s">
        <v>35375</v>
      </c>
      <c r="B22346" s="294"/>
      <c r="C22346" s="294"/>
      <c r="D22346" s="294"/>
      <c r="E22346" s="294"/>
      <c r="F22346" s="294"/>
    </row>
    <row r="22347">
      <c r="A22347" s="294"/>
      <c r="B22347" s="294"/>
      <c r="C22347" s="294"/>
      <c r="D22347" s="294"/>
      <c r="E22347" s="294"/>
      <c r="F22347" s="294"/>
    </row>
    <row r="22348">
      <c r="A22348" s="294"/>
      <c r="B22348" s="294"/>
      <c r="C22348" s="294"/>
      <c r="D22348" s="294"/>
      <c r="E22348" s="294"/>
      <c r="F22348" s="294"/>
    </row>
    <row r="22349">
      <c r="A22349" s="294" t="s">
        <v>22281</v>
      </c>
      <c r="B22349" s="294"/>
      <c r="C22349" s="294"/>
      <c r="D22349" s="294"/>
      <c r="E22349" s="294"/>
      <c r="F22349" s="294"/>
    </row>
    <row r="22350">
      <c r="A22350" s="294"/>
      <c r="B22350" s="294"/>
      <c r="C22350" s="294"/>
      <c r="D22350" s="294"/>
      <c r="E22350" s="294"/>
      <c r="F22350" s="294"/>
    </row>
    <row r="22351">
      <c r="A22351" s="294" t="s">
        <v>35376</v>
      </c>
      <c r="B22351" s="294"/>
      <c r="C22351" s="294"/>
      <c r="D22351" s="294"/>
      <c r="E22351" s="294"/>
      <c r="F22351" s="294"/>
    </row>
    <row r="22352">
      <c r="A22352" s="294" t="s">
        <v>35377</v>
      </c>
      <c r="B22352" s="294"/>
      <c r="C22352" s="294"/>
      <c r="D22352" s="294"/>
      <c r="E22352" s="294"/>
      <c r="F22352" s="294"/>
    </row>
    <row r="22353">
      <c r="A22353" s="294" t="s">
        <v>26070</v>
      </c>
      <c r="B22353" s="294"/>
      <c r="C22353" s="294"/>
      <c r="D22353" s="294"/>
      <c r="E22353" s="294"/>
      <c r="F22353" s="294"/>
    </row>
    <row r="22354">
      <c r="A22354" s="294" t="s">
        <v>35378</v>
      </c>
      <c r="B22354" s="294"/>
      <c r="C22354" s="294"/>
      <c r="D22354" s="294"/>
      <c r="E22354" s="294"/>
      <c r="F22354" s="294"/>
    </row>
    <row r="22355">
      <c r="A22355" s="294" t="s">
        <v>35379</v>
      </c>
      <c r="B22355" s="294"/>
      <c r="C22355" s="294"/>
      <c r="D22355" s="294"/>
      <c r="E22355" s="294"/>
      <c r="F22355" s="294"/>
    </row>
    <row r="22356">
      <c r="A22356" s="294" t="s">
        <v>35380</v>
      </c>
      <c r="B22356" s="294"/>
      <c r="C22356" s="294"/>
      <c r="D22356" s="294"/>
      <c r="E22356" s="294"/>
      <c r="F22356" s="294"/>
    </row>
    <row r="22357">
      <c r="A22357" s="294" t="s">
        <v>35381</v>
      </c>
      <c r="B22357" s="294"/>
      <c r="C22357" s="294"/>
      <c r="D22357" s="294"/>
      <c r="E22357" s="294"/>
      <c r="F22357" s="294"/>
    </row>
    <row r="22358">
      <c r="A22358" s="294" t="s">
        <v>35382</v>
      </c>
      <c r="B22358" s="294"/>
      <c r="C22358" s="294"/>
      <c r="D22358" s="294"/>
      <c r="E22358" s="294"/>
      <c r="F22358" s="294"/>
    </row>
    <row r="22359">
      <c r="A22359" s="294"/>
      <c r="B22359" s="294"/>
      <c r="C22359" s="294"/>
      <c r="D22359" s="294"/>
      <c r="E22359" s="294"/>
      <c r="F22359" s="294"/>
    </row>
    <row r="22360">
      <c r="A22360" s="294" t="s">
        <v>21442</v>
      </c>
      <c r="B22360" s="294"/>
      <c r="C22360" s="294"/>
      <c r="D22360" s="294"/>
      <c r="E22360" s="294"/>
      <c r="F22360" s="294"/>
    </row>
    <row r="22361">
      <c r="A22361" s="294"/>
      <c r="B22361" s="294"/>
      <c r="C22361" s="294"/>
      <c r="D22361" s="294"/>
      <c r="E22361" s="294"/>
      <c r="F22361" s="294"/>
    </row>
    <row r="22362">
      <c r="A22362" s="294" t="s">
        <v>33769</v>
      </c>
      <c r="B22362" s="294"/>
      <c r="C22362" s="294"/>
      <c r="D22362" s="294"/>
      <c r="E22362" s="294"/>
      <c r="F22362" s="294"/>
    </row>
    <row r="22363">
      <c r="A22363" s="294" t="s">
        <v>35383</v>
      </c>
      <c r="B22363" s="294"/>
      <c r="C22363" s="294"/>
      <c r="D22363" s="294"/>
      <c r="E22363" s="294"/>
      <c r="F22363" s="294"/>
    </row>
    <row r="22364">
      <c r="A22364" s="294" t="s">
        <v>35384</v>
      </c>
      <c r="B22364" s="294"/>
      <c r="C22364" s="294"/>
      <c r="D22364" s="294"/>
      <c r="E22364" s="294"/>
      <c r="F22364" s="294"/>
    </row>
    <row r="22365">
      <c r="A22365" s="294" t="s">
        <v>35385</v>
      </c>
      <c r="B22365" s="294"/>
      <c r="C22365" s="294"/>
      <c r="D22365" s="294"/>
      <c r="E22365" s="294"/>
      <c r="F22365" s="294"/>
    </row>
    <row r="22366">
      <c r="A22366" s="294" t="s">
        <v>35386</v>
      </c>
      <c r="B22366" s="294"/>
      <c r="C22366" s="294"/>
      <c r="D22366" s="294"/>
      <c r="E22366" s="294"/>
      <c r="F22366" s="294"/>
    </row>
    <row r="22367">
      <c r="A22367" s="294" t="s">
        <v>35387</v>
      </c>
      <c r="B22367" s="294"/>
      <c r="C22367" s="294"/>
      <c r="D22367" s="294"/>
      <c r="E22367" s="294"/>
      <c r="F22367" s="294"/>
    </row>
    <row r="22368">
      <c r="A22368" s="294"/>
      <c r="B22368" s="294"/>
      <c r="C22368" s="294"/>
      <c r="D22368" s="294"/>
      <c r="E22368" s="294"/>
      <c r="F22368" s="294"/>
    </row>
    <row r="22369">
      <c r="A22369" s="294" t="s">
        <v>21344</v>
      </c>
      <c r="B22369" s="294"/>
      <c r="C22369" s="294"/>
      <c r="D22369" s="294"/>
      <c r="E22369" s="294"/>
      <c r="F22369" s="294"/>
    </row>
    <row r="22370">
      <c r="A22370" s="294" t="s">
        <v>25548</v>
      </c>
      <c r="B22370" s="294"/>
      <c r="C22370" s="294"/>
      <c r="D22370" s="294"/>
      <c r="E22370" s="294"/>
      <c r="F22370" s="294"/>
    </row>
    <row r="22371">
      <c r="A22371" s="294"/>
      <c r="B22371" s="294"/>
      <c r="C22371" s="294"/>
      <c r="D22371" s="294"/>
      <c r="E22371" s="294"/>
      <c r="F22371" s="294"/>
    </row>
    <row r="22372">
      <c r="A22372" s="294" t="s">
        <v>35388</v>
      </c>
      <c r="B22372" s="294"/>
      <c r="C22372" s="294"/>
      <c r="D22372" s="294"/>
      <c r="E22372" s="294"/>
      <c r="F22372" s="294"/>
    </row>
    <row r="22373">
      <c r="A22373" s="294" t="s">
        <v>24479</v>
      </c>
      <c r="B22373" s="294"/>
      <c r="C22373" s="294"/>
      <c r="D22373" s="294"/>
      <c r="E22373" s="294"/>
      <c r="F22373" s="294"/>
    </row>
    <row r="22374">
      <c r="A22374" s="294" t="s">
        <v>35389</v>
      </c>
      <c r="B22374" s="294"/>
      <c r="C22374" s="294"/>
      <c r="D22374" s="294"/>
      <c r="E22374" s="294"/>
      <c r="F22374" s="294"/>
    </row>
    <row r="22375">
      <c r="A22375" s="294" t="s">
        <v>35390</v>
      </c>
      <c r="B22375" s="294"/>
      <c r="C22375" s="294"/>
      <c r="D22375" s="294"/>
      <c r="E22375" s="294"/>
      <c r="F22375" s="294"/>
    </row>
    <row r="22376">
      <c r="A22376" s="294"/>
      <c r="B22376" s="294"/>
      <c r="C22376" s="294"/>
      <c r="D22376" s="294"/>
      <c r="E22376" s="294"/>
      <c r="F22376" s="294"/>
    </row>
    <row r="22377">
      <c r="A22377" s="294" t="s">
        <v>22156</v>
      </c>
      <c r="B22377" s="294"/>
      <c r="C22377" s="294"/>
      <c r="D22377" s="294"/>
      <c r="E22377" s="294"/>
      <c r="F22377" s="294"/>
    </row>
    <row r="22378">
      <c r="A22378" s="294"/>
      <c r="B22378" s="294"/>
      <c r="C22378" s="294"/>
      <c r="D22378" s="294"/>
      <c r="E22378" s="294"/>
      <c r="F22378" s="294"/>
    </row>
    <row r="22379">
      <c r="A22379" s="294" t="s">
        <v>24486</v>
      </c>
      <c r="B22379" s="294"/>
      <c r="C22379" s="294"/>
      <c r="D22379" s="294"/>
      <c r="E22379" s="294"/>
      <c r="F22379" s="294"/>
    </row>
    <row r="22380">
      <c r="A22380" s="294" t="s">
        <v>35391</v>
      </c>
      <c r="B22380" s="294"/>
      <c r="C22380" s="294"/>
      <c r="D22380" s="294"/>
      <c r="E22380" s="294"/>
      <c r="F22380" s="294"/>
    </row>
    <row r="22381">
      <c r="A22381" s="294" t="s">
        <v>35392</v>
      </c>
      <c r="B22381" s="294"/>
      <c r="C22381" s="294"/>
      <c r="D22381" s="294"/>
      <c r="E22381" s="294"/>
      <c r="F22381" s="294"/>
    </row>
    <row r="22382">
      <c r="A22382" s="294" t="s">
        <v>35393</v>
      </c>
      <c r="B22382" s="294"/>
      <c r="C22382" s="294"/>
      <c r="D22382" s="294"/>
      <c r="E22382" s="294"/>
      <c r="F22382" s="294"/>
    </row>
    <row r="22383">
      <c r="A22383" s="294"/>
      <c r="B22383" s="294"/>
      <c r="C22383" s="294"/>
      <c r="D22383" s="294"/>
      <c r="E22383" s="294"/>
      <c r="F22383" s="294"/>
    </row>
    <row r="22384">
      <c r="A22384" s="294" t="s">
        <v>22496</v>
      </c>
      <c r="B22384" s="294"/>
      <c r="C22384" s="294"/>
      <c r="D22384" s="294"/>
      <c r="E22384" s="294"/>
      <c r="F22384" s="294"/>
    </row>
    <row r="22385">
      <c r="A22385" s="294"/>
      <c r="B22385" s="294"/>
      <c r="C22385" s="294"/>
      <c r="D22385" s="294"/>
      <c r="E22385" s="294"/>
      <c r="F22385" s="294"/>
    </row>
    <row r="22386">
      <c r="A22386" s="294" t="s">
        <v>35394</v>
      </c>
      <c r="B22386" s="294"/>
      <c r="C22386" s="294"/>
      <c r="D22386" s="294"/>
      <c r="E22386" s="294"/>
      <c r="F22386" s="294"/>
    </row>
    <row r="22387">
      <c r="A22387" s="294" t="s">
        <v>35395</v>
      </c>
      <c r="B22387" s="294"/>
      <c r="C22387" s="294"/>
      <c r="D22387" s="294"/>
      <c r="E22387" s="294"/>
      <c r="F22387" s="294"/>
    </row>
    <row r="22388">
      <c r="A22388" s="294" t="s">
        <v>35396</v>
      </c>
      <c r="B22388" s="294"/>
      <c r="C22388" s="294"/>
      <c r="D22388" s="294"/>
      <c r="E22388" s="294"/>
      <c r="F22388" s="294"/>
    </row>
    <row r="22389">
      <c r="A22389" s="294" t="s">
        <v>35397</v>
      </c>
      <c r="B22389" s="294"/>
      <c r="C22389" s="294"/>
      <c r="D22389" s="294"/>
      <c r="E22389" s="294"/>
      <c r="F22389" s="294"/>
    </row>
    <row r="22390">
      <c r="A22390" s="294" t="s">
        <v>35398</v>
      </c>
      <c r="B22390" s="294"/>
      <c r="C22390" s="294"/>
      <c r="D22390" s="294"/>
      <c r="E22390" s="294"/>
      <c r="F22390" s="294"/>
    </row>
    <row r="22391">
      <c r="A22391" s="294" t="s">
        <v>35399</v>
      </c>
      <c r="B22391" s="294"/>
      <c r="C22391" s="294"/>
      <c r="D22391" s="294"/>
      <c r="E22391" s="294"/>
      <c r="F22391" s="294"/>
    </row>
    <row r="22392">
      <c r="A22392" s="294" t="s">
        <v>23714</v>
      </c>
      <c r="B22392" s="294"/>
      <c r="C22392" s="294"/>
      <c r="D22392" s="294"/>
      <c r="E22392" s="294"/>
      <c r="F22392" s="294"/>
    </row>
    <row r="22393">
      <c r="A22393" s="294" t="s">
        <v>35400</v>
      </c>
      <c r="B22393" s="294"/>
      <c r="C22393" s="294"/>
      <c r="D22393" s="294"/>
      <c r="E22393" s="294"/>
      <c r="F22393" s="294"/>
    </row>
    <row r="22394">
      <c r="A22394" s="294" t="s">
        <v>35401</v>
      </c>
      <c r="B22394" s="294"/>
      <c r="C22394" s="294"/>
      <c r="D22394" s="294"/>
      <c r="E22394" s="294"/>
      <c r="F22394" s="294"/>
    </row>
    <row r="22395">
      <c r="A22395" s="294" t="s">
        <v>35402</v>
      </c>
      <c r="B22395" s="294"/>
      <c r="C22395" s="294"/>
      <c r="D22395" s="294"/>
      <c r="E22395" s="294"/>
      <c r="F22395" s="294"/>
    </row>
    <row r="22396">
      <c r="A22396" s="294"/>
      <c r="B22396" s="294"/>
      <c r="C22396" s="294"/>
      <c r="D22396" s="294"/>
      <c r="E22396" s="294"/>
      <c r="F22396" s="294"/>
    </row>
    <row r="22397">
      <c r="A22397" s="294" t="s">
        <v>28124</v>
      </c>
      <c r="B22397" s="294"/>
      <c r="C22397" s="294"/>
      <c r="D22397" s="294"/>
      <c r="E22397" s="294"/>
      <c r="F22397" s="294"/>
    </row>
    <row r="22398">
      <c r="A22398" s="294" t="s">
        <v>35403</v>
      </c>
      <c r="B22398" s="294"/>
      <c r="C22398" s="294"/>
      <c r="D22398" s="294"/>
      <c r="E22398" s="294"/>
      <c r="F22398" s="294"/>
    </row>
    <row r="22399">
      <c r="A22399" s="294" t="s">
        <v>35313</v>
      </c>
      <c r="B22399" s="294"/>
      <c r="C22399" s="294"/>
      <c r="D22399" s="294"/>
      <c r="E22399" s="294"/>
      <c r="F22399" s="294"/>
    </row>
    <row r="22400">
      <c r="A22400" s="294" t="s">
        <v>21672</v>
      </c>
      <c r="B22400" s="294"/>
      <c r="C22400" s="294"/>
      <c r="D22400" s="294"/>
      <c r="E22400" s="294"/>
      <c r="F22400" s="294"/>
    </row>
    <row r="22401">
      <c r="A22401" s="294"/>
      <c r="B22401" s="294"/>
      <c r="C22401" s="294"/>
      <c r="D22401" s="294"/>
      <c r="E22401" s="294"/>
      <c r="F22401" s="294"/>
    </row>
    <row r="22402">
      <c r="A22402" s="294" t="s">
        <v>21315</v>
      </c>
      <c r="B22402" s="294"/>
      <c r="C22402" s="294"/>
      <c r="D22402" s="294"/>
      <c r="E22402" s="294"/>
      <c r="F22402" s="294"/>
    </row>
    <row r="22403">
      <c r="A22403" s="294"/>
      <c r="B22403" s="294"/>
      <c r="C22403" s="294"/>
      <c r="D22403" s="294"/>
      <c r="E22403" s="294"/>
      <c r="F22403" s="294"/>
    </row>
    <row r="22404">
      <c r="A22404" s="294" t="s">
        <v>34254</v>
      </c>
      <c r="B22404" s="294"/>
      <c r="C22404" s="294"/>
      <c r="D22404" s="294"/>
      <c r="E22404" s="294"/>
      <c r="F22404" s="294"/>
    </row>
    <row r="22405">
      <c r="A22405" s="294" t="s">
        <v>35367</v>
      </c>
      <c r="B22405" s="294"/>
      <c r="C22405" s="294"/>
      <c r="D22405" s="294"/>
      <c r="E22405" s="294"/>
      <c r="F22405" s="294"/>
    </row>
    <row r="22406">
      <c r="A22406" s="294" t="s">
        <v>35368</v>
      </c>
      <c r="B22406" s="294"/>
      <c r="C22406" s="294"/>
      <c r="D22406" s="294"/>
      <c r="E22406" s="294"/>
      <c r="F22406" s="294"/>
    </row>
    <row r="22407">
      <c r="A22407" s="294" t="s">
        <v>35369</v>
      </c>
      <c r="B22407" s="294"/>
      <c r="C22407" s="294"/>
      <c r="D22407" s="294"/>
      <c r="E22407" s="294"/>
      <c r="F22407" s="294"/>
    </row>
    <row r="22408">
      <c r="A22408" s="294" t="s">
        <v>35370</v>
      </c>
      <c r="B22408" s="294"/>
      <c r="C22408" s="294"/>
      <c r="D22408" s="294"/>
      <c r="E22408" s="294"/>
      <c r="F22408" s="294"/>
    </row>
    <row r="22409">
      <c r="A22409" s="294" t="s">
        <v>35371</v>
      </c>
      <c r="B22409" s="294"/>
      <c r="C22409" s="294"/>
      <c r="D22409" s="294"/>
      <c r="E22409" s="294"/>
      <c r="F22409" s="294"/>
    </row>
    <row r="22410">
      <c r="A22410" s="294" t="s">
        <v>35372</v>
      </c>
      <c r="B22410" s="294"/>
      <c r="C22410" s="294"/>
      <c r="D22410" s="294"/>
      <c r="E22410" s="294"/>
      <c r="F22410" s="294"/>
    </row>
    <row r="22411">
      <c r="A22411" s="294" t="s">
        <v>35373</v>
      </c>
      <c r="B22411" s="294"/>
      <c r="C22411" s="294"/>
      <c r="D22411" s="294"/>
      <c r="E22411" s="294"/>
      <c r="F22411" s="294"/>
    </row>
    <row r="22412">
      <c r="A22412" s="294" t="s">
        <v>35374</v>
      </c>
      <c r="B22412" s="294"/>
      <c r="C22412" s="294"/>
      <c r="D22412" s="294"/>
      <c r="E22412" s="294"/>
      <c r="F22412" s="294"/>
    </row>
    <row r="22413">
      <c r="A22413" s="294" t="s">
        <v>35375</v>
      </c>
      <c r="B22413" s="294"/>
      <c r="C22413" s="294"/>
      <c r="D22413" s="294"/>
      <c r="E22413" s="294"/>
      <c r="F22413" s="294"/>
    </row>
    <row r="22414">
      <c r="A22414" s="294"/>
      <c r="B22414" s="294"/>
      <c r="C22414" s="294"/>
      <c r="D22414" s="294"/>
      <c r="E22414" s="294"/>
      <c r="F22414" s="294"/>
    </row>
    <row r="22415">
      <c r="A22415" s="294"/>
      <c r="B22415" s="294"/>
      <c r="C22415" s="294"/>
      <c r="D22415" s="294"/>
      <c r="E22415" s="294"/>
      <c r="F22415" s="294"/>
    </row>
    <row r="22416">
      <c r="A22416" s="294" t="s">
        <v>22281</v>
      </c>
      <c r="B22416" s="294"/>
      <c r="C22416" s="294"/>
      <c r="D22416" s="294"/>
      <c r="E22416" s="294"/>
      <c r="F22416" s="294"/>
    </row>
    <row r="22417">
      <c r="A22417" s="294"/>
      <c r="B22417" s="294"/>
      <c r="C22417" s="294"/>
      <c r="D22417" s="294"/>
      <c r="E22417" s="294"/>
      <c r="F22417" s="294"/>
    </row>
    <row r="22418">
      <c r="A22418" s="294" t="s">
        <v>35376</v>
      </c>
      <c r="B22418" s="294"/>
      <c r="C22418" s="294"/>
      <c r="D22418" s="294"/>
      <c r="E22418" s="294"/>
      <c r="F22418" s="294"/>
    </row>
    <row r="22419">
      <c r="A22419" s="294" t="s">
        <v>35377</v>
      </c>
      <c r="B22419" s="294"/>
      <c r="C22419" s="294"/>
      <c r="D22419" s="294"/>
      <c r="E22419" s="294"/>
      <c r="F22419" s="294"/>
    </row>
    <row r="22420">
      <c r="A22420" s="294" t="s">
        <v>26070</v>
      </c>
      <c r="B22420" s="294"/>
      <c r="C22420" s="294"/>
      <c r="D22420" s="294"/>
      <c r="E22420" s="294"/>
      <c r="F22420" s="294"/>
    </row>
    <row r="22421">
      <c r="A22421" s="294" t="s">
        <v>35378</v>
      </c>
      <c r="B22421" s="294"/>
      <c r="C22421" s="294"/>
      <c r="D22421" s="294"/>
      <c r="E22421" s="294"/>
      <c r="F22421" s="294"/>
    </row>
    <row r="22422">
      <c r="A22422" s="294" t="s">
        <v>35379</v>
      </c>
      <c r="B22422" s="294"/>
      <c r="C22422" s="294"/>
      <c r="D22422" s="294"/>
      <c r="E22422" s="294"/>
      <c r="F22422" s="294"/>
    </row>
    <row r="22423">
      <c r="A22423" s="294" t="s">
        <v>35380</v>
      </c>
      <c r="B22423" s="294"/>
      <c r="C22423" s="294"/>
      <c r="D22423" s="294"/>
      <c r="E22423" s="294"/>
      <c r="F22423" s="294"/>
    </row>
    <row r="22424">
      <c r="A22424" s="294" t="s">
        <v>35381</v>
      </c>
      <c r="B22424" s="294"/>
      <c r="C22424" s="294"/>
      <c r="D22424" s="294"/>
      <c r="E22424" s="294"/>
      <c r="F22424" s="294"/>
    </row>
    <row r="22425">
      <c r="A22425" s="294" t="s">
        <v>35382</v>
      </c>
      <c r="B22425" s="294"/>
      <c r="C22425" s="294"/>
      <c r="D22425" s="294"/>
      <c r="E22425" s="294"/>
      <c r="F22425" s="294"/>
    </row>
    <row r="22426">
      <c r="A22426" s="294"/>
      <c r="B22426" s="294"/>
      <c r="C22426" s="294"/>
      <c r="D22426" s="294"/>
      <c r="E22426" s="294"/>
      <c r="F22426" s="294"/>
    </row>
    <row r="22427">
      <c r="A22427" s="294" t="s">
        <v>21442</v>
      </c>
      <c r="B22427" s="294"/>
      <c r="C22427" s="294"/>
      <c r="D22427" s="294"/>
      <c r="E22427" s="294"/>
      <c r="F22427" s="294"/>
    </row>
    <row r="22428">
      <c r="A22428" s="294"/>
      <c r="B22428" s="294"/>
      <c r="C22428" s="294"/>
      <c r="D22428" s="294"/>
      <c r="E22428" s="294"/>
      <c r="F22428" s="294"/>
    </row>
    <row r="22429">
      <c r="A22429" s="294" t="s">
        <v>33769</v>
      </c>
      <c r="B22429" s="294"/>
      <c r="C22429" s="294"/>
      <c r="D22429" s="294"/>
      <c r="E22429" s="294"/>
      <c r="F22429" s="294"/>
    </row>
    <row r="22430">
      <c r="A22430" s="294" t="s">
        <v>35383</v>
      </c>
      <c r="B22430" s="294"/>
      <c r="C22430" s="294"/>
      <c r="D22430" s="294"/>
      <c r="E22430" s="294"/>
      <c r="F22430" s="294"/>
    </row>
    <row r="22431">
      <c r="A22431" s="294" t="s">
        <v>35384</v>
      </c>
      <c r="B22431" s="294"/>
      <c r="C22431" s="294"/>
      <c r="D22431" s="294"/>
      <c r="E22431" s="294"/>
      <c r="F22431" s="294"/>
    </row>
    <row r="22432">
      <c r="A22432" s="294" t="s">
        <v>35385</v>
      </c>
      <c r="B22432" s="294"/>
      <c r="C22432" s="294"/>
      <c r="D22432" s="294"/>
      <c r="E22432" s="294"/>
      <c r="F22432" s="294"/>
    </row>
    <row r="22433">
      <c r="A22433" s="294" t="s">
        <v>35386</v>
      </c>
      <c r="B22433" s="294"/>
      <c r="C22433" s="294"/>
      <c r="D22433" s="294"/>
      <c r="E22433" s="294"/>
      <c r="F22433" s="294"/>
    </row>
    <row r="22434">
      <c r="A22434" s="294" t="s">
        <v>35387</v>
      </c>
      <c r="B22434" s="294"/>
      <c r="C22434" s="294"/>
      <c r="D22434" s="294"/>
      <c r="E22434" s="294"/>
      <c r="F22434" s="294"/>
    </row>
    <row r="22435">
      <c r="A22435" s="294"/>
      <c r="B22435" s="294"/>
      <c r="C22435" s="294"/>
      <c r="D22435" s="294"/>
      <c r="E22435" s="294"/>
      <c r="F22435" s="294"/>
    </row>
    <row r="22436">
      <c r="A22436" s="294" t="s">
        <v>21344</v>
      </c>
      <c r="B22436" s="294"/>
      <c r="C22436" s="294"/>
      <c r="D22436" s="294"/>
      <c r="E22436" s="294"/>
      <c r="F22436" s="294"/>
    </row>
    <row r="22437">
      <c r="A22437" s="294" t="s">
        <v>25548</v>
      </c>
      <c r="B22437" s="294"/>
      <c r="C22437" s="294"/>
      <c r="D22437" s="294"/>
      <c r="E22437" s="294"/>
      <c r="F22437" s="294"/>
    </row>
    <row r="22438">
      <c r="A22438" s="294"/>
      <c r="B22438" s="294"/>
      <c r="C22438" s="294"/>
      <c r="D22438" s="294"/>
      <c r="E22438" s="294"/>
      <c r="F22438" s="294"/>
    </row>
    <row r="22439">
      <c r="A22439" s="294" t="s">
        <v>35388</v>
      </c>
      <c r="B22439" s="294"/>
      <c r="C22439" s="294"/>
      <c r="D22439" s="294"/>
      <c r="E22439" s="294"/>
      <c r="F22439" s="294"/>
    </row>
    <row r="22440">
      <c r="A22440" s="294" t="s">
        <v>24479</v>
      </c>
      <c r="B22440" s="294"/>
      <c r="C22440" s="294"/>
      <c r="D22440" s="294"/>
      <c r="E22440" s="294"/>
      <c r="F22440" s="294"/>
    </row>
    <row r="22441">
      <c r="A22441" s="294" t="s">
        <v>35389</v>
      </c>
      <c r="B22441" s="294"/>
      <c r="C22441" s="294"/>
      <c r="D22441" s="294"/>
      <c r="E22441" s="294"/>
      <c r="F22441" s="294"/>
    </row>
    <row r="22442">
      <c r="A22442" s="294" t="s">
        <v>35390</v>
      </c>
      <c r="B22442" s="294"/>
      <c r="C22442" s="294"/>
      <c r="D22442" s="294"/>
      <c r="E22442" s="294"/>
      <c r="F22442" s="294"/>
    </row>
    <row r="22443">
      <c r="A22443" s="294"/>
      <c r="B22443" s="294"/>
      <c r="C22443" s="294"/>
      <c r="D22443" s="294"/>
      <c r="E22443" s="294"/>
      <c r="F22443" s="294"/>
    </row>
    <row r="22444">
      <c r="A22444" s="294" t="s">
        <v>22156</v>
      </c>
      <c r="B22444" s="294"/>
      <c r="C22444" s="294"/>
      <c r="D22444" s="294"/>
      <c r="E22444" s="294"/>
      <c r="F22444" s="294"/>
    </row>
    <row r="22445">
      <c r="A22445" s="294"/>
      <c r="B22445" s="294"/>
      <c r="C22445" s="294"/>
      <c r="D22445" s="294"/>
      <c r="E22445" s="294"/>
      <c r="F22445" s="294"/>
    </row>
    <row r="22446">
      <c r="A22446" s="294" t="s">
        <v>24486</v>
      </c>
      <c r="B22446" s="294"/>
      <c r="C22446" s="294"/>
      <c r="D22446" s="294"/>
      <c r="E22446" s="294"/>
      <c r="F22446" s="294"/>
    </row>
    <row r="22447">
      <c r="A22447" s="294" t="s">
        <v>35391</v>
      </c>
      <c r="B22447" s="294"/>
      <c r="C22447" s="294"/>
      <c r="D22447" s="294"/>
      <c r="E22447" s="294"/>
      <c r="F22447" s="294"/>
    </row>
    <row r="22448">
      <c r="A22448" s="294" t="s">
        <v>35392</v>
      </c>
      <c r="B22448" s="294"/>
      <c r="C22448" s="294"/>
      <c r="D22448" s="294"/>
      <c r="E22448" s="294"/>
      <c r="F22448" s="294"/>
    </row>
    <row r="22449">
      <c r="A22449" s="294" t="s">
        <v>35393</v>
      </c>
      <c r="B22449" s="294"/>
      <c r="C22449" s="294"/>
      <c r="D22449" s="294"/>
      <c r="E22449" s="294"/>
      <c r="F22449" s="294"/>
    </row>
    <row r="22450">
      <c r="A22450" s="294"/>
      <c r="B22450" s="294"/>
      <c r="C22450" s="294"/>
      <c r="D22450" s="294"/>
      <c r="E22450" s="294"/>
      <c r="F22450" s="294"/>
    </row>
    <row r="22451">
      <c r="A22451" s="294" t="s">
        <v>22496</v>
      </c>
      <c r="B22451" s="294"/>
      <c r="C22451" s="294"/>
      <c r="D22451" s="294"/>
      <c r="E22451" s="294"/>
      <c r="F22451" s="294"/>
    </row>
    <row r="22452">
      <c r="A22452" s="294"/>
      <c r="B22452" s="294"/>
      <c r="C22452" s="294"/>
      <c r="D22452" s="294"/>
      <c r="E22452" s="294"/>
      <c r="F22452" s="294"/>
    </row>
    <row r="22453">
      <c r="A22453" s="294" t="s">
        <v>35394</v>
      </c>
      <c r="B22453" s="294"/>
      <c r="C22453" s="294"/>
      <c r="D22453" s="294"/>
      <c r="E22453" s="294"/>
      <c r="F22453" s="294"/>
    </row>
    <row r="22454">
      <c r="A22454" s="294" t="s">
        <v>35395</v>
      </c>
      <c r="B22454" s="294"/>
      <c r="C22454" s="294"/>
      <c r="D22454" s="294"/>
      <c r="E22454" s="294"/>
      <c r="F22454" s="294"/>
    </row>
    <row r="22455">
      <c r="A22455" s="294" t="s">
        <v>35396</v>
      </c>
      <c r="B22455" s="294"/>
      <c r="C22455" s="294"/>
      <c r="D22455" s="294"/>
      <c r="E22455" s="294"/>
      <c r="F22455" s="294"/>
    </row>
    <row r="22456">
      <c r="A22456" s="294" t="s">
        <v>35397</v>
      </c>
      <c r="B22456" s="294"/>
      <c r="C22456" s="294"/>
      <c r="D22456" s="294"/>
      <c r="E22456" s="294"/>
      <c r="F22456" s="294"/>
    </row>
    <row r="22457">
      <c r="A22457" s="294" t="s">
        <v>35398</v>
      </c>
      <c r="B22457" s="294"/>
      <c r="C22457" s="294"/>
      <c r="D22457" s="294"/>
      <c r="E22457" s="294"/>
      <c r="F22457" s="294"/>
    </row>
    <row r="22458">
      <c r="A22458" s="294" t="s">
        <v>35399</v>
      </c>
      <c r="B22458" s="294"/>
      <c r="C22458" s="294"/>
      <c r="D22458" s="294"/>
      <c r="E22458" s="294"/>
      <c r="F22458" s="294"/>
    </row>
    <row r="22459">
      <c r="A22459" s="294" t="s">
        <v>23714</v>
      </c>
      <c r="B22459" s="294"/>
      <c r="C22459" s="294"/>
      <c r="D22459" s="294"/>
      <c r="E22459" s="294"/>
      <c r="F22459" s="294"/>
    </row>
    <row r="22460">
      <c r="A22460" s="294" t="s">
        <v>35400</v>
      </c>
      <c r="B22460" s="294"/>
      <c r="C22460" s="294"/>
      <c r="D22460" s="294"/>
      <c r="E22460" s="294"/>
      <c r="F22460" s="294"/>
    </row>
    <row r="22461">
      <c r="A22461" s="294" t="s">
        <v>35401</v>
      </c>
      <c r="B22461" s="294"/>
      <c r="C22461" s="294"/>
      <c r="D22461" s="294"/>
      <c r="E22461" s="294"/>
      <c r="F22461" s="294"/>
    </row>
    <row r="22462">
      <c r="A22462" s="294" t="s">
        <v>35402</v>
      </c>
      <c r="B22462" s="294"/>
      <c r="C22462" s="294"/>
      <c r="D22462" s="294"/>
      <c r="E22462" s="294"/>
      <c r="F22462" s="294"/>
    </row>
    <row r="22463">
      <c r="A22463" s="294"/>
      <c r="B22463" s="294"/>
      <c r="C22463" s="294"/>
      <c r="D22463" s="294"/>
      <c r="E22463" s="294"/>
      <c r="F22463" s="294"/>
    </row>
    <row r="22464">
      <c r="A22464" s="294" t="s">
        <v>28124</v>
      </c>
      <c r="B22464" s="294"/>
      <c r="C22464" s="294"/>
      <c r="D22464" s="294"/>
      <c r="E22464" s="294"/>
      <c r="F22464" s="294"/>
    </row>
    <row r="22465">
      <c r="A22465" s="294" t="s">
        <v>35404</v>
      </c>
      <c r="B22465" s="294"/>
      <c r="C22465" s="294"/>
      <c r="D22465" s="294"/>
      <c r="E22465" s="294"/>
      <c r="F22465" s="294"/>
    </row>
    <row r="22466">
      <c r="A22466" s="294" t="s">
        <v>35405</v>
      </c>
      <c r="B22466" s="294"/>
      <c r="C22466" s="294"/>
      <c r="D22466" s="294"/>
      <c r="E22466" s="294"/>
      <c r="F22466" s="294"/>
    </row>
    <row r="22467">
      <c r="A22467" s="294" t="s">
        <v>21618</v>
      </c>
      <c r="B22467" s="294"/>
      <c r="C22467" s="294"/>
      <c r="D22467" s="294"/>
      <c r="E22467" s="294"/>
      <c r="F22467" s="294"/>
    </row>
    <row r="22468">
      <c r="A22468" s="294"/>
      <c r="B22468" s="294"/>
      <c r="C22468" s="294"/>
      <c r="D22468" s="294"/>
      <c r="E22468" s="294"/>
      <c r="F22468" s="294"/>
    </row>
    <row r="22469">
      <c r="A22469" s="294" t="s">
        <v>22602</v>
      </c>
      <c r="B22469" s="294"/>
      <c r="C22469" s="294"/>
      <c r="D22469" s="294"/>
      <c r="E22469" s="294"/>
      <c r="F22469" s="294"/>
    </row>
    <row r="22470">
      <c r="A22470" s="294" t="s">
        <v>35406</v>
      </c>
      <c r="B22470" s="294"/>
      <c r="C22470" s="294"/>
      <c r="D22470" s="294"/>
      <c r="E22470" s="294"/>
      <c r="F22470" s="294"/>
    </row>
    <row r="22471">
      <c r="A22471" s="294"/>
      <c r="B22471" s="294"/>
      <c r="C22471" s="294"/>
      <c r="D22471" s="294"/>
      <c r="E22471" s="294"/>
      <c r="F22471" s="294"/>
    </row>
    <row r="22472">
      <c r="A22472" s="294" t="s">
        <v>35407</v>
      </c>
      <c r="B22472" s="294"/>
      <c r="C22472" s="294"/>
      <c r="D22472" s="294"/>
      <c r="E22472" s="294"/>
      <c r="F22472" s="294"/>
    </row>
    <row r="22473">
      <c r="A22473" s="294" t="s">
        <v>35408</v>
      </c>
      <c r="B22473" s="294"/>
      <c r="C22473" s="294"/>
      <c r="D22473" s="294"/>
      <c r="E22473" s="294"/>
      <c r="F22473" s="294"/>
    </row>
    <row r="22474">
      <c r="A22474" s="294" t="s">
        <v>35409</v>
      </c>
      <c r="B22474" s="294"/>
      <c r="C22474" s="294"/>
      <c r="D22474" s="294"/>
      <c r="E22474" s="294"/>
      <c r="F22474" s="294"/>
    </row>
    <row r="22475">
      <c r="A22475" s="294" t="s">
        <v>35410</v>
      </c>
      <c r="B22475" s="294"/>
      <c r="C22475" s="294"/>
      <c r="D22475" s="294"/>
      <c r="E22475" s="294"/>
      <c r="F22475" s="294"/>
    </row>
    <row r="22476">
      <c r="A22476" s="294" t="s">
        <v>35411</v>
      </c>
      <c r="B22476" s="294"/>
      <c r="C22476" s="294"/>
      <c r="D22476" s="294"/>
      <c r="E22476" s="294"/>
      <c r="F22476" s="294"/>
    </row>
    <row r="22477">
      <c r="A22477" s="294" t="s">
        <v>35412</v>
      </c>
      <c r="B22477" s="294"/>
      <c r="C22477" s="294"/>
      <c r="D22477" s="294"/>
      <c r="E22477" s="294"/>
      <c r="F22477" s="294"/>
    </row>
    <row r="22478">
      <c r="A22478" s="294" t="s">
        <v>23714</v>
      </c>
      <c r="B22478" s="294"/>
      <c r="C22478" s="294"/>
      <c r="D22478" s="294"/>
      <c r="E22478" s="294"/>
      <c r="F22478" s="294"/>
    </row>
    <row r="22479">
      <c r="A22479" s="294" t="s">
        <v>35413</v>
      </c>
      <c r="B22479" s="294"/>
      <c r="C22479" s="294"/>
      <c r="D22479" s="294"/>
      <c r="E22479" s="294"/>
      <c r="F22479" s="294"/>
    </row>
    <row r="22480">
      <c r="A22480" s="294" t="s">
        <v>35414</v>
      </c>
      <c r="B22480" s="294"/>
      <c r="C22480" s="294"/>
      <c r="D22480" s="294"/>
      <c r="E22480" s="294"/>
      <c r="F22480" s="294"/>
    </row>
    <row r="22481">
      <c r="A22481" s="294" t="s">
        <v>35415</v>
      </c>
      <c r="B22481" s="294"/>
      <c r="C22481" s="294"/>
      <c r="D22481" s="294"/>
      <c r="E22481" s="294"/>
      <c r="F22481" s="294"/>
    </row>
    <row r="22482">
      <c r="A22482" s="294"/>
      <c r="B22482" s="294"/>
      <c r="C22482" s="294"/>
      <c r="D22482" s="294"/>
      <c r="E22482" s="294"/>
      <c r="F22482" s="294"/>
    </row>
    <row r="22483">
      <c r="A22483" s="294" t="s">
        <v>35416</v>
      </c>
      <c r="B22483" s="294"/>
      <c r="C22483" s="294"/>
      <c r="D22483" s="294"/>
      <c r="E22483" s="294"/>
      <c r="F22483" s="294"/>
    </row>
    <row r="22484">
      <c r="A22484" s="294"/>
      <c r="B22484" s="294"/>
      <c r="C22484" s="294"/>
      <c r="D22484" s="294"/>
      <c r="E22484" s="294"/>
      <c r="F22484" s="294"/>
    </row>
    <row r="22485">
      <c r="A22485" s="294" t="s">
        <v>35417</v>
      </c>
      <c r="B22485" s="294"/>
      <c r="C22485" s="294"/>
      <c r="D22485" s="294"/>
      <c r="E22485" s="294"/>
      <c r="F22485" s="294"/>
    </row>
    <row r="22486">
      <c r="A22486" s="294" t="s">
        <v>35418</v>
      </c>
      <c r="B22486" s="294"/>
      <c r="C22486" s="294"/>
      <c r="D22486" s="294"/>
      <c r="E22486" s="294"/>
      <c r="F22486" s="294"/>
    </row>
    <row r="22487">
      <c r="A22487" s="294" t="s">
        <v>35419</v>
      </c>
      <c r="B22487" s="294"/>
      <c r="C22487" s="294"/>
      <c r="D22487" s="294"/>
      <c r="E22487" s="294"/>
      <c r="F22487" s="294"/>
    </row>
    <row r="22488">
      <c r="A22488" s="294" t="s">
        <v>35420</v>
      </c>
      <c r="B22488" s="294"/>
      <c r="C22488" s="294"/>
      <c r="D22488" s="294"/>
      <c r="E22488" s="294"/>
      <c r="F22488" s="294"/>
    </row>
    <row r="22489">
      <c r="A22489" s="294" t="s">
        <v>35421</v>
      </c>
      <c r="B22489" s="294"/>
      <c r="C22489" s="294"/>
      <c r="D22489" s="294"/>
      <c r="E22489" s="294"/>
      <c r="F22489" s="294"/>
    </row>
    <row r="22490">
      <c r="A22490" s="294" t="s">
        <v>35422</v>
      </c>
      <c r="B22490" s="294"/>
      <c r="C22490" s="294"/>
      <c r="D22490" s="294"/>
      <c r="E22490" s="294"/>
      <c r="F22490" s="294"/>
    </row>
    <row r="22491">
      <c r="A22491" s="294"/>
      <c r="B22491" s="294"/>
      <c r="C22491" s="294"/>
      <c r="D22491" s="294"/>
      <c r="E22491" s="294"/>
      <c r="F22491" s="294"/>
    </row>
    <row r="22492">
      <c r="A22492" s="294" t="s">
        <v>21945</v>
      </c>
      <c r="B22492" s="294"/>
      <c r="C22492" s="294"/>
      <c r="D22492" s="294"/>
      <c r="E22492" s="294"/>
      <c r="F22492" s="294"/>
    </row>
    <row r="22493">
      <c r="A22493" s="294" t="s">
        <v>24141</v>
      </c>
      <c r="B22493" s="294"/>
      <c r="C22493" s="294"/>
      <c r="D22493" s="294"/>
      <c r="E22493" s="294"/>
      <c r="F22493" s="294"/>
    </row>
    <row r="22494">
      <c r="A22494" s="294"/>
      <c r="B22494" s="294"/>
      <c r="C22494" s="294"/>
      <c r="D22494" s="294"/>
      <c r="E22494" s="294"/>
      <c r="F22494" s="294"/>
    </row>
    <row r="22495">
      <c r="A22495" s="294" t="s">
        <v>35423</v>
      </c>
      <c r="B22495" s="294"/>
      <c r="C22495" s="294"/>
      <c r="D22495" s="294"/>
      <c r="E22495" s="294"/>
      <c r="F22495" s="294"/>
    </row>
    <row r="22496">
      <c r="A22496" s="294" t="s">
        <v>35424</v>
      </c>
      <c r="B22496" s="294"/>
      <c r="C22496" s="294"/>
      <c r="D22496" s="294"/>
      <c r="E22496" s="294"/>
      <c r="F22496" s="294"/>
    </row>
    <row r="22497">
      <c r="A22497" s="294" t="s">
        <v>35425</v>
      </c>
      <c r="B22497" s="294"/>
      <c r="C22497" s="294"/>
      <c r="D22497" s="294"/>
      <c r="E22497" s="294"/>
      <c r="F22497" s="294"/>
    </row>
    <row r="22498">
      <c r="A22498" s="294" t="s">
        <v>35426</v>
      </c>
      <c r="B22498" s="294"/>
      <c r="C22498" s="294"/>
      <c r="D22498" s="294"/>
      <c r="E22498" s="294"/>
      <c r="F22498" s="294"/>
    </row>
    <row r="22499">
      <c r="A22499" s="294" t="s">
        <v>35427</v>
      </c>
      <c r="B22499" s="294"/>
      <c r="C22499" s="294"/>
      <c r="D22499" s="294"/>
      <c r="E22499" s="294"/>
      <c r="F22499" s="294"/>
    </row>
    <row r="22500">
      <c r="A22500" s="294"/>
      <c r="B22500" s="294"/>
      <c r="C22500" s="294"/>
      <c r="D22500" s="294"/>
      <c r="E22500" s="294"/>
      <c r="F22500" s="294"/>
    </row>
    <row r="22501">
      <c r="A22501" s="294"/>
      <c r="B22501" s="294"/>
      <c r="C22501" s="294"/>
      <c r="D22501" s="294"/>
      <c r="E22501" s="294"/>
      <c r="F22501" s="294"/>
    </row>
    <row r="22502">
      <c r="A22502" s="294" t="s">
        <v>28124</v>
      </c>
      <c r="B22502" s="294"/>
      <c r="C22502" s="294"/>
      <c r="D22502" s="294"/>
      <c r="E22502" s="294"/>
      <c r="F22502" s="294"/>
    </row>
    <row r="22503">
      <c r="A22503" s="294" t="s">
        <v>35428</v>
      </c>
      <c r="B22503" s="294"/>
      <c r="C22503" s="294"/>
      <c r="D22503" s="294"/>
      <c r="E22503" s="294"/>
      <c r="F22503" s="294"/>
    </row>
    <row r="22504">
      <c r="A22504" s="294" t="s">
        <v>35405</v>
      </c>
      <c r="B22504" s="294"/>
      <c r="C22504" s="294"/>
      <c r="D22504" s="294"/>
      <c r="E22504" s="294"/>
      <c r="F22504" s="294"/>
    </row>
    <row r="22505">
      <c r="A22505" s="294" t="s">
        <v>21672</v>
      </c>
      <c r="B22505" s="294"/>
      <c r="C22505" s="294"/>
      <c r="D22505" s="294"/>
      <c r="E22505" s="294"/>
      <c r="F22505" s="294"/>
    </row>
    <row r="22506">
      <c r="A22506" s="294"/>
      <c r="B22506" s="294"/>
      <c r="C22506" s="294"/>
      <c r="D22506" s="294"/>
      <c r="E22506" s="294"/>
      <c r="F22506" s="294"/>
    </row>
    <row r="22507">
      <c r="A22507" s="294" t="s">
        <v>21315</v>
      </c>
      <c r="B22507" s="294"/>
      <c r="C22507" s="294"/>
      <c r="D22507" s="294"/>
      <c r="E22507" s="294"/>
      <c r="F22507" s="294"/>
    </row>
    <row r="22508">
      <c r="A22508" s="294"/>
      <c r="B22508" s="294"/>
      <c r="C22508" s="294"/>
      <c r="D22508" s="294"/>
      <c r="E22508" s="294"/>
      <c r="F22508" s="294"/>
    </row>
    <row r="22509">
      <c r="A22509" s="294" t="s">
        <v>34254</v>
      </c>
      <c r="B22509" s="294"/>
      <c r="C22509" s="294"/>
      <c r="D22509" s="294"/>
      <c r="E22509" s="294"/>
      <c r="F22509" s="294"/>
    </row>
    <row r="22510">
      <c r="A22510" s="294" t="s">
        <v>35367</v>
      </c>
      <c r="B22510" s="294"/>
      <c r="C22510" s="294"/>
      <c r="D22510" s="294"/>
      <c r="E22510" s="294"/>
      <c r="F22510" s="294"/>
    </row>
    <row r="22511">
      <c r="A22511" s="294" t="s">
        <v>35368</v>
      </c>
      <c r="B22511" s="294"/>
      <c r="C22511" s="294"/>
      <c r="D22511" s="294"/>
      <c r="E22511" s="294"/>
      <c r="F22511" s="294"/>
    </row>
    <row r="22512">
      <c r="A22512" s="294" t="s">
        <v>35369</v>
      </c>
      <c r="B22512" s="294"/>
      <c r="C22512" s="294"/>
      <c r="D22512" s="294"/>
      <c r="E22512" s="294"/>
      <c r="F22512" s="294"/>
    </row>
    <row r="22513">
      <c r="A22513" s="294" t="s">
        <v>35370</v>
      </c>
      <c r="B22513" s="294"/>
      <c r="C22513" s="294"/>
      <c r="D22513" s="294"/>
      <c r="E22513" s="294"/>
      <c r="F22513" s="294"/>
    </row>
    <row r="22514">
      <c r="A22514" s="294" t="s">
        <v>35371</v>
      </c>
      <c r="B22514" s="294"/>
      <c r="C22514" s="294"/>
      <c r="D22514" s="294"/>
      <c r="E22514" s="294"/>
      <c r="F22514" s="294"/>
    </row>
    <row r="22515">
      <c r="A22515" s="294" t="s">
        <v>35372</v>
      </c>
      <c r="B22515" s="294"/>
      <c r="C22515" s="294"/>
      <c r="D22515" s="294"/>
      <c r="E22515" s="294"/>
      <c r="F22515" s="294"/>
    </row>
    <row r="22516">
      <c r="A22516" s="294" t="s">
        <v>35373</v>
      </c>
      <c r="B22516" s="294"/>
      <c r="C22516" s="294"/>
      <c r="D22516" s="294"/>
      <c r="E22516" s="294"/>
      <c r="F22516" s="294"/>
    </row>
    <row r="22517">
      <c r="A22517" s="294" t="s">
        <v>35374</v>
      </c>
      <c r="B22517" s="294"/>
      <c r="C22517" s="294"/>
      <c r="D22517" s="294"/>
      <c r="E22517" s="294"/>
      <c r="F22517" s="294"/>
    </row>
    <row r="22518">
      <c r="A22518" s="294" t="s">
        <v>35375</v>
      </c>
      <c r="B22518" s="294"/>
      <c r="C22518" s="294"/>
      <c r="D22518" s="294"/>
      <c r="E22518" s="294"/>
      <c r="F22518" s="294"/>
    </row>
    <row r="22519">
      <c r="A22519" s="294"/>
      <c r="B22519" s="294"/>
      <c r="C22519" s="294"/>
      <c r="D22519" s="294"/>
      <c r="E22519" s="294"/>
      <c r="F22519" s="294"/>
    </row>
    <row r="22520">
      <c r="A22520" s="294"/>
      <c r="B22520" s="294"/>
      <c r="C22520" s="294"/>
      <c r="D22520" s="294"/>
      <c r="E22520" s="294"/>
      <c r="F22520" s="294"/>
    </row>
    <row r="22521">
      <c r="A22521" s="294" t="s">
        <v>22281</v>
      </c>
      <c r="B22521" s="294"/>
      <c r="C22521" s="294"/>
      <c r="D22521" s="294"/>
      <c r="E22521" s="294"/>
      <c r="F22521" s="294"/>
    </row>
    <row r="22522">
      <c r="A22522" s="294"/>
      <c r="B22522" s="294"/>
      <c r="C22522" s="294"/>
      <c r="D22522" s="294"/>
      <c r="E22522" s="294"/>
      <c r="F22522" s="294"/>
    </row>
    <row r="22523">
      <c r="A22523" s="294" t="s">
        <v>35376</v>
      </c>
      <c r="B22523" s="294"/>
      <c r="C22523" s="294"/>
      <c r="D22523" s="294"/>
      <c r="E22523" s="294"/>
      <c r="F22523" s="294"/>
    </row>
    <row r="22524">
      <c r="A22524" s="294" t="s">
        <v>35377</v>
      </c>
      <c r="B22524" s="294"/>
      <c r="C22524" s="294"/>
      <c r="D22524" s="294"/>
      <c r="E22524" s="294"/>
      <c r="F22524" s="294"/>
    </row>
    <row r="22525">
      <c r="A22525" s="294" t="s">
        <v>26070</v>
      </c>
      <c r="B22525" s="294"/>
      <c r="C22525" s="294"/>
      <c r="D22525" s="294"/>
      <c r="E22525" s="294"/>
      <c r="F22525" s="294"/>
    </row>
    <row r="22526">
      <c r="A22526" s="294" t="s">
        <v>35378</v>
      </c>
      <c r="B22526" s="294"/>
      <c r="C22526" s="294"/>
      <c r="D22526" s="294"/>
      <c r="E22526" s="294"/>
      <c r="F22526" s="294"/>
    </row>
    <row r="22527">
      <c r="A22527" s="294" t="s">
        <v>35379</v>
      </c>
      <c r="B22527" s="294"/>
      <c r="C22527" s="294"/>
      <c r="D22527" s="294"/>
      <c r="E22527" s="294"/>
      <c r="F22527" s="294"/>
    </row>
    <row r="22528">
      <c r="A22528" s="294" t="s">
        <v>35380</v>
      </c>
      <c r="B22528" s="294"/>
      <c r="C22528" s="294"/>
      <c r="D22528" s="294"/>
      <c r="E22528" s="294"/>
      <c r="F22528" s="294"/>
    </row>
    <row r="22529">
      <c r="A22529" s="294" t="s">
        <v>35381</v>
      </c>
      <c r="B22529" s="294"/>
      <c r="C22529" s="294"/>
      <c r="D22529" s="294"/>
      <c r="E22529" s="294"/>
      <c r="F22529" s="294"/>
    </row>
    <row r="22530">
      <c r="A22530" s="294" t="s">
        <v>35382</v>
      </c>
      <c r="B22530" s="294"/>
      <c r="C22530" s="294"/>
      <c r="D22530" s="294"/>
      <c r="E22530" s="294"/>
      <c r="F22530" s="294"/>
    </row>
    <row r="22531">
      <c r="A22531" s="294"/>
      <c r="B22531" s="294"/>
      <c r="C22531" s="294"/>
      <c r="D22531" s="294"/>
      <c r="E22531" s="294"/>
      <c r="F22531" s="294"/>
    </row>
    <row r="22532">
      <c r="A22532" s="294" t="s">
        <v>21442</v>
      </c>
      <c r="B22532" s="294"/>
      <c r="C22532" s="294"/>
      <c r="D22532" s="294"/>
      <c r="E22532" s="294"/>
      <c r="F22532" s="294"/>
    </row>
    <row r="22533">
      <c r="A22533" s="294"/>
      <c r="B22533" s="294"/>
      <c r="C22533" s="294"/>
      <c r="D22533" s="294"/>
      <c r="E22533" s="294"/>
      <c r="F22533" s="294"/>
    </row>
    <row r="22534">
      <c r="A22534" s="294" t="s">
        <v>33769</v>
      </c>
      <c r="B22534" s="294"/>
      <c r="C22534" s="294"/>
      <c r="D22534" s="294"/>
      <c r="E22534" s="294"/>
      <c r="F22534" s="294"/>
    </row>
    <row r="22535">
      <c r="A22535" s="294" t="s">
        <v>35383</v>
      </c>
      <c r="B22535" s="294"/>
      <c r="C22535" s="294"/>
      <c r="D22535" s="294"/>
      <c r="E22535" s="294"/>
      <c r="F22535" s="294"/>
    </row>
    <row r="22536">
      <c r="A22536" s="294" t="s">
        <v>35384</v>
      </c>
      <c r="B22536" s="294"/>
      <c r="C22536" s="294"/>
      <c r="D22536" s="294"/>
      <c r="E22536" s="294"/>
      <c r="F22536" s="294"/>
    </row>
    <row r="22537">
      <c r="A22537" s="294" t="s">
        <v>35385</v>
      </c>
      <c r="B22537" s="294"/>
      <c r="C22537" s="294"/>
      <c r="D22537" s="294"/>
      <c r="E22537" s="294"/>
      <c r="F22537" s="294"/>
    </row>
    <row r="22538">
      <c r="A22538" s="294" t="s">
        <v>35386</v>
      </c>
      <c r="B22538" s="294"/>
      <c r="C22538" s="294"/>
      <c r="D22538" s="294"/>
      <c r="E22538" s="294"/>
      <c r="F22538" s="294"/>
    </row>
    <row r="22539">
      <c r="A22539" s="294" t="s">
        <v>35387</v>
      </c>
      <c r="B22539" s="294"/>
      <c r="C22539" s="294"/>
      <c r="D22539" s="294"/>
      <c r="E22539" s="294"/>
      <c r="F22539" s="294"/>
    </row>
    <row r="22540">
      <c r="A22540" s="294"/>
      <c r="B22540" s="294"/>
      <c r="C22540" s="294"/>
      <c r="D22540" s="294"/>
      <c r="E22540" s="294"/>
      <c r="F22540" s="294"/>
    </row>
    <row r="22541">
      <c r="A22541" s="294" t="s">
        <v>21344</v>
      </c>
      <c r="B22541" s="294"/>
      <c r="C22541" s="294"/>
      <c r="D22541" s="294"/>
      <c r="E22541" s="294"/>
      <c r="F22541" s="294"/>
    </row>
    <row r="22542">
      <c r="A22542" s="294" t="s">
        <v>25548</v>
      </c>
      <c r="B22542" s="294"/>
      <c r="C22542" s="294"/>
      <c r="D22542" s="294"/>
      <c r="E22542" s="294"/>
      <c r="F22542" s="294"/>
    </row>
    <row r="22543">
      <c r="A22543" s="294"/>
      <c r="B22543" s="294"/>
      <c r="C22543" s="294"/>
      <c r="D22543" s="294"/>
      <c r="E22543" s="294"/>
      <c r="F22543" s="294"/>
    </row>
    <row r="22544">
      <c r="A22544" s="294" t="s">
        <v>35388</v>
      </c>
      <c r="B22544" s="294"/>
      <c r="C22544" s="294"/>
      <c r="D22544" s="294"/>
      <c r="E22544" s="294"/>
      <c r="F22544" s="294"/>
    </row>
    <row r="22545">
      <c r="A22545" s="294" t="s">
        <v>24479</v>
      </c>
      <c r="B22545" s="294"/>
      <c r="C22545" s="294"/>
      <c r="D22545" s="294"/>
      <c r="E22545" s="294"/>
      <c r="F22545" s="294"/>
    </row>
    <row r="22546">
      <c r="A22546" s="294" t="s">
        <v>35389</v>
      </c>
      <c r="B22546" s="294"/>
      <c r="C22546" s="294"/>
      <c r="D22546" s="294"/>
      <c r="E22546" s="294"/>
      <c r="F22546" s="294"/>
    </row>
    <row r="22547">
      <c r="A22547" s="294" t="s">
        <v>35390</v>
      </c>
      <c r="B22547" s="294"/>
      <c r="C22547" s="294"/>
      <c r="D22547" s="294"/>
      <c r="E22547" s="294"/>
      <c r="F22547" s="294"/>
    </row>
    <row r="22548">
      <c r="A22548" s="294"/>
      <c r="B22548" s="294"/>
      <c r="C22548" s="294"/>
      <c r="D22548" s="294"/>
      <c r="E22548" s="294"/>
      <c r="F22548" s="294"/>
    </row>
    <row r="22549">
      <c r="A22549" s="294" t="s">
        <v>22156</v>
      </c>
      <c r="B22549" s="294"/>
      <c r="C22549" s="294"/>
      <c r="D22549" s="294"/>
      <c r="E22549" s="294"/>
      <c r="F22549" s="294"/>
    </row>
    <row r="22550">
      <c r="A22550" s="294"/>
      <c r="B22550" s="294"/>
      <c r="C22550" s="294"/>
      <c r="D22550" s="294"/>
      <c r="E22550" s="294"/>
      <c r="F22550" s="294"/>
    </row>
    <row r="22551">
      <c r="A22551" s="294" t="s">
        <v>24486</v>
      </c>
      <c r="B22551" s="294"/>
      <c r="C22551" s="294"/>
      <c r="D22551" s="294"/>
      <c r="E22551" s="294"/>
      <c r="F22551" s="294"/>
    </row>
    <row r="22552">
      <c r="A22552" s="294" t="s">
        <v>35391</v>
      </c>
      <c r="B22552" s="294"/>
      <c r="C22552" s="294"/>
      <c r="D22552" s="294"/>
      <c r="E22552" s="294"/>
      <c r="F22552" s="294"/>
    </row>
    <row r="22553">
      <c r="A22553" s="294" t="s">
        <v>35392</v>
      </c>
      <c r="B22553" s="294"/>
      <c r="C22553" s="294"/>
      <c r="D22553" s="294"/>
      <c r="E22553" s="294"/>
      <c r="F22553" s="294"/>
    </row>
    <row r="22554">
      <c r="A22554" s="294" t="s">
        <v>35393</v>
      </c>
      <c r="B22554" s="294"/>
      <c r="C22554" s="294"/>
      <c r="D22554" s="294"/>
      <c r="E22554" s="294"/>
      <c r="F22554" s="294"/>
    </row>
    <row r="22555">
      <c r="A22555" s="294"/>
      <c r="B22555" s="294"/>
      <c r="C22555" s="294"/>
      <c r="D22555" s="294"/>
      <c r="E22555" s="294"/>
      <c r="F22555" s="294"/>
    </row>
    <row r="22556">
      <c r="A22556" s="294" t="s">
        <v>22496</v>
      </c>
      <c r="B22556" s="294"/>
      <c r="C22556" s="294"/>
      <c r="D22556" s="294"/>
      <c r="E22556" s="294"/>
      <c r="F22556" s="294"/>
    </row>
    <row r="22557">
      <c r="A22557" s="294"/>
      <c r="B22557" s="294"/>
      <c r="C22557" s="294"/>
      <c r="D22557" s="294"/>
      <c r="E22557" s="294"/>
      <c r="F22557" s="294"/>
    </row>
    <row r="22558">
      <c r="A22558" s="294" t="s">
        <v>35394</v>
      </c>
      <c r="B22558" s="294"/>
      <c r="C22558" s="294"/>
      <c r="D22558" s="294"/>
      <c r="E22558" s="294"/>
      <c r="F22558" s="294"/>
    </row>
    <row r="22559">
      <c r="A22559" s="294" t="s">
        <v>35395</v>
      </c>
      <c r="B22559" s="294"/>
      <c r="C22559" s="294"/>
      <c r="D22559" s="294"/>
      <c r="E22559" s="294"/>
      <c r="F22559" s="294"/>
    </row>
    <row r="22560">
      <c r="A22560" s="294" t="s">
        <v>35396</v>
      </c>
      <c r="B22560" s="294"/>
      <c r="C22560" s="294"/>
      <c r="D22560" s="294"/>
      <c r="E22560" s="294"/>
      <c r="F22560" s="294"/>
    </row>
    <row r="22561">
      <c r="A22561" s="294" t="s">
        <v>35397</v>
      </c>
      <c r="B22561" s="294"/>
      <c r="C22561" s="294"/>
      <c r="D22561" s="294"/>
      <c r="E22561" s="294"/>
      <c r="F22561" s="294"/>
    </row>
    <row r="22562">
      <c r="A22562" s="294" t="s">
        <v>35398</v>
      </c>
      <c r="B22562" s="294"/>
      <c r="C22562" s="294"/>
      <c r="D22562" s="294"/>
      <c r="E22562" s="294"/>
      <c r="F22562" s="294"/>
    </row>
    <row r="22563">
      <c r="A22563" s="294" t="s">
        <v>35399</v>
      </c>
      <c r="B22563" s="294"/>
      <c r="C22563" s="294"/>
      <c r="D22563" s="294"/>
      <c r="E22563" s="294"/>
      <c r="F22563" s="294"/>
    </row>
    <row r="22564">
      <c r="A22564" s="294" t="s">
        <v>23714</v>
      </c>
      <c r="B22564" s="294"/>
      <c r="C22564" s="294"/>
      <c r="D22564" s="294"/>
      <c r="E22564" s="294"/>
      <c r="F22564" s="294"/>
    </row>
    <row r="22565">
      <c r="A22565" s="294" t="s">
        <v>35400</v>
      </c>
      <c r="B22565" s="294"/>
      <c r="C22565" s="294"/>
      <c r="D22565" s="294"/>
      <c r="E22565" s="294"/>
      <c r="F22565" s="294"/>
    </row>
    <row r="22566">
      <c r="A22566" s="294" t="s">
        <v>35401</v>
      </c>
      <c r="B22566" s="294"/>
      <c r="C22566" s="294"/>
      <c r="D22566" s="294"/>
      <c r="E22566" s="294"/>
      <c r="F22566" s="294"/>
    </row>
    <row r="22567">
      <c r="A22567" s="294" t="s">
        <v>35402</v>
      </c>
      <c r="B22567" s="294"/>
      <c r="C22567" s="294"/>
      <c r="D22567" s="294"/>
      <c r="E22567" s="294"/>
      <c r="F22567" s="294"/>
    </row>
    <row r="22568">
      <c r="A22568" s="294"/>
      <c r="B22568" s="294"/>
      <c r="C22568" s="294"/>
      <c r="D22568" s="294"/>
      <c r="E22568" s="294"/>
      <c r="F22568" s="294"/>
    </row>
    <row r="22569">
      <c r="A22569" s="294" t="s">
        <v>28124</v>
      </c>
      <c r="B22569" s="294"/>
      <c r="C22569" s="294"/>
      <c r="D22569" s="294"/>
      <c r="E22569" s="294"/>
      <c r="F22569" s="294"/>
    </row>
    <row r="22570">
      <c r="A22570" s="294" t="s">
        <v>35429</v>
      </c>
      <c r="B22570" s="294"/>
      <c r="C22570" s="294"/>
      <c r="D22570" s="294"/>
      <c r="E22570" s="294"/>
      <c r="F22570" s="294"/>
    </row>
    <row r="22571">
      <c r="A22571" s="294" t="s">
        <v>21618</v>
      </c>
      <c r="B22571" s="294"/>
      <c r="C22571" s="294"/>
      <c r="D22571" s="294"/>
      <c r="E22571" s="294"/>
      <c r="F22571" s="294"/>
    </row>
    <row r="22572">
      <c r="A22572" s="294"/>
      <c r="B22572" s="294"/>
      <c r="C22572" s="294"/>
      <c r="D22572" s="294"/>
      <c r="E22572" s="294"/>
      <c r="F22572" s="294"/>
    </row>
    <row r="22573">
      <c r="A22573" s="294" t="s">
        <v>35430</v>
      </c>
      <c r="B22573" s="294"/>
      <c r="C22573" s="294"/>
      <c r="D22573" s="294"/>
      <c r="E22573" s="294"/>
      <c r="F22573" s="294"/>
    </row>
    <row r="22574">
      <c r="A22574" s="294" t="s">
        <v>35431</v>
      </c>
      <c r="B22574" s="294"/>
      <c r="C22574" s="294"/>
      <c r="D22574" s="294"/>
      <c r="E22574" s="294"/>
      <c r="F22574" s="294"/>
    </row>
    <row r="22575">
      <c r="A22575" s="294"/>
      <c r="B22575" s="294"/>
      <c r="C22575" s="294"/>
      <c r="D22575" s="294"/>
      <c r="E22575" s="294"/>
      <c r="F22575" s="294"/>
    </row>
    <row r="22576">
      <c r="A22576" s="294" t="s">
        <v>22512</v>
      </c>
      <c r="B22576" s="294"/>
      <c r="C22576" s="294"/>
      <c r="D22576" s="294"/>
      <c r="E22576" s="294"/>
      <c r="F22576" s="294"/>
    </row>
    <row r="22577">
      <c r="A22577" s="294" t="s">
        <v>26296</v>
      </c>
      <c r="B22577" s="294"/>
      <c r="C22577" s="294"/>
      <c r="D22577" s="294"/>
      <c r="E22577" s="294"/>
      <c r="F22577" s="294"/>
    </row>
    <row r="22578">
      <c r="A22578" s="294"/>
      <c r="B22578" s="294"/>
      <c r="C22578" s="294"/>
      <c r="D22578" s="294"/>
      <c r="E22578" s="294"/>
      <c r="F22578" s="294"/>
    </row>
    <row r="22579">
      <c r="A22579" s="294" t="s">
        <v>35432</v>
      </c>
      <c r="B22579" s="294"/>
      <c r="C22579" s="294"/>
      <c r="D22579" s="294"/>
      <c r="E22579" s="294"/>
      <c r="F22579" s="294"/>
    </row>
    <row r="22580">
      <c r="A22580" s="294" t="s">
        <v>23234</v>
      </c>
      <c r="B22580" s="294"/>
      <c r="C22580" s="294"/>
      <c r="D22580" s="294"/>
      <c r="E22580" s="294"/>
      <c r="F22580" s="294"/>
    </row>
    <row r="22581">
      <c r="A22581" s="294" t="s">
        <v>35433</v>
      </c>
      <c r="B22581" s="294"/>
      <c r="C22581" s="294"/>
      <c r="D22581" s="294"/>
      <c r="E22581" s="294"/>
      <c r="F22581" s="294"/>
    </row>
    <row r="22582">
      <c r="A22582" s="294" t="s">
        <v>35434</v>
      </c>
      <c r="B22582" s="294"/>
      <c r="C22582" s="294"/>
      <c r="D22582" s="294"/>
      <c r="E22582" s="294"/>
      <c r="F22582" s="294"/>
    </row>
    <row r="22583">
      <c r="A22583" s="294" t="s">
        <v>35435</v>
      </c>
      <c r="B22583" s="294"/>
      <c r="C22583" s="294"/>
      <c r="D22583" s="294"/>
      <c r="E22583" s="294"/>
      <c r="F22583" s="294"/>
    </row>
    <row r="22584">
      <c r="A22584" s="294"/>
      <c r="B22584" s="294"/>
      <c r="C22584" s="294"/>
      <c r="D22584" s="294"/>
      <c r="E22584" s="294"/>
      <c r="F22584" s="294"/>
    </row>
    <row r="22585">
      <c r="A22585" s="294" t="s">
        <v>23148</v>
      </c>
      <c r="B22585" s="294"/>
      <c r="C22585" s="294"/>
      <c r="D22585" s="294"/>
      <c r="E22585" s="294"/>
      <c r="F22585" s="294"/>
    </row>
    <row r="22586">
      <c r="A22586" s="294" t="s">
        <v>27629</v>
      </c>
      <c r="B22586" s="294"/>
      <c r="C22586" s="294"/>
      <c r="D22586" s="294"/>
      <c r="E22586" s="294"/>
      <c r="F22586" s="294"/>
    </row>
    <row r="22587">
      <c r="A22587" s="294"/>
      <c r="B22587" s="294"/>
      <c r="C22587" s="294"/>
      <c r="D22587" s="294"/>
      <c r="E22587" s="294"/>
      <c r="F22587" s="294"/>
    </row>
    <row r="22588">
      <c r="A22588" s="294" t="str">
        <f>ARRAY_CONSTRAIN(ARRAYFORMULA(-Ati kshudha(excessive hunger)), 1, 1)</f>
        <v>#ERROR!</v>
      </c>
      <c r="B22588" s="294"/>
      <c r="C22588" s="294"/>
      <c r="D22588" s="294"/>
      <c r="E22588" s="294"/>
      <c r="F22588" s="294"/>
    </row>
    <row r="22589">
      <c r="A22589" s="294" t="s">
        <v>35436</v>
      </c>
      <c r="B22589" s="294"/>
      <c r="C22589" s="294"/>
      <c r="D22589" s="294"/>
      <c r="E22589" s="294"/>
      <c r="F22589" s="294"/>
    </row>
    <row r="22590">
      <c r="A22590" s="294" t="s">
        <v>35437</v>
      </c>
      <c r="B22590" s="294"/>
      <c r="C22590" s="294"/>
      <c r="D22590" s="294"/>
      <c r="E22590" s="294"/>
      <c r="F22590" s="294"/>
    </row>
    <row r="22591">
      <c r="A22591" s="294" t="s">
        <v>35438</v>
      </c>
      <c r="B22591" s="294"/>
      <c r="C22591" s="294"/>
      <c r="D22591" s="294"/>
      <c r="E22591" s="294"/>
      <c r="F22591" s="294"/>
    </row>
    <row r="22592">
      <c r="A22592" s="294" t="s">
        <v>35439</v>
      </c>
      <c r="B22592" s="294"/>
      <c r="C22592" s="294"/>
      <c r="D22592" s="294"/>
      <c r="E22592" s="294"/>
      <c r="F22592" s="294"/>
    </row>
    <row r="22593">
      <c r="A22593" s="294"/>
      <c r="B22593" s="294"/>
      <c r="C22593" s="294"/>
      <c r="D22593" s="294"/>
      <c r="E22593" s="294"/>
      <c r="F22593" s="294"/>
    </row>
    <row r="22594">
      <c r="A22594" s="294" t="s">
        <v>21945</v>
      </c>
      <c r="B22594" s="294"/>
      <c r="C22594" s="294"/>
      <c r="D22594" s="294"/>
      <c r="E22594" s="294"/>
      <c r="F22594" s="294"/>
    </row>
    <row r="22595">
      <c r="A22595" s="294" t="s">
        <v>22618</v>
      </c>
      <c r="B22595" s="294"/>
      <c r="C22595" s="294"/>
      <c r="D22595" s="294"/>
      <c r="E22595" s="294"/>
      <c r="F22595" s="294"/>
    </row>
    <row r="22596">
      <c r="A22596" s="294"/>
      <c r="B22596" s="294"/>
      <c r="C22596" s="294"/>
      <c r="D22596" s="294"/>
      <c r="E22596" s="294"/>
      <c r="F22596" s="294"/>
    </row>
    <row r="22597">
      <c r="A22597" s="294" t="s">
        <v>35440</v>
      </c>
      <c r="B22597" s="294"/>
      <c r="C22597" s="294"/>
      <c r="D22597" s="294"/>
      <c r="E22597" s="294"/>
      <c r="F22597" s="294"/>
    </row>
    <row r="22598">
      <c r="A22598" s="294" t="s">
        <v>35441</v>
      </c>
      <c r="B22598" s="294"/>
      <c r="C22598" s="294"/>
      <c r="D22598" s="294"/>
      <c r="E22598" s="294"/>
      <c r="F22598" s="294"/>
    </row>
    <row r="22599">
      <c r="A22599" s="294" t="s">
        <v>35442</v>
      </c>
      <c r="B22599" s="294"/>
      <c r="C22599" s="294"/>
      <c r="D22599" s="294"/>
      <c r="E22599" s="294"/>
      <c r="F22599" s="294"/>
    </row>
    <row r="22600">
      <c r="A22600" s="294" t="s">
        <v>35443</v>
      </c>
      <c r="B22600" s="294"/>
      <c r="C22600" s="294"/>
      <c r="D22600" s="294"/>
      <c r="E22600" s="294"/>
      <c r="F22600" s="294"/>
    </row>
    <row r="22601">
      <c r="A22601" s="294" t="s">
        <v>35444</v>
      </c>
      <c r="B22601" s="294"/>
      <c r="C22601" s="294"/>
      <c r="D22601" s="294"/>
      <c r="E22601" s="294"/>
      <c r="F22601" s="294"/>
    </row>
    <row r="22602">
      <c r="A22602" s="294" t="s">
        <v>35445</v>
      </c>
      <c r="B22602" s="294"/>
      <c r="C22602" s="294"/>
      <c r="D22602" s="294"/>
      <c r="E22602" s="294"/>
      <c r="F22602" s="294"/>
    </row>
    <row r="22603">
      <c r="A22603" s="294"/>
      <c r="B22603" s="294"/>
      <c r="C22603" s="294"/>
      <c r="D22603" s="294"/>
      <c r="E22603" s="294"/>
      <c r="F22603" s="294"/>
    </row>
    <row r="22604">
      <c r="A22604" s="294"/>
      <c r="B22604" s="294"/>
      <c r="C22604" s="294"/>
      <c r="D22604" s="294"/>
      <c r="E22604" s="294"/>
      <c r="F22604" s="294"/>
    </row>
    <row r="22605">
      <c r="A22605" s="294" t="s">
        <v>21401</v>
      </c>
      <c r="B22605" s="294"/>
      <c r="C22605" s="294"/>
      <c r="D22605" s="294"/>
      <c r="E22605" s="294"/>
      <c r="F22605" s="294"/>
    </row>
    <row r="22606">
      <c r="A22606" s="294"/>
      <c r="B22606" s="294"/>
      <c r="C22606" s="294"/>
      <c r="D22606" s="294"/>
      <c r="E22606" s="294"/>
      <c r="F22606" s="294"/>
    </row>
    <row r="22607">
      <c r="A22607" s="294" t="s">
        <v>35446</v>
      </c>
      <c r="B22607" s="294"/>
      <c r="C22607" s="294"/>
      <c r="D22607" s="294"/>
      <c r="E22607" s="294"/>
      <c r="F22607" s="294"/>
    </row>
    <row r="22608">
      <c r="A22608" s="294" t="s">
        <v>35447</v>
      </c>
      <c r="B22608" s="294"/>
      <c r="C22608" s="294"/>
      <c r="D22608" s="294"/>
      <c r="E22608" s="294"/>
      <c r="F22608" s="294"/>
    </row>
    <row r="22609">
      <c r="A22609" s="294" t="s">
        <v>35448</v>
      </c>
      <c r="B22609" s="294"/>
      <c r="C22609" s="294"/>
      <c r="D22609" s="294"/>
      <c r="E22609" s="294"/>
      <c r="F22609" s="294"/>
    </row>
    <row r="22610">
      <c r="A22610" s="294" t="s">
        <v>35449</v>
      </c>
      <c r="B22610" s="294"/>
      <c r="C22610" s="294"/>
      <c r="D22610" s="294"/>
      <c r="E22610" s="294"/>
      <c r="F22610" s="294"/>
    </row>
    <row r="22611">
      <c r="A22611" s="294" t="s">
        <v>35450</v>
      </c>
      <c r="B22611" s="294"/>
      <c r="C22611" s="294"/>
      <c r="D22611" s="294"/>
      <c r="E22611" s="294"/>
      <c r="F22611" s="294"/>
    </row>
    <row r="22612">
      <c r="A22612" s="294" t="s">
        <v>35451</v>
      </c>
      <c r="B22612" s="294"/>
      <c r="C22612" s="294"/>
      <c r="D22612" s="294"/>
      <c r="E22612" s="294"/>
      <c r="F22612" s="294"/>
    </row>
    <row r="22613">
      <c r="A22613" s="294" t="s">
        <v>35452</v>
      </c>
      <c r="B22613" s="294"/>
      <c r="C22613" s="294"/>
      <c r="D22613" s="294"/>
      <c r="E22613" s="294"/>
      <c r="F22613" s="294"/>
    </row>
    <row r="22614">
      <c r="A22614" s="294" t="s">
        <v>35453</v>
      </c>
      <c r="B22614" s="294"/>
      <c r="C22614" s="294"/>
      <c r="D22614" s="294"/>
      <c r="E22614" s="294"/>
      <c r="F22614" s="294"/>
    </row>
    <row r="22615">
      <c r="A22615" s="294"/>
      <c r="B22615" s="294"/>
      <c r="C22615" s="294"/>
      <c r="D22615" s="294"/>
      <c r="E22615" s="294"/>
      <c r="F22615" s="294"/>
    </row>
    <row r="22616">
      <c r="A22616" s="294" t="s">
        <v>21407</v>
      </c>
      <c r="B22616" s="294"/>
      <c r="C22616" s="294"/>
      <c r="D22616" s="294"/>
      <c r="E22616" s="294"/>
      <c r="F22616" s="294"/>
    </row>
    <row r="22617">
      <c r="A22617" s="294"/>
      <c r="B22617" s="294"/>
      <c r="C22617" s="294"/>
      <c r="D22617" s="294"/>
      <c r="E22617" s="294"/>
      <c r="F22617" s="294"/>
    </row>
    <row r="22618">
      <c r="A22618" s="294" t="s">
        <v>35454</v>
      </c>
      <c r="B22618" s="294"/>
      <c r="C22618" s="294"/>
      <c r="D22618" s="294"/>
      <c r="E22618" s="294"/>
      <c r="F22618" s="294"/>
    </row>
    <row r="22619">
      <c r="A22619" s="294" t="s">
        <v>35455</v>
      </c>
      <c r="B22619" s="294"/>
      <c r="C22619" s="294"/>
      <c r="D22619" s="294"/>
      <c r="E22619" s="294"/>
      <c r="F22619" s="294"/>
    </row>
    <row r="22620">
      <c r="A22620" s="294" t="s">
        <v>35456</v>
      </c>
      <c r="B22620" s="294"/>
      <c r="C22620" s="294"/>
      <c r="D22620" s="294"/>
      <c r="E22620" s="294"/>
      <c r="F22620" s="294"/>
    </row>
    <row r="22621">
      <c r="A22621" s="294" t="s">
        <v>34367</v>
      </c>
      <c r="B22621" s="294"/>
      <c r="C22621" s="294"/>
      <c r="D22621" s="294"/>
      <c r="E22621" s="294"/>
      <c r="F22621" s="294"/>
    </row>
    <row r="22622">
      <c r="A22622" s="294" t="s">
        <v>21403</v>
      </c>
      <c r="B22622" s="294"/>
      <c r="C22622" s="294"/>
      <c r="D22622" s="294"/>
      <c r="E22622" s="294"/>
      <c r="F22622" s="294"/>
    </row>
    <row r="22623">
      <c r="A22623" s="294" t="s">
        <v>33461</v>
      </c>
      <c r="B22623" s="294"/>
      <c r="C22623" s="294"/>
      <c r="D22623" s="294"/>
      <c r="E22623" s="294"/>
      <c r="F22623" s="294"/>
    </row>
    <row r="22624">
      <c r="A22624" s="294" t="s">
        <v>35457</v>
      </c>
      <c r="B22624" s="294"/>
      <c r="C22624" s="294"/>
      <c r="D22624" s="294"/>
      <c r="E22624" s="294"/>
      <c r="F22624" s="294"/>
    </row>
    <row r="22625">
      <c r="A22625" s="294" t="s">
        <v>35458</v>
      </c>
      <c r="B22625" s="294"/>
      <c r="C22625" s="294"/>
      <c r="D22625" s="294"/>
      <c r="E22625" s="294"/>
      <c r="F22625" s="294"/>
    </row>
    <row r="22626">
      <c r="A22626" s="294" t="s">
        <v>35459</v>
      </c>
      <c r="B22626" s="294"/>
      <c r="C22626" s="294"/>
      <c r="D22626" s="294"/>
      <c r="E22626" s="294"/>
      <c r="F22626" s="294"/>
    </row>
    <row r="22627">
      <c r="A22627" s="294" t="s">
        <v>35460</v>
      </c>
      <c r="B22627" s="294"/>
      <c r="C22627" s="294"/>
      <c r="D22627" s="294"/>
      <c r="E22627" s="294"/>
      <c r="F22627" s="294"/>
    </row>
    <row r="22628">
      <c r="A22628" s="294" t="s">
        <v>35461</v>
      </c>
      <c r="B22628" s="294"/>
      <c r="C22628" s="294"/>
      <c r="D22628" s="294"/>
      <c r="E22628" s="294"/>
      <c r="F22628" s="294"/>
    </row>
    <row r="22629">
      <c r="A22629" s="294" t="s">
        <v>35462</v>
      </c>
      <c r="B22629" s="294"/>
      <c r="C22629" s="294"/>
      <c r="D22629" s="294"/>
      <c r="E22629" s="294"/>
      <c r="F22629" s="294"/>
    </row>
    <row r="22630">
      <c r="A22630" s="294" t="s">
        <v>35463</v>
      </c>
      <c r="B22630" s="294"/>
      <c r="C22630" s="294"/>
      <c r="D22630" s="294"/>
      <c r="E22630" s="294"/>
      <c r="F22630" s="294"/>
    </row>
    <row r="22631">
      <c r="A22631" s="294" t="s">
        <v>35464</v>
      </c>
      <c r="B22631" s="294"/>
      <c r="C22631" s="294"/>
      <c r="D22631" s="294"/>
      <c r="E22631" s="294"/>
      <c r="F22631" s="294"/>
    </row>
    <row r="22632">
      <c r="A22632" s="294" t="s">
        <v>35465</v>
      </c>
      <c r="B22632" s="294"/>
      <c r="C22632" s="294"/>
      <c r="D22632" s="294"/>
      <c r="E22632" s="294"/>
      <c r="F22632" s="294"/>
    </row>
    <row r="22633">
      <c r="A22633" s="294" t="s">
        <v>35466</v>
      </c>
      <c r="B22633" s="294"/>
      <c r="C22633" s="294"/>
      <c r="D22633" s="294"/>
      <c r="E22633" s="294"/>
      <c r="F22633" s="294"/>
    </row>
    <row r="22634">
      <c r="A22634" s="294"/>
      <c r="B22634" s="294"/>
      <c r="C22634" s="294"/>
      <c r="D22634" s="294"/>
      <c r="E22634" s="294"/>
      <c r="F22634" s="294"/>
    </row>
    <row r="22635">
      <c r="A22635" s="294" t="s">
        <v>21990</v>
      </c>
      <c r="B22635" s="294"/>
      <c r="C22635" s="294"/>
      <c r="D22635" s="294"/>
      <c r="E22635" s="294"/>
      <c r="F22635" s="294"/>
    </row>
    <row r="22636">
      <c r="A22636" s="294"/>
      <c r="B22636" s="294"/>
      <c r="C22636" s="294"/>
      <c r="D22636" s="294"/>
      <c r="E22636" s="294"/>
      <c r="F22636" s="294"/>
    </row>
    <row r="22637">
      <c r="A22637" s="294" t="s">
        <v>34811</v>
      </c>
      <c r="B22637" s="294" t="s">
        <v>35467</v>
      </c>
      <c r="C22637" s="294"/>
      <c r="D22637" s="294"/>
      <c r="E22637" s="294"/>
      <c r="F22637" s="294"/>
    </row>
    <row r="22638">
      <c r="A22638" s="294" t="s">
        <v>35468</v>
      </c>
      <c r="B22638" s="294" t="s">
        <v>35469</v>
      </c>
      <c r="C22638" s="294"/>
      <c r="D22638" s="294"/>
      <c r="E22638" s="294"/>
      <c r="F22638" s="294"/>
    </row>
    <row r="22639">
      <c r="A22639" s="294" t="s">
        <v>35470</v>
      </c>
      <c r="B22639" s="294" t="s">
        <v>35471</v>
      </c>
      <c r="C22639" s="294"/>
      <c r="D22639" s="294"/>
      <c r="E22639" s="294"/>
      <c r="F22639" s="294"/>
    </row>
    <row r="22640">
      <c r="A22640" s="294" t="s">
        <v>35472</v>
      </c>
      <c r="B22640" s="294" t="s">
        <v>35473</v>
      </c>
      <c r="C22640" s="294"/>
      <c r="D22640" s="294"/>
      <c r="E22640" s="294"/>
      <c r="F22640" s="294"/>
    </row>
    <row r="22641">
      <c r="A22641" s="294" t="s">
        <v>32126</v>
      </c>
      <c r="B22641" s="294" t="s">
        <v>35474</v>
      </c>
      <c r="C22641" s="294"/>
      <c r="D22641" s="294"/>
      <c r="E22641" s="294"/>
      <c r="F22641" s="294"/>
    </row>
    <row r="22642">
      <c r="A22642" s="294" t="s">
        <v>35475</v>
      </c>
      <c r="B22642" s="294" t="s">
        <v>35476</v>
      </c>
      <c r="C22642" s="294"/>
      <c r="D22642" s="294"/>
      <c r="E22642" s="294"/>
      <c r="F22642" s="294"/>
    </row>
    <row r="22643">
      <c r="A22643" s="294" t="s">
        <v>35477</v>
      </c>
      <c r="B22643" s="294" t="s">
        <v>35478</v>
      </c>
      <c r="C22643" s="294"/>
      <c r="D22643" s="294"/>
      <c r="E22643" s="294"/>
      <c r="F22643" s="294"/>
    </row>
    <row r="22644">
      <c r="A22644" s="294" t="s">
        <v>35479</v>
      </c>
      <c r="B22644" s="294" t="s">
        <v>35480</v>
      </c>
      <c r="C22644" s="294"/>
      <c r="D22644" s="294"/>
      <c r="E22644" s="294"/>
      <c r="F22644" s="294"/>
    </row>
    <row r="22645">
      <c r="A22645" s="294"/>
      <c r="B22645" s="294"/>
      <c r="C22645" s="294"/>
      <c r="D22645" s="294"/>
      <c r="E22645" s="294"/>
      <c r="F22645" s="294"/>
    </row>
    <row r="22646">
      <c r="A22646" s="294" t="s">
        <v>28124</v>
      </c>
      <c r="B22646" s="294"/>
      <c r="C22646" s="294"/>
      <c r="D22646" s="294"/>
      <c r="E22646" s="294"/>
      <c r="F22646" s="294"/>
    </row>
    <row r="22647">
      <c r="A22647" s="294" t="s">
        <v>35481</v>
      </c>
      <c r="B22647" s="294"/>
      <c r="C22647" s="294"/>
      <c r="D22647" s="294"/>
      <c r="E22647" s="294"/>
      <c r="F22647" s="294"/>
    </row>
    <row r="22648">
      <c r="A22648" s="294" t="s">
        <v>21672</v>
      </c>
      <c r="B22648" s="294"/>
      <c r="C22648" s="294"/>
      <c r="D22648" s="294"/>
      <c r="E22648" s="294"/>
      <c r="F22648" s="294"/>
    </row>
    <row r="22649">
      <c r="A22649" s="294"/>
      <c r="B22649" s="294"/>
      <c r="C22649" s="294"/>
      <c r="D22649" s="294"/>
      <c r="E22649" s="294"/>
      <c r="F22649" s="294"/>
    </row>
    <row r="22650">
      <c r="A22650" s="294" t="s">
        <v>35430</v>
      </c>
      <c r="B22650" s="294"/>
      <c r="C22650" s="294"/>
      <c r="D22650" s="294"/>
      <c r="E22650" s="294"/>
      <c r="F22650" s="294"/>
    </row>
    <row r="22651">
      <c r="A22651" s="294" t="s">
        <v>35431</v>
      </c>
      <c r="B22651" s="294"/>
      <c r="C22651" s="294"/>
      <c r="D22651" s="294"/>
      <c r="E22651" s="294"/>
      <c r="F22651" s="294"/>
    </row>
    <row r="22652">
      <c r="A22652" s="294"/>
      <c r="B22652" s="294"/>
      <c r="C22652" s="294"/>
      <c r="D22652" s="294"/>
      <c r="E22652" s="294"/>
      <c r="F22652" s="294"/>
    </row>
    <row r="22653">
      <c r="A22653" s="294" t="s">
        <v>23007</v>
      </c>
      <c r="B22653" s="294"/>
      <c r="C22653" s="294"/>
      <c r="D22653" s="294"/>
      <c r="E22653" s="294"/>
      <c r="F22653" s="294"/>
    </row>
    <row r="22654">
      <c r="A22654" s="294"/>
      <c r="B22654" s="294"/>
      <c r="C22654" s="294"/>
      <c r="D22654" s="294"/>
      <c r="E22654" s="294"/>
      <c r="F22654" s="294"/>
    </row>
    <row r="22655">
      <c r="A22655" s="294" t="s">
        <v>35482</v>
      </c>
      <c r="B22655" s="294"/>
      <c r="C22655" s="294"/>
      <c r="D22655" s="294"/>
      <c r="E22655" s="294"/>
      <c r="F22655" s="294"/>
    </row>
    <row r="22656">
      <c r="A22656" s="294" t="s">
        <v>35483</v>
      </c>
      <c r="B22656" s="294"/>
      <c r="C22656" s="294"/>
      <c r="D22656" s="294"/>
      <c r="E22656" s="294"/>
      <c r="F22656" s="294"/>
    </row>
    <row r="22657">
      <c r="A22657" s="294" t="s">
        <v>35484</v>
      </c>
      <c r="B22657" s="294"/>
      <c r="C22657" s="294"/>
      <c r="D22657" s="294"/>
      <c r="E22657" s="294"/>
      <c r="F22657" s="294"/>
    </row>
    <row r="22658">
      <c r="A22658" s="294" t="s">
        <v>35485</v>
      </c>
      <c r="B22658" s="294"/>
      <c r="C22658" s="294"/>
      <c r="D22658" s="294"/>
      <c r="E22658" s="294"/>
      <c r="F22658" s="294"/>
    </row>
    <row r="22659">
      <c r="A22659" s="294" t="s">
        <v>35486</v>
      </c>
      <c r="B22659" s="294"/>
      <c r="C22659" s="294"/>
      <c r="D22659" s="294"/>
      <c r="E22659" s="294"/>
      <c r="F22659" s="294"/>
    </row>
    <row r="22660">
      <c r="A22660" s="294"/>
      <c r="B22660" s="294"/>
      <c r="C22660" s="294"/>
      <c r="D22660" s="294"/>
      <c r="E22660" s="294"/>
      <c r="F22660" s="294"/>
    </row>
    <row r="22661">
      <c r="A22661" s="294" t="s">
        <v>22564</v>
      </c>
      <c r="B22661" s="294"/>
      <c r="C22661" s="294"/>
      <c r="D22661" s="294"/>
      <c r="E22661" s="294"/>
      <c r="F22661" s="294"/>
    </row>
    <row r="22662">
      <c r="A22662" s="294" t="s">
        <v>20470</v>
      </c>
      <c r="B22662" s="294"/>
      <c r="C22662" s="294"/>
      <c r="D22662" s="294"/>
      <c r="E22662" s="294"/>
      <c r="F22662" s="294"/>
    </row>
    <row r="22663">
      <c r="A22663" s="294"/>
      <c r="B22663" s="294"/>
      <c r="C22663" s="294"/>
      <c r="D22663" s="294"/>
      <c r="E22663" s="294"/>
      <c r="F22663" s="294"/>
    </row>
    <row r="22664">
      <c r="A22664" s="294" t="s">
        <v>35487</v>
      </c>
      <c r="B22664" s="294"/>
      <c r="C22664" s="294"/>
      <c r="D22664" s="294"/>
      <c r="E22664" s="294"/>
      <c r="F22664" s="294"/>
    </row>
    <row r="22665">
      <c r="A22665" s="294" t="s">
        <v>35488</v>
      </c>
      <c r="B22665" s="294"/>
      <c r="C22665" s="294"/>
      <c r="D22665" s="294"/>
      <c r="E22665" s="294"/>
      <c r="F22665" s="294"/>
    </row>
    <row r="22666">
      <c r="A22666" s="294" t="s">
        <v>35489</v>
      </c>
      <c r="B22666" s="294"/>
      <c r="C22666" s="294"/>
      <c r="D22666" s="294"/>
      <c r="E22666" s="294"/>
      <c r="F22666" s="294"/>
    </row>
    <row r="22667">
      <c r="A22667" s="294" t="s">
        <v>35490</v>
      </c>
      <c r="B22667" s="294"/>
      <c r="C22667" s="294"/>
      <c r="D22667" s="294"/>
      <c r="E22667" s="294"/>
      <c r="F22667" s="294"/>
    </row>
    <row r="22668">
      <c r="A22668" s="294" t="s">
        <v>35491</v>
      </c>
      <c r="B22668" s="294"/>
      <c r="C22668" s="294"/>
      <c r="D22668" s="294"/>
      <c r="E22668" s="294"/>
      <c r="F22668" s="294"/>
    </row>
    <row r="22669">
      <c r="A22669" s="294" t="s">
        <v>35492</v>
      </c>
      <c r="B22669" s="294"/>
      <c r="C22669" s="294"/>
      <c r="D22669" s="294"/>
      <c r="E22669" s="294"/>
      <c r="F22669" s="294"/>
    </row>
    <row r="22670">
      <c r="A22670" s="294" t="s">
        <v>35493</v>
      </c>
      <c r="B22670" s="294"/>
      <c r="C22670" s="294"/>
      <c r="D22670" s="294"/>
      <c r="E22670" s="294"/>
      <c r="F22670" s="294"/>
    </row>
    <row r="22671">
      <c r="A22671" s="294" t="s">
        <v>35494</v>
      </c>
      <c r="B22671" s="294"/>
      <c r="C22671" s="294"/>
      <c r="D22671" s="294"/>
      <c r="E22671" s="294"/>
      <c r="F22671" s="294"/>
    </row>
    <row r="22672">
      <c r="A22672" s="294" t="s">
        <v>35495</v>
      </c>
      <c r="B22672" s="294"/>
      <c r="C22672" s="294"/>
      <c r="D22672" s="294"/>
      <c r="E22672" s="294"/>
      <c r="F22672" s="294"/>
    </row>
    <row r="22673">
      <c r="A22673" s="294"/>
      <c r="B22673" s="294"/>
      <c r="C22673" s="294"/>
      <c r="D22673" s="294"/>
      <c r="E22673" s="294"/>
      <c r="F22673" s="294"/>
    </row>
    <row r="22674">
      <c r="A22674" s="294" t="s">
        <v>28596</v>
      </c>
      <c r="B22674" s="294"/>
      <c r="C22674" s="294"/>
      <c r="D22674" s="294"/>
      <c r="E22674" s="294"/>
      <c r="F22674" s="294"/>
    </row>
    <row r="22675">
      <c r="A22675" s="294"/>
      <c r="B22675" s="294"/>
      <c r="C22675" s="294"/>
      <c r="D22675" s="294"/>
      <c r="E22675" s="294"/>
      <c r="F22675" s="294"/>
    </row>
    <row r="22676">
      <c r="A22676" s="294" t="s">
        <v>35496</v>
      </c>
      <c r="B22676" s="294"/>
      <c r="C22676" s="294"/>
      <c r="D22676" s="294"/>
      <c r="E22676" s="294"/>
      <c r="F22676" s="294"/>
    </row>
    <row r="22677">
      <c r="A22677" s="294" t="s">
        <v>35497</v>
      </c>
      <c r="B22677" s="294"/>
      <c r="C22677" s="294"/>
      <c r="D22677" s="294"/>
      <c r="E22677" s="294"/>
      <c r="F22677" s="294"/>
    </row>
    <row r="22678">
      <c r="A22678" s="294" t="s">
        <v>35498</v>
      </c>
      <c r="B22678" s="294"/>
      <c r="C22678" s="294"/>
      <c r="D22678" s="294"/>
      <c r="E22678" s="294"/>
      <c r="F22678" s="294"/>
    </row>
    <row r="22679">
      <c r="A22679" s="294" t="s">
        <v>35499</v>
      </c>
      <c r="B22679" s="294"/>
      <c r="C22679" s="294"/>
      <c r="D22679" s="294"/>
      <c r="E22679" s="294"/>
      <c r="F22679" s="294"/>
    </row>
    <row r="22680">
      <c r="A22680" s="294" t="s">
        <v>35500</v>
      </c>
      <c r="B22680" s="294"/>
      <c r="C22680" s="294"/>
      <c r="D22680" s="294"/>
      <c r="E22680" s="294"/>
      <c r="F22680" s="294"/>
    </row>
    <row r="22681">
      <c r="A22681" s="294"/>
      <c r="B22681" s="294"/>
      <c r="C22681" s="294"/>
      <c r="D22681" s="294"/>
      <c r="E22681" s="294"/>
      <c r="F22681" s="294"/>
    </row>
    <row r="22682">
      <c r="A22682" s="294" t="s">
        <v>23321</v>
      </c>
      <c r="B22682" s="294"/>
      <c r="C22682" s="294"/>
      <c r="D22682" s="294"/>
      <c r="E22682" s="294"/>
      <c r="F22682" s="294"/>
    </row>
    <row r="22683">
      <c r="A22683" s="294" t="s">
        <v>23767</v>
      </c>
      <c r="B22683" s="294"/>
      <c r="C22683" s="294"/>
      <c r="D22683" s="294"/>
      <c r="E22683" s="294"/>
      <c r="F22683" s="294"/>
    </row>
    <row r="22684">
      <c r="A22684" s="294"/>
      <c r="B22684" s="294"/>
      <c r="C22684" s="294"/>
      <c r="D22684" s="294"/>
      <c r="E22684" s="294"/>
      <c r="F22684" s="294"/>
    </row>
    <row r="22685">
      <c r="A22685" s="294" t="s">
        <v>35501</v>
      </c>
      <c r="B22685" s="294"/>
      <c r="C22685" s="294"/>
      <c r="D22685" s="294"/>
      <c r="E22685" s="294"/>
      <c r="F22685" s="294"/>
    </row>
    <row r="22686">
      <c r="A22686" s="294" t="s">
        <v>35502</v>
      </c>
      <c r="B22686" s="294"/>
      <c r="C22686" s="294"/>
      <c r="D22686" s="294"/>
      <c r="E22686" s="294"/>
      <c r="F22686" s="294"/>
    </row>
    <row r="22687">
      <c r="A22687" s="294" t="s">
        <v>35503</v>
      </c>
      <c r="B22687" s="294"/>
      <c r="C22687" s="294"/>
      <c r="D22687" s="294"/>
      <c r="E22687" s="294"/>
      <c r="F22687" s="294"/>
    </row>
    <row r="22688">
      <c r="A22688" s="294"/>
      <c r="B22688" s="294"/>
      <c r="C22688" s="294"/>
      <c r="D22688" s="294"/>
      <c r="E22688" s="294"/>
      <c r="F22688" s="294"/>
    </row>
    <row r="22689">
      <c r="A22689" s="294" t="s">
        <v>23889</v>
      </c>
      <c r="B22689" s="294"/>
      <c r="C22689" s="294"/>
      <c r="D22689" s="294"/>
      <c r="E22689" s="294"/>
      <c r="F22689" s="294"/>
    </row>
    <row r="22690">
      <c r="A22690" s="294"/>
      <c r="B22690" s="294"/>
      <c r="C22690" s="294"/>
      <c r="D22690" s="294"/>
      <c r="E22690" s="294"/>
      <c r="F22690" s="294"/>
    </row>
    <row r="22691">
      <c r="A22691" s="294" t="s">
        <v>35504</v>
      </c>
      <c r="B22691" s="294"/>
      <c r="C22691" s="294"/>
      <c r="D22691" s="294"/>
      <c r="E22691" s="294"/>
      <c r="F22691" s="294"/>
    </row>
    <row r="22692">
      <c r="A22692" s="294" t="s">
        <v>35505</v>
      </c>
      <c r="B22692" s="294"/>
      <c r="C22692" s="294"/>
      <c r="D22692" s="294"/>
      <c r="E22692" s="294"/>
      <c r="F22692" s="294"/>
    </row>
    <row r="22693">
      <c r="A22693" s="294" t="s">
        <v>22951</v>
      </c>
      <c r="B22693" s="294"/>
      <c r="C22693" s="294"/>
      <c r="D22693" s="294"/>
      <c r="E22693" s="294"/>
      <c r="F22693" s="294"/>
    </row>
    <row r="22694">
      <c r="A22694" s="294" t="s">
        <v>24741</v>
      </c>
      <c r="B22694" s="294"/>
      <c r="C22694" s="294"/>
      <c r="D22694" s="294"/>
      <c r="E22694" s="294"/>
      <c r="F22694" s="294"/>
    </row>
    <row r="22695">
      <c r="A22695" s="294"/>
      <c r="B22695" s="294"/>
      <c r="C22695" s="294"/>
      <c r="D22695" s="294"/>
      <c r="E22695" s="294"/>
      <c r="F22695" s="294"/>
    </row>
    <row r="22696">
      <c r="A22696" s="294" t="s">
        <v>35506</v>
      </c>
      <c r="B22696" s="294"/>
      <c r="C22696" s="294"/>
      <c r="D22696" s="294"/>
      <c r="E22696" s="294"/>
      <c r="F22696" s="294"/>
    </row>
    <row r="22697">
      <c r="A22697" s="294"/>
      <c r="B22697" s="294"/>
      <c r="C22697" s="294"/>
      <c r="D22697" s="294"/>
      <c r="E22697" s="294"/>
      <c r="F22697" s="294"/>
    </row>
    <row r="22698">
      <c r="A22698" s="294" t="s">
        <v>35507</v>
      </c>
      <c r="B22698" s="294"/>
      <c r="C22698" s="294"/>
      <c r="D22698" s="294"/>
      <c r="E22698" s="294"/>
      <c r="F22698" s="294"/>
    </row>
    <row r="22699">
      <c r="A22699" s="294" t="s">
        <v>35508</v>
      </c>
      <c r="B22699" s="294"/>
      <c r="C22699" s="294"/>
      <c r="D22699" s="294"/>
      <c r="E22699" s="294"/>
      <c r="F22699" s="294"/>
    </row>
    <row r="22700">
      <c r="A22700" s="294" t="s">
        <v>31025</v>
      </c>
      <c r="B22700" s="294"/>
      <c r="C22700" s="294"/>
      <c r="D22700" s="294"/>
      <c r="E22700" s="294"/>
      <c r="F22700" s="294"/>
    </row>
    <row r="22701">
      <c r="A22701" s="294" t="s">
        <v>35509</v>
      </c>
      <c r="B22701" s="294"/>
      <c r="C22701" s="294"/>
      <c r="D22701" s="294"/>
      <c r="E22701" s="294"/>
      <c r="F22701" s="294"/>
    </row>
    <row r="22702">
      <c r="A22702" s="294" t="s">
        <v>35510</v>
      </c>
      <c r="B22702" s="294"/>
      <c r="C22702" s="294"/>
      <c r="D22702" s="294"/>
      <c r="E22702" s="294"/>
      <c r="F22702" s="294"/>
    </row>
    <row r="22703">
      <c r="A22703" s="294" t="s">
        <v>35511</v>
      </c>
      <c r="B22703" s="294"/>
      <c r="C22703" s="294"/>
      <c r="D22703" s="294"/>
      <c r="E22703" s="294"/>
      <c r="F22703" s="294"/>
    </row>
    <row r="22704">
      <c r="A22704" s="294" t="s">
        <v>35512</v>
      </c>
      <c r="B22704" s="294"/>
      <c r="C22704" s="294"/>
      <c r="D22704" s="294"/>
      <c r="E22704" s="294"/>
      <c r="F22704" s="294"/>
    </row>
    <row r="22705">
      <c r="A22705" s="294" t="s">
        <v>35513</v>
      </c>
      <c r="B22705" s="294"/>
      <c r="C22705" s="294"/>
      <c r="D22705" s="294"/>
      <c r="E22705" s="294"/>
      <c r="F22705" s="294"/>
    </row>
    <row r="22706">
      <c r="A22706" s="294" t="s">
        <v>35514</v>
      </c>
      <c r="B22706" s="294"/>
      <c r="C22706" s="294"/>
      <c r="D22706" s="294"/>
      <c r="E22706" s="294"/>
      <c r="F22706" s="294"/>
    </row>
    <row r="22707">
      <c r="A22707" s="294" t="s">
        <v>35515</v>
      </c>
      <c r="B22707" s="294"/>
      <c r="C22707" s="294"/>
      <c r="D22707" s="294"/>
      <c r="E22707" s="294"/>
      <c r="F22707" s="294"/>
    </row>
    <row r="22708">
      <c r="A22708" s="294" t="s">
        <v>35516</v>
      </c>
      <c r="B22708" s="294"/>
      <c r="C22708" s="294"/>
      <c r="D22708" s="294"/>
      <c r="E22708" s="294"/>
      <c r="F22708" s="294"/>
    </row>
    <row r="22709">
      <c r="A22709" s="294" t="s">
        <v>35517</v>
      </c>
      <c r="B22709" s="294"/>
      <c r="C22709" s="294"/>
      <c r="D22709" s="294"/>
      <c r="E22709" s="294"/>
      <c r="F22709" s="294"/>
    </row>
    <row r="22710">
      <c r="A22710" s="294"/>
      <c r="B22710" s="294"/>
      <c r="C22710" s="294"/>
      <c r="D22710" s="294"/>
      <c r="E22710" s="294"/>
      <c r="F22710" s="294"/>
    </row>
    <row r="22711">
      <c r="A22711" s="294" t="s">
        <v>28124</v>
      </c>
      <c r="B22711" s="294"/>
      <c r="C22711" s="294"/>
      <c r="D22711" s="294"/>
      <c r="E22711" s="294"/>
      <c r="F22711" s="294"/>
    </row>
    <row r="22712">
      <c r="A22712" s="294" t="s">
        <v>35518</v>
      </c>
      <c r="B22712" s="294"/>
      <c r="C22712" s="294"/>
      <c r="D22712" s="294"/>
      <c r="E22712" s="294"/>
      <c r="F22712" s="294"/>
    </row>
    <row r="22713">
      <c r="A22713" s="294" t="s">
        <v>35519</v>
      </c>
      <c r="B22713" s="294"/>
      <c r="C22713" s="294"/>
      <c r="D22713" s="294"/>
      <c r="E22713" s="294"/>
      <c r="F22713" s="294"/>
    </row>
    <row r="22714">
      <c r="A22714" s="294" t="s">
        <v>21618</v>
      </c>
      <c r="B22714" s="294"/>
      <c r="C22714" s="294"/>
      <c r="D22714" s="294"/>
      <c r="E22714" s="294"/>
      <c r="F22714" s="294"/>
    </row>
    <row r="22715">
      <c r="A22715" s="294"/>
      <c r="B22715" s="294"/>
      <c r="C22715" s="294"/>
      <c r="D22715" s="294"/>
      <c r="E22715" s="294"/>
      <c r="F22715" s="294"/>
    </row>
    <row r="22716">
      <c r="A22716" s="294" t="s">
        <v>35520</v>
      </c>
      <c r="B22716" s="294"/>
      <c r="C22716" s="294"/>
      <c r="D22716" s="294"/>
      <c r="E22716" s="294"/>
      <c r="F22716" s="294"/>
    </row>
    <row r="22717">
      <c r="A22717" s="294" t="s">
        <v>35521</v>
      </c>
      <c r="B22717" s="294"/>
      <c r="C22717" s="294"/>
      <c r="D22717" s="294"/>
      <c r="E22717" s="294"/>
      <c r="F22717" s="294"/>
    </row>
    <row r="22718">
      <c r="A22718" s="294"/>
      <c r="B22718" s="294"/>
      <c r="C22718" s="294"/>
      <c r="D22718" s="294"/>
      <c r="E22718" s="294"/>
      <c r="F22718" s="294"/>
    </row>
    <row r="22719">
      <c r="A22719" s="294" t="s">
        <v>35522</v>
      </c>
      <c r="B22719" s="294"/>
      <c r="C22719" s="294"/>
      <c r="D22719" s="294"/>
      <c r="E22719" s="294"/>
      <c r="F22719" s="294"/>
    </row>
    <row r="22720">
      <c r="A22720" s="294" t="s">
        <v>35523</v>
      </c>
      <c r="B22720" s="294"/>
      <c r="C22720" s="294"/>
      <c r="D22720" s="294"/>
      <c r="E22720" s="294"/>
      <c r="F22720" s="294"/>
    </row>
    <row r="22721">
      <c r="A22721" s="294" t="s">
        <v>35524</v>
      </c>
      <c r="B22721" s="294"/>
      <c r="C22721" s="294"/>
      <c r="D22721" s="294"/>
      <c r="E22721" s="294"/>
      <c r="F22721" s="294"/>
    </row>
    <row r="22722">
      <c r="A22722" s="294" t="s">
        <v>35525</v>
      </c>
      <c r="B22722" s="294"/>
      <c r="C22722" s="294"/>
      <c r="D22722" s="294"/>
      <c r="E22722" s="294"/>
      <c r="F22722" s="294"/>
    </row>
    <row r="22723">
      <c r="A22723" s="294" t="s">
        <v>35526</v>
      </c>
      <c r="B22723" s="294"/>
      <c r="C22723" s="294"/>
      <c r="D22723" s="294"/>
      <c r="E22723" s="294"/>
      <c r="F22723" s="294"/>
    </row>
    <row r="22724">
      <c r="A22724" s="294" t="s">
        <v>22305</v>
      </c>
      <c r="B22724" s="294"/>
      <c r="C22724" s="294"/>
      <c r="D22724" s="294"/>
      <c r="E22724" s="294"/>
      <c r="F22724" s="294"/>
    </row>
    <row r="22725">
      <c r="A22725" s="294" t="s">
        <v>35527</v>
      </c>
      <c r="B22725" s="294"/>
      <c r="C22725" s="294"/>
      <c r="D22725" s="294"/>
      <c r="E22725" s="294"/>
      <c r="F22725" s="294"/>
    </row>
    <row r="22726">
      <c r="A22726" s="294"/>
      <c r="B22726" s="294"/>
      <c r="C22726" s="294"/>
      <c r="D22726" s="294"/>
      <c r="E22726" s="294"/>
      <c r="F22726" s="294"/>
    </row>
    <row r="22727">
      <c r="A22727" s="294" t="s">
        <v>35528</v>
      </c>
      <c r="B22727" s="294"/>
      <c r="C22727" s="294"/>
      <c r="D22727" s="294"/>
      <c r="E22727" s="294"/>
      <c r="F22727" s="294"/>
    </row>
    <row r="22728">
      <c r="A22728" s="294" t="s">
        <v>35529</v>
      </c>
      <c r="B22728" s="294"/>
      <c r="C22728" s="294"/>
      <c r="D22728" s="294"/>
      <c r="E22728" s="294"/>
      <c r="F22728" s="294"/>
    </row>
    <row r="22729">
      <c r="A22729" s="294"/>
      <c r="B22729" s="294"/>
      <c r="C22729" s="294"/>
      <c r="D22729" s="294"/>
      <c r="E22729" s="294"/>
      <c r="F22729" s="294"/>
    </row>
    <row r="22730">
      <c r="A22730" s="294" t="s">
        <v>35530</v>
      </c>
      <c r="B22730" s="294"/>
      <c r="C22730" s="294"/>
      <c r="D22730" s="294"/>
      <c r="E22730" s="294"/>
      <c r="F22730" s="294"/>
    </row>
    <row r="22731">
      <c r="A22731" s="294" t="s">
        <v>35531</v>
      </c>
      <c r="B22731" s="294"/>
      <c r="C22731" s="294"/>
      <c r="D22731" s="294"/>
      <c r="E22731" s="294"/>
      <c r="F22731" s="294"/>
    </row>
    <row r="22732">
      <c r="A22732" s="294" t="s">
        <v>35532</v>
      </c>
      <c r="B22732" s="294"/>
      <c r="C22732" s="294"/>
      <c r="D22732" s="294"/>
      <c r="E22732" s="294"/>
      <c r="F22732" s="294"/>
    </row>
    <row r="22733">
      <c r="A22733" s="294"/>
      <c r="B22733" s="294"/>
      <c r="C22733" s="294"/>
      <c r="D22733" s="294"/>
      <c r="E22733" s="294"/>
      <c r="F22733" s="294"/>
    </row>
    <row r="22734">
      <c r="A22734" s="294" t="s">
        <v>35533</v>
      </c>
      <c r="B22734" s="294"/>
      <c r="C22734" s="294"/>
      <c r="D22734" s="294"/>
      <c r="E22734" s="294"/>
      <c r="F22734" s="294"/>
    </row>
    <row r="22735">
      <c r="A22735" s="294" t="s">
        <v>35534</v>
      </c>
      <c r="B22735" s="294"/>
      <c r="C22735" s="294"/>
      <c r="D22735" s="294"/>
      <c r="E22735" s="294"/>
      <c r="F22735" s="294"/>
    </row>
    <row r="22736">
      <c r="A22736" s="294" t="s">
        <v>35535</v>
      </c>
      <c r="B22736" s="294"/>
      <c r="C22736" s="294"/>
      <c r="D22736" s="294"/>
      <c r="E22736" s="294"/>
      <c r="F22736" s="294"/>
    </row>
    <row r="22737">
      <c r="A22737" s="294"/>
      <c r="B22737" s="294"/>
      <c r="C22737" s="294"/>
      <c r="D22737" s="294"/>
      <c r="E22737" s="294"/>
      <c r="F22737" s="294"/>
    </row>
    <row r="22738">
      <c r="A22738" s="294" t="s">
        <v>35536</v>
      </c>
      <c r="B22738" s="294"/>
      <c r="C22738" s="294"/>
      <c r="D22738" s="294"/>
      <c r="E22738" s="294"/>
      <c r="F22738" s="294"/>
    </row>
    <row r="22739">
      <c r="A22739" s="294" t="s">
        <v>35537</v>
      </c>
      <c r="B22739" s="294"/>
      <c r="C22739" s="294"/>
      <c r="D22739" s="294"/>
      <c r="E22739" s="294"/>
      <c r="F22739" s="294"/>
    </row>
    <row r="22740">
      <c r="A22740" s="294" t="s">
        <v>35538</v>
      </c>
      <c r="B22740" s="294"/>
      <c r="C22740" s="294"/>
      <c r="D22740" s="294"/>
      <c r="E22740" s="294"/>
      <c r="F22740" s="294"/>
    </row>
    <row r="22741">
      <c r="A22741" s="294" t="s">
        <v>35539</v>
      </c>
      <c r="B22741" s="294"/>
      <c r="C22741" s="294"/>
      <c r="D22741" s="294"/>
      <c r="E22741" s="294"/>
      <c r="F22741" s="294"/>
    </row>
    <row r="22742">
      <c r="A22742" s="294" t="s">
        <v>35540</v>
      </c>
      <c r="B22742" s="294"/>
      <c r="C22742" s="294"/>
      <c r="D22742" s="294"/>
      <c r="E22742" s="294"/>
      <c r="F22742" s="294"/>
    </row>
    <row r="22743">
      <c r="A22743" s="294" t="s">
        <v>35541</v>
      </c>
      <c r="B22743" s="294"/>
      <c r="C22743" s="294"/>
      <c r="D22743" s="294"/>
      <c r="E22743" s="294"/>
      <c r="F22743" s="294"/>
    </row>
    <row r="22744">
      <c r="A22744" s="294" t="s">
        <v>35542</v>
      </c>
      <c r="B22744" s="294"/>
      <c r="C22744" s="294"/>
      <c r="D22744" s="294"/>
      <c r="E22744" s="294"/>
      <c r="F22744" s="294"/>
    </row>
    <row r="22745">
      <c r="A22745" s="294" t="s">
        <v>35543</v>
      </c>
      <c r="B22745" s="294"/>
      <c r="C22745" s="294"/>
      <c r="D22745" s="294"/>
      <c r="E22745" s="294"/>
      <c r="F22745" s="294"/>
    </row>
    <row r="22746">
      <c r="A22746" s="294" t="s">
        <v>35544</v>
      </c>
      <c r="B22746" s="294"/>
      <c r="C22746" s="294"/>
      <c r="D22746" s="294"/>
      <c r="E22746" s="294"/>
      <c r="F22746" s="294"/>
    </row>
    <row r="22747">
      <c r="A22747" s="294"/>
      <c r="B22747" s="294"/>
      <c r="C22747" s="294"/>
      <c r="D22747" s="294"/>
      <c r="E22747" s="294"/>
      <c r="F22747" s="294"/>
    </row>
    <row r="22748">
      <c r="A22748" s="294" t="s">
        <v>21401</v>
      </c>
      <c r="B22748" s="294"/>
      <c r="C22748" s="294"/>
      <c r="D22748" s="294"/>
      <c r="E22748" s="294"/>
      <c r="F22748" s="294"/>
    </row>
    <row r="22749">
      <c r="A22749" s="294"/>
      <c r="B22749" s="294"/>
      <c r="C22749" s="294"/>
      <c r="D22749" s="294"/>
      <c r="E22749" s="294"/>
      <c r="F22749" s="294"/>
    </row>
    <row r="22750">
      <c r="A22750" s="294" t="s">
        <v>35545</v>
      </c>
      <c r="B22750" s="294"/>
      <c r="C22750" s="294"/>
      <c r="D22750" s="294"/>
      <c r="E22750" s="294"/>
      <c r="F22750" s="294"/>
    </row>
    <row r="22751">
      <c r="A22751" s="294" t="s">
        <v>35546</v>
      </c>
      <c r="B22751" s="294"/>
      <c r="C22751" s="294"/>
      <c r="D22751" s="294"/>
      <c r="E22751" s="294"/>
      <c r="F22751" s="294"/>
    </row>
    <row r="22752">
      <c r="A22752" s="294" t="s">
        <v>35547</v>
      </c>
      <c r="B22752" s="294"/>
      <c r="C22752" s="294"/>
      <c r="D22752" s="294"/>
      <c r="E22752" s="294"/>
      <c r="F22752" s="294"/>
    </row>
    <row r="22753">
      <c r="A22753" s="294" t="s">
        <v>35548</v>
      </c>
      <c r="B22753" s="294"/>
      <c r="C22753" s="294"/>
      <c r="D22753" s="294"/>
      <c r="E22753" s="294"/>
      <c r="F22753" s="294"/>
    </row>
    <row r="22754">
      <c r="A22754" s="294" t="s">
        <v>35549</v>
      </c>
      <c r="B22754" s="294"/>
      <c r="C22754" s="294"/>
      <c r="D22754" s="294"/>
      <c r="E22754" s="294"/>
      <c r="F22754" s="294"/>
    </row>
    <row r="22755">
      <c r="A22755" s="294" t="s">
        <v>35550</v>
      </c>
      <c r="B22755" s="294"/>
      <c r="C22755" s="294"/>
      <c r="D22755" s="294"/>
      <c r="E22755" s="294"/>
      <c r="F22755" s="294"/>
    </row>
    <row r="22756">
      <c r="A22756" s="294" t="s">
        <v>35551</v>
      </c>
      <c r="B22756" s="294"/>
      <c r="C22756" s="294"/>
      <c r="D22756" s="294"/>
      <c r="E22756" s="294"/>
      <c r="F22756" s="294"/>
    </row>
    <row r="22757">
      <c r="A22757" s="294"/>
      <c r="B22757" s="294"/>
      <c r="C22757" s="294"/>
      <c r="D22757" s="294"/>
      <c r="E22757" s="294"/>
      <c r="F22757" s="294"/>
    </row>
    <row r="22758">
      <c r="A22758" s="294" t="s">
        <v>22239</v>
      </c>
      <c r="B22758" s="294"/>
      <c r="C22758" s="294"/>
      <c r="D22758" s="294"/>
      <c r="E22758" s="294"/>
      <c r="F22758" s="294"/>
    </row>
    <row r="22759">
      <c r="A22759" s="294"/>
      <c r="B22759" s="294"/>
      <c r="C22759" s="294"/>
      <c r="D22759" s="294"/>
      <c r="E22759" s="294"/>
      <c r="F22759" s="294"/>
    </row>
    <row r="22760">
      <c r="A22760" s="294" t="s">
        <v>35552</v>
      </c>
      <c r="B22760" s="294"/>
      <c r="C22760" s="294"/>
      <c r="D22760" s="294"/>
      <c r="E22760" s="294"/>
      <c r="F22760" s="294"/>
    </row>
    <row r="22761">
      <c r="A22761" s="294" t="s">
        <v>35553</v>
      </c>
      <c r="B22761" s="294"/>
      <c r="C22761" s="294"/>
      <c r="D22761" s="294"/>
      <c r="E22761" s="294"/>
      <c r="F22761" s="294"/>
    </row>
    <row r="22762">
      <c r="A22762" s="294"/>
      <c r="B22762" s="294"/>
      <c r="C22762" s="294"/>
      <c r="D22762" s="294"/>
      <c r="E22762" s="294"/>
      <c r="F22762" s="294"/>
    </row>
    <row r="22763">
      <c r="A22763" s="294" t="s">
        <v>21990</v>
      </c>
      <c r="B22763" s="294"/>
      <c r="C22763" s="294"/>
      <c r="D22763" s="294"/>
      <c r="E22763" s="294"/>
      <c r="F22763" s="294"/>
    </row>
    <row r="22764">
      <c r="A22764" s="294"/>
      <c r="B22764" s="294"/>
      <c r="C22764" s="294"/>
      <c r="D22764" s="294"/>
      <c r="E22764" s="294"/>
      <c r="F22764" s="294"/>
    </row>
    <row r="22765">
      <c r="A22765" s="294" t="s">
        <v>30012</v>
      </c>
      <c r="B22765" s="294"/>
      <c r="C22765" s="294"/>
      <c r="D22765" s="294"/>
      <c r="E22765" s="294"/>
      <c r="F22765" s="294"/>
    </row>
    <row r="22766">
      <c r="A22766" s="294" t="s">
        <v>35554</v>
      </c>
      <c r="B22766" s="294"/>
      <c r="C22766" s="294"/>
      <c r="D22766" s="294"/>
      <c r="E22766" s="294"/>
      <c r="F22766" s="294"/>
    </row>
    <row r="22767">
      <c r="A22767" s="294" t="s">
        <v>35555</v>
      </c>
      <c r="B22767" s="294"/>
      <c r="C22767" s="294"/>
      <c r="D22767" s="294"/>
      <c r="E22767" s="294"/>
      <c r="F22767" s="294"/>
    </row>
    <row r="22768">
      <c r="A22768" s="294" t="s">
        <v>35556</v>
      </c>
      <c r="B22768" s="294"/>
      <c r="C22768" s="294"/>
      <c r="D22768" s="294"/>
      <c r="E22768" s="294"/>
      <c r="F22768" s="294"/>
    </row>
    <row r="22769">
      <c r="A22769" s="294" t="s">
        <v>35557</v>
      </c>
      <c r="B22769" s="294"/>
      <c r="C22769" s="294"/>
      <c r="D22769" s="294"/>
      <c r="E22769" s="294"/>
      <c r="F22769" s="294"/>
    </row>
    <row r="22770">
      <c r="A22770" s="294" t="s">
        <v>35558</v>
      </c>
      <c r="B22770" s="294"/>
      <c r="C22770" s="294"/>
      <c r="D22770" s="294"/>
      <c r="E22770" s="294"/>
      <c r="F22770" s="294"/>
    </row>
    <row r="22771">
      <c r="A22771" s="294" t="s">
        <v>35559</v>
      </c>
      <c r="B22771" s="294"/>
      <c r="C22771" s="294"/>
      <c r="D22771" s="294"/>
      <c r="E22771" s="294"/>
      <c r="F22771" s="294"/>
    </row>
    <row r="22772">
      <c r="A22772" s="294" t="s">
        <v>35560</v>
      </c>
      <c r="B22772" s="294"/>
      <c r="C22772" s="294"/>
      <c r="D22772" s="294"/>
      <c r="E22772" s="294"/>
      <c r="F22772" s="294"/>
    </row>
    <row r="22773">
      <c r="A22773" s="294"/>
      <c r="B22773" s="294"/>
      <c r="C22773" s="294"/>
      <c r="D22773" s="294"/>
      <c r="E22773" s="294"/>
      <c r="F22773" s="294"/>
    </row>
    <row r="22774">
      <c r="A22774" s="294" t="s">
        <v>28124</v>
      </c>
      <c r="B22774" s="294"/>
      <c r="C22774" s="294"/>
      <c r="D22774" s="294"/>
      <c r="E22774" s="294"/>
      <c r="F22774" s="294"/>
    </row>
    <row r="22775">
      <c r="A22775" s="294" t="s">
        <v>35561</v>
      </c>
      <c r="B22775" s="294"/>
      <c r="C22775" s="294"/>
      <c r="D22775" s="294"/>
      <c r="E22775" s="294"/>
      <c r="F22775" s="294"/>
    </row>
    <row r="22776">
      <c r="A22776" s="294" t="s">
        <v>35519</v>
      </c>
      <c r="B22776" s="294"/>
      <c r="C22776" s="294"/>
      <c r="D22776" s="294"/>
      <c r="E22776" s="294"/>
      <c r="F22776" s="294"/>
    </row>
    <row r="22777">
      <c r="A22777" s="294" t="s">
        <v>21672</v>
      </c>
      <c r="B22777" s="294"/>
      <c r="C22777" s="294"/>
      <c r="D22777" s="294"/>
      <c r="E22777" s="294"/>
      <c r="F22777" s="294"/>
    </row>
    <row r="22778">
      <c r="A22778" s="294"/>
      <c r="B22778" s="294"/>
      <c r="C22778" s="294"/>
      <c r="D22778" s="294"/>
      <c r="E22778" s="294"/>
      <c r="F22778" s="294"/>
    </row>
    <row r="22779">
      <c r="A22779" s="294" t="s">
        <v>23007</v>
      </c>
      <c r="B22779" s="294"/>
      <c r="C22779" s="294"/>
      <c r="D22779" s="294"/>
      <c r="E22779" s="294"/>
      <c r="F22779" s="294"/>
    </row>
    <row r="22780">
      <c r="A22780" s="294"/>
      <c r="B22780" s="294"/>
      <c r="C22780" s="294"/>
      <c r="D22780" s="294"/>
      <c r="E22780" s="294"/>
      <c r="F22780" s="294"/>
    </row>
    <row r="22781">
      <c r="A22781" s="294" t="s">
        <v>35562</v>
      </c>
      <c r="B22781" s="294"/>
      <c r="C22781" s="294"/>
      <c r="D22781" s="294"/>
      <c r="E22781" s="294"/>
      <c r="F22781" s="294"/>
    </row>
    <row r="22782">
      <c r="A22782" s="294" t="s">
        <v>35563</v>
      </c>
      <c r="B22782" s="294"/>
      <c r="C22782" s="294"/>
      <c r="D22782" s="294"/>
      <c r="E22782" s="294"/>
      <c r="F22782" s="294"/>
    </row>
    <row r="22783">
      <c r="A22783" s="294" t="s">
        <v>35564</v>
      </c>
      <c r="B22783" s="294"/>
      <c r="C22783" s="294"/>
      <c r="D22783" s="294"/>
      <c r="E22783" s="294"/>
      <c r="F22783" s="294"/>
    </row>
    <row r="22784">
      <c r="A22784" s="294" t="s">
        <v>35565</v>
      </c>
      <c r="B22784" s="294"/>
      <c r="C22784" s="294"/>
      <c r="D22784" s="294"/>
      <c r="E22784" s="294"/>
      <c r="F22784" s="294"/>
    </row>
    <row r="22785">
      <c r="A22785" s="294" t="s">
        <v>35566</v>
      </c>
      <c r="B22785" s="294"/>
      <c r="C22785" s="294"/>
      <c r="D22785" s="294"/>
      <c r="E22785" s="294"/>
      <c r="F22785" s="294"/>
    </row>
    <row r="22786">
      <c r="A22786" s="294" t="s">
        <v>35567</v>
      </c>
      <c r="B22786" s="294"/>
      <c r="C22786" s="294"/>
      <c r="D22786" s="294"/>
      <c r="E22786" s="294"/>
      <c r="F22786" s="294"/>
    </row>
    <row r="22787">
      <c r="A22787" s="294" t="s">
        <v>35568</v>
      </c>
      <c r="B22787" s="294"/>
      <c r="C22787" s="294"/>
      <c r="D22787" s="294"/>
      <c r="E22787" s="294"/>
      <c r="F22787" s="294"/>
    </row>
    <row r="22788">
      <c r="A22788" s="294" t="s">
        <v>35569</v>
      </c>
      <c r="B22788" s="294"/>
      <c r="C22788" s="294"/>
      <c r="D22788" s="294"/>
      <c r="E22788" s="294"/>
      <c r="F22788" s="294"/>
    </row>
    <row r="22789">
      <c r="A22789" s="294"/>
      <c r="B22789" s="294"/>
      <c r="C22789" s="294"/>
      <c r="D22789" s="294"/>
      <c r="E22789" s="294"/>
      <c r="F22789" s="294"/>
    </row>
    <row r="22790">
      <c r="A22790" s="294" t="s">
        <v>35570</v>
      </c>
      <c r="B22790" s="294"/>
      <c r="C22790" s="294"/>
      <c r="D22790" s="294"/>
      <c r="E22790" s="294"/>
      <c r="F22790" s="294"/>
    </row>
    <row r="22791">
      <c r="A22791" s="294" t="s">
        <v>35571</v>
      </c>
      <c r="B22791" s="294"/>
      <c r="C22791" s="294"/>
      <c r="D22791" s="294"/>
      <c r="E22791" s="294"/>
      <c r="F22791" s="294"/>
    </row>
    <row r="22792">
      <c r="A22792" s="294"/>
      <c r="B22792" s="294"/>
      <c r="C22792" s="294"/>
      <c r="D22792" s="294"/>
      <c r="E22792" s="294"/>
      <c r="F22792" s="294"/>
    </row>
    <row r="22793">
      <c r="A22793" s="294" t="s">
        <v>35572</v>
      </c>
      <c r="B22793" s="294"/>
      <c r="C22793" s="294"/>
      <c r="D22793" s="294"/>
      <c r="E22793" s="294"/>
      <c r="F22793" s="294"/>
    </row>
    <row r="22794">
      <c r="A22794" s="294" t="s">
        <v>35573</v>
      </c>
      <c r="B22794" s="294"/>
      <c r="C22794" s="294"/>
      <c r="D22794" s="294"/>
      <c r="E22794" s="294"/>
      <c r="F22794" s="294"/>
    </row>
    <row r="22795">
      <c r="A22795" s="294" t="s">
        <v>35574</v>
      </c>
      <c r="B22795" s="294"/>
      <c r="C22795" s="294"/>
      <c r="D22795" s="294"/>
      <c r="E22795" s="294"/>
      <c r="F22795" s="294"/>
    </row>
    <row r="22796">
      <c r="A22796" s="294" t="s">
        <v>26070</v>
      </c>
      <c r="B22796" s="294"/>
      <c r="C22796" s="294"/>
      <c r="D22796" s="294"/>
      <c r="E22796" s="294"/>
      <c r="F22796" s="294"/>
    </row>
    <row r="22797">
      <c r="A22797" s="294" t="s">
        <v>35575</v>
      </c>
      <c r="B22797" s="294"/>
      <c r="C22797" s="294"/>
      <c r="D22797" s="294"/>
      <c r="E22797" s="294"/>
      <c r="F22797" s="294"/>
    </row>
    <row r="22798">
      <c r="A22798" s="294" t="s">
        <v>35576</v>
      </c>
      <c r="B22798" s="294"/>
      <c r="C22798" s="294"/>
      <c r="D22798" s="294"/>
      <c r="E22798" s="294"/>
      <c r="F22798" s="294"/>
    </row>
    <row r="22799">
      <c r="A22799" s="294" t="s">
        <v>27037</v>
      </c>
      <c r="B22799" s="294"/>
      <c r="C22799" s="294"/>
      <c r="D22799" s="294"/>
      <c r="E22799" s="294"/>
      <c r="F22799" s="294"/>
    </row>
    <row r="22800">
      <c r="A22800" s="294" t="s">
        <v>35577</v>
      </c>
      <c r="B22800" s="294"/>
      <c r="C22800" s="294"/>
      <c r="D22800" s="294"/>
      <c r="E22800" s="294"/>
      <c r="F22800" s="294"/>
    </row>
    <row r="22801">
      <c r="A22801" s="294" t="s">
        <v>35578</v>
      </c>
      <c r="B22801" s="294"/>
      <c r="C22801" s="294"/>
      <c r="D22801" s="294"/>
      <c r="E22801" s="294"/>
      <c r="F22801" s="294"/>
    </row>
    <row r="22802">
      <c r="A22802" s="294" t="s">
        <v>35579</v>
      </c>
      <c r="B22802" s="294"/>
      <c r="C22802" s="294"/>
      <c r="D22802" s="294"/>
      <c r="E22802" s="294"/>
      <c r="F22802" s="294"/>
    </row>
    <row r="22803">
      <c r="A22803" s="294" t="s">
        <v>35580</v>
      </c>
      <c r="B22803" s="294"/>
      <c r="C22803" s="294"/>
      <c r="D22803" s="294"/>
      <c r="E22803" s="294"/>
      <c r="F22803" s="294"/>
    </row>
    <row r="22804">
      <c r="A22804" s="294"/>
      <c r="B22804" s="294"/>
      <c r="C22804" s="294"/>
      <c r="D22804" s="294"/>
      <c r="E22804" s="294"/>
      <c r="F22804" s="294"/>
    </row>
    <row r="22805">
      <c r="A22805" s="294" t="s">
        <v>35581</v>
      </c>
      <c r="B22805" s="294"/>
      <c r="C22805" s="294"/>
      <c r="D22805" s="294"/>
      <c r="E22805" s="294"/>
      <c r="F22805" s="294"/>
    </row>
    <row r="22806">
      <c r="A22806" s="294"/>
      <c r="B22806" s="294"/>
      <c r="C22806" s="294"/>
      <c r="D22806" s="294"/>
      <c r="E22806" s="294"/>
      <c r="F22806" s="294"/>
    </row>
    <row r="22807">
      <c r="A22807" s="294" t="s">
        <v>35582</v>
      </c>
      <c r="B22807" s="294"/>
      <c r="C22807" s="294"/>
      <c r="D22807" s="294"/>
      <c r="E22807" s="294"/>
      <c r="F22807" s="294"/>
    </row>
    <row r="22808">
      <c r="A22808" s="294" t="s">
        <v>35583</v>
      </c>
      <c r="B22808" s="294"/>
      <c r="C22808" s="294"/>
      <c r="D22808" s="294"/>
      <c r="E22808" s="294"/>
      <c r="F22808" s="294"/>
    </row>
    <row r="22809">
      <c r="A22809" s="294" t="s">
        <v>35584</v>
      </c>
      <c r="B22809" s="294"/>
      <c r="C22809" s="294"/>
      <c r="D22809" s="294"/>
      <c r="E22809" s="294"/>
      <c r="F22809" s="294"/>
    </row>
    <row r="22810">
      <c r="A22810" s="294" t="s">
        <v>35585</v>
      </c>
      <c r="B22810" s="294"/>
      <c r="C22810" s="294"/>
      <c r="D22810" s="294"/>
      <c r="E22810" s="294"/>
      <c r="F22810" s="294"/>
    </row>
    <row r="22811">
      <c r="A22811" s="294"/>
      <c r="B22811" s="294"/>
      <c r="C22811" s="294"/>
      <c r="D22811" s="294"/>
      <c r="E22811" s="294"/>
      <c r="F22811" s="294"/>
    </row>
    <row r="22812">
      <c r="A22812" s="294" t="s">
        <v>35586</v>
      </c>
      <c r="B22812" s="294"/>
      <c r="C22812" s="294"/>
      <c r="D22812" s="294"/>
      <c r="E22812" s="294"/>
      <c r="F22812" s="294"/>
    </row>
    <row r="22813">
      <c r="A22813" s="294" t="s">
        <v>35587</v>
      </c>
      <c r="B22813" s="294"/>
      <c r="C22813" s="294"/>
      <c r="D22813" s="294"/>
      <c r="E22813" s="294"/>
      <c r="F22813" s="294"/>
    </row>
    <row r="22814">
      <c r="A22814" s="294"/>
      <c r="B22814" s="294"/>
      <c r="C22814" s="294"/>
      <c r="D22814" s="294"/>
      <c r="E22814" s="294"/>
      <c r="F22814" s="294"/>
    </row>
    <row r="22815">
      <c r="A22815" s="294" t="s">
        <v>35588</v>
      </c>
      <c r="B22815" s="294"/>
      <c r="C22815" s="294"/>
      <c r="D22815" s="294"/>
      <c r="E22815" s="294"/>
      <c r="F22815" s="294"/>
    </row>
    <row r="22816">
      <c r="A22816" s="294" t="s">
        <v>35589</v>
      </c>
      <c r="B22816" s="294"/>
      <c r="C22816" s="294"/>
      <c r="D22816" s="294"/>
      <c r="E22816" s="294"/>
      <c r="F22816" s="294"/>
    </row>
    <row r="22817">
      <c r="A22817" s="294" t="s">
        <v>35590</v>
      </c>
      <c r="B22817" s="294"/>
      <c r="C22817" s="294"/>
      <c r="D22817" s="294"/>
      <c r="E22817" s="294"/>
      <c r="F22817" s="294"/>
    </row>
    <row r="22818">
      <c r="A22818" s="294"/>
      <c r="B22818" s="294"/>
      <c r="C22818" s="294"/>
      <c r="D22818" s="294"/>
      <c r="E22818" s="294"/>
      <c r="F22818" s="294"/>
    </row>
    <row r="22819">
      <c r="A22819" s="294" t="s">
        <v>35591</v>
      </c>
      <c r="B22819" s="294"/>
      <c r="C22819" s="294"/>
      <c r="D22819" s="294"/>
      <c r="E22819" s="294"/>
      <c r="F22819" s="294"/>
    </row>
    <row r="22820">
      <c r="A22820" s="294" t="s">
        <v>35592</v>
      </c>
      <c r="B22820" s="294"/>
      <c r="C22820" s="294"/>
      <c r="D22820" s="294"/>
      <c r="E22820" s="294"/>
      <c r="F22820" s="294"/>
    </row>
    <row r="22821">
      <c r="A22821" s="294"/>
      <c r="B22821" s="294"/>
      <c r="C22821" s="294"/>
      <c r="D22821" s="294"/>
      <c r="E22821" s="294"/>
      <c r="F22821" s="294"/>
    </row>
    <row r="22822">
      <c r="A22822" s="294" t="s">
        <v>35593</v>
      </c>
      <c r="B22822" s="294"/>
      <c r="C22822" s="294"/>
      <c r="D22822" s="294"/>
      <c r="E22822" s="294"/>
      <c r="F22822" s="294"/>
    </row>
    <row r="22823">
      <c r="A22823" s="294" t="s">
        <v>35594</v>
      </c>
      <c r="B22823" s="294"/>
      <c r="C22823" s="294"/>
      <c r="D22823" s="294"/>
      <c r="E22823" s="294"/>
      <c r="F22823" s="294"/>
    </row>
    <row r="22824">
      <c r="A22824" s="294" t="s">
        <v>35595</v>
      </c>
      <c r="B22824" s="294"/>
      <c r="C22824" s="294"/>
      <c r="D22824" s="294"/>
      <c r="E22824" s="294"/>
      <c r="F22824" s="294"/>
    </row>
    <row r="22825">
      <c r="A22825" s="294"/>
      <c r="B22825" s="294"/>
      <c r="C22825" s="294"/>
      <c r="D22825" s="294"/>
      <c r="E22825" s="294"/>
      <c r="F22825" s="294"/>
    </row>
    <row r="22826">
      <c r="A22826" s="294" t="s">
        <v>24856</v>
      </c>
      <c r="B22826" s="294"/>
      <c r="C22826" s="294"/>
      <c r="D22826" s="294"/>
      <c r="E22826" s="294"/>
      <c r="F22826" s="294"/>
    </row>
    <row r="22827">
      <c r="A22827" s="294" t="s">
        <v>35596</v>
      </c>
      <c r="B22827" s="294"/>
      <c r="C22827" s="294"/>
      <c r="D22827" s="294"/>
      <c r="E22827" s="294"/>
      <c r="F22827" s="294"/>
    </row>
    <row r="22828">
      <c r="A22828" s="294"/>
      <c r="B22828" s="294"/>
      <c r="C22828" s="294"/>
      <c r="D22828" s="294"/>
      <c r="E22828" s="294"/>
      <c r="F22828" s="294"/>
    </row>
    <row r="22829">
      <c r="A22829" s="294" t="s">
        <v>35597</v>
      </c>
      <c r="B22829" s="294"/>
      <c r="C22829" s="294"/>
      <c r="D22829" s="294"/>
      <c r="E22829" s="294"/>
      <c r="F22829" s="294"/>
    </row>
    <row r="22830">
      <c r="A22830" s="294" t="s">
        <v>35598</v>
      </c>
      <c r="B22830" s="294"/>
      <c r="C22830" s="294"/>
      <c r="D22830" s="294"/>
      <c r="E22830" s="294"/>
      <c r="F22830" s="294"/>
    </row>
    <row r="22831">
      <c r="A22831" s="294" t="s">
        <v>35599</v>
      </c>
      <c r="B22831" s="294"/>
      <c r="C22831" s="294"/>
      <c r="D22831" s="294"/>
      <c r="E22831" s="294"/>
      <c r="F22831" s="294"/>
    </row>
    <row r="22832">
      <c r="A22832" s="294" t="s">
        <v>35600</v>
      </c>
      <c r="B22832" s="294"/>
      <c r="C22832" s="294"/>
      <c r="D22832" s="294"/>
      <c r="E22832" s="294"/>
      <c r="F22832" s="294"/>
    </row>
    <row r="22833">
      <c r="A22833" s="294" t="s">
        <v>35601</v>
      </c>
      <c r="B22833" s="294"/>
      <c r="C22833" s="294"/>
      <c r="D22833" s="294"/>
      <c r="E22833" s="294"/>
      <c r="F22833" s="294"/>
    </row>
    <row r="22834">
      <c r="A22834" s="294" t="s">
        <v>35602</v>
      </c>
      <c r="B22834" s="294"/>
      <c r="C22834" s="294"/>
      <c r="D22834" s="294"/>
      <c r="E22834" s="294"/>
      <c r="F22834" s="294"/>
    </row>
    <row r="22835">
      <c r="A22835" s="294" t="s">
        <v>35603</v>
      </c>
      <c r="B22835" s="294"/>
      <c r="C22835" s="294"/>
      <c r="D22835" s="294"/>
      <c r="E22835" s="294"/>
      <c r="F22835" s="294"/>
    </row>
    <row r="22836">
      <c r="A22836" s="294" t="s">
        <v>35604</v>
      </c>
      <c r="B22836" s="294"/>
      <c r="C22836" s="294"/>
      <c r="D22836" s="294"/>
      <c r="E22836" s="294"/>
      <c r="F22836" s="294"/>
    </row>
    <row r="22837">
      <c r="A22837" s="294" t="s">
        <v>35605</v>
      </c>
      <c r="B22837" s="294"/>
      <c r="C22837" s="294"/>
      <c r="D22837" s="294"/>
      <c r="E22837" s="294"/>
      <c r="F22837" s="294"/>
    </row>
    <row r="22838">
      <c r="A22838" s="294" t="s">
        <v>35606</v>
      </c>
      <c r="B22838" s="294"/>
      <c r="C22838" s="294"/>
      <c r="D22838" s="294"/>
      <c r="E22838" s="294"/>
      <c r="F22838" s="294"/>
    </row>
    <row r="22839">
      <c r="A22839" s="294" t="s">
        <v>35607</v>
      </c>
      <c r="B22839" s="294"/>
      <c r="C22839" s="294"/>
      <c r="D22839" s="294"/>
      <c r="E22839" s="294"/>
      <c r="F22839" s="294"/>
    </row>
    <row r="22840">
      <c r="A22840" s="294" t="s">
        <v>35608</v>
      </c>
      <c r="B22840" s="294"/>
      <c r="C22840" s="294"/>
      <c r="D22840" s="294"/>
      <c r="E22840" s="294"/>
      <c r="F22840" s="294"/>
    </row>
    <row r="22841">
      <c r="A22841" s="294" t="s">
        <v>35609</v>
      </c>
      <c r="B22841" s="294"/>
      <c r="C22841" s="294"/>
      <c r="D22841" s="294"/>
      <c r="E22841" s="294"/>
      <c r="F22841" s="294"/>
    </row>
    <row r="22842">
      <c r="A22842" s="294"/>
      <c r="B22842" s="294"/>
      <c r="C22842" s="294"/>
      <c r="D22842" s="294"/>
      <c r="E22842" s="294"/>
      <c r="F22842" s="294"/>
    </row>
    <row r="22843">
      <c r="A22843" s="294" t="s">
        <v>28124</v>
      </c>
      <c r="B22843" s="294"/>
      <c r="C22843" s="294"/>
      <c r="D22843" s="294"/>
      <c r="E22843" s="294"/>
      <c r="F22843" s="294"/>
    </row>
    <row r="22844">
      <c r="A22844" s="294" t="s">
        <v>35610</v>
      </c>
      <c r="B22844" s="294"/>
      <c r="C22844" s="294"/>
      <c r="D22844" s="294"/>
      <c r="E22844" s="294"/>
      <c r="F22844" s="294"/>
    </row>
    <row r="22845">
      <c r="A22845" s="294" t="s">
        <v>35611</v>
      </c>
      <c r="B22845" s="294"/>
      <c r="C22845" s="294"/>
      <c r="D22845" s="294"/>
      <c r="E22845" s="294"/>
      <c r="F22845" s="294"/>
    </row>
    <row r="22846">
      <c r="A22846" s="294"/>
      <c r="B22846" s="294"/>
      <c r="C22846" s="294"/>
      <c r="D22846" s="294"/>
      <c r="E22846" s="294"/>
      <c r="F22846" s="294"/>
    </row>
    <row r="22847">
      <c r="A22847" s="294" t="s">
        <v>35612</v>
      </c>
      <c r="B22847" s="294"/>
      <c r="C22847" s="294"/>
      <c r="D22847" s="294"/>
      <c r="E22847" s="294"/>
      <c r="F22847" s="294"/>
    </row>
    <row r="22848">
      <c r="A22848" s="294"/>
      <c r="B22848" s="294"/>
      <c r="C22848" s="294"/>
      <c r="D22848" s="294"/>
      <c r="E22848" s="294"/>
      <c r="F22848" s="294"/>
    </row>
    <row r="22849">
      <c r="A22849" s="294" t="s">
        <v>35613</v>
      </c>
      <c r="B22849" s="294"/>
      <c r="C22849" s="294"/>
      <c r="D22849" s="294"/>
      <c r="E22849" s="294"/>
      <c r="F22849" s="294"/>
    </row>
    <row r="22850">
      <c r="A22850" s="294" t="s">
        <v>35614</v>
      </c>
      <c r="B22850" s="294"/>
      <c r="C22850" s="294"/>
      <c r="D22850" s="294"/>
      <c r="E22850" s="294"/>
      <c r="F22850" s="294"/>
    </row>
    <row r="22851">
      <c r="A22851" s="294" t="s">
        <v>35615</v>
      </c>
      <c r="B22851" s="294"/>
      <c r="C22851" s="294"/>
      <c r="D22851" s="294"/>
      <c r="E22851" s="294"/>
      <c r="F22851" s="294"/>
    </row>
    <row r="22852">
      <c r="A22852" s="294"/>
      <c r="B22852" s="294"/>
      <c r="C22852" s="294"/>
      <c r="D22852" s="294"/>
      <c r="E22852" s="294"/>
      <c r="F22852" s="294"/>
    </row>
    <row r="22853">
      <c r="A22853" s="294" t="s">
        <v>35616</v>
      </c>
      <c r="B22853" s="294"/>
      <c r="C22853" s="294"/>
      <c r="D22853" s="294"/>
      <c r="E22853" s="294"/>
      <c r="F22853" s="294"/>
    </row>
    <row r="22854">
      <c r="A22854" s="294" t="s">
        <v>35617</v>
      </c>
      <c r="B22854" s="294"/>
      <c r="C22854" s="294"/>
      <c r="D22854" s="294"/>
      <c r="E22854" s="294"/>
      <c r="F22854" s="294"/>
    </row>
    <row r="22855">
      <c r="A22855" s="294"/>
      <c r="B22855" s="294"/>
      <c r="C22855" s="294"/>
      <c r="D22855" s="294"/>
      <c r="E22855" s="294"/>
      <c r="F22855" s="294"/>
    </row>
    <row r="22856">
      <c r="A22856" s="294" t="s">
        <v>35618</v>
      </c>
      <c r="B22856" s="294"/>
      <c r="C22856" s="294"/>
      <c r="D22856" s="294"/>
      <c r="E22856" s="294"/>
      <c r="F22856" s="294"/>
    </row>
    <row r="22857">
      <c r="A22857" s="294"/>
      <c r="B22857" s="294"/>
      <c r="C22857" s="294"/>
      <c r="D22857" s="294"/>
      <c r="E22857" s="294"/>
      <c r="F22857" s="294"/>
    </row>
    <row r="22858">
      <c r="A22858" s="294"/>
      <c r="B22858" s="294"/>
      <c r="C22858" s="294"/>
      <c r="D22858" s="294"/>
      <c r="E22858" s="294"/>
      <c r="F22858" s="294"/>
    </row>
    <row r="22859">
      <c r="A22859" s="294"/>
      <c r="B22859" s="294"/>
      <c r="C22859" s="294"/>
      <c r="D22859" s="294"/>
      <c r="E22859" s="294"/>
      <c r="F22859" s="294"/>
    </row>
    <row r="22860">
      <c r="A22860" s="294" t="s">
        <v>35619</v>
      </c>
      <c r="B22860" s="294"/>
      <c r="C22860" s="294"/>
      <c r="D22860" s="294"/>
      <c r="E22860" s="294"/>
      <c r="F22860" s="294"/>
    </row>
    <row r="22861">
      <c r="A22861" s="294" t="s">
        <v>35620</v>
      </c>
      <c r="B22861" s="294"/>
      <c r="C22861" s="294"/>
      <c r="D22861" s="294"/>
      <c r="E22861" s="294"/>
      <c r="F22861" s="294"/>
    </row>
    <row r="22862">
      <c r="A22862" s="294"/>
      <c r="B22862" s="294"/>
      <c r="C22862" s="294"/>
      <c r="D22862" s="294"/>
      <c r="E22862" s="294"/>
      <c r="F22862" s="294"/>
    </row>
    <row r="22863">
      <c r="A22863" s="294"/>
      <c r="B22863" s="294"/>
      <c r="C22863" s="294"/>
      <c r="D22863" s="294"/>
      <c r="E22863" s="294"/>
      <c r="F22863" s="294"/>
    </row>
    <row r="22864">
      <c r="A22864" s="294" t="s">
        <v>35621</v>
      </c>
      <c r="B22864" s="294"/>
      <c r="C22864" s="294"/>
      <c r="D22864" s="294"/>
      <c r="E22864" s="294"/>
      <c r="F22864" s="294"/>
    </row>
    <row r="22865">
      <c r="A22865" s="294" t="s">
        <v>21927</v>
      </c>
      <c r="B22865" s="294"/>
      <c r="C22865" s="294"/>
      <c r="D22865" s="294"/>
      <c r="E22865" s="294"/>
      <c r="F22865" s="294"/>
    </row>
    <row r="22866">
      <c r="A22866" s="294" t="s">
        <v>35622</v>
      </c>
      <c r="B22866" s="294"/>
      <c r="C22866" s="294"/>
      <c r="D22866" s="294"/>
      <c r="E22866" s="294"/>
      <c r="F22866" s="294"/>
    </row>
    <row r="22867">
      <c r="A22867" s="294" t="s">
        <v>21618</v>
      </c>
      <c r="B22867" s="294"/>
      <c r="C22867" s="294"/>
      <c r="D22867" s="294"/>
      <c r="E22867" s="294"/>
      <c r="F22867" s="294"/>
    </row>
    <row r="22868">
      <c r="A22868" s="294" t="s">
        <v>35623</v>
      </c>
      <c r="B22868" s="294"/>
      <c r="C22868" s="294"/>
      <c r="D22868" s="294"/>
      <c r="E22868" s="294"/>
      <c r="F22868" s="294"/>
    </row>
    <row r="22869">
      <c r="A22869" s="294"/>
      <c r="B22869" s="294"/>
      <c r="C22869" s="294"/>
      <c r="D22869" s="294"/>
      <c r="E22869" s="294"/>
      <c r="F22869" s="294"/>
    </row>
    <row r="22870">
      <c r="A22870" s="294" t="s">
        <v>22512</v>
      </c>
      <c r="B22870" s="294"/>
      <c r="C22870" s="294"/>
      <c r="D22870" s="294"/>
      <c r="E22870" s="294"/>
      <c r="F22870" s="294"/>
    </row>
    <row r="22871">
      <c r="A22871" s="294" t="s">
        <v>24873</v>
      </c>
      <c r="B22871" s="294"/>
      <c r="C22871" s="294"/>
      <c r="D22871" s="294"/>
      <c r="E22871" s="294"/>
      <c r="F22871" s="294"/>
    </row>
    <row r="22872">
      <c r="A22872" s="294"/>
      <c r="B22872" s="294"/>
      <c r="C22872" s="294"/>
      <c r="D22872" s="294"/>
      <c r="E22872" s="294"/>
      <c r="F22872" s="294"/>
    </row>
    <row r="22873">
      <c r="A22873" s="294" t="s">
        <v>35624</v>
      </c>
      <c r="B22873" s="294"/>
      <c r="C22873" s="294"/>
      <c r="D22873" s="294"/>
      <c r="E22873" s="294"/>
      <c r="F22873" s="294"/>
    </row>
    <row r="22874">
      <c r="A22874" s="294" t="s">
        <v>35625</v>
      </c>
      <c r="B22874" s="294"/>
      <c r="C22874" s="294"/>
      <c r="D22874" s="294"/>
      <c r="E22874" s="294"/>
      <c r="F22874" s="294"/>
    </row>
    <row r="22875">
      <c r="A22875" s="294" t="s">
        <v>35626</v>
      </c>
      <c r="B22875" s="294"/>
      <c r="C22875" s="294"/>
      <c r="D22875" s="294"/>
      <c r="E22875" s="294"/>
      <c r="F22875" s="294"/>
    </row>
    <row r="22876">
      <c r="A22876" s="294" t="s">
        <v>35627</v>
      </c>
      <c r="B22876" s="294"/>
      <c r="C22876" s="294"/>
      <c r="D22876" s="294"/>
      <c r="E22876" s="294"/>
      <c r="F22876" s="294"/>
    </row>
    <row r="22877">
      <c r="A22877" s="294" t="s">
        <v>35628</v>
      </c>
      <c r="B22877" s="294"/>
      <c r="C22877" s="294"/>
      <c r="D22877" s="294"/>
      <c r="E22877" s="294"/>
      <c r="F22877" s="294"/>
    </row>
    <row r="22878">
      <c r="A22878" s="294" t="s">
        <v>35629</v>
      </c>
      <c r="B22878" s="294"/>
      <c r="C22878" s="294"/>
      <c r="D22878" s="294"/>
      <c r="E22878" s="294"/>
      <c r="F22878" s="294"/>
    </row>
    <row r="22879">
      <c r="A22879" s="294" t="s">
        <v>35630</v>
      </c>
      <c r="B22879" s="294"/>
      <c r="C22879" s="294"/>
      <c r="D22879" s="294"/>
      <c r="E22879" s="294"/>
      <c r="F22879" s="294"/>
    </row>
    <row r="22880">
      <c r="A22880" s="294"/>
      <c r="B22880" s="294"/>
      <c r="C22880" s="294"/>
      <c r="D22880" s="294"/>
      <c r="E22880" s="294"/>
      <c r="F22880" s="294"/>
    </row>
    <row r="22881">
      <c r="A22881" s="294" t="s">
        <v>23148</v>
      </c>
      <c r="B22881" s="294"/>
      <c r="C22881" s="294"/>
      <c r="D22881" s="294"/>
      <c r="E22881" s="294"/>
      <c r="F22881" s="294"/>
    </row>
    <row r="22882">
      <c r="A22882" s="294" t="s">
        <v>23149</v>
      </c>
      <c r="B22882" s="294"/>
      <c r="C22882" s="294"/>
      <c r="D22882" s="294"/>
      <c r="E22882" s="294"/>
      <c r="F22882" s="294"/>
    </row>
    <row r="22883">
      <c r="A22883" s="294"/>
      <c r="B22883" s="294"/>
      <c r="C22883" s="294"/>
      <c r="D22883" s="294"/>
      <c r="E22883" s="294"/>
      <c r="F22883" s="294"/>
    </row>
    <row r="22884">
      <c r="A22884" s="294" t="s">
        <v>35631</v>
      </c>
      <c r="B22884" s="294"/>
      <c r="C22884" s="294"/>
      <c r="D22884" s="294"/>
      <c r="E22884" s="294"/>
      <c r="F22884" s="294"/>
    </row>
    <row r="22885">
      <c r="A22885" s="294" t="s">
        <v>35632</v>
      </c>
      <c r="B22885" s="294"/>
      <c r="C22885" s="294"/>
      <c r="D22885" s="294"/>
      <c r="E22885" s="294"/>
      <c r="F22885" s="294"/>
    </row>
    <row r="22886">
      <c r="A22886" s="294" t="s">
        <v>35633</v>
      </c>
      <c r="B22886" s="294"/>
      <c r="C22886" s="294"/>
      <c r="D22886" s="294"/>
      <c r="E22886" s="294"/>
      <c r="F22886" s="294"/>
    </row>
    <row r="22887">
      <c r="A22887" s="294" t="s">
        <v>35634</v>
      </c>
      <c r="B22887" s="294"/>
      <c r="C22887" s="294"/>
      <c r="D22887" s="294"/>
      <c r="E22887" s="294"/>
      <c r="F22887" s="294"/>
    </row>
    <row r="22888">
      <c r="A22888" s="294" t="s">
        <v>35635</v>
      </c>
      <c r="B22888" s="294"/>
      <c r="C22888" s="294"/>
      <c r="D22888" s="294"/>
      <c r="E22888" s="294"/>
      <c r="F22888" s="294"/>
    </row>
    <row r="22889">
      <c r="A22889" s="294"/>
      <c r="B22889" s="294"/>
      <c r="C22889" s="294"/>
      <c r="D22889" s="294"/>
      <c r="E22889" s="294"/>
      <c r="F22889" s="294"/>
    </row>
    <row r="22890">
      <c r="A22890" s="294" t="s">
        <v>25691</v>
      </c>
      <c r="B22890" s="294"/>
      <c r="C22890" s="294"/>
      <c r="D22890" s="294"/>
      <c r="E22890" s="294"/>
      <c r="F22890" s="294"/>
    </row>
    <row r="22891">
      <c r="A22891" s="294" t="s">
        <v>23813</v>
      </c>
      <c r="B22891" s="294"/>
      <c r="C22891" s="294"/>
      <c r="D22891" s="294"/>
      <c r="E22891" s="294"/>
      <c r="F22891" s="294"/>
    </row>
    <row r="22892">
      <c r="A22892" s="294"/>
      <c r="B22892" s="294"/>
      <c r="C22892" s="294"/>
      <c r="D22892" s="294"/>
      <c r="E22892" s="294"/>
      <c r="F22892" s="294"/>
    </row>
    <row r="22893">
      <c r="A22893" s="294" t="s">
        <v>35636</v>
      </c>
      <c r="B22893" s="294"/>
      <c r="C22893" s="294"/>
      <c r="D22893" s="294"/>
      <c r="E22893" s="294"/>
      <c r="F22893" s="294"/>
    </row>
    <row r="22894">
      <c r="A22894" s="294" t="s">
        <v>35637</v>
      </c>
      <c r="B22894" s="294"/>
      <c r="C22894" s="294"/>
      <c r="D22894" s="294"/>
      <c r="E22894" s="294"/>
      <c r="F22894" s="294"/>
    </row>
    <row r="22895">
      <c r="A22895" s="294" t="s">
        <v>35638</v>
      </c>
      <c r="B22895" s="294"/>
      <c r="C22895" s="294"/>
      <c r="D22895" s="294"/>
      <c r="E22895" s="294"/>
      <c r="F22895" s="294"/>
    </row>
    <row r="22896">
      <c r="A22896" s="294" t="s">
        <v>35639</v>
      </c>
      <c r="B22896" s="294"/>
      <c r="C22896" s="294"/>
      <c r="D22896" s="294"/>
      <c r="E22896" s="294"/>
      <c r="F22896" s="294"/>
    </row>
    <row r="22897">
      <c r="A22897" s="294" t="s">
        <v>35640</v>
      </c>
      <c r="B22897" s="294"/>
      <c r="C22897" s="294"/>
      <c r="D22897" s="294"/>
      <c r="E22897" s="294"/>
      <c r="F22897" s="294"/>
    </row>
    <row r="22898">
      <c r="A22898" s="294" t="s">
        <v>35641</v>
      </c>
      <c r="B22898" s="294"/>
      <c r="C22898" s="294"/>
      <c r="D22898" s="294"/>
      <c r="E22898" s="294"/>
      <c r="F22898" s="294"/>
    </row>
    <row r="22899">
      <c r="A22899" s="294" t="s">
        <v>35642</v>
      </c>
      <c r="B22899" s="294"/>
      <c r="C22899" s="294"/>
      <c r="D22899" s="294"/>
      <c r="E22899" s="294"/>
      <c r="F22899" s="294"/>
    </row>
    <row r="22900">
      <c r="A22900" s="294"/>
      <c r="B22900" s="294"/>
      <c r="C22900" s="294"/>
      <c r="D22900" s="294"/>
      <c r="E22900" s="294"/>
      <c r="F22900" s="294"/>
    </row>
    <row r="22901">
      <c r="A22901" s="294" t="s">
        <v>21401</v>
      </c>
      <c r="B22901" s="294"/>
      <c r="C22901" s="294"/>
      <c r="D22901" s="294"/>
      <c r="E22901" s="294"/>
      <c r="F22901" s="294"/>
    </row>
    <row r="22902">
      <c r="A22902" s="294"/>
      <c r="B22902" s="294"/>
      <c r="C22902" s="294"/>
      <c r="D22902" s="294"/>
      <c r="E22902" s="294"/>
      <c r="F22902" s="294"/>
    </row>
    <row r="22903">
      <c r="A22903" s="294" t="s">
        <v>35643</v>
      </c>
      <c r="B22903" s="294"/>
      <c r="C22903" s="294"/>
      <c r="D22903" s="294"/>
      <c r="E22903" s="294"/>
      <c r="F22903" s="294"/>
    </row>
    <row r="22904">
      <c r="A22904" s="294" t="s">
        <v>27102</v>
      </c>
      <c r="B22904" s="294"/>
      <c r="C22904" s="294"/>
      <c r="D22904" s="294"/>
      <c r="E22904" s="294"/>
      <c r="F22904" s="294"/>
    </row>
    <row r="22905">
      <c r="A22905" s="294" t="s">
        <v>35644</v>
      </c>
      <c r="B22905" s="294"/>
      <c r="C22905" s="294"/>
      <c r="D22905" s="294"/>
      <c r="E22905" s="294"/>
      <c r="F22905" s="294"/>
    </row>
    <row r="22906">
      <c r="A22906" s="294" t="s">
        <v>35645</v>
      </c>
      <c r="B22906" s="294"/>
      <c r="C22906" s="294"/>
      <c r="D22906" s="294"/>
      <c r="E22906" s="294"/>
      <c r="F22906" s="294"/>
    </row>
    <row r="22907">
      <c r="A22907" s="294" t="s">
        <v>35646</v>
      </c>
      <c r="B22907" s="294"/>
      <c r="C22907" s="294"/>
      <c r="D22907" s="294"/>
      <c r="E22907" s="294"/>
      <c r="F22907" s="294"/>
    </row>
    <row r="22908">
      <c r="A22908" s="294" t="s">
        <v>35647</v>
      </c>
      <c r="B22908" s="294"/>
      <c r="C22908" s="294"/>
      <c r="D22908" s="294"/>
      <c r="E22908" s="294"/>
      <c r="F22908" s="294"/>
    </row>
    <row r="22909">
      <c r="A22909" s="294" t="s">
        <v>35648</v>
      </c>
      <c r="B22909" s="294"/>
      <c r="C22909" s="294"/>
      <c r="D22909" s="294"/>
      <c r="E22909" s="294"/>
      <c r="F22909" s="294"/>
    </row>
    <row r="22910">
      <c r="A22910" s="294" t="s">
        <v>35649</v>
      </c>
      <c r="B22910" s="294"/>
      <c r="C22910" s="294"/>
      <c r="D22910" s="294"/>
      <c r="E22910" s="294"/>
      <c r="F22910" s="294"/>
    </row>
    <row r="22911">
      <c r="A22911" s="294"/>
      <c r="B22911" s="294"/>
      <c r="C22911" s="294"/>
      <c r="D22911" s="294"/>
      <c r="E22911" s="294"/>
      <c r="F22911" s="294"/>
    </row>
    <row r="22912">
      <c r="A22912" s="294" t="s">
        <v>22239</v>
      </c>
      <c r="B22912" s="294"/>
      <c r="C22912" s="294"/>
      <c r="D22912" s="294"/>
      <c r="E22912" s="294"/>
      <c r="F22912" s="294"/>
    </row>
    <row r="22913">
      <c r="A22913" s="294"/>
      <c r="B22913" s="294"/>
      <c r="C22913" s="294"/>
      <c r="D22913" s="294"/>
      <c r="E22913" s="294"/>
      <c r="F22913" s="294"/>
    </row>
    <row r="22914">
      <c r="A22914" s="294" t="s">
        <v>35650</v>
      </c>
      <c r="B22914" s="294"/>
      <c r="C22914" s="294"/>
      <c r="D22914" s="294"/>
      <c r="E22914" s="294"/>
      <c r="F22914" s="294"/>
    </row>
    <row r="22915">
      <c r="A22915" s="294" t="s">
        <v>35651</v>
      </c>
      <c r="B22915" s="294"/>
      <c r="C22915" s="294"/>
      <c r="D22915" s="294"/>
      <c r="E22915" s="294"/>
      <c r="F22915" s="294"/>
    </row>
    <row r="22916">
      <c r="A22916" s="294" t="s">
        <v>35652</v>
      </c>
      <c r="B22916" s="294"/>
      <c r="C22916" s="294"/>
      <c r="D22916" s="294"/>
      <c r="E22916" s="294"/>
      <c r="F22916" s="294"/>
    </row>
    <row r="22917">
      <c r="A22917" s="294" t="s">
        <v>35653</v>
      </c>
      <c r="B22917" s="294"/>
      <c r="C22917" s="294"/>
      <c r="D22917" s="294"/>
      <c r="E22917" s="294"/>
      <c r="F22917" s="294"/>
    </row>
    <row r="22918">
      <c r="A22918" s="294" t="s">
        <v>35654</v>
      </c>
      <c r="B22918" s="294"/>
      <c r="C22918" s="294"/>
      <c r="D22918" s="294"/>
      <c r="E22918" s="294"/>
      <c r="F22918" s="294"/>
    </row>
    <row r="22919">
      <c r="A22919" s="294" t="s">
        <v>35655</v>
      </c>
      <c r="B22919" s="294"/>
      <c r="C22919" s="294"/>
      <c r="D22919" s="294"/>
      <c r="E22919" s="294"/>
      <c r="F22919" s="294"/>
    </row>
    <row r="22920">
      <c r="A22920" s="294" t="s">
        <v>35656</v>
      </c>
      <c r="B22920" s="294"/>
      <c r="C22920" s="294"/>
      <c r="D22920" s="294"/>
      <c r="E22920" s="294"/>
      <c r="F22920" s="294"/>
    </row>
    <row r="22921">
      <c r="A22921" s="294" t="s">
        <v>35657</v>
      </c>
      <c r="B22921" s="294"/>
      <c r="C22921" s="294"/>
      <c r="D22921" s="294"/>
      <c r="E22921" s="294"/>
      <c r="F22921" s="294"/>
    </row>
    <row r="22922">
      <c r="A22922" s="294" t="s">
        <v>35658</v>
      </c>
      <c r="B22922" s="294"/>
      <c r="C22922" s="294"/>
      <c r="D22922" s="294"/>
      <c r="E22922" s="294"/>
      <c r="F22922" s="294"/>
    </row>
    <row r="22923">
      <c r="A22923" s="294"/>
      <c r="B22923" s="294"/>
      <c r="C22923" s="294"/>
      <c r="D22923" s="294"/>
      <c r="E22923" s="294"/>
      <c r="F22923" s="294"/>
    </row>
    <row r="22924">
      <c r="A22924" s="294" t="s">
        <v>21990</v>
      </c>
      <c r="B22924" s="294"/>
      <c r="C22924" s="294"/>
      <c r="D22924" s="294"/>
      <c r="E22924" s="294"/>
      <c r="F22924" s="294"/>
    </row>
    <row r="22925">
      <c r="A22925" s="294"/>
      <c r="B22925" s="294"/>
      <c r="C22925" s="294"/>
      <c r="D22925" s="294"/>
      <c r="E22925" s="294"/>
      <c r="F22925" s="294"/>
    </row>
    <row r="22926">
      <c r="A22926" s="294" t="s">
        <v>35659</v>
      </c>
      <c r="B22926" s="294"/>
      <c r="C22926" s="294"/>
      <c r="D22926" s="294"/>
      <c r="E22926" s="294"/>
      <c r="F22926" s="294"/>
    </row>
    <row r="22927">
      <c r="A22927" s="294" t="s">
        <v>35660</v>
      </c>
      <c r="B22927" s="294"/>
      <c r="C22927" s="294"/>
      <c r="D22927" s="294"/>
      <c r="E22927" s="294"/>
      <c r="F22927" s="294"/>
    </row>
    <row r="22928">
      <c r="A22928" s="294" t="s">
        <v>35661</v>
      </c>
      <c r="B22928" s="294"/>
      <c r="C22928" s="294"/>
      <c r="D22928" s="294"/>
      <c r="E22928" s="294"/>
      <c r="F22928" s="294"/>
    </row>
    <row r="22929">
      <c r="A22929" s="294" t="s">
        <v>35662</v>
      </c>
      <c r="B22929" s="294"/>
      <c r="C22929" s="294"/>
      <c r="D22929" s="294"/>
      <c r="E22929" s="294"/>
      <c r="F22929" s="294"/>
    </row>
    <row r="22930">
      <c r="A22930" s="294" t="s">
        <v>35663</v>
      </c>
      <c r="B22930" s="294"/>
      <c r="C22930" s="294"/>
      <c r="D22930" s="294"/>
      <c r="E22930" s="294"/>
      <c r="F22930" s="294"/>
    </row>
    <row r="22931">
      <c r="A22931" s="294" t="s">
        <v>35664</v>
      </c>
      <c r="B22931" s="294"/>
      <c r="C22931" s="294"/>
      <c r="D22931" s="294"/>
      <c r="E22931" s="294"/>
      <c r="F22931" s="294"/>
    </row>
    <row r="22932">
      <c r="A22932" s="294" t="s">
        <v>35665</v>
      </c>
      <c r="B22932" s="294"/>
      <c r="C22932" s="294"/>
      <c r="D22932" s="294"/>
      <c r="E22932" s="294"/>
      <c r="F22932" s="294"/>
    </row>
    <row r="22933">
      <c r="A22933" s="294" t="s">
        <v>35666</v>
      </c>
      <c r="B22933" s="294"/>
      <c r="C22933" s="294"/>
      <c r="D22933" s="294"/>
      <c r="E22933" s="294"/>
      <c r="F22933" s="294"/>
    </row>
    <row r="22934">
      <c r="A22934" s="294" t="s">
        <v>35667</v>
      </c>
      <c r="B22934" s="294"/>
      <c r="C22934" s="294"/>
      <c r="D22934" s="294"/>
      <c r="E22934" s="294"/>
      <c r="F22934" s="294"/>
    </row>
    <row r="22935">
      <c r="A22935" s="294" t="s">
        <v>35668</v>
      </c>
      <c r="B22935" s="294"/>
      <c r="C22935" s="294"/>
      <c r="D22935" s="294"/>
      <c r="E22935" s="294"/>
      <c r="F22935" s="294"/>
    </row>
    <row r="22936">
      <c r="A22936" s="294" t="s">
        <v>35669</v>
      </c>
      <c r="B22936" s="294"/>
      <c r="C22936" s="294"/>
      <c r="D22936" s="294"/>
      <c r="E22936" s="294"/>
      <c r="F22936" s="294"/>
    </row>
    <row r="22937">
      <c r="A22937" s="294" t="s">
        <v>35670</v>
      </c>
      <c r="B22937" s="294"/>
      <c r="C22937" s="294"/>
      <c r="D22937" s="294"/>
      <c r="E22937" s="294"/>
      <c r="F22937" s="294"/>
    </row>
    <row r="22938">
      <c r="A22938" s="294" t="s">
        <v>35671</v>
      </c>
      <c r="B22938" s="294"/>
      <c r="C22938" s="294"/>
      <c r="D22938" s="294"/>
      <c r="E22938" s="294"/>
      <c r="F22938" s="294"/>
    </row>
    <row r="22939">
      <c r="A22939" s="294" t="s">
        <v>35672</v>
      </c>
      <c r="B22939" s="294"/>
      <c r="C22939" s="294"/>
      <c r="D22939" s="294"/>
      <c r="E22939" s="294"/>
      <c r="F22939" s="294"/>
    </row>
    <row r="22940">
      <c r="A22940" s="294"/>
      <c r="B22940" s="294"/>
      <c r="C22940" s="294"/>
      <c r="D22940" s="294"/>
      <c r="E22940" s="294"/>
      <c r="F22940" s="294"/>
    </row>
    <row r="22941">
      <c r="A22941" s="294" t="s">
        <v>28124</v>
      </c>
      <c r="B22941" s="294"/>
      <c r="C22941" s="294"/>
      <c r="D22941" s="294"/>
      <c r="E22941" s="294"/>
      <c r="F22941" s="294"/>
    </row>
    <row r="22942">
      <c r="A22942" s="294" t="s">
        <v>35622</v>
      </c>
      <c r="B22942" s="294"/>
      <c r="C22942" s="294"/>
      <c r="D22942" s="294"/>
      <c r="E22942" s="294"/>
      <c r="F22942" s="294"/>
    </row>
    <row r="22943">
      <c r="A22943" s="294" t="s">
        <v>21672</v>
      </c>
      <c r="B22943" s="294"/>
      <c r="C22943" s="294"/>
      <c r="D22943" s="294"/>
      <c r="E22943" s="294"/>
      <c r="F22943" s="294"/>
    </row>
    <row r="22944">
      <c r="A22944" s="294" t="s">
        <v>35623</v>
      </c>
      <c r="B22944" s="294"/>
      <c r="C22944" s="294"/>
      <c r="D22944" s="294"/>
      <c r="E22944" s="294"/>
      <c r="F22944" s="294"/>
    </row>
    <row r="22945">
      <c r="A22945" s="294"/>
      <c r="B22945" s="294"/>
      <c r="C22945" s="294"/>
      <c r="D22945" s="294"/>
      <c r="E22945" s="294"/>
      <c r="F22945" s="294"/>
    </row>
    <row r="22946">
      <c r="A22946" s="294" t="s">
        <v>24373</v>
      </c>
      <c r="B22946" s="294"/>
      <c r="C22946" s="294"/>
      <c r="D22946" s="294"/>
      <c r="E22946" s="294"/>
      <c r="F22946" s="294"/>
    </row>
    <row r="22947">
      <c r="A22947" s="294" t="s">
        <v>20470</v>
      </c>
      <c r="B22947" s="294"/>
      <c r="C22947" s="294"/>
      <c r="D22947" s="294"/>
      <c r="E22947" s="294"/>
      <c r="F22947" s="294"/>
    </row>
    <row r="22948">
      <c r="A22948" s="294"/>
      <c r="B22948" s="294"/>
      <c r="C22948" s="294"/>
      <c r="D22948" s="294"/>
      <c r="E22948" s="294"/>
      <c r="F22948" s="294"/>
    </row>
    <row r="22949">
      <c r="A22949" s="294" t="s">
        <v>35673</v>
      </c>
      <c r="B22949" s="294"/>
      <c r="C22949" s="294"/>
      <c r="D22949" s="294"/>
      <c r="E22949" s="294"/>
      <c r="F22949" s="294"/>
    </row>
    <row r="22950">
      <c r="A22950" s="294" t="s">
        <v>35674</v>
      </c>
      <c r="B22950" s="294"/>
      <c r="C22950" s="294"/>
      <c r="D22950" s="294"/>
      <c r="E22950" s="294"/>
      <c r="F22950" s="294"/>
    </row>
    <row r="22951">
      <c r="A22951" s="294" t="s">
        <v>35675</v>
      </c>
      <c r="B22951" s="294"/>
      <c r="C22951" s="294"/>
      <c r="D22951" s="294"/>
      <c r="E22951" s="294"/>
      <c r="F22951" s="294"/>
    </row>
    <row r="22952">
      <c r="A22952" s="294" t="s">
        <v>35676</v>
      </c>
      <c r="B22952" s="294"/>
      <c r="C22952" s="294"/>
      <c r="D22952" s="294"/>
      <c r="E22952" s="294"/>
      <c r="F22952" s="294"/>
    </row>
    <row r="22953">
      <c r="A22953" s="294" t="s">
        <v>35677</v>
      </c>
      <c r="B22953" s="294"/>
      <c r="C22953" s="294"/>
      <c r="D22953" s="294"/>
      <c r="E22953" s="294"/>
      <c r="F22953" s="294"/>
    </row>
    <row r="22954">
      <c r="A22954" s="294" t="s">
        <v>35678</v>
      </c>
      <c r="B22954" s="294"/>
      <c r="C22954" s="294"/>
      <c r="D22954" s="294"/>
      <c r="E22954" s="294"/>
      <c r="F22954" s="294"/>
    </row>
    <row r="22955">
      <c r="A22955" s="294" t="s">
        <v>35679</v>
      </c>
      <c r="B22955" s="294"/>
      <c r="C22955" s="294"/>
      <c r="D22955" s="294"/>
      <c r="E22955" s="294"/>
      <c r="F22955" s="294"/>
    </row>
    <row r="22956">
      <c r="A22956" s="294" t="s">
        <v>24587</v>
      </c>
      <c r="B22956" s="294"/>
      <c r="C22956" s="294"/>
      <c r="D22956" s="294"/>
      <c r="E22956" s="294"/>
      <c r="F22956" s="294"/>
    </row>
    <row r="22957">
      <c r="A22957" s="294" t="s">
        <v>35680</v>
      </c>
      <c r="B22957" s="294"/>
      <c r="C22957" s="294"/>
      <c r="D22957" s="294"/>
      <c r="E22957" s="294"/>
      <c r="F22957" s="294"/>
    </row>
    <row r="22958">
      <c r="A22958" s="294" t="s">
        <v>35681</v>
      </c>
      <c r="B22958" s="294"/>
      <c r="C22958" s="294"/>
      <c r="D22958" s="294"/>
      <c r="E22958" s="294"/>
      <c r="F22958" s="294"/>
    </row>
    <row r="22959">
      <c r="A22959" s="294"/>
      <c r="B22959" s="294"/>
      <c r="C22959" s="294"/>
      <c r="D22959" s="294"/>
      <c r="E22959" s="294"/>
      <c r="F22959" s="294"/>
    </row>
    <row r="22960">
      <c r="A22960" s="294"/>
      <c r="B22960" s="294"/>
      <c r="C22960" s="294"/>
      <c r="D22960" s="294"/>
      <c r="E22960" s="294"/>
      <c r="F22960" s="294"/>
    </row>
    <row r="22961">
      <c r="A22961" s="294" t="s">
        <v>25438</v>
      </c>
      <c r="B22961" s="294"/>
      <c r="C22961" s="294"/>
      <c r="D22961" s="294"/>
      <c r="E22961" s="294"/>
      <c r="F22961" s="294"/>
    </row>
    <row r="22962">
      <c r="A22962" s="294"/>
      <c r="B22962" s="294"/>
      <c r="C22962" s="294"/>
      <c r="D22962" s="294"/>
      <c r="E22962" s="294"/>
      <c r="F22962" s="294"/>
    </row>
    <row r="22963">
      <c r="A22963" s="294" t="s">
        <v>35682</v>
      </c>
      <c r="B22963" s="294"/>
      <c r="C22963" s="294"/>
      <c r="D22963" s="294"/>
      <c r="E22963" s="294"/>
      <c r="F22963" s="294"/>
    </row>
    <row r="22964">
      <c r="A22964" s="294" t="s">
        <v>35683</v>
      </c>
      <c r="B22964" s="294"/>
      <c r="C22964" s="294"/>
      <c r="D22964" s="294"/>
      <c r="E22964" s="294"/>
      <c r="F22964" s="294"/>
    </row>
    <row r="22965">
      <c r="A22965" s="294" t="s">
        <v>35684</v>
      </c>
      <c r="B22965" s="294"/>
      <c r="C22965" s="294"/>
      <c r="D22965" s="294"/>
      <c r="E22965" s="294"/>
      <c r="F22965" s="294"/>
    </row>
    <row r="22966">
      <c r="A22966" s="294" t="s">
        <v>35685</v>
      </c>
      <c r="B22966" s="294"/>
      <c r="C22966" s="294"/>
      <c r="D22966" s="294"/>
      <c r="E22966" s="294"/>
      <c r="F22966" s="294"/>
    </row>
    <row r="22967">
      <c r="A22967" s="294"/>
      <c r="B22967" s="294"/>
      <c r="C22967" s="294"/>
      <c r="D22967" s="294"/>
      <c r="E22967" s="294"/>
      <c r="F22967" s="294"/>
    </row>
    <row r="22968">
      <c r="A22968" s="294" t="s">
        <v>35686</v>
      </c>
      <c r="B22968" s="294"/>
      <c r="C22968" s="294"/>
      <c r="D22968" s="294"/>
      <c r="E22968" s="294"/>
      <c r="F22968" s="294"/>
    </row>
    <row r="22969">
      <c r="A22969" s="294" t="s">
        <v>35687</v>
      </c>
      <c r="B22969" s="294"/>
      <c r="C22969" s="294"/>
      <c r="D22969" s="294"/>
      <c r="E22969" s="294"/>
      <c r="F22969" s="294"/>
    </row>
    <row r="22970">
      <c r="A22970" s="294" t="s">
        <v>35688</v>
      </c>
      <c r="B22970" s="294"/>
      <c r="C22970" s="294"/>
      <c r="D22970" s="294"/>
      <c r="E22970" s="294"/>
      <c r="F22970" s="294"/>
    </row>
    <row r="22971">
      <c r="A22971" s="294" t="s">
        <v>35689</v>
      </c>
      <c r="B22971" s="294"/>
      <c r="C22971" s="294"/>
      <c r="D22971" s="294"/>
      <c r="E22971" s="294"/>
      <c r="F22971" s="294"/>
    </row>
    <row r="22972">
      <c r="A22972" s="294" t="s">
        <v>35690</v>
      </c>
      <c r="B22972" s="294"/>
      <c r="C22972" s="294"/>
      <c r="D22972" s="294"/>
      <c r="E22972" s="294"/>
      <c r="F22972" s="294"/>
    </row>
    <row r="22973">
      <c r="A22973" s="294" t="s">
        <v>35691</v>
      </c>
      <c r="B22973" s="294"/>
      <c r="C22973" s="294"/>
      <c r="D22973" s="294"/>
      <c r="E22973" s="294"/>
      <c r="F22973" s="294"/>
    </row>
    <row r="22974">
      <c r="A22974" s="294" t="s">
        <v>35692</v>
      </c>
      <c r="B22974" s="294"/>
      <c r="C22974" s="294"/>
      <c r="D22974" s="294"/>
      <c r="E22974" s="294"/>
      <c r="F22974" s="294"/>
    </row>
    <row r="22975">
      <c r="A22975" s="294" t="s">
        <v>35693</v>
      </c>
      <c r="B22975" s="294"/>
      <c r="C22975" s="294"/>
      <c r="D22975" s="294"/>
      <c r="E22975" s="294"/>
      <c r="F22975" s="294"/>
    </row>
    <row r="22976">
      <c r="A22976" s="294" t="s">
        <v>35694</v>
      </c>
      <c r="B22976" s="294"/>
      <c r="C22976" s="294"/>
      <c r="D22976" s="294"/>
      <c r="E22976" s="294"/>
      <c r="F22976" s="294"/>
    </row>
    <row r="22977">
      <c r="A22977" s="294" t="s">
        <v>35695</v>
      </c>
      <c r="B22977" s="294"/>
      <c r="C22977" s="294"/>
      <c r="D22977" s="294"/>
      <c r="E22977" s="294"/>
      <c r="F22977" s="294"/>
    </row>
    <row r="22978">
      <c r="A22978" s="294" t="s">
        <v>35696</v>
      </c>
      <c r="B22978" s="294"/>
      <c r="C22978" s="294"/>
      <c r="D22978" s="294"/>
      <c r="E22978" s="294"/>
      <c r="F22978" s="294"/>
    </row>
    <row r="22979">
      <c r="A22979" s="294"/>
      <c r="B22979" s="294"/>
      <c r="C22979" s="294"/>
      <c r="D22979" s="294"/>
      <c r="E22979" s="294"/>
      <c r="F22979" s="294"/>
    </row>
    <row r="22980">
      <c r="A22980" s="294" t="s">
        <v>23321</v>
      </c>
      <c r="B22980" s="294"/>
      <c r="C22980" s="294"/>
      <c r="D22980" s="294"/>
      <c r="E22980" s="294"/>
      <c r="F22980" s="294"/>
    </row>
    <row r="22981">
      <c r="A22981" s="294" t="s">
        <v>35697</v>
      </c>
      <c r="B22981" s="294"/>
      <c r="C22981" s="294"/>
      <c r="D22981" s="294"/>
      <c r="E22981" s="294"/>
      <c r="F22981" s="294"/>
    </row>
    <row r="22982">
      <c r="A22982" s="294"/>
      <c r="B22982" s="294"/>
      <c r="C22982" s="294"/>
      <c r="D22982" s="294"/>
      <c r="E22982" s="294"/>
      <c r="F22982" s="294"/>
    </row>
    <row r="22983">
      <c r="A22983" s="294" t="s">
        <v>35698</v>
      </c>
      <c r="B22983" s="294"/>
      <c r="C22983" s="294"/>
      <c r="D22983" s="294"/>
      <c r="E22983" s="294"/>
      <c r="F22983" s="294"/>
    </row>
    <row r="22984">
      <c r="A22984" s="294" t="s">
        <v>35699</v>
      </c>
      <c r="B22984" s="294"/>
      <c r="C22984" s="294"/>
      <c r="D22984" s="294"/>
      <c r="E22984" s="294"/>
      <c r="F22984" s="294"/>
    </row>
    <row r="22985">
      <c r="A22985" s="294" t="s">
        <v>35700</v>
      </c>
      <c r="B22985" s="294"/>
      <c r="C22985" s="294"/>
      <c r="D22985" s="294"/>
      <c r="E22985" s="294"/>
      <c r="F22985" s="294"/>
    </row>
    <row r="22986">
      <c r="A22986" s="294"/>
      <c r="B22986" s="294"/>
      <c r="C22986" s="294"/>
      <c r="D22986" s="294"/>
      <c r="E22986" s="294"/>
      <c r="F22986" s="294"/>
    </row>
    <row r="22987">
      <c r="A22987" s="294" t="s">
        <v>23771</v>
      </c>
      <c r="B22987" s="294"/>
      <c r="C22987" s="294"/>
      <c r="D22987" s="294"/>
      <c r="E22987" s="294"/>
      <c r="F22987" s="294"/>
    </row>
    <row r="22988">
      <c r="A22988" s="294" t="s">
        <v>26598</v>
      </c>
      <c r="B22988" s="294"/>
      <c r="C22988" s="294"/>
      <c r="D22988" s="294"/>
      <c r="E22988" s="294"/>
      <c r="F22988" s="294"/>
    </row>
    <row r="22989">
      <c r="A22989" s="294"/>
      <c r="B22989" s="294"/>
      <c r="C22989" s="294"/>
      <c r="D22989" s="294"/>
      <c r="E22989" s="294"/>
      <c r="F22989" s="294"/>
    </row>
    <row r="22990">
      <c r="A22990" s="294" t="s">
        <v>35701</v>
      </c>
      <c r="B22990" s="294"/>
      <c r="C22990" s="294"/>
      <c r="D22990" s="294"/>
      <c r="E22990" s="294"/>
      <c r="F22990" s="294"/>
    </row>
    <row r="22991">
      <c r="A22991" s="294" t="s">
        <v>35702</v>
      </c>
      <c r="B22991" s="294"/>
      <c r="C22991" s="294"/>
      <c r="D22991" s="294"/>
      <c r="E22991" s="294"/>
      <c r="F22991" s="294"/>
    </row>
    <row r="22992">
      <c r="A22992" s="294" t="s">
        <v>35703</v>
      </c>
      <c r="B22992" s="294"/>
      <c r="C22992" s="294"/>
      <c r="D22992" s="294"/>
      <c r="E22992" s="294"/>
      <c r="F22992" s="294"/>
    </row>
    <row r="22993">
      <c r="A22993" s="294"/>
      <c r="B22993" s="294"/>
      <c r="C22993" s="294"/>
      <c r="D22993" s="294"/>
      <c r="E22993" s="294"/>
      <c r="F22993" s="294"/>
    </row>
    <row r="22994">
      <c r="A22994" s="294" t="s">
        <v>27522</v>
      </c>
      <c r="B22994" s="294"/>
      <c r="C22994" s="294"/>
      <c r="D22994" s="294"/>
      <c r="E22994" s="294"/>
      <c r="F22994" s="294"/>
    </row>
    <row r="22995">
      <c r="A22995" s="294" t="s">
        <v>25456</v>
      </c>
      <c r="B22995" s="294"/>
      <c r="C22995" s="294"/>
      <c r="D22995" s="294"/>
      <c r="E22995" s="294"/>
      <c r="F22995" s="294"/>
    </row>
    <row r="22996">
      <c r="A22996" s="294"/>
      <c r="B22996" s="294"/>
      <c r="C22996" s="294"/>
      <c r="D22996" s="294"/>
      <c r="E22996" s="294"/>
      <c r="F22996" s="294"/>
    </row>
    <row r="22997">
      <c r="A22997" s="294" t="s">
        <v>35704</v>
      </c>
      <c r="B22997" s="294"/>
      <c r="C22997" s="294"/>
      <c r="D22997" s="294"/>
      <c r="E22997" s="294"/>
      <c r="F22997" s="294"/>
    </row>
    <row r="22998">
      <c r="A22998" s="294" t="s">
        <v>35705</v>
      </c>
      <c r="B22998" s="294"/>
      <c r="C22998" s="294"/>
      <c r="D22998" s="294"/>
      <c r="E22998" s="294"/>
      <c r="F22998" s="294"/>
    </row>
    <row r="22999">
      <c r="A22999" s="294" t="s">
        <v>35706</v>
      </c>
      <c r="B22999" s="294"/>
      <c r="C22999" s="294"/>
      <c r="D22999" s="294"/>
      <c r="E22999" s="294"/>
      <c r="F22999" s="294"/>
    </row>
    <row r="23000">
      <c r="A23000" s="294" t="s">
        <v>35707</v>
      </c>
      <c r="B23000" s="294"/>
      <c r="C23000" s="294"/>
      <c r="D23000" s="294"/>
      <c r="E23000" s="294"/>
      <c r="F23000" s="294"/>
    </row>
    <row r="23001">
      <c r="A23001" s="294" t="s">
        <v>35708</v>
      </c>
      <c r="B23001" s="294"/>
      <c r="C23001" s="294"/>
      <c r="D23001" s="294"/>
      <c r="E23001" s="294"/>
      <c r="F23001" s="294"/>
    </row>
    <row r="23002">
      <c r="A23002" s="294" t="s">
        <v>35709</v>
      </c>
      <c r="B23002" s="294"/>
      <c r="C23002" s="294"/>
      <c r="D23002" s="294"/>
      <c r="E23002" s="294"/>
      <c r="F23002" s="294"/>
    </row>
    <row r="23003">
      <c r="A23003" s="294" t="s">
        <v>35710</v>
      </c>
      <c r="B23003" s="294"/>
      <c r="C23003" s="294"/>
      <c r="D23003" s="294"/>
      <c r="E23003" s="294"/>
      <c r="F23003" s="294"/>
    </row>
    <row r="23004">
      <c r="A23004" s="294" t="s">
        <v>35711</v>
      </c>
      <c r="B23004" s="294"/>
      <c r="C23004" s="294"/>
      <c r="D23004" s="294"/>
      <c r="E23004" s="294"/>
      <c r="F23004" s="294"/>
    </row>
    <row r="23005">
      <c r="A23005" s="294" t="s">
        <v>35712</v>
      </c>
      <c r="B23005" s="294"/>
      <c r="C23005" s="294"/>
      <c r="D23005" s="294"/>
      <c r="E23005" s="294"/>
      <c r="F23005" s="294"/>
    </row>
    <row r="23006">
      <c r="A23006" s="294" t="s">
        <v>35713</v>
      </c>
      <c r="B23006" s="294"/>
      <c r="C23006" s="294"/>
      <c r="D23006" s="294"/>
      <c r="E23006" s="294"/>
      <c r="F23006" s="294"/>
    </row>
    <row r="23007">
      <c r="A23007" s="294" t="s">
        <v>35714</v>
      </c>
      <c r="B23007" s="294"/>
      <c r="C23007" s="294"/>
      <c r="D23007" s="294"/>
      <c r="E23007" s="294"/>
      <c r="F23007" s="294"/>
    </row>
    <row r="23008">
      <c r="A23008" s="294"/>
      <c r="B23008" s="294"/>
      <c r="C23008" s="294"/>
      <c r="D23008" s="294"/>
      <c r="E23008" s="294"/>
      <c r="F23008" s="294"/>
    </row>
    <row r="23009">
      <c r="A23009" s="294" t="s">
        <v>35715</v>
      </c>
      <c r="B23009" s="294"/>
      <c r="C23009" s="294"/>
      <c r="D23009" s="294"/>
      <c r="E23009" s="294"/>
      <c r="F23009" s="294"/>
    </row>
    <row r="23010">
      <c r="A23010" s="294" t="s">
        <v>35716</v>
      </c>
      <c r="B23010" s="294"/>
      <c r="C23010" s="294"/>
      <c r="D23010" s="294"/>
      <c r="E23010" s="294"/>
      <c r="F23010" s="294"/>
    </row>
    <row r="23011">
      <c r="A23011" s="294" t="s">
        <v>35717</v>
      </c>
      <c r="B23011" s="294"/>
      <c r="C23011" s="294"/>
      <c r="D23011" s="294"/>
      <c r="E23011" s="294"/>
      <c r="F23011" s="294"/>
    </row>
    <row r="23012">
      <c r="A23012" s="294" t="s">
        <v>35718</v>
      </c>
      <c r="B23012" s="294"/>
      <c r="C23012" s="294"/>
      <c r="D23012" s="294"/>
      <c r="E23012" s="294"/>
      <c r="F23012" s="294"/>
    </row>
    <row r="23013">
      <c r="A23013" s="294" t="s">
        <v>35719</v>
      </c>
      <c r="B23013" s="294"/>
      <c r="C23013" s="294"/>
      <c r="D23013" s="294"/>
      <c r="E23013" s="294"/>
      <c r="F23013" s="294"/>
    </row>
    <row r="23014">
      <c r="A23014" s="294" t="s">
        <v>35720</v>
      </c>
      <c r="B23014" s="294"/>
      <c r="C23014" s="294"/>
      <c r="D23014" s="294"/>
      <c r="E23014" s="294"/>
      <c r="F23014" s="294"/>
    </row>
    <row r="23015">
      <c r="A23015" s="294" t="s">
        <v>35721</v>
      </c>
      <c r="B23015" s="294"/>
      <c r="C23015" s="294"/>
      <c r="D23015" s="294"/>
      <c r="E23015" s="294"/>
      <c r="F23015" s="294"/>
    </row>
    <row r="23016">
      <c r="A23016" s="294"/>
      <c r="B23016" s="294"/>
      <c r="C23016" s="294"/>
      <c r="D23016" s="294"/>
      <c r="E23016" s="294"/>
      <c r="F23016" s="294"/>
    </row>
    <row r="23017">
      <c r="A23017" s="294"/>
      <c r="B23017" s="294"/>
      <c r="C23017" s="294"/>
      <c r="D23017" s="294"/>
      <c r="E23017" s="294"/>
      <c r="F23017" s="294"/>
    </row>
    <row r="23018">
      <c r="A23018" s="294" t="s">
        <v>23007</v>
      </c>
      <c r="B23018" s="294"/>
      <c r="C23018" s="294"/>
      <c r="D23018" s="294"/>
      <c r="E23018" s="294"/>
      <c r="F23018" s="294"/>
    </row>
    <row r="23019">
      <c r="A23019" s="294"/>
      <c r="B23019" s="294"/>
      <c r="C23019" s="294"/>
      <c r="D23019" s="294"/>
      <c r="E23019" s="294"/>
      <c r="F23019" s="294"/>
    </row>
    <row r="23020">
      <c r="A23020" s="294" t="s">
        <v>35722</v>
      </c>
      <c r="B23020" s="294"/>
      <c r="C23020" s="294"/>
      <c r="D23020" s="294"/>
      <c r="E23020" s="294"/>
      <c r="F23020" s="294"/>
    </row>
    <row r="23021">
      <c r="A23021" s="294" t="s">
        <v>35723</v>
      </c>
      <c r="B23021" s="294"/>
      <c r="C23021" s="294"/>
      <c r="D23021" s="294"/>
      <c r="E23021" s="294"/>
      <c r="F23021" s="294"/>
    </row>
    <row r="23022">
      <c r="A23022" s="294" t="s">
        <v>35724</v>
      </c>
      <c r="B23022" s="294"/>
      <c r="C23022" s="294"/>
      <c r="D23022" s="294"/>
      <c r="E23022" s="294"/>
      <c r="F23022" s="294"/>
    </row>
    <row r="23023">
      <c r="A23023" s="294" t="s">
        <v>35725</v>
      </c>
      <c r="B23023" s="294"/>
      <c r="C23023" s="294"/>
      <c r="D23023" s="294"/>
      <c r="E23023" s="294"/>
      <c r="F23023" s="294"/>
    </row>
    <row r="23024">
      <c r="A23024" s="294" t="s">
        <v>35726</v>
      </c>
      <c r="B23024" s="294"/>
      <c r="C23024" s="294"/>
      <c r="D23024" s="294"/>
      <c r="E23024" s="294"/>
      <c r="F23024" s="294"/>
    </row>
    <row r="23025">
      <c r="A23025" s="294" t="s">
        <v>35727</v>
      </c>
      <c r="B23025" s="294"/>
      <c r="C23025" s="294"/>
      <c r="D23025" s="294"/>
      <c r="E23025" s="294"/>
      <c r="F23025" s="294"/>
    </row>
    <row r="23026">
      <c r="A23026" s="294" t="s">
        <v>35728</v>
      </c>
      <c r="B23026" s="294"/>
      <c r="C23026" s="294"/>
      <c r="D23026" s="294"/>
      <c r="E23026" s="294"/>
      <c r="F23026" s="294"/>
    </row>
    <row r="23027">
      <c r="A23027" s="294" t="s">
        <v>35729</v>
      </c>
      <c r="B23027" s="294"/>
      <c r="C23027" s="294"/>
      <c r="D23027" s="294"/>
      <c r="E23027" s="294"/>
      <c r="F23027" s="294"/>
    </row>
    <row r="23028">
      <c r="A23028" s="294" t="s">
        <v>35730</v>
      </c>
      <c r="B23028" s="294"/>
      <c r="C23028" s="294"/>
      <c r="D23028" s="294"/>
      <c r="E23028" s="294"/>
      <c r="F23028" s="294"/>
    </row>
    <row r="23029">
      <c r="A23029" s="294" t="s">
        <v>35731</v>
      </c>
      <c r="B23029" s="294"/>
      <c r="C23029" s="294"/>
      <c r="D23029" s="294"/>
      <c r="E23029" s="294"/>
      <c r="F23029" s="294"/>
    </row>
    <row r="23030">
      <c r="A23030" s="294" t="s">
        <v>28124</v>
      </c>
      <c r="B23030" s="294"/>
      <c r="C23030" s="294"/>
      <c r="D23030" s="294"/>
      <c r="E23030" s="294"/>
      <c r="F23030" s="294"/>
    </row>
    <row r="23031">
      <c r="A23031" s="294" t="s">
        <v>35732</v>
      </c>
      <c r="B23031" s="294"/>
      <c r="C23031" s="294"/>
      <c r="D23031" s="294"/>
      <c r="E23031" s="294"/>
      <c r="F23031" s="294"/>
    </row>
    <row r="23032">
      <c r="A23032" s="294" t="s">
        <v>35733</v>
      </c>
      <c r="B23032" s="294"/>
      <c r="C23032" s="294"/>
      <c r="D23032" s="294"/>
      <c r="E23032" s="294"/>
      <c r="F23032" s="294"/>
    </row>
    <row r="23033">
      <c r="A23033" s="294" t="s">
        <v>21618</v>
      </c>
      <c r="B23033" s="294"/>
      <c r="C23033" s="294"/>
      <c r="D23033" s="294"/>
      <c r="E23033" s="294"/>
      <c r="F23033" s="294"/>
    </row>
    <row r="23034">
      <c r="A23034" s="294"/>
      <c r="B23034" s="294"/>
      <c r="C23034" s="294"/>
      <c r="D23034" s="294"/>
      <c r="E23034" s="294"/>
      <c r="F23034" s="294"/>
    </row>
    <row r="23035">
      <c r="A23035" s="294" t="s">
        <v>23228</v>
      </c>
      <c r="B23035" s="294"/>
      <c r="C23035" s="294"/>
      <c r="D23035" s="294"/>
      <c r="E23035" s="294"/>
      <c r="F23035" s="294"/>
    </row>
    <row r="23036">
      <c r="A23036" s="294" t="s">
        <v>23459</v>
      </c>
      <c r="B23036" s="294"/>
      <c r="C23036" s="294"/>
      <c r="D23036" s="294"/>
      <c r="E23036" s="294"/>
      <c r="F23036" s="294"/>
    </row>
    <row r="23037">
      <c r="A23037" s="294"/>
      <c r="B23037" s="294"/>
      <c r="C23037" s="294"/>
      <c r="D23037" s="294"/>
      <c r="E23037" s="294"/>
      <c r="F23037" s="294"/>
    </row>
    <row r="23038">
      <c r="A23038" s="294" t="s">
        <v>35734</v>
      </c>
      <c r="B23038" s="294"/>
      <c r="C23038" s="294"/>
      <c r="D23038" s="294"/>
      <c r="E23038" s="294"/>
      <c r="F23038" s="294"/>
    </row>
    <row r="23039">
      <c r="A23039" s="294" t="s">
        <v>35735</v>
      </c>
      <c r="B23039" s="294"/>
      <c r="C23039" s="294"/>
      <c r="D23039" s="294"/>
      <c r="E23039" s="294"/>
      <c r="F23039" s="294"/>
    </row>
    <row r="23040">
      <c r="A23040" s="294" t="s">
        <v>33894</v>
      </c>
      <c r="B23040" s="294"/>
      <c r="C23040" s="294"/>
      <c r="D23040" s="294"/>
      <c r="E23040" s="294"/>
      <c r="F23040" s="294"/>
    </row>
    <row r="23041">
      <c r="A23041" s="294" t="s">
        <v>35736</v>
      </c>
      <c r="B23041" s="294"/>
      <c r="C23041" s="294"/>
      <c r="D23041" s="294"/>
      <c r="E23041" s="294"/>
      <c r="F23041" s="294"/>
    </row>
    <row r="23042">
      <c r="A23042" s="294" t="s">
        <v>35737</v>
      </c>
      <c r="B23042" s="294"/>
      <c r="C23042" s="294"/>
      <c r="D23042" s="294"/>
      <c r="E23042" s="294"/>
      <c r="F23042" s="294"/>
    </row>
    <row r="23043">
      <c r="A23043" s="294" t="s">
        <v>35738</v>
      </c>
      <c r="B23043" s="294"/>
      <c r="C23043" s="294"/>
      <c r="D23043" s="294"/>
      <c r="E23043" s="294"/>
      <c r="F23043" s="294"/>
    </row>
    <row r="23044">
      <c r="A23044" s="294" t="s">
        <v>35739</v>
      </c>
      <c r="B23044" s="294"/>
      <c r="C23044" s="294"/>
      <c r="D23044" s="294"/>
      <c r="E23044" s="294"/>
      <c r="F23044" s="294"/>
    </row>
    <row r="23045">
      <c r="A23045" s="294"/>
      <c r="B23045" s="294"/>
      <c r="C23045" s="294"/>
      <c r="D23045" s="294"/>
      <c r="E23045" s="294"/>
      <c r="F23045" s="294"/>
    </row>
    <row r="23046">
      <c r="A23046" s="294" t="s">
        <v>26406</v>
      </c>
      <c r="B23046" s="294"/>
      <c r="C23046" s="294"/>
      <c r="D23046" s="294"/>
      <c r="E23046" s="294"/>
      <c r="F23046" s="294"/>
    </row>
    <row r="23047">
      <c r="A23047" s="294"/>
      <c r="B23047" s="294"/>
      <c r="C23047" s="294"/>
      <c r="D23047" s="294"/>
      <c r="E23047" s="294"/>
      <c r="F23047" s="294"/>
    </row>
    <row r="23048">
      <c r="A23048" s="294" t="s">
        <v>35740</v>
      </c>
      <c r="B23048" s="294"/>
      <c r="C23048" s="294"/>
      <c r="D23048" s="294"/>
      <c r="E23048" s="294"/>
      <c r="F23048" s="294"/>
    </row>
    <row r="23049">
      <c r="A23049" s="294" t="s">
        <v>35741</v>
      </c>
      <c r="B23049" s="294"/>
      <c r="C23049" s="294"/>
      <c r="D23049" s="294"/>
      <c r="E23049" s="294"/>
      <c r="F23049" s="294"/>
    </row>
    <row r="23050">
      <c r="A23050" s="294" t="s">
        <v>21737</v>
      </c>
      <c r="B23050" s="294"/>
      <c r="C23050" s="294"/>
      <c r="D23050" s="294"/>
      <c r="E23050" s="294"/>
      <c r="F23050" s="294"/>
    </row>
    <row r="23051">
      <c r="A23051" s="294" t="s">
        <v>22226</v>
      </c>
      <c r="B23051" s="294"/>
      <c r="C23051" s="294"/>
      <c r="D23051" s="294"/>
      <c r="E23051" s="294"/>
      <c r="F23051" s="294"/>
    </row>
    <row r="23052">
      <c r="A23052" s="294" t="s">
        <v>35742</v>
      </c>
      <c r="B23052" s="294"/>
      <c r="C23052" s="294"/>
      <c r="D23052" s="294"/>
      <c r="E23052" s="294"/>
      <c r="F23052" s="294"/>
    </row>
    <row r="23053">
      <c r="A23053" s="294" t="s">
        <v>35743</v>
      </c>
      <c r="B23053" s="294"/>
      <c r="C23053" s="294"/>
      <c r="D23053" s="294"/>
      <c r="E23053" s="294"/>
      <c r="F23053" s="294"/>
    </row>
    <row r="23054">
      <c r="A23054" s="294"/>
      <c r="B23054" s="294"/>
      <c r="C23054" s="294"/>
      <c r="D23054" s="294"/>
      <c r="E23054" s="294"/>
      <c r="F23054" s="294"/>
    </row>
    <row r="23055">
      <c r="A23055" s="294" t="s">
        <v>22427</v>
      </c>
      <c r="B23055" s="294"/>
      <c r="C23055" s="294"/>
      <c r="D23055" s="294"/>
      <c r="E23055" s="294"/>
      <c r="F23055" s="294"/>
    </row>
    <row r="23056">
      <c r="A23056" s="294"/>
      <c r="B23056" s="294"/>
      <c r="C23056" s="294"/>
      <c r="D23056" s="294"/>
      <c r="E23056" s="294"/>
      <c r="F23056" s="294"/>
    </row>
    <row r="23057">
      <c r="A23057" s="294" t="s">
        <v>35744</v>
      </c>
      <c r="B23057" s="294"/>
      <c r="C23057" s="294"/>
      <c r="D23057" s="294"/>
      <c r="E23057" s="294"/>
      <c r="F23057" s="294"/>
    </row>
    <row r="23058">
      <c r="A23058" s="294" t="s">
        <v>35745</v>
      </c>
      <c r="B23058" s="294"/>
      <c r="C23058" s="294"/>
      <c r="D23058" s="294"/>
      <c r="E23058" s="294"/>
      <c r="F23058" s="294"/>
    </row>
    <row r="23059">
      <c r="A23059" s="294" t="s">
        <v>35746</v>
      </c>
      <c r="B23059" s="294"/>
      <c r="C23059" s="294"/>
      <c r="D23059" s="294"/>
      <c r="E23059" s="294"/>
      <c r="F23059" s="294"/>
    </row>
    <row r="23060">
      <c r="A23060" s="294" t="s">
        <v>35747</v>
      </c>
      <c r="B23060" s="294"/>
      <c r="C23060" s="294"/>
      <c r="D23060" s="294"/>
      <c r="E23060" s="294"/>
      <c r="F23060" s="294"/>
    </row>
    <row r="23061">
      <c r="A23061" s="294" t="s">
        <v>35748</v>
      </c>
      <c r="B23061" s="294"/>
      <c r="C23061" s="294"/>
      <c r="D23061" s="294"/>
      <c r="E23061" s="294"/>
      <c r="F23061" s="294"/>
    </row>
    <row r="23062">
      <c r="A23062" s="294" t="s">
        <v>35749</v>
      </c>
      <c r="B23062" s="294"/>
      <c r="C23062" s="294"/>
      <c r="D23062" s="294"/>
      <c r="E23062" s="294"/>
      <c r="F23062" s="294"/>
    </row>
    <row r="23063">
      <c r="A23063" s="294" t="s">
        <v>35750</v>
      </c>
      <c r="B23063" s="294"/>
      <c r="C23063" s="294"/>
      <c r="D23063" s="294"/>
      <c r="E23063" s="294"/>
      <c r="F23063" s="294"/>
    </row>
    <row r="23064">
      <c r="A23064" s="294"/>
      <c r="B23064" s="294"/>
      <c r="C23064" s="294"/>
      <c r="D23064" s="294"/>
      <c r="E23064" s="294"/>
      <c r="F23064" s="294"/>
    </row>
    <row r="23065">
      <c r="A23065" s="294" t="s">
        <v>21401</v>
      </c>
      <c r="B23065" s="294"/>
      <c r="C23065" s="294"/>
      <c r="D23065" s="294"/>
      <c r="E23065" s="294"/>
      <c r="F23065" s="294"/>
    </row>
    <row r="23066">
      <c r="A23066" s="294"/>
      <c r="B23066" s="294"/>
      <c r="C23066" s="294"/>
      <c r="D23066" s="294"/>
      <c r="E23066" s="294"/>
      <c r="F23066" s="294"/>
    </row>
    <row r="23067">
      <c r="A23067" s="294" t="s">
        <v>35751</v>
      </c>
      <c r="B23067" s="294"/>
      <c r="C23067" s="294"/>
      <c r="D23067" s="294"/>
      <c r="E23067" s="294"/>
      <c r="F23067" s="294"/>
    </row>
    <row r="23068">
      <c r="A23068" s="294" t="s">
        <v>24535</v>
      </c>
      <c r="B23068" s="294"/>
      <c r="C23068" s="294"/>
      <c r="D23068" s="294"/>
      <c r="E23068" s="294"/>
      <c r="F23068" s="294"/>
    </row>
    <row r="23069">
      <c r="A23069" s="294" t="s">
        <v>35752</v>
      </c>
      <c r="B23069" s="294"/>
      <c r="C23069" s="294"/>
      <c r="D23069" s="294"/>
      <c r="E23069" s="294"/>
      <c r="F23069" s="294"/>
    </row>
    <row r="23070">
      <c r="A23070" s="294" t="s">
        <v>35753</v>
      </c>
      <c r="B23070" s="294"/>
      <c r="C23070" s="294"/>
      <c r="D23070" s="294"/>
      <c r="E23070" s="294"/>
      <c r="F23070" s="294"/>
    </row>
    <row r="23071">
      <c r="A23071" s="294" t="s">
        <v>35754</v>
      </c>
      <c r="B23071" s="294"/>
      <c r="C23071" s="294"/>
      <c r="D23071" s="294"/>
      <c r="E23071" s="294"/>
      <c r="F23071" s="294"/>
    </row>
    <row r="23072">
      <c r="A23072" s="294" t="s">
        <v>35755</v>
      </c>
      <c r="B23072" s="294"/>
      <c r="C23072" s="294"/>
      <c r="D23072" s="294"/>
      <c r="E23072" s="294"/>
      <c r="F23072" s="294"/>
    </row>
    <row r="23073">
      <c r="A23073" s="294" t="s">
        <v>35756</v>
      </c>
      <c r="B23073" s="294"/>
      <c r="C23073" s="294"/>
      <c r="D23073" s="294"/>
      <c r="E23073" s="294"/>
      <c r="F23073" s="294"/>
    </row>
    <row r="23074">
      <c r="A23074" s="294" t="s">
        <v>35757</v>
      </c>
      <c r="B23074" s="294"/>
      <c r="C23074" s="294"/>
      <c r="D23074" s="294"/>
      <c r="E23074" s="294"/>
      <c r="F23074" s="294"/>
    </row>
    <row r="23075">
      <c r="A23075" s="294"/>
      <c r="B23075" s="294"/>
      <c r="C23075" s="294"/>
      <c r="D23075" s="294"/>
      <c r="E23075" s="294"/>
      <c r="F23075" s="294"/>
    </row>
    <row r="23076">
      <c r="A23076" s="294" t="s">
        <v>22239</v>
      </c>
      <c r="B23076" s="294"/>
      <c r="C23076" s="294"/>
      <c r="D23076" s="294"/>
      <c r="E23076" s="294"/>
      <c r="F23076" s="294"/>
    </row>
    <row r="23077">
      <c r="A23077" s="294"/>
      <c r="B23077" s="294"/>
      <c r="C23077" s="294"/>
      <c r="D23077" s="294"/>
      <c r="E23077" s="294"/>
      <c r="F23077" s="294"/>
    </row>
    <row r="23078">
      <c r="A23078" s="294" t="s">
        <v>21863</v>
      </c>
      <c r="B23078" s="294"/>
      <c r="C23078" s="294"/>
      <c r="D23078" s="294"/>
      <c r="E23078" s="294"/>
      <c r="F23078" s="294"/>
    </row>
    <row r="23079">
      <c r="A23079" s="294" t="s">
        <v>35758</v>
      </c>
      <c r="B23079" s="294"/>
      <c r="C23079" s="294"/>
      <c r="D23079" s="294"/>
      <c r="E23079" s="294"/>
      <c r="F23079" s="294"/>
    </row>
    <row r="23080">
      <c r="A23080" s="294" t="s">
        <v>35759</v>
      </c>
      <c r="B23080" s="294"/>
      <c r="C23080" s="294"/>
      <c r="D23080" s="294"/>
      <c r="E23080" s="294"/>
      <c r="F23080" s="294"/>
    </row>
    <row r="23081">
      <c r="A23081" s="294" t="s">
        <v>35760</v>
      </c>
      <c r="B23081" s="294"/>
      <c r="C23081" s="294"/>
      <c r="D23081" s="294"/>
      <c r="E23081" s="294"/>
      <c r="F23081" s="294"/>
    </row>
    <row r="23082">
      <c r="A23082" s="294" t="s">
        <v>23272</v>
      </c>
      <c r="B23082" s="294"/>
      <c r="C23082" s="294"/>
      <c r="D23082" s="294"/>
      <c r="E23082" s="294"/>
      <c r="F23082" s="294"/>
    </row>
    <row r="23083">
      <c r="A23083" s="294" t="s">
        <v>35761</v>
      </c>
      <c r="B23083" s="294"/>
      <c r="C23083" s="294"/>
      <c r="D23083" s="294"/>
      <c r="E23083" s="294"/>
      <c r="F23083" s="294"/>
    </row>
    <row r="23084">
      <c r="A23084" s="294" t="s">
        <v>22811</v>
      </c>
      <c r="B23084" s="294"/>
      <c r="C23084" s="294"/>
      <c r="D23084" s="294"/>
      <c r="E23084" s="294"/>
      <c r="F23084" s="294"/>
    </row>
    <row r="23085">
      <c r="A23085" s="294" t="s">
        <v>35762</v>
      </c>
      <c r="B23085" s="294"/>
      <c r="C23085" s="294"/>
      <c r="D23085" s="294"/>
      <c r="E23085" s="294"/>
      <c r="F23085" s="294"/>
    </row>
    <row r="23086">
      <c r="A23086" s="294" t="s">
        <v>29792</v>
      </c>
      <c r="B23086" s="294"/>
      <c r="C23086" s="294"/>
      <c r="D23086" s="294"/>
      <c r="E23086" s="294"/>
      <c r="F23086" s="294"/>
    </row>
    <row r="23087">
      <c r="A23087" s="294" t="s">
        <v>35763</v>
      </c>
      <c r="B23087" s="294"/>
      <c r="C23087" s="294"/>
      <c r="D23087" s="294"/>
      <c r="E23087" s="294"/>
      <c r="F23087" s="294"/>
    </row>
    <row r="23088">
      <c r="A23088" s="294"/>
      <c r="B23088" s="294"/>
      <c r="C23088" s="294"/>
      <c r="D23088" s="294"/>
      <c r="E23088" s="294"/>
      <c r="F23088" s="294"/>
    </row>
    <row r="23089">
      <c r="A23089" s="294" t="s">
        <v>21990</v>
      </c>
      <c r="B23089" s="294"/>
      <c r="C23089" s="294"/>
      <c r="D23089" s="294"/>
      <c r="E23089" s="294"/>
      <c r="F23089" s="294"/>
    </row>
    <row r="23090">
      <c r="A23090" s="294"/>
      <c r="B23090" s="294"/>
      <c r="C23090" s="294"/>
      <c r="D23090" s="294"/>
      <c r="E23090" s="294"/>
      <c r="F23090" s="294"/>
    </row>
    <row r="23091">
      <c r="A23091" s="294" t="s">
        <v>35764</v>
      </c>
      <c r="B23091" s="294"/>
      <c r="C23091" s="294"/>
      <c r="D23091" s="294"/>
      <c r="E23091" s="294"/>
      <c r="F23091" s="294"/>
    </row>
    <row r="23092">
      <c r="A23092" s="294" t="s">
        <v>35765</v>
      </c>
      <c r="B23092" s="294"/>
      <c r="C23092" s="294"/>
      <c r="D23092" s="294"/>
      <c r="E23092" s="294"/>
      <c r="F23092" s="294"/>
    </row>
    <row r="23093">
      <c r="A23093" s="294" t="s">
        <v>35766</v>
      </c>
      <c r="B23093" s="294"/>
      <c r="C23093" s="294"/>
      <c r="D23093" s="294"/>
      <c r="E23093" s="294"/>
      <c r="F23093" s="294"/>
    </row>
    <row r="23094">
      <c r="A23094" s="294" t="s">
        <v>34377</v>
      </c>
      <c r="B23094" s="294"/>
      <c r="C23094" s="294"/>
      <c r="D23094" s="294"/>
      <c r="E23094" s="294"/>
      <c r="F23094" s="294"/>
    </row>
    <row r="23095">
      <c r="A23095" s="294" t="s">
        <v>34378</v>
      </c>
      <c r="B23095" s="294"/>
      <c r="C23095" s="294"/>
      <c r="D23095" s="294"/>
      <c r="E23095" s="294"/>
      <c r="F23095" s="294"/>
    </row>
    <row r="23096">
      <c r="A23096" s="294" t="s">
        <v>35767</v>
      </c>
      <c r="B23096" s="294"/>
      <c r="C23096" s="294"/>
      <c r="D23096" s="294"/>
      <c r="E23096" s="294"/>
      <c r="F23096" s="294"/>
    </row>
    <row r="23097">
      <c r="A23097" s="294" t="s">
        <v>35768</v>
      </c>
      <c r="B23097" s="294"/>
      <c r="C23097" s="294"/>
      <c r="D23097" s="294"/>
      <c r="E23097" s="294"/>
      <c r="F23097" s="294"/>
    </row>
    <row r="23098">
      <c r="A23098" s="294" t="s">
        <v>30776</v>
      </c>
      <c r="B23098" s="294"/>
      <c r="C23098" s="294"/>
      <c r="D23098" s="294"/>
      <c r="E23098" s="294"/>
      <c r="F23098" s="294"/>
    </row>
    <row r="23099">
      <c r="A23099" s="294" t="s">
        <v>35769</v>
      </c>
      <c r="B23099" s="294"/>
      <c r="C23099" s="294"/>
      <c r="D23099" s="294"/>
      <c r="E23099" s="294"/>
      <c r="F23099" s="294"/>
    </row>
    <row r="23100">
      <c r="A23100" s="294" t="s">
        <v>35770</v>
      </c>
      <c r="B23100" s="294"/>
      <c r="C23100" s="294"/>
      <c r="D23100" s="294"/>
      <c r="E23100" s="294"/>
      <c r="F23100" s="294"/>
    </row>
    <row r="23101">
      <c r="A23101" s="294" t="s">
        <v>35771</v>
      </c>
      <c r="B23101" s="294"/>
      <c r="C23101" s="294"/>
      <c r="D23101" s="294"/>
      <c r="E23101" s="294"/>
      <c r="F23101" s="294"/>
    </row>
    <row r="23102">
      <c r="A23102" s="294"/>
      <c r="B23102" s="294"/>
      <c r="C23102" s="294"/>
      <c r="D23102" s="294"/>
      <c r="E23102" s="294"/>
      <c r="F23102" s="294"/>
    </row>
    <row r="23103">
      <c r="A23103" s="294" t="s">
        <v>28124</v>
      </c>
      <c r="B23103" s="294"/>
      <c r="C23103" s="294"/>
      <c r="D23103" s="294"/>
      <c r="E23103" s="294"/>
      <c r="F23103" s="294"/>
    </row>
    <row r="23104">
      <c r="A23104" s="294" t="s">
        <v>19745</v>
      </c>
      <c r="B23104" s="294"/>
      <c r="C23104" s="294"/>
      <c r="D23104" s="294"/>
      <c r="E23104" s="294"/>
      <c r="F23104" s="294"/>
    </row>
    <row r="23105">
      <c r="A23105" s="294" t="s">
        <v>21672</v>
      </c>
      <c r="B23105" s="294"/>
      <c r="C23105" s="294"/>
      <c r="D23105" s="294"/>
      <c r="E23105" s="294"/>
      <c r="F23105" s="294"/>
    </row>
    <row r="23106">
      <c r="A23106" s="294" t="s">
        <v>35733</v>
      </c>
      <c r="B23106" s="294"/>
      <c r="C23106" s="294"/>
      <c r="D23106" s="294"/>
      <c r="E23106" s="294"/>
      <c r="F23106" s="294"/>
    </row>
    <row r="23107">
      <c r="A23107" s="294"/>
      <c r="B23107" s="294"/>
      <c r="C23107" s="294"/>
      <c r="D23107" s="294"/>
      <c r="E23107" s="294"/>
      <c r="F23107" s="294"/>
    </row>
    <row r="23108">
      <c r="A23108" s="294"/>
      <c r="B23108" s="294"/>
      <c r="C23108" s="294"/>
      <c r="D23108" s="294"/>
      <c r="E23108" s="294"/>
      <c r="F23108" s="294"/>
    </row>
    <row r="23109">
      <c r="A23109" s="294"/>
      <c r="B23109" s="294"/>
      <c r="C23109" s="294"/>
      <c r="D23109" s="294"/>
      <c r="E23109" s="294"/>
      <c r="F23109" s="294"/>
    </row>
    <row r="23110">
      <c r="A23110" s="294" t="s">
        <v>21315</v>
      </c>
      <c r="B23110" s="294"/>
      <c r="C23110" s="294"/>
      <c r="D23110" s="294"/>
      <c r="E23110" s="294"/>
      <c r="F23110" s="294"/>
    </row>
    <row r="23111">
      <c r="A23111" s="294"/>
      <c r="B23111" s="294"/>
      <c r="C23111" s="294"/>
      <c r="D23111" s="294"/>
      <c r="E23111" s="294"/>
      <c r="F23111" s="294"/>
    </row>
    <row r="23112">
      <c r="A23112" s="294" t="s">
        <v>35772</v>
      </c>
      <c r="B23112" s="294"/>
      <c r="C23112" s="294"/>
      <c r="D23112" s="294"/>
      <c r="E23112" s="294"/>
      <c r="F23112" s="294"/>
    </row>
    <row r="23113">
      <c r="A23113" s="294" t="s">
        <v>30781</v>
      </c>
      <c r="B23113" s="294"/>
      <c r="C23113" s="294"/>
      <c r="D23113" s="294"/>
      <c r="E23113" s="294"/>
      <c r="F23113" s="294"/>
    </row>
    <row r="23114">
      <c r="A23114" s="294" t="s">
        <v>34722</v>
      </c>
      <c r="B23114" s="294"/>
      <c r="C23114" s="294"/>
      <c r="D23114" s="294"/>
      <c r="E23114" s="294"/>
      <c r="F23114" s="294"/>
    </row>
    <row r="23115">
      <c r="A23115" s="294" t="s">
        <v>31223</v>
      </c>
      <c r="B23115" s="294"/>
      <c r="C23115" s="294"/>
      <c r="D23115" s="294"/>
      <c r="E23115" s="294"/>
      <c r="F23115" s="294"/>
    </row>
    <row r="23116">
      <c r="A23116" s="294" t="s">
        <v>35773</v>
      </c>
      <c r="B23116" s="294"/>
      <c r="C23116" s="294"/>
      <c r="D23116" s="294"/>
      <c r="E23116" s="294"/>
      <c r="F23116" s="294"/>
    </row>
    <row r="23117">
      <c r="A23117" s="294" t="s">
        <v>35774</v>
      </c>
      <c r="B23117" s="294"/>
      <c r="C23117" s="294"/>
      <c r="D23117" s="294"/>
      <c r="E23117" s="294"/>
      <c r="F23117" s="294"/>
    </row>
    <row r="23118">
      <c r="A23118" s="294" t="s">
        <v>35775</v>
      </c>
      <c r="B23118" s="294"/>
      <c r="C23118" s="294"/>
      <c r="D23118" s="294"/>
      <c r="E23118" s="294"/>
      <c r="F23118" s="294"/>
    </row>
    <row r="23119">
      <c r="A23119" s="294" t="s">
        <v>35776</v>
      </c>
      <c r="B23119" s="294"/>
      <c r="C23119" s="294"/>
      <c r="D23119" s="294"/>
      <c r="E23119" s="294"/>
      <c r="F23119" s="294"/>
    </row>
    <row r="23120">
      <c r="A23120" s="294" t="s">
        <v>35777</v>
      </c>
      <c r="B23120" s="294"/>
      <c r="C23120" s="294"/>
      <c r="D23120" s="294"/>
      <c r="E23120" s="294"/>
      <c r="F23120" s="294"/>
    </row>
    <row r="23121">
      <c r="A23121" s="294" t="s">
        <v>35778</v>
      </c>
      <c r="B23121" s="294"/>
      <c r="C23121" s="294"/>
      <c r="D23121" s="294"/>
      <c r="E23121" s="294"/>
      <c r="F23121" s="294"/>
    </row>
    <row r="23122">
      <c r="A23122" s="294"/>
      <c r="B23122" s="294"/>
      <c r="C23122" s="294"/>
      <c r="D23122" s="294"/>
      <c r="E23122" s="294"/>
      <c r="F23122" s="294"/>
    </row>
    <row r="23123">
      <c r="A23123" s="294"/>
      <c r="B23123" s="294"/>
      <c r="C23123" s="294"/>
      <c r="D23123" s="294"/>
      <c r="E23123" s="294"/>
      <c r="F23123" s="294"/>
    </row>
    <row r="23124">
      <c r="A23124" s="294"/>
      <c r="B23124" s="294"/>
      <c r="C23124" s="294"/>
      <c r="D23124" s="294"/>
      <c r="E23124" s="294"/>
      <c r="F23124" s="294"/>
    </row>
    <row r="23125">
      <c r="A23125" s="294" t="s">
        <v>21326</v>
      </c>
      <c r="B23125" s="294"/>
      <c r="C23125" s="294"/>
      <c r="D23125" s="294"/>
      <c r="E23125" s="294"/>
      <c r="F23125" s="294"/>
    </row>
    <row r="23126">
      <c r="A23126" s="294"/>
      <c r="B23126" s="294"/>
      <c r="C23126" s="294"/>
      <c r="D23126" s="294"/>
      <c r="E23126" s="294"/>
      <c r="F23126" s="294"/>
    </row>
    <row r="23127">
      <c r="A23127" s="294" t="s">
        <v>35779</v>
      </c>
      <c r="B23127" s="294"/>
      <c r="C23127" s="294"/>
      <c r="D23127" s="294"/>
      <c r="E23127" s="294"/>
      <c r="F23127" s="294"/>
    </row>
    <row r="23128">
      <c r="A23128" s="294" t="s">
        <v>35780</v>
      </c>
      <c r="B23128" s="294"/>
      <c r="C23128" s="294"/>
      <c r="D23128" s="294"/>
      <c r="E23128" s="294"/>
      <c r="F23128" s="294"/>
    </row>
    <row r="23129">
      <c r="A23129" s="294" t="s">
        <v>35781</v>
      </c>
      <c r="B23129" s="294"/>
      <c r="C23129" s="294"/>
      <c r="D23129" s="294"/>
      <c r="E23129" s="294"/>
      <c r="F23129" s="294"/>
    </row>
    <row r="23130">
      <c r="A23130" s="294"/>
      <c r="B23130" s="294"/>
      <c r="C23130" s="294"/>
      <c r="D23130" s="294"/>
      <c r="E23130" s="294"/>
      <c r="F23130" s="294"/>
    </row>
    <row r="23131">
      <c r="A23131" s="294" t="s">
        <v>22025</v>
      </c>
      <c r="B23131" s="294"/>
      <c r="C23131" s="294"/>
      <c r="D23131" s="294"/>
      <c r="E23131" s="294"/>
      <c r="F23131" s="294"/>
    </row>
    <row r="23132">
      <c r="A23132" s="294"/>
      <c r="B23132" s="294"/>
      <c r="C23132" s="294"/>
      <c r="D23132" s="294"/>
      <c r="E23132" s="294"/>
      <c r="F23132" s="294"/>
    </row>
    <row r="23133">
      <c r="A23133" s="294" t="s">
        <v>35782</v>
      </c>
      <c r="B23133" s="294"/>
      <c r="C23133" s="294"/>
      <c r="D23133" s="294"/>
      <c r="E23133" s="294"/>
      <c r="F23133" s="294"/>
    </row>
    <row r="23134">
      <c r="A23134" s="294" t="s">
        <v>33769</v>
      </c>
      <c r="B23134" s="294"/>
      <c r="C23134" s="294"/>
      <c r="D23134" s="294"/>
      <c r="E23134" s="294"/>
      <c r="F23134" s="294"/>
    </row>
    <row r="23135">
      <c r="A23135" s="294" t="s">
        <v>35383</v>
      </c>
      <c r="B23135" s="294"/>
      <c r="C23135" s="294"/>
      <c r="D23135" s="294"/>
      <c r="E23135" s="294"/>
      <c r="F23135" s="294"/>
    </row>
    <row r="23136">
      <c r="A23136" s="294" t="s">
        <v>35783</v>
      </c>
      <c r="B23136" s="294"/>
      <c r="C23136" s="294"/>
      <c r="D23136" s="294"/>
      <c r="E23136" s="294"/>
      <c r="F23136" s="294"/>
    </row>
    <row r="23137">
      <c r="A23137" s="294" t="s">
        <v>35784</v>
      </c>
      <c r="B23137" s="294"/>
      <c r="C23137" s="294"/>
      <c r="D23137" s="294"/>
      <c r="E23137" s="294"/>
      <c r="F23137" s="294"/>
    </row>
    <row r="23138">
      <c r="A23138" s="294" t="s">
        <v>35785</v>
      </c>
      <c r="B23138" s="294"/>
      <c r="C23138" s="294"/>
      <c r="D23138" s="294"/>
      <c r="E23138" s="294"/>
      <c r="F23138" s="294"/>
    </row>
    <row r="23139">
      <c r="A23139" s="294"/>
      <c r="B23139" s="294"/>
      <c r="C23139" s="294"/>
      <c r="D23139" s="294"/>
      <c r="E23139" s="294"/>
      <c r="F23139" s="294"/>
    </row>
    <row r="23140">
      <c r="A23140" s="294" t="s">
        <v>22572</v>
      </c>
      <c r="B23140" s="294"/>
      <c r="C23140" s="294"/>
      <c r="D23140" s="294"/>
      <c r="E23140" s="294"/>
      <c r="F23140" s="294"/>
    </row>
    <row r="23141">
      <c r="A23141" s="294" t="s">
        <v>23322</v>
      </c>
      <c r="B23141" s="294"/>
      <c r="C23141" s="294"/>
      <c r="D23141" s="294"/>
      <c r="E23141" s="294"/>
      <c r="F23141" s="294"/>
    </row>
    <row r="23142">
      <c r="A23142" s="294"/>
      <c r="B23142" s="294"/>
      <c r="C23142" s="294"/>
      <c r="D23142" s="294"/>
      <c r="E23142" s="294"/>
      <c r="F23142" s="294"/>
    </row>
    <row r="23143">
      <c r="A23143" s="294" t="s">
        <v>35786</v>
      </c>
      <c r="B23143" s="294"/>
      <c r="C23143" s="294"/>
      <c r="D23143" s="294"/>
      <c r="E23143" s="294"/>
      <c r="F23143" s="294"/>
    </row>
    <row r="23144">
      <c r="A23144" s="294" t="s">
        <v>31601</v>
      </c>
      <c r="B23144" s="294"/>
      <c r="C23144" s="294"/>
      <c r="D23144" s="294"/>
      <c r="E23144" s="294"/>
      <c r="F23144" s="294"/>
    </row>
    <row r="23145">
      <c r="A23145" s="294" t="s">
        <v>35787</v>
      </c>
      <c r="B23145" s="294"/>
      <c r="C23145" s="294"/>
      <c r="D23145" s="294"/>
      <c r="E23145" s="294"/>
      <c r="F23145" s="294"/>
    </row>
    <row r="23146">
      <c r="A23146" s="294" t="s">
        <v>35788</v>
      </c>
      <c r="B23146" s="294"/>
      <c r="C23146" s="294"/>
      <c r="D23146" s="294"/>
      <c r="E23146" s="294"/>
      <c r="F23146" s="294"/>
    </row>
    <row r="23147">
      <c r="A23147" s="294"/>
      <c r="B23147" s="294"/>
      <c r="C23147" s="294"/>
      <c r="D23147" s="294"/>
      <c r="E23147" s="294"/>
      <c r="F23147" s="294"/>
    </row>
    <row r="23148">
      <c r="A23148" s="294" t="s">
        <v>22156</v>
      </c>
      <c r="B23148" s="294"/>
      <c r="C23148" s="294"/>
      <c r="D23148" s="294"/>
      <c r="E23148" s="294"/>
      <c r="F23148" s="294"/>
    </row>
    <row r="23149">
      <c r="A23149" s="294"/>
      <c r="B23149" s="294"/>
      <c r="C23149" s="294"/>
      <c r="D23149" s="294"/>
      <c r="E23149" s="294"/>
      <c r="F23149" s="294"/>
    </row>
    <row r="23150">
      <c r="A23150" s="294" t="s">
        <v>35789</v>
      </c>
      <c r="B23150" s="294"/>
      <c r="C23150" s="294"/>
      <c r="D23150" s="294"/>
      <c r="E23150" s="294"/>
      <c r="F23150" s="294"/>
    </row>
    <row r="23151">
      <c r="A23151" s="294" t="s">
        <v>35790</v>
      </c>
      <c r="B23151" s="294"/>
      <c r="C23151" s="294"/>
      <c r="D23151" s="294"/>
      <c r="E23151" s="294"/>
      <c r="F23151" s="294"/>
    </row>
    <row r="23152">
      <c r="A23152" s="294" t="s">
        <v>35791</v>
      </c>
      <c r="B23152" s="294"/>
      <c r="C23152" s="294"/>
      <c r="D23152" s="294"/>
      <c r="E23152" s="294"/>
      <c r="F23152" s="294"/>
    </row>
    <row r="23153">
      <c r="A23153" s="294" t="s">
        <v>35792</v>
      </c>
      <c r="B23153" s="294"/>
      <c r="C23153" s="294"/>
      <c r="D23153" s="294"/>
      <c r="E23153" s="294"/>
      <c r="F23153" s="294"/>
    </row>
    <row r="23154">
      <c r="A23154" s="294"/>
      <c r="B23154" s="294"/>
      <c r="C23154" s="294"/>
      <c r="D23154" s="294"/>
      <c r="E23154" s="294"/>
      <c r="F23154" s="294"/>
    </row>
    <row r="23155">
      <c r="A23155" s="294" t="s">
        <v>32418</v>
      </c>
      <c r="B23155" s="294"/>
      <c r="C23155" s="294"/>
      <c r="D23155" s="294"/>
      <c r="E23155" s="294"/>
      <c r="F23155" s="294"/>
    </row>
    <row r="23156">
      <c r="A23156" s="294"/>
      <c r="B23156" s="294"/>
      <c r="C23156" s="294"/>
      <c r="D23156" s="294"/>
      <c r="E23156" s="294"/>
      <c r="F23156" s="294"/>
    </row>
    <row r="23157">
      <c r="A23157" s="294" t="s">
        <v>35793</v>
      </c>
      <c r="B23157" s="294"/>
      <c r="C23157" s="294"/>
      <c r="D23157" s="294"/>
      <c r="E23157" s="294"/>
      <c r="F23157" s="294"/>
    </row>
    <row r="23158">
      <c r="A23158" s="294" t="s">
        <v>35794</v>
      </c>
      <c r="B23158" s="294"/>
      <c r="C23158" s="294"/>
      <c r="D23158" s="294"/>
      <c r="E23158" s="294"/>
      <c r="F23158" s="294"/>
    </row>
    <row r="23159">
      <c r="A23159" s="294" t="s">
        <v>35795</v>
      </c>
      <c r="B23159" s="294"/>
      <c r="C23159" s="294"/>
      <c r="D23159" s="294"/>
      <c r="E23159" s="294"/>
      <c r="F23159" s="294"/>
    </row>
    <row r="23160">
      <c r="A23160" s="294" t="s">
        <v>35796</v>
      </c>
      <c r="B23160" s="294"/>
      <c r="C23160" s="294"/>
      <c r="D23160" s="294"/>
      <c r="E23160" s="294"/>
      <c r="F23160" s="294"/>
    </row>
    <row r="23161">
      <c r="A23161" s="294" t="s">
        <v>35797</v>
      </c>
      <c r="B23161" s="294"/>
      <c r="C23161" s="294"/>
      <c r="D23161" s="294"/>
      <c r="E23161" s="294"/>
      <c r="F23161" s="294"/>
    </row>
    <row r="23162">
      <c r="A23162" s="294" t="s">
        <v>35798</v>
      </c>
      <c r="B23162" s="294"/>
      <c r="C23162" s="294"/>
      <c r="D23162" s="294"/>
      <c r="E23162" s="294"/>
      <c r="F23162" s="294"/>
    </row>
    <row r="23163">
      <c r="A23163" s="294" t="s">
        <v>35799</v>
      </c>
      <c r="B23163" s="294"/>
      <c r="C23163" s="294"/>
      <c r="D23163" s="294"/>
      <c r="E23163" s="294"/>
      <c r="F23163" s="294"/>
    </row>
    <row r="23164">
      <c r="A23164" s="294" t="s">
        <v>35800</v>
      </c>
      <c r="B23164" s="294"/>
      <c r="C23164" s="294"/>
      <c r="D23164" s="294"/>
      <c r="E23164" s="294"/>
      <c r="F23164" s="294"/>
    </row>
    <row r="23165">
      <c r="A23165" s="294" t="s">
        <v>35801</v>
      </c>
      <c r="B23165" s="294"/>
      <c r="C23165" s="294"/>
      <c r="D23165" s="294"/>
      <c r="E23165" s="294"/>
      <c r="F23165" s="294"/>
    </row>
    <row r="23166">
      <c r="A23166" s="294" t="s">
        <v>35802</v>
      </c>
      <c r="B23166" s="294"/>
      <c r="C23166" s="294"/>
      <c r="D23166" s="294"/>
      <c r="E23166" s="294"/>
      <c r="F23166" s="294"/>
    </row>
    <row r="23167">
      <c r="A23167" s="294" t="s">
        <v>35803</v>
      </c>
      <c r="B23167" s="294"/>
      <c r="C23167" s="294"/>
      <c r="D23167" s="294"/>
      <c r="E23167" s="294"/>
      <c r="F23167" s="294"/>
    </row>
    <row r="23168">
      <c r="A23168" s="294" t="s">
        <v>23052</v>
      </c>
      <c r="B23168" s="294"/>
      <c r="C23168" s="294"/>
      <c r="D23168" s="294"/>
      <c r="E23168" s="294"/>
      <c r="F23168" s="294"/>
    </row>
    <row r="23169">
      <c r="A23169" s="294" t="s">
        <v>35804</v>
      </c>
      <c r="B23169" s="294"/>
      <c r="C23169" s="294"/>
      <c r="D23169" s="294"/>
      <c r="E23169" s="294"/>
      <c r="F23169" s="294"/>
    </row>
    <row r="23170">
      <c r="A23170" s="294" t="s">
        <v>21475</v>
      </c>
      <c r="B23170" s="294"/>
      <c r="C23170" s="294"/>
      <c r="D23170" s="294"/>
      <c r="E23170" s="294"/>
      <c r="F23170" s="294"/>
    </row>
    <row r="23171">
      <c r="A23171" s="294" t="s">
        <v>35805</v>
      </c>
      <c r="B23171" s="294"/>
      <c r="C23171" s="294"/>
      <c r="D23171" s="294"/>
      <c r="E23171" s="294"/>
      <c r="F23171" s="294"/>
    </row>
    <row r="23172">
      <c r="A23172" s="294" t="s">
        <v>35806</v>
      </c>
      <c r="B23172" s="294"/>
      <c r="C23172" s="294"/>
      <c r="D23172" s="294"/>
      <c r="E23172" s="294"/>
      <c r="F23172" s="294"/>
    </row>
    <row r="23173">
      <c r="A23173" s="294"/>
      <c r="B23173" s="294"/>
      <c r="C23173" s="294"/>
      <c r="D23173" s="294"/>
      <c r="E23173" s="294"/>
      <c r="F23173" s="294"/>
    </row>
    <row r="23174">
      <c r="A23174" s="294"/>
      <c r="B23174" s="294"/>
      <c r="C23174" s="294"/>
      <c r="D23174" s="294"/>
      <c r="E23174" s="294"/>
      <c r="F23174" s="294"/>
    </row>
    <row r="23175">
      <c r="A23175" s="294" t="s">
        <v>28124</v>
      </c>
      <c r="B23175" s="294"/>
      <c r="C23175" s="294"/>
      <c r="D23175" s="294"/>
      <c r="E23175" s="294"/>
      <c r="F23175" s="294"/>
    </row>
    <row r="23176">
      <c r="A23176" s="294" t="s">
        <v>35807</v>
      </c>
      <c r="B23176" s="294"/>
      <c r="C23176" s="294"/>
      <c r="D23176" s="294"/>
      <c r="E23176" s="294"/>
      <c r="F23176" s="294"/>
    </row>
    <row r="23177">
      <c r="A23177" s="294" t="s">
        <v>35808</v>
      </c>
      <c r="B23177" s="294"/>
      <c r="C23177" s="294"/>
      <c r="D23177" s="294"/>
      <c r="E23177" s="294"/>
      <c r="F23177" s="294"/>
    </row>
    <row r="23178">
      <c r="A23178" s="294" t="s">
        <v>21618</v>
      </c>
      <c r="B23178" s="294"/>
      <c r="C23178" s="294"/>
      <c r="D23178" s="294"/>
      <c r="E23178" s="294"/>
      <c r="F23178" s="294"/>
    </row>
    <row r="23179">
      <c r="A23179" s="294" t="s">
        <v>35809</v>
      </c>
      <c r="B23179" s="294"/>
      <c r="C23179" s="294"/>
      <c r="D23179" s="294"/>
      <c r="E23179" s="294"/>
      <c r="F23179" s="294"/>
    </row>
    <row r="23180">
      <c r="A23180" s="294"/>
      <c r="B23180" s="294"/>
      <c r="C23180" s="294"/>
      <c r="D23180" s="294"/>
      <c r="E23180" s="294"/>
      <c r="F23180" s="294"/>
    </row>
    <row r="23181">
      <c r="A23181" s="294" t="s">
        <v>22512</v>
      </c>
      <c r="B23181" s="294"/>
      <c r="C23181" s="294"/>
      <c r="D23181" s="294"/>
      <c r="E23181" s="294"/>
      <c r="F23181" s="294"/>
    </row>
    <row r="23182">
      <c r="A23182" s="294" t="s">
        <v>24873</v>
      </c>
      <c r="B23182" s="294"/>
      <c r="C23182" s="294"/>
      <c r="D23182" s="294"/>
      <c r="E23182" s="294"/>
      <c r="F23182" s="294"/>
    </row>
    <row r="23183">
      <c r="A23183" s="294"/>
      <c r="B23183" s="294"/>
      <c r="C23183" s="294"/>
      <c r="D23183" s="294"/>
      <c r="E23183" s="294"/>
      <c r="F23183" s="294"/>
    </row>
    <row r="23184">
      <c r="A23184" s="294" t="s">
        <v>35810</v>
      </c>
      <c r="B23184" s="294"/>
      <c r="C23184" s="294"/>
      <c r="D23184" s="294"/>
      <c r="E23184" s="294"/>
      <c r="F23184" s="294"/>
    </row>
    <row r="23185">
      <c r="A23185" s="294" t="s">
        <v>35811</v>
      </c>
      <c r="B23185" s="294"/>
      <c r="C23185" s="294"/>
      <c r="D23185" s="294"/>
      <c r="E23185" s="294"/>
      <c r="F23185" s="294"/>
    </row>
    <row r="23186">
      <c r="A23186" s="294" t="s">
        <v>35812</v>
      </c>
      <c r="B23186" s="294"/>
      <c r="C23186" s="294"/>
      <c r="D23186" s="294"/>
      <c r="E23186" s="294"/>
      <c r="F23186" s="294"/>
    </row>
    <row r="23187">
      <c r="A23187" s="294" t="s">
        <v>35813</v>
      </c>
      <c r="B23187" s="294"/>
      <c r="C23187" s="294"/>
      <c r="D23187" s="294"/>
      <c r="E23187" s="294"/>
      <c r="F23187" s="294"/>
    </row>
    <row r="23188">
      <c r="A23188" s="294" t="s">
        <v>35814</v>
      </c>
      <c r="B23188" s="294"/>
      <c r="C23188" s="294"/>
      <c r="D23188" s="294"/>
      <c r="E23188" s="294"/>
      <c r="F23188" s="294"/>
    </row>
    <row r="23189">
      <c r="A23189" s="294" t="s">
        <v>21892</v>
      </c>
      <c r="B23189" s="294"/>
      <c r="C23189" s="294"/>
      <c r="D23189" s="294"/>
      <c r="E23189" s="294"/>
      <c r="F23189" s="294"/>
    </row>
    <row r="23190">
      <c r="A23190" s="294" t="s">
        <v>35815</v>
      </c>
      <c r="B23190" s="294"/>
      <c r="C23190" s="294"/>
      <c r="D23190" s="294"/>
      <c r="E23190" s="294"/>
      <c r="F23190" s="294"/>
    </row>
    <row r="23191">
      <c r="A23191" s="294" t="s">
        <v>35816</v>
      </c>
      <c r="B23191" s="294"/>
      <c r="C23191" s="294"/>
      <c r="D23191" s="294"/>
      <c r="E23191" s="294"/>
      <c r="F23191" s="294"/>
    </row>
    <row r="23192">
      <c r="A23192" s="294"/>
      <c r="B23192" s="294"/>
      <c r="C23192" s="294"/>
      <c r="D23192" s="294"/>
      <c r="E23192" s="294"/>
      <c r="F23192" s="294"/>
    </row>
    <row r="23193">
      <c r="A23193" s="294" t="s">
        <v>21846</v>
      </c>
      <c r="B23193" s="294"/>
      <c r="C23193" s="294"/>
      <c r="D23193" s="294"/>
      <c r="E23193" s="294"/>
      <c r="F23193" s="294"/>
    </row>
    <row r="23194">
      <c r="A23194" s="294"/>
      <c r="B23194" s="294"/>
      <c r="C23194" s="294"/>
      <c r="D23194" s="294"/>
      <c r="E23194" s="294"/>
      <c r="F23194" s="294"/>
    </row>
    <row r="23195">
      <c r="A23195" s="294" t="s">
        <v>35817</v>
      </c>
      <c r="B23195" s="294"/>
      <c r="C23195" s="294"/>
      <c r="D23195" s="294"/>
      <c r="E23195" s="294"/>
      <c r="F23195" s="294"/>
    </row>
    <row r="23196">
      <c r="A23196" s="294" t="s">
        <v>35818</v>
      </c>
      <c r="B23196" s="294"/>
      <c r="C23196" s="294"/>
      <c r="D23196" s="294"/>
      <c r="E23196" s="294"/>
      <c r="F23196" s="294"/>
    </row>
    <row r="23197">
      <c r="A23197" s="294" t="s">
        <v>35819</v>
      </c>
      <c r="B23197" s="294"/>
      <c r="C23197" s="294"/>
      <c r="D23197" s="294"/>
      <c r="E23197" s="294"/>
      <c r="F23197" s="294"/>
    </row>
    <row r="23198">
      <c r="A23198" s="294" t="s">
        <v>35820</v>
      </c>
      <c r="B23198" s="294"/>
      <c r="C23198" s="294"/>
      <c r="D23198" s="294"/>
      <c r="E23198" s="294"/>
      <c r="F23198" s="294"/>
    </row>
    <row r="23199">
      <c r="A23199" s="294" t="s">
        <v>35821</v>
      </c>
      <c r="B23199" s="294"/>
      <c r="C23199" s="294"/>
      <c r="D23199" s="294"/>
      <c r="E23199" s="294"/>
      <c r="F23199" s="294"/>
    </row>
    <row r="23200">
      <c r="A23200" s="294" t="s">
        <v>24038</v>
      </c>
      <c r="B23200" s="294"/>
      <c r="C23200" s="294"/>
      <c r="D23200" s="294"/>
      <c r="E23200" s="294"/>
      <c r="F23200" s="294"/>
    </row>
    <row r="23201">
      <c r="A23201" s="294"/>
      <c r="B23201" s="294"/>
      <c r="C23201" s="294"/>
      <c r="D23201" s="294"/>
      <c r="E23201" s="294"/>
      <c r="F23201" s="294"/>
    </row>
    <row r="23202">
      <c r="A23202" s="294" t="s">
        <v>23067</v>
      </c>
      <c r="B23202" s="294"/>
      <c r="C23202" s="294"/>
      <c r="D23202" s="294"/>
      <c r="E23202" s="294"/>
      <c r="F23202" s="294"/>
    </row>
    <row r="23203">
      <c r="A23203" s="294" t="s">
        <v>23068</v>
      </c>
      <c r="B23203" s="294"/>
      <c r="C23203" s="294"/>
      <c r="D23203" s="294"/>
      <c r="E23203" s="294"/>
      <c r="F23203" s="294"/>
    </row>
    <row r="23204">
      <c r="A23204" s="294"/>
      <c r="B23204" s="294"/>
      <c r="C23204" s="294"/>
      <c r="D23204" s="294"/>
      <c r="E23204" s="294"/>
      <c r="F23204" s="294"/>
    </row>
    <row r="23205">
      <c r="A23205" s="294" t="s">
        <v>35822</v>
      </c>
      <c r="B23205" s="294"/>
      <c r="C23205" s="294"/>
      <c r="D23205" s="294"/>
      <c r="E23205" s="294"/>
      <c r="F23205" s="294"/>
    </row>
    <row r="23206">
      <c r="A23206" s="294" t="s">
        <v>35823</v>
      </c>
      <c r="B23206" s="294"/>
      <c r="C23206" s="294"/>
      <c r="D23206" s="294"/>
      <c r="E23206" s="294"/>
      <c r="F23206" s="294"/>
    </row>
    <row r="23207">
      <c r="A23207" s="294" t="s">
        <v>35824</v>
      </c>
      <c r="B23207" s="294"/>
      <c r="C23207" s="294"/>
      <c r="D23207" s="294"/>
      <c r="E23207" s="294"/>
      <c r="F23207" s="294"/>
    </row>
    <row r="23208">
      <c r="A23208" s="294" t="s">
        <v>35825</v>
      </c>
      <c r="B23208" s="294"/>
      <c r="C23208" s="294"/>
      <c r="D23208" s="294"/>
      <c r="E23208" s="294"/>
      <c r="F23208" s="294"/>
    </row>
    <row r="23209">
      <c r="A23209" s="294" t="s">
        <v>35826</v>
      </c>
      <c r="B23209" s="294"/>
      <c r="C23209" s="294"/>
      <c r="D23209" s="294"/>
      <c r="E23209" s="294"/>
      <c r="F23209" s="294"/>
    </row>
    <row r="23210">
      <c r="A23210" s="294"/>
      <c r="B23210" s="294"/>
      <c r="C23210" s="294"/>
      <c r="D23210" s="294"/>
      <c r="E23210" s="294"/>
      <c r="F23210" s="294"/>
    </row>
    <row r="23211">
      <c r="A23211" s="294"/>
      <c r="B23211" s="294"/>
      <c r="C23211" s="294"/>
      <c r="D23211" s="294"/>
      <c r="E23211" s="294"/>
      <c r="F23211" s="294"/>
    </row>
    <row r="23212">
      <c r="A23212" s="294" t="s">
        <v>21401</v>
      </c>
      <c r="B23212" s="294"/>
      <c r="C23212" s="294"/>
      <c r="D23212" s="294"/>
      <c r="E23212" s="294"/>
      <c r="F23212" s="294"/>
    </row>
    <row r="23213">
      <c r="A23213" s="294"/>
      <c r="B23213" s="294"/>
      <c r="C23213" s="294"/>
      <c r="D23213" s="294"/>
      <c r="E23213" s="294"/>
      <c r="F23213" s="294"/>
    </row>
    <row r="23214">
      <c r="A23214" s="294" t="s">
        <v>35827</v>
      </c>
      <c r="B23214" s="294"/>
      <c r="C23214" s="294"/>
      <c r="D23214" s="294"/>
      <c r="E23214" s="294"/>
      <c r="F23214" s="294"/>
    </row>
    <row r="23215">
      <c r="A23215" s="294" t="s">
        <v>27102</v>
      </c>
      <c r="B23215" s="294"/>
      <c r="C23215" s="294"/>
      <c r="D23215" s="294"/>
      <c r="E23215" s="294"/>
      <c r="F23215" s="294"/>
    </row>
    <row r="23216">
      <c r="A23216" s="294" t="s">
        <v>35828</v>
      </c>
      <c r="B23216" s="294"/>
      <c r="C23216" s="294"/>
      <c r="D23216" s="294"/>
      <c r="E23216" s="294"/>
      <c r="F23216" s="294"/>
    </row>
    <row r="23217">
      <c r="A23217" s="294" t="s">
        <v>35829</v>
      </c>
      <c r="B23217" s="294"/>
      <c r="C23217" s="294"/>
      <c r="D23217" s="294"/>
      <c r="E23217" s="294"/>
      <c r="F23217" s="294"/>
    </row>
    <row r="23218">
      <c r="A23218" s="294" t="s">
        <v>35830</v>
      </c>
      <c r="B23218" s="294"/>
      <c r="C23218" s="294"/>
      <c r="D23218" s="294"/>
      <c r="E23218" s="294"/>
      <c r="F23218" s="294"/>
    </row>
    <row r="23219">
      <c r="A23219" s="294" t="s">
        <v>35831</v>
      </c>
      <c r="B23219" s="294"/>
      <c r="C23219" s="294"/>
      <c r="D23219" s="294"/>
      <c r="E23219" s="294"/>
      <c r="F23219" s="294"/>
    </row>
    <row r="23220">
      <c r="A23220" s="294" t="s">
        <v>35832</v>
      </c>
      <c r="B23220" s="294"/>
      <c r="C23220" s="294"/>
      <c r="D23220" s="294"/>
      <c r="E23220" s="294"/>
      <c r="F23220" s="294"/>
    </row>
    <row r="23221">
      <c r="A23221" s="294" t="s">
        <v>35833</v>
      </c>
      <c r="B23221" s="294"/>
      <c r="C23221" s="294"/>
      <c r="D23221" s="294"/>
      <c r="E23221" s="294"/>
      <c r="F23221" s="294"/>
    </row>
    <row r="23222">
      <c r="A23222" s="294"/>
      <c r="B23222" s="294"/>
      <c r="C23222" s="294"/>
      <c r="D23222" s="294"/>
      <c r="E23222" s="294"/>
      <c r="F23222" s="294"/>
    </row>
    <row r="23223">
      <c r="A23223" s="294" t="s">
        <v>22239</v>
      </c>
      <c r="B23223" s="294"/>
      <c r="C23223" s="294"/>
      <c r="D23223" s="294"/>
      <c r="E23223" s="294"/>
      <c r="F23223" s="294"/>
    </row>
    <row r="23224">
      <c r="A23224" s="294"/>
      <c r="B23224" s="294"/>
      <c r="C23224" s="294"/>
      <c r="D23224" s="294"/>
      <c r="E23224" s="294"/>
      <c r="F23224" s="294"/>
    </row>
    <row r="23225">
      <c r="A23225" s="294" t="s">
        <v>35834</v>
      </c>
      <c r="B23225" s="294"/>
      <c r="C23225" s="294"/>
      <c r="D23225" s="294"/>
      <c r="E23225" s="294"/>
      <c r="F23225" s="294"/>
    </row>
    <row r="23226">
      <c r="A23226" s="294" t="s">
        <v>35835</v>
      </c>
      <c r="B23226" s="294"/>
      <c r="C23226" s="294"/>
      <c r="D23226" s="294"/>
      <c r="E23226" s="294"/>
      <c r="F23226" s="294"/>
    </row>
    <row r="23227">
      <c r="A23227" s="294" t="s">
        <v>35836</v>
      </c>
      <c r="B23227" s="294"/>
      <c r="C23227" s="294"/>
      <c r="D23227" s="294"/>
      <c r="E23227" s="294"/>
      <c r="F23227" s="294"/>
    </row>
    <row r="23228">
      <c r="A23228" s="294" t="s">
        <v>35837</v>
      </c>
      <c r="B23228" s="294"/>
      <c r="C23228" s="294"/>
      <c r="D23228" s="294"/>
      <c r="E23228" s="294"/>
      <c r="F23228" s="294"/>
    </row>
    <row r="23229">
      <c r="A23229" s="294" t="s">
        <v>34367</v>
      </c>
      <c r="B23229" s="294"/>
      <c r="C23229" s="294"/>
      <c r="D23229" s="294"/>
      <c r="E23229" s="294"/>
      <c r="F23229" s="294"/>
    </row>
    <row r="23230">
      <c r="A23230" s="294" t="s">
        <v>35838</v>
      </c>
      <c r="B23230" s="294"/>
      <c r="C23230" s="294"/>
      <c r="D23230" s="294"/>
      <c r="E23230" s="294"/>
      <c r="F23230" s="294"/>
    </row>
    <row r="23231">
      <c r="A23231" s="294" t="s">
        <v>34369</v>
      </c>
      <c r="B23231" s="294"/>
      <c r="C23231" s="294"/>
      <c r="D23231" s="294"/>
      <c r="E23231" s="294"/>
      <c r="F23231" s="294"/>
    </row>
    <row r="23232">
      <c r="A23232" s="294" t="s">
        <v>35839</v>
      </c>
      <c r="B23232" s="294"/>
      <c r="C23232" s="294"/>
      <c r="D23232" s="294"/>
      <c r="E23232" s="294"/>
      <c r="F23232" s="294"/>
    </row>
    <row r="23233">
      <c r="A23233" s="294" t="s">
        <v>35840</v>
      </c>
      <c r="B23233" s="294"/>
      <c r="C23233" s="294"/>
      <c r="D23233" s="294"/>
      <c r="E23233" s="294"/>
      <c r="F23233" s="294"/>
    </row>
    <row r="23234">
      <c r="A23234" s="294" t="s">
        <v>35841</v>
      </c>
      <c r="B23234" s="294"/>
      <c r="C23234" s="294"/>
      <c r="D23234" s="294"/>
      <c r="E23234" s="294"/>
      <c r="F23234" s="294"/>
    </row>
    <row r="23235">
      <c r="A23235" s="294"/>
      <c r="B23235" s="294"/>
      <c r="C23235" s="294"/>
      <c r="D23235" s="294"/>
      <c r="E23235" s="294"/>
      <c r="F23235" s="294"/>
    </row>
    <row r="23236">
      <c r="A23236" s="294" t="s">
        <v>21990</v>
      </c>
      <c r="B23236" s="294"/>
      <c r="C23236" s="294"/>
      <c r="D23236" s="294"/>
      <c r="E23236" s="294"/>
      <c r="F23236" s="294"/>
    </row>
    <row r="23237">
      <c r="A23237" s="294"/>
      <c r="B23237" s="294"/>
      <c r="C23237" s="294"/>
      <c r="D23237" s="294"/>
      <c r="E23237" s="294"/>
      <c r="F23237" s="294"/>
    </row>
    <row r="23238">
      <c r="A23238" s="294" t="s">
        <v>35842</v>
      </c>
      <c r="B23238" s="294"/>
      <c r="C23238" s="294"/>
      <c r="D23238" s="294"/>
      <c r="E23238" s="294"/>
      <c r="F23238" s="294"/>
    </row>
    <row r="23239">
      <c r="A23239" s="294" t="s">
        <v>35843</v>
      </c>
      <c r="B23239" s="294"/>
      <c r="C23239" s="294"/>
      <c r="D23239" s="294"/>
      <c r="E23239" s="294"/>
      <c r="F23239" s="294"/>
    </row>
    <row r="23240">
      <c r="A23240" s="294" t="s">
        <v>35844</v>
      </c>
      <c r="B23240" s="294"/>
      <c r="C23240" s="294"/>
      <c r="D23240" s="294"/>
      <c r="E23240" s="294"/>
      <c r="F23240" s="294"/>
    </row>
    <row r="23241">
      <c r="A23241" s="294" t="s">
        <v>35845</v>
      </c>
      <c r="B23241" s="294"/>
      <c r="C23241" s="294"/>
      <c r="D23241" s="294"/>
      <c r="E23241" s="294"/>
      <c r="F23241" s="294"/>
    </row>
    <row r="23242">
      <c r="A23242" s="294" t="s">
        <v>35846</v>
      </c>
      <c r="B23242" s="294"/>
      <c r="C23242" s="294"/>
      <c r="D23242" s="294"/>
      <c r="E23242" s="294"/>
      <c r="F23242" s="294"/>
    </row>
    <row r="23243">
      <c r="A23243" s="294" t="s">
        <v>35847</v>
      </c>
      <c r="B23243" s="294"/>
      <c r="C23243" s="294"/>
      <c r="D23243" s="294"/>
      <c r="E23243" s="294"/>
      <c r="F23243" s="294"/>
    </row>
    <row r="23244">
      <c r="A23244" s="294"/>
      <c r="B23244" s="294"/>
      <c r="C23244" s="294"/>
      <c r="D23244" s="294"/>
      <c r="E23244" s="294"/>
      <c r="F23244" s="294"/>
    </row>
    <row r="23245">
      <c r="A23245" s="294" t="s">
        <v>28124</v>
      </c>
      <c r="B23245" s="294"/>
      <c r="C23245" s="294"/>
      <c r="D23245" s="294"/>
      <c r="E23245" s="294"/>
      <c r="F23245" s="294"/>
    </row>
    <row r="23246">
      <c r="A23246" s="294" t="s">
        <v>35848</v>
      </c>
      <c r="B23246" s="294"/>
      <c r="C23246" s="294"/>
      <c r="D23246" s="294"/>
      <c r="E23246" s="294"/>
      <c r="F23246" s="294"/>
    </row>
    <row r="23247">
      <c r="A23247" s="294" t="s">
        <v>21672</v>
      </c>
      <c r="B23247" s="294"/>
      <c r="C23247" s="294"/>
      <c r="D23247" s="294"/>
      <c r="E23247" s="294"/>
      <c r="F23247" s="294"/>
    </row>
    <row r="23248">
      <c r="A23248" s="294" t="s">
        <v>35809</v>
      </c>
      <c r="B23248" s="294"/>
      <c r="C23248" s="294"/>
      <c r="D23248" s="294"/>
      <c r="E23248" s="294"/>
      <c r="F23248" s="294"/>
    </row>
    <row r="23249">
      <c r="A23249" s="294"/>
      <c r="B23249" s="294"/>
      <c r="C23249" s="294"/>
      <c r="D23249" s="294"/>
      <c r="E23249" s="294"/>
      <c r="F23249" s="294"/>
    </row>
    <row r="23250">
      <c r="A23250" s="294"/>
      <c r="B23250" s="294"/>
      <c r="C23250" s="294"/>
      <c r="D23250" s="294"/>
      <c r="E23250" s="294"/>
      <c r="F23250" s="294"/>
    </row>
    <row r="23251">
      <c r="A23251" s="294" t="s">
        <v>24575</v>
      </c>
      <c r="B23251" s="294"/>
      <c r="C23251" s="294"/>
      <c r="D23251" s="294"/>
      <c r="E23251" s="294"/>
      <c r="F23251" s="294"/>
    </row>
    <row r="23252">
      <c r="A23252" s="294"/>
      <c r="B23252" s="294"/>
      <c r="C23252" s="294"/>
      <c r="D23252" s="294"/>
      <c r="E23252" s="294"/>
      <c r="F23252" s="294"/>
    </row>
    <row r="23253">
      <c r="A23253" s="294" t="s">
        <v>35849</v>
      </c>
      <c r="B23253" s="294"/>
      <c r="C23253" s="294"/>
      <c r="D23253" s="294"/>
      <c r="E23253" s="294"/>
      <c r="F23253" s="294"/>
    </row>
    <row r="23254">
      <c r="A23254" s="294" t="s">
        <v>35850</v>
      </c>
      <c r="B23254" s="294"/>
      <c r="C23254" s="294"/>
      <c r="D23254" s="294"/>
      <c r="E23254" s="294"/>
      <c r="F23254" s="294"/>
    </row>
    <row r="23255">
      <c r="A23255" s="294" t="s">
        <v>35851</v>
      </c>
      <c r="B23255" s="294"/>
      <c r="C23255" s="294"/>
      <c r="D23255" s="294"/>
      <c r="E23255" s="294"/>
      <c r="F23255" s="294"/>
    </row>
    <row r="23256">
      <c r="A23256" s="294" t="s">
        <v>35852</v>
      </c>
      <c r="B23256" s="294"/>
      <c r="C23256" s="294"/>
      <c r="D23256" s="294"/>
      <c r="E23256" s="294"/>
      <c r="F23256" s="294"/>
    </row>
    <row r="23257">
      <c r="A23257" s="294" t="s">
        <v>35853</v>
      </c>
      <c r="B23257" s="294"/>
      <c r="C23257" s="294"/>
      <c r="D23257" s="294"/>
      <c r="E23257" s="294"/>
      <c r="F23257" s="294"/>
    </row>
    <row r="23258">
      <c r="A23258" s="294" t="s">
        <v>35854</v>
      </c>
      <c r="B23258" s="294"/>
      <c r="C23258" s="294"/>
      <c r="D23258" s="294"/>
      <c r="E23258" s="294"/>
      <c r="F23258" s="294"/>
    </row>
    <row r="23259">
      <c r="A23259" s="294" t="s">
        <v>35855</v>
      </c>
      <c r="B23259" s="294"/>
      <c r="C23259" s="294"/>
      <c r="D23259" s="294"/>
      <c r="E23259" s="294"/>
      <c r="F23259" s="294"/>
    </row>
    <row r="23260">
      <c r="A23260" s="294" t="s">
        <v>35856</v>
      </c>
      <c r="B23260" s="294"/>
      <c r="C23260" s="294"/>
      <c r="D23260" s="294"/>
      <c r="E23260" s="294"/>
      <c r="F23260" s="294"/>
    </row>
    <row r="23261">
      <c r="A23261" s="294"/>
      <c r="B23261" s="294"/>
      <c r="C23261" s="294"/>
      <c r="D23261" s="294"/>
      <c r="E23261" s="294"/>
      <c r="F23261" s="294"/>
    </row>
    <row r="23262">
      <c r="A23262" s="294" t="s">
        <v>35857</v>
      </c>
      <c r="B23262" s="294"/>
      <c r="C23262" s="294"/>
      <c r="D23262" s="294"/>
      <c r="E23262" s="294"/>
      <c r="F23262" s="294"/>
    </row>
    <row r="23263">
      <c r="A23263" s="294"/>
      <c r="B23263" s="294"/>
      <c r="C23263" s="294"/>
      <c r="D23263" s="294"/>
      <c r="E23263" s="294"/>
      <c r="F23263" s="294"/>
    </row>
    <row r="23264">
      <c r="A23264" s="294" t="s">
        <v>35858</v>
      </c>
      <c r="B23264" s="294"/>
      <c r="C23264" s="294"/>
      <c r="D23264" s="294"/>
      <c r="E23264" s="294"/>
      <c r="F23264" s="294"/>
    </row>
    <row r="23265">
      <c r="A23265" s="294" t="s">
        <v>35859</v>
      </c>
      <c r="B23265" s="294"/>
      <c r="C23265" s="294"/>
      <c r="D23265" s="294"/>
      <c r="E23265" s="294"/>
      <c r="F23265" s="294"/>
    </row>
    <row r="23266">
      <c r="A23266" s="294" t="s">
        <v>35860</v>
      </c>
      <c r="B23266" s="294"/>
      <c r="C23266" s="294"/>
      <c r="D23266" s="294"/>
      <c r="E23266" s="294"/>
      <c r="F23266" s="294"/>
    </row>
    <row r="23267">
      <c r="A23267" s="294" t="s">
        <v>35861</v>
      </c>
      <c r="B23267" s="294"/>
      <c r="C23267" s="294"/>
      <c r="D23267" s="294"/>
      <c r="E23267" s="294"/>
      <c r="F23267" s="294"/>
    </row>
    <row r="23268">
      <c r="A23268" s="294" t="s">
        <v>35862</v>
      </c>
      <c r="B23268" s="294"/>
      <c r="C23268" s="294"/>
      <c r="D23268" s="294"/>
      <c r="E23268" s="294"/>
      <c r="F23268" s="294"/>
    </row>
    <row r="23269">
      <c r="A23269" s="294"/>
      <c r="B23269" s="294"/>
      <c r="C23269" s="294"/>
      <c r="D23269" s="294"/>
      <c r="E23269" s="294"/>
      <c r="F23269" s="294"/>
    </row>
    <row r="23270">
      <c r="A23270" s="294" t="s">
        <v>35863</v>
      </c>
      <c r="B23270" s="294"/>
      <c r="C23270" s="294"/>
      <c r="D23270" s="294"/>
      <c r="E23270" s="294"/>
      <c r="F23270" s="294"/>
    </row>
    <row r="23271">
      <c r="A23271" s="294"/>
      <c r="B23271" s="294"/>
      <c r="C23271" s="294"/>
      <c r="D23271" s="294"/>
      <c r="E23271" s="294"/>
      <c r="F23271" s="294"/>
    </row>
    <row r="23272">
      <c r="A23272" s="294" t="s">
        <v>35864</v>
      </c>
      <c r="B23272" s="294"/>
      <c r="C23272" s="294"/>
      <c r="D23272" s="294"/>
      <c r="E23272" s="294"/>
      <c r="F23272" s="294"/>
    </row>
    <row r="23273">
      <c r="A23273" s="294" t="s">
        <v>35865</v>
      </c>
      <c r="B23273" s="294"/>
      <c r="C23273" s="294"/>
      <c r="D23273" s="294"/>
      <c r="E23273" s="294"/>
      <c r="F23273" s="294"/>
    </row>
    <row r="23274">
      <c r="A23274" s="294" t="s">
        <v>35866</v>
      </c>
      <c r="B23274" s="294"/>
      <c r="C23274" s="294"/>
      <c r="D23274" s="294"/>
      <c r="E23274" s="294"/>
      <c r="F23274" s="294"/>
    </row>
    <row r="23275">
      <c r="A23275" s="294" t="s">
        <v>35867</v>
      </c>
      <c r="B23275" s="294"/>
      <c r="C23275" s="294"/>
      <c r="D23275" s="294"/>
      <c r="E23275" s="294"/>
      <c r="F23275" s="294"/>
    </row>
    <row r="23276">
      <c r="A23276" s="294" t="s">
        <v>35868</v>
      </c>
      <c r="B23276" s="294"/>
      <c r="C23276" s="294"/>
      <c r="D23276" s="294"/>
      <c r="E23276" s="294"/>
      <c r="F23276" s="294"/>
    </row>
    <row r="23277">
      <c r="A23277" s="294"/>
      <c r="B23277" s="294"/>
      <c r="C23277" s="294"/>
      <c r="D23277" s="294"/>
      <c r="E23277" s="294"/>
      <c r="F23277" s="294"/>
    </row>
    <row r="23278">
      <c r="A23278" s="294" t="s">
        <v>35869</v>
      </c>
      <c r="B23278" s="294"/>
      <c r="C23278" s="294"/>
      <c r="D23278" s="294"/>
      <c r="E23278" s="294"/>
      <c r="F23278" s="294"/>
    </row>
    <row r="23279">
      <c r="A23279" s="294" t="s">
        <v>35870</v>
      </c>
      <c r="B23279" s="294"/>
      <c r="C23279" s="294"/>
      <c r="D23279" s="294"/>
      <c r="E23279" s="294"/>
      <c r="F23279" s="294"/>
    </row>
    <row r="23280">
      <c r="A23280" s="294"/>
      <c r="B23280" s="294"/>
      <c r="C23280" s="294"/>
      <c r="D23280" s="294"/>
      <c r="E23280" s="294"/>
      <c r="F23280" s="294"/>
    </row>
    <row r="23281">
      <c r="A23281" s="294" t="s">
        <v>24846</v>
      </c>
      <c r="B23281" s="294"/>
      <c r="C23281" s="294"/>
      <c r="D23281" s="294"/>
      <c r="E23281" s="294"/>
      <c r="F23281" s="294"/>
    </row>
    <row r="23282">
      <c r="A23282" s="294" t="s">
        <v>35871</v>
      </c>
      <c r="B23282" s="294"/>
      <c r="C23282" s="294"/>
      <c r="D23282" s="294"/>
      <c r="E23282" s="294"/>
      <c r="F23282" s="294"/>
    </row>
    <row r="23283">
      <c r="A23283" s="294" t="s">
        <v>35872</v>
      </c>
      <c r="B23283" s="294"/>
      <c r="C23283" s="294"/>
      <c r="D23283" s="294"/>
      <c r="E23283" s="294"/>
      <c r="F23283" s="294"/>
    </row>
    <row r="23284">
      <c r="A23284" s="294" t="s">
        <v>35873</v>
      </c>
      <c r="B23284" s="294"/>
      <c r="C23284" s="294"/>
      <c r="D23284" s="294"/>
      <c r="E23284" s="294"/>
      <c r="F23284" s="294"/>
    </row>
    <row r="23285">
      <c r="A23285" s="294"/>
      <c r="B23285" s="294"/>
      <c r="C23285" s="294"/>
      <c r="D23285" s="294"/>
      <c r="E23285" s="294"/>
      <c r="F23285" s="294"/>
    </row>
    <row r="23286">
      <c r="A23286" s="294" t="s">
        <v>35874</v>
      </c>
      <c r="B23286" s="294"/>
      <c r="C23286" s="294"/>
      <c r="D23286" s="294"/>
      <c r="E23286" s="294"/>
      <c r="F23286" s="294"/>
    </row>
    <row r="23287">
      <c r="A23287" s="294"/>
      <c r="B23287" s="294"/>
      <c r="C23287" s="294"/>
      <c r="D23287" s="294"/>
      <c r="E23287" s="294"/>
      <c r="F23287" s="294"/>
    </row>
    <row r="23288">
      <c r="A23288" s="294" t="s">
        <v>35875</v>
      </c>
      <c r="B23288" s="294"/>
      <c r="C23288" s="294"/>
      <c r="D23288" s="294"/>
      <c r="E23288" s="294"/>
      <c r="F23288" s="294"/>
    </row>
    <row r="23289">
      <c r="A23289" s="294" t="s">
        <v>35876</v>
      </c>
      <c r="B23289" s="294"/>
      <c r="C23289" s="294"/>
      <c r="D23289" s="294"/>
      <c r="E23289" s="294"/>
      <c r="F23289" s="294"/>
    </row>
    <row r="23290">
      <c r="A23290" s="294" t="s">
        <v>35877</v>
      </c>
      <c r="B23290" s="294"/>
      <c r="C23290" s="294"/>
      <c r="D23290" s="294"/>
      <c r="E23290" s="294"/>
      <c r="F23290" s="294"/>
    </row>
    <row r="23291">
      <c r="A23291" s="294" t="s">
        <v>35878</v>
      </c>
      <c r="B23291" s="294"/>
      <c r="C23291" s="294"/>
      <c r="D23291" s="294"/>
      <c r="E23291" s="294"/>
      <c r="F23291" s="294"/>
    </row>
    <row r="23292">
      <c r="A23292" s="294"/>
      <c r="B23292" s="294"/>
      <c r="C23292" s="294"/>
      <c r="D23292" s="294"/>
      <c r="E23292" s="294"/>
      <c r="F23292" s="294"/>
    </row>
    <row r="23293">
      <c r="A23293" s="294" t="s">
        <v>35879</v>
      </c>
      <c r="B23293" s="294"/>
      <c r="C23293" s="294"/>
      <c r="D23293" s="294"/>
      <c r="E23293" s="294"/>
      <c r="F23293" s="294"/>
    </row>
    <row r="23294">
      <c r="A23294" s="294"/>
      <c r="B23294" s="294"/>
      <c r="C23294" s="294"/>
      <c r="D23294" s="294"/>
      <c r="E23294" s="294"/>
      <c r="F23294" s="294"/>
    </row>
    <row r="23295">
      <c r="A23295" s="294" t="s">
        <v>35880</v>
      </c>
      <c r="B23295" s="294"/>
      <c r="C23295" s="294"/>
      <c r="D23295" s="294"/>
      <c r="E23295" s="294"/>
      <c r="F23295" s="294"/>
    </row>
    <row r="23296">
      <c r="A23296" s="294" t="s">
        <v>35881</v>
      </c>
      <c r="B23296" s="294"/>
      <c r="C23296" s="294"/>
      <c r="D23296" s="294"/>
      <c r="E23296" s="294"/>
      <c r="F23296" s="294"/>
    </row>
    <row r="23297">
      <c r="A23297" s="294" t="s">
        <v>35882</v>
      </c>
      <c r="B23297" s="294"/>
      <c r="C23297" s="294"/>
      <c r="D23297" s="294"/>
      <c r="E23297" s="294"/>
      <c r="F23297" s="294"/>
    </row>
    <row r="23298">
      <c r="A23298" s="294" t="s">
        <v>35883</v>
      </c>
      <c r="B23298" s="294"/>
      <c r="C23298" s="294"/>
      <c r="D23298" s="294"/>
      <c r="E23298" s="294"/>
      <c r="F23298" s="294"/>
    </row>
    <row r="23299">
      <c r="A23299" s="294" t="s">
        <v>35884</v>
      </c>
      <c r="B23299" s="294"/>
      <c r="C23299" s="294"/>
      <c r="D23299" s="294"/>
      <c r="E23299" s="294"/>
      <c r="F23299" s="294"/>
    </row>
    <row r="23300">
      <c r="A23300" s="294" t="s">
        <v>35885</v>
      </c>
      <c r="B23300" s="294"/>
      <c r="C23300" s="294"/>
      <c r="D23300" s="294"/>
      <c r="E23300" s="294"/>
      <c r="F23300" s="294"/>
    </row>
    <row r="23301">
      <c r="A23301" s="294" t="s">
        <v>35886</v>
      </c>
      <c r="B23301" s="294"/>
      <c r="C23301" s="294"/>
      <c r="D23301" s="294"/>
      <c r="E23301" s="294"/>
      <c r="F23301" s="294"/>
    </row>
    <row r="23302">
      <c r="A23302" s="294" t="s">
        <v>35887</v>
      </c>
      <c r="B23302" s="294"/>
      <c r="C23302" s="294"/>
      <c r="D23302" s="294"/>
      <c r="E23302" s="294"/>
      <c r="F23302" s="294"/>
    </row>
    <row r="23303">
      <c r="A23303" s="294" t="s">
        <v>21892</v>
      </c>
      <c r="B23303" s="294"/>
      <c r="C23303" s="294"/>
      <c r="D23303" s="294"/>
      <c r="E23303" s="294"/>
      <c r="F23303" s="294"/>
    </row>
    <row r="23304">
      <c r="A23304" s="294" t="s">
        <v>35888</v>
      </c>
      <c r="B23304" s="294"/>
      <c r="C23304" s="294"/>
      <c r="D23304" s="294"/>
      <c r="E23304" s="294"/>
      <c r="F23304" s="294"/>
    </row>
    <row r="23305">
      <c r="A23305" s="294" t="s">
        <v>35889</v>
      </c>
      <c r="B23305" s="294"/>
      <c r="C23305" s="294"/>
      <c r="D23305" s="294"/>
      <c r="E23305" s="294"/>
      <c r="F23305" s="294"/>
    </row>
    <row r="23306">
      <c r="A23306" s="294" t="s">
        <v>35890</v>
      </c>
      <c r="B23306" s="294"/>
      <c r="C23306" s="294"/>
      <c r="D23306" s="294"/>
      <c r="E23306" s="294"/>
      <c r="F23306" s="294"/>
    </row>
    <row r="23307">
      <c r="A23307" s="294"/>
      <c r="B23307" s="294"/>
      <c r="C23307" s="294"/>
      <c r="D23307" s="294"/>
      <c r="E23307" s="294"/>
      <c r="F23307" s="294"/>
    </row>
    <row r="23308">
      <c r="A23308" s="294" t="s">
        <v>28124</v>
      </c>
      <c r="B23308" s="294"/>
      <c r="C23308" s="294"/>
      <c r="D23308" s="294"/>
      <c r="E23308" s="294"/>
      <c r="F23308" s="294"/>
    </row>
    <row r="23309">
      <c r="A23309" s="294" t="s">
        <v>19761</v>
      </c>
      <c r="B23309" s="294"/>
      <c r="C23309" s="294"/>
      <c r="D23309" s="294"/>
      <c r="E23309" s="294"/>
      <c r="F23309" s="294"/>
    </row>
    <row r="23310">
      <c r="A23310" s="294" t="s">
        <v>21618</v>
      </c>
      <c r="B23310" s="294"/>
      <c r="C23310" s="294"/>
      <c r="D23310" s="294"/>
      <c r="E23310" s="294"/>
      <c r="F23310" s="294"/>
    </row>
    <row r="23311">
      <c r="A23311" s="294" t="s">
        <v>35891</v>
      </c>
      <c r="B23311" s="294"/>
      <c r="C23311" s="294"/>
      <c r="D23311" s="294"/>
      <c r="E23311" s="294"/>
      <c r="F23311" s="294"/>
    </row>
    <row r="23312">
      <c r="A23312" s="294"/>
      <c r="B23312" s="294"/>
      <c r="C23312" s="294"/>
      <c r="D23312" s="294"/>
      <c r="E23312" s="294"/>
      <c r="F23312" s="294"/>
    </row>
    <row r="23313">
      <c r="A23313" s="294" t="s">
        <v>22512</v>
      </c>
      <c r="B23313" s="294"/>
      <c r="C23313" s="294"/>
      <c r="D23313" s="294"/>
      <c r="E23313" s="294"/>
      <c r="F23313" s="294"/>
    </row>
    <row r="23314">
      <c r="A23314" s="294" t="s">
        <v>24873</v>
      </c>
      <c r="B23314" s="294"/>
      <c r="C23314" s="294"/>
      <c r="D23314" s="294"/>
      <c r="E23314" s="294"/>
      <c r="F23314" s="294"/>
    </row>
    <row r="23315">
      <c r="A23315" s="294"/>
      <c r="B23315" s="294"/>
      <c r="C23315" s="294"/>
      <c r="D23315" s="294"/>
      <c r="E23315" s="294"/>
      <c r="F23315" s="294"/>
    </row>
    <row r="23316">
      <c r="A23316" s="294" t="s">
        <v>35892</v>
      </c>
      <c r="B23316" s="294"/>
      <c r="C23316" s="294"/>
      <c r="D23316" s="294"/>
      <c r="E23316" s="294"/>
      <c r="F23316" s="294"/>
    </row>
    <row r="23317">
      <c r="A23317" s="294" t="s">
        <v>26722</v>
      </c>
      <c r="B23317" s="294"/>
      <c r="C23317" s="294"/>
      <c r="D23317" s="294"/>
      <c r="E23317" s="294"/>
      <c r="F23317" s="294"/>
    </row>
    <row r="23318">
      <c r="A23318" s="294" t="s">
        <v>35893</v>
      </c>
      <c r="B23318" s="294"/>
      <c r="C23318" s="294"/>
      <c r="D23318" s="294"/>
      <c r="E23318" s="294"/>
      <c r="F23318" s="294"/>
    </row>
    <row r="23319">
      <c r="A23319" s="294" t="s">
        <v>35894</v>
      </c>
      <c r="B23319" s="294"/>
      <c r="C23319" s="294"/>
      <c r="D23319" s="294"/>
      <c r="E23319" s="294"/>
      <c r="F23319" s="294"/>
    </row>
    <row r="23320">
      <c r="A23320" s="294" t="s">
        <v>35895</v>
      </c>
      <c r="B23320" s="294"/>
      <c r="C23320" s="294"/>
      <c r="D23320" s="294"/>
      <c r="E23320" s="294"/>
      <c r="F23320" s="294"/>
    </row>
    <row r="23321">
      <c r="A23321" s="294" t="s">
        <v>35896</v>
      </c>
      <c r="B23321" s="294"/>
      <c r="C23321" s="294"/>
      <c r="D23321" s="294"/>
      <c r="E23321" s="294"/>
      <c r="F23321" s="294"/>
    </row>
    <row r="23322">
      <c r="A23322" s="294" t="s">
        <v>35897</v>
      </c>
      <c r="B23322" s="294"/>
      <c r="C23322" s="294"/>
      <c r="D23322" s="294"/>
      <c r="E23322" s="294"/>
      <c r="F23322" s="294"/>
    </row>
    <row r="23323">
      <c r="A23323" s="294" t="s">
        <v>35898</v>
      </c>
      <c r="B23323" s="294"/>
      <c r="C23323" s="294"/>
      <c r="D23323" s="294"/>
      <c r="E23323" s="294"/>
      <c r="F23323" s="294"/>
    </row>
    <row r="23324">
      <c r="A23324" s="294"/>
      <c r="B23324" s="294"/>
      <c r="C23324" s="294"/>
      <c r="D23324" s="294"/>
      <c r="E23324" s="294"/>
      <c r="F23324" s="294"/>
    </row>
    <row r="23325">
      <c r="A23325" s="294" t="s">
        <v>23703</v>
      </c>
      <c r="B23325" s="294"/>
      <c r="C23325" s="294"/>
      <c r="D23325" s="294"/>
      <c r="E23325" s="294"/>
      <c r="F23325" s="294"/>
    </row>
    <row r="23326">
      <c r="A23326" s="294" t="s">
        <v>23149</v>
      </c>
      <c r="B23326" s="294"/>
      <c r="C23326" s="294"/>
      <c r="D23326" s="294"/>
      <c r="E23326" s="294"/>
      <c r="F23326" s="294"/>
    </row>
    <row r="23327">
      <c r="A23327" s="294"/>
      <c r="B23327" s="294"/>
      <c r="C23327" s="294"/>
      <c r="D23327" s="294"/>
      <c r="E23327" s="294"/>
      <c r="F23327" s="294"/>
    </row>
    <row r="23328">
      <c r="A23328" s="294" t="s">
        <v>22612</v>
      </c>
      <c r="B23328" s="294"/>
      <c r="C23328" s="294"/>
      <c r="D23328" s="294"/>
      <c r="E23328" s="294"/>
      <c r="F23328" s="294"/>
    </row>
    <row r="23329">
      <c r="A23329" s="294" t="s">
        <v>22613</v>
      </c>
      <c r="B23329" s="294"/>
      <c r="C23329" s="294"/>
      <c r="D23329" s="294"/>
      <c r="E23329" s="294"/>
      <c r="F23329" s="294"/>
    </row>
    <row r="23330">
      <c r="A23330" s="294" t="s">
        <v>22622</v>
      </c>
      <c r="B23330" s="294"/>
      <c r="C23330" s="294"/>
      <c r="D23330" s="294"/>
      <c r="E23330" s="294"/>
      <c r="F23330" s="294"/>
    </row>
    <row r="23331">
      <c r="A23331" s="294" t="s">
        <v>35899</v>
      </c>
      <c r="B23331" s="294"/>
      <c r="C23331" s="294"/>
      <c r="D23331" s="294"/>
      <c r="E23331" s="294"/>
      <c r="F23331" s="294"/>
    </row>
    <row r="23332">
      <c r="A23332" s="294" t="s">
        <v>35900</v>
      </c>
      <c r="B23332" s="294"/>
      <c r="C23332" s="294"/>
      <c r="D23332" s="294"/>
      <c r="E23332" s="294"/>
      <c r="F23332" s="294"/>
    </row>
    <row r="23333">
      <c r="A23333" s="294" t="s">
        <v>35901</v>
      </c>
      <c r="B23333" s="294"/>
      <c r="C23333" s="294"/>
      <c r="D23333" s="294"/>
      <c r="E23333" s="294"/>
      <c r="F23333" s="294"/>
    </row>
    <row r="23334">
      <c r="A23334" s="294"/>
      <c r="B23334" s="294"/>
      <c r="C23334" s="294"/>
      <c r="D23334" s="294"/>
      <c r="E23334" s="294"/>
      <c r="F23334" s="294"/>
    </row>
    <row r="23335">
      <c r="A23335" s="294" t="s">
        <v>21945</v>
      </c>
      <c r="B23335" s="294"/>
      <c r="C23335" s="294"/>
      <c r="D23335" s="294"/>
      <c r="E23335" s="294"/>
      <c r="F23335" s="294"/>
    </row>
    <row r="23336">
      <c r="A23336" s="294" t="s">
        <v>23813</v>
      </c>
      <c r="B23336" s="294"/>
      <c r="C23336" s="294"/>
      <c r="D23336" s="294"/>
      <c r="E23336" s="294"/>
      <c r="F23336" s="294"/>
    </row>
    <row r="23337">
      <c r="A23337" s="294"/>
      <c r="B23337" s="294"/>
      <c r="C23337" s="294"/>
      <c r="D23337" s="294"/>
      <c r="E23337" s="294"/>
      <c r="F23337" s="294"/>
    </row>
    <row r="23338">
      <c r="A23338" s="294" t="s">
        <v>35902</v>
      </c>
      <c r="B23338" s="294"/>
      <c r="C23338" s="294"/>
      <c r="D23338" s="294"/>
      <c r="E23338" s="294"/>
      <c r="F23338" s="294"/>
    </row>
    <row r="23339">
      <c r="A23339" s="294" t="s">
        <v>35903</v>
      </c>
      <c r="B23339" s="294"/>
      <c r="C23339" s="294"/>
      <c r="D23339" s="294"/>
      <c r="E23339" s="294"/>
      <c r="F23339" s="294"/>
    </row>
    <row r="23340">
      <c r="A23340" s="294" t="s">
        <v>22613</v>
      </c>
      <c r="B23340" s="294"/>
      <c r="C23340" s="294"/>
      <c r="D23340" s="294"/>
      <c r="E23340" s="294"/>
      <c r="F23340" s="294"/>
    </row>
    <row r="23341">
      <c r="A23341" s="294" t="s">
        <v>35904</v>
      </c>
      <c r="B23341" s="294"/>
      <c r="C23341" s="294"/>
      <c r="D23341" s="294"/>
      <c r="E23341" s="294"/>
      <c r="F23341" s="294"/>
    </row>
    <row r="23342">
      <c r="A23342" s="294" t="s">
        <v>22612</v>
      </c>
      <c r="B23342" s="294"/>
      <c r="C23342" s="294"/>
      <c r="D23342" s="294"/>
      <c r="E23342" s="294"/>
      <c r="F23342" s="294"/>
    </row>
    <row r="23343">
      <c r="A23343" s="294" t="s">
        <v>35905</v>
      </c>
      <c r="B23343" s="294"/>
      <c r="C23343" s="294"/>
      <c r="D23343" s="294"/>
      <c r="E23343" s="294"/>
      <c r="F23343" s="294"/>
    </row>
    <row r="23344">
      <c r="A23344" s="294" t="s">
        <v>35906</v>
      </c>
      <c r="B23344" s="294"/>
      <c r="C23344" s="294"/>
      <c r="D23344" s="294"/>
      <c r="E23344" s="294"/>
      <c r="F23344" s="294"/>
    </row>
    <row r="23345">
      <c r="A23345" s="294"/>
      <c r="B23345" s="294"/>
      <c r="C23345" s="294"/>
      <c r="D23345" s="294"/>
      <c r="E23345" s="294"/>
      <c r="F23345" s="294"/>
    </row>
    <row r="23346">
      <c r="A23346" s="294"/>
      <c r="B23346" s="294"/>
      <c r="C23346" s="294"/>
      <c r="D23346" s="294"/>
      <c r="E23346" s="294"/>
      <c r="F23346" s="294"/>
    </row>
    <row r="23347">
      <c r="A23347" s="294" t="s">
        <v>21401</v>
      </c>
      <c r="B23347" s="294"/>
      <c r="C23347" s="294"/>
      <c r="D23347" s="294"/>
      <c r="E23347" s="294"/>
      <c r="F23347" s="294"/>
    </row>
    <row r="23348">
      <c r="A23348" s="294"/>
      <c r="B23348" s="294"/>
      <c r="C23348" s="294"/>
      <c r="D23348" s="294"/>
      <c r="E23348" s="294"/>
      <c r="F23348" s="294"/>
    </row>
    <row r="23349">
      <c r="A23349" s="294" t="s">
        <v>35907</v>
      </c>
      <c r="B23349" s="294"/>
      <c r="C23349" s="294"/>
      <c r="D23349" s="294"/>
      <c r="E23349" s="294"/>
      <c r="F23349" s="294"/>
    </row>
    <row r="23350">
      <c r="A23350" s="294" t="s">
        <v>35908</v>
      </c>
      <c r="B23350" s="294"/>
      <c r="C23350" s="294"/>
      <c r="D23350" s="294"/>
      <c r="E23350" s="294"/>
      <c r="F23350" s="294"/>
    </row>
    <row r="23351">
      <c r="A23351" s="294" t="s">
        <v>35909</v>
      </c>
      <c r="B23351" s="294"/>
      <c r="C23351" s="294"/>
      <c r="D23351" s="294"/>
      <c r="E23351" s="294"/>
      <c r="F23351" s="294"/>
    </row>
    <row r="23352">
      <c r="A23352" s="294" t="s">
        <v>35910</v>
      </c>
      <c r="B23352" s="294"/>
      <c r="C23352" s="294"/>
      <c r="D23352" s="294"/>
      <c r="E23352" s="294"/>
      <c r="F23352" s="294"/>
    </row>
    <row r="23353">
      <c r="A23353" s="294" t="s">
        <v>35911</v>
      </c>
      <c r="B23353" s="294"/>
      <c r="C23353" s="294"/>
      <c r="D23353" s="294"/>
      <c r="E23353" s="294"/>
      <c r="F23353" s="294"/>
    </row>
    <row r="23354">
      <c r="A23354" s="294" t="s">
        <v>25385</v>
      </c>
      <c r="B23354" s="294"/>
      <c r="C23354" s="294"/>
      <c r="D23354" s="294"/>
      <c r="E23354" s="294"/>
      <c r="F23354" s="294"/>
    </row>
    <row r="23355">
      <c r="A23355" s="294" t="s">
        <v>35912</v>
      </c>
      <c r="B23355" s="294"/>
      <c r="C23355" s="294"/>
      <c r="D23355" s="294"/>
      <c r="E23355" s="294"/>
      <c r="F23355" s="294"/>
    </row>
    <row r="23356">
      <c r="A23356" s="294" t="s">
        <v>35913</v>
      </c>
      <c r="B23356" s="294"/>
      <c r="C23356" s="294"/>
      <c r="D23356" s="294"/>
      <c r="E23356" s="294"/>
      <c r="F23356" s="294"/>
    </row>
    <row r="23357">
      <c r="A23357" s="294"/>
      <c r="B23357" s="294"/>
      <c r="C23357" s="294"/>
      <c r="D23357" s="294"/>
      <c r="E23357" s="294"/>
      <c r="F23357" s="294"/>
    </row>
    <row r="23358">
      <c r="A23358" s="294" t="s">
        <v>22239</v>
      </c>
      <c r="B23358" s="294"/>
      <c r="C23358" s="294"/>
      <c r="D23358" s="294"/>
      <c r="E23358" s="294"/>
      <c r="F23358" s="294"/>
    </row>
    <row r="23359">
      <c r="A23359" s="294"/>
      <c r="B23359" s="294"/>
      <c r="C23359" s="294"/>
      <c r="D23359" s="294"/>
      <c r="E23359" s="294"/>
      <c r="F23359" s="294"/>
    </row>
    <row r="23360">
      <c r="A23360" s="294" t="s">
        <v>35914</v>
      </c>
      <c r="B23360" s="294"/>
      <c r="C23360" s="294"/>
      <c r="D23360" s="294"/>
      <c r="E23360" s="294"/>
      <c r="F23360" s="294"/>
    </row>
    <row r="23361">
      <c r="A23361" s="294" t="s">
        <v>35915</v>
      </c>
      <c r="B23361" s="294"/>
      <c r="C23361" s="294"/>
      <c r="D23361" s="294"/>
      <c r="E23361" s="294"/>
      <c r="F23361" s="294"/>
    </row>
    <row r="23362">
      <c r="A23362" s="294" t="s">
        <v>35916</v>
      </c>
      <c r="B23362" s="294"/>
      <c r="C23362" s="294"/>
      <c r="D23362" s="294"/>
      <c r="E23362" s="294"/>
      <c r="F23362" s="294"/>
    </row>
    <row r="23363">
      <c r="A23363" s="294" t="s">
        <v>35917</v>
      </c>
      <c r="B23363" s="294"/>
      <c r="C23363" s="294"/>
      <c r="D23363" s="294"/>
      <c r="E23363" s="294"/>
      <c r="F23363" s="294"/>
    </row>
    <row r="23364">
      <c r="A23364" s="294" t="s">
        <v>35918</v>
      </c>
      <c r="B23364" s="294"/>
      <c r="C23364" s="294"/>
      <c r="D23364" s="294"/>
      <c r="E23364" s="294"/>
      <c r="F23364" s="294"/>
    </row>
    <row r="23365">
      <c r="A23365" s="294" t="s">
        <v>35919</v>
      </c>
      <c r="B23365" s="294"/>
      <c r="C23365" s="294"/>
      <c r="D23365" s="294"/>
      <c r="E23365" s="294"/>
      <c r="F23365" s="294"/>
    </row>
    <row r="23366">
      <c r="A23366" s="294" t="s">
        <v>35920</v>
      </c>
      <c r="B23366" s="294"/>
      <c r="C23366" s="294"/>
      <c r="D23366" s="294"/>
      <c r="E23366" s="294"/>
      <c r="F23366" s="294"/>
    </row>
    <row r="23367">
      <c r="A23367" s="294" t="s">
        <v>35921</v>
      </c>
      <c r="B23367" s="294"/>
      <c r="C23367" s="294"/>
      <c r="D23367" s="294"/>
      <c r="E23367" s="294"/>
      <c r="F23367" s="294"/>
    </row>
    <row r="23368">
      <c r="A23368" s="294" t="s">
        <v>35922</v>
      </c>
      <c r="B23368" s="294"/>
      <c r="C23368" s="294"/>
      <c r="D23368" s="294"/>
      <c r="E23368" s="294"/>
      <c r="F23368" s="294"/>
    </row>
    <row r="23369">
      <c r="A23369" s="294"/>
      <c r="B23369" s="294"/>
      <c r="C23369" s="294"/>
      <c r="D23369" s="294"/>
      <c r="E23369" s="294"/>
      <c r="F23369" s="294"/>
    </row>
    <row r="23370">
      <c r="A23370" s="294" t="s">
        <v>21304</v>
      </c>
      <c r="B23370" s="294"/>
      <c r="C23370" s="294"/>
      <c r="D23370" s="294"/>
      <c r="E23370" s="294"/>
      <c r="F23370" s="294"/>
    </row>
    <row r="23371">
      <c r="A23371" s="294"/>
      <c r="B23371" s="294"/>
      <c r="C23371" s="294"/>
      <c r="D23371" s="294"/>
      <c r="E23371" s="294"/>
      <c r="F23371" s="294"/>
    </row>
    <row r="23372">
      <c r="A23372" s="294" t="s">
        <v>35923</v>
      </c>
      <c r="B23372" s="294"/>
      <c r="C23372" s="294"/>
      <c r="D23372" s="294"/>
      <c r="E23372" s="294"/>
      <c r="F23372" s="294"/>
    </row>
    <row r="23373">
      <c r="A23373" s="294" t="s">
        <v>35924</v>
      </c>
      <c r="B23373" s="294"/>
      <c r="C23373" s="294"/>
      <c r="D23373" s="294"/>
      <c r="E23373" s="294"/>
      <c r="F23373" s="294"/>
    </row>
    <row r="23374">
      <c r="A23374" s="294" t="s">
        <v>35925</v>
      </c>
      <c r="B23374" s="294"/>
      <c r="C23374" s="294"/>
      <c r="D23374" s="294"/>
      <c r="E23374" s="294"/>
      <c r="F23374" s="294"/>
    </row>
    <row r="23375">
      <c r="A23375" s="294" t="s">
        <v>35926</v>
      </c>
      <c r="B23375" s="294"/>
      <c r="C23375" s="294"/>
      <c r="D23375" s="294"/>
      <c r="E23375" s="294"/>
      <c r="F23375" s="294"/>
    </row>
    <row r="23376">
      <c r="A23376" s="294" t="s">
        <v>35927</v>
      </c>
      <c r="B23376" s="294"/>
      <c r="C23376" s="294"/>
      <c r="D23376" s="294"/>
      <c r="E23376" s="294"/>
      <c r="F23376" s="294"/>
    </row>
    <row r="23377">
      <c r="A23377" s="294" t="s">
        <v>35928</v>
      </c>
      <c r="B23377" s="294"/>
      <c r="C23377" s="294"/>
      <c r="D23377" s="294"/>
      <c r="E23377" s="294"/>
      <c r="F23377" s="294"/>
    </row>
    <row r="23378">
      <c r="A23378" s="294" t="s">
        <v>23508</v>
      </c>
      <c r="B23378" s="294"/>
      <c r="C23378" s="294"/>
      <c r="D23378" s="294"/>
      <c r="E23378" s="294"/>
      <c r="F23378" s="294"/>
    </row>
    <row r="23379">
      <c r="A23379" s="294" t="s">
        <v>29043</v>
      </c>
      <c r="B23379" s="294"/>
      <c r="C23379" s="294"/>
      <c r="D23379" s="294"/>
      <c r="E23379" s="294"/>
      <c r="F23379" s="294"/>
    </row>
    <row r="23380">
      <c r="A23380" s="294" t="s">
        <v>19761</v>
      </c>
      <c r="B23380" s="294"/>
      <c r="C23380" s="294"/>
      <c r="D23380" s="294"/>
      <c r="E23380" s="294"/>
      <c r="F23380" s="294"/>
    </row>
    <row r="23381">
      <c r="A23381" s="294" t="s">
        <v>21672</v>
      </c>
      <c r="B23381" s="294"/>
      <c r="C23381" s="294"/>
      <c r="D23381" s="294"/>
      <c r="E23381" s="294"/>
      <c r="F23381" s="294"/>
    </row>
    <row r="23382">
      <c r="A23382" s="294" t="s">
        <v>35891</v>
      </c>
      <c r="B23382" s="294"/>
      <c r="C23382" s="294"/>
      <c r="D23382" s="294"/>
      <c r="E23382" s="294"/>
      <c r="F23382" s="294"/>
    </row>
    <row r="23383">
      <c r="A23383" s="294"/>
      <c r="B23383" s="294"/>
      <c r="C23383" s="294"/>
      <c r="D23383" s="294"/>
      <c r="E23383" s="294"/>
      <c r="F23383" s="294"/>
    </row>
    <row r="23384">
      <c r="A23384" s="294"/>
      <c r="B23384" s="294"/>
      <c r="C23384" s="294"/>
      <c r="D23384" s="294"/>
      <c r="E23384" s="294"/>
      <c r="F23384" s="294"/>
    </row>
    <row r="23385">
      <c r="A23385" s="294" t="s">
        <v>21315</v>
      </c>
      <c r="B23385" s="294"/>
      <c r="C23385" s="294"/>
      <c r="D23385" s="294"/>
      <c r="E23385" s="294"/>
      <c r="F23385" s="294"/>
    </row>
    <row r="23386">
      <c r="A23386" s="294"/>
      <c r="B23386" s="294"/>
      <c r="C23386" s="294"/>
      <c r="D23386" s="294"/>
      <c r="E23386" s="294"/>
      <c r="F23386" s="294"/>
    </row>
    <row r="23387">
      <c r="A23387" s="294" t="s">
        <v>35929</v>
      </c>
      <c r="B23387" s="294"/>
      <c r="C23387" s="294"/>
      <c r="D23387" s="294"/>
      <c r="E23387" s="294"/>
      <c r="F23387" s="294"/>
    </row>
    <row r="23388">
      <c r="A23388" s="294" t="s">
        <v>35930</v>
      </c>
      <c r="B23388" s="294"/>
      <c r="C23388" s="294"/>
      <c r="D23388" s="294"/>
      <c r="E23388" s="294"/>
      <c r="F23388" s="294"/>
    </row>
    <row r="23389">
      <c r="A23389" s="294" t="s">
        <v>35931</v>
      </c>
      <c r="B23389" s="294"/>
      <c r="C23389" s="294"/>
      <c r="D23389" s="294"/>
      <c r="E23389" s="294"/>
      <c r="F23389" s="294"/>
    </row>
    <row r="23390">
      <c r="A23390" s="294" t="s">
        <v>35932</v>
      </c>
      <c r="B23390" s="294"/>
      <c r="C23390" s="294"/>
      <c r="D23390" s="294"/>
      <c r="E23390" s="294"/>
      <c r="F23390" s="294"/>
    </row>
    <row r="23391">
      <c r="A23391" s="294" t="s">
        <v>35933</v>
      </c>
      <c r="B23391" s="294"/>
      <c r="C23391" s="294"/>
      <c r="D23391" s="294"/>
      <c r="E23391" s="294"/>
      <c r="F23391" s="294"/>
    </row>
    <row r="23392">
      <c r="A23392" s="294" t="s">
        <v>35934</v>
      </c>
      <c r="B23392" s="294"/>
      <c r="C23392" s="294"/>
      <c r="D23392" s="294"/>
      <c r="E23392" s="294"/>
      <c r="F23392" s="294"/>
    </row>
    <row r="23393">
      <c r="A23393" s="294"/>
      <c r="B23393" s="294"/>
      <c r="C23393" s="294"/>
      <c r="D23393" s="294"/>
      <c r="E23393" s="294"/>
      <c r="F23393" s="294"/>
    </row>
    <row r="23394">
      <c r="A23394" s="294"/>
      <c r="B23394" s="294"/>
      <c r="C23394" s="294"/>
      <c r="D23394" s="294"/>
      <c r="E23394" s="294"/>
      <c r="F23394" s="294"/>
    </row>
    <row r="23395">
      <c r="A23395" s="294" t="s">
        <v>22281</v>
      </c>
      <c r="B23395" s="294"/>
      <c r="C23395" s="294"/>
      <c r="D23395" s="294"/>
      <c r="E23395" s="294"/>
      <c r="F23395" s="294"/>
    </row>
    <row r="23396">
      <c r="A23396" s="294"/>
      <c r="B23396" s="294"/>
      <c r="C23396" s="294"/>
      <c r="D23396" s="294"/>
      <c r="E23396" s="294"/>
      <c r="F23396" s="294"/>
    </row>
    <row r="23397">
      <c r="A23397" s="294" t="s">
        <v>35935</v>
      </c>
      <c r="B23397" s="294"/>
      <c r="C23397" s="294"/>
      <c r="D23397" s="294"/>
      <c r="E23397" s="294"/>
      <c r="F23397" s="294"/>
    </row>
    <row r="23398">
      <c r="A23398" s="294" t="s">
        <v>35936</v>
      </c>
      <c r="B23398" s="294"/>
      <c r="C23398" s="294"/>
      <c r="D23398" s="294"/>
      <c r="E23398" s="294"/>
      <c r="F23398" s="294"/>
    </row>
    <row r="23399">
      <c r="A23399" s="294" t="s">
        <v>35937</v>
      </c>
      <c r="B23399" s="294"/>
      <c r="C23399" s="294"/>
      <c r="D23399" s="294"/>
      <c r="E23399" s="294"/>
      <c r="F23399" s="294"/>
    </row>
    <row r="23400">
      <c r="A23400" s="294" t="s">
        <v>35938</v>
      </c>
      <c r="B23400" s="294"/>
      <c r="C23400" s="294"/>
      <c r="D23400" s="294"/>
      <c r="E23400" s="294"/>
      <c r="F23400" s="294"/>
    </row>
    <row r="23401">
      <c r="A23401" s="294"/>
      <c r="B23401" s="294"/>
      <c r="C23401" s="294"/>
      <c r="D23401" s="294"/>
      <c r="E23401" s="294"/>
      <c r="F23401" s="294"/>
    </row>
    <row r="23402">
      <c r="A23402" s="294" t="s">
        <v>21442</v>
      </c>
      <c r="B23402" s="294"/>
      <c r="C23402" s="294"/>
      <c r="D23402" s="294"/>
      <c r="E23402" s="294"/>
      <c r="F23402" s="294"/>
    </row>
    <row r="23403">
      <c r="A23403" s="294"/>
      <c r="B23403" s="294"/>
      <c r="C23403" s="294"/>
      <c r="D23403" s="294"/>
      <c r="E23403" s="294"/>
      <c r="F23403" s="294"/>
    </row>
    <row r="23404">
      <c r="A23404" s="294" t="s">
        <v>35939</v>
      </c>
      <c r="B23404" s="294"/>
      <c r="C23404" s="294"/>
      <c r="D23404" s="294"/>
      <c r="E23404" s="294"/>
      <c r="F23404" s="294"/>
    </row>
    <row r="23405">
      <c r="A23405" s="294" t="s">
        <v>35940</v>
      </c>
      <c r="B23405" s="294"/>
      <c r="C23405" s="294"/>
      <c r="D23405" s="294"/>
      <c r="E23405" s="294"/>
      <c r="F23405" s="294"/>
    </row>
    <row r="23406">
      <c r="A23406" s="294" t="s">
        <v>35941</v>
      </c>
      <c r="B23406" s="294"/>
      <c r="C23406" s="294"/>
      <c r="D23406" s="294"/>
      <c r="E23406" s="294"/>
      <c r="F23406" s="294"/>
    </row>
    <row r="23407">
      <c r="A23407" s="294" t="s">
        <v>35942</v>
      </c>
      <c r="B23407" s="294"/>
      <c r="C23407" s="294"/>
      <c r="D23407" s="294"/>
      <c r="E23407" s="294"/>
      <c r="F23407" s="294"/>
    </row>
    <row r="23408">
      <c r="A23408" s="294" t="s">
        <v>35943</v>
      </c>
      <c r="B23408" s="294"/>
      <c r="C23408" s="294"/>
      <c r="D23408" s="294"/>
      <c r="E23408" s="294"/>
      <c r="F23408" s="294"/>
    </row>
    <row r="23409">
      <c r="A23409" s="294" t="s">
        <v>35944</v>
      </c>
      <c r="B23409" s="294"/>
      <c r="C23409" s="294"/>
      <c r="D23409" s="294"/>
      <c r="E23409" s="294"/>
      <c r="F23409" s="294"/>
    </row>
    <row r="23410">
      <c r="A23410" s="294" t="s">
        <v>35945</v>
      </c>
      <c r="B23410" s="294"/>
      <c r="C23410" s="294"/>
      <c r="D23410" s="294"/>
      <c r="E23410" s="294"/>
      <c r="F23410" s="294"/>
    </row>
    <row r="23411">
      <c r="A23411" s="294" t="s">
        <v>35946</v>
      </c>
      <c r="B23411" s="294"/>
      <c r="C23411" s="294"/>
      <c r="D23411" s="294"/>
      <c r="E23411" s="294"/>
      <c r="F23411" s="294"/>
    </row>
    <row r="23412">
      <c r="A23412" s="294" t="s">
        <v>35947</v>
      </c>
      <c r="B23412" s="294"/>
      <c r="C23412" s="294"/>
      <c r="D23412" s="294"/>
      <c r="E23412" s="294"/>
      <c r="F23412" s="294"/>
    </row>
    <row r="23413">
      <c r="A23413" s="294"/>
      <c r="B23413" s="294"/>
      <c r="C23413" s="294"/>
      <c r="D23413" s="294"/>
      <c r="E23413" s="294"/>
      <c r="F23413" s="294"/>
    </row>
    <row r="23414">
      <c r="A23414" s="294" t="s">
        <v>23321</v>
      </c>
      <c r="B23414" s="294"/>
      <c r="C23414" s="294"/>
      <c r="D23414" s="294"/>
      <c r="E23414" s="294"/>
      <c r="F23414" s="294"/>
    </row>
    <row r="23415">
      <c r="A23415" s="294" t="s">
        <v>33961</v>
      </c>
      <c r="B23415" s="294"/>
      <c r="C23415" s="294"/>
      <c r="D23415" s="294"/>
      <c r="E23415" s="294"/>
      <c r="F23415" s="294"/>
    </row>
    <row r="23416">
      <c r="A23416" s="294"/>
      <c r="B23416" s="294"/>
      <c r="C23416" s="294"/>
      <c r="D23416" s="294"/>
      <c r="E23416" s="294"/>
      <c r="F23416" s="294"/>
    </row>
    <row r="23417">
      <c r="A23417" s="294" t="s">
        <v>35948</v>
      </c>
      <c r="B23417" s="294"/>
      <c r="C23417" s="294"/>
      <c r="D23417" s="294"/>
      <c r="E23417" s="294"/>
      <c r="F23417" s="294"/>
    </row>
    <row r="23418">
      <c r="A23418" s="294" t="s">
        <v>27045</v>
      </c>
      <c r="B23418" s="294"/>
      <c r="C23418" s="294"/>
      <c r="D23418" s="294"/>
      <c r="E23418" s="294"/>
      <c r="F23418" s="294"/>
    </row>
    <row r="23419">
      <c r="A23419" s="294" t="s">
        <v>35949</v>
      </c>
      <c r="B23419" s="294"/>
      <c r="C23419" s="294"/>
      <c r="D23419" s="294"/>
      <c r="E23419" s="294"/>
      <c r="F23419" s="294"/>
    </row>
    <row r="23420">
      <c r="A23420" s="294" t="s">
        <v>35950</v>
      </c>
      <c r="B23420" s="294"/>
      <c r="C23420" s="294"/>
      <c r="D23420" s="294"/>
      <c r="E23420" s="294"/>
      <c r="F23420" s="294"/>
    </row>
    <row r="23421">
      <c r="A23421" s="294"/>
      <c r="B23421" s="294"/>
      <c r="C23421" s="294"/>
      <c r="D23421" s="294"/>
      <c r="E23421" s="294"/>
      <c r="F23421" s="294"/>
    </row>
    <row r="23422">
      <c r="A23422" s="294" t="s">
        <v>35951</v>
      </c>
      <c r="B23422" s="294"/>
      <c r="C23422" s="294"/>
      <c r="D23422" s="294"/>
      <c r="E23422" s="294"/>
      <c r="F23422" s="294"/>
    </row>
    <row r="23423">
      <c r="A23423" s="294"/>
      <c r="B23423" s="294"/>
      <c r="C23423" s="294"/>
      <c r="D23423" s="294"/>
      <c r="E23423" s="294"/>
      <c r="F23423" s="294"/>
    </row>
    <row r="23424">
      <c r="A23424" s="294" t="s">
        <v>35952</v>
      </c>
      <c r="B23424" s="294"/>
      <c r="C23424" s="294"/>
      <c r="D23424" s="294"/>
      <c r="E23424" s="294"/>
      <c r="F23424" s="294"/>
    </row>
    <row r="23425">
      <c r="A23425" s="294" t="s">
        <v>24131</v>
      </c>
      <c r="B23425" s="294"/>
      <c r="C23425" s="294"/>
      <c r="D23425" s="294"/>
      <c r="E23425" s="294"/>
      <c r="F23425" s="294"/>
    </row>
    <row r="23426">
      <c r="A23426" s="294" t="s">
        <v>35953</v>
      </c>
      <c r="B23426" s="294"/>
      <c r="C23426" s="294"/>
      <c r="D23426" s="294"/>
      <c r="E23426" s="294"/>
      <c r="F23426" s="294"/>
    </row>
    <row r="23427">
      <c r="A23427" s="294" t="s">
        <v>22951</v>
      </c>
      <c r="B23427" s="294"/>
      <c r="C23427" s="294"/>
      <c r="D23427" s="294"/>
      <c r="E23427" s="294"/>
      <c r="F23427" s="294"/>
    </row>
    <row r="23428">
      <c r="A23428" s="294"/>
      <c r="B23428" s="294"/>
      <c r="C23428" s="294"/>
      <c r="D23428" s="294"/>
      <c r="E23428" s="294"/>
      <c r="F23428" s="294"/>
    </row>
    <row r="23429">
      <c r="A23429" s="294" t="s">
        <v>35954</v>
      </c>
      <c r="B23429" s="294"/>
      <c r="C23429" s="294"/>
      <c r="D23429" s="294"/>
      <c r="E23429" s="294"/>
      <c r="F23429" s="294"/>
    </row>
    <row r="23430">
      <c r="A23430" s="294"/>
      <c r="B23430" s="294"/>
      <c r="C23430" s="294"/>
      <c r="D23430" s="294"/>
      <c r="E23430" s="294"/>
      <c r="F23430" s="294"/>
    </row>
    <row r="23431">
      <c r="A23431" s="294" t="s">
        <v>35955</v>
      </c>
      <c r="B23431" s="294"/>
      <c r="C23431" s="294"/>
      <c r="D23431" s="294"/>
      <c r="E23431" s="294"/>
      <c r="F23431" s="294"/>
    </row>
    <row r="23432">
      <c r="A23432" s="294" t="s">
        <v>35956</v>
      </c>
      <c r="B23432" s="294"/>
      <c r="C23432" s="294"/>
      <c r="D23432" s="294"/>
      <c r="E23432" s="294"/>
      <c r="F23432" s="294"/>
    </row>
    <row r="23433">
      <c r="A23433" s="294" t="s">
        <v>35957</v>
      </c>
      <c r="B23433" s="294"/>
      <c r="C23433" s="294"/>
      <c r="D23433" s="294"/>
      <c r="E23433" s="294"/>
      <c r="F23433" s="294"/>
    </row>
    <row r="23434">
      <c r="A23434" s="294" t="s">
        <v>35958</v>
      </c>
      <c r="B23434" s="294"/>
      <c r="C23434" s="294"/>
      <c r="D23434" s="294"/>
      <c r="E23434" s="294"/>
      <c r="F23434" s="294"/>
    </row>
    <row r="23435">
      <c r="A23435" s="294"/>
      <c r="B23435" s="294"/>
      <c r="C23435" s="294"/>
      <c r="D23435" s="294"/>
      <c r="E23435" s="294"/>
      <c r="F23435" s="294"/>
    </row>
    <row r="23436">
      <c r="A23436" s="294" t="s">
        <v>35959</v>
      </c>
      <c r="B23436" s="294"/>
      <c r="C23436" s="294"/>
      <c r="D23436" s="294"/>
      <c r="E23436" s="294"/>
      <c r="F23436" s="294"/>
    </row>
    <row r="23437">
      <c r="A23437" s="294"/>
      <c r="B23437" s="294"/>
      <c r="C23437" s="294"/>
      <c r="D23437" s="294"/>
      <c r="E23437" s="294"/>
      <c r="F23437" s="294"/>
    </row>
    <row r="23438">
      <c r="A23438" s="294"/>
      <c r="B23438" s="294"/>
      <c r="C23438" s="294"/>
      <c r="D23438" s="294"/>
      <c r="E23438" s="294"/>
      <c r="F23438" s="294"/>
    </row>
    <row r="23439">
      <c r="A23439" s="294" t="s">
        <v>35960</v>
      </c>
      <c r="B23439" s="294"/>
      <c r="C23439" s="294"/>
      <c r="D23439" s="294"/>
      <c r="E23439" s="294"/>
      <c r="F23439" s="294"/>
    </row>
    <row r="23440">
      <c r="A23440" s="294" t="s">
        <v>23208</v>
      </c>
      <c r="B23440" s="294"/>
      <c r="C23440" s="294"/>
      <c r="D23440" s="294"/>
      <c r="E23440" s="294"/>
      <c r="F23440" s="294"/>
    </row>
    <row r="23441">
      <c r="A23441" s="294" t="s">
        <v>35961</v>
      </c>
      <c r="B23441" s="294"/>
      <c r="C23441" s="294"/>
      <c r="D23441" s="294"/>
      <c r="E23441" s="294"/>
      <c r="F23441" s="294"/>
    </row>
    <row r="23442">
      <c r="A23442" s="294" t="s">
        <v>35962</v>
      </c>
      <c r="B23442" s="294"/>
      <c r="C23442" s="294"/>
      <c r="D23442" s="294"/>
      <c r="E23442" s="294"/>
      <c r="F23442" s="294"/>
    </row>
    <row r="23443">
      <c r="A23443" s="294" t="s">
        <v>35963</v>
      </c>
      <c r="B23443" s="294"/>
      <c r="C23443" s="294"/>
      <c r="D23443" s="294"/>
      <c r="E23443" s="294"/>
      <c r="F23443" s="294"/>
    </row>
    <row r="23444">
      <c r="A23444" s="294" t="s">
        <v>35964</v>
      </c>
      <c r="B23444" s="294"/>
      <c r="C23444" s="294"/>
      <c r="D23444" s="294"/>
      <c r="E23444" s="294"/>
      <c r="F23444" s="294"/>
    </row>
    <row r="23445">
      <c r="A23445" s="294" t="s">
        <v>22873</v>
      </c>
      <c r="B23445" s="294"/>
      <c r="C23445" s="294"/>
      <c r="D23445" s="294"/>
      <c r="E23445" s="294"/>
      <c r="F23445" s="294"/>
    </row>
    <row r="23446">
      <c r="A23446" s="294" t="s">
        <v>35965</v>
      </c>
      <c r="B23446" s="294"/>
      <c r="C23446" s="294"/>
      <c r="D23446" s="294"/>
      <c r="E23446" s="294"/>
      <c r="F23446" s="294"/>
    </row>
    <row r="23447">
      <c r="A23447" s="294" t="s">
        <v>35966</v>
      </c>
      <c r="B23447" s="294"/>
      <c r="C23447" s="294"/>
      <c r="D23447" s="294"/>
      <c r="E23447" s="294"/>
      <c r="F23447" s="294"/>
    </row>
    <row r="23448">
      <c r="A23448" s="294" t="s">
        <v>35967</v>
      </c>
      <c r="B23448" s="294"/>
      <c r="C23448" s="294"/>
      <c r="D23448" s="294"/>
      <c r="E23448" s="294"/>
      <c r="F23448" s="294"/>
    </row>
    <row r="23449">
      <c r="A23449" s="294" t="s">
        <v>35968</v>
      </c>
      <c r="B23449" s="294"/>
      <c r="C23449" s="294"/>
      <c r="D23449" s="294"/>
      <c r="E23449" s="294"/>
      <c r="F23449" s="294"/>
    </row>
    <row r="23450">
      <c r="A23450" s="294" t="s">
        <v>23052</v>
      </c>
      <c r="B23450" s="294"/>
      <c r="C23450" s="294"/>
      <c r="D23450" s="294"/>
      <c r="E23450" s="294"/>
      <c r="F23450" s="294"/>
    </row>
    <row r="23451">
      <c r="A23451" s="294" t="s">
        <v>35969</v>
      </c>
      <c r="B23451" s="294"/>
      <c r="C23451" s="294"/>
      <c r="D23451" s="294"/>
      <c r="E23451" s="294"/>
      <c r="F23451" s="294"/>
    </row>
    <row r="23452">
      <c r="A23452" s="294" t="s">
        <v>35970</v>
      </c>
      <c r="B23452" s="294"/>
      <c r="C23452" s="294"/>
      <c r="D23452" s="294"/>
      <c r="E23452" s="294"/>
      <c r="F23452" s="294"/>
    </row>
    <row r="23453">
      <c r="A23453" s="294" t="s">
        <v>35971</v>
      </c>
      <c r="B23453" s="294"/>
      <c r="C23453" s="294"/>
      <c r="D23453" s="294"/>
      <c r="E23453" s="294"/>
      <c r="F23453" s="294"/>
    </row>
    <row r="23454">
      <c r="A23454" s="294"/>
      <c r="B23454" s="294"/>
      <c r="C23454" s="294"/>
      <c r="D23454" s="294"/>
      <c r="E23454" s="294"/>
      <c r="F23454" s="294"/>
    </row>
    <row r="23455">
      <c r="A23455" s="294" t="s">
        <v>28124</v>
      </c>
      <c r="B23455" s="294"/>
      <c r="C23455" s="294"/>
      <c r="D23455" s="294"/>
      <c r="E23455" s="294"/>
      <c r="F23455" s="294"/>
    </row>
    <row r="23456">
      <c r="A23456" s="294" t="s">
        <v>35972</v>
      </c>
      <c r="B23456" s="294"/>
      <c r="C23456" s="294"/>
      <c r="D23456" s="294"/>
      <c r="E23456" s="294"/>
      <c r="F23456" s="294"/>
    </row>
    <row r="23457">
      <c r="A23457" s="294" t="s">
        <v>35973</v>
      </c>
      <c r="B23457" s="294"/>
      <c r="C23457" s="294"/>
      <c r="D23457" s="294"/>
      <c r="E23457" s="294"/>
      <c r="F23457" s="294"/>
    </row>
    <row r="23458">
      <c r="A23458" s="294" t="s">
        <v>21618</v>
      </c>
      <c r="B23458" s="294"/>
      <c r="C23458" s="294"/>
      <c r="D23458" s="294"/>
      <c r="E23458" s="294"/>
      <c r="F23458" s="294"/>
    </row>
    <row r="23459">
      <c r="A23459" s="294" t="s">
        <v>35974</v>
      </c>
      <c r="B23459" s="294"/>
      <c r="C23459" s="294"/>
      <c r="D23459" s="294"/>
      <c r="E23459" s="294"/>
      <c r="F23459" s="294"/>
    </row>
    <row r="23460">
      <c r="A23460" s="294"/>
      <c r="B23460" s="294"/>
      <c r="C23460" s="294"/>
      <c r="D23460" s="294"/>
      <c r="E23460" s="294"/>
      <c r="F23460" s="294"/>
    </row>
    <row r="23461">
      <c r="A23461" s="294" t="s">
        <v>22512</v>
      </c>
      <c r="B23461" s="294"/>
      <c r="C23461" s="294"/>
      <c r="D23461" s="294"/>
      <c r="E23461" s="294"/>
      <c r="F23461" s="294"/>
    </row>
    <row r="23462">
      <c r="A23462" s="294" t="s">
        <v>35975</v>
      </c>
      <c r="B23462" s="294"/>
      <c r="C23462" s="294"/>
      <c r="D23462" s="294"/>
      <c r="E23462" s="294"/>
      <c r="F23462" s="294"/>
    </row>
    <row r="23463">
      <c r="A23463" s="294"/>
      <c r="B23463" s="294"/>
      <c r="C23463" s="294"/>
      <c r="D23463" s="294"/>
      <c r="E23463" s="294"/>
      <c r="F23463" s="294"/>
    </row>
    <row r="23464">
      <c r="A23464" s="294" t="s">
        <v>35976</v>
      </c>
      <c r="B23464" s="294"/>
      <c r="C23464" s="294"/>
      <c r="D23464" s="294"/>
      <c r="E23464" s="294"/>
      <c r="F23464" s="294"/>
    </row>
    <row r="23465">
      <c r="A23465" s="294" t="s">
        <v>35977</v>
      </c>
      <c r="B23465" s="294"/>
      <c r="C23465" s="294"/>
      <c r="D23465" s="294"/>
      <c r="E23465" s="294"/>
      <c r="F23465" s="294"/>
    </row>
    <row r="23466">
      <c r="A23466" s="294" t="s">
        <v>35978</v>
      </c>
      <c r="B23466" s="294"/>
      <c r="C23466" s="294"/>
      <c r="D23466" s="294"/>
      <c r="E23466" s="294"/>
      <c r="F23466" s="294"/>
    </row>
    <row r="23467">
      <c r="A23467" s="294" t="s">
        <v>35979</v>
      </c>
      <c r="B23467" s="294"/>
      <c r="C23467" s="294"/>
      <c r="D23467" s="294"/>
      <c r="E23467" s="294"/>
      <c r="F23467" s="294"/>
    </row>
    <row r="23468">
      <c r="A23468" s="294" t="s">
        <v>35980</v>
      </c>
      <c r="B23468" s="294"/>
      <c r="C23468" s="294"/>
      <c r="D23468" s="294"/>
      <c r="E23468" s="294"/>
      <c r="F23468" s="294"/>
    </row>
    <row r="23469">
      <c r="A23469" s="294" t="s">
        <v>35981</v>
      </c>
      <c r="B23469" s="294"/>
      <c r="C23469" s="294"/>
      <c r="D23469" s="294"/>
      <c r="E23469" s="294"/>
      <c r="F23469" s="294"/>
    </row>
    <row r="23470">
      <c r="A23470" s="294"/>
      <c r="B23470" s="294"/>
      <c r="C23470" s="294"/>
      <c r="D23470" s="294"/>
      <c r="E23470" s="294"/>
      <c r="F23470" s="294"/>
    </row>
    <row r="23471">
      <c r="A23471" s="294" t="s">
        <v>23148</v>
      </c>
      <c r="B23471" s="294"/>
      <c r="C23471" s="294"/>
      <c r="D23471" s="294"/>
      <c r="E23471" s="294"/>
      <c r="F23471" s="294"/>
    </row>
    <row r="23472">
      <c r="A23472" s="294" t="s">
        <v>35982</v>
      </c>
      <c r="B23472" s="294"/>
      <c r="C23472" s="294"/>
      <c r="D23472" s="294"/>
      <c r="E23472" s="294"/>
      <c r="F23472" s="294"/>
    </row>
    <row r="23473">
      <c r="A23473" s="294"/>
      <c r="B23473" s="294"/>
      <c r="C23473" s="294"/>
      <c r="D23473" s="294"/>
      <c r="E23473" s="294"/>
      <c r="F23473" s="294"/>
    </row>
    <row r="23474">
      <c r="A23474" s="294" t="s">
        <v>35983</v>
      </c>
      <c r="B23474" s="294"/>
      <c r="C23474" s="294"/>
      <c r="D23474" s="294"/>
      <c r="E23474" s="294"/>
      <c r="F23474" s="294"/>
    </row>
    <row r="23475">
      <c r="A23475" s="294" t="s">
        <v>35984</v>
      </c>
      <c r="B23475" s="294"/>
      <c r="C23475" s="294"/>
      <c r="D23475" s="294"/>
      <c r="E23475" s="294"/>
      <c r="F23475" s="294"/>
    </row>
    <row r="23476">
      <c r="A23476" s="294" t="s">
        <v>35985</v>
      </c>
      <c r="B23476" s="294"/>
      <c r="C23476" s="294"/>
      <c r="D23476" s="294"/>
      <c r="E23476" s="294"/>
      <c r="F23476" s="294"/>
    </row>
    <row r="23477">
      <c r="A23477" s="294" t="s">
        <v>35986</v>
      </c>
      <c r="B23477" s="294"/>
      <c r="C23477" s="294"/>
      <c r="D23477" s="294"/>
      <c r="E23477" s="294"/>
      <c r="F23477" s="294"/>
    </row>
    <row r="23478">
      <c r="A23478" s="294" t="s">
        <v>35987</v>
      </c>
      <c r="B23478" s="294"/>
      <c r="C23478" s="294"/>
      <c r="D23478" s="294"/>
      <c r="E23478" s="294"/>
      <c r="F23478" s="294"/>
    </row>
    <row r="23479">
      <c r="A23479" s="294"/>
      <c r="B23479" s="294"/>
      <c r="C23479" s="294"/>
      <c r="D23479" s="294"/>
      <c r="E23479" s="294"/>
      <c r="F23479" s="294"/>
    </row>
    <row r="23480">
      <c r="A23480" s="294" t="s">
        <v>21945</v>
      </c>
      <c r="B23480" s="294"/>
      <c r="C23480" s="294"/>
      <c r="D23480" s="294"/>
      <c r="E23480" s="294"/>
      <c r="F23480" s="294"/>
    </row>
    <row r="23481">
      <c r="A23481" s="294" t="s">
        <v>35988</v>
      </c>
      <c r="B23481" s="294"/>
      <c r="C23481" s="294"/>
      <c r="D23481" s="294"/>
      <c r="E23481" s="294"/>
      <c r="F23481" s="294"/>
    </row>
    <row r="23482">
      <c r="A23482" s="294"/>
      <c r="B23482" s="294"/>
      <c r="C23482" s="294"/>
      <c r="D23482" s="294"/>
      <c r="E23482" s="294"/>
      <c r="F23482" s="294"/>
    </row>
    <row r="23483">
      <c r="A23483" s="294" t="s">
        <v>35989</v>
      </c>
      <c r="B23483" s="294"/>
      <c r="C23483" s="294"/>
      <c r="D23483" s="294"/>
      <c r="E23483" s="294"/>
      <c r="F23483" s="294"/>
    </row>
    <row r="23484">
      <c r="A23484" s="294" t="s">
        <v>35990</v>
      </c>
      <c r="B23484" s="294"/>
      <c r="C23484" s="294"/>
      <c r="D23484" s="294"/>
      <c r="E23484" s="294"/>
      <c r="F23484" s="294"/>
    </row>
    <row r="23485">
      <c r="A23485" s="294" t="s">
        <v>35991</v>
      </c>
      <c r="B23485" s="294"/>
      <c r="C23485" s="294"/>
      <c r="D23485" s="294"/>
      <c r="E23485" s="294"/>
      <c r="F23485" s="294"/>
    </row>
    <row r="23486">
      <c r="A23486" s="294" t="s">
        <v>35992</v>
      </c>
      <c r="B23486" s="294"/>
      <c r="C23486" s="294"/>
      <c r="D23486" s="294"/>
      <c r="E23486" s="294"/>
      <c r="F23486" s="294"/>
    </row>
    <row r="23487">
      <c r="A23487" s="294" t="s">
        <v>35993</v>
      </c>
      <c r="B23487" s="294"/>
      <c r="C23487" s="294"/>
      <c r="D23487" s="294"/>
      <c r="E23487" s="294"/>
      <c r="F23487" s="294"/>
    </row>
    <row r="23488">
      <c r="A23488" s="294" t="s">
        <v>35994</v>
      </c>
      <c r="B23488" s="294"/>
      <c r="C23488" s="294"/>
      <c r="D23488" s="294"/>
      <c r="E23488" s="294"/>
      <c r="F23488" s="294"/>
    </row>
    <row r="23489">
      <c r="A23489" s="294" t="s">
        <v>35995</v>
      </c>
      <c r="B23489" s="294"/>
      <c r="C23489" s="294"/>
      <c r="D23489" s="294"/>
      <c r="E23489" s="294"/>
      <c r="F23489" s="294"/>
    </row>
    <row r="23490">
      <c r="A23490" s="294"/>
      <c r="B23490" s="294"/>
      <c r="C23490" s="294"/>
      <c r="D23490" s="294"/>
      <c r="E23490" s="294"/>
      <c r="F23490" s="294"/>
    </row>
    <row r="23491">
      <c r="A23491" s="294" t="s">
        <v>35996</v>
      </c>
      <c r="B23491" s="294"/>
      <c r="C23491" s="294"/>
      <c r="D23491" s="294"/>
      <c r="E23491" s="294"/>
      <c r="F23491" s="294"/>
    </row>
    <row r="23492">
      <c r="A23492" s="294"/>
      <c r="B23492" s="294"/>
      <c r="C23492" s="294"/>
      <c r="D23492" s="294"/>
      <c r="E23492" s="294"/>
      <c r="F23492" s="294"/>
    </row>
    <row r="23493">
      <c r="A23493" s="294" t="s">
        <v>35997</v>
      </c>
      <c r="B23493" s="294"/>
      <c r="C23493" s="294"/>
      <c r="D23493" s="294"/>
      <c r="E23493" s="294"/>
      <c r="F23493" s="294"/>
    </row>
    <row r="23494">
      <c r="A23494" s="294" t="s">
        <v>35998</v>
      </c>
      <c r="B23494" s="294"/>
      <c r="C23494" s="294"/>
      <c r="D23494" s="294"/>
      <c r="E23494" s="294"/>
      <c r="F23494" s="294"/>
    </row>
    <row r="23495">
      <c r="A23495" s="294" t="s">
        <v>35999</v>
      </c>
      <c r="B23495" s="294"/>
      <c r="C23495" s="294"/>
      <c r="D23495" s="294"/>
      <c r="E23495" s="294"/>
      <c r="F23495" s="294"/>
    </row>
    <row r="23496">
      <c r="A23496" s="294" t="s">
        <v>36000</v>
      </c>
      <c r="B23496" s="294"/>
      <c r="C23496" s="294"/>
      <c r="D23496" s="294"/>
      <c r="E23496" s="294"/>
      <c r="F23496" s="294"/>
    </row>
    <row r="23497">
      <c r="A23497" s="294" t="s">
        <v>36001</v>
      </c>
      <c r="B23497" s="294"/>
      <c r="C23497" s="294"/>
      <c r="D23497" s="294"/>
      <c r="E23497" s="294"/>
      <c r="F23497" s="294"/>
    </row>
    <row r="23498">
      <c r="A23498" s="294" t="s">
        <v>36002</v>
      </c>
      <c r="B23498" s="294"/>
      <c r="C23498" s="294"/>
      <c r="D23498" s="294"/>
      <c r="E23498" s="294"/>
      <c r="F23498" s="294"/>
    </row>
    <row r="23499">
      <c r="A23499" s="294" t="s">
        <v>36003</v>
      </c>
      <c r="B23499" s="294"/>
      <c r="C23499" s="294"/>
      <c r="D23499" s="294"/>
      <c r="E23499" s="294"/>
      <c r="F23499" s="294"/>
    </row>
    <row r="23500">
      <c r="A23500" s="294" t="s">
        <v>29784</v>
      </c>
      <c r="B23500" s="294"/>
      <c r="C23500" s="294"/>
      <c r="D23500" s="294"/>
      <c r="E23500" s="294"/>
      <c r="F23500" s="294"/>
    </row>
    <row r="23501">
      <c r="A23501" s="294" t="s">
        <v>36004</v>
      </c>
      <c r="B23501" s="294"/>
      <c r="C23501" s="294"/>
      <c r="D23501" s="294"/>
      <c r="E23501" s="294"/>
      <c r="F23501" s="294"/>
    </row>
    <row r="23502">
      <c r="A23502" s="294" t="s">
        <v>36005</v>
      </c>
      <c r="B23502" s="294"/>
      <c r="C23502" s="294"/>
      <c r="D23502" s="294"/>
      <c r="E23502" s="294"/>
      <c r="F23502" s="294"/>
    </row>
    <row r="23503">
      <c r="A23503" s="294"/>
      <c r="B23503" s="294"/>
      <c r="C23503" s="294"/>
      <c r="D23503" s="294"/>
      <c r="E23503" s="294"/>
      <c r="F23503" s="294"/>
    </row>
    <row r="23504">
      <c r="A23504" s="294" t="s">
        <v>22239</v>
      </c>
      <c r="B23504" s="294"/>
      <c r="C23504" s="294"/>
      <c r="D23504" s="294"/>
      <c r="E23504" s="294"/>
      <c r="F23504" s="294"/>
    </row>
    <row r="23505">
      <c r="A23505" s="294"/>
      <c r="B23505" s="294"/>
      <c r="C23505" s="294"/>
      <c r="D23505" s="294"/>
      <c r="E23505" s="294"/>
      <c r="F23505" s="294"/>
    </row>
    <row r="23506">
      <c r="A23506" s="294" t="s">
        <v>36006</v>
      </c>
      <c r="B23506" s="294"/>
      <c r="C23506" s="294"/>
      <c r="D23506" s="294"/>
      <c r="E23506" s="294"/>
      <c r="F23506" s="294"/>
    </row>
    <row r="23507">
      <c r="A23507" s="294" t="s">
        <v>36007</v>
      </c>
      <c r="B23507" s="294"/>
      <c r="C23507" s="294"/>
      <c r="D23507" s="294"/>
      <c r="E23507" s="294"/>
      <c r="F23507" s="294"/>
    </row>
    <row r="23508">
      <c r="A23508" s="294" t="s">
        <v>36008</v>
      </c>
      <c r="B23508" s="294"/>
      <c r="C23508" s="294"/>
      <c r="D23508" s="294"/>
      <c r="E23508" s="294"/>
      <c r="F23508" s="294"/>
    </row>
    <row r="23509">
      <c r="A23509" s="294" t="s">
        <v>36009</v>
      </c>
      <c r="B23509" s="294"/>
      <c r="C23509" s="294"/>
      <c r="D23509" s="294"/>
      <c r="E23509" s="294"/>
      <c r="F23509" s="294"/>
    </row>
    <row r="23510">
      <c r="A23510" s="294" t="s">
        <v>36010</v>
      </c>
      <c r="B23510" s="294"/>
      <c r="C23510" s="294"/>
      <c r="D23510" s="294"/>
      <c r="E23510" s="294"/>
      <c r="F23510" s="294"/>
    </row>
    <row r="23511">
      <c r="A23511" s="294" t="s">
        <v>36011</v>
      </c>
      <c r="B23511" s="294"/>
      <c r="C23511" s="294"/>
      <c r="D23511" s="294"/>
      <c r="E23511" s="294"/>
      <c r="F23511" s="294"/>
    </row>
    <row r="23512">
      <c r="A23512" s="294" t="s">
        <v>36012</v>
      </c>
      <c r="B23512" s="294"/>
      <c r="C23512" s="294"/>
      <c r="D23512" s="294"/>
      <c r="E23512" s="294"/>
      <c r="F23512" s="294"/>
    </row>
    <row r="23513">
      <c r="A23513" s="294" t="s">
        <v>36013</v>
      </c>
      <c r="B23513" s="294"/>
      <c r="C23513" s="294"/>
      <c r="D23513" s="294"/>
      <c r="E23513" s="294"/>
      <c r="F23513" s="294"/>
    </row>
    <row r="23514">
      <c r="A23514" s="294" t="s">
        <v>35818</v>
      </c>
      <c r="B23514" s="294"/>
      <c r="C23514" s="294"/>
      <c r="D23514" s="294"/>
      <c r="E23514" s="294"/>
      <c r="F23514" s="294"/>
    </row>
    <row r="23515">
      <c r="A23515" s="294" t="s">
        <v>36014</v>
      </c>
      <c r="B23515" s="294"/>
      <c r="C23515" s="294"/>
      <c r="D23515" s="294"/>
      <c r="E23515" s="294"/>
      <c r="F23515" s="294"/>
    </row>
    <row r="23516">
      <c r="A23516" s="294" t="s">
        <v>36015</v>
      </c>
      <c r="B23516" s="294"/>
      <c r="C23516" s="294"/>
      <c r="D23516" s="294"/>
      <c r="E23516" s="294"/>
      <c r="F23516" s="294"/>
    </row>
    <row r="23517">
      <c r="A23517" s="294" t="s">
        <v>25112</v>
      </c>
      <c r="B23517" s="294"/>
      <c r="C23517" s="294"/>
      <c r="D23517" s="294"/>
      <c r="E23517" s="294"/>
      <c r="F23517" s="294"/>
    </row>
    <row r="23518">
      <c r="A23518" s="294" t="s">
        <v>36016</v>
      </c>
      <c r="B23518" s="294"/>
      <c r="C23518" s="294"/>
      <c r="D23518" s="294"/>
      <c r="E23518" s="294"/>
      <c r="F23518" s="294"/>
    </row>
    <row r="23519">
      <c r="A23519" s="294"/>
      <c r="B23519" s="294"/>
      <c r="C23519" s="294"/>
      <c r="D23519" s="294"/>
      <c r="E23519" s="294"/>
      <c r="F23519" s="294"/>
    </row>
    <row r="23520">
      <c r="A23520" s="294" t="s">
        <v>21990</v>
      </c>
      <c r="B23520" s="294"/>
      <c r="C23520" s="294"/>
      <c r="D23520" s="294"/>
      <c r="E23520" s="294"/>
      <c r="F23520" s="294"/>
    </row>
    <row r="23521">
      <c r="A23521" s="294"/>
      <c r="B23521" s="294"/>
      <c r="C23521" s="294"/>
      <c r="D23521" s="294"/>
      <c r="E23521" s="294"/>
      <c r="F23521" s="294"/>
    </row>
    <row r="23522">
      <c r="A23522" s="294" t="s">
        <v>23274</v>
      </c>
      <c r="B23522" s="294"/>
      <c r="C23522" s="294"/>
      <c r="D23522" s="294"/>
      <c r="E23522" s="294"/>
      <c r="F23522" s="294"/>
    </row>
    <row r="23523">
      <c r="A23523" s="294" t="s">
        <v>36017</v>
      </c>
      <c r="B23523" s="294"/>
      <c r="C23523" s="294"/>
      <c r="D23523" s="294"/>
      <c r="E23523" s="294"/>
      <c r="F23523" s="294"/>
    </row>
    <row r="23524">
      <c r="A23524" s="294" t="s">
        <v>36018</v>
      </c>
      <c r="B23524" s="294"/>
      <c r="C23524" s="294"/>
      <c r="D23524" s="294"/>
      <c r="E23524" s="294"/>
      <c r="F23524" s="294"/>
    </row>
    <row r="23525">
      <c r="A23525" s="294" t="s">
        <v>36019</v>
      </c>
      <c r="B23525" s="294"/>
      <c r="C23525" s="294"/>
      <c r="D23525" s="294"/>
      <c r="E23525" s="294"/>
      <c r="F23525" s="294"/>
    </row>
    <row r="23526">
      <c r="A23526" s="294" t="s">
        <v>36020</v>
      </c>
      <c r="B23526" s="294"/>
      <c r="C23526" s="294"/>
      <c r="D23526" s="294"/>
      <c r="E23526" s="294"/>
      <c r="F23526" s="294"/>
    </row>
    <row r="23527">
      <c r="A23527" s="294" t="s">
        <v>36021</v>
      </c>
      <c r="B23527" s="294"/>
      <c r="C23527" s="294"/>
      <c r="D23527" s="294"/>
      <c r="E23527" s="294"/>
      <c r="F23527" s="294"/>
    </row>
    <row r="23528">
      <c r="A23528" s="294" t="s">
        <v>36022</v>
      </c>
      <c r="B23528" s="294"/>
      <c r="C23528" s="294"/>
      <c r="D23528" s="294"/>
      <c r="E23528" s="294"/>
      <c r="F23528" s="294"/>
    </row>
    <row r="23529">
      <c r="A23529" s="294" t="s">
        <v>36023</v>
      </c>
      <c r="B23529" s="294"/>
      <c r="C23529" s="294"/>
      <c r="D23529" s="294"/>
      <c r="E23529" s="294"/>
      <c r="F23529" s="294"/>
    </row>
    <row r="23530">
      <c r="A23530" s="294" t="s">
        <v>36024</v>
      </c>
      <c r="B23530" s="294"/>
      <c r="C23530" s="294"/>
      <c r="D23530" s="294"/>
      <c r="E23530" s="294"/>
      <c r="F23530" s="294"/>
    </row>
    <row r="23531">
      <c r="A23531" s="294" t="s">
        <v>36025</v>
      </c>
      <c r="B23531" s="294"/>
      <c r="C23531" s="294"/>
      <c r="D23531" s="294"/>
      <c r="E23531" s="294"/>
      <c r="F23531" s="294"/>
    </row>
    <row r="23532">
      <c r="A23532" s="294" t="s">
        <v>36026</v>
      </c>
      <c r="B23532" s="294"/>
      <c r="C23532" s="294"/>
      <c r="D23532" s="294"/>
      <c r="E23532" s="294"/>
      <c r="F23532" s="294"/>
    </row>
    <row r="23533">
      <c r="A23533" s="294" t="s">
        <v>36027</v>
      </c>
      <c r="B23533" s="294"/>
      <c r="C23533" s="294"/>
      <c r="D23533" s="294"/>
      <c r="E23533" s="294"/>
      <c r="F23533" s="294"/>
    </row>
    <row r="23534">
      <c r="A23534" s="294" t="s">
        <v>36028</v>
      </c>
      <c r="B23534" s="294"/>
      <c r="C23534" s="294"/>
      <c r="D23534" s="294"/>
      <c r="E23534" s="294"/>
      <c r="F23534" s="294"/>
    </row>
    <row r="23535">
      <c r="A23535" s="294" t="s">
        <v>36029</v>
      </c>
      <c r="B23535" s="294"/>
      <c r="C23535" s="294"/>
      <c r="D23535" s="294"/>
      <c r="E23535" s="294"/>
      <c r="F23535" s="294"/>
    </row>
    <row r="23536">
      <c r="A23536" s="294" t="s">
        <v>36030</v>
      </c>
      <c r="B23536" s="294"/>
      <c r="C23536" s="294"/>
      <c r="D23536" s="294"/>
      <c r="E23536" s="294"/>
      <c r="F23536" s="294"/>
    </row>
    <row r="23537">
      <c r="A23537" s="294" t="s">
        <v>36031</v>
      </c>
      <c r="B23537" s="294"/>
      <c r="C23537" s="294"/>
      <c r="D23537" s="294"/>
      <c r="E23537" s="294"/>
      <c r="F23537" s="294"/>
    </row>
    <row r="23538">
      <c r="A23538" s="294" t="s">
        <v>23508</v>
      </c>
      <c r="B23538" s="294"/>
      <c r="C23538" s="294"/>
      <c r="D23538" s="294"/>
      <c r="E23538" s="294"/>
      <c r="F23538" s="294"/>
    </row>
    <row r="23539">
      <c r="A23539" s="294" t="s">
        <v>29043</v>
      </c>
      <c r="B23539" s="294"/>
      <c r="C23539" s="294"/>
      <c r="D23539" s="294"/>
      <c r="E23539" s="294"/>
      <c r="F23539" s="294"/>
    </row>
    <row r="23540">
      <c r="A23540" s="294" t="s">
        <v>36032</v>
      </c>
      <c r="B23540" s="294"/>
      <c r="C23540" s="294"/>
      <c r="D23540" s="294"/>
      <c r="E23540" s="294"/>
      <c r="F23540" s="294"/>
    </row>
    <row r="23541">
      <c r="A23541" s="294" t="s">
        <v>21672</v>
      </c>
      <c r="B23541" s="294"/>
      <c r="C23541" s="294"/>
      <c r="D23541" s="294"/>
      <c r="E23541" s="294"/>
      <c r="F23541" s="294"/>
    </row>
    <row r="23542">
      <c r="A23542" s="294" t="s">
        <v>35974</v>
      </c>
      <c r="B23542" s="294"/>
      <c r="C23542" s="294"/>
      <c r="D23542" s="294"/>
      <c r="E23542" s="294"/>
      <c r="F23542" s="294"/>
    </row>
    <row r="23543">
      <c r="A23543" s="294"/>
      <c r="B23543" s="294"/>
      <c r="C23543" s="294"/>
      <c r="D23543" s="294"/>
      <c r="E23543" s="294"/>
      <c r="F23543" s="294"/>
    </row>
    <row r="23544">
      <c r="A23544" s="294" t="s">
        <v>36033</v>
      </c>
      <c r="B23544" s="294"/>
      <c r="C23544" s="294"/>
      <c r="D23544" s="294"/>
      <c r="E23544" s="294"/>
      <c r="F23544" s="294"/>
    </row>
    <row r="23545">
      <c r="A23545" s="294"/>
      <c r="B23545" s="294"/>
      <c r="C23545" s="294"/>
      <c r="D23545" s="294"/>
      <c r="E23545" s="294"/>
      <c r="F23545" s="294"/>
    </row>
    <row r="23546">
      <c r="A23546" s="294" t="s">
        <v>36034</v>
      </c>
      <c r="B23546" s="294"/>
      <c r="C23546" s="294"/>
      <c r="D23546" s="294"/>
      <c r="E23546" s="294"/>
      <c r="F23546" s="294"/>
    </row>
    <row r="23547">
      <c r="A23547" s="294" t="s">
        <v>35159</v>
      </c>
      <c r="B23547" s="294"/>
      <c r="C23547" s="294"/>
      <c r="D23547" s="294"/>
      <c r="E23547" s="294"/>
      <c r="F23547" s="294"/>
    </row>
    <row r="23548">
      <c r="A23548" s="294" t="s">
        <v>36035</v>
      </c>
      <c r="B23548" s="294"/>
      <c r="C23548" s="294"/>
      <c r="D23548" s="294"/>
      <c r="E23548" s="294"/>
      <c r="F23548" s="294"/>
    </row>
    <row r="23549">
      <c r="A23549" s="294" t="s">
        <v>34814</v>
      </c>
      <c r="B23549" s="294" t="s">
        <v>36036</v>
      </c>
      <c r="C23549" s="294"/>
      <c r="D23549" s="294"/>
      <c r="E23549" s="294"/>
      <c r="F23549" s="294"/>
    </row>
    <row r="23550">
      <c r="A23550" s="294" t="s">
        <v>36037</v>
      </c>
      <c r="B23550" s="294"/>
      <c r="C23550" s="294"/>
      <c r="D23550" s="294"/>
      <c r="E23550" s="294"/>
      <c r="F23550" s="294"/>
    </row>
    <row r="23551">
      <c r="A23551" s="294" t="s">
        <v>36038</v>
      </c>
      <c r="B23551" s="294"/>
      <c r="C23551" s="294"/>
      <c r="D23551" s="294"/>
      <c r="E23551" s="294"/>
      <c r="F23551" s="294"/>
    </row>
    <row r="23552">
      <c r="A23552" s="294"/>
      <c r="B23552" s="294"/>
      <c r="C23552" s="294"/>
      <c r="D23552" s="294"/>
      <c r="E23552" s="294"/>
      <c r="F23552" s="294"/>
    </row>
    <row r="23553">
      <c r="A23553" s="294"/>
      <c r="B23553" s="294"/>
      <c r="C23553" s="294"/>
      <c r="D23553" s="294"/>
      <c r="E23553" s="294"/>
      <c r="F23553" s="294"/>
    </row>
    <row r="23554">
      <c r="A23554" s="294" t="s">
        <v>36039</v>
      </c>
      <c r="B23554" s="294"/>
      <c r="C23554" s="294"/>
      <c r="D23554" s="294"/>
      <c r="E23554" s="294"/>
      <c r="F23554" s="294"/>
    </row>
    <row r="23555">
      <c r="A23555" s="294"/>
      <c r="B23555" s="294"/>
      <c r="C23555" s="294"/>
      <c r="D23555" s="294"/>
      <c r="E23555" s="294"/>
      <c r="F23555" s="294"/>
    </row>
    <row r="23556">
      <c r="A23556" s="294" t="s">
        <v>36040</v>
      </c>
      <c r="B23556" s="294"/>
      <c r="C23556" s="294"/>
      <c r="D23556" s="294"/>
      <c r="E23556" s="294"/>
      <c r="F23556" s="294"/>
    </row>
    <row r="23557">
      <c r="A23557" s="294" t="s">
        <v>36041</v>
      </c>
      <c r="B23557" s="294"/>
      <c r="C23557" s="294"/>
      <c r="D23557" s="294"/>
      <c r="E23557" s="294"/>
      <c r="F23557" s="294"/>
    </row>
    <row r="23558">
      <c r="A23558" s="294" t="s">
        <v>36042</v>
      </c>
      <c r="B23558" s="294"/>
      <c r="C23558" s="294"/>
      <c r="D23558" s="294"/>
      <c r="E23558" s="294"/>
      <c r="F23558" s="294"/>
    </row>
    <row r="23559">
      <c r="A23559" s="294" t="s">
        <v>36043</v>
      </c>
      <c r="B23559" s="294"/>
      <c r="C23559" s="294"/>
      <c r="D23559" s="294"/>
      <c r="E23559" s="294"/>
      <c r="F23559" s="294"/>
    </row>
    <row r="23560">
      <c r="A23560" s="294" t="s">
        <v>36044</v>
      </c>
      <c r="B23560" s="294"/>
      <c r="C23560" s="294"/>
      <c r="D23560" s="294"/>
      <c r="E23560" s="294"/>
      <c r="F23560" s="294"/>
    </row>
    <row r="23561">
      <c r="A23561" s="294"/>
      <c r="B23561" s="294"/>
      <c r="C23561" s="294"/>
      <c r="D23561" s="294"/>
      <c r="E23561" s="294"/>
      <c r="F23561" s="294"/>
    </row>
    <row r="23562">
      <c r="A23562" s="294" t="s">
        <v>36045</v>
      </c>
      <c r="B23562" s="294"/>
      <c r="C23562" s="294"/>
      <c r="D23562" s="294"/>
      <c r="E23562" s="294"/>
      <c r="F23562" s="294"/>
    </row>
    <row r="23563">
      <c r="A23563" s="294"/>
      <c r="B23563" s="294"/>
      <c r="C23563" s="294"/>
      <c r="D23563" s="294"/>
      <c r="E23563" s="294"/>
      <c r="F23563" s="294"/>
    </row>
    <row r="23564">
      <c r="A23564" s="294" t="s">
        <v>36046</v>
      </c>
      <c r="B23564" s="294"/>
      <c r="C23564" s="294"/>
      <c r="D23564" s="294"/>
      <c r="E23564" s="294"/>
      <c r="F23564" s="294"/>
    </row>
    <row r="23565">
      <c r="A23565" s="294" t="s">
        <v>36047</v>
      </c>
      <c r="B23565" s="294"/>
      <c r="C23565" s="294"/>
      <c r="D23565" s="294"/>
      <c r="E23565" s="294"/>
      <c r="F23565" s="294"/>
    </row>
    <row r="23566">
      <c r="A23566" s="294" t="s">
        <v>36048</v>
      </c>
      <c r="B23566" s="294"/>
      <c r="C23566" s="294"/>
      <c r="D23566" s="294"/>
      <c r="E23566" s="294"/>
      <c r="F23566" s="294"/>
    </row>
    <row r="23567">
      <c r="A23567" s="294" t="s">
        <v>36049</v>
      </c>
      <c r="B23567" s="294"/>
      <c r="C23567" s="294"/>
      <c r="D23567" s="294"/>
      <c r="E23567" s="294"/>
      <c r="F23567" s="294"/>
    </row>
    <row r="23568">
      <c r="A23568" s="294" t="s">
        <v>36050</v>
      </c>
      <c r="B23568" s="294"/>
      <c r="C23568" s="294"/>
      <c r="D23568" s="294"/>
      <c r="E23568" s="294"/>
      <c r="F23568" s="294"/>
    </row>
    <row r="23569">
      <c r="A23569" s="294" t="s">
        <v>36051</v>
      </c>
      <c r="B23569" s="294"/>
      <c r="C23569" s="294"/>
      <c r="D23569" s="294"/>
      <c r="E23569" s="294"/>
      <c r="F23569" s="294"/>
    </row>
    <row r="23570">
      <c r="A23570" s="294"/>
      <c r="B23570" s="294"/>
      <c r="C23570" s="294"/>
      <c r="D23570" s="294"/>
      <c r="E23570" s="294"/>
      <c r="F23570" s="294"/>
    </row>
    <row r="23571">
      <c r="A23571" s="294" t="s">
        <v>36052</v>
      </c>
      <c r="B23571" s="294"/>
      <c r="C23571" s="294"/>
      <c r="D23571" s="294"/>
      <c r="E23571" s="294"/>
      <c r="F23571" s="294"/>
    </row>
    <row r="23572">
      <c r="A23572" s="294"/>
      <c r="B23572" s="294"/>
      <c r="C23572" s="294"/>
      <c r="D23572" s="294"/>
      <c r="E23572" s="294"/>
      <c r="F23572" s="294"/>
    </row>
    <row r="23573">
      <c r="A23573" s="294" t="s">
        <v>36053</v>
      </c>
      <c r="B23573" s="294"/>
      <c r="C23573" s="294"/>
      <c r="D23573" s="294"/>
      <c r="E23573" s="294"/>
      <c r="F23573" s="294"/>
    </row>
    <row r="23574">
      <c r="A23574" s="294" t="s">
        <v>36054</v>
      </c>
      <c r="B23574" s="294"/>
      <c r="C23574" s="294"/>
      <c r="D23574" s="294"/>
      <c r="E23574" s="294"/>
      <c r="F23574" s="294"/>
    </row>
    <row r="23575">
      <c r="A23575" s="294" t="s">
        <v>36055</v>
      </c>
      <c r="B23575" s="294"/>
      <c r="C23575" s="294"/>
      <c r="D23575" s="294"/>
      <c r="E23575" s="294"/>
      <c r="F23575" s="294"/>
    </row>
    <row r="23576">
      <c r="A23576" s="294" t="s">
        <v>36056</v>
      </c>
      <c r="B23576" s="294"/>
      <c r="C23576" s="294"/>
      <c r="D23576" s="294"/>
      <c r="E23576" s="294"/>
      <c r="F23576" s="294"/>
    </row>
    <row r="23577">
      <c r="A23577" s="294" t="s">
        <v>36057</v>
      </c>
      <c r="B23577" s="294"/>
      <c r="C23577" s="294"/>
      <c r="D23577" s="294"/>
      <c r="E23577" s="294"/>
      <c r="F23577" s="294"/>
    </row>
    <row r="23578">
      <c r="A23578" s="294" t="s">
        <v>36058</v>
      </c>
      <c r="B23578" s="294"/>
      <c r="C23578" s="294"/>
      <c r="D23578" s="294"/>
      <c r="E23578" s="294"/>
      <c r="F23578" s="294"/>
    </row>
    <row r="23579">
      <c r="A23579" s="294"/>
      <c r="B23579" s="294"/>
      <c r="C23579" s="294"/>
      <c r="D23579" s="294"/>
      <c r="E23579" s="294"/>
      <c r="F23579" s="294"/>
    </row>
    <row r="23580">
      <c r="A23580" s="294"/>
      <c r="B23580" s="294"/>
      <c r="C23580" s="294"/>
      <c r="D23580" s="294"/>
      <c r="E23580" s="294"/>
      <c r="F23580" s="294"/>
    </row>
    <row r="23581">
      <c r="A23581" s="294" t="s">
        <v>36059</v>
      </c>
      <c r="B23581" s="294"/>
      <c r="C23581" s="294"/>
      <c r="D23581" s="294"/>
      <c r="E23581" s="294"/>
      <c r="F23581" s="294"/>
    </row>
    <row r="23582">
      <c r="A23582" s="294" t="s">
        <v>36060</v>
      </c>
      <c r="B23582" s="294"/>
      <c r="C23582" s="294"/>
      <c r="D23582" s="294"/>
      <c r="E23582" s="294"/>
      <c r="F23582" s="294"/>
    </row>
    <row r="23583">
      <c r="A23583" s="294"/>
      <c r="B23583" s="294"/>
      <c r="C23583" s="294"/>
      <c r="D23583" s="294"/>
      <c r="E23583" s="294"/>
      <c r="F23583" s="294"/>
    </row>
    <row r="23584">
      <c r="A23584" s="294" t="s">
        <v>36061</v>
      </c>
      <c r="B23584" s="294"/>
      <c r="C23584" s="294"/>
      <c r="D23584" s="294"/>
      <c r="E23584" s="294"/>
      <c r="F23584" s="294"/>
    </row>
    <row r="23585">
      <c r="A23585" s="294" t="s">
        <v>36062</v>
      </c>
      <c r="B23585" s="294"/>
      <c r="C23585" s="294"/>
      <c r="D23585" s="294"/>
      <c r="E23585" s="294"/>
      <c r="F23585" s="294"/>
    </row>
    <row r="23586">
      <c r="A23586" s="294" t="s">
        <v>36063</v>
      </c>
      <c r="B23586" s="294"/>
      <c r="C23586" s="294"/>
      <c r="D23586" s="294"/>
      <c r="E23586" s="294"/>
      <c r="F23586" s="294"/>
    </row>
    <row r="23587">
      <c r="A23587" s="294" t="s">
        <v>36064</v>
      </c>
      <c r="B23587" s="294"/>
      <c r="C23587" s="294"/>
      <c r="D23587" s="294"/>
      <c r="E23587" s="294"/>
      <c r="F23587" s="294"/>
    </row>
    <row r="23588">
      <c r="A23588" s="294"/>
      <c r="B23588" s="294"/>
      <c r="C23588" s="294"/>
      <c r="D23588" s="294"/>
      <c r="E23588" s="294"/>
      <c r="F23588" s="294"/>
    </row>
    <row r="23589">
      <c r="A23589" s="294" t="s">
        <v>36065</v>
      </c>
      <c r="B23589" s="294"/>
      <c r="C23589" s="294"/>
      <c r="D23589" s="294"/>
      <c r="E23589" s="294"/>
      <c r="F23589" s="294"/>
    </row>
    <row r="23590">
      <c r="A23590" s="294"/>
      <c r="B23590" s="294"/>
      <c r="C23590" s="294"/>
      <c r="D23590" s="294"/>
      <c r="E23590" s="294"/>
      <c r="F23590" s="294"/>
    </row>
    <row r="23591">
      <c r="A23591" s="294" t="s">
        <v>36066</v>
      </c>
      <c r="B23591" s="294"/>
      <c r="C23591" s="294"/>
      <c r="D23591" s="294"/>
      <c r="E23591" s="294"/>
      <c r="F23591" s="294"/>
    </row>
    <row r="23592">
      <c r="A23592" s="294" t="s">
        <v>36067</v>
      </c>
      <c r="B23592" s="294"/>
      <c r="C23592" s="294"/>
      <c r="D23592" s="294"/>
      <c r="E23592" s="294"/>
      <c r="F23592" s="294"/>
    </row>
    <row r="23593">
      <c r="A23593" s="294" t="s">
        <v>36068</v>
      </c>
      <c r="B23593" s="294"/>
      <c r="C23593" s="294"/>
      <c r="D23593" s="294"/>
      <c r="E23593" s="294"/>
      <c r="F23593" s="294"/>
    </row>
    <row r="23594">
      <c r="A23594" s="294" t="s">
        <v>36069</v>
      </c>
      <c r="B23594" s="294"/>
      <c r="C23594" s="294"/>
      <c r="D23594" s="294"/>
      <c r="E23594" s="294"/>
      <c r="F23594" s="294"/>
    </row>
    <row r="23595">
      <c r="A23595" s="294" t="s">
        <v>36070</v>
      </c>
      <c r="B23595" s="294"/>
      <c r="C23595" s="294"/>
      <c r="D23595" s="294"/>
      <c r="E23595" s="294"/>
      <c r="F23595" s="294"/>
    </row>
    <row r="23596">
      <c r="A23596" s="294" t="s">
        <v>36071</v>
      </c>
      <c r="B23596" s="294"/>
      <c r="C23596" s="294"/>
      <c r="D23596" s="294"/>
      <c r="E23596" s="294"/>
      <c r="F23596" s="294"/>
    </row>
    <row r="23597">
      <c r="A23597" s="294" t="s">
        <v>36072</v>
      </c>
      <c r="B23597" s="294"/>
      <c r="C23597" s="294"/>
      <c r="D23597" s="294"/>
      <c r="E23597" s="294"/>
      <c r="F23597" s="294"/>
    </row>
    <row r="23598">
      <c r="A23598" s="294" t="s">
        <v>36073</v>
      </c>
      <c r="B23598" s="294"/>
      <c r="C23598" s="294"/>
      <c r="D23598" s="294"/>
      <c r="E23598" s="294"/>
      <c r="F23598" s="294"/>
    </row>
    <row r="23599">
      <c r="A23599" s="294"/>
      <c r="B23599" s="294"/>
      <c r="C23599" s="294"/>
      <c r="D23599" s="294"/>
      <c r="E23599" s="294"/>
      <c r="F23599" s="294"/>
    </row>
    <row r="23600">
      <c r="A23600" s="294"/>
      <c r="B23600" s="294"/>
      <c r="C23600" s="294"/>
      <c r="D23600" s="294"/>
      <c r="E23600" s="294"/>
      <c r="F23600" s="294"/>
    </row>
    <row r="23601">
      <c r="A23601" s="294" t="s">
        <v>28124</v>
      </c>
      <c r="B23601" s="294"/>
      <c r="C23601" s="294"/>
      <c r="D23601" s="294"/>
      <c r="E23601" s="294"/>
      <c r="F23601" s="294"/>
    </row>
    <row r="23602">
      <c r="A23602" s="294" t="s">
        <v>36074</v>
      </c>
      <c r="B23602" s="294"/>
      <c r="C23602" s="294"/>
      <c r="D23602" s="294"/>
      <c r="E23602" s="294"/>
      <c r="F23602" s="294"/>
    </row>
    <row r="23603">
      <c r="A23603" s="294" t="s">
        <v>21618</v>
      </c>
      <c r="B23603" s="294"/>
      <c r="C23603" s="294"/>
      <c r="D23603" s="294"/>
      <c r="E23603" s="294"/>
      <c r="F23603" s="294"/>
    </row>
    <row r="23604">
      <c r="A23604" s="294" t="s">
        <v>36075</v>
      </c>
      <c r="B23604" s="294"/>
      <c r="C23604" s="294"/>
      <c r="D23604" s="294"/>
      <c r="E23604" s="294"/>
      <c r="F23604" s="294"/>
    </row>
    <row r="23605">
      <c r="A23605" s="294"/>
      <c r="B23605" s="294"/>
      <c r="C23605" s="294"/>
      <c r="D23605" s="294"/>
      <c r="E23605" s="294"/>
      <c r="F23605" s="294"/>
    </row>
    <row r="23606">
      <c r="A23606" s="294" t="s">
        <v>22602</v>
      </c>
      <c r="B23606" s="294"/>
      <c r="C23606" s="294"/>
      <c r="D23606" s="294"/>
      <c r="E23606" s="294"/>
      <c r="F23606" s="294"/>
    </row>
    <row r="23607">
      <c r="A23607" s="294" t="s">
        <v>22603</v>
      </c>
      <c r="B23607" s="294"/>
      <c r="C23607" s="294"/>
      <c r="D23607" s="294"/>
      <c r="E23607" s="294"/>
      <c r="F23607" s="294"/>
    </row>
    <row r="23608">
      <c r="A23608" s="294"/>
      <c r="B23608" s="294"/>
      <c r="C23608" s="294"/>
      <c r="D23608" s="294"/>
      <c r="E23608" s="294"/>
      <c r="F23608" s="294"/>
    </row>
    <row r="23609">
      <c r="A23609" s="294" t="s">
        <v>36076</v>
      </c>
      <c r="B23609" s="294"/>
      <c r="C23609" s="294"/>
      <c r="D23609" s="294"/>
      <c r="E23609" s="294"/>
      <c r="F23609" s="294"/>
    </row>
    <row r="23610">
      <c r="A23610" s="294" t="s">
        <v>36077</v>
      </c>
      <c r="B23610" s="294"/>
      <c r="C23610" s="294"/>
      <c r="D23610" s="294"/>
      <c r="E23610" s="294"/>
      <c r="F23610" s="294"/>
    </row>
    <row r="23611">
      <c r="A23611" s="294" t="s">
        <v>36078</v>
      </c>
      <c r="B23611" s="294"/>
      <c r="C23611" s="294"/>
      <c r="D23611" s="294"/>
      <c r="E23611" s="294"/>
      <c r="F23611" s="294"/>
    </row>
    <row r="23612">
      <c r="A23612" s="294" t="s">
        <v>26305</v>
      </c>
      <c r="B23612" s="294"/>
      <c r="C23612" s="294"/>
      <c r="D23612" s="294"/>
      <c r="E23612" s="294"/>
      <c r="F23612" s="294"/>
    </row>
    <row r="23613">
      <c r="A23613" s="294" t="s">
        <v>36079</v>
      </c>
      <c r="B23613" s="294"/>
      <c r="C23613" s="294"/>
      <c r="D23613" s="294"/>
      <c r="E23613" s="294"/>
      <c r="F23613" s="294"/>
    </row>
    <row r="23614">
      <c r="A23614" s="294" t="s">
        <v>36080</v>
      </c>
      <c r="B23614" s="294"/>
      <c r="C23614" s="294"/>
      <c r="D23614" s="294"/>
      <c r="E23614" s="294"/>
      <c r="F23614" s="294"/>
    </row>
    <row r="23615">
      <c r="A23615" s="294" t="s">
        <v>36081</v>
      </c>
      <c r="B23615" s="294"/>
      <c r="C23615" s="294"/>
      <c r="D23615" s="294"/>
      <c r="E23615" s="294"/>
      <c r="F23615" s="294"/>
    </row>
    <row r="23616">
      <c r="A23616" s="294" t="s">
        <v>36082</v>
      </c>
      <c r="B23616" s="294"/>
      <c r="C23616" s="294"/>
      <c r="D23616" s="294"/>
      <c r="E23616" s="294"/>
      <c r="F23616" s="294"/>
    </row>
    <row r="23617">
      <c r="A23617" s="294"/>
      <c r="B23617" s="294"/>
      <c r="C23617" s="294"/>
      <c r="D23617" s="294"/>
      <c r="E23617" s="294"/>
      <c r="F23617" s="294"/>
    </row>
    <row r="23618">
      <c r="A23618" s="294" t="s">
        <v>26406</v>
      </c>
      <c r="B23618" s="294"/>
      <c r="C23618" s="294"/>
      <c r="D23618" s="294"/>
      <c r="E23618" s="294"/>
      <c r="F23618" s="294"/>
    </row>
    <row r="23619">
      <c r="A23619" s="294"/>
      <c r="B23619" s="294"/>
      <c r="C23619" s="294"/>
      <c r="D23619" s="294"/>
      <c r="E23619" s="294"/>
      <c r="F23619" s="294"/>
    </row>
    <row r="23620">
      <c r="A23620" s="294" t="s">
        <v>36083</v>
      </c>
      <c r="B23620" s="294"/>
      <c r="C23620" s="294"/>
      <c r="D23620" s="294"/>
      <c r="E23620" s="294"/>
      <c r="F23620" s="294"/>
    </row>
    <row r="23621">
      <c r="A23621" s="294" t="s">
        <v>22613</v>
      </c>
      <c r="B23621" s="294"/>
      <c r="C23621" s="294"/>
      <c r="D23621" s="294"/>
      <c r="E23621" s="294"/>
      <c r="F23621" s="294"/>
    </row>
    <row r="23622">
      <c r="A23622" s="294" t="s">
        <v>36084</v>
      </c>
      <c r="B23622" s="294"/>
      <c r="C23622" s="294"/>
      <c r="D23622" s="294"/>
      <c r="E23622" s="294"/>
      <c r="F23622" s="294"/>
    </row>
    <row r="23623">
      <c r="A23623" s="294" t="s">
        <v>36085</v>
      </c>
      <c r="B23623" s="294"/>
      <c r="C23623" s="294"/>
      <c r="D23623" s="294"/>
      <c r="E23623" s="294"/>
      <c r="F23623" s="294"/>
    </row>
    <row r="23624">
      <c r="A23624" s="294" t="s">
        <v>36086</v>
      </c>
      <c r="B23624" s="294"/>
      <c r="C23624" s="294"/>
      <c r="D23624" s="294"/>
      <c r="E23624" s="294"/>
      <c r="F23624" s="294"/>
    </row>
    <row r="23625">
      <c r="A23625" s="294" t="s">
        <v>36087</v>
      </c>
      <c r="B23625" s="294"/>
      <c r="C23625" s="294"/>
      <c r="D23625" s="294"/>
      <c r="E23625" s="294"/>
      <c r="F23625" s="294"/>
    </row>
    <row r="23626">
      <c r="A23626" s="294" t="s">
        <v>36088</v>
      </c>
      <c r="B23626" s="294"/>
      <c r="C23626" s="294"/>
      <c r="D23626" s="294"/>
      <c r="E23626" s="294"/>
      <c r="F23626" s="294"/>
    </row>
    <row r="23627">
      <c r="A23627" s="294"/>
      <c r="B23627" s="294"/>
      <c r="C23627" s="294"/>
      <c r="D23627" s="294"/>
      <c r="E23627" s="294"/>
      <c r="F23627" s="294"/>
    </row>
    <row r="23628">
      <c r="A23628" s="294" t="s">
        <v>21945</v>
      </c>
      <c r="B23628" s="294"/>
      <c r="C23628" s="294"/>
      <c r="D23628" s="294"/>
      <c r="E23628" s="294"/>
      <c r="F23628" s="294"/>
    </row>
    <row r="23629">
      <c r="A23629" s="294" t="s">
        <v>23156</v>
      </c>
      <c r="B23629" s="294"/>
      <c r="C23629" s="294"/>
      <c r="D23629" s="294"/>
      <c r="E23629" s="294"/>
      <c r="F23629" s="294"/>
    </row>
    <row r="23630">
      <c r="A23630" s="294"/>
      <c r="B23630" s="294"/>
      <c r="C23630" s="294"/>
      <c r="D23630" s="294"/>
      <c r="E23630" s="294"/>
      <c r="F23630" s="294"/>
    </row>
    <row r="23631">
      <c r="A23631" s="294" t="s">
        <v>36089</v>
      </c>
      <c r="B23631" s="294"/>
      <c r="C23631" s="294"/>
      <c r="D23631" s="294"/>
      <c r="E23631" s="294"/>
      <c r="F23631" s="294"/>
    </row>
    <row r="23632">
      <c r="A23632" s="294" t="s">
        <v>36090</v>
      </c>
      <c r="B23632" s="294"/>
      <c r="C23632" s="294"/>
      <c r="D23632" s="294"/>
      <c r="E23632" s="294"/>
      <c r="F23632" s="294"/>
    </row>
    <row r="23633">
      <c r="A23633" s="294" t="s">
        <v>36091</v>
      </c>
      <c r="B23633" s="294"/>
      <c r="C23633" s="294"/>
      <c r="D23633" s="294"/>
      <c r="E23633" s="294"/>
      <c r="F23633" s="294"/>
    </row>
    <row r="23634">
      <c r="A23634" s="294" t="s">
        <v>36092</v>
      </c>
      <c r="B23634" s="294"/>
      <c r="C23634" s="294"/>
      <c r="D23634" s="294"/>
      <c r="E23634" s="294"/>
      <c r="F23634" s="294"/>
    </row>
    <row r="23635">
      <c r="A23635" s="294" t="s">
        <v>36093</v>
      </c>
      <c r="B23635" s="294"/>
      <c r="C23635" s="294"/>
      <c r="D23635" s="294"/>
      <c r="E23635" s="294"/>
      <c r="F23635" s="294"/>
    </row>
    <row r="23636">
      <c r="A23636" s="294" t="s">
        <v>36094</v>
      </c>
      <c r="B23636" s="294"/>
      <c r="C23636" s="294"/>
      <c r="D23636" s="294"/>
      <c r="E23636" s="294"/>
      <c r="F23636" s="294"/>
    </row>
    <row r="23637">
      <c r="A23637" s="294" t="s">
        <v>36095</v>
      </c>
      <c r="B23637" s="294"/>
      <c r="C23637" s="294"/>
      <c r="D23637" s="294"/>
      <c r="E23637" s="294"/>
      <c r="F23637" s="294"/>
    </row>
    <row r="23638">
      <c r="A23638" s="294"/>
      <c r="B23638" s="294"/>
      <c r="C23638" s="294"/>
      <c r="D23638" s="294"/>
      <c r="E23638" s="294"/>
      <c r="F23638" s="294"/>
    </row>
    <row r="23639">
      <c r="A23639" s="294"/>
      <c r="B23639" s="294"/>
      <c r="C23639" s="294"/>
      <c r="D23639" s="294"/>
      <c r="E23639" s="294"/>
      <c r="F23639" s="294"/>
    </row>
    <row r="23640">
      <c r="A23640" s="294" t="s">
        <v>21401</v>
      </c>
      <c r="B23640" s="294"/>
      <c r="C23640" s="294"/>
      <c r="D23640" s="294"/>
      <c r="E23640" s="294"/>
      <c r="F23640" s="294"/>
    </row>
    <row r="23641">
      <c r="A23641" s="294"/>
      <c r="B23641" s="294"/>
      <c r="C23641" s="294"/>
      <c r="D23641" s="294"/>
      <c r="E23641" s="294"/>
      <c r="F23641" s="294"/>
    </row>
    <row r="23642">
      <c r="A23642" s="294" t="s">
        <v>36096</v>
      </c>
      <c r="B23642" s="294"/>
      <c r="C23642" s="294"/>
      <c r="D23642" s="294"/>
      <c r="E23642" s="294"/>
      <c r="F23642" s="294"/>
    </row>
    <row r="23643">
      <c r="A23643" s="294" t="s">
        <v>36097</v>
      </c>
      <c r="B23643" s="294"/>
      <c r="C23643" s="294"/>
      <c r="D23643" s="294"/>
      <c r="E23643" s="294"/>
      <c r="F23643" s="294"/>
    </row>
    <row r="23644">
      <c r="A23644" s="294" t="s">
        <v>24535</v>
      </c>
      <c r="B23644" s="294"/>
      <c r="C23644" s="294"/>
      <c r="D23644" s="294"/>
      <c r="E23644" s="294"/>
      <c r="F23644" s="294"/>
    </row>
    <row r="23645">
      <c r="A23645" s="294" t="s">
        <v>36098</v>
      </c>
      <c r="B23645" s="294"/>
      <c r="C23645" s="294"/>
      <c r="D23645" s="294"/>
      <c r="E23645" s="294"/>
      <c r="F23645" s="294"/>
    </row>
    <row r="23646">
      <c r="A23646" s="294" t="s">
        <v>36099</v>
      </c>
      <c r="B23646" s="294"/>
      <c r="C23646" s="294"/>
      <c r="D23646" s="294"/>
      <c r="E23646" s="294"/>
      <c r="F23646" s="294"/>
    </row>
    <row r="23647">
      <c r="A23647" s="294" t="s">
        <v>36100</v>
      </c>
      <c r="B23647" s="294"/>
      <c r="C23647" s="294"/>
      <c r="D23647" s="294"/>
      <c r="E23647" s="294"/>
      <c r="F23647" s="294"/>
    </row>
    <row r="23648">
      <c r="A23648" s="294" t="s">
        <v>36101</v>
      </c>
      <c r="B23648" s="294"/>
      <c r="C23648" s="294"/>
      <c r="D23648" s="294"/>
      <c r="E23648" s="294"/>
      <c r="F23648" s="294"/>
    </row>
    <row r="23649">
      <c r="A23649" s="294" t="s">
        <v>36102</v>
      </c>
      <c r="B23649" s="294"/>
      <c r="C23649" s="294"/>
      <c r="D23649" s="294"/>
      <c r="E23649" s="294"/>
      <c r="F23649" s="294"/>
    </row>
    <row r="23650">
      <c r="A23650" s="294" t="s">
        <v>36103</v>
      </c>
      <c r="B23650" s="294"/>
      <c r="C23650" s="294"/>
      <c r="D23650" s="294"/>
      <c r="E23650" s="294"/>
      <c r="F23650" s="294"/>
    </row>
    <row r="23651">
      <c r="A23651" s="294" t="s">
        <v>36104</v>
      </c>
      <c r="B23651" s="294"/>
      <c r="C23651" s="294"/>
      <c r="D23651" s="294"/>
      <c r="E23651" s="294"/>
      <c r="F23651" s="294"/>
    </row>
    <row r="23652">
      <c r="A23652" s="294" t="s">
        <v>36105</v>
      </c>
      <c r="B23652" s="294"/>
      <c r="C23652" s="294"/>
      <c r="D23652" s="294"/>
      <c r="E23652" s="294"/>
      <c r="F23652" s="294"/>
    </row>
    <row r="23653">
      <c r="A23653" s="294"/>
      <c r="B23653" s="294"/>
      <c r="C23653" s="294"/>
      <c r="D23653" s="294"/>
      <c r="E23653" s="294"/>
      <c r="F23653" s="294"/>
    </row>
    <row r="23654">
      <c r="A23654" s="294" t="s">
        <v>21407</v>
      </c>
      <c r="B23654" s="294"/>
      <c r="C23654" s="294"/>
      <c r="D23654" s="294"/>
      <c r="E23654" s="294"/>
      <c r="F23654" s="294"/>
    </row>
    <row r="23655">
      <c r="A23655" s="294"/>
      <c r="B23655" s="294"/>
      <c r="C23655" s="294"/>
      <c r="D23655" s="294"/>
      <c r="E23655" s="294"/>
      <c r="F23655" s="294"/>
    </row>
    <row r="23656">
      <c r="A23656" s="294" t="s">
        <v>36106</v>
      </c>
      <c r="B23656" s="294"/>
      <c r="C23656" s="294"/>
      <c r="D23656" s="294"/>
      <c r="E23656" s="294"/>
      <c r="F23656" s="294"/>
    </row>
    <row r="23657">
      <c r="A23657" s="294" t="s">
        <v>36107</v>
      </c>
      <c r="B23657" s="294"/>
      <c r="C23657" s="294"/>
      <c r="D23657" s="294"/>
      <c r="E23657" s="294"/>
      <c r="F23657" s="294"/>
    </row>
    <row r="23658">
      <c r="A23658" s="294" t="s">
        <v>36108</v>
      </c>
      <c r="B23658" s="294"/>
      <c r="C23658" s="294"/>
      <c r="D23658" s="294"/>
      <c r="E23658" s="294"/>
      <c r="F23658" s="294"/>
    </row>
    <row r="23659">
      <c r="A23659" s="294" t="s">
        <v>36109</v>
      </c>
      <c r="B23659" s="294"/>
      <c r="C23659" s="294"/>
      <c r="D23659" s="294"/>
      <c r="E23659" s="294"/>
      <c r="F23659" s="294"/>
    </row>
    <row r="23660">
      <c r="A23660" s="294" t="s">
        <v>36110</v>
      </c>
      <c r="B23660" s="294"/>
      <c r="C23660" s="294"/>
      <c r="D23660" s="294"/>
      <c r="E23660" s="294"/>
      <c r="F23660" s="294"/>
    </row>
    <row r="23661">
      <c r="A23661" s="294" t="s">
        <v>36111</v>
      </c>
      <c r="B23661" s="294"/>
      <c r="C23661" s="294"/>
      <c r="D23661" s="294"/>
      <c r="E23661" s="294"/>
      <c r="F23661" s="294"/>
    </row>
    <row r="23662">
      <c r="A23662" s="294" t="s">
        <v>36112</v>
      </c>
      <c r="B23662" s="294"/>
      <c r="C23662" s="294"/>
      <c r="D23662" s="294"/>
      <c r="E23662" s="294"/>
      <c r="F23662" s="294"/>
    </row>
    <row r="23663">
      <c r="A23663" s="294" t="s">
        <v>36113</v>
      </c>
      <c r="B23663" s="294"/>
      <c r="C23663" s="294"/>
      <c r="D23663" s="294"/>
      <c r="E23663" s="294"/>
      <c r="F23663" s="294"/>
    </row>
    <row r="23664">
      <c r="A23664" s="294" t="s">
        <v>36114</v>
      </c>
      <c r="B23664" s="294"/>
      <c r="C23664" s="294"/>
      <c r="D23664" s="294"/>
      <c r="E23664" s="294"/>
      <c r="F23664" s="294"/>
    </row>
    <row r="23665">
      <c r="A23665" s="294" t="s">
        <v>36115</v>
      </c>
      <c r="B23665" s="294"/>
      <c r="C23665" s="294"/>
      <c r="D23665" s="294"/>
      <c r="E23665" s="294"/>
      <c r="F23665" s="294"/>
    </row>
    <row r="23666">
      <c r="A23666" s="294" t="s">
        <v>36116</v>
      </c>
      <c r="B23666" s="294"/>
      <c r="C23666" s="294"/>
      <c r="D23666" s="294"/>
      <c r="E23666" s="294"/>
      <c r="F23666" s="294"/>
    </row>
    <row r="23667">
      <c r="A23667" s="294" t="s">
        <v>36117</v>
      </c>
      <c r="B23667" s="294"/>
      <c r="C23667" s="294"/>
      <c r="D23667" s="294"/>
      <c r="E23667" s="294"/>
      <c r="F23667" s="294"/>
    </row>
    <row r="23668">
      <c r="A23668" s="294" t="s">
        <v>36118</v>
      </c>
      <c r="B23668" s="294"/>
      <c r="C23668" s="294"/>
      <c r="D23668" s="294"/>
      <c r="E23668" s="294"/>
      <c r="F23668" s="294"/>
    </row>
    <row r="23669">
      <c r="A23669" s="294" t="s">
        <v>36119</v>
      </c>
      <c r="B23669" s="294"/>
      <c r="C23669" s="294"/>
      <c r="D23669" s="294"/>
      <c r="E23669" s="294"/>
      <c r="F23669" s="294"/>
    </row>
    <row r="23670">
      <c r="A23670" s="294" t="s">
        <v>36120</v>
      </c>
      <c r="B23670" s="294"/>
      <c r="C23670" s="294"/>
      <c r="D23670" s="294"/>
      <c r="E23670" s="294"/>
      <c r="F23670" s="294"/>
    </row>
    <row r="23671">
      <c r="A23671" s="294" t="s">
        <v>36121</v>
      </c>
      <c r="B23671" s="294"/>
      <c r="C23671" s="294"/>
      <c r="D23671" s="294"/>
      <c r="E23671" s="294"/>
      <c r="F23671" s="294"/>
    </row>
    <row r="23672">
      <c r="A23672" s="294" t="s">
        <v>36122</v>
      </c>
      <c r="B23672" s="294"/>
      <c r="C23672" s="294"/>
      <c r="D23672" s="294"/>
      <c r="E23672" s="294"/>
      <c r="F23672" s="294"/>
    </row>
    <row r="23673">
      <c r="A23673" s="294"/>
      <c r="B23673" s="294"/>
      <c r="C23673" s="294"/>
      <c r="D23673" s="294"/>
      <c r="E23673" s="294"/>
      <c r="F23673" s="294"/>
    </row>
    <row r="23674">
      <c r="A23674" s="294" t="s">
        <v>21304</v>
      </c>
      <c r="B23674" s="294"/>
      <c r="C23674" s="294"/>
      <c r="D23674" s="294"/>
      <c r="E23674" s="294"/>
      <c r="F23674" s="294"/>
    </row>
    <row r="23675">
      <c r="A23675" s="294"/>
      <c r="B23675" s="294"/>
      <c r="C23675" s="294"/>
      <c r="D23675" s="294"/>
      <c r="E23675" s="294"/>
      <c r="F23675" s="294"/>
    </row>
    <row r="23676">
      <c r="A23676" s="294" t="s">
        <v>27297</v>
      </c>
      <c r="B23676" s="294"/>
      <c r="C23676" s="294"/>
      <c r="D23676" s="294"/>
      <c r="E23676" s="294"/>
      <c r="F23676" s="294"/>
    </row>
    <row r="23677">
      <c r="A23677" s="294" t="s">
        <v>36123</v>
      </c>
      <c r="B23677" s="294"/>
      <c r="C23677" s="294"/>
      <c r="D23677" s="294"/>
      <c r="E23677" s="294"/>
      <c r="F23677" s="294"/>
    </row>
    <row r="23678">
      <c r="A23678" s="294" t="s">
        <v>36124</v>
      </c>
      <c r="B23678" s="294"/>
      <c r="C23678" s="294"/>
      <c r="D23678" s="294"/>
      <c r="E23678" s="294"/>
      <c r="F23678" s="294"/>
    </row>
    <row r="23679">
      <c r="A23679" s="294" t="s">
        <v>36125</v>
      </c>
      <c r="B23679" s="294"/>
      <c r="C23679" s="294"/>
      <c r="D23679" s="294"/>
      <c r="E23679" s="294"/>
      <c r="F23679" s="294"/>
    </row>
    <row r="23680">
      <c r="A23680" s="294" t="s">
        <v>36126</v>
      </c>
      <c r="B23680" s="294"/>
      <c r="C23680" s="294"/>
      <c r="D23680" s="294"/>
      <c r="E23680" s="294"/>
      <c r="F23680" s="294"/>
    </row>
    <row r="23681">
      <c r="A23681" s="294" t="s">
        <v>36127</v>
      </c>
      <c r="B23681" s="294"/>
      <c r="C23681" s="294"/>
      <c r="D23681" s="294"/>
      <c r="E23681" s="294"/>
      <c r="F23681" s="294"/>
    </row>
    <row r="23682">
      <c r="A23682" s="294" t="s">
        <v>36128</v>
      </c>
      <c r="B23682" s="294"/>
      <c r="C23682" s="294"/>
      <c r="D23682" s="294"/>
      <c r="E23682" s="294"/>
      <c r="F23682" s="294"/>
    </row>
    <row r="23683">
      <c r="A23683" s="294" t="s">
        <v>36129</v>
      </c>
      <c r="B23683" s="294"/>
      <c r="C23683" s="294"/>
      <c r="D23683" s="294"/>
      <c r="E23683" s="294"/>
      <c r="F23683" s="294"/>
    </row>
    <row r="23684">
      <c r="A23684" s="294" t="s">
        <v>36130</v>
      </c>
      <c r="B23684" s="294"/>
      <c r="C23684" s="294"/>
      <c r="D23684" s="294"/>
      <c r="E23684" s="294"/>
      <c r="F23684" s="294"/>
    </row>
    <row r="23685">
      <c r="A23685" s="294" t="s">
        <v>36131</v>
      </c>
      <c r="B23685" s="294"/>
      <c r="C23685" s="294"/>
      <c r="D23685" s="294"/>
      <c r="E23685" s="294"/>
      <c r="F23685" s="294"/>
    </row>
    <row r="23686">
      <c r="A23686" s="294" t="s">
        <v>36132</v>
      </c>
      <c r="B23686" s="294"/>
      <c r="C23686" s="294"/>
      <c r="D23686" s="294"/>
      <c r="E23686" s="294"/>
      <c r="F23686" s="294"/>
    </row>
    <row r="23687">
      <c r="A23687" s="294" t="s">
        <v>28372</v>
      </c>
      <c r="B23687" s="294"/>
      <c r="C23687" s="294"/>
      <c r="D23687" s="294"/>
      <c r="E23687" s="294"/>
      <c r="F23687" s="294"/>
    </row>
    <row r="23688">
      <c r="A23688" s="294" t="s">
        <v>36133</v>
      </c>
      <c r="B23688" s="294"/>
      <c r="C23688" s="294"/>
      <c r="D23688" s="294"/>
      <c r="E23688" s="294"/>
      <c r="F23688" s="294"/>
    </row>
    <row r="23689">
      <c r="A23689" s="294" t="s">
        <v>36134</v>
      </c>
      <c r="B23689" s="294"/>
      <c r="C23689" s="294"/>
      <c r="D23689" s="294"/>
      <c r="E23689" s="294"/>
      <c r="F23689" s="294"/>
    </row>
    <row r="23690">
      <c r="A23690" s="294" t="s">
        <v>36135</v>
      </c>
      <c r="B23690" s="294"/>
      <c r="C23690" s="294"/>
      <c r="D23690" s="294"/>
      <c r="E23690" s="294"/>
      <c r="F23690" s="294"/>
    </row>
    <row r="23691">
      <c r="A23691" s="294"/>
      <c r="B23691" s="294"/>
      <c r="C23691" s="294"/>
      <c r="D23691" s="294"/>
      <c r="E23691" s="294"/>
      <c r="F23691" s="294"/>
    </row>
    <row r="23692">
      <c r="A23692" s="294"/>
      <c r="B23692" s="294"/>
      <c r="C23692" s="294"/>
      <c r="D23692" s="294"/>
      <c r="E23692" s="294"/>
      <c r="F23692" s="294"/>
    </row>
    <row r="23693">
      <c r="A23693" s="294" t="s">
        <v>28124</v>
      </c>
      <c r="B23693" s="294"/>
      <c r="C23693" s="294"/>
      <c r="D23693" s="294"/>
      <c r="E23693" s="294"/>
      <c r="F23693" s="294"/>
    </row>
    <row r="23694">
      <c r="A23694" s="294" t="s">
        <v>36136</v>
      </c>
      <c r="B23694" s="294"/>
      <c r="C23694" s="294"/>
      <c r="D23694" s="294"/>
      <c r="E23694" s="294"/>
      <c r="F23694" s="294"/>
    </row>
    <row r="23695">
      <c r="A23695" s="294" t="s">
        <v>21672</v>
      </c>
      <c r="B23695" s="294"/>
      <c r="C23695" s="294"/>
      <c r="D23695" s="294"/>
      <c r="E23695" s="294"/>
      <c r="F23695" s="294"/>
    </row>
    <row r="23696">
      <c r="A23696" s="294" t="s">
        <v>36075</v>
      </c>
      <c r="B23696" s="294"/>
      <c r="C23696" s="294"/>
      <c r="D23696" s="294"/>
      <c r="E23696" s="294"/>
      <c r="F23696" s="294"/>
    </row>
    <row r="23697">
      <c r="A23697" s="294"/>
      <c r="B23697" s="294"/>
      <c r="C23697" s="294"/>
      <c r="D23697" s="294"/>
      <c r="E23697" s="294"/>
      <c r="F23697" s="294"/>
    </row>
    <row r="23698">
      <c r="A23698" s="294" t="s">
        <v>24575</v>
      </c>
      <c r="B23698" s="294"/>
      <c r="C23698" s="294"/>
      <c r="D23698" s="294"/>
      <c r="E23698" s="294"/>
      <c r="F23698" s="294"/>
    </row>
    <row r="23699">
      <c r="A23699" s="294"/>
      <c r="B23699" s="294"/>
      <c r="C23699" s="294"/>
      <c r="D23699" s="294"/>
      <c r="E23699" s="294"/>
      <c r="F23699" s="294"/>
    </row>
    <row r="23700">
      <c r="A23700" s="294" t="s">
        <v>36137</v>
      </c>
      <c r="B23700" s="294"/>
      <c r="C23700" s="294"/>
      <c r="D23700" s="294"/>
      <c r="E23700" s="294"/>
      <c r="F23700" s="294"/>
    </row>
    <row r="23701">
      <c r="A23701" s="294" t="s">
        <v>36138</v>
      </c>
      <c r="B23701" s="294"/>
      <c r="C23701" s="294"/>
      <c r="D23701" s="294"/>
      <c r="E23701" s="294"/>
      <c r="F23701" s="294"/>
    </row>
    <row r="23702">
      <c r="A23702" s="294" t="s">
        <v>36139</v>
      </c>
      <c r="B23702" s="294"/>
      <c r="C23702" s="294"/>
      <c r="D23702" s="294"/>
      <c r="E23702" s="294"/>
      <c r="F23702" s="294"/>
    </row>
    <row r="23703">
      <c r="A23703" s="294" t="s">
        <v>36140</v>
      </c>
      <c r="B23703" s="294"/>
      <c r="C23703" s="294"/>
      <c r="D23703" s="294"/>
      <c r="E23703" s="294"/>
      <c r="F23703" s="294"/>
    </row>
    <row r="23704">
      <c r="A23704" s="294" t="s">
        <v>36141</v>
      </c>
      <c r="B23704" s="294"/>
      <c r="C23704" s="294"/>
      <c r="D23704" s="294"/>
      <c r="E23704" s="294"/>
      <c r="F23704" s="294"/>
    </row>
    <row r="23705">
      <c r="A23705" s="294" t="s">
        <v>36142</v>
      </c>
      <c r="B23705" s="294"/>
      <c r="C23705" s="294"/>
      <c r="D23705" s="294"/>
      <c r="E23705" s="294"/>
      <c r="F23705" s="294"/>
    </row>
    <row r="23706">
      <c r="A23706" s="294" t="s">
        <v>36143</v>
      </c>
      <c r="B23706" s="294"/>
      <c r="C23706" s="294"/>
      <c r="D23706" s="294"/>
      <c r="E23706" s="294"/>
      <c r="F23706" s="294"/>
    </row>
    <row r="23707">
      <c r="A23707" s="294" t="s">
        <v>36144</v>
      </c>
      <c r="B23707" s="294"/>
      <c r="C23707" s="294"/>
      <c r="D23707" s="294"/>
      <c r="E23707" s="294"/>
      <c r="F23707" s="294"/>
    </row>
    <row r="23708">
      <c r="A23708" s="294" t="s">
        <v>36145</v>
      </c>
      <c r="B23708" s="294"/>
      <c r="C23708" s="294"/>
      <c r="D23708" s="294"/>
      <c r="E23708" s="294"/>
      <c r="F23708" s="294"/>
    </row>
    <row r="23709">
      <c r="A23709" s="294" t="s">
        <v>36146</v>
      </c>
      <c r="B23709" s="294"/>
      <c r="C23709" s="294"/>
      <c r="D23709" s="294"/>
      <c r="E23709" s="294"/>
      <c r="F23709" s="294"/>
    </row>
    <row r="23710">
      <c r="A23710" s="294"/>
      <c r="B23710" s="294"/>
      <c r="C23710" s="294"/>
      <c r="D23710" s="294"/>
      <c r="E23710" s="294"/>
      <c r="F23710" s="294"/>
    </row>
    <row r="23711">
      <c r="A23711" s="294"/>
      <c r="B23711" s="294"/>
      <c r="C23711" s="294"/>
      <c r="D23711" s="294"/>
      <c r="E23711" s="294"/>
      <c r="F23711" s="294"/>
    </row>
    <row r="23712">
      <c r="A23712" s="294" t="s">
        <v>21326</v>
      </c>
      <c r="B23712" s="294"/>
      <c r="C23712" s="294"/>
      <c r="D23712" s="294"/>
      <c r="E23712" s="294"/>
      <c r="F23712" s="294"/>
    </row>
    <row r="23713">
      <c r="A23713" s="294"/>
      <c r="B23713" s="294"/>
      <c r="C23713" s="294"/>
      <c r="D23713" s="294"/>
      <c r="E23713" s="294"/>
      <c r="F23713" s="294"/>
    </row>
    <row r="23714">
      <c r="A23714" s="294" t="s">
        <v>36147</v>
      </c>
      <c r="B23714" s="294"/>
      <c r="C23714" s="294"/>
      <c r="D23714" s="294"/>
      <c r="E23714" s="294"/>
      <c r="F23714" s="294"/>
    </row>
    <row r="23715">
      <c r="A23715" s="294" t="s">
        <v>36148</v>
      </c>
      <c r="B23715" s="294"/>
      <c r="C23715" s="294"/>
      <c r="D23715" s="294"/>
      <c r="E23715" s="294"/>
      <c r="F23715" s="294"/>
    </row>
    <row r="23716">
      <c r="A23716" s="294" t="s">
        <v>36149</v>
      </c>
      <c r="B23716" s="294"/>
      <c r="C23716" s="294"/>
      <c r="D23716" s="294"/>
      <c r="E23716" s="294"/>
      <c r="F23716" s="294"/>
    </row>
    <row r="23717">
      <c r="A23717" s="294" t="s">
        <v>36150</v>
      </c>
      <c r="B23717" s="294"/>
      <c r="C23717" s="294"/>
      <c r="D23717" s="294"/>
      <c r="E23717" s="294"/>
      <c r="F23717" s="294"/>
    </row>
    <row r="23718">
      <c r="A23718" s="294"/>
      <c r="B23718" s="294"/>
      <c r="C23718" s="294"/>
      <c r="D23718" s="294"/>
      <c r="E23718" s="294"/>
      <c r="F23718" s="294"/>
    </row>
    <row r="23719">
      <c r="A23719" s="294" t="s">
        <v>22025</v>
      </c>
      <c r="B23719" s="294"/>
      <c r="C23719" s="294"/>
      <c r="D23719" s="294"/>
      <c r="E23719" s="294"/>
      <c r="F23719" s="294"/>
    </row>
    <row r="23720">
      <c r="A23720" s="294"/>
      <c r="B23720" s="294"/>
      <c r="C23720" s="294"/>
      <c r="D23720" s="294"/>
      <c r="E23720" s="294"/>
      <c r="F23720" s="294"/>
    </row>
    <row r="23721">
      <c r="A23721" s="294" t="s">
        <v>32634</v>
      </c>
      <c r="B23721" s="294"/>
      <c r="C23721" s="294"/>
      <c r="D23721" s="294"/>
      <c r="E23721" s="294"/>
      <c r="F23721" s="294"/>
    </row>
    <row r="23722">
      <c r="A23722" s="294" t="s">
        <v>36151</v>
      </c>
      <c r="B23722" s="294"/>
      <c r="C23722" s="294"/>
      <c r="D23722" s="294"/>
      <c r="E23722" s="294"/>
      <c r="F23722" s="294"/>
    </row>
    <row r="23723">
      <c r="A23723" s="294" t="s">
        <v>36152</v>
      </c>
      <c r="B23723" s="294"/>
      <c r="C23723" s="294"/>
      <c r="D23723" s="294"/>
      <c r="E23723" s="294"/>
      <c r="F23723" s="294"/>
    </row>
    <row r="23724">
      <c r="A23724" s="294" t="s">
        <v>36153</v>
      </c>
      <c r="B23724" s="294"/>
      <c r="C23724" s="294"/>
      <c r="D23724" s="294"/>
      <c r="E23724" s="294"/>
      <c r="F23724" s="294"/>
    </row>
    <row r="23725">
      <c r="A23725" s="294" t="s">
        <v>36154</v>
      </c>
      <c r="B23725" s="294"/>
      <c r="C23725" s="294"/>
      <c r="D23725" s="294"/>
      <c r="E23725" s="294"/>
      <c r="F23725" s="294"/>
    </row>
    <row r="23726">
      <c r="A23726" s="294" t="s">
        <v>36155</v>
      </c>
      <c r="B23726" s="294"/>
      <c r="C23726" s="294"/>
      <c r="D23726" s="294"/>
      <c r="E23726" s="294"/>
      <c r="F23726" s="294"/>
    </row>
    <row r="23727">
      <c r="A23727" s="294"/>
      <c r="B23727" s="294"/>
      <c r="C23727" s="294"/>
      <c r="D23727" s="294"/>
      <c r="E23727" s="294"/>
      <c r="F23727" s="294"/>
    </row>
    <row r="23728">
      <c r="A23728" s="294" t="s">
        <v>25653</v>
      </c>
      <c r="B23728" s="294"/>
      <c r="C23728" s="294"/>
      <c r="D23728" s="294"/>
      <c r="E23728" s="294"/>
      <c r="F23728" s="294"/>
    </row>
    <row r="23729">
      <c r="A23729" s="294" t="s">
        <v>36156</v>
      </c>
      <c r="B23729" s="294"/>
      <c r="C23729" s="294"/>
      <c r="D23729" s="294"/>
      <c r="E23729" s="294"/>
      <c r="F23729" s="294"/>
    </row>
    <row r="23730">
      <c r="A23730" s="294"/>
      <c r="B23730" s="294"/>
      <c r="C23730" s="294"/>
      <c r="D23730" s="294"/>
      <c r="E23730" s="294"/>
      <c r="F23730" s="294"/>
    </row>
    <row r="23731">
      <c r="A23731" s="294" t="s">
        <v>36157</v>
      </c>
      <c r="B23731" s="294"/>
      <c r="C23731" s="294"/>
      <c r="D23731" s="294"/>
      <c r="E23731" s="294"/>
      <c r="F23731" s="294"/>
    </row>
    <row r="23732">
      <c r="A23732" s="294" t="s">
        <v>36158</v>
      </c>
      <c r="B23732" s="294"/>
      <c r="C23732" s="294"/>
      <c r="D23732" s="294"/>
      <c r="E23732" s="294"/>
      <c r="F23732" s="294"/>
    </row>
    <row r="23733">
      <c r="A23733" s="294" t="s">
        <v>36159</v>
      </c>
      <c r="B23733" s="294"/>
      <c r="C23733" s="294"/>
      <c r="D23733" s="294"/>
      <c r="E23733" s="294"/>
      <c r="F23733" s="294"/>
    </row>
    <row r="23734">
      <c r="A23734" s="294" t="s">
        <v>36160</v>
      </c>
      <c r="B23734" s="294"/>
      <c r="C23734" s="294"/>
      <c r="D23734" s="294"/>
      <c r="E23734" s="294"/>
      <c r="F23734" s="294"/>
    </row>
    <row r="23735">
      <c r="A23735" s="294" t="s">
        <v>36161</v>
      </c>
      <c r="B23735" s="294"/>
      <c r="C23735" s="294"/>
      <c r="D23735" s="294"/>
      <c r="E23735" s="294"/>
      <c r="F23735" s="294"/>
    </row>
    <row r="23736">
      <c r="A23736" s="294" t="s">
        <v>23201</v>
      </c>
      <c r="B23736" s="294"/>
      <c r="C23736" s="294"/>
      <c r="D23736" s="294"/>
      <c r="E23736" s="294"/>
      <c r="F23736" s="294"/>
    </row>
    <row r="23737">
      <c r="A23737" s="294" t="s">
        <v>36162</v>
      </c>
      <c r="B23737" s="294"/>
      <c r="C23737" s="294"/>
      <c r="D23737" s="294"/>
      <c r="E23737" s="294"/>
      <c r="F23737" s="294"/>
    </row>
    <row r="23738">
      <c r="A23738" s="294"/>
      <c r="B23738" s="294"/>
      <c r="C23738" s="294"/>
      <c r="D23738" s="294"/>
      <c r="E23738" s="294"/>
      <c r="F23738" s="294"/>
    </row>
    <row r="23739">
      <c r="A23739" s="294" t="s">
        <v>36163</v>
      </c>
      <c r="B23739" s="294"/>
      <c r="C23739" s="294"/>
      <c r="D23739" s="294"/>
      <c r="E23739" s="294"/>
      <c r="F23739" s="294"/>
    </row>
    <row r="23740">
      <c r="A23740" s="294" t="s">
        <v>36164</v>
      </c>
      <c r="B23740" s="294"/>
      <c r="C23740" s="294"/>
      <c r="D23740" s="294"/>
      <c r="E23740" s="294"/>
      <c r="F23740" s="294"/>
    </row>
    <row r="23741">
      <c r="A23741" s="294" t="s">
        <v>36165</v>
      </c>
      <c r="B23741" s="294"/>
      <c r="C23741" s="294"/>
      <c r="D23741" s="294"/>
      <c r="E23741" s="294"/>
      <c r="F23741" s="294"/>
    </row>
    <row r="23742">
      <c r="A23742" s="294" t="s">
        <v>24212</v>
      </c>
      <c r="B23742" s="294"/>
      <c r="C23742" s="294"/>
      <c r="D23742" s="294"/>
      <c r="E23742" s="294"/>
      <c r="F23742" s="294"/>
    </row>
    <row r="23743">
      <c r="A23743" s="294" t="s">
        <v>36166</v>
      </c>
      <c r="B23743" s="294"/>
      <c r="C23743" s="294"/>
      <c r="D23743" s="294"/>
      <c r="E23743" s="294"/>
      <c r="F23743" s="294"/>
    </row>
    <row r="23744">
      <c r="A23744" s="294" t="s">
        <v>36167</v>
      </c>
      <c r="B23744" s="294"/>
      <c r="C23744" s="294"/>
      <c r="D23744" s="294"/>
      <c r="E23744" s="294"/>
      <c r="F23744" s="294"/>
    </row>
    <row r="23745">
      <c r="A23745" s="294"/>
      <c r="B23745" s="294"/>
      <c r="C23745" s="294"/>
      <c r="D23745" s="294"/>
      <c r="E23745" s="294"/>
      <c r="F23745" s="294"/>
    </row>
    <row r="23746">
      <c r="A23746" s="294" t="s">
        <v>36168</v>
      </c>
      <c r="B23746" s="294"/>
      <c r="C23746" s="294"/>
      <c r="D23746" s="294"/>
      <c r="E23746" s="294"/>
      <c r="F23746" s="294"/>
    </row>
    <row r="23747">
      <c r="A23747" s="294"/>
      <c r="B23747" s="294"/>
      <c r="C23747" s="294"/>
      <c r="D23747" s="294"/>
      <c r="E23747" s="294"/>
      <c r="F23747" s="294"/>
    </row>
    <row r="23748">
      <c r="A23748" s="294" t="s">
        <v>36169</v>
      </c>
      <c r="B23748" s="294" t="s">
        <v>817</v>
      </c>
      <c r="C23748" s="294" t="s">
        <v>21370</v>
      </c>
      <c r="D23748" s="294"/>
      <c r="E23748" s="294"/>
      <c r="F23748" s="294"/>
    </row>
    <row r="23749">
      <c r="A23749" s="294" t="s">
        <v>36170</v>
      </c>
      <c r="B23749" s="294" t="s">
        <v>36171</v>
      </c>
      <c r="C23749" s="294" t="s">
        <v>36172</v>
      </c>
      <c r="D23749" s="294"/>
      <c r="E23749" s="294"/>
      <c r="F23749" s="294"/>
    </row>
    <row r="23750">
      <c r="A23750" s="294" t="s">
        <v>36173</v>
      </c>
      <c r="B23750" s="294" t="s">
        <v>36174</v>
      </c>
      <c r="C23750" s="294" t="s">
        <v>36175</v>
      </c>
      <c r="D23750" s="294"/>
      <c r="E23750" s="294"/>
      <c r="F23750" s="294"/>
    </row>
    <row r="23751">
      <c r="A23751" s="294" t="s">
        <v>36176</v>
      </c>
      <c r="B23751" s="294" t="s">
        <v>36177</v>
      </c>
      <c r="C23751" s="294" t="s">
        <v>36178</v>
      </c>
      <c r="D23751" s="294"/>
      <c r="E23751" s="294"/>
      <c r="F23751" s="294"/>
    </row>
    <row r="23752">
      <c r="A23752" s="294" t="s">
        <v>36179</v>
      </c>
      <c r="B23752" s="294" t="s">
        <v>36180</v>
      </c>
      <c r="C23752" s="294" t="s">
        <v>36181</v>
      </c>
      <c r="D23752" s="294"/>
      <c r="E23752" s="294"/>
      <c r="F23752" s="294"/>
    </row>
    <row r="23753">
      <c r="A23753" s="294" t="s">
        <v>36182</v>
      </c>
      <c r="B23753" s="294" t="s">
        <v>36183</v>
      </c>
      <c r="C23753" s="294" t="s">
        <v>36184</v>
      </c>
      <c r="D23753" s="294"/>
      <c r="E23753" s="294"/>
      <c r="F23753" s="294"/>
    </row>
    <row r="23754">
      <c r="A23754" s="294"/>
      <c r="B23754" s="294"/>
      <c r="C23754" s="294"/>
      <c r="D23754" s="294"/>
      <c r="E23754" s="294"/>
      <c r="F23754" s="294"/>
    </row>
    <row r="23755">
      <c r="A23755" s="294" t="s">
        <v>28124</v>
      </c>
      <c r="B23755" s="294"/>
      <c r="C23755" s="294"/>
      <c r="D23755" s="294"/>
      <c r="E23755" s="294"/>
      <c r="F23755" s="294"/>
    </row>
    <row r="23756">
      <c r="A23756" s="294" t="s">
        <v>36185</v>
      </c>
      <c r="B23756" s="294"/>
      <c r="C23756" s="294"/>
      <c r="D23756" s="294"/>
      <c r="E23756" s="294"/>
      <c r="F23756" s="294"/>
    </row>
    <row r="23757">
      <c r="A23757" s="294" t="s">
        <v>21618</v>
      </c>
      <c r="B23757" s="294"/>
      <c r="C23757" s="294"/>
      <c r="D23757" s="294"/>
      <c r="E23757" s="294"/>
      <c r="F23757" s="294"/>
    </row>
    <row r="23758">
      <c r="A23758" s="294" t="s">
        <v>36186</v>
      </c>
      <c r="B23758" s="294"/>
      <c r="C23758" s="294"/>
      <c r="D23758" s="294"/>
      <c r="E23758" s="294"/>
      <c r="F23758" s="294"/>
    </row>
    <row r="23759">
      <c r="A23759" s="294"/>
      <c r="B23759" s="294"/>
      <c r="C23759" s="294"/>
      <c r="D23759" s="294"/>
      <c r="E23759" s="294"/>
      <c r="F23759" s="294"/>
    </row>
    <row r="23760">
      <c r="A23760" s="294" t="s">
        <v>22512</v>
      </c>
      <c r="B23760" s="294"/>
      <c r="C23760" s="294"/>
      <c r="D23760" s="294"/>
      <c r="E23760" s="294"/>
      <c r="F23760" s="294"/>
    </row>
    <row r="23761">
      <c r="A23761" s="294" t="s">
        <v>24873</v>
      </c>
      <c r="B23761" s="294"/>
      <c r="C23761" s="294"/>
      <c r="D23761" s="294"/>
      <c r="E23761" s="294"/>
      <c r="F23761" s="294"/>
    </row>
    <row r="23762">
      <c r="A23762" s="294"/>
      <c r="B23762" s="294"/>
      <c r="C23762" s="294"/>
      <c r="D23762" s="294"/>
      <c r="E23762" s="294"/>
      <c r="F23762" s="294"/>
    </row>
    <row r="23763">
      <c r="A23763" s="294" t="s">
        <v>36187</v>
      </c>
      <c r="B23763" s="294"/>
      <c r="C23763" s="294"/>
      <c r="D23763" s="294"/>
      <c r="E23763" s="294"/>
      <c r="F23763" s="294"/>
    </row>
    <row r="23764">
      <c r="A23764" s="294" t="s">
        <v>36188</v>
      </c>
      <c r="B23764" s="294"/>
      <c r="C23764" s="294"/>
      <c r="D23764" s="294"/>
      <c r="E23764" s="294"/>
      <c r="F23764" s="294"/>
    </row>
    <row r="23765">
      <c r="A23765" s="294" t="s">
        <v>36189</v>
      </c>
      <c r="B23765" s="294"/>
      <c r="C23765" s="294"/>
      <c r="D23765" s="294"/>
      <c r="E23765" s="294"/>
      <c r="F23765" s="294"/>
    </row>
    <row r="23766">
      <c r="A23766" s="294" t="s">
        <v>36190</v>
      </c>
      <c r="B23766" s="294"/>
      <c r="C23766" s="294"/>
      <c r="D23766" s="294"/>
      <c r="E23766" s="294"/>
      <c r="F23766" s="294"/>
    </row>
    <row r="23767">
      <c r="A23767" s="294" t="s">
        <v>36191</v>
      </c>
      <c r="B23767" s="294"/>
      <c r="C23767" s="294"/>
      <c r="D23767" s="294"/>
      <c r="E23767" s="294"/>
      <c r="F23767" s="294"/>
    </row>
    <row r="23768">
      <c r="A23768" s="294"/>
      <c r="B23768" s="294"/>
      <c r="C23768" s="294"/>
      <c r="D23768" s="294"/>
      <c r="E23768" s="294"/>
      <c r="F23768" s="294"/>
    </row>
    <row r="23769">
      <c r="A23769" s="294" t="s">
        <v>23703</v>
      </c>
      <c r="B23769" s="294"/>
      <c r="C23769" s="294"/>
      <c r="D23769" s="294"/>
      <c r="E23769" s="294"/>
      <c r="F23769" s="294"/>
    </row>
    <row r="23770">
      <c r="A23770" s="294" t="s">
        <v>23149</v>
      </c>
      <c r="B23770" s="294"/>
      <c r="C23770" s="294"/>
      <c r="D23770" s="294"/>
      <c r="E23770" s="294"/>
      <c r="F23770" s="294"/>
    </row>
    <row r="23771">
      <c r="A23771" s="294"/>
      <c r="B23771" s="294"/>
      <c r="C23771" s="294"/>
      <c r="D23771" s="294"/>
      <c r="E23771" s="294"/>
      <c r="F23771" s="294"/>
    </row>
    <row r="23772">
      <c r="A23772" s="294" t="s">
        <v>36192</v>
      </c>
      <c r="B23772" s="294"/>
      <c r="C23772" s="294"/>
      <c r="D23772" s="294"/>
      <c r="E23772" s="294"/>
      <c r="F23772" s="294"/>
    </row>
    <row r="23773">
      <c r="A23773" s="294" t="s">
        <v>29883</v>
      </c>
      <c r="B23773" s="294"/>
      <c r="C23773" s="294"/>
      <c r="D23773" s="294"/>
      <c r="E23773" s="294"/>
      <c r="F23773" s="294"/>
    </row>
    <row r="23774">
      <c r="A23774" s="294" t="s">
        <v>36193</v>
      </c>
      <c r="B23774" s="294"/>
      <c r="C23774" s="294"/>
      <c r="D23774" s="294"/>
      <c r="E23774" s="294"/>
      <c r="F23774" s="294"/>
    </row>
    <row r="23775">
      <c r="A23775" s="294" t="s">
        <v>36194</v>
      </c>
      <c r="B23775" s="294"/>
      <c r="C23775" s="294"/>
      <c r="D23775" s="294"/>
      <c r="E23775" s="294"/>
      <c r="F23775" s="294"/>
    </row>
    <row r="23776">
      <c r="A23776" s="294" t="s">
        <v>36195</v>
      </c>
      <c r="B23776" s="294"/>
      <c r="C23776" s="294"/>
      <c r="D23776" s="294"/>
      <c r="E23776" s="294"/>
      <c r="F23776" s="294"/>
    </row>
    <row r="23777">
      <c r="A23777" s="294"/>
      <c r="B23777" s="294"/>
      <c r="C23777" s="294"/>
      <c r="D23777" s="294"/>
      <c r="E23777" s="294"/>
      <c r="F23777" s="294"/>
    </row>
    <row r="23778">
      <c r="A23778" s="294" t="s">
        <v>21945</v>
      </c>
      <c r="B23778" s="294"/>
      <c r="C23778" s="294"/>
      <c r="D23778" s="294"/>
      <c r="E23778" s="294"/>
      <c r="F23778" s="294"/>
    </row>
    <row r="23779">
      <c r="A23779" s="294" t="s">
        <v>22618</v>
      </c>
      <c r="B23779" s="294"/>
      <c r="C23779" s="294"/>
      <c r="D23779" s="294"/>
      <c r="E23779" s="294"/>
      <c r="F23779" s="294"/>
    </row>
    <row r="23780">
      <c r="A23780" s="294"/>
      <c r="B23780" s="294"/>
      <c r="C23780" s="294"/>
      <c r="D23780" s="294"/>
      <c r="E23780" s="294"/>
      <c r="F23780" s="294"/>
    </row>
    <row r="23781">
      <c r="A23781" s="294" t="s">
        <v>36196</v>
      </c>
      <c r="B23781" s="294"/>
      <c r="C23781" s="294"/>
      <c r="D23781" s="294"/>
      <c r="E23781" s="294"/>
      <c r="F23781" s="294"/>
    </row>
    <row r="23782">
      <c r="A23782" s="294" t="s">
        <v>36197</v>
      </c>
      <c r="B23782" s="294"/>
      <c r="C23782" s="294"/>
      <c r="D23782" s="294"/>
      <c r="E23782" s="294"/>
      <c r="F23782" s="294"/>
    </row>
    <row r="23783">
      <c r="A23783" s="294" t="s">
        <v>36198</v>
      </c>
      <c r="B23783" s="294"/>
      <c r="C23783" s="294"/>
      <c r="D23783" s="294"/>
      <c r="E23783" s="294"/>
      <c r="F23783" s="294"/>
    </row>
    <row r="23784">
      <c r="A23784" s="294" t="s">
        <v>36199</v>
      </c>
      <c r="B23784" s="294"/>
      <c r="C23784" s="294"/>
      <c r="D23784" s="294"/>
      <c r="E23784" s="294"/>
      <c r="F23784" s="294"/>
    </row>
    <row r="23785">
      <c r="A23785" s="294" t="s">
        <v>36200</v>
      </c>
      <c r="B23785" s="294"/>
      <c r="C23785" s="294"/>
      <c r="D23785" s="294"/>
      <c r="E23785" s="294"/>
      <c r="F23785" s="294"/>
    </row>
    <row r="23786">
      <c r="A23786" s="294" t="s">
        <v>36201</v>
      </c>
      <c r="B23786" s="294"/>
      <c r="C23786" s="294"/>
      <c r="D23786" s="294"/>
      <c r="E23786" s="294"/>
      <c r="F23786" s="294"/>
    </row>
    <row r="23787">
      <c r="A23787" s="294"/>
      <c r="B23787" s="294"/>
      <c r="C23787" s="294"/>
      <c r="D23787" s="294"/>
      <c r="E23787" s="294"/>
      <c r="F23787" s="294"/>
    </row>
    <row r="23788">
      <c r="A23788" s="294" t="s">
        <v>36202</v>
      </c>
      <c r="B23788" s="294"/>
      <c r="C23788" s="294"/>
      <c r="D23788" s="294"/>
      <c r="E23788" s="294"/>
      <c r="F23788" s="294"/>
    </row>
    <row r="23789">
      <c r="A23789" s="294" t="s">
        <v>20470</v>
      </c>
      <c r="B23789" s="294"/>
      <c r="C23789" s="294"/>
      <c r="D23789" s="294"/>
      <c r="E23789" s="294"/>
      <c r="F23789" s="294"/>
    </row>
    <row r="23790">
      <c r="A23790" s="294"/>
      <c r="B23790" s="294"/>
      <c r="C23790" s="294"/>
      <c r="D23790" s="294"/>
      <c r="E23790" s="294"/>
      <c r="F23790" s="294"/>
    </row>
    <row r="23791">
      <c r="A23791" s="294" t="s">
        <v>36203</v>
      </c>
      <c r="B23791" s="294"/>
      <c r="C23791" s="294"/>
      <c r="D23791" s="294"/>
      <c r="E23791" s="294"/>
      <c r="F23791" s="294"/>
    </row>
    <row r="23792">
      <c r="A23792" s="294" t="s">
        <v>36204</v>
      </c>
      <c r="B23792" s="294"/>
      <c r="C23792" s="294"/>
      <c r="D23792" s="294"/>
      <c r="E23792" s="294"/>
      <c r="F23792" s="294"/>
    </row>
    <row r="23793">
      <c r="A23793" s="294" t="s">
        <v>36205</v>
      </c>
      <c r="B23793" s="294"/>
      <c r="C23793" s="294"/>
      <c r="D23793" s="294"/>
      <c r="E23793" s="294"/>
      <c r="F23793" s="294"/>
    </row>
    <row r="23794">
      <c r="A23794" s="294"/>
      <c r="B23794" s="294"/>
      <c r="C23794" s="294"/>
      <c r="D23794" s="294"/>
      <c r="E23794" s="294"/>
      <c r="F23794" s="294"/>
    </row>
    <row r="23795">
      <c r="A23795" s="294" t="s">
        <v>24089</v>
      </c>
      <c r="B23795" s="294"/>
      <c r="C23795" s="294"/>
      <c r="D23795" s="294"/>
      <c r="E23795" s="294"/>
      <c r="F23795" s="294"/>
    </row>
    <row r="23796">
      <c r="A23796" s="294" t="s">
        <v>33500</v>
      </c>
      <c r="B23796" s="294"/>
      <c r="C23796" s="294"/>
      <c r="D23796" s="294"/>
      <c r="E23796" s="294"/>
      <c r="F23796" s="294"/>
    </row>
    <row r="23797">
      <c r="A23797" s="294"/>
      <c r="B23797" s="294"/>
      <c r="C23797" s="294"/>
      <c r="D23797" s="294"/>
      <c r="E23797" s="294"/>
      <c r="F23797" s="294"/>
    </row>
    <row r="23798">
      <c r="A23798" s="294" t="s">
        <v>36206</v>
      </c>
      <c r="B23798" s="294"/>
      <c r="C23798" s="294"/>
      <c r="D23798" s="294"/>
      <c r="E23798" s="294"/>
      <c r="F23798" s="294"/>
    </row>
    <row r="23799">
      <c r="A23799" s="294" t="s">
        <v>36207</v>
      </c>
      <c r="B23799" s="294"/>
      <c r="C23799" s="294"/>
      <c r="D23799" s="294"/>
      <c r="E23799" s="294"/>
      <c r="F23799" s="294"/>
    </row>
    <row r="23800">
      <c r="A23800" s="294" t="s">
        <v>36208</v>
      </c>
      <c r="B23800" s="294"/>
      <c r="C23800" s="294"/>
      <c r="D23800" s="294"/>
      <c r="E23800" s="294"/>
      <c r="F23800" s="294"/>
    </row>
    <row r="23801">
      <c r="A23801" s="294"/>
      <c r="B23801" s="294"/>
      <c r="C23801" s="294"/>
      <c r="D23801" s="294"/>
      <c r="E23801" s="294"/>
      <c r="F23801" s="294"/>
    </row>
    <row r="23802">
      <c r="A23802" s="294" t="s">
        <v>22572</v>
      </c>
      <c r="B23802" s="294"/>
      <c r="C23802" s="294"/>
      <c r="D23802" s="294"/>
      <c r="E23802" s="294"/>
      <c r="F23802" s="294"/>
    </row>
    <row r="23803">
      <c r="A23803" s="294" t="s">
        <v>32410</v>
      </c>
      <c r="B23803" s="294"/>
      <c r="C23803" s="294"/>
      <c r="D23803" s="294"/>
      <c r="E23803" s="294"/>
      <c r="F23803" s="294"/>
    </row>
    <row r="23804">
      <c r="A23804" s="294"/>
      <c r="B23804" s="294"/>
      <c r="C23804" s="294"/>
      <c r="D23804" s="294"/>
      <c r="E23804" s="294"/>
      <c r="F23804" s="294"/>
    </row>
    <row r="23805">
      <c r="A23805" s="294" t="s">
        <v>36209</v>
      </c>
      <c r="B23805" s="294"/>
      <c r="C23805" s="294"/>
      <c r="D23805" s="294"/>
      <c r="E23805" s="294"/>
      <c r="F23805" s="294"/>
    </row>
    <row r="23806">
      <c r="A23806" s="294" t="s">
        <v>36210</v>
      </c>
      <c r="B23806" s="294"/>
      <c r="C23806" s="294"/>
      <c r="D23806" s="294"/>
      <c r="E23806" s="294"/>
      <c r="F23806" s="294"/>
    </row>
    <row r="23807">
      <c r="A23807" s="294" t="s">
        <v>36211</v>
      </c>
      <c r="B23807" s="294"/>
      <c r="C23807" s="294"/>
      <c r="D23807" s="294"/>
      <c r="E23807" s="294"/>
      <c r="F23807" s="294"/>
    </row>
    <row r="23808">
      <c r="A23808" s="294"/>
      <c r="B23808" s="294"/>
      <c r="C23808" s="294"/>
      <c r="D23808" s="294"/>
      <c r="E23808" s="294"/>
      <c r="F23808" s="294"/>
    </row>
    <row r="23809">
      <c r="A23809" s="294" t="s">
        <v>24735</v>
      </c>
      <c r="B23809" s="294"/>
      <c r="C23809" s="294"/>
      <c r="D23809" s="294"/>
      <c r="E23809" s="294"/>
      <c r="F23809" s="294"/>
    </row>
    <row r="23810">
      <c r="A23810" s="294" t="s">
        <v>23202</v>
      </c>
      <c r="B23810" s="294"/>
      <c r="C23810" s="294"/>
      <c r="D23810" s="294"/>
      <c r="E23810" s="294"/>
      <c r="F23810" s="294"/>
    </row>
    <row r="23811">
      <c r="A23811" s="294"/>
      <c r="B23811" s="294"/>
      <c r="C23811" s="294"/>
      <c r="D23811" s="294"/>
      <c r="E23811" s="294"/>
      <c r="F23811" s="294"/>
    </row>
    <row r="23812">
      <c r="A23812" s="294" t="s">
        <v>36212</v>
      </c>
      <c r="B23812" s="294"/>
      <c r="C23812" s="294"/>
      <c r="D23812" s="294"/>
      <c r="E23812" s="294"/>
      <c r="F23812" s="294"/>
    </row>
    <row r="23813">
      <c r="A23813" s="294" t="s">
        <v>36213</v>
      </c>
      <c r="B23813" s="294"/>
      <c r="C23813" s="294"/>
      <c r="D23813" s="294"/>
      <c r="E23813" s="294"/>
      <c r="F23813" s="294"/>
    </row>
    <row r="23814">
      <c r="A23814" s="294"/>
      <c r="B23814" s="294"/>
      <c r="C23814" s="294"/>
      <c r="D23814" s="294"/>
      <c r="E23814" s="294"/>
      <c r="F23814" s="294"/>
    </row>
    <row r="23815">
      <c r="A23815" s="294" t="s">
        <v>36214</v>
      </c>
      <c r="B23815" s="294"/>
      <c r="C23815" s="294"/>
      <c r="D23815" s="294"/>
      <c r="E23815" s="294"/>
      <c r="F23815" s="294"/>
    </row>
    <row r="23816">
      <c r="A23816" s="294"/>
      <c r="B23816" s="294"/>
      <c r="C23816" s="294"/>
      <c r="D23816" s="294"/>
      <c r="E23816" s="294"/>
      <c r="F23816" s="294"/>
    </row>
    <row r="23817">
      <c r="A23817" s="294" t="s">
        <v>36215</v>
      </c>
      <c r="B23817" s="294"/>
      <c r="C23817" s="294"/>
      <c r="D23817" s="294"/>
      <c r="E23817" s="294"/>
      <c r="F23817" s="294"/>
    </row>
    <row r="23818">
      <c r="A23818" s="294" t="s">
        <v>36216</v>
      </c>
      <c r="B23818" s="294"/>
      <c r="C23818" s="294"/>
      <c r="D23818" s="294"/>
      <c r="E23818" s="294"/>
      <c r="F23818" s="294"/>
    </row>
    <row r="23819">
      <c r="A23819" s="294" t="s">
        <v>36217</v>
      </c>
      <c r="B23819" s="294"/>
      <c r="C23819" s="294"/>
      <c r="D23819" s="294"/>
      <c r="E23819" s="294"/>
      <c r="F23819" s="294"/>
    </row>
    <row r="23820">
      <c r="A23820" s="294" t="s">
        <v>36218</v>
      </c>
      <c r="B23820" s="294"/>
      <c r="C23820" s="294"/>
      <c r="D23820" s="294"/>
      <c r="E23820" s="294"/>
      <c r="F23820" s="294"/>
    </row>
    <row r="23821">
      <c r="A23821" s="294" t="s">
        <v>36219</v>
      </c>
      <c r="B23821" s="294"/>
      <c r="C23821" s="294"/>
      <c r="D23821" s="294"/>
      <c r="E23821" s="294"/>
      <c r="F23821" s="294"/>
    </row>
    <row r="23822">
      <c r="A23822" s="294"/>
      <c r="B23822" s="294"/>
      <c r="C23822" s="294"/>
      <c r="D23822" s="294"/>
      <c r="E23822" s="294"/>
      <c r="F23822" s="294"/>
    </row>
    <row r="23823">
      <c r="A23823" s="294" t="s">
        <v>21401</v>
      </c>
      <c r="B23823" s="294"/>
      <c r="C23823" s="294"/>
      <c r="D23823" s="294"/>
      <c r="E23823" s="294"/>
      <c r="F23823" s="294"/>
    </row>
    <row r="23824">
      <c r="A23824" s="294"/>
      <c r="B23824" s="294"/>
      <c r="C23824" s="294"/>
      <c r="D23824" s="294"/>
      <c r="E23824" s="294"/>
      <c r="F23824" s="294"/>
    </row>
    <row r="23825">
      <c r="A23825" s="294" t="s">
        <v>36220</v>
      </c>
      <c r="B23825" s="294"/>
      <c r="C23825" s="294"/>
      <c r="D23825" s="294"/>
      <c r="E23825" s="294"/>
      <c r="F23825" s="294"/>
    </row>
    <row r="23826">
      <c r="A23826" s="294" t="s">
        <v>36221</v>
      </c>
      <c r="B23826" s="294"/>
      <c r="C23826" s="294"/>
      <c r="D23826" s="294"/>
      <c r="E23826" s="294"/>
      <c r="F23826" s="294"/>
    </row>
    <row r="23827">
      <c r="A23827" s="294" t="s">
        <v>36222</v>
      </c>
      <c r="B23827" s="294"/>
      <c r="C23827" s="294"/>
      <c r="D23827" s="294"/>
      <c r="E23827" s="294"/>
      <c r="F23827" s="294"/>
    </row>
    <row r="23828">
      <c r="A23828" s="294" t="s">
        <v>36223</v>
      </c>
      <c r="B23828" s="294"/>
      <c r="C23828" s="294"/>
      <c r="D23828" s="294"/>
      <c r="E23828" s="294"/>
      <c r="F23828" s="294"/>
    </row>
    <row r="23829">
      <c r="A23829" s="294" t="s">
        <v>36224</v>
      </c>
      <c r="B23829" s="294"/>
      <c r="C23829" s="294"/>
      <c r="D23829" s="294"/>
      <c r="E23829" s="294"/>
      <c r="F23829" s="294"/>
    </row>
    <row r="23830">
      <c r="A23830" s="294" t="s">
        <v>36225</v>
      </c>
      <c r="B23830" s="294"/>
      <c r="C23830" s="294"/>
      <c r="D23830" s="294"/>
      <c r="E23830" s="294"/>
      <c r="F23830" s="294"/>
    </row>
    <row r="23831">
      <c r="A23831" s="294" t="s">
        <v>36226</v>
      </c>
      <c r="B23831" s="294"/>
      <c r="C23831" s="294"/>
      <c r="D23831" s="294"/>
      <c r="E23831" s="294"/>
      <c r="F23831" s="294"/>
    </row>
    <row r="23832">
      <c r="A23832" s="294" t="s">
        <v>36227</v>
      </c>
      <c r="B23832" s="294"/>
      <c r="C23832" s="294"/>
      <c r="D23832" s="294"/>
      <c r="E23832" s="294"/>
      <c r="F23832" s="294"/>
    </row>
    <row r="23833">
      <c r="A23833" s="294"/>
      <c r="B23833" s="294"/>
      <c r="C23833" s="294"/>
      <c r="D23833" s="294"/>
      <c r="E23833" s="294"/>
      <c r="F23833" s="294"/>
    </row>
    <row r="23834">
      <c r="A23834" s="294" t="s">
        <v>36228</v>
      </c>
      <c r="B23834" s="294"/>
      <c r="C23834" s="294"/>
      <c r="D23834" s="294"/>
      <c r="E23834" s="294"/>
      <c r="F23834" s="294"/>
    </row>
    <row r="23835">
      <c r="A23835" s="294"/>
      <c r="B23835" s="294"/>
      <c r="C23835" s="294"/>
      <c r="D23835" s="294"/>
      <c r="E23835" s="294"/>
      <c r="F23835" s="294"/>
    </row>
    <row r="23836">
      <c r="A23836" s="294" t="s">
        <v>36229</v>
      </c>
      <c r="B23836" s="294"/>
      <c r="C23836" s="294"/>
      <c r="D23836" s="294"/>
      <c r="E23836" s="294"/>
      <c r="F23836" s="294"/>
    </row>
    <row r="23837">
      <c r="A23837" s="294" t="s">
        <v>36230</v>
      </c>
      <c r="B23837" s="294"/>
      <c r="C23837" s="294"/>
      <c r="D23837" s="294"/>
      <c r="E23837" s="294"/>
      <c r="F23837" s="294"/>
    </row>
    <row r="23838">
      <c r="A23838" s="294" t="s">
        <v>36231</v>
      </c>
      <c r="B23838" s="294"/>
      <c r="C23838" s="294"/>
      <c r="D23838" s="294"/>
      <c r="E23838" s="294"/>
      <c r="F23838" s="294"/>
    </row>
    <row r="23839">
      <c r="A23839" s="294" t="s">
        <v>36232</v>
      </c>
      <c r="B23839" s="294"/>
      <c r="C23839" s="294"/>
      <c r="D23839" s="294"/>
      <c r="E23839" s="294"/>
      <c r="F23839" s="294"/>
    </row>
    <row r="23840">
      <c r="A23840" s="294" t="s">
        <v>36233</v>
      </c>
      <c r="B23840" s="294"/>
      <c r="C23840" s="294"/>
      <c r="D23840" s="294"/>
      <c r="E23840" s="294"/>
      <c r="F23840" s="294"/>
    </row>
    <row r="23841">
      <c r="A23841" s="294" t="s">
        <v>36234</v>
      </c>
      <c r="B23841" s="294"/>
      <c r="C23841" s="294"/>
      <c r="D23841" s="294"/>
      <c r="E23841" s="294"/>
      <c r="F23841" s="294"/>
    </row>
    <row r="23842">
      <c r="A23842" s="294" t="s">
        <v>36235</v>
      </c>
      <c r="B23842" s="294"/>
      <c r="C23842" s="294"/>
      <c r="D23842" s="294"/>
      <c r="E23842" s="294"/>
      <c r="F23842" s="294"/>
    </row>
    <row r="23843">
      <c r="A23843" s="294" t="s">
        <v>36236</v>
      </c>
      <c r="B23843" s="294"/>
      <c r="C23843" s="294"/>
      <c r="D23843" s="294"/>
      <c r="E23843" s="294"/>
      <c r="F23843" s="294"/>
    </row>
    <row r="23844">
      <c r="A23844" s="294"/>
      <c r="B23844" s="294"/>
      <c r="C23844" s="294"/>
      <c r="D23844" s="294"/>
      <c r="E23844" s="294"/>
      <c r="F23844" s="294"/>
    </row>
    <row r="23845">
      <c r="A23845" s="294" t="s">
        <v>21990</v>
      </c>
      <c r="B23845" s="294"/>
      <c r="C23845" s="294"/>
      <c r="D23845" s="294"/>
      <c r="E23845" s="294"/>
      <c r="F23845" s="294"/>
    </row>
    <row r="23846">
      <c r="A23846" s="294"/>
      <c r="B23846" s="294"/>
      <c r="C23846" s="294"/>
      <c r="D23846" s="294"/>
      <c r="E23846" s="294"/>
      <c r="F23846" s="294"/>
    </row>
    <row r="23847">
      <c r="A23847" s="294" t="s">
        <v>36237</v>
      </c>
      <c r="B23847" s="294"/>
      <c r="C23847" s="294"/>
      <c r="D23847" s="294"/>
      <c r="E23847" s="294"/>
      <c r="F23847" s="294"/>
    </row>
    <row r="23848">
      <c r="A23848" s="294" t="s">
        <v>36238</v>
      </c>
      <c r="B23848" s="294"/>
      <c r="C23848" s="294"/>
      <c r="D23848" s="294"/>
      <c r="E23848" s="294"/>
      <c r="F23848" s="294"/>
    </row>
    <row r="23849">
      <c r="A23849" s="294" t="s">
        <v>36239</v>
      </c>
      <c r="B23849" s="294"/>
      <c r="C23849" s="294"/>
      <c r="D23849" s="294"/>
      <c r="E23849" s="294"/>
      <c r="F23849" s="294"/>
    </row>
    <row r="23850">
      <c r="A23850" s="294" t="s">
        <v>36240</v>
      </c>
      <c r="B23850" s="294"/>
      <c r="C23850" s="294"/>
      <c r="D23850" s="294"/>
      <c r="E23850" s="294"/>
      <c r="F23850" s="294"/>
    </row>
    <row r="23851">
      <c r="A23851" s="294" t="s">
        <v>36241</v>
      </c>
      <c r="B23851" s="294"/>
      <c r="C23851" s="294"/>
      <c r="D23851" s="294"/>
      <c r="E23851" s="294"/>
      <c r="F23851" s="294"/>
    </row>
    <row r="23852">
      <c r="A23852" s="294"/>
      <c r="B23852" s="294"/>
      <c r="C23852" s="294"/>
      <c r="D23852" s="294"/>
      <c r="E23852" s="294"/>
      <c r="F23852" s="294"/>
    </row>
    <row r="23853">
      <c r="A23853" s="294"/>
      <c r="B23853" s="294"/>
      <c r="C23853" s="294"/>
      <c r="D23853" s="294"/>
      <c r="E23853" s="294"/>
      <c r="F23853" s="294"/>
    </row>
    <row r="23854">
      <c r="A23854" s="294" t="s">
        <v>36242</v>
      </c>
      <c r="B23854" s="294"/>
      <c r="C23854" s="294"/>
      <c r="D23854" s="294"/>
      <c r="E23854" s="294"/>
      <c r="F23854" s="294"/>
    </row>
    <row r="23855">
      <c r="A23855" s="294" t="s">
        <v>36243</v>
      </c>
      <c r="B23855" s="294"/>
      <c r="C23855" s="294"/>
      <c r="D23855" s="294"/>
      <c r="E23855" s="294"/>
      <c r="F23855" s="294"/>
    </row>
    <row r="23856">
      <c r="A23856" s="294" t="s">
        <v>21672</v>
      </c>
      <c r="B23856" s="294"/>
      <c r="C23856" s="294"/>
      <c r="D23856" s="294"/>
      <c r="E23856" s="294"/>
      <c r="F23856" s="294"/>
    </row>
    <row r="23857">
      <c r="A23857" s="294" t="s">
        <v>36244</v>
      </c>
      <c r="B23857" s="294"/>
      <c r="C23857" s="294"/>
      <c r="D23857" s="294"/>
      <c r="E23857" s="294"/>
      <c r="F23857" s="294"/>
    </row>
    <row r="23858">
      <c r="A23858" s="294"/>
      <c r="B23858" s="294"/>
      <c r="C23858" s="294"/>
      <c r="D23858" s="294"/>
      <c r="E23858" s="294"/>
      <c r="F23858" s="294"/>
    </row>
    <row r="23859">
      <c r="A23859" s="294"/>
      <c r="B23859" s="294"/>
      <c r="C23859" s="294"/>
      <c r="D23859" s="294"/>
      <c r="E23859" s="294"/>
      <c r="F23859" s="294"/>
    </row>
    <row r="23860">
      <c r="A23860" s="294" t="s">
        <v>36033</v>
      </c>
      <c r="B23860" s="294"/>
      <c r="C23860" s="294"/>
      <c r="D23860" s="294"/>
      <c r="E23860" s="294"/>
      <c r="F23860" s="294"/>
    </row>
    <row r="23861">
      <c r="A23861" s="294"/>
      <c r="B23861" s="294"/>
      <c r="C23861" s="294"/>
      <c r="D23861" s="294"/>
      <c r="E23861" s="294"/>
      <c r="F23861" s="294"/>
    </row>
    <row r="23862">
      <c r="A23862" s="294" t="s">
        <v>36245</v>
      </c>
      <c r="B23862" s="294"/>
      <c r="C23862" s="294"/>
      <c r="D23862" s="294"/>
      <c r="E23862" s="294"/>
      <c r="F23862" s="294"/>
    </row>
    <row r="23863">
      <c r="A23863" s="294" t="s">
        <v>36246</v>
      </c>
      <c r="B23863" s="294"/>
      <c r="C23863" s="294"/>
      <c r="D23863" s="294"/>
      <c r="E23863" s="294"/>
      <c r="F23863" s="294"/>
    </row>
    <row r="23864">
      <c r="A23864" s="294" t="s">
        <v>36247</v>
      </c>
      <c r="B23864" s="294"/>
      <c r="C23864" s="294"/>
      <c r="D23864" s="294"/>
      <c r="E23864" s="294"/>
      <c r="F23864" s="294"/>
    </row>
    <row r="23865">
      <c r="A23865" s="294" t="s">
        <v>36248</v>
      </c>
      <c r="B23865" s="294"/>
      <c r="C23865" s="294"/>
      <c r="D23865" s="294"/>
      <c r="E23865" s="294"/>
      <c r="F23865" s="294"/>
    </row>
    <row r="23866">
      <c r="A23866" s="294"/>
      <c r="B23866" s="294"/>
      <c r="C23866" s="294"/>
      <c r="D23866" s="294"/>
      <c r="E23866" s="294"/>
      <c r="F23866" s="294"/>
    </row>
    <row r="23867">
      <c r="A23867" s="294" t="s">
        <v>36202</v>
      </c>
      <c r="B23867" s="294"/>
      <c r="C23867" s="294"/>
      <c r="D23867" s="294"/>
      <c r="E23867" s="294"/>
      <c r="F23867" s="294"/>
    </row>
    <row r="23868">
      <c r="A23868" s="294" t="s">
        <v>20470</v>
      </c>
      <c r="B23868" s="294"/>
      <c r="C23868" s="294"/>
      <c r="D23868" s="294"/>
      <c r="E23868" s="294"/>
      <c r="F23868" s="294"/>
    </row>
    <row r="23869">
      <c r="A23869" s="294"/>
      <c r="B23869" s="294"/>
      <c r="C23869" s="294"/>
      <c r="D23869" s="294"/>
      <c r="E23869" s="294"/>
      <c r="F23869" s="294"/>
    </row>
    <row r="23870">
      <c r="A23870" s="294" t="s">
        <v>36203</v>
      </c>
      <c r="B23870" s="294"/>
      <c r="C23870" s="294"/>
      <c r="D23870" s="294"/>
      <c r="E23870" s="294"/>
      <c r="F23870" s="294"/>
    </row>
    <row r="23871">
      <c r="A23871" s="294" t="s">
        <v>36204</v>
      </c>
      <c r="B23871" s="294"/>
      <c r="C23871" s="294"/>
      <c r="D23871" s="294"/>
      <c r="E23871" s="294"/>
      <c r="F23871" s="294"/>
    </row>
    <row r="23872">
      <c r="A23872" s="294" t="s">
        <v>36205</v>
      </c>
      <c r="B23872" s="294"/>
      <c r="C23872" s="294"/>
      <c r="D23872" s="294"/>
      <c r="E23872" s="294"/>
      <c r="F23872" s="294"/>
    </row>
    <row r="23873">
      <c r="A23873" s="294"/>
      <c r="B23873" s="294"/>
      <c r="C23873" s="294"/>
      <c r="D23873" s="294"/>
      <c r="E23873" s="294"/>
      <c r="F23873" s="294"/>
    </row>
    <row r="23874">
      <c r="A23874" s="294" t="s">
        <v>24089</v>
      </c>
      <c r="B23874" s="294"/>
      <c r="C23874" s="294"/>
      <c r="D23874" s="294"/>
      <c r="E23874" s="294"/>
      <c r="F23874" s="294"/>
    </row>
    <row r="23875">
      <c r="A23875" s="294" t="s">
        <v>33500</v>
      </c>
      <c r="B23875" s="294"/>
      <c r="C23875" s="294"/>
      <c r="D23875" s="294"/>
      <c r="E23875" s="294"/>
      <c r="F23875" s="294"/>
    </row>
    <row r="23876">
      <c r="A23876" s="294"/>
      <c r="B23876" s="294"/>
      <c r="C23876" s="294"/>
      <c r="D23876" s="294"/>
      <c r="E23876" s="294"/>
      <c r="F23876" s="294"/>
    </row>
    <row r="23877">
      <c r="A23877" s="294" t="s">
        <v>36206</v>
      </c>
      <c r="B23877" s="294"/>
      <c r="C23877" s="294"/>
      <c r="D23877" s="294"/>
      <c r="E23877" s="294"/>
      <c r="F23877" s="294"/>
    </row>
    <row r="23878">
      <c r="A23878" s="294" t="s">
        <v>36207</v>
      </c>
      <c r="B23878" s="294"/>
      <c r="C23878" s="294"/>
      <c r="D23878" s="294"/>
      <c r="E23878" s="294"/>
      <c r="F23878" s="294"/>
    </row>
    <row r="23879">
      <c r="A23879" s="294" t="s">
        <v>36208</v>
      </c>
      <c r="B23879" s="294"/>
      <c r="C23879" s="294"/>
      <c r="D23879" s="294"/>
      <c r="E23879" s="294"/>
      <c r="F23879" s="294"/>
    </row>
    <row r="23880">
      <c r="A23880" s="294"/>
      <c r="B23880" s="294"/>
      <c r="C23880" s="294"/>
      <c r="D23880" s="294"/>
      <c r="E23880" s="294"/>
      <c r="F23880" s="294"/>
    </row>
    <row r="23881">
      <c r="A23881" s="294" t="s">
        <v>22572</v>
      </c>
      <c r="B23881" s="294"/>
      <c r="C23881" s="294"/>
      <c r="D23881" s="294"/>
      <c r="E23881" s="294"/>
      <c r="F23881" s="294"/>
    </row>
    <row r="23882">
      <c r="A23882" s="294" t="s">
        <v>32410</v>
      </c>
      <c r="B23882" s="294"/>
      <c r="C23882" s="294"/>
      <c r="D23882" s="294"/>
      <c r="E23882" s="294"/>
      <c r="F23882" s="294"/>
    </row>
    <row r="23883">
      <c r="A23883" s="294"/>
      <c r="B23883" s="294"/>
      <c r="C23883" s="294"/>
      <c r="D23883" s="294"/>
      <c r="E23883" s="294"/>
      <c r="F23883" s="294"/>
    </row>
    <row r="23884">
      <c r="A23884" s="294" t="s">
        <v>36209</v>
      </c>
      <c r="B23884" s="294"/>
      <c r="C23884" s="294"/>
      <c r="D23884" s="294"/>
      <c r="E23884" s="294"/>
      <c r="F23884" s="294"/>
    </row>
    <row r="23885">
      <c r="A23885" s="294" t="s">
        <v>36210</v>
      </c>
      <c r="B23885" s="294"/>
      <c r="C23885" s="294"/>
      <c r="D23885" s="294"/>
      <c r="E23885" s="294"/>
      <c r="F23885" s="294"/>
    </row>
    <row r="23886">
      <c r="A23886" s="294" t="s">
        <v>36211</v>
      </c>
      <c r="B23886" s="294"/>
      <c r="C23886" s="294"/>
      <c r="D23886" s="294"/>
      <c r="E23886" s="294"/>
      <c r="F23886" s="294"/>
    </row>
    <row r="23887">
      <c r="A23887" s="294"/>
      <c r="B23887" s="294"/>
      <c r="C23887" s="294"/>
      <c r="D23887" s="294"/>
      <c r="E23887" s="294"/>
      <c r="F23887" s="294"/>
    </row>
    <row r="23888">
      <c r="A23888" s="294" t="s">
        <v>24735</v>
      </c>
      <c r="B23888" s="294"/>
      <c r="C23888" s="294"/>
      <c r="D23888" s="294"/>
      <c r="E23888" s="294"/>
      <c r="F23888" s="294"/>
    </row>
    <row r="23889">
      <c r="A23889" s="294" t="s">
        <v>23202</v>
      </c>
      <c r="B23889" s="294"/>
      <c r="C23889" s="294"/>
      <c r="D23889" s="294"/>
      <c r="E23889" s="294"/>
      <c r="F23889" s="294"/>
    </row>
    <row r="23890">
      <c r="A23890" s="294"/>
      <c r="B23890" s="294"/>
      <c r="C23890" s="294"/>
      <c r="D23890" s="294"/>
      <c r="E23890" s="294"/>
      <c r="F23890" s="294"/>
    </row>
    <row r="23891">
      <c r="A23891" s="294" t="s">
        <v>36212</v>
      </c>
      <c r="B23891" s="294"/>
      <c r="C23891" s="294"/>
      <c r="D23891" s="294"/>
      <c r="E23891" s="294"/>
      <c r="F23891" s="294"/>
    </row>
    <row r="23892">
      <c r="A23892" s="294" t="s">
        <v>36213</v>
      </c>
      <c r="B23892" s="294"/>
      <c r="C23892" s="294"/>
      <c r="D23892" s="294"/>
      <c r="E23892" s="294"/>
      <c r="F23892" s="294"/>
    </row>
    <row r="23893">
      <c r="A23893" s="294"/>
      <c r="B23893" s="294"/>
      <c r="C23893" s="294"/>
      <c r="D23893" s="294"/>
      <c r="E23893" s="294"/>
      <c r="F23893" s="294"/>
    </row>
    <row r="23894">
      <c r="A23894" s="294" t="s">
        <v>36214</v>
      </c>
      <c r="B23894" s="294"/>
      <c r="C23894" s="294"/>
      <c r="D23894" s="294"/>
      <c r="E23894" s="294"/>
      <c r="F23894" s="294"/>
    </row>
    <row r="23895">
      <c r="A23895" s="294"/>
      <c r="B23895" s="294"/>
      <c r="C23895" s="294"/>
      <c r="D23895" s="294"/>
      <c r="E23895" s="294"/>
      <c r="F23895" s="294"/>
    </row>
    <row r="23896">
      <c r="A23896" s="294" t="s">
        <v>36215</v>
      </c>
      <c r="B23896" s="294"/>
      <c r="C23896" s="294"/>
      <c r="D23896" s="294"/>
      <c r="E23896" s="294"/>
      <c r="F23896" s="294"/>
    </row>
    <row r="23897">
      <c r="A23897" s="294" t="s">
        <v>36216</v>
      </c>
      <c r="B23897" s="294"/>
      <c r="C23897" s="294"/>
      <c r="D23897" s="294"/>
      <c r="E23897" s="294"/>
      <c r="F23897" s="294"/>
    </row>
    <row r="23898">
      <c r="A23898" s="294" t="s">
        <v>36217</v>
      </c>
      <c r="B23898" s="294"/>
      <c r="C23898" s="294"/>
      <c r="D23898" s="294"/>
      <c r="E23898" s="294"/>
      <c r="F23898" s="294"/>
    </row>
    <row r="23899">
      <c r="A23899" s="294" t="s">
        <v>36218</v>
      </c>
      <c r="B23899" s="294"/>
      <c r="C23899" s="294"/>
      <c r="D23899" s="294"/>
      <c r="E23899" s="294"/>
      <c r="F23899" s="294"/>
    </row>
    <row r="23900">
      <c r="A23900" s="294" t="s">
        <v>36219</v>
      </c>
      <c r="B23900" s="294"/>
      <c r="C23900" s="294"/>
      <c r="D23900" s="294"/>
      <c r="E23900" s="294"/>
      <c r="F23900" s="294"/>
    </row>
    <row r="23901">
      <c r="A23901" s="294"/>
      <c r="B23901" s="294"/>
      <c r="C23901" s="294"/>
      <c r="D23901" s="294"/>
      <c r="E23901" s="294"/>
      <c r="F23901" s="294"/>
    </row>
    <row r="23902">
      <c r="A23902" s="294" t="s">
        <v>28124</v>
      </c>
      <c r="B23902" s="294"/>
      <c r="C23902" s="294"/>
      <c r="D23902" s="294"/>
      <c r="E23902" s="294"/>
      <c r="F23902" s="294"/>
    </row>
    <row r="23903">
      <c r="A23903" s="294" t="s">
        <v>36249</v>
      </c>
      <c r="B23903" s="294"/>
      <c r="C23903" s="294"/>
      <c r="D23903" s="294"/>
      <c r="E23903" s="294"/>
      <c r="F23903" s="294"/>
    </row>
    <row r="23904">
      <c r="A23904" s="294" t="s">
        <v>21618</v>
      </c>
      <c r="B23904" s="294"/>
      <c r="C23904" s="294"/>
      <c r="D23904" s="294"/>
      <c r="E23904" s="294"/>
      <c r="F23904" s="294"/>
    </row>
    <row r="23905">
      <c r="A23905" s="294" t="s">
        <v>36250</v>
      </c>
      <c r="B23905" s="294"/>
      <c r="C23905" s="294"/>
      <c r="D23905" s="294"/>
      <c r="E23905" s="294"/>
      <c r="F23905" s="294"/>
    </row>
    <row r="23906">
      <c r="A23906" s="294"/>
      <c r="B23906" s="294"/>
      <c r="C23906" s="294"/>
      <c r="D23906" s="294"/>
      <c r="E23906" s="294"/>
      <c r="F23906" s="294"/>
    </row>
    <row r="23907">
      <c r="A23907" s="294"/>
      <c r="B23907" s="294"/>
      <c r="C23907" s="294"/>
      <c r="D23907" s="294"/>
      <c r="E23907" s="294"/>
      <c r="F23907" s="294"/>
    </row>
    <row r="23908">
      <c r="A23908" s="294" t="s">
        <v>22512</v>
      </c>
      <c r="B23908" s="294"/>
      <c r="C23908" s="294"/>
      <c r="D23908" s="294"/>
      <c r="E23908" s="294"/>
      <c r="F23908" s="294"/>
    </row>
    <row r="23909">
      <c r="A23909" s="294" t="s">
        <v>26296</v>
      </c>
      <c r="B23909" s="294"/>
      <c r="C23909" s="294"/>
      <c r="D23909" s="294"/>
      <c r="E23909" s="294"/>
      <c r="F23909" s="294"/>
    </row>
    <row r="23910">
      <c r="A23910" s="294"/>
      <c r="B23910" s="294"/>
      <c r="C23910" s="294"/>
      <c r="D23910" s="294"/>
      <c r="E23910" s="294"/>
      <c r="F23910" s="294"/>
    </row>
    <row r="23911">
      <c r="A23911" s="294" t="s">
        <v>36251</v>
      </c>
      <c r="B23911" s="294"/>
      <c r="C23911" s="294"/>
      <c r="D23911" s="294"/>
      <c r="E23911" s="294"/>
      <c r="F23911" s="294"/>
    </row>
    <row r="23912">
      <c r="A23912" s="294" t="s">
        <v>36252</v>
      </c>
      <c r="B23912" s="294"/>
      <c r="C23912" s="294"/>
      <c r="D23912" s="294"/>
      <c r="E23912" s="294"/>
      <c r="F23912" s="294"/>
    </row>
    <row r="23913">
      <c r="A23913" s="294" t="s">
        <v>36253</v>
      </c>
      <c r="B23913" s="294"/>
      <c r="C23913" s="294"/>
      <c r="D23913" s="294"/>
      <c r="E23913" s="294"/>
      <c r="F23913" s="294"/>
    </row>
    <row r="23914">
      <c r="A23914" s="294" t="s">
        <v>36254</v>
      </c>
      <c r="B23914" s="294"/>
      <c r="C23914" s="294"/>
      <c r="D23914" s="294"/>
      <c r="E23914" s="294"/>
      <c r="F23914" s="294"/>
    </row>
    <row r="23915">
      <c r="A23915" s="294" t="s">
        <v>36255</v>
      </c>
      <c r="B23915" s="294"/>
      <c r="C23915" s="294"/>
      <c r="D23915" s="294"/>
      <c r="E23915" s="294"/>
      <c r="F23915" s="294"/>
    </row>
    <row r="23916">
      <c r="A23916" s="294"/>
      <c r="B23916" s="294"/>
      <c r="C23916" s="294"/>
      <c r="D23916" s="294"/>
      <c r="E23916" s="294"/>
      <c r="F23916" s="294"/>
    </row>
    <row r="23917">
      <c r="A23917" s="294" t="s">
        <v>23148</v>
      </c>
      <c r="B23917" s="294"/>
      <c r="C23917" s="294"/>
      <c r="D23917" s="294"/>
      <c r="E23917" s="294"/>
      <c r="F23917" s="294"/>
    </row>
    <row r="23918">
      <c r="A23918" s="294" t="s">
        <v>36256</v>
      </c>
      <c r="B23918" s="294"/>
      <c r="C23918" s="294"/>
      <c r="D23918" s="294"/>
      <c r="E23918" s="294"/>
      <c r="F23918" s="294"/>
    </row>
    <row r="23919">
      <c r="A23919" s="294"/>
      <c r="B23919" s="294"/>
      <c r="C23919" s="294"/>
      <c r="D23919" s="294"/>
      <c r="E23919" s="294"/>
      <c r="F23919" s="294"/>
    </row>
    <row r="23920">
      <c r="A23920" s="294" t="s">
        <v>36257</v>
      </c>
      <c r="B23920" s="294"/>
      <c r="C23920" s="294"/>
      <c r="D23920" s="294"/>
      <c r="E23920" s="294"/>
      <c r="F23920" s="294"/>
    </row>
    <row r="23921">
      <c r="A23921" s="294" t="s">
        <v>36258</v>
      </c>
      <c r="B23921" s="294"/>
      <c r="C23921" s="294"/>
      <c r="D23921" s="294"/>
      <c r="E23921" s="294"/>
      <c r="F23921" s="294"/>
    </row>
    <row r="23922">
      <c r="A23922" s="294" t="s">
        <v>36259</v>
      </c>
      <c r="B23922" s="294"/>
      <c r="C23922" s="294"/>
      <c r="D23922" s="294"/>
      <c r="E23922" s="294"/>
      <c r="F23922" s="294"/>
    </row>
    <row r="23923">
      <c r="A23923" s="294" t="s">
        <v>36260</v>
      </c>
      <c r="B23923" s="294"/>
      <c r="C23923" s="294"/>
      <c r="D23923" s="294"/>
      <c r="E23923" s="294"/>
      <c r="F23923" s="294"/>
    </row>
    <row r="23924">
      <c r="A23924" s="294" t="s">
        <v>36261</v>
      </c>
      <c r="B23924" s="294"/>
      <c r="C23924" s="294"/>
      <c r="D23924" s="294"/>
      <c r="E23924" s="294"/>
      <c r="F23924" s="294"/>
    </row>
    <row r="23925">
      <c r="A23925" s="294"/>
      <c r="B23925" s="294"/>
      <c r="C23925" s="294"/>
      <c r="D23925" s="294"/>
      <c r="E23925" s="294"/>
      <c r="F23925" s="294"/>
    </row>
    <row r="23926">
      <c r="A23926" s="294" t="s">
        <v>25691</v>
      </c>
      <c r="B23926" s="294"/>
      <c r="C23926" s="294"/>
      <c r="D23926" s="294"/>
      <c r="E23926" s="294"/>
      <c r="F23926" s="294"/>
    </row>
    <row r="23927">
      <c r="A23927" s="294" t="s">
        <v>26319</v>
      </c>
      <c r="B23927" s="294"/>
      <c r="C23927" s="294"/>
      <c r="D23927" s="294"/>
      <c r="E23927" s="294"/>
      <c r="F23927" s="294"/>
    </row>
    <row r="23928">
      <c r="A23928" s="294"/>
      <c r="B23928" s="294"/>
      <c r="C23928" s="294"/>
      <c r="D23928" s="294"/>
      <c r="E23928" s="294"/>
      <c r="F23928" s="294"/>
    </row>
    <row r="23929">
      <c r="A23929" s="294" t="s">
        <v>36262</v>
      </c>
      <c r="B23929" s="294"/>
      <c r="C23929" s="294"/>
      <c r="D23929" s="294"/>
      <c r="E23929" s="294"/>
      <c r="F23929" s="294"/>
    </row>
    <row r="23930">
      <c r="A23930" s="294" t="s">
        <v>36263</v>
      </c>
      <c r="B23930" s="294"/>
      <c r="C23930" s="294"/>
      <c r="D23930" s="294"/>
      <c r="E23930" s="294"/>
      <c r="F23930" s="294"/>
    </row>
    <row r="23931">
      <c r="A23931" s="294"/>
      <c r="B23931" s="294"/>
      <c r="C23931" s="294"/>
      <c r="D23931" s="294"/>
      <c r="E23931" s="294"/>
      <c r="F23931" s="294"/>
    </row>
    <row r="23932">
      <c r="A23932" s="294" t="s">
        <v>36264</v>
      </c>
      <c r="B23932" s="294"/>
      <c r="C23932" s="294"/>
      <c r="D23932" s="294"/>
      <c r="E23932" s="294"/>
      <c r="F23932" s="294"/>
    </row>
    <row r="23933">
      <c r="A23933" s="294" t="s">
        <v>36265</v>
      </c>
      <c r="B23933" s="294"/>
      <c r="C23933" s="294"/>
      <c r="D23933" s="294"/>
      <c r="E23933" s="294"/>
      <c r="F23933" s="294"/>
    </row>
    <row r="23934">
      <c r="A23934" s="294" t="s">
        <v>36266</v>
      </c>
      <c r="B23934" s="294"/>
      <c r="C23934" s="294"/>
      <c r="D23934" s="294"/>
      <c r="E23934" s="294"/>
      <c r="F23934" s="294"/>
    </row>
    <row r="23935">
      <c r="A23935" s="294" t="s">
        <v>36267</v>
      </c>
      <c r="B23935" s="294"/>
      <c r="C23935" s="294"/>
      <c r="D23935" s="294"/>
      <c r="E23935" s="294"/>
      <c r="F23935" s="294"/>
    </row>
    <row r="23936">
      <c r="A23936" s="294"/>
      <c r="B23936" s="294"/>
      <c r="C23936" s="294"/>
      <c r="D23936" s="294"/>
      <c r="E23936" s="294"/>
      <c r="F23936" s="294"/>
    </row>
    <row r="23937">
      <c r="A23937" s="294"/>
      <c r="B23937" s="294"/>
      <c r="C23937" s="294"/>
      <c r="D23937" s="294"/>
      <c r="E23937" s="294"/>
      <c r="F23937" s="294"/>
    </row>
    <row r="23938">
      <c r="A23938" s="294" t="s">
        <v>21401</v>
      </c>
      <c r="B23938" s="294"/>
      <c r="C23938" s="294"/>
      <c r="D23938" s="294"/>
      <c r="E23938" s="294"/>
      <c r="F23938" s="294"/>
    </row>
    <row r="23939">
      <c r="A23939" s="294"/>
      <c r="B23939" s="294"/>
      <c r="C23939" s="294"/>
      <c r="D23939" s="294"/>
      <c r="E23939" s="294"/>
      <c r="F23939" s="294"/>
    </row>
    <row r="23940">
      <c r="A23940" s="294" t="s">
        <v>36268</v>
      </c>
      <c r="B23940" s="294"/>
      <c r="C23940" s="294"/>
      <c r="D23940" s="294"/>
      <c r="E23940" s="294"/>
      <c r="F23940" s="294"/>
    </row>
    <row r="23941">
      <c r="A23941" s="294" t="s">
        <v>27102</v>
      </c>
      <c r="B23941" s="294"/>
      <c r="C23941" s="294"/>
      <c r="D23941" s="294"/>
      <c r="E23941" s="294"/>
      <c r="F23941" s="294"/>
    </row>
    <row r="23942">
      <c r="A23942" s="294" t="s">
        <v>36269</v>
      </c>
      <c r="B23942" s="294"/>
      <c r="C23942" s="294"/>
      <c r="D23942" s="294"/>
      <c r="E23942" s="294"/>
      <c r="F23942" s="294"/>
    </row>
    <row r="23943">
      <c r="A23943" s="294" t="s">
        <v>36270</v>
      </c>
      <c r="B23943" s="294"/>
      <c r="C23943" s="294"/>
      <c r="D23943" s="294"/>
      <c r="E23943" s="294"/>
      <c r="F23943" s="294"/>
    </row>
    <row r="23944">
      <c r="A23944" s="294" t="s">
        <v>36271</v>
      </c>
      <c r="B23944" s="294"/>
      <c r="C23944" s="294"/>
      <c r="D23944" s="294"/>
      <c r="E23944" s="294"/>
      <c r="F23944" s="294"/>
    </row>
    <row r="23945">
      <c r="A23945" s="294" t="s">
        <v>36272</v>
      </c>
      <c r="B23945" s="294"/>
      <c r="C23945" s="294"/>
      <c r="D23945" s="294"/>
      <c r="E23945" s="294"/>
      <c r="F23945" s="294"/>
    </row>
    <row r="23946">
      <c r="A23946" s="294" t="s">
        <v>36273</v>
      </c>
      <c r="B23946" s="294"/>
      <c r="C23946" s="294"/>
      <c r="D23946" s="294"/>
      <c r="E23946" s="294"/>
      <c r="F23946" s="294"/>
    </row>
    <row r="23947">
      <c r="A23947" s="294" t="s">
        <v>36274</v>
      </c>
      <c r="B23947" s="294"/>
      <c r="C23947" s="294"/>
      <c r="D23947" s="294"/>
      <c r="E23947" s="294"/>
      <c r="F23947" s="294"/>
    </row>
    <row r="23948">
      <c r="A23948" s="294"/>
      <c r="B23948" s="294"/>
      <c r="C23948" s="294"/>
      <c r="D23948" s="294"/>
      <c r="E23948" s="294"/>
      <c r="F23948" s="294"/>
    </row>
    <row r="23949">
      <c r="A23949" s="294" t="s">
        <v>21407</v>
      </c>
      <c r="B23949" s="294"/>
      <c r="C23949" s="294"/>
      <c r="D23949" s="294"/>
      <c r="E23949" s="294"/>
      <c r="F23949" s="294"/>
    </row>
    <row r="23950">
      <c r="A23950" s="294"/>
      <c r="B23950" s="294"/>
      <c r="C23950" s="294"/>
      <c r="D23950" s="294"/>
      <c r="E23950" s="294"/>
      <c r="F23950" s="294"/>
    </row>
    <row r="23951">
      <c r="A23951" s="294" t="s">
        <v>36275</v>
      </c>
      <c r="B23951" s="294"/>
      <c r="C23951" s="294"/>
      <c r="D23951" s="294"/>
      <c r="E23951" s="294"/>
      <c r="F23951" s="294"/>
    </row>
    <row r="23952">
      <c r="A23952" s="294" t="s">
        <v>36276</v>
      </c>
      <c r="B23952" s="294"/>
      <c r="C23952" s="294"/>
      <c r="D23952" s="294"/>
      <c r="E23952" s="294"/>
      <c r="F23952" s="294"/>
    </row>
    <row r="23953">
      <c r="A23953" s="294" t="s">
        <v>36277</v>
      </c>
      <c r="B23953" s="294"/>
      <c r="C23953" s="294"/>
      <c r="D23953" s="294"/>
      <c r="E23953" s="294"/>
      <c r="F23953" s="294"/>
    </row>
    <row r="23954">
      <c r="A23954" s="294" t="s">
        <v>36278</v>
      </c>
      <c r="B23954" s="294"/>
      <c r="C23954" s="294"/>
      <c r="D23954" s="294"/>
      <c r="E23954" s="294"/>
      <c r="F23954" s="294"/>
    </row>
    <row r="23955">
      <c r="A23955" s="294" t="s">
        <v>36279</v>
      </c>
      <c r="B23955" s="294"/>
      <c r="C23955" s="294"/>
      <c r="D23955" s="294"/>
      <c r="E23955" s="294"/>
      <c r="F23955" s="294"/>
    </row>
    <row r="23956">
      <c r="A23956" s="294" t="s">
        <v>36280</v>
      </c>
      <c r="B23956" s="294"/>
      <c r="C23956" s="294"/>
      <c r="D23956" s="294"/>
      <c r="E23956" s="294"/>
      <c r="F23956" s="294"/>
    </row>
    <row r="23957">
      <c r="A23957" s="294"/>
      <c r="B23957" s="294"/>
      <c r="C23957" s="294"/>
      <c r="D23957" s="294"/>
      <c r="E23957" s="294"/>
      <c r="F23957" s="294"/>
    </row>
    <row r="23958">
      <c r="A23958" s="294" t="s">
        <v>21304</v>
      </c>
      <c r="B23958" s="294"/>
      <c r="C23958" s="294"/>
      <c r="D23958" s="294"/>
      <c r="E23958" s="294"/>
      <c r="F23958" s="294"/>
    </row>
    <row r="23959">
      <c r="A23959" s="294"/>
      <c r="B23959" s="294"/>
      <c r="C23959" s="294"/>
      <c r="D23959" s="294"/>
      <c r="E23959" s="294"/>
      <c r="F23959" s="294"/>
    </row>
    <row r="23960">
      <c r="A23960" s="294" t="s">
        <v>36281</v>
      </c>
      <c r="B23960" s="294"/>
      <c r="C23960" s="294"/>
      <c r="D23960" s="294"/>
      <c r="E23960" s="294"/>
      <c r="F23960" s="294"/>
    </row>
    <row r="23961">
      <c r="A23961" s="294" t="s">
        <v>36282</v>
      </c>
      <c r="B23961" s="294"/>
      <c r="C23961" s="294"/>
      <c r="D23961" s="294"/>
      <c r="E23961" s="294"/>
      <c r="F23961" s="294"/>
    </row>
    <row r="23962">
      <c r="A23962" s="294" t="s">
        <v>36283</v>
      </c>
      <c r="B23962" s="294"/>
      <c r="C23962" s="294"/>
      <c r="D23962" s="294"/>
      <c r="E23962" s="294"/>
      <c r="F23962" s="294"/>
    </row>
    <row r="23963">
      <c r="A23963" s="294" t="s">
        <v>36284</v>
      </c>
      <c r="B23963" s="294"/>
      <c r="C23963" s="294"/>
      <c r="D23963" s="294"/>
      <c r="E23963" s="294"/>
      <c r="F23963" s="294"/>
    </row>
    <row r="23964">
      <c r="A23964" s="294" t="s">
        <v>30547</v>
      </c>
      <c r="B23964" s="294"/>
      <c r="C23964" s="294"/>
      <c r="D23964" s="294"/>
      <c r="E23964" s="294"/>
      <c r="F23964" s="294"/>
    </row>
    <row r="23965">
      <c r="A23965" s="294" t="s">
        <v>36285</v>
      </c>
      <c r="B23965" s="294"/>
      <c r="C23965" s="294"/>
      <c r="D23965" s="294"/>
      <c r="E23965" s="294"/>
      <c r="F23965" s="294"/>
    </row>
    <row r="23966">
      <c r="A23966" s="294" t="s">
        <v>36286</v>
      </c>
      <c r="B23966" s="294"/>
      <c r="C23966" s="294"/>
      <c r="D23966" s="294"/>
      <c r="E23966" s="294"/>
      <c r="F23966" s="294"/>
    </row>
    <row r="23967">
      <c r="A23967" s="294" t="s">
        <v>36287</v>
      </c>
      <c r="B23967" s="294"/>
      <c r="C23967" s="294"/>
      <c r="D23967" s="294"/>
      <c r="E23967" s="294"/>
      <c r="F23967" s="294"/>
    </row>
    <row r="23968">
      <c r="A23968" s="294"/>
      <c r="B23968" s="294"/>
      <c r="C23968" s="294"/>
      <c r="D23968" s="294"/>
      <c r="E23968" s="294"/>
      <c r="F23968" s="294"/>
    </row>
    <row r="23969">
      <c r="A23969" s="294" t="s">
        <v>28124</v>
      </c>
      <c r="B23969" s="294"/>
      <c r="C23969" s="294"/>
      <c r="D23969" s="294"/>
      <c r="E23969" s="294"/>
      <c r="F23969" s="294"/>
    </row>
    <row r="23970">
      <c r="A23970" s="294" t="s">
        <v>36288</v>
      </c>
      <c r="B23970" s="294"/>
      <c r="C23970" s="294"/>
      <c r="D23970" s="294"/>
      <c r="E23970" s="294"/>
      <c r="F23970" s="294"/>
    </row>
    <row r="23971">
      <c r="A23971" s="294" t="s">
        <v>21672</v>
      </c>
      <c r="B23971" s="294"/>
      <c r="C23971" s="294"/>
      <c r="D23971" s="294"/>
      <c r="E23971" s="294"/>
      <c r="F23971" s="294"/>
    </row>
    <row r="23972">
      <c r="A23972" s="294" t="s">
        <v>36289</v>
      </c>
      <c r="B23972" s="294"/>
      <c r="C23972" s="294"/>
      <c r="D23972" s="294"/>
      <c r="E23972" s="294"/>
      <c r="F23972" s="294"/>
    </row>
    <row r="23973">
      <c r="A23973" s="294"/>
      <c r="B23973" s="294"/>
      <c r="C23973" s="294"/>
      <c r="D23973" s="294"/>
      <c r="E23973" s="294"/>
      <c r="F23973" s="294"/>
    </row>
    <row r="23974">
      <c r="A23974" s="294" t="s">
        <v>21315</v>
      </c>
      <c r="B23974" s="294"/>
      <c r="C23974" s="294"/>
      <c r="D23974" s="294"/>
      <c r="E23974" s="294"/>
      <c r="F23974" s="294"/>
    </row>
    <row r="23975">
      <c r="A23975" s="294"/>
      <c r="B23975" s="294"/>
      <c r="C23975" s="294"/>
      <c r="D23975" s="294"/>
      <c r="E23975" s="294"/>
      <c r="F23975" s="294"/>
    </row>
    <row r="23976">
      <c r="A23976" s="294" t="s">
        <v>36290</v>
      </c>
      <c r="B23976" s="294"/>
      <c r="C23976" s="294"/>
      <c r="D23976" s="294"/>
      <c r="E23976" s="294"/>
      <c r="F23976" s="294"/>
    </row>
    <row r="23977">
      <c r="A23977" s="294" t="s">
        <v>36291</v>
      </c>
      <c r="B23977" s="294"/>
      <c r="C23977" s="294"/>
      <c r="D23977" s="294"/>
      <c r="E23977" s="294"/>
      <c r="F23977" s="294"/>
    </row>
    <row r="23978">
      <c r="A23978" s="294" t="s">
        <v>36292</v>
      </c>
      <c r="B23978" s="294"/>
      <c r="C23978" s="294"/>
      <c r="D23978" s="294"/>
      <c r="E23978" s="294"/>
      <c r="F23978" s="294"/>
    </row>
    <row r="23979">
      <c r="A23979" s="294" t="s">
        <v>36293</v>
      </c>
      <c r="B23979" s="294"/>
      <c r="C23979" s="294"/>
      <c r="D23979" s="294"/>
      <c r="E23979" s="294"/>
      <c r="F23979" s="294"/>
    </row>
    <row r="23980">
      <c r="A23980" s="294" t="s">
        <v>36294</v>
      </c>
      <c r="B23980" s="294"/>
      <c r="C23980" s="294"/>
      <c r="D23980" s="294"/>
      <c r="E23980" s="294"/>
      <c r="F23980" s="294"/>
    </row>
    <row r="23981">
      <c r="A23981" s="294" t="s">
        <v>36295</v>
      </c>
      <c r="B23981" s="294"/>
      <c r="C23981" s="294"/>
      <c r="D23981" s="294"/>
      <c r="E23981" s="294"/>
      <c r="F23981" s="294"/>
    </row>
    <row r="23982">
      <c r="A23982" s="294" t="s">
        <v>36296</v>
      </c>
      <c r="B23982" s="294"/>
      <c r="C23982" s="294"/>
      <c r="D23982" s="294"/>
      <c r="E23982" s="294"/>
      <c r="F23982" s="294"/>
    </row>
    <row r="23983">
      <c r="A23983" s="294"/>
      <c r="B23983" s="294"/>
      <c r="C23983" s="294"/>
      <c r="D23983" s="294"/>
      <c r="E23983" s="294"/>
      <c r="F23983" s="294"/>
    </row>
    <row r="23984">
      <c r="A23984" s="294"/>
      <c r="B23984" s="294"/>
      <c r="C23984" s="294"/>
      <c r="D23984" s="294"/>
      <c r="E23984" s="294"/>
      <c r="F23984" s="294"/>
    </row>
    <row r="23985">
      <c r="A23985" s="294"/>
      <c r="B23985" s="294"/>
      <c r="C23985" s="294"/>
      <c r="D23985" s="294"/>
      <c r="E23985" s="294"/>
      <c r="F23985" s="294"/>
    </row>
    <row r="23986">
      <c r="A23986" s="294"/>
      <c r="B23986" s="294"/>
      <c r="C23986" s="294"/>
      <c r="D23986" s="294"/>
      <c r="E23986" s="294"/>
      <c r="F23986" s="294"/>
    </row>
    <row r="23987">
      <c r="A23987" s="294" t="s">
        <v>22564</v>
      </c>
      <c r="B23987" s="294"/>
      <c r="C23987" s="294"/>
      <c r="D23987" s="294"/>
      <c r="E23987" s="294"/>
      <c r="F23987" s="294"/>
    </row>
    <row r="23988">
      <c r="A23988" s="294" t="s">
        <v>20470</v>
      </c>
      <c r="B23988" s="294"/>
      <c r="C23988" s="294"/>
      <c r="D23988" s="294"/>
      <c r="E23988" s="294"/>
      <c r="F23988" s="294"/>
    </row>
    <row r="23989">
      <c r="A23989" s="294"/>
      <c r="B23989" s="294"/>
      <c r="C23989" s="294"/>
      <c r="D23989" s="294"/>
      <c r="E23989" s="294"/>
      <c r="F23989" s="294"/>
    </row>
    <row r="23990">
      <c r="A23990" s="294" t="s">
        <v>36297</v>
      </c>
      <c r="B23990" s="294"/>
      <c r="C23990" s="294"/>
      <c r="D23990" s="294"/>
      <c r="E23990" s="294"/>
      <c r="F23990" s="294"/>
    </row>
    <row r="23991">
      <c r="A23991" s="294" t="s">
        <v>36298</v>
      </c>
      <c r="B23991" s="294"/>
      <c r="C23991" s="294"/>
      <c r="D23991" s="294"/>
      <c r="E23991" s="294"/>
      <c r="F23991" s="294"/>
    </row>
    <row r="23992">
      <c r="A23992" s="294" t="s">
        <v>36299</v>
      </c>
      <c r="B23992" s="294"/>
      <c r="C23992" s="294"/>
      <c r="D23992" s="294"/>
      <c r="E23992" s="294"/>
      <c r="F23992" s="294"/>
    </row>
    <row r="23993">
      <c r="A23993" s="294" t="s">
        <v>36300</v>
      </c>
      <c r="B23993" s="294"/>
      <c r="C23993" s="294"/>
      <c r="D23993" s="294"/>
      <c r="E23993" s="294"/>
      <c r="F23993" s="294"/>
    </row>
    <row r="23994">
      <c r="A23994" s="294"/>
      <c r="B23994" s="294"/>
      <c r="C23994" s="294"/>
      <c r="D23994" s="294"/>
      <c r="E23994" s="294"/>
      <c r="F23994" s="294"/>
    </row>
    <row r="23995">
      <c r="A23995" s="294" t="s">
        <v>24089</v>
      </c>
      <c r="B23995" s="294"/>
      <c r="C23995" s="294"/>
      <c r="D23995" s="294"/>
      <c r="E23995" s="294"/>
      <c r="F23995" s="294"/>
    </row>
    <row r="23996">
      <c r="A23996" s="294" t="s">
        <v>25314</v>
      </c>
      <c r="B23996" s="294"/>
      <c r="C23996" s="294"/>
      <c r="D23996" s="294"/>
      <c r="E23996" s="294"/>
      <c r="F23996" s="294"/>
    </row>
    <row r="23997">
      <c r="A23997" s="294"/>
      <c r="B23997" s="294"/>
      <c r="C23997" s="294"/>
      <c r="D23997" s="294"/>
      <c r="E23997" s="294"/>
      <c r="F23997" s="294"/>
    </row>
    <row r="23998">
      <c r="A23998" s="294" t="s">
        <v>36301</v>
      </c>
      <c r="B23998" s="294"/>
      <c r="C23998" s="294"/>
      <c r="D23998" s="294"/>
      <c r="E23998" s="294"/>
      <c r="F23998" s="294"/>
    </row>
    <row r="23999">
      <c r="A23999" s="294" t="s">
        <v>36302</v>
      </c>
      <c r="B23999" s="294"/>
      <c r="C23999" s="294"/>
      <c r="D23999" s="294"/>
      <c r="E23999" s="294"/>
      <c r="F23999" s="294"/>
    </row>
    <row r="24000">
      <c r="A24000" s="294" t="s">
        <v>36303</v>
      </c>
      <c r="B24000" s="294"/>
      <c r="C24000" s="294"/>
      <c r="D24000" s="294"/>
      <c r="E24000" s="294"/>
      <c r="F24000" s="294"/>
    </row>
    <row r="24001">
      <c r="A24001" s="294" t="s">
        <v>36304</v>
      </c>
      <c r="B24001" s="294"/>
      <c r="C24001" s="294"/>
      <c r="D24001" s="294"/>
      <c r="E24001" s="294"/>
      <c r="F24001" s="294"/>
    </row>
    <row r="24002">
      <c r="A24002" s="294" t="s">
        <v>36305</v>
      </c>
      <c r="B24002" s="294"/>
      <c r="C24002" s="294"/>
      <c r="D24002" s="294"/>
      <c r="E24002" s="294"/>
      <c r="F24002" s="294"/>
    </row>
    <row r="24003">
      <c r="A24003" s="294" t="s">
        <v>36306</v>
      </c>
      <c r="B24003" s="294"/>
      <c r="C24003" s="294"/>
      <c r="D24003" s="294"/>
      <c r="E24003" s="294"/>
      <c r="F24003" s="294"/>
    </row>
    <row r="24004">
      <c r="A24004" s="294" t="s">
        <v>36307</v>
      </c>
      <c r="B24004" s="294"/>
      <c r="C24004" s="294"/>
      <c r="D24004" s="294"/>
      <c r="E24004" s="294"/>
      <c r="F24004" s="294"/>
    </row>
    <row r="24005">
      <c r="A24005" s="294"/>
      <c r="B24005" s="294"/>
      <c r="C24005" s="294"/>
      <c r="D24005" s="294"/>
      <c r="E24005" s="294"/>
      <c r="F24005" s="294"/>
    </row>
    <row r="24006">
      <c r="A24006" s="294" t="s">
        <v>31017</v>
      </c>
      <c r="B24006" s="294"/>
      <c r="C24006" s="294"/>
      <c r="D24006" s="294"/>
      <c r="E24006" s="294"/>
      <c r="F24006" s="294"/>
    </row>
    <row r="24007">
      <c r="A24007" s="294" t="s">
        <v>27773</v>
      </c>
      <c r="B24007" s="294"/>
      <c r="C24007" s="294"/>
      <c r="D24007" s="294"/>
      <c r="E24007" s="294"/>
      <c r="F24007" s="294"/>
    </row>
    <row r="24008">
      <c r="A24008" s="294"/>
      <c r="B24008" s="294"/>
      <c r="C24008" s="294"/>
      <c r="D24008" s="294"/>
      <c r="E24008" s="294"/>
      <c r="F24008" s="294"/>
    </row>
    <row r="24009">
      <c r="A24009" s="294" t="s">
        <v>36308</v>
      </c>
      <c r="B24009" s="294"/>
      <c r="C24009" s="294"/>
      <c r="D24009" s="294"/>
      <c r="E24009" s="294"/>
      <c r="F24009" s="294"/>
    </row>
    <row r="24010">
      <c r="A24010" s="294" t="s">
        <v>36309</v>
      </c>
      <c r="B24010" s="294"/>
      <c r="C24010" s="294"/>
      <c r="D24010" s="294"/>
      <c r="E24010" s="294"/>
      <c r="F24010" s="294"/>
    </row>
    <row r="24011">
      <c r="A24011" s="294" t="s">
        <v>36310</v>
      </c>
      <c r="B24011" s="294"/>
      <c r="C24011" s="294"/>
      <c r="D24011" s="294"/>
      <c r="E24011" s="294"/>
      <c r="F24011" s="294"/>
    </row>
    <row r="24012">
      <c r="A24012" s="294" t="s">
        <v>36311</v>
      </c>
      <c r="B24012" s="294"/>
      <c r="C24012" s="294"/>
      <c r="D24012" s="294"/>
      <c r="E24012" s="294"/>
      <c r="F24012" s="294"/>
    </row>
    <row r="24013">
      <c r="A24013" s="294" t="s">
        <v>36312</v>
      </c>
      <c r="B24013" s="294"/>
      <c r="C24013" s="294"/>
      <c r="D24013" s="294"/>
      <c r="E24013" s="294"/>
      <c r="F24013" s="294"/>
    </row>
    <row r="24014">
      <c r="A24014" s="294" t="s">
        <v>36313</v>
      </c>
      <c r="B24014" s="294"/>
      <c r="C24014" s="294"/>
      <c r="D24014" s="294"/>
      <c r="E24014" s="294"/>
      <c r="F24014" s="294"/>
    </row>
    <row r="24015">
      <c r="A24015" s="294"/>
      <c r="B24015" s="294"/>
      <c r="C24015" s="294"/>
      <c r="D24015" s="294"/>
      <c r="E24015" s="294"/>
      <c r="F24015" s="294"/>
    </row>
    <row r="24016">
      <c r="A24016" s="294"/>
      <c r="B24016" s="294"/>
      <c r="C24016" s="294"/>
      <c r="D24016" s="294"/>
      <c r="E24016" s="294"/>
      <c r="F24016" s="294"/>
    </row>
    <row r="24017">
      <c r="A24017" s="294" t="s">
        <v>25653</v>
      </c>
      <c r="B24017" s="294"/>
      <c r="C24017" s="294"/>
      <c r="D24017" s="294"/>
      <c r="E24017" s="294"/>
      <c r="F24017" s="294"/>
    </row>
    <row r="24018">
      <c r="A24018" s="294" t="s">
        <v>36314</v>
      </c>
      <c r="B24018" s="294"/>
      <c r="C24018" s="294"/>
      <c r="D24018" s="294"/>
      <c r="E24018" s="294"/>
      <c r="F24018" s="294"/>
    </row>
    <row r="24019">
      <c r="A24019" s="294"/>
      <c r="B24019" s="294"/>
      <c r="C24019" s="294"/>
      <c r="D24019" s="294"/>
      <c r="E24019" s="294"/>
      <c r="F24019" s="294"/>
    </row>
    <row r="24020">
      <c r="A24020" s="294" t="s">
        <v>36315</v>
      </c>
      <c r="B24020" s="294"/>
      <c r="C24020" s="294"/>
      <c r="D24020" s="294"/>
      <c r="E24020" s="294"/>
      <c r="F24020" s="294"/>
    </row>
    <row r="24021">
      <c r="A24021" s="294" t="s">
        <v>36316</v>
      </c>
      <c r="B24021" s="294"/>
      <c r="C24021" s="294"/>
      <c r="D24021" s="294"/>
      <c r="E24021" s="294"/>
      <c r="F24021" s="294"/>
    </row>
    <row r="24022">
      <c r="A24022" s="294" t="s">
        <v>36317</v>
      </c>
      <c r="B24022" s="294"/>
      <c r="C24022" s="294"/>
      <c r="D24022" s="294"/>
      <c r="E24022" s="294"/>
      <c r="F24022" s="294"/>
    </row>
    <row r="24023">
      <c r="A24023" s="294"/>
      <c r="B24023" s="294"/>
      <c r="C24023" s="294"/>
      <c r="D24023" s="294"/>
      <c r="E24023" s="294"/>
      <c r="F24023" s="294"/>
    </row>
    <row r="24024">
      <c r="A24024" s="294" t="s">
        <v>23201</v>
      </c>
      <c r="B24024" s="294"/>
      <c r="C24024" s="294"/>
      <c r="D24024" s="294"/>
      <c r="E24024" s="294"/>
      <c r="F24024" s="294"/>
    </row>
    <row r="24025">
      <c r="A24025" s="294" t="s">
        <v>36318</v>
      </c>
      <c r="B24025" s="294"/>
      <c r="C24025" s="294"/>
      <c r="D24025" s="294"/>
      <c r="E24025" s="294"/>
      <c r="F24025" s="294"/>
    </row>
    <row r="24026">
      <c r="A24026" s="294"/>
      <c r="B24026" s="294"/>
      <c r="C24026" s="294"/>
      <c r="D24026" s="294"/>
      <c r="E24026" s="294"/>
      <c r="F24026" s="294"/>
    </row>
    <row r="24027">
      <c r="A24027" s="294" t="s">
        <v>36319</v>
      </c>
      <c r="B24027" s="294"/>
      <c r="C24027" s="294"/>
      <c r="D24027" s="294"/>
      <c r="E24027" s="294"/>
      <c r="F24027" s="294"/>
    </row>
    <row r="24028">
      <c r="A24028" s="294" t="s">
        <v>36320</v>
      </c>
      <c r="B24028" s="294"/>
      <c r="C24028" s="294"/>
      <c r="D24028" s="294"/>
      <c r="E24028" s="294"/>
      <c r="F24028" s="294"/>
    </row>
    <row r="24029">
      <c r="A24029" s="294" t="s">
        <v>36321</v>
      </c>
      <c r="B24029" s="294"/>
      <c r="C24029" s="294"/>
      <c r="D24029" s="294"/>
      <c r="E24029" s="294"/>
      <c r="F24029" s="294"/>
    </row>
    <row r="24030">
      <c r="A24030" s="294" t="s">
        <v>36322</v>
      </c>
      <c r="B24030" s="294"/>
      <c r="C24030" s="294"/>
      <c r="D24030" s="294"/>
      <c r="E24030" s="294"/>
      <c r="F24030" s="294"/>
    </row>
    <row r="24031">
      <c r="A24031" s="294" t="s">
        <v>36323</v>
      </c>
      <c r="B24031" s="294"/>
      <c r="C24031" s="294"/>
      <c r="D24031" s="294"/>
      <c r="E24031" s="294"/>
      <c r="F24031" s="294"/>
    </row>
    <row r="24032">
      <c r="A24032" s="294" t="s">
        <v>36324</v>
      </c>
      <c r="B24032" s="294"/>
      <c r="C24032" s="294"/>
      <c r="D24032" s="294"/>
      <c r="E24032" s="294"/>
      <c r="F24032" s="294"/>
    </row>
    <row r="24033">
      <c r="A24033" s="294" t="s">
        <v>36325</v>
      </c>
      <c r="B24033" s="294"/>
      <c r="C24033" s="294"/>
      <c r="D24033" s="294"/>
      <c r="E24033" s="294"/>
      <c r="F24033" s="294"/>
    </row>
    <row r="24034">
      <c r="A24034" s="294"/>
      <c r="B24034" s="294"/>
      <c r="C24034" s="294"/>
      <c r="D24034" s="294"/>
      <c r="E24034" s="294"/>
      <c r="F24034" s="294"/>
    </row>
    <row r="24035">
      <c r="A24035" s="294" t="s">
        <v>28124</v>
      </c>
      <c r="B24035" s="294"/>
      <c r="C24035" s="294"/>
      <c r="D24035" s="294"/>
      <c r="E24035" s="294"/>
      <c r="F24035" s="294"/>
    </row>
    <row r="24036">
      <c r="A24036" s="294" t="s">
        <v>36326</v>
      </c>
      <c r="B24036" s="294"/>
      <c r="C24036" s="294"/>
      <c r="D24036" s="294"/>
      <c r="E24036" s="294"/>
      <c r="F24036" s="294"/>
    </row>
    <row r="24037">
      <c r="A24037" s="294" t="s">
        <v>21618</v>
      </c>
      <c r="B24037" s="294"/>
      <c r="C24037" s="294"/>
      <c r="D24037" s="294"/>
      <c r="E24037" s="294"/>
      <c r="F24037" s="294"/>
    </row>
    <row r="24038">
      <c r="A24038" s="294" t="s">
        <v>36327</v>
      </c>
      <c r="B24038" s="294"/>
      <c r="C24038" s="294"/>
      <c r="D24038" s="294"/>
      <c r="E24038" s="294"/>
      <c r="F24038" s="294"/>
    </row>
    <row r="24039">
      <c r="A24039" s="294"/>
      <c r="B24039" s="294"/>
      <c r="C24039" s="294"/>
      <c r="D24039" s="294"/>
      <c r="E24039" s="294"/>
      <c r="F24039" s="294"/>
    </row>
    <row r="24040">
      <c r="A24040" s="294" t="s">
        <v>22512</v>
      </c>
      <c r="B24040" s="294"/>
      <c r="C24040" s="294"/>
      <c r="D24040" s="294"/>
      <c r="E24040" s="294"/>
      <c r="F24040" s="294"/>
    </row>
    <row r="24041">
      <c r="A24041" s="294" t="s">
        <v>24873</v>
      </c>
      <c r="B24041" s="294"/>
      <c r="C24041" s="294"/>
      <c r="D24041" s="294"/>
      <c r="E24041" s="294"/>
      <c r="F24041" s="294"/>
    </row>
    <row r="24042">
      <c r="A24042" s="294"/>
      <c r="B24042" s="294"/>
      <c r="C24042" s="294"/>
      <c r="D24042" s="294"/>
      <c r="E24042" s="294"/>
      <c r="F24042" s="294"/>
    </row>
    <row r="24043">
      <c r="A24043" s="294" t="s">
        <v>36328</v>
      </c>
      <c r="B24043" s="294"/>
      <c r="C24043" s="294"/>
      <c r="D24043" s="294"/>
      <c r="E24043" s="294"/>
      <c r="F24043" s="294"/>
    </row>
    <row r="24044">
      <c r="A24044" s="294" t="s">
        <v>36329</v>
      </c>
      <c r="B24044" s="294"/>
      <c r="C24044" s="294"/>
      <c r="D24044" s="294"/>
      <c r="E24044" s="294"/>
      <c r="F24044" s="294"/>
    </row>
    <row r="24045">
      <c r="A24045" s="294" t="s">
        <v>36330</v>
      </c>
      <c r="B24045" s="294"/>
      <c r="C24045" s="294"/>
      <c r="D24045" s="294"/>
      <c r="E24045" s="294"/>
      <c r="F24045" s="294"/>
    </row>
    <row r="24046">
      <c r="A24046" s="294" t="s">
        <v>36331</v>
      </c>
      <c r="B24046" s="294"/>
      <c r="C24046" s="294"/>
      <c r="D24046" s="294"/>
      <c r="E24046" s="294"/>
      <c r="F24046" s="294"/>
    </row>
    <row r="24047">
      <c r="A24047" s="294" t="s">
        <v>36332</v>
      </c>
      <c r="B24047" s="294"/>
      <c r="C24047" s="294"/>
      <c r="D24047" s="294"/>
      <c r="E24047" s="294"/>
      <c r="F24047" s="294"/>
    </row>
    <row r="24048">
      <c r="A24048" s="294" t="s">
        <v>36333</v>
      </c>
      <c r="B24048" s="294"/>
      <c r="C24048" s="294"/>
      <c r="D24048" s="294"/>
      <c r="E24048" s="294"/>
      <c r="F24048" s="294"/>
    </row>
    <row r="24049">
      <c r="A24049" s="294"/>
      <c r="B24049" s="294"/>
      <c r="C24049" s="294"/>
      <c r="D24049" s="294"/>
      <c r="E24049" s="294"/>
      <c r="F24049" s="294"/>
    </row>
    <row r="24050">
      <c r="A24050" s="294" t="s">
        <v>21283</v>
      </c>
      <c r="B24050" s="294"/>
      <c r="C24050" s="294"/>
      <c r="D24050" s="294"/>
      <c r="E24050" s="294"/>
      <c r="F24050" s="294"/>
    </row>
    <row r="24051">
      <c r="A24051" s="294"/>
      <c r="B24051" s="294"/>
      <c r="C24051" s="294"/>
      <c r="D24051" s="294"/>
      <c r="E24051" s="294"/>
      <c r="F24051" s="294"/>
    </row>
    <row r="24052">
      <c r="A24052" s="294" t="s">
        <v>36334</v>
      </c>
      <c r="B24052" s="294"/>
      <c r="C24052" s="294"/>
      <c r="D24052" s="294"/>
      <c r="E24052" s="294"/>
      <c r="F24052" s="294"/>
    </row>
    <row r="24053">
      <c r="A24053" s="294" t="s">
        <v>36335</v>
      </c>
      <c r="B24053" s="294"/>
      <c r="C24053" s="294"/>
      <c r="D24053" s="294"/>
      <c r="E24053" s="294"/>
      <c r="F24053" s="294"/>
    </row>
    <row r="24054">
      <c r="A24054" s="294" t="s">
        <v>36336</v>
      </c>
      <c r="B24054" s="294"/>
      <c r="C24054" s="294"/>
      <c r="D24054" s="294"/>
      <c r="E24054" s="294"/>
      <c r="F24054" s="294"/>
    </row>
    <row r="24055">
      <c r="A24055" s="294" t="s">
        <v>36337</v>
      </c>
      <c r="B24055" s="294"/>
      <c r="C24055" s="294"/>
      <c r="D24055" s="294"/>
      <c r="E24055" s="294"/>
      <c r="F24055" s="294"/>
    </row>
    <row r="24056">
      <c r="A24056" s="294"/>
      <c r="B24056" s="294"/>
      <c r="C24056" s="294"/>
      <c r="D24056" s="294"/>
      <c r="E24056" s="294"/>
      <c r="F24056" s="294"/>
    </row>
    <row r="24057">
      <c r="A24057" s="294" t="s">
        <v>22617</v>
      </c>
      <c r="B24057" s="294"/>
      <c r="C24057" s="294"/>
      <c r="D24057" s="294"/>
      <c r="E24057" s="294"/>
      <c r="F24057" s="294"/>
    </row>
    <row r="24058">
      <c r="A24058" s="294" t="s">
        <v>23813</v>
      </c>
      <c r="B24058" s="294"/>
      <c r="C24058" s="294"/>
      <c r="D24058" s="294"/>
      <c r="E24058" s="294"/>
      <c r="F24058" s="294"/>
    </row>
    <row r="24059">
      <c r="A24059" s="294"/>
      <c r="B24059" s="294"/>
      <c r="C24059" s="294"/>
      <c r="D24059" s="294"/>
      <c r="E24059" s="294"/>
      <c r="F24059" s="294"/>
    </row>
    <row r="24060">
      <c r="A24060" s="294" t="s">
        <v>36338</v>
      </c>
      <c r="B24060" s="294"/>
      <c r="C24060" s="294"/>
      <c r="D24060" s="294"/>
      <c r="E24060" s="294"/>
      <c r="F24060" s="294"/>
    </row>
    <row r="24061">
      <c r="A24061" s="294" t="s">
        <v>23477</v>
      </c>
      <c r="B24061" s="294"/>
      <c r="C24061" s="294"/>
      <c r="D24061" s="294"/>
      <c r="E24061" s="294"/>
      <c r="F24061" s="294"/>
    </row>
    <row r="24062">
      <c r="A24062" s="294" t="s">
        <v>23706</v>
      </c>
      <c r="B24062" s="294"/>
      <c r="C24062" s="294"/>
      <c r="D24062" s="294"/>
      <c r="E24062" s="294"/>
      <c r="F24062" s="294"/>
    </row>
    <row r="24063">
      <c r="A24063" s="294" t="s">
        <v>36339</v>
      </c>
      <c r="B24063" s="294"/>
      <c r="C24063" s="294"/>
      <c r="D24063" s="294"/>
      <c r="E24063" s="294"/>
      <c r="F24063" s="294"/>
    </row>
    <row r="24064">
      <c r="A24064" s="294" t="s">
        <v>36340</v>
      </c>
      <c r="B24064" s="294"/>
      <c r="C24064" s="294"/>
      <c r="D24064" s="294"/>
      <c r="E24064" s="294"/>
      <c r="F24064" s="294"/>
    </row>
    <row r="24065">
      <c r="A24065" s="294" t="s">
        <v>36341</v>
      </c>
      <c r="B24065" s="294"/>
      <c r="C24065" s="294"/>
      <c r="D24065" s="294"/>
      <c r="E24065" s="294"/>
      <c r="F24065" s="294"/>
    </row>
    <row r="24066">
      <c r="A24066" s="294"/>
      <c r="B24066" s="294"/>
      <c r="C24066" s="294"/>
      <c r="D24066" s="294"/>
      <c r="E24066" s="294"/>
      <c r="F24066" s="294"/>
    </row>
    <row r="24067">
      <c r="A24067" s="294" t="s">
        <v>21401</v>
      </c>
      <c r="B24067" s="294"/>
      <c r="C24067" s="294"/>
      <c r="D24067" s="294"/>
      <c r="E24067" s="294"/>
      <c r="F24067" s="294"/>
    </row>
    <row r="24068">
      <c r="A24068" s="294"/>
      <c r="B24068" s="294"/>
      <c r="C24068" s="294"/>
      <c r="D24068" s="294"/>
      <c r="E24068" s="294"/>
      <c r="F24068" s="294"/>
    </row>
    <row r="24069">
      <c r="A24069" s="294" t="s">
        <v>36342</v>
      </c>
      <c r="B24069" s="294"/>
      <c r="C24069" s="294"/>
      <c r="D24069" s="294"/>
      <c r="E24069" s="294"/>
      <c r="F24069" s="294"/>
    </row>
    <row r="24070">
      <c r="A24070" s="294" t="s">
        <v>36343</v>
      </c>
      <c r="B24070" s="294"/>
      <c r="C24070" s="294"/>
      <c r="D24070" s="294"/>
      <c r="E24070" s="294"/>
      <c r="F24070" s="294"/>
    </row>
    <row r="24071">
      <c r="A24071" s="294" t="s">
        <v>36344</v>
      </c>
      <c r="B24071" s="294"/>
      <c r="C24071" s="294"/>
      <c r="D24071" s="294"/>
      <c r="E24071" s="294"/>
      <c r="F24071" s="294"/>
    </row>
    <row r="24072">
      <c r="A24072" s="294" t="s">
        <v>36345</v>
      </c>
      <c r="B24072" s="294"/>
      <c r="C24072" s="294"/>
      <c r="D24072" s="294"/>
      <c r="E24072" s="294"/>
      <c r="F24072" s="294"/>
    </row>
    <row r="24073">
      <c r="A24073" s="294" t="s">
        <v>36346</v>
      </c>
      <c r="B24073" s="294"/>
      <c r="C24073" s="294"/>
      <c r="D24073" s="294"/>
      <c r="E24073" s="294"/>
      <c r="F24073" s="294"/>
    </row>
    <row r="24074">
      <c r="A24074" s="294" t="s">
        <v>36347</v>
      </c>
      <c r="B24074" s="294"/>
      <c r="C24074" s="294"/>
      <c r="D24074" s="294"/>
      <c r="E24074" s="294"/>
      <c r="F24074" s="294"/>
    </row>
    <row r="24075">
      <c r="A24075" s="294"/>
      <c r="B24075" s="294"/>
      <c r="C24075" s="294"/>
      <c r="D24075" s="294"/>
      <c r="E24075" s="294"/>
      <c r="F24075" s="294"/>
    </row>
    <row r="24076">
      <c r="A24076" s="294" t="s">
        <v>21407</v>
      </c>
      <c r="B24076" s="294"/>
      <c r="C24076" s="294"/>
      <c r="D24076" s="294"/>
      <c r="E24076" s="294"/>
      <c r="F24076" s="294"/>
    </row>
    <row r="24077">
      <c r="A24077" s="294"/>
      <c r="B24077" s="294"/>
      <c r="C24077" s="294"/>
      <c r="D24077" s="294"/>
      <c r="E24077" s="294"/>
      <c r="F24077" s="294"/>
    </row>
    <row r="24078">
      <c r="A24078" s="294" t="s">
        <v>36348</v>
      </c>
      <c r="B24078" s="294"/>
      <c r="C24078" s="294"/>
      <c r="D24078" s="294"/>
      <c r="E24078" s="294"/>
      <c r="F24078" s="294"/>
    </row>
    <row r="24079">
      <c r="A24079" s="294" t="s">
        <v>36349</v>
      </c>
      <c r="B24079" s="294"/>
      <c r="C24079" s="294"/>
      <c r="D24079" s="294"/>
      <c r="E24079" s="294"/>
      <c r="F24079" s="294"/>
    </row>
    <row r="24080">
      <c r="A24080" s="294" t="s">
        <v>36350</v>
      </c>
      <c r="B24080" s="294"/>
      <c r="C24080" s="294"/>
      <c r="D24080" s="294"/>
      <c r="E24080" s="294"/>
      <c r="F24080" s="294"/>
    </row>
    <row r="24081">
      <c r="A24081" s="294" t="s">
        <v>36351</v>
      </c>
      <c r="B24081" s="294"/>
      <c r="C24081" s="294"/>
      <c r="D24081" s="294"/>
      <c r="E24081" s="294"/>
      <c r="F24081" s="294"/>
    </row>
    <row r="24082">
      <c r="A24082" s="294" t="s">
        <v>21656</v>
      </c>
      <c r="B24082" s="294"/>
      <c r="C24082" s="294"/>
      <c r="D24082" s="294"/>
      <c r="E24082" s="294"/>
      <c r="F24082" s="294"/>
    </row>
    <row r="24083">
      <c r="A24083" s="294" t="s">
        <v>36352</v>
      </c>
      <c r="B24083" s="294"/>
      <c r="C24083" s="294"/>
      <c r="D24083" s="294"/>
      <c r="E24083" s="294"/>
      <c r="F24083" s="294"/>
    </row>
    <row r="24084">
      <c r="A24084" s="294" t="s">
        <v>36353</v>
      </c>
      <c r="B24084" s="294"/>
      <c r="C24084" s="294"/>
      <c r="D24084" s="294"/>
      <c r="E24084" s="294"/>
      <c r="F24084" s="294"/>
    </row>
    <row r="24085">
      <c r="A24085" s="294" t="s">
        <v>36354</v>
      </c>
      <c r="B24085" s="294"/>
      <c r="C24085" s="294"/>
      <c r="D24085" s="294"/>
      <c r="E24085" s="294"/>
      <c r="F24085" s="294"/>
    </row>
    <row r="24086">
      <c r="A24086" s="294"/>
      <c r="B24086" s="294"/>
      <c r="C24086" s="294"/>
      <c r="D24086" s="294"/>
      <c r="E24086" s="294"/>
      <c r="F24086" s="294"/>
    </row>
    <row r="24087">
      <c r="A24087" s="294" t="s">
        <v>21304</v>
      </c>
      <c r="B24087" s="294"/>
      <c r="C24087" s="294"/>
      <c r="D24087" s="294"/>
      <c r="E24087" s="294"/>
      <c r="F24087" s="294"/>
    </row>
    <row r="24088">
      <c r="A24088" s="294"/>
      <c r="B24088" s="294"/>
      <c r="C24088" s="294"/>
      <c r="D24088" s="294"/>
      <c r="E24088" s="294"/>
      <c r="F24088" s="294"/>
    </row>
    <row r="24089">
      <c r="A24089" s="294" t="s">
        <v>36355</v>
      </c>
      <c r="B24089" s="294"/>
      <c r="C24089" s="294"/>
      <c r="D24089" s="294"/>
      <c r="E24089" s="294"/>
      <c r="F24089" s="294"/>
    </row>
    <row r="24090">
      <c r="A24090" s="294" t="s">
        <v>36356</v>
      </c>
      <c r="B24090" s="294"/>
      <c r="C24090" s="294"/>
      <c r="D24090" s="294"/>
      <c r="E24090" s="294"/>
      <c r="F24090" s="294"/>
    </row>
    <row r="24091">
      <c r="A24091" s="294" t="s">
        <v>36357</v>
      </c>
      <c r="B24091" s="294"/>
      <c r="C24091" s="294"/>
      <c r="D24091" s="294"/>
      <c r="E24091" s="294"/>
      <c r="F24091" s="294"/>
    </row>
    <row r="24092">
      <c r="A24092" s="294" t="s">
        <v>36358</v>
      </c>
      <c r="B24092" s="294"/>
      <c r="C24092" s="294"/>
      <c r="D24092" s="294"/>
      <c r="E24092" s="294"/>
      <c r="F24092" s="294"/>
    </row>
    <row r="24093">
      <c r="A24093" s="294" t="s">
        <v>36359</v>
      </c>
      <c r="B24093" s="294"/>
      <c r="C24093" s="294"/>
      <c r="D24093" s="294"/>
      <c r="E24093" s="294"/>
      <c r="F24093" s="294"/>
    </row>
    <row r="24094">
      <c r="A24094" s="294" t="s">
        <v>36360</v>
      </c>
      <c r="B24094" s="294"/>
      <c r="C24094" s="294"/>
      <c r="D24094" s="294"/>
      <c r="E24094" s="294"/>
      <c r="F24094" s="294"/>
    </row>
    <row r="24095">
      <c r="A24095" s="294"/>
      <c r="B24095" s="294"/>
      <c r="C24095" s="294"/>
      <c r="D24095" s="294"/>
      <c r="E24095" s="294"/>
      <c r="F24095" s="294"/>
    </row>
    <row r="24096">
      <c r="A24096" s="294" t="s">
        <v>28124</v>
      </c>
      <c r="B24096" s="294"/>
      <c r="C24096" s="294"/>
      <c r="D24096" s="294"/>
      <c r="E24096" s="294"/>
      <c r="F24096" s="294"/>
    </row>
    <row r="24097">
      <c r="A24097" s="294" t="s">
        <v>36326</v>
      </c>
      <c r="B24097" s="294"/>
      <c r="C24097" s="294"/>
      <c r="D24097" s="294"/>
      <c r="E24097" s="294"/>
      <c r="F24097" s="294"/>
    </row>
    <row r="24098">
      <c r="A24098" s="294" t="s">
        <v>36327</v>
      </c>
      <c r="B24098" s="294"/>
      <c r="C24098" s="294"/>
      <c r="D24098" s="294"/>
      <c r="E24098" s="294"/>
      <c r="F24098" s="294"/>
    </row>
    <row r="24099">
      <c r="A24099" s="294" t="s">
        <v>36361</v>
      </c>
      <c r="B24099" s="294"/>
      <c r="C24099" s="294"/>
      <c r="D24099" s="294"/>
      <c r="E24099" s="294"/>
      <c r="F24099" s="294"/>
    </row>
    <row r="24100">
      <c r="A24100" s="294"/>
      <c r="B24100" s="294"/>
      <c r="C24100" s="294"/>
      <c r="D24100" s="294"/>
      <c r="E24100" s="294"/>
      <c r="F24100" s="294"/>
    </row>
    <row r="24101">
      <c r="A24101" s="294" t="s">
        <v>21315</v>
      </c>
      <c r="B24101" s="294"/>
      <c r="C24101" s="294"/>
      <c r="D24101" s="294"/>
      <c r="E24101" s="294"/>
      <c r="F24101" s="294"/>
    </row>
    <row r="24102">
      <c r="A24102" s="294"/>
      <c r="B24102" s="294"/>
      <c r="C24102" s="294"/>
      <c r="D24102" s="294"/>
      <c r="E24102" s="294"/>
      <c r="F24102" s="294"/>
    </row>
    <row r="24103">
      <c r="A24103" s="294" t="s">
        <v>36362</v>
      </c>
      <c r="B24103" s="294"/>
      <c r="C24103" s="294"/>
      <c r="D24103" s="294"/>
      <c r="E24103" s="294"/>
      <c r="F24103" s="294"/>
    </row>
    <row r="24104">
      <c r="A24104" s="294" t="s">
        <v>36363</v>
      </c>
      <c r="B24104" s="294"/>
      <c r="C24104" s="294"/>
      <c r="D24104" s="294"/>
      <c r="E24104" s="294"/>
      <c r="F24104" s="294"/>
    </row>
    <row r="24105">
      <c r="A24105" s="294" t="s">
        <v>36364</v>
      </c>
      <c r="B24105" s="294"/>
      <c r="C24105" s="294"/>
      <c r="D24105" s="294"/>
      <c r="E24105" s="294"/>
      <c r="F24105" s="294"/>
    </row>
    <row r="24106">
      <c r="A24106" s="294" t="s">
        <v>36365</v>
      </c>
      <c r="B24106" s="294"/>
      <c r="C24106" s="294"/>
      <c r="D24106" s="294"/>
      <c r="E24106" s="294"/>
      <c r="F24106" s="294"/>
    </row>
    <row r="24107">
      <c r="A24107" s="294" t="s">
        <v>36366</v>
      </c>
      <c r="B24107" s="294"/>
      <c r="C24107" s="294"/>
      <c r="D24107" s="294"/>
      <c r="E24107" s="294"/>
      <c r="F24107" s="294"/>
    </row>
    <row r="24108">
      <c r="A24108" s="294" t="s">
        <v>36367</v>
      </c>
      <c r="B24108" s="294"/>
      <c r="C24108" s="294"/>
      <c r="D24108" s="294"/>
      <c r="E24108" s="294"/>
      <c r="F24108" s="294"/>
    </row>
    <row r="24109">
      <c r="A24109" s="294" t="s">
        <v>36368</v>
      </c>
      <c r="B24109" s="294"/>
      <c r="C24109" s="294"/>
      <c r="D24109" s="294"/>
      <c r="E24109" s="294"/>
      <c r="F24109" s="294"/>
    </row>
    <row r="24110">
      <c r="A24110" s="294" t="s">
        <v>36369</v>
      </c>
      <c r="B24110" s="294"/>
      <c r="C24110" s="294"/>
      <c r="D24110" s="294"/>
      <c r="E24110" s="294"/>
      <c r="F24110" s="294"/>
    </row>
    <row r="24111">
      <c r="A24111" s="294"/>
      <c r="B24111" s="294"/>
      <c r="C24111" s="294"/>
      <c r="D24111" s="294"/>
      <c r="E24111" s="294"/>
      <c r="F24111" s="294"/>
    </row>
    <row r="24112">
      <c r="A24112" s="294" t="s">
        <v>21326</v>
      </c>
      <c r="B24112" s="294"/>
      <c r="C24112" s="294"/>
      <c r="D24112" s="294"/>
      <c r="E24112" s="294"/>
      <c r="F24112" s="294"/>
    </row>
    <row r="24113">
      <c r="A24113" s="294"/>
      <c r="B24113" s="294"/>
      <c r="C24113" s="294"/>
      <c r="D24113" s="294"/>
      <c r="E24113" s="294"/>
      <c r="F24113" s="294"/>
    </row>
    <row r="24114">
      <c r="A24114" s="294" t="s">
        <v>36370</v>
      </c>
      <c r="B24114" s="294"/>
      <c r="C24114" s="294"/>
      <c r="D24114" s="294"/>
      <c r="E24114" s="294"/>
      <c r="F24114" s="294"/>
    </row>
    <row r="24115">
      <c r="A24115" s="294" t="s">
        <v>36371</v>
      </c>
      <c r="B24115" s="294"/>
      <c r="C24115" s="294"/>
      <c r="D24115" s="294"/>
      <c r="E24115" s="294"/>
      <c r="F24115" s="294"/>
    </row>
    <row r="24116">
      <c r="A24116" s="294" t="s">
        <v>36372</v>
      </c>
      <c r="B24116" s="294"/>
      <c r="C24116" s="294"/>
      <c r="D24116" s="294"/>
      <c r="E24116" s="294"/>
      <c r="F24116" s="294"/>
    </row>
    <row r="24117">
      <c r="A24117" s="294" t="s">
        <v>36373</v>
      </c>
      <c r="B24117" s="294"/>
      <c r="C24117" s="294"/>
      <c r="D24117" s="294"/>
      <c r="E24117" s="294"/>
      <c r="F24117" s="294"/>
    </row>
    <row r="24118">
      <c r="A24118" s="294" t="s">
        <v>36374</v>
      </c>
      <c r="B24118" s="294"/>
      <c r="C24118" s="294"/>
      <c r="D24118" s="294"/>
      <c r="E24118" s="294"/>
      <c r="F24118" s="294"/>
    </row>
    <row r="24119">
      <c r="A24119" s="294" t="s">
        <v>36375</v>
      </c>
      <c r="B24119" s="294"/>
      <c r="C24119" s="294"/>
      <c r="D24119" s="294"/>
      <c r="E24119" s="294"/>
      <c r="F24119" s="294"/>
    </row>
    <row r="24120">
      <c r="A24120" s="294" t="s">
        <v>36376</v>
      </c>
      <c r="B24120" s="294"/>
      <c r="C24120" s="294"/>
      <c r="D24120" s="294"/>
      <c r="E24120" s="294"/>
      <c r="F24120" s="294"/>
    </row>
    <row r="24121">
      <c r="A24121" s="294" t="s">
        <v>36377</v>
      </c>
      <c r="B24121" s="294"/>
      <c r="C24121" s="294"/>
      <c r="D24121" s="294"/>
      <c r="E24121" s="294"/>
      <c r="F24121" s="294"/>
    </row>
    <row r="24122">
      <c r="A24122" s="294" t="s">
        <v>36378</v>
      </c>
      <c r="B24122" s="294"/>
      <c r="C24122" s="294"/>
      <c r="D24122" s="294"/>
      <c r="E24122" s="294"/>
      <c r="F24122" s="294"/>
    </row>
    <row r="24123">
      <c r="A24123" s="294" t="s">
        <v>36379</v>
      </c>
      <c r="B24123" s="294"/>
      <c r="C24123" s="294"/>
      <c r="D24123" s="294"/>
      <c r="E24123" s="294"/>
      <c r="F24123" s="294"/>
    </row>
    <row r="24124">
      <c r="A24124" s="294" t="s">
        <v>36380</v>
      </c>
      <c r="B24124" s="294"/>
      <c r="C24124" s="294"/>
      <c r="D24124" s="294"/>
      <c r="E24124" s="294"/>
      <c r="F24124" s="294"/>
    </row>
    <row r="24125">
      <c r="A24125" s="294"/>
      <c r="B24125" s="294"/>
      <c r="C24125" s="294"/>
      <c r="D24125" s="294"/>
      <c r="E24125" s="294"/>
      <c r="F24125" s="294"/>
    </row>
    <row r="24126">
      <c r="A24126" s="294" t="s">
        <v>21335</v>
      </c>
      <c r="B24126" s="294"/>
      <c r="C24126" s="294"/>
      <c r="D24126" s="294"/>
      <c r="E24126" s="294"/>
      <c r="F24126" s="294"/>
    </row>
    <row r="24127">
      <c r="A24127" s="294"/>
      <c r="B24127" s="294"/>
      <c r="C24127" s="294"/>
      <c r="D24127" s="294"/>
      <c r="E24127" s="294"/>
      <c r="F24127" s="294"/>
    </row>
    <row r="24128">
      <c r="A24128" s="294" t="s">
        <v>36381</v>
      </c>
      <c r="B24128" s="294"/>
      <c r="C24128" s="294"/>
      <c r="D24128" s="294"/>
      <c r="E24128" s="294"/>
      <c r="F24128" s="294"/>
    </row>
    <row r="24129">
      <c r="A24129" s="294" t="s">
        <v>36382</v>
      </c>
      <c r="B24129" s="294"/>
      <c r="C24129" s="294"/>
      <c r="D24129" s="294"/>
      <c r="E24129" s="294"/>
      <c r="F24129" s="294"/>
    </row>
    <row r="24130">
      <c r="A24130" s="294" t="s">
        <v>36383</v>
      </c>
      <c r="B24130" s="294"/>
      <c r="C24130" s="294"/>
      <c r="D24130" s="294"/>
      <c r="E24130" s="294"/>
      <c r="F24130" s="294"/>
    </row>
    <row r="24131">
      <c r="A24131" s="294" t="s">
        <v>36384</v>
      </c>
      <c r="B24131" s="294"/>
      <c r="C24131" s="294"/>
      <c r="D24131" s="294"/>
      <c r="E24131" s="294"/>
      <c r="F24131" s="294"/>
    </row>
    <row r="24132">
      <c r="A24132" s="294" t="s">
        <v>36385</v>
      </c>
      <c r="B24132" s="294"/>
      <c r="C24132" s="294"/>
      <c r="D24132" s="294"/>
      <c r="E24132" s="294"/>
      <c r="F24132" s="294"/>
    </row>
    <row r="24133">
      <c r="A24133" s="294" t="s">
        <v>36386</v>
      </c>
      <c r="B24133" s="294"/>
      <c r="C24133" s="294"/>
      <c r="D24133" s="294"/>
      <c r="E24133" s="294"/>
      <c r="F24133" s="294"/>
    </row>
    <row r="24134">
      <c r="A24134" s="294"/>
      <c r="B24134" s="294"/>
      <c r="C24134" s="294"/>
      <c r="D24134" s="294"/>
      <c r="E24134" s="294"/>
      <c r="F24134" s="294"/>
    </row>
    <row r="24135">
      <c r="A24135" s="294" t="s">
        <v>23321</v>
      </c>
      <c r="B24135" s="294"/>
      <c r="C24135" s="294"/>
      <c r="D24135" s="294"/>
      <c r="E24135" s="294"/>
      <c r="F24135" s="294"/>
    </row>
    <row r="24136">
      <c r="A24136" s="294" t="s">
        <v>36387</v>
      </c>
      <c r="B24136" s="294"/>
      <c r="C24136" s="294"/>
      <c r="D24136" s="294"/>
      <c r="E24136" s="294"/>
      <c r="F24136" s="294"/>
    </row>
    <row r="24137">
      <c r="A24137" s="294"/>
      <c r="B24137" s="294"/>
      <c r="C24137" s="294"/>
      <c r="D24137" s="294"/>
      <c r="E24137" s="294"/>
      <c r="F24137" s="294"/>
    </row>
    <row r="24138">
      <c r="A24138" s="294" t="s">
        <v>36388</v>
      </c>
      <c r="B24138" s="294"/>
      <c r="C24138" s="294"/>
      <c r="D24138" s="294"/>
      <c r="E24138" s="294"/>
      <c r="F24138" s="294"/>
    </row>
    <row r="24139">
      <c r="A24139" s="294" t="s">
        <v>36389</v>
      </c>
      <c r="B24139" s="294"/>
      <c r="C24139" s="294"/>
      <c r="D24139" s="294"/>
      <c r="E24139" s="294"/>
      <c r="F24139" s="294"/>
    </row>
    <row r="24140">
      <c r="A24140" s="294" t="s">
        <v>36390</v>
      </c>
      <c r="B24140" s="294"/>
      <c r="C24140" s="294"/>
      <c r="D24140" s="294"/>
      <c r="E24140" s="294"/>
      <c r="F24140" s="294"/>
    </row>
    <row r="24141">
      <c r="A24141" s="294"/>
      <c r="B24141" s="294"/>
      <c r="C24141" s="294"/>
      <c r="D24141" s="294"/>
      <c r="E24141" s="294"/>
      <c r="F24141" s="294"/>
    </row>
    <row r="24142">
      <c r="A24142" s="294" t="s">
        <v>21908</v>
      </c>
      <c r="B24142" s="294"/>
      <c r="C24142" s="294"/>
      <c r="D24142" s="294"/>
      <c r="E24142" s="294"/>
      <c r="F24142" s="294"/>
    </row>
    <row r="24143">
      <c r="A24143" s="294"/>
      <c r="B24143" s="294"/>
      <c r="C24143" s="294"/>
      <c r="D24143" s="294"/>
      <c r="E24143" s="294"/>
      <c r="F24143" s="294"/>
    </row>
    <row r="24144">
      <c r="A24144" s="294" t="s">
        <v>22304</v>
      </c>
      <c r="B24144" s="294"/>
      <c r="C24144" s="294"/>
      <c r="D24144" s="294"/>
      <c r="E24144" s="294"/>
      <c r="F24144" s="294"/>
    </row>
    <row r="24145">
      <c r="A24145" s="294" t="s">
        <v>35289</v>
      </c>
      <c r="B24145" s="294"/>
      <c r="C24145" s="294"/>
      <c r="D24145" s="294"/>
      <c r="E24145" s="294"/>
      <c r="F24145" s="294"/>
    </row>
    <row r="24146">
      <c r="A24146" s="294" t="s">
        <v>36391</v>
      </c>
      <c r="B24146" s="294"/>
      <c r="C24146" s="294"/>
      <c r="D24146" s="294"/>
      <c r="E24146" s="294"/>
      <c r="F24146" s="294"/>
    </row>
    <row r="24147">
      <c r="A24147" s="294" t="s">
        <v>31330</v>
      </c>
      <c r="B24147" s="294"/>
      <c r="C24147" s="294"/>
      <c r="D24147" s="294"/>
      <c r="E24147" s="294"/>
      <c r="F24147" s="294"/>
    </row>
    <row r="24148">
      <c r="A24148" s="294" t="s">
        <v>36392</v>
      </c>
      <c r="B24148" s="294"/>
      <c r="C24148" s="294"/>
      <c r="D24148" s="294"/>
      <c r="E24148" s="294"/>
      <c r="F24148" s="294"/>
    </row>
    <row r="24149">
      <c r="A24149" s="294"/>
      <c r="B24149" s="294"/>
      <c r="C24149" s="294"/>
      <c r="D24149" s="294"/>
      <c r="E24149" s="294"/>
      <c r="F24149" s="294"/>
    </row>
    <row r="24150">
      <c r="A24150" s="294" t="s">
        <v>21462</v>
      </c>
      <c r="B24150" s="294"/>
      <c r="C24150" s="294"/>
      <c r="D24150" s="294"/>
      <c r="E24150" s="294"/>
      <c r="F24150" s="294"/>
    </row>
    <row r="24151">
      <c r="A24151" s="294"/>
      <c r="B24151" s="294"/>
      <c r="C24151" s="294"/>
      <c r="D24151" s="294"/>
      <c r="E24151" s="294"/>
      <c r="F24151" s="294"/>
    </row>
    <row r="24152">
      <c r="A24152" s="294" t="s">
        <v>36393</v>
      </c>
      <c r="B24152" s="294"/>
      <c r="C24152" s="294"/>
      <c r="D24152" s="294"/>
      <c r="E24152" s="294"/>
      <c r="F24152" s="294"/>
    </row>
    <row r="24153">
      <c r="A24153" s="294" t="s">
        <v>36394</v>
      </c>
      <c r="B24153" s="294"/>
      <c r="C24153" s="294"/>
      <c r="D24153" s="294"/>
      <c r="E24153" s="294"/>
      <c r="F24153" s="294"/>
    </row>
    <row r="24154">
      <c r="A24154" s="294" t="s">
        <v>36395</v>
      </c>
      <c r="B24154" s="294"/>
      <c r="C24154" s="294"/>
      <c r="D24154" s="294"/>
      <c r="E24154" s="294"/>
      <c r="F24154" s="294"/>
    </row>
    <row r="24155">
      <c r="A24155" s="294" t="s">
        <v>36396</v>
      </c>
      <c r="B24155" s="294"/>
      <c r="C24155" s="294"/>
      <c r="D24155" s="294"/>
      <c r="E24155" s="294"/>
      <c r="F24155" s="294"/>
    </row>
    <row r="24156">
      <c r="A24156" s="294"/>
      <c r="B24156" s="294"/>
      <c r="C24156" s="294"/>
      <c r="D24156" s="294"/>
      <c r="E24156" s="294"/>
      <c r="F24156" s="294"/>
    </row>
    <row r="24157">
      <c r="A24157" s="294" t="s">
        <v>28124</v>
      </c>
      <c r="B24157" s="294"/>
      <c r="C24157" s="294"/>
      <c r="D24157" s="294"/>
      <c r="E24157" s="294"/>
      <c r="F24157" s="294"/>
    </row>
    <row r="24158">
      <c r="A24158" s="294" t="s">
        <v>36397</v>
      </c>
      <c r="B24158" s="294"/>
      <c r="C24158" s="294"/>
      <c r="D24158" s="294"/>
      <c r="E24158" s="294"/>
      <c r="F24158" s="294"/>
    </row>
    <row r="24159">
      <c r="A24159" s="294" t="s">
        <v>21618</v>
      </c>
      <c r="B24159" s="294"/>
      <c r="C24159" s="294"/>
      <c r="D24159" s="294"/>
      <c r="E24159" s="294"/>
      <c r="F24159" s="294"/>
    </row>
    <row r="24160">
      <c r="A24160" s="294" t="s">
        <v>36398</v>
      </c>
      <c r="B24160" s="294"/>
      <c r="C24160" s="294"/>
      <c r="D24160" s="294"/>
      <c r="E24160" s="294"/>
      <c r="F24160" s="294"/>
    </row>
    <row r="24161">
      <c r="A24161" s="294"/>
      <c r="B24161" s="294"/>
      <c r="C24161" s="294"/>
      <c r="D24161" s="294"/>
      <c r="E24161" s="294"/>
      <c r="F24161" s="294"/>
    </row>
    <row r="24162">
      <c r="A24162" s="294" t="s">
        <v>22512</v>
      </c>
      <c r="B24162" s="294"/>
      <c r="C24162" s="294"/>
      <c r="D24162" s="294"/>
      <c r="E24162" s="294"/>
      <c r="F24162" s="294"/>
    </row>
    <row r="24163">
      <c r="A24163" s="294" t="s">
        <v>36399</v>
      </c>
      <c r="B24163" s="294"/>
      <c r="C24163" s="294"/>
      <c r="D24163" s="294"/>
      <c r="E24163" s="294"/>
      <c r="F24163" s="294"/>
    </row>
    <row r="24164">
      <c r="A24164" s="294"/>
      <c r="B24164" s="294"/>
      <c r="C24164" s="294"/>
      <c r="D24164" s="294"/>
      <c r="E24164" s="294"/>
      <c r="F24164" s="294"/>
    </row>
    <row r="24165">
      <c r="A24165" s="294" t="s">
        <v>36400</v>
      </c>
      <c r="B24165" s="294"/>
      <c r="C24165" s="294"/>
      <c r="D24165" s="294"/>
      <c r="E24165" s="294"/>
      <c r="F24165" s="294"/>
    </row>
    <row r="24166">
      <c r="A24166" s="294" t="s">
        <v>29960</v>
      </c>
      <c r="B24166" s="294"/>
      <c r="C24166" s="294"/>
      <c r="D24166" s="294"/>
      <c r="E24166" s="294"/>
      <c r="F24166" s="294"/>
    </row>
    <row r="24167">
      <c r="A24167" s="294" t="s">
        <v>28645</v>
      </c>
      <c r="B24167" s="294"/>
      <c r="C24167" s="294"/>
      <c r="D24167" s="294"/>
      <c r="E24167" s="294"/>
      <c r="F24167" s="294"/>
    </row>
    <row r="24168">
      <c r="A24168" s="294" t="s">
        <v>36401</v>
      </c>
      <c r="B24168" s="294"/>
      <c r="C24168" s="294"/>
      <c r="D24168" s="294"/>
      <c r="E24168" s="294"/>
      <c r="F24168" s="294"/>
    </row>
    <row r="24169">
      <c r="A24169" s="294" t="s">
        <v>36402</v>
      </c>
      <c r="B24169" s="294"/>
      <c r="C24169" s="294"/>
      <c r="D24169" s="294"/>
      <c r="E24169" s="294"/>
      <c r="F24169" s="294"/>
    </row>
    <row r="24170">
      <c r="A24170" s="294" t="s">
        <v>36403</v>
      </c>
      <c r="B24170" s="294"/>
      <c r="C24170" s="294"/>
      <c r="D24170" s="294"/>
      <c r="E24170" s="294"/>
      <c r="F24170" s="294"/>
    </row>
    <row r="24171">
      <c r="A24171" s="294" t="s">
        <v>36404</v>
      </c>
      <c r="B24171" s="294"/>
      <c r="C24171" s="294"/>
      <c r="D24171" s="294"/>
      <c r="E24171" s="294"/>
      <c r="F24171" s="294"/>
    </row>
    <row r="24172">
      <c r="A24172" s="294"/>
      <c r="B24172" s="294"/>
      <c r="C24172" s="294"/>
      <c r="D24172" s="294"/>
      <c r="E24172" s="294"/>
      <c r="F24172" s="294"/>
    </row>
    <row r="24173">
      <c r="A24173" s="294" t="s">
        <v>23148</v>
      </c>
      <c r="B24173" s="294"/>
      <c r="C24173" s="294"/>
      <c r="D24173" s="294"/>
      <c r="E24173" s="294"/>
      <c r="F24173" s="294"/>
    </row>
    <row r="24174">
      <c r="A24174" s="294" t="s">
        <v>36405</v>
      </c>
      <c r="B24174" s="294"/>
      <c r="C24174" s="294"/>
      <c r="D24174" s="294"/>
      <c r="E24174" s="294"/>
      <c r="F24174" s="294"/>
    </row>
    <row r="24175">
      <c r="A24175" s="294"/>
      <c r="B24175" s="294"/>
      <c r="C24175" s="294"/>
      <c r="D24175" s="294"/>
      <c r="E24175" s="294"/>
      <c r="F24175" s="294"/>
    </row>
    <row r="24176">
      <c r="A24176" s="294" t="s">
        <v>36406</v>
      </c>
      <c r="B24176" s="294"/>
      <c r="C24176" s="294"/>
      <c r="D24176" s="294"/>
      <c r="E24176" s="294"/>
      <c r="F24176" s="294"/>
    </row>
    <row r="24177">
      <c r="A24177" s="294" t="s">
        <v>36407</v>
      </c>
      <c r="B24177" s="294"/>
      <c r="C24177" s="294"/>
      <c r="D24177" s="294"/>
      <c r="E24177" s="294"/>
      <c r="F24177" s="294"/>
    </row>
    <row r="24178">
      <c r="A24178" s="294" t="s">
        <v>36408</v>
      </c>
      <c r="B24178" s="294"/>
      <c r="C24178" s="294"/>
      <c r="D24178" s="294"/>
      <c r="E24178" s="294"/>
      <c r="F24178" s="294"/>
    </row>
    <row r="24179">
      <c r="A24179" s="294" t="s">
        <v>36409</v>
      </c>
      <c r="B24179" s="294"/>
      <c r="C24179" s="294"/>
      <c r="D24179" s="294"/>
      <c r="E24179" s="294"/>
      <c r="F24179" s="294"/>
    </row>
    <row r="24180">
      <c r="A24180" s="294" t="s">
        <v>36410</v>
      </c>
      <c r="B24180" s="294"/>
      <c r="C24180" s="294"/>
      <c r="D24180" s="294"/>
      <c r="E24180" s="294"/>
      <c r="F24180" s="294"/>
    </row>
    <row r="24181">
      <c r="A24181" s="294"/>
      <c r="B24181" s="294"/>
      <c r="C24181" s="294"/>
      <c r="D24181" s="294"/>
      <c r="E24181" s="294"/>
      <c r="F24181" s="294"/>
    </row>
    <row r="24182">
      <c r="A24182" s="294" t="s">
        <v>21945</v>
      </c>
      <c r="B24182" s="294"/>
      <c r="C24182" s="294"/>
      <c r="D24182" s="294"/>
      <c r="E24182" s="294"/>
      <c r="F24182" s="294"/>
    </row>
    <row r="24183">
      <c r="A24183" s="294" t="s">
        <v>36411</v>
      </c>
      <c r="B24183" s="294"/>
      <c r="C24183" s="294"/>
      <c r="D24183" s="294"/>
      <c r="E24183" s="294"/>
      <c r="F24183" s="294"/>
    </row>
    <row r="24184">
      <c r="A24184" s="294"/>
      <c r="B24184" s="294"/>
      <c r="C24184" s="294"/>
      <c r="D24184" s="294"/>
      <c r="E24184" s="294"/>
      <c r="F24184" s="294"/>
    </row>
    <row r="24185">
      <c r="A24185" s="294" t="s">
        <v>36412</v>
      </c>
      <c r="B24185" s="294"/>
      <c r="C24185" s="294"/>
      <c r="D24185" s="294"/>
      <c r="E24185" s="294"/>
      <c r="F24185" s="294"/>
    </row>
    <row r="24186">
      <c r="A24186" s="294" t="s">
        <v>36413</v>
      </c>
      <c r="B24186" s="294"/>
      <c r="C24186" s="294"/>
      <c r="D24186" s="294"/>
      <c r="E24186" s="294"/>
      <c r="F24186" s="294"/>
    </row>
    <row r="24187">
      <c r="A24187" s="294" t="s">
        <v>36414</v>
      </c>
      <c r="B24187" s="294"/>
      <c r="C24187" s="294"/>
      <c r="D24187" s="294"/>
      <c r="E24187" s="294"/>
      <c r="F24187" s="294"/>
    </row>
    <row r="24188">
      <c r="A24188" s="294" t="s">
        <v>36415</v>
      </c>
      <c r="B24188" s="294"/>
      <c r="C24188" s="294"/>
      <c r="D24188" s="294"/>
      <c r="E24188" s="294"/>
      <c r="F24188" s="294"/>
    </row>
    <row r="24189">
      <c r="A24189" s="294" t="s">
        <v>36416</v>
      </c>
      <c r="B24189" s="294"/>
      <c r="C24189" s="294"/>
      <c r="D24189" s="294"/>
      <c r="E24189" s="294"/>
      <c r="F24189" s="294"/>
    </row>
    <row r="24190">
      <c r="A24190" s="294" t="s">
        <v>36417</v>
      </c>
      <c r="B24190" s="294"/>
      <c r="C24190" s="294"/>
      <c r="D24190" s="294"/>
      <c r="E24190" s="294"/>
      <c r="F24190" s="294"/>
    </row>
    <row r="24191">
      <c r="A24191" s="294"/>
      <c r="B24191" s="294"/>
      <c r="C24191" s="294"/>
      <c r="D24191" s="294"/>
      <c r="E24191" s="294"/>
      <c r="F24191" s="294"/>
    </row>
    <row r="24192">
      <c r="A24192" s="294"/>
      <c r="B24192" s="294"/>
      <c r="C24192" s="294"/>
      <c r="D24192" s="294"/>
      <c r="E24192" s="294"/>
      <c r="F24192" s="294"/>
    </row>
    <row r="24193">
      <c r="A24193" s="294"/>
      <c r="B24193" s="294"/>
      <c r="C24193" s="294"/>
      <c r="D24193" s="294"/>
      <c r="E24193" s="294"/>
      <c r="F24193" s="294"/>
    </row>
    <row r="24194">
      <c r="A24194" s="294" t="s">
        <v>21292</v>
      </c>
      <c r="B24194" s="294"/>
      <c r="C24194" s="294"/>
      <c r="D24194" s="294"/>
      <c r="E24194" s="294"/>
      <c r="F24194" s="294"/>
    </row>
    <row r="24195">
      <c r="A24195" s="294"/>
      <c r="B24195" s="294"/>
      <c r="C24195" s="294"/>
      <c r="D24195" s="294"/>
      <c r="E24195" s="294"/>
      <c r="F24195" s="294"/>
    </row>
    <row r="24196">
      <c r="A24196" s="294" t="s">
        <v>36418</v>
      </c>
      <c r="B24196" s="294"/>
      <c r="C24196" s="294"/>
      <c r="D24196" s="294"/>
      <c r="E24196" s="294"/>
      <c r="F24196" s="294"/>
    </row>
    <row r="24197">
      <c r="A24197" s="294" t="s">
        <v>36419</v>
      </c>
      <c r="B24197" s="294"/>
      <c r="C24197" s="294"/>
      <c r="D24197" s="294"/>
      <c r="E24197" s="294"/>
      <c r="F24197" s="294"/>
    </row>
    <row r="24198">
      <c r="A24198" s="294" t="s">
        <v>36420</v>
      </c>
      <c r="B24198" s="294"/>
      <c r="C24198" s="294"/>
      <c r="D24198" s="294"/>
      <c r="E24198" s="294"/>
      <c r="F24198" s="294"/>
    </row>
    <row r="24199">
      <c r="A24199" s="294" t="s">
        <v>36421</v>
      </c>
      <c r="B24199" s="294"/>
      <c r="C24199" s="294"/>
      <c r="D24199" s="294"/>
      <c r="E24199" s="294"/>
      <c r="F24199" s="294"/>
    </row>
    <row r="24200">
      <c r="A24200" s="294" t="s">
        <v>36422</v>
      </c>
      <c r="B24200" s="294"/>
      <c r="C24200" s="294"/>
      <c r="D24200" s="294"/>
      <c r="E24200" s="294"/>
      <c r="F24200" s="294"/>
    </row>
    <row r="24201">
      <c r="A24201" s="294" t="s">
        <v>36423</v>
      </c>
      <c r="B24201" s="294"/>
      <c r="C24201" s="294"/>
      <c r="D24201" s="294"/>
      <c r="E24201" s="294"/>
      <c r="F24201" s="294"/>
    </row>
    <row r="24202">
      <c r="A24202" s="294" t="s">
        <v>36424</v>
      </c>
      <c r="B24202" s="294"/>
      <c r="C24202" s="294"/>
      <c r="D24202" s="294"/>
      <c r="E24202" s="294"/>
      <c r="F24202" s="294"/>
    </row>
    <row r="24203">
      <c r="A24203" s="294" t="s">
        <v>36425</v>
      </c>
      <c r="B24203" s="294"/>
      <c r="C24203" s="294"/>
      <c r="D24203" s="294"/>
      <c r="E24203" s="294"/>
      <c r="F24203" s="294"/>
    </row>
    <row r="24204">
      <c r="A24204" s="294"/>
      <c r="B24204" s="294"/>
      <c r="C24204" s="294"/>
      <c r="D24204" s="294"/>
      <c r="E24204" s="294"/>
      <c r="F24204" s="294"/>
    </row>
    <row r="24205">
      <c r="A24205" s="294" t="s">
        <v>21760</v>
      </c>
      <c r="B24205" s="294"/>
      <c r="C24205" s="294"/>
      <c r="D24205" s="294"/>
      <c r="E24205" s="294"/>
      <c r="F24205" s="294"/>
    </row>
    <row r="24206">
      <c r="A24206" s="294"/>
      <c r="B24206" s="294"/>
      <c r="C24206" s="294"/>
      <c r="D24206" s="294"/>
      <c r="E24206" s="294"/>
      <c r="F24206" s="294"/>
    </row>
    <row r="24207">
      <c r="A24207" s="294" t="s">
        <v>36426</v>
      </c>
      <c r="B24207" s="294"/>
      <c r="C24207" s="294"/>
      <c r="D24207" s="294"/>
      <c r="E24207" s="294"/>
      <c r="F24207" s="294"/>
    </row>
    <row r="24208">
      <c r="A24208" s="294" t="s">
        <v>36427</v>
      </c>
      <c r="B24208" s="294"/>
      <c r="C24208" s="294"/>
      <c r="D24208" s="294"/>
      <c r="E24208" s="294"/>
      <c r="F24208" s="294"/>
    </row>
    <row r="24209">
      <c r="A24209" s="294" t="s">
        <v>36428</v>
      </c>
      <c r="B24209" s="294"/>
      <c r="C24209" s="294"/>
      <c r="D24209" s="294"/>
      <c r="E24209" s="294"/>
      <c r="F24209" s="294"/>
    </row>
    <row r="24210">
      <c r="A24210" s="294" t="s">
        <v>36429</v>
      </c>
      <c r="B24210" s="294"/>
      <c r="C24210" s="294"/>
      <c r="D24210" s="294"/>
      <c r="E24210" s="294"/>
      <c r="F24210" s="294"/>
    </row>
    <row r="24211">
      <c r="A24211" s="294"/>
      <c r="B24211" s="294"/>
      <c r="C24211" s="294"/>
      <c r="D24211" s="294"/>
      <c r="E24211" s="294"/>
      <c r="F24211" s="294"/>
    </row>
    <row r="24212">
      <c r="A24212" s="294" t="s">
        <v>21304</v>
      </c>
      <c r="B24212" s="294"/>
      <c r="C24212" s="294"/>
      <c r="D24212" s="294"/>
      <c r="E24212" s="294"/>
      <c r="F24212" s="294"/>
    </row>
    <row r="24213">
      <c r="A24213" s="294"/>
      <c r="B24213" s="294"/>
      <c r="C24213" s="294"/>
      <c r="D24213" s="294"/>
      <c r="E24213" s="294"/>
      <c r="F24213" s="294"/>
    </row>
    <row r="24214">
      <c r="A24214" s="294" t="s">
        <v>36430</v>
      </c>
      <c r="B24214" s="294"/>
      <c r="C24214" s="294"/>
      <c r="D24214" s="294"/>
      <c r="E24214" s="294"/>
      <c r="F24214" s="294"/>
    </row>
    <row r="24215">
      <c r="A24215" s="294" t="s">
        <v>25402</v>
      </c>
      <c r="B24215" s="294"/>
      <c r="C24215" s="294"/>
      <c r="D24215" s="294"/>
      <c r="E24215" s="294"/>
      <c r="F24215" s="294"/>
    </row>
    <row r="24216">
      <c r="A24216" s="294" t="s">
        <v>36431</v>
      </c>
      <c r="B24216" s="294"/>
      <c r="C24216" s="294"/>
      <c r="D24216" s="294"/>
      <c r="E24216" s="294"/>
      <c r="F24216" s="294"/>
    </row>
    <row r="24217">
      <c r="A24217" s="294" t="s">
        <v>36432</v>
      </c>
      <c r="B24217" s="294"/>
      <c r="C24217" s="294"/>
      <c r="D24217" s="294"/>
      <c r="E24217" s="294"/>
      <c r="F24217" s="294"/>
    </row>
    <row r="24218">
      <c r="A24218" s="294" t="s">
        <v>36433</v>
      </c>
      <c r="B24218" s="294"/>
      <c r="C24218" s="294"/>
      <c r="D24218" s="294"/>
      <c r="E24218" s="294"/>
      <c r="F24218" s="294"/>
    </row>
    <row r="24219">
      <c r="A24219" s="294" t="s">
        <v>36434</v>
      </c>
      <c r="B24219" s="294"/>
      <c r="C24219" s="294"/>
      <c r="D24219" s="294"/>
      <c r="E24219" s="294"/>
      <c r="F24219" s="294"/>
    </row>
    <row r="24220">
      <c r="A24220" s="294" t="s">
        <v>36435</v>
      </c>
      <c r="B24220" s="294"/>
      <c r="C24220" s="294"/>
      <c r="D24220" s="294"/>
      <c r="E24220" s="294"/>
      <c r="F24220" s="294"/>
    </row>
    <row r="24221">
      <c r="A24221" s="294" t="s">
        <v>36436</v>
      </c>
      <c r="B24221" s="294"/>
      <c r="C24221" s="294"/>
      <c r="D24221" s="294"/>
      <c r="E24221" s="294"/>
      <c r="F24221" s="294"/>
    </row>
    <row r="24222">
      <c r="A24222" s="294" t="s">
        <v>23504</v>
      </c>
      <c r="B24222" s="294"/>
      <c r="C24222" s="294"/>
      <c r="D24222" s="294"/>
      <c r="E24222" s="294"/>
      <c r="F24222" s="294"/>
    </row>
    <row r="24223">
      <c r="A24223" s="294" t="s">
        <v>36437</v>
      </c>
      <c r="B24223" s="294"/>
      <c r="C24223" s="294"/>
      <c r="D24223" s="294"/>
      <c r="E24223" s="294"/>
      <c r="F24223" s="294"/>
    </row>
    <row r="24224">
      <c r="A24224" s="294" t="s">
        <v>36438</v>
      </c>
      <c r="B24224" s="294"/>
      <c r="C24224" s="294"/>
      <c r="D24224" s="294"/>
      <c r="E24224" s="294"/>
      <c r="F24224" s="294"/>
    </row>
    <row r="24225">
      <c r="A24225" s="294" t="s">
        <v>36439</v>
      </c>
      <c r="B24225" s="294"/>
      <c r="C24225" s="294"/>
      <c r="D24225" s="294"/>
      <c r="E24225" s="294"/>
      <c r="F24225" s="294"/>
    </row>
    <row r="24226">
      <c r="A24226" s="294" t="s">
        <v>29809</v>
      </c>
      <c r="B24226" s="294"/>
      <c r="C24226" s="294"/>
      <c r="D24226" s="294"/>
      <c r="E24226" s="294"/>
      <c r="F24226" s="294"/>
    </row>
    <row r="24227">
      <c r="A24227" s="294" t="s">
        <v>36440</v>
      </c>
      <c r="B24227" s="294"/>
      <c r="C24227" s="294"/>
      <c r="D24227" s="294"/>
      <c r="E24227" s="294"/>
      <c r="F24227" s="294"/>
    </row>
    <row r="24228">
      <c r="A24228" s="294" t="s">
        <v>36441</v>
      </c>
      <c r="B24228" s="294"/>
      <c r="C24228" s="294"/>
      <c r="D24228" s="294"/>
      <c r="E24228" s="294"/>
      <c r="F24228" s="294"/>
    </row>
    <row r="24229">
      <c r="A24229" s="294"/>
      <c r="B24229" s="294"/>
      <c r="C24229" s="294"/>
      <c r="D24229" s="294"/>
      <c r="E24229" s="294"/>
      <c r="F24229" s="294"/>
    </row>
    <row r="24230">
      <c r="A24230" s="294" t="s">
        <v>28124</v>
      </c>
      <c r="B24230" s="294"/>
      <c r="C24230" s="294"/>
      <c r="D24230" s="294"/>
      <c r="E24230" s="294"/>
      <c r="F24230" s="294"/>
    </row>
    <row r="24231">
      <c r="A24231" s="294" t="s">
        <v>36442</v>
      </c>
      <c r="B24231" s="294"/>
      <c r="C24231" s="294"/>
      <c r="D24231" s="294"/>
      <c r="E24231" s="294"/>
      <c r="F24231" s="294"/>
    </row>
    <row r="24232">
      <c r="A24232" s="294" t="s">
        <v>21672</v>
      </c>
      <c r="B24232" s="294"/>
      <c r="C24232" s="294"/>
      <c r="D24232" s="294"/>
      <c r="E24232" s="294"/>
      <c r="F24232" s="294"/>
    </row>
    <row r="24233">
      <c r="A24233" s="294" t="s">
        <v>36398</v>
      </c>
      <c r="B24233" s="294"/>
      <c r="C24233" s="294"/>
      <c r="D24233" s="294"/>
      <c r="E24233" s="294"/>
      <c r="F24233" s="294"/>
    </row>
    <row r="24234">
      <c r="A24234" s="294"/>
      <c r="B24234" s="294"/>
      <c r="C24234" s="294"/>
      <c r="D24234" s="294"/>
      <c r="E24234" s="294"/>
      <c r="F24234" s="294"/>
    </row>
    <row r="24235">
      <c r="A24235" s="294"/>
      <c r="B24235" s="294"/>
      <c r="C24235" s="294"/>
      <c r="D24235" s="294"/>
      <c r="E24235" s="294"/>
      <c r="F24235" s="294"/>
    </row>
    <row r="24236">
      <c r="A24236" s="294" t="s">
        <v>21315</v>
      </c>
      <c r="B24236" s="294"/>
      <c r="C24236" s="294"/>
      <c r="D24236" s="294"/>
      <c r="E24236" s="294"/>
      <c r="F24236" s="294"/>
    </row>
    <row r="24237">
      <c r="A24237" s="294"/>
      <c r="B24237" s="294"/>
      <c r="C24237" s="294"/>
      <c r="D24237" s="294"/>
      <c r="E24237" s="294"/>
      <c r="F24237" s="294"/>
    </row>
    <row r="24238">
      <c r="A24238" s="294" t="s">
        <v>36443</v>
      </c>
      <c r="B24238" s="294"/>
      <c r="C24238" s="294"/>
      <c r="D24238" s="294"/>
      <c r="E24238" s="294"/>
      <c r="F24238" s="294"/>
    </row>
    <row r="24239">
      <c r="A24239" s="294" t="s">
        <v>36444</v>
      </c>
      <c r="B24239" s="294"/>
      <c r="C24239" s="294"/>
      <c r="D24239" s="294"/>
      <c r="E24239" s="294"/>
      <c r="F24239" s="294"/>
    </row>
    <row r="24240">
      <c r="A24240" s="294" t="s">
        <v>36445</v>
      </c>
      <c r="B24240" s="294"/>
      <c r="C24240" s="294"/>
      <c r="D24240" s="294"/>
      <c r="E24240" s="294"/>
      <c r="F24240" s="294"/>
    </row>
    <row r="24241">
      <c r="A24241" s="294" t="s">
        <v>36446</v>
      </c>
      <c r="B24241" s="294"/>
      <c r="C24241" s="294"/>
      <c r="D24241" s="294"/>
      <c r="E24241" s="294"/>
      <c r="F24241" s="294"/>
    </row>
    <row r="24242">
      <c r="A24242" s="294" t="s">
        <v>36447</v>
      </c>
      <c r="B24242" s="294"/>
      <c r="C24242" s="294"/>
      <c r="D24242" s="294"/>
      <c r="E24242" s="294"/>
      <c r="F24242" s="294"/>
    </row>
    <row r="24243">
      <c r="A24243" s="294" t="s">
        <v>36448</v>
      </c>
      <c r="B24243" s="294"/>
      <c r="C24243" s="294"/>
      <c r="D24243" s="294"/>
      <c r="E24243" s="294"/>
      <c r="F24243" s="294"/>
    </row>
    <row r="24244">
      <c r="A24244" s="294" t="s">
        <v>36449</v>
      </c>
      <c r="B24244" s="294"/>
      <c r="C24244" s="294"/>
      <c r="D24244" s="294"/>
      <c r="E24244" s="294"/>
      <c r="F24244" s="294"/>
    </row>
    <row r="24245">
      <c r="A24245" s="294" t="s">
        <v>36450</v>
      </c>
      <c r="B24245" s="294"/>
      <c r="C24245" s="294"/>
      <c r="D24245" s="294"/>
      <c r="E24245" s="294"/>
      <c r="F24245" s="294"/>
    </row>
    <row r="24246">
      <c r="A24246" s="294" t="s">
        <v>36451</v>
      </c>
      <c r="B24246" s="294"/>
      <c r="C24246" s="294"/>
      <c r="D24246" s="294"/>
      <c r="E24246" s="294"/>
      <c r="F24246" s="294"/>
    </row>
    <row r="24247">
      <c r="A24247" s="294" t="s">
        <v>36452</v>
      </c>
      <c r="B24247" s="294"/>
      <c r="C24247" s="294"/>
      <c r="D24247" s="294"/>
      <c r="E24247" s="294"/>
      <c r="F24247" s="294"/>
    </row>
    <row r="24248">
      <c r="A24248" s="294"/>
      <c r="B24248" s="294"/>
      <c r="C24248" s="294"/>
      <c r="D24248" s="294"/>
      <c r="E24248" s="294"/>
      <c r="F24248" s="294"/>
    </row>
    <row r="24249">
      <c r="A24249" s="294"/>
      <c r="B24249" s="294"/>
      <c r="C24249" s="294"/>
      <c r="D24249" s="294"/>
      <c r="E24249" s="294"/>
      <c r="F24249" s="294"/>
    </row>
    <row r="24250">
      <c r="A24250" s="294" t="s">
        <v>22564</v>
      </c>
      <c r="B24250" s="294"/>
      <c r="C24250" s="294"/>
      <c r="D24250" s="294"/>
      <c r="E24250" s="294"/>
      <c r="F24250" s="294"/>
    </row>
    <row r="24251">
      <c r="A24251" s="294" t="s">
        <v>36453</v>
      </c>
      <c r="B24251" s="294"/>
      <c r="C24251" s="294"/>
      <c r="D24251" s="294"/>
      <c r="E24251" s="294"/>
      <c r="F24251" s="294"/>
    </row>
    <row r="24252">
      <c r="A24252" s="294"/>
      <c r="B24252" s="294"/>
      <c r="C24252" s="294"/>
      <c r="D24252" s="294"/>
      <c r="E24252" s="294"/>
      <c r="F24252" s="294"/>
    </row>
    <row r="24253">
      <c r="A24253" s="294" t="s">
        <v>36454</v>
      </c>
      <c r="B24253" s="294"/>
      <c r="C24253" s="294"/>
      <c r="D24253" s="294"/>
      <c r="E24253" s="294"/>
      <c r="F24253" s="294"/>
    </row>
    <row r="24254">
      <c r="A24254" s="294" t="s">
        <v>36455</v>
      </c>
      <c r="B24254" s="294"/>
      <c r="C24254" s="294"/>
      <c r="D24254" s="294"/>
      <c r="E24254" s="294"/>
      <c r="F24254" s="294"/>
    </row>
    <row r="24255">
      <c r="A24255" s="294" t="s">
        <v>36456</v>
      </c>
      <c r="B24255" s="294"/>
      <c r="C24255" s="294"/>
      <c r="D24255" s="294"/>
      <c r="E24255" s="294"/>
      <c r="F24255" s="294"/>
    </row>
    <row r="24256">
      <c r="A24256" s="294" t="s">
        <v>36457</v>
      </c>
      <c r="B24256" s="294"/>
      <c r="C24256" s="294"/>
      <c r="D24256" s="294"/>
      <c r="E24256" s="294"/>
      <c r="F24256" s="294"/>
    </row>
    <row r="24257">
      <c r="A24257" s="294" t="s">
        <v>36458</v>
      </c>
      <c r="B24257" s="294"/>
      <c r="C24257" s="294"/>
      <c r="D24257" s="294"/>
      <c r="E24257" s="294"/>
      <c r="F24257" s="294"/>
    </row>
    <row r="24258">
      <c r="A24258" s="294" t="s">
        <v>36459</v>
      </c>
      <c r="B24258" s="294"/>
      <c r="C24258" s="294"/>
      <c r="D24258" s="294"/>
      <c r="E24258" s="294"/>
      <c r="F24258" s="294"/>
    </row>
    <row r="24259">
      <c r="A24259" s="294" t="s">
        <v>36460</v>
      </c>
      <c r="B24259" s="294"/>
      <c r="C24259" s="294"/>
      <c r="D24259" s="294"/>
      <c r="E24259" s="294"/>
      <c r="F24259" s="294"/>
    </row>
    <row r="24260">
      <c r="A24260" s="294"/>
      <c r="B24260" s="294"/>
      <c r="C24260" s="294"/>
      <c r="D24260" s="294"/>
      <c r="E24260" s="294"/>
      <c r="F24260" s="294"/>
    </row>
    <row r="24261">
      <c r="A24261" s="294" t="s">
        <v>24089</v>
      </c>
      <c r="B24261" s="294"/>
      <c r="C24261" s="294"/>
      <c r="D24261" s="294"/>
      <c r="E24261" s="294"/>
      <c r="F24261" s="294"/>
    </row>
    <row r="24262">
      <c r="A24262" s="294" t="s">
        <v>36461</v>
      </c>
      <c r="B24262" s="294"/>
      <c r="C24262" s="294"/>
      <c r="D24262" s="294"/>
      <c r="E24262" s="294"/>
      <c r="F24262" s="294"/>
    </row>
    <row r="24263">
      <c r="A24263" s="294"/>
      <c r="B24263" s="294"/>
      <c r="C24263" s="294"/>
      <c r="D24263" s="294"/>
      <c r="E24263" s="294"/>
      <c r="F24263" s="294"/>
    </row>
    <row r="24264">
      <c r="A24264" s="294" t="s">
        <v>36462</v>
      </c>
      <c r="B24264" s="294"/>
      <c r="C24264" s="294"/>
      <c r="D24264" s="294"/>
      <c r="E24264" s="294"/>
      <c r="F24264" s="294"/>
    </row>
    <row r="24265">
      <c r="A24265" s="294" t="s">
        <v>36463</v>
      </c>
      <c r="B24265" s="294"/>
      <c r="C24265" s="294"/>
      <c r="D24265" s="294"/>
      <c r="E24265" s="294"/>
      <c r="F24265" s="294"/>
    </row>
    <row r="24266">
      <c r="A24266" s="294" t="s">
        <v>36464</v>
      </c>
      <c r="B24266" s="294"/>
      <c r="C24266" s="294"/>
      <c r="D24266" s="294"/>
      <c r="E24266" s="294"/>
      <c r="F24266" s="294"/>
    </row>
    <row r="24267">
      <c r="A24267" s="294" t="s">
        <v>36465</v>
      </c>
      <c r="B24267" s="294"/>
      <c r="C24267" s="294"/>
      <c r="D24267" s="294"/>
      <c r="E24267" s="294"/>
      <c r="F24267" s="294"/>
    </row>
    <row r="24268">
      <c r="A24268" s="294" t="s">
        <v>36466</v>
      </c>
      <c r="B24268" s="294"/>
      <c r="C24268" s="294"/>
      <c r="D24268" s="294"/>
      <c r="E24268" s="294"/>
      <c r="F24268" s="294"/>
    </row>
    <row r="24269">
      <c r="A24269" s="294"/>
      <c r="B24269" s="294"/>
      <c r="C24269" s="294"/>
      <c r="D24269" s="294"/>
      <c r="E24269" s="294"/>
      <c r="F24269" s="294"/>
    </row>
    <row r="24270">
      <c r="A24270" s="294" t="s">
        <v>22572</v>
      </c>
      <c r="B24270" s="294"/>
      <c r="C24270" s="294"/>
      <c r="D24270" s="294"/>
      <c r="E24270" s="294"/>
      <c r="F24270" s="294"/>
    </row>
    <row r="24271">
      <c r="A24271" s="294" t="s">
        <v>23621</v>
      </c>
      <c r="B24271" s="294"/>
      <c r="C24271" s="294"/>
      <c r="D24271" s="294"/>
      <c r="E24271" s="294"/>
      <c r="F24271" s="294"/>
    </row>
    <row r="24272">
      <c r="A24272" s="294"/>
      <c r="B24272" s="294"/>
      <c r="C24272" s="294"/>
      <c r="D24272" s="294"/>
      <c r="E24272" s="294"/>
      <c r="F24272" s="294"/>
    </row>
    <row r="24273">
      <c r="A24273" s="294" t="s">
        <v>36467</v>
      </c>
      <c r="B24273" s="294"/>
      <c r="C24273" s="294"/>
      <c r="D24273" s="294"/>
      <c r="E24273" s="294"/>
      <c r="F24273" s="294"/>
    </row>
    <row r="24274">
      <c r="A24274" s="294" t="s">
        <v>36468</v>
      </c>
      <c r="B24274" s="294"/>
      <c r="C24274" s="294"/>
      <c r="D24274" s="294"/>
      <c r="E24274" s="294"/>
      <c r="F24274" s="294"/>
    </row>
    <row r="24275">
      <c r="A24275" s="294" t="s">
        <v>36469</v>
      </c>
      <c r="B24275" s="294"/>
      <c r="C24275" s="294"/>
      <c r="D24275" s="294"/>
      <c r="E24275" s="294"/>
      <c r="F24275" s="294"/>
    </row>
    <row r="24276">
      <c r="A24276" s="294" t="s">
        <v>36470</v>
      </c>
      <c r="B24276" s="294"/>
      <c r="C24276" s="294"/>
      <c r="D24276" s="294"/>
      <c r="E24276" s="294"/>
      <c r="F24276" s="294"/>
    </row>
    <row r="24277">
      <c r="A24277" s="294" t="s">
        <v>36471</v>
      </c>
      <c r="B24277" s="294"/>
      <c r="C24277" s="294"/>
      <c r="D24277" s="294"/>
      <c r="E24277" s="294"/>
      <c r="F24277" s="294"/>
    </row>
    <row r="24278">
      <c r="A24278" s="294"/>
      <c r="B24278" s="294"/>
      <c r="C24278" s="294"/>
      <c r="D24278" s="294"/>
      <c r="E24278" s="294"/>
      <c r="F24278" s="294"/>
    </row>
    <row r="24279">
      <c r="A24279" s="294" t="s">
        <v>24735</v>
      </c>
      <c r="B24279" s="294"/>
      <c r="C24279" s="294"/>
      <c r="D24279" s="294"/>
      <c r="E24279" s="294"/>
      <c r="F24279" s="294"/>
    </row>
    <row r="24280">
      <c r="A24280" s="294" t="s">
        <v>36472</v>
      </c>
      <c r="B24280" s="294"/>
      <c r="C24280" s="294"/>
      <c r="D24280" s="294"/>
      <c r="E24280" s="294"/>
      <c r="F24280" s="294"/>
    </row>
    <row r="24281">
      <c r="A24281" s="294"/>
      <c r="B24281" s="294"/>
      <c r="C24281" s="294"/>
      <c r="D24281" s="294"/>
      <c r="E24281" s="294"/>
      <c r="F24281" s="294"/>
    </row>
    <row r="24282">
      <c r="A24282" s="294" t="s">
        <v>36473</v>
      </c>
      <c r="B24282" s="294"/>
      <c r="C24282" s="294"/>
      <c r="D24282" s="294"/>
      <c r="E24282" s="294"/>
      <c r="F24282" s="294"/>
    </row>
    <row r="24283">
      <c r="A24283" s="294" t="s">
        <v>36474</v>
      </c>
      <c r="B24283" s="294"/>
      <c r="C24283" s="294"/>
      <c r="D24283" s="294"/>
      <c r="E24283" s="294"/>
      <c r="F24283" s="294"/>
    </row>
    <row r="24284">
      <c r="A24284" s="294" t="s">
        <v>22304</v>
      </c>
      <c r="B24284" s="294"/>
      <c r="C24284" s="294"/>
      <c r="D24284" s="294"/>
      <c r="E24284" s="294"/>
      <c r="F24284" s="294"/>
    </row>
    <row r="24285">
      <c r="A24285" s="294" t="s">
        <v>36475</v>
      </c>
      <c r="B24285" s="294"/>
      <c r="C24285" s="294"/>
      <c r="D24285" s="294"/>
      <c r="E24285" s="294"/>
      <c r="F24285" s="294"/>
    </row>
    <row r="24286">
      <c r="A24286" s="294" t="s">
        <v>25852</v>
      </c>
      <c r="B24286" s="294"/>
      <c r="C24286" s="294"/>
      <c r="D24286" s="294"/>
      <c r="E24286" s="294"/>
      <c r="F24286" s="294"/>
    </row>
    <row r="24287">
      <c r="A24287" s="294"/>
      <c r="B24287" s="294"/>
      <c r="C24287" s="294"/>
      <c r="D24287" s="294"/>
      <c r="E24287" s="294"/>
      <c r="F24287" s="294"/>
    </row>
    <row r="24288">
      <c r="A24288" s="294" t="s">
        <v>23776</v>
      </c>
      <c r="B24288" s="294"/>
      <c r="C24288" s="294"/>
      <c r="D24288" s="294"/>
      <c r="E24288" s="294"/>
      <c r="F24288" s="294"/>
    </row>
    <row r="24289">
      <c r="A24289" s="294" t="s">
        <v>36476</v>
      </c>
      <c r="B24289" s="294"/>
      <c r="C24289" s="294"/>
      <c r="D24289" s="294"/>
      <c r="E24289" s="294"/>
      <c r="F24289" s="294"/>
    </row>
    <row r="24290">
      <c r="A24290" s="294"/>
      <c r="B24290" s="294"/>
      <c r="C24290" s="294"/>
      <c r="D24290" s="294"/>
      <c r="E24290" s="294"/>
      <c r="F24290" s="294"/>
    </row>
    <row r="24291">
      <c r="A24291" s="294" t="s">
        <v>36477</v>
      </c>
      <c r="B24291" s="294"/>
      <c r="C24291" s="294"/>
      <c r="D24291" s="294"/>
      <c r="E24291" s="294"/>
      <c r="F24291" s="294"/>
    </row>
    <row r="24292">
      <c r="A24292" s="294" t="s">
        <v>36478</v>
      </c>
      <c r="B24292" s="294"/>
      <c r="C24292" s="294"/>
      <c r="D24292" s="294"/>
      <c r="E24292" s="294"/>
      <c r="F24292" s="294"/>
    </row>
    <row r="24293">
      <c r="A24293" s="294" t="s">
        <v>36479</v>
      </c>
      <c r="B24293" s="294"/>
      <c r="C24293" s="294"/>
      <c r="D24293" s="294"/>
      <c r="E24293" s="294"/>
      <c r="F24293" s="294"/>
    </row>
    <row r="24294">
      <c r="A24294" s="294" t="s">
        <v>36480</v>
      </c>
      <c r="B24294" s="294"/>
      <c r="C24294" s="294"/>
      <c r="D24294" s="294"/>
      <c r="E24294" s="294"/>
      <c r="F24294" s="294"/>
    </row>
    <row r="24295">
      <c r="A24295" s="294" t="s">
        <v>36481</v>
      </c>
      <c r="B24295" s="294"/>
      <c r="C24295" s="294"/>
      <c r="D24295" s="294"/>
      <c r="E24295" s="294"/>
      <c r="F24295" s="294"/>
    </row>
    <row r="24296">
      <c r="A24296" s="294" t="s">
        <v>36482</v>
      </c>
      <c r="B24296" s="294"/>
      <c r="C24296" s="294"/>
      <c r="D24296" s="294"/>
      <c r="E24296" s="294"/>
      <c r="F24296" s="294"/>
    </row>
    <row r="24297">
      <c r="A24297" s="294" t="s">
        <v>36483</v>
      </c>
      <c r="B24297" s="294"/>
      <c r="C24297" s="294"/>
      <c r="D24297" s="294"/>
      <c r="E24297" s="294"/>
      <c r="F24297" s="294"/>
    </row>
    <row r="24298">
      <c r="A24298" s="294" t="s">
        <v>36484</v>
      </c>
      <c r="B24298" s="294"/>
      <c r="C24298" s="294"/>
      <c r="D24298" s="294"/>
      <c r="E24298" s="294"/>
      <c r="F24298" s="294"/>
    </row>
    <row r="24299">
      <c r="A24299" s="294" t="s">
        <v>36485</v>
      </c>
      <c r="B24299" s="294"/>
      <c r="C24299" s="294"/>
      <c r="D24299" s="294"/>
      <c r="E24299" s="294"/>
      <c r="F24299" s="294"/>
    </row>
    <row r="24300">
      <c r="A24300" s="294" t="s">
        <v>36486</v>
      </c>
      <c r="B24300" s="294"/>
      <c r="C24300" s="294"/>
      <c r="D24300" s="294"/>
      <c r="E24300" s="294"/>
      <c r="F24300" s="294"/>
    </row>
    <row r="24301">
      <c r="A24301" s="294" t="s">
        <v>36487</v>
      </c>
      <c r="B24301" s="294"/>
      <c r="C24301" s="294"/>
      <c r="D24301" s="294"/>
      <c r="E24301" s="294"/>
      <c r="F24301" s="294"/>
    </row>
    <row r="24302">
      <c r="A24302" s="294" t="s">
        <v>23714</v>
      </c>
      <c r="B24302" s="294"/>
      <c r="C24302" s="294"/>
      <c r="D24302" s="294"/>
      <c r="E24302" s="294"/>
      <c r="F24302" s="294"/>
    </row>
    <row r="24303">
      <c r="A24303" s="294" t="s">
        <v>36488</v>
      </c>
      <c r="B24303" s="294"/>
      <c r="C24303" s="294"/>
      <c r="D24303" s="294"/>
      <c r="E24303" s="294"/>
      <c r="F24303" s="294"/>
    </row>
    <row r="24304">
      <c r="A24304" s="294" t="s">
        <v>36489</v>
      </c>
      <c r="B24304" s="294"/>
      <c r="C24304" s="294"/>
      <c r="D24304" s="294"/>
      <c r="E24304" s="294"/>
      <c r="F24304" s="294"/>
    </row>
    <row r="24305">
      <c r="A24305" s="294" t="s">
        <v>36490</v>
      </c>
      <c r="B24305" s="294"/>
      <c r="C24305" s="294"/>
      <c r="D24305" s="294"/>
      <c r="E24305" s="294"/>
      <c r="F24305" s="294"/>
    </row>
    <row r="24306">
      <c r="A24306" s="294" t="s">
        <v>36491</v>
      </c>
      <c r="B24306" s="294"/>
      <c r="C24306" s="294"/>
      <c r="D24306" s="294"/>
      <c r="E24306" s="294"/>
      <c r="F24306" s="294"/>
    </row>
    <row r="24307">
      <c r="A24307" s="294"/>
      <c r="B24307" s="294"/>
      <c r="C24307" s="294"/>
      <c r="D24307" s="294"/>
      <c r="E24307" s="294"/>
      <c r="F24307" s="294"/>
    </row>
    <row r="24308">
      <c r="A24308" s="294" t="s">
        <v>28124</v>
      </c>
      <c r="B24308" s="294"/>
      <c r="C24308" s="294"/>
      <c r="D24308" s="294"/>
      <c r="E24308" s="294"/>
      <c r="F24308" s="294"/>
    </row>
    <row r="24309">
      <c r="A24309" s="294" t="s">
        <v>36492</v>
      </c>
      <c r="B24309" s="294"/>
      <c r="C24309" s="294"/>
      <c r="D24309" s="294"/>
      <c r="E24309" s="294"/>
      <c r="F24309" s="294"/>
    </row>
    <row r="24310">
      <c r="A24310" s="294" t="s">
        <v>36493</v>
      </c>
      <c r="B24310" s="294"/>
      <c r="C24310" s="294"/>
      <c r="D24310" s="294"/>
      <c r="E24310" s="294"/>
      <c r="F24310" s="294"/>
    </row>
    <row r="24311">
      <c r="A24311" s="294"/>
      <c r="B24311" s="294"/>
      <c r="C24311" s="294"/>
      <c r="D24311" s="294"/>
      <c r="E24311" s="294"/>
      <c r="F24311" s="294"/>
    </row>
    <row r="24312">
      <c r="A24312" s="294" t="s">
        <v>36494</v>
      </c>
      <c r="B24312" s="294"/>
      <c r="C24312" s="294"/>
      <c r="D24312" s="294"/>
      <c r="E24312" s="294"/>
      <c r="F24312" s="294"/>
    </row>
    <row r="24313">
      <c r="A24313" s="294" t="s">
        <v>36495</v>
      </c>
      <c r="B24313" s="294"/>
      <c r="C24313" s="294"/>
      <c r="D24313" s="294"/>
      <c r="E24313" s="294"/>
      <c r="F24313" s="294"/>
    </row>
    <row r="24314">
      <c r="A24314" s="294" t="s">
        <v>36496</v>
      </c>
      <c r="B24314" s="294"/>
      <c r="C24314" s="294"/>
      <c r="D24314" s="294"/>
      <c r="E24314" s="294"/>
      <c r="F24314" s="294"/>
    </row>
    <row r="24315">
      <c r="A24315" s="294" t="s">
        <v>36497</v>
      </c>
      <c r="B24315" s="294"/>
      <c r="C24315" s="294"/>
      <c r="D24315" s="294"/>
      <c r="E24315" s="294"/>
      <c r="F24315" s="294"/>
    </row>
    <row r="24316">
      <c r="A24316" s="294"/>
      <c r="B24316" s="294"/>
      <c r="C24316" s="294"/>
      <c r="D24316" s="294"/>
      <c r="E24316" s="294"/>
      <c r="F24316" s="294"/>
    </row>
    <row r="24317">
      <c r="A24317" s="294" t="s">
        <v>36498</v>
      </c>
      <c r="B24317" s="294"/>
      <c r="C24317" s="294"/>
      <c r="D24317" s="294"/>
      <c r="E24317" s="294"/>
      <c r="F24317" s="294"/>
    </row>
    <row r="24318">
      <c r="A24318" s="294" t="s">
        <v>23649</v>
      </c>
      <c r="B24318" s="294"/>
      <c r="C24318" s="294"/>
      <c r="D24318" s="294"/>
      <c r="E24318" s="294"/>
      <c r="F24318" s="294"/>
    </row>
    <row r="24319">
      <c r="A24319" s="294"/>
      <c r="B24319" s="294"/>
      <c r="C24319" s="294"/>
      <c r="D24319" s="294"/>
      <c r="E24319" s="294"/>
      <c r="F24319" s="294"/>
    </row>
    <row r="24320">
      <c r="A24320" s="294"/>
      <c r="B24320" s="294"/>
      <c r="C24320" s="294"/>
      <c r="D24320" s="294"/>
      <c r="E24320" s="294"/>
      <c r="F24320" s="294"/>
    </row>
    <row r="24321">
      <c r="A24321" s="294"/>
      <c r="B24321" s="294"/>
      <c r="C24321" s="294"/>
      <c r="D24321" s="294"/>
      <c r="E24321" s="294"/>
      <c r="F24321" s="294"/>
    </row>
    <row r="24322">
      <c r="A24322" s="294" t="s">
        <v>36499</v>
      </c>
      <c r="B24322" s="294"/>
      <c r="C24322" s="294"/>
      <c r="D24322" s="294"/>
      <c r="E24322" s="294"/>
      <c r="F24322" s="294"/>
    </row>
    <row r="24323">
      <c r="A24323" s="294" t="s">
        <v>36500</v>
      </c>
      <c r="B24323" s="294"/>
      <c r="C24323" s="294"/>
      <c r="D24323" s="294"/>
      <c r="E24323" s="294"/>
      <c r="F24323" s="294"/>
    </row>
    <row r="24324">
      <c r="A24324" s="294" t="s">
        <v>36501</v>
      </c>
      <c r="B24324" s="294"/>
      <c r="C24324" s="294"/>
      <c r="D24324" s="294"/>
      <c r="E24324" s="294"/>
      <c r="F24324" s="294"/>
    </row>
    <row r="24325">
      <c r="A24325" s="294" t="s">
        <v>21724</v>
      </c>
      <c r="B24325" s="294"/>
      <c r="C24325" s="294"/>
      <c r="D24325" s="294"/>
      <c r="E24325" s="294"/>
      <c r="F24325" s="294"/>
    </row>
    <row r="24326">
      <c r="A24326" s="294" t="s">
        <v>36502</v>
      </c>
      <c r="B24326" s="294"/>
      <c r="C24326" s="294"/>
      <c r="D24326" s="294"/>
      <c r="E24326" s="294"/>
      <c r="F24326" s="294"/>
    </row>
    <row r="24327">
      <c r="A24327" s="294"/>
      <c r="B24327" s="294"/>
      <c r="C24327" s="294"/>
      <c r="D24327" s="294"/>
      <c r="E24327" s="294"/>
      <c r="F24327" s="294"/>
    </row>
    <row r="24328">
      <c r="A24328" s="294" t="s">
        <v>22512</v>
      </c>
      <c r="B24328" s="294"/>
      <c r="C24328" s="294"/>
      <c r="D24328" s="294"/>
      <c r="E24328" s="294"/>
      <c r="F24328" s="294"/>
    </row>
    <row r="24329">
      <c r="A24329" s="294" t="s">
        <v>24873</v>
      </c>
      <c r="B24329" s="294"/>
      <c r="C24329" s="294"/>
      <c r="D24329" s="294"/>
      <c r="E24329" s="294"/>
      <c r="F24329" s="294"/>
    </row>
    <row r="24330">
      <c r="A24330" s="294"/>
      <c r="B24330" s="294"/>
      <c r="C24330" s="294"/>
      <c r="D24330" s="294"/>
      <c r="E24330" s="294"/>
      <c r="F24330" s="294"/>
    </row>
    <row r="24331">
      <c r="A24331" s="294" t="s">
        <v>32246</v>
      </c>
      <c r="B24331" s="294"/>
      <c r="C24331" s="294"/>
      <c r="D24331" s="294"/>
      <c r="E24331" s="294"/>
      <c r="F24331" s="294"/>
    </row>
    <row r="24332">
      <c r="A24332" s="294" t="s">
        <v>36503</v>
      </c>
      <c r="B24332" s="294"/>
      <c r="C24332" s="294"/>
      <c r="D24332" s="294"/>
      <c r="E24332" s="294"/>
      <c r="F24332" s="294"/>
    </row>
    <row r="24333">
      <c r="A24333" s="294" t="s">
        <v>36504</v>
      </c>
      <c r="B24333" s="294"/>
      <c r="C24333" s="294"/>
      <c r="D24333" s="294"/>
      <c r="E24333" s="294"/>
      <c r="F24333" s="294"/>
    </row>
    <row r="24334">
      <c r="A24334" s="294" t="s">
        <v>36505</v>
      </c>
      <c r="B24334" s="294"/>
      <c r="C24334" s="294"/>
      <c r="D24334" s="294"/>
      <c r="E24334" s="294"/>
      <c r="F24334" s="294"/>
    </row>
    <row r="24335">
      <c r="A24335" s="294" t="s">
        <v>36506</v>
      </c>
      <c r="B24335" s="294"/>
      <c r="C24335" s="294"/>
      <c r="D24335" s="294"/>
      <c r="E24335" s="294"/>
      <c r="F24335" s="294"/>
    </row>
    <row r="24336">
      <c r="A24336" s="294" t="s">
        <v>36507</v>
      </c>
      <c r="B24336" s="294"/>
      <c r="C24336" s="294"/>
      <c r="D24336" s="294"/>
      <c r="E24336" s="294"/>
      <c r="F24336" s="294"/>
    </row>
    <row r="24337">
      <c r="A24337" s="294"/>
      <c r="B24337" s="294"/>
      <c r="C24337" s="294"/>
      <c r="D24337" s="294"/>
      <c r="E24337" s="294"/>
      <c r="F24337" s="294"/>
    </row>
    <row r="24338">
      <c r="A24338" s="294" t="s">
        <v>23148</v>
      </c>
      <c r="B24338" s="294"/>
      <c r="C24338" s="294"/>
      <c r="D24338" s="294"/>
      <c r="E24338" s="294"/>
      <c r="F24338" s="294"/>
    </row>
    <row r="24339">
      <c r="A24339" s="294" t="s">
        <v>23149</v>
      </c>
      <c r="B24339" s="294"/>
      <c r="C24339" s="294"/>
      <c r="D24339" s="294"/>
      <c r="E24339" s="294"/>
      <c r="F24339" s="294"/>
    </row>
    <row r="24340">
      <c r="A24340" s="294"/>
      <c r="B24340" s="294"/>
      <c r="C24340" s="294"/>
      <c r="D24340" s="294"/>
      <c r="E24340" s="294"/>
      <c r="F24340" s="294"/>
    </row>
    <row r="24341">
      <c r="A24341" s="294" t="s">
        <v>26120</v>
      </c>
      <c r="B24341" s="294"/>
      <c r="C24341" s="294"/>
      <c r="D24341" s="294"/>
      <c r="E24341" s="294"/>
      <c r="F24341" s="294"/>
    </row>
    <row r="24342">
      <c r="A24342" s="294" t="s">
        <v>36508</v>
      </c>
      <c r="B24342" s="294"/>
      <c r="C24342" s="294"/>
      <c r="D24342" s="294"/>
      <c r="E24342" s="294"/>
      <c r="F24342" s="294"/>
    </row>
    <row r="24343">
      <c r="A24343" s="294" t="s">
        <v>36509</v>
      </c>
      <c r="B24343" s="294"/>
      <c r="C24343" s="294"/>
      <c r="D24343" s="294"/>
      <c r="E24343" s="294"/>
      <c r="F24343" s="294"/>
    </row>
    <row r="24344">
      <c r="A24344" s="294" t="s">
        <v>36510</v>
      </c>
      <c r="B24344" s="294"/>
      <c r="C24344" s="294"/>
      <c r="D24344" s="294"/>
      <c r="E24344" s="294"/>
      <c r="F24344" s="294"/>
    </row>
    <row r="24345">
      <c r="A24345" s="294"/>
      <c r="B24345" s="294"/>
      <c r="C24345" s="294"/>
      <c r="D24345" s="294"/>
      <c r="E24345" s="294"/>
      <c r="F24345" s="294"/>
    </row>
    <row r="24346">
      <c r="A24346" s="294" t="s">
        <v>26992</v>
      </c>
      <c r="B24346" s="294"/>
      <c r="C24346" s="294"/>
      <c r="D24346" s="294"/>
      <c r="E24346" s="294"/>
      <c r="F24346" s="294"/>
    </row>
    <row r="24347">
      <c r="A24347" s="294" t="s">
        <v>22618</v>
      </c>
      <c r="B24347" s="294"/>
      <c r="C24347" s="294"/>
      <c r="D24347" s="294"/>
      <c r="E24347" s="294"/>
      <c r="F24347" s="294"/>
    </row>
    <row r="24348">
      <c r="A24348" s="294"/>
      <c r="B24348" s="294"/>
      <c r="C24348" s="294"/>
      <c r="D24348" s="294"/>
      <c r="E24348" s="294"/>
      <c r="F24348" s="294"/>
    </row>
    <row r="24349">
      <c r="A24349" s="294" t="s">
        <v>36511</v>
      </c>
      <c r="B24349" s="294"/>
      <c r="C24349" s="294"/>
      <c r="D24349" s="294"/>
      <c r="E24349" s="294"/>
      <c r="F24349" s="294"/>
    </row>
    <row r="24350">
      <c r="A24350" s="294" t="s">
        <v>36512</v>
      </c>
      <c r="B24350" s="294"/>
      <c r="C24350" s="294"/>
      <c r="D24350" s="294"/>
      <c r="E24350" s="294"/>
      <c r="F24350" s="294"/>
    </row>
    <row r="24351">
      <c r="A24351" s="294" t="s">
        <v>36513</v>
      </c>
      <c r="B24351" s="294"/>
      <c r="C24351" s="294"/>
      <c r="D24351" s="294"/>
      <c r="E24351" s="294"/>
      <c r="F24351" s="294"/>
    </row>
    <row r="24352">
      <c r="A24352" s="294" t="s">
        <v>36514</v>
      </c>
      <c r="B24352" s="294"/>
      <c r="C24352" s="294"/>
      <c r="D24352" s="294"/>
      <c r="E24352" s="294"/>
      <c r="F24352" s="294"/>
    </row>
    <row r="24353">
      <c r="A24353" s="294" t="s">
        <v>36515</v>
      </c>
      <c r="B24353" s="294"/>
      <c r="C24353" s="294"/>
      <c r="D24353" s="294"/>
      <c r="E24353" s="294"/>
      <c r="F24353" s="294"/>
    </row>
    <row r="24354">
      <c r="A24354" s="294" t="s">
        <v>36516</v>
      </c>
      <c r="B24354" s="294"/>
      <c r="C24354" s="294"/>
      <c r="D24354" s="294"/>
      <c r="E24354" s="294"/>
      <c r="F24354" s="294"/>
    </row>
    <row r="24355">
      <c r="A24355" s="294"/>
      <c r="B24355" s="294"/>
      <c r="C24355" s="294"/>
      <c r="D24355" s="294"/>
      <c r="E24355" s="294"/>
      <c r="F24355" s="294"/>
    </row>
    <row r="24356">
      <c r="A24356" s="294"/>
      <c r="B24356" s="294"/>
      <c r="C24356" s="294"/>
      <c r="D24356" s="294"/>
      <c r="E24356" s="294"/>
      <c r="F24356" s="294"/>
    </row>
    <row r="24357">
      <c r="A24357" s="294" t="s">
        <v>21292</v>
      </c>
      <c r="B24357" s="294"/>
      <c r="C24357" s="294"/>
      <c r="D24357" s="294"/>
      <c r="E24357" s="294"/>
      <c r="F24357" s="294"/>
    </row>
    <row r="24358">
      <c r="A24358" s="294"/>
      <c r="B24358" s="294"/>
      <c r="C24358" s="294"/>
      <c r="D24358" s="294"/>
      <c r="E24358" s="294"/>
      <c r="F24358" s="294"/>
    </row>
    <row r="24359">
      <c r="A24359" s="294" t="s">
        <v>36517</v>
      </c>
      <c r="B24359" s="294"/>
      <c r="C24359" s="294"/>
      <c r="D24359" s="294"/>
      <c r="E24359" s="294"/>
      <c r="F24359" s="294"/>
    </row>
    <row r="24360">
      <c r="A24360" s="294" t="s">
        <v>36518</v>
      </c>
      <c r="B24360" s="294"/>
      <c r="C24360" s="294"/>
      <c r="D24360" s="294"/>
      <c r="E24360" s="294"/>
      <c r="F24360" s="294"/>
    </row>
    <row r="24361">
      <c r="A24361" s="294" t="s">
        <v>36519</v>
      </c>
      <c r="B24361" s="294"/>
      <c r="C24361" s="294"/>
      <c r="D24361" s="294"/>
      <c r="E24361" s="294"/>
      <c r="F24361" s="294"/>
    </row>
    <row r="24362">
      <c r="A24362" s="294" t="s">
        <v>36520</v>
      </c>
      <c r="B24362" s="294"/>
      <c r="C24362" s="294"/>
      <c r="D24362" s="294"/>
      <c r="E24362" s="294"/>
      <c r="F24362" s="294"/>
    </row>
    <row r="24363">
      <c r="A24363" s="294" t="s">
        <v>36521</v>
      </c>
      <c r="B24363" s="294"/>
      <c r="C24363" s="294"/>
      <c r="D24363" s="294"/>
      <c r="E24363" s="294"/>
      <c r="F24363" s="294"/>
    </row>
    <row r="24364">
      <c r="A24364" s="294" t="s">
        <v>36522</v>
      </c>
      <c r="B24364" s="294"/>
      <c r="C24364" s="294"/>
      <c r="D24364" s="294"/>
      <c r="E24364" s="294"/>
      <c r="F24364" s="294"/>
    </row>
    <row r="24365">
      <c r="A24365" s="294" t="s">
        <v>36523</v>
      </c>
      <c r="B24365" s="294"/>
      <c r="C24365" s="294"/>
      <c r="D24365" s="294"/>
      <c r="E24365" s="294"/>
      <c r="F24365" s="294"/>
    </row>
    <row r="24366">
      <c r="A24366" s="294" t="s">
        <v>36524</v>
      </c>
      <c r="B24366" s="294"/>
      <c r="C24366" s="294"/>
      <c r="D24366" s="294"/>
      <c r="E24366" s="294"/>
      <c r="F24366" s="294"/>
    </row>
    <row r="24367">
      <c r="A24367" s="294"/>
      <c r="B24367" s="294"/>
      <c r="C24367" s="294"/>
      <c r="D24367" s="294"/>
      <c r="E24367" s="294"/>
      <c r="F24367" s="294"/>
    </row>
    <row r="24368">
      <c r="A24368" s="294" t="s">
        <v>21760</v>
      </c>
      <c r="B24368" s="294"/>
      <c r="C24368" s="294"/>
      <c r="D24368" s="294"/>
      <c r="E24368" s="294"/>
      <c r="F24368" s="294"/>
    </row>
    <row r="24369">
      <c r="A24369" s="294"/>
      <c r="B24369" s="294"/>
      <c r="C24369" s="294"/>
      <c r="D24369" s="294"/>
      <c r="E24369" s="294"/>
      <c r="F24369" s="294"/>
    </row>
    <row r="24370">
      <c r="A24370" s="294" t="s">
        <v>21761</v>
      </c>
      <c r="B24370" s="294"/>
      <c r="C24370" s="294"/>
      <c r="D24370" s="294"/>
      <c r="E24370" s="294"/>
      <c r="F24370" s="294"/>
    </row>
    <row r="24371">
      <c r="A24371" s="294" t="s">
        <v>36525</v>
      </c>
      <c r="B24371" s="294"/>
      <c r="C24371" s="294"/>
      <c r="D24371" s="294"/>
      <c r="E24371" s="294"/>
      <c r="F24371" s="294"/>
    </row>
    <row r="24372">
      <c r="A24372" s="294" t="s">
        <v>36526</v>
      </c>
      <c r="B24372" s="294"/>
      <c r="C24372" s="294"/>
      <c r="D24372" s="294"/>
      <c r="E24372" s="294"/>
      <c r="F24372" s="294"/>
    </row>
    <row r="24373">
      <c r="A24373" s="294" t="s">
        <v>36527</v>
      </c>
      <c r="B24373" s="294"/>
      <c r="C24373" s="294"/>
      <c r="D24373" s="294"/>
      <c r="E24373" s="294"/>
      <c r="F24373" s="294"/>
    </row>
    <row r="24374">
      <c r="A24374" s="294" t="s">
        <v>36528</v>
      </c>
      <c r="B24374" s="294"/>
      <c r="C24374" s="294"/>
      <c r="D24374" s="294"/>
      <c r="E24374" s="294"/>
      <c r="F24374" s="294"/>
    </row>
    <row r="24375">
      <c r="A24375" s="294" t="s">
        <v>36529</v>
      </c>
      <c r="B24375" s="294"/>
      <c r="C24375" s="294"/>
      <c r="D24375" s="294"/>
      <c r="E24375" s="294"/>
      <c r="F24375" s="294"/>
    </row>
    <row r="24376">
      <c r="A24376" s="294" t="s">
        <v>36530</v>
      </c>
      <c r="B24376" s="294"/>
      <c r="C24376" s="294"/>
      <c r="D24376" s="294"/>
      <c r="E24376" s="294"/>
      <c r="F24376" s="294"/>
    </row>
    <row r="24377">
      <c r="A24377" s="294"/>
      <c r="B24377" s="294"/>
      <c r="C24377" s="294"/>
      <c r="D24377" s="294"/>
      <c r="E24377" s="294"/>
      <c r="F24377" s="294"/>
    </row>
    <row r="24378">
      <c r="A24378" s="294" t="s">
        <v>21990</v>
      </c>
      <c r="B24378" s="294"/>
      <c r="C24378" s="294"/>
      <c r="D24378" s="294"/>
      <c r="E24378" s="294"/>
      <c r="F24378" s="294"/>
    </row>
    <row r="24379">
      <c r="A24379" s="294"/>
      <c r="B24379" s="294"/>
      <c r="C24379" s="294"/>
      <c r="D24379" s="294"/>
      <c r="E24379" s="294"/>
      <c r="F24379" s="294"/>
    </row>
    <row r="24380">
      <c r="A24380" s="294" t="s">
        <v>22814</v>
      </c>
      <c r="B24380" s="294"/>
      <c r="C24380" s="294"/>
      <c r="D24380" s="294"/>
      <c r="E24380" s="294"/>
      <c r="F24380" s="294"/>
    </row>
    <row r="24381">
      <c r="A24381" s="294" t="s">
        <v>36531</v>
      </c>
      <c r="B24381" s="294"/>
      <c r="C24381" s="294"/>
      <c r="D24381" s="294"/>
      <c r="E24381" s="294"/>
      <c r="F24381" s="294"/>
    </row>
    <row r="24382">
      <c r="A24382" s="294" t="s">
        <v>36532</v>
      </c>
      <c r="B24382" s="294"/>
      <c r="C24382" s="294"/>
      <c r="D24382" s="294"/>
      <c r="E24382" s="294"/>
      <c r="F24382" s="294"/>
    </row>
    <row r="24383">
      <c r="A24383" s="294" t="s">
        <v>36533</v>
      </c>
      <c r="B24383" s="294"/>
      <c r="C24383" s="294"/>
      <c r="D24383" s="294"/>
      <c r="E24383" s="294"/>
      <c r="F24383" s="294"/>
    </row>
    <row r="24384">
      <c r="A24384" s="294" t="s">
        <v>36534</v>
      </c>
      <c r="B24384" s="294"/>
      <c r="C24384" s="294"/>
      <c r="D24384" s="294"/>
      <c r="E24384" s="294"/>
      <c r="F24384" s="294"/>
    </row>
    <row r="24385">
      <c r="A24385" s="294" t="s">
        <v>36535</v>
      </c>
      <c r="B24385" s="294"/>
      <c r="C24385" s="294"/>
      <c r="D24385" s="294"/>
      <c r="E24385" s="294"/>
      <c r="F24385" s="294"/>
    </row>
    <row r="24386">
      <c r="A24386" s="294" t="s">
        <v>36536</v>
      </c>
      <c r="B24386" s="294"/>
      <c r="C24386" s="294"/>
      <c r="D24386" s="294"/>
      <c r="E24386" s="294"/>
      <c r="F24386" s="294"/>
    </row>
    <row r="24387">
      <c r="A24387" s="294" t="s">
        <v>36537</v>
      </c>
      <c r="B24387" s="294"/>
      <c r="C24387" s="294"/>
      <c r="D24387" s="294"/>
      <c r="E24387" s="294"/>
      <c r="F24387" s="294"/>
    </row>
    <row r="24388">
      <c r="A24388" s="294" t="s">
        <v>23504</v>
      </c>
      <c r="B24388" s="294"/>
      <c r="C24388" s="294"/>
      <c r="D24388" s="294"/>
      <c r="E24388" s="294"/>
      <c r="F24388" s="294"/>
    </row>
    <row r="24389">
      <c r="A24389" s="294" t="str">
        <f>ARRAY_CONSTRAIN(ARRAYFORMULA(-X-ray Mastoid / HRCT Temporal bone: to assess middle ear and Mastoid pathology), 1, 1)</f>
        <v>#ERROR!</v>
      </c>
      <c r="B24389" s="294"/>
      <c r="C24389" s="294"/>
      <c r="D24389" s="294"/>
      <c r="E24389" s="294"/>
      <c r="F24389" s="294"/>
    </row>
    <row r="24390">
      <c r="A24390" s="294" t="s">
        <v>36538</v>
      </c>
      <c r="B24390" s="294"/>
      <c r="C24390" s="294"/>
      <c r="D24390" s="294"/>
      <c r="E24390" s="294"/>
      <c r="F24390" s="294"/>
    </row>
    <row r="24391">
      <c r="A24391" s="294"/>
      <c r="B24391" s="294"/>
      <c r="C24391" s="294"/>
      <c r="D24391" s="294"/>
      <c r="E24391" s="294"/>
      <c r="F24391" s="294"/>
    </row>
    <row r="24392">
      <c r="A24392" s="294"/>
      <c r="B24392" s="294"/>
      <c r="C24392" s="294"/>
      <c r="D24392" s="294"/>
      <c r="E24392" s="294"/>
      <c r="F24392" s="294"/>
    </row>
    <row r="24393">
      <c r="A24393" s="294" t="s">
        <v>28124</v>
      </c>
      <c r="B24393" s="294"/>
      <c r="C24393" s="294"/>
      <c r="D24393" s="294"/>
      <c r="E24393" s="294"/>
      <c r="F24393" s="294"/>
    </row>
    <row r="24394">
      <c r="A24394" s="294" t="s">
        <v>36539</v>
      </c>
      <c r="B24394" s="294"/>
      <c r="C24394" s="294"/>
      <c r="D24394" s="294"/>
      <c r="E24394" s="294"/>
      <c r="F24394" s="294"/>
    </row>
    <row r="24395">
      <c r="A24395" s="294" t="s">
        <v>21788</v>
      </c>
      <c r="B24395" s="294"/>
      <c r="C24395" s="294"/>
      <c r="D24395" s="294"/>
      <c r="E24395" s="294"/>
      <c r="F24395" s="294"/>
    </row>
    <row r="24396">
      <c r="A24396" s="294" t="s">
        <v>36502</v>
      </c>
      <c r="B24396" s="294"/>
      <c r="C24396" s="294"/>
      <c r="D24396" s="294"/>
      <c r="E24396" s="294"/>
      <c r="F24396" s="294"/>
    </row>
    <row r="24397">
      <c r="A24397" s="294"/>
      <c r="B24397" s="294"/>
      <c r="C24397" s="294"/>
      <c r="D24397" s="294"/>
      <c r="E24397" s="294"/>
      <c r="F24397" s="294"/>
    </row>
    <row r="24398">
      <c r="A24398" s="294" t="s">
        <v>23007</v>
      </c>
      <c r="B24398" s="294"/>
      <c r="C24398" s="294"/>
      <c r="D24398" s="294"/>
      <c r="E24398" s="294"/>
      <c r="F24398" s="294"/>
    </row>
    <row r="24399">
      <c r="A24399" s="294"/>
      <c r="B24399" s="294"/>
      <c r="C24399" s="294"/>
      <c r="D24399" s="294"/>
      <c r="E24399" s="294"/>
      <c r="F24399" s="294"/>
    </row>
    <row r="24400">
      <c r="A24400" s="294" t="s">
        <v>36540</v>
      </c>
      <c r="B24400" s="294"/>
      <c r="C24400" s="294"/>
      <c r="D24400" s="294"/>
      <c r="E24400" s="294"/>
      <c r="F24400" s="294"/>
    </row>
    <row r="24401">
      <c r="A24401" s="294" t="s">
        <v>36541</v>
      </c>
      <c r="B24401" s="294"/>
      <c r="C24401" s="294"/>
      <c r="D24401" s="294"/>
      <c r="E24401" s="294"/>
      <c r="F24401" s="294"/>
    </row>
    <row r="24402">
      <c r="A24402" s="294" t="s">
        <v>36542</v>
      </c>
      <c r="B24402" s="294"/>
      <c r="C24402" s="294"/>
      <c r="D24402" s="294"/>
      <c r="E24402" s="294"/>
      <c r="F24402" s="294"/>
    </row>
    <row r="24403">
      <c r="A24403" s="294" t="s">
        <v>36543</v>
      </c>
      <c r="B24403" s="294"/>
      <c r="C24403" s="294"/>
      <c r="D24403" s="294"/>
      <c r="E24403" s="294"/>
      <c r="F24403" s="294"/>
    </row>
    <row r="24404">
      <c r="A24404" s="294" t="s">
        <v>36544</v>
      </c>
      <c r="B24404" s="294"/>
      <c r="C24404" s="294"/>
      <c r="D24404" s="294"/>
      <c r="E24404" s="294"/>
      <c r="F24404" s="294"/>
    </row>
    <row r="24405">
      <c r="A24405" s="294" t="s">
        <v>36545</v>
      </c>
      <c r="B24405" s="294"/>
      <c r="C24405" s="294"/>
      <c r="D24405" s="294"/>
      <c r="E24405" s="294"/>
      <c r="F24405" s="294"/>
    </row>
    <row r="24406">
      <c r="A24406" s="294" t="s">
        <v>36546</v>
      </c>
      <c r="B24406" s="294"/>
      <c r="C24406" s="294"/>
      <c r="D24406" s="294"/>
      <c r="E24406" s="294"/>
      <c r="F24406" s="294"/>
    </row>
    <row r="24407">
      <c r="A24407" s="294"/>
      <c r="B24407" s="294"/>
      <c r="C24407" s="294"/>
      <c r="D24407" s="294"/>
      <c r="E24407" s="294"/>
      <c r="F24407" s="294"/>
    </row>
    <row r="24408">
      <c r="A24408" s="294" t="s">
        <v>22564</v>
      </c>
      <c r="B24408" s="294"/>
      <c r="C24408" s="294"/>
      <c r="D24408" s="294"/>
      <c r="E24408" s="294"/>
      <c r="F24408" s="294"/>
    </row>
    <row r="24409">
      <c r="A24409" s="294" t="s">
        <v>20470</v>
      </c>
      <c r="B24409" s="294"/>
      <c r="C24409" s="294"/>
      <c r="D24409" s="294"/>
      <c r="E24409" s="294"/>
      <c r="F24409" s="294"/>
    </row>
    <row r="24410">
      <c r="A24410" s="294"/>
      <c r="B24410" s="294"/>
      <c r="C24410" s="294"/>
      <c r="D24410" s="294"/>
      <c r="E24410" s="294"/>
      <c r="F24410" s="294"/>
    </row>
    <row r="24411">
      <c r="A24411" s="294" t="s">
        <v>36547</v>
      </c>
      <c r="B24411" s="294"/>
      <c r="C24411" s="294"/>
      <c r="D24411" s="294"/>
      <c r="E24411" s="294"/>
      <c r="F24411" s="294"/>
    </row>
    <row r="24412">
      <c r="A24412" s="294" t="s">
        <v>36548</v>
      </c>
      <c r="B24412" s="294"/>
      <c r="C24412" s="294"/>
      <c r="D24412" s="294"/>
      <c r="E24412" s="294"/>
      <c r="F24412" s="294"/>
    </row>
    <row r="24413">
      <c r="A24413" s="294" t="s">
        <v>36549</v>
      </c>
      <c r="B24413" s="294"/>
      <c r="C24413" s="294"/>
      <c r="D24413" s="294"/>
      <c r="E24413" s="294"/>
      <c r="F24413" s="294"/>
    </row>
    <row r="24414">
      <c r="A24414" s="294" t="s">
        <v>36550</v>
      </c>
      <c r="B24414" s="294"/>
      <c r="C24414" s="294"/>
      <c r="D24414" s="294"/>
      <c r="E24414" s="294"/>
      <c r="F24414" s="294"/>
    </row>
    <row r="24415">
      <c r="A24415" s="294"/>
      <c r="B24415" s="294"/>
      <c r="C24415" s="294"/>
      <c r="D24415" s="294"/>
      <c r="E24415" s="294"/>
      <c r="F24415" s="294"/>
    </row>
    <row r="24416">
      <c r="A24416" s="294" t="s">
        <v>22025</v>
      </c>
      <c r="B24416" s="294"/>
      <c r="C24416" s="294"/>
      <c r="D24416" s="294"/>
      <c r="E24416" s="294"/>
      <c r="F24416" s="294"/>
    </row>
    <row r="24417">
      <c r="A24417" s="294"/>
      <c r="B24417" s="294"/>
      <c r="C24417" s="294"/>
      <c r="D24417" s="294"/>
      <c r="E24417" s="294"/>
      <c r="F24417" s="294"/>
    </row>
    <row r="24418">
      <c r="A24418" s="294" t="s">
        <v>26778</v>
      </c>
      <c r="B24418" s="294"/>
      <c r="C24418" s="294"/>
      <c r="D24418" s="294"/>
      <c r="E24418" s="294"/>
      <c r="F24418" s="294"/>
    </row>
    <row r="24419">
      <c r="A24419" s="294" t="s">
        <v>36551</v>
      </c>
      <c r="B24419" s="294"/>
      <c r="C24419" s="294"/>
      <c r="D24419" s="294"/>
      <c r="E24419" s="294"/>
      <c r="F24419" s="294"/>
    </row>
    <row r="24420">
      <c r="A24420" s="294" t="s">
        <v>26179</v>
      </c>
      <c r="B24420" s="294"/>
      <c r="C24420" s="294"/>
      <c r="D24420" s="294"/>
      <c r="E24420" s="294"/>
      <c r="F24420" s="294"/>
    </row>
    <row r="24421">
      <c r="A24421" s="294" t="s">
        <v>36552</v>
      </c>
      <c r="B24421" s="294"/>
      <c r="C24421" s="294"/>
      <c r="D24421" s="294"/>
      <c r="E24421" s="294"/>
      <c r="F24421" s="294"/>
    </row>
    <row r="24422">
      <c r="A24422" s="294" t="s">
        <v>28053</v>
      </c>
      <c r="B24422" s="294"/>
      <c r="C24422" s="294"/>
      <c r="D24422" s="294"/>
      <c r="E24422" s="294"/>
      <c r="F24422" s="294"/>
    </row>
    <row r="24423">
      <c r="A24423" s="294" t="s">
        <v>36553</v>
      </c>
      <c r="B24423" s="294"/>
      <c r="C24423" s="294"/>
      <c r="D24423" s="294"/>
      <c r="E24423" s="294"/>
      <c r="F24423" s="294"/>
    </row>
    <row r="24424">
      <c r="A24424" s="294"/>
      <c r="B24424" s="294"/>
      <c r="C24424" s="294"/>
      <c r="D24424" s="294"/>
      <c r="E24424" s="294"/>
      <c r="F24424" s="294"/>
    </row>
    <row r="24425">
      <c r="A24425" s="294" t="s">
        <v>25653</v>
      </c>
      <c r="B24425" s="294"/>
      <c r="C24425" s="294"/>
      <c r="D24425" s="294"/>
      <c r="E24425" s="294"/>
      <c r="F24425" s="294"/>
    </row>
    <row r="24426">
      <c r="A24426" s="294" t="s">
        <v>23767</v>
      </c>
      <c r="B24426" s="294"/>
      <c r="C24426" s="294"/>
      <c r="D24426" s="294"/>
      <c r="E24426" s="294"/>
      <c r="F24426" s="294"/>
    </row>
    <row r="24427">
      <c r="A24427" s="294"/>
      <c r="B24427" s="294"/>
      <c r="C24427" s="294"/>
      <c r="D24427" s="294"/>
      <c r="E24427" s="294"/>
      <c r="F24427" s="294"/>
    </row>
    <row r="24428">
      <c r="A24428" s="294" t="s">
        <v>36554</v>
      </c>
      <c r="B24428" s="294"/>
      <c r="C24428" s="294"/>
      <c r="D24428" s="294"/>
      <c r="E24428" s="294"/>
      <c r="F24428" s="294"/>
    </row>
    <row r="24429">
      <c r="A24429" s="294" t="s">
        <v>36555</v>
      </c>
      <c r="B24429" s="294"/>
      <c r="C24429" s="294"/>
      <c r="D24429" s="294"/>
      <c r="E24429" s="294"/>
      <c r="F24429" s="294"/>
    </row>
    <row r="24430">
      <c r="A24430" s="294" t="s">
        <v>36556</v>
      </c>
      <c r="B24430" s="294"/>
      <c r="C24430" s="294"/>
      <c r="D24430" s="294"/>
      <c r="E24430" s="294"/>
      <c r="F24430" s="294"/>
    </row>
    <row r="24431">
      <c r="A24431" s="294"/>
      <c r="B24431" s="294"/>
      <c r="C24431" s="294"/>
      <c r="D24431" s="294"/>
      <c r="E24431" s="294"/>
      <c r="F24431" s="294"/>
    </row>
    <row r="24432">
      <c r="A24432" s="294"/>
      <c r="B24432" s="294"/>
      <c r="C24432" s="294"/>
      <c r="D24432" s="294"/>
      <c r="E24432" s="294"/>
      <c r="F24432" s="294"/>
    </row>
    <row r="24433">
      <c r="A24433" s="294" t="s">
        <v>22491</v>
      </c>
      <c r="B24433" s="294"/>
      <c r="C24433" s="294"/>
      <c r="D24433" s="294"/>
      <c r="E24433" s="294"/>
      <c r="F24433" s="294"/>
    </row>
    <row r="24434">
      <c r="A24434" s="294"/>
      <c r="B24434" s="294"/>
      <c r="C24434" s="294"/>
      <c r="D24434" s="294"/>
      <c r="E24434" s="294"/>
      <c r="F24434" s="294"/>
    </row>
    <row r="24435">
      <c r="A24435" s="294" t="s">
        <v>36557</v>
      </c>
      <c r="B24435" s="294"/>
      <c r="C24435" s="294"/>
      <c r="D24435" s="294"/>
      <c r="E24435" s="294"/>
      <c r="F24435" s="294"/>
    </row>
    <row r="24436">
      <c r="A24436" s="294" t="s">
        <v>36558</v>
      </c>
      <c r="B24436" s="294"/>
      <c r="C24436" s="294"/>
      <c r="D24436" s="294"/>
      <c r="E24436" s="294"/>
      <c r="F24436" s="294"/>
    </row>
    <row r="24437">
      <c r="A24437" s="294" t="s">
        <v>36559</v>
      </c>
      <c r="B24437" s="294"/>
      <c r="C24437" s="294"/>
      <c r="D24437" s="294"/>
      <c r="E24437" s="294"/>
      <c r="F24437" s="294"/>
    </row>
    <row r="24438">
      <c r="A24438" s="294"/>
      <c r="B24438" s="294"/>
      <c r="C24438" s="294"/>
      <c r="D24438" s="294"/>
      <c r="E24438" s="294"/>
      <c r="F24438" s="294"/>
    </row>
    <row r="24439">
      <c r="A24439" s="294" t="s">
        <v>25745</v>
      </c>
      <c r="B24439" s="294"/>
      <c r="C24439" s="294"/>
      <c r="D24439" s="294"/>
      <c r="E24439" s="294"/>
      <c r="F24439" s="294"/>
    </row>
    <row r="24440">
      <c r="A24440" s="294"/>
      <c r="B24440" s="294"/>
      <c r="C24440" s="294"/>
      <c r="D24440" s="294"/>
      <c r="E24440" s="294"/>
      <c r="F24440" s="294"/>
    </row>
    <row r="24441">
      <c r="A24441" s="294" t="s">
        <v>36560</v>
      </c>
      <c r="B24441" s="294"/>
      <c r="C24441" s="294"/>
      <c r="D24441" s="294"/>
      <c r="E24441" s="294"/>
      <c r="F24441" s="294"/>
    </row>
    <row r="24442">
      <c r="A24442" s="294" t="s">
        <v>36561</v>
      </c>
      <c r="B24442" s="294"/>
      <c r="C24442" s="294"/>
      <c r="D24442" s="294"/>
      <c r="E24442" s="294"/>
      <c r="F24442" s="294"/>
    </row>
    <row r="24443">
      <c r="A24443" s="294" t="s">
        <v>36562</v>
      </c>
      <c r="B24443" s="294"/>
      <c r="C24443" s="294"/>
      <c r="D24443" s="294"/>
      <c r="E24443" s="294"/>
      <c r="F24443" s="294"/>
    </row>
    <row r="24444">
      <c r="A24444" s="294" t="s">
        <v>36563</v>
      </c>
      <c r="B24444" s="294"/>
      <c r="C24444" s="294"/>
      <c r="D24444" s="294"/>
      <c r="E24444" s="294"/>
      <c r="F24444" s="294"/>
    </row>
    <row r="24445">
      <c r="A24445" s="294" t="s">
        <v>36564</v>
      </c>
      <c r="B24445" s="294"/>
      <c r="C24445" s="294"/>
      <c r="D24445" s="294"/>
      <c r="E24445" s="294"/>
      <c r="F24445" s="294"/>
    </row>
    <row r="24446">
      <c r="A24446" s="294" t="s">
        <v>28417</v>
      </c>
      <c r="B24446" s="294"/>
      <c r="C24446" s="294"/>
      <c r="D24446" s="294"/>
      <c r="E24446" s="294"/>
      <c r="F24446" s="294"/>
    </row>
    <row r="24447">
      <c r="A24447" s="294" t="s">
        <v>22682</v>
      </c>
      <c r="B24447" s="294"/>
      <c r="C24447" s="294"/>
      <c r="D24447" s="294"/>
      <c r="E24447" s="294"/>
      <c r="F24447" s="294"/>
    </row>
    <row r="24448">
      <c r="A24448" s="294" t="s">
        <v>35964</v>
      </c>
      <c r="B24448" s="294"/>
      <c r="C24448" s="294"/>
      <c r="D24448" s="294"/>
      <c r="E24448" s="294"/>
      <c r="F24448" s="294"/>
    </row>
    <row r="24449">
      <c r="A24449" s="294" t="s">
        <v>36565</v>
      </c>
      <c r="B24449" s="294"/>
      <c r="C24449" s="294"/>
      <c r="D24449" s="294"/>
      <c r="E24449" s="294"/>
      <c r="F24449" s="294"/>
    </row>
    <row r="24450">
      <c r="A24450" s="294" t="s">
        <v>36566</v>
      </c>
      <c r="B24450" s="294"/>
      <c r="C24450" s="294"/>
      <c r="D24450" s="294"/>
      <c r="E24450" s="294"/>
      <c r="F24450" s="294"/>
    </row>
    <row r="24451">
      <c r="A24451" s="294"/>
      <c r="B24451" s="294"/>
      <c r="C24451" s="294"/>
      <c r="D24451" s="294"/>
      <c r="E24451" s="294"/>
      <c r="F24451" s="294"/>
    </row>
    <row r="24452">
      <c r="A24452" s="294" t="s">
        <v>28124</v>
      </c>
      <c r="B24452" s="294"/>
      <c r="C24452" s="294"/>
      <c r="D24452" s="294"/>
      <c r="E24452" s="294"/>
      <c r="F24452" s="294"/>
    </row>
    <row r="24453">
      <c r="A24453" s="294" t="s">
        <v>36567</v>
      </c>
      <c r="B24453" s="294"/>
      <c r="C24453" s="294"/>
      <c r="D24453" s="294"/>
      <c r="E24453" s="294"/>
      <c r="F24453" s="294"/>
    </row>
    <row r="24454">
      <c r="A24454" s="294" t="s">
        <v>21618</v>
      </c>
      <c r="B24454" s="294"/>
      <c r="C24454" s="294"/>
      <c r="D24454" s="294"/>
      <c r="E24454" s="294"/>
      <c r="F24454" s="294"/>
    </row>
    <row r="24455">
      <c r="A24455" s="294" t="s">
        <v>36568</v>
      </c>
      <c r="B24455" s="294"/>
      <c r="C24455" s="294"/>
      <c r="D24455" s="294"/>
      <c r="E24455" s="294"/>
      <c r="F24455" s="294"/>
    </row>
    <row r="24456">
      <c r="A24456" s="294" t="s">
        <v>36569</v>
      </c>
      <c r="B24456" s="294"/>
      <c r="C24456" s="294"/>
      <c r="D24456" s="294"/>
      <c r="E24456" s="294"/>
      <c r="F24456" s="294"/>
    </row>
    <row r="24457">
      <c r="A24457" s="294"/>
      <c r="B24457" s="294"/>
      <c r="C24457" s="294"/>
      <c r="D24457" s="294"/>
      <c r="E24457" s="294"/>
      <c r="F24457" s="294"/>
    </row>
    <row r="24458">
      <c r="A24458" s="294" t="s">
        <v>22512</v>
      </c>
      <c r="B24458" s="294"/>
      <c r="C24458" s="294"/>
      <c r="D24458" s="294"/>
      <c r="E24458" s="294"/>
      <c r="F24458" s="294"/>
    </row>
    <row r="24459">
      <c r="A24459" s="294" t="s">
        <v>24873</v>
      </c>
      <c r="B24459" s="294"/>
      <c r="C24459" s="294"/>
      <c r="D24459" s="294"/>
      <c r="E24459" s="294"/>
      <c r="F24459" s="294"/>
    </row>
    <row r="24460">
      <c r="A24460" s="294"/>
      <c r="B24460" s="294"/>
      <c r="C24460" s="294"/>
      <c r="D24460" s="294"/>
      <c r="E24460" s="294"/>
      <c r="F24460" s="294"/>
    </row>
    <row r="24461">
      <c r="A24461" s="294" t="s">
        <v>36570</v>
      </c>
      <c r="B24461" s="294"/>
      <c r="C24461" s="294"/>
      <c r="D24461" s="294"/>
      <c r="E24461" s="294"/>
      <c r="F24461" s="294"/>
    </row>
    <row r="24462">
      <c r="A24462" s="294" t="s">
        <v>36571</v>
      </c>
      <c r="B24462" s="294"/>
      <c r="C24462" s="294"/>
      <c r="D24462" s="294"/>
      <c r="E24462" s="294"/>
      <c r="F24462" s="294"/>
    </row>
    <row r="24463">
      <c r="A24463" s="294" t="s">
        <v>36572</v>
      </c>
      <c r="B24463" s="294"/>
      <c r="C24463" s="294"/>
      <c r="D24463" s="294"/>
      <c r="E24463" s="294"/>
      <c r="F24463" s="294"/>
    </row>
    <row r="24464">
      <c r="A24464" s="294" t="s">
        <v>36573</v>
      </c>
      <c r="B24464" s="294"/>
      <c r="C24464" s="294"/>
      <c r="D24464" s="294"/>
      <c r="E24464" s="294"/>
      <c r="F24464" s="294"/>
    </row>
    <row r="24465">
      <c r="A24465" s="294" t="s">
        <v>36574</v>
      </c>
      <c r="B24465" s="294"/>
      <c r="C24465" s="294"/>
      <c r="D24465" s="294"/>
      <c r="E24465" s="294"/>
      <c r="F24465" s="294"/>
    </row>
    <row r="24466">
      <c r="A24466" s="294" t="s">
        <v>36575</v>
      </c>
      <c r="B24466" s="294"/>
      <c r="C24466" s="294"/>
      <c r="D24466" s="294"/>
      <c r="E24466" s="294"/>
      <c r="F24466" s="294"/>
    </row>
    <row r="24467">
      <c r="A24467" s="294"/>
      <c r="B24467" s="294"/>
      <c r="C24467" s="294"/>
      <c r="D24467" s="294"/>
      <c r="E24467" s="294"/>
      <c r="F24467" s="294"/>
    </row>
    <row r="24468">
      <c r="A24468" s="294" t="s">
        <v>26406</v>
      </c>
      <c r="B24468" s="294"/>
      <c r="C24468" s="294"/>
      <c r="D24468" s="294"/>
      <c r="E24468" s="294"/>
      <c r="F24468" s="294"/>
    </row>
    <row r="24469">
      <c r="A24469" s="294"/>
      <c r="B24469" s="294"/>
      <c r="C24469" s="294"/>
      <c r="D24469" s="294"/>
      <c r="E24469" s="294"/>
      <c r="F24469" s="294"/>
    </row>
    <row r="24470">
      <c r="A24470" s="294" t="s">
        <v>36576</v>
      </c>
      <c r="B24470" s="294"/>
      <c r="C24470" s="294"/>
      <c r="D24470" s="294"/>
      <c r="E24470" s="294"/>
      <c r="F24470" s="294"/>
    </row>
    <row r="24471">
      <c r="A24471" s="294" t="s">
        <v>36577</v>
      </c>
      <c r="B24471" s="294"/>
      <c r="C24471" s="294"/>
      <c r="D24471" s="294"/>
      <c r="E24471" s="294"/>
      <c r="F24471" s="294"/>
    </row>
    <row r="24472">
      <c r="A24472" s="294" t="s">
        <v>22975</v>
      </c>
      <c r="B24472" s="294"/>
      <c r="C24472" s="294"/>
      <c r="D24472" s="294"/>
      <c r="E24472" s="294"/>
      <c r="F24472" s="294"/>
    </row>
    <row r="24473">
      <c r="A24473" s="294" t="s">
        <v>36578</v>
      </c>
      <c r="B24473" s="294"/>
      <c r="C24473" s="294"/>
      <c r="D24473" s="294"/>
      <c r="E24473" s="294"/>
      <c r="F24473" s="294"/>
    </row>
    <row r="24474">
      <c r="A24474" s="294" t="s">
        <v>36579</v>
      </c>
      <c r="B24474" s="294"/>
      <c r="C24474" s="294"/>
      <c r="D24474" s="294"/>
      <c r="E24474" s="294"/>
      <c r="F24474" s="294"/>
    </row>
    <row r="24475">
      <c r="A24475" s="294"/>
      <c r="B24475" s="294"/>
      <c r="C24475" s="294"/>
      <c r="D24475" s="294"/>
      <c r="E24475" s="294"/>
      <c r="F24475" s="294"/>
    </row>
    <row r="24476">
      <c r="A24476" s="294" t="s">
        <v>36580</v>
      </c>
      <c r="B24476" s="294"/>
      <c r="C24476" s="294"/>
      <c r="D24476" s="294"/>
      <c r="E24476" s="294"/>
      <c r="F24476" s="294"/>
    </row>
    <row r="24477">
      <c r="A24477" s="294"/>
      <c r="B24477" s="294"/>
      <c r="C24477" s="294"/>
      <c r="D24477" s="294"/>
      <c r="E24477" s="294"/>
      <c r="F24477" s="294"/>
    </row>
    <row r="24478">
      <c r="A24478" s="294" t="s">
        <v>36581</v>
      </c>
      <c r="B24478" s="294"/>
      <c r="C24478" s="294"/>
      <c r="D24478" s="294"/>
      <c r="E24478" s="294"/>
      <c r="F24478" s="294"/>
    </row>
    <row r="24479">
      <c r="A24479" s="294" t="s">
        <v>36582</v>
      </c>
      <c r="B24479" s="294"/>
      <c r="C24479" s="294"/>
      <c r="D24479" s="294"/>
      <c r="E24479" s="294"/>
      <c r="F24479" s="294"/>
    </row>
    <row r="24480">
      <c r="A24480" s="294" t="s">
        <v>36583</v>
      </c>
      <c r="B24480" s="294"/>
      <c r="C24480" s="294"/>
      <c r="D24480" s="294"/>
      <c r="E24480" s="294"/>
      <c r="F24480" s="294"/>
    </row>
    <row r="24481">
      <c r="A24481" s="294" t="s">
        <v>36584</v>
      </c>
      <c r="B24481" s="294"/>
      <c r="C24481" s="294"/>
      <c r="D24481" s="294"/>
      <c r="E24481" s="294"/>
      <c r="F24481" s="294"/>
    </row>
    <row r="24482">
      <c r="A24482" s="294" t="s">
        <v>36585</v>
      </c>
      <c r="B24482" s="294"/>
      <c r="C24482" s="294"/>
      <c r="D24482" s="294"/>
      <c r="E24482" s="294"/>
      <c r="F24482" s="294"/>
    </row>
    <row r="24483">
      <c r="A24483" s="294" t="s">
        <v>36586</v>
      </c>
      <c r="B24483" s="294"/>
      <c r="C24483" s="294"/>
      <c r="D24483" s="294"/>
      <c r="E24483" s="294"/>
      <c r="F24483" s="294"/>
    </row>
    <row r="24484">
      <c r="A24484" s="294"/>
      <c r="B24484" s="294"/>
      <c r="C24484" s="294"/>
      <c r="D24484" s="294"/>
      <c r="E24484" s="294"/>
      <c r="F24484" s="294"/>
    </row>
    <row r="24485">
      <c r="A24485" s="294" t="s">
        <v>21401</v>
      </c>
      <c r="B24485" s="294"/>
      <c r="C24485" s="294"/>
      <c r="D24485" s="294"/>
      <c r="E24485" s="294"/>
      <c r="F24485" s="294"/>
    </row>
    <row r="24486">
      <c r="A24486" s="294"/>
      <c r="B24486" s="294"/>
      <c r="C24486" s="294"/>
      <c r="D24486" s="294"/>
      <c r="E24486" s="294"/>
      <c r="F24486" s="294"/>
    </row>
    <row r="24487">
      <c r="A24487" s="294" t="s">
        <v>36587</v>
      </c>
      <c r="B24487" s="294"/>
      <c r="C24487" s="294"/>
      <c r="D24487" s="294"/>
      <c r="E24487" s="294"/>
      <c r="F24487" s="294"/>
    </row>
    <row r="24488">
      <c r="A24488" s="294" t="s">
        <v>36588</v>
      </c>
      <c r="B24488" s="294"/>
      <c r="C24488" s="294"/>
      <c r="D24488" s="294"/>
      <c r="E24488" s="294"/>
      <c r="F24488" s="294"/>
    </row>
    <row r="24489">
      <c r="A24489" s="294" t="s">
        <v>36589</v>
      </c>
      <c r="B24489" s="294"/>
      <c r="C24489" s="294"/>
      <c r="D24489" s="294"/>
      <c r="E24489" s="294"/>
      <c r="F24489" s="294"/>
    </row>
    <row r="24490">
      <c r="A24490" s="294" t="s">
        <v>36590</v>
      </c>
      <c r="B24490" s="294"/>
      <c r="C24490" s="294"/>
      <c r="D24490" s="294"/>
      <c r="E24490" s="294"/>
      <c r="F24490" s="294"/>
    </row>
    <row r="24491">
      <c r="A24491" s="294" t="s">
        <v>36591</v>
      </c>
      <c r="B24491" s="294"/>
      <c r="C24491" s="294"/>
      <c r="D24491" s="294"/>
      <c r="E24491" s="294"/>
      <c r="F24491" s="294"/>
    </row>
    <row r="24492">
      <c r="A24492" s="294"/>
      <c r="B24492" s="294"/>
      <c r="C24492" s="294"/>
      <c r="D24492" s="294"/>
      <c r="E24492" s="294"/>
      <c r="F24492" s="294"/>
    </row>
    <row r="24493">
      <c r="A24493" s="294" t="s">
        <v>22239</v>
      </c>
      <c r="B24493" s="294"/>
      <c r="C24493" s="294"/>
      <c r="D24493" s="294"/>
      <c r="E24493" s="294"/>
      <c r="F24493" s="294"/>
    </row>
    <row r="24494">
      <c r="A24494" s="294"/>
      <c r="B24494" s="294"/>
      <c r="C24494" s="294"/>
      <c r="D24494" s="294"/>
      <c r="E24494" s="294"/>
      <c r="F24494" s="294"/>
    </row>
    <row r="24495">
      <c r="A24495" s="294" t="s">
        <v>36592</v>
      </c>
      <c r="B24495" s="294"/>
      <c r="C24495" s="294"/>
      <c r="D24495" s="294"/>
      <c r="E24495" s="294"/>
      <c r="F24495" s="294"/>
    </row>
    <row r="24496">
      <c r="A24496" s="294" t="s">
        <v>36593</v>
      </c>
      <c r="B24496" s="294"/>
      <c r="C24496" s="294"/>
      <c r="D24496" s="294"/>
      <c r="E24496" s="294"/>
      <c r="F24496" s="294"/>
    </row>
    <row r="24497">
      <c r="A24497" s="294" t="s">
        <v>25811</v>
      </c>
      <c r="B24497" s="294"/>
      <c r="C24497" s="294"/>
      <c r="D24497" s="294"/>
      <c r="E24497" s="294"/>
      <c r="F24497" s="294"/>
    </row>
    <row r="24498">
      <c r="A24498" s="294" t="s">
        <v>36594</v>
      </c>
      <c r="B24498" s="294"/>
      <c r="C24498" s="294"/>
      <c r="D24498" s="294"/>
      <c r="E24498" s="294"/>
      <c r="F24498" s="294"/>
    </row>
    <row r="24499">
      <c r="A24499" s="294" t="s">
        <v>36595</v>
      </c>
      <c r="B24499" s="294"/>
      <c r="C24499" s="294"/>
      <c r="D24499" s="294"/>
      <c r="E24499" s="294"/>
      <c r="F24499" s="294"/>
    </row>
    <row r="24500">
      <c r="A24500" s="294" t="s">
        <v>36596</v>
      </c>
      <c r="B24500" s="294"/>
      <c r="C24500" s="294"/>
      <c r="D24500" s="294"/>
      <c r="E24500" s="294"/>
      <c r="F24500" s="294"/>
    </row>
    <row r="24501">
      <c r="A24501" s="294" t="s">
        <v>36597</v>
      </c>
      <c r="B24501" s="294"/>
      <c r="C24501" s="294"/>
      <c r="D24501" s="294"/>
      <c r="E24501" s="294"/>
      <c r="F24501" s="294"/>
    </row>
    <row r="24502">
      <c r="A24502" s="294" t="s">
        <v>36598</v>
      </c>
      <c r="B24502" s="294"/>
      <c r="C24502" s="294"/>
      <c r="D24502" s="294"/>
      <c r="E24502" s="294"/>
      <c r="F24502" s="294"/>
    </row>
    <row r="24503">
      <c r="A24503" s="294" t="s">
        <v>36599</v>
      </c>
      <c r="B24503" s="294"/>
      <c r="C24503" s="294"/>
      <c r="D24503" s="294"/>
      <c r="E24503" s="294"/>
      <c r="F24503" s="294"/>
    </row>
    <row r="24504">
      <c r="A24504" s="294" t="s">
        <v>36600</v>
      </c>
      <c r="B24504" s="294"/>
      <c r="C24504" s="294"/>
      <c r="D24504" s="294"/>
      <c r="E24504" s="294"/>
      <c r="F24504" s="294"/>
    </row>
    <row r="24505">
      <c r="A24505" s="294" t="s">
        <v>36601</v>
      </c>
      <c r="B24505" s="294"/>
      <c r="C24505" s="294"/>
      <c r="D24505" s="294"/>
      <c r="E24505" s="294"/>
      <c r="F24505" s="294"/>
    </row>
    <row r="24506">
      <c r="A24506" s="294"/>
      <c r="B24506" s="294"/>
      <c r="C24506" s="294"/>
      <c r="D24506" s="294"/>
      <c r="E24506" s="294"/>
      <c r="F24506" s="294"/>
    </row>
    <row r="24507">
      <c r="A24507" s="294" t="s">
        <v>21990</v>
      </c>
      <c r="B24507" s="294"/>
      <c r="C24507" s="294"/>
      <c r="D24507" s="294"/>
      <c r="E24507" s="294"/>
      <c r="F24507" s="294"/>
    </row>
    <row r="24508">
      <c r="A24508" s="294"/>
      <c r="B24508" s="294"/>
      <c r="C24508" s="294"/>
      <c r="D24508" s="294"/>
      <c r="E24508" s="294"/>
      <c r="F24508" s="294"/>
    </row>
    <row r="24509">
      <c r="A24509" s="294" t="s">
        <v>36602</v>
      </c>
      <c r="B24509" s="294"/>
      <c r="C24509" s="294"/>
      <c r="D24509" s="294"/>
      <c r="E24509" s="294"/>
      <c r="F24509" s="294"/>
    </row>
    <row r="24510">
      <c r="A24510" s="294" t="s">
        <v>36603</v>
      </c>
      <c r="B24510" s="294"/>
      <c r="C24510" s="294"/>
      <c r="D24510" s="294"/>
      <c r="E24510" s="294"/>
      <c r="F24510" s="294"/>
    </row>
    <row r="24511">
      <c r="A24511" s="294" t="s">
        <v>36604</v>
      </c>
      <c r="B24511" s="294"/>
      <c r="C24511" s="294"/>
      <c r="D24511" s="294"/>
      <c r="E24511" s="294"/>
      <c r="F24511" s="294"/>
    </row>
    <row r="24512">
      <c r="A24512" s="294" t="s">
        <v>36605</v>
      </c>
      <c r="B24512" s="294"/>
      <c r="C24512" s="294"/>
      <c r="D24512" s="294"/>
      <c r="E24512" s="294"/>
      <c r="F24512" s="294"/>
    </row>
    <row r="24513">
      <c r="A24513" s="294" t="s">
        <v>36606</v>
      </c>
      <c r="B24513" s="294"/>
      <c r="C24513" s="294"/>
      <c r="D24513" s="294"/>
      <c r="E24513" s="294"/>
      <c r="F24513" s="294"/>
    </row>
    <row r="24514">
      <c r="A24514" s="294" t="s">
        <v>36607</v>
      </c>
      <c r="B24514" s="294"/>
      <c r="C24514" s="294"/>
      <c r="D24514" s="294"/>
      <c r="E24514" s="294"/>
      <c r="F24514" s="294"/>
    </row>
    <row r="24515">
      <c r="A24515" s="294" t="s">
        <v>36608</v>
      </c>
      <c r="B24515" s="294"/>
      <c r="C24515" s="294"/>
      <c r="D24515" s="294"/>
      <c r="E24515" s="294"/>
      <c r="F24515" s="294"/>
    </row>
    <row r="24516">
      <c r="A24516" s="294" t="s">
        <v>36609</v>
      </c>
      <c r="B24516" s="294"/>
      <c r="C24516" s="294"/>
      <c r="D24516" s="294"/>
      <c r="E24516" s="294"/>
      <c r="F24516" s="294"/>
    </row>
    <row r="24517">
      <c r="A24517" s="294" t="s">
        <v>36610</v>
      </c>
      <c r="B24517" s="294"/>
      <c r="C24517" s="294"/>
      <c r="D24517" s="294"/>
      <c r="E24517" s="294"/>
      <c r="F24517" s="294"/>
    </row>
    <row r="24518">
      <c r="A24518" s="294"/>
      <c r="B24518" s="294"/>
      <c r="C24518" s="294"/>
      <c r="D24518" s="294"/>
      <c r="E24518" s="294"/>
      <c r="F24518" s="294"/>
    </row>
    <row r="24519">
      <c r="A24519" s="294" t="s">
        <v>28124</v>
      </c>
      <c r="B24519" s="294"/>
      <c r="C24519" s="294"/>
      <c r="D24519" s="294"/>
      <c r="E24519" s="294"/>
      <c r="F24519" s="294"/>
    </row>
    <row r="24520">
      <c r="A24520" s="294" t="s">
        <v>36611</v>
      </c>
      <c r="B24520" s="294"/>
      <c r="C24520" s="294"/>
      <c r="D24520" s="294"/>
      <c r="E24520" s="294"/>
      <c r="F24520" s="294"/>
    </row>
    <row r="24521">
      <c r="A24521" s="294" t="s">
        <v>21672</v>
      </c>
      <c r="B24521" s="294"/>
      <c r="C24521" s="294"/>
      <c r="D24521" s="294"/>
      <c r="E24521" s="294"/>
      <c r="F24521" s="294"/>
    </row>
    <row r="24522">
      <c r="A24522" s="294" t="s">
        <v>36568</v>
      </c>
      <c r="B24522" s="294"/>
      <c r="C24522" s="294"/>
      <c r="D24522" s="294"/>
      <c r="E24522" s="294"/>
      <c r="F24522" s="294"/>
    </row>
    <row r="24523">
      <c r="A24523" s="294" t="s">
        <v>36569</v>
      </c>
      <c r="B24523" s="294"/>
      <c r="C24523" s="294"/>
      <c r="D24523" s="294"/>
      <c r="E24523" s="294"/>
      <c r="F24523" s="294"/>
    </row>
    <row r="24524">
      <c r="A24524" s="294"/>
      <c r="B24524" s="294"/>
      <c r="C24524" s="294"/>
      <c r="D24524" s="294"/>
      <c r="E24524" s="294"/>
      <c r="F24524" s="294"/>
    </row>
    <row r="24525">
      <c r="A24525" s="294" t="s">
        <v>23007</v>
      </c>
      <c r="B24525" s="294"/>
      <c r="C24525" s="294"/>
      <c r="D24525" s="294"/>
      <c r="E24525" s="294"/>
      <c r="F24525" s="294"/>
    </row>
    <row r="24526">
      <c r="A24526" s="294"/>
      <c r="B24526" s="294"/>
      <c r="C24526" s="294"/>
      <c r="D24526" s="294"/>
      <c r="E24526" s="294"/>
      <c r="F24526" s="294"/>
    </row>
    <row r="24527">
      <c r="A24527" s="294" t="s">
        <v>36612</v>
      </c>
      <c r="B24527" s="294"/>
      <c r="C24527" s="294"/>
      <c r="D24527" s="294"/>
      <c r="E24527" s="294"/>
      <c r="F24527" s="294"/>
    </row>
    <row r="24528">
      <c r="A24528" s="294" t="s">
        <v>36613</v>
      </c>
      <c r="B24528" s="294"/>
      <c r="C24528" s="294"/>
      <c r="D24528" s="294"/>
      <c r="E24528" s="294"/>
      <c r="F24528" s="294"/>
    </row>
    <row r="24529">
      <c r="A24529" s="294" t="s">
        <v>36614</v>
      </c>
      <c r="B24529" s="294"/>
      <c r="C24529" s="294"/>
      <c r="D24529" s="294"/>
      <c r="E24529" s="294"/>
      <c r="F24529" s="294"/>
    </row>
    <row r="24530">
      <c r="A24530" s="294" t="s">
        <v>36615</v>
      </c>
      <c r="B24530" s="294"/>
      <c r="C24530" s="294"/>
      <c r="D24530" s="294"/>
      <c r="E24530" s="294"/>
      <c r="F24530" s="294"/>
    </row>
    <row r="24531">
      <c r="A24531" s="294" t="s">
        <v>36616</v>
      </c>
      <c r="B24531" s="294"/>
      <c r="C24531" s="294"/>
      <c r="D24531" s="294"/>
      <c r="E24531" s="294"/>
      <c r="F24531" s="294"/>
    </row>
    <row r="24532">
      <c r="A24532" s="294" t="s">
        <v>36617</v>
      </c>
      <c r="B24532" s="294"/>
      <c r="C24532" s="294"/>
      <c r="D24532" s="294"/>
      <c r="E24532" s="294"/>
      <c r="F24532" s="294"/>
    </row>
    <row r="24533">
      <c r="A24533" s="294"/>
      <c r="B24533" s="294"/>
      <c r="C24533" s="294"/>
      <c r="D24533" s="294"/>
      <c r="E24533" s="294"/>
      <c r="F24533" s="294"/>
    </row>
    <row r="24534">
      <c r="A24534" s="294"/>
      <c r="B24534" s="294"/>
      <c r="C24534" s="294"/>
      <c r="D24534" s="294"/>
      <c r="E24534" s="294"/>
      <c r="F24534" s="294"/>
    </row>
    <row r="24535">
      <c r="A24535" s="294" t="s">
        <v>21326</v>
      </c>
      <c r="B24535" s="294"/>
      <c r="C24535" s="294"/>
      <c r="D24535" s="294"/>
      <c r="E24535" s="294"/>
      <c r="F24535" s="294"/>
    </row>
    <row r="24536">
      <c r="A24536" s="294"/>
      <c r="B24536" s="294"/>
      <c r="C24536" s="294"/>
      <c r="D24536" s="294"/>
      <c r="E24536" s="294"/>
      <c r="F24536" s="294"/>
    </row>
    <row r="24537">
      <c r="A24537" s="294" t="s">
        <v>36618</v>
      </c>
      <c r="B24537" s="294"/>
      <c r="C24537" s="294"/>
      <c r="D24537" s="294"/>
      <c r="E24537" s="294"/>
      <c r="F24537" s="294"/>
    </row>
    <row r="24538">
      <c r="A24538" s="294" t="s">
        <v>36619</v>
      </c>
      <c r="B24538" s="294"/>
      <c r="C24538" s="294"/>
      <c r="D24538" s="294"/>
      <c r="E24538" s="294"/>
      <c r="F24538" s="294"/>
    </row>
    <row r="24539">
      <c r="A24539" s="294" t="s">
        <v>36620</v>
      </c>
      <c r="B24539" s="294"/>
      <c r="C24539" s="294"/>
      <c r="D24539" s="294"/>
      <c r="E24539" s="294"/>
      <c r="F24539" s="294"/>
    </row>
    <row r="24540">
      <c r="A24540" s="294" t="s">
        <v>36621</v>
      </c>
      <c r="B24540" s="294"/>
      <c r="C24540" s="294"/>
      <c r="D24540" s="294"/>
      <c r="E24540" s="294"/>
      <c r="F24540" s="294"/>
    </row>
    <row r="24541">
      <c r="A24541" s="294"/>
      <c r="B24541" s="294"/>
      <c r="C24541" s="294"/>
      <c r="D24541" s="294"/>
      <c r="E24541" s="294"/>
      <c r="F24541" s="294"/>
    </row>
    <row r="24542">
      <c r="A24542" s="294" t="s">
        <v>28143</v>
      </c>
      <c r="B24542" s="294"/>
      <c r="C24542" s="294"/>
      <c r="D24542" s="294"/>
      <c r="E24542" s="294"/>
      <c r="F24542" s="294"/>
    </row>
    <row r="24543">
      <c r="A24543" s="294"/>
      <c r="B24543" s="294"/>
      <c r="C24543" s="294"/>
      <c r="D24543" s="294"/>
      <c r="E24543" s="294"/>
      <c r="F24543" s="294"/>
    </row>
    <row r="24544">
      <c r="A24544" s="294" t="s">
        <v>36622</v>
      </c>
      <c r="B24544" s="294"/>
      <c r="C24544" s="294"/>
      <c r="D24544" s="294"/>
      <c r="E24544" s="294"/>
      <c r="F24544" s="294"/>
    </row>
    <row r="24545">
      <c r="A24545" s="294" t="s">
        <v>36623</v>
      </c>
      <c r="B24545" s="294"/>
      <c r="C24545" s="294"/>
      <c r="D24545" s="294"/>
      <c r="E24545" s="294"/>
      <c r="F24545" s="294"/>
    </row>
    <row r="24546">
      <c r="A24546" s="294" t="s">
        <v>36624</v>
      </c>
      <c r="B24546" s="294"/>
      <c r="C24546" s="294"/>
      <c r="D24546" s="294"/>
      <c r="E24546" s="294"/>
      <c r="F24546" s="294"/>
    </row>
    <row r="24547">
      <c r="A24547" s="294" t="s">
        <v>36625</v>
      </c>
      <c r="B24547" s="294"/>
      <c r="C24547" s="294"/>
      <c r="D24547" s="294"/>
      <c r="E24547" s="294"/>
      <c r="F24547" s="294"/>
    </row>
    <row r="24548">
      <c r="A24548" s="294" t="s">
        <v>36626</v>
      </c>
      <c r="B24548" s="294"/>
      <c r="C24548" s="294"/>
      <c r="D24548" s="294"/>
      <c r="E24548" s="294"/>
      <c r="F24548" s="294"/>
    </row>
    <row r="24549">
      <c r="A24549" s="294"/>
      <c r="B24549" s="294"/>
      <c r="C24549" s="294"/>
      <c r="D24549" s="294"/>
      <c r="E24549" s="294"/>
      <c r="F24549" s="294"/>
    </row>
    <row r="24550">
      <c r="A24550" s="294" t="s">
        <v>21344</v>
      </c>
      <c r="B24550" s="294"/>
      <c r="C24550" s="294"/>
      <c r="D24550" s="294"/>
      <c r="E24550" s="294"/>
      <c r="F24550" s="294"/>
    </row>
    <row r="24551">
      <c r="A24551" s="294" t="s">
        <v>31444</v>
      </c>
      <c r="B24551" s="294"/>
      <c r="C24551" s="294"/>
      <c r="D24551" s="294"/>
      <c r="E24551" s="294"/>
      <c r="F24551" s="294"/>
    </row>
    <row r="24552">
      <c r="A24552" s="294"/>
      <c r="B24552" s="294"/>
      <c r="C24552" s="294"/>
      <c r="D24552" s="294"/>
      <c r="E24552" s="294"/>
      <c r="F24552" s="294"/>
    </row>
    <row r="24553">
      <c r="A24553" s="294" t="s">
        <v>36627</v>
      </c>
      <c r="B24553" s="294"/>
      <c r="C24553" s="294"/>
      <c r="D24553" s="294"/>
      <c r="E24553" s="294"/>
      <c r="F24553" s="294"/>
    </row>
    <row r="24554">
      <c r="A24554" s="294" t="s">
        <v>36628</v>
      </c>
      <c r="B24554" s="294"/>
      <c r="C24554" s="294"/>
      <c r="D24554" s="294"/>
      <c r="E24554" s="294"/>
      <c r="F24554" s="294"/>
    </row>
    <row r="24555">
      <c r="A24555" s="294" t="s">
        <v>36629</v>
      </c>
      <c r="B24555" s="294"/>
      <c r="C24555" s="294"/>
      <c r="D24555" s="294"/>
      <c r="E24555" s="294"/>
      <c r="F24555" s="294"/>
    </row>
    <row r="24556">
      <c r="A24556" s="294"/>
      <c r="B24556" s="294"/>
      <c r="C24556" s="294"/>
      <c r="D24556" s="294"/>
      <c r="E24556" s="294"/>
      <c r="F24556" s="294"/>
    </row>
    <row r="24557">
      <c r="A24557" s="294" t="s">
        <v>21908</v>
      </c>
      <c r="B24557" s="294"/>
      <c r="C24557" s="294"/>
      <c r="D24557" s="294"/>
      <c r="E24557" s="294"/>
      <c r="F24557" s="294"/>
    </row>
    <row r="24558">
      <c r="A24558" s="294"/>
      <c r="B24558" s="294"/>
      <c r="C24558" s="294"/>
      <c r="D24558" s="294"/>
      <c r="E24558" s="294"/>
      <c r="F24558" s="294"/>
    </row>
    <row r="24559">
      <c r="A24559" s="294" t="s">
        <v>36630</v>
      </c>
      <c r="B24559" s="294"/>
      <c r="C24559" s="294"/>
      <c r="D24559" s="294"/>
      <c r="E24559" s="294"/>
      <c r="F24559" s="294"/>
    </row>
    <row r="24560">
      <c r="A24560" s="294" t="s">
        <v>36631</v>
      </c>
      <c r="B24560" s="294"/>
      <c r="C24560" s="294"/>
      <c r="D24560" s="294"/>
      <c r="E24560" s="294"/>
      <c r="F24560" s="294"/>
    </row>
    <row r="24561">
      <c r="A24561" s="294" t="s">
        <v>36632</v>
      </c>
      <c r="B24561" s="294"/>
      <c r="C24561" s="294"/>
      <c r="D24561" s="294"/>
      <c r="E24561" s="294"/>
      <c r="F24561" s="294"/>
    </row>
    <row r="24562">
      <c r="A24562" s="294" t="s">
        <v>36633</v>
      </c>
      <c r="B24562" s="294"/>
      <c r="C24562" s="294"/>
      <c r="D24562" s="294"/>
      <c r="E24562" s="294"/>
      <c r="F24562" s="294"/>
    </row>
    <row r="24563">
      <c r="A24563" s="294"/>
      <c r="B24563" s="294"/>
      <c r="C24563" s="294"/>
      <c r="D24563" s="294"/>
      <c r="E24563" s="294"/>
      <c r="F24563" s="294"/>
    </row>
    <row r="24564">
      <c r="A24564" s="294" t="s">
        <v>24607</v>
      </c>
      <c r="B24564" s="294"/>
      <c r="C24564" s="294"/>
      <c r="D24564" s="294"/>
      <c r="E24564" s="294"/>
      <c r="F24564" s="294"/>
    </row>
    <row r="24565">
      <c r="A24565" s="294"/>
      <c r="B24565" s="294"/>
      <c r="C24565" s="294"/>
      <c r="D24565" s="294"/>
      <c r="E24565" s="294"/>
      <c r="F24565" s="294"/>
    </row>
    <row r="24566">
      <c r="A24566" s="294" t="s">
        <v>36634</v>
      </c>
      <c r="B24566" s="294"/>
      <c r="C24566" s="294"/>
      <c r="D24566" s="294"/>
      <c r="E24566" s="294"/>
      <c r="F24566" s="294"/>
    </row>
    <row r="24567">
      <c r="A24567" s="294" t="s">
        <v>36635</v>
      </c>
      <c r="B24567" s="294"/>
      <c r="C24567" s="294"/>
      <c r="D24567" s="294"/>
      <c r="E24567" s="294"/>
      <c r="F24567" s="294"/>
    </row>
    <row r="24568">
      <c r="A24568" s="294" t="s">
        <v>36636</v>
      </c>
      <c r="B24568" s="294"/>
      <c r="C24568" s="294"/>
      <c r="D24568" s="294"/>
      <c r="E24568" s="294"/>
      <c r="F24568" s="294"/>
    </row>
    <row r="24569">
      <c r="A24569" s="294" t="s">
        <v>36637</v>
      </c>
      <c r="B24569" s="294"/>
      <c r="C24569" s="294"/>
      <c r="D24569" s="294"/>
      <c r="E24569" s="294"/>
      <c r="F24569" s="294"/>
    </row>
    <row r="24570">
      <c r="A24570" s="294" t="s">
        <v>36638</v>
      </c>
      <c r="B24570" s="294"/>
      <c r="C24570" s="294"/>
      <c r="D24570" s="294"/>
      <c r="E24570" s="294"/>
      <c r="F24570" s="294"/>
    </row>
    <row r="24571">
      <c r="A24571" s="294" t="s">
        <v>36639</v>
      </c>
      <c r="B24571" s="294"/>
      <c r="C24571" s="294"/>
      <c r="D24571" s="294"/>
      <c r="E24571" s="294"/>
      <c r="F24571" s="294"/>
    </row>
    <row r="24572">
      <c r="A24572" s="294" t="s">
        <v>36640</v>
      </c>
      <c r="B24572" s="294"/>
      <c r="C24572" s="294"/>
      <c r="D24572" s="294"/>
      <c r="E24572" s="294"/>
      <c r="F24572" s="294"/>
    </row>
    <row r="24573">
      <c r="A24573" s="294" t="s">
        <v>36641</v>
      </c>
      <c r="B24573" s="294"/>
      <c r="C24573" s="294"/>
      <c r="D24573" s="294"/>
      <c r="E24573" s="294"/>
      <c r="F24573" s="294"/>
    </row>
    <row r="24574">
      <c r="A24574" s="294" t="s">
        <v>36642</v>
      </c>
      <c r="B24574" s="294"/>
      <c r="C24574" s="294"/>
      <c r="D24574" s="294"/>
      <c r="E24574" s="294"/>
      <c r="F24574" s="294"/>
    </row>
    <row r="24575">
      <c r="A24575" s="294"/>
      <c r="B24575" s="294"/>
      <c r="C24575" s="294"/>
      <c r="D24575" s="294"/>
      <c r="E24575" s="294"/>
      <c r="F24575" s="294"/>
    </row>
    <row r="24576">
      <c r="A24576" s="294" t="s">
        <v>28124</v>
      </c>
      <c r="B24576" s="294"/>
      <c r="C24576" s="294"/>
      <c r="D24576" s="294"/>
      <c r="E24576" s="294"/>
      <c r="F24576" s="294"/>
    </row>
    <row r="24577">
      <c r="A24577" s="294" t="s">
        <v>36643</v>
      </c>
      <c r="B24577" s="294"/>
      <c r="C24577" s="294"/>
      <c r="D24577" s="294"/>
      <c r="E24577" s="294"/>
      <c r="F24577" s="294"/>
    </row>
    <row r="24578">
      <c r="A24578" s="294" t="s">
        <v>36644</v>
      </c>
      <c r="B24578" s="294"/>
      <c r="C24578" s="294"/>
      <c r="D24578" s="294"/>
      <c r="E24578" s="294"/>
      <c r="F24578" s="294"/>
    </row>
    <row r="24579">
      <c r="A24579" s="294" t="s">
        <v>36645</v>
      </c>
      <c r="B24579" s="294"/>
      <c r="C24579" s="294"/>
      <c r="D24579" s="294"/>
      <c r="E24579" s="294"/>
      <c r="F24579" s="294"/>
    </row>
    <row r="24580">
      <c r="A24580" s="294" t="s">
        <v>36646</v>
      </c>
      <c r="B24580" s="294"/>
      <c r="C24580" s="294"/>
      <c r="D24580" s="294"/>
      <c r="E24580" s="294"/>
      <c r="F24580" s="294"/>
    </row>
    <row r="24581">
      <c r="A24581" s="294" t="s">
        <v>36647</v>
      </c>
      <c r="B24581" s="294"/>
      <c r="C24581" s="294"/>
      <c r="D24581" s="294"/>
      <c r="E24581" s="294"/>
      <c r="F24581" s="294"/>
    </row>
    <row r="24582">
      <c r="A24582" s="294"/>
      <c r="B24582" s="294"/>
      <c r="C24582" s="294"/>
      <c r="D24582" s="294"/>
      <c r="E24582" s="294"/>
      <c r="F24582" s="294"/>
    </row>
    <row r="24583">
      <c r="A24583" s="294" t="s">
        <v>36648</v>
      </c>
      <c r="B24583" s="294"/>
      <c r="C24583" s="294"/>
      <c r="D24583" s="294"/>
      <c r="E24583" s="294"/>
      <c r="F24583" s="294"/>
    </row>
    <row r="24584">
      <c r="A24584" s="294"/>
      <c r="B24584" s="294"/>
      <c r="C24584" s="294"/>
      <c r="D24584" s="294"/>
      <c r="E24584" s="294"/>
      <c r="F24584" s="294"/>
    </row>
    <row r="24585">
      <c r="A24585" s="294" t="s">
        <v>36649</v>
      </c>
      <c r="B24585" s="294"/>
      <c r="C24585" s="294"/>
      <c r="D24585" s="294"/>
      <c r="E24585" s="294"/>
      <c r="F24585" s="294"/>
    </row>
    <row r="24586">
      <c r="A24586" s="294"/>
      <c r="B24586" s="294"/>
      <c r="C24586" s="294"/>
      <c r="D24586" s="294"/>
      <c r="E24586" s="294"/>
      <c r="F24586" s="294"/>
    </row>
    <row r="24587">
      <c r="A24587" s="294" t="s">
        <v>36650</v>
      </c>
      <c r="B24587" s="294"/>
      <c r="C24587" s="294"/>
      <c r="D24587" s="294"/>
      <c r="E24587" s="294"/>
      <c r="F24587" s="294"/>
    </row>
    <row r="24588">
      <c r="A24588" s="294" t="s">
        <v>36651</v>
      </c>
      <c r="B24588" s="294"/>
      <c r="C24588" s="294"/>
      <c r="D24588" s="294"/>
      <c r="E24588" s="294"/>
      <c r="F24588" s="294"/>
    </row>
    <row r="24589">
      <c r="A24589" s="294" t="s">
        <v>36652</v>
      </c>
      <c r="B24589" s="294"/>
      <c r="C24589" s="294"/>
      <c r="D24589" s="294"/>
      <c r="E24589" s="294"/>
      <c r="F24589" s="294"/>
    </row>
    <row r="24590">
      <c r="A24590" s="294"/>
      <c r="B24590" s="294"/>
      <c r="C24590" s="294"/>
      <c r="D24590" s="294"/>
      <c r="E24590" s="294"/>
      <c r="F24590" s="294"/>
    </row>
    <row r="24591">
      <c r="A24591" s="294" t="s">
        <v>36653</v>
      </c>
      <c r="B24591" s="294"/>
      <c r="C24591" s="294"/>
      <c r="D24591" s="294"/>
      <c r="E24591" s="294"/>
      <c r="F24591" s="294"/>
    </row>
    <row r="24592">
      <c r="A24592" s="294"/>
      <c r="B24592" s="294"/>
      <c r="C24592" s="294"/>
      <c r="D24592" s="294"/>
      <c r="E24592" s="294"/>
      <c r="F24592" s="294"/>
    </row>
    <row r="24593">
      <c r="A24593" s="294" t="s">
        <v>36654</v>
      </c>
      <c r="B24593" s="294"/>
      <c r="C24593" s="294"/>
      <c r="D24593" s="294"/>
      <c r="E24593" s="294"/>
      <c r="F24593" s="294"/>
    </row>
    <row r="24594">
      <c r="A24594" s="294"/>
      <c r="B24594" s="294"/>
      <c r="C24594" s="294"/>
      <c r="D24594" s="294"/>
      <c r="E24594" s="294"/>
      <c r="F24594" s="294"/>
    </row>
    <row r="24595">
      <c r="A24595" s="294" t="s">
        <v>36655</v>
      </c>
      <c r="B24595" s="294"/>
      <c r="C24595" s="294"/>
      <c r="D24595" s="294"/>
      <c r="E24595" s="294"/>
      <c r="F24595" s="294"/>
    </row>
    <row r="24596">
      <c r="A24596" s="294"/>
      <c r="B24596" s="294"/>
      <c r="C24596" s="294"/>
      <c r="D24596" s="294"/>
      <c r="E24596" s="294"/>
      <c r="F24596" s="294"/>
    </row>
    <row r="24597">
      <c r="A24597" s="294" t="s">
        <v>36656</v>
      </c>
      <c r="B24597" s="294"/>
      <c r="C24597" s="294"/>
      <c r="D24597" s="294"/>
      <c r="E24597" s="294"/>
      <c r="F24597" s="294"/>
    </row>
    <row r="24598">
      <c r="A24598" s="294"/>
      <c r="B24598" s="294"/>
      <c r="C24598" s="294"/>
      <c r="D24598" s="294"/>
      <c r="E24598" s="294"/>
      <c r="F24598" s="294"/>
    </row>
    <row r="24599">
      <c r="A24599" s="294" t="s">
        <v>36657</v>
      </c>
      <c r="B24599" s="294"/>
      <c r="C24599" s="294"/>
      <c r="D24599" s="294"/>
      <c r="E24599" s="294"/>
      <c r="F24599" s="294"/>
    </row>
    <row r="24600">
      <c r="A24600" s="294" t="s">
        <v>36658</v>
      </c>
      <c r="B24600" s="294"/>
      <c r="C24600" s="294"/>
      <c r="D24600" s="294"/>
      <c r="E24600" s="294"/>
      <c r="F24600" s="294"/>
    </row>
    <row r="24601">
      <c r="A24601" s="294"/>
      <c r="B24601" s="294"/>
      <c r="C24601" s="294"/>
      <c r="D24601" s="294"/>
      <c r="E24601" s="294"/>
      <c r="F24601" s="294"/>
    </row>
    <row r="24602">
      <c r="A24602" s="294" t="s">
        <v>36659</v>
      </c>
      <c r="B24602" s="294"/>
      <c r="C24602" s="294"/>
      <c r="D24602" s="294"/>
      <c r="E24602" s="294"/>
      <c r="F24602" s="294"/>
    </row>
    <row r="24603">
      <c r="A24603" s="294" t="s">
        <v>36660</v>
      </c>
      <c r="B24603" s="294"/>
      <c r="C24603" s="294"/>
      <c r="D24603" s="294"/>
      <c r="E24603" s="294"/>
      <c r="F24603" s="294"/>
    </row>
    <row r="24604">
      <c r="A24604" s="294"/>
      <c r="B24604" s="294"/>
      <c r="C24604" s="294"/>
      <c r="D24604" s="294"/>
      <c r="E24604" s="294"/>
      <c r="F24604" s="294"/>
    </row>
    <row r="24605">
      <c r="A24605" s="294" t="s">
        <v>36661</v>
      </c>
      <c r="B24605" s="294"/>
      <c r="C24605" s="294"/>
      <c r="D24605" s="294"/>
      <c r="E24605" s="294"/>
      <c r="F24605" s="294"/>
    </row>
    <row r="24606">
      <c r="A24606" s="294" t="s">
        <v>36662</v>
      </c>
      <c r="B24606" s="294"/>
      <c r="C24606" s="294"/>
      <c r="D24606" s="294"/>
      <c r="E24606" s="294"/>
      <c r="F24606" s="294"/>
    </row>
    <row r="24607">
      <c r="A24607" s="294"/>
      <c r="B24607" s="294"/>
      <c r="C24607" s="294"/>
      <c r="D24607" s="294"/>
      <c r="E24607" s="294"/>
      <c r="F24607" s="294"/>
    </row>
    <row r="24608">
      <c r="A24608" s="294" t="s">
        <v>36663</v>
      </c>
      <c r="B24608" s="294"/>
      <c r="C24608" s="294"/>
      <c r="D24608" s="294"/>
      <c r="E24608" s="294"/>
      <c r="F24608" s="294"/>
    </row>
    <row r="24609">
      <c r="A24609" s="294" t="s">
        <v>36664</v>
      </c>
      <c r="B24609" s="294"/>
      <c r="C24609" s="294"/>
      <c r="D24609" s="294"/>
      <c r="E24609" s="294"/>
      <c r="F24609" s="294"/>
    </row>
    <row r="24610">
      <c r="A24610" s="294"/>
      <c r="B24610" s="294"/>
      <c r="C24610" s="294"/>
      <c r="D24610" s="294"/>
      <c r="E24610" s="294"/>
      <c r="F24610" s="294"/>
    </row>
    <row r="24611">
      <c r="A24611" s="294" t="s">
        <v>36665</v>
      </c>
      <c r="B24611" s="294"/>
      <c r="C24611" s="294"/>
      <c r="D24611" s="294"/>
      <c r="E24611" s="294"/>
      <c r="F24611" s="294"/>
    </row>
    <row r="24612">
      <c r="A24612" s="294" t="s">
        <v>36666</v>
      </c>
      <c r="B24612" s="294"/>
      <c r="C24612" s="294"/>
      <c r="D24612" s="294"/>
      <c r="E24612" s="294"/>
      <c r="F24612" s="294"/>
    </row>
    <row r="24613">
      <c r="A24613" s="294"/>
      <c r="B24613" s="294"/>
      <c r="C24613" s="294"/>
      <c r="D24613" s="294"/>
      <c r="E24613" s="294"/>
      <c r="F24613" s="294"/>
    </row>
    <row r="24614">
      <c r="A24614" s="294" t="s">
        <v>36667</v>
      </c>
      <c r="B24614" s="294"/>
      <c r="C24614" s="294"/>
      <c r="D24614" s="294"/>
      <c r="E24614" s="294"/>
      <c r="F24614" s="294"/>
    </row>
    <row r="24615">
      <c r="A24615" s="294" t="s">
        <v>36668</v>
      </c>
      <c r="B24615" s="294"/>
      <c r="C24615" s="294"/>
      <c r="D24615" s="294"/>
      <c r="E24615" s="294"/>
      <c r="F24615" s="294"/>
    </row>
    <row r="24616">
      <c r="A24616" s="294"/>
      <c r="B24616" s="294"/>
      <c r="C24616" s="294"/>
      <c r="D24616" s="294"/>
      <c r="E24616" s="294"/>
      <c r="F24616" s="294"/>
    </row>
    <row r="24617">
      <c r="A24617" s="294" t="s">
        <v>36669</v>
      </c>
      <c r="B24617" s="294"/>
      <c r="C24617" s="294"/>
      <c r="D24617" s="294"/>
      <c r="E24617" s="294"/>
      <c r="F24617" s="294"/>
    </row>
    <row r="24618">
      <c r="A24618" s="294"/>
      <c r="B24618" s="294"/>
      <c r="C24618" s="294"/>
      <c r="D24618" s="294"/>
      <c r="E24618" s="294"/>
      <c r="F24618" s="294"/>
    </row>
    <row r="24619">
      <c r="A24619" s="294" t="s">
        <v>36670</v>
      </c>
      <c r="B24619" s="294"/>
      <c r="C24619" s="294"/>
      <c r="D24619" s="294"/>
      <c r="E24619" s="294"/>
      <c r="F24619" s="294"/>
    </row>
    <row r="24620">
      <c r="A24620" s="294"/>
      <c r="B24620" s="294"/>
      <c r="C24620" s="294"/>
      <c r="D24620" s="294"/>
      <c r="E24620" s="294"/>
      <c r="F24620" s="294"/>
    </row>
    <row r="24621">
      <c r="A24621" s="294" t="s">
        <v>36671</v>
      </c>
      <c r="B24621" s="294"/>
      <c r="C24621" s="294"/>
      <c r="D24621" s="294"/>
      <c r="E24621" s="294"/>
      <c r="F24621" s="294"/>
    </row>
    <row r="24622">
      <c r="A24622" s="294"/>
      <c r="B24622" s="294"/>
      <c r="C24622" s="294"/>
      <c r="D24622" s="294"/>
      <c r="E24622" s="294"/>
      <c r="F24622" s="294"/>
    </row>
    <row r="24623">
      <c r="A24623" s="294" t="s">
        <v>36672</v>
      </c>
      <c r="B24623" s="294"/>
      <c r="C24623" s="294"/>
      <c r="D24623" s="294"/>
      <c r="E24623" s="294"/>
      <c r="F24623" s="294"/>
    </row>
    <row r="24624">
      <c r="A24624" s="294"/>
      <c r="B24624" s="294"/>
      <c r="C24624" s="294"/>
      <c r="D24624" s="294"/>
      <c r="E24624" s="294"/>
      <c r="F24624" s="294"/>
    </row>
    <row r="24625">
      <c r="A24625" s="294" t="s">
        <v>36673</v>
      </c>
      <c r="B24625" s="294"/>
      <c r="C24625" s="294"/>
      <c r="D24625" s="294"/>
      <c r="E24625" s="294"/>
      <c r="F24625" s="294"/>
    </row>
    <row r="24626">
      <c r="A24626" s="294"/>
      <c r="B24626" s="294"/>
      <c r="C24626" s="294"/>
      <c r="D24626" s="294"/>
      <c r="E24626" s="294"/>
      <c r="F24626" s="294"/>
    </row>
    <row r="24627">
      <c r="A24627" s="294" t="s">
        <v>36674</v>
      </c>
      <c r="B24627" s="294"/>
      <c r="C24627" s="294"/>
      <c r="D24627" s="294"/>
      <c r="E24627" s="294"/>
      <c r="F24627" s="294"/>
    </row>
    <row r="24628">
      <c r="A24628" s="294"/>
      <c r="B24628" s="294"/>
      <c r="C24628" s="294"/>
      <c r="D24628" s="294"/>
      <c r="E24628" s="294"/>
      <c r="F24628" s="294"/>
    </row>
    <row r="24629">
      <c r="A24629" s="294" t="s">
        <v>36675</v>
      </c>
      <c r="B24629" s="294"/>
      <c r="C24629" s="294"/>
      <c r="D24629" s="294"/>
      <c r="E24629" s="294"/>
      <c r="F24629" s="294"/>
    </row>
    <row r="24630">
      <c r="A24630" s="294"/>
      <c r="B24630" s="294"/>
      <c r="C24630" s="294"/>
      <c r="D24630" s="294"/>
      <c r="E24630" s="294"/>
      <c r="F24630" s="294"/>
    </row>
    <row r="24631">
      <c r="A24631" s="294" t="s">
        <v>36676</v>
      </c>
      <c r="B24631" s="294"/>
      <c r="C24631" s="294"/>
      <c r="D24631" s="294"/>
      <c r="E24631" s="294"/>
      <c r="F24631" s="294"/>
    </row>
    <row r="24632">
      <c r="A24632" s="294"/>
      <c r="B24632" s="294"/>
      <c r="C24632" s="294"/>
      <c r="D24632" s="294"/>
      <c r="E24632" s="294"/>
      <c r="F24632" s="294"/>
    </row>
    <row r="24633">
      <c r="A24633" s="294" t="s">
        <v>36677</v>
      </c>
      <c r="B24633" s="294"/>
      <c r="C24633" s="294"/>
      <c r="D24633" s="294"/>
      <c r="E24633" s="294"/>
      <c r="F24633" s="294"/>
    </row>
    <row r="24634">
      <c r="A24634" s="294"/>
      <c r="B24634" s="294"/>
      <c r="C24634" s="294"/>
      <c r="D24634" s="294"/>
      <c r="E24634" s="294"/>
      <c r="F24634" s="294"/>
    </row>
    <row r="24635">
      <c r="A24635" s="294" t="s">
        <v>36678</v>
      </c>
      <c r="B24635" s="294"/>
      <c r="C24635" s="294"/>
      <c r="D24635" s="294"/>
      <c r="E24635" s="294"/>
      <c r="F24635" s="294"/>
    </row>
    <row r="24636">
      <c r="A24636" s="294"/>
      <c r="B24636" s="294"/>
      <c r="C24636" s="294"/>
      <c r="D24636" s="294"/>
      <c r="E24636" s="294"/>
      <c r="F24636" s="294"/>
    </row>
    <row r="24637">
      <c r="A24637" s="294" t="s">
        <v>36679</v>
      </c>
      <c r="B24637" s="294"/>
      <c r="C24637" s="294"/>
      <c r="D24637" s="294"/>
      <c r="E24637" s="294"/>
      <c r="F24637" s="294"/>
    </row>
    <row r="24638">
      <c r="A24638" s="294"/>
      <c r="B24638" s="294"/>
      <c r="C24638" s="294"/>
      <c r="D24638" s="294"/>
      <c r="E24638" s="294"/>
      <c r="F24638" s="294"/>
    </row>
    <row r="24639">
      <c r="A24639" s="294" t="s">
        <v>36680</v>
      </c>
      <c r="B24639" s="294"/>
      <c r="C24639" s="294"/>
      <c r="D24639" s="294"/>
      <c r="E24639" s="294"/>
      <c r="F24639" s="294"/>
    </row>
    <row r="24640">
      <c r="A24640" s="294"/>
      <c r="B24640" s="294"/>
      <c r="C24640" s="294"/>
      <c r="D24640" s="294"/>
      <c r="E24640" s="294"/>
      <c r="F24640" s="294"/>
    </row>
    <row r="24641">
      <c r="A24641" s="294" t="s">
        <v>36681</v>
      </c>
      <c r="B24641" s="294"/>
      <c r="C24641" s="294"/>
      <c r="D24641" s="294"/>
      <c r="E24641" s="294"/>
      <c r="F24641" s="294"/>
    </row>
    <row r="24642">
      <c r="A24642" s="294"/>
      <c r="B24642" s="294"/>
      <c r="C24642" s="294"/>
      <c r="D24642" s="294"/>
      <c r="E24642" s="294"/>
      <c r="F24642" s="294"/>
    </row>
    <row r="24643">
      <c r="A24643" s="294" t="s">
        <v>36682</v>
      </c>
      <c r="B24643" s="294"/>
      <c r="C24643" s="294"/>
      <c r="D24643" s="294"/>
      <c r="E24643" s="294"/>
      <c r="F24643" s="294"/>
    </row>
    <row r="24644">
      <c r="A24644" s="294"/>
      <c r="B24644" s="294"/>
      <c r="C24644" s="294"/>
      <c r="D24644" s="294"/>
      <c r="E24644" s="294"/>
      <c r="F24644" s="294"/>
    </row>
    <row r="24645">
      <c r="A24645" s="294" t="s">
        <v>36683</v>
      </c>
      <c r="B24645" s="294"/>
      <c r="C24645" s="294"/>
      <c r="D24645" s="294"/>
      <c r="E24645" s="294"/>
      <c r="F24645" s="294"/>
    </row>
    <row r="24646">
      <c r="A24646" s="294"/>
      <c r="B24646" s="294"/>
      <c r="C24646" s="294"/>
      <c r="D24646" s="294"/>
      <c r="E24646" s="294"/>
      <c r="F24646" s="294"/>
    </row>
    <row r="24647">
      <c r="A24647" s="294" t="s">
        <v>36684</v>
      </c>
      <c r="B24647" s="294"/>
      <c r="C24647" s="294"/>
      <c r="D24647" s="294"/>
      <c r="E24647" s="294"/>
      <c r="F24647" s="294"/>
    </row>
    <row r="24648">
      <c r="A24648" s="294"/>
      <c r="B24648" s="294"/>
      <c r="C24648" s="294"/>
      <c r="D24648" s="294"/>
      <c r="E24648" s="294"/>
      <c r="F24648" s="294"/>
    </row>
    <row r="24649">
      <c r="A24649" s="294" t="s">
        <v>36685</v>
      </c>
      <c r="B24649" s="294"/>
      <c r="C24649" s="294"/>
      <c r="D24649" s="294"/>
      <c r="E24649" s="294"/>
      <c r="F24649" s="294"/>
    </row>
    <row r="24650">
      <c r="A24650" s="294"/>
      <c r="B24650" s="294"/>
      <c r="C24650" s="294"/>
      <c r="D24650" s="294"/>
      <c r="E24650" s="294"/>
      <c r="F24650" s="294"/>
    </row>
    <row r="24651">
      <c r="A24651" s="294" t="s">
        <v>36686</v>
      </c>
      <c r="B24651" s="294"/>
      <c r="C24651" s="294"/>
      <c r="D24651" s="294"/>
      <c r="E24651" s="294"/>
      <c r="F24651" s="294"/>
    </row>
    <row r="24652">
      <c r="A24652" s="294"/>
      <c r="B24652" s="294"/>
      <c r="C24652" s="294"/>
      <c r="D24652" s="294"/>
      <c r="E24652" s="294"/>
      <c r="F24652" s="294"/>
    </row>
    <row r="24653">
      <c r="A24653" s="294" t="s">
        <v>36687</v>
      </c>
      <c r="B24653" s="294"/>
      <c r="C24653" s="294"/>
      <c r="D24653" s="294"/>
      <c r="E24653" s="294"/>
      <c r="F24653" s="294"/>
    </row>
    <row r="24654">
      <c r="A24654" s="294"/>
      <c r="B24654" s="294"/>
      <c r="C24654" s="294"/>
      <c r="D24654" s="294"/>
      <c r="E24654" s="294"/>
      <c r="F24654" s="294"/>
    </row>
    <row r="24655">
      <c r="A24655" s="294" t="s">
        <v>36688</v>
      </c>
      <c r="B24655" s="294"/>
      <c r="C24655" s="294"/>
      <c r="D24655" s="294"/>
      <c r="E24655" s="294"/>
      <c r="F24655" s="294"/>
    </row>
    <row r="24656">
      <c r="A24656" s="294"/>
      <c r="B24656" s="294"/>
      <c r="C24656" s="294"/>
      <c r="D24656" s="294"/>
      <c r="E24656" s="294"/>
      <c r="F24656" s="294"/>
    </row>
    <row r="24657">
      <c r="A24657" s="294" t="s">
        <v>36689</v>
      </c>
      <c r="B24657" s="294"/>
      <c r="C24657" s="294"/>
      <c r="D24657" s="294"/>
      <c r="E24657" s="294"/>
      <c r="F24657" s="294"/>
    </row>
    <row r="24658">
      <c r="A24658" s="294"/>
      <c r="B24658" s="294"/>
      <c r="C24658" s="294"/>
      <c r="D24658" s="294"/>
      <c r="E24658" s="294"/>
      <c r="F24658" s="294"/>
    </row>
    <row r="24659">
      <c r="A24659" s="294" t="s">
        <v>36690</v>
      </c>
      <c r="B24659" s="294"/>
      <c r="C24659" s="294"/>
      <c r="D24659" s="294"/>
      <c r="E24659" s="294"/>
      <c r="F24659" s="294"/>
    </row>
    <row r="24660">
      <c r="A24660" s="294"/>
      <c r="B24660" s="294"/>
      <c r="C24660" s="294"/>
      <c r="D24660" s="294"/>
      <c r="E24660" s="294"/>
      <c r="F24660" s="294"/>
    </row>
    <row r="24661">
      <c r="A24661" s="294" t="s">
        <v>36691</v>
      </c>
      <c r="B24661" s="294"/>
      <c r="C24661" s="294"/>
      <c r="D24661" s="294"/>
      <c r="E24661" s="294"/>
      <c r="F24661" s="294"/>
    </row>
    <row r="24662">
      <c r="A24662" s="294" t="s">
        <v>36692</v>
      </c>
      <c r="B24662" s="294"/>
      <c r="C24662" s="294"/>
      <c r="D24662" s="294"/>
      <c r="E24662" s="294"/>
      <c r="F24662" s="294"/>
    </row>
    <row r="24663">
      <c r="A24663" s="294" t="s">
        <v>36693</v>
      </c>
      <c r="B24663" s="294"/>
      <c r="C24663" s="294"/>
      <c r="D24663" s="294"/>
      <c r="E24663" s="294"/>
      <c r="F24663" s="294"/>
    </row>
    <row r="24664">
      <c r="A24664" s="294"/>
      <c r="B24664" s="294"/>
      <c r="C24664" s="294"/>
      <c r="D24664" s="294"/>
      <c r="E24664" s="294"/>
      <c r="F24664" s="294"/>
    </row>
    <row r="24665">
      <c r="A24665" s="294" t="s">
        <v>36694</v>
      </c>
      <c r="B24665" s="294"/>
      <c r="C24665" s="294"/>
      <c r="D24665" s="294"/>
      <c r="E24665" s="294"/>
      <c r="F24665" s="294"/>
    </row>
    <row r="24666">
      <c r="A24666" s="294"/>
      <c r="B24666" s="294"/>
      <c r="C24666" s="294"/>
      <c r="D24666" s="294"/>
      <c r="E24666" s="294"/>
      <c r="F24666" s="294"/>
    </row>
    <row r="24667">
      <c r="A24667" s="304">
        <v>3500.0</v>
      </c>
      <c r="B24667" s="294"/>
      <c r="C24667" s="294"/>
      <c r="D24667" s="294"/>
      <c r="E24667" s="294"/>
      <c r="F24667" s="294"/>
    </row>
    <row r="24668">
      <c r="A24668" s="294"/>
      <c r="B24668" s="294"/>
      <c r="C24668" s="294"/>
      <c r="D24668" s="294"/>
      <c r="E24668" s="294"/>
      <c r="F24668" s="294"/>
    </row>
    <row r="24669">
      <c r="A24669" s="294" t="s">
        <v>36695</v>
      </c>
      <c r="B24669" s="294"/>
      <c r="C24669" s="294"/>
      <c r="D24669" s="294"/>
      <c r="E24669" s="294"/>
      <c r="F24669" s="294"/>
    </row>
    <row r="24670">
      <c r="A24670" s="294"/>
      <c r="B24670" s="294"/>
      <c r="C24670" s="294"/>
      <c r="D24670" s="294"/>
      <c r="E24670" s="294"/>
      <c r="F24670" s="294"/>
    </row>
    <row r="24671">
      <c r="A24671" s="294" t="s">
        <v>36696</v>
      </c>
      <c r="B24671" s="294"/>
      <c r="C24671" s="294"/>
      <c r="D24671" s="294"/>
      <c r="E24671" s="294"/>
      <c r="F24671" s="294"/>
    </row>
    <row r="24672">
      <c r="A24672" s="294" t="s">
        <v>36697</v>
      </c>
      <c r="B24672" s="294"/>
      <c r="C24672" s="294"/>
      <c r="D24672" s="294"/>
      <c r="E24672" s="294"/>
      <c r="F24672" s="294"/>
    </row>
    <row r="24673">
      <c r="A24673" s="294" t="s">
        <v>36698</v>
      </c>
      <c r="B24673" s="294"/>
      <c r="C24673" s="294"/>
      <c r="D24673" s="294"/>
      <c r="E24673" s="294"/>
      <c r="F24673" s="294"/>
    </row>
    <row r="24674">
      <c r="A24674" s="294" t="s">
        <v>36699</v>
      </c>
      <c r="B24674" s="294"/>
      <c r="C24674" s="294"/>
      <c r="D24674" s="294"/>
      <c r="E24674" s="294"/>
      <c r="F24674" s="294"/>
    </row>
    <row r="24675">
      <c r="A24675" s="294"/>
      <c r="B24675" s="294"/>
      <c r="C24675" s="294"/>
      <c r="D24675" s="294"/>
      <c r="E24675" s="294"/>
      <c r="F24675" s="294"/>
    </row>
    <row r="24676">
      <c r="A24676" s="294" t="s">
        <v>36700</v>
      </c>
      <c r="B24676" s="294"/>
      <c r="C24676" s="294"/>
      <c r="D24676" s="294"/>
      <c r="E24676" s="294"/>
      <c r="F24676" s="294"/>
    </row>
    <row r="24677">
      <c r="A24677" s="294" t="s">
        <v>36701</v>
      </c>
      <c r="B24677" s="294"/>
      <c r="C24677" s="294"/>
      <c r="D24677" s="294"/>
      <c r="E24677" s="294"/>
      <c r="F24677" s="294"/>
    </row>
    <row r="24678">
      <c r="A24678" s="294" t="s">
        <v>21618</v>
      </c>
      <c r="B24678" s="294"/>
      <c r="C24678" s="294"/>
      <c r="D24678" s="294"/>
      <c r="E24678" s="294"/>
      <c r="F24678" s="294"/>
    </row>
    <row r="24679">
      <c r="A24679" s="294" t="s">
        <v>36702</v>
      </c>
      <c r="B24679" s="294"/>
      <c r="C24679" s="294"/>
      <c r="D24679" s="294"/>
      <c r="E24679" s="294"/>
      <c r="F24679" s="294"/>
    </row>
    <row r="24680">
      <c r="A24680" s="294"/>
      <c r="B24680" s="294"/>
      <c r="C24680" s="294"/>
      <c r="D24680" s="294"/>
      <c r="E24680" s="294"/>
      <c r="F24680" s="294"/>
    </row>
    <row r="24681">
      <c r="A24681" s="294"/>
      <c r="B24681" s="294"/>
      <c r="C24681" s="294"/>
      <c r="D24681" s="294"/>
      <c r="E24681" s="294"/>
      <c r="F24681" s="294"/>
    </row>
    <row r="24682">
      <c r="A24682" s="294" t="s">
        <v>36703</v>
      </c>
      <c r="B24682" s="294"/>
      <c r="C24682" s="294"/>
      <c r="D24682" s="294"/>
      <c r="E24682" s="294"/>
      <c r="F24682" s="294"/>
    </row>
    <row r="24683">
      <c r="A24683" s="294"/>
      <c r="B24683" s="294"/>
      <c r="C24683" s="294"/>
      <c r="D24683" s="294"/>
      <c r="E24683" s="294"/>
      <c r="F24683" s="294"/>
    </row>
    <row r="24684">
      <c r="A24684" s="294" t="s">
        <v>36704</v>
      </c>
      <c r="B24684" s="294"/>
      <c r="C24684" s="294"/>
      <c r="D24684" s="294"/>
      <c r="E24684" s="294"/>
      <c r="F24684" s="294"/>
    </row>
    <row r="24685">
      <c r="A24685" s="294" t="s">
        <v>36705</v>
      </c>
      <c r="B24685" s="294"/>
      <c r="C24685" s="294"/>
      <c r="D24685" s="294"/>
      <c r="E24685" s="294"/>
      <c r="F24685" s="294"/>
    </row>
    <row r="24686">
      <c r="A24686" s="294" t="s">
        <v>36706</v>
      </c>
      <c r="B24686" s="294"/>
      <c r="C24686" s="294"/>
      <c r="D24686" s="294"/>
      <c r="E24686" s="294"/>
      <c r="F24686" s="294"/>
    </row>
    <row r="24687">
      <c r="A24687" s="294" t="s">
        <v>36707</v>
      </c>
      <c r="B24687" s="294"/>
      <c r="C24687" s="294"/>
      <c r="D24687" s="294"/>
      <c r="E24687" s="294"/>
      <c r="F24687" s="294"/>
    </row>
    <row r="24688">
      <c r="A24688" s="294" t="s">
        <v>36708</v>
      </c>
      <c r="B24688" s="294"/>
      <c r="C24688" s="294"/>
      <c r="D24688" s="294"/>
      <c r="E24688" s="294"/>
      <c r="F24688" s="294"/>
    </row>
    <row r="24689">
      <c r="A24689" s="294"/>
      <c r="B24689" s="294"/>
      <c r="C24689" s="294"/>
      <c r="D24689" s="294"/>
      <c r="E24689" s="294"/>
      <c r="F24689" s="294"/>
    </row>
    <row r="24690">
      <c r="A24690" s="294" t="s">
        <v>21846</v>
      </c>
      <c r="B24690" s="294"/>
      <c r="C24690" s="294"/>
      <c r="D24690" s="294"/>
      <c r="E24690" s="294"/>
      <c r="F24690" s="294"/>
    </row>
    <row r="24691">
      <c r="A24691" s="294"/>
      <c r="B24691" s="294"/>
      <c r="C24691" s="294"/>
      <c r="D24691" s="294"/>
      <c r="E24691" s="294"/>
      <c r="F24691" s="294"/>
    </row>
    <row r="24692">
      <c r="A24692" s="294" t="s">
        <v>36709</v>
      </c>
      <c r="B24692" s="294"/>
      <c r="C24692" s="294"/>
      <c r="D24692" s="294"/>
      <c r="E24692" s="294"/>
      <c r="F24692" s="294"/>
    </row>
    <row r="24693">
      <c r="A24693" s="294" t="s">
        <v>36710</v>
      </c>
      <c r="B24693" s="294"/>
      <c r="C24693" s="294"/>
      <c r="D24693" s="294"/>
      <c r="E24693" s="294"/>
      <c r="F24693" s="294"/>
    </row>
    <row r="24694">
      <c r="A24694" s="294" t="s">
        <v>36711</v>
      </c>
      <c r="B24694" s="294"/>
      <c r="C24694" s="294"/>
      <c r="D24694" s="294"/>
      <c r="E24694" s="294"/>
      <c r="F24694" s="294"/>
    </row>
    <row r="24695">
      <c r="A24695" s="294" t="s">
        <v>36712</v>
      </c>
      <c r="B24695" s="294"/>
      <c r="C24695" s="294"/>
      <c r="D24695" s="294"/>
      <c r="E24695" s="294"/>
      <c r="F24695" s="294"/>
    </row>
    <row r="24696">
      <c r="A24696" s="294" t="s">
        <v>36713</v>
      </c>
      <c r="B24696" s="294"/>
      <c r="C24696" s="294"/>
      <c r="D24696" s="294"/>
      <c r="E24696" s="294"/>
      <c r="F24696" s="294"/>
    </row>
    <row r="24697">
      <c r="A24697" s="294"/>
      <c r="B24697" s="294"/>
      <c r="C24697" s="294"/>
      <c r="D24697" s="294"/>
      <c r="E24697" s="294"/>
      <c r="F24697" s="294"/>
    </row>
    <row r="24698">
      <c r="A24698" s="294" t="s">
        <v>23812</v>
      </c>
      <c r="B24698" s="294"/>
      <c r="C24698" s="294"/>
      <c r="D24698" s="294"/>
      <c r="E24698" s="294"/>
      <c r="F24698" s="294"/>
    </row>
    <row r="24699">
      <c r="A24699" s="294" t="s">
        <v>23068</v>
      </c>
      <c r="B24699" s="294"/>
      <c r="C24699" s="294"/>
      <c r="D24699" s="294"/>
      <c r="E24699" s="294"/>
      <c r="F24699" s="294"/>
    </row>
    <row r="24700">
      <c r="A24700" s="294"/>
      <c r="B24700" s="294"/>
      <c r="C24700" s="294"/>
      <c r="D24700" s="294"/>
      <c r="E24700" s="294"/>
      <c r="F24700" s="294"/>
    </row>
    <row r="24701">
      <c r="A24701" s="294" t="s">
        <v>36714</v>
      </c>
      <c r="B24701" s="294"/>
      <c r="C24701" s="294"/>
      <c r="D24701" s="294"/>
      <c r="E24701" s="294"/>
      <c r="F24701" s="294"/>
    </row>
    <row r="24702">
      <c r="A24702" s="294" t="s">
        <v>36715</v>
      </c>
      <c r="B24702" s="294"/>
      <c r="C24702" s="294"/>
      <c r="D24702" s="294"/>
      <c r="E24702" s="294"/>
      <c r="F24702" s="294"/>
    </row>
    <row r="24703">
      <c r="A24703" s="294" t="s">
        <v>36716</v>
      </c>
      <c r="B24703" s="294"/>
      <c r="C24703" s="294"/>
      <c r="D24703" s="294"/>
      <c r="E24703" s="294"/>
      <c r="F24703" s="294"/>
    </row>
    <row r="24704">
      <c r="A24704" s="294" t="s">
        <v>36717</v>
      </c>
      <c r="B24704" s="294"/>
      <c r="C24704" s="294"/>
      <c r="D24704" s="294"/>
      <c r="E24704" s="294"/>
      <c r="F24704" s="294"/>
    </row>
    <row r="24705">
      <c r="A24705" s="294" t="s">
        <v>36718</v>
      </c>
      <c r="B24705" s="294"/>
      <c r="C24705" s="294"/>
      <c r="D24705" s="294"/>
      <c r="E24705" s="294"/>
      <c r="F24705" s="294"/>
    </row>
    <row r="24706">
      <c r="A24706" s="294" t="s">
        <v>36719</v>
      </c>
      <c r="B24706" s="294"/>
      <c r="C24706" s="294"/>
      <c r="D24706" s="294"/>
      <c r="E24706" s="294"/>
      <c r="F24706" s="294"/>
    </row>
    <row r="24707">
      <c r="A24707" s="294" t="s">
        <v>36720</v>
      </c>
      <c r="B24707" s="294"/>
      <c r="C24707" s="294"/>
      <c r="D24707" s="294"/>
      <c r="E24707" s="294"/>
      <c r="F24707" s="294"/>
    </row>
    <row r="24708">
      <c r="A24708" s="294"/>
      <c r="B24708" s="294"/>
      <c r="C24708" s="294"/>
      <c r="D24708" s="294"/>
      <c r="E24708" s="294"/>
      <c r="F24708" s="294"/>
    </row>
    <row r="24709">
      <c r="A24709" s="294" t="s">
        <v>21401</v>
      </c>
      <c r="B24709" s="294"/>
      <c r="C24709" s="294"/>
      <c r="D24709" s="294"/>
      <c r="E24709" s="294"/>
      <c r="F24709" s="294"/>
    </row>
    <row r="24710">
      <c r="A24710" s="294"/>
      <c r="B24710" s="294"/>
      <c r="C24710" s="294"/>
      <c r="D24710" s="294"/>
      <c r="E24710" s="294"/>
      <c r="F24710" s="294"/>
    </row>
    <row r="24711">
      <c r="A24711" s="294" t="s">
        <v>36721</v>
      </c>
      <c r="B24711" s="294"/>
      <c r="C24711" s="294"/>
      <c r="D24711" s="294"/>
      <c r="E24711" s="294"/>
      <c r="F24711" s="294"/>
    </row>
    <row r="24712">
      <c r="A24712" s="294" t="s">
        <v>36722</v>
      </c>
      <c r="B24712" s="294"/>
      <c r="C24712" s="294"/>
      <c r="D24712" s="294"/>
      <c r="E24712" s="294"/>
      <c r="F24712" s="294"/>
    </row>
    <row r="24713">
      <c r="A24713" s="294" t="s">
        <v>36723</v>
      </c>
      <c r="B24713" s="294"/>
      <c r="C24713" s="294"/>
      <c r="D24713" s="294"/>
      <c r="E24713" s="294"/>
      <c r="F24713" s="294"/>
    </row>
    <row r="24714">
      <c r="A24714" s="294" t="s">
        <v>36724</v>
      </c>
      <c r="B24714" s="294"/>
      <c r="C24714" s="294"/>
      <c r="D24714" s="294"/>
      <c r="E24714" s="294"/>
      <c r="F24714" s="294"/>
    </row>
    <row r="24715">
      <c r="A24715" s="294" t="s">
        <v>36725</v>
      </c>
      <c r="B24715" s="294"/>
      <c r="C24715" s="294"/>
      <c r="D24715" s="294"/>
      <c r="E24715" s="294"/>
      <c r="F24715" s="294"/>
    </row>
    <row r="24716">
      <c r="A24716" s="294" t="s">
        <v>36726</v>
      </c>
      <c r="B24716" s="294"/>
      <c r="C24716" s="294"/>
      <c r="D24716" s="294"/>
      <c r="E24716" s="294"/>
      <c r="F24716" s="294"/>
    </row>
    <row r="24717">
      <c r="A24717" s="294" t="s">
        <v>36727</v>
      </c>
      <c r="B24717" s="294"/>
      <c r="C24717" s="294"/>
      <c r="D24717" s="294"/>
      <c r="E24717" s="294"/>
      <c r="F24717" s="294"/>
    </row>
    <row r="24718">
      <c r="A24718" s="294" t="s">
        <v>36728</v>
      </c>
      <c r="B24718" s="294"/>
      <c r="C24718" s="294"/>
      <c r="D24718" s="294"/>
      <c r="E24718" s="294"/>
      <c r="F24718" s="294"/>
    </row>
    <row r="24719">
      <c r="A24719" s="294" t="s">
        <v>36729</v>
      </c>
      <c r="B24719" s="294"/>
      <c r="C24719" s="294"/>
      <c r="D24719" s="294"/>
      <c r="E24719" s="294"/>
      <c r="F24719" s="294"/>
    </row>
    <row r="24720">
      <c r="A24720" s="294"/>
      <c r="B24720" s="294"/>
      <c r="C24720" s="294"/>
      <c r="D24720" s="294"/>
      <c r="E24720" s="294"/>
      <c r="F24720" s="294"/>
    </row>
    <row r="24721">
      <c r="A24721" s="294" t="s">
        <v>21407</v>
      </c>
      <c r="B24721" s="294"/>
      <c r="C24721" s="294"/>
      <c r="D24721" s="294"/>
      <c r="E24721" s="294"/>
      <c r="F24721" s="294"/>
    </row>
    <row r="24722">
      <c r="A24722" s="294"/>
      <c r="B24722" s="294"/>
      <c r="C24722" s="294"/>
      <c r="D24722" s="294"/>
      <c r="E24722" s="294"/>
      <c r="F24722" s="294"/>
    </row>
    <row r="24723">
      <c r="A24723" s="294" t="s">
        <v>36730</v>
      </c>
      <c r="B24723" s="294"/>
      <c r="C24723" s="294"/>
      <c r="D24723" s="294"/>
      <c r="E24723" s="294"/>
      <c r="F24723" s="294"/>
    </row>
    <row r="24724">
      <c r="A24724" s="294" t="s">
        <v>36731</v>
      </c>
      <c r="B24724" s="294"/>
      <c r="C24724" s="294"/>
      <c r="D24724" s="294"/>
      <c r="E24724" s="294"/>
      <c r="F24724" s="294"/>
    </row>
    <row r="24725">
      <c r="A24725" s="294" t="s">
        <v>36732</v>
      </c>
      <c r="B24725" s="294"/>
      <c r="C24725" s="294"/>
      <c r="D24725" s="294"/>
      <c r="E24725" s="294"/>
      <c r="F24725" s="294"/>
    </row>
    <row r="24726">
      <c r="A24726" s="294" t="s">
        <v>36733</v>
      </c>
      <c r="B24726" s="294"/>
      <c r="C24726" s="294"/>
      <c r="D24726" s="294"/>
      <c r="E24726" s="294"/>
      <c r="F24726" s="294"/>
    </row>
    <row r="24727">
      <c r="A24727" s="294" t="s">
        <v>36734</v>
      </c>
      <c r="B24727" s="294"/>
      <c r="C24727" s="294"/>
      <c r="D24727" s="294"/>
      <c r="E24727" s="294"/>
      <c r="F24727" s="294"/>
    </row>
    <row r="24728">
      <c r="A24728" s="294" t="s">
        <v>36735</v>
      </c>
      <c r="B24728" s="294"/>
      <c r="C24728" s="294"/>
      <c r="D24728" s="294"/>
      <c r="E24728" s="294"/>
      <c r="F24728" s="294"/>
    </row>
    <row r="24729">
      <c r="A24729" s="294"/>
      <c r="B24729" s="294"/>
      <c r="C24729" s="294"/>
      <c r="D24729" s="294"/>
      <c r="E24729" s="294"/>
      <c r="F24729" s="294"/>
    </row>
    <row r="24730">
      <c r="A24730" s="294" t="s">
        <v>21304</v>
      </c>
      <c r="B24730" s="294"/>
      <c r="C24730" s="294"/>
      <c r="D24730" s="294"/>
      <c r="E24730" s="294"/>
      <c r="F24730" s="294"/>
    </row>
    <row r="24731">
      <c r="A24731" s="294"/>
      <c r="B24731" s="294"/>
      <c r="C24731" s="294"/>
      <c r="D24731" s="294"/>
      <c r="E24731" s="294"/>
      <c r="F24731" s="294"/>
    </row>
    <row r="24732">
      <c r="A24732" s="294" t="s">
        <v>36736</v>
      </c>
      <c r="B24732" s="294"/>
      <c r="C24732" s="294"/>
      <c r="D24732" s="294"/>
      <c r="E24732" s="294"/>
      <c r="F24732" s="294"/>
    </row>
    <row r="24733">
      <c r="A24733" s="294" t="s">
        <v>36737</v>
      </c>
      <c r="B24733" s="294"/>
      <c r="C24733" s="294"/>
      <c r="D24733" s="294"/>
      <c r="E24733" s="294"/>
      <c r="F24733" s="294"/>
    </row>
    <row r="24734">
      <c r="A24734" s="294" t="s">
        <v>36738</v>
      </c>
      <c r="B24734" s="294"/>
      <c r="C24734" s="294"/>
      <c r="D24734" s="294"/>
      <c r="E24734" s="294"/>
      <c r="F24734" s="294"/>
    </row>
    <row r="24735">
      <c r="A24735" s="294" t="s">
        <v>36739</v>
      </c>
      <c r="B24735" s="294"/>
      <c r="C24735" s="294"/>
      <c r="D24735" s="294"/>
      <c r="E24735" s="294"/>
      <c r="F24735" s="294"/>
    </row>
    <row r="24736">
      <c r="A24736" s="294" t="s">
        <v>36740</v>
      </c>
      <c r="B24736" s="294"/>
      <c r="C24736" s="294"/>
      <c r="D24736" s="294"/>
      <c r="E24736" s="294"/>
      <c r="F24736" s="294"/>
    </row>
    <row r="24737">
      <c r="A24737" s="294" t="s">
        <v>36741</v>
      </c>
      <c r="B24737" s="294"/>
      <c r="C24737" s="294"/>
      <c r="D24737" s="294"/>
      <c r="E24737" s="294"/>
      <c r="F24737" s="294"/>
    </row>
    <row r="24738">
      <c r="A24738" s="294" t="s">
        <v>36742</v>
      </c>
      <c r="B24738" s="294"/>
      <c r="C24738" s="294"/>
      <c r="D24738" s="294"/>
      <c r="E24738" s="294"/>
      <c r="F24738" s="294"/>
    </row>
    <row r="24739">
      <c r="A24739" s="294" t="s">
        <v>36743</v>
      </c>
      <c r="B24739" s="294"/>
      <c r="C24739" s="294"/>
      <c r="D24739" s="294"/>
      <c r="E24739" s="294"/>
      <c r="F24739" s="294"/>
    </row>
    <row r="24740">
      <c r="A24740" s="294"/>
      <c r="B24740" s="294"/>
      <c r="C24740" s="294"/>
      <c r="D24740" s="294"/>
      <c r="E24740" s="294"/>
      <c r="F24740" s="294"/>
    </row>
    <row r="24741">
      <c r="A24741" s="294"/>
      <c r="B24741" s="294"/>
      <c r="C24741" s="294"/>
      <c r="D24741" s="294"/>
      <c r="E24741" s="294"/>
      <c r="F24741" s="294"/>
    </row>
    <row r="24742">
      <c r="A24742" s="294" t="s">
        <v>28124</v>
      </c>
      <c r="B24742" s="294"/>
      <c r="C24742" s="294"/>
      <c r="D24742" s="294"/>
      <c r="E24742" s="294"/>
      <c r="F24742" s="294"/>
    </row>
    <row r="24743">
      <c r="A24743" s="294" t="s">
        <v>36744</v>
      </c>
      <c r="B24743" s="294"/>
      <c r="C24743" s="294"/>
      <c r="D24743" s="294"/>
      <c r="E24743" s="294"/>
      <c r="F24743" s="294"/>
    </row>
    <row r="24744">
      <c r="A24744" s="294" t="s">
        <v>21672</v>
      </c>
      <c r="B24744" s="294"/>
      <c r="C24744" s="294"/>
      <c r="D24744" s="294"/>
      <c r="E24744" s="294"/>
      <c r="F24744" s="294"/>
    </row>
    <row r="24745">
      <c r="A24745" s="294" t="s">
        <v>36702</v>
      </c>
      <c r="B24745" s="294"/>
      <c r="C24745" s="294"/>
      <c r="D24745" s="294"/>
      <c r="E24745" s="294"/>
      <c r="F24745" s="294"/>
    </row>
    <row r="24746">
      <c r="A24746" s="294"/>
      <c r="B24746" s="294"/>
      <c r="C24746" s="294"/>
      <c r="D24746" s="294"/>
      <c r="E24746" s="294"/>
      <c r="F24746" s="294"/>
    </row>
    <row r="24747">
      <c r="A24747" s="294"/>
      <c r="B24747" s="294"/>
      <c r="C24747" s="294"/>
      <c r="D24747" s="294"/>
      <c r="E24747" s="294"/>
      <c r="F24747" s="294"/>
    </row>
    <row r="24748">
      <c r="A24748" s="294"/>
      <c r="B24748" s="294"/>
      <c r="C24748" s="294"/>
      <c r="D24748" s="294"/>
      <c r="E24748" s="294"/>
      <c r="F24748" s="294"/>
    </row>
    <row r="24749">
      <c r="A24749" s="294" t="s">
        <v>21326</v>
      </c>
      <c r="B24749" s="294"/>
      <c r="C24749" s="294"/>
      <c r="D24749" s="294"/>
      <c r="E24749" s="294"/>
      <c r="F24749" s="294"/>
    </row>
    <row r="24750">
      <c r="A24750" s="294"/>
      <c r="B24750" s="294"/>
      <c r="C24750" s="294"/>
      <c r="D24750" s="294"/>
      <c r="E24750" s="294"/>
      <c r="F24750" s="294"/>
    </row>
    <row r="24751">
      <c r="A24751" s="294" t="s">
        <v>36745</v>
      </c>
      <c r="B24751" s="294"/>
      <c r="C24751" s="294"/>
      <c r="D24751" s="294"/>
      <c r="E24751" s="294"/>
      <c r="F24751" s="294"/>
    </row>
    <row r="24752">
      <c r="A24752" s="294" t="s">
        <v>36746</v>
      </c>
      <c r="B24752" s="294"/>
      <c r="C24752" s="294"/>
      <c r="D24752" s="294"/>
      <c r="E24752" s="294"/>
      <c r="F24752" s="294"/>
    </row>
    <row r="24753">
      <c r="A24753" s="294" t="s">
        <v>36747</v>
      </c>
      <c r="B24753" s="294"/>
      <c r="C24753" s="294"/>
      <c r="D24753" s="294"/>
      <c r="E24753" s="294"/>
      <c r="F24753" s="294"/>
    </row>
    <row r="24754">
      <c r="A24754" s="294" t="s">
        <v>36748</v>
      </c>
      <c r="B24754" s="294"/>
      <c r="C24754" s="294"/>
      <c r="D24754" s="294"/>
      <c r="E24754" s="294"/>
      <c r="F24754" s="294"/>
    </row>
    <row r="24755">
      <c r="A24755" s="294"/>
      <c r="B24755" s="294"/>
      <c r="C24755" s="294"/>
      <c r="D24755" s="294"/>
      <c r="E24755" s="294"/>
      <c r="F24755" s="294"/>
    </row>
    <row r="24756">
      <c r="A24756" s="294" t="s">
        <v>36749</v>
      </c>
      <c r="B24756" s="294"/>
      <c r="C24756" s="294"/>
      <c r="D24756" s="294"/>
      <c r="E24756" s="294"/>
      <c r="F24756" s="294"/>
    </row>
    <row r="24757">
      <c r="A24757" s="294"/>
      <c r="B24757" s="294"/>
      <c r="C24757" s="294"/>
      <c r="D24757" s="294"/>
      <c r="E24757" s="294"/>
      <c r="F24757" s="294"/>
    </row>
    <row r="24758">
      <c r="A24758" s="294" t="s">
        <v>36750</v>
      </c>
      <c r="B24758" s="294"/>
      <c r="C24758" s="294"/>
      <c r="D24758" s="294"/>
      <c r="E24758" s="294"/>
      <c r="F24758" s="294"/>
    </row>
    <row r="24759">
      <c r="A24759" s="294" t="s">
        <v>36751</v>
      </c>
      <c r="B24759" s="294"/>
      <c r="C24759" s="294"/>
      <c r="D24759" s="294"/>
      <c r="E24759" s="294"/>
      <c r="F24759" s="294"/>
    </row>
    <row r="24760">
      <c r="A24760" s="294" t="s">
        <v>36752</v>
      </c>
      <c r="B24760" s="294"/>
      <c r="C24760" s="294"/>
      <c r="D24760" s="294"/>
      <c r="E24760" s="294"/>
      <c r="F24760" s="294"/>
    </row>
    <row r="24761">
      <c r="A24761" s="294" t="s">
        <v>36753</v>
      </c>
      <c r="B24761" s="294"/>
      <c r="C24761" s="294"/>
      <c r="D24761" s="294"/>
      <c r="E24761" s="294"/>
      <c r="F24761" s="294"/>
    </row>
    <row r="24762">
      <c r="A24762" s="294" t="s">
        <v>36754</v>
      </c>
      <c r="B24762" s="294"/>
      <c r="C24762" s="294"/>
      <c r="D24762" s="294"/>
      <c r="E24762" s="294"/>
      <c r="F24762" s="294"/>
    </row>
    <row r="24763">
      <c r="A24763" s="294" t="s">
        <v>36755</v>
      </c>
      <c r="B24763" s="294"/>
      <c r="C24763" s="294"/>
      <c r="D24763" s="294"/>
      <c r="E24763" s="294"/>
      <c r="F24763" s="294"/>
    </row>
    <row r="24764">
      <c r="A24764" s="294"/>
      <c r="B24764" s="294"/>
      <c r="C24764" s="294"/>
      <c r="D24764" s="294"/>
      <c r="E24764" s="294"/>
      <c r="F24764" s="294"/>
    </row>
    <row r="24765">
      <c r="A24765" s="294" t="s">
        <v>23321</v>
      </c>
      <c r="B24765" s="294"/>
      <c r="C24765" s="294"/>
      <c r="D24765" s="294"/>
      <c r="E24765" s="294"/>
      <c r="F24765" s="294"/>
    </row>
    <row r="24766">
      <c r="A24766" s="294" t="s">
        <v>36756</v>
      </c>
      <c r="B24766" s="294"/>
      <c r="C24766" s="294"/>
      <c r="D24766" s="294"/>
      <c r="E24766" s="294"/>
      <c r="F24766" s="294"/>
    </row>
    <row r="24767">
      <c r="A24767" s="294"/>
      <c r="B24767" s="294"/>
      <c r="C24767" s="294"/>
      <c r="D24767" s="294"/>
      <c r="E24767" s="294"/>
      <c r="F24767" s="294"/>
    </row>
    <row r="24768">
      <c r="A24768" s="294" t="s">
        <v>36757</v>
      </c>
      <c r="B24768" s="294"/>
      <c r="C24768" s="294"/>
      <c r="D24768" s="294"/>
      <c r="E24768" s="294"/>
      <c r="F24768" s="294"/>
    </row>
    <row r="24769">
      <c r="A24769" s="294" t="s">
        <v>36758</v>
      </c>
      <c r="B24769" s="294"/>
      <c r="C24769" s="294"/>
      <c r="D24769" s="294"/>
      <c r="E24769" s="294"/>
      <c r="F24769" s="294"/>
    </row>
    <row r="24770">
      <c r="A24770" s="294" t="s">
        <v>36759</v>
      </c>
      <c r="B24770" s="294"/>
      <c r="C24770" s="294"/>
      <c r="D24770" s="294"/>
      <c r="E24770" s="294"/>
      <c r="F24770" s="294"/>
    </row>
    <row r="24771">
      <c r="A24771" s="294" t="s">
        <v>36760</v>
      </c>
      <c r="B24771" s="294"/>
      <c r="C24771" s="294"/>
      <c r="D24771" s="294"/>
      <c r="E24771" s="294"/>
      <c r="F24771" s="294"/>
    </row>
    <row r="24772">
      <c r="A24772" s="294"/>
      <c r="B24772" s="294"/>
      <c r="C24772" s="294"/>
      <c r="D24772" s="294"/>
      <c r="E24772" s="294"/>
      <c r="F24772" s="294"/>
    </row>
    <row r="24773">
      <c r="A24773" s="294" t="s">
        <v>22156</v>
      </c>
      <c r="B24773" s="294"/>
      <c r="C24773" s="294"/>
      <c r="D24773" s="294"/>
      <c r="E24773" s="294"/>
      <c r="F24773" s="294"/>
    </row>
    <row r="24774">
      <c r="A24774" s="294"/>
      <c r="B24774" s="294"/>
      <c r="C24774" s="294"/>
      <c r="D24774" s="294"/>
      <c r="E24774" s="294"/>
      <c r="F24774" s="294"/>
    </row>
    <row r="24775">
      <c r="A24775" s="294" t="s">
        <v>36761</v>
      </c>
      <c r="B24775" s="294"/>
      <c r="C24775" s="294"/>
      <c r="D24775" s="294"/>
      <c r="E24775" s="294"/>
      <c r="F24775" s="294"/>
    </row>
    <row r="24776">
      <c r="A24776" s="294" t="s">
        <v>36762</v>
      </c>
      <c r="B24776" s="294"/>
      <c r="C24776" s="294"/>
      <c r="D24776" s="294"/>
      <c r="E24776" s="294"/>
      <c r="F24776" s="294"/>
    </row>
    <row r="24777">
      <c r="A24777" s="294" t="s">
        <v>36763</v>
      </c>
      <c r="B24777" s="294"/>
      <c r="C24777" s="294"/>
      <c r="D24777" s="294"/>
      <c r="E24777" s="294"/>
      <c r="F24777" s="294"/>
    </row>
    <row r="24778">
      <c r="A24778" s="294" t="s">
        <v>36764</v>
      </c>
      <c r="B24778" s="294"/>
      <c r="C24778" s="294"/>
      <c r="D24778" s="294"/>
      <c r="E24778" s="294"/>
      <c r="F24778" s="294"/>
    </row>
    <row r="24779">
      <c r="A24779" s="294"/>
      <c r="B24779" s="294"/>
      <c r="C24779" s="294"/>
      <c r="D24779" s="294"/>
      <c r="E24779" s="294"/>
      <c r="F24779" s="294"/>
    </row>
    <row r="24780">
      <c r="A24780" s="294" t="s">
        <v>21442</v>
      </c>
      <c r="B24780" s="294"/>
      <c r="C24780" s="294"/>
      <c r="D24780" s="294"/>
      <c r="E24780" s="294"/>
      <c r="F24780" s="294"/>
    </row>
    <row r="24781">
      <c r="A24781" s="294"/>
      <c r="B24781" s="294"/>
      <c r="C24781" s="294"/>
      <c r="D24781" s="294"/>
      <c r="E24781" s="294"/>
      <c r="F24781" s="294"/>
    </row>
    <row r="24782">
      <c r="A24782" s="294" t="s">
        <v>36765</v>
      </c>
      <c r="B24782" s="294"/>
      <c r="C24782" s="294"/>
      <c r="D24782" s="294"/>
      <c r="E24782" s="294"/>
      <c r="F24782" s="294"/>
    </row>
    <row r="24783">
      <c r="A24783" s="294" t="s">
        <v>36766</v>
      </c>
      <c r="B24783" s="294"/>
      <c r="C24783" s="294"/>
      <c r="D24783" s="294"/>
      <c r="E24783" s="294"/>
      <c r="F24783" s="294"/>
    </row>
    <row r="24784">
      <c r="A24784" s="294" t="s">
        <v>36767</v>
      </c>
      <c r="B24784" s="294"/>
      <c r="C24784" s="294"/>
      <c r="D24784" s="294"/>
      <c r="E24784" s="294"/>
      <c r="F24784" s="294"/>
    </row>
    <row r="24785">
      <c r="A24785" s="294" t="s">
        <v>36768</v>
      </c>
      <c r="B24785" s="294"/>
      <c r="C24785" s="294"/>
      <c r="D24785" s="294"/>
      <c r="E24785" s="294"/>
      <c r="F24785" s="294"/>
    </row>
    <row r="24786">
      <c r="A24786" s="294" t="s">
        <v>36769</v>
      </c>
      <c r="B24786" s="294"/>
      <c r="C24786" s="294"/>
      <c r="D24786" s="294"/>
      <c r="E24786" s="294"/>
      <c r="F24786" s="294"/>
    </row>
    <row r="24787">
      <c r="A24787" s="294"/>
      <c r="B24787" s="294"/>
      <c r="C24787" s="294"/>
      <c r="D24787" s="294"/>
      <c r="E24787" s="294"/>
      <c r="F24787" s="294"/>
    </row>
    <row r="24788">
      <c r="A24788" s="294" t="s">
        <v>25745</v>
      </c>
      <c r="B24788" s="294"/>
      <c r="C24788" s="294"/>
      <c r="D24788" s="294"/>
      <c r="E24788" s="294"/>
      <c r="F24788" s="294"/>
    </row>
    <row r="24789">
      <c r="A24789" s="294"/>
      <c r="B24789" s="294"/>
      <c r="C24789" s="294"/>
      <c r="D24789" s="294"/>
      <c r="E24789" s="294"/>
      <c r="F24789" s="294"/>
    </row>
    <row r="24790">
      <c r="A24790" s="294" t="s">
        <v>36770</v>
      </c>
      <c r="B24790" s="294"/>
      <c r="C24790" s="294"/>
      <c r="D24790" s="294"/>
      <c r="E24790" s="294"/>
      <c r="F24790" s="294"/>
    </row>
    <row r="24791">
      <c r="A24791" s="294" t="s">
        <v>36771</v>
      </c>
      <c r="B24791" s="294"/>
      <c r="C24791" s="294"/>
      <c r="D24791" s="294"/>
      <c r="E24791" s="294"/>
      <c r="F24791" s="294"/>
    </row>
    <row r="24792">
      <c r="A24792" s="294" t="s">
        <v>36772</v>
      </c>
      <c r="B24792" s="294"/>
      <c r="C24792" s="294"/>
      <c r="D24792" s="294"/>
      <c r="E24792" s="294"/>
      <c r="F24792" s="294"/>
    </row>
    <row r="24793">
      <c r="A24793" s="294" t="s">
        <v>36773</v>
      </c>
      <c r="B24793" s="294"/>
      <c r="C24793" s="294"/>
      <c r="D24793" s="294"/>
      <c r="E24793" s="294"/>
      <c r="F24793" s="294"/>
    </row>
    <row r="24794">
      <c r="A24794" s="294" t="s">
        <v>36774</v>
      </c>
      <c r="B24794" s="294"/>
      <c r="C24794" s="294"/>
      <c r="D24794" s="294"/>
      <c r="E24794" s="294"/>
      <c r="F24794" s="294"/>
    </row>
    <row r="24795">
      <c r="A24795" s="294" t="s">
        <v>36775</v>
      </c>
      <c r="B24795" s="294"/>
      <c r="C24795" s="294"/>
      <c r="D24795" s="294"/>
      <c r="E24795" s="294"/>
      <c r="F24795" s="294"/>
    </row>
    <row r="24796">
      <c r="A24796" s="294" t="s">
        <v>36776</v>
      </c>
      <c r="B24796" s="294"/>
      <c r="C24796" s="294"/>
      <c r="D24796" s="294"/>
      <c r="E24796" s="294"/>
      <c r="F24796" s="294"/>
    </row>
    <row r="24797">
      <c r="A24797" s="294" t="s">
        <v>36777</v>
      </c>
      <c r="B24797" s="294"/>
      <c r="C24797" s="294"/>
      <c r="D24797" s="294"/>
      <c r="E24797" s="294"/>
      <c r="F24797" s="294"/>
    </row>
    <row r="24798">
      <c r="A24798" s="294"/>
      <c r="B24798" s="294"/>
      <c r="C24798" s="294"/>
      <c r="D24798" s="294"/>
      <c r="E24798" s="294"/>
      <c r="F24798" s="294"/>
    </row>
    <row r="24799">
      <c r="A24799" s="294" t="s">
        <v>36778</v>
      </c>
      <c r="B24799" s="294"/>
      <c r="C24799" s="294"/>
      <c r="D24799" s="294"/>
      <c r="E24799" s="294"/>
      <c r="F24799" s="294"/>
    </row>
    <row r="24800">
      <c r="A24800" s="294" t="s">
        <v>36779</v>
      </c>
      <c r="B24800" s="294"/>
      <c r="C24800" s="294"/>
      <c r="D24800" s="294"/>
      <c r="E24800" s="294"/>
      <c r="F24800" s="294"/>
    </row>
    <row r="24801">
      <c r="A24801" s="294" t="s">
        <v>36780</v>
      </c>
      <c r="B24801" s="294"/>
      <c r="C24801" s="294"/>
      <c r="D24801" s="294"/>
      <c r="E24801" s="294"/>
      <c r="F24801" s="294"/>
    </row>
    <row r="24802">
      <c r="A24802" s="294" t="s">
        <v>36781</v>
      </c>
      <c r="B24802" s="294"/>
      <c r="C24802" s="294"/>
      <c r="D24802" s="294"/>
      <c r="E24802" s="294"/>
      <c r="F24802" s="294"/>
    </row>
    <row r="24803">
      <c r="A24803" s="294"/>
      <c r="B24803" s="294"/>
      <c r="C24803" s="294"/>
      <c r="D24803" s="294"/>
      <c r="E24803" s="294"/>
      <c r="F24803" s="294"/>
    </row>
    <row r="24804">
      <c r="A24804" s="294"/>
      <c r="B24804" s="294"/>
      <c r="C24804" s="294"/>
      <c r="D24804" s="294"/>
      <c r="E24804" s="294"/>
      <c r="F24804" s="294"/>
    </row>
    <row r="24805">
      <c r="A24805" s="294" t="s">
        <v>28124</v>
      </c>
      <c r="B24805" s="294"/>
      <c r="C24805" s="294"/>
      <c r="D24805" s="294"/>
      <c r="E24805" s="294"/>
      <c r="F24805" s="294"/>
    </row>
    <row r="24806">
      <c r="A24806" s="294" t="s">
        <v>36782</v>
      </c>
      <c r="B24806" s="294"/>
      <c r="C24806" s="294"/>
      <c r="D24806" s="294"/>
      <c r="E24806" s="294"/>
      <c r="F24806" s="294"/>
    </row>
    <row r="24807">
      <c r="A24807" s="294" t="s">
        <v>24755</v>
      </c>
      <c r="B24807" s="294"/>
      <c r="C24807" s="294"/>
      <c r="D24807" s="294"/>
      <c r="E24807" s="294"/>
      <c r="F24807" s="294"/>
    </row>
    <row r="24808">
      <c r="A24808" s="294" t="s">
        <v>36783</v>
      </c>
      <c r="B24808" s="294"/>
      <c r="C24808" s="294"/>
      <c r="D24808" s="294"/>
      <c r="E24808" s="294"/>
      <c r="F24808" s="294"/>
    </row>
    <row r="24809">
      <c r="A24809" s="294"/>
      <c r="B24809" s="294"/>
      <c r="C24809" s="294"/>
      <c r="D24809" s="294"/>
      <c r="E24809" s="294"/>
      <c r="F24809" s="294"/>
    </row>
    <row r="24810">
      <c r="A24810" s="294" t="s">
        <v>22512</v>
      </c>
      <c r="B24810" s="294"/>
      <c r="C24810" s="294"/>
      <c r="D24810" s="294"/>
      <c r="E24810" s="294"/>
      <c r="F24810" s="294"/>
    </row>
    <row r="24811">
      <c r="A24811" s="294" t="s">
        <v>25359</v>
      </c>
      <c r="B24811" s="294"/>
      <c r="C24811" s="294"/>
      <c r="D24811" s="294"/>
      <c r="E24811" s="294"/>
      <c r="F24811" s="294"/>
    </row>
    <row r="24812">
      <c r="A24812" s="294"/>
      <c r="B24812" s="294"/>
      <c r="C24812" s="294"/>
      <c r="D24812" s="294"/>
      <c r="E24812" s="294"/>
      <c r="F24812" s="294"/>
    </row>
    <row r="24813">
      <c r="A24813" s="294" t="s">
        <v>27182</v>
      </c>
      <c r="B24813" s="294"/>
      <c r="C24813" s="294"/>
      <c r="D24813" s="294"/>
      <c r="E24813" s="294"/>
      <c r="F24813" s="294"/>
    </row>
    <row r="24814">
      <c r="A24814" s="294" t="s">
        <v>31662</v>
      </c>
      <c r="B24814" s="294"/>
      <c r="C24814" s="294"/>
      <c r="D24814" s="294"/>
      <c r="E24814" s="294"/>
      <c r="F24814" s="294"/>
    </row>
    <row r="24815">
      <c r="A24815" s="294" t="s">
        <v>36784</v>
      </c>
      <c r="B24815" s="294"/>
      <c r="C24815" s="294"/>
      <c r="D24815" s="294"/>
      <c r="E24815" s="294"/>
      <c r="F24815" s="294"/>
    </row>
    <row r="24816">
      <c r="A24816" s="294" t="s">
        <v>36785</v>
      </c>
      <c r="B24816" s="294"/>
      <c r="C24816" s="294"/>
      <c r="D24816" s="294"/>
      <c r="E24816" s="294"/>
      <c r="F24816" s="294"/>
    </row>
    <row r="24817">
      <c r="A24817" s="294" t="s">
        <v>36786</v>
      </c>
      <c r="B24817" s="294"/>
      <c r="C24817" s="294"/>
      <c r="D24817" s="294"/>
      <c r="E24817" s="294"/>
      <c r="F24817" s="294"/>
    </row>
    <row r="24818">
      <c r="A24818" s="294" t="s">
        <v>36787</v>
      </c>
      <c r="B24818" s="294"/>
      <c r="C24818" s="294"/>
      <c r="D24818" s="294"/>
      <c r="E24818" s="294"/>
      <c r="F24818" s="294"/>
    </row>
    <row r="24819">
      <c r="A24819" s="294"/>
      <c r="B24819" s="294"/>
      <c r="C24819" s="294"/>
      <c r="D24819" s="294"/>
      <c r="E24819" s="294"/>
      <c r="F24819" s="294"/>
    </row>
    <row r="24820">
      <c r="A24820" s="294" t="s">
        <v>21846</v>
      </c>
      <c r="B24820" s="294"/>
      <c r="C24820" s="294"/>
      <c r="D24820" s="294"/>
      <c r="E24820" s="294"/>
      <c r="F24820" s="294"/>
    </row>
    <row r="24821">
      <c r="A24821" s="294"/>
      <c r="B24821" s="294"/>
      <c r="C24821" s="294"/>
      <c r="D24821" s="294"/>
      <c r="E24821" s="294"/>
      <c r="F24821" s="294"/>
    </row>
    <row r="24822">
      <c r="A24822" s="294" t="s">
        <v>36788</v>
      </c>
      <c r="B24822" s="294"/>
      <c r="C24822" s="294"/>
      <c r="D24822" s="294"/>
      <c r="E24822" s="294"/>
      <c r="F24822" s="294"/>
    </row>
    <row r="24823">
      <c r="A24823" s="294" t="s">
        <v>36789</v>
      </c>
      <c r="B24823" s="294"/>
      <c r="C24823" s="294"/>
      <c r="D24823" s="294"/>
      <c r="E24823" s="294"/>
      <c r="F24823" s="294"/>
    </row>
    <row r="24824">
      <c r="A24824" s="294" t="s">
        <v>33440</v>
      </c>
      <c r="B24824" s="294"/>
      <c r="C24824" s="294"/>
      <c r="D24824" s="294"/>
      <c r="E24824" s="294"/>
      <c r="F24824" s="294"/>
    </row>
    <row r="24825">
      <c r="A24825" s="294" t="s">
        <v>36790</v>
      </c>
      <c r="B24825" s="294"/>
      <c r="C24825" s="294"/>
      <c r="D24825" s="294"/>
      <c r="E24825" s="294"/>
      <c r="F24825" s="294"/>
    </row>
    <row r="24826">
      <c r="A24826" s="294" t="s">
        <v>36791</v>
      </c>
      <c r="B24826" s="294"/>
      <c r="C24826" s="294"/>
      <c r="D24826" s="294"/>
      <c r="E24826" s="294"/>
      <c r="F24826" s="294"/>
    </row>
    <row r="24827">
      <c r="A24827" s="294" t="s">
        <v>36792</v>
      </c>
      <c r="B24827" s="294"/>
      <c r="C24827" s="294"/>
      <c r="D24827" s="294"/>
      <c r="E24827" s="294"/>
      <c r="F24827" s="294"/>
    </row>
    <row r="24828">
      <c r="A24828" s="294"/>
      <c r="B24828" s="294"/>
      <c r="C24828" s="294"/>
      <c r="D24828" s="294"/>
      <c r="E24828" s="294"/>
      <c r="F24828" s="294"/>
    </row>
    <row r="24829">
      <c r="A24829" s="294" t="s">
        <v>21945</v>
      </c>
      <c r="B24829" s="294"/>
      <c r="C24829" s="294"/>
      <c r="D24829" s="294"/>
      <c r="E24829" s="294"/>
      <c r="F24829" s="294"/>
    </row>
    <row r="24830">
      <c r="A24830" s="294" t="s">
        <v>23156</v>
      </c>
      <c r="B24830" s="294"/>
      <c r="C24830" s="294"/>
      <c r="D24830" s="294"/>
      <c r="E24830" s="294"/>
      <c r="F24830" s="294"/>
    </row>
    <row r="24831">
      <c r="A24831" s="294"/>
      <c r="B24831" s="294"/>
      <c r="C24831" s="294"/>
      <c r="D24831" s="294"/>
      <c r="E24831" s="294"/>
      <c r="F24831" s="294"/>
    </row>
    <row r="24832">
      <c r="A24832" s="294" t="s">
        <v>36793</v>
      </c>
      <c r="B24832" s="294"/>
      <c r="C24832" s="294"/>
      <c r="D24832" s="294"/>
      <c r="E24832" s="294"/>
      <c r="F24832" s="294"/>
    </row>
    <row r="24833">
      <c r="A24833" s="294" t="s">
        <v>22226</v>
      </c>
      <c r="B24833" s="294"/>
      <c r="C24833" s="294"/>
      <c r="D24833" s="294"/>
      <c r="E24833" s="294"/>
      <c r="F24833" s="294"/>
    </row>
    <row r="24834">
      <c r="A24834" s="294" t="s">
        <v>36794</v>
      </c>
      <c r="B24834" s="294"/>
      <c r="C24834" s="294"/>
      <c r="D24834" s="294"/>
      <c r="E24834" s="294"/>
      <c r="F24834" s="294"/>
    </row>
    <row r="24835">
      <c r="A24835" s="294" t="s">
        <v>36795</v>
      </c>
      <c r="B24835" s="294"/>
      <c r="C24835" s="294"/>
      <c r="D24835" s="294"/>
      <c r="E24835" s="294"/>
      <c r="F24835" s="294"/>
    </row>
    <row r="24836">
      <c r="A24836" s="294" t="s">
        <v>36796</v>
      </c>
      <c r="B24836" s="294"/>
      <c r="C24836" s="294"/>
      <c r="D24836" s="294"/>
      <c r="E24836" s="294"/>
      <c r="F24836" s="294"/>
    </row>
    <row r="24837">
      <c r="A24837" s="294" t="s">
        <v>35818</v>
      </c>
      <c r="B24837" s="294"/>
      <c r="C24837" s="294"/>
      <c r="D24837" s="294"/>
      <c r="E24837" s="294"/>
      <c r="F24837" s="294"/>
    </row>
    <row r="24838">
      <c r="A24838" s="294" t="s">
        <v>36797</v>
      </c>
      <c r="B24838" s="294"/>
      <c r="C24838" s="294"/>
      <c r="D24838" s="294"/>
      <c r="E24838" s="294"/>
      <c r="F24838" s="294"/>
    </row>
    <row r="24839">
      <c r="A24839" s="294"/>
      <c r="B24839" s="294"/>
      <c r="C24839" s="294"/>
      <c r="D24839" s="294"/>
      <c r="E24839" s="294"/>
      <c r="F24839" s="294"/>
    </row>
    <row r="24840">
      <c r="A24840" s="294" t="s">
        <v>21292</v>
      </c>
      <c r="B24840" s="294"/>
      <c r="C24840" s="294"/>
      <c r="D24840" s="294"/>
      <c r="E24840" s="294"/>
      <c r="F24840" s="294"/>
    </row>
    <row r="24841">
      <c r="A24841" s="294"/>
      <c r="B24841" s="294"/>
      <c r="C24841" s="294"/>
      <c r="D24841" s="294"/>
      <c r="E24841" s="294"/>
      <c r="F24841" s="294"/>
    </row>
    <row r="24842">
      <c r="A24842" s="294" t="s">
        <v>36798</v>
      </c>
      <c r="B24842" s="294"/>
      <c r="C24842" s="294"/>
      <c r="D24842" s="294"/>
      <c r="E24842" s="294"/>
      <c r="F24842" s="294"/>
    </row>
    <row r="24843">
      <c r="A24843" s="294" t="s">
        <v>23375</v>
      </c>
      <c r="B24843" s="294"/>
      <c r="C24843" s="294"/>
      <c r="D24843" s="294"/>
      <c r="E24843" s="294"/>
      <c r="F24843" s="294"/>
    </row>
    <row r="24844">
      <c r="A24844" s="294" t="s">
        <v>36799</v>
      </c>
      <c r="B24844" s="294"/>
      <c r="C24844" s="294"/>
      <c r="D24844" s="294"/>
      <c r="E24844" s="294"/>
      <c r="F24844" s="294"/>
    </row>
    <row r="24845">
      <c r="A24845" s="294" t="s">
        <v>35818</v>
      </c>
      <c r="B24845" s="294"/>
      <c r="C24845" s="294"/>
      <c r="D24845" s="294"/>
      <c r="E24845" s="294"/>
      <c r="F24845" s="294"/>
    </row>
    <row r="24846">
      <c r="A24846" s="294" t="s">
        <v>36800</v>
      </c>
      <c r="B24846" s="294"/>
      <c r="C24846" s="294"/>
      <c r="D24846" s="294"/>
      <c r="E24846" s="294"/>
      <c r="F24846" s="294"/>
    </row>
    <row r="24847">
      <c r="A24847" s="294" t="s">
        <v>36801</v>
      </c>
      <c r="B24847" s="294"/>
      <c r="C24847" s="294"/>
      <c r="D24847" s="294"/>
      <c r="E24847" s="294"/>
      <c r="F24847" s="294"/>
    </row>
    <row r="24848">
      <c r="A24848" s="294" t="s">
        <v>36802</v>
      </c>
      <c r="B24848" s="294"/>
      <c r="C24848" s="294"/>
      <c r="D24848" s="294"/>
      <c r="E24848" s="294"/>
      <c r="F24848" s="294"/>
    </row>
    <row r="24849">
      <c r="A24849" s="294"/>
      <c r="B24849" s="294"/>
      <c r="C24849" s="294"/>
      <c r="D24849" s="294"/>
      <c r="E24849" s="294"/>
      <c r="F24849" s="294"/>
    </row>
    <row r="24850">
      <c r="A24850" s="294" t="s">
        <v>21760</v>
      </c>
      <c r="B24850" s="294"/>
      <c r="C24850" s="294"/>
      <c r="D24850" s="294"/>
      <c r="E24850" s="294"/>
      <c r="F24850" s="294"/>
    </row>
    <row r="24851">
      <c r="A24851" s="294"/>
      <c r="B24851" s="294"/>
      <c r="C24851" s="294"/>
      <c r="D24851" s="294"/>
      <c r="E24851" s="294"/>
      <c r="F24851" s="294"/>
    </row>
    <row r="24852">
      <c r="A24852" s="294" t="s">
        <v>36803</v>
      </c>
      <c r="B24852" s="294"/>
      <c r="C24852" s="294"/>
      <c r="D24852" s="294"/>
      <c r="E24852" s="294"/>
      <c r="F24852" s="294"/>
    </row>
    <row r="24853">
      <c r="A24853" s="294" t="s">
        <v>36804</v>
      </c>
      <c r="B24853" s="294"/>
      <c r="C24853" s="294"/>
      <c r="D24853" s="294"/>
      <c r="E24853" s="294"/>
      <c r="F24853" s="294"/>
    </row>
    <row r="24854">
      <c r="A24854" s="294" t="s">
        <v>36805</v>
      </c>
      <c r="B24854" s="294"/>
      <c r="C24854" s="294"/>
      <c r="D24854" s="294"/>
      <c r="E24854" s="294"/>
      <c r="F24854" s="294"/>
    </row>
    <row r="24855">
      <c r="A24855" s="294" t="s">
        <v>36806</v>
      </c>
      <c r="B24855" s="294"/>
      <c r="C24855" s="294"/>
      <c r="D24855" s="294"/>
      <c r="E24855" s="294"/>
      <c r="F24855" s="294"/>
    </row>
    <row r="24856">
      <c r="A24856" s="294"/>
      <c r="B24856" s="294"/>
      <c r="C24856" s="294"/>
      <c r="D24856" s="294"/>
      <c r="E24856" s="294"/>
      <c r="F24856" s="294"/>
    </row>
    <row r="24857">
      <c r="A24857" s="294" t="s">
        <v>21770</v>
      </c>
      <c r="B24857" s="294"/>
      <c r="C24857" s="294"/>
      <c r="D24857" s="294"/>
      <c r="E24857" s="294"/>
      <c r="F24857" s="294"/>
    </row>
    <row r="24858">
      <c r="A24858" s="294"/>
      <c r="B24858" s="294"/>
      <c r="C24858" s="294"/>
      <c r="D24858" s="294"/>
      <c r="E24858" s="294"/>
      <c r="F24858" s="294"/>
    </row>
    <row r="24859">
      <c r="A24859" s="294" t="s">
        <v>32126</v>
      </c>
      <c r="B24859" s="294"/>
      <c r="C24859" s="294"/>
      <c r="D24859" s="294"/>
      <c r="E24859" s="294"/>
      <c r="F24859" s="294"/>
    </row>
    <row r="24860">
      <c r="A24860" s="294" t="s">
        <v>36807</v>
      </c>
      <c r="B24860" s="294"/>
      <c r="C24860" s="294"/>
      <c r="D24860" s="294"/>
      <c r="E24860" s="294"/>
      <c r="F24860" s="294"/>
    </row>
    <row r="24861">
      <c r="A24861" s="294" t="s">
        <v>36808</v>
      </c>
      <c r="B24861" s="294"/>
      <c r="C24861" s="294"/>
      <c r="D24861" s="294"/>
      <c r="E24861" s="294"/>
      <c r="F24861" s="294"/>
    </row>
    <row r="24862">
      <c r="A24862" s="294" t="s">
        <v>36809</v>
      </c>
      <c r="B24862" s="294"/>
      <c r="C24862" s="294"/>
      <c r="D24862" s="294"/>
      <c r="E24862" s="294"/>
      <c r="F24862" s="294"/>
    </row>
    <row r="24863">
      <c r="A24863" s="294" t="s">
        <v>36810</v>
      </c>
      <c r="B24863" s="294"/>
      <c r="C24863" s="294"/>
      <c r="D24863" s="294"/>
      <c r="E24863" s="294"/>
      <c r="F24863" s="294"/>
    </row>
    <row r="24864">
      <c r="A24864" s="294" t="s">
        <v>36811</v>
      </c>
      <c r="B24864" s="294"/>
      <c r="C24864" s="294"/>
      <c r="D24864" s="294"/>
      <c r="E24864" s="294"/>
      <c r="F24864" s="294"/>
    </row>
    <row r="24865">
      <c r="A24865" s="294" t="s">
        <v>36812</v>
      </c>
      <c r="B24865" s="294"/>
      <c r="C24865" s="294"/>
      <c r="D24865" s="294"/>
      <c r="E24865" s="294"/>
      <c r="F24865" s="294"/>
    </row>
    <row r="24866">
      <c r="A24866" s="294"/>
      <c r="B24866" s="294"/>
      <c r="C24866" s="294"/>
      <c r="D24866" s="294"/>
      <c r="E24866" s="294"/>
      <c r="F24866" s="294"/>
    </row>
    <row r="24867">
      <c r="A24867" s="294"/>
      <c r="B24867" s="294"/>
      <c r="C24867" s="294"/>
      <c r="D24867" s="294"/>
      <c r="E24867" s="294"/>
      <c r="F24867" s="294"/>
    </row>
    <row r="24868">
      <c r="A24868" s="294" t="s">
        <v>28124</v>
      </c>
      <c r="B24868" s="294"/>
      <c r="C24868" s="294"/>
      <c r="D24868" s="294"/>
      <c r="E24868" s="294"/>
      <c r="F24868" s="294"/>
    </row>
    <row r="24869">
      <c r="A24869" s="294" t="s">
        <v>36782</v>
      </c>
      <c r="B24869" s="294"/>
      <c r="C24869" s="294"/>
      <c r="D24869" s="294"/>
      <c r="E24869" s="294"/>
      <c r="F24869" s="294"/>
    </row>
    <row r="24870">
      <c r="A24870" s="294" t="s">
        <v>23409</v>
      </c>
      <c r="B24870" s="294"/>
      <c r="C24870" s="294"/>
      <c r="D24870" s="294"/>
      <c r="E24870" s="294"/>
      <c r="F24870" s="294"/>
    </row>
    <row r="24871">
      <c r="A24871" s="294" t="s">
        <v>36783</v>
      </c>
      <c r="B24871" s="294"/>
      <c r="C24871" s="294"/>
      <c r="D24871" s="294"/>
      <c r="E24871" s="294"/>
      <c r="F24871" s="294"/>
    </row>
    <row r="24872">
      <c r="A24872" s="294"/>
      <c r="B24872" s="294"/>
      <c r="C24872" s="294"/>
      <c r="D24872" s="294"/>
      <c r="E24872" s="294"/>
      <c r="F24872" s="294"/>
    </row>
    <row r="24873">
      <c r="A24873" s="294" t="s">
        <v>21315</v>
      </c>
      <c r="B24873" s="294"/>
      <c r="C24873" s="294"/>
      <c r="D24873" s="294"/>
      <c r="E24873" s="294"/>
      <c r="F24873" s="294"/>
    </row>
    <row r="24874">
      <c r="A24874" s="294"/>
      <c r="B24874" s="294"/>
      <c r="C24874" s="294"/>
      <c r="D24874" s="294"/>
      <c r="E24874" s="294"/>
      <c r="F24874" s="294"/>
    </row>
    <row r="24875">
      <c r="A24875" s="294" t="s">
        <v>36813</v>
      </c>
      <c r="B24875" s="294"/>
      <c r="C24875" s="294"/>
      <c r="D24875" s="294"/>
      <c r="E24875" s="294"/>
      <c r="F24875" s="294"/>
    </row>
    <row r="24876">
      <c r="A24876" s="294" t="s">
        <v>36814</v>
      </c>
      <c r="B24876" s="294"/>
      <c r="C24876" s="294"/>
      <c r="D24876" s="294"/>
      <c r="E24876" s="294"/>
      <c r="F24876" s="294"/>
    </row>
    <row r="24877">
      <c r="A24877" s="294" t="s">
        <v>36815</v>
      </c>
      <c r="B24877" s="294"/>
      <c r="C24877" s="294"/>
      <c r="D24877" s="294"/>
      <c r="E24877" s="294"/>
      <c r="F24877" s="294"/>
    </row>
    <row r="24878">
      <c r="A24878" s="294" t="s">
        <v>36816</v>
      </c>
      <c r="B24878" s="294"/>
      <c r="C24878" s="294"/>
      <c r="D24878" s="294"/>
      <c r="E24878" s="294"/>
      <c r="F24878" s="294"/>
    </row>
    <row r="24879">
      <c r="A24879" s="294" t="s">
        <v>36817</v>
      </c>
      <c r="B24879" s="294"/>
      <c r="C24879" s="294"/>
      <c r="D24879" s="294"/>
      <c r="E24879" s="294"/>
      <c r="F24879" s="294"/>
    </row>
    <row r="24880">
      <c r="A24880" s="294" t="s">
        <v>36818</v>
      </c>
      <c r="B24880" s="294"/>
      <c r="C24880" s="294"/>
      <c r="D24880" s="294"/>
      <c r="E24880" s="294"/>
      <c r="F24880" s="294"/>
    </row>
    <row r="24881">
      <c r="A24881" s="294" t="s">
        <v>36819</v>
      </c>
      <c r="B24881" s="294"/>
      <c r="C24881" s="294"/>
      <c r="D24881" s="294"/>
      <c r="E24881" s="294"/>
      <c r="F24881" s="294"/>
    </row>
    <row r="24882">
      <c r="A24882" s="294"/>
      <c r="B24882" s="294"/>
      <c r="C24882" s="294"/>
      <c r="D24882" s="294"/>
      <c r="E24882" s="294"/>
      <c r="F24882" s="294"/>
    </row>
    <row r="24883">
      <c r="A24883" s="294" t="s">
        <v>22281</v>
      </c>
      <c r="B24883" s="294"/>
      <c r="C24883" s="294"/>
      <c r="D24883" s="294"/>
      <c r="E24883" s="294"/>
      <c r="F24883" s="294"/>
    </row>
    <row r="24884">
      <c r="A24884" s="294"/>
      <c r="B24884" s="294"/>
      <c r="C24884" s="294"/>
      <c r="D24884" s="294"/>
      <c r="E24884" s="294"/>
      <c r="F24884" s="294"/>
    </row>
    <row r="24885">
      <c r="A24885" s="294" t="s">
        <v>36820</v>
      </c>
      <c r="B24885" s="294"/>
      <c r="C24885" s="294"/>
      <c r="D24885" s="294"/>
      <c r="E24885" s="294"/>
      <c r="F24885" s="294"/>
    </row>
    <row r="24886">
      <c r="A24886" s="294" t="s">
        <v>36821</v>
      </c>
      <c r="B24886" s="294"/>
      <c r="C24886" s="294"/>
      <c r="D24886" s="294"/>
      <c r="E24886" s="294"/>
      <c r="F24886" s="294"/>
    </row>
    <row r="24887">
      <c r="A24887" s="294" t="s">
        <v>36822</v>
      </c>
      <c r="B24887" s="294"/>
      <c r="C24887" s="294"/>
      <c r="D24887" s="294"/>
      <c r="E24887" s="294"/>
      <c r="F24887" s="294"/>
    </row>
    <row r="24888">
      <c r="A24888" s="294" t="s">
        <v>36823</v>
      </c>
      <c r="B24888" s="294"/>
      <c r="C24888" s="294"/>
      <c r="D24888" s="294"/>
      <c r="E24888" s="294"/>
      <c r="F24888" s="294"/>
    </row>
    <row r="24889">
      <c r="A24889" s="294" t="s">
        <v>36824</v>
      </c>
      <c r="B24889" s="294"/>
      <c r="C24889" s="294"/>
      <c r="D24889" s="294"/>
      <c r="E24889" s="294"/>
      <c r="F24889" s="294"/>
    </row>
    <row r="24890">
      <c r="A24890" s="294" t="s">
        <v>36825</v>
      </c>
      <c r="B24890" s="294"/>
      <c r="C24890" s="294"/>
      <c r="D24890" s="294"/>
      <c r="E24890" s="294"/>
      <c r="F24890" s="294"/>
    </row>
    <row r="24891">
      <c r="A24891" s="294" t="s">
        <v>36826</v>
      </c>
      <c r="B24891" s="294"/>
      <c r="C24891" s="294"/>
      <c r="D24891" s="294"/>
      <c r="E24891" s="294"/>
      <c r="F24891" s="294"/>
    </row>
    <row r="24892">
      <c r="A24892" s="294"/>
      <c r="B24892" s="294"/>
      <c r="C24892" s="294"/>
      <c r="D24892" s="294"/>
      <c r="E24892" s="294"/>
      <c r="F24892" s="294"/>
    </row>
    <row r="24893">
      <c r="A24893" s="294" t="s">
        <v>22025</v>
      </c>
      <c r="B24893" s="294"/>
      <c r="C24893" s="294"/>
      <c r="D24893" s="294"/>
      <c r="E24893" s="294"/>
      <c r="F24893" s="294"/>
    </row>
    <row r="24894">
      <c r="A24894" s="294"/>
      <c r="B24894" s="294"/>
      <c r="C24894" s="294"/>
      <c r="D24894" s="294"/>
      <c r="E24894" s="294"/>
      <c r="F24894" s="294"/>
    </row>
    <row r="24895">
      <c r="A24895" s="294" t="s">
        <v>36827</v>
      </c>
      <c r="B24895" s="294"/>
      <c r="C24895" s="294"/>
      <c r="D24895" s="294"/>
      <c r="E24895" s="294"/>
      <c r="F24895" s="294"/>
    </row>
    <row r="24896">
      <c r="A24896" s="294" t="s">
        <v>36828</v>
      </c>
      <c r="B24896" s="294"/>
      <c r="C24896" s="294"/>
      <c r="D24896" s="294"/>
      <c r="E24896" s="294"/>
      <c r="F24896" s="294"/>
    </row>
    <row r="24897">
      <c r="A24897" s="294" t="s">
        <v>36829</v>
      </c>
      <c r="B24897" s="294"/>
      <c r="C24897" s="294"/>
      <c r="D24897" s="294"/>
      <c r="E24897" s="294"/>
      <c r="F24897" s="294"/>
    </row>
    <row r="24898">
      <c r="A24898" s="294" t="s">
        <v>36830</v>
      </c>
      <c r="B24898" s="294"/>
      <c r="C24898" s="294"/>
      <c r="D24898" s="294"/>
      <c r="E24898" s="294"/>
      <c r="F24898" s="294"/>
    </row>
    <row r="24899">
      <c r="A24899" s="294" t="s">
        <v>36831</v>
      </c>
      <c r="B24899" s="294"/>
      <c r="C24899" s="294"/>
      <c r="D24899" s="294"/>
      <c r="E24899" s="294"/>
      <c r="F24899" s="294"/>
    </row>
    <row r="24900">
      <c r="A24900" s="294" t="s">
        <v>36832</v>
      </c>
      <c r="B24900" s="294"/>
      <c r="C24900" s="294"/>
      <c r="D24900" s="294"/>
      <c r="E24900" s="294"/>
      <c r="F24900" s="294"/>
    </row>
    <row r="24901">
      <c r="A24901" s="294" t="s">
        <v>36833</v>
      </c>
      <c r="B24901" s="294"/>
      <c r="C24901" s="294"/>
      <c r="D24901" s="294"/>
      <c r="E24901" s="294"/>
      <c r="F24901" s="294"/>
    </row>
    <row r="24902">
      <c r="A24902" s="294" t="s">
        <v>36834</v>
      </c>
      <c r="B24902" s="294"/>
      <c r="C24902" s="294"/>
      <c r="D24902" s="294"/>
      <c r="E24902" s="294"/>
      <c r="F24902" s="294"/>
    </row>
    <row r="24903">
      <c r="A24903" s="294" t="s">
        <v>36835</v>
      </c>
      <c r="B24903" s="294"/>
      <c r="C24903" s="294"/>
      <c r="D24903" s="294"/>
      <c r="E24903" s="294"/>
      <c r="F24903" s="294"/>
    </row>
    <row r="24904">
      <c r="A24904" s="294" t="s">
        <v>35688</v>
      </c>
      <c r="B24904" s="294"/>
      <c r="C24904" s="294"/>
      <c r="D24904" s="294"/>
      <c r="E24904" s="294"/>
      <c r="F24904" s="294"/>
    </row>
    <row r="24905">
      <c r="A24905" s="294" t="s">
        <v>36836</v>
      </c>
      <c r="B24905" s="294"/>
      <c r="C24905" s="294"/>
      <c r="D24905" s="294"/>
      <c r="E24905" s="294"/>
      <c r="F24905" s="294"/>
    </row>
    <row r="24906">
      <c r="A24906" s="294" t="s">
        <v>36837</v>
      </c>
      <c r="B24906" s="294"/>
      <c r="C24906" s="294"/>
      <c r="D24906" s="294"/>
      <c r="E24906" s="294"/>
      <c r="F24906" s="294"/>
    </row>
    <row r="24907">
      <c r="A24907" s="294"/>
      <c r="B24907" s="294"/>
      <c r="C24907" s="294"/>
      <c r="D24907" s="294"/>
      <c r="E24907" s="294"/>
      <c r="F24907" s="294"/>
    </row>
    <row r="24908">
      <c r="A24908" s="294" t="s">
        <v>22496</v>
      </c>
      <c r="B24908" s="294"/>
      <c r="C24908" s="294"/>
      <c r="D24908" s="294"/>
      <c r="E24908" s="294"/>
      <c r="F24908" s="294"/>
    </row>
    <row r="24909">
      <c r="A24909" s="294"/>
      <c r="B24909" s="294"/>
      <c r="C24909" s="294"/>
      <c r="D24909" s="294"/>
      <c r="E24909" s="294"/>
      <c r="F24909" s="294"/>
    </row>
    <row r="24910">
      <c r="A24910" s="294" t="s">
        <v>36838</v>
      </c>
      <c r="B24910" s="294"/>
      <c r="C24910" s="294"/>
      <c r="D24910" s="294"/>
      <c r="E24910" s="294"/>
      <c r="F24910" s="294"/>
    </row>
    <row r="24911">
      <c r="A24911" s="294" t="s">
        <v>36839</v>
      </c>
      <c r="B24911" s="294"/>
      <c r="C24911" s="294"/>
      <c r="D24911" s="294"/>
      <c r="E24911" s="294"/>
      <c r="F24911" s="294"/>
    </row>
    <row r="24912">
      <c r="A24912" s="294" t="s">
        <v>36840</v>
      </c>
      <c r="B24912" s="294"/>
      <c r="C24912" s="294"/>
      <c r="D24912" s="294"/>
      <c r="E24912" s="294"/>
      <c r="F24912" s="294"/>
    </row>
    <row r="24913">
      <c r="A24913" s="294" t="s">
        <v>36841</v>
      </c>
      <c r="B24913" s="294"/>
      <c r="C24913" s="294"/>
      <c r="D24913" s="294"/>
      <c r="E24913" s="294"/>
      <c r="F24913" s="294"/>
    </row>
    <row r="24914">
      <c r="A24914" s="294" t="s">
        <v>36842</v>
      </c>
      <c r="B24914" s="294"/>
      <c r="C24914" s="294"/>
      <c r="D24914" s="294"/>
      <c r="E24914" s="294"/>
      <c r="F24914" s="294"/>
    </row>
    <row r="24915">
      <c r="A24915" s="294" t="s">
        <v>36843</v>
      </c>
      <c r="B24915" s="294"/>
      <c r="C24915" s="294"/>
      <c r="D24915" s="294"/>
      <c r="E24915" s="294"/>
      <c r="F24915" s="294"/>
    </row>
    <row r="24916">
      <c r="A24916" s="294" t="s">
        <v>36844</v>
      </c>
      <c r="B24916" s="294"/>
      <c r="C24916" s="294"/>
      <c r="D24916" s="294"/>
      <c r="E24916" s="294"/>
      <c r="F24916" s="294"/>
    </row>
    <row r="24917">
      <c r="A24917" s="294"/>
      <c r="B24917" s="294"/>
      <c r="C24917" s="294"/>
      <c r="D24917" s="294"/>
      <c r="E24917" s="294"/>
      <c r="F24917" s="294"/>
    </row>
    <row r="24918">
      <c r="A24918" s="294" t="s">
        <v>22572</v>
      </c>
      <c r="B24918" s="294"/>
      <c r="C24918" s="294"/>
      <c r="D24918" s="294"/>
      <c r="E24918" s="294"/>
      <c r="F24918" s="294"/>
    </row>
    <row r="24919">
      <c r="A24919" s="294" t="s">
        <v>25446</v>
      </c>
      <c r="B24919" s="294"/>
      <c r="C24919" s="294"/>
      <c r="D24919" s="294"/>
      <c r="E24919" s="294"/>
      <c r="F24919" s="294"/>
    </row>
    <row r="24920">
      <c r="A24920" s="294"/>
      <c r="B24920" s="294"/>
      <c r="C24920" s="294"/>
      <c r="D24920" s="294"/>
      <c r="E24920" s="294"/>
      <c r="F24920" s="294"/>
    </row>
    <row r="24921">
      <c r="A24921" s="294" t="s">
        <v>36845</v>
      </c>
      <c r="B24921" s="294"/>
      <c r="C24921" s="294"/>
      <c r="D24921" s="294"/>
      <c r="E24921" s="294"/>
      <c r="F24921" s="294"/>
    </row>
    <row r="24922">
      <c r="A24922" s="294" t="s">
        <v>23770</v>
      </c>
      <c r="B24922" s="294"/>
      <c r="C24922" s="294"/>
      <c r="D24922" s="294"/>
      <c r="E24922" s="294"/>
      <c r="F24922" s="294"/>
    </row>
    <row r="24923">
      <c r="A24923" s="294" t="s">
        <v>36846</v>
      </c>
      <c r="B24923" s="294"/>
      <c r="C24923" s="294"/>
      <c r="D24923" s="294"/>
      <c r="E24923" s="294"/>
      <c r="F24923" s="294"/>
    </row>
    <row r="24924">
      <c r="A24924" s="294" t="s">
        <v>36847</v>
      </c>
      <c r="B24924" s="294"/>
      <c r="C24924" s="294"/>
      <c r="D24924" s="294"/>
      <c r="E24924" s="294"/>
      <c r="F24924" s="294"/>
    </row>
    <row r="24925">
      <c r="A24925" s="294"/>
      <c r="B24925" s="294"/>
      <c r="C24925" s="294"/>
      <c r="D24925" s="294"/>
      <c r="E24925" s="294"/>
      <c r="F24925" s="294"/>
    </row>
    <row r="24926">
      <c r="A24926" s="294" t="s">
        <v>22397</v>
      </c>
      <c r="B24926" s="294"/>
      <c r="C24926" s="294"/>
      <c r="D24926" s="294"/>
      <c r="E24926" s="294"/>
      <c r="F24926" s="294"/>
    </row>
    <row r="24927">
      <c r="A24927" s="294"/>
      <c r="B24927" s="294"/>
      <c r="C24927" s="294"/>
      <c r="D24927" s="294"/>
      <c r="E24927" s="294"/>
      <c r="F24927" s="294"/>
    </row>
    <row r="24928">
      <c r="A24928" s="294" t="s">
        <v>22492</v>
      </c>
      <c r="B24928" s="294"/>
      <c r="C24928" s="294"/>
      <c r="D24928" s="294"/>
      <c r="E24928" s="294"/>
      <c r="F24928" s="294"/>
    </row>
    <row r="24929">
      <c r="A24929" s="294" t="s">
        <v>36848</v>
      </c>
      <c r="B24929" s="294"/>
      <c r="C24929" s="294"/>
      <c r="D24929" s="294"/>
      <c r="E24929" s="294"/>
      <c r="F24929" s="294"/>
    </row>
    <row r="24930">
      <c r="A24930" s="294" t="s">
        <v>21705</v>
      </c>
      <c r="B24930" s="294"/>
      <c r="C24930" s="294"/>
      <c r="D24930" s="294"/>
      <c r="E24930" s="294"/>
      <c r="F24930" s="294"/>
    </row>
    <row r="24931">
      <c r="A24931" s="294" t="s">
        <v>24007</v>
      </c>
      <c r="B24931" s="294"/>
      <c r="C24931" s="294"/>
      <c r="D24931" s="294"/>
      <c r="E24931" s="294"/>
      <c r="F24931" s="294"/>
    </row>
    <row r="24932">
      <c r="A24932" s="294" t="s">
        <v>21305</v>
      </c>
      <c r="B24932" s="294"/>
      <c r="C24932" s="294"/>
      <c r="D24932" s="294"/>
      <c r="E24932" s="294"/>
      <c r="F24932" s="294"/>
    </row>
    <row r="24933">
      <c r="A24933" s="294" t="s">
        <v>36849</v>
      </c>
      <c r="B24933" s="294"/>
      <c r="C24933" s="294"/>
      <c r="D24933" s="294"/>
      <c r="E24933" s="294"/>
      <c r="F24933" s="294"/>
    </row>
    <row r="24934">
      <c r="A24934" s="294" t="s">
        <v>36850</v>
      </c>
      <c r="B24934" s="294"/>
      <c r="C24934" s="294"/>
      <c r="D24934" s="294"/>
      <c r="E24934" s="294"/>
      <c r="F24934" s="294"/>
    </row>
    <row r="24935">
      <c r="A24935" s="294" t="s">
        <v>36851</v>
      </c>
      <c r="B24935" s="294"/>
      <c r="C24935" s="294"/>
      <c r="D24935" s="294"/>
      <c r="E24935" s="294"/>
      <c r="F24935" s="294"/>
    </row>
    <row r="24936">
      <c r="A24936" s="294" t="s">
        <v>36852</v>
      </c>
      <c r="B24936" s="294"/>
      <c r="C24936" s="294"/>
      <c r="D24936" s="294"/>
      <c r="E24936" s="294"/>
      <c r="F24936" s="294"/>
    </row>
    <row r="24937">
      <c r="A24937" s="294"/>
      <c r="B24937" s="294"/>
      <c r="C24937" s="294"/>
      <c r="D24937" s="294"/>
      <c r="E24937" s="294"/>
      <c r="F24937" s="294"/>
    </row>
    <row r="24938">
      <c r="A24938" s="294"/>
      <c r="B24938" s="294"/>
      <c r="C24938" s="294"/>
      <c r="D24938" s="294"/>
      <c r="E24938" s="294"/>
      <c r="F24938" s="294"/>
    </row>
    <row r="24939">
      <c r="A24939" s="294" t="s">
        <v>28124</v>
      </c>
      <c r="B24939" s="294"/>
      <c r="C24939" s="294"/>
      <c r="D24939" s="294"/>
      <c r="E24939" s="294"/>
      <c r="F24939" s="294"/>
    </row>
    <row r="24940">
      <c r="A24940" s="294" t="s">
        <v>36853</v>
      </c>
      <c r="B24940" s="294"/>
      <c r="C24940" s="294"/>
      <c r="D24940" s="294"/>
      <c r="E24940" s="294"/>
      <c r="F24940" s="294"/>
    </row>
    <row r="24941">
      <c r="A24941" s="294" t="s">
        <v>21618</v>
      </c>
      <c r="B24941" s="294"/>
      <c r="C24941" s="294"/>
      <c r="D24941" s="294"/>
      <c r="E24941" s="294"/>
      <c r="F24941" s="294"/>
    </row>
    <row r="24942">
      <c r="A24942" s="294" t="s">
        <v>36854</v>
      </c>
      <c r="B24942" s="294"/>
      <c r="C24942" s="294"/>
      <c r="D24942" s="294"/>
      <c r="E24942" s="294"/>
      <c r="F24942" s="294"/>
    </row>
    <row r="24943">
      <c r="A24943" s="294" t="s">
        <v>36855</v>
      </c>
      <c r="B24943" s="294"/>
      <c r="C24943" s="294"/>
      <c r="D24943" s="294"/>
      <c r="E24943" s="294"/>
      <c r="F24943" s="294"/>
    </row>
    <row r="24944">
      <c r="A24944" s="294"/>
      <c r="B24944" s="294"/>
      <c r="C24944" s="294"/>
      <c r="D24944" s="294"/>
      <c r="E24944" s="294"/>
      <c r="F24944" s="294"/>
    </row>
    <row r="24945">
      <c r="A24945" s="294" t="s">
        <v>36856</v>
      </c>
      <c r="B24945" s="294"/>
      <c r="C24945" s="294"/>
      <c r="D24945" s="294"/>
      <c r="E24945" s="294"/>
      <c r="F24945" s="294"/>
    </row>
    <row r="24946">
      <c r="A24946" s="294"/>
      <c r="B24946" s="294"/>
      <c r="C24946" s="294"/>
      <c r="D24946" s="294"/>
      <c r="E24946" s="294"/>
      <c r="F24946" s="294"/>
    </row>
    <row r="24947">
      <c r="A24947" s="294" t="s">
        <v>23228</v>
      </c>
      <c r="B24947" s="294"/>
      <c r="C24947" s="294"/>
      <c r="D24947" s="294"/>
      <c r="E24947" s="294"/>
      <c r="F24947" s="294"/>
    </row>
    <row r="24948">
      <c r="A24948" s="294" t="s">
        <v>36857</v>
      </c>
      <c r="B24948" s="294"/>
      <c r="C24948" s="294"/>
      <c r="D24948" s="294"/>
      <c r="E24948" s="294"/>
      <c r="F24948" s="294"/>
    </row>
    <row r="24949">
      <c r="A24949" s="294"/>
      <c r="B24949" s="294"/>
      <c r="C24949" s="294"/>
      <c r="D24949" s="294"/>
      <c r="E24949" s="294"/>
      <c r="F24949" s="294"/>
    </row>
    <row r="24950">
      <c r="A24950" s="294" t="s">
        <v>36858</v>
      </c>
      <c r="B24950" s="294"/>
      <c r="C24950" s="294"/>
      <c r="D24950" s="294"/>
      <c r="E24950" s="294"/>
      <c r="F24950" s="294"/>
    </row>
    <row r="24951">
      <c r="A24951" s="294" t="s">
        <v>36859</v>
      </c>
      <c r="B24951" s="294"/>
      <c r="C24951" s="294"/>
      <c r="D24951" s="294"/>
      <c r="E24951" s="294"/>
      <c r="F24951" s="294"/>
    </row>
    <row r="24952">
      <c r="A24952" s="294" t="s">
        <v>36860</v>
      </c>
      <c r="B24952" s="294"/>
      <c r="C24952" s="294"/>
      <c r="D24952" s="294"/>
      <c r="E24952" s="294"/>
      <c r="F24952" s="294"/>
    </row>
    <row r="24953">
      <c r="A24953" s="294" t="s">
        <v>36861</v>
      </c>
      <c r="B24953" s="294"/>
      <c r="C24953" s="294"/>
      <c r="D24953" s="294"/>
      <c r="E24953" s="294"/>
      <c r="F24953" s="294"/>
    </row>
    <row r="24954">
      <c r="A24954" s="294" t="s">
        <v>36862</v>
      </c>
      <c r="B24954" s="294"/>
      <c r="C24954" s="294"/>
      <c r="D24954" s="294"/>
      <c r="E24954" s="294"/>
      <c r="F24954" s="294"/>
    </row>
    <row r="24955">
      <c r="A24955" s="294" t="s">
        <v>36863</v>
      </c>
      <c r="B24955" s="294"/>
      <c r="C24955" s="294"/>
      <c r="D24955" s="294"/>
      <c r="E24955" s="294"/>
      <c r="F24955" s="294"/>
    </row>
    <row r="24956">
      <c r="A24956" s="294" t="s">
        <v>36864</v>
      </c>
      <c r="B24956" s="294"/>
      <c r="C24956" s="294"/>
      <c r="D24956" s="294"/>
      <c r="E24956" s="294"/>
      <c r="F24956" s="294"/>
    </row>
    <row r="24957">
      <c r="A24957" s="294" t="s">
        <v>36865</v>
      </c>
      <c r="B24957" s="294"/>
      <c r="C24957" s="294"/>
      <c r="D24957" s="294"/>
      <c r="E24957" s="294"/>
      <c r="F24957" s="294"/>
    </row>
    <row r="24958">
      <c r="A24958" s="294"/>
      <c r="B24958" s="294"/>
      <c r="C24958" s="294"/>
      <c r="D24958" s="294"/>
      <c r="E24958" s="294"/>
      <c r="F24958" s="294"/>
    </row>
    <row r="24959">
      <c r="A24959" s="294" t="s">
        <v>21632</v>
      </c>
      <c r="B24959" s="294"/>
      <c r="C24959" s="294"/>
      <c r="D24959" s="294"/>
      <c r="E24959" s="294"/>
      <c r="F24959" s="294"/>
    </row>
    <row r="24960">
      <c r="A24960" s="294"/>
      <c r="B24960" s="294"/>
      <c r="C24960" s="294"/>
      <c r="D24960" s="294"/>
      <c r="E24960" s="294"/>
      <c r="F24960" s="294"/>
    </row>
    <row r="24961">
      <c r="A24961" s="294" t="s">
        <v>36866</v>
      </c>
      <c r="B24961" s="294"/>
      <c r="C24961" s="294"/>
      <c r="D24961" s="294"/>
      <c r="E24961" s="294"/>
      <c r="F24961" s="294"/>
    </row>
    <row r="24962">
      <c r="A24962" s="294" t="s">
        <v>36867</v>
      </c>
      <c r="B24962" s="294"/>
      <c r="C24962" s="294"/>
      <c r="D24962" s="294"/>
      <c r="E24962" s="294"/>
      <c r="F24962" s="294"/>
    </row>
    <row r="24963">
      <c r="A24963" s="294" t="s">
        <v>36868</v>
      </c>
      <c r="B24963" s="294"/>
      <c r="C24963" s="294"/>
      <c r="D24963" s="294"/>
      <c r="E24963" s="294"/>
      <c r="F24963" s="294"/>
    </row>
    <row r="24964">
      <c r="A24964" s="294" t="s">
        <v>36869</v>
      </c>
      <c r="B24964" s="294"/>
      <c r="C24964" s="294"/>
      <c r="D24964" s="294"/>
      <c r="E24964" s="294"/>
      <c r="F24964" s="294"/>
    </row>
    <row r="24965">
      <c r="A24965" s="294" t="s">
        <v>36870</v>
      </c>
      <c r="B24965" s="294"/>
      <c r="C24965" s="294"/>
      <c r="D24965" s="294"/>
      <c r="E24965" s="294"/>
      <c r="F24965" s="294"/>
    </row>
    <row r="24966">
      <c r="A24966" s="294" t="s">
        <v>36871</v>
      </c>
      <c r="B24966" s="294"/>
      <c r="C24966" s="294"/>
      <c r="D24966" s="294"/>
      <c r="E24966" s="294"/>
      <c r="F24966" s="294"/>
    </row>
    <row r="24967">
      <c r="A24967" s="294"/>
      <c r="B24967" s="294"/>
      <c r="C24967" s="294"/>
      <c r="D24967" s="294"/>
      <c r="E24967" s="294"/>
      <c r="F24967" s="294"/>
    </row>
    <row r="24968">
      <c r="A24968" s="294" t="s">
        <v>23812</v>
      </c>
      <c r="B24968" s="294"/>
      <c r="C24968" s="294"/>
      <c r="D24968" s="294"/>
      <c r="E24968" s="294"/>
      <c r="F24968" s="294"/>
    </row>
    <row r="24969">
      <c r="A24969" s="294" t="s">
        <v>24141</v>
      </c>
      <c r="B24969" s="294"/>
      <c r="C24969" s="294"/>
      <c r="D24969" s="294"/>
      <c r="E24969" s="294"/>
      <c r="F24969" s="294"/>
    </row>
    <row r="24970">
      <c r="A24970" s="294"/>
      <c r="B24970" s="294"/>
      <c r="C24970" s="294"/>
      <c r="D24970" s="294"/>
      <c r="E24970" s="294"/>
      <c r="F24970" s="294"/>
    </row>
    <row r="24971">
      <c r="A24971" s="294" t="s">
        <v>36872</v>
      </c>
      <c r="B24971" s="294"/>
      <c r="C24971" s="294"/>
      <c r="D24971" s="294"/>
      <c r="E24971" s="294"/>
      <c r="F24971" s="294"/>
    </row>
    <row r="24972">
      <c r="A24972" s="294" t="s">
        <v>36873</v>
      </c>
      <c r="B24972" s="294"/>
      <c r="C24972" s="294"/>
      <c r="D24972" s="294"/>
      <c r="E24972" s="294"/>
      <c r="F24972" s="294"/>
    </row>
    <row r="24973">
      <c r="A24973" s="294" t="s">
        <v>36874</v>
      </c>
      <c r="B24973" s="294"/>
      <c r="C24973" s="294"/>
      <c r="D24973" s="294"/>
      <c r="E24973" s="294"/>
      <c r="F24973" s="294"/>
    </row>
    <row r="24974">
      <c r="A24974" s="294" t="s">
        <v>36875</v>
      </c>
      <c r="B24974" s="294"/>
      <c r="C24974" s="294"/>
      <c r="D24974" s="294"/>
      <c r="E24974" s="294"/>
      <c r="F24974" s="294"/>
    </row>
    <row r="24975">
      <c r="A24975" s="294" t="s">
        <v>36876</v>
      </c>
      <c r="B24975" s="294"/>
      <c r="C24975" s="294"/>
      <c r="D24975" s="294"/>
      <c r="E24975" s="294"/>
      <c r="F24975" s="294"/>
    </row>
    <row r="24976">
      <c r="A24976" s="294" t="s">
        <v>36877</v>
      </c>
      <c r="B24976" s="294"/>
      <c r="C24976" s="294"/>
      <c r="D24976" s="294"/>
      <c r="E24976" s="294"/>
      <c r="F24976" s="294"/>
    </row>
    <row r="24977">
      <c r="A24977" s="294" t="s">
        <v>36878</v>
      </c>
      <c r="B24977" s="294"/>
      <c r="C24977" s="294"/>
      <c r="D24977" s="294"/>
      <c r="E24977" s="294"/>
      <c r="F24977" s="294"/>
    </row>
    <row r="24978">
      <c r="A24978" s="294" t="s">
        <v>36879</v>
      </c>
      <c r="B24978" s="294"/>
      <c r="C24978" s="294"/>
      <c r="D24978" s="294"/>
      <c r="E24978" s="294"/>
      <c r="F24978" s="294"/>
    </row>
    <row r="24979">
      <c r="A24979" s="294" t="s">
        <v>36880</v>
      </c>
      <c r="B24979" s="294"/>
      <c r="C24979" s="294"/>
      <c r="D24979" s="294"/>
      <c r="E24979" s="294"/>
      <c r="F24979" s="294"/>
    </row>
    <row r="24980">
      <c r="A24980" s="294"/>
      <c r="B24980" s="294"/>
      <c r="C24980" s="294"/>
      <c r="D24980" s="294"/>
      <c r="E24980" s="294"/>
      <c r="F24980" s="294"/>
    </row>
    <row r="24981">
      <c r="A24981" s="294" t="s">
        <v>21401</v>
      </c>
      <c r="B24981" s="294"/>
      <c r="C24981" s="294"/>
      <c r="D24981" s="294"/>
      <c r="E24981" s="294"/>
      <c r="F24981" s="294"/>
    </row>
    <row r="24982">
      <c r="A24982" s="294"/>
      <c r="B24982" s="294"/>
      <c r="C24982" s="294"/>
      <c r="D24982" s="294"/>
      <c r="E24982" s="294"/>
      <c r="F24982" s="294"/>
    </row>
    <row r="24983">
      <c r="A24983" s="294" t="s">
        <v>36881</v>
      </c>
      <c r="B24983" s="294"/>
      <c r="C24983" s="294"/>
      <c r="D24983" s="294"/>
      <c r="E24983" s="294"/>
      <c r="F24983" s="294"/>
    </row>
    <row r="24984">
      <c r="A24984" s="294" t="s">
        <v>36882</v>
      </c>
      <c r="B24984" s="294"/>
      <c r="C24984" s="294"/>
      <c r="D24984" s="294"/>
      <c r="E24984" s="294"/>
      <c r="F24984" s="294"/>
    </row>
    <row r="24985">
      <c r="A24985" s="294" t="s">
        <v>36883</v>
      </c>
      <c r="B24985" s="294"/>
      <c r="C24985" s="294"/>
      <c r="D24985" s="294"/>
      <c r="E24985" s="294"/>
      <c r="F24985" s="294"/>
    </row>
    <row r="24986">
      <c r="A24986" s="294" t="s">
        <v>36884</v>
      </c>
      <c r="B24986" s="294"/>
      <c r="C24986" s="294"/>
      <c r="D24986" s="294"/>
      <c r="E24986" s="294"/>
      <c r="F24986" s="294"/>
    </row>
    <row r="24987">
      <c r="A24987" s="294" t="s">
        <v>36885</v>
      </c>
      <c r="B24987" s="294"/>
      <c r="C24987" s="294"/>
      <c r="D24987" s="294"/>
      <c r="E24987" s="294"/>
      <c r="F24987" s="294"/>
    </row>
    <row r="24988">
      <c r="A24988" s="294" t="s">
        <v>36886</v>
      </c>
      <c r="B24988" s="294"/>
      <c r="C24988" s="294"/>
      <c r="D24988" s="294"/>
      <c r="E24988" s="294"/>
      <c r="F24988" s="294"/>
    </row>
    <row r="24989">
      <c r="A24989" s="294" t="s">
        <v>36887</v>
      </c>
      <c r="B24989" s="294"/>
      <c r="C24989" s="294"/>
      <c r="D24989" s="294"/>
      <c r="E24989" s="294"/>
      <c r="F24989" s="294"/>
    </row>
    <row r="24990">
      <c r="A24990" s="294" t="s">
        <v>36888</v>
      </c>
      <c r="B24990" s="294"/>
      <c r="C24990" s="294"/>
      <c r="D24990" s="294"/>
      <c r="E24990" s="294"/>
      <c r="F24990" s="294"/>
    </row>
    <row r="24991">
      <c r="A24991" s="294"/>
      <c r="B24991" s="294"/>
      <c r="C24991" s="294"/>
      <c r="D24991" s="294"/>
      <c r="E24991" s="294"/>
      <c r="F24991" s="294"/>
    </row>
    <row r="24992">
      <c r="A24992" s="294" t="s">
        <v>21407</v>
      </c>
      <c r="B24992" s="294"/>
      <c r="C24992" s="294"/>
      <c r="D24992" s="294"/>
      <c r="E24992" s="294"/>
      <c r="F24992" s="294"/>
    </row>
    <row r="24993">
      <c r="A24993" s="294"/>
      <c r="B24993" s="294"/>
      <c r="C24993" s="294"/>
      <c r="D24993" s="294"/>
      <c r="E24993" s="294"/>
      <c r="F24993" s="294"/>
    </row>
    <row r="24994">
      <c r="A24994" s="294" t="s">
        <v>28350</v>
      </c>
      <c r="B24994" s="294"/>
      <c r="C24994" s="294"/>
      <c r="D24994" s="294"/>
      <c r="E24994" s="294"/>
      <c r="F24994" s="294"/>
    </row>
    <row r="24995">
      <c r="A24995" s="294" t="s">
        <v>23263</v>
      </c>
      <c r="B24995" s="294"/>
      <c r="C24995" s="294"/>
      <c r="D24995" s="294"/>
      <c r="E24995" s="294"/>
      <c r="F24995" s="294"/>
    </row>
    <row r="24996">
      <c r="A24996" s="294" t="s">
        <v>36889</v>
      </c>
      <c r="B24996" s="294"/>
      <c r="C24996" s="294"/>
      <c r="D24996" s="294"/>
      <c r="E24996" s="294"/>
      <c r="F24996" s="294"/>
    </row>
    <row r="24997">
      <c r="A24997" s="294" t="s">
        <v>36890</v>
      </c>
      <c r="B24997" s="294"/>
      <c r="C24997" s="294"/>
      <c r="D24997" s="294"/>
      <c r="E24997" s="294"/>
      <c r="F24997" s="294"/>
    </row>
    <row r="24998">
      <c r="A24998" s="294" t="s">
        <v>36891</v>
      </c>
      <c r="B24998" s="294"/>
      <c r="C24998" s="294"/>
      <c r="D24998" s="294"/>
      <c r="E24998" s="294"/>
      <c r="F24998" s="294"/>
    </row>
    <row r="24999">
      <c r="A24999" s="294" t="s">
        <v>22629</v>
      </c>
      <c r="B24999" s="294"/>
      <c r="C24999" s="294"/>
      <c r="D24999" s="294"/>
      <c r="E24999" s="294"/>
      <c r="F24999" s="294"/>
    </row>
    <row r="25000">
      <c r="A25000" s="294" t="s">
        <v>36892</v>
      </c>
      <c r="B25000" s="294"/>
      <c r="C25000" s="294"/>
      <c r="D25000" s="294"/>
      <c r="E25000" s="294"/>
      <c r="F25000" s="294"/>
    </row>
    <row r="25001">
      <c r="A25001" s="294" t="s">
        <v>36893</v>
      </c>
      <c r="B25001" s="294"/>
      <c r="C25001" s="294"/>
      <c r="D25001" s="294"/>
      <c r="E25001" s="294"/>
      <c r="F25001" s="294"/>
    </row>
    <row r="25002">
      <c r="A25002" s="294" t="s">
        <v>23386</v>
      </c>
      <c r="B25002" s="294"/>
      <c r="C25002" s="294"/>
      <c r="D25002" s="294"/>
      <c r="E25002" s="294"/>
      <c r="F25002" s="294"/>
    </row>
    <row r="25003">
      <c r="A25003" s="294" t="s">
        <v>36894</v>
      </c>
      <c r="B25003" s="294"/>
      <c r="C25003" s="294"/>
      <c r="D25003" s="294"/>
      <c r="E25003" s="294"/>
      <c r="F25003" s="294"/>
    </row>
    <row r="25004">
      <c r="A25004" s="294" t="s">
        <v>23268</v>
      </c>
      <c r="B25004" s="294"/>
      <c r="C25004" s="294"/>
      <c r="D25004" s="294"/>
      <c r="E25004" s="294"/>
      <c r="F25004" s="294"/>
    </row>
    <row r="25005">
      <c r="A25005" s="294" t="s">
        <v>36895</v>
      </c>
      <c r="B25005" s="294"/>
      <c r="C25005" s="294"/>
      <c r="D25005" s="294"/>
      <c r="E25005" s="294"/>
      <c r="F25005" s="294"/>
    </row>
    <row r="25006">
      <c r="A25006" s="294" t="s">
        <v>33228</v>
      </c>
      <c r="B25006" s="294"/>
      <c r="C25006" s="294"/>
      <c r="D25006" s="294"/>
      <c r="E25006" s="294"/>
      <c r="F25006" s="294"/>
    </row>
    <row r="25007">
      <c r="A25007" s="294" t="s">
        <v>36896</v>
      </c>
      <c r="B25007" s="294"/>
      <c r="C25007" s="294"/>
      <c r="D25007" s="294"/>
      <c r="E25007" s="294"/>
      <c r="F25007" s="294"/>
    </row>
    <row r="25008">
      <c r="A25008" s="294" t="s">
        <v>33231</v>
      </c>
      <c r="B25008" s="294"/>
      <c r="C25008" s="294"/>
      <c r="D25008" s="294"/>
      <c r="E25008" s="294"/>
      <c r="F25008" s="294"/>
    </row>
    <row r="25009">
      <c r="A25009" s="294" t="s">
        <v>36897</v>
      </c>
      <c r="B25009" s="294"/>
      <c r="C25009" s="294"/>
      <c r="D25009" s="294"/>
      <c r="E25009" s="294"/>
      <c r="F25009" s="294"/>
    </row>
    <row r="25010">
      <c r="A25010" s="294" t="s">
        <v>36898</v>
      </c>
      <c r="B25010" s="294"/>
      <c r="C25010" s="294"/>
      <c r="D25010" s="294"/>
      <c r="E25010" s="294"/>
      <c r="F25010" s="294"/>
    </row>
    <row r="25011">
      <c r="A25011" s="294" t="s">
        <v>36899</v>
      </c>
      <c r="B25011" s="294"/>
      <c r="C25011" s="294"/>
      <c r="D25011" s="294"/>
      <c r="E25011" s="294"/>
      <c r="F25011" s="294"/>
    </row>
    <row r="25012">
      <c r="A25012" s="294"/>
      <c r="B25012" s="294"/>
      <c r="C25012" s="294"/>
      <c r="D25012" s="294"/>
      <c r="E25012" s="294"/>
      <c r="F25012" s="294"/>
    </row>
    <row r="25013">
      <c r="A25013" s="294" t="s">
        <v>21304</v>
      </c>
      <c r="B25013" s="294"/>
      <c r="C25013" s="294"/>
      <c r="D25013" s="294"/>
      <c r="E25013" s="294"/>
      <c r="F25013" s="294"/>
    </row>
    <row r="25014">
      <c r="A25014" s="294"/>
      <c r="B25014" s="294"/>
      <c r="C25014" s="294"/>
      <c r="D25014" s="294"/>
      <c r="E25014" s="294"/>
      <c r="F25014" s="294"/>
    </row>
    <row r="25015">
      <c r="A25015" s="294" t="s">
        <v>27297</v>
      </c>
      <c r="B25015" s="294"/>
      <c r="C25015" s="294"/>
      <c r="D25015" s="294"/>
      <c r="E25015" s="294"/>
      <c r="F25015" s="294"/>
    </row>
    <row r="25016">
      <c r="A25016" s="294" t="s">
        <v>36900</v>
      </c>
      <c r="B25016" s="294"/>
      <c r="C25016" s="294"/>
      <c r="D25016" s="294"/>
      <c r="E25016" s="294"/>
      <c r="F25016" s="294"/>
    </row>
    <row r="25017">
      <c r="A25017" s="294" t="s">
        <v>36901</v>
      </c>
      <c r="B25017" s="294"/>
      <c r="C25017" s="294"/>
      <c r="D25017" s="294"/>
      <c r="E25017" s="294"/>
      <c r="F25017" s="294"/>
    </row>
    <row r="25018">
      <c r="A25018" s="294" t="s">
        <v>36902</v>
      </c>
      <c r="B25018" s="294"/>
      <c r="C25018" s="294"/>
      <c r="D25018" s="294"/>
      <c r="E25018" s="294"/>
      <c r="F25018" s="294"/>
    </row>
    <row r="25019">
      <c r="A25019" s="294" t="s">
        <v>28365</v>
      </c>
      <c r="B25019" s="294"/>
      <c r="C25019" s="294"/>
      <c r="D25019" s="294"/>
      <c r="E25019" s="294"/>
      <c r="F25019" s="294"/>
    </row>
    <row r="25020">
      <c r="A25020" s="294" t="s">
        <v>36903</v>
      </c>
      <c r="B25020" s="294"/>
      <c r="C25020" s="294"/>
      <c r="D25020" s="294"/>
      <c r="E25020" s="294"/>
      <c r="F25020" s="294"/>
    </row>
    <row r="25021">
      <c r="A25021" s="294" t="s">
        <v>36904</v>
      </c>
      <c r="B25021" s="294"/>
      <c r="C25021" s="294"/>
      <c r="D25021" s="294"/>
      <c r="E25021" s="294"/>
      <c r="F25021" s="294"/>
    </row>
    <row r="25022">
      <c r="A25022" s="294" t="s">
        <v>36905</v>
      </c>
      <c r="B25022" s="294"/>
      <c r="C25022" s="294"/>
      <c r="D25022" s="294"/>
      <c r="E25022" s="294"/>
      <c r="F25022" s="294"/>
    </row>
    <row r="25023">
      <c r="A25023" s="294" t="s">
        <v>36906</v>
      </c>
      <c r="B25023" s="294"/>
      <c r="C25023" s="294"/>
      <c r="D25023" s="294"/>
      <c r="E25023" s="294"/>
      <c r="F25023" s="294"/>
    </row>
    <row r="25024">
      <c r="A25024" s="294" t="s">
        <v>36907</v>
      </c>
      <c r="B25024" s="294"/>
      <c r="C25024" s="294"/>
      <c r="D25024" s="294"/>
      <c r="E25024" s="294"/>
      <c r="F25024" s="294"/>
    </row>
    <row r="25025">
      <c r="A25025" s="294" t="s">
        <v>36908</v>
      </c>
      <c r="B25025" s="294"/>
      <c r="C25025" s="294"/>
      <c r="D25025" s="294"/>
      <c r="E25025" s="294"/>
      <c r="F25025" s="294"/>
    </row>
    <row r="25026">
      <c r="A25026" s="294" t="s">
        <v>35475</v>
      </c>
      <c r="B25026" s="294"/>
      <c r="C25026" s="294"/>
      <c r="D25026" s="294"/>
      <c r="E25026" s="294"/>
      <c r="F25026" s="294"/>
    </row>
    <row r="25027">
      <c r="A25027" s="294" t="s">
        <v>36909</v>
      </c>
      <c r="B25027" s="294"/>
      <c r="C25027" s="294"/>
      <c r="D25027" s="294"/>
      <c r="E25027" s="294"/>
      <c r="F25027" s="294"/>
    </row>
    <row r="25028">
      <c r="A25028" s="294" t="s">
        <v>36910</v>
      </c>
      <c r="B25028" s="294"/>
      <c r="C25028" s="294"/>
      <c r="D25028" s="294"/>
      <c r="E25028" s="294"/>
      <c r="F25028" s="294"/>
    </row>
    <row r="25029">
      <c r="A25029" s="294" t="s">
        <v>36911</v>
      </c>
      <c r="B25029" s="294"/>
      <c r="C25029" s="294"/>
      <c r="D25029" s="294"/>
      <c r="E25029" s="294"/>
      <c r="F25029" s="294"/>
    </row>
    <row r="25030">
      <c r="A25030" s="294" t="s">
        <v>36912</v>
      </c>
      <c r="B25030" s="294"/>
      <c r="C25030" s="294"/>
      <c r="D25030" s="294"/>
      <c r="E25030" s="294"/>
      <c r="F25030" s="294"/>
    </row>
    <row r="25031">
      <c r="A25031" s="294" t="s">
        <v>36913</v>
      </c>
      <c r="B25031" s="294"/>
      <c r="C25031" s="294"/>
      <c r="D25031" s="294"/>
      <c r="E25031" s="294"/>
      <c r="F25031" s="294"/>
    </row>
    <row r="25032">
      <c r="A25032" s="294" t="s">
        <v>36914</v>
      </c>
      <c r="B25032" s="294"/>
      <c r="C25032" s="294"/>
      <c r="D25032" s="294"/>
      <c r="E25032" s="294"/>
      <c r="F25032" s="294"/>
    </row>
    <row r="25033">
      <c r="A25033" s="294" t="s">
        <v>36915</v>
      </c>
      <c r="B25033" s="294"/>
      <c r="C25033" s="294"/>
      <c r="D25033" s="294"/>
      <c r="E25033" s="294"/>
      <c r="F25033" s="294"/>
    </row>
    <row r="25034">
      <c r="A25034" s="294"/>
      <c r="B25034" s="294"/>
      <c r="C25034" s="294"/>
      <c r="D25034" s="294"/>
      <c r="E25034" s="294"/>
      <c r="F25034" s="294"/>
    </row>
    <row r="25035">
      <c r="A25035" s="294" t="s">
        <v>36916</v>
      </c>
      <c r="B25035" s="294"/>
      <c r="C25035" s="294"/>
      <c r="D25035" s="294"/>
      <c r="E25035" s="294"/>
      <c r="F25035" s="294"/>
    </row>
    <row r="25036">
      <c r="A25036" s="294" t="s">
        <v>36917</v>
      </c>
      <c r="B25036" s="294"/>
      <c r="C25036" s="294"/>
      <c r="D25036" s="294"/>
      <c r="E25036" s="294"/>
      <c r="F25036" s="294"/>
    </row>
    <row r="25037">
      <c r="A25037" s="294" t="s">
        <v>36918</v>
      </c>
      <c r="B25037" s="294"/>
      <c r="C25037" s="294"/>
      <c r="D25037" s="294"/>
      <c r="E25037" s="294"/>
      <c r="F25037" s="294"/>
    </row>
    <row r="25038">
      <c r="A25038" s="294" t="s">
        <v>36919</v>
      </c>
      <c r="B25038" s="294"/>
      <c r="C25038" s="294"/>
      <c r="D25038" s="294"/>
      <c r="E25038" s="294"/>
      <c r="F25038" s="294"/>
    </row>
    <row r="25039">
      <c r="A25039" s="294" t="s">
        <v>24562</v>
      </c>
      <c r="B25039" s="294"/>
      <c r="C25039" s="294"/>
      <c r="D25039" s="294"/>
      <c r="E25039" s="294"/>
      <c r="F25039" s="294"/>
    </row>
    <row r="25040">
      <c r="A25040" s="294" t="s">
        <v>36920</v>
      </c>
      <c r="B25040" s="294"/>
      <c r="C25040" s="294"/>
      <c r="D25040" s="294"/>
      <c r="E25040" s="294"/>
      <c r="F25040" s="294"/>
    </row>
    <row r="25041">
      <c r="A25041" s="294" t="s">
        <v>36921</v>
      </c>
      <c r="B25041" s="294"/>
      <c r="C25041" s="294"/>
      <c r="D25041" s="294"/>
      <c r="E25041" s="294"/>
      <c r="F25041" s="294"/>
    </row>
    <row r="25042">
      <c r="A25042" s="294" t="s">
        <v>36922</v>
      </c>
      <c r="B25042" s="294"/>
      <c r="C25042" s="294"/>
      <c r="D25042" s="294"/>
      <c r="E25042" s="294"/>
      <c r="F25042" s="294"/>
    </row>
    <row r="25043">
      <c r="A25043" s="294"/>
      <c r="B25043" s="294"/>
      <c r="C25043" s="294"/>
      <c r="D25043" s="294"/>
      <c r="E25043" s="294"/>
      <c r="F25043" s="294"/>
    </row>
    <row r="25044">
      <c r="A25044" s="294" t="s">
        <v>28124</v>
      </c>
      <c r="B25044" s="294"/>
      <c r="C25044" s="294"/>
      <c r="D25044" s="294"/>
      <c r="E25044" s="294"/>
      <c r="F25044" s="294"/>
    </row>
    <row r="25045">
      <c r="A25045" s="294" t="s">
        <v>36923</v>
      </c>
      <c r="B25045" s="294"/>
      <c r="C25045" s="294"/>
      <c r="D25045" s="294"/>
      <c r="E25045" s="294"/>
      <c r="F25045" s="294"/>
    </row>
    <row r="25046">
      <c r="A25046" s="294" t="s">
        <v>21672</v>
      </c>
      <c r="B25046" s="294"/>
      <c r="C25046" s="294"/>
      <c r="D25046" s="294"/>
      <c r="E25046" s="294"/>
      <c r="F25046" s="294"/>
    </row>
    <row r="25047">
      <c r="A25047" s="294" t="s">
        <v>36854</v>
      </c>
      <c r="B25047" s="294"/>
      <c r="C25047" s="294"/>
      <c r="D25047" s="294"/>
      <c r="E25047" s="294"/>
      <c r="F25047" s="294"/>
    </row>
    <row r="25048">
      <c r="A25048" s="294" t="s">
        <v>36855</v>
      </c>
      <c r="B25048" s="294"/>
      <c r="C25048" s="294"/>
      <c r="D25048" s="294"/>
      <c r="E25048" s="294"/>
      <c r="F25048" s="294"/>
    </row>
    <row r="25049">
      <c r="A25049" s="294"/>
      <c r="B25049" s="294"/>
      <c r="C25049" s="294"/>
      <c r="D25049" s="294"/>
      <c r="E25049" s="294"/>
      <c r="F25049" s="294"/>
    </row>
    <row r="25050">
      <c r="A25050" s="294"/>
      <c r="B25050" s="294"/>
      <c r="C25050" s="294"/>
      <c r="D25050" s="294"/>
      <c r="E25050" s="294"/>
      <c r="F25050" s="294"/>
    </row>
    <row r="25051">
      <c r="A25051" s="294" t="s">
        <v>21315</v>
      </c>
      <c r="B25051" s="294"/>
      <c r="C25051" s="294"/>
      <c r="D25051" s="294"/>
      <c r="E25051" s="294"/>
      <c r="F25051" s="294"/>
    </row>
    <row r="25052">
      <c r="A25052" s="294"/>
      <c r="B25052" s="294"/>
      <c r="C25052" s="294"/>
      <c r="D25052" s="294"/>
      <c r="E25052" s="294"/>
      <c r="F25052" s="294"/>
    </row>
    <row r="25053">
      <c r="A25053" s="294" t="s">
        <v>36924</v>
      </c>
      <c r="B25053" s="294"/>
      <c r="C25053" s="294"/>
      <c r="D25053" s="294"/>
      <c r="E25053" s="294"/>
      <c r="F25053" s="294"/>
    </row>
    <row r="25054">
      <c r="A25054" s="294" t="s">
        <v>36925</v>
      </c>
      <c r="B25054" s="294"/>
      <c r="C25054" s="294"/>
      <c r="D25054" s="294"/>
      <c r="E25054" s="294"/>
      <c r="F25054" s="294"/>
    </row>
    <row r="25055">
      <c r="A25055" s="294" t="s">
        <v>36926</v>
      </c>
      <c r="B25055" s="294"/>
      <c r="C25055" s="294"/>
      <c r="D25055" s="294"/>
      <c r="E25055" s="294"/>
      <c r="F25055" s="294"/>
    </row>
    <row r="25056">
      <c r="A25056" s="294" t="s">
        <v>36927</v>
      </c>
      <c r="B25056" s="294"/>
      <c r="C25056" s="294"/>
      <c r="D25056" s="294"/>
      <c r="E25056" s="294"/>
      <c r="F25056" s="294"/>
    </row>
    <row r="25057">
      <c r="A25057" s="294" t="s">
        <v>36928</v>
      </c>
      <c r="B25057" s="294"/>
      <c r="C25057" s="294"/>
      <c r="D25057" s="294"/>
      <c r="E25057" s="294"/>
      <c r="F25057" s="294"/>
    </row>
    <row r="25058">
      <c r="A25058" s="294" t="s">
        <v>36929</v>
      </c>
      <c r="B25058" s="294"/>
      <c r="C25058" s="294"/>
      <c r="D25058" s="294"/>
      <c r="E25058" s="294"/>
      <c r="F25058" s="294"/>
    </row>
    <row r="25059">
      <c r="A25059" s="294" t="s">
        <v>36930</v>
      </c>
      <c r="B25059" s="294"/>
      <c r="C25059" s="294"/>
      <c r="D25059" s="294"/>
      <c r="E25059" s="294"/>
      <c r="F25059" s="294"/>
    </row>
    <row r="25060">
      <c r="A25060" s="294"/>
      <c r="B25060" s="294"/>
      <c r="C25060" s="294"/>
      <c r="D25060" s="294"/>
      <c r="E25060" s="294"/>
      <c r="F25060" s="294"/>
    </row>
    <row r="25061">
      <c r="A25061" s="294" t="s">
        <v>21685</v>
      </c>
      <c r="B25061" s="294"/>
      <c r="C25061" s="294"/>
      <c r="D25061" s="294"/>
      <c r="E25061" s="294"/>
      <c r="F25061" s="294"/>
    </row>
    <row r="25062">
      <c r="A25062" s="294"/>
      <c r="B25062" s="294"/>
      <c r="C25062" s="294"/>
      <c r="D25062" s="294"/>
      <c r="E25062" s="294"/>
      <c r="F25062" s="294"/>
    </row>
    <row r="25063">
      <c r="A25063" s="294" t="s">
        <v>36931</v>
      </c>
      <c r="B25063" s="294"/>
      <c r="C25063" s="294"/>
      <c r="D25063" s="294"/>
      <c r="E25063" s="294"/>
      <c r="F25063" s="294"/>
    </row>
    <row r="25064">
      <c r="A25064" s="294" t="s">
        <v>36932</v>
      </c>
      <c r="B25064" s="294"/>
      <c r="C25064" s="294"/>
      <c r="D25064" s="294"/>
      <c r="E25064" s="294"/>
      <c r="F25064" s="294"/>
    </row>
    <row r="25065">
      <c r="A25065" s="294" t="s">
        <v>36933</v>
      </c>
      <c r="B25065" s="294"/>
      <c r="C25065" s="294"/>
      <c r="D25065" s="294"/>
      <c r="E25065" s="294"/>
      <c r="F25065" s="294"/>
    </row>
    <row r="25066">
      <c r="A25066" s="294" t="s">
        <v>36934</v>
      </c>
      <c r="B25066" s="294"/>
      <c r="C25066" s="294"/>
      <c r="D25066" s="294"/>
      <c r="E25066" s="294"/>
      <c r="F25066" s="294"/>
    </row>
    <row r="25067">
      <c r="A25067" s="294" t="s">
        <v>36935</v>
      </c>
      <c r="B25067" s="294"/>
      <c r="C25067" s="294"/>
      <c r="D25067" s="294"/>
      <c r="E25067" s="294"/>
      <c r="F25067" s="294"/>
    </row>
    <row r="25068">
      <c r="A25068" s="294"/>
      <c r="B25068" s="294"/>
      <c r="C25068" s="294"/>
      <c r="D25068" s="294"/>
      <c r="E25068" s="294"/>
      <c r="F25068" s="294"/>
    </row>
    <row r="25069">
      <c r="A25069" s="294" t="s">
        <v>24199</v>
      </c>
      <c r="B25069" s="294"/>
      <c r="C25069" s="294"/>
      <c r="D25069" s="294"/>
      <c r="E25069" s="294"/>
      <c r="F25069" s="294"/>
    </row>
    <row r="25070">
      <c r="A25070" s="294"/>
      <c r="B25070" s="294"/>
      <c r="C25070" s="294"/>
      <c r="D25070" s="294"/>
      <c r="E25070" s="294"/>
      <c r="F25070" s="294"/>
    </row>
    <row r="25071">
      <c r="A25071" s="294" t="s">
        <v>36936</v>
      </c>
      <c r="B25071" s="294"/>
      <c r="C25071" s="294"/>
      <c r="D25071" s="294"/>
      <c r="E25071" s="294"/>
      <c r="F25071" s="294"/>
    </row>
    <row r="25072">
      <c r="A25072" s="294" t="s">
        <v>31005</v>
      </c>
      <c r="B25072" s="294"/>
      <c r="C25072" s="294"/>
      <c r="D25072" s="294"/>
      <c r="E25072" s="294"/>
      <c r="F25072" s="294"/>
    </row>
    <row r="25073">
      <c r="A25073" s="294" t="s">
        <v>36937</v>
      </c>
      <c r="B25073" s="294"/>
      <c r="C25073" s="294"/>
      <c r="D25073" s="294"/>
      <c r="E25073" s="294"/>
      <c r="F25073" s="294"/>
    </row>
    <row r="25074">
      <c r="A25074" s="294" t="s">
        <v>36938</v>
      </c>
      <c r="B25074" s="294"/>
      <c r="C25074" s="294"/>
      <c r="D25074" s="294"/>
      <c r="E25074" s="294"/>
      <c r="F25074" s="294"/>
    </row>
    <row r="25075">
      <c r="A25075" s="294" t="s">
        <v>36939</v>
      </c>
      <c r="B25075" s="294"/>
      <c r="C25075" s="294"/>
      <c r="D25075" s="294"/>
      <c r="E25075" s="294"/>
      <c r="F25075" s="294"/>
    </row>
    <row r="25076">
      <c r="A25076" s="294" t="s">
        <v>36940</v>
      </c>
      <c r="B25076" s="294"/>
      <c r="C25076" s="294"/>
      <c r="D25076" s="294"/>
      <c r="E25076" s="294"/>
      <c r="F25076" s="294"/>
    </row>
    <row r="25077">
      <c r="A25077" s="294" t="s">
        <v>36941</v>
      </c>
      <c r="B25077" s="294"/>
      <c r="C25077" s="294"/>
      <c r="D25077" s="294"/>
      <c r="E25077" s="294"/>
      <c r="F25077" s="294"/>
    </row>
    <row r="25078">
      <c r="A25078" s="294"/>
      <c r="B25078" s="294"/>
      <c r="C25078" s="294"/>
      <c r="D25078" s="294"/>
      <c r="E25078" s="294"/>
      <c r="F25078" s="294"/>
    </row>
    <row r="25079">
      <c r="A25079" s="294" t="s">
        <v>22572</v>
      </c>
      <c r="B25079" s="294"/>
      <c r="C25079" s="294"/>
      <c r="D25079" s="294"/>
      <c r="E25079" s="294"/>
      <c r="F25079" s="294"/>
    </row>
    <row r="25080">
      <c r="A25080" s="294" t="s">
        <v>36942</v>
      </c>
      <c r="B25080" s="294"/>
      <c r="C25080" s="294"/>
      <c r="D25080" s="294"/>
      <c r="E25080" s="294"/>
      <c r="F25080" s="294"/>
    </row>
    <row r="25081">
      <c r="A25081" s="294"/>
      <c r="B25081" s="294"/>
      <c r="C25081" s="294"/>
      <c r="D25081" s="294"/>
      <c r="E25081" s="294"/>
      <c r="F25081" s="294"/>
    </row>
    <row r="25082">
      <c r="A25082" s="294" t="s">
        <v>36833</v>
      </c>
      <c r="B25082" s="294"/>
      <c r="C25082" s="294"/>
      <c r="D25082" s="294"/>
      <c r="E25082" s="294"/>
      <c r="F25082" s="294"/>
    </row>
    <row r="25083">
      <c r="A25083" s="294" t="s">
        <v>36943</v>
      </c>
      <c r="B25083" s="294"/>
      <c r="C25083" s="294"/>
      <c r="D25083" s="294"/>
      <c r="E25083" s="294"/>
      <c r="F25083" s="294"/>
    </row>
    <row r="25084">
      <c r="A25084" s="294" t="s">
        <v>36944</v>
      </c>
      <c r="B25084" s="294"/>
      <c r="C25084" s="294"/>
      <c r="D25084" s="294"/>
      <c r="E25084" s="294"/>
      <c r="F25084" s="294"/>
    </row>
    <row r="25085">
      <c r="A25085" s="294" t="s">
        <v>36945</v>
      </c>
      <c r="B25085" s="294"/>
      <c r="C25085" s="294"/>
      <c r="D25085" s="294"/>
      <c r="E25085" s="294"/>
      <c r="F25085" s="294"/>
    </row>
    <row r="25086">
      <c r="A25086" s="294"/>
      <c r="B25086" s="294"/>
      <c r="C25086" s="294"/>
      <c r="D25086" s="294"/>
      <c r="E25086" s="294"/>
      <c r="F25086" s="294"/>
    </row>
    <row r="25087">
      <c r="A25087" s="294" t="s">
        <v>36946</v>
      </c>
      <c r="B25087" s="294"/>
      <c r="C25087" s="294"/>
      <c r="D25087" s="294"/>
      <c r="E25087" s="294"/>
      <c r="F25087" s="294"/>
    </row>
    <row r="25088">
      <c r="A25088" s="294"/>
      <c r="B25088" s="294"/>
      <c r="C25088" s="294"/>
      <c r="D25088" s="294"/>
      <c r="E25088" s="294"/>
      <c r="F25088" s="294"/>
    </row>
    <row r="25089">
      <c r="A25089" s="294" t="s">
        <v>36947</v>
      </c>
      <c r="B25089" s="294"/>
      <c r="C25089" s="294"/>
      <c r="D25089" s="294"/>
      <c r="E25089" s="294"/>
      <c r="F25089" s="294"/>
    </row>
    <row r="25090">
      <c r="A25090" s="294" t="s">
        <v>24211</v>
      </c>
      <c r="B25090" s="294"/>
      <c r="C25090" s="294"/>
      <c r="D25090" s="294"/>
      <c r="E25090" s="294"/>
      <c r="F25090" s="294"/>
    </row>
    <row r="25091">
      <c r="A25091" s="294" t="s">
        <v>36948</v>
      </c>
      <c r="B25091" s="294"/>
      <c r="C25091" s="294"/>
      <c r="D25091" s="294"/>
      <c r="E25091" s="294"/>
      <c r="F25091" s="294"/>
    </row>
    <row r="25092">
      <c r="A25092" s="294"/>
      <c r="B25092" s="294"/>
      <c r="C25092" s="294"/>
      <c r="D25092" s="294"/>
      <c r="E25092" s="294"/>
      <c r="F25092" s="294"/>
    </row>
    <row r="25093">
      <c r="A25093" s="294" t="s">
        <v>21708</v>
      </c>
      <c r="B25093" s="294"/>
      <c r="C25093" s="294"/>
      <c r="D25093" s="294"/>
      <c r="E25093" s="294"/>
      <c r="F25093" s="294"/>
    </row>
    <row r="25094">
      <c r="A25094" s="294"/>
      <c r="B25094" s="294"/>
      <c r="C25094" s="294"/>
      <c r="D25094" s="294"/>
      <c r="E25094" s="294"/>
      <c r="F25094" s="294"/>
    </row>
    <row r="25095">
      <c r="A25095" s="294" t="s">
        <v>36949</v>
      </c>
      <c r="B25095" s="294"/>
      <c r="C25095" s="294"/>
      <c r="D25095" s="294"/>
      <c r="E25095" s="294"/>
      <c r="F25095" s="294"/>
    </row>
    <row r="25096">
      <c r="A25096" s="294" t="str">
        <f>ARRAY_CONSTRAIN(ARRAYFORMULA(-Niruha basti: Dashamoola kwatha), 1, 1)</f>
        <v>#ERROR!</v>
      </c>
      <c r="B25096" s="294"/>
      <c r="C25096" s="294"/>
      <c r="D25096" s="294"/>
      <c r="E25096" s="294"/>
      <c r="F25096" s="294"/>
    </row>
    <row r="25097">
      <c r="A25097" s="294" t="s">
        <v>36950</v>
      </c>
      <c r="B25097" s="294"/>
      <c r="C25097" s="294"/>
      <c r="D25097" s="294"/>
      <c r="E25097" s="294"/>
      <c r="F25097" s="294"/>
    </row>
    <row r="25098">
      <c r="A25098" s="294" t="s">
        <v>36951</v>
      </c>
      <c r="B25098" s="294"/>
      <c r="C25098" s="294"/>
      <c r="D25098" s="294"/>
      <c r="E25098" s="294"/>
      <c r="F25098" s="294"/>
    </row>
    <row r="25099">
      <c r="A25099" s="294" t="s">
        <v>36952</v>
      </c>
      <c r="B25099" s="294"/>
      <c r="C25099" s="294"/>
      <c r="D25099" s="294"/>
      <c r="E25099" s="294"/>
      <c r="F25099" s="294"/>
    </row>
    <row r="25100">
      <c r="A25100" s="294" t="s">
        <v>36953</v>
      </c>
      <c r="B25100" s="294"/>
      <c r="C25100" s="294"/>
      <c r="D25100" s="294"/>
      <c r="E25100" s="294"/>
      <c r="F25100" s="294"/>
    </row>
    <row r="25101">
      <c r="A25101" s="294" t="s">
        <v>36954</v>
      </c>
      <c r="B25101" s="294"/>
      <c r="C25101" s="294"/>
      <c r="D25101" s="294"/>
      <c r="E25101" s="294"/>
      <c r="F25101" s="294"/>
    </row>
    <row r="25102">
      <c r="A25102" s="294" t="s">
        <v>36955</v>
      </c>
      <c r="B25102" s="294"/>
      <c r="C25102" s="294"/>
      <c r="D25102" s="294"/>
      <c r="E25102" s="294"/>
      <c r="F25102" s="294"/>
    </row>
    <row r="25103">
      <c r="A25103" s="294" t="s">
        <v>36956</v>
      </c>
      <c r="B25103" s="294"/>
      <c r="C25103" s="294"/>
      <c r="D25103" s="294"/>
      <c r="E25103" s="294"/>
      <c r="F25103" s="294"/>
    </row>
    <row r="25104">
      <c r="A25104" s="294" t="s">
        <v>36957</v>
      </c>
      <c r="B25104" s="294"/>
      <c r="C25104" s="294"/>
      <c r="D25104" s="294"/>
      <c r="E25104" s="294"/>
      <c r="F25104" s="294"/>
    </row>
    <row r="25105">
      <c r="A25105" s="294" t="s">
        <v>36958</v>
      </c>
      <c r="B25105" s="294"/>
      <c r="C25105" s="294"/>
      <c r="D25105" s="294"/>
      <c r="E25105" s="294"/>
      <c r="F25105" s="294"/>
    </row>
    <row r="25106">
      <c r="A25106" s="294" t="s">
        <v>36959</v>
      </c>
      <c r="B25106" s="294"/>
      <c r="C25106" s="294"/>
      <c r="D25106" s="294"/>
      <c r="E25106" s="294"/>
      <c r="F25106" s="294"/>
    </row>
    <row r="25107">
      <c r="A25107" s="294"/>
      <c r="B25107" s="294"/>
      <c r="C25107" s="294"/>
      <c r="D25107" s="294"/>
      <c r="E25107" s="294"/>
      <c r="F25107" s="294"/>
    </row>
    <row r="25108">
      <c r="A25108" s="294" t="s">
        <v>28124</v>
      </c>
      <c r="B25108" s="294"/>
      <c r="C25108" s="294"/>
      <c r="D25108" s="294"/>
      <c r="E25108" s="294"/>
      <c r="F25108" s="294"/>
    </row>
    <row r="25109">
      <c r="A25109" s="294" t="s">
        <v>36960</v>
      </c>
      <c r="B25109" s="294"/>
      <c r="C25109" s="294"/>
      <c r="D25109" s="294"/>
      <c r="E25109" s="294"/>
      <c r="F25109" s="294"/>
    </row>
    <row r="25110">
      <c r="A25110" s="294" t="s">
        <v>21618</v>
      </c>
      <c r="B25110" s="294"/>
      <c r="C25110" s="294"/>
      <c r="D25110" s="294"/>
      <c r="E25110" s="294"/>
      <c r="F25110" s="294"/>
    </row>
    <row r="25111">
      <c r="A25111" s="294" t="s">
        <v>36961</v>
      </c>
      <c r="B25111" s="294"/>
      <c r="C25111" s="294"/>
      <c r="D25111" s="294"/>
      <c r="E25111" s="294"/>
      <c r="F25111" s="294"/>
    </row>
    <row r="25112">
      <c r="A25112" s="294" t="s">
        <v>36962</v>
      </c>
      <c r="B25112" s="294"/>
      <c r="C25112" s="294"/>
      <c r="D25112" s="294"/>
      <c r="E25112" s="294"/>
      <c r="F25112" s="294"/>
    </row>
    <row r="25113">
      <c r="A25113" s="294"/>
      <c r="B25113" s="294"/>
      <c r="C25113" s="294"/>
      <c r="D25113" s="294"/>
      <c r="E25113" s="294"/>
      <c r="F25113" s="294"/>
    </row>
    <row r="25114">
      <c r="A25114" s="294" t="s">
        <v>24413</v>
      </c>
      <c r="B25114" s="294"/>
      <c r="C25114" s="294"/>
      <c r="D25114" s="294"/>
      <c r="E25114" s="294"/>
      <c r="F25114" s="294"/>
    </row>
    <row r="25115">
      <c r="A25115" s="294" t="s">
        <v>36963</v>
      </c>
      <c r="B25115" s="294"/>
      <c r="C25115" s="294"/>
      <c r="D25115" s="294"/>
      <c r="E25115" s="294"/>
      <c r="F25115" s="294"/>
    </row>
    <row r="25116">
      <c r="A25116" s="294"/>
      <c r="B25116" s="294"/>
      <c r="C25116" s="294"/>
      <c r="D25116" s="294"/>
      <c r="E25116" s="294"/>
      <c r="F25116" s="294"/>
    </row>
    <row r="25117">
      <c r="A25117" s="294" t="s">
        <v>36964</v>
      </c>
      <c r="B25117" s="294"/>
      <c r="C25117" s="294"/>
      <c r="D25117" s="294"/>
      <c r="E25117" s="294"/>
      <c r="F25117" s="294"/>
    </row>
    <row r="25118">
      <c r="A25118" s="294" t="s">
        <v>36965</v>
      </c>
      <c r="B25118" s="294"/>
      <c r="C25118" s="294"/>
      <c r="D25118" s="294"/>
      <c r="E25118" s="294"/>
      <c r="F25118" s="294"/>
    </row>
    <row r="25119">
      <c r="A25119" s="294" t="s">
        <v>36966</v>
      </c>
      <c r="B25119" s="294"/>
      <c r="C25119" s="294"/>
      <c r="D25119" s="294"/>
      <c r="E25119" s="294"/>
      <c r="F25119" s="294"/>
    </row>
    <row r="25120">
      <c r="A25120" s="294" t="s">
        <v>33894</v>
      </c>
      <c r="B25120" s="294"/>
      <c r="C25120" s="294"/>
      <c r="D25120" s="294"/>
      <c r="E25120" s="294"/>
      <c r="F25120" s="294"/>
    </row>
    <row r="25121">
      <c r="A25121" s="294" t="s">
        <v>36967</v>
      </c>
      <c r="B25121" s="294"/>
      <c r="C25121" s="294"/>
      <c r="D25121" s="294"/>
      <c r="E25121" s="294"/>
      <c r="F25121" s="294"/>
    </row>
    <row r="25122">
      <c r="A25122" s="294" t="s">
        <v>36968</v>
      </c>
      <c r="B25122" s="294"/>
      <c r="C25122" s="294"/>
      <c r="D25122" s="294"/>
      <c r="E25122" s="294"/>
      <c r="F25122" s="294"/>
    </row>
    <row r="25123">
      <c r="A25123" s="294" t="s">
        <v>36969</v>
      </c>
      <c r="B25123" s="294"/>
      <c r="C25123" s="294"/>
      <c r="D25123" s="294"/>
      <c r="E25123" s="294"/>
      <c r="F25123" s="294"/>
    </row>
    <row r="25124">
      <c r="A25124" s="294"/>
      <c r="B25124" s="294"/>
      <c r="C25124" s="294"/>
      <c r="D25124" s="294"/>
      <c r="E25124" s="294"/>
      <c r="F25124" s="294"/>
    </row>
    <row r="25125">
      <c r="A25125" s="294" t="s">
        <v>23148</v>
      </c>
      <c r="B25125" s="294"/>
      <c r="C25125" s="294"/>
      <c r="D25125" s="294"/>
      <c r="E25125" s="294"/>
      <c r="F25125" s="294"/>
    </row>
    <row r="25126">
      <c r="A25126" s="294" t="s">
        <v>36970</v>
      </c>
      <c r="B25126" s="294"/>
      <c r="C25126" s="294"/>
      <c r="D25126" s="294"/>
      <c r="E25126" s="294"/>
      <c r="F25126" s="294"/>
    </row>
    <row r="25127">
      <c r="A25127" s="294"/>
      <c r="B25127" s="294"/>
      <c r="C25127" s="294"/>
      <c r="D25127" s="294"/>
      <c r="E25127" s="294"/>
      <c r="F25127" s="294"/>
    </row>
    <row r="25128">
      <c r="A25128" s="294" t="s">
        <v>36971</v>
      </c>
      <c r="B25128" s="294"/>
      <c r="C25128" s="294"/>
      <c r="D25128" s="294"/>
      <c r="E25128" s="294"/>
      <c r="F25128" s="294"/>
    </row>
    <row r="25129">
      <c r="A25129" s="294" t="s">
        <v>22612</v>
      </c>
      <c r="B25129" s="294"/>
      <c r="C25129" s="294"/>
      <c r="D25129" s="294"/>
      <c r="E25129" s="294"/>
      <c r="F25129" s="294"/>
    </row>
    <row r="25130">
      <c r="A25130" s="294" t="s">
        <v>36972</v>
      </c>
      <c r="B25130" s="294"/>
      <c r="C25130" s="294"/>
      <c r="D25130" s="294"/>
      <c r="E25130" s="294"/>
      <c r="F25130" s="294"/>
    </row>
    <row r="25131">
      <c r="A25131" s="294" t="s">
        <v>36973</v>
      </c>
      <c r="B25131" s="294"/>
      <c r="C25131" s="294"/>
      <c r="D25131" s="294"/>
      <c r="E25131" s="294"/>
      <c r="F25131" s="294"/>
    </row>
    <row r="25132">
      <c r="A25132" s="294" t="s">
        <v>36974</v>
      </c>
      <c r="B25132" s="294"/>
      <c r="C25132" s="294"/>
      <c r="D25132" s="294"/>
      <c r="E25132" s="294"/>
      <c r="F25132" s="294"/>
    </row>
    <row r="25133">
      <c r="A25133" s="294"/>
      <c r="B25133" s="294"/>
      <c r="C25133" s="294"/>
      <c r="D25133" s="294"/>
      <c r="E25133" s="294"/>
      <c r="F25133" s="294"/>
    </row>
    <row r="25134">
      <c r="A25134" s="294" t="s">
        <v>21945</v>
      </c>
      <c r="B25134" s="294"/>
      <c r="C25134" s="294"/>
      <c r="D25134" s="294"/>
      <c r="E25134" s="294"/>
      <c r="F25134" s="294"/>
    </row>
    <row r="25135">
      <c r="A25135" s="294" t="s">
        <v>36975</v>
      </c>
      <c r="B25135" s="294"/>
      <c r="C25135" s="294"/>
      <c r="D25135" s="294"/>
      <c r="E25135" s="294"/>
      <c r="F25135" s="294"/>
    </row>
    <row r="25136">
      <c r="A25136" s="294"/>
      <c r="B25136" s="294"/>
      <c r="C25136" s="294"/>
      <c r="D25136" s="294"/>
      <c r="E25136" s="294"/>
      <c r="F25136" s="294"/>
    </row>
    <row r="25137">
      <c r="A25137" s="294" t="s">
        <v>22613</v>
      </c>
      <c r="B25137" s="294"/>
      <c r="C25137" s="294"/>
      <c r="D25137" s="294"/>
      <c r="E25137" s="294"/>
      <c r="F25137" s="294"/>
    </row>
    <row r="25138">
      <c r="A25138" s="294" t="s">
        <v>36976</v>
      </c>
      <c r="B25138" s="294"/>
      <c r="C25138" s="294"/>
      <c r="D25138" s="294"/>
      <c r="E25138" s="294"/>
      <c r="F25138" s="294"/>
    </row>
    <row r="25139">
      <c r="A25139" s="294" t="s">
        <v>36977</v>
      </c>
      <c r="B25139" s="294"/>
      <c r="C25139" s="294"/>
      <c r="D25139" s="294"/>
      <c r="E25139" s="294"/>
      <c r="F25139" s="294"/>
    </row>
    <row r="25140">
      <c r="A25140" s="294" t="s">
        <v>36978</v>
      </c>
      <c r="B25140" s="294"/>
      <c r="C25140" s="294"/>
      <c r="D25140" s="294"/>
      <c r="E25140" s="294"/>
      <c r="F25140" s="294"/>
    </row>
    <row r="25141">
      <c r="A25141" s="294" t="s">
        <v>36979</v>
      </c>
      <c r="B25141" s="294"/>
      <c r="C25141" s="294"/>
      <c r="D25141" s="294"/>
      <c r="E25141" s="294"/>
      <c r="F25141" s="294"/>
    </row>
    <row r="25142">
      <c r="A25142" s="294" t="s">
        <v>36980</v>
      </c>
      <c r="B25142" s="294"/>
      <c r="C25142" s="294"/>
      <c r="D25142" s="294"/>
      <c r="E25142" s="294"/>
      <c r="F25142" s="294"/>
    </row>
    <row r="25143">
      <c r="A25143" s="294" t="s">
        <v>36981</v>
      </c>
      <c r="B25143" s="294"/>
      <c r="C25143" s="294"/>
      <c r="D25143" s="294"/>
      <c r="E25143" s="294"/>
      <c r="F25143" s="294"/>
    </row>
    <row r="25144">
      <c r="A25144" s="294" t="s">
        <v>36982</v>
      </c>
      <c r="B25144" s="294"/>
      <c r="C25144" s="294"/>
      <c r="D25144" s="294"/>
      <c r="E25144" s="294"/>
      <c r="F25144" s="294"/>
    </row>
    <row r="25145">
      <c r="A25145" s="294"/>
      <c r="B25145" s="294"/>
      <c r="C25145" s="294"/>
      <c r="D25145" s="294"/>
      <c r="E25145" s="294"/>
      <c r="F25145" s="294"/>
    </row>
    <row r="25146">
      <c r="A25146" s="294" t="s">
        <v>21401</v>
      </c>
      <c r="B25146" s="294"/>
      <c r="C25146" s="294"/>
      <c r="D25146" s="294"/>
      <c r="E25146" s="294"/>
      <c r="F25146" s="294"/>
    </row>
    <row r="25147">
      <c r="A25147" s="294"/>
      <c r="B25147" s="294"/>
      <c r="C25147" s="294"/>
      <c r="D25147" s="294"/>
      <c r="E25147" s="294"/>
      <c r="F25147" s="294"/>
    </row>
    <row r="25148">
      <c r="A25148" s="294" t="s">
        <v>27102</v>
      </c>
      <c r="B25148" s="294"/>
      <c r="C25148" s="294"/>
      <c r="D25148" s="294"/>
      <c r="E25148" s="294"/>
      <c r="F25148" s="294"/>
    </row>
    <row r="25149">
      <c r="A25149" s="294" t="s">
        <v>36983</v>
      </c>
      <c r="B25149" s="294"/>
      <c r="C25149" s="294"/>
      <c r="D25149" s="294"/>
      <c r="E25149" s="294"/>
      <c r="F25149" s="294"/>
    </row>
    <row r="25150">
      <c r="A25150" s="294" t="s">
        <v>36984</v>
      </c>
      <c r="B25150" s="294"/>
      <c r="C25150" s="294"/>
      <c r="D25150" s="294"/>
      <c r="E25150" s="294"/>
      <c r="F25150" s="294"/>
    </row>
    <row r="25151">
      <c r="A25151" s="294" t="s">
        <v>36985</v>
      </c>
      <c r="B25151" s="294"/>
      <c r="C25151" s="294"/>
      <c r="D25151" s="294"/>
      <c r="E25151" s="294"/>
      <c r="F25151" s="294"/>
    </row>
    <row r="25152">
      <c r="A25152" s="294" t="s">
        <v>36986</v>
      </c>
      <c r="B25152" s="294"/>
      <c r="C25152" s="294"/>
      <c r="D25152" s="294"/>
      <c r="E25152" s="294"/>
      <c r="F25152" s="294"/>
    </row>
    <row r="25153">
      <c r="A25153" s="294" t="s">
        <v>36987</v>
      </c>
      <c r="B25153" s="294"/>
      <c r="C25153" s="294"/>
      <c r="D25153" s="294"/>
      <c r="E25153" s="294"/>
      <c r="F25153" s="294"/>
    </row>
    <row r="25154">
      <c r="A25154" s="294"/>
      <c r="B25154" s="294"/>
      <c r="C25154" s="294"/>
      <c r="D25154" s="294"/>
      <c r="E25154" s="294"/>
      <c r="F25154" s="294"/>
    </row>
    <row r="25155">
      <c r="A25155" s="294" t="s">
        <v>21407</v>
      </c>
      <c r="B25155" s="294"/>
      <c r="C25155" s="294"/>
      <c r="D25155" s="294"/>
      <c r="E25155" s="294"/>
      <c r="F25155" s="294"/>
    </row>
    <row r="25156">
      <c r="A25156" s="294"/>
      <c r="B25156" s="294"/>
      <c r="C25156" s="294"/>
      <c r="D25156" s="294"/>
      <c r="E25156" s="294"/>
      <c r="F25156" s="294"/>
    </row>
    <row r="25157">
      <c r="A25157" s="294" t="s">
        <v>36988</v>
      </c>
      <c r="B25157" s="294"/>
      <c r="C25157" s="294"/>
      <c r="D25157" s="294"/>
      <c r="E25157" s="294"/>
      <c r="F25157" s="294"/>
    </row>
    <row r="25158">
      <c r="A25158" s="294" t="s">
        <v>36989</v>
      </c>
      <c r="B25158" s="294"/>
      <c r="C25158" s="294"/>
      <c r="D25158" s="294"/>
      <c r="E25158" s="294"/>
      <c r="F25158" s="294"/>
    </row>
    <row r="25159">
      <c r="A25159" s="294" t="s">
        <v>36990</v>
      </c>
      <c r="B25159" s="294"/>
      <c r="C25159" s="294"/>
      <c r="D25159" s="294"/>
      <c r="E25159" s="294"/>
      <c r="F25159" s="294"/>
    </row>
    <row r="25160">
      <c r="A25160" s="294" t="s">
        <v>36991</v>
      </c>
      <c r="B25160" s="294"/>
      <c r="C25160" s="294"/>
      <c r="D25160" s="294"/>
      <c r="E25160" s="294"/>
      <c r="F25160" s="294"/>
    </row>
    <row r="25161">
      <c r="A25161" s="294" t="s">
        <v>36992</v>
      </c>
      <c r="B25161" s="294"/>
      <c r="C25161" s="294"/>
      <c r="D25161" s="294"/>
      <c r="E25161" s="294"/>
      <c r="F25161" s="294"/>
    </row>
    <row r="25162">
      <c r="A25162" s="294" t="s">
        <v>36993</v>
      </c>
      <c r="B25162" s="294"/>
      <c r="C25162" s="294"/>
      <c r="D25162" s="294"/>
      <c r="E25162" s="294"/>
      <c r="F25162" s="294"/>
    </row>
    <row r="25163">
      <c r="A25163" s="294" t="s">
        <v>36994</v>
      </c>
      <c r="B25163" s="294"/>
      <c r="C25163" s="294"/>
      <c r="D25163" s="294"/>
      <c r="E25163" s="294"/>
      <c r="F25163" s="294"/>
    </row>
    <row r="25164">
      <c r="A25164" s="294" t="s">
        <v>36995</v>
      </c>
      <c r="B25164" s="294"/>
      <c r="C25164" s="294"/>
      <c r="D25164" s="294"/>
      <c r="E25164" s="294"/>
      <c r="F25164" s="294"/>
    </row>
    <row r="25165">
      <c r="A25165" s="294"/>
      <c r="B25165" s="294"/>
      <c r="C25165" s="294"/>
      <c r="D25165" s="294"/>
      <c r="E25165" s="294"/>
      <c r="F25165" s="294"/>
    </row>
    <row r="25166">
      <c r="A25166" s="294" t="s">
        <v>36996</v>
      </c>
      <c r="B25166" s="294"/>
      <c r="C25166" s="294"/>
      <c r="D25166" s="294"/>
      <c r="E25166" s="294"/>
      <c r="F25166" s="294"/>
    </row>
    <row r="25167">
      <c r="A25167" s="294" t="s">
        <v>36997</v>
      </c>
      <c r="B25167" s="294"/>
      <c r="C25167" s="294"/>
      <c r="D25167" s="294"/>
      <c r="E25167" s="294"/>
      <c r="F25167" s="294"/>
    </row>
    <row r="25168">
      <c r="A25168" s="294"/>
      <c r="B25168" s="294"/>
      <c r="C25168" s="294"/>
      <c r="D25168" s="294"/>
      <c r="E25168" s="294"/>
      <c r="F25168" s="294"/>
    </row>
    <row r="25169">
      <c r="A25169" s="294" t="s">
        <v>36998</v>
      </c>
      <c r="B25169" s="294"/>
      <c r="C25169" s="294"/>
      <c r="D25169" s="294"/>
      <c r="E25169" s="294"/>
      <c r="F25169" s="294"/>
    </row>
    <row r="25170">
      <c r="A25170" s="294" t="s">
        <v>36999</v>
      </c>
      <c r="B25170" s="294"/>
      <c r="C25170" s="294"/>
      <c r="D25170" s="294"/>
      <c r="E25170" s="294"/>
      <c r="F25170" s="294"/>
    </row>
    <row r="25171">
      <c r="A25171" s="294" t="s">
        <v>37000</v>
      </c>
      <c r="B25171" s="294"/>
      <c r="C25171" s="294"/>
      <c r="D25171" s="294"/>
      <c r="E25171" s="294"/>
      <c r="F25171" s="294"/>
    </row>
    <row r="25172">
      <c r="A25172" s="294" t="s">
        <v>37001</v>
      </c>
      <c r="B25172" s="294"/>
      <c r="C25172" s="294"/>
      <c r="D25172" s="294"/>
      <c r="E25172" s="294"/>
      <c r="F25172" s="294"/>
    </row>
    <row r="25173">
      <c r="A25173" s="294" t="s">
        <v>37002</v>
      </c>
      <c r="B25173" s="294"/>
      <c r="C25173" s="294"/>
      <c r="D25173" s="294"/>
      <c r="E25173" s="294"/>
      <c r="F25173" s="294"/>
    </row>
    <row r="25174">
      <c r="A25174" s="294" t="s">
        <v>37003</v>
      </c>
      <c r="B25174" s="294"/>
      <c r="C25174" s="294"/>
      <c r="D25174" s="294"/>
      <c r="E25174" s="294"/>
      <c r="F25174" s="294"/>
    </row>
    <row r="25175">
      <c r="A25175" s="294"/>
      <c r="B25175" s="294"/>
      <c r="C25175" s="294"/>
      <c r="D25175" s="294"/>
      <c r="E25175" s="294"/>
      <c r="F25175" s="294"/>
    </row>
    <row r="25176">
      <c r="A25176" s="294" t="s">
        <v>28124</v>
      </c>
      <c r="B25176" s="294"/>
      <c r="C25176" s="294"/>
      <c r="D25176" s="294"/>
      <c r="E25176" s="294"/>
      <c r="F25176" s="294"/>
    </row>
    <row r="25177">
      <c r="A25177" s="294" t="s">
        <v>36960</v>
      </c>
      <c r="B25177" s="294"/>
      <c r="C25177" s="294"/>
      <c r="D25177" s="294"/>
      <c r="E25177" s="294"/>
      <c r="F25177" s="294"/>
    </row>
    <row r="25178">
      <c r="A25178" s="294" t="s">
        <v>21672</v>
      </c>
      <c r="B25178" s="294"/>
      <c r="C25178" s="294"/>
      <c r="D25178" s="294"/>
      <c r="E25178" s="294"/>
      <c r="F25178" s="294"/>
    </row>
    <row r="25179">
      <c r="A25179" s="294" t="s">
        <v>36961</v>
      </c>
      <c r="B25179" s="294"/>
      <c r="C25179" s="294"/>
      <c r="D25179" s="294"/>
      <c r="E25179" s="294"/>
      <c r="F25179" s="294"/>
    </row>
    <row r="25180">
      <c r="A25180" s="294" t="s">
        <v>36962</v>
      </c>
      <c r="B25180" s="294"/>
      <c r="C25180" s="294"/>
      <c r="D25180" s="294"/>
      <c r="E25180" s="294"/>
      <c r="F25180" s="294"/>
    </row>
    <row r="25181">
      <c r="A25181" s="294"/>
      <c r="B25181" s="294"/>
      <c r="C25181" s="294"/>
      <c r="D25181" s="294"/>
      <c r="E25181" s="294"/>
      <c r="F25181" s="294"/>
    </row>
    <row r="25182">
      <c r="A25182" s="294"/>
      <c r="B25182" s="294"/>
      <c r="C25182" s="294"/>
      <c r="D25182" s="294"/>
      <c r="E25182" s="294"/>
      <c r="F25182" s="294"/>
    </row>
    <row r="25183">
      <c r="A25183" s="294" t="s">
        <v>21315</v>
      </c>
      <c r="B25183" s="294"/>
      <c r="C25183" s="294"/>
      <c r="D25183" s="294"/>
      <c r="E25183" s="294"/>
      <c r="F25183" s="294"/>
    </row>
    <row r="25184">
      <c r="A25184" s="294"/>
      <c r="B25184" s="294"/>
      <c r="C25184" s="294"/>
      <c r="D25184" s="294"/>
      <c r="E25184" s="294"/>
      <c r="F25184" s="294"/>
    </row>
    <row r="25185">
      <c r="A25185" s="294" t="s">
        <v>37004</v>
      </c>
      <c r="B25185" s="294"/>
      <c r="C25185" s="294"/>
      <c r="D25185" s="294"/>
      <c r="E25185" s="294"/>
      <c r="F25185" s="294"/>
    </row>
    <row r="25186">
      <c r="A25186" s="294" t="s">
        <v>37005</v>
      </c>
      <c r="B25186" s="294"/>
      <c r="C25186" s="294"/>
      <c r="D25186" s="294"/>
      <c r="E25186" s="294"/>
      <c r="F25186" s="294"/>
    </row>
    <row r="25187">
      <c r="A25187" s="294" t="s">
        <v>37006</v>
      </c>
      <c r="B25187" s="294"/>
      <c r="C25187" s="294"/>
      <c r="D25187" s="294"/>
      <c r="E25187" s="294"/>
      <c r="F25187" s="294"/>
    </row>
    <row r="25188">
      <c r="A25188" s="294" t="s">
        <v>37007</v>
      </c>
      <c r="B25188" s="294"/>
      <c r="C25188" s="294"/>
      <c r="D25188" s="294"/>
      <c r="E25188" s="294"/>
      <c r="F25188" s="294"/>
    </row>
    <row r="25189">
      <c r="A25189" s="294" t="s">
        <v>37008</v>
      </c>
      <c r="B25189" s="294"/>
      <c r="C25189" s="294"/>
      <c r="D25189" s="294"/>
      <c r="E25189" s="294"/>
      <c r="F25189" s="294"/>
    </row>
    <row r="25190">
      <c r="A25190" s="294" t="s">
        <v>37009</v>
      </c>
      <c r="B25190" s="294"/>
      <c r="C25190" s="294"/>
      <c r="D25190" s="294"/>
      <c r="E25190" s="294"/>
      <c r="F25190" s="294"/>
    </row>
    <row r="25191">
      <c r="A25191" s="294"/>
      <c r="B25191" s="294"/>
      <c r="C25191" s="294"/>
      <c r="D25191" s="294"/>
      <c r="E25191" s="294"/>
      <c r="F25191" s="294"/>
    </row>
    <row r="25192">
      <c r="A25192" s="294" t="s">
        <v>21685</v>
      </c>
      <c r="B25192" s="294"/>
      <c r="C25192" s="294"/>
      <c r="D25192" s="294"/>
      <c r="E25192" s="294"/>
      <c r="F25192" s="294"/>
    </row>
    <row r="25193">
      <c r="A25193" s="294"/>
      <c r="B25193" s="294"/>
      <c r="C25193" s="294"/>
      <c r="D25193" s="294"/>
      <c r="E25193" s="294"/>
      <c r="F25193" s="294"/>
    </row>
    <row r="25194">
      <c r="A25194" s="294" t="s">
        <v>37010</v>
      </c>
      <c r="B25194" s="294"/>
      <c r="C25194" s="294"/>
      <c r="D25194" s="294"/>
      <c r="E25194" s="294"/>
      <c r="F25194" s="294"/>
    </row>
    <row r="25195">
      <c r="A25195" s="294" t="s">
        <v>37011</v>
      </c>
      <c r="B25195" s="294"/>
      <c r="C25195" s="294"/>
      <c r="D25195" s="294"/>
      <c r="E25195" s="294"/>
      <c r="F25195" s="294"/>
    </row>
    <row r="25196">
      <c r="A25196" s="294" t="s">
        <v>37012</v>
      </c>
      <c r="B25196" s="294"/>
      <c r="C25196" s="294"/>
      <c r="D25196" s="294"/>
      <c r="E25196" s="294"/>
      <c r="F25196" s="294"/>
    </row>
    <row r="25197">
      <c r="A25197" s="294" t="s">
        <v>37013</v>
      </c>
      <c r="B25197" s="294"/>
      <c r="C25197" s="294"/>
      <c r="D25197" s="294"/>
      <c r="E25197" s="294"/>
      <c r="F25197" s="294"/>
    </row>
    <row r="25198">
      <c r="A25198" s="294" t="s">
        <v>37014</v>
      </c>
      <c r="B25198" s="294"/>
      <c r="C25198" s="294"/>
      <c r="D25198" s="294"/>
      <c r="E25198" s="294"/>
      <c r="F25198" s="294"/>
    </row>
    <row r="25199">
      <c r="A25199" s="294"/>
      <c r="B25199" s="294"/>
      <c r="C25199" s="294"/>
      <c r="D25199" s="294"/>
      <c r="E25199" s="294"/>
      <c r="F25199" s="294"/>
    </row>
    <row r="25200">
      <c r="A25200" s="294" t="s">
        <v>21692</v>
      </c>
      <c r="B25200" s="294"/>
      <c r="C25200" s="294"/>
      <c r="D25200" s="294"/>
      <c r="E25200" s="294"/>
      <c r="F25200" s="294"/>
    </row>
    <row r="25201">
      <c r="A25201" s="294"/>
      <c r="B25201" s="294"/>
      <c r="C25201" s="294"/>
      <c r="D25201" s="294"/>
      <c r="E25201" s="294"/>
      <c r="F25201" s="294"/>
    </row>
    <row r="25202">
      <c r="A25202" s="294" t="s">
        <v>37015</v>
      </c>
      <c r="B25202" s="294"/>
      <c r="C25202" s="294"/>
      <c r="D25202" s="294"/>
      <c r="E25202" s="294"/>
      <c r="F25202" s="294"/>
    </row>
    <row r="25203">
      <c r="A25203" s="294" t="s">
        <v>37016</v>
      </c>
      <c r="B25203" s="294"/>
      <c r="C25203" s="294"/>
      <c r="D25203" s="294"/>
      <c r="E25203" s="294"/>
      <c r="F25203" s="294"/>
    </row>
    <row r="25204">
      <c r="A25204" s="294" t="s">
        <v>37017</v>
      </c>
      <c r="B25204" s="294"/>
      <c r="C25204" s="294"/>
      <c r="D25204" s="294"/>
      <c r="E25204" s="294"/>
      <c r="F25204" s="294"/>
    </row>
    <row r="25205">
      <c r="A25205" s="294" t="s">
        <v>37018</v>
      </c>
      <c r="B25205" s="294"/>
      <c r="C25205" s="294"/>
      <c r="D25205" s="294"/>
      <c r="E25205" s="294"/>
      <c r="F25205" s="294"/>
    </row>
    <row r="25206">
      <c r="A25206" s="294" t="s">
        <v>37019</v>
      </c>
      <c r="B25206" s="294"/>
      <c r="C25206" s="294"/>
      <c r="D25206" s="294"/>
      <c r="E25206" s="294"/>
      <c r="F25206" s="294"/>
    </row>
    <row r="25207">
      <c r="A25207" s="294" t="s">
        <v>37020</v>
      </c>
      <c r="B25207" s="294"/>
      <c r="C25207" s="294"/>
      <c r="D25207" s="294"/>
      <c r="E25207" s="294"/>
      <c r="F25207" s="294"/>
    </row>
    <row r="25208">
      <c r="A25208" s="294" t="s">
        <v>37021</v>
      </c>
      <c r="B25208" s="294"/>
      <c r="C25208" s="294"/>
      <c r="D25208" s="294"/>
      <c r="E25208" s="294"/>
      <c r="F25208" s="294"/>
    </row>
    <row r="25209">
      <c r="A25209" s="294" t="s">
        <v>37022</v>
      </c>
      <c r="B25209" s="294"/>
      <c r="C25209" s="294"/>
      <c r="D25209" s="294"/>
      <c r="E25209" s="294"/>
      <c r="F25209" s="294"/>
    </row>
    <row r="25210">
      <c r="A25210" s="294"/>
      <c r="B25210" s="294"/>
      <c r="C25210" s="294"/>
      <c r="D25210" s="294"/>
      <c r="E25210" s="294"/>
      <c r="F25210" s="294"/>
    </row>
    <row r="25211">
      <c r="A25211" s="294" t="s">
        <v>22572</v>
      </c>
      <c r="B25211" s="294"/>
      <c r="C25211" s="294"/>
      <c r="D25211" s="294"/>
      <c r="E25211" s="294"/>
      <c r="F25211" s="294"/>
    </row>
    <row r="25212">
      <c r="A25212" s="294" t="s">
        <v>37023</v>
      </c>
      <c r="B25212" s="294"/>
      <c r="C25212" s="294"/>
      <c r="D25212" s="294"/>
      <c r="E25212" s="294"/>
      <c r="F25212" s="294"/>
    </row>
    <row r="25213">
      <c r="A25213" s="294"/>
      <c r="B25213" s="294"/>
      <c r="C25213" s="294"/>
      <c r="D25213" s="294"/>
      <c r="E25213" s="294"/>
      <c r="F25213" s="294"/>
    </row>
    <row r="25214">
      <c r="A25214" s="294" t="s">
        <v>37024</v>
      </c>
      <c r="B25214" s="294"/>
      <c r="C25214" s="294"/>
      <c r="D25214" s="294"/>
      <c r="E25214" s="294"/>
      <c r="F25214" s="294"/>
    </row>
    <row r="25215">
      <c r="A25215" s="294" t="s">
        <v>37025</v>
      </c>
      <c r="B25215" s="294"/>
      <c r="C25215" s="294"/>
      <c r="D25215" s="294"/>
      <c r="E25215" s="294"/>
      <c r="F25215" s="294"/>
    </row>
    <row r="25216">
      <c r="A25216" s="294" t="s">
        <v>37026</v>
      </c>
      <c r="B25216" s="294"/>
      <c r="C25216" s="294"/>
      <c r="D25216" s="294"/>
      <c r="E25216" s="294"/>
      <c r="F25216" s="294"/>
    </row>
    <row r="25217">
      <c r="A25217" s="294" t="s">
        <v>37027</v>
      </c>
      <c r="B25217" s="294"/>
      <c r="C25217" s="294"/>
      <c r="D25217" s="294"/>
      <c r="E25217" s="294"/>
      <c r="F25217" s="294"/>
    </row>
    <row r="25218">
      <c r="A25218" s="294"/>
      <c r="B25218" s="294"/>
      <c r="C25218" s="294"/>
      <c r="D25218" s="294"/>
      <c r="E25218" s="294"/>
      <c r="F25218" s="294"/>
    </row>
    <row r="25219">
      <c r="A25219" s="294" t="s">
        <v>22948</v>
      </c>
      <c r="B25219" s="294"/>
      <c r="C25219" s="294"/>
      <c r="D25219" s="294"/>
      <c r="E25219" s="294"/>
      <c r="F25219" s="294"/>
    </row>
    <row r="25220">
      <c r="A25220" s="294"/>
      <c r="B25220" s="294"/>
      <c r="C25220" s="294"/>
      <c r="D25220" s="294"/>
      <c r="E25220" s="294"/>
      <c r="F25220" s="294"/>
    </row>
    <row r="25221">
      <c r="A25221" s="294" t="s">
        <v>37028</v>
      </c>
      <c r="B25221" s="294"/>
      <c r="C25221" s="294"/>
      <c r="D25221" s="294"/>
      <c r="E25221" s="294"/>
      <c r="F25221" s="294"/>
    </row>
    <row r="25222">
      <c r="A25222" s="294" t="s">
        <v>37029</v>
      </c>
      <c r="B25222" s="294"/>
      <c r="C25222" s="294"/>
      <c r="D25222" s="294"/>
      <c r="E25222" s="294"/>
      <c r="F25222" s="294"/>
    </row>
    <row r="25223">
      <c r="A25223" s="294" t="s">
        <v>37030</v>
      </c>
      <c r="B25223" s="294"/>
      <c r="C25223" s="294"/>
      <c r="D25223" s="294"/>
      <c r="E25223" s="294"/>
      <c r="F25223" s="294"/>
    </row>
    <row r="25224">
      <c r="A25224" s="294"/>
      <c r="B25224" s="294"/>
      <c r="C25224" s="294"/>
      <c r="D25224" s="294"/>
      <c r="E25224" s="294"/>
      <c r="F25224" s="294"/>
    </row>
    <row r="25225">
      <c r="A25225" s="294" t="s">
        <v>37031</v>
      </c>
      <c r="B25225" s="294"/>
      <c r="C25225" s="294"/>
      <c r="D25225" s="294"/>
      <c r="E25225" s="294"/>
      <c r="F25225" s="294"/>
    </row>
    <row r="25226">
      <c r="A25226" s="294"/>
      <c r="B25226" s="294"/>
      <c r="C25226" s="294"/>
      <c r="D25226" s="294"/>
      <c r="E25226" s="294"/>
      <c r="F25226" s="294"/>
    </row>
    <row r="25227">
      <c r="A25227" s="294" t="s">
        <v>37032</v>
      </c>
      <c r="B25227" s="294"/>
      <c r="C25227" s="294"/>
      <c r="D25227" s="294"/>
      <c r="E25227" s="294"/>
      <c r="F25227" s="294"/>
    </row>
    <row r="25228">
      <c r="A25228" s="294" t="s">
        <v>37033</v>
      </c>
      <c r="B25228" s="294"/>
      <c r="C25228" s="294"/>
      <c r="D25228" s="294"/>
      <c r="E25228" s="294"/>
      <c r="F25228" s="294"/>
    </row>
    <row r="25229">
      <c r="A25229" s="294" t="s">
        <v>37034</v>
      </c>
      <c r="B25229" s="294"/>
      <c r="C25229" s="294"/>
      <c r="D25229" s="294"/>
      <c r="E25229" s="294"/>
      <c r="F25229" s="294"/>
    </row>
    <row r="25230">
      <c r="A25230" s="294" t="s">
        <v>37035</v>
      </c>
      <c r="B25230" s="294"/>
      <c r="C25230" s="294"/>
      <c r="D25230" s="294"/>
      <c r="E25230" s="294"/>
      <c r="F25230" s="294"/>
    </row>
    <row r="25231">
      <c r="A25231" s="294" t="s">
        <v>37036</v>
      </c>
      <c r="B25231" s="294"/>
      <c r="C25231" s="294"/>
      <c r="D25231" s="294"/>
      <c r="E25231" s="294"/>
      <c r="F25231" s="294"/>
    </row>
    <row r="25232">
      <c r="A25232" s="294" t="s">
        <v>21892</v>
      </c>
      <c r="B25232" s="294"/>
      <c r="C25232" s="294"/>
      <c r="D25232" s="294"/>
      <c r="E25232" s="294"/>
      <c r="F25232" s="294"/>
    </row>
    <row r="25233">
      <c r="A25233" s="294" t="s">
        <v>37037</v>
      </c>
      <c r="B25233" s="294"/>
      <c r="C25233" s="294"/>
      <c r="D25233" s="294"/>
      <c r="E25233" s="294"/>
      <c r="F25233" s="294"/>
    </row>
    <row r="25234">
      <c r="A25234" s="294" t="s">
        <v>37038</v>
      </c>
      <c r="B25234" s="294"/>
      <c r="C25234" s="294"/>
      <c r="D25234" s="294"/>
      <c r="E25234" s="294"/>
      <c r="F25234" s="294"/>
    </row>
    <row r="25235">
      <c r="A25235" s="294"/>
      <c r="B25235" s="294"/>
      <c r="C25235" s="294"/>
      <c r="D25235" s="294"/>
      <c r="E25235" s="294"/>
      <c r="F25235" s="294"/>
    </row>
    <row r="25236">
      <c r="A25236" s="294" t="s">
        <v>28124</v>
      </c>
      <c r="B25236" s="294"/>
      <c r="C25236" s="294"/>
      <c r="D25236" s="294"/>
      <c r="E25236" s="294"/>
      <c r="F25236" s="294"/>
    </row>
    <row r="25237">
      <c r="A25237" s="294" t="s">
        <v>37039</v>
      </c>
      <c r="B25237" s="294"/>
      <c r="C25237" s="294"/>
      <c r="D25237" s="294"/>
      <c r="E25237" s="294"/>
      <c r="F25237" s="294"/>
    </row>
    <row r="25238">
      <c r="A25238" s="294" t="s">
        <v>37040</v>
      </c>
      <c r="B25238" s="294"/>
      <c r="C25238" s="294"/>
      <c r="D25238" s="294"/>
      <c r="E25238" s="294"/>
      <c r="F25238" s="294"/>
    </row>
    <row r="25239">
      <c r="A25239" s="294" t="s">
        <v>37041</v>
      </c>
      <c r="B25239" s="294"/>
      <c r="C25239" s="294"/>
      <c r="D25239" s="294"/>
      <c r="E25239" s="294"/>
      <c r="F25239" s="294"/>
    </row>
    <row r="25240">
      <c r="A25240" s="294" t="s">
        <v>37042</v>
      </c>
      <c r="B25240" s="294"/>
      <c r="C25240" s="294"/>
      <c r="D25240" s="294"/>
      <c r="E25240" s="294"/>
      <c r="F25240" s="294"/>
    </row>
    <row r="25241">
      <c r="A25241" s="294" t="s">
        <v>37043</v>
      </c>
      <c r="B25241" s="294"/>
      <c r="C25241" s="294"/>
      <c r="D25241" s="294"/>
      <c r="E25241" s="294"/>
      <c r="F25241" s="294"/>
    </row>
    <row r="25242">
      <c r="A25242" s="294" t="s">
        <v>21618</v>
      </c>
      <c r="B25242" s="294"/>
      <c r="C25242" s="294"/>
      <c r="D25242" s="294"/>
      <c r="E25242" s="294"/>
      <c r="F25242" s="294"/>
    </row>
    <row r="25243">
      <c r="A25243" s="294" t="s">
        <v>37044</v>
      </c>
      <c r="B25243" s="294"/>
      <c r="C25243" s="294"/>
      <c r="D25243" s="294"/>
      <c r="E25243" s="294"/>
      <c r="F25243" s="294"/>
    </row>
    <row r="25244">
      <c r="A25244" s="294"/>
      <c r="B25244" s="294"/>
      <c r="C25244" s="294"/>
      <c r="D25244" s="294"/>
      <c r="E25244" s="294"/>
      <c r="F25244" s="294"/>
    </row>
    <row r="25245">
      <c r="A25245" s="294" t="s">
        <v>24413</v>
      </c>
      <c r="B25245" s="294"/>
      <c r="C25245" s="294"/>
      <c r="D25245" s="294"/>
      <c r="E25245" s="294"/>
      <c r="F25245" s="294"/>
    </row>
    <row r="25246">
      <c r="A25246" s="294" t="s">
        <v>37045</v>
      </c>
      <c r="B25246" s="294"/>
      <c r="C25246" s="294"/>
      <c r="D25246" s="294"/>
      <c r="E25246" s="294"/>
      <c r="F25246" s="294"/>
    </row>
    <row r="25247">
      <c r="A25247" s="294"/>
      <c r="B25247" s="294"/>
      <c r="C25247" s="294"/>
      <c r="D25247" s="294"/>
      <c r="E25247" s="294"/>
      <c r="F25247" s="294"/>
    </row>
    <row r="25248">
      <c r="A25248" s="294" t="s">
        <v>37046</v>
      </c>
      <c r="B25248" s="294"/>
      <c r="C25248" s="294"/>
      <c r="D25248" s="294"/>
      <c r="E25248" s="294"/>
      <c r="F25248" s="294"/>
    </row>
    <row r="25249">
      <c r="A25249" s="294" t="s">
        <v>37047</v>
      </c>
      <c r="B25249" s="294"/>
      <c r="C25249" s="294"/>
      <c r="D25249" s="294"/>
      <c r="E25249" s="294"/>
      <c r="F25249" s="294"/>
    </row>
    <row r="25250">
      <c r="A25250" s="294" t="s">
        <v>37048</v>
      </c>
      <c r="B25250" s="294"/>
      <c r="C25250" s="294"/>
      <c r="D25250" s="294"/>
      <c r="E25250" s="294"/>
      <c r="F25250" s="294"/>
    </row>
    <row r="25251">
      <c r="A25251" s="294" t="s">
        <v>37049</v>
      </c>
      <c r="B25251" s="294"/>
      <c r="C25251" s="294"/>
      <c r="D25251" s="294"/>
      <c r="E25251" s="294"/>
      <c r="F25251" s="294"/>
    </row>
    <row r="25252">
      <c r="A25252" s="294" t="s">
        <v>37050</v>
      </c>
      <c r="B25252" s="294"/>
      <c r="C25252" s="294"/>
      <c r="D25252" s="294"/>
      <c r="E25252" s="294"/>
      <c r="F25252" s="294"/>
    </row>
    <row r="25253">
      <c r="A25253" s="294" t="s">
        <v>34558</v>
      </c>
      <c r="B25253" s="294"/>
      <c r="C25253" s="294"/>
      <c r="D25253" s="294"/>
      <c r="E25253" s="294"/>
      <c r="F25253" s="294"/>
    </row>
    <row r="25254">
      <c r="A25254" s="294" t="s">
        <v>37051</v>
      </c>
      <c r="B25254" s="294"/>
      <c r="C25254" s="294"/>
      <c r="D25254" s="294"/>
      <c r="E25254" s="294"/>
      <c r="F25254" s="294"/>
    </row>
    <row r="25255">
      <c r="A25255" s="294" t="s">
        <v>37052</v>
      </c>
      <c r="B25255" s="294"/>
      <c r="C25255" s="294"/>
      <c r="D25255" s="294"/>
      <c r="E25255" s="294"/>
      <c r="F25255" s="294"/>
    </row>
    <row r="25256">
      <c r="A25256" s="294"/>
      <c r="B25256" s="294"/>
      <c r="C25256" s="294"/>
      <c r="D25256" s="294"/>
      <c r="E25256" s="294"/>
      <c r="F25256" s="294"/>
    </row>
    <row r="25257">
      <c r="A25257" s="294" t="s">
        <v>26406</v>
      </c>
      <c r="B25257" s="294"/>
      <c r="C25257" s="294"/>
      <c r="D25257" s="294"/>
      <c r="E25257" s="294"/>
      <c r="F25257" s="294"/>
    </row>
    <row r="25258">
      <c r="A25258" s="294"/>
      <c r="B25258" s="294"/>
      <c r="C25258" s="294"/>
      <c r="D25258" s="294"/>
      <c r="E25258" s="294"/>
      <c r="F25258" s="294"/>
    </row>
    <row r="25259">
      <c r="A25259" s="294" t="s">
        <v>37053</v>
      </c>
      <c r="B25259" s="294"/>
      <c r="C25259" s="294"/>
      <c r="D25259" s="294"/>
      <c r="E25259" s="294"/>
      <c r="F25259" s="294"/>
    </row>
    <row r="25260">
      <c r="A25260" s="294" t="s">
        <v>37054</v>
      </c>
      <c r="B25260" s="294"/>
      <c r="C25260" s="294"/>
      <c r="D25260" s="294"/>
      <c r="E25260" s="294"/>
      <c r="F25260" s="294"/>
    </row>
    <row r="25261">
      <c r="A25261" s="294" t="s">
        <v>33902</v>
      </c>
      <c r="B25261" s="294"/>
      <c r="C25261" s="294"/>
      <c r="D25261" s="294"/>
      <c r="E25261" s="294"/>
      <c r="F25261" s="294"/>
    </row>
    <row r="25262">
      <c r="A25262" s="294" t="s">
        <v>37055</v>
      </c>
      <c r="B25262" s="294"/>
      <c r="C25262" s="294"/>
      <c r="D25262" s="294"/>
      <c r="E25262" s="294"/>
      <c r="F25262" s="294"/>
    </row>
    <row r="25263">
      <c r="A25263" s="294" t="s">
        <v>37056</v>
      </c>
      <c r="B25263" s="294"/>
      <c r="C25263" s="294"/>
      <c r="D25263" s="294"/>
      <c r="E25263" s="294"/>
      <c r="F25263" s="294"/>
    </row>
    <row r="25264">
      <c r="A25264" s="294"/>
      <c r="B25264" s="294"/>
      <c r="C25264" s="294"/>
      <c r="D25264" s="294"/>
      <c r="E25264" s="294"/>
      <c r="F25264" s="294"/>
    </row>
    <row r="25265">
      <c r="A25265" s="294" t="s">
        <v>21945</v>
      </c>
      <c r="B25265" s="294"/>
      <c r="C25265" s="294"/>
      <c r="D25265" s="294"/>
      <c r="E25265" s="294"/>
      <c r="F25265" s="294"/>
    </row>
    <row r="25266">
      <c r="A25266" s="294" t="s">
        <v>23813</v>
      </c>
      <c r="B25266" s="294"/>
      <c r="C25266" s="294"/>
      <c r="D25266" s="294"/>
      <c r="E25266" s="294"/>
      <c r="F25266" s="294"/>
    </row>
    <row r="25267">
      <c r="A25267" s="294"/>
      <c r="B25267" s="294"/>
      <c r="C25267" s="294"/>
      <c r="D25267" s="294"/>
      <c r="E25267" s="294"/>
      <c r="F25267" s="294"/>
    </row>
    <row r="25268">
      <c r="A25268" s="294" t="s">
        <v>37057</v>
      </c>
      <c r="B25268" s="294"/>
      <c r="C25268" s="294"/>
      <c r="D25268" s="294"/>
      <c r="E25268" s="294"/>
      <c r="F25268" s="294"/>
    </row>
    <row r="25269">
      <c r="A25269" s="294" t="s">
        <v>37058</v>
      </c>
      <c r="B25269" s="294"/>
      <c r="C25269" s="294"/>
      <c r="D25269" s="294"/>
      <c r="E25269" s="294"/>
      <c r="F25269" s="294"/>
    </row>
    <row r="25270">
      <c r="A25270" s="294" t="s">
        <v>37059</v>
      </c>
      <c r="B25270" s="294"/>
      <c r="C25270" s="294"/>
      <c r="D25270" s="294"/>
      <c r="E25270" s="294"/>
      <c r="F25270" s="294"/>
    </row>
    <row r="25271">
      <c r="A25271" s="294" t="s">
        <v>37060</v>
      </c>
      <c r="B25271" s="294"/>
      <c r="C25271" s="294"/>
      <c r="D25271" s="294"/>
      <c r="E25271" s="294"/>
      <c r="F25271" s="294"/>
    </row>
    <row r="25272">
      <c r="A25272" s="294" t="s">
        <v>37061</v>
      </c>
      <c r="B25272" s="294"/>
      <c r="C25272" s="294"/>
      <c r="D25272" s="294"/>
      <c r="E25272" s="294"/>
      <c r="F25272" s="294"/>
    </row>
    <row r="25273">
      <c r="A25273" s="294" t="s">
        <v>34558</v>
      </c>
      <c r="B25273" s="294"/>
      <c r="C25273" s="294"/>
      <c r="D25273" s="294"/>
      <c r="E25273" s="294"/>
      <c r="F25273" s="294"/>
    </row>
    <row r="25274">
      <c r="A25274" s="294" t="s">
        <v>37062</v>
      </c>
      <c r="B25274" s="294"/>
      <c r="C25274" s="294"/>
      <c r="D25274" s="294"/>
      <c r="E25274" s="294"/>
      <c r="F25274" s="294"/>
    </row>
    <row r="25275">
      <c r="A25275" s="294"/>
      <c r="B25275" s="294"/>
      <c r="C25275" s="294"/>
      <c r="D25275" s="294"/>
      <c r="E25275" s="294"/>
      <c r="F25275" s="294"/>
    </row>
    <row r="25276">
      <c r="A25276" s="294"/>
      <c r="B25276" s="294"/>
      <c r="C25276" s="294"/>
      <c r="D25276" s="294"/>
      <c r="E25276" s="294"/>
      <c r="F25276" s="294"/>
    </row>
    <row r="25277">
      <c r="A25277" s="294" t="s">
        <v>21401</v>
      </c>
      <c r="B25277" s="294"/>
      <c r="C25277" s="294"/>
      <c r="D25277" s="294"/>
      <c r="E25277" s="294"/>
      <c r="F25277" s="294"/>
    </row>
    <row r="25278">
      <c r="A25278" s="294"/>
      <c r="B25278" s="294"/>
      <c r="C25278" s="294"/>
      <c r="D25278" s="294"/>
      <c r="E25278" s="294"/>
      <c r="F25278" s="294"/>
    </row>
    <row r="25279">
      <c r="A25279" s="294" t="s">
        <v>37063</v>
      </c>
      <c r="B25279" s="294"/>
      <c r="C25279" s="294"/>
      <c r="D25279" s="294"/>
      <c r="E25279" s="294"/>
      <c r="F25279" s="294"/>
    </row>
    <row r="25280">
      <c r="A25280" s="294" t="s">
        <v>37064</v>
      </c>
      <c r="B25280" s="294"/>
      <c r="C25280" s="294"/>
      <c r="D25280" s="294"/>
      <c r="E25280" s="294"/>
      <c r="F25280" s="294"/>
    </row>
    <row r="25281">
      <c r="A25281" s="294" t="s">
        <v>37065</v>
      </c>
      <c r="B25281" s="294"/>
      <c r="C25281" s="294"/>
      <c r="D25281" s="294"/>
      <c r="E25281" s="294"/>
      <c r="F25281" s="294"/>
    </row>
    <row r="25282">
      <c r="A25282" s="294" t="s">
        <v>37066</v>
      </c>
      <c r="B25282" s="294"/>
      <c r="C25282" s="294"/>
      <c r="D25282" s="294"/>
      <c r="E25282" s="294"/>
      <c r="F25282" s="294"/>
    </row>
    <row r="25283">
      <c r="A25283" s="294" t="s">
        <v>37067</v>
      </c>
      <c r="B25283" s="294"/>
      <c r="C25283" s="294"/>
      <c r="D25283" s="294"/>
      <c r="E25283" s="294"/>
      <c r="F25283" s="294"/>
    </row>
    <row r="25284">
      <c r="A25284" s="294" t="s">
        <v>37068</v>
      </c>
      <c r="B25284" s="294"/>
      <c r="C25284" s="294"/>
      <c r="D25284" s="294"/>
      <c r="E25284" s="294"/>
      <c r="F25284" s="294"/>
    </row>
    <row r="25285">
      <c r="A25285" s="294" t="s">
        <v>37069</v>
      </c>
      <c r="B25285" s="294"/>
      <c r="C25285" s="294"/>
      <c r="D25285" s="294"/>
      <c r="E25285" s="294"/>
      <c r="F25285" s="294"/>
    </row>
    <row r="25286">
      <c r="A25286" s="294"/>
      <c r="B25286" s="294"/>
      <c r="C25286" s="294"/>
      <c r="D25286" s="294"/>
      <c r="E25286" s="294"/>
      <c r="F25286" s="294"/>
    </row>
    <row r="25287">
      <c r="A25287" s="294"/>
      <c r="B25287" s="294"/>
      <c r="C25287" s="294"/>
      <c r="D25287" s="294"/>
      <c r="E25287" s="294"/>
      <c r="F25287" s="294"/>
    </row>
    <row r="25288">
      <c r="A25288" s="294" t="s">
        <v>22239</v>
      </c>
      <c r="B25288" s="294"/>
      <c r="C25288" s="294"/>
      <c r="D25288" s="294"/>
      <c r="E25288" s="294"/>
      <c r="F25288" s="294"/>
    </row>
    <row r="25289">
      <c r="A25289" s="294"/>
      <c r="B25289" s="294"/>
      <c r="C25289" s="294"/>
      <c r="D25289" s="294"/>
      <c r="E25289" s="294"/>
      <c r="F25289" s="294"/>
    </row>
    <row r="25290">
      <c r="A25290" s="294" t="s">
        <v>37070</v>
      </c>
      <c r="B25290" s="294"/>
      <c r="C25290" s="294"/>
      <c r="D25290" s="294"/>
      <c r="E25290" s="294"/>
      <c r="F25290" s="294"/>
    </row>
    <row r="25291">
      <c r="A25291" s="294"/>
      <c r="B25291" s="294"/>
      <c r="C25291" s="294"/>
      <c r="D25291" s="294"/>
      <c r="E25291" s="294"/>
      <c r="F25291" s="294"/>
    </row>
    <row r="25292">
      <c r="A25292" s="294" t="s">
        <v>37071</v>
      </c>
      <c r="B25292" s="294"/>
      <c r="C25292" s="294"/>
      <c r="D25292" s="294"/>
      <c r="E25292" s="294"/>
      <c r="F25292" s="294"/>
    </row>
    <row r="25293">
      <c r="A25293" s="294" t="s">
        <v>37072</v>
      </c>
      <c r="B25293" s="294"/>
      <c r="C25293" s="294"/>
      <c r="D25293" s="294"/>
      <c r="E25293" s="294"/>
      <c r="F25293" s="294"/>
    </row>
    <row r="25294">
      <c r="A25294" s="294" t="s">
        <v>37073</v>
      </c>
      <c r="B25294" s="294"/>
      <c r="C25294" s="294"/>
      <c r="D25294" s="294"/>
      <c r="E25294" s="294"/>
      <c r="F25294" s="294"/>
    </row>
    <row r="25295">
      <c r="A25295" s="294" t="s">
        <v>37074</v>
      </c>
      <c r="B25295" s="294"/>
      <c r="C25295" s="294"/>
      <c r="D25295" s="294"/>
      <c r="E25295" s="294"/>
      <c r="F25295" s="294"/>
    </row>
    <row r="25296">
      <c r="A25296" s="294" t="s">
        <v>37075</v>
      </c>
      <c r="B25296" s="294"/>
      <c r="C25296" s="294"/>
      <c r="D25296" s="294"/>
      <c r="E25296" s="294"/>
      <c r="F25296" s="294"/>
    </row>
    <row r="25297">
      <c r="A25297" s="294" t="s">
        <v>37076</v>
      </c>
      <c r="B25297" s="294"/>
      <c r="C25297" s="294"/>
      <c r="D25297" s="294"/>
      <c r="E25297" s="294"/>
      <c r="F25297" s="294"/>
    </row>
    <row r="25298">
      <c r="A25298" s="294" t="s">
        <v>37077</v>
      </c>
      <c r="B25298" s="294"/>
      <c r="C25298" s="294"/>
      <c r="D25298" s="294"/>
      <c r="E25298" s="294"/>
      <c r="F25298" s="294"/>
    </row>
    <row r="25299">
      <c r="A25299" s="294"/>
      <c r="B25299" s="294"/>
      <c r="C25299" s="294"/>
      <c r="D25299" s="294"/>
      <c r="E25299" s="294"/>
      <c r="F25299" s="294"/>
    </row>
    <row r="25300">
      <c r="A25300" s="294" t="s">
        <v>21990</v>
      </c>
      <c r="B25300" s="294"/>
      <c r="C25300" s="294"/>
      <c r="D25300" s="294"/>
      <c r="E25300" s="294"/>
      <c r="F25300" s="294"/>
    </row>
    <row r="25301">
      <c r="A25301" s="294"/>
      <c r="B25301" s="294"/>
      <c r="C25301" s="294"/>
      <c r="D25301" s="294"/>
      <c r="E25301" s="294"/>
      <c r="F25301" s="294"/>
    </row>
    <row r="25302">
      <c r="A25302" s="294" t="s">
        <v>37078</v>
      </c>
      <c r="B25302" s="294"/>
      <c r="C25302" s="294"/>
      <c r="D25302" s="294"/>
      <c r="E25302" s="294"/>
      <c r="F25302" s="294"/>
    </row>
    <row r="25303">
      <c r="A25303" s="294" t="s">
        <v>37079</v>
      </c>
      <c r="B25303" s="294"/>
      <c r="C25303" s="294"/>
      <c r="D25303" s="294"/>
      <c r="E25303" s="294"/>
      <c r="F25303" s="294"/>
    </row>
    <row r="25304">
      <c r="A25304" s="294" t="s">
        <v>37080</v>
      </c>
      <c r="B25304" s="294"/>
      <c r="C25304" s="294"/>
      <c r="D25304" s="294"/>
      <c r="E25304" s="294"/>
      <c r="F25304" s="294"/>
    </row>
    <row r="25305">
      <c r="A25305" s="294" t="s">
        <v>37081</v>
      </c>
      <c r="B25305" s="294"/>
      <c r="C25305" s="294"/>
      <c r="D25305" s="294"/>
      <c r="E25305" s="294"/>
      <c r="F25305" s="294"/>
    </row>
    <row r="25306">
      <c r="A25306" s="294" t="s">
        <v>37082</v>
      </c>
      <c r="B25306" s="294"/>
      <c r="C25306" s="294"/>
      <c r="D25306" s="294"/>
      <c r="E25306" s="294"/>
      <c r="F25306" s="294"/>
    </row>
    <row r="25307">
      <c r="A25307" s="294"/>
      <c r="B25307" s="294"/>
      <c r="C25307" s="294"/>
      <c r="D25307" s="294"/>
      <c r="E25307" s="294"/>
      <c r="F25307" s="294"/>
    </row>
    <row r="25308">
      <c r="A25308" s="294"/>
      <c r="B25308" s="294"/>
      <c r="C25308" s="294"/>
      <c r="D25308" s="294"/>
      <c r="E25308" s="294"/>
      <c r="F25308" s="294"/>
    </row>
    <row r="25309">
      <c r="A25309" s="294" t="s">
        <v>28124</v>
      </c>
      <c r="B25309" s="294"/>
      <c r="C25309" s="294"/>
      <c r="D25309" s="294"/>
      <c r="E25309" s="294"/>
      <c r="F25309" s="294"/>
    </row>
    <row r="25310">
      <c r="A25310" s="294" t="s">
        <v>37043</v>
      </c>
      <c r="B25310" s="294"/>
      <c r="C25310" s="294"/>
      <c r="D25310" s="294"/>
      <c r="E25310" s="294"/>
      <c r="F25310" s="294"/>
    </row>
    <row r="25311">
      <c r="A25311" s="294" t="s">
        <v>21672</v>
      </c>
      <c r="B25311" s="294"/>
      <c r="C25311" s="294"/>
      <c r="D25311" s="294"/>
      <c r="E25311" s="294"/>
      <c r="F25311" s="294"/>
    </row>
    <row r="25312">
      <c r="A25312" s="294" t="s">
        <v>37044</v>
      </c>
      <c r="B25312" s="294"/>
      <c r="C25312" s="294"/>
      <c r="D25312" s="294"/>
      <c r="E25312" s="294"/>
      <c r="F25312" s="294"/>
    </row>
    <row r="25313">
      <c r="A25313" s="294"/>
      <c r="B25313" s="294"/>
      <c r="C25313" s="294"/>
      <c r="D25313" s="294"/>
      <c r="E25313" s="294"/>
      <c r="F25313" s="294"/>
    </row>
    <row r="25314">
      <c r="A25314" s="294"/>
      <c r="B25314" s="294"/>
      <c r="C25314" s="294"/>
      <c r="D25314" s="294"/>
      <c r="E25314" s="294"/>
      <c r="F25314" s="294"/>
    </row>
    <row r="25315">
      <c r="A25315" s="294" t="s">
        <v>23007</v>
      </c>
      <c r="B25315" s="294"/>
      <c r="C25315" s="294"/>
      <c r="D25315" s="294"/>
      <c r="E25315" s="294"/>
      <c r="F25315" s="294"/>
    </row>
    <row r="25316">
      <c r="A25316" s="294"/>
      <c r="B25316" s="294"/>
      <c r="C25316" s="294"/>
      <c r="D25316" s="294"/>
      <c r="E25316" s="294"/>
      <c r="F25316" s="294"/>
    </row>
    <row r="25317">
      <c r="A25317" s="294" t="s">
        <v>32278</v>
      </c>
      <c r="B25317" s="294"/>
      <c r="C25317" s="294"/>
      <c r="D25317" s="294"/>
      <c r="E25317" s="294"/>
      <c r="F25317" s="294"/>
    </row>
    <row r="25318">
      <c r="A25318" s="294" t="s">
        <v>37083</v>
      </c>
      <c r="B25318" s="294"/>
      <c r="C25318" s="294"/>
      <c r="D25318" s="294"/>
      <c r="E25318" s="294"/>
      <c r="F25318" s="294"/>
    </row>
    <row r="25319">
      <c r="A25319" s="294" t="s">
        <v>37084</v>
      </c>
      <c r="B25319" s="294"/>
      <c r="C25319" s="294"/>
      <c r="D25319" s="294"/>
      <c r="E25319" s="294"/>
      <c r="F25319" s="294"/>
    </row>
    <row r="25320">
      <c r="A25320" s="294" t="s">
        <v>37085</v>
      </c>
      <c r="B25320" s="294"/>
      <c r="C25320" s="294"/>
      <c r="D25320" s="294"/>
      <c r="E25320" s="294"/>
      <c r="F25320" s="294"/>
    </row>
    <row r="25321">
      <c r="A25321" s="294" t="s">
        <v>37086</v>
      </c>
      <c r="B25321" s="294"/>
      <c r="C25321" s="294"/>
      <c r="D25321" s="294"/>
      <c r="E25321" s="294"/>
      <c r="F25321" s="294"/>
    </row>
    <row r="25322">
      <c r="A25322" s="294" t="s">
        <v>37087</v>
      </c>
      <c r="B25322" s="294"/>
      <c r="C25322" s="294"/>
      <c r="D25322" s="294"/>
      <c r="E25322" s="294"/>
      <c r="F25322" s="294"/>
    </row>
    <row r="25323">
      <c r="A25323" s="294"/>
      <c r="B25323" s="294"/>
      <c r="C25323" s="294"/>
      <c r="D25323" s="294"/>
      <c r="E25323" s="294"/>
      <c r="F25323" s="294"/>
    </row>
    <row r="25324">
      <c r="A25324" s="294" t="s">
        <v>22281</v>
      </c>
      <c r="B25324" s="294"/>
      <c r="C25324" s="294"/>
      <c r="D25324" s="294"/>
      <c r="E25324" s="294"/>
      <c r="F25324" s="294"/>
    </row>
    <row r="25325">
      <c r="A25325" s="294"/>
      <c r="B25325" s="294"/>
      <c r="C25325" s="294"/>
      <c r="D25325" s="294"/>
      <c r="E25325" s="294"/>
      <c r="F25325" s="294"/>
    </row>
    <row r="25326">
      <c r="A25326" s="294" t="s">
        <v>37088</v>
      </c>
      <c r="B25326" s="294"/>
      <c r="C25326" s="294"/>
      <c r="D25326" s="294"/>
      <c r="E25326" s="294"/>
      <c r="F25326" s="294"/>
    </row>
    <row r="25327">
      <c r="A25327" s="294" t="s">
        <v>37089</v>
      </c>
      <c r="B25327" s="294"/>
      <c r="C25327" s="294"/>
      <c r="D25327" s="294"/>
      <c r="E25327" s="294"/>
      <c r="F25327" s="294"/>
    </row>
    <row r="25328">
      <c r="A25328" s="294" t="s">
        <v>37090</v>
      </c>
      <c r="B25328" s="294"/>
      <c r="C25328" s="294"/>
      <c r="D25328" s="294"/>
      <c r="E25328" s="294"/>
      <c r="F25328" s="294"/>
    </row>
    <row r="25329">
      <c r="A25329" s="294" t="s">
        <v>37091</v>
      </c>
      <c r="B25329" s="294"/>
      <c r="C25329" s="294"/>
      <c r="D25329" s="294"/>
      <c r="E25329" s="294"/>
      <c r="F25329" s="294"/>
    </row>
    <row r="25330">
      <c r="A25330" s="294" t="s">
        <v>37092</v>
      </c>
      <c r="B25330" s="294"/>
      <c r="C25330" s="294"/>
      <c r="D25330" s="294"/>
      <c r="E25330" s="294"/>
      <c r="F25330" s="294"/>
    </row>
    <row r="25331">
      <c r="A25331" s="294" t="s">
        <v>37093</v>
      </c>
      <c r="B25331" s="294"/>
      <c r="C25331" s="294"/>
      <c r="D25331" s="294"/>
      <c r="E25331" s="294"/>
      <c r="F25331" s="294"/>
    </row>
    <row r="25332">
      <c r="A25332" s="294" t="s">
        <v>30453</v>
      </c>
      <c r="B25332" s="294"/>
      <c r="C25332" s="294"/>
      <c r="D25332" s="294"/>
      <c r="E25332" s="294"/>
      <c r="F25332" s="294"/>
    </row>
    <row r="25333">
      <c r="A25333" s="294" t="s">
        <v>37094</v>
      </c>
      <c r="B25333" s="294"/>
      <c r="C25333" s="294"/>
      <c r="D25333" s="294"/>
      <c r="E25333" s="294"/>
      <c r="F25333" s="294"/>
    </row>
    <row r="25334">
      <c r="A25334" s="294" t="s">
        <v>36380</v>
      </c>
      <c r="B25334" s="294"/>
      <c r="C25334" s="294"/>
      <c r="D25334" s="294"/>
      <c r="E25334" s="294"/>
      <c r="F25334" s="294"/>
    </row>
    <row r="25335">
      <c r="A25335" s="294" t="s">
        <v>37095</v>
      </c>
      <c r="B25335" s="294"/>
      <c r="C25335" s="294"/>
      <c r="D25335" s="294"/>
      <c r="E25335" s="294"/>
      <c r="F25335" s="294"/>
    </row>
    <row r="25336">
      <c r="A25336" s="294"/>
      <c r="B25336" s="294"/>
      <c r="C25336" s="294"/>
      <c r="D25336" s="294"/>
      <c r="E25336" s="294"/>
      <c r="F25336" s="294"/>
    </row>
    <row r="25337">
      <c r="A25337" s="294" t="s">
        <v>21335</v>
      </c>
      <c r="B25337" s="294"/>
      <c r="C25337" s="294"/>
      <c r="D25337" s="294"/>
      <c r="E25337" s="294"/>
      <c r="F25337" s="294"/>
    </row>
    <row r="25338">
      <c r="A25338" s="294"/>
      <c r="B25338" s="294"/>
      <c r="C25338" s="294"/>
      <c r="D25338" s="294"/>
      <c r="E25338" s="294"/>
      <c r="F25338" s="294"/>
    </row>
    <row r="25339">
      <c r="A25339" s="294" t="s">
        <v>37096</v>
      </c>
      <c r="B25339" s="294"/>
      <c r="C25339" s="294"/>
      <c r="D25339" s="294"/>
      <c r="E25339" s="294"/>
      <c r="F25339" s="294"/>
    </row>
    <row r="25340">
      <c r="A25340" s="294" t="s">
        <v>37097</v>
      </c>
      <c r="B25340" s="294"/>
      <c r="C25340" s="294"/>
      <c r="D25340" s="294"/>
      <c r="E25340" s="294"/>
      <c r="F25340" s="294"/>
    </row>
    <row r="25341">
      <c r="A25341" s="294" t="s">
        <v>37098</v>
      </c>
      <c r="B25341" s="294"/>
      <c r="C25341" s="294"/>
      <c r="D25341" s="294"/>
      <c r="E25341" s="294"/>
      <c r="F25341" s="294"/>
    </row>
    <row r="25342">
      <c r="A25342" s="294" t="s">
        <v>37099</v>
      </c>
      <c r="B25342" s="294"/>
      <c r="C25342" s="294"/>
      <c r="D25342" s="294"/>
      <c r="E25342" s="294"/>
      <c r="F25342" s="294"/>
    </row>
    <row r="25343">
      <c r="A25343" s="294"/>
      <c r="B25343" s="294"/>
      <c r="C25343" s="294"/>
      <c r="D25343" s="294"/>
      <c r="E25343" s="294"/>
      <c r="F25343" s="294"/>
    </row>
    <row r="25344">
      <c r="A25344" s="294" t="s">
        <v>23321</v>
      </c>
      <c r="B25344" s="294"/>
      <c r="C25344" s="294"/>
      <c r="D25344" s="294"/>
      <c r="E25344" s="294"/>
      <c r="F25344" s="294"/>
    </row>
    <row r="25345">
      <c r="A25345" s="294" t="s">
        <v>23322</v>
      </c>
      <c r="B25345" s="294"/>
      <c r="C25345" s="294"/>
      <c r="D25345" s="294"/>
      <c r="E25345" s="294"/>
      <c r="F25345" s="294"/>
    </row>
    <row r="25346">
      <c r="A25346" s="294"/>
      <c r="B25346" s="294"/>
      <c r="C25346" s="294"/>
      <c r="D25346" s="294"/>
      <c r="E25346" s="294"/>
      <c r="F25346" s="294"/>
    </row>
    <row r="25347">
      <c r="A25347" s="294" t="s">
        <v>37100</v>
      </c>
      <c r="B25347" s="294"/>
      <c r="C25347" s="294"/>
      <c r="D25347" s="294"/>
      <c r="E25347" s="294"/>
      <c r="F25347" s="294"/>
    </row>
    <row r="25348">
      <c r="A25348" s="294" t="s">
        <v>37101</v>
      </c>
      <c r="B25348" s="294"/>
      <c r="C25348" s="294"/>
      <c r="D25348" s="294"/>
      <c r="E25348" s="294"/>
      <c r="F25348" s="294"/>
    </row>
    <row r="25349">
      <c r="A25349" s="294" t="s">
        <v>37102</v>
      </c>
      <c r="B25349" s="294"/>
      <c r="C25349" s="294"/>
      <c r="D25349" s="294"/>
      <c r="E25349" s="294"/>
      <c r="F25349" s="294"/>
    </row>
    <row r="25350">
      <c r="A25350" s="294"/>
      <c r="B25350" s="294"/>
      <c r="C25350" s="294"/>
      <c r="D25350" s="294"/>
      <c r="E25350" s="294"/>
      <c r="F25350" s="294"/>
    </row>
    <row r="25351">
      <c r="A25351" s="294" t="s">
        <v>22156</v>
      </c>
      <c r="B25351" s="294"/>
      <c r="C25351" s="294"/>
      <c r="D25351" s="294"/>
      <c r="E25351" s="294"/>
      <c r="F25351" s="294"/>
    </row>
    <row r="25352">
      <c r="A25352" s="294"/>
      <c r="B25352" s="294"/>
      <c r="C25352" s="294"/>
      <c r="D25352" s="294"/>
      <c r="E25352" s="294"/>
      <c r="F25352" s="294"/>
    </row>
    <row r="25353">
      <c r="A25353" s="294" t="s">
        <v>37103</v>
      </c>
      <c r="B25353" s="294"/>
      <c r="C25353" s="294"/>
      <c r="D25353" s="294"/>
      <c r="E25353" s="294"/>
      <c r="F25353" s="294"/>
    </row>
    <row r="25354">
      <c r="A25354" s="294" t="s">
        <v>27161</v>
      </c>
      <c r="B25354" s="294"/>
      <c r="C25354" s="294"/>
      <c r="D25354" s="294"/>
      <c r="E25354" s="294"/>
      <c r="F25354" s="294"/>
    </row>
    <row r="25355">
      <c r="A25355" s="294" t="s">
        <v>37104</v>
      </c>
      <c r="B25355" s="294"/>
      <c r="C25355" s="294"/>
      <c r="D25355" s="294"/>
      <c r="E25355" s="294"/>
      <c r="F25355" s="294"/>
    </row>
    <row r="25356">
      <c r="A25356" s="294"/>
      <c r="B25356" s="294"/>
      <c r="C25356" s="294"/>
      <c r="D25356" s="294"/>
      <c r="E25356" s="294"/>
      <c r="F25356" s="294"/>
    </row>
    <row r="25357">
      <c r="A25357" s="294" t="s">
        <v>22496</v>
      </c>
      <c r="B25357" s="294"/>
      <c r="C25357" s="294"/>
      <c r="D25357" s="294"/>
      <c r="E25357" s="294"/>
      <c r="F25357" s="294"/>
    </row>
    <row r="25358">
      <c r="A25358" s="294"/>
      <c r="B25358" s="294"/>
      <c r="C25358" s="294"/>
      <c r="D25358" s="294"/>
      <c r="E25358" s="294"/>
      <c r="F25358" s="294"/>
    </row>
    <row r="25359">
      <c r="A25359" s="294" t="s">
        <v>37105</v>
      </c>
      <c r="B25359" s="294"/>
      <c r="C25359" s="294"/>
      <c r="D25359" s="294"/>
      <c r="E25359" s="294"/>
      <c r="F25359" s="294"/>
    </row>
    <row r="25360">
      <c r="A25360" s="294" t="s">
        <v>37106</v>
      </c>
      <c r="B25360" s="294"/>
      <c r="C25360" s="294"/>
      <c r="D25360" s="294"/>
      <c r="E25360" s="294"/>
      <c r="F25360" s="294"/>
    </row>
    <row r="25361">
      <c r="A25361" s="294" t="s">
        <v>37107</v>
      </c>
      <c r="B25361" s="294"/>
      <c r="C25361" s="294"/>
      <c r="D25361" s="294"/>
      <c r="E25361" s="294"/>
      <c r="F25361" s="294"/>
    </row>
    <row r="25362">
      <c r="A25362" s="294" t="s">
        <v>37108</v>
      </c>
      <c r="B25362" s="294"/>
      <c r="C25362" s="294"/>
      <c r="D25362" s="294"/>
      <c r="E25362" s="294"/>
      <c r="F25362" s="294"/>
    </row>
    <row r="25363">
      <c r="A25363" s="294" t="s">
        <v>37109</v>
      </c>
      <c r="B25363" s="294"/>
      <c r="C25363" s="294"/>
      <c r="D25363" s="294"/>
      <c r="E25363" s="294"/>
      <c r="F25363" s="294"/>
    </row>
    <row r="25364">
      <c r="A25364" s="294" t="s">
        <v>37110</v>
      </c>
      <c r="B25364" s="294"/>
      <c r="C25364" s="294"/>
      <c r="D25364" s="294"/>
      <c r="E25364" s="294"/>
      <c r="F25364" s="294"/>
    </row>
    <row r="25365">
      <c r="A25365" s="294" t="s">
        <v>37111</v>
      </c>
      <c r="B25365" s="294"/>
      <c r="C25365" s="294"/>
      <c r="D25365" s="294"/>
      <c r="E25365" s="294"/>
      <c r="F25365" s="294"/>
    </row>
    <row r="25366">
      <c r="A25366" s="294" t="s">
        <v>37112</v>
      </c>
      <c r="B25366" s="294"/>
      <c r="C25366" s="294"/>
      <c r="D25366" s="294"/>
      <c r="E25366" s="294"/>
      <c r="F25366" s="294"/>
    </row>
    <row r="25367">
      <c r="A25367" s="294" t="s">
        <v>37113</v>
      </c>
      <c r="B25367" s="294"/>
      <c r="C25367" s="294"/>
      <c r="D25367" s="294"/>
      <c r="E25367" s="294"/>
      <c r="F25367" s="294"/>
    </row>
    <row r="25368">
      <c r="A25368" s="294"/>
      <c r="B25368" s="294"/>
      <c r="C25368" s="294"/>
      <c r="D25368" s="294"/>
      <c r="E25368" s="294"/>
      <c r="F25368" s="294"/>
    </row>
    <row r="25369">
      <c r="A25369" s="294" t="s">
        <v>28124</v>
      </c>
      <c r="B25369" s="294"/>
      <c r="C25369" s="294"/>
      <c r="D25369" s="294"/>
      <c r="E25369" s="294"/>
      <c r="F25369" s="294"/>
    </row>
    <row r="25370">
      <c r="A25370" s="294" t="s">
        <v>37114</v>
      </c>
      <c r="B25370" s="294"/>
      <c r="C25370" s="294"/>
      <c r="D25370" s="294"/>
      <c r="E25370" s="294"/>
      <c r="F25370" s="294"/>
    </row>
    <row r="25371">
      <c r="A25371" s="294" t="s">
        <v>21618</v>
      </c>
      <c r="B25371" s="294"/>
      <c r="C25371" s="294"/>
      <c r="D25371" s="294"/>
      <c r="E25371" s="294"/>
      <c r="F25371" s="294"/>
    </row>
    <row r="25372">
      <c r="A25372" s="294" t="s">
        <v>37115</v>
      </c>
      <c r="B25372" s="294"/>
      <c r="C25372" s="294"/>
      <c r="D25372" s="294"/>
      <c r="E25372" s="294"/>
      <c r="F25372" s="294"/>
    </row>
    <row r="25373">
      <c r="A25373" s="294"/>
      <c r="B25373" s="294"/>
      <c r="C25373" s="294"/>
      <c r="D25373" s="294"/>
      <c r="E25373" s="294"/>
      <c r="F25373" s="294"/>
    </row>
    <row r="25374">
      <c r="A25374" s="294" t="s">
        <v>24413</v>
      </c>
      <c r="B25374" s="294"/>
      <c r="C25374" s="294"/>
      <c r="D25374" s="294"/>
      <c r="E25374" s="294"/>
      <c r="F25374" s="294"/>
    </row>
    <row r="25375">
      <c r="A25375" s="294" t="s">
        <v>22708</v>
      </c>
      <c r="B25375" s="294"/>
      <c r="C25375" s="294"/>
      <c r="D25375" s="294"/>
      <c r="E25375" s="294"/>
      <c r="F25375" s="294"/>
    </row>
    <row r="25376">
      <c r="A25376" s="294"/>
      <c r="B25376" s="294"/>
      <c r="C25376" s="294"/>
      <c r="D25376" s="294"/>
      <c r="E25376" s="294"/>
      <c r="F25376" s="294"/>
    </row>
    <row r="25377">
      <c r="A25377" s="294" t="s">
        <v>37116</v>
      </c>
      <c r="B25377" s="294"/>
      <c r="C25377" s="294"/>
      <c r="D25377" s="294"/>
      <c r="E25377" s="294"/>
      <c r="F25377" s="294"/>
    </row>
    <row r="25378">
      <c r="A25378" s="294" t="s">
        <v>37117</v>
      </c>
      <c r="B25378" s="294"/>
      <c r="C25378" s="294"/>
      <c r="D25378" s="294"/>
      <c r="E25378" s="294"/>
      <c r="F25378" s="294"/>
    </row>
    <row r="25379">
      <c r="A25379" s="294" t="s">
        <v>37118</v>
      </c>
      <c r="B25379" s="294"/>
      <c r="C25379" s="294"/>
      <c r="D25379" s="294"/>
      <c r="E25379" s="294"/>
      <c r="F25379" s="294"/>
    </row>
    <row r="25380">
      <c r="A25380" s="294" t="s">
        <v>37119</v>
      </c>
      <c r="B25380" s="294"/>
      <c r="C25380" s="294"/>
      <c r="D25380" s="294"/>
      <c r="E25380" s="294"/>
      <c r="F25380" s="294"/>
    </row>
    <row r="25381">
      <c r="A25381" s="294" t="s">
        <v>37120</v>
      </c>
      <c r="B25381" s="294"/>
      <c r="C25381" s="294"/>
      <c r="D25381" s="294"/>
      <c r="E25381" s="294"/>
      <c r="F25381" s="294"/>
    </row>
    <row r="25382">
      <c r="A25382" s="294"/>
      <c r="B25382" s="294"/>
      <c r="C25382" s="294"/>
      <c r="D25382" s="294"/>
      <c r="E25382" s="294"/>
      <c r="F25382" s="294"/>
    </row>
    <row r="25383">
      <c r="A25383" s="294" t="s">
        <v>28325</v>
      </c>
      <c r="B25383" s="294"/>
      <c r="C25383" s="294"/>
      <c r="D25383" s="294"/>
      <c r="E25383" s="294"/>
      <c r="F25383" s="294"/>
    </row>
    <row r="25384">
      <c r="A25384" s="294"/>
      <c r="B25384" s="294"/>
      <c r="C25384" s="294"/>
      <c r="D25384" s="294"/>
      <c r="E25384" s="294"/>
      <c r="F25384" s="294"/>
    </row>
    <row r="25385">
      <c r="A25385" s="294" t="s">
        <v>37121</v>
      </c>
      <c r="B25385" s="294"/>
      <c r="C25385" s="294"/>
      <c r="D25385" s="294"/>
      <c r="E25385" s="294"/>
      <c r="F25385" s="294"/>
    </row>
    <row r="25386">
      <c r="A25386" s="294" t="s">
        <v>37122</v>
      </c>
      <c r="B25386" s="294"/>
      <c r="C25386" s="294"/>
      <c r="D25386" s="294"/>
      <c r="E25386" s="294"/>
      <c r="F25386" s="294"/>
    </row>
    <row r="25387">
      <c r="A25387" s="294" t="s">
        <v>37123</v>
      </c>
      <c r="B25387" s="294"/>
      <c r="C25387" s="294"/>
      <c r="D25387" s="294"/>
      <c r="E25387" s="294"/>
      <c r="F25387" s="294"/>
    </row>
    <row r="25388">
      <c r="A25388" s="294" t="s">
        <v>37124</v>
      </c>
      <c r="B25388" s="294"/>
      <c r="C25388" s="294"/>
      <c r="D25388" s="294"/>
      <c r="E25388" s="294"/>
      <c r="F25388" s="294"/>
    </row>
    <row r="25389">
      <c r="A25389" s="294" t="s">
        <v>37125</v>
      </c>
      <c r="B25389" s="294"/>
      <c r="C25389" s="294"/>
      <c r="D25389" s="294"/>
      <c r="E25389" s="294"/>
      <c r="F25389" s="294"/>
    </row>
    <row r="25390">
      <c r="A25390" s="294"/>
      <c r="B25390" s="294"/>
      <c r="C25390" s="294"/>
      <c r="D25390" s="294"/>
      <c r="E25390" s="294"/>
      <c r="F25390" s="294"/>
    </row>
    <row r="25391">
      <c r="A25391" s="294" t="s">
        <v>35119</v>
      </c>
      <c r="B25391" s="294"/>
      <c r="C25391" s="294"/>
      <c r="D25391" s="294"/>
      <c r="E25391" s="294"/>
      <c r="F25391" s="294"/>
    </row>
    <row r="25392">
      <c r="A25392" s="294"/>
      <c r="B25392" s="294"/>
      <c r="C25392" s="294"/>
      <c r="D25392" s="294"/>
      <c r="E25392" s="294"/>
      <c r="F25392" s="294"/>
    </row>
    <row r="25393">
      <c r="A25393" s="294" t="s">
        <v>37126</v>
      </c>
      <c r="B25393" s="294"/>
      <c r="C25393" s="294"/>
      <c r="D25393" s="294"/>
      <c r="E25393" s="294"/>
      <c r="F25393" s="294"/>
    </row>
    <row r="25394">
      <c r="A25394" s="294" t="s">
        <v>37127</v>
      </c>
      <c r="B25394" s="294"/>
      <c r="C25394" s="294"/>
      <c r="D25394" s="294"/>
      <c r="E25394" s="294"/>
      <c r="F25394" s="294"/>
    </row>
    <row r="25395">
      <c r="A25395" s="294" t="s">
        <v>37128</v>
      </c>
      <c r="B25395" s="294"/>
      <c r="C25395" s="294"/>
      <c r="D25395" s="294"/>
      <c r="E25395" s="294"/>
      <c r="F25395" s="294"/>
    </row>
    <row r="25396">
      <c r="A25396" s="294" t="s">
        <v>37129</v>
      </c>
      <c r="B25396" s="294"/>
      <c r="C25396" s="294"/>
      <c r="D25396" s="294"/>
      <c r="E25396" s="294"/>
      <c r="F25396" s="294"/>
    </row>
    <row r="25397">
      <c r="A25397" s="294" t="s">
        <v>37130</v>
      </c>
      <c r="B25397" s="294"/>
      <c r="C25397" s="294"/>
      <c r="D25397" s="294"/>
      <c r="E25397" s="294"/>
      <c r="F25397" s="294"/>
    </row>
    <row r="25398">
      <c r="A25398" s="294" t="s">
        <v>37131</v>
      </c>
      <c r="B25398" s="294"/>
      <c r="C25398" s="294"/>
      <c r="D25398" s="294"/>
      <c r="E25398" s="294"/>
      <c r="F25398" s="294"/>
    </row>
    <row r="25399">
      <c r="A25399" s="294"/>
      <c r="B25399" s="294"/>
      <c r="C25399" s="294"/>
      <c r="D25399" s="294"/>
      <c r="E25399" s="294"/>
      <c r="F25399" s="294"/>
    </row>
    <row r="25400">
      <c r="A25400" s="294" t="s">
        <v>21401</v>
      </c>
      <c r="B25400" s="294"/>
      <c r="C25400" s="294"/>
      <c r="D25400" s="294"/>
      <c r="E25400" s="294"/>
      <c r="F25400" s="294"/>
    </row>
    <row r="25401">
      <c r="A25401" s="294"/>
      <c r="B25401" s="294"/>
      <c r="C25401" s="294"/>
      <c r="D25401" s="294"/>
      <c r="E25401" s="294"/>
      <c r="F25401" s="294"/>
    </row>
    <row r="25402">
      <c r="A25402" s="294" t="s">
        <v>37132</v>
      </c>
      <c r="B25402" s="294"/>
      <c r="C25402" s="294"/>
      <c r="D25402" s="294"/>
      <c r="E25402" s="294"/>
      <c r="F25402" s="294"/>
    </row>
    <row r="25403">
      <c r="A25403" s="294" t="s">
        <v>24535</v>
      </c>
      <c r="B25403" s="294"/>
      <c r="C25403" s="294"/>
      <c r="D25403" s="294"/>
      <c r="E25403" s="294"/>
      <c r="F25403" s="294"/>
    </row>
    <row r="25404">
      <c r="A25404" s="294" t="s">
        <v>37133</v>
      </c>
      <c r="B25404" s="294"/>
      <c r="C25404" s="294"/>
      <c r="D25404" s="294"/>
      <c r="E25404" s="294"/>
      <c r="F25404" s="294"/>
    </row>
    <row r="25405">
      <c r="A25405" s="294" t="s">
        <v>37134</v>
      </c>
      <c r="B25405" s="294"/>
      <c r="C25405" s="294"/>
      <c r="D25405" s="294"/>
      <c r="E25405" s="294"/>
      <c r="F25405" s="294"/>
    </row>
    <row r="25406">
      <c r="A25406" s="294" t="s">
        <v>37135</v>
      </c>
      <c r="B25406" s="294"/>
      <c r="C25406" s="294"/>
      <c r="D25406" s="294"/>
      <c r="E25406" s="294"/>
      <c r="F25406" s="294"/>
    </row>
    <row r="25407">
      <c r="A25407" s="294" t="s">
        <v>37136</v>
      </c>
      <c r="B25407" s="294"/>
      <c r="C25407" s="294"/>
      <c r="D25407" s="294"/>
      <c r="E25407" s="294"/>
      <c r="F25407" s="294"/>
    </row>
    <row r="25408">
      <c r="A25408" s="294" t="s">
        <v>37137</v>
      </c>
      <c r="B25408" s="294"/>
      <c r="C25408" s="294"/>
      <c r="D25408" s="294"/>
      <c r="E25408" s="294"/>
      <c r="F25408" s="294"/>
    </row>
    <row r="25409">
      <c r="A25409" s="294" t="s">
        <v>37138</v>
      </c>
      <c r="B25409" s="294"/>
      <c r="C25409" s="294"/>
      <c r="D25409" s="294"/>
      <c r="E25409" s="294"/>
      <c r="F25409" s="294"/>
    </row>
    <row r="25410">
      <c r="A25410" s="294" t="s">
        <v>37139</v>
      </c>
      <c r="B25410" s="294"/>
      <c r="C25410" s="294"/>
      <c r="D25410" s="294"/>
      <c r="E25410" s="294"/>
      <c r="F25410" s="294"/>
    </row>
    <row r="25411">
      <c r="A25411" s="294"/>
      <c r="B25411" s="294"/>
      <c r="C25411" s="294"/>
      <c r="D25411" s="294"/>
      <c r="E25411" s="294"/>
      <c r="F25411" s="294"/>
    </row>
    <row r="25412">
      <c r="A25412" s="294" t="s">
        <v>21407</v>
      </c>
      <c r="B25412" s="294"/>
      <c r="C25412" s="294"/>
      <c r="D25412" s="294"/>
      <c r="E25412" s="294"/>
      <c r="F25412" s="294"/>
    </row>
    <row r="25413">
      <c r="A25413" s="294"/>
      <c r="B25413" s="294"/>
      <c r="C25413" s="294"/>
      <c r="D25413" s="294"/>
      <c r="E25413" s="294"/>
      <c r="F25413" s="294"/>
    </row>
    <row r="25414">
      <c r="A25414" s="294" t="s">
        <v>37140</v>
      </c>
      <c r="B25414" s="294"/>
      <c r="C25414" s="294"/>
      <c r="D25414" s="294"/>
      <c r="E25414" s="294"/>
      <c r="F25414" s="294"/>
    </row>
    <row r="25415">
      <c r="A25415" s="294" t="s">
        <v>37141</v>
      </c>
      <c r="B25415" s="294"/>
      <c r="C25415" s="294"/>
      <c r="D25415" s="294"/>
      <c r="E25415" s="294"/>
      <c r="F25415" s="294"/>
    </row>
    <row r="25416">
      <c r="A25416" s="294" t="s">
        <v>37142</v>
      </c>
      <c r="B25416" s="294"/>
      <c r="C25416" s="294"/>
      <c r="D25416" s="294"/>
      <c r="E25416" s="294"/>
      <c r="F25416" s="294"/>
    </row>
    <row r="25417">
      <c r="A25417" s="294" t="s">
        <v>37143</v>
      </c>
      <c r="B25417" s="294"/>
      <c r="C25417" s="294"/>
      <c r="D25417" s="294"/>
      <c r="E25417" s="294"/>
      <c r="F25417" s="294"/>
    </row>
    <row r="25418">
      <c r="A25418" s="294" t="s">
        <v>37144</v>
      </c>
      <c r="B25418" s="294"/>
      <c r="C25418" s="294"/>
      <c r="D25418" s="294"/>
      <c r="E25418" s="294"/>
      <c r="F25418" s="294"/>
    </row>
    <row r="25419">
      <c r="A25419" s="294" t="s">
        <v>37145</v>
      </c>
      <c r="B25419" s="294"/>
      <c r="C25419" s="294"/>
      <c r="D25419" s="294"/>
      <c r="E25419" s="294"/>
      <c r="F25419" s="294"/>
    </row>
    <row r="25420">
      <c r="A25420" s="294"/>
      <c r="B25420" s="294"/>
      <c r="C25420" s="294"/>
      <c r="D25420" s="294"/>
      <c r="E25420" s="294"/>
      <c r="F25420" s="294"/>
    </row>
    <row r="25421">
      <c r="A25421" s="294" t="s">
        <v>37146</v>
      </c>
      <c r="B25421" s="294"/>
      <c r="C25421" s="294"/>
      <c r="D25421" s="294"/>
      <c r="E25421" s="294"/>
      <c r="F25421" s="294"/>
    </row>
    <row r="25422">
      <c r="A25422" s="294" t="s">
        <v>21305</v>
      </c>
      <c r="B25422" s="294"/>
      <c r="C25422" s="294"/>
      <c r="D25422" s="294"/>
      <c r="E25422" s="294"/>
      <c r="F25422" s="294"/>
    </row>
    <row r="25423">
      <c r="A25423" s="294" t="s">
        <v>37147</v>
      </c>
      <c r="B25423" s="294"/>
      <c r="C25423" s="294"/>
      <c r="D25423" s="294"/>
      <c r="E25423" s="294"/>
      <c r="F25423" s="294"/>
    </row>
    <row r="25424">
      <c r="A25424" s="294" t="s">
        <v>37148</v>
      </c>
      <c r="B25424" s="294"/>
      <c r="C25424" s="294"/>
      <c r="D25424" s="294"/>
      <c r="E25424" s="294"/>
      <c r="F25424" s="294"/>
    </row>
    <row r="25425">
      <c r="A25425" s="294" t="s">
        <v>37149</v>
      </c>
      <c r="B25425" s="294"/>
      <c r="C25425" s="294"/>
      <c r="D25425" s="294"/>
      <c r="E25425" s="294"/>
      <c r="F25425" s="294"/>
    </row>
    <row r="25426">
      <c r="A25426" s="294" t="s">
        <v>37150</v>
      </c>
      <c r="B25426" s="294"/>
      <c r="C25426" s="294"/>
      <c r="D25426" s="294"/>
      <c r="E25426" s="294"/>
      <c r="F25426" s="294"/>
    </row>
    <row r="25427">
      <c r="A25427" s="294"/>
      <c r="B25427" s="294"/>
      <c r="C25427" s="294"/>
      <c r="D25427" s="294"/>
      <c r="E25427" s="294"/>
      <c r="F25427" s="294"/>
    </row>
    <row r="25428">
      <c r="A25428" s="294" t="s">
        <v>21990</v>
      </c>
      <c r="B25428" s="294"/>
      <c r="C25428" s="294"/>
      <c r="D25428" s="294"/>
      <c r="E25428" s="294"/>
      <c r="F25428" s="294"/>
    </row>
    <row r="25429">
      <c r="A25429" s="294"/>
      <c r="B25429" s="294"/>
      <c r="C25429" s="294"/>
      <c r="D25429" s="294"/>
      <c r="E25429" s="294"/>
      <c r="F25429" s="294"/>
    </row>
    <row r="25430">
      <c r="A25430" s="294" t="s">
        <v>24548</v>
      </c>
      <c r="B25430" s="294" t="s">
        <v>37151</v>
      </c>
      <c r="C25430" s="294"/>
      <c r="D25430" s="294"/>
      <c r="E25430" s="294"/>
      <c r="F25430" s="294"/>
    </row>
    <row r="25431">
      <c r="A25431" s="294" t="s">
        <v>34807</v>
      </c>
      <c r="B25431" s="294" t="s">
        <v>37152</v>
      </c>
      <c r="C25431" s="294"/>
      <c r="D25431" s="294"/>
      <c r="E25431" s="294"/>
      <c r="F25431" s="294"/>
    </row>
    <row r="25432">
      <c r="A25432" s="294" t="s">
        <v>37153</v>
      </c>
      <c r="B25432" s="294" t="s">
        <v>37154</v>
      </c>
      <c r="C25432" s="294"/>
      <c r="D25432" s="294"/>
      <c r="E25432" s="294"/>
      <c r="F25432" s="294"/>
    </row>
    <row r="25433">
      <c r="A25433" s="294" t="s">
        <v>37155</v>
      </c>
      <c r="B25433" s="294" t="s">
        <v>37156</v>
      </c>
      <c r="C25433" s="294"/>
      <c r="D25433" s="294"/>
      <c r="E25433" s="294"/>
      <c r="F25433" s="294"/>
    </row>
    <row r="25434">
      <c r="A25434" s="294" t="s">
        <v>27736</v>
      </c>
      <c r="B25434" s="294" t="s">
        <v>37157</v>
      </c>
      <c r="C25434" s="294"/>
      <c r="D25434" s="294"/>
      <c r="E25434" s="294"/>
      <c r="F25434" s="294"/>
    </row>
    <row r="25435">
      <c r="A25435" s="294" t="s">
        <v>37158</v>
      </c>
      <c r="B25435" s="294" t="s">
        <v>37159</v>
      </c>
      <c r="C25435" s="294"/>
      <c r="D25435" s="294"/>
      <c r="E25435" s="294"/>
      <c r="F25435" s="294"/>
    </row>
    <row r="25436">
      <c r="A25436" s="294" t="s">
        <v>37160</v>
      </c>
      <c r="B25436" s="294" t="s">
        <v>37161</v>
      </c>
      <c r="C25436" s="294"/>
      <c r="D25436" s="294"/>
      <c r="E25436" s="294"/>
      <c r="F25436" s="294"/>
    </row>
    <row r="25437">
      <c r="A25437" s="294" t="s">
        <v>37162</v>
      </c>
      <c r="B25437" s="294" t="s">
        <v>37163</v>
      </c>
      <c r="C25437" s="294"/>
      <c r="D25437" s="294"/>
      <c r="E25437" s="294"/>
      <c r="F25437" s="294"/>
    </row>
    <row r="25438">
      <c r="A25438" s="294"/>
      <c r="B25438" s="294"/>
      <c r="C25438" s="294"/>
      <c r="D25438" s="294"/>
      <c r="E25438" s="294"/>
      <c r="F25438" s="294"/>
    </row>
    <row r="25439">
      <c r="A25439" s="294" t="s">
        <v>28124</v>
      </c>
      <c r="B25439" s="294"/>
      <c r="C25439" s="294"/>
      <c r="D25439" s="294"/>
      <c r="E25439" s="294"/>
      <c r="F25439" s="294"/>
    </row>
    <row r="25440">
      <c r="A25440" s="294" t="s">
        <v>37114</v>
      </c>
      <c r="B25440" s="294"/>
      <c r="C25440" s="294"/>
      <c r="D25440" s="294"/>
      <c r="E25440" s="294"/>
      <c r="F25440" s="294"/>
    </row>
    <row r="25441">
      <c r="A25441" s="294" t="s">
        <v>21672</v>
      </c>
      <c r="B25441" s="294"/>
      <c r="C25441" s="294"/>
      <c r="D25441" s="294"/>
      <c r="E25441" s="294"/>
      <c r="F25441" s="294"/>
    </row>
    <row r="25442">
      <c r="A25442" s="294" t="s">
        <v>37164</v>
      </c>
      <c r="B25442" s="294"/>
      <c r="C25442" s="294"/>
      <c r="D25442" s="294"/>
      <c r="E25442" s="294"/>
      <c r="F25442" s="294"/>
    </row>
    <row r="25443">
      <c r="A25443" s="294"/>
      <c r="B25443" s="294"/>
      <c r="C25443" s="294"/>
      <c r="D25443" s="294"/>
      <c r="E25443" s="294"/>
      <c r="F25443" s="294"/>
    </row>
    <row r="25444">
      <c r="A25444" s="294" t="s">
        <v>23007</v>
      </c>
      <c r="B25444" s="294"/>
      <c r="C25444" s="294"/>
      <c r="D25444" s="294"/>
      <c r="E25444" s="294"/>
      <c r="F25444" s="294"/>
    </row>
    <row r="25445">
      <c r="A25445" s="294"/>
      <c r="B25445" s="294"/>
      <c r="C25445" s="294"/>
      <c r="D25445" s="294"/>
      <c r="E25445" s="294"/>
      <c r="F25445" s="294"/>
    </row>
    <row r="25446">
      <c r="A25446" s="294" t="s">
        <v>26441</v>
      </c>
      <c r="B25446" s="294"/>
      <c r="C25446" s="294"/>
      <c r="D25446" s="294"/>
      <c r="E25446" s="294"/>
      <c r="F25446" s="294"/>
    </row>
    <row r="25447">
      <c r="A25447" s="294" t="s">
        <v>37165</v>
      </c>
      <c r="B25447" s="294"/>
      <c r="C25447" s="294"/>
      <c r="D25447" s="294"/>
      <c r="E25447" s="294"/>
      <c r="F25447" s="294"/>
    </row>
    <row r="25448">
      <c r="A25448" s="294" t="s">
        <v>37166</v>
      </c>
      <c r="B25448" s="294"/>
      <c r="C25448" s="294"/>
      <c r="D25448" s="294"/>
      <c r="E25448" s="294"/>
      <c r="F25448" s="294"/>
    </row>
    <row r="25449">
      <c r="A25449" s="294" t="s">
        <v>37167</v>
      </c>
      <c r="B25449" s="294"/>
      <c r="C25449" s="294"/>
      <c r="D25449" s="294"/>
      <c r="E25449" s="294"/>
      <c r="F25449" s="294"/>
    </row>
    <row r="25450">
      <c r="A25450" s="294" t="s">
        <v>37168</v>
      </c>
      <c r="B25450" s="294"/>
      <c r="C25450" s="294"/>
      <c r="D25450" s="294"/>
      <c r="E25450" s="294"/>
      <c r="F25450" s="294"/>
    </row>
    <row r="25451">
      <c r="A25451" s="294" t="s">
        <v>37169</v>
      </c>
      <c r="B25451" s="294"/>
      <c r="C25451" s="294"/>
      <c r="D25451" s="294"/>
      <c r="E25451" s="294"/>
      <c r="F25451" s="294"/>
    </row>
    <row r="25452">
      <c r="A25452" s="294" t="s">
        <v>37170</v>
      </c>
      <c r="B25452" s="294"/>
      <c r="C25452" s="294"/>
      <c r="D25452" s="294"/>
      <c r="E25452" s="294"/>
      <c r="F25452" s="294"/>
    </row>
    <row r="25453">
      <c r="A25453" s="294"/>
      <c r="B25453" s="294"/>
      <c r="C25453" s="294"/>
      <c r="D25453" s="294"/>
      <c r="E25453" s="294"/>
      <c r="F25453" s="294"/>
    </row>
    <row r="25454">
      <c r="A25454" s="294" t="s">
        <v>22281</v>
      </c>
      <c r="B25454" s="294"/>
      <c r="C25454" s="294"/>
      <c r="D25454" s="294"/>
      <c r="E25454" s="294"/>
      <c r="F25454" s="294"/>
    </row>
    <row r="25455">
      <c r="A25455" s="294"/>
      <c r="B25455" s="294"/>
      <c r="C25455" s="294"/>
      <c r="D25455" s="294"/>
      <c r="E25455" s="294"/>
      <c r="F25455" s="294"/>
    </row>
    <row r="25456">
      <c r="A25456" s="294" t="s">
        <v>25638</v>
      </c>
      <c r="B25456" s="294"/>
      <c r="C25456" s="294"/>
      <c r="D25456" s="294"/>
      <c r="E25456" s="294"/>
      <c r="F25456" s="294"/>
    </row>
    <row r="25457">
      <c r="A25457" s="294" t="s">
        <v>37171</v>
      </c>
      <c r="B25457" s="294"/>
      <c r="C25457" s="294"/>
      <c r="D25457" s="294"/>
      <c r="E25457" s="294"/>
      <c r="F25457" s="294"/>
    </row>
    <row r="25458">
      <c r="A25458" s="294" t="s">
        <v>37172</v>
      </c>
      <c r="B25458" s="294"/>
      <c r="C25458" s="294"/>
      <c r="D25458" s="294"/>
      <c r="E25458" s="294"/>
      <c r="F25458" s="294"/>
    </row>
    <row r="25459">
      <c r="A25459" s="294" t="s">
        <v>37173</v>
      </c>
      <c r="B25459" s="294"/>
      <c r="C25459" s="294"/>
      <c r="D25459" s="294"/>
      <c r="E25459" s="294"/>
      <c r="F25459" s="294"/>
    </row>
    <row r="25460">
      <c r="A25460" s="294" t="s">
        <v>37174</v>
      </c>
      <c r="B25460" s="294"/>
      <c r="C25460" s="294"/>
      <c r="D25460" s="294"/>
      <c r="E25460" s="294"/>
      <c r="F25460" s="294"/>
    </row>
    <row r="25461">
      <c r="A25461" s="294" t="s">
        <v>35575</v>
      </c>
      <c r="B25461" s="294"/>
      <c r="C25461" s="294"/>
      <c r="D25461" s="294"/>
      <c r="E25461" s="294"/>
      <c r="F25461" s="294"/>
    </row>
    <row r="25462">
      <c r="A25462" s="294" t="s">
        <v>37175</v>
      </c>
      <c r="B25462" s="294"/>
      <c r="C25462" s="294"/>
      <c r="D25462" s="294"/>
      <c r="E25462" s="294"/>
      <c r="F25462" s="294"/>
    </row>
    <row r="25463">
      <c r="A25463" s="294" t="s">
        <v>37176</v>
      </c>
      <c r="B25463" s="294"/>
      <c r="C25463" s="294"/>
      <c r="D25463" s="294"/>
      <c r="E25463" s="294"/>
      <c r="F25463" s="294"/>
    </row>
    <row r="25464">
      <c r="A25464" s="294"/>
      <c r="B25464" s="294"/>
      <c r="C25464" s="294"/>
      <c r="D25464" s="294"/>
      <c r="E25464" s="294"/>
      <c r="F25464" s="294"/>
    </row>
    <row r="25465">
      <c r="A25465" s="294" t="s">
        <v>23311</v>
      </c>
      <c r="B25465" s="294"/>
      <c r="C25465" s="294"/>
      <c r="D25465" s="294"/>
      <c r="E25465" s="294"/>
      <c r="F25465" s="294"/>
    </row>
    <row r="25466">
      <c r="A25466" s="294"/>
      <c r="B25466" s="294"/>
      <c r="C25466" s="294"/>
      <c r="D25466" s="294"/>
      <c r="E25466" s="294"/>
      <c r="F25466" s="294"/>
    </row>
    <row r="25467">
      <c r="A25467" s="294" t="s">
        <v>37177</v>
      </c>
      <c r="B25467" s="294"/>
      <c r="C25467" s="294"/>
      <c r="D25467" s="294"/>
      <c r="E25467" s="294"/>
      <c r="F25467" s="294"/>
    </row>
    <row r="25468">
      <c r="A25468" s="294" t="s">
        <v>37178</v>
      </c>
      <c r="B25468" s="294"/>
      <c r="C25468" s="294"/>
      <c r="D25468" s="294"/>
      <c r="E25468" s="294"/>
      <c r="F25468" s="294"/>
    </row>
    <row r="25469">
      <c r="A25469" s="294" t="s">
        <v>37179</v>
      </c>
      <c r="B25469" s="294"/>
      <c r="C25469" s="294"/>
      <c r="D25469" s="294"/>
      <c r="E25469" s="294"/>
      <c r="F25469" s="294"/>
    </row>
    <row r="25470">
      <c r="A25470" s="294" t="s">
        <v>37180</v>
      </c>
      <c r="B25470" s="294"/>
      <c r="C25470" s="294"/>
      <c r="D25470" s="294"/>
      <c r="E25470" s="294"/>
      <c r="F25470" s="294"/>
    </row>
    <row r="25471">
      <c r="A25471" s="294" t="s">
        <v>37181</v>
      </c>
      <c r="B25471" s="294"/>
      <c r="C25471" s="294"/>
      <c r="D25471" s="294"/>
      <c r="E25471" s="294"/>
      <c r="F25471" s="294"/>
    </row>
    <row r="25472">
      <c r="A25472" s="294"/>
      <c r="B25472" s="294"/>
      <c r="C25472" s="294"/>
      <c r="D25472" s="294"/>
      <c r="E25472" s="294"/>
      <c r="F25472" s="294"/>
    </row>
    <row r="25473">
      <c r="A25473" s="294"/>
      <c r="B25473" s="294"/>
      <c r="C25473" s="294"/>
      <c r="D25473" s="294"/>
      <c r="E25473" s="294"/>
      <c r="F25473" s="294"/>
    </row>
    <row r="25474">
      <c r="A25474" s="294" t="s">
        <v>22572</v>
      </c>
      <c r="B25474" s="294"/>
      <c r="C25474" s="294"/>
      <c r="D25474" s="294"/>
      <c r="E25474" s="294"/>
      <c r="F25474" s="294"/>
    </row>
    <row r="25475">
      <c r="A25475" s="294" t="s">
        <v>37182</v>
      </c>
      <c r="B25475" s="294"/>
      <c r="C25475" s="294"/>
      <c r="D25475" s="294"/>
      <c r="E25475" s="294"/>
      <c r="F25475" s="294"/>
    </row>
    <row r="25476">
      <c r="A25476" s="294"/>
      <c r="B25476" s="294"/>
      <c r="C25476" s="294"/>
      <c r="D25476" s="294"/>
      <c r="E25476" s="294"/>
      <c r="F25476" s="294"/>
    </row>
    <row r="25477">
      <c r="A25477" s="294" t="s">
        <v>37183</v>
      </c>
      <c r="B25477" s="294"/>
      <c r="C25477" s="294"/>
      <c r="D25477" s="294"/>
      <c r="E25477" s="294"/>
      <c r="F25477" s="294"/>
    </row>
    <row r="25478">
      <c r="A25478" s="294" t="s">
        <v>37184</v>
      </c>
      <c r="B25478" s="294"/>
      <c r="C25478" s="294"/>
      <c r="D25478" s="294"/>
      <c r="E25478" s="294"/>
      <c r="F25478" s="294"/>
    </row>
    <row r="25479">
      <c r="A25479" s="294" t="s">
        <v>37185</v>
      </c>
      <c r="B25479" s="294"/>
      <c r="C25479" s="294"/>
      <c r="D25479" s="294"/>
      <c r="E25479" s="294"/>
      <c r="F25479" s="294"/>
    </row>
    <row r="25480">
      <c r="A25480" s="294" t="s">
        <v>37186</v>
      </c>
      <c r="B25480" s="294"/>
      <c r="C25480" s="294"/>
      <c r="D25480" s="294"/>
      <c r="E25480" s="294"/>
      <c r="F25480" s="294"/>
    </row>
    <row r="25481">
      <c r="A25481" s="294" t="s">
        <v>37187</v>
      </c>
      <c r="B25481" s="294"/>
      <c r="C25481" s="294"/>
      <c r="D25481" s="294"/>
      <c r="E25481" s="294"/>
      <c r="F25481" s="294"/>
    </row>
    <row r="25482">
      <c r="A25482" s="294"/>
      <c r="B25482" s="294"/>
      <c r="C25482" s="294"/>
      <c r="D25482" s="294"/>
      <c r="E25482" s="294"/>
      <c r="F25482" s="294"/>
    </row>
    <row r="25483">
      <c r="A25483" s="294" t="s">
        <v>22397</v>
      </c>
      <c r="B25483" s="294"/>
      <c r="C25483" s="294"/>
      <c r="D25483" s="294"/>
      <c r="E25483" s="294"/>
      <c r="F25483" s="294"/>
    </row>
    <row r="25484">
      <c r="A25484" s="294"/>
      <c r="B25484" s="294"/>
      <c r="C25484" s="294"/>
      <c r="D25484" s="294"/>
      <c r="E25484" s="294"/>
      <c r="F25484" s="294"/>
    </row>
    <row r="25485">
      <c r="A25485" s="294" t="s">
        <v>37188</v>
      </c>
      <c r="B25485" s="294"/>
      <c r="C25485" s="294"/>
      <c r="D25485" s="294"/>
      <c r="E25485" s="294"/>
      <c r="F25485" s="294"/>
    </row>
    <row r="25486">
      <c r="A25486" s="294" t="s">
        <v>37189</v>
      </c>
      <c r="B25486" s="294"/>
      <c r="C25486" s="294"/>
      <c r="D25486" s="294"/>
      <c r="E25486" s="294"/>
      <c r="F25486" s="294"/>
    </row>
    <row r="25487">
      <c r="A25487" s="294" t="s">
        <v>37190</v>
      </c>
      <c r="B25487" s="294"/>
      <c r="C25487" s="294"/>
      <c r="D25487" s="294"/>
      <c r="E25487" s="294"/>
      <c r="F25487" s="294"/>
    </row>
    <row r="25488">
      <c r="A25488" s="294" t="s">
        <v>37191</v>
      </c>
      <c r="B25488" s="294"/>
      <c r="C25488" s="294"/>
      <c r="D25488" s="294"/>
      <c r="E25488" s="294"/>
      <c r="F25488" s="294"/>
    </row>
    <row r="25489">
      <c r="A25489" s="294"/>
      <c r="B25489" s="294"/>
      <c r="C25489" s="294"/>
      <c r="D25489" s="294"/>
      <c r="E25489" s="294"/>
      <c r="F25489" s="294"/>
    </row>
    <row r="25490">
      <c r="A25490" s="294" t="s">
        <v>37192</v>
      </c>
      <c r="B25490" s="294"/>
      <c r="C25490" s="294"/>
      <c r="D25490" s="294"/>
      <c r="E25490" s="294"/>
      <c r="F25490" s="294"/>
    </row>
    <row r="25491">
      <c r="A25491" s="294"/>
      <c r="B25491" s="294"/>
      <c r="C25491" s="294"/>
      <c r="D25491" s="294"/>
      <c r="E25491" s="294"/>
      <c r="F25491" s="294"/>
    </row>
    <row r="25492">
      <c r="A25492" s="294" t="s">
        <v>37193</v>
      </c>
      <c r="B25492" s="294"/>
      <c r="C25492" s="294"/>
      <c r="D25492" s="294"/>
      <c r="E25492" s="294"/>
      <c r="F25492" s="294"/>
    </row>
    <row r="25493">
      <c r="A25493" s="294" t="s">
        <v>37194</v>
      </c>
      <c r="B25493" s="294"/>
      <c r="C25493" s="294"/>
      <c r="D25493" s="294"/>
      <c r="E25493" s="294"/>
      <c r="F25493" s="294"/>
    </row>
    <row r="25494">
      <c r="A25494" s="294" t="s">
        <v>37195</v>
      </c>
      <c r="B25494" s="294"/>
      <c r="C25494" s="294"/>
      <c r="D25494" s="294"/>
      <c r="E25494" s="294"/>
      <c r="F25494" s="294"/>
    </row>
    <row r="25495">
      <c r="A25495" s="294" t="s">
        <v>25079</v>
      </c>
      <c r="B25495" s="294"/>
      <c r="C25495" s="294"/>
      <c r="D25495" s="294"/>
      <c r="E25495" s="294"/>
      <c r="F25495" s="294"/>
    </row>
    <row r="25496">
      <c r="A25496" s="294" t="s">
        <v>36833</v>
      </c>
      <c r="B25496" s="294"/>
      <c r="C25496" s="294"/>
      <c r="D25496" s="294"/>
      <c r="E25496" s="294"/>
      <c r="F25496" s="294"/>
    </row>
    <row r="25497">
      <c r="A25497" s="294" t="s">
        <v>37196</v>
      </c>
      <c r="B25497" s="294"/>
      <c r="C25497" s="294"/>
      <c r="D25497" s="294"/>
      <c r="E25497" s="294"/>
      <c r="F25497" s="294"/>
    </row>
    <row r="25498">
      <c r="A25498" s="294" t="s">
        <v>37197</v>
      </c>
      <c r="B25498" s="294"/>
      <c r="C25498" s="294"/>
      <c r="D25498" s="294"/>
      <c r="E25498" s="294"/>
      <c r="F25498" s="294"/>
    </row>
    <row r="25499">
      <c r="A25499" s="294" t="s">
        <v>37198</v>
      </c>
      <c r="B25499" s="294"/>
      <c r="C25499" s="294"/>
      <c r="D25499" s="294"/>
      <c r="E25499" s="294"/>
      <c r="F25499" s="294"/>
    </row>
    <row r="25500">
      <c r="A25500" s="294"/>
      <c r="B25500" s="294"/>
      <c r="C25500" s="294"/>
      <c r="D25500" s="294"/>
      <c r="E25500" s="294"/>
      <c r="F25500" s="294"/>
    </row>
    <row r="25501">
      <c r="A25501" s="294" t="s">
        <v>32418</v>
      </c>
      <c r="B25501" s="294"/>
      <c r="C25501" s="294"/>
      <c r="D25501" s="294"/>
      <c r="E25501" s="294"/>
      <c r="F25501" s="294"/>
    </row>
    <row r="25502">
      <c r="A25502" s="294"/>
      <c r="B25502" s="294"/>
      <c r="C25502" s="294"/>
      <c r="D25502" s="294"/>
      <c r="E25502" s="294"/>
      <c r="F25502" s="294"/>
    </row>
    <row r="25503">
      <c r="A25503" s="294" t="s">
        <v>37199</v>
      </c>
      <c r="B25503" s="294"/>
      <c r="C25503" s="294"/>
      <c r="D25503" s="294"/>
      <c r="E25503" s="294"/>
      <c r="F25503" s="294"/>
    </row>
    <row r="25504">
      <c r="A25504" s="294" t="s">
        <v>37200</v>
      </c>
      <c r="B25504" s="294"/>
      <c r="C25504" s="294"/>
      <c r="D25504" s="294"/>
      <c r="E25504" s="294"/>
      <c r="F25504" s="294"/>
    </row>
    <row r="25505">
      <c r="A25505" s="294" t="s">
        <v>37201</v>
      </c>
      <c r="B25505" s="294"/>
      <c r="C25505" s="294"/>
      <c r="D25505" s="294"/>
      <c r="E25505" s="294"/>
      <c r="F25505" s="294"/>
    </row>
    <row r="25506">
      <c r="A25506" s="294" t="s">
        <v>37202</v>
      </c>
      <c r="B25506" s="294"/>
      <c r="C25506" s="294"/>
      <c r="D25506" s="294"/>
      <c r="E25506" s="294"/>
      <c r="F25506" s="294"/>
    </row>
    <row r="25507">
      <c r="A25507" s="294" t="s">
        <v>37203</v>
      </c>
      <c r="B25507" s="294"/>
      <c r="C25507" s="294"/>
      <c r="D25507" s="294"/>
      <c r="E25507" s="294"/>
      <c r="F25507" s="294"/>
    </row>
    <row r="25508">
      <c r="A25508" s="294" t="s">
        <v>37204</v>
      </c>
      <c r="B25508" s="294"/>
      <c r="C25508" s="294"/>
      <c r="D25508" s="294"/>
      <c r="E25508" s="294"/>
      <c r="F25508" s="294"/>
    </row>
    <row r="25509">
      <c r="A25509" s="294" t="s">
        <v>37205</v>
      </c>
      <c r="B25509" s="294"/>
      <c r="C25509" s="294"/>
      <c r="D25509" s="294"/>
      <c r="E25509" s="294"/>
      <c r="F25509" s="294"/>
    </row>
    <row r="25510">
      <c r="A25510" s="294" t="s">
        <v>37206</v>
      </c>
      <c r="B25510" s="294"/>
      <c r="C25510" s="294"/>
      <c r="D25510" s="294"/>
      <c r="E25510" s="294"/>
      <c r="F25510" s="294"/>
    </row>
    <row r="25511">
      <c r="A25511" s="294" t="s">
        <v>37207</v>
      </c>
      <c r="B25511" s="294"/>
      <c r="C25511" s="294"/>
      <c r="D25511" s="294"/>
      <c r="E25511" s="294"/>
      <c r="F25511" s="294"/>
    </row>
    <row r="25512">
      <c r="A25512" s="294"/>
      <c r="B25512" s="294"/>
      <c r="C25512" s="294"/>
      <c r="D25512" s="294"/>
      <c r="E25512" s="294"/>
      <c r="F25512" s="294"/>
    </row>
    <row r="25513">
      <c r="A25513" s="294" t="s">
        <v>28124</v>
      </c>
      <c r="B25513" s="294"/>
      <c r="C25513" s="294"/>
      <c r="D25513" s="294"/>
      <c r="E25513" s="294"/>
      <c r="F25513" s="294"/>
    </row>
    <row r="25514">
      <c r="A25514" s="294" t="s">
        <v>37208</v>
      </c>
      <c r="B25514" s="294"/>
      <c r="C25514" s="294"/>
      <c r="D25514" s="294"/>
      <c r="E25514" s="294"/>
      <c r="F25514" s="294"/>
    </row>
    <row r="25515">
      <c r="A25515" s="294" t="s">
        <v>21618</v>
      </c>
      <c r="B25515" s="294"/>
      <c r="C25515" s="294"/>
      <c r="D25515" s="294"/>
      <c r="E25515" s="294"/>
      <c r="F25515" s="294"/>
    </row>
    <row r="25516">
      <c r="A25516" s="294" t="s">
        <v>37209</v>
      </c>
      <c r="B25516" s="294"/>
      <c r="C25516" s="294"/>
      <c r="D25516" s="294"/>
      <c r="E25516" s="294"/>
      <c r="F25516" s="294"/>
    </row>
    <row r="25517">
      <c r="A25517" s="294"/>
      <c r="B25517" s="294"/>
      <c r="C25517" s="294"/>
      <c r="D25517" s="294"/>
      <c r="E25517" s="294"/>
      <c r="F25517" s="294"/>
    </row>
    <row r="25518">
      <c r="A25518" s="294" t="s">
        <v>22512</v>
      </c>
      <c r="B25518" s="294"/>
      <c r="C25518" s="294"/>
      <c r="D25518" s="294"/>
      <c r="E25518" s="294"/>
      <c r="F25518" s="294"/>
    </row>
    <row r="25519">
      <c r="A25519" s="294" t="s">
        <v>23928</v>
      </c>
      <c r="B25519" s="294"/>
      <c r="C25519" s="294"/>
      <c r="D25519" s="294"/>
      <c r="E25519" s="294"/>
      <c r="F25519" s="294"/>
    </row>
    <row r="25520">
      <c r="A25520" s="294"/>
      <c r="B25520" s="294"/>
      <c r="C25520" s="294"/>
      <c r="D25520" s="294"/>
      <c r="E25520" s="294"/>
      <c r="F25520" s="294"/>
    </row>
    <row r="25521">
      <c r="A25521" s="294" t="s">
        <v>37210</v>
      </c>
      <c r="B25521" s="294"/>
      <c r="C25521" s="294"/>
      <c r="D25521" s="294"/>
      <c r="E25521" s="294"/>
      <c r="F25521" s="294"/>
    </row>
    <row r="25522">
      <c r="A25522" s="294" t="s">
        <v>37211</v>
      </c>
      <c r="B25522" s="294"/>
      <c r="C25522" s="294"/>
      <c r="D25522" s="294"/>
      <c r="E25522" s="294"/>
      <c r="F25522" s="294"/>
    </row>
    <row r="25523">
      <c r="A25523" s="294" t="s">
        <v>37212</v>
      </c>
      <c r="B25523" s="294"/>
      <c r="C25523" s="294"/>
      <c r="D25523" s="294"/>
      <c r="E25523" s="294"/>
      <c r="F25523" s="294"/>
    </row>
    <row r="25524">
      <c r="A25524" s="294" t="s">
        <v>37213</v>
      </c>
      <c r="B25524" s="294"/>
      <c r="C25524" s="294"/>
      <c r="D25524" s="294"/>
      <c r="E25524" s="294"/>
      <c r="F25524" s="294"/>
    </row>
    <row r="25525">
      <c r="A25525" s="294" t="s">
        <v>37214</v>
      </c>
      <c r="B25525" s="294"/>
      <c r="C25525" s="294"/>
      <c r="D25525" s="294"/>
      <c r="E25525" s="294"/>
      <c r="F25525" s="294"/>
    </row>
    <row r="25526">
      <c r="A25526" s="294" t="s">
        <v>37215</v>
      </c>
      <c r="B25526" s="294"/>
      <c r="C25526" s="294"/>
      <c r="D25526" s="294"/>
      <c r="E25526" s="294"/>
      <c r="F25526" s="294"/>
    </row>
    <row r="25527">
      <c r="A25527" s="294" t="s">
        <v>37216</v>
      </c>
      <c r="B25527" s="294"/>
      <c r="C25527" s="294"/>
      <c r="D25527" s="294"/>
      <c r="E25527" s="294"/>
      <c r="F25527" s="294"/>
    </row>
    <row r="25528">
      <c r="A25528" s="294"/>
      <c r="B25528" s="294"/>
      <c r="C25528" s="294"/>
      <c r="D25528" s="294"/>
      <c r="E25528" s="294"/>
      <c r="F25528" s="294"/>
    </row>
    <row r="25529">
      <c r="A25529" s="294" t="s">
        <v>23148</v>
      </c>
      <c r="B25529" s="294"/>
      <c r="C25529" s="294"/>
      <c r="D25529" s="294"/>
      <c r="E25529" s="294"/>
      <c r="F25529" s="294"/>
    </row>
    <row r="25530">
      <c r="A25530" s="294" t="s">
        <v>23937</v>
      </c>
      <c r="B25530" s="294"/>
      <c r="C25530" s="294"/>
      <c r="D25530" s="294"/>
      <c r="E25530" s="294"/>
      <c r="F25530" s="294"/>
    </row>
    <row r="25531">
      <c r="A25531" s="294"/>
      <c r="B25531" s="294"/>
      <c r="C25531" s="294"/>
      <c r="D25531" s="294"/>
      <c r="E25531" s="294"/>
      <c r="F25531" s="294"/>
    </row>
    <row r="25532">
      <c r="A25532" s="294" t="s">
        <v>37217</v>
      </c>
      <c r="B25532" s="294"/>
      <c r="C25532" s="294"/>
      <c r="D25532" s="294"/>
      <c r="E25532" s="294"/>
      <c r="F25532" s="294"/>
    </row>
    <row r="25533">
      <c r="A25533" s="294" t="s">
        <v>37218</v>
      </c>
      <c r="B25533" s="294"/>
      <c r="C25533" s="294"/>
      <c r="D25533" s="294"/>
      <c r="E25533" s="294"/>
      <c r="F25533" s="294"/>
    </row>
    <row r="25534">
      <c r="A25534" s="294" t="s">
        <v>37219</v>
      </c>
      <c r="B25534" s="294"/>
      <c r="C25534" s="294"/>
      <c r="D25534" s="294"/>
      <c r="E25534" s="294"/>
      <c r="F25534" s="294"/>
    </row>
    <row r="25535">
      <c r="A25535" s="294" t="s">
        <v>37220</v>
      </c>
      <c r="B25535" s="294"/>
      <c r="C25535" s="294"/>
      <c r="D25535" s="294"/>
      <c r="E25535" s="294"/>
      <c r="F25535" s="294"/>
    </row>
    <row r="25536">
      <c r="A25536" s="294" t="s">
        <v>37221</v>
      </c>
      <c r="B25536" s="294"/>
      <c r="C25536" s="294"/>
      <c r="D25536" s="294"/>
      <c r="E25536" s="294"/>
      <c r="F25536" s="294"/>
    </row>
    <row r="25537">
      <c r="A25537" s="294" t="s">
        <v>37222</v>
      </c>
      <c r="B25537" s="294"/>
      <c r="C25537" s="294"/>
      <c r="D25537" s="294"/>
      <c r="E25537" s="294"/>
      <c r="F25537" s="294"/>
    </row>
    <row r="25538">
      <c r="A25538" s="294"/>
      <c r="B25538" s="294"/>
      <c r="C25538" s="294"/>
      <c r="D25538" s="294"/>
      <c r="E25538" s="294"/>
      <c r="F25538" s="294"/>
    </row>
    <row r="25539">
      <c r="A25539" s="294" t="s">
        <v>37223</v>
      </c>
      <c r="B25539" s="294"/>
      <c r="C25539" s="294"/>
      <c r="D25539" s="294"/>
      <c r="E25539" s="294"/>
      <c r="F25539" s="294"/>
    </row>
    <row r="25540">
      <c r="A25540" s="294" t="s">
        <v>37224</v>
      </c>
      <c r="B25540" s="294"/>
      <c r="C25540" s="294"/>
      <c r="D25540" s="294"/>
      <c r="E25540" s="294"/>
      <c r="F25540" s="294"/>
    </row>
    <row r="25541">
      <c r="A25541" s="294"/>
      <c r="B25541" s="294"/>
      <c r="C25541" s="294"/>
      <c r="D25541" s="294"/>
      <c r="E25541" s="294"/>
      <c r="F25541" s="294"/>
    </row>
    <row r="25542">
      <c r="A25542" s="294" t="s">
        <v>37225</v>
      </c>
      <c r="B25542" s="294"/>
      <c r="C25542" s="294"/>
      <c r="D25542" s="294"/>
      <c r="E25542" s="294"/>
      <c r="F25542" s="294"/>
    </row>
    <row r="25543">
      <c r="A25543" s="294" t="s">
        <v>37226</v>
      </c>
      <c r="B25543" s="294"/>
      <c r="C25543" s="294"/>
      <c r="D25543" s="294"/>
      <c r="E25543" s="294"/>
      <c r="F25543" s="294"/>
    </row>
    <row r="25544">
      <c r="A25544" s="294" t="s">
        <v>37227</v>
      </c>
      <c r="B25544" s="294"/>
      <c r="C25544" s="294"/>
      <c r="D25544" s="294"/>
      <c r="E25544" s="294"/>
      <c r="F25544" s="294"/>
    </row>
    <row r="25545">
      <c r="A25545" s="294" t="s">
        <v>37228</v>
      </c>
      <c r="B25545" s="294"/>
      <c r="C25545" s="294"/>
      <c r="D25545" s="294"/>
      <c r="E25545" s="294"/>
      <c r="F25545" s="294"/>
    </row>
    <row r="25546">
      <c r="A25546" s="294" t="s">
        <v>37229</v>
      </c>
      <c r="B25546" s="294"/>
      <c r="C25546" s="294"/>
      <c r="D25546" s="294"/>
      <c r="E25546" s="294"/>
      <c r="F25546" s="294"/>
    </row>
    <row r="25547">
      <c r="A25547" s="294" t="s">
        <v>37230</v>
      </c>
      <c r="B25547" s="294"/>
      <c r="C25547" s="294"/>
      <c r="D25547" s="294"/>
      <c r="E25547" s="294"/>
      <c r="F25547" s="294"/>
    </row>
    <row r="25548">
      <c r="A25548" s="294" t="s">
        <v>37231</v>
      </c>
      <c r="B25548" s="294"/>
      <c r="C25548" s="294"/>
      <c r="D25548" s="294"/>
      <c r="E25548" s="294"/>
      <c r="F25548" s="294"/>
    </row>
    <row r="25549">
      <c r="A25549" s="294"/>
      <c r="B25549" s="294"/>
      <c r="C25549" s="294"/>
      <c r="D25549" s="294"/>
      <c r="E25549" s="294"/>
      <c r="F25549" s="294"/>
    </row>
    <row r="25550">
      <c r="A25550" s="294" t="s">
        <v>21401</v>
      </c>
      <c r="B25550" s="294"/>
      <c r="C25550" s="294"/>
      <c r="D25550" s="294"/>
      <c r="E25550" s="294"/>
      <c r="F25550" s="294"/>
    </row>
    <row r="25551">
      <c r="A25551" s="294"/>
      <c r="B25551" s="294"/>
      <c r="C25551" s="294"/>
      <c r="D25551" s="294"/>
      <c r="E25551" s="294"/>
      <c r="F25551" s="294"/>
    </row>
    <row r="25552">
      <c r="A25552" s="294" t="s">
        <v>37232</v>
      </c>
      <c r="B25552" s="294"/>
      <c r="C25552" s="294"/>
      <c r="D25552" s="294"/>
      <c r="E25552" s="294"/>
      <c r="F25552" s="294"/>
    </row>
    <row r="25553">
      <c r="A25553" s="294" t="s">
        <v>27102</v>
      </c>
      <c r="B25553" s="294"/>
      <c r="C25553" s="294"/>
      <c r="D25553" s="294"/>
      <c r="E25553" s="294"/>
      <c r="F25553" s="294"/>
    </row>
    <row r="25554">
      <c r="A25554" s="294" t="s">
        <v>37233</v>
      </c>
      <c r="B25554" s="294"/>
      <c r="C25554" s="294"/>
      <c r="D25554" s="294"/>
      <c r="E25554" s="294"/>
      <c r="F25554" s="294"/>
    </row>
    <row r="25555">
      <c r="A25555" s="294" t="s">
        <v>37234</v>
      </c>
      <c r="B25555" s="294"/>
      <c r="C25555" s="294"/>
      <c r="D25555" s="294"/>
      <c r="E25555" s="294"/>
      <c r="F25555" s="294"/>
    </row>
    <row r="25556">
      <c r="A25556" s="294" t="s">
        <v>37235</v>
      </c>
      <c r="B25556" s="294"/>
      <c r="C25556" s="294"/>
      <c r="D25556" s="294"/>
      <c r="E25556" s="294"/>
      <c r="F25556" s="294"/>
    </row>
    <row r="25557">
      <c r="A25557" s="294" t="s">
        <v>37236</v>
      </c>
      <c r="B25557" s="294"/>
      <c r="C25557" s="294"/>
      <c r="D25557" s="294"/>
      <c r="E25557" s="294"/>
      <c r="F25557" s="294"/>
    </row>
    <row r="25558">
      <c r="A25558" s="294" t="s">
        <v>37237</v>
      </c>
      <c r="B25558" s="294"/>
      <c r="C25558" s="294"/>
      <c r="D25558" s="294"/>
      <c r="E25558" s="294"/>
      <c r="F25558" s="294"/>
    </row>
    <row r="25559">
      <c r="A25559" s="294" t="s">
        <v>37238</v>
      </c>
      <c r="B25559" s="294"/>
      <c r="C25559" s="294"/>
      <c r="D25559" s="294"/>
      <c r="E25559" s="294"/>
      <c r="F25559" s="294"/>
    </row>
    <row r="25560">
      <c r="A25560" s="294" t="s">
        <v>37239</v>
      </c>
      <c r="B25560" s="294"/>
      <c r="C25560" s="294"/>
      <c r="D25560" s="294"/>
      <c r="E25560" s="294"/>
      <c r="F25560" s="294"/>
    </row>
    <row r="25561">
      <c r="A25561" s="294"/>
      <c r="B25561" s="294"/>
      <c r="C25561" s="294"/>
      <c r="D25561" s="294"/>
      <c r="E25561" s="294"/>
      <c r="F25561" s="294"/>
    </row>
    <row r="25562">
      <c r="A25562" s="294" t="s">
        <v>22239</v>
      </c>
      <c r="B25562" s="294"/>
      <c r="C25562" s="294"/>
      <c r="D25562" s="294"/>
      <c r="E25562" s="294"/>
      <c r="F25562" s="294"/>
    </row>
    <row r="25563">
      <c r="A25563" s="294"/>
      <c r="B25563" s="294"/>
      <c r="C25563" s="294"/>
      <c r="D25563" s="294"/>
      <c r="E25563" s="294"/>
      <c r="F25563" s="294"/>
    </row>
    <row r="25564">
      <c r="A25564" s="294" t="s">
        <v>37240</v>
      </c>
      <c r="B25564" s="294"/>
      <c r="C25564" s="294"/>
      <c r="D25564" s="294"/>
      <c r="E25564" s="294"/>
      <c r="F25564" s="294"/>
    </row>
    <row r="25565">
      <c r="A25565" s="294"/>
      <c r="B25565" s="294"/>
      <c r="C25565" s="294"/>
      <c r="D25565" s="294"/>
      <c r="E25565" s="294"/>
      <c r="F25565" s="294"/>
    </row>
    <row r="25566">
      <c r="A25566" s="294" t="s">
        <v>37241</v>
      </c>
      <c r="B25566" s="294"/>
      <c r="C25566" s="294"/>
      <c r="D25566" s="294"/>
      <c r="E25566" s="294"/>
      <c r="F25566" s="294"/>
    </row>
    <row r="25567">
      <c r="A25567" s="294" t="s">
        <v>37242</v>
      </c>
      <c r="B25567" s="294"/>
      <c r="C25567" s="294"/>
      <c r="D25567" s="294"/>
      <c r="E25567" s="294"/>
      <c r="F25567" s="294"/>
    </row>
    <row r="25568">
      <c r="A25568" s="294" t="s">
        <v>37243</v>
      </c>
      <c r="B25568" s="294"/>
      <c r="C25568" s="294"/>
      <c r="D25568" s="294"/>
      <c r="E25568" s="294"/>
      <c r="F25568" s="294"/>
    </row>
    <row r="25569">
      <c r="A25569" s="294" t="s">
        <v>37244</v>
      </c>
      <c r="B25569" s="294"/>
      <c r="C25569" s="294"/>
      <c r="D25569" s="294"/>
      <c r="E25569" s="294"/>
      <c r="F25569" s="294"/>
    </row>
    <row r="25570">
      <c r="A25570" s="294" t="s">
        <v>37245</v>
      </c>
      <c r="B25570" s="294"/>
      <c r="C25570" s="294"/>
      <c r="D25570" s="294"/>
      <c r="E25570" s="294"/>
      <c r="F25570" s="294"/>
    </row>
    <row r="25571">
      <c r="A25571" s="294" t="s">
        <v>37246</v>
      </c>
      <c r="B25571" s="294"/>
      <c r="C25571" s="294"/>
      <c r="D25571" s="294"/>
      <c r="E25571" s="294"/>
      <c r="F25571" s="294"/>
    </row>
    <row r="25572">
      <c r="A25572" s="294" t="s">
        <v>37247</v>
      </c>
      <c r="B25572" s="294"/>
      <c r="C25572" s="294"/>
      <c r="D25572" s="294"/>
      <c r="E25572" s="294"/>
      <c r="F25572" s="294"/>
    </row>
    <row r="25573">
      <c r="A25573" s="294" t="s">
        <v>37076</v>
      </c>
      <c r="B25573" s="294"/>
      <c r="C25573" s="294"/>
      <c r="D25573" s="294"/>
      <c r="E25573" s="294"/>
      <c r="F25573" s="294"/>
    </row>
    <row r="25574">
      <c r="A25574" s="294" t="s">
        <v>37248</v>
      </c>
      <c r="B25574" s="294"/>
      <c r="C25574" s="294"/>
      <c r="D25574" s="294"/>
      <c r="E25574" s="294"/>
      <c r="F25574" s="294"/>
    </row>
    <row r="25575">
      <c r="A25575" s="294"/>
      <c r="B25575" s="294"/>
      <c r="C25575" s="294"/>
      <c r="D25575" s="294"/>
      <c r="E25575" s="294"/>
      <c r="F25575" s="294"/>
    </row>
    <row r="25576">
      <c r="A25576" s="294" t="s">
        <v>21304</v>
      </c>
      <c r="B25576" s="294"/>
      <c r="C25576" s="294"/>
      <c r="D25576" s="294"/>
      <c r="E25576" s="294"/>
      <c r="F25576" s="294"/>
    </row>
    <row r="25577">
      <c r="A25577" s="294"/>
      <c r="B25577" s="294"/>
      <c r="C25577" s="294"/>
      <c r="D25577" s="294"/>
      <c r="E25577" s="294"/>
      <c r="F25577" s="294"/>
    </row>
    <row r="25578">
      <c r="A25578" s="294" t="s">
        <v>37249</v>
      </c>
      <c r="B25578" s="294"/>
      <c r="C25578" s="294"/>
      <c r="D25578" s="294"/>
      <c r="E25578" s="294"/>
      <c r="F25578" s="294"/>
    </row>
    <row r="25579">
      <c r="A25579" s="294" t="s">
        <v>37250</v>
      </c>
      <c r="B25579" s="294"/>
      <c r="C25579" s="294"/>
      <c r="D25579" s="294"/>
      <c r="E25579" s="294"/>
      <c r="F25579" s="294"/>
    </row>
    <row r="25580">
      <c r="A25580" s="294" t="s">
        <v>37251</v>
      </c>
      <c r="B25580" s="294"/>
      <c r="C25580" s="294"/>
      <c r="D25580" s="294"/>
      <c r="E25580" s="294"/>
      <c r="F25580" s="294"/>
    </row>
    <row r="25581">
      <c r="A25581" s="294" t="s">
        <v>37252</v>
      </c>
      <c r="B25581" s="294"/>
      <c r="C25581" s="294"/>
      <c r="D25581" s="294"/>
      <c r="E25581" s="294"/>
      <c r="F25581" s="294"/>
    </row>
    <row r="25582">
      <c r="A25582" s="294" t="s">
        <v>37253</v>
      </c>
      <c r="B25582" s="294"/>
      <c r="C25582" s="294"/>
      <c r="D25582" s="294"/>
      <c r="E25582" s="294"/>
      <c r="F25582" s="294"/>
    </row>
    <row r="25583">
      <c r="A25583" s="294" t="s">
        <v>37254</v>
      </c>
      <c r="B25583" s="294"/>
      <c r="C25583" s="294"/>
      <c r="D25583" s="294"/>
      <c r="E25583" s="294"/>
      <c r="F25583" s="294"/>
    </row>
    <row r="25584">
      <c r="A25584" s="294" t="s">
        <v>37255</v>
      </c>
      <c r="B25584" s="294"/>
      <c r="C25584" s="294"/>
      <c r="D25584" s="294"/>
      <c r="E25584" s="294"/>
      <c r="F25584" s="294"/>
    </row>
    <row r="25585">
      <c r="A25585" s="294" t="s">
        <v>37256</v>
      </c>
      <c r="B25585" s="294"/>
      <c r="C25585" s="294"/>
      <c r="D25585" s="294"/>
      <c r="E25585" s="294"/>
      <c r="F25585" s="294"/>
    </row>
    <row r="25586">
      <c r="A25586" s="294" t="s">
        <v>37257</v>
      </c>
      <c r="B25586" s="294"/>
      <c r="C25586" s="294"/>
      <c r="D25586" s="294"/>
      <c r="E25586" s="294"/>
      <c r="F25586" s="294"/>
    </row>
    <row r="25587">
      <c r="A25587" s="294" t="s">
        <v>37258</v>
      </c>
      <c r="B25587" s="294"/>
      <c r="C25587" s="294"/>
      <c r="D25587" s="294"/>
      <c r="E25587" s="294"/>
      <c r="F25587" s="294"/>
    </row>
    <row r="25588">
      <c r="A25588" s="294" t="s">
        <v>37259</v>
      </c>
      <c r="B25588" s="294"/>
      <c r="C25588" s="294"/>
      <c r="D25588" s="294"/>
      <c r="E25588" s="294"/>
      <c r="F25588" s="294"/>
    </row>
    <row r="25589">
      <c r="A25589" s="294" t="s">
        <v>37260</v>
      </c>
      <c r="B25589" s="294"/>
      <c r="C25589" s="294"/>
      <c r="D25589" s="294"/>
      <c r="E25589" s="294"/>
      <c r="F25589" s="294"/>
    </row>
    <row r="25590">
      <c r="A25590" s="294" t="s">
        <v>37261</v>
      </c>
      <c r="B25590" s="294"/>
      <c r="C25590" s="294"/>
      <c r="D25590" s="294"/>
      <c r="E25590" s="294"/>
      <c r="F25590" s="294"/>
    </row>
    <row r="25591">
      <c r="A25591" s="294" t="s">
        <v>37262</v>
      </c>
      <c r="B25591" s="294"/>
      <c r="C25591" s="294"/>
      <c r="D25591" s="294"/>
      <c r="E25591" s="294"/>
      <c r="F25591" s="294"/>
    </row>
    <row r="25592">
      <c r="A25592" s="294" t="s">
        <v>23508</v>
      </c>
      <c r="B25592" s="294"/>
      <c r="C25592" s="294"/>
      <c r="D25592" s="294"/>
      <c r="E25592" s="294"/>
      <c r="F25592" s="294"/>
    </row>
    <row r="25593">
      <c r="A25593" s="294" t="s">
        <v>29043</v>
      </c>
      <c r="B25593" s="294"/>
      <c r="C25593" s="294"/>
      <c r="D25593" s="294"/>
      <c r="E25593" s="294"/>
      <c r="F25593" s="294"/>
    </row>
    <row r="25594">
      <c r="A25594" s="294" t="s">
        <v>37263</v>
      </c>
      <c r="B25594" s="294"/>
      <c r="C25594" s="294"/>
      <c r="D25594" s="294"/>
      <c r="E25594" s="294"/>
      <c r="F25594" s="294"/>
    </row>
    <row r="25595">
      <c r="A25595" s="294" t="s">
        <v>21672</v>
      </c>
      <c r="B25595" s="294"/>
      <c r="C25595" s="294"/>
      <c r="D25595" s="294"/>
      <c r="E25595" s="294"/>
      <c r="F25595" s="294"/>
    </row>
    <row r="25596">
      <c r="A25596" s="294" t="s">
        <v>37209</v>
      </c>
      <c r="B25596" s="294"/>
      <c r="C25596" s="294"/>
      <c r="D25596" s="294"/>
      <c r="E25596" s="294"/>
      <c r="F25596" s="294"/>
    </row>
    <row r="25597">
      <c r="A25597" s="294"/>
      <c r="B25597" s="294"/>
      <c r="C25597" s="294"/>
      <c r="D25597" s="294"/>
      <c r="E25597" s="294"/>
      <c r="F25597" s="294"/>
    </row>
    <row r="25598">
      <c r="A25598" s="294" t="s">
        <v>21315</v>
      </c>
      <c r="B25598" s="294"/>
      <c r="C25598" s="294"/>
      <c r="D25598" s="294"/>
      <c r="E25598" s="294"/>
      <c r="F25598" s="294"/>
    </row>
    <row r="25599">
      <c r="A25599" s="294"/>
      <c r="B25599" s="294"/>
      <c r="C25599" s="294"/>
      <c r="D25599" s="294"/>
      <c r="E25599" s="294"/>
      <c r="F25599" s="294"/>
    </row>
    <row r="25600">
      <c r="A25600" s="294"/>
      <c r="B25600" s="294" t="s">
        <v>37264</v>
      </c>
      <c r="C25600" s="294"/>
      <c r="D25600" s="294"/>
      <c r="E25600" s="294"/>
      <c r="F25600" s="294"/>
    </row>
    <row r="25601">
      <c r="A25601" s="294"/>
      <c r="B25601" s="294" t="s">
        <v>37265</v>
      </c>
      <c r="C25601" s="294"/>
      <c r="D25601" s="294"/>
      <c r="E25601" s="294"/>
      <c r="F25601" s="294"/>
    </row>
    <row r="25602">
      <c r="A25602" s="294"/>
      <c r="B25602" s="294" t="s">
        <v>37266</v>
      </c>
      <c r="C25602" s="294"/>
      <c r="D25602" s="294"/>
      <c r="E25602" s="294"/>
      <c r="F25602" s="294"/>
    </row>
    <row r="25603">
      <c r="A25603" s="294"/>
      <c r="B25603" s="294" t="s">
        <v>37267</v>
      </c>
      <c r="C25603" s="294"/>
      <c r="D25603" s="294"/>
      <c r="E25603" s="294"/>
      <c r="F25603" s="294"/>
    </row>
    <row r="25604">
      <c r="A25604" s="294"/>
      <c r="B25604" s="294" t="s">
        <v>37268</v>
      </c>
      <c r="C25604" s="294"/>
      <c r="D25604" s="294"/>
      <c r="E25604" s="294"/>
      <c r="F25604" s="294"/>
    </row>
    <row r="25605">
      <c r="A25605" s="294"/>
      <c r="B25605" s="294" t="s">
        <v>37269</v>
      </c>
      <c r="C25605" s="294"/>
      <c r="D25605" s="294"/>
      <c r="E25605" s="294"/>
      <c r="F25605" s="294"/>
    </row>
    <row r="25606">
      <c r="A25606" s="294"/>
      <c r="B25606" s="294"/>
      <c r="C25606" s="294"/>
      <c r="D25606" s="294"/>
      <c r="E25606" s="294"/>
      <c r="F25606" s="294"/>
    </row>
    <row r="25607">
      <c r="A25607" s="294"/>
      <c r="B25607" s="294"/>
      <c r="C25607" s="294"/>
      <c r="D25607" s="294"/>
      <c r="E25607" s="294"/>
      <c r="F25607" s="294"/>
    </row>
    <row r="25608">
      <c r="A25608" s="294" t="s">
        <v>24373</v>
      </c>
      <c r="B25608" s="294"/>
      <c r="C25608" s="294"/>
      <c r="D25608" s="294"/>
      <c r="E25608" s="294"/>
      <c r="F25608" s="294"/>
    </row>
    <row r="25609">
      <c r="A25609" s="294" t="s">
        <v>37270</v>
      </c>
      <c r="B25609" s="294"/>
      <c r="C25609" s="294"/>
      <c r="D25609" s="294"/>
      <c r="E25609" s="294"/>
      <c r="F25609" s="294"/>
    </row>
    <row r="25610">
      <c r="A25610" s="294"/>
      <c r="B25610" s="294"/>
      <c r="C25610" s="294"/>
      <c r="D25610" s="294"/>
      <c r="E25610" s="294"/>
      <c r="F25610" s="294"/>
    </row>
    <row r="25611">
      <c r="A25611" s="294" t="s">
        <v>37271</v>
      </c>
      <c r="B25611" s="294"/>
      <c r="C25611" s="294"/>
      <c r="D25611" s="294"/>
      <c r="E25611" s="294"/>
      <c r="F25611" s="294"/>
    </row>
    <row r="25612">
      <c r="A25612" s="294" t="s">
        <v>37272</v>
      </c>
      <c r="B25612" s="294"/>
      <c r="C25612" s="294"/>
      <c r="D25612" s="294"/>
      <c r="E25612" s="294"/>
      <c r="F25612" s="294"/>
    </row>
    <row r="25613">
      <c r="A25613" s="294" t="s">
        <v>37273</v>
      </c>
      <c r="B25613" s="294"/>
      <c r="C25613" s="294"/>
      <c r="D25613" s="294"/>
      <c r="E25613" s="294"/>
      <c r="F25613" s="294"/>
    </row>
    <row r="25614">
      <c r="A25614" s="294" t="s">
        <v>37274</v>
      </c>
      <c r="B25614" s="294"/>
      <c r="C25614" s="294"/>
      <c r="D25614" s="294"/>
      <c r="E25614" s="294"/>
      <c r="F25614" s="294"/>
    </row>
    <row r="25615">
      <c r="A25615" s="294" t="s">
        <v>37275</v>
      </c>
      <c r="B25615" s="294"/>
      <c r="C25615" s="294"/>
      <c r="D25615" s="294"/>
      <c r="E25615" s="294"/>
      <c r="F25615" s="294"/>
    </row>
    <row r="25616">
      <c r="A25616" s="294" t="s">
        <v>37276</v>
      </c>
      <c r="B25616" s="294"/>
      <c r="C25616" s="294"/>
      <c r="D25616" s="294"/>
      <c r="E25616" s="294"/>
      <c r="F25616" s="294"/>
    </row>
    <row r="25617">
      <c r="A25617" s="294" t="s">
        <v>37277</v>
      </c>
      <c r="B25617" s="294"/>
      <c r="C25617" s="294"/>
      <c r="D25617" s="294"/>
      <c r="E25617" s="294"/>
      <c r="F25617" s="294"/>
    </row>
    <row r="25618">
      <c r="A25618" s="294" t="s">
        <v>37278</v>
      </c>
      <c r="B25618" s="294"/>
      <c r="C25618" s="294"/>
      <c r="D25618" s="294"/>
      <c r="E25618" s="294"/>
      <c r="F25618" s="294"/>
    </row>
    <row r="25619">
      <c r="A25619" s="294" t="s">
        <v>37279</v>
      </c>
      <c r="B25619" s="294"/>
      <c r="C25619" s="294"/>
      <c r="D25619" s="294"/>
      <c r="E25619" s="294"/>
      <c r="F25619" s="294"/>
    </row>
    <row r="25620">
      <c r="A25620" s="294" t="s">
        <v>37280</v>
      </c>
      <c r="B25620" s="294"/>
      <c r="C25620" s="294"/>
      <c r="D25620" s="294"/>
      <c r="E25620" s="294"/>
      <c r="F25620" s="294"/>
    </row>
    <row r="25621">
      <c r="A25621" s="294" t="s">
        <v>37281</v>
      </c>
      <c r="B25621" s="294"/>
      <c r="C25621" s="294"/>
      <c r="D25621" s="294"/>
      <c r="E25621" s="294"/>
      <c r="F25621" s="294"/>
    </row>
    <row r="25622">
      <c r="A25622" s="294" t="s">
        <v>37282</v>
      </c>
      <c r="B25622" s="294"/>
      <c r="C25622" s="294"/>
      <c r="D25622" s="294"/>
      <c r="E25622" s="294"/>
      <c r="F25622" s="294"/>
    </row>
    <row r="25623">
      <c r="A25623" s="294"/>
      <c r="B25623" s="294"/>
      <c r="C25623" s="294"/>
      <c r="D25623" s="294"/>
      <c r="E25623" s="294"/>
      <c r="F25623" s="294"/>
    </row>
    <row r="25624">
      <c r="A25624" s="294" t="s">
        <v>22663</v>
      </c>
      <c r="B25624" s="294"/>
      <c r="C25624" s="294"/>
      <c r="D25624" s="294"/>
      <c r="E25624" s="294"/>
      <c r="F25624" s="294"/>
    </row>
    <row r="25625">
      <c r="A25625" s="294"/>
      <c r="B25625" s="294"/>
      <c r="C25625" s="294"/>
      <c r="D25625" s="294"/>
      <c r="E25625" s="294"/>
      <c r="F25625" s="294"/>
    </row>
    <row r="25626">
      <c r="A25626" s="294" t="s">
        <v>37283</v>
      </c>
      <c r="B25626" s="294"/>
      <c r="C25626" s="294"/>
      <c r="D25626" s="294"/>
      <c r="E25626" s="294"/>
      <c r="F25626" s="294"/>
    </row>
    <row r="25627">
      <c r="A25627" s="294" t="s">
        <v>37284</v>
      </c>
      <c r="B25627" s="294"/>
      <c r="C25627" s="294"/>
      <c r="D25627" s="294"/>
      <c r="E25627" s="294"/>
      <c r="F25627" s="294"/>
    </row>
    <row r="25628">
      <c r="A25628" s="294" t="s">
        <v>37285</v>
      </c>
      <c r="B25628" s="294"/>
      <c r="C25628" s="294"/>
      <c r="D25628" s="294"/>
      <c r="E25628" s="294"/>
      <c r="F25628" s="294"/>
    </row>
    <row r="25629">
      <c r="A25629" s="294" t="s">
        <v>37286</v>
      </c>
      <c r="B25629" s="294"/>
      <c r="C25629" s="294"/>
      <c r="D25629" s="294"/>
      <c r="E25629" s="294"/>
      <c r="F25629" s="294"/>
    </row>
    <row r="25630">
      <c r="A25630" s="294" t="s">
        <v>37287</v>
      </c>
      <c r="B25630" s="294"/>
      <c r="C25630" s="294"/>
      <c r="D25630" s="294"/>
      <c r="E25630" s="294"/>
      <c r="F25630" s="294"/>
    </row>
    <row r="25631">
      <c r="A25631" s="294" t="s">
        <v>37288</v>
      </c>
      <c r="B25631" s="294"/>
      <c r="C25631" s="294"/>
      <c r="D25631" s="294"/>
      <c r="E25631" s="294"/>
      <c r="F25631" s="294"/>
    </row>
    <row r="25632">
      <c r="A25632" s="294"/>
      <c r="B25632" s="294"/>
      <c r="C25632" s="294"/>
      <c r="D25632" s="294"/>
      <c r="E25632" s="294"/>
      <c r="F25632" s="294"/>
    </row>
    <row r="25633">
      <c r="A25633" s="294" t="s">
        <v>23321</v>
      </c>
      <c r="B25633" s="294"/>
      <c r="C25633" s="294"/>
      <c r="D25633" s="294"/>
      <c r="E25633" s="294"/>
      <c r="F25633" s="294"/>
    </row>
    <row r="25634">
      <c r="A25634" s="294" t="s">
        <v>23322</v>
      </c>
      <c r="B25634" s="294"/>
      <c r="C25634" s="294"/>
      <c r="D25634" s="294"/>
      <c r="E25634" s="294"/>
      <c r="F25634" s="294"/>
    </row>
    <row r="25635">
      <c r="A25635" s="294"/>
      <c r="B25635" s="294"/>
      <c r="C25635" s="294"/>
      <c r="D25635" s="294"/>
      <c r="E25635" s="294"/>
      <c r="F25635" s="294"/>
    </row>
    <row r="25636">
      <c r="A25636" s="294" t="s">
        <v>37289</v>
      </c>
      <c r="B25636" s="294"/>
      <c r="C25636" s="294"/>
      <c r="D25636" s="294"/>
      <c r="E25636" s="294"/>
      <c r="F25636" s="294"/>
    </row>
    <row r="25637">
      <c r="A25637" s="294" t="s">
        <v>37290</v>
      </c>
      <c r="B25637" s="294"/>
      <c r="C25637" s="294"/>
      <c r="D25637" s="294"/>
      <c r="E25637" s="294"/>
      <c r="F25637" s="294"/>
    </row>
    <row r="25638">
      <c r="A25638" s="294" t="s">
        <v>37291</v>
      </c>
      <c r="B25638" s="294"/>
      <c r="C25638" s="294"/>
      <c r="D25638" s="294"/>
      <c r="E25638" s="294"/>
      <c r="F25638" s="294"/>
    </row>
    <row r="25639">
      <c r="A25639" s="294" t="s">
        <v>37292</v>
      </c>
      <c r="B25639" s="294"/>
      <c r="C25639" s="294"/>
      <c r="D25639" s="294"/>
      <c r="E25639" s="294"/>
      <c r="F25639" s="294"/>
    </row>
    <row r="25640">
      <c r="A25640" s="294"/>
      <c r="B25640" s="294"/>
      <c r="C25640" s="294"/>
      <c r="D25640" s="294"/>
      <c r="E25640" s="294"/>
      <c r="F25640" s="294"/>
    </row>
    <row r="25641">
      <c r="A25641" s="294" t="s">
        <v>25338</v>
      </c>
      <c r="B25641" s="294"/>
      <c r="C25641" s="294"/>
      <c r="D25641" s="294"/>
      <c r="E25641" s="294"/>
      <c r="F25641" s="294"/>
    </row>
    <row r="25642">
      <c r="A25642" s="294" t="s">
        <v>37293</v>
      </c>
      <c r="B25642" s="294"/>
      <c r="C25642" s="294"/>
      <c r="D25642" s="294"/>
      <c r="E25642" s="294"/>
      <c r="F25642" s="294"/>
    </row>
    <row r="25643">
      <c r="A25643" s="294"/>
      <c r="B25643" s="294"/>
      <c r="C25643" s="294"/>
      <c r="D25643" s="294"/>
      <c r="E25643" s="294"/>
      <c r="F25643" s="294"/>
    </row>
    <row r="25644">
      <c r="A25644" s="294" t="s">
        <v>37294</v>
      </c>
      <c r="B25644" s="294"/>
      <c r="C25644" s="294"/>
      <c r="D25644" s="294"/>
      <c r="E25644" s="294"/>
      <c r="F25644" s="294"/>
    </row>
    <row r="25645">
      <c r="A25645" s="294" t="s">
        <v>37295</v>
      </c>
      <c r="B25645" s="294"/>
      <c r="C25645" s="294"/>
      <c r="D25645" s="294"/>
      <c r="E25645" s="294"/>
      <c r="F25645" s="294"/>
    </row>
    <row r="25646">
      <c r="A25646" s="294" t="s">
        <v>37296</v>
      </c>
      <c r="B25646" s="294"/>
      <c r="C25646" s="294"/>
      <c r="D25646" s="294"/>
      <c r="E25646" s="294"/>
      <c r="F25646" s="294"/>
    </row>
    <row r="25647">
      <c r="A25647" s="294" t="s">
        <v>37297</v>
      </c>
      <c r="B25647" s="294"/>
      <c r="C25647" s="294"/>
      <c r="D25647" s="294"/>
      <c r="E25647" s="294"/>
      <c r="F25647" s="294"/>
    </row>
    <row r="25648">
      <c r="A25648" s="294"/>
      <c r="B25648" s="294"/>
      <c r="C25648" s="294"/>
      <c r="D25648" s="294"/>
      <c r="E25648" s="294"/>
      <c r="F25648" s="294"/>
    </row>
    <row r="25649">
      <c r="A25649" s="294" t="s">
        <v>37298</v>
      </c>
      <c r="B25649" s="294"/>
      <c r="C25649" s="294"/>
      <c r="D25649" s="294"/>
      <c r="E25649" s="294"/>
      <c r="F25649" s="294"/>
    </row>
    <row r="25650">
      <c r="A25650" s="294"/>
      <c r="B25650" s="294"/>
      <c r="C25650" s="294"/>
      <c r="D25650" s="294"/>
      <c r="E25650" s="294"/>
      <c r="F25650" s="294"/>
    </row>
    <row r="25651">
      <c r="A25651" s="294"/>
      <c r="B25651" s="294"/>
      <c r="C25651" s="294"/>
      <c r="D25651" s="294"/>
      <c r="E25651" s="294"/>
      <c r="F25651" s="294"/>
    </row>
    <row r="25652">
      <c r="A25652" s="294" t="s">
        <v>37299</v>
      </c>
      <c r="B25652" s="294"/>
      <c r="C25652" s="294"/>
      <c r="D25652" s="294"/>
      <c r="E25652" s="294"/>
      <c r="F25652" s="294"/>
    </row>
    <row r="25653">
      <c r="A25653" s="294" t="s">
        <v>37300</v>
      </c>
      <c r="B25653" s="294"/>
      <c r="C25653" s="294"/>
      <c r="D25653" s="294"/>
      <c r="E25653" s="294"/>
      <c r="F25653" s="294"/>
    </row>
    <row r="25654">
      <c r="A25654" s="294" t="s">
        <v>37301</v>
      </c>
      <c r="B25654" s="294"/>
      <c r="C25654" s="294"/>
      <c r="D25654" s="294"/>
      <c r="E25654" s="294"/>
      <c r="F25654" s="294"/>
    </row>
    <row r="25655">
      <c r="A25655" s="294" t="s">
        <v>37302</v>
      </c>
      <c r="B25655" s="294"/>
      <c r="C25655" s="294"/>
      <c r="D25655" s="294"/>
      <c r="E25655" s="294"/>
      <c r="F25655" s="294"/>
    </row>
    <row r="25656">
      <c r="A25656" s="294" t="s">
        <v>37303</v>
      </c>
      <c r="B25656" s="294"/>
      <c r="C25656" s="294"/>
      <c r="D25656" s="294"/>
      <c r="E25656" s="294"/>
      <c r="F25656" s="294"/>
    </row>
    <row r="25657">
      <c r="A25657" s="294" t="s">
        <v>26797</v>
      </c>
      <c r="B25657" s="294"/>
      <c r="C25657" s="294"/>
      <c r="D25657" s="294"/>
      <c r="E25657" s="294"/>
      <c r="F25657" s="294"/>
    </row>
    <row r="25658">
      <c r="A25658" s="294" t="s">
        <v>37304</v>
      </c>
      <c r="B25658" s="294"/>
      <c r="C25658" s="294"/>
      <c r="D25658" s="294"/>
      <c r="E25658" s="294"/>
      <c r="F25658" s="294"/>
    </row>
    <row r="25659">
      <c r="A25659" s="294" t="s">
        <v>37305</v>
      </c>
      <c r="B25659" s="294"/>
      <c r="C25659" s="294"/>
      <c r="D25659" s="294"/>
      <c r="E25659" s="294"/>
      <c r="F25659" s="294"/>
    </row>
    <row r="25660">
      <c r="A25660" s="294" t="s">
        <v>37306</v>
      </c>
      <c r="B25660" s="294"/>
      <c r="C25660" s="294"/>
      <c r="D25660" s="294"/>
      <c r="E25660" s="294"/>
      <c r="F25660" s="294"/>
    </row>
    <row r="25661">
      <c r="A25661" s="294" t="s">
        <v>35964</v>
      </c>
      <c r="B25661" s="294"/>
      <c r="C25661" s="294"/>
      <c r="D25661" s="294"/>
      <c r="E25661" s="294"/>
      <c r="F25661" s="294"/>
    </row>
    <row r="25662">
      <c r="A25662" s="294" t="s">
        <v>37307</v>
      </c>
      <c r="B25662" s="294"/>
      <c r="C25662" s="294"/>
      <c r="D25662" s="294"/>
      <c r="E25662" s="294"/>
      <c r="F25662" s="294"/>
    </row>
    <row r="25663">
      <c r="A25663" s="294" t="s">
        <v>37308</v>
      </c>
      <c r="B25663" s="294"/>
      <c r="C25663" s="294"/>
      <c r="D25663" s="294"/>
      <c r="E25663" s="294"/>
      <c r="F25663" s="294"/>
    </row>
    <row r="25664">
      <c r="A25664" s="294" t="s">
        <v>37309</v>
      </c>
      <c r="B25664" s="294"/>
      <c r="C25664" s="294"/>
      <c r="D25664" s="294"/>
      <c r="E25664" s="294"/>
      <c r="F25664" s="294"/>
    </row>
    <row r="25665">
      <c r="A25665" s="294" t="s">
        <v>37310</v>
      </c>
      <c r="B25665" s="294"/>
      <c r="C25665" s="294"/>
      <c r="D25665" s="294"/>
      <c r="E25665" s="294"/>
      <c r="F25665" s="294"/>
    </row>
    <row r="25666">
      <c r="A25666" s="294" t="s">
        <v>37311</v>
      </c>
      <c r="B25666" s="294"/>
      <c r="C25666" s="294"/>
      <c r="D25666" s="294"/>
      <c r="E25666" s="294"/>
      <c r="F25666" s="294"/>
    </row>
    <row r="25667">
      <c r="A25667" s="294" t="s">
        <v>37312</v>
      </c>
      <c r="B25667" s="294"/>
      <c r="C25667" s="294"/>
      <c r="D25667" s="294"/>
      <c r="E25667" s="294"/>
      <c r="F25667" s="294"/>
    </row>
    <row r="25668">
      <c r="A25668" s="294" t="s">
        <v>37313</v>
      </c>
      <c r="B25668" s="294"/>
      <c r="C25668" s="294"/>
      <c r="D25668" s="294"/>
      <c r="E25668" s="294"/>
      <c r="F25668" s="294"/>
    </row>
    <row r="25669">
      <c r="A25669" s="294"/>
      <c r="B25669" s="294"/>
      <c r="C25669" s="294"/>
      <c r="D25669" s="294"/>
      <c r="E25669" s="294"/>
      <c r="F25669" s="294"/>
    </row>
    <row r="25670">
      <c r="A25670" s="294" t="s">
        <v>28124</v>
      </c>
      <c r="B25670" s="294"/>
      <c r="C25670" s="294"/>
      <c r="D25670" s="294"/>
      <c r="E25670" s="294"/>
      <c r="F25670" s="294"/>
    </row>
    <row r="25671">
      <c r="A25671" s="294" t="s">
        <v>37314</v>
      </c>
      <c r="B25671" s="294"/>
      <c r="C25671" s="294"/>
      <c r="D25671" s="294"/>
      <c r="E25671" s="294"/>
      <c r="F25671" s="294"/>
    </row>
    <row r="25672">
      <c r="A25672" s="294" t="s">
        <v>21618</v>
      </c>
      <c r="B25672" s="294"/>
      <c r="C25672" s="294"/>
      <c r="D25672" s="294"/>
      <c r="E25672" s="294"/>
      <c r="F25672" s="294"/>
    </row>
    <row r="25673">
      <c r="A25673" s="294" t="s">
        <v>37315</v>
      </c>
      <c r="B25673" s="294"/>
      <c r="C25673" s="294"/>
      <c r="D25673" s="294"/>
      <c r="E25673" s="294"/>
      <c r="F25673" s="294"/>
    </row>
    <row r="25674">
      <c r="A25674" s="294"/>
      <c r="B25674" s="294"/>
      <c r="C25674" s="294"/>
      <c r="D25674" s="294"/>
      <c r="E25674" s="294"/>
      <c r="F25674" s="294"/>
    </row>
    <row r="25675">
      <c r="A25675" s="294" t="s">
        <v>22512</v>
      </c>
      <c r="B25675" s="294"/>
      <c r="C25675" s="294"/>
      <c r="D25675" s="294"/>
      <c r="E25675" s="294"/>
      <c r="F25675" s="294"/>
    </row>
    <row r="25676">
      <c r="A25676" s="294" t="s">
        <v>26296</v>
      </c>
      <c r="B25676" s="294"/>
      <c r="C25676" s="294"/>
      <c r="D25676" s="294"/>
      <c r="E25676" s="294"/>
      <c r="F25676" s="294"/>
    </row>
    <row r="25677">
      <c r="A25677" s="294"/>
      <c r="B25677" s="294"/>
      <c r="C25677" s="294"/>
      <c r="D25677" s="294"/>
      <c r="E25677" s="294"/>
      <c r="F25677" s="294"/>
    </row>
    <row r="25678">
      <c r="A25678" s="294" t="s">
        <v>37316</v>
      </c>
      <c r="B25678" s="294"/>
      <c r="C25678" s="294"/>
      <c r="D25678" s="294"/>
      <c r="E25678" s="294"/>
      <c r="F25678" s="294"/>
    </row>
    <row r="25679">
      <c r="A25679" s="294" t="s">
        <v>37317</v>
      </c>
      <c r="B25679" s="294"/>
      <c r="C25679" s="294"/>
      <c r="D25679" s="294"/>
      <c r="E25679" s="294"/>
      <c r="F25679" s="294"/>
    </row>
    <row r="25680">
      <c r="A25680" s="294" t="s">
        <v>37318</v>
      </c>
      <c r="B25680" s="294"/>
      <c r="C25680" s="294"/>
      <c r="D25680" s="294"/>
      <c r="E25680" s="294"/>
      <c r="F25680" s="294"/>
    </row>
    <row r="25681">
      <c r="A25681" s="294" t="s">
        <v>37319</v>
      </c>
      <c r="B25681" s="294"/>
      <c r="C25681" s="294"/>
      <c r="D25681" s="294"/>
      <c r="E25681" s="294"/>
      <c r="F25681" s="294"/>
    </row>
    <row r="25682">
      <c r="A25682" s="294" t="s">
        <v>37320</v>
      </c>
      <c r="B25682" s="294"/>
      <c r="C25682" s="294"/>
      <c r="D25682" s="294"/>
      <c r="E25682" s="294"/>
      <c r="F25682" s="294"/>
    </row>
    <row r="25683">
      <c r="A25683" s="294" t="s">
        <v>37321</v>
      </c>
      <c r="B25683" s="294"/>
      <c r="C25683" s="294"/>
      <c r="D25683" s="294"/>
      <c r="E25683" s="294"/>
      <c r="F25683" s="294"/>
    </row>
    <row r="25684">
      <c r="A25684" s="294" t="s">
        <v>37322</v>
      </c>
      <c r="B25684" s="294"/>
      <c r="C25684" s="294"/>
      <c r="D25684" s="294"/>
      <c r="E25684" s="294"/>
      <c r="F25684" s="294"/>
    </row>
    <row r="25685">
      <c r="A25685" s="294" t="s">
        <v>37323</v>
      </c>
      <c r="B25685" s="294"/>
      <c r="C25685" s="294"/>
      <c r="D25685" s="294"/>
      <c r="E25685" s="294"/>
      <c r="F25685" s="294"/>
    </row>
    <row r="25686">
      <c r="A25686" s="294" t="s">
        <v>37324</v>
      </c>
      <c r="B25686" s="294"/>
      <c r="C25686" s="294"/>
      <c r="D25686" s="294"/>
      <c r="E25686" s="294"/>
      <c r="F25686" s="294"/>
    </row>
    <row r="25687">
      <c r="A25687" s="294"/>
      <c r="B25687" s="294"/>
      <c r="C25687" s="294"/>
      <c r="D25687" s="294"/>
      <c r="E25687" s="294"/>
      <c r="F25687" s="294"/>
    </row>
    <row r="25688">
      <c r="A25688" s="294" t="s">
        <v>26733</v>
      </c>
      <c r="B25688" s="294"/>
      <c r="C25688" s="294"/>
      <c r="D25688" s="294"/>
      <c r="E25688" s="294"/>
      <c r="F25688" s="294"/>
    </row>
    <row r="25689">
      <c r="A25689" s="294"/>
      <c r="B25689" s="294"/>
      <c r="C25689" s="294"/>
      <c r="D25689" s="294"/>
      <c r="E25689" s="294"/>
      <c r="F25689" s="294"/>
    </row>
    <row r="25690">
      <c r="A25690" s="294" t="s">
        <v>37325</v>
      </c>
      <c r="B25690" s="294"/>
      <c r="C25690" s="294"/>
      <c r="D25690" s="294"/>
      <c r="E25690" s="294"/>
      <c r="F25690" s="294"/>
    </row>
    <row r="25691">
      <c r="A25691" s="294" t="s">
        <v>37326</v>
      </c>
      <c r="B25691" s="294"/>
      <c r="C25691" s="294"/>
      <c r="D25691" s="294"/>
      <c r="E25691" s="294"/>
      <c r="F25691" s="294"/>
    </row>
    <row r="25692">
      <c r="A25692" s="294" t="s">
        <v>37327</v>
      </c>
      <c r="B25692" s="294"/>
      <c r="C25692" s="294"/>
      <c r="D25692" s="294"/>
      <c r="E25692" s="294"/>
      <c r="F25692" s="294"/>
    </row>
    <row r="25693">
      <c r="A25693" s="294" t="s">
        <v>37328</v>
      </c>
      <c r="B25693" s="294"/>
      <c r="C25693" s="294"/>
      <c r="D25693" s="294"/>
      <c r="E25693" s="294"/>
      <c r="F25693" s="294"/>
    </row>
    <row r="25694">
      <c r="A25694" s="294" t="s">
        <v>37329</v>
      </c>
      <c r="B25694" s="294"/>
      <c r="C25694" s="294"/>
      <c r="D25694" s="294"/>
      <c r="E25694" s="294"/>
      <c r="F25694" s="294"/>
    </row>
    <row r="25695">
      <c r="A25695" s="294"/>
      <c r="B25695" s="294"/>
      <c r="C25695" s="294"/>
      <c r="D25695" s="294"/>
      <c r="E25695" s="294"/>
      <c r="F25695" s="294"/>
    </row>
    <row r="25696">
      <c r="A25696" s="294" t="s">
        <v>23362</v>
      </c>
      <c r="B25696" s="294"/>
      <c r="C25696" s="294"/>
      <c r="D25696" s="294"/>
      <c r="E25696" s="294"/>
      <c r="F25696" s="294"/>
    </row>
    <row r="25697">
      <c r="A25697" s="294" t="s">
        <v>26319</v>
      </c>
      <c r="B25697" s="294"/>
      <c r="C25697" s="294"/>
      <c r="D25697" s="294"/>
      <c r="E25697" s="294"/>
      <c r="F25697" s="294"/>
    </row>
    <row r="25698">
      <c r="A25698" s="294"/>
      <c r="B25698" s="294"/>
      <c r="C25698" s="294"/>
      <c r="D25698" s="294"/>
      <c r="E25698" s="294"/>
      <c r="F25698" s="294"/>
    </row>
    <row r="25699">
      <c r="A25699" s="294" t="s">
        <v>37330</v>
      </c>
      <c r="B25699" s="294"/>
      <c r="C25699" s="294"/>
      <c r="D25699" s="294"/>
      <c r="E25699" s="294"/>
      <c r="F25699" s="294"/>
    </row>
    <row r="25700">
      <c r="A25700" s="294" t="s">
        <v>37331</v>
      </c>
      <c r="B25700" s="294"/>
      <c r="C25700" s="294"/>
      <c r="D25700" s="294"/>
      <c r="E25700" s="294"/>
      <c r="F25700" s="294"/>
    </row>
    <row r="25701">
      <c r="A25701" s="294" t="s">
        <v>37332</v>
      </c>
      <c r="B25701" s="294"/>
      <c r="C25701" s="294"/>
      <c r="D25701" s="294"/>
      <c r="E25701" s="294"/>
      <c r="F25701" s="294"/>
    </row>
    <row r="25702">
      <c r="A25702" s="294" t="s">
        <v>37333</v>
      </c>
      <c r="B25702" s="294"/>
      <c r="C25702" s="294"/>
      <c r="D25702" s="294"/>
      <c r="E25702" s="294"/>
      <c r="F25702" s="294"/>
    </row>
    <row r="25703">
      <c r="A25703" s="294" t="s">
        <v>37334</v>
      </c>
      <c r="B25703" s="294"/>
      <c r="C25703" s="294"/>
      <c r="D25703" s="294"/>
      <c r="E25703" s="294"/>
      <c r="F25703" s="294"/>
    </row>
    <row r="25704">
      <c r="A25704" s="294" t="s">
        <v>37335</v>
      </c>
      <c r="B25704" s="294"/>
      <c r="C25704" s="294"/>
      <c r="D25704" s="294"/>
      <c r="E25704" s="294"/>
      <c r="F25704" s="294"/>
    </row>
    <row r="25705">
      <c r="A25705" s="294" t="s">
        <v>37336</v>
      </c>
      <c r="B25705" s="294"/>
      <c r="C25705" s="294"/>
      <c r="D25705" s="294"/>
      <c r="E25705" s="294"/>
      <c r="F25705" s="294"/>
    </row>
    <row r="25706">
      <c r="A25706" s="294" t="s">
        <v>37337</v>
      </c>
      <c r="B25706" s="294"/>
      <c r="C25706" s="294"/>
      <c r="D25706" s="294"/>
      <c r="E25706" s="294"/>
      <c r="F25706" s="294"/>
    </row>
    <row r="25707">
      <c r="A25707" s="294" t="s">
        <v>37338</v>
      </c>
      <c r="B25707" s="294"/>
      <c r="C25707" s="294"/>
      <c r="D25707" s="294"/>
      <c r="E25707" s="294"/>
      <c r="F25707" s="294"/>
    </row>
    <row r="25708">
      <c r="A25708" s="294" t="s">
        <v>37339</v>
      </c>
      <c r="B25708" s="294"/>
      <c r="C25708" s="294"/>
      <c r="D25708" s="294"/>
      <c r="E25708" s="294"/>
      <c r="F25708" s="294"/>
    </row>
    <row r="25709">
      <c r="A25709" s="294" t="s">
        <v>37340</v>
      </c>
      <c r="B25709" s="294"/>
      <c r="C25709" s="294"/>
      <c r="D25709" s="294"/>
      <c r="E25709" s="294"/>
      <c r="F25709" s="294"/>
    </row>
    <row r="25710">
      <c r="A25710" s="294"/>
      <c r="B25710" s="294"/>
      <c r="C25710" s="294"/>
      <c r="D25710" s="294"/>
      <c r="E25710" s="294"/>
      <c r="F25710" s="294"/>
    </row>
    <row r="25711">
      <c r="A25711" s="294" t="s">
        <v>21401</v>
      </c>
      <c r="B25711" s="294"/>
      <c r="C25711" s="294"/>
      <c r="D25711" s="294"/>
      <c r="E25711" s="294"/>
      <c r="F25711" s="294"/>
    </row>
    <row r="25712">
      <c r="A25712" s="294"/>
      <c r="B25712" s="294"/>
      <c r="C25712" s="294"/>
      <c r="D25712" s="294"/>
      <c r="E25712" s="294"/>
      <c r="F25712" s="294"/>
    </row>
    <row r="25713">
      <c r="A25713" s="294" t="s">
        <v>37341</v>
      </c>
      <c r="B25713" s="294"/>
      <c r="C25713" s="294"/>
      <c r="D25713" s="294"/>
      <c r="E25713" s="294"/>
      <c r="F25713" s="294"/>
    </row>
    <row r="25714">
      <c r="A25714" s="294" t="s">
        <v>37342</v>
      </c>
      <c r="B25714" s="294"/>
      <c r="C25714" s="294"/>
      <c r="D25714" s="294"/>
      <c r="E25714" s="294"/>
      <c r="F25714" s="294"/>
    </row>
    <row r="25715">
      <c r="A25715" s="294" t="s">
        <v>37343</v>
      </c>
      <c r="B25715" s="294"/>
      <c r="C25715" s="294"/>
      <c r="D25715" s="294"/>
      <c r="E25715" s="294"/>
      <c r="F25715" s="294"/>
    </row>
    <row r="25716">
      <c r="A25716" s="294" t="s">
        <v>37344</v>
      </c>
      <c r="B25716" s="294"/>
      <c r="C25716" s="294"/>
      <c r="D25716" s="294"/>
      <c r="E25716" s="294"/>
      <c r="F25716" s="294"/>
    </row>
    <row r="25717">
      <c r="A25717" s="294" t="s">
        <v>37345</v>
      </c>
      <c r="B25717" s="294"/>
      <c r="C25717" s="294"/>
      <c r="D25717" s="294"/>
      <c r="E25717" s="294"/>
      <c r="F25717" s="294"/>
    </row>
    <row r="25718">
      <c r="A25718" s="294" t="s">
        <v>22629</v>
      </c>
      <c r="B25718" s="294"/>
      <c r="C25718" s="294"/>
      <c r="D25718" s="294"/>
      <c r="E25718" s="294"/>
      <c r="F25718" s="294"/>
    </row>
    <row r="25719">
      <c r="A25719" s="294" t="s">
        <v>37346</v>
      </c>
      <c r="B25719" s="294"/>
      <c r="C25719" s="294"/>
      <c r="D25719" s="294"/>
      <c r="E25719" s="294"/>
      <c r="F25719" s="294"/>
    </row>
    <row r="25720">
      <c r="A25720" s="294" t="s">
        <v>37347</v>
      </c>
      <c r="B25720" s="294"/>
      <c r="C25720" s="294"/>
      <c r="D25720" s="294"/>
      <c r="E25720" s="294"/>
      <c r="F25720" s="294"/>
    </row>
    <row r="25721">
      <c r="A25721" s="294" t="s">
        <v>37348</v>
      </c>
      <c r="B25721" s="294"/>
      <c r="C25721" s="294"/>
      <c r="D25721" s="294"/>
      <c r="E25721" s="294"/>
      <c r="F25721" s="294"/>
    </row>
    <row r="25722">
      <c r="A25722" s="294" t="s">
        <v>24535</v>
      </c>
      <c r="B25722" s="294"/>
      <c r="C25722" s="294"/>
      <c r="D25722" s="294"/>
      <c r="E25722" s="294"/>
      <c r="F25722" s="294"/>
    </row>
    <row r="25723">
      <c r="A25723" s="294" t="s">
        <v>37349</v>
      </c>
      <c r="B25723" s="294"/>
      <c r="C25723" s="294"/>
      <c r="D25723" s="294"/>
      <c r="E25723" s="294"/>
      <c r="F25723" s="294"/>
    </row>
    <row r="25724">
      <c r="A25724" s="294" t="s">
        <v>37350</v>
      </c>
      <c r="B25724" s="294"/>
      <c r="C25724" s="294"/>
      <c r="D25724" s="294"/>
      <c r="E25724" s="294"/>
      <c r="F25724" s="294"/>
    </row>
    <row r="25725">
      <c r="A25725" s="294" t="s">
        <v>37351</v>
      </c>
      <c r="B25725" s="294"/>
      <c r="C25725" s="294"/>
      <c r="D25725" s="294"/>
      <c r="E25725" s="294"/>
      <c r="F25725" s="294"/>
    </row>
    <row r="25726">
      <c r="A25726" s="294"/>
      <c r="B25726" s="294"/>
      <c r="C25726" s="294"/>
      <c r="D25726" s="294"/>
      <c r="E25726" s="294"/>
      <c r="F25726" s="294"/>
    </row>
    <row r="25727">
      <c r="A25727" s="294" t="s">
        <v>22239</v>
      </c>
      <c r="B25727" s="294"/>
      <c r="C25727" s="294"/>
      <c r="D25727" s="294"/>
      <c r="E25727" s="294"/>
      <c r="F25727" s="294"/>
    </row>
    <row r="25728">
      <c r="A25728" s="294"/>
      <c r="B25728" s="294"/>
      <c r="C25728" s="294"/>
      <c r="D25728" s="294"/>
      <c r="E25728" s="294"/>
      <c r="F25728" s="294"/>
    </row>
    <row r="25729">
      <c r="A25729" s="294" t="s">
        <v>37352</v>
      </c>
      <c r="B25729" s="294"/>
      <c r="C25729" s="294"/>
      <c r="D25729" s="294"/>
      <c r="E25729" s="294"/>
      <c r="F25729" s="294"/>
    </row>
    <row r="25730">
      <c r="A25730" s="294" t="s">
        <v>37353</v>
      </c>
      <c r="B25730" s="294"/>
      <c r="C25730" s="294"/>
      <c r="D25730" s="294"/>
      <c r="E25730" s="294"/>
      <c r="F25730" s="294"/>
    </row>
    <row r="25731">
      <c r="A25731" s="294" t="s">
        <v>37354</v>
      </c>
      <c r="B25731" s="294"/>
      <c r="C25731" s="294"/>
      <c r="D25731" s="294"/>
      <c r="E25731" s="294"/>
      <c r="F25731" s="294"/>
    </row>
    <row r="25732">
      <c r="A25732" s="294" t="s">
        <v>37355</v>
      </c>
      <c r="B25732" s="294"/>
      <c r="C25732" s="294"/>
      <c r="D25732" s="294"/>
      <c r="E25732" s="294"/>
      <c r="F25732" s="294"/>
    </row>
    <row r="25733">
      <c r="A25733" s="294" t="s">
        <v>37356</v>
      </c>
      <c r="B25733" s="294"/>
      <c r="C25733" s="294"/>
      <c r="D25733" s="294"/>
      <c r="E25733" s="294"/>
      <c r="F25733" s="294"/>
    </row>
    <row r="25734">
      <c r="A25734" s="294"/>
      <c r="B25734" s="294"/>
      <c r="C25734" s="294"/>
      <c r="D25734" s="294"/>
      <c r="E25734" s="294"/>
      <c r="F25734" s="294"/>
    </row>
    <row r="25735">
      <c r="A25735" s="294" t="s">
        <v>21990</v>
      </c>
      <c r="B25735" s="294"/>
      <c r="C25735" s="294"/>
      <c r="D25735" s="294"/>
      <c r="E25735" s="294"/>
      <c r="F25735" s="294"/>
    </row>
    <row r="25736">
      <c r="A25736" s="294"/>
      <c r="B25736" s="294"/>
      <c r="C25736" s="294"/>
      <c r="D25736" s="294"/>
      <c r="E25736" s="294"/>
      <c r="F25736" s="294"/>
    </row>
    <row r="25737">
      <c r="A25737" s="294" t="s">
        <v>34374</v>
      </c>
      <c r="B25737" s="294"/>
      <c r="C25737" s="294"/>
      <c r="D25737" s="294"/>
      <c r="E25737" s="294"/>
      <c r="F25737" s="294"/>
    </row>
    <row r="25738">
      <c r="A25738" s="294"/>
      <c r="B25738" s="294"/>
      <c r="C25738" s="294"/>
      <c r="D25738" s="294"/>
      <c r="E25738" s="294"/>
      <c r="F25738" s="294"/>
    </row>
    <row r="25739">
      <c r="A25739" s="294" t="s">
        <v>37357</v>
      </c>
      <c r="B25739" s="294"/>
      <c r="C25739" s="294"/>
      <c r="D25739" s="294"/>
      <c r="E25739" s="294"/>
      <c r="F25739" s="294"/>
    </row>
    <row r="25740">
      <c r="A25740" s="294" t="s">
        <v>37358</v>
      </c>
      <c r="B25740" s="294"/>
      <c r="C25740" s="294"/>
      <c r="D25740" s="294"/>
      <c r="E25740" s="294"/>
      <c r="F25740" s="294"/>
    </row>
    <row r="25741">
      <c r="A25741" s="294" t="s">
        <v>37359</v>
      </c>
      <c r="B25741" s="294"/>
      <c r="C25741" s="294"/>
      <c r="D25741" s="294"/>
      <c r="E25741" s="294"/>
      <c r="F25741" s="294"/>
    </row>
    <row r="25742">
      <c r="A25742" s="294" t="s">
        <v>37360</v>
      </c>
      <c r="B25742" s="294"/>
      <c r="C25742" s="294"/>
      <c r="D25742" s="294"/>
      <c r="E25742" s="294"/>
      <c r="F25742" s="294"/>
    </row>
    <row r="25743">
      <c r="A25743" s="294"/>
      <c r="B25743" s="294"/>
      <c r="C25743" s="294"/>
      <c r="D25743" s="294"/>
      <c r="E25743" s="294"/>
      <c r="F25743" s="294"/>
    </row>
    <row r="25744">
      <c r="A25744" s="294" t="s">
        <v>37361</v>
      </c>
      <c r="B25744" s="294"/>
      <c r="C25744" s="294"/>
      <c r="D25744" s="294"/>
      <c r="E25744" s="294"/>
      <c r="F25744" s="294"/>
    </row>
    <row r="25745">
      <c r="A25745" s="294"/>
      <c r="B25745" s="294"/>
      <c r="C25745" s="294"/>
      <c r="D25745" s="294"/>
      <c r="E25745" s="294"/>
      <c r="F25745" s="294"/>
    </row>
    <row r="25746">
      <c r="A25746" s="294" t="s">
        <v>37362</v>
      </c>
      <c r="B25746" s="294"/>
      <c r="C25746" s="294"/>
      <c r="D25746" s="294"/>
      <c r="E25746" s="294"/>
      <c r="F25746" s="294"/>
    </row>
    <row r="25747">
      <c r="A25747" s="294" t="s">
        <v>37363</v>
      </c>
      <c r="B25747" s="294"/>
      <c r="C25747" s="294"/>
      <c r="D25747" s="294"/>
      <c r="E25747" s="294"/>
      <c r="F25747" s="294"/>
    </row>
    <row r="25748">
      <c r="A25748" s="294" t="s">
        <v>37364</v>
      </c>
      <c r="B25748" s="294"/>
      <c r="C25748" s="294"/>
      <c r="D25748" s="294"/>
      <c r="E25748" s="294"/>
      <c r="F25748" s="294"/>
    </row>
    <row r="25749">
      <c r="A25749" s="294"/>
      <c r="B25749" s="294"/>
      <c r="C25749" s="294"/>
      <c r="D25749" s="294"/>
      <c r="E25749" s="294"/>
      <c r="F25749" s="294"/>
    </row>
    <row r="25750">
      <c r="A25750" s="294" t="s">
        <v>37365</v>
      </c>
      <c r="B25750" s="294"/>
      <c r="C25750" s="294"/>
      <c r="D25750" s="294"/>
      <c r="E25750" s="294"/>
      <c r="F25750" s="294"/>
    </row>
    <row r="25751">
      <c r="A25751" s="294"/>
      <c r="B25751" s="294"/>
      <c r="C25751" s="294"/>
      <c r="D25751" s="294"/>
      <c r="E25751" s="294"/>
      <c r="F25751" s="294"/>
    </row>
    <row r="25752">
      <c r="A25752" s="294" t="s">
        <v>37366</v>
      </c>
      <c r="B25752" s="294"/>
      <c r="C25752" s="294"/>
      <c r="D25752" s="294"/>
      <c r="E25752" s="294"/>
      <c r="F25752" s="294"/>
    </row>
    <row r="25753">
      <c r="A25753" s="294" t="s">
        <v>37367</v>
      </c>
      <c r="B25753" s="294"/>
      <c r="C25753" s="294"/>
      <c r="D25753" s="294"/>
      <c r="E25753" s="294"/>
      <c r="F25753" s="294"/>
    </row>
    <row r="25754">
      <c r="A25754" s="294" t="s">
        <v>23508</v>
      </c>
      <c r="B25754" s="294"/>
      <c r="C25754" s="294"/>
      <c r="D25754" s="294"/>
      <c r="E25754" s="294"/>
      <c r="F25754" s="294"/>
    </row>
    <row r="25755">
      <c r="A25755" s="294" t="s">
        <v>29043</v>
      </c>
      <c r="B25755" s="294"/>
      <c r="C25755" s="294"/>
      <c r="D25755" s="294"/>
      <c r="E25755" s="294"/>
      <c r="F25755" s="294"/>
    </row>
    <row r="25756">
      <c r="A25756" s="294" t="s">
        <v>37314</v>
      </c>
      <c r="B25756" s="294"/>
      <c r="C25756" s="294"/>
      <c r="D25756" s="294"/>
      <c r="E25756" s="294"/>
      <c r="F25756" s="294"/>
    </row>
    <row r="25757">
      <c r="A25757" s="294" t="s">
        <v>21672</v>
      </c>
      <c r="B25757" s="294"/>
      <c r="C25757" s="294"/>
      <c r="D25757" s="294"/>
      <c r="E25757" s="294"/>
      <c r="F25757" s="294"/>
    </row>
    <row r="25758">
      <c r="A25758" s="294" t="s">
        <v>37315</v>
      </c>
      <c r="B25758" s="294"/>
      <c r="C25758" s="294"/>
      <c r="D25758" s="294"/>
      <c r="E25758" s="294"/>
      <c r="F25758" s="294"/>
    </row>
    <row r="25759">
      <c r="A25759" s="294"/>
      <c r="B25759" s="294"/>
      <c r="C25759" s="294"/>
      <c r="D25759" s="294"/>
      <c r="E25759" s="294"/>
      <c r="F25759" s="294"/>
    </row>
    <row r="25760">
      <c r="A25760" s="294" t="s">
        <v>23007</v>
      </c>
      <c r="B25760" s="294"/>
      <c r="C25760" s="294"/>
      <c r="D25760" s="294"/>
      <c r="E25760" s="294"/>
      <c r="F25760" s="294"/>
    </row>
    <row r="25761">
      <c r="A25761" s="294"/>
      <c r="B25761" s="294"/>
      <c r="C25761" s="294"/>
      <c r="D25761" s="294"/>
      <c r="E25761" s="294"/>
      <c r="F25761" s="294"/>
    </row>
    <row r="25762">
      <c r="A25762" s="294" t="s">
        <v>37368</v>
      </c>
      <c r="B25762" s="294"/>
      <c r="C25762" s="294"/>
      <c r="D25762" s="294"/>
      <c r="E25762" s="294"/>
      <c r="F25762" s="294"/>
    </row>
    <row r="25763">
      <c r="A25763" s="294" t="s">
        <v>37369</v>
      </c>
      <c r="B25763" s="294"/>
      <c r="C25763" s="294"/>
      <c r="D25763" s="294"/>
      <c r="E25763" s="294"/>
      <c r="F25763" s="294"/>
    </row>
    <row r="25764">
      <c r="A25764" s="294" t="s">
        <v>37370</v>
      </c>
      <c r="B25764" s="294"/>
      <c r="C25764" s="294"/>
      <c r="D25764" s="294"/>
      <c r="E25764" s="294"/>
      <c r="F25764" s="294"/>
    </row>
    <row r="25765">
      <c r="A25765" s="294" t="s">
        <v>37371</v>
      </c>
      <c r="B25765" s="294"/>
      <c r="C25765" s="294"/>
      <c r="D25765" s="294"/>
      <c r="E25765" s="294"/>
      <c r="F25765" s="294"/>
    </row>
    <row r="25766">
      <c r="A25766" s="294" t="s">
        <v>37372</v>
      </c>
      <c r="B25766" s="294"/>
      <c r="C25766" s="294"/>
      <c r="D25766" s="294"/>
      <c r="E25766" s="294"/>
      <c r="F25766" s="294"/>
    </row>
    <row r="25767">
      <c r="A25767" s="294" t="s">
        <v>37373</v>
      </c>
      <c r="B25767" s="294"/>
      <c r="C25767" s="294"/>
      <c r="D25767" s="294"/>
      <c r="E25767" s="294"/>
      <c r="F25767" s="294"/>
    </row>
    <row r="25768">
      <c r="A25768" s="294" t="s">
        <v>37374</v>
      </c>
      <c r="B25768" s="294"/>
      <c r="C25768" s="294"/>
      <c r="D25768" s="294"/>
      <c r="E25768" s="294"/>
      <c r="F25768" s="294"/>
    </row>
    <row r="25769">
      <c r="A25769" s="294" t="s">
        <v>37375</v>
      </c>
      <c r="B25769" s="294"/>
      <c r="C25769" s="294"/>
      <c r="D25769" s="294"/>
      <c r="E25769" s="294"/>
      <c r="F25769" s="294"/>
    </row>
    <row r="25770">
      <c r="A25770" s="294"/>
      <c r="B25770" s="294"/>
      <c r="C25770" s="294"/>
      <c r="D25770" s="294"/>
      <c r="E25770" s="294"/>
      <c r="F25770" s="294"/>
    </row>
    <row r="25771">
      <c r="A25771" s="294" t="s">
        <v>21326</v>
      </c>
      <c r="B25771" s="294"/>
      <c r="C25771" s="294"/>
      <c r="D25771" s="294"/>
      <c r="E25771" s="294"/>
      <c r="F25771" s="294"/>
    </row>
    <row r="25772">
      <c r="A25772" s="294"/>
      <c r="B25772" s="294"/>
      <c r="C25772" s="294"/>
      <c r="D25772" s="294"/>
      <c r="E25772" s="294"/>
      <c r="F25772" s="294"/>
    </row>
    <row r="25773">
      <c r="A25773" s="294" t="s">
        <v>37376</v>
      </c>
      <c r="B25773" s="294"/>
      <c r="C25773" s="294"/>
      <c r="D25773" s="294"/>
      <c r="E25773" s="294"/>
      <c r="F25773" s="294"/>
    </row>
    <row r="25774">
      <c r="A25774" s="294" t="s">
        <v>37377</v>
      </c>
      <c r="B25774" s="294"/>
      <c r="C25774" s="294"/>
      <c r="D25774" s="294"/>
      <c r="E25774" s="294"/>
      <c r="F25774" s="294"/>
    </row>
    <row r="25775">
      <c r="A25775" s="294" t="s">
        <v>37378</v>
      </c>
      <c r="B25775" s="294"/>
      <c r="C25775" s="294"/>
      <c r="D25775" s="294"/>
      <c r="E25775" s="294"/>
      <c r="F25775" s="294"/>
    </row>
    <row r="25776">
      <c r="A25776" s="294" t="s">
        <v>37379</v>
      </c>
      <c r="B25776" s="294"/>
      <c r="C25776" s="294"/>
      <c r="D25776" s="294"/>
      <c r="E25776" s="294"/>
      <c r="F25776" s="294"/>
    </row>
    <row r="25777">
      <c r="A25777" s="294"/>
      <c r="B25777" s="294"/>
      <c r="C25777" s="294"/>
      <c r="D25777" s="294"/>
      <c r="E25777" s="294"/>
      <c r="F25777" s="294"/>
    </row>
    <row r="25778">
      <c r="A25778" s="294" t="s">
        <v>37380</v>
      </c>
      <c r="B25778" s="294"/>
      <c r="C25778" s="294"/>
      <c r="D25778" s="294"/>
      <c r="E25778" s="294"/>
      <c r="F25778" s="294"/>
    </row>
    <row r="25779">
      <c r="A25779" s="294"/>
      <c r="B25779" s="294"/>
      <c r="C25779" s="294"/>
      <c r="D25779" s="294"/>
      <c r="E25779" s="294"/>
      <c r="F25779" s="294"/>
    </row>
    <row r="25780">
      <c r="A25780" s="294" t="s">
        <v>37381</v>
      </c>
      <c r="B25780" s="294"/>
      <c r="C25780" s="294"/>
      <c r="D25780" s="294"/>
      <c r="E25780" s="294"/>
      <c r="F25780" s="294"/>
    </row>
    <row r="25781">
      <c r="A25781" s="294" t="s">
        <v>37382</v>
      </c>
      <c r="B25781" s="294"/>
      <c r="C25781" s="294"/>
      <c r="D25781" s="294"/>
      <c r="E25781" s="294"/>
      <c r="F25781" s="294"/>
    </row>
    <row r="25782">
      <c r="A25782" s="294" t="s">
        <v>37383</v>
      </c>
      <c r="B25782" s="294"/>
      <c r="C25782" s="294"/>
      <c r="D25782" s="294"/>
      <c r="E25782" s="294"/>
      <c r="F25782" s="294"/>
    </row>
    <row r="25783">
      <c r="A25783" s="294" t="s">
        <v>37384</v>
      </c>
      <c r="B25783" s="294"/>
      <c r="C25783" s="294"/>
      <c r="D25783" s="294"/>
      <c r="E25783" s="294"/>
      <c r="F25783" s="294"/>
    </row>
    <row r="25784">
      <c r="A25784" s="294" t="s">
        <v>37385</v>
      </c>
      <c r="B25784" s="294"/>
      <c r="C25784" s="294"/>
      <c r="D25784" s="294"/>
      <c r="E25784" s="294"/>
      <c r="F25784" s="294"/>
    </row>
    <row r="25785">
      <c r="A25785" s="294" t="s">
        <v>37386</v>
      </c>
      <c r="B25785" s="294"/>
      <c r="C25785" s="294"/>
      <c r="D25785" s="294"/>
      <c r="E25785" s="294"/>
      <c r="F25785" s="294"/>
    </row>
    <row r="25786">
      <c r="A25786" s="294" t="s">
        <v>37387</v>
      </c>
      <c r="B25786" s="294"/>
      <c r="C25786" s="294"/>
      <c r="D25786" s="294"/>
      <c r="E25786" s="294"/>
      <c r="F25786" s="294"/>
    </row>
    <row r="25787">
      <c r="A25787" s="294" t="s">
        <v>37388</v>
      </c>
      <c r="B25787" s="294"/>
      <c r="C25787" s="294"/>
      <c r="D25787" s="294"/>
      <c r="E25787" s="294"/>
      <c r="F25787" s="294"/>
    </row>
    <row r="25788">
      <c r="A25788" s="294" t="s">
        <v>26797</v>
      </c>
      <c r="B25788" s="294"/>
      <c r="C25788" s="294"/>
      <c r="D25788" s="294"/>
      <c r="E25788" s="294"/>
      <c r="F25788" s="294"/>
    </row>
    <row r="25789">
      <c r="A25789" s="294" t="s">
        <v>37389</v>
      </c>
      <c r="B25789" s="294"/>
      <c r="C25789" s="294"/>
      <c r="D25789" s="294"/>
      <c r="E25789" s="294"/>
      <c r="F25789" s="294"/>
    </row>
    <row r="25790">
      <c r="A25790" s="294"/>
      <c r="B25790" s="294"/>
      <c r="C25790" s="294"/>
      <c r="D25790" s="294"/>
      <c r="E25790" s="294"/>
      <c r="F25790" s="294"/>
    </row>
    <row r="25791">
      <c r="A25791" s="294" t="s">
        <v>25653</v>
      </c>
      <c r="B25791" s="294"/>
      <c r="C25791" s="294"/>
      <c r="D25791" s="294"/>
      <c r="E25791" s="294"/>
      <c r="F25791" s="294"/>
    </row>
    <row r="25792">
      <c r="A25792" s="294" t="s">
        <v>23767</v>
      </c>
      <c r="B25792" s="294"/>
      <c r="C25792" s="294"/>
      <c r="D25792" s="294"/>
      <c r="E25792" s="294"/>
      <c r="F25792" s="294"/>
    </row>
    <row r="25793">
      <c r="A25793" s="294"/>
      <c r="B25793" s="294"/>
      <c r="C25793" s="294"/>
      <c r="D25793" s="294"/>
      <c r="E25793" s="294"/>
      <c r="F25793" s="294"/>
    </row>
    <row r="25794">
      <c r="A25794" s="294" t="s">
        <v>37390</v>
      </c>
      <c r="B25794" s="294"/>
      <c r="C25794" s="294"/>
      <c r="D25794" s="294"/>
      <c r="E25794" s="294"/>
      <c r="F25794" s="294"/>
    </row>
    <row r="25795">
      <c r="A25795" s="294" t="s">
        <v>37391</v>
      </c>
      <c r="B25795" s="294"/>
      <c r="C25795" s="294"/>
      <c r="D25795" s="294"/>
      <c r="E25795" s="294"/>
      <c r="F25795" s="294"/>
    </row>
    <row r="25796">
      <c r="A25796" s="294" t="s">
        <v>37392</v>
      </c>
      <c r="B25796" s="294"/>
      <c r="C25796" s="294"/>
      <c r="D25796" s="294"/>
      <c r="E25796" s="294"/>
      <c r="F25796" s="294"/>
    </row>
    <row r="25797">
      <c r="A25797" s="294"/>
      <c r="B25797" s="294"/>
      <c r="C25797" s="294"/>
      <c r="D25797" s="294"/>
      <c r="E25797" s="294"/>
      <c r="F25797" s="294"/>
    </row>
    <row r="25798">
      <c r="A25798" s="294" t="s">
        <v>22491</v>
      </c>
      <c r="B25798" s="294"/>
      <c r="C25798" s="294"/>
      <c r="D25798" s="294"/>
      <c r="E25798" s="294"/>
      <c r="F25798" s="294"/>
    </row>
    <row r="25799">
      <c r="A25799" s="294"/>
      <c r="B25799" s="294"/>
      <c r="C25799" s="294"/>
      <c r="D25799" s="294"/>
      <c r="E25799" s="294"/>
      <c r="F25799" s="294"/>
    </row>
    <row r="25800">
      <c r="A25800" s="294" t="s">
        <v>37393</v>
      </c>
      <c r="B25800" s="294"/>
      <c r="C25800" s="294"/>
      <c r="D25800" s="294"/>
      <c r="E25800" s="294"/>
      <c r="F25800" s="294"/>
    </row>
    <row r="25801">
      <c r="A25801" s="294" t="s">
        <v>37394</v>
      </c>
      <c r="B25801" s="294"/>
      <c r="C25801" s="294"/>
      <c r="D25801" s="294"/>
      <c r="E25801" s="294"/>
      <c r="F25801" s="294"/>
    </row>
    <row r="25802">
      <c r="A25802" s="294" t="s">
        <v>37395</v>
      </c>
      <c r="B25802" s="294"/>
      <c r="C25802" s="294"/>
      <c r="D25802" s="294"/>
      <c r="E25802" s="294"/>
      <c r="F25802" s="294"/>
    </row>
    <row r="25803">
      <c r="A25803" s="294" t="s">
        <v>37396</v>
      </c>
      <c r="B25803" s="294"/>
      <c r="C25803" s="294"/>
      <c r="D25803" s="294"/>
      <c r="E25803" s="294"/>
      <c r="F25803" s="294"/>
    </row>
    <row r="25804">
      <c r="A25804" s="294"/>
      <c r="B25804" s="294"/>
      <c r="C25804" s="294"/>
      <c r="D25804" s="294"/>
      <c r="E25804" s="294"/>
      <c r="F25804" s="294"/>
    </row>
    <row r="25805">
      <c r="A25805" s="294" t="s">
        <v>29211</v>
      </c>
      <c r="B25805" s="294"/>
      <c r="C25805" s="294"/>
      <c r="D25805" s="294"/>
      <c r="E25805" s="294"/>
      <c r="F25805" s="294"/>
    </row>
    <row r="25806">
      <c r="A25806" s="294"/>
      <c r="B25806" s="294"/>
      <c r="C25806" s="294"/>
      <c r="D25806" s="294"/>
      <c r="E25806" s="294"/>
      <c r="F25806" s="294"/>
    </row>
    <row r="25807">
      <c r="A25807" s="294" t="s">
        <v>37397</v>
      </c>
      <c r="B25807" s="294"/>
      <c r="C25807" s="294"/>
      <c r="D25807" s="294"/>
      <c r="E25807" s="294"/>
      <c r="F25807" s="294"/>
    </row>
    <row r="25808">
      <c r="A25808" s="294" t="s">
        <v>37398</v>
      </c>
      <c r="B25808" s="294"/>
      <c r="C25808" s="294"/>
      <c r="D25808" s="294"/>
      <c r="E25808" s="294"/>
      <c r="F25808" s="294"/>
    </row>
    <row r="25809">
      <c r="A25809" s="294" t="s">
        <v>37399</v>
      </c>
      <c r="B25809" s="294"/>
      <c r="C25809" s="294"/>
      <c r="D25809" s="294"/>
      <c r="E25809" s="294"/>
      <c r="F25809" s="294"/>
    </row>
    <row r="25810">
      <c r="A25810" s="294" t="s">
        <v>37400</v>
      </c>
      <c r="B25810" s="294"/>
      <c r="C25810" s="294"/>
      <c r="D25810" s="294"/>
      <c r="E25810" s="294"/>
      <c r="F25810" s="294"/>
    </row>
    <row r="25811">
      <c r="A25811" s="294" t="s">
        <v>37401</v>
      </c>
      <c r="B25811" s="294"/>
      <c r="C25811" s="294"/>
      <c r="D25811" s="294"/>
      <c r="E25811" s="294"/>
      <c r="F25811" s="294"/>
    </row>
    <row r="25812">
      <c r="A25812" s="294" t="s">
        <v>37402</v>
      </c>
      <c r="B25812" s="294"/>
      <c r="C25812" s="294"/>
      <c r="D25812" s="294"/>
      <c r="E25812" s="294"/>
      <c r="F25812" s="294"/>
    </row>
    <row r="25813">
      <c r="A25813" s="294" t="s">
        <v>37403</v>
      </c>
      <c r="B25813" s="294"/>
      <c r="C25813" s="294"/>
      <c r="D25813" s="294"/>
      <c r="E25813" s="294"/>
      <c r="F25813" s="294"/>
    </row>
    <row r="25814">
      <c r="A25814" s="294" t="s">
        <v>37404</v>
      </c>
      <c r="B25814" s="294"/>
      <c r="C25814" s="294"/>
      <c r="D25814" s="294"/>
      <c r="E25814" s="294"/>
      <c r="F25814" s="294"/>
    </row>
    <row r="25815">
      <c r="A25815" s="294" t="s">
        <v>37405</v>
      </c>
      <c r="B25815" s="294"/>
      <c r="C25815" s="294"/>
      <c r="D25815" s="294"/>
      <c r="E25815" s="294"/>
      <c r="F25815" s="294"/>
    </row>
    <row r="25816">
      <c r="A25816" s="294" t="s">
        <v>37406</v>
      </c>
      <c r="B25816" s="294"/>
      <c r="C25816" s="294"/>
      <c r="D25816" s="294"/>
      <c r="E25816" s="294"/>
      <c r="F25816" s="294"/>
    </row>
    <row r="25817">
      <c r="A25817" s="294" t="s">
        <v>37407</v>
      </c>
      <c r="B25817" s="294"/>
      <c r="C25817" s="294"/>
      <c r="D25817" s="294"/>
      <c r="E25817" s="294"/>
      <c r="F25817" s="294"/>
    </row>
    <row r="25818">
      <c r="A25818" s="294" t="s">
        <v>37408</v>
      </c>
      <c r="B25818" s="294"/>
      <c r="C25818" s="294"/>
      <c r="D25818" s="294"/>
      <c r="E25818" s="294"/>
      <c r="F25818" s="294"/>
    </row>
    <row r="25819">
      <c r="A25819" s="294" t="s">
        <v>37409</v>
      </c>
      <c r="B25819" s="294"/>
      <c r="C25819" s="294"/>
      <c r="D25819" s="294"/>
      <c r="E25819" s="294"/>
      <c r="F25819" s="294"/>
    </row>
    <row r="25820">
      <c r="A25820" s="294"/>
      <c r="B25820" s="294"/>
      <c r="C25820" s="294"/>
      <c r="D25820" s="294"/>
      <c r="E25820" s="294"/>
      <c r="F25820" s="294"/>
    </row>
    <row r="25821">
      <c r="A25821" s="294"/>
      <c r="B25821" s="294"/>
      <c r="C25821" s="294"/>
      <c r="D25821" s="294"/>
      <c r="E25821" s="294"/>
      <c r="F25821" s="294"/>
    </row>
    <row r="25822">
      <c r="A25822" s="294" t="s">
        <v>28124</v>
      </c>
      <c r="B25822" s="294"/>
      <c r="C25822" s="294"/>
      <c r="D25822" s="294"/>
      <c r="E25822" s="294"/>
      <c r="F25822" s="294"/>
    </row>
    <row r="25823">
      <c r="A25823" s="294" t="s">
        <v>37410</v>
      </c>
      <c r="B25823" s="294"/>
      <c r="C25823" s="294"/>
      <c r="D25823" s="294"/>
      <c r="E25823" s="294"/>
      <c r="F25823" s="294"/>
    </row>
    <row r="25824">
      <c r="A25824" s="294" t="s">
        <v>21618</v>
      </c>
      <c r="B25824" s="294"/>
      <c r="C25824" s="294"/>
      <c r="D25824" s="294"/>
      <c r="E25824" s="294"/>
      <c r="F25824" s="294"/>
    </row>
    <row r="25825">
      <c r="A25825" s="294" t="s">
        <v>37411</v>
      </c>
      <c r="B25825" s="294"/>
      <c r="C25825" s="294"/>
      <c r="D25825" s="294"/>
      <c r="E25825" s="294"/>
      <c r="F25825" s="294"/>
    </row>
    <row r="25826">
      <c r="A25826" s="294" t="s">
        <v>37412</v>
      </c>
      <c r="B25826" s="294"/>
      <c r="C25826" s="294"/>
      <c r="D25826" s="294"/>
      <c r="E25826" s="294"/>
      <c r="F25826" s="294"/>
    </row>
    <row r="25827">
      <c r="A25827" s="294"/>
      <c r="B25827" s="294"/>
      <c r="C25827" s="294"/>
      <c r="D25827" s="294"/>
      <c r="E25827" s="294"/>
      <c r="F25827" s="294"/>
    </row>
    <row r="25828">
      <c r="A25828" s="294" t="s">
        <v>22512</v>
      </c>
      <c r="B25828" s="294"/>
      <c r="C25828" s="294"/>
      <c r="D25828" s="294"/>
      <c r="E25828" s="294"/>
      <c r="F25828" s="294"/>
    </row>
    <row r="25829">
      <c r="A25829" s="294" t="s">
        <v>37413</v>
      </c>
      <c r="B25829" s="294"/>
      <c r="C25829" s="294"/>
      <c r="D25829" s="294"/>
      <c r="E25829" s="294"/>
      <c r="F25829" s="294"/>
    </row>
    <row r="25830">
      <c r="A25830" s="294"/>
      <c r="B25830" s="294"/>
      <c r="C25830" s="294"/>
      <c r="D25830" s="294"/>
      <c r="E25830" s="294"/>
      <c r="F25830" s="294"/>
    </row>
    <row r="25831">
      <c r="A25831" s="294" t="s">
        <v>37414</v>
      </c>
      <c r="B25831" s="294"/>
      <c r="C25831" s="294"/>
      <c r="D25831" s="294"/>
      <c r="E25831" s="294"/>
      <c r="F25831" s="294"/>
    </row>
    <row r="25832">
      <c r="A25832" s="294" t="s">
        <v>37415</v>
      </c>
      <c r="B25832" s="294"/>
      <c r="C25832" s="294"/>
      <c r="D25832" s="294"/>
      <c r="E25832" s="294"/>
      <c r="F25832" s="294"/>
    </row>
    <row r="25833">
      <c r="A25833" s="294" t="s">
        <v>25770</v>
      </c>
      <c r="B25833" s="294"/>
      <c r="C25833" s="294"/>
      <c r="D25833" s="294"/>
      <c r="E25833" s="294"/>
      <c r="F25833" s="294"/>
    </row>
    <row r="25834">
      <c r="A25834" s="294" t="s">
        <v>28243</v>
      </c>
      <c r="B25834" s="294"/>
      <c r="C25834" s="294"/>
      <c r="D25834" s="294"/>
      <c r="E25834" s="294"/>
      <c r="F25834" s="294"/>
    </row>
    <row r="25835">
      <c r="A25835" s="294" t="s">
        <v>37416</v>
      </c>
      <c r="B25835" s="294"/>
      <c r="C25835" s="294"/>
      <c r="D25835" s="294"/>
      <c r="E25835" s="294"/>
      <c r="F25835" s="294"/>
    </row>
    <row r="25836">
      <c r="A25836" s="294" t="s">
        <v>37417</v>
      </c>
      <c r="B25836" s="294"/>
      <c r="C25836" s="294"/>
      <c r="D25836" s="294"/>
      <c r="E25836" s="294"/>
      <c r="F25836" s="294"/>
    </row>
    <row r="25837">
      <c r="A25837" s="294" t="s">
        <v>37418</v>
      </c>
      <c r="B25837" s="294"/>
      <c r="C25837" s="294"/>
      <c r="D25837" s="294"/>
      <c r="E25837" s="294"/>
      <c r="F25837" s="294"/>
    </row>
    <row r="25838">
      <c r="A25838" s="294" t="s">
        <v>37419</v>
      </c>
      <c r="B25838" s="294"/>
      <c r="C25838" s="294"/>
      <c r="D25838" s="294"/>
      <c r="E25838" s="294"/>
      <c r="F25838" s="294"/>
    </row>
    <row r="25839">
      <c r="A25839" s="294" t="s">
        <v>37420</v>
      </c>
      <c r="B25839" s="294"/>
      <c r="C25839" s="294"/>
      <c r="D25839" s="294"/>
      <c r="E25839" s="294"/>
      <c r="F25839" s="294"/>
    </row>
    <row r="25840">
      <c r="A25840" s="294"/>
      <c r="B25840" s="294"/>
      <c r="C25840" s="294"/>
      <c r="D25840" s="294"/>
      <c r="E25840" s="294"/>
      <c r="F25840" s="294"/>
    </row>
    <row r="25841">
      <c r="A25841" s="294" t="s">
        <v>24323</v>
      </c>
      <c r="B25841" s="294"/>
      <c r="C25841" s="294"/>
      <c r="D25841" s="294"/>
      <c r="E25841" s="294"/>
      <c r="F25841" s="294"/>
    </row>
    <row r="25842">
      <c r="A25842" s="294" t="s">
        <v>37421</v>
      </c>
      <c r="B25842" s="294"/>
      <c r="C25842" s="294"/>
      <c r="D25842" s="294"/>
      <c r="E25842" s="294"/>
      <c r="F25842" s="294"/>
    </row>
    <row r="25843">
      <c r="A25843" s="294"/>
      <c r="B25843" s="294"/>
      <c r="C25843" s="294"/>
      <c r="D25843" s="294"/>
      <c r="E25843" s="294"/>
      <c r="F25843" s="294"/>
    </row>
    <row r="25844">
      <c r="A25844" s="294" t="s">
        <v>37422</v>
      </c>
      <c r="B25844" s="294"/>
      <c r="C25844" s="294"/>
      <c r="D25844" s="294"/>
      <c r="E25844" s="294"/>
      <c r="F25844" s="294"/>
    </row>
    <row r="25845">
      <c r="A25845" s="294" t="s">
        <v>37423</v>
      </c>
      <c r="B25845" s="294"/>
      <c r="C25845" s="294"/>
      <c r="D25845" s="294"/>
      <c r="E25845" s="294"/>
      <c r="F25845" s="294"/>
    </row>
    <row r="25846">
      <c r="A25846" s="294" t="s">
        <v>37424</v>
      </c>
      <c r="B25846" s="294"/>
      <c r="C25846" s="294"/>
      <c r="D25846" s="294"/>
      <c r="E25846" s="294"/>
      <c r="F25846" s="294"/>
    </row>
    <row r="25847">
      <c r="A25847" s="294" t="s">
        <v>37425</v>
      </c>
      <c r="B25847" s="294"/>
      <c r="C25847" s="294"/>
      <c r="D25847" s="294"/>
      <c r="E25847" s="294"/>
      <c r="F25847" s="294"/>
    </row>
    <row r="25848">
      <c r="A25848" s="294"/>
      <c r="B25848" s="294"/>
      <c r="C25848" s="294"/>
      <c r="D25848" s="294"/>
      <c r="E25848" s="294"/>
      <c r="F25848" s="294"/>
    </row>
    <row r="25849">
      <c r="A25849" s="294" t="s">
        <v>37426</v>
      </c>
      <c r="B25849" s="294"/>
      <c r="C25849" s="294"/>
      <c r="D25849" s="294"/>
      <c r="E25849" s="294"/>
      <c r="F25849" s="294"/>
    </row>
    <row r="25850">
      <c r="A25850" s="294"/>
      <c r="B25850" s="294"/>
      <c r="C25850" s="294"/>
      <c r="D25850" s="294"/>
      <c r="E25850" s="294"/>
      <c r="F25850" s="294"/>
    </row>
    <row r="25851">
      <c r="A25851" s="294" t="s">
        <v>37427</v>
      </c>
      <c r="B25851" s="294"/>
      <c r="C25851" s="294"/>
      <c r="D25851" s="294"/>
      <c r="E25851" s="294"/>
      <c r="F25851" s="294"/>
    </row>
    <row r="25852">
      <c r="A25852" s="294" t="s">
        <v>37428</v>
      </c>
      <c r="B25852" s="294"/>
      <c r="C25852" s="294"/>
      <c r="D25852" s="294"/>
      <c r="E25852" s="294"/>
      <c r="F25852" s="294"/>
    </row>
    <row r="25853">
      <c r="A25853" s="294" t="s">
        <v>37429</v>
      </c>
      <c r="B25853" s="294"/>
      <c r="C25853" s="294"/>
      <c r="D25853" s="294"/>
      <c r="E25853" s="294"/>
      <c r="F25853" s="294"/>
    </row>
    <row r="25854">
      <c r="A25854" s="294" t="s">
        <v>31898</v>
      </c>
      <c r="B25854" s="294"/>
      <c r="C25854" s="294"/>
      <c r="D25854" s="294"/>
      <c r="E25854" s="294"/>
      <c r="F25854" s="294"/>
    </row>
    <row r="25855">
      <c r="A25855" s="294" t="s">
        <v>37430</v>
      </c>
      <c r="B25855" s="294"/>
      <c r="C25855" s="294"/>
      <c r="D25855" s="294"/>
      <c r="E25855" s="294"/>
      <c r="F25855" s="294"/>
    </row>
    <row r="25856">
      <c r="A25856" s="294" t="s">
        <v>37431</v>
      </c>
      <c r="B25856" s="294"/>
      <c r="C25856" s="294"/>
      <c r="D25856" s="294"/>
      <c r="E25856" s="294"/>
      <c r="F25856" s="294"/>
    </row>
    <row r="25857">
      <c r="A25857" s="294" t="s">
        <v>37432</v>
      </c>
      <c r="B25857" s="294"/>
      <c r="C25857" s="294"/>
      <c r="D25857" s="294"/>
      <c r="E25857" s="294"/>
      <c r="F25857" s="294"/>
    </row>
    <row r="25858">
      <c r="A25858" s="294"/>
      <c r="B25858" s="294"/>
      <c r="C25858" s="294"/>
      <c r="D25858" s="294"/>
      <c r="E25858" s="294"/>
      <c r="F25858" s="294"/>
    </row>
    <row r="25859">
      <c r="A25859" s="294"/>
      <c r="B25859" s="294"/>
      <c r="C25859" s="294"/>
      <c r="D25859" s="294"/>
      <c r="E25859" s="294"/>
      <c r="F25859" s="294"/>
    </row>
    <row r="25860">
      <c r="A25860" s="294" t="s">
        <v>21401</v>
      </c>
      <c r="B25860" s="294"/>
      <c r="C25860" s="294"/>
      <c r="D25860" s="294"/>
      <c r="E25860" s="294"/>
      <c r="F25860" s="294"/>
    </row>
    <row r="25861">
      <c r="A25861" s="294"/>
      <c r="B25861" s="294"/>
      <c r="C25861" s="294"/>
      <c r="D25861" s="294"/>
      <c r="E25861" s="294"/>
      <c r="F25861" s="294"/>
    </row>
    <row r="25862">
      <c r="A25862" s="294" t="s">
        <v>21963</v>
      </c>
      <c r="B25862" s="294" t="s">
        <v>37433</v>
      </c>
      <c r="C25862" s="294"/>
      <c r="D25862" s="294"/>
      <c r="E25862" s="294"/>
      <c r="F25862" s="294"/>
    </row>
    <row r="25863">
      <c r="A25863" s="294" t="s">
        <v>37434</v>
      </c>
      <c r="B25863" s="294" t="s">
        <v>37435</v>
      </c>
      <c r="C25863" s="294"/>
      <c r="D25863" s="294"/>
      <c r="E25863" s="294"/>
      <c r="F25863" s="294"/>
    </row>
    <row r="25864">
      <c r="A25864" s="294" t="s">
        <v>37436</v>
      </c>
      <c r="B25864" s="294" t="s">
        <v>37437</v>
      </c>
      <c r="C25864" s="294"/>
      <c r="D25864" s="294"/>
      <c r="E25864" s="294"/>
      <c r="F25864" s="294"/>
    </row>
    <row r="25865">
      <c r="A25865" s="294" t="s">
        <v>37438</v>
      </c>
      <c r="B25865" s="294" t="s">
        <v>37439</v>
      </c>
      <c r="C25865" s="294"/>
      <c r="D25865" s="294"/>
      <c r="E25865" s="294"/>
      <c r="F25865" s="294"/>
    </row>
    <row r="25866">
      <c r="A25866" s="294" t="s">
        <v>37440</v>
      </c>
      <c r="B25866" s="294" t="s">
        <v>37441</v>
      </c>
      <c r="C25866" s="294"/>
      <c r="D25866" s="294"/>
      <c r="E25866" s="294"/>
      <c r="F25866" s="294"/>
    </row>
    <row r="25867">
      <c r="A25867" s="294" t="s">
        <v>37442</v>
      </c>
      <c r="B25867" s="294" t="s">
        <v>37443</v>
      </c>
      <c r="C25867" s="294"/>
      <c r="D25867" s="294"/>
      <c r="E25867" s="294"/>
      <c r="F25867" s="294"/>
    </row>
    <row r="25868">
      <c r="A25868" s="294" t="s">
        <v>37444</v>
      </c>
      <c r="B25868" s="294" t="s">
        <v>37445</v>
      </c>
      <c r="C25868" s="294"/>
      <c r="D25868" s="294"/>
      <c r="E25868" s="294"/>
      <c r="F25868" s="294"/>
    </row>
    <row r="25869">
      <c r="A25869" s="294" t="s">
        <v>37446</v>
      </c>
      <c r="B25869" s="294" t="s">
        <v>37447</v>
      </c>
      <c r="C25869" s="294"/>
      <c r="D25869" s="294"/>
      <c r="E25869" s="294"/>
      <c r="F25869" s="294"/>
    </row>
    <row r="25870">
      <c r="A25870" s="294" t="s">
        <v>37448</v>
      </c>
      <c r="B25870" s="294" t="s">
        <v>37449</v>
      </c>
      <c r="C25870" s="294"/>
      <c r="D25870" s="294"/>
      <c r="E25870" s="294"/>
      <c r="F25870" s="294"/>
    </row>
    <row r="25871">
      <c r="A25871" s="294"/>
      <c r="B25871" s="294"/>
      <c r="C25871" s="294"/>
      <c r="D25871" s="294"/>
      <c r="E25871" s="294"/>
      <c r="F25871" s="294"/>
    </row>
    <row r="25872">
      <c r="A25872" s="294" t="s">
        <v>22239</v>
      </c>
      <c r="B25872" s="294"/>
      <c r="C25872" s="294"/>
      <c r="D25872" s="294"/>
      <c r="E25872" s="294"/>
      <c r="F25872" s="294"/>
    </row>
    <row r="25873">
      <c r="A25873" s="294"/>
      <c r="B25873" s="294"/>
      <c r="C25873" s="294"/>
      <c r="D25873" s="294"/>
      <c r="E25873" s="294"/>
      <c r="F25873" s="294"/>
    </row>
    <row r="25874">
      <c r="A25874" s="294" t="s">
        <v>37450</v>
      </c>
      <c r="B25874" s="294"/>
      <c r="C25874" s="294"/>
      <c r="D25874" s="294"/>
      <c r="E25874" s="294"/>
      <c r="F25874" s="294"/>
    </row>
    <row r="25875">
      <c r="A25875" s="294"/>
      <c r="B25875" s="294"/>
      <c r="C25875" s="294"/>
      <c r="D25875" s="294"/>
      <c r="E25875" s="294"/>
      <c r="F25875" s="294"/>
    </row>
    <row r="25876">
      <c r="A25876" s="294" t="s">
        <v>37451</v>
      </c>
      <c r="B25876" s="294"/>
      <c r="C25876" s="294"/>
      <c r="D25876" s="294"/>
      <c r="E25876" s="294"/>
      <c r="F25876" s="294"/>
    </row>
    <row r="25877">
      <c r="A25877" s="294" t="s">
        <v>37452</v>
      </c>
      <c r="B25877" s="294"/>
      <c r="C25877" s="294"/>
      <c r="D25877" s="294"/>
      <c r="E25877" s="294"/>
      <c r="F25877" s="294"/>
    </row>
    <row r="25878">
      <c r="A25878" s="294" t="s">
        <v>37453</v>
      </c>
      <c r="B25878" s="294"/>
      <c r="C25878" s="294"/>
      <c r="D25878" s="294"/>
      <c r="E25878" s="294"/>
      <c r="F25878" s="294"/>
    </row>
    <row r="25879">
      <c r="A25879" s="294" t="s">
        <v>37454</v>
      </c>
      <c r="B25879" s="294"/>
      <c r="C25879" s="294"/>
      <c r="D25879" s="294"/>
      <c r="E25879" s="294"/>
      <c r="F25879" s="294"/>
    </row>
    <row r="25880">
      <c r="A25880" s="294" t="s">
        <v>25020</v>
      </c>
      <c r="B25880" s="294"/>
      <c r="C25880" s="294"/>
      <c r="D25880" s="294"/>
      <c r="E25880" s="294"/>
      <c r="F25880" s="294"/>
    </row>
    <row r="25881">
      <c r="A25881" s="294" t="s">
        <v>37455</v>
      </c>
      <c r="B25881" s="294"/>
      <c r="C25881" s="294"/>
      <c r="D25881" s="294"/>
      <c r="E25881" s="294"/>
      <c r="F25881" s="294"/>
    </row>
    <row r="25882">
      <c r="A25882" s="294" t="s">
        <v>37456</v>
      </c>
      <c r="B25882" s="294"/>
      <c r="C25882" s="294"/>
      <c r="D25882" s="294"/>
      <c r="E25882" s="294"/>
      <c r="F25882" s="294"/>
    </row>
    <row r="25883">
      <c r="A25883" s="294" t="s">
        <v>37457</v>
      </c>
      <c r="B25883" s="294"/>
      <c r="C25883" s="294"/>
      <c r="D25883" s="294"/>
      <c r="E25883" s="294"/>
      <c r="F25883" s="294"/>
    </row>
    <row r="25884">
      <c r="A25884" s="294" t="s">
        <v>37458</v>
      </c>
      <c r="B25884" s="294"/>
      <c r="C25884" s="294"/>
      <c r="D25884" s="294"/>
      <c r="E25884" s="294"/>
      <c r="F25884" s="294"/>
    </row>
    <row r="25885">
      <c r="A25885" s="294" t="s">
        <v>37459</v>
      </c>
      <c r="B25885" s="294"/>
      <c r="C25885" s="294"/>
      <c r="D25885" s="294"/>
      <c r="E25885" s="294"/>
      <c r="F25885" s="294"/>
    </row>
    <row r="25886">
      <c r="A25886" s="294" t="s">
        <v>37460</v>
      </c>
      <c r="B25886" s="294"/>
      <c r="C25886" s="294"/>
      <c r="D25886" s="294"/>
      <c r="E25886" s="294"/>
      <c r="F25886" s="294"/>
    </row>
    <row r="25887">
      <c r="A25887" s="294" t="s">
        <v>37461</v>
      </c>
      <c r="B25887" s="294"/>
      <c r="C25887" s="294"/>
      <c r="D25887" s="294"/>
      <c r="E25887" s="294"/>
      <c r="F25887" s="294"/>
    </row>
    <row r="25888">
      <c r="A25888" s="294" t="s">
        <v>37462</v>
      </c>
      <c r="B25888" s="294"/>
      <c r="C25888" s="294"/>
      <c r="D25888" s="294"/>
      <c r="E25888" s="294"/>
      <c r="F25888" s="294"/>
    </row>
    <row r="25889">
      <c r="A25889" s="294"/>
      <c r="B25889" s="294"/>
      <c r="C25889" s="294"/>
      <c r="D25889" s="294"/>
      <c r="E25889" s="294"/>
      <c r="F25889" s="294"/>
    </row>
    <row r="25890">
      <c r="A25890" s="294" t="s">
        <v>21304</v>
      </c>
      <c r="B25890" s="294"/>
      <c r="C25890" s="294"/>
      <c r="D25890" s="294"/>
      <c r="E25890" s="294"/>
      <c r="F25890" s="294"/>
    </row>
    <row r="25891">
      <c r="A25891" s="294"/>
      <c r="B25891" s="294"/>
      <c r="C25891" s="294"/>
      <c r="D25891" s="294"/>
      <c r="E25891" s="294"/>
      <c r="F25891" s="294"/>
    </row>
    <row r="25892">
      <c r="A25892" s="294" t="s">
        <v>21992</v>
      </c>
      <c r="B25892" s="294" t="s">
        <v>34605</v>
      </c>
      <c r="C25892" s="294"/>
      <c r="D25892" s="294"/>
      <c r="E25892" s="294"/>
      <c r="F25892" s="294"/>
    </row>
    <row r="25893">
      <c r="A25893" s="294" t="s">
        <v>34807</v>
      </c>
      <c r="B25893" s="294" t="s">
        <v>37463</v>
      </c>
      <c r="C25893" s="294"/>
      <c r="D25893" s="294"/>
      <c r="E25893" s="294"/>
      <c r="F25893" s="294"/>
    </row>
    <row r="25894">
      <c r="A25894" s="294" t="s">
        <v>37464</v>
      </c>
      <c r="B25894" s="294" t="s">
        <v>37465</v>
      </c>
      <c r="C25894" s="294"/>
      <c r="D25894" s="294"/>
      <c r="E25894" s="294"/>
      <c r="F25894" s="294"/>
    </row>
    <row r="25895">
      <c r="A25895" s="294" t="s">
        <v>37466</v>
      </c>
      <c r="B25895" s="294" t="s">
        <v>37467</v>
      </c>
      <c r="C25895" s="294"/>
      <c r="D25895" s="294"/>
      <c r="E25895" s="294"/>
      <c r="F25895" s="294"/>
    </row>
    <row r="25896">
      <c r="A25896" s="294" t="s">
        <v>37468</v>
      </c>
      <c r="B25896" s="294" t="s">
        <v>37469</v>
      </c>
      <c r="C25896" s="294"/>
      <c r="D25896" s="294"/>
      <c r="E25896" s="294"/>
      <c r="F25896" s="294"/>
    </row>
    <row r="25897">
      <c r="A25897" s="294" t="s">
        <v>34811</v>
      </c>
      <c r="B25897" s="294" t="s">
        <v>37470</v>
      </c>
      <c r="C25897" s="294"/>
      <c r="D25897" s="294"/>
      <c r="E25897" s="294"/>
      <c r="F25897" s="294"/>
    </row>
    <row r="25898">
      <c r="A25898" s="294" t="s">
        <v>37471</v>
      </c>
      <c r="B25898" s="294" t="s">
        <v>37472</v>
      </c>
      <c r="C25898" s="294"/>
      <c r="D25898" s="294"/>
      <c r="E25898" s="294"/>
      <c r="F25898" s="294"/>
    </row>
    <row r="25899">
      <c r="A25899" s="294" t="s">
        <v>37473</v>
      </c>
      <c r="B25899" s="294" t="s">
        <v>37474</v>
      </c>
      <c r="C25899" s="294"/>
      <c r="D25899" s="294"/>
      <c r="E25899" s="294"/>
      <c r="F25899" s="294"/>
    </row>
    <row r="25900">
      <c r="A25900" s="294" t="s">
        <v>37475</v>
      </c>
      <c r="B25900" s="294" t="s">
        <v>37476</v>
      </c>
      <c r="C25900" s="294"/>
      <c r="D25900" s="294"/>
      <c r="E25900" s="294"/>
      <c r="F25900" s="294"/>
    </row>
    <row r="25901">
      <c r="A25901" s="294" t="s">
        <v>37477</v>
      </c>
      <c r="B25901" s="294" t="s">
        <v>37478</v>
      </c>
      <c r="C25901" s="294"/>
      <c r="D25901" s="294"/>
      <c r="E25901" s="294"/>
      <c r="F25901" s="294"/>
    </row>
    <row r="25902">
      <c r="A25902" s="294"/>
      <c r="B25902" s="294"/>
      <c r="C25902" s="294"/>
      <c r="D25902" s="294"/>
      <c r="E25902" s="294"/>
      <c r="F25902" s="294"/>
    </row>
    <row r="25903">
      <c r="A25903" s="294" t="s">
        <v>28124</v>
      </c>
      <c r="B25903" s="294"/>
      <c r="C25903" s="294"/>
      <c r="D25903" s="294"/>
      <c r="E25903" s="294"/>
      <c r="F25903" s="294"/>
    </row>
    <row r="25904">
      <c r="A25904" s="294" t="s">
        <v>37479</v>
      </c>
      <c r="B25904" s="294"/>
      <c r="C25904" s="294"/>
      <c r="D25904" s="294"/>
      <c r="E25904" s="294"/>
      <c r="F25904" s="294"/>
    </row>
    <row r="25905">
      <c r="A25905" s="294" t="s">
        <v>21672</v>
      </c>
      <c r="B25905" s="294"/>
      <c r="C25905" s="294"/>
      <c r="D25905" s="294"/>
      <c r="E25905" s="294"/>
      <c r="F25905" s="294"/>
    </row>
    <row r="25906">
      <c r="A25906" s="294" t="s">
        <v>37480</v>
      </c>
      <c r="B25906" s="294"/>
      <c r="C25906" s="294"/>
      <c r="D25906" s="294"/>
      <c r="E25906" s="294"/>
      <c r="F25906" s="294"/>
    </row>
    <row r="25907">
      <c r="A25907" s="294"/>
      <c r="B25907" s="294"/>
      <c r="C25907" s="294"/>
      <c r="D25907" s="294"/>
      <c r="E25907" s="294"/>
      <c r="F25907" s="294"/>
    </row>
    <row r="25908">
      <c r="A25908" s="294" t="s">
        <v>37481</v>
      </c>
      <c r="B25908" s="294"/>
      <c r="C25908" s="294"/>
      <c r="D25908" s="294"/>
      <c r="E25908" s="294"/>
      <c r="F25908" s="294"/>
    </row>
    <row r="25909">
      <c r="A25909" s="294"/>
      <c r="B25909" s="294"/>
      <c r="C25909" s="294"/>
      <c r="D25909" s="294"/>
      <c r="E25909" s="294"/>
      <c r="F25909" s="294"/>
    </row>
    <row r="25910">
      <c r="A25910" s="294" t="s">
        <v>37482</v>
      </c>
      <c r="B25910" s="294" t="s">
        <v>37483</v>
      </c>
      <c r="C25910" s="294"/>
      <c r="D25910" s="294"/>
      <c r="E25910" s="294"/>
      <c r="F25910" s="294"/>
    </row>
    <row r="25911">
      <c r="A25911" s="294" t="s">
        <v>37484</v>
      </c>
      <c r="B25911" s="294"/>
      <c r="C25911" s="294"/>
      <c r="D25911" s="294"/>
      <c r="E25911" s="294"/>
      <c r="F25911" s="294"/>
    </row>
    <row r="25912">
      <c r="A25912" s="294" t="s">
        <v>37485</v>
      </c>
      <c r="B25912" s="294"/>
      <c r="C25912" s="294"/>
      <c r="D25912" s="294"/>
      <c r="E25912" s="294"/>
      <c r="F25912" s="294"/>
    </row>
    <row r="25913">
      <c r="A25913" s="294" t="s">
        <v>34814</v>
      </c>
      <c r="B25913" s="294" t="s">
        <v>37486</v>
      </c>
      <c r="C25913" s="294"/>
      <c r="D25913" s="294"/>
      <c r="E25913" s="294"/>
      <c r="F25913" s="294"/>
    </row>
    <row r="25914">
      <c r="A25914" s="294" t="s">
        <v>37487</v>
      </c>
      <c r="B25914" s="294" t="s">
        <v>37488</v>
      </c>
      <c r="C25914" s="294"/>
      <c r="D25914" s="294"/>
      <c r="E25914" s="294"/>
      <c r="F25914" s="294"/>
    </row>
    <row r="25915">
      <c r="A25915" s="294" t="s">
        <v>29224</v>
      </c>
      <c r="B25915" s="294"/>
      <c r="C25915" s="294"/>
      <c r="D25915" s="294"/>
      <c r="E25915" s="294"/>
      <c r="F25915" s="294"/>
    </row>
    <row r="25916">
      <c r="A25916" s="294" t="s">
        <v>37489</v>
      </c>
      <c r="B25916" s="294"/>
      <c r="C25916" s="294"/>
      <c r="D25916" s="294"/>
      <c r="E25916" s="294"/>
      <c r="F25916" s="294"/>
    </row>
    <row r="25917">
      <c r="A25917" s="294" t="s">
        <v>37490</v>
      </c>
      <c r="B25917" s="294" t="s">
        <v>37491</v>
      </c>
      <c r="C25917" s="294"/>
      <c r="D25917" s="294"/>
      <c r="E25917" s="294"/>
      <c r="F25917" s="294"/>
    </row>
    <row r="25918">
      <c r="A25918" s="294" t="s">
        <v>37492</v>
      </c>
      <c r="B25918" s="294" t="s">
        <v>37493</v>
      </c>
      <c r="C25918" s="294"/>
      <c r="D25918" s="294"/>
      <c r="E25918" s="294"/>
      <c r="F25918" s="294"/>
    </row>
    <row r="25919">
      <c r="A25919" s="294" t="s">
        <v>37494</v>
      </c>
      <c r="B25919" s="294" t="s">
        <v>37495</v>
      </c>
      <c r="C25919" s="294"/>
      <c r="D25919" s="294"/>
      <c r="E25919" s="294"/>
      <c r="F25919" s="294"/>
    </row>
    <row r="25920">
      <c r="A25920" s="294" t="s">
        <v>37496</v>
      </c>
      <c r="B25920" s="294"/>
      <c r="C25920" s="294"/>
      <c r="D25920" s="294"/>
      <c r="E25920" s="294"/>
      <c r="F25920" s="294"/>
    </row>
    <row r="25921">
      <c r="A25921" s="294" t="s">
        <v>242</v>
      </c>
      <c r="B25921" s="294" t="s">
        <v>37497</v>
      </c>
      <c r="C25921" s="294"/>
      <c r="D25921" s="294"/>
      <c r="E25921" s="294"/>
      <c r="F25921" s="294"/>
    </row>
    <row r="25922">
      <c r="A25922" s="294" t="s">
        <v>37498</v>
      </c>
      <c r="B25922" s="294"/>
      <c r="C25922" s="294"/>
      <c r="D25922" s="294"/>
      <c r="E25922" s="294"/>
      <c r="F25922" s="294"/>
    </row>
    <row r="25923">
      <c r="A25923" s="294" t="s">
        <v>37499</v>
      </c>
      <c r="B25923" s="294" t="s">
        <v>37500</v>
      </c>
      <c r="C25923" s="294"/>
      <c r="D25923" s="294"/>
      <c r="E25923" s="294"/>
      <c r="F25923" s="294"/>
    </row>
    <row r="25924">
      <c r="A25924" s="294" t="s">
        <v>37501</v>
      </c>
      <c r="B25924" s="294"/>
      <c r="C25924" s="294"/>
      <c r="D25924" s="294"/>
      <c r="E25924" s="294"/>
      <c r="F25924" s="294"/>
    </row>
    <row r="25925">
      <c r="A25925" s="294" t="s">
        <v>37502</v>
      </c>
      <c r="B25925" s="294"/>
      <c r="C25925" s="294"/>
      <c r="D25925" s="294"/>
      <c r="E25925" s="294"/>
      <c r="F25925" s="294"/>
    </row>
    <row r="25926">
      <c r="A25926" s="294" t="s">
        <v>37503</v>
      </c>
      <c r="B25926" s="294"/>
      <c r="C25926" s="294"/>
      <c r="D25926" s="294"/>
      <c r="E25926" s="294"/>
      <c r="F25926" s="294"/>
    </row>
    <row r="25927">
      <c r="A25927" s="294"/>
      <c r="B25927" s="294"/>
      <c r="C25927" s="294"/>
      <c r="D25927" s="294"/>
      <c r="E25927" s="294"/>
      <c r="F25927" s="294"/>
    </row>
    <row r="25928">
      <c r="A25928" s="294" t="s">
        <v>24466</v>
      </c>
      <c r="B25928" s="294"/>
      <c r="C25928" s="294"/>
      <c r="D25928" s="294"/>
      <c r="E25928" s="294"/>
      <c r="F25928" s="294"/>
    </row>
    <row r="25929">
      <c r="A25929" s="294" t="s">
        <v>37504</v>
      </c>
      <c r="B25929" s="294"/>
      <c r="C25929" s="294"/>
      <c r="D25929" s="294"/>
      <c r="E25929" s="294"/>
      <c r="F25929" s="294"/>
    </row>
    <row r="25930">
      <c r="A25930" s="294"/>
      <c r="B25930" s="294"/>
      <c r="C25930" s="294"/>
      <c r="D25930" s="294"/>
      <c r="E25930" s="294"/>
      <c r="F25930" s="294"/>
    </row>
    <row r="25931">
      <c r="A25931" s="294" t="s">
        <v>37505</v>
      </c>
      <c r="B25931" s="294"/>
      <c r="C25931" s="294"/>
      <c r="D25931" s="294"/>
      <c r="E25931" s="294"/>
      <c r="F25931" s="294"/>
    </row>
    <row r="25932">
      <c r="A25932" s="294" t="s">
        <v>37506</v>
      </c>
      <c r="B25932" s="294"/>
      <c r="C25932" s="294"/>
      <c r="D25932" s="294"/>
      <c r="E25932" s="294"/>
      <c r="F25932" s="294"/>
    </row>
    <row r="25933">
      <c r="A25933" s="294" t="s">
        <v>37507</v>
      </c>
      <c r="B25933" s="294"/>
      <c r="C25933" s="294"/>
      <c r="D25933" s="294"/>
      <c r="E25933" s="294"/>
      <c r="F25933" s="294"/>
    </row>
    <row r="25934">
      <c r="A25934" s="294" t="s">
        <v>37508</v>
      </c>
      <c r="B25934" s="294"/>
      <c r="C25934" s="294"/>
      <c r="D25934" s="294"/>
      <c r="E25934" s="294"/>
      <c r="F25934" s="294"/>
    </row>
    <row r="25935">
      <c r="A25935" s="294" t="s">
        <v>37509</v>
      </c>
      <c r="B25935" s="294"/>
      <c r="C25935" s="294"/>
      <c r="D25935" s="294"/>
      <c r="E25935" s="294"/>
      <c r="F25935" s="294"/>
    </row>
    <row r="25936">
      <c r="A25936" s="294" t="s">
        <v>37510</v>
      </c>
      <c r="B25936" s="294"/>
      <c r="C25936" s="294"/>
      <c r="D25936" s="294"/>
      <c r="E25936" s="294"/>
      <c r="F25936" s="294"/>
    </row>
    <row r="25937">
      <c r="A25937" s="294" t="s">
        <v>37511</v>
      </c>
      <c r="B25937" s="294"/>
      <c r="C25937" s="294"/>
      <c r="D25937" s="294"/>
      <c r="E25937" s="294"/>
      <c r="F25937" s="294"/>
    </row>
    <row r="25938">
      <c r="A25938" s="294" t="s">
        <v>37512</v>
      </c>
      <c r="B25938" s="294"/>
      <c r="C25938" s="294"/>
      <c r="D25938" s="294"/>
      <c r="E25938" s="294"/>
      <c r="F25938" s="294"/>
    </row>
    <row r="25939">
      <c r="A25939" s="294"/>
      <c r="B25939" s="294"/>
      <c r="C25939" s="294"/>
      <c r="D25939" s="294"/>
      <c r="E25939" s="294"/>
      <c r="F25939" s="294"/>
    </row>
    <row r="25940">
      <c r="A25940" s="294" t="s">
        <v>37513</v>
      </c>
      <c r="B25940" s="294"/>
      <c r="C25940" s="294"/>
      <c r="D25940" s="294"/>
      <c r="E25940" s="294"/>
      <c r="F25940" s="294"/>
    </row>
    <row r="25941">
      <c r="A25941" s="294"/>
      <c r="B25941" s="294"/>
      <c r="C25941" s="294"/>
      <c r="D25941" s="294"/>
      <c r="E25941" s="294"/>
      <c r="F25941" s="294"/>
    </row>
    <row r="25942">
      <c r="A25942" s="294" t="s">
        <v>37514</v>
      </c>
      <c r="B25942" s="294"/>
      <c r="C25942" s="294"/>
      <c r="D25942" s="294"/>
      <c r="E25942" s="294"/>
      <c r="F25942" s="294"/>
    </row>
    <row r="25943">
      <c r="A25943" s="294" t="s">
        <v>37515</v>
      </c>
      <c r="B25943" s="294"/>
      <c r="C25943" s="294"/>
      <c r="D25943" s="294"/>
      <c r="E25943" s="294"/>
      <c r="F25943" s="294"/>
    </row>
    <row r="25944">
      <c r="A25944" s="294" t="s">
        <v>37516</v>
      </c>
      <c r="B25944" s="294"/>
      <c r="C25944" s="294"/>
      <c r="D25944" s="294"/>
      <c r="E25944" s="294"/>
      <c r="F25944" s="294"/>
    </row>
    <row r="25945">
      <c r="A25945" s="294" t="s">
        <v>37517</v>
      </c>
      <c r="B25945" s="294"/>
      <c r="C25945" s="294"/>
      <c r="D25945" s="294"/>
      <c r="E25945" s="294"/>
      <c r="F25945" s="294"/>
    </row>
    <row r="25946">
      <c r="A25946" s="294" t="s">
        <v>37098</v>
      </c>
      <c r="B25946" s="294"/>
      <c r="C25946" s="294"/>
      <c r="D25946" s="294"/>
      <c r="E25946" s="294"/>
      <c r="F25946" s="294"/>
    </row>
    <row r="25947">
      <c r="A25947" s="294" t="s">
        <v>37518</v>
      </c>
      <c r="B25947" s="294"/>
      <c r="C25947" s="294"/>
      <c r="D25947" s="294"/>
      <c r="E25947" s="294"/>
      <c r="F25947" s="294"/>
    </row>
    <row r="25948">
      <c r="A25948" s="294" t="s">
        <v>37519</v>
      </c>
      <c r="B25948" s="294"/>
      <c r="C25948" s="294"/>
      <c r="D25948" s="294"/>
      <c r="E25948" s="294"/>
      <c r="F25948" s="294"/>
    </row>
    <row r="25949">
      <c r="A25949" s="294" t="s">
        <v>37520</v>
      </c>
      <c r="B25949" s="294"/>
      <c r="C25949" s="294"/>
      <c r="D25949" s="294"/>
      <c r="E25949" s="294"/>
      <c r="F25949" s="294"/>
    </row>
    <row r="25950">
      <c r="A25950" s="294" t="s">
        <v>37521</v>
      </c>
      <c r="B25950" s="294"/>
      <c r="C25950" s="294"/>
      <c r="D25950" s="294"/>
      <c r="E25950" s="294"/>
      <c r="F25950" s="294"/>
    </row>
    <row r="25951">
      <c r="A25951" s="294" t="s">
        <v>37522</v>
      </c>
      <c r="B25951" s="294"/>
      <c r="C25951" s="294"/>
      <c r="D25951" s="294"/>
      <c r="E25951" s="294"/>
      <c r="F25951" s="294"/>
    </row>
    <row r="25952">
      <c r="A25952" s="294"/>
      <c r="B25952" s="294"/>
      <c r="C25952" s="294"/>
      <c r="D25952" s="294"/>
      <c r="E25952" s="294"/>
      <c r="F25952" s="294"/>
    </row>
    <row r="25953">
      <c r="A25953" s="294" t="s">
        <v>23029</v>
      </c>
      <c r="B25953" s="294"/>
      <c r="C25953" s="294"/>
      <c r="D25953" s="294"/>
      <c r="E25953" s="294"/>
      <c r="F25953" s="294"/>
    </row>
    <row r="25954">
      <c r="A25954" s="294" t="s">
        <v>37523</v>
      </c>
      <c r="B25954" s="294"/>
      <c r="C25954" s="294"/>
      <c r="D25954" s="294"/>
      <c r="E25954" s="294"/>
      <c r="F25954" s="294"/>
    </row>
    <row r="25955">
      <c r="A25955" s="294"/>
      <c r="B25955" s="294"/>
      <c r="C25955" s="294"/>
      <c r="D25955" s="294"/>
      <c r="E25955" s="294"/>
      <c r="F25955" s="294"/>
    </row>
    <row r="25956">
      <c r="A25956" s="294" t="s">
        <v>37524</v>
      </c>
      <c r="B25956" s="294"/>
      <c r="C25956" s="294"/>
      <c r="D25956" s="294"/>
      <c r="E25956" s="294"/>
      <c r="F25956" s="294"/>
    </row>
    <row r="25957">
      <c r="A25957" s="294" t="s">
        <v>37525</v>
      </c>
      <c r="B25957" s="294"/>
      <c r="C25957" s="294"/>
      <c r="D25957" s="294"/>
      <c r="E25957" s="294"/>
      <c r="F25957" s="294"/>
    </row>
    <row r="25958">
      <c r="A25958" s="294" t="s">
        <v>37526</v>
      </c>
      <c r="B25958" s="294"/>
      <c r="C25958" s="294"/>
      <c r="D25958" s="294"/>
      <c r="E25958" s="294"/>
      <c r="F25958" s="294"/>
    </row>
    <row r="25959">
      <c r="A25959" s="294" t="s">
        <v>37527</v>
      </c>
      <c r="B25959" s="294"/>
      <c r="C25959" s="294"/>
      <c r="D25959" s="294"/>
      <c r="E25959" s="294"/>
      <c r="F25959" s="294"/>
    </row>
    <row r="25960">
      <c r="A25960" s="294" t="s">
        <v>37528</v>
      </c>
      <c r="B25960" s="294"/>
      <c r="C25960" s="294"/>
      <c r="D25960" s="294"/>
      <c r="E25960" s="294"/>
      <c r="F25960" s="294"/>
    </row>
    <row r="25961">
      <c r="A25961" s="294"/>
      <c r="B25961" s="294"/>
      <c r="C25961" s="294"/>
      <c r="D25961" s="294"/>
      <c r="E25961" s="294"/>
      <c r="F25961" s="294"/>
    </row>
    <row r="25962">
      <c r="A25962" s="294" t="s">
        <v>25338</v>
      </c>
      <c r="B25962" s="294"/>
      <c r="C25962" s="294"/>
      <c r="D25962" s="294"/>
      <c r="E25962" s="294"/>
      <c r="F25962" s="294"/>
    </row>
    <row r="25963">
      <c r="A25963" s="294" t="s">
        <v>37529</v>
      </c>
      <c r="B25963" s="294"/>
      <c r="C25963" s="294"/>
      <c r="D25963" s="294"/>
      <c r="E25963" s="294"/>
      <c r="F25963" s="294"/>
    </row>
    <row r="25964">
      <c r="A25964" s="294"/>
      <c r="B25964" s="294"/>
      <c r="C25964" s="294"/>
      <c r="D25964" s="294"/>
      <c r="E25964" s="294"/>
      <c r="F25964" s="294"/>
    </row>
    <row r="25965">
      <c r="A25965" s="294" t="s">
        <v>37530</v>
      </c>
      <c r="B25965" s="294"/>
      <c r="C25965" s="294"/>
      <c r="D25965" s="294"/>
      <c r="E25965" s="294"/>
      <c r="F25965" s="294"/>
    </row>
    <row r="25966">
      <c r="A25966" s="294" t="s">
        <v>37531</v>
      </c>
      <c r="B25966" s="294"/>
      <c r="C25966" s="294"/>
      <c r="D25966" s="294"/>
      <c r="E25966" s="294"/>
      <c r="F25966" s="294"/>
    </row>
    <row r="25967">
      <c r="A25967" s="294" t="s">
        <v>37532</v>
      </c>
      <c r="B25967" s="294"/>
      <c r="C25967" s="294"/>
      <c r="D25967" s="294"/>
      <c r="E25967" s="294"/>
      <c r="F25967" s="294"/>
    </row>
    <row r="25968">
      <c r="A25968" s="294" t="s">
        <v>37533</v>
      </c>
      <c r="B25968" s="294"/>
      <c r="C25968" s="294"/>
      <c r="D25968" s="294"/>
      <c r="E25968" s="294"/>
      <c r="F25968" s="294"/>
    </row>
    <row r="25969">
      <c r="A25969" s="294"/>
      <c r="B25969" s="294"/>
      <c r="C25969" s="294"/>
      <c r="D25969" s="294"/>
      <c r="E25969" s="294"/>
      <c r="F25969" s="294"/>
    </row>
    <row r="25970">
      <c r="A25970" s="294" t="s">
        <v>37534</v>
      </c>
      <c r="B25970" s="294"/>
      <c r="C25970" s="294"/>
      <c r="D25970" s="294"/>
      <c r="E25970" s="294"/>
      <c r="F25970" s="294"/>
    </row>
    <row r="25971">
      <c r="A25971" s="294"/>
      <c r="B25971" s="294"/>
      <c r="C25971" s="294"/>
      <c r="D25971" s="294"/>
      <c r="E25971" s="294"/>
      <c r="F25971" s="294"/>
    </row>
    <row r="25972">
      <c r="A25972" s="294" t="s">
        <v>37535</v>
      </c>
      <c r="B25972" s="294"/>
      <c r="C25972" s="294"/>
      <c r="D25972" s="294"/>
      <c r="E25972" s="294"/>
      <c r="F25972" s="294"/>
    </row>
    <row r="25973">
      <c r="A25973" s="294" t="s">
        <v>37536</v>
      </c>
      <c r="B25973" s="294"/>
      <c r="C25973" s="294"/>
      <c r="D25973" s="294"/>
      <c r="E25973" s="294"/>
      <c r="F25973" s="294"/>
    </row>
    <row r="25974">
      <c r="A25974" s="294" t="s">
        <v>37537</v>
      </c>
      <c r="B25974" s="294"/>
      <c r="C25974" s="294"/>
      <c r="D25974" s="294"/>
      <c r="E25974" s="294"/>
      <c r="F25974" s="294"/>
    </row>
    <row r="25975">
      <c r="A25975" s="294" t="s">
        <v>37538</v>
      </c>
      <c r="B25975" s="294"/>
      <c r="C25975" s="294"/>
      <c r="D25975" s="294"/>
      <c r="E25975" s="294"/>
      <c r="F25975" s="294"/>
    </row>
    <row r="25976">
      <c r="A25976" s="294" t="s">
        <v>37539</v>
      </c>
      <c r="B25976" s="294"/>
      <c r="C25976" s="294"/>
      <c r="D25976" s="294"/>
      <c r="E25976" s="294"/>
      <c r="F25976" s="294"/>
    </row>
    <row r="25977">
      <c r="A25977" s="294" t="s">
        <v>37540</v>
      </c>
      <c r="B25977" s="294"/>
      <c r="C25977" s="294"/>
      <c r="D25977" s="294"/>
      <c r="E25977" s="294"/>
      <c r="F25977" s="294"/>
    </row>
    <row r="25978">
      <c r="A25978" s="294" t="s">
        <v>37541</v>
      </c>
      <c r="B25978" s="294"/>
      <c r="C25978" s="294"/>
      <c r="D25978" s="294"/>
      <c r="E25978" s="294"/>
      <c r="F25978" s="294"/>
    </row>
    <row r="25979">
      <c r="A25979" s="294" t="s">
        <v>37542</v>
      </c>
      <c r="B25979" s="294"/>
      <c r="C25979" s="294"/>
      <c r="D25979" s="294"/>
      <c r="E25979" s="294"/>
      <c r="F25979" s="294"/>
    </row>
    <row r="25980">
      <c r="A25980" s="294" t="s">
        <v>37543</v>
      </c>
      <c r="B25980" s="294"/>
      <c r="C25980" s="294"/>
      <c r="D25980" s="294"/>
      <c r="E25980" s="294"/>
      <c r="F25980" s="294"/>
    </row>
    <row r="25981">
      <c r="A25981" s="294" t="s">
        <v>32407</v>
      </c>
      <c r="B25981" s="294"/>
      <c r="C25981" s="294"/>
      <c r="D25981" s="294"/>
      <c r="E25981" s="294"/>
      <c r="F25981" s="294"/>
    </row>
    <row r="25982">
      <c r="A25982" s="294" t="s">
        <v>37544</v>
      </c>
      <c r="B25982" s="294"/>
      <c r="C25982" s="294"/>
      <c r="D25982" s="294"/>
      <c r="E25982" s="294"/>
      <c r="F25982" s="294"/>
    </row>
    <row r="25983">
      <c r="A25983" s="294" t="s">
        <v>37545</v>
      </c>
      <c r="B25983" s="294"/>
      <c r="C25983" s="294"/>
      <c r="D25983" s="294"/>
      <c r="E25983" s="294"/>
      <c r="F25983" s="294"/>
    </row>
    <row r="25984">
      <c r="A25984" s="294" t="s">
        <v>25080</v>
      </c>
      <c r="B25984" s="294"/>
      <c r="C25984" s="294"/>
      <c r="D25984" s="294"/>
      <c r="E25984" s="294"/>
      <c r="F25984" s="294"/>
    </row>
    <row r="25985">
      <c r="A25985" s="294" t="s">
        <v>37546</v>
      </c>
      <c r="B25985" s="294"/>
      <c r="C25985" s="294"/>
      <c r="D25985" s="294"/>
      <c r="E25985" s="294"/>
      <c r="F25985" s="294"/>
    </row>
    <row r="25986">
      <c r="A25986" s="294" t="s">
        <v>37547</v>
      </c>
      <c r="B25986" s="294"/>
      <c r="C25986" s="294"/>
      <c r="D25986" s="294"/>
      <c r="E25986" s="294"/>
      <c r="F25986" s="294"/>
    </row>
    <row r="25987">
      <c r="A25987" s="294" t="s">
        <v>35798</v>
      </c>
      <c r="B25987" s="294"/>
      <c r="C25987" s="294"/>
      <c r="D25987" s="294"/>
      <c r="E25987" s="294"/>
      <c r="F25987" s="294"/>
    </row>
    <row r="25988">
      <c r="A25988" s="294" t="s">
        <v>37548</v>
      </c>
      <c r="B25988" s="294"/>
      <c r="C25988" s="294"/>
      <c r="D25988" s="294"/>
      <c r="E25988" s="294"/>
      <c r="F25988" s="294"/>
    </row>
    <row r="25989">
      <c r="A25989" s="294" t="s">
        <v>37549</v>
      </c>
      <c r="B25989" s="294"/>
      <c r="C25989" s="294"/>
      <c r="D25989" s="294"/>
      <c r="E25989" s="294"/>
      <c r="F25989" s="294"/>
    </row>
    <row r="25990">
      <c r="A25990" s="294" t="s">
        <v>34558</v>
      </c>
      <c r="B25990" s="294"/>
      <c r="C25990" s="294"/>
      <c r="D25990" s="294"/>
      <c r="E25990" s="294"/>
      <c r="F25990" s="294"/>
    </row>
    <row r="25991">
      <c r="A25991" s="294" t="s">
        <v>37550</v>
      </c>
      <c r="B25991" s="294"/>
      <c r="C25991" s="294"/>
      <c r="D25991" s="294"/>
      <c r="E25991" s="294"/>
      <c r="F25991" s="294"/>
    </row>
    <row r="25992">
      <c r="A25992" s="294" t="s">
        <v>37551</v>
      </c>
      <c r="B25992" s="294"/>
      <c r="C25992" s="294"/>
      <c r="D25992" s="294"/>
      <c r="E25992" s="294"/>
      <c r="F25992" s="294"/>
    </row>
    <row r="25993">
      <c r="A25993" s="294" t="s">
        <v>37552</v>
      </c>
      <c r="B25993" s="294"/>
      <c r="C25993" s="294"/>
      <c r="D25993" s="294"/>
      <c r="E25993" s="294"/>
      <c r="F25993" s="294"/>
    </row>
    <row r="25994">
      <c r="A25994" s="294" t="s">
        <v>37553</v>
      </c>
      <c r="B25994" s="294"/>
      <c r="C25994" s="294"/>
      <c r="D25994" s="294"/>
      <c r="E25994" s="294"/>
      <c r="F25994" s="294"/>
    </row>
    <row r="25995">
      <c r="A25995" s="294"/>
      <c r="B25995" s="294"/>
      <c r="C25995" s="294"/>
      <c r="D25995" s="294"/>
      <c r="E25995" s="294"/>
      <c r="F25995" s="294"/>
    </row>
    <row r="25996">
      <c r="A25996" s="294" t="s">
        <v>28124</v>
      </c>
      <c r="B25996" s="294"/>
      <c r="C25996" s="294"/>
      <c r="D25996" s="294"/>
      <c r="E25996" s="294"/>
      <c r="F25996" s="294"/>
    </row>
    <row r="25997">
      <c r="A25997" s="294" t="s">
        <v>37554</v>
      </c>
      <c r="B25997" s="294"/>
      <c r="C25997" s="294"/>
      <c r="D25997" s="294"/>
      <c r="E25997" s="294"/>
      <c r="F25997" s="294"/>
    </row>
    <row r="25998">
      <c r="A25998" s="294" t="s">
        <v>21618</v>
      </c>
      <c r="B25998" s="294"/>
      <c r="C25998" s="294"/>
      <c r="D25998" s="294"/>
      <c r="E25998" s="294"/>
      <c r="F25998" s="294"/>
    </row>
    <row r="25999">
      <c r="A25999" s="294"/>
      <c r="B25999" s="294"/>
      <c r="C25999" s="294"/>
      <c r="D25999" s="294"/>
      <c r="E25999" s="294"/>
      <c r="F25999" s="294"/>
    </row>
    <row r="26000">
      <c r="A26000" s="294" t="s">
        <v>37555</v>
      </c>
      <c r="B26000" s="294"/>
      <c r="C26000" s="294"/>
      <c r="D26000" s="294"/>
      <c r="E26000" s="294"/>
      <c r="F26000" s="294"/>
    </row>
    <row r="26001">
      <c r="A26001" s="294"/>
      <c r="B26001" s="294"/>
      <c r="C26001" s="294"/>
      <c r="D26001" s="294"/>
      <c r="E26001" s="294"/>
      <c r="F26001" s="294"/>
    </row>
    <row r="26002">
      <c r="A26002" s="294" t="s">
        <v>22512</v>
      </c>
      <c r="B26002" s="294"/>
      <c r="C26002" s="294"/>
      <c r="D26002" s="294"/>
      <c r="E26002" s="294"/>
      <c r="F26002" s="294"/>
    </row>
    <row r="26003">
      <c r="A26003" s="294" t="s">
        <v>36857</v>
      </c>
      <c r="B26003" s="294"/>
      <c r="C26003" s="294"/>
      <c r="D26003" s="294"/>
      <c r="E26003" s="294"/>
      <c r="F26003" s="294"/>
    </row>
    <row r="26004">
      <c r="A26004" s="294"/>
      <c r="B26004" s="294"/>
      <c r="C26004" s="294"/>
      <c r="D26004" s="294"/>
      <c r="E26004" s="294"/>
      <c r="F26004" s="294"/>
    </row>
    <row r="26005">
      <c r="A26005" s="294" t="s">
        <v>37556</v>
      </c>
      <c r="B26005" s="294"/>
      <c r="C26005" s="294"/>
      <c r="D26005" s="294"/>
      <c r="E26005" s="294"/>
      <c r="F26005" s="294"/>
    </row>
    <row r="26006">
      <c r="A26006" s="294" t="s">
        <v>37557</v>
      </c>
      <c r="B26006" s="294"/>
      <c r="C26006" s="294"/>
      <c r="D26006" s="294"/>
      <c r="E26006" s="294"/>
      <c r="F26006" s="294"/>
    </row>
    <row r="26007">
      <c r="A26007" s="294" t="s">
        <v>37558</v>
      </c>
      <c r="B26007" s="294"/>
      <c r="C26007" s="294"/>
      <c r="D26007" s="294"/>
      <c r="E26007" s="294"/>
      <c r="F26007" s="294"/>
    </row>
    <row r="26008">
      <c r="A26008" s="294" t="s">
        <v>31662</v>
      </c>
      <c r="B26008" s="294"/>
      <c r="C26008" s="294"/>
      <c r="D26008" s="294"/>
      <c r="E26008" s="294"/>
      <c r="F26008" s="294"/>
    </row>
    <row r="26009">
      <c r="A26009" s="294" t="s">
        <v>27445</v>
      </c>
      <c r="B26009" s="294"/>
      <c r="C26009" s="294"/>
      <c r="D26009" s="294"/>
      <c r="E26009" s="294"/>
      <c r="F26009" s="294"/>
    </row>
    <row r="26010">
      <c r="A26010" s="294" t="s">
        <v>37559</v>
      </c>
      <c r="B26010" s="294"/>
      <c r="C26010" s="294"/>
      <c r="D26010" s="294"/>
      <c r="E26010" s="294"/>
      <c r="F26010" s="294"/>
    </row>
    <row r="26011">
      <c r="A26011" s="294" t="s">
        <v>37560</v>
      </c>
      <c r="B26011" s="294"/>
      <c r="C26011" s="294"/>
      <c r="D26011" s="294"/>
      <c r="E26011" s="294"/>
      <c r="F26011" s="294"/>
    </row>
    <row r="26012">
      <c r="A26012" s="294" t="s">
        <v>37561</v>
      </c>
      <c r="B26012" s="294"/>
      <c r="C26012" s="294"/>
      <c r="D26012" s="294"/>
      <c r="E26012" s="294"/>
      <c r="F26012" s="294"/>
    </row>
    <row r="26013">
      <c r="A26013" s="294" t="s">
        <v>37562</v>
      </c>
      <c r="B26013" s="294"/>
      <c r="C26013" s="294"/>
      <c r="D26013" s="294"/>
      <c r="E26013" s="294"/>
      <c r="F26013" s="294"/>
    </row>
    <row r="26014">
      <c r="A26014" s="294"/>
      <c r="B26014" s="294"/>
      <c r="C26014" s="294"/>
      <c r="D26014" s="294"/>
      <c r="E26014" s="294"/>
      <c r="F26014" s="294"/>
    </row>
    <row r="26015">
      <c r="A26015" s="294" t="s">
        <v>23148</v>
      </c>
      <c r="B26015" s="294"/>
      <c r="C26015" s="294"/>
      <c r="D26015" s="294"/>
      <c r="E26015" s="294"/>
      <c r="F26015" s="294"/>
    </row>
    <row r="26016">
      <c r="A26016" s="294" t="s">
        <v>36970</v>
      </c>
      <c r="B26016" s="294"/>
      <c r="C26016" s="294"/>
      <c r="D26016" s="294"/>
      <c r="E26016" s="294"/>
      <c r="F26016" s="294"/>
    </row>
    <row r="26017">
      <c r="A26017" s="294"/>
      <c r="B26017" s="294"/>
      <c r="C26017" s="294"/>
      <c r="D26017" s="294"/>
      <c r="E26017" s="294"/>
      <c r="F26017" s="294"/>
    </row>
    <row r="26018">
      <c r="A26018" s="294" t="s">
        <v>37563</v>
      </c>
      <c r="B26018" s="294"/>
      <c r="C26018" s="294"/>
      <c r="D26018" s="294"/>
      <c r="E26018" s="294"/>
      <c r="F26018" s="294"/>
    </row>
    <row r="26019">
      <c r="A26019" s="294" t="s">
        <v>37564</v>
      </c>
      <c r="B26019" s="294"/>
      <c r="C26019" s="294"/>
      <c r="D26019" s="294"/>
      <c r="E26019" s="294"/>
      <c r="F26019" s="294"/>
    </row>
    <row r="26020">
      <c r="A26020" s="294" t="s">
        <v>31546</v>
      </c>
      <c r="B26020" s="294"/>
      <c r="C26020" s="294"/>
      <c r="D26020" s="294"/>
      <c r="E26020" s="294"/>
      <c r="F26020" s="294"/>
    </row>
    <row r="26021">
      <c r="A26021" s="294" t="s">
        <v>37565</v>
      </c>
      <c r="B26021" s="294"/>
      <c r="C26021" s="294"/>
      <c r="D26021" s="294"/>
      <c r="E26021" s="294"/>
      <c r="F26021" s="294"/>
    </row>
    <row r="26022">
      <c r="A26022" s="294" t="s">
        <v>37566</v>
      </c>
      <c r="B26022" s="294"/>
      <c r="C26022" s="294"/>
      <c r="D26022" s="294"/>
      <c r="E26022" s="294"/>
      <c r="F26022" s="294"/>
    </row>
    <row r="26023">
      <c r="A26023" s="294"/>
      <c r="B26023" s="294"/>
      <c r="C26023" s="294"/>
      <c r="D26023" s="294"/>
      <c r="E26023" s="294"/>
      <c r="F26023" s="294"/>
    </row>
    <row r="26024">
      <c r="A26024" s="294" t="s">
        <v>37567</v>
      </c>
      <c r="B26024" s="294"/>
      <c r="C26024" s="294"/>
      <c r="D26024" s="294"/>
      <c r="E26024" s="294"/>
      <c r="F26024" s="294"/>
    </row>
    <row r="26025">
      <c r="A26025" s="294" t="s">
        <v>37568</v>
      </c>
      <c r="B26025" s="294"/>
      <c r="C26025" s="294"/>
      <c r="D26025" s="294"/>
      <c r="E26025" s="294"/>
      <c r="F26025" s="294"/>
    </row>
    <row r="26026">
      <c r="A26026" s="294"/>
      <c r="B26026" s="294"/>
      <c r="C26026" s="294"/>
      <c r="D26026" s="294"/>
      <c r="E26026" s="294"/>
      <c r="F26026" s="294"/>
    </row>
    <row r="26027">
      <c r="A26027" s="294" t="s">
        <v>37569</v>
      </c>
      <c r="B26027" s="294"/>
      <c r="C26027" s="294"/>
      <c r="D26027" s="294"/>
      <c r="E26027" s="294"/>
      <c r="F26027" s="294"/>
    </row>
    <row r="26028">
      <c r="A26028" s="294" t="s">
        <v>37570</v>
      </c>
      <c r="B26028" s="294"/>
      <c r="C26028" s="294"/>
      <c r="D26028" s="294"/>
      <c r="E26028" s="294"/>
      <c r="F26028" s="294"/>
    </row>
    <row r="26029">
      <c r="A26029" s="294" t="s">
        <v>37571</v>
      </c>
      <c r="B26029" s="294"/>
      <c r="C26029" s="294"/>
      <c r="D26029" s="294"/>
      <c r="E26029" s="294"/>
      <c r="F26029" s="294"/>
    </row>
    <row r="26030">
      <c r="A26030" s="294" t="s">
        <v>37572</v>
      </c>
      <c r="B26030" s="294"/>
      <c r="C26030" s="294"/>
      <c r="D26030" s="294"/>
      <c r="E26030" s="294"/>
      <c r="F26030" s="294"/>
    </row>
    <row r="26031">
      <c r="A26031" s="294" t="s">
        <v>37573</v>
      </c>
      <c r="B26031" s="294"/>
      <c r="C26031" s="294"/>
      <c r="D26031" s="294"/>
      <c r="E26031" s="294"/>
      <c r="F26031" s="294"/>
    </row>
    <row r="26032">
      <c r="A26032" s="294" t="s">
        <v>37574</v>
      </c>
      <c r="B26032" s="294"/>
      <c r="C26032" s="294"/>
      <c r="D26032" s="294"/>
      <c r="E26032" s="294"/>
      <c r="F26032" s="294"/>
    </row>
    <row r="26033">
      <c r="A26033" s="294" t="s">
        <v>37575</v>
      </c>
      <c r="B26033" s="294"/>
      <c r="C26033" s="294"/>
      <c r="D26033" s="294"/>
      <c r="E26033" s="294"/>
      <c r="F26033" s="294"/>
    </row>
    <row r="26034">
      <c r="A26034" s="294" t="s">
        <v>37576</v>
      </c>
      <c r="B26034" s="294"/>
      <c r="C26034" s="294"/>
      <c r="D26034" s="294"/>
      <c r="E26034" s="294"/>
      <c r="F26034" s="294"/>
    </row>
    <row r="26035">
      <c r="A26035" s="294"/>
      <c r="B26035" s="294"/>
      <c r="C26035" s="294"/>
      <c r="D26035" s="294"/>
      <c r="E26035" s="294"/>
      <c r="F26035" s="294"/>
    </row>
    <row r="26036">
      <c r="A26036" s="294" t="s">
        <v>21401</v>
      </c>
      <c r="B26036" s="294"/>
      <c r="C26036" s="294"/>
      <c r="D26036" s="294"/>
      <c r="E26036" s="294"/>
      <c r="F26036" s="294"/>
    </row>
    <row r="26037">
      <c r="A26037" s="294"/>
      <c r="B26037" s="294"/>
      <c r="C26037" s="294"/>
      <c r="D26037" s="294"/>
      <c r="E26037" s="294"/>
      <c r="F26037" s="294"/>
    </row>
    <row r="26038">
      <c r="A26038" s="294" t="s">
        <v>37577</v>
      </c>
      <c r="B26038" s="294"/>
      <c r="C26038" s="294"/>
      <c r="D26038" s="294"/>
      <c r="E26038" s="294"/>
      <c r="F26038" s="294"/>
    </row>
    <row r="26039">
      <c r="A26039" s="294" t="s">
        <v>22436</v>
      </c>
      <c r="B26039" s="294"/>
      <c r="C26039" s="294"/>
      <c r="D26039" s="294"/>
      <c r="E26039" s="294"/>
      <c r="F26039" s="294"/>
    </row>
    <row r="26040">
      <c r="A26040" s="294" t="str">
        <f>ARRAY_CONSTRAIN(ARRAYFORMULA(-pulse: may be elevated due to anxiety or Dehydration), 1, 1)</f>
        <v>#ERROR!</v>
      </c>
      <c r="B26040" s="294"/>
      <c r="C26040" s="294"/>
      <c r="D26040" s="294"/>
      <c r="E26040" s="294"/>
      <c r="F26040" s="294"/>
    </row>
    <row r="26041">
      <c r="A26041" s="294" t="s">
        <v>37578</v>
      </c>
      <c r="B26041" s="294"/>
      <c r="C26041" s="294"/>
      <c r="D26041" s="294"/>
      <c r="E26041" s="294"/>
      <c r="F26041" s="294"/>
    </row>
    <row r="26042">
      <c r="A26042" s="294" t="s">
        <v>37579</v>
      </c>
      <c r="B26042" s="294"/>
      <c r="C26042" s="294"/>
      <c r="D26042" s="294"/>
      <c r="E26042" s="294"/>
      <c r="F26042" s="294"/>
    </row>
    <row r="26043">
      <c r="A26043" s="294" t="s">
        <v>37580</v>
      </c>
      <c r="B26043" s="294"/>
      <c r="C26043" s="294"/>
      <c r="D26043" s="294"/>
      <c r="E26043" s="294"/>
      <c r="F26043" s="294"/>
    </row>
    <row r="26044">
      <c r="A26044" s="294" t="s">
        <v>37581</v>
      </c>
      <c r="B26044" s="294"/>
      <c r="C26044" s="294"/>
      <c r="D26044" s="294"/>
      <c r="E26044" s="294"/>
      <c r="F26044" s="294"/>
    </row>
    <row r="26045">
      <c r="A26045" s="294" t="s">
        <v>37582</v>
      </c>
      <c r="B26045" s="294"/>
      <c r="C26045" s="294"/>
      <c r="D26045" s="294"/>
      <c r="E26045" s="294"/>
      <c r="F26045" s="294"/>
    </row>
    <row r="26046">
      <c r="A26046" s="294" t="s">
        <v>37583</v>
      </c>
      <c r="B26046" s="294"/>
      <c r="C26046" s="294"/>
      <c r="D26046" s="294"/>
      <c r="E26046" s="294"/>
      <c r="F26046" s="294"/>
    </row>
    <row r="26047">
      <c r="A26047" s="294" t="s">
        <v>37584</v>
      </c>
      <c r="B26047" s="294"/>
      <c r="C26047" s="294"/>
      <c r="D26047" s="294"/>
      <c r="E26047" s="294"/>
      <c r="F26047" s="294"/>
    </row>
    <row r="26048">
      <c r="A26048" s="294"/>
      <c r="B26048" s="294"/>
      <c r="C26048" s="294"/>
      <c r="D26048" s="294"/>
      <c r="E26048" s="294"/>
      <c r="F26048" s="294"/>
    </row>
    <row r="26049">
      <c r="A26049" s="294" t="s">
        <v>22239</v>
      </c>
      <c r="B26049" s="294"/>
      <c r="C26049" s="294"/>
      <c r="D26049" s="294"/>
      <c r="E26049" s="294"/>
      <c r="F26049" s="294"/>
    </row>
    <row r="26050">
      <c r="A26050" s="294"/>
      <c r="B26050" s="294"/>
      <c r="C26050" s="294"/>
      <c r="D26050" s="294"/>
      <c r="E26050" s="294"/>
      <c r="F26050" s="294"/>
    </row>
    <row r="26051">
      <c r="A26051" s="294" t="s">
        <v>37585</v>
      </c>
      <c r="B26051" s="294"/>
      <c r="C26051" s="294"/>
      <c r="D26051" s="294"/>
      <c r="E26051" s="294"/>
      <c r="F26051" s="294"/>
    </row>
    <row r="26052">
      <c r="A26052" s="294" t="s">
        <v>37586</v>
      </c>
      <c r="B26052" s="294"/>
      <c r="C26052" s="294"/>
      <c r="D26052" s="294"/>
      <c r="E26052" s="294"/>
      <c r="F26052" s="294"/>
    </row>
    <row r="26053">
      <c r="A26053" s="294" t="s">
        <v>37587</v>
      </c>
      <c r="B26053" s="294"/>
      <c r="C26053" s="294"/>
      <c r="D26053" s="294"/>
      <c r="E26053" s="294"/>
      <c r="F26053" s="294"/>
    </row>
    <row r="26054">
      <c r="A26054" s="294" t="s">
        <v>37588</v>
      </c>
      <c r="B26054" s="294"/>
      <c r="C26054" s="294"/>
      <c r="D26054" s="294"/>
      <c r="E26054" s="294"/>
      <c r="F26054" s="294"/>
    </row>
    <row r="26055">
      <c r="A26055" s="294" t="s">
        <v>37589</v>
      </c>
      <c r="B26055" s="294"/>
      <c r="C26055" s="294"/>
      <c r="D26055" s="294"/>
      <c r="E26055" s="294"/>
      <c r="F26055" s="294"/>
    </row>
    <row r="26056">
      <c r="A26056" s="294" t="s">
        <v>37590</v>
      </c>
      <c r="B26056" s="294"/>
      <c r="C26056" s="294"/>
      <c r="D26056" s="294"/>
      <c r="E26056" s="294"/>
      <c r="F26056" s="294"/>
    </row>
    <row r="26057">
      <c r="A26057" s="294" t="s">
        <v>37591</v>
      </c>
      <c r="B26057" s="294"/>
      <c r="C26057" s="294"/>
      <c r="D26057" s="294"/>
      <c r="E26057" s="294"/>
      <c r="F26057" s="294"/>
    </row>
    <row r="26058">
      <c r="A26058" s="294" t="s">
        <v>37592</v>
      </c>
      <c r="B26058" s="294"/>
      <c r="C26058" s="294"/>
      <c r="D26058" s="294"/>
      <c r="E26058" s="294"/>
      <c r="F26058" s="294"/>
    </row>
    <row r="26059">
      <c r="A26059" s="294" t="s">
        <v>37593</v>
      </c>
      <c r="B26059" s="294"/>
      <c r="C26059" s="294"/>
      <c r="D26059" s="294"/>
      <c r="E26059" s="294"/>
      <c r="F26059" s="294"/>
    </row>
    <row r="26060">
      <c r="A26060" s="294" t="s">
        <v>37594</v>
      </c>
      <c r="B26060" s="294"/>
      <c r="C26060" s="294"/>
      <c r="D26060" s="294"/>
      <c r="E26060" s="294"/>
      <c r="F26060" s="294"/>
    </row>
    <row r="26061">
      <c r="A26061" s="294" t="s">
        <v>37595</v>
      </c>
      <c r="B26061" s="294"/>
      <c r="C26061" s="294"/>
      <c r="D26061" s="294"/>
      <c r="E26061" s="294"/>
      <c r="F26061" s="294"/>
    </row>
    <row r="26062">
      <c r="A26062" s="294" t="s">
        <v>37596</v>
      </c>
      <c r="B26062" s="294"/>
      <c r="C26062" s="294"/>
      <c r="D26062" s="294"/>
      <c r="E26062" s="294"/>
      <c r="F26062" s="294"/>
    </row>
    <row r="26063">
      <c r="A26063" s="294" t="s">
        <v>37597</v>
      </c>
      <c r="B26063" s="294"/>
      <c r="C26063" s="294"/>
      <c r="D26063" s="294"/>
      <c r="E26063" s="294"/>
      <c r="F26063" s="294"/>
    </row>
    <row r="26064">
      <c r="A26064" s="294"/>
      <c r="B26064" s="294"/>
      <c r="C26064" s="294"/>
      <c r="D26064" s="294"/>
      <c r="E26064" s="294"/>
      <c r="F26064" s="294"/>
    </row>
    <row r="26065">
      <c r="A26065" s="294" t="s">
        <v>21304</v>
      </c>
      <c r="B26065" s="294"/>
      <c r="C26065" s="294"/>
      <c r="D26065" s="294"/>
      <c r="E26065" s="294"/>
      <c r="F26065" s="294"/>
    </row>
    <row r="26066">
      <c r="A26066" s="294"/>
      <c r="B26066" s="294"/>
      <c r="C26066" s="294"/>
      <c r="D26066" s="294"/>
      <c r="E26066" s="294"/>
      <c r="F26066" s="294"/>
    </row>
    <row r="26067">
      <c r="A26067" s="294" t="s">
        <v>24548</v>
      </c>
      <c r="B26067" s="294" t="s">
        <v>37151</v>
      </c>
      <c r="C26067" s="294"/>
      <c r="D26067" s="294"/>
      <c r="E26067" s="294"/>
      <c r="F26067" s="294"/>
    </row>
    <row r="26068">
      <c r="A26068" s="294" t="s">
        <v>24549</v>
      </c>
      <c r="B26068" s="294" t="s">
        <v>37598</v>
      </c>
      <c r="C26068" s="294"/>
      <c r="D26068" s="294"/>
      <c r="E26068" s="294"/>
      <c r="F26068" s="294"/>
    </row>
    <row r="26069">
      <c r="A26069" s="294" t="s">
        <v>37599</v>
      </c>
      <c r="B26069" s="294" t="s">
        <v>37600</v>
      </c>
      <c r="C26069" s="294"/>
      <c r="D26069" s="294"/>
      <c r="E26069" s="294"/>
      <c r="F26069" s="294"/>
    </row>
    <row r="26070">
      <c r="A26070" s="294" t="s">
        <v>37601</v>
      </c>
      <c r="B26070" s="294" t="s">
        <v>37602</v>
      </c>
      <c r="C26070" s="294"/>
      <c r="D26070" s="294"/>
      <c r="E26070" s="294"/>
      <c r="F26070" s="294"/>
    </row>
    <row r="26071">
      <c r="A26071" s="294" t="s">
        <v>37603</v>
      </c>
      <c r="B26071" s="294" t="s">
        <v>37604</v>
      </c>
      <c r="C26071" s="294"/>
      <c r="D26071" s="294"/>
      <c r="E26071" s="294"/>
      <c r="F26071" s="294"/>
    </row>
    <row r="26072">
      <c r="A26072" s="294" t="s">
        <v>37605</v>
      </c>
      <c r="B26072" s="294" t="s">
        <v>37606</v>
      </c>
      <c r="C26072" s="294"/>
      <c r="D26072" s="294"/>
      <c r="E26072" s="294"/>
      <c r="F26072" s="294"/>
    </row>
    <row r="26073">
      <c r="A26073" s="294" t="s">
        <v>37607</v>
      </c>
      <c r="B26073" s="294" t="s">
        <v>37608</v>
      </c>
      <c r="C26073" s="294"/>
      <c r="D26073" s="294"/>
      <c r="E26073" s="294"/>
      <c r="F26073" s="294"/>
    </row>
    <row r="26074">
      <c r="A26074" s="294" t="s">
        <v>37609</v>
      </c>
      <c r="B26074" s="294" t="s">
        <v>37610</v>
      </c>
      <c r="C26074" s="294"/>
      <c r="D26074" s="294"/>
      <c r="E26074" s="294"/>
      <c r="F26074" s="294"/>
    </row>
    <row r="26075">
      <c r="A26075" s="294" t="s">
        <v>37611</v>
      </c>
      <c r="B26075" s="294" t="s">
        <v>37612</v>
      </c>
      <c r="C26075" s="294"/>
      <c r="D26075" s="294"/>
      <c r="E26075" s="294"/>
      <c r="F26075" s="294"/>
    </row>
    <row r="26076">
      <c r="A26076" s="294" t="s">
        <v>37613</v>
      </c>
      <c r="B26076" s="294" t="s">
        <v>37614</v>
      </c>
      <c r="C26076" s="294"/>
      <c r="D26076" s="294"/>
      <c r="E26076" s="294"/>
      <c r="F26076" s="294"/>
    </row>
    <row r="26077">
      <c r="A26077" s="294"/>
      <c r="B26077" s="294"/>
      <c r="C26077" s="294"/>
      <c r="D26077" s="294"/>
      <c r="E26077" s="294"/>
      <c r="F26077" s="294"/>
    </row>
    <row r="26078">
      <c r="A26078" s="294"/>
      <c r="B26078" s="294"/>
      <c r="C26078" s="294"/>
      <c r="D26078" s="294"/>
      <c r="E26078" s="294"/>
      <c r="F26078" s="294"/>
    </row>
    <row r="26079">
      <c r="A26079" s="294" t="s">
        <v>28124</v>
      </c>
      <c r="B26079" s="294"/>
      <c r="C26079" s="294"/>
      <c r="D26079" s="294"/>
      <c r="E26079" s="294"/>
      <c r="F26079" s="294"/>
    </row>
    <row r="26080">
      <c r="A26080" s="294" t="s">
        <v>37615</v>
      </c>
      <c r="B26080" s="294"/>
      <c r="C26080" s="294"/>
      <c r="D26080" s="294"/>
      <c r="E26080" s="294"/>
      <c r="F26080" s="294"/>
    </row>
    <row r="26081">
      <c r="A26081" s="294" t="s">
        <v>21672</v>
      </c>
      <c r="B26081" s="294"/>
      <c r="C26081" s="294"/>
      <c r="D26081" s="294"/>
      <c r="E26081" s="294"/>
      <c r="F26081" s="294"/>
    </row>
    <row r="26082">
      <c r="A26082" s="294" t="s">
        <v>37555</v>
      </c>
      <c r="B26082" s="294"/>
      <c r="C26082" s="294"/>
      <c r="D26082" s="294"/>
      <c r="E26082" s="294"/>
      <c r="F26082" s="294"/>
    </row>
    <row r="26083">
      <c r="A26083" s="294"/>
      <c r="B26083" s="294"/>
      <c r="C26083" s="294"/>
      <c r="D26083" s="294"/>
      <c r="E26083" s="294"/>
      <c r="F26083" s="294"/>
    </row>
    <row r="26084">
      <c r="A26084" s="294"/>
      <c r="B26084" s="294"/>
      <c r="C26084" s="294"/>
      <c r="D26084" s="294"/>
      <c r="E26084" s="294"/>
      <c r="F26084" s="294"/>
    </row>
    <row r="26085">
      <c r="A26085" s="294" t="s">
        <v>23007</v>
      </c>
      <c r="B26085" s="294"/>
      <c r="C26085" s="294"/>
      <c r="D26085" s="294"/>
      <c r="E26085" s="294"/>
      <c r="F26085" s="294"/>
    </row>
    <row r="26086">
      <c r="A26086" s="294"/>
      <c r="B26086" s="294"/>
      <c r="C26086" s="294"/>
      <c r="D26086" s="294"/>
      <c r="E26086" s="294"/>
      <c r="F26086" s="294"/>
    </row>
    <row r="26087">
      <c r="A26087" s="294" t="s">
        <v>37616</v>
      </c>
      <c r="B26087" s="294" t="s">
        <v>37617</v>
      </c>
      <c r="C26087" s="294"/>
      <c r="D26087" s="294"/>
      <c r="E26087" s="294"/>
      <c r="F26087" s="294"/>
    </row>
    <row r="26088">
      <c r="A26088" s="294" t="s">
        <v>37618</v>
      </c>
      <c r="B26088" s="294"/>
      <c r="C26088" s="294"/>
      <c r="D26088" s="294"/>
      <c r="E26088" s="294"/>
      <c r="F26088" s="294"/>
    </row>
    <row r="26089">
      <c r="A26089" s="294" t="s">
        <v>37619</v>
      </c>
      <c r="B26089" s="294" t="s">
        <v>37620</v>
      </c>
      <c r="C26089" s="294"/>
      <c r="D26089" s="294"/>
      <c r="E26089" s="294"/>
      <c r="F26089" s="294"/>
    </row>
    <row r="26090">
      <c r="A26090" s="294" t="s">
        <v>37621</v>
      </c>
      <c r="B26090" s="294"/>
      <c r="C26090" s="294"/>
      <c r="D26090" s="294"/>
      <c r="E26090" s="294"/>
      <c r="F26090" s="294"/>
    </row>
    <row r="26091">
      <c r="A26091" s="294" t="s">
        <v>34814</v>
      </c>
      <c r="B26091" s="294" t="s">
        <v>37622</v>
      </c>
      <c r="C26091" s="294"/>
      <c r="D26091" s="294"/>
      <c r="E26091" s="294"/>
      <c r="F26091" s="294"/>
    </row>
    <row r="26092">
      <c r="A26092" s="294" t="s">
        <v>37623</v>
      </c>
      <c r="B26092" s="294" t="s">
        <v>37624</v>
      </c>
      <c r="C26092" s="294"/>
      <c r="D26092" s="294"/>
      <c r="E26092" s="294"/>
      <c r="F26092" s="294"/>
    </row>
    <row r="26093">
      <c r="A26093" s="294" t="s">
        <v>37625</v>
      </c>
      <c r="B26093" s="294" t="s">
        <v>37626</v>
      </c>
      <c r="C26093" s="294"/>
      <c r="D26093" s="294"/>
      <c r="E26093" s="294"/>
      <c r="F26093" s="294"/>
    </row>
    <row r="26094">
      <c r="A26094" s="294" t="s">
        <v>37627</v>
      </c>
      <c r="B26094" s="294" t="s">
        <v>37628</v>
      </c>
      <c r="C26094" s="294"/>
      <c r="D26094" s="294"/>
      <c r="E26094" s="294"/>
      <c r="F26094" s="294"/>
    </row>
    <row r="26095">
      <c r="A26095" s="294" t="s">
        <v>37629</v>
      </c>
      <c r="B26095" s="294" t="s">
        <v>37630</v>
      </c>
      <c r="C26095" s="294"/>
      <c r="D26095" s="294"/>
      <c r="E26095" s="294"/>
      <c r="F26095" s="294"/>
    </row>
    <row r="26096">
      <c r="A26096" s="294" t="s">
        <v>37631</v>
      </c>
      <c r="B26096" s="294" t="s">
        <v>37632</v>
      </c>
      <c r="C26096" s="294"/>
      <c r="D26096" s="294"/>
      <c r="E26096" s="294"/>
      <c r="F26096" s="294"/>
    </row>
    <row r="26097">
      <c r="A26097" s="294"/>
      <c r="B26097" s="294"/>
      <c r="C26097" s="294"/>
      <c r="D26097" s="294"/>
      <c r="E26097" s="294"/>
      <c r="F26097" s="294"/>
    </row>
    <row r="26098">
      <c r="A26098" s="294" t="s">
        <v>22931</v>
      </c>
      <c r="B26098" s="294"/>
      <c r="C26098" s="294"/>
      <c r="D26098" s="294"/>
      <c r="E26098" s="294"/>
      <c r="F26098" s="294"/>
    </row>
    <row r="26099">
      <c r="A26099" s="294"/>
      <c r="B26099" s="294"/>
      <c r="C26099" s="294"/>
      <c r="D26099" s="294"/>
      <c r="E26099" s="294"/>
      <c r="F26099" s="294"/>
    </row>
    <row r="26100">
      <c r="A26100" s="294" t="s">
        <v>37633</v>
      </c>
      <c r="B26100" s="294"/>
      <c r="C26100" s="294"/>
      <c r="D26100" s="294"/>
      <c r="E26100" s="294"/>
      <c r="F26100" s="294"/>
    </row>
    <row r="26101">
      <c r="A26101" s="294" t="s">
        <v>37634</v>
      </c>
      <c r="B26101" s="294"/>
      <c r="C26101" s="294"/>
      <c r="D26101" s="294"/>
      <c r="E26101" s="294"/>
      <c r="F26101" s="294"/>
    </row>
    <row r="26102">
      <c r="A26102" s="294" t="s">
        <v>37635</v>
      </c>
      <c r="B26102" s="294"/>
      <c r="C26102" s="294"/>
      <c r="D26102" s="294"/>
      <c r="E26102" s="294"/>
      <c r="F26102" s="294"/>
    </row>
    <row r="26103">
      <c r="A26103" s="294" t="s">
        <v>37636</v>
      </c>
      <c r="B26103" s="294"/>
      <c r="C26103" s="294"/>
      <c r="D26103" s="294"/>
      <c r="E26103" s="294"/>
      <c r="F26103" s="294"/>
    </row>
    <row r="26104">
      <c r="A26104" s="294"/>
      <c r="B26104" s="294"/>
      <c r="C26104" s="294"/>
      <c r="D26104" s="294"/>
      <c r="E26104" s="294"/>
      <c r="F26104" s="294"/>
    </row>
    <row r="26105">
      <c r="A26105" s="294" t="s">
        <v>23020</v>
      </c>
      <c r="B26105" s="294"/>
      <c r="C26105" s="294"/>
      <c r="D26105" s="294"/>
      <c r="E26105" s="294"/>
      <c r="F26105" s="294"/>
    </row>
    <row r="26106">
      <c r="A26106" s="294"/>
      <c r="B26106" s="294"/>
      <c r="C26106" s="294"/>
      <c r="D26106" s="294"/>
      <c r="E26106" s="294"/>
      <c r="F26106" s="294"/>
    </row>
    <row r="26107">
      <c r="A26107" s="294" t="s">
        <v>37637</v>
      </c>
      <c r="B26107" s="294"/>
      <c r="C26107" s="294"/>
      <c r="D26107" s="294"/>
      <c r="E26107" s="294"/>
      <c r="F26107" s="294"/>
    </row>
    <row r="26108">
      <c r="A26108" s="294" t="str">
        <f>-Snehana – Internal and External oleation with Taila, Ghṛta</f>
        <v>#ERROR!</v>
      </c>
      <c r="B26108" s="294"/>
      <c r="C26108" s="294"/>
      <c r="D26108" s="294"/>
      <c r="E26108" s="294"/>
      <c r="F26108" s="294"/>
    </row>
    <row r="26109">
      <c r="A26109" s="294" t="str">
        <f>ARRAY_CONSTRAIN(ARRAYFORMULA(-Svedana – Mild sudation for chest and back), 1, 1)</f>
        <v>#ERROR!</v>
      </c>
      <c r="B26109" s="294"/>
      <c r="C26109" s="294"/>
      <c r="D26109" s="294"/>
      <c r="E26109" s="294"/>
      <c r="F26109" s="294"/>
    </row>
    <row r="26110">
      <c r="A26110" s="294" t="s">
        <v>37638</v>
      </c>
      <c r="B26110" s="294"/>
      <c r="C26110" s="294"/>
      <c r="D26110" s="294"/>
      <c r="E26110" s="294"/>
      <c r="F26110" s="294"/>
    </row>
    <row r="26111">
      <c r="A26111" s="294" t="s">
        <v>37639</v>
      </c>
      <c r="B26111" s="294"/>
      <c r="C26111" s="294"/>
      <c r="D26111" s="294"/>
      <c r="E26111" s="294"/>
      <c r="F26111" s="294"/>
    </row>
    <row r="26112">
      <c r="A26112" s="294" t="s">
        <v>37640</v>
      </c>
      <c r="B26112" s="294"/>
      <c r="C26112" s="294"/>
      <c r="D26112" s="294"/>
      <c r="E26112" s="294"/>
      <c r="F26112" s="294"/>
    </row>
    <row r="26113">
      <c r="A26113" s="294" t="s">
        <v>37641</v>
      </c>
      <c r="B26113" s="294"/>
      <c r="C26113" s="294"/>
      <c r="D26113" s="294"/>
      <c r="E26113" s="294"/>
      <c r="F26113" s="294"/>
    </row>
    <row r="26114">
      <c r="A26114" s="294"/>
      <c r="B26114" s="294"/>
      <c r="C26114" s="294"/>
      <c r="D26114" s="294"/>
      <c r="E26114" s="294"/>
      <c r="F26114" s="294"/>
    </row>
    <row r="26115">
      <c r="A26115" s="294" t="s">
        <v>22572</v>
      </c>
      <c r="B26115" s="294"/>
      <c r="C26115" s="294"/>
      <c r="D26115" s="294"/>
      <c r="E26115" s="294"/>
      <c r="F26115" s="294"/>
    </row>
    <row r="26116">
      <c r="A26116" s="294" t="s">
        <v>37642</v>
      </c>
      <c r="B26116" s="294"/>
      <c r="C26116" s="294"/>
      <c r="D26116" s="294"/>
      <c r="E26116" s="294"/>
      <c r="F26116" s="294"/>
    </row>
    <row r="26117">
      <c r="A26117" s="294"/>
      <c r="B26117" s="294"/>
      <c r="C26117" s="294"/>
      <c r="D26117" s="294"/>
      <c r="E26117" s="294"/>
      <c r="F26117" s="294"/>
    </row>
    <row r="26118">
      <c r="A26118" s="294" t="s">
        <v>37643</v>
      </c>
      <c r="B26118" s="294"/>
      <c r="C26118" s="294"/>
      <c r="D26118" s="294"/>
      <c r="E26118" s="294"/>
      <c r="F26118" s="294"/>
    </row>
    <row r="26119">
      <c r="A26119" s="294" t="s">
        <v>37644</v>
      </c>
      <c r="B26119" s="294"/>
      <c r="C26119" s="294"/>
      <c r="D26119" s="294"/>
      <c r="E26119" s="294"/>
      <c r="F26119" s="294"/>
    </row>
    <row r="26120">
      <c r="A26120" s="294" t="s">
        <v>37645</v>
      </c>
      <c r="B26120" s="294"/>
      <c r="C26120" s="294"/>
      <c r="D26120" s="294"/>
      <c r="E26120" s="294"/>
      <c r="F26120" s="294"/>
    </row>
    <row r="26121">
      <c r="A26121" s="294" t="s">
        <v>37646</v>
      </c>
      <c r="B26121" s="294"/>
      <c r="C26121" s="294"/>
      <c r="D26121" s="294"/>
      <c r="E26121" s="294"/>
      <c r="F26121" s="294"/>
    </row>
    <row r="26122">
      <c r="A26122" s="294"/>
      <c r="B26122" s="294"/>
      <c r="C26122" s="294"/>
      <c r="D26122" s="294"/>
      <c r="E26122" s="294"/>
      <c r="F26122" s="294"/>
    </row>
    <row r="26123">
      <c r="A26123" s="294" t="s">
        <v>22948</v>
      </c>
      <c r="B26123" s="294"/>
      <c r="C26123" s="294"/>
      <c r="D26123" s="294"/>
      <c r="E26123" s="294"/>
      <c r="F26123" s="294"/>
    </row>
    <row r="26124">
      <c r="A26124" s="294"/>
      <c r="B26124" s="294"/>
      <c r="C26124" s="294"/>
      <c r="D26124" s="294"/>
      <c r="E26124" s="294"/>
      <c r="F26124" s="294"/>
    </row>
    <row r="26125">
      <c r="A26125" s="294" t="s">
        <v>37647</v>
      </c>
      <c r="B26125" s="294"/>
      <c r="C26125" s="294"/>
      <c r="D26125" s="294"/>
      <c r="E26125" s="294"/>
      <c r="F26125" s="294"/>
    </row>
    <row r="26126">
      <c r="A26126" s="294" t="s">
        <v>37648</v>
      </c>
      <c r="B26126" s="294"/>
      <c r="C26126" s="294"/>
      <c r="D26126" s="294"/>
      <c r="E26126" s="294"/>
      <c r="F26126" s="294"/>
    </row>
    <row r="26127">
      <c r="A26127" s="294" t="s">
        <v>37649</v>
      </c>
      <c r="B26127" s="294"/>
      <c r="C26127" s="294"/>
      <c r="D26127" s="294"/>
      <c r="E26127" s="294"/>
      <c r="F26127" s="294"/>
    </row>
    <row r="26128">
      <c r="A26128" s="294" t="s">
        <v>37650</v>
      </c>
      <c r="B26128" s="294"/>
      <c r="C26128" s="294"/>
      <c r="D26128" s="294"/>
      <c r="E26128" s="294"/>
      <c r="F26128" s="294"/>
    </row>
    <row r="26129">
      <c r="A26129" s="294"/>
      <c r="B26129" s="294"/>
      <c r="C26129" s="294"/>
      <c r="D26129" s="294"/>
      <c r="E26129" s="294"/>
      <c r="F26129" s="294"/>
    </row>
    <row r="26130">
      <c r="A26130" s="294"/>
      <c r="B26130" s="294"/>
      <c r="C26130" s="294"/>
      <c r="D26130" s="294"/>
      <c r="E26130" s="294"/>
      <c r="F26130" s="294"/>
    </row>
    <row r="26131">
      <c r="A26131" s="294"/>
      <c r="B26131" s="294"/>
      <c r="C26131" s="294"/>
      <c r="D26131" s="294"/>
      <c r="E26131" s="294"/>
      <c r="F26131" s="294"/>
    </row>
    <row r="26132">
      <c r="A26132" s="294" t="s">
        <v>37651</v>
      </c>
      <c r="B26132" s="294"/>
      <c r="C26132" s="294"/>
      <c r="D26132" s="294"/>
      <c r="E26132" s="294"/>
      <c r="F26132" s="294"/>
    </row>
    <row r="26133">
      <c r="A26133" s="294"/>
      <c r="B26133" s="294"/>
      <c r="C26133" s="294"/>
      <c r="D26133" s="294"/>
      <c r="E26133" s="294"/>
      <c r="F26133" s="294"/>
    </row>
    <row r="26134">
      <c r="A26134" s="294" t="s">
        <v>37652</v>
      </c>
      <c r="B26134" s="294"/>
      <c r="C26134" s="294"/>
      <c r="D26134" s="294"/>
      <c r="E26134" s="294"/>
      <c r="F26134" s="294"/>
    </row>
    <row r="26135">
      <c r="A26135" s="294" t="s">
        <v>37653</v>
      </c>
      <c r="B26135" s="294"/>
      <c r="C26135" s="294"/>
      <c r="D26135" s="294"/>
      <c r="E26135" s="294"/>
      <c r="F26135" s="294"/>
    </row>
    <row r="26136">
      <c r="A26136" s="294" t="s">
        <v>37654</v>
      </c>
      <c r="B26136" s="294"/>
      <c r="C26136" s="294"/>
      <c r="D26136" s="294"/>
      <c r="E26136" s="294"/>
      <c r="F26136" s="294"/>
    </row>
    <row r="26137">
      <c r="A26137" s="294" t="s">
        <v>37655</v>
      </c>
      <c r="B26137" s="294"/>
      <c r="C26137" s="294"/>
      <c r="D26137" s="294"/>
      <c r="E26137" s="294"/>
      <c r="F26137" s="294"/>
    </row>
    <row r="26138">
      <c r="A26138" s="294" t="s">
        <v>37656</v>
      </c>
      <c r="B26138" s="294"/>
      <c r="C26138" s="294"/>
      <c r="D26138" s="294"/>
      <c r="E26138" s="294"/>
      <c r="F26138" s="294"/>
    </row>
    <row r="26139">
      <c r="A26139" s="294" t="s">
        <v>37657</v>
      </c>
      <c r="B26139" s="294"/>
      <c r="C26139" s="294"/>
      <c r="D26139" s="294"/>
      <c r="E26139" s="294"/>
      <c r="F26139" s="294"/>
    </row>
    <row r="26140">
      <c r="A26140" s="294" t="s">
        <v>37658</v>
      </c>
      <c r="B26140" s="294"/>
      <c r="C26140" s="294"/>
      <c r="D26140" s="294"/>
      <c r="E26140" s="294"/>
      <c r="F26140" s="294"/>
    </row>
    <row r="26141">
      <c r="A26141" s="294" t="s">
        <v>37659</v>
      </c>
      <c r="B26141" s="294"/>
      <c r="C26141" s="294"/>
      <c r="D26141" s="294"/>
      <c r="E26141" s="294"/>
      <c r="F26141" s="294"/>
    </row>
    <row r="26142">
      <c r="A26142" s="294" t="s">
        <v>37660</v>
      </c>
      <c r="B26142" s="294"/>
      <c r="C26142" s="294"/>
      <c r="D26142" s="294"/>
      <c r="E26142" s="294"/>
      <c r="F26142" s="294"/>
    </row>
    <row r="26143">
      <c r="A26143" s="294" t="s">
        <v>37661</v>
      </c>
      <c r="B26143" s="294"/>
      <c r="C26143" s="294"/>
      <c r="D26143" s="294"/>
      <c r="E26143" s="294"/>
      <c r="F26143" s="294"/>
    </row>
    <row r="26144">
      <c r="A26144" s="294" t="s">
        <v>37662</v>
      </c>
      <c r="B26144" s="294"/>
      <c r="C26144" s="294"/>
      <c r="D26144" s="294"/>
      <c r="E26144" s="294"/>
      <c r="F26144" s="294"/>
    </row>
    <row r="26145">
      <c r="A26145" s="294" t="s">
        <v>37663</v>
      </c>
      <c r="B26145" s="294"/>
      <c r="C26145" s="294"/>
      <c r="D26145" s="294"/>
      <c r="E26145" s="294"/>
      <c r="F26145" s="294"/>
    </row>
    <row r="26146">
      <c r="A26146" s="294" t="s">
        <v>37664</v>
      </c>
      <c r="B26146" s="294"/>
      <c r="C26146" s="294"/>
      <c r="D26146" s="294"/>
      <c r="E26146" s="294"/>
      <c r="F26146" s="294"/>
    </row>
    <row r="26147">
      <c r="A26147" s="294"/>
      <c r="B26147" s="294"/>
      <c r="C26147" s="294"/>
      <c r="D26147" s="294"/>
      <c r="E26147" s="294"/>
      <c r="F26147" s="294"/>
    </row>
    <row r="26148">
      <c r="A26148" s="294" t="s">
        <v>28124</v>
      </c>
      <c r="B26148" s="294"/>
      <c r="C26148" s="294"/>
      <c r="D26148" s="294"/>
      <c r="E26148" s="294"/>
      <c r="F26148" s="294"/>
    </row>
    <row r="26149">
      <c r="A26149" s="294" t="s">
        <v>37665</v>
      </c>
      <c r="B26149" s="294"/>
      <c r="C26149" s="294"/>
      <c r="D26149" s="294"/>
      <c r="E26149" s="294"/>
      <c r="F26149" s="294"/>
    </row>
    <row r="26150">
      <c r="A26150" s="294" t="s">
        <v>21618</v>
      </c>
      <c r="B26150" s="294"/>
      <c r="C26150" s="294"/>
      <c r="D26150" s="294"/>
      <c r="E26150" s="294"/>
      <c r="F26150" s="294"/>
    </row>
    <row r="26151">
      <c r="A26151" s="294" t="s">
        <v>37666</v>
      </c>
      <c r="B26151" s="294"/>
      <c r="C26151" s="294"/>
      <c r="D26151" s="294"/>
      <c r="E26151" s="294"/>
      <c r="F26151" s="294"/>
    </row>
    <row r="26152">
      <c r="A26152" s="294"/>
      <c r="B26152" s="294"/>
      <c r="C26152" s="294"/>
      <c r="D26152" s="294"/>
      <c r="E26152" s="294"/>
      <c r="F26152" s="294"/>
    </row>
    <row r="26153">
      <c r="A26153" s="294"/>
      <c r="B26153" s="294"/>
      <c r="C26153" s="294"/>
      <c r="D26153" s="294"/>
      <c r="E26153" s="294"/>
      <c r="F26153" s="294"/>
    </row>
    <row r="26154">
      <c r="A26154" s="294" t="s">
        <v>22512</v>
      </c>
      <c r="B26154" s="294"/>
      <c r="C26154" s="294"/>
      <c r="D26154" s="294"/>
      <c r="E26154" s="294"/>
      <c r="F26154" s="294"/>
    </row>
    <row r="26155">
      <c r="A26155" s="294" t="s">
        <v>23459</v>
      </c>
      <c r="B26155" s="294"/>
      <c r="C26155" s="294"/>
      <c r="D26155" s="294"/>
      <c r="E26155" s="294"/>
      <c r="F26155" s="294"/>
    </row>
    <row r="26156">
      <c r="A26156" s="294"/>
      <c r="B26156" s="294"/>
      <c r="C26156" s="294"/>
      <c r="D26156" s="294"/>
      <c r="E26156" s="294"/>
      <c r="F26156" s="294"/>
    </row>
    <row r="26157">
      <c r="A26157" s="294" t="s">
        <v>37667</v>
      </c>
      <c r="B26157" s="294"/>
      <c r="C26157" s="294"/>
      <c r="D26157" s="294"/>
      <c r="E26157" s="294"/>
      <c r="F26157" s="294"/>
    </row>
    <row r="26158">
      <c r="A26158" s="294" t="s">
        <v>37668</v>
      </c>
      <c r="B26158" s="294"/>
      <c r="C26158" s="294"/>
      <c r="D26158" s="294"/>
      <c r="E26158" s="294"/>
      <c r="F26158" s="294"/>
    </row>
    <row r="26159">
      <c r="A26159" s="294" t="s">
        <v>37669</v>
      </c>
      <c r="B26159" s="294"/>
      <c r="C26159" s="294"/>
      <c r="D26159" s="294"/>
      <c r="E26159" s="294"/>
      <c r="F26159" s="294"/>
    </row>
    <row r="26160">
      <c r="A26160" s="294" t="s">
        <v>37670</v>
      </c>
      <c r="B26160" s="294"/>
      <c r="C26160" s="294"/>
      <c r="D26160" s="294"/>
      <c r="E26160" s="294"/>
      <c r="F26160" s="294"/>
    </row>
    <row r="26161">
      <c r="A26161" s="294" t="s">
        <v>37671</v>
      </c>
      <c r="B26161" s="294"/>
      <c r="C26161" s="294"/>
      <c r="D26161" s="294"/>
      <c r="E26161" s="294"/>
      <c r="F26161" s="294"/>
    </row>
    <row r="26162">
      <c r="A26162" s="294" t="s">
        <v>37672</v>
      </c>
      <c r="B26162" s="294"/>
      <c r="C26162" s="294"/>
      <c r="D26162" s="294"/>
      <c r="E26162" s="294"/>
      <c r="F26162" s="294"/>
    </row>
    <row r="26163">
      <c r="A26163" s="294" t="s">
        <v>37673</v>
      </c>
      <c r="B26163" s="294"/>
      <c r="C26163" s="294"/>
      <c r="D26163" s="294"/>
      <c r="E26163" s="294"/>
      <c r="F26163" s="294"/>
    </row>
    <row r="26164">
      <c r="A26164" s="294" t="s">
        <v>37674</v>
      </c>
      <c r="B26164" s="294"/>
      <c r="C26164" s="294"/>
      <c r="D26164" s="294"/>
      <c r="E26164" s="294"/>
      <c r="F26164" s="294"/>
    </row>
    <row r="26165">
      <c r="A26165" s="294"/>
      <c r="B26165" s="294"/>
      <c r="C26165" s="294"/>
      <c r="D26165" s="294"/>
      <c r="E26165" s="294"/>
      <c r="F26165" s="294"/>
    </row>
    <row r="26166">
      <c r="A26166" s="294" t="s">
        <v>26406</v>
      </c>
      <c r="B26166" s="294"/>
      <c r="C26166" s="294"/>
      <c r="D26166" s="294"/>
      <c r="E26166" s="294"/>
      <c r="F26166" s="294"/>
    </row>
    <row r="26167">
      <c r="A26167" s="294"/>
      <c r="B26167" s="294"/>
      <c r="C26167" s="294"/>
      <c r="D26167" s="294"/>
      <c r="E26167" s="294"/>
      <c r="F26167" s="294"/>
    </row>
    <row r="26168">
      <c r="A26168" s="294" t="s">
        <v>37675</v>
      </c>
      <c r="B26168" s="294"/>
      <c r="C26168" s="294"/>
      <c r="D26168" s="294"/>
      <c r="E26168" s="294"/>
      <c r="F26168" s="294"/>
    </row>
    <row r="26169">
      <c r="A26169" s="294" t="s">
        <v>37676</v>
      </c>
      <c r="B26169" s="294"/>
      <c r="C26169" s="294"/>
      <c r="D26169" s="294"/>
      <c r="E26169" s="294"/>
      <c r="F26169" s="294"/>
    </row>
    <row r="26170">
      <c r="A26170" s="294" t="s">
        <v>37677</v>
      </c>
      <c r="B26170" s="294"/>
      <c r="C26170" s="294"/>
      <c r="D26170" s="294"/>
      <c r="E26170" s="294"/>
      <c r="F26170" s="294"/>
    </row>
    <row r="26171">
      <c r="A26171" s="294" t="s">
        <v>37678</v>
      </c>
      <c r="B26171" s="294"/>
      <c r="C26171" s="294"/>
      <c r="D26171" s="294"/>
      <c r="E26171" s="294"/>
      <c r="F26171" s="294"/>
    </row>
    <row r="26172">
      <c r="A26172" s="294" t="s">
        <v>37679</v>
      </c>
      <c r="B26172" s="294"/>
      <c r="C26172" s="294"/>
      <c r="D26172" s="294"/>
      <c r="E26172" s="294"/>
      <c r="F26172" s="294"/>
    </row>
    <row r="26173">
      <c r="A26173" s="294" t="s">
        <v>37680</v>
      </c>
      <c r="B26173" s="294"/>
      <c r="C26173" s="294"/>
      <c r="D26173" s="294"/>
      <c r="E26173" s="294"/>
      <c r="F26173" s="294"/>
    </row>
    <row r="26174">
      <c r="A26174" s="294"/>
      <c r="B26174" s="294"/>
      <c r="C26174" s="294"/>
      <c r="D26174" s="294"/>
      <c r="E26174" s="294"/>
      <c r="F26174" s="294"/>
    </row>
    <row r="26175">
      <c r="A26175" s="294" t="s">
        <v>35119</v>
      </c>
      <c r="B26175" s="294"/>
      <c r="C26175" s="294"/>
      <c r="D26175" s="294"/>
      <c r="E26175" s="294"/>
      <c r="F26175" s="294"/>
    </row>
    <row r="26176">
      <c r="A26176" s="294"/>
      <c r="B26176" s="294"/>
      <c r="C26176" s="294"/>
      <c r="D26176" s="294"/>
      <c r="E26176" s="294"/>
      <c r="F26176" s="294"/>
    </row>
    <row r="26177">
      <c r="A26177" s="294" t="s">
        <v>37681</v>
      </c>
      <c r="B26177" s="294"/>
      <c r="C26177" s="294"/>
      <c r="D26177" s="294"/>
      <c r="E26177" s="294"/>
      <c r="F26177" s="294"/>
    </row>
    <row r="26178">
      <c r="A26178" s="294" t="s">
        <v>37682</v>
      </c>
      <c r="B26178" s="294"/>
      <c r="C26178" s="294"/>
      <c r="D26178" s="294"/>
      <c r="E26178" s="294"/>
      <c r="F26178" s="294"/>
    </row>
    <row r="26179">
      <c r="A26179" s="294" t="s">
        <v>37683</v>
      </c>
      <c r="B26179" s="294"/>
      <c r="C26179" s="294"/>
      <c r="D26179" s="294"/>
      <c r="E26179" s="294"/>
      <c r="F26179" s="294"/>
    </row>
    <row r="26180">
      <c r="A26180" s="294" t="s">
        <v>37684</v>
      </c>
      <c r="B26180" s="294"/>
      <c r="C26180" s="294"/>
      <c r="D26180" s="294"/>
      <c r="E26180" s="294"/>
      <c r="F26180" s="294"/>
    </row>
    <row r="26181">
      <c r="A26181" s="294" t="s">
        <v>37679</v>
      </c>
      <c r="B26181" s="294"/>
      <c r="C26181" s="294"/>
      <c r="D26181" s="294"/>
      <c r="E26181" s="294"/>
      <c r="F26181" s="294"/>
    </row>
    <row r="26182">
      <c r="A26182" s="294" t="s">
        <v>37685</v>
      </c>
      <c r="B26182" s="294"/>
      <c r="C26182" s="294"/>
      <c r="D26182" s="294"/>
      <c r="E26182" s="294"/>
      <c r="F26182" s="294"/>
    </row>
    <row r="26183">
      <c r="A26183" s="294" t="s">
        <v>37686</v>
      </c>
      <c r="B26183" s="294"/>
      <c r="C26183" s="294"/>
      <c r="D26183" s="294"/>
      <c r="E26183" s="294"/>
      <c r="F26183" s="294"/>
    </row>
    <row r="26184">
      <c r="A26184" s="294" t="s">
        <v>37687</v>
      </c>
      <c r="B26184" s="294"/>
      <c r="C26184" s="294"/>
      <c r="D26184" s="294"/>
      <c r="E26184" s="294"/>
      <c r="F26184" s="294"/>
    </row>
    <row r="26185">
      <c r="A26185" s="294" t="s">
        <v>37688</v>
      </c>
      <c r="B26185" s="294"/>
      <c r="C26185" s="294"/>
      <c r="D26185" s="294"/>
      <c r="E26185" s="294"/>
      <c r="F26185" s="294"/>
    </row>
    <row r="26186">
      <c r="A26186" s="294"/>
      <c r="B26186" s="294"/>
      <c r="C26186" s="294"/>
      <c r="D26186" s="294"/>
      <c r="E26186" s="294"/>
      <c r="F26186" s="294"/>
    </row>
    <row r="26187">
      <c r="A26187" s="294"/>
      <c r="B26187" s="294"/>
      <c r="C26187" s="294"/>
      <c r="D26187" s="294"/>
      <c r="E26187" s="294"/>
      <c r="F26187" s="294"/>
    </row>
    <row r="26188">
      <c r="A26188" s="294" t="s">
        <v>21401</v>
      </c>
      <c r="B26188" s="294"/>
      <c r="C26188" s="294"/>
      <c r="D26188" s="294"/>
      <c r="E26188" s="294"/>
      <c r="F26188" s="294"/>
    </row>
    <row r="26189">
      <c r="A26189" s="294"/>
      <c r="B26189" s="294"/>
      <c r="C26189" s="294"/>
      <c r="D26189" s="294"/>
      <c r="E26189" s="294"/>
      <c r="F26189" s="294"/>
    </row>
    <row r="26190">
      <c r="A26190" s="294" t="s">
        <v>37689</v>
      </c>
      <c r="B26190" s="294"/>
      <c r="C26190" s="294"/>
      <c r="D26190" s="294"/>
      <c r="E26190" s="294"/>
      <c r="F26190" s="294"/>
    </row>
    <row r="26191">
      <c r="A26191" s="294" t="s">
        <v>27102</v>
      </c>
      <c r="B26191" s="294"/>
      <c r="C26191" s="294"/>
      <c r="D26191" s="294"/>
      <c r="E26191" s="294"/>
      <c r="F26191" s="294"/>
    </row>
    <row r="26192">
      <c r="A26192" s="294" t="s">
        <v>37690</v>
      </c>
      <c r="B26192" s="294"/>
      <c r="C26192" s="294"/>
      <c r="D26192" s="294"/>
      <c r="E26192" s="294"/>
      <c r="F26192" s="294"/>
    </row>
    <row r="26193">
      <c r="A26193" s="294" t="s">
        <v>37691</v>
      </c>
      <c r="B26193" s="294"/>
      <c r="C26193" s="294"/>
      <c r="D26193" s="294"/>
      <c r="E26193" s="294"/>
      <c r="F26193" s="294"/>
    </row>
    <row r="26194">
      <c r="A26194" s="294" t="s">
        <v>37692</v>
      </c>
      <c r="B26194" s="294"/>
      <c r="C26194" s="294"/>
      <c r="D26194" s="294"/>
      <c r="E26194" s="294"/>
      <c r="F26194" s="294"/>
    </row>
    <row r="26195">
      <c r="A26195" s="294" t="s">
        <v>37693</v>
      </c>
      <c r="B26195" s="294"/>
      <c r="C26195" s="294"/>
      <c r="D26195" s="294"/>
      <c r="E26195" s="294"/>
      <c r="F26195" s="294"/>
    </row>
    <row r="26196">
      <c r="A26196" s="294" t="s">
        <v>37694</v>
      </c>
      <c r="B26196" s="294"/>
      <c r="C26196" s="294"/>
      <c r="D26196" s="294"/>
      <c r="E26196" s="294"/>
      <c r="F26196" s="294"/>
    </row>
    <row r="26197">
      <c r="A26197" s="294" t="s">
        <v>37695</v>
      </c>
      <c r="B26197" s="294"/>
      <c r="C26197" s="294"/>
      <c r="D26197" s="294"/>
      <c r="E26197" s="294"/>
      <c r="F26197" s="294"/>
    </row>
    <row r="26198">
      <c r="A26198" s="294" t="s">
        <v>37696</v>
      </c>
      <c r="B26198" s="294"/>
      <c r="C26198" s="294"/>
      <c r="D26198" s="294"/>
      <c r="E26198" s="294"/>
      <c r="F26198" s="294"/>
    </row>
    <row r="26199">
      <c r="A26199" s="294" t="s">
        <v>37697</v>
      </c>
      <c r="B26199" s="294"/>
      <c r="C26199" s="294"/>
      <c r="D26199" s="294"/>
      <c r="E26199" s="294"/>
      <c r="F26199" s="294"/>
    </row>
    <row r="26200">
      <c r="A26200" s="294" t="s">
        <v>37698</v>
      </c>
      <c r="B26200" s="294"/>
      <c r="C26200" s="294"/>
      <c r="D26200" s="294"/>
      <c r="E26200" s="294"/>
      <c r="F26200" s="294"/>
    </row>
    <row r="26201">
      <c r="A26201" s="294" t="s">
        <v>37699</v>
      </c>
      <c r="B26201" s="294"/>
      <c r="C26201" s="294"/>
      <c r="D26201" s="294"/>
      <c r="E26201" s="294"/>
      <c r="F26201" s="294"/>
    </row>
    <row r="26202">
      <c r="A26202" s="294" t="s">
        <v>37700</v>
      </c>
      <c r="B26202" s="294"/>
      <c r="C26202" s="294"/>
      <c r="D26202" s="294"/>
      <c r="E26202" s="294"/>
      <c r="F26202" s="294"/>
    </row>
    <row r="26203">
      <c r="A26203" s="294"/>
      <c r="B26203" s="294"/>
      <c r="C26203" s="294"/>
      <c r="D26203" s="294"/>
      <c r="E26203" s="294"/>
      <c r="F26203" s="294"/>
    </row>
    <row r="26204">
      <c r="A26204" s="294" t="s">
        <v>21407</v>
      </c>
      <c r="B26204" s="294"/>
      <c r="C26204" s="294"/>
      <c r="D26204" s="294"/>
      <c r="E26204" s="294"/>
      <c r="F26204" s="294"/>
    </row>
    <row r="26205">
      <c r="A26205" s="294"/>
      <c r="B26205" s="294"/>
      <c r="C26205" s="294"/>
      <c r="D26205" s="294"/>
      <c r="E26205" s="294"/>
      <c r="F26205" s="294"/>
    </row>
    <row r="26206">
      <c r="A26206" s="294" t="s">
        <v>37701</v>
      </c>
      <c r="B26206" s="294"/>
      <c r="C26206" s="294"/>
      <c r="D26206" s="294"/>
      <c r="E26206" s="294"/>
      <c r="F26206" s="294"/>
    </row>
    <row r="26207">
      <c r="A26207" s="294" t="s">
        <v>37702</v>
      </c>
      <c r="B26207" s="294"/>
      <c r="C26207" s="294"/>
      <c r="D26207" s="294"/>
      <c r="E26207" s="294"/>
      <c r="F26207" s="294"/>
    </row>
    <row r="26208">
      <c r="A26208" s="294" t="s">
        <v>37703</v>
      </c>
      <c r="B26208" s="294"/>
      <c r="C26208" s="294"/>
      <c r="D26208" s="294"/>
      <c r="E26208" s="294"/>
      <c r="F26208" s="294"/>
    </row>
    <row r="26209">
      <c r="A26209" s="294" t="s">
        <v>37704</v>
      </c>
      <c r="B26209" s="294"/>
      <c r="C26209" s="294"/>
      <c r="D26209" s="294"/>
      <c r="E26209" s="294"/>
      <c r="F26209" s="294"/>
    </row>
    <row r="26210">
      <c r="A26210" s="294" t="s">
        <v>37705</v>
      </c>
      <c r="B26210" s="294"/>
      <c r="C26210" s="294"/>
      <c r="D26210" s="294"/>
      <c r="E26210" s="294"/>
      <c r="F26210" s="294"/>
    </row>
    <row r="26211">
      <c r="A26211" s="294" t="s">
        <v>37706</v>
      </c>
      <c r="B26211" s="294"/>
      <c r="C26211" s="294"/>
      <c r="D26211" s="294"/>
      <c r="E26211" s="294"/>
      <c r="F26211" s="294"/>
    </row>
    <row r="26212">
      <c r="A26212" s="294" t="s">
        <v>23831</v>
      </c>
      <c r="B26212" s="294"/>
      <c r="C26212" s="294"/>
      <c r="D26212" s="294"/>
      <c r="E26212" s="294"/>
      <c r="F26212" s="294"/>
    </row>
    <row r="26213">
      <c r="A26213" s="294" t="s">
        <v>37707</v>
      </c>
      <c r="B26213" s="294"/>
      <c r="C26213" s="294"/>
      <c r="D26213" s="294"/>
      <c r="E26213" s="294"/>
      <c r="F26213" s="294"/>
    </row>
    <row r="26214">
      <c r="A26214" s="294" t="s">
        <v>37708</v>
      </c>
      <c r="B26214" s="294"/>
      <c r="C26214" s="294"/>
      <c r="D26214" s="294"/>
      <c r="E26214" s="294"/>
      <c r="F26214" s="294"/>
    </row>
    <row r="26215">
      <c r="A26215" s="294" t="s">
        <v>31914</v>
      </c>
      <c r="B26215" s="294"/>
      <c r="C26215" s="294"/>
      <c r="D26215" s="294"/>
      <c r="E26215" s="294"/>
      <c r="F26215" s="294"/>
    </row>
    <row r="26216">
      <c r="A26216" s="294" t="s">
        <v>37709</v>
      </c>
      <c r="B26216" s="294"/>
      <c r="C26216" s="294"/>
      <c r="D26216" s="294"/>
      <c r="E26216" s="294"/>
      <c r="F26216" s="294"/>
    </row>
    <row r="26217">
      <c r="A26217" s="294" t="s">
        <v>32113</v>
      </c>
      <c r="B26217" s="294"/>
      <c r="C26217" s="294"/>
      <c r="D26217" s="294"/>
      <c r="E26217" s="294"/>
      <c r="F26217" s="294"/>
    </row>
    <row r="26218">
      <c r="A26218" s="294" t="s">
        <v>37710</v>
      </c>
      <c r="B26218" s="294"/>
      <c r="C26218" s="294"/>
      <c r="D26218" s="294"/>
      <c r="E26218" s="294"/>
      <c r="F26218" s="294"/>
    </row>
    <row r="26219">
      <c r="A26219" s="294" t="s">
        <v>37711</v>
      </c>
      <c r="B26219" s="294"/>
      <c r="C26219" s="294"/>
      <c r="D26219" s="294"/>
      <c r="E26219" s="294"/>
      <c r="F26219" s="294"/>
    </row>
    <row r="26220">
      <c r="A26220" s="294" t="s">
        <v>37712</v>
      </c>
      <c r="B26220" s="294"/>
      <c r="C26220" s="294"/>
      <c r="D26220" s="294"/>
      <c r="E26220" s="294"/>
      <c r="F26220" s="294"/>
    </row>
    <row r="26221">
      <c r="A26221" s="294" t="s">
        <v>37713</v>
      </c>
      <c r="B26221" s="294"/>
      <c r="C26221" s="294"/>
      <c r="D26221" s="294"/>
      <c r="E26221" s="294"/>
      <c r="F26221" s="294"/>
    </row>
    <row r="26222">
      <c r="A26222" s="294" t="s">
        <v>37714</v>
      </c>
      <c r="B26222" s="294"/>
      <c r="C26222" s="294"/>
      <c r="D26222" s="294"/>
      <c r="E26222" s="294"/>
      <c r="F26222" s="294"/>
    </row>
    <row r="26223">
      <c r="A26223" s="294" t="s">
        <v>37715</v>
      </c>
      <c r="B26223" s="294"/>
      <c r="C26223" s="294"/>
      <c r="D26223" s="294"/>
      <c r="E26223" s="294"/>
      <c r="F26223" s="294"/>
    </row>
    <row r="26224">
      <c r="A26224" s="294" t="s">
        <v>37716</v>
      </c>
      <c r="B26224" s="294"/>
      <c r="C26224" s="294"/>
      <c r="D26224" s="294"/>
      <c r="E26224" s="294"/>
      <c r="F26224" s="294"/>
    </row>
    <row r="26225">
      <c r="A26225" s="294" t="s">
        <v>37717</v>
      </c>
      <c r="B26225" s="294"/>
      <c r="C26225" s="294"/>
      <c r="D26225" s="294"/>
      <c r="E26225" s="294"/>
      <c r="F26225" s="294"/>
    </row>
    <row r="26226">
      <c r="A26226" s="294"/>
      <c r="B26226" s="294"/>
      <c r="C26226" s="294"/>
      <c r="D26226" s="294"/>
      <c r="E26226" s="294"/>
      <c r="F26226" s="294"/>
    </row>
    <row r="26227">
      <c r="A26227" s="294" t="s">
        <v>21304</v>
      </c>
      <c r="B26227" s="294"/>
      <c r="C26227" s="294"/>
      <c r="D26227" s="294"/>
      <c r="E26227" s="294"/>
      <c r="F26227" s="294"/>
    </row>
    <row r="26228">
      <c r="A26228" s="294"/>
      <c r="B26228" s="294"/>
      <c r="C26228" s="294"/>
      <c r="D26228" s="294"/>
      <c r="E26228" s="294"/>
      <c r="F26228" s="294"/>
    </row>
    <row r="26229">
      <c r="A26229" s="294" t="s">
        <v>37718</v>
      </c>
      <c r="B26229" s="294"/>
      <c r="C26229" s="294"/>
      <c r="D26229" s="294"/>
      <c r="E26229" s="294"/>
      <c r="F26229" s="294"/>
    </row>
    <row r="26230">
      <c r="A26230" s="294" t="s">
        <v>37719</v>
      </c>
      <c r="B26230" s="294"/>
      <c r="C26230" s="294"/>
      <c r="D26230" s="294"/>
      <c r="E26230" s="294"/>
      <c r="F26230" s="294"/>
    </row>
    <row r="26231">
      <c r="A26231" s="294" t="str">
        <f>ARRAY_CONSTRAIN(ARRAYFORMULA(-ESR/CRP – inflammation), 1, 1)</f>
        <v>#ERROR!</v>
      </c>
      <c r="B26231" s="294"/>
      <c r="C26231" s="294"/>
      <c r="D26231" s="294"/>
      <c r="E26231" s="294"/>
      <c r="F26231" s="294"/>
    </row>
    <row r="26232">
      <c r="A26232" s="294" t="s">
        <v>37720</v>
      </c>
      <c r="B26232" s="294"/>
      <c r="C26232" s="294"/>
      <c r="D26232" s="294"/>
      <c r="E26232" s="294"/>
      <c r="F26232" s="294"/>
    </row>
    <row r="26233">
      <c r="A26233" s="294" t="s">
        <v>37721</v>
      </c>
      <c r="B26233" s="294"/>
      <c r="C26233" s="294"/>
      <c r="D26233" s="294"/>
      <c r="E26233" s="294"/>
      <c r="F26233" s="294"/>
    </row>
    <row r="26234">
      <c r="A26234" s="294" t="s">
        <v>37722</v>
      </c>
      <c r="B26234" s="294"/>
      <c r="C26234" s="294"/>
      <c r="D26234" s="294"/>
      <c r="E26234" s="294"/>
      <c r="F26234" s="294"/>
    </row>
    <row r="26235">
      <c r="A26235" s="294" t="s">
        <v>37723</v>
      </c>
      <c r="B26235" s="294"/>
      <c r="C26235" s="294"/>
      <c r="D26235" s="294"/>
      <c r="E26235" s="294"/>
      <c r="F26235" s="294"/>
    </row>
    <row r="26236">
      <c r="A26236" s="294" t="s">
        <v>27655</v>
      </c>
      <c r="B26236" s="294"/>
      <c r="C26236" s="294"/>
      <c r="D26236" s="294"/>
      <c r="E26236" s="294"/>
      <c r="F26236" s="294"/>
    </row>
    <row r="26237">
      <c r="A26237" s="294" t="s">
        <v>37724</v>
      </c>
      <c r="B26237" s="294"/>
      <c r="C26237" s="294"/>
      <c r="D26237" s="294"/>
      <c r="E26237" s="294"/>
      <c r="F26237" s="294"/>
    </row>
    <row r="26238">
      <c r="A26238" s="294" t="s">
        <v>37725</v>
      </c>
      <c r="B26238" s="294"/>
      <c r="C26238" s="294"/>
      <c r="D26238" s="294"/>
      <c r="E26238" s="294"/>
      <c r="F26238" s="294"/>
    </row>
    <row r="26239">
      <c r="A26239" s="294" t="s">
        <v>37726</v>
      </c>
      <c r="B26239" s="294"/>
      <c r="C26239" s="294"/>
      <c r="D26239" s="294"/>
      <c r="E26239" s="294"/>
      <c r="F26239" s="294"/>
    </row>
    <row r="26240">
      <c r="A26240" s="294" t="s">
        <v>37727</v>
      </c>
      <c r="B26240" s="294"/>
      <c r="C26240" s="294"/>
      <c r="D26240" s="294"/>
      <c r="E26240" s="294"/>
      <c r="F26240" s="294"/>
    </row>
    <row r="26241">
      <c r="A26241" s="294" t="s">
        <v>37728</v>
      </c>
      <c r="B26241" s="294"/>
      <c r="C26241" s="294"/>
      <c r="D26241" s="294"/>
      <c r="E26241" s="294"/>
      <c r="F26241" s="294"/>
    </row>
    <row r="26242">
      <c r="A26242" s="294" t="s">
        <v>37729</v>
      </c>
      <c r="B26242" s="294"/>
      <c r="C26242" s="294"/>
      <c r="D26242" s="294"/>
      <c r="E26242" s="294"/>
      <c r="F26242" s="294"/>
    </row>
    <row r="26243">
      <c r="A26243" s="294" t="s">
        <v>37601</v>
      </c>
      <c r="B26243" s="294"/>
      <c r="C26243" s="294"/>
      <c r="D26243" s="294"/>
      <c r="E26243" s="294"/>
      <c r="F26243" s="294"/>
    </row>
    <row r="26244">
      <c r="A26244" s="294" t="s">
        <v>37730</v>
      </c>
      <c r="B26244" s="294"/>
      <c r="C26244" s="294"/>
      <c r="D26244" s="294"/>
      <c r="E26244" s="294"/>
      <c r="F26244" s="294"/>
    </row>
    <row r="26245">
      <c r="A26245" s="294" t="s">
        <v>37731</v>
      </c>
      <c r="B26245" s="294"/>
      <c r="C26245" s="294"/>
      <c r="D26245" s="294"/>
      <c r="E26245" s="294"/>
      <c r="F26245" s="294"/>
    </row>
    <row r="26246">
      <c r="A26246" s="294" t="s">
        <v>37732</v>
      </c>
      <c r="B26246" s="294"/>
      <c r="C26246" s="294"/>
      <c r="D26246" s="294"/>
      <c r="E26246" s="294"/>
      <c r="F26246" s="294"/>
    </row>
    <row r="26247">
      <c r="A26247" s="294" t="s">
        <v>37733</v>
      </c>
      <c r="B26247" s="294"/>
      <c r="C26247" s="294"/>
      <c r="D26247" s="294"/>
      <c r="E26247" s="294"/>
      <c r="F26247" s="294"/>
    </row>
    <row r="26248">
      <c r="A26248" s="294" t="s">
        <v>37734</v>
      </c>
      <c r="B26248" s="294"/>
      <c r="C26248" s="294"/>
      <c r="D26248" s="294"/>
      <c r="E26248" s="294"/>
      <c r="F26248" s="294"/>
    </row>
    <row r="26249">
      <c r="A26249" s="294" t="s">
        <v>37735</v>
      </c>
      <c r="B26249" s="294"/>
      <c r="C26249" s="294"/>
      <c r="D26249" s="294"/>
      <c r="E26249" s="294"/>
      <c r="F26249" s="294"/>
    </row>
    <row r="26250">
      <c r="A26250" s="294" t="s">
        <v>37736</v>
      </c>
      <c r="B26250" s="294"/>
      <c r="C26250" s="294"/>
      <c r="D26250" s="294"/>
      <c r="E26250" s="294"/>
      <c r="F26250" s="294"/>
    </row>
    <row r="26251">
      <c r="A26251" s="294"/>
      <c r="B26251" s="294"/>
      <c r="C26251" s="294"/>
      <c r="D26251" s="294"/>
      <c r="E26251" s="294"/>
      <c r="F26251" s="294"/>
    </row>
    <row r="26252">
      <c r="A26252" s="294" t="s">
        <v>28124</v>
      </c>
      <c r="B26252" s="294"/>
      <c r="C26252" s="294"/>
      <c r="D26252" s="294"/>
      <c r="E26252" s="294"/>
      <c r="F26252" s="294"/>
    </row>
    <row r="26253">
      <c r="A26253" s="294" t="s">
        <v>37737</v>
      </c>
      <c r="B26253" s="294"/>
      <c r="C26253" s="294"/>
      <c r="D26253" s="294"/>
      <c r="E26253" s="294"/>
      <c r="F26253" s="294"/>
    </row>
    <row r="26254">
      <c r="A26254" s="294" t="s">
        <v>21672</v>
      </c>
      <c r="B26254" s="294"/>
      <c r="C26254" s="294"/>
      <c r="D26254" s="294"/>
      <c r="E26254" s="294"/>
      <c r="F26254" s="294"/>
    </row>
    <row r="26255">
      <c r="A26255" s="294" t="s">
        <v>37738</v>
      </c>
      <c r="B26255" s="294"/>
      <c r="C26255" s="294"/>
      <c r="D26255" s="294"/>
      <c r="E26255" s="294"/>
      <c r="F26255" s="294"/>
    </row>
    <row r="26256">
      <c r="A26256" s="294"/>
      <c r="B26256" s="294"/>
      <c r="C26256" s="294"/>
      <c r="D26256" s="294"/>
      <c r="E26256" s="294"/>
      <c r="F26256" s="294"/>
    </row>
    <row r="26257">
      <c r="A26257" s="294" t="s">
        <v>21429</v>
      </c>
      <c r="B26257" s="294"/>
      <c r="C26257" s="294"/>
      <c r="D26257" s="294"/>
      <c r="E26257" s="294"/>
      <c r="F26257" s="294"/>
    </row>
    <row r="26258">
      <c r="A26258" s="294"/>
      <c r="B26258" s="294"/>
      <c r="C26258" s="294"/>
      <c r="D26258" s="294"/>
      <c r="E26258" s="294"/>
      <c r="F26258" s="294"/>
    </row>
    <row r="26259">
      <c r="A26259" s="294" t="s">
        <v>37739</v>
      </c>
      <c r="B26259" s="294"/>
      <c r="C26259" s="294"/>
      <c r="D26259" s="294"/>
      <c r="E26259" s="294"/>
      <c r="F26259" s="294"/>
    </row>
    <row r="26260">
      <c r="A26260" s="294" t="s">
        <v>37740</v>
      </c>
      <c r="B26260" s="294"/>
      <c r="C26260" s="294"/>
      <c r="D26260" s="294"/>
      <c r="E26260" s="294"/>
      <c r="F26260" s="294"/>
    </row>
    <row r="26261">
      <c r="A26261" s="294" t="s">
        <v>37741</v>
      </c>
      <c r="B26261" s="294"/>
      <c r="C26261" s="294"/>
      <c r="D26261" s="294"/>
      <c r="E26261" s="294"/>
      <c r="F26261" s="294"/>
    </row>
    <row r="26262">
      <c r="A26262" s="294" t="s">
        <v>37742</v>
      </c>
      <c r="B26262" s="294"/>
      <c r="C26262" s="294"/>
      <c r="D26262" s="294"/>
      <c r="E26262" s="294"/>
      <c r="F26262" s="294"/>
    </row>
    <row r="26263">
      <c r="A26263" s="294" t="s">
        <v>29633</v>
      </c>
      <c r="B26263" s="294"/>
      <c r="C26263" s="294"/>
      <c r="D26263" s="294"/>
      <c r="E26263" s="294"/>
      <c r="F26263" s="294"/>
    </row>
    <row r="26264">
      <c r="A26264" s="294" t="s">
        <v>37743</v>
      </c>
      <c r="B26264" s="294"/>
      <c r="C26264" s="294"/>
      <c r="D26264" s="294"/>
      <c r="E26264" s="294"/>
      <c r="F26264" s="294"/>
    </row>
    <row r="26265">
      <c r="A26265" s="294" t="s">
        <v>26349</v>
      </c>
      <c r="B26265" s="294"/>
      <c r="C26265" s="294"/>
      <c r="D26265" s="294"/>
      <c r="E26265" s="294"/>
      <c r="F26265" s="294"/>
    </row>
    <row r="26266">
      <c r="A26266" s="294" t="s">
        <v>37744</v>
      </c>
      <c r="B26266" s="294"/>
      <c r="C26266" s="294"/>
      <c r="D26266" s="294"/>
      <c r="E26266" s="294"/>
      <c r="F26266" s="294"/>
    </row>
    <row r="26267">
      <c r="A26267" s="294" t="s">
        <v>37745</v>
      </c>
      <c r="B26267" s="294"/>
      <c r="C26267" s="294"/>
      <c r="D26267" s="294"/>
      <c r="E26267" s="294"/>
      <c r="F26267" s="294"/>
    </row>
    <row r="26268">
      <c r="A26268" s="294" t="s">
        <v>37746</v>
      </c>
      <c r="B26268" s="294"/>
      <c r="C26268" s="294"/>
      <c r="D26268" s="294"/>
      <c r="E26268" s="294"/>
      <c r="F26268" s="294"/>
    </row>
    <row r="26269">
      <c r="A26269" s="294" t="s">
        <v>37747</v>
      </c>
      <c r="B26269" s="294"/>
      <c r="C26269" s="294"/>
      <c r="D26269" s="294"/>
      <c r="E26269" s="294"/>
      <c r="F26269" s="294"/>
    </row>
    <row r="26270">
      <c r="A26270" s="294" t="s">
        <v>34484</v>
      </c>
      <c r="B26270" s="294"/>
      <c r="C26270" s="294"/>
      <c r="D26270" s="294"/>
      <c r="E26270" s="294"/>
      <c r="F26270" s="294"/>
    </row>
    <row r="26271">
      <c r="A26271" s="294" t="s">
        <v>37748</v>
      </c>
      <c r="B26271" s="294"/>
      <c r="C26271" s="294"/>
      <c r="D26271" s="294"/>
      <c r="E26271" s="294"/>
      <c r="F26271" s="294"/>
    </row>
    <row r="26272">
      <c r="A26272" s="294" t="s">
        <v>26581</v>
      </c>
      <c r="B26272" s="294"/>
      <c r="C26272" s="294"/>
      <c r="D26272" s="294"/>
      <c r="E26272" s="294"/>
      <c r="F26272" s="294"/>
    </row>
    <row r="26273">
      <c r="A26273" s="294" t="s">
        <v>37749</v>
      </c>
      <c r="B26273" s="294"/>
      <c r="C26273" s="294"/>
      <c r="D26273" s="294"/>
      <c r="E26273" s="294"/>
      <c r="F26273" s="294"/>
    </row>
    <row r="26274">
      <c r="A26274" s="294" t="s">
        <v>31590</v>
      </c>
      <c r="B26274" s="294"/>
      <c r="C26274" s="294"/>
      <c r="D26274" s="294"/>
      <c r="E26274" s="294"/>
      <c r="F26274" s="294"/>
    </row>
    <row r="26275">
      <c r="A26275" s="294" t="s">
        <v>37750</v>
      </c>
      <c r="B26275" s="294"/>
      <c r="C26275" s="294"/>
      <c r="D26275" s="294"/>
      <c r="E26275" s="294"/>
      <c r="F26275" s="294"/>
    </row>
    <row r="26276">
      <c r="A26276" s="294" t="s">
        <v>37751</v>
      </c>
      <c r="B26276" s="294"/>
      <c r="C26276" s="294"/>
      <c r="D26276" s="294"/>
      <c r="E26276" s="294"/>
      <c r="F26276" s="294"/>
    </row>
    <row r="26277">
      <c r="A26277" s="294" t="s">
        <v>37752</v>
      </c>
      <c r="B26277" s="294"/>
      <c r="C26277" s="294"/>
      <c r="D26277" s="294"/>
      <c r="E26277" s="294"/>
      <c r="F26277" s="294"/>
    </row>
    <row r="26278">
      <c r="A26278" s="294" t="s">
        <v>29223</v>
      </c>
      <c r="B26278" s="294"/>
      <c r="C26278" s="294"/>
      <c r="D26278" s="294"/>
      <c r="E26278" s="294"/>
      <c r="F26278" s="294"/>
    </row>
    <row r="26279">
      <c r="A26279" s="294" t="s">
        <v>37753</v>
      </c>
      <c r="B26279" s="294"/>
      <c r="C26279" s="294"/>
      <c r="D26279" s="294"/>
      <c r="E26279" s="294"/>
      <c r="F26279" s="294"/>
    </row>
    <row r="26280">
      <c r="A26280" s="294" t="s">
        <v>37754</v>
      </c>
      <c r="B26280" s="294"/>
      <c r="C26280" s="294"/>
      <c r="D26280" s="294"/>
      <c r="E26280" s="294"/>
      <c r="F26280" s="294"/>
    </row>
    <row r="26281">
      <c r="A26281" s="294" t="s">
        <v>37755</v>
      </c>
      <c r="B26281" s="294"/>
      <c r="C26281" s="294"/>
      <c r="D26281" s="294"/>
      <c r="E26281" s="294"/>
      <c r="F26281" s="294"/>
    </row>
    <row r="26282">
      <c r="A26282" s="294" t="s">
        <v>37756</v>
      </c>
      <c r="B26282" s="294"/>
      <c r="C26282" s="294"/>
      <c r="D26282" s="294"/>
      <c r="E26282" s="294"/>
      <c r="F26282" s="294"/>
    </row>
    <row r="26283">
      <c r="A26283" s="294" t="s">
        <v>26577</v>
      </c>
      <c r="B26283" s="294"/>
      <c r="C26283" s="294"/>
      <c r="D26283" s="294"/>
      <c r="E26283" s="294"/>
      <c r="F26283" s="294"/>
    </row>
    <row r="26284">
      <c r="A26284" s="294" t="s">
        <v>37757</v>
      </c>
      <c r="B26284" s="294"/>
      <c r="C26284" s="294"/>
      <c r="D26284" s="294"/>
      <c r="E26284" s="294"/>
      <c r="F26284" s="294"/>
    </row>
    <row r="26285">
      <c r="A26285" s="294"/>
      <c r="B26285" s="294"/>
      <c r="C26285" s="294"/>
      <c r="D26285" s="294"/>
      <c r="E26285" s="294"/>
      <c r="F26285" s="294"/>
    </row>
    <row r="26286">
      <c r="A26286" s="294" t="s">
        <v>21326</v>
      </c>
      <c r="B26286" s="294"/>
      <c r="C26286" s="294"/>
      <c r="D26286" s="294"/>
      <c r="E26286" s="294"/>
      <c r="F26286" s="294"/>
    </row>
    <row r="26287">
      <c r="A26287" s="294"/>
      <c r="B26287" s="294"/>
      <c r="C26287" s="294"/>
      <c r="D26287" s="294"/>
      <c r="E26287" s="294"/>
      <c r="F26287" s="294"/>
    </row>
    <row r="26288">
      <c r="A26288" s="294" t="s">
        <v>37758</v>
      </c>
      <c r="B26288" s="294"/>
      <c r="C26288" s="294"/>
      <c r="D26288" s="294"/>
      <c r="E26288" s="294"/>
      <c r="F26288" s="294"/>
    </row>
    <row r="26289">
      <c r="A26289" s="294" t="s">
        <v>37759</v>
      </c>
      <c r="B26289" s="294"/>
      <c r="C26289" s="294"/>
      <c r="D26289" s="294"/>
      <c r="E26289" s="294"/>
      <c r="F26289" s="294"/>
    </row>
    <row r="26290">
      <c r="A26290" s="294" t="s">
        <v>37760</v>
      </c>
      <c r="B26290" s="294"/>
      <c r="C26290" s="294"/>
      <c r="D26290" s="294"/>
      <c r="E26290" s="294"/>
      <c r="F26290" s="294"/>
    </row>
    <row r="26291">
      <c r="A26291" s="294" t="s">
        <v>37761</v>
      </c>
      <c r="B26291" s="294"/>
      <c r="C26291" s="294"/>
      <c r="D26291" s="294"/>
      <c r="E26291" s="294"/>
      <c r="F26291" s="294"/>
    </row>
    <row r="26292">
      <c r="A26292" s="294" t="s">
        <v>37762</v>
      </c>
      <c r="B26292" s="294"/>
      <c r="C26292" s="294"/>
      <c r="D26292" s="294"/>
      <c r="E26292" s="294"/>
      <c r="F26292" s="294"/>
    </row>
    <row r="26293">
      <c r="A26293" s="294"/>
      <c r="B26293" s="294"/>
      <c r="C26293" s="294"/>
      <c r="D26293" s="294"/>
      <c r="E26293" s="294"/>
      <c r="F26293" s="294"/>
    </row>
    <row r="26294">
      <c r="A26294" s="294" t="s">
        <v>24089</v>
      </c>
      <c r="B26294" s="294"/>
      <c r="C26294" s="294"/>
      <c r="D26294" s="294"/>
      <c r="E26294" s="294"/>
      <c r="F26294" s="294"/>
    </row>
    <row r="26295">
      <c r="A26295" s="294"/>
      <c r="B26295" s="294"/>
      <c r="C26295" s="294"/>
      <c r="D26295" s="294"/>
      <c r="E26295" s="294"/>
      <c r="F26295" s="294"/>
    </row>
    <row r="26296">
      <c r="A26296" s="294" t="s">
        <v>37763</v>
      </c>
      <c r="B26296" s="294"/>
      <c r="C26296" s="294"/>
      <c r="D26296" s="294"/>
      <c r="E26296" s="294"/>
      <c r="F26296" s="294"/>
    </row>
    <row r="26297">
      <c r="A26297" s="294" t="s">
        <v>37764</v>
      </c>
      <c r="B26297" s="294"/>
      <c r="C26297" s="294"/>
      <c r="D26297" s="294"/>
      <c r="E26297" s="294"/>
      <c r="F26297" s="294"/>
    </row>
    <row r="26298">
      <c r="A26298" s="294" t="s">
        <v>37765</v>
      </c>
      <c r="B26298" s="294"/>
      <c r="C26298" s="294"/>
      <c r="D26298" s="294"/>
      <c r="E26298" s="294"/>
      <c r="F26298" s="294"/>
    </row>
    <row r="26299">
      <c r="A26299" s="294" t="s">
        <v>37766</v>
      </c>
      <c r="B26299" s="294"/>
      <c r="C26299" s="294"/>
      <c r="D26299" s="294"/>
      <c r="E26299" s="294"/>
      <c r="F26299" s="294"/>
    </row>
    <row r="26300">
      <c r="A26300" s="294" t="s">
        <v>37767</v>
      </c>
      <c r="B26300" s="294"/>
      <c r="C26300" s="294"/>
      <c r="D26300" s="294"/>
      <c r="E26300" s="294"/>
      <c r="F26300" s="294"/>
    </row>
    <row r="26301">
      <c r="A26301" s="294" t="s">
        <v>37768</v>
      </c>
      <c r="B26301" s="294"/>
      <c r="C26301" s="294"/>
      <c r="D26301" s="294"/>
      <c r="E26301" s="294"/>
      <c r="F26301" s="294"/>
    </row>
    <row r="26302">
      <c r="A26302" s="294" t="s">
        <v>37769</v>
      </c>
      <c r="B26302" s="294"/>
      <c r="C26302" s="294"/>
      <c r="D26302" s="294"/>
      <c r="E26302" s="294"/>
      <c r="F26302" s="294"/>
    </row>
    <row r="26303">
      <c r="A26303" s="294" t="s">
        <v>37770</v>
      </c>
      <c r="B26303" s="294"/>
      <c r="C26303" s="294"/>
      <c r="D26303" s="294"/>
      <c r="E26303" s="294"/>
      <c r="F26303" s="294"/>
    </row>
    <row r="26304">
      <c r="A26304" s="294" t="s">
        <v>37771</v>
      </c>
      <c r="B26304" s="294"/>
      <c r="C26304" s="294"/>
      <c r="D26304" s="294"/>
      <c r="E26304" s="294"/>
      <c r="F26304" s="294"/>
    </row>
    <row r="26305">
      <c r="A26305" s="294" t="s">
        <v>37772</v>
      </c>
      <c r="B26305" s="294"/>
      <c r="C26305" s="294"/>
      <c r="D26305" s="294"/>
      <c r="E26305" s="294"/>
      <c r="F26305" s="294"/>
    </row>
    <row r="26306">
      <c r="A26306" s="294" t="s">
        <v>37773</v>
      </c>
      <c r="B26306" s="294"/>
      <c r="C26306" s="294"/>
      <c r="D26306" s="294"/>
      <c r="E26306" s="294"/>
      <c r="F26306" s="294"/>
    </row>
    <row r="26307">
      <c r="A26307" s="294"/>
      <c r="B26307" s="294"/>
      <c r="C26307" s="294"/>
      <c r="D26307" s="294"/>
      <c r="E26307" s="294"/>
      <c r="F26307" s="294"/>
    </row>
    <row r="26308">
      <c r="A26308" s="294" t="s">
        <v>25653</v>
      </c>
      <c r="B26308" s="294"/>
      <c r="C26308" s="294"/>
      <c r="D26308" s="294"/>
      <c r="E26308" s="294"/>
      <c r="F26308" s="294"/>
    </row>
    <row r="26309">
      <c r="A26309" s="294" t="s">
        <v>23322</v>
      </c>
      <c r="B26309" s="294"/>
      <c r="C26309" s="294"/>
      <c r="D26309" s="294"/>
      <c r="E26309" s="294"/>
      <c r="F26309" s="294"/>
    </row>
    <row r="26310">
      <c r="A26310" s="294"/>
      <c r="B26310" s="294"/>
      <c r="C26310" s="294"/>
      <c r="D26310" s="294"/>
      <c r="E26310" s="294"/>
      <c r="F26310" s="294"/>
    </row>
    <row r="26311">
      <c r="A26311" s="294" t="s">
        <v>37774</v>
      </c>
      <c r="B26311" s="294"/>
      <c r="C26311" s="294"/>
      <c r="D26311" s="294"/>
      <c r="E26311" s="294"/>
      <c r="F26311" s="294"/>
    </row>
    <row r="26312">
      <c r="A26312" s="294" t="s">
        <v>37775</v>
      </c>
      <c r="B26312" s="294"/>
      <c r="C26312" s="294"/>
      <c r="D26312" s="294"/>
      <c r="E26312" s="294"/>
      <c r="F26312" s="294"/>
    </row>
    <row r="26313">
      <c r="A26313" s="294" t="s">
        <v>37776</v>
      </c>
      <c r="B26313" s="294"/>
      <c r="C26313" s="294"/>
      <c r="D26313" s="294"/>
      <c r="E26313" s="294"/>
      <c r="F26313" s="294"/>
    </row>
    <row r="26314">
      <c r="A26314" s="294" t="s">
        <v>37777</v>
      </c>
      <c r="B26314" s="294"/>
      <c r="C26314" s="294"/>
      <c r="D26314" s="294"/>
      <c r="E26314" s="294"/>
      <c r="F26314" s="294"/>
    </row>
    <row r="26315">
      <c r="A26315" s="294" t="s">
        <v>37778</v>
      </c>
      <c r="B26315" s="294"/>
      <c r="C26315" s="294"/>
      <c r="D26315" s="294"/>
      <c r="E26315" s="294"/>
      <c r="F26315" s="294"/>
    </row>
    <row r="26316">
      <c r="A26316" s="294" t="s">
        <v>37779</v>
      </c>
      <c r="B26316" s="294"/>
      <c r="C26316" s="294"/>
      <c r="D26316" s="294"/>
      <c r="E26316" s="294"/>
      <c r="F26316" s="294"/>
    </row>
    <row r="26317">
      <c r="A26317" s="294" t="s">
        <v>37780</v>
      </c>
      <c r="B26317" s="294"/>
      <c r="C26317" s="294"/>
      <c r="D26317" s="294"/>
      <c r="E26317" s="294"/>
      <c r="F26317" s="294"/>
    </row>
    <row r="26318">
      <c r="A26318" s="294"/>
      <c r="B26318" s="294"/>
      <c r="C26318" s="294"/>
      <c r="D26318" s="294"/>
      <c r="E26318" s="294"/>
      <c r="F26318" s="294"/>
    </row>
    <row r="26319">
      <c r="A26319" s="294" t="s">
        <v>23201</v>
      </c>
      <c r="B26319" s="294"/>
      <c r="C26319" s="294"/>
      <c r="D26319" s="294"/>
      <c r="E26319" s="294"/>
      <c r="F26319" s="294"/>
    </row>
    <row r="26320">
      <c r="A26320" s="294"/>
      <c r="B26320" s="294"/>
      <c r="C26320" s="294"/>
      <c r="D26320" s="294"/>
      <c r="E26320" s="294"/>
      <c r="F26320" s="294"/>
    </row>
    <row r="26321">
      <c r="A26321" s="294" t="s">
        <v>37667</v>
      </c>
      <c r="B26321" s="294"/>
      <c r="C26321" s="294"/>
      <c r="D26321" s="294"/>
      <c r="E26321" s="294"/>
      <c r="F26321" s="294"/>
    </row>
    <row r="26322">
      <c r="A26322" s="294" t="s">
        <v>37781</v>
      </c>
      <c r="B26322" s="294"/>
      <c r="C26322" s="294"/>
      <c r="D26322" s="294"/>
      <c r="E26322" s="294"/>
      <c r="F26322" s="294"/>
    </row>
    <row r="26323">
      <c r="A26323" s="294" t="s">
        <v>37782</v>
      </c>
      <c r="B26323" s="294"/>
      <c r="C26323" s="294"/>
      <c r="D26323" s="294"/>
      <c r="E26323" s="294"/>
      <c r="F26323" s="294"/>
    </row>
    <row r="26324">
      <c r="A26324" s="294" t="s">
        <v>37783</v>
      </c>
      <c r="B26324" s="294"/>
      <c r="C26324" s="294"/>
      <c r="D26324" s="294"/>
      <c r="E26324" s="294"/>
      <c r="F26324" s="294"/>
    </row>
    <row r="26325">
      <c r="A26325" s="294" t="s">
        <v>37784</v>
      </c>
      <c r="B26325" s="294"/>
      <c r="C26325" s="294"/>
      <c r="D26325" s="294"/>
      <c r="E26325" s="294"/>
      <c r="F26325" s="294"/>
    </row>
    <row r="26326">
      <c r="A26326" s="294" t="s">
        <v>37785</v>
      </c>
      <c r="B26326" s="294"/>
      <c r="C26326" s="294"/>
      <c r="D26326" s="294"/>
      <c r="E26326" s="294"/>
      <c r="F26326" s="294"/>
    </row>
    <row r="26327">
      <c r="A26327" s="294"/>
      <c r="B26327" s="294"/>
      <c r="C26327" s="294"/>
      <c r="D26327" s="294"/>
      <c r="E26327" s="294"/>
      <c r="F26327" s="294"/>
    </row>
    <row r="26328">
      <c r="A26328" s="294" t="s">
        <v>24089</v>
      </c>
      <c r="B26328" s="294"/>
      <c r="C26328" s="294"/>
      <c r="D26328" s="294"/>
      <c r="E26328" s="294"/>
      <c r="F26328" s="294"/>
    </row>
    <row r="26329">
      <c r="A26329" s="294"/>
      <c r="B26329" s="294"/>
      <c r="C26329" s="294"/>
      <c r="D26329" s="294"/>
      <c r="E26329" s="294"/>
      <c r="F26329" s="294"/>
    </row>
    <row r="26330">
      <c r="A26330" s="294" t="s">
        <v>37786</v>
      </c>
      <c r="B26330" s="294"/>
      <c r="C26330" s="294"/>
      <c r="D26330" s="294"/>
      <c r="E26330" s="294"/>
      <c r="F26330" s="294"/>
    </row>
    <row r="26331">
      <c r="A26331" s="294" t="s">
        <v>37787</v>
      </c>
      <c r="B26331" s="294"/>
      <c r="C26331" s="294"/>
      <c r="D26331" s="294"/>
      <c r="E26331" s="294"/>
      <c r="F26331" s="294"/>
    </row>
    <row r="26332">
      <c r="A26332" s="294" t="s">
        <v>37788</v>
      </c>
      <c r="B26332" s="294"/>
      <c r="C26332" s="294"/>
      <c r="D26332" s="294"/>
      <c r="E26332" s="294"/>
      <c r="F26332" s="294"/>
    </row>
    <row r="26333">
      <c r="A26333" s="294" t="s">
        <v>37789</v>
      </c>
      <c r="B26333" s="294"/>
      <c r="C26333" s="294"/>
      <c r="D26333" s="294"/>
      <c r="E26333" s="294"/>
      <c r="F26333" s="294"/>
    </row>
    <row r="26334">
      <c r="A26334" s="294" t="s">
        <v>37790</v>
      </c>
      <c r="B26334" s="294"/>
      <c r="C26334" s="294"/>
      <c r="D26334" s="294"/>
      <c r="E26334" s="294"/>
      <c r="F26334" s="294"/>
    </row>
    <row r="26335">
      <c r="A26335" s="294" t="s">
        <v>37791</v>
      </c>
      <c r="B26335" s="294"/>
      <c r="C26335" s="294"/>
      <c r="D26335" s="294"/>
      <c r="E26335" s="294"/>
      <c r="F26335" s="294"/>
    </row>
    <row r="26336">
      <c r="A26336" s="294" t="s">
        <v>37792</v>
      </c>
      <c r="B26336" s="294"/>
      <c r="C26336" s="294"/>
      <c r="D26336" s="294"/>
      <c r="E26336" s="294"/>
      <c r="F26336" s="294"/>
    </row>
    <row r="26337">
      <c r="A26337" s="294" t="s">
        <v>37793</v>
      </c>
      <c r="B26337" s="294"/>
      <c r="C26337" s="294"/>
      <c r="D26337" s="294"/>
      <c r="E26337" s="294"/>
      <c r="F26337" s="294"/>
    </row>
    <row r="26338">
      <c r="A26338" s="294" t="s">
        <v>37794</v>
      </c>
      <c r="B26338" s="294"/>
      <c r="C26338" s="294"/>
      <c r="D26338" s="294"/>
      <c r="E26338" s="294"/>
      <c r="F26338" s="294"/>
    </row>
    <row r="26339">
      <c r="A26339" s="294" t="s">
        <v>37795</v>
      </c>
      <c r="B26339" s="294"/>
      <c r="C26339" s="294"/>
      <c r="D26339" s="294"/>
      <c r="E26339" s="294"/>
      <c r="F26339" s="294"/>
    </row>
    <row r="26340">
      <c r="A26340" s="294" t="s">
        <v>37796</v>
      </c>
      <c r="B26340" s="294"/>
      <c r="C26340" s="294"/>
      <c r="D26340" s="294"/>
      <c r="E26340" s="294"/>
      <c r="F26340" s="294"/>
    </row>
    <row r="26341">
      <c r="A26341" s="294" t="s">
        <v>37797</v>
      </c>
      <c r="B26341" s="294"/>
      <c r="C26341" s="294"/>
      <c r="D26341" s="294"/>
      <c r="E26341" s="294"/>
      <c r="F26341" s="294"/>
    </row>
    <row r="26342">
      <c r="A26342" s="294" t="s">
        <v>37798</v>
      </c>
      <c r="B26342" s="294"/>
      <c r="C26342" s="294"/>
      <c r="D26342" s="294"/>
      <c r="E26342" s="294"/>
      <c r="F26342" s="294"/>
    </row>
    <row r="26343">
      <c r="A26343" s="294" t="s">
        <v>37799</v>
      </c>
      <c r="B26343" s="294"/>
      <c r="C26343" s="294"/>
      <c r="D26343" s="294"/>
      <c r="E26343" s="294"/>
      <c r="F26343" s="294"/>
    </row>
    <row r="26344">
      <c r="A26344" s="294" t="s">
        <v>37800</v>
      </c>
      <c r="B26344" s="294"/>
      <c r="C26344" s="294"/>
      <c r="D26344" s="294"/>
      <c r="E26344" s="294"/>
      <c r="F26344" s="294"/>
    </row>
    <row r="26345">
      <c r="A26345" s="294"/>
      <c r="B26345" s="294"/>
      <c r="C26345" s="294"/>
      <c r="D26345" s="294"/>
      <c r="E26345" s="294"/>
      <c r="F26345" s="294"/>
    </row>
    <row r="26346">
      <c r="A26346" s="294" t="s">
        <v>32418</v>
      </c>
      <c r="B26346" s="294"/>
      <c r="C26346" s="294"/>
      <c r="D26346" s="294"/>
      <c r="E26346" s="294"/>
      <c r="F26346" s="294"/>
    </row>
    <row r="26347">
      <c r="A26347" s="294"/>
      <c r="B26347" s="294"/>
      <c r="C26347" s="294"/>
      <c r="D26347" s="294"/>
      <c r="E26347" s="294"/>
      <c r="F26347" s="294"/>
    </row>
    <row r="26348">
      <c r="A26348" s="294" t="s">
        <v>37801</v>
      </c>
      <c r="B26348" s="294"/>
      <c r="C26348" s="294"/>
      <c r="D26348" s="294"/>
      <c r="E26348" s="294"/>
      <c r="F26348" s="294"/>
    </row>
    <row r="26349">
      <c r="A26349" s="294" t="s">
        <v>37802</v>
      </c>
      <c r="B26349" s="294"/>
      <c r="C26349" s="294"/>
      <c r="D26349" s="294"/>
      <c r="E26349" s="294"/>
      <c r="F26349" s="294"/>
    </row>
    <row r="26350">
      <c r="A26350" s="294" t="s">
        <v>37803</v>
      </c>
      <c r="B26350" s="294"/>
      <c r="C26350" s="294"/>
      <c r="D26350" s="294"/>
      <c r="E26350" s="294"/>
      <c r="F26350" s="294"/>
    </row>
    <row r="26351">
      <c r="A26351" s="294" t="s">
        <v>37804</v>
      </c>
      <c r="B26351" s="294"/>
      <c r="C26351" s="294"/>
      <c r="D26351" s="294"/>
      <c r="E26351" s="294"/>
      <c r="F26351" s="294"/>
    </row>
    <row r="26352">
      <c r="A26352" s="294" t="s">
        <v>37805</v>
      </c>
      <c r="B26352" s="294"/>
      <c r="C26352" s="294"/>
      <c r="D26352" s="294"/>
      <c r="E26352" s="294"/>
      <c r="F26352" s="294"/>
    </row>
    <row r="26353">
      <c r="A26353" s="294" t="s">
        <v>37806</v>
      </c>
      <c r="B26353" s="294"/>
      <c r="C26353" s="294"/>
      <c r="D26353" s="294"/>
      <c r="E26353" s="294"/>
      <c r="F26353" s="294"/>
    </row>
    <row r="26354">
      <c r="A26354" s="294" t="s">
        <v>35692</v>
      </c>
      <c r="B26354" s="294"/>
      <c r="C26354" s="294"/>
      <c r="D26354" s="294"/>
      <c r="E26354" s="294"/>
      <c r="F26354" s="294"/>
    </row>
    <row r="26355">
      <c r="A26355" s="294" t="s">
        <v>37807</v>
      </c>
      <c r="B26355" s="294"/>
      <c r="C26355" s="294"/>
      <c r="D26355" s="294"/>
      <c r="E26355" s="294"/>
      <c r="F26355" s="294"/>
    </row>
    <row r="26356">
      <c r="A26356" s="294" t="s">
        <v>37808</v>
      </c>
      <c r="B26356" s="294"/>
      <c r="C26356" s="294"/>
      <c r="D26356" s="294"/>
      <c r="E26356" s="294"/>
      <c r="F26356" s="294"/>
    </row>
    <row r="26357">
      <c r="A26357" s="294" t="s">
        <v>37809</v>
      </c>
      <c r="B26357" s="294"/>
      <c r="C26357" s="294"/>
      <c r="D26357" s="294"/>
      <c r="E26357" s="294"/>
      <c r="F26357" s="294"/>
    </row>
    <row r="26358">
      <c r="A26358" s="294" t="s">
        <v>37810</v>
      </c>
      <c r="B26358" s="294"/>
      <c r="C26358" s="294"/>
      <c r="D26358" s="294"/>
      <c r="E26358" s="294"/>
      <c r="F26358" s="294"/>
    </row>
    <row r="26359">
      <c r="A26359" s="294" t="s">
        <v>37811</v>
      </c>
      <c r="B26359" s="294"/>
      <c r="C26359" s="294"/>
      <c r="D26359" s="294"/>
      <c r="E26359" s="294"/>
      <c r="F26359" s="294"/>
    </row>
    <row r="26360">
      <c r="A26360" s="294" t="s">
        <v>37812</v>
      </c>
      <c r="B26360" s="294"/>
      <c r="C26360" s="294"/>
      <c r="D26360" s="294"/>
      <c r="E26360" s="294"/>
      <c r="F26360" s="294"/>
    </row>
    <row r="26361">
      <c r="A26361" s="294" t="s">
        <v>37813</v>
      </c>
      <c r="B26361" s="294"/>
      <c r="C26361" s="294"/>
      <c r="D26361" s="294"/>
      <c r="E26361" s="294"/>
      <c r="F26361" s="294"/>
    </row>
    <row r="26362">
      <c r="A26362" s="294" t="s">
        <v>37814</v>
      </c>
      <c r="B26362" s="294"/>
      <c r="C26362" s="294"/>
      <c r="D26362" s="294"/>
      <c r="E26362" s="294"/>
      <c r="F26362" s="294"/>
    </row>
    <row r="26363">
      <c r="A26363" s="294" t="s">
        <v>37815</v>
      </c>
      <c r="B26363" s="294"/>
      <c r="C26363" s="294"/>
      <c r="D26363" s="294"/>
      <c r="E26363" s="294"/>
      <c r="F26363" s="294"/>
    </row>
    <row r="26364">
      <c r="A26364" s="294" t="s">
        <v>37816</v>
      </c>
      <c r="B26364" s="294"/>
      <c r="C26364" s="294"/>
      <c r="D26364" s="294"/>
      <c r="E26364" s="294"/>
      <c r="F26364" s="294"/>
    </row>
    <row r="26365">
      <c r="A26365" s="294" t="s">
        <v>37817</v>
      </c>
      <c r="B26365" s="294"/>
      <c r="C26365" s="294"/>
      <c r="D26365" s="294"/>
      <c r="E26365" s="294"/>
      <c r="F26365" s="294"/>
    </row>
    <row r="26366">
      <c r="A26366" s="294" t="s">
        <v>37818</v>
      </c>
      <c r="B26366" s="294"/>
      <c r="C26366" s="294"/>
      <c r="D26366" s="294"/>
      <c r="E26366" s="294"/>
      <c r="F26366" s="294"/>
    </row>
    <row r="26367">
      <c r="A26367" s="294" t="s">
        <v>37819</v>
      </c>
      <c r="B26367" s="294"/>
      <c r="C26367" s="294"/>
      <c r="D26367" s="294"/>
      <c r="E26367" s="294"/>
      <c r="F26367" s="294"/>
    </row>
    <row r="26368">
      <c r="A26368" s="294" t="s">
        <v>37820</v>
      </c>
      <c r="B26368" s="294"/>
      <c r="C26368" s="294"/>
      <c r="D26368" s="294"/>
      <c r="E26368" s="294"/>
      <c r="F26368" s="294"/>
    </row>
    <row r="26369">
      <c r="A26369" s="294" t="s">
        <v>23052</v>
      </c>
      <c r="B26369" s="294"/>
      <c r="C26369" s="294"/>
      <c r="D26369" s="294"/>
      <c r="E26369" s="294"/>
      <c r="F26369" s="294"/>
    </row>
    <row r="26370">
      <c r="A26370" s="294" t="s">
        <v>37821</v>
      </c>
      <c r="B26370" s="294"/>
      <c r="C26370" s="294"/>
      <c r="D26370" s="294"/>
      <c r="E26370" s="294"/>
      <c r="F26370" s="294"/>
    </row>
    <row r="26371">
      <c r="A26371" s="294" t="s">
        <v>37822</v>
      </c>
      <c r="B26371" s="294"/>
      <c r="C26371" s="294"/>
      <c r="D26371" s="294"/>
      <c r="E26371" s="294"/>
      <c r="F26371" s="294"/>
    </row>
    <row r="26372">
      <c r="A26372" s="294" t="s">
        <v>37823</v>
      </c>
      <c r="B26372" s="294"/>
      <c r="C26372" s="294"/>
      <c r="D26372" s="294"/>
      <c r="E26372" s="294"/>
      <c r="F26372" s="294"/>
    </row>
    <row r="26373">
      <c r="A26373" s="294"/>
      <c r="B26373" s="294"/>
      <c r="C26373" s="294"/>
      <c r="D26373" s="294"/>
      <c r="E26373" s="294"/>
      <c r="F26373" s="294"/>
    </row>
    <row r="26374">
      <c r="A26374" s="294" t="s">
        <v>28124</v>
      </c>
      <c r="B26374" s="294"/>
      <c r="C26374" s="294"/>
      <c r="D26374" s="294"/>
      <c r="E26374" s="294"/>
      <c r="F26374" s="294"/>
    </row>
    <row r="26375">
      <c r="A26375" s="294" t="s">
        <v>37824</v>
      </c>
      <c r="B26375" s="294"/>
      <c r="C26375" s="294"/>
      <c r="D26375" s="294"/>
      <c r="E26375" s="294"/>
      <c r="F26375" s="294"/>
    </row>
    <row r="26376">
      <c r="A26376" s="294" t="s">
        <v>21618</v>
      </c>
      <c r="B26376" s="294"/>
      <c r="C26376" s="294"/>
      <c r="D26376" s="294"/>
      <c r="E26376" s="294"/>
      <c r="F26376" s="294"/>
    </row>
    <row r="26377">
      <c r="A26377" s="294" t="s">
        <v>37825</v>
      </c>
      <c r="B26377" s="294"/>
      <c r="C26377" s="294"/>
      <c r="D26377" s="294"/>
      <c r="E26377" s="294"/>
      <c r="F26377" s="294"/>
    </row>
    <row r="26378">
      <c r="A26378" s="294"/>
      <c r="B26378" s="294"/>
      <c r="C26378" s="294"/>
      <c r="D26378" s="294"/>
      <c r="E26378" s="294"/>
      <c r="F26378" s="294"/>
    </row>
    <row r="26379">
      <c r="A26379" s="294" t="s">
        <v>22512</v>
      </c>
      <c r="B26379" s="294"/>
      <c r="C26379" s="294"/>
      <c r="D26379" s="294"/>
      <c r="E26379" s="294"/>
      <c r="F26379" s="294"/>
    </row>
    <row r="26380">
      <c r="A26380" s="294" t="s">
        <v>24873</v>
      </c>
      <c r="B26380" s="294"/>
      <c r="C26380" s="294"/>
      <c r="D26380" s="294"/>
      <c r="E26380" s="294"/>
      <c r="F26380" s="294"/>
    </row>
    <row r="26381">
      <c r="A26381" s="294"/>
      <c r="B26381" s="294"/>
      <c r="C26381" s="294"/>
      <c r="D26381" s="294"/>
      <c r="E26381" s="294"/>
      <c r="F26381" s="294"/>
    </row>
    <row r="26382">
      <c r="A26382" s="294" t="s">
        <v>37826</v>
      </c>
      <c r="B26382" s="294"/>
      <c r="C26382" s="294"/>
      <c r="D26382" s="294"/>
      <c r="E26382" s="294"/>
      <c r="F26382" s="294"/>
    </row>
    <row r="26383">
      <c r="A26383" s="294" t="s">
        <v>37827</v>
      </c>
      <c r="B26383" s="294"/>
      <c r="C26383" s="294"/>
      <c r="D26383" s="294"/>
      <c r="E26383" s="294"/>
      <c r="F26383" s="294"/>
    </row>
    <row r="26384">
      <c r="A26384" s="294" t="s">
        <v>37828</v>
      </c>
      <c r="B26384" s="294"/>
      <c r="C26384" s="294"/>
      <c r="D26384" s="294"/>
      <c r="E26384" s="294"/>
      <c r="F26384" s="294"/>
    </row>
    <row r="26385">
      <c r="A26385" s="294" t="s">
        <v>37829</v>
      </c>
      <c r="B26385" s="294"/>
      <c r="C26385" s="294"/>
      <c r="D26385" s="294"/>
      <c r="E26385" s="294"/>
      <c r="F26385" s="294"/>
    </row>
    <row r="26386">
      <c r="A26386" s="294" t="s">
        <v>37830</v>
      </c>
      <c r="B26386" s="294"/>
      <c r="C26386" s="294"/>
      <c r="D26386" s="294"/>
      <c r="E26386" s="294"/>
      <c r="F26386" s="294"/>
    </row>
    <row r="26387">
      <c r="A26387" s="294" t="s">
        <v>37831</v>
      </c>
      <c r="B26387" s="294"/>
      <c r="C26387" s="294"/>
      <c r="D26387" s="294"/>
      <c r="E26387" s="294"/>
      <c r="F26387" s="294"/>
    </row>
    <row r="26388">
      <c r="A26388" s="294" t="s">
        <v>37832</v>
      </c>
      <c r="B26388" s="294"/>
      <c r="C26388" s="294"/>
      <c r="D26388" s="294"/>
      <c r="E26388" s="294"/>
      <c r="F26388" s="294"/>
    </row>
    <row r="26389">
      <c r="A26389" s="294" t="s">
        <v>37833</v>
      </c>
      <c r="B26389" s="294"/>
      <c r="C26389" s="294"/>
      <c r="D26389" s="294"/>
      <c r="E26389" s="294"/>
      <c r="F26389" s="294"/>
    </row>
    <row r="26390">
      <c r="A26390" s="294" t="s">
        <v>37834</v>
      </c>
      <c r="B26390" s="294"/>
      <c r="C26390" s="294"/>
      <c r="D26390" s="294"/>
      <c r="E26390" s="294"/>
      <c r="F26390" s="294"/>
    </row>
    <row r="26391">
      <c r="A26391" s="294"/>
      <c r="B26391" s="294"/>
      <c r="C26391" s="294"/>
      <c r="D26391" s="294"/>
      <c r="E26391" s="294"/>
      <c r="F26391" s="294"/>
    </row>
    <row r="26392">
      <c r="A26392" s="294" t="s">
        <v>23148</v>
      </c>
      <c r="B26392" s="294"/>
      <c r="C26392" s="294"/>
      <c r="D26392" s="294"/>
      <c r="E26392" s="294"/>
      <c r="F26392" s="294"/>
    </row>
    <row r="26393">
      <c r="A26393" s="294" t="s">
        <v>23149</v>
      </c>
      <c r="B26393" s="294"/>
      <c r="C26393" s="294"/>
      <c r="D26393" s="294"/>
      <c r="E26393" s="294"/>
      <c r="F26393" s="294"/>
    </row>
    <row r="26394">
      <c r="A26394" s="294"/>
      <c r="B26394" s="294"/>
      <c r="C26394" s="294"/>
      <c r="D26394" s="294"/>
      <c r="E26394" s="294"/>
      <c r="F26394" s="294"/>
    </row>
    <row r="26395">
      <c r="A26395" s="294" t="s">
        <v>22613</v>
      </c>
      <c r="B26395" s="294"/>
      <c r="C26395" s="294"/>
      <c r="D26395" s="294"/>
      <c r="E26395" s="294"/>
      <c r="F26395" s="294"/>
    </row>
    <row r="26396">
      <c r="A26396" s="294" t="s">
        <v>37835</v>
      </c>
      <c r="B26396" s="294"/>
      <c r="C26396" s="294"/>
      <c r="D26396" s="294"/>
      <c r="E26396" s="294"/>
      <c r="F26396" s="294"/>
    </row>
    <row r="26397">
      <c r="A26397" s="294" t="s">
        <v>37836</v>
      </c>
      <c r="B26397" s="294"/>
      <c r="C26397" s="294"/>
      <c r="D26397" s="294"/>
      <c r="E26397" s="294"/>
      <c r="F26397" s="294"/>
    </row>
    <row r="26398">
      <c r="A26398" s="294" t="s">
        <v>37837</v>
      </c>
      <c r="B26398" s="294"/>
      <c r="C26398" s="294"/>
      <c r="D26398" s="294"/>
      <c r="E26398" s="294"/>
      <c r="F26398" s="294"/>
    </row>
    <row r="26399">
      <c r="A26399" s="294" t="s">
        <v>37838</v>
      </c>
      <c r="B26399" s="294"/>
      <c r="C26399" s="294"/>
      <c r="D26399" s="294"/>
      <c r="E26399" s="294"/>
      <c r="F26399" s="294"/>
    </row>
    <row r="26400">
      <c r="A26400" s="294" t="s">
        <v>37839</v>
      </c>
      <c r="B26400" s="294"/>
      <c r="C26400" s="294"/>
      <c r="D26400" s="294"/>
      <c r="E26400" s="294"/>
      <c r="F26400" s="294"/>
    </row>
    <row r="26401">
      <c r="A26401" s="294" t="s">
        <v>37840</v>
      </c>
      <c r="B26401" s="294"/>
      <c r="C26401" s="294"/>
      <c r="D26401" s="294"/>
      <c r="E26401" s="294"/>
      <c r="F26401" s="294"/>
    </row>
    <row r="26402">
      <c r="A26402" s="294"/>
      <c r="B26402" s="294"/>
      <c r="C26402" s="294"/>
      <c r="D26402" s="294"/>
      <c r="E26402" s="294"/>
      <c r="F26402" s="294"/>
    </row>
    <row r="26403">
      <c r="A26403" s="294" t="s">
        <v>23362</v>
      </c>
      <c r="B26403" s="294"/>
      <c r="C26403" s="294"/>
      <c r="D26403" s="294"/>
      <c r="E26403" s="294"/>
      <c r="F26403" s="294"/>
    </row>
    <row r="26404">
      <c r="A26404" s="294" t="s">
        <v>23068</v>
      </c>
      <c r="B26404" s="294"/>
      <c r="C26404" s="294"/>
      <c r="D26404" s="294"/>
      <c r="E26404" s="294"/>
      <c r="F26404" s="294"/>
    </row>
    <row r="26405">
      <c r="A26405" s="294"/>
      <c r="B26405" s="294"/>
      <c r="C26405" s="294"/>
      <c r="D26405" s="294"/>
      <c r="E26405" s="294"/>
      <c r="F26405" s="294"/>
    </row>
    <row r="26406">
      <c r="A26406" s="294" t="s">
        <v>37841</v>
      </c>
      <c r="B26406" s="294"/>
      <c r="C26406" s="294"/>
      <c r="D26406" s="294"/>
      <c r="E26406" s="294"/>
      <c r="F26406" s="294"/>
    </row>
    <row r="26407">
      <c r="A26407" s="294" t="s">
        <v>37842</v>
      </c>
      <c r="B26407" s="294"/>
      <c r="C26407" s="294"/>
      <c r="D26407" s="294"/>
      <c r="E26407" s="294"/>
      <c r="F26407" s="294"/>
    </row>
    <row r="26408">
      <c r="A26408" s="294" t="s">
        <v>37843</v>
      </c>
      <c r="B26408" s="294"/>
      <c r="C26408" s="294"/>
      <c r="D26408" s="294"/>
      <c r="E26408" s="294"/>
      <c r="F26408" s="294"/>
    </row>
    <row r="26409">
      <c r="A26409" s="294" t="s">
        <v>37844</v>
      </c>
      <c r="B26409" s="294"/>
      <c r="C26409" s="294"/>
      <c r="D26409" s="294"/>
      <c r="E26409" s="294"/>
      <c r="F26409" s="294"/>
    </row>
    <row r="26410">
      <c r="A26410" s="294" t="s">
        <v>37845</v>
      </c>
      <c r="B26410" s="294"/>
      <c r="C26410" s="294"/>
      <c r="D26410" s="294"/>
      <c r="E26410" s="294"/>
      <c r="F26410" s="294"/>
    </row>
    <row r="26411">
      <c r="A26411" s="294" t="s">
        <v>37846</v>
      </c>
      <c r="B26411" s="294"/>
      <c r="C26411" s="294"/>
      <c r="D26411" s="294"/>
      <c r="E26411" s="294"/>
      <c r="F26411" s="294"/>
    </row>
    <row r="26412">
      <c r="A26412" s="294" t="s">
        <v>37847</v>
      </c>
      <c r="B26412" s="294"/>
      <c r="C26412" s="294"/>
      <c r="D26412" s="294"/>
      <c r="E26412" s="294"/>
      <c r="F26412" s="294"/>
    </row>
    <row r="26413">
      <c r="A26413" s="294" t="s">
        <v>37848</v>
      </c>
      <c r="B26413" s="294"/>
      <c r="C26413" s="294"/>
      <c r="D26413" s="294"/>
      <c r="E26413" s="294"/>
      <c r="F26413" s="294"/>
    </row>
    <row r="26414">
      <c r="A26414" s="294" t="s">
        <v>37849</v>
      </c>
      <c r="B26414" s="294"/>
      <c r="C26414" s="294"/>
      <c r="D26414" s="294"/>
      <c r="E26414" s="294"/>
      <c r="F26414" s="294"/>
    </row>
    <row r="26415">
      <c r="A26415" s="294"/>
      <c r="B26415" s="294"/>
      <c r="C26415" s="294"/>
      <c r="D26415" s="294"/>
      <c r="E26415" s="294"/>
      <c r="F26415" s="294"/>
    </row>
    <row r="26416">
      <c r="A26416" s="294" t="s">
        <v>37850</v>
      </c>
      <c r="B26416" s="294"/>
      <c r="C26416" s="294"/>
      <c r="D26416" s="294"/>
      <c r="E26416" s="294"/>
      <c r="F26416" s="294"/>
    </row>
    <row r="26417">
      <c r="A26417" s="294" t="s">
        <v>37851</v>
      </c>
      <c r="B26417" s="294"/>
      <c r="C26417" s="294"/>
      <c r="D26417" s="294"/>
      <c r="E26417" s="294"/>
      <c r="F26417" s="294"/>
    </row>
    <row r="26418">
      <c r="A26418" s="294" t="s">
        <v>37852</v>
      </c>
      <c r="B26418" s="294"/>
      <c r="C26418" s="294"/>
      <c r="D26418" s="294"/>
      <c r="E26418" s="294"/>
      <c r="F26418" s="294"/>
    </row>
    <row r="26419">
      <c r="A26419" s="294"/>
      <c r="B26419" s="294"/>
      <c r="C26419" s="294"/>
      <c r="D26419" s="294"/>
      <c r="E26419" s="294"/>
      <c r="F26419" s="294"/>
    </row>
    <row r="26420">
      <c r="A26420" s="294" t="s">
        <v>21401</v>
      </c>
      <c r="B26420" s="294"/>
      <c r="C26420" s="294"/>
      <c r="D26420" s="294"/>
      <c r="E26420" s="294"/>
      <c r="F26420" s="294"/>
    </row>
    <row r="26421">
      <c r="A26421" s="294"/>
      <c r="B26421" s="294"/>
      <c r="C26421" s="294"/>
      <c r="D26421" s="294"/>
      <c r="E26421" s="294"/>
      <c r="F26421" s="294"/>
    </row>
    <row r="26422">
      <c r="A26422" s="294" t="s">
        <v>24056</v>
      </c>
      <c r="B26422" s="294"/>
      <c r="C26422" s="294"/>
      <c r="D26422" s="294"/>
      <c r="E26422" s="294"/>
      <c r="F26422" s="294"/>
    </row>
    <row r="26423">
      <c r="A26423" s="294" t="s">
        <v>37853</v>
      </c>
      <c r="B26423" s="294"/>
      <c r="C26423" s="294"/>
      <c r="D26423" s="294"/>
      <c r="E26423" s="294"/>
      <c r="F26423" s="294"/>
    </row>
    <row r="26424">
      <c r="A26424" s="294" t="s">
        <v>27102</v>
      </c>
      <c r="B26424" s="294"/>
      <c r="C26424" s="294"/>
      <c r="D26424" s="294"/>
      <c r="E26424" s="294"/>
      <c r="F26424" s="294"/>
    </row>
    <row r="26425">
      <c r="A26425" s="294" t="s">
        <v>37854</v>
      </c>
      <c r="B26425" s="294"/>
      <c r="C26425" s="294"/>
      <c r="D26425" s="294"/>
      <c r="E26425" s="294"/>
      <c r="F26425" s="294"/>
    </row>
    <row r="26426">
      <c r="A26426" s="294" t="s">
        <v>37855</v>
      </c>
      <c r="B26426" s="294"/>
      <c r="C26426" s="294"/>
      <c r="D26426" s="294"/>
      <c r="E26426" s="294"/>
      <c r="F26426" s="294"/>
    </row>
    <row r="26427">
      <c r="A26427" s="294" t="s">
        <v>37856</v>
      </c>
      <c r="B26427" s="294"/>
      <c r="C26427" s="294"/>
      <c r="D26427" s="294"/>
      <c r="E26427" s="294"/>
      <c r="F26427" s="294"/>
    </row>
    <row r="26428">
      <c r="A26428" s="294" t="s">
        <v>37857</v>
      </c>
      <c r="B26428" s="294"/>
      <c r="C26428" s="294"/>
      <c r="D26428" s="294"/>
      <c r="E26428" s="294"/>
      <c r="F26428" s="294"/>
    </row>
    <row r="26429">
      <c r="A26429" s="294" t="s">
        <v>37858</v>
      </c>
      <c r="B26429" s="294"/>
      <c r="C26429" s="294"/>
      <c r="D26429" s="294"/>
      <c r="E26429" s="294"/>
      <c r="F26429" s="294"/>
    </row>
    <row r="26430">
      <c r="A26430" s="294" t="s">
        <v>37859</v>
      </c>
      <c r="B26430" s="294"/>
      <c r="C26430" s="294"/>
      <c r="D26430" s="294"/>
      <c r="E26430" s="294"/>
      <c r="F26430" s="294"/>
    </row>
    <row r="26431">
      <c r="A26431" s="294" t="s">
        <v>37860</v>
      </c>
      <c r="B26431" s="294"/>
      <c r="C26431" s="294"/>
      <c r="D26431" s="294"/>
      <c r="E26431" s="294"/>
      <c r="F26431" s="294"/>
    </row>
    <row r="26432">
      <c r="A26432" s="294" t="s">
        <v>37861</v>
      </c>
      <c r="B26432" s="294"/>
      <c r="C26432" s="294"/>
      <c r="D26432" s="294"/>
      <c r="E26432" s="294"/>
      <c r="F26432" s="294"/>
    </row>
    <row r="26433">
      <c r="A26433" s="294" t="s">
        <v>37862</v>
      </c>
      <c r="B26433" s="294"/>
      <c r="C26433" s="294"/>
      <c r="D26433" s="294"/>
      <c r="E26433" s="294"/>
      <c r="F26433" s="294"/>
    </row>
    <row r="26434">
      <c r="A26434" s="294" t="s">
        <v>37863</v>
      </c>
      <c r="B26434" s="294"/>
      <c r="C26434" s="294"/>
      <c r="D26434" s="294"/>
      <c r="E26434" s="294"/>
      <c r="F26434" s="294"/>
    </row>
    <row r="26435">
      <c r="A26435" s="294"/>
      <c r="B26435" s="294"/>
      <c r="C26435" s="294"/>
      <c r="D26435" s="294"/>
      <c r="E26435" s="294"/>
      <c r="F26435" s="294"/>
    </row>
    <row r="26436">
      <c r="A26436" s="294" t="s">
        <v>21407</v>
      </c>
      <c r="B26436" s="294"/>
      <c r="C26436" s="294"/>
      <c r="D26436" s="294"/>
      <c r="E26436" s="294"/>
      <c r="F26436" s="294"/>
    </row>
    <row r="26437">
      <c r="A26437" s="294"/>
      <c r="B26437" s="294"/>
      <c r="C26437" s="294"/>
      <c r="D26437" s="294"/>
      <c r="E26437" s="294"/>
      <c r="F26437" s="294"/>
    </row>
    <row r="26438">
      <c r="A26438" s="294" t="s">
        <v>37864</v>
      </c>
      <c r="B26438" s="294"/>
      <c r="C26438" s="294"/>
      <c r="D26438" s="294"/>
      <c r="E26438" s="294"/>
      <c r="F26438" s="294"/>
    </row>
    <row r="26439">
      <c r="A26439" s="294" t="s">
        <v>37865</v>
      </c>
      <c r="B26439" s="294"/>
      <c r="C26439" s="294"/>
      <c r="D26439" s="294"/>
      <c r="E26439" s="294"/>
      <c r="F26439" s="294"/>
    </row>
    <row r="26440">
      <c r="A26440" s="294" t="s">
        <v>37866</v>
      </c>
      <c r="B26440" s="294"/>
      <c r="C26440" s="294"/>
      <c r="D26440" s="294"/>
      <c r="E26440" s="294"/>
      <c r="F26440" s="294"/>
    </row>
    <row r="26441">
      <c r="A26441" s="294" t="s">
        <v>37867</v>
      </c>
      <c r="B26441" s="294"/>
      <c r="C26441" s="294"/>
      <c r="D26441" s="294"/>
      <c r="E26441" s="294"/>
      <c r="F26441" s="294"/>
    </row>
    <row r="26442">
      <c r="A26442" s="294" t="s">
        <v>37868</v>
      </c>
      <c r="B26442" s="294"/>
      <c r="C26442" s="294"/>
      <c r="D26442" s="294"/>
      <c r="E26442" s="294"/>
      <c r="F26442" s="294"/>
    </row>
    <row r="26443">
      <c r="A26443" s="294" t="s">
        <v>37869</v>
      </c>
      <c r="B26443" s="294"/>
      <c r="C26443" s="294"/>
      <c r="D26443" s="294"/>
      <c r="E26443" s="294"/>
      <c r="F26443" s="294"/>
    </row>
    <row r="26444">
      <c r="A26444" s="294" t="s">
        <v>37870</v>
      </c>
      <c r="B26444" s="294"/>
      <c r="C26444" s="294"/>
      <c r="D26444" s="294"/>
      <c r="E26444" s="294"/>
      <c r="F26444" s="294"/>
    </row>
    <row r="26445">
      <c r="A26445" s="294" t="s">
        <v>37871</v>
      </c>
      <c r="B26445" s="294"/>
      <c r="C26445" s="294"/>
      <c r="D26445" s="294"/>
      <c r="E26445" s="294"/>
      <c r="F26445" s="294"/>
    </row>
    <row r="26446">
      <c r="A26446" s="294" t="s">
        <v>37872</v>
      </c>
      <c r="B26446" s="294"/>
      <c r="C26446" s="294"/>
      <c r="D26446" s="294"/>
      <c r="E26446" s="294"/>
      <c r="F26446" s="294"/>
    </row>
    <row r="26447">
      <c r="A26447" s="294" t="s">
        <v>37873</v>
      </c>
      <c r="B26447" s="294"/>
      <c r="C26447" s="294"/>
      <c r="D26447" s="294"/>
      <c r="E26447" s="294"/>
      <c r="F26447" s="294"/>
    </row>
    <row r="26448">
      <c r="A26448" s="294" t="s">
        <v>37874</v>
      </c>
      <c r="B26448" s="294"/>
      <c r="C26448" s="294"/>
      <c r="D26448" s="294"/>
      <c r="E26448" s="294"/>
      <c r="F26448" s="294"/>
    </row>
    <row r="26449">
      <c r="A26449" s="294" t="s">
        <v>37875</v>
      </c>
      <c r="B26449" s="294"/>
      <c r="C26449" s="294"/>
      <c r="D26449" s="294"/>
      <c r="E26449" s="294"/>
      <c r="F26449" s="294"/>
    </row>
    <row r="26450">
      <c r="A26450" s="294" t="s">
        <v>37876</v>
      </c>
      <c r="B26450" s="294"/>
      <c r="C26450" s="294"/>
      <c r="D26450" s="294"/>
      <c r="E26450" s="294"/>
      <c r="F26450" s="294"/>
    </row>
    <row r="26451">
      <c r="A26451" s="294" t="s">
        <v>37877</v>
      </c>
      <c r="B26451" s="294"/>
      <c r="C26451" s="294"/>
      <c r="D26451" s="294"/>
      <c r="E26451" s="294"/>
      <c r="F26451" s="294"/>
    </row>
    <row r="26452">
      <c r="A26452" s="294"/>
      <c r="B26452" s="294"/>
      <c r="C26452" s="294"/>
      <c r="D26452" s="294"/>
      <c r="E26452" s="294"/>
      <c r="F26452" s="294"/>
    </row>
    <row r="26453">
      <c r="A26453" s="294" t="s">
        <v>21304</v>
      </c>
      <c r="B26453" s="294"/>
      <c r="C26453" s="294"/>
      <c r="D26453" s="294"/>
      <c r="E26453" s="294"/>
      <c r="F26453" s="294"/>
    </row>
    <row r="26454">
      <c r="A26454" s="294"/>
      <c r="B26454" s="294"/>
      <c r="C26454" s="294"/>
      <c r="D26454" s="294"/>
      <c r="E26454" s="294"/>
      <c r="F26454" s="294"/>
    </row>
    <row r="26455">
      <c r="A26455" s="294" t="s">
        <v>37878</v>
      </c>
      <c r="B26455" s="294"/>
      <c r="C26455" s="294"/>
      <c r="D26455" s="294"/>
      <c r="E26455" s="294"/>
      <c r="F26455" s="294"/>
    </row>
    <row r="26456">
      <c r="A26456" s="294" t="s">
        <v>21416</v>
      </c>
      <c r="B26456" s="294"/>
      <c r="C26456" s="294"/>
      <c r="D26456" s="294"/>
      <c r="E26456" s="294"/>
      <c r="F26456" s="294"/>
    </row>
    <row r="26457">
      <c r="A26457" s="294" t="s">
        <v>37879</v>
      </c>
      <c r="B26457" s="294"/>
      <c r="C26457" s="294"/>
      <c r="D26457" s="294"/>
      <c r="E26457" s="294"/>
      <c r="F26457" s="294"/>
    </row>
    <row r="26458">
      <c r="A26458" s="294" t="s">
        <v>37880</v>
      </c>
      <c r="B26458" s="294"/>
      <c r="C26458" s="294"/>
      <c r="D26458" s="294"/>
      <c r="E26458" s="294"/>
      <c r="F26458" s="294"/>
    </row>
    <row r="26459">
      <c r="A26459" s="294" t="s">
        <v>37881</v>
      </c>
      <c r="B26459" s="294"/>
      <c r="C26459" s="294"/>
      <c r="D26459" s="294"/>
      <c r="E26459" s="294"/>
      <c r="F26459" s="294"/>
    </row>
    <row r="26460">
      <c r="A26460" s="294" t="s">
        <v>37882</v>
      </c>
      <c r="B26460" s="294"/>
      <c r="C26460" s="294"/>
      <c r="D26460" s="294"/>
      <c r="E26460" s="294"/>
      <c r="F26460" s="294"/>
    </row>
    <row r="26461">
      <c r="A26461" s="294" t="s">
        <v>37883</v>
      </c>
      <c r="B26461" s="294"/>
      <c r="C26461" s="294"/>
      <c r="D26461" s="294"/>
      <c r="E26461" s="294"/>
      <c r="F26461" s="294"/>
    </row>
    <row r="26462">
      <c r="A26462" s="294" t="s">
        <v>37884</v>
      </c>
      <c r="B26462" s="294"/>
      <c r="C26462" s="294"/>
      <c r="D26462" s="294"/>
      <c r="E26462" s="294"/>
      <c r="F26462" s="294"/>
    </row>
    <row r="26463">
      <c r="A26463" s="294" t="s">
        <v>37885</v>
      </c>
      <c r="B26463" s="294"/>
      <c r="C26463" s="294"/>
      <c r="D26463" s="294"/>
      <c r="E26463" s="294"/>
      <c r="F26463" s="294"/>
    </row>
    <row r="26464">
      <c r="A26464" s="294" t="s">
        <v>32123</v>
      </c>
      <c r="B26464" s="294"/>
      <c r="C26464" s="294"/>
      <c r="D26464" s="294"/>
      <c r="E26464" s="294"/>
      <c r="F26464" s="294"/>
    </row>
    <row r="26465">
      <c r="A26465" s="294" t="s">
        <v>37886</v>
      </c>
      <c r="B26465" s="294"/>
      <c r="C26465" s="294"/>
      <c r="D26465" s="294"/>
      <c r="E26465" s="294"/>
      <c r="F26465" s="294"/>
    </row>
    <row r="26466">
      <c r="A26466" s="294" t="s">
        <v>37887</v>
      </c>
      <c r="B26466" s="294"/>
      <c r="C26466" s="294"/>
      <c r="D26466" s="294"/>
      <c r="E26466" s="294"/>
      <c r="F26466" s="294"/>
    </row>
    <row r="26467">
      <c r="A26467" s="294" t="s">
        <v>37888</v>
      </c>
      <c r="B26467" s="294"/>
      <c r="C26467" s="294"/>
      <c r="D26467" s="294"/>
      <c r="E26467" s="294"/>
      <c r="F26467" s="294"/>
    </row>
    <row r="26468">
      <c r="A26468" s="294" t="s">
        <v>37889</v>
      </c>
      <c r="B26468" s="294"/>
      <c r="C26468" s="294"/>
      <c r="D26468" s="294"/>
      <c r="E26468" s="294"/>
      <c r="F26468" s="294"/>
    </row>
    <row r="26469">
      <c r="A26469" s="294" t="s">
        <v>37890</v>
      </c>
      <c r="B26469" s="294"/>
      <c r="C26469" s="294"/>
      <c r="D26469" s="294"/>
      <c r="E26469" s="294"/>
      <c r="F26469" s="294"/>
    </row>
    <row r="26470">
      <c r="A26470" s="294" t="s">
        <v>37891</v>
      </c>
      <c r="B26470" s="294"/>
      <c r="C26470" s="294"/>
      <c r="D26470" s="294"/>
      <c r="E26470" s="294"/>
      <c r="F26470" s="294"/>
    </row>
    <row r="26471">
      <c r="A26471" s="294" t="s">
        <v>37892</v>
      </c>
      <c r="B26471" s="294"/>
      <c r="C26471" s="294"/>
      <c r="D26471" s="294"/>
      <c r="E26471" s="294"/>
      <c r="F26471" s="294"/>
    </row>
    <row r="26472">
      <c r="A26472" s="294" t="s">
        <v>37893</v>
      </c>
      <c r="B26472" s="294"/>
      <c r="C26472" s="294"/>
      <c r="D26472" s="294"/>
      <c r="E26472" s="294"/>
      <c r="F26472" s="294"/>
    </row>
    <row r="26473">
      <c r="A26473" s="294" t="s">
        <v>37894</v>
      </c>
      <c r="B26473" s="294"/>
      <c r="C26473" s="294"/>
      <c r="D26473" s="294"/>
      <c r="E26473" s="294"/>
      <c r="F26473" s="294"/>
    </row>
    <row r="26474">
      <c r="A26474" s="294" t="s">
        <v>37895</v>
      </c>
      <c r="B26474" s="294"/>
      <c r="C26474" s="294"/>
      <c r="D26474" s="294"/>
      <c r="E26474" s="294"/>
      <c r="F26474" s="294"/>
    </row>
    <row r="26475">
      <c r="A26475" s="294"/>
      <c r="B26475" s="294"/>
      <c r="C26475" s="294"/>
      <c r="D26475" s="294"/>
      <c r="E26475" s="294"/>
      <c r="F26475" s="294"/>
    </row>
    <row r="26476">
      <c r="A26476" s="294" t="s">
        <v>28124</v>
      </c>
      <c r="B26476" s="294"/>
      <c r="C26476" s="294"/>
      <c r="D26476" s="294"/>
      <c r="E26476" s="294"/>
      <c r="F26476" s="294"/>
    </row>
    <row r="26477">
      <c r="A26477" s="294" t="s">
        <v>20017</v>
      </c>
      <c r="B26477" s="294"/>
      <c r="C26477" s="294"/>
      <c r="D26477" s="294"/>
      <c r="E26477" s="294"/>
      <c r="F26477" s="294"/>
    </row>
    <row r="26478">
      <c r="A26478" s="294" t="s">
        <v>21672</v>
      </c>
      <c r="B26478" s="294"/>
      <c r="C26478" s="294"/>
      <c r="D26478" s="294"/>
      <c r="E26478" s="294"/>
      <c r="F26478" s="294"/>
    </row>
    <row r="26479">
      <c r="A26479" s="294" t="s">
        <v>37896</v>
      </c>
      <c r="B26479" s="294"/>
      <c r="C26479" s="294"/>
      <c r="D26479" s="294"/>
      <c r="E26479" s="294"/>
      <c r="F26479" s="294"/>
    </row>
    <row r="26480">
      <c r="A26480" s="294"/>
      <c r="B26480" s="294"/>
      <c r="C26480" s="294"/>
      <c r="D26480" s="294"/>
      <c r="E26480" s="294"/>
      <c r="F26480" s="294"/>
    </row>
    <row r="26481">
      <c r="A26481" s="294" t="s">
        <v>21315</v>
      </c>
      <c r="B26481" s="294"/>
      <c r="C26481" s="294"/>
      <c r="D26481" s="294"/>
      <c r="E26481" s="294"/>
      <c r="F26481" s="294"/>
    </row>
    <row r="26482">
      <c r="A26482" s="294"/>
      <c r="B26482" s="294"/>
      <c r="C26482" s="294"/>
      <c r="D26482" s="294"/>
      <c r="E26482" s="294"/>
      <c r="F26482" s="294"/>
    </row>
    <row r="26483">
      <c r="A26483" s="294" t="s">
        <v>37897</v>
      </c>
      <c r="B26483" s="294"/>
      <c r="C26483" s="294"/>
      <c r="D26483" s="294"/>
      <c r="E26483" s="294"/>
      <c r="F26483" s="294"/>
    </row>
    <row r="26484">
      <c r="A26484" s="294" t="s">
        <v>37898</v>
      </c>
      <c r="B26484" s="294"/>
      <c r="C26484" s="294"/>
      <c r="D26484" s="294"/>
      <c r="E26484" s="294"/>
      <c r="F26484" s="294"/>
    </row>
    <row r="26485">
      <c r="A26485" s="294" t="s">
        <v>37899</v>
      </c>
      <c r="B26485" s="294"/>
      <c r="C26485" s="294"/>
      <c r="D26485" s="294"/>
      <c r="E26485" s="294"/>
      <c r="F26485" s="294"/>
    </row>
    <row r="26486">
      <c r="A26486" s="294" t="s">
        <v>37900</v>
      </c>
      <c r="B26486" s="294"/>
      <c r="C26486" s="294"/>
      <c r="D26486" s="294"/>
      <c r="E26486" s="294"/>
      <c r="F26486" s="294"/>
    </row>
    <row r="26487">
      <c r="A26487" s="294" t="s">
        <v>37901</v>
      </c>
      <c r="B26487" s="294"/>
      <c r="C26487" s="294"/>
      <c r="D26487" s="294"/>
      <c r="E26487" s="294"/>
      <c r="F26487" s="294"/>
    </row>
    <row r="26488">
      <c r="A26488" s="294" t="s">
        <v>37902</v>
      </c>
      <c r="B26488" s="294"/>
      <c r="C26488" s="294"/>
      <c r="D26488" s="294"/>
      <c r="E26488" s="294"/>
      <c r="F26488" s="294"/>
    </row>
    <row r="26489">
      <c r="A26489" s="294" t="s">
        <v>37903</v>
      </c>
      <c r="B26489" s="294"/>
      <c r="C26489" s="294"/>
      <c r="D26489" s="294"/>
      <c r="E26489" s="294"/>
      <c r="F26489" s="294"/>
    </row>
    <row r="26490">
      <c r="A26490" s="294" t="s">
        <v>37904</v>
      </c>
      <c r="B26490" s="294"/>
      <c r="C26490" s="294"/>
      <c r="D26490" s="294"/>
      <c r="E26490" s="294"/>
      <c r="F26490" s="294"/>
    </row>
    <row r="26491">
      <c r="A26491" s="294" t="s">
        <v>37905</v>
      </c>
      <c r="B26491" s="294"/>
      <c r="C26491" s="294"/>
      <c r="D26491" s="294"/>
      <c r="E26491" s="294"/>
      <c r="F26491" s="294"/>
    </row>
    <row r="26492">
      <c r="A26492" s="294" t="s">
        <v>37906</v>
      </c>
      <c r="B26492" s="294"/>
      <c r="C26492" s="294"/>
      <c r="D26492" s="294"/>
      <c r="E26492" s="294"/>
      <c r="F26492" s="294"/>
    </row>
    <row r="26493">
      <c r="A26493" s="294" t="s">
        <v>37907</v>
      </c>
      <c r="B26493" s="294"/>
      <c r="C26493" s="294"/>
      <c r="D26493" s="294"/>
      <c r="E26493" s="294"/>
      <c r="F26493" s="294"/>
    </row>
    <row r="26494">
      <c r="A26494" s="294" t="s">
        <v>37908</v>
      </c>
      <c r="B26494" s="294"/>
      <c r="C26494" s="294"/>
      <c r="D26494" s="294"/>
      <c r="E26494" s="294"/>
      <c r="F26494" s="294"/>
    </row>
    <row r="26495">
      <c r="A26495" s="294"/>
      <c r="B26495" s="294"/>
      <c r="C26495" s="294"/>
      <c r="D26495" s="294"/>
      <c r="E26495" s="294"/>
      <c r="F26495" s="294"/>
    </row>
    <row r="26496">
      <c r="A26496" s="294"/>
      <c r="B26496" s="294"/>
      <c r="C26496" s="294"/>
      <c r="D26496" s="294"/>
      <c r="E26496" s="294"/>
      <c r="F26496" s="294"/>
    </row>
    <row r="26497">
      <c r="A26497" s="294"/>
      <c r="B26497" s="294"/>
      <c r="C26497" s="294"/>
      <c r="D26497" s="294"/>
      <c r="E26497" s="294"/>
      <c r="F26497" s="294"/>
    </row>
    <row r="26498">
      <c r="A26498" s="294" t="s">
        <v>22281</v>
      </c>
      <c r="B26498" s="294"/>
      <c r="C26498" s="294"/>
      <c r="D26498" s="294"/>
      <c r="E26498" s="294"/>
      <c r="F26498" s="294"/>
    </row>
    <row r="26499">
      <c r="A26499" s="294"/>
      <c r="B26499" s="294"/>
      <c r="C26499" s="294"/>
      <c r="D26499" s="294"/>
      <c r="E26499" s="294"/>
      <c r="F26499" s="294"/>
    </row>
    <row r="26500">
      <c r="A26500" s="294" t="s">
        <v>37909</v>
      </c>
      <c r="B26500" s="294"/>
      <c r="C26500" s="294"/>
      <c r="D26500" s="294"/>
      <c r="E26500" s="294"/>
      <c r="F26500" s="294"/>
    </row>
    <row r="26501">
      <c r="A26501" s="294" t="s">
        <v>37910</v>
      </c>
      <c r="B26501" s="294"/>
      <c r="C26501" s="294"/>
      <c r="D26501" s="294"/>
      <c r="E26501" s="294"/>
      <c r="F26501" s="294"/>
    </row>
    <row r="26502">
      <c r="A26502" s="294" t="s">
        <v>37911</v>
      </c>
      <c r="B26502" s="294"/>
      <c r="C26502" s="294"/>
      <c r="D26502" s="294"/>
      <c r="E26502" s="294"/>
      <c r="F26502" s="294"/>
    </row>
    <row r="26503">
      <c r="A26503" s="294" t="s">
        <v>37912</v>
      </c>
      <c r="B26503" s="294"/>
      <c r="C26503" s="294"/>
      <c r="D26503" s="294"/>
      <c r="E26503" s="294"/>
      <c r="F26503" s="294"/>
    </row>
    <row r="26504">
      <c r="A26504" s="294" t="s">
        <v>37913</v>
      </c>
      <c r="B26504" s="294"/>
      <c r="C26504" s="294"/>
      <c r="D26504" s="294"/>
      <c r="E26504" s="294"/>
      <c r="F26504" s="294"/>
    </row>
    <row r="26505">
      <c r="A26505" s="294" t="s">
        <v>37914</v>
      </c>
      <c r="B26505" s="294"/>
      <c r="C26505" s="294"/>
      <c r="D26505" s="294"/>
      <c r="E26505" s="294"/>
      <c r="F26505" s="294"/>
    </row>
    <row r="26506">
      <c r="A26506" s="294" t="s">
        <v>37915</v>
      </c>
      <c r="B26506" s="294"/>
      <c r="C26506" s="294"/>
      <c r="D26506" s="294"/>
      <c r="E26506" s="294"/>
      <c r="F26506" s="294"/>
    </row>
    <row r="26507">
      <c r="A26507" s="294" t="s">
        <v>37916</v>
      </c>
      <c r="B26507" s="294"/>
      <c r="C26507" s="294"/>
      <c r="D26507" s="294"/>
      <c r="E26507" s="294"/>
      <c r="F26507" s="294"/>
    </row>
    <row r="26508">
      <c r="A26508" s="294" t="s">
        <v>37917</v>
      </c>
      <c r="B26508" s="294"/>
      <c r="C26508" s="294"/>
      <c r="D26508" s="294"/>
      <c r="E26508" s="294"/>
      <c r="F26508" s="294"/>
    </row>
    <row r="26509">
      <c r="A26509" s="294"/>
      <c r="B26509" s="294"/>
      <c r="C26509" s="294"/>
      <c r="D26509" s="294"/>
      <c r="E26509" s="294"/>
      <c r="F26509" s="294"/>
    </row>
    <row r="26510">
      <c r="A26510" s="294" t="s">
        <v>23311</v>
      </c>
      <c r="B26510" s="294"/>
      <c r="C26510" s="294"/>
      <c r="D26510" s="294"/>
      <c r="E26510" s="294"/>
      <c r="F26510" s="294"/>
    </row>
    <row r="26511">
      <c r="A26511" s="294"/>
      <c r="B26511" s="294"/>
      <c r="C26511" s="294"/>
      <c r="D26511" s="294"/>
      <c r="E26511" s="294"/>
      <c r="F26511" s="294"/>
    </row>
    <row r="26512">
      <c r="A26512" s="294" t="s">
        <v>37918</v>
      </c>
      <c r="B26512" s="294"/>
      <c r="C26512" s="294"/>
      <c r="D26512" s="294"/>
      <c r="E26512" s="294"/>
      <c r="F26512" s="294"/>
    </row>
    <row r="26513">
      <c r="A26513" s="294" t="s">
        <v>37919</v>
      </c>
      <c r="B26513" s="294"/>
      <c r="C26513" s="294"/>
      <c r="D26513" s="294"/>
      <c r="E26513" s="294"/>
      <c r="F26513" s="294"/>
    </row>
    <row r="26514">
      <c r="A26514" s="294" t="s">
        <v>37920</v>
      </c>
      <c r="B26514" s="294"/>
      <c r="C26514" s="294"/>
      <c r="D26514" s="294"/>
      <c r="E26514" s="294"/>
      <c r="F26514" s="294"/>
    </row>
    <row r="26515">
      <c r="A26515" s="294" t="s">
        <v>37921</v>
      </c>
      <c r="B26515" s="294"/>
      <c r="C26515" s="294"/>
      <c r="D26515" s="294"/>
      <c r="E26515" s="294"/>
      <c r="F26515" s="294"/>
    </row>
    <row r="26516">
      <c r="A26516" s="294" t="s">
        <v>37922</v>
      </c>
      <c r="B26516" s="294"/>
      <c r="C26516" s="294"/>
      <c r="D26516" s="294"/>
      <c r="E26516" s="294"/>
      <c r="F26516" s="294"/>
    </row>
    <row r="26517">
      <c r="A26517" s="294" t="s">
        <v>37923</v>
      </c>
      <c r="B26517" s="294"/>
      <c r="C26517" s="294"/>
      <c r="D26517" s="294"/>
      <c r="E26517" s="294"/>
      <c r="F26517" s="294"/>
    </row>
    <row r="26518">
      <c r="A26518" s="294" t="s">
        <v>37924</v>
      </c>
      <c r="B26518" s="294"/>
      <c r="C26518" s="294"/>
      <c r="D26518" s="294"/>
      <c r="E26518" s="294"/>
      <c r="F26518" s="294"/>
    </row>
    <row r="26519">
      <c r="A26519" s="294" t="s">
        <v>37925</v>
      </c>
      <c r="B26519" s="294"/>
      <c r="C26519" s="294"/>
      <c r="D26519" s="294"/>
      <c r="E26519" s="294"/>
      <c r="F26519" s="294"/>
    </row>
    <row r="26520">
      <c r="A26520" s="294" t="s">
        <v>37926</v>
      </c>
      <c r="B26520" s="294"/>
      <c r="C26520" s="294"/>
      <c r="D26520" s="294"/>
      <c r="E26520" s="294"/>
      <c r="F26520" s="294"/>
    </row>
    <row r="26521">
      <c r="A26521" s="294" t="s">
        <v>37927</v>
      </c>
      <c r="B26521" s="294"/>
      <c r="C26521" s="294"/>
      <c r="D26521" s="294"/>
      <c r="E26521" s="294"/>
      <c r="F26521" s="294"/>
    </row>
    <row r="26522">
      <c r="A26522" s="294" t="s">
        <v>37928</v>
      </c>
      <c r="B26522" s="294"/>
      <c r="C26522" s="294"/>
      <c r="D26522" s="294"/>
      <c r="E26522" s="294"/>
      <c r="F26522" s="294"/>
    </row>
    <row r="26523">
      <c r="A26523" s="294"/>
      <c r="B26523" s="294"/>
      <c r="C26523" s="294"/>
      <c r="D26523" s="294"/>
      <c r="E26523" s="294"/>
      <c r="F26523" s="294"/>
    </row>
    <row r="26524">
      <c r="A26524" s="294" t="s">
        <v>23029</v>
      </c>
      <c r="B26524" s="294"/>
      <c r="C26524" s="294"/>
      <c r="D26524" s="294"/>
      <c r="E26524" s="294"/>
      <c r="F26524" s="294"/>
    </row>
    <row r="26525">
      <c r="A26525" s="294" t="s">
        <v>25548</v>
      </c>
      <c r="B26525" s="294"/>
      <c r="C26525" s="294"/>
      <c r="D26525" s="294"/>
      <c r="E26525" s="294"/>
      <c r="F26525" s="294"/>
    </row>
    <row r="26526">
      <c r="A26526" s="294"/>
      <c r="B26526" s="294"/>
      <c r="C26526" s="294"/>
      <c r="D26526" s="294"/>
      <c r="E26526" s="294"/>
      <c r="F26526" s="294"/>
    </row>
    <row r="26527">
      <c r="A26527" s="294" t="s">
        <v>37929</v>
      </c>
      <c r="B26527" s="294"/>
      <c r="C26527" s="294"/>
      <c r="D26527" s="294"/>
      <c r="E26527" s="294"/>
      <c r="F26527" s="294"/>
    </row>
    <row r="26528">
      <c r="A26528" s="294" t="s">
        <v>37930</v>
      </c>
      <c r="B26528" s="294"/>
      <c r="C26528" s="294"/>
      <c r="D26528" s="294"/>
      <c r="E26528" s="294"/>
      <c r="F26528" s="294"/>
    </row>
    <row r="26529">
      <c r="A26529" s="294" t="s">
        <v>37931</v>
      </c>
      <c r="B26529" s="294"/>
      <c r="C26529" s="294"/>
      <c r="D26529" s="294"/>
      <c r="E26529" s="294"/>
      <c r="F26529" s="294"/>
    </row>
    <row r="26530">
      <c r="A26530" s="294" t="s">
        <v>37932</v>
      </c>
      <c r="B26530" s="294"/>
      <c r="C26530" s="294"/>
      <c r="D26530" s="294"/>
      <c r="E26530" s="294"/>
      <c r="F26530" s="294"/>
    </row>
    <row r="26531">
      <c r="A26531" s="294" t="s">
        <v>37933</v>
      </c>
      <c r="B26531" s="294"/>
      <c r="C26531" s="294"/>
      <c r="D26531" s="294"/>
      <c r="E26531" s="294"/>
      <c r="F26531" s="294"/>
    </row>
    <row r="26532">
      <c r="A26532" s="294" t="s">
        <v>37934</v>
      </c>
      <c r="B26532" s="294"/>
      <c r="C26532" s="294"/>
      <c r="D26532" s="294"/>
      <c r="E26532" s="294"/>
      <c r="F26532" s="294"/>
    </row>
    <row r="26533">
      <c r="A26533" s="294" t="s">
        <v>37935</v>
      </c>
      <c r="B26533" s="294"/>
      <c r="C26533" s="294"/>
      <c r="D26533" s="294"/>
      <c r="E26533" s="294"/>
      <c r="F26533" s="294"/>
    </row>
    <row r="26534">
      <c r="A26534" s="294"/>
      <c r="B26534" s="294"/>
      <c r="C26534" s="294"/>
      <c r="D26534" s="294"/>
      <c r="E26534" s="294"/>
      <c r="F26534" s="294"/>
    </row>
    <row r="26535">
      <c r="A26535" s="294" t="s">
        <v>22156</v>
      </c>
      <c r="B26535" s="294"/>
      <c r="C26535" s="294"/>
      <c r="D26535" s="294"/>
      <c r="E26535" s="294"/>
      <c r="F26535" s="294"/>
    </row>
    <row r="26536">
      <c r="A26536" s="294"/>
      <c r="B26536" s="294"/>
      <c r="C26536" s="294"/>
      <c r="D26536" s="294"/>
      <c r="E26536" s="294"/>
      <c r="F26536" s="294"/>
    </row>
    <row r="26537">
      <c r="A26537" s="294" t="s">
        <v>37936</v>
      </c>
      <c r="B26537" s="294"/>
      <c r="C26537" s="294"/>
      <c r="D26537" s="294"/>
      <c r="E26537" s="294"/>
      <c r="F26537" s="294"/>
    </row>
    <row r="26538">
      <c r="A26538" s="294" t="s">
        <v>37937</v>
      </c>
      <c r="B26538" s="294"/>
      <c r="C26538" s="294"/>
      <c r="D26538" s="294"/>
      <c r="E26538" s="294"/>
      <c r="F26538" s="294"/>
    </row>
    <row r="26539">
      <c r="A26539" s="294" t="s">
        <v>37938</v>
      </c>
      <c r="B26539" s="294"/>
      <c r="C26539" s="294"/>
      <c r="D26539" s="294"/>
      <c r="E26539" s="294"/>
      <c r="F26539" s="294"/>
    </row>
    <row r="26540">
      <c r="A26540" s="294" t="s">
        <v>37939</v>
      </c>
      <c r="B26540" s="294"/>
      <c r="C26540" s="294"/>
      <c r="D26540" s="294"/>
      <c r="E26540" s="294"/>
      <c r="F26540" s="294"/>
    </row>
    <row r="26541">
      <c r="A26541" s="294" t="s">
        <v>37940</v>
      </c>
      <c r="B26541" s="294"/>
      <c r="C26541" s="294"/>
      <c r="D26541" s="294"/>
      <c r="E26541" s="294"/>
      <c r="F26541" s="294"/>
    </row>
    <row r="26542">
      <c r="A26542" s="294" t="s">
        <v>37941</v>
      </c>
      <c r="B26542" s="294"/>
      <c r="C26542" s="294"/>
      <c r="D26542" s="294"/>
      <c r="E26542" s="294"/>
      <c r="F26542" s="294"/>
    </row>
    <row r="26543">
      <c r="A26543" s="294" t="s">
        <v>37942</v>
      </c>
      <c r="B26543" s="294"/>
      <c r="C26543" s="294"/>
      <c r="D26543" s="294"/>
      <c r="E26543" s="294"/>
      <c r="F26543" s="294"/>
    </row>
    <row r="26544">
      <c r="A26544" s="294"/>
      <c r="B26544" s="294"/>
      <c r="C26544" s="294"/>
      <c r="D26544" s="294"/>
      <c r="E26544" s="294"/>
      <c r="F26544" s="294"/>
    </row>
    <row r="26545">
      <c r="A26545" s="294" t="s">
        <v>37943</v>
      </c>
      <c r="B26545" s="294"/>
      <c r="C26545" s="294"/>
      <c r="D26545" s="294"/>
      <c r="E26545" s="294"/>
      <c r="F26545" s="294"/>
    </row>
    <row r="26546">
      <c r="A26546" s="294"/>
      <c r="B26546" s="294"/>
      <c r="C26546" s="294"/>
      <c r="D26546" s="294"/>
      <c r="E26546" s="294"/>
      <c r="F26546" s="294"/>
    </row>
    <row r="26547">
      <c r="A26547" s="294" t="s">
        <v>37944</v>
      </c>
      <c r="B26547" s="294"/>
      <c r="C26547" s="294"/>
      <c r="D26547" s="294"/>
      <c r="E26547" s="294"/>
      <c r="F26547" s="294"/>
    </row>
    <row r="26548">
      <c r="A26548" s="294" t="s">
        <v>37945</v>
      </c>
      <c r="B26548" s="294"/>
      <c r="C26548" s="294"/>
      <c r="D26548" s="294"/>
      <c r="E26548" s="294"/>
      <c r="F26548" s="294"/>
    </row>
    <row r="26549">
      <c r="A26549" s="294" t="s">
        <v>37946</v>
      </c>
      <c r="B26549" s="294"/>
      <c r="C26549" s="294"/>
      <c r="D26549" s="294"/>
      <c r="E26549" s="294"/>
      <c r="F26549" s="294"/>
    </row>
    <row r="26550">
      <c r="A26550" s="294" t="s">
        <v>37947</v>
      </c>
      <c r="B26550" s="294"/>
      <c r="C26550" s="294"/>
      <c r="D26550" s="294"/>
      <c r="E26550" s="294"/>
      <c r="F26550" s="294"/>
    </row>
    <row r="26551">
      <c r="A26551" s="294" t="s">
        <v>37948</v>
      </c>
      <c r="B26551" s="294"/>
      <c r="C26551" s="294"/>
      <c r="D26551" s="294"/>
      <c r="E26551" s="294"/>
      <c r="F26551" s="294"/>
    </row>
    <row r="26552">
      <c r="A26552" s="294"/>
      <c r="B26552" s="294"/>
      <c r="C26552" s="294"/>
      <c r="D26552" s="294"/>
      <c r="E26552" s="294"/>
      <c r="F26552" s="294"/>
    </row>
    <row r="26553">
      <c r="A26553" s="294" t="s">
        <v>37949</v>
      </c>
      <c r="B26553" s="294"/>
      <c r="C26553" s="294"/>
      <c r="D26553" s="294"/>
      <c r="E26553" s="294"/>
      <c r="F26553" s="294"/>
    </row>
    <row r="26554">
      <c r="A26554" s="294"/>
      <c r="B26554" s="294"/>
      <c r="C26554" s="294"/>
      <c r="D26554" s="294"/>
      <c r="E26554" s="294"/>
      <c r="F26554" s="294"/>
    </row>
    <row r="26555">
      <c r="A26555" s="294" t="s">
        <v>37950</v>
      </c>
      <c r="B26555" s="294"/>
      <c r="C26555" s="294"/>
      <c r="D26555" s="294"/>
      <c r="E26555" s="294"/>
      <c r="F26555" s="294"/>
    </row>
    <row r="26556">
      <c r="A26556" s="294" t="s">
        <v>37951</v>
      </c>
      <c r="B26556" s="294"/>
      <c r="C26556" s="294"/>
      <c r="D26556" s="294"/>
      <c r="E26556" s="294"/>
      <c r="F26556" s="294"/>
    </row>
    <row r="26557">
      <c r="A26557" s="294" t="s">
        <v>37952</v>
      </c>
      <c r="B26557" s="294"/>
      <c r="C26557" s="294"/>
      <c r="D26557" s="294"/>
      <c r="E26557" s="294"/>
      <c r="F26557" s="294"/>
    </row>
    <row r="26558">
      <c r="A26558" s="294" t="s">
        <v>37953</v>
      </c>
      <c r="B26558" s="294"/>
      <c r="C26558" s="294"/>
      <c r="D26558" s="294"/>
      <c r="E26558" s="294"/>
      <c r="F26558" s="294"/>
    </row>
    <row r="26559">
      <c r="A26559" s="294" t="s">
        <v>37954</v>
      </c>
      <c r="B26559" s="294"/>
      <c r="C26559" s="294"/>
      <c r="D26559" s="294"/>
      <c r="E26559" s="294"/>
      <c r="F26559" s="294"/>
    </row>
    <row r="26560">
      <c r="A26560" s="294" t="s">
        <v>37955</v>
      </c>
      <c r="B26560" s="294"/>
      <c r="C26560" s="294"/>
      <c r="D26560" s="294"/>
      <c r="E26560" s="294"/>
      <c r="F26560" s="294"/>
    </row>
    <row r="26561">
      <c r="A26561" s="294" t="s">
        <v>37956</v>
      </c>
      <c r="B26561" s="294"/>
      <c r="C26561" s="294"/>
      <c r="D26561" s="294"/>
      <c r="E26561" s="294"/>
      <c r="F26561" s="294"/>
    </row>
    <row r="26562">
      <c r="A26562" s="294" t="s">
        <v>37957</v>
      </c>
      <c r="B26562" s="294"/>
      <c r="C26562" s="294"/>
      <c r="D26562" s="294"/>
      <c r="E26562" s="294"/>
      <c r="F26562" s="294"/>
    </row>
    <row r="26563">
      <c r="A26563" s="294" t="s">
        <v>37958</v>
      </c>
      <c r="B26563" s="294"/>
      <c r="C26563" s="294"/>
      <c r="D26563" s="294"/>
      <c r="E26563" s="294"/>
      <c r="F26563" s="294"/>
    </row>
    <row r="26564">
      <c r="A26564" s="294" t="s">
        <v>37959</v>
      </c>
      <c r="B26564" s="294"/>
      <c r="C26564" s="294"/>
      <c r="D26564" s="294"/>
      <c r="E26564" s="294"/>
      <c r="F26564" s="294"/>
    </row>
    <row r="26565">
      <c r="A26565" s="294" t="s">
        <v>37960</v>
      </c>
      <c r="B26565" s="294"/>
      <c r="C26565" s="294"/>
      <c r="D26565" s="294"/>
      <c r="E26565" s="294"/>
      <c r="F26565" s="294"/>
    </row>
    <row r="26566">
      <c r="A26566" s="294" t="s">
        <v>37961</v>
      </c>
      <c r="B26566" s="294"/>
      <c r="C26566" s="294"/>
      <c r="D26566" s="294"/>
      <c r="E26566" s="294"/>
      <c r="F26566" s="294"/>
    </row>
    <row r="26567">
      <c r="A26567" s="294"/>
      <c r="B26567" s="294"/>
      <c r="C26567" s="294"/>
      <c r="D26567" s="294"/>
      <c r="E26567" s="294"/>
      <c r="F26567" s="294"/>
    </row>
    <row r="26568">
      <c r="A26568" s="294" t="s">
        <v>37962</v>
      </c>
      <c r="B26568" s="294"/>
      <c r="C26568" s="294"/>
      <c r="D26568" s="294"/>
      <c r="E26568" s="294"/>
      <c r="F26568" s="294"/>
    </row>
    <row r="26569">
      <c r="A26569" s="294"/>
      <c r="B26569" s="294"/>
      <c r="C26569" s="294"/>
      <c r="D26569" s="294"/>
      <c r="E26569" s="294"/>
      <c r="F26569" s="294"/>
    </row>
    <row r="26570">
      <c r="A26570" s="294" t="s">
        <v>37933</v>
      </c>
      <c r="B26570" s="294"/>
      <c r="C26570" s="294"/>
      <c r="D26570" s="294"/>
      <c r="E26570" s="294"/>
      <c r="F26570" s="294"/>
    </row>
    <row r="26571">
      <c r="A26571" s="294" t="s">
        <v>37963</v>
      </c>
      <c r="B26571" s="294"/>
      <c r="C26571" s="294"/>
      <c r="D26571" s="294"/>
      <c r="E26571" s="294"/>
      <c r="F26571" s="294"/>
    </row>
    <row r="26572">
      <c r="A26572" s="294" t="s">
        <v>37964</v>
      </c>
      <c r="B26572" s="294"/>
      <c r="C26572" s="294"/>
      <c r="D26572" s="294"/>
      <c r="E26572" s="294"/>
      <c r="F26572" s="294"/>
    </row>
    <row r="26573">
      <c r="A26573" s="294" t="s">
        <v>37965</v>
      </c>
      <c r="B26573" s="294"/>
      <c r="C26573" s="294"/>
      <c r="D26573" s="294"/>
      <c r="E26573" s="294"/>
      <c r="F26573" s="294"/>
    </row>
    <row r="26574">
      <c r="A26574" s="294" t="s">
        <v>37966</v>
      </c>
      <c r="B26574" s="294"/>
      <c r="C26574" s="294"/>
      <c r="D26574" s="294"/>
      <c r="E26574" s="294"/>
      <c r="F26574" s="294"/>
    </row>
    <row r="26575">
      <c r="A26575" s="294" t="s">
        <v>37967</v>
      </c>
      <c r="B26575" s="294"/>
      <c r="C26575" s="294"/>
      <c r="D26575" s="294"/>
      <c r="E26575" s="294"/>
      <c r="F26575" s="294"/>
    </row>
    <row r="26576">
      <c r="A26576" s="294" t="s">
        <v>37968</v>
      </c>
      <c r="B26576" s="294"/>
      <c r="C26576" s="294"/>
      <c r="D26576" s="294"/>
      <c r="E26576" s="294"/>
      <c r="F26576" s="294"/>
    </row>
    <row r="26577">
      <c r="A26577" s="294" t="s">
        <v>37969</v>
      </c>
      <c r="B26577" s="294"/>
      <c r="C26577" s="294"/>
      <c r="D26577" s="294"/>
      <c r="E26577" s="294"/>
      <c r="F26577" s="294"/>
    </row>
    <row r="26578">
      <c r="A26578" s="294" t="s">
        <v>37970</v>
      </c>
      <c r="B26578" s="294"/>
      <c r="C26578" s="294"/>
      <c r="D26578" s="294"/>
      <c r="E26578" s="294"/>
      <c r="F26578" s="294"/>
    </row>
    <row r="26579">
      <c r="A26579" s="294" t="s">
        <v>37971</v>
      </c>
      <c r="B26579" s="294"/>
      <c r="C26579" s="294"/>
      <c r="D26579" s="294"/>
      <c r="E26579" s="294"/>
      <c r="F26579" s="294"/>
    </row>
    <row r="26580">
      <c r="A26580" s="294" t="s">
        <v>37972</v>
      </c>
      <c r="B26580" s="294"/>
      <c r="C26580" s="294"/>
      <c r="D26580" s="294"/>
      <c r="E26580" s="294"/>
      <c r="F26580" s="294"/>
    </row>
    <row r="26581">
      <c r="A26581" s="294" t="s">
        <v>37973</v>
      </c>
      <c r="B26581" s="294"/>
      <c r="C26581" s="294"/>
      <c r="D26581" s="294"/>
      <c r="E26581" s="294"/>
      <c r="F26581" s="294"/>
    </row>
    <row r="26582">
      <c r="A26582" s="294" t="s">
        <v>37974</v>
      </c>
      <c r="B26582" s="294"/>
      <c r="C26582" s="294"/>
      <c r="D26582" s="294"/>
      <c r="E26582" s="294"/>
      <c r="F26582" s="294"/>
    </row>
    <row r="26583">
      <c r="A26583" s="294" t="s">
        <v>37975</v>
      </c>
      <c r="B26583" s="294"/>
      <c r="C26583" s="294"/>
      <c r="D26583" s="294"/>
      <c r="E26583" s="294"/>
      <c r="F26583" s="294"/>
    </row>
    <row r="26584">
      <c r="A26584" s="294"/>
      <c r="B26584" s="294"/>
      <c r="C26584" s="294"/>
      <c r="D26584" s="294"/>
      <c r="E26584" s="294"/>
      <c r="F26584" s="294"/>
    </row>
    <row r="26585">
      <c r="A26585" s="294" t="s">
        <v>28124</v>
      </c>
      <c r="B26585" s="294"/>
      <c r="C26585" s="294"/>
      <c r="D26585" s="294"/>
      <c r="E26585" s="294"/>
      <c r="F26585" s="294"/>
    </row>
    <row r="26586">
      <c r="A26586" s="294" t="s">
        <v>20026</v>
      </c>
      <c r="B26586" s="294"/>
      <c r="C26586" s="294"/>
      <c r="D26586" s="294"/>
      <c r="E26586" s="294"/>
      <c r="F26586" s="294"/>
    </row>
    <row r="26587">
      <c r="A26587" s="294" t="s">
        <v>21618</v>
      </c>
      <c r="B26587" s="294"/>
      <c r="C26587" s="294"/>
      <c r="D26587" s="294"/>
      <c r="E26587" s="294"/>
      <c r="F26587" s="294"/>
    </row>
    <row r="26588">
      <c r="A26588" s="294" t="s">
        <v>37976</v>
      </c>
      <c r="B26588" s="294"/>
      <c r="C26588" s="294"/>
      <c r="D26588" s="294"/>
      <c r="E26588" s="294"/>
      <c r="F26588" s="294"/>
    </row>
    <row r="26589">
      <c r="A26589" s="294"/>
      <c r="B26589" s="294"/>
      <c r="C26589" s="294"/>
      <c r="D26589" s="294"/>
      <c r="E26589" s="294"/>
      <c r="F26589" s="294"/>
    </row>
    <row r="26590">
      <c r="A26590" s="294" t="s">
        <v>22512</v>
      </c>
      <c r="B26590" s="294"/>
      <c r="C26590" s="294"/>
      <c r="D26590" s="294"/>
      <c r="E26590" s="294"/>
      <c r="F26590" s="294"/>
    </row>
    <row r="26591">
      <c r="A26591" s="294" t="s">
        <v>23459</v>
      </c>
      <c r="B26591" s="294"/>
      <c r="C26591" s="294"/>
      <c r="D26591" s="294"/>
      <c r="E26591" s="294"/>
      <c r="F26591" s="294"/>
    </row>
    <row r="26592">
      <c r="A26592" s="294"/>
      <c r="B26592" s="294"/>
      <c r="C26592" s="294"/>
      <c r="D26592" s="294"/>
      <c r="E26592" s="294"/>
      <c r="F26592" s="294"/>
    </row>
    <row r="26593">
      <c r="A26593" s="294" t="s">
        <v>37977</v>
      </c>
      <c r="B26593" s="294"/>
      <c r="C26593" s="294"/>
      <c r="D26593" s="294"/>
      <c r="E26593" s="294"/>
      <c r="F26593" s="294"/>
    </row>
    <row r="26594">
      <c r="A26594" s="294" t="s">
        <v>37978</v>
      </c>
      <c r="B26594" s="294"/>
      <c r="C26594" s="294"/>
      <c r="D26594" s="294"/>
      <c r="E26594" s="294"/>
      <c r="F26594" s="294"/>
    </row>
    <row r="26595">
      <c r="A26595" s="294" t="s">
        <v>23236</v>
      </c>
      <c r="B26595" s="294"/>
      <c r="C26595" s="294"/>
      <c r="D26595" s="294"/>
      <c r="E26595" s="294"/>
      <c r="F26595" s="294"/>
    </row>
    <row r="26596">
      <c r="A26596" s="294" t="s">
        <v>37979</v>
      </c>
      <c r="B26596" s="294"/>
      <c r="C26596" s="294"/>
      <c r="D26596" s="294"/>
      <c r="E26596" s="294"/>
      <c r="F26596" s="294"/>
    </row>
    <row r="26597">
      <c r="A26597" s="294" t="s">
        <v>37980</v>
      </c>
      <c r="B26597" s="294"/>
      <c r="C26597" s="294"/>
      <c r="D26597" s="294"/>
      <c r="E26597" s="294"/>
      <c r="F26597" s="294"/>
    </row>
    <row r="26598">
      <c r="A26598" s="294" t="s">
        <v>37981</v>
      </c>
      <c r="B26598" s="294"/>
      <c r="C26598" s="294"/>
      <c r="D26598" s="294"/>
      <c r="E26598" s="294"/>
      <c r="F26598" s="294"/>
    </row>
    <row r="26599">
      <c r="A26599" s="294" t="s">
        <v>37982</v>
      </c>
      <c r="B26599" s="294"/>
      <c r="C26599" s="294"/>
      <c r="D26599" s="294"/>
      <c r="E26599" s="294"/>
      <c r="F26599" s="294"/>
    </row>
    <row r="26600">
      <c r="A26600" s="294" t="s">
        <v>37983</v>
      </c>
      <c r="B26600" s="294"/>
      <c r="C26600" s="294"/>
      <c r="D26600" s="294"/>
      <c r="E26600" s="294"/>
      <c r="F26600" s="294"/>
    </row>
    <row r="26601">
      <c r="A26601" s="294" t="s">
        <v>37984</v>
      </c>
      <c r="B26601" s="294"/>
      <c r="C26601" s="294"/>
      <c r="D26601" s="294"/>
      <c r="E26601" s="294"/>
      <c r="F26601" s="294"/>
    </row>
    <row r="26602">
      <c r="A26602" s="294"/>
      <c r="B26602" s="294"/>
      <c r="C26602" s="294"/>
      <c r="D26602" s="294"/>
      <c r="E26602" s="294"/>
      <c r="F26602" s="294"/>
    </row>
    <row r="26603">
      <c r="A26603" s="294" t="s">
        <v>27088</v>
      </c>
      <c r="B26603" s="294"/>
      <c r="C26603" s="294"/>
      <c r="D26603" s="294"/>
      <c r="E26603" s="294"/>
      <c r="F26603" s="294"/>
    </row>
    <row r="26604">
      <c r="A26604" s="294"/>
      <c r="B26604" s="294"/>
      <c r="C26604" s="294"/>
      <c r="D26604" s="294"/>
      <c r="E26604" s="294"/>
      <c r="F26604" s="294"/>
    </row>
    <row r="26605">
      <c r="A26605" s="294" t="s">
        <v>37985</v>
      </c>
      <c r="B26605" s="294"/>
      <c r="C26605" s="294"/>
      <c r="D26605" s="294"/>
      <c r="E26605" s="294"/>
      <c r="F26605" s="294"/>
    </row>
    <row r="26606">
      <c r="A26606" s="294" t="s">
        <v>22226</v>
      </c>
      <c r="B26606" s="294"/>
      <c r="C26606" s="294"/>
      <c r="D26606" s="294"/>
      <c r="E26606" s="294"/>
      <c r="F26606" s="294"/>
    </row>
    <row r="26607">
      <c r="A26607" s="294" t="s">
        <v>37986</v>
      </c>
      <c r="B26607" s="294"/>
      <c r="C26607" s="294"/>
      <c r="D26607" s="294"/>
      <c r="E26607" s="294"/>
      <c r="F26607" s="294"/>
    </row>
    <row r="26608">
      <c r="A26608" s="294" t="s">
        <v>37987</v>
      </c>
      <c r="B26608" s="294"/>
      <c r="C26608" s="294"/>
      <c r="D26608" s="294"/>
      <c r="E26608" s="294"/>
      <c r="F26608" s="294"/>
    </row>
    <row r="26609">
      <c r="A26609" s="294" t="s">
        <v>37988</v>
      </c>
      <c r="B26609" s="294"/>
      <c r="C26609" s="294"/>
      <c r="D26609" s="294"/>
      <c r="E26609" s="294"/>
      <c r="F26609" s="294"/>
    </row>
    <row r="26610">
      <c r="A26610" s="294" t="s">
        <v>37989</v>
      </c>
      <c r="B26610" s="294"/>
      <c r="C26610" s="294"/>
      <c r="D26610" s="294"/>
      <c r="E26610" s="294"/>
      <c r="F26610" s="294"/>
    </row>
    <row r="26611">
      <c r="A26611" s="294" t="s">
        <v>37990</v>
      </c>
      <c r="B26611" s="294"/>
      <c r="C26611" s="294"/>
      <c r="D26611" s="294"/>
      <c r="E26611" s="294"/>
      <c r="F26611" s="294"/>
    </row>
    <row r="26612">
      <c r="A26612" s="294"/>
      <c r="B26612" s="294"/>
      <c r="C26612" s="294"/>
      <c r="D26612" s="294"/>
      <c r="E26612" s="294"/>
      <c r="F26612" s="294"/>
    </row>
    <row r="26613">
      <c r="A26613" s="294" t="s">
        <v>35119</v>
      </c>
      <c r="B26613" s="294"/>
      <c r="C26613" s="294"/>
      <c r="D26613" s="294"/>
      <c r="E26613" s="294"/>
      <c r="F26613" s="294"/>
    </row>
    <row r="26614">
      <c r="A26614" s="294"/>
      <c r="B26614" s="294"/>
      <c r="C26614" s="294"/>
      <c r="D26614" s="294"/>
      <c r="E26614" s="294"/>
      <c r="F26614" s="294"/>
    </row>
    <row r="26615">
      <c r="A26615" s="294" t="s">
        <v>37991</v>
      </c>
      <c r="B26615" s="294"/>
      <c r="C26615" s="294"/>
      <c r="D26615" s="294"/>
      <c r="E26615" s="294"/>
      <c r="F26615" s="294"/>
    </row>
    <row r="26616">
      <c r="A26616" s="294" t="s">
        <v>37992</v>
      </c>
      <c r="B26616" s="294"/>
      <c r="C26616" s="294"/>
      <c r="D26616" s="294"/>
      <c r="E26616" s="294"/>
      <c r="F26616" s="294"/>
    </row>
    <row r="26617">
      <c r="A26617" s="294" t="s">
        <v>37993</v>
      </c>
      <c r="B26617" s="294"/>
      <c r="C26617" s="294"/>
      <c r="D26617" s="294"/>
      <c r="E26617" s="294"/>
      <c r="F26617" s="294"/>
    </row>
    <row r="26618">
      <c r="A26618" s="294" t="s">
        <v>37994</v>
      </c>
      <c r="B26618" s="294"/>
      <c r="C26618" s="294"/>
      <c r="D26618" s="294"/>
      <c r="E26618" s="294"/>
      <c r="F26618" s="294"/>
    </row>
    <row r="26619">
      <c r="A26619" s="294" t="s">
        <v>37995</v>
      </c>
      <c r="B26619" s="294"/>
      <c r="C26619" s="294"/>
      <c r="D26619" s="294"/>
      <c r="E26619" s="294"/>
      <c r="F26619" s="294"/>
    </row>
    <row r="26620">
      <c r="A26620" s="294" t="s">
        <v>37996</v>
      </c>
      <c r="B26620" s="294"/>
      <c r="C26620" s="294"/>
      <c r="D26620" s="294"/>
      <c r="E26620" s="294"/>
      <c r="F26620" s="294"/>
    </row>
    <row r="26621">
      <c r="A26621" s="294" t="s">
        <v>37997</v>
      </c>
      <c r="B26621" s="294"/>
      <c r="C26621" s="294"/>
      <c r="D26621" s="294"/>
      <c r="E26621" s="294"/>
      <c r="F26621" s="294"/>
    </row>
    <row r="26622">
      <c r="A26622" s="294" t="s">
        <v>37998</v>
      </c>
      <c r="B26622" s="294"/>
      <c r="C26622" s="294"/>
      <c r="D26622" s="294"/>
      <c r="E26622" s="294"/>
      <c r="F26622" s="294"/>
    </row>
    <row r="26623">
      <c r="A26623" s="294"/>
      <c r="B26623" s="294"/>
      <c r="C26623" s="294"/>
      <c r="D26623" s="294"/>
      <c r="E26623" s="294"/>
      <c r="F26623" s="294"/>
    </row>
    <row r="26624">
      <c r="A26624" s="294" t="s">
        <v>28108</v>
      </c>
      <c r="B26624" s="294"/>
      <c r="C26624" s="294"/>
      <c r="D26624" s="294"/>
      <c r="E26624" s="294"/>
      <c r="F26624" s="294"/>
    </row>
    <row r="26625">
      <c r="A26625" s="294"/>
      <c r="B26625" s="294"/>
      <c r="C26625" s="294"/>
      <c r="D26625" s="294"/>
      <c r="E26625" s="294"/>
      <c r="F26625" s="294"/>
    </row>
    <row r="26626">
      <c r="A26626" s="294" t="s">
        <v>27102</v>
      </c>
      <c r="B26626" s="294"/>
      <c r="C26626" s="294"/>
      <c r="D26626" s="294"/>
      <c r="E26626" s="294"/>
      <c r="F26626" s="294"/>
    </row>
    <row r="26627">
      <c r="A26627" s="294" t="s">
        <v>33136</v>
      </c>
      <c r="B26627" s="294"/>
      <c r="C26627" s="294"/>
      <c r="D26627" s="294"/>
      <c r="E26627" s="294"/>
      <c r="F26627" s="294"/>
    </row>
    <row r="26628">
      <c r="A26628" s="294" t="s">
        <v>23829</v>
      </c>
      <c r="B26628" s="294"/>
      <c r="C26628" s="294"/>
      <c r="D26628" s="294"/>
      <c r="E26628" s="294"/>
      <c r="F26628" s="294"/>
    </row>
    <row r="26629">
      <c r="A26629" s="294" t="s">
        <v>23830</v>
      </c>
      <c r="B26629" s="294"/>
      <c r="C26629" s="294"/>
      <c r="D26629" s="294"/>
      <c r="E26629" s="294"/>
      <c r="F26629" s="294"/>
    </row>
    <row r="26630">
      <c r="A26630" s="294" t="s">
        <v>23831</v>
      </c>
      <c r="B26630" s="294"/>
      <c r="C26630" s="294"/>
      <c r="D26630" s="294"/>
      <c r="E26630" s="294"/>
      <c r="F26630" s="294"/>
    </row>
    <row r="26631">
      <c r="A26631" s="294"/>
      <c r="B26631" s="294"/>
      <c r="C26631" s="294"/>
      <c r="D26631" s="294"/>
      <c r="E26631" s="294"/>
      <c r="F26631" s="294"/>
    </row>
    <row r="26632">
      <c r="A26632" s="294" t="s">
        <v>35130</v>
      </c>
      <c r="B26632" s="294"/>
      <c r="C26632" s="294"/>
      <c r="D26632" s="294"/>
      <c r="E26632" s="294"/>
      <c r="F26632" s="294"/>
    </row>
    <row r="26633">
      <c r="A26633" s="294"/>
      <c r="B26633" s="294"/>
      <c r="C26633" s="294"/>
      <c r="D26633" s="294"/>
      <c r="E26633" s="294"/>
      <c r="F26633" s="294"/>
    </row>
    <row r="26634">
      <c r="A26634" s="294" t="s">
        <v>37999</v>
      </c>
      <c r="B26634" s="294"/>
      <c r="C26634" s="294"/>
      <c r="D26634" s="294"/>
      <c r="E26634" s="294"/>
      <c r="F26634" s="294"/>
    </row>
    <row r="26635">
      <c r="A26635" s="294" t="s">
        <v>23825</v>
      </c>
      <c r="B26635" s="294"/>
      <c r="C26635" s="294"/>
      <c r="D26635" s="294"/>
      <c r="E26635" s="294"/>
      <c r="F26635" s="294"/>
    </row>
    <row r="26636">
      <c r="A26636" s="294" t="s">
        <v>38000</v>
      </c>
      <c r="B26636" s="294"/>
      <c r="C26636" s="294"/>
      <c r="D26636" s="294"/>
      <c r="E26636" s="294"/>
      <c r="F26636" s="294"/>
    </row>
    <row r="26637">
      <c r="A26637" s="294" t="s">
        <v>38001</v>
      </c>
      <c r="B26637" s="294"/>
      <c r="C26637" s="294"/>
      <c r="D26637" s="294"/>
      <c r="E26637" s="294"/>
      <c r="F26637" s="294"/>
    </row>
    <row r="26638">
      <c r="A26638" s="294" t="s">
        <v>38002</v>
      </c>
      <c r="B26638" s="294"/>
      <c r="C26638" s="294"/>
      <c r="D26638" s="294"/>
      <c r="E26638" s="294"/>
      <c r="F26638" s="294"/>
    </row>
    <row r="26639">
      <c r="A26639" s="294" t="s">
        <v>38003</v>
      </c>
      <c r="B26639" s="294"/>
      <c r="C26639" s="294"/>
      <c r="D26639" s="294"/>
      <c r="E26639" s="294"/>
      <c r="F26639" s="294"/>
    </row>
    <row r="26640">
      <c r="A26640" s="294" t="s">
        <v>38004</v>
      </c>
      <c r="B26640" s="294"/>
      <c r="C26640" s="294"/>
      <c r="D26640" s="294"/>
      <c r="E26640" s="294"/>
      <c r="F26640" s="294"/>
    </row>
    <row r="26641">
      <c r="A26641" s="294" t="s">
        <v>38005</v>
      </c>
      <c r="B26641" s="294"/>
      <c r="C26641" s="294"/>
      <c r="D26641" s="294"/>
      <c r="E26641" s="294"/>
      <c r="F26641" s="294"/>
    </row>
    <row r="26642">
      <c r="A26642" s="294" t="s">
        <v>38006</v>
      </c>
      <c r="B26642" s="294"/>
      <c r="C26642" s="294"/>
      <c r="D26642" s="294"/>
      <c r="E26642" s="294"/>
      <c r="F26642" s="294"/>
    </row>
    <row r="26643">
      <c r="A26643" s="294" t="s">
        <v>38007</v>
      </c>
      <c r="B26643" s="294"/>
      <c r="C26643" s="294"/>
      <c r="D26643" s="294"/>
      <c r="E26643" s="294"/>
      <c r="F26643" s="294"/>
    </row>
    <row r="26644">
      <c r="A26644" s="294" t="s">
        <v>38008</v>
      </c>
      <c r="B26644" s="294"/>
      <c r="C26644" s="294"/>
      <c r="D26644" s="294"/>
      <c r="E26644" s="294"/>
      <c r="F26644" s="294"/>
    </row>
    <row r="26645">
      <c r="A26645" s="294" t="s">
        <v>21511</v>
      </c>
      <c r="B26645" s="294"/>
      <c r="C26645" s="294"/>
      <c r="D26645" s="294"/>
      <c r="E26645" s="294"/>
      <c r="F26645" s="294"/>
    </row>
    <row r="26646">
      <c r="A26646" s="294"/>
      <c r="B26646" s="294"/>
      <c r="C26646" s="294"/>
      <c r="D26646" s="294"/>
      <c r="E26646" s="294"/>
      <c r="F26646" s="294"/>
    </row>
    <row r="26647">
      <c r="A26647" s="294" t="s">
        <v>22239</v>
      </c>
      <c r="B26647" s="294"/>
      <c r="C26647" s="294"/>
      <c r="D26647" s="294"/>
      <c r="E26647" s="294"/>
      <c r="F26647" s="294"/>
    </row>
    <row r="26648">
      <c r="A26648" s="294"/>
      <c r="B26648" s="294"/>
      <c r="C26648" s="294"/>
      <c r="D26648" s="294"/>
      <c r="E26648" s="294"/>
      <c r="F26648" s="294"/>
    </row>
    <row r="26649">
      <c r="A26649" s="294" t="s">
        <v>38009</v>
      </c>
      <c r="B26649" s="294"/>
      <c r="C26649" s="294"/>
      <c r="D26649" s="294"/>
      <c r="E26649" s="294"/>
      <c r="F26649" s="294"/>
    </row>
    <row r="26650">
      <c r="A26650" s="294" t="s">
        <v>38010</v>
      </c>
      <c r="B26650" s="294"/>
      <c r="C26650" s="294"/>
      <c r="D26650" s="294"/>
      <c r="E26650" s="294"/>
      <c r="F26650" s="294"/>
    </row>
    <row r="26651">
      <c r="A26651" s="294" t="s">
        <v>38011</v>
      </c>
      <c r="B26651" s="294"/>
      <c r="C26651" s="294"/>
      <c r="D26651" s="294"/>
      <c r="E26651" s="294"/>
      <c r="F26651" s="294"/>
    </row>
    <row r="26652">
      <c r="A26652" s="294" t="s">
        <v>38012</v>
      </c>
      <c r="B26652" s="294"/>
      <c r="C26652" s="294"/>
      <c r="D26652" s="294"/>
      <c r="E26652" s="294"/>
      <c r="F26652" s="294"/>
    </row>
    <row r="26653">
      <c r="A26653" s="294" t="s">
        <v>38013</v>
      </c>
      <c r="B26653" s="294"/>
      <c r="C26653" s="294"/>
      <c r="D26653" s="294"/>
      <c r="E26653" s="294"/>
      <c r="F26653" s="294"/>
    </row>
    <row r="26654">
      <c r="A26654" s="294" t="s">
        <v>38014</v>
      </c>
      <c r="B26654" s="294"/>
      <c r="C26654" s="294"/>
      <c r="D26654" s="294"/>
      <c r="E26654" s="294"/>
      <c r="F26654" s="294"/>
    </row>
    <row r="26655">
      <c r="A26655" s="294" t="s">
        <v>38015</v>
      </c>
      <c r="B26655" s="294"/>
      <c r="C26655" s="294"/>
      <c r="D26655" s="294"/>
      <c r="E26655" s="294"/>
      <c r="F26655" s="294"/>
    </row>
    <row r="26656">
      <c r="A26656" s="294" t="s">
        <v>38016</v>
      </c>
      <c r="B26656" s="294"/>
      <c r="C26656" s="294"/>
      <c r="D26656" s="294"/>
      <c r="E26656" s="294"/>
      <c r="F26656" s="294"/>
    </row>
    <row r="26657">
      <c r="A26657" s="294" t="s">
        <v>38017</v>
      </c>
      <c r="B26657" s="294"/>
      <c r="C26657" s="294"/>
      <c r="D26657" s="294"/>
      <c r="E26657" s="294"/>
      <c r="F26657" s="294"/>
    </row>
    <row r="26658">
      <c r="A26658" s="294" t="s">
        <v>38018</v>
      </c>
      <c r="B26658" s="294"/>
      <c r="C26658" s="294"/>
      <c r="D26658" s="294"/>
      <c r="E26658" s="294"/>
      <c r="F26658" s="294"/>
    </row>
    <row r="26659">
      <c r="A26659" s="294" t="s">
        <v>38019</v>
      </c>
      <c r="B26659" s="294"/>
      <c r="C26659" s="294"/>
      <c r="D26659" s="294"/>
      <c r="E26659" s="294"/>
      <c r="F26659" s="294"/>
    </row>
    <row r="26660">
      <c r="A26660" s="294" t="s">
        <v>38020</v>
      </c>
      <c r="B26660" s="294"/>
      <c r="C26660" s="294"/>
      <c r="D26660" s="294"/>
      <c r="E26660" s="294"/>
      <c r="F26660" s="294"/>
    </row>
    <row r="26661">
      <c r="A26661" s="294" t="s">
        <v>38021</v>
      </c>
      <c r="B26661" s="294"/>
      <c r="C26661" s="294"/>
      <c r="D26661" s="294"/>
      <c r="E26661" s="294"/>
      <c r="F26661" s="294"/>
    </row>
    <row r="26662">
      <c r="A26662" s="294" t="s">
        <v>38022</v>
      </c>
      <c r="B26662" s="294"/>
      <c r="C26662" s="294"/>
      <c r="D26662" s="294"/>
      <c r="E26662" s="294"/>
      <c r="F26662" s="294"/>
    </row>
    <row r="26663">
      <c r="A26663" s="294" t="str">
        <f>ARRAY_CONSTRAIN(ARRAYFORMULA(-Visual acuity), 1, 1)</f>
        <v>#ERROR!</v>
      </c>
      <c r="B26663" s="294"/>
      <c r="C26663" s="294"/>
      <c r="D26663" s="294"/>
      <c r="E26663" s="294"/>
      <c r="F26663" s="294"/>
    </row>
    <row r="26664">
      <c r="A26664" s="294" t="s">
        <v>38023</v>
      </c>
      <c r="B26664" s="294"/>
      <c r="C26664" s="294"/>
      <c r="D26664" s="294"/>
      <c r="E26664" s="294"/>
      <c r="F26664" s="294"/>
    </row>
    <row r="26665">
      <c r="A26665" s="294" t="s">
        <v>38024</v>
      </c>
      <c r="B26665" s="294"/>
      <c r="C26665" s="294"/>
      <c r="D26665" s="294"/>
      <c r="E26665" s="294"/>
      <c r="F26665" s="294"/>
    </row>
    <row r="26666">
      <c r="A26666" s="294" t="s">
        <v>38025</v>
      </c>
      <c r="B26666" s="294"/>
      <c r="C26666" s="294"/>
      <c r="D26666" s="294"/>
      <c r="E26666" s="294"/>
      <c r="F26666" s="294"/>
    </row>
    <row r="26667">
      <c r="A26667" s="294" t="s">
        <v>38026</v>
      </c>
      <c r="B26667" s="294"/>
      <c r="C26667" s="294"/>
      <c r="D26667" s="294"/>
      <c r="E26667" s="294"/>
      <c r="F26667" s="294"/>
    </row>
    <row r="26668">
      <c r="A26668" s="294" t="s">
        <v>38027</v>
      </c>
      <c r="B26668" s="294"/>
      <c r="C26668" s="294"/>
      <c r="D26668" s="294"/>
      <c r="E26668" s="294"/>
      <c r="F26668" s="294"/>
    </row>
    <row r="26669">
      <c r="A26669" s="294"/>
      <c r="B26669" s="294"/>
      <c r="C26669" s="294"/>
      <c r="D26669" s="294"/>
      <c r="E26669" s="294"/>
      <c r="F26669" s="294"/>
    </row>
    <row r="26670">
      <c r="A26670" s="294" t="s">
        <v>21304</v>
      </c>
      <c r="B26670" s="294"/>
      <c r="C26670" s="294"/>
      <c r="D26670" s="294"/>
      <c r="E26670" s="294"/>
      <c r="F26670" s="294"/>
    </row>
    <row r="26671">
      <c r="A26671" s="294"/>
      <c r="B26671" s="294"/>
      <c r="C26671" s="294"/>
      <c r="D26671" s="294"/>
      <c r="E26671" s="294"/>
      <c r="F26671" s="294"/>
    </row>
    <row r="26672">
      <c r="A26672" s="294" t="s">
        <v>38028</v>
      </c>
      <c r="B26672" s="294"/>
      <c r="C26672" s="294"/>
      <c r="D26672" s="294"/>
      <c r="E26672" s="294"/>
      <c r="F26672" s="294"/>
    </row>
    <row r="26673">
      <c r="A26673" s="294" t="s">
        <v>38029</v>
      </c>
      <c r="B26673" s="294"/>
      <c r="C26673" s="294"/>
      <c r="D26673" s="294"/>
      <c r="E26673" s="294"/>
      <c r="F26673" s="294"/>
    </row>
    <row r="26674">
      <c r="A26674" s="294" t="s">
        <v>38030</v>
      </c>
      <c r="B26674" s="294"/>
      <c r="C26674" s="294"/>
      <c r="D26674" s="294"/>
      <c r="E26674" s="294"/>
      <c r="F26674" s="294"/>
    </row>
    <row r="26675">
      <c r="A26675" s="294" t="s">
        <v>38031</v>
      </c>
      <c r="B26675" s="294"/>
      <c r="C26675" s="294"/>
      <c r="D26675" s="294"/>
      <c r="E26675" s="294"/>
      <c r="F26675" s="294"/>
    </row>
    <row r="26676">
      <c r="A26676" s="294" t="s">
        <v>38032</v>
      </c>
      <c r="B26676" s="294"/>
      <c r="C26676" s="294"/>
      <c r="D26676" s="294"/>
      <c r="E26676" s="294"/>
      <c r="F26676" s="294"/>
    </row>
    <row r="26677">
      <c r="A26677" s="294" t="s">
        <v>26919</v>
      </c>
      <c r="B26677" s="294"/>
      <c r="C26677" s="294"/>
      <c r="D26677" s="294"/>
      <c r="E26677" s="294"/>
      <c r="F26677" s="294"/>
    </row>
    <row r="26678">
      <c r="A26678" s="294" t="s">
        <v>38033</v>
      </c>
      <c r="B26678" s="294"/>
      <c r="C26678" s="294"/>
      <c r="D26678" s="294"/>
      <c r="E26678" s="294"/>
      <c r="F26678" s="294"/>
    </row>
    <row r="26679">
      <c r="A26679" s="294" t="s">
        <v>38034</v>
      </c>
      <c r="B26679" s="294"/>
      <c r="C26679" s="294"/>
      <c r="D26679" s="294"/>
      <c r="E26679" s="294"/>
      <c r="F26679" s="294"/>
    </row>
    <row r="26680">
      <c r="A26680" s="294" t="s">
        <v>38035</v>
      </c>
      <c r="B26680" s="294"/>
      <c r="C26680" s="294"/>
      <c r="D26680" s="294"/>
      <c r="E26680" s="294"/>
      <c r="F26680" s="294"/>
    </row>
    <row r="26681">
      <c r="A26681" s="294" t="s">
        <v>38036</v>
      </c>
      <c r="B26681" s="294"/>
      <c r="C26681" s="294"/>
      <c r="D26681" s="294"/>
      <c r="E26681" s="294"/>
      <c r="F26681" s="294"/>
    </row>
    <row r="26682">
      <c r="A26682" s="294" t="s">
        <v>38037</v>
      </c>
      <c r="B26682" s="294"/>
      <c r="C26682" s="294"/>
      <c r="D26682" s="294"/>
      <c r="E26682" s="294"/>
      <c r="F26682" s="294"/>
    </row>
    <row r="26683">
      <c r="A26683" s="294" t="s">
        <v>38038</v>
      </c>
      <c r="B26683" s="294"/>
      <c r="C26683" s="294"/>
      <c r="D26683" s="294"/>
      <c r="E26683" s="294"/>
      <c r="F26683" s="294"/>
    </row>
    <row r="26684">
      <c r="A26684" s="294" t="s">
        <v>38039</v>
      </c>
      <c r="B26684" s="294"/>
      <c r="C26684" s="294"/>
      <c r="D26684" s="294"/>
      <c r="E26684" s="294"/>
      <c r="F26684" s="294"/>
    </row>
    <row r="26685">
      <c r="A26685" s="294" t="s">
        <v>38040</v>
      </c>
      <c r="B26685" s="294"/>
      <c r="C26685" s="294"/>
      <c r="D26685" s="294"/>
      <c r="E26685" s="294"/>
      <c r="F26685" s="294"/>
    </row>
    <row r="26686">
      <c r="A26686" s="294" t="s">
        <v>38041</v>
      </c>
      <c r="B26686" s="294"/>
      <c r="C26686" s="294"/>
      <c r="D26686" s="294"/>
      <c r="E26686" s="294"/>
      <c r="F26686" s="294"/>
    </row>
    <row r="26687">
      <c r="A26687" s="294" t="s">
        <v>38042</v>
      </c>
      <c r="B26687" s="294"/>
      <c r="C26687" s="294"/>
      <c r="D26687" s="294"/>
      <c r="E26687" s="294"/>
      <c r="F26687" s="294"/>
    </row>
    <row r="26688">
      <c r="A26688" s="294" t="s">
        <v>38043</v>
      </c>
      <c r="B26688" s="294"/>
      <c r="C26688" s="294"/>
      <c r="D26688" s="294"/>
      <c r="E26688" s="294"/>
      <c r="F26688" s="294"/>
    </row>
    <row r="26689">
      <c r="A26689" s="294" t="s">
        <v>38044</v>
      </c>
      <c r="B26689" s="294"/>
      <c r="C26689" s="294"/>
      <c r="D26689" s="294"/>
      <c r="E26689" s="294"/>
      <c r="F26689" s="294"/>
    </row>
    <row r="26690">
      <c r="A26690" s="294" t="s">
        <v>38045</v>
      </c>
      <c r="B26690" s="294"/>
      <c r="C26690" s="294"/>
      <c r="D26690" s="294"/>
      <c r="E26690" s="294"/>
      <c r="F26690" s="294"/>
    </row>
    <row r="26691">
      <c r="A26691" s="294" t="s">
        <v>23508</v>
      </c>
      <c r="B26691" s="294"/>
      <c r="C26691" s="294"/>
      <c r="D26691" s="294"/>
      <c r="E26691" s="294"/>
      <c r="F26691" s="294"/>
    </row>
    <row r="26692">
      <c r="A26692" s="294" t="s">
        <v>29043</v>
      </c>
      <c r="B26692" s="294"/>
      <c r="C26692" s="294"/>
      <c r="D26692" s="294"/>
      <c r="E26692" s="294"/>
      <c r="F26692" s="294"/>
    </row>
    <row r="26693">
      <c r="A26693" s="294" t="s">
        <v>20034</v>
      </c>
      <c r="B26693" s="294"/>
      <c r="C26693" s="294"/>
      <c r="D26693" s="294"/>
      <c r="E26693" s="294"/>
      <c r="F26693" s="294"/>
    </row>
    <row r="26694">
      <c r="A26694" s="294" t="s">
        <v>21672</v>
      </c>
      <c r="B26694" s="294"/>
      <c r="C26694" s="294"/>
      <c r="D26694" s="294"/>
      <c r="E26694" s="294"/>
      <c r="F26694" s="294"/>
    </row>
    <row r="26695">
      <c r="A26695" s="294" t="s">
        <v>38046</v>
      </c>
      <c r="B26695" s="294"/>
      <c r="C26695" s="294"/>
      <c r="D26695" s="294"/>
      <c r="E26695" s="294"/>
      <c r="F26695" s="294"/>
    </row>
    <row r="26696">
      <c r="A26696" s="294"/>
      <c r="B26696" s="294"/>
      <c r="C26696" s="294"/>
      <c r="D26696" s="294"/>
      <c r="E26696" s="294"/>
      <c r="F26696" s="294"/>
    </row>
    <row r="26697">
      <c r="A26697" s="294" t="s">
        <v>21315</v>
      </c>
      <c r="B26697" s="294"/>
      <c r="C26697" s="294"/>
      <c r="D26697" s="294"/>
      <c r="E26697" s="294"/>
      <c r="F26697" s="294"/>
    </row>
    <row r="26698">
      <c r="A26698" s="294"/>
      <c r="B26698" s="294"/>
      <c r="C26698" s="294"/>
      <c r="D26698" s="294"/>
      <c r="E26698" s="294"/>
      <c r="F26698" s="294"/>
    </row>
    <row r="26699">
      <c r="A26699" s="294" t="s">
        <v>38047</v>
      </c>
      <c r="B26699" s="294"/>
      <c r="C26699" s="294"/>
      <c r="D26699" s="294"/>
      <c r="E26699" s="294"/>
      <c r="F26699" s="294"/>
    </row>
    <row r="26700">
      <c r="A26700" s="294" t="s">
        <v>38048</v>
      </c>
      <c r="B26700" s="294"/>
      <c r="C26700" s="294"/>
      <c r="D26700" s="294"/>
      <c r="E26700" s="294"/>
      <c r="F26700" s="294"/>
    </row>
    <row r="26701">
      <c r="A26701" s="294" t="s">
        <v>38049</v>
      </c>
      <c r="B26701" s="294"/>
      <c r="C26701" s="294"/>
      <c r="D26701" s="294"/>
      <c r="E26701" s="294"/>
      <c r="F26701" s="294"/>
    </row>
    <row r="26702">
      <c r="A26702" s="294" t="s">
        <v>38050</v>
      </c>
      <c r="B26702" s="294"/>
      <c r="C26702" s="294"/>
      <c r="D26702" s="294"/>
      <c r="E26702" s="294"/>
      <c r="F26702" s="294"/>
    </row>
    <row r="26703">
      <c r="A26703" s="294" t="s">
        <v>38051</v>
      </c>
      <c r="B26703" s="294"/>
      <c r="C26703" s="294"/>
      <c r="D26703" s="294"/>
      <c r="E26703" s="294"/>
      <c r="F26703" s="294"/>
    </row>
    <row r="26704">
      <c r="A26704" s="294" t="s">
        <v>38052</v>
      </c>
      <c r="B26704" s="294"/>
      <c r="C26704" s="294"/>
      <c r="D26704" s="294"/>
      <c r="E26704" s="294"/>
      <c r="F26704" s="294"/>
    </row>
    <row r="26705">
      <c r="A26705" s="294" t="s">
        <v>38053</v>
      </c>
      <c r="B26705" s="294"/>
      <c r="C26705" s="294"/>
      <c r="D26705" s="294"/>
      <c r="E26705" s="294"/>
      <c r="F26705" s="294"/>
    </row>
    <row r="26706">
      <c r="A26706" s="294" t="s">
        <v>38054</v>
      </c>
      <c r="B26706" s="294"/>
      <c r="C26706" s="294"/>
      <c r="D26706" s="294"/>
      <c r="E26706" s="294"/>
      <c r="F26706" s="294"/>
    </row>
    <row r="26707">
      <c r="A26707" s="294" t="s">
        <v>35773</v>
      </c>
      <c r="B26707" s="294"/>
      <c r="C26707" s="294"/>
      <c r="D26707" s="294"/>
      <c r="E26707" s="294"/>
      <c r="F26707" s="294"/>
    </row>
    <row r="26708">
      <c r="A26708" s="294" t="s">
        <v>35774</v>
      </c>
      <c r="B26708" s="294"/>
      <c r="C26708" s="294"/>
      <c r="D26708" s="294"/>
      <c r="E26708" s="294"/>
      <c r="F26708" s="294"/>
    </row>
    <row r="26709">
      <c r="A26709" s="294" t="s">
        <v>30784</v>
      </c>
      <c r="B26709" s="294"/>
      <c r="C26709" s="294"/>
      <c r="D26709" s="294"/>
      <c r="E26709" s="294"/>
      <c r="F26709" s="294"/>
    </row>
    <row r="26710">
      <c r="A26710" s="294" t="s">
        <v>38055</v>
      </c>
      <c r="B26710" s="294"/>
      <c r="C26710" s="294"/>
      <c r="D26710" s="294"/>
      <c r="E26710" s="294"/>
      <c r="F26710" s="294"/>
    </row>
    <row r="26711">
      <c r="A26711" s="294" t="s">
        <v>35776</v>
      </c>
      <c r="B26711" s="294"/>
      <c r="C26711" s="294"/>
      <c r="D26711" s="294"/>
      <c r="E26711" s="294"/>
      <c r="F26711" s="294"/>
    </row>
    <row r="26712">
      <c r="A26712" s="294" t="s">
        <v>38056</v>
      </c>
      <c r="B26712" s="294"/>
      <c r="C26712" s="294"/>
      <c r="D26712" s="294"/>
      <c r="E26712" s="294"/>
      <c r="F26712" s="294"/>
    </row>
    <row r="26713">
      <c r="A26713" s="294" t="s">
        <v>38057</v>
      </c>
      <c r="B26713" s="294"/>
      <c r="C26713" s="294"/>
      <c r="D26713" s="294"/>
      <c r="E26713" s="294"/>
      <c r="F26713" s="294"/>
    </row>
    <row r="26714">
      <c r="A26714" s="294" t="s">
        <v>38058</v>
      </c>
      <c r="B26714" s="294"/>
      <c r="C26714" s="294"/>
      <c r="D26714" s="294"/>
      <c r="E26714" s="294"/>
      <c r="F26714" s="294"/>
    </row>
    <row r="26715">
      <c r="A26715" s="294" t="s">
        <v>38059</v>
      </c>
      <c r="B26715" s="294"/>
      <c r="C26715" s="294"/>
      <c r="D26715" s="294"/>
      <c r="E26715" s="294"/>
      <c r="F26715" s="294"/>
    </row>
    <row r="26716">
      <c r="A26716" s="294" t="s">
        <v>38060</v>
      </c>
      <c r="B26716" s="294"/>
      <c r="C26716" s="294"/>
      <c r="D26716" s="294"/>
      <c r="E26716" s="294"/>
      <c r="F26716" s="294"/>
    </row>
    <row r="26717">
      <c r="A26717" s="294" t="s">
        <v>38061</v>
      </c>
      <c r="B26717" s="294"/>
      <c r="C26717" s="294"/>
      <c r="D26717" s="294"/>
      <c r="E26717" s="294"/>
      <c r="F26717" s="294"/>
    </row>
    <row r="26718">
      <c r="A26718" s="294" t="s">
        <v>38062</v>
      </c>
      <c r="B26718" s="294"/>
      <c r="C26718" s="294"/>
      <c r="D26718" s="294"/>
      <c r="E26718" s="294"/>
      <c r="F26718" s="294"/>
    </row>
    <row r="26719">
      <c r="A26719" s="294" t="s">
        <v>38063</v>
      </c>
      <c r="B26719" s="294"/>
      <c r="C26719" s="294"/>
      <c r="D26719" s="294"/>
      <c r="E26719" s="294"/>
      <c r="F26719" s="294"/>
    </row>
    <row r="26720">
      <c r="A26720" s="294"/>
      <c r="B26720" s="294"/>
      <c r="C26720" s="294"/>
      <c r="D26720" s="294"/>
      <c r="E26720" s="294"/>
      <c r="F26720" s="294"/>
    </row>
    <row r="26721">
      <c r="A26721" s="294"/>
      <c r="B26721" s="294"/>
      <c r="C26721" s="294"/>
      <c r="D26721" s="294"/>
      <c r="E26721" s="294"/>
      <c r="F26721" s="294"/>
    </row>
    <row r="26722">
      <c r="A26722" s="294" t="s">
        <v>22281</v>
      </c>
      <c r="B26722" s="294"/>
      <c r="C26722" s="294"/>
      <c r="D26722" s="294"/>
      <c r="E26722" s="294"/>
      <c r="F26722" s="294"/>
    </row>
    <row r="26723">
      <c r="A26723" s="294"/>
      <c r="B26723" s="294"/>
      <c r="C26723" s="294"/>
      <c r="D26723" s="294"/>
      <c r="E26723" s="294"/>
      <c r="F26723" s="294"/>
    </row>
    <row r="26724">
      <c r="A26724" s="294" t="s">
        <v>38064</v>
      </c>
      <c r="B26724" s="294"/>
      <c r="C26724" s="294"/>
      <c r="D26724" s="294"/>
      <c r="E26724" s="294"/>
      <c r="F26724" s="294"/>
    </row>
    <row r="26725">
      <c r="A26725" s="294" t="s">
        <v>38065</v>
      </c>
      <c r="B26725" s="294"/>
      <c r="C26725" s="294"/>
      <c r="D26725" s="294"/>
      <c r="E26725" s="294"/>
      <c r="F26725" s="294"/>
    </row>
    <row r="26726">
      <c r="A26726" s="294" t="s">
        <v>38066</v>
      </c>
      <c r="B26726" s="294"/>
      <c r="C26726" s="294"/>
      <c r="D26726" s="294"/>
      <c r="E26726" s="294"/>
      <c r="F26726" s="294"/>
    </row>
    <row r="26727">
      <c r="A26727" s="294" t="s">
        <v>38067</v>
      </c>
      <c r="B26727" s="294"/>
      <c r="C26727" s="294"/>
      <c r="D26727" s="294"/>
      <c r="E26727" s="294"/>
      <c r="F26727" s="294"/>
    </row>
    <row r="26728">
      <c r="A26728" s="294" t="s">
        <v>38068</v>
      </c>
      <c r="B26728" s="294"/>
      <c r="C26728" s="294"/>
      <c r="D26728" s="294"/>
      <c r="E26728" s="294"/>
      <c r="F26728" s="294"/>
    </row>
    <row r="26729">
      <c r="A26729" s="294" t="s">
        <v>38069</v>
      </c>
      <c r="B26729" s="294"/>
      <c r="C26729" s="294"/>
      <c r="D26729" s="294"/>
      <c r="E26729" s="294"/>
      <c r="F26729" s="294"/>
    </row>
    <row r="26730">
      <c r="A26730" s="294" t="s">
        <v>38070</v>
      </c>
      <c r="B26730" s="294"/>
      <c r="C26730" s="294"/>
      <c r="D26730" s="294"/>
      <c r="E26730" s="294"/>
      <c r="F26730" s="294"/>
    </row>
    <row r="26731">
      <c r="A26731" s="294" t="s">
        <v>38071</v>
      </c>
      <c r="B26731" s="294"/>
      <c r="C26731" s="294"/>
      <c r="D26731" s="294"/>
      <c r="E26731" s="294"/>
      <c r="F26731" s="294"/>
    </row>
    <row r="26732">
      <c r="A26732" s="294" t="s">
        <v>38072</v>
      </c>
      <c r="B26732" s="294"/>
      <c r="C26732" s="294"/>
      <c r="D26732" s="294"/>
      <c r="E26732" s="294"/>
      <c r="F26732" s="294"/>
    </row>
    <row r="26733">
      <c r="A26733" s="294" t="s">
        <v>38073</v>
      </c>
      <c r="B26733" s="294"/>
      <c r="C26733" s="294"/>
      <c r="D26733" s="294"/>
      <c r="E26733" s="294"/>
      <c r="F26733" s="294"/>
    </row>
    <row r="26734">
      <c r="A26734" s="294" t="s">
        <v>38074</v>
      </c>
      <c r="B26734" s="294"/>
      <c r="C26734" s="294"/>
      <c r="D26734" s="294"/>
      <c r="E26734" s="294"/>
      <c r="F26734" s="294"/>
    </row>
    <row r="26735">
      <c r="A26735" s="294" t="s">
        <v>38075</v>
      </c>
      <c r="B26735" s="294"/>
      <c r="C26735" s="294"/>
      <c r="D26735" s="294"/>
      <c r="E26735" s="294"/>
      <c r="F26735" s="294"/>
    </row>
    <row r="26736">
      <c r="A26736" s="294" t="s">
        <v>38076</v>
      </c>
      <c r="B26736" s="294"/>
      <c r="C26736" s="294"/>
      <c r="D26736" s="294"/>
      <c r="E26736" s="294"/>
      <c r="F26736" s="294"/>
    </row>
    <row r="26737">
      <c r="A26737" s="294" t="s">
        <v>38077</v>
      </c>
      <c r="B26737" s="294"/>
      <c r="C26737" s="294"/>
      <c r="D26737" s="294"/>
      <c r="E26737" s="294"/>
      <c r="F26737" s="294"/>
    </row>
    <row r="26738">
      <c r="A26738" s="294"/>
      <c r="B26738" s="294"/>
      <c r="C26738" s="294"/>
      <c r="D26738" s="294"/>
      <c r="E26738" s="294"/>
      <c r="F26738" s="294"/>
    </row>
    <row r="26739">
      <c r="A26739" s="294" t="s">
        <v>21335</v>
      </c>
      <c r="B26739" s="294"/>
      <c r="C26739" s="294"/>
      <c r="D26739" s="294"/>
      <c r="E26739" s="294"/>
      <c r="F26739" s="294"/>
    </row>
    <row r="26740">
      <c r="A26740" s="294"/>
      <c r="B26740" s="294"/>
      <c r="C26740" s="294"/>
      <c r="D26740" s="294"/>
      <c r="E26740" s="294"/>
      <c r="F26740" s="294"/>
    </row>
    <row r="26741">
      <c r="A26741" s="294" t="s">
        <v>38078</v>
      </c>
      <c r="B26741" s="294"/>
      <c r="C26741" s="294"/>
      <c r="D26741" s="294"/>
      <c r="E26741" s="294"/>
      <c r="F26741" s="294"/>
    </row>
    <row r="26742">
      <c r="A26742" s="294" t="s">
        <v>32402</v>
      </c>
      <c r="B26742" s="294"/>
      <c r="C26742" s="294"/>
      <c r="D26742" s="294"/>
      <c r="E26742" s="294"/>
      <c r="F26742" s="294"/>
    </row>
    <row r="26743">
      <c r="A26743" s="294" t="s">
        <v>38079</v>
      </c>
      <c r="B26743" s="294"/>
      <c r="C26743" s="294"/>
      <c r="D26743" s="294"/>
      <c r="E26743" s="294"/>
      <c r="F26743" s="294"/>
    </row>
    <row r="26744">
      <c r="A26744" s="294" t="s">
        <v>35386</v>
      </c>
      <c r="B26744" s="294"/>
      <c r="C26744" s="294"/>
      <c r="D26744" s="294"/>
      <c r="E26744" s="294"/>
      <c r="F26744" s="294"/>
    </row>
    <row r="26745">
      <c r="A26745" s="294" t="s">
        <v>38080</v>
      </c>
      <c r="B26745" s="294"/>
      <c r="C26745" s="294"/>
      <c r="D26745" s="294"/>
      <c r="E26745" s="294"/>
      <c r="F26745" s="294"/>
    </row>
    <row r="26746">
      <c r="A26746" s="294" t="s">
        <v>38081</v>
      </c>
      <c r="B26746" s="294"/>
      <c r="C26746" s="294"/>
      <c r="D26746" s="294"/>
      <c r="E26746" s="294"/>
      <c r="F26746" s="294"/>
    </row>
    <row r="26747">
      <c r="A26747" s="294" t="s">
        <v>38082</v>
      </c>
      <c r="B26747" s="294"/>
      <c r="C26747" s="294"/>
      <c r="D26747" s="294"/>
      <c r="E26747" s="294"/>
      <c r="F26747" s="294"/>
    </row>
    <row r="26748">
      <c r="A26748" s="294" t="s">
        <v>38083</v>
      </c>
      <c r="B26748" s="294"/>
      <c r="C26748" s="294"/>
      <c r="D26748" s="294"/>
      <c r="E26748" s="294"/>
      <c r="F26748" s="294"/>
    </row>
    <row r="26749">
      <c r="A26749" s="294" t="s">
        <v>38084</v>
      </c>
      <c r="B26749" s="294"/>
      <c r="C26749" s="294"/>
      <c r="D26749" s="294"/>
      <c r="E26749" s="294"/>
      <c r="F26749" s="294"/>
    </row>
    <row r="26750">
      <c r="A26750" s="294" t="s">
        <v>38085</v>
      </c>
      <c r="B26750" s="294"/>
      <c r="C26750" s="294"/>
      <c r="D26750" s="294"/>
      <c r="E26750" s="294"/>
      <c r="F26750" s="294"/>
    </row>
    <row r="26751">
      <c r="A26751" s="294"/>
      <c r="B26751" s="294"/>
      <c r="C26751" s="294"/>
      <c r="D26751" s="294"/>
      <c r="E26751" s="294"/>
      <c r="F26751" s="294"/>
    </row>
    <row r="26752">
      <c r="A26752" s="294" t="s">
        <v>22572</v>
      </c>
      <c r="B26752" s="294"/>
      <c r="C26752" s="294"/>
      <c r="D26752" s="294"/>
      <c r="E26752" s="294"/>
      <c r="F26752" s="294"/>
    </row>
    <row r="26753">
      <c r="A26753" s="294" t="s">
        <v>23767</v>
      </c>
      <c r="B26753" s="294"/>
      <c r="C26753" s="294"/>
      <c r="D26753" s="294"/>
      <c r="E26753" s="294"/>
      <c r="F26753" s="294"/>
    </row>
    <row r="26754">
      <c r="A26754" s="294"/>
      <c r="B26754" s="294"/>
      <c r="C26754" s="294"/>
      <c r="D26754" s="294"/>
      <c r="E26754" s="294"/>
      <c r="F26754" s="294"/>
    </row>
    <row r="26755">
      <c r="A26755" s="294" t="s">
        <v>38086</v>
      </c>
      <c r="B26755" s="294"/>
      <c r="C26755" s="294"/>
      <c r="D26755" s="294"/>
      <c r="E26755" s="294"/>
      <c r="F26755" s="294"/>
    </row>
    <row r="26756">
      <c r="A26756" s="294" t="s">
        <v>38087</v>
      </c>
      <c r="B26756" s="294"/>
      <c r="C26756" s="294"/>
      <c r="D26756" s="294"/>
      <c r="E26756" s="294"/>
      <c r="F26756" s="294"/>
    </row>
    <row r="26757">
      <c r="A26757" s="294" t="s">
        <v>38088</v>
      </c>
      <c r="B26757" s="294"/>
      <c r="C26757" s="294"/>
      <c r="D26757" s="294"/>
      <c r="E26757" s="294"/>
      <c r="F26757" s="294"/>
    </row>
    <row r="26758">
      <c r="A26758" s="294" t="s">
        <v>38089</v>
      </c>
      <c r="B26758" s="294"/>
      <c r="C26758" s="294"/>
      <c r="D26758" s="294"/>
      <c r="E26758" s="294"/>
      <c r="F26758" s="294"/>
    </row>
    <row r="26759">
      <c r="A26759" s="294" t="s">
        <v>38090</v>
      </c>
      <c r="B26759" s="294"/>
      <c r="C26759" s="294"/>
      <c r="D26759" s="294"/>
      <c r="E26759" s="294"/>
      <c r="F26759" s="294"/>
    </row>
    <row r="26760">
      <c r="A26760" s="294" t="s">
        <v>27768</v>
      </c>
      <c r="B26760" s="294"/>
      <c r="C26760" s="294"/>
      <c r="D26760" s="294"/>
      <c r="E26760" s="294"/>
      <c r="F26760" s="294"/>
    </row>
    <row r="26761">
      <c r="A26761" s="294" t="s">
        <v>38091</v>
      </c>
      <c r="B26761" s="294"/>
      <c r="C26761" s="294"/>
      <c r="D26761" s="294"/>
      <c r="E26761" s="294"/>
      <c r="F26761" s="294"/>
    </row>
    <row r="26762">
      <c r="A26762" s="294"/>
      <c r="B26762" s="294"/>
      <c r="C26762" s="294"/>
      <c r="D26762" s="294"/>
      <c r="E26762" s="294"/>
      <c r="F26762" s="294"/>
    </row>
    <row r="26763">
      <c r="A26763" s="294" t="s">
        <v>23889</v>
      </c>
      <c r="B26763" s="294"/>
      <c r="C26763" s="294"/>
      <c r="D26763" s="294"/>
      <c r="E26763" s="294"/>
      <c r="F26763" s="294"/>
    </row>
    <row r="26764">
      <c r="A26764" s="294"/>
      <c r="B26764" s="294"/>
      <c r="C26764" s="294"/>
      <c r="D26764" s="294"/>
      <c r="E26764" s="294"/>
      <c r="F26764" s="294"/>
    </row>
    <row r="26765">
      <c r="A26765" s="294" t="s">
        <v>37938</v>
      </c>
      <c r="B26765" s="294"/>
      <c r="C26765" s="294"/>
      <c r="D26765" s="294"/>
      <c r="E26765" s="294"/>
      <c r="F26765" s="294"/>
    </row>
    <row r="26766">
      <c r="A26766" s="294" t="s">
        <v>38092</v>
      </c>
      <c r="B26766" s="294"/>
      <c r="C26766" s="294"/>
      <c r="D26766" s="294"/>
      <c r="E26766" s="294"/>
      <c r="F26766" s="294"/>
    </row>
    <row r="26767">
      <c r="A26767" s="294" t="s">
        <v>38093</v>
      </c>
      <c r="B26767" s="294"/>
      <c r="C26767" s="294"/>
      <c r="D26767" s="294"/>
      <c r="E26767" s="294"/>
      <c r="F26767" s="294"/>
    </row>
    <row r="26768">
      <c r="A26768" s="294" t="s">
        <v>34419</v>
      </c>
      <c r="B26768" s="294"/>
      <c r="C26768" s="294"/>
      <c r="D26768" s="294"/>
      <c r="E26768" s="294"/>
      <c r="F26768" s="294"/>
    </row>
    <row r="26769">
      <c r="A26769" s="294" t="s">
        <v>38094</v>
      </c>
      <c r="B26769" s="294"/>
      <c r="C26769" s="294"/>
      <c r="D26769" s="294"/>
      <c r="E26769" s="294"/>
      <c r="F26769" s="294"/>
    </row>
    <row r="26770">
      <c r="A26770" s="294" t="s">
        <v>38095</v>
      </c>
      <c r="B26770" s="294"/>
      <c r="C26770" s="294"/>
      <c r="D26770" s="294"/>
      <c r="E26770" s="294"/>
      <c r="F26770" s="294"/>
    </row>
    <row r="26771">
      <c r="A26771" s="294" t="s">
        <v>38096</v>
      </c>
      <c r="B26771" s="294"/>
      <c r="C26771" s="294"/>
      <c r="D26771" s="294"/>
      <c r="E26771" s="294"/>
      <c r="F26771" s="294"/>
    </row>
    <row r="26772">
      <c r="A26772" s="294"/>
      <c r="B26772" s="294"/>
      <c r="C26772" s="294"/>
      <c r="D26772" s="294"/>
      <c r="E26772" s="294"/>
      <c r="F26772" s="294"/>
    </row>
    <row r="26773">
      <c r="A26773" s="294" t="s">
        <v>38097</v>
      </c>
      <c r="B26773" s="294"/>
      <c r="C26773" s="294"/>
      <c r="D26773" s="294"/>
      <c r="E26773" s="294"/>
      <c r="F26773" s="294"/>
    </row>
    <row r="26774">
      <c r="A26774" s="294"/>
      <c r="B26774" s="294"/>
      <c r="C26774" s="294"/>
      <c r="D26774" s="294"/>
      <c r="E26774" s="294"/>
      <c r="F26774" s="294"/>
    </row>
    <row r="26775">
      <c r="A26775" s="294" t="s">
        <v>38098</v>
      </c>
      <c r="B26775" s="294"/>
      <c r="C26775" s="294"/>
      <c r="D26775" s="294"/>
      <c r="E26775" s="294"/>
      <c r="F26775" s="294"/>
    </row>
    <row r="26776">
      <c r="A26776" s="294" t="s">
        <v>38099</v>
      </c>
      <c r="B26776" s="294"/>
      <c r="C26776" s="294"/>
      <c r="D26776" s="294"/>
      <c r="E26776" s="294"/>
      <c r="F26776" s="294"/>
    </row>
    <row r="26777">
      <c r="A26777" s="294" t="s">
        <v>38100</v>
      </c>
      <c r="B26777" s="294"/>
      <c r="C26777" s="294"/>
      <c r="D26777" s="294"/>
      <c r="E26777" s="294"/>
      <c r="F26777" s="294"/>
    </row>
    <row r="26778">
      <c r="A26778" s="294" t="s">
        <v>38101</v>
      </c>
      <c r="B26778" s="294"/>
      <c r="C26778" s="294"/>
      <c r="D26778" s="294"/>
      <c r="E26778" s="294"/>
      <c r="F26778" s="294"/>
    </row>
    <row r="26779">
      <c r="A26779" s="294" t="s">
        <v>38102</v>
      </c>
      <c r="B26779" s="294"/>
      <c r="C26779" s="294"/>
      <c r="D26779" s="294"/>
      <c r="E26779" s="294"/>
      <c r="F26779" s="294"/>
    </row>
    <row r="26780">
      <c r="A26780" s="294" t="s">
        <v>38103</v>
      </c>
      <c r="B26780" s="294"/>
      <c r="C26780" s="294"/>
      <c r="D26780" s="294"/>
      <c r="E26780" s="294"/>
      <c r="F26780" s="294"/>
    </row>
    <row r="26781">
      <c r="A26781" s="294" t="s">
        <v>38104</v>
      </c>
      <c r="B26781" s="294"/>
      <c r="C26781" s="294"/>
      <c r="D26781" s="294"/>
      <c r="E26781" s="294"/>
      <c r="F26781" s="294"/>
    </row>
    <row r="26782">
      <c r="A26782" s="294"/>
      <c r="B26782" s="294"/>
      <c r="C26782" s="294"/>
      <c r="D26782" s="294"/>
      <c r="E26782" s="294"/>
      <c r="F26782" s="294"/>
    </row>
    <row r="26783">
      <c r="A26783" s="294" t="s">
        <v>24952</v>
      </c>
      <c r="B26783" s="294"/>
      <c r="C26783" s="294"/>
      <c r="D26783" s="294"/>
      <c r="E26783" s="294"/>
      <c r="F26783" s="294"/>
    </row>
    <row r="26784">
      <c r="A26784" s="294" t="s">
        <v>38105</v>
      </c>
      <c r="B26784" s="294"/>
      <c r="C26784" s="294"/>
      <c r="D26784" s="294"/>
      <c r="E26784" s="294"/>
      <c r="F26784" s="294"/>
    </row>
    <row r="26785">
      <c r="A26785" s="294"/>
      <c r="B26785" s="294"/>
      <c r="C26785" s="294"/>
      <c r="D26785" s="294"/>
      <c r="E26785" s="294"/>
      <c r="F26785" s="294"/>
    </row>
    <row r="26786">
      <c r="A26786" s="294" t="s">
        <v>38106</v>
      </c>
      <c r="B26786" s="294"/>
      <c r="C26786" s="294"/>
      <c r="D26786" s="294"/>
      <c r="E26786" s="294"/>
      <c r="F26786" s="294"/>
    </row>
    <row r="26787">
      <c r="A26787" s="294" t="s">
        <v>38107</v>
      </c>
      <c r="B26787" s="294"/>
      <c r="C26787" s="294"/>
      <c r="D26787" s="294"/>
      <c r="E26787" s="294"/>
      <c r="F26787" s="294"/>
    </row>
    <row r="26788">
      <c r="A26788" s="294" t="s">
        <v>38108</v>
      </c>
      <c r="B26788" s="294"/>
      <c r="C26788" s="294"/>
      <c r="D26788" s="294"/>
      <c r="E26788" s="294"/>
      <c r="F26788" s="294"/>
    </row>
    <row r="26789">
      <c r="A26789" s="294" t="s">
        <v>38109</v>
      </c>
      <c r="B26789" s="294"/>
      <c r="C26789" s="294"/>
      <c r="D26789" s="294"/>
      <c r="E26789" s="294"/>
      <c r="F26789" s="294"/>
    </row>
    <row r="26790">
      <c r="A26790" s="294" t="s">
        <v>38110</v>
      </c>
      <c r="B26790" s="294"/>
      <c r="C26790" s="294"/>
      <c r="D26790" s="294"/>
      <c r="E26790" s="294"/>
      <c r="F26790" s="294"/>
    </row>
    <row r="26791">
      <c r="A26791" s="294" t="s">
        <v>38111</v>
      </c>
      <c r="B26791" s="294"/>
      <c r="C26791" s="294"/>
      <c r="D26791" s="294"/>
      <c r="E26791" s="294"/>
      <c r="F26791" s="294"/>
    </row>
    <row r="26792">
      <c r="A26792" s="294" t="s">
        <v>38112</v>
      </c>
      <c r="B26792" s="294"/>
      <c r="C26792" s="294"/>
      <c r="D26792" s="294"/>
      <c r="E26792" s="294"/>
      <c r="F26792" s="294"/>
    </row>
    <row r="26793">
      <c r="A26793" s="294" t="s">
        <v>38113</v>
      </c>
      <c r="B26793" s="294"/>
      <c r="C26793" s="294"/>
      <c r="D26793" s="294"/>
      <c r="E26793" s="294"/>
      <c r="F26793" s="294"/>
    </row>
    <row r="26794">
      <c r="A26794" s="294" t="s">
        <v>38114</v>
      </c>
      <c r="B26794" s="294"/>
      <c r="C26794" s="294"/>
      <c r="D26794" s="294"/>
      <c r="E26794" s="294"/>
      <c r="F26794" s="294"/>
    </row>
    <row r="26795">
      <c r="A26795" s="294" t="s">
        <v>38115</v>
      </c>
      <c r="B26795" s="294"/>
      <c r="C26795" s="294"/>
      <c r="D26795" s="294"/>
      <c r="E26795" s="294"/>
      <c r="F26795" s="294"/>
    </row>
    <row r="26796">
      <c r="A26796" s="294" t="s">
        <v>38116</v>
      </c>
      <c r="B26796" s="294"/>
      <c r="C26796" s="294"/>
      <c r="D26796" s="294"/>
      <c r="E26796" s="294"/>
      <c r="F26796" s="294"/>
    </row>
    <row r="26797">
      <c r="A26797" s="294" t="s">
        <v>38117</v>
      </c>
      <c r="B26797" s="294"/>
      <c r="C26797" s="294"/>
      <c r="D26797" s="294"/>
      <c r="E26797" s="294"/>
      <c r="F26797" s="294"/>
    </row>
    <row r="26798">
      <c r="A26798" s="294" t="s">
        <v>38118</v>
      </c>
      <c r="B26798" s="294"/>
      <c r="C26798" s="294"/>
      <c r="D26798" s="294"/>
      <c r="E26798" s="294"/>
      <c r="F26798" s="294"/>
    </row>
    <row r="26799">
      <c r="A26799" s="294" t="s">
        <v>38119</v>
      </c>
      <c r="B26799" s="294"/>
      <c r="C26799" s="294"/>
      <c r="D26799" s="294"/>
      <c r="E26799" s="294"/>
      <c r="F26799" s="294"/>
    </row>
    <row r="26800">
      <c r="A26800" s="294" t="s">
        <v>38120</v>
      </c>
      <c r="B26800" s="294"/>
      <c r="C26800" s="294"/>
      <c r="D26800" s="294"/>
      <c r="E26800" s="294"/>
      <c r="F26800" s="294"/>
    </row>
    <row r="26801">
      <c r="A26801" s="294" t="s">
        <v>38121</v>
      </c>
      <c r="B26801" s="294"/>
      <c r="C26801" s="294"/>
      <c r="D26801" s="294"/>
      <c r="E26801" s="294"/>
      <c r="F26801" s="294"/>
    </row>
    <row r="26802">
      <c r="A26802" s="294" t="s">
        <v>36639</v>
      </c>
      <c r="B26802" s="294"/>
      <c r="C26802" s="294"/>
      <c r="D26802" s="294"/>
      <c r="E26802" s="294"/>
      <c r="F26802" s="294"/>
    </row>
    <row r="26803">
      <c r="A26803" s="294" t="s">
        <v>38122</v>
      </c>
      <c r="B26803" s="294"/>
      <c r="C26803" s="294"/>
      <c r="D26803" s="294"/>
      <c r="E26803" s="294"/>
      <c r="F26803" s="294"/>
    </row>
    <row r="26804">
      <c r="A26804" s="294" t="s">
        <v>38123</v>
      </c>
      <c r="B26804" s="294"/>
      <c r="C26804" s="294"/>
      <c r="D26804" s="294"/>
      <c r="E26804" s="294"/>
      <c r="F26804" s="294"/>
    </row>
    <row r="26805">
      <c r="A26805" s="294" t="s">
        <v>38124</v>
      </c>
      <c r="B26805" s="294"/>
      <c r="C26805" s="294"/>
      <c r="D26805" s="294"/>
      <c r="E26805" s="294"/>
      <c r="F26805" s="294"/>
    </row>
    <row r="26806">
      <c r="A26806" s="294" t="s">
        <v>38125</v>
      </c>
      <c r="B26806" s="294"/>
      <c r="C26806" s="294"/>
      <c r="D26806" s="294"/>
      <c r="E26806" s="294"/>
      <c r="F26806" s="294"/>
    </row>
    <row r="26807">
      <c r="A26807" s="294"/>
      <c r="B26807" s="294"/>
      <c r="C26807" s="294"/>
      <c r="D26807" s="294"/>
      <c r="E26807" s="294"/>
      <c r="F26807" s="294"/>
    </row>
    <row r="26808">
      <c r="A26808" s="294" t="s">
        <v>28124</v>
      </c>
      <c r="B26808" s="294"/>
      <c r="C26808" s="294"/>
      <c r="D26808" s="294"/>
      <c r="E26808" s="294"/>
      <c r="F26808" s="294"/>
    </row>
    <row r="26809">
      <c r="A26809" s="294" t="s">
        <v>38126</v>
      </c>
      <c r="B26809" s="294"/>
      <c r="C26809" s="294"/>
      <c r="D26809" s="294"/>
      <c r="E26809" s="294"/>
      <c r="F26809" s="294"/>
    </row>
    <row r="26810">
      <c r="A26810" s="294" t="s">
        <v>21618</v>
      </c>
      <c r="B26810" s="294"/>
      <c r="C26810" s="294"/>
      <c r="D26810" s="294"/>
      <c r="E26810" s="294"/>
      <c r="F26810" s="294"/>
    </row>
    <row r="26811">
      <c r="A26811" s="294" t="s">
        <v>38127</v>
      </c>
      <c r="B26811" s="294"/>
      <c r="C26811" s="294"/>
      <c r="D26811" s="294"/>
      <c r="E26811" s="294"/>
      <c r="F26811" s="294"/>
    </row>
    <row r="26812">
      <c r="A26812" s="294"/>
      <c r="B26812" s="294"/>
      <c r="C26812" s="294"/>
      <c r="D26812" s="294"/>
      <c r="E26812" s="294"/>
      <c r="F26812" s="294"/>
    </row>
    <row r="26813">
      <c r="A26813" s="294"/>
      <c r="B26813" s="294"/>
      <c r="C26813" s="294"/>
      <c r="D26813" s="294"/>
      <c r="E26813" s="294"/>
      <c r="F26813" s="294"/>
    </row>
    <row r="26814">
      <c r="A26814" s="294" t="s">
        <v>22512</v>
      </c>
      <c r="B26814" s="294"/>
      <c r="C26814" s="294"/>
      <c r="D26814" s="294"/>
      <c r="E26814" s="294"/>
      <c r="F26814" s="294"/>
    </row>
    <row r="26815">
      <c r="A26815" s="294" t="s">
        <v>23459</v>
      </c>
      <c r="B26815" s="294"/>
      <c r="C26815" s="294"/>
      <c r="D26815" s="294"/>
      <c r="E26815" s="294"/>
      <c r="F26815" s="294"/>
    </row>
    <row r="26816">
      <c r="A26816" s="294"/>
      <c r="B26816" s="294"/>
      <c r="C26816" s="294"/>
      <c r="D26816" s="294"/>
      <c r="E26816" s="294"/>
      <c r="F26816" s="294"/>
    </row>
    <row r="26817">
      <c r="A26817" s="294" t="s">
        <v>38128</v>
      </c>
      <c r="B26817" s="294"/>
      <c r="C26817" s="294"/>
      <c r="D26817" s="294"/>
      <c r="E26817" s="294"/>
      <c r="F26817" s="294"/>
    </row>
    <row r="26818">
      <c r="A26818" s="294" t="s">
        <v>38129</v>
      </c>
      <c r="B26818" s="294"/>
      <c r="C26818" s="294"/>
      <c r="D26818" s="294"/>
      <c r="E26818" s="294"/>
      <c r="F26818" s="294"/>
    </row>
    <row r="26819">
      <c r="A26819" s="294" t="s">
        <v>38130</v>
      </c>
      <c r="B26819" s="294"/>
      <c r="C26819" s="294"/>
      <c r="D26819" s="294"/>
      <c r="E26819" s="294"/>
      <c r="F26819" s="294"/>
    </row>
    <row r="26820">
      <c r="A26820" s="294" t="s">
        <v>38131</v>
      </c>
      <c r="B26820" s="294"/>
      <c r="C26820" s="294"/>
      <c r="D26820" s="294"/>
      <c r="E26820" s="294"/>
      <c r="F26820" s="294"/>
    </row>
    <row r="26821">
      <c r="A26821" s="294" t="s">
        <v>38132</v>
      </c>
      <c r="B26821" s="294"/>
      <c r="C26821" s="294"/>
      <c r="D26821" s="294"/>
      <c r="E26821" s="294"/>
      <c r="F26821" s="294"/>
    </row>
    <row r="26822">
      <c r="A26822" s="294" t="s">
        <v>38133</v>
      </c>
      <c r="B26822" s="294"/>
      <c r="C26822" s="294"/>
      <c r="D26822" s="294"/>
      <c r="E26822" s="294"/>
      <c r="F26822" s="294"/>
    </row>
    <row r="26823">
      <c r="A26823" s="294" t="s">
        <v>38134</v>
      </c>
      <c r="B26823" s="294"/>
      <c r="C26823" s="294"/>
      <c r="D26823" s="294"/>
      <c r="E26823" s="294"/>
      <c r="F26823" s="294"/>
    </row>
    <row r="26824">
      <c r="A26824" s="294"/>
      <c r="B26824" s="294"/>
      <c r="C26824" s="294"/>
      <c r="D26824" s="294"/>
      <c r="E26824" s="294"/>
      <c r="F26824" s="294"/>
    </row>
    <row r="26825">
      <c r="A26825" s="294" t="s">
        <v>38135</v>
      </c>
      <c r="B26825" s="294"/>
      <c r="C26825" s="294"/>
      <c r="D26825" s="294"/>
      <c r="E26825" s="294"/>
      <c r="F26825" s="294"/>
    </row>
    <row r="26826">
      <c r="A26826" s="294"/>
      <c r="B26826" s="294"/>
      <c r="C26826" s="294"/>
      <c r="D26826" s="294"/>
      <c r="E26826" s="294"/>
      <c r="F26826" s="294"/>
    </row>
    <row r="26827">
      <c r="A26827" s="294" t="s">
        <v>38136</v>
      </c>
      <c r="B26827" s="294"/>
      <c r="C26827" s="294"/>
      <c r="D26827" s="294"/>
      <c r="E26827" s="294"/>
      <c r="F26827" s="294"/>
    </row>
    <row r="26828">
      <c r="A26828" s="294" t="s">
        <v>38137</v>
      </c>
      <c r="B26828" s="294"/>
      <c r="C26828" s="294"/>
      <c r="D26828" s="294"/>
      <c r="E26828" s="294"/>
      <c r="F26828" s="294"/>
    </row>
    <row r="26829">
      <c r="A26829" s="294" t="s">
        <v>38138</v>
      </c>
      <c r="B26829" s="294"/>
      <c r="C26829" s="294"/>
      <c r="D26829" s="294"/>
      <c r="E26829" s="294"/>
      <c r="F26829" s="294"/>
    </row>
    <row r="26830">
      <c r="A26830" s="294" t="s">
        <v>38139</v>
      </c>
      <c r="B26830" s="294"/>
      <c r="C26830" s="294"/>
      <c r="D26830" s="294"/>
      <c r="E26830" s="294"/>
      <c r="F26830" s="294"/>
    </row>
    <row r="26831">
      <c r="A26831" s="294" t="s">
        <v>38140</v>
      </c>
      <c r="B26831" s="294"/>
      <c r="C26831" s="294"/>
      <c r="D26831" s="294"/>
      <c r="E26831" s="294"/>
      <c r="F26831" s="294"/>
    </row>
    <row r="26832">
      <c r="A26832" s="294" t="s">
        <v>37682</v>
      </c>
      <c r="B26832" s="294"/>
      <c r="C26832" s="294"/>
      <c r="D26832" s="294"/>
      <c r="E26832" s="294"/>
      <c r="F26832" s="294"/>
    </row>
    <row r="26833">
      <c r="A26833" s="294"/>
      <c r="B26833" s="294"/>
      <c r="C26833" s="294"/>
      <c r="D26833" s="294"/>
      <c r="E26833" s="294"/>
      <c r="F26833" s="294"/>
    </row>
    <row r="26834">
      <c r="A26834" s="294" t="s">
        <v>21945</v>
      </c>
      <c r="B26834" s="294"/>
      <c r="C26834" s="294"/>
      <c r="D26834" s="294"/>
      <c r="E26834" s="294"/>
      <c r="F26834" s="294"/>
    </row>
    <row r="26835">
      <c r="A26835" s="294" t="s">
        <v>23813</v>
      </c>
      <c r="B26835" s="294"/>
      <c r="C26835" s="294"/>
      <c r="D26835" s="294"/>
      <c r="E26835" s="294"/>
      <c r="F26835" s="294"/>
    </row>
    <row r="26836">
      <c r="A26836" s="294"/>
      <c r="B26836" s="294"/>
      <c r="C26836" s="294"/>
      <c r="D26836" s="294"/>
      <c r="E26836" s="294"/>
      <c r="F26836" s="294"/>
    </row>
    <row r="26837">
      <c r="A26837" s="294" t="s">
        <v>38141</v>
      </c>
      <c r="B26837" s="294"/>
      <c r="C26837" s="294"/>
      <c r="D26837" s="294"/>
      <c r="E26837" s="294"/>
      <c r="F26837" s="294"/>
    </row>
    <row r="26838">
      <c r="A26838" s="294" t="s">
        <v>38142</v>
      </c>
      <c r="B26838" s="294"/>
      <c r="C26838" s="294"/>
      <c r="D26838" s="294"/>
      <c r="E26838" s="294"/>
      <c r="F26838" s="294"/>
    </row>
    <row r="26839">
      <c r="A26839" s="294" t="s">
        <v>38143</v>
      </c>
      <c r="B26839" s="294"/>
      <c r="C26839" s="294"/>
      <c r="D26839" s="294"/>
      <c r="E26839" s="294"/>
      <c r="F26839" s="294"/>
    </row>
    <row r="26840">
      <c r="A26840" s="294" t="s">
        <v>38144</v>
      </c>
      <c r="B26840" s="294"/>
      <c r="C26840" s="294"/>
      <c r="D26840" s="294"/>
      <c r="E26840" s="294"/>
      <c r="F26840" s="294"/>
    </row>
    <row r="26841">
      <c r="A26841" s="294" t="s">
        <v>38145</v>
      </c>
      <c r="B26841" s="294"/>
      <c r="C26841" s="294"/>
      <c r="D26841" s="294"/>
      <c r="E26841" s="294"/>
      <c r="F26841" s="294"/>
    </row>
    <row r="26842">
      <c r="A26842" s="294" t="s">
        <v>38146</v>
      </c>
      <c r="B26842" s="294"/>
      <c r="C26842" s="294"/>
      <c r="D26842" s="294"/>
      <c r="E26842" s="294"/>
      <c r="F26842" s="294"/>
    </row>
    <row r="26843">
      <c r="A26843" s="294" t="s">
        <v>38147</v>
      </c>
      <c r="B26843" s="294"/>
      <c r="C26843" s="294"/>
      <c r="D26843" s="294"/>
      <c r="E26843" s="294"/>
      <c r="F26843" s="294"/>
    </row>
    <row r="26844">
      <c r="A26844" s="294" t="s">
        <v>38148</v>
      </c>
      <c r="B26844" s="294"/>
      <c r="C26844" s="294"/>
      <c r="D26844" s="294"/>
      <c r="E26844" s="294"/>
      <c r="F26844" s="294"/>
    </row>
    <row r="26845">
      <c r="A26845" s="294" t="s">
        <v>38149</v>
      </c>
      <c r="B26845" s="294"/>
      <c r="C26845" s="294"/>
      <c r="D26845" s="294"/>
      <c r="E26845" s="294"/>
      <c r="F26845" s="294"/>
    </row>
    <row r="26846">
      <c r="A26846" s="294"/>
      <c r="B26846" s="294"/>
      <c r="C26846" s="294"/>
      <c r="D26846" s="294"/>
      <c r="E26846" s="294"/>
      <c r="F26846" s="294"/>
    </row>
    <row r="26847">
      <c r="A26847" s="294"/>
      <c r="B26847" s="294"/>
      <c r="C26847" s="294"/>
      <c r="D26847" s="294"/>
      <c r="E26847" s="294"/>
      <c r="F26847" s="294"/>
    </row>
    <row r="26848">
      <c r="A26848" s="294" t="s">
        <v>21401</v>
      </c>
      <c r="B26848" s="294"/>
      <c r="C26848" s="294"/>
      <c r="D26848" s="294"/>
      <c r="E26848" s="294"/>
      <c r="F26848" s="294"/>
    </row>
    <row r="26849">
      <c r="A26849" s="294"/>
      <c r="B26849" s="294"/>
      <c r="C26849" s="294"/>
      <c r="D26849" s="294"/>
      <c r="E26849" s="294"/>
      <c r="F26849" s="294"/>
    </row>
    <row r="26850">
      <c r="A26850" s="294" t="s">
        <v>21965</v>
      </c>
      <c r="B26850" s="294"/>
      <c r="C26850" s="294"/>
      <c r="D26850" s="294"/>
      <c r="E26850" s="294"/>
      <c r="F26850" s="294"/>
    </row>
    <row r="26851">
      <c r="A26851" s="294" t="s">
        <v>38150</v>
      </c>
      <c r="B26851" s="294"/>
      <c r="C26851" s="294"/>
      <c r="D26851" s="294"/>
      <c r="E26851" s="294"/>
      <c r="F26851" s="294"/>
    </row>
    <row r="26852">
      <c r="A26852" s="294" t="s">
        <v>38151</v>
      </c>
      <c r="B26852" s="294"/>
      <c r="C26852" s="294"/>
      <c r="D26852" s="294"/>
      <c r="E26852" s="294"/>
      <c r="F26852" s="294"/>
    </row>
    <row r="26853">
      <c r="A26853" s="294" t="s">
        <v>38152</v>
      </c>
      <c r="B26853" s="294"/>
      <c r="C26853" s="294"/>
      <c r="D26853" s="294"/>
      <c r="E26853" s="294"/>
      <c r="F26853" s="294"/>
    </row>
    <row r="26854">
      <c r="A26854" s="294" t="s">
        <v>38153</v>
      </c>
      <c r="B26854" s="294"/>
      <c r="C26854" s="294"/>
      <c r="D26854" s="294"/>
      <c r="E26854" s="294"/>
      <c r="F26854" s="294"/>
    </row>
    <row r="26855">
      <c r="A26855" s="294" t="s">
        <v>32551</v>
      </c>
      <c r="B26855" s="294"/>
      <c r="C26855" s="294"/>
      <c r="D26855" s="294"/>
      <c r="E26855" s="294"/>
      <c r="F26855" s="294"/>
    </row>
    <row r="26856">
      <c r="A26856" s="294" t="s">
        <v>37434</v>
      </c>
      <c r="B26856" s="294"/>
      <c r="C26856" s="294"/>
      <c r="D26856" s="294"/>
      <c r="E26856" s="294"/>
      <c r="F26856" s="294"/>
    </row>
    <row r="26857">
      <c r="A26857" s="294" t="s">
        <v>38154</v>
      </c>
      <c r="B26857" s="294"/>
      <c r="C26857" s="294"/>
      <c r="D26857" s="294"/>
      <c r="E26857" s="294"/>
      <c r="F26857" s="294"/>
    </row>
    <row r="26858">
      <c r="A26858" s="294" t="s">
        <v>38155</v>
      </c>
      <c r="B26858" s="294"/>
      <c r="C26858" s="294"/>
      <c r="D26858" s="294"/>
      <c r="E26858" s="294"/>
      <c r="F26858" s="294"/>
    </row>
    <row r="26859">
      <c r="A26859" s="294" t="s">
        <v>38156</v>
      </c>
      <c r="B26859" s="294"/>
      <c r="C26859" s="294"/>
      <c r="D26859" s="294"/>
      <c r="E26859" s="294"/>
      <c r="F26859" s="294"/>
    </row>
    <row r="26860">
      <c r="A26860" s="294" t="s">
        <v>38157</v>
      </c>
      <c r="B26860" s="294"/>
      <c r="C26860" s="294"/>
      <c r="D26860" s="294"/>
      <c r="E26860" s="294"/>
      <c r="F26860" s="294"/>
    </row>
    <row r="26861">
      <c r="A26861" s="294" t="s">
        <v>38158</v>
      </c>
      <c r="B26861" s="294"/>
      <c r="C26861" s="294"/>
      <c r="D26861" s="294"/>
      <c r="E26861" s="294"/>
      <c r="F26861" s="294"/>
    </row>
    <row r="26862">
      <c r="A26862" s="294" t="s">
        <v>38159</v>
      </c>
      <c r="B26862" s="294"/>
      <c r="C26862" s="294"/>
      <c r="D26862" s="294"/>
      <c r="E26862" s="294"/>
      <c r="F26862" s="294"/>
    </row>
    <row r="26863">
      <c r="A26863" s="294" t="s">
        <v>38160</v>
      </c>
      <c r="B26863" s="294"/>
      <c r="C26863" s="294"/>
      <c r="D26863" s="294"/>
      <c r="E26863" s="294"/>
      <c r="F26863" s="294"/>
    </row>
    <row r="26864">
      <c r="A26864" s="294" t="s">
        <v>38161</v>
      </c>
      <c r="B26864" s="294"/>
      <c r="C26864" s="294"/>
      <c r="D26864" s="294"/>
      <c r="E26864" s="294"/>
      <c r="F26864" s="294"/>
    </row>
    <row r="26865">
      <c r="A26865" s="294" t="s">
        <v>38162</v>
      </c>
      <c r="B26865" s="294"/>
      <c r="C26865" s="294"/>
      <c r="D26865" s="294"/>
      <c r="E26865" s="294"/>
      <c r="F26865" s="294"/>
    </row>
    <row r="26866">
      <c r="A26866" s="294" t="s">
        <v>38163</v>
      </c>
      <c r="B26866" s="294"/>
      <c r="C26866" s="294"/>
      <c r="D26866" s="294"/>
      <c r="E26866" s="294"/>
      <c r="F26866" s="294"/>
    </row>
    <row r="26867">
      <c r="A26867" s="294" t="s">
        <v>38164</v>
      </c>
      <c r="B26867" s="294"/>
      <c r="C26867" s="294"/>
      <c r="D26867" s="294"/>
      <c r="E26867" s="294"/>
      <c r="F26867" s="294"/>
    </row>
    <row r="26868">
      <c r="A26868" s="294" t="s">
        <v>38165</v>
      </c>
      <c r="B26868" s="294"/>
      <c r="C26868" s="294"/>
      <c r="D26868" s="294"/>
      <c r="E26868" s="294"/>
      <c r="F26868" s="294"/>
    </row>
    <row r="26869">
      <c r="A26869" s="294" t="s">
        <v>23825</v>
      </c>
      <c r="B26869" s="294"/>
      <c r="C26869" s="294"/>
      <c r="D26869" s="294"/>
      <c r="E26869" s="294"/>
      <c r="F26869" s="294"/>
    </row>
    <row r="26870">
      <c r="A26870" s="294" t="s">
        <v>38166</v>
      </c>
      <c r="B26870" s="294"/>
      <c r="C26870" s="294"/>
      <c r="D26870" s="294"/>
      <c r="E26870" s="294"/>
      <c r="F26870" s="294"/>
    </row>
    <row r="26871">
      <c r="A26871" s="294"/>
      <c r="B26871" s="294"/>
      <c r="C26871" s="294"/>
      <c r="D26871" s="294"/>
      <c r="E26871" s="294"/>
      <c r="F26871" s="294"/>
    </row>
    <row r="26872">
      <c r="A26872" s="294" t="s">
        <v>21407</v>
      </c>
      <c r="B26872" s="294"/>
      <c r="C26872" s="294"/>
      <c r="D26872" s="294"/>
      <c r="E26872" s="294"/>
      <c r="F26872" s="294"/>
    </row>
    <row r="26873">
      <c r="A26873" s="294"/>
      <c r="B26873" s="294"/>
      <c r="C26873" s="294"/>
      <c r="D26873" s="294"/>
      <c r="E26873" s="294"/>
      <c r="F26873" s="294"/>
    </row>
    <row r="26874">
      <c r="A26874" s="294" t="s">
        <v>38167</v>
      </c>
      <c r="B26874" s="294"/>
      <c r="C26874" s="294"/>
      <c r="D26874" s="294"/>
      <c r="E26874" s="294"/>
      <c r="F26874" s="294"/>
    </row>
    <row r="26875">
      <c r="A26875" s="294" t="s">
        <v>38168</v>
      </c>
      <c r="B26875" s="294"/>
      <c r="C26875" s="294"/>
      <c r="D26875" s="294"/>
      <c r="E26875" s="294"/>
      <c r="F26875" s="294"/>
    </row>
    <row r="26876">
      <c r="A26876" s="294" t="s">
        <v>38169</v>
      </c>
      <c r="B26876" s="294"/>
      <c r="C26876" s="294"/>
      <c r="D26876" s="294"/>
      <c r="E26876" s="294"/>
      <c r="F26876" s="294"/>
    </row>
    <row r="26877">
      <c r="A26877" s="294" t="str">
        <f>ARRAY_CONSTRAIN(ARRAYFORMULA(-signs of consolidation), 1, 1)</f>
        <v>#ERROR!</v>
      </c>
      <c r="B26877" s="294"/>
      <c r="C26877" s="294"/>
      <c r="D26877" s="294"/>
      <c r="E26877" s="294"/>
      <c r="F26877" s="294"/>
    </row>
    <row r="26878">
      <c r="A26878" s="294" t="s">
        <v>37871</v>
      </c>
      <c r="B26878" s="294"/>
      <c r="C26878" s="294"/>
      <c r="D26878" s="294"/>
      <c r="E26878" s="294"/>
      <c r="F26878" s="294"/>
    </row>
    <row r="26879">
      <c r="A26879" s="294" t="s">
        <v>38170</v>
      </c>
      <c r="B26879" s="294"/>
      <c r="C26879" s="294"/>
      <c r="D26879" s="294"/>
      <c r="E26879" s="294"/>
      <c r="F26879" s="294"/>
    </row>
    <row r="26880">
      <c r="A26880" s="294" t="s">
        <v>38171</v>
      </c>
      <c r="B26880" s="294"/>
      <c r="C26880" s="294"/>
      <c r="D26880" s="294"/>
      <c r="E26880" s="294"/>
      <c r="F26880" s="294"/>
    </row>
    <row r="26881">
      <c r="A26881" s="294" t="s">
        <v>38172</v>
      </c>
      <c r="B26881" s="294"/>
      <c r="C26881" s="294"/>
      <c r="D26881" s="294"/>
      <c r="E26881" s="294"/>
      <c r="F26881" s="294"/>
    </row>
    <row r="26882">
      <c r="A26882" s="294" t="s">
        <v>32113</v>
      </c>
      <c r="B26882" s="294"/>
      <c r="C26882" s="294"/>
      <c r="D26882" s="294"/>
      <c r="E26882" s="294"/>
      <c r="F26882" s="294"/>
    </row>
    <row r="26883">
      <c r="A26883" s="294" t="s">
        <v>38173</v>
      </c>
      <c r="B26883" s="294"/>
      <c r="C26883" s="294"/>
      <c r="D26883" s="294"/>
      <c r="E26883" s="294"/>
      <c r="F26883" s="294"/>
    </row>
    <row r="26884">
      <c r="A26884" s="294" t="s">
        <v>38174</v>
      </c>
      <c r="B26884" s="294"/>
      <c r="C26884" s="294"/>
      <c r="D26884" s="294"/>
      <c r="E26884" s="294"/>
      <c r="F26884" s="294"/>
    </row>
    <row r="26885">
      <c r="A26885" s="294" t="s">
        <v>37876</v>
      </c>
      <c r="B26885" s="294"/>
      <c r="C26885" s="294"/>
      <c r="D26885" s="294"/>
      <c r="E26885" s="294"/>
      <c r="F26885" s="294"/>
    </row>
    <row r="26886">
      <c r="A26886" s="294" t="s">
        <v>38175</v>
      </c>
      <c r="B26886" s="294"/>
      <c r="C26886" s="294"/>
      <c r="D26886" s="294"/>
      <c r="E26886" s="294"/>
      <c r="F26886" s="294"/>
    </row>
    <row r="26887">
      <c r="A26887" s="294" t="s">
        <v>30767</v>
      </c>
      <c r="B26887" s="294"/>
      <c r="C26887" s="294"/>
      <c r="D26887" s="294"/>
      <c r="E26887" s="294"/>
      <c r="F26887" s="294"/>
    </row>
    <row r="26888">
      <c r="A26888" s="294" t="s">
        <v>38176</v>
      </c>
      <c r="B26888" s="294"/>
      <c r="C26888" s="294"/>
      <c r="D26888" s="294"/>
      <c r="E26888" s="294"/>
      <c r="F26888" s="294"/>
    </row>
    <row r="26889">
      <c r="A26889" s="294" t="s">
        <v>38177</v>
      </c>
      <c r="B26889" s="294"/>
      <c r="C26889" s="294"/>
      <c r="D26889" s="294"/>
      <c r="E26889" s="294"/>
      <c r="F26889" s="294"/>
    </row>
    <row r="26890">
      <c r="A26890" s="294" t="s">
        <v>38178</v>
      </c>
      <c r="B26890" s="294"/>
      <c r="C26890" s="294"/>
      <c r="D26890" s="294"/>
      <c r="E26890" s="294"/>
      <c r="F26890" s="294"/>
    </row>
    <row r="26891">
      <c r="A26891" s="294" t="s">
        <v>38179</v>
      </c>
      <c r="B26891" s="294"/>
      <c r="C26891" s="294"/>
      <c r="D26891" s="294"/>
      <c r="E26891" s="294"/>
      <c r="F26891" s="294"/>
    </row>
    <row r="26892">
      <c r="A26892" s="294" t="s">
        <v>38180</v>
      </c>
      <c r="B26892" s="294"/>
      <c r="C26892" s="294"/>
      <c r="D26892" s="294"/>
      <c r="E26892" s="294"/>
      <c r="F26892" s="294"/>
    </row>
    <row r="26893">
      <c r="A26893" s="294" t="s">
        <v>38181</v>
      </c>
      <c r="B26893" s="294"/>
      <c r="C26893" s="294"/>
      <c r="D26893" s="294"/>
      <c r="E26893" s="294"/>
      <c r="F26893" s="294"/>
    </row>
    <row r="26894">
      <c r="A26894" s="294" t="s">
        <v>38182</v>
      </c>
      <c r="B26894" s="294"/>
      <c r="C26894" s="294"/>
      <c r="D26894" s="294"/>
      <c r="E26894" s="294"/>
      <c r="F26894" s="294"/>
    </row>
    <row r="26895">
      <c r="A26895" s="294"/>
      <c r="B26895" s="294"/>
      <c r="C26895" s="294"/>
      <c r="D26895" s="294"/>
      <c r="E26895" s="294"/>
      <c r="F26895" s="294"/>
    </row>
    <row r="26896">
      <c r="A26896" s="294" t="s">
        <v>21990</v>
      </c>
      <c r="B26896" s="294"/>
      <c r="C26896" s="294"/>
      <c r="D26896" s="294"/>
      <c r="E26896" s="294"/>
      <c r="F26896" s="294"/>
    </row>
    <row r="26897">
      <c r="A26897" s="294"/>
      <c r="B26897" s="294"/>
      <c r="C26897" s="294"/>
      <c r="D26897" s="294"/>
      <c r="E26897" s="294"/>
      <c r="F26897" s="294"/>
    </row>
    <row r="26898">
      <c r="A26898" s="294" t="s">
        <v>37878</v>
      </c>
      <c r="B26898" s="294"/>
      <c r="C26898" s="294"/>
      <c r="D26898" s="294"/>
      <c r="E26898" s="294"/>
      <c r="F26898" s="294"/>
    </row>
    <row r="26899">
      <c r="A26899" s="294" t="s">
        <v>32126</v>
      </c>
      <c r="B26899" s="294"/>
      <c r="C26899" s="294"/>
      <c r="D26899" s="294"/>
      <c r="E26899" s="294"/>
      <c r="F26899" s="294"/>
    </row>
    <row r="26900">
      <c r="A26900" s="294" t="s">
        <v>38183</v>
      </c>
      <c r="B26900" s="294"/>
      <c r="C26900" s="294"/>
      <c r="D26900" s="294"/>
      <c r="E26900" s="294"/>
      <c r="F26900" s="294"/>
    </row>
    <row r="26901">
      <c r="A26901" s="294" t="s">
        <v>38184</v>
      </c>
      <c r="B26901" s="294"/>
      <c r="C26901" s="294"/>
      <c r="D26901" s="294"/>
      <c r="E26901" s="294"/>
      <c r="F26901" s="294"/>
    </row>
    <row r="26902">
      <c r="A26902" s="294" t="s">
        <v>38185</v>
      </c>
      <c r="B26902" s="294"/>
      <c r="C26902" s="294"/>
      <c r="D26902" s="294"/>
      <c r="E26902" s="294"/>
      <c r="F26902" s="294"/>
    </row>
    <row r="26903">
      <c r="A26903" s="294" t="s">
        <v>33851</v>
      </c>
      <c r="B26903" s="294"/>
      <c r="C26903" s="294"/>
      <c r="D26903" s="294"/>
      <c r="E26903" s="294"/>
      <c r="F26903" s="294"/>
    </row>
    <row r="26904">
      <c r="A26904" s="294" t="s">
        <v>38186</v>
      </c>
      <c r="B26904" s="294"/>
      <c r="C26904" s="294"/>
      <c r="D26904" s="294"/>
      <c r="E26904" s="294"/>
      <c r="F26904" s="294"/>
    </row>
    <row r="26905">
      <c r="A26905" s="294" t="s">
        <v>38187</v>
      </c>
      <c r="B26905" s="294"/>
      <c r="C26905" s="294"/>
      <c r="D26905" s="294"/>
      <c r="E26905" s="294"/>
      <c r="F26905" s="294"/>
    </row>
    <row r="26906">
      <c r="A26906" s="294" t="s">
        <v>38188</v>
      </c>
      <c r="B26906" s="294"/>
      <c r="C26906" s="294"/>
      <c r="D26906" s="294"/>
      <c r="E26906" s="294"/>
      <c r="F26906" s="294"/>
    </row>
    <row r="26907">
      <c r="A26907" s="294" t="s">
        <v>38189</v>
      </c>
      <c r="B26907" s="294"/>
      <c r="C26907" s="294"/>
      <c r="D26907" s="294"/>
      <c r="E26907" s="294"/>
      <c r="F26907" s="294"/>
    </row>
    <row r="26908">
      <c r="A26908" s="294" t="s">
        <v>38190</v>
      </c>
      <c r="B26908" s="294"/>
      <c r="C26908" s="294"/>
      <c r="D26908" s="294"/>
      <c r="E26908" s="294"/>
      <c r="F26908" s="294"/>
    </row>
    <row r="26909">
      <c r="A26909" s="294" t="s">
        <v>38191</v>
      </c>
      <c r="B26909" s="294"/>
      <c r="C26909" s="294"/>
      <c r="D26909" s="294"/>
      <c r="E26909" s="294"/>
      <c r="F26909" s="294"/>
    </row>
    <row r="26910">
      <c r="A26910" s="294" t="s">
        <v>38192</v>
      </c>
      <c r="B26910" s="294"/>
      <c r="C26910" s="294"/>
      <c r="D26910" s="294"/>
      <c r="E26910" s="294"/>
      <c r="F26910" s="294"/>
    </row>
    <row r="26911">
      <c r="A26911" s="294" t="s">
        <v>38193</v>
      </c>
      <c r="B26911" s="294"/>
      <c r="C26911" s="294"/>
      <c r="D26911" s="294"/>
      <c r="E26911" s="294"/>
      <c r="F26911" s="294"/>
    </row>
    <row r="26912">
      <c r="A26912" s="294" t="s">
        <v>38194</v>
      </c>
      <c r="B26912" s="294"/>
      <c r="C26912" s="294"/>
      <c r="D26912" s="294"/>
      <c r="E26912" s="294"/>
      <c r="F26912" s="294"/>
    </row>
    <row r="26913">
      <c r="A26913" s="294" t="s">
        <v>38195</v>
      </c>
      <c r="B26913" s="294"/>
      <c r="C26913" s="294"/>
      <c r="D26913" s="294"/>
      <c r="E26913" s="294"/>
      <c r="F26913" s="294"/>
    </row>
    <row r="26914">
      <c r="A26914" s="294" t="s">
        <v>38196</v>
      </c>
      <c r="B26914" s="294"/>
      <c r="C26914" s="294"/>
      <c r="D26914" s="294"/>
      <c r="E26914" s="294"/>
      <c r="F26914" s="294"/>
    </row>
    <row r="26915">
      <c r="A26915" s="294" t="s">
        <v>38197</v>
      </c>
      <c r="B26915" s="294"/>
      <c r="C26915" s="294"/>
      <c r="D26915" s="294"/>
      <c r="E26915" s="294"/>
      <c r="F26915" s="294"/>
    </row>
    <row r="26916">
      <c r="A26916" s="294" t="s">
        <v>38198</v>
      </c>
      <c r="B26916" s="294"/>
      <c r="C26916" s="294"/>
      <c r="D26916" s="294"/>
      <c r="E26916" s="294"/>
      <c r="F26916" s="294"/>
    </row>
    <row r="26917">
      <c r="A26917" s="294" t="s">
        <v>38199</v>
      </c>
      <c r="B26917" s="294"/>
      <c r="C26917" s="294"/>
      <c r="D26917" s="294"/>
      <c r="E26917" s="294"/>
      <c r="F26917" s="294"/>
    </row>
    <row r="26918">
      <c r="A26918" s="294" t="s">
        <v>34818</v>
      </c>
      <c r="B26918" s="294"/>
      <c r="C26918" s="294"/>
      <c r="D26918" s="294"/>
      <c r="E26918" s="294"/>
      <c r="F26918" s="294"/>
    </row>
    <row r="26919">
      <c r="A26919" s="294" t="s">
        <v>38200</v>
      </c>
      <c r="B26919" s="294"/>
      <c r="C26919" s="294"/>
      <c r="D26919" s="294"/>
      <c r="E26919" s="294"/>
      <c r="F26919" s="294"/>
    </row>
    <row r="26920">
      <c r="A26920" s="294" t="s">
        <v>38201</v>
      </c>
      <c r="B26920" s="294"/>
      <c r="C26920" s="294"/>
      <c r="D26920" s="294"/>
      <c r="E26920" s="294"/>
      <c r="F26920" s="294"/>
    </row>
    <row r="26921">
      <c r="A26921" s="294" t="s">
        <v>38202</v>
      </c>
      <c r="B26921" s="294"/>
      <c r="C26921" s="294"/>
      <c r="D26921" s="294"/>
      <c r="E26921" s="294"/>
      <c r="F26921" s="294"/>
    </row>
    <row r="26922">
      <c r="A26922" s="294" t="s">
        <v>38203</v>
      </c>
      <c r="B26922" s="294"/>
      <c r="C26922" s="294"/>
      <c r="D26922" s="294"/>
      <c r="E26922" s="294"/>
      <c r="F26922" s="294"/>
    </row>
    <row r="26923">
      <c r="A26923" s="294" t="s">
        <v>38204</v>
      </c>
      <c r="B26923" s="294"/>
      <c r="C26923" s="294"/>
      <c r="D26923" s="294"/>
      <c r="E26923" s="294"/>
      <c r="F26923" s="294"/>
    </row>
    <row r="26924">
      <c r="A26924" s="294" t="s">
        <v>38205</v>
      </c>
      <c r="B26924" s="294"/>
      <c r="C26924" s="294"/>
      <c r="D26924" s="294"/>
      <c r="E26924" s="294"/>
      <c r="F26924" s="294"/>
    </row>
    <row r="26925">
      <c r="A26925" s="294"/>
      <c r="B26925" s="294"/>
      <c r="C26925" s="294"/>
      <c r="D26925" s="294"/>
      <c r="E26925" s="294"/>
      <c r="F26925" s="294"/>
    </row>
    <row r="26926">
      <c r="A26926" s="294" t="s">
        <v>28124</v>
      </c>
      <c r="B26926" s="294"/>
      <c r="C26926" s="294"/>
      <c r="D26926" s="294"/>
      <c r="E26926" s="294"/>
      <c r="F26926" s="294"/>
    </row>
    <row r="26927">
      <c r="A26927" s="294" t="s">
        <v>38126</v>
      </c>
      <c r="B26927" s="294"/>
      <c r="C26927" s="294"/>
      <c r="D26927" s="294"/>
      <c r="E26927" s="294"/>
      <c r="F26927" s="294"/>
    </row>
    <row r="26928">
      <c r="A26928" s="294" t="s">
        <v>21672</v>
      </c>
      <c r="B26928" s="294"/>
      <c r="C26928" s="294"/>
      <c r="D26928" s="294"/>
      <c r="E26928" s="294"/>
      <c r="F26928" s="294"/>
    </row>
    <row r="26929">
      <c r="A26929" s="294" t="s">
        <v>38127</v>
      </c>
      <c r="B26929" s="294"/>
      <c r="C26929" s="294"/>
      <c r="D26929" s="294"/>
      <c r="E26929" s="294"/>
      <c r="F26929" s="294"/>
    </row>
    <row r="26930">
      <c r="A26930" s="294"/>
      <c r="B26930" s="294"/>
      <c r="C26930" s="294"/>
      <c r="D26930" s="294"/>
      <c r="E26930" s="294"/>
      <c r="F26930" s="294"/>
    </row>
    <row r="26931">
      <c r="A26931" s="294" t="s">
        <v>21315</v>
      </c>
      <c r="B26931" s="294"/>
      <c r="C26931" s="294"/>
      <c r="D26931" s="294"/>
      <c r="E26931" s="294"/>
      <c r="F26931" s="294"/>
    </row>
    <row r="26932">
      <c r="A26932" s="294"/>
      <c r="B26932" s="294"/>
      <c r="C26932" s="294"/>
      <c r="D26932" s="294"/>
      <c r="E26932" s="294"/>
      <c r="F26932" s="294"/>
    </row>
    <row r="26933">
      <c r="A26933" s="294" t="s">
        <v>38206</v>
      </c>
      <c r="B26933" s="294"/>
      <c r="C26933" s="294"/>
      <c r="D26933" s="294"/>
      <c r="E26933" s="294"/>
      <c r="F26933" s="294"/>
    </row>
    <row r="26934">
      <c r="A26934" s="294" t="s">
        <v>38207</v>
      </c>
      <c r="B26934" s="294"/>
      <c r="C26934" s="294"/>
      <c r="D26934" s="294"/>
      <c r="E26934" s="294"/>
      <c r="F26934" s="294"/>
    </row>
    <row r="26935">
      <c r="A26935" s="294" t="s">
        <v>36814</v>
      </c>
      <c r="B26935" s="294"/>
      <c r="C26935" s="294"/>
      <c r="D26935" s="294"/>
      <c r="E26935" s="294"/>
      <c r="F26935" s="294"/>
    </row>
    <row r="26936">
      <c r="A26936" s="294" t="s">
        <v>38208</v>
      </c>
      <c r="B26936" s="294"/>
      <c r="C26936" s="294"/>
      <c r="D26936" s="294"/>
      <c r="E26936" s="294"/>
      <c r="F26936" s="294"/>
    </row>
    <row r="26937">
      <c r="A26937" s="294" t="s">
        <v>38209</v>
      </c>
      <c r="B26937" s="294"/>
      <c r="C26937" s="294"/>
      <c r="D26937" s="294"/>
      <c r="E26937" s="294"/>
      <c r="F26937" s="294"/>
    </row>
    <row r="26938">
      <c r="A26938" s="294" t="s">
        <v>36816</v>
      </c>
      <c r="B26938" s="294"/>
      <c r="C26938" s="294"/>
      <c r="D26938" s="294"/>
      <c r="E26938" s="294"/>
      <c r="F26938" s="294"/>
    </row>
    <row r="26939">
      <c r="A26939" s="294" t="s">
        <v>36817</v>
      </c>
      <c r="B26939" s="294"/>
      <c r="C26939" s="294"/>
      <c r="D26939" s="294"/>
      <c r="E26939" s="294"/>
      <c r="F26939" s="294"/>
    </row>
    <row r="26940">
      <c r="A26940" s="294" t="s">
        <v>38210</v>
      </c>
      <c r="B26940" s="294"/>
      <c r="C26940" s="294"/>
      <c r="D26940" s="294"/>
      <c r="E26940" s="294"/>
      <c r="F26940" s="294"/>
    </row>
    <row r="26941">
      <c r="A26941" s="294" t="s">
        <v>38211</v>
      </c>
      <c r="B26941" s="294"/>
      <c r="C26941" s="294"/>
      <c r="D26941" s="294"/>
      <c r="E26941" s="294"/>
      <c r="F26941" s="294"/>
    </row>
    <row r="26942">
      <c r="A26942" s="294" t="s">
        <v>31588</v>
      </c>
      <c r="B26942" s="294"/>
      <c r="C26942" s="294"/>
      <c r="D26942" s="294"/>
      <c r="E26942" s="294"/>
      <c r="F26942" s="294"/>
    </row>
    <row r="26943">
      <c r="A26943" s="294" t="s">
        <v>38212</v>
      </c>
      <c r="B26943" s="294"/>
      <c r="C26943" s="294"/>
      <c r="D26943" s="294"/>
      <c r="E26943" s="294"/>
      <c r="F26943" s="294"/>
    </row>
    <row r="26944">
      <c r="A26944" s="294" t="s">
        <v>36816</v>
      </c>
      <c r="B26944" s="294"/>
      <c r="C26944" s="294"/>
      <c r="D26944" s="294"/>
      <c r="E26944" s="294"/>
      <c r="F26944" s="294"/>
    </row>
    <row r="26945">
      <c r="A26945" s="294" t="s">
        <v>36817</v>
      </c>
      <c r="B26945" s="294"/>
      <c r="C26945" s="294"/>
      <c r="D26945" s="294"/>
      <c r="E26945" s="294"/>
      <c r="F26945" s="294"/>
    </row>
    <row r="26946">
      <c r="A26946" s="294" t="s">
        <v>38213</v>
      </c>
      <c r="B26946" s="294"/>
      <c r="C26946" s="294"/>
      <c r="D26946" s="294"/>
      <c r="E26946" s="294"/>
      <c r="F26946" s="294"/>
    </row>
    <row r="26947">
      <c r="A26947" s="294" t="s">
        <v>38214</v>
      </c>
      <c r="B26947" s="294"/>
      <c r="C26947" s="294"/>
      <c r="D26947" s="294"/>
      <c r="E26947" s="294"/>
      <c r="F26947" s="294"/>
    </row>
    <row r="26948">
      <c r="A26948" s="294" t="s">
        <v>38215</v>
      </c>
      <c r="B26948" s="294"/>
      <c r="C26948" s="294"/>
      <c r="D26948" s="294"/>
      <c r="E26948" s="294"/>
      <c r="F26948" s="294"/>
    </row>
    <row r="26949">
      <c r="A26949" s="294" t="s">
        <v>38216</v>
      </c>
      <c r="B26949" s="294"/>
      <c r="C26949" s="294"/>
      <c r="D26949" s="294"/>
      <c r="E26949" s="294"/>
      <c r="F26949" s="294"/>
    </row>
    <row r="26950">
      <c r="A26950" s="294" t="s">
        <v>36813</v>
      </c>
      <c r="B26950" s="294"/>
      <c r="C26950" s="294"/>
      <c r="D26950" s="294"/>
      <c r="E26950" s="294"/>
      <c r="F26950" s="294"/>
    </row>
    <row r="26951">
      <c r="A26951" s="294" t="s">
        <v>38217</v>
      </c>
      <c r="B26951" s="294"/>
      <c r="C26951" s="294"/>
      <c r="D26951" s="294"/>
      <c r="E26951" s="294"/>
      <c r="F26951" s="294"/>
    </row>
    <row r="26952">
      <c r="A26952" s="294" t="s">
        <v>35774</v>
      </c>
      <c r="B26952" s="294"/>
      <c r="C26952" s="294"/>
      <c r="D26952" s="294"/>
      <c r="E26952" s="294"/>
      <c r="F26952" s="294"/>
    </row>
    <row r="26953">
      <c r="A26953" s="294" t="s">
        <v>38218</v>
      </c>
      <c r="B26953" s="294"/>
      <c r="C26953" s="294"/>
      <c r="D26953" s="294"/>
      <c r="E26953" s="294"/>
      <c r="F26953" s="294"/>
    </row>
    <row r="26954">
      <c r="A26954" s="294" t="s">
        <v>38219</v>
      </c>
      <c r="B26954" s="294"/>
      <c r="C26954" s="294"/>
      <c r="D26954" s="294"/>
      <c r="E26954" s="294"/>
      <c r="F26954" s="294"/>
    </row>
    <row r="26955">
      <c r="A26955" s="294" t="s">
        <v>38220</v>
      </c>
      <c r="B26955" s="294"/>
      <c r="C26955" s="294"/>
      <c r="D26955" s="294"/>
      <c r="E26955" s="294"/>
      <c r="F26955" s="294"/>
    </row>
    <row r="26956">
      <c r="A26956" s="294" t="s">
        <v>38221</v>
      </c>
      <c r="B26956" s="294"/>
      <c r="C26956" s="294"/>
      <c r="D26956" s="294"/>
      <c r="E26956" s="294"/>
      <c r="F26956" s="294"/>
    </row>
    <row r="26957">
      <c r="A26957" s="294" t="s">
        <v>38222</v>
      </c>
      <c r="B26957" s="294"/>
      <c r="C26957" s="294"/>
      <c r="D26957" s="294"/>
      <c r="E26957" s="294"/>
      <c r="F26957" s="294"/>
    </row>
    <row r="26958">
      <c r="A26958" s="294" t="s">
        <v>38223</v>
      </c>
      <c r="B26958" s="294"/>
      <c r="C26958" s="294"/>
      <c r="D26958" s="294"/>
      <c r="E26958" s="294"/>
      <c r="F26958" s="294"/>
    </row>
    <row r="26959">
      <c r="A26959" s="294" t="s">
        <v>38224</v>
      </c>
      <c r="B26959" s="294"/>
      <c r="C26959" s="294"/>
      <c r="D26959" s="294"/>
      <c r="E26959" s="294"/>
      <c r="F26959" s="294"/>
    </row>
    <row r="26960">
      <c r="A26960" s="294" t="s">
        <v>38225</v>
      </c>
      <c r="B26960" s="294"/>
      <c r="C26960" s="294"/>
      <c r="D26960" s="294"/>
      <c r="E26960" s="294"/>
      <c r="F26960" s="294"/>
    </row>
    <row r="26961">
      <c r="A26961" s="294" t="s">
        <v>38226</v>
      </c>
      <c r="B26961" s="294"/>
      <c r="C26961" s="294"/>
      <c r="D26961" s="294"/>
      <c r="E26961" s="294"/>
      <c r="F26961" s="294"/>
    </row>
    <row r="26962">
      <c r="A26962" s="294" t="s">
        <v>38227</v>
      </c>
      <c r="B26962" s="294"/>
      <c r="C26962" s="294"/>
      <c r="D26962" s="294"/>
      <c r="E26962" s="294"/>
      <c r="F26962" s="294"/>
    </row>
    <row r="26963">
      <c r="A26963" s="294"/>
      <c r="B26963" s="294"/>
      <c r="C26963" s="294"/>
      <c r="D26963" s="294"/>
      <c r="E26963" s="294"/>
      <c r="F26963" s="294"/>
    </row>
    <row r="26964">
      <c r="A26964" s="294" t="s">
        <v>22281</v>
      </c>
      <c r="B26964" s="294"/>
      <c r="C26964" s="294"/>
      <c r="D26964" s="294"/>
      <c r="E26964" s="294"/>
      <c r="F26964" s="294"/>
    </row>
    <row r="26965">
      <c r="A26965" s="294"/>
      <c r="B26965" s="294"/>
      <c r="C26965" s="294"/>
      <c r="D26965" s="294"/>
      <c r="E26965" s="294"/>
      <c r="F26965" s="294"/>
    </row>
    <row r="26966">
      <c r="A26966" s="294" t="s">
        <v>38228</v>
      </c>
      <c r="B26966" s="294"/>
      <c r="C26966" s="294"/>
      <c r="D26966" s="294"/>
      <c r="E26966" s="294"/>
      <c r="F26966" s="294"/>
    </row>
    <row r="26967">
      <c r="A26967" s="294" t="s">
        <v>38229</v>
      </c>
      <c r="B26967" s="294"/>
      <c r="C26967" s="294"/>
      <c r="D26967" s="294"/>
      <c r="E26967" s="294"/>
      <c r="F26967" s="294"/>
    </row>
    <row r="26968">
      <c r="A26968" s="294" t="s">
        <v>38230</v>
      </c>
      <c r="B26968" s="294"/>
      <c r="C26968" s="294"/>
      <c r="D26968" s="294"/>
      <c r="E26968" s="294"/>
      <c r="F26968" s="294"/>
    </row>
    <row r="26969">
      <c r="A26969" s="294" t="s">
        <v>38231</v>
      </c>
      <c r="B26969" s="294"/>
      <c r="C26969" s="294"/>
      <c r="D26969" s="294"/>
      <c r="E26969" s="294"/>
      <c r="F26969" s="294"/>
    </row>
    <row r="26970">
      <c r="A26970" s="294"/>
      <c r="B26970" s="294"/>
      <c r="C26970" s="294"/>
      <c r="D26970" s="294"/>
      <c r="E26970" s="294"/>
      <c r="F26970" s="294"/>
    </row>
    <row r="26971">
      <c r="A26971" s="294" t="s">
        <v>22025</v>
      </c>
      <c r="B26971" s="294"/>
      <c r="C26971" s="294"/>
      <c r="D26971" s="294"/>
      <c r="E26971" s="294"/>
      <c r="F26971" s="294"/>
    </row>
    <row r="26972">
      <c r="A26972" s="294"/>
      <c r="B26972" s="294"/>
      <c r="C26972" s="294"/>
      <c r="D26972" s="294"/>
      <c r="E26972" s="294"/>
      <c r="F26972" s="294"/>
    </row>
    <row r="26973">
      <c r="A26973" s="294" t="s">
        <v>38232</v>
      </c>
      <c r="B26973" s="294"/>
      <c r="C26973" s="294"/>
      <c r="D26973" s="294"/>
      <c r="E26973" s="294"/>
      <c r="F26973" s="294"/>
    </row>
    <row r="26974">
      <c r="A26974" s="294" t="s">
        <v>38233</v>
      </c>
      <c r="B26974" s="294"/>
      <c r="C26974" s="294"/>
      <c r="D26974" s="294"/>
      <c r="E26974" s="294"/>
      <c r="F26974" s="294"/>
    </row>
    <row r="26975">
      <c r="A26975" s="294" t="s">
        <v>38234</v>
      </c>
      <c r="B26975" s="294"/>
      <c r="C26975" s="294"/>
      <c r="D26975" s="294"/>
      <c r="E26975" s="294"/>
      <c r="F26975" s="294"/>
    </row>
    <row r="26976">
      <c r="A26976" s="294" t="s">
        <v>38235</v>
      </c>
      <c r="B26976" s="294"/>
      <c r="C26976" s="294"/>
      <c r="D26976" s="294"/>
      <c r="E26976" s="294"/>
      <c r="F26976" s="294"/>
    </row>
    <row r="26977">
      <c r="A26977" s="294" t="s">
        <v>38236</v>
      </c>
      <c r="B26977" s="294"/>
      <c r="C26977" s="294"/>
      <c r="D26977" s="294"/>
      <c r="E26977" s="294"/>
      <c r="F26977" s="294"/>
    </row>
    <row r="26978">
      <c r="A26978" s="294" t="s">
        <v>38237</v>
      </c>
      <c r="B26978" s="294"/>
      <c r="C26978" s="294"/>
      <c r="D26978" s="294"/>
      <c r="E26978" s="294"/>
      <c r="F26978" s="294"/>
    </row>
    <row r="26979">
      <c r="A26979" s="294" t="s">
        <v>38238</v>
      </c>
      <c r="B26979" s="294"/>
      <c r="C26979" s="294"/>
      <c r="D26979" s="294"/>
      <c r="E26979" s="294"/>
      <c r="F26979" s="294"/>
    </row>
    <row r="26980">
      <c r="A26980" s="294"/>
      <c r="B26980" s="294"/>
      <c r="C26980" s="294"/>
      <c r="D26980" s="294"/>
      <c r="E26980" s="294"/>
      <c r="F26980" s="294"/>
    </row>
    <row r="26981">
      <c r="A26981" s="294" t="s">
        <v>27852</v>
      </c>
      <c r="B26981" s="294"/>
      <c r="C26981" s="294"/>
      <c r="D26981" s="294"/>
      <c r="E26981" s="294"/>
      <c r="F26981" s="294"/>
    </row>
    <row r="26982">
      <c r="A26982" s="294"/>
      <c r="B26982" s="294"/>
      <c r="C26982" s="294"/>
      <c r="D26982" s="294"/>
      <c r="E26982" s="294"/>
      <c r="F26982" s="294"/>
    </row>
    <row r="26983">
      <c r="A26983" s="294" t="s">
        <v>38239</v>
      </c>
      <c r="B26983" s="294"/>
      <c r="C26983" s="294"/>
      <c r="D26983" s="294"/>
      <c r="E26983" s="294"/>
      <c r="F26983" s="294"/>
    </row>
    <row r="26984">
      <c r="A26984" s="294" t="s">
        <v>38240</v>
      </c>
      <c r="B26984" s="294"/>
      <c r="C26984" s="294"/>
      <c r="D26984" s="294"/>
      <c r="E26984" s="294"/>
      <c r="F26984" s="294"/>
    </row>
    <row r="26985">
      <c r="A26985" s="294" t="s">
        <v>33974</v>
      </c>
      <c r="B26985" s="294"/>
      <c r="C26985" s="294"/>
      <c r="D26985" s="294"/>
      <c r="E26985" s="294"/>
      <c r="F26985" s="294"/>
    </row>
    <row r="26986">
      <c r="A26986" s="294" t="s">
        <v>36835</v>
      </c>
      <c r="B26986" s="294"/>
      <c r="C26986" s="294"/>
      <c r="D26986" s="294"/>
      <c r="E26986" s="294"/>
      <c r="F26986" s="294"/>
    </row>
    <row r="26987">
      <c r="A26987" s="294" t="s">
        <v>38241</v>
      </c>
      <c r="B26987" s="294"/>
      <c r="C26987" s="294"/>
      <c r="D26987" s="294"/>
      <c r="E26987" s="294"/>
      <c r="F26987" s="294"/>
    </row>
    <row r="26988">
      <c r="A26988" s="294" t="s">
        <v>38242</v>
      </c>
      <c r="B26988" s="294"/>
      <c r="C26988" s="294"/>
      <c r="D26988" s="294"/>
      <c r="E26988" s="294"/>
      <c r="F26988" s="294"/>
    </row>
    <row r="26989">
      <c r="A26989" s="294" t="s">
        <v>38243</v>
      </c>
      <c r="B26989" s="294"/>
      <c r="C26989" s="294"/>
      <c r="D26989" s="294"/>
      <c r="E26989" s="294"/>
      <c r="F26989" s="294"/>
    </row>
    <row r="26990">
      <c r="A26990" s="294" t="s">
        <v>38244</v>
      </c>
      <c r="B26990" s="294"/>
      <c r="C26990" s="294"/>
      <c r="D26990" s="294"/>
      <c r="E26990" s="294"/>
      <c r="F26990" s="294"/>
    </row>
    <row r="26991">
      <c r="A26991" s="294" t="s">
        <v>35688</v>
      </c>
      <c r="B26991" s="294"/>
      <c r="C26991" s="294"/>
      <c r="D26991" s="294"/>
      <c r="E26991" s="294"/>
      <c r="F26991" s="294"/>
    </row>
    <row r="26992">
      <c r="A26992" s="294" t="s">
        <v>38245</v>
      </c>
      <c r="B26992" s="294"/>
      <c r="C26992" s="294"/>
      <c r="D26992" s="294"/>
      <c r="E26992" s="294"/>
      <c r="F26992" s="294"/>
    </row>
    <row r="26993">
      <c r="A26993" s="294" t="s">
        <v>38246</v>
      </c>
      <c r="B26993" s="294"/>
      <c r="C26993" s="294"/>
      <c r="D26993" s="294"/>
      <c r="E26993" s="294"/>
      <c r="F26993" s="294"/>
    </row>
    <row r="26994">
      <c r="A26994" s="294" t="s">
        <v>38247</v>
      </c>
      <c r="B26994" s="294"/>
      <c r="C26994" s="294"/>
      <c r="D26994" s="294"/>
      <c r="E26994" s="294"/>
      <c r="F26994" s="294"/>
    </row>
    <row r="26995">
      <c r="A26995" s="294" t="s">
        <v>38248</v>
      </c>
      <c r="B26995" s="294"/>
      <c r="C26995" s="294"/>
      <c r="D26995" s="294"/>
      <c r="E26995" s="294"/>
      <c r="F26995" s="294"/>
    </row>
    <row r="26996">
      <c r="A26996" s="294" t="s">
        <v>36837</v>
      </c>
      <c r="B26996" s="294"/>
      <c r="C26996" s="294"/>
      <c r="D26996" s="294"/>
      <c r="E26996" s="294"/>
      <c r="F26996" s="294"/>
    </row>
    <row r="26997">
      <c r="A26997" s="294" t="s">
        <v>38249</v>
      </c>
      <c r="B26997" s="294"/>
      <c r="C26997" s="294"/>
      <c r="D26997" s="294"/>
      <c r="E26997" s="294"/>
      <c r="F26997" s="294"/>
    </row>
    <row r="26998">
      <c r="A26998" s="294" t="s">
        <v>38250</v>
      </c>
      <c r="B26998" s="294"/>
      <c r="C26998" s="294"/>
      <c r="D26998" s="294"/>
      <c r="E26998" s="294"/>
      <c r="F26998" s="294"/>
    </row>
    <row r="26999">
      <c r="A26999" s="294" t="s">
        <v>38251</v>
      </c>
      <c r="B26999" s="294"/>
      <c r="C26999" s="294"/>
      <c r="D26999" s="294"/>
      <c r="E26999" s="294"/>
      <c r="F26999" s="294"/>
    </row>
    <row r="27000">
      <c r="A27000" s="294" t="s">
        <v>33393</v>
      </c>
      <c r="B27000" s="294"/>
      <c r="C27000" s="294"/>
      <c r="D27000" s="294"/>
      <c r="E27000" s="294"/>
      <c r="F27000" s="294"/>
    </row>
    <row r="27001">
      <c r="A27001" s="294" t="s">
        <v>38252</v>
      </c>
      <c r="B27001" s="294"/>
      <c r="C27001" s="294"/>
      <c r="D27001" s="294"/>
      <c r="E27001" s="294"/>
      <c r="F27001" s="294"/>
    </row>
    <row r="27002">
      <c r="A27002" s="294" t="s">
        <v>38253</v>
      </c>
      <c r="B27002" s="294"/>
      <c r="C27002" s="294"/>
      <c r="D27002" s="294"/>
      <c r="E27002" s="294"/>
      <c r="F27002" s="294"/>
    </row>
    <row r="27003">
      <c r="A27003" s="294" t="s">
        <v>38254</v>
      </c>
      <c r="B27003" s="294"/>
      <c r="C27003" s="294"/>
      <c r="D27003" s="294"/>
      <c r="E27003" s="294"/>
      <c r="F27003" s="294"/>
    </row>
    <row r="27004">
      <c r="A27004" s="294"/>
      <c r="B27004" s="294"/>
      <c r="C27004" s="294"/>
      <c r="D27004" s="294"/>
      <c r="E27004" s="294"/>
      <c r="F27004" s="294"/>
    </row>
    <row r="27005">
      <c r="A27005" s="294" t="s">
        <v>23029</v>
      </c>
      <c r="B27005" s="294"/>
      <c r="C27005" s="294"/>
      <c r="D27005" s="294"/>
      <c r="E27005" s="294"/>
      <c r="F27005" s="294"/>
    </row>
    <row r="27006">
      <c r="A27006" s="294" t="s">
        <v>30376</v>
      </c>
      <c r="B27006" s="294"/>
      <c r="C27006" s="294"/>
      <c r="D27006" s="294"/>
      <c r="E27006" s="294"/>
      <c r="F27006" s="294"/>
    </row>
    <row r="27007">
      <c r="A27007" s="294"/>
      <c r="B27007" s="294"/>
      <c r="C27007" s="294"/>
      <c r="D27007" s="294"/>
      <c r="E27007" s="294"/>
      <c r="F27007" s="294"/>
    </row>
    <row r="27008">
      <c r="A27008" s="294" t="s">
        <v>38255</v>
      </c>
      <c r="B27008" s="294"/>
      <c r="C27008" s="294"/>
      <c r="D27008" s="294"/>
      <c r="E27008" s="294"/>
      <c r="F27008" s="294"/>
    </row>
    <row r="27009">
      <c r="A27009" s="294" t="s">
        <v>38256</v>
      </c>
      <c r="B27009" s="294"/>
      <c r="C27009" s="294"/>
      <c r="D27009" s="294"/>
      <c r="E27009" s="294"/>
      <c r="F27009" s="294"/>
    </row>
    <row r="27010">
      <c r="A27010" s="294" t="s">
        <v>38257</v>
      </c>
      <c r="B27010" s="294"/>
      <c r="C27010" s="294"/>
      <c r="D27010" s="294"/>
      <c r="E27010" s="294"/>
      <c r="F27010" s="294"/>
    </row>
    <row r="27011">
      <c r="A27011" s="294" t="s">
        <v>37938</v>
      </c>
      <c r="B27011" s="294"/>
      <c r="C27011" s="294"/>
      <c r="D27011" s="294"/>
      <c r="E27011" s="294"/>
      <c r="F27011" s="294"/>
    </row>
    <row r="27012">
      <c r="A27012" s="294" t="s">
        <v>38258</v>
      </c>
      <c r="B27012" s="294"/>
      <c r="C27012" s="294"/>
      <c r="D27012" s="294"/>
      <c r="E27012" s="294"/>
      <c r="F27012" s="294"/>
    </row>
    <row r="27013">
      <c r="A27013" s="294"/>
      <c r="B27013" s="294"/>
      <c r="C27013" s="294"/>
      <c r="D27013" s="294"/>
      <c r="E27013" s="294"/>
      <c r="F27013" s="294"/>
    </row>
    <row r="27014">
      <c r="A27014" s="294" t="s">
        <v>21908</v>
      </c>
      <c r="B27014" s="294"/>
      <c r="C27014" s="294"/>
      <c r="D27014" s="294"/>
      <c r="E27014" s="294"/>
      <c r="F27014" s="294"/>
    </row>
    <row r="27015">
      <c r="A27015" s="294"/>
      <c r="B27015" s="294"/>
      <c r="C27015" s="294"/>
      <c r="D27015" s="294"/>
      <c r="E27015" s="294"/>
      <c r="F27015" s="294"/>
    </row>
    <row r="27016">
      <c r="A27016" s="294" t="s">
        <v>38259</v>
      </c>
      <c r="B27016" s="294"/>
      <c r="C27016" s="294"/>
      <c r="D27016" s="294"/>
      <c r="E27016" s="294"/>
      <c r="F27016" s="294"/>
    </row>
    <row r="27017">
      <c r="A27017" s="294" t="s">
        <v>38260</v>
      </c>
      <c r="B27017" s="294"/>
      <c r="C27017" s="294"/>
      <c r="D27017" s="294"/>
      <c r="E27017" s="294"/>
      <c r="F27017" s="294"/>
    </row>
    <row r="27018">
      <c r="A27018" s="294" t="s">
        <v>38261</v>
      </c>
      <c r="B27018" s="294"/>
      <c r="C27018" s="294"/>
      <c r="D27018" s="294"/>
      <c r="E27018" s="294"/>
      <c r="F27018" s="294"/>
    </row>
    <row r="27019">
      <c r="A27019" s="294" t="s">
        <v>38262</v>
      </c>
      <c r="B27019" s="294"/>
      <c r="C27019" s="294"/>
      <c r="D27019" s="294"/>
      <c r="E27019" s="294"/>
      <c r="F27019" s="294"/>
    </row>
    <row r="27020">
      <c r="A27020" s="294" t="s">
        <v>38263</v>
      </c>
      <c r="B27020" s="294"/>
      <c r="C27020" s="294"/>
      <c r="D27020" s="294"/>
      <c r="E27020" s="294"/>
      <c r="F27020" s="294"/>
    </row>
    <row r="27021">
      <c r="A27021" s="294" t="s">
        <v>38264</v>
      </c>
      <c r="B27021" s="294"/>
      <c r="C27021" s="294"/>
      <c r="D27021" s="294"/>
      <c r="E27021" s="294"/>
      <c r="F27021" s="294"/>
    </row>
    <row r="27022">
      <c r="A27022" s="294" t="s">
        <v>38265</v>
      </c>
      <c r="B27022" s="294"/>
      <c r="C27022" s="294"/>
      <c r="D27022" s="294"/>
      <c r="E27022" s="294"/>
      <c r="F27022" s="294"/>
    </row>
    <row r="27023">
      <c r="A27023" s="294" t="s">
        <v>38266</v>
      </c>
      <c r="B27023" s="294"/>
      <c r="C27023" s="294"/>
      <c r="D27023" s="294"/>
      <c r="E27023" s="294"/>
      <c r="F27023" s="294"/>
    </row>
    <row r="27024">
      <c r="A27024" s="294" t="s">
        <v>38267</v>
      </c>
      <c r="B27024" s="294"/>
      <c r="C27024" s="294"/>
      <c r="D27024" s="294"/>
      <c r="E27024" s="294"/>
      <c r="F27024" s="294"/>
    </row>
    <row r="27025">
      <c r="A27025" s="294" t="s">
        <v>38268</v>
      </c>
      <c r="B27025" s="294"/>
      <c r="C27025" s="294"/>
      <c r="D27025" s="294"/>
      <c r="E27025" s="294"/>
      <c r="F27025" s="294"/>
    </row>
    <row r="27026">
      <c r="A27026" s="294" t="s">
        <v>38269</v>
      </c>
      <c r="B27026" s="294"/>
      <c r="C27026" s="294"/>
      <c r="D27026" s="294"/>
      <c r="E27026" s="294"/>
      <c r="F27026" s="294"/>
    </row>
    <row r="27027">
      <c r="A27027" s="294" t="s">
        <v>38270</v>
      </c>
      <c r="B27027" s="294"/>
      <c r="C27027" s="294"/>
      <c r="D27027" s="294"/>
      <c r="E27027" s="294"/>
      <c r="F27027" s="294"/>
    </row>
    <row r="27028">
      <c r="A27028" s="294"/>
      <c r="B27028" s="294"/>
      <c r="C27028" s="294"/>
      <c r="D27028" s="294"/>
      <c r="E27028" s="294"/>
      <c r="F27028" s="294"/>
    </row>
    <row r="27029">
      <c r="A27029" s="294" t="s">
        <v>28124</v>
      </c>
      <c r="B27029" s="294"/>
      <c r="C27029" s="294"/>
      <c r="D27029" s="294"/>
      <c r="E27029" s="294"/>
      <c r="F27029" s="294"/>
    </row>
    <row r="27030">
      <c r="A27030" s="294" t="s">
        <v>38271</v>
      </c>
      <c r="B27030" s="294"/>
      <c r="C27030" s="294"/>
      <c r="D27030" s="294"/>
      <c r="E27030" s="294"/>
      <c r="F27030" s="294"/>
    </row>
    <row r="27031">
      <c r="A27031" s="294" t="s">
        <v>21618</v>
      </c>
      <c r="B27031" s="294"/>
      <c r="C27031" s="294"/>
      <c r="D27031" s="294"/>
      <c r="E27031" s="294"/>
      <c r="F27031" s="294"/>
    </row>
    <row r="27032">
      <c r="A27032" s="294" t="s">
        <v>38272</v>
      </c>
      <c r="B27032" s="294"/>
      <c r="C27032" s="294"/>
      <c r="D27032" s="294"/>
      <c r="E27032" s="294"/>
      <c r="F27032" s="294"/>
    </row>
    <row r="27033">
      <c r="A27033" s="294"/>
      <c r="B27033" s="294"/>
      <c r="C27033" s="294"/>
      <c r="D27033" s="294"/>
      <c r="E27033" s="294"/>
      <c r="F27033" s="294"/>
    </row>
    <row r="27034">
      <c r="A27034" s="294" t="s">
        <v>22512</v>
      </c>
      <c r="B27034" s="294"/>
      <c r="C27034" s="294"/>
      <c r="D27034" s="294"/>
      <c r="E27034" s="294"/>
      <c r="F27034" s="294"/>
    </row>
    <row r="27035">
      <c r="A27035" s="294" t="s">
        <v>27620</v>
      </c>
      <c r="B27035" s="294"/>
      <c r="C27035" s="294"/>
      <c r="D27035" s="294"/>
      <c r="E27035" s="294"/>
      <c r="F27035" s="294"/>
    </row>
    <row r="27036">
      <c r="A27036" s="294"/>
      <c r="B27036" s="294"/>
      <c r="C27036" s="294"/>
      <c r="D27036" s="294"/>
      <c r="E27036" s="294"/>
      <c r="F27036" s="294"/>
    </row>
    <row r="27037">
      <c r="A27037" s="294" t="s">
        <v>38273</v>
      </c>
      <c r="B27037" s="294"/>
      <c r="C27037" s="294"/>
      <c r="D27037" s="294"/>
      <c r="E27037" s="294"/>
      <c r="F27037" s="294"/>
    </row>
    <row r="27038">
      <c r="A27038" s="294" t="s">
        <v>38274</v>
      </c>
      <c r="B27038" s="294"/>
      <c r="C27038" s="294"/>
      <c r="D27038" s="294"/>
      <c r="E27038" s="294"/>
      <c r="F27038" s="294"/>
    </row>
    <row r="27039">
      <c r="A27039" s="294" t="s">
        <v>38275</v>
      </c>
      <c r="B27039" s="294"/>
      <c r="C27039" s="294"/>
      <c r="D27039" s="294"/>
      <c r="E27039" s="294"/>
      <c r="F27039" s="294"/>
    </row>
    <row r="27040">
      <c r="A27040" s="294" t="s">
        <v>38276</v>
      </c>
      <c r="B27040" s="294"/>
      <c r="C27040" s="294"/>
      <c r="D27040" s="294"/>
      <c r="E27040" s="294"/>
      <c r="F27040" s="294"/>
    </row>
    <row r="27041">
      <c r="A27041" s="294" t="s">
        <v>38277</v>
      </c>
      <c r="B27041" s="294"/>
      <c r="C27041" s="294"/>
      <c r="D27041" s="294"/>
      <c r="E27041" s="294"/>
      <c r="F27041" s="294"/>
    </row>
    <row r="27042">
      <c r="A27042" s="294" t="s">
        <v>38278</v>
      </c>
      <c r="B27042" s="294"/>
      <c r="C27042" s="294"/>
      <c r="D27042" s="294"/>
      <c r="E27042" s="294"/>
      <c r="F27042" s="294"/>
    </row>
    <row r="27043">
      <c r="A27043" s="294" t="s">
        <v>38279</v>
      </c>
      <c r="B27043" s="294"/>
      <c r="C27043" s="294"/>
      <c r="D27043" s="294"/>
      <c r="E27043" s="294"/>
      <c r="F27043" s="294"/>
    </row>
    <row r="27044">
      <c r="A27044" s="294" t="s">
        <v>38280</v>
      </c>
      <c r="B27044" s="294"/>
      <c r="C27044" s="294"/>
      <c r="D27044" s="294"/>
      <c r="E27044" s="294"/>
      <c r="F27044" s="294"/>
    </row>
    <row r="27045">
      <c r="A27045" s="294" t="s">
        <v>38281</v>
      </c>
      <c r="B27045" s="294"/>
      <c r="C27045" s="294"/>
      <c r="D27045" s="294"/>
      <c r="E27045" s="294"/>
      <c r="F27045" s="294"/>
    </row>
    <row r="27046">
      <c r="A27046" s="294" t="s">
        <v>26374</v>
      </c>
      <c r="B27046" s="294"/>
      <c r="C27046" s="294"/>
      <c r="D27046" s="294"/>
      <c r="E27046" s="294"/>
      <c r="F27046" s="294"/>
    </row>
    <row r="27047">
      <c r="A27047" s="294" t="s">
        <v>38282</v>
      </c>
      <c r="B27047" s="294"/>
      <c r="C27047" s="294"/>
      <c r="D27047" s="294"/>
      <c r="E27047" s="294"/>
      <c r="F27047" s="294"/>
    </row>
    <row r="27048">
      <c r="A27048" s="294" t="s">
        <v>38283</v>
      </c>
      <c r="B27048" s="294"/>
      <c r="C27048" s="294"/>
      <c r="D27048" s="294"/>
      <c r="E27048" s="294"/>
      <c r="F27048" s="294"/>
    </row>
    <row r="27049">
      <c r="A27049" s="294" t="s">
        <v>38284</v>
      </c>
      <c r="B27049" s="294"/>
      <c r="C27049" s="294"/>
      <c r="D27049" s="294"/>
      <c r="E27049" s="294"/>
      <c r="F27049" s="294"/>
    </row>
    <row r="27050">
      <c r="A27050" s="294" t="s">
        <v>38285</v>
      </c>
      <c r="B27050" s="294"/>
      <c r="C27050" s="294"/>
      <c r="D27050" s="294"/>
      <c r="E27050" s="294"/>
      <c r="F27050" s="294"/>
    </row>
    <row r="27051">
      <c r="A27051" s="294" t="s">
        <v>38286</v>
      </c>
      <c r="B27051" s="294"/>
      <c r="C27051" s="294"/>
      <c r="D27051" s="294"/>
      <c r="E27051" s="294"/>
      <c r="F27051" s="294"/>
    </row>
    <row r="27052">
      <c r="A27052" s="294"/>
      <c r="B27052" s="294"/>
      <c r="C27052" s="294"/>
      <c r="D27052" s="294"/>
      <c r="E27052" s="294"/>
      <c r="F27052" s="294"/>
    </row>
    <row r="27053">
      <c r="A27053" s="294" t="s">
        <v>35003</v>
      </c>
      <c r="B27053" s="294"/>
      <c r="C27053" s="294"/>
      <c r="D27053" s="294"/>
      <c r="E27053" s="294"/>
      <c r="F27053" s="294"/>
    </row>
    <row r="27054">
      <c r="A27054" s="294"/>
      <c r="B27054" s="294"/>
      <c r="C27054" s="294"/>
      <c r="D27054" s="294"/>
      <c r="E27054" s="294"/>
      <c r="F27054" s="294"/>
    </row>
    <row r="27055">
      <c r="A27055" s="294" t="s">
        <v>38287</v>
      </c>
      <c r="B27055" s="294"/>
      <c r="C27055" s="294"/>
      <c r="D27055" s="294"/>
      <c r="E27055" s="294"/>
      <c r="F27055" s="294"/>
    </row>
    <row r="27056">
      <c r="A27056" s="294" t="s">
        <v>38288</v>
      </c>
      <c r="B27056" s="294"/>
      <c r="C27056" s="294"/>
      <c r="D27056" s="294"/>
      <c r="E27056" s="294"/>
      <c r="F27056" s="294"/>
    </row>
    <row r="27057">
      <c r="A27057" s="294" t="s">
        <v>38289</v>
      </c>
      <c r="B27057" s="294"/>
      <c r="C27057" s="294"/>
      <c r="D27057" s="294"/>
      <c r="E27057" s="294"/>
      <c r="F27057" s="294"/>
    </row>
    <row r="27058">
      <c r="A27058" s="294" t="s">
        <v>38290</v>
      </c>
      <c r="B27058" s="294"/>
      <c r="C27058" s="294"/>
      <c r="D27058" s="294"/>
      <c r="E27058" s="294"/>
      <c r="F27058" s="294"/>
    </row>
    <row r="27059">
      <c r="A27059" s="294" t="s">
        <v>38291</v>
      </c>
      <c r="B27059" s="294"/>
      <c r="C27059" s="294"/>
      <c r="D27059" s="294"/>
      <c r="E27059" s="294"/>
      <c r="F27059" s="294"/>
    </row>
    <row r="27060">
      <c r="A27060" s="294" t="s">
        <v>38292</v>
      </c>
      <c r="B27060" s="294"/>
      <c r="C27060" s="294"/>
      <c r="D27060" s="294"/>
      <c r="E27060" s="294"/>
      <c r="F27060" s="294"/>
    </row>
    <row r="27061">
      <c r="A27061" s="294"/>
      <c r="B27061" s="294"/>
      <c r="C27061" s="294"/>
      <c r="D27061" s="294"/>
      <c r="E27061" s="294"/>
      <c r="F27061" s="294"/>
    </row>
    <row r="27062">
      <c r="A27062" s="294" t="s">
        <v>26992</v>
      </c>
      <c r="B27062" s="294"/>
      <c r="C27062" s="294"/>
      <c r="D27062" s="294"/>
      <c r="E27062" s="294"/>
      <c r="F27062" s="294"/>
    </row>
    <row r="27063">
      <c r="A27063" s="294" t="s">
        <v>26319</v>
      </c>
      <c r="B27063" s="294"/>
      <c r="C27063" s="294"/>
      <c r="D27063" s="294"/>
      <c r="E27063" s="294"/>
      <c r="F27063" s="294"/>
    </row>
    <row r="27064">
      <c r="A27064" s="294"/>
      <c r="B27064" s="294"/>
      <c r="C27064" s="294"/>
      <c r="D27064" s="294"/>
      <c r="E27064" s="294"/>
      <c r="F27064" s="294"/>
    </row>
    <row r="27065">
      <c r="A27065" s="294" t="s">
        <v>38293</v>
      </c>
      <c r="B27065" s="294"/>
      <c r="C27065" s="294"/>
      <c r="D27065" s="294"/>
      <c r="E27065" s="294"/>
      <c r="F27065" s="294"/>
    </row>
    <row r="27066">
      <c r="A27066" s="294" t="s">
        <v>38294</v>
      </c>
      <c r="B27066" s="294"/>
      <c r="C27066" s="294"/>
      <c r="D27066" s="294"/>
      <c r="E27066" s="294"/>
      <c r="F27066" s="294"/>
    </row>
    <row r="27067">
      <c r="A27067" s="294" t="s">
        <v>38295</v>
      </c>
      <c r="B27067" s="294"/>
      <c r="C27067" s="294"/>
      <c r="D27067" s="294"/>
      <c r="E27067" s="294"/>
      <c r="F27067" s="294"/>
    </row>
    <row r="27068">
      <c r="A27068" s="294" t="s">
        <v>38296</v>
      </c>
      <c r="B27068" s="294"/>
      <c r="C27068" s="294"/>
      <c r="D27068" s="294"/>
      <c r="E27068" s="294"/>
      <c r="F27068" s="294"/>
    </row>
    <row r="27069">
      <c r="A27069" s="294" t="s">
        <v>38297</v>
      </c>
      <c r="B27069" s="294"/>
      <c r="C27069" s="294"/>
      <c r="D27069" s="294"/>
      <c r="E27069" s="294"/>
      <c r="F27069" s="294"/>
    </row>
    <row r="27070">
      <c r="A27070" s="294" t="s">
        <v>38298</v>
      </c>
      <c r="B27070" s="294"/>
      <c r="C27070" s="294"/>
      <c r="D27070" s="294"/>
      <c r="E27070" s="294"/>
      <c r="F27070" s="294"/>
    </row>
    <row r="27071">
      <c r="A27071" s="294" t="s">
        <v>38299</v>
      </c>
      <c r="B27071" s="294"/>
      <c r="C27071" s="294"/>
      <c r="D27071" s="294"/>
      <c r="E27071" s="294"/>
      <c r="F27071" s="294"/>
    </row>
    <row r="27072">
      <c r="A27072" s="294" t="s">
        <v>38300</v>
      </c>
      <c r="B27072" s="294"/>
      <c r="C27072" s="294"/>
      <c r="D27072" s="294"/>
      <c r="E27072" s="294"/>
      <c r="F27072" s="294"/>
    </row>
    <row r="27073">
      <c r="A27073" s="294" t="s">
        <v>38301</v>
      </c>
      <c r="B27073" s="294"/>
      <c r="C27073" s="294"/>
      <c r="D27073" s="294"/>
      <c r="E27073" s="294"/>
      <c r="F27073" s="294"/>
    </row>
    <row r="27074">
      <c r="A27074" s="294"/>
      <c r="B27074" s="294"/>
      <c r="C27074" s="294"/>
      <c r="D27074" s="294"/>
      <c r="E27074" s="294"/>
      <c r="F27074" s="294"/>
    </row>
    <row r="27075">
      <c r="A27075" s="294"/>
      <c r="B27075" s="294"/>
      <c r="C27075" s="294"/>
      <c r="D27075" s="294"/>
      <c r="E27075" s="294"/>
      <c r="F27075" s="294"/>
    </row>
    <row r="27076">
      <c r="A27076" s="294" t="s">
        <v>21401</v>
      </c>
      <c r="B27076" s="294"/>
      <c r="C27076" s="294"/>
      <c r="D27076" s="294"/>
      <c r="E27076" s="294"/>
      <c r="F27076" s="294"/>
    </row>
    <row r="27077">
      <c r="A27077" s="294"/>
      <c r="B27077" s="294"/>
      <c r="C27077" s="294"/>
      <c r="D27077" s="294"/>
      <c r="E27077" s="294"/>
      <c r="F27077" s="294"/>
    </row>
    <row r="27078">
      <c r="A27078" s="294" t="s">
        <v>38302</v>
      </c>
      <c r="B27078" s="294"/>
      <c r="C27078" s="294"/>
      <c r="D27078" s="294"/>
      <c r="E27078" s="294"/>
      <c r="F27078" s="294"/>
    </row>
    <row r="27079">
      <c r="A27079" s="294" t="s">
        <v>38303</v>
      </c>
      <c r="B27079" s="294"/>
      <c r="C27079" s="294"/>
      <c r="D27079" s="294"/>
      <c r="E27079" s="294"/>
      <c r="F27079" s="294"/>
    </row>
    <row r="27080">
      <c r="A27080" s="294" t="s">
        <v>23829</v>
      </c>
      <c r="B27080" s="294"/>
      <c r="C27080" s="294"/>
      <c r="D27080" s="294"/>
      <c r="E27080" s="294"/>
      <c r="F27080" s="294"/>
    </row>
    <row r="27081">
      <c r="A27081" s="294" t="s">
        <v>23830</v>
      </c>
      <c r="B27081" s="294"/>
      <c r="C27081" s="294"/>
      <c r="D27081" s="294"/>
      <c r="E27081" s="294"/>
      <c r="F27081" s="294"/>
    </row>
    <row r="27082">
      <c r="A27082" s="294" t="s">
        <v>23831</v>
      </c>
      <c r="B27082" s="294"/>
      <c r="C27082" s="294"/>
      <c r="D27082" s="294"/>
      <c r="E27082" s="294"/>
      <c r="F27082" s="294"/>
    </row>
    <row r="27083">
      <c r="A27083" s="294" t="s">
        <v>32551</v>
      </c>
      <c r="B27083" s="294"/>
      <c r="C27083" s="294"/>
      <c r="D27083" s="294"/>
      <c r="E27083" s="294"/>
      <c r="F27083" s="294"/>
    </row>
    <row r="27084">
      <c r="A27084" s="294" t="s">
        <v>38304</v>
      </c>
      <c r="B27084" s="294"/>
      <c r="C27084" s="294"/>
      <c r="D27084" s="294"/>
      <c r="E27084" s="294"/>
      <c r="F27084" s="294"/>
    </row>
    <row r="27085">
      <c r="A27085" s="294" t="s">
        <v>38305</v>
      </c>
      <c r="B27085" s="294"/>
      <c r="C27085" s="294"/>
      <c r="D27085" s="294"/>
      <c r="E27085" s="294"/>
      <c r="F27085" s="294"/>
    </row>
    <row r="27086">
      <c r="A27086" s="294" t="s">
        <v>38306</v>
      </c>
      <c r="B27086" s="294"/>
      <c r="C27086" s="294"/>
      <c r="D27086" s="294"/>
      <c r="E27086" s="294"/>
      <c r="F27086" s="294"/>
    </row>
    <row r="27087">
      <c r="A27087" s="294" t="s">
        <v>38307</v>
      </c>
      <c r="B27087" s="294"/>
      <c r="C27087" s="294"/>
      <c r="D27087" s="294"/>
      <c r="E27087" s="294"/>
      <c r="F27087" s="294"/>
    </row>
    <row r="27088">
      <c r="A27088" s="294" t="s">
        <v>38308</v>
      </c>
      <c r="B27088" s="294"/>
      <c r="C27088" s="294"/>
      <c r="D27088" s="294"/>
      <c r="E27088" s="294"/>
      <c r="F27088" s="294"/>
    </row>
    <row r="27089">
      <c r="A27089" s="294" t="s">
        <v>38309</v>
      </c>
      <c r="B27089" s="294"/>
      <c r="C27089" s="294"/>
      <c r="D27089" s="294"/>
      <c r="E27089" s="294"/>
      <c r="F27089" s="294"/>
    </row>
    <row r="27090">
      <c r="A27090" s="294" t="s">
        <v>38310</v>
      </c>
      <c r="B27090" s="294"/>
      <c r="C27090" s="294"/>
      <c r="D27090" s="294"/>
      <c r="E27090" s="294"/>
      <c r="F27090" s="294"/>
    </row>
    <row r="27091">
      <c r="A27091" s="294" t="s">
        <v>38311</v>
      </c>
      <c r="B27091" s="294"/>
      <c r="C27091" s="294"/>
      <c r="D27091" s="294"/>
      <c r="E27091" s="294"/>
      <c r="F27091" s="294"/>
    </row>
    <row r="27092">
      <c r="A27092" s="294" t="s">
        <v>38312</v>
      </c>
      <c r="B27092" s="294"/>
      <c r="C27092" s="294"/>
      <c r="D27092" s="294"/>
      <c r="E27092" s="294"/>
      <c r="F27092" s="294"/>
    </row>
    <row r="27093">
      <c r="A27093" s="294" t="s">
        <v>38313</v>
      </c>
      <c r="B27093" s="294"/>
      <c r="C27093" s="294"/>
      <c r="D27093" s="294"/>
      <c r="E27093" s="294"/>
      <c r="F27093" s="294"/>
    </row>
    <row r="27094">
      <c r="A27094" s="294"/>
      <c r="B27094" s="294"/>
      <c r="C27094" s="294"/>
      <c r="D27094" s="294"/>
      <c r="E27094" s="294"/>
      <c r="F27094" s="294"/>
    </row>
    <row r="27095">
      <c r="A27095" s="294" t="s">
        <v>21407</v>
      </c>
      <c r="B27095" s="294"/>
      <c r="C27095" s="294"/>
      <c r="D27095" s="294"/>
      <c r="E27095" s="294"/>
      <c r="F27095" s="294"/>
    </row>
    <row r="27096">
      <c r="A27096" s="294"/>
      <c r="B27096" s="294"/>
      <c r="C27096" s="294"/>
      <c r="D27096" s="294"/>
      <c r="E27096" s="294"/>
      <c r="F27096" s="294"/>
    </row>
    <row r="27097">
      <c r="A27097" s="294" t="s">
        <v>38314</v>
      </c>
      <c r="B27097" s="294"/>
      <c r="C27097" s="294"/>
      <c r="D27097" s="294"/>
      <c r="E27097" s="294"/>
      <c r="F27097" s="294"/>
    </row>
    <row r="27098">
      <c r="A27098" s="294" t="s">
        <v>38315</v>
      </c>
      <c r="B27098" s="294"/>
      <c r="C27098" s="294"/>
      <c r="D27098" s="294"/>
      <c r="E27098" s="294"/>
      <c r="F27098" s="294"/>
    </row>
    <row r="27099">
      <c r="A27099" s="294" t="s">
        <v>38316</v>
      </c>
      <c r="B27099" s="294"/>
      <c r="C27099" s="294"/>
      <c r="D27099" s="294"/>
      <c r="E27099" s="294"/>
      <c r="F27099" s="294"/>
    </row>
    <row r="27100">
      <c r="A27100" s="294" t="s">
        <v>38317</v>
      </c>
      <c r="B27100" s="294"/>
      <c r="C27100" s="294"/>
      <c r="D27100" s="294"/>
      <c r="E27100" s="294"/>
      <c r="F27100" s="294"/>
    </row>
    <row r="27101">
      <c r="A27101" s="294" t="s">
        <v>38318</v>
      </c>
      <c r="B27101" s="294"/>
      <c r="C27101" s="294"/>
      <c r="D27101" s="294"/>
      <c r="E27101" s="294"/>
      <c r="F27101" s="294"/>
    </row>
    <row r="27102">
      <c r="A27102" s="294" t="s">
        <v>38319</v>
      </c>
      <c r="B27102" s="294"/>
      <c r="C27102" s="294"/>
      <c r="D27102" s="294"/>
      <c r="E27102" s="294"/>
      <c r="F27102" s="294"/>
    </row>
    <row r="27103">
      <c r="A27103" s="294" t="s">
        <v>38320</v>
      </c>
      <c r="B27103" s="294"/>
      <c r="C27103" s="294"/>
      <c r="D27103" s="294"/>
      <c r="E27103" s="294"/>
      <c r="F27103" s="294"/>
    </row>
    <row r="27104">
      <c r="A27104" s="294" t="s">
        <v>38321</v>
      </c>
      <c r="B27104" s="294"/>
      <c r="C27104" s="294"/>
      <c r="D27104" s="294"/>
      <c r="E27104" s="294"/>
      <c r="F27104" s="294"/>
    </row>
    <row r="27105">
      <c r="A27105" s="294" t="s">
        <v>38322</v>
      </c>
      <c r="B27105" s="294"/>
      <c r="C27105" s="294"/>
      <c r="D27105" s="294"/>
      <c r="E27105" s="294"/>
      <c r="F27105" s="294"/>
    </row>
    <row r="27106">
      <c r="A27106" s="294" t="s">
        <v>38323</v>
      </c>
      <c r="B27106" s="294"/>
      <c r="C27106" s="294"/>
      <c r="D27106" s="294"/>
      <c r="E27106" s="294"/>
      <c r="F27106" s="294"/>
    </row>
    <row r="27107">
      <c r="A27107" s="294" t="s">
        <v>38324</v>
      </c>
      <c r="B27107" s="294"/>
      <c r="C27107" s="294"/>
      <c r="D27107" s="294"/>
      <c r="E27107" s="294"/>
      <c r="F27107" s="294"/>
    </row>
    <row r="27108">
      <c r="A27108" s="294" t="s">
        <v>38325</v>
      </c>
      <c r="B27108" s="294"/>
      <c r="C27108" s="294"/>
      <c r="D27108" s="294"/>
      <c r="E27108" s="294"/>
      <c r="F27108" s="294"/>
    </row>
    <row r="27109">
      <c r="A27109" s="294" t="s">
        <v>38326</v>
      </c>
      <c r="B27109" s="294"/>
      <c r="C27109" s="294"/>
      <c r="D27109" s="294"/>
      <c r="E27109" s="294"/>
      <c r="F27109" s="294"/>
    </row>
    <row r="27110">
      <c r="A27110" s="294" t="s">
        <v>38327</v>
      </c>
      <c r="B27110" s="294"/>
      <c r="C27110" s="294"/>
      <c r="D27110" s="294"/>
      <c r="E27110" s="294"/>
      <c r="F27110" s="294"/>
    </row>
    <row r="27111">
      <c r="A27111" s="294" t="s">
        <v>38328</v>
      </c>
      <c r="B27111" s="294"/>
      <c r="C27111" s="294"/>
      <c r="D27111" s="294"/>
      <c r="E27111" s="294"/>
      <c r="F27111" s="294"/>
    </row>
    <row r="27112">
      <c r="A27112" s="294" t="s">
        <v>38329</v>
      </c>
      <c r="B27112" s="294"/>
      <c r="C27112" s="294"/>
      <c r="D27112" s="294"/>
      <c r="E27112" s="294"/>
      <c r="F27112" s="294"/>
    </row>
    <row r="27113">
      <c r="A27113" s="294"/>
      <c r="B27113" s="294"/>
      <c r="C27113" s="294"/>
      <c r="D27113" s="294"/>
      <c r="E27113" s="294"/>
      <c r="F27113" s="294"/>
    </row>
    <row r="27114">
      <c r="A27114" s="294" t="s">
        <v>21304</v>
      </c>
      <c r="B27114" s="294"/>
      <c r="C27114" s="294"/>
      <c r="D27114" s="294"/>
      <c r="E27114" s="294"/>
      <c r="F27114" s="294"/>
    </row>
    <row r="27115">
      <c r="A27115" s="294"/>
      <c r="B27115" s="294"/>
      <c r="C27115" s="294"/>
      <c r="D27115" s="294"/>
      <c r="E27115" s="294"/>
      <c r="F27115" s="294"/>
    </row>
    <row r="27116">
      <c r="A27116" s="294" t="s">
        <v>38330</v>
      </c>
      <c r="B27116" s="294"/>
      <c r="C27116" s="294"/>
      <c r="D27116" s="294"/>
      <c r="E27116" s="294"/>
      <c r="F27116" s="294"/>
    </row>
    <row r="27117">
      <c r="A27117" s="294" t="s">
        <v>38331</v>
      </c>
      <c r="B27117" s="294"/>
      <c r="C27117" s="294"/>
      <c r="D27117" s="294"/>
      <c r="E27117" s="294"/>
      <c r="F27117" s="294"/>
    </row>
    <row r="27118">
      <c r="A27118" s="294" t="s">
        <v>38332</v>
      </c>
      <c r="B27118" s="294"/>
      <c r="C27118" s="294"/>
      <c r="D27118" s="294"/>
      <c r="E27118" s="294"/>
      <c r="F27118" s="294"/>
    </row>
    <row r="27119">
      <c r="A27119" s="294" t="s">
        <v>38333</v>
      </c>
      <c r="B27119" s="294"/>
      <c r="C27119" s="294"/>
      <c r="D27119" s="294"/>
      <c r="E27119" s="294"/>
      <c r="F27119" s="294"/>
    </row>
    <row r="27120">
      <c r="A27120" s="294" t="s">
        <v>38334</v>
      </c>
      <c r="B27120" s="294"/>
      <c r="C27120" s="294"/>
      <c r="D27120" s="294"/>
      <c r="E27120" s="294"/>
      <c r="F27120" s="294"/>
    </row>
    <row r="27121">
      <c r="A27121" s="294" t="s">
        <v>38335</v>
      </c>
      <c r="B27121" s="294"/>
      <c r="C27121" s="294"/>
      <c r="D27121" s="294"/>
      <c r="E27121" s="294"/>
      <c r="F27121" s="294"/>
    </row>
    <row r="27122">
      <c r="A27122" s="294" t="s">
        <v>38336</v>
      </c>
      <c r="B27122" s="294"/>
      <c r="C27122" s="294"/>
      <c r="D27122" s="294"/>
      <c r="E27122" s="294"/>
      <c r="F27122" s="294"/>
    </row>
    <row r="27123">
      <c r="A27123" s="294" t="s">
        <v>38337</v>
      </c>
      <c r="B27123" s="294"/>
      <c r="C27123" s="294"/>
      <c r="D27123" s="294"/>
      <c r="E27123" s="294"/>
      <c r="F27123" s="294"/>
    </row>
    <row r="27124">
      <c r="A27124" s="294" t="s">
        <v>38338</v>
      </c>
      <c r="B27124" s="294"/>
      <c r="C27124" s="294"/>
      <c r="D27124" s="294"/>
      <c r="E27124" s="294"/>
      <c r="F27124" s="294"/>
    </row>
    <row r="27125">
      <c r="A27125" s="294" t="s">
        <v>38339</v>
      </c>
      <c r="B27125" s="294"/>
      <c r="C27125" s="294"/>
      <c r="D27125" s="294"/>
      <c r="E27125" s="294"/>
      <c r="F27125" s="294"/>
    </row>
    <row r="27126">
      <c r="A27126" s="294" t="s">
        <v>38340</v>
      </c>
      <c r="B27126" s="294"/>
      <c r="C27126" s="294"/>
      <c r="D27126" s="294"/>
      <c r="E27126" s="294"/>
      <c r="F27126" s="294"/>
    </row>
    <row r="27127">
      <c r="A27127" s="294" t="s">
        <v>38341</v>
      </c>
      <c r="B27127" s="294"/>
      <c r="C27127" s="294"/>
      <c r="D27127" s="294"/>
      <c r="E27127" s="294"/>
      <c r="F27127" s="294"/>
    </row>
    <row r="27128">
      <c r="A27128" s="294" t="s">
        <v>38342</v>
      </c>
      <c r="B27128" s="294"/>
      <c r="C27128" s="294"/>
      <c r="D27128" s="294"/>
      <c r="E27128" s="294"/>
      <c r="F27128" s="294"/>
    </row>
    <row r="27129">
      <c r="A27129" s="294"/>
      <c r="B27129" s="294"/>
      <c r="C27129" s="294"/>
      <c r="D27129" s="294"/>
      <c r="E27129" s="294"/>
      <c r="F27129" s="294"/>
    </row>
    <row r="27130">
      <c r="A27130" s="294" t="s">
        <v>28124</v>
      </c>
      <c r="B27130" s="294"/>
      <c r="C27130" s="294"/>
      <c r="D27130" s="294"/>
      <c r="E27130" s="294"/>
      <c r="F27130" s="294"/>
    </row>
    <row r="27131">
      <c r="A27131" s="294" t="s">
        <v>38343</v>
      </c>
      <c r="B27131" s="294"/>
      <c r="C27131" s="294"/>
      <c r="D27131" s="294"/>
      <c r="E27131" s="294"/>
      <c r="F27131" s="294"/>
    </row>
    <row r="27132">
      <c r="A27132" s="294" t="s">
        <v>21672</v>
      </c>
      <c r="B27132" s="294"/>
      <c r="C27132" s="294"/>
      <c r="D27132" s="294"/>
      <c r="E27132" s="294"/>
      <c r="F27132" s="294"/>
    </row>
    <row r="27133">
      <c r="A27133" s="294" t="s">
        <v>38344</v>
      </c>
      <c r="B27133" s="294"/>
      <c r="C27133" s="294"/>
      <c r="D27133" s="294"/>
      <c r="E27133" s="294"/>
      <c r="F27133" s="294"/>
    </row>
    <row r="27134">
      <c r="A27134" s="294"/>
      <c r="B27134" s="294"/>
      <c r="C27134" s="294"/>
      <c r="D27134" s="294"/>
      <c r="E27134" s="294"/>
      <c r="F27134" s="294"/>
    </row>
    <row r="27135">
      <c r="A27135" s="294" t="s">
        <v>21315</v>
      </c>
      <c r="B27135" s="294"/>
      <c r="C27135" s="294"/>
      <c r="D27135" s="294"/>
      <c r="E27135" s="294"/>
      <c r="F27135" s="294"/>
    </row>
    <row r="27136">
      <c r="A27136" s="294"/>
      <c r="B27136" s="294"/>
      <c r="C27136" s="294"/>
      <c r="D27136" s="294"/>
      <c r="E27136" s="294"/>
      <c r="F27136" s="294"/>
    </row>
    <row r="27137">
      <c r="A27137" s="294" t="s">
        <v>38345</v>
      </c>
      <c r="B27137" s="294"/>
      <c r="C27137" s="294"/>
      <c r="D27137" s="294"/>
      <c r="E27137" s="294"/>
      <c r="F27137" s="294"/>
    </row>
    <row r="27138">
      <c r="A27138" s="294" t="s">
        <v>38346</v>
      </c>
      <c r="B27138" s="294"/>
      <c r="C27138" s="294"/>
      <c r="D27138" s="294"/>
      <c r="E27138" s="294"/>
      <c r="F27138" s="294"/>
    </row>
    <row r="27139">
      <c r="A27139" s="294" t="s">
        <v>38347</v>
      </c>
      <c r="B27139" s="294"/>
      <c r="C27139" s="294"/>
      <c r="D27139" s="294"/>
      <c r="E27139" s="294"/>
      <c r="F27139" s="294"/>
    </row>
    <row r="27140">
      <c r="A27140" s="294" t="s">
        <v>38348</v>
      </c>
      <c r="B27140" s="294"/>
      <c r="C27140" s="294"/>
      <c r="D27140" s="294"/>
      <c r="E27140" s="294"/>
      <c r="F27140" s="294"/>
    </row>
    <row r="27141">
      <c r="A27141" s="294" t="s">
        <v>38349</v>
      </c>
      <c r="B27141" s="294"/>
      <c r="C27141" s="294"/>
      <c r="D27141" s="294"/>
      <c r="E27141" s="294"/>
      <c r="F27141" s="294"/>
    </row>
    <row r="27142">
      <c r="A27142" s="294" t="s">
        <v>38350</v>
      </c>
      <c r="B27142" s="294"/>
      <c r="C27142" s="294"/>
      <c r="D27142" s="294"/>
      <c r="E27142" s="294"/>
      <c r="F27142" s="294"/>
    </row>
    <row r="27143">
      <c r="A27143" s="294" t="s">
        <v>38351</v>
      </c>
      <c r="B27143" s="294"/>
      <c r="C27143" s="294"/>
      <c r="D27143" s="294"/>
      <c r="E27143" s="294"/>
      <c r="F27143" s="294"/>
    </row>
    <row r="27144">
      <c r="A27144" s="294" t="s">
        <v>38352</v>
      </c>
      <c r="B27144" s="294"/>
      <c r="C27144" s="294"/>
      <c r="D27144" s="294"/>
      <c r="E27144" s="294"/>
      <c r="F27144" s="294"/>
    </row>
    <row r="27145">
      <c r="A27145" s="294" t="s">
        <v>38353</v>
      </c>
      <c r="B27145" s="294"/>
      <c r="C27145" s="294"/>
      <c r="D27145" s="294"/>
      <c r="E27145" s="294"/>
      <c r="F27145" s="294"/>
    </row>
    <row r="27146">
      <c r="A27146" s="294" t="s">
        <v>38354</v>
      </c>
      <c r="B27146" s="294"/>
      <c r="C27146" s="294"/>
      <c r="D27146" s="294"/>
      <c r="E27146" s="294"/>
      <c r="F27146" s="294"/>
    </row>
    <row r="27147">
      <c r="A27147" s="294" t="s">
        <v>38355</v>
      </c>
      <c r="B27147" s="294"/>
      <c r="C27147" s="294"/>
      <c r="D27147" s="294"/>
      <c r="E27147" s="294"/>
      <c r="F27147" s="294"/>
    </row>
    <row r="27148">
      <c r="A27148" s="294" t="s">
        <v>38356</v>
      </c>
      <c r="B27148" s="294"/>
      <c r="C27148" s="294"/>
      <c r="D27148" s="294"/>
      <c r="E27148" s="294"/>
      <c r="F27148" s="294"/>
    </row>
    <row r="27149">
      <c r="A27149" s="294" t="s">
        <v>38357</v>
      </c>
      <c r="B27149" s="294"/>
      <c r="C27149" s="294"/>
      <c r="D27149" s="294"/>
      <c r="E27149" s="294"/>
      <c r="F27149" s="294"/>
    </row>
    <row r="27150">
      <c r="A27150" s="294" t="s">
        <v>38358</v>
      </c>
      <c r="B27150" s="294"/>
      <c r="C27150" s="294"/>
      <c r="D27150" s="294"/>
      <c r="E27150" s="294"/>
      <c r="F27150" s="294"/>
    </row>
    <row r="27151">
      <c r="A27151" s="294" t="s">
        <v>38359</v>
      </c>
      <c r="B27151" s="294"/>
      <c r="C27151" s="294"/>
      <c r="D27151" s="294"/>
      <c r="E27151" s="294"/>
      <c r="F27151" s="294"/>
    </row>
    <row r="27152">
      <c r="A27152" s="294" t="s">
        <v>38360</v>
      </c>
      <c r="B27152" s="294"/>
      <c r="C27152" s="294"/>
      <c r="D27152" s="294"/>
      <c r="E27152" s="294"/>
      <c r="F27152" s="294"/>
    </row>
    <row r="27153">
      <c r="A27153" s="294"/>
      <c r="B27153" s="294"/>
      <c r="C27153" s="294"/>
      <c r="D27153" s="294"/>
      <c r="E27153" s="294"/>
      <c r="F27153" s="294"/>
    </row>
    <row r="27154">
      <c r="A27154" s="294" t="s">
        <v>21326</v>
      </c>
      <c r="B27154" s="294"/>
      <c r="C27154" s="294"/>
      <c r="D27154" s="294"/>
      <c r="E27154" s="294"/>
      <c r="F27154" s="294"/>
    </row>
    <row r="27155">
      <c r="A27155" s="294"/>
      <c r="B27155" s="294"/>
      <c r="C27155" s="294"/>
      <c r="D27155" s="294"/>
      <c r="E27155" s="294"/>
      <c r="F27155" s="294"/>
    </row>
    <row r="27156">
      <c r="A27156" s="294" t="s">
        <v>35673</v>
      </c>
      <c r="B27156" s="294"/>
      <c r="C27156" s="294"/>
      <c r="D27156" s="294"/>
      <c r="E27156" s="294"/>
      <c r="F27156" s="294"/>
    </row>
    <row r="27157">
      <c r="A27157" s="294" t="s">
        <v>38361</v>
      </c>
      <c r="B27157" s="294"/>
      <c r="C27157" s="294"/>
      <c r="D27157" s="294"/>
      <c r="E27157" s="294"/>
      <c r="F27157" s="294"/>
    </row>
    <row r="27158">
      <c r="A27158" s="294" t="s">
        <v>38362</v>
      </c>
      <c r="B27158" s="294"/>
      <c r="C27158" s="294"/>
      <c r="D27158" s="294"/>
      <c r="E27158" s="294"/>
      <c r="F27158" s="294"/>
    </row>
    <row r="27159">
      <c r="A27159" s="294" t="s">
        <v>38363</v>
      </c>
      <c r="B27159" s="294"/>
      <c r="C27159" s="294"/>
      <c r="D27159" s="294"/>
      <c r="E27159" s="294"/>
      <c r="F27159" s="294"/>
    </row>
    <row r="27160">
      <c r="A27160" s="294" t="s">
        <v>38364</v>
      </c>
      <c r="B27160" s="294"/>
      <c r="C27160" s="294"/>
      <c r="D27160" s="294"/>
      <c r="E27160" s="294"/>
      <c r="F27160" s="294"/>
    </row>
    <row r="27161">
      <c r="A27161" s="294" t="s">
        <v>38365</v>
      </c>
      <c r="B27161" s="294"/>
      <c r="C27161" s="294"/>
      <c r="D27161" s="294"/>
      <c r="E27161" s="294"/>
      <c r="F27161" s="294"/>
    </row>
    <row r="27162">
      <c r="A27162" s="294" t="s">
        <v>38366</v>
      </c>
      <c r="B27162" s="294"/>
      <c r="C27162" s="294"/>
      <c r="D27162" s="294"/>
      <c r="E27162" s="294"/>
      <c r="F27162" s="294"/>
    </row>
    <row r="27163">
      <c r="A27163" s="294" t="s">
        <v>38367</v>
      </c>
      <c r="B27163" s="294"/>
      <c r="C27163" s="294"/>
      <c r="D27163" s="294"/>
      <c r="E27163" s="294"/>
      <c r="F27163" s="294"/>
    </row>
    <row r="27164">
      <c r="A27164" s="294"/>
      <c r="B27164" s="294"/>
      <c r="C27164" s="294"/>
      <c r="D27164" s="294"/>
      <c r="E27164" s="294"/>
      <c r="F27164" s="294"/>
    </row>
    <row r="27165">
      <c r="A27165" s="294" t="s">
        <v>23526</v>
      </c>
      <c r="B27165" s="294"/>
      <c r="C27165" s="294"/>
      <c r="D27165" s="294"/>
      <c r="E27165" s="294"/>
      <c r="F27165" s="294"/>
    </row>
    <row r="27166">
      <c r="A27166" s="294"/>
      <c r="B27166" s="294"/>
      <c r="C27166" s="294"/>
      <c r="D27166" s="294"/>
      <c r="E27166" s="294"/>
      <c r="F27166" s="294"/>
    </row>
    <row r="27167">
      <c r="A27167" s="294" t="s">
        <v>38368</v>
      </c>
      <c r="B27167" s="294"/>
      <c r="C27167" s="294"/>
      <c r="D27167" s="294"/>
      <c r="E27167" s="294"/>
      <c r="F27167" s="294"/>
    </row>
    <row r="27168">
      <c r="A27168" s="294" t="s">
        <v>38369</v>
      </c>
      <c r="B27168" s="294"/>
      <c r="C27168" s="294"/>
      <c r="D27168" s="294"/>
      <c r="E27168" s="294"/>
      <c r="F27168" s="294"/>
    </row>
    <row r="27169">
      <c r="A27169" s="294" t="s">
        <v>38370</v>
      </c>
      <c r="B27169" s="294"/>
      <c r="C27169" s="294"/>
      <c r="D27169" s="294"/>
      <c r="E27169" s="294"/>
      <c r="F27169" s="294"/>
    </row>
    <row r="27170">
      <c r="A27170" s="294" t="s">
        <v>38371</v>
      </c>
      <c r="B27170" s="294"/>
      <c r="C27170" s="294"/>
      <c r="D27170" s="294"/>
      <c r="E27170" s="294"/>
      <c r="F27170" s="294"/>
    </row>
    <row r="27171">
      <c r="A27171" s="294" t="s">
        <v>38372</v>
      </c>
      <c r="B27171" s="294"/>
      <c r="C27171" s="294"/>
      <c r="D27171" s="294"/>
      <c r="E27171" s="294"/>
      <c r="F27171" s="294"/>
    </row>
    <row r="27172">
      <c r="A27172" s="294" t="s">
        <v>38373</v>
      </c>
      <c r="B27172" s="294"/>
      <c r="C27172" s="294"/>
      <c r="D27172" s="294"/>
      <c r="E27172" s="294"/>
      <c r="F27172" s="294"/>
    </row>
    <row r="27173">
      <c r="A27173" s="294" t="s">
        <v>38374</v>
      </c>
      <c r="B27173" s="294"/>
      <c r="C27173" s="294"/>
      <c r="D27173" s="294"/>
      <c r="E27173" s="294"/>
      <c r="F27173" s="294"/>
    </row>
    <row r="27174">
      <c r="A27174" s="294" t="s">
        <v>24963</v>
      </c>
      <c r="B27174" s="294"/>
      <c r="C27174" s="294"/>
      <c r="D27174" s="294"/>
      <c r="E27174" s="294"/>
      <c r="F27174" s="294"/>
    </row>
    <row r="27175">
      <c r="A27175" s="294" t="s">
        <v>38375</v>
      </c>
      <c r="B27175" s="294"/>
      <c r="C27175" s="294"/>
      <c r="D27175" s="294"/>
      <c r="E27175" s="294"/>
      <c r="F27175" s="294"/>
    </row>
    <row r="27176">
      <c r="A27176" s="294" t="s">
        <v>38376</v>
      </c>
      <c r="B27176" s="294"/>
      <c r="C27176" s="294"/>
      <c r="D27176" s="294"/>
      <c r="E27176" s="294"/>
      <c r="F27176" s="294"/>
    </row>
    <row r="27177">
      <c r="A27177" s="294" t="s">
        <v>38377</v>
      </c>
      <c r="B27177" s="294"/>
      <c r="C27177" s="294"/>
      <c r="D27177" s="294"/>
      <c r="E27177" s="294"/>
      <c r="F27177" s="294"/>
    </row>
    <row r="27178">
      <c r="A27178" s="294" t="s">
        <v>38378</v>
      </c>
      <c r="B27178" s="294"/>
      <c r="C27178" s="294"/>
      <c r="D27178" s="294"/>
      <c r="E27178" s="294"/>
      <c r="F27178" s="294"/>
    </row>
    <row r="27179">
      <c r="A27179" s="294" t="s">
        <v>38379</v>
      </c>
      <c r="B27179" s="294"/>
      <c r="C27179" s="294"/>
      <c r="D27179" s="294"/>
      <c r="E27179" s="294"/>
      <c r="F27179" s="294"/>
    </row>
    <row r="27180">
      <c r="A27180" s="294"/>
      <c r="B27180" s="294"/>
      <c r="C27180" s="294"/>
      <c r="D27180" s="294"/>
      <c r="E27180" s="294"/>
      <c r="F27180" s="294"/>
    </row>
    <row r="27181">
      <c r="A27181" s="294" t="s">
        <v>23321</v>
      </c>
      <c r="B27181" s="294"/>
      <c r="C27181" s="294"/>
      <c r="D27181" s="294"/>
      <c r="E27181" s="294"/>
      <c r="F27181" s="294"/>
    </row>
    <row r="27182">
      <c r="A27182" s="294" t="s">
        <v>23767</v>
      </c>
      <c r="B27182" s="294"/>
      <c r="C27182" s="294"/>
      <c r="D27182" s="294"/>
      <c r="E27182" s="294"/>
      <c r="F27182" s="294"/>
    </row>
    <row r="27183">
      <c r="A27183" s="294"/>
      <c r="B27183" s="294"/>
      <c r="C27183" s="294"/>
      <c r="D27183" s="294"/>
      <c r="E27183" s="294"/>
      <c r="F27183" s="294"/>
    </row>
    <row r="27184">
      <c r="A27184" s="294" t="s">
        <v>38380</v>
      </c>
      <c r="B27184" s="294"/>
      <c r="C27184" s="294"/>
      <c r="D27184" s="294"/>
      <c r="E27184" s="294"/>
      <c r="F27184" s="294"/>
    </row>
    <row r="27185">
      <c r="A27185" s="294" t="s">
        <v>38381</v>
      </c>
      <c r="B27185" s="294"/>
      <c r="C27185" s="294"/>
      <c r="D27185" s="294"/>
      <c r="E27185" s="294"/>
      <c r="F27185" s="294"/>
    </row>
    <row r="27186">
      <c r="A27186" s="294" t="s">
        <v>22056</v>
      </c>
      <c r="B27186" s="294"/>
      <c r="C27186" s="294"/>
      <c r="D27186" s="294"/>
      <c r="E27186" s="294"/>
      <c r="F27186" s="294"/>
    </row>
    <row r="27187">
      <c r="A27187" s="294" t="s">
        <v>38382</v>
      </c>
      <c r="B27187" s="294"/>
      <c r="C27187" s="294"/>
      <c r="D27187" s="294"/>
      <c r="E27187" s="294"/>
      <c r="F27187" s="294"/>
    </row>
    <row r="27188">
      <c r="A27188" s="294" t="s">
        <v>38383</v>
      </c>
      <c r="B27188" s="294"/>
      <c r="C27188" s="294"/>
      <c r="D27188" s="294"/>
      <c r="E27188" s="294"/>
      <c r="F27188" s="294"/>
    </row>
    <row r="27189">
      <c r="A27189" s="294" t="s">
        <v>38384</v>
      </c>
      <c r="B27189" s="294"/>
      <c r="C27189" s="294"/>
      <c r="D27189" s="294"/>
      <c r="E27189" s="294"/>
      <c r="F27189" s="294"/>
    </row>
    <row r="27190">
      <c r="A27190" s="294"/>
      <c r="B27190" s="294"/>
      <c r="C27190" s="294"/>
      <c r="D27190" s="294"/>
      <c r="E27190" s="294"/>
      <c r="F27190" s="294"/>
    </row>
    <row r="27191">
      <c r="A27191" s="294" t="s">
        <v>24735</v>
      </c>
      <c r="B27191" s="294"/>
      <c r="C27191" s="294"/>
      <c r="D27191" s="294"/>
      <c r="E27191" s="294"/>
      <c r="F27191" s="294"/>
    </row>
    <row r="27192">
      <c r="A27192" s="294" t="s">
        <v>23772</v>
      </c>
      <c r="B27192" s="294"/>
      <c r="C27192" s="294"/>
      <c r="D27192" s="294"/>
      <c r="E27192" s="294"/>
      <c r="F27192" s="294"/>
    </row>
    <row r="27193">
      <c r="A27193" s="294"/>
      <c r="B27193" s="294"/>
      <c r="C27193" s="294"/>
      <c r="D27193" s="294"/>
      <c r="E27193" s="294"/>
      <c r="F27193" s="294"/>
    </row>
    <row r="27194">
      <c r="A27194" s="294" t="s">
        <v>38385</v>
      </c>
      <c r="B27194" s="294"/>
      <c r="C27194" s="294"/>
      <c r="D27194" s="294"/>
      <c r="E27194" s="294"/>
      <c r="F27194" s="294"/>
    </row>
    <row r="27195">
      <c r="A27195" s="294" t="s">
        <v>38386</v>
      </c>
      <c r="B27195" s="294"/>
      <c r="C27195" s="294"/>
      <c r="D27195" s="294"/>
      <c r="E27195" s="294"/>
      <c r="F27195" s="294"/>
    </row>
    <row r="27196">
      <c r="A27196" s="294" t="s">
        <v>38276</v>
      </c>
      <c r="B27196" s="294"/>
      <c r="C27196" s="294"/>
      <c r="D27196" s="294"/>
      <c r="E27196" s="294"/>
      <c r="F27196" s="294"/>
    </row>
    <row r="27197">
      <c r="A27197" s="294" t="s">
        <v>38387</v>
      </c>
      <c r="B27197" s="294"/>
      <c r="C27197" s="294"/>
      <c r="D27197" s="294"/>
      <c r="E27197" s="294"/>
      <c r="F27197" s="294"/>
    </row>
    <row r="27198">
      <c r="A27198" s="294" t="s">
        <v>38388</v>
      </c>
      <c r="B27198" s="294"/>
      <c r="C27198" s="294"/>
      <c r="D27198" s="294"/>
      <c r="E27198" s="294"/>
      <c r="F27198" s="294"/>
    </row>
    <row r="27199">
      <c r="A27199" s="294" t="s">
        <v>38389</v>
      </c>
      <c r="B27199" s="294"/>
      <c r="C27199" s="294"/>
      <c r="D27199" s="294"/>
      <c r="E27199" s="294"/>
      <c r="F27199" s="294"/>
    </row>
    <row r="27200">
      <c r="A27200" s="294"/>
      <c r="B27200" s="294"/>
      <c r="C27200" s="294"/>
      <c r="D27200" s="294"/>
      <c r="E27200" s="294"/>
      <c r="F27200" s="294"/>
    </row>
    <row r="27201">
      <c r="A27201" s="294" t="s">
        <v>35506</v>
      </c>
      <c r="B27201" s="294"/>
      <c r="C27201" s="294"/>
      <c r="D27201" s="294"/>
      <c r="E27201" s="294"/>
      <c r="F27201" s="294"/>
    </row>
    <row r="27202">
      <c r="A27202" s="294"/>
      <c r="B27202" s="294"/>
      <c r="C27202" s="294"/>
      <c r="D27202" s="294"/>
      <c r="E27202" s="294"/>
      <c r="F27202" s="294"/>
    </row>
    <row r="27203">
      <c r="A27203" s="294" t="s">
        <v>38390</v>
      </c>
      <c r="B27203" s="294"/>
      <c r="C27203" s="294"/>
      <c r="D27203" s="294"/>
      <c r="E27203" s="294"/>
      <c r="F27203" s="294"/>
    </row>
    <row r="27204">
      <c r="A27204" s="294"/>
      <c r="B27204" s="294"/>
      <c r="C27204" s="294"/>
      <c r="D27204" s="294"/>
      <c r="E27204" s="294"/>
      <c r="F27204" s="294"/>
    </row>
    <row r="27205">
      <c r="A27205" s="294" t="s">
        <v>38391</v>
      </c>
      <c r="B27205" s="294"/>
      <c r="C27205" s="294"/>
      <c r="D27205" s="294"/>
      <c r="E27205" s="294"/>
      <c r="F27205" s="294"/>
    </row>
    <row r="27206">
      <c r="A27206" s="294"/>
      <c r="B27206" s="294"/>
      <c r="C27206" s="294"/>
      <c r="D27206" s="294"/>
      <c r="E27206" s="294"/>
      <c r="F27206" s="294"/>
    </row>
    <row r="27207">
      <c r="A27207" s="294" t="s">
        <v>38392</v>
      </c>
      <c r="B27207" s="294"/>
      <c r="C27207" s="294"/>
      <c r="D27207" s="294"/>
      <c r="E27207" s="294"/>
      <c r="F27207" s="294"/>
    </row>
    <row r="27208">
      <c r="A27208" s="294" t="s">
        <v>38393</v>
      </c>
      <c r="B27208" s="294"/>
      <c r="C27208" s="294"/>
      <c r="D27208" s="294"/>
      <c r="E27208" s="294"/>
      <c r="F27208" s="294"/>
    </row>
    <row r="27209">
      <c r="A27209" s="294" t="s">
        <v>38394</v>
      </c>
      <c r="B27209" s="294"/>
      <c r="C27209" s="294"/>
      <c r="D27209" s="294"/>
      <c r="E27209" s="294"/>
      <c r="F27209" s="294"/>
    </row>
    <row r="27210">
      <c r="A27210" s="294" t="s">
        <v>38395</v>
      </c>
      <c r="B27210" s="294"/>
      <c r="C27210" s="294"/>
      <c r="D27210" s="294"/>
      <c r="E27210" s="294"/>
      <c r="F27210" s="294"/>
    </row>
    <row r="27211">
      <c r="A27211" s="294"/>
      <c r="B27211" s="294"/>
      <c r="C27211" s="294"/>
      <c r="D27211" s="294"/>
      <c r="E27211" s="294"/>
      <c r="F27211" s="294"/>
    </row>
    <row r="27212">
      <c r="A27212" s="294" t="s">
        <v>38396</v>
      </c>
      <c r="B27212" s="294"/>
      <c r="C27212" s="294"/>
      <c r="D27212" s="294"/>
      <c r="E27212" s="294"/>
      <c r="F27212" s="294"/>
    </row>
    <row r="27213">
      <c r="A27213" s="294"/>
      <c r="B27213" s="294"/>
      <c r="C27213" s="294"/>
      <c r="D27213" s="294"/>
      <c r="E27213" s="294"/>
      <c r="F27213" s="294"/>
    </row>
    <row r="27214">
      <c r="A27214" s="294" t="s">
        <v>38397</v>
      </c>
      <c r="B27214" s="294"/>
      <c r="C27214" s="294"/>
      <c r="D27214" s="294"/>
      <c r="E27214" s="294"/>
      <c r="F27214" s="294"/>
    </row>
    <row r="27215">
      <c r="A27215" s="294" t="s">
        <v>38398</v>
      </c>
      <c r="B27215" s="294"/>
      <c r="C27215" s="294"/>
      <c r="D27215" s="294"/>
      <c r="E27215" s="294"/>
      <c r="F27215" s="294"/>
    </row>
    <row r="27216">
      <c r="A27216" s="294" t="s">
        <v>38399</v>
      </c>
      <c r="B27216" s="294"/>
      <c r="C27216" s="294"/>
      <c r="D27216" s="294"/>
      <c r="E27216" s="294"/>
      <c r="F27216" s="294"/>
    </row>
    <row r="27217">
      <c r="A27217" s="294" t="s">
        <v>38400</v>
      </c>
      <c r="B27217" s="294"/>
      <c r="C27217" s="294"/>
      <c r="D27217" s="294"/>
      <c r="E27217" s="294"/>
      <c r="F27217" s="294"/>
    </row>
    <row r="27218">
      <c r="A27218" s="294" t="s">
        <v>38401</v>
      </c>
      <c r="B27218" s="294"/>
      <c r="C27218" s="294"/>
      <c r="D27218" s="294"/>
      <c r="E27218" s="294"/>
      <c r="F27218" s="294"/>
    </row>
    <row r="27219">
      <c r="A27219" s="294" t="s">
        <v>38402</v>
      </c>
      <c r="B27219" s="294"/>
      <c r="C27219" s="294"/>
      <c r="D27219" s="294"/>
      <c r="E27219" s="294"/>
      <c r="F27219" s="294"/>
    </row>
    <row r="27220">
      <c r="A27220" s="294" t="s">
        <v>38403</v>
      </c>
      <c r="B27220" s="294"/>
      <c r="C27220" s="294"/>
      <c r="D27220" s="294"/>
      <c r="E27220" s="294"/>
      <c r="F27220" s="294"/>
    </row>
    <row r="27221">
      <c r="A27221" s="294" t="s">
        <v>38404</v>
      </c>
      <c r="B27221" s="294"/>
      <c r="C27221" s="294"/>
      <c r="D27221" s="294"/>
      <c r="E27221" s="294"/>
      <c r="F27221" s="294"/>
    </row>
    <row r="27222">
      <c r="A27222" s="294" t="s">
        <v>38405</v>
      </c>
      <c r="B27222" s="294"/>
      <c r="C27222" s="294"/>
      <c r="D27222" s="294"/>
      <c r="E27222" s="294"/>
      <c r="F27222" s="294"/>
    </row>
    <row r="27223">
      <c r="A27223" s="294" t="s">
        <v>38406</v>
      </c>
      <c r="B27223" s="294"/>
      <c r="C27223" s="294"/>
      <c r="D27223" s="294"/>
      <c r="E27223" s="294"/>
      <c r="F27223" s="294"/>
    </row>
    <row r="27224">
      <c r="A27224" s="294" t="s">
        <v>38407</v>
      </c>
      <c r="B27224" s="294"/>
      <c r="C27224" s="294"/>
      <c r="D27224" s="294"/>
      <c r="E27224" s="294"/>
      <c r="F27224" s="294"/>
    </row>
    <row r="27225">
      <c r="A27225" s="294" t="s">
        <v>38408</v>
      </c>
      <c r="B27225" s="294"/>
      <c r="C27225" s="294"/>
      <c r="D27225" s="294"/>
      <c r="E27225" s="294"/>
      <c r="F27225" s="294"/>
    </row>
    <row r="27226">
      <c r="A27226" s="294" t="s">
        <v>38409</v>
      </c>
      <c r="B27226" s="294"/>
      <c r="C27226" s="294"/>
      <c r="D27226" s="294"/>
      <c r="E27226" s="294"/>
      <c r="F27226" s="294"/>
    </row>
    <row r="27227">
      <c r="A27227" s="294" t="s">
        <v>38410</v>
      </c>
      <c r="B27227" s="294"/>
      <c r="C27227" s="294"/>
      <c r="D27227" s="294"/>
      <c r="E27227" s="294"/>
      <c r="F27227" s="294"/>
    </row>
    <row r="27228">
      <c r="A27228" s="294" t="s">
        <v>38411</v>
      </c>
      <c r="B27228" s="294"/>
      <c r="C27228" s="294"/>
      <c r="D27228" s="294"/>
      <c r="E27228" s="294"/>
      <c r="F27228" s="294"/>
    </row>
    <row r="27229">
      <c r="A27229" s="294" t="s">
        <v>38412</v>
      </c>
      <c r="B27229" s="294"/>
      <c r="C27229" s="294"/>
      <c r="D27229" s="294"/>
      <c r="E27229" s="294"/>
      <c r="F27229" s="294"/>
    </row>
    <row r="27230">
      <c r="A27230" s="294" t="s">
        <v>38413</v>
      </c>
      <c r="B27230" s="294"/>
      <c r="C27230" s="294"/>
      <c r="D27230" s="294"/>
      <c r="E27230" s="294"/>
      <c r="F27230" s="294"/>
    </row>
    <row r="27231">
      <c r="A27231" s="294" t="s">
        <v>23052</v>
      </c>
      <c r="B27231" s="294"/>
      <c r="C27231" s="294"/>
      <c r="D27231" s="294"/>
      <c r="E27231" s="294"/>
      <c r="F27231" s="294"/>
    </row>
    <row r="27232">
      <c r="A27232" s="294" t="s">
        <v>38414</v>
      </c>
      <c r="B27232" s="294"/>
      <c r="C27232" s="294"/>
      <c r="D27232" s="294"/>
      <c r="E27232" s="294"/>
      <c r="F27232" s="294"/>
    </row>
    <row r="27233">
      <c r="A27233" s="294" t="s">
        <v>38415</v>
      </c>
      <c r="B27233" s="294"/>
      <c r="C27233" s="294"/>
      <c r="D27233" s="294"/>
      <c r="E27233" s="294"/>
      <c r="F27233" s="294"/>
    </row>
    <row r="27234">
      <c r="A27234" s="294" t="s">
        <v>38416</v>
      </c>
      <c r="B27234" s="294"/>
      <c r="C27234" s="294"/>
      <c r="D27234" s="294"/>
      <c r="E27234" s="294"/>
      <c r="F27234" s="294"/>
    </row>
    <row r="27235">
      <c r="A27235" s="294"/>
      <c r="B27235" s="294"/>
      <c r="C27235" s="294"/>
      <c r="D27235" s="294"/>
      <c r="E27235" s="294"/>
      <c r="F27235" s="294"/>
    </row>
    <row r="27236">
      <c r="A27236" s="294" t="s">
        <v>28124</v>
      </c>
      <c r="B27236" s="294"/>
      <c r="C27236" s="294"/>
      <c r="D27236" s="294"/>
      <c r="E27236" s="294"/>
      <c r="F27236" s="294"/>
    </row>
    <row r="27237">
      <c r="A27237" s="294" t="s">
        <v>20069</v>
      </c>
      <c r="B27237" s="294"/>
      <c r="C27237" s="294"/>
      <c r="D27237" s="294"/>
      <c r="E27237" s="294"/>
      <c r="F27237" s="294"/>
    </row>
    <row r="27238">
      <c r="A27238" s="294" t="s">
        <v>21618</v>
      </c>
      <c r="B27238" s="294"/>
      <c r="C27238" s="294"/>
      <c r="D27238" s="294"/>
      <c r="E27238" s="294"/>
      <c r="F27238" s="294"/>
    </row>
    <row r="27239">
      <c r="A27239" s="294" t="s">
        <v>38417</v>
      </c>
      <c r="B27239" s="294"/>
      <c r="C27239" s="294"/>
      <c r="D27239" s="294"/>
      <c r="E27239" s="294"/>
      <c r="F27239" s="294"/>
    </row>
    <row r="27240">
      <c r="A27240" s="294"/>
      <c r="B27240" s="294"/>
      <c r="C27240" s="294"/>
      <c r="D27240" s="294"/>
      <c r="E27240" s="294"/>
      <c r="F27240" s="294"/>
    </row>
    <row r="27241">
      <c r="A27241" s="294"/>
      <c r="B27241" s="294"/>
      <c r="C27241" s="294"/>
      <c r="D27241" s="294"/>
      <c r="E27241" s="294"/>
      <c r="F27241" s="294"/>
    </row>
    <row r="27242">
      <c r="A27242" s="294" t="s">
        <v>23228</v>
      </c>
      <c r="B27242" s="294"/>
      <c r="C27242" s="294"/>
      <c r="D27242" s="294"/>
      <c r="E27242" s="294"/>
      <c r="F27242" s="294"/>
    </row>
    <row r="27243">
      <c r="A27243" s="294" t="s">
        <v>20462</v>
      </c>
      <c r="B27243" s="294"/>
      <c r="C27243" s="294"/>
      <c r="D27243" s="294"/>
      <c r="E27243" s="294"/>
      <c r="F27243" s="294"/>
    </row>
    <row r="27244">
      <c r="A27244" s="294"/>
      <c r="B27244" s="294"/>
      <c r="C27244" s="294"/>
      <c r="D27244" s="294"/>
      <c r="E27244" s="294"/>
      <c r="F27244" s="294"/>
    </row>
    <row r="27245">
      <c r="A27245" s="294" t="s">
        <v>38418</v>
      </c>
      <c r="B27245" s="294"/>
      <c r="C27245" s="294"/>
      <c r="D27245" s="294"/>
      <c r="E27245" s="294"/>
      <c r="F27245" s="294"/>
    </row>
    <row r="27246">
      <c r="A27246" s="294" t="s">
        <v>38419</v>
      </c>
      <c r="B27246" s="294"/>
      <c r="C27246" s="294"/>
      <c r="D27246" s="294"/>
      <c r="E27246" s="294"/>
      <c r="F27246" s="294"/>
    </row>
    <row r="27247">
      <c r="A27247" s="294" t="s">
        <v>38420</v>
      </c>
      <c r="B27247" s="294"/>
      <c r="C27247" s="294"/>
      <c r="D27247" s="294"/>
      <c r="E27247" s="294"/>
      <c r="F27247" s="294"/>
    </row>
    <row r="27248">
      <c r="A27248" s="294" t="s">
        <v>38421</v>
      </c>
      <c r="B27248" s="294"/>
      <c r="C27248" s="294"/>
      <c r="D27248" s="294"/>
      <c r="E27248" s="294"/>
      <c r="F27248" s="294"/>
    </row>
    <row r="27249">
      <c r="A27249" s="294" t="s">
        <v>38422</v>
      </c>
      <c r="B27249" s="294"/>
      <c r="C27249" s="294"/>
      <c r="D27249" s="294"/>
      <c r="E27249" s="294"/>
      <c r="F27249" s="294"/>
    </row>
    <row r="27250">
      <c r="A27250" s="294" t="s">
        <v>38423</v>
      </c>
      <c r="B27250" s="294"/>
      <c r="C27250" s="294"/>
      <c r="D27250" s="294"/>
      <c r="E27250" s="294"/>
      <c r="F27250" s="294"/>
    </row>
    <row r="27251">
      <c r="A27251" s="294" t="s">
        <v>38424</v>
      </c>
      <c r="B27251" s="294"/>
      <c r="C27251" s="294"/>
      <c r="D27251" s="294"/>
      <c r="E27251" s="294"/>
      <c r="F27251" s="294"/>
    </row>
    <row r="27252">
      <c r="A27252" s="294" t="s">
        <v>38425</v>
      </c>
      <c r="B27252" s="294"/>
      <c r="C27252" s="294"/>
      <c r="D27252" s="294"/>
      <c r="E27252" s="294"/>
      <c r="F27252" s="294"/>
    </row>
    <row r="27253">
      <c r="A27253" s="294" t="s">
        <v>38426</v>
      </c>
      <c r="B27253" s="294"/>
      <c r="C27253" s="294"/>
      <c r="D27253" s="294"/>
      <c r="E27253" s="294"/>
      <c r="F27253" s="294"/>
    </row>
    <row r="27254">
      <c r="A27254" s="294"/>
      <c r="B27254" s="294"/>
      <c r="C27254" s="294"/>
      <c r="D27254" s="294"/>
      <c r="E27254" s="294"/>
      <c r="F27254" s="294"/>
    </row>
    <row r="27255">
      <c r="A27255" s="294" t="s">
        <v>38427</v>
      </c>
      <c r="B27255" s="294"/>
      <c r="C27255" s="294"/>
      <c r="D27255" s="294"/>
      <c r="E27255" s="294"/>
      <c r="F27255" s="294"/>
    </row>
    <row r="27256">
      <c r="A27256" s="294"/>
      <c r="B27256" s="294"/>
      <c r="C27256" s="294"/>
      <c r="D27256" s="294"/>
      <c r="E27256" s="294"/>
      <c r="F27256" s="294"/>
    </row>
    <row r="27257">
      <c r="A27257" s="294" t="s">
        <v>38428</v>
      </c>
      <c r="B27257" s="294"/>
      <c r="C27257" s="294"/>
      <c r="D27257" s="294"/>
      <c r="E27257" s="294"/>
      <c r="F27257" s="294"/>
    </row>
    <row r="27258">
      <c r="A27258" s="294" t="s">
        <v>22226</v>
      </c>
      <c r="B27258" s="294"/>
      <c r="C27258" s="294"/>
      <c r="D27258" s="294"/>
      <c r="E27258" s="294"/>
      <c r="F27258" s="294"/>
    </row>
    <row r="27259">
      <c r="A27259" s="294" t="s">
        <v>38429</v>
      </c>
      <c r="B27259" s="294"/>
      <c r="C27259" s="294"/>
      <c r="D27259" s="294"/>
      <c r="E27259" s="294"/>
      <c r="F27259" s="294"/>
    </row>
    <row r="27260">
      <c r="A27260" s="294" t="s">
        <v>37682</v>
      </c>
      <c r="B27260" s="294"/>
      <c r="C27260" s="294"/>
      <c r="D27260" s="294"/>
      <c r="E27260" s="294"/>
      <c r="F27260" s="294"/>
    </row>
    <row r="27261">
      <c r="A27261" s="294" t="s">
        <v>38430</v>
      </c>
      <c r="B27261" s="294"/>
      <c r="C27261" s="294"/>
      <c r="D27261" s="294"/>
      <c r="E27261" s="294"/>
      <c r="F27261" s="294"/>
    </row>
    <row r="27262">
      <c r="A27262" s="294" t="s">
        <v>38431</v>
      </c>
      <c r="B27262" s="294"/>
      <c r="C27262" s="294"/>
      <c r="D27262" s="294"/>
      <c r="E27262" s="294"/>
      <c r="F27262" s="294"/>
    </row>
    <row r="27263">
      <c r="A27263" s="294" t="s">
        <v>38432</v>
      </c>
      <c r="B27263" s="294"/>
      <c r="C27263" s="294"/>
      <c r="D27263" s="294"/>
      <c r="E27263" s="294"/>
      <c r="F27263" s="294"/>
    </row>
    <row r="27264">
      <c r="A27264" s="294"/>
      <c r="B27264" s="294"/>
      <c r="C27264" s="294"/>
      <c r="D27264" s="294"/>
      <c r="E27264" s="294"/>
      <c r="F27264" s="294"/>
    </row>
    <row r="27265">
      <c r="A27265" s="294" t="s">
        <v>25691</v>
      </c>
      <c r="B27265" s="294"/>
      <c r="C27265" s="294"/>
      <c r="D27265" s="294"/>
      <c r="E27265" s="294"/>
      <c r="F27265" s="294"/>
    </row>
    <row r="27266">
      <c r="A27266" s="294" t="s">
        <v>23068</v>
      </c>
      <c r="B27266" s="294"/>
      <c r="C27266" s="294"/>
      <c r="D27266" s="294"/>
      <c r="E27266" s="294"/>
      <c r="F27266" s="294"/>
    </row>
    <row r="27267">
      <c r="A27267" s="294"/>
      <c r="B27267" s="294"/>
      <c r="C27267" s="294"/>
      <c r="D27267" s="294"/>
      <c r="E27267" s="294"/>
      <c r="F27267" s="294"/>
    </row>
    <row r="27268">
      <c r="A27268" s="294" t="s">
        <v>38433</v>
      </c>
      <c r="B27268" s="294"/>
      <c r="C27268" s="294"/>
      <c r="D27268" s="294"/>
      <c r="E27268" s="294"/>
      <c r="F27268" s="294"/>
    </row>
    <row r="27269">
      <c r="A27269" s="294" t="s">
        <v>38434</v>
      </c>
      <c r="B27269" s="294"/>
      <c r="C27269" s="294"/>
      <c r="D27269" s="294"/>
      <c r="E27269" s="294"/>
      <c r="F27269" s="294"/>
    </row>
    <row r="27270">
      <c r="A27270" s="294" t="s">
        <v>38435</v>
      </c>
      <c r="B27270" s="294"/>
      <c r="C27270" s="294"/>
      <c r="D27270" s="294"/>
      <c r="E27270" s="294"/>
      <c r="F27270" s="294"/>
    </row>
    <row r="27271">
      <c r="A27271" s="294" t="s">
        <v>38436</v>
      </c>
      <c r="B27271" s="294"/>
      <c r="C27271" s="294"/>
      <c r="D27271" s="294"/>
      <c r="E27271" s="294"/>
      <c r="F27271" s="294"/>
    </row>
    <row r="27272">
      <c r="A27272" s="294" t="s">
        <v>38437</v>
      </c>
      <c r="B27272" s="294"/>
      <c r="C27272" s="294"/>
      <c r="D27272" s="294"/>
      <c r="E27272" s="294"/>
      <c r="F27272" s="294"/>
    </row>
    <row r="27273">
      <c r="A27273" s="294" t="s">
        <v>38438</v>
      </c>
      <c r="B27273" s="294"/>
      <c r="C27273" s="294"/>
      <c r="D27273" s="294"/>
      <c r="E27273" s="294"/>
      <c r="F27273" s="294"/>
    </row>
    <row r="27274">
      <c r="A27274" s="294" t="s">
        <v>38439</v>
      </c>
      <c r="B27274" s="294"/>
      <c r="C27274" s="294"/>
      <c r="D27274" s="294"/>
      <c r="E27274" s="294"/>
      <c r="F27274" s="294"/>
    </row>
    <row r="27275">
      <c r="A27275" s="294" t="s">
        <v>38440</v>
      </c>
      <c r="B27275" s="294"/>
      <c r="C27275" s="294"/>
      <c r="D27275" s="294"/>
      <c r="E27275" s="294"/>
      <c r="F27275" s="294"/>
    </row>
    <row r="27276">
      <c r="A27276" s="294" t="s">
        <v>38441</v>
      </c>
      <c r="B27276" s="294"/>
      <c r="C27276" s="294"/>
      <c r="D27276" s="294"/>
      <c r="E27276" s="294"/>
      <c r="F27276" s="294"/>
    </row>
    <row r="27277">
      <c r="A27277" s="294"/>
      <c r="B27277" s="294"/>
      <c r="C27277" s="294"/>
      <c r="D27277" s="294"/>
      <c r="E27277" s="294"/>
      <c r="F27277" s="294"/>
    </row>
    <row r="27278">
      <c r="A27278" s="294"/>
      <c r="B27278" s="294"/>
      <c r="C27278" s="294"/>
      <c r="D27278" s="294"/>
      <c r="E27278" s="294"/>
      <c r="F27278" s="294"/>
    </row>
    <row r="27279">
      <c r="A27279" s="294" t="s">
        <v>21401</v>
      </c>
      <c r="B27279" s="294"/>
      <c r="C27279" s="294"/>
      <c r="D27279" s="294"/>
      <c r="E27279" s="294"/>
      <c r="F27279" s="294"/>
    </row>
    <row r="27280">
      <c r="A27280" s="294"/>
      <c r="B27280" s="294"/>
      <c r="C27280" s="294"/>
      <c r="D27280" s="294"/>
      <c r="E27280" s="294"/>
      <c r="F27280" s="294"/>
    </row>
    <row r="27281">
      <c r="A27281" s="294" t="s">
        <v>38442</v>
      </c>
      <c r="B27281" s="294"/>
      <c r="C27281" s="294"/>
      <c r="D27281" s="294"/>
      <c r="E27281" s="294"/>
      <c r="F27281" s="294"/>
    </row>
    <row r="27282">
      <c r="A27282" s="294" t="s">
        <v>38443</v>
      </c>
      <c r="B27282" s="294"/>
      <c r="C27282" s="294"/>
      <c r="D27282" s="294"/>
      <c r="E27282" s="294"/>
      <c r="F27282" s="294"/>
    </row>
    <row r="27283">
      <c r="A27283" s="294" t="s">
        <v>38444</v>
      </c>
      <c r="B27283" s="294"/>
      <c r="C27283" s="294"/>
      <c r="D27283" s="294"/>
      <c r="E27283" s="294"/>
      <c r="F27283" s="294"/>
    </row>
    <row r="27284">
      <c r="A27284" s="294" t="s">
        <v>27102</v>
      </c>
      <c r="B27284" s="294"/>
      <c r="C27284" s="294"/>
      <c r="D27284" s="294"/>
      <c r="E27284" s="294"/>
      <c r="F27284" s="294"/>
    </row>
    <row r="27285">
      <c r="A27285" s="294" t="s">
        <v>33136</v>
      </c>
      <c r="B27285" s="294"/>
      <c r="C27285" s="294"/>
      <c r="D27285" s="294"/>
      <c r="E27285" s="294"/>
      <c r="F27285" s="294"/>
    </row>
    <row r="27286">
      <c r="A27286" s="294" t="s">
        <v>38445</v>
      </c>
      <c r="B27286" s="294"/>
      <c r="C27286" s="294"/>
      <c r="D27286" s="294"/>
      <c r="E27286" s="294"/>
      <c r="F27286" s="294"/>
    </row>
    <row r="27287">
      <c r="A27287" s="294" t="s">
        <v>38446</v>
      </c>
      <c r="B27287" s="294"/>
      <c r="C27287" s="294"/>
      <c r="D27287" s="294"/>
      <c r="E27287" s="294"/>
      <c r="F27287" s="294"/>
    </row>
    <row r="27288">
      <c r="A27288" s="294" t="s">
        <v>38447</v>
      </c>
      <c r="B27288" s="294"/>
      <c r="C27288" s="294"/>
      <c r="D27288" s="294"/>
      <c r="E27288" s="294"/>
      <c r="F27288" s="294"/>
    </row>
    <row r="27289">
      <c r="A27289" s="294" t="s">
        <v>38448</v>
      </c>
      <c r="B27289" s="294"/>
      <c r="C27289" s="294"/>
      <c r="D27289" s="294"/>
      <c r="E27289" s="294"/>
      <c r="F27289" s="294"/>
    </row>
    <row r="27290">
      <c r="A27290" s="294" t="s">
        <v>38449</v>
      </c>
      <c r="B27290" s="294"/>
      <c r="C27290" s="294"/>
      <c r="D27290" s="294"/>
      <c r="E27290" s="294"/>
      <c r="F27290" s="294"/>
    </row>
    <row r="27291">
      <c r="A27291" s="294" t="s">
        <v>38450</v>
      </c>
      <c r="B27291" s="294"/>
      <c r="C27291" s="294"/>
      <c r="D27291" s="294"/>
      <c r="E27291" s="294"/>
      <c r="F27291" s="294"/>
    </row>
    <row r="27292">
      <c r="A27292" s="294"/>
      <c r="B27292" s="294"/>
      <c r="C27292" s="294"/>
      <c r="D27292" s="294"/>
      <c r="E27292" s="294"/>
      <c r="F27292" s="294"/>
    </row>
    <row r="27293">
      <c r="A27293" s="294" t="s">
        <v>21407</v>
      </c>
      <c r="B27293" s="294"/>
      <c r="C27293" s="294"/>
      <c r="D27293" s="294"/>
      <c r="E27293" s="294"/>
      <c r="F27293" s="294"/>
    </row>
    <row r="27294">
      <c r="A27294" s="294"/>
      <c r="B27294" s="294"/>
      <c r="C27294" s="294"/>
      <c r="D27294" s="294"/>
      <c r="E27294" s="294"/>
      <c r="F27294" s="294"/>
    </row>
    <row r="27295">
      <c r="A27295" s="294" t="s">
        <v>38451</v>
      </c>
      <c r="B27295" s="294"/>
      <c r="C27295" s="294"/>
      <c r="D27295" s="294"/>
      <c r="E27295" s="294"/>
      <c r="F27295" s="294"/>
    </row>
    <row r="27296">
      <c r="A27296" s="294" t="s">
        <v>38452</v>
      </c>
      <c r="B27296" s="294"/>
      <c r="C27296" s="294"/>
      <c r="D27296" s="294"/>
      <c r="E27296" s="294"/>
      <c r="F27296" s="294"/>
    </row>
    <row r="27297">
      <c r="A27297" s="294" t="s">
        <v>22244</v>
      </c>
      <c r="B27297" s="294"/>
      <c r="C27297" s="294"/>
      <c r="D27297" s="294"/>
      <c r="E27297" s="294"/>
      <c r="F27297" s="294"/>
    </row>
    <row r="27298">
      <c r="A27298" s="294" t="s">
        <v>38453</v>
      </c>
      <c r="B27298" s="294"/>
      <c r="C27298" s="294"/>
      <c r="D27298" s="294"/>
      <c r="E27298" s="294"/>
      <c r="F27298" s="294"/>
    </row>
    <row r="27299">
      <c r="A27299" s="294" t="s">
        <v>38012</v>
      </c>
      <c r="B27299" s="294"/>
      <c r="C27299" s="294"/>
      <c r="D27299" s="294"/>
      <c r="E27299" s="294"/>
      <c r="F27299" s="294"/>
    </row>
    <row r="27300">
      <c r="A27300" s="294" t="s">
        <v>38454</v>
      </c>
      <c r="B27300" s="294"/>
      <c r="C27300" s="294"/>
      <c r="D27300" s="294"/>
      <c r="E27300" s="294"/>
      <c r="F27300" s="294"/>
    </row>
    <row r="27301">
      <c r="A27301" s="294" t="s">
        <v>38455</v>
      </c>
      <c r="B27301" s="294"/>
      <c r="C27301" s="294"/>
      <c r="D27301" s="294"/>
      <c r="E27301" s="294"/>
      <c r="F27301" s="294"/>
    </row>
    <row r="27302">
      <c r="A27302" s="294" t="s">
        <v>38456</v>
      </c>
      <c r="B27302" s="294"/>
      <c r="C27302" s="294"/>
      <c r="D27302" s="294"/>
      <c r="E27302" s="294"/>
      <c r="F27302" s="294"/>
    </row>
    <row r="27303">
      <c r="A27303" s="294" t="s">
        <v>37705</v>
      </c>
      <c r="B27303" s="294"/>
      <c r="C27303" s="294"/>
      <c r="D27303" s="294"/>
      <c r="E27303" s="294"/>
      <c r="F27303" s="294"/>
    </row>
    <row r="27304">
      <c r="A27304" s="294" t="s">
        <v>38457</v>
      </c>
      <c r="B27304" s="294"/>
      <c r="C27304" s="294"/>
      <c r="D27304" s="294"/>
      <c r="E27304" s="294"/>
      <c r="F27304" s="294"/>
    </row>
    <row r="27305">
      <c r="A27305" s="294" t="str">
        <f>-Wheeze, crepitations</f>
        <v>#ERROR!</v>
      </c>
      <c r="B27305" s="294"/>
      <c r="C27305" s="294"/>
      <c r="D27305" s="294"/>
      <c r="E27305" s="294"/>
      <c r="F27305" s="294"/>
    </row>
    <row r="27306">
      <c r="A27306" s="294" t="s">
        <v>38458</v>
      </c>
      <c r="B27306" s="294"/>
      <c r="C27306" s="294"/>
      <c r="D27306" s="294"/>
      <c r="E27306" s="294"/>
      <c r="F27306" s="294"/>
    </row>
    <row r="27307">
      <c r="A27307" s="294" t="s">
        <v>37593</v>
      </c>
      <c r="B27307" s="294"/>
      <c r="C27307" s="294"/>
      <c r="D27307" s="294"/>
      <c r="E27307" s="294"/>
      <c r="F27307" s="294"/>
    </row>
    <row r="27308">
      <c r="A27308" s="294" t="s">
        <v>37702</v>
      </c>
      <c r="B27308" s="294"/>
      <c r="C27308" s="294"/>
      <c r="D27308" s="294"/>
      <c r="E27308" s="294"/>
      <c r="F27308" s="294"/>
    </row>
    <row r="27309">
      <c r="A27309" s="294" t="s">
        <v>38459</v>
      </c>
      <c r="B27309" s="294"/>
      <c r="C27309" s="294"/>
      <c r="D27309" s="294"/>
      <c r="E27309" s="294"/>
      <c r="F27309" s="294"/>
    </row>
    <row r="27310">
      <c r="A27310" s="294" t="s">
        <v>38460</v>
      </c>
      <c r="B27310" s="294"/>
      <c r="C27310" s="294"/>
      <c r="D27310" s="294"/>
      <c r="E27310" s="294"/>
      <c r="F27310" s="294"/>
    </row>
    <row r="27311">
      <c r="A27311" s="294" t="s">
        <v>38461</v>
      </c>
      <c r="B27311" s="294"/>
      <c r="C27311" s="294"/>
      <c r="D27311" s="294"/>
      <c r="E27311" s="294"/>
      <c r="F27311" s="294"/>
    </row>
    <row r="27312">
      <c r="A27312" s="294" t="s">
        <v>32113</v>
      </c>
      <c r="B27312" s="294"/>
      <c r="C27312" s="294"/>
      <c r="D27312" s="294"/>
      <c r="E27312" s="294"/>
      <c r="F27312" s="294"/>
    </row>
    <row r="27313">
      <c r="A27313" s="294" t="s">
        <v>38462</v>
      </c>
      <c r="B27313" s="294"/>
      <c r="C27313" s="294"/>
      <c r="D27313" s="294"/>
      <c r="E27313" s="294"/>
      <c r="F27313" s="294"/>
    </row>
    <row r="27314">
      <c r="A27314" s="294" t="s">
        <v>31914</v>
      </c>
      <c r="B27314" s="294"/>
      <c r="C27314" s="294"/>
      <c r="D27314" s="294"/>
      <c r="E27314" s="294"/>
      <c r="F27314" s="294"/>
    </row>
    <row r="27315">
      <c r="A27315" s="294" t="s">
        <v>38463</v>
      </c>
      <c r="B27315" s="294"/>
      <c r="C27315" s="294"/>
      <c r="D27315" s="294"/>
      <c r="E27315" s="294"/>
      <c r="F27315" s="294"/>
    </row>
    <row r="27316">
      <c r="A27316" s="294" t="s">
        <v>38464</v>
      </c>
      <c r="B27316" s="294"/>
      <c r="C27316" s="294"/>
      <c r="D27316" s="294"/>
      <c r="E27316" s="294"/>
      <c r="F27316" s="294"/>
    </row>
    <row r="27317">
      <c r="A27317" s="294" t="s">
        <v>38465</v>
      </c>
      <c r="B27317" s="294"/>
      <c r="C27317" s="294"/>
      <c r="D27317" s="294"/>
      <c r="E27317" s="294"/>
      <c r="F27317" s="294"/>
    </row>
    <row r="27318">
      <c r="A27318" s="294"/>
      <c r="B27318" s="294"/>
      <c r="C27318" s="294"/>
      <c r="D27318" s="294"/>
      <c r="E27318" s="294"/>
      <c r="F27318" s="294"/>
    </row>
    <row r="27319">
      <c r="A27319" s="294" t="s">
        <v>21304</v>
      </c>
      <c r="B27319" s="294"/>
      <c r="C27319" s="294"/>
      <c r="D27319" s="294"/>
      <c r="E27319" s="294"/>
      <c r="F27319" s="294"/>
    </row>
    <row r="27320">
      <c r="A27320" s="294"/>
      <c r="B27320" s="294"/>
      <c r="C27320" s="294"/>
      <c r="D27320" s="294"/>
      <c r="E27320" s="294"/>
      <c r="F27320" s="294"/>
    </row>
    <row r="27321">
      <c r="A27321" s="294" t="s">
        <v>37878</v>
      </c>
      <c r="B27321" s="294"/>
      <c r="C27321" s="294"/>
      <c r="D27321" s="294"/>
      <c r="E27321" s="294"/>
      <c r="F27321" s="294"/>
    </row>
    <row r="27322">
      <c r="A27322" s="294" t="s">
        <v>32379</v>
      </c>
      <c r="B27322" s="294"/>
      <c r="C27322" s="294"/>
      <c r="D27322" s="294"/>
      <c r="E27322" s="294"/>
      <c r="F27322" s="294"/>
    </row>
    <row r="27323">
      <c r="A27323" s="294" t="s">
        <v>37464</v>
      </c>
      <c r="B27323" s="294"/>
      <c r="C27323" s="294"/>
      <c r="D27323" s="294"/>
      <c r="E27323" s="294"/>
      <c r="F27323" s="294"/>
    </row>
    <row r="27324">
      <c r="A27324" s="294" t="s">
        <v>38466</v>
      </c>
      <c r="B27324" s="294"/>
      <c r="C27324" s="294"/>
      <c r="D27324" s="294"/>
      <c r="E27324" s="294"/>
      <c r="F27324" s="294"/>
    </row>
    <row r="27325">
      <c r="A27325" s="294" t="s">
        <v>34377</v>
      </c>
      <c r="B27325" s="294"/>
      <c r="C27325" s="294"/>
      <c r="D27325" s="294"/>
      <c r="E27325" s="294"/>
      <c r="F27325" s="294"/>
    </row>
    <row r="27326">
      <c r="A27326" s="294" t="s">
        <v>38032</v>
      </c>
      <c r="B27326" s="294"/>
      <c r="C27326" s="294"/>
      <c r="D27326" s="294"/>
      <c r="E27326" s="294"/>
      <c r="F27326" s="294"/>
    </row>
    <row r="27327">
      <c r="A27327" s="294" t="s">
        <v>26919</v>
      </c>
      <c r="B27327" s="294"/>
      <c r="C27327" s="294"/>
      <c r="D27327" s="294"/>
      <c r="E27327" s="294"/>
      <c r="F27327" s="294"/>
    </row>
    <row r="27328">
      <c r="A27328" s="294" t="s">
        <v>38467</v>
      </c>
      <c r="B27328" s="294"/>
      <c r="C27328" s="294"/>
      <c r="D27328" s="294"/>
      <c r="E27328" s="294"/>
      <c r="F27328" s="294"/>
    </row>
    <row r="27329">
      <c r="A27329" s="294" t="s">
        <v>38468</v>
      </c>
      <c r="B27329" s="294"/>
      <c r="C27329" s="294"/>
      <c r="D27329" s="294"/>
      <c r="E27329" s="294"/>
      <c r="F27329" s="294"/>
    </row>
    <row r="27330">
      <c r="A27330" s="294" t="s">
        <v>38469</v>
      </c>
      <c r="B27330" s="294"/>
      <c r="C27330" s="294"/>
      <c r="D27330" s="294"/>
      <c r="E27330" s="294"/>
      <c r="F27330" s="294"/>
    </row>
    <row r="27331">
      <c r="A27331" s="294" t="s">
        <v>34379</v>
      </c>
      <c r="B27331" s="294"/>
      <c r="C27331" s="294"/>
      <c r="D27331" s="294"/>
      <c r="E27331" s="294"/>
      <c r="F27331" s="294"/>
    </row>
    <row r="27332">
      <c r="A27332" s="294" t="s">
        <v>38470</v>
      </c>
      <c r="B27332" s="294"/>
      <c r="C27332" s="294"/>
      <c r="D27332" s="294"/>
      <c r="E27332" s="294"/>
      <c r="F27332" s="294"/>
    </row>
    <row r="27333">
      <c r="A27333" s="294" t="s">
        <v>38471</v>
      </c>
      <c r="B27333" s="294"/>
      <c r="C27333" s="294"/>
      <c r="D27333" s="294"/>
      <c r="E27333" s="294"/>
      <c r="F27333" s="294"/>
    </row>
    <row r="27334">
      <c r="A27334" s="294" t="s">
        <v>24562</v>
      </c>
      <c r="B27334" s="294"/>
      <c r="C27334" s="294"/>
      <c r="D27334" s="294"/>
      <c r="E27334" s="294"/>
      <c r="F27334" s="294"/>
    </row>
    <row r="27335">
      <c r="A27335" s="294" t="s">
        <v>38472</v>
      </c>
      <c r="B27335" s="294"/>
      <c r="C27335" s="294"/>
      <c r="D27335" s="294"/>
      <c r="E27335" s="294"/>
      <c r="F27335" s="294"/>
    </row>
    <row r="27336">
      <c r="A27336" s="294" t="str">
        <f>ARRAY_CONSTRAIN(ARRAYFORMULA(-MRI Brain), 1, 1)</f>
        <v>#ERROR!</v>
      </c>
      <c r="B27336" s="294"/>
      <c r="C27336" s="294"/>
      <c r="D27336" s="294"/>
      <c r="E27336" s="294"/>
      <c r="F27336" s="294"/>
    </row>
    <row r="27337">
      <c r="A27337" s="294" t="s">
        <v>38473</v>
      </c>
      <c r="B27337" s="294"/>
      <c r="C27337" s="294"/>
      <c r="D27337" s="294"/>
      <c r="E27337" s="294"/>
      <c r="F27337" s="294"/>
    </row>
    <row r="27338">
      <c r="A27338" s="294"/>
      <c r="B27338" s="294"/>
      <c r="C27338" s="294"/>
      <c r="D27338" s="294"/>
      <c r="E27338" s="294"/>
      <c r="F27338" s="294"/>
    </row>
    <row r="27339">
      <c r="A27339" s="294" t="s">
        <v>28124</v>
      </c>
      <c r="B27339" s="294"/>
      <c r="C27339" s="294"/>
      <c r="D27339" s="294"/>
      <c r="E27339" s="294"/>
      <c r="F27339" s="294"/>
    </row>
    <row r="27340">
      <c r="A27340" s="294" t="s">
        <v>20076</v>
      </c>
      <c r="B27340" s="294"/>
      <c r="C27340" s="294"/>
      <c r="D27340" s="294"/>
      <c r="E27340" s="294"/>
      <c r="F27340" s="294"/>
    </row>
    <row r="27341">
      <c r="A27341" s="294" t="s">
        <v>21672</v>
      </c>
      <c r="B27341" s="294"/>
      <c r="C27341" s="294"/>
      <c r="D27341" s="294"/>
      <c r="E27341" s="294"/>
      <c r="F27341" s="294"/>
    </row>
    <row r="27342">
      <c r="A27342" s="294" t="s">
        <v>35733</v>
      </c>
      <c r="B27342" s="294"/>
      <c r="C27342" s="294"/>
      <c r="D27342" s="294"/>
      <c r="E27342" s="294"/>
      <c r="F27342" s="294"/>
    </row>
    <row r="27343">
      <c r="A27343" s="294"/>
      <c r="B27343" s="294"/>
      <c r="C27343" s="294"/>
      <c r="D27343" s="294"/>
      <c r="E27343" s="294"/>
      <c r="F27343" s="294"/>
    </row>
    <row r="27344">
      <c r="A27344" s="294" t="s">
        <v>21315</v>
      </c>
      <c r="B27344" s="294"/>
      <c r="C27344" s="294"/>
      <c r="D27344" s="294"/>
      <c r="E27344" s="294"/>
      <c r="F27344" s="294"/>
    </row>
    <row r="27345">
      <c r="A27345" s="294"/>
      <c r="B27345" s="294"/>
      <c r="C27345" s="294"/>
      <c r="D27345" s="294"/>
      <c r="E27345" s="294"/>
      <c r="F27345" s="294"/>
    </row>
    <row r="27346">
      <c r="A27346" s="294" t="s">
        <v>38474</v>
      </c>
      <c r="B27346" s="294"/>
      <c r="C27346" s="294"/>
      <c r="D27346" s="294"/>
      <c r="E27346" s="294"/>
      <c r="F27346" s="294"/>
    </row>
    <row r="27347">
      <c r="A27347" s="294" t="s">
        <v>38475</v>
      </c>
      <c r="B27347" s="294"/>
      <c r="C27347" s="294"/>
      <c r="D27347" s="294"/>
      <c r="E27347" s="294"/>
      <c r="F27347" s="294"/>
    </row>
    <row r="27348">
      <c r="A27348" s="294" t="s">
        <v>38476</v>
      </c>
      <c r="B27348" s="294"/>
      <c r="C27348" s="294"/>
      <c r="D27348" s="294"/>
      <c r="E27348" s="294"/>
      <c r="F27348" s="294"/>
    </row>
    <row r="27349">
      <c r="A27349" s="294" t="s">
        <v>38477</v>
      </c>
      <c r="B27349" s="294"/>
      <c r="C27349" s="294"/>
      <c r="D27349" s="294"/>
      <c r="E27349" s="294"/>
      <c r="F27349" s="294"/>
    </row>
    <row r="27350">
      <c r="A27350" s="294" t="s">
        <v>38478</v>
      </c>
      <c r="B27350" s="294"/>
      <c r="C27350" s="294"/>
      <c r="D27350" s="294"/>
      <c r="E27350" s="294"/>
      <c r="F27350" s="294"/>
    </row>
    <row r="27351">
      <c r="A27351" s="294" t="s">
        <v>38479</v>
      </c>
      <c r="B27351" s="294"/>
      <c r="C27351" s="294"/>
      <c r="D27351" s="294"/>
      <c r="E27351" s="294"/>
      <c r="F27351" s="294"/>
    </row>
    <row r="27352">
      <c r="A27352" s="294" t="s">
        <v>38480</v>
      </c>
      <c r="B27352" s="294"/>
      <c r="C27352" s="294"/>
      <c r="D27352" s="294"/>
      <c r="E27352" s="294"/>
      <c r="F27352" s="294"/>
    </row>
    <row r="27353">
      <c r="A27353" s="294" t="s">
        <v>38481</v>
      </c>
      <c r="B27353" s="294"/>
      <c r="C27353" s="294"/>
      <c r="D27353" s="294"/>
      <c r="E27353" s="294"/>
      <c r="F27353" s="294"/>
    </row>
    <row r="27354">
      <c r="A27354" s="294" t="s">
        <v>38482</v>
      </c>
      <c r="B27354" s="294"/>
      <c r="C27354" s="294"/>
      <c r="D27354" s="294"/>
      <c r="E27354" s="294"/>
      <c r="F27354" s="294"/>
    </row>
    <row r="27355">
      <c r="A27355" s="294" t="s">
        <v>38483</v>
      </c>
      <c r="B27355" s="294"/>
      <c r="C27355" s="294"/>
      <c r="D27355" s="294"/>
      <c r="E27355" s="294"/>
      <c r="F27355" s="294"/>
    </row>
    <row r="27356">
      <c r="A27356" s="294" t="s">
        <v>38484</v>
      </c>
      <c r="B27356" s="294"/>
      <c r="C27356" s="294"/>
      <c r="D27356" s="294"/>
      <c r="E27356" s="294"/>
      <c r="F27356" s="294"/>
    </row>
    <row r="27357">
      <c r="A27357" s="294" t="s">
        <v>38485</v>
      </c>
      <c r="B27357" s="294"/>
      <c r="C27357" s="294"/>
      <c r="D27357" s="294"/>
      <c r="E27357" s="294"/>
      <c r="F27357" s="294"/>
    </row>
    <row r="27358">
      <c r="A27358" s="294" t="s">
        <v>38486</v>
      </c>
      <c r="B27358" s="294"/>
      <c r="C27358" s="294"/>
      <c r="D27358" s="294"/>
      <c r="E27358" s="294"/>
      <c r="F27358" s="294"/>
    </row>
    <row r="27359">
      <c r="A27359" s="294" t="s">
        <v>38487</v>
      </c>
      <c r="B27359" s="294"/>
      <c r="C27359" s="294"/>
      <c r="D27359" s="294"/>
      <c r="E27359" s="294"/>
      <c r="F27359" s="294"/>
    </row>
    <row r="27360">
      <c r="A27360" s="294" t="s">
        <v>38488</v>
      </c>
      <c r="B27360" s="294"/>
      <c r="C27360" s="294"/>
      <c r="D27360" s="294"/>
      <c r="E27360" s="294"/>
      <c r="F27360" s="294"/>
    </row>
    <row r="27361">
      <c r="A27361" s="294"/>
      <c r="B27361" s="294"/>
      <c r="C27361" s="294"/>
      <c r="D27361" s="294"/>
      <c r="E27361" s="294"/>
      <c r="F27361" s="294"/>
    </row>
    <row r="27362">
      <c r="A27362" s="294"/>
      <c r="B27362" s="294"/>
      <c r="C27362" s="294"/>
      <c r="D27362" s="294"/>
      <c r="E27362" s="294"/>
      <c r="F27362" s="294"/>
    </row>
    <row r="27363">
      <c r="A27363" s="294"/>
      <c r="B27363" s="294"/>
      <c r="C27363" s="294"/>
      <c r="D27363" s="294"/>
      <c r="E27363" s="294"/>
      <c r="F27363" s="294"/>
    </row>
    <row r="27364">
      <c r="A27364" s="294"/>
      <c r="B27364" s="294"/>
      <c r="C27364" s="294"/>
      <c r="D27364" s="294"/>
      <c r="E27364" s="294"/>
      <c r="F27364" s="294"/>
    </row>
    <row r="27365">
      <c r="A27365" s="294"/>
      <c r="B27365" s="294"/>
      <c r="C27365" s="294"/>
      <c r="D27365" s="294"/>
      <c r="E27365" s="294"/>
      <c r="F27365" s="294"/>
    </row>
    <row r="27366">
      <c r="A27366" s="294" t="s">
        <v>38489</v>
      </c>
      <c r="B27366" s="294"/>
      <c r="C27366" s="294"/>
      <c r="D27366" s="294"/>
      <c r="E27366" s="294"/>
      <c r="F27366" s="294"/>
    </row>
    <row r="27367">
      <c r="A27367" s="294"/>
      <c r="B27367" s="294"/>
      <c r="C27367" s="294"/>
      <c r="D27367" s="294"/>
      <c r="E27367" s="294"/>
      <c r="F27367" s="294"/>
    </row>
    <row r="27368">
      <c r="A27368" s="294" t="s">
        <v>38490</v>
      </c>
      <c r="B27368" s="294"/>
      <c r="C27368" s="294"/>
      <c r="D27368" s="294"/>
      <c r="E27368" s="294"/>
      <c r="F27368" s="294"/>
    </row>
    <row r="27369">
      <c r="A27369" s="294" t="s">
        <v>38491</v>
      </c>
      <c r="B27369" s="294"/>
      <c r="C27369" s="294"/>
      <c r="D27369" s="294"/>
      <c r="E27369" s="294"/>
      <c r="F27369" s="294"/>
    </row>
    <row r="27370">
      <c r="A27370" s="294" t="s">
        <v>38492</v>
      </c>
      <c r="B27370" s="294"/>
      <c r="C27370" s="294"/>
      <c r="D27370" s="294"/>
      <c r="E27370" s="294"/>
      <c r="F27370" s="294"/>
    </row>
    <row r="27371">
      <c r="A27371" s="294" t="s">
        <v>38493</v>
      </c>
      <c r="B27371" s="294"/>
      <c r="C27371" s="294"/>
      <c r="D27371" s="294"/>
      <c r="E27371" s="294"/>
      <c r="F27371" s="294"/>
    </row>
    <row r="27372">
      <c r="A27372" s="294" t="s">
        <v>38494</v>
      </c>
      <c r="B27372" s="294"/>
      <c r="C27372" s="294"/>
      <c r="D27372" s="294"/>
      <c r="E27372" s="294"/>
      <c r="F27372" s="294"/>
    </row>
    <row r="27373">
      <c r="A27373" s="294" t="s">
        <v>38495</v>
      </c>
      <c r="B27373" s="294"/>
      <c r="C27373" s="294"/>
      <c r="D27373" s="294"/>
      <c r="E27373" s="294"/>
      <c r="F27373" s="294"/>
    </row>
    <row r="27374">
      <c r="A27374" s="294" t="s">
        <v>38496</v>
      </c>
      <c r="B27374" s="294"/>
      <c r="C27374" s="294"/>
      <c r="D27374" s="294"/>
      <c r="E27374" s="294"/>
      <c r="F27374" s="294"/>
    </row>
    <row r="27375">
      <c r="A27375" s="294" t="s">
        <v>38497</v>
      </c>
      <c r="B27375" s="294"/>
      <c r="C27375" s="294"/>
      <c r="D27375" s="294"/>
      <c r="E27375" s="294"/>
      <c r="F27375" s="294"/>
    </row>
    <row r="27376">
      <c r="A27376" s="294" t="s">
        <v>38498</v>
      </c>
      <c r="B27376" s="294"/>
      <c r="C27376" s="294"/>
      <c r="D27376" s="294"/>
      <c r="E27376" s="294"/>
      <c r="F27376" s="294"/>
    </row>
    <row r="27377">
      <c r="A27377" s="294" t="s">
        <v>38499</v>
      </c>
      <c r="B27377" s="294"/>
      <c r="C27377" s="294"/>
      <c r="D27377" s="294"/>
      <c r="E27377" s="294"/>
      <c r="F27377" s="294"/>
    </row>
    <row r="27378">
      <c r="A27378" s="294" t="s">
        <v>38500</v>
      </c>
      <c r="B27378" s="294"/>
      <c r="C27378" s="294"/>
      <c r="D27378" s="294"/>
      <c r="E27378" s="294"/>
      <c r="F27378" s="294"/>
    </row>
    <row r="27379">
      <c r="A27379" s="294" t="s">
        <v>38501</v>
      </c>
      <c r="B27379" s="294"/>
      <c r="C27379" s="294"/>
      <c r="D27379" s="294"/>
      <c r="E27379" s="294"/>
      <c r="F27379" s="294"/>
    </row>
    <row r="27380">
      <c r="A27380" s="294" t="s">
        <v>38502</v>
      </c>
      <c r="B27380" s="294"/>
      <c r="C27380" s="294"/>
      <c r="D27380" s="294"/>
      <c r="E27380" s="294"/>
      <c r="F27380" s="294"/>
    </row>
    <row r="27381">
      <c r="A27381" s="294"/>
      <c r="B27381" s="294"/>
      <c r="C27381" s="294"/>
      <c r="D27381" s="294"/>
      <c r="E27381" s="294"/>
      <c r="F27381" s="294"/>
    </row>
    <row r="27382">
      <c r="A27382" s="294" t="s">
        <v>22663</v>
      </c>
      <c r="B27382" s="294"/>
      <c r="C27382" s="294"/>
      <c r="D27382" s="294"/>
      <c r="E27382" s="294"/>
      <c r="F27382" s="294"/>
    </row>
    <row r="27383">
      <c r="A27383" s="294"/>
      <c r="B27383" s="294"/>
      <c r="C27383" s="294"/>
      <c r="D27383" s="294"/>
      <c r="E27383" s="294"/>
      <c r="F27383" s="294"/>
    </row>
    <row r="27384">
      <c r="A27384" s="294" t="s">
        <v>38503</v>
      </c>
      <c r="B27384" s="294"/>
      <c r="C27384" s="294"/>
      <c r="D27384" s="294"/>
      <c r="E27384" s="294"/>
      <c r="F27384" s="294"/>
    </row>
    <row r="27385">
      <c r="A27385" s="294" t="s">
        <v>38504</v>
      </c>
      <c r="B27385" s="294"/>
      <c r="C27385" s="294"/>
      <c r="D27385" s="294"/>
      <c r="E27385" s="294"/>
      <c r="F27385" s="294"/>
    </row>
    <row r="27386">
      <c r="A27386" s="294" t="s">
        <v>38505</v>
      </c>
      <c r="B27386" s="294"/>
      <c r="C27386" s="294"/>
      <c r="D27386" s="294"/>
      <c r="E27386" s="294"/>
      <c r="F27386" s="294"/>
    </row>
    <row r="27387">
      <c r="A27387" s="294" t="s">
        <v>38506</v>
      </c>
      <c r="B27387" s="294"/>
      <c r="C27387" s="294"/>
      <c r="D27387" s="294"/>
      <c r="E27387" s="294"/>
      <c r="F27387" s="294"/>
    </row>
    <row r="27388">
      <c r="A27388" s="294" t="s">
        <v>38507</v>
      </c>
      <c r="B27388" s="294"/>
      <c r="C27388" s="294"/>
      <c r="D27388" s="294"/>
      <c r="E27388" s="294"/>
      <c r="F27388" s="294"/>
    </row>
    <row r="27389">
      <c r="A27389" s="294" t="s">
        <v>38508</v>
      </c>
      <c r="B27389" s="294"/>
      <c r="C27389" s="294"/>
      <c r="D27389" s="294"/>
      <c r="E27389" s="294"/>
      <c r="F27389" s="294"/>
    </row>
    <row r="27390">
      <c r="A27390" s="294" t="s">
        <v>38509</v>
      </c>
      <c r="B27390" s="294"/>
      <c r="C27390" s="294"/>
      <c r="D27390" s="294"/>
      <c r="E27390" s="294"/>
      <c r="F27390" s="294"/>
    </row>
    <row r="27391">
      <c r="A27391" s="294"/>
      <c r="B27391" s="294"/>
      <c r="C27391" s="294"/>
      <c r="D27391" s="294"/>
      <c r="E27391" s="294"/>
      <c r="F27391" s="294"/>
    </row>
    <row r="27392">
      <c r="A27392" s="294" t="s">
        <v>22572</v>
      </c>
      <c r="B27392" s="294"/>
      <c r="C27392" s="294"/>
      <c r="D27392" s="294"/>
      <c r="E27392" s="294"/>
      <c r="F27392" s="294"/>
    </row>
    <row r="27393">
      <c r="A27393" s="294" t="s">
        <v>23322</v>
      </c>
      <c r="B27393" s="294"/>
      <c r="C27393" s="294"/>
      <c r="D27393" s="294"/>
      <c r="E27393" s="294"/>
      <c r="F27393" s="294"/>
    </row>
    <row r="27394">
      <c r="A27394" s="294"/>
      <c r="B27394" s="294"/>
      <c r="C27394" s="294"/>
      <c r="D27394" s="294"/>
      <c r="E27394" s="294"/>
      <c r="F27394" s="294"/>
    </row>
    <row r="27395">
      <c r="A27395" s="294" t="s">
        <v>38510</v>
      </c>
      <c r="B27395" s="294"/>
      <c r="C27395" s="294"/>
      <c r="D27395" s="294"/>
      <c r="E27395" s="294"/>
      <c r="F27395" s="294"/>
    </row>
    <row r="27396">
      <c r="A27396" s="294" t="s">
        <v>38511</v>
      </c>
      <c r="B27396" s="294"/>
      <c r="C27396" s="294"/>
      <c r="D27396" s="294"/>
      <c r="E27396" s="294"/>
      <c r="F27396" s="294"/>
    </row>
    <row r="27397">
      <c r="A27397" s="294" t="s">
        <v>38512</v>
      </c>
      <c r="B27397" s="294"/>
      <c r="C27397" s="294"/>
      <c r="D27397" s="294"/>
      <c r="E27397" s="294"/>
      <c r="F27397" s="294"/>
    </row>
    <row r="27398">
      <c r="A27398" s="294" t="s">
        <v>38513</v>
      </c>
      <c r="B27398" s="294"/>
      <c r="C27398" s="294"/>
      <c r="D27398" s="294"/>
      <c r="E27398" s="294"/>
      <c r="F27398" s="294"/>
    </row>
    <row r="27399">
      <c r="A27399" s="294" t="s">
        <v>23540</v>
      </c>
      <c r="B27399" s="294"/>
      <c r="C27399" s="294"/>
      <c r="D27399" s="294"/>
      <c r="E27399" s="294"/>
      <c r="F27399" s="294"/>
    </row>
    <row r="27400">
      <c r="A27400" s="294" t="s">
        <v>38514</v>
      </c>
      <c r="B27400" s="294"/>
      <c r="C27400" s="294"/>
      <c r="D27400" s="294"/>
      <c r="E27400" s="294"/>
      <c r="F27400" s="294"/>
    </row>
    <row r="27401">
      <c r="A27401" s="294" t="str">
        <f>ARRAY_CONSTRAIN(ARRAYFORMULA(-Nasya and dhūmapāna with vāta-hara dravyas), 1, 1)</f>
        <v>#ERROR!</v>
      </c>
      <c r="B27401" s="294"/>
      <c r="C27401" s="294"/>
      <c r="D27401" s="294"/>
      <c r="E27401" s="294"/>
      <c r="F27401" s="294"/>
    </row>
    <row r="27402">
      <c r="A27402" s="294"/>
      <c r="B27402" s="294"/>
      <c r="C27402" s="294"/>
      <c r="D27402" s="294"/>
      <c r="E27402" s="294"/>
      <c r="F27402" s="294"/>
    </row>
    <row r="27403">
      <c r="A27403" s="294" t="s">
        <v>22397</v>
      </c>
      <c r="B27403" s="294"/>
      <c r="C27403" s="294"/>
      <c r="D27403" s="294"/>
      <c r="E27403" s="294"/>
      <c r="F27403" s="294"/>
    </row>
    <row r="27404">
      <c r="A27404" s="294"/>
      <c r="B27404" s="294"/>
      <c r="C27404" s="294"/>
      <c r="D27404" s="294"/>
      <c r="E27404" s="294"/>
      <c r="F27404" s="294"/>
    </row>
    <row r="27405">
      <c r="A27405" s="294" t="s">
        <v>38515</v>
      </c>
      <c r="B27405" s="294"/>
      <c r="C27405" s="294"/>
      <c r="D27405" s="294"/>
      <c r="E27405" s="294"/>
      <c r="F27405" s="294"/>
    </row>
    <row r="27406">
      <c r="A27406" s="294" t="s">
        <v>38516</v>
      </c>
      <c r="B27406" s="294"/>
      <c r="C27406" s="294"/>
      <c r="D27406" s="294"/>
      <c r="E27406" s="294"/>
      <c r="F27406" s="294"/>
    </row>
    <row r="27407">
      <c r="A27407" s="294" t="s">
        <v>34749</v>
      </c>
      <c r="B27407" s="294"/>
      <c r="C27407" s="294"/>
      <c r="D27407" s="294"/>
      <c r="E27407" s="294"/>
      <c r="F27407" s="294"/>
    </row>
    <row r="27408">
      <c r="A27408" s="294" t="s">
        <v>38517</v>
      </c>
      <c r="B27408" s="294"/>
      <c r="C27408" s="294"/>
      <c r="D27408" s="294"/>
      <c r="E27408" s="294"/>
      <c r="F27408" s="294"/>
    </row>
    <row r="27409">
      <c r="A27409" s="294" t="s">
        <v>25071</v>
      </c>
      <c r="B27409" s="294"/>
      <c r="C27409" s="294"/>
      <c r="D27409" s="294"/>
      <c r="E27409" s="294"/>
      <c r="F27409" s="294"/>
    </row>
    <row r="27410">
      <c r="A27410" s="294" t="s">
        <v>38518</v>
      </c>
      <c r="B27410" s="294"/>
      <c r="C27410" s="294"/>
      <c r="D27410" s="294"/>
      <c r="E27410" s="294"/>
      <c r="F27410" s="294"/>
    </row>
    <row r="27411">
      <c r="A27411" s="294" t="s">
        <v>38519</v>
      </c>
      <c r="B27411" s="294"/>
      <c r="C27411" s="294"/>
      <c r="D27411" s="294"/>
      <c r="E27411" s="294"/>
      <c r="F27411" s="294"/>
    </row>
    <row r="27412">
      <c r="A27412" s="294"/>
      <c r="B27412" s="294"/>
      <c r="C27412" s="294"/>
      <c r="D27412" s="294"/>
      <c r="E27412" s="294"/>
      <c r="F27412" s="294"/>
    </row>
    <row r="27413">
      <c r="A27413" s="294" t="s">
        <v>38520</v>
      </c>
      <c r="B27413" s="294"/>
      <c r="C27413" s="294"/>
      <c r="D27413" s="294"/>
      <c r="E27413" s="294"/>
      <c r="F27413" s="294"/>
    </row>
    <row r="27414">
      <c r="A27414" s="294"/>
      <c r="B27414" s="294"/>
      <c r="C27414" s="294"/>
      <c r="D27414" s="294"/>
      <c r="E27414" s="294"/>
      <c r="F27414" s="294"/>
    </row>
    <row r="27415">
      <c r="A27415" s="294" t="s">
        <v>25056</v>
      </c>
      <c r="B27415" s="294"/>
      <c r="C27415" s="294"/>
      <c r="D27415" s="294"/>
      <c r="E27415" s="294"/>
      <c r="F27415" s="294"/>
    </row>
    <row r="27416">
      <c r="A27416" s="294" t="s">
        <v>38521</v>
      </c>
      <c r="B27416" s="294"/>
      <c r="C27416" s="294"/>
      <c r="D27416" s="294"/>
      <c r="E27416" s="294"/>
      <c r="F27416" s="294"/>
    </row>
    <row r="27417">
      <c r="A27417" s="294" t="s">
        <v>38522</v>
      </c>
      <c r="B27417" s="294"/>
      <c r="C27417" s="294"/>
      <c r="D27417" s="294"/>
      <c r="E27417" s="294"/>
      <c r="F27417" s="294"/>
    </row>
    <row r="27418">
      <c r="A27418" s="294" t="s">
        <v>38523</v>
      </c>
      <c r="B27418" s="294"/>
      <c r="C27418" s="294"/>
      <c r="D27418" s="294"/>
      <c r="E27418" s="294"/>
      <c r="F27418" s="294"/>
    </row>
    <row r="27419">
      <c r="A27419" s="294" t="s">
        <v>36480</v>
      </c>
      <c r="B27419" s="294"/>
      <c r="C27419" s="294"/>
      <c r="D27419" s="294"/>
      <c r="E27419" s="294"/>
      <c r="F27419" s="294"/>
    </row>
    <row r="27420">
      <c r="A27420" s="294" t="s">
        <v>38524</v>
      </c>
      <c r="B27420" s="294"/>
      <c r="C27420" s="294"/>
      <c r="D27420" s="294"/>
      <c r="E27420" s="294"/>
      <c r="F27420" s="294"/>
    </row>
    <row r="27421">
      <c r="A27421" s="294" t="s">
        <v>38525</v>
      </c>
      <c r="B27421" s="294"/>
      <c r="C27421" s="294"/>
      <c r="D27421" s="294"/>
      <c r="E27421" s="294"/>
      <c r="F27421" s="294"/>
    </row>
    <row r="27422">
      <c r="A27422" s="294" t="s">
        <v>38526</v>
      </c>
      <c r="B27422" s="294"/>
      <c r="C27422" s="294"/>
      <c r="D27422" s="294"/>
      <c r="E27422" s="294"/>
      <c r="F27422" s="294"/>
    </row>
    <row r="27423">
      <c r="A27423" s="294" t="s">
        <v>38527</v>
      </c>
      <c r="B27423" s="294"/>
      <c r="C27423" s="294"/>
      <c r="D27423" s="294"/>
      <c r="E27423" s="294"/>
      <c r="F27423" s="294"/>
    </row>
    <row r="27424">
      <c r="A27424" s="294" t="s">
        <v>38528</v>
      </c>
      <c r="B27424" s="294"/>
      <c r="C27424" s="294"/>
      <c r="D27424" s="294"/>
      <c r="E27424" s="294"/>
      <c r="F27424" s="294"/>
    </row>
    <row r="27425">
      <c r="A27425" s="294" t="s">
        <v>38529</v>
      </c>
      <c r="B27425" s="294"/>
      <c r="C27425" s="294"/>
      <c r="D27425" s="294"/>
      <c r="E27425" s="294"/>
      <c r="F27425" s="294"/>
    </row>
    <row r="27426">
      <c r="A27426" s="294" t="s">
        <v>38530</v>
      </c>
      <c r="B27426" s="294"/>
      <c r="C27426" s="294"/>
      <c r="D27426" s="294"/>
      <c r="E27426" s="294"/>
      <c r="F27426" s="294"/>
    </row>
    <row r="27427">
      <c r="A27427" s="294" t="s">
        <v>38531</v>
      </c>
      <c r="B27427" s="294"/>
      <c r="C27427" s="294"/>
      <c r="D27427" s="294"/>
      <c r="E27427" s="294"/>
      <c r="F27427" s="294"/>
    </row>
    <row r="27428">
      <c r="A27428" s="294" t="s">
        <v>36480</v>
      </c>
      <c r="B27428" s="294"/>
      <c r="C27428" s="294"/>
      <c r="D27428" s="294"/>
      <c r="E27428" s="294"/>
      <c r="F27428" s="294"/>
    </row>
    <row r="27429">
      <c r="A27429" s="294" t="s">
        <v>38532</v>
      </c>
      <c r="B27429" s="294"/>
      <c r="C27429" s="294"/>
      <c r="D27429" s="294"/>
      <c r="E27429" s="294"/>
      <c r="F27429" s="294"/>
    </row>
    <row r="27430">
      <c r="A27430" s="294" t="s">
        <v>38533</v>
      </c>
      <c r="B27430" s="294"/>
      <c r="C27430" s="294"/>
      <c r="D27430" s="294"/>
      <c r="E27430" s="294"/>
      <c r="F27430" s="294"/>
    </row>
    <row r="27431">
      <c r="A27431" s="294" t="s">
        <v>38534</v>
      </c>
      <c r="B27431" s="294"/>
      <c r="C27431" s="294"/>
      <c r="D27431" s="294"/>
      <c r="E27431" s="294"/>
      <c r="F27431" s="294"/>
    </row>
    <row r="27432">
      <c r="A27432" s="294" t="s">
        <v>38535</v>
      </c>
      <c r="B27432" s="294"/>
      <c r="C27432" s="294"/>
      <c r="D27432" s="294"/>
      <c r="E27432" s="294"/>
      <c r="F27432" s="294"/>
    </row>
    <row r="27433">
      <c r="A27433" s="294" t="s">
        <v>38536</v>
      </c>
      <c r="B27433" s="294"/>
      <c r="C27433" s="294"/>
      <c r="D27433" s="294"/>
      <c r="E27433" s="294"/>
      <c r="F27433" s="294"/>
    </row>
    <row r="27434">
      <c r="A27434" s="294" t="s">
        <v>25239</v>
      </c>
      <c r="B27434" s="294"/>
      <c r="C27434" s="294"/>
      <c r="D27434" s="294"/>
      <c r="E27434" s="294"/>
      <c r="F27434" s="294"/>
    </row>
    <row r="27435">
      <c r="A27435" s="294" t="s">
        <v>38537</v>
      </c>
      <c r="B27435" s="294"/>
      <c r="C27435" s="294"/>
      <c r="D27435" s="294"/>
      <c r="E27435" s="294"/>
      <c r="F27435" s="294"/>
    </row>
    <row r="27436">
      <c r="A27436" s="294" t="s">
        <v>38538</v>
      </c>
      <c r="B27436" s="294"/>
      <c r="C27436" s="294"/>
      <c r="D27436" s="294"/>
      <c r="E27436" s="294"/>
      <c r="F27436" s="294"/>
    </row>
    <row r="27437">
      <c r="A27437" s="294" t="s">
        <v>34427</v>
      </c>
      <c r="B27437" s="294"/>
      <c r="C27437" s="294"/>
      <c r="D27437" s="294"/>
      <c r="E27437" s="294"/>
      <c r="F27437" s="294"/>
    </row>
    <row r="27438">
      <c r="A27438" s="294" t="s">
        <v>38539</v>
      </c>
      <c r="B27438" s="294"/>
      <c r="C27438" s="294"/>
      <c r="D27438" s="294"/>
      <c r="E27438" s="294"/>
      <c r="F27438" s="294"/>
    </row>
    <row r="27439">
      <c r="A27439" s="294" t="s">
        <v>38540</v>
      </c>
      <c r="B27439" s="294"/>
      <c r="C27439" s="294"/>
      <c r="D27439" s="294"/>
      <c r="E27439" s="294"/>
      <c r="F27439" s="294"/>
    </row>
    <row r="27440">
      <c r="A27440" s="294" t="s">
        <v>38541</v>
      </c>
      <c r="B27440" s="294"/>
      <c r="C27440" s="294"/>
      <c r="D27440" s="294"/>
      <c r="E27440" s="294"/>
      <c r="F27440" s="294"/>
    </row>
    <row r="27441">
      <c r="A27441" s="294" t="s">
        <v>38542</v>
      </c>
      <c r="B27441" s="294"/>
      <c r="C27441" s="294"/>
      <c r="D27441" s="294"/>
      <c r="E27441" s="294"/>
      <c r="F27441" s="294"/>
    </row>
    <row r="27442">
      <c r="A27442" s="294" t="s">
        <v>38543</v>
      </c>
      <c r="B27442" s="294"/>
      <c r="C27442" s="294"/>
      <c r="D27442" s="294"/>
      <c r="E27442" s="294"/>
      <c r="F27442" s="294"/>
    </row>
    <row r="27443">
      <c r="A27443" s="294" t="s">
        <v>38544</v>
      </c>
      <c r="B27443" s="294"/>
      <c r="C27443" s="294"/>
      <c r="D27443" s="294"/>
      <c r="E27443" s="294"/>
      <c r="F27443" s="294"/>
    </row>
    <row r="27444">
      <c r="A27444" s="294" t="s">
        <v>35799</v>
      </c>
      <c r="B27444" s="294"/>
      <c r="C27444" s="294"/>
      <c r="D27444" s="294"/>
      <c r="E27444" s="294"/>
      <c r="F27444" s="294"/>
    </row>
    <row r="27445">
      <c r="A27445" s="294"/>
      <c r="B27445" s="294"/>
      <c r="C27445" s="294"/>
      <c r="D27445" s="294"/>
      <c r="E27445" s="294"/>
      <c r="F27445" s="294"/>
    </row>
    <row r="27446">
      <c r="A27446" s="294"/>
      <c r="B27446" s="294"/>
      <c r="C27446" s="294"/>
      <c r="D27446" s="294"/>
      <c r="E27446" s="294"/>
      <c r="F27446" s="294"/>
    </row>
    <row r="27447">
      <c r="A27447" s="294" t="s">
        <v>28124</v>
      </c>
      <c r="B27447" s="294"/>
      <c r="C27447" s="294"/>
      <c r="D27447" s="294"/>
      <c r="E27447" s="294"/>
      <c r="F27447" s="294"/>
    </row>
    <row r="27448">
      <c r="A27448" s="294" t="s">
        <v>38545</v>
      </c>
      <c r="B27448" s="294"/>
      <c r="C27448" s="294"/>
      <c r="D27448" s="294"/>
      <c r="E27448" s="294"/>
      <c r="F27448" s="294"/>
    </row>
    <row r="27449">
      <c r="A27449" s="294" t="s">
        <v>38546</v>
      </c>
      <c r="B27449" s="294"/>
      <c r="C27449" s="294"/>
      <c r="D27449" s="294"/>
      <c r="E27449" s="294"/>
      <c r="F27449" s="294"/>
    </row>
    <row r="27450">
      <c r="A27450" s="294" t="s">
        <v>21618</v>
      </c>
      <c r="B27450" s="294"/>
      <c r="C27450" s="294"/>
      <c r="D27450" s="294"/>
      <c r="E27450" s="294"/>
      <c r="F27450" s="294"/>
    </row>
    <row r="27451">
      <c r="A27451" s="294" t="s">
        <v>38547</v>
      </c>
      <c r="B27451" s="294"/>
      <c r="C27451" s="294"/>
      <c r="D27451" s="294"/>
      <c r="E27451" s="294"/>
      <c r="F27451" s="294"/>
    </row>
    <row r="27452">
      <c r="A27452" s="294"/>
      <c r="B27452" s="294"/>
      <c r="C27452" s="294"/>
      <c r="D27452" s="294"/>
      <c r="E27452" s="294"/>
      <c r="F27452" s="294"/>
    </row>
    <row r="27453">
      <c r="A27453" s="294" t="s">
        <v>38548</v>
      </c>
      <c r="B27453" s="294"/>
      <c r="C27453" s="294"/>
      <c r="D27453" s="294"/>
      <c r="E27453" s="294"/>
      <c r="F27453" s="294"/>
    </row>
    <row r="27454">
      <c r="A27454" s="294" t="s">
        <v>23459</v>
      </c>
      <c r="B27454" s="294"/>
      <c r="C27454" s="294"/>
      <c r="D27454" s="294"/>
      <c r="E27454" s="294"/>
      <c r="F27454" s="294"/>
    </row>
    <row r="27455">
      <c r="A27455" s="294"/>
      <c r="B27455" s="294"/>
      <c r="C27455" s="294"/>
      <c r="D27455" s="294"/>
      <c r="E27455" s="294"/>
      <c r="F27455" s="294"/>
    </row>
    <row r="27456">
      <c r="A27456" s="294" t="s">
        <v>38549</v>
      </c>
      <c r="B27456" s="294"/>
      <c r="C27456" s="294"/>
      <c r="D27456" s="294"/>
      <c r="E27456" s="294"/>
      <c r="F27456" s="294"/>
    </row>
    <row r="27457">
      <c r="A27457" s="294" t="s">
        <v>38550</v>
      </c>
      <c r="B27457" s="294"/>
      <c r="C27457" s="294"/>
      <c r="D27457" s="294"/>
      <c r="E27457" s="294"/>
      <c r="F27457" s="294"/>
    </row>
    <row r="27458">
      <c r="A27458" s="294" t="s">
        <v>38551</v>
      </c>
      <c r="B27458" s="294"/>
      <c r="C27458" s="294"/>
      <c r="D27458" s="294"/>
      <c r="E27458" s="294"/>
      <c r="F27458" s="294"/>
    </row>
    <row r="27459">
      <c r="A27459" s="294" t="s">
        <v>38552</v>
      </c>
      <c r="B27459" s="294"/>
      <c r="C27459" s="294"/>
      <c r="D27459" s="294"/>
      <c r="E27459" s="294"/>
      <c r="F27459" s="294"/>
    </row>
    <row r="27460">
      <c r="A27460" s="294" t="s">
        <v>38553</v>
      </c>
      <c r="B27460" s="294"/>
      <c r="C27460" s="294"/>
      <c r="D27460" s="294"/>
      <c r="E27460" s="294"/>
      <c r="F27460" s="294"/>
    </row>
    <row r="27461">
      <c r="A27461" s="294"/>
      <c r="B27461" s="294"/>
      <c r="C27461" s="294"/>
      <c r="D27461" s="294"/>
      <c r="E27461" s="294"/>
      <c r="F27461" s="294"/>
    </row>
    <row r="27462">
      <c r="A27462" s="294" t="s">
        <v>38554</v>
      </c>
      <c r="B27462" s="294"/>
      <c r="C27462" s="294"/>
      <c r="D27462" s="294"/>
      <c r="E27462" s="294"/>
      <c r="F27462" s="294"/>
    </row>
    <row r="27463">
      <c r="A27463" s="294"/>
      <c r="B27463" s="294"/>
      <c r="C27463" s="294"/>
      <c r="D27463" s="294"/>
      <c r="E27463" s="294"/>
      <c r="F27463" s="294"/>
    </row>
    <row r="27464">
      <c r="A27464" s="294" t="s">
        <v>38555</v>
      </c>
      <c r="B27464" s="294"/>
      <c r="C27464" s="294"/>
      <c r="D27464" s="294"/>
      <c r="E27464" s="294"/>
      <c r="F27464" s="294"/>
    </row>
    <row r="27465">
      <c r="A27465" s="294" t="s">
        <v>38556</v>
      </c>
      <c r="B27465" s="294"/>
      <c r="C27465" s="294"/>
      <c r="D27465" s="294"/>
      <c r="E27465" s="294"/>
      <c r="F27465" s="294"/>
    </row>
    <row r="27466">
      <c r="A27466" s="294" t="s">
        <v>38557</v>
      </c>
      <c r="B27466" s="294"/>
      <c r="C27466" s="294"/>
      <c r="D27466" s="294"/>
      <c r="E27466" s="294"/>
      <c r="F27466" s="294"/>
    </row>
    <row r="27467">
      <c r="A27467" s="294" t="s">
        <v>38558</v>
      </c>
      <c r="B27467" s="294"/>
      <c r="C27467" s="294"/>
      <c r="D27467" s="294"/>
      <c r="E27467" s="294"/>
      <c r="F27467" s="294"/>
    </row>
    <row r="27468">
      <c r="A27468" s="294"/>
      <c r="B27468" s="294"/>
      <c r="C27468" s="294"/>
      <c r="D27468" s="294"/>
      <c r="E27468" s="294"/>
      <c r="F27468" s="294"/>
    </row>
    <row r="27469">
      <c r="A27469" s="294" t="s">
        <v>38559</v>
      </c>
      <c r="B27469" s="294"/>
      <c r="C27469" s="294"/>
      <c r="D27469" s="294"/>
      <c r="E27469" s="294"/>
      <c r="F27469" s="294"/>
    </row>
    <row r="27470">
      <c r="A27470" s="294"/>
      <c r="B27470" s="294"/>
      <c r="C27470" s="294"/>
      <c r="D27470" s="294"/>
      <c r="E27470" s="294"/>
      <c r="F27470" s="294"/>
    </row>
    <row r="27471">
      <c r="A27471" s="294" t="s">
        <v>38560</v>
      </c>
      <c r="B27471" s="294"/>
      <c r="C27471" s="294"/>
      <c r="D27471" s="294"/>
      <c r="E27471" s="294"/>
      <c r="F27471" s="294"/>
    </row>
    <row r="27472">
      <c r="A27472" s="294" t="s">
        <v>38561</v>
      </c>
      <c r="B27472" s="294"/>
      <c r="C27472" s="294"/>
      <c r="D27472" s="294"/>
      <c r="E27472" s="294"/>
      <c r="F27472" s="294"/>
    </row>
    <row r="27473">
      <c r="A27473" s="294" t="s">
        <v>38562</v>
      </c>
      <c r="B27473" s="294"/>
      <c r="C27473" s="294"/>
      <c r="D27473" s="294"/>
      <c r="E27473" s="294"/>
      <c r="F27473" s="294"/>
    </row>
    <row r="27474">
      <c r="A27474" s="294" t="s">
        <v>38563</v>
      </c>
      <c r="B27474" s="294"/>
      <c r="C27474" s="294"/>
      <c r="D27474" s="294"/>
      <c r="E27474" s="294"/>
      <c r="F27474" s="294"/>
    </row>
    <row r="27475">
      <c r="A27475" s="294" t="s">
        <v>38564</v>
      </c>
      <c r="B27475" s="294"/>
      <c r="C27475" s="294"/>
      <c r="D27475" s="294"/>
      <c r="E27475" s="294"/>
      <c r="F27475" s="294"/>
    </row>
    <row r="27476">
      <c r="A27476" s="294"/>
      <c r="B27476" s="294"/>
      <c r="C27476" s="294"/>
      <c r="D27476" s="294"/>
      <c r="E27476" s="294"/>
      <c r="F27476" s="294"/>
    </row>
    <row r="27477">
      <c r="A27477" s="294"/>
      <c r="B27477" s="294"/>
      <c r="C27477" s="294"/>
      <c r="D27477" s="294"/>
      <c r="E27477" s="294"/>
      <c r="F27477" s="294"/>
    </row>
    <row r="27478">
      <c r="A27478" s="294" t="s">
        <v>21401</v>
      </c>
      <c r="B27478" s="294"/>
      <c r="C27478" s="294"/>
      <c r="D27478" s="294"/>
      <c r="E27478" s="294"/>
      <c r="F27478" s="294"/>
    </row>
    <row r="27479">
      <c r="A27479" s="294"/>
      <c r="B27479" s="294"/>
      <c r="C27479" s="294"/>
      <c r="D27479" s="294"/>
      <c r="E27479" s="294"/>
      <c r="F27479" s="294"/>
    </row>
    <row r="27480">
      <c r="A27480" s="294" t="s">
        <v>38565</v>
      </c>
      <c r="B27480" s="294"/>
      <c r="C27480" s="294"/>
      <c r="D27480" s="294"/>
      <c r="E27480" s="294"/>
      <c r="F27480" s="294"/>
    </row>
    <row r="27481">
      <c r="A27481" s="294" t="s">
        <v>38566</v>
      </c>
      <c r="B27481" s="294"/>
      <c r="C27481" s="294"/>
      <c r="D27481" s="294"/>
      <c r="E27481" s="294"/>
      <c r="F27481" s="294"/>
    </row>
    <row r="27482">
      <c r="A27482" s="294" t="s">
        <v>36722</v>
      </c>
      <c r="B27482" s="294"/>
      <c r="C27482" s="294"/>
      <c r="D27482" s="294"/>
      <c r="E27482" s="294"/>
      <c r="F27482" s="294"/>
    </row>
    <row r="27483">
      <c r="A27483" s="294" t="s">
        <v>38567</v>
      </c>
      <c r="B27483" s="294"/>
      <c r="C27483" s="294"/>
      <c r="D27483" s="294"/>
      <c r="E27483" s="294"/>
      <c r="F27483" s="294"/>
    </row>
    <row r="27484">
      <c r="A27484" s="294" t="s">
        <v>38568</v>
      </c>
      <c r="B27484" s="294"/>
      <c r="C27484" s="294"/>
      <c r="D27484" s="294"/>
      <c r="E27484" s="294"/>
      <c r="F27484" s="294"/>
    </row>
    <row r="27485">
      <c r="A27485" s="294" t="s">
        <v>38569</v>
      </c>
      <c r="B27485" s="294"/>
      <c r="C27485" s="294"/>
      <c r="D27485" s="294"/>
      <c r="E27485" s="294"/>
      <c r="F27485" s="294"/>
    </row>
    <row r="27486">
      <c r="A27486" s="294" t="s">
        <v>38570</v>
      </c>
      <c r="B27486" s="294"/>
      <c r="C27486" s="294"/>
      <c r="D27486" s="294"/>
      <c r="E27486" s="294"/>
      <c r="F27486" s="294"/>
    </row>
    <row r="27487">
      <c r="A27487" s="294" t="s">
        <v>38571</v>
      </c>
      <c r="B27487" s="294"/>
      <c r="C27487" s="294"/>
      <c r="D27487" s="294"/>
      <c r="E27487" s="294"/>
      <c r="F27487" s="294"/>
    </row>
    <row r="27488">
      <c r="A27488" s="294" t="s">
        <v>38572</v>
      </c>
      <c r="B27488" s="294"/>
      <c r="C27488" s="294"/>
      <c r="D27488" s="294"/>
      <c r="E27488" s="294"/>
      <c r="F27488" s="294"/>
    </row>
    <row r="27489">
      <c r="A27489" s="294" t="s">
        <v>38573</v>
      </c>
      <c r="B27489" s="294"/>
      <c r="C27489" s="294"/>
      <c r="D27489" s="294"/>
      <c r="E27489" s="294"/>
      <c r="F27489" s="294"/>
    </row>
    <row r="27490">
      <c r="A27490" s="294" t="s">
        <v>38574</v>
      </c>
      <c r="B27490" s="294"/>
      <c r="C27490" s="294"/>
      <c r="D27490" s="294"/>
      <c r="E27490" s="294"/>
      <c r="F27490" s="294"/>
    </row>
    <row r="27491">
      <c r="A27491" s="294" t="s">
        <v>38575</v>
      </c>
      <c r="B27491" s="294"/>
      <c r="C27491" s="294"/>
      <c r="D27491" s="294"/>
      <c r="E27491" s="294"/>
      <c r="F27491" s="294"/>
    </row>
    <row r="27492">
      <c r="A27492" s="294" t="s">
        <v>38576</v>
      </c>
      <c r="B27492" s="294"/>
      <c r="C27492" s="294"/>
      <c r="D27492" s="294"/>
      <c r="E27492" s="294"/>
      <c r="F27492" s="294"/>
    </row>
    <row r="27493">
      <c r="A27493" s="294"/>
      <c r="B27493" s="294"/>
      <c r="C27493" s="294"/>
      <c r="D27493" s="294"/>
      <c r="E27493" s="294"/>
      <c r="F27493" s="294"/>
    </row>
    <row r="27494">
      <c r="A27494" s="294" t="s">
        <v>21407</v>
      </c>
      <c r="B27494" s="294"/>
      <c r="C27494" s="294"/>
      <c r="D27494" s="294"/>
      <c r="E27494" s="294"/>
      <c r="F27494" s="294"/>
    </row>
    <row r="27495">
      <c r="A27495" s="294"/>
      <c r="B27495" s="294"/>
      <c r="C27495" s="294"/>
      <c r="D27495" s="294"/>
      <c r="E27495" s="294"/>
      <c r="F27495" s="294"/>
    </row>
    <row r="27496">
      <c r="A27496" s="294" t="s">
        <v>38577</v>
      </c>
      <c r="B27496" s="294"/>
      <c r="C27496" s="294"/>
      <c r="D27496" s="294"/>
      <c r="E27496" s="294"/>
      <c r="F27496" s="294"/>
    </row>
    <row r="27497">
      <c r="A27497" s="294" t="s">
        <v>38578</v>
      </c>
      <c r="B27497" s="294"/>
      <c r="C27497" s="294"/>
      <c r="D27497" s="294"/>
      <c r="E27497" s="294"/>
      <c r="F27497" s="294"/>
    </row>
    <row r="27498">
      <c r="A27498" s="294" t="s">
        <v>38579</v>
      </c>
      <c r="B27498" s="294"/>
      <c r="C27498" s="294"/>
      <c r="D27498" s="294"/>
      <c r="E27498" s="294"/>
      <c r="F27498" s="294"/>
    </row>
    <row r="27499">
      <c r="A27499" s="294" t="s">
        <v>38580</v>
      </c>
      <c r="B27499" s="294"/>
      <c r="C27499" s="294"/>
      <c r="D27499" s="294"/>
      <c r="E27499" s="294"/>
      <c r="F27499" s="294"/>
    </row>
    <row r="27500">
      <c r="A27500" s="294" t="s">
        <v>38581</v>
      </c>
      <c r="B27500" s="294"/>
      <c r="C27500" s="294"/>
      <c r="D27500" s="294"/>
      <c r="E27500" s="294"/>
      <c r="F27500" s="294"/>
    </row>
    <row r="27501">
      <c r="A27501" s="294" t="s">
        <v>38582</v>
      </c>
      <c r="B27501" s="294"/>
      <c r="C27501" s="294"/>
      <c r="D27501" s="294"/>
      <c r="E27501" s="294"/>
      <c r="F27501" s="294"/>
    </row>
    <row r="27502">
      <c r="A27502" s="294" t="s">
        <v>38583</v>
      </c>
      <c r="B27502" s="294"/>
      <c r="C27502" s="294"/>
      <c r="D27502" s="294"/>
      <c r="E27502" s="294"/>
      <c r="F27502" s="294"/>
    </row>
    <row r="27503">
      <c r="A27503" s="294" t="s">
        <v>38584</v>
      </c>
      <c r="B27503" s="294"/>
      <c r="C27503" s="294"/>
      <c r="D27503" s="294"/>
      <c r="E27503" s="294"/>
      <c r="F27503" s="294"/>
    </row>
    <row r="27504">
      <c r="A27504" s="294" t="s">
        <v>38585</v>
      </c>
      <c r="B27504" s="294"/>
      <c r="C27504" s="294"/>
      <c r="D27504" s="294"/>
      <c r="E27504" s="294"/>
      <c r="F27504" s="294"/>
    </row>
    <row r="27505">
      <c r="A27505" s="294" t="s">
        <v>38586</v>
      </c>
      <c r="B27505" s="294"/>
      <c r="C27505" s="294"/>
      <c r="D27505" s="294"/>
      <c r="E27505" s="294"/>
      <c r="F27505" s="294"/>
    </row>
    <row r="27506">
      <c r="A27506" s="294" t="s">
        <v>38587</v>
      </c>
      <c r="B27506" s="294"/>
      <c r="C27506" s="294"/>
      <c r="D27506" s="294"/>
      <c r="E27506" s="294"/>
      <c r="F27506" s="294"/>
    </row>
    <row r="27507">
      <c r="A27507" s="294" t="s">
        <v>38588</v>
      </c>
      <c r="B27507" s="294"/>
      <c r="C27507" s="294"/>
      <c r="D27507" s="294"/>
      <c r="E27507" s="294"/>
      <c r="F27507" s="294"/>
    </row>
    <row r="27508">
      <c r="A27508" s="294" t="s">
        <v>38589</v>
      </c>
      <c r="B27508" s="294"/>
      <c r="C27508" s="294"/>
      <c r="D27508" s="294"/>
      <c r="E27508" s="294"/>
      <c r="F27508" s="294"/>
    </row>
    <row r="27509">
      <c r="A27509" s="294" t="s">
        <v>38590</v>
      </c>
      <c r="B27509" s="294"/>
      <c r="C27509" s="294"/>
      <c r="D27509" s="294"/>
      <c r="E27509" s="294"/>
      <c r="F27509" s="294"/>
    </row>
    <row r="27510">
      <c r="A27510" s="294" t="s">
        <v>37710</v>
      </c>
      <c r="B27510" s="294"/>
      <c r="C27510" s="294"/>
      <c r="D27510" s="294"/>
      <c r="E27510" s="294"/>
      <c r="F27510" s="294"/>
    </row>
    <row r="27511">
      <c r="A27511" s="294" t="s">
        <v>38591</v>
      </c>
      <c r="B27511" s="294"/>
      <c r="C27511" s="294"/>
      <c r="D27511" s="294"/>
      <c r="E27511" s="294"/>
      <c r="F27511" s="294"/>
    </row>
    <row r="27512">
      <c r="A27512" s="294"/>
      <c r="B27512" s="294"/>
      <c r="C27512" s="294"/>
      <c r="D27512" s="294"/>
      <c r="E27512" s="294"/>
      <c r="F27512" s="294"/>
    </row>
    <row r="27513">
      <c r="A27513" s="294" t="s">
        <v>38592</v>
      </c>
      <c r="B27513" s="294"/>
      <c r="C27513" s="294"/>
      <c r="D27513" s="294"/>
      <c r="E27513" s="294"/>
      <c r="F27513" s="294"/>
    </row>
    <row r="27514">
      <c r="A27514" s="294"/>
      <c r="B27514" s="294"/>
      <c r="C27514" s="294"/>
      <c r="D27514" s="294"/>
      <c r="E27514" s="294"/>
      <c r="F27514" s="294"/>
    </row>
    <row r="27515">
      <c r="A27515" s="294" t="s">
        <v>38593</v>
      </c>
      <c r="B27515" s="294"/>
      <c r="C27515" s="294"/>
      <c r="D27515" s="294"/>
      <c r="E27515" s="294"/>
      <c r="F27515" s="294"/>
    </row>
    <row r="27516">
      <c r="A27516" s="294" t="s">
        <v>38594</v>
      </c>
      <c r="B27516" s="294"/>
      <c r="C27516" s="294"/>
      <c r="D27516" s="294"/>
      <c r="E27516" s="294"/>
      <c r="F27516" s="294"/>
    </row>
    <row r="27517">
      <c r="A27517" s="294" t="s">
        <v>38595</v>
      </c>
      <c r="B27517" s="294"/>
      <c r="C27517" s="294"/>
      <c r="D27517" s="294"/>
      <c r="E27517" s="294"/>
      <c r="F27517" s="294"/>
    </row>
    <row r="27518">
      <c r="A27518" s="294" t="s">
        <v>38596</v>
      </c>
      <c r="B27518" s="294"/>
      <c r="C27518" s="294"/>
      <c r="D27518" s="294"/>
      <c r="E27518" s="294"/>
      <c r="F27518" s="294"/>
    </row>
    <row r="27519">
      <c r="A27519" s="294" t="s">
        <v>38597</v>
      </c>
      <c r="B27519" s="294"/>
      <c r="C27519" s="294"/>
      <c r="D27519" s="294"/>
      <c r="E27519" s="294"/>
      <c r="F27519" s="294"/>
    </row>
    <row r="27520">
      <c r="A27520" s="294" t="s">
        <v>38598</v>
      </c>
      <c r="B27520" s="294"/>
      <c r="C27520" s="294"/>
      <c r="D27520" s="294"/>
      <c r="E27520" s="294"/>
      <c r="F27520" s="294"/>
    </row>
    <row r="27521">
      <c r="A27521" s="294" t="s">
        <v>38599</v>
      </c>
      <c r="B27521" s="294"/>
      <c r="C27521" s="294"/>
      <c r="D27521" s="294"/>
      <c r="E27521" s="294"/>
      <c r="F27521" s="294"/>
    </row>
    <row r="27522">
      <c r="A27522" s="294" t="s">
        <v>38600</v>
      </c>
      <c r="B27522" s="294"/>
      <c r="C27522" s="294"/>
      <c r="D27522" s="294"/>
      <c r="E27522" s="294"/>
      <c r="F27522" s="294"/>
    </row>
    <row r="27523">
      <c r="A27523" s="294" t="s">
        <v>38601</v>
      </c>
      <c r="B27523" s="294"/>
      <c r="C27523" s="294"/>
      <c r="D27523" s="294"/>
      <c r="E27523" s="294"/>
      <c r="F27523" s="294"/>
    </row>
    <row r="27524">
      <c r="A27524" s="294" t="s">
        <v>38602</v>
      </c>
      <c r="B27524" s="294"/>
      <c r="C27524" s="294"/>
      <c r="D27524" s="294"/>
      <c r="E27524" s="294"/>
      <c r="F27524" s="294"/>
    </row>
    <row r="27525">
      <c r="A27525" s="294" t="s">
        <v>38603</v>
      </c>
      <c r="B27525" s="294"/>
      <c r="C27525" s="294"/>
      <c r="D27525" s="294"/>
      <c r="E27525" s="294"/>
      <c r="F27525" s="294"/>
    </row>
    <row r="27526">
      <c r="A27526" s="294" t="s">
        <v>38604</v>
      </c>
      <c r="B27526" s="294"/>
      <c r="C27526" s="294"/>
      <c r="D27526" s="294"/>
      <c r="E27526" s="294"/>
      <c r="F27526" s="294"/>
    </row>
    <row r="27527">
      <c r="A27527" s="294" t="s">
        <v>38605</v>
      </c>
      <c r="B27527" s="294"/>
      <c r="C27527" s="294"/>
      <c r="D27527" s="294"/>
      <c r="E27527" s="294"/>
      <c r="F27527" s="294"/>
    </row>
    <row r="27528">
      <c r="A27528" s="294" t="s">
        <v>38606</v>
      </c>
      <c r="B27528" s="294"/>
      <c r="C27528" s="294"/>
      <c r="D27528" s="294"/>
      <c r="E27528" s="294"/>
      <c r="F27528" s="294"/>
    </row>
    <row r="27529">
      <c r="A27529" s="294" t="s">
        <v>38607</v>
      </c>
      <c r="B27529" s="294"/>
      <c r="C27529" s="294"/>
      <c r="D27529" s="294"/>
      <c r="E27529" s="294"/>
      <c r="F27529" s="294"/>
    </row>
    <row r="27530">
      <c r="A27530" s="294" t="s">
        <v>38608</v>
      </c>
      <c r="B27530" s="294"/>
      <c r="C27530" s="294"/>
      <c r="D27530" s="294"/>
      <c r="E27530" s="294"/>
      <c r="F27530" s="294"/>
    </row>
    <row r="27531">
      <c r="A27531" s="294" t="s">
        <v>38609</v>
      </c>
      <c r="B27531" s="294"/>
      <c r="C27531" s="294"/>
      <c r="D27531" s="294"/>
      <c r="E27531" s="294"/>
      <c r="F27531" s="294"/>
    </row>
    <row r="27532">
      <c r="A27532" s="294" t="s">
        <v>38610</v>
      </c>
      <c r="B27532" s="294"/>
      <c r="C27532" s="294"/>
      <c r="D27532" s="294"/>
      <c r="E27532" s="294"/>
      <c r="F27532" s="294"/>
    </row>
    <row r="27533">
      <c r="A27533" s="294" t="s">
        <v>38611</v>
      </c>
      <c r="B27533" s="294"/>
      <c r="C27533" s="294"/>
      <c r="D27533" s="294"/>
      <c r="E27533" s="294"/>
      <c r="F27533" s="294"/>
    </row>
    <row r="27534">
      <c r="A27534" s="294" t="s">
        <v>38612</v>
      </c>
      <c r="B27534" s="294"/>
      <c r="C27534" s="294"/>
      <c r="D27534" s="294"/>
      <c r="E27534" s="294"/>
      <c r="F27534" s="294"/>
    </row>
    <row r="27535">
      <c r="A27535" s="294" t="s">
        <v>38613</v>
      </c>
      <c r="B27535" s="294"/>
      <c r="C27535" s="294"/>
      <c r="D27535" s="294"/>
      <c r="E27535" s="294"/>
      <c r="F27535" s="294"/>
    </row>
    <row r="27536">
      <c r="A27536" s="294" t="s">
        <v>38614</v>
      </c>
      <c r="B27536" s="294"/>
      <c r="C27536" s="294"/>
      <c r="D27536" s="294"/>
      <c r="E27536" s="294"/>
      <c r="F27536" s="294"/>
    </row>
    <row r="27537">
      <c r="A27537" s="294" t="s">
        <v>38615</v>
      </c>
      <c r="B27537" s="294"/>
      <c r="C27537" s="294"/>
      <c r="D27537" s="294"/>
      <c r="E27537" s="294"/>
      <c r="F27537" s="294"/>
    </row>
    <row r="27538">
      <c r="A27538" s="294" t="s">
        <v>38616</v>
      </c>
      <c r="B27538" s="294"/>
      <c r="C27538" s="294"/>
      <c r="D27538" s="294"/>
      <c r="E27538" s="294"/>
      <c r="F27538" s="294"/>
    </row>
    <row r="27539">
      <c r="A27539" s="294" t="s">
        <v>38617</v>
      </c>
      <c r="B27539" s="294"/>
      <c r="C27539" s="294"/>
      <c r="D27539" s="294"/>
      <c r="E27539" s="294"/>
      <c r="F27539" s="294"/>
    </row>
    <row r="27540">
      <c r="A27540" s="294"/>
      <c r="B27540" s="294"/>
      <c r="C27540" s="294"/>
      <c r="D27540" s="294"/>
      <c r="E27540" s="294"/>
      <c r="F27540" s="294"/>
    </row>
    <row r="27541">
      <c r="A27541" s="294"/>
      <c r="B27541" s="294"/>
      <c r="C27541" s="294"/>
      <c r="D27541" s="294"/>
      <c r="E27541" s="294"/>
      <c r="F27541" s="294"/>
    </row>
    <row r="27542">
      <c r="A27542" s="294" t="s">
        <v>28124</v>
      </c>
      <c r="B27542" s="294"/>
      <c r="C27542" s="294"/>
      <c r="D27542" s="294"/>
      <c r="E27542" s="294"/>
      <c r="F27542" s="294"/>
    </row>
    <row r="27543">
      <c r="A27543" s="294" t="s">
        <v>38618</v>
      </c>
      <c r="B27543" s="294"/>
      <c r="C27543" s="294"/>
      <c r="D27543" s="294"/>
      <c r="E27543" s="294"/>
      <c r="F27543" s="294"/>
    </row>
    <row r="27544">
      <c r="A27544" s="294" t="s">
        <v>21672</v>
      </c>
      <c r="B27544" s="294"/>
      <c r="C27544" s="294"/>
      <c r="D27544" s="294"/>
      <c r="E27544" s="294"/>
      <c r="F27544" s="294"/>
    </row>
    <row r="27545">
      <c r="A27545" s="294" t="s">
        <v>38547</v>
      </c>
      <c r="B27545" s="294"/>
      <c r="C27545" s="294"/>
      <c r="D27545" s="294"/>
      <c r="E27545" s="294"/>
      <c r="F27545" s="294"/>
    </row>
    <row r="27546">
      <c r="A27546" s="294"/>
      <c r="B27546" s="294"/>
      <c r="C27546" s="294"/>
      <c r="D27546" s="294"/>
      <c r="E27546" s="294"/>
      <c r="F27546" s="294"/>
    </row>
    <row r="27547">
      <c r="A27547" s="294"/>
      <c r="B27547" s="294"/>
      <c r="C27547" s="294"/>
      <c r="D27547" s="294"/>
      <c r="E27547" s="294"/>
      <c r="F27547" s="294"/>
    </row>
    <row r="27548">
      <c r="A27548" s="294" t="s">
        <v>23007</v>
      </c>
      <c r="B27548" s="294"/>
      <c r="C27548" s="294"/>
      <c r="D27548" s="294"/>
      <c r="E27548" s="294"/>
      <c r="F27548" s="294"/>
    </row>
    <row r="27549">
      <c r="A27549" s="294"/>
      <c r="B27549" s="294"/>
      <c r="C27549" s="294"/>
      <c r="D27549" s="294"/>
      <c r="E27549" s="294"/>
      <c r="F27549" s="294"/>
    </row>
    <row r="27550">
      <c r="A27550" s="294" t="s">
        <v>38619</v>
      </c>
      <c r="B27550" s="294"/>
      <c r="C27550" s="294"/>
      <c r="D27550" s="294"/>
      <c r="E27550" s="294"/>
      <c r="F27550" s="294"/>
    </row>
    <row r="27551">
      <c r="A27551" s="294" t="s">
        <v>38620</v>
      </c>
      <c r="B27551" s="294"/>
      <c r="C27551" s="294"/>
      <c r="D27551" s="294"/>
      <c r="E27551" s="294"/>
      <c r="F27551" s="294"/>
    </row>
    <row r="27552">
      <c r="A27552" s="294" t="s">
        <v>38621</v>
      </c>
      <c r="B27552" s="294"/>
      <c r="C27552" s="294"/>
      <c r="D27552" s="294"/>
      <c r="E27552" s="294"/>
      <c r="F27552" s="294"/>
    </row>
    <row r="27553">
      <c r="A27553" s="294" t="s">
        <v>38622</v>
      </c>
      <c r="B27553" s="294"/>
      <c r="C27553" s="294"/>
      <c r="D27553" s="294"/>
      <c r="E27553" s="294"/>
      <c r="F27553" s="294"/>
    </row>
    <row r="27554">
      <c r="A27554" s="294" t="s">
        <v>38623</v>
      </c>
      <c r="B27554" s="294"/>
      <c r="C27554" s="294"/>
      <c r="D27554" s="294"/>
      <c r="E27554" s="294"/>
      <c r="F27554" s="294"/>
    </row>
    <row r="27555">
      <c r="A27555" s="294" t="s">
        <v>38624</v>
      </c>
      <c r="B27555" s="294"/>
      <c r="C27555" s="294"/>
      <c r="D27555" s="294"/>
      <c r="E27555" s="294"/>
      <c r="F27555" s="294"/>
    </row>
    <row r="27556">
      <c r="A27556" s="294" t="s">
        <v>38625</v>
      </c>
      <c r="B27556" s="294"/>
      <c r="C27556" s="294"/>
      <c r="D27556" s="294"/>
      <c r="E27556" s="294"/>
      <c r="F27556" s="294"/>
    </row>
    <row r="27557">
      <c r="A27557" s="294" t="s">
        <v>38626</v>
      </c>
      <c r="B27557" s="294"/>
      <c r="C27557" s="294"/>
      <c r="D27557" s="294"/>
      <c r="E27557" s="294"/>
      <c r="F27557" s="294"/>
    </row>
    <row r="27558">
      <c r="A27558" s="294" t="s">
        <v>38627</v>
      </c>
      <c r="B27558" s="294"/>
      <c r="C27558" s="294"/>
      <c r="D27558" s="294"/>
      <c r="E27558" s="294"/>
      <c r="F27558" s="294"/>
    </row>
    <row r="27559">
      <c r="A27559" s="294" t="s">
        <v>38628</v>
      </c>
      <c r="B27559" s="294"/>
      <c r="C27559" s="294"/>
      <c r="D27559" s="294"/>
      <c r="E27559" s="294"/>
      <c r="F27559" s="294"/>
    </row>
    <row r="27560">
      <c r="A27560" s="294" t="s">
        <v>38629</v>
      </c>
      <c r="B27560" s="294"/>
      <c r="C27560" s="294"/>
      <c r="D27560" s="294"/>
      <c r="E27560" s="294"/>
      <c r="F27560" s="294"/>
    </row>
    <row r="27561">
      <c r="A27561" s="294" t="s">
        <v>38630</v>
      </c>
      <c r="B27561" s="294"/>
      <c r="C27561" s="294"/>
      <c r="D27561" s="294"/>
      <c r="E27561" s="294"/>
      <c r="F27561" s="294"/>
    </row>
    <row r="27562">
      <c r="A27562" s="294" t="s">
        <v>38631</v>
      </c>
      <c r="B27562" s="294"/>
      <c r="C27562" s="294"/>
      <c r="D27562" s="294"/>
      <c r="E27562" s="294"/>
      <c r="F27562" s="294"/>
    </row>
    <row r="27563">
      <c r="A27563" s="294" t="s">
        <v>38632</v>
      </c>
      <c r="B27563" s="294"/>
      <c r="C27563" s="294"/>
      <c r="D27563" s="294"/>
      <c r="E27563" s="294"/>
      <c r="F27563" s="294"/>
    </row>
    <row r="27564">
      <c r="A27564" s="294" t="s">
        <v>38633</v>
      </c>
      <c r="B27564" s="294"/>
      <c r="C27564" s="294"/>
      <c r="D27564" s="294"/>
      <c r="E27564" s="294"/>
      <c r="F27564" s="294"/>
    </row>
    <row r="27565">
      <c r="A27565" s="294" t="s">
        <v>38634</v>
      </c>
      <c r="B27565" s="294"/>
      <c r="C27565" s="294"/>
      <c r="D27565" s="294"/>
      <c r="E27565" s="294"/>
      <c r="F27565" s="294"/>
    </row>
    <row r="27566">
      <c r="A27566" s="294" t="s">
        <v>38635</v>
      </c>
      <c r="B27566" s="294"/>
      <c r="C27566" s="294"/>
      <c r="D27566" s="294"/>
      <c r="E27566" s="294"/>
      <c r="F27566" s="294"/>
    </row>
    <row r="27567">
      <c r="A27567" s="294" t="s">
        <v>38636</v>
      </c>
      <c r="B27567" s="294"/>
      <c r="C27567" s="294"/>
      <c r="D27567" s="294"/>
      <c r="E27567" s="294"/>
      <c r="F27567" s="294"/>
    </row>
    <row r="27568">
      <c r="A27568" s="294" t="s">
        <v>38637</v>
      </c>
      <c r="B27568" s="294"/>
      <c r="C27568" s="294"/>
      <c r="D27568" s="294"/>
      <c r="E27568" s="294"/>
      <c r="F27568" s="294"/>
    </row>
    <row r="27569">
      <c r="A27569" s="294"/>
      <c r="B27569" s="294"/>
      <c r="C27569" s="294"/>
      <c r="D27569" s="294"/>
      <c r="E27569" s="294"/>
      <c r="F27569" s="294"/>
    </row>
    <row r="27570">
      <c r="A27570" s="294" t="s">
        <v>22281</v>
      </c>
      <c r="B27570" s="294"/>
      <c r="C27570" s="294"/>
      <c r="D27570" s="294"/>
      <c r="E27570" s="294"/>
      <c r="F27570" s="294"/>
    </row>
    <row r="27571">
      <c r="A27571" s="294"/>
      <c r="B27571" s="294"/>
      <c r="C27571" s="294"/>
      <c r="D27571" s="294"/>
      <c r="E27571" s="294"/>
      <c r="F27571" s="294"/>
    </row>
    <row r="27572">
      <c r="A27572" s="294" t="s">
        <v>38638</v>
      </c>
      <c r="B27572" s="294"/>
      <c r="C27572" s="294"/>
      <c r="D27572" s="294"/>
      <c r="E27572" s="294"/>
      <c r="F27572" s="294"/>
    </row>
    <row r="27573">
      <c r="A27573" s="294" t="s">
        <v>38639</v>
      </c>
      <c r="B27573" s="294"/>
      <c r="C27573" s="294"/>
      <c r="D27573" s="294"/>
      <c r="E27573" s="294"/>
      <c r="F27573" s="294"/>
    </row>
    <row r="27574">
      <c r="A27574" s="294" t="s">
        <v>38640</v>
      </c>
      <c r="B27574" s="294"/>
      <c r="C27574" s="294"/>
      <c r="D27574" s="294"/>
      <c r="E27574" s="294"/>
      <c r="F27574" s="294"/>
    </row>
    <row r="27575">
      <c r="A27575" s="294" t="s">
        <v>38641</v>
      </c>
      <c r="B27575" s="294"/>
      <c r="C27575" s="294"/>
      <c r="D27575" s="294"/>
      <c r="E27575" s="294"/>
      <c r="F27575" s="294"/>
    </row>
    <row r="27576">
      <c r="A27576" s="294" t="s">
        <v>38642</v>
      </c>
      <c r="B27576" s="294"/>
      <c r="C27576" s="294"/>
      <c r="D27576" s="294"/>
      <c r="E27576" s="294"/>
      <c r="F27576" s="294"/>
    </row>
    <row r="27577">
      <c r="A27577" s="294"/>
      <c r="B27577" s="294"/>
      <c r="C27577" s="294"/>
      <c r="D27577" s="294"/>
      <c r="E27577" s="294"/>
      <c r="F27577" s="294"/>
    </row>
    <row r="27578">
      <c r="A27578" s="294" t="s">
        <v>38643</v>
      </c>
      <c r="B27578" s="294"/>
      <c r="C27578" s="294"/>
      <c r="D27578" s="294"/>
      <c r="E27578" s="294"/>
      <c r="F27578" s="294"/>
    </row>
    <row r="27579">
      <c r="A27579" s="294"/>
      <c r="B27579" s="294"/>
      <c r="C27579" s="294"/>
      <c r="D27579" s="294"/>
      <c r="E27579" s="294"/>
      <c r="F27579" s="294"/>
    </row>
    <row r="27580">
      <c r="A27580" s="294" t="s">
        <v>38644</v>
      </c>
      <c r="B27580" s="294"/>
      <c r="C27580" s="294"/>
      <c r="D27580" s="294"/>
      <c r="E27580" s="294"/>
      <c r="F27580" s="294"/>
    </row>
    <row r="27581">
      <c r="A27581" s="294" t="s">
        <v>38645</v>
      </c>
      <c r="B27581" s="294"/>
      <c r="C27581" s="294"/>
      <c r="D27581" s="294"/>
      <c r="E27581" s="294"/>
      <c r="F27581" s="294"/>
    </row>
    <row r="27582">
      <c r="A27582" s="294" t="s">
        <v>38646</v>
      </c>
      <c r="B27582" s="294"/>
      <c r="C27582" s="294"/>
      <c r="D27582" s="294"/>
      <c r="E27582" s="294"/>
      <c r="F27582" s="294"/>
    </row>
    <row r="27583">
      <c r="A27583" s="294" t="s">
        <v>38647</v>
      </c>
      <c r="B27583" s="294"/>
      <c r="C27583" s="294"/>
      <c r="D27583" s="294"/>
      <c r="E27583" s="294"/>
      <c r="F27583" s="294"/>
    </row>
    <row r="27584">
      <c r="A27584" s="294"/>
      <c r="B27584" s="294"/>
      <c r="C27584" s="294"/>
      <c r="D27584" s="294"/>
      <c r="E27584" s="294"/>
      <c r="F27584" s="294"/>
    </row>
    <row r="27585">
      <c r="A27585" s="294" t="s">
        <v>35869</v>
      </c>
      <c r="B27585" s="294"/>
      <c r="C27585" s="294"/>
      <c r="D27585" s="294"/>
      <c r="E27585" s="294"/>
      <c r="F27585" s="294"/>
    </row>
    <row r="27586">
      <c r="A27586" s="294" t="s">
        <v>23322</v>
      </c>
      <c r="B27586" s="294"/>
      <c r="C27586" s="294"/>
      <c r="D27586" s="294"/>
      <c r="E27586" s="294"/>
      <c r="F27586" s="294"/>
    </row>
    <row r="27587">
      <c r="A27587" s="294"/>
      <c r="B27587" s="294"/>
      <c r="C27587" s="294"/>
      <c r="D27587" s="294"/>
      <c r="E27587" s="294"/>
      <c r="F27587" s="294"/>
    </row>
    <row r="27588">
      <c r="A27588" s="294" t="s">
        <v>38648</v>
      </c>
      <c r="B27588" s="294"/>
      <c r="C27588" s="294"/>
      <c r="D27588" s="294"/>
      <c r="E27588" s="294"/>
      <c r="F27588" s="294"/>
    </row>
    <row r="27589">
      <c r="A27589" s="294" t="s">
        <v>38649</v>
      </c>
      <c r="B27589" s="294"/>
      <c r="C27589" s="294"/>
      <c r="D27589" s="294"/>
      <c r="E27589" s="294"/>
      <c r="F27589" s="294"/>
    </row>
    <row r="27590">
      <c r="A27590" s="294" t="s">
        <v>38650</v>
      </c>
      <c r="B27590" s="294"/>
      <c r="C27590" s="294"/>
      <c r="D27590" s="294"/>
      <c r="E27590" s="294"/>
      <c r="F27590" s="294"/>
    </row>
    <row r="27591">
      <c r="A27591" s="294" t="s">
        <v>38651</v>
      </c>
      <c r="B27591" s="294"/>
      <c r="C27591" s="294"/>
      <c r="D27591" s="294"/>
      <c r="E27591" s="294"/>
      <c r="F27591" s="294"/>
    </row>
    <row r="27592">
      <c r="A27592" s="294"/>
      <c r="B27592" s="294"/>
      <c r="C27592" s="294"/>
      <c r="D27592" s="294"/>
      <c r="E27592" s="294"/>
      <c r="F27592" s="294"/>
    </row>
    <row r="27593">
      <c r="A27593" s="294" t="s">
        <v>38652</v>
      </c>
      <c r="B27593" s="294"/>
      <c r="C27593" s="294"/>
      <c r="D27593" s="294"/>
      <c r="E27593" s="294"/>
      <c r="F27593" s="294"/>
    </row>
    <row r="27594">
      <c r="A27594" s="294"/>
      <c r="B27594" s="294"/>
      <c r="C27594" s="294"/>
      <c r="D27594" s="294"/>
      <c r="E27594" s="294"/>
      <c r="F27594" s="294"/>
    </row>
    <row r="27595">
      <c r="A27595" s="294" t="s">
        <v>38653</v>
      </c>
      <c r="B27595" s="294"/>
      <c r="C27595" s="294"/>
      <c r="D27595" s="294"/>
      <c r="E27595" s="294"/>
      <c r="F27595" s="294"/>
    </row>
    <row r="27596">
      <c r="A27596" s="294" t="s">
        <v>38654</v>
      </c>
      <c r="B27596" s="294"/>
      <c r="C27596" s="294"/>
      <c r="D27596" s="294"/>
      <c r="E27596" s="294"/>
      <c r="F27596" s="294"/>
    </row>
    <row r="27597">
      <c r="A27597" s="294" t="s">
        <v>38655</v>
      </c>
      <c r="B27597" s="294"/>
      <c r="C27597" s="294"/>
      <c r="D27597" s="294"/>
      <c r="E27597" s="294"/>
      <c r="F27597" s="294"/>
    </row>
    <row r="27598">
      <c r="A27598" s="294" t="s">
        <v>38656</v>
      </c>
      <c r="B27598" s="294"/>
      <c r="C27598" s="294"/>
      <c r="D27598" s="294"/>
      <c r="E27598" s="294"/>
      <c r="F27598" s="294"/>
    </row>
    <row r="27599">
      <c r="A27599" s="294"/>
      <c r="B27599" s="294"/>
      <c r="C27599" s="294"/>
      <c r="D27599" s="294"/>
      <c r="E27599" s="294"/>
      <c r="F27599" s="294"/>
    </row>
    <row r="27600">
      <c r="A27600" s="294" t="s">
        <v>36214</v>
      </c>
      <c r="B27600" s="294"/>
      <c r="C27600" s="294"/>
      <c r="D27600" s="294"/>
      <c r="E27600" s="294"/>
      <c r="F27600" s="294"/>
    </row>
    <row r="27601">
      <c r="A27601" s="294"/>
      <c r="B27601" s="294"/>
      <c r="C27601" s="294"/>
      <c r="D27601" s="294"/>
      <c r="E27601" s="294"/>
      <c r="F27601" s="294"/>
    </row>
    <row r="27602">
      <c r="A27602" s="294" t="s">
        <v>38657</v>
      </c>
      <c r="B27602" s="294"/>
      <c r="C27602" s="294"/>
      <c r="D27602" s="294"/>
      <c r="E27602" s="294"/>
      <c r="F27602" s="294"/>
    </row>
    <row r="27603">
      <c r="A27603" s="294" t="s">
        <v>38658</v>
      </c>
      <c r="B27603" s="294"/>
      <c r="C27603" s="294"/>
      <c r="D27603" s="294"/>
      <c r="E27603" s="294"/>
      <c r="F27603" s="294"/>
    </row>
    <row r="27604">
      <c r="A27604" s="294" t="s">
        <v>38659</v>
      </c>
      <c r="B27604" s="294"/>
      <c r="C27604" s="294"/>
      <c r="D27604" s="294"/>
      <c r="E27604" s="294"/>
      <c r="F27604" s="294"/>
    </row>
    <row r="27605">
      <c r="A27605" s="294" t="s">
        <v>38660</v>
      </c>
      <c r="B27605" s="294"/>
      <c r="C27605" s="294"/>
      <c r="D27605" s="294"/>
      <c r="E27605" s="294"/>
      <c r="F27605" s="294"/>
    </row>
    <row r="27606">
      <c r="A27606" s="294" t="s">
        <v>38661</v>
      </c>
      <c r="B27606" s="294"/>
      <c r="C27606" s="294"/>
      <c r="D27606" s="294"/>
      <c r="E27606" s="294"/>
      <c r="F27606" s="294"/>
    </row>
    <row r="27607">
      <c r="A27607" s="294"/>
      <c r="B27607" s="294"/>
      <c r="C27607" s="294"/>
      <c r="D27607" s="294"/>
      <c r="E27607" s="294"/>
      <c r="F27607" s="294"/>
    </row>
    <row r="27608">
      <c r="A27608" s="294" t="s">
        <v>28124</v>
      </c>
      <c r="B27608" s="294"/>
      <c r="C27608" s="294"/>
      <c r="D27608" s="294"/>
      <c r="E27608" s="294"/>
      <c r="F27608" s="294"/>
    </row>
    <row r="27609">
      <c r="A27609" s="294" t="s">
        <v>38662</v>
      </c>
      <c r="B27609" s="294"/>
      <c r="C27609" s="294"/>
      <c r="D27609" s="294"/>
      <c r="E27609" s="294"/>
      <c r="F27609" s="294"/>
    </row>
    <row r="27610">
      <c r="A27610" s="294" t="s">
        <v>38663</v>
      </c>
      <c r="B27610" s="294"/>
      <c r="C27610" s="294"/>
      <c r="D27610" s="294"/>
      <c r="E27610" s="294"/>
      <c r="F27610" s="294"/>
    </row>
    <row r="27611">
      <c r="A27611" s="294" t="s">
        <v>38664</v>
      </c>
      <c r="B27611" s="294"/>
      <c r="C27611" s="294"/>
      <c r="D27611" s="294"/>
      <c r="E27611" s="294"/>
      <c r="F27611" s="294"/>
    </row>
    <row r="27612">
      <c r="A27612" s="294"/>
      <c r="B27612" s="294"/>
      <c r="C27612" s="294"/>
      <c r="D27612" s="294"/>
      <c r="E27612" s="294"/>
      <c r="F27612" s="294"/>
    </row>
    <row r="27613">
      <c r="A27613" s="294" t="s">
        <v>23228</v>
      </c>
      <c r="B27613" s="294"/>
      <c r="C27613" s="294"/>
      <c r="D27613" s="294"/>
      <c r="E27613" s="294"/>
      <c r="F27613" s="294"/>
    </row>
    <row r="27614">
      <c r="A27614" s="294"/>
      <c r="B27614" s="294"/>
      <c r="C27614" s="294"/>
      <c r="D27614" s="294"/>
      <c r="E27614" s="294"/>
      <c r="F27614" s="294"/>
    </row>
    <row r="27615">
      <c r="A27615" s="294" t="s">
        <v>38665</v>
      </c>
      <c r="B27615" s="294"/>
      <c r="C27615" s="294"/>
      <c r="D27615" s="294"/>
      <c r="E27615" s="294"/>
      <c r="F27615" s="294"/>
    </row>
    <row r="27616">
      <c r="A27616" s="294" t="s">
        <v>38666</v>
      </c>
      <c r="B27616" s="294"/>
      <c r="C27616" s="294"/>
      <c r="D27616" s="294"/>
      <c r="E27616" s="294"/>
      <c r="F27616" s="294"/>
    </row>
    <row r="27617">
      <c r="A27617" s="294" t="s">
        <v>38667</v>
      </c>
      <c r="B27617" s="294"/>
      <c r="C27617" s="294"/>
      <c r="D27617" s="294"/>
      <c r="E27617" s="294"/>
      <c r="F27617" s="294"/>
    </row>
    <row r="27618">
      <c r="A27618" s="294" t="s">
        <v>38668</v>
      </c>
      <c r="B27618" s="294"/>
      <c r="C27618" s="294"/>
      <c r="D27618" s="294"/>
      <c r="E27618" s="294"/>
      <c r="F27618" s="294"/>
    </row>
    <row r="27619">
      <c r="A27619" s="294"/>
      <c r="B27619" s="294"/>
      <c r="C27619" s="294"/>
      <c r="D27619" s="294"/>
      <c r="E27619" s="294"/>
      <c r="F27619" s="294"/>
    </row>
    <row r="27620">
      <c r="A27620" s="294" t="s">
        <v>23148</v>
      </c>
      <c r="B27620" s="294"/>
      <c r="C27620" s="294"/>
      <c r="D27620" s="294"/>
      <c r="E27620" s="294"/>
      <c r="F27620" s="294"/>
    </row>
    <row r="27621">
      <c r="A27621" s="294"/>
      <c r="B27621" s="294"/>
      <c r="C27621" s="294"/>
      <c r="D27621" s="294"/>
      <c r="E27621" s="294"/>
      <c r="F27621" s="294"/>
    </row>
    <row r="27622">
      <c r="A27622" s="294" t="s">
        <v>38669</v>
      </c>
      <c r="B27622" s="294"/>
      <c r="C27622" s="294"/>
      <c r="D27622" s="294"/>
      <c r="E27622" s="294"/>
      <c r="F27622" s="294"/>
    </row>
    <row r="27623">
      <c r="A27623" s="294" t="s">
        <v>23485</v>
      </c>
      <c r="B27623" s="294"/>
      <c r="C27623" s="294"/>
      <c r="D27623" s="294"/>
      <c r="E27623" s="294"/>
      <c r="F27623" s="294"/>
    </row>
    <row r="27624">
      <c r="A27624" s="294" t="s">
        <v>38670</v>
      </c>
      <c r="B27624" s="294"/>
      <c r="C27624" s="294"/>
      <c r="D27624" s="294"/>
      <c r="E27624" s="294"/>
      <c r="F27624" s="294"/>
    </row>
    <row r="27625">
      <c r="A27625" s="294" t="s">
        <v>23489</v>
      </c>
      <c r="B27625" s="294"/>
      <c r="C27625" s="294"/>
      <c r="D27625" s="294"/>
      <c r="E27625" s="294"/>
      <c r="F27625" s="294"/>
    </row>
    <row r="27626">
      <c r="A27626" s="294"/>
      <c r="B27626" s="294"/>
      <c r="C27626" s="294"/>
      <c r="D27626" s="294"/>
      <c r="E27626" s="294"/>
      <c r="F27626" s="294"/>
    </row>
    <row r="27627">
      <c r="A27627" s="294" t="s">
        <v>26318</v>
      </c>
      <c r="B27627" s="294"/>
      <c r="C27627" s="294"/>
      <c r="D27627" s="294"/>
      <c r="E27627" s="294"/>
      <c r="F27627" s="294"/>
    </row>
    <row r="27628">
      <c r="A27628" s="294"/>
      <c r="B27628" s="294"/>
      <c r="C27628" s="294"/>
      <c r="D27628" s="294"/>
      <c r="E27628" s="294"/>
      <c r="F27628" s="294"/>
    </row>
    <row r="27629">
      <c r="A27629" s="294" t="s">
        <v>38671</v>
      </c>
      <c r="B27629" s="294"/>
      <c r="C27629" s="294"/>
      <c r="D27629" s="294"/>
      <c r="E27629" s="294"/>
      <c r="F27629" s="294"/>
    </row>
    <row r="27630">
      <c r="A27630" s="294" t="s">
        <v>38672</v>
      </c>
      <c r="B27630" s="294"/>
      <c r="C27630" s="294"/>
      <c r="D27630" s="294"/>
      <c r="E27630" s="294"/>
      <c r="F27630" s="294"/>
    </row>
    <row r="27631">
      <c r="A27631" s="294" t="s">
        <v>38673</v>
      </c>
      <c r="B27631" s="294"/>
      <c r="C27631" s="294"/>
      <c r="D27631" s="294"/>
      <c r="E27631" s="294"/>
      <c r="F27631" s="294"/>
    </row>
    <row r="27632">
      <c r="A27632" s="294" t="s">
        <v>38674</v>
      </c>
      <c r="B27632" s="294"/>
      <c r="C27632" s="294"/>
      <c r="D27632" s="294"/>
      <c r="E27632" s="294"/>
      <c r="F27632" s="294"/>
    </row>
    <row r="27633">
      <c r="A27633" s="294" t="s">
        <v>38675</v>
      </c>
      <c r="B27633" s="294"/>
      <c r="C27633" s="294"/>
      <c r="D27633" s="294"/>
      <c r="E27633" s="294"/>
      <c r="F27633" s="294"/>
    </row>
    <row r="27634">
      <c r="A27634" s="294"/>
      <c r="B27634" s="294"/>
      <c r="C27634" s="294"/>
      <c r="D27634" s="294"/>
      <c r="E27634" s="294"/>
      <c r="F27634" s="294"/>
    </row>
    <row r="27635">
      <c r="A27635" s="294" t="s">
        <v>21401</v>
      </c>
      <c r="B27635" s="294"/>
      <c r="C27635" s="294"/>
      <c r="D27635" s="294"/>
      <c r="E27635" s="294"/>
      <c r="F27635" s="294"/>
    </row>
    <row r="27636">
      <c r="A27636" s="294"/>
      <c r="B27636" s="294"/>
      <c r="C27636" s="294"/>
      <c r="D27636" s="294"/>
      <c r="E27636" s="294"/>
      <c r="F27636" s="294"/>
    </row>
    <row r="27637">
      <c r="A27637" s="294" t="s">
        <v>38676</v>
      </c>
      <c r="B27637" s="294"/>
      <c r="C27637" s="294"/>
      <c r="D27637" s="294"/>
      <c r="E27637" s="294"/>
      <c r="F27637" s="294"/>
    </row>
    <row r="27638">
      <c r="A27638" s="294" t="s">
        <v>27102</v>
      </c>
      <c r="B27638" s="294"/>
      <c r="C27638" s="294"/>
      <c r="D27638" s="294"/>
      <c r="E27638" s="294"/>
      <c r="F27638" s="294"/>
    </row>
    <row r="27639">
      <c r="A27639" s="294" t="s">
        <v>38677</v>
      </c>
      <c r="B27639" s="294"/>
      <c r="C27639" s="294"/>
      <c r="D27639" s="294"/>
      <c r="E27639" s="294"/>
      <c r="F27639" s="294"/>
    </row>
    <row r="27640">
      <c r="A27640" s="294" t="s">
        <v>28560</v>
      </c>
      <c r="B27640" s="294"/>
      <c r="C27640" s="294"/>
      <c r="D27640" s="294"/>
      <c r="E27640" s="294"/>
      <c r="F27640" s="294"/>
    </row>
    <row r="27641">
      <c r="A27641" s="294" t="s">
        <v>38678</v>
      </c>
      <c r="B27641" s="294"/>
      <c r="C27641" s="294"/>
      <c r="D27641" s="294"/>
      <c r="E27641" s="294"/>
      <c r="F27641" s="294"/>
    </row>
    <row r="27642">
      <c r="A27642" s="294" t="s">
        <v>38679</v>
      </c>
      <c r="B27642" s="294"/>
      <c r="C27642" s="294"/>
      <c r="D27642" s="294"/>
      <c r="E27642" s="294"/>
      <c r="F27642" s="294"/>
    </row>
    <row r="27643">
      <c r="A27643" s="294" t="s">
        <v>38680</v>
      </c>
      <c r="B27643" s="294"/>
      <c r="C27643" s="294"/>
      <c r="D27643" s="294"/>
      <c r="E27643" s="294"/>
      <c r="F27643" s="294"/>
    </row>
    <row r="27644">
      <c r="A27644" s="294" t="s">
        <v>38681</v>
      </c>
      <c r="B27644" s="294"/>
      <c r="C27644" s="294"/>
      <c r="D27644" s="294"/>
      <c r="E27644" s="294"/>
      <c r="F27644" s="294"/>
    </row>
    <row r="27645">
      <c r="A27645" s="294" t="s">
        <v>38682</v>
      </c>
      <c r="B27645" s="294"/>
      <c r="C27645" s="294"/>
      <c r="D27645" s="294"/>
      <c r="E27645" s="294"/>
      <c r="F27645" s="294"/>
    </row>
    <row r="27646">
      <c r="A27646" s="294" t="s">
        <v>38683</v>
      </c>
      <c r="B27646" s="294"/>
      <c r="C27646" s="294"/>
      <c r="D27646" s="294"/>
      <c r="E27646" s="294"/>
      <c r="F27646" s="294"/>
    </row>
    <row r="27647">
      <c r="A27647" s="294"/>
      <c r="B27647" s="294"/>
      <c r="C27647" s="294"/>
      <c r="D27647" s="294"/>
      <c r="E27647" s="294"/>
      <c r="F27647" s="294"/>
    </row>
    <row r="27648">
      <c r="A27648" s="294" t="s">
        <v>22239</v>
      </c>
      <c r="B27648" s="294"/>
      <c r="C27648" s="294"/>
      <c r="D27648" s="294"/>
      <c r="E27648" s="294"/>
      <c r="F27648" s="294"/>
    </row>
    <row r="27649">
      <c r="A27649" s="294"/>
      <c r="B27649" s="294"/>
      <c r="C27649" s="294"/>
      <c r="D27649" s="294"/>
      <c r="E27649" s="294"/>
      <c r="F27649" s="294"/>
    </row>
    <row r="27650">
      <c r="A27650" s="294" t="s">
        <v>38577</v>
      </c>
      <c r="B27650" s="294"/>
      <c r="C27650" s="294"/>
      <c r="D27650" s="294"/>
      <c r="E27650" s="294"/>
      <c r="F27650" s="294"/>
    </row>
    <row r="27651">
      <c r="A27651" s="294" t="s">
        <v>38684</v>
      </c>
      <c r="B27651" s="294"/>
      <c r="C27651" s="294"/>
      <c r="D27651" s="294"/>
      <c r="E27651" s="294"/>
      <c r="F27651" s="294"/>
    </row>
    <row r="27652">
      <c r="A27652" s="294" t="s">
        <v>22629</v>
      </c>
      <c r="B27652" s="294"/>
      <c r="C27652" s="294"/>
      <c r="D27652" s="294"/>
      <c r="E27652" s="294"/>
      <c r="F27652" s="294"/>
    </row>
    <row r="27653">
      <c r="A27653" s="294" t="s">
        <v>38181</v>
      </c>
      <c r="B27653" s="294"/>
      <c r="C27653" s="294"/>
      <c r="D27653" s="294"/>
      <c r="E27653" s="294"/>
      <c r="F27653" s="294"/>
    </row>
    <row r="27654">
      <c r="A27654" s="294" t="s">
        <v>38685</v>
      </c>
      <c r="B27654" s="294"/>
      <c r="C27654" s="294"/>
      <c r="D27654" s="294"/>
      <c r="E27654" s="294"/>
      <c r="F27654" s="294"/>
    </row>
    <row r="27655">
      <c r="A27655" s="294" t="s">
        <v>38686</v>
      </c>
      <c r="B27655" s="294"/>
      <c r="C27655" s="294"/>
      <c r="D27655" s="294"/>
      <c r="E27655" s="294"/>
      <c r="F27655" s="294"/>
    </row>
    <row r="27656">
      <c r="A27656" s="294" t="s">
        <v>38687</v>
      </c>
      <c r="B27656" s="294"/>
      <c r="C27656" s="294"/>
      <c r="D27656" s="294"/>
      <c r="E27656" s="294"/>
      <c r="F27656" s="294"/>
    </row>
    <row r="27657">
      <c r="A27657" s="294" t="s">
        <v>38688</v>
      </c>
      <c r="B27657" s="294"/>
      <c r="C27657" s="294"/>
      <c r="D27657" s="294"/>
      <c r="E27657" s="294"/>
      <c r="F27657" s="294"/>
    </row>
    <row r="27658">
      <c r="A27658" s="294" t="s">
        <v>38689</v>
      </c>
      <c r="B27658" s="294"/>
      <c r="C27658" s="294"/>
      <c r="D27658" s="294"/>
      <c r="E27658" s="294"/>
      <c r="F27658" s="294"/>
    </row>
    <row r="27659">
      <c r="A27659" s="294" t="s">
        <v>38690</v>
      </c>
      <c r="B27659" s="294"/>
      <c r="C27659" s="294"/>
      <c r="D27659" s="294"/>
      <c r="E27659" s="294"/>
      <c r="F27659" s="294"/>
    </row>
    <row r="27660">
      <c r="A27660" s="294" t="s">
        <v>38691</v>
      </c>
      <c r="B27660" s="294"/>
      <c r="C27660" s="294"/>
      <c r="D27660" s="294"/>
      <c r="E27660" s="294"/>
      <c r="F27660" s="294"/>
    </row>
    <row r="27661">
      <c r="A27661" s="294" t="s">
        <v>38692</v>
      </c>
      <c r="B27661" s="294"/>
      <c r="C27661" s="294"/>
      <c r="D27661" s="294"/>
      <c r="E27661" s="294"/>
      <c r="F27661" s="294"/>
    </row>
    <row r="27662">
      <c r="A27662" s="294" t="s">
        <v>38693</v>
      </c>
      <c r="B27662" s="294"/>
      <c r="C27662" s="294"/>
      <c r="D27662" s="294"/>
      <c r="E27662" s="294"/>
      <c r="F27662" s="294"/>
    </row>
    <row r="27663">
      <c r="A27663" s="294" t="s">
        <v>38694</v>
      </c>
      <c r="B27663" s="294"/>
      <c r="C27663" s="294"/>
      <c r="D27663" s="294"/>
      <c r="E27663" s="294"/>
      <c r="F27663" s="294"/>
    </row>
    <row r="27664">
      <c r="A27664" s="294" t="s">
        <v>29927</v>
      </c>
      <c r="B27664" s="294"/>
      <c r="C27664" s="294"/>
      <c r="D27664" s="294"/>
      <c r="E27664" s="294"/>
      <c r="F27664" s="294"/>
    </row>
    <row r="27665">
      <c r="A27665" s="294" t="s">
        <v>38695</v>
      </c>
      <c r="B27665" s="294"/>
      <c r="C27665" s="294"/>
      <c r="D27665" s="294"/>
      <c r="E27665" s="294"/>
      <c r="F27665" s="294"/>
    </row>
    <row r="27666">
      <c r="A27666" s="294" t="s">
        <v>38696</v>
      </c>
      <c r="B27666" s="294"/>
      <c r="C27666" s="294"/>
      <c r="D27666" s="294"/>
      <c r="E27666" s="294"/>
      <c r="F27666" s="294"/>
    </row>
    <row r="27667">
      <c r="A27667" s="294" t="s">
        <v>38697</v>
      </c>
      <c r="B27667" s="294"/>
      <c r="C27667" s="294"/>
      <c r="D27667" s="294"/>
      <c r="E27667" s="294"/>
      <c r="F27667" s="294"/>
    </row>
    <row r="27668">
      <c r="A27668" s="294" t="s">
        <v>38698</v>
      </c>
      <c r="B27668" s="294"/>
      <c r="C27668" s="294"/>
      <c r="D27668" s="294"/>
      <c r="E27668" s="294"/>
      <c r="F27668" s="294"/>
    </row>
    <row r="27669">
      <c r="A27669" s="294" t="s">
        <v>38699</v>
      </c>
      <c r="B27669" s="294"/>
      <c r="C27669" s="294"/>
      <c r="D27669" s="294"/>
      <c r="E27669" s="294"/>
      <c r="F27669" s="294"/>
    </row>
    <row r="27670">
      <c r="A27670" s="294" t="s">
        <v>38700</v>
      </c>
      <c r="B27670" s="294"/>
      <c r="C27670" s="294"/>
      <c r="D27670" s="294"/>
      <c r="E27670" s="294"/>
      <c r="F27670" s="294"/>
    </row>
    <row r="27671">
      <c r="A27671" s="294" t="s">
        <v>38701</v>
      </c>
      <c r="B27671" s="294"/>
      <c r="C27671" s="294"/>
      <c r="D27671" s="294"/>
      <c r="E27671" s="294"/>
      <c r="F27671" s="294"/>
    </row>
    <row r="27672">
      <c r="A27672" s="294"/>
      <c r="B27672" s="294"/>
      <c r="C27672" s="294"/>
      <c r="D27672" s="294"/>
      <c r="E27672" s="294"/>
      <c r="F27672" s="294"/>
    </row>
    <row r="27673">
      <c r="A27673" s="294" t="s">
        <v>21304</v>
      </c>
      <c r="B27673" s="294"/>
      <c r="C27673" s="294"/>
      <c r="D27673" s="294"/>
      <c r="E27673" s="294"/>
      <c r="F27673" s="294"/>
    </row>
    <row r="27674">
      <c r="A27674" s="294"/>
      <c r="B27674" s="294"/>
      <c r="C27674" s="294"/>
      <c r="D27674" s="294"/>
      <c r="E27674" s="294"/>
      <c r="F27674" s="294"/>
    </row>
    <row r="27675">
      <c r="A27675" s="294" t="s">
        <v>30187</v>
      </c>
      <c r="B27675" s="294"/>
      <c r="C27675" s="294"/>
      <c r="D27675" s="294"/>
      <c r="E27675" s="294"/>
      <c r="F27675" s="294"/>
    </row>
    <row r="27676">
      <c r="A27676" s="294" t="s">
        <v>38702</v>
      </c>
      <c r="B27676" s="294"/>
      <c r="C27676" s="294"/>
      <c r="D27676" s="294"/>
      <c r="E27676" s="294"/>
      <c r="F27676" s="294"/>
    </row>
    <row r="27677">
      <c r="A27677" s="294" t="s">
        <v>38703</v>
      </c>
      <c r="B27677" s="294"/>
      <c r="C27677" s="294"/>
      <c r="D27677" s="294"/>
      <c r="E27677" s="294"/>
      <c r="F27677" s="294"/>
    </row>
    <row r="27678">
      <c r="A27678" s="294" t="s">
        <v>38704</v>
      </c>
      <c r="B27678" s="294"/>
      <c r="C27678" s="294"/>
      <c r="D27678" s="294"/>
      <c r="E27678" s="294"/>
      <c r="F27678" s="294"/>
    </row>
    <row r="27679">
      <c r="A27679" s="294" t="s">
        <v>38705</v>
      </c>
      <c r="B27679" s="294"/>
      <c r="C27679" s="294"/>
      <c r="D27679" s="294"/>
      <c r="E27679" s="294"/>
      <c r="F27679" s="294"/>
    </row>
    <row r="27680">
      <c r="A27680" s="294" t="s">
        <v>38706</v>
      </c>
      <c r="B27680" s="294"/>
      <c r="C27680" s="294"/>
      <c r="D27680" s="294"/>
      <c r="E27680" s="294"/>
      <c r="F27680" s="294"/>
    </row>
    <row r="27681">
      <c r="A27681" s="294" t="s">
        <v>38707</v>
      </c>
      <c r="B27681" s="294"/>
      <c r="C27681" s="294"/>
      <c r="D27681" s="294"/>
      <c r="E27681" s="294"/>
      <c r="F27681" s="294"/>
    </row>
    <row r="27682">
      <c r="A27682" s="294" t="s">
        <v>38708</v>
      </c>
      <c r="B27682" s="294"/>
      <c r="C27682" s="294"/>
      <c r="D27682" s="294"/>
      <c r="E27682" s="294"/>
      <c r="F27682" s="294"/>
    </row>
    <row r="27683">
      <c r="A27683" s="294" t="s">
        <v>38709</v>
      </c>
      <c r="B27683" s="294"/>
      <c r="C27683" s="294"/>
      <c r="D27683" s="294"/>
      <c r="E27683" s="294"/>
      <c r="F27683" s="294"/>
    </row>
    <row r="27684">
      <c r="A27684" s="294" t="s">
        <v>38710</v>
      </c>
      <c r="B27684" s="294"/>
      <c r="C27684" s="294"/>
      <c r="D27684" s="294"/>
      <c r="E27684" s="294"/>
      <c r="F27684" s="294"/>
    </row>
    <row r="27685">
      <c r="A27685" s="294" t="s">
        <v>38711</v>
      </c>
      <c r="B27685" s="294"/>
      <c r="C27685" s="294"/>
      <c r="D27685" s="294"/>
      <c r="E27685" s="294"/>
      <c r="F27685" s="294"/>
    </row>
    <row r="27686">
      <c r="A27686" s="294" t="s">
        <v>38712</v>
      </c>
      <c r="B27686" s="294"/>
      <c r="C27686" s="294"/>
      <c r="D27686" s="294"/>
      <c r="E27686" s="294"/>
      <c r="F27686" s="294"/>
    </row>
    <row r="27687">
      <c r="A27687" s="294" t="s">
        <v>24562</v>
      </c>
      <c r="B27687" s="294"/>
      <c r="C27687" s="294"/>
      <c r="D27687" s="294"/>
      <c r="E27687" s="294"/>
      <c r="F27687" s="294"/>
    </row>
    <row r="27688">
      <c r="A27688" s="294" t="s">
        <v>38713</v>
      </c>
      <c r="B27688" s="294"/>
      <c r="C27688" s="294"/>
      <c r="D27688" s="294"/>
      <c r="E27688" s="294"/>
      <c r="F27688" s="294"/>
    </row>
    <row r="27689">
      <c r="A27689" s="294" t="s">
        <v>38714</v>
      </c>
      <c r="B27689" s="294"/>
      <c r="C27689" s="294"/>
      <c r="D27689" s="294"/>
      <c r="E27689" s="294"/>
      <c r="F27689" s="294"/>
    </row>
    <row r="27690">
      <c r="A27690" s="294" t="s">
        <v>38715</v>
      </c>
      <c r="B27690" s="294"/>
      <c r="C27690" s="294"/>
      <c r="D27690" s="294"/>
      <c r="E27690" s="294"/>
      <c r="F27690" s="294"/>
    </row>
    <row r="27691">
      <c r="A27691" s="294" t="s">
        <v>38716</v>
      </c>
      <c r="B27691" s="294"/>
      <c r="C27691" s="294"/>
      <c r="D27691" s="294"/>
      <c r="E27691" s="294"/>
      <c r="F27691" s="294"/>
    </row>
    <row r="27692">
      <c r="A27692" s="294" t="s">
        <v>38717</v>
      </c>
      <c r="B27692" s="294"/>
      <c r="C27692" s="294"/>
      <c r="D27692" s="294"/>
      <c r="E27692" s="294"/>
      <c r="F27692" s="294"/>
    </row>
    <row r="27693">
      <c r="A27693" s="294" t="s">
        <v>38718</v>
      </c>
      <c r="B27693" s="294"/>
      <c r="C27693" s="294"/>
      <c r="D27693" s="294"/>
      <c r="E27693" s="294"/>
      <c r="F27693" s="294"/>
    </row>
    <row r="27694">
      <c r="A27694" s="294" t="s">
        <v>38719</v>
      </c>
      <c r="B27694" s="294"/>
      <c r="C27694" s="294"/>
      <c r="D27694" s="294"/>
      <c r="E27694" s="294"/>
      <c r="F27694" s="294"/>
    </row>
    <row r="27695">
      <c r="A27695" s="294"/>
      <c r="B27695" s="294"/>
      <c r="C27695" s="294"/>
      <c r="D27695" s="294"/>
      <c r="E27695" s="294"/>
      <c r="F27695" s="294"/>
    </row>
    <row r="27696">
      <c r="A27696" s="294" t="s">
        <v>28124</v>
      </c>
      <c r="B27696" s="294"/>
      <c r="C27696" s="294"/>
      <c r="D27696" s="294"/>
      <c r="E27696" s="294"/>
      <c r="F27696" s="294"/>
    </row>
    <row r="27697">
      <c r="A27697" s="294" t="s">
        <v>38720</v>
      </c>
      <c r="B27697" s="294"/>
      <c r="C27697" s="294"/>
      <c r="D27697" s="294"/>
      <c r="E27697" s="294"/>
      <c r="F27697" s="294"/>
    </row>
    <row r="27698">
      <c r="A27698" s="294" t="s">
        <v>21672</v>
      </c>
      <c r="B27698" s="294"/>
      <c r="C27698" s="294"/>
      <c r="D27698" s="294"/>
      <c r="E27698" s="294"/>
      <c r="F27698" s="294"/>
    </row>
    <row r="27699">
      <c r="A27699" s="294" t="s">
        <v>38721</v>
      </c>
      <c r="B27699" s="294"/>
      <c r="C27699" s="294"/>
      <c r="D27699" s="294"/>
      <c r="E27699" s="294"/>
      <c r="F27699" s="294"/>
    </row>
    <row r="27700">
      <c r="A27700" s="294"/>
      <c r="B27700" s="294"/>
      <c r="C27700" s="294"/>
      <c r="D27700" s="294"/>
      <c r="E27700" s="294"/>
      <c r="F27700" s="294"/>
    </row>
    <row r="27701">
      <c r="A27701" s="294"/>
      <c r="B27701" s="294"/>
      <c r="C27701" s="294"/>
      <c r="D27701" s="294"/>
      <c r="E27701" s="294"/>
      <c r="F27701" s="294"/>
    </row>
    <row r="27702">
      <c r="A27702" s="294" t="s">
        <v>23007</v>
      </c>
      <c r="B27702" s="294"/>
      <c r="C27702" s="294"/>
      <c r="D27702" s="294"/>
      <c r="E27702" s="294"/>
      <c r="F27702" s="294"/>
    </row>
    <row r="27703">
      <c r="A27703" s="294"/>
      <c r="B27703" s="294"/>
      <c r="C27703" s="294"/>
      <c r="D27703" s="294"/>
      <c r="E27703" s="294"/>
      <c r="F27703" s="294"/>
    </row>
    <row r="27704">
      <c r="A27704" s="294" t="str">
        <f>ARRAY_CONSTRAIN(ARRAYFORMULA(-Pelvic / Uterine causes), 1, 1)</f>
        <v>#ERROR!</v>
      </c>
      <c r="B27704" s="294" t="s">
        <v>38722</v>
      </c>
      <c r="C27704" s="294"/>
      <c r="D27704" s="294"/>
      <c r="E27704" s="294"/>
      <c r="F27704" s="294"/>
    </row>
    <row r="27705">
      <c r="A27705" s="294" t="s">
        <v>38723</v>
      </c>
      <c r="B27705" s="294" t="s">
        <v>38724</v>
      </c>
      <c r="C27705" s="294"/>
      <c r="D27705" s="294"/>
      <c r="E27705" s="294"/>
      <c r="F27705" s="294"/>
    </row>
    <row r="27706">
      <c r="A27706" s="294"/>
      <c r="B27706" s="294" t="s">
        <v>38725</v>
      </c>
      <c r="C27706" s="294"/>
      <c r="D27706" s="294"/>
      <c r="E27706" s="294"/>
      <c r="F27706" s="294"/>
    </row>
    <row r="27707">
      <c r="A27707" s="294"/>
      <c r="B27707" s="294" t="s">
        <v>38726</v>
      </c>
      <c r="C27707" s="294"/>
      <c r="D27707" s="294"/>
      <c r="E27707" s="294"/>
      <c r="F27707" s="294"/>
    </row>
    <row r="27708">
      <c r="A27708" s="294"/>
      <c r="B27708" s="294" t="s">
        <v>38727</v>
      </c>
      <c r="C27708" s="294"/>
      <c r="D27708" s="294"/>
      <c r="E27708" s="294"/>
      <c r="F27708" s="294"/>
    </row>
    <row r="27709">
      <c r="A27709" s="294" t="str">
        <f>ARRAY_CONSTRAIN(ARRAYFORMULA(--Gynecological emergencies), 1, 1)</f>
        <v>#ERROR!</v>
      </c>
      <c r="B27709" s="294" t="s">
        <v>38728</v>
      </c>
      <c r="C27709" s="294"/>
      <c r="D27709" s="294"/>
      <c r="E27709" s="294"/>
      <c r="F27709" s="294"/>
    </row>
    <row r="27710">
      <c r="A27710" s="294"/>
      <c r="B27710" s="294" t="str">
        <f>ARRAY_CONSTRAIN(ARRAYFORMULA(-Ovarian Torsion), 1, 1)</f>
        <v>#ERROR!</v>
      </c>
      <c r="C27710" s="294"/>
      <c r="D27710" s="294"/>
      <c r="E27710" s="294"/>
      <c r="F27710" s="294"/>
    </row>
    <row r="27711">
      <c r="A27711" s="294"/>
      <c r="B27711" s="294" t="str">
        <f>ARRAY_CONSTRAIN(ARRAYFORMULA(-Ruptured Ovarian Cyst), 1, 1)</f>
        <v>#ERROR!</v>
      </c>
      <c r="C27711" s="294"/>
      <c r="D27711" s="294"/>
      <c r="E27711" s="294"/>
      <c r="F27711" s="294"/>
    </row>
    <row r="27712">
      <c r="A27712" s="294" t="s">
        <v>38729</v>
      </c>
      <c r="B27712" s="294" t="s">
        <v>38730</v>
      </c>
      <c r="C27712" s="294"/>
      <c r="D27712" s="294"/>
      <c r="E27712" s="294"/>
      <c r="F27712" s="294"/>
    </row>
    <row r="27713">
      <c r="A27713" s="294"/>
      <c r="B27713" s="294" t="s">
        <v>38731</v>
      </c>
      <c r="C27713" s="294"/>
      <c r="D27713" s="294"/>
      <c r="E27713" s="294"/>
      <c r="F27713" s="294"/>
    </row>
    <row r="27714">
      <c r="A27714" s="294" t="str">
        <f t="array" ref="A27714">-Gastrointestinal</f>
        <v>#NAME?</v>
      </c>
      <c r="B27714" s="294" t="s">
        <v>38732</v>
      </c>
      <c r="C27714" s="294"/>
      <c r="D27714" s="294"/>
      <c r="E27714" s="294"/>
      <c r="F27714" s="294"/>
    </row>
    <row r="27715">
      <c r="A27715" s="294"/>
      <c r="B27715" s="294" t="s">
        <v>38733</v>
      </c>
      <c r="C27715" s="294"/>
      <c r="D27715" s="294"/>
      <c r="E27715" s="294"/>
      <c r="F27715" s="294"/>
    </row>
    <row r="27716">
      <c r="A27716" s="294"/>
      <c r="B27716" s="294" t="s">
        <v>30707</v>
      </c>
      <c r="C27716" s="294"/>
      <c r="D27716" s="294"/>
      <c r="E27716" s="294"/>
      <c r="F27716" s="294"/>
    </row>
    <row r="27717">
      <c r="A27717" s="294"/>
      <c r="B27717" s="294"/>
      <c r="C27717" s="294"/>
      <c r="D27717" s="294"/>
      <c r="E27717" s="294"/>
      <c r="F27717" s="294"/>
    </row>
    <row r="27718">
      <c r="A27718" s="294"/>
      <c r="B27718" s="294"/>
      <c r="C27718" s="294"/>
      <c r="D27718" s="294"/>
      <c r="E27718" s="294"/>
      <c r="F27718" s="294"/>
    </row>
    <row r="27719">
      <c r="A27719" s="294" t="s">
        <v>24373</v>
      </c>
      <c r="B27719" s="294"/>
      <c r="C27719" s="294"/>
      <c r="D27719" s="294"/>
      <c r="E27719" s="294"/>
      <c r="F27719" s="294"/>
    </row>
    <row r="27720">
      <c r="A27720" s="294"/>
      <c r="B27720" s="294"/>
      <c r="C27720" s="294"/>
      <c r="D27720" s="294"/>
      <c r="E27720" s="294"/>
      <c r="F27720" s="294"/>
    </row>
    <row r="27721">
      <c r="A27721" s="294" t="s">
        <v>38734</v>
      </c>
      <c r="B27721" s="294"/>
      <c r="C27721" s="294"/>
      <c r="D27721" s="294"/>
      <c r="E27721" s="294"/>
      <c r="F27721" s="294"/>
    </row>
    <row r="27722">
      <c r="A27722" s="294" t="s">
        <v>38735</v>
      </c>
      <c r="B27722" s="294"/>
      <c r="C27722" s="294"/>
      <c r="D27722" s="294"/>
      <c r="E27722" s="294"/>
      <c r="F27722" s="294"/>
    </row>
    <row r="27723">
      <c r="A27723" s="294" t="s">
        <v>38736</v>
      </c>
      <c r="B27723" s="294"/>
      <c r="C27723" s="294"/>
      <c r="D27723" s="294"/>
      <c r="E27723" s="294"/>
      <c r="F27723" s="294"/>
    </row>
    <row r="27724">
      <c r="A27724" s="294" t="s">
        <v>38737</v>
      </c>
      <c r="B27724" s="294"/>
      <c r="C27724" s="294"/>
      <c r="D27724" s="294"/>
      <c r="E27724" s="294"/>
      <c r="F27724" s="294"/>
    </row>
    <row r="27725">
      <c r="A27725" s="294" t="s">
        <v>38738</v>
      </c>
      <c r="B27725" s="294"/>
      <c r="C27725" s="294"/>
      <c r="D27725" s="294"/>
      <c r="E27725" s="294"/>
      <c r="F27725" s="294"/>
    </row>
    <row r="27726">
      <c r="A27726" s="294"/>
      <c r="B27726" s="294"/>
      <c r="C27726" s="294"/>
      <c r="D27726" s="294"/>
      <c r="E27726" s="294"/>
      <c r="F27726" s="294"/>
    </row>
    <row r="27727">
      <c r="A27727" s="294" t="s">
        <v>29020</v>
      </c>
      <c r="B27727" s="294"/>
      <c r="C27727" s="294"/>
      <c r="D27727" s="294"/>
      <c r="E27727" s="294"/>
      <c r="F27727" s="294"/>
    </row>
    <row r="27728">
      <c r="A27728" s="294"/>
      <c r="B27728" s="294"/>
      <c r="C27728" s="294"/>
      <c r="D27728" s="294"/>
      <c r="E27728" s="294"/>
      <c r="F27728" s="294"/>
    </row>
    <row r="27729">
      <c r="A27729" s="294" t="s">
        <v>38739</v>
      </c>
      <c r="B27729" s="294"/>
      <c r="C27729" s="294"/>
      <c r="D27729" s="294"/>
      <c r="E27729" s="294"/>
      <c r="F27729" s="294"/>
    </row>
    <row r="27730">
      <c r="A27730" s="294" t="s">
        <v>38740</v>
      </c>
      <c r="B27730" s="294"/>
      <c r="C27730" s="294"/>
      <c r="D27730" s="294"/>
      <c r="E27730" s="294"/>
      <c r="F27730" s="294"/>
    </row>
    <row r="27731">
      <c r="A27731" s="294" t="s">
        <v>38741</v>
      </c>
      <c r="B27731" s="294"/>
      <c r="C27731" s="294"/>
      <c r="D27731" s="294"/>
      <c r="E27731" s="294"/>
      <c r="F27731" s="294"/>
    </row>
    <row r="27732">
      <c r="A27732" s="294"/>
      <c r="B27732" s="294"/>
      <c r="C27732" s="294"/>
      <c r="D27732" s="294"/>
      <c r="E27732" s="294"/>
      <c r="F27732" s="294"/>
    </row>
    <row r="27733">
      <c r="A27733" s="294" t="s">
        <v>23321</v>
      </c>
      <c r="B27733" s="294"/>
      <c r="C27733" s="294"/>
      <c r="D27733" s="294"/>
      <c r="E27733" s="294"/>
      <c r="F27733" s="294"/>
    </row>
    <row r="27734">
      <c r="A27734" s="294"/>
      <c r="B27734" s="294"/>
      <c r="C27734" s="294"/>
      <c r="D27734" s="294"/>
      <c r="E27734" s="294"/>
      <c r="F27734" s="294"/>
    </row>
    <row r="27735">
      <c r="A27735" s="294" t="s">
        <v>38742</v>
      </c>
      <c r="B27735" s="294"/>
      <c r="C27735" s="294"/>
      <c r="D27735" s="294"/>
      <c r="E27735" s="294"/>
      <c r="F27735" s="294"/>
    </row>
    <row r="27736">
      <c r="A27736" s="294" t="s">
        <v>38743</v>
      </c>
      <c r="B27736" s="294"/>
      <c r="C27736" s="294"/>
      <c r="D27736" s="294"/>
      <c r="E27736" s="294"/>
      <c r="F27736" s="294"/>
    </row>
    <row r="27737">
      <c r="A27737" s="294" t="s">
        <v>38744</v>
      </c>
      <c r="B27737" s="294"/>
      <c r="C27737" s="294"/>
      <c r="D27737" s="294"/>
      <c r="E27737" s="294"/>
      <c r="F27737" s="294"/>
    </row>
    <row r="27738">
      <c r="A27738" s="294"/>
      <c r="B27738" s="294"/>
      <c r="C27738" s="294"/>
      <c r="D27738" s="294"/>
      <c r="E27738" s="294"/>
      <c r="F27738" s="294"/>
    </row>
    <row r="27739">
      <c r="A27739" s="294" t="s">
        <v>23771</v>
      </c>
      <c r="B27739" s="294"/>
      <c r="C27739" s="294"/>
      <c r="D27739" s="294"/>
      <c r="E27739" s="294"/>
      <c r="F27739" s="294"/>
    </row>
    <row r="27740">
      <c r="A27740" s="294"/>
      <c r="B27740" s="294"/>
      <c r="C27740" s="294"/>
      <c r="D27740" s="294"/>
      <c r="E27740" s="294"/>
      <c r="F27740" s="294"/>
    </row>
    <row r="27741">
      <c r="A27741" s="294" t="s">
        <v>38745</v>
      </c>
      <c r="B27741" s="294"/>
      <c r="C27741" s="294"/>
      <c r="D27741" s="294"/>
      <c r="E27741" s="294"/>
      <c r="F27741" s="294"/>
    </row>
    <row r="27742">
      <c r="A27742" s="294" t="s">
        <v>38746</v>
      </c>
      <c r="B27742" s="294"/>
      <c r="C27742" s="294"/>
      <c r="D27742" s="294"/>
      <c r="E27742" s="294"/>
      <c r="F27742" s="294"/>
    </row>
    <row r="27743">
      <c r="A27743" s="294" t="s">
        <v>38747</v>
      </c>
      <c r="B27743" s="294"/>
      <c r="C27743" s="294"/>
      <c r="D27743" s="294"/>
      <c r="E27743" s="294"/>
      <c r="F27743" s="294"/>
    </row>
    <row r="27744">
      <c r="A27744" s="294" t="s">
        <v>38748</v>
      </c>
      <c r="B27744" s="294"/>
      <c r="C27744" s="294"/>
      <c r="D27744" s="294"/>
      <c r="E27744" s="294"/>
      <c r="F27744" s="294"/>
    </row>
    <row r="27745">
      <c r="A27745" s="294"/>
      <c r="B27745" s="294"/>
      <c r="C27745" s="294"/>
      <c r="D27745" s="294"/>
      <c r="E27745" s="294"/>
      <c r="F27745" s="294"/>
    </row>
    <row r="27746">
      <c r="A27746" s="294" t="s">
        <v>31361</v>
      </c>
      <c r="B27746" s="294"/>
      <c r="C27746" s="294"/>
      <c r="D27746" s="294"/>
      <c r="E27746" s="294"/>
      <c r="F27746" s="294"/>
    </row>
    <row r="27747">
      <c r="A27747" s="294"/>
      <c r="B27747" s="294"/>
      <c r="C27747" s="294"/>
      <c r="D27747" s="294"/>
      <c r="E27747" s="294"/>
      <c r="F27747" s="294"/>
    </row>
    <row r="27748">
      <c r="A27748" s="294" t="s">
        <v>26179</v>
      </c>
      <c r="B27748" s="294"/>
      <c r="C27748" s="294"/>
      <c r="D27748" s="294"/>
      <c r="E27748" s="294"/>
      <c r="F27748" s="294"/>
    </row>
    <row r="27749">
      <c r="A27749" s="294" t="s">
        <v>22682</v>
      </c>
      <c r="B27749" s="294"/>
      <c r="C27749" s="294"/>
      <c r="D27749" s="294"/>
      <c r="E27749" s="294"/>
      <c r="F27749" s="294"/>
    </row>
    <row r="27750">
      <c r="A27750" s="294" t="s">
        <v>28417</v>
      </c>
      <c r="B27750" s="294"/>
      <c r="C27750" s="294"/>
      <c r="D27750" s="294"/>
      <c r="E27750" s="294"/>
      <c r="F27750" s="294"/>
    </row>
    <row r="27751">
      <c r="A27751" s="294" t="s">
        <v>38749</v>
      </c>
      <c r="B27751" s="294"/>
      <c r="C27751" s="294"/>
      <c r="D27751" s="294"/>
      <c r="E27751" s="294"/>
      <c r="F27751" s="294"/>
    </row>
    <row r="27752">
      <c r="A27752" s="294" t="s">
        <v>26778</v>
      </c>
      <c r="B27752" s="294"/>
      <c r="C27752" s="294"/>
      <c r="D27752" s="294"/>
      <c r="E27752" s="294"/>
      <c r="F27752" s="294"/>
    </row>
    <row r="27753">
      <c r="A27753" s="294" t="s">
        <v>38750</v>
      </c>
      <c r="B27753" s="294"/>
      <c r="C27753" s="294"/>
      <c r="D27753" s="294"/>
      <c r="E27753" s="294"/>
      <c r="F27753" s="294"/>
    </row>
    <row r="27754">
      <c r="A27754" s="294" t="s">
        <v>38751</v>
      </c>
      <c r="B27754" s="294"/>
      <c r="C27754" s="294"/>
      <c r="D27754" s="294"/>
      <c r="E27754" s="294"/>
      <c r="F27754" s="294"/>
    </row>
    <row r="27755">
      <c r="A27755" s="294" t="s">
        <v>38752</v>
      </c>
      <c r="B27755" s="294"/>
      <c r="C27755" s="294"/>
      <c r="D27755" s="294"/>
      <c r="E27755" s="294"/>
      <c r="F27755" s="294"/>
    </row>
    <row r="27756">
      <c r="A27756" s="294" t="s">
        <v>38753</v>
      </c>
      <c r="B27756" s="294"/>
      <c r="C27756" s="294"/>
      <c r="D27756" s="294"/>
      <c r="E27756" s="294"/>
      <c r="F27756" s="294"/>
    </row>
    <row r="27757">
      <c r="A27757" s="294" t="s">
        <v>38754</v>
      </c>
      <c r="B27757" s="294"/>
      <c r="C27757" s="294"/>
      <c r="D27757" s="294"/>
      <c r="E27757" s="294"/>
      <c r="F27757" s="294"/>
    </row>
    <row r="27758">
      <c r="A27758" s="294" t="s">
        <v>27614</v>
      </c>
      <c r="B27758" s="294"/>
      <c r="C27758" s="294"/>
      <c r="D27758" s="294"/>
      <c r="E27758" s="294"/>
      <c r="F27758" s="294"/>
    </row>
    <row r="27759">
      <c r="A27759" s="294" t="s">
        <v>38755</v>
      </c>
      <c r="B27759" s="294"/>
      <c r="C27759" s="294"/>
      <c r="D27759" s="294"/>
      <c r="E27759" s="294"/>
      <c r="F27759" s="294"/>
    </row>
    <row r="27760">
      <c r="A27760" s="294" t="s">
        <v>38756</v>
      </c>
      <c r="B27760" s="294"/>
      <c r="C27760" s="294"/>
      <c r="D27760" s="294"/>
      <c r="E27760" s="294"/>
      <c r="F27760" s="294"/>
    </row>
    <row r="27761">
      <c r="A27761" s="294"/>
      <c r="B27761" s="294"/>
      <c r="C27761" s="294"/>
      <c r="D27761" s="294"/>
      <c r="E27761" s="294"/>
      <c r="F27761" s="294"/>
    </row>
    <row r="27762">
      <c r="A27762" s="294" t="s">
        <v>28124</v>
      </c>
      <c r="B27762" s="294"/>
      <c r="C27762" s="294"/>
      <c r="D27762" s="294"/>
      <c r="E27762" s="294"/>
      <c r="F27762" s="294"/>
    </row>
    <row r="27763">
      <c r="A27763" s="294" t="s">
        <v>38757</v>
      </c>
      <c r="B27763" s="294"/>
      <c r="C27763" s="294"/>
      <c r="D27763" s="294"/>
      <c r="E27763" s="294"/>
      <c r="F27763" s="294"/>
    </row>
    <row r="27764">
      <c r="A27764" s="294" t="s">
        <v>21618</v>
      </c>
      <c r="B27764" s="294"/>
      <c r="C27764" s="294"/>
      <c r="D27764" s="294"/>
      <c r="E27764" s="294"/>
      <c r="F27764" s="294"/>
    </row>
    <row r="27765">
      <c r="A27765" s="294" t="s">
        <v>38758</v>
      </c>
      <c r="B27765" s="294"/>
      <c r="C27765" s="294"/>
      <c r="D27765" s="294"/>
      <c r="E27765" s="294"/>
      <c r="F27765" s="294"/>
    </row>
    <row r="27766">
      <c r="A27766" s="294"/>
      <c r="B27766" s="294"/>
      <c r="C27766" s="294"/>
      <c r="D27766" s="294"/>
      <c r="E27766" s="294"/>
      <c r="F27766" s="294"/>
    </row>
    <row r="27767">
      <c r="A27767" s="294" t="s">
        <v>23228</v>
      </c>
      <c r="B27767" s="294"/>
      <c r="C27767" s="294"/>
      <c r="D27767" s="294"/>
      <c r="E27767" s="294"/>
      <c r="F27767" s="294"/>
    </row>
    <row r="27768">
      <c r="A27768" s="294" t="s">
        <v>20462</v>
      </c>
      <c r="B27768" s="294"/>
      <c r="C27768" s="294"/>
      <c r="D27768" s="294"/>
      <c r="E27768" s="294"/>
      <c r="F27768" s="294"/>
    </row>
    <row r="27769">
      <c r="A27769" s="294"/>
      <c r="B27769" s="294"/>
      <c r="C27769" s="294"/>
      <c r="D27769" s="294"/>
      <c r="E27769" s="294"/>
      <c r="F27769" s="294"/>
    </row>
    <row r="27770">
      <c r="A27770" s="294" t="s">
        <v>38759</v>
      </c>
      <c r="B27770" s="294"/>
      <c r="C27770" s="294"/>
      <c r="D27770" s="294"/>
      <c r="E27770" s="294"/>
      <c r="F27770" s="294"/>
    </row>
    <row r="27771">
      <c r="A27771" s="294" t="s">
        <v>30385</v>
      </c>
      <c r="B27771" s="294"/>
      <c r="C27771" s="294"/>
      <c r="D27771" s="294"/>
      <c r="E27771" s="294"/>
      <c r="F27771" s="294"/>
    </row>
    <row r="27772">
      <c r="A27772" s="294" t="s">
        <v>38760</v>
      </c>
      <c r="B27772" s="294"/>
      <c r="C27772" s="294"/>
      <c r="D27772" s="294"/>
      <c r="E27772" s="294"/>
      <c r="F27772" s="294"/>
    </row>
    <row r="27773">
      <c r="A27773" s="294" t="s">
        <v>38761</v>
      </c>
      <c r="B27773" s="294"/>
      <c r="C27773" s="294"/>
      <c r="D27773" s="294"/>
      <c r="E27773" s="294"/>
      <c r="F27773" s="294"/>
    </row>
    <row r="27774">
      <c r="A27774" s="294" t="s">
        <v>38762</v>
      </c>
      <c r="B27774" s="294"/>
      <c r="C27774" s="294"/>
      <c r="D27774" s="294"/>
      <c r="E27774" s="294"/>
      <c r="F27774" s="294"/>
    </row>
    <row r="27775">
      <c r="A27775" s="294" t="s">
        <v>38763</v>
      </c>
      <c r="B27775" s="294"/>
      <c r="C27775" s="294"/>
      <c r="D27775" s="294"/>
      <c r="E27775" s="294"/>
      <c r="F27775" s="294"/>
    </row>
    <row r="27776">
      <c r="A27776" s="294" t="s">
        <v>38764</v>
      </c>
      <c r="B27776" s="294"/>
      <c r="C27776" s="294"/>
      <c r="D27776" s="294"/>
      <c r="E27776" s="294"/>
      <c r="F27776" s="294"/>
    </row>
    <row r="27777">
      <c r="A27777" s="294" t="s">
        <v>38765</v>
      </c>
      <c r="B27777" s="294"/>
      <c r="C27777" s="294"/>
      <c r="D27777" s="294"/>
      <c r="E27777" s="294"/>
      <c r="F27777" s="294"/>
    </row>
    <row r="27778">
      <c r="A27778" s="294" t="s">
        <v>38766</v>
      </c>
      <c r="B27778" s="294"/>
      <c r="C27778" s="294"/>
      <c r="D27778" s="294"/>
      <c r="E27778" s="294"/>
      <c r="F27778" s="294"/>
    </row>
    <row r="27779">
      <c r="A27779" s="294" t="s">
        <v>38767</v>
      </c>
      <c r="B27779" s="294"/>
      <c r="C27779" s="294"/>
      <c r="D27779" s="294"/>
      <c r="E27779" s="294"/>
      <c r="F27779" s="294"/>
    </row>
    <row r="27780">
      <c r="A27780" s="294"/>
      <c r="B27780" s="294"/>
      <c r="C27780" s="294"/>
      <c r="D27780" s="294"/>
      <c r="E27780" s="294"/>
      <c r="F27780" s="294"/>
    </row>
    <row r="27781">
      <c r="A27781" s="294" t="s">
        <v>25182</v>
      </c>
      <c r="B27781" s="294"/>
      <c r="C27781" s="294"/>
      <c r="D27781" s="294"/>
      <c r="E27781" s="294"/>
      <c r="F27781" s="294"/>
    </row>
    <row r="27782">
      <c r="A27782" s="294" t="s">
        <v>26312</v>
      </c>
      <c r="B27782" s="294"/>
      <c r="C27782" s="294"/>
      <c r="D27782" s="294"/>
      <c r="E27782" s="294"/>
      <c r="F27782" s="294"/>
    </row>
    <row r="27783">
      <c r="A27783" s="294"/>
      <c r="B27783" s="294"/>
      <c r="C27783" s="294"/>
      <c r="D27783" s="294"/>
      <c r="E27783" s="294"/>
      <c r="F27783" s="294"/>
    </row>
    <row r="27784">
      <c r="A27784" s="294" t="s">
        <v>38768</v>
      </c>
      <c r="B27784" s="294"/>
      <c r="C27784" s="294"/>
      <c r="D27784" s="294"/>
      <c r="E27784" s="294"/>
      <c r="F27784" s="294"/>
    </row>
    <row r="27785">
      <c r="A27785" s="294" t="s">
        <v>38769</v>
      </c>
      <c r="B27785" s="294"/>
      <c r="C27785" s="294"/>
      <c r="D27785" s="294"/>
      <c r="E27785" s="294"/>
      <c r="F27785" s="294"/>
    </row>
    <row r="27786">
      <c r="A27786" s="294" t="s">
        <v>38770</v>
      </c>
      <c r="B27786" s="294"/>
      <c r="C27786" s="294"/>
      <c r="D27786" s="294"/>
      <c r="E27786" s="294"/>
      <c r="F27786" s="294"/>
    </row>
    <row r="27787">
      <c r="A27787" s="294" t="s">
        <v>38771</v>
      </c>
      <c r="B27787" s="294"/>
      <c r="C27787" s="294"/>
      <c r="D27787" s="294"/>
      <c r="E27787" s="294"/>
      <c r="F27787" s="294"/>
    </row>
    <row r="27788">
      <c r="A27788" s="294" t="s">
        <v>38772</v>
      </c>
      <c r="B27788" s="294"/>
      <c r="C27788" s="294"/>
      <c r="D27788" s="294"/>
      <c r="E27788" s="294"/>
      <c r="F27788" s="294"/>
    </row>
    <row r="27789">
      <c r="A27789" s="294" t="s">
        <v>38773</v>
      </c>
      <c r="B27789" s="294"/>
      <c r="C27789" s="294"/>
      <c r="D27789" s="294"/>
      <c r="E27789" s="294"/>
      <c r="F27789" s="294"/>
    </row>
    <row r="27790">
      <c r="A27790" s="294" t="s">
        <v>38774</v>
      </c>
      <c r="B27790" s="294"/>
      <c r="C27790" s="294"/>
      <c r="D27790" s="294"/>
      <c r="E27790" s="294"/>
      <c r="F27790" s="294"/>
    </row>
    <row r="27791">
      <c r="A27791" s="294" t="s">
        <v>37676</v>
      </c>
      <c r="B27791" s="294"/>
      <c r="C27791" s="294"/>
      <c r="D27791" s="294"/>
      <c r="E27791" s="294"/>
      <c r="F27791" s="294"/>
    </row>
    <row r="27792">
      <c r="A27792" s="294" t="s">
        <v>38775</v>
      </c>
      <c r="B27792" s="294"/>
      <c r="C27792" s="294"/>
      <c r="D27792" s="294"/>
      <c r="E27792" s="294"/>
      <c r="F27792" s="294"/>
    </row>
    <row r="27793">
      <c r="A27793" s="294"/>
      <c r="B27793" s="294"/>
      <c r="C27793" s="294"/>
      <c r="D27793" s="294"/>
      <c r="E27793" s="294"/>
      <c r="F27793" s="294"/>
    </row>
    <row r="27794">
      <c r="A27794" s="294" t="s">
        <v>22530</v>
      </c>
      <c r="B27794" s="294"/>
      <c r="C27794" s="294"/>
      <c r="D27794" s="294"/>
      <c r="E27794" s="294"/>
      <c r="F27794" s="294"/>
    </row>
    <row r="27795">
      <c r="A27795" s="294" t="s">
        <v>26319</v>
      </c>
      <c r="B27795" s="294"/>
      <c r="C27795" s="294"/>
      <c r="D27795" s="294"/>
      <c r="E27795" s="294"/>
      <c r="F27795" s="294"/>
    </row>
    <row r="27796">
      <c r="A27796" s="294"/>
      <c r="B27796" s="294"/>
      <c r="C27796" s="294"/>
      <c r="D27796" s="294"/>
      <c r="E27796" s="294"/>
      <c r="F27796" s="294"/>
    </row>
    <row r="27797">
      <c r="A27797" s="294" t="s">
        <v>38776</v>
      </c>
      <c r="B27797" s="294"/>
      <c r="C27797" s="294"/>
      <c r="D27797" s="294"/>
      <c r="E27797" s="294"/>
      <c r="F27797" s="294"/>
    </row>
    <row r="27798">
      <c r="A27798" s="294" t="s">
        <v>38777</v>
      </c>
      <c r="B27798" s="294"/>
      <c r="C27798" s="294"/>
      <c r="D27798" s="294"/>
      <c r="E27798" s="294"/>
      <c r="F27798" s="294"/>
    </row>
    <row r="27799">
      <c r="A27799" s="294" t="s">
        <v>38778</v>
      </c>
      <c r="B27799" s="294"/>
      <c r="C27799" s="294"/>
      <c r="D27799" s="294"/>
      <c r="E27799" s="294"/>
      <c r="F27799" s="294"/>
    </row>
    <row r="27800">
      <c r="A27800" s="294" t="s">
        <v>38779</v>
      </c>
      <c r="B27800" s="294"/>
      <c r="C27800" s="294"/>
      <c r="D27800" s="294"/>
      <c r="E27800" s="294"/>
      <c r="F27800" s="294"/>
    </row>
    <row r="27801">
      <c r="A27801" s="294" t="s">
        <v>37679</v>
      </c>
      <c r="B27801" s="294"/>
      <c r="C27801" s="294"/>
      <c r="D27801" s="294"/>
      <c r="E27801" s="294"/>
      <c r="F27801" s="294"/>
    </row>
    <row r="27802">
      <c r="A27802" s="294" t="s">
        <v>38139</v>
      </c>
      <c r="B27802" s="294"/>
      <c r="C27802" s="294"/>
      <c r="D27802" s="294"/>
      <c r="E27802" s="294"/>
      <c r="F27802" s="294"/>
    </row>
    <row r="27803">
      <c r="A27803" s="294" t="s">
        <v>38773</v>
      </c>
      <c r="B27803" s="294"/>
      <c r="C27803" s="294"/>
      <c r="D27803" s="294"/>
      <c r="E27803" s="294"/>
      <c r="F27803" s="294"/>
    </row>
    <row r="27804">
      <c r="A27804" s="294" t="s">
        <v>38780</v>
      </c>
      <c r="B27804" s="294"/>
      <c r="C27804" s="294"/>
      <c r="D27804" s="294"/>
      <c r="E27804" s="294"/>
      <c r="F27804" s="294"/>
    </row>
    <row r="27805">
      <c r="A27805" s="294" t="s">
        <v>38781</v>
      </c>
      <c r="B27805" s="294"/>
      <c r="C27805" s="294"/>
      <c r="D27805" s="294"/>
      <c r="E27805" s="294"/>
      <c r="F27805" s="294"/>
    </row>
    <row r="27806">
      <c r="A27806" s="294" t="s">
        <v>38782</v>
      </c>
      <c r="B27806" s="294"/>
      <c r="C27806" s="294"/>
      <c r="D27806" s="294"/>
      <c r="E27806" s="294"/>
      <c r="F27806" s="294"/>
    </row>
    <row r="27807">
      <c r="A27807" s="294" t="s">
        <v>38783</v>
      </c>
      <c r="B27807" s="294"/>
      <c r="C27807" s="294"/>
      <c r="D27807" s="294"/>
      <c r="E27807" s="294"/>
      <c r="F27807" s="294"/>
    </row>
    <row r="27808">
      <c r="A27808" s="294" t="s">
        <v>38784</v>
      </c>
      <c r="B27808" s="294"/>
      <c r="C27808" s="294"/>
      <c r="D27808" s="294"/>
      <c r="E27808" s="294"/>
      <c r="F27808" s="294"/>
    </row>
    <row r="27809">
      <c r="A27809" s="294"/>
      <c r="B27809" s="294"/>
      <c r="C27809" s="294"/>
      <c r="D27809" s="294"/>
      <c r="E27809" s="294"/>
      <c r="F27809" s="294"/>
    </row>
    <row r="27810">
      <c r="A27810" s="294"/>
      <c r="B27810" s="294"/>
      <c r="C27810" s="294"/>
      <c r="D27810" s="294"/>
      <c r="E27810" s="294"/>
      <c r="F27810" s="294"/>
    </row>
    <row r="27811">
      <c r="A27811" s="294" t="s">
        <v>21401</v>
      </c>
      <c r="B27811" s="294"/>
      <c r="C27811" s="294"/>
      <c r="D27811" s="294"/>
      <c r="E27811" s="294"/>
      <c r="F27811" s="294"/>
    </row>
    <row r="27812">
      <c r="A27812" s="294"/>
      <c r="B27812" s="294"/>
      <c r="C27812" s="294"/>
      <c r="D27812" s="294"/>
      <c r="E27812" s="294"/>
      <c r="F27812" s="294"/>
    </row>
    <row r="27813">
      <c r="A27813" s="294" t="s">
        <v>38785</v>
      </c>
      <c r="B27813" s="294"/>
      <c r="C27813" s="294"/>
      <c r="D27813" s="294"/>
      <c r="E27813" s="294"/>
      <c r="F27813" s="294"/>
    </row>
    <row r="27814">
      <c r="A27814" s="294" t="s">
        <v>38302</v>
      </c>
      <c r="B27814" s="294"/>
      <c r="C27814" s="294"/>
      <c r="D27814" s="294"/>
      <c r="E27814" s="294"/>
      <c r="F27814" s="294"/>
    </row>
    <row r="27815">
      <c r="A27815" s="294" t="s">
        <v>38786</v>
      </c>
      <c r="B27815" s="294"/>
      <c r="C27815" s="294"/>
      <c r="D27815" s="294"/>
      <c r="E27815" s="294"/>
      <c r="F27815" s="294"/>
    </row>
    <row r="27816">
      <c r="A27816" s="294" t="s">
        <v>38787</v>
      </c>
      <c r="B27816" s="294"/>
      <c r="C27816" s="294"/>
      <c r="D27816" s="294"/>
      <c r="E27816" s="294"/>
      <c r="F27816" s="294"/>
    </row>
    <row r="27817">
      <c r="A27817" s="294" t="s">
        <v>38788</v>
      </c>
      <c r="B27817" s="294"/>
      <c r="C27817" s="294"/>
      <c r="D27817" s="294"/>
      <c r="E27817" s="294"/>
      <c r="F27817" s="294"/>
    </row>
    <row r="27818">
      <c r="A27818" s="294" t="s">
        <v>38789</v>
      </c>
      <c r="B27818" s="294"/>
      <c r="C27818" s="294"/>
      <c r="D27818" s="294"/>
      <c r="E27818" s="294"/>
      <c r="F27818" s="294"/>
    </row>
    <row r="27819">
      <c r="A27819" s="294" t="s">
        <v>38790</v>
      </c>
      <c r="B27819" s="294"/>
      <c r="C27819" s="294"/>
      <c r="D27819" s="294"/>
      <c r="E27819" s="294"/>
      <c r="F27819" s="294"/>
    </row>
    <row r="27820">
      <c r="A27820" s="294" t="s">
        <v>38791</v>
      </c>
      <c r="B27820" s="294"/>
      <c r="C27820" s="294"/>
      <c r="D27820" s="294"/>
      <c r="E27820" s="294"/>
      <c r="F27820" s="294"/>
    </row>
    <row r="27821">
      <c r="A27821" s="294" t="s">
        <v>31573</v>
      </c>
      <c r="B27821" s="294"/>
      <c r="C27821" s="294"/>
      <c r="D27821" s="294"/>
      <c r="E27821" s="294"/>
      <c r="F27821" s="294"/>
    </row>
    <row r="27822">
      <c r="A27822" s="294" t="s">
        <v>38792</v>
      </c>
      <c r="B27822" s="294"/>
      <c r="C27822" s="294"/>
      <c r="D27822" s="294"/>
      <c r="E27822" s="294"/>
      <c r="F27822" s="294"/>
    </row>
    <row r="27823">
      <c r="A27823" s="294" t="s">
        <v>38793</v>
      </c>
      <c r="B27823" s="294"/>
      <c r="C27823" s="294"/>
      <c r="D27823" s="294"/>
      <c r="E27823" s="294"/>
      <c r="F27823" s="294"/>
    </row>
    <row r="27824">
      <c r="A27824" s="294" t="s">
        <v>38794</v>
      </c>
      <c r="B27824" s="294"/>
      <c r="C27824" s="294"/>
      <c r="D27824" s="294"/>
      <c r="E27824" s="294"/>
      <c r="F27824" s="294"/>
    </row>
    <row r="27825">
      <c r="A27825" s="294" t="s">
        <v>38795</v>
      </c>
      <c r="B27825" s="294"/>
      <c r="C27825" s="294"/>
      <c r="D27825" s="294"/>
      <c r="E27825" s="294"/>
      <c r="F27825" s="294"/>
    </row>
    <row r="27826">
      <c r="A27826" s="294" t="s">
        <v>38796</v>
      </c>
      <c r="B27826" s="294"/>
      <c r="C27826" s="294"/>
      <c r="D27826" s="294"/>
      <c r="E27826" s="294"/>
      <c r="F27826" s="294"/>
    </row>
    <row r="27827">
      <c r="A27827" s="294" t="s">
        <v>38797</v>
      </c>
      <c r="B27827" s="294"/>
      <c r="C27827" s="294"/>
      <c r="D27827" s="294"/>
      <c r="E27827" s="294"/>
      <c r="F27827" s="294"/>
    </row>
    <row r="27828">
      <c r="A27828" s="294"/>
      <c r="B27828" s="294"/>
      <c r="C27828" s="294"/>
      <c r="D27828" s="294"/>
      <c r="E27828" s="294"/>
      <c r="F27828" s="294"/>
    </row>
    <row r="27829">
      <c r="A27829" s="294" t="s">
        <v>21407</v>
      </c>
      <c r="B27829" s="294"/>
      <c r="C27829" s="294"/>
      <c r="D27829" s="294"/>
      <c r="E27829" s="294"/>
      <c r="F27829" s="294"/>
    </row>
    <row r="27830">
      <c r="A27830" s="294"/>
      <c r="B27830" s="294"/>
      <c r="C27830" s="294"/>
      <c r="D27830" s="294"/>
      <c r="E27830" s="294"/>
      <c r="F27830" s="294"/>
    </row>
    <row r="27831">
      <c r="A27831" s="294" t="s">
        <v>38798</v>
      </c>
      <c r="B27831" s="294"/>
      <c r="C27831" s="294"/>
      <c r="D27831" s="294"/>
      <c r="E27831" s="294"/>
      <c r="F27831" s="294"/>
    </row>
    <row r="27832">
      <c r="A27832" s="294" t="s">
        <v>38799</v>
      </c>
      <c r="B27832" s="294"/>
      <c r="C27832" s="294"/>
      <c r="D27832" s="294"/>
      <c r="E27832" s="294"/>
      <c r="F27832" s="294"/>
    </row>
    <row r="27833">
      <c r="A27833" s="294" t="s">
        <v>38800</v>
      </c>
      <c r="B27833" s="294"/>
      <c r="C27833" s="294"/>
      <c r="D27833" s="294"/>
      <c r="E27833" s="294"/>
      <c r="F27833" s="294"/>
    </row>
    <row r="27834">
      <c r="A27834" s="294" t="s">
        <v>38801</v>
      </c>
      <c r="B27834" s="294"/>
      <c r="C27834" s="294"/>
      <c r="D27834" s="294"/>
      <c r="E27834" s="294"/>
      <c r="F27834" s="294"/>
    </row>
    <row r="27835">
      <c r="A27835" s="294" t="s">
        <v>38802</v>
      </c>
      <c r="B27835" s="294"/>
      <c r="C27835" s="294"/>
      <c r="D27835" s="294"/>
      <c r="E27835" s="294"/>
      <c r="F27835" s="294"/>
    </row>
    <row r="27836">
      <c r="A27836" s="294" t="s">
        <v>38309</v>
      </c>
      <c r="B27836" s="294"/>
      <c r="C27836" s="294"/>
      <c r="D27836" s="294"/>
      <c r="E27836" s="294"/>
      <c r="F27836" s="294"/>
    </row>
    <row r="27837">
      <c r="A27837" s="294" t="s">
        <v>38803</v>
      </c>
      <c r="B27837" s="294"/>
      <c r="C27837" s="294"/>
      <c r="D27837" s="294"/>
      <c r="E27837" s="294"/>
      <c r="F27837" s="294"/>
    </row>
    <row r="27838">
      <c r="A27838" s="294" t="s">
        <v>38804</v>
      </c>
      <c r="B27838" s="294"/>
      <c r="C27838" s="294"/>
      <c r="D27838" s="294"/>
      <c r="E27838" s="294"/>
      <c r="F27838" s="294"/>
    </row>
    <row r="27839">
      <c r="A27839" s="294" t="s">
        <v>38805</v>
      </c>
      <c r="B27839" s="294"/>
      <c r="C27839" s="294"/>
      <c r="D27839" s="294"/>
      <c r="E27839" s="294"/>
      <c r="F27839" s="294"/>
    </row>
    <row r="27840">
      <c r="A27840" s="294" t="s">
        <v>38806</v>
      </c>
      <c r="B27840" s="294"/>
      <c r="C27840" s="294"/>
      <c r="D27840" s="294"/>
      <c r="E27840" s="294"/>
      <c r="F27840" s="294"/>
    </row>
    <row r="27841">
      <c r="A27841" s="294" t="s">
        <v>38807</v>
      </c>
      <c r="B27841" s="294"/>
      <c r="C27841" s="294"/>
      <c r="D27841" s="294"/>
      <c r="E27841" s="294"/>
      <c r="F27841" s="294"/>
    </row>
    <row r="27842">
      <c r="A27842" s="294" t="s">
        <v>38808</v>
      </c>
      <c r="B27842" s="294"/>
      <c r="C27842" s="294"/>
      <c r="D27842" s="294"/>
      <c r="E27842" s="294"/>
      <c r="F27842" s="294"/>
    </row>
    <row r="27843">
      <c r="A27843" s="294" t="s">
        <v>38809</v>
      </c>
      <c r="B27843" s="294"/>
      <c r="C27843" s="294"/>
      <c r="D27843" s="294"/>
      <c r="E27843" s="294"/>
      <c r="F27843" s="294"/>
    </row>
    <row r="27844">
      <c r="A27844" s="294" t="s">
        <v>38810</v>
      </c>
      <c r="B27844" s="294"/>
      <c r="C27844" s="294"/>
      <c r="D27844" s="294"/>
      <c r="E27844" s="294"/>
      <c r="F27844" s="294"/>
    </row>
    <row r="27845">
      <c r="A27845" s="294" t="s">
        <v>38811</v>
      </c>
      <c r="B27845" s="294"/>
      <c r="C27845" s="294"/>
      <c r="D27845" s="294"/>
      <c r="E27845" s="294"/>
      <c r="F27845" s="294"/>
    </row>
    <row r="27846">
      <c r="A27846" s="294" t="s">
        <v>38812</v>
      </c>
      <c r="B27846" s="294"/>
      <c r="C27846" s="294"/>
      <c r="D27846" s="294"/>
      <c r="E27846" s="294"/>
      <c r="F27846" s="294"/>
    </row>
    <row r="27847">
      <c r="A27847" s="294" t="s">
        <v>37705</v>
      </c>
      <c r="B27847" s="294"/>
      <c r="C27847" s="294"/>
      <c r="D27847" s="294"/>
      <c r="E27847" s="294"/>
      <c r="F27847" s="294"/>
    </row>
    <row r="27848">
      <c r="A27848" s="294" t="s">
        <v>38813</v>
      </c>
      <c r="B27848" s="294"/>
      <c r="C27848" s="294"/>
      <c r="D27848" s="294"/>
      <c r="E27848" s="294"/>
      <c r="F27848" s="294"/>
    </row>
    <row r="27849">
      <c r="A27849" s="294" t="s">
        <v>38814</v>
      </c>
      <c r="B27849" s="294"/>
      <c r="C27849" s="294"/>
      <c r="D27849" s="294"/>
      <c r="E27849" s="294"/>
      <c r="F27849" s="294"/>
    </row>
    <row r="27850">
      <c r="A27850" s="294" t="s">
        <v>38815</v>
      </c>
      <c r="B27850" s="294"/>
      <c r="C27850" s="294"/>
      <c r="D27850" s="294"/>
      <c r="E27850" s="294"/>
      <c r="F27850" s="294"/>
    </row>
    <row r="27851">
      <c r="A27851" s="294" t="s">
        <v>38816</v>
      </c>
      <c r="B27851" s="294"/>
      <c r="C27851" s="294"/>
      <c r="D27851" s="294"/>
      <c r="E27851" s="294"/>
      <c r="F27851" s="294"/>
    </row>
    <row r="27852">
      <c r="A27852" s="294" t="s">
        <v>34082</v>
      </c>
      <c r="B27852" s="294"/>
      <c r="C27852" s="294"/>
      <c r="D27852" s="294"/>
      <c r="E27852" s="294"/>
      <c r="F27852" s="294"/>
    </row>
    <row r="27853">
      <c r="A27853" s="294" t="s">
        <v>38817</v>
      </c>
      <c r="B27853" s="294"/>
      <c r="C27853" s="294"/>
      <c r="D27853" s="294"/>
      <c r="E27853" s="294"/>
      <c r="F27853" s="294"/>
    </row>
    <row r="27854">
      <c r="A27854" s="294" t="s">
        <v>38818</v>
      </c>
      <c r="B27854" s="294"/>
      <c r="C27854" s="294"/>
      <c r="D27854" s="294"/>
      <c r="E27854" s="294"/>
      <c r="F27854" s="294"/>
    </row>
    <row r="27855">
      <c r="A27855" s="294" t="s">
        <v>38819</v>
      </c>
      <c r="B27855" s="294"/>
      <c r="C27855" s="294"/>
      <c r="D27855" s="294"/>
      <c r="E27855" s="294"/>
      <c r="F27855" s="294"/>
    </row>
    <row r="27856">
      <c r="A27856" s="294" t="s">
        <v>38820</v>
      </c>
      <c r="B27856" s="294"/>
      <c r="C27856" s="294"/>
      <c r="D27856" s="294"/>
      <c r="E27856" s="294"/>
      <c r="F27856" s="294"/>
    </row>
    <row r="27857">
      <c r="A27857" s="294"/>
      <c r="B27857" s="294"/>
      <c r="C27857" s="294"/>
      <c r="D27857" s="294"/>
      <c r="E27857" s="294"/>
      <c r="F27857" s="294"/>
    </row>
    <row r="27858">
      <c r="A27858" s="294" t="s">
        <v>38821</v>
      </c>
      <c r="B27858" s="294"/>
      <c r="C27858" s="294"/>
      <c r="D27858" s="294"/>
      <c r="E27858" s="294"/>
      <c r="F27858" s="294"/>
    </row>
    <row r="27859">
      <c r="A27859" s="294"/>
      <c r="B27859" s="294"/>
      <c r="C27859" s="294"/>
      <c r="D27859" s="294"/>
      <c r="E27859" s="294"/>
      <c r="F27859" s="294"/>
    </row>
    <row r="27860">
      <c r="A27860" s="294" t="s">
        <v>38822</v>
      </c>
      <c r="B27860" s="294"/>
      <c r="C27860" s="294"/>
      <c r="D27860" s="294"/>
      <c r="E27860" s="294"/>
      <c r="F27860" s="294"/>
    </row>
    <row r="27861">
      <c r="A27861" s="294" t="s">
        <v>25709</v>
      </c>
      <c r="B27861" s="294"/>
      <c r="C27861" s="294"/>
      <c r="D27861" s="294"/>
      <c r="E27861" s="294"/>
      <c r="F27861" s="294"/>
    </row>
    <row r="27862">
      <c r="A27862" s="294" t="s">
        <v>38823</v>
      </c>
      <c r="B27862" s="294"/>
      <c r="C27862" s="294"/>
      <c r="D27862" s="294"/>
      <c r="E27862" s="294"/>
      <c r="F27862" s="294"/>
    </row>
    <row r="27863">
      <c r="A27863" s="294" t="s">
        <v>38824</v>
      </c>
      <c r="B27863" s="294"/>
      <c r="C27863" s="294"/>
      <c r="D27863" s="294"/>
      <c r="E27863" s="294"/>
      <c r="F27863" s="294"/>
    </row>
    <row r="27864">
      <c r="A27864" s="294" t="s">
        <v>38825</v>
      </c>
      <c r="B27864" s="294"/>
      <c r="C27864" s="294"/>
      <c r="D27864" s="294"/>
      <c r="E27864" s="294"/>
      <c r="F27864" s="294"/>
    </row>
    <row r="27865">
      <c r="A27865" s="294" t="s">
        <v>38826</v>
      </c>
      <c r="B27865" s="294"/>
      <c r="C27865" s="294"/>
      <c r="D27865" s="294"/>
      <c r="E27865" s="294"/>
      <c r="F27865" s="294"/>
    </row>
    <row r="27866">
      <c r="A27866" s="294" t="s">
        <v>38827</v>
      </c>
      <c r="B27866" s="294"/>
      <c r="C27866" s="294"/>
      <c r="D27866" s="294"/>
      <c r="E27866" s="294"/>
      <c r="F27866" s="294"/>
    </row>
    <row r="27867">
      <c r="A27867" s="294" t="s">
        <v>38828</v>
      </c>
      <c r="B27867" s="294"/>
      <c r="C27867" s="294"/>
      <c r="D27867" s="294"/>
      <c r="E27867" s="294"/>
      <c r="F27867" s="294"/>
    </row>
    <row r="27868">
      <c r="A27868" s="294" t="s">
        <v>38829</v>
      </c>
      <c r="B27868" s="294"/>
      <c r="C27868" s="294"/>
      <c r="D27868" s="294"/>
      <c r="E27868" s="294"/>
      <c r="F27868" s="294"/>
    </row>
    <row r="27869">
      <c r="A27869" s="294" t="s">
        <v>38830</v>
      </c>
      <c r="B27869" s="294"/>
      <c r="C27869" s="294"/>
      <c r="D27869" s="294"/>
      <c r="E27869" s="294"/>
      <c r="F27869" s="294"/>
    </row>
    <row r="27870">
      <c r="A27870" s="294" t="s">
        <v>38831</v>
      </c>
      <c r="B27870" s="294"/>
      <c r="C27870" s="294"/>
      <c r="D27870" s="294"/>
      <c r="E27870" s="294"/>
      <c r="F27870" s="294"/>
    </row>
    <row r="27871">
      <c r="A27871" s="294" t="s">
        <v>38832</v>
      </c>
      <c r="B27871" s="294"/>
      <c r="C27871" s="294"/>
      <c r="D27871" s="294"/>
      <c r="E27871" s="294"/>
      <c r="F27871" s="294"/>
    </row>
    <row r="27872">
      <c r="A27872" s="294" t="s">
        <v>38833</v>
      </c>
      <c r="B27872" s="294"/>
      <c r="C27872" s="294"/>
      <c r="D27872" s="294"/>
      <c r="E27872" s="294"/>
      <c r="F27872" s="294"/>
    </row>
    <row r="27873">
      <c r="A27873" s="294" t="s">
        <v>38834</v>
      </c>
      <c r="B27873" s="294"/>
      <c r="C27873" s="294"/>
      <c r="D27873" s="294"/>
      <c r="E27873" s="294"/>
      <c r="F27873" s="294"/>
    </row>
    <row r="27874">
      <c r="A27874" s="294" t="s">
        <v>38835</v>
      </c>
      <c r="B27874" s="294"/>
      <c r="C27874" s="294"/>
      <c r="D27874" s="294"/>
      <c r="E27874" s="294"/>
      <c r="F27874" s="294"/>
    </row>
    <row r="27875">
      <c r="A27875" s="294" t="s">
        <v>38836</v>
      </c>
      <c r="B27875" s="294"/>
      <c r="C27875" s="294"/>
      <c r="D27875" s="294"/>
      <c r="E27875" s="294"/>
      <c r="F27875" s="294"/>
    </row>
    <row r="27876">
      <c r="A27876" s="294" t="s">
        <v>38837</v>
      </c>
      <c r="B27876" s="294"/>
      <c r="C27876" s="294"/>
      <c r="D27876" s="294"/>
      <c r="E27876" s="294"/>
      <c r="F27876" s="294"/>
    </row>
    <row r="27877">
      <c r="A27877" s="294" t="s">
        <v>38838</v>
      </c>
      <c r="B27877" s="294"/>
      <c r="C27877" s="294"/>
      <c r="D27877" s="294"/>
      <c r="E27877" s="294"/>
      <c r="F27877" s="294"/>
    </row>
    <row r="27878">
      <c r="A27878" s="294" t="s">
        <v>38839</v>
      </c>
      <c r="B27878" s="294"/>
      <c r="C27878" s="294"/>
      <c r="D27878" s="294"/>
      <c r="E27878" s="294"/>
      <c r="F27878" s="294"/>
    </row>
    <row r="27879">
      <c r="A27879" s="294"/>
      <c r="B27879" s="294"/>
      <c r="C27879" s="294"/>
      <c r="D27879" s="294"/>
      <c r="E27879" s="294"/>
      <c r="F27879" s="294"/>
    </row>
    <row r="27880">
      <c r="A27880" s="294" t="s">
        <v>28124</v>
      </c>
      <c r="B27880" s="294"/>
      <c r="C27880" s="294"/>
      <c r="D27880" s="294"/>
      <c r="E27880" s="294"/>
      <c r="F27880" s="294"/>
    </row>
    <row r="27881">
      <c r="A27881" s="294" t="s">
        <v>38840</v>
      </c>
      <c r="B27881" s="294"/>
      <c r="C27881" s="294"/>
      <c r="D27881" s="294"/>
      <c r="E27881" s="294"/>
      <c r="F27881" s="294"/>
    </row>
    <row r="27882">
      <c r="A27882" s="294" t="s">
        <v>21672</v>
      </c>
      <c r="B27882" s="294"/>
      <c r="C27882" s="294"/>
      <c r="D27882" s="294"/>
      <c r="E27882" s="294"/>
      <c r="F27882" s="294"/>
    </row>
    <row r="27883">
      <c r="A27883" s="294" t="s">
        <v>38758</v>
      </c>
      <c r="B27883" s="294"/>
      <c r="C27883" s="294"/>
      <c r="D27883" s="294"/>
      <c r="E27883" s="294"/>
      <c r="F27883" s="294"/>
    </row>
    <row r="27884">
      <c r="A27884" s="294"/>
      <c r="B27884" s="294"/>
      <c r="C27884" s="294"/>
      <c r="D27884" s="294"/>
      <c r="E27884" s="294"/>
      <c r="F27884" s="294"/>
    </row>
    <row r="27885">
      <c r="A27885" s="294"/>
      <c r="B27885" s="294"/>
      <c r="C27885" s="294"/>
      <c r="D27885" s="294"/>
      <c r="E27885" s="294"/>
      <c r="F27885" s="294"/>
    </row>
    <row r="27886">
      <c r="A27886" s="294" t="s">
        <v>21315</v>
      </c>
      <c r="B27886" s="294"/>
      <c r="C27886" s="294"/>
      <c r="D27886" s="294"/>
      <c r="E27886" s="294"/>
      <c r="F27886" s="294"/>
    </row>
    <row r="27887">
      <c r="A27887" s="294"/>
      <c r="B27887" s="294"/>
      <c r="C27887" s="294"/>
      <c r="D27887" s="294"/>
      <c r="E27887" s="294"/>
      <c r="F27887" s="294"/>
    </row>
    <row r="27888">
      <c r="A27888" s="294" t="s">
        <v>38841</v>
      </c>
      <c r="B27888" s="294"/>
      <c r="C27888" s="294"/>
      <c r="D27888" s="294"/>
      <c r="E27888" s="294"/>
      <c r="F27888" s="294"/>
    </row>
    <row r="27889">
      <c r="A27889" s="294" t="s">
        <v>38842</v>
      </c>
      <c r="B27889" s="294"/>
      <c r="C27889" s="294"/>
      <c r="D27889" s="294"/>
      <c r="E27889" s="294"/>
      <c r="F27889" s="294"/>
    </row>
    <row r="27890">
      <c r="A27890" s="294" t="s">
        <v>38843</v>
      </c>
      <c r="B27890" s="294"/>
      <c r="C27890" s="294"/>
      <c r="D27890" s="294"/>
      <c r="E27890" s="294"/>
      <c r="F27890" s="294"/>
    </row>
    <row r="27891">
      <c r="A27891" s="294" t="s">
        <v>38844</v>
      </c>
      <c r="B27891" s="294"/>
      <c r="C27891" s="294"/>
      <c r="D27891" s="294"/>
      <c r="E27891" s="294"/>
      <c r="F27891" s="294"/>
    </row>
    <row r="27892">
      <c r="A27892" s="294" t="s">
        <v>38845</v>
      </c>
      <c r="B27892" s="294"/>
      <c r="C27892" s="294"/>
      <c r="D27892" s="294"/>
      <c r="E27892" s="294"/>
      <c r="F27892" s="294"/>
    </row>
    <row r="27893">
      <c r="A27893" s="294" t="s">
        <v>38846</v>
      </c>
      <c r="B27893" s="294"/>
      <c r="C27893" s="294"/>
      <c r="D27893" s="294"/>
      <c r="E27893" s="294"/>
      <c r="F27893" s="294"/>
    </row>
    <row r="27894">
      <c r="A27894" s="294" t="s">
        <v>38847</v>
      </c>
      <c r="B27894" s="294"/>
      <c r="C27894" s="294"/>
      <c r="D27894" s="294"/>
      <c r="E27894" s="294"/>
      <c r="F27894" s="294"/>
    </row>
    <row r="27895">
      <c r="A27895" s="294" t="s">
        <v>38848</v>
      </c>
      <c r="B27895" s="294"/>
      <c r="C27895" s="294"/>
      <c r="D27895" s="294"/>
      <c r="E27895" s="294"/>
      <c r="F27895" s="294"/>
    </row>
    <row r="27896">
      <c r="A27896" s="294" t="s">
        <v>38849</v>
      </c>
      <c r="B27896" s="294"/>
      <c r="C27896" s="294"/>
      <c r="D27896" s="294"/>
      <c r="E27896" s="294"/>
      <c r="F27896" s="294"/>
    </row>
    <row r="27897">
      <c r="A27897" s="294" t="s">
        <v>38850</v>
      </c>
      <c r="B27897" s="294"/>
      <c r="C27897" s="294"/>
      <c r="D27897" s="294"/>
      <c r="E27897" s="294"/>
      <c r="F27897" s="294"/>
    </row>
    <row r="27898">
      <c r="A27898" s="294" t="s">
        <v>38851</v>
      </c>
      <c r="B27898" s="294"/>
      <c r="C27898" s="294"/>
      <c r="D27898" s="294"/>
      <c r="E27898" s="294"/>
      <c r="F27898" s="294"/>
    </row>
    <row r="27899">
      <c r="A27899" s="294" t="s">
        <v>33142</v>
      </c>
      <c r="B27899" s="294"/>
      <c r="C27899" s="294"/>
      <c r="D27899" s="294"/>
      <c r="E27899" s="294"/>
      <c r="F27899" s="294"/>
    </row>
    <row r="27900">
      <c r="A27900" s="294" t="s">
        <v>38852</v>
      </c>
      <c r="B27900" s="294"/>
      <c r="C27900" s="294"/>
      <c r="D27900" s="294"/>
      <c r="E27900" s="294"/>
      <c r="F27900" s="294"/>
    </row>
    <row r="27901">
      <c r="A27901" s="294" t="s">
        <v>38853</v>
      </c>
      <c r="B27901" s="294"/>
      <c r="C27901" s="294"/>
      <c r="D27901" s="294"/>
      <c r="E27901" s="294"/>
      <c r="F27901" s="294"/>
    </row>
    <row r="27902">
      <c r="A27902" s="294" t="s">
        <v>38854</v>
      </c>
      <c r="B27902" s="294"/>
      <c r="C27902" s="294"/>
      <c r="D27902" s="294"/>
      <c r="E27902" s="294"/>
      <c r="F27902" s="294"/>
    </row>
    <row r="27903">
      <c r="A27903" s="294" t="s">
        <v>38855</v>
      </c>
      <c r="B27903" s="294"/>
      <c r="C27903" s="294"/>
      <c r="D27903" s="294"/>
      <c r="E27903" s="294"/>
      <c r="F27903" s="294"/>
    </row>
    <row r="27904">
      <c r="A27904" s="294" t="s">
        <v>38856</v>
      </c>
      <c r="B27904" s="294"/>
      <c r="C27904" s="294"/>
      <c r="D27904" s="294"/>
      <c r="E27904" s="294"/>
      <c r="F27904" s="294"/>
    </row>
    <row r="27905">
      <c r="A27905" s="294" t="s">
        <v>38857</v>
      </c>
      <c r="B27905" s="294"/>
      <c r="C27905" s="294"/>
      <c r="D27905" s="294"/>
      <c r="E27905" s="294"/>
      <c r="F27905" s="294"/>
    </row>
    <row r="27906">
      <c r="A27906" s="294"/>
      <c r="B27906" s="294"/>
      <c r="C27906" s="294"/>
      <c r="D27906" s="294"/>
      <c r="E27906" s="294"/>
      <c r="F27906" s="294"/>
    </row>
    <row r="27907">
      <c r="A27907" s="294"/>
      <c r="B27907" s="294"/>
      <c r="C27907" s="294"/>
      <c r="D27907" s="294"/>
      <c r="E27907" s="294"/>
      <c r="F27907" s="294"/>
    </row>
    <row r="27908">
      <c r="A27908" s="294" t="s">
        <v>22281</v>
      </c>
      <c r="B27908" s="294"/>
      <c r="C27908" s="294"/>
      <c r="D27908" s="294"/>
      <c r="E27908" s="294"/>
      <c r="F27908" s="294"/>
    </row>
    <row r="27909">
      <c r="A27909" s="294"/>
      <c r="B27909" s="294"/>
      <c r="C27909" s="294"/>
      <c r="D27909" s="294"/>
      <c r="E27909" s="294"/>
      <c r="F27909" s="294"/>
    </row>
    <row r="27910">
      <c r="A27910" s="294" t="s">
        <v>38858</v>
      </c>
      <c r="B27910" s="294"/>
      <c r="C27910" s="294"/>
      <c r="D27910" s="294"/>
      <c r="E27910" s="294"/>
      <c r="F27910" s="294"/>
    </row>
    <row r="27911">
      <c r="A27911" s="294" t="s">
        <v>38859</v>
      </c>
      <c r="B27911" s="294"/>
      <c r="C27911" s="294"/>
      <c r="D27911" s="294"/>
      <c r="E27911" s="294"/>
      <c r="F27911" s="294"/>
    </row>
    <row r="27912">
      <c r="A27912" s="294" t="s">
        <v>38860</v>
      </c>
      <c r="B27912" s="294"/>
      <c r="C27912" s="294"/>
      <c r="D27912" s="294"/>
      <c r="E27912" s="294"/>
      <c r="F27912" s="294"/>
    </row>
    <row r="27913">
      <c r="A27913" s="294" t="s">
        <v>38861</v>
      </c>
      <c r="B27913" s="294"/>
      <c r="C27913" s="294"/>
      <c r="D27913" s="294"/>
      <c r="E27913" s="294"/>
      <c r="F27913" s="294"/>
    </row>
    <row r="27914">
      <c r="A27914" s="294" t="s">
        <v>38494</v>
      </c>
      <c r="B27914" s="294"/>
      <c r="C27914" s="294"/>
      <c r="D27914" s="294"/>
      <c r="E27914" s="294"/>
      <c r="F27914" s="294"/>
    </row>
    <row r="27915">
      <c r="A27915" s="294" t="s">
        <v>38862</v>
      </c>
      <c r="B27915" s="294"/>
      <c r="C27915" s="294"/>
      <c r="D27915" s="294"/>
      <c r="E27915" s="294"/>
      <c r="F27915" s="294"/>
    </row>
    <row r="27916">
      <c r="A27916" s="294" t="s">
        <v>38863</v>
      </c>
      <c r="B27916" s="294"/>
      <c r="C27916" s="294"/>
      <c r="D27916" s="294"/>
      <c r="E27916" s="294"/>
      <c r="F27916" s="294"/>
    </row>
    <row r="27917">
      <c r="A27917" s="294" t="s">
        <v>38864</v>
      </c>
      <c r="B27917" s="294"/>
      <c r="C27917" s="294"/>
      <c r="D27917" s="294"/>
      <c r="E27917" s="294"/>
      <c r="F27917" s="294"/>
    </row>
    <row r="27918">
      <c r="A27918" s="294" t="s">
        <v>38865</v>
      </c>
      <c r="B27918" s="294"/>
      <c r="C27918" s="294"/>
      <c r="D27918" s="294"/>
      <c r="E27918" s="294"/>
      <c r="F27918" s="294"/>
    </row>
    <row r="27919">
      <c r="A27919" s="294" t="s">
        <v>38866</v>
      </c>
      <c r="B27919" s="294"/>
      <c r="C27919" s="294"/>
      <c r="D27919" s="294"/>
      <c r="E27919" s="294"/>
      <c r="F27919" s="294"/>
    </row>
    <row r="27920">
      <c r="A27920" s="294" t="s">
        <v>38867</v>
      </c>
      <c r="B27920" s="294"/>
      <c r="C27920" s="294"/>
      <c r="D27920" s="294"/>
      <c r="E27920" s="294"/>
      <c r="F27920" s="294"/>
    </row>
    <row r="27921">
      <c r="A27921" s="294"/>
      <c r="B27921" s="294"/>
      <c r="C27921" s="294"/>
      <c r="D27921" s="294"/>
      <c r="E27921" s="294"/>
      <c r="F27921" s="294"/>
    </row>
    <row r="27922">
      <c r="A27922" s="294" t="s">
        <v>24936</v>
      </c>
      <c r="B27922" s="294"/>
      <c r="C27922" s="294"/>
      <c r="D27922" s="294"/>
      <c r="E27922" s="294"/>
      <c r="F27922" s="294"/>
    </row>
    <row r="27923">
      <c r="A27923" s="294"/>
      <c r="B27923" s="294"/>
      <c r="C27923" s="294"/>
      <c r="D27923" s="294"/>
      <c r="E27923" s="294"/>
      <c r="F27923" s="294"/>
    </row>
    <row r="27924">
      <c r="A27924" s="294" t="s">
        <v>38868</v>
      </c>
      <c r="B27924" s="294"/>
      <c r="C27924" s="294"/>
      <c r="D27924" s="294"/>
      <c r="E27924" s="294"/>
      <c r="F27924" s="294"/>
    </row>
    <row r="27925">
      <c r="A27925" s="294" t="s">
        <v>38869</v>
      </c>
      <c r="B27925" s="294"/>
      <c r="C27925" s="294"/>
      <c r="D27925" s="294"/>
      <c r="E27925" s="294"/>
      <c r="F27925" s="294"/>
    </row>
    <row r="27926">
      <c r="A27926" s="294" t="s">
        <v>38870</v>
      </c>
      <c r="B27926" s="294"/>
      <c r="C27926" s="294"/>
      <c r="D27926" s="294"/>
      <c r="E27926" s="294"/>
      <c r="F27926" s="294"/>
    </row>
    <row r="27927">
      <c r="A27927" s="294" t="s">
        <v>38871</v>
      </c>
      <c r="B27927" s="294"/>
      <c r="C27927" s="294"/>
      <c r="D27927" s="294"/>
      <c r="E27927" s="294"/>
      <c r="F27927" s="294"/>
    </row>
    <row r="27928">
      <c r="A27928" s="294" t="s">
        <v>38872</v>
      </c>
      <c r="B27928" s="294"/>
      <c r="C27928" s="294"/>
      <c r="D27928" s="294"/>
      <c r="E27928" s="294"/>
      <c r="F27928" s="294"/>
    </row>
    <row r="27929">
      <c r="A27929" s="294" t="s">
        <v>38873</v>
      </c>
      <c r="B27929" s="294"/>
      <c r="C27929" s="294"/>
      <c r="D27929" s="294"/>
      <c r="E27929" s="294"/>
      <c r="F27929" s="294"/>
    </row>
    <row r="27930">
      <c r="A27930" s="294"/>
      <c r="B27930" s="294"/>
      <c r="C27930" s="294"/>
      <c r="D27930" s="294"/>
      <c r="E27930" s="294"/>
      <c r="F27930" s="294"/>
    </row>
    <row r="27931">
      <c r="A27931" s="294" t="s">
        <v>21344</v>
      </c>
      <c r="B27931" s="294"/>
      <c r="C27931" s="294"/>
      <c r="D27931" s="294"/>
      <c r="E27931" s="294"/>
      <c r="F27931" s="294"/>
    </row>
    <row r="27932">
      <c r="A27932" s="294" t="s">
        <v>23767</v>
      </c>
      <c r="B27932" s="294"/>
      <c r="C27932" s="294"/>
      <c r="D27932" s="294"/>
      <c r="E27932" s="294"/>
      <c r="F27932" s="294"/>
    </row>
    <row r="27933">
      <c r="A27933" s="294"/>
      <c r="B27933" s="294"/>
      <c r="C27933" s="294"/>
      <c r="D27933" s="294"/>
      <c r="E27933" s="294"/>
      <c r="F27933" s="294"/>
    </row>
    <row r="27934">
      <c r="A27934" s="294" t="s">
        <v>38874</v>
      </c>
      <c r="B27934" s="294"/>
      <c r="C27934" s="294"/>
      <c r="D27934" s="294"/>
      <c r="E27934" s="294"/>
      <c r="F27934" s="294"/>
    </row>
    <row r="27935">
      <c r="A27935" s="294" t="str">
        <f>ARRAY_CONSTRAIN(ARRAYFORMULA(-Deepana-pachana dravyas), 1, 1)</f>
        <v>#ERROR!</v>
      </c>
      <c r="B27935" s="294"/>
      <c r="C27935" s="294"/>
      <c r="D27935" s="294"/>
      <c r="E27935" s="294"/>
      <c r="F27935" s="294"/>
    </row>
    <row r="27936">
      <c r="A27936" s="294" t="s">
        <v>38875</v>
      </c>
      <c r="B27936" s="294"/>
      <c r="C27936" s="294"/>
      <c r="D27936" s="294"/>
      <c r="E27936" s="294"/>
      <c r="F27936" s="294"/>
    </row>
    <row r="27937">
      <c r="A27937" s="294" t="s">
        <v>38876</v>
      </c>
      <c r="B27937" s="294"/>
      <c r="C27937" s="294"/>
      <c r="D27937" s="294"/>
      <c r="E27937" s="294"/>
      <c r="F27937" s="294"/>
    </row>
    <row r="27938">
      <c r="A27938" s="294" t="s">
        <v>35386</v>
      </c>
      <c r="B27938" s="294"/>
      <c r="C27938" s="294"/>
      <c r="D27938" s="294"/>
      <c r="E27938" s="294"/>
      <c r="F27938" s="294"/>
    </row>
    <row r="27939">
      <c r="A27939" s="294" t="s">
        <v>38877</v>
      </c>
      <c r="B27939" s="294"/>
      <c r="C27939" s="294"/>
      <c r="D27939" s="294"/>
      <c r="E27939" s="294"/>
      <c r="F27939" s="294"/>
    </row>
    <row r="27940">
      <c r="A27940" s="294" t="s">
        <v>38878</v>
      </c>
      <c r="B27940" s="294"/>
      <c r="C27940" s="294"/>
      <c r="D27940" s="294"/>
      <c r="E27940" s="294"/>
      <c r="F27940" s="294"/>
    </row>
    <row r="27941">
      <c r="A27941" s="294"/>
      <c r="B27941" s="294"/>
      <c r="C27941" s="294"/>
      <c r="D27941" s="294"/>
      <c r="E27941" s="294"/>
      <c r="F27941" s="294"/>
    </row>
    <row r="27942">
      <c r="A27942" s="294" t="s">
        <v>23771</v>
      </c>
      <c r="B27942" s="294"/>
      <c r="C27942" s="294"/>
      <c r="D27942" s="294"/>
      <c r="E27942" s="294"/>
      <c r="F27942" s="294"/>
    </row>
    <row r="27943">
      <c r="A27943" s="294"/>
      <c r="B27943" s="294"/>
      <c r="C27943" s="294"/>
      <c r="D27943" s="294"/>
      <c r="E27943" s="294"/>
      <c r="F27943" s="294"/>
    </row>
    <row r="27944">
      <c r="A27944" s="294" t="s">
        <v>38879</v>
      </c>
      <c r="B27944" s="294"/>
      <c r="C27944" s="294"/>
      <c r="D27944" s="294"/>
      <c r="E27944" s="294"/>
      <c r="F27944" s="294"/>
    </row>
    <row r="27945">
      <c r="A27945" s="294" t="s">
        <v>38759</v>
      </c>
      <c r="B27945" s="294"/>
      <c r="C27945" s="294"/>
      <c r="D27945" s="294"/>
      <c r="E27945" s="294"/>
      <c r="F27945" s="294"/>
    </row>
    <row r="27946">
      <c r="A27946" s="294" t="s">
        <v>38880</v>
      </c>
      <c r="B27946" s="294"/>
      <c r="C27946" s="294"/>
      <c r="D27946" s="294"/>
      <c r="E27946" s="294"/>
      <c r="F27946" s="294"/>
    </row>
    <row r="27947">
      <c r="A27947" s="294" t="str">
        <f t="array" ref="A27947">-Dina-Nidra</f>
        <v>#NAME?</v>
      </c>
      <c r="B27947" s="294"/>
      <c r="C27947" s="294"/>
      <c r="D27947" s="294"/>
      <c r="E27947" s="294"/>
      <c r="F27947" s="294"/>
    </row>
    <row r="27948">
      <c r="A27948" s="294" t="s">
        <v>38881</v>
      </c>
      <c r="B27948" s="294"/>
      <c r="C27948" s="294"/>
      <c r="D27948" s="294"/>
      <c r="E27948" s="294"/>
      <c r="F27948" s="294"/>
    </row>
    <row r="27949">
      <c r="A27949" s="294" t="s">
        <v>38882</v>
      </c>
      <c r="B27949" s="294"/>
      <c r="C27949" s="294"/>
      <c r="D27949" s="294"/>
      <c r="E27949" s="294"/>
      <c r="F27949" s="294"/>
    </row>
    <row r="27950">
      <c r="A27950" s="294" t="s">
        <v>38883</v>
      </c>
      <c r="B27950" s="294"/>
      <c r="C27950" s="294"/>
      <c r="D27950" s="294"/>
      <c r="E27950" s="294"/>
      <c r="F27950" s="294"/>
    </row>
    <row r="27951">
      <c r="A27951" s="294" t="s">
        <v>38884</v>
      </c>
      <c r="B27951" s="294"/>
      <c r="C27951" s="294"/>
      <c r="D27951" s="294"/>
      <c r="E27951" s="294"/>
      <c r="F27951" s="294"/>
    </row>
    <row r="27952">
      <c r="A27952" s="294"/>
      <c r="B27952" s="294"/>
      <c r="C27952" s="294"/>
      <c r="D27952" s="294"/>
      <c r="E27952" s="294"/>
      <c r="F27952" s="294"/>
    </row>
    <row r="27953">
      <c r="A27953" s="294" t="s">
        <v>38885</v>
      </c>
      <c r="B27953" s="294"/>
      <c r="C27953" s="294"/>
      <c r="D27953" s="294"/>
      <c r="E27953" s="294"/>
      <c r="F27953" s="294"/>
    </row>
    <row r="27954">
      <c r="A27954" s="294"/>
      <c r="B27954" s="294"/>
      <c r="C27954" s="294"/>
      <c r="D27954" s="294"/>
      <c r="E27954" s="294"/>
      <c r="F27954" s="294"/>
    </row>
    <row r="27955">
      <c r="A27955" s="294" t="s">
        <v>38886</v>
      </c>
      <c r="B27955" s="294"/>
      <c r="C27955" s="294"/>
      <c r="D27955" s="294"/>
      <c r="E27955" s="294"/>
      <c r="F27955" s="294"/>
    </row>
    <row r="27956">
      <c r="A27956" s="294" t="s">
        <v>38887</v>
      </c>
      <c r="B27956" s="294"/>
      <c r="C27956" s="294"/>
      <c r="D27956" s="294"/>
      <c r="E27956" s="294"/>
      <c r="F27956" s="294"/>
    </row>
    <row r="27957">
      <c r="A27957" s="294" t="s">
        <v>38888</v>
      </c>
      <c r="B27957" s="294"/>
      <c r="C27957" s="294"/>
      <c r="D27957" s="294"/>
      <c r="E27957" s="294"/>
      <c r="F27957" s="294"/>
    </row>
    <row r="27958">
      <c r="A27958" s="294" t="s">
        <v>38249</v>
      </c>
      <c r="B27958" s="294"/>
      <c r="C27958" s="294"/>
      <c r="D27958" s="294"/>
      <c r="E27958" s="294"/>
      <c r="F27958" s="294"/>
    </row>
    <row r="27959">
      <c r="A27959" s="294" t="s">
        <v>38889</v>
      </c>
      <c r="B27959" s="294"/>
      <c r="C27959" s="294"/>
      <c r="D27959" s="294"/>
      <c r="E27959" s="294"/>
      <c r="F27959" s="294"/>
    </row>
    <row r="27960">
      <c r="A27960" s="294" t="s">
        <v>38890</v>
      </c>
      <c r="B27960" s="294"/>
      <c r="C27960" s="294"/>
      <c r="D27960" s="294"/>
      <c r="E27960" s="294"/>
      <c r="F27960" s="294"/>
    </row>
    <row r="27961">
      <c r="A27961" s="294" t="s">
        <v>38891</v>
      </c>
      <c r="B27961" s="294"/>
      <c r="C27961" s="294"/>
      <c r="D27961" s="294"/>
      <c r="E27961" s="294"/>
      <c r="F27961" s="294"/>
    </row>
    <row r="27962">
      <c r="A27962" s="294" t="s">
        <v>38892</v>
      </c>
      <c r="B27962" s="294"/>
      <c r="C27962" s="294"/>
      <c r="D27962" s="294"/>
      <c r="E27962" s="294"/>
      <c r="F27962" s="294"/>
    </row>
    <row r="27963">
      <c r="A27963" s="294" t="s">
        <v>38893</v>
      </c>
      <c r="B27963" s="294"/>
      <c r="C27963" s="294"/>
      <c r="D27963" s="294"/>
      <c r="E27963" s="294"/>
      <c r="F27963" s="294"/>
    </row>
    <row r="27964">
      <c r="A27964" s="294" t="s">
        <v>38894</v>
      </c>
      <c r="B27964" s="294"/>
      <c r="C27964" s="294"/>
      <c r="D27964" s="294"/>
      <c r="E27964" s="294"/>
      <c r="F27964" s="294"/>
    </row>
    <row r="27965">
      <c r="A27965" s="294" t="s">
        <v>38895</v>
      </c>
      <c r="B27965" s="294"/>
      <c r="C27965" s="294"/>
      <c r="D27965" s="294"/>
      <c r="E27965" s="294"/>
      <c r="F27965" s="294"/>
    </row>
    <row r="27966">
      <c r="A27966" s="294" t="s">
        <v>38896</v>
      </c>
      <c r="B27966" s="294"/>
      <c r="C27966" s="294"/>
      <c r="D27966" s="294"/>
      <c r="E27966" s="294"/>
      <c r="F27966" s="294"/>
    </row>
    <row r="27967">
      <c r="A27967" s="294" t="s">
        <v>38897</v>
      </c>
      <c r="B27967" s="294"/>
      <c r="C27967" s="294"/>
      <c r="D27967" s="294"/>
      <c r="E27967" s="294"/>
      <c r="F27967" s="294"/>
    </row>
    <row r="27968">
      <c r="A27968" s="294" t="s">
        <v>38898</v>
      </c>
      <c r="B27968" s="294"/>
      <c r="C27968" s="294"/>
      <c r="D27968" s="294"/>
      <c r="E27968" s="294"/>
      <c r="F27968" s="294"/>
    </row>
    <row r="27969">
      <c r="A27969" s="294" t="s">
        <v>37545</v>
      </c>
      <c r="B27969" s="294"/>
      <c r="C27969" s="294"/>
      <c r="D27969" s="294"/>
      <c r="E27969" s="294"/>
      <c r="F27969" s="294"/>
    </row>
    <row r="27970">
      <c r="A27970" s="294" t="s">
        <v>38899</v>
      </c>
      <c r="B27970" s="294"/>
      <c r="C27970" s="294"/>
      <c r="D27970" s="294"/>
      <c r="E27970" s="294"/>
      <c r="F27970" s="294"/>
    </row>
    <row r="27971">
      <c r="A27971" s="294" t="str">
        <f t="array" ref="A27971">-- Hridaya-balya &amp; Rasayana</f>
        <v>#NAME?</v>
      </c>
      <c r="B27971" s="294"/>
      <c r="C27971" s="294"/>
      <c r="D27971" s="294"/>
      <c r="E27971" s="294"/>
      <c r="F27971" s="294"/>
    </row>
    <row r="27972">
      <c r="A27972" s="294" t="s">
        <v>38900</v>
      </c>
      <c r="B27972" s="294"/>
      <c r="C27972" s="294"/>
      <c r="D27972" s="294"/>
      <c r="E27972" s="294"/>
      <c r="F27972" s="294"/>
    </row>
    <row r="27973">
      <c r="A27973" s="294" t="s">
        <v>38901</v>
      </c>
      <c r="B27973" s="294"/>
      <c r="C27973" s="294"/>
      <c r="D27973" s="294"/>
      <c r="E27973" s="294"/>
      <c r="F27973" s="294"/>
    </row>
    <row r="27974">
      <c r="A27974" s="294" t="s">
        <v>32408</v>
      </c>
      <c r="B27974" s="294"/>
      <c r="C27974" s="294"/>
      <c r="D27974" s="294"/>
      <c r="E27974" s="294"/>
      <c r="F27974" s="294"/>
    </row>
    <row r="27975">
      <c r="A27975" s="294" t="s">
        <v>38902</v>
      </c>
      <c r="B27975" s="294"/>
      <c r="C27975" s="294"/>
      <c r="D27975" s="294"/>
      <c r="E27975" s="294"/>
      <c r="F27975" s="294"/>
    </row>
    <row r="27976">
      <c r="A27976" s="294" t="s">
        <v>38903</v>
      </c>
      <c r="B27976" s="294"/>
      <c r="C27976" s="294"/>
      <c r="D27976" s="294"/>
      <c r="E27976" s="294"/>
      <c r="F27976" s="294"/>
    </row>
    <row r="27977">
      <c r="A27977" s="294" t="s">
        <v>38904</v>
      </c>
      <c r="B27977" s="294"/>
      <c r="C27977" s="294"/>
      <c r="D27977" s="294"/>
      <c r="E27977" s="294"/>
      <c r="F27977" s="294"/>
    </row>
    <row r="27978">
      <c r="A27978" s="294" t="str">
        <f t="array" ref="A27978">-- Pathya-Ahara</f>
        <v>#NAME?</v>
      </c>
      <c r="B27978" s="294"/>
      <c r="C27978" s="294"/>
      <c r="D27978" s="294"/>
      <c r="E27978" s="294"/>
      <c r="F27978" s="294"/>
    </row>
    <row r="27979">
      <c r="A27979" s="294" t="s">
        <v>38905</v>
      </c>
      <c r="B27979" s="294"/>
      <c r="C27979" s="294"/>
      <c r="D27979" s="294"/>
      <c r="E27979" s="294"/>
      <c r="F27979" s="294"/>
    </row>
    <row r="27980">
      <c r="A27980" s="294" t="s">
        <v>38906</v>
      </c>
      <c r="B27980" s="294"/>
      <c r="C27980" s="294"/>
      <c r="D27980" s="294"/>
      <c r="E27980" s="294"/>
      <c r="F27980" s="294"/>
    </row>
    <row r="27981">
      <c r="A27981" s="294" t="s">
        <v>38907</v>
      </c>
      <c r="B27981" s="294"/>
      <c r="C27981" s="294"/>
      <c r="D27981" s="294"/>
      <c r="E27981" s="294"/>
      <c r="F27981" s="294"/>
    </row>
    <row r="27982">
      <c r="A27982" s="294" t="s">
        <v>38908</v>
      </c>
      <c r="B27982" s="294"/>
      <c r="C27982" s="294"/>
      <c r="D27982" s="294"/>
      <c r="E27982" s="294"/>
      <c r="F27982" s="294"/>
    </row>
    <row r="27983">
      <c r="A27983" s="294" t="s">
        <v>38909</v>
      </c>
      <c r="B27983" s="294"/>
      <c r="C27983" s="294"/>
      <c r="D27983" s="294"/>
      <c r="E27983" s="294"/>
      <c r="F27983" s="294"/>
    </row>
    <row r="27984">
      <c r="A27984" s="294" t="s">
        <v>38910</v>
      </c>
      <c r="B27984" s="294"/>
      <c r="C27984" s="294"/>
      <c r="D27984" s="294"/>
      <c r="E27984" s="294"/>
      <c r="F27984" s="294"/>
    </row>
    <row r="27985">
      <c r="A27985" s="294" t="s">
        <v>38911</v>
      </c>
      <c r="B27985" s="294"/>
      <c r="C27985" s="294"/>
      <c r="D27985" s="294"/>
      <c r="E27985" s="294"/>
      <c r="F27985" s="294"/>
    </row>
    <row r="27986">
      <c r="A27986" s="294" t="s">
        <v>38912</v>
      </c>
      <c r="B27986" s="294"/>
      <c r="C27986" s="294"/>
      <c r="D27986" s="294"/>
      <c r="E27986" s="294"/>
      <c r="F27986" s="294"/>
    </row>
    <row r="27987">
      <c r="A27987" s="294" t="s">
        <v>38913</v>
      </c>
      <c r="B27987" s="294"/>
      <c r="C27987" s="294"/>
      <c r="D27987" s="294"/>
      <c r="E27987" s="294"/>
      <c r="F27987" s="294"/>
    </row>
    <row r="27988">
      <c r="A27988" s="294" t="s">
        <v>38914</v>
      </c>
      <c r="B27988" s="294"/>
      <c r="C27988" s="294"/>
      <c r="D27988" s="294"/>
      <c r="E27988" s="294"/>
      <c r="F27988" s="294"/>
    </row>
    <row r="27989">
      <c r="A27989" s="294"/>
      <c r="B27989" s="294"/>
      <c r="C27989" s="294"/>
      <c r="D27989" s="294"/>
      <c r="E27989" s="294"/>
      <c r="F27989" s="294"/>
    </row>
    <row r="27990">
      <c r="A27990" s="294" t="s">
        <v>28124</v>
      </c>
      <c r="B27990" s="294"/>
      <c r="C27990" s="294"/>
      <c r="D27990" s="294"/>
      <c r="E27990" s="294"/>
      <c r="F27990" s="294"/>
    </row>
    <row r="27991">
      <c r="A27991" s="294" t="s">
        <v>38915</v>
      </c>
      <c r="B27991" s="294"/>
      <c r="C27991" s="294"/>
      <c r="D27991" s="294"/>
      <c r="E27991" s="294"/>
      <c r="F27991" s="294"/>
    </row>
    <row r="27992">
      <c r="A27992" s="294" t="s">
        <v>21618</v>
      </c>
      <c r="B27992" s="294"/>
      <c r="C27992" s="294"/>
      <c r="D27992" s="294"/>
      <c r="E27992" s="294"/>
      <c r="F27992" s="294"/>
    </row>
    <row r="27993">
      <c r="A27993" s="294" t="s">
        <v>38916</v>
      </c>
      <c r="B27993" s="294"/>
      <c r="C27993" s="294"/>
      <c r="D27993" s="294"/>
      <c r="E27993" s="294"/>
      <c r="F27993" s="294"/>
    </row>
    <row r="27994">
      <c r="A27994" s="294"/>
      <c r="B27994" s="294"/>
      <c r="C27994" s="294"/>
      <c r="D27994" s="294"/>
      <c r="E27994" s="294"/>
      <c r="F27994" s="294"/>
    </row>
    <row r="27995">
      <c r="A27995" s="294" t="s">
        <v>24413</v>
      </c>
      <c r="B27995" s="294"/>
      <c r="C27995" s="294"/>
      <c r="D27995" s="294"/>
      <c r="E27995" s="294"/>
      <c r="F27995" s="294"/>
    </row>
    <row r="27996">
      <c r="A27996" s="294" t="s">
        <v>38917</v>
      </c>
      <c r="B27996" s="294"/>
      <c r="C27996" s="294"/>
      <c r="D27996" s="294"/>
      <c r="E27996" s="294"/>
      <c r="F27996" s="294"/>
    </row>
    <row r="27997">
      <c r="A27997" s="294"/>
      <c r="B27997" s="294"/>
      <c r="C27997" s="294"/>
      <c r="D27997" s="294"/>
      <c r="E27997" s="294"/>
      <c r="F27997" s="294"/>
    </row>
    <row r="27998">
      <c r="A27998" s="294" t="s">
        <v>38918</v>
      </c>
      <c r="B27998" s="294"/>
      <c r="C27998" s="294"/>
      <c r="D27998" s="294"/>
      <c r="E27998" s="294"/>
      <c r="F27998" s="294"/>
    </row>
    <row r="27999">
      <c r="A27999" s="294" t="s">
        <v>38919</v>
      </c>
      <c r="B27999" s="294"/>
      <c r="C27999" s="294"/>
      <c r="D27999" s="294"/>
      <c r="E27999" s="294"/>
      <c r="F27999" s="294"/>
    </row>
    <row r="28000">
      <c r="A28000" s="294" t="s">
        <v>38920</v>
      </c>
      <c r="B28000" s="294"/>
      <c r="C28000" s="294"/>
      <c r="D28000" s="294"/>
      <c r="E28000" s="294"/>
      <c r="F28000" s="294"/>
    </row>
    <row r="28001">
      <c r="A28001" s="294" t="s">
        <v>38921</v>
      </c>
      <c r="B28001" s="294"/>
      <c r="C28001" s="294"/>
      <c r="D28001" s="294"/>
      <c r="E28001" s="294"/>
      <c r="F28001" s="294"/>
    </row>
    <row r="28002">
      <c r="A28002" s="294" t="s">
        <v>38922</v>
      </c>
      <c r="B28002" s="294"/>
      <c r="C28002" s="294"/>
      <c r="D28002" s="294"/>
      <c r="E28002" s="294"/>
      <c r="F28002" s="294"/>
    </row>
    <row r="28003">
      <c r="A28003" s="294" t="s">
        <v>38923</v>
      </c>
      <c r="B28003" s="294"/>
      <c r="C28003" s="294"/>
      <c r="D28003" s="294"/>
      <c r="E28003" s="294"/>
      <c r="F28003" s="294"/>
    </row>
    <row r="28004">
      <c r="A28004" s="294" t="s">
        <v>38924</v>
      </c>
      <c r="B28004" s="294"/>
      <c r="C28004" s="294"/>
      <c r="D28004" s="294"/>
      <c r="E28004" s="294"/>
      <c r="F28004" s="294"/>
    </row>
    <row r="28005">
      <c r="A28005" s="294" t="s">
        <v>38925</v>
      </c>
      <c r="B28005" s="294"/>
      <c r="C28005" s="294"/>
      <c r="D28005" s="294"/>
      <c r="E28005" s="294"/>
      <c r="F28005" s="294"/>
    </row>
    <row r="28006">
      <c r="A28006" s="294"/>
      <c r="B28006" s="294"/>
      <c r="C28006" s="294"/>
      <c r="D28006" s="294"/>
      <c r="E28006" s="294"/>
      <c r="F28006" s="294"/>
    </row>
    <row r="28007">
      <c r="A28007" s="294"/>
      <c r="B28007" s="294"/>
      <c r="C28007" s="294"/>
      <c r="D28007" s="294"/>
      <c r="E28007" s="294"/>
      <c r="F28007" s="294"/>
    </row>
    <row r="28008">
      <c r="A28008" s="294" t="s">
        <v>38926</v>
      </c>
      <c r="B28008" s="294"/>
      <c r="C28008" s="294"/>
      <c r="D28008" s="294"/>
      <c r="E28008" s="294"/>
      <c r="F28008" s="294"/>
    </row>
    <row r="28009">
      <c r="A28009" s="294"/>
      <c r="B28009" s="294"/>
      <c r="C28009" s="294"/>
      <c r="D28009" s="294"/>
      <c r="E28009" s="294"/>
      <c r="F28009" s="294"/>
    </row>
    <row r="28010">
      <c r="A28010" s="294" t="s">
        <v>38927</v>
      </c>
      <c r="B28010" s="294"/>
      <c r="C28010" s="294"/>
      <c r="D28010" s="294"/>
      <c r="E28010" s="294"/>
      <c r="F28010" s="294"/>
    </row>
    <row r="28011">
      <c r="A28011" s="294" t="s">
        <v>37334</v>
      </c>
      <c r="B28011" s="294"/>
      <c r="C28011" s="294"/>
      <c r="D28011" s="294"/>
      <c r="E28011" s="294"/>
      <c r="F28011" s="294"/>
    </row>
    <row r="28012">
      <c r="A28012" s="294" t="s">
        <v>38928</v>
      </c>
      <c r="B28012" s="294"/>
      <c r="C28012" s="294"/>
      <c r="D28012" s="294"/>
      <c r="E28012" s="294"/>
      <c r="F28012" s="294"/>
    </row>
    <row r="28013">
      <c r="A28013" s="294" t="s">
        <v>38312</v>
      </c>
      <c r="B28013" s="294"/>
      <c r="C28013" s="294"/>
      <c r="D28013" s="294"/>
      <c r="E28013" s="294"/>
      <c r="F28013" s="294"/>
    </row>
    <row r="28014">
      <c r="A28014" s="294" t="s">
        <v>38929</v>
      </c>
      <c r="B28014" s="294"/>
      <c r="C28014" s="294"/>
      <c r="D28014" s="294"/>
      <c r="E28014" s="294"/>
      <c r="F28014" s="294"/>
    </row>
    <row r="28015">
      <c r="A28015" s="294"/>
      <c r="B28015" s="294"/>
      <c r="C28015" s="294"/>
      <c r="D28015" s="294"/>
      <c r="E28015" s="294"/>
      <c r="F28015" s="294"/>
    </row>
    <row r="28016">
      <c r="A28016" s="294" t="s">
        <v>21945</v>
      </c>
      <c r="B28016" s="294"/>
      <c r="C28016" s="294"/>
      <c r="D28016" s="294"/>
      <c r="E28016" s="294"/>
      <c r="F28016" s="294"/>
    </row>
    <row r="28017">
      <c r="A28017" s="294" t="s">
        <v>23068</v>
      </c>
      <c r="B28017" s="294"/>
      <c r="C28017" s="294"/>
      <c r="D28017" s="294"/>
      <c r="E28017" s="294"/>
      <c r="F28017" s="294"/>
    </row>
    <row r="28018">
      <c r="A28018" s="294"/>
      <c r="B28018" s="294"/>
      <c r="C28018" s="294"/>
      <c r="D28018" s="294"/>
      <c r="E28018" s="294"/>
      <c r="F28018" s="294"/>
    </row>
    <row r="28019">
      <c r="A28019" s="294" t="s">
        <v>38930</v>
      </c>
      <c r="B28019" s="294"/>
      <c r="C28019" s="294"/>
      <c r="D28019" s="294"/>
      <c r="E28019" s="294"/>
      <c r="F28019" s="294"/>
    </row>
    <row r="28020">
      <c r="A28020" s="294" t="s">
        <v>38931</v>
      </c>
      <c r="B28020" s="294"/>
      <c r="C28020" s="294"/>
      <c r="D28020" s="294"/>
      <c r="E28020" s="294"/>
      <c r="F28020" s="294"/>
    </row>
    <row r="28021">
      <c r="A28021" s="294" t="s">
        <v>38932</v>
      </c>
      <c r="B28021" s="294"/>
      <c r="C28021" s="294"/>
      <c r="D28021" s="294"/>
      <c r="E28021" s="294"/>
      <c r="F28021" s="294"/>
    </row>
    <row r="28022">
      <c r="A28022" s="294" t="s">
        <v>38933</v>
      </c>
      <c r="B28022" s="294"/>
      <c r="C28022" s="294"/>
      <c r="D28022" s="294"/>
      <c r="E28022" s="294"/>
      <c r="F28022" s="294"/>
    </row>
    <row r="28023">
      <c r="A28023" s="294" t="s">
        <v>38934</v>
      </c>
      <c r="B28023" s="294"/>
      <c r="C28023" s="294"/>
      <c r="D28023" s="294"/>
      <c r="E28023" s="294"/>
      <c r="F28023" s="294"/>
    </row>
    <row r="28024">
      <c r="A28024" s="294" t="s">
        <v>38935</v>
      </c>
      <c r="B28024" s="294"/>
      <c r="C28024" s="294"/>
      <c r="D28024" s="294"/>
      <c r="E28024" s="294"/>
      <c r="F28024" s="294"/>
    </row>
    <row r="28025">
      <c r="A28025" s="294" t="s">
        <v>38936</v>
      </c>
      <c r="B28025" s="294"/>
      <c r="C28025" s="294"/>
      <c r="D28025" s="294"/>
      <c r="E28025" s="294"/>
      <c r="F28025" s="294"/>
    </row>
    <row r="28026">
      <c r="A28026" s="294" t="s">
        <v>38937</v>
      </c>
      <c r="B28026" s="294"/>
      <c r="C28026" s="294"/>
      <c r="D28026" s="294"/>
      <c r="E28026" s="294"/>
      <c r="F28026" s="294"/>
    </row>
    <row r="28027">
      <c r="A28027" s="294"/>
      <c r="B28027" s="294"/>
      <c r="C28027" s="294"/>
      <c r="D28027" s="294"/>
      <c r="E28027" s="294"/>
      <c r="F28027" s="294"/>
    </row>
    <row r="28028">
      <c r="A28028" s="294"/>
      <c r="B28028" s="294"/>
      <c r="C28028" s="294"/>
      <c r="D28028" s="294"/>
      <c r="E28028" s="294"/>
      <c r="F28028" s="294"/>
    </row>
    <row r="28029">
      <c r="A28029" s="294" t="s">
        <v>21401</v>
      </c>
      <c r="B28029" s="294"/>
      <c r="C28029" s="294"/>
      <c r="D28029" s="294"/>
      <c r="E28029" s="294"/>
      <c r="F28029" s="294"/>
    </row>
    <row r="28030">
      <c r="A28030" s="294"/>
      <c r="B28030" s="294"/>
      <c r="C28030" s="294"/>
      <c r="D28030" s="294"/>
      <c r="E28030" s="294"/>
      <c r="F28030" s="294"/>
    </row>
    <row r="28031">
      <c r="A28031" s="294" t="s">
        <v>38302</v>
      </c>
      <c r="B28031" s="294"/>
      <c r="C28031" s="294"/>
      <c r="D28031" s="294"/>
      <c r="E28031" s="294"/>
      <c r="F28031" s="294"/>
    </row>
    <row r="28032">
      <c r="A28032" s="294" t="s">
        <v>38938</v>
      </c>
      <c r="B28032" s="294"/>
      <c r="C28032" s="294"/>
      <c r="D28032" s="294"/>
      <c r="E28032" s="294"/>
      <c r="F28032" s="294"/>
    </row>
    <row r="28033">
      <c r="A28033" s="294" t="s">
        <v>38939</v>
      </c>
      <c r="B28033" s="294"/>
      <c r="C28033" s="294"/>
      <c r="D28033" s="294"/>
      <c r="E28033" s="294"/>
      <c r="F28033" s="294"/>
    </row>
    <row r="28034">
      <c r="A28034" s="294" t="s">
        <v>38940</v>
      </c>
      <c r="B28034" s="294"/>
      <c r="C28034" s="294"/>
      <c r="D28034" s="294"/>
      <c r="E28034" s="294"/>
      <c r="F28034" s="294"/>
    </row>
    <row r="28035">
      <c r="A28035" s="294" t="s">
        <v>23831</v>
      </c>
      <c r="B28035" s="294"/>
      <c r="C28035" s="294"/>
      <c r="D28035" s="294"/>
      <c r="E28035" s="294"/>
      <c r="F28035" s="294"/>
    </row>
    <row r="28036">
      <c r="A28036" s="294" t="s">
        <v>31988</v>
      </c>
      <c r="B28036" s="294"/>
      <c r="C28036" s="294"/>
      <c r="D28036" s="294"/>
      <c r="E28036" s="294"/>
      <c r="F28036" s="294"/>
    </row>
    <row r="28037">
      <c r="A28037" s="294" t="s">
        <v>38941</v>
      </c>
      <c r="B28037" s="294"/>
      <c r="C28037" s="294"/>
      <c r="D28037" s="294"/>
      <c r="E28037" s="294"/>
      <c r="F28037" s="294"/>
    </row>
    <row r="28038">
      <c r="A28038" s="294" t="s">
        <v>38174</v>
      </c>
      <c r="B28038" s="294"/>
      <c r="C28038" s="294"/>
      <c r="D28038" s="294"/>
      <c r="E28038" s="294"/>
      <c r="F28038" s="294"/>
    </row>
    <row r="28039">
      <c r="A28039" s="294" t="s">
        <v>38942</v>
      </c>
      <c r="B28039" s="294"/>
      <c r="C28039" s="294"/>
      <c r="D28039" s="294"/>
      <c r="E28039" s="294"/>
      <c r="F28039" s="294"/>
    </row>
    <row r="28040">
      <c r="A28040" s="294" t="s">
        <v>38943</v>
      </c>
      <c r="B28040" s="294"/>
      <c r="C28040" s="294"/>
      <c r="D28040" s="294"/>
      <c r="E28040" s="294"/>
      <c r="F28040" s="294"/>
    </row>
    <row r="28041">
      <c r="A28041" s="294" t="s">
        <v>38944</v>
      </c>
      <c r="B28041" s="294"/>
      <c r="C28041" s="294"/>
      <c r="D28041" s="294"/>
      <c r="E28041" s="294"/>
      <c r="F28041" s="294"/>
    </row>
    <row r="28042">
      <c r="A28042" s="294" t="s">
        <v>38945</v>
      </c>
      <c r="B28042" s="294"/>
      <c r="C28042" s="294"/>
      <c r="D28042" s="294"/>
      <c r="E28042" s="294"/>
      <c r="F28042" s="294"/>
    </row>
    <row r="28043">
      <c r="A28043" s="294" t="s">
        <v>38946</v>
      </c>
      <c r="B28043" s="294"/>
      <c r="C28043" s="294"/>
      <c r="D28043" s="294"/>
      <c r="E28043" s="294"/>
      <c r="F28043" s="294"/>
    </row>
    <row r="28044">
      <c r="A28044" s="294" t="s">
        <v>38947</v>
      </c>
      <c r="B28044" s="294"/>
      <c r="C28044" s="294"/>
      <c r="D28044" s="294"/>
      <c r="E28044" s="294"/>
      <c r="F28044" s="294"/>
    </row>
    <row r="28045">
      <c r="A28045" s="294" t="s">
        <v>38948</v>
      </c>
      <c r="B28045" s="294"/>
      <c r="C28045" s="294"/>
      <c r="D28045" s="294"/>
      <c r="E28045" s="294"/>
      <c r="F28045" s="294"/>
    </row>
    <row r="28046">
      <c r="A28046" s="294" t="s">
        <v>38949</v>
      </c>
      <c r="B28046" s="294"/>
      <c r="C28046" s="294"/>
      <c r="D28046" s="294"/>
      <c r="E28046" s="294"/>
      <c r="F28046" s="294"/>
    </row>
    <row r="28047">
      <c r="A28047" s="294" t="s">
        <v>37873</v>
      </c>
      <c r="B28047" s="294"/>
      <c r="C28047" s="294"/>
      <c r="D28047" s="294"/>
      <c r="E28047" s="294"/>
      <c r="F28047" s="294"/>
    </row>
    <row r="28048">
      <c r="A28048" s="294"/>
      <c r="B28048" s="294"/>
      <c r="C28048" s="294"/>
      <c r="D28048" s="294"/>
      <c r="E28048" s="294"/>
      <c r="F28048" s="294"/>
    </row>
    <row r="28049">
      <c r="A28049" s="294" t="s">
        <v>22239</v>
      </c>
      <c r="B28049" s="294"/>
      <c r="C28049" s="294"/>
      <c r="D28049" s="294"/>
      <c r="E28049" s="294"/>
      <c r="F28049" s="294"/>
    </row>
    <row r="28050">
      <c r="A28050" s="294"/>
      <c r="B28050" s="294"/>
      <c r="C28050" s="294"/>
      <c r="D28050" s="294"/>
      <c r="E28050" s="294"/>
      <c r="F28050" s="294"/>
    </row>
    <row r="28051">
      <c r="A28051" s="294" t="str">
        <f>ARRAY_CONSTRAIN(ARRAYFORMULA(-- Local Examination of Wound), 1, 1)</f>
        <v>#ERROR!</v>
      </c>
      <c r="B28051" s="294"/>
      <c r="C28051" s="294"/>
      <c r="D28051" s="294"/>
      <c r="E28051" s="294"/>
      <c r="F28051" s="294"/>
    </row>
    <row r="28052">
      <c r="A28052" s="294" t="s">
        <v>38950</v>
      </c>
      <c r="B28052" s="294"/>
      <c r="C28052" s="294"/>
      <c r="D28052" s="294"/>
      <c r="E28052" s="294"/>
      <c r="F28052" s="294"/>
    </row>
    <row r="28053">
      <c r="A28053" s="294" t="s">
        <v>38951</v>
      </c>
      <c r="B28053" s="294"/>
      <c r="C28053" s="294"/>
      <c r="D28053" s="294"/>
      <c r="E28053" s="294"/>
      <c r="F28053" s="294"/>
    </row>
    <row r="28054">
      <c r="A28054" s="294" t="s">
        <v>38952</v>
      </c>
      <c r="B28054" s="294"/>
      <c r="C28054" s="294"/>
      <c r="D28054" s="294"/>
      <c r="E28054" s="294"/>
      <c r="F28054" s="294"/>
    </row>
    <row r="28055">
      <c r="A28055" s="294" t="s">
        <v>38953</v>
      </c>
      <c r="B28055" s="294"/>
      <c r="C28055" s="294"/>
      <c r="D28055" s="294"/>
      <c r="E28055" s="294"/>
      <c r="F28055" s="294"/>
    </row>
    <row r="28056">
      <c r="A28056" s="294" t="s">
        <v>38954</v>
      </c>
      <c r="B28056" s="294"/>
      <c r="C28056" s="294"/>
      <c r="D28056" s="294"/>
      <c r="E28056" s="294"/>
      <c r="F28056" s="294"/>
    </row>
    <row r="28057">
      <c r="A28057" s="294" t="s">
        <v>38955</v>
      </c>
      <c r="B28057" s="294"/>
      <c r="C28057" s="294"/>
      <c r="D28057" s="294"/>
      <c r="E28057" s="294"/>
      <c r="F28057" s="294"/>
    </row>
    <row r="28058">
      <c r="A28058" s="294" t="s">
        <v>38956</v>
      </c>
      <c r="B28058" s="294"/>
      <c r="C28058" s="294"/>
      <c r="D28058" s="294"/>
      <c r="E28058" s="294"/>
      <c r="F28058" s="294"/>
    </row>
    <row r="28059">
      <c r="A28059" s="294" t="s">
        <v>38957</v>
      </c>
      <c r="B28059" s="294"/>
      <c r="C28059" s="294"/>
      <c r="D28059" s="294"/>
      <c r="E28059" s="294"/>
      <c r="F28059" s="294"/>
    </row>
    <row r="28060">
      <c r="A28060" s="294" t="s">
        <v>38958</v>
      </c>
      <c r="B28060" s="294"/>
      <c r="C28060" s="294"/>
      <c r="D28060" s="294"/>
      <c r="E28060" s="294"/>
      <c r="F28060" s="294"/>
    </row>
    <row r="28061">
      <c r="A28061" s="294" t="s">
        <v>38959</v>
      </c>
      <c r="B28061" s="294"/>
      <c r="C28061" s="294"/>
      <c r="D28061" s="294"/>
      <c r="E28061" s="294"/>
      <c r="F28061" s="294"/>
    </row>
    <row r="28062">
      <c r="A28062" s="294" t="s">
        <v>38960</v>
      </c>
      <c r="B28062" s="294"/>
      <c r="C28062" s="294"/>
      <c r="D28062" s="294"/>
      <c r="E28062" s="294"/>
      <c r="F28062" s="294"/>
    </row>
    <row r="28063">
      <c r="A28063" s="294" t="s">
        <v>38961</v>
      </c>
      <c r="B28063" s="294"/>
      <c r="C28063" s="294"/>
      <c r="D28063" s="294"/>
      <c r="E28063" s="294"/>
      <c r="F28063" s="294"/>
    </row>
    <row r="28064">
      <c r="A28064" s="294" t="str">
        <f>ARRAY_CONSTRAIN(ARRAYFORMULA(--systemic Examination), 1, 1)</f>
        <v>#ERROR!</v>
      </c>
      <c r="B28064" s="294"/>
      <c r="C28064" s="294"/>
      <c r="D28064" s="294"/>
      <c r="E28064" s="294"/>
      <c r="F28064" s="294"/>
    </row>
    <row r="28065">
      <c r="A28065" s="294" t="s">
        <v>38962</v>
      </c>
      <c r="B28065" s="294"/>
      <c r="C28065" s="294"/>
      <c r="D28065" s="294"/>
      <c r="E28065" s="294"/>
      <c r="F28065" s="294"/>
    </row>
    <row r="28066">
      <c r="A28066" s="294" t="s">
        <v>38963</v>
      </c>
      <c r="B28066" s="294"/>
      <c r="C28066" s="294"/>
      <c r="D28066" s="294"/>
      <c r="E28066" s="294"/>
      <c r="F28066" s="294"/>
    </row>
    <row r="28067">
      <c r="A28067" s="294" t="s">
        <v>38964</v>
      </c>
      <c r="B28067" s="294"/>
      <c r="C28067" s="294"/>
      <c r="D28067" s="294"/>
      <c r="E28067" s="294"/>
      <c r="F28067" s="294"/>
    </row>
    <row r="28068">
      <c r="A28068" s="294" t="s">
        <v>38965</v>
      </c>
      <c r="B28068" s="294"/>
      <c r="C28068" s="294"/>
      <c r="D28068" s="294"/>
      <c r="E28068" s="294"/>
      <c r="F28068" s="294"/>
    </row>
    <row r="28069">
      <c r="A28069" s="294"/>
      <c r="B28069" s="294"/>
      <c r="C28069" s="294"/>
      <c r="D28069" s="294"/>
      <c r="E28069" s="294"/>
      <c r="F28069" s="294"/>
    </row>
    <row r="28070">
      <c r="A28070" s="294" t="s">
        <v>21990</v>
      </c>
      <c r="B28070" s="294"/>
      <c r="C28070" s="294"/>
      <c r="D28070" s="294"/>
      <c r="E28070" s="294"/>
      <c r="F28070" s="294"/>
    </row>
    <row r="28071">
      <c r="A28071" s="294"/>
      <c r="B28071" s="294"/>
      <c r="C28071" s="294"/>
      <c r="D28071" s="294"/>
      <c r="E28071" s="294"/>
      <c r="F28071" s="294"/>
    </row>
    <row r="28072">
      <c r="A28072" s="294" t="s">
        <v>38966</v>
      </c>
      <c r="B28072" s="294"/>
      <c r="C28072" s="294"/>
      <c r="D28072" s="294"/>
      <c r="E28072" s="294"/>
      <c r="F28072" s="294"/>
    </row>
    <row r="28073">
      <c r="A28073" s="294" t="s">
        <v>24549</v>
      </c>
      <c r="B28073" s="294"/>
      <c r="C28073" s="294"/>
      <c r="D28073" s="294"/>
      <c r="E28073" s="294"/>
      <c r="F28073" s="294"/>
    </row>
    <row r="28074">
      <c r="A28074" s="294" t="s">
        <v>38967</v>
      </c>
      <c r="B28074" s="294"/>
      <c r="C28074" s="294"/>
      <c r="D28074" s="294"/>
      <c r="E28074" s="294"/>
      <c r="F28074" s="294"/>
    </row>
    <row r="28075">
      <c r="A28075" s="294" t="s">
        <v>38968</v>
      </c>
      <c r="B28075" s="294"/>
      <c r="C28075" s="294"/>
      <c r="D28075" s="294"/>
      <c r="E28075" s="294"/>
      <c r="F28075" s="294"/>
    </row>
    <row r="28076">
      <c r="A28076" s="294" t="s">
        <v>38969</v>
      </c>
      <c r="B28076" s="294"/>
      <c r="C28076" s="294"/>
      <c r="D28076" s="294"/>
      <c r="E28076" s="294"/>
      <c r="F28076" s="294"/>
    </row>
    <row r="28077">
      <c r="A28077" s="294" t="s">
        <v>38970</v>
      </c>
      <c r="B28077" s="294"/>
      <c r="C28077" s="294"/>
      <c r="D28077" s="294"/>
      <c r="E28077" s="294"/>
      <c r="F28077" s="294"/>
    </row>
    <row r="28078">
      <c r="A28078" s="294" t="s">
        <v>38971</v>
      </c>
      <c r="B28078" s="294"/>
      <c r="C28078" s="294"/>
      <c r="D28078" s="294"/>
      <c r="E28078" s="294"/>
      <c r="F28078" s="294"/>
    </row>
    <row r="28079">
      <c r="A28079" s="294" t="s">
        <v>38972</v>
      </c>
      <c r="B28079" s="294"/>
      <c r="C28079" s="294"/>
      <c r="D28079" s="294"/>
      <c r="E28079" s="294"/>
      <c r="F28079" s="294"/>
    </row>
    <row r="28080">
      <c r="A28080" s="294" t="s">
        <v>38973</v>
      </c>
      <c r="B28080" s="294"/>
      <c r="C28080" s="294"/>
      <c r="D28080" s="294"/>
      <c r="E28080" s="294"/>
      <c r="F28080" s="294"/>
    </row>
    <row r="28081">
      <c r="A28081" s="294" t="s">
        <v>38974</v>
      </c>
      <c r="B28081" s="294"/>
      <c r="C28081" s="294"/>
      <c r="D28081" s="294"/>
      <c r="E28081" s="294"/>
      <c r="F28081" s="294"/>
    </row>
    <row r="28082">
      <c r="A28082" s="294" t="s">
        <v>38975</v>
      </c>
      <c r="B28082" s="294"/>
      <c r="C28082" s="294"/>
      <c r="D28082" s="294"/>
      <c r="E28082" s="294"/>
      <c r="F28082" s="294"/>
    </row>
    <row r="28083">
      <c r="A28083" s="294" t="s">
        <v>38976</v>
      </c>
      <c r="B28083" s="294"/>
      <c r="C28083" s="294"/>
      <c r="D28083" s="294"/>
      <c r="E28083" s="294"/>
      <c r="F28083" s="294"/>
    </row>
    <row r="28084">
      <c r="A28084" s="294" t="s">
        <v>38977</v>
      </c>
      <c r="B28084" s="294"/>
      <c r="C28084" s="294"/>
      <c r="D28084" s="294"/>
      <c r="E28084" s="294"/>
      <c r="F28084" s="294"/>
    </row>
    <row r="28085">
      <c r="A28085" s="294" t="s">
        <v>24562</v>
      </c>
      <c r="B28085" s="294"/>
      <c r="C28085" s="294"/>
      <c r="D28085" s="294"/>
      <c r="E28085" s="294"/>
      <c r="F28085" s="294"/>
    </row>
    <row r="28086">
      <c r="A28086" s="294" t="s">
        <v>38978</v>
      </c>
      <c r="B28086" s="294"/>
      <c r="C28086" s="294"/>
      <c r="D28086" s="294"/>
      <c r="E28086" s="294"/>
      <c r="F28086" s="294"/>
    </row>
    <row r="28087">
      <c r="A28087" s="294" t="s">
        <v>38979</v>
      </c>
      <c r="B28087" s="294"/>
      <c r="C28087" s="294"/>
      <c r="D28087" s="294"/>
      <c r="E28087" s="294"/>
      <c r="F28087" s="294"/>
    </row>
    <row r="28088">
      <c r="A28088" s="294" t="s">
        <v>38980</v>
      </c>
      <c r="B28088" s="294"/>
      <c r="C28088" s="294"/>
      <c r="D28088" s="294"/>
      <c r="E28088" s="294"/>
      <c r="F28088" s="294"/>
    </row>
    <row r="28089">
      <c r="A28089" s="294" t="s">
        <v>38981</v>
      </c>
      <c r="B28089" s="294"/>
      <c r="C28089" s="294"/>
      <c r="D28089" s="294"/>
      <c r="E28089" s="294"/>
      <c r="F28089" s="294"/>
    </row>
    <row r="28090">
      <c r="A28090" s="294" t="s">
        <v>38982</v>
      </c>
      <c r="B28090" s="294"/>
      <c r="C28090" s="294"/>
      <c r="D28090" s="294"/>
      <c r="E28090" s="294"/>
      <c r="F28090" s="294"/>
    </row>
    <row r="28091">
      <c r="A28091" s="294" t="s">
        <v>38983</v>
      </c>
      <c r="B28091" s="294"/>
      <c r="C28091" s="294"/>
      <c r="D28091" s="294"/>
      <c r="E28091" s="294"/>
      <c r="F28091" s="294"/>
    </row>
    <row r="28092">
      <c r="A28092" s="294" t="s">
        <v>38984</v>
      </c>
      <c r="B28092" s="294"/>
      <c r="C28092" s="294"/>
      <c r="D28092" s="294"/>
      <c r="E28092" s="294"/>
      <c r="F28092" s="294"/>
    </row>
    <row r="28093">
      <c r="A28093" s="294"/>
      <c r="B28093" s="294"/>
      <c r="C28093" s="294"/>
      <c r="D28093" s="294"/>
      <c r="E28093" s="294"/>
      <c r="F28093" s="294"/>
    </row>
    <row r="28094">
      <c r="A28094" s="294" t="s">
        <v>28124</v>
      </c>
      <c r="B28094" s="294"/>
      <c r="C28094" s="294"/>
      <c r="D28094" s="294"/>
      <c r="E28094" s="294"/>
      <c r="F28094" s="294"/>
    </row>
    <row r="28095">
      <c r="A28095" s="294" t="s">
        <v>38985</v>
      </c>
      <c r="B28095" s="294"/>
      <c r="C28095" s="294"/>
      <c r="D28095" s="294"/>
      <c r="E28095" s="294"/>
      <c r="F28095" s="294"/>
    </row>
    <row r="28096">
      <c r="A28096" s="294" t="s">
        <v>21672</v>
      </c>
      <c r="B28096" s="294"/>
      <c r="C28096" s="294"/>
      <c r="D28096" s="294"/>
      <c r="E28096" s="294"/>
      <c r="F28096" s="294"/>
    </row>
    <row r="28097">
      <c r="A28097" s="294" t="s">
        <v>38916</v>
      </c>
      <c r="B28097" s="294"/>
      <c r="C28097" s="294"/>
      <c r="D28097" s="294"/>
      <c r="E28097" s="294"/>
      <c r="F28097" s="294"/>
    </row>
    <row r="28098">
      <c r="A28098" s="294"/>
      <c r="B28098" s="294"/>
      <c r="C28098" s="294"/>
      <c r="D28098" s="294"/>
      <c r="E28098" s="294"/>
      <c r="F28098" s="294"/>
    </row>
    <row r="28099">
      <c r="A28099" s="294"/>
      <c r="B28099" s="294"/>
      <c r="C28099" s="294"/>
      <c r="D28099" s="294"/>
      <c r="E28099" s="294"/>
      <c r="F28099" s="294"/>
    </row>
    <row r="28100">
      <c r="A28100" s="294" t="s">
        <v>23007</v>
      </c>
      <c r="B28100" s="294"/>
      <c r="C28100" s="294"/>
      <c r="D28100" s="294"/>
      <c r="E28100" s="294"/>
      <c r="F28100" s="294"/>
    </row>
    <row r="28101">
      <c r="A28101" s="294"/>
      <c r="B28101" s="294"/>
      <c r="C28101" s="294"/>
      <c r="D28101" s="294"/>
      <c r="E28101" s="294"/>
      <c r="F28101" s="294"/>
    </row>
    <row r="28102">
      <c r="A28102" s="294" t="s">
        <v>38986</v>
      </c>
      <c r="B28102" s="294"/>
      <c r="C28102" s="294"/>
      <c r="D28102" s="294"/>
      <c r="E28102" s="294"/>
      <c r="F28102" s="294"/>
    </row>
    <row r="28103">
      <c r="A28103" s="294" t="s">
        <v>38987</v>
      </c>
      <c r="B28103" s="294"/>
      <c r="C28103" s="294"/>
      <c r="D28103" s="294"/>
      <c r="E28103" s="294"/>
      <c r="F28103" s="294"/>
    </row>
    <row r="28104">
      <c r="A28104" s="294" t="s">
        <v>38988</v>
      </c>
      <c r="B28104" s="294"/>
      <c r="C28104" s="294"/>
      <c r="D28104" s="294"/>
      <c r="E28104" s="294"/>
      <c r="F28104" s="294"/>
    </row>
    <row r="28105">
      <c r="A28105" s="294" t="s">
        <v>38989</v>
      </c>
      <c r="B28105" s="294"/>
      <c r="C28105" s="294"/>
      <c r="D28105" s="294"/>
      <c r="E28105" s="294"/>
      <c r="F28105" s="294"/>
    </row>
    <row r="28106">
      <c r="A28106" s="294" t="s">
        <v>38990</v>
      </c>
      <c r="B28106" s="294"/>
      <c r="C28106" s="294"/>
      <c r="D28106" s="294"/>
      <c r="E28106" s="294"/>
      <c r="F28106" s="294"/>
    </row>
    <row r="28107">
      <c r="A28107" s="294" t="s">
        <v>38991</v>
      </c>
      <c r="B28107" s="294"/>
      <c r="C28107" s="294"/>
      <c r="D28107" s="294"/>
      <c r="E28107" s="294"/>
      <c r="F28107" s="294"/>
    </row>
    <row r="28108">
      <c r="A28108" s="294" t="s">
        <v>38992</v>
      </c>
      <c r="B28108" s="294"/>
      <c r="C28108" s="294"/>
      <c r="D28108" s="294"/>
      <c r="E28108" s="294"/>
      <c r="F28108" s="294"/>
    </row>
    <row r="28109">
      <c r="A28109" s="294" t="s">
        <v>38993</v>
      </c>
      <c r="B28109" s="294"/>
      <c r="C28109" s="294"/>
      <c r="D28109" s="294"/>
      <c r="E28109" s="294"/>
      <c r="F28109" s="294"/>
    </row>
    <row r="28110">
      <c r="A28110" s="294" t="s">
        <v>33856</v>
      </c>
      <c r="B28110" s="294"/>
      <c r="C28110" s="294"/>
      <c r="D28110" s="294"/>
      <c r="E28110" s="294"/>
      <c r="F28110" s="294"/>
    </row>
    <row r="28111">
      <c r="A28111" s="294" t="s">
        <v>33857</v>
      </c>
      <c r="B28111" s="294"/>
      <c r="C28111" s="294"/>
      <c r="D28111" s="294"/>
      <c r="E28111" s="294"/>
      <c r="F28111" s="294"/>
    </row>
    <row r="28112">
      <c r="A28112" s="294" t="s">
        <v>38994</v>
      </c>
      <c r="B28112" s="294"/>
      <c r="C28112" s="294"/>
      <c r="D28112" s="294"/>
      <c r="E28112" s="294"/>
      <c r="F28112" s="294"/>
    </row>
    <row r="28113">
      <c r="A28113" s="294" t="s">
        <v>38995</v>
      </c>
      <c r="B28113" s="294"/>
      <c r="C28113" s="294"/>
      <c r="D28113" s="294"/>
      <c r="E28113" s="294"/>
      <c r="F28113" s="294"/>
    </row>
    <row r="28114">
      <c r="A28114" s="294" t="s">
        <v>38996</v>
      </c>
      <c r="B28114" s="294"/>
      <c r="C28114" s="294"/>
      <c r="D28114" s="294"/>
      <c r="E28114" s="294"/>
      <c r="F28114" s="294"/>
    </row>
    <row r="28115">
      <c r="A28115" s="294"/>
      <c r="B28115" s="294"/>
      <c r="C28115" s="294"/>
      <c r="D28115" s="294"/>
      <c r="E28115" s="294"/>
      <c r="F28115" s="294"/>
    </row>
    <row r="28116">
      <c r="A28116" s="294"/>
      <c r="B28116" s="294"/>
      <c r="C28116" s="294"/>
      <c r="D28116" s="294"/>
      <c r="E28116" s="294"/>
      <c r="F28116" s="294"/>
    </row>
    <row r="28117">
      <c r="A28117" s="294" t="s">
        <v>21326</v>
      </c>
      <c r="B28117" s="294"/>
      <c r="C28117" s="294"/>
      <c r="D28117" s="294"/>
      <c r="E28117" s="294"/>
      <c r="F28117" s="294"/>
    </row>
    <row r="28118">
      <c r="A28118" s="294"/>
      <c r="B28118" s="294"/>
      <c r="C28118" s="294"/>
      <c r="D28118" s="294"/>
      <c r="E28118" s="294"/>
      <c r="F28118" s="294"/>
    </row>
    <row r="28119">
      <c r="A28119" s="294" t="s">
        <v>38997</v>
      </c>
      <c r="B28119" s="294"/>
      <c r="C28119" s="294"/>
      <c r="D28119" s="294"/>
      <c r="E28119" s="294"/>
      <c r="F28119" s="294"/>
    </row>
    <row r="28120">
      <c r="A28120" s="294" t="s">
        <v>38998</v>
      </c>
      <c r="B28120" s="294"/>
      <c r="C28120" s="294"/>
      <c r="D28120" s="294"/>
      <c r="E28120" s="294"/>
      <c r="F28120" s="294"/>
    </row>
    <row r="28121">
      <c r="A28121" s="294" t="s">
        <v>38999</v>
      </c>
      <c r="B28121" s="294"/>
      <c r="C28121" s="294"/>
      <c r="D28121" s="294"/>
      <c r="E28121" s="294"/>
      <c r="F28121" s="294"/>
    </row>
    <row r="28122">
      <c r="A28122" s="294" t="s">
        <v>39000</v>
      </c>
      <c r="B28122" s="294"/>
      <c r="C28122" s="294"/>
      <c r="D28122" s="294"/>
      <c r="E28122" s="294"/>
      <c r="F28122" s="294"/>
    </row>
    <row r="28123">
      <c r="A28123" s="294" t="s">
        <v>39001</v>
      </c>
      <c r="B28123" s="294"/>
      <c r="C28123" s="294"/>
      <c r="D28123" s="294"/>
      <c r="E28123" s="294"/>
      <c r="F28123" s="294"/>
    </row>
    <row r="28124">
      <c r="A28124" s="294"/>
      <c r="B28124" s="294"/>
      <c r="C28124" s="294"/>
      <c r="D28124" s="294"/>
      <c r="E28124" s="294"/>
      <c r="F28124" s="294"/>
    </row>
    <row r="28125">
      <c r="A28125" s="294" t="s">
        <v>39002</v>
      </c>
      <c r="B28125" s="294"/>
      <c r="C28125" s="294"/>
      <c r="D28125" s="294"/>
      <c r="E28125" s="294"/>
      <c r="F28125" s="294"/>
    </row>
    <row r="28126">
      <c r="A28126" s="294" t="s">
        <v>39003</v>
      </c>
      <c r="B28126" s="294"/>
      <c r="C28126" s="294"/>
      <c r="D28126" s="294"/>
      <c r="E28126" s="294"/>
      <c r="F28126" s="294"/>
    </row>
    <row r="28127">
      <c r="A28127" s="294" t="s">
        <v>39004</v>
      </c>
      <c r="B28127" s="294"/>
      <c r="C28127" s="294"/>
      <c r="D28127" s="294"/>
      <c r="E28127" s="294"/>
      <c r="F28127" s="294"/>
    </row>
    <row r="28128">
      <c r="A28128" s="294" t="s">
        <v>39005</v>
      </c>
      <c r="B28128" s="294"/>
      <c r="C28128" s="294"/>
      <c r="D28128" s="294"/>
      <c r="E28128" s="294"/>
      <c r="F28128" s="294"/>
    </row>
    <row r="28129">
      <c r="A28129" s="294" t="s">
        <v>39006</v>
      </c>
      <c r="B28129" s="294"/>
      <c r="C28129" s="294"/>
      <c r="D28129" s="294"/>
      <c r="E28129" s="294"/>
      <c r="F28129" s="294"/>
    </row>
    <row r="28130">
      <c r="A28130" s="294"/>
      <c r="B28130" s="294"/>
      <c r="C28130" s="294"/>
      <c r="D28130" s="294"/>
      <c r="E28130" s="294"/>
      <c r="F28130" s="294"/>
    </row>
    <row r="28131">
      <c r="A28131" s="294" t="s">
        <v>21442</v>
      </c>
      <c r="B28131" s="294"/>
      <c r="C28131" s="294"/>
      <c r="D28131" s="294"/>
      <c r="E28131" s="294"/>
      <c r="F28131" s="294"/>
    </row>
    <row r="28132">
      <c r="A28132" s="294"/>
      <c r="B28132" s="294"/>
      <c r="C28132" s="294"/>
      <c r="D28132" s="294"/>
      <c r="E28132" s="294"/>
      <c r="F28132" s="294"/>
    </row>
    <row r="28133">
      <c r="A28133" s="294" t="str">
        <f t="array" ref="A28133">-Sodhana</f>
        <v>#NAME?</v>
      </c>
      <c r="B28133" s="294"/>
      <c r="C28133" s="294"/>
      <c r="D28133" s="294"/>
      <c r="E28133" s="294"/>
      <c r="F28133" s="294"/>
    </row>
    <row r="28134">
      <c r="A28134" s="294" t="s">
        <v>39007</v>
      </c>
      <c r="B28134" s="294"/>
      <c r="C28134" s="294"/>
      <c r="D28134" s="294"/>
      <c r="E28134" s="294"/>
      <c r="F28134" s="294"/>
    </row>
    <row r="28135">
      <c r="A28135" s="294" t="s">
        <v>39008</v>
      </c>
      <c r="B28135" s="294"/>
      <c r="C28135" s="294"/>
      <c r="D28135" s="294"/>
      <c r="E28135" s="294"/>
      <c r="F28135" s="294"/>
    </row>
    <row r="28136">
      <c r="A28136" s="294" t="s">
        <v>39009</v>
      </c>
      <c r="B28136" s="294"/>
      <c r="C28136" s="294"/>
      <c r="D28136" s="294"/>
      <c r="E28136" s="294"/>
      <c r="F28136" s="294"/>
    </row>
    <row r="28137">
      <c r="A28137" s="294" t="s">
        <v>39010</v>
      </c>
      <c r="B28137" s="294"/>
      <c r="C28137" s="294"/>
      <c r="D28137" s="294"/>
      <c r="E28137" s="294"/>
      <c r="F28137" s="294"/>
    </row>
    <row r="28138">
      <c r="A28138" s="294" t="s">
        <v>39011</v>
      </c>
      <c r="B28138" s="294"/>
      <c r="C28138" s="294"/>
      <c r="D28138" s="294"/>
      <c r="E28138" s="294"/>
      <c r="F28138" s="294"/>
    </row>
    <row r="28139">
      <c r="A28139" s="294" t="s">
        <v>39012</v>
      </c>
      <c r="B28139" s="294"/>
      <c r="C28139" s="294"/>
      <c r="D28139" s="294"/>
      <c r="E28139" s="294"/>
      <c r="F28139" s="294"/>
    </row>
    <row r="28140">
      <c r="A28140" s="294" t="s">
        <v>39013</v>
      </c>
      <c r="B28140" s="294"/>
      <c r="C28140" s="294"/>
      <c r="D28140" s="294"/>
      <c r="E28140" s="294"/>
      <c r="F28140" s="294"/>
    </row>
    <row r="28141">
      <c r="A28141" s="294" t="s">
        <v>39014</v>
      </c>
      <c r="B28141" s="294"/>
      <c r="C28141" s="294"/>
      <c r="D28141" s="294"/>
      <c r="E28141" s="294"/>
      <c r="F28141" s="294"/>
    </row>
    <row r="28142">
      <c r="A28142" s="294" t="s">
        <v>39015</v>
      </c>
      <c r="B28142" s="294"/>
      <c r="C28142" s="294"/>
      <c r="D28142" s="294"/>
      <c r="E28142" s="294"/>
      <c r="F28142" s="294"/>
    </row>
    <row r="28143">
      <c r="A28143" s="294" t="s">
        <v>39016</v>
      </c>
      <c r="B28143" s="294"/>
      <c r="C28143" s="294"/>
      <c r="D28143" s="294"/>
      <c r="E28143" s="294"/>
      <c r="F28143" s="294"/>
    </row>
    <row r="28144">
      <c r="A28144" s="294" t="s">
        <v>39017</v>
      </c>
      <c r="B28144" s="294"/>
      <c r="C28144" s="294"/>
      <c r="D28144" s="294"/>
      <c r="E28144" s="294"/>
      <c r="F28144" s="294"/>
    </row>
    <row r="28145">
      <c r="A28145" s="294"/>
      <c r="B28145" s="294"/>
      <c r="C28145" s="294"/>
      <c r="D28145" s="294"/>
      <c r="E28145" s="294"/>
      <c r="F28145" s="294"/>
    </row>
    <row r="28146">
      <c r="A28146" s="294"/>
      <c r="B28146" s="294"/>
      <c r="C28146" s="294"/>
      <c r="D28146" s="294"/>
      <c r="E28146" s="294"/>
      <c r="F28146" s="294"/>
    </row>
    <row r="28147">
      <c r="A28147" s="294" t="s">
        <v>23321</v>
      </c>
      <c r="B28147" s="294"/>
      <c r="C28147" s="294"/>
      <c r="D28147" s="294"/>
      <c r="E28147" s="294"/>
      <c r="F28147" s="294"/>
    </row>
    <row r="28148">
      <c r="A28148" s="294"/>
      <c r="B28148" s="294"/>
      <c r="C28148" s="294"/>
      <c r="D28148" s="294"/>
      <c r="E28148" s="294"/>
      <c r="F28148" s="294"/>
    </row>
    <row r="28149">
      <c r="A28149" s="294"/>
      <c r="B28149" s="294"/>
      <c r="C28149" s="294"/>
      <c r="D28149" s="294"/>
      <c r="E28149" s="294"/>
      <c r="F28149" s="294"/>
    </row>
    <row r="28150">
      <c r="A28150" s="294" t="s">
        <v>39018</v>
      </c>
      <c r="B28150" s="294"/>
      <c r="C28150" s="294"/>
      <c r="D28150" s="294"/>
      <c r="E28150" s="294"/>
      <c r="F28150" s="294"/>
    </row>
    <row r="28151">
      <c r="A28151" s="294" t="s">
        <v>39019</v>
      </c>
      <c r="B28151" s="294"/>
      <c r="C28151" s="294"/>
      <c r="D28151" s="294"/>
      <c r="E28151" s="294"/>
      <c r="F28151" s="294"/>
    </row>
    <row r="28152">
      <c r="A28152" s="294" t="s">
        <v>38253</v>
      </c>
      <c r="B28152" s="294"/>
      <c r="C28152" s="294"/>
      <c r="D28152" s="294"/>
      <c r="E28152" s="294"/>
      <c r="F28152" s="294"/>
    </row>
    <row r="28153">
      <c r="A28153" s="294" t="s">
        <v>39020</v>
      </c>
      <c r="B28153" s="294"/>
      <c r="C28153" s="294"/>
      <c r="D28153" s="294"/>
      <c r="E28153" s="294"/>
      <c r="F28153" s="294"/>
    </row>
    <row r="28154">
      <c r="A28154" s="294" t="s">
        <v>39021</v>
      </c>
      <c r="B28154" s="294"/>
      <c r="C28154" s="294"/>
      <c r="D28154" s="294"/>
      <c r="E28154" s="294"/>
      <c r="F28154" s="294"/>
    </row>
    <row r="28155">
      <c r="A28155" s="294" t="s">
        <v>39022</v>
      </c>
      <c r="B28155" s="294"/>
      <c r="C28155" s="294"/>
      <c r="D28155" s="294"/>
      <c r="E28155" s="294"/>
      <c r="F28155" s="294"/>
    </row>
    <row r="28156">
      <c r="A28156" s="294" t="s">
        <v>39023</v>
      </c>
      <c r="B28156" s="294"/>
      <c r="C28156" s="294"/>
      <c r="D28156" s="294"/>
      <c r="E28156" s="294"/>
      <c r="F28156" s="294"/>
    </row>
    <row r="28157">
      <c r="A28157" s="294" t="s">
        <v>39024</v>
      </c>
      <c r="B28157" s="294"/>
      <c r="C28157" s="294"/>
      <c r="D28157" s="294"/>
      <c r="E28157" s="294"/>
      <c r="F28157" s="294"/>
    </row>
    <row r="28158">
      <c r="A28158" s="294" t="s">
        <v>35694</v>
      </c>
      <c r="B28158" s="294"/>
      <c r="C28158" s="294"/>
      <c r="D28158" s="294"/>
      <c r="E28158" s="294"/>
      <c r="F28158" s="294"/>
    </row>
    <row r="28159">
      <c r="A28159" s="294" t="s">
        <v>39025</v>
      </c>
      <c r="B28159" s="294"/>
      <c r="C28159" s="294"/>
      <c r="D28159" s="294"/>
      <c r="E28159" s="294"/>
      <c r="F28159" s="294"/>
    </row>
    <row r="28160">
      <c r="A28160" s="294" t="s">
        <v>35687</v>
      </c>
      <c r="B28160" s="294"/>
      <c r="C28160" s="294"/>
      <c r="D28160" s="294"/>
      <c r="E28160" s="294"/>
      <c r="F28160" s="294"/>
    </row>
    <row r="28161">
      <c r="A28161" s="294" t="s">
        <v>39026</v>
      </c>
      <c r="B28161" s="294"/>
      <c r="C28161" s="294"/>
      <c r="D28161" s="294"/>
      <c r="E28161" s="294"/>
      <c r="F28161" s="294"/>
    </row>
    <row r="28162">
      <c r="A28162" s="294"/>
      <c r="B28162" s="294"/>
      <c r="C28162" s="294"/>
      <c r="D28162" s="294"/>
      <c r="E28162" s="294"/>
      <c r="F28162" s="294"/>
    </row>
    <row r="28163">
      <c r="A28163" s="294" t="s">
        <v>23771</v>
      </c>
      <c r="B28163" s="294"/>
      <c r="C28163" s="294"/>
      <c r="D28163" s="294"/>
      <c r="E28163" s="294"/>
      <c r="F28163" s="294"/>
    </row>
    <row r="28164">
      <c r="A28164" s="294"/>
      <c r="B28164" s="294"/>
      <c r="C28164" s="294"/>
      <c r="D28164" s="294"/>
      <c r="E28164" s="294"/>
      <c r="F28164" s="294"/>
    </row>
    <row r="28165">
      <c r="A28165" s="294"/>
      <c r="B28165" s="294"/>
      <c r="C28165" s="294"/>
      <c r="D28165" s="294"/>
      <c r="E28165" s="294"/>
      <c r="F28165" s="294"/>
    </row>
    <row r="28166">
      <c r="A28166" s="294" t="s">
        <v>39027</v>
      </c>
      <c r="B28166" s="294"/>
      <c r="C28166" s="294"/>
      <c r="D28166" s="294"/>
      <c r="E28166" s="294"/>
      <c r="F28166" s="294"/>
    </row>
    <row r="28167">
      <c r="A28167" s="294" t="s">
        <v>39028</v>
      </c>
      <c r="B28167" s="294"/>
      <c r="C28167" s="294"/>
      <c r="D28167" s="294"/>
      <c r="E28167" s="294"/>
      <c r="F28167" s="294"/>
    </row>
    <row r="28168">
      <c r="A28168" s="294" t="s">
        <v>39029</v>
      </c>
      <c r="B28168" s="294"/>
      <c r="C28168" s="294"/>
      <c r="D28168" s="294"/>
      <c r="E28168" s="294"/>
      <c r="F28168" s="294"/>
    </row>
    <row r="28169">
      <c r="A28169" s="294" t="s">
        <v>21460</v>
      </c>
      <c r="B28169" s="294"/>
      <c r="C28169" s="294"/>
      <c r="D28169" s="294"/>
      <c r="E28169" s="294"/>
      <c r="F28169" s="294"/>
    </row>
    <row r="28170">
      <c r="A28170" s="294" t="s">
        <v>39030</v>
      </c>
      <c r="B28170" s="294"/>
      <c r="C28170" s="294"/>
      <c r="D28170" s="294"/>
      <c r="E28170" s="294"/>
      <c r="F28170" s="294"/>
    </row>
    <row r="28171">
      <c r="A28171" s="294" t="s">
        <v>39031</v>
      </c>
      <c r="B28171" s="294"/>
      <c r="C28171" s="294"/>
      <c r="D28171" s="294"/>
      <c r="E28171" s="294"/>
      <c r="F28171" s="294"/>
    </row>
    <row r="28172">
      <c r="A28172" s="294" t="s">
        <v>39032</v>
      </c>
      <c r="B28172" s="294"/>
      <c r="C28172" s="294"/>
      <c r="D28172" s="294"/>
      <c r="E28172" s="294"/>
      <c r="F28172" s="294"/>
    </row>
    <row r="28173">
      <c r="A28173" s="294" t="s">
        <v>39033</v>
      </c>
      <c r="B28173" s="294"/>
      <c r="C28173" s="294"/>
      <c r="D28173" s="294"/>
      <c r="E28173" s="294"/>
      <c r="F28173" s="294"/>
    </row>
    <row r="28174">
      <c r="A28174" s="294"/>
      <c r="B28174" s="294"/>
      <c r="C28174" s="294"/>
      <c r="D28174" s="294"/>
      <c r="E28174" s="294"/>
      <c r="F28174" s="294"/>
    </row>
    <row r="28175">
      <c r="A28175" s="294" t="s">
        <v>37298</v>
      </c>
      <c r="B28175" s="294"/>
      <c r="C28175" s="294"/>
      <c r="D28175" s="294"/>
      <c r="E28175" s="294"/>
      <c r="F28175" s="294"/>
    </row>
    <row r="28176">
      <c r="A28176" s="294"/>
      <c r="B28176" s="294"/>
      <c r="C28176" s="294"/>
      <c r="D28176" s="294"/>
      <c r="E28176" s="294"/>
      <c r="F28176" s="294"/>
    </row>
    <row r="28177">
      <c r="A28177" s="294" t="s">
        <v>39034</v>
      </c>
      <c r="B28177" s="294"/>
      <c r="C28177" s="294"/>
      <c r="D28177" s="294"/>
      <c r="E28177" s="294"/>
      <c r="F28177" s="294"/>
    </row>
    <row r="28178">
      <c r="A28178" s="294" t="s">
        <v>39035</v>
      </c>
      <c r="B28178" s="294"/>
      <c r="C28178" s="294"/>
      <c r="D28178" s="294"/>
      <c r="E28178" s="294"/>
      <c r="F28178" s="294"/>
    </row>
    <row r="28179">
      <c r="A28179" s="294" t="s">
        <v>35687</v>
      </c>
      <c r="B28179" s="294"/>
      <c r="C28179" s="294"/>
      <c r="D28179" s="294"/>
      <c r="E28179" s="294"/>
      <c r="F28179" s="294"/>
    </row>
    <row r="28180">
      <c r="A28180" s="294" t="s">
        <v>39036</v>
      </c>
      <c r="B28180" s="294"/>
      <c r="C28180" s="294"/>
      <c r="D28180" s="294"/>
      <c r="E28180" s="294"/>
      <c r="F28180" s="294"/>
    </row>
    <row r="28181">
      <c r="A28181" s="294" t="s">
        <v>39037</v>
      </c>
      <c r="B28181" s="294"/>
      <c r="C28181" s="294"/>
      <c r="D28181" s="294"/>
      <c r="E28181" s="294"/>
      <c r="F28181" s="294"/>
    </row>
    <row r="28182">
      <c r="A28182" s="294" t="s">
        <v>39038</v>
      </c>
      <c r="B28182" s="294"/>
      <c r="C28182" s="294"/>
      <c r="D28182" s="294"/>
      <c r="E28182" s="294"/>
      <c r="F28182" s="294"/>
    </row>
    <row r="28183">
      <c r="A28183" s="294" t="s">
        <v>39039</v>
      </c>
      <c r="B28183" s="294"/>
      <c r="C28183" s="294"/>
      <c r="D28183" s="294"/>
      <c r="E28183" s="294"/>
      <c r="F28183" s="294"/>
    </row>
    <row r="28184">
      <c r="A28184" s="294" t="s">
        <v>39040</v>
      </c>
      <c r="B28184" s="294"/>
      <c r="C28184" s="294"/>
      <c r="D28184" s="294"/>
      <c r="E28184" s="294"/>
      <c r="F28184" s="294"/>
    </row>
    <row r="28185">
      <c r="A28185" s="294" t="s">
        <v>39041</v>
      </c>
      <c r="B28185" s="294"/>
      <c r="C28185" s="294"/>
      <c r="D28185" s="294"/>
      <c r="E28185" s="294"/>
      <c r="F28185" s="294"/>
    </row>
    <row r="28186">
      <c r="A28186" s="294" t="s">
        <v>39042</v>
      </c>
      <c r="B28186" s="294"/>
      <c r="C28186" s="294"/>
      <c r="D28186" s="294"/>
      <c r="E28186" s="294"/>
      <c r="F28186" s="294"/>
    </row>
    <row r="28187">
      <c r="A28187" s="294" t="s">
        <v>38398</v>
      </c>
      <c r="B28187" s="294"/>
      <c r="C28187" s="294"/>
      <c r="D28187" s="294"/>
      <c r="E28187" s="294"/>
      <c r="F28187" s="294"/>
    </row>
    <row r="28188">
      <c r="A28188" s="294" t="s">
        <v>39043</v>
      </c>
      <c r="B28188" s="294"/>
      <c r="C28188" s="294"/>
      <c r="D28188" s="294"/>
      <c r="E28188" s="294"/>
      <c r="F28188" s="294"/>
    </row>
    <row r="28189">
      <c r="A28189" s="294" t="s">
        <v>39044</v>
      </c>
      <c r="B28189" s="294"/>
      <c r="C28189" s="294"/>
      <c r="D28189" s="294"/>
      <c r="E28189" s="294"/>
      <c r="F28189" s="294"/>
    </row>
    <row r="28190">
      <c r="A28190" s="294" t="s">
        <v>39045</v>
      </c>
      <c r="B28190" s="294"/>
      <c r="C28190" s="294"/>
      <c r="D28190" s="294"/>
      <c r="E28190" s="294"/>
      <c r="F28190" s="294"/>
    </row>
    <row r="28191">
      <c r="A28191" s="294" t="s">
        <v>39046</v>
      </c>
      <c r="B28191" s="294"/>
      <c r="C28191" s="294"/>
      <c r="D28191" s="294"/>
      <c r="E28191" s="294"/>
      <c r="F28191" s="294"/>
    </row>
    <row r="28192">
      <c r="A28192" s="294" t="s">
        <v>38253</v>
      </c>
      <c r="B28192" s="294"/>
      <c r="C28192" s="294"/>
      <c r="D28192" s="294"/>
      <c r="E28192" s="294"/>
      <c r="F28192" s="294"/>
    </row>
    <row r="28193">
      <c r="A28193" s="294" t="s">
        <v>39020</v>
      </c>
      <c r="B28193" s="294"/>
      <c r="C28193" s="294"/>
      <c r="D28193" s="294"/>
      <c r="E28193" s="294"/>
      <c r="F28193" s="294"/>
    </row>
    <row r="28194">
      <c r="A28194" s="294" t="s">
        <v>39047</v>
      </c>
      <c r="B28194" s="294"/>
      <c r="C28194" s="294"/>
      <c r="D28194" s="294"/>
      <c r="E28194" s="294"/>
      <c r="F28194" s="294"/>
    </row>
    <row r="28195">
      <c r="A28195" s="294" t="s">
        <v>39048</v>
      </c>
      <c r="B28195" s="294"/>
      <c r="C28195" s="294"/>
      <c r="D28195" s="294"/>
      <c r="E28195" s="294"/>
      <c r="F28195" s="294"/>
    </row>
    <row r="28196">
      <c r="A28196" s="294" t="s">
        <v>29307</v>
      </c>
      <c r="B28196" s="294"/>
      <c r="C28196" s="294"/>
      <c r="D28196" s="294"/>
      <c r="E28196" s="294"/>
      <c r="F28196" s="294"/>
    </row>
    <row r="28197">
      <c r="A28197" s="294" t="s">
        <v>33393</v>
      </c>
      <c r="B28197" s="294"/>
      <c r="C28197" s="294"/>
      <c r="D28197" s="294"/>
      <c r="E28197" s="294"/>
      <c r="F28197" s="294"/>
    </row>
    <row r="28198">
      <c r="A28198" s="294" t="s">
        <v>38253</v>
      </c>
      <c r="B28198" s="294"/>
      <c r="C28198" s="294"/>
      <c r="D28198" s="294"/>
      <c r="E28198" s="294"/>
      <c r="F28198" s="294"/>
    </row>
    <row r="28199">
      <c r="A28199" s="294" t="s">
        <v>39049</v>
      </c>
      <c r="B28199" s="294"/>
      <c r="C28199" s="294"/>
      <c r="D28199" s="294"/>
      <c r="E28199" s="294"/>
      <c r="F28199" s="294"/>
    </row>
    <row r="28200">
      <c r="A28200" s="294" t="s">
        <v>24221</v>
      </c>
      <c r="B28200" s="294"/>
      <c r="C28200" s="294"/>
      <c r="D28200" s="294"/>
      <c r="E28200" s="294"/>
      <c r="F28200" s="294"/>
    </row>
    <row r="28201">
      <c r="A28201" s="294" t="s">
        <v>39050</v>
      </c>
      <c r="B28201" s="294"/>
      <c r="C28201" s="294"/>
      <c r="D28201" s="294"/>
      <c r="E28201" s="294"/>
      <c r="F28201" s="294"/>
    </row>
    <row r="28202">
      <c r="A28202" s="294" t="s">
        <v>39051</v>
      </c>
      <c r="B28202" s="294"/>
      <c r="C28202" s="294"/>
      <c r="D28202" s="294"/>
      <c r="E28202" s="294"/>
      <c r="F28202" s="294"/>
    </row>
    <row r="28203">
      <c r="A28203" s="294" t="s">
        <v>39052</v>
      </c>
      <c r="B28203" s="294"/>
      <c r="C28203" s="294"/>
      <c r="D28203" s="294"/>
      <c r="E28203" s="294"/>
      <c r="F28203" s="294"/>
    </row>
    <row r="28204">
      <c r="A28204" s="294" t="s">
        <v>39053</v>
      </c>
      <c r="B28204" s="294"/>
      <c r="C28204" s="294"/>
      <c r="D28204" s="294"/>
      <c r="E28204" s="294"/>
      <c r="F28204" s="294"/>
    </row>
    <row r="28205">
      <c r="A28205" s="294" t="s">
        <v>39054</v>
      </c>
      <c r="B28205" s="294"/>
      <c r="C28205" s="294"/>
      <c r="D28205" s="294"/>
      <c r="E28205" s="294"/>
      <c r="F28205" s="294"/>
    </row>
    <row r="28206">
      <c r="A28206" s="294" t="s">
        <v>39055</v>
      </c>
      <c r="B28206" s="294"/>
      <c r="C28206" s="294"/>
      <c r="D28206" s="294"/>
      <c r="E28206" s="294"/>
      <c r="F28206" s="294"/>
    </row>
    <row r="28207">
      <c r="A28207" s="294"/>
      <c r="B28207" s="294"/>
      <c r="C28207" s="294"/>
      <c r="D28207" s="294"/>
      <c r="E28207" s="294"/>
      <c r="F28207" s="294"/>
    </row>
    <row r="28208">
      <c r="A28208" s="294"/>
      <c r="B28208" s="294"/>
      <c r="C28208" s="294"/>
      <c r="D28208" s="294"/>
      <c r="E28208" s="294"/>
      <c r="F28208" s="294"/>
    </row>
    <row r="28209">
      <c r="A28209" s="294" t="s">
        <v>28124</v>
      </c>
      <c r="B28209" s="294"/>
      <c r="C28209" s="294"/>
      <c r="D28209" s="294"/>
      <c r="E28209" s="294"/>
      <c r="F28209" s="294"/>
    </row>
    <row r="28210">
      <c r="A28210" s="294" t="s">
        <v>39056</v>
      </c>
      <c r="B28210" s="294"/>
      <c r="C28210" s="294"/>
      <c r="D28210" s="294"/>
      <c r="E28210" s="294"/>
      <c r="F28210" s="294"/>
    </row>
    <row r="28211">
      <c r="A28211" s="294" t="s">
        <v>21270</v>
      </c>
      <c r="B28211" s="294"/>
      <c r="C28211" s="294"/>
      <c r="D28211" s="294"/>
      <c r="E28211" s="294"/>
      <c r="F28211" s="294"/>
    </row>
    <row r="28212">
      <c r="A28212" s="294" t="s">
        <v>39057</v>
      </c>
      <c r="B28212" s="294"/>
      <c r="C28212" s="294"/>
      <c r="D28212" s="294"/>
      <c r="E28212" s="294"/>
      <c r="F28212" s="294"/>
    </row>
    <row r="28213">
      <c r="A28213" s="294"/>
      <c r="B28213" s="294"/>
      <c r="C28213" s="294"/>
      <c r="D28213" s="294"/>
      <c r="E28213" s="294"/>
      <c r="F28213" s="294"/>
    </row>
    <row r="28214">
      <c r="A28214" s="294" t="s">
        <v>23228</v>
      </c>
      <c r="B28214" s="294"/>
      <c r="C28214" s="294"/>
      <c r="D28214" s="294"/>
      <c r="E28214" s="294"/>
      <c r="F28214" s="294"/>
    </row>
    <row r="28215">
      <c r="A28215" s="294" t="s">
        <v>20462</v>
      </c>
      <c r="B28215" s="294"/>
      <c r="C28215" s="294"/>
      <c r="D28215" s="294"/>
      <c r="E28215" s="294"/>
      <c r="F28215" s="294"/>
    </row>
    <row r="28216">
      <c r="A28216" s="294"/>
      <c r="B28216" s="294"/>
      <c r="C28216" s="294"/>
      <c r="D28216" s="294"/>
      <c r="E28216" s="294"/>
      <c r="F28216" s="294"/>
    </row>
    <row r="28217">
      <c r="A28217" s="294" t="s">
        <v>39058</v>
      </c>
      <c r="B28217" s="294"/>
      <c r="C28217" s="294"/>
      <c r="D28217" s="294"/>
      <c r="E28217" s="294"/>
      <c r="F28217" s="294"/>
    </row>
    <row r="28218">
      <c r="A28218" s="294" t="s">
        <v>39059</v>
      </c>
      <c r="B28218" s="294"/>
      <c r="C28218" s="294"/>
      <c r="D28218" s="294"/>
      <c r="E28218" s="294"/>
      <c r="F28218" s="294"/>
    </row>
    <row r="28219">
      <c r="A28219" s="294" t="s">
        <v>39060</v>
      </c>
      <c r="B28219" s="294"/>
      <c r="C28219" s="294"/>
      <c r="D28219" s="294"/>
      <c r="E28219" s="294"/>
      <c r="F28219" s="294"/>
    </row>
    <row r="28220">
      <c r="A28220" s="294" t="s">
        <v>39061</v>
      </c>
      <c r="B28220" s="294"/>
      <c r="C28220" s="294"/>
      <c r="D28220" s="294"/>
      <c r="E28220" s="294"/>
      <c r="F28220" s="294"/>
    </row>
    <row r="28221">
      <c r="A28221" s="294" t="s">
        <v>39062</v>
      </c>
      <c r="B28221" s="294"/>
      <c r="C28221" s="294"/>
      <c r="D28221" s="294"/>
      <c r="E28221" s="294"/>
      <c r="F28221" s="294"/>
    </row>
    <row r="28222">
      <c r="A28222" s="294" t="s">
        <v>39063</v>
      </c>
      <c r="B28222" s="294"/>
      <c r="C28222" s="294"/>
      <c r="D28222" s="294"/>
      <c r="E28222" s="294"/>
      <c r="F28222" s="294"/>
    </row>
    <row r="28223">
      <c r="A28223" s="294" t="s">
        <v>39064</v>
      </c>
      <c r="B28223" s="294"/>
      <c r="C28223" s="294"/>
      <c r="D28223" s="294"/>
      <c r="E28223" s="294"/>
      <c r="F28223" s="294"/>
    </row>
    <row r="28224">
      <c r="A28224" s="294" t="s">
        <v>39065</v>
      </c>
      <c r="B28224" s="294"/>
      <c r="C28224" s="294"/>
      <c r="D28224" s="294"/>
      <c r="E28224" s="294"/>
      <c r="F28224" s="294"/>
    </row>
    <row r="28225">
      <c r="A28225" s="294"/>
      <c r="B28225" s="294"/>
      <c r="C28225" s="294"/>
      <c r="D28225" s="294"/>
      <c r="E28225" s="294"/>
      <c r="F28225" s="294"/>
    </row>
    <row r="28226">
      <c r="A28226" s="294" t="s">
        <v>26406</v>
      </c>
      <c r="B28226" s="294"/>
      <c r="C28226" s="294"/>
      <c r="D28226" s="294"/>
      <c r="E28226" s="294"/>
      <c r="F28226" s="294"/>
    </row>
    <row r="28227">
      <c r="A28227" s="294"/>
      <c r="B28227" s="294"/>
      <c r="C28227" s="294"/>
      <c r="D28227" s="294"/>
      <c r="E28227" s="294"/>
      <c r="F28227" s="294"/>
    </row>
    <row r="28228">
      <c r="A28228" s="294" t="s">
        <v>39066</v>
      </c>
      <c r="B28228" s="294"/>
      <c r="C28228" s="294"/>
      <c r="D28228" s="294"/>
      <c r="E28228" s="294"/>
      <c r="F28228" s="294"/>
    </row>
    <row r="28229">
      <c r="A28229" s="294" t="s">
        <v>39067</v>
      </c>
      <c r="B28229" s="294"/>
      <c r="C28229" s="294"/>
      <c r="D28229" s="294"/>
      <c r="E28229" s="294"/>
      <c r="F28229" s="294"/>
    </row>
    <row r="28230">
      <c r="A28230" s="294" t="s">
        <v>39068</v>
      </c>
      <c r="B28230" s="294"/>
      <c r="C28230" s="294"/>
      <c r="D28230" s="294"/>
      <c r="E28230" s="294"/>
      <c r="F28230" s="294"/>
    </row>
    <row r="28231">
      <c r="A28231" s="294" t="s">
        <v>39069</v>
      </c>
      <c r="B28231" s="294"/>
      <c r="C28231" s="294"/>
      <c r="D28231" s="294"/>
      <c r="E28231" s="294"/>
      <c r="F28231" s="294"/>
    </row>
    <row r="28232">
      <c r="A28232" s="294" t="s">
        <v>39070</v>
      </c>
      <c r="B28232" s="294"/>
      <c r="C28232" s="294"/>
      <c r="D28232" s="294"/>
      <c r="E28232" s="294"/>
      <c r="F28232" s="294"/>
    </row>
    <row r="28233">
      <c r="A28233" s="294" t="s">
        <v>39071</v>
      </c>
      <c r="B28233" s="294"/>
      <c r="C28233" s="294"/>
      <c r="D28233" s="294"/>
      <c r="E28233" s="294"/>
      <c r="F28233" s="294"/>
    </row>
    <row r="28234">
      <c r="A28234" s="294"/>
      <c r="B28234" s="294"/>
      <c r="C28234" s="294"/>
      <c r="D28234" s="294"/>
      <c r="E28234" s="294"/>
      <c r="F28234" s="294"/>
    </row>
    <row r="28235">
      <c r="A28235" s="294" t="s">
        <v>23362</v>
      </c>
      <c r="B28235" s="294"/>
      <c r="C28235" s="294"/>
      <c r="D28235" s="294"/>
      <c r="E28235" s="294"/>
      <c r="F28235" s="294"/>
    </row>
    <row r="28236">
      <c r="A28236" s="294" t="s">
        <v>23068</v>
      </c>
      <c r="B28236" s="294"/>
      <c r="C28236" s="294"/>
      <c r="D28236" s="294"/>
      <c r="E28236" s="294"/>
      <c r="F28236" s="294"/>
    </row>
    <row r="28237">
      <c r="A28237" s="294"/>
      <c r="B28237" s="294"/>
      <c r="C28237" s="294"/>
      <c r="D28237" s="294"/>
      <c r="E28237" s="294"/>
      <c r="F28237" s="294"/>
    </row>
    <row r="28238">
      <c r="A28238" s="294" t="s">
        <v>39072</v>
      </c>
      <c r="B28238" s="294"/>
      <c r="C28238" s="294"/>
      <c r="D28238" s="294"/>
      <c r="E28238" s="294"/>
      <c r="F28238" s="294"/>
    </row>
    <row r="28239">
      <c r="A28239" s="294" t="s">
        <v>39073</v>
      </c>
      <c r="B28239" s="294"/>
      <c r="C28239" s="294"/>
      <c r="D28239" s="294"/>
      <c r="E28239" s="294"/>
      <c r="F28239" s="294"/>
    </row>
    <row r="28240">
      <c r="A28240" s="294" t="s">
        <v>39074</v>
      </c>
      <c r="B28240" s="294"/>
      <c r="C28240" s="294"/>
      <c r="D28240" s="294"/>
      <c r="E28240" s="294"/>
      <c r="F28240" s="294"/>
    </row>
    <row r="28241">
      <c r="A28241" s="294" t="s">
        <v>39075</v>
      </c>
      <c r="B28241" s="294"/>
      <c r="C28241" s="294"/>
      <c r="D28241" s="294"/>
      <c r="E28241" s="294"/>
      <c r="F28241" s="294"/>
    </row>
    <row r="28242">
      <c r="A28242" s="294" t="s">
        <v>31330</v>
      </c>
      <c r="B28242" s="294"/>
      <c r="C28242" s="294"/>
      <c r="D28242" s="294"/>
      <c r="E28242" s="294"/>
      <c r="F28242" s="294"/>
    </row>
    <row r="28243">
      <c r="A28243" s="294" t="s">
        <v>39076</v>
      </c>
      <c r="B28243" s="294"/>
      <c r="C28243" s="294"/>
      <c r="D28243" s="294"/>
      <c r="E28243" s="294"/>
      <c r="F28243" s="294"/>
    </row>
    <row r="28244">
      <c r="A28244" s="294" t="s">
        <v>39077</v>
      </c>
      <c r="B28244" s="294"/>
      <c r="C28244" s="294"/>
      <c r="D28244" s="294"/>
      <c r="E28244" s="294"/>
      <c r="F28244" s="294"/>
    </row>
    <row r="28245">
      <c r="A28245" s="294" t="s">
        <v>39078</v>
      </c>
      <c r="B28245" s="294"/>
      <c r="C28245" s="294"/>
      <c r="D28245" s="294"/>
      <c r="E28245" s="294"/>
      <c r="F28245" s="294"/>
    </row>
    <row r="28246">
      <c r="A28246" s="294"/>
      <c r="B28246" s="294"/>
      <c r="C28246" s="294"/>
      <c r="D28246" s="294"/>
      <c r="E28246" s="294"/>
      <c r="F28246" s="294"/>
    </row>
    <row r="28247">
      <c r="A28247" s="294" t="s">
        <v>34576</v>
      </c>
      <c r="B28247" s="294"/>
      <c r="C28247" s="294"/>
      <c r="D28247" s="294"/>
      <c r="E28247" s="294"/>
      <c r="F28247" s="294"/>
    </row>
    <row r="28248">
      <c r="A28248" s="294"/>
      <c r="B28248" s="294"/>
      <c r="C28248" s="294"/>
      <c r="D28248" s="294"/>
      <c r="E28248" s="294"/>
      <c r="F28248" s="294"/>
    </row>
    <row r="28249">
      <c r="A28249" s="294" t="s">
        <v>39079</v>
      </c>
      <c r="B28249" s="294"/>
      <c r="C28249" s="294"/>
      <c r="D28249" s="294"/>
      <c r="E28249" s="294"/>
      <c r="F28249" s="294"/>
    </row>
    <row r="28250">
      <c r="A28250" s="294" t="s">
        <v>27556</v>
      </c>
      <c r="B28250" s="294"/>
      <c r="C28250" s="294"/>
      <c r="D28250" s="294"/>
      <c r="E28250" s="294"/>
      <c r="F28250" s="294"/>
    </row>
    <row r="28251">
      <c r="A28251" s="294" t="s">
        <v>27555</v>
      </c>
      <c r="B28251" s="294"/>
      <c r="C28251" s="294"/>
      <c r="D28251" s="294"/>
      <c r="E28251" s="294"/>
      <c r="F28251" s="294"/>
    </row>
    <row r="28252">
      <c r="A28252" s="294" t="s">
        <v>39080</v>
      </c>
      <c r="B28252" s="294"/>
      <c r="C28252" s="294"/>
      <c r="D28252" s="294"/>
      <c r="E28252" s="294"/>
      <c r="F28252" s="294"/>
    </row>
    <row r="28253">
      <c r="A28253" s="294" t="s">
        <v>39081</v>
      </c>
      <c r="B28253" s="294"/>
      <c r="C28253" s="294"/>
      <c r="D28253" s="294"/>
      <c r="E28253" s="294"/>
      <c r="F28253" s="294"/>
    </row>
    <row r="28254">
      <c r="A28254" s="294" t="s">
        <v>39082</v>
      </c>
      <c r="B28254" s="294"/>
      <c r="C28254" s="294"/>
      <c r="D28254" s="294"/>
      <c r="E28254" s="294"/>
      <c r="F28254" s="294"/>
    </row>
    <row r="28255">
      <c r="A28255" s="294" t="s">
        <v>39083</v>
      </c>
      <c r="B28255" s="294"/>
      <c r="C28255" s="294"/>
      <c r="D28255" s="294"/>
      <c r="E28255" s="294"/>
      <c r="F28255" s="294"/>
    </row>
    <row r="28256">
      <c r="A28256" s="294" t="s">
        <v>39084</v>
      </c>
      <c r="B28256" s="294"/>
      <c r="C28256" s="294"/>
      <c r="D28256" s="294"/>
      <c r="E28256" s="294"/>
      <c r="F28256" s="294"/>
    </row>
    <row r="28257">
      <c r="A28257" s="294" t="s">
        <v>39085</v>
      </c>
      <c r="B28257" s="294"/>
      <c r="C28257" s="294"/>
      <c r="D28257" s="294"/>
      <c r="E28257" s="294"/>
      <c r="F28257" s="294"/>
    </row>
    <row r="28258">
      <c r="A28258" s="294" t="s">
        <v>39086</v>
      </c>
      <c r="B28258" s="294"/>
      <c r="C28258" s="294"/>
      <c r="D28258" s="294"/>
      <c r="E28258" s="294"/>
      <c r="F28258" s="294"/>
    </row>
    <row r="28259">
      <c r="A28259" s="294" t="s">
        <v>39087</v>
      </c>
      <c r="B28259" s="294"/>
      <c r="C28259" s="294"/>
      <c r="D28259" s="294"/>
      <c r="E28259" s="294"/>
      <c r="F28259" s="294"/>
    </row>
    <row r="28260">
      <c r="A28260" s="294"/>
      <c r="B28260" s="294"/>
      <c r="C28260" s="294"/>
      <c r="D28260" s="294"/>
      <c r="E28260" s="294"/>
      <c r="F28260" s="294"/>
    </row>
    <row r="28261">
      <c r="A28261" s="294" t="s">
        <v>21407</v>
      </c>
      <c r="B28261" s="294"/>
      <c r="C28261" s="294"/>
      <c r="D28261" s="294"/>
      <c r="E28261" s="294"/>
      <c r="F28261" s="294"/>
    </row>
    <row r="28262">
      <c r="A28262" s="294"/>
      <c r="B28262" s="294"/>
      <c r="C28262" s="294"/>
      <c r="D28262" s="294"/>
      <c r="E28262" s="294"/>
      <c r="F28262" s="294"/>
    </row>
    <row r="28263">
      <c r="A28263" s="294" t="s">
        <v>39088</v>
      </c>
      <c r="B28263" s="294"/>
      <c r="C28263" s="294"/>
      <c r="D28263" s="294"/>
      <c r="E28263" s="294"/>
      <c r="F28263" s="294"/>
    </row>
    <row r="28264">
      <c r="A28264" s="294" t="s">
        <v>39089</v>
      </c>
      <c r="B28264" s="294"/>
      <c r="C28264" s="294"/>
      <c r="D28264" s="294"/>
      <c r="E28264" s="294"/>
      <c r="F28264" s="294"/>
    </row>
    <row r="28265">
      <c r="A28265" s="294" t="s">
        <v>39090</v>
      </c>
      <c r="B28265" s="294"/>
      <c r="C28265" s="294"/>
      <c r="D28265" s="294"/>
      <c r="E28265" s="294"/>
      <c r="F28265" s="294"/>
    </row>
    <row r="28266">
      <c r="A28266" s="294" t="s">
        <v>39091</v>
      </c>
      <c r="B28266" s="294"/>
      <c r="C28266" s="294"/>
      <c r="D28266" s="294"/>
      <c r="E28266" s="294"/>
      <c r="F28266" s="294"/>
    </row>
    <row r="28267">
      <c r="A28267" s="294" t="s">
        <v>39092</v>
      </c>
      <c r="B28267" s="294"/>
      <c r="C28267" s="294"/>
      <c r="D28267" s="294"/>
      <c r="E28267" s="294"/>
      <c r="F28267" s="294"/>
    </row>
    <row r="28268">
      <c r="A28268" s="294" t="s">
        <v>39093</v>
      </c>
      <c r="B28268" s="294"/>
      <c r="C28268" s="294"/>
      <c r="D28268" s="294"/>
      <c r="E28268" s="294"/>
      <c r="F28268" s="294"/>
    </row>
    <row r="28269">
      <c r="A28269" s="294" t="s">
        <v>39094</v>
      </c>
      <c r="B28269" s="294"/>
      <c r="C28269" s="294"/>
      <c r="D28269" s="294"/>
      <c r="E28269" s="294"/>
      <c r="F28269" s="294"/>
    </row>
    <row r="28270">
      <c r="A28270" s="294" t="s">
        <v>39095</v>
      </c>
      <c r="B28270" s="294"/>
      <c r="C28270" s="294"/>
      <c r="D28270" s="294"/>
      <c r="E28270" s="294"/>
      <c r="F28270" s="294"/>
    </row>
    <row r="28271">
      <c r="A28271" s="294" t="s">
        <v>21403</v>
      </c>
      <c r="B28271" s="294"/>
      <c r="C28271" s="294"/>
      <c r="D28271" s="294"/>
      <c r="E28271" s="294"/>
      <c r="F28271" s="294"/>
    </row>
    <row r="28272">
      <c r="A28272" s="294" t="s">
        <v>39096</v>
      </c>
      <c r="B28272" s="294"/>
      <c r="C28272" s="294"/>
      <c r="D28272" s="294"/>
      <c r="E28272" s="294"/>
      <c r="F28272" s="294"/>
    </row>
    <row r="28273">
      <c r="A28273" s="294" t="s">
        <v>39097</v>
      </c>
      <c r="B28273" s="294"/>
      <c r="C28273" s="294"/>
      <c r="D28273" s="294"/>
      <c r="E28273" s="294"/>
      <c r="F28273" s="294"/>
    </row>
    <row r="28274">
      <c r="A28274" s="294" t="s">
        <v>39098</v>
      </c>
      <c r="B28274" s="294"/>
      <c r="C28274" s="294"/>
      <c r="D28274" s="294"/>
      <c r="E28274" s="294"/>
      <c r="F28274" s="294"/>
    </row>
    <row r="28275">
      <c r="A28275" s="294" t="s">
        <v>39099</v>
      </c>
      <c r="B28275" s="294"/>
      <c r="C28275" s="294"/>
      <c r="D28275" s="294"/>
      <c r="E28275" s="294"/>
      <c r="F28275" s="294"/>
    </row>
    <row r="28276">
      <c r="A28276" s="294" t="s">
        <v>39100</v>
      </c>
      <c r="B28276" s="294"/>
      <c r="C28276" s="294"/>
      <c r="D28276" s="294"/>
      <c r="E28276" s="294"/>
      <c r="F28276" s="294"/>
    </row>
    <row r="28277">
      <c r="A28277" s="294" t="s">
        <v>39101</v>
      </c>
      <c r="B28277" s="294"/>
      <c r="C28277" s="294"/>
      <c r="D28277" s="294"/>
      <c r="E28277" s="294"/>
      <c r="F28277" s="294"/>
    </row>
    <row r="28278">
      <c r="A28278" s="294" t="s">
        <v>39102</v>
      </c>
      <c r="B28278" s="294"/>
      <c r="C28278" s="294"/>
      <c r="D28278" s="294"/>
      <c r="E28278" s="294"/>
      <c r="F28278" s="294"/>
    </row>
    <row r="28279">
      <c r="A28279" s="294" t="s">
        <v>39103</v>
      </c>
      <c r="B28279" s="294"/>
      <c r="C28279" s="294"/>
      <c r="D28279" s="294"/>
      <c r="E28279" s="294"/>
      <c r="F28279" s="294"/>
    </row>
    <row r="28280">
      <c r="A28280" s="294" t="s">
        <v>39104</v>
      </c>
      <c r="B28280" s="294"/>
      <c r="C28280" s="294"/>
      <c r="D28280" s="294"/>
      <c r="E28280" s="294"/>
      <c r="F28280" s="294"/>
    </row>
    <row r="28281">
      <c r="A28281" s="294" t="s">
        <v>39105</v>
      </c>
      <c r="B28281" s="294"/>
      <c r="C28281" s="294"/>
      <c r="D28281" s="294"/>
      <c r="E28281" s="294"/>
      <c r="F28281" s="294"/>
    </row>
    <row r="28282">
      <c r="A28282" s="294" t="s">
        <v>39106</v>
      </c>
      <c r="B28282" s="294"/>
      <c r="C28282" s="294"/>
      <c r="D28282" s="294"/>
      <c r="E28282" s="294"/>
      <c r="F28282" s="294"/>
    </row>
    <row r="28283">
      <c r="A28283" s="294" t="s">
        <v>39107</v>
      </c>
      <c r="B28283" s="294"/>
      <c r="C28283" s="294"/>
      <c r="D28283" s="294"/>
      <c r="E28283" s="294"/>
      <c r="F28283" s="294"/>
    </row>
    <row r="28284">
      <c r="A28284" s="294" t="s">
        <v>39108</v>
      </c>
      <c r="B28284" s="294"/>
      <c r="C28284" s="294"/>
      <c r="D28284" s="294"/>
      <c r="E28284" s="294"/>
      <c r="F28284" s="294"/>
    </row>
    <row r="28285">
      <c r="A28285" s="294" t="s">
        <v>39109</v>
      </c>
      <c r="B28285" s="294"/>
      <c r="C28285" s="294"/>
      <c r="D28285" s="294"/>
      <c r="E28285" s="294"/>
      <c r="F28285" s="294"/>
    </row>
    <row r="28286">
      <c r="A28286" s="294" t="s">
        <v>39110</v>
      </c>
      <c r="B28286" s="294"/>
      <c r="C28286" s="294"/>
      <c r="D28286" s="294"/>
      <c r="E28286" s="294"/>
      <c r="F28286" s="294"/>
    </row>
    <row r="28287">
      <c r="A28287" s="294" t="s">
        <v>39111</v>
      </c>
      <c r="B28287" s="294"/>
      <c r="C28287" s="294"/>
      <c r="D28287" s="294"/>
      <c r="E28287" s="294"/>
      <c r="F28287" s="294"/>
    </row>
    <row r="28288">
      <c r="A28288" s="294" t="s">
        <v>39112</v>
      </c>
      <c r="B28288" s="294"/>
      <c r="C28288" s="294"/>
      <c r="D28288" s="294"/>
      <c r="E28288" s="294"/>
      <c r="F28288" s="294"/>
    </row>
    <row r="28289">
      <c r="A28289" s="294" t="s">
        <v>39113</v>
      </c>
      <c r="B28289" s="294"/>
      <c r="C28289" s="294"/>
      <c r="D28289" s="294"/>
      <c r="E28289" s="294"/>
      <c r="F28289" s="294"/>
    </row>
    <row r="28290">
      <c r="A28290" s="294" t="s">
        <v>39114</v>
      </c>
      <c r="B28290" s="294"/>
      <c r="C28290" s="294"/>
      <c r="D28290" s="294"/>
      <c r="E28290" s="294"/>
      <c r="F28290" s="294"/>
    </row>
    <row r="28291">
      <c r="A28291" s="294" t="s">
        <v>39115</v>
      </c>
      <c r="B28291" s="294"/>
      <c r="C28291" s="294"/>
      <c r="D28291" s="294"/>
      <c r="E28291" s="294"/>
      <c r="F28291" s="294"/>
    </row>
    <row r="28292">
      <c r="A28292" s="294"/>
      <c r="B28292" s="294"/>
      <c r="C28292" s="294"/>
      <c r="D28292" s="294"/>
      <c r="E28292" s="294"/>
      <c r="F28292" s="294"/>
    </row>
    <row r="28293">
      <c r="A28293" s="294" t="s">
        <v>21304</v>
      </c>
      <c r="B28293" s="294"/>
      <c r="C28293" s="294"/>
      <c r="D28293" s="294"/>
      <c r="E28293" s="294"/>
      <c r="F28293" s="294"/>
    </row>
    <row r="28294">
      <c r="A28294" s="294"/>
      <c r="B28294" s="294"/>
      <c r="C28294" s="294"/>
      <c r="D28294" s="294"/>
      <c r="E28294" s="294"/>
      <c r="F28294" s="294"/>
    </row>
    <row r="28295">
      <c r="A28295" s="294" t="s">
        <v>30187</v>
      </c>
      <c r="B28295" s="294"/>
      <c r="C28295" s="294"/>
      <c r="D28295" s="294"/>
      <c r="E28295" s="294"/>
      <c r="F28295" s="294"/>
    </row>
    <row r="28296">
      <c r="A28296" s="294" t="s">
        <v>24549</v>
      </c>
      <c r="B28296" s="294"/>
      <c r="C28296" s="294"/>
      <c r="D28296" s="294"/>
      <c r="E28296" s="294"/>
      <c r="F28296" s="294"/>
    </row>
    <row r="28297">
      <c r="A28297" s="294" t="s">
        <v>39116</v>
      </c>
      <c r="B28297" s="294"/>
      <c r="C28297" s="294"/>
      <c r="D28297" s="294"/>
      <c r="E28297" s="294"/>
      <c r="F28297" s="294"/>
    </row>
    <row r="28298">
      <c r="A28298" s="294" t="s">
        <v>39117</v>
      </c>
      <c r="B28298" s="294"/>
      <c r="C28298" s="294"/>
      <c r="D28298" s="294"/>
      <c r="E28298" s="294"/>
      <c r="F28298" s="294"/>
    </row>
    <row r="28299">
      <c r="A28299" s="294" t="s">
        <v>39118</v>
      </c>
      <c r="B28299" s="294"/>
      <c r="C28299" s="294"/>
      <c r="D28299" s="294"/>
      <c r="E28299" s="294"/>
      <c r="F28299" s="294"/>
    </row>
    <row r="28300">
      <c r="A28300" s="294" t="s">
        <v>39119</v>
      </c>
      <c r="B28300" s="294"/>
      <c r="C28300" s="294"/>
      <c r="D28300" s="294"/>
      <c r="E28300" s="294"/>
      <c r="F28300" s="294"/>
    </row>
    <row r="28301">
      <c r="A28301" s="294" t="s">
        <v>39120</v>
      </c>
      <c r="B28301" s="294"/>
      <c r="C28301" s="294"/>
      <c r="D28301" s="294"/>
      <c r="E28301" s="294"/>
      <c r="F28301" s="294"/>
    </row>
    <row r="28302">
      <c r="A28302" s="294" t="s">
        <v>39121</v>
      </c>
      <c r="B28302" s="294"/>
      <c r="C28302" s="294"/>
      <c r="D28302" s="294"/>
      <c r="E28302" s="294"/>
      <c r="F28302" s="294"/>
    </row>
    <row r="28303">
      <c r="A28303" s="294" t="s">
        <v>39122</v>
      </c>
      <c r="B28303" s="294"/>
      <c r="C28303" s="294"/>
      <c r="D28303" s="294"/>
      <c r="E28303" s="294"/>
      <c r="F28303" s="294"/>
    </row>
    <row r="28304">
      <c r="A28304" s="294" t="s">
        <v>39123</v>
      </c>
      <c r="B28304" s="294"/>
      <c r="C28304" s="294"/>
      <c r="D28304" s="294"/>
      <c r="E28304" s="294"/>
      <c r="F28304" s="294"/>
    </row>
    <row r="28305">
      <c r="A28305" s="294" t="s">
        <v>32123</v>
      </c>
      <c r="B28305" s="294"/>
      <c r="C28305" s="294"/>
      <c r="D28305" s="294"/>
      <c r="E28305" s="294"/>
      <c r="F28305" s="294"/>
    </row>
    <row r="28306">
      <c r="A28306" s="294" t="s">
        <v>39124</v>
      </c>
      <c r="B28306" s="294"/>
      <c r="C28306" s="294"/>
      <c r="D28306" s="294"/>
      <c r="E28306" s="294"/>
      <c r="F28306" s="294"/>
    </row>
    <row r="28307">
      <c r="A28307" s="294" t="s">
        <v>39125</v>
      </c>
      <c r="B28307" s="294"/>
      <c r="C28307" s="294"/>
      <c r="D28307" s="294"/>
      <c r="E28307" s="294"/>
      <c r="F28307" s="294"/>
    </row>
    <row r="28308">
      <c r="A28308" s="294" t="s">
        <v>39126</v>
      </c>
      <c r="B28308" s="294"/>
      <c r="C28308" s="294"/>
      <c r="D28308" s="294"/>
      <c r="E28308" s="294"/>
      <c r="F28308" s="294"/>
    </row>
    <row r="28309">
      <c r="A28309" s="294" t="s">
        <v>39127</v>
      </c>
      <c r="B28309" s="294"/>
      <c r="C28309" s="294"/>
      <c r="D28309" s="294"/>
      <c r="E28309" s="294"/>
      <c r="F28309" s="294"/>
    </row>
    <row r="28310">
      <c r="A28310" s="294" t="s">
        <v>39128</v>
      </c>
      <c r="B28310" s="294"/>
      <c r="C28310" s="294"/>
      <c r="D28310" s="294"/>
      <c r="E28310" s="294"/>
      <c r="F28310" s="294"/>
    </row>
    <row r="28311">
      <c r="A28311" s="294"/>
      <c r="B28311" s="294"/>
      <c r="C28311" s="294"/>
      <c r="D28311" s="294"/>
      <c r="E28311" s="294"/>
      <c r="F28311" s="294"/>
    </row>
    <row r="28312">
      <c r="A28312" s="294" t="s">
        <v>28124</v>
      </c>
      <c r="B28312" s="294"/>
      <c r="C28312" s="294"/>
      <c r="D28312" s="294"/>
      <c r="E28312" s="294"/>
      <c r="F28312" s="294"/>
    </row>
    <row r="28313">
      <c r="A28313" s="294" t="s">
        <v>39129</v>
      </c>
      <c r="B28313" s="294"/>
      <c r="C28313" s="294"/>
      <c r="D28313" s="294"/>
      <c r="E28313" s="294"/>
      <c r="F28313" s="294"/>
    </row>
    <row r="28314">
      <c r="A28314" s="294" t="s">
        <v>21314</v>
      </c>
      <c r="B28314" s="294"/>
      <c r="C28314" s="294"/>
      <c r="D28314" s="294"/>
      <c r="E28314" s="294"/>
      <c r="F28314" s="294"/>
    </row>
    <row r="28315">
      <c r="A28315" s="294" t="s">
        <v>39130</v>
      </c>
      <c r="B28315" s="294"/>
      <c r="C28315" s="294"/>
      <c r="D28315" s="294"/>
      <c r="E28315" s="294"/>
      <c r="F28315" s="294"/>
    </row>
    <row r="28316">
      <c r="A28316" s="294"/>
      <c r="B28316" s="294"/>
      <c r="C28316" s="294"/>
      <c r="D28316" s="294"/>
      <c r="E28316" s="294"/>
      <c r="F28316" s="294"/>
    </row>
    <row r="28317">
      <c r="A28317" s="294"/>
      <c r="B28317" s="294"/>
      <c r="C28317" s="294"/>
      <c r="D28317" s="294"/>
      <c r="E28317" s="294"/>
      <c r="F28317" s="294"/>
    </row>
    <row r="28318">
      <c r="A28318" s="294" t="s">
        <v>21315</v>
      </c>
      <c r="B28318" s="294"/>
      <c r="C28318" s="294"/>
      <c r="D28318" s="294"/>
      <c r="E28318" s="294"/>
      <c r="F28318" s="294"/>
    </row>
    <row r="28319">
      <c r="A28319" s="294"/>
      <c r="B28319" s="294"/>
      <c r="C28319" s="294"/>
      <c r="D28319" s="294"/>
      <c r="E28319" s="294"/>
      <c r="F28319" s="294"/>
    </row>
    <row r="28320">
      <c r="A28320" s="294" t="s">
        <v>31697</v>
      </c>
      <c r="B28320" s="294"/>
      <c r="C28320" s="294"/>
      <c r="D28320" s="294"/>
      <c r="E28320" s="294"/>
      <c r="F28320" s="294"/>
    </row>
    <row r="28321">
      <c r="A28321" s="294" t="s">
        <v>28128</v>
      </c>
      <c r="B28321" s="294"/>
      <c r="C28321" s="294"/>
      <c r="D28321" s="294"/>
      <c r="E28321" s="294"/>
      <c r="F28321" s="294"/>
    </row>
    <row r="28322">
      <c r="A28322" s="294" t="s">
        <v>39131</v>
      </c>
      <c r="B28322" s="294"/>
      <c r="C28322" s="294"/>
      <c r="D28322" s="294"/>
      <c r="E28322" s="294"/>
      <c r="F28322" s="294"/>
    </row>
    <row r="28323">
      <c r="A28323" s="294" t="s">
        <v>39132</v>
      </c>
      <c r="B28323" s="294"/>
      <c r="C28323" s="294"/>
      <c r="D28323" s="294"/>
      <c r="E28323" s="294"/>
      <c r="F28323" s="294"/>
    </row>
    <row r="28324">
      <c r="A28324" s="294" t="s">
        <v>39133</v>
      </c>
      <c r="B28324" s="294"/>
      <c r="C28324" s="294"/>
      <c r="D28324" s="294"/>
      <c r="E28324" s="294"/>
      <c r="F28324" s="294"/>
    </row>
    <row r="28325">
      <c r="A28325" s="294" t="s">
        <v>28129</v>
      </c>
      <c r="B28325" s="294"/>
      <c r="C28325" s="294"/>
      <c r="D28325" s="294"/>
      <c r="E28325" s="294"/>
      <c r="F28325" s="294"/>
    </row>
    <row r="28326">
      <c r="A28326" s="294" t="s">
        <v>39134</v>
      </c>
      <c r="B28326" s="294"/>
      <c r="C28326" s="294"/>
      <c r="D28326" s="294"/>
      <c r="E28326" s="294"/>
      <c r="F28326" s="294"/>
    </row>
    <row r="28327">
      <c r="A28327" s="294" t="s">
        <v>39135</v>
      </c>
      <c r="B28327" s="294"/>
      <c r="C28327" s="294"/>
      <c r="D28327" s="294"/>
      <c r="E28327" s="294"/>
      <c r="F28327" s="294"/>
    </row>
    <row r="28328">
      <c r="A28328" s="294" t="s">
        <v>31700</v>
      </c>
      <c r="B28328" s="294"/>
      <c r="C28328" s="294"/>
      <c r="D28328" s="294"/>
      <c r="E28328" s="294"/>
      <c r="F28328" s="294"/>
    </row>
    <row r="28329">
      <c r="A28329" s="294" t="s">
        <v>39136</v>
      </c>
      <c r="B28329" s="294"/>
      <c r="C28329" s="294"/>
      <c r="D28329" s="294"/>
      <c r="E28329" s="294"/>
      <c r="F28329" s="294"/>
    </row>
    <row r="28330">
      <c r="A28330" s="294"/>
      <c r="B28330" s="294"/>
      <c r="C28330" s="294"/>
      <c r="D28330" s="294"/>
      <c r="E28330" s="294"/>
      <c r="F28330" s="294"/>
    </row>
    <row r="28331">
      <c r="A28331" s="294"/>
      <c r="B28331" s="294"/>
      <c r="C28331" s="294"/>
      <c r="D28331" s="294"/>
      <c r="E28331" s="294"/>
      <c r="F28331" s="294"/>
    </row>
    <row r="28332">
      <c r="A28332" s="294"/>
      <c r="B28332" s="294"/>
      <c r="C28332" s="294"/>
      <c r="D28332" s="294"/>
      <c r="E28332" s="294"/>
      <c r="F28332" s="294"/>
    </row>
    <row r="28333">
      <c r="A28333" s="294" t="s">
        <v>35857</v>
      </c>
      <c r="B28333" s="294"/>
      <c r="C28333" s="294"/>
      <c r="D28333" s="294"/>
      <c r="E28333" s="294"/>
      <c r="F28333" s="294"/>
    </row>
    <row r="28334">
      <c r="A28334" s="294"/>
      <c r="B28334" s="294"/>
      <c r="C28334" s="294"/>
      <c r="D28334" s="294"/>
      <c r="E28334" s="294"/>
      <c r="F28334" s="294"/>
    </row>
    <row r="28335">
      <c r="A28335" s="294" t="s">
        <v>39137</v>
      </c>
      <c r="B28335" s="294"/>
      <c r="C28335" s="294"/>
      <c r="D28335" s="294"/>
      <c r="E28335" s="294"/>
      <c r="F28335" s="294"/>
    </row>
    <row r="28336">
      <c r="A28336" s="294" t="s">
        <v>39138</v>
      </c>
      <c r="B28336" s="294"/>
      <c r="C28336" s="294"/>
      <c r="D28336" s="294"/>
      <c r="E28336" s="294"/>
      <c r="F28336" s="294"/>
    </row>
    <row r="28337">
      <c r="A28337" s="294" t="s">
        <v>39139</v>
      </c>
      <c r="B28337" s="294"/>
      <c r="C28337" s="294"/>
      <c r="D28337" s="294"/>
      <c r="E28337" s="294"/>
      <c r="F28337" s="294"/>
    </row>
    <row r="28338">
      <c r="A28338" s="294" t="s">
        <v>39140</v>
      </c>
      <c r="B28338" s="294"/>
      <c r="C28338" s="294"/>
      <c r="D28338" s="294"/>
      <c r="E28338" s="294"/>
      <c r="F28338" s="294"/>
    </row>
    <row r="28339">
      <c r="A28339" s="294" t="s">
        <v>39141</v>
      </c>
      <c r="B28339" s="294"/>
      <c r="C28339" s="294"/>
      <c r="D28339" s="294"/>
      <c r="E28339" s="294"/>
      <c r="F28339" s="294"/>
    </row>
    <row r="28340">
      <c r="A28340" s="294" t="s">
        <v>39142</v>
      </c>
      <c r="B28340" s="294"/>
      <c r="C28340" s="294"/>
      <c r="D28340" s="294"/>
      <c r="E28340" s="294"/>
      <c r="F28340" s="294"/>
    </row>
    <row r="28341">
      <c r="A28341" s="294"/>
      <c r="B28341" s="294"/>
      <c r="C28341" s="294"/>
      <c r="D28341" s="294"/>
      <c r="E28341" s="294"/>
      <c r="F28341" s="294"/>
    </row>
    <row r="28342">
      <c r="A28342" s="294" t="s">
        <v>23311</v>
      </c>
      <c r="B28342" s="294"/>
      <c r="C28342" s="294"/>
      <c r="D28342" s="294"/>
      <c r="E28342" s="294"/>
      <c r="F28342" s="294"/>
    </row>
    <row r="28343">
      <c r="A28343" s="294"/>
      <c r="B28343" s="294"/>
      <c r="C28343" s="294"/>
      <c r="D28343" s="294"/>
      <c r="E28343" s="294"/>
      <c r="F28343" s="294"/>
    </row>
    <row r="28344">
      <c r="A28344" s="294" t="s">
        <v>39143</v>
      </c>
      <c r="B28344" s="294"/>
      <c r="C28344" s="294"/>
      <c r="D28344" s="294"/>
      <c r="E28344" s="294"/>
      <c r="F28344" s="294"/>
    </row>
    <row r="28345">
      <c r="A28345" s="294" t="s">
        <v>35386</v>
      </c>
      <c r="B28345" s="294"/>
      <c r="C28345" s="294"/>
      <c r="D28345" s="294"/>
      <c r="E28345" s="294"/>
      <c r="F28345" s="294"/>
    </row>
    <row r="28346">
      <c r="A28346" s="294" t="s">
        <v>39144</v>
      </c>
      <c r="B28346" s="294"/>
      <c r="C28346" s="294"/>
      <c r="D28346" s="294"/>
      <c r="E28346" s="294"/>
      <c r="F28346" s="294"/>
    </row>
    <row r="28347">
      <c r="A28347" s="294" t="s">
        <v>39145</v>
      </c>
      <c r="B28347" s="294"/>
      <c r="C28347" s="294"/>
      <c r="D28347" s="294"/>
      <c r="E28347" s="294"/>
      <c r="F28347" s="294"/>
    </row>
    <row r="28348">
      <c r="A28348" s="294" t="s">
        <v>38888</v>
      </c>
      <c r="B28348" s="294"/>
      <c r="C28348" s="294"/>
      <c r="D28348" s="294"/>
      <c r="E28348" s="294"/>
      <c r="F28348" s="294"/>
    </row>
    <row r="28349">
      <c r="A28349" s="294" t="s">
        <v>39146</v>
      </c>
      <c r="B28349" s="294"/>
      <c r="C28349" s="294"/>
      <c r="D28349" s="294"/>
      <c r="E28349" s="294"/>
      <c r="F28349" s="294"/>
    </row>
    <row r="28350">
      <c r="A28350" s="294" t="s">
        <v>39147</v>
      </c>
      <c r="B28350" s="294"/>
      <c r="C28350" s="294"/>
      <c r="D28350" s="294"/>
      <c r="E28350" s="294"/>
      <c r="F28350" s="294"/>
    </row>
    <row r="28351">
      <c r="A28351" s="294" t="s">
        <v>39148</v>
      </c>
      <c r="B28351" s="294"/>
      <c r="C28351" s="294"/>
      <c r="D28351" s="294"/>
      <c r="E28351" s="294"/>
      <c r="F28351" s="294"/>
    </row>
    <row r="28352">
      <c r="A28352" s="294" t="s">
        <v>35696</v>
      </c>
      <c r="B28352" s="294"/>
      <c r="C28352" s="294"/>
      <c r="D28352" s="294"/>
      <c r="E28352" s="294"/>
      <c r="F28352" s="294"/>
    </row>
    <row r="28353">
      <c r="A28353" s="294" t="s">
        <v>39149</v>
      </c>
      <c r="B28353" s="294"/>
      <c r="C28353" s="294"/>
      <c r="D28353" s="294"/>
      <c r="E28353" s="294"/>
      <c r="F28353" s="294"/>
    </row>
    <row r="28354">
      <c r="A28354" s="294" t="s">
        <v>39150</v>
      </c>
      <c r="B28354" s="294"/>
      <c r="C28354" s="294"/>
      <c r="D28354" s="294"/>
      <c r="E28354" s="294"/>
      <c r="F28354" s="294"/>
    </row>
    <row r="28355">
      <c r="A28355" s="294" t="s">
        <v>39151</v>
      </c>
      <c r="B28355" s="294"/>
      <c r="C28355" s="294"/>
      <c r="D28355" s="294"/>
      <c r="E28355" s="294"/>
      <c r="F28355" s="294"/>
    </row>
    <row r="28356">
      <c r="A28356" s="294" t="s">
        <v>39152</v>
      </c>
      <c r="B28356" s="294"/>
      <c r="C28356" s="294"/>
      <c r="D28356" s="294"/>
      <c r="E28356" s="294"/>
      <c r="F28356" s="294"/>
    </row>
    <row r="28357">
      <c r="A28357" s="294"/>
      <c r="B28357" s="294"/>
      <c r="C28357" s="294"/>
      <c r="D28357" s="294"/>
      <c r="E28357" s="294"/>
      <c r="F28357" s="294"/>
    </row>
    <row r="28358">
      <c r="A28358" s="294" t="s">
        <v>21344</v>
      </c>
      <c r="B28358" s="294"/>
      <c r="C28358" s="294"/>
      <c r="D28358" s="294"/>
      <c r="E28358" s="294"/>
      <c r="F28358" s="294"/>
    </row>
    <row r="28359">
      <c r="A28359" s="294" t="s">
        <v>25548</v>
      </c>
      <c r="B28359" s="294"/>
      <c r="C28359" s="294"/>
      <c r="D28359" s="294"/>
      <c r="E28359" s="294"/>
      <c r="F28359" s="294"/>
    </row>
    <row r="28360">
      <c r="A28360" s="294"/>
      <c r="B28360" s="294"/>
      <c r="C28360" s="294"/>
      <c r="D28360" s="294"/>
      <c r="E28360" s="294"/>
      <c r="F28360" s="294"/>
    </row>
    <row r="28361">
      <c r="A28361" s="294" t="s">
        <v>21454</v>
      </c>
      <c r="B28361" s="294"/>
      <c r="C28361" s="294"/>
      <c r="D28361" s="294"/>
      <c r="E28361" s="294"/>
      <c r="F28361" s="294"/>
    </row>
    <row r="28362">
      <c r="A28362" s="294" t="s">
        <v>39153</v>
      </c>
      <c r="B28362" s="294"/>
      <c r="C28362" s="294"/>
      <c r="D28362" s="294"/>
      <c r="E28362" s="294"/>
      <c r="F28362" s="294"/>
    </row>
    <row r="28363">
      <c r="A28363" s="294" t="s">
        <v>39154</v>
      </c>
      <c r="B28363" s="294"/>
      <c r="C28363" s="294"/>
      <c r="D28363" s="294"/>
      <c r="E28363" s="294"/>
      <c r="F28363" s="294"/>
    </row>
    <row r="28364">
      <c r="A28364" s="294" t="s">
        <v>34415</v>
      </c>
      <c r="B28364" s="294"/>
      <c r="C28364" s="294"/>
      <c r="D28364" s="294"/>
      <c r="E28364" s="294"/>
      <c r="F28364" s="294"/>
    </row>
    <row r="28365">
      <c r="A28365" s="294" t="s">
        <v>39155</v>
      </c>
      <c r="B28365" s="294"/>
      <c r="C28365" s="294"/>
      <c r="D28365" s="294"/>
      <c r="E28365" s="294"/>
      <c r="F28365" s="294"/>
    </row>
    <row r="28366">
      <c r="A28366" s="294" t="s">
        <v>35173</v>
      </c>
      <c r="B28366" s="294"/>
      <c r="C28366" s="294"/>
      <c r="D28366" s="294"/>
      <c r="E28366" s="294"/>
      <c r="F28366" s="294"/>
    </row>
    <row r="28367">
      <c r="A28367" s="294" t="s">
        <v>39156</v>
      </c>
      <c r="B28367" s="294"/>
      <c r="C28367" s="294"/>
      <c r="D28367" s="294"/>
      <c r="E28367" s="294"/>
      <c r="F28367" s="294"/>
    </row>
    <row r="28368">
      <c r="A28368" s="294"/>
      <c r="B28368" s="294"/>
      <c r="C28368" s="294"/>
      <c r="D28368" s="294"/>
      <c r="E28368" s="294"/>
      <c r="F28368" s="294"/>
    </row>
    <row r="28369">
      <c r="A28369" s="294" t="s">
        <v>22156</v>
      </c>
      <c r="B28369" s="294"/>
      <c r="C28369" s="294"/>
      <c r="D28369" s="294"/>
      <c r="E28369" s="294"/>
      <c r="F28369" s="294"/>
    </row>
    <row r="28370">
      <c r="A28370" s="294"/>
      <c r="B28370" s="294"/>
      <c r="C28370" s="294"/>
      <c r="D28370" s="294"/>
      <c r="E28370" s="294"/>
      <c r="F28370" s="294"/>
    </row>
    <row r="28371">
      <c r="A28371" s="294" t="s">
        <v>39157</v>
      </c>
      <c r="B28371" s="294"/>
      <c r="C28371" s="294"/>
      <c r="D28371" s="294"/>
      <c r="E28371" s="294"/>
      <c r="F28371" s="294"/>
    </row>
    <row r="28372">
      <c r="A28372" s="294" t="s">
        <v>39158</v>
      </c>
      <c r="B28372" s="294"/>
      <c r="C28372" s="294"/>
      <c r="D28372" s="294"/>
      <c r="E28372" s="294"/>
      <c r="F28372" s="294"/>
    </row>
    <row r="28373">
      <c r="A28373" s="294" t="s">
        <v>39159</v>
      </c>
      <c r="B28373" s="294"/>
      <c r="C28373" s="294"/>
      <c r="D28373" s="294"/>
      <c r="E28373" s="294"/>
      <c r="F28373" s="294"/>
    </row>
    <row r="28374">
      <c r="A28374" s="294" t="s">
        <v>39160</v>
      </c>
      <c r="B28374" s="294"/>
      <c r="C28374" s="294"/>
      <c r="D28374" s="294"/>
      <c r="E28374" s="294"/>
      <c r="F28374" s="294"/>
    </row>
    <row r="28375">
      <c r="A28375" s="294" t="s">
        <v>36392</v>
      </c>
      <c r="B28375" s="294"/>
      <c r="C28375" s="294"/>
      <c r="D28375" s="294"/>
      <c r="E28375" s="294"/>
      <c r="F28375" s="294"/>
    </row>
    <row r="28376">
      <c r="A28376" s="294" t="s">
        <v>39161</v>
      </c>
      <c r="B28376" s="294"/>
      <c r="C28376" s="294"/>
      <c r="D28376" s="294"/>
      <c r="E28376" s="294"/>
      <c r="F28376" s="294"/>
    </row>
    <row r="28377">
      <c r="A28377" s="294" t="s">
        <v>39162</v>
      </c>
      <c r="B28377" s="294"/>
      <c r="C28377" s="294"/>
      <c r="D28377" s="294"/>
      <c r="E28377" s="294"/>
      <c r="F28377" s="294"/>
    </row>
    <row r="28378">
      <c r="A28378" s="294"/>
      <c r="B28378" s="294"/>
      <c r="C28378" s="294"/>
      <c r="D28378" s="294"/>
      <c r="E28378" s="294"/>
      <c r="F28378" s="294"/>
    </row>
    <row r="28379">
      <c r="A28379" s="294" t="s">
        <v>24952</v>
      </c>
      <c r="B28379" s="294"/>
      <c r="C28379" s="294"/>
      <c r="D28379" s="294"/>
      <c r="E28379" s="294"/>
      <c r="F28379" s="294"/>
    </row>
    <row r="28380">
      <c r="A28380" s="294"/>
      <c r="B28380" s="294"/>
      <c r="C28380" s="294"/>
      <c r="D28380" s="294"/>
      <c r="E28380" s="294"/>
      <c r="F28380" s="294"/>
    </row>
    <row r="28381">
      <c r="A28381" s="294" t="s">
        <v>39163</v>
      </c>
      <c r="B28381" s="294"/>
      <c r="C28381" s="294"/>
      <c r="D28381" s="294"/>
      <c r="E28381" s="294"/>
      <c r="F28381" s="294"/>
    </row>
    <row r="28382">
      <c r="A28382" s="294"/>
      <c r="B28382" s="294"/>
      <c r="C28382" s="294"/>
      <c r="D28382" s="294"/>
      <c r="E28382" s="294"/>
      <c r="F28382" s="294"/>
    </row>
    <row r="28383">
      <c r="A28383" s="294" t="s">
        <v>39164</v>
      </c>
      <c r="B28383" s="294"/>
      <c r="C28383" s="294"/>
      <c r="D28383" s="294"/>
      <c r="E28383" s="294"/>
      <c r="F28383" s="294"/>
    </row>
    <row r="28384">
      <c r="A28384" s="294"/>
      <c r="B28384" s="294"/>
      <c r="C28384" s="294"/>
      <c r="D28384" s="294"/>
      <c r="E28384" s="294"/>
      <c r="F28384" s="294"/>
    </row>
    <row r="28385">
      <c r="A28385" s="294" t="s">
        <v>39165</v>
      </c>
      <c r="B28385" s="294"/>
      <c r="C28385" s="294"/>
      <c r="D28385" s="294"/>
      <c r="E28385" s="294"/>
      <c r="F28385" s="294"/>
    </row>
    <row r="28386">
      <c r="A28386" s="294" t="s">
        <v>39166</v>
      </c>
      <c r="B28386" s="294"/>
      <c r="C28386" s="294"/>
      <c r="D28386" s="294"/>
      <c r="E28386" s="294"/>
      <c r="F28386" s="294"/>
    </row>
    <row r="28387">
      <c r="A28387" s="294" t="s">
        <v>39167</v>
      </c>
      <c r="B28387" s="294"/>
      <c r="C28387" s="294"/>
      <c r="D28387" s="294"/>
      <c r="E28387" s="294"/>
      <c r="F28387" s="294"/>
    </row>
    <row r="28388">
      <c r="A28388" s="294" t="s">
        <v>39168</v>
      </c>
      <c r="B28388" s="294"/>
      <c r="C28388" s="294"/>
      <c r="D28388" s="294"/>
      <c r="E28388" s="294"/>
      <c r="F28388" s="294"/>
    </row>
    <row r="28389">
      <c r="A28389" s="294" t="s">
        <v>39169</v>
      </c>
      <c r="B28389" s="294"/>
      <c r="C28389" s="294"/>
      <c r="D28389" s="294"/>
      <c r="E28389" s="294"/>
      <c r="F28389" s="294"/>
    </row>
    <row r="28390">
      <c r="A28390" s="294"/>
      <c r="B28390" s="294"/>
      <c r="C28390" s="294"/>
      <c r="D28390" s="294"/>
      <c r="E28390" s="294"/>
      <c r="F28390" s="294"/>
    </row>
    <row r="28391">
      <c r="A28391" s="294" t="s">
        <v>39170</v>
      </c>
      <c r="B28391" s="294"/>
      <c r="C28391" s="294"/>
      <c r="D28391" s="294"/>
      <c r="E28391" s="294"/>
      <c r="F28391" s="294"/>
    </row>
    <row r="28392">
      <c r="A28392" s="294"/>
      <c r="B28392" s="294"/>
      <c r="C28392" s="294"/>
      <c r="D28392" s="294"/>
      <c r="E28392" s="294"/>
      <c r="F28392" s="294"/>
    </row>
    <row r="28393">
      <c r="A28393" s="294" t="s">
        <v>39171</v>
      </c>
      <c r="B28393" s="294"/>
      <c r="C28393" s="294"/>
      <c r="D28393" s="294"/>
      <c r="E28393" s="294"/>
      <c r="F28393" s="294"/>
    </row>
    <row r="28394">
      <c r="A28394" s="294" t="s">
        <v>39172</v>
      </c>
      <c r="B28394" s="294"/>
      <c r="C28394" s="294"/>
      <c r="D28394" s="294"/>
      <c r="E28394" s="294"/>
      <c r="F28394" s="294"/>
    </row>
    <row r="28395">
      <c r="A28395" s="294"/>
      <c r="B28395" s="294"/>
      <c r="C28395" s="294"/>
      <c r="D28395" s="294"/>
      <c r="E28395" s="294"/>
      <c r="F28395" s="294"/>
    </row>
    <row r="28396">
      <c r="A28396" s="294" t="s">
        <v>39173</v>
      </c>
      <c r="B28396" s="294"/>
      <c r="C28396" s="294"/>
      <c r="D28396" s="294"/>
      <c r="E28396" s="294"/>
      <c r="F28396" s="294"/>
    </row>
    <row r="28397">
      <c r="A28397" s="294"/>
      <c r="B28397" s="294"/>
      <c r="C28397" s="294"/>
      <c r="D28397" s="294"/>
      <c r="E28397" s="294"/>
      <c r="F28397" s="294"/>
    </row>
    <row r="28398">
      <c r="A28398" s="294" t="s">
        <v>39174</v>
      </c>
      <c r="B28398" s="294"/>
      <c r="C28398" s="294"/>
      <c r="D28398" s="294"/>
      <c r="E28398" s="294"/>
      <c r="F28398" s="294"/>
    </row>
    <row r="28399">
      <c r="A28399" s="294" t="s">
        <v>39175</v>
      </c>
      <c r="B28399" s="294"/>
      <c r="C28399" s="294"/>
      <c r="D28399" s="294"/>
      <c r="E28399" s="294"/>
      <c r="F28399" s="294"/>
    </row>
    <row r="28400">
      <c r="A28400" s="294" t="s">
        <v>39176</v>
      </c>
      <c r="B28400" s="294"/>
      <c r="C28400" s="294"/>
      <c r="D28400" s="294"/>
      <c r="E28400" s="294"/>
      <c r="F28400" s="294"/>
    </row>
    <row r="28401">
      <c r="A28401" s="294" t="s">
        <v>39177</v>
      </c>
      <c r="B28401" s="294"/>
      <c r="C28401" s="294"/>
      <c r="D28401" s="294"/>
      <c r="E28401" s="294"/>
      <c r="F28401" s="294"/>
    </row>
    <row r="28402">
      <c r="A28402" s="294" t="s">
        <v>39178</v>
      </c>
      <c r="B28402" s="294"/>
      <c r="C28402" s="294"/>
      <c r="D28402" s="294"/>
      <c r="E28402" s="294"/>
      <c r="F28402" s="294"/>
    </row>
    <row r="28403">
      <c r="A28403" s="294" t="s">
        <v>39179</v>
      </c>
      <c r="B28403" s="294"/>
      <c r="C28403" s="294"/>
      <c r="D28403" s="294"/>
      <c r="E28403" s="294"/>
      <c r="F28403" s="294"/>
    </row>
    <row r="28404">
      <c r="A28404" s="294"/>
      <c r="B28404" s="294"/>
      <c r="C28404" s="294"/>
      <c r="D28404" s="294"/>
      <c r="E28404" s="294"/>
      <c r="F28404" s="294"/>
    </row>
    <row r="28405">
      <c r="A28405" s="294" t="s">
        <v>39180</v>
      </c>
      <c r="B28405" s="294"/>
      <c r="C28405" s="294"/>
      <c r="D28405" s="294"/>
      <c r="E28405" s="294"/>
      <c r="F28405" s="294"/>
    </row>
    <row r="28406">
      <c r="A28406" s="294" t="s">
        <v>39181</v>
      </c>
      <c r="B28406" s="294"/>
      <c r="C28406" s="294"/>
      <c r="D28406" s="294"/>
      <c r="E28406" s="294"/>
      <c r="F28406" s="294"/>
    </row>
    <row r="28407">
      <c r="A28407" s="294" t="s">
        <v>39182</v>
      </c>
      <c r="B28407" s="294"/>
      <c r="C28407" s="294"/>
      <c r="D28407" s="294"/>
      <c r="E28407" s="294"/>
      <c r="F28407" s="294"/>
    </row>
    <row r="28408">
      <c r="A28408" s="294" t="s">
        <v>39183</v>
      </c>
      <c r="B28408" s="294"/>
      <c r="C28408" s="294"/>
      <c r="D28408" s="294"/>
      <c r="E28408" s="294"/>
      <c r="F28408" s="294"/>
    </row>
    <row r="28409">
      <c r="A28409" s="294"/>
      <c r="B28409" s="294"/>
      <c r="C28409" s="294"/>
      <c r="D28409" s="294"/>
      <c r="E28409" s="294"/>
      <c r="F28409" s="294"/>
    </row>
    <row r="28410">
      <c r="A28410" s="294" t="s">
        <v>28124</v>
      </c>
      <c r="B28410" s="294"/>
      <c r="C28410" s="294"/>
      <c r="D28410" s="294"/>
      <c r="E28410" s="294"/>
      <c r="F28410" s="294"/>
    </row>
    <row r="28411">
      <c r="A28411" s="294" t="s">
        <v>39184</v>
      </c>
      <c r="B28411" s="294"/>
      <c r="C28411" s="294"/>
      <c r="D28411" s="294"/>
      <c r="E28411" s="294"/>
      <c r="F28411" s="294"/>
    </row>
    <row r="28412">
      <c r="A28412" s="294" t="s">
        <v>21618</v>
      </c>
      <c r="B28412" s="294"/>
      <c r="C28412" s="294"/>
      <c r="D28412" s="294"/>
      <c r="E28412" s="294"/>
      <c r="F28412" s="294"/>
    </row>
    <row r="28413">
      <c r="A28413" s="294" t="s">
        <v>39185</v>
      </c>
      <c r="B28413" s="294"/>
      <c r="C28413" s="294"/>
      <c r="D28413" s="294"/>
      <c r="E28413" s="294"/>
      <c r="F28413" s="294"/>
    </row>
    <row r="28414">
      <c r="A28414" s="294"/>
      <c r="B28414" s="294"/>
      <c r="C28414" s="294"/>
      <c r="D28414" s="294"/>
      <c r="E28414" s="294"/>
      <c r="F28414" s="294"/>
    </row>
    <row r="28415">
      <c r="A28415" s="294" t="s">
        <v>23228</v>
      </c>
      <c r="B28415" s="294"/>
      <c r="C28415" s="294"/>
      <c r="D28415" s="294"/>
      <c r="E28415" s="294"/>
      <c r="F28415" s="294"/>
    </row>
    <row r="28416">
      <c r="A28416" s="294" t="s">
        <v>23459</v>
      </c>
      <c r="B28416" s="294"/>
      <c r="C28416" s="294"/>
      <c r="D28416" s="294"/>
      <c r="E28416" s="294"/>
      <c r="F28416" s="294"/>
    </row>
    <row r="28417">
      <c r="A28417" s="294"/>
      <c r="B28417" s="294"/>
      <c r="C28417" s="294"/>
      <c r="D28417" s="294"/>
      <c r="E28417" s="294"/>
      <c r="F28417" s="294"/>
    </row>
    <row r="28418">
      <c r="A28418" s="294" t="s">
        <v>39186</v>
      </c>
      <c r="B28418" s="294"/>
      <c r="C28418" s="294"/>
      <c r="D28418" s="294"/>
      <c r="E28418" s="294"/>
      <c r="F28418" s="294"/>
    </row>
    <row r="28419">
      <c r="A28419" s="294" t="s">
        <v>39187</v>
      </c>
      <c r="B28419" s="294"/>
      <c r="C28419" s="294"/>
      <c r="D28419" s="294"/>
      <c r="E28419" s="294"/>
      <c r="F28419" s="294"/>
    </row>
    <row r="28420">
      <c r="A28420" s="294" t="s">
        <v>37828</v>
      </c>
      <c r="B28420" s="294"/>
      <c r="C28420" s="294"/>
      <c r="D28420" s="294"/>
      <c r="E28420" s="294"/>
      <c r="F28420" s="294"/>
    </row>
    <row r="28421">
      <c r="A28421" s="294" t="s">
        <v>39188</v>
      </c>
      <c r="B28421" s="294"/>
      <c r="C28421" s="294"/>
      <c r="D28421" s="294"/>
      <c r="E28421" s="294"/>
      <c r="F28421" s="294"/>
    </row>
    <row r="28422">
      <c r="A28422" s="294" t="s">
        <v>39189</v>
      </c>
      <c r="B28422" s="294"/>
      <c r="C28422" s="294"/>
      <c r="D28422" s="294"/>
      <c r="E28422" s="294"/>
      <c r="F28422" s="294"/>
    </row>
    <row r="28423">
      <c r="A28423" s="294" t="s">
        <v>39190</v>
      </c>
      <c r="B28423" s="294"/>
      <c r="C28423" s="294"/>
      <c r="D28423" s="294"/>
      <c r="E28423" s="294"/>
      <c r="F28423" s="294"/>
    </row>
    <row r="28424">
      <c r="A28424" s="294" t="s">
        <v>39191</v>
      </c>
      <c r="B28424" s="294"/>
      <c r="C28424" s="294"/>
      <c r="D28424" s="294"/>
      <c r="E28424" s="294"/>
      <c r="F28424" s="294"/>
    </row>
    <row r="28425">
      <c r="A28425" s="294" t="s">
        <v>39192</v>
      </c>
      <c r="B28425" s="294"/>
      <c r="C28425" s="294"/>
      <c r="D28425" s="294"/>
      <c r="E28425" s="294"/>
      <c r="F28425" s="294"/>
    </row>
    <row r="28426">
      <c r="A28426" s="294"/>
      <c r="B28426" s="294"/>
      <c r="C28426" s="294"/>
      <c r="D28426" s="294"/>
      <c r="E28426" s="294"/>
      <c r="F28426" s="294"/>
    </row>
    <row r="28427">
      <c r="A28427" s="294" t="s">
        <v>23703</v>
      </c>
      <c r="B28427" s="294"/>
      <c r="C28427" s="294"/>
      <c r="D28427" s="294"/>
      <c r="E28427" s="294"/>
      <c r="F28427" s="294"/>
    </row>
    <row r="28428">
      <c r="A28428" s="294" t="s">
        <v>39193</v>
      </c>
      <c r="B28428" s="294"/>
      <c r="C28428" s="294"/>
      <c r="D28428" s="294"/>
      <c r="E28428" s="294"/>
      <c r="F28428" s="294"/>
    </row>
    <row r="28429">
      <c r="A28429" s="294"/>
      <c r="B28429" s="294"/>
      <c r="C28429" s="294"/>
      <c r="D28429" s="294"/>
      <c r="E28429" s="294"/>
      <c r="F28429" s="294"/>
    </row>
    <row r="28430">
      <c r="A28430" s="294" t="s">
        <v>39194</v>
      </c>
      <c r="B28430" s="294"/>
      <c r="C28430" s="294"/>
      <c r="D28430" s="294"/>
      <c r="E28430" s="294"/>
      <c r="F28430" s="294"/>
    </row>
    <row r="28431">
      <c r="A28431" s="294" t="s">
        <v>39195</v>
      </c>
      <c r="B28431" s="294"/>
      <c r="C28431" s="294"/>
      <c r="D28431" s="294"/>
      <c r="E28431" s="294"/>
      <c r="F28431" s="294"/>
    </row>
    <row r="28432">
      <c r="A28432" s="294" t="s">
        <v>39196</v>
      </c>
      <c r="B28432" s="294"/>
      <c r="C28432" s="294"/>
      <c r="D28432" s="294"/>
      <c r="E28432" s="294"/>
      <c r="F28432" s="294"/>
    </row>
    <row r="28433">
      <c r="A28433" s="294" t="s">
        <v>39197</v>
      </c>
      <c r="B28433" s="294"/>
      <c r="C28433" s="294"/>
      <c r="D28433" s="294"/>
      <c r="E28433" s="294"/>
      <c r="F28433" s="294"/>
    </row>
    <row r="28434">
      <c r="A28434" s="294" t="s">
        <v>39198</v>
      </c>
      <c r="B28434" s="294"/>
      <c r="C28434" s="294"/>
      <c r="D28434" s="294"/>
      <c r="E28434" s="294"/>
      <c r="F28434" s="294"/>
    </row>
    <row r="28435">
      <c r="A28435" s="294" t="s">
        <v>39199</v>
      </c>
      <c r="B28435" s="294"/>
      <c r="C28435" s="294"/>
      <c r="D28435" s="294"/>
      <c r="E28435" s="294"/>
      <c r="F28435" s="294"/>
    </row>
    <row r="28436">
      <c r="A28436" s="294"/>
      <c r="B28436" s="294"/>
      <c r="C28436" s="294"/>
      <c r="D28436" s="294"/>
      <c r="E28436" s="294"/>
      <c r="F28436" s="294"/>
    </row>
    <row r="28437">
      <c r="A28437" s="294" t="s">
        <v>25691</v>
      </c>
      <c r="B28437" s="294"/>
      <c r="C28437" s="294"/>
      <c r="D28437" s="294"/>
      <c r="E28437" s="294"/>
      <c r="F28437" s="294"/>
    </row>
    <row r="28438">
      <c r="A28438" s="294" t="s">
        <v>23156</v>
      </c>
      <c r="B28438" s="294"/>
      <c r="C28438" s="294"/>
      <c r="D28438" s="294"/>
      <c r="E28438" s="294"/>
      <c r="F28438" s="294"/>
    </row>
    <row r="28439">
      <c r="A28439" s="294"/>
      <c r="B28439" s="294"/>
      <c r="C28439" s="294"/>
      <c r="D28439" s="294"/>
      <c r="E28439" s="294"/>
      <c r="F28439" s="294"/>
    </row>
    <row r="28440">
      <c r="A28440" s="294" t="s">
        <v>39200</v>
      </c>
      <c r="B28440" s="294"/>
      <c r="C28440" s="294"/>
      <c r="D28440" s="294"/>
      <c r="E28440" s="294"/>
      <c r="F28440" s="294"/>
    </row>
    <row r="28441">
      <c r="A28441" s="294" t="s">
        <v>39201</v>
      </c>
      <c r="B28441" s="294"/>
      <c r="C28441" s="294"/>
      <c r="D28441" s="294"/>
      <c r="E28441" s="294"/>
      <c r="F28441" s="294"/>
    </row>
    <row r="28442">
      <c r="A28442" s="294" t="s">
        <v>39202</v>
      </c>
      <c r="B28442" s="294"/>
      <c r="C28442" s="294"/>
      <c r="D28442" s="294"/>
      <c r="E28442" s="294"/>
      <c r="F28442" s="294"/>
    </row>
    <row r="28443">
      <c r="A28443" s="294" t="s">
        <v>39074</v>
      </c>
      <c r="B28443" s="294"/>
      <c r="C28443" s="294"/>
      <c r="D28443" s="294"/>
      <c r="E28443" s="294"/>
      <c r="F28443" s="294"/>
    </row>
    <row r="28444">
      <c r="A28444" s="294" t="s">
        <v>39203</v>
      </c>
      <c r="B28444" s="294"/>
      <c r="C28444" s="294"/>
      <c r="D28444" s="294"/>
      <c r="E28444" s="294"/>
      <c r="F28444" s="294"/>
    </row>
    <row r="28445">
      <c r="A28445" s="294" t="s">
        <v>39204</v>
      </c>
      <c r="B28445" s="294"/>
      <c r="C28445" s="294"/>
      <c r="D28445" s="294"/>
      <c r="E28445" s="294"/>
      <c r="F28445" s="294"/>
    </row>
    <row r="28446">
      <c r="A28446" s="294" t="s">
        <v>39205</v>
      </c>
      <c r="B28446" s="294"/>
      <c r="C28446" s="294"/>
      <c r="D28446" s="294"/>
      <c r="E28446" s="294"/>
      <c r="F28446" s="294"/>
    </row>
    <row r="28447">
      <c r="A28447" s="294"/>
      <c r="B28447" s="294"/>
      <c r="C28447" s="294"/>
      <c r="D28447" s="294"/>
      <c r="E28447" s="294"/>
      <c r="F28447" s="294"/>
    </row>
    <row r="28448">
      <c r="A28448" s="294" t="s">
        <v>21401</v>
      </c>
      <c r="B28448" s="294"/>
      <c r="C28448" s="294"/>
      <c r="D28448" s="294"/>
      <c r="E28448" s="294"/>
      <c r="F28448" s="294"/>
    </row>
    <row r="28449">
      <c r="A28449" s="294"/>
      <c r="B28449" s="294"/>
      <c r="C28449" s="294"/>
      <c r="D28449" s="294"/>
      <c r="E28449" s="294"/>
      <c r="F28449" s="294"/>
    </row>
    <row r="28450">
      <c r="A28450" s="294" t="s">
        <v>39206</v>
      </c>
      <c r="B28450" s="294"/>
      <c r="C28450" s="294"/>
      <c r="D28450" s="294"/>
      <c r="E28450" s="294"/>
      <c r="F28450" s="294"/>
    </row>
    <row r="28451">
      <c r="A28451" s="294" t="s">
        <v>27102</v>
      </c>
      <c r="B28451" s="294"/>
      <c r="C28451" s="294"/>
      <c r="D28451" s="294"/>
      <c r="E28451" s="294"/>
      <c r="F28451" s="294"/>
    </row>
    <row r="28452">
      <c r="A28452" s="294" t="s">
        <v>35830</v>
      </c>
      <c r="B28452" s="294"/>
      <c r="C28452" s="294"/>
      <c r="D28452" s="294"/>
      <c r="E28452" s="294"/>
      <c r="F28452" s="294"/>
    </row>
    <row r="28453">
      <c r="A28453" s="294" t="s">
        <v>39207</v>
      </c>
      <c r="B28453" s="294"/>
      <c r="C28453" s="294"/>
      <c r="D28453" s="294"/>
      <c r="E28453" s="294"/>
      <c r="F28453" s="294"/>
    </row>
    <row r="28454">
      <c r="A28454" s="294" t="s">
        <v>39208</v>
      </c>
      <c r="B28454" s="294"/>
      <c r="C28454" s="294"/>
      <c r="D28454" s="294"/>
      <c r="E28454" s="294"/>
      <c r="F28454" s="294"/>
    </row>
    <row r="28455">
      <c r="A28455" s="294" t="s">
        <v>39209</v>
      </c>
      <c r="B28455" s="294"/>
      <c r="C28455" s="294"/>
      <c r="D28455" s="294"/>
      <c r="E28455" s="294"/>
      <c r="F28455" s="294"/>
    </row>
    <row r="28456">
      <c r="A28456" s="294" t="s">
        <v>39210</v>
      </c>
      <c r="B28456" s="294"/>
      <c r="C28456" s="294"/>
      <c r="D28456" s="294"/>
      <c r="E28456" s="294"/>
      <c r="F28456" s="294"/>
    </row>
    <row r="28457">
      <c r="A28457" s="294"/>
      <c r="B28457" s="294"/>
      <c r="C28457" s="294"/>
      <c r="D28457" s="294"/>
      <c r="E28457" s="294"/>
      <c r="F28457" s="294"/>
    </row>
    <row r="28458">
      <c r="A28458" s="294" t="s">
        <v>21407</v>
      </c>
      <c r="B28458" s="294"/>
      <c r="C28458" s="294"/>
      <c r="D28458" s="294"/>
      <c r="E28458" s="294"/>
      <c r="F28458" s="294"/>
    </row>
    <row r="28459">
      <c r="A28459" s="294"/>
      <c r="B28459" s="294"/>
      <c r="C28459" s="294"/>
      <c r="D28459" s="294"/>
      <c r="E28459" s="294"/>
      <c r="F28459" s="294"/>
    </row>
    <row r="28460">
      <c r="A28460" s="294" t="s">
        <v>39211</v>
      </c>
      <c r="B28460" s="294"/>
      <c r="C28460" s="294"/>
      <c r="D28460" s="294"/>
      <c r="E28460" s="294"/>
      <c r="F28460" s="294"/>
    </row>
    <row r="28461">
      <c r="A28461" s="294" t="s">
        <v>39212</v>
      </c>
      <c r="B28461" s="294"/>
      <c r="C28461" s="294"/>
      <c r="D28461" s="294"/>
      <c r="E28461" s="294"/>
      <c r="F28461" s="294"/>
    </row>
    <row r="28462">
      <c r="A28462" s="294" t="s">
        <v>39213</v>
      </c>
      <c r="B28462" s="294"/>
      <c r="C28462" s="294"/>
      <c r="D28462" s="294"/>
      <c r="E28462" s="294"/>
      <c r="F28462" s="294"/>
    </row>
    <row r="28463">
      <c r="A28463" s="294" t="s">
        <v>39214</v>
      </c>
      <c r="B28463" s="294"/>
      <c r="C28463" s="294"/>
      <c r="D28463" s="294"/>
      <c r="E28463" s="294"/>
      <c r="F28463" s="294"/>
    </row>
    <row r="28464">
      <c r="A28464" s="294" t="s">
        <v>39215</v>
      </c>
      <c r="B28464" s="294"/>
      <c r="C28464" s="294"/>
      <c r="D28464" s="294"/>
      <c r="E28464" s="294"/>
      <c r="F28464" s="294"/>
    </row>
    <row r="28465">
      <c r="A28465" s="294" t="s">
        <v>38799</v>
      </c>
      <c r="B28465" s="294"/>
      <c r="C28465" s="294"/>
      <c r="D28465" s="294"/>
      <c r="E28465" s="294"/>
      <c r="F28465" s="294"/>
    </row>
    <row r="28466">
      <c r="A28466" s="294" t="s">
        <v>39216</v>
      </c>
      <c r="B28466" s="294"/>
      <c r="C28466" s="294"/>
      <c r="D28466" s="294"/>
      <c r="E28466" s="294"/>
      <c r="F28466" s="294"/>
    </row>
    <row r="28467">
      <c r="A28467" s="294" t="s">
        <v>39217</v>
      </c>
      <c r="B28467" s="294"/>
      <c r="C28467" s="294"/>
      <c r="D28467" s="294"/>
      <c r="E28467" s="294"/>
      <c r="F28467" s="294"/>
    </row>
    <row r="28468">
      <c r="A28468" s="294" t="s">
        <v>39218</v>
      </c>
      <c r="B28468" s="294"/>
      <c r="C28468" s="294"/>
      <c r="D28468" s="294"/>
      <c r="E28468" s="294"/>
      <c r="F28468" s="294"/>
    </row>
    <row r="28469">
      <c r="A28469" s="294" t="s">
        <v>39219</v>
      </c>
      <c r="B28469" s="294"/>
      <c r="C28469" s="294"/>
      <c r="D28469" s="294"/>
      <c r="E28469" s="294"/>
      <c r="F28469" s="294"/>
    </row>
    <row r="28470">
      <c r="A28470" s="294" t="s">
        <v>39220</v>
      </c>
      <c r="B28470" s="294"/>
      <c r="C28470" s="294"/>
      <c r="D28470" s="294"/>
      <c r="E28470" s="294"/>
      <c r="F28470" s="294"/>
    </row>
    <row r="28471">
      <c r="A28471" s="294" t="s">
        <v>39221</v>
      </c>
      <c r="B28471" s="294"/>
      <c r="C28471" s="294"/>
      <c r="D28471" s="294"/>
      <c r="E28471" s="294"/>
      <c r="F28471" s="294"/>
    </row>
    <row r="28472">
      <c r="A28472" s="294" t="s">
        <v>39222</v>
      </c>
      <c r="B28472" s="294"/>
      <c r="C28472" s="294"/>
      <c r="D28472" s="294"/>
      <c r="E28472" s="294"/>
      <c r="F28472" s="294"/>
    </row>
    <row r="28473">
      <c r="A28473" s="294" t="s">
        <v>39223</v>
      </c>
      <c r="B28473" s="294"/>
      <c r="C28473" s="294"/>
      <c r="D28473" s="294"/>
      <c r="E28473" s="294"/>
      <c r="F28473" s="294"/>
    </row>
    <row r="28474">
      <c r="A28474" s="294" t="s">
        <v>39224</v>
      </c>
      <c r="B28474" s="294"/>
      <c r="C28474" s="294"/>
      <c r="D28474" s="294"/>
      <c r="E28474" s="294"/>
      <c r="F28474" s="294"/>
    </row>
    <row r="28475">
      <c r="A28475" s="294" t="s">
        <v>39225</v>
      </c>
      <c r="B28475" s="294"/>
      <c r="C28475" s="294"/>
      <c r="D28475" s="294"/>
      <c r="E28475" s="294"/>
      <c r="F28475" s="294"/>
    </row>
    <row r="28476">
      <c r="A28476" s="294" t="s">
        <v>39226</v>
      </c>
      <c r="B28476" s="294"/>
      <c r="C28476" s="294"/>
      <c r="D28476" s="294"/>
      <c r="E28476" s="294"/>
      <c r="F28476" s="294"/>
    </row>
    <row r="28477">
      <c r="A28477" s="294" t="s">
        <v>39227</v>
      </c>
      <c r="B28477" s="294"/>
      <c r="C28477" s="294"/>
      <c r="D28477" s="294"/>
      <c r="E28477" s="294"/>
      <c r="F28477" s="294"/>
    </row>
    <row r="28478">
      <c r="A28478" s="294" t="s">
        <v>39228</v>
      </c>
      <c r="B28478" s="294"/>
      <c r="C28478" s="294"/>
      <c r="D28478" s="294"/>
      <c r="E28478" s="294"/>
      <c r="F28478" s="294"/>
    </row>
    <row r="28479">
      <c r="A28479" s="294" t="s">
        <v>39229</v>
      </c>
      <c r="B28479" s="294"/>
      <c r="C28479" s="294"/>
      <c r="D28479" s="294"/>
      <c r="E28479" s="294"/>
      <c r="F28479" s="294"/>
    </row>
    <row r="28480">
      <c r="A28480" s="294"/>
      <c r="B28480" s="294"/>
      <c r="C28480" s="294"/>
      <c r="D28480" s="294"/>
      <c r="E28480" s="294"/>
      <c r="F28480" s="294"/>
    </row>
    <row r="28481">
      <c r="A28481" s="294"/>
      <c r="B28481" s="294"/>
      <c r="C28481" s="294"/>
      <c r="D28481" s="294"/>
      <c r="E28481" s="294"/>
      <c r="F28481" s="294"/>
    </row>
    <row r="28482">
      <c r="A28482" s="294" t="s">
        <v>21990</v>
      </c>
      <c r="B28482" s="294"/>
      <c r="C28482" s="294"/>
      <c r="D28482" s="294"/>
      <c r="E28482" s="294"/>
      <c r="F28482" s="294"/>
    </row>
    <row r="28483">
      <c r="A28483" s="294"/>
      <c r="B28483" s="294"/>
      <c r="C28483" s="294"/>
      <c r="D28483" s="294"/>
      <c r="E28483" s="294"/>
      <c r="F28483" s="294"/>
    </row>
    <row r="28484">
      <c r="A28484" s="294" t="s">
        <v>21416</v>
      </c>
      <c r="B28484" s="294"/>
      <c r="C28484" s="294"/>
      <c r="D28484" s="294"/>
      <c r="E28484" s="294"/>
      <c r="F28484" s="294"/>
    </row>
    <row r="28485">
      <c r="A28485" s="294" t="s">
        <v>39230</v>
      </c>
      <c r="B28485" s="294"/>
      <c r="C28485" s="294"/>
      <c r="D28485" s="294"/>
      <c r="E28485" s="294"/>
      <c r="F28485" s="294"/>
    </row>
    <row r="28486">
      <c r="A28486" s="294" t="s">
        <v>39231</v>
      </c>
      <c r="B28486" s="294"/>
      <c r="C28486" s="294"/>
      <c r="D28486" s="294"/>
      <c r="E28486" s="294"/>
      <c r="F28486" s="294"/>
    </row>
    <row r="28487">
      <c r="A28487" s="294" t="s">
        <v>39232</v>
      </c>
      <c r="B28487" s="294"/>
      <c r="C28487" s="294"/>
      <c r="D28487" s="294"/>
      <c r="E28487" s="294"/>
      <c r="F28487" s="294"/>
    </row>
    <row r="28488">
      <c r="A28488" s="294" t="s">
        <v>39233</v>
      </c>
      <c r="B28488" s="294"/>
      <c r="C28488" s="294"/>
      <c r="D28488" s="294"/>
      <c r="E28488" s="294"/>
      <c r="F28488" s="294"/>
    </row>
    <row r="28489">
      <c r="A28489" s="294" t="s">
        <v>39124</v>
      </c>
      <c r="B28489" s="294"/>
      <c r="C28489" s="294"/>
      <c r="D28489" s="294"/>
      <c r="E28489" s="294"/>
      <c r="F28489" s="294"/>
    </row>
    <row r="28490">
      <c r="A28490" s="294" t="s">
        <v>39234</v>
      </c>
      <c r="B28490" s="294"/>
      <c r="C28490" s="294"/>
      <c r="D28490" s="294"/>
      <c r="E28490" s="294"/>
      <c r="F28490" s="294"/>
    </row>
    <row r="28491">
      <c r="A28491" s="294" t="s">
        <v>39235</v>
      </c>
      <c r="B28491" s="294"/>
      <c r="C28491" s="294"/>
      <c r="D28491" s="294"/>
      <c r="E28491" s="294"/>
      <c r="F28491" s="294"/>
    </row>
    <row r="28492">
      <c r="A28492" s="294" t="s">
        <v>39236</v>
      </c>
      <c r="B28492" s="294"/>
      <c r="C28492" s="294"/>
      <c r="D28492" s="294"/>
      <c r="E28492" s="294"/>
      <c r="F28492" s="294"/>
    </row>
    <row r="28493">
      <c r="A28493" s="294" t="s">
        <v>39237</v>
      </c>
      <c r="B28493" s="294"/>
      <c r="C28493" s="294"/>
      <c r="D28493" s="294"/>
      <c r="E28493" s="294"/>
      <c r="F28493" s="294"/>
    </row>
    <row r="28494">
      <c r="A28494" s="294" t="s">
        <v>39238</v>
      </c>
      <c r="B28494" s="294"/>
      <c r="C28494" s="294"/>
      <c r="D28494" s="294"/>
      <c r="E28494" s="294"/>
      <c r="F28494" s="294"/>
    </row>
    <row r="28495">
      <c r="A28495" s="294" t="s">
        <v>39239</v>
      </c>
      <c r="B28495" s="294"/>
      <c r="C28495" s="294"/>
      <c r="D28495" s="294"/>
      <c r="E28495" s="294"/>
      <c r="F28495" s="294"/>
    </row>
    <row r="28496">
      <c r="A28496" s="294"/>
      <c r="B28496" s="294"/>
      <c r="C28496" s="294"/>
      <c r="D28496" s="294"/>
      <c r="E28496" s="294"/>
      <c r="F28496" s="294"/>
    </row>
    <row r="28497">
      <c r="A28497" s="294"/>
      <c r="B28497" s="294"/>
      <c r="C28497" s="294"/>
      <c r="D28497" s="294"/>
      <c r="E28497" s="294"/>
      <c r="F28497" s="294"/>
    </row>
    <row r="28498">
      <c r="A28498" s="294" t="s">
        <v>28124</v>
      </c>
      <c r="B28498" s="294"/>
      <c r="C28498" s="294"/>
      <c r="D28498" s="294"/>
      <c r="E28498" s="294"/>
      <c r="F28498" s="294"/>
    </row>
    <row r="28499">
      <c r="A28499" s="294" t="s">
        <v>39240</v>
      </c>
      <c r="B28499" s="294"/>
      <c r="C28499" s="294"/>
      <c r="D28499" s="294"/>
      <c r="E28499" s="294"/>
      <c r="F28499" s="294"/>
    </row>
    <row r="28500">
      <c r="A28500" s="294" t="s">
        <v>21672</v>
      </c>
      <c r="B28500" s="294"/>
      <c r="C28500" s="294"/>
      <c r="D28500" s="294"/>
      <c r="E28500" s="294"/>
      <c r="F28500" s="294"/>
    </row>
    <row r="28501">
      <c r="A28501" s="294" t="s">
        <v>39241</v>
      </c>
      <c r="B28501" s="294"/>
      <c r="C28501" s="294"/>
      <c r="D28501" s="294"/>
      <c r="E28501" s="294"/>
      <c r="F28501" s="294"/>
    </row>
    <row r="28502">
      <c r="A28502" s="294"/>
      <c r="B28502" s="294"/>
      <c r="C28502" s="294"/>
      <c r="D28502" s="294"/>
      <c r="E28502" s="294"/>
      <c r="F28502" s="294"/>
    </row>
    <row r="28503">
      <c r="A28503" s="294" t="s">
        <v>23007</v>
      </c>
      <c r="B28503" s="294"/>
      <c r="C28503" s="294"/>
      <c r="D28503" s="294"/>
      <c r="E28503" s="294"/>
      <c r="F28503" s="294"/>
    </row>
    <row r="28504">
      <c r="A28504" s="294"/>
      <c r="B28504" s="294"/>
      <c r="C28504" s="294"/>
      <c r="D28504" s="294"/>
      <c r="E28504" s="294"/>
      <c r="F28504" s="294"/>
    </row>
    <row r="28505">
      <c r="A28505" s="294" t="s">
        <v>28128</v>
      </c>
      <c r="B28505" s="294"/>
      <c r="C28505" s="294"/>
      <c r="D28505" s="294"/>
      <c r="E28505" s="294"/>
      <c r="F28505" s="294"/>
    </row>
    <row r="28506">
      <c r="A28506" s="294" t="s">
        <v>31696</v>
      </c>
      <c r="B28506" s="294"/>
      <c r="C28506" s="294"/>
      <c r="D28506" s="294"/>
      <c r="E28506" s="294"/>
      <c r="F28506" s="294"/>
    </row>
    <row r="28507">
      <c r="A28507" s="294" t="s">
        <v>31697</v>
      </c>
      <c r="B28507" s="294"/>
      <c r="C28507" s="294"/>
      <c r="D28507" s="294"/>
      <c r="E28507" s="294"/>
      <c r="F28507" s="294"/>
    </row>
    <row r="28508">
      <c r="A28508" s="294" t="s">
        <v>31701</v>
      </c>
      <c r="B28508" s="294"/>
      <c r="C28508" s="294"/>
      <c r="D28508" s="294"/>
      <c r="E28508" s="294"/>
      <c r="F28508" s="294"/>
    </row>
    <row r="28509">
      <c r="A28509" s="294" t="s">
        <v>31698</v>
      </c>
      <c r="B28509" s="294"/>
      <c r="C28509" s="294"/>
      <c r="D28509" s="294"/>
      <c r="E28509" s="294"/>
      <c r="F28509" s="294"/>
    </row>
    <row r="28510">
      <c r="A28510" s="294" t="s">
        <v>39242</v>
      </c>
      <c r="B28510" s="294"/>
      <c r="C28510" s="294"/>
      <c r="D28510" s="294"/>
      <c r="E28510" s="294"/>
      <c r="F28510" s="294"/>
    </row>
    <row r="28511">
      <c r="A28511" s="294" t="s">
        <v>39243</v>
      </c>
      <c r="B28511" s="294"/>
      <c r="C28511" s="294"/>
      <c r="D28511" s="294"/>
      <c r="E28511" s="294"/>
      <c r="F28511" s="294"/>
    </row>
    <row r="28512">
      <c r="A28512" s="294" t="s">
        <v>39244</v>
      </c>
      <c r="B28512" s="294"/>
      <c r="C28512" s="294"/>
      <c r="D28512" s="294"/>
      <c r="E28512" s="294"/>
      <c r="F28512" s="294"/>
    </row>
    <row r="28513">
      <c r="A28513" s="294" t="s">
        <v>39245</v>
      </c>
      <c r="B28513" s="294"/>
      <c r="C28513" s="294"/>
      <c r="D28513" s="294"/>
      <c r="E28513" s="294"/>
      <c r="F28513" s="294"/>
    </row>
    <row r="28514">
      <c r="A28514" s="294"/>
      <c r="B28514" s="294"/>
      <c r="C28514" s="294"/>
      <c r="D28514" s="294"/>
      <c r="E28514" s="294"/>
      <c r="F28514" s="294"/>
    </row>
    <row r="28515">
      <c r="A28515" s="294" t="s">
        <v>21326</v>
      </c>
      <c r="B28515" s="294"/>
      <c r="C28515" s="294"/>
      <c r="D28515" s="294"/>
      <c r="E28515" s="294"/>
      <c r="F28515" s="294"/>
    </row>
    <row r="28516">
      <c r="A28516" s="294"/>
      <c r="B28516" s="294"/>
      <c r="C28516" s="294"/>
      <c r="D28516" s="294"/>
      <c r="E28516" s="294"/>
      <c r="F28516" s="294"/>
    </row>
    <row r="28517">
      <c r="A28517" s="294" t="s">
        <v>39246</v>
      </c>
      <c r="B28517" s="294"/>
      <c r="C28517" s="294"/>
      <c r="D28517" s="294"/>
      <c r="E28517" s="294"/>
      <c r="F28517" s="294"/>
    </row>
    <row r="28518">
      <c r="A28518" s="294" t="s">
        <v>39247</v>
      </c>
      <c r="B28518" s="294"/>
      <c r="C28518" s="294"/>
      <c r="D28518" s="294"/>
      <c r="E28518" s="294"/>
      <c r="F28518" s="294"/>
    </row>
    <row r="28519">
      <c r="A28519" s="294" t="s">
        <v>39248</v>
      </c>
      <c r="B28519" s="294"/>
      <c r="C28519" s="294"/>
      <c r="D28519" s="294"/>
      <c r="E28519" s="294"/>
      <c r="F28519" s="294"/>
    </row>
    <row r="28520">
      <c r="A28520" s="294" t="s">
        <v>39249</v>
      </c>
      <c r="B28520" s="294"/>
      <c r="C28520" s="294"/>
      <c r="D28520" s="294"/>
      <c r="E28520" s="294"/>
      <c r="F28520" s="294"/>
    </row>
    <row r="28521">
      <c r="A28521" s="294" t="s">
        <v>39250</v>
      </c>
      <c r="B28521" s="294"/>
      <c r="C28521" s="294"/>
      <c r="D28521" s="294"/>
      <c r="E28521" s="294"/>
      <c r="F28521" s="294"/>
    </row>
    <row r="28522">
      <c r="A28522" s="294"/>
      <c r="B28522" s="294"/>
      <c r="C28522" s="294"/>
      <c r="D28522" s="294"/>
      <c r="E28522" s="294"/>
      <c r="F28522" s="294"/>
    </row>
    <row r="28523">
      <c r="A28523" s="294" t="s">
        <v>39251</v>
      </c>
      <c r="B28523" s="294"/>
      <c r="C28523" s="294"/>
      <c r="D28523" s="294"/>
      <c r="E28523" s="294"/>
      <c r="F28523" s="294"/>
    </row>
    <row r="28524">
      <c r="A28524" s="294" t="s">
        <v>39252</v>
      </c>
      <c r="B28524" s="294"/>
      <c r="C28524" s="294"/>
      <c r="D28524" s="294"/>
      <c r="E28524" s="294"/>
      <c r="F28524" s="294"/>
    </row>
    <row r="28525">
      <c r="A28525" s="294"/>
      <c r="B28525" s="294"/>
      <c r="C28525" s="294"/>
      <c r="D28525" s="294"/>
      <c r="E28525" s="294"/>
      <c r="F28525" s="294"/>
    </row>
    <row r="28526">
      <c r="A28526" s="294" t="s">
        <v>39253</v>
      </c>
      <c r="B28526" s="294"/>
      <c r="C28526" s="294"/>
      <c r="D28526" s="294"/>
      <c r="E28526" s="294"/>
      <c r="F28526" s="294"/>
    </row>
    <row r="28527">
      <c r="A28527" s="294"/>
      <c r="B28527" s="294"/>
      <c r="C28527" s="294"/>
      <c r="D28527" s="294"/>
      <c r="E28527" s="294"/>
      <c r="F28527" s="294"/>
    </row>
    <row r="28528">
      <c r="A28528" s="294" t="s">
        <v>39254</v>
      </c>
      <c r="B28528" s="294"/>
      <c r="C28528" s="294"/>
      <c r="D28528" s="294"/>
      <c r="E28528" s="294"/>
      <c r="F28528" s="294"/>
    </row>
    <row r="28529">
      <c r="A28529" s="294" t="s">
        <v>39255</v>
      </c>
      <c r="B28529" s="294"/>
      <c r="C28529" s="294"/>
      <c r="D28529" s="294"/>
      <c r="E28529" s="294"/>
      <c r="F28529" s="294"/>
    </row>
    <row r="28530">
      <c r="A28530" s="294" t="s">
        <v>35386</v>
      </c>
      <c r="B28530" s="294"/>
      <c r="C28530" s="294"/>
      <c r="D28530" s="294"/>
      <c r="E28530" s="294"/>
      <c r="F28530" s="294"/>
    </row>
    <row r="28531">
      <c r="A28531" s="294" t="s">
        <v>39256</v>
      </c>
      <c r="B28531" s="294"/>
      <c r="C28531" s="294"/>
      <c r="D28531" s="294"/>
      <c r="E28531" s="294"/>
      <c r="F28531" s="294"/>
    </row>
    <row r="28532">
      <c r="A28532" s="294" t="s">
        <v>39257</v>
      </c>
      <c r="B28532" s="294"/>
      <c r="C28532" s="294"/>
      <c r="D28532" s="294"/>
      <c r="E28532" s="294"/>
      <c r="F28532" s="294"/>
    </row>
    <row r="28533">
      <c r="A28533" s="294" t="s">
        <v>39258</v>
      </c>
      <c r="B28533" s="294"/>
      <c r="C28533" s="294"/>
      <c r="D28533" s="294"/>
      <c r="E28533" s="294"/>
      <c r="F28533" s="294"/>
    </row>
    <row r="28534">
      <c r="A28534" s="294" t="s">
        <v>39259</v>
      </c>
      <c r="B28534" s="294"/>
      <c r="C28534" s="294"/>
      <c r="D28534" s="294"/>
      <c r="E28534" s="294"/>
      <c r="F28534" s="294"/>
    </row>
    <row r="28535">
      <c r="A28535" s="294"/>
      <c r="B28535" s="294"/>
      <c r="C28535" s="294"/>
      <c r="D28535" s="294"/>
      <c r="E28535" s="294"/>
      <c r="F28535" s="294"/>
    </row>
    <row r="28536">
      <c r="A28536" s="294" t="s">
        <v>22572</v>
      </c>
      <c r="B28536" s="294"/>
      <c r="C28536" s="294"/>
      <c r="D28536" s="294"/>
      <c r="E28536" s="294"/>
      <c r="F28536" s="294"/>
    </row>
    <row r="28537">
      <c r="A28537" s="294" t="s">
        <v>39260</v>
      </c>
      <c r="B28537" s="294"/>
      <c r="C28537" s="294"/>
      <c r="D28537" s="294"/>
      <c r="E28537" s="294"/>
      <c r="F28537" s="294"/>
    </row>
    <row r="28538">
      <c r="A28538" s="294"/>
      <c r="B28538" s="294"/>
      <c r="C28538" s="294"/>
      <c r="D28538" s="294"/>
      <c r="E28538" s="294"/>
      <c r="F28538" s="294"/>
    </row>
    <row r="28539">
      <c r="A28539" s="294" t="s">
        <v>39261</v>
      </c>
      <c r="B28539" s="294"/>
      <c r="C28539" s="294"/>
      <c r="D28539" s="294"/>
      <c r="E28539" s="294"/>
      <c r="F28539" s="294"/>
    </row>
    <row r="28540">
      <c r="A28540" s="294" t="s">
        <v>39262</v>
      </c>
      <c r="B28540" s="294"/>
      <c r="C28540" s="294"/>
      <c r="D28540" s="294"/>
      <c r="E28540" s="294"/>
      <c r="F28540" s="294"/>
    </row>
    <row r="28541">
      <c r="A28541" s="294" t="s">
        <v>39263</v>
      </c>
      <c r="B28541" s="294"/>
      <c r="C28541" s="294"/>
      <c r="D28541" s="294"/>
      <c r="E28541" s="294"/>
      <c r="F28541" s="294"/>
    </row>
    <row r="28542">
      <c r="A28542" s="294" t="s">
        <v>39264</v>
      </c>
      <c r="B28542" s="294"/>
      <c r="C28542" s="294"/>
      <c r="D28542" s="294"/>
      <c r="E28542" s="294"/>
      <c r="F28542" s="294"/>
    </row>
    <row r="28543">
      <c r="A28543" s="294" t="s">
        <v>39265</v>
      </c>
      <c r="B28543" s="294"/>
      <c r="C28543" s="294"/>
      <c r="D28543" s="294"/>
      <c r="E28543" s="294"/>
      <c r="F28543" s="294"/>
    </row>
    <row r="28544">
      <c r="A28544" s="294"/>
      <c r="B28544" s="294"/>
      <c r="C28544" s="294"/>
      <c r="D28544" s="294"/>
      <c r="E28544" s="294"/>
      <c r="F28544" s="294"/>
    </row>
    <row r="28545">
      <c r="A28545" s="294" t="s">
        <v>23771</v>
      </c>
      <c r="B28545" s="294"/>
      <c r="C28545" s="294"/>
      <c r="D28545" s="294"/>
      <c r="E28545" s="294"/>
      <c r="F28545" s="294"/>
    </row>
    <row r="28546">
      <c r="A28546" s="294" t="s">
        <v>39266</v>
      </c>
      <c r="B28546" s="294"/>
      <c r="C28546" s="294"/>
      <c r="D28546" s="294"/>
      <c r="E28546" s="294"/>
      <c r="F28546" s="294"/>
    </row>
    <row r="28547">
      <c r="A28547" s="294"/>
      <c r="B28547" s="294"/>
      <c r="C28547" s="294"/>
      <c r="D28547" s="294"/>
      <c r="E28547" s="294"/>
      <c r="F28547" s="294"/>
    </row>
    <row r="28548">
      <c r="A28548" s="294" t="s">
        <v>39267</v>
      </c>
      <c r="B28548" s="294"/>
      <c r="C28548" s="294"/>
      <c r="D28548" s="294"/>
      <c r="E28548" s="294"/>
      <c r="F28548" s="294"/>
    </row>
    <row r="28549">
      <c r="A28549" s="294" t="s">
        <v>37972</v>
      </c>
      <c r="B28549" s="294"/>
      <c r="C28549" s="294"/>
      <c r="D28549" s="294"/>
      <c r="E28549" s="294"/>
      <c r="F28549" s="294"/>
    </row>
    <row r="28550">
      <c r="A28550" s="294" t="s">
        <v>31665</v>
      </c>
      <c r="B28550" s="294"/>
      <c r="C28550" s="294"/>
      <c r="D28550" s="294"/>
      <c r="E28550" s="294"/>
      <c r="F28550" s="294"/>
    </row>
    <row r="28551">
      <c r="A28551" s="294" t="s">
        <v>39268</v>
      </c>
      <c r="B28551" s="294"/>
      <c r="C28551" s="294"/>
      <c r="D28551" s="294"/>
      <c r="E28551" s="294"/>
      <c r="F28551" s="294"/>
    </row>
    <row r="28552">
      <c r="A28552" s="294" t="s">
        <v>31330</v>
      </c>
      <c r="B28552" s="294"/>
      <c r="C28552" s="294"/>
      <c r="D28552" s="294"/>
      <c r="E28552" s="294"/>
      <c r="F28552" s="294"/>
    </row>
    <row r="28553">
      <c r="A28553" s="294" t="s">
        <v>39269</v>
      </c>
      <c r="B28553" s="294"/>
      <c r="C28553" s="294"/>
      <c r="D28553" s="294"/>
      <c r="E28553" s="294"/>
      <c r="F28553" s="294"/>
    </row>
    <row r="28554">
      <c r="A28554" s="294" t="s">
        <v>39270</v>
      </c>
      <c r="B28554" s="294"/>
      <c r="C28554" s="294"/>
      <c r="D28554" s="294"/>
      <c r="E28554" s="294"/>
      <c r="F28554" s="294"/>
    </row>
    <row r="28555">
      <c r="A28555" s="294"/>
      <c r="B28555" s="294"/>
      <c r="C28555" s="294"/>
      <c r="D28555" s="294"/>
      <c r="E28555" s="294"/>
      <c r="F28555" s="294"/>
    </row>
    <row r="28556">
      <c r="A28556" s="294" t="s">
        <v>39271</v>
      </c>
      <c r="B28556" s="294"/>
      <c r="C28556" s="294"/>
      <c r="D28556" s="294"/>
      <c r="E28556" s="294"/>
      <c r="F28556" s="294"/>
    </row>
    <row r="28557">
      <c r="A28557" s="294"/>
      <c r="B28557" s="294"/>
      <c r="C28557" s="294"/>
      <c r="D28557" s="294"/>
      <c r="E28557" s="294"/>
      <c r="F28557" s="294"/>
    </row>
    <row r="28558">
      <c r="A28558" s="294" t="s">
        <v>21469</v>
      </c>
      <c r="B28558" s="294"/>
      <c r="C28558" s="294"/>
      <c r="D28558" s="294"/>
      <c r="E28558" s="294"/>
      <c r="F28558" s="294"/>
    </row>
    <row r="28559">
      <c r="A28559" s="294" t="s">
        <v>39272</v>
      </c>
      <c r="B28559" s="294"/>
      <c r="C28559" s="294"/>
      <c r="D28559" s="294"/>
      <c r="E28559" s="294"/>
      <c r="F28559" s="294"/>
    </row>
    <row r="28560">
      <c r="A28560" s="294" t="s">
        <v>39273</v>
      </c>
      <c r="B28560" s="294"/>
      <c r="C28560" s="294"/>
      <c r="D28560" s="294"/>
      <c r="E28560" s="294"/>
      <c r="F28560" s="294"/>
    </row>
    <row r="28561">
      <c r="A28561" s="294" t="s">
        <v>39274</v>
      </c>
      <c r="B28561" s="294"/>
      <c r="C28561" s="294"/>
      <c r="D28561" s="294"/>
      <c r="E28561" s="294"/>
      <c r="F28561" s="294"/>
    </row>
    <row r="28562">
      <c r="A28562" s="294" t="s">
        <v>39275</v>
      </c>
      <c r="B28562" s="294"/>
      <c r="C28562" s="294"/>
      <c r="D28562" s="294"/>
      <c r="E28562" s="294"/>
      <c r="F28562" s="294"/>
    </row>
    <row r="28563">
      <c r="A28563" s="294" t="s">
        <v>39276</v>
      </c>
      <c r="B28563" s="294"/>
      <c r="C28563" s="294"/>
      <c r="D28563" s="294"/>
      <c r="E28563" s="294"/>
      <c r="F28563" s="294"/>
    </row>
    <row r="28564">
      <c r="A28564" s="294" t="s">
        <v>39277</v>
      </c>
      <c r="B28564" s="294"/>
      <c r="C28564" s="294"/>
      <c r="D28564" s="294"/>
      <c r="E28564" s="294"/>
      <c r="F28564" s="294"/>
    </row>
    <row r="28565">
      <c r="A28565" s="294" t="s">
        <v>39278</v>
      </c>
      <c r="B28565" s="294"/>
      <c r="C28565" s="294"/>
      <c r="D28565" s="294"/>
      <c r="E28565" s="294"/>
      <c r="F28565" s="294"/>
    </row>
    <row r="28566">
      <c r="A28566" s="294" t="s">
        <v>39279</v>
      </c>
      <c r="B28566" s="294"/>
      <c r="C28566" s="294"/>
      <c r="D28566" s="294"/>
      <c r="E28566" s="294"/>
      <c r="F28566" s="294"/>
    </row>
    <row r="28567">
      <c r="A28567" s="294" t="s">
        <v>39280</v>
      </c>
      <c r="B28567" s="294"/>
      <c r="C28567" s="294"/>
      <c r="D28567" s="294"/>
      <c r="E28567" s="294"/>
      <c r="F28567" s="294"/>
    </row>
    <row r="28568">
      <c r="A28568" s="294" t="s">
        <v>39281</v>
      </c>
      <c r="B28568" s="294"/>
      <c r="C28568" s="294"/>
      <c r="D28568" s="294"/>
      <c r="E28568" s="294"/>
      <c r="F28568" s="294"/>
    </row>
    <row r="28569">
      <c r="A28569" s="294" t="s">
        <v>39282</v>
      </c>
      <c r="B28569" s="294"/>
      <c r="C28569" s="294"/>
      <c r="D28569" s="294"/>
      <c r="E28569" s="294"/>
      <c r="F28569" s="294"/>
    </row>
    <row r="28570">
      <c r="A28570" s="294" t="s">
        <v>39283</v>
      </c>
      <c r="B28570" s="294"/>
      <c r="C28570" s="294"/>
      <c r="D28570" s="294"/>
      <c r="E28570" s="294"/>
      <c r="F28570" s="294"/>
    </row>
    <row r="28571">
      <c r="A28571" s="294" t="s">
        <v>39284</v>
      </c>
      <c r="B28571" s="294"/>
      <c r="C28571" s="294"/>
      <c r="D28571" s="294"/>
      <c r="E28571" s="294"/>
      <c r="F28571" s="294"/>
    </row>
    <row r="28572">
      <c r="A28572" s="294"/>
      <c r="B28572" s="294"/>
      <c r="C28572" s="294"/>
      <c r="D28572" s="294"/>
      <c r="E28572" s="294"/>
      <c r="F28572" s="294"/>
    </row>
    <row r="28573">
      <c r="A28573" s="294" t="s">
        <v>23508</v>
      </c>
      <c r="B28573" s="294"/>
      <c r="C28573" s="294"/>
      <c r="D28573" s="294"/>
      <c r="E28573" s="294"/>
      <c r="F28573" s="294"/>
    </row>
    <row r="28574">
      <c r="A28574" s="294" t="s">
        <v>29043</v>
      </c>
      <c r="B28574" s="294"/>
      <c r="C28574" s="294"/>
      <c r="D28574" s="294"/>
      <c r="E28574" s="294"/>
      <c r="F28574" s="294"/>
    </row>
    <row r="28575">
      <c r="A28575" s="294" t="s">
        <v>39285</v>
      </c>
      <c r="B28575" s="294"/>
      <c r="C28575" s="294"/>
      <c r="D28575" s="294"/>
      <c r="E28575" s="294"/>
      <c r="F28575" s="294"/>
    </row>
    <row r="28576">
      <c r="A28576" s="294" t="s">
        <v>21618</v>
      </c>
      <c r="B28576" s="294"/>
      <c r="C28576" s="294"/>
      <c r="D28576" s="294"/>
      <c r="E28576" s="294"/>
      <c r="F28576" s="294"/>
    </row>
    <row r="28577">
      <c r="A28577" s="294" t="s">
        <v>39286</v>
      </c>
      <c r="B28577" s="294"/>
      <c r="C28577" s="294"/>
      <c r="D28577" s="294"/>
      <c r="E28577" s="294"/>
      <c r="F28577" s="294"/>
    </row>
    <row r="28578">
      <c r="A28578" s="294"/>
      <c r="B28578" s="294"/>
      <c r="C28578" s="294"/>
      <c r="D28578" s="294"/>
      <c r="E28578" s="294"/>
      <c r="F28578" s="294"/>
    </row>
    <row r="28579">
      <c r="A28579" s="294" t="s">
        <v>24413</v>
      </c>
      <c r="B28579" s="294"/>
      <c r="C28579" s="294"/>
      <c r="D28579" s="294"/>
      <c r="E28579" s="294"/>
      <c r="F28579" s="294"/>
    </row>
    <row r="28580">
      <c r="A28580" s="294" t="s">
        <v>37045</v>
      </c>
      <c r="B28580" s="294"/>
      <c r="C28580" s="294"/>
      <c r="D28580" s="294"/>
      <c r="E28580" s="294"/>
      <c r="F28580" s="294"/>
    </row>
    <row r="28581">
      <c r="A28581" s="294"/>
      <c r="B28581" s="294"/>
      <c r="C28581" s="294"/>
      <c r="D28581" s="294"/>
      <c r="E28581" s="294"/>
      <c r="F28581" s="294"/>
    </row>
    <row r="28582">
      <c r="A28582" s="294" t="s">
        <v>33894</v>
      </c>
      <c r="B28582" s="294"/>
      <c r="C28582" s="294"/>
      <c r="D28582" s="294"/>
      <c r="E28582" s="294"/>
      <c r="F28582" s="294"/>
    </row>
    <row r="28583">
      <c r="A28583" s="294" t="s">
        <v>39287</v>
      </c>
      <c r="B28583" s="294"/>
      <c r="C28583" s="294"/>
      <c r="D28583" s="294"/>
      <c r="E28583" s="294"/>
      <c r="F28583" s="294"/>
    </row>
    <row r="28584">
      <c r="A28584" s="294" t="s">
        <v>39288</v>
      </c>
      <c r="B28584" s="294"/>
      <c r="C28584" s="294"/>
      <c r="D28584" s="294"/>
      <c r="E28584" s="294"/>
      <c r="F28584" s="294"/>
    </row>
    <row r="28585">
      <c r="A28585" s="294" t="s">
        <v>39289</v>
      </c>
      <c r="B28585" s="294"/>
      <c r="C28585" s="294"/>
      <c r="D28585" s="294"/>
      <c r="E28585" s="294"/>
      <c r="F28585" s="294"/>
    </row>
    <row r="28586">
      <c r="A28586" s="294" t="s">
        <v>39290</v>
      </c>
      <c r="B28586" s="294"/>
      <c r="C28586" s="294"/>
      <c r="D28586" s="294"/>
      <c r="E28586" s="294"/>
      <c r="F28586" s="294"/>
    </row>
    <row r="28587">
      <c r="A28587" s="294" t="s">
        <v>39291</v>
      </c>
      <c r="B28587" s="294"/>
      <c r="C28587" s="294"/>
      <c r="D28587" s="294"/>
      <c r="E28587" s="294"/>
      <c r="F28587" s="294"/>
    </row>
    <row r="28588">
      <c r="A28588" s="294" t="s">
        <v>39292</v>
      </c>
      <c r="B28588" s="294"/>
      <c r="C28588" s="294"/>
      <c r="D28588" s="294"/>
      <c r="E28588" s="294"/>
      <c r="F28588" s="294"/>
    </row>
    <row r="28589">
      <c r="A28589" s="294" t="s">
        <v>39293</v>
      </c>
      <c r="B28589" s="294"/>
      <c r="C28589" s="294"/>
      <c r="D28589" s="294"/>
      <c r="E28589" s="294"/>
      <c r="F28589" s="294"/>
    </row>
    <row r="28590">
      <c r="A28590" s="294" t="s">
        <v>39294</v>
      </c>
      <c r="B28590" s="294"/>
      <c r="C28590" s="294"/>
      <c r="D28590" s="294"/>
      <c r="E28590" s="294"/>
      <c r="F28590" s="294"/>
    </row>
    <row r="28591">
      <c r="A28591" s="294"/>
      <c r="B28591" s="294"/>
      <c r="C28591" s="294"/>
      <c r="D28591" s="294"/>
      <c r="E28591" s="294"/>
      <c r="F28591" s="294"/>
    </row>
    <row r="28592">
      <c r="A28592" s="294" t="s">
        <v>23148</v>
      </c>
      <c r="B28592" s="294"/>
      <c r="C28592" s="294"/>
      <c r="D28592" s="294"/>
      <c r="E28592" s="294"/>
      <c r="F28592" s="294"/>
    </row>
    <row r="28593">
      <c r="A28593" s="294" t="s">
        <v>23149</v>
      </c>
      <c r="B28593" s="294"/>
      <c r="C28593" s="294"/>
      <c r="D28593" s="294"/>
      <c r="E28593" s="294"/>
      <c r="F28593" s="294"/>
    </row>
    <row r="28594">
      <c r="A28594" s="294"/>
      <c r="B28594" s="294"/>
      <c r="C28594" s="294"/>
      <c r="D28594" s="294"/>
      <c r="E28594" s="294"/>
      <c r="F28594" s="294"/>
    </row>
    <row r="28595">
      <c r="A28595" s="294" t="s">
        <v>39295</v>
      </c>
      <c r="B28595" s="294"/>
      <c r="C28595" s="294"/>
      <c r="D28595" s="294"/>
      <c r="E28595" s="294"/>
      <c r="F28595" s="294"/>
    </row>
    <row r="28596">
      <c r="A28596" s="294" t="s">
        <v>39296</v>
      </c>
      <c r="B28596" s="294"/>
      <c r="C28596" s="294"/>
      <c r="D28596" s="294"/>
      <c r="E28596" s="294"/>
      <c r="F28596" s="294"/>
    </row>
    <row r="28597">
      <c r="A28597" s="294" t="s">
        <v>39297</v>
      </c>
      <c r="B28597" s="294"/>
      <c r="C28597" s="294"/>
      <c r="D28597" s="294"/>
      <c r="E28597" s="294"/>
      <c r="F28597" s="294"/>
    </row>
    <row r="28598">
      <c r="A28598" s="294" t="s">
        <v>39298</v>
      </c>
      <c r="B28598" s="294"/>
      <c r="C28598" s="294"/>
      <c r="D28598" s="294"/>
      <c r="E28598" s="294"/>
      <c r="F28598" s="294"/>
    </row>
    <row r="28599">
      <c r="A28599" s="294" t="s">
        <v>39299</v>
      </c>
      <c r="B28599" s="294"/>
      <c r="C28599" s="294"/>
      <c r="D28599" s="294"/>
      <c r="E28599" s="294"/>
      <c r="F28599" s="294"/>
    </row>
    <row r="28600">
      <c r="A28600" s="294" t="s">
        <v>39300</v>
      </c>
      <c r="B28600" s="294"/>
      <c r="C28600" s="294"/>
      <c r="D28600" s="294"/>
      <c r="E28600" s="294"/>
      <c r="F28600" s="294"/>
    </row>
    <row r="28601">
      <c r="A28601" s="294" t="s">
        <v>39301</v>
      </c>
      <c r="B28601" s="294"/>
      <c r="C28601" s="294"/>
      <c r="D28601" s="294"/>
      <c r="E28601" s="294"/>
      <c r="F28601" s="294"/>
    </row>
    <row r="28602">
      <c r="A28602" s="294"/>
      <c r="B28602" s="294"/>
      <c r="C28602" s="294"/>
      <c r="D28602" s="294"/>
      <c r="E28602" s="294"/>
      <c r="F28602" s="294"/>
    </row>
    <row r="28603">
      <c r="A28603" s="294" t="s">
        <v>26992</v>
      </c>
      <c r="B28603" s="294"/>
      <c r="C28603" s="294"/>
      <c r="D28603" s="294"/>
      <c r="E28603" s="294"/>
      <c r="F28603" s="294"/>
    </row>
    <row r="28604">
      <c r="A28604" s="294" t="s">
        <v>23156</v>
      </c>
      <c r="B28604" s="294"/>
      <c r="C28604" s="294"/>
      <c r="D28604" s="294"/>
      <c r="E28604" s="294"/>
      <c r="F28604" s="294"/>
    </row>
    <row r="28605">
      <c r="A28605" s="294"/>
      <c r="B28605" s="294"/>
      <c r="C28605" s="294"/>
      <c r="D28605" s="294"/>
      <c r="E28605" s="294"/>
      <c r="F28605" s="294"/>
    </row>
    <row r="28606">
      <c r="A28606" s="294" t="s">
        <v>39302</v>
      </c>
      <c r="B28606" s="294"/>
      <c r="C28606" s="294"/>
      <c r="D28606" s="294"/>
      <c r="E28606" s="294"/>
      <c r="F28606" s="294"/>
    </row>
    <row r="28607">
      <c r="A28607" s="294" t="s">
        <v>39303</v>
      </c>
      <c r="B28607" s="294"/>
      <c r="C28607" s="294"/>
      <c r="D28607" s="294"/>
      <c r="E28607" s="294"/>
      <c r="F28607" s="294"/>
    </row>
    <row r="28608">
      <c r="A28608" s="294" t="s">
        <v>39304</v>
      </c>
      <c r="B28608" s="294"/>
      <c r="C28608" s="294"/>
      <c r="D28608" s="294"/>
      <c r="E28608" s="294"/>
      <c r="F28608" s="294"/>
    </row>
    <row r="28609">
      <c r="A28609" s="294" t="s">
        <v>39305</v>
      </c>
      <c r="B28609" s="294"/>
      <c r="C28609" s="294"/>
      <c r="D28609" s="294"/>
      <c r="E28609" s="294"/>
      <c r="F28609" s="294"/>
    </row>
    <row r="28610">
      <c r="A28610" s="294" t="s">
        <v>39306</v>
      </c>
      <c r="B28610" s="294"/>
      <c r="C28610" s="294"/>
      <c r="D28610" s="294"/>
      <c r="E28610" s="294"/>
      <c r="F28610" s="294"/>
    </row>
    <row r="28611">
      <c r="A28611" s="294" t="s">
        <v>39307</v>
      </c>
      <c r="B28611" s="294"/>
      <c r="C28611" s="294"/>
      <c r="D28611" s="294"/>
      <c r="E28611" s="294"/>
      <c r="F28611" s="294"/>
    </row>
    <row r="28612">
      <c r="A28612" s="294" t="s">
        <v>39308</v>
      </c>
      <c r="B28612" s="294"/>
      <c r="C28612" s="294"/>
      <c r="D28612" s="294"/>
      <c r="E28612" s="294"/>
      <c r="F28612" s="294"/>
    </row>
    <row r="28613">
      <c r="A28613" s="294"/>
      <c r="B28613" s="294"/>
      <c r="C28613" s="294"/>
      <c r="D28613" s="294"/>
      <c r="E28613" s="294"/>
      <c r="F28613" s="294"/>
    </row>
    <row r="28614">
      <c r="A28614" s="294" t="s">
        <v>39309</v>
      </c>
      <c r="B28614" s="294"/>
      <c r="C28614" s="294"/>
      <c r="D28614" s="294"/>
      <c r="E28614" s="294"/>
      <c r="F28614" s="294"/>
    </row>
    <row r="28615">
      <c r="A28615" s="294" t="s">
        <v>39310</v>
      </c>
      <c r="B28615" s="294"/>
      <c r="C28615" s="294"/>
      <c r="D28615" s="294"/>
      <c r="E28615" s="294"/>
      <c r="F28615" s="294"/>
    </row>
    <row r="28616">
      <c r="A28616" s="294" t="s">
        <v>39311</v>
      </c>
      <c r="B28616" s="294"/>
      <c r="C28616" s="294"/>
      <c r="D28616" s="294"/>
      <c r="E28616" s="294"/>
      <c r="F28616" s="294"/>
    </row>
    <row r="28617">
      <c r="A28617" s="294" t="s">
        <v>39312</v>
      </c>
      <c r="B28617" s="294"/>
      <c r="C28617" s="294"/>
      <c r="D28617" s="294"/>
      <c r="E28617" s="294"/>
      <c r="F28617" s="294"/>
    </row>
    <row r="28618">
      <c r="A28618" s="294" t="s">
        <v>39313</v>
      </c>
      <c r="B28618" s="294"/>
      <c r="C28618" s="294"/>
      <c r="D28618" s="294"/>
      <c r="E28618" s="294"/>
      <c r="F28618" s="294"/>
    </row>
    <row r="28619">
      <c r="A28619" s="294" t="s">
        <v>39314</v>
      </c>
      <c r="B28619" s="294"/>
      <c r="C28619" s="294"/>
      <c r="D28619" s="294"/>
      <c r="E28619" s="294"/>
      <c r="F28619" s="294"/>
    </row>
    <row r="28620">
      <c r="A28620" s="294" t="s">
        <v>39315</v>
      </c>
      <c r="B28620" s="294"/>
      <c r="C28620" s="294"/>
      <c r="D28620" s="294"/>
      <c r="E28620" s="294"/>
      <c r="F28620" s="294"/>
    </row>
    <row r="28621">
      <c r="A28621" s="294" t="s">
        <v>39316</v>
      </c>
      <c r="B28621" s="294"/>
      <c r="C28621" s="294"/>
      <c r="D28621" s="294"/>
      <c r="E28621" s="294"/>
      <c r="F28621" s="294"/>
    </row>
    <row r="28622">
      <c r="A28622" s="294" t="s">
        <v>39317</v>
      </c>
      <c r="B28622" s="294"/>
      <c r="C28622" s="294"/>
      <c r="D28622" s="294"/>
      <c r="E28622" s="294"/>
      <c r="F28622" s="294"/>
    </row>
    <row r="28623">
      <c r="A28623" s="294"/>
      <c r="B28623" s="294"/>
      <c r="C28623" s="294"/>
      <c r="D28623" s="294"/>
      <c r="E28623" s="294"/>
      <c r="F28623" s="294"/>
    </row>
    <row r="28624">
      <c r="A28624" s="294"/>
      <c r="B28624" s="294"/>
      <c r="C28624" s="294"/>
      <c r="D28624" s="294"/>
      <c r="E28624" s="294"/>
      <c r="F28624" s="294"/>
    </row>
    <row r="28625">
      <c r="A28625" s="294" t="s">
        <v>21401</v>
      </c>
      <c r="B28625" s="294"/>
      <c r="C28625" s="294"/>
      <c r="D28625" s="294"/>
      <c r="E28625" s="294"/>
      <c r="F28625" s="294"/>
    </row>
    <row r="28626">
      <c r="A28626" s="294"/>
      <c r="B28626" s="294"/>
      <c r="C28626" s="294"/>
      <c r="D28626" s="294"/>
      <c r="E28626" s="294"/>
      <c r="F28626" s="294"/>
    </row>
    <row r="28627">
      <c r="A28627" s="294" t="s">
        <v>39318</v>
      </c>
      <c r="B28627" s="294"/>
      <c r="C28627" s="294"/>
      <c r="D28627" s="294"/>
      <c r="E28627" s="294"/>
      <c r="F28627" s="294"/>
    </row>
    <row r="28628">
      <c r="A28628" s="294" t="s">
        <v>31559</v>
      </c>
      <c r="B28628" s="294"/>
      <c r="C28628" s="294"/>
      <c r="D28628" s="294"/>
      <c r="E28628" s="294"/>
      <c r="F28628" s="294"/>
    </row>
    <row r="28629">
      <c r="A28629" s="294" t="s">
        <v>33136</v>
      </c>
      <c r="B28629" s="294"/>
      <c r="C28629" s="294"/>
      <c r="D28629" s="294"/>
      <c r="E28629" s="294"/>
      <c r="F28629" s="294"/>
    </row>
    <row r="28630">
      <c r="A28630" s="294" t="s">
        <v>23829</v>
      </c>
      <c r="B28630" s="294"/>
      <c r="C28630" s="294"/>
      <c r="D28630" s="294"/>
      <c r="E28630" s="294"/>
      <c r="F28630" s="294"/>
    </row>
    <row r="28631">
      <c r="A28631" s="294" t="s">
        <v>23830</v>
      </c>
      <c r="B28631" s="294"/>
      <c r="C28631" s="294"/>
      <c r="D28631" s="294"/>
      <c r="E28631" s="294"/>
      <c r="F28631" s="294"/>
    </row>
    <row r="28632">
      <c r="A28632" s="294" t="s">
        <v>23831</v>
      </c>
      <c r="B28632" s="294"/>
      <c r="C28632" s="294"/>
      <c r="D28632" s="294"/>
      <c r="E28632" s="294"/>
      <c r="F28632" s="294"/>
    </row>
    <row r="28633">
      <c r="A28633" s="294" t="s">
        <v>23825</v>
      </c>
      <c r="B28633" s="294"/>
      <c r="C28633" s="294"/>
      <c r="D28633" s="294"/>
      <c r="E28633" s="294"/>
      <c r="F28633" s="294"/>
    </row>
    <row r="28634">
      <c r="A28634" s="294" t="s">
        <v>39319</v>
      </c>
      <c r="B28634" s="294"/>
      <c r="C28634" s="294"/>
      <c r="D28634" s="294"/>
      <c r="E28634" s="294"/>
      <c r="F28634" s="294"/>
    </row>
    <row r="28635">
      <c r="A28635" s="294" t="s">
        <v>39320</v>
      </c>
      <c r="B28635" s="294"/>
      <c r="C28635" s="294"/>
      <c r="D28635" s="294"/>
      <c r="E28635" s="294"/>
      <c r="F28635" s="294"/>
    </row>
    <row r="28636">
      <c r="A28636" s="294" t="s">
        <v>31680</v>
      </c>
      <c r="B28636" s="294"/>
      <c r="C28636" s="294"/>
      <c r="D28636" s="294"/>
      <c r="E28636" s="294"/>
      <c r="F28636" s="294"/>
    </row>
    <row r="28637">
      <c r="A28637" s="294"/>
      <c r="B28637" s="294"/>
      <c r="C28637" s="294"/>
      <c r="D28637" s="294"/>
      <c r="E28637" s="294"/>
      <c r="F28637" s="294"/>
    </row>
    <row r="28638">
      <c r="A28638" s="294" t="s">
        <v>22239</v>
      </c>
      <c r="B28638" s="294"/>
      <c r="C28638" s="294"/>
      <c r="D28638" s="294"/>
      <c r="E28638" s="294"/>
      <c r="F28638" s="294"/>
    </row>
    <row r="28639">
      <c r="A28639" s="294"/>
      <c r="B28639" s="294"/>
      <c r="C28639" s="294"/>
      <c r="D28639" s="294"/>
      <c r="E28639" s="294"/>
      <c r="F28639" s="294"/>
    </row>
    <row r="28640">
      <c r="A28640" s="294" t="s">
        <v>39321</v>
      </c>
      <c r="B28640" s="294"/>
      <c r="C28640" s="294"/>
      <c r="D28640" s="294"/>
      <c r="E28640" s="294"/>
      <c r="F28640" s="294"/>
    </row>
    <row r="28641">
      <c r="A28641" s="294"/>
      <c r="B28641" s="294"/>
      <c r="C28641" s="294"/>
      <c r="D28641" s="294"/>
      <c r="E28641" s="294"/>
      <c r="F28641" s="294"/>
    </row>
    <row r="28642">
      <c r="A28642" s="294" t="s">
        <v>23263</v>
      </c>
      <c r="B28642" s="294"/>
      <c r="C28642" s="294"/>
      <c r="D28642" s="294"/>
      <c r="E28642" s="294"/>
      <c r="F28642" s="294"/>
    </row>
    <row r="28643">
      <c r="A28643" s="294" t="s">
        <v>39322</v>
      </c>
      <c r="B28643" s="294"/>
      <c r="C28643" s="294"/>
      <c r="D28643" s="294"/>
      <c r="E28643" s="294"/>
      <c r="F28643" s="294"/>
    </row>
    <row r="28644">
      <c r="A28644" s="294" t="s">
        <v>39323</v>
      </c>
      <c r="B28644" s="294"/>
      <c r="C28644" s="294"/>
      <c r="D28644" s="294"/>
      <c r="E28644" s="294"/>
      <c r="F28644" s="294"/>
    </row>
    <row r="28645">
      <c r="A28645" s="294" t="s">
        <v>39324</v>
      </c>
      <c r="B28645" s="294"/>
      <c r="C28645" s="294"/>
      <c r="D28645" s="294"/>
      <c r="E28645" s="294"/>
      <c r="F28645" s="294"/>
    </row>
    <row r="28646">
      <c r="A28646" s="294" t="s">
        <v>39325</v>
      </c>
      <c r="B28646" s="294"/>
      <c r="C28646" s="294"/>
      <c r="D28646" s="294"/>
      <c r="E28646" s="294"/>
      <c r="F28646" s="294"/>
    </row>
    <row r="28647">
      <c r="A28647" s="294" t="s">
        <v>39326</v>
      </c>
      <c r="B28647" s="294"/>
      <c r="C28647" s="294"/>
      <c r="D28647" s="294"/>
      <c r="E28647" s="294"/>
      <c r="F28647" s="294"/>
    </row>
    <row r="28648">
      <c r="A28648" s="294" t="s">
        <v>39327</v>
      </c>
      <c r="B28648" s="294"/>
      <c r="C28648" s="294"/>
      <c r="D28648" s="294"/>
      <c r="E28648" s="294"/>
      <c r="F28648" s="294"/>
    </row>
    <row r="28649">
      <c r="A28649" s="294" t="s">
        <v>22629</v>
      </c>
      <c r="B28649" s="294"/>
      <c r="C28649" s="294"/>
      <c r="D28649" s="294"/>
      <c r="E28649" s="294"/>
      <c r="F28649" s="294"/>
    </row>
    <row r="28650">
      <c r="A28650" s="294" t="s">
        <v>33136</v>
      </c>
      <c r="B28650" s="294"/>
      <c r="C28650" s="294"/>
      <c r="D28650" s="294"/>
      <c r="E28650" s="294"/>
      <c r="F28650" s="294"/>
    </row>
    <row r="28651">
      <c r="A28651" s="294" t="s">
        <v>22631</v>
      </c>
      <c r="B28651" s="294"/>
      <c r="C28651" s="294"/>
      <c r="D28651" s="294"/>
      <c r="E28651" s="294"/>
      <c r="F28651" s="294"/>
    </row>
    <row r="28652">
      <c r="A28652" s="294" t="s">
        <v>39328</v>
      </c>
      <c r="B28652" s="294"/>
      <c r="C28652" s="294"/>
      <c r="D28652" s="294"/>
      <c r="E28652" s="294"/>
      <c r="F28652" s="294"/>
    </row>
    <row r="28653">
      <c r="A28653" s="294" t="s">
        <v>39329</v>
      </c>
      <c r="B28653" s="294"/>
      <c r="C28653" s="294"/>
      <c r="D28653" s="294"/>
      <c r="E28653" s="294"/>
      <c r="F28653" s="294"/>
    </row>
    <row r="28654">
      <c r="A28654" s="294" t="s">
        <v>39330</v>
      </c>
      <c r="B28654" s="294"/>
      <c r="C28654" s="294"/>
      <c r="D28654" s="294"/>
      <c r="E28654" s="294"/>
      <c r="F28654" s="294"/>
    </row>
    <row r="28655">
      <c r="A28655" s="294" t="s">
        <v>39331</v>
      </c>
      <c r="B28655" s="294"/>
      <c r="C28655" s="294"/>
      <c r="D28655" s="294"/>
      <c r="E28655" s="294"/>
      <c r="F28655" s="294"/>
    </row>
    <row r="28656">
      <c r="A28656" s="294" t="s">
        <v>39332</v>
      </c>
      <c r="B28656" s="294"/>
      <c r="C28656" s="294"/>
      <c r="D28656" s="294"/>
      <c r="E28656" s="294"/>
      <c r="F28656" s="294"/>
    </row>
    <row r="28657">
      <c r="A28657" s="294" t="s">
        <v>39333</v>
      </c>
      <c r="B28657" s="294"/>
      <c r="C28657" s="294"/>
      <c r="D28657" s="294"/>
      <c r="E28657" s="294"/>
      <c r="F28657" s="294"/>
    </row>
    <row r="28658">
      <c r="A28658" s="294" t="s">
        <v>23268</v>
      </c>
      <c r="B28658" s="294"/>
      <c r="C28658" s="294"/>
      <c r="D28658" s="294"/>
      <c r="E28658" s="294"/>
      <c r="F28658" s="294"/>
    </row>
    <row r="28659">
      <c r="A28659" s="294" t="s">
        <v>39334</v>
      </c>
      <c r="B28659" s="294"/>
      <c r="C28659" s="294"/>
      <c r="D28659" s="294"/>
      <c r="E28659" s="294"/>
      <c r="F28659" s="294"/>
    </row>
    <row r="28660">
      <c r="A28660" s="294" t="s">
        <v>39335</v>
      </c>
      <c r="B28660" s="294"/>
      <c r="C28660" s="294"/>
      <c r="D28660" s="294"/>
      <c r="E28660" s="294"/>
      <c r="F28660" s="294"/>
    </row>
    <row r="28661">
      <c r="A28661" s="294" t="s">
        <v>39336</v>
      </c>
      <c r="B28661" s="294"/>
      <c r="C28661" s="294"/>
      <c r="D28661" s="294"/>
      <c r="E28661" s="294"/>
      <c r="F28661" s="294"/>
    </row>
    <row r="28662">
      <c r="A28662" s="294" t="s">
        <v>39337</v>
      </c>
      <c r="B28662" s="294"/>
      <c r="C28662" s="294"/>
      <c r="D28662" s="294"/>
      <c r="E28662" s="294"/>
      <c r="F28662" s="294"/>
    </row>
    <row r="28663">
      <c r="A28663" s="294" t="s">
        <v>39338</v>
      </c>
      <c r="B28663" s="294"/>
      <c r="C28663" s="294"/>
      <c r="D28663" s="294"/>
      <c r="E28663" s="294"/>
      <c r="F28663" s="294"/>
    </row>
    <row r="28664">
      <c r="A28664" s="294" t="s">
        <v>39339</v>
      </c>
      <c r="B28664" s="294"/>
      <c r="C28664" s="294"/>
      <c r="D28664" s="294"/>
      <c r="E28664" s="294"/>
      <c r="F28664" s="294"/>
    </row>
    <row r="28665">
      <c r="A28665" s="294" t="s">
        <v>39340</v>
      </c>
      <c r="B28665" s="294"/>
      <c r="C28665" s="294"/>
      <c r="D28665" s="294"/>
      <c r="E28665" s="294"/>
      <c r="F28665" s="294"/>
    </row>
    <row r="28666">
      <c r="A28666" s="294" t="s">
        <v>39341</v>
      </c>
      <c r="B28666" s="294"/>
      <c r="C28666" s="294"/>
      <c r="D28666" s="294"/>
      <c r="E28666" s="294"/>
      <c r="F28666" s="294"/>
    </row>
    <row r="28667">
      <c r="A28667" s="294" t="s">
        <v>39342</v>
      </c>
      <c r="B28667" s="294"/>
      <c r="C28667" s="294"/>
      <c r="D28667" s="294"/>
      <c r="E28667" s="294"/>
      <c r="F28667" s="294"/>
    </row>
    <row r="28668">
      <c r="A28668" s="294" t="s">
        <v>39343</v>
      </c>
      <c r="B28668" s="294"/>
      <c r="C28668" s="294"/>
      <c r="D28668" s="294"/>
      <c r="E28668" s="294"/>
      <c r="F28668" s="294"/>
    </row>
    <row r="28669">
      <c r="A28669" s="294" t="s">
        <v>39344</v>
      </c>
      <c r="B28669" s="294"/>
      <c r="C28669" s="294"/>
      <c r="D28669" s="294"/>
      <c r="E28669" s="294"/>
      <c r="F28669" s="294"/>
    </row>
    <row r="28670">
      <c r="A28670" s="294"/>
      <c r="B28670" s="294"/>
      <c r="C28670" s="294"/>
      <c r="D28670" s="294"/>
      <c r="E28670" s="294"/>
      <c r="F28670" s="294"/>
    </row>
    <row r="28671">
      <c r="A28671" s="294" t="s">
        <v>38821</v>
      </c>
      <c r="B28671" s="294"/>
      <c r="C28671" s="294"/>
      <c r="D28671" s="294"/>
      <c r="E28671" s="294"/>
      <c r="F28671" s="294"/>
    </row>
    <row r="28672">
      <c r="A28672" s="294"/>
      <c r="B28672" s="294"/>
      <c r="C28672" s="294"/>
      <c r="D28672" s="294"/>
      <c r="E28672" s="294"/>
      <c r="F28672" s="294"/>
    </row>
    <row r="28673">
      <c r="A28673" s="294" t="s">
        <v>27297</v>
      </c>
      <c r="B28673" s="294"/>
      <c r="C28673" s="294"/>
      <c r="D28673" s="294"/>
      <c r="E28673" s="294"/>
      <c r="F28673" s="294"/>
    </row>
    <row r="28674">
      <c r="A28674" s="294" t="s">
        <v>24549</v>
      </c>
      <c r="B28674" s="294"/>
      <c r="C28674" s="294"/>
      <c r="D28674" s="294"/>
      <c r="E28674" s="294"/>
      <c r="F28674" s="294"/>
    </row>
    <row r="28675">
      <c r="A28675" s="294" t="s">
        <v>37464</v>
      </c>
      <c r="B28675" s="294"/>
      <c r="C28675" s="294"/>
      <c r="D28675" s="294"/>
      <c r="E28675" s="294"/>
      <c r="F28675" s="294"/>
    </row>
    <row r="28676">
      <c r="A28676" s="294" t="s">
        <v>38031</v>
      </c>
      <c r="B28676" s="294"/>
      <c r="C28676" s="294"/>
      <c r="D28676" s="294"/>
      <c r="E28676" s="294"/>
      <c r="F28676" s="294"/>
    </row>
    <row r="28677">
      <c r="A28677" s="294" t="s">
        <v>39345</v>
      </c>
      <c r="B28677" s="294"/>
      <c r="C28677" s="294"/>
      <c r="D28677" s="294"/>
      <c r="E28677" s="294"/>
      <c r="F28677" s="294"/>
    </row>
    <row r="28678">
      <c r="A28678" s="294" t="s">
        <v>39346</v>
      </c>
      <c r="B28678" s="294"/>
      <c r="C28678" s="294"/>
      <c r="D28678" s="294"/>
      <c r="E28678" s="294"/>
      <c r="F28678" s="294"/>
    </row>
    <row r="28679">
      <c r="A28679" s="294" t="s">
        <v>38705</v>
      </c>
      <c r="B28679" s="294"/>
      <c r="C28679" s="294"/>
      <c r="D28679" s="294"/>
      <c r="E28679" s="294"/>
      <c r="F28679" s="294"/>
    </row>
    <row r="28680">
      <c r="A28680" s="294" t="s">
        <v>39347</v>
      </c>
      <c r="B28680" s="294"/>
      <c r="C28680" s="294"/>
      <c r="D28680" s="294"/>
      <c r="E28680" s="294"/>
      <c r="F28680" s="294"/>
    </row>
    <row r="28681">
      <c r="A28681" s="294" t="s">
        <v>39348</v>
      </c>
      <c r="B28681" s="294"/>
      <c r="C28681" s="294"/>
      <c r="D28681" s="294"/>
      <c r="E28681" s="294"/>
      <c r="F28681" s="294"/>
    </row>
    <row r="28682">
      <c r="A28682" s="294" t="s">
        <v>24562</v>
      </c>
      <c r="B28682" s="294"/>
      <c r="C28682" s="294"/>
      <c r="D28682" s="294"/>
      <c r="E28682" s="294"/>
      <c r="F28682" s="294"/>
    </row>
    <row r="28683">
      <c r="A28683" s="294" t="s">
        <v>39349</v>
      </c>
      <c r="B28683" s="294"/>
      <c r="C28683" s="294"/>
      <c r="D28683" s="294"/>
      <c r="E28683" s="294"/>
      <c r="F28683" s="294"/>
    </row>
    <row r="28684">
      <c r="A28684" s="294" t="s">
        <v>39350</v>
      </c>
      <c r="B28684" s="294"/>
      <c r="C28684" s="294"/>
      <c r="D28684" s="294"/>
      <c r="E28684" s="294"/>
      <c r="F28684" s="294"/>
    </row>
    <row r="28685">
      <c r="A28685" s="294" t="s">
        <v>39351</v>
      </c>
      <c r="B28685" s="294"/>
      <c r="C28685" s="294"/>
      <c r="D28685" s="294"/>
      <c r="E28685" s="294"/>
      <c r="F28685" s="294"/>
    </row>
    <row r="28686">
      <c r="A28686" s="294" t="s">
        <v>39352</v>
      </c>
      <c r="B28686" s="294"/>
      <c r="C28686" s="294"/>
      <c r="D28686" s="294"/>
      <c r="E28686" s="294"/>
      <c r="F28686" s="294"/>
    </row>
    <row r="28687">
      <c r="A28687" s="294" t="s">
        <v>39353</v>
      </c>
      <c r="B28687" s="294"/>
      <c r="C28687" s="294"/>
      <c r="D28687" s="294"/>
      <c r="E28687" s="294"/>
      <c r="F28687" s="294"/>
    </row>
    <row r="28688">
      <c r="A28688" s="294" t="s">
        <v>39354</v>
      </c>
      <c r="B28688" s="294"/>
      <c r="C28688" s="294"/>
      <c r="D28688" s="294"/>
      <c r="E28688" s="294"/>
      <c r="F28688" s="294"/>
    </row>
    <row r="28689">
      <c r="A28689" s="294" t="s">
        <v>39355</v>
      </c>
      <c r="B28689" s="294"/>
      <c r="C28689" s="294"/>
      <c r="D28689" s="294"/>
      <c r="E28689" s="294"/>
      <c r="F28689" s="294"/>
    </row>
    <row r="28690">
      <c r="A28690" s="294" t="s">
        <v>39356</v>
      </c>
      <c r="B28690" s="294"/>
      <c r="C28690" s="294"/>
      <c r="D28690" s="294"/>
      <c r="E28690" s="294"/>
      <c r="F28690" s="294"/>
    </row>
    <row r="28691">
      <c r="A28691" s="294" t="s">
        <v>39357</v>
      </c>
      <c r="B28691" s="294"/>
      <c r="C28691" s="294"/>
      <c r="D28691" s="294"/>
      <c r="E28691" s="294"/>
      <c r="F28691" s="294"/>
    </row>
    <row r="28692">
      <c r="A28692" s="294" t="s">
        <v>39358</v>
      </c>
      <c r="B28692" s="294"/>
      <c r="C28692" s="294"/>
      <c r="D28692" s="294"/>
      <c r="E28692" s="294"/>
      <c r="F28692" s="294"/>
    </row>
    <row r="28693">
      <c r="A28693" s="294" t="s">
        <v>39359</v>
      </c>
      <c r="B28693" s="294"/>
      <c r="C28693" s="294"/>
      <c r="D28693" s="294"/>
      <c r="E28693" s="294"/>
      <c r="F28693" s="294"/>
    </row>
    <row r="28694">
      <c r="A28694" s="294"/>
      <c r="B28694" s="294"/>
      <c r="C28694" s="294"/>
      <c r="D28694" s="294"/>
      <c r="E28694" s="294"/>
      <c r="F28694" s="294"/>
    </row>
    <row r="28695">
      <c r="A28695" s="294" t="s">
        <v>28124</v>
      </c>
      <c r="B28695" s="294"/>
      <c r="C28695" s="294"/>
      <c r="D28695" s="294"/>
      <c r="E28695" s="294"/>
      <c r="F28695" s="294"/>
    </row>
    <row r="28696">
      <c r="A28696" s="294" t="s">
        <v>39360</v>
      </c>
      <c r="B28696" s="294"/>
      <c r="C28696" s="294"/>
      <c r="D28696" s="294"/>
      <c r="E28696" s="294"/>
      <c r="F28696" s="294"/>
    </row>
    <row r="28697">
      <c r="A28697" s="294" t="s">
        <v>21672</v>
      </c>
      <c r="B28697" s="294"/>
      <c r="C28697" s="294"/>
      <c r="D28697" s="294"/>
      <c r="E28697" s="294"/>
      <c r="F28697" s="294"/>
    </row>
    <row r="28698">
      <c r="A28698" s="294" t="s">
        <v>39286</v>
      </c>
      <c r="B28698" s="294"/>
      <c r="C28698" s="294"/>
      <c r="D28698" s="294"/>
      <c r="E28698" s="294"/>
      <c r="F28698" s="294"/>
    </row>
    <row r="28699">
      <c r="A28699" s="294"/>
      <c r="B28699" s="294"/>
      <c r="C28699" s="294"/>
      <c r="D28699" s="294"/>
      <c r="E28699" s="294"/>
      <c r="F28699" s="294"/>
    </row>
    <row r="28700">
      <c r="A28700" s="294"/>
      <c r="B28700" s="294"/>
      <c r="C28700" s="294"/>
      <c r="D28700" s="294"/>
      <c r="E28700" s="294"/>
      <c r="F28700" s="294"/>
    </row>
    <row r="28701">
      <c r="A28701" s="294"/>
      <c r="B28701" s="294"/>
      <c r="C28701" s="294"/>
      <c r="D28701" s="294"/>
      <c r="E28701" s="294"/>
      <c r="F28701" s="294"/>
    </row>
    <row r="28702">
      <c r="A28702" s="294" t="s">
        <v>23007</v>
      </c>
      <c r="B28702" s="294"/>
      <c r="C28702" s="294"/>
      <c r="D28702" s="294"/>
      <c r="E28702" s="294"/>
      <c r="F28702" s="294"/>
    </row>
    <row r="28703">
      <c r="A28703" s="294"/>
      <c r="B28703" s="294"/>
      <c r="C28703" s="294"/>
      <c r="D28703" s="294"/>
      <c r="E28703" s="294"/>
      <c r="F28703" s="294"/>
    </row>
    <row r="28704">
      <c r="A28704" s="294" t="s">
        <v>39361</v>
      </c>
      <c r="B28704" s="294"/>
      <c r="C28704" s="294"/>
      <c r="D28704" s="294"/>
      <c r="E28704" s="294"/>
      <c r="F28704" s="294"/>
    </row>
    <row r="28705">
      <c r="A28705" s="294" t="s">
        <v>39362</v>
      </c>
      <c r="B28705" s="294"/>
      <c r="C28705" s="294"/>
      <c r="D28705" s="294"/>
      <c r="E28705" s="294"/>
      <c r="F28705" s="294"/>
    </row>
    <row r="28706">
      <c r="A28706" s="294" t="s">
        <v>39363</v>
      </c>
      <c r="B28706" s="294"/>
      <c r="C28706" s="294"/>
      <c r="D28706" s="294"/>
      <c r="E28706" s="294"/>
      <c r="F28706" s="294"/>
    </row>
    <row r="28707">
      <c r="A28707" s="294" t="s">
        <v>39364</v>
      </c>
      <c r="B28707" s="294"/>
      <c r="C28707" s="294"/>
      <c r="D28707" s="294"/>
      <c r="E28707" s="294"/>
      <c r="F28707" s="294"/>
    </row>
    <row r="28708">
      <c r="A28708" s="294" t="s">
        <v>39365</v>
      </c>
      <c r="B28708" s="294"/>
      <c r="C28708" s="294"/>
      <c r="D28708" s="294"/>
      <c r="E28708" s="294"/>
      <c r="F28708" s="294"/>
    </row>
    <row r="28709">
      <c r="A28709" s="294" t="s">
        <v>39366</v>
      </c>
      <c r="B28709" s="294"/>
      <c r="C28709" s="294"/>
      <c r="D28709" s="294"/>
      <c r="E28709" s="294"/>
      <c r="F28709" s="294"/>
    </row>
    <row r="28710">
      <c r="A28710" s="294" t="s">
        <v>39367</v>
      </c>
      <c r="B28710" s="294"/>
      <c r="C28710" s="294"/>
      <c r="D28710" s="294"/>
      <c r="E28710" s="294"/>
      <c r="F28710" s="294"/>
    </row>
    <row r="28711">
      <c r="A28711" s="294" t="s">
        <v>39368</v>
      </c>
      <c r="B28711" s="294"/>
      <c r="C28711" s="294"/>
      <c r="D28711" s="294"/>
      <c r="E28711" s="294"/>
      <c r="F28711" s="294"/>
    </row>
    <row r="28712">
      <c r="A28712" s="294" t="s">
        <v>39369</v>
      </c>
      <c r="B28712" s="294"/>
      <c r="C28712" s="294"/>
      <c r="D28712" s="294"/>
      <c r="E28712" s="294"/>
      <c r="F28712" s="294"/>
    </row>
    <row r="28713">
      <c r="A28713" s="294" t="s">
        <v>39370</v>
      </c>
      <c r="B28713" s="294"/>
      <c r="C28713" s="294"/>
      <c r="D28713" s="294"/>
      <c r="E28713" s="294"/>
      <c r="F28713" s="294"/>
    </row>
    <row r="28714">
      <c r="A28714" s="294" t="s">
        <v>39371</v>
      </c>
      <c r="B28714" s="294"/>
      <c r="C28714" s="294"/>
      <c r="D28714" s="294"/>
      <c r="E28714" s="294"/>
      <c r="F28714" s="294"/>
    </row>
    <row r="28715">
      <c r="A28715" s="294" t="s">
        <v>39372</v>
      </c>
      <c r="B28715" s="294"/>
      <c r="C28715" s="294"/>
      <c r="D28715" s="294"/>
      <c r="E28715" s="294"/>
      <c r="F28715" s="294"/>
    </row>
    <row r="28716">
      <c r="A28716" s="294" t="s">
        <v>39373</v>
      </c>
      <c r="B28716" s="294"/>
      <c r="C28716" s="294"/>
      <c r="D28716" s="294"/>
      <c r="E28716" s="294"/>
      <c r="F28716" s="294"/>
    </row>
    <row r="28717">
      <c r="A28717" s="294" t="s">
        <v>39374</v>
      </c>
      <c r="B28717" s="294"/>
      <c r="C28717" s="294"/>
      <c r="D28717" s="294"/>
      <c r="E28717" s="294"/>
      <c r="F28717" s="294"/>
    </row>
    <row r="28718">
      <c r="A28718" s="294" t="s">
        <v>39375</v>
      </c>
      <c r="B28718" s="294"/>
      <c r="C28718" s="294"/>
      <c r="D28718" s="294"/>
      <c r="E28718" s="294"/>
      <c r="F28718" s="294"/>
    </row>
    <row r="28719">
      <c r="A28719" s="294" t="s">
        <v>39376</v>
      </c>
      <c r="B28719" s="294"/>
      <c r="C28719" s="294"/>
      <c r="D28719" s="294"/>
      <c r="E28719" s="294"/>
      <c r="F28719" s="294"/>
    </row>
    <row r="28720">
      <c r="A28720" s="294" t="s">
        <v>39377</v>
      </c>
      <c r="B28720" s="294"/>
      <c r="C28720" s="294"/>
      <c r="D28720" s="294"/>
      <c r="E28720" s="294"/>
      <c r="F28720" s="294"/>
    </row>
    <row r="28721">
      <c r="A28721" s="294" t="s">
        <v>39378</v>
      </c>
      <c r="B28721" s="294"/>
      <c r="C28721" s="294"/>
      <c r="D28721" s="294"/>
      <c r="E28721" s="294"/>
      <c r="F28721" s="294"/>
    </row>
    <row r="28722">
      <c r="A28722" s="294" t="s">
        <v>39379</v>
      </c>
      <c r="B28722" s="294"/>
      <c r="C28722" s="294"/>
      <c r="D28722" s="294"/>
      <c r="E28722" s="294"/>
      <c r="F28722" s="294"/>
    </row>
    <row r="28723">
      <c r="A28723" s="294" t="s">
        <v>33856</v>
      </c>
      <c r="B28723" s="294"/>
      <c r="C28723" s="294"/>
      <c r="D28723" s="294"/>
      <c r="E28723" s="294"/>
      <c r="F28723" s="294"/>
    </row>
    <row r="28724">
      <c r="A28724" s="294" t="s">
        <v>39380</v>
      </c>
      <c r="B28724" s="294"/>
      <c r="C28724" s="294"/>
      <c r="D28724" s="294"/>
      <c r="E28724" s="294"/>
      <c r="F28724" s="294"/>
    </row>
    <row r="28725">
      <c r="A28725" s="294" t="s">
        <v>39381</v>
      </c>
      <c r="B28725" s="294"/>
      <c r="C28725" s="294"/>
      <c r="D28725" s="294"/>
      <c r="E28725" s="294"/>
      <c r="F28725" s="294"/>
    </row>
    <row r="28726">
      <c r="A28726" s="294" t="s">
        <v>39382</v>
      </c>
      <c r="B28726" s="294"/>
      <c r="C28726" s="294"/>
      <c r="D28726" s="294"/>
      <c r="E28726" s="294"/>
      <c r="F28726" s="294"/>
    </row>
    <row r="28727">
      <c r="A28727" s="294" t="s">
        <v>39383</v>
      </c>
      <c r="B28727" s="294"/>
      <c r="C28727" s="294"/>
      <c r="D28727" s="294"/>
      <c r="E28727" s="294"/>
      <c r="F28727" s="294"/>
    </row>
    <row r="28728">
      <c r="A28728" s="294"/>
      <c r="B28728" s="294"/>
      <c r="C28728" s="294"/>
      <c r="D28728" s="294"/>
      <c r="E28728" s="294"/>
      <c r="F28728" s="294"/>
    </row>
    <row r="28729">
      <c r="A28729" s="294"/>
      <c r="B28729" s="294"/>
      <c r="C28729" s="294"/>
      <c r="D28729" s="294"/>
      <c r="E28729" s="294"/>
      <c r="F28729" s="294"/>
    </row>
    <row r="28730">
      <c r="A28730" s="294"/>
      <c r="B28730" s="294"/>
      <c r="C28730" s="294"/>
      <c r="D28730" s="294"/>
      <c r="E28730" s="294"/>
      <c r="F28730" s="294"/>
    </row>
    <row r="28731">
      <c r="A28731" s="294"/>
      <c r="B28731" s="294"/>
      <c r="C28731" s="294"/>
      <c r="D28731" s="294"/>
      <c r="E28731" s="294"/>
      <c r="F28731" s="294"/>
    </row>
    <row r="28732">
      <c r="A28732" s="294" t="s">
        <v>21326</v>
      </c>
      <c r="B28732" s="294"/>
      <c r="C28732" s="294"/>
      <c r="D28732" s="294"/>
      <c r="E28732" s="294"/>
      <c r="F28732" s="294"/>
    </row>
    <row r="28733">
      <c r="A28733" s="294"/>
      <c r="B28733" s="294"/>
      <c r="C28733" s="294"/>
      <c r="D28733" s="294"/>
      <c r="E28733" s="294"/>
      <c r="F28733" s="294"/>
    </row>
    <row r="28734">
      <c r="A28734" s="294" t="s">
        <v>39384</v>
      </c>
      <c r="B28734" s="294"/>
      <c r="C28734" s="294"/>
      <c r="D28734" s="294"/>
      <c r="E28734" s="294"/>
      <c r="F28734" s="294"/>
    </row>
    <row r="28735">
      <c r="A28735" s="294" t="s">
        <v>39385</v>
      </c>
      <c r="B28735" s="294"/>
      <c r="C28735" s="294"/>
      <c r="D28735" s="294"/>
      <c r="E28735" s="294"/>
      <c r="F28735" s="294"/>
    </row>
    <row r="28736">
      <c r="A28736" s="294" t="s">
        <v>39386</v>
      </c>
      <c r="B28736" s="294"/>
      <c r="C28736" s="294"/>
      <c r="D28736" s="294"/>
      <c r="E28736" s="294"/>
      <c r="F28736" s="294"/>
    </row>
    <row r="28737">
      <c r="A28737" s="294" t="s">
        <v>39387</v>
      </c>
      <c r="B28737" s="294"/>
      <c r="C28737" s="294"/>
      <c r="D28737" s="294"/>
      <c r="E28737" s="294"/>
      <c r="F28737" s="294"/>
    </row>
    <row r="28738">
      <c r="A28738" s="294" t="s">
        <v>39388</v>
      </c>
      <c r="B28738" s="294"/>
      <c r="C28738" s="294"/>
      <c r="D28738" s="294"/>
      <c r="E28738" s="294"/>
      <c r="F28738" s="294"/>
    </row>
    <row r="28739">
      <c r="A28739" s="294" t="s">
        <v>39389</v>
      </c>
      <c r="B28739" s="294"/>
      <c r="C28739" s="294"/>
      <c r="D28739" s="294"/>
      <c r="E28739" s="294"/>
      <c r="F28739" s="294"/>
    </row>
    <row r="28740">
      <c r="A28740" s="294" t="s">
        <v>39390</v>
      </c>
      <c r="B28740" s="294"/>
      <c r="C28740" s="294"/>
      <c r="D28740" s="294"/>
      <c r="E28740" s="294"/>
      <c r="F28740" s="294"/>
    </row>
    <row r="28741">
      <c r="A28741" s="294"/>
      <c r="B28741" s="294"/>
      <c r="C28741" s="294"/>
      <c r="D28741" s="294"/>
      <c r="E28741" s="294"/>
      <c r="F28741" s="294"/>
    </row>
    <row r="28742">
      <c r="A28742" s="294" t="s">
        <v>25438</v>
      </c>
      <c r="B28742" s="294"/>
      <c r="C28742" s="294"/>
      <c r="D28742" s="294"/>
      <c r="E28742" s="294"/>
      <c r="F28742" s="294"/>
    </row>
    <row r="28743">
      <c r="A28743" s="294"/>
      <c r="B28743" s="294"/>
      <c r="C28743" s="294"/>
      <c r="D28743" s="294"/>
      <c r="E28743" s="294"/>
      <c r="F28743" s="294"/>
    </row>
    <row r="28744">
      <c r="A28744" s="294" t="s">
        <v>39391</v>
      </c>
      <c r="B28744" s="294"/>
      <c r="C28744" s="294"/>
      <c r="D28744" s="294"/>
      <c r="E28744" s="294"/>
      <c r="F28744" s="294"/>
    </row>
    <row r="28745">
      <c r="A28745" s="294" t="s">
        <v>32402</v>
      </c>
      <c r="B28745" s="294"/>
      <c r="C28745" s="294"/>
      <c r="D28745" s="294"/>
      <c r="E28745" s="294"/>
      <c r="F28745" s="294"/>
    </row>
    <row r="28746">
      <c r="A28746" s="294" t="s">
        <v>39392</v>
      </c>
      <c r="B28746" s="294"/>
      <c r="C28746" s="294"/>
      <c r="D28746" s="294"/>
      <c r="E28746" s="294"/>
      <c r="F28746" s="294"/>
    </row>
    <row r="28747">
      <c r="A28747" s="294" t="s">
        <v>39393</v>
      </c>
      <c r="B28747" s="294"/>
      <c r="C28747" s="294"/>
      <c r="D28747" s="294"/>
      <c r="E28747" s="294"/>
      <c r="F28747" s="294"/>
    </row>
    <row r="28748">
      <c r="A28748" s="294" t="s">
        <v>39394</v>
      </c>
      <c r="B28748" s="294"/>
      <c r="C28748" s="294"/>
      <c r="D28748" s="294"/>
      <c r="E28748" s="294"/>
      <c r="F28748" s="294"/>
    </row>
    <row r="28749">
      <c r="A28749" s="294" t="s">
        <v>39395</v>
      </c>
      <c r="B28749" s="294"/>
      <c r="C28749" s="294"/>
      <c r="D28749" s="294"/>
      <c r="E28749" s="294"/>
      <c r="F28749" s="294"/>
    </row>
    <row r="28750">
      <c r="A28750" s="294" t="s">
        <v>39396</v>
      </c>
      <c r="B28750" s="294"/>
      <c r="C28750" s="294"/>
      <c r="D28750" s="294"/>
      <c r="E28750" s="294"/>
      <c r="F28750" s="294"/>
    </row>
    <row r="28751">
      <c r="A28751" s="294" t="s">
        <v>39397</v>
      </c>
      <c r="B28751" s="294"/>
      <c r="C28751" s="294"/>
      <c r="D28751" s="294"/>
      <c r="E28751" s="294"/>
      <c r="F28751" s="294"/>
    </row>
    <row r="28752">
      <c r="A28752" s="294"/>
      <c r="B28752" s="294"/>
      <c r="C28752" s="294"/>
      <c r="D28752" s="294"/>
      <c r="E28752" s="294"/>
      <c r="F28752" s="294"/>
    </row>
    <row r="28753">
      <c r="A28753" s="294" t="s">
        <v>23321</v>
      </c>
      <c r="B28753" s="294"/>
      <c r="C28753" s="294"/>
      <c r="D28753" s="294"/>
      <c r="E28753" s="294"/>
      <c r="F28753" s="294"/>
    </row>
    <row r="28754">
      <c r="A28754" s="294" t="s">
        <v>25548</v>
      </c>
      <c r="B28754" s="294"/>
      <c r="C28754" s="294"/>
      <c r="D28754" s="294"/>
      <c r="E28754" s="294"/>
      <c r="F28754" s="294"/>
    </row>
    <row r="28755">
      <c r="A28755" s="294"/>
      <c r="B28755" s="294"/>
      <c r="C28755" s="294"/>
      <c r="D28755" s="294"/>
      <c r="E28755" s="294"/>
      <c r="F28755" s="294"/>
    </row>
    <row r="28756">
      <c r="A28756" s="294" t="s">
        <v>24479</v>
      </c>
      <c r="B28756" s="294"/>
      <c r="C28756" s="294"/>
      <c r="D28756" s="294"/>
      <c r="E28756" s="294"/>
      <c r="F28756" s="294"/>
    </row>
    <row r="28757">
      <c r="A28757" s="294" t="s">
        <v>39398</v>
      </c>
      <c r="B28757" s="294"/>
      <c r="C28757" s="294"/>
      <c r="D28757" s="294"/>
      <c r="E28757" s="294"/>
      <c r="F28757" s="294"/>
    </row>
    <row r="28758">
      <c r="A28758" s="294" t="s">
        <v>39399</v>
      </c>
      <c r="B28758" s="294"/>
      <c r="C28758" s="294"/>
      <c r="D28758" s="294"/>
      <c r="E28758" s="294"/>
      <c r="F28758" s="294"/>
    </row>
    <row r="28759">
      <c r="A28759" s="294" t="s">
        <v>39400</v>
      </c>
      <c r="B28759" s="294"/>
      <c r="C28759" s="294"/>
      <c r="D28759" s="294"/>
      <c r="E28759" s="294"/>
      <c r="F28759" s="294"/>
    </row>
    <row r="28760">
      <c r="A28760" s="294" t="s">
        <v>39401</v>
      </c>
      <c r="B28760" s="294"/>
      <c r="C28760" s="294"/>
      <c r="D28760" s="294"/>
      <c r="E28760" s="294"/>
      <c r="F28760" s="294"/>
    </row>
    <row r="28761">
      <c r="A28761" s="294" t="s">
        <v>35699</v>
      </c>
      <c r="B28761" s="294"/>
      <c r="C28761" s="294"/>
      <c r="D28761" s="294"/>
      <c r="E28761" s="294"/>
      <c r="F28761" s="294"/>
    </row>
    <row r="28762">
      <c r="A28762" s="294"/>
      <c r="B28762" s="294"/>
      <c r="C28762" s="294"/>
      <c r="D28762" s="294"/>
      <c r="E28762" s="294"/>
      <c r="F28762" s="294"/>
    </row>
    <row r="28763">
      <c r="A28763" s="294" t="s">
        <v>22397</v>
      </c>
      <c r="B28763" s="294"/>
      <c r="C28763" s="294"/>
      <c r="D28763" s="294"/>
      <c r="E28763" s="294"/>
      <c r="F28763" s="294"/>
    </row>
    <row r="28764">
      <c r="A28764" s="294"/>
      <c r="B28764" s="294"/>
      <c r="C28764" s="294"/>
      <c r="D28764" s="294"/>
      <c r="E28764" s="294"/>
      <c r="F28764" s="294"/>
    </row>
    <row r="28765">
      <c r="A28765" s="294" t="s">
        <v>39402</v>
      </c>
      <c r="B28765" s="294"/>
      <c r="C28765" s="294"/>
      <c r="D28765" s="294"/>
      <c r="E28765" s="294"/>
      <c r="F28765" s="294"/>
    </row>
    <row r="28766">
      <c r="A28766" s="294" t="s">
        <v>39268</v>
      </c>
      <c r="B28766" s="294"/>
      <c r="C28766" s="294"/>
      <c r="D28766" s="294"/>
      <c r="E28766" s="294"/>
      <c r="F28766" s="294"/>
    </row>
    <row r="28767">
      <c r="A28767" s="294" t="s">
        <v>31330</v>
      </c>
      <c r="B28767" s="294"/>
      <c r="C28767" s="294"/>
      <c r="D28767" s="294"/>
      <c r="E28767" s="294"/>
      <c r="F28767" s="294"/>
    </row>
    <row r="28768">
      <c r="A28768" s="294" t="s">
        <v>39403</v>
      </c>
      <c r="B28768" s="294"/>
      <c r="C28768" s="294"/>
      <c r="D28768" s="294"/>
      <c r="E28768" s="294"/>
      <c r="F28768" s="294"/>
    </row>
    <row r="28769">
      <c r="A28769" s="294" t="s">
        <v>22492</v>
      </c>
      <c r="B28769" s="294"/>
      <c r="C28769" s="294"/>
      <c r="D28769" s="294"/>
      <c r="E28769" s="294"/>
      <c r="F28769" s="294"/>
    </row>
    <row r="28770">
      <c r="A28770" s="294" t="s">
        <v>39404</v>
      </c>
      <c r="B28770" s="294"/>
      <c r="C28770" s="294"/>
      <c r="D28770" s="294"/>
      <c r="E28770" s="294"/>
      <c r="F28770" s="294"/>
    </row>
    <row r="28771">
      <c r="A28771" s="294" t="s">
        <v>39405</v>
      </c>
      <c r="B28771" s="294"/>
      <c r="C28771" s="294"/>
      <c r="D28771" s="294"/>
      <c r="E28771" s="294"/>
      <c r="F28771" s="294"/>
    </row>
    <row r="28772">
      <c r="A28772" s="294"/>
      <c r="B28772" s="294"/>
      <c r="C28772" s="294"/>
      <c r="D28772" s="294"/>
      <c r="E28772" s="294"/>
      <c r="F28772" s="294"/>
    </row>
    <row r="28773">
      <c r="A28773" s="294" t="s">
        <v>25745</v>
      </c>
      <c r="B28773" s="294"/>
      <c r="C28773" s="294"/>
      <c r="D28773" s="294"/>
      <c r="E28773" s="294"/>
      <c r="F28773" s="294"/>
    </row>
    <row r="28774">
      <c r="A28774" s="294"/>
      <c r="B28774" s="294"/>
      <c r="C28774" s="294"/>
      <c r="D28774" s="294"/>
      <c r="E28774" s="294"/>
      <c r="F28774" s="294"/>
    </row>
    <row r="28775">
      <c r="A28775" s="294" t="s">
        <v>39406</v>
      </c>
      <c r="B28775" s="294"/>
      <c r="C28775" s="294"/>
      <c r="D28775" s="294"/>
      <c r="E28775" s="294"/>
      <c r="F28775" s="294"/>
    </row>
    <row r="28776">
      <c r="A28776" s="294" t="s">
        <v>39407</v>
      </c>
      <c r="B28776" s="294"/>
      <c r="C28776" s="294"/>
      <c r="D28776" s="294"/>
      <c r="E28776" s="294"/>
      <c r="F28776" s="294"/>
    </row>
    <row r="28777">
      <c r="A28777" s="294" t="s">
        <v>39408</v>
      </c>
      <c r="B28777" s="294"/>
      <c r="C28777" s="294"/>
      <c r="D28777" s="294"/>
      <c r="E28777" s="294"/>
      <c r="F28777" s="294"/>
    </row>
    <row r="28778">
      <c r="A28778" s="294" t="s">
        <v>39409</v>
      </c>
      <c r="B28778" s="294"/>
      <c r="C28778" s="294"/>
      <c r="D28778" s="294"/>
      <c r="E28778" s="294"/>
      <c r="F28778" s="294"/>
    </row>
    <row r="28779">
      <c r="A28779" s="294" t="s">
        <v>39410</v>
      </c>
      <c r="B28779" s="294"/>
      <c r="C28779" s="294"/>
      <c r="D28779" s="294"/>
      <c r="E28779" s="294"/>
      <c r="F28779" s="294"/>
    </row>
    <row r="28780">
      <c r="A28780" s="294" t="s">
        <v>39411</v>
      </c>
      <c r="B28780" s="294"/>
      <c r="C28780" s="294"/>
      <c r="D28780" s="294"/>
      <c r="E28780" s="294"/>
      <c r="F28780" s="294"/>
    </row>
    <row r="28781">
      <c r="A28781" s="294" t="s">
        <v>39412</v>
      </c>
      <c r="B28781" s="294"/>
      <c r="C28781" s="294"/>
      <c r="D28781" s="294"/>
      <c r="E28781" s="294"/>
      <c r="F28781" s="294"/>
    </row>
    <row r="28782">
      <c r="A28782" s="294" t="s">
        <v>39413</v>
      </c>
      <c r="B28782" s="294"/>
      <c r="C28782" s="294"/>
      <c r="D28782" s="294"/>
      <c r="E28782" s="294"/>
      <c r="F28782" s="294"/>
    </row>
    <row r="28783">
      <c r="A28783" s="294" t="s">
        <v>39414</v>
      </c>
      <c r="B28783" s="294"/>
      <c r="C28783" s="294"/>
      <c r="D28783" s="294"/>
      <c r="E28783" s="294"/>
      <c r="F28783" s="294"/>
    </row>
    <row r="28784">
      <c r="A28784" s="294"/>
      <c r="B28784" s="294"/>
      <c r="C28784" s="294"/>
      <c r="D28784" s="294"/>
      <c r="E28784" s="294"/>
      <c r="F28784" s="294"/>
    </row>
    <row r="28785">
      <c r="A28785" s="294" t="s">
        <v>39415</v>
      </c>
      <c r="B28785" s="294"/>
      <c r="C28785" s="294"/>
      <c r="D28785" s="294"/>
      <c r="E28785" s="294"/>
      <c r="F28785" s="294"/>
    </row>
    <row r="28786">
      <c r="A28786" s="294" t="s">
        <v>38902</v>
      </c>
      <c r="B28786" s="294"/>
      <c r="C28786" s="294"/>
      <c r="D28786" s="294"/>
      <c r="E28786" s="294"/>
      <c r="F28786" s="294"/>
    </row>
    <row r="28787">
      <c r="A28787" s="294" t="s">
        <v>34427</v>
      </c>
      <c r="B28787" s="294"/>
      <c r="C28787" s="294"/>
      <c r="D28787" s="294"/>
      <c r="E28787" s="294"/>
      <c r="F28787" s="294"/>
    </row>
    <row r="28788">
      <c r="A28788" s="294" t="s">
        <v>36480</v>
      </c>
      <c r="B28788" s="294"/>
      <c r="C28788" s="294"/>
      <c r="D28788" s="294"/>
      <c r="E28788" s="294"/>
      <c r="F28788" s="294"/>
    </row>
    <row r="28789">
      <c r="A28789" s="294" t="s">
        <v>39416</v>
      </c>
      <c r="B28789" s="294"/>
      <c r="C28789" s="294"/>
      <c r="D28789" s="294"/>
      <c r="E28789" s="294"/>
      <c r="F28789" s="294"/>
    </row>
    <row r="28790">
      <c r="A28790" s="294" t="s">
        <v>37545</v>
      </c>
      <c r="B28790" s="294"/>
      <c r="C28790" s="294"/>
      <c r="D28790" s="294"/>
      <c r="E28790" s="294"/>
      <c r="F28790" s="294"/>
    </row>
    <row r="28791">
      <c r="A28791" s="294" t="s">
        <v>39417</v>
      </c>
      <c r="B28791" s="294"/>
      <c r="C28791" s="294"/>
      <c r="D28791" s="294"/>
      <c r="E28791" s="294"/>
      <c r="F28791" s="294"/>
    </row>
    <row r="28792">
      <c r="A28792" s="294" t="s">
        <v>39418</v>
      </c>
      <c r="B28792" s="294"/>
      <c r="C28792" s="294"/>
      <c r="D28792" s="294"/>
      <c r="E28792" s="294"/>
      <c r="F28792" s="294"/>
    </row>
    <row r="28793">
      <c r="A28793" s="294" t="s">
        <v>26383</v>
      </c>
      <c r="B28793" s="294"/>
      <c r="C28793" s="294"/>
      <c r="D28793" s="294"/>
      <c r="E28793" s="294"/>
      <c r="F28793" s="294"/>
    </row>
    <row r="28794">
      <c r="A28794" s="294" t="s">
        <v>32408</v>
      </c>
      <c r="B28794" s="294"/>
      <c r="C28794" s="294"/>
      <c r="D28794" s="294"/>
      <c r="E28794" s="294"/>
      <c r="F28794" s="294"/>
    </row>
    <row r="28795">
      <c r="A28795" s="294" t="s">
        <v>39419</v>
      </c>
      <c r="B28795" s="294"/>
      <c r="C28795" s="294"/>
      <c r="D28795" s="294"/>
      <c r="E28795" s="294"/>
      <c r="F28795" s="294"/>
    </row>
    <row r="28796">
      <c r="A28796" s="294"/>
      <c r="B28796" s="294"/>
      <c r="C28796" s="294"/>
      <c r="D28796" s="294"/>
      <c r="E28796" s="294"/>
      <c r="F28796" s="294"/>
    </row>
    <row r="28797">
      <c r="A28797" s="294" t="s">
        <v>39420</v>
      </c>
      <c r="B28797" s="294"/>
      <c r="C28797" s="294"/>
      <c r="D28797" s="294"/>
      <c r="E28797" s="294"/>
      <c r="F28797" s="294"/>
    </row>
    <row r="28798">
      <c r="A28798" s="294"/>
      <c r="B28798" s="294"/>
      <c r="C28798" s="294"/>
      <c r="D28798" s="294"/>
      <c r="E28798" s="294"/>
      <c r="F28798" s="294"/>
    </row>
    <row r="28799">
      <c r="A28799" s="294" t="s">
        <v>39421</v>
      </c>
      <c r="B28799" s="294"/>
      <c r="C28799" s="294"/>
      <c r="D28799" s="294"/>
      <c r="E28799" s="294"/>
      <c r="F28799" s="294"/>
    </row>
    <row r="28800">
      <c r="A28800" s="294" t="s">
        <v>39422</v>
      </c>
      <c r="B28800" s="294"/>
      <c r="C28800" s="294"/>
      <c r="D28800" s="294"/>
      <c r="E28800" s="294"/>
      <c r="F28800" s="294"/>
    </row>
    <row r="28801">
      <c r="A28801" s="294" t="s">
        <v>39423</v>
      </c>
      <c r="B28801" s="294"/>
      <c r="C28801" s="294"/>
      <c r="D28801" s="294"/>
      <c r="E28801" s="294"/>
      <c r="F28801" s="294"/>
    </row>
    <row r="28802">
      <c r="A28802" s="294" t="s">
        <v>39424</v>
      </c>
      <c r="B28802" s="294"/>
      <c r="C28802" s="294"/>
      <c r="D28802" s="294"/>
      <c r="E28802" s="294"/>
      <c r="F28802" s="294"/>
    </row>
    <row r="28803">
      <c r="A28803" s="294" t="s">
        <v>39425</v>
      </c>
      <c r="B28803" s="294"/>
      <c r="C28803" s="294"/>
      <c r="D28803" s="294"/>
      <c r="E28803" s="294"/>
      <c r="F28803" s="294"/>
    </row>
    <row r="28804">
      <c r="A28804" s="294" t="s">
        <v>39426</v>
      </c>
      <c r="B28804" s="294"/>
      <c r="C28804" s="294"/>
      <c r="D28804" s="294"/>
      <c r="E28804" s="294"/>
      <c r="F28804" s="294"/>
    </row>
    <row r="28805">
      <c r="A28805" s="294" t="s">
        <v>39427</v>
      </c>
      <c r="B28805" s="294"/>
      <c r="C28805" s="294"/>
      <c r="D28805" s="294"/>
      <c r="E28805" s="294"/>
      <c r="F28805" s="294"/>
    </row>
    <row r="28806">
      <c r="A28806" s="294"/>
      <c r="B28806" s="294"/>
      <c r="C28806" s="294"/>
      <c r="D28806" s="294"/>
      <c r="E28806" s="294"/>
      <c r="F28806" s="294"/>
    </row>
    <row r="28807">
      <c r="A28807" s="294" t="s">
        <v>28124</v>
      </c>
      <c r="B28807" s="294"/>
      <c r="C28807" s="294"/>
      <c r="D28807" s="294"/>
      <c r="E28807" s="294"/>
      <c r="F28807" s="294"/>
    </row>
    <row r="28808">
      <c r="A28808" s="294" t="s">
        <v>39428</v>
      </c>
      <c r="B28808" s="294"/>
      <c r="C28808" s="294"/>
      <c r="D28808" s="294"/>
      <c r="E28808" s="294"/>
      <c r="F28808" s="294"/>
    </row>
    <row r="28809">
      <c r="A28809" s="294" t="s">
        <v>21618</v>
      </c>
      <c r="B28809" s="294"/>
      <c r="C28809" s="294"/>
      <c r="D28809" s="294"/>
      <c r="E28809" s="294"/>
      <c r="F28809" s="294"/>
    </row>
    <row r="28810">
      <c r="A28810" s="294" t="s">
        <v>39429</v>
      </c>
      <c r="B28810" s="294"/>
      <c r="C28810" s="294"/>
      <c r="D28810" s="294"/>
      <c r="E28810" s="294"/>
      <c r="F28810" s="294"/>
    </row>
    <row r="28811">
      <c r="A28811" s="294"/>
      <c r="B28811" s="294"/>
      <c r="C28811" s="294"/>
      <c r="D28811" s="294"/>
      <c r="E28811" s="294"/>
      <c r="F28811" s="294"/>
    </row>
    <row r="28812">
      <c r="A28812" s="294" t="s">
        <v>22602</v>
      </c>
      <c r="B28812" s="294"/>
      <c r="C28812" s="294"/>
      <c r="D28812" s="294"/>
      <c r="E28812" s="294"/>
      <c r="F28812" s="294"/>
    </row>
    <row r="28813">
      <c r="A28813" s="294" t="s">
        <v>38917</v>
      </c>
      <c r="B28813" s="294"/>
      <c r="C28813" s="294"/>
      <c r="D28813" s="294"/>
      <c r="E28813" s="294"/>
      <c r="F28813" s="294"/>
    </row>
    <row r="28814">
      <c r="A28814" s="294"/>
      <c r="B28814" s="294"/>
      <c r="C28814" s="294"/>
      <c r="D28814" s="294"/>
      <c r="E28814" s="294"/>
      <c r="F28814" s="294"/>
    </row>
    <row r="28815">
      <c r="A28815" s="294" t="s">
        <v>39430</v>
      </c>
      <c r="B28815" s="294"/>
      <c r="C28815" s="294"/>
      <c r="D28815" s="294"/>
      <c r="E28815" s="294"/>
      <c r="F28815" s="294"/>
    </row>
    <row r="28816">
      <c r="A28816" s="294" t="s">
        <v>39431</v>
      </c>
      <c r="B28816" s="294"/>
      <c r="C28816" s="294"/>
      <c r="D28816" s="294"/>
      <c r="E28816" s="294"/>
      <c r="F28816" s="294"/>
    </row>
    <row r="28817">
      <c r="A28817" s="294" t="s">
        <v>39432</v>
      </c>
      <c r="B28817" s="294"/>
      <c r="C28817" s="294"/>
      <c r="D28817" s="294"/>
      <c r="E28817" s="294"/>
      <c r="F28817" s="294"/>
    </row>
    <row r="28818">
      <c r="A28818" s="294" t="s">
        <v>39433</v>
      </c>
      <c r="B28818" s="294"/>
      <c r="C28818" s="294"/>
      <c r="D28818" s="294"/>
      <c r="E28818" s="294"/>
      <c r="F28818" s="294"/>
    </row>
    <row r="28819">
      <c r="A28819" s="294" t="s">
        <v>39434</v>
      </c>
      <c r="B28819" s="294"/>
      <c r="C28819" s="294"/>
      <c r="D28819" s="294"/>
      <c r="E28819" s="294"/>
      <c r="F28819" s="294"/>
    </row>
    <row r="28820">
      <c r="A28820" s="294" t="s">
        <v>39435</v>
      </c>
      <c r="B28820" s="294"/>
      <c r="C28820" s="294"/>
      <c r="D28820" s="294"/>
      <c r="E28820" s="294"/>
      <c r="F28820" s="294"/>
    </row>
    <row r="28821">
      <c r="A28821" s="294" t="s">
        <v>39436</v>
      </c>
      <c r="B28821" s="294"/>
      <c r="C28821" s="294"/>
      <c r="D28821" s="294"/>
      <c r="E28821" s="294"/>
      <c r="F28821" s="294"/>
    </row>
    <row r="28822">
      <c r="A28822" s="294" t="s">
        <v>39437</v>
      </c>
      <c r="B28822" s="294"/>
      <c r="C28822" s="294"/>
      <c r="D28822" s="294"/>
      <c r="E28822" s="294"/>
      <c r="F28822" s="294"/>
    </row>
    <row r="28823">
      <c r="A28823" s="294" t="s">
        <v>39438</v>
      </c>
      <c r="B28823" s="294"/>
      <c r="C28823" s="294"/>
      <c r="D28823" s="294"/>
      <c r="E28823" s="294"/>
      <c r="F28823" s="294"/>
    </row>
    <row r="28824">
      <c r="A28824" s="294" t="s">
        <v>39439</v>
      </c>
      <c r="B28824" s="294"/>
      <c r="C28824" s="294"/>
      <c r="D28824" s="294"/>
      <c r="E28824" s="294"/>
      <c r="F28824" s="294"/>
    </row>
    <row r="28825">
      <c r="A28825" s="294"/>
      <c r="B28825" s="294"/>
      <c r="C28825" s="294"/>
      <c r="D28825" s="294"/>
      <c r="E28825" s="294"/>
      <c r="F28825" s="294"/>
    </row>
    <row r="28826">
      <c r="A28826" s="294" t="s">
        <v>24323</v>
      </c>
      <c r="B28826" s="294"/>
      <c r="C28826" s="294"/>
      <c r="D28826" s="294"/>
      <c r="E28826" s="294"/>
      <c r="F28826" s="294"/>
    </row>
    <row r="28827">
      <c r="A28827" s="294" t="s">
        <v>23149</v>
      </c>
      <c r="B28827" s="294"/>
      <c r="C28827" s="294"/>
      <c r="D28827" s="294"/>
      <c r="E28827" s="294"/>
      <c r="F28827" s="294"/>
    </row>
    <row r="28828">
      <c r="A28828" s="294"/>
      <c r="B28828" s="294"/>
      <c r="C28828" s="294"/>
      <c r="D28828" s="294"/>
      <c r="E28828" s="294"/>
      <c r="F28828" s="294"/>
    </row>
    <row r="28829">
      <c r="A28829" s="294" t="s">
        <v>39440</v>
      </c>
      <c r="B28829" s="294"/>
      <c r="C28829" s="294"/>
      <c r="D28829" s="294"/>
      <c r="E28829" s="294"/>
      <c r="F28829" s="294"/>
    </row>
    <row r="28830">
      <c r="A28830" s="294" t="s">
        <v>39441</v>
      </c>
      <c r="B28830" s="294"/>
      <c r="C28830" s="294"/>
      <c r="D28830" s="294"/>
      <c r="E28830" s="294"/>
      <c r="F28830" s="294"/>
    </row>
    <row r="28831">
      <c r="A28831" s="294" t="s">
        <v>39442</v>
      </c>
      <c r="B28831" s="294"/>
      <c r="C28831" s="294"/>
      <c r="D28831" s="294"/>
      <c r="E28831" s="294"/>
      <c r="F28831" s="294"/>
    </row>
    <row r="28832">
      <c r="A28832" s="294" t="s">
        <v>39443</v>
      </c>
      <c r="B28832" s="294"/>
      <c r="C28832" s="294"/>
      <c r="D28832" s="294"/>
      <c r="E28832" s="294"/>
      <c r="F28832" s="294"/>
    </row>
    <row r="28833">
      <c r="A28833" s="294" t="s">
        <v>39444</v>
      </c>
      <c r="B28833" s="294"/>
      <c r="C28833" s="294"/>
      <c r="D28833" s="294"/>
      <c r="E28833" s="294"/>
      <c r="F28833" s="294"/>
    </row>
    <row r="28834">
      <c r="A28834" s="294" t="s">
        <v>39445</v>
      </c>
      <c r="B28834" s="294"/>
      <c r="C28834" s="294"/>
      <c r="D28834" s="294"/>
      <c r="E28834" s="294"/>
      <c r="F28834" s="294"/>
    </row>
    <row r="28835">
      <c r="A28835" s="294"/>
      <c r="B28835" s="294"/>
      <c r="C28835" s="294"/>
      <c r="D28835" s="294"/>
      <c r="E28835" s="294"/>
      <c r="F28835" s="294"/>
    </row>
    <row r="28836">
      <c r="A28836" s="294" t="s">
        <v>23362</v>
      </c>
      <c r="B28836" s="294"/>
      <c r="C28836" s="294"/>
      <c r="D28836" s="294"/>
      <c r="E28836" s="294"/>
      <c r="F28836" s="294"/>
    </row>
    <row r="28837">
      <c r="A28837" s="294" t="s">
        <v>23068</v>
      </c>
      <c r="B28837" s="294"/>
      <c r="C28837" s="294"/>
      <c r="D28837" s="294"/>
      <c r="E28837" s="294"/>
      <c r="F28837" s="294"/>
    </row>
    <row r="28838">
      <c r="A28838" s="294"/>
      <c r="B28838" s="294"/>
      <c r="C28838" s="294"/>
      <c r="D28838" s="294"/>
      <c r="E28838" s="294"/>
      <c r="F28838" s="294"/>
    </row>
    <row r="28839">
      <c r="A28839" s="294" t="s">
        <v>39446</v>
      </c>
      <c r="B28839" s="294"/>
      <c r="C28839" s="294"/>
      <c r="D28839" s="294"/>
      <c r="E28839" s="294"/>
      <c r="F28839" s="294"/>
    </row>
    <row r="28840">
      <c r="A28840" s="294" t="s">
        <v>39447</v>
      </c>
      <c r="B28840" s="294"/>
      <c r="C28840" s="294"/>
      <c r="D28840" s="294"/>
      <c r="E28840" s="294"/>
      <c r="F28840" s="294"/>
    </row>
    <row r="28841">
      <c r="A28841" s="294" t="s">
        <v>39448</v>
      </c>
      <c r="B28841" s="294"/>
      <c r="C28841" s="294"/>
      <c r="D28841" s="294"/>
      <c r="E28841" s="294"/>
      <c r="F28841" s="294"/>
    </row>
    <row r="28842">
      <c r="A28842" s="294" t="s">
        <v>39449</v>
      </c>
      <c r="B28842" s="294"/>
      <c r="C28842" s="294"/>
      <c r="D28842" s="294"/>
      <c r="E28842" s="294"/>
      <c r="F28842" s="294"/>
    </row>
    <row r="28843">
      <c r="A28843" s="294" t="s">
        <v>39450</v>
      </c>
      <c r="B28843" s="294"/>
      <c r="C28843" s="294"/>
      <c r="D28843" s="294"/>
      <c r="E28843" s="294"/>
      <c r="F28843" s="294"/>
    </row>
    <row r="28844">
      <c r="A28844" s="294" t="s">
        <v>39451</v>
      </c>
      <c r="B28844" s="294"/>
      <c r="C28844" s="294"/>
      <c r="D28844" s="294"/>
      <c r="E28844" s="294"/>
      <c r="F28844" s="294"/>
    </row>
    <row r="28845">
      <c r="A28845" s="294" t="s">
        <v>39452</v>
      </c>
      <c r="B28845" s="294"/>
      <c r="C28845" s="294"/>
      <c r="D28845" s="294"/>
      <c r="E28845" s="294"/>
      <c r="F28845" s="294"/>
    </row>
    <row r="28846">
      <c r="A28846" s="294" t="s">
        <v>39453</v>
      </c>
      <c r="B28846" s="294"/>
      <c r="C28846" s="294"/>
      <c r="D28846" s="294"/>
      <c r="E28846" s="294"/>
      <c r="F28846" s="294"/>
    </row>
    <row r="28847">
      <c r="A28847" s="294"/>
      <c r="B28847" s="294"/>
      <c r="C28847" s="294"/>
      <c r="D28847" s="294"/>
      <c r="E28847" s="294"/>
      <c r="F28847" s="294"/>
    </row>
    <row r="28848">
      <c r="A28848" s="294"/>
      <c r="B28848" s="294"/>
      <c r="C28848" s="294"/>
      <c r="D28848" s="294"/>
      <c r="E28848" s="294"/>
      <c r="F28848" s="294"/>
    </row>
    <row r="28849">
      <c r="A28849" s="294" t="s">
        <v>21401</v>
      </c>
      <c r="B28849" s="294"/>
      <c r="C28849" s="294"/>
      <c r="D28849" s="294"/>
      <c r="E28849" s="294"/>
      <c r="F28849" s="294"/>
    </row>
    <row r="28850">
      <c r="A28850" s="294"/>
      <c r="B28850" s="294"/>
      <c r="C28850" s="294"/>
      <c r="D28850" s="294"/>
      <c r="E28850" s="294"/>
      <c r="F28850" s="294"/>
    </row>
    <row r="28851">
      <c r="A28851" s="294" t="s">
        <v>39454</v>
      </c>
      <c r="B28851" s="294"/>
      <c r="C28851" s="294"/>
      <c r="D28851" s="294"/>
      <c r="E28851" s="294"/>
      <c r="F28851" s="294"/>
    </row>
    <row r="28852">
      <c r="A28852" s="294" t="s">
        <v>32447</v>
      </c>
      <c r="B28852" s="294"/>
      <c r="C28852" s="294"/>
      <c r="D28852" s="294"/>
      <c r="E28852" s="294"/>
      <c r="F28852" s="294"/>
    </row>
    <row r="28853">
      <c r="A28853" s="294" t="s">
        <v>33838</v>
      </c>
      <c r="B28853" s="294"/>
      <c r="C28853" s="294"/>
      <c r="D28853" s="294"/>
      <c r="E28853" s="294"/>
      <c r="F28853" s="294"/>
    </row>
    <row r="28854">
      <c r="A28854" s="294" t="s">
        <v>39455</v>
      </c>
      <c r="B28854" s="294"/>
      <c r="C28854" s="294"/>
      <c r="D28854" s="294"/>
      <c r="E28854" s="294"/>
      <c r="F28854" s="294"/>
    </row>
    <row r="28855">
      <c r="A28855" s="294" t="s">
        <v>39456</v>
      </c>
      <c r="B28855" s="294"/>
      <c r="C28855" s="294"/>
      <c r="D28855" s="294"/>
      <c r="E28855" s="294"/>
      <c r="F28855" s="294"/>
    </row>
    <row r="28856">
      <c r="A28856" s="294"/>
      <c r="B28856" s="294"/>
      <c r="C28856" s="294"/>
      <c r="D28856" s="294"/>
      <c r="E28856" s="294"/>
      <c r="F28856" s="294"/>
    </row>
    <row r="28857">
      <c r="A28857" s="294" t="s">
        <v>22239</v>
      </c>
      <c r="B28857" s="294"/>
      <c r="C28857" s="294"/>
      <c r="D28857" s="294"/>
      <c r="E28857" s="294"/>
      <c r="F28857" s="294"/>
    </row>
    <row r="28858">
      <c r="A28858" s="294"/>
      <c r="B28858" s="294"/>
      <c r="C28858" s="294"/>
      <c r="D28858" s="294"/>
      <c r="E28858" s="294"/>
      <c r="F28858" s="294"/>
    </row>
    <row r="28859">
      <c r="A28859" s="294" t="s">
        <v>39457</v>
      </c>
      <c r="B28859" s="294"/>
      <c r="C28859" s="294"/>
      <c r="D28859" s="294"/>
      <c r="E28859" s="294"/>
      <c r="F28859" s="294"/>
    </row>
    <row r="28860">
      <c r="A28860" s="294" t="s">
        <v>38799</v>
      </c>
      <c r="B28860" s="294"/>
      <c r="C28860" s="294"/>
      <c r="D28860" s="294"/>
      <c r="E28860" s="294"/>
      <c r="F28860" s="294"/>
    </row>
    <row r="28861">
      <c r="A28861" s="294" t="s">
        <v>39458</v>
      </c>
      <c r="B28861" s="294"/>
      <c r="C28861" s="294"/>
      <c r="D28861" s="294"/>
      <c r="E28861" s="294"/>
      <c r="F28861" s="294"/>
    </row>
    <row r="28862">
      <c r="A28862" s="294" t="s">
        <v>39459</v>
      </c>
      <c r="B28862" s="294"/>
      <c r="C28862" s="294"/>
      <c r="D28862" s="294"/>
      <c r="E28862" s="294"/>
      <c r="F28862" s="294"/>
    </row>
    <row r="28863">
      <c r="A28863" s="294" t="s">
        <v>39460</v>
      </c>
      <c r="B28863" s="294"/>
      <c r="C28863" s="294"/>
      <c r="D28863" s="294"/>
      <c r="E28863" s="294"/>
      <c r="F28863" s="294"/>
    </row>
    <row r="28864">
      <c r="A28864" s="294" t="s">
        <v>38309</v>
      </c>
      <c r="B28864" s="294"/>
      <c r="C28864" s="294"/>
      <c r="D28864" s="294"/>
      <c r="E28864" s="294"/>
      <c r="F28864" s="294"/>
    </row>
    <row r="28865">
      <c r="A28865" s="294" t="s">
        <v>39461</v>
      </c>
      <c r="B28865" s="294"/>
      <c r="C28865" s="294"/>
      <c r="D28865" s="294"/>
      <c r="E28865" s="294"/>
      <c r="F28865" s="294"/>
    </row>
    <row r="28866">
      <c r="A28866" s="294" t="s">
        <v>39462</v>
      </c>
      <c r="B28866" s="294"/>
      <c r="C28866" s="294"/>
      <c r="D28866" s="294"/>
      <c r="E28866" s="294"/>
      <c r="F28866" s="294"/>
    </row>
    <row r="28867">
      <c r="A28867" s="294" t="s">
        <v>22631</v>
      </c>
      <c r="B28867" s="294"/>
      <c r="C28867" s="294"/>
      <c r="D28867" s="294"/>
      <c r="E28867" s="294"/>
      <c r="F28867" s="294"/>
    </row>
    <row r="28868">
      <c r="A28868" s="294" t="s">
        <v>33136</v>
      </c>
      <c r="B28868" s="294"/>
      <c r="C28868" s="294"/>
      <c r="D28868" s="294"/>
      <c r="E28868" s="294"/>
      <c r="F28868" s="294"/>
    </row>
    <row r="28869">
      <c r="A28869" s="294" t="s">
        <v>39463</v>
      </c>
      <c r="B28869" s="294"/>
      <c r="C28869" s="294"/>
      <c r="D28869" s="294"/>
      <c r="E28869" s="294"/>
      <c r="F28869" s="294"/>
    </row>
    <row r="28870">
      <c r="A28870" s="294" t="s">
        <v>39464</v>
      </c>
      <c r="B28870" s="294"/>
      <c r="C28870" s="294"/>
      <c r="D28870" s="294"/>
      <c r="E28870" s="294"/>
      <c r="F28870" s="294"/>
    </row>
    <row r="28871">
      <c r="A28871" s="294" t="s">
        <v>39465</v>
      </c>
      <c r="B28871" s="294"/>
      <c r="C28871" s="294"/>
      <c r="D28871" s="294"/>
      <c r="E28871" s="294"/>
      <c r="F28871" s="294"/>
    </row>
    <row r="28872">
      <c r="A28872" s="294" t="s">
        <v>39466</v>
      </c>
      <c r="B28872" s="294"/>
      <c r="C28872" s="294"/>
      <c r="D28872" s="294"/>
      <c r="E28872" s="294"/>
      <c r="F28872" s="294"/>
    </row>
    <row r="28873">
      <c r="A28873" s="294" t="s">
        <v>39467</v>
      </c>
      <c r="B28873" s="294"/>
      <c r="C28873" s="294"/>
      <c r="D28873" s="294"/>
      <c r="E28873" s="294"/>
      <c r="F28873" s="294"/>
    </row>
    <row r="28874">
      <c r="A28874" s="294"/>
      <c r="B28874" s="294"/>
      <c r="C28874" s="294"/>
      <c r="D28874" s="294"/>
      <c r="E28874" s="294"/>
      <c r="F28874" s="294"/>
    </row>
    <row r="28875">
      <c r="A28875" s="294" t="s">
        <v>39468</v>
      </c>
      <c r="B28875" s="294"/>
      <c r="C28875" s="294"/>
      <c r="D28875" s="294"/>
      <c r="E28875" s="294"/>
      <c r="F28875" s="294"/>
    </row>
    <row r="28876">
      <c r="A28876" s="294"/>
      <c r="B28876" s="294"/>
      <c r="C28876" s="294"/>
      <c r="D28876" s="294"/>
      <c r="E28876" s="294"/>
      <c r="F28876" s="294"/>
    </row>
    <row r="28877">
      <c r="A28877" s="294" t="s">
        <v>39469</v>
      </c>
      <c r="B28877" s="294"/>
      <c r="C28877" s="294"/>
      <c r="D28877" s="294"/>
      <c r="E28877" s="294"/>
      <c r="F28877" s="294"/>
    </row>
    <row r="28878">
      <c r="A28878" s="294" t="s">
        <v>39470</v>
      </c>
      <c r="B28878" s="294"/>
      <c r="C28878" s="294"/>
      <c r="D28878" s="294"/>
      <c r="E28878" s="294"/>
      <c r="F28878" s="294"/>
    </row>
    <row r="28879">
      <c r="A28879" s="294" t="s">
        <v>39471</v>
      </c>
      <c r="B28879" s="294"/>
      <c r="C28879" s="294"/>
      <c r="D28879" s="294"/>
      <c r="E28879" s="294"/>
      <c r="F28879" s="294"/>
    </row>
    <row r="28880">
      <c r="A28880" s="294" t="s">
        <v>39472</v>
      </c>
      <c r="B28880" s="294"/>
      <c r="C28880" s="294"/>
      <c r="D28880" s="294"/>
      <c r="E28880" s="294"/>
      <c r="F28880" s="294"/>
    </row>
    <row r="28881">
      <c r="A28881" s="294"/>
      <c r="B28881" s="294"/>
      <c r="C28881" s="294"/>
      <c r="D28881" s="294"/>
      <c r="E28881" s="294"/>
      <c r="F28881" s="294"/>
    </row>
    <row r="28882">
      <c r="A28882" s="294" t="s">
        <v>21990</v>
      </c>
      <c r="B28882" s="294"/>
      <c r="C28882" s="294"/>
      <c r="D28882" s="294"/>
      <c r="E28882" s="294"/>
      <c r="F28882" s="294"/>
    </row>
    <row r="28883">
      <c r="A28883" s="294"/>
      <c r="B28883" s="294"/>
      <c r="C28883" s="294"/>
      <c r="D28883" s="294"/>
      <c r="E28883" s="294"/>
      <c r="F28883" s="294"/>
    </row>
    <row r="28884">
      <c r="A28884" s="294" t="s">
        <v>37878</v>
      </c>
      <c r="B28884" s="294"/>
      <c r="C28884" s="294"/>
      <c r="D28884" s="294"/>
      <c r="E28884" s="294"/>
      <c r="F28884" s="294"/>
    </row>
    <row r="28885">
      <c r="A28885" s="294" t="s">
        <v>24549</v>
      </c>
      <c r="B28885" s="294"/>
      <c r="C28885" s="294"/>
      <c r="D28885" s="294"/>
      <c r="E28885" s="294"/>
      <c r="F28885" s="294"/>
    </row>
    <row r="28886">
      <c r="A28886" s="294" t="s">
        <v>37464</v>
      </c>
      <c r="B28886" s="294"/>
      <c r="C28886" s="294"/>
      <c r="D28886" s="294"/>
      <c r="E28886" s="294"/>
      <c r="F28886" s="294"/>
    </row>
    <row r="28887">
      <c r="A28887" s="294" t="s">
        <v>39473</v>
      </c>
      <c r="B28887" s="294"/>
      <c r="C28887" s="294"/>
      <c r="D28887" s="294"/>
      <c r="E28887" s="294"/>
      <c r="F28887" s="294"/>
    </row>
    <row r="28888">
      <c r="A28888" s="294" t="s">
        <v>39474</v>
      </c>
      <c r="B28888" s="294"/>
      <c r="C28888" s="294"/>
      <c r="D28888" s="294"/>
      <c r="E28888" s="294"/>
      <c r="F28888" s="294"/>
    </row>
    <row r="28889">
      <c r="A28889" s="294" t="s">
        <v>39475</v>
      </c>
      <c r="B28889" s="294"/>
      <c r="C28889" s="294"/>
      <c r="D28889" s="294"/>
      <c r="E28889" s="294"/>
      <c r="F28889" s="294"/>
    </row>
    <row r="28890">
      <c r="A28890" s="294" t="s">
        <v>39476</v>
      </c>
      <c r="B28890" s="294"/>
      <c r="C28890" s="294"/>
      <c r="D28890" s="294"/>
      <c r="E28890" s="294"/>
      <c r="F28890" s="294"/>
    </row>
    <row r="28891">
      <c r="A28891" s="294" t="s">
        <v>39477</v>
      </c>
      <c r="B28891" s="294"/>
      <c r="C28891" s="294"/>
      <c r="D28891" s="294"/>
      <c r="E28891" s="294"/>
      <c r="F28891" s="294"/>
    </row>
    <row r="28892">
      <c r="A28892" s="294" t="s">
        <v>39478</v>
      </c>
      <c r="B28892" s="294"/>
      <c r="C28892" s="294"/>
      <c r="D28892" s="294"/>
      <c r="E28892" s="294"/>
      <c r="F28892" s="294"/>
    </row>
    <row r="28893">
      <c r="A28893" s="294" t="s">
        <v>39479</v>
      </c>
      <c r="B28893" s="294"/>
      <c r="C28893" s="294"/>
      <c r="D28893" s="294"/>
      <c r="E28893" s="294"/>
      <c r="F28893" s="294"/>
    </row>
    <row r="28894">
      <c r="A28894" s="294" t="s">
        <v>39480</v>
      </c>
      <c r="B28894" s="294"/>
      <c r="C28894" s="294"/>
      <c r="D28894" s="294"/>
      <c r="E28894" s="294"/>
      <c r="F28894" s="294"/>
    </row>
    <row r="28895">
      <c r="A28895" s="294" t="s">
        <v>24562</v>
      </c>
      <c r="B28895" s="294"/>
      <c r="C28895" s="294"/>
      <c r="D28895" s="294"/>
      <c r="E28895" s="294"/>
      <c r="F28895" s="294"/>
    </row>
    <row r="28896">
      <c r="A28896" s="294" t="str">
        <f>ARRAY_CONSTRAIN(ARRAYFORMULA(-Ultrasound of Swelling – for fatty tumour characteristics), 1, 1)</f>
        <v>#ERROR!</v>
      </c>
      <c r="B28896" s="294"/>
      <c r="C28896" s="294"/>
      <c r="D28896" s="294"/>
      <c r="E28896" s="294"/>
      <c r="F28896" s="294"/>
    </row>
    <row r="28897">
      <c r="A28897" s="294" t="s">
        <v>39481</v>
      </c>
      <c r="B28897" s="294"/>
      <c r="C28897" s="294"/>
      <c r="D28897" s="294"/>
      <c r="E28897" s="294"/>
      <c r="F28897" s="294"/>
    </row>
    <row r="28898">
      <c r="A28898" s="294" t="s">
        <v>39482</v>
      </c>
      <c r="B28898" s="294"/>
      <c r="C28898" s="294"/>
      <c r="D28898" s="294"/>
      <c r="E28898" s="294"/>
      <c r="F28898" s="294"/>
    </row>
    <row r="28899">
      <c r="A28899" s="294" t="s">
        <v>39483</v>
      </c>
      <c r="B28899" s="294"/>
      <c r="C28899" s="294"/>
      <c r="D28899" s="294"/>
      <c r="E28899" s="294"/>
      <c r="F28899" s="294"/>
    </row>
    <row r="28900">
      <c r="A28900" s="294" t="s">
        <v>39484</v>
      </c>
      <c r="B28900" s="294"/>
      <c r="C28900" s="294"/>
      <c r="D28900" s="294"/>
      <c r="E28900" s="294"/>
      <c r="F28900" s="294"/>
    </row>
    <row r="28901">
      <c r="A28901" s="294"/>
      <c r="B28901" s="294"/>
      <c r="C28901" s="294"/>
      <c r="D28901" s="294"/>
      <c r="E28901" s="294"/>
      <c r="F28901" s="294"/>
    </row>
    <row r="28902">
      <c r="A28902" s="294" t="s">
        <v>23508</v>
      </c>
      <c r="B28902" s="294"/>
      <c r="C28902" s="294"/>
      <c r="D28902" s="294"/>
      <c r="E28902" s="294"/>
      <c r="F28902" s="294"/>
    </row>
    <row r="28903">
      <c r="A28903" s="294" t="s">
        <v>29043</v>
      </c>
      <c r="B28903" s="294"/>
      <c r="C28903" s="294"/>
      <c r="D28903" s="294"/>
      <c r="E28903" s="294"/>
      <c r="F28903" s="294"/>
    </row>
    <row r="28904">
      <c r="A28904" s="294" t="s">
        <v>39485</v>
      </c>
      <c r="B28904" s="294"/>
      <c r="C28904" s="294"/>
      <c r="D28904" s="294"/>
      <c r="E28904" s="294"/>
      <c r="F28904" s="294"/>
    </row>
    <row r="28905">
      <c r="A28905" s="294" t="s">
        <v>21672</v>
      </c>
      <c r="B28905" s="294"/>
      <c r="C28905" s="294"/>
      <c r="D28905" s="294"/>
      <c r="E28905" s="294"/>
      <c r="F28905" s="294"/>
    </row>
    <row r="28906">
      <c r="A28906" s="294" t="s">
        <v>39429</v>
      </c>
      <c r="B28906" s="294"/>
      <c r="C28906" s="294"/>
      <c r="D28906" s="294"/>
      <c r="E28906" s="294"/>
      <c r="F28906" s="294"/>
    </row>
    <row r="28907">
      <c r="A28907" s="294"/>
      <c r="B28907" s="294"/>
      <c r="C28907" s="294"/>
      <c r="D28907" s="294"/>
      <c r="E28907" s="294"/>
      <c r="F28907" s="294"/>
    </row>
    <row r="28908">
      <c r="A28908" s="294" t="s">
        <v>21315</v>
      </c>
      <c r="B28908" s="294"/>
      <c r="C28908" s="294"/>
      <c r="D28908" s="294"/>
      <c r="E28908" s="294"/>
      <c r="F28908" s="294"/>
    </row>
    <row r="28909">
      <c r="A28909" s="294"/>
      <c r="B28909" s="294"/>
      <c r="C28909" s="294"/>
      <c r="D28909" s="294"/>
      <c r="E28909" s="294"/>
      <c r="F28909" s="294"/>
    </row>
    <row r="28910">
      <c r="A28910" s="294" t="s">
        <v>39486</v>
      </c>
      <c r="B28910" s="294"/>
      <c r="C28910" s="294"/>
      <c r="D28910" s="294"/>
      <c r="E28910" s="294"/>
      <c r="F28910" s="294"/>
    </row>
    <row r="28911">
      <c r="A28911" s="294" t="s">
        <v>39382</v>
      </c>
      <c r="B28911" s="294"/>
      <c r="C28911" s="294"/>
      <c r="D28911" s="294"/>
      <c r="E28911" s="294"/>
      <c r="F28911" s="294"/>
    </row>
    <row r="28912">
      <c r="A28912" s="294" t="s">
        <v>39487</v>
      </c>
      <c r="B28912" s="294"/>
      <c r="C28912" s="294"/>
      <c r="D28912" s="294"/>
      <c r="E28912" s="294"/>
      <c r="F28912" s="294"/>
    </row>
    <row r="28913">
      <c r="A28913" s="294" t="s">
        <v>39488</v>
      </c>
      <c r="B28913" s="294"/>
      <c r="C28913" s="294"/>
      <c r="D28913" s="294"/>
      <c r="E28913" s="294"/>
      <c r="F28913" s="294"/>
    </row>
    <row r="28914">
      <c r="A28914" s="294" t="s">
        <v>39489</v>
      </c>
      <c r="B28914" s="294"/>
      <c r="C28914" s="294"/>
      <c r="D28914" s="294"/>
      <c r="E28914" s="294"/>
      <c r="F28914" s="294"/>
    </row>
    <row r="28915">
      <c r="A28915" s="294" t="s">
        <v>39490</v>
      </c>
      <c r="B28915" s="294"/>
      <c r="C28915" s="294"/>
      <c r="D28915" s="294"/>
      <c r="E28915" s="294"/>
      <c r="F28915" s="294"/>
    </row>
    <row r="28916">
      <c r="A28916" s="294" t="s">
        <v>39383</v>
      </c>
      <c r="B28916" s="294"/>
      <c r="C28916" s="294"/>
      <c r="D28916" s="294"/>
      <c r="E28916" s="294"/>
      <c r="F28916" s="294"/>
    </row>
    <row r="28917">
      <c r="A28917" s="294" t="s">
        <v>39491</v>
      </c>
      <c r="B28917" s="294"/>
      <c r="C28917" s="294"/>
      <c r="D28917" s="294"/>
      <c r="E28917" s="294"/>
      <c r="F28917" s="294"/>
    </row>
    <row r="28918">
      <c r="A28918" s="294" t="s">
        <v>39492</v>
      </c>
      <c r="B28918" s="294"/>
      <c r="C28918" s="294"/>
      <c r="D28918" s="294"/>
      <c r="E28918" s="294"/>
      <c r="F28918" s="294"/>
    </row>
    <row r="28919">
      <c r="A28919" s="294" t="s">
        <v>39493</v>
      </c>
      <c r="B28919" s="294"/>
      <c r="C28919" s="294"/>
      <c r="D28919" s="294"/>
      <c r="E28919" s="294"/>
      <c r="F28919" s="294"/>
    </row>
    <row r="28920">
      <c r="A28920" s="294" t="s">
        <v>39494</v>
      </c>
      <c r="B28920" s="294"/>
      <c r="C28920" s="294"/>
      <c r="D28920" s="294"/>
      <c r="E28920" s="294"/>
      <c r="F28920" s="294"/>
    </row>
    <row r="28921">
      <c r="A28921" s="294" t="s">
        <v>39495</v>
      </c>
      <c r="B28921" s="294"/>
      <c r="C28921" s="294"/>
      <c r="D28921" s="294"/>
      <c r="E28921" s="294"/>
      <c r="F28921" s="294"/>
    </row>
    <row r="28922">
      <c r="A28922" s="294" t="s">
        <v>39496</v>
      </c>
      <c r="B28922" s="294"/>
      <c r="C28922" s="294"/>
      <c r="D28922" s="294"/>
      <c r="E28922" s="294"/>
      <c r="F28922" s="294"/>
    </row>
    <row r="28923">
      <c r="A28923" s="294" t="s">
        <v>39497</v>
      </c>
      <c r="B28923" s="294"/>
      <c r="C28923" s="294"/>
      <c r="D28923" s="294"/>
      <c r="E28923" s="294"/>
      <c r="F28923" s="294"/>
    </row>
    <row r="28924">
      <c r="A28924" s="294" t="s">
        <v>39498</v>
      </c>
      <c r="B28924" s="294"/>
      <c r="C28924" s="294"/>
      <c r="D28924" s="294"/>
      <c r="E28924" s="294"/>
      <c r="F28924" s="294"/>
    </row>
    <row r="28925">
      <c r="A28925" s="294" t="s">
        <v>39499</v>
      </c>
      <c r="B28925" s="294"/>
      <c r="C28925" s="294"/>
      <c r="D28925" s="294"/>
      <c r="E28925" s="294"/>
      <c r="F28925" s="294"/>
    </row>
    <row r="28926">
      <c r="A28926" s="294" t="s">
        <v>39500</v>
      </c>
      <c r="B28926" s="294"/>
      <c r="C28926" s="294"/>
      <c r="D28926" s="294"/>
      <c r="E28926" s="294"/>
      <c r="F28926" s="294"/>
    </row>
    <row r="28927">
      <c r="A28927" s="294" t="s">
        <v>39501</v>
      </c>
      <c r="B28927" s="294"/>
      <c r="C28927" s="294"/>
      <c r="D28927" s="294"/>
      <c r="E28927" s="294"/>
      <c r="F28927" s="294"/>
    </row>
    <row r="28928">
      <c r="A28928" s="294" t="s">
        <v>39502</v>
      </c>
      <c r="B28928" s="294"/>
      <c r="C28928" s="294"/>
      <c r="D28928" s="294"/>
      <c r="E28928" s="294"/>
      <c r="F28928" s="294"/>
    </row>
    <row r="28929">
      <c r="A28929" s="294" t="s">
        <v>39503</v>
      </c>
      <c r="B28929" s="294"/>
      <c r="C28929" s="294"/>
      <c r="D28929" s="294"/>
      <c r="E28929" s="294"/>
      <c r="F28929" s="294"/>
    </row>
    <row r="28930">
      <c r="A28930" s="294"/>
      <c r="B28930" s="294"/>
      <c r="C28930" s="294"/>
      <c r="D28930" s="294"/>
      <c r="E28930" s="294"/>
      <c r="F28930" s="294"/>
    </row>
    <row r="28931">
      <c r="A28931" s="294"/>
      <c r="B28931" s="294"/>
      <c r="C28931" s="294"/>
      <c r="D28931" s="294"/>
      <c r="E28931" s="294"/>
      <c r="F28931" s="294"/>
    </row>
    <row r="28932">
      <c r="A28932" s="294" t="s">
        <v>22281</v>
      </c>
      <c r="B28932" s="294"/>
      <c r="C28932" s="294"/>
      <c r="D28932" s="294"/>
      <c r="E28932" s="294"/>
      <c r="F28932" s="294"/>
    </row>
    <row r="28933">
      <c r="A28933" s="294"/>
      <c r="B28933" s="294"/>
      <c r="C28933" s="294"/>
      <c r="D28933" s="294"/>
      <c r="E28933" s="294"/>
      <c r="F28933" s="294"/>
    </row>
    <row r="28934">
      <c r="A28934" s="294" t="s">
        <v>39504</v>
      </c>
      <c r="B28934" s="294"/>
      <c r="C28934" s="294"/>
      <c r="D28934" s="294"/>
      <c r="E28934" s="294"/>
      <c r="F28934" s="294"/>
    </row>
    <row r="28935">
      <c r="A28935" s="294" t="s">
        <v>39505</v>
      </c>
      <c r="B28935" s="294"/>
      <c r="C28935" s="294"/>
      <c r="D28935" s="294"/>
      <c r="E28935" s="294"/>
      <c r="F28935" s="294"/>
    </row>
    <row r="28936">
      <c r="A28936" s="294" t="s">
        <v>39506</v>
      </c>
      <c r="B28936" s="294"/>
      <c r="C28936" s="294"/>
      <c r="D28936" s="294"/>
      <c r="E28936" s="294"/>
      <c r="F28936" s="294"/>
    </row>
    <row r="28937">
      <c r="A28937" s="294" t="s">
        <v>39507</v>
      </c>
      <c r="B28937" s="294"/>
      <c r="C28937" s="294"/>
      <c r="D28937" s="294"/>
      <c r="E28937" s="294"/>
      <c r="F28937" s="294"/>
    </row>
    <row r="28938">
      <c r="A28938" s="294" t="s">
        <v>39508</v>
      </c>
      <c r="B28938" s="294"/>
      <c r="C28938" s="294"/>
      <c r="D28938" s="294"/>
      <c r="E28938" s="294"/>
      <c r="F28938" s="294"/>
    </row>
    <row r="28939">
      <c r="A28939" s="294" t="s">
        <v>39509</v>
      </c>
      <c r="B28939" s="294"/>
      <c r="C28939" s="294"/>
      <c r="D28939" s="294"/>
      <c r="E28939" s="294"/>
      <c r="F28939" s="294"/>
    </row>
    <row r="28940">
      <c r="A28940" s="294"/>
      <c r="B28940" s="294"/>
      <c r="C28940" s="294"/>
      <c r="D28940" s="294"/>
      <c r="E28940" s="294"/>
      <c r="F28940" s="294"/>
    </row>
    <row r="28941">
      <c r="A28941" s="294" t="s">
        <v>25438</v>
      </c>
      <c r="B28941" s="294"/>
      <c r="C28941" s="294"/>
      <c r="D28941" s="294"/>
      <c r="E28941" s="294"/>
      <c r="F28941" s="294"/>
    </row>
    <row r="28942">
      <c r="A28942" s="294"/>
      <c r="B28942" s="294"/>
      <c r="C28942" s="294"/>
      <c r="D28942" s="294"/>
      <c r="E28942" s="294"/>
      <c r="F28942" s="294"/>
    </row>
    <row r="28943">
      <c r="A28943" s="294" t="s">
        <v>39510</v>
      </c>
      <c r="B28943" s="294"/>
      <c r="C28943" s="294"/>
      <c r="D28943" s="294"/>
      <c r="E28943" s="294"/>
      <c r="F28943" s="294"/>
    </row>
    <row r="28944">
      <c r="A28944" s="294" t="s">
        <v>39511</v>
      </c>
      <c r="B28944" s="294"/>
      <c r="C28944" s="294"/>
      <c r="D28944" s="294"/>
      <c r="E28944" s="294"/>
      <c r="F28944" s="294"/>
    </row>
    <row r="28945">
      <c r="A28945" s="294" t="s">
        <v>39512</v>
      </c>
      <c r="B28945" s="294"/>
      <c r="C28945" s="294"/>
      <c r="D28945" s="294"/>
      <c r="E28945" s="294"/>
      <c r="F28945" s="294"/>
    </row>
    <row r="28946">
      <c r="A28946" s="294" t="s">
        <v>39513</v>
      </c>
      <c r="B28946" s="294"/>
      <c r="C28946" s="294"/>
      <c r="D28946" s="294"/>
      <c r="E28946" s="294"/>
      <c r="F28946" s="294"/>
    </row>
    <row r="28947">
      <c r="A28947" s="294" t="s">
        <v>39514</v>
      </c>
      <c r="B28947" s="294"/>
      <c r="C28947" s="294"/>
      <c r="D28947" s="294"/>
      <c r="E28947" s="294"/>
      <c r="F28947" s="294"/>
    </row>
    <row r="28948">
      <c r="A28948" s="294" t="s">
        <v>39515</v>
      </c>
      <c r="B28948" s="294"/>
      <c r="C28948" s="294"/>
      <c r="D28948" s="294"/>
      <c r="E28948" s="294"/>
      <c r="F28948" s="294"/>
    </row>
    <row r="28949">
      <c r="A28949" s="294" t="s">
        <v>39516</v>
      </c>
      <c r="B28949" s="294"/>
      <c r="C28949" s="294"/>
      <c r="D28949" s="294"/>
      <c r="E28949" s="294"/>
      <c r="F28949" s="294"/>
    </row>
    <row r="28950">
      <c r="A28950" s="294" t="s">
        <v>39517</v>
      </c>
      <c r="B28950" s="294"/>
      <c r="C28950" s="294"/>
      <c r="D28950" s="294"/>
      <c r="E28950" s="294"/>
      <c r="F28950" s="294"/>
    </row>
    <row r="28951">
      <c r="A28951" s="294" t="s">
        <v>39518</v>
      </c>
      <c r="B28951" s="294"/>
      <c r="C28951" s="294"/>
      <c r="D28951" s="294"/>
      <c r="E28951" s="294"/>
      <c r="F28951" s="294"/>
    </row>
    <row r="28952">
      <c r="A28952" s="294" t="s">
        <v>39519</v>
      </c>
      <c r="B28952" s="294"/>
      <c r="C28952" s="294"/>
      <c r="D28952" s="294"/>
      <c r="E28952" s="294"/>
      <c r="F28952" s="294"/>
    </row>
    <row r="28953">
      <c r="A28953" s="294" t="s">
        <v>39520</v>
      </c>
      <c r="B28953" s="294"/>
      <c r="C28953" s="294"/>
      <c r="D28953" s="294"/>
      <c r="E28953" s="294"/>
      <c r="F28953" s="294"/>
    </row>
    <row r="28954">
      <c r="A28954" s="294"/>
      <c r="B28954" s="294"/>
      <c r="C28954" s="294"/>
      <c r="D28954" s="294"/>
      <c r="E28954" s="294"/>
      <c r="F28954" s="294"/>
    </row>
    <row r="28955">
      <c r="A28955" s="294" t="s">
        <v>27372</v>
      </c>
      <c r="B28955" s="294"/>
      <c r="C28955" s="294"/>
      <c r="D28955" s="294"/>
      <c r="E28955" s="294"/>
      <c r="F28955" s="294"/>
    </row>
    <row r="28956">
      <c r="A28956" s="294" t="s">
        <v>39521</v>
      </c>
      <c r="B28956" s="294"/>
      <c r="C28956" s="294"/>
      <c r="D28956" s="294"/>
      <c r="E28956" s="294"/>
      <c r="F28956" s="294"/>
    </row>
    <row r="28957">
      <c r="A28957" s="294"/>
      <c r="B28957" s="294"/>
      <c r="C28957" s="294"/>
      <c r="D28957" s="294"/>
      <c r="E28957" s="294"/>
      <c r="F28957" s="294"/>
    </row>
    <row r="28958">
      <c r="A28958" s="294" t="s">
        <v>39522</v>
      </c>
      <c r="B28958" s="294"/>
      <c r="C28958" s="294"/>
      <c r="D28958" s="294"/>
      <c r="E28958" s="294"/>
      <c r="F28958" s="294"/>
    </row>
    <row r="28959">
      <c r="A28959" s="294" t="s">
        <v>39523</v>
      </c>
      <c r="B28959" s="294"/>
      <c r="C28959" s="294"/>
      <c r="D28959" s="294"/>
      <c r="E28959" s="294"/>
      <c r="F28959" s="294"/>
    </row>
    <row r="28960">
      <c r="A28960" s="294" t="s">
        <v>39524</v>
      </c>
      <c r="B28960" s="294"/>
      <c r="C28960" s="294"/>
      <c r="D28960" s="294"/>
      <c r="E28960" s="294"/>
      <c r="F28960" s="294"/>
    </row>
    <row r="28961">
      <c r="A28961" s="294" t="s">
        <v>39525</v>
      </c>
      <c r="B28961" s="294"/>
      <c r="C28961" s="294"/>
      <c r="D28961" s="294"/>
      <c r="E28961" s="294"/>
      <c r="F28961" s="294"/>
    </row>
    <row r="28962">
      <c r="A28962" s="294" t="s">
        <v>39526</v>
      </c>
      <c r="B28962" s="294"/>
      <c r="C28962" s="294"/>
      <c r="D28962" s="294"/>
      <c r="E28962" s="294"/>
      <c r="F28962" s="294"/>
    </row>
    <row r="28963">
      <c r="A28963" s="294" t="s">
        <v>39527</v>
      </c>
      <c r="B28963" s="294"/>
      <c r="C28963" s="294"/>
      <c r="D28963" s="294"/>
      <c r="E28963" s="294"/>
      <c r="F28963" s="294"/>
    </row>
    <row r="28964">
      <c r="A28964" s="294" t="s">
        <v>39528</v>
      </c>
      <c r="B28964" s="294"/>
      <c r="C28964" s="294"/>
      <c r="D28964" s="294"/>
      <c r="E28964" s="294"/>
      <c r="F28964" s="294"/>
    </row>
    <row r="28965">
      <c r="A28965" s="294" t="s">
        <v>39529</v>
      </c>
      <c r="B28965" s="294"/>
      <c r="C28965" s="294"/>
      <c r="D28965" s="294"/>
      <c r="E28965" s="294"/>
      <c r="F28965" s="294"/>
    </row>
    <row r="28966">
      <c r="A28966" s="294"/>
      <c r="B28966" s="294"/>
      <c r="C28966" s="294"/>
      <c r="D28966" s="294"/>
      <c r="E28966" s="294"/>
      <c r="F28966" s="294"/>
    </row>
    <row r="28967">
      <c r="A28967" s="294" t="s">
        <v>27376</v>
      </c>
      <c r="B28967" s="294"/>
      <c r="C28967" s="294"/>
      <c r="D28967" s="294"/>
      <c r="E28967" s="294"/>
      <c r="F28967" s="294"/>
    </row>
    <row r="28968">
      <c r="A28968" s="294"/>
      <c r="B28968" s="294"/>
      <c r="C28968" s="294"/>
      <c r="D28968" s="294"/>
      <c r="E28968" s="294"/>
      <c r="F28968" s="294"/>
    </row>
    <row r="28969">
      <c r="A28969" s="294" t="s">
        <v>39530</v>
      </c>
      <c r="B28969" s="294"/>
      <c r="C28969" s="294"/>
      <c r="D28969" s="294"/>
      <c r="E28969" s="294"/>
      <c r="F28969" s="294"/>
    </row>
    <row r="28970">
      <c r="A28970" s="294" t="s">
        <v>39531</v>
      </c>
      <c r="B28970" s="294"/>
      <c r="C28970" s="294"/>
      <c r="D28970" s="294"/>
      <c r="E28970" s="294"/>
      <c r="F28970" s="294"/>
    </row>
    <row r="28971">
      <c r="A28971" s="294" t="s">
        <v>39532</v>
      </c>
      <c r="B28971" s="294"/>
      <c r="C28971" s="294"/>
      <c r="D28971" s="294"/>
      <c r="E28971" s="294"/>
      <c r="F28971" s="294"/>
    </row>
    <row r="28972">
      <c r="A28972" s="294" t="s">
        <v>39533</v>
      </c>
      <c r="B28972" s="294"/>
      <c r="C28972" s="294"/>
      <c r="D28972" s="294"/>
      <c r="E28972" s="294"/>
      <c r="F28972" s="294"/>
    </row>
    <row r="28973">
      <c r="A28973" s="294" t="s">
        <v>39534</v>
      </c>
      <c r="B28973" s="294"/>
      <c r="C28973" s="294"/>
      <c r="D28973" s="294"/>
      <c r="E28973" s="294"/>
      <c r="F28973" s="294"/>
    </row>
    <row r="28974">
      <c r="A28974" s="294" t="s">
        <v>39535</v>
      </c>
      <c r="B28974" s="294"/>
      <c r="C28974" s="294"/>
      <c r="D28974" s="294"/>
      <c r="E28974" s="294"/>
      <c r="F28974" s="294"/>
    </row>
    <row r="28975">
      <c r="A28975" s="294" t="s">
        <v>39536</v>
      </c>
      <c r="B28975" s="294"/>
      <c r="C28975" s="294"/>
      <c r="D28975" s="294"/>
      <c r="E28975" s="294"/>
      <c r="F28975" s="294"/>
    </row>
    <row r="28976">
      <c r="A28976" s="294"/>
      <c r="B28976" s="294"/>
      <c r="C28976" s="294"/>
      <c r="D28976" s="294"/>
      <c r="E28976" s="294"/>
      <c r="F28976" s="294"/>
    </row>
    <row r="28977">
      <c r="A28977" s="294" t="s">
        <v>39537</v>
      </c>
      <c r="B28977" s="294"/>
      <c r="C28977" s="294"/>
      <c r="D28977" s="294"/>
      <c r="E28977" s="294"/>
      <c r="F28977" s="294"/>
    </row>
    <row r="28978">
      <c r="A28978" s="294"/>
      <c r="B28978" s="294"/>
      <c r="C28978" s="294"/>
      <c r="D28978" s="294"/>
      <c r="E28978" s="294"/>
      <c r="F28978" s="294"/>
    </row>
    <row r="28979">
      <c r="A28979" s="294" t="s">
        <v>24954</v>
      </c>
      <c r="B28979" s="294"/>
      <c r="C28979" s="294"/>
      <c r="D28979" s="294"/>
      <c r="E28979" s="294"/>
      <c r="F28979" s="294"/>
    </row>
    <row r="28980">
      <c r="A28980" s="294" t="s">
        <v>28404</v>
      </c>
      <c r="B28980" s="294"/>
      <c r="C28980" s="294"/>
      <c r="D28980" s="294"/>
      <c r="E28980" s="294"/>
      <c r="F28980" s="294"/>
    </row>
    <row r="28981">
      <c r="A28981" s="294" t="s">
        <v>39538</v>
      </c>
      <c r="B28981" s="294"/>
      <c r="C28981" s="294"/>
      <c r="D28981" s="294"/>
      <c r="E28981" s="294"/>
      <c r="F28981" s="294"/>
    </row>
    <row r="28982">
      <c r="A28982" s="294" t="s">
        <v>39539</v>
      </c>
      <c r="B28982" s="294"/>
      <c r="C28982" s="294"/>
      <c r="D28982" s="294"/>
      <c r="E28982" s="294"/>
      <c r="F28982" s="294"/>
    </row>
    <row r="28983">
      <c r="A28983" s="294" t="s">
        <v>24226</v>
      </c>
      <c r="B28983" s="294"/>
      <c r="C28983" s="294"/>
      <c r="D28983" s="294"/>
      <c r="E28983" s="294"/>
      <c r="F28983" s="294"/>
    </row>
    <row r="28984">
      <c r="A28984" s="294" t="s">
        <v>39540</v>
      </c>
      <c r="B28984" s="294"/>
      <c r="C28984" s="294"/>
      <c r="D28984" s="294"/>
      <c r="E28984" s="294"/>
      <c r="F28984" s="294"/>
    </row>
    <row r="28985">
      <c r="A28985" s="294" t="s">
        <v>39541</v>
      </c>
      <c r="B28985" s="294"/>
      <c r="C28985" s="294"/>
      <c r="D28985" s="294"/>
      <c r="E28985" s="294"/>
      <c r="F28985" s="294"/>
    </row>
    <row r="28986">
      <c r="A28986" s="294" t="s">
        <v>39542</v>
      </c>
      <c r="B28986" s="294"/>
      <c r="C28986" s="294"/>
      <c r="D28986" s="294"/>
      <c r="E28986" s="294"/>
      <c r="F28986" s="294"/>
    </row>
    <row r="28987">
      <c r="A28987" s="294" t="s">
        <v>39543</v>
      </c>
      <c r="B28987" s="294"/>
      <c r="C28987" s="294"/>
      <c r="D28987" s="294"/>
      <c r="E28987" s="294"/>
      <c r="F28987" s="294"/>
    </row>
    <row r="28988">
      <c r="A28988" s="294" t="s">
        <v>24963</v>
      </c>
      <c r="B28988" s="294"/>
      <c r="C28988" s="294"/>
      <c r="D28988" s="294"/>
      <c r="E28988" s="294"/>
      <c r="F28988" s="294"/>
    </row>
    <row r="28989">
      <c r="A28989" s="294" t="s">
        <v>39544</v>
      </c>
      <c r="B28989" s="294"/>
      <c r="C28989" s="294"/>
      <c r="D28989" s="294"/>
      <c r="E28989" s="294"/>
      <c r="F28989" s="294"/>
    </row>
    <row r="28990">
      <c r="A28990" s="294" t="s">
        <v>39545</v>
      </c>
      <c r="B28990" s="294"/>
      <c r="C28990" s="294"/>
      <c r="D28990" s="294"/>
      <c r="E28990" s="294"/>
      <c r="F28990" s="294"/>
    </row>
    <row r="28991">
      <c r="A28991" s="294" t="s">
        <v>39546</v>
      </c>
      <c r="B28991" s="294"/>
      <c r="C28991" s="294"/>
      <c r="D28991" s="294"/>
      <c r="E28991" s="294"/>
      <c r="F28991" s="294"/>
    </row>
    <row r="28992">
      <c r="A28992" s="294" t="s">
        <v>39547</v>
      </c>
      <c r="B28992" s="294"/>
      <c r="C28992" s="294"/>
      <c r="D28992" s="294"/>
      <c r="E28992" s="294"/>
      <c r="F28992" s="294"/>
    </row>
    <row r="28993">
      <c r="A28993" s="294" t="s">
        <v>39548</v>
      </c>
      <c r="B28993" s="294"/>
      <c r="C28993" s="294"/>
      <c r="D28993" s="294"/>
      <c r="E28993" s="294"/>
      <c r="F28993" s="294"/>
    </row>
    <row r="28994">
      <c r="A28994" s="294" t="s">
        <v>39519</v>
      </c>
      <c r="B28994" s="294"/>
      <c r="C28994" s="294"/>
      <c r="D28994" s="294"/>
      <c r="E28994" s="294"/>
      <c r="F28994" s="294"/>
    </row>
    <row r="28995">
      <c r="A28995" s="294"/>
      <c r="B28995" s="294"/>
      <c r="C28995" s="294"/>
      <c r="D28995" s="294"/>
      <c r="E28995" s="294"/>
      <c r="F28995" s="294"/>
    </row>
    <row r="28996">
      <c r="A28996" s="294" t="s">
        <v>28124</v>
      </c>
      <c r="B28996" s="294"/>
      <c r="C28996" s="294"/>
      <c r="D28996" s="294"/>
      <c r="E28996" s="294"/>
      <c r="F28996" s="294"/>
    </row>
    <row r="28997">
      <c r="A28997" s="294" t="s">
        <v>20174</v>
      </c>
      <c r="B28997" s="294"/>
      <c r="C28997" s="294"/>
      <c r="D28997" s="294"/>
      <c r="E28997" s="294"/>
      <c r="F28997" s="294"/>
    </row>
    <row r="28998">
      <c r="A28998" s="294" t="s">
        <v>21618</v>
      </c>
      <c r="B28998" s="294"/>
      <c r="C28998" s="294"/>
      <c r="D28998" s="294"/>
      <c r="E28998" s="294"/>
      <c r="F28998" s="294"/>
    </row>
    <row r="28999">
      <c r="A28999" s="294" t="s">
        <v>39549</v>
      </c>
      <c r="B28999" s="294"/>
      <c r="C28999" s="294"/>
      <c r="D28999" s="294"/>
      <c r="E28999" s="294"/>
      <c r="F28999" s="294"/>
    </row>
    <row r="29000">
      <c r="A29000" s="294"/>
      <c r="B29000" s="294"/>
      <c r="C29000" s="294"/>
      <c r="D29000" s="294"/>
      <c r="E29000" s="294"/>
      <c r="F29000" s="294"/>
    </row>
    <row r="29001">
      <c r="A29001" s="294" t="s">
        <v>22512</v>
      </c>
      <c r="B29001" s="294"/>
      <c r="C29001" s="294"/>
      <c r="D29001" s="294"/>
      <c r="E29001" s="294"/>
      <c r="F29001" s="294"/>
    </row>
    <row r="29002">
      <c r="A29002" s="294" t="s">
        <v>23459</v>
      </c>
      <c r="B29002" s="294"/>
      <c r="C29002" s="294"/>
      <c r="D29002" s="294"/>
      <c r="E29002" s="294"/>
      <c r="F29002" s="294"/>
    </row>
    <row r="29003">
      <c r="A29003" s="294"/>
      <c r="B29003" s="294"/>
      <c r="C29003" s="294"/>
      <c r="D29003" s="294"/>
      <c r="E29003" s="294"/>
      <c r="F29003" s="294"/>
    </row>
    <row r="29004">
      <c r="A29004" s="294" t="s">
        <v>39550</v>
      </c>
      <c r="B29004" s="294"/>
      <c r="C29004" s="294"/>
      <c r="D29004" s="294"/>
      <c r="E29004" s="294"/>
      <c r="F29004" s="294"/>
    </row>
    <row r="29005">
      <c r="A29005" s="294" t="s">
        <v>39551</v>
      </c>
      <c r="B29005" s="294"/>
      <c r="C29005" s="294"/>
      <c r="D29005" s="294"/>
      <c r="E29005" s="294"/>
      <c r="F29005" s="294"/>
    </row>
    <row r="29006">
      <c r="A29006" s="294" t="s">
        <v>39552</v>
      </c>
      <c r="B29006" s="294"/>
      <c r="C29006" s="294"/>
      <c r="D29006" s="294"/>
      <c r="E29006" s="294"/>
      <c r="F29006" s="294"/>
    </row>
    <row r="29007">
      <c r="A29007" s="294" t="s">
        <v>39553</v>
      </c>
      <c r="B29007" s="294"/>
      <c r="C29007" s="294"/>
      <c r="D29007" s="294"/>
      <c r="E29007" s="294"/>
      <c r="F29007" s="294"/>
    </row>
    <row r="29008">
      <c r="A29008" s="294" t="s">
        <v>39554</v>
      </c>
      <c r="B29008" s="294"/>
      <c r="C29008" s="294"/>
      <c r="D29008" s="294"/>
      <c r="E29008" s="294"/>
      <c r="F29008" s="294"/>
    </row>
    <row r="29009">
      <c r="A29009" s="294" t="s">
        <v>39555</v>
      </c>
      <c r="B29009" s="294"/>
      <c r="C29009" s="294"/>
      <c r="D29009" s="294"/>
      <c r="E29009" s="294"/>
      <c r="F29009" s="294"/>
    </row>
    <row r="29010">
      <c r="A29010" s="294" t="s">
        <v>39556</v>
      </c>
      <c r="B29010" s="294"/>
      <c r="C29010" s="294"/>
      <c r="D29010" s="294"/>
      <c r="E29010" s="294"/>
      <c r="F29010" s="294"/>
    </row>
    <row r="29011">
      <c r="A29011" s="294" t="s">
        <v>39557</v>
      </c>
      <c r="B29011" s="294"/>
      <c r="C29011" s="294"/>
      <c r="D29011" s="294"/>
      <c r="E29011" s="294"/>
      <c r="F29011" s="294"/>
    </row>
    <row r="29012">
      <c r="A29012" s="294"/>
      <c r="B29012" s="294"/>
      <c r="C29012" s="294"/>
      <c r="D29012" s="294"/>
      <c r="E29012" s="294"/>
      <c r="F29012" s="294"/>
    </row>
    <row r="29013">
      <c r="A29013" s="294" t="s">
        <v>24323</v>
      </c>
      <c r="B29013" s="294"/>
      <c r="C29013" s="294"/>
      <c r="D29013" s="294"/>
      <c r="E29013" s="294"/>
      <c r="F29013" s="294"/>
    </row>
    <row r="29014">
      <c r="A29014" s="294" t="s">
        <v>23149</v>
      </c>
      <c r="B29014" s="294"/>
      <c r="C29014" s="294"/>
      <c r="D29014" s="294"/>
      <c r="E29014" s="294"/>
      <c r="F29014" s="294"/>
    </row>
    <row r="29015">
      <c r="A29015" s="294"/>
      <c r="B29015" s="294"/>
      <c r="C29015" s="294"/>
      <c r="D29015" s="294"/>
      <c r="E29015" s="294"/>
      <c r="F29015" s="294"/>
    </row>
    <row r="29016">
      <c r="A29016" s="294" t="s">
        <v>35113</v>
      </c>
      <c r="B29016" s="294"/>
      <c r="C29016" s="294"/>
      <c r="D29016" s="294"/>
      <c r="E29016" s="294"/>
      <c r="F29016" s="294"/>
    </row>
    <row r="29017">
      <c r="A29017" s="294" t="s">
        <v>39558</v>
      </c>
      <c r="B29017" s="294"/>
      <c r="C29017" s="294"/>
      <c r="D29017" s="294"/>
      <c r="E29017" s="294"/>
      <c r="F29017" s="294"/>
    </row>
    <row r="29018">
      <c r="A29018" s="294" t="s">
        <v>39559</v>
      </c>
      <c r="B29018" s="294"/>
      <c r="C29018" s="294"/>
      <c r="D29018" s="294"/>
      <c r="E29018" s="294"/>
      <c r="F29018" s="294"/>
    </row>
    <row r="29019">
      <c r="A29019" s="294" t="s">
        <v>39560</v>
      </c>
      <c r="B29019" s="294"/>
      <c r="C29019" s="294"/>
      <c r="D29019" s="294"/>
      <c r="E29019" s="294"/>
      <c r="F29019" s="294"/>
    </row>
    <row r="29020">
      <c r="A29020" s="294" t="s">
        <v>39561</v>
      </c>
      <c r="B29020" s="294"/>
      <c r="C29020" s="294"/>
      <c r="D29020" s="294"/>
      <c r="E29020" s="294"/>
      <c r="F29020" s="294"/>
    </row>
    <row r="29021">
      <c r="A29021" s="294"/>
      <c r="B29021" s="294"/>
      <c r="C29021" s="294"/>
      <c r="D29021" s="294"/>
      <c r="E29021" s="294"/>
      <c r="F29021" s="294"/>
    </row>
    <row r="29022">
      <c r="A29022" s="294" t="s">
        <v>26992</v>
      </c>
      <c r="B29022" s="294"/>
      <c r="C29022" s="294"/>
      <c r="D29022" s="294"/>
      <c r="E29022" s="294"/>
      <c r="F29022" s="294"/>
    </row>
    <row r="29023">
      <c r="A29023" s="294" t="s">
        <v>23068</v>
      </c>
      <c r="B29023" s="294"/>
      <c r="C29023" s="294"/>
      <c r="D29023" s="294"/>
      <c r="E29023" s="294"/>
      <c r="F29023" s="294"/>
    </row>
    <row r="29024">
      <c r="A29024" s="294"/>
      <c r="B29024" s="294"/>
      <c r="C29024" s="294"/>
      <c r="D29024" s="294"/>
      <c r="E29024" s="294"/>
      <c r="F29024" s="294"/>
    </row>
    <row r="29025">
      <c r="A29025" s="294" t="s">
        <v>39562</v>
      </c>
      <c r="B29025" s="294"/>
      <c r="C29025" s="294"/>
      <c r="D29025" s="294"/>
      <c r="E29025" s="294"/>
      <c r="F29025" s="294"/>
    </row>
    <row r="29026">
      <c r="A29026" s="294" t="s">
        <v>39563</v>
      </c>
      <c r="B29026" s="294"/>
      <c r="C29026" s="294"/>
      <c r="D29026" s="294"/>
      <c r="E29026" s="294"/>
      <c r="F29026" s="294"/>
    </row>
    <row r="29027">
      <c r="A29027" s="294" t="s">
        <v>39564</v>
      </c>
      <c r="B29027" s="294"/>
      <c r="C29027" s="294"/>
      <c r="D29027" s="294"/>
      <c r="E29027" s="294"/>
      <c r="F29027" s="294"/>
    </row>
    <row r="29028">
      <c r="A29028" s="294" t="s">
        <v>39565</v>
      </c>
      <c r="B29028" s="294"/>
      <c r="C29028" s="294"/>
      <c r="D29028" s="294"/>
      <c r="E29028" s="294"/>
      <c r="F29028" s="294"/>
    </row>
    <row r="29029">
      <c r="A29029" s="294" t="s">
        <v>39566</v>
      </c>
      <c r="B29029" s="294"/>
      <c r="C29029" s="294"/>
      <c r="D29029" s="294"/>
      <c r="E29029" s="294"/>
      <c r="F29029" s="294"/>
    </row>
    <row r="29030">
      <c r="A29030" s="294" t="s">
        <v>39567</v>
      </c>
      <c r="B29030" s="294"/>
      <c r="C29030" s="294"/>
      <c r="D29030" s="294"/>
      <c r="E29030" s="294"/>
      <c r="F29030" s="294"/>
    </row>
    <row r="29031">
      <c r="A29031" s="294"/>
      <c r="B29031" s="294"/>
      <c r="C29031" s="294"/>
      <c r="D29031" s="294"/>
      <c r="E29031" s="294"/>
      <c r="F29031" s="294"/>
    </row>
    <row r="29032">
      <c r="A29032" s="294"/>
      <c r="B29032" s="294"/>
      <c r="C29032" s="294"/>
      <c r="D29032" s="294"/>
      <c r="E29032" s="294"/>
      <c r="F29032" s="294"/>
    </row>
    <row r="29033">
      <c r="A29033" s="294" t="s">
        <v>21401</v>
      </c>
      <c r="B29033" s="294"/>
      <c r="C29033" s="294"/>
      <c r="D29033" s="294"/>
      <c r="E29033" s="294"/>
      <c r="F29033" s="294"/>
    </row>
    <row r="29034">
      <c r="A29034" s="294"/>
      <c r="B29034" s="294"/>
      <c r="C29034" s="294"/>
      <c r="D29034" s="294"/>
      <c r="E29034" s="294"/>
      <c r="F29034" s="294"/>
    </row>
    <row r="29035">
      <c r="A29035" s="294" t="s">
        <v>39568</v>
      </c>
      <c r="B29035" s="294"/>
      <c r="C29035" s="294"/>
      <c r="D29035" s="294"/>
      <c r="E29035" s="294"/>
      <c r="F29035" s="294"/>
    </row>
    <row r="29036">
      <c r="A29036" s="294" t="s">
        <v>39569</v>
      </c>
      <c r="B29036" s="294"/>
      <c r="C29036" s="294"/>
      <c r="D29036" s="294"/>
      <c r="E29036" s="294"/>
      <c r="F29036" s="294"/>
    </row>
    <row r="29037">
      <c r="A29037" s="294" t="s">
        <v>39570</v>
      </c>
      <c r="B29037" s="294"/>
      <c r="C29037" s="294"/>
      <c r="D29037" s="294"/>
      <c r="E29037" s="294"/>
      <c r="F29037" s="294"/>
    </row>
    <row r="29038">
      <c r="A29038" s="294" t="s">
        <v>39571</v>
      </c>
      <c r="B29038" s="294"/>
      <c r="C29038" s="294"/>
      <c r="D29038" s="294"/>
      <c r="E29038" s="294"/>
      <c r="F29038" s="294"/>
    </row>
    <row r="29039">
      <c r="A29039" s="294" t="s">
        <v>39572</v>
      </c>
      <c r="B29039" s="294"/>
      <c r="C29039" s="294"/>
      <c r="D29039" s="294"/>
      <c r="E29039" s="294"/>
      <c r="F29039" s="294"/>
    </row>
    <row r="29040">
      <c r="A29040" s="294" t="s">
        <v>39573</v>
      </c>
      <c r="B29040" s="294"/>
      <c r="C29040" s="294"/>
      <c r="D29040" s="294"/>
      <c r="E29040" s="294"/>
      <c r="F29040" s="294"/>
    </row>
    <row r="29041">
      <c r="A29041" s="294" t="s">
        <v>39574</v>
      </c>
      <c r="B29041" s="294"/>
      <c r="C29041" s="294"/>
      <c r="D29041" s="294"/>
      <c r="E29041" s="294"/>
      <c r="F29041" s="294"/>
    </row>
    <row r="29042">
      <c r="A29042" s="294"/>
      <c r="B29042" s="294"/>
      <c r="C29042" s="294"/>
      <c r="D29042" s="294"/>
      <c r="E29042" s="294"/>
      <c r="F29042" s="294"/>
    </row>
    <row r="29043">
      <c r="A29043" s="294" t="s">
        <v>21407</v>
      </c>
      <c r="B29043" s="294"/>
      <c r="C29043" s="294"/>
      <c r="D29043" s="294"/>
      <c r="E29043" s="294"/>
      <c r="F29043" s="294"/>
    </row>
    <row r="29044">
      <c r="A29044" s="294"/>
      <c r="B29044" s="294"/>
      <c r="C29044" s="294"/>
      <c r="D29044" s="294"/>
      <c r="E29044" s="294"/>
      <c r="F29044" s="294"/>
    </row>
    <row r="29045">
      <c r="A29045" s="294" t="s">
        <v>39575</v>
      </c>
      <c r="B29045" s="294"/>
      <c r="C29045" s="294"/>
      <c r="D29045" s="294"/>
      <c r="E29045" s="294"/>
      <c r="F29045" s="294"/>
    </row>
    <row r="29046">
      <c r="A29046" s="294" t="s">
        <v>39576</v>
      </c>
      <c r="B29046" s="294"/>
      <c r="C29046" s="294"/>
      <c r="D29046" s="294"/>
      <c r="E29046" s="294"/>
      <c r="F29046" s="294"/>
    </row>
    <row r="29047">
      <c r="A29047" s="294" t="s">
        <v>39577</v>
      </c>
      <c r="B29047" s="294"/>
      <c r="C29047" s="294"/>
      <c r="D29047" s="294"/>
      <c r="E29047" s="294"/>
      <c r="F29047" s="294"/>
    </row>
    <row r="29048">
      <c r="A29048" s="294" t="s">
        <v>39578</v>
      </c>
      <c r="B29048" s="294"/>
      <c r="C29048" s="294"/>
      <c r="D29048" s="294"/>
      <c r="E29048" s="294"/>
      <c r="F29048" s="294"/>
    </row>
    <row r="29049">
      <c r="A29049" s="294" t="s">
        <v>39579</v>
      </c>
      <c r="B29049" s="294"/>
      <c r="C29049" s="294"/>
      <c r="D29049" s="294"/>
      <c r="E29049" s="294"/>
      <c r="F29049" s="294"/>
    </row>
    <row r="29050">
      <c r="A29050" s="294" t="s">
        <v>39580</v>
      </c>
      <c r="B29050" s="294"/>
      <c r="C29050" s="294"/>
      <c r="D29050" s="294"/>
      <c r="E29050" s="294"/>
      <c r="F29050" s="294"/>
    </row>
    <row r="29051">
      <c r="A29051" s="294" t="s">
        <v>39581</v>
      </c>
      <c r="B29051" s="294"/>
      <c r="C29051" s="294"/>
      <c r="D29051" s="294"/>
      <c r="E29051" s="294"/>
      <c r="F29051" s="294"/>
    </row>
    <row r="29052">
      <c r="A29052" s="294" t="s">
        <v>39582</v>
      </c>
      <c r="B29052" s="294"/>
      <c r="C29052" s="294"/>
      <c r="D29052" s="294"/>
      <c r="E29052" s="294"/>
      <c r="F29052" s="294"/>
    </row>
    <row r="29053">
      <c r="A29053" s="294" t="s">
        <v>39583</v>
      </c>
      <c r="B29053" s="294"/>
      <c r="C29053" s="294"/>
      <c r="D29053" s="294"/>
      <c r="E29053" s="294"/>
      <c r="F29053" s="294"/>
    </row>
    <row r="29054">
      <c r="A29054" s="294" t="s">
        <v>39584</v>
      </c>
      <c r="B29054" s="294"/>
      <c r="C29054" s="294"/>
      <c r="D29054" s="294"/>
      <c r="E29054" s="294"/>
      <c r="F29054" s="294"/>
    </row>
    <row r="29055">
      <c r="A29055" s="294" t="str">
        <f>ARRAY_CONSTRAIN(ARRAYFORMULA(-signs of hypothyroidism/hyperthyroidism(linked with autoimmune thyroiditis)), 1, 1)</f>
        <v>#ERROR!</v>
      </c>
      <c r="B29055" s="294"/>
      <c r="C29055" s="294"/>
      <c r="D29055" s="294"/>
      <c r="E29055" s="294"/>
      <c r="F29055" s="294"/>
    </row>
    <row r="29056">
      <c r="A29056" s="294" t="s">
        <v>39585</v>
      </c>
      <c r="B29056" s="294"/>
      <c r="C29056" s="294"/>
      <c r="D29056" s="294"/>
      <c r="E29056" s="294"/>
      <c r="F29056" s="294"/>
    </row>
    <row r="29057">
      <c r="A29057" s="294" t="s">
        <v>39586</v>
      </c>
      <c r="B29057" s="294"/>
      <c r="C29057" s="294"/>
      <c r="D29057" s="294"/>
      <c r="E29057" s="294"/>
      <c r="F29057" s="294"/>
    </row>
    <row r="29058">
      <c r="A29058" s="294" t="s">
        <v>39587</v>
      </c>
      <c r="B29058" s="294"/>
      <c r="C29058" s="294"/>
      <c r="D29058" s="294"/>
      <c r="E29058" s="294"/>
      <c r="F29058" s="294"/>
    </row>
    <row r="29059">
      <c r="A29059" s="294" t="s">
        <v>39588</v>
      </c>
      <c r="B29059" s="294"/>
      <c r="C29059" s="294"/>
      <c r="D29059" s="294"/>
      <c r="E29059" s="294"/>
      <c r="F29059" s="294"/>
    </row>
    <row r="29060">
      <c r="A29060" s="294"/>
      <c r="B29060" s="294"/>
      <c r="C29060" s="294"/>
      <c r="D29060" s="294"/>
      <c r="E29060" s="294"/>
      <c r="F29060" s="294"/>
    </row>
    <row r="29061">
      <c r="A29061" s="294" t="s">
        <v>21304</v>
      </c>
      <c r="B29061" s="294"/>
      <c r="C29061" s="294"/>
      <c r="D29061" s="294"/>
      <c r="E29061" s="294"/>
      <c r="F29061" s="294"/>
    </row>
    <row r="29062">
      <c r="A29062" s="294"/>
      <c r="B29062" s="294"/>
      <c r="C29062" s="294"/>
      <c r="D29062" s="294"/>
      <c r="E29062" s="294"/>
      <c r="F29062" s="294"/>
    </row>
    <row r="29063">
      <c r="A29063" s="294" t="s">
        <v>39589</v>
      </c>
      <c r="B29063" s="294"/>
      <c r="C29063" s="294"/>
      <c r="D29063" s="294"/>
      <c r="E29063" s="294"/>
      <c r="F29063" s="294"/>
    </row>
    <row r="29064">
      <c r="A29064" s="294" t="s">
        <v>39590</v>
      </c>
      <c r="B29064" s="294"/>
      <c r="C29064" s="294"/>
      <c r="D29064" s="294"/>
      <c r="E29064" s="294"/>
      <c r="F29064" s="294"/>
    </row>
    <row r="29065">
      <c r="A29065" s="294" t="s">
        <v>35146</v>
      </c>
      <c r="B29065" s="294"/>
      <c r="C29065" s="294"/>
      <c r="D29065" s="294"/>
      <c r="E29065" s="294"/>
      <c r="F29065" s="294"/>
    </row>
    <row r="29066">
      <c r="A29066" s="294" t="s">
        <v>39591</v>
      </c>
      <c r="B29066" s="294"/>
      <c r="C29066" s="294"/>
      <c r="D29066" s="294"/>
      <c r="E29066" s="294"/>
      <c r="F29066" s="294"/>
    </row>
    <row r="29067">
      <c r="A29067" s="294" t="s">
        <v>39592</v>
      </c>
      <c r="B29067" s="294"/>
      <c r="C29067" s="294"/>
      <c r="D29067" s="294"/>
      <c r="E29067" s="294"/>
      <c r="F29067" s="294"/>
    </row>
    <row r="29068">
      <c r="A29068" s="294" t="s">
        <v>39593</v>
      </c>
      <c r="B29068" s="294"/>
      <c r="C29068" s="294"/>
      <c r="D29068" s="294"/>
      <c r="E29068" s="294"/>
      <c r="F29068" s="294"/>
    </row>
    <row r="29069">
      <c r="A29069" s="294" t="s">
        <v>39594</v>
      </c>
      <c r="B29069" s="294"/>
      <c r="C29069" s="294"/>
      <c r="D29069" s="294"/>
      <c r="E29069" s="294"/>
      <c r="F29069" s="294"/>
    </row>
    <row r="29070">
      <c r="A29070" s="294" t="s">
        <v>39595</v>
      </c>
      <c r="B29070" s="294"/>
      <c r="C29070" s="294"/>
      <c r="D29070" s="294"/>
      <c r="E29070" s="294"/>
      <c r="F29070" s="294"/>
    </row>
    <row r="29071">
      <c r="A29071" s="294" t="s">
        <v>27655</v>
      </c>
      <c r="B29071" s="294"/>
      <c r="C29071" s="294"/>
      <c r="D29071" s="294"/>
      <c r="E29071" s="294"/>
      <c r="F29071" s="294"/>
    </row>
    <row r="29072">
      <c r="A29072" s="294" t="s">
        <v>39596</v>
      </c>
      <c r="B29072" s="294"/>
      <c r="C29072" s="294"/>
      <c r="D29072" s="294"/>
      <c r="E29072" s="294"/>
      <c r="F29072" s="294"/>
    </row>
    <row r="29073">
      <c r="A29073" s="294" t="s">
        <v>39597</v>
      </c>
      <c r="B29073" s="294"/>
      <c r="C29073" s="294"/>
      <c r="D29073" s="294"/>
      <c r="E29073" s="294"/>
      <c r="F29073" s="294"/>
    </row>
    <row r="29074">
      <c r="A29074" s="294" t="s">
        <v>39598</v>
      </c>
      <c r="B29074" s="294"/>
      <c r="C29074" s="294"/>
      <c r="D29074" s="294"/>
      <c r="E29074" s="294"/>
      <c r="F29074" s="294"/>
    </row>
    <row r="29075">
      <c r="A29075" s="294" t="s">
        <v>39599</v>
      </c>
      <c r="B29075" s="294"/>
      <c r="C29075" s="294"/>
      <c r="D29075" s="294"/>
      <c r="E29075" s="294"/>
      <c r="F29075" s="294"/>
    </row>
    <row r="29076">
      <c r="A29076" s="294" t="s">
        <v>39600</v>
      </c>
      <c r="B29076" s="294"/>
      <c r="C29076" s="294"/>
      <c r="D29076" s="294"/>
      <c r="E29076" s="294"/>
      <c r="F29076" s="294"/>
    </row>
    <row r="29077">
      <c r="A29077" s="294" t="s">
        <v>39601</v>
      </c>
      <c r="B29077" s="294"/>
      <c r="C29077" s="294"/>
      <c r="D29077" s="294"/>
      <c r="E29077" s="294"/>
      <c r="F29077" s="294"/>
    </row>
    <row r="29078">
      <c r="A29078" s="294" t="s">
        <v>39602</v>
      </c>
      <c r="B29078" s="294"/>
      <c r="C29078" s="294"/>
      <c r="D29078" s="294"/>
      <c r="E29078" s="294"/>
      <c r="F29078" s="294"/>
    </row>
    <row r="29079">
      <c r="A29079" s="294"/>
      <c r="B29079" s="294"/>
      <c r="C29079" s="294"/>
      <c r="D29079" s="294"/>
      <c r="E29079" s="294"/>
      <c r="F29079" s="294"/>
    </row>
    <row r="29080">
      <c r="A29080" s="294" t="s">
        <v>28124</v>
      </c>
      <c r="B29080" s="294"/>
      <c r="C29080" s="294"/>
      <c r="D29080" s="294"/>
      <c r="E29080" s="294"/>
      <c r="F29080" s="294"/>
    </row>
    <row r="29081">
      <c r="A29081" s="294" t="s">
        <v>20182</v>
      </c>
      <c r="B29081" s="294"/>
      <c r="C29081" s="294"/>
      <c r="D29081" s="294"/>
      <c r="E29081" s="294"/>
      <c r="F29081" s="294"/>
    </row>
    <row r="29082">
      <c r="A29082" s="294" t="s">
        <v>21672</v>
      </c>
      <c r="B29082" s="294"/>
      <c r="C29082" s="294"/>
      <c r="D29082" s="294"/>
      <c r="E29082" s="294"/>
      <c r="F29082" s="294"/>
    </row>
    <row r="29083">
      <c r="A29083" s="294" t="s">
        <v>39549</v>
      </c>
      <c r="B29083" s="294"/>
      <c r="C29083" s="294"/>
      <c r="D29083" s="294"/>
      <c r="E29083" s="294"/>
      <c r="F29083" s="294"/>
    </row>
    <row r="29084">
      <c r="A29084" s="294"/>
      <c r="B29084" s="294"/>
      <c r="C29084" s="294"/>
      <c r="D29084" s="294"/>
      <c r="E29084" s="294"/>
      <c r="F29084" s="294"/>
    </row>
    <row r="29085">
      <c r="A29085" s="294" t="s">
        <v>23007</v>
      </c>
      <c r="B29085" s="294"/>
      <c r="C29085" s="294"/>
      <c r="D29085" s="294"/>
      <c r="E29085" s="294"/>
      <c r="F29085" s="294"/>
    </row>
    <row r="29086">
      <c r="A29086" s="294"/>
      <c r="B29086" s="294"/>
      <c r="C29086" s="294"/>
      <c r="D29086" s="294"/>
      <c r="E29086" s="294"/>
      <c r="F29086" s="294"/>
    </row>
    <row r="29087">
      <c r="A29087" s="294" t="s">
        <v>39603</v>
      </c>
      <c r="B29087" s="294"/>
      <c r="C29087" s="294"/>
      <c r="D29087" s="294"/>
      <c r="E29087" s="294"/>
      <c r="F29087" s="294"/>
    </row>
    <row r="29088">
      <c r="A29088" s="294" t="s">
        <v>39604</v>
      </c>
      <c r="B29088" s="294"/>
      <c r="C29088" s="294"/>
      <c r="D29088" s="294"/>
      <c r="E29088" s="294"/>
      <c r="F29088" s="294"/>
    </row>
    <row r="29089">
      <c r="A29089" s="294" t="s">
        <v>39605</v>
      </c>
      <c r="B29089" s="294"/>
      <c r="C29089" s="294"/>
      <c r="D29089" s="294"/>
      <c r="E29089" s="294"/>
      <c r="F29089" s="294"/>
    </row>
    <row r="29090">
      <c r="A29090" s="294" t="s">
        <v>39606</v>
      </c>
      <c r="B29090" s="294"/>
      <c r="C29090" s="294"/>
      <c r="D29090" s="294"/>
      <c r="E29090" s="294"/>
      <c r="F29090" s="294"/>
    </row>
    <row r="29091">
      <c r="A29091" s="294" t="s">
        <v>39607</v>
      </c>
      <c r="B29091" s="294"/>
      <c r="C29091" s="294"/>
      <c r="D29091" s="294"/>
      <c r="E29091" s="294"/>
      <c r="F29091" s="294"/>
    </row>
    <row r="29092">
      <c r="A29092" s="294" t="s">
        <v>39608</v>
      </c>
      <c r="B29092" s="294"/>
      <c r="C29092" s="294"/>
      <c r="D29092" s="294"/>
      <c r="E29092" s="294"/>
      <c r="F29092" s="294"/>
    </row>
    <row r="29093">
      <c r="A29093" s="294" t="s">
        <v>39609</v>
      </c>
      <c r="B29093" s="294"/>
      <c r="C29093" s="294"/>
      <c r="D29093" s="294"/>
      <c r="E29093" s="294"/>
      <c r="F29093" s="294"/>
    </row>
    <row r="29094">
      <c r="A29094" s="294" t="s">
        <v>39610</v>
      </c>
      <c r="B29094" s="294"/>
      <c r="C29094" s="294"/>
      <c r="D29094" s="294"/>
      <c r="E29094" s="294"/>
      <c r="F29094" s="294"/>
    </row>
    <row r="29095">
      <c r="A29095" s="294"/>
      <c r="B29095" s="294"/>
      <c r="C29095" s="294"/>
      <c r="D29095" s="294"/>
      <c r="E29095" s="294"/>
      <c r="F29095" s="294"/>
    </row>
    <row r="29096">
      <c r="A29096" s="294" t="s">
        <v>21326</v>
      </c>
      <c r="B29096" s="294"/>
      <c r="C29096" s="294"/>
      <c r="D29096" s="294"/>
      <c r="E29096" s="294"/>
      <c r="F29096" s="294"/>
    </row>
    <row r="29097">
      <c r="A29097" s="294"/>
      <c r="B29097" s="294"/>
      <c r="C29097" s="294"/>
      <c r="D29097" s="294"/>
      <c r="E29097" s="294"/>
      <c r="F29097" s="294"/>
    </row>
    <row r="29098">
      <c r="A29098" s="294" t="s">
        <v>35673</v>
      </c>
      <c r="B29098" s="294"/>
      <c r="C29098" s="294"/>
      <c r="D29098" s="294"/>
      <c r="E29098" s="294"/>
      <c r="F29098" s="294"/>
    </row>
    <row r="29099">
      <c r="A29099" s="294" t="s">
        <v>39611</v>
      </c>
      <c r="B29099" s="294"/>
      <c r="C29099" s="294"/>
      <c r="D29099" s="294"/>
      <c r="E29099" s="294"/>
      <c r="F29099" s="294"/>
    </row>
    <row r="29100">
      <c r="A29100" s="294" t="s">
        <v>39612</v>
      </c>
      <c r="B29100" s="294"/>
      <c r="C29100" s="294"/>
      <c r="D29100" s="294"/>
      <c r="E29100" s="294"/>
      <c r="F29100" s="294"/>
    </row>
    <row r="29101">
      <c r="A29101" s="294" t="s">
        <v>39613</v>
      </c>
      <c r="B29101" s="294"/>
      <c r="C29101" s="294"/>
      <c r="D29101" s="294"/>
      <c r="E29101" s="294"/>
      <c r="F29101" s="294"/>
    </row>
    <row r="29102">
      <c r="A29102" s="294" t="s">
        <v>39614</v>
      </c>
      <c r="B29102" s="294"/>
      <c r="C29102" s="294"/>
      <c r="D29102" s="294"/>
      <c r="E29102" s="294"/>
      <c r="F29102" s="294"/>
    </row>
    <row r="29103">
      <c r="A29103" s="294" t="s">
        <v>39615</v>
      </c>
      <c r="B29103" s="294"/>
      <c r="C29103" s="294"/>
      <c r="D29103" s="294"/>
      <c r="E29103" s="294"/>
      <c r="F29103" s="294"/>
    </row>
    <row r="29104">
      <c r="A29104" s="294"/>
      <c r="B29104" s="294"/>
      <c r="C29104" s="294"/>
      <c r="D29104" s="294"/>
      <c r="E29104" s="294"/>
      <c r="F29104" s="294"/>
    </row>
    <row r="29105">
      <c r="A29105" s="294" t="s">
        <v>22025</v>
      </c>
      <c r="B29105" s="294"/>
      <c r="C29105" s="294"/>
      <c r="D29105" s="294"/>
      <c r="E29105" s="294"/>
      <c r="F29105" s="294"/>
    </row>
    <row r="29106">
      <c r="A29106" s="294"/>
      <c r="B29106" s="294"/>
      <c r="C29106" s="294"/>
      <c r="D29106" s="294"/>
      <c r="E29106" s="294"/>
      <c r="F29106" s="294"/>
    </row>
    <row r="29107">
      <c r="A29107" s="294" t="s">
        <v>39616</v>
      </c>
      <c r="B29107" s="294"/>
      <c r="C29107" s="294"/>
      <c r="D29107" s="294"/>
      <c r="E29107" s="294"/>
      <c r="F29107" s="294"/>
    </row>
    <row r="29108">
      <c r="A29108" s="294" t="s">
        <v>39617</v>
      </c>
      <c r="B29108" s="294"/>
      <c r="C29108" s="294"/>
      <c r="D29108" s="294"/>
      <c r="E29108" s="294"/>
      <c r="F29108" s="294"/>
    </row>
    <row r="29109">
      <c r="A29109" s="294" t="s">
        <v>39618</v>
      </c>
      <c r="B29109" s="294"/>
      <c r="C29109" s="294"/>
      <c r="D29109" s="294"/>
      <c r="E29109" s="294"/>
      <c r="F29109" s="294"/>
    </row>
    <row r="29110">
      <c r="A29110" s="294" t="s">
        <v>39619</v>
      </c>
      <c r="B29110" s="294"/>
      <c r="C29110" s="294"/>
      <c r="D29110" s="294"/>
      <c r="E29110" s="294"/>
      <c r="F29110" s="294"/>
    </row>
    <row r="29111">
      <c r="A29111" s="294" t="s">
        <v>39620</v>
      </c>
      <c r="B29111" s="294"/>
      <c r="C29111" s="294"/>
      <c r="D29111" s="294"/>
      <c r="E29111" s="294"/>
      <c r="F29111" s="294"/>
    </row>
    <row r="29112">
      <c r="A29112" s="294" t="s">
        <v>39621</v>
      </c>
      <c r="B29112" s="294"/>
      <c r="C29112" s="294"/>
      <c r="D29112" s="294"/>
      <c r="E29112" s="294"/>
      <c r="F29112" s="294"/>
    </row>
    <row r="29113">
      <c r="A29113" s="294" t="s">
        <v>39622</v>
      </c>
      <c r="B29113" s="294"/>
      <c r="C29113" s="294"/>
      <c r="D29113" s="294"/>
      <c r="E29113" s="294"/>
      <c r="F29113" s="294"/>
    </row>
    <row r="29114">
      <c r="A29114" s="294" t="s">
        <v>39623</v>
      </c>
      <c r="B29114" s="294"/>
      <c r="C29114" s="294"/>
      <c r="D29114" s="294"/>
      <c r="E29114" s="294"/>
      <c r="F29114" s="294"/>
    </row>
    <row r="29115">
      <c r="A29115" s="294" t="s">
        <v>25239</v>
      </c>
      <c r="B29115" s="294"/>
      <c r="C29115" s="294"/>
      <c r="D29115" s="294"/>
      <c r="E29115" s="294"/>
      <c r="F29115" s="294"/>
    </row>
    <row r="29116">
      <c r="A29116" s="294" t="s">
        <v>39624</v>
      </c>
      <c r="B29116" s="294"/>
      <c r="C29116" s="294"/>
      <c r="D29116" s="294"/>
      <c r="E29116" s="294"/>
      <c r="F29116" s="294"/>
    </row>
    <row r="29117">
      <c r="A29117" s="294" t="s">
        <v>39625</v>
      </c>
      <c r="B29117" s="294"/>
      <c r="C29117" s="294"/>
      <c r="D29117" s="294"/>
      <c r="E29117" s="294"/>
      <c r="F29117" s="294"/>
    </row>
    <row r="29118">
      <c r="A29118" s="294"/>
      <c r="B29118" s="294"/>
      <c r="C29118" s="294"/>
      <c r="D29118" s="294"/>
      <c r="E29118" s="294"/>
      <c r="F29118" s="294"/>
    </row>
    <row r="29119">
      <c r="A29119" s="294" t="s">
        <v>23321</v>
      </c>
      <c r="B29119" s="294"/>
      <c r="C29119" s="294"/>
      <c r="D29119" s="294"/>
      <c r="E29119" s="294"/>
      <c r="F29119" s="294"/>
    </row>
    <row r="29120">
      <c r="A29120" s="294" t="s">
        <v>33506</v>
      </c>
      <c r="B29120" s="294"/>
      <c r="C29120" s="294"/>
      <c r="D29120" s="294"/>
      <c r="E29120" s="294"/>
      <c r="F29120" s="294"/>
    </row>
    <row r="29121">
      <c r="A29121" s="294"/>
      <c r="B29121" s="294"/>
      <c r="C29121" s="294"/>
      <c r="D29121" s="294"/>
      <c r="E29121" s="294"/>
      <c r="F29121" s="294"/>
    </row>
    <row r="29122">
      <c r="A29122" s="294" t="s">
        <v>39626</v>
      </c>
      <c r="B29122" s="294"/>
      <c r="C29122" s="294"/>
      <c r="D29122" s="294"/>
      <c r="E29122" s="294"/>
      <c r="F29122" s="294"/>
    </row>
    <row r="29123">
      <c r="A29123" s="294" t="s">
        <v>39627</v>
      </c>
      <c r="B29123" s="294"/>
      <c r="C29123" s="294"/>
      <c r="D29123" s="294"/>
      <c r="E29123" s="294"/>
      <c r="F29123" s="294"/>
    </row>
    <row r="29124">
      <c r="A29124" s="294" t="s">
        <v>39628</v>
      </c>
      <c r="B29124" s="294"/>
      <c r="C29124" s="294"/>
      <c r="D29124" s="294"/>
      <c r="E29124" s="294"/>
      <c r="F29124" s="294"/>
    </row>
    <row r="29125">
      <c r="A29125" s="294" t="s">
        <v>39629</v>
      </c>
      <c r="B29125" s="294"/>
      <c r="C29125" s="294"/>
      <c r="D29125" s="294"/>
      <c r="E29125" s="294"/>
      <c r="F29125" s="294"/>
    </row>
    <row r="29126">
      <c r="A29126" s="294" t="s">
        <v>39630</v>
      </c>
      <c r="B29126" s="294"/>
      <c r="C29126" s="294"/>
      <c r="D29126" s="294"/>
      <c r="E29126" s="294"/>
      <c r="F29126" s="294"/>
    </row>
    <row r="29127">
      <c r="A29127" s="294" t="s">
        <v>39631</v>
      </c>
      <c r="B29127" s="294"/>
      <c r="C29127" s="294"/>
      <c r="D29127" s="294"/>
      <c r="E29127" s="294"/>
      <c r="F29127" s="294"/>
    </row>
    <row r="29128">
      <c r="A29128" s="294"/>
      <c r="B29128" s="294"/>
      <c r="C29128" s="294"/>
      <c r="D29128" s="294"/>
      <c r="E29128" s="294"/>
      <c r="F29128" s="294"/>
    </row>
    <row r="29129">
      <c r="A29129" s="294" t="s">
        <v>22397</v>
      </c>
      <c r="B29129" s="294"/>
      <c r="C29129" s="294"/>
      <c r="D29129" s="294"/>
      <c r="E29129" s="294"/>
      <c r="F29129" s="294"/>
    </row>
    <row r="29130">
      <c r="A29130" s="294"/>
      <c r="B29130" s="294"/>
      <c r="C29130" s="294"/>
      <c r="D29130" s="294"/>
      <c r="E29130" s="294"/>
      <c r="F29130" s="294"/>
    </row>
    <row r="29131">
      <c r="A29131" s="294" t="s">
        <v>39632</v>
      </c>
      <c r="B29131" s="294"/>
      <c r="C29131" s="294"/>
      <c r="D29131" s="294"/>
      <c r="E29131" s="294"/>
      <c r="F29131" s="294"/>
    </row>
    <row r="29132">
      <c r="A29132" s="294" t="s">
        <v>30581</v>
      </c>
      <c r="B29132" s="294"/>
      <c r="C29132" s="294"/>
      <c r="D29132" s="294"/>
      <c r="E29132" s="294"/>
      <c r="F29132" s="294"/>
    </row>
    <row r="29133">
      <c r="A29133" s="294" t="s">
        <v>39633</v>
      </c>
      <c r="B29133" s="294"/>
      <c r="C29133" s="294"/>
      <c r="D29133" s="294"/>
      <c r="E29133" s="294"/>
      <c r="F29133" s="294"/>
    </row>
    <row r="29134">
      <c r="A29134" s="294" t="s">
        <v>39634</v>
      </c>
      <c r="B29134" s="294"/>
      <c r="C29134" s="294"/>
      <c r="D29134" s="294"/>
      <c r="E29134" s="294"/>
      <c r="F29134" s="294"/>
    </row>
    <row r="29135">
      <c r="A29135" s="294" t="s">
        <v>39635</v>
      </c>
      <c r="B29135" s="294"/>
      <c r="C29135" s="294"/>
      <c r="D29135" s="294"/>
      <c r="E29135" s="294"/>
      <c r="F29135" s="294"/>
    </row>
    <row r="29136">
      <c r="A29136" s="294" t="s">
        <v>39636</v>
      </c>
      <c r="B29136" s="294"/>
      <c r="C29136" s="294"/>
      <c r="D29136" s="294"/>
      <c r="E29136" s="294"/>
      <c r="F29136" s="294"/>
    </row>
    <row r="29137">
      <c r="A29137" s="294"/>
      <c r="B29137" s="294"/>
      <c r="C29137" s="294"/>
      <c r="D29137" s="294"/>
      <c r="E29137" s="294"/>
      <c r="F29137" s="294"/>
    </row>
    <row r="29138">
      <c r="A29138" s="294" t="s">
        <v>22496</v>
      </c>
      <c r="B29138" s="294"/>
      <c r="C29138" s="294"/>
      <c r="D29138" s="294"/>
      <c r="E29138" s="294"/>
      <c r="F29138" s="294"/>
    </row>
    <row r="29139">
      <c r="A29139" s="294"/>
      <c r="B29139" s="294"/>
      <c r="C29139" s="294"/>
      <c r="D29139" s="294"/>
      <c r="E29139" s="294"/>
      <c r="F29139" s="294"/>
    </row>
    <row r="29140">
      <c r="A29140" s="294" t="s">
        <v>39637</v>
      </c>
      <c r="B29140" s="294"/>
      <c r="C29140" s="294"/>
      <c r="D29140" s="294"/>
      <c r="E29140" s="294"/>
      <c r="F29140" s="294"/>
    </row>
    <row r="29141">
      <c r="A29141" s="294" t="s">
        <v>39638</v>
      </c>
      <c r="B29141" s="294"/>
      <c r="C29141" s="294"/>
      <c r="D29141" s="294"/>
      <c r="E29141" s="294"/>
      <c r="F29141" s="294"/>
    </row>
    <row r="29142">
      <c r="A29142" s="294" t="s">
        <v>39639</v>
      </c>
      <c r="B29142" s="294"/>
      <c r="C29142" s="294"/>
      <c r="D29142" s="294"/>
      <c r="E29142" s="294"/>
      <c r="F29142" s="294"/>
    </row>
    <row r="29143">
      <c r="A29143" s="294" t="s">
        <v>39640</v>
      </c>
      <c r="B29143" s="294"/>
      <c r="C29143" s="294"/>
      <c r="D29143" s="294"/>
      <c r="E29143" s="294"/>
      <c r="F29143" s="294"/>
    </row>
    <row r="29144">
      <c r="A29144" s="294" t="s">
        <v>39641</v>
      </c>
      <c r="B29144" s="294"/>
      <c r="C29144" s="294"/>
      <c r="D29144" s="294"/>
      <c r="E29144" s="294"/>
      <c r="F29144" s="294"/>
    </row>
    <row r="29145">
      <c r="A29145" s="294" t="s">
        <v>39642</v>
      </c>
      <c r="B29145" s="294"/>
      <c r="C29145" s="294"/>
      <c r="D29145" s="294"/>
      <c r="E29145" s="294"/>
      <c r="F29145" s="294"/>
    </row>
    <row r="29146">
      <c r="A29146" s="294" t="s">
        <v>39643</v>
      </c>
      <c r="B29146" s="294"/>
      <c r="C29146" s="294"/>
      <c r="D29146" s="294"/>
      <c r="E29146" s="294"/>
      <c r="F29146" s="294"/>
    </row>
    <row r="29147">
      <c r="A29147" s="294" t="s">
        <v>39644</v>
      </c>
      <c r="B29147" s="294"/>
      <c r="C29147" s="294"/>
      <c r="D29147" s="294"/>
      <c r="E29147" s="294"/>
      <c r="F29147" s="294"/>
    </row>
    <row r="29148">
      <c r="A29148" s="294" t="s">
        <v>39645</v>
      </c>
      <c r="B29148" s="294"/>
      <c r="C29148" s="294"/>
      <c r="D29148" s="294"/>
      <c r="E29148" s="294"/>
      <c r="F29148" s="294"/>
    </row>
    <row r="29149">
      <c r="A29149" s="294" t="s">
        <v>39646</v>
      </c>
      <c r="B29149" s="294"/>
      <c r="C29149" s="294"/>
      <c r="D29149" s="294"/>
      <c r="E29149" s="294"/>
      <c r="F29149" s="294"/>
    </row>
    <row r="29150">
      <c r="A29150" s="294" t="s">
        <v>22687</v>
      </c>
      <c r="B29150" s="294"/>
      <c r="C29150" s="294"/>
      <c r="D29150" s="294"/>
      <c r="E29150" s="294"/>
      <c r="F29150" s="294"/>
    </row>
    <row r="29151">
      <c r="A29151" s="294" t="s">
        <v>39647</v>
      </c>
      <c r="B29151" s="294"/>
      <c r="C29151" s="294"/>
      <c r="D29151" s="294"/>
      <c r="E29151" s="294"/>
      <c r="F29151" s="294"/>
    </row>
    <row r="29152">
      <c r="A29152" s="294" t="s">
        <v>39648</v>
      </c>
      <c r="B29152" s="294"/>
      <c r="C29152" s="294"/>
      <c r="D29152" s="294"/>
      <c r="E29152" s="294"/>
      <c r="F29152" s="294"/>
    </row>
    <row r="29153">
      <c r="A29153" s="294" t="s">
        <v>39649</v>
      </c>
      <c r="B29153" s="294"/>
      <c r="C29153" s="294"/>
      <c r="D29153" s="294"/>
      <c r="E29153" s="294"/>
      <c r="F29153" s="294"/>
    </row>
    <row r="29154">
      <c r="A29154" s="294" t="s">
        <v>39650</v>
      </c>
      <c r="B29154" s="294"/>
      <c r="C29154" s="294"/>
      <c r="D29154" s="294"/>
      <c r="E29154" s="294"/>
      <c r="F29154" s="294"/>
    </row>
    <row r="29155">
      <c r="A29155" s="294" t="s">
        <v>39651</v>
      </c>
      <c r="B29155" s="294"/>
      <c r="C29155" s="294"/>
      <c r="D29155" s="294"/>
      <c r="E29155" s="294"/>
      <c r="F29155" s="294"/>
    </row>
    <row r="29156">
      <c r="A29156" s="294" t="s">
        <v>39652</v>
      </c>
      <c r="B29156" s="294"/>
      <c r="C29156" s="294"/>
      <c r="D29156" s="294"/>
      <c r="E29156" s="294"/>
      <c r="F29156" s="294"/>
    </row>
    <row r="29157">
      <c r="A29157" s="294" t="s">
        <v>39653</v>
      </c>
      <c r="B29157" s="294"/>
      <c r="C29157" s="294"/>
      <c r="D29157" s="294"/>
      <c r="E29157" s="294"/>
      <c r="F29157" s="294"/>
    </row>
    <row r="29158">
      <c r="A29158" s="294" t="s">
        <v>39654</v>
      </c>
      <c r="B29158" s="294"/>
      <c r="C29158" s="294"/>
      <c r="D29158" s="294"/>
      <c r="E29158" s="294"/>
      <c r="F29158" s="294"/>
    </row>
    <row r="29159">
      <c r="A29159" s="294" t="s">
        <v>39655</v>
      </c>
      <c r="B29159" s="294"/>
      <c r="C29159" s="294"/>
      <c r="D29159" s="294"/>
      <c r="E29159" s="294"/>
      <c r="F29159" s="294"/>
    </row>
    <row r="29160">
      <c r="A29160" s="294" t="s">
        <v>35690</v>
      </c>
      <c r="B29160" s="294"/>
      <c r="C29160" s="294"/>
      <c r="D29160" s="294"/>
      <c r="E29160" s="294"/>
      <c r="F29160" s="294"/>
    </row>
    <row r="29161">
      <c r="A29161" s="294" t="s">
        <v>39656</v>
      </c>
      <c r="B29161" s="294"/>
      <c r="C29161" s="294"/>
      <c r="D29161" s="294"/>
      <c r="E29161" s="294"/>
      <c r="F29161" s="294"/>
    </row>
    <row r="29162">
      <c r="A29162" s="294" t="s">
        <v>39657</v>
      </c>
      <c r="B29162" s="294"/>
      <c r="C29162" s="294"/>
      <c r="D29162" s="294"/>
      <c r="E29162" s="294"/>
      <c r="F29162" s="294"/>
    </row>
    <row r="29163">
      <c r="A29163" s="294" t="s">
        <v>39658</v>
      </c>
      <c r="B29163" s="294"/>
      <c r="C29163" s="294"/>
      <c r="D29163" s="294"/>
      <c r="E29163" s="294"/>
      <c r="F29163" s="294"/>
    </row>
    <row r="29164">
      <c r="A29164" s="294" t="s">
        <v>39659</v>
      </c>
      <c r="B29164" s="294"/>
      <c r="C29164" s="294"/>
      <c r="D29164" s="294"/>
      <c r="E29164" s="294"/>
      <c r="F29164" s="294"/>
    </row>
    <row r="29165">
      <c r="A29165" s="294" t="s">
        <v>39660</v>
      </c>
      <c r="B29165" s="294"/>
      <c r="C29165" s="294"/>
      <c r="D29165" s="294"/>
      <c r="E29165" s="294"/>
      <c r="F29165" s="294"/>
    </row>
    <row r="29166">
      <c r="A29166" s="294" t="s">
        <v>39661</v>
      </c>
      <c r="B29166" s="294"/>
      <c r="C29166" s="294"/>
      <c r="D29166" s="294"/>
      <c r="E29166" s="294"/>
      <c r="F29166" s="294"/>
    </row>
    <row r="29167">
      <c r="A29167" s="294" t="s">
        <v>39662</v>
      </c>
      <c r="B29167" s="294"/>
      <c r="C29167" s="294"/>
      <c r="D29167" s="294"/>
      <c r="E29167" s="294"/>
      <c r="F29167" s="294"/>
    </row>
    <row r="29168">
      <c r="A29168" s="294"/>
      <c r="B29168" s="294"/>
      <c r="C29168" s="294"/>
      <c r="D29168" s="294"/>
      <c r="E29168" s="294"/>
      <c r="F29168" s="294"/>
    </row>
    <row r="29169">
      <c r="A29169" s="294" t="s">
        <v>28124</v>
      </c>
      <c r="B29169" s="294"/>
      <c r="C29169" s="294"/>
      <c r="D29169" s="294"/>
      <c r="E29169" s="294"/>
      <c r="F29169" s="294"/>
    </row>
    <row r="29170">
      <c r="A29170" s="294" t="s">
        <v>39663</v>
      </c>
      <c r="B29170" s="294"/>
      <c r="C29170" s="294"/>
      <c r="D29170" s="294"/>
      <c r="E29170" s="294"/>
      <c r="F29170" s="294"/>
    </row>
    <row r="29171">
      <c r="A29171" s="294" t="s">
        <v>21618</v>
      </c>
      <c r="B29171" s="294"/>
      <c r="C29171" s="294"/>
      <c r="D29171" s="294"/>
      <c r="E29171" s="294"/>
      <c r="F29171" s="294"/>
    </row>
    <row r="29172">
      <c r="A29172" s="294" t="s">
        <v>39664</v>
      </c>
      <c r="B29172" s="294"/>
      <c r="C29172" s="294"/>
      <c r="D29172" s="294"/>
      <c r="E29172" s="294"/>
      <c r="F29172" s="294"/>
    </row>
    <row r="29173">
      <c r="A29173" s="294"/>
      <c r="B29173" s="294"/>
      <c r="C29173" s="294"/>
      <c r="D29173" s="294"/>
      <c r="E29173" s="294"/>
      <c r="F29173" s="294"/>
    </row>
    <row r="29174">
      <c r="A29174" s="294" t="s">
        <v>22512</v>
      </c>
      <c r="B29174" s="294"/>
      <c r="C29174" s="294"/>
      <c r="D29174" s="294"/>
      <c r="E29174" s="294"/>
      <c r="F29174" s="294"/>
    </row>
    <row r="29175">
      <c r="A29175" s="294" t="s">
        <v>39665</v>
      </c>
      <c r="B29175" s="294"/>
      <c r="C29175" s="294"/>
      <c r="D29175" s="294"/>
      <c r="E29175" s="294"/>
      <c r="F29175" s="294"/>
    </row>
    <row r="29176">
      <c r="A29176" s="294"/>
      <c r="B29176" s="294"/>
      <c r="C29176" s="294"/>
      <c r="D29176" s="294"/>
      <c r="E29176" s="294"/>
      <c r="F29176" s="294"/>
    </row>
    <row r="29177">
      <c r="A29177" s="294" t="s">
        <v>39666</v>
      </c>
      <c r="B29177" s="294"/>
      <c r="C29177" s="294"/>
      <c r="D29177" s="294"/>
      <c r="E29177" s="294"/>
      <c r="F29177" s="294"/>
    </row>
    <row r="29178">
      <c r="A29178" s="294" t="s">
        <v>36328</v>
      </c>
      <c r="B29178" s="294"/>
      <c r="C29178" s="294"/>
      <c r="D29178" s="294"/>
      <c r="E29178" s="294"/>
      <c r="F29178" s="294"/>
    </row>
    <row r="29179">
      <c r="A29179" s="294" t="s">
        <v>39667</v>
      </c>
      <c r="B29179" s="294"/>
      <c r="C29179" s="294"/>
      <c r="D29179" s="294"/>
      <c r="E29179" s="294"/>
      <c r="F29179" s="294"/>
    </row>
    <row r="29180">
      <c r="A29180" s="294" t="s">
        <v>39668</v>
      </c>
      <c r="B29180" s="294"/>
      <c r="C29180" s="294"/>
      <c r="D29180" s="294"/>
      <c r="E29180" s="294"/>
      <c r="F29180" s="294"/>
    </row>
    <row r="29181">
      <c r="A29181" s="294" t="s">
        <v>39669</v>
      </c>
      <c r="B29181" s="294"/>
      <c r="C29181" s="294"/>
      <c r="D29181" s="294"/>
      <c r="E29181" s="294"/>
      <c r="F29181" s="294"/>
    </row>
    <row r="29182">
      <c r="A29182" s="294" t="s">
        <v>39670</v>
      </c>
      <c r="B29182" s="294"/>
      <c r="C29182" s="294"/>
      <c r="D29182" s="294"/>
      <c r="E29182" s="294"/>
      <c r="F29182" s="294"/>
    </row>
    <row r="29183">
      <c r="A29183" s="294" t="s">
        <v>39671</v>
      </c>
      <c r="B29183" s="294"/>
      <c r="C29183" s="294"/>
      <c r="D29183" s="294"/>
      <c r="E29183" s="294"/>
      <c r="F29183" s="294"/>
    </row>
    <row r="29184">
      <c r="A29184" s="294" t="s">
        <v>39672</v>
      </c>
      <c r="B29184" s="294"/>
      <c r="C29184" s="294"/>
      <c r="D29184" s="294"/>
      <c r="E29184" s="294"/>
      <c r="F29184" s="294"/>
    </row>
    <row r="29185">
      <c r="A29185" s="294" t="s">
        <v>39673</v>
      </c>
      <c r="B29185" s="294"/>
      <c r="C29185" s="294"/>
      <c r="D29185" s="294"/>
      <c r="E29185" s="294"/>
      <c r="F29185" s="294"/>
    </row>
    <row r="29186">
      <c r="A29186" s="294"/>
      <c r="B29186" s="294"/>
      <c r="C29186" s="294"/>
      <c r="D29186" s="294"/>
      <c r="E29186" s="294"/>
      <c r="F29186" s="294"/>
    </row>
    <row r="29187">
      <c r="A29187" s="294" t="s">
        <v>23148</v>
      </c>
      <c r="B29187" s="294"/>
      <c r="C29187" s="294"/>
      <c r="D29187" s="294"/>
      <c r="E29187" s="294"/>
      <c r="F29187" s="294"/>
    </row>
    <row r="29188">
      <c r="A29188" s="294" t="s">
        <v>39674</v>
      </c>
      <c r="B29188" s="294"/>
      <c r="C29188" s="294"/>
      <c r="D29188" s="294"/>
      <c r="E29188" s="294"/>
      <c r="F29188" s="294"/>
    </row>
    <row r="29189">
      <c r="A29189" s="294"/>
      <c r="B29189" s="294"/>
      <c r="C29189" s="294"/>
      <c r="D29189" s="294"/>
      <c r="E29189" s="294"/>
      <c r="F29189" s="294"/>
    </row>
    <row r="29190">
      <c r="A29190" s="294" t="s">
        <v>39675</v>
      </c>
      <c r="B29190" s="294"/>
      <c r="C29190" s="294"/>
      <c r="D29190" s="294"/>
      <c r="E29190" s="294"/>
      <c r="F29190" s="294"/>
    </row>
    <row r="29191">
      <c r="A29191" s="294" t="s">
        <v>37682</v>
      </c>
      <c r="B29191" s="294"/>
      <c r="C29191" s="294"/>
      <c r="D29191" s="294"/>
      <c r="E29191" s="294"/>
      <c r="F29191" s="294"/>
    </row>
    <row r="29192">
      <c r="A29192" s="294" t="s">
        <v>39676</v>
      </c>
      <c r="B29192" s="294"/>
      <c r="C29192" s="294"/>
      <c r="D29192" s="294"/>
      <c r="E29192" s="294"/>
      <c r="F29192" s="294"/>
    </row>
    <row r="29193">
      <c r="A29193" s="294" t="s">
        <v>39677</v>
      </c>
      <c r="B29193" s="294"/>
      <c r="C29193" s="294"/>
      <c r="D29193" s="294"/>
      <c r="E29193" s="294"/>
      <c r="F29193" s="294"/>
    </row>
    <row r="29194">
      <c r="A29194" s="294" t="s">
        <v>39678</v>
      </c>
      <c r="B29194" s="294"/>
      <c r="C29194" s="294"/>
      <c r="D29194" s="294"/>
      <c r="E29194" s="294"/>
      <c r="F29194" s="294"/>
    </row>
    <row r="29195">
      <c r="A29195" s="294" t="s">
        <v>39679</v>
      </c>
      <c r="B29195" s="294"/>
      <c r="C29195" s="294"/>
      <c r="D29195" s="294"/>
      <c r="E29195" s="294"/>
      <c r="F29195" s="294"/>
    </row>
    <row r="29196">
      <c r="A29196" s="294"/>
      <c r="B29196" s="294"/>
      <c r="C29196" s="294"/>
      <c r="D29196" s="294"/>
      <c r="E29196" s="294"/>
      <c r="F29196" s="294"/>
    </row>
    <row r="29197">
      <c r="A29197" s="294"/>
      <c r="B29197" s="294"/>
      <c r="C29197" s="294"/>
      <c r="D29197" s="294"/>
      <c r="E29197" s="294"/>
      <c r="F29197" s="294"/>
    </row>
    <row r="29198">
      <c r="A29198" s="294" t="s">
        <v>39680</v>
      </c>
      <c r="B29198" s="294"/>
      <c r="C29198" s="294"/>
      <c r="D29198" s="294"/>
      <c r="E29198" s="294"/>
      <c r="F29198" s="294"/>
    </row>
    <row r="29199">
      <c r="A29199" s="294"/>
      <c r="B29199" s="294"/>
      <c r="C29199" s="294"/>
      <c r="D29199" s="294"/>
      <c r="E29199" s="294"/>
      <c r="F29199" s="294"/>
    </row>
    <row r="29200">
      <c r="A29200" s="294" t="s">
        <v>39681</v>
      </c>
      <c r="B29200" s="294"/>
      <c r="C29200" s="294"/>
      <c r="D29200" s="294"/>
      <c r="E29200" s="294"/>
      <c r="F29200" s="294"/>
    </row>
    <row r="29201">
      <c r="A29201" s="294" t="s">
        <v>39682</v>
      </c>
      <c r="B29201" s="294"/>
      <c r="C29201" s="294"/>
      <c r="D29201" s="294"/>
      <c r="E29201" s="294"/>
      <c r="F29201" s="294"/>
    </row>
    <row r="29202">
      <c r="A29202" s="294" t="s">
        <v>39683</v>
      </c>
      <c r="B29202" s="294"/>
      <c r="C29202" s="294"/>
      <c r="D29202" s="294"/>
      <c r="E29202" s="294"/>
      <c r="F29202" s="294"/>
    </row>
    <row r="29203">
      <c r="A29203" s="294" t="s">
        <v>39684</v>
      </c>
      <c r="B29203" s="294"/>
      <c r="C29203" s="294"/>
      <c r="D29203" s="294"/>
      <c r="E29203" s="294"/>
      <c r="F29203" s="294"/>
    </row>
    <row r="29204">
      <c r="A29204" s="294" t="s">
        <v>37679</v>
      </c>
      <c r="B29204" s="294"/>
      <c r="C29204" s="294"/>
      <c r="D29204" s="294"/>
      <c r="E29204" s="294"/>
      <c r="F29204" s="294"/>
    </row>
    <row r="29205">
      <c r="A29205" s="294" t="s">
        <v>39685</v>
      </c>
      <c r="B29205" s="294"/>
      <c r="C29205" s="294"/>
      <c r="D29205" s="294"/>
      <c r="E29205" s="294"/>
      <c r="F29205" s="294"/>
    </row>
    <row r="29206">
      <c r="A29206" s="294" t="s">
        <v>39686</v>
      </c>
      <c r="B29206" s="294"/>
      <c r="C29206" s="294"/>
      <c r="D29206" s="294"/>
      <c r="E29206" s="294"/>
      <c r="F29206" s="294"/>
    </row>
    <row r="29207">
      <c r="A29207" s="294" t="s">
        <v>39687</v>
      </c>
      <c r="B29207" s="294"/>
      <c r="C29207" s="294"/>
      <c r="D29207" s="294"/>
      <c r="E29207" s="294"/>
      <c r="F29207" s="294"/>
    </row>
    <row r="29208">
      <c r="A29208" s="294" t="s">
        <v>39688</v>
      </c>
      <c r="B29208" s="294"/>
      <c r="C29208" s="294"/>
      <c r="D29208" s="294"/>
      <c r="E29208" s="294"/>
      <c r="F29208" s="294"/>
    </row>
    <row r="29209">
      <c r="A29209" s="294" t="s">
        <v>39689</v>
      </c>
      <c r="B29209" s="294"/>
      <c r="C29209" s="294"/>
      <c r="D29209" s="294"/>
      <c r="E29209" s="294"/>
      <c r="F29209" s="294"/>
    </row>
    <row r="29210">
      <c r="A29210" s="294" t="s">
        <v>39690</v>
      </c>
      <c r="B29210" s="294"/>
      <c r="C29210" s="294"/>
      <c r="D29210" s="294"/>
      <c r="E29210" s="294"/>
      <c r="F29210" s="294"/>
    </row>
    <row r="29211">
      <c r="A29211" s="294"/>
      <c r="B29211" s="294"/>
      <c r="C29211" s="294"/>
      <c r="D29211" s="294"/>
      <c r="E29211" s="294"/>
      <c r="F29211" s="294"/>
    </row>
    <row r="29212">
      <c r="A29212" s="294" t="s">
        <v>21401</v>
      </c>
      <c r="B29212" s="294"/>
      <c r="C29212" s="294"/>
      <c r="D29212" s="294"/>
      <c r="E29212" s="294"/>
      <c r="F29212" s="294"/>
    </row>
    <row r="29213">
      <c r="A29213" s="294"/>
      <c r="B29213" s="294"/>
      <c r="C29213" s="294"/>
      <c r="D29213" s="294"/>
      <c r="E29213" s="294"/>
      <c r="F29213" s="294"/>
    </row>
    <row r="29214">
      <c r="A29214" s="294" t="s">
        <v>39691</v>
      </c>
      <c r="B29214" s="294"/>
      <c r="C29214" s="294"/>
      <c r="D29214" s="294"/>
      <c r="E29214" s="294"/>
      <c r="F29214" s="294"/>
    </row>
    <row r="29215">
      <c r="A29215" s="294" t="str">
        <f>ARRAY_CONSTRAIN(ARRAYFORMULA(-Build &amp; nutrition: weight loss / thin Build in chronic cases), 1, 1)</f>
        <v>#ERROR!</v>
      </c>
      <c r="B29215" s="294"/>
      <c r="C29215" s="294"/>
      <c r="D29215" s="294"/>
      <c r="E29215" s="294"/>
      <c r="F29215" s="294"/>
    </row>
    <row r="29216">
      <c r="A29216" s="294" t="s">
        <v>27102</v>
      </c>
      <c r="B29216" s="294"/>
      <c r="C29216" s="294"/>
      <c r="D29216" s="294"/>
      <c r="E29216" s="294"/>
      <c r="F29216" s="294"/>
    </row>
    <row r="29217">
      <c r="A29217" s="294" t="s">
        <v>39692</v>
      </c>
      <c r="B29217" s="294"/>
      <c r="C29217" s="294"/>
      <c r="D29217" s="294"/>
      <c r="E29217" s="294"/>
      <c r="F29217" s="294"/>
    </row>
    <row r="29218">
      <c r="A29218" s="294" t="s">
        <v>39693</v>
      </c>
      <c r="B29218" s="294"/>
      <c r="C29218" s="294"/>
      <c r="D29218" s="294"/>
      <c r="E29218" s="294"/>
      <c r="F29218" s="294"/>
    </row>
    <row r="29219">
      <c r="A29219" s="294" t="str">
        <f>ARRAY_CONSTRAIN(ARRAYFORMULA(-Respiratory rate – normal), 1, 1)</f>
        <v>#ERROR!</v>
      </c>
      <c r="B29219" s="294"/>
      <c r="C29219" s="294"/>
      <c r="D29219" s="294"/>
      <c r="E29219" s="294"/>
      <c r="F29219" s="294"/>
    </row>
    <row r="29220">
      <c r="A29220" s="294" t="s">
        <v>35830</v>
      </c>
      <c r="B29220" s="294"/>
      <c r="C29220" s="294"/>
      <c r="D29220" s="294"/>
      <c r="E29220" s="294"/>
      <c r="F29220" s="294"/>
    </row>
    <row r="29221">
      <c r="A29221" s="294" t="s">
        <v>39694</v>
      </c>
      <c r="B29221" s="294"/>
      <c r="C29221" s="294"/>
      <c r="D29221" s="294"/>
      <c r="E29221" s="294"/>
      <c r="F29221" s="294"/>
    </row>
    <row r="29222">
      <c r="A29222" s="294" t="s">
        <v>39695</v>
      </c>
      <c r="B29222" s="294"/>
      <c r="C29222" s="294"/>
      <c r="D29222" s="294"/>
      <c r="E29222" s="294"/>
      <c r="F29222" s="294"/>
    </row>
    <row r="29223">
      <c r="A29223" s="294" t="s">
        <v>39696</v>
      </c>
      <c r="B29223" s="294"/>
      <c r="C29223" s="294"/>
      <c r="D29223" s="294"/>
      <c r="E29223" s="294"/>
      <c r="F29223" s="294"/>
    </row>
    <row r="29224">
      <c r="A29224" s="294" t="s">
        <v>39697</v>
      </c>
      <c r="B29224" s="294"/>
      <c r="C29224" s="294"/>
      <c r="D29224" s="294"/>
      <c r="E29224" s="294"/>
      <c r="F29224" s="294"/>
    </row>
    <row r="29225">
      <c r="A29225" s="294" t="s">
        <v>39698</v>
      </c>
      <c r="B29225" s="294"/>
      <c r="C29225" s="294"/>
      <c r="D29225" s="294"/>
      <c r="E29225" s="294"/>
      <c r="F29225" s="294"/>
    </row>
    <row r="29226">
      <c r="A29226" s="294"/>
      <c r="B29226" s="294"/>
      <c r="C29226" s="294"/>
      <c r="D29226" s="294"/>
      <c r="E29226" s="294"/>
      <c r="F29226" s="294"/>
    </row>
    <row r="29227">
      <c r="A29227" s="294" t="s">
        <v>21407</v>
      </c>
      <c r="B29227" s="294"/>
      <c r="C29227" s="294"/>
      <c r="D29227" s="294"/>
      <c r="E29227" s="294"/>
      <c r="F29227" s="294"/>
    </row>
    <row r="29228">
      <c r="A29228" s="294"/>
      <c r="B29228" s="294"/>
      <c r="C29228" s="294"/>
      <c r="D29228" s="294"/>
      <c r="E29228" s="294"/>
      <c r="F29228" s="294"/>
    </row>
    <row r="29229">
      <c r="A29229" s="294" t="s">
        <v>37701</v>
      </c>
      <c r="B29229" s="294"/>
      <c r="C29229" s="294"/>
      <c r="D29229" s="294"/>
      <c r="E29229" s="294"/>
      <c r="F29229" s="294"/>
    </row>
    <row r="29230">
      <c r="A29230" s="294" t="s">
        <v>39699</v>
      </c>
      <c r="B29230" s="294"/>
      <c r="C29230" s="294"/>
      <c r="D29230" s="294"/>
      <c r="E29230" s="294"/>
      <c r="F29230" s="294"/>
    </row>
    <row r="29231">
      <c r="A29231" s="294" t="s">
        <v>39700</v>
      </c>
      <c r="B29231" s="294"/>
      <c r="C29231" s="294"/>
      <c r="D29231" s="294"/>
      <c r="E29231" s="294"/>
      <c r="F29231" s="294"/>
    </row>
    <row r="29232">
      <c r="A29232" s="294" t="s">
        <v>39701</v>
      </c>
      <c r="B29232" s="294"/>
      <c r="C29232" s="294"/>
      <c r="D29232" s="294"/>
      <c r="E29232" s="294"/>
      <c r="F29232" s="294"/>
    </row>
    <row r="29233">
      <c r="A29233" s="294" t="s">
        <v>37705</v>
      </c>
      <c r="B29233" s="294"/>
      <c r="C29233" s="294"/>
      <c r="D29233" s="294"/>
      <c r="E29233" s="294"/>
      <c r="F29233" s="294"/>
    </row>
    <row r="29234">
      <c r="A29234" s="294" t="s">
        <v>39702</v>
      </c>
      <c r="B29234" s="294"/>
      <c r="C29234" s="294"/>
      <c r="D29234" s="294"/>
      <c r="E29234" s="294"/>
      <c r="F29234" s="294"/>
    </row>
    <row r="29235">
      <c r="A29235" s="294" t="s">
        <v>39703</v>
      </c>
      <c r="B29235" s="294"/>
      <c r="C29235" s="294"/>
      <c r="D29235" s="294"/>
      <c r="E29235" s="294"/>
      <c r="F29235" s="294"/>
    </row>
    <row r="29236">
      <c r="A29236" s="294" t="s">
        <v>37708</v>
      </c>
      <c r="B29236" s="294"/>
      <c r="C29236" s="294"/>
      <c r="D29236" s="294"/>
      <c r="E29236" s="294"/>
      <c r="F29236" s="294"/>
    </row>
    <row r="29237">
      <c r="A29237" s="294" t="s">
        <v>39704</v>
      </c>
      <c r="B29237" s="294"/>
      <c r="C29237" s="294"/>
      <c r="D29237" s="294"/>
      <c r="E29237" s="294"/>
      <c r="F29237" s="294"/>
    </row>
    <row r="29238">
      <c r="A29238" s="294" t="s">
        <v>39705</v>
      </c>
      <c r="B29238" s="294"/>
      <c r="C29238" s="294"/>
      <c r="D29238" s="294"/>
      <c r="E29238" s="294"/>
      <c r="F29238" s="294"/>
    </row>
    <row r="29239">
      <c r="A29239" s="294" t="s">
        <v>39706</v>
      </c>
      <c r="B29239" s="294"/>
      <c r="C29239" s="294"/>
      <c r="D29239" s="294"/>
      <c r="E29239" s="294"/>
      <c r="F29239" s="294"/>
    </row>
    <row r="29240">
      <c r="A29240" s="294" t="s">
        <v>39707</v>
      </c>
      <c r="B29240" s="294"/>
      <c r="C29240" s="294"/>
      <c r="D29240" s="294"/>
      <c r="E29240" s="294"/>
      <c r="F29240" s="294"/>
    </row>
    <row r="29241">
      <c r="A29241" s="294" t="s">
        <v>39708</v>
      </c>
      <c r="B29241" s="294"/>
      <c r="C29241" s="294"/>
      <c r="D29241" s="294"/>
      <c r="E29241" s="294"/>
      <c r="F29241" s="294"/>
    </row>
    <row r="29242">
      <c r="A29242" s="294" t="s">
        <v>39709</v>
      </c>
      <c r="B29242" s="294"/>
      <c r="C29242" s="294"/>
      <c r="D29242" s="294"/>
      <c r="E29242" s="294"/>
      <c r="F29242" s="294"/>
    </row>
    <row r="29243">
      <c r="A29243" s="294" t="s">
        <v>39710</v>
      </c>
      <c r="B29243" s="294"/>
      <c r="C29243" s="294"/>
      <c r="D29243" s="294"/>
      <c r="E29243" s="294"/>
      <c r="F29243" s="294"/>
    </row>
    <row r="29244">
      <c r="A29244" s="294" t="s">
        <v>39711</v>
      </c>
      <c r="B29244" s="294"/>
      <c r="C29244" s="294"/>
      <c r="D29244" s="294"/>
      <c r="E29244" s="294"/>
      <c r="F29244" s="294"/>
    </row>
    <row r="29245">
      <c r="A29245" s="294" t="s">
        <v>39712</v>
      </c>
      <c r="B29245" s="294"/>
      <c r="C29245" s="294"/>
      <c r="D29245" s="294"/>
      <c r="E29245" s="294"/>
      <c r="F29245" s="294"/>
    </row>
    <row r="29246">
      <c r="A29246" s="294" t="s">
        <v>39713</v>
      </c>
      <c r="B29246" s="294"/>
      <c r="C29246" s="294"/>
      <c r="D29246" s="294"/>
      <c r="E29246" s="294"/>
      <c r="F29246" s="294"/>
    </row>
    <row r="29247">
      <c r="A29247" s="294" t="s">
        <v>39714</v>
      </c>
      <c r="B29247" s="294"/>
      <c r="C29247" s="294"/>
      <c r="D29247" s="294"/>
      <c r="E29247" s="294"/>
      <c r="F29247" s="294"/>
    </row>
    <row r="29248">
      <c r="A29248" s="294" t="s">
        <v>39715</v>
      </c>
      <c r="B29248" s="294"/>
      <c r="C29248" s="294"/>
      <c r="D29248" s="294"/>
      <c r="E29248" s="294"/>
      <c r="F29248" s="294"/>
    </row>
    <row r="29249">
      <c r="A29249" s="294" t="s">
        <v>39716</v>
      </c>
      <c r="B29249" s="294"/>
      <c r="C29249" s="294"/>
      <c r="D29249" s="294"/>
      <c r="E29249" s="294"/>
      <c r="F29249" s="294"/>
    </row>
    <row r="29250">
      <c r="A29250" s="294" t="s">
        <v>39717</v>
      </c>
      <c r="B29250" s="294"/>
      <c r="C29250" s="294"/>
      <c r="D29250" s="294"/>
      <c r="E29250" s="294"/>
      <c r="F29250" s="294"/>
    </row>
    <row r="29251">
      <c r="A29251" s="294" t="s">
        <v>39718</v>
      </c>
      <c r="B29251" s="294"/>
      <c r="C29251" s="294"/>
      <c r="D29251" s="294"/>
      <c r="E29251" s="294"/>
      <c r="F29251" s="294"/>
    </row>
    <row r="29252">
      <c r="A29252" s="294"/>
      <c r="B29252" s="294"/>
      <c r="C29252" s="294"/>
      <c r="D29252" s="294"/>
      <c r="E29252" s="294"/>
      <c r="F29252" s="294"/>
    </row>
    <row r="29253">
      <c r="A29253" s="294" t="s">
        <v>21304</v>
      </c>
      <c r="B29253" s="294"/>
      <c r="C29253" s="294"/>
      <c r="D29253" s="294"/>
      <c r="E29253" s="294"/>
      <c r="F29253" s="294"/>
    </row>
    <row r="29254">
      <c r="A29254" s="294"/>
      <c r="B29254" s="294"/>
      <c r="C29254" s="294"/>
      <c r="D29254" s="294"/>
      <c r="E29254" s="294"/>
      <c r="F29254" s="294"/>
    </row>
    <row r="29255">
      <c r="A29255" s="294" t="s">
        <v>38028</v>
      </c>
      <c r="B29255" s="294"/>
      <c r="C29255" s="294"/>
      <c r="D29255" s="294"/>
      <c r="E29255" s="294"/>
      <c r="F29255" s="294"/>
    </row>
    <row r="29256">
      <c r="A29256" s="294" t="s">
        <v>39719</v>
      </c>
      <c r="B29256" s="294"/>
      <c r="C29256" s="294"/>
      <c r="D29256" s="294"/>
      <c r="E29256" s="294"/>
      <c r="F29256" s="294"/>
    </row>
    <row r="29257">
      <c r="A29257" s="294" t="s">
        <v>37464</v>
      </c>
      <c r="B29257" s="294"/>
      <c r="C29257" s="294"/>
      <c r="D29257" s="294"/>
      <c r="E29257" s="294"/>
      <c r="F29257" s="294"/>
    </row>
    <row r="29258">
      <c r="A29258" s="294" t="s">
        <v>39720</v>
      </c>
      <c r="B29258" s="294"/>
      <c r="C29258" s="294"/>
      <c r="D29258" s="294"/>
      <c r="E29258" s="294"/>
      <c r="F29258" s="294"/>
    </row>
    <row r="29259">
      <c r="A29259" s="294" t="s">
        <v>39721</v>
      </c>
      <c r="B29259" s="294"/>
      <c r="C29259" s="294"/>
      <c r="D29259" s="294"/>
      <c r="E29259" s="294"/>
      <c r="F29259" s="294"/>
    </row>
    <row r="29260">
      <c r="A29260" s="294" t="s">
        <v>37730</v>
      </c>
      <c r="B29260" s="294"/>
      <c r="C29260" s="294"/>
      <c r="D29260" s="294"/>
      <c r="E29260" s="294"/>
      <c r="F29260" s="294"/>
    </row>
    <row r="29261">
      <c r="A29261" s="294" t="s">
        <v>39722</v>
      </c>
      <c r="B29261" s="294"/>
      <c r="C29261" s="294"/>
      <c r="D29261" s="294"/>
      <c r="E29261" s="294"/>
      <c r="F29261" s="294"/>
    </row>
    <row r="29262">
      <c r="A29262" s="294" t="s">
        <v>37729</v>
      </c>
      <c r="B29262" s="294"/>
      <c r="C29262" s="294"/>
      <c r="D29262" s="294"/>
      <c r="E29262" s="294"/>
      <c r="F29262" s="294"/>
    </row>
    <row r="29263">
      <c r="A29263" s="294" t="s">
        <v>37601</v>
      </c>
      <c r="B29263" s="294"/>
      <c r="C29263" s="294"/>
      <c r="D29263" s="294"/>
      <c r="E29263" s="294"/>
      <c r="F29263" s="294"/>
    </row>
    <row r="29264">
      <c r="A29264" s="294" t="s">
        <v>29302</v>
      </c>
      <c r="B29264" s="294"/>
      <c r="C29264" s="294"/>
      <c r="D29264" s="294"/>
      <c r="E29264" s="294"/>
      <c r="F29264" s="294"/>
    </row>
    <row r="29265">
      <c r="A29265" s="294" t="s">
        <v>39723</v>
      </c>
      <c r="B29265" s="294"/>
      <c r="C29265" s="294"/>
      <c r="D29265" s="294"/>
      <c r="E29265" s="294"/>
      <c r="F29265" s="294"/>
    </row>
    <row r="29266">
      <c r="A29266" s="294" t="s">
        <v>39724</v>
      </c>
      <c r="B29266" s="294"/>
      <c r="C29266" s="294"/>
      <c r="D29266" s="294"/>
      <c r="E29266" s="294"/>
      <c r="F29266" s="294"/>
    </row>
    <row r="29267">
      <c r="A29267" s="294" t="s">
        <v>22359</v>
      </c>
      <c r="B29267" s="294"/>
      <c r="C29267" s="294"/>
      <c r="D29267" s="294"/>
      <c r="E29267" s="294"/>
      <c r="F29267" s="294"/>
    </row>
    <row r="29268">
      <c r="A29268" s="294" t="str">
        <f t="array" ref="A29268">-Prolactin</f>
        <v>#NAME?</v>
      </c>
      <c r="B29268" s="294"/>
      <c r="C29268" s="294"/>
      <c r="D29268" s="294"/>
      <c r="E29268" s="294"/>
      <c r="F29268" s="294"/>
    </row>
    <row r="29269">
      <c r="A29269" s="294" t="s">
        <v>39725</v>
      </c>
      <c r="B29269" s="294"/>
      <c r="C29269" s="294"/>
      <c r="D29269" s="294"/>
      <c r="E29269" s="294"/>
      <c r="F29269" s="294"/>
    </row>
    <row r="29270">
      <c r="A29270" s="294" t="s">
        <v>39726</v>
      </c>
      <c r="B29270" s="294"/>
      <c r="C29270" s="294"/>
      <c r="D29270" s="294"/>
      <c r="E29270" s="294"/>
      <c r="F29270" s="294"/>
    </row>
    <row r="29271">
      <c r="A29271" s="294" t="s">
        <v>39727</v>
      </c>
      <c r="B29271" s="294"/>
      <c r="C29271" s="294"/>
      <c r="D29271" s="294"/>
      <c r="E29271" s="294"/>
      <c r="F29271" s="294"/>
    </row>
    <row r="29272">
      <c r="A29272" s="294" t="s">
        <v>39598</v>
      </c>
      <c r="B29272" s="294"/>
      <c r="C29272" s="294"/>
      <c r="D29272" s="294"/>
      <c r="E29272" s="294"/>
      <c r="F29272" s="294"/>
    </row>
    <row r="29273">
      <c r="A29273" s="294" t="s">
        <v>39728</v>
      </c>
      <c r="B29273" s="294"/>
      <c r="C29273" s="294"/>
      <c r="D29273" s="294"/>
      <c r="E29273" s="294"/>
      <c r="F29273" s="294"/>
    </row>
    <row r="29274">
      <c r="A29274" s="294" t="s">
        <v>39347</v>
      </c>
      <c r="B29274" s="294"/>
      <c r="C29274" s="294"/>
      <c r="D29274" s="294"/>
      <c r="E29274" s="294"/>
      <c r="F29274" s="294"/>
    </row>
    <row r="29275">
      <c r="A29275" s="294" t="s">
        <v>39348</v>
      </c>
      <c r="B29275" s="294"/>
      <c r="C29275" s="294"/>
      <c r="D29275" s="294"/>
      <c r="E29275" s="294"/>
      <c r="F29275" s="294"/>
    </row>
    <row r="29276">
      <c r="A29276" s="294" t="s">
        <v>39729</v>
      </c>
      <c r="B29276" s="294"/>
      <c r="C29276" s="294"/>
      <c r="D29276" s="294"/>
      <c r="E29276" s="294"/>
      <c r="F29276" s="294"/>
    </row>
    <row r="29277">
      <c r="A29277" s="294" t="s">
        <v>39730</v>
      </c>
      <c r="B29277" s="294"/>
      <c r="C29277" s="294"/>
      <c r="D29277" s="294"/>
      <c r="E29277" s="294"/>
      <c r="F29277" s="294"/>
    </row>
    <row r="29278">
      <c r="A29278" s="294" t="s">
        <v>39731</v>
      </c>
      <c r="B29278" s="294"/>
      <c r="C29278" s="294"/>
      <c r="D29278" s="294"/>
      <c r="E29278" s="294"/>
      <c r="F29278" s="294"/>
    </row>
    <row r="29279">
      <c r="A29279" s="294" t="s">
        <v>39732</v>
      </c>
      <c r="B29279" s="294"/>
      <c r="C29279" s="294"/>
      <c r="D29279" s="294"/>
      <c r="E29279" s="294"/>
      <c r="F29279" s="294"/>
    </row>
    <row r="29280">
      <c r="A29280" s="294" t="s">
        <v>39733</v>
      </c>
      <c r="B29280" s="294"/>
      <c r="C29280" s="294"/>
      <c r="D29280" s="294"/>
      <c r="E29280" s="294"/>
      <c r="F29280" s="294"/>
    </row>
    <row r="29281">
      <c r="A29281" s="294" t="s">
        <v>39734</v>
      </c>
      <c r="B29281" s="294"/>
      <c r="C29281" s="294"/>
      <c r="D29281" s="294"/>
      <c r="E29281" s="294"/>
      <c r="F29281" s="294"/>
    </row>
    <row r="29282">
      <c r="A29282" s="294" t="s">
        <v>39735</v>
      </c>
      <c r="B29282" s="294"/>
      <c r="C29282" s="294"/>
      <c r="D29282" s="294"/>
      <c r="E29282" s="294"/>
      <c r="F29282" s="294"/>
    </row>
    <row r="29283">
      <c r="A29283" s="294"/>
      <c r="B29283" s="294"/>
      <c r="C29283" s="294"/>
      <c r="D29283" s="294"/>
      <c r="E29283" s="294"/>
      <c r="F29283" s="294"/>
    </row>
    <row r="29284">
      <c r="A29284" s="294" t="s">
        <v>28124</v>
      </c>
      <c r="B29284" s="294"/>
      <c r="C29284" s="294"/>
      <c r="D29284" s="294"/>
      <c r="E29284" s="294"/>
      <c r="F29284" s="294"/>
    </row>
    <row r="29285">
      <c r="A29285" s="294" t="s">
        <v>39736</v>
      </c>
      <c r="B29285" s="294"/>
      <c r="C29285" s="294"/>
      <c r="D29285" s="294"/>
      <c r="E29285" s="294"/>
      <c r="F29285" s="294"/>
    </row>
    <row r="29286">
      <c r="A29286" s="294" t="s">
        <v>21672</v>
      </c>
      <c r="B29286" s="294"/>
      <c r="C29286" s="294"/>
      <c r="D29286" s="294"/>
      <c r="E29286" s="294"/>
      <c r="F29286" s="294"/>
    </row>
    <row r="29287">
      <c r="A29287" s="294" t="s">
        <v>39664</v>
      </c>
      <c r="B29287" s="294"/>
      <c r="C29287" s="294"/>
      <c r="D29287" s="294"/>
      <c r="E29287" s="294"/>
      <c r="F29287" s="294"/>
    </row>
    <row r="29288">
      <c r="A29288" s="294"/>
      <c r="B29288" s="294"/>
      <c r="C29288" s="294"/>
      <c r="D29288" s="294"/>
      <c r="E29288" s="294"/>
      <c r="F29288" s="294"/>
    </row>
    <row r="29289">
      <c r="A29289" s="294"/>
      <c r="B29289" s="294"/>
      <c r="C29289" s="294"/>
      <c r="D29289" s="294"/>
      <c r="E29289" s="294"/>
      <c r="F29289" s="294"/>
    </row>
    <row r="29290">
      <c r="A29290" s="294" t="s">
        <v>21315</v>
      </c>
      <c r="B29290" s="294"/>
      <c r="C29290" s="294"/>
      <c r="D29290" s="294"/>
      <c r="E29290" s="294"/>
      <c r="F29290" s="294"/>
    </row>
    <row r="29291">
      <c r="A29291" s="294"/>
      <c r="B29291" s="294"/>
      <c r="C29291" s="294"/>
      <c r="D29291" s="294"/>
      <c r="E29291" s="294"/>
      <c r="F29291" s="294"/>
    </row>
    <row r="29292">
      <c r="A29292" s="294" t="s">
        <v>39737</v>
      </c>
      <c r="B29292" s="294"/>
      <c r="C29292" s="294"/>
      <c r="D29292" s="294"/>
      <c r="E29292" s="294"/>
      <c r="F29292" s="294"/>
    </row>
    <row r="29293">
      <c r="A29293" s="294" t="s">
        <v>39738</v>
      </c>
      <c r="B29293" s="294"/>
      <c r="C29293" s="294"/>
      <c r="D29293" s="294"/>
      <c r="E29293" s="294"/>
      <c r="F29293" s="294"/>
    </row>
    <row r="29294">
      <c r="A29294" s="294" t="s">
        <v>39739</v>
      </c>
      <c r="B29294" s="294"/>
      <c r="C29294" s="294"/>
      <c r="D29294" s="294"/>
      <c r="E29294" s="294"/>
      <c r="F29294" s="294"/>
    </row>
    <row r="29295">
      <c r="A29295" s="294" t="s">
        <v>29633</v>
      </c>
      <c r="B29295" s="294"/>
      <c r="C29295" s="294"/>
      <c r="D29295" s="294"/>
      <c r="E29295" s="294"/>
      <c r="F29295" s="294"/>
    </row>
    <row r="29296">
      <c r="A29296" s="294" t="s">
        <v>39740</v>
      </c>
      <c r="B29296" s="294"/>
      <c r="C29296" s="294"/>
      <c r="D29296" s="294"/>
      <c r="E29296" s="294"/>
      <c r="F29296" s="294"/>
    </row>
    <row r="29297">
      <c r="A29297" s="294" t="s">
        <v>37744</v>
      </c>
      <c r="B29297" s="294"/>
      <c r="C29297" s="294"/>
      <c r="D29297" s="294"/>
      <c r="E29297" s="294"/>
      <c r="F29297" s="294"/>
    </row>
    <row r="29298">
      <c r="A29298" s="294" t="s">
        <v>37739</v>
      </c>
      <c r="B29298" s="294"/>
      <c r="C29298" s="294"/>
      <c r="D29298" s="294"/>
      <c r="E29298" s="294"/>
      <c r="F29298" s="294"/>
    </row>
    <row r="29299">
      <c r="A29299" s="294" t="s">
        <v>39741</v>
      </c>
      <c r="B29299" s="294"/>
      <c r="C29299" s="294"/>
      <c r="D29299" s="294"/>
      <c r="E29299" s="294"/>
      <c r="F29299" s="294"/>
    </row>
    <row r="29300">
      <c r="A29300" s="294" t="s">
        <v>37745</v>
      </c>
      <c r="B29300" s="294"/>
      <c r="C29300" s="294"/>
      <c r="D29300" s="294"/>
      <c r="E29300" s="294"/>
      <c r="F29300" s="294"/>
    </row>
    <row r="29301">
      <c r="A29301" s="294" t="s">
        <v>39742</v>
      </c>
      <c r="B29301" s="294"/>
      <c r="C29301" s="294"/>
      <c r="D29301" s="294"/>
      <c r="E29301" s="294"/>
      <c r="F29301" s="294"/>
    </row>
    <row r="29302">
      <c r="A29302" s="294" t="s">
        <v>39743</v>
      </c>
      <c r="B29302" s="294"/>
      <c r="C29302" s="294"/>
      <c r="D29302" s="294"/>
      <c r="E29302" s="294"/>
      <c r="F29302" s="294"/>
    </row>
    <row r="29303">
      <c r="A29303" s="294" t="s">
        <v>39744</v>
      </c>
      <c r="B29303" s="294"/>
      <c r="C29303" s="294"/>
      <c r="D29303" s="294"/>
      <c r="E29303" s="294"/>
      <c r="F29303" s="294"/>
    </row>
    <row r="29304">
      <c r="A29304" s="294" t="s">
        <v>39745</v>
      </c>
      <c r="B29304" s="294"/>
      <c r="C29304" s="294"/>
      <c r="D29304" s="294"/>
      <c r="E29304" s="294"/>
      <c r="F29304" s="294"/>
    </row>
    <row r="29305">
      <c r="A29305" s="294" t="s">
        <v>39746</v>
      </c>
      <c r="B29305" s="294"/>
      <c r="C29305" s="294"/>
      <c r="D29305" s="294"/>
      <c r="E29305" s="294"/>
      <c r="F29305" s="294"/>
    </row>
    <row r="29306">
      <c r="A29306" s="294"/>
      <c r="B29306" s="294"/>
      <c r="C29306" s="294"/>
      <c r="D29306" s="294"/>
      <c r="E29306" s="294"/>
      <c r="F29306" s="294"/>
    </row>
    <row r="29307">
      <c r="A29307" s="294"/>
      <c r="B29307" s="294"/>
      <c r="C29307" s="294"/>
      <c r="D29307" s="294"/>
      <c r="E29307" s="294"/>
      <c r="F29307" s="294"/>
    </row>
    <row r="29308">
      <c r="A29308" s="294" t="s">
        <v>22564</v>
      </c>
      <c r="B29308" s="294"/>
      <c r="C29308" s="294"/>
      <c r="D29308" s="294"/>
      <c r="E29308" s="294"/>
      <c r="F29308" s="294"/>
    </row>
    <row r="29309">
      <c r="A29309" s="294" t="s">
        <v>39747</v>
      </c>
      <c r="B29309" s="294"/>
      <c r="C29309" s="294"/>
      <c r="D29309" s="294"/>
      <c r="E29309" s="294"/>
      <c r="F29309" s="294"/>
    </row>
    <row r="29310">
      <c r="A29310" s="294"/>
      <c r="B29310" s="294"/>
      <c r="C29310" s="294"/>
      <c r="D29310" s="294"/>
      <c r="E29310" s="294"/>
      <c r="F29310" s="294"/>
    </row>
    <row r="29311">
      <c r="A29311" s="294" t="s">
        <v>39748</v>
      </c>
      <c r="B29311" s="294"/>
      <c r="C29311" s="294"/>
      <c r="D29311" s="294"/>
      <c r="E29311" s="294"/>
      <c r="F29311" s="294"/>
    </row>
    <row r="29312">
      <c r="A29312" s="294"/>
      <c r="B29312" s="294"/>
      <c r="C29312" s="294"/>
      <c r="D29312" s="294"/>
      <c r="E29312" s="294"/>
      <c r="F29312" s="294"/>
    </row>
    <row r="29313">
      <c r="A29313" s="294" t="s">
        <v>39749</v>
      </c>
      <c r="B29313" s="294"/>
      <c r="C29313" s="294"/>
      <c r="D29313" s="294"/>
      <c r="E29313" s="294"/>
      <c r="F29313" s="294"/>
    </row>
    <row r="29314">
      <c r="A29314" s="294" t="s">
        <v>39750</v>
      </c>
      <c r="B29314" s="294"/>
      <c r="C29314" s="294"/>
      <c r="D29314" s="294"/>
      <c r="E29314" s="294"/>
      <c r="F29314" s="294"/>
    </row>
    <row r="29315">
      <c r="A29315" s="294" t="s">
        <v>39751</v>
      </c>
      <c r="B29315" s="294"/>
      <c r="C29315" s="294"/>
      <c r="D29315" s="294"/>
      <c r="E29315" s="294"/>
      <c r="F29315" s="294"/>
    </row>
    <row r="29316">
      <c r="A29316" s="294" t="s">
        <v>39752</v>
      </c>
      <c r="B29316" s="294"/>
      <c r="C29316" s="294"/>
      <c r="D29316" s="294"/>
      <c r="E29316" s="294"/>
      <c r="F29316" s="294"/>
    </row>
    <row r="29317">
      <c r="A29317" s="294" t="s">
        <v>39753</v>
      </c>
      <c r="B29317" s="294"/>
      <c r="C29317" s="294"/>
      <c r="D29317" s="294"/>
      <c r="E29317" s="294"/>
      <c r="F29317" s="294"/>
    </row>
    <row r="29318">
      <c r="A29318" s="294" t="s">
        <v>39754</v>
      </c>
      <c r="B29318" s="294"/>
      <c r="C29318" s="294"/>
      <c r="D29318" s="294"/>
      <c r="E29318" s="294"/>
      <c r="F29318" s="294"/>
    </row>
    <row r="29319">
      <c r="A29319" s="294" t="s">
        <v>39755</v>
      </c>
      <c r="B29319" s="294"/>
      <c r="C29319" s="294"/>
      <c r="D29319" s="294"/>
      <c r="E29319" s="294"/>
      <c r="F29319" s="294"/>
    </row>
    <row r="29320">
      <c r="A29320" s="294" t="s">
        <v>39756</v>
      </c>
      <c r="B29320" s="294"/>
      <c r="C29320" s="294"/>
      <c r="D29320" s="294"/>
      <c r="E29320" s="294"/>
      <c r="F29320" s="294"/>
    </row>
    <row r="29321">
      <c r="A29321" s="294"/>
      <c r="B29321" s="294"/>
      <c r="C29321" s="294"/>
      <c r="D29321" s="294"/>
      <c r="E29321" s="294"/>
      <c r="F29321" s="294"/>
    </row>
    <row r="29322">
      <c r="A29322" s="294" t="s">
        <v>39757</v>
      </c>
      <c r="B29322" s="294"/>
      <c r="C29322" s="294"/>
      <c r="D29322" s="294"/>
      <c r="E29322" s="294"/>
      <c r="F29322" s="294"/>
    </row>
    <row r="29323">
      <c r="A29323" s="294"/>
      <c r="B29323" s="294"/>
      <c r="C29323" s="294"/>
      <c r="D29323" s="294"/>
      <c r="E29323" s="294"/>
      <c r="F29323" s="294"/>
    </row>
    <row r="29324">
      <c r="A29324" s="294" t="s">
        <v>34271</v>
      </c>
      <c r="B29324" s="294"/>
      <c r="C29324" s="294"/>
      <c r="D29324" s="294"/>
      <c r="E29324" s="294"/>
      <c r="F29324" s="294"/>
    </row>
    <row r="29325">
      <c r="A29325" s="294" t="s">
        <v>39758</v>
      </c>
      <c r="B29325" s="294"/>
      <c r="C29325" s="294"/>
      <c r="D29325" s="294"/>
      <c r="E29325" s="294"/>
      <c r="F29325" s="294"/>
    </row>
    <row r="29326">
      <c r="A29326" s="294" t="s">
        <v>39759</v>
      </c>
      <c r="B29326" s="294"/>
      <c r="C29326" s="294"/>
      <c r="D29326" s="294"/>
      <c r="E29326" s="294"/>
      <c r="F29326" s="294"/>
    </row>
    <row r="29327">
      <c r="A29327" s="294" t="s">
        <v>39760</v>
      </c>
      <c r="B29327" s="294"/>
      <c r="C29327" s="294"/>
      <c r="D29327" s="294"/>
      <c r="E29327" s="294"/>
      <c r="F29327" s="294"/>
    </row>
    <row r="29328">
      <c r="A29328" s="294" t="s">
        <v>39761</v>
      </c>
      <c r="B29328" s="294"/>
      <c r="C29328" s="294"/>
      <c r="D29328" s="294"/>
      <c r="E29328" s="294"/>
      <c r="F29328" s="294"/>
    </row>
    <row r="29329">
      <c r="A29329" s="294" t="s">
        <v>39762</v>
      </c>
      <c r="B29329" s="294"/>
      <c r="C29329" s="294"/>
      <c r="D29329" s="294"/>
      <c r="E29329" s="294"/>
      <c r="F29329" s="294"/>
    </row>
    <row r="29330">
      <c r="A29330" s="294" t="s">
        <v>39763</v>
      </c>
      <c r="B29330" s="294"/>
      <c r="C29330" s="294"/>
      <c r="D29330" s="294"/>
      <c r="E29330" s="294"/>
      <c r="F29330" s="294"/>
    </row>
    <row r="29331">
      <c r="A29331" s="294" t="s">
        <v>39764</v>
      </c>
      <c r="B29331" s="294"/>
      <c r="C29331" s="294"/>
      <c r="D29331" s="294"/>
      <c r="E29331" s="294"/>
      <c r="F29331" s="294"/>
    </row>
    <row r="29332">
      <c r="A29332" s="294" t="s">
        <v>39765</v>
      </c>
      <c r="B29332" s="294"/>
      <c r="C29332" s="294"/>
      <c r="D29332" s="294"/>
      <c r="E29332" s="294"/>
      <c r="F29332" s="294"/>
    </row>
    <row r="29333">
      <c r="A29333" s="294"/>
      <c r="B29333" s="294"/>
      <c r="C29333" s="294"/>
      <c r="D29333" s="294"/>
      <c r="E29333" s="294"/>
      <c r="F29333" s="294"/>
    </row>
    <row r="29334">
      <c r="A29334" s="294" t="s">
        <v>22572</v>
      </c>
      <c r="B29334" s="294"/>
      <c r="C29334" s="294"/>
      <c r="D29334" s="294"/>
      <c r="E29334" s="294"/>
      <c r="F29334" s="294"/>
    </row>
    <row r="29335">
      <c r="A29335" s="294" t="s">
        <v>39766</v>
      </c>
      <c r="B29335" s="294"/>
      <c r="C29335" s="294"/>
      <c r="D29335" s="294"/>
      <c r="E29335" s="294"/>
      <c r="F29335" s="294"/>
    </row>
    <row r="29336">
      <c r="A29336" s="294"/>
      <c r="B29336" s="294"/>
      <c r="C29336" s="294"/>
      <c r="D29336" s="294"/>
      <c r="E29336" s="294"/>
      <c r="F29336" s="294"/>
    </row>
    <row r="29337">
      <c r="A29337" s="294" t="s">
        <v>39767</v>
      </c>
      <c r="B29337" s="294"/>
      <c r="C29337" s="294"/>
      <c r="D29337" s="294"/>
      <c r="E29337" s="294"/>
      <c r="F29337" s="294"/>
    </row>
    <row r="29338">
      <c r="A29338" s="294" t="s">
        <v>39768</v>
      </c>
      <c r="B29338" s="294"/>
      <c r="C29338" s="294"/>
      <c r="D29338" s="294"/>
      <c r="E29338" s="294"/>
      <c r="F29338" s="294"/>
    </row>
    <row r="29339">
      <c r="A29339" s="294" t="s">
        <v>39769</v>
      </c>
      <c r="B29339" s="294"/>
      <c r="C29339" s="294"/>
      <c r="D29339" s="294"/>
      <c r="E29339" s="294"/>
      <c r="F29339" s="294"/>
    </row>
    <row r="29340">
      <c r="A29340" s="294" t="s">
        <v>39770</v>
      </c>
      <c r="B29340" s="294"/>
      <c r="C29340" s="294"/>
      <c r="D29340" s="294"/>
      <c r="E29340" s="294"/>
      <c r="F29340" s="294"/>
    </row>
    <row r="29341">
      <c r="A29341" s="294" t="s">
        <v>39771</v>
      </c>
      <c r="B29341" s="294"/>
      <c r="C29341" s="294"/>
      <c r="D29341" s="294"/>
      <c r="E29341" s="294"/>
      <c r="F29341" s="294"/>
    </row>
    <row r="29342">
      <c r="A29342" s="294" t="s">
        <v>39772</v>
      </c>
      <c r="B29342" s="294"/>
      <c r="C29342" s="294"/>
      <c r="D29342" s="294"/>
      <c r="E29342" s="294"/>
      <c r="F29342" s="294"/>
    </row>
    <row r="29343">
      <c r="A29343" s="294" t="s">
        <v>39773</v>
      </c>
      <c r="B29343" s="294"/>
      <c r="C29343" s="294"/>
      <c r="D29343" s="294"/>
      <c r="E29343" s="294"/>
      <c r="F29343" s="294"/>
    </row>
    <row r="29344">
      <c r="A29344" s="294"/>
      <c r="B29344" s="294"/>
      <c r="C29344" s="294"/>
      <c r="D29344" s="294"/>
      <c r="E29344" s="294"/>
      <c r="F29344" s="294"/>
    </row>
    <row r="29345">
      <c r="A29345" s="294" t="s">
        <v>25338</v>
      </c>
      <c r="B29345" s="294"/>
      <c r="C29345" s="294"/>
      <c r="D29345" s="294"/>
      <c r="E29345" s="294"/>
      <c r="F29345" s="294"/>
    </row>
    <row r="29346">
      <c r="A29346" s="294" t="s">
        <v>39774</v>
      </c>
      <c r="B29346" s="294"/>
      <c r="C29346" s="294"/>
      <c r="D29346" s="294"/>
      <c r="E29346" s="294"/>
      <c r="F29346" s="294"/>
    </row>
    <row r="29347">
      <c r="A29347" s="294"/>
      <c r="B29347" s="294"/>
      <c r="C29347" s="294"/>
      <c r="D29347" s="294"/>
      <c r="E29347" s="294"/>
      <c r="F29347" s="294"/>
    </row>
    <row r="29348">
      <c r="A29348" s="294" t="s">
        <v>39775</v>
      </c>
      <c r="B29348" s="294"/>
      <c r="C29348" s="294"/>
      <c r="D29348" s="294"/>
      <c r="E29348" s="294"/>
      <c r="F29348" s="294"/>
    </row>
    <row r="29349">
      <c r="A29349" s="294" t="s">
        <v>39776</v>
      </c>
      <c r="B29349" s="294"/>
      <c r="C29349" s="294"/>
      <c r="D29349" s="294"/>
      <c r="E29349" s="294"/>
      <c r="F29349" s="294"/>
    </row>
    <row r="29350">
      <c r="A29350" s="294" t="s">
        <v>39777</v>
      </c>
      <c r="B29350" s="294"/>
      <c r="C29350" s="294"/>
      <c r="D29350" s="294"/>
      <c r="E29350" s="294"/>
      <c r="F29350" s="294"/>
    </row>
    <row r="29351">
      <c r="A29351" s="294" t="s">
        <v>39778</v>
      </c>
      <c r="B29351" s="294"/>
      <c r="C29351" s="294"/>
      <c r="D29351" s="294"/>
      <c r="E29351" s="294"/>
      <c r="F29351" s="294"/>
    </row>
    <row r="29352">
      <c r="A29352" s="294" t="s">
        <v>39779</v>
      </c>
      <c r="B29352" s="294"/>
      <c r="C29352" s="294"/>
      <c r="D29352" s="294"/>
      <c r="E29352" s="294"/>
      <c r="F29352" s="294"/>
    </row>
    <row r="29353">
      <c r="A29353" s="294" t="s">
        <v>39780</v>
      </c>
      <c r="B29353" s="294"/>
      <c r="C29353" s="294"/>
      <c r="D29353" s="294"/>
      <c r="E29353" s="294"/>
      <c r="F29353" s="294"/>
    </row>
    <row r="29354">
      <c r="A29354" s="294" t="s">
        <v>39781</v>
      </c>
      <c r="B29354" s="294"/>
      <c r="C29354" s="294"/>
      <c r="D29354" s="294"/>
      <c r="E29354" s="294"/>
      <c r="F29354" s="294"/>
    </row>
    <row r="29355">
      <c r="A29355" s="294" t="s">
        <v>39782</v>
      </c>
      <c r="B29355" s="294"/>
      <c r="C29355" s="294"/>
      <c r="D29355" s="294"/>
      <c r="E29355" s="294"/>
      <c r="F29355" s="294"/>
    </row>
    <row r="29356">
      <c r="A29356" s="294"/>
      <c r="B29356" s="294"/>
      <c r="C29356" s="294"/>
      <c r="D29356" s="294"/>
      <c r="E29356" s="294"/>
      <c r="F29356" s="294"/>
    </row>
    <row r="29357">
      <c r="A29357" s="294" t="s">
        <v>39783</v>
      </c>
      <c r="B29357" s="294"/>
      <c r="C29357" s="294"/>
      <c r="D29357" s="294"/>
      <c r="E29357" s="294"/>
      <c r="F29357" s="294"/>
    </row>
    <row r="29358">
      <c r="A29358" s="294"/>
      <c r="B29358" s="294"/>
      <c r="C29358" s="294"/>
      <c r="D29358" s="294"/>
      <c r="E29358" s="294"/>
      <c r="F29358" s="294"/>
    </row>
    <row r="29359">
      <c r="A29359" s="294" t="s">
        <v>39784</v>
      </c>
      <c r="B29359" s="294"/>
      <c r="C29359" s="294"/>
      <c r="D29359" s="294"/>
      <c r="E29359" s="294"/>
      <c r="F29359" s="294"/>
    </row>
    <row r="29360">
      <c r="A29360" s="294" t="s">
        <v>39785</v>
      </c>
      <c r="B29360" s="294"/>
      <c r="C29360" s="294"/>
      <c r="D29360" s="294"/>
      <c r="E29360" s="294"/>
      <c r="F29360" s="294"/>
    </row>
    <row r="29361">
      <c r="A29361" s="294" t="s">
        <v>39181</v>
      </c>
      <c r="B29361" s="294"/>
      <c r="C29361" s="294"/>
      <c r="D29361" s="294"/>
      <c r="E29361" s="294"/>
      <c r="F29361" s="294"/>
    </row>
    <row r="29362">
      <c r="A29362" s="294" t="s">
        <v>39786</v>
      </c>
      <c r="B29362" s="294"/>
      <c r="C29362" s="294"/>
      <c r="D29362" s="294"/>
      <c r="E29362" s="294"/>
      <c r="F29362" s="294"/>
    </row>
    <row r="29363">
      <c r="A29363" s="294" t="s">
        <v>39787</v>
      </c>
      <c r="B29363" s="294"/>
      <c r="C29363" s="294"/>
      <c r="D29363" s="294"/>
      <c r="E29363" s="294"/>
      <c r="F29363" s="294"/>
    </row>
    <row r="29364">
      <c r="A29364" s="294" t="s">
        <v>39788</v>
      </c>
      <c r="B29364" s="294"/>
      <c r="C29364" s="294"/>
      <c r="D29364" s="294"/>
      <c r="E29364" s="294"/>
      <c r="F29364" s="294"/>
    </row>
    <row r="29365">
      <c r="A29365" s="294" t="s">
        <v>39789</v>
      </c>
      <c r="B29365" s="294"/>
      <c r="C29365" s="294"/>
      <c r="D29365" s="294"/>
      <c r="E29365" s="294"/>
      <c r="F29365" s="294"/>
    </row>
    <row r="29366">
      <c r="A29366" s="294" t="s">
        <v>39790</v>
      </c>
      <c r="B29366" s="294"/>
      <c r="C29366" s="294"/>
      <c r="D29366" s="294"/>
      <c r="E29366" s="294"/>
      <c r="F29366" s="294"/>
    </row>
    <row r="29367">
      <c r="A29367" s="294" t="s">
        <v>39791</v>
      </c>
      <c r="B29367" s="294"/>
      <c r="C29367" s="294"/>
      <c r="D29367" s="294"/>
      <c r="E29367" s="294"/>
      <c r="F29367" s="294"/>
    </row>
    <row r="29368">
      <c r="A29368" s="294" t="s">
        <v>39792</v>
      </c>
      <c r="B29368" s="294"/>
      <c r="C29368" s="294"/>
      <c r="D29368" s="294"/>
      <c r="E29368" s="294"/>
      <c r="F29368" s="294"/>
    </row>
    <row r="29369">
      <c r="A29369" s="294" t="s">
        <v>39793</v>
      </c>
      <c r="B29369" s="294"/>
      <c r="C29369" s="294"/>
      <c r="D29369" s="294"/>
      <c r="E29369" s="294"/>
      <c r="F29369" s="294"/>
    </row>
    <row r="29370">
      <c r="A29370" s="294" t="s">
        <v>39794</v>
      </c>
      <c r="B29370" s="294"/>
      <c r="C29370" s="294"/>
      <c r="D29370" s="294"/>
      <c r="E29370" s="294"/>
      <c r="F29370" s="294"/>
    </row>
    <row r="29371">
      <c r="A29371" s="294" t="s">
        <v>39795</v>
      </c>
      <c r="B29371" s="294"/>
      <c r="C29371" s="294"/>
      <c r="D29371" s="294"/>
      <c r="E29371" s="294"/>
      <c r="F29371" s="294"/>
    </row>
    <row r="29372">
      <c r="A29372" s="294" t="s">
        <v>39796</v>
      </c>
      <c r="B29372" s="294"/>
      <c r="C29372" s="294"/>
      <c r="D29372" s="294"/>
      <c r="E29372" s="294"/>
      <c r="F29372" s="294"/>
    </row>
    <row r="29373">
      <c r="A29373" s="294" t="s">
        <v>39797</v>
      </c>
      <c r="B29373" s="294"/>
      <c r="C29373" s="294"/>
      <c r="D29373" s="294"/>
      <c r="E29373" s="294"/>
      <c r="F29373" s="294"/>
    </row>
    <row r="29374">
      <c r="A29374" s="294" t="s">
        <v>39798</v>
      </c>
      <c r="B29374" s="294"/>
      <c r="C29374" s="294"/>
      <c r="D29374" s="294"/>
      <c r="E29374" s="294"/>
      <c r="F29374" s="294"/>
    </row>
    <row r="29375">
      <c r="A29375" s="294" t="s">
        <v>39799</v>
      </c>
      <c r="B29375" s="294"/>
      <c r="C29375" s="294"/>
      <c r="D29375" s="294"/>
      <c r="E29375" s="294"/>
      <c r="F29375" s="294"/>
    </row>
    <row r="29376">
      <c r="A29376" s="294" t="s">
        <v>37818</v>
      </c>
      <c r="B29376" s="294"/>
      <c r="C29376" s="294"/>
      <c r="D29376" s="294"/>
      <c r="E29376" s="294"/>
      <c r="F29376" s="294"/>
    </row>
    <row r="29377">
      <c r="A29377" s="294" t="s">
        <v>35692</v>
      </c>
      <c r="B29377" s="294"/>
      <c r="C29377" s="294"/>
      <c r="D29377" s="294"/>
      <c r="E29377" s="294"/>
      <c r="F29377" s="294"/>
    </row>
    <row r="29378">
      <c r="A29378" s="294" t="s">
        <v>39800</v>
      </c>
      <c r="B29378" s="294"/>
      <c r="C29378" s="294"/>
      <c r="D29378" s="294"/>
      <c r="E29378" s="294"/>
      <c r="F29378" s="294"/>
    </row>
    <row r="29379">
      <c r="A29379" s="294" t="s">
        <v>39801</v>
      </c>
      <c r="B29379" s="294"/>
      <c r="C29379" s="294"/>
      <c r="D29379" s="294"/>
      <c r="E29379" s="294"/>
      <c r="F29379" s="294"/>
    </row>
    <row r="29380">
      <c r="A29380" s="294" t="s">
        <v>39802</v>
      </c>
      <c r="B29380" s="294"/>
      <c r="C29380" s="294"/>
      <c r="D29380" s="294"/>
      <c r="E29380" s="294"/>
      <c r="F29380" s="294"/>
    </row>
    <row r="29381">
      <c r="A29381" s="294" t="s">
        <v>39803</v>
      </c>
      <c r="B29381" s="294"/>
      <c r="C29381" s="294"/>
      <c r="D29381" s="294"/>
      <c r="E29381" s="294"/>
      <c r="F29381" s="294"/>
    </row>
    <row r="29382">
      <c r="A29382" s="294" t="s">
        <v>39804</v>
      </c>
      <c r="B29382" s="294"/>
      <c r="C29382" s="294"/>
      <c r="D29382" s="294"/>
      <c r="E29382" s="294"/>
      <c r="F29382" s="294"/>
    </row>
    <row r="29383">
      <c r="A29383" s="294" t="s">
        <v>39805</v>
      </c>
      <c r="B29383" s="294"/>
      <c r="C29383" s="294"/>
      <c r="D29383" s="294"/>
      <c r="E29383" s="294"/>
      <c r="F29383" s="294"/>
    </row>
    <row r="29384">
      <c r="A29384" s="294" t="s">
        <v>39806</v>
      </c>
      <c r="B29384" s="294"/>
      <c r="C29384" s="294"/>
      <c r="D29384" s="294"/>
      <c r="E29384" s="294"/>
      <c r="F29384" s="294"/>
    </row>
    <row r="29385">
      <c r="A29385" s="294" t="s">
        <v>39807</v>
      </c>
      <c r="B29385" s="294"/>
      <c r="C29385" s="294"/>
      <c r="D29385" s="294"/>
      <c r="E29385" s="294"/>
      <c r="F29385" s="294"/>
    </row>
    <row r="29386">
      <c r="A29386" s="294"/>
      <c r="B29386" s="294"/>
      <c r="C29386" s="294"/>
      <c r="D29386" s="294"/>
      <c r="E29386" s="294"/>
      <c r="F29386" s="294"/>
    </row>
    <row r="29387">
      <c r="A29387" s="294" t="s">
        <v>28124</v>
      </c>
      <c r="B29387" s="294"/>
      <c r="C29387" s="294"/>
      <c r="D29387" s="294"/>
      <c r="E29387" s="294"/>
      <c r="F29387" s="294"/>
    </row>
    <row r="29388">
      <c r="A29388" s="294" t="s">
        <v>39808</v>
      </c>
      <c r="B29388" s="294"/>
      <c r="C29388" s="294"/>
      <c r="D29388" s="294"/>
      <c r="E29388" s="294"/>
      <c r="F29388" s="294"/>
    </row>
    <row r="29389">
      <c r="A29389" s="294" t="s">
        <v>21618</v>
      </c>
      <c r="B29389" s="294"/>
      <c r="C29389" s="294"/>
      <c r="D29389" s="294"/>
      <c r="E29389" s="294"/>
      <c r="F29389" s="294"/>
    </row>
    <row r="29390">
      <c r="A29390" s="294" t="s">
        <v>39809</v>
      </c>
      <c r="B29390" s="294"/>
      <c r="C29390" s="294"/>
      <c r="D29390" s="294"/>
      <c r="E29390" s="294"/>
      <c r="F29390" s="294"/>
    </row>
    <row r="29391">
      <c r="A29391" s="294"/>
      <c r="B29391" s="294"/>
      <c r="C29391" s="294"/>
      <c r="D29391" s="294"/>
      <c r="E29391" s="294"/>
      <c r="F29391" s="294"/>
    </row>
    <row r="29392">
      <c r="A29392" s="294" t="s">
        <v>22602</v>
      </c>
      <c r="B29392" s="294"/>
      <c r="C29392" s="294"/>
      <c r="D29392" s="294"/>
      <c r="E29392" s="294"/>
      <c r="F29392" s="294"/>
    </row>
    <row r="29393">
      <c r="A29393" s="294" t="s">
        <v>37045</v>
      </c>
      <c r="B29393" s="294"/>
      <c r="C29393" s="294"/>
      <c r="D29393" s="294"/>
      <c r="E29393" s="294"/>
      <c r="F29393" s="294"/>
    </row>
    <row r="29394">
      <c r="A29394" s="294"/>
      <c r="B29394" s="294"/>
      <c r="C29394" s="294"/>
      <c r="D29394" s="294"/>
      <c r="E29394" s="294"/>
      <c r="F29394" s="294"/>
    </row>
    <row r="29395">
      <c r="A29395" s="294" t="str">
        <f>ARRAY_CONSTRAIN(ARRAYFORMULA(-Ativyayama(excess Exertion)), 1, 1)</f>
        <v>#ERROR!</v>
      </c>
      <c r="B29395" s="294"/>
      <c r="C29395" s="294"/>
      <c r="D29395" s="294"/>
      <c r="E29395" s="294"/>
      <c r="F29395" s="294"/>
    </row>
    <row r="29396">
      <c r="A29396" s="294" t="str">
        <f>ARRAY_CONSTRAIN(ARRAYFORMULA(-Ati-manana / chinta / mental stress), 1, 1)</f>
        <v>#ERROR!</v>
      </c>
      <c r="B29396" s="294"/>
      <c r="C29396" s="294"/>
      <c r="D29396" s="294"/>
      <c r="E29396" s="294"/>
      <c r="F29396" s="294"/>
    </row>
    <row r="29397">
      <c r="A29397" s="294" t="s">
        <v>39810</v>
      </c>
      <c r="B29397" s="294"/>
      <c r="C29397" s="294"/>
      <c r="D29397" s="294"/>
      <c r="E29397" s="294"/>
      <c r="F29397" s="294"/>
    </row>
    <row r="29398">
      <c r="A29398" s="294" t="s">
        <v>39811</v>
      </c>
      <c r="B29398" s="294"/>
      <c r="C29398" s="294"/>
      <c r="D29398" s="294"/>
      <c r="E29398" s="294"/>
      <c r="F29398" s="294"/>
    </row>
    <row r="29399">
      <c r="A29399" s="294" t="s">
        <v>39812</v>
      </c>
      <c r="B29399" s="294"/>
      <c r="C29399" s="294"/>
      <c r="D29399" s="294"/>
      <c r="E29399" s="294"/>
      <c r="F29399" s="294"/>
    </row>
    <row r="29400">
      <c r="A29400" s="294" t="s">
        <v>39813</v>
      </c>
      <c r="B29400" s="294"/>
      <c r="C29400" s="294"/>
      <c r="D29400" s="294"/>
      <c r="E29400" s="294"/>
      <c r="F29400" s="294"/>
    </row>
    <row r="29401">
      <c r="A29401" s="294"/>
      <c r="B29401" s="294"/>
      <c r="C29401" s="294"/>
      <c r="D29401" s="294"/>
      <c r="E29401" s="294"/>
      <c r="F29401" s="294"/>
    </row>
    <row r="29402">
      <c r="A29402" s="294" t="s">
        <v>24519</v>
      </c>
      <c r="B29402" s="294"/>
      <c r="C29402" s="294"/>
      <c r="D29402" s="294"/>
      <c r="E29402" s="294"/>
      <c r="F29402" s="294"/>
    </row>
    <row r="29403">
      <c r="A29403" s="294" t="s">
        <v>39814</v>
      </c>
      <c r="B29403" s="294"/>
      <c r="C29403" s="294"/>
      <c r="D29403" s="294"/>
      <c r="E29403" s="294"/>
      <c r="F29403" s="294"/>
    </row>
    <row r="29404">
      <c r="A29404" s="294"/>
      <c r="B29404" s="294"/>
      <c r="C29404" s="294"/>
      <c r="D29404" s="294"/>
      <c r="E29404" s="294"/>
      <c r="F29404" s="294"/>
    </row>
    <row r="29405">
      <c r="A29405" s="294" t="s">
        <v>37682</v>
      </c>
      <c r="B29405" s="294"/>
      <c r="C29405" s="294"/>
      <c r="D29405" s="294"/>
      <c r="E29405" s="294"/>
      <c r="F29405" s="294"/>
    </row>
    <row r="29406">
      <c r="A29406" s="294" t="s">
        <v>37676</v>
      </c>
      <c r="B29406" s="294"/>
      <c r="C29406" s="294"/>
      <c r="D29406" s="294"/>
      <c r="E29406" s="294"/>
      <c r="F29406" s="294"/>
    </row>
    <row r="29407">
      <c r="A29407" s="294" t="s">
        <v>39815</v>
      </c>
      <c r="B29407" s="294"/>
      <c r="C29407" s="294"/>
      <c r="D29407" s="294"/>
      <c r="E29407" s="294"/>
      <c r="F29407" s="294"/>
    </row>
    <row r="29408">
      <c r="A29408" s="294" t="s">
        <v>39816</v>
      </c>
      <c r="B29408" s="294"/>
      <c r="C29408" s="294"/>
      <c r="D29408" s="294"/>
      <c r="E29408" s="294"/>
      <c r="F29408" s="294"/>
    </row>
    <row r="29409">
      <c r="A29409" s="294" t="s">
        <v>39817</v>
      </c>
      <c r="B29409" s="294"/>
      <c r="C29409" s="294"/>
      <c r="D29409" s="294"/>
      <c r="E29409" s="294"/>
      <c r="F29409" s="294"/>
    </row>
    <row r="29410">
      <c r="A29410" s="294"/>
      <c r="B29410" s="294"/>
      <c r="C29410" s="294"/>
      <c r="D29410" s="294"/>
      <c r="E29410" s="294"/>
      <c r="F29410" s="294"/>
    </row>
    <row r="29411">
      <c r="A29411" s="294" t="s">
        <v>26992</v>
      </c>
      <c r="B29411" s="294"/>
      <c r="C29411" s="294"/>
      <c r="D29411" s="294"/>
      <c r="E29411" s="294"/>
      <c r="F29411" s="294"/>
    </row>
    <row r="29412">
      <c r="A29412" s="294" t="s">
        <v>22618</v>
      </c>
      <c r="B29412" s="294"/>
      <c r="C29412" s="294"/>
      <c r="D29412" s="294"/>
      <c r="E29412" s="294"/>
      <c r="F29412" s="294"/>
    </row>
    <row r="29413">
      <c r="A29413" s="294"/>
      <c r="B29413" s="294"/>
      <c r="C29413" s="294"/>
      <c r="D29413" s="294"/>
      <c r="E29413" s="294"/>
      <c r="F29413" s="294"/>
    </row>
    <row r="29414">
      <c r="A29414" s="294" t="s">
        <v>39818</v>
      </c>
      <c r="B29414" s="294"/>
      <c r="C29414" s="294"/>
      <c r="D29414" s="294"/>
      <c r="E29414" s="294"/>
      <c r="F29414" s="294"/>
    </row>
    <row r="29415">
      <c r="A29415" s="294" t="s">
        <v>39819</v>
      </c>
      <c r="B29415" s="294"/>
      <c r="C29415" s="294"/>
      <c r="D29415" s="294"/>
      <c r="E29415" s="294"/>
      <c r="F29415" s="294"/>
    </row>
    <row r="29416">
      <c r="A29416" s="294" t="s">
        <v>39820</v>
      </c>
      <c r="B29416" s="294"/>
      <c r="C29416" s="294"/>
      <c r="D29416" s="294"/>
      <c r="E29416" s="294"/>
      <c r="F29416" s="294"/>
    </row>
    <row r="29417">
      <c r="A29417" s="294" t="s">
        <v>39821</v>
      </c>
      <c r="B29417" s="294"/>
      <c r="C29417" s="294"/>
      <c r="D29417" s="294"/>
      <c r="E29417" s="294"/>
      <c r="F29417" s="294"/>
    </row>
    <row r="29418">
      <c r="A29418" s="294" t="s">
        <v>39822</v>
      </c>
      <c r="B29418" s="294"/>
      <c r="C29418" s="294"/>
      <c r="D29418" s="294"/>
      <c r="E29418" s="294"/>
      <c r="F29418" s="294"/>
    </row>
    <row r="29419">
      <c r="A29419" s="294" t="s">
        <v>39823</v>
      </c>
      <c r="B29419" s="294"/>
      <c r="C29419" s="294"/>
      <c r="D29419" s="294"/>
      <c r="E29419" s="294"/>
      <c r="F29419" s="294"/>
    </row>
    <row r="29420">
      <c r="A29420" s="294"/>
      <c r="B29420" s="294"/>
      <c r="C29420" s="294"/>
      <c r="D29420" s="294"/>
      <c r="E29420" s="294"/>
      <c r="F29420" s="294"/>
    </row>
    <row r="29421">
      <c r="A29421" s="294"/>
      <c r="B29421" s="294"/>
      <c r="C29421" s="294"/>
      <c r="D29421" s="294"/>
      <c r="E29421" s="294"/>
      <c r="F29421" s="294"/>
    </row>
    <row r="29422">
      <c r="A29422" s="294" t="s">
        <v>21401</v>
      </c>
      <c r="B29422" s="294"/>
      <c r="C29422" s="294"/>
      <c r="D29422" s="294"/>
      <c r="E29422" s="294"/>
      <c r="F29422" s="294"/>
    </row>
    <row r="29423">
      <c r="A29423" s="294"/>
      <c r="B29423" s="294"/>
      <c r="C29423" s="294"/>
      <c r="D29423" s="294"/>
      <c r="E29423" s="294"/>
      <c r="F29423" s="294"/>
    </row>
    <row r="29424">
      <c r="A29424" s="294" t="s">
        <v>39824</v>
      </c>
      <c r="B29424" s="294"/>
      <c r="C29424" s="294"/>
      <c r="D29424" s="294"/>
      <c r="E29424" s="294"/>
      <c r="F29424" s="294"/>
    </row>
    <row r="29425">
      <c r="A29425" s="294" t="s">
        <v>27102</v>
      </c>
      <c r="B29425" s="294"/>
      <c r="C29425" s="294"/>
      <c r="D29425" s="294"/>
      <c r="E29425" s="294"/>
      <c r="F29425" s="294"/>
    </row>
    <row r="29426">
      <c r="A29426" s="294" t="s">
        <v>32598</v>
      </c>
      <c r="B29426" s="294"/>
      <c r="C29426" s="294"/>
      <c r="D29426" s="294"/>
      <c r="E29426" s="294"/>
      <c r="F29426" s="294"/>
    </row>
    <row r="29427">
      <c r="A29427" s="294" t="s">
        <v>39825</v>
      </c>
      <c r="B29427" s="294"/>
      <c r="C29427" s="294"/>
      <c r="D29427" s="294"/>
      <c r="E29427" s="294"/>
      <c r="F29427" s="294"/>
    </row>
    <row r="29428">
      <c r="A29428" s="294" t="s">
        <v>39826</v>
      </c>
      <c r="B29428" s="294"/>
      <c r="C29428" s="294"/>
      <c r="D29428" s="294"/>
      <c r="E29428" s="294"/>
      <c r="F29428" s="294"/>
    </row>
    <row r="29429">
      <c r="A29429" s="294" t="s">
        <v>23831</v>
      </c>
      <c r="B29429" s="294"/>
      <c r="C29429" s="294"/>
      <c r="D29429" s="294"/>
      <c r="E29429" s="294"/>
      <c r="F29429" s="294"/>
    </row>
    <row r="29430">
      <c r="A29430" s="294" t="str">
        <f>ARRAY_CONSTRAIN(ARRAYFORMULA(-Oxygen saturation), 1, 1)</f>
        <v>#ERROR!</v>
      </c>
      <c r="B29430" s="294"/>
      <c r="C29430" s="294"/>
      <c r="D29430" s="294"/>
      <c r="E29430" s="294"/>
      <c r="F29430" s="294"/>
    </row>
    <row r="29431">
      <c r="A29431" s="294" t="s">
        <v>39827</v>
      </c>
      <c r="B29431" s="294"/>
      <c r="C29431" s="294"/>
      <c r="D29431" s="294"/>
      <c r="E29431" s="294"/>
      <c r="F29431" s="294"/>
    </row>
    <row r="29432">
      <c r="A29432" s="294" t="s">
        <v>39828</v>
      </c>
      <c r="B29432" s="294"/>
      <c r="C29432" s="294"/>
      <c r="D29432" s="294"/>
      <c r="E29432" s="294"/>
      <c r="F29432" s="294"/>
    </row>
    <row r="29433">
      <c r="A29433" s="294" t="s">
        <v>23825</v>
      </c>
      <c r="B29433" s="294"/>
      <c r="C29433" s="294"/>
      <c r="D29433" s="294"/>
      <c r="E29433" s="294"/>
      <c r="F29433" s="294"/>
    </row>
    <row r="29434">
      <c r="A29434" s="294" t="s">
        <v>39829</v>
      </c>
      <c r="B29434" s="294"/>
      <c r="C29434" s="294"/>
      <c r="D29434" s="294"/>
      <c r="E29434" s="294"/>
      <c r="F29434" s="294"/>
    </row>
    <row r="29435">
      <c r="A29435" s="294"/>
      <c r="B29435" s="294"/>
      <c r="C29435" s="294"/>
      <c r="D29435" s="294"/>
      <c r="E29435" s="294"/>
      <c r="F29435" s="294"/>
    </row>
    <row r="29436">
      <c r="A29436" s="294" t="s">
        <v>21407</v>
      </c>
      <c r="B29436" s="294"/>
      <c r="C29436" s="294"/>
      <c r="D29436" s="294"/>
      <c r="E29436" s="294"/>
      <c r="F29436" s="294"/>
    </row>
    <row r="29437">
      <c r="A29437" s="294"/>
      <c r="B29437" s="294"/>
      <c r="C29437" s="294"/>
      <c r="D29437" s="294"/>
      <c r="E29437" s="294"/>
      <c r="F29437" s="294"/>
    </row>
    <row r="29438">
      <c r="A29438" s="294" t="s">
        <v>37701</v>
      </c>
      <c r="B29438" s="294"/>
      <c r="C29438" s="294"/>
      <c r="D29438" s="294"/>
      <c r="E29438" s="294"/>
      <c r="F29438" s="294"/>
    </row>
    <row r="29439">
      <c r="A29439" s="294" t="str">
        <f>-Heart rate, rhythm</f>
        <v>#ERROR!</v>
      </c>
      <c r="B29439" s="294"/>
      <c r="C29439" s="294"/>
      <c r="D29439" s="294"/>
      <c r="E29439" s="294"/>
      <c r="F29439" s="294"/>
    </row>
    <row r="29440">
      <c r="A29440" s="294" t="str">
        <f t="array" ref="A29440">-Murmurs</f>
        <v>#NAME?</v>
      </c>
      <c r="B29440" s="294"/>
      <c r="C29440" s="294"/>
      <c r="D29440" s="294"/>
      <c r="E29440" s="294"/>
      <c r="F29440" s="294"/>
    </row>
    <row r="29441">
      <c r="A29441" s="294" t="s">
        <v>39830</v>
      </c>
      <c r="B29441" s="294"/>
      <c r="C29441" s="294"/>
      <c r="D29441" s="294"/>
      <c r="E29441" s="294"/>
      <c r="F29441" s="294"/>
    </row>
    <row r="29442">
      <c r="A29442" s="294" t="s">
        <v>37705</v>
      </c>
      <c r="B29442" s="294"/>
      <c r="C29442" s="294"/>
      <c r="D29442" s="294"/>
      <c r="E29442" s="294"/>
      <c r="F29442" s="294"/>
    </row>
    <row r="29443">
      <c r="A29443" s="294" t="s">
        <v>39831</v>
      </c>
      <c r="B29443" s="294"/>
      <c r="C29443" s="294"/>
      <c r="D29443" s="294"/>
      <c r="E29443" s="294"/>
      <c r="F29443" s="294"/>
    </row>
    <row r="29444">
      <c r="A29444" s="294" t="s">
        <v>39832</v>
      </c>
      <c r="B29444" s="294"/>
      <c r="C29444" s="294"/>
      <c r="D29444" s="294"/>
      <c r="E29444" s="294"/>
      <c r="F29444" s="294"/>
    </row>
    <row r="29445">
      <c r="A29445" s="294" t="s">
        <v>39833</v>
      </c>
      <c r="B29445" s="294"/>
      <c r="C29445" s="294"/>
      <c r="D29445" s="294"/>
      <c r="E29445" s="294"/>
      <c r="F29445" s="294"/>
    </row>
    <row r="29446">
      <c r="A29446" s="294" t="s">
        <v>37708</v>
      </c>
      <c r="B29446" s="294"/>
      <c r="C29446" s="294"/>
      <c r="D29446" s="294"/>
      <c r="E29446" s="294"/>
      <c r="F29446" s="294"/>
    </row>
    <row r="29447">
      <c r="A29447" s="294" t="s">
        <v>32113</v>
      </c>
      <c r="B29447" s="294"/>
      <c r="C29447" s="294"/>
      <c r="D29447" s="294"/>
      <c r="E29447" s="294"/>
      <c r="F29447" s="294"/>
    </row>
    <row r="29448">
      <c r="A29448" s="294" t="s">
        <v>39834</v>
      </c>
      <c r="B29448" s="294"/>
      <c r="C29448" s="294"/>
      <c r="D29448" s="294"/>
      <c r="E29448" s="294"/>
      <c r="F29448" s="294"/>
    </row>
    <row r="29449">
      <c r="A29449" s="294" t="s">
        <v>31918</v>
      </c>
      <c r="B29449" s="294"/>
      <c r="C29449" s="294"/>
      <c r="D29449" s="294"/>
      <c r="E29449" s="294"/>
      <c r="F29449" s="294"/>
    </row>
    <row r="29450">
      <c r="A29450" s="294" t="s">
        <v>39835</v>
      </c>
      <c r="B29450" s="294"/>
      <c r="C29450" s="294"/>
      <c r="D29450" s="294"/>
      <c r="E29450" s="294"/>
      <c r="F29450" s="294"/>
    </row>
    <row r="29451">
      <c r="A29451" s="294" t="s">
        <v>37595</v>
      </c>
      <c r="B29451" s="294"/>
      <c r="C29451" s="294"/>
      <c r="D29451" s="294"/>
      <c r="E29451" s="294"/>
      <c r="F29451" s="294"/>
    </row>
    <row r="29452">
      <c r="A29452" s="294" t="s">
        <v>39836</v>
      </c>
      <c r="B29452" s="294"/>
      <c r="C29452" s="294"/>
      <c r="D29452" s="294"/>
      <c r="E29452" s="294"/>
      <c r="F29452" s="294"/>
    </row>
    <row r="29453">
      <c r="A29453" s="294" t="s">
        <v>39837</v>
      </c>
      <c r="B29453" s="294"/>
      <c r="C29453" s="294"/>
      <c r="D29453" s="294"/>
      <c r="E29453" s="294"/>
      <c r="F29453" s="294"/>
    </row>
    <row r="29454">
      <c r="A29454" s="294" t="s">
        <v>39838</v>
      </c>
      <c r="B29454" s="294"/>
      <c r="C29454" s="294"/>
      <c r="D29454" s="294"/>
      <c r="E29454" s="294"/>
      <c r="F29454" s="294"/>
    </row>
    <row r="29455">
      <c r="A29455" s="294" t="s">
        <v>39839</v>
      </c>
      <c r="B29455" s="294"/>
      <c r="C29455" s="294"/>
      <c r="D29455" s="294"/>
      <c r="E29455" s="294"/>
      <c r="F29455" s="294"/>
    </row>
    <row r="29456">
      <c r="A29456" s="294" t="s">
        <v>37714</v>
      </c>
      <c r="B29456" s="294"/>
      <c r="C29456" s="294"/>
      <c r="D29456" s="294"/>
      <c r="E29456" s="294"/>
      <c r="F29456" s="294"/>
    </row>
    <row r="29457">
      <c r="A29457" s="294" t="s">
        <v>39840</v>
      </c>
      <c r="B29457" s="294"/>
      <c r="C29457" s="294"/>
      <c r="D29457" s="294"/>
      <c r="E29457" s="294"/>
      <c r="F29457" s="294"/>
    </row>
    <row r="29458">
      <c r="A29458" s="294" t="s">
        <v>39841</v>
      </c>
      <c r="B29458" s="294"/>
      <c r="C29458" s="294"/>
      <c r="D29458" s="294"/>
      <c r="E29458" s="294"/>
      <c r="F29458" s="294"/>
    </row>
    <row r="29459">
      <c r="A29459" s="294" t="s">
        <v>39842</v>
      </c>
      <c r="B29459" s="294"/>
      <c r="C29459" s="294"/>
      <c r="D29459" s="294"/>
      <c r="E29459" s="294"/>
      <c r="F29459" s="294"/>
    </row>
    <row r="29460">
      <c r="A29460" s="294" t="s">
        <v>39843</v>
      </c>
      <c r="B29460" s="294"/>
      <c r="C29460" s="294"/>
      <c r="D29460" s="294"/>
      <c r="E29460" s="294"/>
      <c r="F29460" s="294"/>
    </row>
    <row r="29461">
      <c r="A29461" s="294" t="s">
        <v>39844</v>
      </c>
      <c r="B29461" s="294"/>
      <c r="C29461" s="294"/>
      <c r="D29461" s="294"/>
      <c r="E29461" s="294"/>
      <c r="F29461" s="294"/>
    </row>
    <row r="29462">
      <c r="A29462" s="294" t="s">
        <v>39845</v>
      </c>
      <c r="B29462" s="294"/>
      <c r="C29462" s="294"/>
      <c r="D29462" s="294"/>
      <c r="E29462" s="294"/>
      <c r="F29462" s="294"/>
    </row>
    <row r="29463">
      <c r="A29463" s="294" t="s">
        <v>39846</v>
      </c>
      <c r="B29463" s="294"/>
      <c r="C29463" s="294"/>
      <c r="D29463" s="294"/>
      <c r="E29463" s="294"/>
      <c r="F29463" s="294"/>
    </row>
    <row r="29464">
      <c r="A29464" s="294"/>
      <c r="B29464" s="294"/>
      <c r="C29464" s="294"/>
      <c r="D29464" s="294"/>
      <c r="E29464" s="294"/>
      <c r="F29464" s="294"/>
    </row>
    <row r="29465">
      <c r="A29465" s="294" t="s">
        <v>21304</v>
      </c>
      <c r="B29465" s="294"/>
      <c r="C29465" s="294"/>
      <c r="D29465" s="294"/>
      <c r="E29465" s="294"/>
      <c r="F29465" s="294"/>
    </row>
    <row r="29466">
      <c r="A29466" s="294"/>
      <c r="B29466" s="294"/>
      <c r="C29466" s="294"/>
      <c r="D29466" s="294"/>
      <c r="E29466" s="294"/>
      <c r="F29466" s="294"/>
    </row>
    <row r="29467">
      <c r="A29467" s="294" t="s">
        <v>39847</v>
      </c>
      <c r="B29467" s="294"/>
      <c r="C29467" s="294"/>
      <c r="D29467" s="294"/>
      <c r="E29467" s="294"/>
      <c r="F29467" s="294"/>
    </row>
    <row r="29468">
      <c r="A29468" s="294" t="s">
        <v>39848</v>
      </c>
      <c r="B29468" s="294"/>
      <c r="C29468" s="294"/>
      <c r="D29468" s="294"/>
      <c r="E29468" s="294"/>
      <c r="F29468" s="294"/>
    </row>
    <row r="29469">
      <c r="A29469" s="294" t="str">
        <f t="array" ref="A29469">-ESR / CRP(inflammation)</f>
        <v>#NAME?</v>
      </c>
      <c r="B29469" s="294"/>
      <c r="C29469" s="294"/>
      <c r="D29469" s="294"/>
      <c r="E29469" s="294"/>
      <c r="F29469" s="294"/>
    </row>
    <row r="29470">
      <c r="A29470" s="294" t="str">
        <f>ARRAY_CONSTRAIN(ARRAYFORMULA(-blood glucose(FBS, PPBS, HbA1c)), 1, 1)</f>
        <v>#ERROR!</v>
      </c>
      <c r="B29470" s="294"/>
      <c r="C29470" s="294"/>
      <c r="D29470" s="294"/>
      <c r="E29470" s="294"/>
      <c r="F29470" s="294"/>
    </row>
    <row r="29471">
      <c r="A29471" s="294" t="s">
        <v>39849</v>
      </c>
      <c r="B29471" s="294"/>
      <c r="C29471" s="294"/>
      <c r="D29471" s="294"/>
      <c r="E29471" s="294"/>
      <c r="F29471" s="294"/>
    </row>
    <row r="29472">
      <c r="A29472" s="294" t="s">
        <v>39850</v>
      </c>
      <c r="B29472" s="294"/>
      <c r="C29472" s="294"/>
      <c r="D29472" s="294"/>
      <c r="E29472" s="294"/>
      <c r="F29472" s="294"/>
    </row>
    <row r="29473">
      <c r="A29473" s="294" t="str">
        <f t="array" ref="A29473">-Electrolytes(Na, K, Ca, Mg)</f>
        <v>#NAME?</v>
      </c>
      <c r="B29473" s="294"/>
      <c r="C29473" s="294"/>
      <c r="D29473" s="294"/>
      <c r="E29473" s="294"/>
      <c r="F29473" s="294"/>
    </row>
    <row r="29474">
      <c r="A29474" s="294" t="str">
        <f>ARRAY_CONSTRAIN(ARRAYFORMULA(-Thyroid profile(TSH, T3, T4)), 1, 1)</f>
        <v>#ERROR!</v>
      </c>
      <c r="B29474" s="294"/>
      <c r="C29474" s="294"/>
      <c r="D29474" s="294"/>
      <c r="E29474" s="294"/>
      <c r="F29474" s="294"/>
    </row>
    <row r="29475">
      <c r="A29475" s="294" t="s">
        <v>39851</v>
      </c>
      <c r="B29475" s="294"/>
      <c r="C29475" s="294"/>
      <c r="D29475" s="294"/>
      <c r="E29475" s="294"/>
      <c r="F29475" s="294"/>
    </row>
    <row r="29476">
      <c r="A29476" s="294" t="str">
        <f>ARRAY_CONSTRAIN(ARRAYFORMULA(-Serum ferritin), 1, 1)</f>
        <v>#ERROR!</v>
      </c>
      <c r="B29476" s="294"/>
      <c r="C29476" s="294"/>
      <c r="D29476" s="294"/>
      <c r="E29476" s="294"/>
      <c r="F29476" s="294"/>
    </row>
    <row r="29477">
      <c r="A29477" s="294" t="s">
        <v>39598</v>
      </c>
      <c r="B29477" s="294"/>
      <c r="C29477" s="294"/>
      <c r="D29477" s="294"/>
      <c r="E29477" s="294"/>
      <c r="F29477" s="294"/>
    </row>
    <row r="29478">
      <c r="A29478" s="294" t="str">
        <f>ARRAY_CONSTRAIN(ARRAYFORMULA(-Vitamin D), 1, 1)</f>
        <v>#ERROR!</v>
      </c>
      <c r="B29478" s="294"/>
      <c r="C29478" s="294"/>
      <c r="D29478" s="294"/>
      <c r="E29478" s="294"/>
      <c r="F29478" s="294"/>
    </row>
    <row r="29479">
      <c r="A29479" s="294" t="s">
        <v>39852</v>
      </c>
      <c r="B29479" s="294"/>
      <c r="C29479" s="294"/>
      <c r="D29479" s="294"/>
      <c r="E29479" s="294"/>
      <c r="F29479" s="294"/>
    </row>
    <row r="29480">
      <c r="A29480" s="294" t="str">
        <f>ARRAY_CONSTRAIN(ARRAYFORMULA(-infection Screening(if required)), 1, 1)</f>
        <v>#ERROR!</v>
      </c>
      <c r="B29480" s="294"/>
      <c r="C29480" s="294"/>
      <c r="D29480" s="294"/>
      <c r="E29480" s="294"/>
      <c r="F29480" s="294"/>
    </row>
    <row r="29481">
      <c r="A29481" s="294" t="str">
        <f t="array" ref="A29481">-Urinalysis</f>
        <v>#NAME?</v>
      </c>
      <c r="B29481" s="294"/>
      <c r="C29481" s="294"/>
      <c r="D29481" s="294"/>
      <c r="E29481" s="294"/>
      <c r="F29481" s="294"/>
    </row>
    <row r="29482">
      <c r="A29482" s="294" t="s">
        <v>39853</v>
      </c>
      <c r="B29482" s="294"/>
      <c r="C29482" s="294"/>
      <c r="D29482" s="294"/>
      <c r="E29482" s="294"/>
      <c r="F29482" s="294"/>
    </row>
    <row r="29483">
      <c r="A29483" s="294" t="s">
        <v>39854</v>
      </c>
      <c r="B29483" s="294"/>
      <c r="C29483" s="294"/>
      <c r="D29483" s="294"/>
      <c r="E29483" s="294"/>
      <c r="F29483" s="294"/>
    </row>
    <row r="29484">
      <c r="A29484" s="294" t="str">
        <f>ARRAY_CONSTRAIN(ARRAYFORMULA(-HIV / Hepatitis Serology(selectively)), 1, 1)</f>
        <v>#ERROR!</v>
      </c>
      <c r="B29484" s="294"/>
      <c r="C29484" s="294"/>
      <c r="D29484" s="294"/>
      <c r="E29484" s="294"/>
      <c r="F29484" s="294"/>
    </row>
    <row r="29485">
      <c r="A29485" s="294" t="s">
        <v>39855</v>
      </c>
      <c r="B29485" s="294"/>
      <c r="C29485" s="294"/>
      <c r="D29485" s="294"/>
      <c r="E29485" s="294"/>
      <c r="F29485" s="294"/>
    </row>
    <row r="29486">
      <c r="A29486" s="294" t="s">
        <v>39856</v>
      </c>
      <c r="B29486" s="294"/>
      <c r="C29486" s="294"/>
      <c r="D29486" s="294"/>
      <c r="E29486" s="294"/>
      <c r="F29486" s="294"/>
    </row>
    <row r="29487">
      <c r="A29487" s="294" t="s">
        <v>39857</v>
      </c>
      <c r="B29487" s="294"/>
      <c r="C29487" s="294"/>
      <c r="D29487" s="294"/>
      <c r="E29487" s="294"/>
      <c r="F29487" s="294"/>
    </row>
    <row r="29488">
      <c r="A29488" s="294" t="s">
        <v>39858</v>
      </c>
      <c r="B29488" s="294"/>
      <c r="C29488" s="294"/>
      <c r="D29488" s="294"/>
      <c r="E29488" s="294"/>
      <c r="F29488" s="294"/>
    </row>
    <row r="29489">
      <c r="A29489" s="294" t="s">
        <v>39859</v>
      </c>
      <c r="B29489" s="294"/>
      <c r="C29489" s="294"/>
      <c r="D29489" s="294"/>
      <c r="E29489" s="294"/>
      <c r="F29489" s="294"/>
    </row>
    <row r="29490">
      <c r="A29490" s="294"/>
      <c r="B29490" s="294"/>
      <c r="C29490" s="294"/>
      <c r="D29490" s="294"/>
      <c r="E29490" s="294"/>
      <c r="F29490" s="294"/>
    </row>
    <row r="29491">
      <c r="A29491" s="294" t="s">
        <v>28124</v>
      </c>
      <c r="B29491" s="294"/>
      <c r="C29491" s="294"/>
      <c r="D29491" s="294"/>
      <c r="E29491" s="294"/>
      <c r="F29491" s="294"/>
    </row>
    <row r="29492">
      <c r="A29492" s="294" t="s">
        <v>39860</v>
      </c>
      <c r="B29492" s="294"/>
      <c r="C29492" s="294"/>
      <c r="D29492" s="294"/>
      <c r="E29492" s="294"/>
      <c r="F29492" s="294"/>
    </row>
    <row r="29493">
      <c r="A29493" s="294" t="s">
        <v>21672</v>
      </c>
      <c r="B29493" s="294"/>
      <c r="C29493" s="294"/>
      <c r="D29493" s="294"/>
      <c r="E29493" s="294"/>
      <c r="F29493" s="294"/>
    </row>
    <row r="29494">
      <c r="A29494" s="294" t="s">
        <v>39809</v>
      </c>
      <c r="B29494" s="294"/>
      <c r="C29494" s="294"/>
      <c r="D29494" s="294"/>
      <c r="E29494" s="294"/>
      <c r="F29494" s="294"/>
    </row>
    <row r="29495">
      <c r="A29495" s="294"/>
      <c r="B29495" s="294"/>
      <c r="C29495" s="294"/>
      <c r="D29495" s="294"/>
      <c r="E29495" s="294"/>
      <c r="F29495" s="294"/>
    </row>
    <row r="29496">
      <c r="A29496" s="294"/>
      <c r="B29496" s="294"/>
      <c r="C29496" s="294"/>
      <c r="D29496" s="294"/>
      <c r="E29496" s="294"/>
      <c r="F29496" s="294"/>
    </row>
    <row r="29497">
      <c r="A29497" s="294" t="s">
        <v>23007</v>
      </c>
      <c r="B29497" s="294"/>
      <c r="C29497" s="294"/>
      <c r="D29497" s="294"/>
      <c r="E29497" s="294"/>
      <c r="F29497" s="294"/>
    </row>
    <row r="29498">
      <c r="A29498" s="294"/>
      <c r="B29498" s="294"/>
      <c r="C29498" s="294"/>
      <c r="D29498" s="294"/>
      <c r="E29498" s="294"/>
      <c r="F29498" s="294"/>
    </row>
    <row r="29499">
      <c r="A29499" s="294" t="s">
        <v>37739</v>
      </c>
      <c r="B29499" s="294"/>
      <c r="C29499" s="294"/>
      <c r="D29499" s="294"/>
      <c r="E29499" s="294"/>
      <c r="F29499" s="294"/>
    </row>
    <row r="29500">
      <c r="A29500" s="294" t="s">
        <v>39741</v>
      </c>
      <c r="B29500" s="294"/>
      <c r="C29500" s="294"/>
      <c r="D29500" s="294"/>
      <c r="E29500" s="294"/>
      <c r="F29500" s="294"/>
    </row>
    <row r="29501">
      <c r="A29501" s="294" t="s">
        <v>37745</v>
      </c>
      <c r="B29501" s="294"/>
      <c r="C29501" s="294"/>
      <c r="D29501" s="294"/>
      <c r="E29501" s="294"/>
      <c r="F29501" s="294"/>
    </row>
    <row r="29502">
      <c r="A29502" s="294" t="s">
        <v>29633</v>
      </c>
      <c r="B29502" s="294"/>
      <c r="C29502" s="294"/>
      <c r="D29502" s="294"/>
      <c r="E29502" s="294"/>
      <c r="F29502" s="294"/>
    </row>
    <row r="29503">
      <c r="A29503" s="294" t="s">
        <v>26349</v>
      </c>
      <c r="B29503" s="294"/>
      <c r="C29503" s="294"/>
      <c r="D29503" s="294"/>
      <c r="E29503" s="294"/>
      <c r="F29503" s="294"/>
    </row>
    <row r="29504">
      <c r="A29504" s="294" t="s">
        <v>26577</v>
      </c>
      <c r="B29504" s="294"/>
      <c r="C29504" s="294"/>
      <c r="D29504" s="294"/>
      <c r="E29504" s="294"/>
      <c r="F29504" s="294"/>
    </row>
    <row r="29505">
      <c r="A29505" s="294" t="s">
        <v>39861</v>
      </c>
      <c r="B29505" s="294"/>
      <c r="C29505" s="294"/>
      <c r="D29505" s="294"/>
      <c r="E29505" s="294"/>
      <c r="F29505" s="294"/>
    </row>
    <row r="29506">
      <c r="A29506" s="294" t="s">
        <v>39862</v>
      </c>
      <c r="B29506" s="294"/>
      <c r="C29506" s="294"/>
      <c r="D29506" s="294"/>
      <c r="E29506" s="294"/>
      <c r="F29506" s="294"/>
    </row>
    <row r="29507">
      <c r="A29507" s="294" t="s">
        <v>39863</v>
      </c>
      <c r="B29507" s="294"/>
      <c r="C29507" s="294"/>
      <c r="D29507" s="294"/>
      <c r="E29507" s="294"/>
      <c r="F29507" s="294"/>
    </row>
    <row r="29508">
      <c r="A29508" s="294" t="s">
        <v>31588</v>
      </c>
      <c r="B29508" s="294"/>
      <c r="C29508" s="294"/>
      <c r="D29508" s="294"/>
      <c r="E29508" s="294"/>
      <c r="F29508" s="294"/>
    </row>
    <row r="29509">
      <c r="A29509" s="294" t="s">
        <v>39864</v>
      </c>
      <c r="B29509" s="294"/>
      <c r="C29509" s="294"/>
      <c r="D29509" s="294"/>
      <c r="E29509" s="294"/>
      <c r="F29509" s="294"/>
    </row>
    <row r="29510">
      <c r="A29510" s="294" t="s">
        <v>39865</v>
      </c>
      <c r="B29510" s="294"/>
      <c r="C29510" s="294"/>
      <c r="D29510" s="294"/>
      <c r="E29510" s="294"/>
      <c r="F29510" s="294"/>
    </row>
    <row r="29511">
      <c r="A29511" s="294" t="s">
        <v>37744</v>
      </c>
      <c r="B29511" s="294"/>
      <c r="C29511" s="294"/>
      <c r="D29511" s="294"/>
      <c r="E29511" s="294"/>
      <c r="F29511" s="294"/>
    </row>
    <row r="29512">
      <c r="A29512" s="294" t="s">
        <v>39866</v>
      </c>
      <c r="B29512" s="294"/>
      <c r="C29512" s="294"/>
      <c r="D29512" s="294"/>
      <c r="E29512" s="294"/>
      <c r="F29512" s="294"/>
    </row>
    <row r="29513">
      <c r="A29513" s="294" t="s">
        <v>39867</v>
      </c>
      <c r="B29513" s="294"/>
      <c r="C29513" s="294"/>
      <c r="D29513" s="294"/>
      <c r="E29513" s="294"/>
      <c r="F29513" s="294"/>
    </row>
    <row r="29514">
      <c r="A29514" s="294" t="s">
        <v>39868</v>
      </c>
      <c r="B29514" s="294"/>
      <c r="C29514" s="294"/>
      <c r="D29514" s="294"/>
      <c r="E29514" s="294"/>
      <c r="F29514" s="294"/>
    </row>
    <row r="29515">
      <c r="A29515" s="294" t="s">
        <v>26581</v>
      </c>
      <c r="B29515" s="294"/>
      <c r="C29515" s="294"/>
      <c r="D29515" s="294"/>
      <c r="E29515" s="294"/>
      <c r="F29515" s="294"/>
    </row>
    <row r="29516">
      <c r="A29516" s="294" t="s">
        <v>39869</v>
      </c>
      <c r="B29516" s="294"/>
      <c r="C29516" s="294"/>
      <c r="D29516" s="294"/>
      <c r="E29516" s="294"/>
      <c r="F29516" s="294"/>
    </row>
    <row r="29517">
      <c r="A29517" s="294" t="s">
        <v>39870</v>
      </c>
      <c r="B29517" s="294"/>
      <c r="C29517" s="294"/>
      <c r="D29517" s="294"/>
      <c r="E29517" s="294"/>
      <c r="F29517" s="294"/>
    </row>
    <row r="29518">
      <c r="A29518" s="294" t="s">
        <v>39871</v>
      </c>
      <c r="B29518" s="294"/>
      <c r="C29518" s="294"/>
      <c r="D29518" s="294"/>
      <c r="E29518" s="294"/>
      <c r="F29518" s="294"/>
    </row>
    <row r="29519">
      <c r="A29519" s="294" t="s">
        <v>25042</v>
      </c>
      <c r="B29519" s="294"/>
      <c r="C29519" s="294"/>
      <c r="D29519" s="294"/>
      <c r="E29519" s="294"/>
      <c r="F29519" s="294"/>
    </row>
    <row r="29520">
      <c r="A29520" s="294" t="s">
        <v>39872</v>
      </c>
      <c r="B29520" s="294"/>
      <c r="C29520" s="294"/>
      <c r="D29520" s="294"/>
      <c r="E29520" s="294"/>
      <c r="F29520" s="294"/>
    </row>
    <row r="29521">
      <c r="A29521" s="294" t="str">
        <f t="array" ref="A29521">-Myositis</f>
        <v>#NAME?</v>
      </c>
      <c r="B29521" s="294"/>
      <c r="C29521" s="294"/>
      <c r="D29521" s="294"/>
      <c r="E29521" s="294"/>
      <c r="F29521" s="294"/>
    </row>
    <row r="29522">
      <c r="A29522" s="294" t="s">
        <v>34484</v>
      </c>
      <c r="B29522" s="294"/>
      <c r="C29522" s="294"/>
      <c r="D29522" s="294"/>
      <c r="E29522" s="294"/>
      <c r="F29522" s="294"/>
    </row>
    <row r="29523">
      <c r="A29523" s="294" t="s">
        <v>37751</v>
      </c>
      <c r="B29523" s="294"/>
      <c r="C29523" s="294"/>
      <c r="D29523" s="294"/>
      <c r="E29523" s="294"/>
      <c r="F29523" s="294"/>
    </row>
    <row r="29524">
      <c r="A29524" s="294" t="s">
        <v>39873</v>
      </c>
      <c r="B29524" s="294"/>
      <c r="C29524" s="294"/>
      <c r="D29524" s="294"/>
      <c r="E29524" s="294"/>
      <c r="F29524" s="294"/>
    </row>
    <row r="29525">
      <c r="A29525" s="294" t="s">
        <v>39874</v>
      </c>
      <c r="B29525" s="294"/>
      <c r="C29525" s="294"/>
      <c r="D29525" s="294"/>
      <c r="E29525" s="294"/>
      <c r="F29525" s="294"/>
    </row>
    <row r="29526">
      <c r="A29526" s="294" t="s">
        <v>39875</v>
      </c>
      <c r="B29526" s="294"/>
      <c r="C29526" s="294"/>
      <c r="D29526" s="294"/>
      <c r="E29526" s="294"/>
      <c r="F29526" s="294"/>
    </row>
    <row r="29527">
      <c r="A29527" s="294" t="s">
        <v>25852</v>
      </c>
      <c r="B29527" s="294"/>
      <c r="C29527" s="294"/>
      <c r="D29527" s="294"/>
      <c r="E29527" s="294"/>
      <c r="F29527" s="294"/>
    </row>
    <row r="29528">
      <c r="A29528" s="294" t="s">
        <v>39876</v>
      </c>
      <c r="B29528" s="294"/>
      <c r="C29528" s="294"/>
      <c r="D29528" s="294"/>
      <c r="E29528" s="294"/>
      <c r="F29528" s="294"/>
    </row>
    <row r="29529">
      <c r="A29529" s="294" t="s">
        <v>23954</v>
      </c>
      <c r="B29529" s="294"/>
      <c r="C29529" s="294"/>
      <c r="D29529" s="294"/>
      <c r="E29529" s="294"/>
      <c r="F29529" s="294"/>
    </row>
    <row r="29530">
      <c r="A29530" s="294" t="s">
        <v>39877</v>
      </c>
      <c r="B29530" s="294"/>
      <c r="C29530" s="294"/>
      <c r="D29530" s="294"/>
      <c r="E29530" s="294"/>
      <c r="F29530" s="294"/>
    </row>
    <row r="29531">
      <c r="A29531" s="294"/>
      <c r="B29531" s="294"/>
      <c r="C29531" s="294"/>
      <c r="D29531" s="294"/>
      <c r="E29531" s="294"/>
      <c r="F29531" s="294"/>
    </row>
    <row r="29532">
      <c r="A29532" s="294"/>
      <c r="B29532" s="294"/>
      <c r="C29532" s="294"/>
      <c r="D29532" s="294"/>
      <c r="E29532" s="294"/>
      <c r="F29532" s="294"/>
    </row>
    <row r="29533">
      <c r="A29533" s="294" t="s">
        <v>27753</v>
      </c>
      <c r="B29533" s="294"/>
      <c r="C29533" s="294"/>
      <c r="D29533" s="294"/>
      <c r="E29533" s="294"/>
      <c r="F29533" s="294"/>
    </row>
    <row r="29534">
      <c r="A29534" s="294" t="s">
        <v>26065</v>
      </c>
      <c r="B29534" s="294"/>
      <c r="C29534" s="294"/>
      <c r="D29534" s="294"/>
      <c r="E29534" s="294"/>
      <c r="F29534" s="294"/>
    </row>
    <row r="29535">
      <c r="A29535" s="294"/>
      <c r="B29535" s="294"/>
      <c r="C29535" s="294"/>
      <c r="D29535" s="294"/>
      <c r="E29535" s="294"/>
      <c r="F29535" s="294"/>
    </row>
    <row r="29536">
      <c r="A29536" s="294" t="s">
        <v>39878</v>
      </c>
      <c r="B29536" s="294"/>
      <c r="C29536" s="294"/>
      <c r="D29536" s="294"/>
      <c r="E29536" s="294"/>
      <c r="F29536" s="294"/>
    </row>
    <row r="29537">
      <c r="A29537" s="294" t="s">
        <v>39879</v>
      </c>
      <c r="B29537" s="294"/>
      <c r="C29537" s="294"/>
      <c r="D29537" s="294"/>
      <c r="E29537" s="294"/>
      <c r="F29537" s="294"/>
    </row>
    <row r="29538">
      <c r="A29538" s="294" t="s">
        <v>39880</v>
      </c>
      <c r="B29538" s="294"/>
      <c r="C29538" s="294"/>
      <c r="D29538" s="294"/>
      <c r="E29538" s="294"/>
      <c r="F29538" s="294"/>
    </row>
    <row r="29539">
      <c r="A29539" s="294" t="s">
        <v>39881</v>
      </c>
      <c r="B29539" s="294"/>
      <c r="C29539" s="294"/>
      <c r="D29539" s="294"/>
      <c r="E29539" s="294"/>
      <c r="F29539" s="294"/>
    </row>
    <row r="29540">
      <c r="A29540" s="294"/>
      <c r="B29540" s="294"/>
      <c r="C29540" s="294"/>
      <c r="D29540" s="294"/>
      <c r="E29540" s="294"/>
      <c r="F29540" s="294"/>
    </row>
    <row r="29541">
      <c r="A29541" s="294" t="s">
        <v>26377</v>
      </c>
      <c r="B29541" s="294"/>
      <c r="C29541" s="294"/>
      <c r="D29541" s="294"/>
      <c r="E29541" s="294"/>
      <c r="F29541" s="294"/>
    </row>
    <row r="29542">
      <c r="A29542" s="294"/>
      <c r="B29542" s="294"/>
      <c r="C29542" s="294"/>
      <c r="D29542" s="294"/>
      <c r="E29542" s="294"/>
      <c r="F29542" s="294"/>
    </row>
    <row r="29543">
      <c r="A29543" s="294" t="s">
        <v>39882</v>
      </c>
      <c r="B29543" s="294"/>
      <c r="C29543" s="294"/>
      <c r="D29543" s="294"/>
      <c r="E29543" s="294"/>
      <c r="F29543" s="294"/>
    </row>
    <row r="29544">
      <c r="A29544" s="294" t="s">
        <v>39883</v>
      </c>
      <c r="B29544" s="294"/>
      <c r="C29544" s="294"/>
      <c r="D29544" s="294"/>
      <c r="E29544" s="294"/>
      <c r="F29544" s="294"/>
    </row>
    <row r="29545">
      <c r="A29545" s="294" t="s">
        <v>39884</v>
      </c>
      <c r="B29545" s="294"/>
      <c r="C29545" s="294"/>
      <c r="D29545" s="294"/>
      <c r="E29545" s="294"/>
      <c r="F29545" s="294"/>
    </row>
    <row r="29546">
      <c r="A29546" s="294" t="s">
        <v>39885</v>
      </c>
      <c r="B29546" s="294"/>
      <c r="C29546" s="294"/>
      <c r="D29546" s="294"/>
      <c r="E29546" s="294"/>
      <c r="F29546" s="294"/>
    </row>
    <row r="29547">
      <c r="A29547" s="294" t="s">
        <v>39886</v>
      </c>
      <c r="B29547" s="294"/>
      <c r="C29547" s="294"/>
      <c r="D29547" s="294"/>
      <c r="E29547" s="294"/>
      <c r="F29547" s="294"/>
    </row>
    <row r="29548">
      <c r="A29548" s="294" t="s">
        <v>39887</v>
      </c>
      <c r="B29548" s="294"/>
      <c r="C29548" s="294"/>
      <c r="D29548" s="294"/>
      <c r="E29548" s="294"/>
      <c r="F29548" s="294"/>
    </row>
    <row r="29549">
      <c r="A29549" s="294"/>
      <c r="B29549" s="294"/>
      <c r="C29549" s="294"/>
      <c r="D29549" s="294"/>
      <c r="E29549" s="294"/>
      <c r="F29549" s="294"/>
    </row>
    <row r="29550">
      <c r="A29550" s="294" t="s">
        <v>21344</v>
      </c>
      <c r="B29550" s="294"/>
      <c r="C29550" s="294"/>
      <c r="D29550" s="294"/>
      <c r="E29550" s="294"/>
      <c r="F29550" s="294"/>
    </row>
    <row r="29551">
      <c r="A29551" s="294" t="s">
        <v>30376</v>
      </c>
      <c r="B29551" s="294"/>
      <c r="C29551" s="294"/>
      <c r="D29551" s="294"/>
      <c r="E29551" s="294"/>
      <c r="F29551" s="294"/>
    </row>
    <row r="29552">
      <c r="A29552" s="294"/>
      <c r="B29552" s="294"/>
      <c r="C29552" s="294"/>
      <c r="D29552" s="294"/>
      <c r="E29552" s="294"/>
      <c r="F29552" s="294"/>
    </row>
    <row r="29553">
      <c r="A29553" s="294" t="s">
        <v>23542</v>
      </c>
      <c r="B29553" s="294"/>
      <c r="C29553" s="294"/>
      <c r="D29553" s="294"/>
      <c r="E29553" s="294"/>
      <c r="F29553" s="294"/>
    </row>
    <row r="29554">
      <c r="A29554" s="294" t="s">
        <v>39888</v>
      </c>
      <c r="B29554" s="294"/>
      <c r="C29554" s="294"/>
      <c r="D29554" s="294"/>
      <c r="E29554" s="294"/>
      <c r="F29554" s="294"/>
    </row>
    <row r="29555">
      <c r="A29555" s="294" t="str">
        <f t="array" ref="A29555">-ghrita</f>
        <v>#NAME?</v>
      </c>
      <c r="B29555" s="294"/>
      <c r="C29555" s="294"/>
      <c r="D29555" s="294"/>
      <c r="E29555" s="294"/>
      <c r="F29555" s="294"/>
    </row>
    <row r="29556">
      <c r="A29556" s="294" t="s">
        <v>39889</v>
      </c>
      <c r="B29556" s="294"/>
      <c r="C29556" s="294"/>
      <c r="D29556" s="294"/>
      <c r="E29556" s="294"/>
      <c r="F29556" s="294"/>
    </row>
    <row r="29557">
      <c r="A29557" s="294" t="s">
        <v>39890</v>
      </c>
      <c r="B29557" s="294"/>
      <c r="C29557" s="294"/>
      <c r="D29557" s="294"/>
      <c r="E29557" s="294"/>
      <c r="F29557" s="294"/>
    </row>
    <row r="29558">
      <c r="A29558" s="294" t="s">
        <v>39891</v>
      </c>
      <c r="B29558" s="294"/>
      <c r="C29558" s="294"/>
      <c r="D29558" s="294"/>
      <c r="E29558" s="294"/>
      <c r="F29558" s="294"/>
    </row>
    <row r="29559">
      <c r="A29559" s="294"/>
      <c r="B29559" s="294"/>
      <c r="C29559" s="294"/>
      <c r="D29559" s="294"/>
      <c r="E29559" s="294"/>
      <c r="F29559" s="294"/>
    </row>
    <row r="29560">
      <c r="A29560" s="294" t="s">
        <v>22578</v>
      </c>
      <c r="B29560" s="294"/>
      <c r="C29560" s="294"/>
      <c r="D29560" s="294"/>
      <c r="E29560" s="294"/>
      <c r="F29560" s="294"/>
    </row>
    <row r="29561">
      <c r="A29561" s="294" t="s">
        <v>25339</v>
      </c>
      <c r="B29561" s="294"/>
      <c r="C29561" s="294"/>
      <c r="D29561" s="294"/>
      <c r="E29561" s="294"/>
      <c r="F29561" s="294"/>
    </row>
    <row r="29562">
      <c r="A29562" s="294"/>
      <c r="B29562" s="294"/>
      <c r="C29562" s="294"/>
      <c r="D29562" s="294"/>
      <c r="E29562" s="294"/>
      <c r="F29562" s="294"/>
    </row>
    <row r="29563">
      <c r="A29563" s="294" t="s">
        <v>25852</v>
      </c>
      <c r="B29563" s="294"/>
      <c r="C29563" s="294"/>
      <c r="D29563" s="294"/>
      <c r="E29563" s="294"/>
      <c r="F29563" s="294"/>
    </row>
    <row r="29564">
      <c r="A29564" s="294" t="s">
        <v>25071</v>
      </c>
      <c r="B29564" s="294"/>
      <c r="C29564" s="294"/>
      <c r="D29564" s="294"/>
      <c r="E29564" s="294"/>
      <c r="F29564" s="294"/>
    </row>
    <row r="29565">
      <c r="A29565" s="294" t="s">
        <v>22861</v>
      </c>
      <c r="B29565" s="294"/>
      <c r="C29565" s="294"/>
      <c r="D29565" s="294"/>
      <c r="E29565" s="294"/>
      <c r="F29565" s="294"/>
    </row>
    <row r="29566">
      <c r="A29566" s="294" t="s">
        <v>24854</v>
      </c>
      <c r="B29566" s="294"/>
      <c r="C29566" s="294"/>
      <c r="D29566" s="294"/>
      <c r="E29566" s="294"/>
      <c r="F29566" s="294"/>
    </row>
    <row r="29567">
      <c r="A29567" s="294" t="s">
        <v>39892</v>
      </c>
      <c r="B29567" s="294"/>
      <c r="C29567" s="294"/>
      <c r="D29567" s="294"/>
      <c r="E29567" s="294"/>
      <c r="F29567" s="294"/>
    </row>
    <row r="29568">
      <c r="A29568" s="294"/>
      <c r="B29568" s="294"/>
      <c r="C29568" s="294"/>
      <c r="D29568" s="294"/>
      <c r="E29568" s="294"/>
      <c r="F29568" s="294"/>
    </row>
    <row r="29569">
      <c r="A29569" s="294"/>
      <c r="B29569" s="294"/>
      <c r="C29569" s="294"/>
      <c r="D29569" s="294"/>
      <c r="E29569" s="294"/>
      <c r="F29569" s="294"/>
    </row>
    <row r="29570">
      <c r="A29570" s="294" t="s">
        <v>39893</v>
      </c>
      <c r="B29570" s="294"/>
      <c r="C29570" s="294"/>
      <c r="D29570" s="294"/>
      <c r="E29570" s="294"/>
      <c r="F29570" s="294"/>
    </row>
    <row r="29571">
      <c r="A29571" s="294"/>
      <c r="B29571" s="294"/>
      <c r="C29571" s="294"/>
      <c r="D29571" s="294"/>
      <c r="E29571" s="294"/>
      <c r="F29571" s="294"/>
    </row>
    <row r="29572">
      <c r="A29572" s="294" t="s">
        <v>39894</v>
      </c>
      <c r="B29572" s="294"/>
      <c r="C29572" s="294"/>
      <c r="D29572" s="294"/>
      <c r="E29572" s="294"/>
      <c r="F29572" s="294"/>
    </row>
    <row r="29573">
      <c r="A29573" s="294" t="s">
        <v>39895</v>
      </c>
      <c r="B29573" s="294"/>
      <c r="C29573" s="294"/>
      <c r="D29573" s="294"/>
      <c r="E29573" s="294"/>
      <c r="F29573" s="294"/>
    </row>
    <row r="29574">
      <c r="A29574" s="294" t="str">
        <f t="array" ref="A29574">-Rasayana(Chyavanaprasha, Guduchi)</f>
        <v>#NAME?</v>
      </c>
      <c r="B29574" s="294"/>
      <c r="C29574" s="294"/>
      <c r="D29574" s="294"/>
      <c r="E29574" s="294"/>
      <c r="F29574" s="294"/>
    </row>
    <row r="29575">
      <c r="A29575" s="294" t="s">
        <v>39896</v>
      </c>
      <c r="B29575" s="294"/>
      <c r="C29575" s="294"/>
      <c r="D29575" s="294"/>
      <c r="E29575" s="294"/>
      <c r="F29575" s="294"/>
    </row>
    <row r="29576">
      <c r="A29576" s="294" t="s">
        <v>39897</v>
      </c>
      <c r="B29576" s="294"/>
      <c r="C29576" s="294"/>
      <c r="D29576" s="294"/>
      <c r="E29576" s="294"/>
      <c r="F29576" s="294"/>
    </row>
    <row r="29577">
      <c r="A29577" s="294"/>
      <c r="B29577" s="294"/>
      <c r="C29577" s="294"/>
      <c r="D29577" s="294"/>
      <c r="E29577" s="294"/>
      <c r="F29577" s="294"/>
    </row>
    <row r="29578">
      <c r="A29578" s="294" t="s">
        <v>23776</v>
      </c>
      <c r="B29578" s="294"/>
      <c r="C29578" s="294"/>
      <c r="D29578" s="294"/>
      <c r="E29578" s="294"/>
      <c r="F29578" s="294"/>
    </row>
    <row r="29579">
      <c r="A29579" s="294" t="s">
        <v>27773</v>
      </c>
      <c r="B29579" s="294"/>
      <c r="C29579" s="294"/>
      <c r="D29579" s="294"/>
      <c r="E29579" s="294"/>
      <c r="F29579" s="294"/>
    </row>
    <row r="29580">
      <c r="A29580" s="294"/>
      <c r="B29580" s="294"/>
      <c r="C29580" s="294"/>
      <c r="D29580" s="294"/>
      <c r="E29580" s="294"/>
      <c r="F29580" s="294"/>
    </row>
    <row r="29581">
      <c r="A29581" s="294" t="s">
        <v>39898</v>
      </c>
      <c r="B29581" s="294"/>
      <c r="C29581" s="294"/>
      <c r="D29581" s="294"/>
      <c r="E29581" s="294"/>
      <c r="F29581" s="294"/>
    </row>
    <row r="29582">
      <c r="A29582" s="294" t="s">
        <v>39899</v>
      </c>
      <c r="B29582" s="294"/>
      <c r="C29582" s="294"/>
      <c r="D29582" s="294"/>
      <c r="E29582" s="294"/>
      <c r="F29582" s="294"/>
    </row>
    <row r="29583">
      <c r="A29583" s="294" t="s">
        <v>39900</v>
      </c>
      <c r="B29583" s="294"/>
      <c r="C29583" s="294"/>
      <c r="D29583" s="294"/>
      <c r="E29583" s="294"/>
      <c r="F29583" s="294"/>
    </row>
    <row r="29584">
      <c r="A29584" s="294" t="s">
        <v>39901</v>
      </c>
      <c r="B29584" s="294"/>
      <c r="C29584" s="294"/>
      <c r="D29584" s="294"/>
      <c r="E29584" s="294"/>
      <c r="F29584" s="294"/>
    </row>
    <row r="29585">
      <c r="A29585" s="294" t="s">
        <v>39902</v>
      </c>
      <c r="B29585" s="294"/>
      <c r="C29585" s="294"/>
      <c r="D29585" s="294"/>
      <c r="E29585" s="294"/>
      <c r="F29585" s="294"/>
    </row>
    <row r="29586">
      <c r="A29586" s="294"/>
      <c r="B29586" s="294"/>
      <c r="C29586" s="294"/>
      <c r="D29586" s="294"/>
      <c r="E29586" s="294"/>
      <c r="F29586" s="294"/>
    </row>
    <row r="29587">
      <c r="A29587" s="294" t="s">
        <v>28124</v>
      </c>
      <c r="B29587" s="294"/>
      <c r="C29587" s="294"/>
      <c r="D29587" s="294"/>
      <c r="E29587" s="294"/>
      <c r="F29587" s="294"/>
    </row>
    <row r="29588">
      <c r="A29588" s="294" t="s">
        <v>39903</v>
      </c>
      <c r="B29588" s="294"/>
      <c r="C29588" s="294"/>
      <c r="D29588" s="294"/>
      <c r="E29588" s="294"/>
      <c r="F29588" s="294"/>
    </row>
    <row r="29589">
      <c r="A29589" s="294" t="s">
        <v>21618</v>
      </c>
      <c r="B29589" s="294"/>
      <c r="C29589" s="294"/>
      <c r="D29589" s="294"/>
      <c r="E29589" s="294"/>
      <c r="F29589" s="294"/>
    </row>
    <row r="29590">
      <c r="A29590" s="294" t="s">
        <v>39904</v>
      </c>
      <c r="B29590" s="294"/>
      <c r="C29590" s="294"/>
      <c r="D29590" s="294"/>
      <c r="E29590" s="294"/>
      <c r="F29590" s="294"/>
    </row>
    <row r="29591">
      <c r="A29591" s="294" t="s">
        <v>21305</v>
      </c>
      <c r="B29591" s="294"/>
      <c r="C29591" s="294"/>
      <c r="D29591" s="294"/>
      <c r="E29591" s="294"/>
      <c r="F29591" s="294"/>
    </row>
    <row r="29592">
      <c r="A29592" s="294" t="s">
        <v>22602</v>
      </c>
      <c r="B29592" s="294"/>
      <c r="C29592" s="294"/>
      <c r="D29592" s="294"/>
      <c r="E29592" s="294"/>
      <c r="F29592" s="294"/>
    </row>
    <row r="29593">
      <c r="A29593" s="294" t="s">
        <v>37045</v>
      </c>
      <c r="B29593" s="294"/>
      <c r="C29593" s="294"/>
      <c r="D29593" s="294"/>
      <c r="E29593" s="294"/>
      <c r="F29593" s="294"/>
    </row>
    <row r="29594">
      <c r="A29594" s="294"/>
      <c r="B29594" s="294"/>
      <c r="C29594" s="294"/>
      <c r="D29594" s="294"/>
      <c r="E29594" s="294"/>
      <c r="F29594" s="294"/>
    </row>
    <row r="29595">
      <c r="A29595" s="294" t="s">
        <v>22783</v>
      </c>
      <c r="B29595" s="294"/>
      <c r="C29595" s="294"/>
      <c r="D29595" s="294"/>
      <c r="E29595" s="294"/>
      <c r="F29595" s="294"/>
    </row>
    <row r="29596">
      <c r="A29596" s="294" t="s">
        <v>39905</v>
      </c>
      <c r="B29596" s="294"/>
      <c r="C29596" s="294"/>
      <c r="D29596" s="294"/>
      <c r="E29596" s="294"/>
      <c r="F29596" s="294"/>
    </row>
    <row r="29597">
      <c r="A29597" s="294" t="s">
        <v>38880</v>
      </c>
      <c r="B29597" s="294"/>
      <c r="C29597" s="294"/>
      <c r="D29597" s="294"/>
      <c r="E29597" s="294"/>
      <c r="F29597" s="294"/>
    </row>
    <row r="29598">
      <c r="A29598" s="294" t="s">
        <v>38882</v>
      </c>
      <c r="B29598" s="294"/>
      <c r="C29598" s="294"/>
      <c r="D29598" s="294"/>
      <c r="E29598" s="294"/>
      <c r="F29598" s="294"/>
    </row>
    <row r="29599">
      <c r="A29599" s="294" t="s">
        <v>39906</v>
      </c>
      <c r="B29599" s="294"/>
      <c r="C29599" s="294"/>
      <c r="D29599" s="294"/>
      <c r="E29599" s="294"/>
      <c r="F29599" s="294"/>
    </row>
    <row r="29600">
      <c r="A29600" s="294" t="s">
        <v>39907</v>
      </c>
      <c r="B29600" s="294"/>
      <c r="C29600" s="294"/>
      <c r="D29600" s="294"/>
      <c r="E29600" s="294"/>
      <c r="F29600" s="294"/>
    </row>
    <row r="29601">
      <c r="A29601" s="294" t="s">
        <v>39908</v>
      </c>
      <c r="B29601" s="294"/>
      <c r="C29601" s="294"/>
      <c r="D29601" s="294"/>
      <c r="E29601" s="294"/>
      <c r="F29601" s="294"/>
    </row>
    <row r="29602">
      <c r="A29602" s="294"/>
      <c r="B29602" s="294"/>
      <c r="C29602" s="294"/>
      <c r="D29602" s="294"/>
      <c r="E29602" s="294"/>
      <c r="F29602" s="294"/>
    </row>
    <row r="29603">
      <c r="A29603" s="294" t="s">
        <v>27452</v>
      </c>
      <c r="B29603" s="294"/>
      <c r="C29603" s="294"/>
      <c r="D29603" s="294"/>
      <c r="E29603" s="294"/>
      <c r="F29603" s="294"/>
    </row>
    <row r="29604">
      <c r="A29604" s="294" t="s">
        <v>39909</v>
      </c>
      <c r="B29604" s="294"/>
      <c r="C29604" s="294"/>
      <c r="D29604" s="294"/>
      <c r="E29604" s="294"/>
      <c r="F29604" s="294"/>
    </row>
    <row r="29605">
      <c r="A29605" s="294"/>
      <c r="B29605" s="294"/>
      <c r="C29605" s="294"/>
      <c r="D29605" s="294"/>
      <c r="E29605" s="294"/>
      <c r="F29605" s="294"/>
    </row>
    <row r="29606">
      <c r="A29606" s="294" t="s">
        <v>39910</v>
      </c>
      <c r="B29606" s="294"/>
      <c r="C29606" s="294"/>
      <c r="D29606" s="294"/>
      <c r="E29606" s="294"/>
      <c r="F29606" s="294"/>
    </row>
    <row r="29607">
      <c r="A29607" s="294" t="s">
        <v>39911</v>
      </c>
      <c r="B29607" s="294"/>
      <c r="C29607" s="294"/>
      <c r="D29607" s="294"/>
      <c r="E29607" s="294"/>
      <c r="F29607" s="294"/>
    </row>
    <row r="29608">
      <c r="A29608" s="294" t="s">
        <v>39912</v>
      </c>
      <c r="B29608" s="294"/>
      <c r="C29608" s="294"/>
      <c r="D29608" s="294"/>
      <c r="E29608" s="294"/>
      <c r="F29608" s="294"/>
    </row>
    <row r="29609">
      <c r="A29609" s="294" t="s">
        <v>39913</v>
      </c>
      <c r="B29609" s="294"/>
      <c r="C29609" s="294"/>
      <c r="D29609" s="294"/>
      <c r="E29609" s="294"/>
      <c r="F29609" s="294"/>
    </row>
    <row r="29610">
      <c r="A29610" s="294" t="s">
        <v>39914</v>
      </c>
      <c r="B29610" s="294"/>
      <c r="C29610" s="294"/>
      <c r="D29610" s="294"/>
      <c r="E29610" s="294"/>
      <c r="F29610" s="294"/>
    </row>
    <row r="29611">
      <c r="A29611" s="294"/>
      <c r="B29611" s="294"/>
      <c r="C29611" s="294"/>
      <c r="D29611" s="294"/>
      <c r="E29611" s="294"/>
      <c r="F29611" s="294"/>
    </row>
    <row r="29612">
      <c r="A29612" s="294" t="s">
        <v>21945</v>
      </c>
      <c r="B29612" s="294"/>
      <c r="C29612" s="294"/>
      <c r="D29612" s="294"/>
      <c r="E29612" s="294"/>
      <c r="F29612" s="294"/>
    </row>
    <row r="29613">
      <c r="A29613" s="294" t="s">
        <v>23813</v>
      </c>
      <c r="B29613" s="294"/>
      <c r="C29613" s="294"/>
      <c r="D29613" s="294"/>
      <c r="E29613" s="294"/>
      <c r="F29613" s="294"/>
    </row>
    <row r="29614">
      <c r="A29614" s="294"/>
      <c r="B29614" s="294"/>
      <c r="C29614" s="294"/>
      <c r="D29614" s="294"/>
      <c r="E29614" s="294"/>
      <c r="F29614" s="294"/>
    </row>
    <row r="29615">
      <c r="A29615" s="294" t="s">
        <v>39915</v>
      </c>
      <c r="B29615" s="294"/>
      <c r="C29615" s="294"/>
      <c r="D29615" s="294"/>
      <c r="E29615" s="294"/>
      <c r="F29615" s="294"/>
    </row>
    <row r="29616">
      <c r="A29616" s="294" t="s">
        <v>39916</v>
      </c>
      <c r="B29616" s="294"/>
      <c r="C29616" s="294"/>
      <c r="D29616" s="294"/>
      <c r="E29616" s="294"/>
      <c r="F29616" s="294"/>
    </row>
    <row r="29617">
      <c r="A29617" s="294" t="s">
        <v>22612</v>
      </c>
      <c r="B29617" s="294"/>
      <c r="C29617" s="294"/>
      <c r="D29617" s="294"/>
      <c r="E29617" s="294"/>
      <c r="F29617" s="294"/>
    </row>
    <row r="29618">
      <c r="A29618" s="294" t="s">
        <v>39917</v>
      </c>
      <c r="B29618" s="294"/>
      <c r="C29618" s="294"/>
      <c r="D29618" s="294"/>
      <c r="E29618" s="294"/>
      <c r="F29618" s="294"/>
    </row>
    <row r="29619">
      <c r="A29619" s="294" t="s">
        <v>39918</v>
      </c>
      <c r="B29619" s="294"/>
      <c r="C29619" s="294"/>
      <c r="D29619" s="294"/>
      <c r="E29619" s="294"/>
      <c r="F29619" s="294"/>
    </row>
    <row r="29620">
      <c r="A29620" s="294" t="s">
        <v>39919</v>
      </c>
      <c r="B29620" s="294"/>
      <c r="C29620" s="294"/>
      <c r="D29620" s="294"/>
      <c r="E29620" s="294"/>
      <c r="F29620" s="294"/>
    </row>
    <row r="29621">
      <c r="A29621" s="294" t="s">
        <v>39920</v>
      </c>
      <c r="B29621" s="294"/>
      <c r="C29621" s="294"/>
      <c r="D29621" s="294"/>
      <c r="E29621" s="294"/>
      <c r="F29621" s="294"/>
    </row>
    <row r="29622">
      <c r="A29622" s="294"/>
      <c r="B29622" s="294"/>
      <c r="C29622" s="294"/>
      <c r="D29622" s="294"/>
      <c r="E29622" s="294"/>
      <c r="F29622" s="294"/>
    </row>
    <row r="29623">
      <c r="A29623" s="294"/>
      <c r="B29623" s="294"/>
      <c r="C29623" s="294"/>
      <c r="D29623" s="294"/>
      <c r="E29623" s="294"/>
      <c r="F29623" s="294"/>
    </row>
    <row r="29624">
      <c r="A29624" s="294" t="s">
        <v>21401</v>
      </c>
      <c r="B29624" s="294"/>
      <c r="C29624" s="294"/>
      <c r="D29624" s="294"/>
      <c r="E29624" s="294"/>
      <c r="F29624" s="294"/>
    </row>
    <row r="29625">
      <c r="A29625" s="294"/>
      <c r="B29625" s="294"/>
      <c r="C29625" s="294"/>
      <c r="D29625" s="294"/>
      <c r="E29625" s="294"/>
      <c r="F29625" s="294"/>
    </row>
    <row r="29626">
      <c r="A29626" s="294" t="s">
        <v>31988</v>
      </c>
      <c r="B29626" s="294"/>
      <c r="C29626" s="294"/>
      <c r="D29626" s="294"/>
      <c r="E29626" s="294"/>
      <c r="F29626" s="294"/>
    </row>
    <row r="29627">
      <c r="A29627" s="294" t="s">
        <v>39921</v>
      </c>
      <c r="B29627" s="294"/>
      <c r="C29627" s="294"/>
      <c r="D29627" s="294"/>
      <c r="E29627" s="294"/>
      <c r="F29627" s="294"/>
    </row>
    <row r="29628">
      <c r="A29628" s="294" t="str">
        <f>ARRAY_CONSTRAIN(ARRAYFORMULA(-Hair changes over lesions(leukotrichia)), 1, 1)</f>
        <v>#ERROR!</v>
      </c>
      <c r="B29628" s="294"/>
      <c r="C29628" s="294"/>
      <c r="D29628" s="294"/>
      <c r="E29628" s="294"/>
      <c r="F29628" s="294"/>
    </row>
    <row r="29629">
      <c r="A29629" s="294" t="s">
        <v>39922</v>
      </c>
      <c r="B29629" s="294"/>
      <c r="C29629" s="294"/>
      <c r="D29629" s="294"/>
      <c r="E29629" s="294"/>
      <c r="F29629" s="294"/>
    </row>
    <row r="29630">
      <c r="A29630" s="294" t="s">
        <v>39923</v>
      </c>
      <c r="B29630" s="294"/>
      <c r="C29630" s="294"/>
      <c r="D29630" s="294"/>
      <c r="E29630" s="294"/>
      <c r="F29630" s="294"/>
    </row>
    <row r="29631">
      <c r="A29631" s="294" t="s">
        <v>39924</v>
      </c>
      <c r="B29631" s="294"/>
      <c r="C29631" s="294"/>
      <c r="D29631" s="294"/>
      <c r="E29631" s="294"/>
      <c r="F29631" s="294"/>
    </row>
    <row r="29632">
      <c r="A29632" s="294" t="s">
        <v>39925</v>
      </c>
      <c r="B29632" s="294"/>
      <c r="C29632" s="294"/>
      <c r="D29632" s="294"/>
      <c r="E29632" s="294"/>
      <c r="F29632" s="294"/>
    </row>
    <row r="29633">
      <c r="A29633" s="294"/>
      <c r="B29633" s="294"/>
      <c r="C29633" s="294"/>
      <c r="D29633" s="294"/>
      <c r="E29633" s="294"/>
      <c r="F29633" s="294"/>
    </row>
    <row r="29634">
      <c r="A29634" s="294" t="s">
        <v>22239</v>
      </c>
      <c r="B29634" s="294"/>
      <c r="C29634" s="294"/>
      <c r="D29634" s="294"/>
      <c r="E29634" s="294"/>
      <c r="F29634" s="294"/>
    </row>
    <row r="29635">
      <c r="A29635" s="294"/>
      <c r="B29635" s="294"/>
      <c r="C29635" s="294"/>
      <c r="D29635" s="294"/>
      <c r="E29635" s="294"/>
      <c r="F29635" s="294"/>
    </row>
    <row r="29636">
      <c r="A29636" s="294" t="s">
        <v>39926</v>
      </c>
      <c r="B29636" s="294"/>
      <c r="C29636" s="294"/>
      <c r="D29636" s="294"/>
      <c r="E29636" s="294"/>
      <c r="F29636" s="294"/>
    </row>
    <row r="29637">
      <c r="A29637" s="294" t="s">
        <v>39927</v>
      </c>
      <c r="B29637" s="294"/>
      <c r="C29637" s="294"/>
      <c r="D29637" s="294"/>
      <c r="E29637" s="294"/>
      <c r="F29637" s="294"/>
    </row>
    <row r="29638">
      <c r="A29638" s="294" t="str">
        <f>ARRAY_CONSTRAIN(ARRAYFORMULA(-Sensation over lesion(Usually normal in vitiligo)), 1, 1)</f>
        <v>#ERROR!</v>
      </c>
      <c r="B29638" s="294"/>
      <c r="C29638" s="294"/>
      <c r="D29638" s="294"/>
      <c r="E29638" s="294"/>
      <c r="F29638" s="294"/>
    </row>
    <row r="29639">
      <c r="A29639" s="294" t="str">
        <f>ARRAY_CONSTRAIN(ARRAYFORMULA(-Check for Koebner phenomenon), 1, 1)</f>
        <v>#ERROR!</v>
      </c>
      <c r="B29639" s="294"/>
      <c r="C29639" s="294"/>
      <c r="D29639" s="294"/>
      <c r="E29639" s="294"/>
      <c r="F29639" s="294"/>
    </row>
    <row r="29640">
      <c r="A29640" s="294" t="s">
        <v>39928</v>
      </c>
      <c r="B29640" s="294"/>
      <c r="C29640" s="294"/>
      <c r="D29640" s="294"/>
      <c r="E29640" s="294"/>
      <c r="F29640" s="294"/>
    </row>
    <row r="29641">
      <c r="A29641" s="294" t="s">
        <v>39929</v>
      </c>
      <c r="B29641" s="294"/>
      <c r="C29641" s="294"/>
      <c r="D29641" s="294"/>
      <c r="E29641" s="294"/>
      <c r="F29641" s="294"/>
    </row>
    <row r="29642">
      <c r="A29642" s="294" t="s">
        <v>39930</v>
      </c>
      <c r="B29642" s="294"/>
      <c r="C29642" s="294"/>
      <c r="D29642" s="294"/>
      <c r="E29642" s="294"/>
      <c r="F29642" s="294"/>
    </row>
    <row r="29643">
      <c r="A29643" s="294" t="s">
        <v>39931</v>
      </c>
      <c r="B29643" s="294"/>
      <c r="C29643" s="294"/>
      <c r="D29643" s="294"/>
      <c r="E29643" s="294"/>
      <c r="F29643" s="294"/>
    </row>
    <row r="29644">
      <c r="A29644" s="294" t="s">
        <v>39932</v>
      </c>
      <c r="B29644" s="294"/>
      <c r="C29644" s="294"/>
      <c r="D29644" s="294"/>
      <c r="E29644" s="294"/>
      <c r="F29644" s="294"/>
    </row>
    <row r="29645">
      <c r="A29645" s="294" t="s">
        <v>39933</v>
      </c>
      <c r="B29645" s="294"/>
      <c r="C29645" s="294"/>
      <c r="D29645" s="294"/>
      <c r="E29645" s="294"/>
      <c r="F29645" s="294"/>
    </row>
    <row r="29646">
      <c r="A29646" s="294"/>
      <c r="B29646" s="294"/>
      <c r="C29646" s="294"/>
      <c r="D29646" s="294"/>
      <c r="E29646" s="294"/>
      <c r="F29646" s="294"/>
    </row>
    <row r="29647">
      <c r="A29647" s="294" t="s">
        <v>21990</v>
      </c>
      <c r="B29647" s="294"/>
      <c r="C29647" s="294"/>
      <c r="D29647" s="294"/>
      <c r="E29647" s="294"/>
      <c r="F29647" s="294"/>
    </row>
    <row r="29648">
      <c r="A29648" s="294"/>
      <c r="B29648" s="294"/>
      <c r="C29648" s="294"/>
      <c r="D29648" s="294"/>
      <c r="E29648" s="294"/>
      <c r="F29648" s="294"/>
    </row>
    <row r="29649">
      <c r="A29649" s="294" t="s">
        <v>39934</v>
      </c>
      <c r="B29649" s="294"/>
      <c r="C29649" s="294"/>
      <c r="D29649" s="294"/>
      <c r="E29649" s="294"/>
      <c r="F29649" s="294"/>
    </row>
    <row r="29650">
      <c r="A29650" s="294" t="s">
        <v>24549</v>
      </c>
      <c r="B29650" s="294"/>
      <c r="C29650" s="294"/>
      <c r="D29650" s="294"/>
      <c r="E29650" s="294"/>
      <c r="F29650" s="294"/>
    </row>
    <row r="29651">
      <c r="A29651" s="294" t="s">
        <v>37464</v>
      </c>
      <c r="B29651" s="294"/>
      <c r="C29651" s="294"/>
      <c r="D29651" s="294"/>
      <c r="E29651" s="294"/>
      <c r="F29651" s="294"/>
    </row>
    <row r="29652">
      <c r="A29652" s="294" t="s">
        <v>39935</v>
      </c>
      <c r="B29652" s="294"/>
      <c r="C29652" s="294"/>
      <c r="D29652" s="294"/>
      <c r="E29652" s="294"/>
      <c r="F29652" s="294"/>
    </row>
    <row r="29653">
      <c r="A29653" s="294" t="str">
        <f>ARRAY_CONSTRAIN(ARRAYFORMULA(-blood glucose), 1, 1)</f>
        <v>#ERROR!</v>
      </c>
      <c r="B29653" s="294"/>
      <c r="C29653" s="294"/>
      <c r="D29653" s="294"/>
      <c r="E29653" s="294"/>
      <c r="F29653" s="294"/>
    </row>
    <row r="29654">
      <c r="A29654" s="294" t="s">
        <v>39936</v>
      </c>
      <c r="B29654" s="294"/>
      <c r="C29654" s="294"/>
      <c r="D29654" s="294"/>
      <c r="E29654" s="294"/>
      <c r="F29654" s="294"/>
    </row>
    <row r="29655">
      <c r="A29655" s="294" t="s">
        <v>39937</v>
      </c>
      <c r="B29655" s="294"/>
      <c r="C29655" s="294"/>
      <c r="D29655" s="294"/>
      <c r="E29655" s="294"/>
      <c r="F29655" s="294"/>
    </row>
    <row r="29656">
      <c r="A29656" s="294" t="s">
        <v>39938</v>
      </c>
      <c r="B29656" s="294"/>
      <c r="C29656" s="294"/>
      <c r="D29656" s="294"/>
      <c r="E29656" s="294"/>
      <c r="F29656" s="294"/>
    </row>
    <row r="29657">
      <c r="A29657" s="294" t="s">
        <v>39939</v>
      </c>
      <c r="B29657" s="294"/>
      <c r="C29657" s="294"/>
      <c r="D29657" s="294"/>
      <c r="E29657" s="294"/>
      <c r="F29657" s="294"/>
    </row>
    <row r="29658">
      <c r="A29658" s="294" t="s">
        <v>39940</v>
      </c>
      <c r="B29658" s="294"/>
      <c r="C29658" s="294"/>
      <c r="D29658" s="294"/>
      <c r="E29658" s="294"/>
      <c r="F29658" s="294"/>
    </row>
    <row r="29659">
      <c r="A29659" s="294" t="s">
        <v>39941</v>
      </c>
      <c r="B29659" s="294"/>
      <c r="C29659" s="294"/>
      <c r="D29659" s="294"/>
      <c r="E29659" s="294"/>
      <c r="F29659" s="294"/>
    </row>
    <row r="29660">
      <c r="A29660" s="294" t="s">
        <v>39942</v>
      </c>
      <c r="B29660" s="294"/>
      <c r="C29660" s="294"/>
      <c r="D29660" s="294"/>
      <c r="E29660" s="294"/>
      <c r="F29660" s="294"/>
    </row>
    <row r="29661">
      <c r="A29661" s="294" t="s">
        <v>39943</v>
      </c>
      <c r="B29661" s="294"/>
      <c r="C29661" s="294"/>
      <c r="D29661" s="294"/>
      <c r="E29661" s="294"/>
      <c r="F29661" s="294"/>
    </row>
    <row r="29662">
      <c r="A29662" s="294" t="s">
        <v>39944</v>
      </c>
      <c r="B29662" s="294"/>
      <c r="C29662" s="294"/>
      <c r="D29662" s="294"/>
      <c r="E29662" s="294"/>
      <c r="F29662" s="294"/>
    </row>
    <row r="29663">
      <c r="A29663" s="294" t="s">
        <v>39945</v>
      </c>
      <c r="B29663" s="294"/>
      <c r="C29663" s="294"/>
      <c r="D29663" s="294"/>
      <c r="E29663" s="294"/>
      <c r="F29663" s="294"/>
    </row>
    <row r="29664">
      <c r="A29664" s="294"/>
      <c r="B29664" s="294"/>
      <c r="C29664" s="294"/>
      <c r="D29664" s="294"/>
      <c r="E29664" s="294"/>
      <c r="F29664" s="294"/>
    </row>
    <row r="29665">
      <c r="A29665" s="294" t="s">
        <v>28124</v>
      </c>
      <c r="B29665" s="294"/>
      <c r="C29665" s="294"/>
      <c r="D29665" s="294"/>
      <c r="E29665" s="294"/>
      <c r="F29665" s="294"/>
    </row>
    <row r="29666">
      <c r="A29666" s="294" t="s">
        <v>39903</v>
      </c>
      <c r="B29666" s="294"/>
      <c r="C29666" s="294"/>
      <c r="D29666" s="294"/>
      <c r="E29666" s="294"/>
      <c r="F29666" s="294"/>
    </row>
    <row r="29667">
      <c r="A29667" s="294" t="s">
        <v>21672</v>
      </c>
      <c r="B29667" s="294"/>
      <c r="C29667" s="294"/>
      <c r="D29667" s="294"/>
      <c r="E29667" s="294"/>
      <c r="F29667" s="294"/>
    </row>
    <row r="29668">
      <c r="A29668" s="294" t="s">
        <v>39904</v>
      </c>
      <c r="B29668" s="294"/>
      <c r="C29668" s="294"/>
      <c r="D29668" s="294"/>
      <c r="E29668" s="294"/>
      <c r="F29668" s="294"/>
    </row>
    <row r="29669">
      <c r="A29669" s="294"/>
      <c r="B29669" s="294"/>
      <c r="C29669" s="294"/>
      <c r="D29669" s="294"/>
      <c r="E29669" s="294"/>
      <c r="F29669" s="294"/>
    </row>
    <row r="29670">
      <c r="A29670" s="294" t="s">
        <v>23007</v>
      </c>
      <c r="B29670" s="294"/>
      <c r="C29670" s="294"/>
      <c r="D29670" s="294"/>
      <c r="E29670" s="294"/>
      <c r="F29670" s="294"/>
    </row>
    <row r="29671">
      <c r="A29671" s="294"/>
      <c r="B29671" s="294"/>
      <c r="C29671" s="294"/>
      <c r="D29671" s="294"/>
      <c r="E29671" s="294"/>
      <c r="F29671" s="294"/>
    </row>
    <row r="29672">
      <c r="A29672" s="294" t="s">
        <v>39946</v>
      </c>
      <c r="B29672" s="294"/>
      <c r="C29672" s="294"/>
      <c r="D29672" s="294"/>
      <c r="E29672" s="294"/>
      <c r="F29672" s="294"/>
    </row>
    <row r="29673">
      <c r="A29673" s="294" t="s">
        <v>39947</v>
      </c>
      <c r="B29673" s="294"/>
      <c r="C29673" s="294"/>
      <c r="D29673" s="294"/>
      <c r="E29673" s="294"/>
      <c r="F29673" s="294"/>
    </row>
    <row r="29674">
      <c r="A29674" s="294" t="s">
        <v>39948</v>
      </c>
      <c r="B29674" s="294"/>
      <c r="C29674" s="294"/>
      <c r="D29674" s="294"/>
      <c r="E29674" s="294"/>
      <c r="F29674" s="294"/>
    </row>
    <row r="29675">
      <c r="A29675" s="294" t="s">
        <v>39949</v>
      </c>
      <c r="B29675" s="294"/>
      <c r="C29675" s="294"/>
      <c r="D29675" s="294"/>
      <c r="E29675" s="294"/>
      <c r="F29675" s="294"/>
    </row>
    <row r="29676">
      <c r="A29676" s="294" t="s">
        <v>39950</v>
      </c>
      <c r="B29676" s="294"/>
      <c r="C29676" s="294"/>
      <c r="D29676" s="294"/>
      <c r="E29676" s="294"/>
      <c r="F29676" s="294"/>
    </row>
    <row r="29677">
      <c r="A29677" s="294" t="s">
        <v>39951</v>
      </c>
      <c r="B29677" s="294"/>
      <c r="C29677" s="294"/>
      <c r="D29677" s="294"/>
      <c r="E29677" s="294"/>
      <c r="F29677" s="294"/>
    </row>
    <row r="29678">
      <c r="A29678" s="294" t="s">
        <v>39952</v>
      </c>
      <c r="B29678" s="294"/>
      <c r="C29678" s="294"/>
      <c r="D29678" s="294"/>
      <c r="E29678" s="294"/>
      <c r="F29678" s="294"/>
    </row>
    <row r="29679">
      <c r="A29679" s="294" t="s">
        <v>39953</v>
      </c>
      <c r="B29679" s="294"/>
      <c r="C29679" s="294"/>
      <c r="D29679" s="294"/>
      <c r="E29679" s="294"/>
      <c r="F29679" s="294"/>
    </row>
    <row r="29680">
      <c r="A29680" s="294" t="s">
        <v>39954</v>
      </c>
      <c r="B29680" s="294"/>
      <c r="C29680" s="294"/>
      <c r="D29680" s="294"/>
      <c r="E29680" s="294"/>
      <c r="F29680" s="294"/>
    </row>
    <row r="29681">
      <c r="A29681" s="294" t="s">
        <v>39955</v>
      </c>
      <c r="B29681" s="294"/>
      <c r="C29681" s="294"/>
      <c r="D29681" s="294"/>
      <c r="E29681" s="294"/>
      <c r="F29681" s="294"/>
    </row>
    <row r="29682">
      <c r="A29682" s="294"/>
      <c r="B29682" s="294"/>
      <c r="C29682" s="294"/>
      <c r="D29682" s="294"/>
      <c r="E29682" s="294"/>
      <c r="F29682" s="294"/>
    </row>
    <row r="29683">
      <c r="A29683" s="294"/>
      <c r="B29683" s="294"/>
      <c r="C29683" s="294"/>
      <c r="D29683" s="294"/>
      <c r="E29683" s="294"/>
      <c r="F29683" s="294"/>
    </row>
    <row r="29684">
      <c r="A29684" s="294"/>
      <c r="B29684" s="294"/>
      <c r="C29684" s="294"/>
      <c r="D29684" s="294"/>
      <c r="E29684" s="294"/>
      <c r="F29684" s="294"/>
    </row>
    <row r="29685">
      <c r="A29685" s="294" t="s">
        <v>21326</v>
      </c>
      <c r="B29685" s="294"/>
      <c r="C29685" s="294"/>
      <c r="D29685" s="294"/>
      <c r="E29685" s="294"/>
      <c r="F29685" s="294"/>
    </row>
    <row r="29686">
      <c r="A29686" s="294"/>
      <c r="B29686" s="294"/>
      <c r="C29686" s="294"/>
      <c r="D29686" s="294"/>
      <c r="E29686" s="294"/>
      <c r="F29686" s="294"/>
    </row>
    <row r="29687">
      <c r="A29687" s="294" t="s">
        <v>39956</v>
      </c>
      <c r="B29687" s="294"/>
      <c r="C29687" s="294"/>
      <c r="D29687" s="294"/>
      <c r="E29687" s="294"/>
      <c r="F29687" s="294"/>
    </row>
    <row r="29688">
      <c r="A29688" s="294" t="s">
        <v>39957</v>
      </c>
      <c r="B29688" s="294"/>
      <c r="C29688" s="294"/>
      <c r="D29688" s="294"/>
      <c r="E29688" s="294"/>
      <c r="F29688" s="294"/>
    </row>
    <row r="29689">
      <c r="A29689" s="294" t="s">
        <v>39958</v>
      </c>
      <c r="B29689" s="294"/>
      <c r="C29689" s="294"/>
      <c r="D29689" s="294"/>
      <c r="E29689" s="294"/>
      <c r="F29689" s="294"/>
    </row>
    <row r="29690">
      <c r="A29690" s="294" t="s">
        <v>39959</v>
      </c>
      <c r="B29690" s="294"/>
      <c r="C29690" s="294"/>
      <c r="D29690" s="294"/>
      <c r="E29690" s="294"/>
      <c r="F29690" s="294"/>
    </row>
    <row r="29691">
      <c r="A29691" s="294" t="s">
        <v>39960</v>
      </c>
      <c r="B29691" s="294"/>
      <c r="C29691" s="294"/>
      <c r="D29691" s="294"/>
      <c r="E29691" s="294"/>
      <c r="F29691" s="294"/>
    </row>
    <row r="29692">
      <c r="A29692" s="294"/>
      <c r="B29692" s="294"/>
      <c r="C29692" s="294"/>
      <c r="D29692" s="294"/>
      <c r="E29692" s="294"/>
      <c r="F29692" s="294"/>
    </row>
    <row r="29693">
      <c r="A29693" s="294"/>
      <c r="B29693" s="294"/>
      <c r="C29693" s="294"/>
      <c r="D29693" s="294"/>
      <c r="E29693" s="294"/>
      <c r="F29693" s="294"/>
    </row>
    <row r="29694">
      <c r="A29694" s="294" t="s">
        <v>22025</v>
      </c>
      <c r="B29694" s="294"/>
      <c r="C29694" s="294"/>
      <c r="D29694" s="294"/>
      <c r="E29694" s="294"/>
      <c r="F29694" s="294"/>
    </row>
    <row r="29695">
      <c r="A29695" s="294"/>
      <c r="B29695" s="294"/>
      <c r="C29695" s="294"/>
      <c r="D29695" s="294"/>
      <c r="E29695" s="294"/>
      <c r="F29695" s="294"/>
    </row>
    <row r="29696">
      <c r="A29696" s="294" t="s">
        <v>39961</v>
      </c>
      <c r="B29696" s="294"/>
      <c r="C29696" s="294"/>
      <c r="D29696" s="294"/>
      <c r="E29696" s="294"/>
      <c r="F29696" s="294"/>
    </row>
    <row r="29697">
      <c r="A29697" s="294" t="s">
        <v>39962</v>
      </c>
      <c r="B29697" s="294"/>
      <c r="C29697" s="294"/>
      <c r="D29697" s="294"/>
      <c r="E29697" s="294"/>
      <c r="F29697" s="294"/>
    </row>
    <row r="29698">
      <c r="A29698" s="294" t="s">
        <v>39963</v>
      </c>
      <c r="B29698" s="294"/>
      <c r="C29698" s="294"/>
      <c r="D29698" s="294"/>
      <c r="E29698" s="294"/>
      <c r="F29698" s="294"/>
    </row>
    <row r="29699">
      <c r="A29699" s="294" t="s">
        <v>39964</v>
      </c>
      <c r="B29699" s="294"/>
      <c r="C29699" s="294"/>
      <c r="D29699" s="294"/>
      <c r="E29699" s="294"/>
      <c r="F29699" s="294"/>
    </row>
    <row r="29700">
      <c r="A29700" s="294" t="s">
        <v>39965</v>
      </c>
      <c r="B29700" s="294"/>
      <c r="C29700" s="294"/>
      <c r="D29700" s="294"/>
      <c r="E29700" s="294"/>
      <c r="F29700" s="294"/>
    </row>
    <row r="29701">
      <c r="A29701" s="294"/>
      <c r="B29701" s="294"/>
      <c r="C29701" s="294"/>
      <c r="D29701" s="294"/>
      <c r="E29701" s="294"/>
      <c r="F29701" s="294"/>
    </row>
    <row r="29702">
      <c r="A29702" s="294" t="s">
        <v>25150</v>
      </c>
      <c r="B29702" s="294"/>
      <c r="C29702" s="294"/>
      <c r="D29702" s="294"/>
      <c r="E29702" s="294"/>
      <c r="F29702" s="294"/>
    </row>
    <row r="29703">
      <c r="A29703" s="294" t="s">
        <v>39966</v>
      </c>
      <c r="B29703" s="294"/>
      <c r="C29703" s="294"/>
      <c r="D29703" s="294"/>
      <c r="E29703" s="294"/>
      <c r="F29703" s="294"/>
    </row>
    <row r="29704">
      <c r="A29704" s="294"/>
      <c r="B29704" s="294"/>
      <c r="C29704" s="294"/>
      <c r="D29704" s="294"/>
      <c r="E29704" s="294"/>
      <c r="F29704" s="294"/>
    </row>
    <row r="29705">
      <c r="A29705" s="294" t="s">
        <v>39967</v>
      </c>
      <c r="B29705" s="294"/>
      <c r="C29705" s="294"/>
      <c r="D29705" s="294"/>
      <c r="E29705" s="294"/>
      <c r="F29705" s="294"/>
    </row>
    <row r="29706">
      <c r="A29706" s="294" t="s">
        <v>39968</v>
      </c>
      <c r="B29706" s="294"/>
      <c r="C29706" s="294"/>
      <c r="D29706" s="294"/>
      <c r="E29706" s="294"/>
      <c r="F29706" s="294"/>
    </row>
    <row r="29707">
      <c r="A29707" s="294" t="s">
        <v>39969</v>
      </c>
      <c r="B29707" s="294"/>
      <c r="C29707" s="294"/>
      <c r="D29707" s="294"/>
      <c r="E29707" s="294"/>
      <c r="F29707" s="294"/>
    </row>
    <row r="29708">
      <c r="A29708" s="294" t="s">
        <v>39970</v>
      </c>
      <c r="B29708" s="294"/>
      <c r="C29708" s="294"/>
      <c r="D29708" s="294"/>
      <c r="E29708" s="294"/>
      <c r="F29708" s="294"/>
    </row>
    <row r="29709">
      <c r="A29709" s="294" t="s">
        <v>39971</v>
      </c>
      <c r="B29709" s="294"/>
      <c r="C29709" s="294"/>
      <c r="D29709" s="294"/>
      <c r="E29709" s="294"/>
      <c r="F29709" s="294"/>
    </row>
    <row r="29710">
      <c r="A29710" s="294"/>
      <c r="B29710" s="294"/>
      <c r="C29710" s="294"/>
      <c r="D29710" s="294"/>
      <c r="E29710" s="294"/>
      <c r="F29710" s="294"/>
    </row>
    <row r="29711">
      <c r="A29711" s="294" t="s">
        <v>27516</v>
      </c>
      <c r="B29711" s="294"/>
      <c r="C29711" s="294"/>
      <c r="D29711" s="294"/>
      <c r="E29711" s="294"/>
      <c r="F29711" s="294"/>
    </row>
    <row r="29712">
      <c r="A29712" s="294" t="s">
        <v>39972</v>
      </c>
      <c r="B29712" s="294"/>
      <c r="C29712" s="294"/>
      <c r="D29712" s="294"/>
      <c r="E29712" s="294"/>
      <c r="F29712" s="294"/>
    </row>
    <row r="29713">
      <c r="A29713" s="294"/>
      <c r="B29713" s="294"/>
      <c r="C29713" s="294"/>
      <c r="D29713" s="294"/>
      <c r="E29713" s="294"/>
      <c r="F29713" s="294"/>
    </row>
    <row r="29714">
      <c r="A29714" s="294" t="s">
        <v>39973</v>
      </c>
      <c r="B29714" s="294"/>
      <c r="C29714" s="294"/>
      <c r="D29714" s="294"/>
      <c r="E29714" s="294"/>
      <c r="F29714" s="294"/>
    </row>
    <row r="29715">
      <c r="A29715" s="294" t="s">
        <v>39974</v>
      </c>
      <c r="B29715" s="294"/>
      <c r="C29715" s="294"/>
      <c r="D29715" s="294"/>
      <c r="E29715" s="294"/>
      <c r="F29715" s="294"/>
    </row>
    <row r="29716">
      <c r="A29716" s="294" t="s">
        <v>24211</v>
      </c>
      <c r="B29716" s="294"/>
      <c r="C29716" s="294"/>
      <c r="D29716" s="294"/>
      <c r="E29716" s="294"/>
      <c r="F29716" s="294"/>
    </row>
    <row r="29717">
      <c r="A29717" s="294" t="s">
        <v>39975</v>
      </c>
      <c r="B29717" s="294"/>
      <c r="C29717" s="294"/>
      <c r="D29717" s="294"/>
      <c r="E29717" s="294"/>
      <c r="F29717" s="294"/>
    </row>
    <row r="29718">
      <c r="A29718" s="294" t="s">
        <v>22679</v>
      </c>
      <c r="B29718" s="294"/>
      <c r="C29718" s="294"/>
      <c r="D29718" s="294"/>
      <c r="E29718" s="294"/>
      <c r="F29718" s="294"/>
    </row>
    <row r="29719">
      <c r="A29719" s="294" t="s">
        <v>39976</v>
      </c>
      <c r="B29719" s="294"/>
      <c r="C29719" s="294"/>
      <c r="D29719" s="294"/>
      <c r="E29719" s="294"/>
      <c r="F29719" s="294"/>
    </row>
    <row r="29720">
      <c r="A29720" s="294" t="s">
        <v>39977</v>
      </c>
      <c r="B29720" s="294"/>
      <c r="C29720" s="294"/>
      <c r="D29720" s="294"/>
      <c r="E29720" s="294"/>
      <c r="F29720" s="294"/>
    </row>
    <row r="29721">
      <c r="A29721" s="294"/>
      <c r="B29721" s="294"/>
      <c r="C29721" s="294"/>
      <c r="D29721" s="294"/>
      <c r="E29721" s="294"/>
      <c r="F29721" s="294"/>
    </row>
    <row r="29722">
      <c r="A29722" s="294" t="s">
        <v>32418</v>
      </c>
      <c r="B29722" s="294"/>
      <c r="C29722" s="294"/>
      <c r="D29722" s="294"/>
      <c r="E29722" s="294"/>
      <c r="F29722" s="294"/>
    </row>
    <row r="29723">
      <c r="A29723" s="294"/>
      <c r="B29723" s="294"/>
      <c r="C29723" s="294"/>
      <c r="D29723" s="294"/>
      <c r="E29723" s="294"/>
      <c r="F29723" s="294"/>
    </row>
    <row r="29724">
      <c r="A29724" s="294" t="s">
        <v>32036</v>
      </c>
      <c r="B29724" s="294"/>
      <c r="C29724" s="294"/>
      <c r="D29724" s="294"/>
      <c r="E29724" s="294"/>
      <c r="F29724" s="294"/>
    </row>
    <row r="29725">
      <c r="A29725" s="294" t="s">
        <v>39978</v>
      </c>
      <c r="B29725" s="294"/>
      <c r="C29725" s="294"/>
      <c r="D29725" s="294"/>
      <c r="E29725" s="294"/>
      <c r="F29725" s="294"/>
    </row>
    <row r="29726">
      <c r="A29726" s="294" t="s">
        <v>39979</v>
      </c>
      <c r="B29726" s="294"/>
      <c r="C29726" s="294"/>
      <c r="D29726" s="294"/>
      <c r="E29726" s="294"/>
      <c r="F29726" s="294"/>
    </row>
    <row r="29727">
      <c r="A29727" s="294" t="s">
        <v>39980</v>
      </c>
      <c r="B29727" s="294"/>
      <c r="C29727" s="294"/>
      <c r="D29727" s="294"/>
      <c r="E29727" s="294"/>
      <c r="F29727" s="294"/>
    </row>
    <row r="29728">
      <c r="A29728" s="294" t="s">
        <v>39981</v>
      </c>
      <c r="B29728" s="294"/>
      <c r="C29728" s="294"/>
      <c r="D29728" s="294"/>
      <c r="E29728" s="294"/>
      <c r="F29728" s="294"/>
    </row>
    <row r="29729">
      <c r="A29729" s="294" t="s">
        <v>39009</v>
      </c>
      <c r="B29729" s="294"/>
      <c r="C29729" s="294"/>
      <c r="D29729" s="294"/>
      <c r="E29729" s="294"/>
      <c r="F29729" s="294"/>
    </row>
    <row r="29730">
      <c r="A29730" s="294" t="s">
        <v>39982</v>
      </c>
      <c r="B29730" s="294"/>
      <c r="C29730" s="294"/>
      <c r="D29730" s="294"/>
      <c r="E29730" s="294"/>
      <c r="F29730" s="294"/>
    </row>
    <row r="29731">
      <c r="A29731" s="294" t="s">
        <v>39983</v>
      </c>
      <c r="B29731" s="294"/>
      <c r="C29731" s="294"/>
      <c r="D29731" s="294"/>
      <c r="E29731" s="294"/>
      <c r="F29731" s="294"/>
    </row>
    <row r="29732">
      <c r="A29732" s="294" t="s">
        <v>39984</v>
      </c>
      <c r="B29732" s="294"/>
      <c r="C29732" s="294"/>
      <c r="D29732" s="294"/>
      <c r="E29732" s="294"/>
      <c r="F29732" s="294"/>
    </row>
    <row r="29733">
      <c r="A29733" s="294" t="s">
        <v>39985</v>
      </c>
      <c r="B29733" s="294"/>
      <c r="C29733" s="294"/>
      <c r="D29733" s="294"/>
      <c r="E29733" s="294"/>
      <c r="F29733" s="294"/>
    </row>
    <row r="29734">
      <c r="A29734" s="294" t="s">
        <v>24963</v>
      </c>
      <c r="B29734" s="294"/>
      <c r="C29734" s="294"/>
      <c r="D29734" s="294"/>
      <c r="E29734" s="294"/>
      <c r="F29734" s="294"/>
    </row>
    <row r="29735">
      <c r="A29735" s="294" t="s">
        <v>38398</v>
      </c>
      <c r="B29735" s="294"/>
      <c r="C29735" s="294"/>
      <c r="D29735" s="294"/>
      <c r="E29735" s="294"/>
      <c r="F29735" s="294"/>
    </row>
    <row r="29736">
      <c r="A29736" s="294" t="s">
        <v>39986</v>
      </c>
      <c r="B29736" s="294"/>
      <c r="C29736" s="294"/>
      <c r="D29736" s="294"/>
      <c r="E29736" s="294"/>
      <c r="F29736" s="294"/>
    </row>
    <row r="29737">
      <c r="A29737" s="294" t="s">
        <v>39987</v>
      </c>
      <c r="B29737" s="294"/>
      <c r="C29737" s="294"/>
      <c r="D29737" s="294"/>
      <c r="E29737" s="294"/>
      <c r="F29737" s="294"/>
    </row>
    <row r="29738">
      <c r="A29738" s="294" t="s">
        <v>39988</v>
      </c>
      <c r="B29738" s="294"/>
      <c r="C29738" s="294"/>
      <c r="D29738" s="294"/>
      <c r="E29738" s="294"/>
      <c r="F29738" s="294"/>
    </row>
    <row r="29739">
      <c r="A29739" s="294" t="s">
        <v>39989</v>
      </c>
      <c r="B29739" s="294"/>
      <c r="C29739" s="294"/>
      <c r="D29739" s="294"/>
      <c r="E29739" s="294"/>
      <c r="F29739" s="294"/>
    </row>
    <row r="29740">
      <c r="A29740" s="294" t="s">
        <v>39990</v>
      </c>
      <c r="B29740" s="294"/>
      <c r="C29740" s="294"/>
      <c r="D29740" s="294"/>
      <c r="E29740" s="294"/>
      <c r="F29740" s="294"/>
    </row>
    <row r="29741">
      <c r="A29741" s="294" t="s">
        <v>39991</v>
      </c>
      <c r="B29741" s="294"/>
      <c r="C29741" s="294"/>
      <c r="D29741" s="294"/>
      <c r="E29741" s="294"/>
      <c r="F29741" s="294"/>
    </row>
    <row r="29742">
      <c r="A29742" s="294" t="s">
        <v>39992</v>
      </c>
      <c r="B29742" s="294"/>
      <c r="C29742" s="294"/>
      <c r="D29742" s="294"/>
      <c r="E29742" s="294"/>
      <c r="F29742" s="294"/>
    </row>
    <row r="29743">
      <c r="A29743" s="294"/>
      <c r="B29743" s="294"/>
      <c r="C29743" s="294"/>
      <c r="D29743" s="294"/>
      <c r="E29743" s="294"/>
      <c r="F29743" s="294"/>
    </row>
    <row r="29744">
      <c r="A29744" s="294" t="s">
        <v>28124</v>
      </c>
      <c r="B29744" s="294"/>
      <c r="C29744" s="294"/>
      <c r="D29744" s="294"/>
      <c r="E29744" s="294"/>
      <c r="F29744" s="294"/>
    </row>
    <row r="29745">
      <c r="A29745" s="294" t="s">
        <v>39993</v>
      </c>
      <c r="B29745" s="294"/>
      <c r="C29745" s="294"/>
      <c r="D29745" s="294"/>
      <c r="E29745" s="294"/>
      <c r="F29745" s="294"/>
    </row>
    <row r="29746">
      <c r="A29746" s="294" t="s">
        <v>21618</v>
      </c>
      <c r="B29746" s="294"/>
      <c r="C29746" s="294"/>
      <c r="D29746" s="294"/>
      <c r="E29746" s="294"/>
      <c r="F29746" s="294"/>
    </row>
    <row r="29747">
      <c r="A29747" s="294" t="s">
        <v>39994</v>
      </c>
      <c r="B29747" s="294"/>
      <c r="C29747" s="294"/>
      <c r="D29747" s="294"/>
      <c r="E29747" s="294"/>
      <c r="F29747" s="294"/>
    </row>
    <row r="29748">
      <c r="A29748" s="294"/>
      <c r="B29748" s="294"/>
      <c r="C29748" s="294"/>
      <c r="D29748" s="294"/>
      <c r="E29748" s="294"/>
      <c r="F29748" s="294"/>
    </row>
    <row r="29749">
      <c r="A29749" s="294" t="s">
        <v>39995</v>
      </c>
      <c r="B29749" s="294"/>
      <c r="C29749" s="294"/>
      <c r="D29749" s="294"/>
      <c r="E29749" s="294"/>
      <c r="F29749" s="294"/>
    </row>
    <row r="29750">
      <c r="A29750" s="294"/>
      <c r="B29750" s="294"/>
      <c r="C29750" s="294"/>
      <c r="D29750" s="294"/>
      <c r="E29750" s="294"/>
      <c r="F29750" s="294"/>
    </row>
    <row r="29751">
      <c r="A29751" s="294" t="s">
        <v>39996</v>
      </c>
      <c r="B29751" s="294"/>
      <c r="C29751" s="294"/>
      <c r="D29751" s="294"/>
      <c r="E29751" s="294"/>
      <c r="F29751" s="294"/>
    </row>
    <row r="29752">
      <c r="A29752" s="294" t="s">
        <v>39997</v>
      </c>
      <c r="B29752" s="294"/>
      <c r="C29752" s="294"/>
      <c r="D29752" s="294"/>
      <c r="E29752" s="294"/>
      <c r="F29752" s="294"/>
    </row>
    <row r="29753">
      <c r="A29753" s="294" t="s">
        <v>39998</v>
      </c>
      <c r="B29753" s="294"/>
      <c r="C29753" s="294"/>
      <c r="D29753" s="294"/>
      <c r="E29753" s="294"/>
      <c r="F29753" s="294"/>
    </row>
    <row r="29754">
      <c r="A29754" s="294" t="s">
        <v>39999</v>
      </c>
      <c r="B29754" s="294"/>
      <c r="C29754" s="294"/>
      <c r="D29754" s="294"/>
      <c r="E29754" s="294"/>
      <c r="F29754" s="294"/>
    </row>
    <row r="29755">
      <c r="A29755" s="294" t="s">
        <v>40000</v>
      </c>
      <c r="B29755" s="294"/>
      <c r="C29755" s="294"/>
      <c r="D29755" s="294"/>
      <c r="E29755" s="294"/>
      <c r="F29755" s="294"/>
    </row>
    <row r="29756">
      <c r="A29756" s="294" t="s">
        <v>40001</v>
      </c>
      <c r="B29756" s="294"/>
      <c r="C29756" s="294"/>
      <c r="D29756" s="294"/>
      <c r="E29756" s="294"/>
      <c r="F29756" s="294"/>
    </row>
    <row r="29757">
      <c r="A29757" s="294"/>
      <c r="B29757" s="294"/>
      <c r="C29757" s="294"/>
      <c r="D29757" s="294"/>
      <c r="E29757" s="294"/>
      <c r="F29757" s="294"/>
    </row>
    <row r="29758">
      <c r="A29758" s="294"/>
      <c r="B29758" s="294"/>
      <c r="C29758" s="294"/>
      <c r="D29758" s="294"/>
      <c r="E29758" s="294"/>
      <c r="F29758" s="294"/>
    </row>
    <row r="29759">
      <c r="A29759" s="294" t="s">
        <v>40002</v>
      </c>
      <c r="B29759" s="294"/>
      <c r="C29759" s="294"/>
      <c r="D29759" s="294"/>
      <c r="E29759" s="294"/>
      <c r="F29759" s="294"/>
    </row>
    <row r="29760">
      <c r="A29760" s="294"/>
      <c r="B29760" s="294"/>
      <c r="C29760" s="294"/>
      <c r="D29760" s="294"/>
      <c r="E29760" s="294"/>
      <c r="F29760" s="294"/>
    </row>
    <row r="29761">
      <c r="A29761" s="294" t="s">
        <v>40003</v>
      </c>
      <c r="B29761" s="294"/>
      <c r="C29761" s="294"/>
      <c r="D29761" s="294"/>
      <c r="E29761" s="294"/>
      <c r="F29761" s="294"/>
    </row>
    <row r="29762">
      <c r="A29762" s="294" t="s">
        <v>40004</v>
      </c>
      <c r="B29762" s="294"/>
      <c r="C29762" s="294"/>
      <c r="D29762" s="294"/>
      <c r="E29762" s="294"/>
      <c r="F29762" s="294"/>
    </row>
    <row r="29763">
      <c r="A29763" s="294" t="s">
        <v>40005</v>
      </c>
      <c r="B29763" s="294"/>
      <c r="C29763" s="294"/>
      <c r="D29763" s="294"/>
      <c r="E29763" s="294"/>
      <c r="F29763" s="294"/>
    </row>
    <row r="29764">
      <c r="A29764" s="294" t="s">
        <v>40006</v>
      </c>
      <c r="B29764" s="294"/>
      <c r="C29764" s="294"/>
      <c r="D29764" s="294"/>
      <c r="E29764" s="294"/>
      <c r="F29764" s="294"/>
    </row>
    <row r="29765">
      <c r="A29765" s="294" t="s">
        <v>40007</v>
      </c>
      <c r="B29765" s="294"/>
      <c r="C29765" s="294"/>
      <c r="D29765" s="294"/>
      <c r="E29765" s="294"/>
      <c r="F29765" s="294"/>
    </row>
    <row r="29766">
      <c r="A29766" s="294"/>
      <c r="B29766" s="294"/>
      <c r="C29766" s="294"/>
      <c r="D29766" s="294"/>
      <c r="E29766" s="294"/>
      <c r="F29766" s="294"/>
    </row>
    <row r="29767">
      <c r="A29767" s="294" t="s">
        <v>40008</v>
      </c>
      <c r="B29767" s="294"/>
      <c r="C29767" s="294"/>
      <c r="D29767" s="294"/>
      <c r="E29767" s="294"/>
      <c r="F29767" s="294"/>
    </row>
    <row r="29768">
      <c r="A29768" s="294" t="s">
        <v>26319</v>
      </c>
      <c r="B29768" s="294"/>
      <c r="C29768" s="294"/>
      <c r="D29768" s="294"/>
      <c r="E29768" s="294"/>
      <c r="F29768" s="294"/>
    </row>
    <row r="29769">
      <c r="A29769" s="294"/>
      <c r="B29769" s="294"/>
      <c r="C29769" s="294"/>
      <c r="D29769" s="294"/>
      <c r="E29769" s="294"/>
      <c r="F29769" s="294"/>
    </row>
    <row r="29770">
      <c r="A29770" s="294" t="s">
        <v>40009</v>
      </c>
      <c r="B29770" s="294"/>
      <c r="C29770" s="294"/>
      <c r="D29770" s="294"/>
      <c r="E29770" s="294"/>
      <c r="F29770" s="294"/>
    </row>
    <row r="29771">
      <c r="A29771" s="294" t="s">
        <v>40010</v>
      </c>
      <c r="B29771" s="294"/>
      <c r="C29771" s="294"/>
      <c r="D29771" s="294"/>
      <c r="E29771" s="294"/>
      <c r="F29771" s="294"/>
    </row>
    <row r="29772">
      <c r="A29772" s="294" t="s">
        <v>40011</v>
      </c>
      <c r="B29772" s="294"/>
      <c r="C29772" s="294"/>
      <c r="D29772" s="294"/>
      <c r="E29772" s="294"/>
      <c r="F29772" s="294"/>
    </row>
    <row r="29773">
      <c r="A29773" s="294" t="s">
        <v>40012</v>
      </c>
      <c r="B29773" s="294"/>
      <c r="C29773" s="294"/>
      <c r="D29773" s="294"/>
      <c r="E29773" s="294"/>
      <c r="F29773" s="294"/>
    </row>
    <row r="29774">
      <c r="A29774" s="294" t="s">
        <v>40013</v>
      </c>
      <c r="B29774" s="294"/>
      <c r="C29774" s="294"/>
      <c r="D29774" s="294"/>
      <c r="E29774" s="294"/>
      <c r="F29774" s="294"/>
    </row>
    <row r="29775">
      <c r="A29775" s="294" t="s">
        <v>40014</v>
      </c>
      <c r="B29775" s="294"/>
      <c r="C29775" s="294"/>
      <c r="D29775" s="294"/>
      <c r="E29775" s="294"/>
      <c r="F29775" s="294"/>
    </row>
    <row r="29776">
      <c r="A29776" s="294" t="s">
        <v>40015</v>
      </c>
      <c r="B29776" s="294"/>
      <c r="C29776" s="294"/>
      <c r="D29776" s="294"/>
      <c r="E29776" s="294"/>
      <c r="F29776" s="294"/>
    </row>
    <row r="29777">
      <c r="A29777" s="294"/>
      <c r="B29777" s="294"/>
      <c r="C29777" s="294"/>
      <c r="D29777" s="294"/>
      <c r="E29777" s="294"/>
      <c r="F29777" s="294"/>
    </row>
    <row r="29778">
      <c r="A29778" s="294" t="s">
        <v>21401</v>
      </c>
      <c r="B29778" s="294"/>
      <c r="C29778" s="294"/>
      <c r="D29778" s="294"/>
      <c r="E29778" s="294"/>
      <c r="F29778" s="294"/>
    </row>
    <row r="29779">
      <c r="A29779" s="294"/>
      <c r="B29779" s="294"/>
      <c r="C29779" s="294"/>
      <c r="D29779" s="294"/>
      <c r="E29779" s="294"/>
      <c r="F29779" s="294"/>
    </row>
    <row r="29780">
      <c r="A29780" s="294" t="s">
        <v>40016</v>
      </c>
      <c r="B29780" s="294"/>
      <c r="C29780" s="294"/>
      <c r="D29780" s="294"/>
      <c r="E29780" s="294"/>
      <c r="F29780" s="294"/>
    </row>
    <row r="29781">
      <c r="A29781" s="294" t="s">
        <v>23829</v>
      </c>
      <c r="B29781" s="294"/>
      <c r="C29781" s="294"/>
      <c r="D29781" s="294"/>
      <c r="E29781" s="294"/>
      <c r="F29781" s="294"/>
    </row>
    <row r="29782">
      <c r="A29782" s="294" t="s">
        <v>23830</v>
      </c>
      <c r="B29782" s="294"/>
      <c r="C29782" s="294"/>
      <c r="D29782" s="294"/>
      <c r="E29782" s="294"/>
      <c r="F29782" s="294"/>
    </row>
    <row r="29783">
      <c r="A29783" s="294" t="s">
        <v>23831</v>
      </c>
      <c r="B29783" s="294"/>
      <c r="C29783" s="294"/>
      <c r="D29783" s="294"/>
      <c r="E29783" s="294"/>
      <c r="F29783" s="294"/>
    </row>
    <row r="29784">
      <c r="A29784" s="294" t="s">
        <v>33136</v>
      </c>
      <c r="B29784" s="294"/>
      <c r="C29784" s="294"/>
      <c r="D29784" s="294"/>
      <c r="E29784" s="294"/>
      <c r="F29784" s="294"/>
    </row>
    <row r="29785">
      <c r="A29785" s="294" t="s">
        <v>40017</v>
      </c>
      <c r="B29785" s="294"/>
      <c r="C29785" s="294"/>
      <c r="D29785" s="294"/>
      <c r="E29785" s="294"/>
      <c r="F29785" s="294"/>
    </row>
    <row r="29786">
      <c r="A29786" s="294" t="s">
        <v>40018</v>
      </c>
      <c r="B29786" s="294"/>
      <c r="C29786" s="294"/>
      <c r="D29786" s="294"/>
      <c r="E29786" s="294"/>
      <c r="F29786" s="294"/>
    </row>
    <row r="29787">
      <c r="A29787" s="294" t="s">
        <v>40019</v>
      </c>
      <c r="B29787" s="294"/>
      <c r="C29787" s="294"/>
      <c r="D29787" s="294"/>
      <c r="E29787" s="294"/>
      <c r="F29787" s="294"/>
    </row>
    <row r="29788">
      <c r="A29788" s="294" t="s">
        <v>40020</v>
      </c>
      <c r="B29788" s="294"/>
      <c r="C29788" s="294"/>
      <c r="D29788" s="294"/>
      <c r="E29788" s="294"/>
      <c r="F29788" s="294"/>
    </row>
    <row r="29789">
      <c r="A29789" s="294" t="s">
        <v>40021</v>
      </c>
      <c r="B29789" s="294"/>
      <c r="C29789" s="294"/>
      <c r="D29789" s="294"/>
      <c r="E29789" s="294"/>
      <c r="F29789" s="294"/>
    </row>
    <row r="29790">
      <c r="A29790" s="294" t="s">
        <v>40022</v>
      </c>
      <c r="B29790" s="294"/>
      <c r="C29790" s="294"/>
      <c r="D29790" s="294"/>
      <c r="E29790" s="294"/>
      <c r="F29790" s="294"/>
    </row>
    <row r="29791">
      <c r="A29791" s="294" t="s">
        <v>40023</v>
      </c>
      <c r="B29791" s="294"/>
      <c r="C29791" s="294"/>
      <c r="D29791" s="294"/>
      <c r="E29791" s="294"/>
      <c r="F29791" s="294"/>
    </row>
    <row r="29792">
      <c r="A29792" s="294" t="s">
        <v>40024</v>
      </c>
      <c r="B29792" s="294"/>
      <c r="C29792" s="294"/>
      <c r="D29792" s="294"/>
      <c r="E29792" s="294"/>
      <c r="F29792" s="294"/>
    </row>
    <row r="29793">
      <c r="A29793" s="294" t="s">
        <v>40025</v>
      </c>
      <c r="B29793" s="294"/>
      <c r="C29793" s="294"/>
      <c r="D29793" s="294"/>
      <c r="E29793" s="294"/>
      <c r="F29793" s="294"/>
    </row>
    <row r="29794">
      <c r="A29794" s="294" t="s">
        <v>40026</v>
      </c>
      <c r="B29794" s="294"/>
      <c r="C29794" s="294"/>
      <c r="D29794" s="294"/>
      <c r="E29794" s="294"/>
      <c r="F29794" s="294"/>
    </row>
    <row r="29795">
      <c r="A29795" s="294" t="s">
        <v>40027</v>
      </c>
      <c r="B29795" s="294"/>
      <c r="C29795" s="294"/>
      <c r="D29795" s="294"/>
      <c r="E29795" s="294"/>
      <c r="F29795" s="294"/>
    </row>
    <row r="29796">
      <c r="A29796" s="294" t="s">
        <v>40028</v>
      </c>
      <c r="B29796" s="294"/>
      <c r="C29796" s="294"/>
      <c r="D29796" s="294"/>
      <c r="E29796" s="294"/>
      <c r="F29796" s="294"/>
    </row>
    <row r="29797">
      <c r="A29797" s="294" t="s">
        <v>40029</v>
      </c>
      <c r="B29797" s="294"/>
      <c r="C29797" s="294"/>
      <c r="D29797" s="294"/>
      <c r="E29797" s="294"/>
      <c r="F29797" s="294"/>
    </row>
    <row r="29798">
      <c r="A29798" s="294" t="s">
        <v>22631</v>
      </c>
      <c r="B29798" s="294"/>
      <c r="C29798" s="294"/>
      <c r="D29798" s="294"/>
      <c r="E29798" s="294"/>
      <c r="F29798" s="294"/>
    </row>
    <row r="29799">
      <c r="A29799" s="294" t="s">
        <v>25110</v>
      </c>
      <c r="B29799" s="294"/>
      <c r="C29799" s="294"/>
      <c r="D29799" s="294"/>
      <c r="E29799" s="294"/>
      <c r="F29799" s="294"/>
    </row>
    <row r="29800">
      <c r="A29800" s="294" t="s">
        <v>40030</v>
      </c>
      <c r="B29800" s="294"/>
      <c r="C29800" s="294"/>
      <c r="D29800" s="294"/>
      <c r="E29800" s="294"/>
      <c r="F29800" s="294"/>
    </row>
    <row r="29801">
      <c r="A29801" s="294" t="s">
        <v>40031</v>
      </c>
      <c r="B29801" s="294"/>
      <c r="C29801" s="294"/>
      <c r="D29801" s="294"/>
      <c r="E29801" s="294"/>
      <c r="F29801" s="294"/>
    </row>
    <row r="29802">
      <c r="A29802" s="294" t="s">
        <v>40032</v>
      </c>
      <c r="B29802" s="294"/>
      <c r="C29802" s="294"/>
      <c r="D29802" s="294"/>
      <c r="E29802" s="294"/>
      <c r="F29802" s="294"/>
    </row>
    <row r="29803">
      <c r="A29803" s="294" t="s">
        <v>40033</v>
      </c>
      <c r="B29803" s="294"/>
      <c r="C29803" s="294"/>
      <c r="D29803" s="294"/>
      <c r="E29803" s="294"/>
      <c r="F29803" s="294"/>
    </row>
    <row r="29804">
      <c r="A29804" s="294" t="str">
        <f>ARRAY_CONSTRAIN(ARRAYFORMULA(-Sensory deficits), 1, 1)</f>
        <v>#ERROR!</v>
      </c>
      <c r="B29804" s="294"/>
      <c r="C29804" s="294"/>
      <c r="D29804" s="294"/>
      <c r="E29804" s="294"/>
      <c r="F29804" s="294"/>
    </row>
    <row r="29805">
      <c r="A29805" s="294" t="s">
        <v>40034</v>
      </c>
      <c r="B29805" s="294"/>
      <c r="C29805" s="294"/>
      <c r="D29805" s="294"/>
      <c r="E29805" s="294"/>
      <c r="F29805" s="294"/>
    </row>
    <row r="29806">
      <c r="A29806" s="294" t="s">
        <v>40035</v>
      </c>
      <c r="B29806" s="294"/>
      <c r="C29806" s="294"/>
      <c r="D29806" s="294"/>
      <c r="E29806" s="294"/>
      <c r="F29806" s="294"/>
    </row>
    <row r="29807">
      <c r="A29807" s="294" t="s">
        <v>40036</v>
      </c>
      <c r="B29807" s="294"/>
      <c r="C29807" s="294"/>
      <c r="D29807" s="294"/>
      <c r="E29807" s="294"/>
      <c r="F29807" s="294"/>
    </row>
    <row r="29808">
      <c r="A29808" s="294"/>
      <c r="B29808" s="294"/>
      <c r="C29808" s="294"/>
      <c r="D29808" s="294"/>
      <c r="E29808" s="294"/>
      <c r="F29808" s="294"/>
    </row>
    <row r="29809">
      <c r="A29809" s="294" t="s">
        <v>22239</v>
      </c>
      <c r="B29809" s="294"/>
      <c r="C29809" s="294"/>
      <c r="D29809" s="294"/>
      <c r="E29809" s="294"/>
      <c r="F29809" s="294"/>
    </row>
    <row r="29810">
      <c r="A29810" s="294"/>
      <c r="B29810" s="294"/>
      <c r="C29810" s="294"/>
      <c r="D29810" s="294"/>
      <c r="E29810" s="294"/>
      <c r="F29810" s="294"/>
    </row>
    <row r="29811">
      <c r="A29811" s="294" t="s">
        <v>40037</v>
      </c>
      <c r="B29811" s="294"/>
      <c r="C29811" s="294"/>
      <c r="D29811" s="294"/>
      <c r="E29811" s="294"/>
      <c r="F29811" s="294"/>
    </row>
    <row r="29812">
      <c r="A29812" s="294"/>
      <c r="B29812" s="294"/>
      <c r="C29812" s="294"/>
      <c r="D29812" s="294"/>
      <c r="E29812" s="294"/>
      <c r="F29812" s="294"/>
    </row>
    <row r="29813">
      <c r="A29813" s="294" t="s">
        <v>38452</v>
      </c>
      <c r="B29813" s="294"/>
      <c r="C29813" s="294"/>
      <c r="D29813" s="294"/>
      <c r="E29813" s="294"/>
      <c r="F29813" s="294"/>
    </row>
    <row r="29814">
      <c r="A29814" s="294" t="s">
        <v>24795</v>
      </c>
      <c r="B29814" s="294"/>
      <c r="C29814" s="294"/>
      <c r="D29814" s="294"/>
      <c r="E29814" s="294"/>
      <c r="F29814" s="294"/>
    </row>
    <row r="29815">
      <c r="A29815" s="294" t="s">
        <v>40038</v>
      </c>
      <c r="B29815" s="294"/>
      <c r="C29815" s="294"/>
      <c r="D29815" s="294"/>
      <c r="E29815" s="294"/>
      <c r="F29815" s="294"/>
    </row>
    <row r="29816">
      <c r="A29816" s="294" t="s">
        <v>40039</v>
      </c>
      <c r="B29816" s="294"/>
      <c r="C29816" s="294"/>
      <c r="D29816" s="294"/>
      <c r="E29816" s="294"/>
      <c r="F29816" s="294"/>
    </row>
    <row r="29817">
      <c r="A29817" s="294" t="s">
        <v>39837</v>
      </c>
      <c r="B29817" s="294"/>
      <c r="C29817" s="294"/>
      <c r="D29817" s="294"/>
      <c r="E29817" s="294"/>
      <c r="F29817" s="294"/>
    </row>
    <row r="29818">
      <c r="A29818" s="294" t="s">
        <v>40040</v>
      </c>
      <c r="B29818" s="294"/>
      <c r="C29818" s="294"/>
      <c r="D29818" s="294"/>
      <c r="E29818" s="294"/>
      <c r="F29818" s="294"/>
    </row>
    <row r="29819">
      <c r="A29819" s="294" t="s">
        <v>40041</v>
      </c>
      <c r="B29819" s="294"/>
      <c r="C29819" s="294"/>
      <c r="D29819" s="294"/>
      <c r="E29819" s="294"/>
      <c r="F29819" s="294"/>
    </row>
    <row r="29820">
      <c r="A29820" s="294" t="s">
        <v>40042</v>
      </c>
      <c r="B29820" s="294"/>
      <c r="C29820" s="294"/>
      <c r="D29820" s="294"/>
      <c r="E29820" s="294"/>
      <c r="F29820" s="294"/>
    </row>
    <row r="29821">
      <c r="A29821" s="294" t="s">
        <v>40043</v>
      </c>
      <c r="B29821" s="294"/>
      <c r="C29821" s="294"/>
      <c r="D29821" s="294"/>
      <c r="E29821" s="294"/>
      <c r="F29821" s="294"/>
    </row>
    <row r="29822">
      <c r="A29822" s="294" t="s">
        <v>40044</v>
      </c>
      <c r="B29822" s="294"/>
      <c r="C29822" s="294"/>
      <c r="D29822" s="294"/>
      <c r="E29822" s="294"/>
      <c r="F29822" s="294"/>
    </row>
    <row r="29823">
      <c r="A29823" s="294" t="s">
        <v>40045</v>
      </c>
      <c r="B29823" s="294"/>
      <c r="C29823" s="294"/>
      <c r="D29823" s="294"/>
      <c r="E29823" s="294"/>
      <c r="F29823" s="294"/>
    </row>
    <row r="29824">
      <c r="A29824" s="294" t="s">
        <v>40046</v>
      </c>
      <c r="B29824" s="294"/>
      <c r="C29824" s="294"/>
      <c r="D29824" s="294"/>
      <c r="E29824" s="294"/>
      <c r="F29824" s="294"/>
    </row>
    <row r="29825">
      <c r="A29825" s="294" t="s">
        <v>40047</v>
      </c>
      <c r="B29825" s="294"/>
      <c r="C29825" s="294"/>
      <c r="D29825" s="294"/>
      <c r="E29825" s="294"/>
      <c r="F29825" s="294"/>
    </row>
    <row r="29826">
      <c r="A29826" s="294" t="s">
        <v>40048</v>
      </c>
      <c r="B29826" s="294"/>
      <c r="C29826" s="294"/>
      <c r="D29826" s="294"/>
      <c r="E29826" s="294"/>
      <c r="F29826" s="294"/>
    </row>
    <row r="29827">
      <c r="A29827" s="294" t="s">
        <v>40049</v>
      </c>
      <c r="B29827" s="294"/>
      <c r="C29827" s="294"/>
      <c r="D29827" s="294"/>
      <c r="E29827" s="294"/>
      <c r="F29827" s="294"/>
    </row>
    <row r="29828">
      <c r="A29828" s="294" t="str">
        <f>ARRAY_CONSTRAIN(ARRAYFORMULA(-Radicular signs(SLR, Lasegue test)), 1, 1)</f>
        <v>#ERROR!</v>
      </c>
      <c r="B29828" s="294"/>
      <c r="C29828" s="294"/>
      <c r="D29828" s="294"/>
      <c r="E29828" s="294"/>
      <c r="F29828" s="294"/>
    </row>
    <row r="29829">
      <c r="A29829" s="294" t="s">
        <v>40050</v>
      </c>
      <c r="B29829" s="294"/>
      <c r="C29829" s="294"/>
      <c r="D29829" s="294"/>
      <c r="E29829" s="294"/>
      <c r="F29829" s="294"/>
    </row>
    <row r="29830">
      <c r="A29830" s="294" t="s">
        <v>40051</v>
      </c>
      <c r="B29830" s="294"/>
      <c r="C29830" s="294"/>
      <c r="D29830" s="294"/>
      <c r="E29830" s="294"/>
      <c r="F29830" s="294"/>
    </row>
    <row r="29831">
      <c r="A29831" s="294" t="s">
        <v>40030</v>
      </c>
      <c r="B29831" s="294"/>
      <c r="C29831" s="294"/>
      <c r="D29831" s="294"/>
      <c r="E29831" s="294"/>
      <c r="F29831" s="294"/>
    </row>
    <row r="29832">
      <c r="A29832" s="294" t="s">
        <v>40052</v>
      </c>
      <c r="B29832" s="294"/>
      <c r="C29832" s="294"/>
      <c r="D29832" s="294"/>
      <c r="E29832" s="294"/>
      <c r="F29832" s="294"/>
    </row>
    <row r="29833">
      <c r="A29833" s="294" t="s">
        <v>40053</v>
      </c>
      <c r="B29833" s="294"/>
      <c r="C29833" s="294"/>
      <c r="D29833" s="294"/>
      <c r="E29833" s="294"/>
      <c r="F29833" s="294"/>
    </row>
    <row r="29834">
      <c r="A29834" s="294"/>
      <c r="B29834" s="294"/>
      <c r="C29834" s="294"/>
      <c r="D29834" s="294"/>
      <c r="E29834" s="294"/>
      <c r="F29834" s="294"/>
    </row>
    <row r="29835">
      <c r="A29835" s="294" t="s">
        <v>21304</v>
      </c>
      <c r="B29835" s="294"/>
      <c r="C29835" s="294"/>
      <c r="D29835" s="294"/>
      <c r="E29835" s="294"/>
      <c r="F29835" s="294"/>
    </row>
    <row r="29836">
      <c r="A29836" s="294"/>
      <c r="B29836" s="294"/>
      <c r="C29836" s="294"/>
      <c r="D29836" s="294"/>
      <c r="E29836" s="294"/>
      <c r="F29836" s="294"/>
    </row>
    <row r="29837">
      <c r="A29837" s="294" t="s">
        <v>39590</v>
      </c>
      <c r="B29837" s="294"/>
      <c r="C29837" s="294"/>
      <c r="D29837" s="294"/>
      <c r="E29837" s="294"/>
      <c r="F29837" s="294"/>
    </row>
    <row r="29838">
      <c r="A29838" s="294" t="s">
        <v>24549</v>
      </c>
      <c r="B29838" s="294"/>
      <c r="C29838" s="294"/>
      <c r="D29838" s="294"/>
      <c r="E29838" s="294"/>
      <c r="F29838" s="294"/>
    </row>
    <row r="29839">
      <c r="A29839" s="294" t="s">
        <v>40054</v>
      </c>
      <c r="B29839" s="294"/>
      <c r="C29839" s="294"/>
      <c r="D29839" s="294"/>
      <c r="E29839" s="294"/>
      <c r="F29839" s="294"/>
    </row>
    <row r="29840">
      <c r="A29840" s="294" t="s">
        <v>40055</v>
      </c>
      <c r="B29840" s="294"/>
      <c r="C29840" s="294"/>
      <c r="D29840" s="294"/>
      <c r="E29840" s="294"/>
      <c r="F29840" s="294"/>
    </row>
    <row r="29841">
      <c r="A29841" s="294" t="s">
        <v>40056</v>
      </c>
      <c r="B29841" s="294"/>
      <c r="C29841" s="294"/>
      <c r="D29841" s="294"/>
      <c r="E29841" s="294"/>
      <c r="F29841" s="294"/>
    </row>
    <row r="29842">
      <c r="A29842" s="294" t="s">
        <v>40057</v>
      </c>
      <c r="B29842" s="294"/>
      <c r="C29842" s="294"/>
      <c r="D29842" s="294"/>
      <c r="E29842" s="294"/>
      <c r="F29842" s="294"/>
    </row>
    <row r="29843">
      <c r="A29843" s="294" t="s">
        <v>40058</v>
      </c>
      <c r="B29843" s="294"/>
      <c r="C29843" s="294"/>
      <c r="D29843" s="294"/>
      <c r="E29843" s="294"/>
      <c r="F29843" s="294"/>
    </row>
    <row r="29844">
      <c r="A29844" s="294" t="s">
        <v>40059</v>
      </c>
      <c r="B29844" s="294"/>
      <c r="C29844" s="294"/>
      <c r="D29844" s="294"/>
      <c r="E29844" s="294"/>
      <c r="F29844" s="294"/>
    </row>
    <row r="29845">
      <c r="A29845" s="294" t="s">
        <v>40060</v>
      </c>
      <c r="B29845" s="294"/>
      <c r="C29845" s="294"/>
      <c r="D29845" s="294"/>
      <c r="E29845" s="294"/>
      <c r="F29845" s="294"/>
    </row>
    <row r="29846">
      <c r="A29846" s="294" t="s">
        <v>40061</v>
      </c>
      <c r="B29846" s="294"/>
      <c r="C29846" s="294"/>
      <c r="D29846" s="294"/>
      <c r="E29846" s="294"/>
      <c r="F29846" s="294"/>
    </row>
    <row r="29847">
      <c r="A29847" s="294" t="s">
        <v>40062</v>
      </c>
      <c r="B29847" s="294"/>
      <c r="C29847" s="294"/>
      <c r="D29847" s="294"/>
      <c r="E29847" s="294"/>
      <c r="F29847" s="294"/>
    </row>
    <row r="29848">
      <c r="A29848" s="294" t="s">
        <v>40063</v>
      </c>
      <c r="B29848" s="294"/>
      <c r="C29848" s="294"/>
      <c r="D29848" s="294"/>
      <c r="E29848" s="294"/>
      <c r="F29848" s="294"/>
    </row>
    <row r="29849">
      <c r="A29849" s="294" t="s">
        <v>40064</v>
      </c>
      <c r="B29849" s="294"/>
      <c r="C29849" s="294"/>
      <c r="D29849" s="294"/>
      <c r="E29849" s="294"/>
      <c r="F29849" s="294"/>
    </row>
    <row r="29850">
      <c r="A29850" s="294" t="s">
        <v>40065</v>
      </c>
      <c r="B29850" s="294"/>
      <c r="C29850" s="294"/>
      <c r="D29850" s="294"/>
      <c r="E29850" s="294"/>
      <c r="F29850" s="294"/>
    </row>
    <row r="29851">
      <c r="A29851" s="294" t="s">
        <v>40066</v>
      </c>
      <c r="B29851" s="294"/>
      <c r="C29851" s="294"/>
      <c r="D29851" s="294"/>
      <c r="E29851" s="294"/>
      <c r="F29851" s="294"/>
    </row>
    <row r="29852">
      <c r="A29852" s="294" t="s">
        <v>40067</v>
      </c>
      <c r="B29852" s="294"/>
      <c r="C29852" s="294"/>
      <c r="D29852" s="294"/>
      <c r="E29852" s="294"/>
      <c r="F29852" s="294"/>
    </row>
    <row r="29853">
      <c r="A29853" s="294" t="s">
        <v>40068</v>
      </c>
      <c r="B29853" s="294"/>
      <c r="C29853" s="294"/>
      <c r="D29853" s="294"/>
      <c r="E29853" s="294"/>
      <c r="F29853" s="294"/>
    </row>
    <row r="29854">
      <c r="A29854" s="294"/>
      <c r="B29854" s="294"/>
      <c r="C29854" s="294"/>
      <c r="D29854" s="294"/>
      <c r="E29854" s="294"/>
      <c r="F29854" s="294"/>
    </row>
    <row r="29855">
      <c r="A29855" s="294" t="s">
        <v>28124</v>
      </c>
      <c r="B29855" s="294"/>
      <c r="C29855" s="294"/>
      <c r="D29855" s="294"/>
      <c r="E29855" s="294"/>
      <c r="F29855" s="294"/>
    </row>
    <row r="29856">
      <c r="A29856" s="294" t="s">
        <v>40069</v>
      </c>
      <c r="B29856" s="294"/>
      <c r="C29856" s="294"/>
      <c r="D29856" s="294"/>
      <c r="E29856" s="294"/>
      <c r="F29856" s="294"/>
    </row>
    <row r="29857">
      <c r="A29857" s="294" t="s">
        <v>21672</v>
      </c>
      <c r="B29857" s="294"/>
      <c r="C29857" s="294"/>
      <c r="D29857" s="294"/>
      <c r="E29857" s="294"/>
      <c r="F29857" s="294"/>
    </row>
    <row r="29858">
      <c r="A29858" s="294" t="s">
        <v>40070</v>
      </c>
      <c r="B29858" s="294"/>
      <c r="C29858" s="294"/>
      <c r="D29858" s="294"/>
      <c r="E29858" s="294"/>
      <c r="F29858" s="294"/>
    </row>
    <row r="29859">
      <c r="A29859" s="294"/>
      <c r="B29859" s="294"/>
      <c r="C29859" s="294"/>
      <c r="D29859" s="294"/>
      <c r="E29859" s="294"/>
      <c r="F29859" s="294"/>
    </row>
    <row r="29860">
      <c r="A29860" s="294" t="s">
        <v>23007</v>
      </c>
      <c r="B29860" s="294"/>
      <c r="C29860" s="294"/>
      <c r="D29860" s="294"/>
      <c r="E29860" s="294"/>
      <c r="F29860" s="294"/>
    </row>
    <row r="29861">
      <c r="A29861" s="294"/>
      <c r="B29861" s="294"/>
      <c r="C29861" s="294"/>
      <c r="D29861" s="294"/>
      <c r="E29861" s="294"/>
      <c r="F29861" s="294"/>
    </row>
    <row r="29862">
      <c r="A29862" s="294" t="s">
        <v>40071</v>
      </c>
      <c r="B29862" s="294"/>
      <c r="C29862" s="294"/>
      <c r="D29862" s="294"/>
      <c r="E29862" s="294"/>
      <c r="F29862" s="294"/>
    </row>
    <row r="29863">
      <c r="A29863" s="294" t="s">
        <v>40072</v>
      </c>
      <c r="B29863" s="294"/>
      <c r="C29863" s="294"/>
      <c r="D29863" s="294"/>
      <c r="E29863" s="294"/>
      <c r="F29863" s="294"/>
    </row>
    <row r="29864">
      <c r="A29864" s="294" t="s">
        <v>40073</v>
      </c>
      <c r="B29864" s="294"/>
      <c r="C29864" s="294"/>
      <c r="D29864" s="294"/>
      <c r="E29864" s="294"/>
      <c r="F29864" s="294"/>
    </row>
    <row r="29865">
      <c r="A29865" s="294" t="s">
        <v>40074</v>
      </c>
      <c r="B29865" s="294"/>
      <c r="C29865" s="294"/>
      <c r="D29865" s="294"/>
      <c r="E29865" s="294"/>
      <c r="F29865" s="294"/>
    </row>
    <row r="29866">
      <c r="A29866" s="294" t="s">
        <v>34484</v>
      </c>
      <c r="B29866" s="294"/>
      <c r="C29866" s="294"/>
      <c r="D29866" s="294"/>
      <c r="E29866" s="294"/>
      <c r="F29866" s="294"/>
    </row>
    <row r="29867">
      <c r="A29867" s="294" t="s">
        <v>40075</v>
      </c>
      <c r="B29867" s="294"/>
      <c r="C29867" s="294"/>
      <c r="D29867" s="294"/>
      <c r="E29867" s="294"/>
      <c r="F29867" s="294"/>
    </row>
    <row r="29868">
      <c r="A29868" s="294" t="s">
        <v>40076</v>
      </c>
      <c r="B29868" s="294"/>
      <c r="C29868" s="294"/>
      <c r="D29868" s="294"/>
      <c r="E29868" s="294"/>
      <c r="F29868" s="294"/>
    </row>
    <row r="29869">
      <c r="A29869" s="294" t="s">
        <v>40077</v>
      </c>
      <c r="B29869" s="294"/>
      <c r="C29869" s="294"/>
      <c r="D29869" s="294"/>
      <c r="E29869" s="294"/>
      <c r="F29869" s="294"/>
    </row>
    <row r="29870">
      <c r="A29870" s="294" t="s">
        <v>40078</v>
      </c>
      <c r="B29870" s="294"/>
      <c r="C29870" s="294"/>
      <c r="D29870" s="294"/>
      <c r="E29870" s="294"/>
      <c r="F29870" s="294"/>
    </row>
    <row r="29871">
      <c r="A29871" s="294" t="s">
        <v>40079</v>
      </c>
      <c r="B29871" s="294"/>
      <c r="C29871" s="294"/>
      <c r="D29871" s="294"/>
      <c r="E29871" s="294"/>
      <c r="F29871" s="294"/>
    </row>
    <row r="29872">
      <c r="A29872" s="294" t="s">
        <v>40080</v>
      </c>
      <c r="B29872" s="294"/>
      <c r="C29872" s="294"/>
      <c r="D29872" s="294"/>
      <c r="E29872" s="294"/>
      <c r="F29872" s="294"/>
    </row>
    <row r="29873">
      <c r="A29873" s="294" t="s">
        <v>40081</v>
      </c>
      <c r="B29873" s="294"/>
      <c r="C29873" s="294"/>
      <c r="D29873" s="294"/>
      <c r="E29873" s="294"/>
      <c r="F29873" s="294"/>
    </row>
    <row r="29874">
      <c r="A29874" s="294" t="s">
        <v>25042</v>
      </c>
      <c r="B29874" s="294"/>
      <c r="C29874" s="294"/>
      <c r="D29874" s="294"/>
      <c r="E29874" s="294"/>
      <c r="F29874" s="294"/>
    </row>
    <row r="29875">
      <c r="A29875" s="294" t="s">
        <v>40082</v>
      </c>
      <c r="B29875" s="294"/>
      <c r="C29875" s="294"/>
      <c r="D29875" s="294"/>
      <c r="E29875" s="294"/>
      <c r="F29875" s="294"/>
    </row>
    <row r="29876">
      <c r="A29876" s="294" t="s">
        <v>37746</v>
      </c>
      <c r="B29876" s="294"/>
      <c r="C29876" s="294"/>
      <c r="D29876" s="294"/>
      <c r="E29876" s="294"/>
      <c r="F29876" s="294"/>
    </row>
    <row r="29877">
      <c r="A29877" s="294" t="s">
        <v>37747</v>
      </c>
      <c r="B29877" s="294"/>
      <c r="C29877" s="294"/>
      <c r="D29877" s="294"/>
      <c r="E29877" s="294"/>
      <c r="F29877" s="294"/>
    </row>
    <row r="29878">
      <c r="A29878" s="294" t="s">
        <v>40083</v>
      </c>
      <c r="B29878" s="294"/>
      <c r="C29878" s="294"/>
      <c r="D29878" s="294"/>
      <c r="E29878" s="294"/>
      <c r="F29878" s="294"/>
    </row>
    <row r="29879">
      <c r="A29879" s="294" t="s">
        <v>40084</v>
      </c>
      <c r="B29879" s="294"/>
      <c r="C29879" s="294"/>
      <c r="D29879" s="294"/>
      <c r="E29879" s="294"/>
      <c r="F29879" s="294"/>
    </row>
    <row r="29880">
      <c r="A29880" s="294" t="s">
        <v>40085</v>
      </c>
      <c r="B29880" s="294"/>
      <c r="C29880" s="294"/>
      <c r="D29880" s="294"/>
      <c r="E29880" s="294"/>
      <c r="F29880" s="294"/>
    </row>
    <row r="29881">
      <c r="A29881" s="294" t="s">
        <v>40086</v>
      </c>
      <c r="B29881" s="294"/>
      <c r="C29881" s="294"/>
      <c r="D29881" s="294"/>
      <c r="E29881" s="294"/>
      <c r="F29881" s="294"/>
    </row>
    <row r="29882">
      <c r="A29882" s="294" t="s">
        <v>40087</v>
      </c>
      <c r="B29882" s="294"/>
      <c r="C29882" s="294"/>
      <c r="D29882" s="294"/>
      <c r="E29882" s="294"/>
      <c r="F29882" s="294"/>
    </row>
    <row r="29883">
      <c r="A29883" s="294"/>
      <c r="B29883" s="294"/>
      <c r="C29883" s="294"/>
      <c r="D29883" s="294"/>
      <c r="E29883" s="294"/>
      <c r="F29883" s="294"/>
    </row>
    <row r="29884">
      <c r="A29884" s="294"/>
      <c r="B29884" s="294"/>
      <c r="C29884" s="294"/>
      <c r="D29884" s="294"/>
      <c r="E29884" s="294"/>
      <c r="F29884" s="294"/>
    </row>
    <row r="29885">
      <c r="A29885" s="294"/>
      <c r="B29885" s="294"/>
      <c r="C29885" s="294"/>
      <c r="D29885" s="294"/>
      <c r="E29885" s="294"/>
      <c r="F29885" s="294"/>
    </row>
    <row r="29886">
      <c r="A29886" s="294" t="s">
        <v>40088</v>
      </c>
      <c r="B29886" s="294"/>
      <c r="C29886" s="294"/>
      <c r="D29886" s="294"/>
      <c r="E29886" s="294"/>
      <c r="F29886" s="294"/>
    </row>
    <row r="29887">
      <c r="A29887" s="294"/>
      <c r="B29887" s="294"/>
      <c r="C29887" s="294"/>
      <c r="D29887" s="294"/>
      <c r="E29887" s="294"/>
      <c r="F29887" s="294"/>
    </row>
    <row r="29888">
      <c r="A29888" s="294" t="s">
        <v>40089</v>
      </c>
      <c r="B29888" s="294"/>
      <c r="C29888" s="294"/>
      <c r="D29888" s="294"/>
      <c r="E29888" s="294"/>
      <c r="F29888" s="294"/>
    </row>
    <row r="29889">
      <c r="A29889" s="294" t="s">
        <v>40090</v>
      </c>
      <c r="B29889" s="294"/>
      <c r="C29889" s="294"/>
      <c r="D29889" s="294"/>
      <c r="E29889" s="294"/>
      <c r="F29889" s="294"/>
    </row>
    <row r="29890">
      <c r="A29890" s="294" t="s">
        <v>40091</v>
      </c>
      <c r="B29890" s="294"/>
      <c r="C29890" s="294"/>
      <c r="D29890" s="294"/>
      <c r="E29890" s="294"/>
      <c r="F29890" s="294"/>
    </row>
    <row r="29891">
      <c r="A29891" s="294" t="s">
        <v>40092</v>
      </c>
      <c r="B29891" s="294"/>
      <c r="C29891" s="294"/>
      <c r="D29891" s="294"/>
      <c r="E29891" s="294"/>
      <c r="F29891" s="294"/>
    </row>
    <row r="29892">
      <c r="A29892" s="294" t="s">
        <v>40093</v>
      </c>
      <c r="B29892" s="294"/>
      <c r="C29892" s="294"/>
      <c r="D29892" s="294"/>
      <c r="E29892" s="294"/>
      <c r="F29892" s="294"/>
    </row>
    <row r="29893">
      <c r="A29893" s="294"/>
      <c r="B29893" s="294"/>
      <c r="C29893" s="294"/>
      <c r="D29893" s="294"/>
      <c r="E29893" s="294"/>
      <c r="F29893" s="294"/>
    </row>
    <row r="29894">
      <c r="A29894" s="294"/>
      <c r="B29894" s="294"/>
      <c r="C29894" s="294"/>
      <c r="D29894" s="294"/>
      <c r="E29894" s="294"/>
      <c r="F29894" s="294"/>
    </row>
    <row r="29895">
      <c r="A29895" s="294" t="s">
        <v>40094</v>
      </c>
      <c r="B29895" s="294"/>
      <c r="C29895" s="294"/>
      <c r="D29895" s="294"/>
      <c r="E29895" s="294"/>
      <c r="F29895" s="294"/>
    </row>
    <row r="29896">
      <c r="A29896" s="294"/>
      <c r="B29896" s="294"/>
      <c r="C29896" s="294"/>
      <c r="D29896" s="294"/>
      <c r="E29896" s="294"/>
      <c r="F29896" s="294"/>
    </row>
    <row r="29897">
      <c r="A29897" s="294" t="s">
        <v>39621</v>
      </c>
      <c r="B29897" s="294"/>
      <c r="C29897" s="294"/>
      <c r="D29897" s="294"/>
      <c r="E29897" s="294"/>
      <c r="F29897" s="294"/>
    </row>
    <row r="29898">
      <c r="A29898" s="294" t="s">
        <v>22056</v>
      </c>
      <c r="B29898" s="294"/>
      <c r="C29898" s="294"/>
      <c r="D29898" s="294"/>
      <c r="E29898" s="294"/>
      <c r="F29898" s="294"/>
    </row>
    <row r="29899">
      <c r="A29899" s="294" t="s">
        <v>40095</v>
      </c>
      <c r="B29899" s="294"/>
      <c r="C29899" s="294"/>
      <c r="D29899" s="294"/>
      <c r="E29899" s="294"/>
      <c r="F29899" s="294"/>
    </row>
    <row r="29900">
      <c r="A29900" s="294" t="s">
        <v>40096</v>
      </c>
      <c r="B29900" s="294"/>
      <c r="C29900" s="294"/>
      <c r="D29900" s="294"/>
      <c r="E29900" s="294"/>
      <c r="F29900" s="294"/>
    </row>
    <row r="29901">
      <c r="A29901" s="294" t="s">
        <v>40097</v>
      </c>
      <c r="B29901" s="294"/>
      <c r="C29901" s="294"/>
      <c r="D29901" s="294"/>
      <c r="E29901" s="294"/>
      <c r="F29901" s="294"/>
    </row>
    <row r="29902">
      <c r="A29902" s="294" t="s">
        <v>40098</v>
      </c>
      <c r="B29902" s="294"/>
      <c r="C29902" s="294"/>
      <c r="D29902" s="294"/>
      <c r="E29902" s="294"/>
      <c r="F29902" s="294"/>
    </row>
    <row r="29903">
      <c r="A29903" s="294"/>
      <c r="B29903" s="294"/>
      <c r="C29903" s="294"/>
      <c r="D29903" s="294"/>
      <c r="E29903" s="294"/>
      <c r="F29903" s="294"/>
    </row>
    <row r="29904">
      <c r="A29904" s="294" t="s">
        <v>40099</v>
      </c>
      <c r="B29904" s="294"/>
      <c r="C29904" s="294"/>
      <c r="D29904" s="294"/>
      <c r="E29904" s="294"/>
      <c r="F29904" s="294"/>
    </row>
    <row r="29905">
      <c r="A29905" s="294"/>
      <c r="B29905" s="294"/>
      <c r="C29905" s="294"/>
      <c r="D29905" s="294"/>
      <c r="E29905" s="294"/>
      <c r="F29905" s="294"/>
    </row>
    <row r="29906">
      <c r="A29906" s="294" t="s">
        <v>40100</v>
      </c>
      <c r="B29906" s="294"/>
      <c r="C29906" s="294"/>
      <c r="D29906" s="294"/>
      <c r="E29906" s="294"/>
      <c r="F29906" s="294"/>
    </row>
    <row r="29907">
      <c r="A29907" s="294" t="str">
        <f t="array" ref="A29907">-Abhyanga</f>
        <v>#NAME?</v>
      </c>
      <c r="B29907" s="294"/>
      <c r="C29907" s="294"/>
      <c r="D29907" s="294"/>
      <c r="E29907" s="294"/>
      <c r="F29907" s="294"/>
    </row>
    <row r="29908">
      <c r="A29908" s="294" t="s">
        <v>34414</v>
      </c>
      <c r="B29908" s="294"/>
      <c r="C29908" s="294"/>
      <c r="D29908" s="294"/>
      <c r="E29908" s="294"/>
      <c r="F29908" s="294"/>
    </row>
    <row r="29909">
      <c r="A29909" s="294" t="s">
        <v>40101</v>
      </c>
      <c r="B29909" s="294"/>
      <c r="C29909" s="294"/>
      <c r="D29909" s="294"/>
      <c r="E29909" s="294"/>
      <c r="F29909" s="294"/>
    </row>
    <row r="29910">
      <c r="A29910" s="294" t="s">
        <v>40102</v>
      </c>
      <c r="B29910" s="294"/>
      <c r="C29910" s="294"/>
      <c r="D29910" s="294"/>
      <c r="E29910" s="294"/>
      <c r="F29910" s="294"/>
    </row>
    <row r="29911">
      <c r="A29911" s="294"/>
      <c r="B29911" s="294"/>
      <c r="C29911" s="294"/>
      <c r="D29911" s="294"/>
      <c r="E29911" s="294"/>
      <c r="F29911" s="294"/>
    </row>
    <row r="29912">
      <c r="A29912" s="294" t="s">
        <v>40103</v>
      </c>
      <c r="B29912" s="294"/>
      <c r="C29912" s="294"/>
      <c r="D29912" s="294"/>
      <c r="E29912" s="294"/>
      <c r="F29912" s="294"/>
    </row>
    <row r="29913">
      <c r="A29913" s="294"/>
      <c r="B29913" s="294"/>
      <c r="C29913" s="294"/>
      <c r="D29913" s="294"/>
      <c r="E29913" s="294"/>
      <c r="F29913" s="294"/>
    </row>
    <row r="29914">
      <c r="A29914" s="294" t="s">
        <v>40104</v>
      </c>
      <c r="B29914" s="294"/>
      <c r="C29914" s="294"/>
      <c r="D29914" s="294"/>
      <c r="E29914" s="294"/>
      <c r="F29914" s="294"/>
    </row>
    <row r="29915">
      <c r="A29915" s="294" t="s">
        <v>40105</v>
      </c>
      <c r="B29915" s="294"/>
      <c r="C29915" s="294"/>
      <c r="D29915" s="294"/>
      <c r="E29915" s="294"/>
      <c r="F29915" s="294"/>
    </row>
    <row r="29916">
      <c r="A29916" s="294" t="s">
        <v>40106</v>
      </c>
      <c r="B29916" s="294"/>
      <c r="C29916" s="294"/>
      <c r="D29916" s="294"/>
      <c r="E29916" s="294"/>
      <c r="F29916" s="294"/>
    </row>
    <row r="29917">
      <c r="A29917" s="294" t="s">
        <v>40107</v>
      </c>
      <c r="B29917" s="294"/>
      <c r="C29917" s="294"/>
      <c r="D29917" s="294"/>
      <c r="E29917" s="294"/>
      <c r="F29917" s="294"/>
    </row>
    <row r="29918">
      <c r="A29918" s="294" t="s">
        <v>38882</v>
      </c>
      <c r="B29918" s="294"/>
      <c r="C29918" s="294"/>
      <c r="D29918" s="294"/>
      <c r="E29918" s="294"/>
      <c r="F29918" s="294"/>
    </row>
    <row r="29919">
      <c r="A29919" s="294"/>
      <c r="B29919" s="294"/>
      <c r="C29919" s="294"/>
      <c r="D29919" s="294"/>
      <c r="E29919" s="294"/>
      <c r="F29919" s="294"/>
    </row>
    <row r="29920">
      <c r="A29920" s="294" t="s">
        <v>40108</v>
      </c>
      <c r="B29920" s="294"/>
      <c r="C29920" s="294"/>
      <c r="D29920" s="294"/>
      <c r="E29920" s="294"/>
      <c r="F29920" s="294"/>
    </row>
    <row r="29921">
      <c r="A29921" s="294"/>
      <c r="B29921" s="294"/>
      <c r="C29921" s="294"/>
      <c r="D29921" s="294"/>
      <c r="E29921" s="294"/>
      <c r="F29921" s="294"/>
    </row>
    <row r="29922">
      <c r="A29922" s="294" t="s">
        <v>40109</v>
      </c>
      <c r="B29922" s="294"/>
      <c r="C29922" s="294"/>
      <c r="D29922" s="294"/>
      <c r="E29922" s="294"/>
      <c r="F29922" s="294"/>
    </row>
    <row r="29923">
      <c r="A29923" s="294" t="s">
        <v>35386</v>
      </c>
      <c r="B29923" s="294"/>
      <c r="C29923" s="294"/>
      <c r="D29923" s="294"/>
      <c r="E29923" s="294"/>
      <c r="F29923" s="294"/>
    </row>
    <row r="29924">
      <c r="A29924" s="294" t="s">
        <v>40110</v>
      </c>
      <c r="B29924" s="294"/>
      <c r="C29924" s="294"/>
      <c r="D29924" s="294"/>
      <c r="E29924" s="294"/>
      <c r="F29924" s="294"/>
    </row>
    <row r="29925">
      <c r="A29925" s="294" t="s">
        <v>40111</v>
      </c>
      <c r="B29925" s="294"/>
      <c r="C29925" s="294"/>
      <c r="D29925" s="294"/>
      <c r="E29925" s="294"/>
      <c r="F29925" s="294"/>
    </row>
    <row r="29926">
      <c r="A29926" s="294" t="s">
        <v>40112</v>
      </c>
      <c r="B29926" s="294"/>
      <c r="C29926" s="294"/>
      <c r="D29926" s="294"/>
      <c r="E29926" s="294"/>
      <c r="F29926" s="294"/>
    </row>
    <row r="29927">
      <c r="A29927" s="294" t="s">
        <v>40113</v>
      </c>
      <c r="B29927" s="294"/>
      <c r="C29927" s="294"/>
      <c r="D29927" s="294"/>
      <c r="E29927" s="294"/>
      <c r="F29927" s="294"/>
    </row>
    <row r="29928">
      <c r="A29928" s="294"/>
      <c r="B29928" s="294"/>
      <c r="C29928" s="294"/>
      <c r="D29928" s="294"/>
      <c r="E29928" s="294"/>
      <c r="F29928" s="294"/>
    </row>
    <row r="29929">
      <c r="A29929" s="294" t="s">
        <v>40114</v>
      </c>
      <c r="B29929" s="294"/>
      <c r="C29929" s="294"/>
      <c r="D29929" s="294"/>
      <c r="E29929" s="294"/>
      <c r="F29929" s="294"/>
    </row>
    <row r="29930">
      <c r="A29930" s="294"/>
      <c r="B29930" s="294"/>
      <c r="C29930" s="294"/>
      <c r="D29930" s="294"/>
      <c r="E29930" s="294"/>
      <c r="F29930" s="294"/>
    </row>
    <row r="29931">
      <c r="A29931" s="294" t="s">
        <v>40115</v>
      </c>
      <c r="B29931" s="294"/>
      <c r="C29931" s="294"/>
      <c r="D29931" s="294"/>
      <c r="E29931" s="294"/>
      <c r="F29931" s="294"/>
    </row>
    <row r="29932">
      <c r="A29932" s="294" t="s">
        <v>40116</v>
      </c>
      <c r="B29932" s="294"/>
      <c r="C29932" s="294"/>
      <c r="D29932" s="294"/>
      <c r="E29932" s="294"/>
      <c r="F29932" s="294"/>
    </row>
    <row r="29933">
      <c r="A29933" s="294" t="s">
        <v>40117</v>
      </c>
      <c r="B29933" s="294"/>
      <c r="C29933" s="294"/>
      <c r="D29933" s="294"/>
      <c r="E29933" s="294"/>
      <c r="F29933" s="294"/>
    </row>
    <row r="29934">
      <c r="A29934" s="294" t="s">
        <v>40118</v>
      </c>
      <c r="B29934" s="294"/>
      <c r="C29934" s="294"/>
      <c r="D29934" s="294"/>
      <c r="E29934" s="294"/>
      <c r="F29934" s="294"/>
    </row>
    <row r="29935">
      <c r="A29935" s="294" t="s">
        <v>40119</v>
      </c>
      <c r="B29935" s="294"/>
      <c r="C29935" s="294"/>
      <c r="D29935" s="294"/>
      <c r="E29935" s="294"/>
      <c r="F29935" s="294"/>
    </row>
    <row r="29936">
      <c r="A29936" s="294" t="s">
        <v>40120</v>
      </c>
      <c r="B29936" s="294"/>
      <c r="C29936" s="294"/>
      <c r="D29936" s="294"/>
      <c r="E29936" s="294"/>
      <c r="F29936" s="294"/>
    </row>
    <row r="29937">
      <c r="A29937" s="294" t="s">
        <v>40121</v>
      </c>
      <c r="B29937" s="294"/>
      <c r="C29937" s="294"/>
      <c r="D29937" s="294"/>
      <c r="E29937" s="294"/>
      <c r="F29937" s="294"/>
    </row>
    <row r="29938">
      <c r="A29938" s="294" t="s">
        <v>38523</v>
      </c>
      <c r="B29938" s="294"/>
      <c r="C29938" s="294"/>
      <c r="D29938" s="294"/>
      <c r="E29938" s="294"/>
      <c r="F29938" s="294"/>
    </row>
    <row r="29939">
      <c r="A29939" s="294" t="s">
        <v>39416</v>
      </c>
      <c r="B29939" s="294"/>
      <c r="C29939" s="294"/>
      <c r="D29939" s="294"/>
      <c r="E29939" s="294"/>
      <c r="F29939" s="294"/>
    </row>
    <row r="29940">
      <c r="A29940" s="294" t="s">
        <v>40122</v>
      </c>
      <c r="B29940" s="294"/>
      <c r="C29940" s="294"/>
      <c r="D29940" s="294"/>
      <c r="E29940" s="294"/>
      <c r="F29940" s="294"/>
    </row>
    <row r="29941">
      <c r="A29941" s="294" t="s">
        <v>23534</v>
      </c>
      <c r="B29941" s="294"/>
      <c r="C29941" s="294"/>
      <c r="D29941" s="294"/>
      <c r="E29941" s="294"/>
      <c r="F29941" s="294"/>
    </row>
    <row r="29942">
      <c r="A29942" s="294" t="s">
        <v>37545</v>
      </c>
      <c r="B29942" s="294"/>
      <c r="C29942" s="294"/>
      <c r="D29942" s="294"/>
      <c r="E29942" s="294"/>
      <c r="F29942" s="294"/>
    </row>
    <row r="29943">
      <c r="A29943" s="294" t="s">
        <v>40123</v>
      </c>
      <c r="B29943" s="294"/>
      <c r="C29943" s="294"/>
      <c r="D29943" s="294"/>
      <c r="E29943" s="294"/>
      <c r="F29943" s="294"/>
    </row>
    <row r="29944">
      <c r="A29944" s="294" t="s">
        <v>40124</v>
      </c>
      <c r="B29944" s="294"/>
      <c r="C29944" s="294"/>
      <c r="D29944" s="294"/>
      <c r="E29944" s="294"/>
      <c r="F29944" s="294"/>
    </row>
    <row r="29945">
      <c r="A29945" s="294" t="s">
        <v>40125</v>
      </c>
      <c r="B29945" s="294"/>
      <c r="C29945" s="294"/>
      <c r="D29945" s="294"/>
      <c r="E29945" s="294"/>
      <c r="F29945" s="294"/>
    </row>
    <row r="29946">
      <c r="A29946" s="294"/>
      <c r="B29946" s="294"/>
      <c r="C29946" s="294"/>
      <c r="D29946" s="294"/>
      <c r="E29946" s="294"/>
      <c r="F29946" s="294"/>
    </row>
    <row r="29947">
      <c r="A29947" s="294" t="s">
        <v>28124</v>
      </c>
      <c r="B29947" s="294"/>
      <c r="C29947" s="294"/>
      <c r="D29947" s="294"/>
      <c r="E29947" s="294"/>
      <c r="F29947" s="294"/>
    </row>
    <row r="29948">
      <c r="A29948" s="294" t="s">
        <v>40126</v>
      </c>
      <c r="B29948" s="294"/>
      <c r="C29948" s="294"/>
      <c r="D29948" s="294"/>
      <c r="E29948" s="294"/>
      <c r="F29948" s="294"/>
    </row>
    <row r="29949">
      <c r="A29949" s="294" t="s">
        <v>21618</v>
      </c>
      <c r="B29949" s="294"/>
      <c r="C29949" s="294"/>
      <c r="D29949" s="294"/>
      <c r="E29949" s="294"/>
      <c r="F29949" s="294"/>
    </row>
    <row r="29950">
      <c r="A29950" s="294" t="s">
        <v>40127</v>
      </c>
      <c r="B29950" s="294"/>
      <c r="C29950" s="294"/>
      <c r="D29950" s="294"/>
      <c r="E29950" s="294"/>
      <c r="F29950" s="294"/>
    </row>
    <row r="29951">
      <c r="A29951" s="294" t="s">
        <v>40128</v>
      </c>
      <c r="B29951" s="294"/>
      <c r="C29951" s="294"/>
      <c r="D29951" s="294"/>
      <c r="E29951" s="294"/>
      <c r="F29951" s="294"/>
    </row>
    <row r="29952">
      <c r="A29952" s="294"/>
      <c r="B29952" s="294"/>
      <c r="C29952" s="294"/>
      <c r="D29952" s="294"/>
      <c r="E29952" s="294"/>
      <c r="F29952" s="294"/>
    </row>
    <row r="29953">
      <c r="A29953" s="294" t="s">
        <v>22602</v>
      </c>
      <c r="B29953" s="294"/>
      <c r="C29953" s="294"/>
      <c r="D29953" s="294"/>
      <c r="E29953" s="294"/>
      <c r="F29953" s="294"/>
    </row>
    <row r="29954">
      <c r="A29954" s="294" t="s">
        <v>37045</v>
      </c>
      <c r="B29954" s="294"/>
      <c r="C29954" s="294"/>
      <c r="D29954" s="294"/>
      <c r="E29954" s="294"/>
      <c r="F29954" s="294"/>
    </row>
    <row r="29955">
      <c r="A29955" s="294"/>
      <c r="B29955" s="294"/>
      <c r="C29955" s="294"/>
      <c r="D29955" s="294"/>
      <c r="E29955" s="294"/>
      <c r="F29955" s="294"/>
    </row>
    <row r="29956">
      <c r="A29956" s="294" t="s">
        <v>40129</v>
      </c>
      <c r="B29956" s="294"/>
      <c r="C29956" s="294"/>
      <c r="D29956" s="294"/>
      <c r="E29956" s="294"/>
      <c r="F29956" s="294"/>
    </row>
    <row r="29957">
      <c r="A29957" s="294" t="s">
        <v>40130</v>
      </c>
      <c r="B29957" s="294"/>
      <c r="C29957" s="294"/>
      <c r="D29957" s="294"/>
      <c r="E29957" s="294"/>
      <c r="F29957" s="294"/>
    </row>
    <row r="29958">
      <c r="A29958" s="294" t="s">
        <v>40131</v>
      </c>
      <c r="B29958" s="294"/>
      <c r="C29958" s="294"/>
      <c r="D29958" s="294"/>
      <c r="E29958" s="294"/>
      <c r="F29958" s="294"/>
    </row>
    <row r="29959">
      <c r="A29959" s="294" t="s">
        <v>40132</v>
      </c>
      <c r="B29959" s="294"/>
      <c r="C29959" s="294"/>
      <c r="D29959" s="294"/>
      <c r="E29959" s="294"/>
      <c r="F29959" s="294"/>
    </row>
    <row r="29960">
      <c r="A29960" s="294" t="s">
        <v>40133</v>
      </c>
      <c r="B29960" s="294"/>
      <c r="C29960" s="294"/>
      <c r="D29960" s="294"/>
      <c r="E29960" s="294"/>
      <c r="F29960" s="294"/>
    </row>
    <row r="29961">
      <c r="A29961" s="294" t="s">
        <v>40134</v>
      </c>
      <c r="B29961" s="294"/>
      <c r="C29961" s="294"/>
      <c r="D29961" s="294"/>
      <c r="E29961" s="294"/>
      <c r="F29961" s="294"/>
    </row>
    <row r="29962">
      <c r="A29962" s="294"/>
      <c r="B29962" s="294"/>
      <c r="C29962" s="294"/>
      <c r="D29962" s="294"/>
      <c r="E29962" s="294"/>
      <c r="F29962" s="294"/>
    </row>
    <row r="29963">
      <c r="A29963" s="294" t="s">
        <v>24519</v>
      </c>
      <c r="B29963" s="294"/>
      <c r="C29963" s="294"/>
      <c r="D29963" s="294"/>
      <c r="E29963" s="294"/>
      <c r="F29963" s="294"/>
    </row>
    <row r="29964">
      <c r="A29964" s="294" t="s">
        <v>26877</v>
      </c>
      <c r="B29964" s="294"/>
      <c r="C29964" s="294"/>
      <c r="D29964" s="294"/>
      <c r="E29964" s="294"/>
      <c r="F29964" s="294"/>
    </row>
    <row r="29965">
      <c r="A29965" s="294"/>
      <c r="B29965" s="294"/>
      <c r="C29965" s="294"/>
      <c r="D29965" s="294"/>
      <c r="E29965" s="294"/>
      <c r="F29965" s="294"/>
    </row>
    <row r="29966">
      <c r="A29966" s="294" t="s">
        <v>40135</v>
      </c>
      <c r="B29966" s="294"/>
      <c r="C29966" s="294"/>
      <c r="D29966" s="294"/>
      <c r="E29966" s="294"/>
      <c r="F29966" s="294"/>
    </row>
    <row r="29967">
      <c r="A29967" s="294" t="s">
        <v>40136</v>
      </c>
      <c r="B29967" s="294"/>
      <c r="C29967" s="294"/>
      <c r="D29967" s="294"/>
      <c r="E29967" s="294"/>
      <c r="F29967" s="294"/>
    </row>
    <row r="29968">
      <c r="A29968" s="294" t="s">
        <v>22526</v>
      </c>
      <c r="B29968" s="294"/>
      <c r="C29968" s="294"/>
      <c r="D29968" s="294"/>
      <c r="E29968" s="294"/>
      <c r="F29968" s="294"/>
    </row>
    <row r="29969">
      <c r="A29969" s="294" t="s">
        <v>40137</v>
      </c>
      <c r="B29969" s="294"/>
      <c r="C29969" s="294"/>
      <c r="D29969" s="294"/>
      <c r="E29969" s="294"/>
      <c r="F29969" s="294"/>
    </row>
    <row r="29970">
      <c r="A29970" s="294" t="s">
        <v>40138</v>
      </c>
      <c r="B29970" s="294"/>
      <c r="C29970" s="294"/>
      <c r="D29970" s="294"/>
      <c r="E29970" s="294"/>
      <c r="F29970" s="294"/>
    </row>
    <row r="29971">
      <c r="A29971" s="294"/>
      <c r="B29971" s="294"/>
      <c r="C29971" s="294"/>
      <c r="D29971" s="294"/>
      <c r="E29971" s="294"/>
      <c r="F29971" s="294"/>
    </row>
    <row r="29972">
      <c r="A29972" s="294" t="s">
        <v>21945</v>
      </c>
      <c r="B29972" s="294"/>
      <c r="C29972" s="294"/>
      <c r="D29972" s="294"/>
      <c r="E29972" s="294"/>
      <c r="F29972" s="294"/>
    </row>
    <row r="29973">
      <c r="A29973" s="294" t="s">
        <v>22618</v>
      </c>
      <c r="B29973" s="294"/>
      <c r="C29973" s="294"/>
      <c r="D29973" s="294"/>
      <c r="E29973" s="294"/>
      <c r="F29973" s="294"/>
    </row>
    <row r="29974">
      <c r="A29974" s="294"/>
      <c r="B29974" s="294"/>
      <c r="C29974" s="294"/>
      <c r="D29974" s="294"/>
      <c r="E29974" s="294"/>
      <c r="F29974" s="294"/>
    </row>
    <row r="29975">
      <c r="A29975" s="294" t="s">
        <v>40139</v>
      </c>
      <c r="B29975" s="294"/>
      <c r="C29975" s="294"/>
      <c r="D29975" s="294"/>
      <c r="E29975" s="294"/>
      <c r="F29975" s="294"/>
    </row>
    <row r="29976">
      <c r="A29976" s="294" t="s">
        <v>22621</v>
      </c>
      <c r="B29976" s="294"/>
      <c r="C29976" s="294"/>
      <c r="D29976" s="294"/>
      <c r="E29976" s="294"/>
      <c r="F29976" s="294"/>
    </row>
    <row r="29977">
      <c r="A29977" s="294" t="s">
        <v>22613</v>
      </c>
      <c r="B29977" s="294"/>
      <c r="C29977" s="294"/>
      <c r="D29977" s="294"/>
      <c r="E29977" s="294"/>
      <c r="F29977" s="294"/>
    </row>
    <row r="29978">
      <c r="A29978" s="294" t="s">
        <v>22622</v>
      </c>
      <c r="B29978" s="294"/>
      <c r="C29978" s="294"/>
      <c r="D29978" s="294"/>
      <c r="E29978" s="294"/>
      <c r="F29978" s="294"/>
    </row>
    <row r="29979">
      <c r="A29979" s="294" t="s">
        <v>40140</v>
      </c>
      <c r="B29979" s="294"/>
      <c r="C29979" s="294"/>
      <c r="D29979" s="294"/>
      <c r="E29979" s="294"/>
      <c r="F29979" s="294"/>
    </row>
    <row r="29980">
      <c r="A29980" s="294" t="s">
        <v>40141</v>
      </c>
      <c r="B29980" s="294"/>
      <c r="C29980" s="294"/>
      <c r="D29980" s="294"/>
      <c r="E29980" s="294"/>
      <c r="F29980" s="294"/>
    </row>
    <row r="29981">
      <c r="A29981" s="294" t="s">
        <v>40142</v>
      </c>
      <c r="B29981" s="294"/>
      <c r="C29981" s="294"/>
      <c r="D29981" s="294"/>
      <c r="E29981" s="294"/>
      <c r="F29981" s="294"/>
    </row>
    <row r="29982">
      <c r="A29982" s="294"/>
      <c r="B29982" s="294"/>
      <c r="C29982" s="294"/>
      <c r="D29982" s="294"/>
      <c r="E29982" s="294"/>
      <c r="F29982" s="294"/>
    </row>
    <row r="29983">
      <c r="A29983" s="294" t="s">
        <v>21401</v>
      </c>
      <c r="B29983" s="294"/>
      <c r="C29983" s="294"/>
      <c r="D29983" s="294"/>
      <c r="E29983" s="294"/>
      <c r="F29983" s="294"/>
    </row>
    <row r="29984">
      <c r="A29984" s="294"/>
      <c r="B29984" s="294"/>
      <c r="C29984" s="294"/>
      <c r="D29984" s="294"/>
      <c r="E29984" s="294"/>
      <c r="F29984" s="294"/>
    </row>
    <row r="29985">
      <c r="A29985" s="294" t="s">
        <v>40143</v>
      </c>
      <c r="B29985" s="294"/>
      <c r="C29985" s="294"/>
      <c r="D29985" s="294"/>
      <c r="E29985" s="294"/>
      <c r="F29985" s="294"/>
    </row>
    <row r="29986">
      <c r="A29986" s="294" t="s">
        <v>40144</v>
      </c>
      <c r="B29986" s="294"/>
      <c r="C29986" s="294"/>
      <c r="D29986" s="294"/>
      <c r="E29986" s="294"/>
      <c r="F29986" s="294"/>
    </row>
    <row r="29987">
      <c r="A29987" s="294" t="s">
        <v>40145</v>
      </c>
      <c r="B29987" s="294"/>
      <c r="C29987" s="294"/>
      <c r="D29987" s="294"/>
      <c r="E29987" s="294"/>
      <c r="F29987" s="294"/>
    </row>
    <row r="29988">
      <c r="A29988" s="294" t="s">
        <v>40146</v>
      </c>
      <c r="B29988" s="294"/>
      <c r="C29988" s="294"/>
      <c r="D29988" s="294"/>
      <c r="E29988" s="294"/>
      <c r="F29988" s="294"/>
    </row>
    <row r="29989">
      <c r="A29989" s="294" t="s">
        <v>27555</v>
      </c>
      <c r="B29989" s="294"/>
      <c r="C29989" s="294"/>
      <c r="D29989" s="294"/>
      <c r="E29989" s="294"/>
      <c r="F29989" s="294"/>
    </row>
    <row r="29990">
      <c r="A29990" s="294"/>
      <c r="B29990" s="294"/>
      <c r="C29990" s="294"/>
      <c r="D29990" s="294"/>
      <c r="E29990" s="294"/>
      <c r="F29990" s="294"/>
    </row>
    <row r="29991">
      <c r="A29991" s="294" t="s">
        <v>21407</v>
      </c>
      <c r="B29991" s="294"/>
      <c r="C29991" s="294"/>
      <c r="D29991" s="294"/>
      <c r="E29991" s="294"/>
      <c r="F29991" s="294"/>
    </row>
    <row r="29992">
      <c r="A29992" s="294"/>
      <c r="B29992" s="294"/>
      <c r="C29992" s="294"/>
      <c r="D29992" s="294"/>
      <c r="E29992" s="294"/>
      <c r="F29992" s="294"/>
    </row>
    <row r="29993">
      <c r="A29993" s="294" t="s">
        <v>40147</v>
      </c>
      <c r="B29993" s="294"/>
      <c r="C29993" s="294"/>
      <c r="D29993" s="294"/>
      <c r="E29993" s="294"/>
      <c r="F29993" s="294"/>
    </row>
    <row r="29994">
      <c r="A29994" s="294" t="s">
        <v>38799</v>
      </c>
      <c r="B29994" s="294"/>
      <c r="C29994" s="294"/>
      <c r="D29994" s="294"/>
      <c r="E29994" s="294"/>
      <c r="F29994" s="294"/>
    </row>
    <row r="29995">
      <c r="A29995" s="294" t="s">
        <v>40148</v>
      </c>
      <c r="B29995" s="294"/>
      <c r="C29995" s="294"/>
      <c r="D29995" s="294"/>
      <c r="E29995" s="294"/>
      <c r="F29995" s="294"/>
    </row>
    <row r="29996">
      <c r="A29996" s="294" t="s">
        <v>40149</v>
      </c>
      <c r="B29996" s="294"/>
      <c r="C29996" s="294"/>
      <c r="D29996" s="294"/>
      <c r="E29996" s="294"/>
      <c r="F29996" s="294"/>
    </row>
    <row r="29997">
      <c r="A29997" s="294" t="s">
        <v>40150</v>
      </c>
      <c r="B29997" s="294"/>
      <c r="C29997" s="294"/>
      <c r="D29997" s="294"/>
      <c r="E29997" s="294"/>
      <c r="F29997" s="294"/>
    </row>
    <row r="29998">
      <c r="A29998" s="294" t="s">
        <v>40151</v>
      </c>
      <c r="B29998" s="294"/>
      <c r="C29998" s="294"/>
      <c r="D29998" s="294"/>
      <c r="E29998" s="294"/>
      <c r="F29998" s="294"/>
    </row>
    <row r="29999">
      <c r="A29999" s="294" t="s">
        <v>38309</v>
      </c>
      <c r="B29999" s="294"/>
      <c r="C29999" s="294"/>
      <c r="D29999" s="294"/>
      <c r="E29999" s="294"/>
      <c r="F29999" s="294"/>
    </row>
    <row r="30000">
      <c r="A30000" s="294" t="s">
        <v>40152</v>
      </c>
      <c r="B30000" s="294"/>
      <c r="C30000" s="294"/>
      <c r="D30000" s="294"/>
      <c r="E30000" s="294"/>
      <c r="F30000" s="294"/>
    </row>
    <row r="30001">
      <c r="A30001" s="294" t="s">
        <v>40153</v>
      </c>
      <c r="B30001" s="294"/>
      <c r="C30001" s="294"/>
      <c r="D30001" s="294"/>
      <c r="E30001" s="294"/>
      <c r="F30001" s="294"/>
    </row>
    <row r="30002">
      <c r="A30002" s="294" t="s">
        <v>40154</v>
      </c>
      <c r="B30002" s="294"/>
      <c r="C30002" s="294"/>
      <c r="D30002" s="294"/>
      <c r="E30002" s="294"/>
      <c r="F30002" s="294"/>
    </row>
    <row r="30003">
      <c r="A30003" s="294" t="s">
        <v>40155</v>
      </c>
      <c r="B30003" s="294"/>
      <c r="C30003" s="294"/>
      <c r="D30003" s="294"/>
      <c r="E30003" s="294"/>
      <c r="F30003" s="294"/>
    </row>
    <row r="30004">
      <c r="A30004" s="294" t="s">
        <v>40156</v>
      </c>
      <c r="B30004" s="294"/>
      <c r="C30004" s="294"/>
      <c r="D30004" s="294"/>
      <c r="E30004" s="294"/>
      <c r="F30004" s="294"/>
    </row>
    <row r="30005">
      <c r="A30005" s="294" t="s">
        <v>40157</v>
      </c>
      <c r="B30005" s="294"/>
      <c r="C30005" s="294"/>
      <c r="D30005" s="294"/>
      <c r="E30005" s="294"/>
      <c r="F30005" s="294"/>
    </row>
    <row r="30006">
      <c r="A30006" s="294" t="s">
        <v>40158</v>
      </c>
      <c r="B30006" s="294"/>
      <c r="C30006" s="294"/>
      <c r="D30006" s="294"/>
      <c r="E30006" s="294"/>
      <c r="F30006" s="294"/>
    </row>
    <row r="30007">
      <c r="A30007" s="294" t="s">
        <v>40159</v>
      </c>
      <c r="B30007" s="294"/>
      <c r="C30007" s="294"/>
      <c r="D30007" s="294"/>
      <c r="E30007" s="294"/>
      <c r="F30007" s="294"/>
    </row>
    <row r="30008">
      <c r="A30008" s="294" t="s">
        <v>40160</v>
      </c>
      <c r="B30008" s="294"/>
      <c r="C30008" s="294"/>
      <c r="D30008" s="294"/>
      <c r="E30008" s="294"/>
      <c r="F30008" s="294"/>
    </row>
    <row r="30009">
      <c r="A30009" s="294" t="s">
        <v>40161</v>
      </c>
      <c r="B30009" s="294"/>
      <c r="C30009" s="294"/>
      <c r="D30009" s="294"/>
      <c r="E30009" s="294"/>
      <c r="F30009" s="294"/>
    </row>
    <row r="30010">
      <c r="A30010" s="294" t="s">
        <v>40162</v>
      </c>
      <c r="B30010" s="294"/>
      <c r="C30010" s="294"/>
      <c r="D30010" s="294"/>
      <c r="E30010" s="294"/>
      <c r="F30010" s="294"/>
    </row>
    <row r="30011">
      <c r="A30011" s="294" t="s">
        <v>40163</v>
      </c>
      <c r="B30011" s="294"/>
      <c r="C30011" s="294"/>
      <c r="D30011" s="294"/>
      <c r="E30011" s="294"/>
      <c r="F30011" s="294"/>
    </row>
    <row r="30012">
      <c r="A30012" s="294" t="s">
        <v>40164</v>
      </c>
      <c r="B30012" s="294"/>
      <c r="C30012" s="294"/>
      <c r="D30012" s="294"/>
      <c r="E30012" s="294"/>
      <c r="F30012" s="294"/>
    </row>
    <row r="30013">
      <c r="A30013" s="294" t="s">
        <v>40165</v>
      </c>
      <c r="B30013" s="294"/>
      <c r="C30013" s="294"/>
      <c r="D30013" s="294"/>
      <c r="E30013" s="294"/>
      <c r="F30013" s="294"/>
    </row>
    <row r="30014">
      <c r="A30014" s="294" t="s">
        <v>40166</v>
      </c>
      <c r="B30014" s="294"/>
      <c r="C30014" s="294"/>
      <c r="D30014" s="294"/>
      <c r="E30014" s="294"/>
      <c r="F30014" s="294"/>
    </row>
    <row r="30015">
      <c r="A30015" s="294" t="s">
        <v>40167</v>
      </c>
      <c r="B30015" s="294"/>
      <c r="C30015" s="294"/>
      <c r="D30015" s="294"/>
      <c r="E30015" s="294"/>
      <c r="F30015" s="294"/>
    </row>
    <row r="30016">
      <c r="A30016" s="294"/>
      <c r="B30016" s="294"/>
      <c r="C30016" s="294"/>
      <c r="D30016" s="294"/>
      <c r="E30016" s="294"/>
      <c r="F30016" s="294"/>
    </row>
    <row r="30017">
      <c r="A30017" s="294" t="s">
        <v>21990</v>
      </c>
      <c r="B30017" s="294"/>
      <c r="C30017" s="294"/>
      <c r="D30017" s="294"/>
      <c r="E30017" s="294"/>
      <c r="F30017" s="294"/>
    </row>
    <row r="30018">
      <c r="A30018" s="294"/>
      <c r="B30018" s="294"/>
      <c r="C30018" s="294"/>
      <c r="D30018" s="294"/>
      <c r="E30018" s="294"/>
      <c r="F30018" s="294"/>
    </row>
    <row r="30019">
      <c r="A30019" s="294" t="s">
        <v>37878</v>
      </c>
      <c r="B30019" s="294"/>
      <c r="C30019" s="294"/>
      <c r="D30019" s="294"/>
      <c r="E30019" s="294"/>
      <c r="F30019" s="294"/>
    </row>
    <row r="30020">
      <c r="A30020" s="294" t="s">
        <v>40168</v>
      </c>
      <c r="B30020" s="294"/>
      <c r="C30020" s="294"/>
      <c r="D30020" s="294"/>
      <c r="E30020" s="294"/>
      <c r="F30020" s="294"/>
    </row>
    <row r="30021">
      <c r="A30021" s="294" t="s">
        <v>40169</v>
      </c>
      <c r="B30021" s="294"/>
      <c r="C30021" s="294"/>
      <c r="D30021" s="294"/>
      <c r="E30021" s="294"/>
      <c r="F30021" s="294"/>
    </row>
    <row r="30022">
      <c r="A30022" s="294" t="s">
        <v>40170</v>
      </c>
      <c r="B30022" s="294"/>
      <c r="C30022" s="294"/>
      <c r="D30022" s="294"/>
      <c r="E30022" s="294"/>
      <c r="F30022" s="294"/>
    </row>
    <row r="30023">
      <c r="A30023" s="294" t="s">
        <v>40171</v>
      </c>
      <c r="B30023" s="294"/>
      <c r="C30023" s="294"/>
      <c r="D30023" s="294"/>
      <c r="E30023" s="294"/>
      <c r="F30023" s="294"/>
    </row>
    <row r="30024">
      <c r="A30024" s="294" t="s">
        <v>40172</v>
      </c>
      <c r="B30024" s="294"/>
      <c r="C30024" s="294"/>
      <c r="D30024" s="294"/>
      <c r="E30024" s="294"/>
      <c r="F30024" s="294"/>
    </row>
    <row r="30025">
      <c r="A30025" s="294" t="s">
        <v>40173</v>
      </c>
      <c r="B30025" s="294"/>
      <c r="C30025" s="294"/>
      <c r="D30025" s="294"/>
      <c r="E30025" s="294"/>
      <c r="F30025" s="294"/>
    </row>
    <row r="30026">
      <c r="A30026" s="294" t="s">
        <v>40174</v>
      </c>
      <c r="B30026" s="294"/>
      <c r="C30026" s="294"/>
      <c r="D30026" s="294"/>
      <c r="E30026" s="294"/>
      <c r="F30026" s="294"/>
    </row>
    <row r="30027">
      <c r="A30027" s="294" t="s">
        <v>40175</v>
      </c>
      <c r="B30027" s="294"/>
      <c r="C30027" s="294"/>
      <c r="D30027" s="294"/>
      <c r="E30027" s="294"/>
      <c r="F30027" s="294"/>
    </row>
    <row r="30028">
      <c r="A30028" s="294" t="s">
        <v>40176</v>
      </c>
      <c r="B30028" s="294"/>
      <c r="C30028" s="294"/>
      <c r="D30028" s="294"/>
      <c r="E30028" s="294"/>
      <c r="F30028" s="294"/>
    </row>
    <row r="30029">
      <c r="A30029" s="294" t="s">
        <v>40177</v>
      </c>
      <c r="B30029" s="294"/>
      <c r="C30029" s="294"/>
      <c r="D30029" s="294"/>
      <c r="E30029" s="294"/>
      <c r="F30029" s="294"/>
    </row>
    <row r="30030">
      <c r="A30030" s="294"/>
      <c r="B30030" s="294"/>
      <c r="C30030" s="294"/>
      <c r="D30030" s="294"/>
      <c r="E30030" s="294"/>
      <c r="F30030" s="294"/>
    </row>
    <row r="30031">
      <c r="A30031" s="294" t="s">
        <v>28124</v>
      </c>
      <c r="B30031" s="294"/>
      <c r="C30031" s="294"/>
      <c r="D30031" s="294"/>
      <c r="E30031" s="294"/>
      <c r="F30031" s="294"/>
    </row>
    <row r="30032">
      <c r="A30032" s="294" t="s">
        <v>40178</v>
      </c>
      <c r="B30032" s="294"/>
      <c r="C30032" s="294"/>
      <c r="D30032" s="294"/>
      <c r="E30032" s="294"/>
      <c r="F30032" s="294"/>
    </row>
    <row r="30033">
      <c r="A30033" s="294" t="s">
        <v>21672</v>
      </c>
      <c r="B30033" s="294"/>
      <c r="C30033" s="294"/>
      <c r="D30033" s="294"/>
      <c r="E30033" s="294"/>
      <c r="F30033" s="294"/>
    </row>
    <row r="30034">
      <c r="A30034" s="294" t="s">
        <v>40127</v>
      </c>
      <c r="B30034" s="294"/>
      <c r="C30034" s="294"/>
      <c r="D30034" s="294"/>
      <c r="E30034" s="294"/>
      <c r="F30034" s="294"/>
    </row>
    <row r="30035">
      <c r="A30035" s="294" t="s">
        <v>40128</v>
      </c>
      <c r="B30035" s="294"/>
      <c r="C30035" s="294"/>
      <c r="D30035" s="294"/>
      <c r="E30035" s="294"/>
      <c r="F30035" s="294"/>
    </row>
    <row r="30036">
      <c r="A30036" s="294"/>
      <c r="B30036" s="294"/>
      <c r="C30036" s="294"/>
      <c r="D30036" s="294"/>
      <c r="E30036" s="294"/>
      <c r="F30036" s="294"/>
    </row>
    <row r="30037">
      <c r="A30037" s="294"/>
      <c r="B30037" s="294"/>
      <c r="C30037" s="294"/>
      <c r="D30037" s="294"/>
      <c r="E30037" s="294"/>
      <c r="F30037" s="294"/>
    </row>
    <row r="30038">
      <c r="A30038" s="294" t="s">
        <v>21315</v>
      </c>
      <c r="B30038" s="294"/>
      <c r="C30038" s="294"/>
      <c r="D30038" s="294"/>
      <c r="E30038" s="294"/>
      <c r="F30038" s="294"/>
    </row>
    <row r="30039">
      <c r="A30039" s="294"/>
      <c r="B30039" s="294"/>
      <c r="C30039" s="294"/>
      <c r="D30039" s="294"/>
      <c r="E30039" s="294"/>
      <c r="F30039" s="294"/>
    </row>
    <row r="30040">
      <c r="A30040" s="294" t="s">
        <v>40179</v>
      </c>
      <c r="B30040" s="294"/>
      <c r="C30040" s="294"/>
      <c r="D30040" s="294"/>
      <c r="E30040" s="294"/>
      <c r="F30040" s="294"/>
    </row>
    <row r="30041">
      <c r="A30041" s="294" t="s">
        <v>40180</v>
      </c>
      <c r="B30041" s="294"/>
      <c r="C30041" s="294"/>
      <c r="D30041" s="294"/>
      <c r="E30041" s="294"/>
      <c r="F30041" s="294"/>
    </row>
    <row r="30042">
      <c r="A30042" s="294" t="s">
        <v>40181</v>
      </c>
      <c r="B30042" s="294"/>
      <c r="C30042" s="294"/>
      <c r="D30042" s="294"/>
      <c r="E30042" s="294"/>
      <c r="F30042" s="294"/>
    </row>
    <row r="30043">
      <c r="A30043" s="294" t="s">
        <v>40182</v>
      </c>
      <c r="B30043" s="294"/>
      <c r="C30043" s="294"/>
      <c r="D30043" s="294"/>
      <c r="E30043" s="294"/>
      <c r="F30043" s="294"/>
    </row>
    <row r="30044">
      <c r="A30044" s="294" t="s">
        <v>27027</v>
      </c>
      <c r="B30044" s="294"/>
      <c r="C30044" s="294"/>
      <c r="D30044" s="294"/>
      <c r="E30044" s="294"/>
      <c r="F30044" s="294"/>
    </row>
    <row r="30045">
      <c r="A30045" s="294" t="s">
        <v>40183</v>
      </c>
      <c r="B30045" s="294"/>
      <c r="C30045" s="294"/>
      <c r="D30045" s="294"/>
      <c r="E30045" s="294"/>
      <c r="F30045" s="294"/>
    </row>
    <row r="30046">
      <c r="A30046" s="294" t="s">
        <v>40184</v>
      </c>
      <c r="B30046" s="294"/>
      <c r="C30046" s="294"/>
      <c r="D30046" s="294"/>
      <c r="E30046" s="294"/>
      <c r="F30046" s="294"/>
    </row>
    <row r="30047">
      <c r="A30047" s="294" t="s">
        <v>40185</v>
      </c>
      <c r="B30047" s="294"/>
      <c r="C30047" s="294"/>
      <c r="D30047" s="294"/>
      <c r="E30047" s="294"/>
      <c r="F30047" s="294"/>
    </row>
    <row r="30048">
      <c r="A30048" s="294" t="s">
        <v>40186</v>
      </c>
      <c r="B30048" s="294"/>
      <c r="C30048" s="294"/>
      <c r="D30048" s="294"/>
      <c r="E30048" s="294"/>
      <c r="F30048" s="294"/>
    </row>
    <row r="30049">
      <c r="A30049" s="294" t="s">
        <v>40187</v>
      </c>
      <c r="B30049" s="294"/>
      <c r="C30049" s="294"/>
      <c r="D30049" s="294"/>
      <c r="E30049" s="294"/>
      <c r="F30049" s="294"/>
    </row>
    <row r="30050">
      <c r="A30050" s="294" t="s">
        <v>40188</v>
      </c>
      <c r="B30050" s="294"/>
      <c r="C30050" s="294"/>
      <c r="D30050" s="294"/>
      <c r="E30050" s="294"/>
      <c r="F30050" s="294"/>
    </row>
    <row r="30051">
      <c r="A30051" s="294" t="s">
        <v>40189</v>
      </c>
      <c r="B30051" s="294"/>
      <c r="C30051" s="294"/>
      <c r="D30051" s="294"/>
      <c r="E30051" s="294"/>
      <c r="F30051" s="294"/>
    </row>
    <row r="30052">
      <c r="A30052" s="294"/>
      <c r="B30052" s="294"/>
      <c r="C30052" s="294"/>
      <c r="D30052" s="294"/>
      <c r="E30052" s="294"/>
      <c r="F30052" s="294"/>
    </row>
    <row r="30053">
      <c r="A30053" s="294"/>
      <c r="B30053" s="294"/>
      <c r="C30053" s="294"/>
      <c r="D30053" s="294"/>
      <c r="E30053" s="294"/>
      <c r="F30053" s="294"/>
    </row>
    <row r="30054">
      <c r="A30054" s="294" t="s">
        <v>21326</v>
      </c>
      <c r="B30054" s="294"/>
      <c r="C30054" s="294"/>
      <c r="D30054" s="294"/>
      <c r="E30054" s="294"/>
      <c r="F30054" s="294"/>
    </row>
    <row r="30055">
      <c r="A30055" s="294"/>
      <c r="B30055" s="294"/>
      <c r="C30055" s="294"/>
      <c r="D30055" s="294"/>
      <c r="E30055" s="294"/>
      <c r="F30055" s="294"/>
    </row>
    <row r="30056">
      <c r="A30056" s="294" t="s">
        <v>40190</v>
      </c>
      <c r="B30056" s="294"/>
      <c r="C30056" s="294"/>
      <c r="D30056" s="294"/>
      <c r="E30056" s="294"/>
      <c r="F30056" s="294"/>
    </row>
    <row r="30057">
      <c r="A30057" s="294" t="s">
        <v>40191</v>
      </c>
      <c r="B30057" s="294"/>
      <c r="C30057" s="294"/>
      <c r="D30057" s="294"/>
      <c r="E30057" s="294"/>
      <c r="F30057" s="294"/>
    </row>
    <row r="30058">
      <c r="A30058" s="294" t="s">
        <v>40192</v>
      </c>
      <c r="B30058" s="294"/>
      <c r="C30058" s="294"/>
      <c r="D30058" s="294"/>
      <c r="E30058" s="294"/>
      <c r="F30058" s="294"/>
    </row>
    <row r="30059">
      <c r="A30059" s="294" t="s">
        <v>40193</v>
      </c>
      <c r="B30059" s="294"/>
      <c r="C30059" s="294"/>
      <c r="D30059" s="294"/>
      <c r="E30059" s="294"/>
      <c r="F30059" s="294"/>
    </row>
    <row r="30060">
      <c r="A30060" s="294" t="s">
        <v>40194</v>
      </c>
      <c r="B30060" s="294"/>
      <c r="C30060" s="294"/>
      <c r="D30060" s="294"/>
      <c r="E30060" s="294"/>
      <c r="F30060" s="294"/>
    </row>
    <row r="30061">
      <c r="A30061" s="294"/>
      <c r="B30061" s="294"/>
      <c r="C30061" s="294"/>
      <c r="D30061" s="294"/>
      <c r="E30061" s="294"/>
      <c r="F30061" s="294"/>
    </row>
    <row r="30062">
      <c r="A30062" s="294" t="s">
        <v>34735</v>
      </c>
      <c r="B30062" s="294"/>
      <c r="C30062" s="294"/>
      <c r="D30062" s="294"/>
      <c r="E30062" s="294"/>
      <c r="F30062" s="294"/>
    </row>
    <row r="30063">
      <c r="A30063" s="294"/>
      <c r="B30063" s="294"/>
      <c r="C30063" s="294"/>
      <c r="D30063" s="294"/>
      <c r="E30063" s="294"/>
      <c r="F30063" s="294"/>
    </row>
    <row r="30064">
      <c r="A30064" s="294" t="s">
        <v>40195</v>
      </c>
      <c r="B30064" s="294"/>
      <c r="C30064" s="294"/>
      <c r="D30064" s="294"/>
      <c r="E30064" s="294"/>
      <c r="F30064" s="294"/>
    </row>
    <row r="30065">
      <c r="A30065" s="294" t="s">
        <v>28700</v>
      </c>
      <c r="B30065" s="294"/>
      <c r="C30065" s="294"/>
      <c r="D30065" s="294"/>
      <c r="E30065" s="294"/>
      <c r="F30065" s="294"/>
    </row>
    <row r="30066">
      <c r="A30066" s="294" t="s">
        <v>40196</v>
      </c>
      <c r="B30066" s="294"/>
      <c r="C30066" s="294"/>
      <c r="D30066" s="294"/>
      <c r="E30066" s="294"/>
      <c r="F30066" s="294"/>
    </row>
    <row r="30067">
      <c r="A30067" s="294" t="s">
        <v>40197</v>
      </c>
      <c r="B30067" s="294"/>
      <c r="C30067" s="294"/>
      <c r="D30067" s="294"/>
      <c r="E30067" s="294"/>
      <c r="F30067" s="294"/>
    </row>
    <row r="30068">
      <c r="A30068" s="294" t="s">
        <v>40198</v>
      </c>
      <c r="B30068" s="294"/>
      <c r="C30068" s="294"/>
      <c r="D30068" s="294"/>
      <c r="E30068" s="294"/>
      <c r="F30068" s="294"/>
    </row>
    <row r="30069">
      <c r="A30069" s="294" t="s">
        <v>40199</v>
      </c>
      <c r="B30069" s="294"/>
      <c r="C30069" s="294"/>
      <c r="D30069" s="294"/>
      <c r="E30069" s="294"/>
      <c r="F30069" s="294"/>
    </row>
    <row r="30070">
      <c r="A30070" s="294" t="s">
        <v>40200</v>
      </c>
      <c r="B30070" s="294"/>
      <c r="C30070" s="294"/>
      <c r="D30070" s="294"/>
      <c r="E30070" s="294"/>
      <c r="F30070" s="294"/>
    </row>
    <row r="30071">
      <c r="A30071" s="294"/>
      <c r="B30071" s="294"/>
      <c r="C30071" s="294"/>
      <c r="D30071" s="294"/>
      <c r="E30071" s="294"/>
      <c r="F30071" s="294"/>
    </row>
    <row r="30072">
      <c r="A30072" s="294" t="s">
        <v>21344</v>
      </c>
      <c r="B30072" s="294"/>
      <c r="C30072" s="294"/>
      <c r="D30072" s="294"/>
      <c r="E30072" s="294"/>
      <c r="F30072" s="294"/>
    </row>
    <row r="30073">
      <c r="A30073" s="294" t="s">
        <v>30376</v>
      </c>
      <c r="B30073" s="294"/>
      <c r="C30073" s="294"/>
      <c r="D30073" s="294"/>
      <c r="E30073" s="294"/>
      <c r="F30073" s="294"/>
    </row>
    <row r="30074">
      <c r="A30074" s="294"/>
      <c r="B30074" s="294"/>
      <c r="C30074" s="294"/>
      <c r="D30074" s="294"/>
      <c r="E30074" s="294"/>
      <c r="F30074" s="294"/>
    </row>
    <row r="30075">
      <c r="A30075" s="294" t="str">
        <f>ARRAY_CONSTRAIN(ARRAYFORMULA(-Warm Applications), 1, 1)</f>
        <v>#ERROR!</v>
      </c>
      <c r="B30075" s="294"/>
      <c r="C30075" s="294"/>
      <c r="D30075" s="294"/>
      <c r="E30075" s="294"/>
      <c r="F30075" s="294"/>
    </row>
    <row r="30076">
      <c r="A30076" s="294" t="s">
        <v>40201</v>
      </c>
      <c r="B30076" s="294"/>
      <c r="C30076" s="294"/>
      <c r="D30076" s="294"/>
      <c r="E30076" s="294"/>
      <c r="F30076" s="294"/>
    </row>
    <row r="30077">
      <c r="A30077" s="294" t="s">
        <v>40202</v>
      </c>
      <c r="B30077" s="294"/>
      <c r="C30077" s="294"/>
      <c r="D30077" s="294"/>
      <c r="E30077" s="294"/>
      <c r="F30077" s="294"/>
    </row>
    <row r="30078">
      <c r="A30078" s="294" t="s">
        <v>40203</v>
      </c>
      <c r="B30078" s="294"/>
      <c r="C30078" s="294"/>
      <c r="D30078" s="294"/>
      <c r="E30078" s="294"/>
      <c r="F30078" s="294"/>
    </row>
    <row r="30079">
      <c r="A30079" s="294" t="s">
        <v>40204</v>
      </c>
      <c r="B30079" s="294"/>
      <c r="C30079" s="294"/>
      <c r="D30079" s="294"/>
      <c r="E30079" s="294"/>
      <c r="F30079" s="294"/>
    </row>
    <row r="30080">
      <c r="A30080" s="294"/>
      <c r="B30080" s="294"/>
      <c r="C30080" s="294"/>
      <c r="D30080" s="294"/>
      <c r="E30080" s="294"/>
      <c r="F30080" s="294"/>
    </row>
    <row r="30081">
      <c r="A30081" s="294" t="s">
        <v>21908</v>
      </c>
      <c r="B30081" s="294"/>
      <c r="C30081" s="294"/>
      <c r="D30081" s="294"/>
      <c r="E30081" s="294"/>
      <c r="F30081" s="294"/>
    </row>
    <row r="30082">
      <c r="A30082" s="294"/>
      <c r="B30082" s="294"/>
      <c r="C30082" s="294"/>
      <c r="D30082" s="294"/>
      <c r="E30082" s="294"/>
      <c r="F30082" s="294"/>
    </row>
    <row r="30083">
      <c r="A30083" s="294" t="s">
        <v>24293</v>
      </c>
      <c r="B30083" s="294"/>
      <c r="C30083" s="294"/>
      <c r="D30083" s="294"/>
      <c r="E30083" s="294"/>
      <c r="F30083" s="294"/>
    </row>
    <row r="30084">
      <c r="A30084" s="294" t="s">
        <v>40205</v>
      </c>
      <c r="B30084" s="294"/>
      <c r="C30084" s="294"/>
      <c r="D30084" s="294"/>
      <c r="E30084" s="294"/>
      <c r="F30084" s="294"/>
    </row>
    <row r="30085">
      <c r="A30085" s="294" t="s">
        <v>40206</v>
      </c>
      <c r="B30085" s="294"/>
      <c r="C30085" s="294"/>
      <c r="D30085" s="294"/>
      <c r="E30085" s="294"/>
      <c r="F30085" s="294"/>
    </row>
    <row r="30086">
      <c r="A30086" s="294" t="s">
        <v>40207</v>
      </c>
      <c r="B30086" s="294"/>
      <c r="C30086" s="294"/>
      <c r="D30086" s="294"/>
      <c r="E30086" s="294"/>
      <c r="F30086" s="294"/>
    </row>
    <row r="30087">
      <c r="A30087" s="294" t="s">
        <v>40208</v>
      </c>
      <c r="B30087" s="294"/>
      <c r="C30087" s="294"/>
      <c r="D30087" s="294"/>
      <c r="E30087" s="294"/>
      <c r="F30087" s="294"/>
    </row>
    <row r="30088">
      <c r="A30088" s="294"/>
      <c r="B30088" s="294"/>
      <c r="C30088" s="294"/>
      <c r="D30088" s="294"/>
      <c r="E30088" s="294"/>
      <c r="F30088" s="294"/>
    </row>
    <row r="30089">
      <c r="A30089" s="294" t="s">
        <v>35506</v>
      </c>
      <c r="B30089" s="294"/>
      <c r="C30089" s="294"/>
      <c r="D30089" s="294"/>
      <c r="E30089" s="294"/>
      <c r="F30089" s="294"/>
    </row>
    <row r="30090">
      <c r="A30090" s="294"/>
      <c r="B30090" s="294"/>
      <c r="C30090" s="294"/>
      <c r="D30090" s="294"/>
      <c r="E30090" s="294"/>
      <c r="F30090" s="294"/>
    </row>
    <row r="30091">
      <c r="A30091" s="294" t="s">
        <v>40209</v>
      </c>
      <c r="B30091" s="294"/>
      <c r="C30091" s="294"/>
      <c r="D30091" s="294"/>
      <c r="E30091" s="294"/>
      <c r="F30091" s="294"/>
    </row>
    <row r="30092">
      <c r="A30092" s="294" t="s">
        <v>40210</v>
      </c>
      <c r="B30092" s="294"/>
      <c r="C30092" s="294"/>
      <c r="D30092" s="294"/>
      <c r="E30092" s="294"/>
      <c r="F30092" s="294"/>
    </row>
    <row r="30093">
      <c r="A30093" s="294" t="s">
        <v>36480</v>
      </c>
      <c r="B30093" s="294"/>
      <c r="C30093" s="294"/>
      <c r="D30093" s="294"/>
      <c r="E30093" s="294"/>
      <c r="F30093" s="294"/>
    </row>
    <row r="30094">
      <c r="A30094" s="294" t="s">
        <v>40211</v>
      </c>
      <c r="B30094" s="294"/>
      <c r="C30094" s="294"/>
      <c r="D30094" s="294"/>
      <c r="E30094" s="294"/>
      <c r="F30094" s="294"/>
    </row>
    <row r="30095">
      <c r="A30095" s="294" t="s">
        <v>40212</v>
      </c>
      <c r="B30095" s="294"/>
      <c r="C30095" s="294"/>
      <c r="D30095" s="294"/>
      <c r="E30095" s="294"/>
      <c r="F30095" s="294"/>
    </row>
    <row r="30096">
      <c r="A30096" s="294" t="s">
        <v>22500</v>
      </c>
      <c r="B30096" s="294"/>
      <c r="C30096" s="294"/>
      <c r="D30096" s="294"/>
      <c r="E30096" s="294"/>
      <c r="F30096" s="294"/>
    </row>
    <row r="30097">
      <c r="A30097" s="294" t="s">
        <v>38398</v>
      </c>
      <c r="B30097" s="294"/>
      <c r="C30097" s="294"/>
      <c r="D30097" s="294"/>
      <c r="E30097" s="294"/>
      <c r="F30097" s="294"/>
    </row>
    <row r="30098">
      <c r="A30098" s="294" t="s">
        <v>40213</v>
      </c>
      <c r="B30098" s="294"/>
      <c r="C30098" s="294"/>
      <c r="D30098" s="294"/>
      <c r="E30098" s="294"/>
      <c r="F30098" s="294"/>
    </row>
    <row r="30099">
      <c r="A30099" s="294" t="s">
        <v>40214</v>
      </c>
      <c r="B30099" s="294"/>
      <c r="C30099" s="294"/>
      <c r="D30099" s="294"/>
      <c r="E30099" s="294"/>
      <c r="F30099" s="294"/>
    </row>
    <row r="30100">
      <c r="A30100" s="294" t="s">
        <v>40215</v>
      </c>
      <c r="B30100" s="294"/>
      <c r="C30100" s="294"/>
      <c r="D30100" s="294"/>
      <c r="E30100" s="294"/>
      <c r="F30100" s="294"/>
    </row>
    <row r="30101">
      <c r="A30101" s="294" t="s">
        <v>23534</v>
      </c>
      <c r="B30101" s="294"/>
      <c r="C30101" s="294"/>
      <c r="D30101" s="294"/>
      <c r="E30101" s="294"/>
      <c r="F30101" s="294"/>
    </row>
    <row r="30102">
      <c r="A30102" s="294" t="s">
        <v>40216</v>
      </c>
      <c r="B30102" s="294"/>
      <c r="C30102" s="294"/>
      <c r="D30102" s="294"/>
      <c r="E30102" s="294"/>
      <c r="F30102" s="294"/>
    </row>
    <row r="30103">
      <c r="A30103" s="294" t="s">
        <v>40217</v>
      </c>
      <c r="B30103" s="294"/>
      <c r="C30103" s="294"/>
      <c r="D30103" s="294"/>
      <c r="E30103" s="294"/>
      <c r="F30103" s="294"/>
    </row>
    <row r="30104">
      <c r="A30104" s="294" t="s">
        <v>40218</v>
      </c>
      <c r="B30104" s="294"/>
      <c r="C30104" s="294"/>
      <c r="D30104" s="294"/>
      <c r="E30104" s="294"/>
      <c r="F30104" s="294"/>
    </row>
    <row r="30105">
      <c r="A30105" s="294" t="s">
        <v>26383</v>
      </c>
      <c r="B30105" s="294"/>
      <c r="C30105" s="294"/>
      <c r="D30105" s="294"/>
      <c r="E30105" s="294"/>
      <c r="F30105" s="294"/>
    </row>
    <row r="30106">
      <c r="A30106" s="294" t="s">
        <v>40219</v>
      </c>
      <c r="B30106" s="294"/>
      <c r="C30106" s="294"/>
      <c r="D30106" s="294"/>
      <c r="E30106" s="294"/>
      <c r="F30106" s="294"/>
    </row>
    <row r="30107">
      <c r="A30107" s="294" t="s">
        <v>28417</v>
      </c>
      <c r="B30107" s="294"/>
      <c r="C30107" s="294"/>
      <c r="D30107" s="294"/>
      <c r="E30107" s="294"/>
      <c r="F30107" s="294"/>
    </row>
    <row r="30108">
      <c r="A30108" s="294" t="s">
        <v>40220</v>
      </c>
      <c r="B30108" s="294"/>
      <c r="C30108" s="294"/>
      <c r="D30108" s="294"/>
      <c r="E30108" s="294"/>
      <c r="F30108" s="294"/>
    </row>
    <row r="30109">
      <c r="A30109" s="294" t="s">
        <v>40221</v>
      </c>
      <c r="B30109" s="294"/>
      <c r="C30109" s="294"/>
      <c r="D30109" s="294"/>
      <c r="E30109" s="294"/>
      <c r="F30109" s="294"/>
    </row>
    <row r="30110">
      <c r="A30110" s="294" t="s">
        <v>40222</v>
      </c>
      <c r="B30110" s="294"/>
      <c r="C30110" s="294"/>
      <c r="D30110" s="294"/>
      <c r="E30110" s="294"/>
      <c r="F30110" s="294"/>
    </row>
    <row r="30111">
      <c r="A30111" s="294" t="s">
        <v>40223</v>
      </c>
      <c r="B30111" s="294"/>
      <c r="C30111" s="294"/>
      <c r="D30111" s="294"/>
      <c r="E30111" s="294"/>
      <c r="F30111" s="294"/>
    </row>
    <row r="30112">
      <c r="A30112" s="294"/>
      <c r="B30112" s="294"/>
      <c r="C30112" s="294"/>
      <c r="D30112" s="294"/>
      <c r="E30112" s="294"/>
      <c r="F30112" s="294"/>
    </row>
    <row r="30113">
      <c r="A30113" s="294" t="s">
        <v>28124</v>
      </c>
      <c r="B30113" s="294"/>
      <c r="C30113" s="294"/>
      <c r="D30113" s="294"/>
      <c r="E30113" s="294"/>
      <c r="F30113" s="294"/>
    </row>
    <row r="30114">
      <c r="A30114" s="294" t="s">
        <v>40224</v>
      </c>
      <c r="B30114" s="294"/>
      <c r="C30114" s="294"/>
      <c r="D30114" s="294"/>
      <c r="E30114" s="294"/>
      <c r="F30114" s="294"/>
    </row>
    <row r="30115">
      <c r="A30115" s="294" t="s">
        <v>40225</v>
      </c>
      <c r="B30115" s="294"/>
      <c r="C30115" s="294"/>
      <c r="D30115" s="294"/>
      <c r="E30115" s="294"/>
      <c r="F30115" s="294"/>
    </row>
    <row r="30116">
      <c r="A30116" s="294" t="s">
        <v>40226</v>
      </c>
      <c r="B30116" s="294"/>
      <c r="C30116" s="294"/>
      <c r="D30116" s="294"/>
      <c r="E30116" s="294"/>
      <c r="F30116" s="294"/>
    </row>
    <row r="30117">
      <c r="A30117" s="294"/>
      <c r="B30117" s="294"/>
      <c r="C30117" s="294"/>
      <c r="D30117" s="294"/>
      <c r="E30117" s="294"/>
      <c r="F30117" s="294"/>
    </row>
    <row r="30118">
      <c r="A30118" s="294" t="s">
        <v>22602</v>
      </c>
      <c r="B30118" s="294"/>
      <c r="C30118" s="294"/>
      <c r="D30118" s="294"/>
      <c r="E30118" s="294"/>
      <c r="F30118" s="294"/>
    </row>
    <row r="30119">
      <c r="A30119" s="294" t="s">
        <v>37045</v>
      </c>
      <c r="B30119" s="294"/>
      <c r="C30119" s="294"/>
      <c r="D30119" s="294"/>
      <c r="E30119" s="294"/>
      <c r="F30119" s="294"/>
    </row>
    <row r="30120">
      <c r="A30120" s="294"/>
      <c r="B30120" s="294"/>
      <c r="C30120" s="294"/>
      <c r="D30120" s="294"/>
      <c r="E30120" s="294"/>
      <c r="F30120" s="294"/>
    </row>
    <row r="30121">
      <c r="A30121" s="294" t="s">
        <v>40227</v>
      </c>
      <c r="B30121" s="294"/>
      <c r="C30121" s="294"/>
      <c r="D30121" s="294"/>
      <c r="E30121" s="294"/>
      <c r="F30121" s="294"/>
    </row>
    <row r="30122">
      <c r="A30122" s="294" t="s">
        <v>40228</v>
      </c>
      <c r="B30122" s="294"/>
      <c r="C30122" s="294"/>
      <c r="D30122" s="294"/>
      <c r="E30122" s="294"/>
      <c r="F30122" s="294"/>
    </row>
    <row r="30123">
      <c r="A30123" s="294" t="s">
        <v>40229</v>
      </c>
      <c r="B30123" s="294"/>
      <c r="C30123" s="294"/>
      <c r="D30123" s="294"/>
      <c r="E30123" s="294"/>
      <c r="F30123" s="294"/>
    </row>
    <row r="30124">
      <c r="A30124" s="294" t="s">
        <v>40230</v>
      </c>
      <c r="B30124" s="294"/>
      <c r="C30124" s="294"/>
      <c r="D30124" s="294"/>
      <c r="E30124" s="294"/>
      <c r="F30124" s="294"/>
    </row>
    <row r="30125">
      <c r="A30125" s="294" t="s">
        <v>40231</v>
      </c>
      <c r="B30125" s="294"/>
      <c r="C30125" s="294"/>
      <c r="D30125" s="294"/>
      <c r="E30125" s="294"/>
      <c r="F30125" s="294"/>
    </row>
    <row r="30126">
      <c r="A30126" s="294"/>
      <c r="B30126" s="294"/>
      <c r="C30126" s="294"/>
      <c r="D30126" s="294"/>
      <c r="E30126" s="294"/>
      <c r="F30126" s="294"/>
    </row>
    <row r="30127">
      <c r="A30127" s="294" t="s">
        <v>28325</v>
      </c>
      <c r="B30127" s="294"/>
      <c r="C30127" s="294"/>
      <c r="D30127" s="294"/>
      <c r="E30127" s="294"/>
      <c r="F30127" s="294"/>
    </row>
    <row r="30128">
      <c r="A30128" s="294"/>
      <c r="B30128" s="294"/>
      <c r="C30128" s="294"/>
      <c r="D30128" s="294"/>
      <c r="E30128" s="294"/>
      <c r="F30128" s="294"/>
    </row>
    <row r="30129">
      <c r="A30129" s="294" t="s">
        <v>40232</v>
      </c>
      <c r="B30129" s="294"/>
      <c r="C30129" s="294"/>
      <c r="D30129" s="294"/>
      <c r="E30129" s="294"/>
      <c r="F30129" s="294"/>
    </row>
    <row r="30130">
      <c r="A30130" s="294" t="s">
        <v>40233</v>
      </c>
      <c r="B30130" s="294"/>
      <c r="C30130" s="294"/>
      <c r="D30130" s="294"/>
      <c r="E30130" s="294"/>
      <c r="F30130" s="294"/>
    </row>
    <row r="30131">
      <c r="A30131" s="294" t="s">
        <v>40234</v>
      </c>
      <c r="B30131" s="294"/>
      <c r="C30131" s="294"/>
      <c r="D30131" s="294"/>
      <c r="E30131" s="294"/>
      <c r="F30131" s="294"/>
    </row>
    <row r="30132">
      <c r="A30132" s="294" t="s">
        <v>40235</v>
      </c>
      <c r="B30132" s="294"/>
      <c r="C30132" s="294"/>
      <c r="D30132" s="294"/>
      <c r="E30132" s="294"/>
      <c r="F30132" s="294"/>
    </row>
    <row r="30133">
      <c r="A30133" s="294"/>
      <c r="B30133" s="294"/>
      <c r="C30133" s="294"/>
      <c r="D30133" s="294"/>
      <c r="E30133" s="294"/>
      <c r="F30133" s="294"/>
    </row>
    <row r="30134">
      <c r="A30134" s="294" t="s">
        <v>21945</v>
      </c>
      <c r="B30134" s="294"/>
      <c r="C30134" s="294"/>
      <c r="D30134" s="294"/>
      <c r="E30134" s="294"/>
      <c r="F30134" s="294"/>
    </row>
    <row r="30135">
      <c r="A30135" s="294" t="s">
        <v>22618</v>
      </c>
      <c r="B30135" s="294"/>
      <c r="C30135" s="294"/>
      <c r="D30135" s="294"/>
      <c r="E30135" s="294"/>
      <c r="F30135" s="294"/>
    </row>
    <row r="30136">
      <c r="A30136" s="294"/>
      <c r="B30136" s="294"/>
      <c r="C30136" s="294"/>
      <c r="D30136" s="294"/>
      <c r="E30136" s="294"/>
      <c r="F30136" s="294"/>
    </row>
    <row r="30137">
      <c r="A30137" s="294" t="s">
        <v>40236</v>
      </c>
      <c r="B30137" s="294"/>
      <c r="C30137" s="294"/>
      <c r="D30137" s="294"/>
      <c r="E30137" s="294"/>
      <c r="F30137" s="294"/>
    </row>
    <row r="30138">
      <c r="A30138" s="294" t="s">
        <v>40237</v>
      </c>
      <c r="B30138" s="294"/>
      <c r="C30138" s="294"/>
      <c r="D30138" s="294"/>
      <c r="E30138" s="294"/>
      <c r="F30138" s="294"/>
    </row>
    <row r="30139">
      <c r="A30139" s="294" t="s">
        <v>40238</v>
      </c>
      <c r="B30139" s="294"/>
      <c r="C30139" s="294"/>
      <c r="D30139" s="294"/>
      <c r="E30139" s="294"/>
      <c r="F30139" s="294"/>
    </row>
    <row r="30140">
      <c r="A30140" s="294" t="s">
        <v>40239</v>
      </c>
      <c r="B30140" s="294"/>
      <c r="C30140" s="294"/>
      <c r="D30140" s="294"/>
      <c r="E30140" s="294"/>
      <c r="F30140" s="294"/>
    </row>
    <row r="30141">
      <c r="A30141" s="294" t="s">
        <v>40240</v>
      </c>
      <c r="B30141" s="294"/>
      <c r="C30141" s="294"/>
      <c r="D30141" s="294"/>
      <c r="E30141" s="294"/>
      <c r="F30141" s="294"/>
    </row>
    <row r="30142">
      <c r="A30142" s="294" t="s">
        <v>40241</v>
      </c>
      <c r="B30142" s="294"/>
      <c r="C30142" s="294"/>
      <c r="D30142" s="294"/>
      <c r="E30142" s="294"/>
      <c r="F30142" s="294"/>
    </row>
    <row r="30143">
      <c r="A30143" s="294"/>
      <c r="B30143" s="294"/>
      <c r="C30143" s="294"/>
      <c r="D30143" s="294"/>
      <c r="E30143" s="294"/>
      <c r="F30143" s="294"/>
    </row>
    <row r="30144">
      <c r="A30144" s="294"/>
      <c r="B30144" s="294"/>
      <c r="C30144" s="294"/>
      <c r="D30144" s="294"/>
      <c r="E30144" s="294"/>
      <c r="F30144" s="294"/>
    </row>
    <row r="30145">
      <c r="A30145" s="294" t="s">
        <v>21401</v>
      </c>
      <c r="B30145" s="294"/>
      <c r="C30145" s="294"/>
      <c r="D30145" s="294"/>
      <c r="E30145" s="294"/>
      <c r="F30145" s="294"/>
    </row>
    <row r="30146">
      <c r="A30146" s="294"/>
      <c r="B30146" s="294"/>
      <c r="C30146" s="294"/>
      <c r="D30146" s="294"/>
      <c r="E30146" s="294"/>
      <c r="F30146" s="294"/>
    </row>
    <row r="30147">
      <c r="A30147" s="294" t="s">
        <v>40242</v>
      </c>
      <c r="B30147" s="294"/>
      <c r="C30147" s="294"/>
      <c r="D30147" s="294"/>
      <c r="E30147" s="294"/>
      <c r="F30147" s="294"/>
    </row>
    <row r="30148">
      <c r="A30148" s="294" t="s">
        <v>40243</v>
      </c>
      <c r="B30148" s="294"/>
      <c r="C30148" s="294"/>
      <c r="D30148" s="294"/>
      <c r="E30148" s="294"/>
      <c r="F30148" s="294"/>
    </row>
    <row r="30149">
      <c r="A30149" s="294" t="s">
        <v>40244</v>
      </c>
      <c r="B30149" s="294"/>
      <c r="C30149" s="294"/>
      <c r="D30149" s="294"/>
      <c r="E30149" s="294"/>
      <c r="F30149" s="294"/>
    </row>
    <row r="30150">
      <c r="A30150" s="294" t="s">
        <v>40245</v>
      </c>
      <c r="B30150" s="294"/>
      <c r="C30150" s="294"/>
      <c r="D30150" s="294"/>
      <c r="E30150" s="294"/>
      <c r="F30150" s="294"/>
    </row>
    <row r="30151">
      <c r="A30151" s="294" t="s">
        <v>40246</v>
      </c>
      <c r="B30151" s="294"/>
      <c r="C30151" s="294"/>
      <c r="D30151" s="294"/>
      <c r="E30151" s="294"/>
      <c r="F30151" s="294"/>
    </row>
    <row r="30152">
      <c r="A30152" s="294"/>
      <c r="B30152" s="294"/>
      <c r="C30152" s="294"/>
      <c r="D30152" s="294"/>
      <c r="E30152" s="294"/>
      <c r="F30152" s="294"/>
    </row>
    <row r="30153">
      <c r="A30153" s="294" t="s">
        <v>21407</v>
      </c>
      <c r="B30153" s="294"/>
      <c r="C30153" s="294"/>
      <c r="D30153" s="294"/>
      <c r="E30153" s="294"/>
      <c r="F30153" s="294"/>
    </row>
    <row r="30154">
      <c r="A30154" s="294"/>
      <c r="B30154" s="294"/>
      <c r="C30154" s="294"/>
      <c r="D30154" s="294"/>
      <c r="E30154" s="294"/>
      <c r="F30154" s="294"/>
    </row>
    <row r="30155">
      <c r="A30155" s="294" t="s">
        <v>40247</v>
      </c>
      <c r="B30155" s="294"/>
      <c r="C30155" s="294"/>
      <c r="D30155" s="294"/>
      <c r="E30155" s="294"/>
      <c r="F30155" s="294"/>
    </row>
    <row r="30156">
      <c r="A30156" s="294" t="s">
        <v>40248</v>
      </c>
      <c r="B30156" s="294"/>
      <c r="C30156" s="294"/>
      <c r="D30156" s="294"/>
      <c r="E30156" s="294"/>
      <c r="F30156" s="294"/>
    </row>
    <row r="30157">
      <c r="A30157" s="294" t="s">
        <v>40249</v>
      </c>
      <c r="B30157" s="294"/>
      <c r="C30157" s="294"/>
      <c r="D30157" s="294"/>
      <c r="E30157" s="294"/>
      <c r="F30157" s="294"/>
    </row>
    <row r="30158">
      <c r="A30158" s="294" t="s">
        <v>40250</v>
      </c>
      <c r="B30158" s="294"/>
      <c r="C30158" s="294"/>
      <c r="D30158" s="294"/>
      <c r="E30158" s="294"/>
      <c r="F30158" s="294"/>
    </row>
    <row r="30159">
      <c r="A30159" s="294" t="s">
        <v>40251</v>
      </c>
      <c r="B30159" s="294"/>
      <c r="C30159" s="294"/>
      <c r="D30159" s="294"/>
      <c r="E30159" s="294"/>
      <c r="F30159" s="294"/>
    </row>
    <row r="30160">
      <c r="A30160" s="294" t="s">
        <v>40252</v>
      </c>
      <c r="B30160" s="294"/>
      <c r="C30160" s="294"/>
      <c r="D30160" s="294"/>
      <c r="E30160" s="294"/>
      <c r="F30160" s="294"/>
    </row>
    <row r="30161">
      <c r="A30161" s="294" t="s">
        <v>40253</v>
      </c>
      <c r="B30161" s="294"/>
      <c r="C30161" s="294"/>
      <c r="D30161" s="294"/>
      <c r="E30161" s="294"/>
      <c r="F30161" s="294"/>
    </row>
    <row r="30162">
      <c r="A30162" s="294" t="s">
        <v>40254</v>
      </c>
      <c r="B30162" s="294"/>
      <c r="C30162" s="294"/>
      <c r="D30162" s="294"/>
      <c r="E30162" s="294"/>
      <c r="F30162" s="294"/>
    </row>
    <row r="30163">
      <c r="A30163" s="294" t="s">
        <v>40255</v>
      </c>
      <c r="B30163" s="294"/>
      <c r="C30163" s="294"/>
      <c r="D30163" s="294"/>
      <c r="E30163" s="294"/>
      <c r="F30163" s="294"/>
    </row>
    <row r="30164">
      <c r="A30164" s="294" t="s">
        <v>40256</v>
      </c>
      <c r="B30164" s="294"/>
      <c r="C30164" s="294"/>
      <c r="D30164" s="294"/>
      <c r="E30164" s="294"/>
      <c r="F30164" s="294"/>
    </row>
    <row r="30165">
      <c r="A30165" s="294" t="s">
        <v>36111</v>
      </c>
      <c r="B30165" s="294"/>
      <c r="C30165" s="294"/>
      <c r="D30165" s="294"/>
      <c r="E30165" s="294"/>
      <c r="F30165" s="294"/>
    </row>
    <row r="30166">
      <c r="A30166" s="294" t="s">
        <v>40257</v>
      </c>
      <c r="B30166" s="294"/>
      <c r="C30166" s="294"/>
      <c r="D30166" s="294"/>
      <c r="E30166" s="294"/>
      <c r="F30166" s="294"/>
    </row>
    <row r="30167">
      <c r="A30167" s="294" t="s">
        <v>40258</v>
      </c>
      <c r="B30167" s="294"/>
      <c r="C30167" s="294"/>
      <c r="D30167" s="294"/>
      <c r="E30167" s="294"/>
      <c r="F30167" s="294"/>
    </row>
    <row r="30168">
      <c r="A30168" s="294" t="s">
        <v>40259</v>
      </c>
      <c r="B30168" s="294"/>
      <c r="C30168" s="294"/>
      <c r="D30168" s="294"/>
      <c r="E30168" s="294"/>
      <c r="F30168" s="294"/>
    </row>
    <row r="30169">
      <c r="A30169" s="294" t="s">
        <v>40260</v>
      </c>
      <c r="B30169" s="294"/>
      <c r="C30169" s="294"/>
      <c r="D30169" s="294"/>
      <c r="E30169" s="294"/>
      <c r="F30169" s="294"/>
    </row>
    <row r="30170">
      <c r="A30170" s="294" t="s">
        <v>37457</v>
      </c>
      <c r="B30170" s="294"/>
      <c r="C30170" s="294"/>
      <c r="D30170" s="294"/>
      <c r="E30170" s="294"/>
      <c r="F30170" s="294"/>
    </row>
    <row r="30171">
      <c r="A30171" s="294" t="s">
        <v>40261</v>
      </c>
      <c r="B30171" s="294"/>
      <c r="C30171" s="294"/>
      <c r="D30171" s="294"/>
      <c r="E30171" s="294"/>
      <c r="F30171" s="294"/>
    </row>
    <row r="30172">
      <c r="A30172" s="294" t="s">
        <v>40262</v>
      </c>
      <c r="B30172" s="294"/>
      <c r="C30172" s="294"/>
      <c r="D30172" s="294"/>
      <c r="E30172" s="294"/>
      <c r="F30172" s="294"/>
    </row>
    <row r="30173">
      <c r="A30173" s="294" t="s">
        <v>40263</v>
      </c>
      <c r="B30173" s="294"/>
      <c r="C30173" s="294"/>
      <c r="D30173" s="294"/>
      <c r="E30173" s="294"/>
      <c r="F30173" s="294"/>
    </row>
    <row r="30174">
      <c r="A30174" s="294"/>
      <c r="B30174" s="294"/>
      <c r="C30174" s="294"/>
      <c r="D30174" s="294"/>
      <c r="E30174" s="294"/>
      <c r="F30174" s="294"/>
    </row>
    <row r="30175">
      <c r="A30175" s="294" t="s">
        <v>21304</v>
      </c>
      <c r="B30175" s="294"/>
      <c r="C30175" s="294"/>
      <c r="D30175" s="294"/>
      <c r="E30175" s="294"/>
      <c r="F30175" s="294"/>
    </row>
    <row r="30176">
      <c r="A30176" s="294"/>
      <c r="B30176" s="294"/>
      <c r="C30176" s="294"/>
      <c r="D30176" s="294"/>
      <c r="E30176" s="294"/>
      <c r="F30176" s="294"/>
    </row>
    <row r="30177">
      <c r="A30177" s="294" t="s">
        <v>40264</v>
      </c>
      <c r="B30177" s="294"/>
      <c r="C30177" s="294"/>
      <c r="D30177" s="294"/>
      <c r="E30177" s="294"/>
      <c r="F30177" s="294"/>
    </row>
    <row r="30178">
      <c r="A30178" s="294" t="s">
        <v>40265</v>
      </c>
      <c r="B30178" s="294"/>
      <c r="C30178" s="294"/>
      <c r="D30178" s="294"/>
      <c r="E30178" s="294"/>
      <c r="F30178" s="294"/>
    </row>
    <row r="30179">
      <c r="A30179" s="294" t="s">
        <v>40266</v>
      </c>
      <c r="B30179" s="294"/>
      <c r="C30179" s="294"/>
      <c r="D30179" s="294"/>
      <c r="E30179" s="294"/>
      <c r="F30179" s="294"/>
    </row>
    <row r="30180">
      <c r="A30180" s="294" t="s">
        <v>40267</v>
      </c>
      <c r="B30180" s="294"/>
      <c r="C30180" s="294"/>
      <c r="D30180" s="294"/>
      <c r="E30180" s="294"/>
      <c r="F30180" s="294"/>
    </row>
    <row r="30181">
      <c r="A30181" s="294" t="s">
        <v>40268</v>
      </c>
      <c r="B30181" s="294"/>
      <c r="C30181" s="294"/>
      <c r="D30181" s="294"/>
      <c r="E30181" s="294"/>
      <c r="F30181" s="294"/>
    </row>
    <row r="30182">
      <c r="A30182" s="294" t="s">
        <v>40269</v>
      </c>
      <c r="B30182" s="294"/>
      <c r="C30182" s="294"/>
      <c r="D30182" s="294"/>
      <c r="E30182" s="294"/>
      <c r="F30182" s="294"/>
    </row>
    <row r="30183">
      <c r="A30183" s="294" t="s">
        <v>40270</v>
      </c>
      <c r="B30183" s="294"/>
      <c r="C30183" s="294"/>
      <c r="D30183" s="294"/>
      <c r="E30183" s="294"/>
      <c r="F30183" s="294"/>
    </row>
    <row r="30184">
      <c r="A30184" s="294" t="s">
        <v>40271</v>
      </c>
      <c r="B30184" s="294"/>
      <c r="C30184" s="294"/>
      <c r="D30184" s="294"/>
      <c r="E30184" s="294"/>
      <c r="F30184" s="294"/>
    </row>
    <row r="30185">
      <c r="A30185" s="294" t="s">
        <v>40272</v>
      </c>
      <c r="B30185" s="294"/>
      <c r="C30185" s="294"/>
      <c r="D30185" s="294"/>
      <c r="E30185" s="294"/>
      <c r="F30185" s="294"/>
    </row>
    <row r="30186">
      <c r="A30186" s="294" t="s">
        <v>40273</v>
      </c>
      <c r="B30186" s="294"/>
      <c r="C30186" s="294"/>
      <c r="D30186" s="294"/>
      <c r="E30186" s="294"/>
      <c r="F30186" s="294"/>
    </row>
    <row r="30187">
      <c r="A30187" s="294" t="s">
        <v>40274</v>
      </c>
      <c r="B30187" s="294"/>
      <c r="C30187" s="294"/>
      <c r="D30187" s="294"/>
      <c r="E30187" s="294"/>
      <c r="F30187" s="294"/>
    </row>
    <row r="30188">
      <c r="A30188" s="294"/>
      <c r="B30188" s="294"/>
      <c r="C30188" s="294"/>
      <c r="D30188" s="294"/>
      <c r="E30188" s="294"/>
      <c r="F30188" s="294"/>
    </row>
    <row r="30189">
      <c r="A30189" s="294"/>
      <c r="B30189" s="294"/>
      <c r="C30189" s="294"/>
      <c r="D30189" s="294"/>
      <c r="E30189" s="294"/>
      <c r="F30189" s="294"/>
    </row>
    <row r="30190">
      <c r="A30190" s="294"/>
      <c r="B30190" s="294"/>
      <c r="C30190" s="294"/>
      <c r="D30190" s="294"/>
      <c r="E30190" s="294"/>
      <c r="F30190" s="294"/>
    </row>
    <row r="30191">
      <c r="A30191" s="294" t="s">
        <v>28124</v>
      </c>
      <c r="B30191" s="294"/>
      <c r="C30191" s="294"/>
      <c r="D30191" s="294"/>
      <c r="E30191" s="294"/>
      <c r="F30191" s="294"/>
    </row>
    <row r="30192">
      <c r="A30192" s="294" t="s">
        <v>40275</v>
      </c>
      <c r="B30192" s="294"/>
      <c r="C30192" s="294"/>
      <c r="D30192" s="294"/>
      <c r="E30192" s="294"/>
      <c r="F30192" s="294"/>
    </row>
    <row r="30193">
      <c r="A30193" s="294" t="s">
        <v>24916</v>
      </c>
      <c r="B30193" s="294"/>
      <c r="C30193" s="294"/>
      <c r="D30193" s="294"/>
      <c r="E30193" s="294"/>
      <c r="F30193" s="294"/>
    </row>
    <row r="30194">
      <c r="A30194" s="294" t="s">
        <v>40226</v>
      </c>
      <c r="B30194" s="294"/>
      <c r="C30194" s="294"/>
      <c r="D30194" s="294"/>
      <c r="E30194" s="294"/>
      <c r="F30194" s="294"/>
    </row>
    <row r="30195">
      <c r="A30195" s="294"/>
      <c r="B30195" s="294"/>
      <c r="C30195" s="294"/>
      <c r="D30195" s="294"/>
      <c r="E30195" s="294"/>
      <c r="F30195" s="294"/>
    </row>
    <row r="30196">
      <c r="A30196" s="294"/>
      <c r="B30196" s="294"/>
      <c r="C30196" s="294"/>
      <c r="D30196" s="294"/>
      <c r="E30196" s="294"/>
      <c r="F30196" s="294"/>
    </row>
    <row r="30197">
      <c r="A30197" s="294" t="s">
        <v>21315</v>
      </c>
      <c r="B30197" s="294"/>
      <c r="C30197" s="294"/>
      <c r="D30197" s="294"/>
      <c r="E30197" s="294"/>
      <c r="F30197" s="294"/>
    </row>
    <row r="30198">
      <c r="A30198" s="294"/>
      <c r="B30198" s="294"/>
      <c r="C30198" s="294"/>
      <c r="D30198" s="294"/>
      <c r="E30198" s="294"/>
      <c r="F30198" s="294"/>
    </row>
    <row r="30199">
      <c r="A30199" s="294" t="s">
        <v>40276</v>
      </c>
      <c r="B30199" s="294"/>
      <c r="C30199" s="294"/>
      <c r="D30199" s="294"/>
      <c r="E30199" s="294"/>
      <c r="F30199" s="294"/>
    </row>
    <row r="30200">
      <c r="A30200" s="294" t="s">
        <v>40277</v>
      </c>
      <c r="B30200" s="294"/>
      <c r="C30200" s="294"/>
      <c r="D30200" s="294"/>
      <c r="E30200" s="294"/>
      <c r="F30200" s="294"/>
    </row>
    <row r="30201">
      <c r="A30201" s="294" t="s">
        <v>40278</v>
      </c>
      <c r="B30201" s="294"/>
      <c r="C30201" s="294"/>
      <c r="D30201" s="294"/>
      <c r="E30201" s="294"/>
      <c r="F30201" s="294"/>
    </row>
    <row r="30202">
      <c r="A30202" s="294" t="s">
        <v>40279</v>
      </c>
      <c r="B30202" s="294"/>
      <c r="C30202" s="294"/>
      <c r="D30202" s="294"/>
      <c r="E30202" s="294"/>
      <c r="F30202" s="294"/>
    </row>
    <row r="30203">
      <c r="A30203" s="294" t="s">
        <v>40280</v>
      </c>
      <c r="B30203" s="294"/>
      <c r="C30203" s="294"/>
      <c r="D30203" s="294"/>
      <c r="E30203" s="294"/>
      <c r="F30203" s="294"/>
    </row>
    <row r="30204">
      <c r="A30204" s="294" t="s">
        <v>40281</v>
      </c>
      <c r="B30204" s="294"/>
      <c r="C30204" s="294"/>
      <c r="D30204" s="294"/>
      <c r="E30204" s="294"/>
      <c r="F30204" s="294"/>
    </row>
    <row r="30205">
      <c r="A30205" s="294" t="s">
        <v>33856</v>
      </c>
      <c r="B30205" s="294"/>
      <c r="C30205" s="294"/>
      <c r="D30205" s="294"/>
      <c r="E30205" s="294"/>
      <c r="F30205" s="294"/>
    </row>
    <row r="30206">
      <c r="A30206" s="294" t="s">
        <v>40282</v>
      </c>
      <c r="B30206" s="294"/>
      <c r="C30206" s="294"/>
      <c r="D30206" s="294"/>
      <c r="E30206" s="294"/>
      <c r="F30206" s="294"/>
    </row>
    <row r="30207">
      <c r="A30207" s="294"/>
      <c r="B30207" s="294"/>
      <c r="C30207" s="294"/>
      <c r="D30207" s="294"/>
      <c r="E30207" s="294"/>
      <c r="F30207" s="294"/>
    </row>
    <row r="30208">
      <c r="A30208" s="294"/>
      <c r="B30208" s="294"/>
      <c r="C30208" s="294"/>
      <c r="D30208" s="294"/>
      <c r="E30208" s="294"/>
      <c r="F30208" s="294"/>
    </row>
    <row r="30209">
      <c r="A30209" s="294" t="s">
        <v>21326</v>
      </c>
      <c r="B30209" s="294"/>
      <c r="C30209" s="294"/>
      <c r="D30209" s="294"/>
      <c r="E30209" s="294"/>
      <c r="F30209" s="294"/>
    </row>
    <row r="30210">
      <c r="A30210" s="294"/>
      <c r="B30210" s="294"/>
      <c r="C30210" s="294"/>
      <c r="D30210" s="294"/>
      <c r="E30210" s="294"/>
      <c r="F30210" s="294"/>
    </row>
    <row r="30211">
      <c r="A30211" s="294" t="s">
        <v>40283</v>
      </c>
      <c r="B30211" s="294"/>
      <c r="C30211" s="294"/>
      <c r="D30211" s="294"/>
      <c r="E30211" s="294"/>
      <c r="F30211" s="294"/>
    </row>
    <row r="30212">
      <c r="A30212" s="294" t="s">
        <v>40284</v>
      </c>
      <c r="B30212" s="294"/>
      <c r="C30212" s="294"/>
      <c r="D30212" s="294"/>
      <c r="E30212" s="294"/>
      <c r="F30212" s="294"/>
    </row>
    <row r="30213">
      <c r="A30213" s="294" t="s">
        <v>40285</v>
      </c>
      <c r="B30213" s="294"/>
      <c r="C30213" s="294"/>
      <c r="D30213" s="294"/>
      <c r="E30213" s="294"/>
      <c r="F30213" s="294"/>
    </row>
    <row r="30214">
      <c r="A30214" s="294" t="s">
        <v>40286</v>
      </c>
      <c r="B30214" s="294"/>
      <c r="C30214" s="294"/>
      <c r="D30214" s="294"/>
      <c r="E30214" s="294"/>
      <c r="F30214" s="294"/>
    </row>
    <row r="30215">
      <c r="A30215" s="294"/>
      <c r="B30215" s="294"/>
      <c r="C30215" s="294"/>
      <c r="D30215" s="294"/>
      <c r="E30215" s="294"/>
      <c r="F30215" s="294"/>
    </row>
    <row r="30216">
      <c r="A30216" s="294" t="s">
        <v>21335</v>
      </c>
      <c r="B30216" s="294"/>
      <c r="C30216" s="294"/>
      <c r="D30216" s="294"/>
      <c r="E30216" s="294"/>
      <c r="F30216" s="294"/>
    </row>
    <row r="30217">
      <c r="A30217" s="294"/>
      <c r="B30217" s="294"/>
      <c r="C30217" s="294"/>
      <c r="D30217" s="294"/>
      <c r="E30217" s="294"/>
      <c r="F30217" s="294"/>
    </row>
    <row r="30218">
      <c r="A30218" s="294" t="s">
        <v>40287</v>
      </c>
      <c r="B30218" s="294"/>
      <c r="C30218" s="294"/>
      <c r="D30218" s="294"/>
      <c r="E30218" s="294"/>
      <c r="F30218" s="294"/>
    </row>
    <row r="30219">
      <c r="A30219" s="294" t="s">
        <v>40288</v>
      </c>
      <c r="B30219" s="294"/>
      <c r="C30219" s="294"/>
      <c r="D30219" s="294"/>
      <c r="E30219" s="294"/>
      <c r="F30219" s="294"/>
    </row>
    <row r="30220">
      <c r="A30220" s="294" t="s">
        <v>40289</v>
      </c>
      <c r="B30220" s="294"/>
      <c r="C30220" s="294"/>
      <c r="D30220" s="294"/>
      <c r="E30220" s="294"/>
      <c r="F30220" s="294"/>
    </row>
    <row r="30221">
      <c r="A30221" s="294" t="s">
        <v>40290</v>
      </c>
      <c r="B30221" s="294"/>
      <c r="C30221" s="294"/>
      <c r="D30221" s="294"/>
      <c r="E30221" s="294"/>
      <c r="F30221" s="294"/>
    </row>
    <row r="30222">
      <c r="A30222" s="294" t="s">
        <v>40291</v>
      </c>
      <c r="B30222" s="294"/>
      <c r="C30222" s="294"/>
      <c r="D30222" s="294"/>
      <c r="E30222" s="294"/>
      <c r="F30222" s="294"/>
    </row>
    <row r="30223">
      <c r="A30223" s="294" t="s">
        <v>40292</v>
      </c>
      <c r="B30223" s="294"/>
      <c r="C30223" s="294"/>
      <c r="D30223" s="294"/>
      <c r="E30223" s="294"/>
      <c r="F30223" s="294"/>
    </row>
    <row r="30224">
      <c r="A30224" s="294"/>
      <c r="B30224" s="294"/>
      <c r="C30224" s="294"/>
      <c r="D30224" s="294"/>
      <c r="E30224" s="294"/>
      <c r="F30224" s="294"/>
    </row>
    <row r="30225">
      <c r="A30225" s="294" t="s">
        <v>22572</v>
      </c>
      <c r="B30225" s="294"/>
      <c r="C30225" s="294"/>
      <c r="D30225" s="294"/>
      <c r="E30225" s="294"/>
      <c r="F30225" s="294"/>
    </row>
    <row r="30226">
      <c r="A30226" s="294" t="s">
        <v>23322</v>
      </c>
      <c r="B30226" s="294"/>
      <c r="C30226" s="294"/>
      <c r="D30226" s="294"/>
      <c r="E30226" s="294"/>
      <c r="F30226" s="294"/>
    </row>
    <row r="30227">
      <c r="A30227" s="294"/>
      <c r="B30227" s="294"/>
      <c r="C30227" s="294"/>
      <c r="D30227" s="294"/>
      <c r="E30227" s="294"/>
      <c r="F30227" s="294"/>
    </row>
    <row r="30228">
      <c r="A30228" s="294" t="s">
        <v>23122</v>
      </c>
      <c r="B30228" s="294"/>
      <c r="C30228" s="294"/>
      <c r="D30228" s="294"/>
      <c r="E30228" s="294"/>
      <c r="F30228" s="294"/>
    </row>
    <row r="30229">
      <c r="A30229" s="294" t="s">
        <v>40293</v>
      </c>
      <c r="B30229" s="294"/>
      <c r="C30229" s="294"/>
      <c r="D30229" s="294"/>
      <c r="E30229" s="294"/>
      <c r="F30229" s="294"/>
    </row>
    <row r="30230">
      <c r="A30230" s="294" t="s">
        <v>40294</v>
      </c>
      <c r="B30230" s="294"/>
      <c r="C30230" s="294"/>
      <c r="D30230" s="294"/>
      <c r="E30230" s="294"/>
      <c r="F30230" s="294"/>
    </row>
    <row r="30231">
      <c r="A30231" s="294" t="s">
        <v>40295</v>
      </c>
      <c r="B30231" s="294"/>
      <c r="C30231" s="294"/>
      <c r="D30231" s="294"/>
      <c r="E30231" s="294"/>
      <c r="F30231" s="294"/>
    </row>
    <row r="30232">
      <c r="A30232" s="294" t="s">
        <v>40296</v>
      </c>
      <c r="B30232" s="294"/>
      <c r="C30232" s="294"/>
      <c r="D30232" s="294"/>
      <c r="E30232" s="294"/>
      <c r="F30232" s="294"/>
    </row>
    <row r="30233">
      <c r="A30233" s="294"/>
      <c r="B30233" s="294"/>
      <c r="C30233" s="294"/>
      <c r="D30233" s="294"/>
      <c r="E30233" s="294"/>
      <c r="F30233" s="294"/>
    </row>
    <row r="30234">
      <c r="A30234" s="294" t="s">
        <v>22397</v>
      </c>
      <c r="B30234" s="294"/>
      <c r="C30234" s="294"/>
      <c r="D30234" s="294"/>
      <c r="E30234" s="294"/>
      <c r="F30234" s="294"/>
    </row>
    <row r="30235">
      <c r="A30235" s="294"/>
      <c r="B30235" s="294"/>
      <c r="C30235" s="294"/>
      <c r="D30235" s="294"/>
      <c r="E30235" s="294"/>
      <c r="F30235" s="294"/>
    </row>
    <row r="30236">
      <c r="A30236" s="294" t="s">
        <v>40297</v>
      </c>
      <c r="B30236" s="294"/>
      <c r="C30236" s="294"/>
      <c r="D30236" s="294"/>
      <c r="E30236" s="294"/>
      <c r="F30236" s="294"/>
    </row>
    <row r="30237">
      <c r="A30237" s="294" t="s">
        <v>39267</v>
      </c>
      <c r="B30237" s="294"/>
      <c r="C30237" s="294"/>
      <c r="D30237" s="294"/>
      <c r="E30237" s="294"/>
      <c r="F30237" s="294"/>
    </row>
    <row r="30238">
      <c r="A30238" s="294" t="s">
        <v>40298</v>
      </c>
      <c r="B30238" s="294"/>
      <c r="C30238" s="294"/>
      <c r="D30238" s="294"/>
      <c r="E30238" s="294"/>
      <c r="F30238" s="294"/>
    </row>
    <row r="30239">
      <c r="A30239" s="294" t="s">
        <v>40299</v>
      </c>
      <c r="B30239" s="294"/>
      <c r="C30239" s="294"/>
      <c r="D30239" s="294"/>
      <c r="E30239" s="294"/>
      <c r="F30239" s="294"/>
    </row>
    <row r="30240">
      <c r="A30240" s="294" t="str">
        <f>ARRAY_CONSTRAIN(ARRAYFORMULA(-Pitta-aggravating dravya), 1, 1)</f>
        <v>#ERROR!</v>
      </c>
      <c r="B30240" s="294"/>
      <c r="C30240" s="294"/>
      <c r="D30240" s="294"/>
      <c r="E30240" s="294"/>
      <c r="F30240" s="294"/>
    </row>
    <row r="30241">
      <c r="A30241" s="294"/>
      <c r="B30241" s="294"/>
      <c r="C30241" s="294"/>
      <c r="D30241" s="294"/>
      <c r="E30241" s="294"/>
      <c r="F30241" s="294"/>
    </row>
    <row r="30242">
      <c r="A30242" s="294" t="s">
        <v>25438</v>
      </c>
      <c r="B30242" s="294"/>
      <c r="C30242" s="294"/>
      <c r="D30242" s="294"/>
      <c r="E30242" s="294"/>
      <c r="F30242" s="294"/>
    </row>
    <row r="30243">
      <c r="A30243" s="294"/>
      <c r="B30243" s="294"/>
      <c r="C30243" s="294"/>
      <c r="D30243" s="294"/>
      <c r="E30243" s="294"/>
      <c r="F30243" s="294"/>
    </row>
    <row r="30244">
      <c r="A30244" s="294" t="s">
        <v>40300</v>
      </c>
      <c r="B30244" s="294"/>
      <c r="C30244" s="294"/>
      <c r="D30244" s="294"/>
      <c r="E30244" s="294"/>
      <c r="F30244" s="294"/>
    </row>
    <row r="30245">
      <c r="A30245" s="294" t="s">
        <v>39040</v>
      </c>
      <c r="B30245" s="294"/>
      <c r="C30245" s="294"/>
      <c r="D30245" s="294"/>
      <c r="E30245" s="294"/>
      <c r="F30245" s="294"/>
    </row>
    <row r="30246">
      <c r="A30246" s="294" t="s">
        <v>40301</v>
      </c>
      <c r="B30246" s="294"/>
      <c r="C30246" s="294"/>
      <c r="D30246" s="294"/>
      <c r="E30246" s="294"/>
      <c r="F30246" s="294"/>
    </row>
    <row r="30247">
      <c r="A30247" s="294" t="s">
        <v>40302</v>
      </c>
      <c r="B30247" s="294"/>
      <c r="C30247" s="294"/>
      <c r="D30247" s="294"/>
      <c r="E30247" s="294"/>
      <c r="F30247" s="294"/>
    </row>
    <row r="30248">
      <c r="A30248" s="294" t="s">
        <v>40303</v>
      </c>
      <c r="B30248" s="294"/>
      <c r="C30248" s="294"/>
      <c r="D30248" s="294"/>
      <c r="E30248" s="294"/>
      <c r="F30248" s="294"/>
    </row>
    <row r="30249">
      <c r="A30249" s="294" t="s">
        <v>40304</v>
      </c>
      <c r="B30249" s="294"/>
      <c r="C30249" s="294"/>
      <c r="D30249" s="294"/>
      <c r="E30249" s="294"/>
      <c r="F30249" s="294"/>
    </row>
    <row r="30250">
      <c r="A30250" s="294" t="s">
        <v>40305</v>
      </c>
      <c r="B30250" s="294"/>
      <c r="C30250" s="294"/>
      <c r="D30250" s="294"/>
      <c r="E30250" s="294"/>
      <c r="F30250" s="294"/>
    </row>
    <row r="30251">
      <c r="A30251" s="294" t="s">
        <v>40306</v>
      </c>
      <c r="B30251" s="294"/>
      <c r="C30251" s="294"/>
      <c r="D30251" s="294"/>
      <c r="E30251" s="294"/>
      <c r="F30251" s="294"/>
    </row>
    <row r="30252">
      <c r="A30252" s="294" t="s">
        <v>40307</v>
      </c>
      <c r="B30252" s="294"/>
      <c r="C30252" s="294"/>
      <c r="D30252" s="294"/>
      <c r="E30252" s="294"/>
      <c r="F30252" s="294"/>
    </row>
    <row r="30253">
      <c r="A30253" s="294" t="s">
        <v>40308</v>
      </c>
      <c r="B30253" s="294"/>
      <c r="C30253" s="294"/>
      <c r="D30253" s="294"/>
      <c r="E30253" s="294"/>
      <c r="F30253" s="294"/>
    </row>
    <row r="30254">
      <c r="A30254" s="294" t="s">
        <v>35509</v>
      </c>
      <c r="B30254" s="294"/>
      <c r="C30254" s="294"/>
      <c r="D30254" s="294"/>
      <c r="E30254" s="294"/>
      <c r="F30254" s="294"/>
    </row>
    <row r="30255">
      <c r="A30255" s="294" t="s">
        <v>40309</v>
      </c>
      <c r="B30255" s="294"/>
      <c r="C30255" s="294"/>
      <c r="D30255" s="294"/>
      <c r="E30255" s="294"/>
      <c r="F30255" s="294"/>
    </row>
    <row r="30256">
      <c r="A30256" s="294" t="s">
        <v>40310</v>
      </c>
      <c r="B30256" s="294"/>
      <c r="C30256" s="294"/>
      <c r="D30256" s="294"/>
      <c r="E30256" s="294"/>
      <c r="F30256" s="294"/>
    </row>
    <row r="30257">
      <c r="A30257" s="294" t="s">
        <v>40311</v>
      </c>
      <c r="B30257" s="294"/>
      <c r="C30257" s="294"/>
      <c r="D30257" s="294"/>
      <c r="E30257" s="294"/>
      <c r="F30257" s="294"/>
    </row>
    <row r="30258">
      <c r="A30258" s="294"/>
      <c r="B30258" s="294"/>
      <c r="C30258" s="294"/>
      <c r="D30258" s="294"/>
      <c r="E30258" s="294"/>
      <c r="F30258" s="294"/>
    </row>
    <row r="30259">
      <c r="A30259" s="294" t="s">
        <v>40312</v>
      </c>
      <c r="B30259" s="294"/>
      <c r="C30259" s="294"/>
      <c r="D30259" s="294"/>
      <c r="E30259" s="294"/>
      <c r="F30259" s="294"/>
    </row>
    <row r="30260">
      <c r="A30260" s="294"/>
      <c r="B30260" s="294"/>
      <c r="C30260" s="294"/>
      <c r="D30260" s="294"/>
      <c r="E30260" s="294"/>
      <c r="F30260" s="294"/>
    </row>
    <row r="30261">
      <c r="A30261" s="294" t="s">
        <v>40313</v>
      </c>
      <c r="B30261" s="294"/>
      <c r="C30261" s="294"/>
      <c r="D30261" s="294"/>
      <c r="E30261" s="294"/>
      <c r="F30261" s="294"/>
    </row>
    <row r="30262">
      <c r="A30262" s="294" t="s">
        <v>40314</v>
      </c>
      <c r="B30262" s="294"/>
      <c r="C30262" s="294"/>
      <c r="D30262" s="294"/>
      <c r="E30262" s="294"/>
      <c r="F30262" s="294"/>
    </row>
    <row r="30263">
      <c r="A30263" s="294" t="s">
        <v>40315</v>
      </c>
      <c r="B30263" s="294"/>
      <c r="C30263" s="294"/>
      <c r="D30263" s="294"/>
      <c r="E30263" s="294"/>
      <c r="F30263" s="294"/>
    </row>
    <row r="30264">
      <c r="A30264" s="294" t="str">
        <f>ARRAY_CONSTRAIN(ARRAYFORMULA(-ghrita application), 1, 1)</f>
        <v>#ERROR!</v>
      </c>
      <c r="B30264" s="294"/>
      <c r="C30264" s="294"/>
      <c r="D30264" s="294"/>
      <c r="E30264" s="294"/>
      <c r="F30264" s="294"/>
    </row>
    <row r="30265">
      <c r="A30265" s="294" t="s">
        <v>40316</v>
      </c>
      <c r="B30265" s="294"/>
      <c r="C30265" s="294"/>
      <c r="D30265" s="294"/>
      <c r="E30265" s="294"/>
      <c r="F30265" s="294"/>
    </row>
    <row r="30266">
      <c r="A30266" s="294" t="s">
        <v>40317</v>
      </c>
      <c r="B30266" s="294"/>
      <c r="C30266" s="294"/>
      <c r="D30266" s="294"/>
      <c r="E30266" s="294"/>
      <c r="F30266" s="294"/>
    </row>
    <row r="30267">
      <c r="A30267" s="294" t="s">
        <v>40318</v>
      </c>
      <c r="B30267" s="294"/>
      <c r="C30267" s="294"/>
      <c r="D30267" s="294"/>
      <c r="E30267" s="294"/>
      <c r="F30267" s="294"/>
    </row>
    <row r="30268">
      <c r="A30268" s="294" t="s">
        <v>40319</v>
      </c>
      <c r="B30268" s="294"/>
      <c r="C30268" s="294"/>
      <c r="D30268" s="294"/>
      <c r="E30268" s="294"/>
      <c r="F30268" s="294"/>
    </row>
    <row r="30269">
      <c r="A30269" s="294" t="s">
        <v>40320</v>
      </c>
      <c r="B30269" s="294"/>
      <c r="C30269" s="294"/>
      <c r="D30269" s="294"/>
      <c r="E30269" s="294"/>
      <c r="F30269" s="294"/>
    </row>
    <row r="30270">
      <c r="A30270" s="294" t="s">
        <v>40321</v>
      </c>
      <c r="B30270" s="294"/>
      <c r="C30270" s="294"/>
      <c r="D30270" s="294"/>
      <c r="E30270" s="294"/>
      <c r="F30270" s="294"/>
    </row>
    <row r="30271">
      <c r="A30271" s="294" t="s">
        <v>40322</v>
      </c>
      <c r="B30271" s="294"/>
      <c r="C30271" s="294"/>
      <c r="D30271" s="294"/>
      <c r="E30271" s="294"/>
      <c r="F30271" s="294"/>
    </row>
    <row r="30272">
      <c r="A30272" s="294" t="s">
        <v>40323</v>
      </c>
      <c r="B30272" s="294"/>
      <c r="C30272" s="294"/>
      <c r="D30272" s="294"/>
      <c r="E30272" s="294"/>
      <c r="F30272" s="294"/>
    </row>
    <row r="30273">
      <c r="A30273" s="294" t="s">
        <v>40324</v>
      </c>
      <c r="B30273" s="294"/>
      <c r="C30273" s="294"/>
      <c r="D30273" s="294"/>
      <c r="E30273" s="294"/>
      <c r="F30273" s="294"/>
    </row>
    <row r="30274">
      <c r="A30274" s="294" t="s">
        <v>40325</v>
      </c>
      <c r="B30274" s="294"/>
      <c r="C30274" s="294"/>
      <c r="D30274" s="294"/>
      <c r="E30274" s="294"/>
      <c r="F30274" s="294"/>
    </row>
    <row r="30275">
      <c r="A30275" s="294" t="s">
        <v>40326</v>
      </c>
      <c r="B30275" s="294"/>
      <c r="C30275" s="294"/>
      <c r="D30275" s="294"/>
      <c r="E30275" s="294"/>
      <c r="F30275" s="294"/>
    </row>
    <row r="30276">
      <c r="A30276" s="294"/>
      <c r="B30276" s="294"/>
      <c r="C30276" s="294"/>
      <c r="D30276" s="294"/>
      <c r="E30276" s="294"/>
      <c r="F30276" s="294"/>
    </row>
    <row r="30277">
      <c r="A30277" s="294" t="s">
        <v>28124</v>
      </c>
      <c r="B30277" s="294"/>
      <c r="C30277" s="294"/>
      <c r="D30277" s="294"/>
      <c r="E30277" s="294"/>
      <c r="F30277" s="294"/>
    </row>
    <row r="30278">
      <c r="A30278" s="294" t="s">
        <v>40327</v>
      </c>
      <c r="B30278" s="294"/>
      <c r="C30278" s="294"/>
      <c r="D30278" s="294"/>
      <c r="E30278" s="294"/>
      <c r="F30278" s="294"/>
    </row>
    <row r="30279">
      <c r="A30279" s="294" t="s">
        <v>21270</v>
      </c>
      <c r="B30279" s="294"/>
      <c r="C30279" s="294"/>
      <c r="D30279" s="294"/>
      <c r="E30279" s="294"/>
      <c r="F30279" s="294"/>
    </row>
    <row r="30280">
      <c r="A30280" s="294" t="s">
        <v>40328</v>
      </c>
      <c r="B30280" s="294"/>
      <c r="C30280" s="294"/>
      <c r="D30280" s="294"/>
      <c r="E30280" s="294"/>
      <c r="F30280" s="294"/>
    </row>
    <row r="30281">
      <c r="A30281" s="294"/>
      <c r="B30281" s="294"/>
      <c r="C30281" s="294"/>
      <c r="D30281" s="294"/>
      <c r="E30281" s="294"/>
      <c r="F30281" s="294"/>
    </row>
    <row r="30282">
      <c r="A30282" s="294" t="s">
        <v>22602</v>
      </c>
      <c r="B30282" s="294"/>
      <c r="C30282" s="294"/>
      <c r="D30282" s="294"/>
      <c r="E30282" s="294"/>
      <c r="F30282" s="294"/>
    </row>
    <row r="30283">
      <c r="A30283" s="294" t="s">
        <v>37045</v>
      </c>
      <c r="B30283" s="294"/>
      <c r="C30283" s="294"/>
      <c r="D30283" s="294"/>
      <c r="E30283" s="294"/>
      <c r="F30283" s="294"/>
    </row>
    <row r="30284">
      <c r="A30284" s="294"/>
      <c r="B30284" s="294"/>
      <c r="C30284" s="294"/>
      <c r="D30284" s="294"/>
      <c r="E30284" s="294"/>
      <c r="F30284" s="294"/>
    </row>
    <row r="30285">
      <c r="A30285" s="294" t="s">
        <v>40329</v>
      </c>
      <c r="B30285" s="294"/>
      <c r="C30285" s="294"/>
      <c r="D30285" s="294"/>
      <c r="E30285" s="294"/>
      <c r="F30285" s="294"/>
    </row>
    <row r="30286">
      <c r="A30286" s="294" t="s">
        <v>40330</v>
      </c>
      <c r="B30286" s="294"/>
      <c r="C30286" s="294"/>
      <c r="D30286" s="294"/>
      <c r="E30286" s="294"/>
      <c r="F30286" s="294"/>
    </row>
    <row r="30287">
      <c r="A30287" s="294" t="s">
        <v>40331</v>
      </c>
      <c r="B30287" s="294"/>
      <c r="C30287" s="294"/>
      <c r="D30287" s="294"/>
      <c r="E30287" s="294"/>
      <c r="F30287" s="294"/>
    </row>
    <row r="30288">
      <c r="A30288" s="294" t="s">
        <v>40332</v>
      </c>
      <c r="B30288" s="294"/>
      <c r="C30288" s="294"/>
      <c r="D30288" s="294"/>
      <c r="E30288" s="294"/>
      <c r="F30288" s="294"/>
    </row>
    <row r="30289">
      <c r="A30289" s="294" t="s">
        <v>40333</v>
      </c>
      <c r="B30289" s="294"/>
      <c r="C30289" s="294"/>
      <c r="D30289" s="294"/>
      <c r="E30289" s="294"/>
      <c r="F30289" s="294"/>
    </row>
    <row r="30290">
      <c r="A30290" s="294" t="s">
        <v>40334</v>
      </c>
      <c r="B30290" s="294"/>
      <c r="C30290" s="294"/>
      <c r="D30290" s="294"/>
      <c r="E30290" s="294"/>
      <c r="F30290" s="294"/>
    </row>
    <row r="30291">
      <c r="A30291" s="294"/>
      <c r="B30291" s="294"/>
      <c r="C30291" s="294"/>
      <c r="D30291" s="294"/>
      <c r="E30291" s="294"/>
      <c r="F30291" s="294"/>
    </row>
    <row r="30292">
      <c r="A30292" s="294" t="s">
        <v>40335</v>
      </c>
      <c r="B30292" s="294"/>
      <c r="C30292" s="294"/>
      <c r="D30292" s="294"/>
      <c r="E30292" s="294"/>
      <c r="F30292" s="294"/>
    </row>
    <row r="30293">
      <c r="A30293" s="294"/>
      <c r="B30293" s="294"/>
      <c r="C30293" s="294"/>
      <c r="D30293" s="294"/>
      <c r="E30293" s="294"/>
      <c r="F30293" s="294"/>
    </row>
    <row r="30294">
      <c r="A30294" s="294" t="s">
        <v>40336</v>
      </c>
      <c r="B30294" s="294"/>
      <c r="C30294" s="294"/>
      <c r="D30294" s="294"/>
      <c r="E30294" s="294"/>
      <c r="F30294" s="294"/>
    </row>
    <row r="30295">
      <c r="A30295" s="294" t="s">
        <v>40337</v>
      </c>
      <c r="B30295" s="294"/>
      <c r="C30295" s="294"/>
      <c r="D30295" s="294"/>
      <c r="E30295" s="294"/>
      <c r="F30295" s="294"/>
    </row>
    <row r="30296">
      <c r="A30296" s="294" t="s">
        <v>40338</v>
      </c>
      <c r="B30296" s="294"/>
      <c r="C30296" s="294"/>
      <c r="D30296" s="294"/>
      <c r="E30296" s="294"/>
      <c r="F30296" s="294"/>
    </row>
    <row r="30297">
      <c r="A30297" s="294" t="s">
        <v>40339</v>
      </c>
      <c r="B30297" s="294"/>
      <c r="C30297" s="294"/>
      <c r="D30297" s="294"/>
      <c r="E30297" s="294"/>
      <c r="F30297" s="294"/>
    </row>
    <row r="30298">
      <c r="A30298" s="294" t="s">
        <v>40340</v>
      </c>
      <c r="B30298" s="294"/>
      <c r="C30298" s="294"/>
      <c r="D30298" s="294"/>
      <c r="E30298" s="294"/>
      <c r="F30298" s="294"/>
    </row>
    <row r="30299">
      <c r="A30299" s="294"/>
      <c r="B30299" s="294"/>
      <c r="C30299" s="294"/>
      <c r="D30299" s="294"/>
      <c r="E30299" s="294"/>
      <c r="F30299" s="294"/>
    </row>
    <row r="30300">
      <c r="A30300" s="294" t="s">
        <v>34785</v>
      </c>
      <c r="B30300" s="294"/>
      <c r="C30300" s="294"/>
      <c r="D30300" s="294"/>
      <c r="E30300" s="294"/>
      <c r="F30300" s="294"/>
    </row>
    <row r="30301">
      <c r="A30301" s="294" t="s">
        <v>26319</v>
      </c>
      <c r="B30301" s="294"/>
      <c r="C30301" s="294"/>
      <c r="D30301" s="294"/>
      <c r="E30301" s="294"/>
      <c r="F30301" s="294"/>
    </row>
    <row r="30302">
      <c r="A30302" s="294"/>
      <c r="B30302" s="294"/>
      <c r="C30302" s="294"/>
      <c r="D30302" s="294"/>
      <c r="E30302" s="294"/>
      <c r="F30302" s="294"/>
    </row>
    <row r="30303">
      <c r="A30303" s="294" t="s">
        <v>40341</v>
      </c>
      <c r="B30303" s="294"/>
      <c r="C30303" s="294"/>
      <c r="D30303" s="294"/>
      <c r="E30303" s="294"/>
      <c r="F30303" s="294"/>
    </row>
    <row r="30304">
      <c r="A30304" s="294" t="s">
        <v>40342</v>
      </c>
      <c r="B30304" s="294"/>
      <c r="C30304" s="294"/>
      <c r="D30304" s="294"/>
      <c r="E30304" s="294"/>
      <c r="F30304" s="294"/>
    </row>
    <row r="30305">
      <c r="A30305" s="294" t="s">
        <v>40343</v>
      </c>
      <c r="B30305" s="294"/>
      <c r="C30305" s="294"/>
      <c r="D30305" s="294"/>
      <c r="E30305" s="294"/>
      <c r="F30305" s="294"/>
    </row>
    <row r="30306">
      <c r="A30306" s="294" t="s">
        <v>40338</v>
      </c>
      <c r="B30306" s="294"/>
      <c r="C30306" s="294"/>
      <c r="D30306" s="294"/>
      <c r="E30306" s="294"/>
      <c r="F30306" s="294"/>
    </row>
    <row r="30307">
      <c r="A30307" s="294" t="s">
        <v>40344</v>
      </c>
      <c r="B30307" s="294"/>
      <c r="C30307" s="294"/>
      <c r="D30307" s="294"/>
      <c r="E30307" s="294"/>
      <c r="F30307" s="294"/>
    </row>
    <row r="30308">
      <c r="A30308" s="294" t="s">
        <v>40345</v>
      </c>
      <c r="B30308" s="294"/>
      <c r="C30308" s="294"/>
      <c r="D30308" s="294"/>
      <c r="E30308" s="294"/>
      <c r="F30308" s="294"/>
    </row>
    <row r="30309">
      <c r="A30309" s="294" t="s">
        <v>40346</v>
      </c>
      <c r="B30309" s="294"/>
      <c r="C30309" s="294"/>
      <c r="D30309" s="294"/>
      <c r="E30309" s="294"/>
      <c r="F30309" s="294"/>
    </row>
    <row r="30310">
      <c r="A30310" s="294"/>
      <c r="B30310" s="294"/>
      <c r="C30310" s="294"/>
      <c r="D30310" s="294"/>
      <c r="E30310" s="294"/>
      <c r="F30310" s="294"/>
    </row>
    <row r="30311">
      <c r="A30311" s="294"/>
      <c r="B30311" s="294"/>
      <c r="C30311" s="294"/>
      <c r="D30311" s="294"/>
      <c r="E30311" s="294"/>
      <c r="F30311" s="294"/>
    </row>
    <row r="30312">
      <c r="A30312" s="294"/>
      <c r="B30312" s="294"/>
      <c r="C30312" s="294"/>
      <c r="D30312" s="294"/>
      <c r="E30312" s="294"/>
      <c r="F30312" s="294"/>
    </row>
    <row r="30313">
      <c r="A30313" s="294" t="s">
        <v>21401</v>
      </c>
      <c r="B30313" s="294"/>
      <c r="C30313" s="294"/>
      <c r="D30313" s="294"/>
      <c r="E30313" s="294"/>
      <c r="F30313" s="294"/>
    </row>
    <row r="30314">
      <c r="A30314" s="294"/>
      <c r="B30314" s="294"/>
      <c r="C30314" s="294"/>
      <c r="D30314" s="294"/>
      <c r="E30314" s="294"/>
      <c r="F30314" s="294"/>
    </row>
    <row r="30315">
      <c r="A30315" s="294" t="s">
        <v>31988</v>
      </c>
      <c r="B30315" s="294"/>
      <c r="C30315" s="294"/>
      <c r="D30315" s="294"/>
      <c r="E30315" s="294"/>
      <c r="F30315" s="294"/>
    </row>
    <row r="30316">
      <c r="A30316" s="294" t="s">
        <v>40347</v>
      </c>
      <c r="B30316" s="294"/>
      <c r="C30316" s="294"/>
      <c r="D30316" s="294"/>
      <c r="E30316" s="294"/>
      <c r="F30316" s="294"/>
    </row>
    <row r="30317">
      <c r="A30317" s="294" t="s">
        <v>23825</v>
      </c>
      <c r="B30317" s="294"/>
      <c r="C30317" s="294"/>
      <c r="D30317" s="294"/>
      <c r="E30317" s="294"/>
      <c r="F30317" s="294"/>
    </row>
    <row r="30318">
      <c r="A30318" s="294" t="s">
        <v>40348</v>
      </c>
      <c r="B30318" s="294"/>
      <c r="C30318" s="294"/>
      <c r="D30318" s="294"/>
      <c r="E30318" s="294"/>
      <c r="F30318" s="294"/>
    </row>
    <row r="30319">
      <c r="A30319" s="294" t="s">
        <v>39339</v>
      </c>
      <c r="B30319" s="294"/>
      <c r="C30319" s="294"/>
      <c r="D30319" s="294"/>
      <c r="E30319" s="294"/>
      <c r="F30319" s="294"/>
    </row>
    <row r="30320">
      <c r="A30320" s="294" t="s">
        <v>38450</v>
      </c>
      <c r="B30320" s="294"/>
      <c r="C30320" s="294"/>
      <c r="D30320" s="294"/>
      <c r="E30320" s="294"/>
      <c r="F30320" s="294"/>
    </row>
    <row r="30321">
      <c r="A30321" s="294" t="s">
        <v>40349</v>
      </c>
      <c r="B30321" s="294"/>
      <c r="C30321" s="294"/>
      <c r="D30321" s="294"/>
      <c r="E30321" s="294"/>
      <c r="F30321" s="294"/>
    </row>
    <row r="30322">
      <c r="A30322" s="294"/>
      <c r="B30322" s="294"/>
      <c r="C30322" s="294"/>
      <c r="D30322" s="294"/>
      <c r="E30322" s="294"/>
      <c r="F30322" s="294"/>
    </row>
    <row r="30323">
      <c r="A30323" s="294" t="s">
        <v>40350</v>
      </c>
      <c r="B30323" s="294"/>
      <c r="C30323" s="294"/>
      <c r="D30323" s="294"/>
      <c r="E30323" s="294"/>
      <c r="F30323" s="294"/>
    </row>
    <row r="30324">
      <c r="A30324" s="294"/>
      <c r="B30324" s="294"/>
      <c r="C30324" s="294"/>
      <c r="D30324" s="294"/>
      <c r="E30324" s="294"/>
      <c r="F30324" s="294"/>
    </row>
    <row r="30325">
      <c r="A30325" s="294" t="s">
        <v>40351</v>
      </c>
      <c r="B30325" s="294"/>
      <c r="C30325" s="294"/>
      <c r="D30325" s="294"/>
      <c r="E30325" s="294"/>
      <c r="F30325" s="294"/>
    </row>
    <row r="30326">
      <c r="A30326" s="294" t="s">
        <v>40352</v>
      </c>
      <c r="B30326" s="294"/>
      <c r="C30326" s="294"/>
      <c r="D30326" s="294"/>
      <c r="E30326" s="294"/>
      <c r="F30326" s="294"/>
    </row>
    <row r="30327">
      <c r="A30327" s="294" t="s">
        <v>40353</v>
      </c>
      <c r="B30327" s="294"/>
      <c r="C30327" s="294"/>
      <c r="D30327" s="294"/>
      <c r="E30327" s="294"/>
      <c r="F30327" s="294"/>
    </row>
    <row r="30328">
      <c r="A30328" s="294" t="s">
        <v>40354</v>
      </c>
      <c r="B30328" s="294"/>
      <c r="C30328" s="294"/>
      <c r="D30328" s="294"/>
      <c r="E30328" s="294"/>
      <c r="F30328" s="294"/>
    </row>
    <row r="30329">
      <c r="A30329" s="294" t="s">
        <v>40355</v>
      </c>
      <c r="B30329" s="294"/>
      <c r="C30329" s="294"/>
      <c r="D30329" s="294"/>
      <c r="E30329" s="294"/>
      <c r="F30329" s="294"/>
    </row>
    <row r="30330">
      <c r="A30330" s="294" t="s">
        <v>40356</v>
      </c>
      <c r="B30330" s="294"/>
      <c r="C30330" s="294"/>
      <c r="D30330" s="294"/>
      <c r="E30330" s="294"/>
      <c r="F30330" s="294"/>
    </row>
    <row r="30331">
      <c r="A30331" s="294" t="s">
        <v>40357</v>
      </c>
      <c r="B30331" s="294"/>
      <c r="C30331" s="294"/>
      <c r="D30331" s="294"/>
      <c r="E30331" s="294"/>
      <c r="F30331" s="294"/>
    </row>
    <row r="30332">
      <c r="A30332" s="294" t="s">
        <v>40358</v>
      </c>
      <c r="B30332" s="294"/>
      <c r="C30332" s="294"/>
      <c r="D30332" s="294"/>
      <c r="E30332" s="294"/>
      <c r="F30332" s="294"/>
    </row>
    <row r="30333">
      <c r="A30333" s="294" t="s">
        <v>40359</v>
      </c>
      <c r="B30333" s="294"/>
      <c r="C30333" s="294"/>
      <c r="D30333" s="294"/>
      <c r="E30333" s="294"/>
      <c r="F30333" s="294"/>
    </row>
    <row r="30334">
      <c r="A30334" s="294" t="s">
        <v>40360</v>
      </c>
      <c r="B30334" s="294"/>
      <c r="C30334" s="294"/>
      <c r="D30334" s="294"/>
      <c r="E30334" s="294"/>
      <c r="F30334" s="294"/>
    </row>
    <row r="30335">
      <c r="A30335" s="294"/>
      <c r="B30335" s="294"/>
      <c r="C30335" s="294"/>
      <c r="D30335" s="294"/>
      <c r="E30335" s="294"/>
      <c r="F30335" s="294"/>
    </row>
    <row r="30336">
      <c r="A30336" s="294" t="s">
        <v>21990</v>
      </c>
      <c r="B30336" s="294"/>
      <c r="C30336" s="294"/>
      <c r="D30336" s="294"/>
      <c r="E30336" s="294"/>
      <c r="F30336" s="294"/>
    </row>
    <row r="30337">
      <c r="A30337" s="294"/>
      <c r="B30337" s="294"/>
      <c r="C30337" s="294"/>
      <c r="D30337" s="294"/>
      <c r="E30337" s="294"/>
      <c r="F30337" s="294"/>
    </row>
    <row r="30338">
      <c r="A30338" s="294" t="s">
        <v>40361</v>
      </c>
      <c r="B30338" s="294"/>
      <c r="C30338" s="294"/>
      <c r="D30338" s="294"/>
      <c r="E30338" s="294"/>
      <c r="F30338" s="294"/>
    </row>
    <row r="30339">
      <c r="A30339" s="294" t="s">
        <v>37464</v>
      </c>
      <c r="B30339" s="294"/>
      <c r="C30339" s="294"/>
      <c r="D30339" s="294"/>
      <c r="E30339" s="294"/>
      <c r="F30339" s="294"/>
    </row>
    <row r="30340">
      <c r="A30340" s="294" t="s">
        <v>40362</v>
      </c>
      <c r="B30340" s="294"/>
      <c r="C30340" s="294"/>
      <c r="D30340" s="294"/>
      <c r="E30340" s="294"/>
      <c r="F30340" s="294"/>
    </row>
    <row r="30341">
      <c r="A30341" s="294" t="s">
        <v>38974</v>
      </c>
      <c r="B30341" s="294"/>
      <c r="C30341" s="294"/>
      <c r="D30341" s="294"/>
      <c r="E30341" s="294"/>
      <c r="F30341" s="294"/>
    </row>
    <row r="30342">
      <c r="A30342" s="294" t="s">
        <v>29302</v>
      </c>
      <c r="B30342" s="294"/>
      <c r="C30342" s="294"/>
      <c r="D30342" s="294"/>
      <c r="E30342" s="294"/>
      <c r="F30342" s="294"/>
    </row>
    <row r="30343">
      <c r="A30343" s="294" t="s">
        <v>40363</v>
      </c>
      <c r="B30343" s="294"/>
      <c r="C30343" s="294"/>
      <c r="D30343" s="294"/>
      <c r="E30343" s="294"/>
      <c r="F30343" s="294"/>
    </row>
    <row r="30344">
      <c r="A30344" s="294" t="s">
        <v>40364</v>
      </c>
      <c r="B30344" s="294"/>
      <c r="C30344" s="294"/>
      <c r="D30344" s="294"/>
      <c r="E30344" s="294"/>
      <c r="F30344" s="294"/>
    </row>
    <row r="30345">
      <c r="A30345" s="294" t="s">
        <v>40365</v>
      </c>
      <c r="B30345" s="294"/>
      <c r="C30345" s="294"/>
      <c r="D30345" s="294"/>
      <c r="E30345" s="294"/>
      <c r="F30345" s="294"/>
    </row>
    <row r="30346">
      <c r="A30346" s="294" t="s">
        <v>40366</v>
      </c>
      <c r="B30346" s="294"/>
      <c r="C30346" s="294"/>
      <c r="D30346" s="294"/>
      <c r="E30346" s="294"/>
      <c r="F30346" s="294"/>
    </row>
    <row r="30347">
      <c r="A30347" s="294" t="s">
        <v>40367</v>
      </c>
      <c r="B30347" s="294"/>
      <c r="C30347" s="294"/>
      <c r="D30347" s="294"/>
      <c r="E30347" s="294"/>
      <c r="F30347" s="294"/>
    </row>
    <row r="30348">
      <c r="A30348" s="294"/>
      <c r="B30348" s="294"/>
      <c r="C30348" s="294"/>
      <c r="D30348" s="294"/>
      <c r="E30348" s="294"/>
      <c r="F30348" s="294"/>
    </row>
    <row r="30349">
      <c r="A30349" s="294"/>
      <c r="B30349" s="294"/>
      <c r="C30349" s="294"/>
      <c r="D30349" s="294"/>
      <c r="E30349" s="294"/>
      <c r="F30349" s="294"/>
    </row>
    <row r="30350">
      <c r="A30350" s="294" t="s">
        <v>28124</v>
      </c>
      <c r="B30350" s="294"/>
      <c r="C30350" s="294"/>
      <c r="D30350" s="294"/>
      <c r="E30350" s="294"/>
      <c r="F30350" s="294"/>
    </row>
    <row r="30351">
      <c r="A30351" s="294" t="s">
        <v>40368</v>
      </c>
      <c r="B30351" s="294"/>
      <c r="C30351" s="294"/>
      <c r="D30351" s="294"/>
      <c r="E30351" s="294"/>
      <c r="F30351" s="294"/>
    </row>
    <row r="30352">
      <c r="A30352" s="294" t="s">
        <v>21314</v>
      </c>
      <c r="B30352" s="294"/>
      <c r="C30352" s="294"/>
      <c r="D30352" s="294"/>
      <c r="E30352" s="294"/>
      <c r="F30352" s="294"/>
    </row>
    <row r="30353">
      <c r="A30353" s="294" t="s">
        <v>40369</v>
      </c>
      <c r="B30353" s="294"/>
      <c r="C30353" s="294"/>
      <c r="D30353" s="294"/>
      <c r="E30353" s="294"/>
      <c r="F30353" s="294"/>
    </row>
    <row r="30354">
      <c r="A30354" s="294"/>
      <c r="B30354" s="294"/>
      <c r="C30354" s="294"/>
      <c r="D30354" s="294"/>
      <c r="E30354" s="294"/>
      <c r="F30354" s="294"/>
    </row>
    <row r="30355">
      <c r="A30355" s="294"/>
      <c r="B30355" s="294"/>
      <c r="C30355" s="294"/>
      <c r="D30355" s="294"/>
      <c r="E30355" s="294"/>
      <c r="F30355" s="294"/>
    </row>
    <row r="30356">
      <c r="A30356" s="294" t="s">
        <v>23007</v>
      </c>
      <c r="B30356" s="294"/>
      <c r="C30356" s="294"/>
      <c r="D30356" s="294"/>
      <c r="E30356" s="294"/>
      <c r="F30356" s="294"/>
    </row>
    <row r="30357">
      <c r="A30357" s="294"/>
      <c r="B30357" s="294"/>
      <c r="C30357" s="294"/>
      <c r="D30357" s="294"/>
      <c r="E30357" s="294"/>
      <c r="F30357" s="294"/>
    </row>
    <row r="30358">
      <c r="A30358" s="294" t="s">
        <v>28039</v>
      </c>
      <c r="B30358" s="294"/>
      <c r="C30358" s="294"/>
      <c r="D30358" s="294"/>
      <c r="E30358" s="294"/>
      <c r="F30358" s="294"/>
    </row>
    <row r="30359">
      <c r="A30359" s="294" t="s">
        <v>40370</v>
      </c>
      <c r="B30359" s="294"/>
      <c r="C30359" s="294"/>
      <c r="D30359" s="294"/>
      <c r="E30359" s="294"/>
      <c r="F30359" s="294"/>
    </row>
    <row r="30360">
      <c r="A30360" s="294" t="s">
        <v>40371</v>
      </c>
      <c r="B30360" s="294"/>
      <c r="C30360" s="294"/>
      <c r="D30360" s="294"/>
      <c r="E30360" s="294"/>
      <c r="F30360" s="294"/>
    </row>
    <row r="30361">
      <c r="A30361" s="294" t="s">
        <v>40372</v>
      </c>
      <c r="B30361" s="294"/>
      <c r="C30361" s="294"/>
      <c r="D30361" s="294"/>
      <c r="E30361" s="294"/>
      <c r="F30361" s="294"/>
    </row>
    <row r="30362">
      <c r="A30362" s="294" t="s">
        <v>40373</v>
      </c>
      <c r="B30362" s="294"/>
      <c r="C30362" s="294"/>
      <c r="D30362" s="294"/>
      <c r="E30362" s="294"/>
      <c r="F30362" s="294"/>
    </row>
    <row r="30363">
      <c r="A30363" s="294" t="s">
        <v>40374</v>
      </c>
      <c r="B30363" s="294"/>
      <c r="C30363" s="294"/>
      <c r="D30363" s="294"/>
      <c r="E30363" s="294"/>
      <c r="F30363" s="294"/>
    </row>
    <row r="30364">
      <c r="A30364" s="294" t="s">
        <v>40375</v>
      </c>
      <c r="B30364" s="294"/>
      <c r="C30364" s="294"/>
      <c r="D30364" s="294"/>
      <c r="E30364" s="294"/>
      <c r="F30364" s="294"/>
    </row>
    <row r="30365">
      <c r="A30365" s="294" t="s">
        <v>40376</v>
      </c>
      <c r="B30365" s="294"/>
      <c r="C30365" s="294"/>
      <c r="D30365" s="294"/>
      <c r="E30365" s="294"/>
      <c r="F30365" s="294"/>
    </row>
    <row r="30366">
      <c r="A30366" s="294" t="s">
        <v>40377</v>
      </c>
      <c r="B30366" s="294"/>
      <c r="C30366" s="294"/>
      <c r="D30366" s="294"/>
      <c r="E30366" s="294"/>
      <c r="F30366" s="294"/>
    </row>
    <row r="30367">
      <c r="A30367" s="294" t="s">
        <v>40378</v>
      </c>
      <c r="B30367" s="294"/>
      <c r="C30367" s="294"/>
      <c r="D30367" s="294"/>
      <c r="E30367" s="294"/>
      <c r="F30367" s="294"/>
    </row>
    <row r="30368">
      <c r="A30368" s="294"/>
      <c r="B30368" s="294"/>
      <c r="C30368" s="294"/>
      <c r="D30368" s="294"/>
      <c r="E30368" s="294"/>
      <c r="F30368" s="294"/>
    </row>
    <row r="30369">
      <c r="A30369" s="294"/>
      <c r="B30369" s="294"/>
      <c r="C30369" s="294"/>
      <c r="D30369" s="294"/>
      <c r="E30369" s="294"/>
      <c r="F30369" s="294"/>
    </row>
    <row r="30370">
      <c r="A30370" s="294" t="s">
        <v>21326</v>
      </c>
      <c r="B30370" s="294"/>
      <c r="C30370" s="294"/>
      <c r="D30370" s="294"/>
      <c r="E30370" s="294"/>
      <c r="F30370" s="294"/>
    </row>
    <row r="30371">
      <c r="A30371" s="294"/>
      <c r="B30371" s="294"/>
      <c r="C30371" s="294"/>
      <c r="D30371" s="294"/>
      <c r="E30371" s="294"/>
      <c r="F30371" s="294"/>
    </row>
    <row r="30372">
      <c r="A30372" s="294" t="s">
        <v>40379</v>
      </c>
      <c r="B30372" s="294"/>
      <c r="C30372" s="294"/>
      <c r="D30372" s="294"/>
      <c r="E30372" s="294"/>
      <c r="F30372" s="294"/>
    </row>
    <row r="30373">
      <c r="A30373" s="294" t="s">
        <v>40380</v>
      </c>
      <c r="B30373" s="294"/>
      <c r="C30373" s="294"/>
      <c r="D30373" s="294"/>
      <c r="E30373" s="294"/>
      <c r="F30373" s="294"/>
    </row>
    <row r="30374">
      <c r="A30374" s="294" t="s">
        <v>40381</v>
      </c>
      <c r="B30374" s="294"/>
      <c r="C30374" s="294"/>
      <c r="D30374" s="294"/>
      <c r="E30374" s="294"/>
      <c r="F30374" s="294"/>
    </row>
    <row r="30375">
      <c r="A30375" s="294" t="s">
        <v>40382</v>
      </c>
      <c r="B30375" s="294"/>
      <c r="C30375" s="294"/>
      <c r="D30375" s="294"/>
      <c r="E30375" s="294"/>
      <c r="F30375" s="294"/>
    </row>
    <row r="30376">
      <c r="A30376" s="294" t="s">
        <v>40383</v>
      </c>
      <c r="B30376" s="294"/>
      <c r="C30376" s="294"/>
      <c r="D30376" s="294"/>
      <c r="E30376" s="294"/>
      <c r="F30376" s="294"/>
    </row>
    <row r="30377">
      <c r="A30377" s="294" t="s">
        <v>40384</v>
      </c>
      <c r="B30377" s="294"/>
      <c r="C30377" s="294"/>
      <c r="D30377" s="294"/>
      <c r="E30377" s="294"/>
      <c r="F30377" s="294"/>
    </row>
    <row r="30378">
      <c r="A30378" s="294"/>
      <c r="B30378" s="294"/>
      <c r="C30378" s="294"/>
      <c r="D30378" s="294"/>
      <c r="E30378" s="294"/>
      <c r="F30378" s="294"/>
    </row>
    <row r="30379">
      <c r="A30379" s="294" t="s">
        <v>22025</v>
      </c>
      <c r="B30379" s="294"/>
      <c r="C30379" s="294"/>
      <c r="D30379" s="294"/>
      <c r="E30379" s="294"/>
      <c r="F30379" s="294"/>
    </row>
    <row r="30380">
      <c r="A30380" s="294"/>
      <c r="B30380" s="294"/>
      <c r="C30380" s="294"/>
      <c r="D30380" s="294"/>
      <c r="E30380" s="294"/>
      <c r="F30380" s="294"/>
    </row>
    <row r="30381">
      <c r="A30381" s="294" t="s">
        <v>40385</v>
      </c>
      <c r="B30381" s="294"/>
      <c r="C30381" s="294"/>
      <c r="D30381" s="294"/>
      <c r="E30381" s="294"/>
      <c r="F30381" s="294"/>
    </row>
    <row r="30382">
      <c r="A30382" s="294" t="s">
        <v>40290</v>
      </c>
      <c r="B30382" s="294"/>
      <c r="C30382" s="294"/>
      <c r="D30382" s="294"/>
      <c r="E30382" s="294"/>
      <c r="F30382" s="294"/>
    </row>
    <row r="30383">
      <c r="A30383" s="294" t="s">
        <v>40386</v>
      </c>
      <c r="B30383" s="294"/>
      <c r="C30383" s="294"/>
      <c r="D30383" s="294"/>
      <c r="E30383" s="294"/>
      <c r="F30383" s="294"/>
    </row>
    <row r="30384">
      <c r="A30384" s="294" t="s">
        <v>40387</v>
      </c>
      <c r="B30384" s="294"/>
      <c r="C30384" s="294"/>
      <c r="D30384" s="294"/>
      <c r="E30384" s="294"/>
      <c r="F30384" s="294"/>
    </row>
    <row r="30385">
      <c r="A30385" s="294"/>
      <c r="B30385" s="294"/>
      <c r="C30385" s="294"/>
      <c r="D30385" s="294"/>
      <c r="E30385" s="294"/>
      <c r="F30385" s="294"/>
    </row>
    <row r="30386">
      <c r="A30386" s="294" t="s">
        <v>21344</v>
      </c>
      <c r="B30386" s="294"/>
      <c r="C30386" s="294"/>
      <c r="D30386" s="294"/>
      <c r="E30386" s="294"/>
      <c r="F30386" s="294"/>
    </row>
    <row r="30387">
      <c r="A30387" s="294" t="s">
        <v>30376</v>
      </c>
      <c r="B30387" s="294"/>
      <c r="C30387" s="294"/>
      <c r="D30387" s="294"/>
      <c r="E30387" s="294"/>
      <c r="F30387" s="294"/>
    </row>
    <row r="30388">
      <c r="A30388" s="294"/>
      <c r="B30388" s="294"/>
      <c r="C30388" s="294"/>
      <c r="D30388" s="294"/>
      <c r="E30388" s="294"/>
      <c r="F30388" s="294"/>
    </row>
    <row r="30389">
      <c r="A30389" s="294" t="s">
        <v>40388</v>
      </c>
      <c r="B30389" s="294"/>
      <c r="C30389" s="294"/>
      <c r="D30389" s="294"/>
      <c r="E30389" s="294"/>
      <c r="F30389" s="294"/>
    </row>
    <row r="30390">
      <c r="A30390" s="294" t="s">
        <v>40389</v>
      </c>
      <c r="B30390" s="294"/>
      <c r="C30390" s="294"/>
      <c r="D30390" s="294"/>
      <c r="E30390" s="294"/>
      <c r="F30390" s="294"/>
    </row>
    <row r="30391">
      <c r="A30391" s="294" t="s">
        <v>40390</v>
      </c>
      <c r="B30391" s="294"/>
      <c r="C30391" s="294"/>
      <c r="D30391" s="294"/>
      <c r="E30391" s="294"/>
      <c r="F30391" s="294"/>
    </row>
    <row r="30392">
      <c r="A30392" s="294" t="s">
        <v>40391</v>
      </c>
      <c r="B30392" s="294"/>
      <c r="C30392" s="294"/>
      <c r="D30392" s="294"/>
      <c r="E30392" s="294"/>
      <c r="F30392" s="294"/>
    </row>
    <row r="30393">
      <c r="A30393" s="294" t="s">
        <v>40392</v>
      </c>
      <c r="B30393" s="294"/>
      <c r="C30393" s="294"/>
      <c r="D30393" s="294"/>
      <c r="E30393" s="294"/>
      <c r="F30393" s="294"/>
    </row>
    <row r="30394">
      <c r="A30394" s="294"/>
      <c r="B30394" s="294"/>
      <c r="C30394" s="294"/>
      <c r="D30394" s="294"/>
      <c r="E30394" s="294"/>
      <c r="F30394" s="294"/>
    </row>
    <row r="30395">
      <c r="A30395" s="294" t="s">
        <v>21908</v>
      </c>
      <c r="B30395" s="294"/>
      <c r="C30395" s="294"/>
      <c r="D30395" s="294"/>
      <c r="E30395" s="294"/>
      <c r="F30395" s="294"/>
    </row>
    <row r="30396">
      <c r="A30396" s="294"/>
      <c r="B30396" s="294"/>
      <c r="C30396" s="294"/>
      <c r="D30396" s="294"/>
      <c r="E30396" s="294"/>
      <c r="F30396" s="294"/>
    </row>
    <row r="30397">
      <c r="A30397" s="294" t="s">
        <v>40393</v>
      </c>
      <c r="B30397" s="294"/>
      <c r="C30397" s="294"/>
      <c r="D30397" s="294"/>
      <c r="E30397" s="294"/>
      <c r="F30397" s="294"/>
    </row>
    <row r="30398">
      <c r="A30398" s="294" t="s">
        <v>40394</v>
      </c>
      <c r="B30398" s="294"/>
      <c r="C30398" s="294"/>
      <c r="D30398" s="294"/>
      <c r="E30398" s="294"/>
      <c r="F30398" s="294"/>
    </row>
    <row r="30399">
      <c r="A30399" s="294" t="s">
        <v>40395</v>
      </c>
      <c r="B30399" s="294"/>
      <c r="C30399" s="294"/>
      <c r="D30399" s="294"/>
      <c r="E30399" s="294"/>
      <c r="F30399" s="294"/>
    </row>
    <row r="30400">
      <c r="A30400" s="294" t="s">
        <v>24211</v>
      </c>
      <c r="B30400" s="294"/>
      <c r="C30400" s="294"/>
      <c r="D30400" s="294"/>
      <c r="E30400" s="294"/>
      <c r="F30400" s="294"/>
    </row>
    <row r="30401">
      <c r="A30401" s="294" t="s">
        <v>40396</v>
      </c>
      <c r="B30401" s="294"/>
      <c r="C30401" s="294"/>
      <c r="D30401" s="294"/>
      <c r="E30401" s="294"/>
      <c r="F30401" s="294"/>
    </row>
    <row r="30402">
      <c r="A30402" s="294" t="s">
        <v>40397</v>
      </c>
      <c r="B30402" s="294"/>
      <c r="C30402" s="294"/>
      <c r="D30402" s="294"/>
      <c r="E30402" s="294"/>
      <c r="F30402" s="294"/>
    </row>
    <row r="30403">
      <c r="A30403" s="294"/>
      <c r="B30403" s="294"/>
      <c r="C30403" s="294"/>
      <c r="D30403" s="294"/>
      <c r="E30403" s="294"/>
      <c r="F30403" s="294"/>
    </row>
    <row r="30404">
      <c r="A30404" s="294" t="s">
        <v>40108</v>
      </c>
      <c r="B30404" s="294"/>
      <c r="C30404" s="294"/>
      <c r="D30404" s="294"/>
      <c r="E30404" s="294"/>
      <c r="F30404" s="294"/>
    </row>
    <row r="30405">
      <c r="A30405" s="294"/>
      <c r="B30405" s="294"/>
      <c r="C30405" s="294"/>
      <c r="D30405" s="294"/>
      <c r="E30405" s="294"/>
      <c r="F30405" s="294"/>
    </row>
    <row r="30406">
      <c r="A30406" s="294" t="s">
        <v>31019</v>
      </c>
      <c r="B30406" s="294"/>
      <c r="C30406" s="294"/>
      <c r="D30406" s="294"/>
      <c r="E30406" s="294"/>
      <c r="F30406" s="294"/>
    </row>
    <row r="30407">
      <c r="A30407" s="294" t="s">
        <v>40398</v>
      </c>
      <c r="B30407" s="294"/>
      <c r="C30407" s="294"/>
      <c r="D30407" s="294"/>
      <c r="E30407" s="294"/>
      <c r="F30407" s="294"/>
    </row>
    <row r="30408">
      <c r="A30408" s="294" t="s">
        <v>40399</v>
      </c>
      <c r="B30408" s="294"/>
      <c r="C30408" s="294"/>
      <c r="D30408" s="294"/>
      <c r="E30408" s="294"/>
      <c r="F30408" s="294"/>
    </row>
    <row r="30409">
      <c r="A30409" s="294" t="s">
        <v>40400</v>
      </c>
      <c r="B30409" s="294"/>
      <c r="C30409" s="294"/>
      <c r="D30409" s="294"/>
      <c r="E30409" s="294"/>
      <c r="F30409" s="294"/>
    </row>
    <row r="30410">
      <c r="A30410" s="294" t="s">
        <v>40401</v>
      </c>
      <c r="B30410" s="294"/>
      <c r="C30410" s="294"/>
      <c r="D30410" s="294"/>
      <c r="E30410" s="294"/>
      <c r="F30410" s="294"/>
    </row>
    <row r="30411">
      <c r="A30411" s="294" t="s">
        <v>40402</v>
      </c>
      <c r="B30411" s="294"/>
      <c r="C30411" s="294"/>
      <c r="D30411" s="294"/>
      <c r="E30411" s="294"/>
      <c r="F30411" s="294"/>
    </row>
    <row r="30412">
      <c r="A30412" s="294" t="s">
        <v>40403</v>
      </c>
      <c r="B30412" s="294"/>
      <c r="C30412" s="294"/>
      <c r="D30412" s="294"/>
      <c r="E30412" s="294"/>
      <c r="F30412" s="294"/>
    </row>
    <row r="30413">
      <c r="A30413" s="294" t="s">
        <v>40404</v>
      </c>
      <c r="B30413" s="294"/>
      <c r="C30413" s="294"/>
      <c r="D30413" s="294"/>
      <c r="E30413" s="294"/>
      <c r="F30413" s="294"/>
    </row>
    <row r="30414">
      <c r="A30414" s="294" t="s">
        <v>40405</v>
      </c>
      <c r="B30414" s="294"/>
      <c r="C30414" s="294"/>
      <c r="D30414" s="294"/>
      <c r="E30414" s="294"/>
      <c r="F30414" s="294"/>
    </row>
    <row r="30415">
      <c r="A30415" s="294" t="s">
        <v>40406</v>
      </c>
      <c r="B30415" s="294"/>
      <c r="C30415" s="294"/>
      <c r="D30415" s="294"/>
      <c r="E30415" s="294"/>
      <c r="F30415" s="294"/>
    </row>
    <row r="30416">
      <c r="A30416" s="294"/>
      <c r="B30416" s="294"/>
      <c r="C30416" s="294"/>
      <c r="D30416" s="294"/>
      <c r="E30416" s="294"/>
      <c r="F30416" s="294"/>
    </row>
    <row r="30417">
      <c r="A30417" s="294" t="s">
        <v>27852</v>
      </c>
      <c r="B30417" s="294"/>
      <c r="C30417" s="294"/>
      <c r="D30417" s="294"/>
      <c r="E30417" s="294"/>
      <c r="F30417" s="294"/>
    </row>
    <row r="30418">
      <c r="A30418" s="294"/>
      <c r="B30418" s="294"/>
      <c r="C30418" s="294"/>
      <c r="D30418" s="294"/>
      <c r="E30418" s="294"/>
      <c r="F30418" s="294"/>
    </row>
    <row r="30419">
      <c r="A30419" s="294" t="s">
        <v>40407</v>
      </c>
      <c r="B30419" s="294"/>
      <c r="C30419" s="294"/>
      <c r="D30419" s="294"/>
      <c r="E30419" s="294"/>
      <c r="F30419" s="294"/>
    </row>
    <row r="30420">
      <c r="A30420" s="294" t="s">
        <v>40408</v>
      </c>
      <c r="B30420" s="294"/>
      <c r="C30420" s="294"/>
      <c r="D30420" s="294"/>
      <c r="E30420" s="294"/>
      <c r="F30420" s="294"/>
    </row>
    <row r="30421">
      <c r="A30421" s="294" t="s">
        <v>40409</v>
      </c>
      <c r="B30421" s="294"/>
      <c r="C30421" s="294"/>
      <c r="D30421" s="294"/>
      <c r="E30421" s="294"/>
      <c r="F30421" s="294"/>
    </row>
    <row r="30422">
      <c r="A30422" s="294" t="s">
        <v>40410</v>
      </c>
      <c r="B30422" s="294"/>
      <c r="C30422" s="294"/>
      <c r="D30422" s="294"/>
      <c r="E30422" s="294"/>
      <c r="F30422" s="294"/>
    </row>
    <row r="30423">
      <c r="A30423" s="294" t="s">
        <v>40411</v>
      </c>
      <c r="B30423" s="294"/>
      <c r="C30423" s="294"/>
      <c r="D30423" s="294"/>
      <c r="E30423" s="294"/>
      <c r="F30423" s="294"/>
    </row>
    <row r="30424">
      <c r="A30424" s="294" t="s">
        <v>40412</v>
      </c>
      <c r="B30424" s="294"/>
      <c r="C30424" s="294"/>
      <c r="D30424" s="294"/>
      <c r="E30424" s="294"/>
      <c r="F30424" s="294"/>
    </row>
    <row r="30425">
      <c r="A30425" s="294" t="s">
        <v>40413</v>
      </c>
      <c r="B30425" s="294"/>
      <c r="C30425" s="294"/>
      <c r="D30425" s="294"/>
      <c r="E30425" s="294"/>
      <c r="F30425" s="294"/>
    </row>
    <row r="30426">
      <c r="A30426" s="294" t="s">
        <v>40414</v>
      </c>
      <c r="B30426" s="294"/>
      <c r="C30426" s="294"/>
      <c r="D30426" s="294"/>
      <c r="E30426" s="294"/>
      <c r="F30426" s="294"/>
    </row>
    <row r="30427">
      <c r="A30427" s="294" t="s">
        <v>40415</v>
      </c>
      <c r="B30427" s="294"/>
      <c r="C30427" s="294"/>
      <c r="D30427" s="294"/>
      <c r="E30427" s="294"/>
      <c r="F30427" s="294"/>
    </row>
    <row r="30428">
      <c r="A30428" s="294" t="s">
        <v>40416</v>
      </c>
      <c r="B30428" s="294"/>
      <c r="C30428" s="294"/>
      <c r="D30428" s="294"/>
      <c r="E30428" s="294"/>
      <c r="F30428" s="294"/>
    </row>
    <row r="30429">
      <c r="A30429" s="294" t="s">
        <v>40417</v>
      </c>
      <c r="B30429" s="294"/>
      <c r="C30429" s="294"/>
      <c r="D30429" s="294"/>
      <c r="E30429" s="294"/>
      <c r="F30429" s="294"/>
    </row>
    <row r="30430">
      <c r="A30430" s="294" t="s">
        <v>40418</v>
      </c>
      <c r="B30430" s="294"/>
      <c r="C30430" s="294"/>
      <c r="D30430" s="294"/>
      <c r="E30430" s="294"/>
      <c r="F30430" s="294"/>
    </row>
    <row r="30431">
      <c r="A30431" s="294" t="s">
        <v>40419</v>
      </c>
      <c r="B30431" s="294"/>
      <c r="C30431" s="294"/>
      <c r="D30431" s="294"/>
      <c r="E30431" s="294"/>
      <c r="F30431" s="294"/>
    </row>
    <row r="30432">
      <c r="A30432" s="294"/>
      <c r="B30432" s="294"/>
      <c r="C30432" s="294"/>
      <c r="D30432" s="294"/>
      <c r="E30432" s="294"/>
      <c r="F30432" s="294"/>
    </row>
    <row r="30433">
      <c r="A30433" s="294"/>
      <c r="B30433" s="294"/>
      <c r="C30433" s="294"/>
      <c r="D30433" s="294"/>
      <c r="E30433" s="294"/>
      <c r="F30433" s="294"/>
    </row>
    <row r="30434">
      <c r="A30434" s="294" t="s">
        <v>28124</v>
      </c>
      <c r="B30434" s="294"/>
      <c r="C30434" s="294"/>
      <c r="D30434" s="294"/>
      <c r="E30434" s="294"/>
      <c r="F30434" s="294"/>
    </row>
    <row r="30435">
      <c r="A30435" s="294" t="s">
        <v>40420</v>
      </c>
      <c r="B30435" s="294"/>
      <c r="C30435" s="294"/>
      <c r="D30435" s="294"/>
      <c r="E30435" s="294"/>
      <c r="F30435" s="294"/>
    </row>
    <row r="30436">
      <c r="A30436" s="294" t="s">
        <v>21618</v>
      </c>
      <c r="B30436" s="294"/>
      <c r="C30436" s="294"/>
      <c r="D30436" s="294"/>
      <c r="E30436" s="294"/>
      <c r="F30436" s="294"/>
    </row>
    <row r="30437">
      <c r="A30437" s="294" t="s">
        <v>40421</v>
      </c>
      <c r="B30437" s="294"/>
      <c r="C30437" s="294"/>
      <c r="D30437" s="294"/>
      <c r="E30437" s="294"/>
      <c r="F30437" s="294"/>
    </row>
    <row r="30438">
      <c r="A30438" s="294"/>
      <c r="B30438" s="294"/>
      <c r="C30438" s="294"/>
      <c r="D30438" s="294"/>
      <c r="E30438" s="294"/>
      <c r="F30438" s="294"/>
    </row>
    <row r="30439">
      <c r="A30439" s="294" t="s">
        <v>22512</v>
      </c>
      <c r="B30439" s="294"/>
      <c r="C30439" s="294"/>
      <c r="D30439" s="294"/>
      <c r="E30439" s="294"/>
      <c r="F30439" s="294"/>
    </row>
    <row r="30440">
      <c r="A30440" s="294" t="s">
        <v>23459</v>
      </c>
      <c r="B30440" s="294"/>
      <c r="C30440" s="294"/>
      <c r="D30440" s="294"/>
      <c r="E30440" s="294"/>
      <c r="F30440" s="294"/>
    </row>
    <row r="30441">
      <c r="A30441" s="294"/>
      <c r="B30441" s="294"/>
      <c r="C30441" s="294"/>
      <c r="D30441" s="294"/>
      <c r="E30441" s="294"/>
      <c r="F30441" s="294"/>
    </row>
    <row r="30442">
      <c r="A30442" s="294" t="s">
        <v>40422</v>
      </c>
      <c r="B30442" s="294"/>
      <c r="C30442" s="294"/>
      <c r="D30442" s="294"/>
      <c r="E30442" s="294"/>
      <c r="F30442" s="294"/>
    </row>
    <row r="30443">
      <c r="A30443" s="294" t="s">
        <v>40423</v>
      </c>
      <c r="B30443" s="294"/>
      <c r="C30443" s="294"/>
      <c r="D30443" s="294"/>
      <c r="E30443" s="294"/>
      <c r="F30443" s="294"/>
    </row>
    <row r="30444">
      <c r="A30444" s="294" t="s">
        <v>40424</v>
      </c>
      <c r="B30444" s="294"/>
      <c r="C30444" s="294"/>
      <c r="D30444" s="294"/>
      <c r="E30444" s="294"/>
      <c r="F30444" s="294"/>
    </row>
    <row r="30445">
      <c r="A30445" s="294" t="s">
        <v>40425</v>
      </c>
      <c r="B30445" s="294"/>
      <c r="C30445" s="294"/>
      <c r="D30445" s="294"/>
      <c r="E30445" s="294"/>
      <c r="F30445" s="294"/>
    </row>
    <row r="30446">
      <c r="A30446" s="294" t="s">
        <v>40426</v>
      </c>
      <c r="B30446" s="294"/>
      <c r="C30446" s="294"/>
      <c r="D30446" s="294"/>
      <c r="E30446" s="294"/>
      <c r="F30446" s="294"/>
    </row>
    <row r="30447">
      <c r="A30447" s="294" t="s">
        <v>40427</v>
      </c>
      <c r="B30447" s="294"/>
      <c r="C30447" s="294"/>
      <c r="D30447" s="294"/>
      <c r="E30447" s="294"/>
      <c r="F30447" s="294"/>
    </row>
    <row r="30448">
      <c r="A30448" s="294"/>
      <c r="B30448" s="294"/>
      <c r="C30448" s="294"/>
      <c r="D30448" s="294"/>
      <c r="E30448" s="294"/>
      <c r="F30448" s="294"/>
    </row>
    <row r="30449">
      <c r="A30449" s="294" t="s">
        <v>27452</v>
      </c>
      <c r="B30449" s="294"/>
      <c r="C30449" s="294"/>
      <c r="D30449" s="294"/>
      <c r="E30449" s="294"/>
      <c r="F30449" s="294"/>
    </row>
    <row r="30450">
      <c r="A30450" s="294" t="s">
        <v>39814</v>
      </c>
      <c r="B30450" s="294"/>
      <c r="C30450" s="294"/>
      <c r="D30450" s="294"/>
      <c r="E30450" s="294"/>
      <c r="F30450" s="294"/>
    </row>
    <row r="30451">
      <c r="A30451" s="294"/>
      <c r="B30451" s="294"/>
      <c r="C30451" s="294"/>
      <c r="D30451" s="294"/>
      <c r="E30451" s="294"/>
      <c r="F30451" s="294"/>
    </row>
    <row r="30452">
      <c r="A30452" s="294" t="s">
        <v>40428</v>
      </c>
      <c r="B30452" s="294"/>
      <c r="C30452" s="294"/>
      <c r="D30452" s="294"/>
      <c r="E30452" s="294"/>
      <c r="F30452" s="294"/>
    </row>
    <row r="30453">
      <c r="A30453" s="294" t="s">
        <v>40429</v>
      </c>
      <c r="B30453" s="294"/>
      <c r="C30453" s="294"/>
      <c r="D30453" s="294"/>
      <c r="E30453" s="294"/>
      <c r="F30453" s="294"/>
    </row>
    <row r="30454">
      <c r="A30454" s="294" t="s">
        <v>40430</v>
      </c>
      <c r="B30454" s="294"/>
      <c r="C30454" s="294"/>
      <c r="D30454" s="294"/>
      <c r="E30454" s="294"/>
      <c r="F30454" s="294"/>
    </row>
    <row r="30455">
      <c r="A30455" s="294" t="s">
        <v>40431</v>
      </c>
      <c r="B30455" s="294"/>
      <c r="C30455" s="294"/>
      <c r="D30455" s="294"/>
      <c r="E30455" s="294"/>
      <c r="F30455" s="294"/>
    </row>
    <row r="30456">
      <c r="A30456" s="294"/>
      <c r="B30456" s="294"/>
      <c r="C30456" s="294"/>
      <c r="D30456" s="294"/>
      <c r="E30456" s="294"/>
      <c r="F30456" s="294"/>
    </row>
    <row r="30457">
      <c r="A30457" s="294" t="s">
        <v>26992</v>
      </c>
      <c r="B30457" s="294"/>
      <c r="C30457" s="294"/>
      <c r="D30457" s="294"/>
      <c r="E30457" s="294"/>
      <c r="F30457" s="294"/>
    </row>
    <row r="30458">
      <c r="A30458" s="294" t="s">
        <v>26884</v>
      </c>
      <c r="B30458" s="294"/>
      <c r="C30458" s="294"/>
      <c r="D30458" s="294"/>
      <c r="E30458" s="294"/>
      <c r="F30458" s="294"/>
    </row>
    <row r="30459">
      <c r="A30459" s="294"/>
      <c r="B30459" s="294"/>
      <c r="C30459" s="294"/>
      <c r="D30459" s="294"/>
      <c r="E30459" s="294"/>
      <c r="F30459" s="294"/>
    </row>
    <row r="30460">
      <c r="A30460" s="294" t="s">
        <v>40432</v>
      </c>
      <c r="B30460" s="294"/>
      <c r="C30460" s="294"/>
      <c r="D30460" s="294"/>
      <c r="E30460" s="294"/>
      <c r="F30460" s="294"/>
    </row>
    <row r="30461">
      <c r="A30461" s="294" t="s">
        <v>40433</v>
      </c>
      <c r="B30461" s="294"/>
      <c r="C30461" s="294"/>
      <c r="D30461" s="294"/>
      <c r="E30461" s="294"/>
      <c r="F30461" s="294"/>
    </row>
    <row r="30462">
      <c r="A30462" s="294" t="s">
        <v>40434</v>
      </c>
      <c r="B30462" s="294"/>
      <c r="C30462" s="294"/>
      <c r="D30462" s="294"/>
      <c r="E30462" s="294"/>
      <c r="F30462" s="294"/>
    </row>
    <row r="30463">
      <c r="A30463" s="294" t="s">
        <v>40435</v>
      </c>
      <c r="B30463" s="294"/>
      <c r="C30463" s="294"/>
      <c r="D30463" s="294"/>
      <c r="E30463" s="294"/>
      <c r="F30463" s="294"/>
    </row>
    <row r="30464">
      <c r="A30464" s="294" t="s">
        <v>40436</v>
      </c>
      <c r="B30464" s="294"/>
      <c r="C30464" s="294"/>
      <c r="D30464" s="294"/>
      <c r="E30464" s="294"/>
      <c r="F30464" s="294"/>
    </row>
    <row r="30465">
      <c r="A30465" s="294"/>
      <c r="B30465" s="294"/>
      <c r="C30465" s="294"/>
      <c r="D30465" s="294"/>
      <c r="E30465" s="294"/>
      <c r="F30465" s="294"/>
    </row>
    <row r="30466">
      <c r="A30466" s="294" t="s">
        <v>21401</v>
      </c>
      <c r="B30466" s="294"/>
      <c r="C30466" s="294"/>
      <c r="D30466" s="294"/>
      <c r="E30466" s="294"/>
      <c r="F30466" s="294"/>
    </row>
    <row r="30467">
      <c r="A30467" s="294"/>
      <c r="B30467" s="294"/>
      <c r="C30467" s="294"/>
      <c r="D30467" s="294"/>
      <c r="E30467" s="294"/>
      <c r="F30467" s="294"/>
    </row>
    <row r="30468">
      <c r="A30468" s="294" t="s">
        <v>40437</v>
      </c>
      <c r="B30468" s="294"/>
      <c r="C30468" s="294"/>
      <c r="D30468" s="294"/>
      <c r="E30468" s="294"/>
      <c r="F30468" s="294"/>
    </row>
    <row r="30469">
      <c r="A30469" s="294" t="s">
        <v>40438</v>
      </c>
      <c r="B30469" s="294"/>
      <c r="C30469" s="294"/>
      <c r="D30469" s="294"/>
      <c r="E30469" s="294"/>
      <c r="F30469" s="294"/>
    </row>
    <row r="30470">
      <c r="A30470" s="294" t="s">
        <v>40439</v>
      </c>
      <c r="B30470" s="294"/>
      <c r="C30470" s="294"/>
      <c r="D30470" s="294"/>
      <c r="E30470" s="294"/>
      <c r="F30470" s="294"/>
    </row>
    <row r="30471">
      <c r="A30471" s="294" t="s">
        <v>40440</v>
      </c>
      <c r="B30471" s="294"/>
      <c r="C30471" s="294"/>
      <c r="D30471" s="294"/>
      <c r="E30471" s="294"/>
      <c r="F30471" s="294"/>
    </row>
    <row r="30472">
      <c r="A30472" s="294" t="s">
        <v>40441</v>
      </c>
      <c r="B30472" s="294"/>
      <c r="C30472" s="294"/>
      <c r="D30472" s="294"/>
      <c r="E30472" s="294"/>
      <c r="F30472" s="294"/>
    </row>
    <row r="30473">
      <c r="A30473" s="294" t="s">
        <v>40442</v>
      </c>
      <c r="B30473" s="294"/>
      <c r="C30473" s="294"/>
      <c r="D30473" s="294"/>
      <c r="E30473" s="294"/>
      <c r="F30473" s="294"/>
    </row>
    <row r="30474">
      <c r="A30474" s="294" t="s">
        <v>23825</v>
      </c>
      <c r="B30474" s="294"/>
      <c r="C30474" s="294"/>
      <c r="D30474" s="294"/>
      <c r="E30474" s="294"/>
      <c r="F30474" s="294"/>
    </row>
    <row r="30475">
      <c r="A30475" s="294" t="s">
        <v>40443</v>
      </c>
      <c r="B30475" s="294"/>
      <c r="C30475" s="294"/>
      <c r="D30475" s="294"/>
      <c r="E30475" s="294"/>
      <c r="F30475" s="294"/>
    </row>
    <row r="30476">
      <c r="A30476" s="294"/>
      <c r="B30476" s="294"/>
      <c r="C30476" s="294"/>
      <c r="D30476" s="294"/>
      <c r="E30476" s="294"/>
      <c r="F30476" s="294"/>
    </row>
    <row r="30477">
      <c r="A30477" s="294" t="s">
        <v>21407</v>
      </c>
      <c r="B30477" s="294"/>
      <c r="C30477" s="294"/>
      <c r="D30477" s="294"/>
      <c r="E30477" s="294"/>
      <c r="F30477" s="294"/>
    </row>
    <row r="30478">
      <c r="A30478" s="294"/>
      <c r="B30478" s="294"/>
      <c r="C30478" s="294"/>
      <c r="D30478" s="294"/>
      <c r="E30478" s="294"/>
      <c r="F30478" s="294"/>
    </row>
    <row r="30479">
      <c r="A30479" s="294" t="s">
        <v>40444</v>
      </c>
      <c r="B30479" s="294"/>
      <c r="C30479" s="294"/>
      <c r="D30479" s="294"/>
      <c r="E30479" s="294"/>
      <c r="F30479" s="294"/>
    </row>
    <row r="30480">
      <c r="A30480" s="294"/>
      <c r="B30480" s="294"/>
      <c r="C30480" s="294"/>
      <c r="D30480" s="294"/>
      <c r="E30480" s="294"/>
      <c r="F30480" s="294"/>
    </row>
    <row r="30481">
      <c r="A30481" s="294" t="s">
        <v>40445</v>
      </c>
      <c r="B30481" s="294"/>
      <c r="C30481" s="294"/>
      <c r="D30481" s="294"/>
      <c r="E30481" s="294"/>
      <c r="F30481" s="294"/>
    </row>
    <row r="30482">
      <c r="A30482" s="294" t="s">
        <v>40446</v>
      </c>
      <c r="B30482" s="294"/>
      <c r="C30482" s="294"/>
      <c r="D30482" s="294"/>
      <c r="E30482" s="294"/>
      <c r="F30482" s="294"/>
    </row>
    <row r="30483">
      <c r="A30483" s="294" t="s">
        <v>26908</v>
      </c>
      <c r="B30483" s="294"/>
      <c r="C30483" s="294"/>
      <c r="D30483" s="294"/>
      <c r="E30483" s="294"/>
      <c r="F30483" s="294"/>
    </row>
    <row r="30484">
      <c r="A30484" s="294" t="s">
        <v>40447</v>
      </c>
      <c r="B30484" s="294"/>
      <c r="C30484" s="294"/>
      <c r="D30484" s="294"/>
      <c r="E30484" s="294"/>
      <c r="F30484" s="294"/>
    </row>
    <row r="30485">
      <c r="A30485" s="294" t="s">
        <v>40448</v>
      </c>
      <c r="B30485" s="294"/>
      <c r="C30485" s="294"/>
      <c r="D30485" s="294"/>
      <c r="E30485" s="294"/>
      <c r="F30485" s="294"/>
    </row>
    <row r="30486">
      <c r="A30486" s="294"/>
      <c r="B30486" s="294"/>
      <c r="C30486" s="294"/>
      <c r="D30486" s="294"/>
      <c r="E30486" s="294"/>
      <c r="F30486" s="294"/>
    </row>
    <row r="30487">
      <c r="A30487" s="294" t="s">
        <v>40449</v>
      </c>
      <c r="B30487" s="294"/>
      <c r="C30487" s="294"/>
      <c r="D30487" s="294"/>
      <c r="E30487" s="294"/>
      <c r="F30487" s="294"/>
    </row>
    <row r="30488">
      <c r="A30488" s="294"/>
      <c r="B30488" s="294"/>
      <c r="C30488" s="294"/>
      <c r="D30488" s="294"/>
      <c r="E30488" s="294"/>
      <c r="F30488" s="294"/>
    </row>
    <row r="30489">
      <c r="A30489" s="294" t="s">
        <v>39831</v>
      </c>
      <c r="B30489" s="294"/>
      <c r="C30489" s="294"/>
      <c r="D30489" s="294"/>
      <c r="E30489" s="294"/>
      <c r="F30489" s="294"/>
    </row>
    <row r="30490">
      <c r="A30490" s="294" t="s">
        <v>40450</v>
      </c>
      <c r="B30490" s="294"/>
      <c r="C30490" s="294"/>
      <c r="D30490" s="294"/>
      <c r="E30490" s="294"/>
      <c r="F30490" s="294"/>
    </row>
    <row r="30491">
      <c r="A30491" s="294"/>
      <c r="B30491" s="294"/>
      <c r="C30491" s="294"/>
      <c r="D30491" s="294"/>
      <c r="E30491" s="294"/>
      <c r="F30491" s="294"/>
    </row>
    <row r="30492">
      <c r="A30492" s="294" t="s">
        <v>40451</v>
      </c>
      <c r="B30492" s="294"/>
      <c r="C30492" s="294"/>
      <c r="D30492" s="294"/>
      <c r="E30492" s="294"/>
      <c r="F30492" s="294"/>
    </row>
    <row r="30493">
      <c r="A30493" s="294"/>
      <c r="B30493" s="294"/>
      <c r="C30493" s="294"/>
      <c r="D30493" s="294"/>
      <c r="E30493" s="294"/>
      <c r="F30493" s="294"/>
    </row>
    <row r="30494">
      <c r="A30494" s="294" t="s">
        <v>40452</v>
      </c>
      <c r="B30494" s="294"/>
      <c r="C30494" s="294"/>
      <c r="D30494" s="294"/>
      <c r="E30494" s="294"/>
      <c r="F30494" s="294"/>
    </row>
    <row r="30495">
      <c r="A30495" s="294" t="s">
        <v>34082</v>
      </c>
      <c r="B30495" s="294"/>
      <c r="C30495" s="294"/>
      <c r="D30495" s="294"/>
      <c r="E30495" s="294"/>
      <c r="F30495" s="294"/>
    </row>
    <row r="30496">
      <c r="A30496" s="294" t="s">
        <v>40453</v>
      </c>
      <c r="B30496" s="294"/>
      <c r="C30496" s="294"/>
      <c r="D30496" s="294"/>
      <c r="E30496" s="294"/>
      <c r="F30496" s="294"/>
    </row>
    <row r="30497">
      <c r="A30497" s="294"/>
      <c r="B30497" s="294"/>
      <c r="C30497" s="294"/>
      <c r="D30497" s="294"/>
      <c r="E30497" s="294"/>
      <c r="F30497" s="294"/>
    </row>
    <row r="30498">
      <c r="A30498" s="294" t="s">
        <v>40454</v>
      </c>
      <c r="B30498" s="294"/>
      <c r="C30498" s="294"/>
      <c r="D30498" s="294"/>
      <c r="E30498" s="294"/>
      <c r="F30498" s="294"/>
    </row>
    <row r="30499">
      <c r="A30499" s="294"/>
      <c r="B30499" s="294"/>
      <c r="C30499" s="294"/>
      <c r="D30499" s="294"/>
      <c r="E30499" s="294"/>
      <c r="F30499" s="294"/>
    </row>
    <row r="30500">
      <c r="A30500" s="294" t="s">
        <v>40455</v>
      </c>
      <c r="B30500" s="294"/>
      <c r="C30500" s="294"/>
      <c r="D30500" s="294"/>
      <c r="E30500" s="294"/>
      <c r="F30500" s="294"/>
    </row>
    <row r="30501">
      <c r="A30501" s="294"/>
      <c r="B30501" s="294"/>
      <c r="C30501" s="294"/>
      <c r="D30501" s="294"/>
      <c r="E30501" s="294"/>
      <c r="F30501" s="294"/>
    </row>
    <row r="30502">
      <c r="A30502" s="294" t="s">
        <v>40456</v>
      </c>
      <c r="B30502" s="294"/>
      <c r="C30502" s="294"/>
      <c r="D30502" s="294"/>
      <c r="E30502" s="294"/>
      <c r="F30502" s="294"/>
    </row>
    <row r="30503">
      <c r="A30503" s="294"/>
      <c r="B30503" s="294"/>
      <c r="C30503" s="294"/>
      <c r="D30503" s="294"/>
      <c r="E30503" s="294"/>
      <c r="F30503" s="294"/>
    </row>
    <row r="30504">
      <c r="A30504" s="294" t="s">
        <v>40457</v>
      </c>
      <c r="B30504" s="294"/>
      <c r="C30504" s="294"/>
      <c r="D30504" s="294"/>
      <c r="E30504" s="294"/>
      <c r="F30504" s="294"/>
    </row>
    <row r="30505">
      <c r="A30505" s="294" t="s">
        <v>40458</v>
      </c>
      <c r="B30505" s="294"/>
      <c r="C30505" s="294"/>
      <c r="D30505" s="294"/>
      <c r="E30505" s="294"/>
      <c r="F30505" s="294"/>
    </row>
    <row r="30506">
      <c r="A30506" s="294" t="s">
        <v>40459</v>
      </c>
      <c r="B30506" s="294"/>
      <c r="C30506" s="294"/>
      <c r="D30506" s="294"/>
      <c r="E30506" s="294"/>
      <c r="F30506" s="294"/>
    </row>
    <row r="30507">
      <c r="A30507" s="294" t="s">
        <v>40460</v>
      </c>
      <c r="B30507" s="294"/>
      <c r="C30507" s="294"/>
      <c r="D30507" s="294"/>
      <c r="E30507" s="294"/>
      <c r="F30507" s="294"/>
    </row>
    <row r="30508">
      <c r="A30508" s="294" t="s">
        <v>40461</v>
      </c>
      <c r="B30508" s="294"/>
      <c r="C30508" s="294"/>
      <c r="D30508" s="294"/>
      <c r="E30508" s="294"/>
      <c r="F30508" s="294"/>
    </row>
    <row r="30509">
      <c r="A30509" s="294"/>
      <c r="B30509" s="294"/>
      <c r="C30509" s="294"/>
      <c r="D30509" s="294"/>
      <c r="E30509" s="294"/>
      <c r="F30509" s="294"/>
    </row>
    <row r="30510">
      <c r="A30510" s="294" t="s">
        <v>21304</v>
      </c>
      <c r="B30510" s="294"/>
      <c r="C30510" s="294"/>
      <c r="D30510" s="294"/>
      <c r="E30510" s="294"/>
      <c r="F30510" s="294"/>
    </row>
    <row r="30511">
      <c r="A30511" s="294"/>
      <c r="B30511" s="294"/>
      <c r="C30511" s="294"/>
      <c r="D30511" s="294"/>
      <c r="E30511" s="294"/>
      <c r="F30511" s="294"/>
    </row>
    <row r="30512">
      <c r="A30512" s="294" t="s">
        <v>30187</v>
      </c>
      <c r="B30512" s="294"/>
      <c r="C30512" s="294"/>
      <c r="D30512" s="294"/>
      <c r="E30512" s="294"/>
      <c r="F30512" s="294"/>
    </row>
    <row r="30513">
      <c r="A30513" s="294" t="s">
        <v>24549</v>
      </c>
      <c r="B30513" s="294"/>
      <c r="C30513" s="294"/>
      <c r="D30513" s="294"/>
      <c r="E30513" s="294"/>
      <c r="F30513" s="294"/>
    </row>
    <row r="30514">
      <c r="A30514" s="294" t="s">
        <v>37464</v>
      </c>
      <c r="B30514" s="294"/>
      <c r="C30514" s="294"/>
      <c r="D30514" s="294"/>
      <c r="E30514" s="294"/>
      <c r="F30514" s="294"/>
    </row>
    <row r="30515">
      <c r="A30515" s="294" t="s">
        <v>40462</v>
      </c>
      <c r="B30515" s="294"/>
      <c r="C30515" s="294"/>
      <c r="D30515" s="294"/>
      <c r="E30515" s="294"/>
      <c r="F30515" s="294"/>
    </row>
    <row r="30516">
      <c r="A30516" s="294" t="s">
        <v>40463</v>
      </c>
      <c r="B30516" s="294"/>
      <c r="C30516" s="294"/>
      <c r="D30516" s="294"/>
      <c r="E30516" s="294"/>
      <c r="F30516" s="294"/>
    </row>
    <row r="30517">
      <c r="A30517" s="294" t="s">
        <v>40464</v>
      </c>
      <c r="B30517" s="294"/>
      <c r="C30517" s="294"/>
      <c r="D30517" s="294"/>
      <c r="E30517" s="294"/>
      <c r="F30517" s="294"/>
    </row>
    <row r="30518">
      <c r="A30518" s="294" t="s">
        <v>38031</v>
      </c>
      <c r="B30518" s="294"/>
      <c r="C30518" s="294"/>
      <c r="D30518" s="294"/>
      <c r="E30518" s="294"/>
      <c r="F30518" s="294"/>
    </row>
    <row r="30519">
      <c r="A30519" s="294" t="s">
        <v>29302</v>
      </c>
      <c r="B30519" s="294"/>
      <c r="C30519" s="294"/>
      <c r="D30519" s="294"/>
      <c r="E30519" s="294"/>
      <c r="F30519" s="294"/>
    </row>
    <row r="30520">
      <c r="A30520" s="294" t="s">
        <v>39354</v>
      </c>
      <c r="B30520" s="294"/>
      <c r="C30520" s="294"/>
      <c r="D30520" s="294"/>
      <c r="E30520" s="294"/>
      <c r="F30520" s="294"/>
    </row>
    <row r="30521">
      <c r="A30521" s="294" t="s">
        <v>40465</v>
      </c>
      <c r="B30521" s="294"/>
      <c r="C30521" s="294"/>
      <c r="D30521" s="294"/>
      <c r="E30521" s="294"/>
      <c r="F30521" s="294"/>
    </row>
    <row r="30522">
      <c r="A30522" s="294" t="s">
        <v>40466</v>
      </c>
      <c r="B30522" s="294"/>
      <c r="C30522" s="294"/>
      <c r="D30522" s="294"/>
      <c r="E30522" s="294"/>
      <c r="F30522" s="294"/>
    </row>
    <row r="30523">
      <c r="A30523" s="294" t="s">
        <v>40467</v>
      </c>
      <c r="B30523" s="294"/>
      <c r="C30523" s="294"/>
      <c r="D30523" s="294"/>
      <c r="E30523" s="294"/>
      <c r="F30523" s="294"/>
    </row>
    <row r="30524">
      <c r="A30524" s="294" t="s">
        <v>40468</v>
      </c>
      <c r="B30524" s="294"/>
      <c r="C30524" s="294"/>
      <c r="D30524" s="294"/>
      <c r="E30524" s="294"/>
      <c r="F30524" s="294"/>
    </row>
    <row r="30525">
      <c r="A30525" s="294" t="s">
        <v>24562</v>
      </c>
      <c r="B30525" s="294"/>
      <c r="C30525" s="294"/>
      <c r="D30525" s="294"/>
      <c r="E30525" s="294"/>
      <c r="F30525" s="294"/>
    </row>
    <row r="30526">
      <c r="A30526" s="294" t="s">
        <v>40469</v>
      </c>
      <c r="B30526" s="294"/>
      <c r="C30526" s="294"/>
      <c r="D30526" s="294"/>
      <c r="E30526" s="294"/>
      <c r="F30526" s="294"/>
    </row>
    <row r="30527">
      <c r="A30527" s="294" t="s">
        <v>40470</v>
      </c>
      <c r="B30527" s="294"/>
      <c r="C30527" s="294"/>
      <c r="D30527" s="294"/>
      <c r="E30527" s="294"/>
      <c r="F30527" s="294"/>
    </row>
    <row r="30528">
      <c r="A30528" s="294" t="s">
        <v>40471</v>
      </c>
      <c r="B30528" s="294"/>
      <c r="C30528" s="294"/>
      <c r="D30528" s="294"/>
      <c r="E30528" s="294"/>
      <c r="F30528" s="294"/>
    </row>
    <row r="30529">
      <c r="A30529" s="294" t="s">
        <v>40472</v>
      </c>
      <c r="B30529" s="294"/>
      <c r="C30529" s="294"/>
      <c r="D30529" s="294"/>
      <c r="E30529" s="294"/>
      <c r="F30529" s="294"/>
    </row>
    <row r="30530">
      <c r="A30530" s="294" t="s">
        <v>40473</v>
      </c>
      <c r="B30530" s="294"/>
      <c r="C30530" s="294"/>
      <c r="D30530" s="294"/>
      <c r="E30530" s="294"/>
      <c r="F30530" s="294"/>
    </row>
    <row r="30531">
      <c r="A30531" s="294"/>
      <c r="B30531" s="294"/>
      <c r="C30531" s="294"/>
      <c r="D30531" s="294"/>
      <c r="E30531" s="294"/>
      <c r="F30531" s="294"/>
    </row>
    <row r="30532">
      <c r="A30532" s="294" t="s">
        <v>28124</v>
      </c>
      <c r="B30532" s="294"/>
      <c r="C30532" s="294"/>
      <c r="D30532" s="294"/>
      <c r="E30532" s="294"/>
      <c r="F30532" s="294"/>
    </row>
    <row r="30533">
      <c r="A30533" s="294" t="s">
        <v>40420</v>
      </c>
      <c r="B30533" s="294"/>
      <c r="C30533" s="294"/>
      <c r="D30533" s="294"/>
      <c r="E30533" s="294"/>
      <c r="F30533" s="294"/>
    </row>
    <row r="30534">
      <c r="A30534" s="294" t="s">
        <v>21672</v>
      </c>
      <c r="B30534" s="294"/>
      <c r="C30534" s="294"/>
      <c r="D30534" s="294"/>
      <c r="E30534" s="294"/>
      <c r="F30534" s="294"/>
    </row>
    <row r="30535">
      <c r="A30535" s="294" t="s">
        <v>40421</v>
      </c>
      <c r="B30535" s="294"/>
      <c r="C30535" s="294"/>
      <c r="D30535" s="294"/>
      <c r="E30535" s="294"/>
      <c r="F30535" s="294"/>
    </row>
    <row r="30536">
      <c r="A30536" s="294"/>
      <c r="B30536" s="294"/>
      <c r="C30536" s="294"/>
      <c r="D30536" s="294"/>
      <c r="E30536" s="294"/>
      <c r="F30536" s="294"/>
    </row>
    <row r="30537">
      <c r="A30537" s="294" t="s">
        <v>21315</v>
      </c>
      <c r="B30537" s="294"/>
      <c r="C30537" s="294"/>
      <c r="D30537" s="294"/>
      <c r="E30537" s="294"/>
      <c r="F30537" s="294"/>
    </row>
    <row r="30538">
      <c r="A30538" s="294"/>
      <c r="B30538" s="294"/>
      <c r="C30538" s="294"/>
      <c r="D30538" s="294"/>
      <c r="E30538" s="294"/>
      <c r="F30538" s="294"/>
    </row>
    <row r="30539">
      <c r="A30539" s="294" t="s">
        <v>40474</v>
      </c>
      <c r="B30539" s="294"/>
      <c r="C30539" s="294"/>
      <c r="D30539" s="294"/>
      <c r="E30539" s="294"/>
      <c r="F30539" s="294"/>
    </row>
    <row r="30540">
      <c r="A30540" s="294" t="s">
        <v>40475</v>
      </c>
      <c r="B30540" s="294"/>
      <c r="C30540" s="294"/>
      <c r="D30540" s="294"/>
      <c r="E30540" s="294"/>
      <c r="F30540" s="294"/>
    </row>
    <row r="30541">
      <c r="A30541" s="294" t="s">
        <v>26577</v>
      </c>
      <c r="B30541" s="294"/>
      <c r="C30541" s="294"/>
      <c r="D30541" s="294"/>
      <c r="E30541" s="294"/>
      <c r="F30541" s="294"/>
    </row>
    <row r="30542">
      <c r="A30542" s="294" t="s">
        <v>40476</v>
      </c>
      <c r="B30542" s="294"/>
      <c r="C30542" s="294"/>
      <c r="D30542" s="294"/>
      <c r="E30542" s="294"/>
      <c r="F30542" s="294"/>
    </row>
    <row r="30543">
      <c r="A30543" s="294" t="s">
        <v>40477</v>
      </c>
      <c r="B30543" s="294"/>
      <c r="C30543" s="294"/>
      <c r="D30543" s="294"/>
      <c r="E30543" s="294"/>
      <c r="F30543" s="294"/>
    </row>
    <row r="30544">
      <c r="A30544" s="294" t="s">
        <v>40478</v>
      </c>
      <c r="B30544" s="294"/>
      <c r="C30544" s="294"/>
      <c r="D30544" s="294"/>
      <c r="E30544" s="294"/>
      <c r="F30544" s="294"/>
    </row>
    <row r="30545">
      <c r="A30545" s="294" t="s">
        <v>40479</v>
      </c>
      <c r="B30545" s="294"/>
      <c r="C30545" s="294"/>
      <c r="D30545" s="294"/>
      <c r="E30545" s="294"/>
      <c r="F30545" s="294"/>
    </row>
    <row r="30546">
      <c r="A30546" s="294" t="s">
        <v>40480</v>
      </c>
      <c r="B30546" s="294"/>
      <c r="C30546" s="294"/>
      <c r="D30546" s="294"/>
      <c r="E30546" s="294"/>
      <c r="F30546" s="294"/>
    </row>
    <row r="30547">
      <c r="A30547" s="294" t="s">
        <v>40481</v>
      </c>
      <c r="B30547" s="294"/>
      <c r="C30547" s="294"/>
      <c r="D30547" s="294"/>
      <c r="E30547" s="294"/>
      <c r="F30547" s="294"/>
    </row>
    <row r="30548">
      <c r="A30548" s="294" t="s">
        <v>40482</v>
      </c>
      <c r="B30548" s="294"/>
      <c r="C30548" s="294"/>
      <c r="D30548" s="294"/>
      <c r="E30548" s="294"/>
      <c r="F30548" s="294"/>
    </row>
    <row r="30549">
      <c r="A30549" s="294" t="s">
        <v>40483</v>
      </c>
      <c r="B30549" s="294"/>
      <c r="C30549" s="294"/>
      <c r="D30549" s="294"/>
      <c r="E30549" s="294"/>
      <c r="F30549" s="294"/>
    </row>
    <row r="30550">
      <c r="A30550" s="294" t="s">
        <v>33856</v>
      </c>
      <c r="B30550" s="294"/>
      <c r="C30550" s="294"/>
      <c r="D30550" s="294"/>
      <c r="E30550" s="294"/>
      <c r="F30550" s="294"/>
    </row>
    <row r="30551">
      <c r="A30551" s="294" t="s">
        <v>40484</v>
      </c>
      <c r="B30551" s="294"/>
      <c r="C30551" s="294"/>
      <c r="D30551" s="294"/>
      <c r="E30551" s="294"/>
      <c r="F30551" s="294"/>
    </row>
    <row r="30552">
      <c r="A30552" s="294" t="s">
        <v>40485</v>
      </c>
      <c r="B30552" s="294"/>
      <c r="C30552" s="294"/>
      <c r="D30552" s="294"/>
      <c r="E30552" s="294"/>
      <c r="F30552" s="294"/>
    </row>
    <row r="30553">
      <c r="A30553" s="294" t="s">
        <v>40486</v>
      </c>
      <c r="B30553" s="294"/>
      <c r="C30553" s="294"/>
      <c r="D30553" s="294"/>
      <c r="E30553" s="294"/>
      <c r="F30553" s="294"/>
    </row>
    <row r="30554">
      <c r="A30554" s="294" t="s">
        <v>40487</v>
      </c>
      <c r="B30554" s="294"/>
      <c r="C30554" s="294"/>
      <c r="D30554" s="294"/>
      <c r="E30554" s="294"/>
      <c r="F30554" s="294"/>
    </row>
    <row r="30555">
      <c r="A30555" s="294" t="s">
        <v>40488</v>
      </c>
      <c r="B30555" s="294"/>
      <c r="C30555" s="294"/>
      <c r="D30555" s="294"/>
      <c r="E30555" s="294"/>
      <c r="F30555" s="294"/>
    </row>
    <row r="30556">
      <c r="A30556" s="294"/>
      <c r="B30556" s="294"/>
      <c r="C30556" s="294"/>
      <c r="D30556" s="294"/>
      <c r="E30556" s="294"/>
      <c r="F30556" s="294"/>
    </row>
    <row r="30557">
      <c r="A30557" s="294"/>
      <c r="B30557" s="294"/>
      <c r="C30557" s="294"/>
      <c r="D30557" s="294"/>
      <c r="E30557" s="294"/>
      <c r="F30557" s="294"/>
    </row>
    <row r="30558">
      <c r="A30558" s="294"/>
      <c r="B30558" s="294"/>
      <c r="C30558" s="294"/>
      <c r="D30558" s="294"/>
      <c r="E30558" s="294"/>
      <c r="F30558" s="294"/>
    </row>
    <row r="30559">
      <c r="A30559" s="294"/>
      <c r="B30559" s="294"/>
      <c r="C30559" s="294"/>
      <c r="D30559" s="294"/>
      <c r="E30559" s="294"/>
      <c r="F30559" s="294"/>
    </row>
    <row r="30560">
      <c r="A30560" s="294"/>
      <c r="B30560" s="294"/>
      <c r="C30560" s="294"/>
      <c r="D30560" s="294"/>
      <c r="E30560" s="294"/>
      <c r="F30560" s="294"/>
    </row>
    <row r="30561">
      <c r="A30561" s="294" t="s">
        <v>22281</v>
      </c>
      <c r="B30561" s="294"/>
      <c r="C30561" s="294"/>
      <c r="D30561" s="294"/>
      <c r="E30561" s="294"/>
      <c r="F30561" s="294"/>
    </row>
    <row r="30562">
      <c r="A30562" s="294"/>
      <c r="B30562" s="294"/>
      <c r="C30562" s="294"/>
      <c r="D30562" s="294"/>
      <c r="E30562" s="294"/>
      <c r="F30562" s="294"/>
    </row>
    <row r="30563">
      <c r="A30563" s="294" t="s">
        <v>20281</v>
      </c>
      <c r="B30563" s="294"/>
      <c r="C30563" s="294"/>
      <c r="D30563" s="294"/>
      <c r="E30563" s="294"/>
      <c r="F30563" s="294"/>
    </row>
    <row r="30564">
      <c r="A30564" s="294"/>
      <c r="B30564" s="294"/>
      <c r="C30564" s="294"/>
      <c r="D30564" s="294"/>
      <c r="E30564" s="294"/>
      <c r="F30564" s="294"/>
    </row>
    <row r="30565">
      <c r="A30565" s="294" t="s">
        <v>40489</v>
      </c>
      <c r="B30565" s="294"/>
      <c r="C30565" s="294"/>
      <c r="D30565" s="294"/>
      <c r="E30565" s="294"/>
      <c r="F30565" s="294"/>
    </row>
    <row r="30566">
      <c r="A30566" s="294"/>
      <c r="B30566" s="294"/>
      <c r="C30566" s="294"/>
      <c r="D30566" s="294"/>
      <c r="E30566" s="294"/>
      <c r="F30566" s="294"/>
    </row>
    <row r="30567">
      <c r="A30567" s="294" t="s">
        <v>40490</v>
      </c>
      <c r="B30567" s="294"/>
      <c r="C30567" s="294"/>
      <c r="D30567" s="294"/>
      <c r="E30567" s="294"/>
      <c r="F30567" s="294"/>
    </row>
    <row r="30568">
      <c r="A30568" s="294" t="s">
        <v>40491</v>
      </c>
      <c r="B30568" s="294"/>
      <c r="C30568" s="294"/>
      <c r="D30568" s="294"/>
      <c r="E30568" s="294"/>
      <c r="F30568" s="294"/>
    </row>
    <row r="30569">
      <c r="A30569" s="294" t="s">
        <v>40492</v>
      </c>
      <c r="B30569" s="294"/>
      <c r="C30569" s="294"/>
      <c r="D30569" s="294"/>
      <c r="E30569" s="294"/>
      <c r="F30569" s="294"/>
    </row>
    <row r="30570">
      <c r="A30570" s="294" t="s">
        <v>40493</v>
      </c>
      <c r="B30570" s="294"/>
      <c r="C30570" s="294"/>
      <c r="D30570" s="294"/>
      <c r="E30570" s="294"/>
      <c r="F30570" s="294"/>
    </row>
    <row r="30571">
      <c r="A30571" s="294" t="s">
        <v>40494</v>
      </c>
      <c r="B30571" s="294"/>
      <c r="C30571" s="294"/>
      <c r="D30571" s="294"/>
      <c r="E30571" s="294"/>
      <c r="F30571" s="294"/>
    </row>
    <row r="30572">
      <c r="A30572" s="294" t="s">
        <v>40495</v>
      </c>
      <c r="B30572" s="294"/>
      <c r="C30572" s="294"/>
      <c r="D30572" s="294"/>
      <c r="E30572" s="294"/>
      <c r="F30572" s="294"/>
    </row>
    <row r="30573">
      <c r="A30573" s="294" t="s">
        <v>40496</v>
      </c>
      <c r="B30573" s="294"/>
      <c r="C30573" s="294"/>
      <c r="D30573" s="294"/>
      <c r="E30573" s="294"/>
      <c r="F30573" s="294"/>
    </row>
    <row r="30574">
      <c r="A30574" s="294"/>
      <c r="B30574" s="294"/>
      <c r="C30574" s="294"/>
      <c r="D30574" s="294"/>
      <c r="E30574" s="294"/>
      <c r="F30574" s="294"/>
    </row>
    <row r="30575">
      <c r="A30575" s="294" t="s">
        <v>21344</v>
      </c>
      <c r="B30575" s="294"/>
      <c r="C30575" s="294"/>
      <c r="D30575" s="294"/>
      <c r="E30575" s="294"/>
      <c r="F30575" s="294"/>
    </row>
    <row r="30576">
      <c r="A30576" s="294" t="s">
        <v>30376</v>
      </c>
      <c r="B30576" s="294"/>
      <c r="C30576" s="294"/>
      <c r="D30576" s="294"/>
      <c r="E30576" s="294"/>
      <c r="F30576" s="294"/>
    </row>
    <row r="30577">
      <c r="A30577" s="294"/>
      <c r="B30577" s="294"/>
      <c r="C30577" s="294"/>
      <c r="D30577" s="294"/>
      <c r="E30577" s="294"/>
      <c r="F30577" s="294"/>
    </row>
    <row r="30578">
      <c r="A30578" s="294" t="s">
        <v>40497</v>
      </c>
      <c r="B30578" s="294"/>
      <c r="C30578" s="294"/>
      <c r="D30578" s="294"/>
      <c r="E30578" s="294"/>
      <c r="F30578" s="294"/>
    </row>
    <row r="30579">
      <c r="A30579" s="294" t="s">
        <v>40498</v>
      </c>
      <c r="B30579" s="294"/>
      <c r="C30579" s="294"/>
      <c r="D30579" s="294"/>
      <c r="E30579" s="294"/>
      <c r="F30579" s="294"/>
    </row>
    <row r="30580">
      <c r="A30580" s="294" t="s">
        <v>40499</v>
      </c>
      <c r="B30580" s="294"/>
      <c r="C30580" s="294"/>
      <c r="D30580" s="294"/>
      <c r="E30580" s="294"/>
      <c r="F30580" s="294"/>
    </row>
    <row r="30581">
      <c r="A30581" s="294" t="s">
        <v>40500</v>
      </c>
      <c r="B30581" s="294"/>
      <c r="C30581" s="294"/>
      <c r="D30581" s="294"/>
      <c r="E30581" s="294"/>
      <c r="F30581" s="294"/>
    </row>
    <row r="30582">
      <c r="A30582" s="294"/>
      <c r="B30582" s="294"/>
      <c r="C30582" s="294"/>
      <c r="D30582" s="294"/>
      <c r="E30582" s="294"/>
      <c r="F30582" s="294"/>
    </row>
    <row r="30583">
      <c r="A30583" s="294" t="s">
        <v>23889</v>
      </c>
      <c r="B30583" s="294"/>
      <c r="C30583" s="294"/>
      <c r="D30583" s="294"/>
      <c r="E30583" s="294"/>
      <c r="F30583" s="294"/>
    </row>
    <row r="30584">
      <c r="A30584" s="294"/>
      <c r="B30584" s="294"/>
      <c r="C30584" s="294"/>
      <c r="D30584" s="294"/>
      <c r="E30584" s="294"/>
      <c r="F30584" s="294"/>
    </row>
    <row r="30585">
      <c r="A30585" s="294" t="s">
        <v>40501</v>
      </c>
      <c r="B30585" s="294"/>
      <c r="C30585" s="294"/>
      <c r="D30585" s="294"/>
      <c r="E30585" s="294"/>
      <c r="F30585" s="294"/>
    </row>
    <row r="30586">
      <c r="A30586" s="294" t="s">
        <v>40502</v>
      </c>
      <c r="B30586" s="294"/>
      <c r="C30586" s="294"/>
      <c r="D30586" s="294"/>
      <c r="E30586" s="294"/>
      <c r="F30586" s="294"/>
    </row>
    <row r="30587">
      <c r="A30587" s="294" t="s">
        <v>33087</v>
      </c>
      <c r="B30587" s="294"/>
      <c r="C30587" s="294"/>
      <c r="D30587" s="294"/>
      <c r="E30587" s="294"/>
      <c r="F30587" s="294"/>
    </row>
    <row r="30588">
      <c r="A30588" s="294" t="s">
        <v>40503</v>
      </c>
      <c r="B30588" s="294"/>
      <c r="C30588" s="294"/>
      <c r="D30588" s="294"/>
      <c r="E30588" s="294"/>
      <c r="F30588" s="294"/>
    </row>
    <row r="30589">
      <c r="A30589" s="294"/>
      <c r="B30589" s="294"/>
      <c r="C30589" s="294"/>
      <c r="D30589" s="294"/>
      <c r="E30589" s="294"/>
      <c r="F30589" s="294"/>
    </row>
    <row r="30590">
      <c r="A30590" s="294" t="s">
        <v>40504</v>
      </c>
      <c r="B30590" s="294"/>
      <c r="C30590" s="294"/>
      <c r="D30590" s="294"/>
      <c r="E30590" s="294"/>
      <c r="F30590" s="294"/>
    </row>
    <row r="30591">
      <c r="A30591" s="294"/>
      <c r="B30591" s="294"/>
      <c r="C30591" s="294"/>
      <c r="D30591" s="294"/>
      <c r="E30591" s="294"/>
      <c r="F30591" s="294"/>
    </row>
    <row r="30592">
      <c r="A30592" s="294" t="s">
        <v>40505</v>
      </c>
      <c r="B30592" s="294"/>
      <c r="C30592" s="294"/>
      <c r="D30592" s="294"/>
      <c r="E30592" s="294"/>
      <c r="F30592" s="294"/>
    </row>
    <row r="30593">
      <c r="A30593" s="294" t="s">
        <v>40506</v>
      </c>
      <c r="B30593" s="294"/>
      <c r="C30593" s="294"/>
      <c r="D30593" s="294"/>
      <c r="E30593" s="294"/>
      <c r="F30593" s="294"/>
    </row>
    <row r="30594">
      <c r="A30594" s="294" t="s">
        <v>40507</v>
      </c>
      <c r="B30594" s="294"/>
      <c r="C30594" s="294"/>
      <c r="D30594" s="294"/>
      <c r="E30594" s="294"/>
      <c r="F30594" s="294"/>
    </row>
    <row r="30595">
      <c r="A30595" s="294" t="s">
        <v>40508</v>
      </c>
      <c r="B30595" s="294"/>
      <c r="C30595" s="294"/>
      <c r="D30595" s="294"/>
      <c r="E30595" s="294"/>
      <c r="F30595" s="294"/>
    </row>
    <row r="30596">
      <c r="A30596" s="294" t="s">
        <v>40509</v>
      </c>
      <c r="B30596" s="294"/>
      <c r="C30596" s="294"/>
      <c r="D30596" s="294"/>
      <c r="E30596" s="294"/>
      <c r="F30596" s="294"/>
    </row>
    <row r="30597">
      <c r="A30597" s="294" t="s">
        <v>40510</v>
      </c>
      <c r="B30597" s="294"/>
      <c r="C30597" s="294"/>
      <c r="D30597" s="294"/>
      <c r="E30597" s="294"/>
      <c r="F30597" s="294"/>
    </row>
    <row r="30598">
      <c r="A30598" s="294" t="s">
        <v>40511</v>
      </c>
      <c r="B30598" s="294"/>
      <c r="C30598" s="294"/>
      <c r="D30598" s="294"/>
      <c r="E30598" s="294"/>
      <c r="F30598" s="294"/>
    </row>
    <row r="30599">
      <c r="A30599" s="294" t="s">
        <v>40512</v>
      </c>
      <c r="B30599" s="294"/>
      <c r="C30599" s="294"/>
      <c r="D30599" s="294"/>
      <c r="E30599" s="294"/>
      <c r="F30599" s="294"/>
    </row>
    <row r="30600">
      <c r="A30600" s="294" t="s">
        <v>40513</v>
      </c>
      <c r="B30600" s="294"/>
      <c r="C30600" s="294"/>
      <c r="D30600" s="294"/>
      <c r="E30600" s="294"/>
      <c r="F30600" s="294"/>
    </row>
    <row r="30601">
      <c r="A30601" s="294" t="s">
        <v>40514</v>
      </c>
      <c r="B30601" s="294"/>
      <c r="C30601" s="294"/>
      <c r="D30601" s="294"/>
      <c r="E30601" s="294"/>
      <c r="F30601" s="294"/>
    </row>
    <row r="30602">
      <c r="A30602" s="294" t="s">
        <v>40515</v>
      </c>
      <c r="B30602" s="294"/>
      <c r="C30602" s="294"/>
      <c r="D30602" s="294"/>
      <c r="E30602" s="294"/>
      <c r="F30602" s="294"/>
    </row>
    <row r="30603">
      <c r="A30603" s="294"/>
      <c r="B30603" s="294"/>
      <c r="C30603" s="294"/>
      <c r="D30603" s="294"/>
      <c r="E30603" s="294"/>
      <c r="F30603" s="294"/>
    </row>
    <row r="30604">
      <c r="A30604" s="294" t="s">
        <v>28124</v>
      </c>
      <c r="B30604" s="294"/>
      <c r="C30604" s="294"/>
      <c r="D30604" s="294"/>
      <c r="E30604" s="294"/>
      <c r="F30604" s="294"/>
    </row>
    <row r="30605">
      <c r="A30605" s="294" t="s">
        <v>40516</v>
      </c>
      <c r="B30605" s="294"/>
      <c r="C30605" s="294"/>
      <c r="D30605" s="294"/>
      <c r="E30605" s="294"/>
      <c r="F30605" s="294"/>
    </row>
    <row r="30606">
      <c r="A30606" s="294" t="s">
        <v>21618</v>
      </c>
      <c r="B30606" s="294"/>
      <c r="C30606" s="294"/>
      <c r="D30606" s="294"/>
      <c r="E30606" s="294"/>
      <c r="F30606" s="294"/>
    </row>
    <row r="30607">
      <c r="A30607" s="294" t="s">
        <v>40517</v>
      </c>
      <c r="B30607" s="294"/>
      <c r="C30607" s="294"/>
      <c r="D30607" s="294"/>
      <c r="E30607" s="294"/>
      <c r="F30607" s="294"/>
    </row>
    <row r="30608">
      <c r="A30608" s="294"/>
      <c r="B30608" s="294"/>
      <c r="C30608" s="294"/>
      <c r="D30608" s="294"/>
      <c r="E30608" s="294"/>
      <c r="F30608" s="294"/>
    </row>
    <row r="30609">
      <c r="A30609" s="294" t="s">
        <v>24413</v>
      </c>
      <c r="B30609" s="294"/>
      <c r="C30609" s="294"/>
      <c r="D30609" s="294"/>
      <c r="E30609" s="294"/>
      <c r="F30609" s="294"/>
    </row>
    <row r="30610">
      <c r="A30610" s="294" t="s">
        <v>37045</v>
      </c>
      <c r="B30610" s="294"/>
      <c r="C30610" s="294"/>
      <c r="D30610" s="294"/>
      <c r="E30610" s="294"/>
      <c r="F30610" s="294"/>
    </row>
    <row r="30611">
      <c r="A30611" s="294"/>
      <c r="B30611" s="294"/>
      <c r="C30611" s="294"/>
      <c r="D30611" s="294"/>
      <c r="E30611" s="294"/>
      <c r="F30611" s="294"/>
    </row>
    <row r="30612">
      <c r="A30612" s="294" t="s">
        <v>40518</v>
      </c>
      <c r="B30612" s="294"/>
      <c r="C30612" s="294"/>
      <c r="D30612" s="294"/>
      <c r="E30612" s="294"/>
      <c r="F30612" s="294"/>
    </row>
    <row r="30613">
      <c r="A30613" s="294" t="s">
        <v>40519</v>
      </c>
      <c r="B30613" s="294"/>
      <c r="C30613" s="294"/>
      <c r="D30613" s="294"/>
      <c r="E30613" s="294"/>
      <c r="F30613" s="294"/>
    </row>
    <row r="30614">
      <c r="A30614" s="294" t="s">
        <v>40520</v>
      </c>
      <c r="B30614" s="294"/>
      <c r="C30614" s="294"/>
      <c r="D30614" s="294"/>
      <c r="E30614" s="294"/>
      <c r="F30614" s="294"/>
    </row>
    <row r="30615">
      <c r="A30615" s="294" t="s">
        <v>40521</v>
      </c>
      <c r="B30615" s="294"/>
      <c r="C30615" s="294"/>
      <c r="D30615" s="294"/>
      <c r="E30615" s="294"/>
      <c r="F30615" s="294"/>
    </row>
    <row r="30616">
      <c r="A30616" s="294" t="s">
        <v>40522</v>
      </c>
      <c r="B30616" s="294"/>
      <c r="C30616" s="294"/>
      <c r="D30616" s="294"/>
      <c r="E30616" s="294"/>
      <c r="F30616" s="294"/>
    </row>
    <row r="30617">
      <c r="A30617" s="294" t="s">
        <v>40523</v>
      </c>
      <c r="B30617" s="294"/>
      <c r="C30617" s="294"/>
      <c r="D30617" s="294"/>
      <c r="E30617" s="294"/>
      <c r="F30617" s="294"/>
    </row>
    <row r="30618">
      <c r="A30618" s="294" t="s">
        <v>40524</v>
      </c>
      <c r="B30618" s="294"/>
      <c r="C30618" s="294"/>
      <c r="D30618" s="294"/>
      <c r="E30618" s="294"/>
      <c r="F30618" s="294"/>
    </row>
    <row r="30619">
      <c r="A30619" s="294" t="s">
        <v>40525</v>
      </c>
      <c r="B30619" s="294"/>
      <c r="C30619" s="294"/>
      <c r="D30619" s="294"/>
      <c r="E30619" s="294"/>
      <c r="F30619" s="294"/>
    </row>
    <row r="30620">
      <c r="A30620" s="294"/>
      <c r="B30620" s="294"/>
      <c r="C30620" s="294"/>
      <c r="D30620" s="294"/>
      <c r="E30620" s="294"/>
      <c r="F30620" s="294"/>
    </row>
    <row r="30621">
      <c r="A30621" s="294" t="s">
        <v>27452</v>
      </c>
      <c r="B30621" s="294"/>
      <c r="C30621" s="294"/>
      <c r="D30621" s="294"/>
      <c r="E30621" s="294"/>
      <c r="F30621" s="294"/>
    </row>
    <row r="30622">
      <c r="A30622" s="294" t="s">
        <v>40526</v>
      </c>
      <c r="B30622" s="294"/>
      <c r="C30622" s="294"/>
      <c r="D30622" s="294"/>
      <c r="E30622" s="294"/>
      <c r="F30622" s="294"/>
    </row>
    <row r="30623">
      <c r="A30623" s="294"/>
      <c r="B30623" s="294"/>
      <c r="C30623" s="294"/>
      <c r="D30623" s="294"/>
      <c r="E30623" s="294"/>
      <c r="F30623" s="294"/>
    </row>
    <row r="30624">
      <c r="A30624" s="294" t="s">
        <v>40527</v>
      </c>
      <c r="B30624" s="294"/>
      <c r="C30624" s="294"/>
      <c r="D30624" s="294"/>
      <c r="E30624" s="294"/>
      <c r="F30624" s="294"/>
    </row>
    <row r="30625">
      <c r="A30625" s="294" t="s">
        <v>40528</v>
      </c>
      <c r="B30625" s="294"/>
      <c r="C30625" s="294"/>
      <c r="D30625" s="294"/>
      <c r="E30625" s="294"/>
      <c r="F30625" s="294"/>
    </row>
    <row r="30626">
      <c r="A30626" s="294" t="s">
        <v>40529</v>
      </c>
      <c r="B30626" s="294"/>
      <c r="C30626" s="294"/>
      <c r="D30626" s="294"/>
      <c r="E30626" s="294"/>
      <c r="F30626" s="294"/>
    </row>
    <row r="30627">
      <c r="A30627" s="294" t="s">
        <v>40530</v>
      </c>
      <c r="B30627" s="294"/>
      <c r="C30627" s="294"/>
      <c r="D30627" s="294"/>
      <c r="E30627" s="294"/>
      <c r="F30627" s="294"/>
    </row>
    <row r="30628">
      <c r="A30628" s="294"/>
      <c r="B30628" s="294"/>
      <c r="C30628" s="294"/>
      <c r="D30628" s="294"/>
      <c r="E30628" s="294"/>
      <c r="F30628" s="294"/>
    </row>
    <row r="30629">
      <c r="A30629" s="294" t="s">
        <v>23155</v>
      </c>
      <c r="B30629" s="294"/>
      <c r="C30629" s="294"/>
      <c r="D30629" s="294"/>
      <c r="E30629" s="294"/>
      <c r="F30629" s="294"/>
    </row>
    <row r="30630">
      <c r="A30630" s="294" t="s">
        <v>26884</v>
      </c>
      <c r="B30630" s="294"/>
      <c r="C30630" s="294"/>
      <c r="D30630" s="294"/>
      <c r="E30630" s="294"/>
      <c r="F30630" s="294"/>
    </row>
    <row r="30631">
      <c r="A30631" s="294"/>
      <c r="B30631" s="294"/>
      <c r="C30631" s="294"/>
      <c r="D30631" s="294"/>
      <c r="E30631" s="294"/>
      <c r="F30631" s="294"/>
    </row>
    <row r="30632">
      <c r="A30632" s="294" t="s">
        <v>40531</v>
      </c>
      <c r="B30632" s="294"/>
      <c r="C30632" s="294"/>
      <c r="D30632" s="294"/>
      <c r="E30632" s="294"/>
      <c r="F30632" s="294"/>
    </row>
    <row r="30633">
      <c r="A30633" s="294" t="s">
        <v>40532</v>
      </c>
      <c r="B30633" s="294"/>
      <c r="C30633" s="294"/>
      <c r="D30633" s="294"/>
      <c r="E30633" s="294"/>
      <c r="F30633" s="294"/>
    </row>
    <row r="30634">
      <c r="A30634" s="294" t="s">
        <v>40533</v>
      </c>
      <c r="B30634" s="294"/>
      <c r="C30634" s="294"/>
      <c r="D30634" s="294"/>
      <c r="E30634" s="294"/>
      <c r="F30634" s="294"/>
    </row>
    <row r="30635">
      <c r="A30635" s="294" t="s">
        <v>40534</v>
      </c>
      <c r="B30635" s="294"/>
      <c r="C30635" s="294"/>
      <c r="D30635" s="294"/>
      <c r="E30635" s="294"/>
      <c r="F30635" s="294"/>
    </row>
    <row r="30636">
      <c r="A30636" s="294" t="s">
        <v>40535</v>
      </c>
      <c r="B30636" s="294"/>
      <c r="C30636" s="294"/>
      <c r="D30636" s="294"/>
      <c r="E30636" s="294"/>
      <c r="F30636" s="294"/>
    </row>
    <row r="30637">
      <c r="A30637" s="294"/>
      <c r="B30637" s="294"/>
      <c r="C30637" s="294"/>
      <c r="D30637" s="294"/>
      <c r="E30637" s="294"/>
      <c r="F30637" s="294"/>
    </row>
    <row r="30638">
      <c r="A30638" s="294" t="s">
        <v>21401</v>
      </c>
      <c r="B30638" s="294"/>
      <c r="C30638" s="294"/>
      <c r="D30638" s="294"/>
      <c r="E30638" s="294"/>
      <c r="F30638" s="294"/>
    </row>
    <row r="30639">
      <c r="A30639" s="294"/>
      <c r="B30639" s="294"/>
      <c r="C30639" s="294"/>
      <c r="D30639" s="294"/>
      <c r="E30639" s="294"/>
      <c r="F30639" s="294"/>
    </row>
    <row r="30640">
      <c r="A30640" s="294" t="s">
        <v>40536</v>
      </c>
      <c r="B30640" s="294"/>
      <c r="C30640" s="294"/>
      <c r="D30640" s="294"/>
      <c r="E30640" s="294"/>
      <c r="F30640" s="294"/>
    </row>
    <row r="30641">
      <c r="A30641" s="294" t="s">
        <v>40537</v>
      </c>
      <c r="B30641" s="294"/>
      <c r="C30641" s="294"/>
      <c r="D30641" s="294"/>
      <c r="E30641" s="294"/>
      <c r="F30641" s="294"/>
    </row>
    <row r="30642">
      <c r="A30642" s="294" t="s">
        <v>40538</v>
      </c>
      <c r="B30642" s="294"/>
      <c r="C30642" s="294"/>
      <c r="D30642" s="294"/>
      <c r="E30642" s="294"/>
      <c r="F30642" s="294"/>
    </row>
    <row r="30643">
      <c r="A30643" s="294" t="s">
        <v>40539</v>
      </c>
      <c r="B30643" s="294"/>
      <c r="C30643" s="294"/>
      <c r="D30643" s="294"/>
      <c r="E30643" s="294"/>
      <c r="F30643" s="294"/>
    </row>
    <row r="30644">
      <c r="A30644" s="294" t="s">
        <v>40540</v>
      </c>
      <c r="B30644" s="294"/>
      <c r="C30644" s="294"/>
      <c r="D30644" s="294"/>
      <c r="E30644" s="294"/>
      <c r="F30644" s="294"/>
    </row>
    <row r="30645">
      <c r="A30645" s="294" t="s">
        <v>40541</v>
      </c>
      <c r="B30645" s="294"/>
      <c r="C30645" s="294"/>
      <c r="D30645" s="294"/>
      <c r="E30645" s="294"/>
      <c r="F30645" s="294"/>
    </row>
    <row r="30646">
      <c r="A30646" s="294" t="s">
        <v>40542</v>
      </c>
      <c r="B30646" s="294"/>
      <c r="C30646" s="294"/>
      <c r="D30646" s="294"/>
      <c r="E30646" s="294"/>
      <c r="F30646" s="294"/>
    </row>
    <row r="30647">
      <c r="A30647" s="294" t="s">
        <v>40543</v>
      </c>
      <c r="B30647" s="294"/>
      <c r="C30647" s="294"/>
      <c r="D30647" s="294"/>
      <c r="E30647" s="294"/>
      <c r="F30647" s="294"/>
    </row>
    <row r="30648">
      <c r="A30648" s="294" t="s">
        <v>40544</v>
      </c>
      <c r="B30648" s="294"/>
      <c r="C30648" s="294"/>
      <c r="D30648" s="294"/>
      <c r="E30648" s="294"/>
      <c r="F30648" s="294"/>
    </row>
    <row r="30649">
      <c r="A30649" s="294"/>
      <c r="B30649" s="294"/>
      <c r="C30649" s="294"/>
      <c r="D30649" s="294"/>
      <c r="E30649" s="294"/>
      <c r="F30649" s="294"/>
    </row>
    <row r="30650">
      <c r="A30650" s="294" t="s">
        <v>21407</v>
      </c>
      <c r="B30650" s="294"/>
      <c r="C30650" s="294"/>
      <c r="D30650" s="294"/>
      <c r="E30650" s="294"/>
      <c r="F30650" s="294"/>
    </row>
    <row r="30651">
      <c r="A30651" s="294"/>
      <c r="B30651" s="294"/>
      <c r="C30651" s="294"/>
      <c r="D30651" s="294"/>
      <c r="E30651" s="294"/>
      <c r="F30651" s="294"/>
    </row>
    <row r="30652">
      <c r="A30652" s="294" t="s">
        <v>40545</v>
      </c>
      <c r="B30652" s="294"/>
      <c r="C30652" s="294"/>
      <c r="D30652" s="294"/>
      <c r="E30652" s="294"/>
      <c r="F30652" s="294"/>
    </row>
    <row r="30653">
      <c r="A30653" s="294" t="s">
        <v>40546</v>
      </c>
      <c r="B30653" s="294"/>
      <c r="C30653" s="294"/>
      <c r="D30653" s="294"/>
      <c r="E30653" s="294"/>
      <c r="F30653" s="294"/>
    </row>
    <row r="30654">
      <c r="A30654" s="294" t="s">
        <v>40547</v>
      </c>
      <c r="B30654" s="294"/>
      <c r="C30654" s="294"/>
      <c r="D30654" s="294"/>
      <c r="E30654" s="294"/>
      <c r="F30654" s="294"/>
    </row>
    <row r="30655">
      <c r="A30655" s="294" t="s">
        <v>40548</v>
      </c>
      <c r="B30655" s="294"/>
      <c r="C30655" s="294"/>
      <c r="D30655" s="294"/>
      <c r="E30655" s="294"/>
      <c r="F30655" s="294"/>
    </row>
    <row r="30656">
      <c r="A30656" s="294" t="s">
        <v>40549</v>
      </c>
      <c r="B30656" s="294"/>
      <c r="C30656" s="294"/>
      <c r="D30656" s="294"/>
      <c r="E30656" s="294"/>
      <c r="F30656" s="294"/>
    </row>
    <row r="30657">
      <c r="A30657" s="294" t="s">
        <v>40550</v>
      </c>
      <c r="B30657" s="294"/>
      <c r="C30657" s="294"/>
      <c r="D30657" s="294"/>
      <c r="E30657" s="294"/>
      <c r="F30657" s="294"/>
    </row>
    <row r="30658">
      <c r="A30658" s="294" t="s">
        <v>40551</v>
      </c>
      <c r="B30658" s="294"/>
      <c r="C30658" s="294"/>
      <c r="D30658" s="294"/>
      <c r="E30658" s="294"/>
      <c r="F30658" s="294"/>
    </row>
    <row r="30659">
      <c r="A30659" s="294" t="s">
        <v>40552</v>
      </c>
      <c r="B30659" s="294"/>
      <c r="C30659" s="294"/>
      <c r="D30659" s="294"/>
      <c r="E30659" s="294"/>
      <c r="F30659" s="294"/>
    </row>
    <row r="30660">
      <c r="A30660" s="294" t="s">
        <v>40553</v>
      </c>
      <c r="B30660" s="294"/>
      <c r="C30660" s="294"/>
      <c r="D30660" s="294"/>
      <c r="E30660" s="294"/>
      <c r="F30660" s="294"/>
    </row>
    <row r="30661">
      <c r="A30661" s="294" t="s">
        <v>40554</v>
      </c>
      <c r="B30661" s="294"/>
      <c r="C30661" s="294"/>
      <c r="D30661" s="294"/>
      <c r="E30661" s="294"/>
      <c r="F30661" s="294"/>
    </row>
    <row r="30662">
      <c r="A30662" s="294" t="s">
        <v>40555</v>
      </c>
      <c r="B30662" s="294"/>
      <c r="C30662" s="294"/>
      <c r="D30662" s="294"/>
      <c r="E30662" s="294"/>
      <c r="F30662" s="294"/>
    </row>
    <row r="30663">
      <c r="A30663" s="294" t="s">
        <v>40556</v>
      </c>
      <c r="B30663" s="294"/>
      <c r="C30663" s="294"/>
      <c r="D30663" s="294"/>
      <c r="E30663" s="294"/>
      <c r="F30663" s="294"/>
    </row>
    <row r="30664">
      <c r="A30664" s="294" t="s">
        <v>38461</v>
      </c>
      <c r="B30664" s="294"/>
      <c r="C30664" s="294"/>
      <c r="D30664" s="294"/>
      <c r="E30664" s="294"/>
      <c r="F30664" s="294"/>
    </row>
    <row r="30665">
      <c r="A30665" s="294" t="s">
        <v>40557</v>
      </c>
      <c r="B30665" s="294"/>
      <c r="C30665" s="294"/>
      <c r="D30665" s="294"/>
      <c r="E30665" s="294"/>
      <c r="F30665" s="294"/>
    </row>
    <row r="30666">
      <c r="A30666" s="294" t="s">
        <v>40558</v>
      </c>
      <c r="B30666" s="294"/>
      <c r="C30666" s="294"/>
      <c r="D30666" s="294"/>
      <c r="E30666" s="294"/>
      <c r="F30666" s="294"/>
    </row>
    <row r="30667">
      <c r="A30667" s="294" t="s">
        <v>39711</v>
      </c>
      <c r="B30667" s="294"/>
      <c r="C30667" s="294"/>
      <c r="D30667" s="294"/>
      <c r="E30667" s="294"/>
      <c r="F30667" s="294"/>
    </row>
    <row r="30668">
      <c r="A30668" s="294" t="s">
        <v>40559</v>
      </c>
      <c r="B30668" s="294"/>
      <c r="C30668" s="294"/>
      <c r="D30668" s="294"/>
      <c r="E30668" s="294"/>
      <c r="F30668" s="294"/>
    </row>
    <row r="30669">
      <c r="A30669" s="294"/>
      <c r="B30669" s="294"/>
      <c r="C30669" s="294"/>
      <c r="D30669" s="294"/>
      <c r="E30669" s="294"/>
      <c r="F30669" s="294"/>
    </row>
    <row r="30670">
      <c r="A30670" s="294" t="s">
        <v>21304</v>
      </c>
      <c r="B30670" s="294"/>
      <c r="C30670" s="294"/>
      <c r="D30670" s="294"/>
      <c r="E30670" s="294"/>
      <c r="F30670" s="294"/>
    </row>
    <row r="30671">
      <c r="A30671" s="294"/>
      <c r="B30671" s="294"/>
      <c r="C30671" s="294"/>
      <c r="D30671" s="294"/>
      <c r="E30671" s="294"/>
      <c r="F30671" s="294"/>
    </row>
    <row r="30672">
      <c r="A30672" s="294" t="s">
        <v>37878</v>
      </c>
      <c r="B30672" s="294"/>
      <c r="C30672" s="294"/>
      <c r="D30672" s="294"/>
      <c r="E30672" s="294"/>
      <c r="F30672" s="294"/>
    </row>
    <row r="30673">
      <c r="A30673" s="294" t="s">
        <v>40560</v>
      </c>
      <c r="B30673" s="294"/>
      <c r="C30673" s="294"/>
      <c r="D30673" s="294"/>
      <c r="E30673" s="294"/>
      <c r="F30673" s="294"/>
    </row>
    <row r="30674">
      <c r="A30674" s="294" t="s">
        <v>40561</v>
      </c>
      <c r="B30674" s="294"/>
      <c r="C30674" s="294"/>
      <c r="D30674" s="294"/>
      <c r="E30674" s="294"/>
      <c r="F30674" s="294"/>
    </row>
    <row r="30675">
      <c r="A30675" s="294" t="s">
        <v>40562</v>
      </c>
      <c r="B30675" s="294"/>
      <c r="C30675" s="294"/>
      <c r="D30675" s="294"/>
      <c r="E30675" s="294"/>
      <c r="F30675" s="294"/>
    </row>
    <row r="30676">
      <c r="A30676" s="294" t="s">
        <v>40563</v>
      </c>
      <c r="B30676" s="294"/>
      <c r="C30676" s="294"/>
      <c r="D30676" s="294"/>
      <c r="E30676" s="294"/>
      <c r="F30676" s="294"/>
    </row>
    <row r="30677">
      <c r="A30677" s="294" t="s">
        <v>38823</v>
      </c>
      <c r="B30677" s="294"/>
      <c r="C30677" s="294"/>
      <c r="D30677" s="294"/>
      <c r="E30677" s="294"/>
      <c r="F30677" s="294"/>
    </row>
    <row r="30678">
      <c r="A30678" s="294" t="s">
        <v>40564</v>
      </c>
      <c r="B30678" s="294"/>
      <c r="C30678" s="294"/>
      <c r="D30678" s="294"/>
      <c r="E30678" s="294"/>
      <c r="F30678" s="294"/>
    </row>
    <row r="30679">
      <c r="A30679" s="294" t="s">
        <v>40565</v>
      </c>
      <c r="B30679" s="294"/>
      <c r="C30679" s="294"/>
      <c r="D30679" s="294"/>
      <c r="E30679" s="294"/>
      <c r="F30679" s="294"/>
    </row>
    <row r="30680">
      <c r="A30680" s="294" t="s">
        <v>40566</v>
      </c>
      <c r="B30680" s="294"/>
      <c r="C30680" s="294"/>
      <c r="D30680" s="294"/>
      <c r="E30680" s="294"/>
      <c r="F30680" s="294"/>
    </row>
    <row r="30681">
      <c r="A30681" s="294" t="s">
        <v>40567</v>
      </c>
      <c r="B30681" s="294"/>
      <c r="C30681" s="294"/>
      <c r="D30681" s="294"/>
      <c r="E30681" s="294"/>
      <c r="F30681" s="294"/>
    </row>
    <row r="30682">
      <c r="A30682" s="294" t="s">
        <v>39598</v>
      </c>
      <c r="B30682" s="294"/>
      <c r="C30682" s="294"/>
      <c r="D30682" s="294"/>
      <c r="E30682" s="294"/>
      <c r="F30682" s="294"/>
    </row>
    <row r="30683">
      <c r="A30683" s="294" t="s">
        <v>40568</v>
      </c>
      <c r="B30683" s="294"/>
      <c r="C30683" s="294"/>
      <c r="D30683" s="294"/>
      <c r="E30683" s="294"/>
      <c r="F30683" s="294"/>
    </row>
    <row r="30684">
      <c r="A30684" s="294" t="s">
        <v>40569</v>
      </c>
      <c r="B30684" s="294"/>
      <c r="C30684" s="294"/>
      <c r="D30684" s="294"/>
      <c r="E30684" s="294"/>
      <c r="F30684" s="294"/>
    </row>
    <row r="30685">
      <c r="A30685" s="294" t="s">
        <v>28678</v>
      </c>
      <c r="B30685" s="294"/>
      <c r="C30685" s="294"/>
      <c r="D30685" s="294"/>
      <c r="E30685" s="294"/>
      <c r="F30685" s="294"/>
    </row>
    <row r="30686">
      <c r="A30686" s="294" t="s">
        <v>40570</v>
      </c>
      <c r="B30686" s="294"/>
      <c r="C30686" s="294"/>
      <c r="D30686" s="294"/>
      <c r="E30686" s="294"/>
      <c r="F30686" s="294"/>
    </row>
    <row r="30687">
      <c r="A30687" s="294" t="s">
        <v>40571</v>
      </c>
      <c r="B30687" s="294"/>
      <c r="C30687" s="294"/>
      <c r="D30687" s="294"/>
      <c r="E30687" s="294"/>
      <c r="F30687" s="294"/>
    </row>
    <row r="30688">
      <c r="A30688" s="294" t="s">
        <v>40572</v>
      </c>
      <c r="B30688" s="294"/>
      <c r="C30688" s="294"/>
      <c r="D30688" s="294"/>
      <c r="E30688" s="294"/>
      <c r="F30688" s="294"/>
    </row>
    <row r="30689">
      <c r="A30689" s="294" t="s">
        <v>40573</v>
      </c>
      <c r="B30689" s="294"/>
      <c r="C30689" s="294"/>
      <c r="D30689" s="294"/>
      <c r="E30689" s="294"/>
      <c r="F30689" s="294"/>
    </row>
    <row r="30690">
      <c r="A30690" s="294" t="s">
        <v>40574</v>
      </c>
      <c r="B30690" s="294"/>
      <c r="C30690" s="294"/>
      <c r="D30690" s="294"/>
      <c r="E30690" s="294"/>
      <c r="F30690" s="294"/>
    </row>
    <row r="30691">
      <c r="A30691" s="294" t="s">
        <v>40575</v>
      </c>
      <c r="B30691" s="294"/>
      <c r="C30691" s="294"/>
      <c r="D30691" s="294"/>
      <c r="E30691" s="294"/>
      <c r="F30691" s="294"/>
    </row>
    <row r="30692">
      <c r="A30692" s="294" t="s">
        <v>40576</v>
      </c>
      <c r="B30692" s="294"/>
      <c r="C30692" s="294"/>
      <c r="D30692" s="294"/>
      <c r="E30692" s="294"/>
      <c r="F30692" s="294"/>
    </row>
    <row r="30693">
      <c r="A30693" s="294"/>
      <c r="B30693" s="294"/>
      <c r="C30693" s="294"/>
      <c r="D30693" s="294"/>
      <c r="E30693" s="294"/>
      <c r="F30693" s="294"/>
    </row>
    <row r="30694">
      <c r="A30694" s="294" t="s">
        <v>28124</v>
      </c>
      <c r="B30694" s="294"/>
      <c r="C30694" s="294"/>
      <c r="D30694" s="294"/>
      <c r="E30694" s="294"/>
      <c r="F30694" s="294"/>
    </row>
    <row r="30695">
      <c r="A30695" s="294" t="s">
        <v>40577</v>
      </c>
      <c r="B30695" s="294"/>
      <c r="C30695" s="294"/>
      <c r="D30695" s="294"/>
      <c r="E30695" s="294"/>
      <c r="F30695" s="294"/>
    </row>
    <row r="30696">
      <c r="A30696" s="294" t="s">
        <v>21672</v>
      </c>
      <c r="B30696" s="294"/>
      <c r="C30696" s="294"/>
      <c r="D30696" s="294"/>
      <c r="E30696" s="294"/>
      <c r="F30696" s="294"/>
    </row>
    <row r="30697">
      <c r="A30697" s="294" t="s">
        <v>40578</v>
      </c>
      <c r="B30697" s="294"/>
      <c r="C30697" s="294"/>
      <c r="D30697" s="294"/>
      <c r="E30697" s="294"/>
      <c r="F30697" s="294"/>
    </row>
    <row r="30698">
      <c r="A30698" s="294"/>
      <c r="B30698" s="294"/>
      <c r="C30698" s="294"/>
      <c r="D30698" s="294"/>
      <c r="E30698" s="294"/>
      <c r="F30698" s="294"/>
    </row>
    <row r="30699">
      <c r="A30699" s="294"/>
      <c r="B30699" s="294"/>
      <c r="C30699" s="294"/>
      <c r="D30699" s="294"/>
      <c r="E30699" s="294"/>
      <c r="F30699" s="294"/>
    </row>
    <row r="30700">
      <c r="A30700" s="294" t="s">
        <v>21315</v>
      </c>
      <c r="B30700" s="294"/>
      <c r="C30700" s="294"/>
      <c r="D30700" s="294"/>
      <c r="E30700" s="294"/>
      <c r="F30700" s="294"/>
    </row>
    <row r="30701">
      <c r="A30701" s="294"/>
      <c r="B30701" s="294"/>
      <c r="C30701" s="294"/>
      <c r="D30701" s="294"/>
      <c r="E30701" s="294"/>
      <c r="F30701" s="294"/>
    </row>
    <row r="30702">
      <c r="A30702" s="294" t="s">
        <v>40579</v>
      </c>
      <c r="B30702" s="294"/>
      <c r="C30702" s="294"/>
      <c r="D30702" s="294"/>
      <c r="E30702" s="294"/>
      <c r="F30702" s="294"/>
    </row>
    <row r="30703">
      <c r="A30703" s="294" t="s">
        <v>40580</v>
      </c>
      <c r="B30703" s="294"/>
      <c r="C30703" s="294"/>
      <c r="D30703" s="294"/>
      <c r="E30703" s="294"/>
      <c r="F30703" s="294"/>
    </row>
    <row r="30704">
      <c r="A30704" s="294" t="s">
        <v>40581</v>
      </c>
      <c r="B30704" s="294"/>
      <c r="C30704" s="294"/>
      <c r="D30704" s="294"/>
      <c r="E30704" s="294"/>
      <c r="F30704" s="294"/>
    </row>
    <row r="30705">
      <c r="A30705" s="294" t="s">
        <v>40582</v>
      </c>
      <c r="B30705" s="294"/>
      <c r="C30705" s="294"/>
      <c r="D30705" s="294"/>
      <c r="E30705" s="294"/>
      <c r="F30705" s="294"/>
    </row>
    <row r="30706">
      <c r="A30706" s="294" t="s">
        <v>40583</v>
      </c>
      <c r="B30706" s="294"/>
      <c r="C30706" s="294"/>
      <c r="D30706" s="294"/>
      <c r="E30706" s="294"/>
      <c r="F30706" s="294"/>
    </row>
    <row r="30707">
      <c r="A30707" s="294" t="s">
        <v>40584</v>
      </c>
      <c r="B30707" s="294"/>
      <c r="C30707" s="294"/>
      <c r="D30707" s="294"/>
      <c r="E30707" s="294"/>
      <c r="F30707" s="294"/>
    </row>
    <row r="30708">
      <c r="A30708" s="294" t="s">
        <v>40585</v>
      </c>
      <c r="B30708" s="294"/>
      <c r="C30708" s="294"/>
      <c r="D30708" s="294"/>
      <c r="E30708" s="294"/>
      <c r="F30708" s="294"/>
    </row>
    <row r="30709">
      <c r="A30709" s="294" t="s">
        <v>40586</v>
      </c>
      <c r="B30709" s="294"/>
      <c r="C30709" s="294"/>
      <c r="D30709" s="294"/>
      <c r="E30709" s="294"/>
      <c r="F30709" s="294"/>
    </row>
    <row r="30710">
      <c r="A30710" s="294" t="s">
        <v>40587</v>
      </c>
      <c r="B30710" s="294"/>
      <c r="C30710" s="294"/>
      <c r="D30710" s="294"/>
      <c r="E30710" s="294"/>
      <c r="F30710" s="294"/>
    </row>
    <row r="30711">
      <c r="A30711" s="294" t="s">
        <v>40588</v>
      </c>
      <c r="B30711" s="294"/>
      <c r="C30711" s="294"/>
      <c r="D30711" s="294"/>
      <c r="E30711" s="294"/>
      <c r="F30711" s="294"/>
    </row>
    <row r="30712">
      <c r="A30712" s="294" t="s">
        <v>40589</v>
      </c>
      <c r="B30712" s="294"/>
      <c r="C30712" s="294"/>
      <c r="D30712" s="294"/>
      <c r="E30712" s="294"/>
      <c r="F30712" s="294"/>
    </row>
    <row r="30713">
      <c r="A30713" s="294" t="s">
        <v>40590</v>
      </c>
      <c r="B30713" s="294"/>
      <c r="C30713" s="294"/>
      <c r="D30713" s="294"/>
      <c r="E30713" s="294"/>
      <c r="F30713" s="294"/>
    </row>
    <row r="30714">
      <c r="A30714" s="294"/>
      <c r="B30714" s="294"/>
      <c r="C30714" s="294"/>
      <c r="D30714" s="294"/>
      <c r="E30714" s="294"/>
      <c r="F30714" s="294"/>
    </row>
    <row r="30715">
      <c r="A30715" s="294"/>
      <c r="B30715" s="294"/>
      <c r="C30715" s="294"/>
      <c r="D30715" s="294"/>
      <c r="E30715" s="294"/>
      <c r="F30715" s="294"/>
    </row>
    <row r="30716">
      <c r="A30716" s="294" t="s">
        <v>21326</v>
      </c>
      <c r="B30716" s="294"/>
      <c r="C30716" s="294"/>
      <c r="D30716" s="294"/>
      <c r="E30716" s="294"/>
      <c r="F30716" s="294"/>
    </row>
    <row r="30717">
      <c r="A30717" s="294"/>
      <c r="B30717" s="294"/>
      <c r="C30717" s="294"/>
      <c r="D30717" s="294"/>
      <c r="E30717" s="294"/>
      <c r="F30717" s="294"/>
    </row>
    <row r="30718">
      <c r="A30718" s="294" t="s">
        <v>40591</v>
      </c>
      <c r="B30718" s="294"/>
      <c r="C30718" s="294"/>
      <c r="D30718" s="294"/>
      <c r="E30718" s="294"/>
      <c r="F30718" s="294"/>
    </row>
    <row r="30719">
      <c r="A30719" s="294" t="s">
        <v>40592</v>
      </c>
      <c r="B30719" s="294"/>
      <c r="C30719" s="294"/>
      <c r="D30719" s="294"/>
      <c r="E30719" s="294"/>
      <c r="F30719" s="294"/>
    </row>
    <row r="30720">
      <c r="A30720" s="294" t="s">
        <v>40593</v>
      </c>
      <c r="B30720" s="294"/>
      <c r="C30720" s="294"/>
      <c r="D30720" s="294"/>
      <c r="E30720" s="294"/>
      <c r="F30720" s="294"/>
    </row>
    <row r="30721">
      <c r="A30721" s="294" t="s">
        <v>40594</v>
      </c>
      <c r="B30721" s="294"/>
      <c r="C30721" s="294"/>
      <c r="D30721" s="294"/>
      <c r="E30721" s="294"/>
      <c r="F30721" s="294"/>
    </row>
    <row r="30722">
      <c r="A30722" s="294"/>
      <c r="B30722" s="294"/>
      <c r="C30722" s="294"/>
      <c r="D30722" s="294"/>
      <c r="E30722" s="294"/>
      <c r="F30722" s="294"/>
    </row>
    <row r="30723">
      <c r="A30723" s="294" t="s">
        <v>26377</v>
      </c>
      <c r="B30723" s="294"/>
      <c r="C30723" s="294"/>
      <c r="D30723" s="294"/>
      <c r="E30723" s="294"/>
      <c r="F30723" s="294"/>
    </row>
    <row r="30724">
      <c r="A30724" s="294"/>
      <c r="B30724" s="294"/>
      <c r="C30724" s="294"/>
      <c r="D30724" s="294"/>
      <c r="E30724" s="294"/>
      <c r="F30724" s="294"/>
    </row>
    <row r="30725">
      <c r="A30725" s="294" t="s">
        <v>23762</v>
      </c>
      <c r="B30725" s="294"/>
      <c r="C30725" s="294"/>
      <c r="D30725" s="294"/>
      <c r="E30725" s="294"/>
      <c r="F30725" s="294"/>
    </row>
    <row r="30726">
      <c r="A30726" s="294" t="s">
        <v>40595</v>
      </c>
      <c r="B30726" s="294"/>
      <c r="C30726" s="294"/>
      <c r="D30726" s="294"/>
      <c r="E30726" s="294"/>
      <c r="F30726" s="294"/>
    </row>
    <row r="30727">
      <c r="A30727" s="294" t="s">
        <v>40596</v>
      </c>
      <c r="B30727" s="294"/>
      <c r="C30727" s="294"/>
      <c r="D30727" s="294"/>
      <c r="E30727" s="294"/>
      <c r="F30727" s="294"/>
    </row>
    <row r="30728">
      <c r="A30728" s="294" t="s">
        <v>40597</v>
      </c>
      <c r="B30728" s="294"/>
      <c r="C30728" s="294"/>
      <c r="D30728" s="294"/>
      <c r="E30728" s="294"/>
      <c r="F30728" s="294"/>
    </row>
    <row r="30729">
      <c r="A30729" s="294" t="s">
        <v>40598</v>
      </c>
      <c r="B30729" s="294"/>
      <c r="C30729" s="294"/>
      <c r="D30729" s="294"/>
      <c r="E30729" s="294"/>
      <c r="F30729" s="294"/>
    </row>
    <row r="30730">
      <c r="A30730" s="294" t="s">
        <v>40599</v>
      </c>
      <c r="B30730" s="294"/>
      <c r="C30730" s="294"/>
      <c r="D30730" s="294"/>
      <c r="E30730" s="294"/>
      <c r="F30730" s="294"/>
    </row>
    <row r="30731">
      <c r="A30731" s="294"/>
      <c r="B30731" s="294"/>
      <c r="C30731" s="294"/>
      <c r="D30731" s="294"/>
      <c r="E30731" s="294"/>
      <c r="F30731" s="294"/>
    </row>
    <row r="30732">
      <c r="A30732" s="294" t="s">
        <v>21344</v>
      </c>
      <c r="B30732" s="294"/>
      <c r="C30732" s="294"/>
      <c r="D30732" s="294"/>
      <c r="E30732" s="294"/>
      <c r="F30732" s="294"/>
    </row>
    <row r="30733">
      <c r="A30733" s="294" t="s">
        <v>30376</v>
      </c>
      <c r="B30733" s="294"/>
      <c r="C30733" s="294"/>
      <c r="D30733" s="294"/>
      <c r="E30733" s="294"/>
      <c r="F30733" s="294"/>
    </row>
    <row r="30734">
      <c r="A30734" s="294"/>
      <c r="B30734" s="294"/>
      <c r="C30734" s="294"/>
      <c r="D30734" s="294"/>
      <c r="E30734" s="294"/>
      <c r="F30734" s="294"/>
    </row>
    <row r="30735">
      <c r="A30735" s="294" t="s">
        <v>40600</v>
      </c>
      <c r="B30735" s="294"/>
      <c r="C30735" s="294"/>
      <c r="D30735" s="294"/>
      <c r="E30735" s="294"/>
      <c r="F30735" s="294"/>
    </row>
    <row r="30736">
      <c r="A30736" s="294" t="s">
        <v>22056</v>
      </c>
      <c r="B30736" s="294"/>
      <c r="C30736" s="294"/>
      <c r="D30736" s="294"/>
      <c r="E30736" s="294"/>
      <c r="F30736" s="294"/>
    </row>
    <row r="30737">
      <c r="A30737" s="294" t="s">
        <v>40601</v>
      </c>
      <c r="B30737" s="294"/>
      <c r="C30737" s="294"/>
      <c r="D30737" s="294"/>
      <c r="E30737" s="294"/>
      <c r="F30737" s="294"/>
    </row>
    <row r="30738">
      <c r="A30738" s="294" t="s">
        <v>40602</v>
      </c>
      <c r="B30738" s="294"/>
      <c r="C30738" s="294"/>
      <c r="D30738" s="294"/>
      <c r="E30738" s="294"/>
      <c r="F30738" s="294"/>
    </row>
    <row r="30739">
      <c r="A30739" s="294" t="s">
        <v>40603</v>
      </c>
      <c r="B30739" s="294"/>
      <c r="C30739" s="294"/>
      <c r="D30739" s="294"/>
      <c r="E30739" s="294"/>
      <c r="F30739" s="294"/>
    </row>
    <row r="30740">
      <c r="A30740" s="294"/>
      <c r="B30740" s="294"/>
      <c r="C30740" s="294"/>
      <c r="D30740" s="294"/>
      <c r="E30740" s="294"/>
      <c r="F30740" s="294"/>
    </row>
    <row r="30741">
      <c r="A30741" s="294" t="s">
        <v>40604</v>
      </c>
      <c r="B30741" s="294"/>
      <c r="C30741" s="294"/>
      <c r="D30741" s="294"/>
      <c r="E30741" s="294"/>
      <c r="F30741" s="294"/>
    </row>
    <row r="30742">
      <c r="A30742" s="294"/>
      <c r="B30742" s="294"/>
      <c r="C30742" s="294"/>
      <c r="D30742" s="294"/>
      <c r="E30742" s="294"/>
      <c r="F30742" s="294"/>
    </row>
    <row r="30743">
      <c r="A30743" s="294" t="s">
        <v>40605</v>
      </c>
      <c r="B30743" s="294"/>
      <c r="C30743" s="294"/>
      <c r="D30743" s="294"/>
      <c r="E30743" s="294"/>
      <c r="F30743" s="294"/>
    </row>
    <row r="30744">
      <c r="A30744" s="294" t="s">
        <v>40106</v>
      </c>
      <c r="B30744" s="294"/>
      <c r="C30744" s="294"/>
      <c r="D30744" s="294"/>
      <c r="E30744" s="294"/>
      <c r="F30744" s="294"/>
    </row>
    <row r="30745">
      <c r="A30745" s="294" t="s">
        <v>40606</v>
      </c>
      <c r="B30745" s="294"/>
      <c r="C30745" s="294"/>
      <c r="D30745" s="294"/>
      <c r="E30745" s="294"/>
      <c r="F30745" s="294"/>
    </row>
    <row r="30746">
      <c r="A30746" s="294" t="s">
        <v>40607</v>
      </c>
      <c r="B30746" s="294"/>
      <c r="C30746" s="294"/>
      <c r="D30746" s="294"/>
      <c r="E30746" s="294"/>
      <c r="F30746" s="294"/>
    </row>
    <row r="30747">
      <c r="A30747" s="294" t="s">
        <v>40608</v>
      </c>
      <c r="B30747" s="294"/>
      <c r="C30747" s="294"/>
      <c r="D30747" s="294"/>
      <c r="E30747" s="294"/>
      <c r="F30747" s="294"/>
    </row>
    <row r="30748">
      <c r="A30748" s="294" t="s">
        <v>40609</v>
      </c>
      <c r="B30748" s="294"/>
      <c r="C30748" s="294"/>
      <c r="D30748" s="294"/>
      <c r="E30748" s="294"/>
      <c r="F30748" s="294"/>
    </row>
    <row r="30749">
      <c r="A30749" s="294"/>
      <c r="B30749" s="294"/>
      <c r="C30749" s="294"/>
      <c r="D30749" s="294"/>
      <c r="E30749" s="294"/>
      <c r="F30749" s="294"/>
    </row>
    <row r="30750">
      <c r="A30750" s="294" t="s">
        <v>26172</v>
      </c>
      <c r="B30750" s="294"/>
      <c r="C30750" s="294"/>
      <c r="D30750" s="294"/>
      <c r="E30750" s="294"/>
      <c r="F30750" s="294"/>
    </row>
    <row r="30751">
      <c r="A30751" s="294"/>
      <c r="B30751" s="294"/>
      <c r="C30751" s="294"/>
      <c r="D30751" s="294"/>
      <c r="E30751" s="294"/>
      <c r="F30751" s="294"/>
    </row>
    <row r="30752">
      <c r="A30752" s="294" t="s">
        <v>40610</v>
      </c>
      <c r="B30752" s="294"/>
      <c r="C30752" s="294"/>
      <c r="D30752" s="294"/>
      <c r="E30752" s="294"/>
      <c r="F30752" s="294"/>
    </row>
    <row r="30753">
      <c r="A30753" s="294" t="s">
        <v>40611</v>
      </c>
      <c r="B30753" s="294"/>
      <c r="C30753" s="294"/>
      <c r="D30753" s="294"/>
      <c r="E30753" s="294"/>
      <c r="F30753" s="294"/>
    </row>
    <row r="30754">
      <c r="A30754" s="294" t="s">
        <v>40612</v>
      </c>
      <c r="B30754" s="294"/>
      <c r="C30754" s="294"/>
      <c r="D30754" s="294"/>
      <c r="E30754" s="294"/>
      <c r="F30754" s="294"/>
    </row>
    <row r="30755">
      <c r="A30755" s="294" t="s">
        <v>40613</v>
      </c>
      <c r="B30755" s="294"/>
      <c r="C30755" s="294"/>
      <c r="D30755" s="294"/>
      <c r="E30755" s="294"/>
      <c r="F30755" s="294"/>
    </row>
    <row r="30756">
      <c r="A30756" s="294" t="s">
        <v>40614</v>
      </c>
      <c r="B30756" s="294"/>
      <c r="C30756" s="294"/>
      <c r="D30756" s="294"/>
      <c r="E30756" s="294"/>
      <c r="F30756" s="294"/>
    </row>
    <row r="30757">
      <c r="A30757" s="294" t="s">
        <v>40615</v>
      </c>
      <c r="B30757" s="294"/>
      <c r="C30757" s="294"/>
      <c r="D30757" s="294"/>
      <c r="E30757" s="294"/>
      <c r="F30757" s="294"/>
    </row>
    <row r="30758">
      <c r="A30758" s="294" t="s">
        <v>40616</v>
      </c>
      <c r="B30758" s="294"/>
      <c r="C30758" s="294"/>
      <c r="D30758" s="294"/>
      <c r="E30758" s="294"/>
      <c r="F30758" s="294"/>
    </row>
    <row r="30759">
      <c r="A30759" s="294" t="s">
        <v>40617</v>
      </c>
      <c r="B30759" s="294"/>
      <c r="C30759" s="294"/>
      <c r="D30759" s="294"/>
      <c r="E30759" s="294"/>
      <c r="F30759" s="294"/>
    </row>
    <row r="30760">
      <c r="A30760" s="294" t="s">
        <v>40618</v>
      </c>
      <c r="B30760" s="294"/>
      <c r="C30760" s="294"/>
      <c r="D30760" s="294"/>
      <c r="E30760" s="294"/>
      <c r="F30760" s="294"/>
    </row>
    <row r="30761">
      <c r="A30761" s="294" t="s">
        <v>40619</v>
      </c>
      <c r="B30761" s="294"/>
      <c r="C30761" s="294"/>
      <c r="D30761" s="294"/>
      <c r="E30761" s="294"/>
      <c r="F30761" s="294"/>
    </row>
    <row r="30762">
      <c r="A30762" s="294" t="s">
        <v>40620</v>
      </c>
      <c r="B30762" s="294"/>
      <c r="C30762" s="294"/>
      <c r="D30762" s="294"/>
      <c r="E30762" s="294"/>
      <c r="F30762" s="294"/>
    </row>
    <row r="30763">
      <c r="A30763" s="294" t="s">
        <v>40621</v>
      </c>
      <c r="B30763" s="294"/>
      <c r="C30763" s="294"/>
      <c r="D30763" s="294"/>
      <c r="E30763" s="294"/>
      <c r="F30763" s="294"/>
    </row>
    <row r="30764">
      <c r="A30764" s="294" t="s">
        <v>40622</v>
      </c>
      <c r="B30764" s="294"/>
      <c r="C30764" s="294"/>
      <c r="D30764" s="294"/>
      <c r="E30764" s="294"/>
      <c r="F30764" s="294"/>
    </row>
    <row r="30765">
      <c r="A30765" s="294" t="s">
        <v>40623</v>
      </c>
      <c r="B30765" s="294"/>
      <c r="C30765" s="294"/>
      <c r="D30765" s="294"/>
      <c r="E30765" s="294"/>
      <c r="F30765" s="294"/>
    </row>
    <row r="30766">
      <c r="A30766" s="294" t="s">
        <v>40624</v>
      </c>
      <c r="B30766" s="294"/>
      <c r="C30766" s="294"/>
      <c r="D30766" s="294"/>
      <c r="E30766" s="294"/>
      <c r="F30766" s="294"/>
    </row>
    <row r="30767">
      <c r="A30767" s="294" t="s">
        <v>40625</v>
      </c>
      <c r="B30767" s="294"/>
      <c r="C30767" s="294"/>
      <c r="D30767" s="294"/>
      <c r="E30767" s="294"/>
      <c r="F30767" s="294"/>
    </row>
    <row r="30768">
      <c r="A30768" s="294" t="s">
        <v>40626</v>
      </c>
      <c r="B30768" s="294"/>
      <c r="C30768" s="294"/>
      <c r="D30768" s="294"/>
      <c r="E30768" s="294"/>
      <c r="F30768" s="294"/>
    </row>
    <row r="30769">
      <c r="A30769" s="294" t="s">
        <v>40627</v>
      </c>
      <c r="B30769" s="294"/>
      <c r="C30769" s="294"/>
      <c r="D30769" s="294"/>
      <c r="E30769" s="294"/>
      <c r="F30769" s="294"/>
    </row>
    <row r="30770">
      <c r="A30770" s="294" t="s">
        <v>40628</v>
      </c>
      <c r="B30770" s="294"/>
      <c r="C30770" s="294"/>
      <c r="D30770" s="294"/>
      <c r="E30770" s="294"/>
      <c r="F30770" s="294"/>
    </row>
    <row r="30771">
      <c r="A30771" s="294" t="s">
        <v>40629</v>
      </c>
      <c r="B30771" s="294"/>
      <c r="C30771" s="294"/>
      <c r="D30771" s="294"/>
      <c r="E30771" s="294"/>
      <c r="F30771" s="294"/>
    </row>
    <row r="30772">
      <c r="A30772" s="294" t="s">
        <v>40630</v>
      </c>
      <c r="B30772" s="294"/>
      <c r="C30772" s="294"/>
      <c r="D30772" s="294"/>
      <c r="E30772" s="294"/>
      <c r="F30772" s="294"/>
    </row>
    <row r="30773">
      <c r="A30773" s="294"/>
      <c r="B30773" s="294"/>
      <c r="C30773" s="294"/>
      <c r="D30773" s="294"/>
      <c r="E30773" s="294"/>
      <c r="F30773" s="294"/>
    </row>
    <row r="30774">
      <c r="A30774" s="294" t="s">
        <v>28124</v>
      </c>
      <c r="B30774" s="294"/>
      <c r="C30774" s="294"/>
      <c r="D30774" s="294"/>
      <c r="E30774" s="294"/>
      <c r="F30774" s="294"/>
    </row>
    <row r="30775">
      <c r="A30775" s="294" t="s">
        <v>40631</v>
      </c>
      <c r="B30775" s="294"/>
      <c r="C30775" s="294"/>
      <c r="D30775" s="294"/>
      <c r="E30775" s="294"/>
      <c r="F30775" s="294"/>
    </row>
    <row r="30776">
      <c r="A30776" s="294" t="s">
        <v>40632</v>
      </c>
      <c r="B30776" s="294"/>
      <c r="C30776" s="294"/>
      <c r="D30776" s="294"/>
      <c r="E30776" s="294"/>
      <c r="F30776" s="294"/>
    </row>
    <row r="30777">
      <c r="A30777" s="294" t="s">
        <v>40633</v>
      </c>
      <c r="B30777" s="294"/>
      <c r="C30777" s="294"/>
      <c r="D30777" s="294"/>
      <c r="E30777" s="294"/>
      <c r="F30777" s="294"/>
    </row>
    <row r="30778">
      <c r="A30778" s="294" t="s">
        <v>21618</v>
      </c>
      <c r="B30778" s="294"/>
      <c r="C30778" s="294"/>
      <c r="D30778" s="294"/>
      <c r="E30778" s="294"/>
      <c r="F30778" s="294"/>
    </row>
    <row r="30779">
      <c r="A30779" s="294" t="s">
        <v>40634</v>
      </c>
      <c r="B30779" s="294"/>
      <c r="C30779" s="294"/>
      <c r="D30779" s="294"/>
      <c r="E30779" s="294"/>
      <c r="F30779" s="294"/>
    </row>
    <row r="30780">
      <c r="A30780" s="294"/>
      <c r="B30780" s="294"/>
      <c r="C30780" s="294"/>
      <c r="D30780" s="294"/>
      <c r="E30780" s="294"/>
      <c r="F30780" s="294"/>
    </row>
    <row r="30781">
      <c r="A30781" s="294" t="s">
        <v>22602</v>
      </c>
      <c r="B30781" s="294"/>
      <c r="C30781" s="294"/>
      <c r="D30781" s="294"/>
      <c r="E30781" s="294"/>
      <c r="F30781" s="294"/>
    </row>
    <row r="30782">
      <c r="A30782" s="294" t="s">
        <v>38917</v>
      </c>
      <c r="B30782" s="294"/>
      <c r="C30782" s="294"/>
      <c r="D30782" s="294"/>
      <c r="E30782" s="294"/>
      <c r="F30782" s="294"/>
    </row>
    <row r="30783">
      <c r="A30783" s="294"/>
      <c r="B30783" s="294"/>
      <c r="C30783" s="294"/>
      <c r="D30783" s="294"/>
      <c r="E30783" s="294"/>
      <c r="F30783" s="294"/>
    </row>
    <row r="30784">
      <c r="A30784" s="294" t="s">
        <v>40635</v>
      </c>
      <c r="B30784" s="294"/>
      <c r="C30784" s="294"/>
      <c r="D30784" s="294"/>
      <c r="E30784" s="294"/>
      <c r="F30784" s="294"/>
    </row>
    <row r="30785">
      <c r="A30785" s="294" t="s">
        <v>40636</v>
      </c>
      <c r="B30785" s="294"/>
      <c r="C30785" s="294"/>
      <c r="D30785" s="294"/>
      <c r="E30785" s="294"/>
      <c r="F30785" s="294"/>
    </row>
    <row r="30786">
      <c r="A30786" s="294" t="s">
        <v>40637</v>
      </c>
      <c r="B30786" s="294"/>
      <c r="C30786" s="294"/>
      <c r="D30786" s="294"/>
      <c r="E30786" s="294"/>
      <c r="F30786" s="294"/>
    </row>
    <row r="30787">
      <c r="A30787" s="294" t="s">
        <v>23236</v>
      </c>
      <c r="B30787" s="294"/>
      <c r="C30787" s="294"/>
      <c r="D30787" s="294"/>
      <c r="E30787" s="294"/>
      <c r="F30787" s="294"/>
    </row>
    <row r="30788">
      <c r="A30788" s="294" t="s">
        <v>40638</v>
      </c>
      <c r="B30788" s="294"/>
      <c r="C30788" s="294"/>
      <c r="D30788" s="294"/>
      <c r="E30788" s="294"/>
      <c r="F30788" s="294"/>
    </row>
    <row r="30789">
      <c r="A30789" s="294" t="s">
        <v>40639</v>
      </c>
      <c r="B30789" s="294"/>
      <c r="C30789" s="294"/>
      <c r="D30789" s="294"/>
      <c r="E30789" s="294"/>
      <c r="F30789" s="294"/>
    </row>
    <row r="30790">
      <c r="A30790" s="294" t="s">
        <v>40640</v>
      </c>
      <c r="B30790" s="294"/>
      <c r="C30790" s="294"/>
      <c r="D30790" s="294"/>
      <c r="E30790" s="294"/>
      <c r="F30790" s="294"/>
    </row>
    <row r="30791">
      <c r="A30791" s="294"/>
      <c r="B30791" s="294"/>
      <c r="C30791" s="294"/>
      <c r="D30791" s="294"/>
      <c r="E30791" s="294"/>
      <c r="F30791" s="294"/>
    </row>
    <row r="30792">
      <c r="A30792" s="294" t="s">
        <v>27452</v>
      </c>
      <c r="B30792" s="294"/>
      <c r="C30792" s="294"/>
      <c r="D30792" s="294"/>
      <c r="E30792" s="294"/>
      <c r="F30792" s="294"/>
    </row>
    <row r="30793">
      <c r="A30793" s="294" t="s">
        <v>26012</v>
      </c>
      <c r="B30793" s="294"/>
      <c r="C30793" s="294"/>
      <c r="D30793" s="294"/>
      <c r="E30793" s="294"/>
      <c r="F30793" s="294"/>
    </row>
    <row r="30794">
      <c r="A30794" s="294"/>
      <c r="B30794" s="294"/>
      <c r="C30794" s="294"/>
      <c r="D30794" s="294"/>
      <c r="E30794" s="294"/>
      <c r="F30794" s="294"/>
    </row>
    <row r="30795">
      <c r="A30795" s="294" t="s">
        <v>40641</v>
      </c>
      <c r="B30795" s="294"/>
      <c r="C30795" s="294"/>
      <c r="D30795" s="294"/>
      <c r="E30795" s="294"/>
      <c r="F30795" s="294"/>
    </row>
    <row r="30796">
      <c r="A30796" s="294" t="s">
        <v>40642</v>
      </c>
      <c r="B30796" s="294"/>
      <c r="C30796" s="294"/>
      <c r="D30796" s="294"/>
      <c r="E30796" s="294"/>
      <c r="F30796" s="294"/>
    </row>
    <row r="30797">
      <c r="A30797" s="294" t="s">
        <v>40643</v>
      </c>
      <c r="B30797" s="294"/>
      <c r="C30797" s="294"/>
      <c r="D30797" s="294"/>
      <c r="E30797" s="294"/>
      <c r="F30797" s="294"/>
    </row>
    <row r="30798">
      <c r="A30798" s="294" t="s">
        <v>40644</v>
      </c>
      <c r="B30798" s="294"/>
      <c r="C30798" s="294"/>
      <c r="D30798" s="294"/>
      <c r="E30798" s="294"/>
      <c r="F30798" s="294"/>
    </row>
    <row r="30799">
      <c r="A30799" s="294" t="s">
        <v>40645</v>
      </c>
      <c r="B30799" s="294"/>
      <c r="C30799" s="294"/>
      <c r="D30799" s="294"/>
      <c r="E30799" s="294"/>
      <c r="F30799" s="294"/>
    </row>
    <row r="30800">
      <c r="A30800" s="294"/>
      <c r="B30800" s="294"/>
      <c r="C30800" s="294"/>
      <c r="D30800" s="294"/>
      <c r="E30800" s="294"/>
      <c r="F30800" s="294"/>
    </row>
    <row r="30801">
      <c r="A30801" s="294" t="s">
        <v>21945</v>
      </c>
      <c r="B30801" s="294"/>
      <c r="C30801" s="294"/>
      <c r="D30801" s="294"/>
      <c r="E30801" s="294"/>
      <c r="F30801" s="294"/>
    </row>
    <row r="30802">
      <c r="A30802" s="294" t="s">
        <v>22618</v>
      </c>
      <c r="B30802" s="294"/>
      <c r="C30802" s="294"/>
      <c r="D30802" s="294"/>
      <c r="E30802" s="294"/>
      <c r="F30802" s="294"/>
    </row>
    <row r="30803">
      <c r="A30803" s="294"/>
      <c r="B30803" s="294"/>
      <c r="C30803" s="294"/>
      <c r="D30803" s="294"/>
      <c r="E30803" s="294"/>
      <c r="F30803" s="294"/>
    </row>
    <row r="30804">
      <c r="A30804" s="294" t="s">
        <v>40646</v>
      </c>
      <c r="B30804" s="294"/>
      <c r="C30804" s="294"/>
      <c r="D30804" s="294"/>
      <c r="E30804" s="294"/>
      <c r="F30804" s="294"/>
    </row>
    <row r="30805">
      <c r="A30805" s="294" t="s">
        <v>40647</v>
      </c>
      <c r="B30805" s="294"/>
      <c r="C30805" s="294"/>
      <c r="D30805" s="294"/>
      <c r="E30805" s="294"/>
      <c r="F30805" s="294"/>
    </row>
    <row r="30806">
      <c r="A30806" s="294" t="s">
        <v>40648</v>
      </c>
      <c r="B30806" s="294"/>
      <c r="C30806" s="294"/>
      <c r="D30806" s="294"/>
      <c r="E30806" s="294"/>
      <c r="F30806" s="294"/>
    </row>
    <row r="30807">
      <c r="A30807" s="294" t="s">
        <v>40649</v>
      </c>
      <c r="B30807" s="294"/>
      <c r="C30807" s="294"/>
      <c r="D30807" s="294"/>
      <c r="E30807" s="294"/>
      <c r="F30807" s="294"/>
    </row>
    <row r="30808">
      <c r="A30808" s="294" t="s">
        <v>40650</v>
      </c>
      <c r="B30808" s="294"/>
      <c r="C30808" s="294"/>
      <c r="D30808" s="294"/>
      <c r="E30808" s="294"/>
      <c r="F30808" s="294"/>
    </row>
    <row r="30809">
      <c r="A30809" s="294" t="s">
        <v>40651</v>
      </c>
      <c r="B30809" s="294"/>
      <c r="C30809" s="294"/>
      <c r="D30809" s="294"/>
      <c r="E30809" s="294"/>
      <c r="F30809" s="294"/>
    </row>
    <row r="30810">
      <c r="A30810" s="294" t="s">
        <v>40652</v>
      </c>
      <c r="B30810" s="294"/>
      <c r="C30810" s="294"/>
      <c r="D30810" s="294"/>
      <c r="E30810" s="294"/>
      <c r="F30810" s="294"/>
    </row>
    <row r="30811">
      <c r="A30811" s="294"/>
      <c r="B30811" s="294"/>
      <c r="C30811" s="294"/>
      <c r="D30811" s="294"/>
      <c r="E30811" s="294"/>
      <c r="F30811" s="294"/>
    </row>
    <row r="30812">
      <c r="A30812" s="294"/>
      <c r="B30812" s="294"/>
      <c r="C30812" s="294"/>
      <c r="D30812" s="294"/>
      <c r="E30812" s="294"/>
      <c r="F30812" s="294"/>
    </row>
    <row r="30813">
      <c r="A30813" s="294" t="s">
        <v>21401</v>
      </c>
      <c r="B30813" s="294"/>
      <c r="C30813" s="294"/>
      <c r="D30813" s="294"/>
      <c r="E30813" s="294"/>
      <c r="F30813" s="294"/>
    </row>
    <row r="30814">
      <c r="A30814" s="294"/>
      <c r="B30814" s="294"/>
      <c r="C30814" s="294"/>
      <c r="D30814" s="294"/>
      <c r="E30814" s="294"/>
      <c r="F30814" s="294"/>
    </row>
    <row r="30815">
      <c r="A30815" s="294" t="s">
        <v>27102</v>
      </c>
      <c r="B30815" s="294"/>
      <c r="C30815" s="294"/>
      <c r="D30815" s="294"/>
      <c r="E30815" s="294"/>
      <c r="F30815" s="294"/>
    </row>
    <row r="30816">
      <c r="A30816" s="294" t="s">
        <v>40653</v>
      </c>
      <c r="B30816" s="294"/>
      <c r="C30816" s="294"/>
      <c r="D30816" s="294"/>
      <c r="E30816" s="294"/>
      <c r="F30816" s="294"/>
    </row>
    <row r="30817">
      <c r="A30817" s="294" t="s">
        <v>23830</v>
      </c>
      <c r="B30817" s="294"/>
      <c r="C30817" s="294"/>
      <c r="D30817" s="294"/>
      <c r="E30817" s="294"/>
      <c r="F30817" s="294"/>
    </row>
    <row r="30818">
      <c r="A30818" s="294" t="s">
        <v>23831</v>
      </c>
      <c r="B30818" s="294"/>
      <c r="C30818" s="294"/>
      <c r="D30818" s="294"/>
      <c r="E30818" s="294"/>
      <c r="F30818" s="294"/>
    </row>
    <row r="30819">
      <c r="A30819" s="294" t="s">
        <v>33136</v>
      </c>
      <c r="B30819" s="294"/>
      <c r="C30819" s="294"/>
      <c r="D30819" s="294"/>
      <c r="E30819" s="294"/>
      <c r="F30819" s="294"/>
    </row>
    <row r="30820">
      <c r="A30820" s="294" t="s">
        <v>32551</v>
      </c>
      <c r="B30820" s="294"/>
      <c r="C30820" s="294"/>
      <c r="D30820" s="294"/>
      <c r="E30820" s="294"/>
      <c r="F30820" s="294"/>
    </row>
    <row r="30821">
      <c r="A30821" s="294" t="s">
        <v>24056</v>
      </c>
      <c r="B30821" s="294"/>
      <c r="C30821" s="294"/>
      <c r="D30821" s="294"/>
      <c r="E30821" s="294"/>
      <c r="F30821" s="294"/>
    </row>
    <row r="30822">
      <c r="A30822" s="294" t="s">
        <v>30336</v>
      </c>
      <c r="B30822" s="294"/>
      <c r="C30822" s="294"/>
      <c r="D30822" s="294"/>
      <c r="E30822" s="294"/>
      <c r="F30822" s="294"/>
    </row>
    <row r="30823">
      <c r="A30823" s="294" t="s">
        <v>31573</v>
      </c>
      <c r="B30823" s="294"/>
      <c r="C30823" s="294"/>
      <c r="D30823" s="294"/>
      <c r="E30823" s="294"/>
      <c r="F30823" s="294"/>
    </row>
    <row r="30824">
      <c r="A30824" s="294" t="s">
        <v>40654</v>
      </c>
      <c r="B30824" s="294"/>
      <c r="C30824" s="294"/>
      <c r="D30824" s="294"/>
      <c r="E30824" s="294"/>
      <c r="F30824" s="294"/>
    </row>
    <row r="30825">
      <c r="A30825" s="294" t="s">
        <v>40655</v>
      </c>
      <c r="B30825" s="294"/>
      <c r="C30825" s="294"/>
      <c r="D30825" s="294"/>
      <c r="E30825" s="294"/>
      <c r="F30825" s="294"/>
    </row>
    <row r="30826">
      <c r="A30826" s="294" t="s">
        <v>40656</v>
      </c>
      <c r="B30826" s="294"/>
      <c r="C30826" s="294"/>
      <c r="D30826" s="294"/>
      <c r="E30826" s="294"/>
      <c r="F30826" s="294"/>
    </row>
    <row r="30827">
      <c r="A30827" s="294" t="s">
        <v>40657</v>
      </c>
      <c r="B30827" s="294"/>
      <c r="C30827" s="294"/>
      <c r="D30827" s="294"/>
      <c r="E30827" s="294"/>
      <c r="F30827" s="294"/>
    </row>
    <row r="30828">
      <c r="A30828" s="294" t="s">
        <v>40658</v>
      </c>
      <c r="B30828" s="294"/>
      <c r="C30828" s="294"/>
      <c r="D30828" s="294"/>
      <c r="E30828" s="294"/>
      <c r="F30828" s="294"/>
    </row>
    <row r="30829">
      <c r="A30829" s="294" t="s">
        <v>40659</v>
      </c>
      <c r="B30829" s="294"/>
      <c r="C30829" s="294"/>
      <c r="D30829" s="294"/>
      <c r="E30829" s="294"/>
      <c r="F30829" s="294"/>
    </row>
    <row r="30830">
      <c r="A30830" s="294" t="s">
        <v>40660</v>
      </c>
      <c r="B30830" s="294"/>
      <c r="C30830" s="294"/>
      <c r="D30830" s="294"/>
      <c r="E30830" s="294"/>
      <c r="F30830" s="294"/>
    </row>
    <row r="30831">
      <c r="A30831" s="294" t="s">
        <v>40661</v>
      </c>
      <c r="B30831" s="294"/>
      <c r="C30831" s="294"/>
      <c r="D30831" s="294"/>
      <c r="E30831" s="294"/>
      <c r="F30831" s="294"/>
    </row>
    <row r="30832">
      <c r="A30832" s="294"/>
      <c r="B30832" s="294"/>
      <c r="C30832" s="294"/>
      <c r="D30832" s="294"/>
      <c r="E30832" s="294"/>
      <c r="F30832" s="294"/>
    </row>
    <row r="30833">
      <c r="A30833" s="294" t="s">
        <v>21407</v>
      </c>
      <c r="B30833" s="294"/>
      <c r="C30833" s="294"/>
      <c r="D30833" s="294"/>
      <c r="E30833" s="294"/>
      <c r="F30833" s="294"/>
    </row>
    <row r="30834">
      <c r="A30834" s="294"/>
      <c r="B30834" s="294"/>
      <c r="C30834" s="294"/>
      <c r="D30834" s="294"/>
      <c r="E30834" s="294"/>
      <c r="F30834" s="294"/>
    </row>
    <row r="30835">
      <c r="A30835" s="294" t="s">
        <v>37701</v>
      </c>
      <c r="B30835" s="294"/>
      <c r="C30835" s="294"/>
      <c r="D30835" s="294"/>
      <c r="E30835" s="294"/>
      <c r="F30835" s="294"/>
    </row>
    <row r="30836">
      <c r="A30836" s="294" t="s">
        <v>40662</v>
      </c>
      <c r="B30836" s="294"/>
      <c r="C30836" s="294"/>
      <c r="D30836" s="294"/>
      <c r="E30836" s="294"/>
      <c r="F30836" s="294"/>
    </row>
    <row r="30837">
      <c r="A30837" s="294" t="s">
        <v>22629</v>
      </c>
      <c r="B30837" s="294"/>
      <c r="C30837" s="294"/>
      <c r="D30837" s="294"/>
      <c r="E30837" s="294"/>
      <c r="F30837" s="294"/>
    </row>
    <row r="30838">
      <c r="A30838" s="294" t="s">
        <v>40663</v>
      </c>
      <c r="B30838" s="294"/>
      <c r="C30838" s="294"/>
      <c r="D30838" s="294"/>
      <c r="E30838" s="294"/>
      <c r="F30838" s="294"/>
    </row>
    <row r="30839">
      <c r="A30839" s="294" t="s">
        <v>38804</v>
      </c>
      <c r="B30839" s="294"/>
      <c r="C30839" s="294"/>
      <c r="D30839" s="294"/>
      <c r="E30839" s="294"/>
      <c r="F30839" s="294"/>
    </row>
    <row r="30840">
      <c r="A30840" s="294" t="s">
        <v>38805</v>
      </c>
      <c r="B30840" s="294"/>
      <c r="C30840" s="294"/>
      <c r="D30840" s="294"/>
      <c r="E30840" s="294"/>
      <c r="F30840" s="294"/>
    </row>
    <row r="30841">
      <c r="A30841" s="294" t="s">
        <v>40664</v>
      </c>
      <c r="B30841" s="294"/>
      <c r="C30841" s="294"/>
      <c r="D30841" s="294"/>
      <c r="E30841" s="294"/>
      <c r="F30841" s="294"/>
    </row>
    <row r="30842">
      <c r="A30842" s="294" t="s">
        <v>23268</v>
      </c>
      <c r="B30842" s="294"/>
      <c r="C30842" s="294"/>
      <c r="D30842" s="294"/>
      <c r="E30842" s="294"/>
      <c r="F30842" s="294"/>
    </row>
    <row r="30843">
      <c r="A30843" s="294" t="s">
        <v>40665</v>
      </c>
      <c r="B30843" s="294"/>
      <c r="C30843" s="294"/>
      <c r="D30843" s="294"/>
      <c r="E30843" s="294"/>
      <c r="F30843" s="294"/>
    </row>
    <row r="30844">
      <c r="A30844" s="294" t="s">
        <v>40666</v>
      </c>
      <c r="B30844" s="294"/>
      <c r="C30844" s="294"/>
      <c r="D30844" s="294"/>
      <c r="E30844" s="294"/>
      <c r="F30844" s="294"/>
    </row>
    <row r="30845">
      <c r="A30845" s="294" t="s">
        <v>40667</v>
      </c>
      <c r="B30845" s="294"/>
      <c r="C30845" s="294"/>
      <c r="D30845" s="294"/>
      <c r="E30845" s="294"/>
      <c r="F30845" s="294"/>
    </row>
    <row r="30846">
      <c r="A30846" s="294" t="s">
        <v>40668</v>
      </c>
      <c r="B30846" s="294"/>
      <c r="C30846" s="294"/>
      <c r="D30846" s="294"/>
      <c r="E30846" s="294"/>
      <c r="F30846" s="294"/>
    </row>
    <row r="30847">
      <c r="A30847" s="294" t="s">
        <v>37705</v>
      </c>
      <c r="B30847" s="294"/>
      <c r="C30847" s="294"/>
      <c r="D30847" s="294"/>
      <c r="E30847" s="294"/>
      <c r="F30847" s="294"/>
    </row>
    <row r="30848">
      <c r="A30848" s="294" t="s">
        <v>39831</v>
      </c>
      <c r="B30848" s="294"/>
      <c r="C30848" s="294"/>
      <c r="D30848" s="294"/>
      <c r="E30848" s="294"/>
      <c r="F30848" s="294"/>
    </row>
    <row r="30849">
      <c r="A30849" s="294" t="s">
        <v>40669</v>
      </c>
      <c r="B30849" s="294"/>
      <c r="C30849" s="294"/>
      <c r="D30849" s="294"/>
      <c r="E30849" s="294"/>
      <c r="F30849" s="294"/>
    </row>
    <row r="30850">
      <c r="A30850" s="294" t="s">
        <v>40670</v>
      </c>
      <c r="B30850" s="294"/>
      <c r="C30850" s="294"/>
      <c r="D30850" s="294"/>
      <c r="E30850" s="294"/>
      <c r="F30850" s="294"/>
    </row>
    <row r="30851">
      <c r="A30851" s="294" t="s">
        <v>37708</v>
      </c>
      <c r="B30851" s="294"/>
      <c r="C30851" s="294"/>
      <c r="D30851" s="294"/>
      <c r="E30851" s="294"/>
      <c r="F30851" s="294"/>
    </row>
    <row r="30852">
      <c r="A30852" s="294" t="s">
        <v>40671</v>
      </c>
      <c r="B30852" s="294"/>
      <c r="C30852" s="294"/>
      <c r="D30852" s="294"/>
      <c r="E30852" s="294"/>
      <c r="F30852" s="294"/>
    </row>
    <row r="30853">
      <c r="A30853" s="294" t="s">
        <v>40672</v>
      </c>
      <c r="B30853" s="294"/>
      <c r="C30853" s="294"/>
      <c r="D30853" s="294"/>
      <c r="E30853" s="294"/>
      <c r="F30853" s="294"/>
    </row>
    <row r="30854">
      <c r="A30854" s="294" t="s">
        <v>40673</v>
      </c>
      <c r="B30854" s="294"/>
      <c r="C30854" s="294"/>
      <c r="D30854" s="294"/>
      <c r="E30854" s="294"/>
      <c r="F30854" s="294"/>
    </row>
    <row r="30855">
      <c r="A30855" s="294" t="s">
        <v>40674</v>
      </c>
      <c r="B30855" s="294"/>
      <c r="C30855" s="294"/>
      <c r="D30855" s="294"/>
      <c r="E30855" s="294"/>
      <c r="F30855" s="294"/>
    </row>
    <row r="30856">
      <c r="A30856" s="294" t="s">
        <v>40675</v>
      </c>
      <c r="B30856" s="294"/>
      <c r="C30856" s="294"/>
      <c r="D30856" s="294"/>
      <c r="E30856" s="294"/>
      <c r="F30856" s="294"/>
    </row>
    <row r="30857">
      <c r="A30857" s="294" t="s">
        <v>39711</v>
      </c>
      <c r="B30857" s="294"/>
      <c r="C30857" s="294"/>
      <c r="D30857" s="294"/>
      <c r="E30857" s="294"/>
      <c r="F30857" s="294"/>
    </row>
    <row r="30858">
      <c r="A30858" s="294" t="s">
        <v>40676</v>
      </c>
      <c r="B30858" s="294"/>
      <c r="C30858" s="294"/>
      <c r="D30858" s="294"/>
      <c r="E30858" s="294"/>
      <c r="F30858" s="294"/>
    </row>
    <row r="30859">
      <c r="A30859" s="294" t="s">
        <v>40677</v>
      </c>
      <c r="B30859" s="294"/>
      <c r="C30859" s="294"/>
      <c r="D30859" s="294"/>
      <c r="E30859" s="294"/>
      <c r="F30859" s="294"/>
    </row>
    <row r="30860">
      <c r="A30860" s="294"/>
      <c r="B30860" s="294"/>
      <c r="C30860" s="294"/>
      <c r="D30860" s="294"/>
      <c r="E30860" s="294"/>
      <c r="F30860" s="294"/>
    </row>
    <row r="30861">
      <c r="A30861" s="294" t="s">
        <v>40678</v>
      </c>
      <c r="B30861" s="294"/>
      <c r="C30861" s="294"/>
      <c r="D30861" s="294"/>
      <c r="E30861" s="294"/>
      <c r="F30861" s="294"/>
    </row>
    <row r="30862">
      <c r="A30862" s="294"/>
      <c r="B30862" s="294"/>
      <c r="C30862" s="294"/>
      <c r="D30862" s="294"/>
      <c r="E30862" s="294"/>
      <c r="F30862" s="294"/>
    </row>
    <row r="30863">
      <c r="A30863" s="294" t="s">
        <v>40679</v>
      </c>
      <c r="B30863" s="294"/>
      <c r="C30863" s="294"/>
      <c r="D30863" s="294"/>
      <c r="E30863" s="294"/>
      <c r="F30863" s="294"/>
    </row>
    <row r="30864">
      <c r="A30864" s="294" t="s">
        <v>25709</v>
      </c>
      <c r="B30864" s="294"/>
      <c r="C30864" s="294"/>
      <c r="D30864" s="294"/>
      <c r="E30864" s="294"/>
      <c r="F30864" s="294"/>
    </row>
    <row r="30865">
      <c r="A30865" s="294" t="s">
        <v>40680</v>
      </c>
      <c r="B30865" s="294"/>
      <c r="C30865" s="294"/>
      <c r="D30865" s="294"/>
      <c r="E30865" s="294"/>
      <c r="F30865" s="294"/>
    </row>
    <row r="30866">
      <c r="A30866" s="294" t="s">
        <v>40681</v>
      </c>
      <c r="B30866" s="294"/>
      <c r="C30866" s="294"/>
      <c r="D30866" s="294"/>
      <c r="E30866" s="294"/>
      <c r="F30866" s="294"/>
    </row>
    <row r="30867">
      <c r="A30867" s="294" t="s">
        <v>38830</v>
      </c>
      <c r="B30867" s="294"/>
      <c r="C30867" s="294"/>
      <c r="D30867" s="294"/>
      <c r="E30867" s="294"/>
      <c r="F30867" s="294"/>
    </row>
    <row r="30868">
      <c r="A30868" s="294" t="s">
        <v>37730</v>
      </c>
      <c r="B30868" s="294"/>
      <c r="C30868" s="294"/>
      <c r="D30868" s="294"/>
      <c r="E30868" s="294"/>
      <c r="F30868" s="294"/>
    </row>
    <row r="30869">
      <c r="A30869" s="294" t="s">
        <v>40682</v>
      </c>
      <c r="B30869" s="294"/>
      <c r="C30869" s="294"/>
      <c r="D30869" s="294"/>
      <c r="E30869" s="294"/>
      <c r="F30869" s="294"/>
    </row>
    <row r="30870">
      <c r="A30870" s="294" t="s">
        <v>40683</v>
      </c>
      <c r="B30870" s="294"/>
      <c r="C30870" s="294"/>
      <c r="D30870" s="294"/>
      <c r="E30870" s="294"/>
      <c r="F30870" s="294"/>
    </row>
    <row r="30871">
      <c r="A30871" s="294" t="s">
        <v>40684</v>
      </c>
      <c r="B30871" s="294"/>
      <c r="C30871" s="294"/>
      <c r="D30871" s="294"/>
      <c r="E30871" s="294"/>
      <c r="F30871" s="294"/>
    </row>
    <row r="30872">
      <c r="A30872" s="294" t="s">
        <v>40685</v>
      </c>
      <c r="B30872" s="294"/>
      <c r="C30872" s="294"/>
      <c r="D30872" s="294"/>
      <c r="E30872" s="294"/>
      <c r="F30872" s="294"/>
    </row>
    <row r="30873">
      <c r="A30873" s="294" t="s">
        <v>40686</v>
      </c>
      <c r="B30873" s="294"/>
      <c r="C30873" s="294"/>
      <c r="D30873" s="294"/>
      <c r="E30873" s="294"/>
      <c r="F30873" s="294"/>
    </row>
    <row r="30874">
      <c r="A30874" s="294" t="s">
        <v>40687</v>
      </c>
      <c r="B30874" s="294"/>
      <c r="C30874" s="294"/>
      <c r="D30874" s="294"/>
      <c r="E30874" s="294"/>
      <c r="F30874" s="294"/>
    </row>
    <row r="30875">
      <c r="A30875" s="294" t="s">
        <v>39857</v>
      </c>
      <c r="B30875" s="294"/>
      <c r="C30875" s="294"/>
      <c r="D30875" s="294"/>
      <c r="E30875" s="294"/>
      <c r="F30875" s="294"/>
    </row>
    <row r="30876">
      <c r="A30876" s="294" t="s">
        <v>39853</v>
      </c>
      <c r="B30876" s="294"/>
      <c r="C30876" s="294"/>
      <c r="D30876" s="294"/>
      <c r="E30876" s="294"/>
      <c r="F30876" s="294"/>
    </row>
    <row r="30877">
      <c r="A30877" s="294" t="s">
        <v>40688</v>
      </c>
      <c r="B30877" s="294"/>
      <c r="C30877" s="294"/>
      <c r="D30877" s="294"/>
      <c r="E30877" s="294"/>
      <c r="F30877" s="294"/>
    </row>
    <row r="30878">
      <c r="A30878" s="294" t="s">
        <v>40689</v>
      </c>
      <c r="B30878" s="294"/>
      <c r="C30878" s="294"/>
      <c r="D30878" s="294"/>
      <c r="E30878" s="294"/>
      <c r="F30878" s="294"/>
    </row>
    <row r="30879">
      <c r="A30879" s="294" t="s">
        <v>40690</v>
      </c>
      <c r="B30879" s="294"/>
      <c r="C30879" s="294"/>
      <c r="D30879" s="294"/>
      <c r="E30879" s="294"/>
      <c r="F30879" s="294"/>
    </row>
    <row r="30880">
      <c r="A30880" s="294" t="s">
        <v>40691</v>
      </c>
      <c r="B30880" s="294"/>
      <c r="C30880" s="294"/>
      <c r="D30880" s="294"/>
      <c r="E30880" s="294"/>
      <c r="F30880" s="294"/>
    </row>
    <row r="30881">
      <c r="A30881" s="294" t="s">
        <v>40692</v>
      </c>
      <c r="B30881" s="294"/>
      <c r="C30881" s="294"/>
      <c r="D30881" s="294"/>
      <c r="E30881" s="294"/>
      <c r="F30881" s="294"/>
    </row>
    <row r="30882">
      <c r="A30882" s="294" t="s">
        <v>40056</v>
      </c>
      <c r="B30882" s="294"/>
      <c r="C30882" s="294"/>
      <c r="D30882" s="294"/>
      <c r="E30882" s="294"/>
      <c r="F30882" s="294"/>
    </row>
    <row r="30883">
      <c r="A30883" s="294"/>
      <c r="B30883" s="294"/>
      <c r="C30883" s="294"/>
      <c r="D30883" s="294"/>
      <c r="E30883" s="294"/>
      <c r="F30883" s="294"/>
    </row>
    <row r="30884">
      <c r="A30884" s="294" t="s">
        <v>28124</v>
      </c>
      <c r="B30884" s="294"/>
      <c r="C30884" s="294"/>
      <c r="D30884" s="294"/>
      <c r="E30884" s="294"/>
      <c r="F30884" s="294"/>
    </row>
    <row r="30885">
      <c r="A30885" s="294" t="s">
        <v>40693</v>
      </c>
      <c r="B30885" s="294"/>
      <c r="C30885" s="294"/>
      <c r="D30885" s="294"/>
      <c r="E30885" s="294"/>
      <c r="F30885" s="294"/>
    </row>
    <row r="30886">
      <c r="A30886" s="294" t="s">
        <v>21672</v>
      </c>
      <c r="B30886" s="294"/>
      <c r="C30886" s="294"/>
      <c r="D30886" s="294"/>
      <c r="E30886" s="294"/>
      <c r="F30886" s="294"/>
    </row>
    <row r="30887">
      <c r="A30887" s="294" t="s">
        <v>40634</v>
      </c>
      <c r="B30887" s="294"/>
      <c r="C30887" s="294"/>
      <c r="D30887" s="294"/>
      <c r="E30887" s="294"/>
      <c r="F30887" s="294"/>
    </row>
    <row r="30888">
      <c r="A30888" s="294"/>
      <c r="B30888" s="294"/>
      <c r="C30888" s="294"/>
      <c r="D30888" s="294"/>
      <c r="E30888" s="294"/>
      <c r="F30888" s="294"/>
    </row>
    <row r="30889">
      <c r="A30889" s="294"/>
      <c r="B30889" s="294"/>
      <c r="C30889" s="294"/>
      <c r="D30889" s="294"/>
      <c r="E30889" s="294"/>
      <c r="F30889" s="294"/>
    </row>
    <row r="30890">
      <c r="A30890" s="294"/>
      <c r="B30890" s="294"/>
      <c r="C30890" s="294"/>
      <c r="D30890" s="294"/>
      <c r="E30890" s="294"/>
      <c r="F30890" s="294"/>
    </row>
    <row r="30891">
      <c r="A30891" s="294"/>
      <c r="B30891" s="294"/>
      <c r="C30891" s="294"/>
      <c r="D30891" s="294"/>
      <c r="E30891" s="294"/>
      <c r="F30891" s="294"/>
    </row>
    <row r="30892">
      <c r="A30892" s="294" t="s">
        <v>21315</v>
      </c>
      <c r="B30892" s="294"/>
      <c r="C30892" s="294"/>
      <c r="D30892" s="294"/>
      <c r="E30892" s="294"/>
      <c r="F30892" s="294"/>
    </row>
    <row r="30893">
      <c r="A30893" s="294"/>
      <c r="B30893" s="294"/>
      <c r="C30893" s="294"/>
      <c r="D30893" s="294"/>
      <c r="E30893" s="294"/>
      <c r="F30893" s="294"/>
    </row>
    <row r="30894">
      <c r="A30894" s="294" t="s">
        <v>40694</v>
      </c>
      <c r="B30894" s="294"/>
      <c r="C30894" s="294"/>
      <c r="D30894" s="294"/>
      <c r="E30894" s="294"/>
      <c r="F30894" s="294"/>
    </row>
    <row r="30895">
      <c r="A30895" s="294" t="s">
        <v>40695</v>
      </c>
      <c r="B30895" s="294"/>
      <c r="C30895" s="294"/>
      <c r="D30895" s="294"/>
      <c r="E30895" s="294"/>
      <c r="F30895" s="294"/>
    </row>
    <row r="30896">
      <c r="A30896" s="294" t="s">
        <v>40696</v>
      </c>
      <c r="B30896" s="294"/>
      <c r="C30896" s="294"/>
      <c r="D30896" s="294"/>
      <c r="E30896" s="294"/>
      <c r="F30896" s="294"/>
    </row>
    <row r="30897">
      <c r="A30897" s="294" t="s">
        <v>40697</v>
      </c>
      <c r="B30897" s="294"/>
      <c r="C30897" s="294"/>
      <c r="D30897" s="294"/>
      <c r="E30897" s="294"/>
      <c r="F30897" s="294"/>
    </row>
    <row r="30898">
      <c r="A30898" s="294" t="s">
        <v>40698</v>
      </c>
      <c r="B30898" s="294"/>
      <c r="C30898" s="294"/>
      <c r="D30898" s="294"/>
      <c r="E30898" s="294"/>
      <c r="F30898" s="294"/>
    </row>
    <row r="30899">
      <c r="A30899" s="294" t="s">
        <v>38846</v>
      </c>
      <c r="B30899" s="294"/>
      <c r="C30899" s="294"/>
      <c r="D30899" s="294"/>
      <c r="E30899" s="294"/>
      <c r="F30899" s="294"/>
    </row>
    <row r="30900">
      <c r="A30900" s="294" t="s">
        <v>40699</v>
      </c>
      <c r="B30900" s="294"/>
      <c r="C30900" s="294"/>
      <c r="D30900" s="294"/>
      <c r="E30900" s="294"/>
      <c r="F30900" s="294"/>
    </row>
    <row r="30901">
      <c r="A30901" s="294" t="s">
        <v>40700</v>
      </c>
      <c r="B30901" s="294"/>
      <c r="C30901" s="294"/>
      <c r="D30901" s="294"/>
      <c r="E30901" s="294"/>
      <c r="F30901" s="294"/>
    </row>
    <row r="30902">
      <c r="A30902" s="294" t="s">
        <v>40701</v>
      </c>
      <c r="B30902" s="294"/>
      <c r="C30902" s="294"/>
      <c r="D30902" s="294"/>
      <c r="E30902" s="294"/>
      <c r="F30902" s="294"/>
    </row>
    <row r="30903">
      <c r="A30903" s="294" t="s">
        <v>40702</v>
      </c>
      <c r="B30903" s="294"/>
      <c r="C30903" s="294"/>
      <c r="D30903" s="294"/>
      <c r="E30903" s="294"/>
      <c r="F30903" s="294"/>
    </row>
    <row r="30904">
      <c r="A30904" s="294" t="s">
        <v>40703</v>
      </c>
      <c r="B30904" s="294"/>
      <c r="C30904" s="294"/>
      <c r="D30904" s="294"/>
      <c r="E30904" s="294"/>
      <c r="F30904" s="294"/>
    </row>
    <row r="30905">
      <c r="A30905" s="294" t="s">
        <v>25528</v>
      </c>
      <c r="B30905" s="294"/>
      <c r="C30905" s="294"/>
      <c r="D30905" s="294"/>
      <c r="E30905" s="294"/>
      <c r="F30905" s="294"/>
    </row>
    <row r="30906">
      <c r="A30906" s="294" t="s">
        <v>40704</v>
      </c>
      <c r="B30906" s="294"/>
      <c r="C30906" s="294"/>
      <c r="D30906" s="294"/>
      <c r="E30906" s="294"/>
      <c r="F30906" s="294"/>
    </row>
    <row r="30907">
      <c r="A30907" s="294"/>
      <c r="B30907" s="294"/>
      <c r="C30907" s="294"/>
      <c r="D30907" s="294"/>
      <c r="E30907" s="294"/>
      <c r="F30907" s="294"/>
    </row>
    <row r="30908">
      <c r="A30908" s="294" t="s">
        <v>22281</v>
      </c>
      <c r="B30908" s="294"/>
      <c r="C30908" s="294"/>
      <c r="D30908" s="294"/>
      <c r="E30908" s="294"/>
      <c r="F30908" s="294"/>
    </row>
    <row r="30909">
      <c r="A30909" s="294"/>
      <c r="B30909" s="294"/>
      <c r="C30909" s="294"/>
      <c r="D30909" s="294"/>
      <c r="E30909" s="294"/>
      <c r="F30909" s="294"/>
    </row>
    <row r="30910">
      <c r="A30910" s="294"/>
      <c r="B30910" s="294"/>
      <c r="C30910" s="294"/>
      <c r="D30910" s="294"/>
      <c r="E30910" s="294"/>
      <c r="F30910" s="294"/>
    </row>
    <row r="30911">
      <c r="A30911" s="294" t="s">
        <v>40705</v>
      </c>
      <c r="B30911" s="294"/>
      <c r="C30911" s="294"/>
      <c r="D30911" s="294"/>
      <c r="E30911" s="294"/>
      <c r="F30911" s="294"/>
    </row>
    <row r="30912">
      <c r="A30912" s="294" t="s">
        <v>40706</v>
      </c>
      <c r="B30912" s="294"/>
      <c r="C30912" s="294"/>
      <c r="D30912" s="294"/>
      <c r="E30912" s="294"/>
      <c r="F30912" s="294"/>
    </row>
    <row r="30913">
      <c r="A30913" s="294" t="s">
        <v>40707</v>
      </c>
      <c r="B30913" s="294"/>
      <c r="C30913" s="294"/>
      <c r="D30913" s="294"/>
      <c r="E30913" s="294"/>
      <c r="F30913" s="294"/>
    </row>
    <row r="30914">
      <c r="A30914" s="294" t="s">
        <v>40708</v>
      </c>
      <c r="B30914" s="294"/>
      <c r="C30914" s="294"/>
      <c r="D30914" s="294"/>
      <c r="E30914" s="294"/>
      <c r="F30914" s="294"/>
    </row>
    <row r="30915">
      <c r="A30915" s="294" t="s">
        <v>40709</v>
      </c>
      <c r="B30915" s="294"/>
      <c r="C30915" s="294"/>
      <c r="D30915" s="294"/>
      <c r="E30915" s="294"/>
      <c r="F30915" s="294"/>
    </row>
    <row r="30916">
      <c r="A30916" s="294" t="s">
        <v>40710</v>
      </c>
      <c r="B30916" s="294"/>
      <c r="C30916" s="294"/>
      <c r="D30916" s="294"/>
      <c r="E30916" s="294"/>
      <c r="F30916" s="294"/>
    </row>
    <row r="30917">
      <c r="A30917" s="294"/>
      <c r="B30917" s="294"/>
      <c r="C30917" s="294"/>
      <c r="D30917" s="294"/>
      <c r="E30917" s="294"/>
      <c r="F30917" s="294"/>
    </row>
    <row r="30918">
      <c r="A30918" s="294" t="s">
        <v>21335</v>
      </c>
      <c r="B30918" s="294"/>
      <c r="C30918" s="294"/>
      <c r="D30918" s="294"/>
      <c r="E30918" s="294"/>
      <c r="F30918" s="294"/>
    </row>
    <row r="30919">
      <c r="A30919" s="294"/>
      <c r="B30919" s="294"/>
      <c r="C30919" s="294"/>
      <c r="D30919" s="294"/>
      <c r="E30919" s="294"/>
      <c r="F30919" s="294"/>
    </row>
    <row r="30920">
      <c r="A30920" s="294" t="s">
        <v>40711</v>
      </c>
      <c r="B30920" s="294"/>
      <c r="C30920" s="294"/>
      <c r="D30920" s="294"/>
      <c r="E30920" s="294"/>
      <c r="F30920" s="294"/>
    </row>
    <row r="30921">
      <c r="A30921" s="294" t="s">
        <v>40712</v>
      </c>
      <c r="B30921" s="294"/>
      <c r="C30921" s="294"/>
      <c r="D30921" s="294"/>
      <c r="E30921" s="294"/>
      <c r="F30921" s="294"/>
    </row>
    <row r="30922">
      <c r="A30922" s="294" t="s">
        <v>40713</v>
      </c>
      <c r="B30922" s="294"/>
      <c r="C30922" s="294"/>
      <c r="D30922" s="294"/>
      <c r="E30922" s="294"/>
      <c r="F30922" s="294"/>
    </row>
    <row r="30923">
      <c r="A30923" s="294" t="s">
        <v>40714</v>
      </c>
      <c r="B30923" s="294"/>
      <c r="C30923" s="294"/>
      <c r="D30923" s="294"/>
      <c r="E30923" s="294"/>
      <c r="F30923" s="294"/>
    </row>
    <row r="30924">
      <c r="A30924" s="294" t="s">
        <v>40715</v>
      </c>
      <c r="B30924" s="294"/>
      <c r="C30924" s="294"/>
      <c r="D30924" s="294"/>
      <c r="E30924" s="294"/>
      <c r="F30924" s="294"/>
    </row>
    <row r="30925">
      <c r="A30925" s="294"/>
      <c r="B30925" s="294"/>
      <c r="C30925" s="294"/>
      <c r="D30925" s="294"/>
      <c r="E30925" s="294"/>
      <c r="F30925" s="294"/>
    </row>
    <row r="30926">
      <c r="A30926" s="294" t="s">
        <v>23029</v>
      </c>
      <c r="B30926" s="294"/>
      <c r="C30926" s="294"/>
      <c r="D30926" s="294"/>
      <c r="E30926" s="294"/>
      <c r="F30926" s="294"/>
    </row>
    <row r="30927">
      <c r="A30927" s="294" t="s">
        <v>25548</v>
      </c>
      <c r="B30927" s="294"/>
      <c r="C30927" s="294"/>
      <c r="D30927" s="294"/>
      <c r="E30927" s="294"/>
      <c r="F30927" s="294"/>
    </row>
    <row r="30928">
      <c r="A30928" s="294"/>
      <c r="B30928" s="294"/>
      <c r="C30928" s="294"/>
      <c r="D30928" s="294"/>
      <c r="E30928" s="294"/>
      <c r="F30928" s="294"/>
    </row>
    <row r="30929">
      <c r="A30929" s="294" t="s">
        <v>40716</v>
      </c>
      <c r="B30929" s="294"/>
      <c r="C30929" s="294"/>
      <c r="D30929" s="294"/>
      <c r="E30929" s="294"/>
      <c r="F30929" s="294"/>
    </row>
    <row r="30930">
      <c r="A30930" s="294" t="s">
        <v>40717</v>
      </c>
      <c r="B30930" s="294"/>
      <c r="C30930" s="294"/>
      <c r="D30930" s="294"/>
      <c r="E30930" s="294"/>
      <c r="F30930" s="294"/>
    </row>
    <row r="30931">
      <c r="A30931" s="294" t="s">
        <v>40718</v>
      </c>
      <c r="B30931" s="294"/>
      <c r="C30931" s="294"/>
      <c r="D30931" s="294"/>
      <c r="E30931" s="294"/>
      <c r="F30931" s="294"/>
    </row>
    <row r="30932">
      <c r="A30932" s="294" t="s">
        <v>39890</v>
      </c>
      <c r="B30932" s="294"/>
      <c r="C30932" s="294"/>
      <c r="D30932" s="294"/>
      <c r="E30932" s="294"/>
      <c r="F30932" s="294"/>
    </row>
    <row r="30933">
      <c r="A30933" s="294" t="s">
        <v>40719</v>
      </c>
      <c r="B30933" s="294"/>
      <c r="C30933" s="294"/>
      <c r="D30933" s="294"/>
      <c r="E30933" s="294"/>
      <c r="F30933" s="294"/>
    </row>
    <row r="30934">
      <c r="A30934" s="294"/>
      <c r="B30934" s="294"/>
      <c r="C30934" s="294"/>
      <c r="D30934" s="294"/>
      <c r="E30934" s="294"/>
      <c r="F30934" s="294"/>
    </row>
    <row r="30935">
      <c r="A30935" s="294" t="s">
        <v>22156</v>
      </c>
      <c r="B30935" s="294"/>
      <c r="C30935" s="294"/>
      <c r="D30935" s="294"/>
      <c r="E30935" s="294"/>
      <c r="F30935" s="294"/>
    </row>
    <row r="30936">
      <c r="A30936" s="294"/>
      <c r="B30936" s="294"/>
      <c r="C30936" s="294"/>
      <c r="D30936" s="294"/>
      <c r="E30936" s="294"/>
      <c r="F30936" s="294"/>
    </row>
    <row r="30937">
      <c r="A30937" s="294" t="s">
        <v>40720</v>
      </c>
      <c r="B30937" s="294"/>
      <c r="C30937" s="294"/>
      <c r="D30937" s="294"/>
      <c r="E30937" s="294"/>
      <c r="F30937" s="294"/>
    </row>
    <row r="30938">
      <c r="A30938" s="294" t="s">
        <v>40721</v>
      </c>
      <c r="B30938" s="294"/>
      <c r="C30938" s="294"/>
      <c r="D30938" s="294"/>
      <c r="E30938" s="294"/>
      <c r="F30938" s="294"/>
    </row>
    <row r="30939">
      <c r="A30939" s="294" t="s">
        <v>40722</v>
      </c>
      <c r="B30939" s="294"/>
      <c r="C30939" s="294"/>
      <c r="D30939" s="294"/>
      <c r="E30939" s="294"/>
      <c r="F30939" s="294"/>
    </row>
    <row r="30940">
      <c r="A30940" s="294" t="s">
        <v>40723</v>
      </c>
      <c r="B30940" s="294"/>
      <c r="C30940" s="294"/>
      <c r="D30940" s="294"/>
      <c r="E30940" s="294"/>
      <c r="F30940" s="294"/>
    </row>
    <row r="30941">
      <c r="A30941" s="294" t="s">
        <v>40724</v>
      </c>
      <c r="B30941" s="294"/>
      <c r="C30941" s="294"/>
      <c r="D30941" s="294"/>
      <c r="E30941" s="294"/>
      <c r="F30941" s="294"/>
    </row>
    <row r="30942">
      <c r="A30942" s="294"/>
      <c r="B30942" s="294"/>
      <c r="C30942" s="294"/>
      <c r="D30942" s="294"/>
      <c r="E30942" s="294"/>
      <c r="F30942" s="294"/>
    </row>
    <row r="30943">
      <c r="A30943" s="294" t="s">
        <v>40725</v>
      </c>
      <c r="B30943" s="294"/>
      <c r="C30943" s="294"/>
      <c r="D30943" s="294"/>
      <c r="E30943" s="294"/>
      <c r="F30943" s="294"/>
    </row>
    <row r="30944">
      <c r="A30944" s="294"/>
      <c r="B30944" s="294"/>
      <c r="C30944" s="294"/>
      <c r="D30944" s="294"/>
      <c r="E30944" s="294"/>
      <c r="F30944" s="294"/>
    </row>
    <row r="30945">
      <c r="A30945" s="294" t="s">
        <v>40726</v>
      </c>
      <c r="B30945" s="294"/>
      <c r="C30945" s="294"/>
      <c r="D30945" s="294"/>
      <c r="E30945" s="294"/>
      <c r="F30945" s="294"/>
    </row>
    <row r="30946">
      <c r="A30946" s="294" t="s">
        <v>40727</v>
      </c>
      <c r="B30946" s="294"/>
      <c r="C30946" s="294"/>
      <c r="D30946" s="294"/>
      <c r="E30946" s="294"/>
      <c r="F30946" s="294"/>
    </row>
    <row r="30947">
      <c r="A30947" s="294" t="s">
        <v>40728</v>
      </c>
      <c r="B30947" s="294"/>
      <c r="C30947" s="294"/>
      <c r="D30947" s="294"/>
      <c r="E30947" s="294"/>
      <c r="F30947" s="294"/>
    </row>
    <row r="30948">
      <c r="A30948" s="294" t="s">
        <v>40729</v>
      </c>
      <c r="B30948" s="294"/>
      <c r="C30948" s="294"/>
      <c r="D30948" s="294"/>
      <c r="E30948" s="294"/>
      <c r="F30948" s="294"/>
    </row>
    <row r="30949">
      <c r="A30949" s="294" t="s">
        <v>40730</v>
      </c>
      <c r="B30949" s="294"/>
      <c r="C30949" s="294"/>
      <c r="D30949" s="294"/>
      <c r="E30949" s="294"/>
      <c r="F30949" s="294"/>
    </row>
    <row r="30950">
      <c r="A30950" s="294"/>
      <c r="B30950" s="294"/>
      <c r="C30950" s="294"/>
      <c r="D30950" s="294"/>
      <c r="E30950" s="294"/>
      <c r="F30950" s="294"/>
    </row>
    <row r="30951">
      <c r="A30951" s="294" t="s">
        <v>32418</v>
      </c>
      <c r="B30951" s="294"/>
      <c r="C30951" s="294"/>
      <c r="D30951" s="294"/>
      <c r="E30951" s="294"/>
      <c r="F30951" s="294"/>
    </row>
    <row r="30952">
      <c r="A30952" s="294"/>
      <c r="B30952" s="294"/>
      <c r="C30952" s="294"/>
      <c r="D30952" s="294"/>
      <c r="E30952" s="294"/>
      <c r="F30952" s="294"/>
    </row>
    <row r="30953">
      <c r="A30953" s="294" t="s">
        <v>40731</v>
      </c>
      <c r="B30953" s="294"/>
      <c r="C30953" s="294"/>
      <c r="D30953" s="294"/>
      <c r="E30953" s="294"/>
      <c r="F30953" s="294"/>
    </row>
    <row r="30954">
      <c r="A30954" s="294" t="s">
        <v>23534</v>
      </c>
      <c r="B30954" s="294"/>
      <c r="C30954" s="294"/>
      <c r="D30954" s="294"/>
      <c r="E30954" s="294"/>
      <c r="F30954" s="294"/>
    </row>
    <row r="30955">
      <c r="A30955" s="294" t="s">
        <v>40732</v>
      </c>
      <c r="B30955" s="294"/>
      <c r="C30955" s="294"/>
      <c r="D30955" s="294"/>
      <c r="E30955" s="294"/>
      <c r="F30955" s="294"/>
    </row>
    <row r="30956">
      <c r="A30956" s="294" t="s">
        <v>40733</v>
      </c>
      <c r="B30956" s="294"/>
      <c r="C30956" s="294"/>
      <c r="D30956" s="294"/>
      <c r="E30956" s="294"/>
      <c r="F30956" s="294"/>
    </row>
    <row r="30957">
      <c r="A30957" s="294" t="s">
        <v>40734</v>
      </c>
      <c r="B30957" s="294"/>
      <c r="C30957" s="294"/>
      <c r="D30957" s="294"/>
      <c r="E30957" s="294"/>
      <c r="F30957" s="294"/>
    </row>
    <row r="30958">
      <c r="A30958" s="294" t="s">
        <v>40735</v>
      </c>
      <c r="B30958" s="294"/>
      <c r="C30958" s="294"/>
      <c r="D30958" s="294"/>
      <c r="E30958" s="294"/>
      <c r="F30958" s="294"/>
    </row>
    <row r="30959">
      <c r="A30959" s="294" t="s">
        <v>40736</v>
      </c>
      <c r="B30959" s="294"/>
      <c r="C30959" s="294"/>
      <c r="D30959" s="294"/>
      <c r="E30959" s="294"/>
      <c r="F30959" s="294"/>
    </row>
    <row r="30960">
      <c r="A30960" s="294" t="s">
        <v>40737</v>
      </c>
      <c r="B30960" s="294"/>
      <c r="C30960" s="294"/>
      <c r="D30960" s="294"/>
      <c r="E30960" s="294"/>
      <c r="F30960" s="294"/>
    </row>
    <row r="30961">
      <c r="A30961" s="294" t="s">
        <v>40738</v>
      </c>
      <c r="B30961" s="294"/>
      <c r="C30961" s="294"/>
      <c r="D30961" s="294"/>
      <c r="E30961" s="294"/>
      <c r="F30961" s="294"/>
    </row>
    <row r="30962">
      <c r="A30962" s="294" t="s">
        <v>40739</v>
      </c>
      <c r="B30962" s="294"/>
      <c r="C30962" s="294"/>
      <c r="D30962" s="294"/>
      <c r="E30962" s="294"/>
      <c r="F30962" s="294"/>
    </row>
    <row r="30963">
      <c r="A30963" s="294" t="s">
        <v>40740</v>
      </c>
      <c r="B30963" s="294"/>
      <c r="C30963" s="294"/>
      <c r="D30963" s="294"/>
      <c r="E30963" s="294"/>
      <c r="F30963" s="294"/>
    </row>
    <row r="30964">
      <c r="A30964" s="294" t="s">
        <v>40741</v>
      </c>
      <c r="B30964" s="294"/>
      <c r="C30964" s="294"/>
      <c r="D30964" s="294"/>
      <c r="E30964" s="294"/>
      <c r="F30964" s="294"/>
    </row>
    <row r="30965">
      <c r="A30965" s="294" t="s">
        <v>40742</v>
      </c>
      <c r="B30965" s="294"/>
      <c r="C30965" s="294"/>
      <c r="D30965" s="294"/>
      <c r="E30965" s="294"/>
      <c r="F30965" s="294"/>
    </row>
    <row r="30966">
      <c r="A30966" s="294" t="s">
        <v>40743</v>
      </c>
      <c r="B30966" s="294"/>
      <c r="C30966" s="294"/>
      <c r="D30966" s="294"/>
      <c r="E30966" s="294"/>
      <c r="F30966" s="294"/>
    </row>
    <row r="30967">
      <c r="A30967" s="294" t="s">
        <v>40744</v>
      </c>
      <c r="B30967" s="294"/>
      <c r="C30967" s="294"/>
      <c r="D30967" s="294"/>
      <c r="E30967" s="294"/>
      <c r="F30967" s="294"/>
    </row>
    <row r="30968">
      <c r="A30968" s="294" t="s">
        <v>40745</v>
      </c>
      <c r="B30968" s="294"/>
      <c r="C30968" s="294"/>
      <c r="D30968" s="294"/>
      <c r="E30968" s="294"/>
      <c r="F30968" s="294"/>
    </row>
    <row r="30969">
      <c r="A30969" s="294" t="s">
        <v>40746</v>
      </c>
      <c r="B30969" s="294"/>
      <c r="C30969" s="294"/>
      <c r="D30969" s="294"/>
      <c r="E30969" s="294"/>
      <c r="F30969" s="294"/>
    </row>
    <row r="30970">
      <c r="A30970" s="294" t="s">
        <v>40747</v>
      </c>
      <c r="B30970" s="294"/>
      <c r="C30970" s="294"/>
      <c r="D30970" s="294"/>
      <c r="E30970" s="294"/>
      <c r="F30970" s="294"/>
    </row>
    <row r="30971">
      <c r="A30971" s="294" t="s">
        <v>40748</v>
      </c>
      <c r="B30971" s="294"/>
      <c r="C30971" s="294"/>
      <c r="D30971" s="294"/>
      <c r="E30971" s="294"/>
      <c r="F30971" s="294"/>
    </row>
    <row r="30972">
      <c r="A30972" s="294" t="s">
        <v>40749</v>
      </c>
      <c r="B30972" s="294"/>
      <c r="C30972" s="294"/>
      <c r="D30972" s="294"/>
      <c r="E30972" s="294"/>
      <c r="F30972" s="294"/>
    </row>
    <row r="30973">
      <c r="A30973" s="294" t="s">
        <v>40750</v>
      </c>
      <c r="B30973" s="294"/>
      <c r="C30973" s="294"/>
      <c r="D30973" s="294"/>
      <c r="E30973" s="294"/>
      <c r="F30973" s="294"/>
    </row>
    <row r="30974">
      <c r="A30974" s="294" t="s">
        <v>40751</v>
      </c>
      <c r="B30974" s="294"/>
      <c r="C30974" s="294"/>
      <c r="D30974" s="294"/>
      <c r="E30974" s="294"/>
      <c r="F30974" s="294"/>
    </row>
    <row r="30975">
      <c r="A30975" s="294" t="s">
        <v>40752</v>
      </c>
      <c r="B30975" s="294"/>
      <c r="C30975" s="294"/>
      <c r="D30975" s="294"/>
      <c r="E30975" s="294"/>
      <c r="F30975" s="294"/>
    </row>
    <row r="30976">
      <c r="A30976" s="294"/>
      <c r="B30976" s="294"/>
      <c r="C30976" s="294"/>
      <c r="D30976" s="294"/>
      <c r="E30976" s="294"/>
      <c r="F30976" s="294"/>
    </row>
    <row r="30977">
      <c r="A30977" s="294" t="s">
        <v>28124</v>
      </c>
      <c r="B30977" s="294"/>
      <c r="C30977" s="294"/>
      <c r="D30977" s="294"/>
      <c r="E30977" s="294"/>
      <c r="F30977" s="294"/>
    </row>
    <row r="30978">
      <c r="A30978" s="294" t="s">
        <v>40753</v>
      </c>
      <c r="B30978" s="294"/>
      <c r="C30978" s="294"/>
      <c r="D30978" s="294"/>
      <c r="E30978" s="294"/>
      <c r="F30978" s="294"/>
    </row>
    <row r="30979">
      <c r="A30979" s="294" t="s">
        <v>40754</v>
      </c>
      <c r="B30979" s="294"/>
      <c r="C30979" s="294"/>
      <c r="D30979" s="294"/>
      <c r="E30979" s="294"/>
      <c r="F30979" s="294"/>
    </row>
    <row r="30980">
      <c r="A30980" s="294" t="s">
        <v>40755</v>
      </c>
      <c r="B30980" s="294"/>
      <c r="C30980" s="294"/>
      <c r="D30980" s="294"/>
      <c r="E30980" s="294"/>
      <c r="F30980" s="294"/>
    </row>
    <row r="30981">
      <c r="A30981" s="294" t="s">
        <v>21618</v>
      </c>
      <c r="B30981" s="294"/>
      <c r="C30981" s="294"/>
      <c r="D30981" s="294"/>
      <c r="E30981" s="294"/>
      <c r="F30981" s="294"/>
    </row>
    <row r="30982">
      <c r="A30982" s="294" t="s">
        <v>40756</v>
      </c>
      <c r="B30982" s="294"/>
      <c r="C30982" s="294"/>
      <c r="D30982" s="294"/>
      <c r="E30982" s="294"/>
      <c r="F30982" s="294"/>
    </row>
    <row r="30983">
      <c r="A30983" s="294"/>
      <c r="B30983" s="294"/>
      <c r="C30983" s="294"/>
      <c r="D30983" s="294"/>
      <c r="E30983" s="294"/>
      <c r="F30983" s="294"/>
    </row>
    <row r="30984">
      <c r="A30984" s="294" t="s">
        <v>22602</v>
      </c>
      <c r="B30984" s="294"/>
      <c r="C30984" s="294"/>
      <c r="D30984" s="294"/>
      <c r="E30984" s="294"/>
      <c r="F30984" s="294"/>
    </row>
    <row r="30985">
      <c r="A30985" s="294" t="s">
        <v>37045</v>
      </c>
      <c r="B30985" s="294"/>
      <c r="C30985" s="294"/>
      <c r="D30985" s="294"/>
      <c r="E30985" s="294"/>
      <c r="F30985" s="294"/>
    </row>
    <row r="30986">
      <c r="A30986" s="294"/>
      <c r="B30986" s="294"/>
      <c r="C30986" s="294"/>
      <c r="D30986" s="294"/>
      <c r="E30986" s="294"/>
      <c r="F30986" s="294"/>
    </row>
    <row r="30987">
      <c r="A30987" s="294" t="s">
        <v>40757</v>
      </c>
      <c r="B30987" s="294"/>
      <c r="C30987" s="294"/>
      <c r="D30987" s="294"/>
      <c r="E30987" s="294"/>
      <c r="F30987" s="294"/>
    </row>
    <row r="30988">
      <c r="A30988" s="294" t="s">
        <v>40758</v>
      </c>
      <c r="B30988" s="294"/>
      <c r="C30988" s="294"/>
      <c r="D30988" s="294"/>
      <c r="E30988" s="294"/>
      <c r="F30988" s="294"/>
    </row>
    <row r="30989">
      <c r="A30989" s="294" t="s">
        <v>40759</v>
      </c>
      <c r="B30989" s="294"/>
      <c r="C30989" s="294"/>
      <c r="D30989" s="294"/>
      <c r="E30989" s="294"/>
      <c r="F30989" s="294"/>
    </row>
    <row r="30990">
      <c r="A30990" s="294" t="s">
        <v>40760</v>
      </c>
      <c r="B30990" s="294"/>
      <c r="C30990" s="294"/>
      <c r="D30990" s="294"/>
      <c r="E30990" s="294"/>
      <c r="F30990" s="294"/>
    </row>
    <row r="30991">
      <c r="A30991" s="294" t="s">
        <v>40761</v>
      </c>
      <c r="B30991" s="294"/>
      <c r="C30991" s="294"/>
      <c r="D30991" s="294"/>
      <c r="E30991" s="294"/>
      <c r="F30991" s="294"/>
    </row>
    <row r="30992">
      <c r="A30992" s="294" t="s">
        <v>40762</v>
      </c>
      <c r="B30992" s="294"/>
      <c r="C30992" s="294"/>
      <c r="D30992" s="294"/>
      <c r="E30992" s="294"/>
      <c r="F30992" s="294"/>
    </row>
    <row r="30993">
      <c r="A30993" s="294" t="s">
        <v>37832</v>
      </c>
      <c r="B30993" s="294"/>
      <c r="C30993" s="294"/>
      <c r="D30993" s="294"/>
      <c r="E30993" s="294"/>
      <c r="F30993" s="294"/>
    </row>
    <row r="30994">
      <c r="A30994" s="294" t="s">
        <v>40763</v>
      </c>
      <c r="B30994" s="294"/>
      <c r="C30994" s="294"/>
      <c r="D30994" s="294"/>
      <c r="E30994" s="294"/>
      <c r="F30994" s="294"/>
    </row>
    <row r="30995">
      <c r="A30995" s="294" t="s">
        <v>40764</v>
      </c>
      <c r="B30995" s="294"/>
      <c r="C30995" s="294"/>
      <c r="D30995" s="294"/>
      <c r="E30995" s="294"/>
      <c r="F30995" s="294"/>
    </row>
    <row r="30996">
      <c r="A30996" s="294"/>
      <c r="B30996" s="294"/>
      <c r="C30996" s="294"/>
      <c r="D30996" s="294"/>
      <c r="E30996" s="294"/>
      <c r="F30996" s="294"/>
    </row>
    <row r="30997">
      <c r="A30997" s="294" t="s">
        <v>27452</v>
      </c>
      <c r="B30997" s="294"/>
      <c r="C30997" s="294"/>
      <c r="D30997" s="294"/>
      <c r="E30997" s="294"/>
      <c r="F30997" s="294"/>
    </row>
    <row r="30998">
      <c r="A30998" s="294" t="s">
        <v>39814</v>
      </c>
      <c r="B30998" s="294"/>
      <c r="C30998" s="294"/>
      <c r="D30998" s="294"/>
      <c r="E30998" s="294"/>
      <c r="F30998" s="294"/>
    </row>
    <row r="30999">
      <c r="A30999" s="294"/>
      <c r="B30999" s="294"/>
      <c r="C30999" s="294"/>
      <c r="D30999" s="294"/>
      <c r="E30999" s="294"/>
      <c r="F30999" s="294"/>
    </row>
    <row r="31000">
      <c r="A31000" s="294" t="s">
        <v>40765</v>
      </c>
      <c r="B31000" s="294"/>
      <c r="C31000" s="294"/>
      <c r="D31000" s="294"/>
      <c r="E31000" s="294"/>
      <c r="F31000" s="294"/>
    </row>
    <row r="31001">
      <c r="A31001" s="294" t="s">
        <v>40766</v>
      </c>
      <c r="B31001" s="294"/>
      <c r="C31001" s="294"/>
      <c r="D31001" s="294"/>
      <c r="E31001" s="294"/>
      <c r="F31001" s="294"/>
    </row>
    <row r="31002">
      <c r="A31002" s="294" t="s">
        <v>40767</v>
      </c>
      <c r="B31002" s="294"/>
      <c r="C31002" s="294"/>
      <c r="D31002" s="294"/>
      <c r="E31002" s="294"/>
      <c r="F31002" s="294"/>
    </row>
    <row r="31003">
      <c r="A31003" s="294" t="s">
        <v>40768</v>
      </c>
      <c r="B31003" s="294"/>
      <c r="C31003" s="294"/>
      <c r="D31003" s="294"/>
      <c r="E31003" s="294"/>
      <c r="F31003" s="294"/>
    </row>
    <row r="31004">
      <c r="A31004" s="294" t="s">
        <v>40769</v>
      </c>
      <c r="B31004" s="294"/>
      <c r="C31004" s="294"/>
      <c r="D31004" s="294"/>
      <c r="E31004" s="294"/>
      <c r="F31004" s="294"/>
    </row>
    <row r="31005">
      <c r="A31005" s="294" t="s">
        <v>37682</v>
      </c>
      <c r="B31005" s="294"/>
      <c r="C31005" s="294"/>
      <c r="D31005" s="294"/>
      <c r="E31005" s="294"/>
      <c r="F31005" s="294"/>
    </row>
    <row r="31006">
      <c r="A31006" s="294" t="s">
        <v>38139</v>
      </c>
      <c r="B31006" s="294"/>
      <c r="C31006" s="294"/>
      <c r="D31006" s="294"/>
      <c r="E31006" s="294"/>
      <c r="F31006" s="294"/>
    </row>
    <row r="31007">
      <c r="A31007" s="294"/>
      <c r="B31007" s="294"/>
      <c r="C31007" s="294"/>
      <c r="D31007" s="294"/>
      <c r="E31007" s="294"/>
      <c r="F31007" s="294"/>
    </row>
    <row r="31008">
      <c r="A31008" s="294" t="s">
        <v>21945</v>
      </c>
      <c r="B31008" s="294"/>
      <c r="C31008" s="294"/>
      <c r="D31008" s="294"/>
      <c r="E31008" s="294"/>
      <c r="F31008" s="294"/>
    </row>
    <row r="31009">
      <c r="A31009" s="294" t="s">
        <v>26319</v>
      </c>
      <c r="B31009" s="294"/>
      <c r="C31009" s="294"/>
      <c r="D31009" s="294"/>
      <c r="E31009" s="294"/>
      <c r="F31009" s="294"/>
    </row>
    <row r="31010">
      <c r="A31010" s="294"/>
      <c r="B31010" s="294"/>
      <c r="C31010" s="294"/>
      <c r="D31010" s="294"/>
      <c r="E31010" s="294"/>
      <c r="F31010" s="294"/>
    </row>
    <row r="31011">
      <c r="A31011" s="294" t="s">
        <v>25887</v>
      </c>
      <c r="B31011" s="294"/>
      <c r="C31011" s="294"/>
      <c r="D31011" s="294"/>
      <c r="E31011" s="294"/>
      <c r="F31011" s="294"/>
    </row>
    <row r="31012">
      <c r="A31012" s="294" t="s">
        <v>40770</v>
      </c>
      <c r="B31012" s="294"/>
      <c r="C31012" s="294"/>
      <c r="D31012" s="294"/>
      <c r="E31012" s="294"/>
      <c r="F31012" s="294"/>
    </row>
    <row r="31013">
      <c r="A31013" s="294" t="s">
        <v>40771</v>
      </c>
      <c r="B31013" s="294"/>
      <c r="C31013" s="294"/>
      <c r="D31013" s="294"/>
      <c r="E31013" s="294"/>
      <c r="F31013" s="294"/>
    </row>
    <row r="31014">
      <c r="A31014" s="294" t="s">
        <v>40767</v>
      </c>
      <c r="B31014" s="294"/>
      <c r="C31014" s="294"/>
      <c r="D31014" s="294"/>
      <c r="E31014" s="294"/>
      <c r="F31014" s="294"/>
    </row>
    <row r="31015">
      <c r="A31015" s="294" t="s">
        <v>40772</v>
      </c>
      <c r="B31015" s="294"/>
      <c r="C31015" s="294"/>
      <c r="D31015" s="294"/>
      <c r="E31015" s="294"/>
      <c r="F31015" s="294"/>
    </row>
    <row r="31016">
      <c r="A31016" s="294" t="s">
        <v>40773</v>
      </c>
      <c r="B31016" s="294"/>
      <c r="C31016" s="294"/>
      <c r="D31016" s="294"/>
      <c r="E31016" s="294"/>
      <c r="F31016" s="294"/>
    </row>
    <row r="31017">
      <c r="A31017" s="294" t="s">
        <v>40774</v>
      </c>
      <c r="B31017" s="294"/>
      <c r="C31017" s="294"/>
      <c r="D31017" s="294"/>
      <c r="E31017" s="294"/>
      <c r="F31017" s="294"/>
    </row>
    <row r="31018">
      <c r="A31018" s="294" t="s">
        <v>40775</v>
      </c>
      <c r="B31018" s="294"/>
      <c r="C31018" s="294"/>
      <c r="D31018" s="294"/>
      <c r="E31018" s="294"/>
      <c r="F31018" s="294"/>
    </row>
    <row r="31019">
      <c r="A31019" s="294" t="s">
        <v>40776</v>
      </c>
      <c r="B31019" s="294"/>
      <c r="C31019" s="294"/>
      <c r="D31019" s="294"/>
      <c r="E31019" s="294"/>
      <c r="F31019" s="294"/>
    </row>
    <row r="31020">
      <c r="A31020" s="294" t="s">
        <v>40777</v>
      </c>
      <c r="B31020" s="294"/>
      <c r="C31020" s="294"/>
      <c r="D31020" s="294"/>
      <c r="E31020" s="294"/>
      <c r="F31020" s="294"/>
    </row>
    <row r="31021">
      <c r="A31021" s="294"/>
      <c r="B31021" s="294"/>
      <c r="C31021" s="294"/>
      <c r="D31021" s="294"/>
      <c r="E31021" s="294"/>
      <c r="F31021" s="294"/>
    </row>
    <row r="31022">
      <c r="A31022" s="294"/>
      <c r="B31022" s="294"/>
      <c r="C31022" s="294"/>
      <c r="D31022" s="294"/>
      <c r="E31022" s="294"/>
      <c r="F31022" s="294"/>
    </row>
    <row r="31023">
      <c r="A31023" s="294" t="s">
        <v>21401</v>
      </c>
      <c r="B31023" s="294"/>
      <c r="C31023" s="294"/>
      <c r="D31023" s="294"/>
      <c r="E31023" s="294"/>
      <c r="F31023" s="294"/>
    </row>
    <row r="31024">
      <c r="A31024" s="294"/>
      <c r="B31024" s="294"/>
      <c r="C31024" s="294"/>
      <c r="D31024" s="294"/>
      <c r="E31024" s="294"/>
      <c r="F31024" s="294"/>
    </row>
    <row r="31025">
      <c r="A31025" s="294" t="s">
        <v>40778</v>
      </c>
      <c r="B31025" s="294"/>
      <c r="C31025" s="294"/>
      <c r="D31025" s="294"/>
      <c r="E31025" s="294"/>
      <c r="F31025" s="294"/>
    </row>
    <row r="31026">
      <c r="A31026" s="294" t="s">
        <v>27102</v>
      </c>
      <c r="B31026" s="294"/>
      <c r="C31026" s="294"/>
      <c r="D31026" s="294"/>
      <c r="E31026" s="294"/>
      <c r="F31026" s="294"/>
    </row>
    <row r="31027">
      <c r="A31027" s="294" t="s">
        <v>40779</v>
      </c>
      <c r="B31027" s="294"/>
      <c r="C31027" s="294"/>
      <c r="D31027" s="294"/>
      <c r="E31027" s="294"/>
      <c r="F31027" s="294"/>
    </row>
    <row r="31028">
      <c r="A31028" s="294" t="s">
        <v>40780</v>
      </c>
      <c r="B31028" s="294"/>
      <c r="C31028" s="294"/>
      <c r="D31028" s="294"/>
      <c r="E31028" s="294"/>
      <c r="F31028" s="294"/>
    </row>
    <row r="31029">
      <c r="A31029" s="294" t="s">
        <v>35830</v>
      </c>
      <c r="B31029" s="294"/>
      <c r="C31029" s="294"/>
      <c r="D31029" s="294"/>
      <c r="E31029" s="294"/>
      <c r="F31029" s="294"/>
    </row>
    <row r="31030">
      <c r="A31030" s="294" t="s">
        <v>40781</v>
      </c>
      <c r="B31030" s="294"/>
      <c r="C31030" s="294"/>
      <c r="D31030" s="294"/>
      <c r="E31030" s="294"/>
      <c r="F31030" s="294"/>
    </row>
    <row r="31031">
      <c r="A31031" s="294" t="s">
        <v>40782</v>
      </c>
      <c r="B31031" s="294"/>
      <c r="C31031" s="294"/>
      <c r="D31031" s="294"/>
      <c r="E31031" s="294"/>
      <c r="F31031" s="294"/>
    </row>
    <row r="31032">
      <c r="A31032" s="294" t="s">
        <v>40783</v>
      </c>
      <c r="B31032" s="294"/>
      <c r="C31032" s="294"/>
      <c r="D31032" s="294"/>
      <c r="E31032" s="294"/>
      <c r="F31032" s="294"/>
    </row>
    <row r="31033">
      <c r="A31033" s="294" t="s">
        <v>40784</v>
      </c>
      <c r="B31033" s="294"/>
      <c r="C31033" s="294"/>
      <c r="D31033" s="294"/>
      <c r="E31033" s="294"/>
      <c r="F31033" s="294"/>
    </row>
    <row r="31034">
      <c r="A31034" s="294"/>
      <c r="B31034" s="294"/>
      <c r="C31034" s="294"/>
      <c r="D31034" s="294"/>
      <c r="E31034" s="294"/>
      <c r="F31034" s="294"/>
    </row>
    <row r="31035">
      <c r="A31035" s="294" t="s">
        <v>22239</v>
      </c>
      <c r="B31035" s="294"/>
      <c r="C31035" s="294"/>
      <c r="D31035" s="294"/>
      <c r="E31035" s="294"/>
      <c r="F31035" s="294"/>
    </row>
    <row r="31036">
      <c r="A31036" s="294"/>
      <c r="B31036" s="294"/>
      <c r="C31036" s="294"/>
      <c r="D31036" s="294"/>
      <c r="E31036" s="294"/>
      <c r="F31036" s="294"/>
    </row>
    <row r="31037">
      <c r="A31037" s="294" t="s">
        <v>40785</v>
      </c>
      <c r="B31037" s="294"/>
      <c r="C31037" s="294"/>
      <c r="D31037" s="294"/>
      <c r="E31037" s="294"/>
      <c r="F31037" s="294"/>
    </row>
    <row r="31038">
      <c r="A31038" s="294" t="s">
        <v>37865</v>
      </c>
      <c r="B31038" s="294"/>
      <c r="C31038" s="294"/>
      <c r="D31038" s="294"/>
      <c r="E31038" s="294"/>
      <c r="F31038" s="294"/>
    </row>
    <row r="31039">
      <c r="A31039" s="294" t="s">
        <v>22629</v>
      </c>
      <c r="B31039" s="294"/>
      <c r="C31039" s="294"/>
      <c r="D31039" s="294"/>
      <c r="E31039" s="294"/>
      <c r="F31039" s="294"/>
    </row>
    <row r="31040">
      <c r="A31040" s="294" t="s">
        <v>40671</v>
      </c>
      <c r="B31040" s="294"/>
      <c r="C31040" s="294"/>
      <c r="D31040" s="294"/>
      <c r="E31040" s="294"/>
      <c r="F31040" s="294"/>
    </row>
    <row r="31041">
      <c r="A31041" s="294" t="s">
        <v>40786</v>
      </c>
      <c r="B31041" s="294"/>
      <c r="C31041" s="294"/>
      <c r="D31041" s="294"/>
      <c r="E31041" s="294"/>
      <c r="F31041" s="294"/>
    </row>
    <row r="31042">
      <c r="A31042" s="294" t="s">
        <v>40787</v>
      </c>
      <c r="B31042" s="294"/>
      <c r="C31042" s="294"/>
      <c r="D31042" s="294"/>
      <c r="E31042" s="294"/>
      <c r="F31042" s="294"/>
    </row>
    <row r="31043">
      <c r="A31043" s="294" t="s">
        <v>40788</v>
      </c>
      <c r="B31043" s="294"/>
      <c r="C31043" s="294"/>
      <c r="D31043" s="294"/>
      <c r="E31043" s="294"/>
      <c r="F31043" s="294"/>
    </row>
    <row r="31044">
      <c r="A31044" s="294" t="s">
        <v>38587</v>
      </c>
      <c r="B31044" s="294"/>
      <c r="C31044" s="294"/>
      <c r="D31044" s="294"/>
      <c r="E31044" s="294"/>
      <c r="F31044" s="294"/>
    </row>
    <row r="31045">
      <c r="A31045" s="294" t="s">
        <v>40789</v>
      </c>
      <c r="B31045" s="294"/>
      <c r="C31045" s="294"/>
      <c r="D31045" s="294"/>
      <c r="E31045" s="294"/>
      <c r="F31045" s="294"/>
    </row>
    <row r="31046">
      <c r="A31046" s="294" t="s">
        <v>38589</v>
      </c>
      <c r="B31046" s="294"/>
      <c r="C31046" s="294"/>
      <c r="D31046" s="294"/>
      <c r="E31046" s="294"/>
      <c r="F31046" s="294"/>
    </row>
    <row r="31047">
      <c r="A31047" s="294" t="s">
        <v>40790</v>
      </c>
      <c r="B31047" s="294"/>
      <c r="C31047" s="294"/>
      <c r="D31047" s="294"/>
      <c r="E31047" s="294"/>
      <c r="F31047" s="294"/>
    </row>
    <row r="31048">
      <c r="A31048" s="294" t="s">
        <v>40791</v>
      </c>
      <c r="B31048" s="294"/>
      <c r="C31048" s="294"/>
      <c r="D31048" s="294"/>
      <c r="E31048" s="294"/>
      <c r="F31048" s="294"/>
    </row>
    <row r="31049">
      <c r="A31049" s="294" t="s">
        <v>40792</v>
      </c>
      <c r="B31049" s="294"/>
      <c r="C31049" s="294"/>
      <c r="D31049" s="294"/>
      <c r="E31049" s="294"/>
      <c r="F31049" s="294"/>
    </row>
    <row r="31050">
      <c r="A31050" s="294"/>
      <c r="B31050" s="294"/>
      <c r="C31050" s="294"/>
      <c r="D31050" s="294"/>
      <c r="E31050" s="294"/>
      <c r="F31050" s="294"/>
    </row>
    <row r="31051">
      <c r="A31051" s="294" t="s">
        <v>21990</v>
      </c>
      <c r="B31051" s="294"/>
      <c r="C31051" s="294"/>
      <c r="D31051" s="294"/>
      <c r="E31051" s="294"/>
      <c r="F31051" s="294"/>
    </row>
    <row r="31052">
      <c r="A31052" s="294"/>
      <c r="B31052" s="294"/>
      <c r="C31052" s="294"/>
      <c r="D31052" s="294"/>
      <c r="E31052" s="294"/>
      <c r="F31052" s="294"/>
    </row>
    <row r="31053">
      <c r="A31053" s="294" t="s">
        <v>40793</v>
      </c>
      <c r="B31053" s="294"/>
      <c r="C31053" s="294"/>
      <c r="D31053" s="294"/>
      <c r="E31053" s="294"/>
      <c r="F31053" s="294"/>
    </row>
    <row r="31054">
      <c r="A31054" s="294" t="s">
        <v>37878</v>
      </c>
      <c r="B31054" s="294"/>
      <c r="C31054" s="294"/>
      <c r="D31054" s="294"/>
      <c r="E31054" s="294"/>
      <c r="F31054" s="294"/>
    </row>
    <row r="31055">
      <c r="A31055" s="294" t="s">
        <v>40794</v>
      </c>
      <c r="B31055" s="294"/>
      <c r="C31055" s="294"/>
      <c r="D31055" s="294"/>
      <c r="E31055" s="294"/>
      <c r="F31055" s="294"/>
    </row>
    <row r="31056">
      <c r="A31056" s="294" t="s">
        <v>40795</v>
      </c>
      <c r="B31056" s="294"/>
      <c r="C31056" s="294"/>
      <c r="D31056" s="294"/>
      <c r="E31056" s="294"/>
      <c r="F31056" s="294"/>
    </row>
    <row r="31057">
      <c r="A31057" s="294" t="s">
        <v>40796</v>
      </c>
      <c r="B31057" s="294"/>
      <c r="C31057" s="294"/>
      <c r="D31057" s="294"/>
      <c r="E31057" s="294"/>
      <c r="F31057" s="294"/>
    </row>
    <row r="31058">
      <c r="A31058" s="294" t="s">
        <v>40797</v>
      </c>
      <c r="B31058" s="294"/>
      <c r="C31058" s="294"/>
      <c r="D31058" s="294"/>
      <c r="E31058" s="294"/>
      <c r="F31058" s="294"/>
    </row>
    <row r="31059">
      <c r="A31059" s="294" t="s">
        <v>40798</v>
      </c>
      <c r="B31059" s="294"/>
      <c r="C31059" s="294"/>
      <c r="D31059" s="294"/>
      <c r="E31059" s="294"/>
      <c r="F31059" s="294"/>
    </row>
    <row r="31060">
      <c r="A31060" s="294" t="s">
        <v>40799</v>
      </c>
      <c r="B31060" s="294"/>
      <c r="C31060" s="294"/>
      <c r="D31060" s="294"/>
      <c r="E31060" s="294"/>
      <c r="F31060" s="294"/>
    </row>
    <row r="31061">
      <c r="A31061" s="294" t="s">
        <v>40800</v>
      </c>
      <c r="B31061" s="294"/>
      <c r="C31061" s="294"/>
      <c r="D31061" s="294"/>
      <c r="E31061" s="294"/>
      <c r="F31061" s="294"/>
    </row>
    <row r="31062">
      <c r="A31062" s="294" t="s">
        <v>40801</v>
      </c>
      <c r="B31062" s="294"/>
      <c r="C31062" s="294"/>
      <c r="D31062" s="294"/>
      <c r="E31062" s="294"/>
      <c r="F31062" s="294"/>
    </row>
    <row r="31063">
      <c r="A31063" s="294" t="s">
        <v>40802</v>
      </c>
      <c r="B31063" s="294"/>
      <c r="C31063" s="294"/>
      <c r="D31063" s="294"/>
      <c r="E31063" s="294"/>
      <c r="F31063" s="294"/>
    </row>
    <row r="31064">
      <c r="A31064" s="294" t="s">
        <v>40803</v>
      </c>
      <c r="B31064" s="294"/>
      <c r="C31064" s="294"/>
      <c r="D31064" s="294"/>
      <c r="E31064" s="294"/>
      <c r="F31064" s="294"/>
    </row>
    <row r="31065">
      <c r="A31065" s="294" t="s">
        <v>40804</v>
      </c>
      <c r="B31065" s="294"/>
      <c r="C31065" s="294"/>
      <c r="D31065" s="294"/>
      <c r="E31065" s="294"/>
      <c r="F31065" s="294"/>
    </row>
    <row r="31066">
      <c r="A31066" s="294" t="s">
        <v>25299</v>
      </c>
      <c r="B31066" s="294"/>
      <c r="C31066" s="294"/>
      <c r="D31066" s="294"/>
      <c r="E31066" s="294"/>
      <c r="F31066" s="294"/>
    </row>
    <row r="31067">
      <c r="A31067" s="294" t="s">
        <v>40805</v>
      </c>
      <c r="B31067" s="294"/>
      <c r="C31067" s="294"/>
      <c r="D31067" s="294"/>
      <c r="E31067" s="294"/>
      <c r="F31067" s="294"/>
    </row>
    <row r="31068">
      <c r="A31068" s="294" t="s">
        <v>40806</v>
      </c>
      <c r="B31068" s="294"/>
      <c r="C31068" s="294"/>
      <c r="D31068" s="294"/>
      <c r="E31068" s="294"/>
      <c r="F31068" s="294"/>
    </row>
    <row r="31069">
      <c r="A31069" s="294" t="s">
        <v>40807</v>
      </c>
      <c r="B31069" s="294"/>
      <c r="C31069" s="294"/>
      <c r="D31069" s="294"/>
      <c r="E31069" s="294"/>
      <c r="F31069" s="294"/>
    </row>
    <row r="31070">
      <c r="A31070" s="294" t="s">
        <v>40808</v>
      </c>
      <c r="B31070" s="294"/>
      <c r="C31070" s="294"/>
      <c r="D31070" s="294"/>
      <c r="E31070" s="294"/>
      <c r="F31070" s="294"/>
    </row>
    <row r="31071">
      <c r="A31071" s="294" t="s">
        <v>40809</v>
      </c>
      <c r="B31071" s="294"/>
      <c r="C31071" s="294"/>
      <c r="D31071" s="294"/>
      <c r="E31071" s="294"/>
      <c r="F31071" s="294"/>
    </row>
    <row r="31072">
      <c r="A31072" s="294" t="s">
        <v>37892</v>
      </c>
      <c r="B31072" s="294"/>
      <c r="C31072" s="294"/>
      <c r="D31072" s="294"/>
      <c r="E31072" s="294"/>
      <c r="F31072" s="294"/>
    </row>
    <row r="31073">
      <c r="A31073" s="294" t="s">
        <v>40810</v>
      </c>
      <c r="B31073" s="294"/>
      <c r="C31073" s="294"/>
      <c r="D31073" s="294"/>
      <c r="E31073" s="294"/>
      <c r="F31073" s="294"/>
    </row>
    <row r="31074">
      <c r="A31074" s="294" t="s">
        <v>40811</v>
      </c>
      <c r="B31074" s="294"/>
      <c r="C31074" s="294"/>
      <c r="D31074" s="294"/>
      <c r="E31074" s="294"/>
      <c r="F31074" s="294"/>
    </row>
    <row r="31075">
      <c r="A31075" s="294"/>
      <c r="B31075" s="294"/>
      <c r="C31075" s="294"/>
      <c r="D31075" s="294"/>
      <c r="E31075" s="294"/>
      <c r="F31075" s="294"/>
    </row>
    <row r="31076">
      <c r="A31076" s="294" t="s">
        <v>28124</v>
      </c>
      <c r="B31076" s="294"/>
      <c r="C31076" s="294"/>
      <c r="D31076" s="294"/>
      <c r="E31076" s="294"/>
      <c r="F31076" s="294"/>
    </row>
    <row r="31077">
      <c r="A31077" s="294" t="s">
        <v>40812</v>
      </c>
      <c r="B31077" s="294"/>
      <c r="C31077" s="294"/>
      <c r="D31077" s="294"/>
      <c r="E31077" s="294"/>
      <c r="F31077" s="294"/>
    </row>
    <row r="31078">
      <c r="A31078" s="294" t="s">
        <v>21672</v>
      </c>
      <c r="B31078" s="294"/>
      <c r="C31078" s="294"/>
      <c r="D31078" s="294"/>
      <c r="E31078" s="294"/>
      <c r="F31078" s="294"/>
    </row>
    <row r="31079">
      <c r="A31079" s="294" t="s">
        <v>40756</v>
      </c>
      <c r="B31079" s="294"/>
      <c r="C31079" s="294"/>
      <c r="D31079" s="294"/>
      <c r="E31079" s="294"/>
      <c r="F31079" s="294"/>
    </row>
    <row r="31080">
      <c r="A31080" s="294"/>
      <c r="B31080" s="294"/>
      <c r="C31080" s="294"/>
      <c r="D31080" s="294"/>
      <c r="E31080" s="294"/>
      <c r="F31080" s="294"/>
    </row>
    <row r="31081">
      <c r="A31081" s="294"/>
      <c r="B31081" s="294"/>
      <c r="C31081" s="294"/>
      <c r="D31081" s="294"/>
      <c r="E31081" s="294"/>
      <c r="F31081" s="294"/>
    </row>
    <row r="31082">
      <c r="A31082" s="294"/>
      <c r="B31082" s="294"/>
      <c r="C31082" s="294"/>
      <c r="D31082" s="294"/>
      <c r="E31082" s="294"/>
      <c r="F31082" s="294"/>
    </row>
    <row r="31083">
      <c r="A31083" s="294" t="s">
        <v>21315</v>
      </c>
      <c r="B31083" s="294"/>
      <c r="C31083" s="294"/>
      <c r="D31083" s="294"/>
      <c r="E31083" s="294"/>
      <c r="F31083" s="294"/>
    </row>
    <row r="31084">
      <c r="A31084" s="294"/>
      <c r="B31084" s="294"/>
      <c r="C31084" s="294"/>
      <c r="D31084" s="294"/>
      <c r="E31084" s="294"/>
      <c r="F31084" s="294"/>
    </row>
    <row r="31085">
      <c r="A31085" s="294" t="s">
        <v>40813</v>
      </c>
      <c r="B31085" s="294"/>
      <c r="C31085" s="294"/>
      <c r="D31085" s="294"/>
      <c r="E31085" s="294"/>
      <c r="F31085" s="294"/>
    </row>
    <row r="31086">
      <c r="A31086" s="294" t="s">
        <v>40814</v>
      </c>
      <c r="B31086" s="294"/>
      <c r="C31086" s="294"/>
      <c r="D31086" s="294"/>
      <c r="E31086" s="294"/>
      <c r="F31086" s="294"/>
    </row>
    <row r="31087">
      <c r="A31087" s="294" t="s">
        <v>40815</v>
      </c>
      <c r="B31087" s="294"/>
      <c r="C31087" s="294"/>
      <c r="D31087" s="294"/>
      <c r="E31087" s="294"/>
      <c r="F31087" s="294"/>
    </row>
    <row r="31088">
      <c r="A31088" s="294" t="s">
        <v>40816</v>
      </c>
      <c r="B31088" s="294"/>
      <c r="C31088" s="294"/>
      <c r="D31088" s="294"/>
      <c r="E31088" s="294"/>
      <c r="F31088" s="294"/>
    </row>
    <row r="31089">
      <c r="A31089" s="294" t="s">
        <v>40817</v>
      </c>
      <c r="B31089" s="294"/>
      <c r="C31089" s="294"/>
      <c r="D31089" s="294"/>
      <c r="E31089" s="294"/>
      <c r="F31089" s="294"/>
    </row>
    <row r="31090">
      <c r="A31090" s="294" t="s">
        <v>40818</v>
      </c>
      <c r="B31090" s="294"/>
      <c r="C31090" s="294"/>
      <c r="D31090" s="294"/>
      <c r="E31090" s="294"/>
      <c r="F31090" s="294"/>
    </row>
    <row r="31091">
      <c r="A31091" s="294" t="s">
        <v>40819</v>
      </c>
      <c r="B31091" s="294"/>
      <c r="C31091" s="294"/>
      <c r="D31091" s="294"/>
      <c r="E31091" s="294"/>
      <c r="F31091" s="294"/>
    </row>
    <row r="31092">
      <c r="A31092" s="294" t="s">
        <v>40820</v>
      </c>
      <c r="B31092" s="294"/>
      <c r="C31092" s="294"/>
      <c r="D31092" s="294"/>
      <c r="E31092" s="294"/>
      <c r="F31092" s="294"/>
    </row>
    <row r="31093">
      <c r="A31093" s="294" t="s">
        <v>40821</v>
      </c>
      <c r="B31093" s="294"/>
      <c r="C31093" s="294"/>
      <c r="D31093" s="294"/>
      <c r="E31093" s="294"/>
      <c r="F31093" s="294"/>
    </row>
    <row r="31094">
      <c r="A31094" s="294" t="s">
        <v>40822</v>
      </c>
      <c r="B31094" s="294"/>
      <c r="C31094" s="294"/>
      <c r="D31094" s="294"/>
      <c r="E31094" s="294"/>
      <c r="F31094" s="294"/>
    </row>
    <row r="31095">
      <c r="A31095" s="294" t="s">
        <v>40823</v>
      </c>
      <c r="B31095" s="294"/>
      <c r="C31095" s="294"/>
      <c r="D31095" s="294"/>
      <c r="E31095" s="294"/>
      <c r="F31095" s="294"/>
    </row>
    <row r="31096">
      <c r="A31096" s="294" t="s">
        <v>40824</v>
      </c>
      <c r="B31096" s="294"/>
      <c r="C31096" s="294"/>
      <c r="D31096" s="294"/>
      <c r="E31096" s="294"/>
      <c r="F31096" s="294"/>
    </row>
    <row r="31097">
      <c r="A31097" s="294"/>
      <c r="B31097" s="294"/>
      <c r="C31097" s="294"/>
      <c r="D31097" s="294"/>
      <c r="E31097" s="294"/>
      <c r="F31097" s="294"/>
    </row>
    <row r="31098">
      <c r="A31098" s="294"/>
      <c r="B31098" s="294"/>
      <c r="C31098" s="294"/>
      <c r="D31098" s="294"/>
      <c r="E31098" s="294"/>
      <c r="F31098" s="294"/>
    </row>
    <row r="31099">
      <c r="A31099" s="294" t="s">
        <v>21326</v>
      </c>
      <c r="B31099" s="294"/>
      <c r="C31099" s="294"/>
      <c r="D31099" s="294"/>
      <c r="E31099" s="294"/>
      <c r="F31099" s="294"/>
    </row>
    <row r="31100">
      <c r="A31100" s="294"/>
      <c r="B31100" s="294"/>
      <c r="C31100" s="294"/>
      <c r="D31100" s="294"/>
      <c r="E31100" s="294"/>
      <c r="F31100" s="294"/>
    </row>
    <row r="31101">
      <c r="A31101" s="294" t="s">
        <v>40825</v>
      </c>
      <c r="B31101" s="294"/>
      <c r="C31101" s="294"/>
      <c r="D31101" s="294"/>
      <c r="E31101" s="294"/>
      <c r="F31101" s="294"/>
    </row>
    <row r="31102">
      <c r="A31102" s="294" t="s">
        <v>40826</v>
      </c>
      <c r="B31102" s="294"/>
      <c r="C31102" s="294"/>
      <c r="D31102" s="294"/>
      <c r="E31102" s="294"/>
      <c r="F31102" s="294"/>
    </row>
    <row r="31103">
      <c r="A31103" s="294" t="s">
        <v>40827</v>
      </c>
      <c r="B31103" s="294"/>
      <c r="C31103" s="294"/>
      <c r="D31103" s="294"/>
      <c r="E31103" s="294"/>
      <c r="F31103" s="294"/>
    </row>
    <row r="31104">
      <c r="A31104" s="294" t="s">
        <v>40828</v>
      </c>
      <c r="B31104" s="294"/>
      <c r="C31104" s="294"/>
      <c r="D31104" s="294"/>
      <c r="E31104" s="294"/>
      <c r="F31104" s="294"/>
    </row>
    <row r="31105">
      <c r="A31105" s="294" t="s">
        <v>40829</v>
      </c>
      <c r="B31105" s="294"/>
      <c r="C31105" s="294"/>
      <c r="D31105" s="294"/>
      <c r="E31105" s="294"/>
      <c r="F31105" s="294"/>
    </row>
    <row r="31106">
      <c r="A31106" s="294" t="s">
        <v>40830</v>
      </c>
      <c r="B31106" s="294"/>
      <c r="C31106" s="294"/>
      <c r="D31106" s="294"/>
      <c r="E31106" s="294"/>
      <c r="F31106" s="294"/>
    </row>
    <row r="31107">
      <c r="A31107" s="294" t="s">
        <v>40831</v>
      </c>
      <c r="B31107" s="294"/>
      <c r="C31107" s="294"/>
      <c r="D31107" s="294"/>
      <c r="E31107" s="294"/>
      <c r="F31107" s="294"/>
    </row>
    <row r="31108">
      <c r="A31108" s="294" t="s">
        <v>40832</v>
      </c>
      <c r="B31108" s="294"/>
      <c r="C31108" s="294"/>
      <c r="D31108" s="294"/>
      <c r="E31108" s="294"/>
      <c r="F31108" s="294"/>
    </row>
    <row r="31109">
      <c r="A31109" s="294" t="s">
        <v>40833</v>
      </c>
      <c r="B31109" s="294"/>
      <c r="C31109" s="294"/>
      <c r="D31109" s="294"/>
      <c r="E31109" s="294"/>
      <c r="F31109" s="294"/>
    </row>
    <row r="31110">
      <c r="A31110" s="294" t="s">
        <v>40834</v>
      </c>
      <c r="B31110" s="294"/>
      <c r="C31110" s="294"/>
      <c r="D31110" s="294"/>
      <c r="E31110" s="294"/>
      <c r="F31110" s="294"/>
    </row>
    <row r="31111">
      <c r="A31111" s="294"/>
      <c r="B31111" s="294"/>
      <c r="C31111" s="294"/>
      <c r="D31111" s="294"/>
      <c r="E31111" s="294"/>
      <c r="F31111" s="294"/>
    </row>
    <row r="31112">
      <c r="A31112" s="294"/>
      <c r="B31112" s="294"/>
      <c r="C31112" s="294"/>
      <c r="D31112" s="294"/>
      <c r="E31112" s="294"/>
      <c r="F31112" s="294"/>
    </row>
    <row r="31113">
      <c r="A31113" s="294" t="s">
        <v>26377</v>
      </c>
      <c r="B31113" s="294"/>
      <c r="C31113" s="294"/>
      <c r="D31113" s="294"/>
      <c r="E31113" s="294"/>
      <c r="F31113" s="294"/>
    </row>
    <row r="31114">
      <c r="A31114" s="294"/>
      <c r="B31114" s="294"/>
      <c r="C31114" s="294"/>
      <c r="D31114" s="294"/>
      <c r="E31114" s="294"/>
      <c r="F31114" s="294"/>
    </row>
    <row r="31115">
      <c r="A31115" s="294" t="s">
        <v>40835</v>
      </c>
      <c r="B31115" s="294"/>
      <c r="C31115" s="294"/>
      <c r="D31115" s="294"/>
      <c r="E31115" s="294"/>
      <c r="F31115" s="294"/>
    </row>
    <row r="31116">
      <c r="A31116" s="294" t="s">
        <v>40836</v>
      </c>
      <c r="B31116" s="294"/>
      <c r="C31116" s="294"/>
      <c r="D31116" s="294"/>
      <c r="E31116" s="294"/>
      <c r="F31116" s="294"/>
    </row>
    <row r="31117">
      <c r="A31117" s="294" t="s">
        <v>40837</v>
      </c>
      <c r="B31117" s="294"/>
      <c r="C31117" s="294"/>
      <c r="D31117" s="294"/>
      <c r="E31117" s="294"/>
      <c r="F31117" s="294"/>
    </row>
    <row r="31118">
      <c r="A31118" s="294" t="s">
        <v>40838</v>
      </c>
      <c r="B31118" s="294"/>
      <c r="C31118" s="294"/>
      <c r="D31118" s="294"/>
      <c r="E31118" s="294"/>
      <c r="F31118" s="294"/>
    </row>
    <row r="31119">
      <c r="A31119" s="294" t="s">
        <v>40839</v>
      </c>
      <c r="B31119" s="294"/>
      <c r="C31119" s="294"/>
      <c r="D31119" s="294"/>
      <c r="E31119" s="294"/>
      <c r="F31119" s="294"/>
    </row>
    <row r="31120">
      <c r="A31120" s="294" t="s">
        <v>31011</v>
      </c>
      <c r="B31120" s="294"/>
      <c r="C31120" s="294"/>
      <c r="D31120" s="294"/>
      <c r="E31120" s="294"/>
      <c r="F31120" s="294"/>
    </row>
    <row r="31121">
      <c r="A31121" s="294" t="s">
        <v>40840</v>
      </c>
      <c r="B31121" s="294"/>
      <c r="C31121" s="294"/>
      <c r="D31121" s="294"/>
      <c r="E31121" s="294"/>
      <c r="F31121" s="294"/>
    </row>
    <row r="31122">
      <c r="A31122" s="294"/>
      <c r="B31122" s="294"/>
      <c r="C31122" s="294"/>
      <c r="D31122" s="294"/>
      <c r="E31122" s="294"/>
      <c r="F31122" s="294"/>
    </row>
    <row r="31123">
      <c r="A31123" s="294" t="s">
        <v>22572</v>
      </c>
      <c r="B31123" s="294"/>
      <c r="C31123" s="294"/>
      <c r="D31123" s="294"/>
      <c r="E31123" s="294"/>
      <c r="F31123" s="294"/>
    </row>
    <row r="31124">
      <c r="A31124" s="294" t="s">
        <v>23767</v>
      </c>
      <c r="B31124" s="294"/>
      <c r="C31124" s="294"/>
      <c r="D31124" s="294"/>
      <c r="E31124" s="294"/>
      <c r="F31124" s="294"/>
    </row>
    <row r="31125">
      <c r="A31125" s="294"/>
      <c r="B31125" s="294"/>
      <c r="C31125" s="294"/>
      <c r="D31125" s="294"/>
      <c r="E31125" s="294"/>
      <c r="F31125" s="294"/>
    </row>
    <row r="31126">
      <c r="A31126" s="294" t="s">
        <v>40841</v>
      </c>
      <c r="B31126" s="294"/>
      <c r="C31126" s="294"/>
      <c r="D31126" s="294"/>
      <c r="E31126" s="294"/>
      <c r="F31126" s="294"/>
    </row>
    <row r="31127">
      <c r="A31127" s="294" t="s">
        <v>40842</v>
      </c>
      <c r="B31127" s="294"/>
      <c r="C31127" s="294"/>
      <c r="D31127" s="294"/>
      <c r="E31127" s="294"/>
      <c r="F31127" s="294"/>
    </row>
    <row r="31128">
      <c r="A31128" s="294" t="s">
        <v>40843</v>
      </c>
      <c r="B31128" s="294"/>
      <c r="C31128" s="294"/>
      <c r="D31128" s="294"/>
      <c r="E31128" s="294"/>
      <c r="F31128" s="294"/>
    </row>
    <row r="31129">
      <c r="A31129" s="294" t="s">
        <v>40844</v>
      </c>
      <c r="B31129" s="294"/>
      <c r="C31129" s="294"/>
      <c r="D31129" s="294"/>
      <c r="E31129" s="294"/>
      <c r="F31129" s="294"/>
    </row>
    <row r="31130">
      <c r="A31130" s="294" t="s">
        <v>40845</v>
      </c>
      <c r="B31130" s="294"/>
      <c r="C31130" s="294"/>
      <c r="D31130" s="294"/>
      <c r="E31130" s="294"/>
      <c r="F31130" s="294"/>
    </row>
    <row r="31131">
      <c r="A31131" s="294" t="s">
        <v>40846</v>
      </c>
      <c r="B31131" s="294"/>
      <c r="C31131" s="294"/>
      <c r="D31131" s="294"/>
      <c r="E31131" s="294"/>
      <c r="F31131" s="294"/>
    </row>
    <row r="31132">
      <c r="A31132" s="294"/>
      <c r="B31132" s="294"/>
      <c r="C31132" s="294"/>
      <c r="D31132" s="294"/>
      <c r="E31132" s="294"/>
      <c r="F31132" s="294"/>
    </row>
    <row r="31133">
      <c r="A31133" s="294" t="s">
        <v>24735</v>
      </c>
      <c r="B31133" s="294"/>
      <c r="C31133" s="294"/>
      <c r="D31133" s="294"/>
      <c r="E31133" s="294"/>
      <c r="F31133" s="294"/>
    </row>
    <row r="31134">
      <c r="A31134" s="294" t="s">
        <v>23772</v>
      </c>
      <c r="B31134" s="294"/>
      <c r="C31134" s="294"/>
      <c r="D31134" s="294"/>
      <c r="E31134" s="294"/>
      <c r="F31134" s="294"/>
    </row>
    <row r="31135">
      <c r="A31135" s="294"/>
      <c r="B31135" s="294"/>
      <c r="C31135" s="294"/>
      <c r="D31135" s="294"/>
      <c r="E31135" s="294"/>
      <c r="F31135" s="294"/>
    </row>
    <row r="31136">
      <c r="A31136" s="294" t="s">
        <v>40847</v>
      </c>
      <c r="B31136" s="294"/>
      <c r="C31136" s="294"/>
      <c r="D31136" s="294"/>
      <c r="E31136" s="294"/>
      <c r="F31136" s="294"/>
    </row>
    <row r="31137">
      <c r="A31137" s="294" t="s">
        <v>40848</v>
      </c>
      <c r="B31137" s="294"/>
      <c r="C31137" s="294"/>
      <c r="D31137" s="294"/>
      <c r="E31137" s="294"/>
      <c r="F31137" s="294"/>
    </row>
    <row r="31138">
      <c r="A31138" s="294" t="s">
        <v>40849</v>
      </c>
      <c r="B31138" s="294"/>
      <c r="C31138" s="294"/>
      <c r="D31138" s="294"/>
      <c r="E31138" s="294"/>
      <c r="F31138" s="294"/>
    </row>
    <row r="31139">
      <c r="A31139" s="294" t="s">
        <v>24211</v>
      </c>
      <c r="B31139" s="294"/>
      <c r="C31139" s="294"/>
      <c r="D31139" s="294"/>
      <c r="E31139" s="294"/>
      <c r="F31139" s="294"/>
    </row>
    <row r="31140">
      <c r="A31140" s="294" t="s">
        <v>22764</v>
      </c>
      <c r="B31140" s="294"/>
      <c r="C31140" s="294"/>
      <c r="D31140" s="294"/>
      <c r="E31140" s="294"/>
      <c r="F31140" s="294"/>
    </row>
    <row r="31141">
      <c r="A31141" s="294" t="s">
        <v>40850</v>
      </c>
      <c r="B31141" s="294"/>
      <c r="C31141" s="294"/>
      <c r="D31141" s="294"/>
      <c r="E31141" s="294"/>
      <c r="F31141" s="294"/>
    </row>
    <row r="31142">
      <c r="A31142" s="294" t="s">
        <v>40851</v>
      </c>
      <c r="B31142" s="294"/>
      <c r="C31142" s="294"/>
      <c r="D31142" s="294"/>
      <c r="E31142" s="294"/>
      <c r="F31142" s="294"/>
    </row>
    <row r="31143">
      <c r="A31143" s="294"/>
      <c r="B31143" s="294"/>
      <c r="C31143" s="294"/>
      <c r="D31143" s="294"/>
      <c r="E31143" s="294"/>
      <c r="F31143" s="294"/>
    </row>
    <row r="31144">
      <c r="A31144" s="294" t="s">
        <v>29246</v>
      </c>
      <c r="B31144" s="294"/>
      <c r="C31144" s="294"/>
      <c r="D31144" s="294"/>
      <c r="E31144" s="294"/>
      <c r="F31144" s="294"/>
    </row>
    <row r="31145">
      <c r="A31145" s="294" t="s">
        <v>40852</v>
      </c>
      <c r="B31145" s="294"/>
      <c r="C31145" s="294"/>
      <c r="D31145" s="294"/>
      <c r="E31145" s="294"/>
      <c r="F31145" s="294"/>
    </row>
    <row r="31146">
      <c r="A31146" s="294"/>
      <c r="B31146" s="294"/>
      <c r="C31146" s="294"/>
      <c r="D31146" s="294"/>
      <c r="E31146" s="294"/>
      <c r="F31146" s="294"/>
    </row>
    <row r="31147">
      <c r="A31147" s="294" t="s">
        <v>40853</v>
      </c>
      <c r="B31147" s="294"/>
      <c r="C31147" s="294"/>
      <c r="D31147" s="294"/>
      <c r="E31147" s="294"/>
      <c r="F31147" s="294"/>
    </row>
    <row r="31148">
      <c r="A31148" s="294" t="s">
        <v>40854</v>
      </c>
      <c r="B31148" s="294"/>
      <c r="C31148" s="294"/>
      <c r="D31148" s="294"/>
      <c r="E31148" s="294"/>
      <c r="F31148" s="294"/>
    </row>
    <row r="31149">
      <c r="A31149" s="294" t="s">
        <v>40855</v>
      </c>
      <c r="B31149" s="294"/>
      <c r="C31149" s="294"/>
      <c r="D31149" s="294"/>
      <c r="E31149" s="294"/>
      <c r="F31149" s="294"/>
    </row>
    <row r="31150">
      <c r="A31150" s="294" t="s">
        <v>40856</v>
      </c>
      <c r="B31150" s="294"/>
      <c r="C31150" s="294"/>
      <c r="D31150" s="294"/>
      <c r="E31150" s="294"/>
      <c r="F31150" s="294"/>
    </row>
    <row r="31151">
      <c r="A31151" s="294" t="s">
        <v>40857</v>
      </c>
      <c r="B31151" s="294"/>
      <c r="C31151" s="294"/>
      <c r="D31151" s="294"/>
      <c r="E31151" s="294"/>
      <c r="F31151" s="294"/>
    </row>
    <row r="31152">
      <c r="A31152" s="294" t="s">
        <v>40858</v>
      </c>
      <c r="B31152" s="294"/>
      <c r="C31152" s="294"/>
      <c r="D31152" s="294"/>
      <c r="E31152" s="294"/>
      <c r="F31152" s="294"/>
    </row>
    <row r="31153">
      <c r="A31153" s="294" t="s">
        <v>40859</v>
      </c>
      <c r="B31153" s="294"/>
      <c r="C31153" s="294"/>
      <c r="D31153" s="294"/>
      <c r="E31153" s="294"/>
      <c r="F31153" s="294"/>
    </row>
    <row r="31154">
      <c r="A31154" s="294" t="s">
        <v>40860</v>
      </c>
      <c r="B31154" s="294"/>
      <c r="C31154" s="294"/>
      <c r="D31154" s="294"/>
      <c r="E31154" s="294"/>
      <c r="F31154" s="294"/>
    </row>
    <row r="31155">
      <c r="A31155" s="294" t="s">
        <v>40861</v>
      </c>
      <c r="B31155" s="294"/>
      <c r="C31155" s="294"/>
      <c r="D31155" s="294"/>
      <c r="E31155" s="294"/>
      <c r="F31155" s="294"/>
    </row>
    <row r="31156">
      <c r="A31156" s="294" t="s">
        <v>40862</v>
      </c>
      <c r="B31156" s="294"/>
      <c r="C31156" s="294"/>
      <c r="D31156" s="294"/>
      <c r="E31156" s="294"/>
      <c r="F31156" s="294"/>
    </row>
    <row r="31157">
      <c r="A31157" s="294"/>
      <c r="B31157" s="294"/>
      <c r="C31157" s="294"/>
      <c r="D31157" s="294"/>
      <c r="E31157" s="294"/>
      <c r="F31157" s="294"/>
    </row>
    <row r="31158">
      <c r="A31158" s="294"/>
      <c r="B31158" s="294"/>
      <c r="C31158" s="294"/>
      <c r="D31158" s="294"/>
      <c r="E31158" s="294"/>
      <c r="F31158" s="294"/>
    </row>
    <row r="31159">
      <c r="A31159" s="294" t="s">
        <v>28124</v>
      </c>
      <c r="B31159" s="294"/>
      <c r="C31159" s="294"/>
      <c r="D31159" s="294"/>
      <c r="E31159" s="294"/>
      <c r="F31159" s="294"/>
    </row>
    <row r="31160">
      <c r="A31160" s="294" t="s">
        <v>40863</v>
      </c>
      <c r="B31160" s="294"/>
      <c r="C31160" s="294"/>
      <c r="D31160" s="294"/>
      <c r="E31160" s="294"/>
      <c r="F31160" s="294"/>
    </row>
    <row r="31161">
      <c r="A31161" s="294" t="s">
        <v>40864</v>
      </c>
      <c r="B31161" s="294"/>
      <c r="C31161" s="294"/>
      <c r="D31161" s="294"/>
      <c r="E31161" s="294"/>
      <c r="F31161" s="294"/>
    </row>
    <row r="31162">
      <c r="A31162" s="294" t="s">
        <v>40865</v>
      </c>
      <c r="B31162" s="294"/>
      <c r="C31162" s="294"/>
      <c r="D31162" s="294"/>
      <c r="E31162" s="294"/>
      <c r="F31162" s="294"/>
    </row>
    <row r="31163">
      <c r="A31163" s="294" t="s">
        <v>21618</v>
      </c>
      <c r="B31163" s="294"/>
      <c r="C31163" s="294"/>
      <c r="D31163" s="294"/>
      <c r="E31163" s="294"/>
      <c r="F31163" s="294"/>
    </row>
    <row r="31164">
      <c r="A31164" s="294" t="s">
        <v>40866</v>
      </c>
      <c r="B31164" s="294"/>
      <c r="C31164" s="294"/>
      <c r="D31164" s="294"/>
      <c r="E31164" s="294"/>
      <c r="F31164" s="294"/>
    </row>
    <row r="31165">
      <c r="A31165" s="294"/>
      <c r="B31165" s="294"/>
      <c r="C31165" s="294"/>
      <c r="D31165" s="294"/>
      <c r="E31165" s="294"/>
      <c r="F31165" s="294"/>
    </row>
    <row r="31166">
      <c r="A31166" s="294" t="s">
        <v>23228</v>
      </c>
      <c r="B31166" s="294"/>
      <c r="C31166" s="294"/>
      <c r="D31166" s="294"/>
      <c r="E31166" s="294"/>
      <c r="F31166" s="294"/>
    </row>
    <row r="31167">
      <c r="A31167" s="294" t="s">
        <v>23459</v>
      </c>
      <c r="B31167" s="294"/>
      <c r="C31167" s="294"/>
      <c r="D31167" s="294"/>
      <c r="E31167" s="294"/>
      <c r="F31167" s="294"/>
    </row>
    <row r="31168">
      <c r="A31168" s="294"/>
      <c r="B31168" s="294"/>
      <c r="C31168" s="294"/>
      <c r="D31168" s="294"/>
      <c r="E31168" s="294"/>
      <c r="F31168" s="294"/>
    </row>
    <row r="31169">
      <c r="A31169" s="294" t="s">
        <v>40867</v>
      </c>
      <c r="B31169" s="294"/>
      <c r="C31169" s="294"/>
      <c r="D31169" s="294"/>
      <c r="E31169" s="294"/>
      <c r="F31169" s="294"/>
    </row>
    <row r="31170">
      <c r="A31170" s="294" t="s">
        <v>40868</v>
      </c>
      <c r="B31170" s="294"/>
      <c r="C31170" s="294"/>
      <c r="D31170" s="294"/>
      <c r="E31170" s="294"/>
      <c r="F31170" s="294"/>
    </row>
    <row r="31171">
      <c r="A31171" s="294" t="s">
        <v>40759</v>
      </c>
      <c r="B31171" s="294"/>
      <c r="C31171" s="294"/>
      <c r="D31171" s="294"/>
      <c r="E31171" s="294"/>
      <c r="F31171" s="294"/>
    </row>
    <row r="31172">
      <c r="A31172" s="294" t="s">
        <v>40869</v>
      </c>
      <c r="B31172" s="294"/>
      <c r="C31172" s="294"/>
      <c r="D31172" s="294"/>
      <c r="E31172" s="294"/>
      <c r="F31172" s="294"/>
    </row>
    <row r="31173">
      <c r="A31173" s="294" t="s">
        <v>40870</v>
      </c>
      <c r="B31173" s="294"/>
      <c r="C31173" s="294"/>
      <c r="D31173" s="294"/>
      <c r="E31173" s="294"/>
      <c r="F31173" s="294"/>
    </row>
    <row r="31174">
      <c r="A31174" s="294" t="s">
        <v>39810</v>
      </c>
      <c r="B31174" s="294"/>
      <c r="C31174" s="294"/>
      <c r="D31174" s="294"/>
      <c r="E31174" s="294"/>
      <c r="F31174" s="294"/>
    </row>
    <row r="31175">
      <c r="A31175" s="294" t="s">
        <v>27086</v>
      </c>
      <c r="B31175" s="294"/>
      <c r="C31175" s="294"/>
      <c r="D31175" s="294"/>
      <c r="E31175" s="294"/>
      <c r="F31175" s="294"/>
    </row>
    <row r="31176">
      <c r="A31176" s="294" t="s">
        <v>40871</v>
      </c>
      <c r="B31176" s="294"/>
      <c r="C31176" s="294"/>
      <c r="D31176" s="294"/>
      <c r="E31176" s="294"/>
      <c r="F31176" s="294"/>
    </row>
    <row r="31177">
      <c r="A31177" s="294"/>
      <c r="B31177" s="294"/>
      <c r="C31177" s="294"/>
      <c r="D31177" s="294"/>
      <c r="E31177" s="294"/>
      <c r="F31177" s="294"/>
    </row>
    <row r="31178">
      <c r="A31178" s="294" t="s">
        <v>21283</v>
      </c>
      <c r="B31178" s="294"/>
      <c r="C31178" s="294"/>
      <c r="D31178" s="294"/>
      <c r="E31178" s="294"/>
      <c r="F31178" s="294"/>
    </row>
    <row r="31179">
      <c r="A31179" s="294"/>
      <c r="B31179" s="294"/>
      <c r="C31179" s="294"/>
      <c r="D31179" s="294"/>
      <c r="E31179" s="294"/>
      <c r="F31179" s="294"/>
    </row>
    <row r="31180">
      <c r="A31180" s="294" t="s">
        <v>40872</v>
      </c>
      <c r="B31180" s="294"/>
      <c r="C31180" s="294"/>
      <c r="D31180" s="294"/>
      <c r="E31180" s="294"/>
      <c r="F31180" s="294"/>
    </row>
    <row r="31181">
      <c r="A31181" s="294" t="s">
        <v>40873</v>
      </c>
      <c r="B31181" s="294"/>
      <c r="C31181" s="294"/>
      <c r="D31181" s="294"/>
      <c r="E31181" s="294"/>
      <c r="F31181" s="294"/>
    </row>
    <row r="31182">
      <c r="A31182" s="294" t="s">
        <v>40766</v>
      </c>
      <c r="B31182" s="294"/>
      <c r="C31182" s="294"/>
      <c r="D31182" s="294"/>
      <c r="E31182" s="294"/>
      <c r="F31182" s="294"/>
    </row>
    <row r="31183">
      <c r="A31183" s="294" t="s">
        <v>40874</v>
      </c>
      <c r="B31183" s="294"/>
      <c r="C31183" s="294"/>
      <c r="D31183" s="294"/>
      <c r="E31183" s="294"/>
      <c r="F31183" s="294"/>
    </row>
    <row r="31184">
      <c r="A31184" s="294" t="s">
        <v>40875</v>
      </c>
      <c r="B31184" s="294"/>
      <c r="C31184" s="294"/>
      <c r="D31184" s="294"/>
      <c r="E31184" s="294"/>
      <c r="F31184" s="294"/>
    </row>
    <row r="31185">
      <c r="A31185" s="294" t="s">
        <v>40768</v>
      </c>
      <c r="B31185" s="294"/>
      <c r="C31185" s="294"/>
      <c r="D31185" s="294"/>
      <c r="E31185" s="294"/>
      <c r="F31185" s="294"/>
    </row>
    <row r="31186">
      <c r="A31186" s="294" t="s">
        <v>38772</v>
      </c>
      <c r="B31186" s="294"/>
      <c r="C31186" s="294"/>
      <c r="D31186" s="294"/>
      <c r="E31186" s="294"/>
      <c r="F31186" s="294"/>
    </row>
    <row r="31187">
      <c r="A31187" s="294"/>
      <c r="B31187" s="294"/>
      <c r="C31187" s="294"/>
      <c r="D31187" s="294"/>
      <c r="E31187" s="294"/>
      <c r="F31187" s="294"/>
    </row>
    <row r="31188">
      <c r="A31188" s="294" t="s">
        <v>23943</v>
      </c>
      <c r="B31188" s="294"/>
      <c r="C31188" s="294"/>
      <c r="D31188" s="294"/>
      <c r="E31188" s="294"/>
      <c r="F31188" s="294"/>
    </row>
    <row r="31189">
      <c r="A31189" s="294" t="s">
        <v>22618</v>
      </c>
      <c r="B31189" s="294"/>
      <c r="C31189" s="294"/>
      <c r="D31189" s="294"/>
      <c r="E31189" s="294"/>
      <c r="F31189" s="294"/>
    </row>
    <row r="31190">
      <c r="A31190" s="294"/>
      <c r="B31190" s="294"/>
      <c r="C31190" s="294"/>
      <c r="D31190" s="294"/>
      <c r="E31190" s="294"/>
      <c r="F31190" s="294"/>
    </row>
    <row r="31191">
      <c r="A31191" s="294" t="s">
        <v>40876</v>
      </c>
      <c r="B31191" s="294"/>
      <c r="C31191" s="294"/>
      <c r="D31191" s="294"/>
      <c r="E31191" s="294"/>
      <c r="F31191" s="294"/>
    </row>
    <row r="31192">
      <c r="A31192" s="294" t="s">
        <v>40766</v>
      </c>
      <c r="B31192" s="294"/>
      <c r="C31192" s="294"/>
      <c r="D31192" s="294"/>
      <c r="E31192" s="294"/>
      <c r="F31192" s="294"/>
    </row>
    <row r="31193">
      <c r="A31193" s="294" t="s">
        <v>40877</v>
      </c>
      <c r="B31193" s="294"/>
      <c r="C31193" s="294"/>
      <c r="D31193" s="294"/>
      <c r="E31193" s="294"/>
      <c r="F31193" s="294"/>
    </row>
    <row r="31194">
      <c r="A31194" s="294" t="s">
        <v>40878</v>
      </c>
      <c r="B31194" s="294"/>
      <c r="C31194" s="294"/>
      <c r="D31194" s="294"/>
      <c r="E31194" s="294"/>
      <c r="F31194" s="294"/>
    </row>
    <row r="31195">
      <c r="A31195" s="294" t="s">
        <v>40879</v>
      </c>
      <c r="B31195" s="294"/>
      <c r="C31195" s="294"/>
      <c r="D31195" s="294"/>
      <c r="E31195" s="294"/>
      <c r="F31195" s="294"/>
    </row>
    <row r="31196">
      <c r="A31196" s="294" t="s">
        <v>40880</v>
      </c>
      <c r="B31196" s="294"/>
      <c r="C31196" s="294"/>
      <c r="D31196" s="294"/>
      <c r="E31196" s="294"/>
      <c r="F31196" s="294"/>
    </row>
    <row r="31197">
      <c r="A31197" s="294" t="s">
        <v>40873</v>
      </c>
      <c r="B31197" s="294"/>
      <c r="C31197" s="294"/>
      <c r="D31197" s="294"/>
      <c r="E31197" s="294"/>
      <c r="F31197" s="294"/>
    </row>
    <row r="31198">
      <c r="A31198" s="294" t="s">
        <v>40881</v>
      </c>
      <c r="B31198" s="294"/>
      <c r="C31198" s="294"/>
      <c r="D31198" s="294"/>
      <c r="E31198" s="294"/>
      <c r="F31198" s="294"/>
    </row>
    <row r="31199">
      <c r="A31199" s="294" t="s">
        <v>37679</v>
      </c>
      <c r="B31199" s="294"/>
      <c r="C31199" s="294"/>
      <c r="D31199" s="294"/>
      <c r="E31199" s="294"/>
      <c r="F31199" s="294"/>
    </row>
    <row r="31200">
      <c r="A31200" s="294" t="s">
        <v>40882</v>
      </c>
      <c r="B31200" s="294"/>
      <c r="C31200" s="294"/>
      <c r="D31200" s="294"/>
      <c r="E31200" s="294"/>
      <c r="F31200" s="294"/>
    </row>
    <row r="31201">
      <c r="A31201" s="294"/>
      <c r="B31201" s="294"/>
      <c r="C31201" s="294"/>
      <c r="D31201" s="294"/>
      <c r="E31201" s="294"/>
      <c r="F31201" s="294"/>
    </row>
    <row r="31202">
      <c r="A31202" s="294" t="s">
        <v>28108</v>
      </c>
      <c r="B31202" s="294"/>
      <c r="C31202" s="294"/>
      <c r="D31202" s="294"/>
      <c r="E31202" s="294"/>
      <c r="F31202" s="294"/>
    </row>
    <row r="31203">
      <c r="A31203" s="294"/>
      <c r="B31203" s="294"/>
      <c r="C31203" s="294"/>
      <c r="D31203" s="294"/>
      <c r="E31203" s="294"/>
      <c r="F31203" s="294"/>
    </row>
    <row r="31204">
      <c r="A31204" s="294" t="s">
        <v>27102</v>
      </c>
      <c r="B31204" s="294"/>
      <c r="C31204" s="294"/>
      <c r="D31204" s="294"/>
      <c r="E31204" s="294"/>
      <c r="F31204" s="294"/>
    </row>
    <row r="31205">
      <c r="A31205" s="294" t="s">
        <v>40779</v>
      </c>
      <c r="B31205" s="294"/>
      <c r="C31205" s="294"/>
      <c r="D31205" s="294"/>
      <c r="E31205" s="294"/>
      <c r="F31205" s="294"/>
    </row>
    <row r="31206">
      <c r="A31206" s="294" t="s">
        <v>40883</v>
      </c>
      <c r="B31206" s="294"/>
      <c r="C31206" s="294"/>
      <c r="D31206" s="294"/>
      <c r="E31206" s="294"/>
      <c r="F31206" s="294"/>
    </row>
    <row r="31207">
      <c r="A31207" s="294" t="s">
        <v>34225</v>
      </c>
      <c r="B31207" s="294"/>
      <c r="C31207" s="294"/>
      <c r="D31207" s="294"/>
      <c r="E31207" s="294"/>
      <c r="F31207" s="294"/>
    </row>
    <row r="31208">
      <c r="A31208" s="294" t="s">
        <v>40884</v>
      </c>
      <c r="B31208" s="294"/>
      <c r="C31208" s="294"/>
      <c r="D31208" s="294"/>
      <c r="E31208" s="294"/>
      <c r="F31208" s="294"/>
    </row>
    <row r="31209">
      <c r="A31209" s="294" t="s">
        <v>24056</v>
      </c>
      <c r="B31209" s="294"/>
      <c r="C31209" s="294"/>
      <c r="D31209" s="294"/>
      <c r="E31209" s="294"/>
      <c r="F31209" s="294"/>
    </row>
    <row r="31210">
      <c r="A31210" s="294" t="s">
        <v>40885</v>
      </c>
      <c r="B31210" s="294"/>
      <c r="C31210" s="294"/>
      <c r="D31210" s="294"/>
      <c r="E31210" s="294"/>
      <c r="F31210" s="294"/>
    </row>
    <row r="31211">
      <c r="A31211" s="294" t="s">
        <v>40886</v>
      </c>
      <c r="B31211" s="294"/>
      <c r="C31211" s="294"/>
      <c r="D31211" s="294"/>
      <c r="E31211" s="294"/>
      <c r="F31211" s="294"/>
    </row>
    <row r="31212">
      <c r="A31212" s="294" t="s">
        <v>40887</v>
      </c>
      <c r="B31212" s="294"/>
      <c r="C31212" s="294"/>
      <c r="D31212" s="294"/>
      <c r="E31212" s="294"/>
      <c r="F31212" s="294"/>
    </row>
    <row r="31213">
      <c r="A31213" s="294" t="s">
        <v>40888</v>
      </c>
      <c r="B31213" s="294"/>
      <c r="C31213" s="294"/>
      <c r="D31213" s="294"/>
      <c r="E31213" s="294"/>
      <c r="F31213" s="294"/>
    </row>
    <row r="31214">
      <c r="A31214" s="294" t="s">
        <v>40889</v>
      </c>
      <c r="B31214" s="294"/>
      <c r="C31214" s="294"/>
      <c r="D31214" s="294"/>
      <c r="E31214" s="294"/>
      <c r="F31214" s="294"/>
    </row>
    <row r="31215">
      <c r="A31215" s="294" t="s">
        <v>40890</v>
      </c>
      <c r="B31215" s="294"/>
      <c r="C31215" s="294"/>
      <c r="D31215" s="294"/>
      <c r="E31215" s="294"/>
      <c r="F31215" s="294"/>
    </row>
    <row r="31216">
      <c r="A31216" s="294" t="s">
        <v>40891</v>
      </c>
      <c r="B31216" s="294"/>
      <c r="C31216" s="294"/>
      <c r="D31216" s="294"/>
      <c r="E31216" s="294"/>
      <c r="F31216" s="294"/>
    </row>
    <row r="31217">
      <c r="A31217" s="294" t="s">
        <v>40892</v>
      </c>
      <c r="B31217" s="294"/>
      <c r="C31217" s="294"/>
      <c r="D31217" s="294"/>
      <c r="E31217" s="294"/>
      <c r="F31217" s="294"/>
    </row>
    <row r="31218">
      <c r="A31218" s="294"/>
      <c r="B31218" s="294"/>
      <c r="C31218" s="294"/>
      <c r="D31218" s="294"/>
      <c r="E31218" s="294"/>
      <c r="F31218" s="294"/>
    </row>
    <row r="31219">
      <c r="A31219" s="294" t="s">
        <v>21407</v>
      </c>
      <c r="B31219" s="294"/>
      <c r="C31219" s="294"/>
      <c r="D31219" s="294"/>
      <c r="E31219" s="294"/>
      <c r="F31219" s="294"/>
    </row>
    <row r="31220">
      <c r="A31220" s="294"/>
      <c r="B31220" s="294"/>
      <c r="C31220" s="294"/>
      <c r="D31220" s="294"/>
      <c r="E31220" s="294"/>
      <c r="F31220" s="294"/>
    </row>
    <row r="31221">
      <c r="A31221" s="294" t="s">
        <v>40893</v>
      </c>
      <c r="B31221" s="294"/>
      <c r="C31221" s="294"/>
      <c r="D31221" s="294"/>
      <c r="E31221" s="294"/>
      <c r="F31221" s="294"/>
    </row>
    <row r="31222">
      <c r="A31222" s="294" t="s">
        <v>40894</v>
      </c>
      <c r="B31222" s="294"/>
      <c r="C31222" s="294"/>
      <c r="D31222" s="294"/>
      <c r="E31222" s="294"/>
      <c r="F31222" s="294"/>
    </row>
    <row r="31223">
      <c r="A31223" s="294" t="s">
        <v>22629</v>
      </c>
      <c r="B31223" s="294"/>
      <c r="C31223" s="294"/>
      <c r="D31223" s="294"/>
      <c r="E31223" s="294"/>
      <c r="F31223" s="294"/>
    </row>
    <row r="31224">
      <c r="A31224" s="294" t="s">
        <v>40895</v>
      </c>
      <c r="B31224" s="294"/>
      <c r="C31224" s="294"/>
      <c r="D31224" s="294"/>
      <c r="E31224" s="294"/>
      <c r="F31224" s="294"/>
    </row>
    <row r="31225">
      <c r="A31225" s="294" t="s">
        <v>40896</v>
      </c>
      <c r="B31225" s="294"/>
      <c r="C31225" s="294"/>
      <c r="D31225" s="294"/>
      <c r="E31225" s="294"/>
      <c r="F31225" s="294"/>
    </row>
    <row r="31226">
      <c r="A31226" s="294" t="s">
        <v>40897</v>
      </c>
      <c r="B31226" s="294"/>
      <c r="C31226" s="294"/>
      <c r="D31226" s="294"/>
      <c r="E31226" s="294"/>
      <c r="F31226" s="294"/>
    </row>
    <row r="31227">
      <c r="A31227" s="294" t="s">
        <v>40898</v>
      </c>
      <c r="B31227" s="294"/>
      <c r="C31227" s="294"/>
      <c r="D31227" s="294"/>
      <c r="E31227" s="294"/>
      <c r="F31227" s="294"/>
    </row>
    <row r="31228">
      <c r="A31228" s="294" t="s">
        <v>26907</v>
      </c>
      <c r="B31228" s="294"/>
      <c r="C31228" s="294"/>
      <c r="D31228" s="294"/>
      <c r="E31228" s="294"/>
      <c r="F31228" s="294"/>
    </row>
    <row r="31229">
      <c r="A31229" s="294" t="s">
        <v>40899</v>
      </c>
      <c r="B31229" s="294"/>
      <c r="C31229" s="294"/>
      <c r="D31229" s="294"/>
      <c r="E31229" s="294"/>
      <c r="F31229" s="294"/>
    </row>
    <row r="31230">
      <c r="A31230" s="294" t="s">
        <v>26910</v>
      </c>
      <c r="B31230" s="294"/>
      <c r="C31230" s="294"/>
      <c r="D31230" s="294"/>
      <c r="E31230" s="294"/>
      <c r="F31230" s="294"/>
    </row>
    <row r="31231">
      <c r="A31231" s="294" t="s">
        <v>40900</v>
      </c>
      <c r="B31231" s="294"/>
      <c r="C31231" s="294"/>
      <c r="D31231" s="294"/>
      <c r="E31231" s="294"/>
      <c r="F31231" s="294"/>
    </row>
    <row r="31232">
      <c r="A31232" s="294" t="s">
        <v>40901</v>
      </c>
      <c r="B31232" s="294"/>
      <c r="C31232" s="294"/>
      <c r="D31232" s="294"/>
      <c r="E31232" s="294"/>
      <c r="F31232" s="294"/>
    </row>
    <row r="31233">
      <c r="A31233" s="294" t="s">
        <v>40902</v>
      </c>
      <c r="B31233" s="294"/>
      <c r="C31233" s="294"/>
      <c r="D31233" s="294"/>
      <c r="E31233" s="294"/>
      <c r="F31233" s="294"/>
    </row>
    <row r="31234">
      <c r="A31234" s="294"/>
      <c r="B31234" s="294"/>
      <c r="C31234" s="294"/>
      <c r="D31234" s="294"/>
      <c r="E31234" s="294"/>
      <c r="F31234" s="294"/>
    </row>
    <row r="31235">
      <c r="A31235" s="294" t="s">
        <v>21990</v>
      </c>
      <c r="B31235" s="294"/>
      <c r="C31235" s="294"/>
      <c r="D31235" s="294"/>
      <c r="E31235" s="294"/>
      <c r="F31235" s="294"/>
    </row>
    <row r="31236">
      <c r="A31236" s="294"/>
      <c r="B31236" s="294"/>
      <c r="C31236" s="294"/>
      <c r="D31236" s="294"/>
      <c r="E31236" s="294"/>
      <c r="F31236" s="294"/>
    </row>
    <row r="31237">
      <c r="A31237" s="294" t="s">
        <v>37878</v>
      </c>
      <c r="B31237" s="294"/>
      <c r="C31237" s="294"/>
      <c r="D31237" s="294"/>
      <c r="E31237" s="294"/>
      <c r="F31237" s="294"/>
    </row>
    <row r="31238">
      <c r="A31238" s="294" t="s">
        <v>40903</v>
      </c>
      <c r="B31238" s="294"/>
      <c r="C31238" s="294"/>
      <c r="D31238" s="294"/>
      <c r="E31238" s="294"/>
      <c r="F31238" s="294"/>
    </row>
    <row r="31239">
      <c r="A31239" s="294" t="s">
        <v>40904</v>
      </c>
      <c r="B31239" s="294"/>
      <c r="C31239" s="294"/>
      <c r="D31239" s="294"/>
      <c r="E31239" s="294"/>
      <c r="F31239" s="294"/>
    </row>
    <row r="31240">
      <c r="A31240" s="294" t="s">
        <v>40905</v>
      </c>
      <c r="B31240" s="294"/>
      <c r="C31240" s="294"/>
      <c r="D31240" s="294"/>
      <c r="E31240" s="294"/>
      <c r="F31240" s="294"/>
    </row>
    <row r="31241">
      <c r="A31241" s="294" t="s">
        <v>40906</v>
      </c>
      <c r="B31241" s="294"/>
      <c r="C31241" s="294"/>
      <c r="D31241" s="294"/>
      <c r="E31241" s="294"/>
      <c r="F31241" s="294"/>
    </row>
    <row r="31242">
      <c r="A31242" s="294" t="s">
        <v>40907</v>
      </c>
      <c r="B31242" s="294"/>
      <c r="C31242" s="294"/>
      <c r="D31242" s="294"/>
      <c r="E31242" s="294"/>
      <c r="F31242" s="294"/>
    </row>
    <row r="31243">
      <c r="A31243" s="294" t="s">
        <v>40799</v>
      </c>
      <c r="B31243" s="294"/>
      <c r="C31243" s="294"/>
      <c r="D31243" s="294"/>
      <c r="E31243" s="294"/>
      <c r="F31243" s="294"/>
    </row>
    <row r="31244">
      <c r="A31244" s="294" t="s">
        <v>40908</v>
      </c>
      <c r="B31244" s="294"/>
      <c r="C31244" s="294"/>
      <c r="D31244" s="294"/>
      <c r="E31244" s="294"/>
      <c r="F31244" s="294"/>
    </row>
    <row r="31245">
      <c r="A31245" s="294" t="s">
        <v>40800</v>
      </c>
      <c r="B31245" s="294"/>
      <c r="C31245" s="294"/>
      <c r="D31245" s="294"/>
      <c r="E31245" s="294"/>
      <c r="F31245" s="294"/>
    </row>
    <row r="31246">
      <c r="A31246" s="294" t="s">
        <v>40909</v>
      </c>
      <c r="B31246" s="294"/>
      <c r="C31246" s="294"/>
      <c r="D31246" s="294"/>
      <c r="E31246" s="294"/>
      <c r="F31246" s="294"/>
    </row>
    <row r="31247">
      <c r="A31247" s="294" t="s">
        <v>40910</v>
      </c>
      <c r="B31247" s="294"/>
      <c r="C31247" s="294"/>
      <c r="D31247" s="294"/>
      <c r="E31247" s="294"/>
      <c r="F31247" s="294"/>
    </row>
    <row r="31248">
      <c r="A31248" s="294" t="s">
        <v>40911</v>
      </c>
      <c r="B31248" s="294"/>
      <c r="C31248" s="294"/>
      <c r="D31248" s="294"/>
      <c r="E31248" s="294"/>
      <c r="F31248" s="294"/>
    </row>
    <row r="31249">
      <c r="A31249" s="294" t="s">
        <v>40912</v>
      </c>
      <c r="B31249" s="294"/>
      <c r="C31249" s="294"/>
      <c r="D31249" s="294"/>
      <c r="E31249" s="294"/>
      <c r="F31249" s="294"/>
    </row>
    <row r="31250">
      <c r="A31250" s="294" t="s">
        <v>40913</v>
      </c>
      <c r="B31250" s="294"/>
      <c r="C31250" s="294"/>
      <c r="D31250" s="294"/>
      <c r="E31250" s="294"/>
      <c r="F31250" s="294"/>
    </row>
    <row r="31251">
      <c r="A31251" s="294" t="s">
        <v>40914</v>
      </c>
      <c r="B31251" s="294"/>
      <c r="C31251" s="294"/>
      <c r="D31251" s="294"/>
      <c r="E31251" s="294"/>
      <c r="F31251" s="294"/>
    </row>
    <row r="31252">
      <c r="A31252" s="294" t="s">
        <v>40915</v>
      </c>
      <c r="B31252" s="294"/>
      <c r="C31252" s="294"/>
      <c r="D31252" s="294"/>
      <c r="E31252" s="294"/>
      <c r="F31252" s="294"/>
    </row>
    <row r="31253">
      <c r="A31253" s="294"/>
      <c r="B31253" s="294"/>
      <c r="C31253" s="294"/>
      <c r="D31253" s="294"/>
      <c r="E31253" s="294"/>
      <c r="F31253" s="294"/>
    </row>
    <row r="31254">
      <c r="A31254" s="294"/>
      <c r="B31254" s="294"/>
      <c r="C31254" s="294"/>
      <c r="D31254" s="294"/>
      <c r="E31254" s="294"/>
      <c r="F31254" s="294"/>
    </row>
    <row r="31255">
      <c r="A31255" s="294" t="s">
        <v>28124</v>
      </c>
      <c r="B31255" s="294"/>
      <c r="C31255" s="294"/>
      <c r="D31255" s="294"/>
      <c r="E31255" s="294"/>
      <c r="F31255" s="294"/>
    </row>
    <row r="31256">
      <c r="A31256" s="294" t="s">
        <v>40916</v>
      </c>
      <c r="B31256" s="294"/>
      <c r="C31256" s="294"/>
      <c r="D31256" s="294"/>
      <c r="E31256" s="294"/>
      <c r="F31256" s="294"/>
    </row>
    <row r="31257">
      <c r="A31257" s="294" t="s">
        <v>21672</v>
      </c>
      <c r="B31257" s="294"/>
      <c r="C31257" s="294"/>
      <c r="D31257" s="294"/>
      <c r="E31257" s="294"/>
      <c r="F31257" s="294"/>
    </row>
    <row r="31258">
      <c r="A31258" s="294" t="s">
        <v>40917</v>
      </c>
      <c r="B31258" s="294"/>
      <c r="C31258" s="294"/>
      <c r="D31258" s="294"/>
      <c r="E31258" s="294"/>
      <c r="F31258" s="294"/>
    </row>
    <row r="31259">
      <c r="A31259" s="294"/>
      <c r="B31259" s="294"/>
      <c r="C31259" s="294"/>
      <c r="D31259" s="294"/>
      <c r="E31259" s="294"/>
      <c r="F31259" s="294"/>
    </row>
    <row r="31260">
      <c r="A31260" s="294" t="s">
        <v>23007</v>
      </c>
      <c r="B31260" s="294"/>
      <c r="C31260" s="294"/>
      <c r="D31260" s="294"/>
      <c r="E31260" s="294"/>
      <c r="F31260" s="294"/>
    </row>
    <row r="31261">
      <c r="A31261" s="294"/>
      <c r="B31261" s="294"/>
      <c r="C31261" s="294"/>
      <c r="D31261" s="294"/>
      <c r="E31261" s="294"/>
      <c r="F31261" s="294"/>
    </row>
    <row r="31262">
      <c r="A31262" s="294" t="s">
        <v>37619</v>
      </c>
      <c r="B31262" s="294"/>
      <c r="C31262" s="294"/>
      <c r="D31262" s="294"/>
      <c r="E31262" s="294"/>
      <c r="F31262" s="294"/>
    </row>
    <row r="31263">
      <c r="A31263" s="294" t="s">
        <v>25300</v>
      </c>
      <c r="B31263" s="294"/>
      <c r="C31263" s="294"/>
      <c r="D31263" s="294"/>
      <c r="E31263" s="294"/>
      <c r="F31263" s="294"/>
    </row>
    <row r="31264">
      <c r="A31264" s="294" t="s">
        <v>25299</v>
      </c>
      <c r="B31264" s="294"/>
      <c r="C31264" s="294"/>
      <c r="D31264" s="294"/>
      <c r="E31264" s="294"/>
      <c r="F31264" s="294"/>
    </row>
    <row r="31265">
      <c r="A31265" s="294" t="s">
        <v>40918</v>
      </c>
      <c r="B31265" s="294"/>
      <c r="C31265" s="294"/>
      <c r="D31265" s="294"/>
      <c r="E31265" s="294"/>
      <c r="F31265" s="294"/>
    </row>
    <row r="31266">
      <c r="A31266" s="294" t="s">
        <v>40919</v>
      </c>
      <c r="B31266" s="294"/>
      <c r="C31266" s="294"/>
      <c r="D31266" s="294"/>
      <c r="E31266" s="294"/>
      <c r="F31266" s="294"/>
    </row>
    <row r="31267">
      <c r="A31267" s="294" t="s">
        <v>40804</v>
      </c>
      <c r="B31267" s="294"/>
      <c r="C31267" s="294"/>
      <c r="D31267" s="294"/>
      <c r="E31267" s="294"/>
      <c r="F31267" s="294"/>
    </row>
    <row r="31268">
      <c r="A31268" s="294" t="s">
        <v>40920</v>
      </c>
      <c r="B31268" s="294"/>
      <c r="C31268" s="294"/>
      <c r="D31268" s="294"/>
      <c r="E31268" s="294"/>
      <c r="F31268" s="294"/>
    </row>
    <row r="31269">
      <c r="A31269" s="294" t="s">
        <v>40921</v>
      </c>
      <c r="B31269" s="294"/>
      <c r="C31269" s="294"/>
      <c r="D31269" s="294"/>
      <c r="E31269" s="294"/>
      <c r="F31269" s="294"/>
    </row>
    <row r="31270">
      <c r="A31270" s="294" t="s">
        <v>40922</v>
      </c>
      <c r="B31270" s="294"/>
      <c r="C31270" s="294"/>
      <c r="D31270" s="294"/>
      <c r="E31270" s="294"/>
      <c r="F31270" s="294"/>
    </row>
    <row r="31271">
      <c r="A31271" s="294" t="s">
        <v>40923</v>
      </c>
      <c r="B31271" s="294"/>
      <c r="C31271" s="294"/>
      <c r="D31271" s="294"/>
      <c r="E31271" s="294"/>
      <c r="F31271" s="294"/>
    </row>
    <row r="31272">
      <c r="A31272" s="294"/>
      <c r="B31272" s="294"/>
      <c r="C31272" s="294"/>
      <c r="D31272" s="294"/>
      <c r="E31272" s="294"/>
      <c r="F31272" s="294"/>
    </row>
    <row r="31273">
      <c r="A31273" s="294" t="s">
        <v>22281</v>
      </c>
      <c r="B31273" s="294"/>
      <c r="C31273" s="294"/>
      <c r="D31273" s="294"/>
      <c r="E31273" s="294"/>
      <c r="F31273" s="294"/>
    </row>
    <row r="31274">
      <c r="A31274" s="294"/>
      <c r="B31274" s="294"/>
      <c r="C31274" s="294"/>
      <c r="D31274" s="294"/>
      <c r="E31274" s="294"/>
      <c r="F31274" s="294"/>
    </row>
    <row r="31275">
      <c r="A31275" s="294" t="s">
        <v>40924</v>
      </c>
      <c r="B31275" s="294"/>
      <c r="C31275" s="294"/>
      <c r="D31275" s="294"/>
      <c r="E31275" s="294"/>
      <c r="F31275" s="294"/>
    </row>
    <row r="31276">
      <c r="A31276" s="294" t="s">
        <v>40925</v>
      </c>
      <c r="B31276" s="294"/>
      <c r="C31276" s="294"/>
      <c r="D31276" s="294"/>
      <c r="E31276" s="294"/>
      <c r="F31276" s="294"/>
    </row>
    <row r="31277">
      <c r="A31277" s="294" t="s">
        <v>40926</v>
      </c>
      <c r="B31277" s="294"/>
      <c r="C31277" s="294"/>
      <c r="D31277" s="294"/>
      <c r="E31277" s="294"/>
      <c r="F31277" s="294"/>
    </row>
    <row r="31278">
      <c r="A31278" s="294" t="s">
        <v>40927</v>
      </c>
      <c r="B31278" s="294"/>
      <c r="C31278" s="294"/>
      <c r="D31278" s="294"/>
      <c r="E31278" s="294"/>
      <c r="F31278" s="294"/>
    </row>
    <row r="31279">
      <c r="A31279" s="294" t="s">
        <v>40928</v>
      </c>
      <c r="B31279" s="294"/>
      <c r="C31279" s="294"/>
      <c r="D31279" s="294"/>
      <c r="E31279" s="294"/>
      <c r="F31279" s="294"/>
    </row>
    <row r="31280">
      <c r="A31280" s="294" t="s">
        <v>40929</v>
      </c>
      <c r="B31280" s="294"/>
      <c r="C31280" s="294"/>
      <c r="D31280" s="294"/>
      <c r="E31280" s="294"/>
      <c r="F31280" s="294"/>
    </row>
    <row r="31281">
      <c r="A31281" s="294"/>
      <c r="B31281" s="294"/>
      <c r="C31281" s="294"/>
      <c r="D31281" s="294"/>
      <c r="E31281" s="294"/>
      <c r="F31281" s="294"/>
    </row>
    <row r="31282">
      <c r="A31282" s="294" t="s">
        <v>21442</v>
      </c>
      <c r="B31282" s="294"/>
      <c r="C31282" s="294"/>
      <c r="D31282" s="294"/>
      <c r="E31282" s="294"/>
      <c r="F31282" s="294"/>
    </row>
    <row r="31283">
      <c r="A31283" s="294"/>
      <c r="B31283" s="294"/>
      <c r="C31283" s="294"/>
      <c r="D31283" s="294"/>
      <c r="E31283" s="294"/>
      <c r="F31283" s="294"/>
    </row>
    <row r="31284">
      <c r="A31284" s="294" t="s">
        <v>40930</v>
      </c>
      <c r="B31284" s="294"/>
      <c r="C31284" s="294"/>
      <c r="D31284" s="294"/>
      <c r="E31284" s="294"/>
      <c r="F31284" s="294"/>
    </row>
    <row r="31285">
      <c r="A31285" s="294" t="s">
        <v>40931</v>
      </c>
      <c r="B31285" s="294"/>
      <c r="C31285" s="294"/>
      <c r="D31285" s="294"/>
      <c r="E31285" s="294"/>
      <c r="F31285" s="294"/>
    </row>
    <row r="31286">
      <c r="A31286" s="294" t="s">
        <v>40932</v>
      </c>
      <c r="B31286" s="294"/>
      <c r="C31286" s="294"/>
      <c r="D31286" s="294"/>
      <c r="E31286" s="294"/>
      <c r="F31286" s="294"/>
    </row>
    <row r="31287">
      <c r="A31287" s="294" t="s">
        <v>40933</v>
      </c>
      <c r="B31287" s="294"/>
      <c r="C31287" s="294"/>
      <c r="D31287" s="294"/>
      <c r="E31287" s="294"/>
      <c r="F31287" s="294"/>
    </row>
    <row r="31288">
      <c r="A31288" s="294" t="s">
        <v>40934</v>
      </c>
      <c r="B31288" s="294"/>
      <c r="C31288" s="294"/>
      <c r="D31288" s="294"/>
      <c r="E31288" s="294"/>
      <c r="F31288" s="294"/>
    </row>
    <row r="31289">
      <c r="A31289" s="294" t="s">
        <v>40935</v>
      </c>
      <c r="B31289" s="294"/>
      <c r="C31289" s="294"/>
      <c r="D31289" s="294"/>
      <c r="E31289" s="294"/>
      <c r="F31289" s="294"/>
    </row>
    <row r="31290">
      <c r="A31290" s="294" t="s">
        <v>40936</v>
      </c>
      <c r="B31290" s="294"/>
      <c r="C31290" s="294"/>
      <c r="D31290" s="294"/>
      <c r="E31290" s="294"/>
      <c r="F31290" s="294"/>
    </row>
    <row r="31291">
      <c r="A31291" s="294" t="s">
        <v>35386</v>
      </c>
      <c r="B31291" s="294"/>
      <c r="C31291" s="294"/>
      <c r="D31291" s="294"/>
      <c r="E31291" s="294"/>
      <c r="F31291" s="294"/>
    </row>
    <row r="31292">
      <c r="A31292" s="294" t="s">
        <v>40937</v>
      </c>
      <c r="B31292" s="294"/>
      <c r="C31292" s="294"/>
      <c r="D31292" s="294"/>
      <c r="E31292" s="294"/>
      <c r="F31292" s="294"/>
    </row>
    <row r="31293">
      <c r="A31293" s="294"/>
      <c r="B31293" s="294"/>
      <c r="C31293" s="294"/>
      <c r="D31293" s="294"/>
      <c r="E31293" s="294"/>
      <c r="F31293" s="294"/>
    </row>
    <row r="31294">
      <c r="A31294" s="294" t="s">
        <v>23029</v>
      </c>
      <c r="B31294" s="294"/>
      <c r="C31294" s="294"/>
      <c r="D31294" s="294"/>
      <c r="E31294" s="294"/>
      <c r="F31294" s="294"/>
    </row>
    <row r="31295">
      <c r="A31295" s="294" t="s">
        <v>25548</v>
      </c>
      <c r="B31295" s="294"/>
      <c r="C31295" s="294"/>
      <c r="D31295" s="294"/>
      <c r="E31295" s="294"/>
      <c r="F31295" s="294"/>
    </row>
    <row r="31296">
      <c r="A31296" s="294"/>
      <c r="B31296" s="294"/>
      <c r="C31296" s="294"/>
      <c r="D31296" s="294"/>
      <c r="E31296" s="294"/>
      <c r="F31296" s="294"/>
    </row>
    <row r="31297">
      <c r="A31297" s="294" t="s">
        <v>40938</v>
      </c>
      <c r="B31297" s="294"/>
      <c r="C31297" s="294"/>
      <c r="D31297" s="294"/>
      <c r="E31297" s="294"/>
      <c r="F31297" s="294"/>
    </row>
    <row r="31298">
      <c r="A31298" s="294" t="s">
        <v>40939</v>
      </c>
      <c r="B31298" s="294"/>
      <c r="C31298" s="294"/>
      <c r="D31298" s="294"/>
      <c r="E31298" s="294"/>
      <c r="F31298" s="294"/>
    </row>
    <row r="31299">
      <c r="A31299" s="294" t="s">
        <v>40940</v>
      </c>
      <c r="B31299" s="294"/>
      <c r="C31299" s="294"/>
      <c r="D31299" s="294"/>
      <c r="E31299" s="294"/>
      <c r="F31299" s="294"/>
    </row>
    <row r="31300">
      <c r="A31300" s="294" t="s">
        <v>40933</v>
      </c>
      <c r="B31300" s="294"/>
      <c r="C31300" s="294"/>
      <c r="D31300" s="294"/>
      <c r="E31300" s="294"/>
      <c r="F31300" s="294"/>
    </row>
    <row r="31301">
      <c r="A31301" s="294" t="s">
        <v>40941</v>
      </c>
      <c r="B31301" s="294"/>
      <c r="C31301" s="294"/>
      <c r="D31301" s="294"/>
      <c r="E31301" s="294"/>
      <c r="F31301" s="294"/>
    </row>
    <row r="31302">
      <c r="A31302" s="294" t="s">
        <v>40942</v>
      </c>
      <c r="B31302" s="294"/>
      <c r="C31302" s="294"/>
      <c r="D31302" s="294"/>
      <c r="E31302" s="294"/>
      <c r="F31302" s="294"/>
    </row>
    <row r="31303">
      <c r="A31303" s="294"/>
      <c r="B31303" s="294"/>
      <c r="C31303" s="294"/>
      <c r="D31303" s="294"/>
      <c r="E31303" s="294"/>
      <c r="F31303" s="294"/>
    </row>
    <row r="31304">
      <c r="A31304" s="294" t="s">
        <v>22156</v>
      </c>
      <c r="B31304" s="294"/>
      <c r="C31304" s="294"/>
      <c r="D31304" s="294"/>
      <c r="E31304" s="294"/>
      <c r="F31304" s="294"/>
    </row>
    <row r="31305">
      <c r="A31305" s="294"/>
      <c r="B31305" s="294"/>
      <c r="C31305" s="294"/>
      <c r="D31305" s="294"/>
      <c r="E31305" s="294"/>
      <c r="F31305" s="294"/>
    </row>
    <row r="31306">
      <c r="A31306" s="294" t="s">
        <v>40943</v>
      </c>
      <c r="B31306" s="294"/>
      <c r="C31306" s="294"/>
      <c r="D31306" s="294"/>
      <c r="E31306" s="294"/>
      <c r="F31306" s="294"/>
    </row>
    <row r="31307">
      <c r="A31307" s="294" t="s">
        <v>40944</v>
      </c>
      <c r="B31307" s="294"/>
      <c r="C31307" s="294"/>
      <c r="D31307" s="294"/>
      <c r="E31307" s="294"/>
      <c r="F31307" s="294"/>
    </row>
    <row r="31308">
      <c r="A31308" s="294" t="s">
        <v>40945</v>
      </c>
      <c r="B31308" s="294"/>
      <c r="C31308" s="294"/>
      <c r="D31308" s="294"/>
      <c r="E31308" s="294"/>
      <c r="F31308" s="294"/>
    </row>
    <row r="31309">
      <c r="A31309" s="294" t="s">
        <v>40946</v>
      </c>
      <c r="B31309" s="294"/>
      <c r="C31309" s="294"/>
      <c r="D31309" s="294"/>
      <c r="E31309" s="294"/>
      <c r="F31309" s="294"/>
    </row>
    <row r="31310">
      <c r="A31310" s="294" t="s">
        <v>40947</v>
      </c>
      <c r="B31310" s="294"/>
      <c r="C31310" s="294"/>
      <c r="D31310" s="294"/>
      <c r="E31310" s="294"/>
      <c r="F31310" s="294"/>
    </row>
    <row r="31311">
      <c r="A31311" s="294" t="s">
        <v>40948</v>
      </c>
      <c r="B31311" s="294"/>
      <c r="C31311" s="294"/>
      <c r="D31311" s="294"/>
      <c r="E31311" s="294"/>
      <c r="F31311" s="294"/>
    </row>
    <row r="31312">
      <c r="A31312" s="294" t="s">
        <v>40949</v>
      </c>
      <c r="B31312" s="294"/>
      <c r="C31312" s="294"/>
      <c r="D31312" s="294"/>
      <c r="E31312" s="294"/>
      <c r="F31312" s="294"/>
    </row>
    <row r="31313">
      <c r="A31313" s="294"/>
      <c r="B31313" s="294"/>
      <c r="C31313" s="294"/>
      <c r="D31313" s="294"/>
      <c r="E31313" s="294"/>
      <c r="F31313" s="294"/>
    </row>
    <row r="31314">
      <c r="A31314" s="294" t="s">
        <v>40950</v>
      </c>
      <c r="B31314" s="294"/>
      <c r="C31314" s="294"/>
      <c r="D31314" s="294"/>
      <c r="E31314" s="294"/>
      <c r="F31314" s="294"/>
    </row>
    <row r="31315">
      <c r="A31315" s="294"/>
      <c r="B31315" s="294"/>
      <c r="C31315" s="294"/>
      <c r="D31315" s="294"/>
      <c r="E31315" s="294"/>
      <c r="F31315" s="294"/>
    </row>
    <row r="31316">
      <c r="A31316" s="294" t="s">
        <v>40951</v>
      </c>
      <c r="B31316" s="294"/>
      <c r="C31316" s="294"/>
      <c r="D31316" s="294"/>
      <c r="E31316" s="294"/>
      <c r="F31316" s="294"/>
    </row>
    <row r="31317">
      <c r="A31317" s="294" t="s">
        <v>40857</v>
      </c>
      <c r="B31317" s="294"/>
      <c r="C31317" s="294"/>
      <c r="D31317" s="294"/>
      <c r="E31317" s="294"/>
      <c r="F31317" s="294"/>
    </row>
    <row r="31318">
      <c r="A31318" s="294" t="s">
        <v>40952</v>
      </c>
      <c r="B31318" s="294"/>
      <c r="C31318" s="294"/>
      <c r="D31318" s="294"/>
      <c r="E31318" s="294"/>
      <c r="F31318" s="294"/>
    </row>
    <row r="31319">
      <c r="A31319" s="294" t="s">
        <v>40953</v>
      </c>
      <c r="B31319" s="294"/>
      <c r="C31319" s="294"/>
      <c r="D31319" s="294"/>
      <c r="E31319" s="294"/>
      <c r="F31319" s="294"/>
    </row>
    <row r="31320">
      <c r="A31320" s="294" t="s">
        <v>40954</v>
      </c>
      <c r="B31320" s="294"/>
      <c r="C31320" s="294"/>
      <c r="D31320" s="294"/>
      <c r="E31320" s="294"/>
      <c r="F31320" s="294"/>
    </row>
    <row r="31321">
      <c r="A31321" s="294" t="s">
        <v>40955</v>
      </c>
      <c r="B31321" s="294"/>
      <c r="C31321" s="294"/>
      <c r="D31321" s="294"/>
      <c r="E31321" s="294"/>
      <c r="F31321" s="294"/>
    </row>
    <row r="31322">
      <c r="A31322" s="294" t="s">
        <v>40956</v>
      </c>
      <c r="B31322" s="294"/>
      <c r="C31322" s="294"/>
      <c r="D31322" s="294"/>
      <c r="E31322" s="294"/>
      <c r="F31322" s="294"/>
    </row>
    <row r="31323">
      <c r="A31323" s="294" t="s">
        <v>35692</v>
      </c>
      <c r="B31323" s="294"/>
      <c r="C31323" s="294"/>
      <c r="D31323" s="294"/>
      <c r="E31323" s="294"/>
      <c r="F31323" s="294"/>
    </row>
    <row r="31324">
      <c r="A31324" s="294" t="s">
        <v>36835</v>
      </c>
      <c r="B31324" s="294"/>
      <c r="C31324" s="294"/>
      <c r="D31324" s="294"/>
      <c r="E31324" s="294"/>
      <c r="F31324" s="294"/>
    </row>
    <row r="31325">
      <c r="A31325" s="294" t="s">
        <v>40957</v>
      </c>
      <c r="B31325" s="294"/>
      <c r="C31325" s="294"/>
      <c r="D31325" s="294"/>
      <c r="E31325" s="294"/>
      <c r="F31325" s="294"/>
    </row>
    <row r="31326">
      <c r="A31326" s="294" t="s">
        <v>40958</v>
      </c>
      <c r="B31326" s="294"/>
      <c r="C31326" s="294"/>
      <c r="D31326" s="294"/>
      <c r="E31326" s="294"/>
      <c r="F31326" s="294"/>
    </row>
    <row r="31327">
      <c r="A31327" s="294" t="s">
        <v>40959</v>
      </c>
      <c r="B31327" s="294"/>
      <c r="C31327" s="294"/>
      <c r="D31327" s="294"/>
      <c r="E31327" s="294"/>
      <c r="F31327" s="294"/>
    </row>
    <row r="31328">
      <c r="A31328" s="294"/>
      <c r="B31328" s="294"/>
      <c r="C31328" s="294"/>
      <c r="D31328" s="294"/>
      <c r="E31328" s="294"/>
      <c r="F31328" s="294"/>
    </row>
    <row r="31329">
      <c r="A31329" s="294" t="s">
        <v>22403</v>
      </c>
      <c r="B31329" s="294"/>
      <c r="C31329" s="294"/>
      <c r="D31329" s="294"/>
      <c r="E31329" s="294"/>
      <c r="F31329" s="294"/>
    </row>
    <row r="31330">
      <c r="A31330" s="294"/>
      <c r="B31330" s="294"/>
      <c r="C31330" s="294"/>
      <c r="D31330" s="294"/>
      <c r="E31330" s="294"/>
      <c r="F31330" s="294"/>
    </row>
    <row r="31331">
      <c r="A31331" s="294"/>
      <c r="B31331" s="294"/>
      <c r="C31331" s="294"/>
      <c r="D31331" s="294"/>
      <c r="E31331" s="294"/>
      <c r="F31331" s="294"/>
    </row>
    <row r="31332">
      <c r="A31332" s="294" t="s">
        <v>40960</v>
      </c>
      <c r="B31332" s="294"/>
      <c r="C31332" s="294"/>
      <c r="D31332" s="294"/>
      <c r="E31332" s="294"/>
      <c r="F31332" s="294"/>
    </row>
    <row r="31333">
      <c r="A31333" s="294" t="s">
        <v>40961</v>
      </c>
      <c r="B31333" s="294"/>
      <c r="C31333" s="294"/>
      <c r="D31333" s="294"/>
      <c r="E31333" s="294"/>
      <c r="F31333" s="294"/>
    </row>
    <row r="31334">
      <c r="A31334" s="294" t="s">
        <v>40962</v>
      </c>
      <c r="B31334" s="294"/>
      <c r="C31334" s="294"/>
      <c r="D31334" s="294"/>
      <c r="E31334" s="294"/>
      <c r="F31334" s="294"/>
    </row>
    <row r="31335">
      <c r="A31335" s="294" t="s">
        <v>40963</v>
      </c>
      <c r="B31335" s="294"/>
      <c r="C31335" s="294"/>
      <c r="D31335" s="294"/>
      <c r="E31335" s="294"/>
      <c r="F31335" s="294"/>
    </row>
    <row r="31336">
      <c r="A31336" s="294" t="s">
        <v>40964</v>
      </c>
      <c r="B31336" s="294"/>
      <c r="C31336" s="294"/>
      <c r="D31336" s="294"/>
      <c r="E31336" s="294"/>
      <c r="F31336" s="294"/>
    </row>
    <row r="31337">
      <c r="A31337" s="294" t="s">
        <v>40965</v>
      </c>
      <c r="B31337" s="294"/>
      <c r="C31337" s="294"/>
      <c r="D31337" s="294"/>
      <c r="E31337" s="294"/>
      <c r="F31337" s="294"/>
    </row>
    <row r="31338">
      <c r="A31338" s="294" t="s">
        <v>40966</v>
      </c>
      <c r="B31338" s="294"/>
      <c r="C31338" s="294"/>
      <c r="D31338" s="294"/>
      <c r="E31338" s="294"/>
      <c r="F31338" s="294"/>
    </row>
    <row r="31339">
      <c r="A31339" s="294" t="s">
        <v>40930</v>
      </c>
      <c r="B31339" s="294"/>
      <c r="C31339" s="294"/>
      <c r="D31339" s="294"/>
      <c r="E31339" s="294"/>
      <c r="F31339" s="294"/>
    </row>
    <row r="31340">
      <c r="A31340" s="294"/>
      <c r="B31340" s="294"/>
      <c r="C31340" s="294"/>
      <c r="D31340" s="294"/>
      <c r="E31340" s="294"/>
      <c r="F31340" s="294"/>
    </row>
    <row r="31341">
      <c r="A31341" s="294" t="s">
        <v>28124</v>
      </c>
      <c r="B31341" s="294"/>
      <c r="C31341" s="294"/>
      <c r="D31341" s="294"/>
      <c r="E31341" s="294"/>
      <c r="F31341" s="294"/>
    </row>
    <row r="31342">
      <c r="A31342" s="294" t="s">
        <v>40967</v>
      </c>
      <c r="B31342" s="294"/>
      <c r="C31342" s="294"/>
      <c r="D31342" s="294"/>
      <c r="E31342" s="294"/>
      <c r="F31342" s="294"/>
    </row>
    <row r="31343">
      <c r="A31343" s="294" t="s">
        <v>21618</v>
      </c>
      <c r="B31343" s="294"/>
      <c r="C31343" s="294"/>
      <c r="D31343" s="294"/>
      <c r="E31343" s="294"/>
      <c r="F31343" s="294"/>
    </row>
    <row r="31344">
      <c r="A31344" s="294" t="s">
        <v>40968</v>
      </c>
      <c r="B31344" s="294"/>
      <c r="C31344" s="294"/>
      <c r="D31344" s="294"/>
      <c r="E31344" s="294"/>
      <c r="F31344" s="294"/>
    </row>
    <row r="31345">
      <c r="A31345" s="294"/>
      <c r="B31345" s="294"/>
      <c r="C31345" s="294"/>
      <c r="D31345" s="294"/>
      <c r="E31345" s="294"/>
      <c r="F31345" s="294"/>
    </row>
    <row r="31346">
      <c r="A31346" s="294" t="s">
        <v>40969</v>
      </c>
      <c r="B31346" s="294"/>
      <c r="C31346" s="294"/>
      <c r="D31346" s="294"/>
      <c r="E31346" s="294"/>
      <c r="F31346" s="294"/>
    </row>
    <row r="31347">
      <c r="A31347" s="294" t="s">
        <v>37045</v>
      </c>
      <c r="B31347" s="294"/>
      <c r="C31347" s="294"/>
      <c r="D31347" s="294"/>
      <c r="E31347" s="294"/>
      <c r="F31347" s="294"/>
    </row>
    <row r="31348">
      <c r="A31348" s="294"/>
      <c r="B31348" s="294"/>
      <c r="C31348" s="294"/>
      <c r="D31348" s="294"/>
      <c r="E31348" s="294"/>
      <c r="F31348" s="294"/>
    </row>
    <row r="31349">
      <c r="A31349" s="294" t="s">
        <v>36861</v>
      </c>
      <c r="B31349" s="294"/>
      <c r="C31349" s="294"/>
      <c r="D31349" s="294"/>
      <c r="E31349" s="294"/>
      <c r="F31349" s="294"/>
    </row>
    <row r="31350">
      <c r="A31350" s="294" t="s">
        <v>40970</v>
      </c>
      <c r="B31350" s="294"/>
      <c r="C31350" s="294"/>
      <c r="D31350" s="294"/>
      <c r="E31350" s="294"/>
      <c r="F31350" s="294"/>
    </row>
    <row r="31351">
      <c r="A31351" s="294" t="s">
        <v>39432</v>
      </c>
      <c r="B31351" s="294"/>
      <c r="C31351" s="294"/>
      <c r="D31351" s="294"/>
      <c r="E31351" s="294"/>
      <c r="F31351" s="294"/>
    </row>
    <row r="31352">
      <c r="A31352" s="294" t="s">
        <v>40971</v>
      </c>
      <c r="B31352" s="294"/>
      <c r="C31352" s="294"/>
      <c r="D31352" s="294"/>
      <c r="E31352" s="294"/>
      <c r="F31352" s="294"/>
    </row>
    <row r="31353">
      <c r="A31353" s="294" t="s">
        <v>40972</v>
      </c>
      <c r="B31353" s="294"/>
      <c r="C31353" s="294"/>
      <c r="D31353" s="294"/>
      <c r="E31353" s="294"/>
      <c r="F31353" s="294"/>
    </row>
    <row r="31354">
      <c r="A31354" s="294" t="s">
        <v>39810</v>
      </c>
      <c r="B31354" s="294"/>
      <c r="C31354" s="294"/>
      <c r="D31354" s="294"/>
      <c r="E31354" s="294"/>
      <c r="F31354" s="294"/>
    </row>
    <row r="31355">
      <c r="A31355" s="294" t="s">
        <v>40973</v>
      </c>
      <c r="B31355" s="294"/>
      <c r="C31355" s="294"/>
      <c r="D31355" s="294"/>
      <c r="E31355" s="294"/>
      <c r="F31355" s="294"/>
    </row>
    <row r="31356">
      <c r="A31356" s="294" t="s">
        <v>40974</v>
      </c>
      <c r="B31356" s="294"/>
      <c r="C31356" s="294"/>
      <c r="D31356" s="294"/>
      <c r="E31356" s="294"/>
      <c r="F31356" s="294"/>
    </row>
    <row r="31357">
      <c r="A31357" s="294"/>
      <c r="B31357" s="294"/>
      <c r="C31357" s="294"/>
      <c r="D31357" s="294"/>
      <c r="E31357" s="294"/>
      <c r="F31357" s="294"/>
    </row>
    <row r="31358">
      <c r="A31358" s="294" t="s">
        <v>27452</v>
      </c>
      <c r="B31358" s="294"/>
      <c r="C31358" s="294"/>
      <c r="D31358" s="294"/>
      <c r="E31358" s="294"/>
      <c r="F31358" s="294"/>
    </row>
    <row r="31359">
      <c r="A31359" s="294" t="s">
        <v>40975</v>
      </c>
      <c r="B31359" s="294"/>
      <c r="C31359" s="294"/>
      <c r="D31359" s="294"/>
      <c r="E31359" s="294"/>
      <c r="F31359" s="294"/>
    </row>
    <row r="31360">
      <c r="A31360" s="294"/>
      <c r="B31360" s="294"/>
      <c r="C31360" s="294"/>
      <c r="D31360" s="294"/>
      <c r="E31360" s="294"/>
      <c r="F31360" s="294"/>
    </row>
    <row r="31361">
      <c r="A31361" s="294" t="s">
        <v>40976</v>
      </c>
      <c r="B31361" s="294"/>
      <c r="C31361" s="294"/>
      <c r="D31361" s="294"/>
      <c r="E31361" s="294"/>
      <c r="F31361" s="294"/>
    </row>
    <row r="31362">
      <c r="A31362" s="294" t="s">
        <v>40977</v>
      </c>
      <c r="B31362" s="294"/>
      <c r="C31362" s="294"/>
      <c r="D31362" s="294"/>
      <c r="E31362" s="294"/>
      <c r="F31362" s="294"/>
    </row>
    <row r="31363">
      <c r="A31363" s="294" t="s">
        <v>34044</v>
      </c>
      <c r="B31363" s="294"/>
      <c r="C31363" s="294"/>
      <c r="D31363" s="294"/>
      <c r="E31363" s="294"/>
      <c r="F31363" s="294"/>
    </row>
    <row r="31364">
      <c r="A31364" s="294" t="s">
        <v>40978</v>
      </c>
      <c r="B31364" s="294"/>
      <c r="C31364" s="294"/>
      <c r="D31364" s="294"/>
      <c r="E31364" s="294"/>
      <c r="F31364" s="294"/>
    </row>
    <row r="31365">
      <c r="A31365" s="294" t="s">
        <v>38771</v>
      </c>
      <c r="B31365" s="294"/>
      <c r="C31365" s="294"/>
      <c r="D31365" s="294"/>
      <c r="E31365" s="294"/>
      <c r="F31365" s="294"/>
    </row>
    <row r="31366">
      <c r="A31366" s="294" t="s">
        <v>40979</v>
      </c>
      <c r="B31366" s="294"/>
      <c r="C31366" s="294"/>
      <c r="D31366" s="294"/>
      <c r="E31366" s="294"/>
      <c r="F31366" s="294"/>
    </row>
    <row r="31367">
      <c r="A31367" s="294"/>
      <c r="B31367" s="294"/>
      <c r="C31367" s="294"/>
      <c r="D31367" s="294"/>
      <c r="E31367" s="294"/>
      <c r="F31367" s="294"/>
    </row>
    <row r="31368">
      <c r="A31368" s="294" t="s">
        <v>23155</v>
      </c>
      <c r="B31368" s="294"/>
      <c r="C31368" s="294"/>
      <c r="D31368" s="294"/>
      <c r="E31368" s="294"/>
      <c r="F31368" s="294"/>
    </row>
    <row r="31369">
      <c r="A31369" s="294" t="s">
        <v>23156</v>
      </c>
      <c r="B31369" s="294"/>
      <c r="C31369" s="294"/>
      <c r="D31369" s="294"/>
      <c r="E31369" s="294"/>
      <c r="F31369" s="294"/>
    </row>
    <row r="31370">
      <c r="A31370" s="294"/>
      <c r="B31370" s="294"/>
      <c r="C31370" s="294"/>
      <c r="D31370" s="294"/>
      <c r="E31370" s="294"/>
      <c r="F31370" s="294"/>
    </row>
    <row r="31371">
      <c r="A31371" s="294" t="s">
        <v>40980</v>
      </c>
      <c r="B31371" s="294"/>
      <c r="C31371" s="294"/>
      <c r="D31371" s="294"/>
      <c r="E31371" s="294"/>
      <c r="F31371" s="294"/>
    </row>
    <row r="31372">
      <c r="A31372" s="294" t="s">
        <v>40768</v>
      </c>
      <c r="B31372" s="294"/>
      <c r="C31372" s="294"/>
      <c r="D31372" s="294"/>
      <c r="E31372" s="294"/>
      <c r="F31372" s="294"/>
    </row>
    <row r="31373">
      <c r="A31373" s="294" t="s">
        <v>40981</v>
      </c>
      <c r="B31373" s="294"/>
      <c r="C31373" s="294"/>
      <c r="D31373" s="294"/>
      <c r="E31373" s="294"/>
      <c r="F31373" s="294"/>
    </row>
    <row r="31374">
      <c r="A31374" s="294" t="s">
        <v>38139</v>
      </c>
      <c r="B31374" s="294"/>
      <c r="C31374" s="294"/>
      <c r="D31374" s="294"/>
      <c r="E31374" s="294"/>
      <c r="F31374" s="294"/>
    </row>
    <row r="31375">
      <c r="A31375" s="294" t="s">
        <v>40982</v>
      </c>
      <c r="B31375" s="294"/>
      <c r="C31375" s="294"/>
      <c r="D31375" s="294"/>
      <c r="E31375" s="294"/>
      <c r="F31375" s="294"/>
    </row>
    <row r="31376">
      <c r="A31376" s="294" t="s">
        <v>40983</v>
      </c>
      <c r="B31376" s="294"/>
      <c r="C31376" s="294"/>
      <c r="D31376" s="294"/>
      <c r="E31376" s="294"/>
      <c r="F31376" s="294"/>
    </row>
    <row r="31377">
      <c r="A31377" s="294" t="s">
        <v>40984</v>
      </c>
      <c r="B31377" s="294"/>
      <c r="C31377" s="294"/>
      <c r="D31377" s="294"/>
      <c r="E31377" s="294"/>
      <c r="F31377" s="294"/>
    </row>
    <row r="31378">
      <c r="A31378" s="294" t="s">
        <v>37682</v>
      </c>
      <c r="B31378" s="294"/>
      <c r="C31378" s="294"/>
      <c r="D31378" s="294"/>
      <c r="E31378" s="294"/>
      <c r="F31378" s="294"/>
    </row>
    <row r="31379">
      <c r="A31379" s="294" t="s">
        <v>40985</v>
      </c>
      <c r="B31379" s="294"/>
      <c r="C31379" s="294"/>
      <c r="D31379" s="294"/>
      <c r="E31379" s="294"/>
      <c r="F31379" s="294"/>
    </row>
    <row r="31380">
      <c r="A31380" s="294"/>
      <c r="B31380" s="294"/>
      <c r="C31380" s="294"/>
      <c r="D31380" s="294"/>
      <c r="E31380" s="294"/>
      <c r="F31380" s="294"/>
    </row>
    <row r="31381">
      <c r="A31381" s="294"/>
      <c r="B31381" s="294"/>
      <c r="C31381" s="294"/>
      <c r="D31381" s="294"/>
      <c r="E31381" s="294"/>
      <c r="F31381" s="294"/>
    </row>
    <row r="31382">
      <c r="A31382" s="294" t="s">
        <v>40986</v>
      </c>
      <c r="B31382" s="294"/>
      <c r="C31382" s="294"/>
      <c r="D31382" s="294"/>
      <c r="E31382" s="294"/>
      <c r="F31382" s="294"/>
    </row>
    <row r="31383">
      <c r="A31383" s="294"/>
      <c r="B31383" s="294"/>
      <c r="C31383" s="294"/>
      <c r="D31383" s="294"/>
      <c r="E31383" s="294"/>
      <c r="F31383" s="294"/>
    </row>
    <row r="31384">
      <c r="A31384" s="294" t="s">
        <v>24056</v>
      </c>
      <c r="B31384" s="294"/>
      <c r="C31384" s="294"/>
      <c r="D31384" s="294"/>
      <c r="E31384" s="294"/>
      <c r="F31384" s="294"/>
    </row>
    <row r="31385">
      <c r="A31385" s="294" t="s">
        <v>40987</v>
      </c>
      <c r="B31385" s="294"/>
      <c r="C31385" s="294"/>
      <c r="D31385" s="294"/>
      <c r="E31385" s="294"/>
      <c r="F31385" s="294"/>
    </row>
    <row r="31386">
      <c r="A31386" s="294" t="s">
        <v>35818</v>
      </c>
      <c r="B31386" s="294"/>
      <c r="C31386" s="294"/>
      <c r="D31386" s="294"/>
      <c r="E31386" s="294"/>
      <c r="F31386" s="294"/>
    </row>
    <row r="31387">
      <c r="A31387" s="294" t="s">
        <v>40988</v>
      </c>
      <c r="B31387" s="294"/>
      <c r="C31387" s="294"/>
      <c r="D31387" s="294"/>
      <c r="E31387" s="294"/>
      <c r="F31387" s="294"/>
    </row>
    <row r="31388">
      <c r="A31388" s="294" t="s">
        <v>23827</v>
      </c>
      <c r="B31388" s="294"/>
      <c r="C31388" s="294"/>
      <c r="D31388" s="294"/>
      <c r="E31388" s="294"/>
      <c r="F31388" s="294"/>
    </row>
    <row r="31389">
      <c r="A31389" s="294" t="s">
        <v>40989</v>
      </c>
      <c r="B31389" s="294"/>
      <c r="C31389" s="294"/>
      <c r="D31389" s="294"/>
      <c r="E31389" s="294"/>
      <c r="F31389" s="294"/>
    </row>
    <row r="31390">
      <c r="A31390" s="294" t="s">
        <v>40990</v>
      </c>
      <c r="B31390" s="294"/>
      <c r="C31390" s="294"/>
      <c r="D31390" s="294"/>
      <c r="E31390" s="294"/>
      <c r="F31390" s="294"/>
    </row>
    <row r="31391">
      <c r="A31391" s="294" t="s">
        <v>40991</v>
      </c>
      <c r="B31391" s="294"/>
      <c r="C31391" s="294"/>
      <c r="D31391" s="294"/>
      <c r="E31391" s="294"/>
      <c r="F31391" s="294"/>
    </row>
    <row r="31392">
      <c r="A31392" s="294" t="s">
        <v>40992</v>
      </c>
      <c r="B31392" s="294"/>
      <c r="C31392" s="294"/>
      <c r="D31392" s="294"/>
      <c r="E31392" s="294"/>
      <c r="F31392" s="294"/>
    </row>
    <row r="31393">
      <c r="A31393" s="294" t="s">
        <v>40993</v>
      </c>
      <c r="B31393" s="294"/>
      <c r="C31393" s="294"/>
      <c r="D31393" s="294"/>
      <c r="E31393" s="294"/>
      <c r="F31393" s="294"/>
    </row>
    <row r="31394">
      <c r="A31394" s="294" t="s">
        <v>40994</v>
      </c>
      <c r="B31394" s="294"/>
      <c r="C31394" s="294"/>
      <c r="D31394" s="294"/>
      <c r="E31394" s="294"/>
      <c r="F31394" s="294"/>
    </row>
    <row r="31395">
      <c r="A31395" s="294" t="s">
        <v>32704</v>
      </c>
      <c r="B31395" s="294"/>
      <c r="C31395" s="294"/>
      <c r="D31395" s="294"/>
      <c r="E31395" s="294"/>
      <c r="F31395" s="294"/>
    </row>
    <row r="31396">
      <c r="A31396" s="294" t="s">
        <v>40995</v>
      </c>
      <c r="B31396" s="294"/>
      <c r="C31396" s="294"/>
      <c r="D31396" s="294"/>
      <c r="E31396" s="294"/>
      <c r="F31396" s="294"/>
    </row>
    <row r="31397">
      <c r="A31397" s="294" t="s">
        <v>40996</v>
      </c>
      <c r="B31397" s="294"/>
      <c r="C31397" s="294"/>
      <c r="D31397" s="294"/>
      <c r="E31397" s="294"/>
      <c r="F31397" s="294"/>
    </row>
    <row r="31398">
      <c r="A31398" s="294" t="s">
        <v>40997</v>
      </c>
      <c r="B31398" s="294"/>
      <c r="C31398" s="294"/>
      <c r="D31398" s="294"/>
      <c r="E31398" s="294"/>
      <c r="F31398" s="294"/>
    </row>
    <row r="31399">
      <c r="A31399" s="294" t="s">
        <v>40998</v>
      </c>
      <c r="B31399" s="294"/>
      <c r="C31399" s="294"/>
      <c r="D31399" s="294"/>
      <c r="E31399" s="294"/>
      <c r="F31399" s="294"/>
    </row>
    <row r="31400">
      <c r="A31400" s="294" t="s">
        <v>40999</v>
      </c>
      <c r="B31400" s="294"/>
      <c r="C31400" s="294"/>
      <c r="D31400" s="294"/>
      <c r="E31400" s="294"/>
      <c r="F31400" s="294"/>
    </row>
    <row r="31401">
      <c r="A31401" s="294"/>
      <c r="B31401" s="294"/>
      <c r="C31401" s="294"/>
      <c r="D31401" s="294"/>
      <c r="E31401" s="294"/>
      <c r="F31401" s="294"/>
    </row>
    <row r="31402">
      <c r="A31402" s="294" t="s">
        <v>22239</v>
      </c>
      <c r="B31402" s="294"/>
      <c r="C31402" s="294"/>
      <c r="D31402" s="294"/>
      <c r="E31402" s="294"/>
      <c r="F31402" s="294"/>
    </row>
    <row r="31403">
      <c r="A31403" s="294"/>
      <c r="B31403" s="294"/>
      <c r="C31403" s="294"/>
      <c r="D31403" s="294"/>
      <c r="E31403" s="294"/>
      <c r="F31403" s="294"/>
    </row>
    <row r="31404">
      <c r="A31404" s="294" t="s">
        <v>41000</v>
      </c>
      <c r="B31404" s="294"/>
      <c r="C31404" s="294"/>
      <c r="D31404" s="294"/>
      <c r="E31404" s="294"/>
      <c r="F31404" s="294"/>
    </row>
    <row r="31405">
      <c r="A31405" s="294" t="s">
        <v>41001</v>
      </c>
      <c r="B31405" s="294"/>
      <c r="C31405" s="294"/>
      <c r="D31405" s="294"/>
      <c r="E31405" s="294"/>
      <c r="F31405" s="294"/>
    </row>
    <row r="31406">
      <c r="A31406" s="294" t="s">
        <v>41002</v>
      </c>
      <c r="B31406" s="294"/>
      <c r="C31406" s="294"/>
      <c r="D31406" s="294"/>
      <c r="E31406" s="294"/>
      <c r="F31406" s="294"/>
    </row>
    <row r="31407">
      <c r="A31407" s="294" t="s">
        <v>41003</v>
      </c>
      <c r="B31407" s="294"/>
      <c r="C31407" s="294"/>
      <c r="D31407" s="294"/>
      <c r="E31407" s="294"/>
      <c r="F31407" s="294"/>
    </row>
    <row r="31408">
      <c r="A31408" s="294" t="s">
        <v>35817</v>
      </c>
      <c r="B31408" s="294"/>
      <c r="C31408" s="294"/>
      <c r="D31408" s="294"/>
      <c r="E31408" s="294"/>
      <c r="F31408" s="294"/>
    </row>
    <row r="31409">
      <c r="A31409" s="294" t="s">
        <v>34228</v>
      </c>
      <c r="B31409" s="294"/>
      <c r="C31409" s="294"/>
      <c r="D31409" s="294"/>
      <c r="E31409" s="294"/>
      <c r="F31409" s="294"/>
    </row>
    <row r="31410">
      <c r="A31410" s="294" t="s">
        <v>41004</v>
      </c>
      <c r="B31410" s="294"/>
      <c r="C31410" s="294"/>
      <c r="D31410" s="294"/>
      <c r="E31410" s="294"/>
      <c r="F31410" s="294"/>
    </row>
    <row r="31411">
      <c r="A31411" s="294" t="s">
        <v>41005</v>
      </c>
      <c r="B31411" s="294"/>
      <c r="C31411" s="294"/>
      <c r="D31411" s="294"/>
      <c r="E31411" s="294"/>
      <c r="F31411" s="294"/>
    </row>
    <row r="31412">
      <c r="A31412" s="294" t="s">
        <v>41006</v>
      </c>
      <c r="B31412" s="294"/>
      <c r="C31412" s="294"/>
      <c r="D31412" s="294"/>
      <c r="E31412" s="294"/>
      <c r="F31412" s="294"/>
    </row>
    <row r="31413">
      <c r="A31413" s="294" t="s">
        <v>32957</v>
      </c>
      <c r="B31413" s="294"/>
      <c r="C31413" s="294"/>
      <c r="D31413" s="294"/>
      <c r="E31413" s="294"/>
      <c r="F31413" s="294"/>
    </row>
    <row r="31414">
      <c r="A31414" s="294" t="s">
        <v>41007</v>
      </c>
      <c r="B31414" s="294"/>
      <c r="C31414" s="294"/>
      <c r="D31414" s="294"/>
      <c r="E31414" s="294"/>
      <c r="F31414" s="294"/>
    </row>
    <row r="31415">
      <c r="A31415" s="294" t="s">
        <v>41008</v>
      </c>
      <c r="B31415" s="294"/>
      <c r="C31415" s="294"/>
      <c r="D31415" s="294"/>
      <c r="E31415" s="294"/>
      <c r="F31415" s="294"/>
    </row>
    <row r="31416">
      <c r="A31416" s="294" t="s">
        <v>41009</v>
      </c>
      <c r="B31416" s="294"/>
      <c r="C31416" s="294"/>
      <c r="D31416" s="294"/>
      <c r="E31416" s="294"/>
      <c r="F31416" s="294"/>
    </row>
    <row r="31417">
      <c r="A31417" s="294" t="s">
        <v>32953</v>
      </c>
      <c r="B31417" s="294"/>
      <c r="C31417" s="294"/>
      <c r="D31417" s="294"/>
      <c r="E31417" s="294"/>
      <c r="F31417" s="294"/>
    </row>
    <row r="31418">
      <c r="A31418" s="294" t="s">
        <v>41010</v>
      </c>
      <c r="B31418" s="294"/>
      <c r="C31418" s="294"/>
      <c r="D31418" s="294"/>
      <c r="E31418" s="294"/>
      <c r="F31418" s="294"/>
    </row>
    <row r="31419">
      <c r="A31419" s="294" t="s">
        <v>41011</v>
      </c>
      <c r="B31419" s="294"/>
      <c r="C31419" s="294"/>
      <c r="D31419" s="294"/>
      <c r="E31419" s="294"/>
      <c r="F31419" s="294"/>
    </row>
    <row r="31420">
      <c r="A31420" s="294" t="s">
        <v>32960</v>
      </c>
      <c r="B31420" s="294"/>
      <c r="C31420" s="294"/>
      <c r="D31420" s="294"/>
      <c r="E31420" s="294"/>
      <c r="F31420" s="294"/>
    </row>
    <row r="31421">
      <c r="A31421" s="294" t="s">
        <v>41012</v>
      </c>
      <c r="B31421" s="294"/>
      <c r="C31421" s="294"/>
      <c r="D31421" s="294"/>
      <c r="E31421" s="294"/>
      <c r="F31421" s="294"/>
    </row>
    <row r="31422">
      <c r="A31422" s="294" t="s">
        <v>41013</v>
      </c>
      <c r="B31422" s="294"/>
      <c r="C31422" s="294"/>
      <c r="D31422" s="294"/>
      <c r="E31422" s="294"/>
      <c r="F31422" s="294"/>
    </row>
    <row r="31423">
      <c r="A31423" s="294" t="s">
        <v>22220</v>
      </c>
      <c r="B31423" s="294"/>
      <c r="C31423" s="294"/>
      <c r="D31423" s="294"/>
      <c r="E31423" s="294"/>
      <c r="F31423" s="294"/>
    </row>
    <row r="31424">
      <c r="A31424" s="294"/>
      <c r="B31424" s="294"/>
      <c r="C31424" s="294"/>
      <c r="D31424" s="294"/>
      <c r="E31424" s="294"/>
      <c r="F31424" s="294"/>
    </row>
    <row r="31425">
      <c r="A31425" s="294" t="s">
        <v>21304</v>
      </c>
      <c r="B31425" s="294"/>
      <c r="C31425" s="294"/>
      <c r="D31425" s="294"/>
      <c r="E31425" s="294"/>
      <c r="F31425" s="294"/>
    </row>
    <row r="31426">
      <c r="A31426" s="294"/>
      <c r="B31426" s="294"/>
      <c r="C31426" s="294"/>
      <c r="D31426" s="294"/>
      <c r="E31426" s="294"/>
      <c r="F31426" s="294"/>
    </row>
    <row r="31427">
      <c r="A31427" s="294" t="s">
        <v>41014</v>
      </c>
      <c r="B31427" s="294"/>
      <c r="C31427" s="294"/>
      <c r="D31427" s="294"/>
      <c r="E31427" s="294"/>
      <c r="F31427" s="294"/>
    </row>
    <row r="31428">
      <c r="A31428" s="294" t="s">
        <v>41015</v>
      </c>
      <c r="B31428" s="294"/>
      <c r="C31428" s="294"/>
      <c r="D31428" s="294"/>
      <c r="E31428" s="294"/>
      <c r="F31428" s="294"/>
    </row>
    <row r="31429">
      <c r="A31429" s="294" t="s">
        <v>41016</v>
      </c>
      <c r="B31429" s="294"/>
      <c r="C31429" s="294"/>
      <c r="D31429" s="294"/>
      <c r="E31429" s="294"/>
      <c r="F31429" s="294"/>
    </row>
    <row r="31430">
      <c r="A31430" s="294" t="s">
        <v>41017</v>
      </c>
      <c r="B31430" s="294"/>
      <c r="C31430" s="294"/>
      <c r="D31430" s="294"/>
      <c r="E31430" s="294"/>
      <c r="F31430" s="294"/>
    </row>
    <row r="31431">
      <c r="A31431" s="294" t="s">
        <v>41018</v>
      </c>
      <c r="B31431" s="294"/>
      <c r="C31431" s="294"/>
      <c r="D31431" s="294"/>
      <c r="E31431" s="294"/>
      <c r="F31431" s="294"/>
    </row>
    <row r="31432">
      <c r="A31432" s="294" t="s">
        <v>41019</v>
      </c>
      <c r="B31432" s="294"/>
      <c r="C31432" s="294"/>
      <c r="D31432" s="294"/>
      <c r="E31432" s="294"/>
      <c r="F31432" s="294"/>
    </row>
    <row r="31433">
      <c r="A31433" s="294" t="s">
        <v>39850</v>
      </c>
      <c r="B31433" s="294"/>
      <c r="C31433" s="294"/>
      <c r="D31433" s="294"/>
      <c r="E31433" s="294"/>
      <c r="F31433" s="294"/>
    </row>
    <row r="31434">
      <c r="A31434" s="294" t="s">
        <v>41020</v>
      </c>
      <c r="B31434" s="294"/>
      <c r="C31434" s="294"/>
      <c r="D31434" s="294"/>
      <c r="E31434" s="294"/>
      <c r="F31434" s="294"/>
    </row>
    <row r="31435">
      <c r="A31435" s="294" t="s">
        <v>37730</v>
      </c>
      <c r="B31435" s="294"/>
      <c r="C31435" s="294"/>
      <c r="D31435" s="294"/>
      <c r="E31435" s="294"/>
      <c r="F31435" s="294"/>
    </row>
    <row r="31436">
      <c r="A31436" s="294" t="s">
        <v>41021</v>
      </c>
      <c r="B31436" s="294"/>
      <c r="C31436" s="294"/>
      <c r="D31436" s="294"/>
      <c r="E31436" s="294"/>
      <c r="F31436" s="294"/>
    </row>
    <row r="31437">
      <c r="A31437" s="294" t="s">
        <v>38031</v>
      </c>
      <c r="B31437" s="294"/>
      <c r="C31437" s="294"/>
      <c r="D31437" s="294"/>
      <c r="E31437" s="294"/>
      <c r="F31437" s="294"/>
    </row>
    <row r="31438">
      <c r="A31438" s="294" t="s">
        <v>41022</v>
      </c>
      <c r="B31438" s="294"/>
      <c r="C31438" s="294"/>
      <c r="D31438" s="294"/>
      <c r="E31438" s="294"/>
      <c r="F31438" s="294"/>
    </row>
    <row r="31439">
      <c r="A31439" s="294" t="s">
        <v>28774</v>
      </c>
      <c r="B31439" s="294"/>
      <c r="C31439" s="294"/>
      <c r="D31439" s="294"/>
      <c r="E31439" s="294"/>
      <c r="F31439" s="294"/>
    </row>
    <row r="31440">
      <c r="A31440" s="294" t="s">
        <v>41023</v>
      </c>
      <c r="B31440" s="294"/>
      <c r="C31440" s="294"/>
      <c r="D31440" s="294"/>
      <c r="E31440" s="294"/>
      <c r="F31440" s="294"/>
    </row>
    <row r="31441">
      <c r="A31441" s="294" t="s">
        <v>41024</v>
      </c>
      <c r="B31441" s="294"/>
      <c r="C31441" s="294"/>
      <c r="D31441" s="294"/>
      <c r="E31441" s="294"/>
      <c r="F31441" s="294"/>
    </row>
    <row r="31442">
      <c r="A31442" s="294" t="s">
        <v>41025</v>
      </c>
      <c r="B31442" s="294"/>
      <c r="C31442" s="294"/>
      <c r="D31442" s="294"/>
      <c r="E31442" s="294"/>
      <c r="F31442" s="294"/>
    </row>
    <row r="31443">
      <c r="A31443" s="294"/>
      <c r="B31443" s="294"/>
      <c r="C31443" s="294"/>
      <c r="D31443" s="294"/>
      <c r="E31443" s="294"/>
      <c r="F31443" s="294"/>
    </row>
    <row r="31444">
      <c r="A31444" s="294" t="s">
        <v>28124</v>
      </c>
      <c r="B31444" s="294"/>
      <c r="C31444" s="294"/>
      <c r="D31444" s="294"/>
      <c r="E31444" s="294"/>
      <c r="F31444" s="294"/>
    </row>
    <row r="31445">
      <c r="A31445" s="294" t="s">
        <v>41026</v>
      </c>
      <c r="B31445" s="294"/>
      <c r="C31445" s="294"/>
      <c r="D31445" s="294"/>
      <c r="E31445" s="294"/>
      <c r="F31445" s="294"/>
    </row>
    <row r="31446">
      <c r="A31446" s="294" t="s">
        <v>21672</v>
      </c>
      <c r="B31446" s="294"/>
      <c r="C31446" s="294"/>
      <c r="D31446" s="294"/>
      <c r="E31446" s="294"/>
      <c r="F31446" s="294"/>
    </row>
    <row r="31447">
      <c r="A31447" s="294" t="s">
        <v>41027</v>
      </c>
      <c r="B31447" s="294"/>
      <c r="C31447" s="294"/>
      <c r="D31447" s="294"/>
      <c r="E31447" s="294"/>
      <c r="F31447" s="294"/>
    </row>
    <row r="31448">
      <c r="A31448" s="294"/>
      <c r="B31448" s="294"/>
      <c r="C31448" s="294"/>
      <c r="D31448" s="294"/>
      <c r="E31448" s="294"/>
      <c r="F31448" s="294"/>
    </row>
    <row r="31449">
      <c r="A31449" s="294" t="s">
        <v>23007</v>
      </c>
      <c r="B31449" s="294"/>
      <c r="C31449" s="294"/>
      <c r="D31449" s="294"/>
      <c r="E31449" s="294"/>
      <c r="F31449" s="294"/>
    </row>
    <row r="31450">
      <c r="A31450" s="294"/>
      <c r="B31450" s="294"/>
      <c r="C31450" s="294"/>
      <c r="D31450" s="294"/>
      <c r="E31450" s="294"/>
      <c r="F31450" s="294"/>
    </row>
    <row r="31451">
      <c r="A31451" s="294" t="s">
        <v>41028</v>
      </c>
      <c r="B31451" s="294"/>
      <c r="C31451" s="294"/>
      <c r="D31451" s="294"/>
      <c r="E31451" s="294"/>
      <c r="F31451" s="294"/>
    </row>
    <row r="31452">
      <c r="A31452" s="294" t="s">
        <v>41029</v>
      </c>
      <c r="B31452" s="294"/>
      <c r="C31452" s="294"/>
      <c r="D31452" s="294"/>
      <c r="E31452" s="294"/>
      <c r="F31452" s="294"/>
    </row>
    <row r="31453">
      <c r="A31453" s="294" t="s">
        <v>41030</v>
      </c>
      <c r="B31453" s="294"/>
      <c r="C31453" s="294"/>
      <c r="D31453" s="294"/>
      <c r="E31453" s="294"/>
      <c r="F31453" s="294"/>
    </row>
    <row r="31454">
      <c r="A31454" s="294" t="s">
        <v>41031</v>
      </c>
      <c r="B31454" s="294"/>
      <c r="C31454" s="294"/>
      <c r="D31454" s="294"/>
      <c r="E31454" s="294"/>
      <c r="F31454" s="294"/>
    </row>
    <row r="31455">
      <c r="A31455" s="294" t="s">
        <v>29633</v>
      </c>
      <c r="B31455" s="294"/>
      <c r="C31455" s="294"/>
      <c r="D31455" s="294"/>
      <c r="E31455" s="294"/>
      <c r="F31455" s="294"/>
    </row>
    <row r="31456">
      <c r="A31456" s="294" t="s">
        <v>37748</v>
      </c>
      <c r="B31456" s="294"/>
      <c r="C31456" s="294"/>
      <c r="D31456" s="294"/>
      <c r="E31456" s="294"/>
      <c r="F31456" s="294"/>
    </row>
    <row r="31457">
      <c r="A31457" s="294" t="s">
        <v>41032</v>
      </c>
      <c r="B31457" s="294"/>
      <c r="C31457" s="294"/>
      <c r="D31457" s="294"/>
      <c r="E31457" s="294"/>
      <c r="F31457" s="294"/>
    </row>
    <row r="31458">
      <c r="A31458" s="294" t="s">
        <v>41033</v>
      </c>
      <c r="B31458" s="294"/>
      <c r="C31458" s="294"/>
      <c r="D31458" s="294"/>
      <c r="E31458" s="294"/>
      <c r="F31458" s="294"/>
    </row>
    <row r="31459">
      <c r="A31459" s="294" t="s">
        <v>41034</v>
      </c>
      <c r="B31459" s="294"/>
      <c r="C31459" s="294"/>
      <c r="D31459" s="294"/>
      <c r="E31459" s="294"/>
      <c r="F31459" s="294"/>
    </row>
    <row r="31460">
      <c r="A31460" s="294" t="s">
        <v>41035</v>
      </c>
      <c r="B31460" s="294"/>
      <c r="C31460" s="294"/>
      <c r="D31460" s="294"/>
      <c r="E31460" s="294"/>
      <c r="F31460" s="294"/>
    </row>
    <row r="31461">
      <c r="A31461" s="294" t="s">
        <v>41036</v>
      </c>
      <c r="B31461" s="294"/>
      <c r="C31461" s="294"/>
      <c r="D31461" s="294"/>
      <c r="E31461" s="294"/>
      <c r="F31461" s="294"/>
    </row>
    <row r="31462">
      <c r="A31462" s="294" t="s">
        <v>41037</v>
      </c>
      <c r="B31462" s="294"/>
      <c r="C31462" s="294"/>
      <c r="D31462" s="294"/>
      <c r="E31462" s="294"/>
      <c r="F31462" s="294"/>
    </row>
    <row r="31463">
      <c r="A31463" s="294" t="s">
        <v>41038</v>
      </c>
      <c r="B31463" s="294"/>
      <c r="C31463" s="294"/>
      <c r="D31463" s="294"/>
      <c r="E31463" s="294"/>
      <c r="F31463" s="294"/>
    </row>
    <row r="31464">
      <c r="A31464" s="294" t="s">
        <v>41039</v>
      </c>
      <c r="B31464" s="294"/>
      <c r="C31464" s="294"/>
      <c r="D31464" s="294"/>
      <c r="E31464" s="294"/>
      <c r="F31464" s="294"/>
    </row>
    <row r="31465">
      <c r="A31465" s="294" t="s">
        <v>41040</v>
      </c>
      <c r="B31465" s="294"/>
      <c r="C31465" s="294"/>
      <c r="D31465" s="294"/>
      <c r="E31465" s="294"/>
      <c r="F31465" s="294"/>
    </row>
    <row r="31466">
      <c r="A31466" s="294" t="s">
        <v>41041</v>
      </c>
      <c r="B31466" s="294"/>
      <c r="C31466" s="294"/>
      <c r="D31466" s="294"/>
      <c r="E31466" s="294"/>
      <c r="F31466" s="294"/>
    </row>
    <row r="31467">
      <c r="A31467" s="294"/>
      <c r="B31467" s="294"/>
      <c r="C31467" s="294"/>
      <c r="D31467" s="294"/>
      <c r="E31467" s="294"/>
      <c r="F31467" s="294"/>
    </row>
    <row r="31468">
      <c r="A31468" s="294" t="s">
        <v>21326</v>
      </c>
      <c r="B31468" s="294"/>
      <c r="C31468" s="294"/>
      <c r="D31468" s="294"/>
      <c r="E31468" s="294"/>
      <c r="F31468" s="294"/>
    </row>
    <row r="31469">
      <c r="A31469" s="294"/>
      <c r="B31469" s="294"/>
      <c r="C31469" s="294"/>
      <c r="D31469" s="294"/>
      <c r="E31469" s="294"/>
      <c r="F31469" s="294"/>
    </row>
    <row r="31470">
      <c r="A31470" s="294" t="s">
        <v>41042</v>
      </c>
      <c r="B31470" s="294"/>
      <c r="C31470" s="294"/>
      <c r="D31470" s="294"/>
      <c r="E31470" s="294"/>
      <c r="F31470" s="294"/>
    </row>
    <row r="31471">
      <c r="A31471" s="294" t="s">
        <v>41043</v>
      </c>
      <c r="B31471" s="294"/>
      <c r="C31471" s="294"/>
      <c r="D31471" s="294"/>
      <c r="E31471" s="294"/>
      <c r="F31471" s="294"/>
    </row>
    <row r="31472">
      <c r="A31472" s="294" t="s">
        <v>41044</v>
      </c>
      <c r="B31472" s="294"/>
      <c r="C31472" s="294"/>
      <c r="D31472" s="294"/>
      <c r="E31472" s="294"/>
      <c r="F31472" s="294"/>
    </row>
    <row r="31473">
      <c r="A31473" s="294" t="s">
        <v>41045</v>
      </c>
      <c r="B31473" s="294"/>
      <c r="C31473" s="294"/>
      <c r="D31473" s="294"/>
      <c r="E31473" s="294"/>
      <c r="F31473" s="294"/>
    </row>
    <row r="31474">
      <c r="A31474" s="294" t="s">
        <v>41046</v>
      </c>
      <c r="B31474" s="294"/>
      <c r="C31474" s="294"/>
      <c r="D31474" s="294"/>
      <c r="E31474" s="294"/>
      <c r="F31474" s="294"/>
    </row>
    <row r="31475">
      <c r="A31475" s="294" t="s">
        <v>41047</v>
      </c>
      <c r="B31475" s="294"/>
      <c r="C31475" s="294"/>
      <c r="D31475" s="294"/>
      <c r="E31475" s="294"/>
      <c r="F31475" s="294"/>
    </row>
    <row r="31476">
      <c r="A31476" s="294" t="s">
        <v>41048</v>
      </c>
      <c r="B31476" s="294"/>
      <c r="C31476" s="294"/>
      <c r="D31476" s="294"/>
      <c r="E31476" s="294"/>
      <c r="F31476" s="294"/>
    </row>
    <row r="31477">
      <c r="A31477" s="294" t="s">
        <v>41049</v>
      </c>
      <c r="B31477" s="294"/>
      <c r="C31477" s="294"/>
      <c r="D31477" s="294"/>
      <c r="E31477" s="294"/>
      <c r="F31477" s="294"/>
    </row>
    <row r="31478">
      <c r="A31478" s="294"/>
      <c r="B31478" s="294"/>
      <c r="C31478" s="294"/>
      <c r="D31478" s="294"/>
      <c r="E31478" s="294"/>
      <c r="F31478" s="294"/>
    </row>
    <row r="31479">
      <c r="A31479" s="294" t="s">
        <v>25150</v>
      </c>
      <c r="B31479" s="294"/>
      <c r="C31479" s="294"/>
      <c r="D31479" s="294"/>
      <c r="E31479" s="294"/>
      <c r="F31479" s="294"/>
    </row>
    <row r="31480">
      <c r="A31480" s="294" t="s">
        <v>25548</v>
      </c>
      <c r="B31480" s="294"/>
      <c r="C31480" s="294"/>
      <c r="D31480" s="294"/>
      <c r="E31480" s="294"/>
      <c r="F31480" s="294"/>
    </row>
    <row r="31481">
      <c r="A31481" s="294"/>
      <c r="B31481" s="294"/>
      <c r="C31481" s="294"/>
      <c r="D31481" s="294"/>
      <c r="E31481" s="294"/>
      <c r="F31481" s="294"/>
    </row>
    <row r="31482">
      <c r="A31482" s="294" t="s">
        <v>41050</v>
      </c>
      <c r="B31482" s="294"/>
      <c r="C31482" s="294"/>
      <c r="D31482" s="294"/>
      <c r="E31482" s="294"/>
      <c r="F31482" s="294"/>
    </row>
    <row r="31483">
      <c r="A31483" s="294" t="s">
        <v>40931</v>
      </c>
      <c r="B31483" s="294"/>
      <c r="C31483" s="294"/>
      <c r="D31483" s="294"/>
      <c r="E31483" s="294"/>
      <c r="F31483" s="294"/>
    </row>
    <row r="31484">
      <c r="A31484" s="294" t="s">
        <v>41051</v>
      </c>
      <c r="B31484" s="294"/>
      <c r="C31484" s="294"/>
      <c r="D31484" s="294"/>
      <c r="E31484" s="294"/>
      <c r="F31484" s="294"/>
    </row>
    <row r="31485">
      <c r="A31485" s="294" t="s">
        <v>31714</v>
      </c>
      <c r="B31485" s="294"/>
      <c r="C31485" s="294"/>
      <c r="D31485" s="294"/>
      <c r="E31485" s="294"/>
      <c r="F31485" s="294"/>
    </row>
    <row r="31486">
      <c r="A31486" s="294" t="s">
        <v>41052</v>
      </c>
      <c r="B31486" s="294"/>
      <c r="C31486" s="294"/>
      <c r="D31486" s="294"/>
      <c r="E31486" s="294"/>
      <c r="F31486" s="294"/>
    </row>
    <row r="31487">
      <c r="A31487" s="294" t="s">
        <v>41053</v>
      </c>
      <c r="B31487" s="294"/>
      <c r="C31487" s="294"/>
      <c r="D31487" s="294"/>
      <c r="E31487" s="294"/>
      <c r="F31487" s="294"/>
    </row>
    <row r="31488">
      <c r="A31488" s="294"/>
      <c r="B31488" s="294"/>
      <c r="C31488" s="294"/>
      <c r="D31488" s="294"/>
      <c r="E31488" s="294"/>
      <c r="F31488" s="294"/>
    </row>
    <row r="31489">
      <c r="A31489" s="294" t="s">
        <v>25659</v>
      </c>
      <c r="B31489" s="294"/>
      <c r="C31489" s="294"/>
      <c r="D31489" s="294"/>
      <c r="E31489" s="294"/>
      <c r="F31489" s="294"/>
    </row>
    <row r="31490">
      <c r="A31490" s="294"/>
      <c r="B31490" s="294"/>
      <c r="C31490" s="294"/>
      <c r="D31490" s="294"/>
      <c r="E31490" s="294"/>
      <c r="F31490" s="294"/>
    </row>
    <row r="31491">
      <c r="A31491" s="294" t="s">
        <v>23890</v>
      </c>
      <c r="B31491" s="294"/>
      <c r="C31491" s="294"/>
      <c r="D31491" s="294"/>
      <c r="E31491" s="294"/>
      <c r="F31491" s="294"/>
    </row>
    <row r="31492">
      <c r="A31492" s="294" t="s">
        <v>41054</v>
      </c>
      <c r="B31492" s="294"/>
      <c r="C31492" s="294"/>
      <c r="D31492" s="294"/>
      <c r="E31492" s="294"/>
      <c r="F31492" s="294"/>
    </row>
    <row r="31493">
      <c r="A31493" s="294" t="s">
        <v>41055</v>
      </c>
      <c r="B31493" s="294"/>
      <c r="C31493" s="294"/>
      <c r="D31493" s="294"/>
      <c r="E31493" s="294"/>
      <c r="F31493" s="294"/>
    </row>
    <row r="31494">
      <c r="A31494" s="294" t="s">
        <v>40948</v>
      </c>
      <c r="B31494" s="294"/>
      <c r="C31494" s="294"/>
      <c r="D31494" s="294"/>
      <c r="E31494" s="294"/>
      <c r="F31494" s="294"/>
    </row>
    <row r="31495">
      <c r="A31495" s="294" t="s">
        <v>39533</v>
      </c>
      <c r="B31495" s="294"/>
      <c r="C31495" s="294"/>
      <c r="D31495" s="294"/>
      <c r="E31495" s="294"/>
      <c r="F31495" s="294"/>
    </row>
    <row r="31496">
      <c r="A31496" s="294" t="s">
        <v>41056</v>
      </c>
      <c r="B31496" s="294"/>
      <c r="C31496" s="294"/>
      <c r="D31496" s="294"/>
      <c r="E31496" s="294"/>
      <c r="F31496" s="294"/>
    </row>
    <row r="31497">
      <c r="A31497" s="294"/>
      <c r="B31497" s="294"/>
      <c r="C31497" s="294"/>
      <c r="D31497" s="294"/>
      <c r="E31497" s="294"/>
      <c r="F31497" s="294"/>
    </row>
    <row r="31498">
      <c r="A31498" s="294" t="s">
        <v>41057</v>
      </c>
      <c r="B31498" s="294"/>
      <c r="C31498" s="294"/>
      <c r="D31498" s="294"/>
      <c r="E31498" s="294"/>
      <c r="F31498" s="294"/>
    </row>
    <row r="31499">
      <c r="A31499" s="294" t="s">
        <v>41058</v>
      </c>
      <c r="B31499" s="294"/>
      <c r="C31499" s="294"/>
      <c r="D31499" s="294"/>
      <c r="E31499" s="294"/>
      <c r="F31499" s="294"/>
    </row>
    <row r="31500">
      <c r="A31500" s="294"/>
      <c r="B31500" s="294"/>
      <c r="C31500" s="294"/>
      <c r="D31500" s="294"/>
      <c r="E31500" s="294"/>
      <c r="F31500" s="294"/>
    </row>
    <row r="31501">
      <c r="A31501" s="294" t="s">
        <v>40931</v>
      </c>
      <c r="B31501" s="294"/>
      <c r="C31501" s="294"/>
      <c r="D31501" s="294"/>
      <c r="E31501" s="294"/>
      <c r="F31501" s="294"/>
    </row>
    <row r="31502">
      <c r="A31502" s="294" t="s">
        <v>41059</v>
      </c>
      <c r="B31502" s="294"/>
      <c r="C31502" s="294"/>
      <c r="D31502" s="294"/>
      <c r="E31502" s="294"/>
      <c r="F31502" s="294"/>
    </row>
    <row r="31503">
      <c r="A31503" s="294" t="s">
        <v>41060</v>
      </c>
      <c r="B31503" s="294"/>
      <c r="C31503" s="294"/>
      <c r="D31503" s="294"/>
      <c r="E31503" s="294"/>
      <c r="F31503" s="294"/>
    </row>
    <row r="31504">
      <c r="A31504" s="294" t="s">
        <v>41061</v>
      </c>
      <c r="B31504" s="294"/>
      <c r="C31504" s="294"/>
      <c r="D31504" s="294"/>
      <c r="E31504" s="294"/>
      <c r="F31504" s="294"/>
    </row>
    <row r="31505">
      <c r="A31505" s="294" t="s">
        <v>41062</v>
      </c>
      <c r="B31505" s="294"/>
      <c r="C31505" s="294"/>
      <c r="D31505" s="294"/>
      <c r="E31505" s="294"/>
      <c r="F31505" s="294"/>
    </row>
    <row r="31506">
      <c r="A31506" s="294" t="s">
        <v>41063</v>
      </c>
      <c r="B31506" s="294"/>
      <c r="C31506" s="294"/>
      <c r="D31506" s="294"/>
      <c r="E31506" s="294"/>
      <c r="F31506" s="294"/>
    </row>
    <row r="31507">
      <c r="A31507" s="294"/>
      <c r="B31507" s="294"/>
      <c r="C31507" s="294"/>
      <c r="D31507" s="294"/>
      <c r="E31507" s="294"/>
      <c r="F31507" s="294"/>
    </row>
    <row r="31508">
      <c r="A31508" s="294" t="s">
        <v>31361</v>
      </c>
      <c r="B31508" s="294"/>
      <c r="C31508" s="294"/>
      <c r="D31508" s="294"/>
      <c r="E31508" s="294"/>
      <c r="F31508" s="294"/>
    </row>
    <row r="31509">
      <c r="A31509" s="294" t="s">
        <v>25456</v>
      </c>
      <c r="B31509" s="294"/>
      <c r="C31509" s="294"/>
      <c r="D31509" s="294"/>
      <c r="E31509" s="294"/>
      <c r="F31509" s="294"/>
    </row>
    <row r="31510">
      <c r="A31510" s="294"/>
      <c r="B31510" s="294"/>
      <c r="C31510" s="294"/>
      <c r="D31510" s="294"/>
      <c r="E31510" s="294"/>
      <c r="F31510" s="294"/>
    </row>
    <row r="31511">
      <c r="A31511" s="294" t="s">
        <v>41064</v>
      </c>
      <c r="B31511" s="294"/>
      <c r="C31511" s="294"/>
      <c r="D31511" s="294"/>
      <c r="E31511" s="294"/>
      <c r="F31511" s="294"/>
    </row>
    <row r="31512">
      <c r="A31512" s="294" t="s">
        <v>41065</v>
      </c>
      <c r="B31512" s="294"/>
      <c r="C31512" s="294"/>
      <c r="D31512" s="294"/>
      <c r="E31512" s="294"/>
      <c r="F31512" s="294"/>
    </row>
    <row r="31513">
      <c r="A31513" s="294" t="s">
        <v>41066</v>
      </c>
      <c r="B31513" s="294"/>
      <c r="C31513" s="294"/>
      <c r="D31513" s="294"/>
      <c r="E31513" s="294"/>
      <c r="F31513" s="294"/>
    </row>
    <row r="31514">
      <c r="A31514" s="294" t="s">
        <v>41067</v>
      </c>
      <c r="B31514" s="294"/>
      <c r="C31514" s="294"/>
      <c r="D31514" s="294"/>
      <c r="E31514" s="294"/>
      <c r="F31514" s="294"/>
    </row>
    <row r="31515">
      <c r="A31515" s="294" t="s">
        <v>24751</v>
      </c>
      <c r="B31515" s="294"/>
      <c r="C31515" s="294"/>
      <c r="D31515" s="294"/>
      <c r="E31515" s="294"/>
      <c r="F31515" s="294"/>
    </row>
    <row r="31516">
      <c r="A31516" s="294" t="s">
        <v>41068</v>
      </c>
      <c r="B31516" s="294"/>
      <c r="C31516" s="294"/>
      <c r="D31516" s="294"/>
      <c r="E31516" s="294"/>
      <c r="F31516" s="294"/>
    </row>
    <row r="31517">
      <c r="A31517" s="294" t="s">
        <v>41069</v>
      </c>
      <c r="B31517" s="294"/>
      <c r="C31517" s="294"/>
      <c r="D31517" s="294"/>
      <c r="E31517" s="294"/>
      <c r="F31517" s="294"/>
    </row>
    <row r="31518">
      <c r="A31518" s="294" t="s">
        <v>41070</v>
      </c>
      <c r="B31518" s="294"/>
      <c r="C31518" s="294"/>
      <c r="D31518" s="294"/>
      <c r="E31518" s="294"/>
      <c r="F31518" s="294"/>
    </row>
    <row r="31519">
      <c r="A31519" s="294" t="s">
        <v>41071</v>
      </c>
      <c r="B31519" s="294"/>
      <c r="C31519" s="294"/>
      <c r="D31519" s="294"/>
      <c r="E31519" s="294"/>
      <c r="F31519" s="294"/>
    </row>
    <row r="31520">
      <c r="A31520" s="294" t="s">
        <v>41072</v>
      </c>
      <c r="B31520" s="294"/>
      <c r="C31520" s="294"/>
      <c r="D31520" s="294"/>
      <c r="E31520" s="294"/>
      <c r="F31520" s="294"/>
    </row>
    <row r="31521">
      <c r="A31521" s="294" t="s">
        <v>41073</v>
      </c>
      <c r="B31521" s="294"/>
      <c r="C31521" s="294"/>
      <c r="D31521" s="294"/>
      <c r="E31521" s="294"/>
      <c r="F31521" s="294"/>
    </row>
    <row r="31522">
      <c r="A31522" s="294" t="s">
        <v>41074</v>
      </c>
      <c r="B31522" s="294"/>
      <c r="C31522" s="294"/>
      <c r="D31522" s="294"/>
      <c r="E31522" s="294"/>
      <c r="F31522" s="294"/>
    </row>
    <row r="31523">
      <c r="A31523" s="294"/>
      <c r="B31523" s="294"/>
      <c r="C31523" s="294"/>
      <c r="D31523" s="294"/>
      <c r="E31523" s="294"/>
      <c r="F31523" s="294"/>
    </row>
    <row r="31524">
      <c r="A31524" s="294" t="s">
        <v>28124</v>
      </c>
      <c r="B31524" s="294"/>
      <c r="C31524" s="294"/>
      <c r="D31524" s="294"/>
      <c r="E31524" s="294"/>
      <c r="F31524" s="294"/>
    </row>
    <row r="31525">
      <c r="A31525" s="294" t="s">
        <v>41075</v>
      </c>
      <c r="B31525" s="294"/>
      <c r="C31525" s="294"/>
      <c r="D31525" s="294"/>
      <c r="E31525" s="294"/>
      <c r="F31525" s="294"/>
    </row>
    <row r="31526">
      <c r="A31526" s="294" t="s">
        <v>21618</v>
      </c>
      <c r="B31526" s="294"/>
      <c r="C31526" s="294"/>
      <c r="D31526" s="294"/>
      <c r="E31526" s="294"/>
      <c r="F31526" s="294"/>
    </row>
    <row r="31527">
      <c r="A31527" s="294" t="s">
        <v>41076</v>
      </c>
      <c r="B31527" s="294"/>
      <c r="C31527" s="294"/>
      <c r="D31527" s="294"/>
      <c r="E31527" s="294"/>
      <c r="F31527" s="294"/>
    </row>
    <row r="31528">
      <c r="A31528" s="294"/>
      <c r="B31528" s="294"/>
      <c r="C31528" s="294"/>
      <c r="D31528" s="294"/>
      <c r="E31528" s="294"/>
      <c r="F31528" s="294"/>
    </row>
    <row r="31529">
      <c r="A31529" s="294" t="s">
        <v>22602</v>
      </c>
      <c r="B31529" s="294"/>
      <c r="C31529" s="294"/>
      <c r="D31529" s="294"/>
      <c r="E31529" s="294"/>
      <c r="F31529" s="294"/>
    </row>
    <row r="31530">
      <c r="A31530" s="294" t="s">
        <v>41077</v>
      </c>
      <c r="B31530" s="294"/>
      <c r="C31530" s="294"/>
      <c r="D31530" s="294"/>
      <c r="E31530" s="294"/>
      <c r="F31530" s="294"/>
    </row>
    <row r="31531">
      <c r="A31531" s="294"/>
      <c r="B31531" s="294"/>
      <c r="C31531" s="294"/>
      <c r="D31531" s="294"/>
      <c r="E31531" s="294"/>
      <c r="F31531" s="294"/>
    </row>
    <row r="31532">
      <c r="A31532" s="294" t="s">
        <v>41078</v>
      </c>
      <c r="B31532" s="294"/>
      <c r="C31532" s="294"/>
      <c r="D31532" s="294"/>
      <c r="E31532" s="294"/>
      <c r="F31532" s="294"/>
    </row>
    <row r="31533">
      <c r="A31533" s="294" t="s">
        <v>41079</v>
      </c>
      <c r="B31533" s="294"/>
      <c r="C31533" s="294"/>
      <c r="D31533" s="294"/>
      <c r="E31533" s="294"/>
      <c r="F31533" s="294"/>
    </row>
    <row r="31534">
      <c r="A31534" s="294" t="s">
        <v>41080</v>
      </c>
      <c r="B31534" s="294"/>
      <c r="C31534" s="294"/>
      <c r="D31534" s="294"/>
      <c r="E31534" s="294"/>
      <c r="F31534" s="294"/>
    </row>
    <row r="31535">
      <c r="A31535" s="294" t="s">
        <v>41081</v>
      </c>
      <c r="B31535" s="294"/>
      <c r="C31535" s="294"/>
      <c r="D31535" s="294"/>
      <c r="E31535" s="294"/>
      <c r="F31535" s="294"/>
    </row>
    <row r="31536">
      <c r="A31536" s="294" t="s">
        <v>41082</v>
      </c>
      <c r="B31536" s="294"/>
      <c r="C31536" s="294"/>
      <c r="D31536" s="294"/>
      <c r="E31536" s="294"/>
      <c r="F31536" s="294"/>
    </row>
    <row r="31537">
      <c r="A31537" s="294" t="s">
        <v>41083</v>
      </c>
      <c r="B31537" s="294"/>
      <c r="C31537" s="294"/>
      <c r="D31537" s="294"/>
      <c r="E31537" s="294"/>
      <c r="F31537" s="294"/>
    </row>
    <row r="31538">
      <c r="A31538" s="294" t="s">
        <v>41084</v>
      </c>
      <c r="B31538" s="294"/>
      <c r="C31538" s="294"/>
      <c r="D31538" s="294"/>
      <c r="E31538" s="294"/>
      <c r="F31538" s="294"/>
    </row>
    <row r="31539">
      <c r="A31539" s="294" t="s">
        <v>41085</v>
      </c>
      <c r="B31539" s="294"/>
      <c r="C31539" s="294"/>
      <c r="D31539" s="294"/>
      <c r="E31539" s="294"/>
      <c r="F31539" s="294"/>
    </row>
    <row r="31540">
      <c r="A31540" s="294" t="s">
        <v>41086</v>
      </c>
      <c r="B31540" s="294"/>
      <c r="C31540" s="294"/>
      <c r="D31540" s="294"/>
      <c r="E31540" s="294"/>
      <c r="F31540" s="294"/>
    </row>
    <row r="31541">
      <c r="A31541" s="294" t="s">
        <v>41087</v>
      </c>
      <c r="B31541" s="294"/>
      <c r="C31541" s="294"/>
      <c r="D31541" s="294"/>
      <c r="E31541" s="294"/>
      <c r="F31541" s="294"/>
    </row>
    <row r="31542">
      <c r="A31542" s="294" t="s">
        <v>41088</v>
      </c>
      <c r="B31542" s="294"/>
      <c r="C31542" s="294"/>
      <c r="D31542" s="294"/>
      <c r="E31542" s="294"/>
      <c r="F31542" s="294"/>
    </row>
    <row r="31543">
      <c r="A31543" s="294" t="s">
        <v>41089</v>
      </c>
      <c r="B31543" s="294"/>
      <c r="C31543" s="294"/>
      <c r="D31543" s="294"/>
      <c r="E31543" s="294"/>
      <c r="F31543" s="294"/>
    </row>
    <row r="31544">
      <c r="A31544" s="294"/>
      <c r="B31544" s="294"/>
      <c r="C31544" s="294"/>
      <c r="D31544" s="294"/>
      <c r="E31544" s="294"/>
      <c r="F31544" s="294"/>
    </row>
    <row r="31545">
      <c r="A31545" s="294" t="s">
        <v>24519</v>
      </c>
      <c r="B31545" s="294"/>
      <c r="C31545" s="294"/>
      <c r="D31545" s="294"/>
      <c r="E31545" s="294"/>
      <c r="F31545" s="294"/>
    </row>
    <row r="31546">
      <c r="A31546" s="294" t="s">
        <v>27188</v>
      </c>
      <c r="B31546" s="294"/>
      <c r="C31546" s="294"/>
      <c r="D31546" s="294"/>
      <c r="E31546" s="294"/>
      <c r="F31546" s="294"/>
    </row>
    <row r="31547">
      <c r="A31547" s="294"/>
      <c r="B31547" s="294"/>
      <c r="C31547" s="294"/>
      <c r="D31547" s="294"/>
      <c r="E31547" s="294"/>
      <c r="F31547" s="294"/>
    </row>
    <row r="31548">
      <c r="A31548" s="294" t="s">
        <v>41090</v>
      </c>
      <c r="B31548" s="294"/>
      <c r="C31548" s="294"/>
      <c r="D31548" s="294"/>
      <c r="E31548" s="294"/>
      <c r="F31548" s="294"/>
    </row>
    <row r="31549">
      <c r="A31549" s="294" t="s">
        <v>41091</v>
      </c>
      <c r="B31549" s="294"/>
      <c r="C31549" s="294"/>
      <c r="D31549" s="294"/>
      <c r="E31549" s="294"/>
      <c r="F31549" s="294"/>
    </row>
    <row r="31550">
      <c r="A31550" s="294" t="s">
        <v>41092</v>
      </c>
      <c r="B31550" s="294"/>
      <c r="C31550" s="294"/>
      <c r="D31550" s="294"/>
      <c r="E31550" s="294"/>
      <c r="F31550" s="294"/>
    </row>
    <row r="31551">
      <c r="A31551" s="294" t="s">
        <v>41093</v>
      </c>
      <c r="B31551" s="294"/>
      <c r="C31551" s="294"/>
      <c r="D31551" s="294"/>
      <c r="E31551" s="294"/>
      <c r="F31551" s="294"/>
    </row>
    <row r="31552">
      <c r="A31552" s="294" t="s">
        <v>41094</v>
      </c>
      <c r="B31552" s="294"/>
      <c r="C31552" s="294"/>
      <c r="D31552" s="294"/>
      <c r="E31552" s="294"/>
      <c r="F31552" s="294"/>
    </row>
    <row r="31553">
      <c r="A31553" s="294"/>
      <c r="B31553" s="294"/>
      <c r="C31553" s="294"/>
      <c r="D31553" s="294"/>
      <c r="E31553" s="294"/>
      <c r="F31553" s="294"/>
    </row>
    <row r="31554">
      <c r="A31554" s="294" t="s">
        <v>21945</v>
      </c>
      <c r="B31554" s="294"/>
      <c r="C31554" s="294"/>
      <c r="D31554" s="294"/>
      <c r="E31554" s="294"/>
      <c r="F31554" s="294"/>
    </row>
    <row r="31555">
      <c r="A31555" s="294" t="s">
        <v>23156</v>
      </c>
      <c r="B31555" s="294"/>
      <c r="C31555" s="294"/>
      <c r="D31555" s="294"/>
      <c r="E31555" s="294"/>
      <c r="F31555" s="294"/>
    </row>
    <row r="31556">
      <c r="A31556" s="294"/>
      <c r="B31556" s="294"/>
      <c r="C31556" s="294"/>
      <c r="D31556" s="294"/>
      <c r="E31556" s="294"/>
      <c r="F31556" s="294"/>
    </row>
    <row r="31557">
      <c r="A31557" s="294"/>
      <c r="B31557" s="294"/>
      <c r="C31557" s="294"/>
      <c r="D31557" s="294"/>
      <c r="E31557" s="294"/>
      <c r="F31557" s="294"/>
    </row>
    <row r="31558">
      <c r="A31558" s="294" t="s">
        <v>41095</v>
      </c>
      <c r="B31558" s="294"/>
      <c r="C31558" s="294"/>
      <c r="D31558" s="294"/>
      <c r="E31558" s="294"/>
      <c r="F31558" s="294"/>
    </row>
    <row r="31559">
      <c r="A31559" s="294" t="s">
        <v>40139</v>
      </c>
      <c r="B31559" s="294"/>
      <c r="C31559" s="294"/>
      <c r="D31559" s="294"/>
      <c r="E31559" s="294"/>
      <c r="F31559" s="294"/>
    </row>
    <row r="31560">
      <c r="A31560" s="294" t="s">
        <v>41096</v>
      </c>
      <c r="B31560" s="294"/>
      <c r="C31560" s="294"/>
      <c r="D31560" s="294"/>
      <c r="E31560" s="294"/>
      <c r="F31560" s="294"/>
    </row>
    <row r="31561">
      <c r="A31561" s="294" t="s">
        <v>41097</v>
      </c>
      <c r="B31561" s="294"/>
      <c r="C31561" s="294"/>
      <c r="D31561" s="294"/>
      <c r="E31561" s="294"/>
      <c r="F31561" s="294"/>
    </row>
    <row r="31562">
      <c r="A31562" s="294" t="s">
        <v>41098</v>
      </c>
      <c r="B31562" s="294"/>
      <c r="C31562" s="294"/>
      <c r="D31562" s="294"/>
      <c r="E31562" s="294"/>
      <c r="F31562" s="294"/>
    </row>
    <row r="31563">
      <c r="A31563" s="294" t="s">
        <v>41099</v>
      </c>
      <c r="B31563" s="294"/>
      <c r="C31563" s="294"/>
      <c r="D31563" s="294"/>
      <c r="E31563" s="294"/>
      <c r="F31563" s="294"/>
    </row>
    <row r="31564">
      <c r="A31564" s="294" t="s">
        <v>41100</v>
      </c>
      <c r="B31564" s="294"/>
      <c r="C31564" s="294"/>
      <c r="D31564" s="294"/>
      <c r="E31564" s="294"/>
      <c r="F31564" s="294"/>
    </row>
    <row r="31565">
      <c r="A31565" s="294" t="s">
        <v>41101</v>
      </c>
      <c r="B31565" s="294"/>
      <c r="C31565" s="294"/>
      <c r="D31565" s="294"/>
      <c r="E31565" s="294"/>
      <c r="F31565" s="294"/>
    </row>
    <row r="31566">
      <c r="A31566" s="294" t="s">
        <v>41102</v>
      </c>
      <c r="B31566" s="294"/>
      <c r="C31566" s="294"/>
      <c r="D31566" s="294"/>
      <c r="E31566" s="294"/>
      <c r="F31566" s="294"/>
    </row>
    <row r="31567">
      <c r="A31567" s="294" t="s">
        <v>41103</v>
      </c>
      <c r="B31567" s="294"/>
      <c r="C31567" s="294"/>
      <c r="D31567" s="294"/>
      <c r="E31567" s="294"/>
      <c r="F31567" s="294"/>
    </row>
    <row r="31568">
      <c r="A31568" s="294" t="s">
        <v>41104</v>
      </c>
      <c r="B31568" s="294"/>
      <c r="C31568" s="294"/>
      <c r="D31568" s="294"/>
      <c r="E31568" s="294"/>
      <c r="F31568" s="294"/>
    </row>
    <row r="31569">
      <c r="A31569" s="294" t="s">
        <v>41105</v>
      </c>
      <c r="B31569" s="294"/>
      <c r="C31569" s="294"/>
      <c r="D31569" s="294"/>
      <c r="E31569" s="294"/>
      <c r="F31569" s="294"/>
    </row>
    <row r="31570">
      <c r="A31570" s="294" t="s">
        <v>41106</v>
      </c>
      <c r="B31570" s="294"/>
      <c r="C31570" s="294"/>
      <c r="D31570" s="294"/>
      <c r="E31570" s="294"/>
      <c r="F31570" s="294"/>
    </row>
    <row r="31571">
      <c r="A31571" s="294" t="s">
        <v>41107</v>
      </c>
      <c r="B31571" s="294"/>
      <c r="C31571" s="294"/>
      <c r="D31571" s="294"/>
      <c r="E31571" s="294"/>
      <c r="F31571" s="294"/>
    </row>
    <row r="31572">
      <c r="A31572" s="294"/>
      <c r="B31572" s="294"/>
      <c r="C31572" s="294"/>
      <c r="D31572" s="294"/>
      <c r="E31572" s="294"/>
      <c r="F31572" s="294"/>
    </row>
    <row r="31573">
      <c r="A31573" s="294"/>
      <c r="B31573" s="294"/>
      <c r="C31573" s="294"/>
      <c r="D31573" s="294"/>
      <c r="E31573" s="294"/>
      <c r="F31573" s="294"/>
    </row>
    <row r="31574">
      <c r="A31574" s="294"/>
      <c r="B31574" s="294"/>
      <c r="C31574" s="294"/>
      <c r="D31574" s="294"/>
      <c r="E31574" s="294"/>
      <c r="F31574" s="294"/>
    </row>
    <row r="31575">
      <c r="A31575" s="294" t="s">
        <v>21407</v>
      </c>
      <c r="B31575" s="294"/>
      <c r="C31575" s="294"/>
      <c r="D31575" s="294"/>
      <c r="E31575" s="294"/>
      <c r="F31575" s="294"/>
    </row>
    <row r="31576">
      <c r="A31576" s="294"/>
      <c r="B31576" s="294"/>
      <c r="C31576" s="294"/>
      <c r="D31576" s="294"/>
      <c r="E31576" s="294"/>
      <c r="F31576" s="294"/>
    </row>
    <row r="31577">
      <c r="A31577" s="294" t="s">
        <v>41108</v>
      </c>
      <c r="B31577" s="294"/>
      <c r="C31577" s="294"/>
      <c r="D31577" s="294"/>
      <c r="E31577" s="294"/>
      <c r="F31577" s="294"/>
    </row>
    <row r="31578">
      <c r="A31578" s="294" t="s">
        <v>38315</v>
      </c>
      <c r="B31578" s="294"/>
      <c r="C31578" s="294"/>
      <c r="D31578" s="294"/>
      <c r="E31578" s="294"/>
      <c r="F31578" s="294"/>
    </row>
    <row r="31579">
      <c r="A31579" s="294" t="s">
        <v>41109</v>
      </c>
      <c r="B31579" s="294"/>
      <c r="C31579" s="294"/>
      <c r="D31579" s="294"/>
      <c r="E31579" s="294"/>
      <c r="F31579" s="294"/>
    </row>
    <row r="31580">
      <c r="A31580" s="294" t="s">
        <v>38986</v>
      </c>
      <c r="B31580" s="294"/>
      <c r="C31580" s="294"/>
      <c r="D31580" s="294"/>
      <c r="E31580" s="294"/>
      <c r="F31580" s="294"/>
    </row>
    <row r="31581">
      <c r="A31581" s="294" t="s">
        <v>39502</v>
      </c>
      <c r="B31581" s="294"/>
      <c r="C31581" s="294"/>
      <c r="D31581" s="294"/>
      <c r="E31581" s="294"/>
      <c r="F31581" s="294"/>
    </row>
    <row r="31582">
      <c r="A31582" s="294" t="s">
        <v>38990</v>
      </c>
      <c r="B31582" s="294"/>
      <c r="C31582" s="294"/>
      <c r="D31582" s="294"/>
      <c r="E31582" s="294"/>
      <c r="F31582" s="294"/>
    </row>
    <row r="31583">
      <c r="A31583" s="294" t="s">
        <v>41110</v>
      </c>
      <c r="B31583" s="294"/>
      <c r="C31583" s="294"/>
      <c r="D31583" s="294"/>
      <c r="E31583" s="294"/>
      <c r="F31583" s="294"/>
    </row>
    <row r="31584">
      <c r="A31584" s="294" t="s">
        <v>41111</v>
      </c>
      <c r="B31584" s="294"/>
      <c r="C31584" s="294"/>
      <c r="D31584" s="294"/>
      <c r="E31584" s="294"/>
      <c r="F31584" s="294"/>
    </row>
    <row r="31585">
      <c r="A31585" s="294" t="s">
        <v>38164</v>
      </c>
      <c r="B31585" s="294"/>
      <c r="C31585" s="294"/>
      <c r="D31585" s="294"/>
      <c r="E31585" s="294"/>
      <c r="F31585" s="294"/>
    </row>
    <row r="31586">
      <c r="A31586" s="294" t="s">
        <v>41112</v>
      </c>
      <c r="B31586" s="294"/>
      <c r="C31586" s="294"/>
      <c r="D31586" s="294"/>
      <c r="E31586" s="294"/>
      <c r="F31586" s="294"/>
    </row>
    <row r="31587">
      <c r="A31587" s="294" t="s">
        <v>38321</v>
      </c>
      <c r="B31587" s="294"/>
      <c r="C31587" s="294"/>
      <c r="D31587" s="294"/>
      <c r="E31587" s="294"/>
      <c r="F31587" s="294"/>
    </row>
    <row r="31588">
      <c r="A31588" s="294" t="s">
        <v>41113</v>
      </c>
      <c r="B31588" s="294"/>
      <c r="C31588" s="294"/>
      <c r="D31588" s="294"/>
      <c r="E31588" s="294"/>
      <c r="F31588" s="294"/>
    </row>
    <row r="31589">
      <c r="A31589" s="294" t="s">
        <v>41114</v>
      </c>
      <c r="B31589" s="294"/>
      <c r="C31589" s="294"/>
      <c r="D31589" s="294"/>
      <c r="E31589" s="294"/>
      <c r="F31589" s="294"/>
    </row>
    <row r="31590">
      <c r="A31590" s="294" t="s">
        <v>41115</v>
      </c>
      <c r="B31590" s="294"/>
      <c r="C31590" s="294"/>
      <c r="D31590" s="294"/>
      <c r="E31590" s="294"/>
      <c r="F31590" s="294"/>
    </row>
    <row r="31591">
      <c r="A31591" s="294" t="s">
        <v>41116</v>
      </c>
      <c r="B31591" s="294"/>
      <c r="C31591" s="294"/>
      <c r="D31591" s="294"/>
      <c r="E31591" s="294"/>
      <c r="F31591" s="294"/>
    </row>
    <row r="31592">
      <c r="A31592" s="294" t="s">
        <v>41117</v>
      </c>
      <c r="B31592" s="294"/>
      <c r="C31592" s="294"/>
      <c r="D31592" s="294"/>
      <c r="E31592" s="294"/>
      <c r="F31592" s="294"/>
    </row>
    <row r="31593">
      <c r="A31593" s="294" t="s">
        <v>41118</v>
      </c>
      <c r="B31593" s="294"/>
      <c r="C31593" s="294"/>
      <c r="D31593" s="294"/>
      <c r="E31593" s="294"/>
      <c r="F31593" s="294"/>
    </row>
    <row r="31594">
      <c r="A31594" s="294" t="s">
        <v>41119</v>
      </c>
      <c r="B31594" s="294"/>
      <c r="C31594" s="294"/>
      <c r="D31594" s="294"/>
      <c r="E31594" s="294"/>
      <c r="F31594" s="294"/>
    </row>
    <row r="31595">
      <c r="A31595" s="294" t="s">
        <v>41120</v>
      </c>
      <c r="B31595" s="294"/>
      <c r="C31595" s="294"/>
      <c r="D31595" s="294"/>
      <c r="E31595" s="294"/>
      <c r="F31595" s="294"/>
    </row>
    <row r="31596">
      <c r="A31596" s="294" t="s">
        <v>41121</v>
      </c>
      <c r="B31596" s="294"/>
      <c r="C31596" s="294"/>
      <c r="D31596" s="294"/>
      <c r="E31596" s="294"/>
      <c r="F31596" s="294"/>
    </row>
    <row r="31597">
      <c r="A31597" s="294" t="s">
        <v>41122</v>
      </c>
      <c r="B31597" s="294"/>
      <c r="C31597" s="294"/>
      <c r="D31597" s="294"/>
      <c r="E31597" s="294"/>
      <c r="F31597" s="294"/>
    </row>
    <row r="31598">
      <c r="A31598" s="294" t="s">
        <v>41123</v>
      </c>
      <c r="B31598" s="294"/>
      <c r="C31598" s="294"/>
      <c r="D31598" s="294"/>
      <c r="E31598" s="294"/>
      <c r="F31598" s="294"/>
    </row>
    <row r="31599">
      <c r="A31599" s="294" t="s">
        <v>41124</v>
      </c>
      <c r="B31599" s="294"/>
      <c r="C31599" s="294"/>
      <c r="D31599" s="294"/>
      <c r="E31599" s="294"/>
      <c r="F31599" s="294"/>
    </row>
    <row r="31600">
      <c r="A31600" s="294" t="s">
        <v>41125</v>
      </c>
      <c r="B31600" s="294"/>
      <c r="C31600" s="294"/>
      <c r="D31600" s="294"/>
      <c r="E31600" s="294"/>
      <c r="F31600" s="294"/>
    </row>
    <row r="31601">
      <c r="A31601" s="294" t="s">
        <v>41126</v>
      </c>
      <c r="B31601" s="294"/>
      <c r="C31601" s="294"/>
      <c r="D31601" s="294"/>
      <c r="E31601" s="294"/>
      <c r="F31601" s="294"/>
    </row>
    <row r="31602">
      <c r="A31602" s="294" t="s">
        <v>41127</v>
      </c>
      <c r="B31602" s="294"/>
      <c r="C31602" s="294"/>
      <c r="D31602" s="294"/>
      <c r="E31602" s="294"/>
      <c r="F31602" s="294"/>
    </row>
    <row r="31603">
      <c r="A31603" s="294"/>
      <c r="B31603" s="294"/>
      <c r="C31603" s="294"/>
      <c r="D31603" s="294"/>
      <c r="E31603" s="294"/>
      <c r="F31603" s="294"/>
    </row>
    <row r="31604">
      <c r="A31604" s="294" t="s">
        <v>40678</v>
      </c>
      <c r="B31604" s="294"/>
      <c r="C31604" s="294"/>
      <c r="D31604" s="294"/>
      <c r="E31604" s="294"/>
      <c r="F31604" s="294"/>
    </row>
    <row r="31605">
      <c r="A31605" s="294"/>
      <c r="B31605" s="294"/>
      <c r="C31605" s="294"/>
      <c r="D31605" s="294"/>
      <c r="E31605" s="294"/>
      <c r="F31605" s="294"/>
    </row>
    <row r="31606">
      <c r="A31606" s="294" t="s">
        <v>27652</v>
      </c>
      <c r="B31606" s="294"/>
      <c r="C31606" s="294"/>
      <c r="D31606" s="294"/>
      <c r="E31606" s="294"/>
      <c r="F31606" s="294"/>
    </row>
    <row r="31607">
      <c r="A31607" s="294" t="s">
        <v>41128</v>
      </c>
      <c r="B31607" s="294"/>
      <c r="C31607" s="294"/>
      <c r="D31607" s="294"/>
      <c r="E31607" s="294"/>
      <c r="F31607" s="294"/>
    </row>
    <row r="31608">
      <c r="A31608" s="294" t="s">
        <v>41129</v>
      </c>
      <c r="B31608" s="294"/>
      <c r="C31608" s="294"/>
      <c r="D31608" s="294"/>
      <c r="E31608" s="294"/>
      <c r="F31608" s="294"/>
    </row>
    <row r="31609">
      <c r="A31609" s="294" t="s">
        <v>29302</v>
      </c>
      <c r="B31609" s="294"/>
      <c r="C31609" s="294"/>
      <c r="D31609" s="294"/>
      <c r="E31609" s="294"/>
      <c r="F31609" s="294"/>
    </row>
    <row r="31610">
      <c r="A31610" s="294" t="s">
        <v>41130</v>
      </c>
      <c r="B31610" s="294"/>
      <c r="C31610" s="294"/>
      <c r="D31610" s="294"/>
      <c r="E31610" s="294"/>
      <c r="F31610" s="294"/>
    </row>
    <row r="31611">
      <c r="A31611" s="294" t="s">
        <v>41131</v>
      </c>
      <c r="B31611" s="294"/>
      <c r="C31611" s="294"/>
      <c r="D31611" s="294"/>
      <c r="E31611" s="294"/>
      <c r="F31611" s="294"/>
    </row>
    <row r="31612">
      <c r="A31612" s="294"/>
      <c r="B31612" s="294"/>
      <c r="C31612" s="294"/>
      <c r="D31612" s="294"/>
      <c r="E31612" s="294"/>
      <c r="F31612" s="294"/>
    </row>
    <row r="31613">
      <c r="A31613" s="294" t="s">
        <v>41132</v>
      </c>
      <c r="B31613" s="294"/>
      <c r="C31613" s="294"/>
      <c r="D31613" s="294"/>
      <c r="E31613" s="294"/>
      <c r="F31613" s="294"/>
    </row>
    <row r="31614">
      <c r="A31614" s="294"/>
      <c r="B31614" s="294"/>
      <c r="C31614" s="294"/>
      <c r="D31614" s="294"/>
      <c r="E31614" s="294"/>
      <c r="F31614" s="294"/>
    </row>
    <row r="31615">
      <c r="A31615" s="294" t="s">
        <v>41133</v>
      </c>
      <c r="B31615" s="294"/>
      <c r="C31615" s="294"/>
      <c r="D31615" s="294"/>
      <c r="E31615" s="294"/>
      <c r="F31615" s="294"/>
    </row>
    <row r="31616">
      <c r="A31616" s="294" t="s">
        <v>41134</v>
      </c>
      <c r="B31616" s="294"/>
      <c r="C31616" s="294"/>
      <c r="D31616" s="294"/>
      <c r="E31616" s="294"/>
      <c r="F31616" s="294"/>
    </row>
    <row r="31617">
      <c r="A31617" s="294" t="s">
        <v>41135</v>
      </c>
      <c r="B31617" s="294"/>
      <c r="C31617" s="294"/>
      <c r="D31617" s="294"/>
      <c r="E31617" s="294"/>
      <c r="F31617" s="294"/>
    </row>
    <row r="31618">
      <c r="A31618" s="294" t="s">
        <v>41136</v>
      </c>
      <c r="B31618" s="294"/>
      <c r="C31618" s="294"/>
      <c r="D31618" s="294"/>
      <c r="E31618" s="294"/>
      <c r="F31618" s="294"/>
    </row>
    <row r="31619">
      <c r="A31619" s="294" t="s">
        <v>41137</v>
      </c>
      <c r="B31619" s="294"/>
      <c r="C31619" s="294"/>
      <c r="D31619" s="294"/>
      <c r="E31619" s="294"/>
      <c r="F31619" s="294"/>
    </row>
    <row r="31620">
      <c r="A31620" s="294" t="s">
        <v>41138</v>
      </c>
      <c r="B31620" s="294"/>
      <c r="C31620" s="294"/>
      <c r="D31620" s="294"/>
      <c r="E31620" s="294"/>
      <c r="F31620" s="294"/>
    </row>
    <row r="31621">
      <c r="A31621" s="294" t="s">
        <v>41139</v>
      </c>
      <c r="B31621" s="294"/>
      <c r="C31621" s="294"/>
      <c r="D31621" s="294"/>
      <c r="E31621" s="294"/>
      <c r="F31621" s="294"/>
    </row>
    <row r="31622">
      <c r="A31622" s="294"/>
      <c r="B31622" s="294"/>
      <c r="C31622" s="294"/>
      <c r="D31622" s="294"/>
      <c r="E31622" s="294"/>
      <c r="F31622" s="294"/>
    </row>
    <row r="31623">
      <c r="A31623" s="294" t="s">
        <v>28124</v>
      </c>
      <c r="B31623" s="294"/>
      <c r="C31623" s="294"/>
      <c r="D31623" s="294"/>
      <c r="E31623" s="294"/>
      <c r="F31623" s="294"/>
    </row>
    <row r="31624">
      <c r="A31624" s="294" t="s">
        <v>41140</v>
      </c>
      <c r="B31624" s="294"/>
      <c r="C31624" s="294"/>
      <c r="D31624" s="294"/>
      <c r="E31624" s="294"/>
      <c r="F31624" s="294"/>
    </row>
    <row r="31625">
      <c r="A31625" s="294" t="s">
        <v>21672</v>
      </c>
      <c r="B31625" s="294"/>
      <c r="C31625" s="294"/>
      <c r="D31625" s="294"/>
      <c r="E31625" s="294"/>
      <c r="F31625" s="294"/>
    </row>
    <row r="31626">
      <c r="A31626" s="294" t="s">
        <v>41076</v>
      </c>
      <c r="B31626" s="294"/>
      <c r="C31626" s="294"/>
      <c r="D31626" s="294"/>
      <c r="E31626" s="294"/>
      <c r="F31626" s="294"/>
    </row>
    <row r="31627">
      <c r="A31627" s="294"/>
      <c r="B31627" s="294"/>
      <c r="C31627" s="294"/>
      <c r="D31627" s="294"/>
      <c r="E31627" s="294"/>
      <c r="F31627" s="294"/>
    </row>
    <row r="31628">
      <c r="A31628" s="294" t="s">
        <v>21315</v>
      </c>
      <c r="B31628" s="294"/>
      <c r="C31628" s="294"/>
      <c r="D31628" s="294"/>
      <c r="E31628" s="294"/>
      <c r="F31628" s="294"/>
    </row>
    <row r="31629">
      <c r="A31629" s="294"/>
      <c r="B31629" s="294"/>
      <c r="C31629" s="294"/>
      <c r="D31629" s="294"/>
      <c r="E31629" s="294"/>
      <c r="F31629" s="294"/>
    </row>
    <row r="31630">
      <c r="A31630" s="294" t="s">
        <v>41141</v>
      </c>
      <c r="B31630" s="294"/>
      <c r="C31630" s="294"/>
      <c r="D31630" s="294"/>
      <c r="E31630" s="294"/>
      <c r="F31630" s="294"/>
    </row>
    <row r="31631">
      <c r="A31631" s="294" t="s">
        <v>41142</v>
      </c>
      <c r="B31631" s="294"/>
      <c r="C31631" s="294"/>
      <c r="D31631" s="294"/>
      <c r="E31631" s="294"/>
      <c r="F31631" s="294"/>
    </row>
    <row r="31632">
      <c r="A31632" s="294" t="s">
        <v>41143</v>
      </c>
      <c r="B31632" s="294"/>
      <c r="C31632" s="294"/>
      <c r="D31632" s="294"/>
      <c r="E31632" s="294"/>
      <c r="F31632" s="294"/>
    </row>
    <row r="31633">
      <c r="A31633" s="294" t="s">
        <v>41144</v>
      </c>
      <c r="B31633" s="294"/>
      <c r="C31633" s="294"/>
      <c r="D31633" s="294"/>
      <c r="E31633" s="294"/>
      <c r="F31633" s="294"/>
    </row>
    <row r="31634">
      <c r="A31634" s="294" t="s">
        <v>41145</v>
      </c>
      <c r="B31634" s="294"/>
      <c r="C31634" s="294"/>
      <c r="D31634" s="294"/>
      <c r="E31634" s="294"/>
      <c r="F31634" s="294"/>
    </row>
    <row r="31635">
      <c r="A31635" s="294" t="s">
        <v>41146</v>
      </c>
      <c r="B31635" s="294"/>
      <c r="C31635" s="294"/>
      <c r="D31635" s="294"/>
      <c r="E31635" s="294"/>
      <c r="F31635" s="294"/>
    </row>
    <row r="31636">
      <c r="A31636" s="294" t="s">
        <v>41147</v>
      </c>
      <c r="B31636" s="294"/>
      <c r="C31636" s="294"/>
      <c r="D31636" s="294"/>
      <c r="E31636" s="294"/>
      <c r="F31636" s="294"/>
    </row>
    <row r="31637">
      <c r="A31637" s="294" t="s">
        <v>41148</v>
      </c>
      <c r="B31637" s="294"/>
      <c r="C31637" s="294"/>
      <c r="D31637" s="294"/>
      <c r="E31637" s="294"/>
      <c r="F31637" s="294"/>
    </row>
    <row r="31638">
      <c r="A31638" s="294" t="s">
        <v>41149</v>
      </c>
      <c r="B31638" s="294"/>
      <c r="C31638" s="294"/>
      <c r="D31638" s="294"/>
      <c r="E31638" s="294"/>
      <c r="F31638" s="294"/>
    </row>
    <row r="31639">
      <c r="A31639" s="294" t="s">
        <v>41150</v>
      </c>
      <c r="B31639" s="294"/>
      <c r="C31639" s="294"/>
      <c r="D31639" s="294"/>
      <c r="E31639" s="294"/>
      <c r="F31639" s="294"/>
    </row>
    <row r="31640">
      <c r="A31640" s="294"/>
      <c r="B31640" s="294"/>
      <c r="C31640" s="294"/>
      <c r="D31640" s="294"/>
      <c r="E31640" s="294"/>
      <c r="F31640" s="294"/>
    </row>
    <row r="31641">
      <c r="A31641" s="294"/>
      <c r="B31641" s="294"/>
      <c r="C31641" s="294"/>
      <c r="D31641" s="294"/>
      <c r="E31641" s="294"/>
      <c r="F31641" s="294"/>
    </row>
    <row r="31642">
      <c r="A31642" s="294" t="s">
        <v>22281</v>
      </c>
      <c r="B31642" s="294"/>
      <c r="C31642" s="294"/>
      <c r="D31642" s="294"/>
      <c r="E31642" s="294"/>
      <c r="F31642" s="294"/>
    </row>
    <row r="31643">
      <c r="A31643" s="294"/>
      <c r="B31643" s="294"/>
      <c r="C31643" s="294"/>
      <c r="D31643" s="294"/>
      <c r="E31643" s="294"/>
      <c r="F31643" s="294"/>
    </row>
    <row r="31644">
      <c r="A31644" s="294" t="s">
        <v>41151</v>
      </c>
      <c r="B31644" s="294"/>
      <c r="C31644" s="294"/>
      <c r="D31644" s="294"/>
      <c r="E31644" s="294"/>
      <c r="F31644" s="294"/>
    </row>
    <row r="31645">
      <c r="A31645" s="294" t="s">
        <v>41152</v>
      </c>
      <c r="B31645" s="294"/>
      <c r="C31645" s="294"/>
      <c r="D31645" s="294"/>
      <c r="E31645" s="294"/>
      <c r="F31645" s="294"/>
    </row>
    <row r="31646">
      <c r="A31646" s="294" t="s">
        <v>41153</v>
      </c>
      <c r="B31646" s="294"/>
      <c r="C31646" s="294"/>
      <c r="D31646" s="294"/>
      <c r="E31646" s="294"/>
      <c r="F31646" s="294"/>
    </row>
    <row r="31647">
      <c r="A31647" s="294" t="s">
        <v>41154</v>
      </c>
      <c r="B31647" s="294"/>
      <c r="C31647" s="294"/>
      <c r="D31647" s="294"/>
      <c r="E31647" s="294"/>
      <c r="F31647" s="294"/>
    </row>
    <row r="31648">
      <c r="A31648" s="294" t="s">
        <v>41155</v>
      </c>
      <c r="B31648" s="294"/>
      <c r="C31648" s="294"/>
      <c r="D31648" s="294"/>
      <c r="E31648" s="294"/>
      <c r="F31648" s="294"/>
    </row>
    <row r="31649">
      <c r="A31649" s="294" t="s">
        <v>41156</v>
      </c>
      <c r="B31649" s="294"/>
      <c r="C31649" s="294"/>
      <c r="D31649" s="294"/>
      <c r="E31649" s="294"/>
      <c r="F31649" s="294"/>
    </row>
    <row r="31650">
      <c r="A31650" s="294" t="s">
        <v>41157</v>
      </c>
      <c r="B31650" s="294"/>
      <c r="C31650" s="294"/>
      <c r="D31650" s="294"/>
      <c r="E31650" s="294"/>
      <c r="F31650" s="294"/>
    </row>
    <row r="31651">
      <c r="A31651" s="294"/>
      <c r="B31651" s="294"/>
      <c r="C31651" s="294"/>
      <c r="D31651" s="294"/>
      <c r="E31651" s="294"/>
      <c r="F31651" s="294"/>
    </row>
    <row r="31652">
      <c r="A31652" s="294" t="s">
        <v>23029</v>
      </c>
      <c r="B31652" s="294"/>
      <c r="C31652" s="294"/>
      <c r="D31652" s="294"/>
      <c r="E31652" s="294"/>
      <c r="F31652" s="294"/>
    </row>
    <row r="31653">
      <c r="A31653" s="294" t="s">
        <v>25548</v>
      </c>
      <c r="B31653" s="294"/>
      <c r="C31653" s="294"/>
      <c r="D31653" s="294"/>
      <c r="E31653" s="294"/>
      <c r="F31653" s="294"/>
    </row>
    <row r="31654">
      <c r="A31654" s="294"/>
      <c r="B31654" s="294"/>
      <c r="C31654" s="294"/>
      <c r="D31654" s="294"/>
      <c r="E31654" s="294"/>
      <c r="F31654" s="294"/>
    </row>
    <row r="31655">
      <c r="A31655" s="294" t="s">
        <v>41158</v>
      </c>
      <c r="B31655" s="294"/>
      <c r="C31655" s="294"/>
      <c r="D31655" s="294"/>
      <c r="E31655" s="294"/>
      <c r="F31655" s="294"/>
    </row>
    <row r="31656">
      <c r="A31656" s="294" t="s">
        <v>41159</v>
      </c>
      <c r="B31656" s="294"/>
      <c r="C31656" s="294"/>
      <c r="D31656" s="294"/>
      <c r="E31656" s="294"/>
      <c r="F31656" s="294"/>
    </row>
    <row r="31657">
      <c r="A31657" s="294" t="s">
        <v>41160</v>
      </c>
      <c r="B31657" s="294"/>
      <c r="C31657" s="294"/>
      <c r="D31657" s="294"/>
      <c r="E31657" s="294"/>
      <c r="F31657" s="294"/>
    </row>
    <row r="31658">
      <c r="A31658" s="294" t="s">
        <v>35078</v>
      </c>
      <c r="B31658" s="294"/>
      <c r="C31658" s="294"/>
      <c r="D31658" s="294"/>
      <c r="E31658" s="294"/>
      <c r="F31658" s="294"/>
    </row>
    <row r="31659">
      <c r="A31659" s="294" t="s">
        <v>41161</v>
      </c>
      <c r="B31659" s="294"/>
      <c r="C31659" s="294"/>
      <c r="D31659" s="294"/>
      <c r="E31659" s="294"/>
      <c r="F31659" s="294"/>
    </row>
    <row r="31660">
      <c r="A31660" s="294"/>
      <c r="B31660" s="294"/>
      <c r="C31660" s="294"/>
      <c r="D31660" s="294"/>
      <c r="E31660" s="294"/>
      <c r="F31660" s="294"/>
    </row>
    <row r="31661">
      <c r="A31661" s="294" t="s">
        <v>22578</v>
      </c>
      <c r="B31661" s="294"/>
      <c r="C31661" s="294"/>
      <c r="D31661" s="294"/>
      <c r="E31661" s="294"/>
      <c r="F31661" s="294"/>
    </row>
    <row r="31662">
      <c r="A31662" s="294" t="s">
        <v>26598</v>
      </c>
      <c r="B31662" s="294"/>
      <c r="C31662" s="294"/>
      <c r="D31662" s="294"/>
      <c r="E31662" s="294"/>
      <c r="F31662" s="294"/>
    </row>
    <row r="31663">
      <c r="A31663" s="294"/>
      <c r="B31663" s="294"/>
      <c r="C31663" s="294"/>
      <c r="D31663" s="294"/>
      <c r="E31663" s="294"/>
      <c r="F31663" s="294"/>
    </row>
    <row r="31664">
      <c r="A31664" s="294" t="s">
        <v>41162</v>
      </c>
      <c r="B31664" s="294"/>
      <c r="C31664" s="294"/>
      <c r="D31664" s="294"/>
      <c r="E31664" s="294"/>
      <c r="F31664" s="294"/>
    </row>
    <row r="31665">
      <c r="A31665" s="294" t="s">
        <v>41163</v>
      </c>
      <c r="B31665" s="294"/>
      <c r="C31665" s="294"/>
      <c r="D31665" s="294"/>
      <c r="E31665" s="294"/>
      <c r="F31665" s="294"/>
    </row>
    <row r="31666">
      <c r="A31666" s="294" t="s">
        <v>25341</v>
      </c>
      <c r="B31666" s="294"/>
      <c r="C31666" s="294"/>
      <c r="D31666" s="294"/>
      <c r="E31666" s="294"/>
      <c r="F31666" s="294"/>
    </row>
    <row r="31667">
      <c r="A31667" s="294" t="s">
        <v>41164</v>
      </c>
      <c r="B31667" s="294"/>
      <c r="C31667" s="294"/>
      <c r="D31667" s="294"/>
      <c r="E31667" s="294"/>
      <c r="F31667" s="294"/>
    </row>
    <row r="31668">
      <c r="A31668" s="294" t="s">
        <v>41165</v>
      </c>
      <c r="B31668" s="294"/>
      <c r="C31668" s="294"/>
      <c r="D31668" s="294"/>
      <c r="E31668" s="294"/>
      <c r="F31668" s="294"/>
    </row>
    <row r="31669">
      <c r="A31669" s="294"/>
      <c r="B31669" s="294"/>
      <c r="C31669" s="294"/>
      <c r="D31669" s="294"/>
      <c r="E31669" s="294"/>
      <c r="F31669" s="294"/>
    </row>
    <row r="31670">
      <c r="A31670" s="294"/>
      <c r="B31670" s="294"/>
      <c r="C31670" s="294"/>
      <c r="D31670" s="294"/>
      <c r="E31670" s="294"/>
      <c r="F31670" s="294"/>
    </row>
    <row r="31671">
      <c r="A31671" s="294" t="s">
        <v>23311</v>
      </c>
      <c r="B31671" s="294"/>
      <c r="C31671" s="294"/>
      <c r="D31671" s="294"/>
      <c r="E31671" s="294"/>
      <c r="F31671" s="294"/>
    </row>
    <row r="31672">
      <c r="A31672" s="294"/>
      <c r="B31672" s="294"/>
      <c r="C31672" s="294"/>
      <c r="D31672" s="294"/>
      <c r="E31672" s="294"/>
      <c r="F31672" s="294"/>
    </row>
    <row r="31673">
      <c r="A31673" s="294"/>
      <c r="B31673" s="294"/>
      <c r="C31673" s="294"/>
      <c r="D31673" s="294"/>
      <c r="E31673" s="294"/>
      <c r="F31673" s="294"/>
    </row>
    <row r="31674">
      <c r="A31674" s="294"/>
      <c r="B31674" s="294"/>
      <c r="C31674" s="294"/>
      <c r="D31674" s="294"/>
      <c r="E31674" s="294"/>
      <c r="F31674" s="294"/>
    </row>
    <row r="31675">
      <c r="A31675" s="294" t="s">
        <v>41166</v>
      </c>
      <c r="B31675" s="294"/>
      <c r="C31675" s="294"/>
      <c r="D31675" s="294"/>
      <c r="E31675" s="294"/>
      <c r="F31675" s="294"/>
    </row>
    <row r="31676">
      <c r="A31676" s="294"/>
      <c r="B31676" s="294"/>
      <c r="C31676" s="294"/>
      <c r="D31676" s="294"/>
      <c r="E31676" s="294"/>
      <c r="F31676" s="294"/>
    </row>
    <row r="31677">
      <c r="A31677" s="294" t="s">
        <v>41167</v>
      </c>
      <c r="B31677" s="294"/>
      <c r="C31677" s="294"/>
      <c r="D31677" s="294"/>
      <c r="E31677" s="294"/>
      <c r="F31677" s="294"/>
    </row>
    <row r="31678">
      <c r="A31678" s="294" t="s">
        <v>41168</v>
      </c>
      <c r="B31678" s="294"/>
      <c r="C31678" s="294"/>
      <c r="D31678" s="294"/>
      <c r="E31678" s="294"/>
      <c r="F31678" s="294"/>
    </row>
    <row r="31679">
      <c r="A31679" s="294" t="s">
        <v>41169</v>
      </c>
      <c r="B31679" s="294"/>
      <c r="C31679" s="294"/>
      <c r="D31679" s="294"/>
      <c r="E31679" s="294"/>
      <c r="F31679" s="294"/>
    </row>
    <row r="31680">
      <c r="A31680" s="294" t="s">
        <v>41170</v>
      </c>
      <c r="B31680" s="294"/>
      <c r="C31680" s="294"/>
      <c r="D31680" s="294"/>
      <c r="E31680" s="294"/>
      <c r="F31680" s="294"/>
    </row>
    <row r="31681">
      <c r="A31681" s="294" t="s">
        <v>41171</v>
      </c>
      <c r="B31681" s="294"/>
      <c r="C31681" s="294"/>
      <c r="D31681" s="294"/>
      <c r="E31681" s="294"/>
      <c r="F31681" s="294"/>
    </row>
    <row r="31682">
      <c r="A31682" s="294" t="s">
        <v>41172</v>
      </c>
      <c r="B31682" s="294"/>
      <c r="C31682" s="294"/>
      <c r="D31682" s="294"/>
      <c r="E31682" s="294"/>
      <c r="F31682" s="294"/>
    </row>
    <row r="31683">
      <c r="A31683" s="294" t="s">
        <v>41173</v>
      </c>
      <c r="B31683" s="294"/>
      <c r="C31683" s="294"/>
      <c r="D31683" s="294"/>
      <c r="E31683" s="294"/>
      <c r="F31683" s="294"/>
    </row>
    <row r="31684">
      <c r="A31684" s="294" t="s">
        <v>41174</v>
      </c>
      <c r="B31684" s="294"/>
      <c r="C31684" s="294"/>
      <c r="D31684" s="294"/>
      <c r="E31684" s="294"/>
      <c r="F31684" s="294"/>
    </row>
    <row r="31685">
      <c r="A31685" s="294" t="s">
        <v>41175</v>
      </c>
      <c r="B31685" s="294"/>
      <c r="C31685" s="294"/>
      <c r="D31685" s="294"/>
      <c r="E31685" s="294"/>
      <c r="F31685" s="294"/>
    </row>
    <row r="31686">
      <c r="A31686" s="294" t="s">
        <v>41176</v>
      </c>
      <c r="B31686" s="294"/>
      <c r="C31686" s="294"/>
      <c r="D31686" s="294"/>
      <c r="E31686" s="294"/>
      <c r="F31686" s="294"/>
    </row>
    <row r="31687">
      <c r="A31687" s="294" t="s">
        <v>41177</v>
      </c>
      <c r="B31687" s="294"/>
      <c r="C31687" s="294"/>
      <c r="D31687" s="294"/>
      <c r="E31687" s="294"/>
      <c r="F31687" s="294"/>
    </row>
    <row r="31688">
      <c r="A31688" s="294"/>
      <c r="B31688" s="294"/>
      <c r="C31688" s="294"/>
      <c r="D31688" s="294"/>
      <c r="E31688" s="294"/>
      <c r="F31688" s="294"/>
    </row>
    <row r="31689">
      <c r="A31689" s="294" t="s">
        <v>24089</v>
      </c>
      <c r="B31689" s="294"/>
      <c r="C31689" s="294"/>
      <c r="D31689" s="294"/>
      <c r="E31689" s="294"/>
      <c r="F31689" s="294"/>
    </row>
    <row r="31690">
      <c r="A31690" s="294"/>
      <c r="B31690" s="294"/>
      <c r="C31690" s="294"/>
      <c r="D31690" s="294"/>
      <c r="E31690" s="294"/>
      <c r="F31690" s="294"/>
    </row>
    <row r="31691">
      <c r="A31691" s="294" t="s">
        <v>41178</v>
      </c>
      <c r="B31691" s="294"/>
      <c r="C31691" s="294"/>
      <c r="D31691" s="294"/>
      <c r="E31691" s="294"/>
      <c r="F31691" s="294"/>
    </row>
    <row r="31692">
      <c r="A31692" s="294" t="s">
        <v>41179</v>
      </c>
      <c r="B31692" s="294"/>
      <c r="C31692" s="294"/>
      <c r="D31692" s="294"/>
      <c r="E31692" s="294"/>
      <c r="F31692" s="294"/>
    </row>
    <row r="31693">
      <c r="A31693" s="294" t="s">
        <v>34427</v>
      </c>
      <c r="B31693" s="294"/>
      <c r="C31693" s="294"/>
      <c r="D31693" s="294"/>
      <c r="E31693" s="294"/>
      <c r="F31693" s="294"/>
    </row>
    <row r="31694">
      <c r="A31694" s="294" t="s">
        <v>41180</v>
      </c>
      <c r="B31694" s="294"/>
      <c r="C31694" s="294"/>
      <c r="D31694" s="294"/>
      <c r="E31694" s="294"/>
      <c r="F31694" s="294"/>
    </row>
    <row r="31695">
      <c r="A31695" s="294" t="s">
        <v>41181</v>
      </c>
      <c r="B31695" s="294"/>
      <c r="C31695" s="294"/>
      <c r="D31695" s="294"/>
      <c r="E31695" s="294"/>
      <c r="F31695" s="294"/>
    </row>
    <row r="31696">
      <c r="A31696" s="294"/>
      <c r="B31696" s="294"/>
      <c r="C31696" s="294"/>
      <c r="D31696" s="294"/>
      <c r="E31696" s="294"/>
      <c r="F31696" s="294"/>
    </row>
    <row r="31697">
      <c r="A31697" s="294" t="s">
        <v>41182</v>
      </c>
      <c r="B31697" s="294"/>
      <c r="C31697" s="294"/>
      <c r="D31697" s="294"/>
      <c r="E31697" s="294"/>
      <c r="F31697" s="294"/>
    </row>
    <row r="31698">
      <c r="A31698" s="294"/>
      <c r="B31698" s="294"/>
      <c r="C31698" s="294"/>
      <c r="D31698" s="294"/>
      <c r="E31698" s="294"/>
      <c r="F31698" s="294"/>
    </row>
    <row r="31699">
      <c r="A31699" s="294" t="s">
        <v>41183</v>
      </c>
      <c r="B31699" s="294"/>
      <c r="C31699" s="294"/>
      <c r="D31699" s="294"/>
      <c r="E31699" s="294"/>
      <c r="F31699" s="294"/>
    </row>
    <row r="31700">
      <c r="A31700" s="294"/>
      <c r="B31700" s="294"/>
      <c r="C31700" s="294"/>
      <c r="D31700" s="294"/>
      <c r="E31700" s="294"/>
      <c r="F31700" s="294"/>
    </row>
    <row r="31701">
      <c r="A31701" s="294" t="s">
        <v>41184</v>
      </c>
      <c r="B31701" s="294"/>
      <c r="C31701" s="294"/>
      <c r="D31701" s="294"/>
      <c r="E31701" s="294"/>
      <c r="F31701" s="294"/>
    </row>
    <row r="31702">
      <c r="A31702" s="294" t="s">
        <v>41185</v>
      </c>
      <c r="B31702" s="294"/>
      <c r="C31702" s="294"/>
      <c r="D31702" s="294"/>
      <c r="E31702" s="294"/>
      <c r="F31702" s="294"/>
    </row>
    <row r="31703">
      <c r="A31703" s="294" t="s">
        <v>41186</v>
      </c>
      <c r="B31703" s="294"/>
      <c r="C31703" s="294"/>
      <c r="D31703" s="294"/>
      <c r="E31703" s="294"/>
      <c r="F31703" s="294"/>
    </row>
    <row r="31704">
      <c r="A31704" s="294" t="s">
        <v>41187</v>
      </c>
      <c r="B31704" s="294"/>
      <c r="C31704" s="294"/>
      <c r="D31704" s="294"/>
      <c r="E31704" s="294"/>
      <c r="F31704" s="294"/>
    </row>
    <row r="31705">
      <c r="A31705" s="294" t="s">
        <v>41188</v>
      </c>
      <c r="B31705" s="294"/>
      <c r="C31705" s="294"/>
      <c r="D31705" s="294"/>
      <c r="E31705" s="294"/>
      <c r="F31705" s="294"/>
    </row>
    <row r="31706">
      <c r="A31706" s="294" t="s">
        <v>41189</v>
      </c>
      <c r="B31706" s="294"/>
      <c r="C31706" s="294"/>
      <c r="D31706" s="294"/>
      <c r="E31706" s="294"/>
      <c r="F31706" s="294"/>
    </row>
    <row r="31707">
      <c r="A31707" s="294" t="s">
        <v>41190</v>
      </c>
      <c r="B31707" s="294"/>
      <c r="C31707" s="294"/>
      <c r="D31707" s="294"/>
      <c r="E31707" s="294"/>
      <c r="F31707" s="294"/>
    </row>
    <row r="31708">
      <c r="A31708" s="294" t="s">
        <v>41191</v>
      </c>
      <c r="B31708" s="294"/>
      <c r="C31708" s="294"/>
      <c r="D31708" s="294"/>
      <c r="E31708" s="294"/>
      <c r="F31708" s="294"/>
    </row>
    <row r="31709">
      <c r="A31709" s="294" t="s">
        <v>41192</v>
      </c>
      <c r="B31709" s="294"/>
      <c r="C31709" s="294"/>
      <c r="D31709" s="294"/>
      <c r="E31709" s="294"/>
      <c r="F31709" s="294"/>
    </row>
    <row r="31710">
      <c r="A31710" s="294" t="s">
        <v>41193</v>
      </c>
      <c r="B31710" s="294"/>
      <c r="C31710" s="294"/>
      <c r="D31710" s="294"/>
      <c r="E31710" s="294"/>
      <c r="F31710" s="294"/>
    </row>
    <row r="31711">
      <c r="A31711" s="294" t="s">
        <v>41194</v>
      </c>
      <c r="B31711" s="294"/>
      <c r="C31711" s="294"/>
      <c r="D31711" s="294"/>
      <c r="E31711" s="294"/>
      <c r="F31711" s="294"/>
    </row>
    <row r="31712">
      <c r="A31712" s="294" t="s">
        <v>41195</v>
      </c>
      <c r="B31712" s="294"/>
      <c r="C31712" s="294"/>
      <c r="D31712" s="294"/>
      <c r="E31712" s="294"/>
      <c r="F31712" s="294"/>
    </row>
    <row r="31713">
      <c r="A31713" s="294" t="s">
        <v>41196</v>
      </c>
      <c r="B31713" s="294"/>
      <c r="C31713" s="294"/>
      <c r="D31713" s="294"/>
      <c r="E31713" s="294"/>
      <c r="F31713" s="294"/>
    </row>
    <row r="31714">
      <c r="A31714" s="294" t="s">
        <v>41197</v>
      </c>
      <c r="B31714" s="294"/>
      <c r="C31714" s="294"/>
      <c r="D31714" s="294"/>
      <c r="E31714" s="294"/>
      <c r="F31714" s="294"/>
    </row>
    <row r="31715">
      <c r="A31715" s="294" t="s">
        <v>41198</v>
      </c>
      <c r="B31715" s="294"/>
      <c r="C31715" s="294"/>
      <c r="D31715" s="294"/>
      <c r="E31715" s="294"/>
      <c r="F31715" s="294"/>
    </row>
    <row r="31716">
      <c r="A31716" s="294"/>
      <c r="B31716" s="294"/>
      <c r="C31716" s="294"/>
      <c r="D31716" s="294"/>
      <c r="E31716" s="294"/>
      <c r="F31716" s="294"/>
    </row>
    <row r="31717">
      <c r="A31717" s="294" t="s">
        <v>41199</v>
      </c>
      <c r="B31717" s="294"/>
      <c r="C31717" s="294"/>
      <c r="D31717" s="294"/>
      <c r="E31717" s="294"/>
      <c r="F31717" s="294"/>
    </row>
    <row r="31718">
      <c r="A31718" s="294" t="s">
        <v>41200</v>
      </c>
      <c r="B31718" s="294"/>
      <c r="C31718" s="294"/>
      <c r="D31718" s="294"/>
      <c r="E31718" s="294"/>
      <c r="F31718" s="294"/>
    </row>
    <row r="31719">
      <c r="A31719" s="294" t="s">
        <v>41201</v>
      </c>
      <c r="B31719" s="294"/>
      <c r="C31719" s="294"/>
      <c r="D31719" s="294"/>
      <c r="E31719" s="294"/>
      <c r="F31719" s="294"/>
    </row>
    <row r="31720">
      <c r="A31720" s="294" t="s">
        <v>41202</v>
      </c>
      <c r="B31720" s="294"/>
      <c r="C31720" s="294"/>
      <c r="D31720" s="294"/>
      <c r="E31720" s="294"/>
      <c r="F31720" s="294"/>
    </row>
    <row r="31721">
      <c r="A31721" s="294"/>
      <c r="B31721" s="294"/>
      <c r="C31721" s="294"/>
      <c r="D31721" s="294"/>
      <c r="E31721" s="294"/>
      <c r="F31721" s="294"/>
    </row>
    <row r="31722">
      <c r="A31722" s="294" t="s">
        <v>28124</v>
      </c>
      <c r="B31722" s="294"/>
      <c r="C31722" s="294"/>
      <c r="D31722" s="294"/>
      <c r="E31722" s="294"/>
      <c r="F31722" s="294"/>
    </row>
    <row r="31723">
      <c r="A31723" s="294" t="s">
        <v>41203</v>
      </c>
      <c r="B31723" s="294"/>
      <c r="C31723" s="294"/>
      <c r="D31723" s="294"/>
      <c r="E31723" s="294"/>
      <c r="F31723" s="294"/>
    </row>
    <row r="31724">
      <c r="A31724" s="294" t="s">
        <v>21618</v>
      </c>
      <c r="B31724" s="294"/>
      <c r="C31724" s="294"/>
      <c r="D31724" s="294"/>
      <c r="E31724" s="294"/>
      <c r="F31724" s="294"/>
    </row>
    <row r="31725">
      <c r="A31725" s="294" t="s">
        <v>41204</v>
      </c>
      <c r="B31725" s="294"/>
      <c r="C31725" s="294"/>
      <c r="D31725" s="294"/>
      <c r="E31725" s="294"/>
      <c r="F31725" s="294"/>
    </row>
    <row r="31726">
      <c r="A31726" s="294"/>
      <c r="B31726" s="294"/>
      <c r="C31726" s="294"/>
      <c r="D31726" s="294"/>
      <c r="E31726" s="294"/>
      <c r="F31726" s="294"/>
    </row>
    <row r="31727">
      <c r="A31727" s="294" t="s">
        <v>22602</v>
      </c>
      <c r="B31727" s="294"/>
      <c r="C31727" s="294"/>
      <c r="D31727" s="294"/>
      <c r="E31727" s="294"/>
      <c r="F31727" s="294"/>
    </row>
    <row r="31728">
      <c r="A31728" s="294" t="s">
        <v>38917</v>
      </c>
      <c r="B31728" s="294"/>
      <c r="C31728" s="294"/>
      <c r="D31728" s="294"/>
      <c r="E31728" s="294"/>
      <c r="F31728" s="294"/>
    </row>
    <row r="31729">
      <c r="A31729" s="294"/>
      <c r="B31729" s="294"/>
      <c r="C31729" s="294"/>
      <c r="D31729" s="294"/>
      <c r="E31729" s="294"/>
      <c r="F31729" s="294"/>
    </row>
    <row r="31730">
      <c r="A31730" s="294" t="s">
        <v>41205</v>
      </c>
      <c r="B31730" s="294"/>
      <c r="C31730" s="294"/>
      <c r="D31730" s="294"/>
      <c r="E31730" s="294"/>
      <c r="F31730" s="294"/>
    </row>
    <row r="31731">
      <c r="A31731" s="294" t="s">
        <v>41206</v>
      </c>
      <c r="B31731" s="294"/>
      <c r="C31731" s="294"/>
      <c r="D31731" s="294"/>
      <c r="E31731" s="294"/>
      <c r="F31731" s="294"/>
    </row>
    <row r="31732">
      <c r="A31732" s="294" t="s">
        <v>39668</v>
      </c>
      <c r="B31732" s="294"/>
      <c r="C31732" s="294"/>
      <c r="D31732" s="294"/>
      <c r="E31732" s="294"/>
      <c r="F31732" s="294"/>
    </row>
    <row r="31733">
      <c r="A31733" s="294" t="s">
        <v>41207</v>
      </c>
      <c r="B31733" s="294"/>
      <c r="C31733" s="294"/>
      <c r="D31733" s="294"/>
      <c r="E31733" s="294"/>
      <c r="F31733" s="294"/>
    </row>
    <row r="31734">
      <c r="A31734" s="294" t="s">
        <v>41208</v>
      </c>
      <c r="B31734" s="294"/>
      <c r="C31734" s="294"/>
      <c r="D31734" s="294"/>
      <c r="E31734" s="294"/>
      <c r="F31734" s="294"/>
    </row>
    <row r="31735">
      <c r="A31735" s="294" t="s">
        <v>41209</v>
      </c>
      <c r="B31735" s="294"/>
      <c r="C31735" s="294"/>
      <c r="D31735" s="294"/>
      <c r="E31735" s="294"/>
      <c r="F31735" s="294"/>
    </row>
    <row r="31736">
      <c r="A31736" s="294" t="s">
        <v>41210</v>
      </c>
      <c r="B31736" s="294"/>
      <c r="C31736" s="294"/>
      <c r="D31736" s="294"/>
      <c r="E31736" s="294"/>
      <c r="F31736" s="294"/>
    </row>
    <row r="31737">
      <c r="A31737" s="294"/>
      <c r="B31737" s="294"/>
      <c r="C31737" s="294"/>
      <c r="D31737" s="294"/>
      <c r="E31737" s="294"/>
      <c r="F31737" s="294"/>
    </row>
    <row r="31738">
      <c r="A31738" s="294" t="s">
        <v>24519</v>
      </c>
      <c r="B31738" s="294"/>
      <c r="C31738" s="294"/>
      <c r="D31738" s="294"/>
      <c r="E31738" s="294"/>
      <c r="F31738" s="294"/>
    </row>
    <row r="31739">
      <c r="A31739" s="294" t="s">
        <v>41211</v>
      </c>
      <c r="B31739" s="294"/>
      <c r="C31739" s="294"/>
      <c r="D31739" s="294"/>
      <c r="E31739" s="294"/>
      <c r="F31739" s="294"/>
    </row>
    <row r="31740">
      <c r="A31740" s="294"/>
      <c r="B31740" s="294"/>
      <c r="C31740" s="294"/>
      <c r="D31740" s="294"/>
      <c r="E31740" s="294"/>
      <c r="F31740" s="294"/>
    </row>
    <row r="31741">
      <c r="A31741" s="294" t="s">
        <v>41212</v>
      </c>
      <c r="B31741" s="294"/>
      <c r="C31741" s="294"/>
      <c r="D31741" s="294"/>
      <c r="E31741" s="294"/>
      <c r="F31741" s="294"/>
    </row>
    <row r="31742">
      <c r="A31742" s="294" t="s">
        <v>24144</v>
      </c>
      <c r="B31742" s="294"/>
      <c r="C31742" s="294"/>
      <c r="D31742" s="294"/>
      <c r="E31742" s="294"/>
      <c r="F31742" s="294"/>
    </row>
    <row r="31743">
      <c r="A31743" s="294" t="s">
        <v>28175</v>
      </c>
      <c r="B31743" s="294"/>
      <c r="C31743" s="294"/>
      <c r="D31743" s="294"/>
      <c r="E31743" s="294"/>
      <c r="F31743" s="294"/>
    </row>
    <row r="31744">
      <c r="A31744" s="294" t="s">
        <v>41213</v>
      </c>
      <c r="B31744" s="294"/>
      <c r="C31744" s="294"/>
      <c r="D31744" s="294"/>
      <c r="E31744" s="294"/>
      <c r="F31744" s="294"/>
    </row>
    <row r="31745">
      <c r="A31745" s="294" t="s">
        <v>41214</v>
      </c>
      <c r="B31745" s="294"/>
      <c r="C31745" s="294"/>
      <c r="D31745" s="294"/>
      <c r="E31745" s="294"/>
      <c r="F31745" s="294"/>
    </row>
    <row r="31746">
      <c r="A31746" s="294"/>
      <c r="B31746" s="294"/>
      <c r="C31746" s="294"/>
      <c r="D31746" s="294"/>
      <c r="E31746" s="294"/>
      <c r="F31746" s="294"/>
    </row>
    <row r="31747">
      <c r="A31747" s="294" t="s">
        <v>26318</v>
      </c>
      <c r="B31747" s="294"/>
      <c r="C31747" s="294"/>
      <c r="D31747" s="294"/>
      <c r="E31747" s="294"/>
      <c r="F31747" s="294"/>
    </row>
    <row r="31748">
      <c r="A31748" s="294" t="s">
        <v>26319</v>
      </c>
      <c r="B31748" s="294"/>
      <c r="C31748" s="294"/>
      <c r="D31748" s="294"/>
      <c r="E31748" s="294"/>
      <c r="F31748" s="294"/>
    </row>
    <row r="31749">
      <c r="A31749" s="294"/>
      <c r="B31749" s="294"/>
      <c r="C31749" s="294"/>
      <c r="D31749" s="294"/>
      <c r="E31749" s="294"/>
      <c r="F31749" s="294"/>
    </row>
    <row r="31750">
      <c r="A31750" s="294" t="s">
        <v>41215</v>
      </c>
      <c r="B31750" s="294"/>
      <c r="C31750" s="294"/>
      <c r="D31750" s="294"/>
      <c r="E31750" s="294"/>
      <c r="F31750" s="294"/>
    </row>
    <row r="31751">
      <c r="A31751" s="294" t="s">
        <v>41216</v>
      </c>
      <c r="B31751" s="294"/>
      <c r="C31751" s="294"/>
      <c r="D31751" s="294"/>
      <c r="E31751" s="294"/>
      <c r="F31751" s="294"/>
    </row>
    <row r="31752">
      <c r="A31752" s="294" t="s">
        <v>41217</v>
      </c>
      <c r="B31752" s="294"/>
      <c r="C31752" s="294"/>
      <c r="D31752" s="294"/>
      <c r="E31752" s="294"/>
      <c r="F31752" s="294"/>
    </row>
    <row r="31753">
      <c r="A31753" s="294" t="s">
        <v>22621</v>
      </c>
      <c r="B31753" s="294"/>
      <c r="C31753" s="294"/>
      <c r="D31753" s="294"/>
      <c r="E31753" s="294"/>
      <c r="F31753" s="294"/>
    </row>
    <row r="31754">
      <c r="A31754" s="294" t="s">
        <v>41218</v>
      </c>
      <c r="B31754" s="294"/>
      <c r="C31754" s="294"/>
      <c r="D31754" s="294"/>
      <c r="E31754" s="294"/>
      <c r="F31754" s="294"/>
    </row>
    <row r="31755">
      <c r="A31755" s="294" t="s">
        <v>41219</v>
      </c>
      <c r="B31755" s="294"/>
      <c r="C31755" s="294"/>
      <c r="D31755" s="294"/>
      <c r="E31755" s="294"/>
      <c r="F31755" s="294"/>
    </row>
    <row r="31756">
      <c r="A31756" s="294" t="s">
        <v>41220</v>
      </c>
      <c r="B31756" s="294"/>
      <c r="C31756" s="294"/>
      <c r="D31756" s="294"/>
      <c r="E31756" s="294"/>
      <c r="F31756" s="294"/>
    </row>
    <row r="31757">
      <c r="A31757" s="294"/>
      <c r="B31757" s="294"/>
      <c r="C31757" s="294"/>
      <c r="D31757" s="294"/>
      <c r="E31757" s="294"/>
      <c r="F31757" s="294"/>
    </row>
    <row r="31758">
      <c r="A31758" s="294"/>
      <c r="B31758" s="294"/>
      <c r="C31758" s="294"/>
      <c r="D31758" s="294"/>
      <c r="E31758" s="294"/>
      <c r="F31758" s="294"/>
    </row>
    <row r="31759">
      <c r="A31759" s="294"/>
      <c r="B31759" s="294"/>
      <c r="C31759" s="294"/>
      <c r="D31759" s="294"/>
      <c r="E31759" s="294"/>
      <c r="F31759" s="294"/>
    </row>
    <row r="31760">
      <c r="A31760" s="294" t="s">
        <v>21407</v>
      </c>
      <c r="B31760" s="294"/>
      <c r="C31760" s="294"/>
      <c r="D31760" s="294"/>
      <c r="E31760" s="294"/>
      <c r="F31760" s="294"/>
    </row>
    <row r="31761">
      <c r="A31761" s="294"/>
      <c r="B31761" s="294"/>
      <c r="C31761" s="294"/>
      <c r="D31761" s="294"/>
      <c r="E31761" s="294"/>
      <c r="F31761" s="294"/>
    </row>
    <row r="31762">
      <c r="A31762" s="294" t="s">
        <v>25515</v>
      </c>
      <c r="B31762" s="294"/>
      <c r="C31762" s="294"/>
      <c r="D31762" s="294"/>
      <c r="E31762" s="294"/>
      <c r="F31762" s="294"/>
    </row>
    <row r="31763">
      <c r="A31763" s="294" t="s">
        <v>41221</v>
      </c>
      <c r="B31763" s="294"/>
      <c r="C31763" s="294"/>
      <c r="D31763" s="294"/>
      <c r="E31763" s="294"/>
      <c r="F31763" s="294"/>
    </row>
    <row r="31764">
      <c r="A31764" s="294" t="s">
        <v>41222</v>
      </c>
      <c r="B31764" s="294"/>
      <c r="C31764" s="294"/>
      <c r="D31764" s="294"/>
      <c r="E31764" s="294"/>
      <c r="F31764" s="294"/>
    </row>
    <row r="31765">
      <c r="A31765" s="294" t="s">
        <v>41223</v>
      </c>
      <c r="B31765" s="294"/>
      <c r="C31765" s="294"/>
      <c r="D31765" s="294"/>
      <c r="E31765" s="294"/>
      <c r="F31765" s="294"/>
    </row>
    <row r="31766">
      <c r="A31766" s="294" t="s">
        <v>41224</v>
      </c>
      <c r="B31766" s="294"/>
      <c r="C31766" s="294"/>
      <c r="D31766" s="294"/>
      <c r="E31766" s="294"/>
      <c r="F31766" s="294"/>
    </row>
    <row r="31767">
      <c r="A31767" s="294" t="s">
        <v>41225</v>
      </c>
      <c r="B31767" s="294"/>
      <c r="C31767" s="294"/>
      <c r="D31767" s="294"/>
      <c r="E31767" s="294"/>
      <c r="F31767" s="294"/>
    </row>
    <row r="31768">
      <c r="A31768" s="294" t="s">
        <v>41226</v>
      </c>
      <c r="B31768" s="294"/>
      <c r="C31768" s="294"/>
      <c r="D31768" s="294"/>
      <c r="E31768" s="294"/>
      <c r="F31768" s="294"/>
    </row>
    <row r="31769">
      <c r="A31769" s="294" t="s">
        <v>41227</v>
      </c>
      <c r="B31769" s="294"/>
      <c r="C31769" s="294"/>
      <c r="D31769" s="294"/>
      <c r="E31769" s="294"/>
      <c r="F31769" s="294"/>
    </row>
    <row r="31770">
      <c r="A31770" s="294" t="s">
        <v>41228</v>
      </c>
      <c r="B31770" s="294"/>
      <c r="C31770" s="294"/>
      <c r="D31770" s="294"/>
      <c r="E31770" s="294"/>
      <c r="F31770" s="294"/>
    </row>
    <row r="31771">
      <c r="A31771" s="294" t="s">
        <v>41229</v>
      </c>
      <c r="B31771" s="294"/>
      <c r="C31771" s="294"/>
      <c r="D31771" s="294"/>
      <c r="E31771" s="294"/>
      <c r="F31771" s="294"/>
    </row>
    <row r="31772">
      <c r="A31772" s="294" t="s">
        <v>24903</v>
      </c>
      <c r="B31772" s="294"/>
      <c r="C31772" s="294"/>
      <c r="D31772" s="294"/>
      <c r="E31772" s="294"/>
      <c r="F31772" s="294"/>
    </row>
    <row r="31773">
      <c r="A31773" s="294" t="s">
        <v>41230</v>
      </c>
      <c r="B31773" s="294"/>
      <c r="C31773" s="294"/>
      <c r="D31773" s="294"/>
      <c r="E31773" s="294"/>
      <c r="F31773" s="294"/>
    </row>
    <row r="31774">
      <c r="A31774" s="294" t="s">
        <v>41231</v>
      </c>
      <c r="B31774" s="294"/>
      <c r="C31774" s="294"/>
      <c r="D31774" s="294"/>
      <c r="E31774" s="294"/>
      <c r="F31774" s="294"/>
    </row>
    <row r="31775">
      <c r="A31775" s="294" t="s">
        <v>41232</v>
      </c>
      <c r="B31775" s="294"/>
      <c r="C31775" s="294"/>
      <c r="D31775" s="294"/>
      <c r="E31775" s="294"/>
      <c r="F31775" s="294"/>
    </row>
    <row r="31776">
      <c r="A31776" s="294"/>
      <c r="B31776" s="294"/>
      <c r="C31776" s="294"/>
      <c r="D31776" s="294"/>
      <c r="E31776" s="294"/>
      <c r="F31776" s="294"/>
    </row>
    <row r="31777">
      <c r="A31777" s="294" t="s">
        <v>21990</v>
      </c>
      <c r="B31777" s="294"/>
      <c r="C31777" s="294"/>
      <c r="D31777" s="294"/>
      <c r="E31777" s="294"/>
      <c r="F31777" s="294"/>
    </row>
    <row r="31778">
      <c r="A31778" s="294"/>
      <c r="B31778" s="294"/>
      <c r="C31778" s="294"/>
      <c r="D31778" s="294"/>
      <c r="E31778" s="294"/>
      <c r="F31778" s="294"/>
    </row>
    <row r="31779">
      <c r="A31779" s="294" t="s">
        <v>41233</v>
      </c>
      <c r="B31779" s="294"/>
      <c r="C31779" s="294"/>
      <c r="D31779" s="294"/>
      <c r="E31779" s="294"/>
      <c r="F31779" s="294"/>
    </row>
    <row r="31780">
      <c r="A31780" s="294" t="s">
        <v>41234</v>
      </c>
      <c r="B31780" s="294"/>
      <c r="C31780" s="294"/>
      <c r="D31780" s="294"/>
      <c r="E31780" s="294"/>
      <c r="F31780" s="294"/>
    </row>
    <row r="31781">
      <c r="A31781" s="294" t="s">
        <v>41235</v>
      </c>
      <c r="B31781" s="294"/>
      <c r="C31781" s="294"/>
      <c r="D31781" s="294"/>
      <c r="E31781" s="294"/>
      <c r="F31781" s="294"/>
    </row>
    <row r="31782">
      <c r="A31782" s="294" t="s">
        <v>41236</v>
      </c>
      <c r="B31782" s="294"/>
      <c r="C31782" s="294"/>
      <c r="D31782" s="294"/>
      <c r="E31782" s="294"/>
      <c r="F31782" s="294"/>
    </row>
    <row r="31783">
      <c r="A31783" s="294" t="s">
        <v>41237</v>
      </c>
      <c r="B31783" s="294"/>
      <c r="C31783" s="294"/>
      <c r="D31783" s="294"/>
      <c r="E31783" s="294"/>
      <c r="F31783" s="294"/>
    </row>
    <row r="31784">
      <c r="A31784" s="294" t="s">
        <v>41238</v>
      </c>
      <c r="B31784" s="294"/>
      <c r="C31784" s="294"/>
      <c r="D31784" s="294"/>
      <c r="E31784" s="294"/>
      <c r="F31784" s="294"/>
    </row>
    <row r="31785">
      <c r="A31785" s="294" t="s">
        <v>41239</v>
      </c>
      <c r="B31785" s="294"/>
      <c r="C31785" s="294"/>
      <c r="D31785" s="294"/>
      <c r="E31785" s="294"/>
      <c r="F31785" s="294"/>
    </row>
    <row r="31786">
      <c r="A31786" s="294" t="s">
        <v>41240</v>
      </c>
      <c r="B31786" s="294"/>
      <c r="C31786" s="294"/>
      <c r="D31786" s="294"/>
      <c r="E31786" s="294"/>
      <c r="F31786" s="294"/>
    </row>
    <row r="31787">
      <c r="A31787" s="294" t="s">
        <v>41241</v>
      </c>
      <c r="B31787" s="294"/>
      <c r="C31787" s="294"/>
      <c r="D31787" s="294"/>
      <c r="E31787" s="294"/>
      <c r="F31787" s="294"/>
    </row>
    <row r="31788">
      <c r="A31788" s="294"/>
      <c r="B31788" s="294"/>
      <c r="C31788" s="294"/>
      <c r="D31788" s="294"/>
      <c r="E31788" s="294"/>
      <c r="F31788" s="294"/>
    </row>
    <row r="31789">
      <c r="A31789" s="294"/>
      <c r="B31789" s="294"/>
      <c r="C31789" s="294"/>
      <c r="D31789" s="294"/>
      <c r="E31789" s="294"/>
      <c r="F31789" s="294"/>
    </row>
    <row r="31790">
      <c r="A31790" s="294" t="s">
        <v>28124</v>
      </c>
      <c r="B31790" s="294"/>
      <c r="C31790" s="294"/>
      <c r="D31790" s="294"/>
      <c r="E31790" s="294"/>
      <c r="F31790" s="294"/>
    </row>
    <row r="31791">
      <c r="A31791" s="294" t="s">
        <v>41242</v>
      </c>
      <c r="B31791" s="294"/>
      <c r="C31791" s="294"/>
      <c r="D31791" s="294"/>
      <c r="E31791" s="294"/>
      <c r="F31791" s="294"/>
    </row>
    <row r="31792">
      <c r="A31792" s="294" t="s">
        <v>21672</v>
      </c>
      <c r="B31792" s="294"/>
      <c r="C31792" s="294"/>
      <c r="D31792" s="294"/>
      <c r="E31792" s="294"/>
      <c r="F31792" s="294"/>
    </row>
    <row r="31793">
      <c r="A31793" s="294" t="s">
        <v>41204</v>
      </c>
      <c r="B31793" s="294"/>
      <c r="C31793" s="294"/>
      <c r="D31793" s="294"/>
      <c r="E31793" s="294"/>
      <c r="F31793" s="294"/>
    </row>
    <row r="31794">
      <c r="A31794" s="294"/>
      <c r="B31794" s="294"/>
      <c r="C31794" s="294"/>
      <c r="D31794" s="294"/>
      <c r="E31794" s="294"/>
      <c r="F31794" s="294"/>
    </row>
    <row r="31795">
      <c r="A31795" s="294"/>
      <c r="B31795" s="294"/>
      <c r="C31795" s="294"/>
      <c r="D31795" s="294"/>
      <c r="E31795" s="294"/>
      <c r="F31795" s="294"/>
    </row>
    <row r="31796">
      <c r="A31796" s="294"/>
      <c r="B31796" s="294"/>
      <c r="C31796" s="294"/>
      <c r="D31796" s="294"/>
      <c r="E31796" s="294"/>
      <c r="F31796" s="294"/>
    </row>
    <row r="31797">
      <c r="A31797" s="294" t="s">
        <v>21315</v>
      </c>
      <c r="B31797" s="294"/>
      <c r="C31797" s="294"/>
      <c r="D31797" s="294"/>
      <c r="E31797" s="294"/>
      <c r="F31797" s="294"/>
    </row>
    <row r="31798">
      <c r="A31798" s="294"/>
      <c r="B31798" s="294"/>
      <c r="C31798" s="294"/>
      <c r="D31798" s="294"/>
      <c r="E31798" s="294"/>
      <c r="F31798" s="294"/>
    </row>
    <row r="31799">
      <c r="A31799" s="294" t="s">
        <v>41243</v>
      </c>
      <c r="B31799" s="294"/>
      <c r="C31799" s="294"/>
      <c r="D31799" s="294"/>
      <c r="E31799" s="294"/>
      <c r="F31799" s="294"/>
    </row>
    <row r="31800">
      <c r="A31800" s="294" t="s">
        <v>41244</v>
      </c>
      <c r="B31800" s="294"/>
      <c r="C31800" s="294"/>
      <c r="D31800" s="294"/>
      <c r="E31800" s="294"/>
      <c r="F31800" s="294"/>
    </row>
    <row r="31801">
      <c r="A31801" s="294" t="s">
        <v>41245</v>
      </c>
      <c r="B31801" s="294"/>
      <c r="C31801" s="294"/>
      <c r="D31801" s="294"/>
      <c r="E31801" s="294"/>
      <c r="F31801" s="294"/>
    </row>
    <row r="31802">
      <c r="A31802" s="294" t="s">
        <v>41246</v>
      </c>
      <c r="B31802" s="294"/>
      <c r="C31802" s="294"/>
      <c r="D31802" s="294"/>
      <c r="E31802" s="294"/>
      <c r="F31802" s="294"/>
    </row>
    <row r="31803">
      <c r="A31803" s="294" t="s">
        <v>41247</v>
      </c>
      <c r="B31803" s="294"/>
      <c r="C31803" s="294"/>
      <c r="D31803" s="294"/>
      <c r="E31803" s="294"/>
      <c r="F31803" s="294"/>
    </row>
    <row r="31804">
      <c r="A31804" s="294" t="s">
        <v>32012</v>
      </c>
      <c r="B31804" s="294"/>
      <c r="C31804" s="294"/>
      <c r="D31804" s="294"/>
      <c r="E31804" s="294"/>
      <c r="F31804" s="294"/>
    </row>
    <row r="31805">
      <c r="A31805" s="294" t="s">
        <v>41248</v>
      </c>
      <c r="B31805" s="294"/>
      <c r="C31805" s="294"/>
      <c r="D31805" s="294"/>
      <c r="E31805" s="294"/>
      <c r="F31805" s="294"/>
    </row>
    <row r="31806">
      <c r="A31806" s="294" t="s">
        <v>41249</v>
      </c>
      <c r="B31806" s="294"/>
      <c r="C31806" s="294"/>
      <c r="D31806" s="294"/>
      <c r="E31806" s="294"/>
      <c r="F31806" s="294"/>
    </row>
    <row r="31807">
      <c r="A31807" s="294" t="s">
        <v>41250</v>
      </c>
      <c r="B31807" s="294"/>
      <c r="C31807" s="294"/>
      <c r="D31807" s="294"/>
      <c r="E31807" s="294"/>
      <c r="F31807" s="294"/>
    </row>
    <row r="31808">
      <c r="A31808" s="294"/>
      <c r="B31808" s="294"/>
      <c r="C31808" s="294"/>
      <c r="D31808" s="294"/>
      <c r="E31808" s="294"/>
      <c r="F31808" s="294"/>
    </row>
    <row r="31809">
      <c r="A31809" s="294"/>
      <c r="B31809" s="294"/>
      <c r="C31809" s="294"/>
      <c r="D31809" s="294"/>
      <c r="E31809" s="294"/>
      <c r="F31809" s="294"/>
    </row>
    <row r="31810">
      <c r="A31810" s="294"/>
      <c r="B31810" s="294"/>
      <c r="C31810" s="294"/>
      <c r="D31810" s="294"/>
      <c r="E31810" s="294"/>
      <c r="F31810" s="294"/>
    </row>
    <row r="31811">
      <c r="A31811" s="294" t="s">
        <v>22281</v>
      </c>
      <c r="B31811" s="294"/>
      <c r="C31811" s="294"/>
      <c r="D31811" s="294"/>
      <c r="E31811" s="294"/>
      <c r="F31811" s="294"/>
    </row>
    <row r="31812">
      <c r="A31812" s="294"/>
      <c r="B31812" s="294"/>
      <c r="C31812" s="294"/>
      <c r="D31812" s="294"/>
      <c r="E31812" s="294"/>
      <c r="F31812" s="294"/>
    </row>
    <row r="31813">
      <c r="A31813" s="294" t="s">
        <v>41251</v>
      </c>
      <c r="B31813" s="294"/>
      <c r="C31813" s="294"/>
      <c r="D31813" s="294"/>
      <c r="E31813" s="294"/>
      <c r="F31813" s="294"/>
    </row>
    <row r="31814">
      <c r="A31814" s="294" t="s">
        <v>41252</v>
      </c>
      <c r="B31814" s="294"/>
      <c r="C31814" s="294"/>
      <c r="D31814" s="294"/>
      <c r="E31814" s="294"/>
      <c r="F31814" s="294"/>
    </row>
    <row r="31815">
      <c r="A31815" s="294" t="s">
        <v>41253</v>
      </c>
      <c r="B31815" s="294"/>
      <c r="C31815" s="294"/>
      <c r="D31815" s="294"/>
      <c r="E31815" s="294"/>
      <c r="F31815" s="294"/>
    </row>
    <row r="31816">
      <c r="A31816" s="294" t="s">
        <v>41254</v>
      </c>
      <c r="B31816" s="294"/>
      <c r="C31816" s="294"/>
      <c r="D31816" s="294"/>
      <c r="E31816" s="294"/>
      <c r="F31816" s="294"/>
    </row>
    <row r="31817">
      <c r="A31817" s="294" t="s">
        <v>41255</v>
      </c>
      <c r="B31817" s="294"/>
      <c r="C31817" s="294"/>
      <c r="D31817" s="294"/>
      <c r="E31817" s="294"/>
      <c r="F31817" s="294"/>
    </row>
    <row r="31818">
      <c r="A31818" s="294" t="s">
        <v>41256</v>
      </c>
      <c r="B31818" s="294"/>
      <c r="C31818" s="294"/>
      <c r="D31818" s="294"/>
      <c r="E31818" s="294"/>
      <c r="F31818" s="294"/>
    </row>
    <row r="31819">
      <c r="A31819" s="294"/>
      <c r="B31819" s="294"/>
      <c r="C31819" s="294"/>
      <c r="D31819" s="294"/>
      <c r="E31819" s="294"/>
      <c r="F31819" s="294"/>
    </row>
    <row r="31820">
      <c r="A31820" s="294" t="s">
        <v>40108</v>
      </c>
      <c r="B31820" s="294"/>
      <c r="C31820" s="294"/>
      <c r="D31820" s="294"/>
      <c r="E31820" s="294"/>
      <c r="F31820" s="294"/>
    </row>
    <row r="31821">
      <c r="A31821" s="294"/>
      <c r="B31821" s="294"/>
      <c r="C31821" s="294"/>
      <c r="D31821" s="294"/>
      <c r="E31821" s="294"/>
      <c r="F31821" s="294"/>
    </row>
    <row r="31822">
      <c r="A31822" s="294" t="s">
        <v>41257</v>
      </c>
      <c r="B31822" s="294"/>
      <c r="C31822" s="294"/>
      <c r="D31822" s="294"/>
      <c r="E31822" s="294"/>
      <c r="F31822" s="294"/>
    </row>
    <row r="31823">
      <c r="A31823" s="294" t="s">
        <v>41258</v>
      </c>
      <c r="B31823" s="294"/>
      <c r="C31823" s="294"/>
      <c r="D31823" s="294"/>
      <c r="E31823" s="294"/>
      <c r="F31823" s="294"/>
    </row>
    <row r="31824">
      <c r="A31824" s="294" t="s">
        <v>41259</v>
      </c>
      <c r="B31824" s="294"/>
      <c r="C31824" s="294"/>
      <c r="D31824" s="294"/>
      <c r="E31824" s="294"/>
      <c r="F31824" s="294"/>
    </row>
    <row r="31825">
      <c r="A31825" s="294" t="s">
        <v>41260</v>
      </c>
      <c r="B31825" s="294"/>
      <c r="C31825" s="294"/>
      <c r="D31825" s="294"/>
      <c r="E31825" s="294"/>
      <c r="F31825" s="294"/>
    </row>
    <row r="31826">
      <c r="A31826" s="294" t="s">
        <v>41261</v>
      </c>
      <c r="B31826" s="294"/>
      <c r="C31826" s="294"/>
      <c r="D31826" s="294"/>
      <c r="E31826" s="294"/>
      <c r="F31826" s="294"/>
    </row>
    <row r="31827">
      <c r="A31827" s="294"/>
      <c r="B31827" s="294"/>
      <c r="C31827" s="294"/>
      <c r="D31827" s="294"/>
      <c r="E31827" s="294"/>
      <c r="F31827" s="294"/>
    </row>
    <row r="31828">
      <c r="A31828" s="294" t="s">
        <v>23029</v>
      </c>
      <c r="B31828" s="294"/>
      <c r="C31828" s="294"/>
      <c r="D31828" s="294"/>
      <c r="E31828" s="294"/>
      <c r="F31828" s="294"/>
    </row>
    <row r="31829">
      <c r="A31829" s="294" t="s">
        <v>30376</v>
      </c>
      <c r="B31829" s="294"/>
      <c r="C31829" s="294"/>
      <c r="D31829" s="294"/>
      <c r="E31829" s="294"/>
      <c r="F31829" s="294"/>
    </row>
    <row r="31830">
      <c r="A31830" s="294"/>
      <c r="B31830" s="294"/>
      <c r="C31830" s="294"/>
      <c r="D31830" s="294"/>
      <c r="E31830" s="294"/>
      <c r="F31830" s="294"/>
    </row>
    <row r="31831">
      <c r="A31831" s="294" t="s">
        <v>41262</v>
      </c>
      <c r="B31831" s="294"/>
      <c r="C31831" s="294"/>
      <c r="D31831" s="294"/>
      <c r="E31831" s="294"/>
      <c r="F31831" s="294"/>
    </row>
    <row r="31832">
      <c r="A31832" s="294" t="s">
        <v>41263</v>
      </c>
      <c r="B31832" s="294"/>
      <c r="C31832" s="294"/>
      <c r="D31832" s="294"/>
      <c r="E31832" s="294"/>
      <c r="F31832" s="294"/>
    </row>
    <row r="31833">
      <c r="A31833" s="294" t="s">
        <v>41264</v>
      </c>
      <c r="B31833" s="294"/>
      <c r="C31833" s="294"/>
      <c r="D31833" s="294"/>
      <c r="E31833" s="294"/>
      <c r="F31833" s="294"/>
    </row>
    <row r="31834">
      <c r="A31834" s="294" t="s">
        <v>41265</v>
      </c>
      <c r="B31834" s="294"/>
      <c r="C31834" s="294"/>
      <c r="D31834" s="294"/>
      <c r="E31834" s="294"/>
      <c r="F31834" s="294"/>
    </row>
    <row r="31835">
      <c r="A31835" s="294" t="s">
        <v>41266</v>
      </c>
      <c r="B31835" s="294"/>
      <c r="C31835" s="294"/>
      <c r="D31835" s="294"/>
      <c r="E31835" s="294"/>
      <c r="F31835" s="294"/>
    </row>
    <row r="31836">
      <c r="A31836" s="294"/>
      <c r="B31836" s="294"/>
      <c r="C31836" s="294"/>
      <c r="D31836" s="294"/>
      <c r="E31836" s="294"/>
      <c r="F31836" s="294"/>
    </row>
    <row r="31837">
      <c r="A31837" s="294" t="s">
        <v>22302</v>
      </c>
      <c r="B31837" s="294"/>
      <c r="C31837" s="294"/>
      <c r="D31837" s="294"/>
      <c r="E31837" s="294"/>
      <c r="F31837" s="294"/>
    </row>
    <row r="31838">
      <c r="A31838" s="294"/>
      <c r="B31838" s="294"/>
      <c r="C31838" s="294"/>
      <c r="D31838" s="294"/>
      <c r="E31838" s="294"/>
      <c r="F31838" s="294"/>
    </row>
    <row r="31839">
      <c r="A31839" s="294" t="s">
        <v>41267</v>
      </c>
      <c r="B31839" s="294"/>
      <c r="C31839" s="294"/>
      <c r="D31839" s="294"/>
      <c r="E31839" s="294"/>
      <c r="F31839" s="294"/>
    </row>
    <row r="31840">
      <c r="A31840" s="294" t="s">
        <v>40106</v>
      </c>
      <c r="B31840" s="294"/>
      <c r="C31840" s="294"/>
      <c r="D31840" s="294"/>
      <c r="E31840" s="294"/>
      <c r="F31840" s="294"/>
    </row>
    <row r="31841">
      <c r="A31841" s="294" t="s">
        <v>41268</v>
      </c>
      <c r="B31841" s="294"/>
      <c r="C31841" s="294"/>
      <c r="D31841" s="294"/>
      <c r="E31841" s="294"/>
      <c r="F31841" s="294"/>
    </row>
    <row r="31842">
      <c r="A31842" s="294" t="s">
        <v>41269</v>
      </c>
      <c r="B31842" s="294"/>
      <c r="C31842" s="294"/>
      <c r="D31842" s="294"/>
      <c r="E31842" s="294"/>
      <c r="F31842" s="294"/>
    </row>
    <row r="31843">
      <c r="A31843" s="294" t="s">
        <v>39810</v>
      </c>
      <c r="B31843" s="294"/>
      <c r="C31843" s="294"/>
      <c r="D31843" s="294"/>
      <c r="E31843" s="294"/>
      <c r="F31843" s="294"/>
    </row>
    <row r="31844">
      <c r="A31844" s="294"/>
      <c r="B31844" s="294"/>
      <c r="C31844" s="294"/>
      <c r="D31844" s="294"/>
      <c r="E31844" s="294"/>
      <c r="F31844" s="294"/>
    </row>
    <row r="31845">
      <c r="A31845" s="294" t="s">
        <v>40108</v>
      </c>
      <c r="B31845" s="294"/>
      <c r="C31845" s="294"/>
      <c r="D31845" s="294"/>
      <c r="E31845" s="294"/>
      <c r="F31845" s="294"/>
    </row>
    <row r="31846">
      <c r="A31846" s="294"/>
      <c r="B31846" s="294"/>
      <c r="C31846" s="294"/>
      <c r="D31846" s="294"/>
      <c r="E31846" s="294"/>
      <c r="F31846" s="294"/>
    </row>
    <row r="31847">
      <c r="A31847" s="294" t="s">
        <v>41270</v>
      </c>
      <c r="B31847" s="294"/>
      <c r="C31847" s="294"/>
      <c r="D31847" s="294"/>
      <c r="E31847" s="294"/>
      <c r="F31847" s="294"/>
    </row>
    <row r="31848">
      <c r="A31848" s="294" t="s">
        <v>41271</v>
      </c>
      <c r="B31848" s="294"/>
      <c r="C31848" s="294"/>
      <c r="D31848" s="294"/>
      <c r="E31848" s="294"/>
      <c r="F31848" s="294"/>
    </row>
    <row r="31849">
      <c r="A31849" s="294" t="s">
        <v>41272</v>
      </c>
      <c r="B31849" s="294"/>
      <c r="C31849" s="294"/>
      <c r="D31849" s="294"/>
      <c r="E31849" s="294"/>
      <c r="F31849" s="294"/>
    </row>
    <row r="31850">
      <c r="A31850" s="294" t="s">
        <v>41273</v>
      </c>
      <c r="B31850" s="294"/>
      <c r="C31850" s="294"/>
      <c r="D31850" s="294"/>
      <c r="E31850" s="294"/>
      <c r="F31850" s="294"/>
    </row>
    <row r="31851">
      <c r="A31851" s="294" t="s">
        <v>41274</v>
      </c>
      <c r="B31851" s="294"/>
      <c r="C31851" s="294"/>
      <c r="D31851" s="294"/>
      <c r="E31851" s="294"/>
      <c r="F31851" s="294"/>
    </row>
    <row r="31852">
      <c r="A31852" s="294"/>
      <c r="B31852" s="294"/>
      <c r="C31852" s="294"/>
      <c r="D31852" s="294"/>
      <c r="E31852" s="294"/>
      <c r="F31852" s="294"/>
    </row>
    <row r="31853">
      <c r="A31853" s="294" t="s">
        <v>26172</v>
      </c>
      <c r="B31853" s="294"/>
      <c r="C31853" s="294"/>
      <c r="D31853" s="294"/>
      <c r="E31853" s="294"/>
      <c r="F31853" s="294"/>
    </row>
    <row r="31854">
      <c r="A31854" s="294"/>
      <c r="B31854" s="294"/>
      <c r="C31854" s="294"/>
      <c r="D31854" s="294"/>
      <c r="E31854" s="294"/>
      <c r="F31854" s="294"/>
    </row>
    <row r="31855">
      <c r="A31855" s="294" t="s">
        <v>41275</v>
      </c>
      <c r="B31855" s="294"/>
      <c r="C31855" s="294"/>
      <c r="D31855" s="294"/>
      <c r="E31855" s="294"/>
      <c r="F31855" s="294"/>
    </row>
    <row r="31856">
      <c r="A31856" s="294" t="s">
        <v>41276</v>
      </c>
      <c r="B31856" s="294"/>
      <c r="C31856" s="294"/>
      <c r="D31856" s="294"/>
      <c r="E31856" s="294"/>
      <c r="F31856" s="294"/>
    </row>
    <row r="31857">
      <c r="A31857" s="294" t="s">
        <v>41277</v>
      </c>
      <c r="B31857" s="294"/>
      <c r="C31857" s="294"/>
      <c r="D31857" s="294"/>
      <c r="E31857" s="294"/>
      <c r="F31857" s="294"/>
    </row>
    <row r="31858">
      <c r="A31858" s="294" t="s">
        <v>41278</v>
      </c>
      <c r="B31858" s="294"/>
      <c r="C31858" s="294"/>
      <c r="D31858" s="294"/>
      <c r="E31858" s="294"/>
      <c r="F31858" s="294"/>
    </row>
    <row r="31859">
      <c r="A31859" s="294" t="s">
        <v>41279</v>
      </c>
      <c r="B31859" s="294"/>
      <c r="C31859" s="294"/>
      <c r="D31859" s="294"/>
      <c r="E31859" s="294"/>
      <c r="F31859" s="294"/>
    </row>
    <row r="31860">
      <c r="A31860" s="294" t="s">
        <v>41280</v>
      </c>
      <c r="B31860" s="294"/>
      <c r="C31860" s="294"/>
      <c r="D31860" s="294"/>
      <c r="E31860" s="294"/>
      <c r="F31860" s="294"/>
    </row>
    <row r="31861">
      <c r="A31861" s="294" t="s">
        <v>41281</v>
      </c>
      <c r="B31861" s="294"/>
      <c r="C31861" s="294"/>
      <c r="D31861" s="294"/>
      <c r="E31861" s="294"/>
      <c r="F31861" s="294"/>
    </row>
    <row r="31862">
      <c r="A31862" s="294" t="s">
        <v>41282</v>
      </c>
      <c r="B31862" s="294"/>
      <c r="C31862" s="294"/>
      <c r="D31862" s="294"/>
      <c r="E31862" s="294"/>
      <c r="F31862" s="294"/>
    </row>
    <row r="31863">
      <c r="A31863" s="294" t="s">
        <v>41283</v>
      </c>
      <c r="B31863" s="294"/>
      <c r="C31863" s="294"/>
      <c r="D31863" s="294"/>
      <c r="E31863" s="294"/>
      <c r="F31863" s="294"/>
    </row>
    <row r="31864">
      <c r="A31864" s="294" t="s">
        <v>41284</v>
      </c>
      <c r="B31864" s="294"/>
      <c r="C31864" s="294"/>
      <c r="D31864" s="294"/>
      <c r="E31864" s="294"/>
      <c r="F31864" s="294"/>
    </row>
    <row r="31865">
      <c r="A31865" s="294" t="s">
        <v>22682</v>
      </c>
      <c r="B31865" s="294"/>
      <c r="C31865" s="294"/>
      <c r="D31865" s="294"/>
      <c r="E31865" s="294"/>
      <c r="F31865" s="294"/>
    </row>
    <row r="31866">
      <c r="A31866" s="294" t="s">
        <v>28417</v>
      </c>
      <c r="B31866" s="294"/>
      <c r="C31866" s="294"/>
      <c r="D31866" s="294"/>
      <c r="E31866" s="294"/>
      <c r="F31866" s="294"/>
    </row>
    <row r="31867">
      <c r="A31867" s="294" t="s">
        <v>23052</v>
      </c>
      <c r="B31867" s="294"/>
      <c r="C31867" s="294"/>
      <c r="D31867" s="294"/>
      <c r="E31867" s="294"/>
      <c r="F31867" s="294"/>
    </row>
    <row r="31868">
      <c r="A31868" s="294" t="s">
        <v>41285</v>
      </c>
      <c r="B31868" s="294"/>
      <c r="C31868" s="294"/>
      <c r="D31868" s="294"/>
      <c r="E31868" s="294"/>
      <c r="F31868" s="294"/>
    </row>
    <row r="31869">
      <c r="A31869" s="294" t="s">
        <v>41286</v>
      </c>
      <c r="B31869" s="294"/>
      <c r="C31869" s="294"/>
      <c r="D31869" s="294"/>
      <c r="E31869" s="294"/>
      <c r="F31869" s="294"/>
    </row>
    <row r="31870">
      <c r="A31870" s="294" t="s">
        <v>41287</v>
      </c>
      <c r="B31870" s="294"/>
      <c r="C31870" s="294"/>
      <c r="D31870" s="294"/>
      <c r="E31870" s="294"/>
      <c r="F31870" s="294"/>
    </row>
    <row r="31871">
      <c r="A31871" s="294" t="s">
        <v>41288</v>
      </c>
      <c r="B31871" s="294"/>
      <c r="C31871" s="294"/>
      <c r="D31871" s="294"/>
      <c r="E31871" s="294"/>
      <c r="F31871" s="294"/>
    </row>
    <row r="31872">
      <c r="A31872" s="294" t="s">
        <v>41289</v>
      </c>
      <c r="B31872" s="294"/>
      <c r="C31872" s="294"/>
      <c r="D31872" s="294"/>
      <c r="E31872" s="294"/>
      <c r="F31872" s="294"/>
    </row>
    <row r="31873">
      <c r="A31873" s="294"/>
      <c r="B31873" s="294"/>
      <c r="C31873" s="294"/>
      <c r="D31873" s="294"/>
      <c r="E31873" s="294"/>
      <c r="F31873" s="294"/>
    </row>
    <row r="31874">
      <c r="A31874" s="294" t="s">
        <v>28124</v>
      </c>
      <c r="B31874" s="294"/>
      <c r="C31874" s="294"/>
      <c r="D31874" s="294"/>
      <c r="E31874" s="294"/>
      <c r="F31874" s="294"/>
    </row>
    <row r="31875">
      <c r="A31875" s="294" t="s">
        <v>20372</v>
      </c>
      <c r="B31875" s="294"/>
      <c r="C31875" s="294"/>
      <c r="D31875" s="294"/>
      <c r="E31875" s="294"/>
      <c r="F31875" s="294"/>
    </row>
    <row r="31876">
      <c r="A31876" s="294" t="s">
        <v>21618</v>
      </c>
      <c r="B31876" s="294"/>
      <c r="C31876" s="294"/>
      <c r="D31876" s="294"/>
      <c r="E31876" s="294"/>
      <c r="F31876" s="294"/>
    </row>
    <row r="31877">
      <c r="A31877" s="294" t="s">
        <v>41290</v>
      </c>
      <c r="B31877" s="294"/>
      <c r="C31877" s="294"/>
      <c r="D31877" s="294"/>
      <c r="E31877" s="294"/>
      <c r="F31877" s="294"/>
    </row>
    <row r="31878">
      <c r="A31878" s="294"/>
      <c r="B31878" s="294"/>
      <c r="C31878" s="294"/>
      <c r="D31878" s="294"/>
      <c r="E31878" s="294"/>
      <c r="F31878" s="294"/>
    </row>
    <row r="31879">
      <c r="A31879" s="294" t="s">
        <v>22602</v>
      </c>
      <c r="B31879" s="294"/>
      <c r="C31879" s="294"/>
      <c r="D31879" s="294"/>
      <c r="E31879" s="294"/>
      <c r="F31879" s="294"/>
    </row>
    <row r="31880">
      <c r="A31880" s="294" t="s">
        <v>41291</v>
      </c>
      <c r="B31880" s="294"/>
      <c r="C31880" s="294"/>
      <c r="D31880" s="294"/>
      <c r="E31880" s="294"/>
      <c r="F31880" s="294"/>
    </row>
    <row r="31881">
      <c r="A31881" s="294"/>
      <c r="B31881" s="294"/>
      <c r="C31881" s="294"/>
      <c r="D31881" s="294"/>
      <c r="E31881" s="294"/>
      <c r="F31881" s="294"/>
    </row>
    <row r="31882">
      <c r="A31882" s="294" t="s">
        <v>41292</v>
      </c>
      <c r="B31882" s="294"/>
      <c r="C31882" s="294"/>
      <c r="D31882" s="294"/>
      <c r="E31882" s="294"/>
      <c r="F31882" s="294"/>
    </row>
    <row r="31883">
      <c r="A31883" s="294" t="s">
        <v>41293</v>
      </c>
      <c r="B31883" s="294"/>
      <c r="C31883" s="294"/>
      <c r="D31883" s="294"/>
      <c r="E31883" s="294"/>
      <c r="F31883" s="294"/>
    </row>
    <row r="31884">
      <c r="A31884" s="294" t="s">
        <v>41294</v>
      </c>
      <c r="B31884" s="294"/>
      <c r="C31884" s="294"/>
      <c r="D31884" s="294"/>
      <c r="E31884" s="294"/>
      <c r="F31884" s="294"/>
    </row>
    <row r="31885">
      <c r="A31885" s="294" t="s">
        <v>41295</v>
      </c>
      <c r="B31885" s="294"/>
      <c r="C31885" s="294"/>
      <c r="D31885" s="294"/>
      <c r="E31885" s="294"/>
      <c r="F31885" s="294"/>
    </row>
    <row r="31886">
      <c r="A31886" s="294" t="s">
        <v>41296</v>
      </c>
      <c r="B31886" s="294"/>
      <c r="C31886" s="294"/>
      <c r="D31886" s="294"/>
      <c r="E31886" s="294"/>
      <c r="F31886" s="294"/>
    </row>
    <row r="31887">
      <c r="A31887" s="294" t="s">
        <v>41297</v>
      </c>
      <c r="B31887" s="294"/>
      <c r="C31887" s="294"/>
      <c r="D31887" s="294"/>
      <c r="E31887" s="294"/>
      <c r="F31887" s="294"/>
    </row>
    <row r="31888">
      <c r="A31888" s="294"/>
      <c r="B31888" s="294"/>
      <c r="C31888" s="294"/>
      <c r="D31888" s="294"/>
      <c r="E31888" s="294"/>
      <c r="F31888" s="294"/>
    </row>
    <row r="31889">
      <c r="A31889" s="294" t="s">
        <v>27452</v>
      </c>
      <c r="B31889" s="294"/>
      <c r="C31889" s="294"/>
      <c r="D31889" s="294"/>
      <c r="E31889" s="294"/>
      <c r="F31889" s="294"/>
    </row>
    <row r="31890">
      <c r="A31890" s="294" t="s">
        <v>23466</v>
      </c>
      <c r="B31890" s="294"/>
      <c r="C31890" s="294"/>
      <c r="D31890" s="294"/>
      <c r="E31890" s="294"/>
      <c r="F31890" s="294"/>
    </row>
    <row r="31891">
      <c r="A31891" s="294"/>
      <c r="B31891" s="294"/>
      <c r="C31891" s="294"/>
      <c r="D31891" s="294"/>
      <c r="E31891" s="294"/>
      <c r="F31891" s="294"/>
    </row>
    <row r="31892">
      <c r="A31892" s="294" t="s">
        <v>41298</v>
      </c>
      <c r="B31892" s="294"/>
      <c r="C31892" s="294"/>
      <c r="D31892" s="294"/>
      <c r="E31892" s="294"/>
      <c r="F31892" s="294"/>
    </row>
    <row r="31893">
      <c r="A31893" s="294" t="s">
        <v>41299</v>
      </c>
      <c r="B31893" s="294"/>
      <c r="C31893" s="294"/>
      <c r="D31893" s="294"/>
      <c r="E31893" s="294"/>
      <c r="F31893" s="294"/>
    </row>
    <row r="31894">
      <c r="A31894" s="294" t="s">
        <v>41300</v>
      </c>
      <c r="B31894" s="294"/>
      <c r="C31894" s="294"/>
      <c r="D31894" s="294"/>
      <c r="E31894" s="294"/>
      <c r="F31894" s="294"/>
    </row>
    <row r="31895">
      <c r="A31895" s="294" t="s">
        <v>37682</v>
      </c>
      <c r="B31895" s="294"/>
      <c r="C31895" s="294"/>
      <c r="D31895" s="294"/>
      <c r="E31895" s="294"/>
      <c r="F31895" s="294"/>
    </row>
    <row r="31896">
      <c r="A31896" s="294" t="s">
        <v>41301</v>
      </c>
      <c r="B31896" s="294"/>
      <c r="C31896" s="294"/>
      <c r="D31896" s="294"/>
      <c r="E31896" s="294"/>
      <c r="F31896" s="294"/>
    </row>
    <row r="31897">
      <c r="A31897" s="294"/>
      <c r="B31897" s="294"/>
      <c r="C31897" s="294"/>
      <c r="D31897" s="294"/>
      <c r="E31897" s="294"/>
      <c r="F31897" s="294"/>
    </row>
    <row r="31898">
      <c r="A31898" s="294" t="s">
        <v>26992</v>
      </c>
      <c r="B31898" s="294"/>
      <c r="C31898" s="294"/>
      <c r="D31898" s="294"/>
      <c r="E31898" s="294"/>
      <c r="F31898" s="294"/>
    </row>
    <row r="31899">
      <c r="A31899" s="294" t="s">
        <v>26319</v>
      </c>
      <c r="B31899" s="294"/>
      <c r="C31899" s="294"/>
      <c r="D31899" s="294"/>
      <c r="E31899" s="294"/>
      <c r="F31899" s="294"/>
    </row>
    <row r="31900">
      <c r="A31900" s="294"/>
      <c r="B31900" s="294"/>
      <c r="C31900" s="294"/>
      <c r="D31900" s="294"/>
      <c r="E31900" s="294"/>
      <c r="F31900" s="294"/>
    </row>
    <row r="31901">
      <c r="A31901" s="294" t="s">
        <v>41302</v>
      </c>
      <c r="B31901" s="294"/>
      <c r="C31901" s="294"/>
      <c r="D31901" s="294"/>
      <c r="E31901" s="294"/>
      <c r="F31901" s="294"/>
    </row>
    <row r="31902">
      <c r="A31902" s="294" t="s">
        <v>41303</v>
      </c>
      <c r="B31902" s="294"/>
      <c r="C31902" s="294"/>
      <c r="D31902" s="294"/>
      <c r="E31902" s="294"/>
      <c r="F31902" s="294"/>
    </row>
    <row r="31903">
      <c r="A31903" s="294" t="s">
        <v>41304</v>
      </c>
      <c r="B31903" s="294"/>
      <c r="C31903" s="294"/>
      <c r="D31903" s="294"/>
      <c r="E31903" s="294"/>
      <c r="F31903" s="294"/>
    </row>
    <row r="31904">
      <c r="A31904" s="294" t="s">
        <v>41305</v>
      </c>
      <c r="B31904" s="294"/>
      <c r="C31904" s="294"/>
      <c r="D31904" s="294"/>
      <c r="E31904" s="294"/>
      <c r="F31904" s="294"/>
    </row>
    <row r="31905">
      <c r="A31905" s="294" t="s">
        <v>41306</v>
      </c>
      <c r="B31905" s="294"/>
      <c r="C31905" s="294"/>
      <c r="D31905" s="294"/>
      <c r="E31905" s="294"/>
      <c r="F31905" s="294"/>
    </row>
    <row r="31906">
      <c r="A31906" s="294" t="s">
        <v>41307</v>
      </c>
      <c r="B31906" s="294"/>
      <c r="C31906" s="294"/>
      <c r="D31906" s="294"/>
      <c r="E31906" s="294"/>
      <c r="F31906" s="294"/>
    </row>
    <row r="31907">
      <c r="A31907" s="294"/>
      <c r="B31907" s="294"/>
      <c r="C31907" s="294"/>
      <c r="D31907" s="294"/>
      <c r="E31907" s="294"/>
      <c r="F31907" s="294"/>
    </row>
    <row r="31908">
      <c r="A31908" s="294"/>
      <c r="B31908" s="294"/>
      <c r="C31908" s="294"/>
      <c r="D31908" s="294"/>
      <c r="E31908" s="294"/>
      <c r="F31908" s="294"/>
    </row>
    <row r="31909">
      <c r="A31909" s="294" t="s">
        <v>21401</v>
      </c>
      <c r="B31909" s="294"/>
      <c r="C31909" s="294"/>
      <c r="D31909" s="294"/>
      <c r="E31909" s="294"/>
      <c r="F31909" s="294"/>
    </row>
    <row r="31910">
      <c r="A31910" s="294"/>
      <c r="B31910" s="294"/>
      <c r="C31910" s="294"/>
      <c r="D31910" s="294"/>
      <c r="E31910" s="294"/>
      <c r="F31910" s="294"/>
    </row>
    <row r="31911">
      <c r="A31911" s="294" t="s">
        <v>41308</v>
      </c>
      <c r="B31911" s="294"/>
      <c r="C31911" s="294"/>
      <c r="D31911" s="294"/>
      <c r="E31911" s="294"/>
      <c r="F31911" s="294"/>
    </row>
    <row r="31912">
      <c r="A31912" s="294" t="s">
        <v>41309</v>
      </c>
      <c r="B31912" s="294"/>
      <c r="C31912" s="294"/>
      <c r="D31912" s="294"/>
      <c r="E31912" s="294"/>
      <c r="F31912" s="294"/>
    </row>
    <row r="31913">
      <c r="A31913" s="294" t="s">
        <v>41310</v>
      </c>
      <c r="B31913" s="294"/>
      <c r="C31913" s="294"/>
      <c r="D31913" s="294"/>
      <c r="E31913" s="294"/>
      <c r="F31913" s="294"/>
    </row>
    <row r="31914">
      <c r="A31914" s="294" t="s">
        <v>41311</v>
      </c>
      <c r="B31914" s="294"/>
      <c r="C31914" s="294"/>
      <c r="D31914" s="294"/>
      <c r="E31914" s="294"/>
      <c r="F31914" s="294"/>
    </row>
    <row r="31915">
      <c r="A31915" s="294" t="s">
        <v>41312</v>
      </c>
      <c r="B31915" s="294"/>
      <c r="C31915" s="294"/>
      <c r="D31915" s="294"/>
      <c r="E31915" s="294"/>
      <c r="F31915" s="294"/>
    </row>
    <row r="31916">
      <c r="A31916" s="294" t="s">
        <v>41313</v>
      </c>
      <c r="B31916" s="294"/>
      <c r="C31916" s="294"/>
      <c r="D31916" s="294"/>
      <c r="E31916" s="294"/>
      <c r="F31916" s="294"/>
    </row>
    <row r="31917">
      <c r="A31917" s="294" t="s">
        <v>41314</v>
      </c>
      <c r="B31917" s="294"/>
      <c r="C31917" s="294"/>
      <c r="D31917" s="294"/>
      <c r="E31917" s="294"/>
      <c r="F31917" s="294"/>
    </row>
    <row r="31918">
      <c r="A31918" s="294" t="s">
        <v>39584</v>
      </c>
      <c r="B31918" s="294"/>
      <c r="C31918" s="294"/>
      <c r="D31918" s="294"/>
      <c r="E31918" s="294"/>
      <c r="F31918" s="294"/>
    </row>
    <row r="31919">
      <c r="A31919" s="294" t="s">
        <v>41315</v>
      </c>
      <c r="B31919" s="294"/>
      <c r="C31919" s="294"/>
      <c r="D31919" s="294"/>
      <c r="E31919" s="294"/>
      <c r="F31919" s="294"/>
    </row>
    <row r="31920">
      <c r="A31920" s="294" t="s">
        <v>41316</v>
      </c>
      <c r="B31920" s="294"/>
      <c r="C31920" s="294"/>
      <c r="D31920" s="294"/>
      <c r="E31920" s="294"/>
      <c r="F31920" s="294"/>
    </row>
    <row r="31921">
      <c r="A31921" s="294"/>
      <c r="B31921" s="294"/>
      <c r="C31921" s="294"/>
      <c r="D31921" s="294"/>
      <c r="E31921" s="294"/>
      <c r="F31921" s="294"/>
    </row>
    <row r="31922">
      <c r="A31922" s="294" t="s">
        <v>21407</v>
      </c>
      <c r="B31922" s="294"/>
      <c r="C31922" s="294"/>
      <c r="D31922" s="294"/>
      <c r="E31922" s="294"/>
      <c r="F31922" s="294"/>
    </row>
    <row r="31923">
      <c r="A31923" s="294"/>
      <c r="B31923" s="294"/>
      <c r="C31923" s="294"/>
      <c r="D31923" s="294"/>
      <c r="E31923" s="294"/>
      <c r="F31923" s="294"/>
    </row>
    <row r="31924">
      <c r="A31924" s="294" t="s">
        <v>37864</v>
      </c>
      <c r="B31924" s="294"/>
      <c r="C31924" s="294"/>
      <c r="D31924" s="294"/>
      <c r="E31924" s="294"/>
      <c r="F31924" s="294"/>
    </row>
    <row r="31925">
      <c r="A31925" s="294" t="s">
        <v>38181</v>
      </c>
      <c r="B31925" s="294"/>
      <c r="C31925" s="294"/>
      <c r="D31925" s="294"/>
      <c r="E31925" s="294"/>
      <c r="F31925" s="294"/>
    </row>
    <row r="31926">
      <c r="A31926" s="294" t="s">
        <v>41317</v>
      </c>
      <c r="B31926" s="294"/>
      <c r="C31926" s="294"/>
      <c r="D31926" s="294"/>
      <c r="E31926" s="294"/>
      <c r="F31926" s="294"/>
    </row>
    <row r="31927">
      <c r="A31927" s="294" t="s">
        <v>41318</v>
      </c>
      <c r="B31927" s="294"/>
      <c r="C31927" s="294"/>
      <c r="D31927" s="294"/>
      <c r="E31927" s="294"/>
      <c r="F31927" s="294"/>
    </row>
    <row r="31928">
      <c r="A31928" s="294" t="s">
        <v>41319</v>
      </c>
      <c r="B31928" s="294"/>
      <c r="C31928" s="294"/>
      <c r="D31928" s="294"/>
      <c r="E31928" s="294"/>
      <c r="F31928" s="294"/>
    </row>
    <row r="31929">
      <c r="A31929" s="294" t="s">
        <v>41320</v>
      </c>
      <c r="B31929" s="294"/>
      <c r="C31929" s="294"/>
      <c r="D31929" s="294"/>
      <c r="E31929" s="294"/>
      <c r="F31929" s="294"/>
    </row>
    <row r="31930">
      <c r="A31930" s="294" t="s">
        <v>41321</v>
      </c>
      <c r="B31930" s="294"/>
      <c r="C31930" s="294"/>
      <c r="D31930" s="294"/>
      <c r="E31930" s="294"/>
      <c r="F31930" s="294"/>
    </row>
    <row r="31931">
      <c r="A31931" s="294" t="s">
        <v>41322</v>
      </c>
      <c r="B31931" s="294"/>
      <c r="C31931" s="294"/>
      <c r="D31931" s="294"/>
      <c r="E31931" s="294"/>
      <c r="F31931" s="294"/>
    </row>
    <row r="31932">
      <c r="A31932" s="294" t="s">
        <v>41323</v>
      </c>
      <c r="B31932" s="294"/>
      <c r="C31932" s="294"/>
      <c r="D31932" s="294"/>
      <c r="E31932" s="294"/>
      <c r="F31932" s="294"/>
    </row>
    <row r="31933">
      <c r="A31933" s="294" t="s">
        <v>41324</v>
      </c>
      <c r="B31933" s="294"/>
      <c r="C31933" s="294"/>
      <c r="D31933" s="294"/>
      <c r="E31933" s="294"/>
      <c r="F31933" s="294"/>
    </row>
    <row r="31934">
      <c r="A31934" s="294" t="s">
        <v>41325</v>
      </c>
      <c r="B31934" s="294"/>
      <c r="C31934" s="294"/>
      <c r="D31934" s="294"/>
      <c r="E31934" s="294"/>
      <c r="F31934" s="294"/>
    </row>
    <row r="31935">
      <c r="A31935" s="294" t="s">
        <v>41326</v>
      </c>
      <c r="B31935" s="294"/>
      <c r="C31935" s="294"/>
      <c r="D31935" s="294"/>
      <c r="E31935" s="294"/>
      <c r="F31935" s="294"/>
    </row>
    <row r="31936">
      <c r="A31936" s="294" t="s">
        <v>41327</v>
      </c>
      <c r="B31936" s="294"/>
      <c r="C31936" s="294"/>
      <c r="D31936" s="294"/>
      <c r="E31936" s="294"/>
      <c r="F31936" s="294"/>
    </row>
    <row r="31937">
      <c r="A31937" s="294" t="s">
        <v>41328</v>
      </c>
      <c r="B31937" s="294"/>
      <c r="C31937" s="294"/>
      <c r="D31937" s="294"/>
      <c r="E31937" s="294"/>
      <c r="F31937" s="294"/>
    </row>
    <row r="31938">
      <c r="A31938" s="294" t="str">
        <f>ARRAY_CONSTRAIN(ARRAYFORMULA(-Poor development(hypoestrogenism)), 1, 1)</f>
        <v>#ERROR!</v>
      </c>
      <c r="B31938" s="294"/>
      <c r="C31938" s="294"/>
      <c r="D31938" s="294"/>
      <c r="E31938" s="294"/>
      <c r="F31938" s="294"/>
    </row>
    <row r="31939">
      <c r="A31939" s="294" t="s">
        <v>41329</v>
      </c>
      <c r="B31939" s="294"/>
      <c r="C31939" s="294"/>
      <c r="D31939" s="294"/>
      <c r="E31939" s="294"/>
      <c r="F31939" s="294"/>
    </row>
    <row r="31940">
      <c r="A31940" s="294" t="s">
        <v>41330</v>
      </c>
      <c r="B31940" s="294"/>
      <c r="C31940" s="294"/>
      <c r="D31940" s="294"/>
      <c r="E31940" s="294"/>
      <c r="F31940" s="294"/>
    </row>
    <row r="31941">
      <c r="A31941" s="294"/>
      <c r="B31941" s="294"/>
      <c r="C31941" s="294"/>
      <c r="D31941" s="294"/>
      <c r="E31941" s="294"/>
      <c r="F31941" s="294"/>
    </row>
    <row r="31942">
      <c r="A31942" s="294"/>
      <c r="B31942" s="294"/>
      <c r="C31942" s="294"/>
      <c r="D31942" s="294"/>
      <c r="E31942" s="294"/>
      <c r="F31942" s="294"/>
    </row>
    <row r="31943">
      <c r="A31943" s="294" t="s">
        <v>21304</v>
      </c>
      <c r="B31943" s="294"/>
      <c r="C31943" s="294"/>
      <c r="D31943" s="294"/>
      <c r="E31943" s="294"/>
      <c r="F31943" s="294"/>
    </row>
    <row r="31944">
      <c r="A31944" s="294"/>
      <c r="B31944" s="294"/>
      <c r="C31944" s="294"/>
      <c r="D31944" s="294"/>
      <c r="E31944" s="294"/>
      <c r="F31944" s="294"/>
    </row>
    <row r="31945">
      <c r="A31945" s="294" t="s">
        <v>41331</v>
      </c>
      <c r="B31945" s="294"/>
      <c r="C31945" s="294"/>
      <c r="D31945" s="294"/>
      <c r="E31945" s="294"/>
      <c r="F31945" s="294"/>
    </row>
    <row r="31946">
      <c r="A31946" s="294" t="s">
        <v>41014</v>
      </c>
      <c r="B31946" s="294"/>
      <c r="C31946" s="294"/>
      <c r="D31946" s="294"/>
      <c r="E31946" s="294"/>
      <c r="F31946" s="294"/>
    </row>
    <row r="31947">
      <c r="A31947" s="294" t="s">
        <v>41016</v>
      </c>
      <c r="B31947" s="294"/>
      <c r="C31947" s="294"/>
      <c r="D31947" s="294"/>
      <c r="E31947" s="294"/>
      <c r="F31947" s="294"/>
    </row>
    <row r="31948">
      <c r="A31948" s="294" t="s">
        <v>41332</v>
      </c>
      <c r="B31948" s="294"/>
      <c r="C31948" s="294"/>
      <c r="D31948" s="294"/>
      <c r="E31948" s="294"/>
      <c r="F31948" s="294"/>
    </row>
    <row r="31949">
      <c r="A31949" s="294" t="s">
        <v>41333</v>
      </c>
      <c r="B31949" s="294"/>
      <c r="C31949" s="294"/>
      <c r="D31949" s="294"/>
      <c r="E31949" s="294"/>
      <c r="F31949" s="294"/>
    </row>
    <row r="31950">
      <c r="A31950" s="294" t="s">
        <v>41334</v>
      </c>
      <c r="B31950" s="294"/>
      <c r="C31950" s="294"/>
      <c r="D31950" s="294"/>
      <c r="E31950" s="294"/>
      <c r="F31950" s="294"/>
    </row>
    <row r="31951">
      <c r="A31951" s="294" t="s">
        <v>41335</v>
      </c>
      <c r="B31951" s="294"/>
      <c r="C31951" s="294"/>
      <c r="D31951" s="294"/>
      <c r="E31951" s="294"/>
      <c r="F31951" s="294"/>
    </row>
    <row r="31952">
      <c r="A31952" s="294" t="s">
        <v>41336</v>
      </c>
      <c r="B31952" s="294"/>
      <c r="C31952" s="294"/>
      <c r="D31952" s="294"/>
      <c r="E31952" s="294"/>
      <c r="F31952" s="294"/>
    </row>
    <row r="31953">
      <c r="A31953" s="294" t="s">
        <v>41337</v>
      </c>
      <c r="B31953" s="294"/>
      <c r="C31953" s="294"/>
      <c r="D31953" s="294"/>
      <c r="E31953" s="294"/>
      <c r="F31953" s="294"/>
    </row>
    <row r="31954">
      <c r="A31954" s="294" t="s">
        <v>41338</v>
      </c>
      <c r="B31954" s="294"/>
      <c r="C31954" s="294"/>
      <c r="D31954" s="294"/>
      <c r="E31954" s="294"/>
      <c r="F31954" s="294"/>
    </row>
    <row r="31955">
      <c r="A31955" s="294" t="s">
        <v>26658</v>
      </c>
      <c r="B31955" s="294"/>
      <c r="C31955" s="294"/>
      <c r="D31955" s="294"/>
      <c r="E31955" s="294"/>
      <c r="F31955" s="294"/>
    </row>
    <row r="31956">
      <c r="A31956" s="294" t="s">
        <v>41339</v>
      </c>
      <c r="B31956" s="294"/>
      <c r="C31956" s="294"/>
      <c r="D31956" s="294"/>
      <c r="E31956" s="294"/>
      <c r="F31956" s="294"/>
    </row>
    <row r="31957">
      <c r="A31957" s="294" t="s">
        <v>41340</v>
      </c>
      <c r="B31957" s="294"/>
      <c r="C31957" s="294"/>
      <c r="D31957" s="294"/>
      <c r="E31957" s="294"/>
      <c r="F31957" s="294"/>
    </row>
    <row r="31958">
      <c r="A31958" s="294" t="s">
        <v>41341</v>
      </c>
      <c r="B31958" s="294"/>
      <c r="C31958" s="294"/>
      <c r="D31958" s="294"/>
      <c r="E31958" s="294"/>
      <c r="F31958" s="294"/>
    </row>
    <row r="31959">
      <c r="A31959" s="294" t="s">
        <v>41342</v>
      </c>
      <c r="B31959" s="294"/>
      <c r="C31959" s="294"/>
      <c r="D31959" s="294"/>
      <c r="E31959" s="294"/>
      <c r="F31959" s="294"/>
    </row>
    <row r="31960">
      <c r="A31960" s="294" t="s">
        <v>41343</v>
      </c>
      <c r="B31960" s="294"/>
      <c r="C31960" s="294"/>
      <c r="D31960" s="294"/>
      <c r="E31960" s="294"/>
      <c r="F31960" s="294"/>
    </row>
    <row r="31961">
      <c r="A31961" s="294" t="s">
        <v>39720</v>
      </c>
      <c r="B31961" s="294"/>
      <c r="C31961" s="294"/>
      <c r="D31961" s="294"/>
      <c r="E31961" s="294"/>
      <c r="F31961" s="294"/>
    </row>
    <row r="31962">
      <c r="A31962" s="294" t="s">
        <v>39721</v>
      </c>
      <c r="B31962" s="294"/>
      <c r="C31962" s="294"/>
      <c r="D31962" s="294"/>
      <c r="E31962" s="294"/>
      <c r="F31962" s="294"/>
    </row>
    <row r="31963">
      <c r="A31963" s="294" t="s">
        <v>37730</v>
      </c>
      <c r="B31963" s="294"/>
      <c r="C31963" s="294"/>
      <c r="D31963" s="294"/>
      <c r="E31963" s="294"/>
      <c r="F31963" s="294"/>
    </row>
    <row r="31964">
      <c r="A31964" s="294" t="s">
        <v>41344</v>
      </c>
      <c r="B31964" s="294"/>
      <c r="C31964" s="294"/>
      <c r="D31964" s="294"/>
      <c r="E31964" s="294"/>
      <c r="F31964" s="294"/>
    </row>
    <row r="31965">
      <c r="A31965" s="294" t="s">
        <v>41345</v>
      </c>
      <c r="B31965" s="294"/>
      <c r="C31965" s="294"/>
      <c r="D31965" s="294"/>
      <c r="E31965" s="294"/>
      <c r="F31965" s="294"/>
    </row>
    <row r="31966">
      <c r="A31966" s="294" t="s">
        <v>41346</v>
      </c>
      <c r="B31966" s="294"/>
      <c r="C31966" s="294"/>
      <c r="D31966" s="294"/>
      <c r="E31966" s="294"/>
      <c r="F31966" s="294"/>
    </row>
    <row r="31967">
      <c r="A31967" s="294" t="s">
        <v>41347</v>
      </c>
      <c r="B31967" s="294"/>
      <c r="C31967" s="294"/>
      <c r="D31967" s="294"/>
      <c r="E31967" s="294"/>
      <c r="F31967" s="294"/>
    </row>
    <row r="31968">
      <c r="A31968" s="294" t="s">
        <v>41348</v>
      </c>
      <c r="B31968" s="294"/>
      <c r="C31968" s="294"/>
      <c r="D31968" s="294"/>
      <c r="E31968" s="294"/>
      <c r="F31968" s="294"/>
    </row>
    <row r="31969">
      <c r="A31969" s="294" t="s">
        <v>41349</v>
      </c>
      <c r="B31969" s="294"/>
      <c r="C31969" s="294"/>
      <c r="D31969" s="294"/>
      <c r="E31969" s="294"/>
      <c r="F31969" s="294"/>
    </row>
    <row r="31970">
      <c r="A31970" s="294" t="s">
        <v>41350</v>
      </c>
      <c r="B31970" s="294"/>
      <c r="C31970" s="294"/>
      <c r="D31970" s="294"/>
      <c r="E31970" s="294"/>
      <c r="F31970" s="294"/>
    </row>
    <row r="31971">
      <c r="A31971" s="294" t="s">
        <v>41351</v>
      </c>
      <c r="B31971" s="294"/>
      <c r="C31971" s="294"/>
      <c r="D31971" s="294"/>
      <c r="E31971" s="294"/>
      <c r="F31971" s="294"/>
    </row>
    <row r="31972">
      <c r="A31972" s="294" t="s">
        <v>41352</v>
      </c>
      <c r="B31972" s="294"/>
      <c r="C31972" s="294"/>
      <c r="D31972" s="294"/>
      <c r="E31972" s="294"/>
      <c r="F31972" s="294"/>
    </row>
    <row r="31973">
      <c r="A31973" s="294" t="s">
        <v>41353</v>
      </c>
      <c r="B31973" s="294"/>
      <c r="C31973" s="294"/>
      <c r="D31973" s="294"/>
      <c r="E31973" s="294"/>
      <c r="F31973" s="294"/>
    </row>
    <row r="31974">
      <c r="A31974" s="294" t="s">
        <v>41354</v>
      </c>
      <c r="B31974" s="294"/>
      <c r="C31974" s="294"/>
      <c r="D31974" s="294"/>
      <c r="E31974" s="294"/>
      <c r="F31974" s="294"/>
    </row>
    <row r="31975">
      <c r="A31975" s="294" t="s">
        <v>41355</v>
      </c>
      <c r="B31975" s="294"/>
      <c r="C31975" s="294"/>
      <c r="D31975" s="294"/>
      <c r="E31975" s="294"/>
      <c r="F31975" s="294"/>
    </row>
    <row r="31976">
      <c r="A31976" s="294"/>
      <c r="B31976" s="294"/>
      <c r="C31976" s="294"/>
      <c r="D31976" s="294"/>
      <c r="E31976" s="294"/>
      <c r="F31976" s="294"/>
    </row>
    <row r="31977">
      <c r="A31977" s="294" t="s">
        <v>28124</v>
      </c>
      <c r="B31977" s="294"/>
      <c r="C31977" s="294"/>
      <c r="D31977" s="294"/>
      <c r="E31977" s="294"/>
      <c r="F31977" s="294"/>
    </row>
    <row r="31978">
      <c r="A31978" s="294" t="s">
        <v>20380</v>
      </c>
      <c r="B31978" s="294"/>
      <c r="C31978" s="294"/>
      <c r="D31978" s="294"/>
      <c r="E31978" s="294"/>
      <c r="F31978" s="294"/>
    </row>
    <row r="31979">
      <c r="A31979" s="294" t="s">
        <v>21672</v>
      </c>
      <c r="B31979" s="294"/>
      <c r="C31979" s="294"/>
      <c r="D31979" s="294"/>
      <c r="E31979" s="294"/>
      <c r="F31979" s="294"/>
    </row>
    <row r="31980">
      <c r="A31980" s="294" t="s">
        <v>41290</v>
      </c>
      <c r="B31980" s="294"/>
      <c r="C31980" s="294"/>
      <c r="D31980" s="294"/>
      <c r="E31980" s="294"/>
      <c r="F31980" s="294"/>
    </row>
    <row r="31981">
      <c r="A31981" s="294"/>
      <c r="B31981" s="294"/>
      <c r="C31981" s="294"/>
      <c r="D31981" s="294"/>
      <c r="E31981" s="294"/>
      <c r="F31981" s="294"/>
    </row>
    <row r="31982">
      <c r="A31982" s="294" t="s">
        <v>23007</v>
      </c>
      <c r="B31982" s="294"/>
      <c r="C31982" s="294"/>
      <c r="D31982" s="294"/>
      <c r="E31982" s="294"/>
      <c r="F31982" s="294"/>
    </row>
    <row r="31983">
      <c r="A31983" s="294"/>
      <c r="B31983" s="294"/>
      <c r="C31983" s="294"/>
      <c r="D31983" s="294"/>
      <c r="E31983" s="294"/>
      <c r="F31983" s="294"/>
    </row>
    <row r="31984">
      <c r="A31984" s="294" t="s">
        <v>41356</v>
      </c>
      <c r="B31984" s="294"/>
      <c r="C31984" s="294"/>
      <c r="D31984" s="294"/>
      <c r="E31984" s="294"/>
      <c r="F31984" s="294"/>
    </row>
    <row r="31985">
      <c r="A31985" s="294" t="s">
        <v>41357</v>
      </c>
      <c r="B31985" s="294"/>
      <c r="C31985" s="294"/>
      <c r="D31985" s="294"/>
      <c r="E31985" s="294"/>
      <c r="F31985" s="294"/>
    </row>
    <row r="31986">
      <c r="A31986" s="294" t="s">
        <v>41358</v>
      </c>
      <c r="B31986" s="294"/>
      <c r="C31986" s="294"/>
      <c r="D31986" s="294"/>
      <c r="E31986" s="294"/>
      <c r="F31986" s="294"/>
    </row>
    <row r="31987">
      <c r="A31987" s="294" t="s">
        <v>41359</v>
      </c>
      <c r="B31987" s="294"/>
      <c r="C31987" s="294"/>
      <c r="D31987" s="294"/>
      <c r="E31987" s="294"/>
      <c r="F31987" s="294"/>
    </row>
    <row r="31988">
      <c r="A31988" s="294" t="s">
        <v>41360</v>
      </c>
      <c r="B31988" s="294"/>
      <c r="C31988" s="294"/>
      <c r="D31988" s="294"/>
      <c r="E31988" s="294"/>
      <c r="F31988" s="294"/>
    </row>
    <row r="31989">
      <c r="A31989" s="294" t="s">
        <v>41361</v>
      </c>
      <c r="B31989" s="294"/>
      <c r="C31989" s="294"/>
      <c r="D31989" s="294"/>
      <c r="E31989" s="294"/>
      <c r="F31989" s="294"/>
    </row>
    <row r="31990">
      <c r="A31990" s="294" t="s">
        <v>41362</v>
      </c>
      <c r="B31990" s="294"/>
      <c r="C31990" s="294"/>
      <c r="D31990" s="294"/>
      <c r="E31990" s="294"/>
      <c r="F31990" s="294"/>
    </row>
    <row r="31991">
      <c r="A31991" s="294" t="s">
        <v>41363</v>
      </c>
      <c r="B31991" s="294"/>
      <c r="C31991" s="294"/>
      <c r="D31991" s="294"/>
      <c r="E31991" s="294"/>
      <c r="F31991" s="294"/>
    </row>
    <row r="31992">
      <c r="A31992" s="294" t="s">
        <v>41364</v>
      </c>
      <c r="B31992" s="294"/>
      <c r="C31992" s="294"/>
      <c r="D31992" s="294"/>
      <c r="E31992" s="294"/>
      <c r="F31992" s="294"/>
    </row>
    <row r="31993">
      <c r="A31993" s="294" t="s">
        <v>29633</v>
      </c>
      <c r="B31993" s="294"/>
      <c r="C31993" s="294"/>
      <c r="D31993" s="294"/>
      <c r="E31993" s="294"/>
      <c r="F31993" s="294"/>
    </row>
    <row r="31994">
      <c r="A31994" s="294" t="s">
        <v>41365</v>
      </c>
      <c r="B31994" s="294"/>
      <c r="C31994" s="294"/>
      <c r="D31994" s="294"/>
      <c r="E31994" s="294"/>
      <c r="F31994" s="294"/>
    </row>
    <row r="31995">
      <c r="A31995" s="294" t="s">
        <v>24919</v>
      </c>
      <c r="B31995" s="294"/>
      <c r="C31995" s="294"/>
      <c r="D31995" s="294"/>
      <c r="E31995" s="294"/>
      <c r="F31995" s="294"/>
    </row>
    <row r="31996">
      <c r="A31996" s="294" t="s">
        <v>41366</v>
      </c>
      <c r="B31996" s="294"/>
      <c r="C31996" s="294"/>
      <c r="D31996" s="294"/>
      <c r="E31996" s="294"/>
      <c r="F31996" s="294"/>
    </row>
    <row r="31997">
      <c r="A31997" s="294" t="s">
        <v>41367</v>
      </c>
      <c r="B31997" s="294"/>
      <c r="C31997" s="294"/>
      <c r="D31997" s="294"/>
      <c r="E31997" s="294"/>
      <c r="F31997" s="294"/>
    </row>
    <row r="31998">
      <c r="A31998" s="294"/>
      <c r="B31998" s="294"/>
      <c r="C31998" s="294"/>
      <c r="D31998" s="294"/>
      <c r="E31998" s="294"/>
      <c r="F31998" s="294"/>
    </row>
    <row r="31999">
      <c r="A31999" s="294"/>
      <c r="B31999" s="294"/>
      <c r="C31999" s="294"/>
      <c r="D31999" s="294"/>
      <c r="E31999" s="294"/>
      <c r="F31999" s="294"/>
    </row>
    <row r="32000">
      <c r="A32000" s="294" t="s">
        <v>21326</v>
      </c>
      <c r="B32000" s="294"/>
      <c r="C32000" s="294"/>
      <c r="D32000" s="294"/>
      <c r="E32000" s="294"/>
      <c r="F32000" s="294"/>
    </row>
    <row r="32001">
      <c r="A32001" s="294"/>
      <c r="B32001" s="294"/>
      <c r="C32001" s="294"/>
      <c r="D32001" s="294"/>
      <c r="E32001" s="294"/>
      <c r="F32001" s="294"/>
    </row>
    <row r="32002">
      <c r="A32002" s="294" t="s">
        <v>41368</v>
      </c>
      <c r="B32002" s="294"/>
      <c r="C32002" s="294"/>
      <c r="D32002" s="294"/>
      <c r="E32002" s="294"/>
      <c r="F32002" s="294"/>
    </row>
    <row r="32003">
      <c r="A32003" s="294" t="s">
        <v>41369</v>
      </c>
      <c r="B32003" s="294"/>
      <c r="C32003" s="294"/>
      <c r="D32003" s="294"/>
      <c r="E32003" s="294"/>
      <c r="F32003" s="294"/>
    </row>
    <row r="32004">
      <c r="A32004" s="294" t="s">
        <v>41370</v>
      </c>
      <c r="B32004" s="294"/>
      <c r="C32004" s="294"/>
      <c r="D32004" s="294"/>
      <c r="E32004" s="294"/>
      <c r="F32004" s="294"/>
    </row>
    <row r="32005">
      <c r="A32005" s="294" t="str">
        <f>ARRAY_CONSTRAIN(ARRAYFORMULA(-Garbha sthapana ksamat hani), 1, 1)</f>
        <v>#ERROR!</v>
      </c>
      <c r="B32005" s="294"/>
      <c r="C32005" s="294"/>
      <c r="D32005" s="294"/>
      <c r="E32005" s="294"/>
      <c r="F32005" s="294"/>
    </row>
    <row r="32006">
      <c r="A32006" s="294" t="s">
        <v>41371</v>
      </c>
      <c r="B32006" s="294"/>
      <c r="C32006" s="294"/>
      <c r="D32006" s="294"/>
      <c r="E32006" s="294"/>
      <c r="F32006" s="294"/>
    </row>
    <row r="32007">
      <c r="A32007" s="294" t="s">
        <v>41372</v>
      </c>
      <c r="B32007" s="294"/>
      <c r="C32007" s="294"/>
      <c r="D32007" s="294"/>
      <c r="E32007" s="294"/>
      <c r="F32007" s="294"/>
    </row>
    <row r="32008">
      <c r="A32008" s="294"/>
      <c r="B32008" s="294"/>
      <c r="C32008" s="294"/>
      <c r="D32008" s="294"/>
      <c r="E32008" s="294"/>
      <c r="F32008" s="294"/>
    </row>
    <row r="32009">
      <c r="A32009" s="294" t="s">
        <v>25150</v>
      </c>
      <c r="B32009" s="294"/>
      <c r="C32009" s="294"/>
      <c r="D32009" s="294"/>
      <c r="E32009" s="294"/>
      <c r="F32009" s="294"/>
    </row>
    <row r="32010">
      <c r="A32010" s="294" t="s">
        <v>30376</v>
      </c>
      <c r="B32010" s="294"/>
      <c r="C32010" s="294"/>
      <c r="D32010" s="294"/>
      <c r="E32010" s="294"/>
      <c r="F32010" s="294"/>
    </row>
    <row r="32011">
      <c r="A32011" s="294"/>
      <c r="B32011" s="294"/>
      <c r="C32011" s="294"/>
      <c r="D32011" s="294"/>
      <c r="E32011" s="294"/>
      <c r="F32011" s="294"/>
    </row>
    <row r="32012">
      <c r="A32012" s="294" t="s">
        <v>41373</v>
      </c>
      <c r="B32012" s="294"/>
      <c r="C32012" s="294"/>
      <c r="D32012" s="294"/>
      <c r="E32012" s="294"/>
      <c r="F32012" s="294"/>
    </row>
    <row r="32013">
      <c r="A32013" s="294" t="s">
        <v>41374</v>
      </c>
      <c r="B32013" s="294"/>
      <c r="C32013" s="294"/>
      <c r="D32013" s="294"/>
      <c r="E32013" s="294"/>
      <c r="F32013" s="294"/>
    </row>
    <row r="32014">
      <c r="A32014" s="294" t="s">
        <v>41375</v>
      </c>
      <c r="B32014" s="294"/>
      <c r="C32014" s="294"/>
      <c r="D32014" s="294"/>
      <c r="E32014" s="294"/>
      <c r="F32014" s="294"/>
    </row>
    <row r="32015">
      <c r="A32015" s="294" t="s">
        <v>41376</v>
      </c>
      <c r="B32015" s="294"/>
      <c r="C32015" s="294"/>
      <c r="D32015" s="294"/>
      <c r="E32015" s="294"/>
      <c r="F32015" s="294"/>
    </row>
    <row r="32016">
      <c r="A32016" s="294" t="s">
        <v>41377</v>
      </c>
      <c r="B32016" s="294"/>
      <c r="C32016" s="294"/>
      <c r="D32016" s="294"/>
      <c r="E32016" s="294"/>
      <c r="F32016" s="294"/>
    </row>
    <row r="32017">
      <c r="A32017" s="294"/>
      <c r="B32017" s="294"/>
      <c r="C32017" s="294"/>
      <c r="D32017" s="294"/>
      <c r="E32017" s="294"/>
      <c r="F32017" s="294"/>
    </row>
    <row r="32018">
      <c r="A32018" s="294" t="s">
        <v>22491</v>
      </c>
      <c r="B32018" s="294"/>
      <c r="C32018" s="294"/>
      <c r="D32018" s="294"/>
      <c r="E32018" s="294"/>
      <c r="F32018" s="294"/>
    </row>
    <row r="32019">
      <c r="A32019" s="294"/>
      <c r="B32019" s="294"/>
      <c r="C32019" s="294"/>
      <c r="D32019" s="294"/>
      <c r="E32019" s="294"/>
      <c r="F32019" s="294"/>
    </row>
    <row r="32020">
      <c r="A32020" s="294" t="s">
        <v>41378</v>
      </c>
      <c r="B32020" s="294"/>
      <c r="C32020" s="294"/>
      <c r="D32020" s="294"/>
      <c r="E32020" s="294"/>
      <c r="F32020" s="294"/>
    </row>
    <row r="32021">
      <c r="A32021" s="294" t="s">
        <v>40106</v>
      </c>
      <c r="B32021" s="294"/>
      <c r="C32021" s="294"/>
      <c r="D32021" s="294"/>
      <c r="E32021" s="294"/>
      <c r="F32021" s="294"/>
    </row>
    <row r="32022">
      <c r="A32022" s="294" t="s">
        <v>41379</v>
      </c>
      <c r="B32022" s="294"/>
      <c r="C32022" s="294"/>
      <c r="D32022" s="294"/>
      <c r="E32022" s="294"/>
      <c r="F32022" s="294"/>
    </row>
    <row r="32023">
      <c r="A32023" s="294" t="s">
        <v>41380</v>
      </c>
      <c r="B32023" s="294"/>
      <c r="C32023" s="294"/>
      <c r="D32023" s="294"/>
      <c r="E32023" s="294"/>
      <c r="F32023" s="294"/>
    </row>
    <row r="32024">
      <c r="A32024" s="294" t="s">
        <v>41381</v>
      </c>
      <c r="B32024" s="294"/>
      <c r="C32024" s="294"/>
      <c r="D32024" s="294"/>
      <c r="E32024" s="294"/>
      <c r="F32024" s="294"/>
    </row>
    <row r="32025">
      <c r="A32025" s="294"/>
      <c r="B32025" s="294"/>
      <c r="C32025" s="294"/>
      <c r="D32025" s="294"/>
      <c r="E32025" s="294"/>
      <c r="F32025" s="294"/>
    </row>
    <row r="32026">
      <c r="A32026" s="294" t="s">
        <v>26377</v>
      </c>
      <c r="B32026" s="294"/>
      <c r="C32026" s="294"/>
      <c r="D32026" s="294"/>
      <c r="E32026" s="294"/>
      <c r="F32026" s="294"/>
    </row>
    <row r="32027">
      <c r="A32027" s="294"/>
      <c r="B32027" s="294"/>
      <c r="C32027" s="294"/>
      <c r="D32027" s="294"/>
      <c r="E32027" s="294"/>
      <c r="F32027" s="294"/>
    </row>
    <row r="32028">
      <c r="A32028" s="294" t="s">
        <v>41382</v>
      </c>
      <c r="B32028" s="294"/>
      <c r="C32028" s="294"/>
      <c r="D32028" s="294"/>
      <c r="E32028" s="294"/>
      <c r="F32028" s="294"/>
    </row>
    <row r="32029">
      <c r="A32029" s="294" t="s">
        <v>41383</v>
      </c>
      <c r="B32029" s="294"/>
      <c r="C32029" s="294"/>
      <c r="D32029" s="294"/>
      <c r="E32029" s="294"/>
      <c r="F32029" s="294"/>
    </row>
    <row r="32030">
      <c r="A32030" s="294" t="s">
        <v>41384</v>
      </c>
      <c r="B32030" s="294"/>
      <c r="C32030" s="294"/>
      <c r="D32030" s="294"/>
      <c r="E32030" s="294"/>
      <c r="F32030" s="294"/>
    </row>
    <row r="32031">
      <c r="A32031" s="294" t="s">
        <v>41385</v>
      </c>
      <c r="B32031" s="294"/>
      <c r="C32031" s="294"/>
      <c r="D32031" s="294"/>
      <c r="E32031" s="294"/>
      <c r="F32031" s="294"/>
    </row>
    <row r="32032">
      <c r="A32032" s="294" t="s">
        <v>41386</v>
      </c>
      <c r="B32032" s="294"/>
      <c r="C32032" s="294"/>
      <c r="D32032" s="294"/>
      <c r="E32032" s="294"/>
      <c r="F32032" s="294"/>
    </row>
    <row r="32033">
      <c r="A32033" s="294"/>
      <c r="B32033" s="294"/>
      <c r="C32033" s="294"/>
      <c r="D32033" s="294"/>
      <c r="E32033" s="294"/>
      <c r="F32033" s="294"/>
    </row>
    <row r="32034">
      <c r="A32034" s="294" t="s">
        <v>27852</v>
      </c>
      <c r="B32034" s="294"/>
      <c r="C32034" s="294"/>
      <c r="D32034" s="294"/>
      <c r="E32034" s="294"/>
      <c r="F32034" s="294"/>
    </row>
    <row r="32035">
      <c r="A32035" s="294"/>
      <c r="B32035" s="294"/>
      <c r="C32035" s="294"/>
      <c r="D32035" s="294"/>
      <c r="E32035" s="294"/>
      <c r="F32035" s="294"/>
    </row>
    <row r="32036">
      <c r="A32036" s="294" t="s">
        <v>38531</v>
      </c>
      <c r="B32036" s="294"/>
      <c r="C32036" s="294"/>
      <c r="D32036" s="294"/>
      <c r="E32036" s="294"/>
      <c r="F32036" s="294"/>
    </row>
    <row r="32037">
      <c r="A32037" s="294" t="s">
        <v>41387</v>
      </c>
      <c r="B32037" s="294"/>
      <c r="C32037" s="294"/>
      <c r="D32037" s="294"/>
      <c r="E32037" s="294"/>
      <c r="F32037" s="294"/>
    </row>
    <row r="32038">
      <c r="A32038" s="294" t="s">
        <v>41388</v>
      </c>
      <c r="B32038" s="294"/>
      <c r="C32038" s="294"/>
      <c r="D32038" s="294"/>
      <c r="E32038" s="294"/>
      <c r="F32038" s="294"/>
    </row>
    <row r="32039">
      <c r="A32039" s="294" t="s">
        <v>41389</v>
      </c>
      <c r="B32039" s="294"/>
      <c r="C32039" s="294"/>
      <c r="D32039" s="294"/>
      <c r="E32039" s="294"/>
      <c r="F32039" s="294"/>
    </row>
    <row r="32040">
      <c r="A32040" s="294" t="s">
        <v>41390</v>
      </c>
      <c r="B32040" s="294"/>
      <c r="C32040" s="294"/>
      <c r="D32040" s="294"/>
      <c r="E32040" s="294"/>
      <c r="F32040" s="294"/>
    </row>
    <row r="32041">
      <c r="A32041" s="294" t="s">
        <v>41391</v>
      </c>
      <c r="B32041" s="294"/>
      <c r="C32041" s="294"/>
      <c r="D32041" s="294"/>
      <c r="E32041" s="294"/>
      <c r="F32041" s="294"/>
    </row>
    <row r="32042">
      <c r="A32042" s="294"/>
      <c r="B32042" s="294"/>
      <c r="C32042" s="294"/>
      <c r="D32042" s="294"/>
      <c r="E32042" s="294"/>
      <c r="F32042" s="294"/>
    </row>
    <row r="32043">
      <c r="A32043" s="294" t="s">
        <v>41392</v>
      </c>
      <c r="B32043" s="294"/>
      <c r="C32043" s="294"/>
      <c r="D32043" s="294"/>
      <c r="E32043" s="294"/>
      <c r="F32043" s="294"/>
    </row>
    <row r="32044">
      <c r="A32044" s="294"/>
      <c r="B32044" s="294"/>
      <c r="C32044" s="294"/>
      <c r="D32044" s="294"/>
      <c r="E32044" s="294"/>
      <c r="F32044" s="294"/>
    </row>
    <row r="32045">
      <c r="A32045" s="294" t="s">
        <v>41393</v>
      </c>
      <c r="B32045" s="294"/>
      <c r="C32045" s="294"/>
      <c r="D32045" s="294"/>
      <c r="E32045" s="294"/>
      <c r="F32045" s="294"/>
    </row>
    <row r="32046">
      <c r="A32046" s="294" t="s">
        <v>41394</v>
      </c>
      <c r="B32046" s="294"/>
      <c r="C32046" s="294"/>
      <c r="D32046" s="294"/>
      <c r="E32046" s="294"/>
      <c r="F32046" s="294"/>
    </row>
    <row r="32047">
      <c r="A32047" s="294" t="s">
        <v>41395</v>
      </c>
      <c r="B32047" s="294"/>
      <c r="C32047" s="294"/>
      <c r="D32047" s="294"/>
      <c r="E32047" s="294"/>
      <c r="F32047" s="294"/>
    </row>
    <row r="32048">
      <c r="A32048" s="294" t="s">
        <v>41396</v>
      </c>
      <c r="B32048" s="294"/>
      <c r="C32048" s="294"/>
      <c r="D32048" s="294"/>
      <c r="E32048" s="294"/>
      <c r="F32048" s="294"/>
    </row>
    <row r="32049">
      <c r="A32049" s="294" t="s">
        <v>41397</v>
      </c>
      <c r="B32049" s="294"/>
      <c r="C32049" s="294"/>
      <c r="D32049" s="294"/>
      <c r="E32049" s="294"/>
      <c r="F32049" s="294"/>
    </row>
    <row r="32050">
      <c r="A32050" s="294" t="s">
        <v>41398</v>
      </c>
      <c r="B32050" s="294"/>
      <c r="C32050" s="294"/>
      <c r="D32050" s="294"/>
      <c r="E32050" s="294"/>
      <c r="F32050" s="294"/>
    </row>
    <row r="32051">
      <c r="A32051" s="294" t="s">
        <v>41399</v>
      </c>
      <c r="B32051" s="294"/>
      <c r="C32051" s="294"/>
      <c r="D32051" s="294"/>
      <c r="E32051" s="294"/>
      <c r="F32051" s="294"/>
    </row>
    <row r="32052">
      <c r="A32052" s="294" t="s">
        <v>41400</v>
      </c>
      <c r="B32052" s="294"/>
      <c r="C32052" s="294"/>
      <c r="D32052" s="294"/>
      <c r="E32052" s="294"/>
      <c r="F32052" s="294"/>
    </row>
    <row r="32053">
      <c r="A32053" s="294"/>
      <c r="B32053" s="294"/>
      <c r="C32053" s="294"/>
      <c r="D32053" s="294"/>
      <c r="E32053" s="294"/>
      <c r="F32053" s="294"/>
    </row>
    <row r="32054">
      <c r="A32054" s="294" t="s">
        <v>28124</v>
      </c>
      <c r="B32054" s="294"/>
      <c r="C32054" s="294"/>
      <c r="D32054" s="294"/>
      <c r="E32054" s="294"/>
      <c r="F32054" s="294"/>
    </row>
    <row r="32055">
      <c r="A32055" s="294" t="s">
        <v>41401</v>
      </c>
      <c r="B32055" s="294"/>
      <c r="C32055" s="294"/>
      <c r="D32055" s="294"/>
      <c r="E32055" s="294"/>
      <c r="F32055" s="294"/>
    </row>
    <row r="32056">
      <c r="A32056" s="294" t="s">
        <v>41402</v>
      </c>
      <c r="B32056" s="294"/>
      <c r="C32056" s="294"/>
      <c r="D32056" s="294"/>
      <c r="E32056" s="294"/>
      <c r="F32056" s="294"/>
    </row>
    <row r="32057">
      <c r="A32057" s="294" t="s">
        <v>41403</v>
      </c>
      <c r="B32057" s="294"/>
      <c r="C32057" s="294"/>
      <c r="D32057" s="294"/>
      <c r="E32057" s="294"/>
      <c r="F32057" s="294"/>
    </row>
    <row r="32058">
      <c r="A32058" s="294" t="s">
        <v>21618</v>
      </c>
      <c r="B32058" s="294"/>
      <c r="C32058" s="294"/>
      <c r="D32058" s="294"/>
      <c r="E32058" s="294"/>
      <c r="F32058" s="294"/>
    </row>
    <row r="32059">
      <c r="A32059" s="294" t="s">
        <v>22325</v>
      </c>
      <c r="B32059" s="294"/>
      <c r="C32059" s="294"/>
      <c r="D32059" s="294"/>
      <c r="E32059" s="294"/>
      <c r="F32059" s="294"/>
    </row>
    <row r="32060">
      <c r="A32060" s="294"/>
      <c r="B32060" s="294"/>
      <c r="C32060" s="294"/>
      <c r="D32060" s="294"/>
      <c r="E32060" s="294"/>
      <c r="F32060" s="294"/>
    </row>
    <row r="32061">
      <c r="A32061" s="294" t="s">
        <v>22602</v>
      </c>
      <c r="B32061" s="294"/>
      <c r="C32061" s="294"/>
      <c r="D32061" s="294"/>
      <c r="E32061" s="294"/>
      <c r="F32061" s="294"/>
    </row>
    <row r="32062">
      <c r="A32062" s="294" t="s">
        <v>41291</v>
      </c>
      <c r="B32062" s="294"/>
      <c r="C32062" s="294"/>
      <c r="D32062" s="294"/>
      <c r="E32062" s="294"/>
      <c r="F32062" s="294"/>
    </row>
    <row r="32063">
      <c r="A32063" s="294"/>
      <c r="B32063" s="294"/>
      <c r="C32063" s="294"/>
      <c r="D32063" s="294"/>
      <c r="E32063" s="294"/>
      <c r="F32063" s="294"/>
    </row>
    <row r="32064">
      <c r="A32064" s="294" t="s">
        <v>41404</v>
      </c>
      <c r="B32064" s="294"/>
      <c r="C32064" s="294"/>
      <c r="D32064" s="294"/>
      <c r="E32064" s="294"/>
      <c r="F32064" s="294"/>
    </row>
    <row r="32065">
      <c r="A32065" s="294" t="s">
        <v>41405</v>
      </c>
      <c r="B32065" s="294"/>
      <c r="C32065" s="294"/>
      <c r="D32065" s="294"/>
      <c r="E32065" s="294"/>
      <c r="F32065" s="294"/>
    </row>
    <row r="32066">
      <c r="A32066" s="294" t="s">
        <v>41406</v>
      </c>
      <c r="B32066" s="294"/>
      <c r="C32066" s="294"/>
      <c r="D32066" s="294"/>
      <c r="E32066" s="294"/>
      <c r="F32066" s="294"/>
    </row>
    <row r="32067">
      <c r="A32067" s="294" t="s">
        <v>41407</v>
      </c>
      <c r="B32067" s="294"/>
      <c r="C32067" s="294"/>
      <c r="D32067" s="294"/>
      <c r="E32067" s="294"/>
      <c r="F32067" s="294"/>
    </row>
    <row r="32068">
      <c r="A32068" s="294" t="s">
        <v>38882</v>
      </c>
      <c r="B32068" s="294"/>
      <c r="C32068" s="294"/>
      <c r="D32068" s="294"/>
      <c r="E32068" s="294"/>
      <c r="F32068" s="294"/>
    </row>
    <row r="32069">
      <c r="A32069" s="294" t="s">
        <v>41408</v>
      </c>
      <c r="B32069" s="294"/>
      <c r="C32069" s="294"/>
      <c r="D32069" s="294"/>
      <c r="E32069" s="294"/>
      <c r="F32069" s="294"/>
    </row>
    <row r="32070">
      <c r="A32070" s="294" t="s">
        <v>41409</v>
      </c>
      <c r="B32070" s="294"/>
      <c r="C32070" s="294"/>
      <c r="D32070" s="294"/>
      <c r="E32070" s="294"/>
      <c r="F32070" s="294"/>
    </row>
    <row r="32071">
      <c r="A32071" s="294" t="s">
        <v>21892</v>
      </c>
      <c r="B32071" s="294"/>
      <c r="C32071" s="294"/>
      <c r="D32071" s="294"/>
      <c r="E32071" s="294"/>
      <c r="F32071" s="294"/>
    </row>
    <row r="32072">
      <c r="A32072" s="294" t="s">
        <v>41410</v>
      </c>
      <c r="B32072" s="294"/>
      <c r="C32072" s="294"/>
      <c r="D32072" s="294"/>
      <c r="E32072" s="294"/>
      <c r="F32072" s="294"/>
    </row>
    <row r="32073">
      <c r="A32073" s="294"/>
      <c r="B32073" s="294"/>
      <c r="C32073" s="294"/>
      <c r="D32073" s="294"/>
      <c r="E32073" s="294"/>
      <c r="F32073" s="294"/>
    </row>
    <row r="32074">
      <c r="A32074" s="294" t="s">
        <v>27452</v>
      </c>
      <c r="B32074" s="294"/>
      <c r="C32074" s="294"/>
      <c r="D32074" s="294"/>
      <c r="E32074" s="294"/>
      <c r="F32074" s="294"/>
    </row>
    <row r="32075">
      <c r="A32075" s="294" t="s">
        <v>26877</v>
      </c>
      <c r="B32075" s="294"/>
      <c r="C32075" s="294"/>
      <c r="D32075" s="294"/>
      <c r="E32075" s="294"/>
      <c r="F32075" s="294"/>
    </row>
    <row r="32076">
      <c r="A32076" s="294"/>
      <c r="B32076" s="294"/>
      <c r="C32076" s="294"/>
      <c r="D32076" s="294"/>
      <c r="E32076" s="294"/>
      <c r="F32076" s="294"/>
    </row>
    <row r="32077">
      <c r="A32077" s="294" t="s">
        <v>41411</v>
      </c>
      <c r="B32077" s="294"/>
      <c r="C32077" s="294"/>
      <c r="D32077" s="294"/>
      <c r="E32077" s="294"/>
      <c r="F32077" s="294"/>
    </row>
    <row r="32078">
      <c r="A32078" s="294" t="s">
        <v>41412</v>
      </c>
      <c r="B32078" s="294"/>
      <c r="C32078" s="294"/>
      <c r="D32078" s="294"/>
      <c r="E32078" s="294"/>
      <c r="F32078" s="294"/>
    </row>
    <row r="32079">
      <c r="A32079" s="294" t="s">
        <v>41413</v>
      </c>
      <c r="B32079" s="294"/>
      <c r="C32079" s="294"/>
      <c r="D32079" s="294"/>
      <c r="E32079" s="294"/>
      <c r="F32079" s="294"/>
    </row>
    <row r="32080">
      <c r="A32080" s="294" t="s">
        <v>21892</v>
      </c>
      <c r="B32080" s="294"/>
      <c r="C32080" s="294"/>
      <c r="D32080" s="294"/>
      <c r="E32080" s="294"/>
      <c r="F32080" s="294"/>
    </row>
    <row r="32081">
      <c r="A32081" s="294" t="s">
        <v>41414</v>
      </c>
      <c r="B32081" s="294"/>
      <c r="C32081" s="294"/>
      <c r="D32081" s="294"/>
      <c r="E32081" s="294"/>
      <c r="F32081" s="294"/>
    </row>
    <row r="32082">
      <c r="A32082" s="294"/>
      <c r="B32082" s="294"/>
      <c r="C32082" s="294"/>
      <c r="D32082" s="294"/>
      <c r="E32082" s="294"/>
      <c r="F32082" s="294"/>
    </row>
    <row r="32083">
      <c r="A32083" s="294" t="s">
        <v>21945</v>
      </c>
      <c r="B32083" s="294"/>
      <c r="C32083" s="294"/>
      <c r="D32083" s="294"/>
      <c r="E32083" s="294"/>
      <c r="F32083" s="294"/>
    </row>
    <row r="32084">
      <c r="A32084" s="294" t="s">
        <v>26319</v>
      </c>
      <c r="B32084" s="294"/>
      <c r="C32084" s="294"/>
      <c r="D32084" s="294"/>
      <c r="E32084" s="294"/>
      <c r="F32084" s="294"/>
    </row>
    <row r="32085">
      <c r="A32085" s="294"/>
      <c r="B32085" s="294"/>
      <c r="C32085" s="294"/>
      <c r="D32085" s="294"/>
      <c r="E32085" s="294"/>
      <c r="F32085" s="294"/>
    </row>
    <row r="32086">
      <c r="A32086" s="294" t="s">
        <v>41415</v>
      </c>
      <c r="B32086" s="294"/>
      <c r="C32086" s="294"/>
      <c r="D32086" s="294"/>
      <c r="E32086" s="294"/>
      <c r="F32086" s="294"/>
    </row>
    <row r="32087">
      <c r="A32087" s="294" t="s">
        <v>41416</v>
      </c>
      <c r="B32087" s="294"/>
      <c r="C32087" s="294"/>
      <c r="D32087" s="294"/>
      <c r="E32087" s="294"/>
      <c r="F32087" s="294"/>
    </row>
    <row r="32088">
      <c r="A32088" s="294" t="s">
        <v>41417</v>
      </c>
      <c r="B32088" s="294"/>
      <c r="C32088" s="294"/>
      <c r="D32088" s="294"/>
      <c r="E32088" s="294"/>
      <c r="F32088" s="294"/>
    </row>
    <row r="32089">
      <c r="A32089" s="294" t="s">
        <v>41418</v>
      </c>
      <c r="B32089" s="294"/>
      <c r="C32089" s="294"/>
      <c r="D32089" s="294"/>
      <c r="E32089" s="294"/>
      <c r="F32089" s="294"/>
    </row>
    <row r="32090">
      <c r="A32090" s="294" t="s">
        <v>21892</v>
      </c>
      <c r="B32090" s="294"/>
      <c r="C32090" s="294"/>
      <c r="D32090" s="294"/>
      <c r="E32090" s="294"/>
      <c r="F32090" s="294"/>
    </row>
    <row r="32091">
      <c r="A32091" s="294" t="s">
        <v>41419</v>
      </c>
      <c r="B32091" s="294"/>
      <c r="C32091" s="294"/>
      <c r="D32091" s="294"/>
      <c r="E32091" s="294"/>
      <c r="F32091" s="294"/>
    </row>
    <row r="32092">
      <c r="A32092" s="294"/>
      <c r="B32092" s="294"/>
      <c r="C32092" s="294"/>
      <c r="D32092" s="294"/>
      <c r="E32092" s="294"/>
      <c r="F32092" s="294"/>
    </row>
    <row r="32093">
      <c r="A32093" s="294"/>
      <c r="B32093" s="294"/>
      <c r="C32093" s="294"/>
      <c r="D32093" s="294"/>
      <c r="E32093" s="294"/>
      <c r="F32093" s="294"/>
    </row>
    <row r="32094">
      <c r="A32094" s="294" t="s">
        <v>40986</v>
      </c>
      <c r="B32094" s="294"/>
      <c r="C32094" s="294"/>
      <c r="D32094" s="294"/>
      <c r="E32094" s="294"/>
      <c r="F32094" s="294"/>
    </row>
    <row r="32095">
      <c r="A32095" s="294"/>
      <c r="B32095" s="294"/>
      <c r="C32095" s="294"/>
      <c r="D32095" s="294"/>
      <c r="E32095" s="294"/>
      <c r="F32095" s="294"/>
    </row>
    <row r="32096">
      <c r="A32096" s="294" t="s">
        <v>24056</v>
      </c>
      <c r="B32096" s="294"/>
      <c r="C32096" s="294"/>
      <c r="D32096" s="294"/>
      <c r="E32096" s="294"/>
      <c r="F32096" s="294"/>
    </row>
    <row r="32097">
      <c r="A32097" s="294" t="s">
        <v>41420</v>
      </c>
      <c r="B32097" s="294"/>
      <c r="C32097" s="294"/>
      <c r="D32097" s="294"/>
      <c r="E32097" s="294"/>
      <c r="F32097" s="294"/>
    </row>
    <row r="32098">
      <c r="A32098" s="294" t="s">
        <v>41421</v>
      </c>
      <c r="B32098" s="294"/>
      <c r="C32098" s="294"/>
      <c r="D32098" s="294"/>
      <c r="E32098" s="294"/>
      <c r="F32098" s="294"/>
    </row>
    <row r="32099">
      <c r="A32099" s="294" t="s">
        <v>41422</v>
      </c>
      <c r="B32099" s="294"/>
      <c r="C32099" s="294"/>
      <c r="D32099" s="294"/>
      <c r="E32099" s="294"/>
      <c r="F32099" s="294"/>
    </row>
    <row r="32100">
      <c r="A32100" s="294" t="s">
        <v>41423</v>
      </c>
      <c r="B32100" s="294"/>
      <c r="C32100" s="294"/>
      <c r="D32100" s="294"/>
      <c r="E32100" s="294"/>
      <c r="F32100" s="294"/>
    </row>
    <row r="32101">
      <c r="A32101" s="294" t="s">
        <v>41424</v>
      </c>
      <c r="B32101" s="294"/>
      <c r="C32101" s="294"/>
      <c r="D32101" s="294"/>
      <c r="E32101" s="294"/>
      <c r="F32101" s="294"/>
    </row>
    <row r="32102">
      <c r="A32102" s="294" t="s">
        <v>41425</v>
      </c>
      <c r="B32102" s="294"/>
      <c r="C32102" s="294"/>
      <c r="D32102" s="294"/>
      <c r="E32102" s="294"/>
      <c r="F32102" s="294"/>
    </row>
    <row r="32103">
      <c r="A32103" s="294" t="s">
        <v>41426</v>
      </c>
      <c r="B32103" s="294"/>
      <c r="C32103" s="294"/>
      <c r="D32103" s="294"/>
      <c r="E32103" s="294"/>
      <c r="F32103" s="294"/>
    </row>
    <row r="32104">
      <c r="A32104" s="294" t="s">
        <v>27102</v>
      </c>
      <c r="B32104" s="294"/>
      <c r="C32104" s="294"/>
      <c r="D32104" s="294"/>
      <c r="E32104" s="294"/>
      <c r="F32104" s="294"/>
    </row>
    <row r="32105">
      <c r="A32105" s="294" t="s">
        <v>41427</v>
      </c>
      <c r="B32105" s="294"/>
      <c r="C32105" s="294"/>
      <c r="D32105" s="294"/>
      <c r="E32105" s="294"/>
      <c r="F32105" s="294"/>
    </row>
    <row r="32106">
      <c r="A32106" s="294" t="s">
        <v>41428</v>
      </c>
      <c r="B32106" s="294"/>
      <c r="C32106" s="294"/>
      <c r="D32106" s="294"/>
      <c r="E32106" s="294"/>
      <c r="F32106" s="294"/>
    </row>
    <row r="32107">
      <c r="A32107" s="294" t="s">
        <v>41429</v>
      </c>
      <c r="B32107" s="294"/>
      <c r="C32107" s="294"/>
      <c r="D32107" s="294"/>
      <c r="E32107" s="294"/>
      <c r="F32107" s="294"/>
    </row>
    <row r="32108">
      <c r="A32108" s="294" t="s">
        <v>41430</v>
      </c>
      <c r="B32108" s="294"/>
      <c r="C32108" s="294"/>
      <c r="D32108" s="294"/>
      <c r="E32108" s="294"/>
      <c r="F32108" s="294"/>
    </row>
    <row r="32109">
      <c r="A32109" s="294" t="s">
        <v>41431</v>
      </c>
      <c r="B32109" s="294"/>
      <c r="C32109" s="294"/>
      <c r="D32109" s="294"/>
      <c r="E32109" s="294"/>
      <c r="F32109" s="294"/>
    </row>
    <row r="32110">
      <c r="A32110" s="294"/>
      <c r="B32110" s="294"/>
      <c r="C32110" s="294"/>
      <c r="D32110" s="294"/>
      <c r="E32110" s="294"/>
      <c r="F32110" s="294"/>
    </row>
    <row r="32111">
      <c r="A32111" s="294" t="s">
        <v>22239</v>
      </c>
      <c r="B32111" s="294"/>
      <c r="C32111" s="294"/>
      <c r="D32111" s="294"/>
      <c r="E32111" s="294"/>
      <c r="F32111" s="294"/>
    </row>
    <row r="32112">
      <c r="A32112" s="294"/>
      <c r="B32112" s="294"/>
      <c r="C32112" s="294"/>
      <c r="D32112" s="294"/>
      <c r="E32112" s="294"/>
      <c r="F32112" s="294"/>
    </row>
    <row r="32113">
      <c r="A32113" s="294" t="s">
        <v>26552</v>
      </c>
      <c r="B32113" s="294"/>
      <c r="C32113" s="294"/>
      <c r="D32113" s="294"/>
      <c r="E32113" s="294"/>
      <c r="F32113" s="294"/>
    </row>
    <row r="32114">
      <c r="A32114" s="294" t="s">
        <v>41432</v>
      </c>
      <c r="B32114" s="294"/>
      <c r="C32114" s="294"/>
      <c r="D32114" s="294"/>
      <c r="E32114" s="294"/>
      <c r="F32114" s="294"/>
    </row>
    <row r="32115">
      <c r="A32115" s="294" t="s">
        <v>41433</v>
      </c>
      <c r="B32115" s="294"/>
      <c r="C32115" s="294"/>
      <c r="D32115" s="294"/>
      <c r="E32115" s="294"/>
      <c r="F32115" s="294"/>
    </row>
    <row r="32116">
      <c r="A32116" s="294" t="s">
        <v>26555</v>
      </c>
      <c r="B32116" s="294"/>
      <c r="C32116" s="294"/>
      <c r="D32116" s="294"/>
      <c r="E32116" s="294"/>
      <c r="F32116" s="294"/>
    </row>
    <row r="32117">
      <c r="A32117" s="294" t="s">
        <v>37148</v>
      </c>
      <c r="B32117" s="294"/>
      <c r="C32117" s="294"/>
      <c r="D32117" s="294"/>
      <c r="E32117" s="294"/>
      <c r="F32117" s="294"/>
    </row>
    <row r="32118">
      <c r="A32118" s="294" t="s">
        <v>41434</v>
      </c>
      <c r="B32118" s="294"/>
      <c r="C32118" s="294"/>
      <c r="D32118" s="294"/>
      <c r="E32118" s="294"/>
      <c r="F32118" s="294"/>
    </row>
    <row r="32119">
      <c r="A32119" s="294" t="s">
        <v>38172</v>
      </c>
      <c r="B32119" s="294"/>
      <c r="C32119" s="294"/>
      <c r="D32119" s="294"/>
      <c r="E32119" s="294"/>
      <c r="F32119" s="294"/>
    </row>
    <row r="32120">
      <c r="A32120" s="294" t="s">
        <v>41435</v>
      </c>
      <c r="B32120" s="294"/>
      <c r="C32120" s="294"/>
      <c r="D32120" s="294"/>
      <c r="E32120" s="294"/>
      <c r="F32120" s="294"/>
    </row>
    <row r="32121">
      <c r="A32121" s="294" t="s">
        <v>35836</v>
      </c>
      <c r="B32121" s="294"/>
      <c r="C32121" s="294"/>
      <c r="D32121" s="294"/>
      <c r="E32121" s="294"/>
      <c r="F32121" s="294"/>
    </row>
    <row r="32122">
      <c r="A32122" s="294" t="s">
        <v>37876</v>
      </c>
      <c r="B32122" s="294"/>
      <c r="C32122" s="294"/>
      <c r="D32122" s="294"/>
      <c r="E32122" s="294"/>
      <c r="F32122" s="294"/>
    </row>
    <row r="32123">
      <c r="A32123" s="294" t="s">
        <v>41436</v>
      </c>
      <c r="B32123" s="294"/>
      <c r="C32123" s="294"/>
      <c r="D32123" s="294"/>
      <c r="E32123" s="294"/>
      <c r="F32123" s="294"/>
    </row>
    <row r="32124">
      <c r="A32124" s="294" t="s">
        <v>41437</v>
      </c>
      <c r="B32124" s="294"/>
      <c r="C32124" s="294"/>
      <c r="D32124" s="294"/>
      <c r="E32124" s="294"/>
      <c r="F32124" s="294"/>
    </row>
    <row r="32125">
      <c r="A32125" s="294" t="s">
        <v>41438</v>
      </c>
      <c r="B32125" s="294"/>
      <c r="C32125" s="294"/>
      <c r="D32125" s="294"/>
      <c r="E32125" s="294"/>
      <c r="F32125" s="294"/>
    </row>
    <row r="32126">
      <c r="A32126" s="294" t="s">
        <v>41439</v>
      </c>
      <c r="B32126" s="294"/>
      <c r="C32126" s="294"/>
      <c r="D32126" s="294"/>
      <c r="E32126" s="294"/>
      <c r="F32126" s="294"/>
    </row>
    <row r="32127">
      <c r="A32127" s="294" t="s">
        <v>41440</v>
      </c>
      <c r="B32127" s="294"/>
      <c r="C32127" s="294"/>
      <c r="D32127" s="294"/>
      <c r="E32127" s="294"/>
      <c r="F32127" s="294"/>
    </row>
    <row r="32128">
      <c r="A32128" s="294" t="s">
        <v>41441</v>
      </c>
      <c r="B32128" s="294"/>
      <c r="C32128" s="294"/>
      <c r="D32128" s="294"/>
      <c r="E32128" s="294"/>
      <c r="F32128" s="294"/>
    </row>
    <row r="32129">
      <c r="A32129" s="294"/>
      <c r="B32129" s="294"/>
      <c r="C32129" s="294"/>
      <c r="D32129" s="294"/>
      <c r="E32129" s="294"/>
      <c r="F32129" s="294"/>
    </row>
    <row r="32130">
      <c r="A32130" s="294" t="s">
        <v>21990</v>
      </c>
      <c r="B32130" s="294"/>
      <c r="C32130" s="294"/>
      <c r="D32130" s="294"/>
      <c r="E32130" s="294"/>
      <c r="F32130" s="294"/>
    </row>
    <row r="32131">
      <c r="A32131" s="294"/>
      <c r="B32131" s="294"/>
      <c r="C32131" s="294"/>
      <c r="D32131" s="294"/>
      <c r="E32131" s="294"/>
      <c r="F32131" s="294"/>
    </row>
    <row r="32132">
      <c r="A32132" s="294" t="s">
        <v>27652</v>
      </c>
      <c r="B32132" s="294"/>
      <c r="C32132" s="294"/>
      <c r="D32132" s="294"/>
      <c r="E32132" s="294"/>
      <c r="F32132" s="294"/>
    </row>
    <row r="32133">
      <c r="A32133" s="294" t="s">
        <v>41442</v>
      </c>
      <c r="B32133" s="294"/>
      <c r="C32133" s="294"/>
      <c r="D32133" s="294"/>
      <c r="E32133" s="294"/>
      <c r="F32133" s="294"/>
    </row>
    <row r="32134">
      <c r="A32134" s="294" t="s">
        <v>39475</v>
      </c>
      <c r="B32134" s="294"/>
      <c r="C32134" s="294"/>
      <c r="D32134" s="294"/>
      <c r="E32134" s="294"/>
      <c r="F32134" s="294"/>
    </row>
    <row r="32135">
      <c r="A32135" s="294" t="s">
        <v>40055</v>
      </c>
      <c r="B32135" s="294"/>
      <c r="C32135" s="294"/>
      <c r="D32135" s="294"/>
      <c r="E32135" s="294"/>
      <c r="F32135" s="294"/>
    </row>
    <row r="32136">
      <c r="A32136" s="294" t="s">
        <v>41443</v>
      </c>
      <c r="B32136" s="294"/>
      <c r="C32136" s="294"/>
      <c r="D32136" s="294"/>
      <c r="E32136" s="294"/>
      <c r="F32136" s="294"/>
    </row>
    <row r="32137">
      <c r="A32137" s="294" t="s">
        <v>41444</v>
      </c>
      <c r="B32137" s="294"/>
      <c r="C32137" s="294"/>
      <c r="D32137" s="294"/>
      <c r="E32137" s="294"/>
      <c r="F32137" s="294"/>
    </row>
    <row r="32138">
      <c r="A32138" s="294" t="s">
        <v>41445</v>
      </c>
      <c r="B32138" s="294"/>
      <c r="C32138" s="294"/>
      <c r="D32138" s="294"/>
      <c r="E32138" s="294"/>
      <c r="F32138" s="294"/>
    </row>
    <row r="32139">
      <c r="A32139" s="294" t="s">
        <v>41446</v>
      </c>
      <c r="B32139" s="294"/>
      <c r="C32139" s="294"/>
      <c r="D32139" s="294"/>
      <c r="E32139" s="294"/>
      <c r="F32139" s="294"/>
    </row>
    <row r="32140">
      <c r="A32140" s="294"/>
      <c r="B32140" s="294"/>
      <c r="C32140" s="294"/>
      <c r="D32140" s="294"/>
      <c r="E32140" s="294"/>
      <c r="F32140" s="294"/>
    </row>
    <row r="32141">
      <c r="A32141" s="294" t="s">
        <v>28124</v>
      </c>
      <c r="B32141" s="294"/>
      <c r="C32141" s="294"/>
      <c r="D32141" s="294"/>
      <c r="E32141" s="294"/>
      <c r="F32141" s="294"/>
    </row>
    <row r="32142">
      <c r="A32142" s="294" t="s">
        <v>41447</v>
      </c>
      <c r="B32142" s="294"/>
      <c r="C32142" s="294"/>
      <c r="D32142" s="294"/>
      <c r="E32142" s="294"/>
      <c r="F32142" s="294"/>
    </row>
    <row r="32143">
      <c r="A32143" s="294" t="s">
        <v>21672</v>
      </c>
      <c r="B32143" s="294"/>
      <c r="C32143" s="294"/>
      <c r="D32143" s="294"/>
      <c r="E32143" s="294"/>
      <c r="F32143" s="294"/>
    </row>
    <row r="32144">
      <c r="A32144" s="294" t="s">
        <v>22325</v>
      </c>
      <c r="B32144" s="294"/>
      <c r="C32144" s="294"/>
      <c r="D32144" s="294"/>
      <c r="E32144" s="294"/>
      <c r="F32144" s="294"/>
    </row>
    <row r="32145">
      <c r="A32145" s="294"/>
      <c r="B32145" s="294"/>
      <c r="C32145" s="294"/>
      <c r="D32145" s="294"/>
      <c r="E32145" s="294"/>
      <c r="F32145" s="294"/>
    </row>
    <row r="32146">
      <c r="A32146" s="294" t="s">
        <v>23007</v>
      </c>
      <c r="B32146" s="294"/>
      <c r="C32146" s="294"/>
      <c r="D32146" s="294"/>
      <c r="E32146" s="294"/>
      <c r="F32146" s="294"/>
    </row>
    <row r="32147">
      <c r="A32147" s="294"/>
      <c r="B32147" s="294"/>
      <c r="C32147" s="294"/>
      <c r="D32147" s="294"/>
      <c r="E32147" s="294"/>
      <c r="F32147" s="294"/>
    </row>
    <row r="32148">
      <c r="A32148" s="294"/>
      <c r="B32148" s="294"/>
      <c r="C32148" s="294"/>
      <c r="D32148" s="294"/>
      <c r="E32148" s="294"/>
      <c r="F32148" s="294"/>
    </row>
    <row r="32149">
      <c r="A32149" s="294" t="s">
        <v>41448</v>
      </c>
      <c r="B32149" s="294"/>
      <c r="C32149" s="294"/>
      <c r="D32149" s="294"/>
      <c r="E32149" s="294"/>
      <c r="F32149" s="294"/>
    </row>
    <row r="32150">
      <c r="A32150" s="294" t="s">
        <v>41449</v>
      </c>
      <c r="B32150" s="294"/>
      <c r="C32150" s="294"/>
      <c r="D32150" s="294"/>
      <c r="E32150" s="294"/>
      <c r="F32150" s="294"/>
    </row>
    <row r="32151">
      <c r="A32151" s="294" t="s">
        <v>41450</v>
      </c>
      <c r="B32151" s="294"/>
      <c r="C32151" s="294"/>
      <c r="D32151" s="294"/>
      <c r="E32151" s="294"/>
      <c r="F32151" s="294"/>
    </row>
    <row r="32152">
      <c r="A32152" s="294" t="s">
        <v>41451</v>
      </c>
      <c r="B32152" s="294"/>
      <c r="C32152" s="294"/>
      <c r="D32152" s="294"/>
      <c r="E32152" s="294"/>
      <c r="F32152" s="294"/>
    </row>
    <row r="32153">
      <c r="A32153" s="294" t="s">
        <v>41452</v>
      </c>
      <c r="B32153" s="294"/>
      <c r="C32153" s="294"/>
      <c r="D32153" s="294"/>
      <c r="E32153" s="294"/>
      <c r="F32153" s="294"/>
    </row>
    <row r="32154">
      <c r="A32154" s="294" t="s">
        <v>41314</v>
      </c>
      <c r="B32154" s="294"/>
      <c r="C32154" s="294"/>
      <c r="D32154" s="294"/>
      <c r="E32154" s="294"/>
      <c r="F32154" s="294"/>
    </row>
    <row r="32155">
      <c r="A32155" s="294" t="s">
        <v>41453</v>
      </c>
      <c r="B32155" s="294"/>
      <c r="C32155" s="294"/>
      <c r="D32155" s="294"/>
      <c r="E32155" s="294"/>
      <c r="F32155" s="294"/>
    </row>
    <row r="32156">
      <c r="A32156" s="294" t="s">
        <v>41454</v>
      </c>
      <c r="B32156" s="294"/>
      <c r="C32156" s="294"/>
      <c r="D32156" s="294"/>
      <c r="E32156" s="294"/>
      <c r="F32156" s="294"/>
    </row>
    <row r="32157">
      <c r="A32157" s="294" t="s">
        <v>41455</v>
      </c>
      <c r="B32157" s="294"/>
      <c r="C32157" s="294"/>
      <c r="D32157" s="294"/>
      <c r="E32157" s="294"/>
      <c r="F32157" s="294"/>
    </row>
    <row r="32158">
      <c r="A32158" s="294"/>
      <c r="B32158" s="294"/>
      <c r="C32158" s="294"/>
      <c r="D32158" s="294"/>
      <c r="E32158" s="294"/>
      <c r="F32158" s="294"/>
    </row>
    <row r="32159">
      <c r="A32159" s="294"/>
      <c r="B32159" s="294"/>
      <c r="C32159" s="294"/>
      <c r="D32159" s="294"/>
      <c r="E32159" s="294"/>
      <c r="F32159" s="294"/>
    </row>
    <row r="32160">
      <c r="A32160" s="294"/>
      <c r="B32160" s="294"/>
      <c r="C32160" s="294"/>
      <c r="D32160" s="294"/>
      <c r="E32160" s="294"/>
      <c r="F32160" s="294"/>
    </row>
    <row r="32161">
      <c r="A32161" s="294" t="s">
        <v>27753</v>
      </c>
      <c r="B32161" s="294"/>
      <c r="C32161" s="294"/>
      <c r="D32161" s="294"/>
      <c r="E32161" s="294"/>
      <c r="F32161" s="294"/>
    </row>
    <row r="32162">
      <c r="A32162" s="294" t="s">
        <v>26065</v>
      </c>
      <c r="B32162" s="294"/>
      <c r="C32162" s="294"/>
      <c r="D32162" s="294"/>
      <c r="E32162" s="294"/>
      <c r="F32162" s="294"/>
    </row>
    <row r="32163">
      <c r="A32163" s="294"/>
      <c r="B32163" s="294"/>
      <c r="C32163" s="294"/>
      <c r="D32163" s="294"/>
      <c r="E32163" s="294"/>
      <c r="F32163" s="294"/>
    </row>
    <row r="32164">
      <c r="A32164" s="294" t="s">
        <v>41456</v>
      </c>
      <c r="B32164" s="294"/>
      <c r="C32164" s="294"/>
      <c r="D32164" s="294"/>
      <c r="E32164" s="294"/>
      <c r="F32164" s="294"/>
    </row>
    <row r="32165">
      <c r="A32165" s="294" t="s">
        <v>17739</v>
      </c>
      <c r="B32165" s="294"/>
      <c r="C32165" s="294"/>
      <c r="D32165" s="294"/>
      <c r="E32165" s="294"/>
      <c r="F32165" s="294"/>
    </row>
    <row r="32166">
      <c r="A32166" s="294" t="s">
        <v>41457</v>
      </c>
      <c r="B32166" s="294"/>
      <c r="C32166" s="294"/>
      <c r="D32166" s="294"/>
      <c r="E32166" s="294"/>
      <c r="F32166" s="294"/>
    </row>
    <row r="32167">
      <c r="A32167" s="294" t="s">
        <v>17739</v>
      </c>
      <c r="B32167" s="294"/>
      <c r="C32167" s="294"/>
      <c r="D32167" s="294"/>
      <c r="E32167" s="294"/>
      <c r="F32167" s="294"/>
    </row>
    <row r="32168">
      <c r="A32168" s="294" t="s">
        <v>41458</v>
      </c>
      <c r="B32168" s="294"/>
      <c r="C32168" s="294"/>
      <c r="D32168" s="294"/>
      <c r="E32168" s="294"/>
      <c r="F32168" s="294"/>
    </row>
    <row r="32169">
      <c r="A32169" s="294" t="s">
        <v>17739</v>
      </c>
      <c r="B32169" s="294"/>
      <c r="C32169" s="294"/>
      <c r="D32169" s="294"/>
      <c r="E32169" s="294"/>
      <c r="F32169" s="294"/>
    </row>
    <row r="32170">
      <c r="A32170" s="294" t="s">
        <v>41459</v>
      </c>
      <c r="B32170" s="294"/>
      <c r="C32170" s="294"/>
      <c r="D32170" s="294"/>
      <c r="E32170" s="294"/>
      <c r="F32170" s="294"/>
    </row>
    <row r="32171">
      <c r="A32171" s="294"/>
      <c r="B32171" s="294"/>
      <c r="C32171" s="294"/>
      <c r="D32171" s="294"/>
      <c r="E32171" s="294"/>
      <c r="F32171" s="294"/>
    </row>
    <row r="32172">
      <c r="A32172" s="294" t="s">
        <v>21892</v>
      </c>
      <c r="B32172" s="294"/>
      <c r="C32172" s="294"/>
      <c r="D32172" s="294"/>
      <c r="E32172" s="294"/>
      <c r="F32172" s="294"/>
    </row>
    <row r="32173">
      <c r="A32173" s="294" t="s">
        <v>41460</v>
      </c>
      <c r="B32173" s="294"/>
      <c r="C32173" s="294"/>
      <c r="D32173" s="294"/>
      <c r="E32173" s="294"/>
      <c r="F32173" s="294"/>
    </row>
    <row r="32174">
      <c r="A32174" s="294" t="s">
        <v>41461</v>
      </c>
      <c r="B32174" s="294"/>
      <c r="C32174" s="294"/>
      <c r="D32174" s="294"/>
      <c r="E32174" s="294"/>
      <c r="F32174" s="294"/>
    </row>
    <row r="32175">
      <c r="A32175" s="294"/>
      <c r="B32175" s="294"/>
      <c r="C32175" s="294"/>
      <c r="D32175" s="294"/>
      <c r="E32175" s="294"/>
      <c r="F32175" s="294"/>
    </row>
    <row r="32176">
      <c r="A32176" s="294" t="s">
        <v>30386</v>
      </c>
      <c r="B32176" s="294"/>
      <c r="C32176" s="294"/>
      <c r="D32176" s="294"/>
      <c r="E32176" s="294"/>
      <c r="F32176" s="294"/>
    </row>
    <row r="32177">
      <c r="A32177" s="294"/>
      <c r="B32177" s="294"/>
      <c r="C32177" s="294"/>
      <c r="D32177" s="294"/>
      <c r="E32177" s="294"/>
      <c r="F32177" s="294"/>
    </row>
    <row r="32178">
      <c r="A32178" s="294" t="s">
        <v>41462</v>
      </c>
      <c r="B32178" s="294"/>
      <c r="C32178" s="294"/>
      <c r="D32178" s="294"/>
      <c r="E32178" s="294"/>
      <c r="F32178" s="294"/>
    </row>
    <row r="32179">
      <c r="A32179" s="294" t="s">
        <v>41463</v>
      </c>
      <c r="B32179" s="294"/>
      <c r="C32179" s="294"/>
      <c r="D32179" s="294"/>
      <c r="E32179" s="294"/>
      <c r="F32179" s="294"/>
    </row>
    <row r="32180">
      <c r="A32180" s="294" t="s">
        <v>41464</v>
      </c>
      <c r="B32180" s="294"/>
      <c r="C32180" s="294"/>
      <c r="D32180" s="294"/>
      <c r="E32180" s="294"/>
      <c r="F32180" s="294"/>
    </row>
    <row r="32181">
      <c r="A32181" s="294" t="s">
        <v>21892</v>
      </c>
      <c r="B32181" s="294"/>
      <c r="C32181" s="294"/>
      <c r="D32181" s="294"/>
      <c r="E32181" s="294"/>
      <c r="F32181" s="294"/>
    </row>
    <row r="32182">
      <c r="A32182" s="294" t="s">
        <v>41465</v>
      </c>
      <c r="B32182" s="294"/>
      <c r="C32182" s="294"/>
      <c r="D32182" s="294"/>
      <c r="E32182" s="294"/>
      <c r="F32182" s="294"/>
    </row>
    <row r="32183">
      <c r="A32183" s="294"/>
      <c r="B32183" s="294"/>
      <c r="C32183" s="294"/>
      <c r="D32183" s="294"/>
      <c r="E32183" s="294"/>
      <c r="F32183" s="294"/>
    </row>
    <row r="32184">
      <c r="A32184" s="294" t="s">
        <v>25150</v>
      </c>
      <c r="B32184" s="294"/>
      <c r="C32184" s="294"/>
      <c r="D32184" s="294"/>
      <c r="E32184" s="294"/>
      <c r="F32184" s="294"/>
    </row>
    <row r="32185">
      <c r="A32185" s="294" t="s">
        <v>30376</v>
      </c>
      <c r="B32185" s="294"/>
      <c r="C32185" s="294"/>
      <c r="D32185" s="294"/>
      <c r="E32185" s="294"/>
      <c r="F32185" s="294"/>
    </row>
    <row r="32186">
      <c r="A32186" s="294"/>
      <c r="B32186" s="294"/>
      <c r="C32186" s="294"/>
      <c r="D32186" s="294"/>
      <c r="E32186" s="294"/>
      <c r="F32186" s="294"/>
    </row>
    <row r="32187">
      <c r="A32187" s="294" t="str">
        <f>ARRAY_CONSTRAIN(ARRAYFORMULA(-sita Lepa), 1, 1)</f>
        <v>#ERROR!</v>
      </c>
      <c r="B32187" s="294"/>
      <c r="C32187" s="294"/>
      <c r="D32187" s="294"/>
      <c r="E32187" s="294"/>
      <c r="F32187" s="294"/>
    </row>
    <row r="32188">
      <c r="A32188" s="294" t="s">
        <v>41466</v>
      </c>
      <c r="B32188" s="294"/>
      <c r="C32188" s="294"/>
      <c r="D32188" s="294"/>
      <c r="E32188" s="294"/>
      <c r="F32188" s="294"/>
    </row>
    <row r="32189">
      <c r="A32189" s="294" t="s">
        <v>41467</v>
      </c>
      <c r="B32189" s="294"/>
      <c r="C32189" s="294"/>
      <c r="D32189" s="294"/>
      <c r="E32189" s="294"/>
      <c r="F32189" s="294"/>
    </row>
    <row r="32190">
      <c r="A32190" s="294" t="s">
        <v>41468</v>
      </c>
      <c r="B32190" s="294"/>
      <c r="C32190" s="294"/>
      <c r="D32190" s="294"/>
      <c r="E32190" s="294"/>
      <c r="F32190" s="294"/>
    </row>
    <row r="32191">
      <c r="A32191" s="294"/>
      <c r="B32191" s="294"/>
      <c r="C32191" s="294"/>
      <c r="D32191" s="294"/>
      <c r="E32191" s="294"/>
      <c r="F32191" s="294"/>
    </row>
    <row r="32192">
      <c r="A32192" s="294" t="s">
        <v>27516</v>
      </c>
      <c r="B32192" s="294"/>
      <c r="C32192" s="294"/>
      <c r="D32192" s="294"/>
      <c r="E32192" s="294"/>
      <c r="F32192" s="294"/>
    </row>
    <row r="32193">
      <c r="A32193" s="294" t="s">
        <v>25339</v>
      </c>
      <c r="B32193" s="294"/>
      <c r="C32193" s="294"/>
      <c r="D32193" s="294"/>
      <c r="E32193" s="294"/>
      <c r="F32193" s="294"/>
    </row>
    <row r="32194">
      <c r="A32194" s="294"/>
      <c r="B32194" s="294"/>
      <c r="C32194" s="294"/>
      <c r="D32194" s="294"/>
      <c r="E32194" s="294"/>
      <c r="F32194" s="294"/>
    </row>
    <row r="32195">
      <c r="A32195" s="294" t="s">
        <v>41469</v>
      </c>
      <c r="B32195" s="294"/>
      <c r="C32195" s="294"/>
      <c r="D32195" s="294"/>
      <c r="E32195" s="294"/>
      <c r="F32195" s="294"/>
    </row>
    <row r="32196">
      <c r="A32196" s="294" t="s">
        <v>41404</v>
      </c>
      <c r="B32196" s="294"/>
      <c r="C32196" s="294"/>
      <c r="D32196" s="294"/>
      <c r="E32196" s="294"/>
      <c r="F32196" s="294"/>
    </row>
    <row r="32197">
      <c r="A32197" s="294" t="s">
        <v>41470</v>
      </c>
      <c r="B32197" s="294"/>
      <c r="C32197" s="294"/>
      <c r="D32197" s="294"/>
      <c r="E32197" s="294"/>
      <c r="F32197" s="294"/>
    </row>
    <row r="32198">
      <c r="A32198" s="294" t="s">
        <v>41471</v>
      </c>
      <c r="B32198" s="294"/>
      <c r="C32198" s="294"/>
      <c r="D32198" s="294"/>
      <c r="E32198" s="294"/>
      <c r="F32198" s="294"/>
    </row>
    <row r="32199">
      <c r="A32199" s="294"/>
      <c r="B32199" s="294"/>
      <c r="C32199" s="294"/>
      <c r="D32199" s="294"/>
      <c r="E32199" s="294"/>
      <c r="F32199" s="294"/>
    </row>
    <row r="32200">
      <c r="A32200" s="294" t="s">
        <v>24089</v>
      </c>
      <c r="B32200" s="294"/>
      <c r="C32200" s="294"/>
      <c r="D32200" s="294"/>
      <c r="E32200" s="294"/>
      <c r="F32200" s="294"/>
    </row>
    <row r="32201">
      <c r="A32201" s="294"/>
      <c r="B32201" s="294"/>
      <c r="C32201" s="294"/>
      <c r="D32201" s="294"/>
      <c r="E32201" s="294"/>
      <c r="F32201" s="294"/>
    </row>
    <row r="32202">
      <c r="A32202" s="294" t="s">
        <v>41472</v>
      </c>
      <c r="B32202" s="294"/>
      <c r="C32202" s="294"/>
      <c r="D32202" s="294"/>
      <c r="E32202" s="294"/>
      <c r="F32202" s="294"/>
    </row>
    <row r="32203">
      <c r="A32203" s="294" t="s">
        <v>41473</v>
      </c>
      <c r="B32203" s="294"/>
      <c r="C32203" s="294"/>
      <c r="D32203" s="294"/>
      <c r="E32203" s="294"/>
      <c r="F32203" s="294"/>
    </row>
    <row r="32204">
      <c r="A32204" s="294" t="s">
        <v>41474</v>
      </c>
      <c r="B32204" s="294"/>
      <c r="C32204" s="294"/>
      <c r="D32204" s="294"/>
      <c r="E32204" s="294"/>
      <c r="F32204" s="294"/>
    </row>
    <row r="32205">
      <c r="A32205" s="294" t="s">
        <v>21892</v>
      </c>
      <c r="B32205" s="294"/>
      <c r="C32205" s="294"/>
      <c r="D32205" s="294"/>
      <c r="E32205" s="294"/>
      <c r="F32205" s="294"/>
    </row>
    <row r="32206">
      <c r="A32206" s="294" t="s">
        <v>41475</v>
      </c>
      <c r="B32206" s="294"/>
      <c r="C32206" s="294"/>
      <c r="D32206" s="294"/>
      <c r="E32206" s="294"/>
      <c r="F32206" s="294"/>
    </row>
    <row r="32207">
      <c r="A32207" s="294"/>
      <c r="B32207" s="294"/>
      <c r="C32207" s="294"/>
      <c r="D32207" s="294"/>
      <c r="E32207" s="294"/>
      <c r="F32207" s="294"/>
    </row>
    <row r="32208">
      <c r="A32208" s="294" t="s">
        <v>23776</v>
      </c>
      <c r="B32208" s="294"/>
      <c r="C32208" s="294"/>
      <c r="D32208" s="294"/>
      <c r="E32208" s="294"/>
      <c r="F32208" s="294"/>
    </row>
    <row r="32209">
      <c r="A32209" s="294"/>
      <c r="B32209" s="294"/>
      <c r="C32209" s="294"/>
      <c r="D32209" s="294"/>
      <c r="E32209" s="294"/>
      <c r="F32209" s="294"/>
    </row>
    <row r="32210">
      <c r="A32210" s="294" t="s">
        <v>41476</v>
      </c>
      <c r="B32210" s="294"/>
      <c r="C32210" s="294"/>
      <c r="D32210" s="294"/>
      <c r="E32210" s="294"/>
      <c r="F32210" s="294"/>
    </row>
    <row r="32211">
      <c r="A32211" s="294" t="s">
        <v>41477</v>
      </c>
      <c r="B32211" s="294"/>
      <c r="C32211" s="294"/>
      <c r="D32211" s="294"/>
      <c r="E32211" s="294"/>
      <c r="F32211" s="294"/>
    </row>
    <row r="32212">
      <c r="A32212" s="294" t="s">
        <v>41478</v>
      </c>
      <c r="B32212" s="294"/>
      <c r="C32212" s="294"/>
      <c r="D32212" s="294"/>
      <c r="E32212" s="294"/>
      <c r="F32212" s="294"/>
    </row>
    <row r="32213">
      <c r="A32213" s="294" t="s">
        <v>41479</v>
      </c>
      <c r="B32213" s="294"/>
      <c r="C32213" s="294"/>
      <c r="D32213" s="294"/>
      <c r="E32213" s="294"/>
      <c r="F32213" s="294"/>
    </row>
    <row r="32214">
      <c r="A32214" s="294" t="s">
        <v>35694</v>
      </c>
      <c r="B32214" s="294"/>
      <c r="C32214" s="294"/>
      <c r="D32214" s="294"/>
      <c r="E32214" s="294"/>
      <c r="F32214" s="294"/>
    </row>
    <row r="32215">
      <c r="A32215" s="294" t="s">
        <v>38254</v>
      </c>
      <c r="B32215" s="294"/>
      <c r="C32215" s="294"/>
      <c r="D32215" s="294"/>
      <c r="E32215" s="294"/>
      <c r="F32215" s="294"/>
    </row>
    <row r="32216">
      <c r="A32216" s="294" t="s">
        <v>35687</v>
      </c>
      <c r="B32216" s="294"/>
      <c r="C32216" s="294"/>
      <c r="D32216" s="294"/>
      <c r="E32216" s="294"/>
      <c r="F32216" s="294"/>
    </row>
    <row r="32217">
      <c r="A32217" s="294" t="s">
        <v>41480</v>
      </c>
      <c r="B32217" s="294"/>
      <c r="C32217" s="294"/>
      <c r="D32217" s="294"/>
      <c r="E32217" s="294"/>
      <c r="F32217" s="294"/>
    </row>
    <row r="32218">
      <c r="A32218" s="294" t="s">
        <v>41481</v>
      </c>
      <c r="B32218" s="294"/>
      <c r="C32218" s="294"/>
      <c r="D32218" s="294"/>
      <c r="E32218" s="294"/>
      <c r="F32218" s="294"/>
    </row>
    <row r="32219">
      <c r="A32219" s="294" t="s">
        <v>21892</v>
      </c>
      <c r="B32219" s="294"/>
      <c r="C32219" s="294"/>
      <c r="D32219" s="294"/>
      <c r="E32219" s="294"/>
      <c r="F32219" s="294"/>
    </row>
    <row r="32220">
      <c r="A32220" s="294" t="s">
        <v>41482</v>
      </c>
      <c r="B32220" s="294"/>
      <c r="C32220" s="294"/>
      <c r="D32220" s="294"/>
      <c r="E32220" s="294"/>
      <c r="F32220" s="294"/>
    </row>
    <row r="32221">
      <c r="A32221" s="294" t="s">
        <v>41483</v>
      </c>
      <c r="B32221" s="294"/>
      <c r="C32221" s="294"/>
      <c r="D32221" s="294"/>
      <c r="E32221" s="294"/>
      <c r="F32221" s="294"/>
    </row>
    <row r="32222">
      <c r="A32222" s="294"/>
      <c r="B32222" s="294"/>
      <c r="C32222" s="294"/>
      <c r="D32222" s="294"/>
      <c r="E32222" s="294"/>
      <c r="F32222" s="294"/>
    </row>
    <row r="32223">
      <c r="A32223" s="294" t="s">
        <v>28124</v>
      </c>
      <c r="B32223" s="294"/>
      <c r="C32223" s="294"/>
      <c r="D32223" s="294"/>
      <c r="E32223" s="294"/>
      <c r="F32223" s="294"/>
    </row>
    <row r="32224">
      <c r="A32224" s="294" t="s">
        <v>41484</v>
      </c>
      <c r="B32224" s="294"/>
      <c r="C32224" s="294"/>
      <c r="D32224" s="294"/>
      <c r="E32224" s="294"/>
      <c r="F32224" s="294"/>
    </row>
    <row r="32225">
      <c r="A32225" s="294" t="s">
        <v>21618</v>
      </c>
      <c r="B32225" s="294"/>
      <c r="C32225" s="294"/>
      <c r="D32225" s="294"/>
      <c r="E32225" s="294"/>
      <c r="F32225" s="294"/>
    </row>
    <row r="32226">
      <c r="A32226" s="294"/>
      <c r="B32226" s="294"/>
      <c r="C32226" s="294"/>
      <c r="D32226" s="294"/>
      <c r="E32226" s="294"/>
      <c r="F32226" s="294"/>
    </row>
    <row r="32227">
      <c r="A32227" s="294" t="s">
        <v>41485</v>
      </c>
      <c r="B32227" s="294"/>
      <c r="C32227" s="294"/>
      <c r="D32227" s="294"/>
      <c r="E32227" s="294"/>
      <c r="F32227" s="294"/>
    </row>
    <row r="32228">
      <c r="A32228" s="294" t="s">
        <v>41486</v>
      </c>
      <c r="B32228" s="294"/>
      <c r="C32228" s="294"/>
      <c r="D32228" s="294"/>
      <c r="E32228" s="294"/>
      <c r="F32228" s="294"/>
    </row>
    <row r="32229">
      <c r="A32229" s="294"/>
      <c r="B32229" s="294"/>
      <c r="C32229" s="294"/>
      <c r="D32229" s="294"/>
      <c r="E32229" s="294"/>
      <c r="F32229" s="294"/>
    </row>
    <row r="32230">
      <c r="A32230" s="294" t="s">
        <v>40969</v>
      </c>
      <c r="B32230" s="294"/>
      <c r="C32230" s="294"/>
      <c r="D32230" s="294"/>
      <c r="E32230" s="294"/>
      <c r="F32230" s="294"/>
    </row>
    <row r="32231">
      <c r="A32231" s="294" t="s">
        <v>38917</v>
      </c>
      <c r="B32231" s="294"/>
      <c r="C32231" s="294"/>
      <c r="D32231" s="294"/>
      <c r="E32231" s="294"/>
      <c r="F32231" s="294"/>
    </row>
    <row r="32232">
      <c r="A32232" s="294"/>
      <c r="B32232" s="294"/>
      <c r="C32232" s="294"/>
      <c r="D32232" s="294"/>
      <c r="E32232" s="294"/>
      <c r="F32232" s="294"/>
    </row>
    <row r="32233">
      <c r="A32233" s="294" t="s">
        <v>41487</v>
      </c>
      <c r="B32233" s="294"/>
      <c r="C32233" s="294"/>
      <c r="D32233" s="294"/>
      <c r="E32233" s="294"/>
      <c r="F32233" s="294"/>
    </row>
    <row r="32234">
      <c r="A32234" s="294" t="s">
        <v>41488</v>
      </c>
      <c r="B32234" s="294"/>
      <c r="C32234" s="294"/>
      <c r="D32234" s="294"/>
      <c r="E32234" s="294"/>
      <c r="F32234" s="294"/>
    </row>
    <row r="32235">
      <c r="A32235" s="294" t="s">
        <v>41489</v>
      </c>
      <c r="B32235" s="294"/>
      <c r="C32235" s="294"/>
      <c r="D32235" s="294"/>
      <c r="E32235" s="294"/>
      <c r="F32235" s="294"/>
    </row>
    <row r="32236">
      <c r="A32236" s="294" t="s">
        <v>41490</v>
      </c>
      <c r="B32236" s="294"/>
      <c r="C32236" s="294"/>
      <c r="D32236" s="294"/>
      <c r="E32236" s="294"/>
      <c r="F32236" s="294"/>
    </row>
    <row r="32237">
      <c r="A32237" s="294" t="s">
        <v>41491</v>
      </c>
      <c r="B32237" s="294"/>
      <c r="C32237" s="294"/>
      <c r="D32237" s="294"/>
      <c r="E32237" s="294"/>
      <c r="F32237" s="294"/>
    </row>
    <row r="32238">
      <c r="A32238" s="294" t="s">
        <v>41492</v>
      </c>
      <c r="B32238" s="294"/>
      <c r="C32238" s="294"/>
      <c r="D32238" s="294"/>
      <c r="E32238" s="294"/>
      <c r="F32238" s="294"/>
    </row>
    <row r="32239">
      <c r="A32239" s="294" t="s">
        <v>24320</v>
      </c>
      <c r="B32239" s="294"/>
      <c r="C32239" s="294"/>
      <c r="D32239" s="294"/>
      <c r="E32239" s="294"/>
      <c r="F32239" s="294"/>
    </row>
    <row r="32240">
      <c r="A32240" s="294" t="s">
        <v>41493</v>
      </c>
      <c r="B32240" s="294"/>
      <c r="C32240" s="294"/>
      <c r="D32240" s="294"/>
      <c r="E32240" s="294"/>
      <c r="F32240" s="294"/>
    </row>
    <row r="32241">
      <c r="A32241" s="294" t="s">
        <v>41494</v>
      </c>
      <c r="B32241" s="294"/>
      <c r="C32241" s="294"/>
      <c r="D32241" s="294"/>
      <c r="E32241" s="294"/>
      <c r="F32241" s="294"/>
    </row>
    <row r="32242">
      <c r="A32242" s="294"/>
      <c r="B32242" s="294"/>
      <c r="C32242" s="294"/>
      <c r="D32242" s="294"/>
      <c r="E32242" s="294"/>
      <c r="F32242" s="294"/>
    </row>
    <row r="32243">
      <c r="A32243" s="294" t="s">
        <v>23148</v>
      </c>
      <c r="B32243" s="294"/>
      <c r="C32243" s="294"/>
      <c r="D32243" s="294"/>
      <c r="E32243" s="294"/>
      <c r="F32243" s="294"/>
    </row>
    <row r="32244">
      <c r="A32244" s="294" t="s">
        <v>23149</v>
      </c>
      <c r="B32244" s="294"/>
      <c r="C32244" s="294"/>
      <c r="D32244" s="294"/>
      <c r="E32244" s="294"/>
      <c r="F32244" s="294"/>
    </row>
    <row r="32245">
      <c r="A32245" s="294"/>
      <c r="B32245" s="294"/>
      <c r="C32245" s="294"/>
      <c r="D32245" s="294"/>
      <c r="E32245" s="294"/>
      <c r="F32245" s="294"/>
    </row>
    <row r="32246">
      <c r="A32246" s="294" t="s">
        <v>41495</v>
      </c>
      <c r="B32246" s="294"/>
      <c r="C32246" s="294"/>
      <c r="D32246" s="294"/>
      <c r="E32246" s="294"/>
      <c r="F32246" s="294"/>
    </row>
    <row r="32247">
      <c r="A32247" s="294" t="s">
        <v>41496</v>
      </c>
      <c r="B32247" s="294"/>
      <c r="C32247" s="294"/>
      <c r="D32247" s="294"/>
      <c r="E32247" s="294"/>
      <c r="F32247" s="294"/>
    </row>
    <row r="32248">
      <c r="A32248" s="294" t="s">
        <v>41497</v>
      </c>
      <c r="B32248" s="294"/>
      <c r="C32248" s="294"/>
      <c r="D32248" s="294"/>
      <c r="E32248" s="294"/>
      <c r="F32248" s="294"/>
    </row>
    <row r="32249">
      <c r="A32249" s="294" t="s">
        <v>41498</v>
      </c>
      <c r="B32249" s="294"/>
      <c r="C32249" s="294"/>
      <c r="D32249" s="294"/>
      <c r="E32249" s="294"/>
      <c r="F32249" s="294"/>
    </row>
    <row r="32250">
      <c r="A32250" s="294"/>
      <c r="B32250" s="294"/>
      <c r="C32250" s="294"/>
      <c r="D32250" s="294"/>
      <c r="E32250" s="294"/>
      <c r="F32250" s="294"/>
    </row>
    <row r="32251">
      <c r="A32251" s="294" t="s">
        <v>41499</v>
      </c>
      <c r="B32251" s="294"/>
      <c r="C32251" s="294"/>
      <c r="D32251" s="294"/>
      <c r="E32251" s="294"/>
      <c r="F32251" s="294"/>
    </row>
    <row r="32252">
      <c r="A32252" s="294"/>
      <c r="B32252" s="294"/>
      <c r="C32252" s="294"/>
      <c r="D32252" s="294"/>
      <c r="E32252" s="294"/>
      <c r="F32252" s="294"/>
    </row>
    <row r="32253">
      <c r="A32253" s="294" t="s">
        <v>21945</v>
      </c>
      <c r="B32253" s="294"/>
      <c r="C32253" s="294"/>
      <c r="D32253" s="294"/>
      <c r="E32253" s="294"/>
      <c r="F32253" s="294"/>
    </row>
    <row r="32254">
      <c r="A32254" s="294" t="s">
        <v>23156</v>
      </c>
      <c r="B32254" s="294"/>
      <c r="C32254" s="294"/>
      <c r="D32254" s="294"/>
      <c r="E32254" s="294"/>
      <c r="F32254" s="294"/>
    </row>
    <row r="32255">
      <c r="A32255" s="294"/>
      <c r="B32255" s="294"/>
      <c r="C32255" s="294"/>
      <c r="D32255" s="294"/>
      <c r="E32255" s="294"/>
      <c r="F32255" s="294"/>
    </row>
    <row r="32256">
      <c r="A32256" s="294" t="s">
        <v>41500</v>
      </c>
      <c r="B32256" s="294"/>
      <c r="C32256" s="294"/>
      <c r="D32256" s="294"/>
      <c r="E32256" s="294"/>
      <c r="F32256" s="294"/>
    </row>
    <row r="32257">
      <c r="A32257" s="294" t="s">
        <v>41501</v>
      </c>
      <c r="B32257" s="294"/>
      <c r="C32257" s="294"/>
      <c r="D32257" s="294"/>
      <c r="E32257" s="294"/>
      <c r="F32257" s="294"/>
    </row>
    <row r="32258">
      <c r="A32258" s="294" t="s">
        <v>41502</v>
      </c>
      <c r="B32258" s="294"/>
      <c r="C32258" s="294"/>
      <c r="D32258" s="294"/>
      <c r="E32258" s="294"/>
      <c r="F32258" s="294"/>
    </row>
    <row r="32259">
      <c r="A32259" s="294" t="s">
        <v>41503</v>
      </c>
      <c r="B32259" s="294"/>
      <c r="C32259" s="294"/>
      <c r="D32259" s="294"/>
      <c r="E32259" s="294"/>
      <c r="F32259" s="294"/>
    </row>
    <row r="32260">
      <c r="A32260" s="294"/>
      <c r="B32260" s="294"/>
      <c r="C32260" s="294"/>
      <c r="D32260" s="294"/>
      <c r="E32260" s="294"/>
      <c r="F32260" s="294"/>
    </row>
    <row r="32261">
      <c r="A32261" s="294" t="s">
        <v>41504</v>
      </c>
      <c r="B32261" s="294"/>
      <c r="C32261" s="294"/>
      <c r="D32261" s="294"/>
      <c r="E32261" s="294"/>
      <c r="F32261" s="294"/>
    </row>
    <row r="32262">
      <c r="A32262" s="294"/>
      <c r="B32262" s="294"/>
      <c r="C32262" s="294"/>
      <c r="D32262" s="294"/>
      <c r="E32262" s="294"/>
      <c r="F32262" s="294"/>
    </row>
    <row r="32263">
      <c r="A32263" s="294" t="s">
        <v>41505</v>
      </c>
      <c r="B32263" s="294"/>
      <c r="C32263" s="294"/>
      <c r="D32263" s="294"/>
      <c r="E32263" s="294"/>
      <c r="F32263" s="294"/>
    </row>
    <row r="32264">
      <c r="A32264" s="294" t="s">
        <v>41506</v>
      </c>
      <c r="B32264" s="294"/>
      <c r="C32264" s="294"/>
      <c r="D32264" s="294"/>
      <c r="E32264" s="294"/>
      <c r="F32264" s="294"/>
    </row>
    <row r="32265">
      <c r="A32265" s="294" t="s">
        <v>41507</v>
      </c>
      <c r="B32265" s="294"/>
      <c r="C32265" s="294"/>
      <c r="D32265" s="294"/>
      <c r="E32265" s="294"/>
      <c r="F32265" s="294"/>
    </row>
    <row r="32266">
      <c r="A32266" s="294" t="s">
        <v>41508</v>
      </c>
      <c r="B32266" s="294"/>
      <c r="C32266" s="294"/>
      <c r="D32266" s="294"/>
      <c r="E32266" s="294"/>
      <c r="F32266" s="294"/>
    </row>
    <row r="32267">
      <c r="A32267" s="294" t="s">
        <v>41509</v>
      </c>
      <c r="B32267" s="294"/>
      <c r="C32267" s="294"/>
      <c r="D32267" s="294"/>
      <c r="E32267" s="294"/>
      <c r="F32267" s="294"/>
    </row>
    <row r="32268">
      <c r="A32268" s="294" t="s">
        <v>41510</v>
      </c>
      <c r="B32268" s="294"/>
      <c r="C32268" s="294"/>
      <c r="D32268" s="294"/>
      <c r="E32268" s="294"/>
      <c r="F32268" s="294"/>
    </row>
    <row r="32269">
      <c r="A32269" s="294"/>
      <c r="B32269" s="294"/>
      <c r="C32269" s="294"/>
      <c r="D32269" s="294"/>
      <c r="E32269" s="294"/>
      <c r="F32269" s="294"/>
    </row>
    <row r="32270">
      <c r="A32270" s="294"/>
      <c r="B32270" s="294"/>
      <c r="C32270" s="294"/>
      <c r="D32270" s="294"/>
      <c r="E32270" s="294"/>
      <c r="F32270" s="294"/>
    </row>
    <row r="32271">
      <c r="A32271" s="294"/>
      <c r="B32271" s="294"/>
      <c r="C32271" s="294"/>
      <c r="D32271" s="294"/>
      <c r="E32271" s="294"/>
      <c r="F32271" s="294"/>
    </row>
    <row r="32272">
      <c r="A32272" s="294" t="s">
        <v>21401</v>
      </c>
      <c r="B32272" s="294"/>
      <c r="C32272" s="294"/>
      <c r="D32272" s="294"/>
      <c r="E32272" s="294"/>
      <c r="F32272" s="294"/>
    </row>
    <row r="32273">
      <c r="A32273" s="294"/>
      <c r="B32273" s="294"/>
      <c r="C32273" s="294"/>
      <c r="D32273" s="294"/>
      <c r="E32273" s="294"/>
      <c r="F32273" s="294"/>
    </row>
    <row r="32274">
      <c r="A32274" s="294" t="s">
        <v>41511</v>
      </c>
      <c r="B32274" s="294"/>
      <c r="C32274" s="294"/>
      <c r="D32274" s="294"/>
      <c r="E32274" s="294"/>
      <c r="F32274" s="294"/>
    </row>
    <row r="32275">
      <c r="A32275" s="294" t="s">
        <v>41512</v>
      </c>
      <c r="B32275" s="294"/>
      <c r="C32275" s="294"/>
      <c r="D32275" s="294"/>
      <c r="E32275" s="294"/>
      <c r="F32275" s="294"/>
    </row>
    <row r="32276">
      <c r="A32276" s="294" t="s">
        <v>41513</v>
      </c>
      <c r="B32276" s="294"/>
      <c r="C32276" s="294"/>
      <c r="D32276" s="294"/>
      <c r="E32276" s="294"/>
      <c r="F32276" s="294"/>
    </row>
    <row r="32277">
      <c r="A32277" s="294" t="s">
        <v>41421</v>
      </c>
      <c r="B32277" s="294"/>
      <c r="C32277" s="294"/>
      <c r="D32277" s="294"/>
      <c r="E32277" s="294"/>
      <c r="F32277" s="294"/>
    </row>
    <row r="32278">
      <c r="A32278" s="294" t="s">
        <v>41514</v>
      </c>
      <c r="B32278" s="294"/>
      <c r="C32278" s="294"/>
      <c r="D32278" s="294"/>
      <c r="E32278" s="294"/>
      <c r="F32278" s="294"/>
    </row>
    <row r="32279">
      <c r="A32279" s="294" t="s">
        <v>41515</v>
      </c>
      <c r="B32279" s="294"/>
      <c r="C32279" s="294"/>
      <c r="D32279" s="294"/>
      <c r="E32279" s="294"/>
      <c r="F32279" s="294"/>
    </row>
    <row r="32280">
      <c r="A32280" s="294" t="str">
        <f>ARRAY_CONSTRAIN(ARRAYFORMULA(-Reddish / violaceous → Striae rubra), 1, 1)</f>
        <v>#ERROR!</v>
      </c>
      <c r="B32280" s="294"/>
      <c r="C32280" s="294"/>
      <c r="D32280" s="294"/>
      <c r="E32280" s="294"/>
      <c r="F32280" s="294"/>
    </row>
    <row r="32281">
      <c r="A32281" s="294" t="s">
        <v>41516</v>
      </c>
      <c r="B32281" s="294"/>
      <c r="C32281" s="294"/>
      <c r="D32281" s="294"/>
      <c r="E32281" s="294"/>
      <c r="F32281" s="294"/>
    </row>
    <row r="32282">
      <c r="A32282" s="294" t="s">
        <v>41517</v>
      </c>
      <c r="B32282" s="294"/>
      <c r="C32282" s="294"/>
      <c r="D32282" s="294"/>
      <c r="E32282" s="294"/>
      <c r="F32282" s="294"/>
    </row>
    <row r="32283">
      <c r="A32283" s="294" t="s">
        <v>41518</v>
      </c>
      <c r="B32283" s="294"/>
      <c r="C32283" s="294"/>
      <c r="D32283" s="294"/>
      <c r="E32283" s="294"/>
      <c r="F32283" s="294"/>
    </row>
    <row r="32284">
      <c r="A32284" s="294"/>
      <c r="B32284" s="294"/>
      <c r="C32284" s="294"/>
      <c r="D32284" s="294"/>
      <c r="E32284" s="294"/>
      <c r="F32284" s="294"/>
    </row>
    <row r="32285">
      <c r="A32285" s="294" t="s">
        <v>21407</v>
      </c>
      <c r="B32285" s="294"/>
      <c r="C32285" s="294"/>
      <c r="D32285" s="294"/>
      <c r="E32285" s="294"/>
      <c r="F32285" s="294"/>
    </row>
    <row r="32286">
      <c r="A32286" s="294"/>
      <c r="B32286" s="294"/>
      <c r="C32286" s="294"/>
      <c r="D32286" s="294"/>
      <c r="E32286" s="294"/>
      <c r="F32286" s="294"/>
    </row>
    <row r="32287">
      <c r="A32287" s="294" t="s">
        <v>41519</v>
      </c>
      <c r="B32287" s="294"/>
      <c r="C32287" s="294"/>
      <c r="D32287" s="294"/>
      <c r="E32287" s="294"/>
      <c r="F32287" s="294"/>
    </row>
    <row r="32288">
      <c r="A32288" s="294" t="s">
        <v>41520</v>
      </c>
      <c r="B32288" s="294"/>
      <c r="C32288" s="294"/>
      <c r="D32288" s="294"/>
      <c r="E32288" s="294"/>
      <c r="F32288" s="294"/>
    </row>
    <row r="32289">
      <c r="A32289" s="294" t="s">
        <v>41521</v>
      </c>
      <c r="B32289" s="294"/>
      <c r="C32289" s="294"/>
      <c r="D32289" s="294"/>
      <c r="E32289" s="294"/>
      <c r="F32289" s="294"/>
    </row>
    <row r="32290">
      <c r="A32290" s="294" t="s">
        <v>41522</v>
      </c>
      <c r="B32290" s="294"/>
      <c r="C32290" s="294"/>
      <c r="D32290" s="294"/>
      <c r="E32290" s="294"/>
      <c r="F32290" s="294"/>
    </row>
    <row r="32291">
      <c r="A32291" s="294" t="s">
        <v>41523</v>
      </c>
      <c r="B32291" s="294"/>
      <c r="C32291" s="294"/>
      <c r="D32291" s="294"/>
      <c r="E32291" s="294"/>
      <c r="F32291" s="294"/>
    </row>
    <row r="32292">
      <c r="A32292" s="294" t="s">
        <v>41524</v>
      </c>
      <c r="B32292" s="294"/>
      <c r="C32292" s="294"/>
      <c r="D32292" s="294"/>
      <c r="E32292" s="294"/>
      <c r="F32292" s="294"/>
    </row>
    <row r="32293">
      <c r="A32293" s="294" t="s">
        <v>41525</v>
      </c>
      <c r="B32293" s="294"/>
      <c r="C32293" s="294"/>
      <c r="D32293" s="294"/>
      <c r="E32293" s="294"/>
      <c r="F32293" s="294"/>
    </row>
    <row r="32294">
      <c r="A32294" s="294"/>
      <c r="B32294" s="294"/>
      <c r="C32294" s="294"/>
      <c r="D32294" s="294"/>
      <c r="E32294" s="294"/>
      <c r="F32294" s="294"/>
    </row>
    <row r="32295">
      <c r="A32295" s="294" t="s">
        <v>21304</v>
      </c>
      <c r="B32295" s="294"/>
      <c r="C32295" s="294"/>
      <c r="D32295" s="294"/>
      <c r="E32295" s="294"/>
      <c r="F32295" s="294"/>
    </row>
    <row r="32296">
      <c r="A32296" s="294"/>
      <c r="B32296" s="294"/>
      <c r="C32296" s="294"/>
      <c r="D32296" s="294"/>
      <c r="E32296" s="294"/>
      <c r="F32296" s="294"/>
    </row>
    <row r="32297">
      <c r="A32297" s="294" t="s">
        <v>41526</v>
      </c>
      <c r="B32297" s="294"/>
      <c r="C32297" s="294"/>
      <c r="D32297" s="294"/>
      <c r="E32297" s="294"/>
      <c r="F32297" s="294"/>
    </row>
    <row r="32298">
      <c r="A32298" s="294" t="s">
        <v>41527</v>
      </c>
      <c r="B32298" s="294"/>
      <c r="C32298" s="294"/>
      <c r="D32298" s="294"/>
      <c r="E32298" s="294"/>
      <c r="F32298" s="294"/>
    </row>
    <row r="32299">
      <c r="A32299" s="294" t="s">
        <v>41528</v>
      </c>
      <c r="B32299" s="294"/>
      <c r="C32299" s="294"/>
      <c r="D32299" s="294"/>
      <c r="E32299" s="294"/>
      <c r="F32299" s="294"/>
    </row>
    <row r="32300">
      <c r="A32300" s="294" t="s">
        <v>41529</v>
      </c>
      <c r="B32300" s="294"/>
      <c r="C32300" s="294"/>
      <c r="D32300" s="294"/>
      <c r="E32300" s="294"/>
      <c r="F32300" s="294"/>
    </row>
    <row r="32301">
      <c r="A32301" s="294" t="s">
        <v>41530</v>
      </c>
      <c r="B32301" s="294"/>
      <c r="C32301" s="294"/>
      <c r="D32301" s="294"/>
      <c r="E32301" s="294"/>
      <c r="F32301" s="294"/>
    </row>
    <row r="32302">
      <c r="A32302" s="294" t="s">
        <v>41531</v>
      </c>
      <c r="B32302" s="294"/>
      <c r="C32302" s="294"/>
      <c r="D32302" s="294"/>
      <c r="E32302" s="294"/>
      <c r="F32302" s="294"/>
    </row>
    <row r="32303">
      <c r="A32303" s="294"/>
      <c r="B32303" s="294"/>
      <c r="C32303" s="294"/>
      <c r="D32303" s="294"/>
      <c r="E32303" s="294"/>
      <c r="F32303" s="294"/>
    </row>
    <row r="32304">
      <c r="A32304" s="294" t="s">
        <v>28124</v>
      </c>
      <c r="B32304" s="294"/>
      <c r="C32304" s="294"/>
      <c r="D32304" s="294"/>
      <c r="E32304" s="294"/>
      <c r="F32304" s="294"/>
    </row>
    <row r="32305">
      <c r="A32305" s="294" t="s">
        <v>41532</v>
      </c>
      <c r="B32305" s="294"/>
      <c r="C32305" s="294"/>
      <c r="D32305" s="294"/>
      <c r="E32305" s="294"/>
      <c r="F32305" s="294"/>
    </row>
    <row r="32306">
      <c r="A32306" s="294" t="s">
        <v>21672</v>
      </c>
      <c r="B32306" s="294"/>
      <c r="C32306" s="294"/>
      <c r="D32306" s="294"/>
      <c r="E32306" s="294"/>
      <c r="F32306" s="294"/>
    </row>
    <row r="32307">
      <c r="A32307" s="294"/>
      <c r="B32307" s="294"/>
      <c r="C32307" s="294"/>
      <c r="D32307" s="294"/>
      <c r="E32307" s="294"/>
      <c r="F32307" s="294"/>
    </row>
    <row r="32308">
      <c r="A32308" s="294" t="s">
        <v>41485</v>
      </c>
      <c r="B32308" s="294"/>
      <c r="C32308" s="294"/>
      <c r="D32308" s="294"/>
      <c r="E32308" s="294"/>
      <c r="F32308" s="294"/>
    </row>
    <row r="32309">
      <c r="A32309" s="294" t="s">
        <v>41486</v>
      </c>
      <c r="B32309" s="294"/>
      <c r="C32309" s="294"/>
      <c r="D32309" s="294"/>
      <c r="E32309" s="294"/>
      <c r="F32309" s="294"/>
    </row>
    <row r="32310">
      <c r="A32310" s="294"/>
      <c r="B32310" s="294"/>
      <c r="C32310" s="294"/>
      <c r="D32310" s="294"/>
      <c r="E32310" s="294"/>
      <c r="F32310" s="294"/>
    </row>
    <row r="32311">
      <c r="A32311" s="294"/>
      <c r="B32311" s="294"/>
      <c r="C32311" s="294"/>
      <c r="D32311" s="294"/>
      <c r="E32311" s="294"/>
      <c r="F32311" s="294"/>
    </row>
    <row r="32312">
      <c r="A32312" s="294" t="s">
        <v>23007</v>
      </c>
      <c r="B32312" s="294"/>
      <c r="C32312" s="294"/>
      <c r="D32312" s="294"/>
      <c r="E32312" s="294"/>
      <c r="F32312" s="294"/>
    </row>
    <row r="32313">
      <c r="A32313" s="294"/>
      <c r="B32313" s="294"/>
      <c r="C32313" s="294"/>
      <c r="D32313" s="294"/>
      <c r="E32313" s="294"/>
      <c r="F32313" s="294"/>
    </row>
    <row r="32314">
      <c r="A32314" s="294" t="s">
        <v>41533</v>
      </c>
      <c r="B32314" s="294"/>
      <c r="C32314" s="294"/>
      <c r="D32314" s="294"/>
      <c r="E32314" s="294"/>
      <c r="F32314" s="294"/>
    </row>
    <row r="32315">
      <c r="A32315" s="294" t="s">
        <v>31344</v>
      </c>
      <c r="B32315" s="294"/>
      <c r="C32315" s="294"/>
      <c r="D32315" s="294"/>
      <c r="E32315" s="294"/>
      <c r="F32315" s="294"/>
    </row>
    <row r="32316">
      <c r="A32316" s="294" t="s">
        <v>41534</v>
      </c>
      <c r="B32316" s="294"/>
      <c r="C32316" s="294"/>
      <c r="D32316" s="294"/>
      <c r="E32316" s="294"/>
      <c r="F32316" s="294"/>
    </row>
    <row r="32317">
      <c r="A32317" s="294" t="s">
        <v>41535</v>
      </c>
      <c r="B32317" s="294"/>
      <c r="C32317" s="294"/>
      <c r="D32317" s="294"/>
      <c r="E32317" s="294"/>
      <c r="F32317" s="294"/>
    </row>
    <row r="32318">
      <c r="A32318" s="294" t="s">
        <v>41536</v>
      </c>
      <c r="B32318" s="294"/>
      <c r="C32318" s="294"/>
      <c r="D32318" s="294"/>
      <c r="E32318" s="294"/>
      <c r="F32318" s="294"/>
    </row>
    <row r="32319">
      <c r="A32319" s="294" t="s">
        <v>41537</v>
      </c>
      <c r="B32319" s="294"/>
      <c r="C32319" s="294"/>
      <c r="D32319" s="294"/>
      <c r="E32319" s="294"/>
      <c r="F32319" s="294"/>
    </row>
    <row r="32320">
      <c r="A32320" s="294" t="s">
        <v>41538</v>
      </c>
      <c r="B32320" s="294"/>
      <c r="C32320" s="294"/>
      <c r="D32320" s="294"/>
      <c r="E32320" s="294"/>
      <c r="F32320" s="294"/>
    </row>
    <row r="32321">
      <c r="A32321" s="294"/>
      <c r="B32321" s="294"/>
      <c r="C32321" s="294"/>
      <c r="D32321" s="294"/>
      <c r="E32321" s="294"/>
      <c r="F32321" s="294"/>
    </row>
    <row r="32322">
      <c r="A32322" s="294"/>
      <c r="B32322" s="294"/>
      <c r="C32322" s="294"/>
      <c r="D32322" s="294"/>
      <c r="E32322" s="294"/>
      <c r="F32322" s="294"/>
    </row>
    <row r="32323">
      <c r="A32323" s="294" t="s">
        <v>21326</v>
      </c>
      <c r="B32323" s="294"/>
      <c r="C32323" s="294"/>
      <c r="D32323" s="294"/>
      <c r="E32323" s="294"/>
      <c r="F32323" s="294"/>
    </row>
    <row r="32324">
      <c r="A32324" s="294"/>
      <c r="B32324" s="294"/>
      <c r="C32324" s="294"/>
      <c r="D32324" s="294"/>
      <c r="E32324" s="294"/>
      <c r="F32324" s="294"/>
    </row>
    <row r="32325">
      <c r="A32325" s="294" t="s">
        <v>41539</v>
      </c>
      <c r="B32325" s="294"/>
      <c r="C32325" s="294"/>
      <c r="D32325" s="294"/>
      <c r="E32325" s="294"/>
      <c r="F32325" s="294"/>
    </row>
    <row r="32326">
      <c r="A32326" s="294" t="s">
        <v>41540</v>
      </c>
      <c r="B32326" s="294"/>
      <c r="C32326" s="294"/>
      <c r="D32326" s="294"/>
      <c r="E32326" s="294"/>
      <c r="F32326" s="294"/>
    </row>
    <row r="32327">
      <c r="A32327" s="294" t="s">
        <v>41541</v>
      </c>
      <c r="B32327" s="294"/>
      <c r="C32327" s="294"/>
      <c r="D32327" s="294"/>
      <c r="E32327" s="294"/>
      <c r="F32327" s="294"/>
    </row>
    <row r="32328">
      <c r="A32328" s="294" t="s">
        <v>41542</v>
      </c>
      <c r="B32328" s="294"/>
      <c r="C32328" s="294"/>
      <c r="D32328" s="294"/>
      <c r="E32328" s="294"/>
      <c r="F32328" s="294"/>
    </row>
    <row r="32329">
      <c r="A32329" s="294" t="s">
        <v>41543</v>
      </c>
      <c r="B32329" s="294"/>
      <c r="C32329" s="294"/>
      <c r="D32329" s="294"/>
      <c r="E32329" s="294"/>
      <c r="F32329" s="294"/>
    </row>
    <row r="32330">
      <c r="A32330" s="294" t="s">
        <v>41544</v>
      </c>
      <c r="B32330" s="294"/>
      <c r="C32330" s="294"/>
      <c r="D32330" s="294"/>
      <c r="E32330" s="294"/>
      <c r="F32330" s="294"/>
    </row>
    <row r="32331">
      <c r="A32331" s="294" t="s">
        <v>41545</v>
      </c>
      <c r="B32331" s="294"/>
      <c r="C32331" s="294"/>
      <c r="D32331" s="294"/>
      <c r="E32331" s="294"/>
      <c r="F32331" s="294"/>
    </row>
    <row r="32332">
      <c r="A32332" s="294" t="s">
        <v>41546</v>
      </c>
      <c r="B32332" s="294"/>
      <c r="C32332" s="294"/>
      <c r="D32332" s="294"/>
      <c r="E32332" s="294"/>
      <c r="F32332" s="294"/>
    </row>
    <row r="32333">
      <c r="A32333" s="294" t="s">
        <v>41547</v>
      </c>
      <c r="B32333" s="294"/>
      <c r="C32333" s="294"/>
      <c r="D32333" s="294"/>
      <c r="E32333" s="294"/>
      <c r="F32333" s="294"/>
    </row>
    <row r="32334">
      <c r="A32334" s="294"/>
      <c r="B32334" s="294"/>
      <c r="C32334" s="294"/>
      <c r="D32334" s="294"/>
      <c r="E32334" s="294"/>
      <c r="F32334" s="294"/>
    </row>
    <row r="32335">
      <c r="A32335" s="294" t="s">
        <v>25150</v>
      </c>
      <c r="B32335" s="294"/>
      <c r="C32335" s="294"/>
      <c r="D32335" s="294"/>
      <c r="E32335" s="294"/>
      <c r="F32335" s="294"/>
    </row>
    <row r="32336">
      <c r="A32336" s="294" t="s">
        <v>25548</v>
      </c>
      <c r="B32336" s="294"/>
      <c r="C32336" s="294"/>
      <c r="D32336" s="294"/>
      <c r="E32336" s="294"/>
      <c r="F32336" s="294"/>
    </row>
    <row r="32337">
      <c r="A32337" s="294"/>
      <c r="B32337" s="294"/>
      <c r="C32337" s="294"/>
      <c r="D32337" s="294"/>
      <c r="E32337" s="294"/>
      <c r="F32337" s="294"/>
    </row>
    <row r="32338">
      <c r="A32338" s="294" t="s">
        <v>41548</v>
      </c>
      <c r="B32338" s="294"/>
      <c r="C32338" s="294"/>
      <c r="D32338" s="294"/>
      <c r="E32338" s="294"/>
      <c r="F32338" s="294"/>
    </row>
    <row r="32339">
      <c r="A32339" s="294" t="s">
        <v>41549</v>
      </c>
      <c r="B32339" s="294"/>
      <c r="C32339" s="294"/>
      <c r="D32339" s="294"/>
      <c r="E32339" s="294"/>
      <c r="F32339" s="294"/>
    </row>
    <row r="32340">
      <c r="A32340" s="294" t="s">
        <v>41550</v>
      </c>
      <c r="B32340" s="294"/>
      <c r="C32340" s="294"/>
      <c r="D32340" s="294"/>
      <c r="E32340" s="294"/>
      <c r="F32340" s="294"/>
    </row>
    <row r="32341">
      <c r="A32341" s="294" t="s">
        <v>41551</v>
      </c>
      <c r="B32341" s="294"/>
      <c r="C32341" s="294"/>
      <c r="D32341" s="294"/>
      <c r="E32341" s="294"/>
      <c r="F32341" s="294"/>
    </row>
    <row r="32342">
      <c r="A32342" s="294"/>
      <c r="B32342" s="294"/>
      <c r="C32342" s="294"/>
      <c r="D32342" s="294"/>
      <c r="E32342" s="294"/>
      <c r="F32342" s="294"/>
    </row>
    <row r="32343">
      <c r="A32343" s="294" t="s">
        <v>25659</v>
      </c>
      <c r="B32343" s="294"/>
      <c r="C32343" s="294"/>
      <c r="D32343" s="294"/>
      <c r="E32343" s="294"/>
      <c r="F32343" s="294"/>
    </row>
    <row r="32344">
      <c r="A32344" s="294"/>
      <c r="B32344" s="294"/>
      <c r="C32344" s="294"/>
      <c r="D32344" s="294"/>
      <c r="E32344" s="294"/>
      <c r="F32344" s="294"/>
    </row>
    <row r="32345">
      <c r="A32345" s="294" t="s">
        <v>41552</v>
      </c>
      <c r="B32345" s="294"/>
      <c r="C32345" s="294"/>
      <c r="D32345" s="294"/>
      <c r="E32345" s="294"/>
      <c r="F32345" s="294"/>
    </row>
    <row r="32346">
      <c r="A32346" s="294" t="s">
        <v>41553</v>
      </c>
      <c r="B32346" s="294"/>
      <c r="C32346" s="294"/>
      <c r="D32346" s="294"/>
      <c r="E32346" s="294"/>
      <c r="F32346" s="294"/>
    </row>
    <row r="32347">
      <c r="A32347" s="294" t="s">
        <v>41554</v>
      </c>
      <c r="B32347" s="294"/>
      <c r="C32347" s="294"/>
      <c r="D32347" s="294"/>
      <c r="E32347" s="294"/>
      <c r="F32347" s="294"/>
    </row>
    <row r="32348">
      <c r="A32348" s="294" t="s">
        <v>41555</v>
      </c>
      <c r="B32348" s="294"/>
      <c r="C32348" s="294"/>
      <c r="D32348" s="294"/>
      <c r="E32348" s="294"/>
      <c r="F32348" s="294"/>
    </row>
    <row r="32349">
      <c r="A32349" s="294"/>
      <c r="B32349" s="294"/>
      <c r="C32349" s="294"/>
      <c r="D32349" s="294"/>
      <c r="E32349" s="294"/>
      <c r="F32349" s="294"/>
    </row>
    <row r="32350">
      <c r="A32350" s="294" t="s">
        <v>23311</v>
      </c>
      <c r="B32350" s="294"/>
      <c r="C32350" s="294"/>
      <c r="D32350" s="294"/>
      <c r="E32350" s="294"/>
      <c r="F32350" s="294"/>
    </row>
    <row r="32351">
      <c r="A32351" s="294"/>
      <c r="B32351" s="294"/>
      <c r="C32351" s="294"/>
      <c r="D32351" s="294"/>
      <c r="E32351" s="294"/>
      <c r="F32351" s="294"/>
    </row>
    <row r="32352">
      <c r="A32352" s="294" t="s">
        <v>41556</v>
      </c>
      <c r="B32352" s="294"/>
      <c r="C32352" s="294"/>
      <c r="D32352" s="294"/>
      <c r="E32352" s="294"/>
      <c r="F32352" s="294"/>
    </row>
    <row r="32353">
      <c r="A32353" s="294" t="s">
        <v>41557</v>
      </c>
      <c r="B32353" s="294"/>
      <c r="C32353" s="294"/>
      <c r="D32353" s="294"/>
      <c r="E32353" s="294"/>
      <c r="F32353" s="294"/>
    </row>
    <row r="32354">
      <c r="A32354" s="294" t="s">
        <v>41558</v>
      </c>
      <c r="B32354" s="294"/>
      <c r="C32354" s="294"/>
      <c r="D32354" s="294"/>
      <c r="E32354" s="294"/>
      <c r="F32354" s="294"/>
    </row>
    <row r="32355">
      <c r="A32355" s="294" t="s">
        <v>41559</v>
      </c>
      <c r="B32355" s="294"/>
      <c r="C32355" s="294"/>
      <c r="D32355" s="294"/>
      <c r="E32355" s="294"/>
      <c r="F32355" s="294"/>
    </row>
    <row r="32356">
      <c r="A32356" s="294" t="s">
        <v>41560</v>
      </c>
      <c r="B32356" s="294"/>
      <c r="C32356" s="294"/>
      <c r="D32356" s="294"/>
      <c r="E32356" s="294"/>
      <c r="F32356" s="294"/>
    </row>
    <row r="32357">
      <c r="A32357" s="294" t="s">
        <v>41561</v>
      </c>
      <c r="B32357" s="294"/>
      <c r="C32357" s="294"/>
      <c r="D32357" s="294"/>
      <c r="E32357" s="294"/>
      <c r="F32357" s="294"/>
    </row>
    <row r="32358">
      <c r="A32358" s="294" t="s">
        <v>41562</v>
      </c>
      <c r="B32358" s="294"/>
      <c r="C32358" s="294"/>
      <c r="D32358" s="294"/>
      <c r="E32358" s="294"/>
      <c r="F32358" s="294"/>
    </row>
    <row r="32359">
      <c r="A32359" s="294"/>
      <c r="B32359" s="294"/>
      <c r="C32359" s="294"/>
      <c r="D32359" s="294"/>
      <c r="E32359" s="294"/>
      <c r="F32359" s="294"/>
    </row>
    <row r="32360">
      <c r="A32360" s="294" t="s">
        <v>25745</v>
      </c>
      <c r="B32360" s="294"/>
      <c r="C32360" s="294"/>
      <c r="D32360" s="294"/>
      <c r="E32360" s="294"/>
      <c r="F32360" s="294"/>
    </row>
    <row r="32361">
      <c r="A32361" s="294"/>
      <c r="B32361" s="294"/>
      <c r="C32361" s="294"/>
      <c r="D32361" s="294"/>
      <c r="E32361" s="294"/>
      <c r="F32361" s="294"/>
    </row>
    <row r="32362">
      <c r="A32362" s="294" t="s">
        <v>41563</v>
      </c>
      <c r="B32362" s="294"/>
      <c r="C32362" s="294"/>
      <c r="D32362" s="294"/>
      <c r="E32362" s="294"/>
      <c r="F32362" s="294"/>
    </row>
    <row r="32363">
      <c r="A32363" s="294" t="s">
        <v>41564</v>
      </c>
      <c r="B32363" s="294"/>
      <c r="C32363" s="294"/>
      <c r="D32363" s="294"/>
      <c r="E32363" s="294"/>
      <c r="F32363" s="294"/>
    </row>
    <row r="32364">
      <c r="A32364" s="294" t="s">
        <v>34427</v>
      </c>
      <c r="B32364" s="294"/>
      <c r="C32364" s="294"/>
      <c r="D32364" s="294"/>
      <c r="E32364" s="294"/>
      <c r="F32364" s="294"/>
    </row>
    <row r="32365">
      <c r="A32365" s="294" t="s">
        <v>41179</v>
      </c>
      <c r="B32365" s="294"/>
      <c r="C32365" s="294"/>
      <c r="D32365" s="294"/>
      <c r="E32365" s="294"/>
      <c r="F32365" s="294"/>
    </row>
    <row r="32366">
      <c r="A32366" s="294" t="s">
        <v>41565</v>
      </c>
      <c r="B32366" s="294"/>
      <c r="C32366" s="294"/>
      <c r="D32366" s="294"/>
      <c r="E32366" s="294"/>
      <c r="F32366" s="294"/>
    </row>
    <row r="32367">
      <c r="A32367" s="294" t="s">
        <v>38398</v>
      </c>
      <c r="B32367" s="294"/>
      <c r="C32367" s="294"/>
      <c r="D32367" s="294"/>
      <c r="E32367" s="294"/>
      <c r="F32367" s="294"/>
    </row>
    <row r="32368">
      <c r="A32368" s="294" t="s">
        <v>41566</v>
      </c>
      <c r="B32368" s="294"/>
      <c r="C32368" s="294"/>
      <c r="D32368" s="294"/>
      <c r="E32368" s="294"/>
      <c r="F32368" s="294"/>
    </row>
    <row r="32369">
      <c r="A32369" s="294" t="s">
        <v>41481</v>
      </c>
      <c r="B32369" s="294"/>
      <c r="C32369" s="294"/>
      <c r="D32369" s="294"/>
      <c r="E32369" s="294"/>
      <c r="F32369" s="294"/>
    </row>
    <row r="32370">
      <c r="A32370" s="294" t="s">
        <v>41567</v>
      </c>
      <c r="B32370" s="294"/>
      <c r="C32370" s="294"/>
      <c r="D32370" s="294"/>
      <c r="E32370" s="294"/>
      <c r="F32370" s="294"/>
    </row>
    <row r="32371">
      <c r="A32371" s="294" t="s">
        <v>41568</v>
      </c>
      <c r="B32371" s="294"/>
      <c r="C32371" s="294"/>
      <c r="D32371" s="294"/>
      <c r="E32371" s="294"/>
      <c r="F32371" s="294"/>
    </row>
    <row r="32372">
      <c r="A32372" s="294" t="s">
        <v>41569</v>
      </c>
      <c r="B32372" s="294"/>
      <c r="C32372" s="294"/>
      <c r="D32372" s="294"/>
      <c r="E32372" s="294"/>
      <c r="F32372" s="294"/>
    </row>
    <row r="32373">
      <c r="A32373" s="294" t="s">
        <v>41570</v>
      </c>
      <c r="B32373" s="294"/>
      <c r="C32373" s="294"/>
      <c r="D32373" s="294"/>
      <c r="E32373" s="294"/>
      <c r="F32373" s="294"/>
    </row>
    <row r="32374">
      <c r="A32374" s="294" t="s">
        <v>41571</v>
      </c>
      <c r="B32374" s="294"/>
      <c r="C32374" s="294"/>
      <c r="D32374" s="294"/>
      <c r="E32374" s="294"/>
      <c r="F32374" s="294"/>
    </row>
    <row r="32375">
      <c r="A32375" s="294" t="s">
        <v>23714</v>
      </c>
      <c r="B32375" s="294"/>
      <c r="C32375" s="294"/>
      <c r="D32375" s="294"/>
      <c r="E32375" s="294"/>
      <c r="F32375" s="294"/>
    </row>
    <row r="32376">
      <c r="A32376" s="294" t="s">
        <v>41572</v>
      </c>
      <c r="B32376" s="294"/>
      <c r="C32376" s="294"/>
      <c r="D32376" s="294"/>
      <c r="E32376" s="294"/>
      <c r="F32376" s="294"/>
    </row>
    <row r="32377">
      <c r="A32377" s="294" t="s">
        <v>41573</v>
      </c>
      <c r="B32377" s="294"/>
      <c r="C32377" s="294"/>
      <c r="D32377" s="294"/>
      <c r="E32377" s="294"/>
      <c r="F32377" s="294"/>
    </row>
    <row r="32378">
      <c r="A32378" s="294"/>
      <c r="B32378" s="294"/>
      <c r="C32378" s="294"/>
      <c r="D32378" s="294"/>
      <c r="E32378" s="294"/>
      <c r="F32378" s="294"/>
    </row>
    <row r="32379">
      <c r="A32379" s="294"/>
      <c r="B32379" s="294"/>
      <c r="C32379" s="294"/>
      <c r="D32379" s="294"/>
      <c r="E32379" s="294"/>
      <c r="F32379" s="294"/>
    </row>
    <row r="32380">
      <c r="A32380" s="294" t="s">
        <v>28124</v>
      </c>
      <c r="B32380" s="294"/>
      <c r="C32380" s="294"/>
      <c r="D32380" s="294"/>
      <c r="E32380" s="294"/>
      <c r="F32380" s="294"/>
    </row>
    <row r="32381">
      <c r="A32381" s="294" t="s">
        <v>41574</v>
      </c>
      <c r="B32381" s="294"/>
      <c r="C32381" s="294"/>
      <c r="D32381" s="294"/>
      <c r="E32381" s="294"/>
      <c r="F32381" s="294"/>
    </row>
    <row r="32382">
      <c r="A32382" s="294" t="s">
        <v>21618</v>
      </c>
      <c r="B32382" s="294"/>
      <c r="C32382" s="294"/>
      <c r="D32382" s="294"/>
      <c r="E32382" s="294"/>
      <c r="F32382" s="294"/>
    </row>
    <row r="32383">
      <c r="A32383" s="294" t="s">
        <v>41575</v>
      </c>
      <c r="B32383" s="294"/>
      <c r="C32383" s="294"/>
      <c r="D32383" s="294"/>
      <c r="E32383" s="294"/>
      <c r="F32383" s="294"/>
    </row>
    <row r="32384">
      <c r="A32384" s="294"/>
      <c r="B32384" s="294"/>
      <c r="C32384" s="294"/>
      <c r="D32384" s="294"/>
      <c r="E32384" s="294"/>
      <c r="F32384" s="294"/>
    </row>
    <row r="32385">
      <c r="A32385" s="294" t="s">
        <v>22602</v>
      </c>
      <c r="B32385" s="294"/>
      <c r="C32385" s="294"/>
      <c r="D32385" s="294"/>
      <c r="E32385" s="294"/>
      <c r="F32385" s="294"/>
    </row>
    <row r="32386">
      <c r="A32386" s="294" t="s">
        <v>37045</v>
      </c>
      <c r="B32386" s="294"/>
      <c r="C32386" s="294"/>
      <c r="D32386" s="294"/>
      <c r="E32386" s="294"/>
      <c r="F32386" s="294"/>
    </row>
    <row r="32387">
      <c r="A32387" s="294"/>
      <c r="B32387" s="294"/>
      <c r="C32387" s="294"/>
      <c r="D32387" s="294"/>
      <c r="E32387" s="294"/>
      <c r="F32387" s="294"/>
    </row>
    <row r="32388">
      <c r="A32388" s="294" t="s">
        <v>41576</v>
      </c>
      <c r="B32388" s="294"/>
      <c r="C32388" s="294"/>
      <c r="D32388" s="294"/>
      <c r="E32388" s="294"/>
      <c r="F32388" s="294"/>
    </row>
    <row r="32389">
      <c r="A32389" s="294" t="s">
        <v>41577</v>
      </c>
      <c r="B32389" s="294"/>
      <c r="C32389" s="294"/>
      <c r="D32389" s="294"/>
      <c r="E32389" s="294"/>
      <c r="F32389" s="294"/>
    </row>
    <row r="32390">
      <c r="A32390" s="294" t="s">
        <v>41578</v>
      </c>
      <c r="B32390" s="294"/>
      <c r="C32390" s="294"/>
      <c r="D32390" s="294"/>
      <c r="E32390" s="294"/>
      <c r="F32390" s="294"/>
    </row>
    <row r="32391">
      <c r="A32391" s="294" t="s">
        <v>41579</v>
      </c>
      <c r="B32391" s="294"/>
      <c r="C32391" s="294"/>
      <c r="D32391" s="294"/>
      <c r="E32391" s="294"/>
      <c r="F32391" s="294"/>
    </row>
    <row r="32392">
      <c r="A32392" s="294" t="s">
        <v>41580</v>
      </c>
      <c r="B32392" s="294"/>
      <c r="C32392" s="294"/>
      <c r="D32392" s="294"/>
      <c r="E32392" s="294"/>
      <c r="F32392" s="294"/>
    </row>
    <row r="32393">
      <c r="A32393" s="294" t="s">
        <v>41581</v>
      </c>
      <c r="B32393" s="294"/>
      <c r="C32393" s="294"/>
      <c r="D32393" s="294"/>
      <c r="E32393" s="294"/>
      <c r="F32393" s="294"/>
    </row>
    <row r="32394">
      <c r="A32394" s="294"/>
      <c r="B32394" s="294"/>
      <c r="C32394" s="294"/>
      <c r="D32394" s="294"/>
      <c r="E32394" s="294"/>
      <c r="F32394" s="294"/>
    </row>
    <row r="32395">
      <c r="A32395" s="294" t="s">
        <v>27452</v>
      </c>
      <c r="B32395" s="294"/>
      <c r="C32395" s="294"/>
      <c r="D32395" s="294"/>
      <c r="E32395" s="294"/>
      <c r="F32395" s="294"/>
    </row>
    <row r="32396">
      <c r="A32396" s="294" t="s">
        <v>41211</v>
      </c>
      <c r="B32396" s="294"/>
      <c r="C32396" s="294"/>
      <c r="D32396" s="294"/>
      <c r="E32396" s="294"/>
      <c r="F32396" s="294"/>
    </row>
    <row r="32397">
      <c r="A32397" s="294"/>
      <c r="B32397" s="294"/>
      <c r="C32397" s="294"/>
      <c r="D32397" s="294"/>
      <c r="E32397" s="294"/>
      <c r="F32397" s="294"/>
    </row>
    <row r="32398">
      <c r="A32398" s="294" t="s">
        <v>41582</v>
      </c>
      <c r="B32398" s="294"/>
      <c r="C32398" s="294"/>
      <c r="D32398" s="294"/>
      <c r="E32398" s="294"/>
      <c r="F32398" s="294"/>
    </row>
    <row r="32399">
      <c r="A32399" s="294" t="s">
        <v>41583</v>
      </c>
      <c r="B32399" s="294"/>
      <c r="C32399" s="294"/>
      <c r="D32399" s="294"/>
      <c r="E32399" s="294"/>
      <c r="F32399" s="294"/>
    </row>
    <row r="32400">
      <c r="A32400" s="294" t="s">
        <v>41584</v>
      </c>
      <c r="B32400" s="294"/>
      <c r="C32400" s="294"/>
      <c r="D32400" s="294"/>
      <c r="E32400" s="294"/>
      <c r="F32400" s="294"/>
    </row>
    <row r="32401">
      <c r="A32401" s="294" t="s">
        <v>41585</v>
      </c>
      <c r="B32401" s="294"/>
      <c r="C32401" s="294"/>
      <c r="D32401" s="294"/>
      <c r="E32401" s="294"/>
      <c r="F32401" s="294"/>
    </row>
    <row r="32402">
      <c r="A32402" s="294" t="s">
        <v>21892</v>
      </c>
      <c r="B32402" s="294"/>
      <c r="C32402" s="294"/>
      <c r="D32402" s="294"/>
      <c r="E32402" s="294"/>
      <c r="F32402" s="294"/>
    </row>
    <row r="32403">
      <c r="A32403" s="294" t="s">
        <v>41586</v>
      </c>
      <c r="B32403" s="294"/>
      <c r="C32403" s="294"/>
      <c r="D32403" s="294"/>
      <c r="E32403" s="294"/>
      <c r="F32403" s="294"/>
    </row>
    <row r="32404">
      <c r="A32404" s="294"/>
      <c r="B32404" s="294"/>
      <c r="C32404" s="294"/>
      <c r="D32404" s="294"/>
      <c r="E32404" s="294"/>
      <c r="F32404" s="294"/>
    </row>
    <row r="32405">
      <c r="A32405" s="294" t="s">
        <v>26992</v>
      </c>
      <c r="B32405" s="294"/>
      <c r="C32405" s="294"/>
      <c r="D32405" s="294"/>
      <c r="E32405" s="294"/>
      <c r="F32405" s="294"/>
    </row>
    <row r="32406">
      <c r="A32406" s="294" t="s">
        <v>26884</v>
      </c>
      <c r="B32406" s="294"/>
      <c r="C32406" s="294"/>
      <c r="D32406" s="294"/>
      <c r="E32406" s="294"/>
      <c r="F32406" s="294"/>
    </row>
    <row r="32407">
      <c r="A32407" s="294"/>
      <c r="B32407" s="294"/>
      <c r="C32407" s="294"/>
      <c r="D32407" s="294"/>
      <c r="E32407" s="294"/>
      <c r="F32407" s="294"/>
    </row>
    <row r="32408">
      <c r="A32408" s="294" t="s">
        <v>41587</v>
      </c>
      <c r="B32408" s="294"/>
      <c r="C32408" s="294"/>
      <c r="D32408" s="294"/>
      <c r="E32408" s="294"/>
      <c r="F32408" s="294"/>
    </row>
    <row r="32409">
      <c r="A32409" s="294" t="s">
        <v>41588</v>
      </c>
      <c r="B32409" s="294"/>
      <c r="C32409" s="294"/>
      <c r="D32409" s="294"/>
      <c r="E32409" s="294"/>
      <c r="F32409" s="294"/>
    </row>
    <row r="32410">
      <c r="A32410" s="294" t="s">
        <v>41589</v>
      </c>
      <c r="B32410" s="294"/>
      <c r="C32410" s="294"/>
      <c r="D32410" s="294"/>
      <c r="E32410" s="294"/>
      <c r="F32410" s="294"/>
    </row>
    <row r="32411">
      <c r="A32411" s="294" t="s">
        <v>41590</v>
      </c>
      <c r="B32411" s="294"/>
      <c r="C32411" s="294"/>
      <c r="D32411" s="294"/>
      <c r="E32411" s="294"/>
      <c r="F32411" s="294"/>
    </row>
    <row r="32412">
      <c r="A32412" s="294" t="s">
        <v>41591</v>
      </c>
      <c r="B32412" s="294"/>
      <c r="C32412" s="294"/>
      <c r="D32412" s="294"/>
      <c r="E32412" s="294"/>
      <c r="F32412" s="294"/>
    </row>
    <row r="32413">
      <c r="A32413" s="294" t="s">
        <v>41592</v>
      </c>
      <c r="B32413" s="294"/>
      <c r="C32413" s="294"/>
      <c r="D32413" s="294"/>
      <c r="E32413" s="294"/>
      <c r="F32413" s="294"/>
    </row>
    <row r="32414">
      <c r="A32414" s="294" t="s">
        <v>21892</v>
      </c>
      <c r="B32414" s="294"/>
      <c r="C32414" s="294"/>
      <c r="D32414" s="294"/>
      <c r="E32414" s="294"/>
      <c r="F32414" s="294"/>
    </row>
    <row r="32415">
      <c r="A32415" s="294" t="s">
        <v>41593</v>
      </c>
      <c r="B32415" s="294"/>
      <c r="C32415" s="294"/>
      <c r="D32415" s="294"/>
      <c r="E32415" s="294"/>
      <c r="F32415" s="294"/>
    </row>
    <row r="32416">
      <c r="A32416" s="294" t="s">
        <v>41594</v>
      </c>
      <c r="B32416" s="294"/>
      <c r="C32416" s="294"/>
      <c r="D32416" s="294"/>
      <c r="E32416" s="294"/>
      <c r="F32416" s="294"/>
    </row>
    <row r="32417">
      <c r="A32417" s="294"/>
      <c r="B32417" s="294"/>
      <c r="C32417" s="294"/>
      <c r="D32417" s="294"/>
      <c r="E32417" s="294"/>
      <c r="F32417" s="294"/>
    </row>
    <row r="32418">
      <c r="A32418" s="294"/>
      <c r="B32418" s="294"/>
      <c r="C32418" s="294"/>
      <c r="D32418" s="294"/>
      <c r="E32418" s="294"/>
      <c r="F32418" s="294"/>
    </row>
    <row r="32419">
      <c r="A32419" s="294"/>
      <c r="B32419" s="294"/>
      <c r="C32419" s="294"/>
      <c r="D32419" s="294"/>
      <c r="E32419" s="294"/>
      <c r="F32419" s="294"/>
    </row>
    <row r="32420">
      <c r="A32420" s="294" t="s">
        <v>21401</v>
      </c>
      <c r="B32420" s="294"/>
      <c r="C32420" s="294"/>
      <c r="D32420" s="294"/>
      <c r="E32420" s="294"/>
      <c r="F32420" s="294"/>
    </row>
    <row r="32421">
      <c r="A32421" s="294"/>
      <c r="B32421" s="294"/>
      <c r="C32421" s="294"/>
      <c r="D32421" s="294"/>
      <c r="E32421" s="294"/>
      <c r="F32421" s="294"/>
    </row>
    <row r="32422">
      <c r="A32422" s="294" t="s">
        <v>41595</v>
      </c>
      <c r="B32422" s="294"/>
      <c r="C32422" s="294"/>
      <c r="D32422" s="294"/>
      <c r="E32422" s="294"/>
      <c r="F32422" s="294"/>
    </row>
    <row r="32423">
      <c r="A32423" s="294" t="s">
        <v>41596</v>
      </c>
      <c r="B32423" s="294"/>
      <c r="C32423" s="294"/>
      <c r="D32423" s="294"/>
      <c r="E32423" s="294"/>
      <c r="F32423" s="294"/>
    </row>
    <row r="32424">
      <c r="A32424" s="294" t="s">
        <v>41597</v>
      </c>
      <c r="B32424" s="294"/>
      <c r="C32424" s="294"/>
      <c r="D32424" s="294"/>
      <c r="E32424" s="294"/>
      <c r="F32424" s="294"/>
    </row>
    <row r="32425">
      <c r="A32425" s="294" t="s">
        <v>41598</v>
      </c>
      <c r="B32425" s="294"/>
      <c r="C32425" s="294"/>
      <c r="D32425" s="294"/>
      <c r="E32425" s="294"/>
      <c r="F32425" s="294"/>
    </row>
    <row r="32426">
      <c r="A32426" s="294" t="s">
        <v>23830</v>
      </c>
      <c r="B32426" s="294"/>
      <c r="C32426" s="294"/>
      <c r="D32426" s="294"/>
      <c r="E32426" s="294"/>
      <c r="F32426" s="294"/>
    </row>
    <row r="32427">
      <c r="A32427" s="294" t="s">
        <v>23831</v>
      </c>
      <c r="B32427" s="294"/>
      <c r="C32427" s="294"/>
      <c r="D32427" s="294"/>
      <c r="E32427" s="294"/>
      <c r="F32427" s="294"/>
    </row>
    <row r="32428">
      <c r="A32428" s="294" t="s">
        <v>30336</v>
      </c>
      <c r="B32428" s="294"/>
      <c r="C32428" s="294"/>
      <c r="D32428" s="294"/>
      <c r="E32428" s="294"/>
      <c r="F32428" s="294"/>
    </row>
    <row r="32429">
      <c r="A32429" s="294" t="s">
        <v>41599</v>
      </c>
      <c r="B32429" s="294"/>
      <c r="C32429" s="294"/>
      <c r="D32429" s="294"/>
      <c r="E32429" s="294"/>
      <c r="F32429" s="294"/>
    </row>
    <row r="32430">
      <c r="A32430" s="294" t="s">
        <v>31573</v>
      </c>
      <c r="B32430" s="294"/>
      <c r="C32430" s="294"/>
      <c r="D32430" s="294"/>
      <c r="E32430" s="294"/>
      <c r="F32430" s="294"/>
    </row>
    <row r="32431">
      <c r="A32431" s="294" t="s">
        <v>41600</v>
      </c>
      <c r="B32431" s="294"/>
      <c r="C32431" s="294"/>
      <c r="D32431" s="294"/>
      <c r="E32431" s="294"/>
      <c r="F32431" s="294"/>
    </row>
    <row r="32432">
      <c r="A32432" s="294" t="s">
        <v>38164</v>
      </c>
      <c r="B32432" s="294"/>
      <c r="C32432" s="294"/>
      <c r="D32432" s="294"/>
      <c r="E32432" s="294"/>
      <c r="F32432" s="294"/>
    </row>
    <row r="32433">
      <c r="A32433" s="294" t="s">
        <v>38174</v>
      </c>
      <c r="B32433" s="294"/>
      <c r="C32433" s="294"/>
      <c r="D32433" s="294"/>
      <c r="E32433" s="294"/>
      <c r="F32433" s="294"/>
    </row>
    <row r="32434">
      <c r="A32434" s="294" t="s">
        <v>38450</v>
      </c>
      <c r="B32434" s="294"/>
      <c r="C32434" s="294"/>
      <c r="D32434" s="294"/>
      <c r="E32434" s="294"/>
      <c r="F32434" s="294"/>
    </row>
    <row r="32435">
      <c r="A32435" s="294"/>
      <c r="B32435" s="294"/>
      <c r="C32435" s="294"/>
      <c r="D32435" s="294"/>
      <c r="E32435" s="294"/>
      <c r="F32435" s="294"/>
    </row>
    <row r="32436">
      <c r="A32436" s="294" t="s">
        <v>41601</v>
      </c>
      <c r="B32436" s="294"/>
      <c r="C32436" s="294"/>
      <c r="D32436" s="294"/>
      <c r="E32436" s="294"/>
      <c r="F32436" s="294"/>
    </row>
    <row r="32437">
      <c r="A32437" s="294"/>
      <c r="B32437" s="294"/>
      <c r="C32437" s="294"/>
      <c r="D32437" s="294"/>
      <c r="E32437" s="294"/>
      <c r="F32437" s="294"/>
    </row>
    <row r="32438">
      <c r="A32438" s="294" t="s">
        <v>41602</v>
      </c>
      <c r="B32438" s="294"/>
      <c r="C32438" s="294"/>
      <c r="D32438" s="294"/>
      <c r="E32438" s="294"/>
      <c r="F32438" s="294"/>
    </row>
    <row r="32439">
      <c r="A32439" s="294" t="s">
        <v>41603</v>
      </c>
      <c r="B32439" s="294"/>
      <c r="C32439" s="294"/>
      <c r="D32439" s="294"/>
      <c r="E32439" s="294"/>
      <c r="F32439" s="294"/>
    </row>
    <row r="32440">
      <c r="A32440" s="294" t="s">
        <v>41604</v>
      </c>
      <c r="B32440" s="294"/>
      <c r="C32440" s="294"/>
      <c r="D32440" s="294"/>
      <c r="E32440" s="294"/>
      <c r="F32440" s="294"/>
    </row>
    <row r="32441">
      <c r="A32441" s="294" t="s">
        <v>41605</v>
      </c>
      <c r="B32441" s="294"/>
      <c r="C32441" s="294"/>
      <c r="D32441" s="294"/>
      <c r="E32441" s="294"/>
      <c r="F32441" s="294"/>
    </row>
    <row r="32442">
      <c r="A32442" s="294" t="s">
        <v>41606</v>
      </c>
      <c r="B32442" s="294"/>
      <c r="C32442" s="294"/>
      <c r="D32442" s="294"/>
      <c r="E32442" s="294"/>
      <c r="F32442" s="294"/>
    </row>
    <row r="32443">
      <c r="A32443" s="294" t="str">
        <f>ARRAY_CONSTRAIN(ARRAYFORMULA(-Base(No induration)), 1, 1)</f>
        <v>#ERROR!</v>
      </c>
      <c r="B32443" s="294"/>
      <c r="C32443" s="294"/>
      <c r="D32443" s="294"/>
      <c r="E32443" s="294"/>
      <c r="F32443" s="294"/>
    </row>
    <row r="32444">
      <c r="A32444" s="294" t="s">
        <v>41607</v>
      </c>
      <c r="B32444" s="294"/>
      <c r="C32444" s="294"/>
      <c r="D32444" s="294"/>
      <c r="E32444" s="294"/>
      <c r="F32444" s="294"/>
    </row>
    <row r="32445">
      <c r="A32445" s="294" t="s">
        <v>41608</v>
      </c>
      <c r="B32445" s="294"/>
      <c r="C32445" s="294"/>
      <c r="D32445" s="294"/>
      <c r="E32445" s="294"/>
      <c r="F32445" s="294"/>
    </row>
    <row r="32446">
      <c r="A32446" s="294" t="s">
        <v>41609</v>
      </c>
      <c r="B32446" s="294"/>
      <c r="C32446" s="294"/>
      <c r="D32446" s="294"/>
      <c r="E32446" s="294"/>
      <c r="F32446" s="294"/>
    </row>
    <row r="32447">
      <c r="A32447" s="294" t="s">
        <v>41610</v>
      </c>
      <c r="B32447" s="294"/>
      <c r="C32447" s="294"/>
      <c r="D32447" s="294"/>
      <c r="E32447" s="294"/>
      <c r="F32447" s="294"/>
    </row>
    <row r="32448">
      <c r="A32448" s="294" t="s">
        <v>41611</v>
      </c>
      <c r="B32448" s="294"/>
      <c r="C32448" s="294"/>
      <c r="D32448" s="294"/>
      <c r="E32448" s="294"/>
      <c r="F32448" s="294"/>
    </row>
    <row r="32449">
      <c r="A32449" s="294" t="s">
        <v>41612</v>
      </c>
      <c r="B32449" s="294"/>
      <c r="C32449" s="294"/>
      <c r="D32449" s="294"/>
      <c r="E32449" s="294"/>
      <c r="F32449" s="294"/>
    </row>
    <row r="32450">
      <c r="A32450" s="294" t="s">
        <v>41613</v>
      </c>
      <c r="B32450" s="294"/>
      <c r="C32450" s="294"/>
      <c r="D32450" s="294"/>
      <c r="E32450" s="294"/>
      <c r="F32450" s="294"/>
    </row>
    <row r="32451">
      <c r="A32451" s="294"/>
      <c r="B32451" s="294"/>
      <c r="C32451" s="294"/>
      <c r="D32451" s="294"/>
      <c r="E32451" s="294"/>
      <c r="F32451" s="294"/>
    </row>
    <row r="32452">
      <c r="A32452" s="294" t="s">
        <v>21407</v>
      </c>
      <c r="B32452" s="294"/>
      <c r="C32452" s="294"/>
      <c r="D32452" s="294"/>
      <c r="E32452" s="294"/>
      <c r="F32452" s="294"/>
    </row>
    <row r="32453">
      <c r="A32453" s="294"/>
      <c r="B32453" s="294"/>
      <c r="C32453" s="294"/>
      <c r="D32453" s="294"/>
      <c r="E32453" s="294"/>
      <c r="F32453" s="294"/>
    </row>
    <row r="32454">
      <c r="A32454" s="294" t="s">
        <v>25511</v>
      </c>
      <c r="B32454" s="294"/>
      <c r="C32454" s="294"/>
      <c r="D32454" s="294"/>
      <c r="E32454" s="294"/>
      <c r="F32454" s="294"/>
    </row>
    <row r="32455">
      <c r="A32455" s="294" t="s">
        <v>41614</v>
      </c>
      <c r="B32455" s="294"/>
      <c r="C32455" s="294"/>
      <c r="D32455" s="294"/>
      <c r="E32455" s="294"/>
      <c r="F32455" s="294"/>
    </row>
    <row r="32456">
      <c r="A32456" s="294" t="s">
        <v>41433</v>
      </c>
      <c r="B32456" s="294"/>
      <c r="C32456" s="294"/>
      <c r="D32456" s="294"/>
      <c r="E32456" s="294"/>
      <c r="F32456" s="294"/>
    </row>
    <row r="32457">
      <c r="A32457" s="294" t="s">
        <v>25506</v>
      </c>
      <c r="B32457" s="294"/>
      <c r="C32457" s="294"/>
      <c r="D32457" s="294"/>
      <c r="E32457" s="294"/>
      <c r="F32457" s="294"/>
    </row>
    <row r="32458">
      <c r="A32458" s="294" t="s">
        <v>41615</v>
      </c>
      <c r="B32458" s="294"/>
      <c r="C32458" s="294"/>
      <c r="D32458" s="294"/>
      <c r="E32458" s="294"/>
      <c r="F32458" s="294"/>
    </row>
    <row r="32459">
      <c r="A32459" s="294" t="s">
        <v>41434</v>
      </c>
      <c r="B32459" s="294"/>
      <c r="C32459" s="294"/>
      <c r="D32459" s="294"/>
      <c r="E32459" s="294"/>
      <c r="F32459" s="294"/>
    </row>
    <row r="32460">
      <c r="A32460" s="294" t="s">
        <v>35254</v>
      </c>
      <c r="B32460" s="294"/>
      <c r="C32460" s="294"/>
      <c r="D32460" s="294"/>
      <c r="E32460" s="294"/>
      <c r="F32460" s="294"/>
    </row>
    <row r="32461">
      <c r="A32461" s="294" t="s">
        <v>41616</v>
      </c>
      <c r="B32461" s="294"/>
      <c r="C32461" s="294"/>
      <c r="D32461" s="294"/>
      <c r="E32461" s="294"/>
      <c r="F32461" s="294"/>
    </row>
    <row r="32462">
      <c r="A32462" s="294" t="s">
        <v>41617</v>
      </c>
      <c r="B32462" s="294"/>
      <c r="C32462" s="294"/>
      <c r="D32462" s="294"/>
      <c r="E32462" s="294"/>
      <c r="F32462" s="294"/>
    </row>
    <row r="32463">
      <c r="A32463" s="294" t="s">
        <v>41618</v>
      </c>
      <c r="B32463" s="294"/>
      <c r="C32463" s="294"/>
      <c r="D32463" s="294"/>
      <c r="E32463" s="294"/>
      <c r="F32463" s="294"/>
    </row>
    <row r="32464">
      <c r="A32464" s="294" t="s">
        <v>41619</v>
      </c>
      <c r="B32464" s="294"/>
      <c r="C32464" s="294"/>
      <c r="D32464" s="294"/>
      <c r="E32464" s="294"/>
      <c r="F32464" s="294"/>
    </row>
    <row r="32465">
      <c r="A32465" s="294" t="s">
        <v>41620</v>
      </c>
      <c r="B32465" s="294"/>
      <c r="C32465" s="294"/>
      <c r="D32465" s="294"/>
      <c r="E32465" s="294"/>
      <c r="F32465" s="294"/>
    </row>
    <row r="32466">
      <c r="A32466" s="294" t="s">
        <v>41621</v>
      </c>
      <c r="B32466" s="294"/>
      <c r="C32466" s="294"/>
      <c r="D32466" s="294"/>
      <c r="E32466" s="294"/>
      <c r="F32466" s="294"/>
    </row>
    <row r="32467">
      <c r="A32467" s="294" t="s">
        <v>41622</v>
      </c>
      <c r="B32467" s="294"/>
      <c r="C32467" s="294"/>
      <c r="D32467" s="294"/>
      <c r="E32467" s="294"/>
      <c r="F32467" s="294"/>
    </row>
    <row r="32468">
      <c r="A32468" s="294" t="s">
        <v>41623</v>
      </c>
      <c r="B32468" s="294"/>
      <c r="C32468" s="294"/>
      <c r="D32468" s="294"/>
      <c r="E32468" s="294"/>
      <c r="F32468" s="294"/>
    </row>
    <row r="32469">
      <c r="A32469" s="294"/>
      <c r="B32469" s="294"/>
      <c r="C32469" s="294"/>
      <c r="D32469" s="294"/>
      <c r="E32469" s="294"/>
      <c r="F32469" s="294"/>
    </row>
    <row r="32470">
      <c r="A32470" s="294" t="s">
        <v>21990</v>
      </c>
      <c r="B32470" s="294"/>
      <c r="C32470" s="294"/>
      <c r="D32470" s="294"/>
      <c r="E32470" s="294"/>
      <c r="F32470" s="294"/>
    </row>
    <row r="32471">
      <c r="A32471" s="294"/>
      <c r="B32471" s="294"/>
      <c r="C32471" s="294"/>
      <c r="D32471" s="294"/>
      <c r="E32471" s="294"/>
      <c r="F32471" s="294"/>
    </row>
    <row r="32472">
      <c r="A32472" s="294" t="s">
        <v>27652</v>
      </c>
      <c r="B32472" s="294"/>
      <c r="C32472" s="294"/>
      <c r="D32472" s="294"/>
      <c r="E32472" s="294"/>
      <c r="F32472" s="294"/>
    </row>
    <row r="32473">
      <c r="A32473" s="294" t="s">
        <v>41624</v>
      </c>
      <c r="B32473" s="294"/>
      <c r="C32473" s="294"/>
      <c r="D32473" s="294"/>
      <c r="E32473" s="294"/>
      <c r="F32473" s="294"/>
    </row>
    <row r="32474">
      <c r="A32474" s="294" t="s">
        <v>41018</v>
      </c>
      <c r="B32474" s="294"/>
      <c r="C32474" s="294"/>
      <c r="D32474" s="294"/>
      <c r="E32474" s="294"/>
      <c r="F32474" s="294"/>
    </row>
    <row r="32475">
      <c r="A32475" s="294" t="s">
        <v>41625</v>
      </c>
      <c r="B32475" s="294"/>
      <c r="C32475" s="294"/>
      <c r="D32475" s="294"/>
      <c r="E32475" s="294"/>
      <c r="F32475" s="294"/>
    </row>
    <row r="32476">
      <c r="A32476" s="294" t="s">
        <v>39849</v>
      </c>
      <c r="B32476" s="294"/>
      <c r="C32476" s="294"/>
      <c r="D32476" s="294"/>
      <c r="E32476" s="294"/>
      <c r="F32476" s="294"/>
    </row>
    <row r="32477">
      <c r="A32477" s="294" t="s">
        <v>41626</v>
      </c>
      <c r="B32477" s="294"/>
      <c r="C32477" s="294"/>
      <c r="D32477" s="294"/>
      <c r="E32477" s="294"/>
      <c r="F32477" s="294"/>
    </row>
    <row r="32478">
      <c r="A32478" s="294" t="s">
        <v>41627</v>
      </c>
      <c r="B32478" s="294"/>
      <c r="C32478" s="294"/>
      <c r="D32478" s="294"/>
      <c r="E32478" s="294"/>
      <c r="F32478" s="294"/>
    </row>
    <row r="32479">
      <c r="A32479" s="294" t="s">
        <v>41628</v>
      </c>
      <c r="B32479" s="294"/>
      <c r="C32479" s="294"/>
      <c r="D32479" s="294"/>
      <c r="E32479" s="294"/>
      <c r="F32479" s="294"/>
    </row>
    <row r="32480">
      <c r="A32480" s="294"/>
      <c r="B32480" s="294"/>
      <c r="C32480" s="294"/>
      <c r="D32480" s="294"/>
      <c r="E32480" s="294"/>
      <c r="F32480" s="294"/>
    </row>
    <row r="32481">
      <c r="A32481" s="294" t="s">
        <v>28124</v>
      </c>
      <c r="B32481" s="294"/>
      <c r="C32481" s="294"/>
      <c r="D32481" s="294"/>
      <c r="E32481" s="294"/>
      <c r="F32481" s="294"/>
    </row>
    <row r="32482">
      <c r="A32482" s="294" t="s">
        <v>41629</v>
      </c>
      <c r="B32482" s="294"/>
      <c r="C32482" s="294"/>
      <c r="D32482" s="294"/>
      <c r="E32482" s="294"/>
      <c r="F32482" s="294"/>
    </row>
    <row r="32483">
      <c r="A32483" s="294" t="s">
        <v>21672</v>
      </c>
      <c r="B32483" s="294"/>
      <c r="C32483" s="294"/>
      <c r="D32483" s="294"/>
      <c r="E32483" s="294"/>
      <c r="F32483" s="294"/>
    </row>
    <row r="32484">
      <c r="A32484" s="294" t="s">
        <v>41575</v>
      </c>
      <c r="B32484" s="294"/>
      <c r="C32484" s="294"/>
      <c r="D32484" s="294"/>
      <c r="E32484" s="294"/>
      <c r="F32484" s="294"/>
    </row>
    <row r="32485">
      <c r="A32485" s="294"/>
      <c r="B32485" s="294"/>
      <c r="C32485" s="294"/>
      <c r="D32485" s="294"/>
      <c r="E32485" s="294"/>
      <c r="F32485" s="294"/>
    </row>
    <row r="32486">
      <c r="A32486" s="294"/>
      <c r="B32486" s="294"/>
      <c r="C32486" s="294"/>
      <c r="D32486" s="294"/>
      <c r="E32486" s="294"/>
      <c r="F32486" s="294"/>
    </row>
    <row r="32487">
      <c r="A32487" s="294" t="s">
        <v>21429</v>
      </c>
      <c r="B32487" s="294"/>
      <c r="C32487" s="294"/>
      <c r="D32487" s="294"/>
      <c r="E32487" s="294"/>
      <c r="F32487" s="294"/>
    </row>
    <row r="32488">
      <c r="A32488" s="294"/>
      <c r="B32488" s="294"/>
      <c r="C32488" s="294"/>
      <c r="D32488" s="294"/>
      <c r="E32488" s="294"/>
      <c r="F32488" s="294"/>
    </row>
    <row r="32489">
      <c r="A32489" s="294" t="s">
        <v>41630</v>
      </c>
      <c r="B32489" s="294"/>
      <c r="C32489" s="294"/>
      <c r="D32489" s="294"/>
      <c r="E32489" s="294"/>
      <c r="F32489" s="294"/>
    </row>
    <row r="32490">
      <c r="A32490" s="294" t="s">
        <v>38989</v>
      </c>
      <c r="B32490" s="294"/>
      <c r="C32490" s="294"/>
      <c r="D32490" s="294"/>
      <c r="E32490" s="294"/>
      <c r="F32490" s="294"/>
    </row>
    <row r="32491">
      <c r="A32491" s="294" t="s">
        <v>41631</v>
      </c>
      <c r="B32491" s="294"/>
      <c r="C32491" s="294"/>
      <c r="D32491" s="294"/>
      <c r="E32491" s="294"/>
      <c r="F32491" s="294"/>
    </row>
    <row r="32492">
      <c r="A32492" s="294" t="s">
        <v>41632</v>
      </c>
      <c r="B32492" s="294"/>
      <c r="C32492" s="294"/>
      <c r="D32492" s="294"/>
      <c r="E32492" s="294"/>
      <c r="F32492" s="294"/>
    </row>
    <row r="32493">
      <c r="A32493" s="294" t="s">
        <v>41633</v>
      </c>
      <c r="B32493" s="294"/>
      <c r="C32493" s="294"/>
      <c r="D32493" s="294"/>
      <c r="E32493" s="294"/>
      <c r="F32493" s="294"/>
    </row>
    <row r="32494">
      <c r="A32494" s="294" t="s">
        <v>41634</v>
      </c>
      <c r="B32494" s="294"/>
      <c r="C32494" s="294"/>
      <c r="D32494" s="294"/>
      <c r="E32494" s="294"/>
      <c r="F32494" s="294"/>
    </row>
    <row r="32495">
      <c r="A32495" s="294" t="s">
        <v>41635</v>
      </c>
      <c r="B32495" s="294"/>
      <c r="C32495" s="294"/>
      <c r="D32495" s="294"/>
      <c r="E32495" s="294"/>
      <c r="F32495" s="294"/>
    </row>
    <row r="32496">
      <c r="A32496" s="294" t="s">
        <v>41636</v>
      </c>
      <c r="B32496" s="294"/>
      <c r="C32496" s="294"/>
      <c r="D32496" s="294"/>
      <c r="E32496" s="294"/>
      <c r="F32496" s="294"/>
    </row>
    <row r="32497">
      <c r="A32497" s="294"/>
      <c r="B32497" s="294"/>
      <c r="C32497" s="294"/>
      <c r="D32497" s="294"/>
      <c r="E32497" s="294"/>
      <c r="F32497" s="294"/>
    </row>
    <row r="32498">
      <c r="A32498" s="294"/>
      <c r="B32498" s="294"/>
      <c r="C32498" s="294"/>
      <c r="D32498" s="294"/>
      <c r="E32498" s="294"/>
      <c r="F32498" s="294"/>
    </row>
    <row r="32499">
      <c r="A32499" s="294" t="s">
        <v>21326</v>
      </c>
      <c r="B32499" s="294"/>
      <c r="C32499" s="294"/>
      <c r="D32499" s="294"/>
      <c r="E32499" s="294"/>
      <c r="F32499" s="294"/>
    </row>
    <row r="32500">
      <c r="A32500" s="294"/>
      <c r="B32500" s="294"/>
      <c r="C32500" s="294"/>
      <c r="D32500" s="294"/>
      <c r="E32500" s="294"/>
      <c r="F32500" s="294"/>
    </row>
    <row r="32501">
      <c r="A32501" s="294" t="s">
        <v>41637</v>
      </c>
      <c r="B32501" s="294"/>
      <c r="C32501" s="294"/>
      <c r="D32501" s="294"/>
      <c r="E32501" s="294"/>
      <c r="F32501" s="294"/>
    </row>
    <row r="32502">
      <c r="A32502" s="294" t="s">
        <v>41638</v>
      </c>
      <c r="B32502" s="294"/>
      <c r="C32502" s="294"/>
      <c r="D32502" s="294"/>
      <c r="E32502" s="294"/>
      <c r="F32502" s="294"/>
    </row>
    <row r="32503">
      <c r="A32503" s="294" t="s">
        <v>41639</v>
      </c>
      <c r="B32503" s="294"/>
      <c r="C32503" s="294"/>
      <c r="D32503" s="294"/>
      <c r="E32503" s="294"/>
      <c r="F32503" s="294"/>
    </row>
    <row r="32504">
      <c r="A32504" s="294" t="s">
        <v>41640</v>
      </c>
      <c r="B32504" s="294"/>
      <c r="C32504" s="294"/>
      <c r="D32504" s="294"/>
      <c r="E32504" s="294"/>
      <c r="F32504" s="294"/>
    </row>
    <row r="32505">
      <c r="A32505" s="294" t="s">
        <v>21892</v>
      </c>
      <c r="B32505" s="294"/>
      <c r="C32505" s="294"/>
      <c r="D32505" s="294"/>
      <c r="E32505" s="294"/>
      <c r="F32505" s="294"/>
    </row>
    <row r="32506">
      <c r="A32506" s="294" t="s">
        <v>41641</v>
      </c>
      <c r="B32506" s="294"/>
      <c r="C32506" s="294"/>
      <c r="D32506" s="294"/>
      <c r="E32506" s="294"/>
      <c r="F32506" s="294"/>
    </row>
    <row r="32507">
      <c r="A32507" s="294"/>
      <c r="B32507" s="294"/>
      <c r="C32507" s="294"/>
      <c r="D32507" s="294"/>
      <c r="E32507" s="294"/>
      <c r="F32507" s="294"/>
    </row>
    <row r="32508">
      <c r="A32508" s="294" t="s">
        <v>25150</v>
      </c>
      <c r="B32508" s="294"/>
      <c r="C32508" s="294"/>
      <c r="D32508" s="294"/>
      <c r="E32508" s="294"/>
      <c r="F32508" s="294"/>
    </row>
    <row r="32509">
      <c r="A32509" s="294" t="s">
        <v>30376</v>
      </c>
      <c r="B32509" s="294"/>
      <c r="C32509" s="294"/>
      <c r="D32509" s="294"/>
      <c r="E32509" s="294"/>
      <c r="F32509" s="294"/>
    </row>
    <row r="32510">
      <c r="A32510" s="294"/>
      <c r="B32510" s="294"/>
      <c r="C32510" s="294"/>
      <c r="D32510" s="294"/>
      <c r="E32510" s="294"/>
      <c r="F32510" s="294"/>
    </row>
    <row r="32511">
      <c r="A32511" s="294" t="s">
        <v>41642</v>
      </c>
      <c r="B32511" s="294"/>
      <c r="C32511" s="294"/>
      <c r="D32511" s="294"/>
      <c r="E32511" s="294"/>
      <c r="F32511" s="294"/>
    </row>
    <row r="32512">
      <c r="A32512" s="294" t="s">
        <v>41643</v>
      </c>
      <c r="B32512" s="294"/>
      <c r="C32512" s="294"/>
      <c r="D32512" s="294"/>
      <c r="E32512" s="294"/>
      <c r="F32512" s="294"/>
    </row>
    <row r="32513">
      <c r="A32513" s="294" t="s">
        <v>41644</v>
      </c>
      <c r="B32513" s="294"/>
      <c r="C32513" s="294"/>
      <c r="D32513" s="294"/>
      <c r="E32513" s="294"/>
      <c r="F32513" s="294"/>
    </row>
    <row r="32514">
      <c r="A32514" s="294" t="s">
        <v>41645</v>
      </c>
      <c r="B32514" s="294"/>
      <c r="C32514" s="294"/>
      <c r="D32514" s="294"/>
      <c r="E32514" s="294"/>
      <c r="F32514" s="294"/>
    </row>
    <row r="32515">
      <c r="A32515" s="294"/>
      <c r="B32515" s="294"/>
      <c r="C32515" s="294"/>
      <c r="D32515" s="294"/>
      <c r="E32515" s="294"/>
      <c r="F32515" s="294"/>
    </row>
    <row r="32516">
      <c r="A32516" s="294" t="s">
        <v>27516</v>
      </c>
      <c r="B32516" s="294"/>
      <c r="C32516" s="294"/>
      <c r="D32516" s="294"/>
      <c r="E32516" s="294"/>
      <c r="F32516" s="294"/>
    </row>
    <row r="32517">
      <c r="A32517" s="294" t="s">
        <v>25339</v>
      </c>
      <c r="B32517" s="294"/>
      <c r="C32517" s="294"/>
      <c r="D32517" s="294"/>
      <c r="E32517" s="294"/>
      <c r="F32517" s="294"/>
    </row>
    <row r="32518">
      <c r="A32518" s="294"/>
      <c r="B32518" s="294"/>
      <c r="C32518" s="294"/>
      <c r="D32518" s="294"/>
      <c r="E32518" s="294"/>
      <c r="F32518" s="294"/>
    </row>
    <row r="32519">
      <c r="A32519" s="294" t="s">
        <v>41646</v>
      </c>
      <c r="B32519" s="294"/>
      <c r="C32519" s="294"/>
      <c r="D32519" s="294"/>
      <c r="E32519" s="294"/>
      <c r="F32519" s="294"/>
    </row>
    <row r="32520">
      <c r="A32520" s="294" t="s">
        <v>41647</v>
      </c>
      <c r="B32520" s="294"/>
      <c r="C32520" s="294"/>
      <c r="D32520" s="294"/>
      <c r="E32520" s="294"/>
      <c r="F32520" s="294"/>
    </row>
    <row r="32521">
      <c r="A32521" s="294" t="s">
        <v>41648</v>
      </c>
      <c r="B32521" s="294"/>
      <c r="C32521" s="294"/>
      <c r="D32521" s="294"/>
      <c r="E32521" s="294"/>
      <c r="F32521" s="294"/>
    </row>
    <row r="32522">
      <c r="A32522" s="294" t="s">
        <v>41649</v>
      </c>
      <c r="B32522" s="294"/>
      <c r="C32522" s="294"/>
      <c r="D32522" s="294"/>
      <c r="E32522" s="294"/>
      <c r="F32522" s="294"/>
    </row>
    <row r="32523">
      <c r="A32523" s="294"/>
      <c r="B32523" s="294"/>
      <c r="C32523" s="294"/>
      <c r="D32523" s="294"/>
      <c r="E32523" s="294"/>
      <c r="F32523" s="294"/>
    </row>
    <row r="32524">
      <c r="A32524" s="294" t="s">
        <v>26377</v>
      </c>
      <c r="B32524" s="294"/>
      <c r="C32524" s="294"/>
      <c r="D32524" s="294"/>
      <c r="E32524" s="294"/>
      <c r="F32524" s="294"/>
    </row>
    <row r="32525">
      <c r="A32525" s="294"/>
      <c r="B32525" s="294"/>
      <c r="C32525" s="294"/>
      <c r="D32525" s="294"/>
      <c r="E32525" s="294"/>
      <c r="F32525" s="294"/>
    </row>
    <row r="32526">
      <c r="A32526" s="294" t="s">
        <v>41650</v>
      </c>
      <c r="B32526" s="294"/>
      <c r="C32526" s="294"/>
      <c r="D32526" s="294"/>
      <c r="E32526" s="294"/>
      <c r="F32526" s="294"/>
    </row>
    <row r="32527">
      <c r="A32527" s="294" t="s">
        <v>41651</v>
      </c>
      <c r="B32527" s="294"/>
      <c r="C32527" s="294"/>
      <c r="D32527" s="294"/>
      <c r="E32527" s="294"/>
      <c r="F32527" s="294"/>
    </row>
    <row r="32528">
      <c r="A32528" s="294" t="s">
        <v>41652</v>
      </c>
      <c r="B32528" s="294"/>
      <c r="C32528" s="294"/>
      <c r="D32528" s="294"/>
      <c r="E32528" s="294"/>
      <c r="F32528" s="294"/>
    </row>
    <row r="32529">
      <c r="A32529" s="294" t="s">
        <v>41653</v>
      </c>
      <c r="B32529" s="294"/>
      <c r="C32529" s="294"/>
      <c r="D32529" s="294"/>
      <c r="E32529" s="294"/>
      <c r="F32529" s="294"/>
    </row>
    <row r="32530">
      <c r="A32530" s="294" t="s">
        <v>41654</v>
      </c>
      <c r="B32530" s="294"/>
      <c r="C32530" s="294"/>
      <c r="D32530" s="294"/>
      <c r="E32530" s="294"/>
      <c r="F32530" s="294"/>
    </row>
    <row r="32531">
      <c r="A32531" s="294" t="s">
        <v>21892</v>
      </c>
      <c r="B32531" s="294"/>
      <c r="C32531" s="294"/>
      <c r="D32531" s="294"/>
      <c r="E32531" s="294"/>
      <c r="F32531" s="294"/>
    </row>
    <row r="32532">
      <c r="A32532" s="294" t="s">
        <v>41655</v>
      </c>
      <c r="B32532" s="294"/>
      <c r="C32532" s="294"/>
      <c r="D32532" s="294"/>
      <c r="E32532" s="294"/>
      <c r="F32532" s="294"/>
    </row>
    <row r="32533">
      <c r="A32533" s="294"/>
      <c r="B32533" s="294"/>
      <c r="C32533" s="294"/>
      <c r="D32533" s="294"/>
      <c r="E32533" s="294"/>
      <c r="F32533" s="294"/>
    </row>
    <row r="32534">
      <c r="A32534" s="294" t="s">
        <v>28064</v>
      </c>
      <c r="B32534" s="294"/>
      <c r="C32534" s="294"/>
      <c r="D32534" s="294"/>
      <c r="E32534" s="294"/>
      <c r="F32534" s="294"/>
    </row>
    <row r="32535">
      <c r="A32535" s="294"/>
      <c r="B32535" s="294"/>
      <c r="C32535" s="294"/>
      <c r="D32535" s="294"/>
      <c r="E32535" s="294"/>
      <c r="F32535" s="294"/>
    </row>
    <row r="32536">
      <c r="A32536" s="294" t="s">
        <v>41656</v>
      </c>
      <c r="B32536" s="294"/>
      <c r="C32536" s="294"/>
      <c r="D32536" s="294"/>
      <c r="E32536" s="294"/>
      <c r="F32536" s="294"/>
    </row>
    <row r="32537">
      <c r="A32537" s="294" t="s">
        <v>41657</v>
      </c>
      <c r="B32537" s="294"/>
      <c r="C32537" s="294"/>
      <c r="D32537" s="294"/>
      <c r="E32537" s="294"/>
      <c r="F32537" s="294"/>
    </row>
    <row r="32538">
      <c r="A32538" s="294" t="s">
        <v>41658</v>
      </c>
      <c r="B32538" s="294"/>
      <c r="C32538" s="294"/>
      <c r="D32538" s="294"/>
      <c r="E32538" s="294"/>
      <c r="F32538" s="294"/>
    </row>
    <row r="32539">
      <c r="A32539" s="294" t="s">
        <v>41659</v>
      </c>
      <c r="B32539" s="294"/>
      <c r="C32539" s="294"/>
      <c r="D32539" s="294"/>
      <c r="E32539" s="294"/>
      <c r="F32539" s="294"/>
    </row>
    <row r="32540">
      <c r="A32540" s="294" t="s">
        <v>41660</v>
      </c>
      <c r="B32540" s="294"/>
      <c r="C32540" s="294"/>
      <c r="D32540" s="294"/>
      <c r="E32540" s="294"/>
      <c r="F32540" s="294"/>
    </row>
    <row r="32541">
      <c r="A32541" s="294" t="s">
        <v>21892</v>
      </c>
      <c r="B32541" s="294"/>
      <c r="C32541" s="294"/>
      <c r="D32541" s="294"/>
      <c r="E32541" s="294"/>
      <c r="F32541" s="294"/>
    </row>
    <row r="32542">
      <c r="A32542" s="294" t="s">
        <v>41661</v>
      </c>
      <c r="B32542" s="294"/>
      <c r="C32542" s="294"/>
      <c r="D32542" s="294"/>
      <c r="E32542" s="294"/>
      <c r="F32542" s="294"/>
    </row>
    <row r="32543">
      <c r="A32543" s="294" t="s">
        <v>41662</v>
      </c>
      <c r="B32543" s="294"/>
      <c r="C32543" s="294"/>
      <c r="D32543" s="294"/>
      <c r="E32543" s="294"/>
      <c r="F32543" s="294"/>
    </row>
    <row r="32544">
      <c r="A32544" s="294" t="s">
        <v>41070</v>
      </c>
      <c r="B32544" s="294"/>
      <c r="C32544" s="294"/>
      <c r="D32544" s="294"/>
      <c r="E32544" s="294"/>
      <c r="F32544" s="294"/>
    </row>
    <row r="32545">
      <c r="A32545" s="294" t="s">
        <v>41663</v>
      </c>
      <c r="B32545" s="294"/>
      <c r="C32545" s="294"/>
      <c r="D32545" s="294"/>
      <c r="E32545" s="294"/>
      <c r="F32545" s="294"/>
    </row>
    <row r="32546">
      <c r="A32546" s="294" t="s">
        <v>41664</v>
      </c>
      <c r="B32546" s="294"/>
      <c r="C32546" s="294"/>
      <c r="D32546" s="294"/>
      <c r="E32546" s="294"/>
      <c r="F32546" s="294"/>
    </row>
    <row r="32547">
      <c r="A32547" s="294" t="s">
        <v>41665</v>
      </c>
      <c r="B32547" s="294"/>
      <c r="C32547" s="294"/>
      <c r="D32547" s="294"/>
      <c r="E32547" s="294"/>
      <c r="F32547" s="294"/>
    </row>
    <row r="32548">
      <c r="A32548" s="294" t="s">
        <v>41666</v>
      </c>
      <c r="B32548" s="294"/>
      <c r="C32548" s="294"/>
      <c r="D32548" s="294"/>
      <c r="E32548" s="294"/>
      <c r="F32548" s="294"/>
    </row>
    <row r="32549">
      <c r="A32549" s="294"/>
      <c r="B32549" s="294"/>
      <c r="C32549" s="294"/>
      <c r="D32549" s="294"/>
      <c r="E32549" s="294"/>
      <c r="F32549" s="294"/>
    </row>
    <row r="32550">
      <c r="A32550" s="294" t="s">
        <v>28124</v>
      </c>
      <c r="B32550" s="294"/>
      <c r="C32550" s="294"/>
      <c r="D32550" s="294"/>
      <c r="E32550" s="294"/>
      <c r="F32550" s="294"/>
    </row>
    <row r="32551">
      <c r="A32551" s="294" t="s">
        <v>41667</v>
      </c>
      <c r="B32551" s="294"/>
      <c r="C32551" s="294"/>
      <c r="D32551" s="294"/>
      <c r="E32551" s="294"/>
      <c r="F32551" s="294"/>
    </row>
    <row r="32552">
      <c r="A32552" s="294" t="s">
        <v>21618</v>
      </c>
      <c r="B32552" s="294"/>
      <c r="C32552" s="294"/>
      <c r="D32552" s="294"/>
      <c r="E32552" s="294"/>
      <c r="F32552" s="294"/>
    </row>
    <row r="32553">
      <c r="A32553" s="294" t="s">
        <v>41668</v>
      </c>
      <c r="B32553" s="294"/>
      <c r="C32553" s="294"/>
      <c r="D32553" s="294"/>
      <c r="E32553" s="294"/>
      <c r="F32553" s="294"/>
    </row>
    <row r="32554">
      <c r="A32554" s="294"/>
      <c r="B32554" s="294"/>
      <c r="C32554" s="294"/>
      <c r="D32554" s="294"/>
      <c r="E32554" s="294"/>
      <c r="F32554" s="294"/>
    </row>
    <row r="32555">
      <c r="A32555" s="294"/>
      <c r="B32555" s="294"/>
      <c r="C32555" s="294"/>
      <c r="D32555" s="294"/>
      <c r="E32555" s="294"/>
      <c r="F32555" s="294"/>
    </row>
    <row r="32556">
      <c r="A32556" s="294" t="s">
        <v>22602</v>
      </c>
      <c r="B32556" s="294"/>
      <c r="C32556" s="294"/>
      <c r="D32556" s="294"/>
      <c r="E32556" s="294"/>
      <c r="F32556" s="294"/>
    </row>
    <row r="32557">
      <c r="A32557" s="294" t="s">
        <v>38917</v>
      </c>
      <c r="B32557" s="294"/>
      <c r="C32557" s="294"/>
      <c r="D32557" s="294"/>
      <c r="E32557" s="294"/>
      <c r="F32557" s="294"/>
    </row>
    <row r="32558">
      <c r="A32558" s="294"/>
      <c r="B32558" s="294"/>
      <c r="C32558" s="294"/>
      <c r="D32558" s="294"/>
      <c r="E32558" s="294"/>
      <c r="F32558" s="294"/>
    </row>
    <row r="32559">
      <c r="A32559" s="294" t="s">
        <v>41669</v>
      </c>
      <c r="B32559" s="294"/>
      <c r="C32559" s="294"/>
      <c r="D32559" s="294"/>
      <c r="E32559" s="294"/>
      <c r="F32559" s="294"/>
    </row>
    <row r="32560">
      <c r="A32560" s="294" t="s">
        <v>41670</v>
      </c>
      <c r="B32560" s="294"/>
      <c r="C32560" s="294"/>
      <c r="D32560" s="294"/>
      <c r="E32560" s="294"/>
      <c r="F32560" s="294"/>
    </row>
    <row r="32561">
      <c r="A32561" s="294" t="s">
        <v>41671</v>
      </c>
      <c r="B32561" s="294"/>
      <c r="C32561" s="294"/>
      <c r="D32561" s="294"/>
      <c r="E32561" s="294"/>
      <c r="F32561" s="294"/>
    </row>
    <row r="32562">
      <c r="A32562" s="294" t="s">
        <v>38882</v>
      </c>
      <c r="B32562" s="294"/>
      <c r="C32562" s="294"/>
      <c r="D32562" s="294"/>
      <c r="E32562" s="294"/>
      <c r="F32562" s="294"/>
    </row>
    <row r="32563">
      <c r="A32563" s="294" t="s">
        <v>41672</v>
      </c>
      <c r="B32563" s="294"/>
      <c r="C32563" s="294"/>
      <c r="D32563" s="294"/>
      <c r="E32563" s="294"/>
      <c r="F32563" s="294"/>
    </row>
    <row r="32564">
      <c r="A32564" s="294" t="s">
        <v>41673</v>
      </c>
      <c r="B32564" s="294"/>
      <c r="C32564" s="294"/>
      <c r="D32564" s="294"/>
      <c r="E32564" s="294"/>
      <c r="F32564" s="294"/>
    </row>
    <row r="32565">
      <c r="A32565" s="294" t="s">
        <v>41674</v>
      </c>
      <c r="B32565" s="294"/>
      <c r="C32565" s="294"/>
      <c r="D32565" s="294"/>
      <c r="E32565" s="294"/>
      <c r="F32565" s="294"/>
    </row>
    <row r="32566">
      <c r="A32566" s="294" t="s">
        <v>41675</v>
      </c>
      <c r="B32566" s="294"/>
      <c r="C32566" s="294"/>
      <c r="D32566" s="294"/>
      <c r="E32566" s="294"/>
      <c r="F32566" s="294"/>
    </row>
    <row r="32567">
      <c r="A32567" s="294" t="s">
        <v>41676</v>
      </c>
      <c r="B32567" s="294"/>
      <c r="C32567" s="294"/>
      <c r="D32567" s="294"/>
      <c r="E32567" s="294"/>
      <c r="F32567" s="294"/>
    </row>
    <row r="32568">
      <c r="A32568" s="294"/>
      <c r="B32568" s="294"/>
      <c r="C32568" s="294"/>
      <c r="D32568" s="294"/>
      <c r="E32568" s="294"/>
      <c r="F32568" s="294"/>
    </row>
    <row r="32569">
      <c r="A32569" s="294" t="s">
        <v>27452</v>
      </c>
      <c r="B32569" s="294"/>
      <c r="C32569" s="294"/>
      <c r="D32569" s="294"/>
      <c r="E32569" s="294"/>
      <c r="F32569" s="294"/>
    </row>
    <row r="32570">
      <c r="A32570" s="294" t="s">
        <v>23466</v>
      </c>
      <c r="B32570" s="294"/>
      <c r="C32570" s="294"/>
      <c r="D32570" s="294"/>
      <c r="E32570" s="294"/>
      <c r="F32570" s="294"/>
    </row>
    <row r="32571">
      <c r="A32571" s="294"/>
      <c r="B32571" s="294"/>
      <c r="C32571" s="294"/>
      <c r="D32571" s="294"/>
      <c r="E32571" s="294"/>
      <c r="F32571" s="294"/>
    </row>
    <row r="32572">
      <c r="A32572" s="294" t="s">
        <v>41677</v>
      </c>
      <c r="B32572" s="294"/>
      <c r="C32572" s="294"/>
      <c r="D32572" s="294"/>
      <c r="E32572" s="294"/>
      <c r="F32572" s="294"/>
    </row>
    <row r="32573">
      <c r="A32573" s="294" t="s">
        <v>40768</v>
      </c>
      <c r="B32573" s="294"/>
      <c r="C32573" s="294"/>
      <c r="D32573" s="294"/>
      <c r="E32573" s="294"/>
      <c r="F32573" s="294"/>
    </row>
    <row r="32574">
      <c r="A32574" s="294" t="s">
        <v>38772</v>
      </c>
      <c r="B32574" s="294"/>
      <c r="C32574" s="294"/>
      <c r="D32574" s="294"/>
      <c r="E32574" s="294"/>
      <c r="F32574" s="294"/>
    </row>
    <row r="32575">
      <c r="A32575" s="294" t="s">
        <v>37676</v>
      </c>
      <c r="B32575" s="294"/>
      <c r="C32575" s="294"/>
      <c r="D32575" s="294"/>
      <c r="E32575" s="294"/>
      <c r="F32575" s="294"/>
    </row>
    <row r="32576">
      <c r="A32576" s="294" t="s">
        <v>41678</v>
      </c>
      <c r="B32576" s="294"/>
      <c r="C32576" s="294"/>
      <c r="D32576" s="294"/>
      <c r="E32576" s="294"/>
      <c r="F32576" s="294"/>
    </row>
    <row r="32577">
      <c r="A32577" s="294" t="s">
        <v>41679</v>
      </c>
      <c r="B32577" s="294"/>
      <c r="C32577" s="294"/>
      <c r="D32577" s="294"/>
      <c r="E32577" s="294"/>
      <c r="F32577" s="294"/>
    </row>
    <row r="32578">
      <c r="A32578" s="294" t="s">
        <v>41680</v>
      </c>
      <c r="B32578" s="294"/>
      <c r="C32578" s="294"/>
      <c r="D32578" s="294"/>
      <c r="E32578" s="294"/>
      <c r="F32578" s="294"/>
    </row>
    <row r="32579">
      <c r="A32579" s="294"/>
      <c r="B32579" s="294"/>
      <c r="C32579" s="294"/>
      <c r="D32579" s="294"/>
      <c r="E32579" s="294"/>
      <c r="F32579" s="294"/>
    </row>
    <row r="32580">
      <c r="A32580" s="294" t="s">
        <v>23362</v>
      </c>
      <c r="B32580" s="294"/>
      <c r="C32580" s="294"/>
      <c r="D32580" s="294"/>
      <c r="E32580" s="294"/>
      <c r="F32580" s="294"/>
    </row>
    <row r="32581">
      <c r="A32581" s="294" t="s">
        <v>26884</v>
      </c>
      <c r="B32581" s="294"/>
      <c r="C32581" s="294"/>
      <c r="D32581" s="294"/>
      <c r="E32581" s="294"/>
      <c r="F32581" s="294"/>
    </row>
    <row r="32582">
      <c r="A32582" s="294"/>
      <c r="B32582" s="294"/>
      <c r="C32582" s="294"/>
      <c r="D32582" s="294"/>
      <c r="E32582" s="294"/>
      <c r="F32582" s="294"/>
    </row>
    <row r="32583">
      <c r="A32583" s="294" t="s">
        <v>41681</v>
      </c>
      <c r="B32583" s="294"/>
      <c r="C32583" s="294"/>
      <c r="D32583" s="294"/>
      <c r="E32583" s="294"/>
      <c r="F32583" s="294"/>
    </row>
    <row r="32584">
      <c r="A32584" s="294" t="s">
        <v>41682</v>
      </c>
      <c r="B32584" s="294"/>
      <c r="C32584" s="294"/>
      <c r="D32584" s="294"/>
      <c r="E32584" s="294"/>
      <c r="F32584" s="294"/>
    </row>
    <row r="32585">
      <c r="A32585" s="294" t="s">
        <v>41683</v>
      </c>
      <c r="B32585" s="294"/>
      <c r="C32585" s="294"/>
      <c r="D32585" s="294"/>
      <c r="E32585" s="294"/>
      <c r="F32585" s="294"/>
    </row>
    <row r="32586">
      <c r="A32586" s="294" t="s">
        <v>41684</v>
      </c>
      <c r="B32586" s="294"/>
      <c r="C32586" s="294"/>
      <c r="D32586" s="294"/>
      <c r="E32586" s="294"/>
      <c r="F32586" s="294"/>
    </row>
    <row r="32587">
      <c r="A32587" s="294" t="s">
        <v>41685</v>
      </c>
      <c r="B32587" s="294"/>
      <c r="C32587" s="294"/>
      <c r="D32587" s="294"/>
      <c r="E32587" s="294"/>
      <c r="F32587" s="294"/>
    </row>
    <row r="32588">
      <c r="A32588" s="294" t="s">
        <v>37682</v>
      </c>
      <c r="B32588" s="294"/>
      <c r="C32588" s="294"/>
      <c r="D32588" s="294"/>
      <c r="E32588" s="294"/>
      <c r="F32588" s="294"/>
    </row>
    <row r="32589">
      <c r="A32589" s="294" t="s">
        <v>41686</v>
      </c>
      <c r="B32589" s="294"/>
      <c r="C32589" s="294"/>
      <c r="D32589" s="294"/>
      <c r="E32589" s="294"/>
      <c r="F32589" s="294"/>
    </row>
    <row r="32590">
      <c r="A32590" s="294" t="s">
        <v>41687</v>
      </c>
      <c r="B32590" s="294"/>
      <c r="C32590" s="294"/>
      <c r="D32590" s="294"/>
      <c r="E32590" s="294"/>
      <c r="F32590" s="294"/>
    </row>
    <row r="32591">
      <c r="A32591" s="294" t="s">
        <v>41688</v>
      </c>
      <c r="B32591" s="294"/>
      <c r="C32591" s="294"/>
      <c r="D32591" s="294"/>
      <c r="E32591" s="294"/>
      <c r="F32591" s="294"/>
    </row>
    <row r="32592">
      <c r="A32592" s="294" t="s">
        <v>41689</v>
      </c>
      <c r="B32592" s="294"/>
      <c r="C32592" s="294"/>
      <c r="D32592" s="294"/>
      <c r="E32592" s="294"/>
      <c r="F32592" s="294"/>
    </row>
    <row r="32593">
      <c r="A32593" s="294"/>
      <c r="B32593" s="294"/>
      <c r="C32593" s="294"/>
      <c r="D32593" s="294"/>
      <c r="E32593" s="294"/>
      <c r="F32593" s="294"/>
    </row>
    <row r="32594">
      <c r="A32594" s="294"/>
      <c r="B32594" s="294"/>
      <c r="C32594" s="294"/>
      <c r="D32594" s="294"/>
      <c r="E32594" s="294"/>
      <c r="F32594" s="294"/>
    </row>
    <row r="32595">
      <c r="A32595" s="294" t="s">
        <v>21401</v>
      </c>
      <c r="B32595" s="294"/>
      <c r="C32595" s="294"/>
      <c r="D32595" s="294"/>
      <c r="E32595" s="294"/>
      <c r="F32595" s="294"/>
    </row>
    <row r="32596">
      <c r="A32596" s="294"/>
      <c r="B32596" s="294"/>
      <c r="C32596" s="294"/>
      <c r="D32596" s="294"/>
      <c r="E32596" s="294"/>
      <c r="F32596" s="294"/>
    </row>
    <row r="32597">
      <c r="A32597" s="294" t="s">
        <v>41690</v>
      </c>
      <c r="B32597" s="294"/>
      <c r="C32597" s="294"/>
      <c r="D32597" s="294"/>
      <c r="E32597" s="294"/>
      <c r="F32597" s="294"/>
    </row>
    <row r="32598">
      <c r="A32598" s="294" t="s">
        <v>41691</v>
      </c>
      <c r="B32598" s="294"/>
      <c r="C32598" s="294"/>
      <c r="D32598" s="294"/>
      <c r="E32598" s="294"/>
      <c r="F32598" s="294"/>
    </row>
    <row r="32599">
      <c r="A32599" s="294" t="s">
        <v>30336</v>
      </c>
      <c r="B32599" s="294"/>
      <c r="C32599" s="294"/>
      <c r="D32599" s="294"/>
      <c r="E32599" s="294"/>
      <c r="F32599" s="294"/>
    </row>
    <row r="32600">
      <c r="A32600" s="294" t="s">
        <v>41599</v>
      </c>
      <c r="B32600" s="294"/>
      <c r="C32600" s="294"/>
      <c r="D32600" s="294"/>
      <c r="E32600" s="294"/>
      <c r="F32600" s="294"/>
    </row>
    <row r="32601">
      <c r="A32601" s="294" t="s">
        <v>31573</v>
      </c>
      <c r="B32601" s="294"/>
      <c r="C32601" s="294"/>
      <c r="D32601" s="294"/>
      <c r="E32601" s="294"/>
      <c r="F32601" s="294"/>
    </row>
    <row r="32602">
      <c r="A32602" s="294" t="s">
        <v>23954</v>
      </c>
      <c r="B32602" s="294"/>
      <c r="C32602" s="294"/>
      <c r="D32602" s="294"/>
      <c r="E32602" s="294"/>
      <c r="F32602" s="294"/>
    </row>
    <row r="32603">
      <c r="A32603" s="294" t="s">
        <v>41692</v>
      </c>
      <c r="B32603" s="294"/>
      <c r="C32603" s="294"/>
      <c r="D32603" s="294"/>
      <c r="E32603" s="294"/>
      <c r="F32603" s="294"/>
    </row>
    <row r="32604">
      <c r="A32604" s="294" t="s">
        <v>21511</v>
      </c>
      <c r="B32604" s="294"/>
      <c r="C32604" s="294"/>
      <c r="D32604" s="294"/>
      <c r="E32604" s="294"/>
      <c r="F32604" s="294"/>
    </row>
    <row r="32605">
      <c r="A32605" s="294" t="s">
        <v>41693</v>
      </c>
      <c r="B32605" s="294"/>
      <c r="C32605" s="294"/>
      <c r="D32605" s="294"/>
      <c r="E32605" s="294"/>
      <c r="F32605" s="294"/>
    </row>
    <row r="32606">
      <c r="A32606" s="294" t="str">
        <f t="array" ref="A32606">-pulse(rate, rhythm, volume)</f>
        <v>#NAME?</v>
      </c>
      <c r="B32606" s="294"/>
      <c r="C32606" s="294"/>
      <c r="D32606" s="294"/>
      <c r="E32606" s="294"/>
      <c r="F32606" s="294"/>
    </row>
    <row r="32607">
      <c r="A32607" s="294" t="s">
        <v>23830</v>
      </c>
      <c r="B32607" s="294"/>
      <c r="C32607" s="294"/>
      <c r="D32607" s="294"/>
      <c r="E32607" s="294"/>
      <c r="F32607" s="294"/>
    </row>
    <row r="32608">
      <c r="A32608" s="294" t="s">
        <v>23831</v>
      </c>
      <c r="B32608" s="294"/>
      <c r="C32608" s="294"/>
      <c r="D32608" s="294"/>
      <c r="E32608" s="294"/>
      <c r="F32608" s="294"/>
    </row>
    <row r="32609">
      <c r="A32609" s="294"/>
      <c r="B32609" s="294"/>
      <c r="C32609" s="294"/>
      <c r="D32609" s="294"/>
      <c r="E32609" s="294"/>
      <c r="F32609" s="294"/>
    </row>
    <row r="32610">
      <c r="A32610" s="294"/>
      <c r="B32610" s="294"/>
      <c r="C32610" s="294"/>
      <c r="D32610" s="294"/>
      <c r="E32610" s="294"/>
      <c r="F32610" s="294"/>
    </row>
    <row r="32611">
      <c r="A32611" s="294" t="s">
        <v>21407</v>
      </c>
      <c r="B32611" s="294"/>
      <c r="C32611" s="294"/>
      <c r="D32611" s="294"/>
      <c r="E32611" s="294"/>
      <c r="F32611" s="294"/>
    </row>
    <row r="32612">
      <c r="A32612" s="294"/>
      <c r="B32612" s="294"/>
      <c r="C32612" s="294"/>
      <c r="D32612" s="294"/>
      <c r="E32612" s="294"/>
      <c r="F32612" s="294"/>
    </row>
    <row r="32613">
      <c r="A32613" s="294" t="s">
        <v>37701</v>
      </c>
      <c r="B32613" s="294"/>
      <c r="C32613" s="294"/>
      <c r="D32613" s="294"/>
      <c r="E32613" s="294"/>
      <c r="F32613" s="294"/>
    </row>
    <row r="32614">
      <c r="A32614" s="294" t="s">
        <v>21403</v>
      </c>
      <c r="B32614" s="294"/>
      <c r="C32614" s="294"/>
      <c r="D32614" s="294"/>
      <c r="E32614" s="294"/>
      <c r="F32614" s="294"/>
    </row>
    <row r="32615">
      <c r="A32615" s="294" t="s">
        <v>41694</v>
      </c>
      <c r="B32615" s="294"/>
      <c r="C32615" s="294"/>
      <c r="D32615" s="294"/>
      <c r="E32615" s="294"/>
      <c r="F32615" s="294"/>
    </row>
    <row r="32616">
      <c r="A32616" s="294" t="s">
        <v>41695</v>
      </c>
      <c r="B32616" s="294"/>
      <c r="C32616" s="294"/>
      <c r="D32616" s="294"/>
      <c r="E32616" s="294"/>
      <c r="F32616" s="294"/>
    </row>
    <row r="32617">
      <c r="A32617" s="294" t="s">
        <v>37705</v>
      </c>
      <c r="B32617" s="294"/>
      <c r="C32617" s="294"/>
      <c r="D32617" s="294"/>
      <c r="E32617" s="294"/>
      <c r="F32617" s="294"/>
    </row>
    <row r="32618">
      <c r="A32618" s="294" t="str">
        <f t="array" ref="A32618">-Tachypnea</f>
        <v>#NAME?</v>
      </c>
      <c r="B32618" s="294"/>
      <c r="C32618" s="294"/>
      <c r="D32618" s="294"/>
      <c r="E32618" s="294"/>
      <c r="F32618" s="294"/>
    </row>
    <row r="32619">
      <c r="A32619" s="294" t="str">
        <f>ARRAY_CONSTRAIN(ARRAYFORMULA(-crepitations(suggestive of pneumonia or ARDS)), 1, 1)</f>
        <v>#ERROR!</v>
      </c>
      <c r="B32619" s="294"/>
      <c r="C32619" s="294"/>
      <c r="D32619" s="294"/>
      <c r="E32619" s="294"/>
      <c r="F32619" s="294"/>
    </row>
    <row r="32620">
      <c r="A32620" s="294" t="s">
        <v>41696</v>
      </c>
      <c r="B32620" s="294"/>
      <c r="C32620" s="294"/>
      <c r="D32620" s="294"/>
      <c r="E32620" s="294"/>
      <c r="F32620" s="294"/>
    </row>
    <row r="32621">
      <c r="A32621" s="294" t="s">
        <v>37708</v>
      </c>
      <c r="B32621" s="294"/>
      <c r="C32621" s="294"/>
      <c r="D32621" s="294"/>
      <c r="E32621" s="294"/>
      <c r="F32621" s="294"/>
    </row>
    <row r="32622">
      <c r="A32622" s="294" t="s">
        <v>41001</v>
      </c>
      <c r="B32622" s="294"/>
      <c r="C32622" s="294"/>
      <c r="D32622" s="294"/>
      <c r="E32622" s="294"/>
      <c r="F32622" s="294"/>
    </row>
    <row r="32623">
      <c r="A32623" s="294" t="s">
        <v>41221</v>
      </c>
      <c r="B32623" s="294"/>
      <c r="C32623" s="294"/>
      <c r="D32623" s="294"/>
      <c r="E32623" s="294"/>
      <c r="F32623" s="294"/>
    </row>
    <row r="32624">
      <c r="A32624" s="294" t="s">
        <v>41697</v>
      </c>
      <c r="B32624" s="294"/>
      <c r="C32624" s="294"/>
      <c r="D32624" s="294"/>
      <c r="E32624" s="294"/>
      <c r="F32624" s="294"/>
    </row>
    <row r="32625">
      <c r="A32625" s="294" t="s">
        <v>38462</v>
      </c>
      <c r="B32625" s="294"/>
      <c r="C32625" s="294"/>
      <c r="D32625" s="294"/>
      <c r="E32625" s="294"/>
      <c r="F32625" s="294"/>
    </row>
    <row r="32626">
      <c r="A32626" s="294" t="s">
        <v>39707</v>
      </c>
      <c r="B32626" s="294"/>
      <c r="C32626" s="294"/>
      <c r="D32626" s="294"/>
      <c r="E32626" s="294"/>
      <c r="F32626" s="294"/>
    </row>
    <row r="32627">
      <c r="A32627" s="294" t="s">
        <v>41698</v>
      </c>
      <c r="B32627" s="294"/>
      <c r="C32627" s="294"/>
      <c r="D32627" s="294"/>
      <c r="E32627" s="294"/>
      <c r="F32627" s="294"/>
    </row>
    <row r="32628">
      <c r="A32628" s="294" t="s">
        <v>29927</v>
      </c>
      <c r="B32628" s="294"/>
      <c r="C32628" s="294"/>
      <c r="D32628" s="294"/>
      <c r="E32628" s="294"/>
      <c r="F32628" s="294"/>
    </row>
    <row r="32629">
      <c r="A32629" s="294" t="s">
        <v>41699</v>
      </c>
      <c r="B32629" s="294"/>
      <c r="C32629" s="294"/>
      <c r="D32629" s="294"/>
      <c r="E32629" s="294"/>
      <c r="F32629" s="294"/>
    </row>
    <row r="32630">
      <c r="A32630" s="294" t="s">
        <v>41700</v>
      </c>
      <c r="B32630" s="294"/>
      <c r="C32630" s="294"/>
      <c r="D32630" s="294"/>
      <c r="E32630" s="294"/>
      <c r="F32630" s="294"/>
    </row>
    <row r="32631">
      <c r="A32631" s="294" t="s">
        <v>41701</v>
      </c>
      <c r="B32631" s="294"/>
      <c r="C32631" s="294"/>
      <c r="D32631" s="294"/>
      <c r="E32631" s="294"/>
      <c r="F32631" s="294"/>
    </row>
    <row r="32632">
      <c r="A32632" s="294" t="s">
        <v>41702</v>
      </c>
      <c r="B32632" s="294"/>
      <c r="C32632" s="294"/>
      <c r="D32632" s="294"/>
      <c r="E32632" s="294"/>
      <c r="F32632" s="294"/>
    </row>
    <row r="32633">
      <c r="A32633" s="294" t="s">
        <v>30767</v>
      </c>
      <c r="B32633" s="294"/>
      <c r="C32633" s="294"/>
      <c r="D32633" s="294"/>
      <c r="E32633" s="294"/>
      <c r="F32633" s="294"/>
    </row>
    <row r="32634">
      <c r="A32634" s="294" t="s">
        <v>41703</v>
      </c>
      <c r="B32634" s="294"/>
      <c r="C32634" s="294"/>
      <c r="D32634" s="294"/>
      <c r="E32634" s="294"/>
      <c r="F32634" s="294"/>
    </row>
    <row r="32635">
      <c r="A32635" s="294"/>
      <c r="B32635" s="294"/>
      <c r="C32635" s="294"/>
      <c r="D32635" s="294"/>
      <c r="E32635" s="294"/>
      <c r="F32635" s="294"/>
    </row>
    <row r="32636">
      <c r="A32636" s="294" t="s">
        <v>21304</v>
      </c>
      <c r="B32636" s="294"/>
      <c r="C32636" s="294"/>
      <c r="D32636" s="294"/>
      <c r="E32636" s="294"/>
      <c r="F32636" s="294"/>
    </row>
    <row r="32637">
      <c r="A32637" s="294"/>
      <c r="B32637" s="294"/>
      <c r="C32637" s="294"/>
      <c r="D32637" s="294"/>
      <c r="E32637" s="294"/>
      <c r="F32637" s="294"/>
    </row>
    <row r="32638">
      <c r="A32638" s="294" t="s">
        <v>23171</v>
      </c>
      <c r="B32638" s="294"/>
      <c r="C32638" s="294"/>
      <c r="D32638" s="294"/>
      <c r="E32638" s="294"/>
      <c r="F32638" s="294"/>
    </row>
    <row r="32639">
      <c r="A32639" s="294" t="s">
        <v>41014</v>
      </c>
      <c r="B32639" s="294"/>
      <c r="C32639" s="294"/>
      <c r="D32639" s="294"/>
      <c r="E32639" s="294"/>
      <c r="F32639" s="294"/>
    </row>
    <row r="32640">
      <c r="A32640" s="294" t="s">
        <v>41234</v>
      </c>
      <c r="B32640" s="294"/>
      <c r="C32640" s="294"/>
      <c r="D32640" s="294"/>
      <c r="E32640" s="294"/>
      <c r="F32640" s="294"/>
    </row>
    <row r="32641">
      <c r="A32641" s="294" t="s">
        <v>41235</v>
      </c>
      <c r="B32641" s="294"/>
      <c r="C32641" s="294"/>
      <c r="D32641" s="294"/>
      <c r="E32641" s="294"/>
      <c r="F32641" s="294"/>
    </row>
    <row r="32642">
      <c r="A32642" s="294" t="s">
        <v>39118</v>
      </c>
      <c r="B32642" s="294"/>
      <c r="C32642" s="294"/>
      <c r="D32642" s="294"/>
      <c r="E32642" s="294"/>
      <c r="F32642" s="294"/>
    </row>
    <row r="32643">
      <c r="A32643" s="294" t="s">
        <v>38187</v>
      </c>
      <c r="B32643" s="294"/>
      <c r="C32643" s="294"/>
      <c r="D32643" s="294"/>
      <c r="E32643" s="294"/>
      <c r="F32643" s="294"/>
    </row>
    <row r="32644">
      <c r="A32644" s="294" t="s">
        <v>41704</v>
      </c>
      <c r="B32644" s="294"/>
      <c r="C32644" s="294"/>
      <c r="D32644" s="294"/>
      <c r="E32644" s="294"/>
      <c r="F32644" s="294"/>
    </row>
    <row r="32645">
      <c r="A32645" s="294" t="s">
        <v>36811</v>
      </c>
      <c r="B32645" s="294"/>
      <c r="C32645" s="294"/>
      <c r="D32645" s="294"/>
      <c r="E32645" s="294"/>
      <c r="F32645" s="294"/>
    </row>
    <row r="32646">
      <c r="A32646" s="294" t="s">
        <v>41705</v>
      </c>
      <c r="B32646" s="294"/>
      <c r="C32646" s="294"/>
      <c r="D32646" s="294"/>
      <c r="E32646" s="294"/>
      <c r="F32646" s="294"/>
    </row>
    <row r="32647">
      <c r="A32647" s="294" t="s">
        <v>41706</v>
      </c>
      <c r="B32647" s="294"/>
      <c r="C32647" s="294"/>
      <c r="D32647" s="294"/>
      <c r="E32647" s="294"/>
      <c r="F32647" s="294"/>
    </row>
    <row r="32648">
      <c r="A32648" s="294" t="s">
        <v>41707</v>
      </c>
      <c r="B32648" s="294"/>
      <c r="C32648" s="294"/>
      <c r="D32648" s="294"/>
      <c r="E32648" s="294"/>
      <c r="F32648" s="294"/>
    </row>
    <row r="32649">
      <c r="A32649" s="294" t="s">
        <v>39849</v>
      </c>
      <c r="B32649" s="294"/>
      <c r="C32649" s="294"/>
      <c r="D32649" s="294"/>
      <c r="E32649" s="294"/>
      <c r="F32649" s="294"/>
    </row>
    <row r="32650">
      <c r="A32650" s="294" t="s">
        <v>39850</v>
      </c>
      <c r="B32650" s="294"/>
      <c r="C32650" s="294"/>
      <c r="D32650" s="294"/>
      <c r="E32650" s="294"/>
      <c r="F32650" s="294"/>
    </row>
    <row r="32651">
      <c r="A32651" s="294" t="s">
        <v>29302</v>
      </c>
      <c r="B32651" s="294"/>
      <c r="C32651" s="294"/>
      <c r="D32651" s="294"/>
      <c r="E32651" s="294"/>
      <c r="F32651" s="294"/>
    </row>
    <row r="32652">
      <c r="A32652" s="294" t="s">
        <v>24562</v>
      </c>
      <c r="B32652" s="294"/>
      <c r="C32652" s="294"/>
      <c r="D32652" s="294"/>
      <c r="E32652" s="294"/>
      <c r="F32652" s="294"/>
    </row>
    <row r="32653">
      <c r="A32653" s="294" t="s">
        <v>41708</v>
      </c>
      <c r="B32653" s="294"/>
      <c r="C32653" s="294"/>
      <c r="D32653" s="294"/>
      <c r="E32653" s="294"/>
      <c r="F32653" s="294"/>
    </row>
    <row r="32654">
      <c r="A32654" s="294" t="s">
        <v>41709</v>
      </c>
      <c r="B32654" s="294"/>
      <c r="C32654" s="294"/>
      <c r="D32654" s="294"/>
      <c r="E32654" s="294"/>
      <c r="F32654" s="294"/>
    </row>
    <row r="32655">
      <c r="A32655" s="294"/>
      <c r="B32655" s="294"/>
      <c r="C32655" s="294"/>
      <c r="D32655" s="294"/>
      <c r="E32655" s="294"/>
      <c r="F32655" s="294"/>
    </row>
    <row r="32656">
      <c r="A32656" s="294"/>
      <c r="B32656" s="294"/>
      <c r="C32656" s="294"/>
      <c r="D32656" s="294"/>
      <c r="E32656" s="294"/>
      <c r="F32656" s="294"/>
    </row>
    <row r="32657">
      <c r="A32657" s="294" t="s">
        <v>28124</v>
      </c>
      <c r="B32657" s="294"/>
      <c r="C32657" s="294"/>
      <c r="D32657" s="294"/>
      <c r="E32657" s="294"/>
      <c r="F32657" s="294"/>
    </row>
    <row r="32658">
      <c r="A32658" s="294" t="s">
        <v>41710</v>
      </c>
      <c r="B32658" s="294"/>
      <c r="C32658" s="294"/>
      <c r="D32658" s="294"/>
      <c r="E32658" s="294"/>
      <c r="F32658" s="294"/>
    </row>
    <row r="32659">
      <c r="A32659" s="294" t="s">
        <v>21672</v>
      </c>
      <c r="B32659" s="294"/>
      <c r="C32659" s="294"/>
      <c r="D32659" s="294"/>
      <c r="E32659" s="294"/>
      <c r="F32659" s="294"/>
    </row>
    <row r="32660">
      <c r="A32660" s="294" t="s">
        <v>41668</v>
      </c>
      <c r="B32660" s="294"/>
      <c r="C32660" s="294"/>
      <c r="D32660" s="294"/>
      <c r="E32660" s="294"/>
      <c r="F32660" s="294"/>
    </row>
    <row r="32661">
      <c r="A32661" s="294"/>
      <c r="B32661" s="294"/>
      <c r="C32661" s="294"/>
      <c r="D32661" s="294"/>
      <c r="E32661" s="294"/>
      <c r="F32661" s="294"/>
    </row>
    <row r="32662">
      <c r="A32662" s="294"/>
      <c r="B32662" s="294"/>
      <c r="C32662" s="294"/>
      <c r="D32662" s="294"/>
      <c r="E32662" s="294"/>
      <c r="F32662" s="294"/>
    </row>
    <row r="32663">
      <c r="A32663" s="294" t="s">
        <v>21429</v>
      </c>
      <c r="B32663" s="294"/>
      <c r="C32663" s="294"/>
      <c r="D32663" s="294"/>
      <c r="E32663" s="294"/>
      <c r="F32663" s="294"/>
    </row>
    <row r="32664">
      <c r="A32664" s="294"/>
      <c r="B32664" s="294"/>
      <c r="C32664" s="294"/>
      <c r="D32664" s="294"/>
      <c r="E32664" s="294"/>
      <c r="F32664" s="294"/>
    </row>
    <row r="32665">
      <c r="A32665" s="294" t="s">
        <v>41711</v>
      </c>
      <c r="B32665" s="294"/>
      <c r="C32665" s="294"/>
      <c r="D32665" s="294"/>
      <c r="E32665" s="294"/>
      <c r="F32665" s="294"/>
    </row>
    <row r="32666">
      <c r="A32666" s="294" t="s">
        <v>24187</v>
      </c>
      <c r="B32666" s="294"/>
      <c r="C32666" s="294"/>
      <c r="D32666" s="294"/>
      <c r="E32666" s="294"/>
      <c r="F32666" s="294"/>
    </row>
    <row r="32667">
      <c r="A32667" s="294" t="s">
        <v>41712</v>
      </c>
      <c r="B32667" s="294"/>
      <c r="C32667" s="294"/>
      <c r="D32667" s="294"/>
      <c r="E32667" s="294"/>
      <c r="F32667" s="294"/>
    </row>
    <row r="32668">
      <c r="A32668" s="294" t="s">
        <v>41713</v>
      </c>
      <c r="B32668" s="294"/>
      <c r="C32668" s="294"/>
      <c r="D32668" s="294"/>
      <c r="E32668" s="294"/>
      <c r="F32668" s="294"/>
    </row>
    <row r="32669">
      <c r="A32669" s="294" t="s">
        <v>41714</v>
      </c>
      <c r="B32669" s="294"/>
      <c r="C32669" s="294"/>
      <c r="D32669" s="294"/>
      <c r="E32669" s="294"/>
      <c r="F32669" s="294"/>
    </row>
    <row r="32670">
      <c r="A32670" s="294" t="s">
        <v>41715</v>
      </c>
      <c r="B32670" s="294"/>
      <c r="C32670" s="294"/>
      <c r="D32670" s="294"/>
      <c r="E32670" s="294"/>
      <c r="F32670" s="294"/>
    </row>
    <row r="32671">
      <c r="A32671" s="294" t="s">
        <v>31221</v>
      </c>
      <c r="B32671" s="294"/>
      <c r="C32671" s="294"/>
      <c r="D32671" s="294"/>
      <c r="E32671" s="294"/>
      <c r="F32671" s="294"/>
    </row>
    <row r="32672">
      <c r="A32672" s="294" t="s">
        <v>36814</v>
      </c>
      <c r="B32672" s="294"/>
      <c r="C32672" s="294"/>
      <c r="D32672" s="294"/>
      <c r="E32672" s="294"/>
      <c r="F32672" s="294"/>
    </row>
    <row r="32673">
      <c r="A32673" s="294" t="s">
        <v>36815</v>
      </c>
      <c r="B32673" s="294"/>
      <c r="C32673" s="294"/>
      <c r="D32673" s="294"/>
      <c r="E32673" s="294"/>
      <c r="F32673" s="294"/>
    </row>
    <row r="32674">
      <c r="A32674" s="294" t="s">
        <v>36813</v>
      </c>
      <c r="B32674" s="294"/>
      <c r="C32674" s="294"/>
      <c r="D32674" s="294"/>
      <c r="E32674" s="294"/>
      <c r="F32674" s="294"/>
    </row>
    <row r="32675">
      <c r="A32675" s="294"/>
      <c r="B32675" s="294"/>
      <c r="C32675" s="294"/>
      <c r="D32675" s="294"/>
      <c r="E32675" s="294"/>
      <c r="F32675" s="294"/>
    </row>
    <row r="32676">
      <c r="A32676" s="294" t="s">
        <v>22281</v>
      </c>
      <c r="B32676" s="294"/>
      <c r="C32676" s="294"/>
      <c r="D32676" s="294"/>
      <c r="E32676" s="294"/>
      <c r="F32676" s="294"/>
    </row>
    <row r="32677">
      <c r="A32677" s="294"/>
      <c r="B32677" s="294"/>
      <c r="C32677" s="294"/>
      <c r="D32677" s="294"/>
      <c r="E32677" s="294"/>
      <c r="F32677" s="294"/>
    </row>
    <row r="32678">
      <c r="A32678" s="294" t="s">
        <v>41716</v>
      </c>
      <c r="B32678" s="294"/>
      <c r="C32678" s="294"/>
      <c r="D32678" s="294"/>
      <c r="E32678" s="294"/>
      <c r="F32678" s="294"/>
    </row>
    <row r="32679">
      <c r="A32679" s="294" t="s">
        <v>41717</v>
      </c>
      <c r="B32679" s="294"/>
      <c r="C32679" s="294"/>
      <c r="D32679" s="294"/>
      <c r="E32679" s="294"/>
      <c r="F32679" s="294"/>
    </row>
    <row r="32680">
      <c r="A32680" s="294" t="s">
        <v>41718</v>
      </c>
      <c r="B32680" s="294"/>
      <c r="C32680" s="294"/>
      <c r="D32680" s="294"/>
      <c r="E32680" s="294"/>
      <c r="F32680" s="294"/>
    </row>
    <row r="32681">
      <c r="A32681" s="294" t="s">
        <v>41719</v>
      </c>
      <c r="B32681" s="294"/>
      <c r="C32681" s="294"/>
      <c r="D32681" s="294"/>
      <c r="E32681" s="294"/>
      <c r="F32681" s="294"/>
    </row>
    <row r="32682">
      <c r="A32682" s="294" t="s">
        <v>41720</v>
      </c>
      <c r="B32682" s="294"/>
      <c r="C32682" s="294"/>
      <c r="D32682" s="294"/>
      <c r="E32682" s="294"/>
      <c r="F32682" s="294"/>
    </row>
    <row r="32683">
      <c r="A32683" s="294" t="s">
        <v>41721</v>
      </c>
      <c r="B32683" s="294"/>
      <c r="C32683" s="294"/>
      <c r="D32683" s="294"/>
      <c r="E32683" s="294"/>
      <c r="F32683" s="294"/>
    </row>
    <row r="32684">
      <c r="A32684" s="294" t="s">
        <v>41722</v>
      </c>
      <c r="B32684" s="294"/>
      <c r="C32684" s="294"/>
      <c r="D32684" s="294"/>
      <c r="E32684" s="294"/>
      <c r="F32684" s="294"/>
    </row>
    <row r="32685">
      <c r="A32685" s="294" t="s">
        <v>41723</v>
      </c>
      <c r="B32685" s="294"/>
      <c r="C32685" s="294"/>
      <c r="D32685" s="294"/>
      <c r="E32685" s="294"/>
      <c r="F32685" s="294"/>
    </row>
    <row r="32686">
      <c r="A32686" s="294"/>
      <c r="B32686" s="294"/>
      <c r="C32686" s="294"/>
      <c r="D32686" s="294"/>
      <c r="E32686" s="294"/>
      <c r="F32686" s="294"/>
    </row>
    <row r="32687">
      <c r="A32687" s="294" t="s">
        <v>41724</v>
      </c>
      <c r="B32687" s="294"/>
      <c r="C32687" s="294"/>
      <c r="D32687" s="294"/>
      <c r="E32687" s="294"/>
      <c r="F32687" s="294"/>
    </row>
    <row r="32688">
      <c r="A32688" s="294" t="s">
        <v>41725</v>
      </c>
      <c r="B32688" s="294"/>
      <c r="C32688" s="294"/>
      <c r="D32688" s="294"/>
      <c r="E32688" s="294"/>
      <c r="F32688" s="294"/>
    </row>
    <row r="32689">
      <c r="A32689" s="294" t="s">
        <v>41726</v>
      </c>
      <c r="B32689" s="294"/>
      <c r="C32689" s="294"/>
      <c r="D32689" s="294"/>
      <c r="E32689" s="294"/>
      <c r="F32689" s="294"/>
    </row>
    <row r="32690">
      <c r="A32690" s="294" t="s">
        <v>41727</v>
      </c>
      <c r="B32690" s="294"/>
      <c r="C32690" s="294"/>
      <c r="D32690" s="294"/>
      <c r="E32690" s="294"/>
      <c r="F32690" s="294"/>
    </row>
    <row r="32691">
      <c r="A32691" s="294" t="s">
        <v>41728</v>
      </c>
      <c r="B32691" s="294"/>
      <c r="C32691" s="294"/>
      <c r="D32691" s="294"/>
      <c r="E32691" s="294"/>
      <c r="F32691" s="294"/>
    </row>
    <row r="32692">
      <c r="A32692" s="294" t="s">
        <v>41729</v>
      </c>
      <c r="B32692" s="294"/>
      <c r="C32692" s="294"/>
      <c r="D32692" s="294"/>
      <c r="E32692" s="294"/>
      <c r="F32692" s="294"/>
    </row>
    <row r="32693">
      <c r="A32693" s="294"/>
      <c r="B32693" s="294"/>
      <c r="C32693" s="294"/>
      <c r="D32693" s="294"/>
      <c r="E32693" s="294"/>
      <c r="F32693" s="294"/>
    </row>
    <row r="32694">
      <c r="A32694" s="294" t="s">
        <v>41730</v>
      </c>
      <c r="B32694" s="294"/>
      <c r="C32694" s="294"/>
      <c r="D32694" s="294"/>
      <c r="E32694" s="294"/>
      <c r="F32694" s="294"/>
    </row>
    <row r="32695">
      <c r="A32695" s="294" t="s">
        <v>30376</v>
      </c>
      <c r="B32695" s="294"/>
      <c r="C32695" s="294"/>
      <c r="D32695" s="294"/>
      <c r="E32695" s="294"/>
      <c r="F32695" s="294"/>
    </row>
    <row r="32696">
      <c r="A32696" s="294"/>
      <c r="B32696" s="294"/>
      <c r="C32696" s="294"/>
      <c r="D32696" s="294"/>
      <c r="E32696" s="294"/>
      <c r="F32696" s="294"/>
    </row>
    <row r="32697">
      <c r="A32697" s="294" t="s">
        <v>41731</v>
      </c>
      <c r="B32697" s="294"/>
      <c r="C32697" s="294"/>
      <c r="D32697" s="294"/>
      <c r="E32697" s="294"/>
      <c r="F32697" s="294"/>
    </row>
    <row r="32698">
      <c r="A32698" s="294" t="s">
        <v>41732</v>
      </c>
      <c r="B32698" s="294"/>
      <c r="C32698" s="294"/>
      <c r="D32698" s="294"/>
      <c r="E32698" s="294"/>
      <c r="F32698" s="294"/>
    </row>
    <row r="32699">
      <c r="A32699" s="294" t="s">
        <v>41733</v>
      </c>
      <c r="B32699" s="294"/>
      <c r="C32699" s="294"/>
      <c r="D32699" s="294"/>
      <c r="E32699" s="294"/>
      <c r="F32699" s="294"/>
    </row>
    <row r="32700">
      <c r="A32700" s="294" t="s">
        <v>37779</v>
      </c>
      <c r="B32700" s="294"/>
      <c r="C32700" s="294"/>
      <c r="D32700" s="294"/>
      <c r="E32700" s="294"/>
      <c r="F32700" s="294"/>
    </row>
    <row r="32701">
      <c r="A32701" s="294" t="s">
        <v>41734</v>
      </c>
      <c r="B32701" s="294"/>
      <c r="C32701" s="294"/>
      <c r="D32701" s="294"/>
      <c r="E32701" s="294"/>
      <c r="F32701" s="294"/>
    </row>
    <row r="32702">
      <c r="A32702" s="294"/>
      <c r="B32702" s="294"/>
      <c r="C32702" s="294"/>
      <c r="D32702" s="294"/>
      <c r="E32702" s="294"/>
      <c r="F32702" s="294"/>
    </row>
    <row r="32703">
      <c r="A32703" s="294" t="s">
        <v>27516</v>
      </c>
      <c r="B32703" s="294"/>
      <c r="C32703" s="294"/>
      <c r="D32703" s="294"/>
      <c r="E32703" s="294"/>
      <c r="F32703" s="294"/>
    </row>
    <row r="32704">
      <c r="A32704" s="294" t="s">
        <v>25339</v>
      </c>
      <c r="B32704" s="294"/>
      <c r="C32704" s="294"/>
      <c r="D32704" s="294"/>
      <c r="E32704" s="294"/>
      <c r="F32704" s="294"/>
    </row>
    <row r="32705">
      <c r="A32705" s="294"/>
      <c r="B32705" s="294"/>
      <c r="C32705" s="294"/>
      <c r="D32705" s="294"/>
      <c r="E32705" s="294"/>
      <c r="F32705" s="294"/>
    </row>
    <row r="32706">
      <c r="A32706" s="294" t="s">
        <v>41735</v>
      </c>
      <c r="B32706" s="294"/>
      <c r="C32706" s="294"/>
      <c r="D32706" s="294"/>
      <c r="E32706" s="294"/>
      <c r="F32706" s="294"/>
    </row>
    <row r="32707">
      <c r="A32707" s="294" t="s">
        <v>41736</v>
      </c>
      <c r="B32707" s="294"/>
      <c r="C32707" s="294"/>
      <c r="D32707" s="294"/>
      <c r="E32707" s="294"/>
      <c r="F32707" s="294"/>
    </row>
    <row r="32708">
      <c r="A32708" s="294" t="s">
        <v>41737</v>
      </c>
      <c r="B32708" s="294"/>
      <c r="C32708" s="294"/>
      <c r="D32708" s="294"/>
      <c r="E32708" s="294"/>
      <c r="F32708" s="294"/>
    </row>
    <row r="32709">
      <c r="A32709" s="294" t="s">
        <v>41738</v>
      </c>
      <c r="B32709" s="294"/>
      <c r="C32709" s="294"/>
      <c r="D32709" s="294"/>
      <c r="E32709" s="294"/>
      <c r="F32709" s="294"/>
    </row>
    <row r="32710">
      <c r="A32710" s="294" t="s">
        <v>41739</v>
      </c>
      <c r="B32710" s="294"/>
      <c r="C32710" s="294"/>
      <c r="D32710" s="294"/>
      <c r="E32710" s="294"/>
      <c r="F32710" s="294"/>
    </row>
    <row r="32711">
      <c r="A32711" s="294"/>
      <c r="B32711" s="294"/>
      <c r="C32711" s="294"/>
      <c r="D32711" s="294"/>
      <c r="E32711" s="294"/>
      <c r="F32711" s="294"/>
    </row>
    <row r="32712">
      <c r="A32712" s="294" t="s">
        <v>41740</v>
      </c>
      <c r="B32712" s="294"/>
      <c r="C32712" s="294"/>
      <c r="D32712" s="294"/>
      <c r="E32712" s="294"/>
      <c r="F32712" s="294"/>
    </row>
    <row r="32713">
      <c r="A32713" s="294"/>
      <c r="B32713" s="294"/>
      <c r="C32713" s="294"/>
      <c r="D32713" s="294"/>
      <c r="E32713" s="294"/>
      <c r="F32713" s="294"/>
    </row>
    <row r="32714">
      <c r="A32714" s="294" t="s">
        <v>41741</v>
      </c>
      <c r="B32714" s="294"/>
      <c r="C32714" s="294"/>
      <c r="D32714" s="294"/>
      <c r="E32714" s="294"/>
      <c r="F32714" s="294"/>
    </row>
    <row r="32715">
      <c r="A32715" s="294" t="s">
        <v>41742</v>
      </c>
      <c r="B32715" s="294"/>
      <c r="C32715" s="294"/>
      <c r="D32715" s="294"/>
      <c r="E32715" s="294"/>
      <c r="F32715" s="294"/>
    </row>
    <row r="32716">
      <c r="A32716" s="294" t="s">
        <v>41743</v>
      </c>
      <c r="B32716" s="294"/>
      <c r="C32716" s="294"/>
      <c r="D32716" s="294"/>
      <c r="E32716" s="294"/>
      <c r="F32716" s="294"/>
    </row>
    <row r="32717">
      <c r="A32717" s="294" t="s">
        <v>41744</v>
      </c>
      <c r="B32717" s="294"/>
      <c r="C32717" s="294"/>
      <c r="D32717" s="294"/>
      <c r="E32717" s="294"/>
      <c r="F32717" s="294"/>
    </row>
    <row r="32718">
      <c r="A32718" s="294" t="s">
        <v>41745</v>
      </c>
      <c r="B32718" s="294"/>
      <c r="C32718" s="294"/>
      <c r="D32718" s="294"/>
      <c r="E32718" s="294"/>
      <c r="F32718" s="294"/>
    </row>
    <row r="32719">
      <c r="A32719" s="294" t="s">
        <v>41746</v>
      </c>
      <c r="B32719" s="294"/>
      <c r="C32719" s="294"/>
      <c r="D32719" s="294"/>
      <c r="E32719" s="294"/>
      <c r="F32719" s="294"/>
    </row>
    <row r="32720">
      <c r="A32720" s="294" t="s">
        <v>41747</v>
      </c>
      <c r="B32720" s="294"/>
      <c r="C32720" s="294"/>
      <c r="D32720" s="294"/>
      <c r="E32720" s="294"/>
      <c r="F32720" s="294"/>
    </row>
    <row r="32721">
      <c r="A32721" s="294" t="s">
        <v>41748</v>
      </c>
      <c r="B32721" s="294"/>
      <c r="C32721" s="294"/>
      <c r="D32721" s="294"/>
      <c r="E32721" s="294"/>
      <c r="F32721" s="294"/>
    </row>
    <row r="32722">
      <c r="A32722" s="294" t="s">
        <v>41749</v>
      </c>
      <c r="B32722" s="294"/>
      <c r="C32722" s="294"/>
      <c r="D32722" s="294"/>
      <c r="E32722" s="294"/>
      <c r="F32722" s="294"/>
    </row>
    <row r="32723">
      <c r="A32723" s="294" t="s">
        <v>41750</v>
      </c>
      <c r="B32723" s="294"/>
      <c r="C32723" s="294"/>
      <c r="D32723" s="294"/>
      <c r="E32723" s="294"/>
      <c r="F32723" s="294"/>
    </row>
    <row r="32724">
      <c r="A32724" s="294" t="s">
        <v>40931</v>
      </c>
      <c r="B32724" s="294"/>
      <c r="C32724" s="294"/>
      <c r="D32724" s="294"/>
      <c r="E32724" s="294"/>
      <c r="F32724" s="294"/>
    </row>
    <row r="32725">
      <c r="A32725" s="294" t="s">
        <v>41751</v>
      </c>
      <c r="B32725" s="294"/>
      <c r="C32725" s="294"/>
      <c r="D32725" s="294"/>
      <c r="E32725" s="294"/>
      <c r="F32725" s="294"/>
    </row>
    <row r="32726">
      <c r="A32726" s="294" t="s">
        <v>41752</v>
      </c>
      <c r="B32726" s="294"/>
      <c r="C32726" s="294"/>
      <c r="D32726" s="294"/>
      <c r="E32726" s="294"/>
      <c r="F32726" s="294"/>
    </row>
    <row r="32727">
      <c r="A32727" s="294"/>
      <c r="B32727" s="294"/>
      <c r="C32727" s="294"/>
      <c r="D32727" s="294"/>
      <c r="E32727" s="294"/>
      <c r="F32727" s="294"/>
    </row>
    <row r="32728">
      <c r="A32728" s="294" t="s">
        <v>26172</v>
      </c>
      <c r="B32728" s="294"/>
      <c r="C32728" s="294"/>
      <c r="D32728" s="294"/>
      <c r="E32728" s="294"/>
      <c r="F32728" s="294"/>
    </row>
    <row r="32729">
      <c r="A32729" s="294"/>
      <c r="B32729" s="294"/>
      <c r="C32729" s="294"/>
      <c r="D32729" s="294"/>
      <c r="E32729" s="294"/>
      <c r="F32729" s="294"/>
    </row>
    <row r="32730">
      <c r="A32730" s="294" t="s">
        <v>41753</v>
      </c>
      <c r="B32730" s="294"/>
      <c r="C32730" s="294"/>
      <c r="D32730" s="294"/>
      <c r="E32730" s="294"/>
      <c r="F32730" s="294"/>
    </row>
    <row r="32731">
      <c r="A32731" s="294" t="s">
        <v>41754</v>
      </c>
      <c r="B32731" s="294"/>
      <c r="C32731" s="294"/>
      <c r="D32731" s="294"/>
      <c r="E32731" s="294"/>
      <c r="F32731" s="294"/>
    </row>
    <row r="32732">
      <c r="A32732" s="294" t="s">
        <v>41755</v>
      </c>
      <c r="B32732" s="294"/>
      <c r="C32732" s="294"/>
      <c r="D32732" s="294"/>
      <c r="E32732" s="294"/>
      <c r="F32732" s="294"/>
    </row>
    <row r="32733">
      <c r="A32733" s="294" t="s">
        <v>41756</v>
      </c>
      <c r="B32733" s="294"/>
      <c r="C32733" s="294"/>
      <c r="D32733" s="294"/>
      <c r="E32733" s="294"/>
      <c r="F32733" s="294"/>
    </row>
    <row r="32734">
      <c r="A32734" s="294" t="s">
        <v>41757</v>
      </c>
      <c r="B32734" s="294"/>
      <c r="C32734" s="294"/>
      <c r="D32734" s="294"/>
      <c r="E32734" s="294"/>
      <c r="F32734" s="294"/>
    </row>
    <row r="32735">
      <c r="A32735" s="294" t="s">
        <v>41758</v>
      </c>
      <c r="B32735" s="294"/>
      <c r="C32735" s="294"/>
      <c r="D32735" s="294"/>
      <c r="E32735" s="294"/>
      <c r="F32735" s="294"/>
    </row>
    <row r="32736">
      <c r="A32736" s="294" t="s">
        <v>41759</v>
      </c>
      <c r="B32736" s="294"/>
      <c r="C32736" s="294"/>
      <c r="D32736" s="294"/>
      <c r="E32736" s="294"/>
      <c r="F32736" s="294"/>
    </row>
    <row r="32737">
      <c r="A32737" s="294" t="s">
        <v>41760</v>
      </c>
      <c r="B32737" s="294"/>
      <c r="C32737" s="294"/>
      <c r="D32737" s="294"/>
      <c r="E32737" s="294"/>
      <c r="F32737" s="294"/>
    </row>
    <row r="32738">
      <c r="A32738" s="294" t="s">
        <v>41761</v>
      </c>
      <c r="B32738" s="294"/>
      <c r="C32738" s="294"/>
      <c r="D32738" s="294"/>
      <c r="E32738" s="294"/>
      <c r="F32738" s="294"/>
    </row>
    <row r="32739">
      <c r="A32739" s="294" t="s">
        <v>41070</v>
      </c>
      <c r="B32739" s="294"/>
      <c r="C32739" s="294"/>
      <c r="D32739" s="294"/>
      <c r="E32739" s="294"/>
      <c r="F32739" s="294"/>
    </row>
    <row r="32740">
      <c r="A32740" s="294" t="s">
        <v>41762</v>
      </c>
      <c r="B32740" s="294"/>
      <c r="C32740" s="294"/>
      <c r="D32740" s="294"/>
      <c r="E32740" s="294"/>
      <c r="F32740" s="294"/>
    </row>
    <row r="32741">
      <c r="A32741" s="294" t="s">
        <v>41763</v>
      </c>
      <c r="B32741" s="294"/>
      <c r="C32741" s="294"/>
      <c r="D32741" s="294"/>
      <c r="E32741" s="294"/>
      <c r="F32741" s="294"/>
    </row>
    <row r="32742">
      <c r="A32742" s="294" t="s">
        <v>41764</v>
      </c>
      <c r="B32742" s="294"/>
      <c r="C32742" s="294"/>
      <c r="D32742" s="294"/>
      <c r="E32742" s="294"/>
      <c r="F32742" s="294"/>
    </row>
    <row r="32743">
      <c r="A32743" s="294"/>
      <c r="B32743" s="294"/>
      <c r="C32743" s="294"/>
      <c r="D32743" s="294"/>
      <c r="E32743" s="294"/>
      <c r="F32743" s="294"/>
    </row>
    <row r="32744">
      <c r="A32744" s="294" t="s">
        <v>28124</v>
      </c>
      <c r="B32744" s="294"/>
      <c r="C32744" s="294"/>
      <c r="D32744" s="294"/>
      <c r="E32744" s="294"/>
      <c r="F32744" s="294"/>
    </row>
    <row r="32745">
      <c r="A32745" s="294" t="s">
        <v>41765</v>
      </c>
      <c r="B32745" s="294"/>
      <c r="C32745" s="294"/>
      <c r="D32745" s="294"/>
      <c r="E32745" s="294"/>
      <c r="F32745" s="294"/>
    </row>
    <row r="32746">
      <c r="A32746" s="294" t="s">
        <v>21618</v>
      </c>
      <c r="B32746" s="294"/>
      <c r="C32746" s="294"/>
      <c r="D32746" s="294"/>
      <c r="E32746" s="294"/>
      <c r="F32746" s="294"/>
    </row>
    <row r="32747">
      <c r="A32747" s="294" t="s">
        <v>41766</v>
      </c>
      <c r="B32747" s="294"/>
      <c r="C32747" s="294"/>
      <c r="D32747" s="294"/>
      <c r="E32747" s="294"/>
      <c r="F32747" s="294"/>
    </row>
    <row r="32748">
      <c r="A32748" s="294" t="s">
        <v>41767</v>
      </c>
      <c r="B32748" s="294"/>
      <c r="C32748" s="294"/>
      <c r="D32748" s="294"/>
      <c r="E32748" s="294"/>
      <c r="F32748" s="294"/>
    </row>
    <row r="32749">
      <c r="A32749" s="294"/>
      <c r="B32749" s="294"/>
      <c r="C32749" s="294"/>
      <c r="D32749" s="294"/>
      <c r="E32749" s="294"/>
      <c r="F32749" s="294"/>
    </row>
    <row r="32750">
      <c r="A32750" s="294" t="s">
        <v>41768</v>
      </c>
      <c r="B32750" s="294"/>
      <c r="C32750" s="294"/>
      <c r="D32750" s="294"/>
      <c r="E32750" s="294"/>
      <c r="F32750" s="294"/>
    </row>
    <row r="32751">
      <c r="A32751" s="294" t="s">
        <v>41769</v>
      </c>
      <c r="B32751" s="294"/>
      <c r="C32751" s="294"/>
      <c r="D32751" s="294"/>
      <c r="E32751" s="294"/>
      <c r="F32751" s="294"/>
    </row>
    <row r="32752">
      <c r="A32752" s="294" t="s">
        <v>41770</v>
      </c>
      <c r="B32752" s="294"/>
      <c r="C32752" s="294"/>
      <c r="D32752" s="294"/>
      <c r="E32752" s="294"/>
      <c r="F32752" s="294"/>
    </row>
    <row r="32753">
      <c r="A32753" s="294" t="s">
        <v>41771</v>
      </c>
      <c r="B32753" s="294"/>
      <c r="C32753" s="294"/>
      <c r="D32753" s="294"/>
      <c r="E32753" s="294"/>
      <c r="F32753" s="294"/>
    </row>
    <row r="32754">
      <c r="A32754" s="294" t="s">
        <v>41772</v>
      </c>
      <c r="B32754" s="294"/>
      <c r="C32754" s="294"/>
      <c r="D32754" s="294"/>
      <c r="E32754" s="294"/>
      <c r="F32754" s="294"/>
    </row>
    <row r="32755">
      <c r="A32755" s="294"/>
      <c r="B32755" s="294"/>
      <c r="C32755" s="294"/>
      <c r="D32755" s="294"/>
      <c r="E32755" s="294"/>
      <c r="F32755" s="294"/>
    </row>
    <row r="32756">
      <c r="A32756" s="294" t="s">
        <v>22602</v>
      </c>
      <c r="B32756" s="294"/>
      <c r="C32756" s="294"/>
      <c r="D32756" s="294"/>
      <c r="E32756" s="294"/>
      <c r="F32756" s="294"/>
    </row>
    <row r="32757">
      <c r="A32757" s="294" t="s">
        <v>41291</v>
      </c>
      <c r="B32757" s="294"/>
      <c r="C32757" s="294"/>
      <c r="D32757" s="294"/>
      <c r="E32757" s="294"/>
      <c r="F32757" s="294"/>
    </row>
    <row r="32758">
      <c r="A32758" s="294"/>
      <c r="B32758" s="294"/>
      <c r="C32758" s="294"/>
      <c r="D32758" s="294"/>
      <c r="E32758" s="294"/>
      <c r="F32758" s="294"/>
    </row>
    <row r="32759">
      <c r="A32759" s="294" t="s">
        <v>41773</v>
      </c>
      <c r="B32759" s="294"/>
      <c r="C32759" s="294"/>
      <c r="D32759" s="294"/>
      <c r="E32759" s="294"/>
      <c r="F32759" s="294"/>
    </row>
    <row r="32760">
      <c r="A32760" s="294" t="s">
        <v>41774</v>
      </c>
      <c r="B32760" s="294"/>
      <c r="C32760" s="294"/>
      <c r="D32760" s="294"/>
      <c r="E32760" s="294"/>
      <c r="F32760" s="294"/>
    </row>
    <row r="32761">
      <c r="A32761" s="294" t="s">
        <v>41775</v>
      </c>
      <c r="B32761" s="294"/>
      <c r="C32761" s="294"/>
      <c r="D32761" s="294"/>
      <c r="E32761" s="294"/>
      <c r="F32761" s="294"/>
    </row>
    <row r="32762">
      <c r="A32762" s="294" t="s">
        <v>41776</v>
      </c>
      <c r="B32762" s="294"/>
      <c r="C32762" s="294"/>
      <c r="D32762" s="294"/>
      <c r="E32762" s="294"/>
      <c r="F32762" s="294"/>
    </row>
    <row r="32763">
      <c r="A32763" s="294" t="s">
        <v>41777</v>
      </c>
      <c r="B32763" s="294"/>
      <c r="C32763" s="294"/>
      <c r="D32763" s="294"/>
      <c r="E32763" s="294"/>
      <c r="F32763" s="294"/>
    </row>
    <row r="32764">
      <c r="A32764" s="294" t="s">
        <v>41778</v>
      </c>
      <c r="B32764" s="294"/>
      <c r="C32764" s="294"/>
      <c r="D32764" s="294"/>
      <c r="E32764" s="294"/>
      <c r="F32764" s="294"/>
    </row>
    <row r="32765">
      <c r="A32765" s="294" t="s">
        <v>41779</v>
      </c>
      <c r="B32765" s="294"/>
      <c r="C32765" s="294"/>
      <c r="D32765" s="294"/>
      <c r="E32765" s="294"/>
      <c r="F32765" s="294"/>
    </row>
    <row r="32766">
      <c r="A32766" s="294" t="s">
        <v>41780</v>
      </c>
      <c r="B32766" s="294"/>
      <c r="C32766" s="294"/>
      <c r="D32766" s="294"/>
      <c r="E32766" s="294"/>
      <c r="F32766" s="294"/>
    </row>
    <row r="32767">
      <c r="A32767" s="294" t="s">
        <v>41781</v>
      </c>
      <c r="B32767" s="294"/>
      <c r="C32767" s="294"/>
      <c r="D32767" s="294"/>
      <c r="E32767" s="294"/>
      <c r="F32767" s="294"/>
    </row>
    <row r="32768">
      <c r="A32768" s="294" t="s">
        <v>41782</v>
      </c>
      <c r="B32768" s="294"/>
      <c r="C32768" s="294"/>
      <c r="D32768" s="294"/>
      <c r="E32768" s="294"/>
      <c r="F32768" s="294"/>
    </row>
    <row r="32769">
      <c r="A32769" s="294" t="s">
        <v>41783</v>
      </c>
      <c r="B32769" s="294"/>
      <c r="C32769" s="294"/>
      <c r="D32769" s="294"/>
      <c r="E32769" s="294"/>
      <c r="F32769" s="294"/>
    </row>
    <row r="32770">
      <c r="A32770" s="294" t="s">
        <v>21892</v>
      </c>
      <c r="B32770" s="294"/>
      <c r="C32770" s="294"/>
      <c r="D32770" s="294"/>
      <c r="E32770" s="294"/>
      <c r="F32770" s="294"/>
    </row>
    <row r="32771">
      <c r="A32771" s="294" t="s">
        <v>41784</v>
      </c>
      <c r="B32771" s="294"/>
      <c r="C32771" s="294"/>
      <c r="D32771" s="294"/>
      <c r="E32771" s="294"/>
      <c r="F32771" s="294"/>
    </row>
    <row r="32772">
      <c r="A32772" s="294" t="s">
        <v>41785</v>
      </c>
      <c r="B32772" s="294"/>
      <c r="C32772" s="294"/>
      <c r="D32772" s="294"/>
      <c r="E32772" s="294"/>
      <c r="F32772" s="294"/>
    </row>
    <row r="32773">
      <c r="A32773" s="294"/>
      <c r="B32773" s="294"/>
      <c r="C32773" s="294"/>
      <c r="D32773" s="294"/>
      <c r="E32773" s="294"/>
      <c r="F32773" s="294"/>
    </row>
    <row r="32774">
      <c r="A32774" s="294" t="s">
        <v>27452</v>
      </c>
      <c r="B32774" s="294"/>
      <c r="C32774" s="294"/>
      <c r="D32774" s="294"/>
      <c r="E32774" s="294"/>
      <c r="F32774" s="294"/>
    </row>
    <row r="32775">
      <c r="A32775" s="294" t="s">
        <v>23466</v>
      </c>
      <c r="B32775" s="294"/>
      <c r="C32775" s="294"/>
      <c r="D32775" s="294"/>
      <c r="E32775" s="294"/>
      <c r="F32775" s="294"/>
    </row>
    <row r="32776">
      <c r="A32776" s="294"/>
      <c r="B32776" s="294"/>
      <c r="C32776" s="294"/>
      <c r="D32776" s="294"/>
      <c r="E32776" s="294"/>
      <c r="F32776" s="294"/>
    </row>
    <row r="32777">
      <c r="A32777" s="294" t="s">
        <v>41786</v>
      </c>
      <c r="B32777" s="294"/>
      <c r="C32777" s="294"/>
      <c r="D32777" s="294"/>
      <c r="E32777" s="294"/>
      <c r="F32777" s="294"/>
    </row>
    <row r="32778">
      <c r="A32778" s="294" t="s">
        <v>41787</v>
      </c>
      <c r="B32778" s="294"/>
      <c r="C32778" s="294"/>
      <c r="D32778" s="294"/>
      <c r="E32778" s="294"/>
      <c r="F32778" s="294"/>
    </row>
    <row r="32779">
      <c r="A32779" s="294" t="s">
        <v>41788</v>
      </c>
      <c r="B32779" s="294"/>
      <c r="C32779" s="294"/>
      <c r="D32779" s="294"/>
      <c r="E32779" s="294"/>
      <c r="F32779" s="294"/>
    </row>
    <row r="32780">
      <c r="A32780" s="294" t="s">
        <v>41789</v>
      </c>
      <c r="B32780" s="294"/>
      <c r="C32780" s="294"/>
      <c r="D32780" s="294"/>
      <c r="E32780" s="294"/>
      <c r="F32780" s="294"/>
    </row>
    <row r="32781">
      <c r="A32781" s="294" t="s">
        <v>41790</v>
      </c>
      <c r="B32781" s="294"/>
      <c r="C32781" s="294"/>
      <c r="D32781" s="294"/>
      <c r="E32781" s="294"/>
      <c r="F32781" s="294"/>
    </row>
    <row r="32782">
      <c r="A32782" s="294" t="s">
        <v>34558</v>
      </c>
      <c r="B32782" s="294"/>
      <c r="C32782" s="294"/>
      <c r="D32782" s="294"/>
      <c r="E32782" s="294"/>
      <c r="F32782" s="294"/>
    </row>
    <row r="32783">
      <c r="A32783" s="294" t="s">
        <v>41791</v>
      </c>
      <c r="B32783" s="294"/>
      <c r="C32783" s="294"/>
      <c r="D32783" s="294"/>
      <c r="E32783" s="294"/>
      <c r="F32783" s="294"/>
    </row>
    <row r="32784">
      <c r="A32784" s="294"/>
      <c r="B32784" s="294"/>
      <c r="C32784" s="294"/>
      <c r="D32784" s="294"/>
      <c r="E32784" s="294"/>
      <c r="F32784" s="294"/>
    </row>
    <row r="32785">
      <c r="A32785" s="294" t="s">
        <v>26318</v>
      </c>
      <c r="B32785" s="294"/>
      <c r="C32785" s="294"/>
      <c r="D32785" s="294"/>
      <c r="E32785" s="294"/>
      <c r="F32785" s="294"/>
    </row>
    <row r="32786">
      <c r="A32786" s="294" t="s">
        <v>26319</v>
      </c>
      <c r="B32786" s="294"/>
      <c r="C32786" s="294"/>
      <c r="D32786" s="294"/>
      <c r="E32786" s="294"/>
      <c r="F32786" s="294"/>
    </row>
    <row r="32787">
      <c r="A32787" s="294"/>
      <c r="B32787" s="294"/>
      <c r="C32787" s="294"/>
      <c r="D32787" s="294"/>
      <c r="E32787" s="294"/>
      <c r="F32787" s="294"/>
    </row>
    <row r="32788">
      <c r="A32788" s="294" t="s">
        <v>41792</v>
      </c>
      <c r="B32788" s="294"/>
      <c r="C32788" s="294"/>
      <c r="D32788" s="294"/>
      <c r="E32788" s="294"/>
      <c r="F32788" s="294"/>
    </row>
    <row r="32789">
      <c r="A32789" s="294" t="s">
        <v>41793</v>
      </c>
      <c r="B32789" s="294"/>
      <c r="C32789" s="294"/>
      <c r="D32789" s="294"/>
      <c r="E32789" s="294"/>
      <c r="F32789" s="294"/>
    </row>
    <row r="32790">
      <c r="A32790" s="294" t="s">
        <v>41794</v>
      </c>
      <c r="B32790" s="294"/>
      <c r="C32790" s="294"/>
      <c r="D32790" s="294"/>
      <c r="E32790" s="294"/>
      <c r="F32790" s="294"/>
    </row>
    <row r="32791">
      <c r="A32791" s="294" t="s">
        <v>41795</v>
      </c>
      <c r="B32791" s="294"/>
      <c r="C32791" s="294"/>
      <c r="D32791" s="294"/>
      <c r="E32791" s="294"/>
      <c r="F32791" s="294"/>
    </row>
    <row r="32792">
      <c r="A32792" s="294" t="s">
        <v>41796</v>
      </c>
      <c r="B32792" s="294"/>
      <c r="C32792" s="294"/>
      <c r="D32792" s="294"/>
      <c r="E32792" s="294"/>
      <c r="F32792" s="294"/>
    </row>
    <row r="32793">
      <c r="A32793" s="294" t="s">
        <v>41797</v>
      </c>
      <c r="B32793" s="294"/>
      <c r="C32793" s="294"/>
      <c r="D32793" s="294"/>
      <c r="E32793" s="294"/>
      <c r="F32793" s="294"/>
    </row>
    <row r="32794">
      <c r="A32794" s="294" t="s">
        <v>21892</v>
      </c>
      <c r="B32794" s="294"/>
      <c r="C32794" s="294"/>
      <c r="D32794" s="294"/>
      <c r="E32794" s="294"/>
      <c r="F32794" s="294"/>
    </row>
    <row r="32795">
      <c r="A32795" s="294" t="s">
        <v>41798</v>
      </c>
      <c r="B32795" s="294"/>
      <c r="C32795" s="294"/>
      <c r="D32795" s="294"/>
      <c r="E32795" s="294"/>
      <c r="F32795" s="294"/>
    </row>
    <row r="32796">
      <c r="A32796" s="294"/>
      <c r="B32796" s="294"/>
      <c r="C32796" s="294"/>
      <c r="D32796" s="294"/>
      <c r="E32796" s="294"/>
      <c r="F32796" s="294"/>
    </row>
    <row r="32797">
      <c r="A32797" s="294" t="s">
        <v>41799</v>
      </c>
      <c r="B32797" s="294"/>
      <c r="C32797" s="294"/>
      <c r="D32797" s="294"/>
      <c r="E32797" s="294"/>
      <c r="F32797" s="294"/>
    </row>
    <row r="32798">
      <c r="A32798" s="294"/>
      <c r="B32798" s="294"/>
      <c r="C32798" s="294"/>
      <c r="D32798" s="294"/>
      <c r="E32798" s="294"/>
      <c r="F32798" s="294"/>
    </row>
    <row r="32799">
      <c r="A32799" s="294" t="s">
        <v>41690</v>
      </c>
      <c r="B32799" s="294"/>
      <c r="C32799" s="294"/>
      <c r="D32799" s="294"/>
      <c r="E32799" s="294"/>
      <c r="F32799" s="294"/>
    </row>
    <row r="32800">
      <c r="A32800" s="294" t="s">
        <v>41800</v>
      </c>
      <c r="B32800" s="294"/>
      <c r="C32800" s="294"/>
      <c r="D32800" s="294"/>
      <c r="E32800" s="294"/>
      <c r="F32800" s="294"/>
    </row>
    <row r="32801">
      <c r="A32801" s="294" t="s">
        <v>41801</v>
      </c>
      <c r="B32801" s="294"/>
      <c r="C32801" s="294"/>
      <c r="D32801" s="294"/>
      <c r="E32801" s="294"/>
      <c r="F32801" s="294"/>
    </row>
    <row r="32802">
      <c r="A32802" s="294" t="s">
        <v>41802</v>
      </c>
      <c r="B32802" s="294"/>
      <c r="C32802" s="294"/>
      <c r="D32802" s="294"/>
      <c r="E32802" s="294"/>
      <c r="F32802" s="294"/>
    </row>
    <row r="32803">
      <c r="A32803" s="294" t="s">
        <v>41803</v>
      </c>
      <c r="B32803" s="294"/>
      <c r="C32803" s="294"/>
      <c r="D32803" s="294"/>
      <c r="E32803" s="294"/>
      <c r="F32803" s="294"/>
    </row>
    <row r="32804">
      <c r="A32804" s="294" t="s">
        <v>38450</v>
      </c>
      <c r="B32804" s="294"/>
      <c r="C32804" s="294"/>
      <c r="D32804" s="294"/>
      <c r="E32804" s="294"/>
      <c r="F32804" s="294"/>
    </row>
    <row r="32805">
      <c r="A32805" s="294" t="s">
        <v>41804</v>
      </c>
      <c r="B32805" s="294"/>
      <c r="C32805" s="294"/>
      <c r="D32805" s="294"/>
      <c r="E32805" s="294"/>
      <c r="F32805" s="294"/>
    </row>
    <row r="32806">
      <c r="A32806" s="294" t="s">
        <v>41805</v>
      </c>
      <c r="B32806" s="294"/>
      <c r="C32806" s="294"/>
      <c r="D32806" s="294"/>
      <c r="E32806" s="294"/>
      <c r="F32806" s="294"/>
    </row>
    <row r="32807">
      <c r="A32807" s="294"/>
      <c r="B32807" s="294"/>
      <c r="C32807" s="294"/>
      <c r="D32807" s="294"/>
      <c r="E32807" s="294"/>
      <c r="F32807" s="294"/>
    </row>
    <row r="32808">
      <c r="A32808" s="294" t="s">
        <v>41806</v>
      </c>
      <c r="B32808" s="294"/>
      <c r="C32808" s="294"/>
      <c r="D32808" s="294"/>
      <c r="E32808" s="294"/>
      <c r="F32808" s="294"/>
    </row>
    <row r="32809">
      <c r="A32809" s="294"/>
      <c r="B32809" s="294"/>
      <c r="C32809" s="294"/>
      <c r="D32809" s="294"/>
      <c r="E32809" s="294"/>
      <c r="F32809" s="294"/>
    </row>
    <row r="32810">
      <c r="A32810" s="294" t="s">
        <v>25388</v>
      </c>
      <c r="B32810" s="294"/>
      <c r="C32810" s="294"/>
      <c r="D32810" s="294"/>
      <c r="E32810" s="294"/>
      <c r="F32810" s="294"/>
    </row>
    <row r="32811">
      <c r="A32811" s="294" t="s">
        <v>41807</v>
      </c>
      <c r="B32811" s="294"/>
      <c r="C32811" s="294"/>
      <c r="D32811" s="294"/>
      <c r="E32811" s="294"/>
      <c r="F32811" s="294"/>
    </row>
    <row r="32812">
      <c r="A32812" s="294" t="s">
        <v>41808</v>
      </c>
      <c r="B32812" s="294"/>
      <c r="C32812" s="294"/>
      <c r="D32812" s="294"/>
      <c r="E32812" s="294"/>
      <c r="F32812" s="294"/>
    </row>
    <row r="32813">
      <c r="A32813" s="294" t="s">
        <v>22244</v>
      </c>
      <c r="B32813" s="294"/>
      <c r="C32813" s="294"/>
      <c r="D32813" s="294"/>
      <c r="E32813" s="294"/>
      <c r="F32813" s="294"/>
    </row>
    <row r="32814">
      <c r="A32814" s="294" t="s">
        <v>41809</v>
      </c>
      <c r="B32814" s="294"/>
      <c r="C32814" s="294"/>
      <c r="D32814" s="294"/>
      <c r="E32814" s="294"/>
      <c r="F32814" s="294"/>
    </row>
    <row r="32815">
      <c r="A32815" s="294" t="s">
        <v>38012</v>
      </c>
      <c r="B32815" s="294"/>
      <c r="C32815" s="294"/>
      <c r="D32815" s="294"/>
      <c r="E32815" s="294"/>
      <c r="F32815" s="294"/>
    </row>
    <row r="32816">
      <c r="A32816" s="294" t="s">
        <v>40034</v>
      </c>
      <c r="B32816" s="294"/>
      <c r="C32816" s="294"/>
      <c r="D32816" s="294"/>
      <c r="E32816" s="294"/>
      <c r="F32816" s="294"/>
    </row>
    <row r="32817">
      <c r="A32817" s="294" t="s">
        <v>38587</v>
      </c>
      <c r="B32817" s="294"/>
      <c r="C32817" s="294"/>
      <c r="D32817" s="294"/>
      <c r="E32817" s="294"/>
      <c r="F32817" s="294"/>
    </row>
    <row r="32818">
      <c r="A32818" s="294" t="s">
        <v>41810</v>
      </c>
      <c r="B32818" s="294"/>
      <c r="C32818" s="294"/>
      <c r="D32818" s="294"/>
      <c r="E32818" s="294"/>
      <c r="F32818" s="294"/>
    </row>
    <row r="32819">
      <c r="A32819" s="294" t="s">
        <v>26908</v>
      </c>
      <c r="B32819" s="294"/>
      <c r="C32819" s="294"/>
      <c r="D32819" s="294"/>
      <c r="E32819" s="294"/>
      <c r="F32819" s="294"/>
    </row>
    <row r="32820">
      <c r="A32820" s="294" t="s">
        <v>38589</v>
      </c>
      <c r="B32820" s="294"/>
      <c r="C32820" s="294"/>
      <c r="D32820" s="294"/>
      <c r="E32820" s="294"/>
      <c r="F32820" s="294"/>
    </row>
    <row r="32821">
      <c r="A32821" s="294" t="s">
        <v>41811</v>
      </c>
      <c r="B32821" s="294"/>
      <c r="C32821" s="294"/>
      <c r="D32821" s="294"/>
      <c r="E32821" s="294"/>
      <c r="F32821" s="294"/>
    </row>
    <row r="32822">
      <c r="A32822" s="294" t="s">
        <v>38461</v>
      </c>
      <c r="B32822" s="294"/>
      <c r="C32822" s="294"/>
      <c r="D32822" s="294"/>
      <c r="E32822" s="294"/>
      <c r="F32822" s="294"/>
    </row>
    <row r="32823">
      <c r="A32823" s="294" t="s">
        <v>41812</v>
      </c>
      <c r="B32823" s="294"/>
      <c r="C32823" s="294"/>
      <c r="D32823" s="294"/>
      <c r="E32823" s="294"/>
      <c r="F32823" s="294"/>
    </row>
    <row r="32824">
      <c r="A32824" s="294" t="s">
        <v>37714</v>
      </c>
      <c r="B32824" s="294"/>
      <c r="C32824" s="294"/>
      <c r="D32824" s="294"/>
      <c r="E32824" s="294"/>
      <c r="F32824" s="294"/>
    </row>
    <row r="32825">
      <c r="A32825" s="294" t="s">
        <v>41813</v>
      </c>
      <c r="B32825" s="294"/>
      <c r="C32825" s="294"/>
      <c r="D32825" s="294"/>
      <c r="E32825" s="294"/>
      <c r="F32825" s="294"/>
    </row>
    <row r="32826">
      <c r="A32826" s="294"/>
      <c r="B32826" s="294"/>
      <c r="C32826" s="294"/>
      <c r="D32826" s="294"/>
      <c r="E32826" s="294"/>
      <c r="F32826" s="294"/>
    </row>
    <row r="32827">
      <c r="A32827" s="294" t="s">
        <v>41814</v>
      </c>
      <c r="B32827" s="294"/>
      <c r="C32827" s="294"/>
      <c r="D32827" s="294"/>
      <c r="E32827" s="294"/>
      <c r="F32827" s="294"/>
    </row>
    <row r="32828">
      <c r="A32828" s="294" t="s">
        <v>38028</v>
      </c>
      <c r="B32828" s="294"/>
      <c r="C32828" s="294"/>
      <c r="D32828" s="294"/>
      <c r="E32828" s="294"/>
      <c r="F32828" s="294"/>
    </row>
    <row r="32829">
      <c r="A32829" s="294" t="s">
        <v>32126</v>
      </c>
      <c r="B32829" s="294"/>
      <c r="C32829" s="294"/>
      <c r="D32829" s="294"/>
      <c r="E32829" s="294"/>
      <c r="F32829" s="294"/>
    </row>
    <row r="32830">
      <c r="A32830" s="294" t="s">
        <v>37464</v>
      </c>
      <c r="B32830" s="294"/>
      <c r="C32830" s="294"/>
      <c r="D32830" s="294"/>
      <c r="E32830" s="294"/>
      <c r="F32830" s="294"/>
    </row>
    <row r="32831">
      <c r="A32831" s="294" t="s">
        <v>41815</v>
      </c>
      <c r="B32831" s="294"/>
      <c r="C32831" s="294"/>
      <c r="D32831" s="294"/>
      <c r="E32831" s="294"/>
      <c r="F32831" s="294"/>
    </row>
    <row r="32832">
      <c r="A32832" s="294" t="s">
        <v>39721</v>
      </c>
      <c r="B32832" s="294"/>
      <c r="C32832" s="294"/>
      <c r="D32832" s="294"/>
      <c r="E32832" s="294"/>
      <c r="F32832" s="294"/>
    </row>
    <row r="32833">
      <c r="A32833" s="294" t="s">
        <v>41707</v>
      </c>
      <c r="B32833" s="294"/>
      <c r="C32833" s="294"/>
      <c r="D32833" s="294"/>
      <c r="E32833" s="294"/>
      <c r="F32833" s="294"/>
    </row>
    <row r="32834">
      <c r="A32834" s="294" t="s">
        <v>41816</v>
      </c>
      <c r="B32834" s="294"/>
      <c r="C32834" s="294"/>
      <c r="D32834" s="294"/>
      <c r="E32834" s="294"/>
      <c r="F32834" s="294"/>
    </row>
    <row r="32835">
      <c r="A32835" s="294" t="s">
        <v>41817</v>
      </c>
      <c r="B32835" s="294"/>
      <c r="C32835" s="294"/>
      <c r="D32835" s="294"/>
      <c r="E32835" s="294"/>
      <c r="F32835" s="294"/>
    </row>
    <row r="32836">
      <c r="A32836" s="294" t="s">
        <v>37468</v>
      </c>
      <c r="B32836" s="294"/>
      <c r="C32836" s="294"/>
      <c r="D32836" s="294"/>
      <c r="E32836" s="294"/>
      <c r="F32836" s="294"/>
    </row>
    <row r="32837">
      <c r="A32837" s="294" t="s">
        <v>41818</v>
      </c>
      <c r="B32837" s="294"/>
      <c r="C32837" s="294"/>
      <c r="D32837" s="294"/>
      <c r="E32837" s="294"/>
      <c r="F32837" s="294"/>
    </row>
    <row r="32838">
      <c r="A32838" s="294" t="s">
        <v>41819</v>
      </c>
      <c r="B32838" s="294"/>
      <c r="C32838" s="294"/>
      <c r="D32838" s="294"/>
      <c r="E32838" s="294"/>
      <c r="F32838" s="294"/>
    </row>
    <row r="32839">
      <c r="A32839" s="294" t="s">
        <v>41820</v>
      </c>
      <c r="B32839" s="294"/>
      <c r="C32839" s="294"/>
      <c r="D32839" s="294"/>
      <c r="E32839" s="294"/>
      <c r="F32839" s="294"/>
    </row>
    <row r="32840">
      <c r="A32840" s="294" t="s">
        <v>24562</v>
      </c>
      <c r="B32840" s="294"/>
      <c r="C32840" s="294"/>
      <c r="D32840" s="294"/>
      <c r="E32840" s="294"/>
      <c r="F32840" s="294"/>
    </row>
    <row r="32841">
      <c r="A32841" s="294" t="s">
        <v>38472</v>
      </c>
      <c r="B32841" s="294"/>
      <c r="C32841" s="294"/>
      <c r="D32841" s="294"/>
      <c r="E32841" s="294"/>
      <c r="F32841" s="294"/>
    </row>
    <row r="32842">
      <c r="A32842" s="294" t="s">
        <v>41821</v>
      </c>
      <c r="B32842" s="294"/>
      <c r="C32842" s="294"/>
      <c r="D32842" s="294"/>
      <c r="E32842" s="294"/>
      <c r="F32842" s="294"/>
    </row>
    <row r="32843">
      <c r="A32843" s="294" t="s">
        <v>41822</v>
      </c>
      <c r="B32843" s="294"/>
      <c r="C32843" s="294"/>
      <c r="D32843" s="294"/>
      <c r="E32843" s="294"/>
      <c r="F32843" s="294"/>
    </row>
    <row r="32844">
      <c r="A32844" s="294" t="s">
        <v>41823</v>
      </c>
      <c r="B32844" s="294"/>
      <c r="C32844" s="294"/>
      <c r="D32844" s="294"/>
      <c r="E32844" s="294"/>
      <c r="F32844" s="294"/>
    </row>
    <row r="32845">
      <c r="A32845" s="294" t="s">
        <v>41824</v>
      </c>
      <c r="B32845" s="294"/>
      <c r="C32845" s="294"/>
      <c r="D32845" s="294"/>
      <c r="E32845" s="294"/>
      <c r="F32845" s="294"/>
    </row>
    <row r="32846">
      <c r="A32846" s="294" t="s">
        <v>41825</v>
      </c>
      <c r="B32846" s="294"/>
      <c r="C32846" s="294"/>
      <c r="D32846" s="294"/>
      <c r="E32846" s="294"/>
      <c r="F32846" s="294"/>
    </row>
    <row r="32847">
      <c r="A32847" s="294"/>
      <c r="B32847" s="294"/>
      <c r="C32847" s="294"/>
      <c r="D32847" s="294"/>
      <c r="E32847" s="294"/>
      <c r="F32847" s="294"/>
    </row>
    <row r="32848">
      <c r="A32848" s="294" t="s">
        <v>28124</v>
      </c>
      <c r="B32848" s="294"/>
      <c r="C32848" s="294"/>
      <c r="D32848" s="294"/>
      <c r="E32848" s="294"/>
      <c r="F32848" s="294"/>
    </row>
    <row r="32849">
      <c r="A32849" s="294" t="s">
        <v>41826</v>
      </c>
      <c r="B32849" s="294"/>
      <c r="C32849" s="294"/>
      <c r="D32849" s="294"/>
      <c r="E32849" s="294"/>
      <c r="F32849" s="294"/>
    </row>
    <row r="32850">
      <c r="A32850" s="294" t="s">
        <v>21672</v>
      </c>
      <c r="B32850" s="294"/>
      <c r="C32850" s="294"/>
      <c r="D32850" s="294"/>
      <c r="E32850" s="294"/>
      <c r="F32850" s="294"/>
    </row>
    <row r="32851">
      <c r="A32851" s="294" t="s">
        <v>41766</v>
      </c>
      <c r="B32851" s="294"/>
      <c r="C32851" s="294"/>
      <c r="D32851" s="294"/>
      <c r="E32851" s="294"/>
      <c r="F32851" s="294"/>
    </row>
    <row r="32852">
      <c r="A32852" s="294" t="s">
        <v>41767</v>
      </c>
      <c r="B32852" s="294"/>
      <c r="C32852" s="294"/>
      <c r="D32852" s="294"/>
      <c r="E32852" s="294"/>
      <c r="F32852" s="294"/>
    </row>
    <row r="32853">
      <c r="A32853" s="294"/>
      <c r="B32853" s="294"/>
      <c r="C32853" s="294"/>
      <c r="D32853" s="294"/>
      <c r="E32853" s="294"/>
      <c r="F32853" s="294"/>
    </row>
    <row r="32854">
      <c r="A32854" s="294" t="s">
        <v>41827</v>
      </c>
      <c r="B32854" s="294"/>
      <c r="C32854" s="294"/>
      <c r="D32854" s="294"/>
      <c r="E32854" s="294"/>
      <c r="F32854" s="294"/>
    </row>
    <row r="32855">
      <c r="A32855" s="294"/>
      <c r="B32855" s="294"/>
      <c r="C32855" s="294"/>
      <c r="D32855" s="294"/>
      <c r="E32855" s="294"/>
      <c r="F32855" s="294"/>
    </row>
    <row r="32856">
      <c r="A32856" s="294" t="s">
        <v>41828</v>
      </c>
      <c r="B32856" s="294"/>
      <c r="C32856" s="294"/>
      <c r="D32856" s="294"/>
      <c r="E32856" s="294"/>
      <c r="F32856" s="294"/>
    </row>
    <row r="32857">
      <c r="A32857" s="294" t="s">
        <v>25419</v>
      </c>
      <c r="B32857" s="294"/>
      <c r="C32857" s="294"/>
      <c r="D32857" s="294"/>
      <c r="E32857" s="294"/>
      <c r="F32857" s="294"/>
    </row>
    <row r="32858">
      <c r="A32858" s="294" t="s">
        <v>25420</v>
      </c>
      <c r="B32858" s="294"/>
      <c r="C32858" s="294"/>
      <c r="D32858" s="294"/>
      <c r="E32858" s="294"/>
      <c r="F32858" s="294"/>
    </row>
    <row r="32859">
      <c r="A32859" s="294" t="s">
        <v>25422</v>
      </c>
      <c r="B32859" s="294"/>
      <c r="C32859" s="294"/>
      <c r="D32859" s="294"/>
      <c r="E32859" s="294"/>
      <c r="F32859" s="294"/>
    </row>
    <row r="32860">
      <c r="A32860" s="294" t="s">
        <v>25421</v>
      </c>
      <c r="B32860" s="294"/>
      <c r="C32860" s="294"/>
      <c r="D32860" s="294"/>
      <c r="E32860" s="294"/>
      <c r="F32860" s="294"/>
    </row>
    <row r="32861">
      <c r="A32861" s="294" t="s">
        <v>41829</v>
      </c>
      <c r="B32861" s="294"/>
      <c r="C32861" s="294"/>
      <c r="D32861" s="294"/>
      <c r="E32861" s="294"/>
      <c r="F32861" s="294"/>
    </row>
    <row r="32862">
      <c r="A32862" s="294" t="s">
        <v>41830</v>
      </c>
      <c r="B32862" s="294"/>
      <c r="C32862" s="294"/>
      <c r="D32862" s="294"/>
      <c r="E32862" s="294"/>
      <c r="F32862" s="294"/>
    </row>
    <row r="32863">
      <c r="A32863" s="294" t="s">
        <v>39741</v>
      </c>
      <c r="B32863" s="294"/>
      <c r="C32863" s="294"/>
      <c r="D32863" s="294"/>
      <c r="E32863" s="294"/>
      <c r="F32863" s="294"/>
    </row>
    <row r="32864">
      <c r="A32864" s="294" t="s">
        <v>29633</v>
      </c>
      <c r="B32864" s="294"/>
      <c r="C32864" s="294"/>
      <c r="D32864" s="294"/>
      <c r="E32864" s="294"/>
      <c r="F32864" s="294"/>
    </row>
    <row r="32865">
      <c r="A32865" s="294" t="s">
        <v>41831</v>
      </c>
      <c r="B32865" s="294"/>
      <c r="C32865" s="294"/>
      <c r="D32865" s="294"/>
      <c r="E32865" s="294"/>
      <c r="F32865" s="294"/>
    </row>
    <row r="32866">
      <c r="A32866" s="294" t="s">
        <v>41832</v>
      </c>
      <c r="B32866" s="294"/>
      <c r="C32866" s="294"/>
      <c r="D32866" s="294"/>
      <c r="E32866" s="294"/>
      <c r="F32866" s="294"/>
    </row>
    <row r="32867">
      <c r="A32867" s="294"/>
      <c r="B32867" s="294"/>
      <c r="C32867" s="294"/>
      <c r="D32867" s="294"/>
      <c r="E32867" s="294"/>
      <c r="F32867" s="294"/>
    </row>
    <row r="32868">
      <c r="A32868" s="294" t="s">
        <v>22281</v>
      </c>
      <c r="B32868" s="294"/>
      <c r="C32868" s="294"/>
      <c r="D32868" s="294"/>
      <c r="E32868" s="294"/>
      <c r="F32868" s="294"/>
    </row>
    <row r="32869">
      <c r="A32869" s="294"/>
      <c r="B32869" s="294"/>
      <c r="C32869" s="294"/>
      <c r="D32869" s="294"/>
      <c r="E32869" s="294"/>
      <c r="F32869" s="294"/>
    </row>
    <row r="32870">
      <c r="A32870" s="294" t="s">
        <v>41833</v>
      </c>
      <c r="B32870" s="294"/>
      <c r="C32870" s="294"/>
      <c r="D32870" s="294"/>
      <c r="E32870" s="294"/>
      <c r="F32870" s="294"/>
    </row>
    <row r="32871">
      <c r="A32871" s="294" t="s">
        <v>41834</v>
      </c>
      <c r="B32871" s="294"/>
      <c r="C32871" s="294"/>
      <c r="D32871" s="294"/>
      <c r="E32871" s="294"/>
      <c r="F32871" s="294"/>
    </row>
    <row r="32872">
      <c r="A32872" s="294" t="s">
        <v>41835</v>
      </c>
      <c r="B32872" s="294"/>
      <c r="C32872" s="294"/>
      <c r="D32872" s="294"/>
      <c r="E32872" s="294"/>
      <c r="F32872" s="294"/>
    </row>
    <row r="32873">
      <c r="A32873" s="294" t="s">
        <v>41836</v>
      </c>
      <c r="B32873" s="294"/>
      <c r="C32873" s="294"/>
      <c r="D32873" s="294"/>
      <c r="E32873" s="294"/>
      <c r="F32873" s="294"/>
    </row>
    <row r="32874">
      <c r="A32874" s="294" t="s">
        <v>41837</v>
      </c>
      <c r="B32874" s="294"/>
      <c r="C32874" s="294"/>
      <c r="D32874" s="294"/>
      <c r="E32874" s="294"/>
      <c r="F32874" s="294"/>
    </row>
    <row r="32875">
      <c r="A32875" s="294" t="s">
        <v>41838</v>
      </c>
      <c r="B32875" s="294"/>
      <c r="C32875" s="294"/>
      <c r="D32875" s="294"/>
      <c r="E32875" s="294"/>
      <c r="F32875" s="294"/>
    </row>
    <row r="32876">
      <c r="A32876" s="294" t="s">
        <v>34558</v>
      </c>
      <c r="B32876" s="294"/>
      <c r="C32876" s="294"/>
      <c r="D32876" s="294"/>
      <c r="E32876" s="294"/>
      <c r="F32876" s="294"/>
    </row>
    <row r="32877">
      <c r="A32877" s="294" t="s">
        <v>41839</v>
      </c>
      <c r="B32877" s="294"/>
      <c r="C32877" s="294"/>
      <c r="D32877" s="294"/>
      <c r="E32877" s="294"/>
      <c r="F32877" s="294"/>
    </row>
    <row r="32878">
      <c r="A32878" s="294"/>
      <c r="B32878" s="294"/>
      <c r="C32878" s="294"/>
      <c r="D32878" s="294"/>
      <c r="E32878" s="294"/>
      <c r="F32878" s="294"/>
    </row>
    <row r="32879">
      <c r="A32879" s="294" t="s">
        <v>30793</v>
      </c>
      <c r="B32879" s="294"/>
      <c r="C32879" s="294"/>
      <c r="D32879" s="294"/>
      <c r="E32879" s="294"/>
      <c r="F32879" s="294"/>
    </row>
    <row r="32880">
      <c r="A32880" s="294"/>
      <c r="B32880" s="294"/>
      <c r="C32880" s="294"/>
      <c r="D32880" s="294"/>
      <c r="E32880" s="294"/>
      <c r="F32880" s="294"/>
    </row>
    <row r="32881">
      <c r="A32881" s="294" t="s">
        <v>41840</v>
      </c>
      <c r="B32881" s="294"/>
      <c r="C32881" s="294"/>
      <c r="D32881" s="294"/>
      <c r="E32881" s="294"/>
      <c r="F32881" s="294"/>
    </row>
    <row r="32882">
      <c r="A32882" s="294" t="s">
        <v>41841</v>
      </c>
      <c r="B32882" s="294"/>
      <c r="C32882" s="294"/>
      <c r="D32882" s="294"/>
      <c r="E32882" s="294"/>
      <c r="F32882" s="294"/>
    </row>
    <row r="32883">
      <c r="A32883" s="294" t="s">
        <v>41842</v>
      </c>
      <c r="B32883" s="294"/>
      <c r="C32883" s="294"/>
      <c r="D32883" s="294"/>
      <c r="E32883" s="294"/>
      <c r="F32883" s="294"/>
    </row>
    <row r="32884">
      <c r="A32884" s="294" t="s">
        <v>41843</v>
      </c>
      <c r="B32884" s="294"/>
      <c r="C32884" s="294"/>
      <c r="D32884" s="294"/>
      <c r="E32884" s="294"/>
      <c r="F32884" s="294"/>
    </row>
    <row r="32885">
      <c r="A32885" s="294" t="s">
        <v>41844</v>
      </c>
      <c r="B32885" s="294"/>
      <c r="C32885" s="294"/>
      <c r="D32885" s="294"/>
      <c r="E32885" s="294"/>
      <c r="F32885" s="294"/>
    </row>
    <row r="32886">
      <c r="A32886" s="294" t="s">
        <v>21892</v>
      </c>
      <c r="B32886" s="294"/>
      <c r="C32886" s="294"/>
      <c r="D32886" s="294"/>
      <c r="E32886" s="294"/>
      <c r="F32886" s="294"/>
    </row>
    <row r="32887">
      <c r="A32887" s="294" t="s">
        <v>41845</v>
      </c>
      <c r="B32887" s="294"/>
      <c r="C32887" s="294"/>
      <c r="D32887" s="294"/>
      <c r="E32887" s="294"/>
      <c r="F32887" s="294"/>
    </row>
    <row r="32888">
      <c r="A32888" s="294"/>
      <c r="B32888" s="294"/>
      <c r="C32888" s="294"/>
      <c r="D32888" s="294"/>
      <c r="E32888" s="294"/>
      <c r="F32888" s="294"/>
    </row>
    <row r="32889">
      <c r="A32889" s="294" t="s">
        <v>25150</v>
      </c>
      <c r="B32889" s="294"/>
      <c r="C32889" s="294"/>
      <c r="D32889" s="294"/>
      <c r="E32889" s="294"/>
      <c r="F32889" s="294"/>
    </row>
    <row r="32890">
      <c r="A32890" s="294" t="s">
        <v>30376</v>
      </c>
      <c r="B32890" s="294"/>
      <c r="C32890" s="294"/>
      <c r="D32890" s="294"/>
      <c r="E32890" s="294"/>
      <c r="F32890" s="294"/>
    </row>
    <row r="32891">
      <c r="A32891" s="294"/>
      <c r="B32891" s="294"/>
      <c r="C32891" s="294"/>
      <c r="D32891" s="294"/>
      <c r="E32891" s="294"/>
      <c r="F32891" s="294"/>
    </row>
    <row r="32892">
      <c r="A32892" s="294" t="s">
        <v>41846</v>
      </c>
      <c r="B32892" s="294"/>
      <c r="C32892" s="294"/>
      <c r="D32892" s="294"/>
      <c r="E32892" s="294"/>
      <c r="F32892" s="294"/>
    </row>
    <row r="32893">
      <c r="A32893" s="294" t="s">
        <v>41847</v>
      </c>
      <c r="B32893" s="294"/>
      <c r="C32893" s="294"/>
      <c r="D32893" s="294"/>
      <c r="E32893" s="294"/>
      <c r="F32893" s="294"/>
    </row>
    <row r="32894">
      <c r="A32894" s="294" t="s">
        <v>41848</v>
      </c>
      <c r="B32894" s="294"/>
      <c r="C32894" s="294"/>
      <c r="D32894" s="294"/>
      <c r="E32894" s="294"/>
      <c r="F32894" s="294"/>
    </row>
    <row r="32895">
      <c r="A32895" s="294" t="s">
        <v>41849</v>
      </c>
      <c r="B32895" s="294"/>
      <c r="C32895" s="294"/>
      <c r="D32895" s="294"/>
      <c r="E32895" s="294"/>
      <c r="F32895" s="294"/>
    </row>
    <row r="32896">
      <c r="A32896" s="294" t="s">
        <v>41850</v>
      </c>
      <c r="B32896" s="294"/>
      <c r="C32896" s="294"/>
      <c r="D32896" s="294"/>
      <c r="E32896" s="294"/>
      <c r="F32896" s="294"/>
    </row>
    <row r="32897">
      <c r="A32897" s="294" t="s">
        <v>21892</v>
      </c>
      <c r="B32897" s="294"/>
      <c r="C32897" s="294"/>
      <c r="D32897" s="294"/>
      <c r="E32897" s="294"/>
      <c r="F32897" s="294"/>
    </row>
    <row r="32898">
      <c r="A32898" s="294" t="s">
        <v>41851</v>
      </c>
      <c r="B32898" s="294"/>
      <c r="C32898" s="294"/>
      <c r="D32898" s="294"/>
      <c r="E32898" s="294"/>
      <c r="F32898" s="294"/>
    </row>
    <row r="32899">
      <c r="A32899" s="294"/>
      <c r="B32899" s="294"/>
      <c r="C32899" s="294"/>
      <c r="D32899" s="294"/>
      <c r="E32899" s="294"/>
      <c r="F32899" s="294"/>
    </row>
    <row r="32900">
      <c r="A32900" s="294" t="s">
        <v>27516</v>
      </c>
      <c r="B32900" s="294"/>
      <c r="C32900" s="294"/>
      <c r="D32900" s="294"/>
      <c r="E32900" s="294"/>
      <c r="F32900" s="294"/>
    </row>
    <row r="32901">
      <c r="A32901" s="294" t="s">
        <v>25339</v>
      </c>
      <c r="B32901" s="294"/>
      <c r="C32901" s="294"/>
      <c r="D32901" s="294"/>
      <c r="E32901" s="294"/>
      <c r="F32901" s="294"/>
    </row>
    <row r="32902">
      <c r="A32902" s="294"/>
      <c r="B32902" s="294"/>
      <c r="C32902" s="294"/>
      <c r="D32902" s="294"/>
      <c r="E32902" s="294"/>
      <c r="F32902" s="294"/>
    </row>
    <row r="32903">
      <c r="A32903" s="294" t="s">
        <v>41852</v>
      </c>
      <c r="B32903" s="294"/>
      <c r="C32903" s="294"/>
      <c r="D32903" s="294"/>
      <c r="E32903" s="294"/>
      <c r="F32903" s="294"/>
    </row>
    <row r="32904">
      <c r="A32904" s="294" t="s">
        <v>41853</v>
      </c>
      <c r="B32904" s="294"/>
      <c r="C32904" s="294"/>
      <c r="D32904" s="294"/>
      <c r="E32904" s="294"/>
      <c r="F32904" s="294"/>
    </row>
    <row r="32905">
      <c r="A32905" s="294" t="s">
        <v>41854</v>
      </c>
      <c r="B32905" s="294"/>
      <c r="C32905" s="294"/>
      <c r="D32905" s="294"/>
      <c r="E32905" s="294"/>
      <c r="F32905" s="294"/>
    </row>
    <row r="32906">
      <c r="A32906" s="294" t="s">
        <v>41855</v>
      </c>
      <c r="B32906" s="294"/>
      <c r="C32906" s="294"/>
      <c r="D32906" s="294"/>
      <c r="E32906" s="294"/>
      <c r="F32906" s="294"/>
    </row>
    <row r="32907">
      <c r="A32907" s="294" t="s">
        <v>41856</v>
      </c>
      <c r="B32907" s="294"/>
      <c r="C32907" s="294"/>
      <c r="D32907" s="294"/>
      <c r="E32907" s="294"/>
      <c r="F32907" s="294"/>
    </row>
    <row r="32908">
      <c r="A32908" s="294" t="s">
        <v>34558</v>
      </c>
      <c r="B32908" s="294"/>
      <c r="C32908" s="294"/>
      <c r="D32908" s="294"/>
      <c r="E32908" s="294"/>
      <c r="F32908" s="294"/>
    </row>
    <row r="32909">
      <c r="A32909" s="294" t="s">
        <v>41857</v>
      </c>
      <c r="B32909" s="294"/>
      <c r="C32909" s="294"/>
      <c r="D32909" s="294"/>
      <c r="E32909" s="294"/>
      <c r="F32909" s="294"/>
    </row>
    <row r="32910">
      <c r="A32910" s="294"/>
      <c r="B32910" s="294"/>
      <c r="C32910" s="294"/>
      <c r="D32910" s="294"/>
      <c r="E32910" s="294"/>
      <c r="F32910" s="294"/>
    </row>
    <row r="32911">
      <c r="A32911" s="294" t="s">
        <v>41858</v>
      </c>
      <c r="B32911" s="294"/>
      <c r="C32911" s="294"/>
      <c r="D32911" s="294"/>
      <c r="E32911" s="294"/>
      <c r="F32911" s="294"/>
    </row>
    <row r="32912">
      <c r="A32912" s="294"/>
      <c r="B32912" s="294"/>
      <c r="C32912" s="294"/>
      <c r="D32912" s="294"/>
      <c r="E32912" s="294"/>
      <c r="F32912" s="294"/>
    </row>
    <row r="32913">
      <c r="A32913" s="294" t="s">
        <v>41859</v>
      </c>
      <c r="B32913" s="294"/>
      <c r="C32913" s="294"/>
      <c r="D32913" s="294"/>
      <c r="E32913" s="294"/>
      <c r="F32913" s="294"/>
    </row>
    <row r="32914">
      <c r="A32914" s="294" t="s">
        <v>41860</v>
      </c>
      <c r="B32914" s="294"/>
      <c r="C32914" s="294"/>
      <c r="D32914" s="294"/>
      <c r="E32914" s="294"/>
      <c r="F32914" s="294"/>
    </row>
    <row r="32915">
      <c r="A32915" s="294" t="s">
        <v>41861</v>
      </c>
      <c r="B32915" s="294"/>
      <c r="C32915" s="294"/>
      <c r="D32915" s="294"/>
      <c r="E32915" s="294"/>
      <c r="F32915" s="294"/>
    </row>
    <row r="32916">
      <c r="A32916" s="294" t="s">
        <v>39009</v>
      </c>
      <c r="B32916" s="294"/>
      <c r="C32916" s="294"/>
      <c r="D32916" s="294"/>
      <c r="E32916" s="294"/>
      <c r="F32916" s="294"/>
    </row>
    <row r="32917">
      <c r="A32917" s="294" t="s">
        <v>41862</v>
      </c>
      <c r="B32917" s="294"/>
      <c r="C32917" s="294"/>
      <c r="D32917" s="294"/>
      <c r="E32917" s="294"/>
      <c r="F32917" s="294"/>
    </row>
    <row r="32918">
      <c r="A32918" s="294" t="s">
        <v>41657</v>
      </c>
      <c r="B32918" s="294"/>
      <c r="C32918" s="294"/>
      <c r="D32918" s="294"/>
      <c r="E32918" s="294"/>
      <c r="F32918" s="294"/>
    </row>
    <row r="32919">
      <c r="A32919" s="294" t="s">
        <v>41863</v>
      </c>
      <c r="B32919" s="294"/>
      <c r="C32919" s="294"/>
      <c r="D32919" s="294"/>
      <c r="E32919" s="294"/>
      <c r="F32919" s="294"/>
    </row>
    <row r="32920">
      <c r="A32920" s="294" t="s">
        <v>41864</v>
      </c>
      <c r="B32920" s="294"/>
      <c r="C32920" s="294"/>
      <c r="D32920" s="294"/>
      <c r="E32920" s="294"/>
      <c r="F32920" s="294"/>
    </row>
    <row r="32921">
      <c r="A32921" s="294" t="s">
        <v>29646</v>
      </c>
      <c r="B32921" s="294"/>
      <c r="C32921" s="294"/>
      <c r="D32921" s="294"/>
      <c r="E32921" s="294"/>
      <c r="F32921" s="294"/>
    </row>
    <row r="32922">
      <c r="A32922" s="294" t="s">
        <v>41865</v>
      </c>
      <c r="B32922" s="294"/>
      <c r="C32922" s="294"/>
      <c r="D32922" s="294"/>
      <c r="E32922" s="294"/>
      <c r="F32922" s="294"/>
    </row>
    <row r="32923">
      <c r="A32923" s="294" t="s">
        <v>41866</v>
      </c>
      <c r="B32923" s="294"/>
      <c r="C32923" s="294"/>
      <c r="D32923" s="294"/>
      <c r="E32923" s="294"/>
      <c r="F32923" s="294"/>
    </row>
    <row r="32924">
      <c r="A32924" s="294" t="s">
        <v>41867</v>
      </c>
      <c r="B32924" s="294"/>
      <c r="C32924" s="294"/>
      <c r="D32924" s="294"/>
      <c r="E32924" s="294"/>
      <c r="F32924" s="294"/>
    </row>
    <row r="32925">
      <c r="A32925" s="294" t="s">
        <v>34558</v>
      </c>
      <c r="B32925" s="294"/>
      <c r="C32925" s="294"/>
      <c r="D32925" s="294"/>
      <c r="E32925" s="294"/>
      <c r="F32925" s="294"/>
    </row>
    <row r="32926">
      <c r="A32926" s="294" t="s">
        <v>41868</v>
      </c>
      <c r="B32926" s="294"/>
      <c r="C32926" s="294"/>
      <c r="D32926" s="294"/>
      <c r="E32926" s="294"/>
      <c r="F32926" s="294"/>
    </row>
    <row r="32927">
      <c r="A32927" s="294" t="s">
        <v>41869</v>
      </c>
      <c r="B32927" s="294"/>
      <c r="C32927" s="294"/>
      <c r="D32927" s="294"/>
      <c r="E32927" s="294"/>
      <c r="F32927" s="294"/>
    </row>
    <row r="32928">
      <c r="A32928" s="294"/>
      <c r="B32928" s="294"/>
      <c r="C32928" s="294"/>
      <c r="D32928" s="294"/>
      <c r="E32928" s="294"/>
      <c r="F32928" s="294"/>
    </row>
    <row r="32929">
      <c r="A32929" s="294" t="s">
        <v>28124</v>
      </c>
      <c r="B32929" s="294"/>
      <c r="C32929" s="294"/>
      <c r="D32929" s="294"/>
      <c r="E32929" s="294"/>
      <c r="F32929" s="294"/>
    </row>
    <row r="32930">
      <c r="A32930" s="294" t="s">
        <v>41870</v>
      </c>
      <c r="B32930" s="294"/>
      <c r="C32930" s="294"/>
      <c r="D32930" s="294"/>
      <c r="E32930" s="294"/>
      <c r="F32930" s="294"/>
    </row>
    <row r="32931">
      <c r="A32931" s="294" t="s">
        <v>21618</v>
      </c>
      <c r="B32931" s="294"/>
      <c r="C32931" s="294"/>
      <c r="D32931" s="294"/>
      <c r="E32931" s="294"/>
      <c r="F32931" s="294"/>
    </row>
    <row r="32932">
      <c r="A32932" s="294" t="s">
        <v>41871</v>
      </c>
      <c r="B32932" s="294"/>
      <c r="C32932" s="294"/>
      <c r="D32932" s="294"/>
      <c r="E32932" s="294"/>
      <c r="F32932" s="294"/>
    </row>
    <row r="32933">
      <c r="A32933" s="294" t="s">
        <v>41872</v>
      </c>
      <c r="B32933" s="294"/>
      <c r="C32933" s="294"/>
      <c r="D32933" s="294"/>
      <c r="E32933" s="294"/>
      <c r="F32933" s="294"/>
    </row>
    <row r="32934">
      <c r="A32934" s="294"/>
      <c r="B32934" s="294"/>
      <c r="C32934" s="294"/>
      <c r="D32934" s="294"/>
      <c r="E32934" s="294"/>
      <c r="F32934" s="294"/>
    </row>
    <row r="32935">
      <c r="A32935" s="294" t="s">
        <v>22602</v>
      </c>
      <c r="B32935" s="294"/>
      <c r="C32935" s="294"/>
      <c r="D32935" s="294"/>
      <c r="E32935" s="294"/>
      <c r="F32935" s="294"/>
    </row>
    <row r="32936">
      <c r="A32936" s="294" t="s">
        <v>27267</v>
      </c>
      <c r="B32936" s="294"/>
      <c r="C32936" s="294"/>
      <c r="D32936" s="294"/>
      <c r="E32936" s="294"/>
      <c r="F32936" s="294"/>
    </row>
    <row r="32937">
      <c r="A32937" s="294"/>
      <c r="B32937" s="294"/>
      <c r="C32937" s="294"/>
      <c r="D32937" s="294"/>
      <c r="E32937" s="294"/>
      <c r="F32937" s="294"/>
    </row>
    <row r="32938">
      <c r="A32938" s="294" t="s">
        <v>41873</v>
      </c>
      <c r="B32938" s="294"/>
      <c r="C32938" s="294"/>
      <c r="D32938" s="294"/>
      <c r="E32938" s="294"/>
      <c r="F32938" s="294"/>
    </row>
    <row r="32939">
      <c r="A32939" s="294" t="s">
        <v>41874</v>
      </c>
      <c r="B32939" s="294"/>
      <c r="C32939" s="294"/>
      <c r="D32939" s="294"/>
      <c r="E32939" s="294"/>
      <c r="F32939" s="294"/>
    </row>
    <row r="32940">
      <c r="A32940" s="294" t="s">
        <v>41875</v>
      </c>
      <c r="B32940" s="294"/>
      <c r="C32940" s="294"/>
      <c r="D32940" s="294"/>
      <c r="E32940" s="294"/>
      <c r="F32940" s="294"/>
    </row>
    <row r="32941">
      <c r="A32941" s="294" t="s">
        <v>41876</v>
      </c>
      <c r="B32941" s="294"/>
      <c r="C32941" s="294"/>
      <c r="D32941" s="294"/>
      <c r="E32941" s="294"/>
      <c r="F32941" s="294"/>
    </row>
    <row r="32942">
      <c r="A32942" s="294" t="s">
        <v>41877</v>
      </c>
      <c r="B32942" s="294"/>
      <c r="C32942" s="294"/>
      <c r="D32942" s="294"/>
      <c r="E32942" s="294"/>
      <c r="F32942" s="294"/>
    </row>
    <row r="32943">
      <c r="A32943" s="294" t="s">
        <v>41878</v>
      </c>
      <c r="B32943" s="294"/>
      <c r="C32943" s="294"/>
      <c r="D32943" s="294"/>
      <c r="E32943" s="294"/>
      <c r="F32943" s="294"/>
    </row>
    <row r="32944">
      <c r="A32944" s="294" t="s">
        <v>41879</v>
      </c>
      <c r="B32944" s="294"/>
      <c r="C32944" s="294"/>
      <c r="D32944" s="294"/>
      <c r="E32944" s="294"/>
      <c r="F32944" s="294"/>
    </row>
    <row r="32945">
      <c r="A32945" s="294" t="s">
        <v>41880</v>
      </c>
      <c r="B32945" s="294"/>
      <c r="C32945" s="294"/>
      <c r="D32945" s="294"/>
      <c r="E32945" s="294"/>
      <c r="F32945" s="294"/>
    </row>
    <row r="32946">
      <c r="A32946" s="294" t="s">
        <v>27086</v>
      </c>
      <c r="B32946" s="294"/>
      <c r="C32946" s="294"/>
      <c r="D32946" s="294"/>
      <c r="E32946" s="294"/>
      <c r="F32946" s="294"/>
    </row>
    <row r="32947">
      <c r="A32947" s="294" t="s">
        <v>41881</v>
      </c>
      <c r="B32947" s="294"/>
      <c r="C32947" s="294"/>
      <c r="D32947" s="294"/>
      <c r="E32947" s="294"/>
      <c r="F32947" s="294"/>
    </row>
    <row r="32948">
      <c r="A32948" s="294" t="s">
        <v>41882</v>
      </c>
      <c r="B32948" s="294"/>
      <c r="C32948" s="294"/>
      <c r="D32948" s="294"/>
      <c r="E32948" s="294"/>
      <c r="F32948" s="294"/>
    </row>
    <row r="32949">
      <c r="A32949" s="294"/>
      <c r="B32949" s="294"/>
      <c r="C32949" s="294"/>
      <c r="D32949" s="294"/>
      <c r="E32949" s="294"/>
      <c r="F32949" s="294"/>
    </row>
    <row r="32950">
      <c r="A32950" s="294" t="s">
        <v>23148</v>
      </c>
      <c r="B32950" s="294"/>
      <c r="C32950" s="294"/>
      <c r="D32950" s="294"/>
      <c r="E32950" s="294"/>
      <c r="F32950" s="294"/>
    </row>
    <row r="32951">
      <c r="A32951" s="294" t="s">
        <v>25264</v>
      </c>
      <c r="B32951" s="294"/>
      <c r="C32951" s="294"/>
      <c r="D32951" s="294"/>
      <c r="E32951" s="294"/>
      <c r="F32951" s="294"/>
    </row>
    <row r="32952">
      <c r="A32952" s="294"/>
      <c r="B32952" s="294"/>
      <c r="C32952" s="294"/>
      <c r="D32952" s="294"/>
      <c r="E32952" s="294"/>
      <c r="F32952" s="294"/>
    </row>
    <row r="32953">
      <c r="A32953" s="294"/>
      <c r="B32953" s="294"/>
      <c r="C32953" s="294"/>
      <c r="D32953" s="294"/>
      <c r="E32953" s="294"/>
      <c r="F32953" s="294"/>
    </row>
    <row r="32954">
      <c r="A32954" s="294" t="s">
        <v>41883</v>
      </c>
      <c r="B32954" s="294"/>
      <c r="C32954" s="294"/>
      <c r="D32954" s="294"/>
      <c r="E32954" s="294"/>
      <c r="F32954" s="294"/>
    </row>
    <row r="32955">
      <c r="A32955" s="294" t="s">
        <v>41884</v>
      </c>
      <c r="B32955" s="294"/>
      <c r="C32955" s="294"/>
      <c r="D32955" s="294"/>
      <c r="E32955" s="294"/>
      <c r="F32955" s="294"/>
    </row>
    <row r="32956">
      <c r="A32956" s="294" t="s">
        <v>41885</v>
      </c>
      <c r="B32956" s="294"/>
      <c r="C32956" s="294"/>
      <c r="D32956" s="294"/>
      <c r="E32956" s="294"/>
      <c r="F32956" s="294"/>
    </row>
    <row r="32957">
      <c r="A32957" s="294" t="s">
        <v>41886</v>
      </c>
      <c r="B32957" s="294"/>
      <c r="C32957" s="294"/>
      <c r="D32957" s="294"/>
      <c r="E32957" s="294"/>
      <c r="F32957" s="294"/>
    </row>
    <row r="32958">
      <c r="A32958" s="294" t="s">
        <v>41887</v>
      </c>
      <c r="B32958" s="294"/>
      <c r="C32958" s="294"/>
      <c r="D32958" s="294"/>
      <c r="E32958" s="294"/>
      <c r="F32958" s="294"/>
    </row>
    <row r="32959">
      <c r="A32959" s="294" t="s">
        <v>41888</v>
      </c>
      <c r="B32959" s="294"/>
      <c r="C32959" s="294"/>
      <c r="D32959" s="294"/>
      <c r="E32959" s="294"/>
      <c r="F32959" s="294"/>
    </row>
    <row r="32960">
      <c r="A32960" s="294" t="s">
        <v>41889</v>
      </c>
      <c r="B32960" s="294"/>
      <c r="C32960" s="294"/>
      <c r="D32960" s="294"/>
      <c r="E32960" s="294"/>
      <c r="F32960" s="294"/>
    </row>
    <row r="32961">
      <c r="A32961" s="294"/>
      <c r="B32961" s="294"/>
      <c r="C32961" s="294"/>
      <c r="D32961" s="294"/>
      <c r="E32961" s="294"/>
      <c r="F32961" s="294"/>
    </row>
    <row r="32962">
      <c r="A32962" s="294" t="s">
        <v>25691</v>
      </c>
      <c r="B32962" s="294"/>
      <c r="C32962" s="294"/>
      <c r="D32962" s="294"/>
      <c r="E32962" s="294"/>
      <c r="F32962" s="294"/>
    </row>
    <row r="32963">
      <c r="A32963" s="294" t="s">
        <v>26884</v>
      </c>
      <c r="B32963" s="294"/>
      <c r="C32963" s="294"/>
      <c r="D32963" s="294"/>
      <c r="E32963" s="294"/>
      <c r="F32963" s="294"/>
    </row>
    <row r="32964">
      <c r="A32964" s="294"/>
      <c r="B32964" s="294"/>
      <c r="C32964" s="294"/>
      <c r="D32964" s="294"/>
      <c r="E32964" s="294"/>
      <c r="F32964" s="294"/>
    </row>
    <row r="32965">
      <c r="A32965" s="294"/>
      <c r="B32965" s="294"/>
      <c r="C32965" s="294"/>
      <c r="D32965" s="294"/>
      <c r="E32965" s="294"/>
      <c r="F32965" s="294"/>
    </row>
    <row r="32966">
      <c r="A32966" s="294" t="s">
        <v>41890</v>
      </c>
      <c r="B32966" s="294"/>
      <c r="C32966" s="294"/>
      <c r="D32966" s="294"/>
      <c r="E32966" s="294"/>
      <c r="F32966" s="294"/>
    </row>
    <row r="32967">
      <c r="A32967" s="294" t="s">
        <v>41891</v>
      </c>
      <c r="B32967" s="294"/>
      <c r="C32967" s="294"/>
      <c r="D32967" s="294"/>
      <c r="E32967" s="294"/>
      <c r="F32967" s="294"/>
    </row>
    <row r="32968">
      <c r="A32968" s="294" t="s">
        <v>41892</v>
      </c>
      <c r="B32968" s="294"/>
      <c r="C32968" s="294"/>
      <c r="D32968" s="294"/>
      <c r="E32968" s="294"/>
      <c r="F32968" s="294"/>
    </row>
    <row r="32969">
      <c r="A32969" s="294" t="s">
        <v>41893</v>
      </c>
      <c r="B32969" s="294"/>
      <c r="C32969" s="294"/>
      <c r="D32969" s="294"/>
      <c r="E32969" s="294"/>
      <c r="F32969" s="294"/>
    </row>
    <row r="32970">
      <c r="A32970" s="294" t="s">
        <v>41894</v>
      </c>
      <c r="B32970" s="294"/>
      <c r="C32970" s="294"/>
      <c r="D32970" s="294"/>
      <c r="E32970" s="294"/>
      <c r="F32970" s="294"/>
    </row>
    <row r="32971">
      <c r="A32971" s="294" t="s">
        <v>41895</v>
      </c>
      <c r="B32971" s="294"/>
      <c r="C32971" s="294"/>
      <c r="D32971" s="294"/>
      <c r="E32971" s="294"/>
      <c r="F32971" s="294"/>
    </row>
    <row r="32972">
      <c r="A32972" s="294" t="s">
        <v>41887</v>
      </c>
      <c r="B32972" s="294"/>
      <c r="C32972" s="294"/>
      <c r="D32972" s="294"/>
      <c r="E32972" s="294"/>
      <c r="F32972" s="294"/>
    </row>
    <row r="32973">
      <c r="A32973" s="294" t="s">
        <v>41896</v>
      </c>
      <c r="B32973" s="294"/>
      <c r="C32973" s="294"/>
      <c r="D32973" s="294"/>
      <c r="E32973" s="294"/>
      <c r="F32973" s="294"/>
    </row>
    <row r="32974">
      <c r="A32974" s="294" t="s">
        <v>41897</v>
      </c>
      <c r="B32974" s="294"/>
      <c r="C32974" s="294"/>
      <c r="D32974" s="294"/>
      <c r="E32974" s="294"/>
      <c r="F32974" s="294"/>
    </row>
    <row r="32975">
      <c r="A32975" s="294"/>
      <c r="B32975" s="294"/>
      <c r="C32975" s="294"/>
      <c r="D32975" s="294"/>
      <c r="E32975" s="294"/>
      <c r="F32975" s="294"/>
    </row>
    <row r="32976">
      <c r="A32976" s="294"/>
      <c r="B32976" s="294"/>
      <c r="C32976" s="294"/>
      <c r="D32976" s="294"/>
      <c r="E32976" s="294"/>
      <c r="F32976" s="294"/>
    </row>
    <row r="32977">
      <c r="A32977" s="294" t="s">
        <v>40986</v>
      </c>
      <c r="B32977" s="294"/>
      <c r="C32977" s="294"/>
      <c r="D32977" s="294"/>
      <c r="E32977" s="294"/>
      <c r="F32977" s="294"/>
    </row>
    <row r="32978">
      <c r="A32978" s="294"/>
      <c r="B32978" s="294"/>
      <c r="C32978" s="294"/>
      <c r="D32978" s="294"/>
      <c r="E32978" s="294"/>
      <c r="F32978" s="294"/>
    </row>
    <row r="32979">
      <c r="A32979" s="294" t="s">
        <v>41690</v>
      </c>
      <c r="B32979" s="294"/>
      <c r="C32979" s="294"/>
      <c r="D32979" s="294"/>
      <c r="E32979" s="294"/>
      <c r="F32979" s="294"/>
    </row>
    <row r="32980">
      <c r="A32980" s="294" t="s">
        <v>41898</v>
      </c>
      <c r="B32980" s="294"/>
      <c r="C32980" s="294"/>
      <c r="D32980" s="294"/>
      <c r="E32980" s="294"/>
      <c r="F32980" s="294"/>
    </row>
    <row r="32981">
      <c r="A32981" s="294" t="s">
        <v>41899</v>
      </c>
      <c r="B32981" s="294"/>
      <c r="C32981" s="294"/>
      <c r="D32981" s="294"/>
      <c r="E32981" s="294"/>
      <c r="F32981" s="294"/>
    </row>
    <row r="32982">
      <c r="A32982" s="294" t="s">
        <v>41900</v>
      </c>
      <c r="B32982" s="294"/>
      <c r="C32982" s="294"/>
      <c r="D32982" s="294"/>
      <c r="E32982" s="294"/>
      <c r="F32982" s="294"/>
    </row>
    <row r="32983">
      <c r="A32983" s="294" t="s">
        <v>41901</v>
      </c>
      <c r="B32983" s="294"/>
      <c r="C32983" s="294"/>
      <c r="D32983" s="294"/>
      <c r="E32983" s="294"/>
      <c r="F32983" s="294"/>
    </row>
    <row r="32984">
      <c r="A32984" s="294" t="s">
        <v>41902</v>
      </c>
      <c r="B32984" s="294"/>
      <c r="C32984" s="294"/>
      <c r="D32984" s="294"/>
      <c r="E32984" s="294"/>
      <c r="F32984" s="294"/>
    </row>
    <row r="32985">
      <c r="A32985" s="294" t="s">
        <v>41903</v>
      </c>
      <c r="B32985" s="294"/>
      <c r="C32985" s="294"/>
      <c r="D32985" s="294"/>
      <c r="E32985" s="294"/>
      <c r="F32985" s="294"/>
    </row>
    <row r="32986">
      <c r="A32986" s="294" t="s">
        <v>41904</v>
      </c>
      <c r="B32986" s="294"/>
      <c r="C32986" s="294"/>
      <c r="D32986" s="294"/>
      <c r="E32986" s="294"/>
      <c r="F32986" s="294"/>
    </row>
    <row r="32987">
      <c r="A32987" s="294" t="s">
        <v>41804</v>
      </c>
      <c r="B32987" s="294"/>
      <c r="C32987" s="294"/>
      <c r="D32987" s="294"/>
      <c r="E32987" s="294"/>
      <c r="F32987" s="294"/>
    </row>
    <row r="32988">
      <c r="A32988" s="294"/>
      <c r="B32988" s="294"/>
      <c r="C32988" s="294"/>
      <c r="D32988" s="294"/>
      <c r="E32988" s="294"/>
      <c r="F32988" s="294"/>
    </row>
    <row r="32989">
      <c r="A32989" s="294" t="s">
        <v>41905</v>
      </c>
      <c r="B32989" s="294"/>
      <c r="C32989" s="294"/>
      <c r="D32989" s="294"/>
      <c r="E32989" s="294"/>
      <c r="F32989" s="294"/>
    </row>
    <row r="32990">
      <c r="A32990" s="294"/>
      <c r="B32990" s="294"/>
      <c r="C32990" s="294"/>
      <c r="D32990" s="294"/>
      <c r="E32990" s="294"/>
      <c r="F32990" s="294"/>
    </row>
    <row r="32991">
      <c r="A32991" s="294" t="s">
        <v>22240</v>
      </c>
      <c r="B32991" s="294"/>
      <c r="C32991" s="294"/>
      <c r="D32991" s="294"/>
      <c r="E32991" s="294"/>
      <c r="F32991" s="294"/>
    </row>
    <row r="32992">
      <c r="A32992" s="294" t="s">
        <v>41906</v>
      </c>
      <c r="B32992" s="294"/>
      <c r="C32992" s="294"/>
      <c r="D32992" s="294"/>
      <c r="E32992" s="294"/>
      <c r="F32992" s="294"/>
    </row>
    <row r="32993">
      <c r="A32993" s="294" t="s">
        <v>22244</v>
      </c>
      <c r="B32993" s="294"/>
      <c r="C32993" s="294"/>
      <c r="D32993" s="294"/>
      <c r="E32993" s="294"/>
      <c r="F32993" s="294"/>
    </row>
    <row r="32994">
      <c r="A32994" s="294" t="s">
        <v>41907</v>
      </c>
      <c r="B32994" s="294"/>
      <c r="C32994" s="294"/>
      <c r="D32994" s="294"/>
      <c r="E32994" s="294"/>
      <c r="F32994" s="294"/>
    </row>
    <row r="32995">
      <c r="A32995" s="294" t="s">
        <v>38012</v>
      </c>
      <c r="B32995" s="294"/>
      <c r="C32995" s="294"/>
      <c r="D32995" s="294"/>
      <c r="E32995" s="294"/>
      <c r="F32995" s="294"/>
    </row>
    <row r="32996">
      <c r="A32996" s="294" t="s">
        <v>41908</v>
      </c>
      <c r="B32996" s="294"/>
      <c r="C32996" s="294"/>
      <c r="D32996" s="294"/>
      <c r="E32996" s="294"/>
      <c r="F32996" s="294"/>
    </row>
    <row r="32997">
      <c r="A32997" s="294" t="s">
        <v>41909</v>
      </c>
      <c r="B32997" s="294"/>
      <c r="C32997" s="294"/>
      <c r="D32997" s="294"/>
      <c r="E32997" s="294"/>
      <c r="F32997" s="294"/>
    </row>
    <row r="32998">
      <c r="A32998" s="294" t="s">
        <v>25511</v>
      </c>
      <c r="B32998" s="294"/>
      <c r="C32998" s="294"/>
      <c r="D32998" s="294"/>
      <c r="E32998" s="294"/>
      <c r="F32998" s="294"/>
    </row>
    <row r="32999">
      <c r="A32999" s="294" t="s">
        <v>41910</v>
      </c>
      <c r="B32999" s="294"/>
      <c r="C32999" s="294"/>
      <c r="D32999" s="294"/>
      <c r="E32999" s="294"/>
      <c r="F32999" s="294"/>
    </row>
    <row r="33000">
      <c r="A33000" s="294" t="s">
        <v>23830</v>
      </c>
      <c r="B33000" s="294"/>
      <c r="C33000" s="294"/>
      <c r="D33000" s="294"/>
      <c r="E33000" s="294"/>
      <c r="F33000" s="294"/>
    </row>
    <row r="33001">
      <c r="A33001" s="294" t="s">
        <v>41911</v>
      </c>
      <c r="B33001" s="294"/>
      <c r="C33001" s="294"/>
      <c r="D33001" s="294"/>
      <c r="E33001" s="294"/>
      <c r="F33001" s="294"/>
    </row>
    <row r="33002">
      <c r="A33002" s="294" t="s">
        <v>25506</v>
      </c>
      <c r="B33002" s="294"/>
      <c r="C33002" s="294"/>
      <c r="D33002" s="294"/>
      <c r="E33002" s="294"/>
      <c r="F33002" s="294"/>
    </row>
    <row r="33003">
      <c r="A33003" s="294" t="s">
        <v>41912</v>
      </c>
      <c r="B33003" s="294"/>
      <c r="C33003" s="294"/>
      <c r="D33003" s="294"/>
      <c r="E33003" s="294"/>
      <c r="F33003" s="294"/>
    </row>
    <row r="33004">
      <c r="A33004" s="294" t="s">
        <v>41913</v>
      </c>
      <c r="B33004" s="294"/>
      <c r="C33004" s="294"/>
      <c r="D33004" s="294"/>
      <c r="E33004" s="294"/>
      <c r="F33004" s="294"/>
    </row>
    <row r="33005">
      <c r="A33005" s="294" t="s">
        <v>35254</v>
      </c>
      <c r="B33005" s="294"/>
      <c r="C33005" s="294"/>
      <c r="D33005" s="294"/>
      <c r="E33005" s="294"/>
      <c r="F33005" s="294"/>
    </row>
    <row r="33006">
      <c r="A33006" s="294" t="s">
        <v>41914</v>
      </c>
      <c r="B33006" s="294"/>
      <c r="C33006" s="294"/>
      <c r="D33006" s="294"/>
      <c r="E33006" s="294"/>
      <c r="F33006" s="294"/>
    </row>
    <row r="33007">
      <c r="A33007" s="294" t="s">
        <v>41915</v>
      </c>
      <c r="B33007" s="294"/>
      <c r="C33007" s="294"/>
      <c r="D33007" s="294"/>
      <c r="E33007" s="294"/>
      <c r="F33007" s="294"/>
    </row>
    <row r="33008">
      <c r="A33008" s="294" t="s">
        <v>41916</v>
      </c>
      <c r="B33008" s="294"/>
      <c r="C33008" s="294"/>
      <c r="D33008" s="294"/>
      <c r="E33008" s="294"/>
      <c r="F33008" s="294"/>
    </row>
    <row r="33009">
      <c r="A33009" s="294" t="s">
        <v>41917</v>
      </c>
      <c r="B33009" s="294"/>
      <c r="C33009" s="294"/>
      <c r="D33009" s="294"/>
      <c r="E33009" s="294"/>
      <c r="F33009" s="294"/>
    </row>
    <row r="33010">
      <c r="A33010" s="294"/>
      <c r="B33010" s="294"/>
      <c r="C33010" s="294"/>
      <c r="D33010" s="294"/>
      <c r="E33010" s="294"/>
      <c r="F33010" s="294"/>
    </row>
    <row r="33011">
      <c r="A33011" s="294" t="s">
        <v>41918</v>
      </c>
      <c r="B33011" s="294"/>
      <c r="C33011" s="294"/>
      <c r="D33011" s="294"/>
      <c r="E33011" s="294"/>
      <c r="F33011" s="294"/>
    </row>
    <row r="33012">
      <c r="A33012" s="294"/>
      <c r="B33012" s="294"/>
      <c r="C33012" s="294"/>
      <c r="D33012" s="294"/>
      <c r="E33012" s="294"/>
      <c r="F33012" s="294"/>
    </row>
    <row r="33013">
      <c r="A33013" s="294" t="s">
        <v>32126</v>
      </c>
      <c r="B33013" s="294"/>
      <c r="C33013" s="294"/>
      <c r="D33013" s="294"/>
      <c r="E33013" s="294"/>
      <c r="F33013" s="294"/>
    </row>
    <row r="33014">
      <c r="A33014" s="294" t="s">
        <v>41919</v>
      </c>
      <c r="B33014" s="294"/>
      <c r="C33014" s="294"/>
      <c r="D33014" s="294"/>
      <c r="E33014" s="294"/>
      <c r="F33014" s="294"/>
    </row>
    <row r="33015">
      <c r="A33015" s="294" t="s">
        <v>29302</v>
      </c>
      <c r="B33015" s="294"/>
      <c r="C33015" s="294"/>
      <c r="D33015" s="294"/>
      <c r="E33015" s="294"/>
      <c r="F33015" s="294"/>
    </row>
    <row r="33016">
      <c r="A33016" s="294" t="s">
        <v>39850</v>
      </c>
      <c r="B33016" s="294"/>
      <c r="C33016" s="294"/>
      <c r="D33016" s="294"/>
      <c r="E33016" s="294"/>
      <c r="F33016" s="294"/>
    </row>
    <row r="33017">
      <c r="A33017" s="294" t="s">
        <v>39849</v>
      </c>
      <c r="B33017" s="294"/>
      <c r="C33017" s="294"/>
      <c r="D33017" s="294"/>
      <c r="E33017" s="294"/>
      <c r="F33017" s="294"/>
    </row>
    <row r="33018">
      <c r="A33018" s="294" t="s">
        <v>41920</v>
      </c>
      <c r="B33018" s="294"/>
      <c r="C33018" s="294"/>
      <c r="D33018" s="294"/>
      <c r="E33018" s="294"/>
      <c r="F33018" s="294"/>
    </row>
    <row r="33019">
      <c r="A33019" s="294" t="s">
        <v>41921</v>
      </c>
      <c r="B33019" s="294"/>
      <c r="C33019" s="294"/>
      <c r="D33019" s="294"/>
      <c r="E33019" s="294"/>
      <c r="F33019" s="294"/>
    </row>
    <row r="33020">
      <c r="A33020" s="294" t="s">
        <v>41922</v>
      </c>
      <c r="B33020" s="294"/>
      <c r="C33020" s="294"/>
      <c r="D33020" s="294"/>
      <c r="E33020" s="294"/>
      <c r="F33020" s="294"/>
    </row>
    <row r="33021">
      <c r="A33021" s="294" t="s">
        <v>37730</v>
      </c>
      <c r="B33021" s="294"/>
      <c r="C33021" s="294"/>
      <c r="D33021" s="294"/>
      <c r="E33021" s="294"/>
      <c r="F33021" s="294"/>
    </row>
    <row r="33022">
      <c r="A33022" s="294" t="s">
        <v>41923</v>
      </c>
      <c r="B33022" s="294"/>
      <c r="C33022" s="294"/>
      <c r="D33022" s="294"/>
      <c r="E33022" s="294"/>
      <c r="F33022" s="294"/>
    </row>
    <row r="33023">
      <c r="A33023" s="294" t="s">
        <v>41924</v>
      </c>
      <c r="B33023" s="294"/>
      <c r="C33023" s="294"/>
      <c r="D33023" s="294"/>
      <c r="E33023" s="294"/>
      <c r="F33023" s="294"/>
    </row>
    <row r="33024">
      <c r="A33024" s="294" t="s">
        <v>41925</v>
      </c>
      <c r="B33024" s="294"/>
      <c r="C33024" s="294"/>
      <c r="D33024" s="294"/>
      <c r="E33024" s="294"/>
      <c r="F33024" s="294"/>
    </row>
    <row r="33025">
      <c r="A33025" s="294" t="s">
        <v>41926</v>
      </c>
      <c r="B33025" s="294"/>
      <c r="C33025" s="294"/>
      <c r="D33025" s="294"/>
      <c r="E33025" s="294"/>
      <c r="F33025" s="294"/>
    </row>
    <row r="33026">
      <c r="A33026" s="294" t="s">
        <v>41825</v>
      </c>
      <c r="B33026" s="294"/>
      <c r="C33026" s="294"/>
      <c r="D33026" s="294"/>
      <c r="E33026" s="294"/>
      <c r="F33026" s="294"/>
    </row>
    <row r="33027">
      <c r="A33027" s="294"/>
      <c r="B33027" s="294"/>
      <c r="C33027" s="294"/>
      <c r="D33027" s="294"/>
      <c r="E33027" s="294"/>
      <c r="F33027" s="294"/>
    </row>
    <row r="33028">
      <c r="A33028" s="294" t="s">
        <v>41927</v>
      </c>
      <c r="B33028" s="294"/>
      <c r="C33028" s="294"/>
      <c r="D33028" s="294"/>
      <c r="E33028" s="294"/>
      <c r="F33028" s="294"/>
    </row>
    <row r="33029">
      <c r="A33029" s="294" t="s">
        <v>41928</v>
      </c>
      <c r="B33029" s="294"/>
      <c r="C33029" s="294"/>
      <c r="D33029" s="294"/>
      <c r="E33029" s="294"/>
      <c r="F33029" s="294"/>
    </row>
    <row r="33030">
      <c r="A33030" s="294" t="s">
        <v>21672</v>
      </c>
      <c r="B33030" s="294"/>
      <c r="C33030" s="294"/>
      <c r="D33030" s="294"/>
      <c r="E33030" s="294"/>
      <c r="F33030" s="294"/>
    </row>
    <row r="33031">
      <c r="A33031" s="294" t="s">
        <v>41871</v>
      </c>
      <c r="B33031" s="294"/>
      <c r="C33031" s="294"/>
      <c r="D33031" s="294"/>
      <c r="E33031" s="294"/>
      <c r="F33031" s="294"/>
    </row>
    <row r="33032">
      <c r="A33032" s="294" t="s">
        <v>41872</v>
      </c>
      <c r="B33032" s="294"/>
      <c r="C33032" s="294"/>
      <c r="D33032" s="294"/>
      <c r="E33032" s="294"/>
      <c r="F33032" s="294"/>
    </row>
    <row r="33033">
      <c r="A33033" s="294"/>
      <c r="B33033" s="294"/>
      <c r="C33033" s="294"/>
      <c r="D33033" s="294"/>
      <c r="E33033" s="294"/>
      <c r="F33033" s="294"/>
    </row>
    <row r="33034">
      <c r="A33034" s="294"/>
      <c r="B33034" s="294"/>
      <c r="C33034" s="294"/>
      <c r="D33034" s="294"/>
      <c r="E33034" s="294"/>
      <c r="F33034" s="294"/>
    </row>
    <row r="33035">
      <c r="A33035" s="294"/>
      <c r="B33035" s="294"/>
      <c r="C33035" s="294"/>
      <c r="D33035" s="294"/>
      <c r="E33035" s="294"/>
      <c r="F33035" s="294"/>
    </row>
    <row r="33036">
      <c r="A33036" s="294" t="s">
        <v>41929</v>
      </c>
      <c r="B33036" s="294"/>
      <c r="C33036" s="294"/>
      <c r="D33036" s="294"/>
      <c r="E33036" s="294"/>
      <c r="F33036" s="294"/>
    </row>
    <row r="33037">
      <c r="A33037" s="294"/>
      <c r="B33037" s="294"/>
      <c r="C33037" s="294"/>
      <c r="D33037" s="294"/>
      <c r="E33037" s="294"/>
      <c r="F33037" s="294"/>
    </row>
    <row r="33038">
      <c r="A33038" s="294" t="s">
        <v>41828</v>
      </c>
      <c r="B33038" s="294"/>
      <c r="C33038" s="294"/>
      <c r="D33038" s="294"/>
      <c r="E33038" s="294"/>
      <c r="F33038" s="294"/>
    </row>
    <row r="33039">
      <c r="A33039" s="294" t="s">
        <v>41930</v>
      </c>
      <c r="B33039" s="294"/>
      <c r="C33039" s="294"/>
      <c r="D33039" s="294"/>
      <c r="E33039" s="294"/>
      <c r="F33039" s="294"/>
    </row>
    <row r="33040">
      <c r="A33040" s="294" t="s">
        <v>41830</v>
      </c>
      <c r="B33040" s="294"/>
      <c r="C33040" s="294"/>
      <c r="D33040" s="294"/>
      <c r="E33040" s="294"/>
      <c r="F33040" s="294"/>
    </row>
    <row r="33041">
      <c r="A33041" s="294" t="s">
        <v>25419</v>
      </c>
      <c r="B33041" s="294"/>
      <c r="C33041" s="294"/>
      <c r="D33041" s="294"/>
      <c r="E33041" s="294"/>
      <c r="F33041" s="294"/>
    </row>
    <row r="33042">
      <c r="A33042" s="294" t="s">
        <v>25420</v>
      </c>
      <c r="B33042" s="294"/>
      <c r="C33042" s="294"/>
      <c r="D33042" s="294"/>
      <c r="E33042" s="294"/>
      <c r="F33042" s="294"/>
    </row>
    <row r="33043">
      <c r="A33043" s="294" t="s">
        <v>41931</v>
      </c>
      <c r="B33043" s="294"/>
      <c r="C33043" s="294"/>
      <c r="D33043" s="294"/>
      <c r="E33043" s="294"/>
      <c r="F33043" s="294"/>
    </row>
    <row r="33044">
      <c r="A33044" s="294" t="s">
        <v>41932</v>
      </c>
      <c r="B33044" s="294"/>
      <c r="C33044" s="294"/>
      <c r="D33044" s="294"/>
      <c r="E33044" s="294"/>
      <c r="F33044" s="294"/>
    </row>
    <row r="33045">
      <c r="A33045" s="294" t="s">
        <v>41933</v>
      </c>
      <c r="B33045" s="294"/>
      <c r="C33045" s="294"/>
      <c r="D33045" s="294"/>
      <c r="E33045" s="294"/>
      <c r="F33045" s="294"/>
    </row>
    <row r="33046">
      <c r="A33046" s="294" t="s">
        <v>41934</v>
      </c>
      <c r="B33046" s="294"/>
      <c r="C33046" s="294"/>
      <c r="D33046" s="294"/>
      <c r="E33046" s="294"/>
      <c r="F33046" s="294"/>
    </row>
    <row r="33047">
      <c r="A33047" s="294" t="s">
        <v>41935</v>
      </c>
      <c r="B33047" s="294"/>
      <c r="C33047" s="294"/>
      <c r="D33047" s="294"/>
      <c r="E33047" s="294"/>
      <c r="F33047" s="294"/>
    </row>
    <row r="33048">
      <c r="A33048" s="294" t="s">
        <v>41936</v>
      </c>
      <c r="B33048" s="294"/>
      <c r="C33048" s="294"/>
      <c r="D33048" s="294"/>
      <c r="E33048" s="294"/>
      <c r="F33048" s="294"/>
    </row>
    <row r="33049">
      <c r="A33049" s="294" t="s">
        <v>26934</v>
      </c>
      <c r="B33049" s="294"/>
      <c r="C33049" s="294"/>
      <c r="D33049" s="294"/>
      <c r="E33049" s="294"/>
      <c r="F33049" s="294"/>
    </row>
    <row r="33050">
      <c r="A33050" s="294" t="s">
        <v>29633</v>
      </c>
      <c r="B33050" s="294"/>
      <c r="C33050" s="294"/>
      <c r="D33050" s="294"/>
      <c r="E33050" s="294"/>
      <c r="F33050" s="294"/>
    </row>
    <row r="33051">
      <c r="A33051" s="294" t="s">
        <v>39741</v>
      </c>
      <c r="B33051" s="294"/>
      <c r="C33051" s="294"/>
      <c r="D33051" s="294"/>
      <c r="E33051" s="294"/>
      <c r="F33051" s="294"/>
    </row>
    <row r="33052">
      <c r="A33052" s="294"/>
      <c r="B33052" s="294"/>
      <c r="C33052" s="294"/>
      <c r="D33052" s="294"/>
      <c r="E33052" s="294"/>
      <c r="F33052" s="294"/>
    </row>
    <row r="33053">
      <c r="A33053" s="294"/>
      <c r="B33053" s="294"/>
      <c r="C33053" s="294"/>
      <c r="D33053" s="294"/>
      <c r="E33053" s="294"/>
      <c r="F33053" s="294"/>
    </row>
    <row r="33054">
      <c r="A33054" s="294" t="s">
        <v>22564</v>
      </c>
      <c r="B33054" s="294"/>
      <c r="C33054" s="294"/>
      <c r="D33054" s="294"/>
      <c r="E33054" s="294"/>
      <c r="F33054" s="294"/>
    </row>
    <row r="33055">
      <c r="A33055" s="294" t="s">
        <v>20470</v>
      </c>
      <c r="B33055" s="294"/>
      <c r="C33055" s="294"/>
      <c r="D33055" s="294"/>
      <c r="E33055" s="294"/>
      <c r="F33055" s="294"/>
    </row>
    <row r="33056">
      <c r="A33056" s="294" t="s">
        <v>41937</v>
      </c>
      <c r="B33056" s="294"/>
      <c r="C33056" s="294"/>
      <c r="D33056" s="294"/>
      <c r="E33056" s="294"/>
      <c r="F33056" s="294"/>
    </row>
    <row r="33057">
      <c r="A33057" s="294" t="s">
        <v>41938</v>
      </c>
      <c r="B33057" s="294"/>
      <c r="C33057" s="294"/>
      <c r="D33057" s="294"/>
      <c r="E33057" s="294"/>
      <c r="F33057" s="294"/>
    </row>
    <row r="33058">
      <c r="A33058" s="294" t="s">
        <v>41878</v>
      </c>
      <c r="B33058" s="294"/>
      <c r="C33058" s="294"/>
      <c r="D33058" s="294"/>
      <c r="E33058" s="294"/>
      <c r="F33058" s="294"/>
    </row>
    <row r="33059">
      <c r="A33059" s="294" t="s">
        <v>41939</v>
      </c>
      <c r="B33059" s="294"/>
      <c r="C33059" s="294"/>
      <c r="D33059" s="294"/>
      <c r="E33059" s="294"/>
      <c r="F33059" s="294"/>
    </row>
    <row r="33060">
      <c r="A33060" s="294" t="s">
        <v>41940</v>
      </c>
      <c r="B33060" s="294"/>
      <c r="C33060" s="294"/>
      <c r="D33060" s="294"/>
      <c r="E33060" s="294"/>
      <c r="F33060" s="294"/>
    </row>
    <row r="33061">
      <c r="A33061" s="294" t="s">
        <v>41941</v>
      </c>
      <c r="B33061" s="294"/>
      <c r="C33061" s="294"/>
      <c r="D33061" s="294"/>
      <c r="E33061" s="294"/>
      <c r="F33061" s="294"/>
    </row>
    <row r="33062">
      <c r="A33062" s="294" t="s">
        <v>41942</v>
      </c>
      <c r="B33062" s="294"/>
      <c r="C33062" s="294"/>
      <c r="D33062" s="294"/>
      <c r="E33062" s="294"/>
      <c r="F33062" s="294"/>
    </row>
    <row r="33063">
      <c r="A33063" s="294" t="s">
        <v>41943</v>
      </c>
      <c r="B33063" s="294"/>
      <c r="C33063" s="294"/>
      <c r="D33063" s="294"/>
      <c r="E33063" s="294"/>
      <c r="F33063" s="294"/>
    </row>
    <row r="33064">
      <c r="A33064" s="294"/>
      <c r="B33064" s="294"/>
      <c r="C33064" s="294"/>
      <c r="D33064" s="294"/>
      <c r="E33064" s="294"/>
      <c r="F33064" s="294"/>
    </row>
    <row r="33065">
      <c r="A33065" s="294" t="s">
        <v>37380</v>
      </c>
      <c r="B33065" s="294"/>
      <c r="C33065" s="294"/>
      <c r="D33065" s="294"/>
      <c r="E33065" s="294"/>
      <c r="F33065" s="294"/>
    </row>
    <row r="33066">
      <c r="A33066" s="294"/>
      <c r="B33066" s="294"/>
      <c r="C33066" s="294"/>
      <c r="D33066" s="294"/>
      <c r="E33066" s="294"/>
      <c r="F33066" s="294"/>
    </row>
    <row r="33067">
      <c r="A33067" s="294" t="s">
        <v>40599</v>
      </c>
      <c r="B33067" s="294"/>
      <c r="C33067" s="294"/>
      <c r="D33067" s="294"/>
      <c r="E33067" s="294"/>
      <c r="F33067" s="294"/>
    </row>
    <row r="33068">
      <c r="A33068" s="294" t="s">
        <v>41944</v>
      </c>
      <c r="B33068" s="294"/>
      <c r="C33068" s="294"/>
      <c r="D33068" s="294"/>
      <c r="E33068" s="294"/>
      <c r="F33068" s="294"/>
    </row>
    <row r="33069">
      <c r="A33069" s="294" t="s">
        <v>41945</v>
      </c>
      <c r="B33069" s="294"/>
      <c r="C33069" s="294"/>
      <c r="D33069" s="294"/>
      <c r="E33069" s="294"/>
      <c r="F33069" s="294"/>
    </row>
    <row r="33070">
      <c r="A33070" s="294" t="s">
        <v>41946</v>
      </c>
      <c r="B33070" s="294"/>
      <c r="C33070" s="294"/>
      <c r="D33070" s="294"/>
      <c r="E33070" s="294"/>
      <c r="F33070" s="294"/>
    </row>
    <row r="33071">
      <c r="A33071" s="294" t="s">
        <v>41947</v>
      </c>
      <c r="B33071" s="294"/>
      <c r="C33071" s="294"/>
      <c r="D33071" s="294"/>
      <c r="E33071" s="294"/>
      <c r="F33071" s="294"/>
    </row>
    <row r="33072">
      <c r="A33072" s="294" t="s">
        <v>41948</v>
      </c>
      <c r="B33072" s="294"/>
      <c r="C33072" s="294"/>
      <c r="D33072" s="294"/>
      <c r="E33072" s="294"/>
      <c r="F33072" s="294"/>
    </row>
    <row r="33073">
      <c r="A33073" s="294" t="s">
        <v>41949</v>
      </c>
      <c r="B33073" s="294"/>
      <c r="C33073" s="294"/>
      <c r="D33073" s="294"/>
      <c r="E33073" s="294"/>
      <c r="F33073" s="294"/>
    </row>
    <row r="33074">
      <c r="A33074" s="294" t="s">
        <v>41950</v>
      </c>
      <c r="B33074" s="294"/>
      <c r="C33074" s="294"/>
      <c r="D33074" s="294"/>
      <c r="E33074" s="294"/>
      <c r="F33074" s="294"/>
    </row>
    <row r="33075">
      <c r="A33075" s="294"/>
      <c r="B33075" s="294"/>
      <c r="C33075" s="294"/>
      <c r="D33075" s="294"/>
      <c r="E33075" s="294"/>
      <c r="F33075" s="294"/>
    </row>
    <row r="33076">
      <c r="A33076" s="294" t="s">
        <v>25653</v>
      </c>
      <c r="B33076" s="294"/>
      <c r="C33076" s="294"/>
      <c r="D33076" s="294"/>
      <c r="E33076" s="294"/>
      <c r="F33076" s="294"/>
    </row>
    <row r="33077">
      <c r="A33077" s="294" t="s">
        <v>30376</v>
      </c>
      <c r="B33077" s="294"/>
      <c r="C33077" s="294"/>
      <c r="D33077" s="294"/>
      <c r="E33077" s="294"/>
      <c r="F33077" s="294"/>
    </row>
    <row r="33078">
      <c r="A33078" s="294"/>
      <c r="B33078" s="294"/>
      <c r="C33078" s="294"/>
      <c r="D33078" s="294"/>
      <c r="E33078" s="294"/>
      <c r="F33078" s="294"/>
    </row>
    <row r="33079">
      <c r="A33079" s="294" t="s">
        <v>41951</v>
      </c>
      <c r="B33079" s="294"/>
      <c r="C33079" s="294"/>
      <c r="D33079" s="294"/>
      <c r="E33079" s="294"/>
      <c r="F33079" s="294"/>
    </row>
    <row r="33080">
      <c r="A33080" s="294" t="s">
        <v>41952</v>
      </c>
      <c r="B33080" s="294"/>
      <c r="C33080" s="294"/>
      <c r="D33080" s="294"/>
      <c r="E33080" s="294"/>
      <c r="F33080" s="294"/>
    </row>
    <row r="33081">
      <c r="A33081" s="294" t="s">
        <v>37779</v>
      </c>
      <c r="B33081" s="294"/>
      <c r="C33081" s="294"/>
      <c r="D33081" s="294"/>
      <c r="E33081" s="294"/>
      <c r="F33081" s="294"/>
    </row>
    <row r="33082">
      <c r="A33082" s="294" t="s">
        <v>41863</v>
      </c>
      <c r="B33082" s="294"/>
      <c r="C33082" s="294"/>
      <c r="D33082" s="294"/>
      <c r="E33082" s="294"/>
      <c r="F33082" s="294"/>
    </row>
    <row r="33083">
      <c r="A33083" s="294" t="s">
        <v>41953</v>
      </c>
      <c r="B33083" s="294"/>
      <c r="C33083" s="294"/>
      <c r="D33083" s="294"/>
      <c r="E33083" s="294"/>
      <c r="F33083" s="294"/>
    </row>
    <row r="33084">
      <c r="A33084" s="294" t="s">
        <v>41954</v>
      </c>
      <c r="B33084" s="294"/>
      <c r="C33084" s="294"/>
      <c r="D33084" s="294"/>
      <c r="E33084" s="294"/>
      <c r="F33084" s="294"/>
    </row>
    <row r="33085">
      <c r="A33085" s="294" t="s">
        <v>41955</v>
      </c>
      <c r="B33085" s="294"/>
      <c r="C33085" s="294"/>
      <c r="D33085" s="294"/>
      <c r="E33085" s="294"/>
      <c r="F33085" s="294"/>
    </row>
    <row r="33086">
      <c r="A33086" s="294" t="s">
        <v>41956</v>
      </c>
      <c r="B33086" s="294"/>
      <c r="C33086" s="294"/>
      <c r="D33086" s="294"/>
      <c r="E33086" s="294"/>
      <c r="F33086" s="294"/>
    </row>
    <row r="33087">
      <c r="A33087" s="294"/>
      <c r="B33087" s="294"/>
      <c r="C33087" s="294"/>
      <c r="D33087" s="294"/>
      <c r="E33087" s="294"/>
      <c r="F33087" s="294"/>
    </row>
    <row r="33088">
      <c r="A33088" s="294" t="s">
        <v>24384</v>
      </c>
      <c r="B33088" s="294"/>
      <c r="C33088" s="294"/>
      <c r="D33088" s="294"/>
      <c r="E33088" s="294"/>
      <c r="F33088" s="294"/>
    </row>
    <row r="33089">
      <c r="A33089" s="294" t="s">
        <v>23772</v>
      </c>
      <c r="B33089" s="294"/>
      <c r="C33089" s="294"/>
      <c r="D33089" s="294"/>
      <c r="E33089" s="294"/>
      <c r="F33089" s="294"/>
    </row>
    <row r="33090">
      <c r="A33090" s="294"/>
      <c r="B33090" s="294"/>
      <c r="C33090" s="294"/>
      <c r="D33090" s="294"/>
      <c r="E33090" s="294"/>
      <c r="F33090" s="294"/>
    </row>
    <row r="33091">
      <c r="A33091" s="294" t="s">
        <v>41957</v>
      </c>
      <c r="B33091" s="294"/>
      <c r="C33091" s="294"/>
      <c r="D33091" s="294"/>
      <c r="E33091" s="294"/>
      <c r="F33091" s="294"/>
    </row>
    <row r="33092">
      <c r="A33092" s="294" t="s">
        <v>41958</v>
      </c>
      <c r="B33092" s="294"/>
      <c r="C33092" s="294"/>
      <c r="D33092" s="294"/>
      <c r="E33092" s="294"/>
      <c r="F33092" s="294"/>
    </row>
    <row r="33093">
      <c r="A33093" s="294" t="s">
        <v>27086</v>
      </c>
      <c r="B33093" s="294"/>
      <c r="C33093" s="294"/>
      <c r="D33093" s="294"/>
      <c r="E33093" s="294"/>
      <c r="F33093" s="294"/>
    </row>
    <row r="33094">
      <c r="A33094" s="294" t="s">
        <v>41738</v>
      </c>
      <c r="B33094" s="294"/>
      <c r="C33094" s="294"/>
      <c r="D33094" s="294"/>
      <c r="E33094" s="294"/>
      <c r="F33094" s="294"/>
    </row>
    <row r="33095">
      <c r="A33095" s="294" t="s">
        <v>41959</v>
      </c>
      <c r="B33095" s="294"/>
      <c r="C33095" s="294"/>
      <c r="D33095" s="294"/>
      <c r="E33095" s="294"/>
      <c r="F33095" s="294"/>
    </row>
    <row r="33096">
      <c r="A33096" s="294" t="s">
        <v>41960</v>
      </c>
      <c r="B33096" s="294"/>
      <c r="C33096" s="294"/>
      <c r="D33096" s="294"/>
      <c r="E33096" s="294"/>
      <c r="F33096" s="294"/>
    </row>
    <row r="33097">
      <c r="A33097" s="294" t="s">
        <v>41961</v>
      </c>
      <c r="B33097" s="294"/>
      <c r="C33097" s="294"/>
      <c r="D33097" s="294"/>
      <c r="E33097" s="294"/>
      <c r="F33097" s="294"/>
    </row>
    <row r="33098">
      <c r="A33098" s="294"/>
      <c r="B33098" s="294"/>
      <c r="C33098" s="294"/>
      <c r="D33098" s="294"/>
      <c r="E33098" s="294"/>
      <c r="F33098" s="294"/>
    </row>
    <row r="33099">
      <c r="A33099" s="294" t="s">
        <v>41962</v>
      </c>
      <c r="B33099" s="294"/>
      <c r="C33099" s="294"/>
      <c r="D33099" s="294"/>
      <c r="E33099" s="294"/>
      <c r="F33099" s="294"/>
    </row>
    <row r="33100">
      <c r="A33100" s="294"/>
      <c r="B33100" s="294"/>
      <c r="C33100" s="294"/>
      <c r="D33100" s="294"/>
      <c r="E33100" s="294"/>
      <c r="F33100" s="294"/>
    </row>
    <row r="33101">
      <c r="A33101" s="294" t="s">
        <v>41963</v>
      </c>
      <c r="B33101" s="294"/>
      <c r="C33101" s="294"/>
      <c r="D33101" s="294"/>
      <c r="E33101" s="294"/>
      <c r="F33101" s="294"/>
    </row>
    <row r="33102">
      <c r="A33102" s="294" t="s">
        <v>41964</v>
      </c>
      <c r="B33102" s="294"/>
      <c r="C33102" s="294"/>
      <c r="D33102" s="294"/>
      <c r="E33102" s="294"/>
      <c r="F33102" s="294"/>
    </row>
    <row r="33103">
      <c r="A33103" s="294" t="s">
        <v>41965</v>
      </c>
      <c r="B33103" s="294"/>
      <c r="C33103" s="294"/>
      <c r="D33103" s="294"/>
      <c r="E33103" s="294"/>
      <c r="F33103" s="294"/>
    </row>
    <row r="33104">
      <c r="A33104" s="294" t="s">
        <v>41481</v>
      </c>
      <c r="B33104" s="294"/>
      <c r="C33104" s="294"/>
      <c r="D33104" s="294"/>
      <c r="E33104" s="294"/>
      <c r="F33104" s="294"/>
    </row>
    <row r="33105">
      <c r="A33105" s="294" t="s">
        <v>41966</v>
      </c>
      <c r="B33105" s="294"/>
      <c r="C33105" s="294"/>
      <c r="D33105" s="294"/>
      <c r="E33105" s="294"/>
      <c r="F33105" s="294"/>
    </row>
    <row r="33106">
      <c r="A33106" s="294" t="s">
        <v>41967</v>
      </c>
      <c r="B33106" s="294"/>
      <c r="C33106" s="294"/>
      <c r="D33106" s="294"/>
      <c r="E33106" s="294"/>
      <c r="F33106" s="294"/>
    </row>
    <row r="33107">
      <c r="A33107" s="294" t="s">
        <v>41968</v>
      </c>
      <c r="B33107" s="294"/>
      <c r="C33107" s="294"/>
      <c r="D33107" s="294"/>
      <c r="E33107" s="294"/>
      <c r="F33107" s="294"/>
    </row>
    <row r="33108">
      <c r="A33108" s="294" t="s">
        <v>41969</v>
      </c>
      <c r="B33108" s="294"/>
      <c r="C33108" s="294"/>
      <c r="D33108" s="294"/>
      <c r="E33108" s="294"/>
      <c r="F33108" s="294"/>
    </row>
    <row r="33109">
      <c r="A33109" s="294" t="s">
        <v>41970</v>
      </c>
      <c r="B33109" s="294"/>
      <c r="C33109" s="294"/>
      <c r="D33109" s="294"/>
      <c r="E33109" s="294"/>
      <c r="F33109" s="294"/>
    </row>
    <row r="33110">
      <c r="A33110" s="294" t="s">
        <v>41746</v>
      </c>
      <c r="B33110" s="294"/>
      <c r="C33110" s="294"/>
      <c r="D33110" s="294"/>
      <c r="E33110" s="294"/>
      <c r="F33110" s="294"/>
    </row>
    <row r="33111">
      <c r="A33111" s="294" t="s">
        <v>41971</v>
      </c>
      <c r="B33111" s="294"/>
      <c r="C33111" s="294"/>
      <c r="D33111" s="294"/>
      <c r="E33111" s="294"/>
      <c r="F33111" s="294"/>
    </row>
    <row r="33112">
      <c r="A33112" s="294" t="s">
        <v>41972</v>
      </c>
      <c r="B33112" s="294"/>
      <c r="C33112" s="294"/>
      <c r="D33112" s="294"/>
      <c r="E33112" s="294"/>
      <c r="F33112" s="294"/>
    </row>
    <row r="33113">
      <c r="A33113" s="294" t="s">
        <v>41973</v>
      </c>
      <c r="B33113" s="294"/>
      <c r="C33113" s="294"/>
      <c r="D33113" s="294"/>
      <c r="E33113" s="294"/>
      <c r="F33113" s="294"/>
    </row>
    <row r="33114">
      <c r="A33114" s="294" t="s">
        <v>41974</v>
      </c>
      <c r="B33114" s="294"/>
      <c r="C33114" s="294"/>
      <c r="D33114" s="294"/>
      <c r="E33114" s="294"/>
      <c r="F33114" s="294"/>
    </row>
    <row r="33115">
      <c r="A33115" s="294" t="s">
        <v>41975</v>
      </c>
      <c r="B33115" s="294"/>
      <c r="C33115" s="294"/>
      <c r="D33115" s="294"/>
      <c r="E33115" s="294"/>
      <c r="F33115" s="294"/>
    </row>
    <row r="33116">
      <c r="A33116" s="294" t="s">
        <v>41976</v>
      </c>
      <c r="B33116" s="294"/>
      <c r="C33116" s="294"/>
      <c r="D33116" s="294"/>
      <c r="E33116" s="294"/>
      <c r="F33116" s="294"/>
    </row>
    <row r="33117">
      <c r="A33117" s="294" t="s">
        <v>41977</v>
      </c>
      <c r="B33117" s="294"/>
      <c r="C33117" s="294"/>
      <c r="D33117" s="294"/>
      <c r="E33117" s="294"/>
      <c r="F33117" s="294"/>
    </row>
    <row r="33118">
      <c r="A33118" s="294" t="s">
        <v>41978</v>
      </c>
      <c r="B33118" s="294"/>
      <c r="C33118" s="294"/>
      <c r="D33118" s="294"/>
      <c r="E33118" s="294"/>
      <c r="F33118" s="294"/>
    </row>
    <row r="33119">
      <c r="A33119" s="294"/>
      <c r="B33119" s="294"/>
      <c r="C33119" s="294"/>
      <c r="D33119" s="294"/>
      <c r="E33119" s="294"/>
      <c r="F33119" s="294"/>
    </row>
    <row r="33120">
      <c r="A33120" s="294" t="s">
        <v>41979</v>
      </c>
      <c r="B33120" s="294"/>
      <c r="C33120" s="294"/>
      <c r="D33120" s="294"/>
      <c r="E33120" s="294"/>
      <c r="F33120" s="294"/>
    </row>
    <row r="33121">
      <c r="A33121" s="294" t="s">
        <v>41980</v>
      </c>
      <c r="B33121" s="294"/>
      <c r="C33121" s="294"/>
      <c r="D33121" s="294"/>
      <c r="E33121" s="294"/>
      <c r="F33121" s="294"/>
    </row>
    <row r="33122">
      <c r="A33122" s="294" t="s">
        <v>21618</v>
      </c>
      <c r="B33122" s="294"/>
      <c r="C33122" s="294"/>
      <c r="D33122" s="294"/>
      <c r="E33122" s="294"/>
      <c r="F33122" s="294"/>
    </row>
    <row r="33123">
      <c r="A33123" s="294" t="s">
        <v>41981</v>
      </c>
      <c r="B33123" s="294"/>
      <c r="C33123" s="294"/>
      <c r="D33123" s="294"/>
      <c r="E33123" s="294"/>
      <c r="F33123" s="294"/>
    </row>
    <row r="33124">
      <c r="A33124" s="294"/>
      <c r="B33124" s="294"/>
      <c r="C33124" s="294"/>
      <c r="D33124" s="294"/>
      <c r="E33124" s="294"/>
      <c r="F33124" s="294"/>
    </row>
    <row r="33125">
      <c r="A33125" s="294"/>
      <c r="B33125" s="294"/>
      <c r="C33125" s="294"/>
      <c r="D33125" s="294"/>
      <c r="E33125" s="294"/>
      <c r="F33125" s="294"/>
    </row>
    <row r="33126">
      <c r="A33126" s="294" t="s">
        <v>22512</v>
      </c>
      <c r="B33126" s="294"/>
      <c r="C33126" s="294"/>
      <c r="D33126" s="294"/>
      <c r="E33126" s="294"/>
      <c r="F33126" s="294"/>
    </row>
    <row r="33127">
      <c r="A33127" s="294" t="s">
        <v>20462</v>
      </c>
      <c r="B33127" s="294"/>
      <c r="C33127" s="294"/>
      <c r="D33127" s="294"/>
      <c r="E33127" s="294"/>
      <c r="F33127" s="294"/>
    </row>
    <row r="33128">
      <c r="A33128" s="294"/>
      <c r="B33128" s="294"/>
      <c r="C33128" s="294"/>
      <c r="D33128" s="294"/>
      <c r="E33128" s="294"/>
      <c r="F33128" s="294"/>
    </row>
    <row r="33129">
      <c r="A33129" s="294" t="s">
        <v>41982</v>
      </c>
      <c r="B33129" s="294"/>
      <c r="C33129" s="294"/>
      <c r="D33129" s="294"/>
      <c r="E33129" s="294"/>
      <c r="F33129" s="294"/>
    </row>
    <row r="33130">
      <c r="A33130" s="294" t="s">
        <v>41983</v>
      </c>
      <c r="B33130" s="294"/>
      <c r="C33130" s="294"/>
      <c r="D33130" s="294"/>
      <c r="E33130" s="294"/>
      <c r="F33130" s="294"/>
    </row>
    <row r="33131">
      <c r="A33131" s="294" t="s">
        <v>41984</v>
      </c>
      <c r="B33131" s="294"/>
      <c r="C33131" s="294"/>
      <c r="D33131" s="294"/>
      <c r="E33131" s="294"/>
      <c r="F33131" s="294"/>
    </row>
    <row r="33132">
      <c r="A33132" s="294" t="s">
        <v>41985</v>
      </c>
      <c r="B33132" s="294"/>
      <c r="C33132" s="294"/>
      <c r="D33132" s="294"/>
      <c r="E33132" s="294"/>
      <c r="F33132" s="294"/>
    </row>
    <row r="33133">
      <c r="A33133" s="294" t="s">
        <v>41986</v>
      </c>
      <c r="B33133" s="294"/>
      <c r="C33133" s="294"/>
      <c r="D33133" s="294"/>
      <c r="E33133" s="294"/>
      <c r="F33133" s="294"/>
    </row>
    <row r="33134">
      <c r="A33134" s="294" t="s">
        <v>41987</v>
      </c>
      <c r="B33134" s="294"/>
      <c r="C33134" s="294"/>
      <c r="D33134" s="294"/>
      <c r="E33134" s="294"/>
      <c r="F33134" s="294"/>
    </row>
    <row r="33135">
      <c r="A33135" s="294" t="s">
        <v>41988</v>
      </c>
      <c r="B33135" s="294"/>
      <c r="C33135" s="294"/>
      <c r="D33135" s="294"/>
      <c r="E33135" s="294"/>
      <c r="F33135" s="294"/>
    </row>
    <row r="33136">
      <c r="A33136" s="294" t="s">
        <v>41989</v>
      </c>
      <c r="B33136" s="294"/>
      <c r="C33136" s="294"/>
      <c r="D33136" s="294"/>
      <c r="E33136" s="294"/>
      <c r="F33136" s="294"/>
    </row>
    <row r="33137">
      <c r="A33137" s="294" t="s">
        <v>41990</v>
      </c>
      <c r="B33137" s="294"/>
      <c r="C33137" s="294"/>
      <c r="D33137" s="294"/>
      <c r="E33137" s="294"/>
      <c r="F33137" s="294"/>
    </row>
    <row r="33138">
      <c r="A33138" s="294" t="s">
        <v>41991</v>
      </c>
      <c r="B33138" s="294"/>
      <c r="C33138" s="294"/>
      <c r="D33138" s="294"/>
      <c r="E33138" s="294"/>
      <c r="F33138" s="294"/>
    </row>
    <row r="33139">
      <c r="A33139" s="294" t="s">
        <v>41992</v>
      </c>
      <c r="B33139" s="294"/>
      <c r="C33139" s="294"/>
      <c r="D33139" s="294"/>
      <c r="E33139" s="294"/>
      <c r="F33139" s="294"/>
    </row>
    <row r="33140">
      <c r="A33140" s="294" t="s">
        <v>41993</v>
      </c>
      <c r="B33140" s="294"/>
      <c r="C33140" s="294"/>
      <c r="D33140" s="294"/>
      <c r="E33140" s="294"/>
      <c r="F33140" s="294"/>
    </row>
    <row r="33141">
      <c r="A33141" s="294" t="s">
        <v>41994</v>
      </c>
      <c r="B33141" s="294"/>
      <c r="C33141" s="294"/>
      <c r="D33141" s="294"/>
      <c r="E33141" s="294"/>
      <c r="F33141" s="294"/>
    </row>
    <row r="33142">
      <c r="A33142" s="294" t="s">
        <v>41995</v>
      </c>
      <c r="B33142" s="294"/>
      <c r="C33142" s="294"/>
      <c r="D33142" s="294"/>
      <c r="E33142" s="294"/>
      <c r="F33142" s="294"/>
    </row>
    <row r="33143">
      <c r="A33143" s="294" t="s">
        <v>41996</v>
      </c>
      <c r="B33143" s="294"/>
      <c r="C33143" s="294"/>
      <c r="D33143" s="294"/>
      <c r="E33143" s="294"/>
      <c r="F33143" s="294"/>
    </row>
    <row r="33144">
      <c r="A33144" s="294" t="s">
        <v>41997</v>
      </c>
      <c r="B33144" s="294"/>
      <c r="C33144" s="294"/>
      <c r="D33144" s="294"/>
      <c r="E33144" s="294"/>
      <c r="F33144" s="294"/>
    </row>
    <row r="33145">
      <c r="A33145" s="294" t="s">
        <v>41998</v>
      </c>
      <c r="B33145" s="294"/>
      <c r="C33145" s="294"/>
      <c r="D33145" s="294"/>
      <c r="E33145" s="294"/>
      <c r="F33145" s="294"/>
    </row>
    <row r="33146">
      <c r="A33146" s="294"/>
      <c r="B33146" s="294"/>
      <c r="C33146" s="294"/>
      <c r="D33146" s="294"/>
      <c r="E33146" s="294"/>
      <c r="F33146" s="294"/>
    </row>
    <row r="33147">
      <c r="A33147" s="294" t="s">
        <v>41999</v>
      </c>
      <c r="B33147" s="294"/>
      <c r="C33147" s="294"/>
      <c r="D33147" s="294"/>
      <c r="E33147" s="294"/>
      <c r="F33147" s="294"/>
    </row>
    <row r="33148">
      <c r="A33148" s="294"/>
      <c r="B33148" s="294"/>
      <c r="C33148" s="294"/>
      <c r="D33148" s="294"/>
      <c r="E33148" s="294"/>
      <c r="F33148" s="294"/>
    </row>
    <row r="33149">
      <c r="A33149" s="294" t="s">
        <v>42000</v>
      </c>
      <c r="B33149" s="294"/>
      <c r="C33149" s="294"/>
      <c r="D33149" s="294"/>
      <c r="E33149" s="294"/>
      <c r="F33149" s="294"/>
    </row>
    <row r="33150">
      <c r="A33150" s="294" t="s">
        <v>42001</v>
      </c>
      <c r="B33150" s="294"/>
      <c r="C33150" s="294"/>
      <c r="D33150" s="294"/>
      <c r="E33150" s="294"/>
      <c r="F33150" s="294"/>
    </row>
    <row r="33151">
      <c r="A33151" s="294" t="s">
        <v>42002</v>
      </c>
      <c r="B33151" s="294"/>
      <c r="C33151" s="294"/>
      <c r="D33151" s="294"/>
      <c r="E33151" s="294"/>
      <c r="F33151" s="294"/>
    </row>
    <row r="33152">
      <c r="A33152" s="294" t="s">
        <v>42003</v>
      </c>
      <c r="B33152" s="294"/>
      <c r="C33152" s="294"/>
      <c r="D33152" s="294"/>
      <c r="E33152" s="294"/>
      <c r="F33152" s="294"/>
    </row>
    <row r="33153">
      <c r="A33153" s="294" t="s">
        <v>42004</v>
      </c>
      <c r="B33153" s="294"/>
      <c r="C33153" s="294"/>
      <c r="D33153" s="294"/>
      <c r="E33153" s="294"/>
      <c r="F33153" s="294"/>
    </row>
    <row r="33154">
      <c r="A33154" s="294" t="s">
        <v>41997</v>
      </c>
      <c r="B33154" s="294"/>
      <c r="C33154" s="294"/>
      <c r="D33154" s="294"/>
      <c r="E33154" s="294"/>
      <c r="F33154" s="294"/>
    </row>
    <row r="33155">
      <c r="A33155" s="294" t="s">
        <v>42005</v>
      </c>
      <c r="B33155" s="294"/>
      <c r="C33155" s="294"/>
      <c r="D33155" s="294"/>
      <c r="E33155" s="294"/>
      <c r="F33155" s="294"/>
    </row>
    <row r="33156">
      <c r="A33156" s="294"/>
      <c r="B33156" s="294"/>
      <c r="C33156" s="294"/>
      <c r="D33156" s="294"/>
      <c r="E33156" s="294"/>
      <c r="F33156" s="294"/>
    </row>
    <row r="33157">
      <c r="A33157" s="294" t="s">
        <v>23943</v>
      </c>
      <c r="B33157" s="294"/>
      <c r="C33157" s="294"/>
      <c r="D33157" s="294"/>
      <c r="E33157" s="294"/>
      <c r="F33157" s="294"/>
    </row>
    <row r="33158">
      <c r="A33158" s="294" t="s">
        <v>26884</v>
      </c>
      <c r="B33158" s="294"/>
      <c r="C33158" s="294"/>
      <c r="D33158" s="294"/>
      <c r="E33158" s="294"/>
      <c r="F33158" s="294"/>
    </row>
    <row r="33159">
      <c r="A33159" s="294"/>
      <c r="B33159" s="294"/>
      <c r="C33159" s="294"/>
      <c r="D33159" s="294"/>
      <c r="E33159" s="294"/>
      <c r="F33159" s="294"/>
    </row>
    <row r="33160">
      <c r="A33160" s="294" t="s">
        <v>42006</v>
      </c>
      <c r="B33160" s="294"/>
      <c r="C33160" s="294"/>
      <c r="D33160" s="294"/>
      <c r="E33160" s="294"/>
      <c r="F33160" s="294"/>
    </row>
    <row r="33161">
      <c r="A33161" s="294" t="s">
        <v>42007</v>
      </c>
      <c r="B33161" s="294"/>
      <c r="C33161" s="294"/>
      <c r="D33161" s="294"/>
      <c r="E33161" s="294"/>
      <c r="F33161" s="294"/>
    </row>
    <row r="33162">
      <c r="A33162" s="294" t="s">
        <v>42008</v>
      </c>
      <c r="B33162" s="294"/>
      <c r="C33162" s="294"/>
      <c r="D33162" s="294"/>
      <c r="E33162" s="294"/>
      <c r="F33162" s="294"/>
    </row>
    <row r="33163">
      <c r="A33163" s="294" t="s">
        <v>42009</v>
      </c>
      <c r="B33163" s="294"/>
      <c r="C33163" s="294"/>
      <c r="D33163" s="294"/>
      <c r="E33163" s="294"/>
      <c r="F33163" s="294"/>
    </row>
    <row r="33164">
      <c r="A33164" s="294" t="s">
        <v>42010</v>
      </c>
      <c r="B33164" s="294"/>
      <c r="C33164" s="294"/>
      <c r="D33164" s="294"/>
      <c r="E33164" s="294"/>
      <c r="F33164" s="294"/>
    </row>
    <row r="33165">
      <c r="A33165" s="294" t="s">
        <v>42011</v>
      </c>
      <c r="B33165" s="294"/>
      <c r="C33165" s="294"/>
      <c r="D33165" s="294"/>
      <c r="E33165" s="294"/>
      <c r="F33165" s="294"/>
    </row>
    <row r="33166">
      <c r="A33166" s="294" t="s">
        <v>42012</v>
      </c>
      <c r="B33166" s="294"/>
      <c r="C33166" s="294"/>
      <c r="D33166" s="294"/>
      <c r="E33166" s="294"/>
      <c r="F33166" s="294"/>
    </row>
    <row r="33167">
      <c r="A33167" s="294" t="s">
        <v>41997</v>
      </c>
      <c r="B33167" s="294"/>
      <c r="C33167" s="294"/>
      <c r="D33167" s="294"/>
      <c r="E33167" s="294"/>
      <c r="F33167" s="294"/>
    </row>
    <row r="33168">
      <c r="A33168" s="294" t="s">
        <v>42013</v>
      </c>
      <c r="B33168" s="294"/>
      <c r="C33168" s="294"/>
      <c r="D33168" s="294"/>
      <c r="E33168" s="294"/>
      <c r="F33168" s="294"/>
    </row>
    <row r="33169">
      <c r="A33169" s="294" t="s">
        <v>42014</v>
      </c>
      <c r="B33169" s="294"/>
      <c r="C33169" s="294"/>
      <c r="D33169" s="294"/>
      <c r="E33169" s="294"/>
      <c r="F33169" s="294"/>
    </row>
    <row r="33170">
      <c r="A33170" s="294" t="s">
        <v>42015</v>
      </c>
      <c r="B33170" s="294"/>
      <c r="C33170" s="294"/>
      <c r="D33170" s="294"/>
      <c r="E33170" s="294"/>
      <c r="F33170" s="294"/>
    </row>
    <row r="33171">
      <c r="A33171" s="294"/>
      <c r="B33171" s="294"/>
      <c r="C33171" s="294"/>
      <c r="D33171" s="294"/>
      <c r="E33171" s="294"/>
      <c r="F33171" s="294"/>
    </row>
    <row r="33172">
      <c r="A33172" s="294" t="s">
        <v>40986</v>
      </c>
      <c r="B33172" s="294"/>
      <c r="C33172" s="294"/>
      <c r="D33172" s="294"/>
      <c r="E33172" s="294"/>
      <c r="F33172" s="294"/>
    </row>
    <row r="33173">
      <c r="A33173" s="294"/>
      <c r="B33173" s="294"/>
      <c r="C33173" s="294"/>
      <c r="D33173" s="294"/>
      <c r="E33173" s="294"/>
      <c r="F33173" s="294"/>
    </row>
    <row r="33174">
      <c r="A33174" s="294" t="s">
        <v>42016</v>
      </c>
      <c r="B33174" s="294"/>
      <c r="C33174" s="294"/>
      <c r="D33174" s="294"/>
      <c r="E33174" s="294"/>
      <c r="F33174" s="294"/>
    </row>
    <row r="33175">
      <c r="A33175" s="294" t="s">
        <v>42017</v>
      </c>
      <c r="B33175" s="294"/>
      <c r="C33175" s="294"/>
      <c r="D33175" s="294"/>
      <c r="E33175" s="294"/>
      <c r="F33175" s="294"/>
    </row>
    <row r="33176">
      <c r="A33176" s="294" t="s">
        <v>36722</v>
      </c>
      <c r="B33176" s="294"/>
      <c r="C33176" s="294"/>
      <c r="D33176" s="294"/>
      <c r="E33176" s="294"/>
      <c r="F33176" s="294"/>
    </row>
    <row r="33177">
      <c r="A33177" s="294" t="s">
        <v>42018</v>
      </c>
      <c r="B33177" s="294"/>
      <c r="C33177" s="294"/>
      <c r="D33177" s="294"/>
      <c r="E33177" s="294"/>
      <c r="F33177" s="294"/>
    </row>
    <row r="33178">
      <c r="A33178" s="294" t="s">
        <v>42019</v>
      </c>
      <c r="B33178" s="294"/>
      <c r="C33178" s="294"/>
      <c r="D33178" s="294"/>
      <c r="E33178" s="294"/>
      <c r="F33178" s="294"/>
    </row>
    <row r="33179">
      <c r="A33179" s="294" t="s">
        <v>42020</v>
      </c>
      <c r="B33179" s="294"/>
      <c r="C33179" s="294"/>
      <c r="D33179" s="294"/>
      <c r="E33179" s="294"/>
      <c r="F33179" s="294"/>
    </row>
    <row r="33180">
      <c r="A33180" s="294" t="s">
        <v>42021</v>
      </c>
      <c r="B33180" s="294"/>
      <c r="C33180" s="294"/>
      <c r="D33180" s="294"/>
      <c r="E33180" s="294"/>
      <c r="F33180" s="294"/>
    </row>
    <row r="33181">
      <c r="A33181" s="294" t="s">
        <v>42022</v>
      </c>
      <c r="B33181" s="294"/>
      <c r="C33181" s="294"/>
      <c r="D33181" s="294"/>
      <c r="E33181" s="294"/>
      <c r="F33181" s="294"/>
    </row>
    <row r="33182">
      <c r="A33182" s="294" t="s">
        <v>42023</v>
      </c>
      <c r="B33182" s="294"/>
      <c r="C33182" s="294"/>
      <c r="D33182" s="294"/>
      <c r="E33182" s="294"/>
      <c r="F33182" s="294"/>
    </row>
    <row r="33183">
      <c r="A33183" s="294" t="s">
        <v>42024</v>
      </c>
      <c r="B33183" s="294"/>
      <c r="C33183" s="294"/>
      <c r="D33183" s="294"/>
      <c r="E33183" s="294"/>
      <c r="F33183" s="294"/>
    </row>
    <row r="33184">
      <c r="A33184" s="294" t="s">
        <v>42025</v>
      </c>
      <c r="B33184" s="294"/>
      <c r="C33184" s="294"/>
      <c r="D33184" s="294"/>
      <c r="E33184" s="294"/>
      <c r="F33184" s="294"/>
    </row>
    <row r="33185">
      <c r="A33185" s="294" t="s">
        <v>42026</v>
      </c>
      <c r="B33185" s="294"/>
      <c r="C33185" s="294"/>
      <c r="D33185" s="294"/>
      <c r="E33185" s="294"/>
      <c r="F33185" s="294"/>
    </row>
    <row r="33186">
      <c r="A33186" s="294" t="s">
        <v>42027</v>
      </c>
      <c r="B33186" s="294"/>
      <c r="C33186" s="294"/>
      <c r="D33186" s="294"/>
      <c r="E33186" s="294"/>
      <c r="F33186" s="294"/>
    </row>
    <row r="33187">
      <c r="A33187" s="294"/>
      <c r="B33187" s="294"/>
      <c r="C33187" s="294"/>
      <c r="D33187" s="294"/>
      <c r="E33187" s="294"/>
      <c r="F33187" s="294"/>
    </row>
    <row r="33188">
      <c r="A33188" s="294" t="s">
        <v>42028</v>
      </c>
      <c r="B33188" s="294"/>
      <c r="C33188" s="294"/>
      <c r="D33188" s="294"/>
      <c r="E33188" s="294"/>
      <c r="F33188" s="294"/>
    </row>
    <row r="33189">
      <c r="A33189" s="294"/>
      <c r="B33189" s="294"/>
      <c r="C33189" s="294"/>
      <c r="D33189" s="294"/>
      <c r="E33189" s="294"/>
      <c r="F33189" s="294"/>
    </row>
    <row r="33190">
      <c r="A33190" s="294" t="s">
        <v>42029</v>
      </c>
      <c r="B33190" s="294"/>
      <c r="C33190" s="294"/>
      <c r="D33190" s="294"/>
      <c r="E33190" s="294"/>
      <c r="F33190" s="294"/>
    </row>
    <row r="33191">
      <c r="A33191" s="294" t="s">
        <v>42030</v>
      </c>
      <c r="B33191" s="294"/>
      <c r="C33191" s="294"/>
      <c r="D33191" s="294"/>
      <c r="E33191" s="294"/>
      <c r="F33191" s="294"/>
    </row>
    <row r="33192">
      <c r="A33192" s="294" t="s">
        <v>42031</v>
      </c>
      <c r="B33192" s="294"/>
      <c r="C33192" s="294"/>
      <c r="D33192" s="294"/>
      <c r="E33192" s="294"/>
      <c r="F33192" s="294"/>
    </row>
    <row r="33193">
      <c r="A33193" s="294" t="s">
        <v>42032</v>
      </c>
      <c r="B33193" s="294"/>
      <c r="C33193" s="294"/>
      <c r="D33193" s="294"/>
      <c r="E33193" s="294"/>
      <c r="F33193" s="294"/>
    </row>
    <row r="33194">
      <c r="A33194" s="294" t="s">
        <v>42033</v>
      </c>
      <c r="B33194" s="294"/>
      <c r="C33194" s="294"/>
      <c r="D33194" s="294"/>
      <c r="E33194" s="294"/>
      <c r="F33194" s="294"/>
    </row>
    <row r="33195">
      <c r="A33195" s="294" t="s">
        <v>42034</v>
      </c>
      <c r="B33195" s="294"/>
      <c r="C33195" s="294"/>
      <c r="D33195" s="294"/>
      <c r="E33195" s="294"/>
      <c r="F33195" s="294"/>
    </row>
    <row r="33196">
      <c r="A33196" s="294" t="s">
        <v>42035</v>
      </c>
      <c r="B33196" s="294"/>
      <c r="C33196" s="294"/>
      <c r="D33196" s="294"/>
      <c r="E33196" s="294"/>
      <c r="F33196" s="294"/>
    </row>
    <row r="33197">
      <c r="A33197" s="294" t="s">
        <v>42036</v>
      </c>
      <c r="B33197" s="294"/>
      <c r="C33197" s="294"/>
      <c r="D33197" s="294"/>
      <c r="E33197" s="294"/>
      <c r="F33197" s="294"/>
    </row>
    <row r="33198">
      <c r="A33198" s="294" t="s">
        <v>42037</v>
      </c>
      <c r="B33198" s="294"/>
      <c r="C33198" s="294"/>
      <c r="D33198" s="294"/>
      <c r="E33198" s="294"/>
      <c r="F33198" s="294"/>
    </row>
    <row r="33199">
      <c r="A33199" s="294" t="s">
        <v>42038</v>
      </c>
      <c r="B33199" s="294"/>
      <c r="C33199" s="294"/>
      <c r="D33199" s="294"/>
      <c r="E33199" s="294"/>
      <c r="F33199" s="294"/>
    </row>
    <row r="33200">
      <c r="A33200" s="294" t="s">
        <v>42039</v>
      </c>
      <c r="B33200" s="294"/>
      <c r="C33200" s="294"/>
      <c r="D33200" s="294"/>
      <c r="E33200" s="294"/>
      <c r="F33200" s="294"/>
    </row>
    <row r="33201">
      <c r="A33201" s="294" t="s">
        <v>42040</v>
      </c>
      <c r="B33201" s="294"/>
      <c r="C33201" s="294"/>
      <c r="D33201" s="294"/>
      <c r="E33201" s="294"/>
      <c r="F33201" s="294"/>
    </row>
    <row r="33202">
      <c r="A33202" s="294" t="s">
        <v>36111</v>
      </c>
      <c r="B33202" s="294"/>
      <c r="C33202" s="294"/>
      <c r="D33202" s="294"/>
      <c r="E33202" s="294"/>
      <c r="F33202" s="294"/>
    </row>
    <row r="33203">
      <c r="A33203" s="294" t="s">
        <v>42041</v>
      </c>
      <c r="B33203" s="294"/>
      <c r="C33203" s="294"/>
      <c r="D33203" s="294"/>
      <c r="E33203" s="294"/>
      <c r="F33203" s="294"/>
    </row>
    <row r="33204">
      <c r="A33204" s="294" t="s">
        <v>42042</v>
      </c>
      <c r="B33204" s="294"/>
      <c r="C33204" s="294"/>
      <c r="D33204" s="294"/>
      <c r="E33204" s="294"/>
      <c r="F33204" s="294"/>
    </row>
    <row r="33205">
      <c r="A33205" s="294" t="s">
        <v>37457</v>
      </c>
      <c r="B33205" s="294"/>
      <c r="C33205" s="294"/>
      <c r="D33205" s="294"/>
      <c r="E33205" s="294"/>
      <c r="F33205" s="294"/>
    </row>
    <row r="33206">
      <c r="A33206" s="294" t="s">
        <v>42043</v>
      </c>
      <c r="B33206" s="294"/>
      <c r="C33206" s="294"/>
      <c r="D33206" s="294"/>
      <c r="E33206" s="294"/>
      <c r="F33206" s="294"/>
    </row>
    <row r="33207">
      <c r="A33207" s="294" t="s">
        <v>42044</v>
      </c>
      <c r="B33207" s="294"/>
      <c r="C33207" s="294"/>
      <c r="D33207" s="294"/>
      <c r="E33207" s="294"/>
      <c r="F33207" s="294"/>
    </row>
    <row r="33208">
      <c r="A33208" s="294" t="s">
        <v>33234</v>
      </c>
      <c r="B33208" s="294"/>
      <c r="C33208" s="294"/>
      <c r="D33208" s="294"/>
      <c r="E33208" s="294"/>
      <c r="F33208" s="294"/>
    </row>
    <row r="33209">
      <c r="A33209" s="294" t="s">
        <v>42045</v>
      </c>
      <c r="B33209" s="294"/>
      <c r="C33209" s="294"/>
      <c r="D33209" s="294"/>
      <c r="E33209" s="294"/>
      <c r="F33209" s="294"/>
    </row>
    <row r="33210">
      <c r="A33210" s="294" t="s">
        <v>42046</v>
      </c>
      <c r="B33210" s="294"/>
      <c r="C33210" s="294"/>
      <c r="D33210" s="294"/>
      <c r="E33210" s="294"/>
      <c r="F33210" s="294"/>
    </row>
    <row r="33211">
      <c r="A33211" s="294" t="s">
        <v>42047</v>
      </c>
      <c r="B33211" s="294"/>
      <c r="C33211" s="294"/>
      <c r="D33211" s="294"/>
      <c r="E33211" s="294"/>
      <c r="F33211" s="294"/>
    </row>
    <row r="33212">
      <c r="A33212" s="294" t="s">
        <v>42048</v>
      </c>
      <c r="B33212" s="294"/>
      <c r="C33212" s="294"/>
      <c r="D33212" s="294"/>
      <c r="E33212" s="294"/>
      <c r="F33212" s="294"/>
    </row>
    <row r="33213">
      <c r="A33213" s="294" t="s">
        <v>42049</v>
      </c>
      <c r="B33213" s="294"/>
      <c r="C33213" s="294"/>
      <c r="D33213" s="294"/>
      <c r="E33213" s="294"/>
      <c r="F33213" s="294"/>
    </row>
    <row r="33214">
      <c r="A33214" s="294" t="s">
        <v>42050</v>
      </c>
      <c r="B33214" s="294"/>
      <c r="C33214" s="294"/>
      <c r="D33214" s="294"/>
      <c r="E33214" s="294"/>
      <c r="F33214" s="294"/>
    </row>
    <row r="33215">
      <c r="A33215" s="294" t="s">
        <v>42051</v>
      </c>
      <c r="B33215" s="294"/>
      <c r="C33215" s="294"/>
      <c r="D33215" s="294"/>
      <c r="E33215" s="294"/>
      <c r="F33215" s="294"/>
    </row>
    <row r="33216">
      <c r="A33216" s="294"/>
      <c r="B33216" s="294"/>
      <c r="C33216" s="294"/>
      <c r="D33216" s="294"/>
      <c r="E33216" s="294"/>
      <c r="F33216" s="294"/>
    </row>
    <row r="33217">
      <c r="A33217" s="294" t="s">
        <v>42052</v>
      </c>
      <c r="B33217" s="294"/>
      <c r="C33217" s="294"/>
      <c r="D33217" s="294"/>
      <c r="E33217" s="294"/>
      <c r="F33217" s="294"/>
    </row>
    <row r="33218">
      <c r="A33218" s="294"/>
      <c r="B33218" s="294"/>
      <c r="C33218" s="294"/>
      <c r="D33218" s="294"/>
      <c r="E33218" s="294"/>
      <c r="F33218" s="294"/>
    </row>
    <row r="33219">
      <c r="A33219" s="294"/>
      <c r="B33219" s="294"/>
      <c r="C33219" s="294"/>
      <c r="D33219" s="294"/>
      <c r="E33219" s="294"/>
      <c r="F33219" s="294"/>
    </row>
    <row r="33220">
      <c r="A33220" s="294" t="s">
        <v>42053</v>
      </c>
      <c r="B33220" s="294"/>
      <c r="C33220" s="294"/>
      <c r="D33220" s="294"/>
      <c r="E33220" s="294"/>
      <c r="F33220" s="294"/>
    </row>
    <row r="33221">
      <c r="A33221" s="294" t="s">
        <v>42054</v>
      </c>
      <c r="B33221" s="294"/>
      <c r="C33221" s="294"/>
      <c r="D33221" s="294"/>
      <c r="E33221" s="294"/>
      <c r="F33221" s="294"/>
    </row>
    <row r="33222">
      <c r="A33222" s="294" t="s">
        <v>42055</v>
      </c>
      <c r="B33222" s="294"/>
      <c r="C33222" s="294"/>
      <c r="D33222" s="294"/>
      <c r="E33222" s="294"/>
      <c r="F33222" s="294"/>
    </row>
    <row r="33223">
      <c r="A33223" s="294" t="s">
        <v>42056</v>
      </c>
      <c r="B33223" s="294"/>
      <c r="C33223" s="294"/>
      <c r="D33223" s="294"/>
      <c r="E33223" s="294"/>
      <c r="F33223" s="294"/>
    </row>
    <row r="33224">
      <c r="A33224" s="294" t="s">
        <v>42057</v>
      </c>
      <c r="B33224" s="294"/>
      <c r="C33224" s="294"/>
      <c r="D33224" s="294"/>
      <c r="E33224" s="294"/>
      <c r="F33224" s="294"/>
    </row>
    <row r="33225">
      <c r="A33225" s="294" t="s">
        <v>42058</v>
      </c>
      <c r="B33225" s="294"/>
      <c r="C33225" s="294"/>
      <c r="D33225" s="294"/>
      <c r="E33225" s="294"/>
      <c r="F33225" s="294"/>
    </row>
    <row r="33226">
      <c r="A33226" s="294" t="s">
        <v>42059</v>
      </c>
      <c r="B33226" s="294"/>
      <c r="C33226" s="294"/>
      <c r="D33226" s="294"/>
      <c r="E33226" s="294"/>
      <c r="F33226" s="294"/>
    </row>
    <row r="33227">
      <c r="A33227" s="294" t="s">
        <v>42060</v>
      </c>
      <c r="B33227" s="294"/>
      <c r="C33227" s="294"/>
      <c r="D33227" s="294"/>
      <c r="E33227" s="294"/>
      <c r="F33227" s="294"/>
    </row>
    <row r="33228">
      <c r="A33228" s="294" t="s">
        <v>42061</v>
      </c>
      <c r="B33228" s="294"/>
      <c r="C33228" s="294"/>
      <c r="D33228" s="294"/>
      <c r="E33228" s="294"/>
      <c r="F33228" s="294"/>
    </row>
    <row r="33229">
      <c r="A33229" s="294" t="s">
        <v>42062</v>
      </c>
      <c r="B33229" s="294"/>
      <c r="C33229" s="294"/>
      <c r="D33229" s="294"/>
      <c r="E33229" s="294"/>
      <c r="F33229" s="294"/>
    </row>
    <row r="33230">
      <c r="A33230" s="294" t="s">
        <v>42063</v>
      </c>
      <c r="B33230" s="294"/>
      <c r="C33230" s="294"/>
      <c r="D33230" s="294"/>
      <c r="E33230" s="294"/>
      <c r="F33230" s="294"/>
    </row>
    <row r="33231">
      <c r="A33231" s="294" t="s">
        <v>42064</v>
      </c>
      <c r="B33231" s="294"/>
      <c r="C33231" s="294"/>
      <c r="D33231" s="294"/>
      <c r="E33231" s="294"/>
      <c r="F33231" s="294"/>
    </row>
    <row r="33232">
      <c r="A33232" s="294" t="s">
        <v>42065</v>
      </c>
      <c r="B33232" s="294"/>
      <c r="C33232" s="294"/>
      <c r="D33232" s="294"/>
      <c r="E33232" s="294"/>
      <c r="F33232" s="294"/>
    </row>
    <row r="33233">
      <c r="A33233" s="294" t="s">
        <v>42066</v>
      </c>
      <c r="B33233" s="294"/>
      <c r="C33233" s="294"/>
      <c r="D33233" s="294"/>
      <c r="E33233" s="294"/>
      <c r="F33233" s="294"/>
    </row>
    <row r="33234">
      <c r="A33234" s="294" t="s">
        <v>42067</v>
      </c>
      <c r="B33234" s="294"/>
      <c r="C33234" s="294"/>
      <c r="D33234" s="294"/>
      <c r="E33234" s="294"/>
      <c r="F33234" s="294"/>
    </row>
    <row r="33235">
      <c r="A33235" s="294"/>
      <c r="B33235" s="294"/>
      <c r="C33235" s="294"/>
      <c r="D33235" s="294"/>
      <c r="E33235" s="294"/>
      <c r="F33235" s="294"/>
    </row>
    <row r="33236">
      <c r="A33236" s="294"/>
      <c r="B33236" s="294"/>
      <c r="C33236" s="294"/>
      <c r="D33236" s="294"/>
      <c r="E33236" s="294"/>
      <c r="F33236" s="294"/>
    </row>
    <row r="33237">
      <c r="A33237" s="294" t="s">
        <v>41927</v>
      </c>
      <c r="B33237" s="294"/>
      <c r="C33237" s="294"/>
      <c r="D33237" s="294"/>
      <c r="E33237" s="294"/>
      <c r="F33237" s="294"/>
    </row>
    <row r="33238">
      <c r="A33238" s="294" t="s">
        <v>42068</v>
      </c>
      <c r="B33238" s="294"/>
      <c r="C33238" s="294"/>
      <c r="D33238" s="294"/>
      <c r="E33238" s="294"/>
      <c r="F33238" s="294"/>
    </row>
    <row r="33239">
      <c r="A33239" s="294" t="s">
        <v>21672</v>
      </c>
      <c r="B33239" s="294"/>
      <c r="C33239" s="294"/>
      <c r="D33239" s="294"/>
      <c r="E33239" s="294"/>
      <c r="F33239" s="294"/>
    </row>
    <row r="33240">
      <c r="A33240" s="294" t="s">
        <v>41981</v>
      </c>
      <c r="B33240" s="294"/>
      <c r="C33240" s="294"/>
      <c r="D33240" s="294"/>
      <c r="E33240" s="294"/>
      <c r="F33240" s="294"/>
    </row>
    <row r="33241">
      <c r="A33241" s="294"/>
      <c r="B33241" s="294"/>
      <c r="C33241" s="294"/>
      <c r="D33241" s="294"/>
      <c r="E33241" s="294"/>
      <c r="F33241" s="294"/>
    </row>
    <row r="33242">
      <c r="A33242" s="294" t="s">
        <v>42069</v>
      </c>
      <c r="B33242" s="294"/>
      <c r="C33242" s="294"/>
      <c r="D33242" s="294"/>
      <c r="E33242" s="294"/>
      <c r="F33242" s="294"/>
    </row>
    <row r="33243">
      <c r="A33243" s="294"/>
      <c r="B33243" s="294"/>
      <c r="C33243" s="294"/>
      <c r="D33243" s="294"/>
      <c r="E33243" s="294"/>
      <c r="F33243" s="294"/>
    </row>
    <row r="33244">
      <c r="A33244" s="294" t="s">
        <v>42070</v>
      </c>
      <c r="B33244" s="294"/>
      <c r="C33244" s="294"/>
      <c r="D33244" s="294"/>
      <c r="E33244" s="294"/>
      <c r="F33244" s="294"/>
    </row>
    <row r="33245">
      <c r="A33245" s="294" t="s">
        <v>42071</v>
      </c>
      <c r="B33245" s="294"/>
      <c r="C33245" s="294"/>
      <c r="D33245" s="294"/>
      <c r="E33245" s="294"/>
      <c r="F33245" s="294"/>
    </row>
    <row r="33246">
      <c r="A33246" s="294" t="s">
        <v>42072</v>
      </c>
      <c r="B33246" s="294"/>
      <c r="C33246" s="294"/>
      <c r="D33246" s="294"/>
      <c r="E33246" s="294"/>
      <c r="F33246" s="294"/>
    </row>
    <row r="33247">
      <c r="A33247" s="294" t="s">
        <v>42073</v>
      </c>
      <c r="B33247" s="294"/>
      <c r="C33247" s="294"/>
      <c r="D33247" s="294"/>
      <c r="E33247" s="294"/>
      <c r="F33247" s="294"/>
    </row>
    <row r="33248">
      <c r="A33248" s="294" t="s">
        <v>42074</v>
      </c>
      <c r="B33248" s="294"/>
      <c r="C33248" s="294"/>
      <c r="D33248" s="294"/>
      <c r="E33248" s="294"/>
      <c r="F33248" s="294"/>
    </row>
    <row r="33249">
      <c r="A33249" s="294" t="s">
        <v>42075</v>
      </c>
      <c r="B33249" s="294"/>
      <c r="C33249" s="294"/>
      <c r="D33249" s="294"/>
      <c r="E33249" s="294"/>
      <c r="F33249" s="294"/>
    </row>
    <row r="33250">
      <c r="A33250" s="294" t="s">
        <v>42076</v>
      </c>
      <c r="B33250" s="294"/>
      <c r="C33250" s="294"/>
      <c r="D33250" s="294"/>
      <c r="E33250" s="294"/>
      <c r="F33250" s="294"/>
    </row>
    <row r="33251">
      <c r="A33251" s="294" t="s">
        <v>42077</v>
      </c>
      <c r="B33251" s="294"/>
      <c r="C33251" s="294"/>
      <c r="D33251" s="294"/>
      <c r="E33251" s="294"/>
      <c r="F33251" s="294"/>
    </row>
    <row r="33252">
      <c r="A33252" s="294"/>
      <c r="B33252" s="294"/>
      <c r="C33252" s="294"/>
      <c r="D33252" s="294"/>
      <c r="E33252" s="294"/>
      <c r="F33252" s="294"/>
    </row>
    <row r="33253">
      <c r="A33253" s="294"/>
      <c r="B33253" s="294"/>
      <c r="C33253" s="294"/>
      <c r="D33253" s="294"/>
      <c r="E33253" s="294"/>
      <c r="F33253" s="294"/>
    </row>
    <row r="33254">
      <c r="A33254" s="294" t="s">
        <v>24466</v>
      </c>
      <c r="B33254" s="294"/>
      <c r="C33254" s="294"/>
      <c r="D33254" s="294"/>
      <c r="E33254" s="294"/>
      <c r="F33254" s="294"/>
    </row>
    <row r="33255">
      <c r="A33255" s="294" t="s">
        <v>26065</v>
      </c>
      <c r="B33255" s="294"/>
      <c r="C33255" s="294"/>
      <c r="D33255" s="294"/>
      <c r="E33255" s="294"/>
      <c r="F33255" s="294"/>
    </row>
    <row r="33256">
      <c r="A33256" s="294"/>
      <c r="B33256" s="294"/>
      <c r="C33256" s="294"/>
      <c r="D33256" s="294"/>
      <c r="E33256" s="294"/>
      <c r="F33256" s="294"/>
    </row>
    <row r="33257">
      <c r="A33257" s="294" t="s">
        <v>42078</v>
      </c>
      <c r="B33257" s="294"/>
      <c r="C33257" s="294"/>
      <c r="D33257" s="294"/>
      <c r="E33257" s="294"/>
      <c r="F33257" s="294"/>
    </row>
    <row r="33258">
      <c r="A33258" s="294" t="s">
        <v>42079</v>
      </c>
      <c r="B33258" s="294"/>
      <c r="C33258" s="294"/>
      <c r="D33258" s="294"/>
      <c r="E33258" s="294"/>
      <c r="F33258" s="294"/>
    </row>
    <row r="33259">
      <c r="A33259" s="294" t="s">
        <v>42080</v>
      </c>
      <c r="B33259" s="294"/>
      <c r="C33259" s="294"/>
      <c r="D33259" s="294"/>
      <c r="E33259" s="294"/>
      <c r="F33259" s="294"/>
    </row>
    <row r="33260">
      <c r="A33260" s="294" t="s">
        <v>42081</v>
      </c>
      <c r="B33260" s="294"/>
      <c r="C33260" s="294"/>
      <c r="D33260" s="294"/>
      <c r="E33260" s="294"/>
      <c r="F33260" s="294"/>
    </row>
    <row r="33261">
      <c r="A33261" s="294" t="s">
        <v>42082</v>
      </c>
      <c r="B33261" s="294"/>
      <c r="C33261" s="294"/>
      <c r="D33261" s="294"/>
      <c r="E33261" s="294"/>
      <c r="F33261" s="294"/>
    </row>
    <row r="33262">
      <c r="A33262" s="294" t="s">
        <v>42083</v>
      </c>
      <c r="B33262" s="294"/>
      <c r="C33262" s="294"/>
      <c r="D33262" s="294"/>
      <c r="E33262" s="294"/>
      <c r="F33262" s="294"/>
    </row>
    <row r="33263">
      <c r="A33263" s="294" t="s">
        <v>20472</v>
      </c>
      <c r="B33263" s="294"/>
      <c r="C33263" s="294"/>
      <c r="D33263" s="294"/>
      <c r="E33263" s="294"/>
      <c r="F33263" s="294"/>
    </row>
    <row r="33264">
      <c r="A33264" s="294" t="s">
        <v>42084</v>
      </c>
      <c r="B33264" s="294"/>
      <c r="C33264" s="294"/>
      <c r="D33264" s="294"/>
      <c r="E33264" s="294"/>
      <c r="F33264" s="294"/>
    </row>
    <row r="33265">
      <c r="A33265" s="294" t="s">
        <v>42085</v>
      </c>
      <c r="B33265" s="294"/>
      <c r="C33265" s="294"/>
      <c r="D33265" s="294"/>
      <c r="E33265" s="294"/>
      <c r="F33265" s="294"/>
    </row>
    <row r="33266">
      <c r="A33266" s="294" t="s">
        <v>42086</v>
      </c>
      <c r="B33266" s="294"/>
      <c r="C33266" s="294"/>
      <c r="D33266" s="294"/>
      <c r="E33266" s="294"/>
      <c r="F33266" s="294"/>
    </row>
    <row r="33267">
      <c r="A33267" s="294" t="s">
        <v>42087</v>
      </c>
      <c r="B33267" s="294"/>
      <c r="C33267" s="294"/>
      <c r="D33267" s="294"/>
      <c r="E33267" s="294"/>
      <c r="F33267" s="294"/>
    </row>
    <row r="33268">
      <c r="A33268" s="294" t="s">
        <v>42088</v>
      </c>
      <c r="B33268" s="294"/>
      <c r="C33268" s="294"/>
      <c r="D33268" s="294"/>
      <c r="E33268" s="294"/>
      <c r="F33268" s="294"/>
    </row>
    <row r="33269">
      <c r="A33269" s="294" t="s">
        <v>42089</v>
      </c>
      <c r="B33269" s="294"/>
      <c r="C33269" s="294"/>
      <c r="D33269" s="294"/>
      <c r="E33269" s="294"/>
      <c r="F33269" s="294"/>
    </row>
    <row r="33270">
      <c r="A33270" s="294" t="s">
        <v>41997</v>
      </c>
      <c r="B33270" s="294"/>
      <c r="C33270" s="294"/>
      <c r="D33270" s="294"/>
      <c r="E33270" s="294"/>
      <c r="F33270" s="294"/>
    </row>
    <row r="33271">
      <c r="A33271" s="294" t="s">
        <v>42090</v>
      </c>
      <c r="B33271" s="294"/>
      <c r="C33271" s="294"/>
      <c r="D33271" s="294"/>
      <c r="E33271" s="294"/>
      <c r="F33271" s="294"/>
    </row>
    <row r="33272">
      <c r="A33272" s="294"/>
      <c r="B33272" s="294"/>
      <c r="C33272" s="294"/>
      <c r="D33272" s="294"/>
      <c r="E33272" s="294"/>
      <c r="F33272" s="294"/>
    </row>
    <row r="33273">
      <c r="A33273" s="294" t="s">
        <v>34735</v>
      </c>
      <c r="B33273" s="294"/>
      <c r="C33273" s="294"/>
      <c r="D33273" s="294"/>
      <c r="E33273" s="294"/>
      <c r="F33273" s="294"/>
    </row>
    <row r="33274">
      <c r="A33274" s="294"/>
      <c r="B33274" s="294"/>
      <c r="C33274" s="294"/>
      <c r="D33274" s="294"/>
      <c r="E33274" s="294"/>
      <c r="F33274" s="294"/>
    </row>
    <row r="33275">
      <c r="A33275" s="294" t="s">
        <v>42091</v>
      </c>
      <c r="B33275" s="294"/>
      <c r="C33275" s="294"/>
      <c r="D33275" s="294"/>
      <c r="E33275" s="294"/>
      <c r="F33275" s="294"/>
    </row>
    <row r="33276">
      <c r="A33276" s="294" t="s">
        <v>42092</v>
      </c>
      <c r="B33276" s="294"/>
      <c r="C33276" s="294"/>
      <c r="D33276" s="294"/>
      <c r="E33276" s="294"/>
      <c r="F33276" s="294"/>
    </row>
    <row r="33277">
      <c r="A33277" s="294" t="s">
        <v>42093</v>
      </c>
      <c r="B33277" s="294"/>
      <c r="C33277" s="294"/>
      <c r="D33277" s="294"/>
      <c r="E33277" s="294"/>
      <c r="F33277" s="294"/>
    </row>
    <row r="33278">
      <c r="A33278" s="294" t="s">
        <v>42094</v>
      </c>
      <c r="B33278" s="294"/>
      <c r="C33278" s="294"/>
      <c r="D33278" s="294"/>
      <c r="E33278" s="294"/>
      <c r="F33278" s="294"/>
    </row>
    <row r="33279">
      <c r="A33279" s="294" t="s">
        <v>42095</v>
      </c>
      <c r="B33279" s="294"/>
      <c r="C33279" s="294"/>
      <c r="D33279" s="294"/>
      <c r="E33279" s="294"/>
      <c r="F33279" s="294"/>
    </row>
    <row r="33280">
      <c r="A33280" s="294" t="s">
        <v>41997</v>
      </c>
      <c r="B33280" s="294"/>
      <c r="C33280" s="294"/>
      <c r="D33280" s="294"/>
      <c r="E33280" s="294"/>
      <c r="F33280" s="294"/>
    </row>
    <row r="33281">
      <c r="A33281" s="294" t="s">
        <v>42096</v>
      </c>
      <c r="B33281" s="294"/>
      <c r="C33281" s="294"/>
      <c r="D33281" s="294"/>
      <c r="E33281" s="294"/>
      <c r="F33281" s="294"/>
    </row>
    <row r="33282">
      <c r="A33282" s="294"/>
      <c r="B33282" s="294"/>
      <c r="C33282" s="294"/>
      <c r="D33282" s="294"/>
      <c r="E33282" s="294"/>
      <c r="F33282" s="294"/>
    </row>
    <row r="33283">
      <c r="A33283" s="294" t="s">
        <v>27372</v>
      </c>
      <c r="B33283" s="294"/>
      <c r="C33283" s="294"/>
      <c r="D33283" s="294"/>
      <c r="E33283" s="294"/>
      <c r="F33283" s="294"/>
    </row>
    <row r="33284">
      <c r="A33284" s="294" t="s">
        <v>23767</v>
      </c>
      <c r="B33284" s="294"/>
      <c r="C33284" s="294"/>
      <c r="D33284" s="294"/>
      <c r="E33284" s="294"/>
      <c r="F33284" s="294"/>
    </row>
    <row r="33285">
      <c r="A33285" s="294"/>
      <c r="B33285" s="294"/>
      <c r="C33285" s="294"/>
      <c r="D33285" s="294"/>
      <c r="E33285" s="294"/>
      <c r="F33285" s="294"/>
    </row>
    <row r="33286">
      <c r="A33286" s="294" t="s">
        <v>42097</v>
      </c>
      <c r="B33286" s="294"/>
      <c r="C33286" s="294"/>
      <c r="D33286" s="294"/>
      <c r="E33286" s="294"/>
      <c r="F33286" s="294"/>
    </row>
    <row r="33287">
      <c r="A33287" s="294" t="s">
        <v>42098</v>
      </c>
      <c r="B33287" s="294"/>
      <c r="C33287" s="294"/>
      <c r="D33287" s="294"/>
      <c r="E33287" s="294"/>
      <c r="F33287" s="294"/>
    </row>
    <row r="33288">
      <c r="A33288" s="294" t="s">
        <v>42099</v>
      </c>
      <c r="B33288" s="294"/>
      <c r="C33288" s="294"/>
      <c r="D33288" s="294"/>
      <c r="E33288" s="294"/>
      <c r="F33288" s="294"/>
    </row>
    <row r="33289">
      <c r="A33289" s="294" t="s">
        <v>42100</v>
      </c>
      <c r="B33289" s="294"/>
      <c r="C33289" s="294"/>
      <c r="D33289" s="294"/>
      <c r="E33289" s="294"/>
      <c r="F33289" s="294"/>
    </row>
    <row r="33290">
      <c r="A33290" s="294" t="s">
        <v>42101</v>
      </c>
      <c r="B33290" s="294"/>
      <c r="C33290" s="294"/>
      <c r="D33290" s="294"/>
      <c r="E33290" s="294"/>
      <c r="F33290" s="294"/>
    </row>
    <row r="33291">
      <c r="A33291" s="294"/>
      <c r="B33291" s="294"/>
      <c r="C33291" s="294"/>
      <c r="D33291" s="294"/>
      <c r="E33291" s="294"/>
      <c r="F33291" s="294"/>
    </row>
    <row r="33292">
      <c r="A33292" s="294" t="s">
        <v>22491</v>
      </c>
      <c r="B33292" s="294"/>
      <c r="C33292" s="294"/>
      <c r="D33292" s="294"/>
      <c r="E33292" s="294"/>
      <c r="F33292" s="294"/>
    </row>
    <row r="33293">
      <c r="A33293" s="294"/>
      <c r="B33293" s="294"/>
      <c r="C33293" s="294"/>
      <c r="D33293" s="294"/>
      <c r="E33293" s="294"/>
      <c r="F33293" s="294"/>
    </row>
    <row r="33294">
      <c r="A33294" s="294" t="s">
        <v>42102</v>
      </c>
      <c r="B33294" s="294"/>
      <c r="C33294" s="294"/>
      <c r="D33294" s="294"/>
      <c r="E33294" s="294"/>
      <c r="F33294" s="294"/>
    </row>
    <row r="33295">
      <c r="A33295" s="294" t="s">
        <v>41990</v>
      </c>
      <c r="B33295" s="294"/>
      <c r="C33295" s="294"/>
      <c r="D33295" s="294"/>
      <c r="E33295" s="294"/>
      <c r="F33295" s="294"/>
    </row>
    <row r="33296">
      <c r="A33296" s="294" t="s">
        <v>42103</v>
      </c>
      <c r="B33296" s="294"/>
      <c r="C33296" s="294"/>
      <c r="D33296" s="294"/>
      <c r="E33296" s="294"/>
      <c r="F33296" s="294"/>
    </row>
    <row r="33297">
      <c r="A33297" s="294" t="s">
        <v>41989</v>
      </c>
      <c r="B33297" s="294"/>
      <c r="C33297" s="294"/>
      <c r="D33297" s="294"/>
      <c r="E33297" s="294"/>
      <c r="F33297" s="294"/>
    </row>
    <row r="33298">
      <c r="A33298" s="294" t="s">
        <v>42104</v>
      </c>
      <c r="B33298" s="294"/>
      <c r="C33298" s="294"/>
      <c r="D33298" s="294"/>
      <c r="E33298" s="294"/>
      <c r="F33298" s="294"/>
    </row>
    <row r="33299">
      <c r="A33299" s="294"/>
      <c r="B33299" s="294"/>
      <c r="C33299" s="294"/>
      <c r="D33299" s="294"/>
      <c r="E33299" s="294"/>
      <c r="F33299" s="294"/>
    </row>
    <row r="33300">
      <c r="A33300" s="294" t="s">
        <v>42105</v>
      </c>
      <c r="B33300" s="294"/>
      <c r="C33300" s="294"/>
      <c r="D33300" s="294"/>
      <c r="E33300" s="294"/>
      <c r="F33300" s="294"/>
    </row>
    <row r="33301">
      <c r="A33301" s="294"/>
      <c r="B33301" s="294"/>
      <c r="C33301" s="294"/>
      <c r="D33301" s="294"/>
      <c r="E33301" s="294"/>
      <c r="F33301" s="294"/>
    </row>
    <row r="33302">
      <c r="A33302" s="294" t="s">
        <v>42106</v>
      </c>
      <c r="B33302" s="294"/>
      <c r="C33302" s="294"/>
      <c r="D33302" s="294"/>
      <c r="E33302" s="294"/>
      <c r="F33302" s="294"/>
    </row>
    <row r="33303">
      <c r="A33303" s="294" t="s">
        <v>42107</v>
      </c>
      <c r="B33303" s="294"/>
      <c r="C33303" s="294"/>
      <c r="D33303" s="294"/>
      <c r="E33303" s="294"/>
      <c r="F33303" s="294"/>
    </row>
    <row r="33304">
      <c r="A33304" s="294" t="s">
        <v>42108</v>
      </c>
      <c r="B33304" s="294"/>
      <c r="C33304" s="294"/>
      <c r="D33304" s="294"/>
      <c r="E33304" s="294"/>
      <c r="F33304" s="294"/>
    </row>
    <row r="33305">
      <c r="A33305" s="294" t="s">
        <v>42109</v>
      </c>
      <c r="B33305" s="294"/>
      <c r="C33305" s="294"/>
      <c r="D33305" s="294"/>
      <c r="E33305" s="294"/>
      <c r="F33305" s="294"/>
    </row>
    <row r="33306">
      <c r="A33306" s="294" t="s">
        <v>42110</v>
      </c>
      <c r="B33306" s="294"/>
      <c r="C33306" s="294"/>
      <c r="D33306" s="294"/>
      <c r="E33306" s="294"/>
      <c r="F33306" s="294"/>
    </row>
    <row r="33307">
      <c r="A33307" s="294"/>
      <c r="B33307" s="294"/>
      <c r="C33307" s="294"/>
      <c r="D33307" s="294"/>
      <c r="E33307" s="294"/>
      <c r="F33307" s="294"/>
    </row>
    <row r="33308">
      <c r="A33308" s="294" t="s">
        <v>42111</v>
      </c>
      <c r="B33308" s="294"/>
      <c r="C33308" s="294"/>
      <c r="D33308" s="294"/>
      <c r="E33308" s="294"/>
      <c r="F33308" s="294"/>
    </row>
    <row r="33309">
      <c r="A33309" s="294"/>
      <c r="B33309" s="294"/>
      <c r="C33309" s="294"/>
      <c r="D33309" s="294"/>
      <c r="E33309" s="294"/>
      <c r="F33309" s="294"/>
    </row>
    <row r="33310">
      <c r="A33310" s="294" t="s">
        <v>26201</v>
      </c>
      <c r="B33310" s="294"/>
      <c r="C33310" s="294"/>
      <c r="D33310" s="294"/>
      <c r="E33310" s="294"/>
      <c r="F33310" s="294"/>
    </row>
    <row r="33311">
      <c r="A33311" s="294" t="s">
        <v>42112</v>
      </c>
      <c r="B33311" s="294"/>
      <c r="C33311" s="294"/>
      <c r="D33311" s="294"/>
      <c r="E33311" s="294"/>
      <c r="F33311" s="294"/>
    </row>
    <row r="33312">
      <c r="A33312" s="294" t="s">
        <v>42113</v>
      </c>
      <c r="B33312" s="294"/>
      <c r="C33312" s="294"/>
      <c r="D33312" s="294"/>
      <c r="E33312" s="294"/>
      <c r="F33312" s="294"/>
    </row>
    <row r="33313">
      <c r="A33313" s="294" t="s">
        <v>42114</v>
      </c>
      <c r="B33313" s="294"/>
      <c r="C33313" s="294"/>
      <c r="D33313" s="294"/>
      <c r="E33313" s="294"/>
      <c r="F33313" s="294"/>
    </row>
    <row r="33314">
      <c r="A33314" s="294" t="s">
        <v>42115</v>
      </c>
      <c r="B33314" s="294"/>
      <c r="C33314" s="294"/>
      <c r="D33314" s="294"/>
      <c r="E33314" s="294"/>
      <c r="F33314" s="294"/>
    </row>
    <row r="33315">
      <c r="A33315" s="294" t="s">
        <v>42116</v>
      </c>
      <c r="B33315" s="294"/>
      <c r="C33315" s="294"/>
      <c r="D33315" s="294"/>
      <c r="E33315" s="294"/>
      <c r="F33315" s="294"/>
    </row>
    <row r="33316">
      <c r="A33316" s="294" t="s">
        <v>42117</v>
      </c>
      <c r="B33316" s="294"/>
      <c r="C33316" s="294"/>
      <c r="D33316" s="294"/>
      <c r="E33316" s="294"/>
      <c r="F33316" s="294"/>
    </row>
    <row r="33317">
      <c r="A33317" s="294" t="s">
        <v>42118</v>
      </c>
      <c r="B33317" s="294"/>
      <c r="C33317" s="294"/>
      <c r="D33317" s="294"/>
      <c r="E33317" s="294"/>
      <c r="F33317" s="294"/>
    </row>
    <row r="33318">
      <c r="A33318" s="294" t="s">
        <v>42119</v>
      </c>
      <c r="B33318" s="294"/>
      <c r="C33318" s="294"/>
      <c r="D33318" s="294"/>
      <c r="E33318" s="294"/>
      <c r="F33318" s="294"/>
    </row>
    <row r="33319">
      <c r="A33319" s="294" t="s">
        <v>42120</v>
      </c>
      <c r="B33319" s="294"/>
      <c r="C33319" s="294"/>
      <c r="D33319" s="294"/>
      <c r="E33319" s="294"/>
      <c r="F33319" s="294"/>
    </row>
    <row r="33320">
      <c r="A33320" s="294" t="s">
        <v>42121</v>
      </c>
      <c r="B33320" s="294"/>
      <c r="C33320" s="294"/>
      <c r="D33320" s="294"/>
      <c r="E33320" s="294"/>
      <c r="F33320" s="294"/>
    </row>
    <row r="33321">
      <c r="A33321" s="294" t="s">
        <v>42122</v>
      </c>
      <c r="B33321" s="294"/>
      <c r="C33321" s="294"/>
      <c r="D33321" s="294"/>
      <c r="E33321" s="294"/>
      <c r="F33321" s="294"/>
    </row>
    <row r="33322">
      <c r="A33322" s="294" t="s">
        <v>42123</v>
      </c>
      <c r="B33322" s="294"/>
      <c r="C33322" s="294"/>
      <c r="D33322" s="294"/>
      <c r="E33322" s="294"/>
      <c r="F33322" s="294"/>
    </row>
    <row r="33323">
      <c r="A33323" s="294" t="s">
        <v>42124</v>
      </c>
      <c r="B33323" s="294"/>
      <c r="C33323" s="294"/>
      <c r="D33323" s="294"/>
      <c r="E33323" s="294"/>
      <c r="F33323" s="294"/>
    </row>
    <row r="33324">
      <c r="A33324" s="294" t="s">
        <v>41997</v>
      </c>
      <c r="B33324" s="294"/>
      <c r="C33324" s="294"/>
      <c r="D33324" s="294"/>
      <c r="E33324" s="294"/>
      <c r="F33324" s="294"/>
    </row>
    <row r="33325">
      <c r="A33325" s="294" t="s">
        <v>42125</v>
      </c>
      <c r="B33325" s="294"/>
      <c r="C33325" s="294"/>
      <c r="D33325" s="294"/>
      <c r="E33325" s="294"/>
      <c r="F33325" s="294"/>
    </row>
    <row r="33326">
      <c r="A33326" s="294" t="s">
        <v>42126</v>
      </c>
      <c r="B33326" s="294"/>
      <c r="C33326" s="294"/>
      <c r="D33326" s="294"/>
      <c r="E33326" s="294"/>
      <c r="F33326" s="294"/>
    </row>
    <row r="33327">
      <c r="A33327" s="294" t="s">
        <v>42127</v>
      </c>
      <c r="B33327" s="294"/>
      <c r="C33327" s="294"/>
      <c r="D33327" s="294"/>
      <c r="E33327" s="294"/>
      <c r="F33327" s="294"/>
    </row>
    <row r="33328">
      <c r="A33328" s="294"/>
      <c r="B33328" s="294"/>
      <c r="C33328" s="294"/>
      <c r="D33328" s="294"/>
      <c r="E33328" s="294"/>
      <c r="F33328" s="294"/>
    </row>
    <row r="33329">
      <c r="A33329" s="294"/>
      <c r="B33329" s="294"/>
      <c r="C33329" s="294"/>
      <c r="D33329" s="294"/>
      <c r="E33329" s="294"/>
      <c r="F33329" s="294"/>
    </row>
    <row r="33330">
      <c r="A33330" s="294" t="s">
        <v>41927</v>
      </c>
      <c r="B33330" s="294"/>
      <c r="C33330" s="294"/>
      <c r="D33330" s="294"/>
      <c r="E33330" s="294"/>
      <c r="F33330" s="294"/>
    </row>
    <row r="33331">
      <c r="A33331" s="294" t="s">
        <v>42128</v>
      </c>
      <c r="B33331" s="294"/>
      <c r="C33331" s="294"/>
      <c r="D33331" s="294"/>
      <c r="E33331" s="294"/>
      <c r="F33331" s="294"/>
    </row>
    <row r="33332">
      <c r="A33332" s="294" t="s">
        <v>21618</v>
      </c>
      <c r="B33332" s="294"/>
      <c r="C33332" s="294"/>
      <c r="D33332" s="294"/>
      <c r="E33332" s="294"/>
      <c r="F33332" s="294"/>
    </row>
    <row r="33333">
      <c r="A33333" s="294" t="s">
        <v>42129</v>
      </c>
      <c r="B33333" s="294"/>
      <c r="C33333" s="294"/>
      <c r="D33333" s="294"/>
      <c r="E33333" s="294"/>
      <c r="F33333" s="294"/>
    </row>
    <row r="33334">
      <c r="A33334" s="294"/>
      <c r="B33334" s="294"/>
      <c r="C33334" s="294"/>
      <c r="D33334" s="294"/>
      <c r="E33334" s="294"/>
      <c r="F33334" s="294"/>
    </row>
    <row r="33335">
      <c r="A33335" s="294" t="s">
        <v>22512</v>
      </c>
      <c r="B33335" s="294"/>
      <c r="C33335" s="294"/>
      <c r="D33335" s="294"/>
      <c r="E33335" s="294"/>
      <c r="F33335" s="294"/>
    </row>
    <row r="33336">
      <c r="A33336" s="294" t="s">
        <v>38917</v>
      </c>
      <c r="B33336" s="294"/>
      <c r="C33336" s="294"/>
      <c r="D33336" s="294"/>
      <c r="E33336" s="294"/>
      <c r="F33336" s="294"/>
    </row>
    <row r="33337">
      <c r="A33337" s="294"/>
      <c r="B33337" s="294"/>
      <c r="C33337" s="294"/>
      <c r="D33337" s="294"/>
      <c r="E33337" s="294"/>
      <c r="F33337" s="294"/>
    </row>
    <row r="33338">
      <c r="A33338" s="294" t="s">
        <v>42130</v>
      </c>
      <c r="B33338" s="294"/>
      <c r="C33338" s="294"/>
      <c r="D33338" s="294"/>
      <c r="E33338" s="294"/>
      <c r="F33338" s="294"/>
    </row>
    <row r="33339">
      <c r="A33339" s="294" t="s">
        <v>42131</v>
      </c>
      <c r="B33339" s="294"/>
      <c r="C33339" s="294"/>
      <c r="D33339" s="294"/>
      <c r="E33339" s="294"/>
      <c r="F33339" s="294"/>
    </row>
    <row r="33340">
      <c r="A33340" s="294" t="s">
        <v>42132</v>
      </c>
      <c r="B33340" s="294"/>
      <c r="C33340" s="294"/>
      <c r="D33340" s="294"/>
      <c r="E33340" s="294"/>
      <c r="F33340" s="294"/>
    </row>
    <row r="33341">
      <c r="A33341" s="294" t="s">
        <v>42133</v>
      </c>
      <c r="B33341" s="294"/>
      <c r="C33341" s="294"/>
      <c r="D33341" s="294"/>
      <c r="E33341" s="294"/>
      <c r="F33341" s="294"/>
    </row>
    <row r="33342">
      <c r="A33342" s="294" t="s">
        <v>42134</v>
      </c>
      <c r="B33342" s="294"/>
      <c r="C33342" s="294"/>
      <c r="D33342" s="294"/>
      <c r="E33342" s="294"/>
      <c r="F33342" s="294"/>
    </row>
    <row r="33343">
      <c r="A33343" s="294" t="s">
        <v>42135</v>
      </c>
      <c r="B33343" s="294"/>
      <c r="C33343" s="294"/>
      <c r="D33343" s="294"/>
      <c r="E33343" s="294"/>
      <c r="F33343" s="294"/>
    </row>
    <row r="33344">
      <c r="A33344" s="294" t="s">
        <v>42136</v>
      </c>
      <c r="B33344" s="294"/>
      <c r="C33344" s="294"/>
      <c r="D33344" s="294"/>
      <c r="E33344" s="294"/>
      <c r="F33344" s="294"/>
    </row>
    <row r="33345">
      <c r="A33345" s="294" t="s">
        <v>21892</v>
      </c>
      <c r="B33345" s="294"/>
      <c r="C33345" s="294"/>
      <c r="D33345" s="294"/>
      <c r="E33345" s="294"/>
      <c r="F33345" s="294"/>
    </row>
    <row r="33346">
      <c r="A33346" s="294" t="s">
        <v>42137</v>
      </c>
      <c r="B33346" s="294"/>
      <c r="C33346" s="294"/>
      <c r="D33346" s="294"/>
      <c r="E33346" s="294"/>
      <c r="F33346" s="294"/>
    </row>
    <row r="33347">
      <c r="A33347" s="294" t="s">
        <v>42138</v>
      </c>
      <c r="B33347" s="294"/>
      <c r="C33347" s="294"/>
      <c r="D33347" s="294"/>
      <c r="E33347" s="294"/>
      <c r="F33347" s="294"/>
    </row>
    <row r="33348">
      <c r="A33348" s="294"/>
      <c r="B33348" s="294"/>
      <c r="C33348" s="294"/>
      <c r="D33348" s="294"/>
      <c r="E33348" s="294"/>
      <c r="F33348" s="294"/>
    </row>
    <row r="33349">
      <c r="A33349" s="294" t="s">
        <v>23148</v>
      </c>
      <c r="B33349" s="294"/>
      <c r="C33349" s="294"/>
      <c r="D33349" s="294"/>
      <c r="E33349" s="294"/>
      <c r="F33349" s="294"/>
    </row>
    <row r="33350">
      <c r="A33350" s="294" t="s">
        <v>23704</v>
      </c>
      <c r="B33350" s="294"/>
      <c r="C33350" s="294"/>
      <c r="D33350" s="294"/>
      <c r="E33350" s="294"/>
      <c r="F33350" s="294"/>
    </row>
    <row r="33351">
      <c r="A33351" s="294"/>
      <c r="B33351" s="294"/>
      <c r="C33351" s="294"/>
      <c r="D33351" s="294"/>
      <c r="E33351" s="294"/>
      <c r="F33351" s="294"/>
    </row>
    <row r="33352">
      <c r="A33352" s="294" t="s">
        <v>42139</v>
      </c>
      <c r="B33352" s="294"/>
      <c r="C33352" s="294"/>
      <c r="D33352" s="294"/>
      <c r="E33352" s="294"/>
      <c r="F33352" s="294"/>
    </row>
    <row r="33353">
      <c r="A33353" s="294" t="s">
        <v>42140</v>
      </c>
      <c r="B33353" s="294"/>
      <c r="C33353" s="294"/>
      <c r="D33353" s="294"/>
      <c r="E33353" s="294"/>
      <c r="F33353" s="294"/>
    </row>
    <row r="33354">
      <c r="A33354" s="294" t="s">
        <v>42141</v>
      </c>
      <c r="B33354" s="294"/>
      <c r="C33354" s="294"/>
      <c r="D33354" s="294"/>
      <c r="E33354" s="294"/>
      <c r="F33354" s="294"/>
    </row>
    <row r="33355">
      <c r="A33355" s="294" t="s">
        <v>42142</v>
      </c>
      <c r="B33355" s="294"/>
      <c r="C33355" s="294"/>
      <c r="D33355" s="294"/>
      <c r="E33355" s="294"/>
      <c r="F33355" s="294"/>
    </row>
    <row r="33356">
      <c r="A33356" s="294" t="s">
        <v>21892</v>
      </c>
      <c r="B33356" s="294"/>
      <c r="C33356" s="294"/>
      <c r="D33356" s="294"/>
      <c r="E33356" s="294"/>
      <c r="F33356" s="294"/>
    </row>
    <row r="33357">
      <c r="A33357" s="294" t="s">
        <v>42143</v>
      </c>
      <c r="B33357" s="294"/>
      <c r="C33357" s="294"/>
      <c r="D33357" s="294"/>
      <c r="E33357" s="294"/>
      <c r="F33357" s="294"/>
    </row>
    <row r="33358">
      <c r="A33358" s="294" t="s">
        <v>42144</v>
      </c>
      <c r="B33358" s="294"/>
      <c r="C33358" s="294"/>
      <c r="D33358" s="294"/>
      <c r="E33358" s="294"/>
      <c r="F33358" s="294"/>
    </row>
    <row r="33359">
      <c r="A33359" s="294"/>
      <c r="B33359" s="294"/>
      <c r="C33359" s="294"/>
      <c r="D33359" s="294"/>
      <c r="E33359" s="294"/>
      <c r="F33359" s="294"/>
    </row>
    <row r="33360">
      <c r="A33360" s="294" t="s">
        <v>42145</v>
      </c>
      <c r="B33360" s="294"/>
      <c r="C33360" s="294"/>
      <c r="D33360" s="294"/>
      <c r="E33360" s="294"/>
      <c r="F33360" s="294"/>
    </row>
    <row r="33361">
      <c r="A33361" s="294" t="s">
        <v>23068</v>
      </c>
      <c r="B33361" s="294"/>
      <c r="C33361" s="294"/>
      <c r="D33361" s="294"/>
      <c r="E33361" s="294"/>
      <c r="F33361" s="294"/>
    </row>
    <row r="33362">
      <c r="A33362" s="294"/>
      <c r="B33362" s="294"/>
      <c r="C33362" s="294"/>
      <c r="D33362" s="294"/>
      <c r="E33362" s="294"/>
      <c r="F33362" s="294"/>
    </row>
    <row r="33363">
      <c r="A33363" s="294" t="s">
        <v>42146</v>
      </c>
      <c r="B33363" s="294"/>
      <c r="C33363" s="294"/>
      <c r="D33363" s="294"/>
      <c r="E33363" s="294"/>
      <c r="F33363" s="294"/>
    </row>
    <row r="33364">
      <c r="A33364" s="294" t="s">
        <v>42147</v>
      </c>
      <c r="B33364" s="294"/>
      <c r="C33364" s="294"/>
      <c r="D33364" s="294"/>
      <c r="E33364" s="294"/>
      <c r="F33364" s="294"/>
    </row>
    <row r="33365">
      <c r="A33365" s="294" t="s">
        <v>42148</v>
      </c>
      <c r="B33365" s="294"/>
      <c r="C33365" s="294"/>
      <c r="D33365" s="294"/>
      <c r="E33365" s="294"/>
      <c r="F33365" s="294"/>
    </row>
    <row r="33366">
      <c r="A33366" s="294" t="s">
        <v>42149</v>
      </c>
      <c r="B33366" s="294"/>
      <c r="C33366" s="294"/>
      <c r="D33366" s="294"/>
      <c r="E33366" s="294"/>
      <c r="F33366" s="294"/>
    </row>
    <row r="33367">
      <c r="A33367" s="294" t="s">
        <v>42150</v>
      </c>
      <c r="B33367" s="294"/>
      <c r="C33367" s="294"/>
      <c r="D33367" s="294"/>
      <c r="E33367" s="294"/>
      <c r="F33367" s="294"/>
    </row>
    <row r="33368">
      <c r="A33368" s="294" t="s">
        <v>21892</v>
      </c>
      <c r="B33368" s="294"/>
      <c r="C33368" s="294"/>
      <c r="D33368" s="294"/>
      <c r="E33368" s="294"/>
      <c r="F33368" s="294"/>
    </row>
    <row r="33369">
      <c r="A33369" s="294" t="s">
        <v>42151</v>
      </c>
      <c r="B33369" s="294"/>
      <c r="C33369" s="294"/>
      <c r="D33369" s="294"/>
      <c r="E33369" s="294"/>
      <c r="F33369" s="294"/>
    </row>
    <row r="33370">
      <c r="A33370" s="294"/>
      <c r="B33370" s="294"/>
      <c r="C33370" s="294"/>
      <c r="D33370" s="294"/>
      <c r="E33370" s="294"/>
      <c r="F33370" s="294"/>
    </row>
    <row r="33371">
      <c r="A33371" s="294"/>
      <c r="B33371" s="294"/>
      <c r="C33371" s="294"/>
      <c r="D33371" s="294"/>
      <c r="E33371" s="294"/>
      <c r="F33371" s="294"/>
    </row>
    <row r="33372">
      <c r="A33372" s="294" t="s">
        <v>21401</v>
      </c>
      <c r="B33372" s="294"/>
      <c r="C33372" s="294"/>
      <c r="D33372" s="294"/>
      <c r="E33372" s="294"/>
      <c r="F33372" s="294"/>
    </row>
    <row r="33373">
      <c r="A33373" s="294"/>
      <c r="B33373" s="294"/>
      <c r="C33373" s="294"/>
      <c r="D33373" s="294"/>
      <c r="E33373" s="294"/>
      <c r="F33373" s="294"/>
    </row>
    <row r="33374">
      <c r="A33374" s="294" t="s">
        <v>42152</v>
      </c>
      <c r="B33374" s="294"/>
      <c r="C33374" s="294"/>
      <c r="D33374" s="294"/>
      <c r="E33374" s="294"/>
      <c r="F33374" s="294"/>
    </row>
    <row r="33375">
      <c r="A33375" s="294" t="s">
        <v>23825</v>
      </c>
      <c r="B33375" s="294"/>
      <c r="C33375" s="294"/>
      <c r="D33375" s="294"/>
      <c r="E33375" s="294"/>
      <c r="F33375" s="294"/>
    </row>
    <row r="33376">
      <c r="A33376" s="294" t="s">
        <v>30336</v>
      </c>
      <c r="B33376" s="294"/>
      <c r="C33376" s="294"/>
      <c r="D33376" s="294"/>
      <c r="E33376" s="294"/>
      <c r="F33376" s="294"/>
    </row>
    <row r="33377">
      <c r="A33377" s="294" t="s">
        <v>42153</v>
      </c>
      <c r="B33377" s="294"/>
      <c r="C33377" s="294"/>
      <c r="D33377" s="294"/>
      <c r="E33377" s="294"/>
      <c r="F33377" s="294"/>
    </row>
    <row r="33378">
      <c r="A33378" s="294" t="s">
        <v>42154</v>
      </c>
      <c r="B33378" s="294"/>
      <c r="C33378" s="294"/>
      <c r="D33378" s="294"/>
      <c r="E33378" s="294"/>
      <c r="F33378" s="294"/>
    </row>
    <row r="33379">
      <c r="A33379" s="294" t="s">
        <v>42155</v>
      </c>
      <c r="B33379" s="294"/>
      <c r="C33379" s="294"/>
      <c r="D33379" s="294"/>
      <c r="E33379" s="294"/>
      <c r="F33379" s="294"/>
    </row>
    <row r="33380">
      <c r="A33380" s="294" t="s">
        <v>42156</v>
      </c>
      <c r="B33380" s="294"/>
      <c r="C33380" s="294"/>
      <c r="D33380" s="294"/>
      <c r="E33380" s="294"/>
      <c r="F33380" s="294"/>
    </row>
    <row r="33381">
      <c r="A33381" s="294" t="s">
        <v>42157</v>
      </c>
      <c r="B33381" s="294"/>
      <c r="C33381" s="294"/>
      <c r="D33381" s="294"/>
      <c r="E33381" s="294"/>
      <c r="F33381" s="294"/>
    </row>
    <row r="33382">
      <c r="A33382" s="294" t="s">
        <v>42158</v>
      </c>
      <c r="B33382" s="294"/>
      <c r="C33382" s="294"/>
      <c r="D33382" s="294"/>
      <c r="E33382" s="294"/>
      <c r="F33382" s="294"/>
    </row>
    <row r="33383">
      <c r="A33383" s="294" t="s">
        <v>42159</v>
      </c>
      <c r="B33383" s="294"/>
      <c r="C33383" s="294"/>
      <c r="D33383" s="294"/>
      <c r="E33383" s="294"/>
      <c r="F33383" s="294"/>
    </row>
    <row r="33384">
      <c r="A33384" s="294" t="s">
        <v>42160</v>
      </c>
      <c r="B33384" s="294"/>
      <c r="C33384" s="294"/>
      <c r="D33384" s="294"/>
      <c r="E33384" s="294"/>
      <c r="F33384" s="294"/>
    </row>
    <row r="33385">
      <c r="A33385" s="294"/>
      <c r="B33385" s="294"/>
      <c r="C33385" s="294"/>
      <c r="D33385" s="294"/>
      <c r="E33385" s="294"/>
      <c r="F33385" s="294"/>
    </row>
    <row r="33386">
      <c r="A33386" s="294" t="s">
        <v>41905</v>
      </c>
      <c r="B33386" s="294"/>
      <c r="C33386" s="294"/>
      <c r="D33386" s="294"/>
      <c r="E33386" s="294"/>
      <c r="F33386" s="294"/>
    </row>
    <row r="33387">
      <c r="A33387" s="294"/>
      <c r="B33387" s="294"/>
      <c r="C33387" s="294"/>
      <c r="D33387" s="294"/>
      <c r="E33387" s="294"/>
      <c r="F33387" s="294"/>
    </row>
    <row r="33388">
      <c r="A33388" s="294" t="s">
        <v>42161</v>
      </c>
      <c r="B33388" s="294"/>
      <c r="C33388" s="294"/>
      <c r="D33388" s="294"/>
      <c r="E33388" s="294"/>
      <c r="F33388" s="294"/>
    </row>
    <row r="33389">
      <c r="A33389" s="294" t="s">
        <v>42162</v>
      </c>
      <c r="B33389" s="294"/>
      <c r="C33389" s="294"/>
      <c r="D33389" s="294"/>
      <c r="E33389" s="294"/>
      <c r="F33389" s="294"/>
    </row>
    <row r="33390">
      <c r="A33390" s="294" t="s">
        <v>42163</v>
      </c>
      <c r="B33390" s="294"/>
      <c r="C33390" s="294"/>
      <c r="D33390" s="294"/>
      <c r="E33390" s="294"/>
      <c r="F33390" s="294"/>
    </row>
    <row r="33391">
      <c r="A33391" s="294" t="s">
        <v>42164</v>
      </c>
      <c r="B33391" s="294"/>
      <c r="C33391" s="294"/>
      <c r="D33391" s="294"/>
      <c r="E33391" s="294"/>
      <c r="F33391" s="294"/>
    </row>
    <row r="33392">
      <c r="A33392" s="294" t="s">
        <v>42165</v>
      </c>
      <c r="B33392" s="294"/>
      <c r="C33392" s="294"/>
      <c r="D33392" s="294"/>
      <c r="E33392" s="294"/>
      <c r="F33392" s="294"/>
    </row>
    <row r="33393">
      <c r="A33393" s="294" t="s">
        <v>42166</v>
      </c>
      <c r="B33393" s="294"/>
      <c r="C33393" s="294"/>
      <c r="D33393" s="294"/>
      <c r="E33393" s="294"/>
      <c r="F33393" s="294"/>
    </row>
    <row r="33394">
      <c r="A33394" s="294" t="s">
        <v>26649</v>
      </c>
      <c r="B33394" s="294"/>
      <c r="C33394" s="294"/>
      <c r="D33394" s="294"/>
      <c r="E33394" s="294"/>
      <c r="F33394" s="294"/>
    </row>
    <row r="33395">
      <c r="A33395" s="294" t="s">
        <v>42167</v>
      </c>
      <c r="B33395" s="294"/>
      <c r="C33395" s="294"/>
      <c r="D33395" s="294"/>
      <c r="E33395" s="294"/>
      <c r="F33395" s="294"/>
    </row>
    <row r="33396">
      <c r="A33396" s="294" t="s">
        <v>42168</v>
      </c>
      <c r="B33396" s="294"/>
      <c r="C33396" s="294"/>
      <c r="D33396" s="294"/>
      <c r="E33396" s="294"/>
      <c r="F33396" s="294"/>
    </row>
    <row r="33397">
      <c r="A33397" s="294" t="s">
        <v>42169</v>
      </c>
      <c r="B33397" s="294"/>
      <c r="C33397" s="294"/>
      <c r="D33397" s="294"/>
      <c r="E33397" s="294"/>
      <c r="F33397" s="294"/>
    </row>
    <row r="33398">
      <c r="A33398" s="294" t="s">
        <v>42170</v>
      </c>
      <c r="B33398" s="294"/>
      <c r="C33398" s="294"/>
      <c r="D33398" s="294"/>
      <c r="E33398" s="294"/>
      <c r="F33398" s="294"/>
    </row>
    <row r="33399">
      <c r="A33399" s="294" t="s">
        <v>40557</v>
      </c>
      <c r="B33399" s="294"/>
      <c r="C33399" s="294"/>
      <c r="D33399" s="294"/>
      <c r="E33399" s="294"/>
      <c r="F33399" s="294"/>
    </row>
    <row r="33400">
      <c r="A33400" s="294" t="s">
        <v>42171</v>
      </c>
      <c r="B33400" s="294"/>
      <c r="C33400" s="294"/>
      <c r="D33400" s="294"/>
      <c r="E33400" s="294"/>
      <c r="F33400" s="294"/>
    </row>
    <row r="33401">
      <c r="A33401" s="294" t="s">
        <v>42172</v>
      </c>
      <c r="B33401" s="294"/>
      <c r="C33401" s="294"/>
      <c r="D33401" s="294"/>
      <c r="E33401" s="294"/>
      <c r="F33401" s="294"/>
    </row>
    <row r="33402">
      <c r="A33402" s="294" t="s">
        <v>42173</v>
      </c>
      <c r="B33402" s="294"/>
      <c r="C33402" s="294"/>
      <c r="D33402" s="294"/>
      <c r="E33402" s="294"/>
      <c r="F33402" s="294"/>
    </row>
    <row r="33403">
      <c r="A33403" s="294" t="s">
        <v>42174</v>
      </c>
      <c r="B33403" s="294"/>
      <c r="C33403" s="294"/>
      <c r="D33403" s="294"/>
      <c r="E33403" s="294"/>
      <c r="F33403" s="294"/>
    </row>
    <row r="33404">
      <c r="A33404" s="294" t="s">
        <v>42175</v>
      </c>
      <c r="B33404" s="294"/>
      <c r="C33404" s="294"/>
      <c r="D33404" s="294"/>
      <c r="E33404" s="294"/>
      <c r="F33404" s="294"/>
    </row>
    <row r="33405">
      <c r="A33405" s="294" t="s">
        <v>42176</v>
      </c>
      <c r="B33405" s="294"/>
      <c r="C33405" s="294"/>
      <c r="D33405" s="294"/>
      <c r="E33405" s="294"/>
      <c r="F33405" s="294"/>
    </row>
    <row r="33406">
      <c r="A33406" s="294"/>
      <c r="B33406" s="294"/>
      <c r="C33406" s="294"/>
      <c r="D33406" s="294"/>
      <c r="E33406" s="294"/>
      <c r="F33406" s="294"/>
    </row>
    <row r="33407">
      <c r="A33407" s="294" t="s">
        <v>40678</v>
      </c>
      <c r="B33407" s="294"/>
      <c r="C33407" s="294"/>
      <c r="D33407" s="294"/>
      <c r="E33407" s="294"/>
      <c r="F33407" s="294"/>
    </row>
    <row r="33408">
      <c r="A33408" s="294"/>
      <c r="B33408" s="294"/>
      <c r="C33408" s="294"/>
      <c r="D33408" s="294"/>
      <c r="E33408" s="294"/>
      <c r="F33408" s="294"/>
    </row>
    <row r="33409">
      <c r="A33409" s="294" t="s">
        <v>32126</v>
      </c>
      <c r="B33409" s="294"/>
      <c r="C33409" s="294"/>
      <c r="D33409" s="294"/>
      <c r="E33409" s="294"/>
      <c r="F33409" s="294"/>
    </row>
    <row r="33410">
      <c r="A33410" s="294" t="s">
        <v>42177</v>
      </c>
      <c r="B33410" s="294"/>
      <c r="C33410" s="294"/>
      <c r="D33410" s="294"/>
      <c r="E33410" s="294"/>
      <c r="F33410" s="294"/>
    </row>
    <row r="33411">
      <c r="A33411" s="294" t="s">
        <v>42178</v>
      </c>
      <c r="B33411" s="294"/>
      <c r="C33411" s="294"/>
      <c r="D33411" s="294"/>
      <c r="E33411" s="294"/>
      <c r="F33411" s="294"/>
    </row>
    <row r="33412">
      <c r="A33412" s="294" t="s">
        <v>41819</v>
      </c>
      <c r="B33412" s="294"/>
      <c r="C33412" s="294"/>
      <c r="D33412" s="294"/>
      <c r="E33412" s="294"/>
      <c r="F33412" s="294"/>
    </row>
    <row r="33413">
      <c r="A33413" s="294" t="s">
        <v>41820</v>
      </c>
      <c r="B33413" s="294"/>
      <c r="C33413" s="294"/>
      <c r="D33413" s="294"/>
      <c r="E33413" s="294"/>
      <c r="F33413" s="294"/>
    </row>
    <row r="33414">
      <c r="A33414" s="294" t="s">
        <v>42179</v>
      </c>
      <c r="B33414" s="294"/>
      <c r="C33414" s="294"/>
      <c r="D33414" s="294"/>
      <c r="E33414" s="294"/>
      <c r="F33414" s="294"/>
    </row>
    <row r="33415">
      <c r="A33415" s="294" t="s">
        <v>41818</v>
      </c>
      <c r="B33415" s="294"/>
      <c r="C33415" s="294"/>
      <c r="D33415" s="294"/>
      <c r="E33415" s="294"/>
      <c r="F33415" s="294"/>
    </row>
    <row r="33416">
      <c r="A33416" s="294" t="s">
        <v>40568</v>
      </c>
      <c r="B33416" s="294"/>
      <c r="C33416" s="294"/>
      <c r="D33416" s="294"/>
      <c r="E33416" s="294"/>
      <c r="F33416" s="294"/>
    </row>
    <row r="33417">
      <c r="A33417" s="294" t="s">
        <v>42180</v>
      </c>
      <c r="B33417" s="294"/>
      <c r="C33417" s="294"/>
      <c r="D33417" s="294"/>
      <c r="E33417" s="294"/>
      <c r="F33417" s="294"/>
    </row>
    <row r="33418">
      <c r="A33418" s="294" t="s">
        <v>35472</v>
      </c>
      <c r="B33418" s="294"/>
      <c r="C33418" s="294"/>
      <c r="D33418" s="294"/>
      <c r="E33418" s="294"/>
      <c r="F33418" s="294"/>
    </row>
    <row r="33419">
      <c r="A33419" s="294" t="s">
        <v>42181</v>
      </c>
      <c r="B33419" s="294"/>
      <c r="C33419" s="294"/>
      <c r="D33419" s="294"/>
      <c r="E33419" s="294"/>
      <c r="F33419" s="294"/>
    </row>
    <row r="33420">
      <c r="A33420" s="294" t="s">
        <v>42182</v>
      </c>
      <c r="B33420" s="294"/>
      <c r="C33420" s="294"/>
      <c r="D33420" s="294"/>
      <c r="E33420" s="294"/>
      <c r="F33420" s="294"/>
    </row>
    <row r="33421">
      <c r="A33421" s="294"/>
      <c r="B33421" s="294"/>
      <c r="C33421" s="294"/>
      <c r="D33421" s="294"/>
      <c r="E33421" s="294"/>
      <c r="F33421" s="294"/>
    </row>
    <row r="33422">
      <c r="A33422" s="294" t="s">
        <v>41927</v>
      </c>
      <c r="B33422" s="294"/>
      <c r="C33422" s="294"/>
      <c r="D33422" s="294"/>
      <c r="E33422" s="294"/>
      <c r="F33422" s="294"/>
    </row>
    <row r="33423">
      <c r="A33423" s="294" t="s">
        <v>42128</v>
      </c>
      <c r="B33423" s="294"/>
      <c r="C33423" s="294"/>
      <c r="D33423" s="294"/>
      <c r="E33423" s="294"/>
      <c r="F33423" s="294"/>
    </row>
    <row r="33424">
      <c r="A33424" s="294" t="s">
        <v>21672</v>
      </c>
      <c r="B33424" s="294"/>
      <c r="C33424" s="294"/>
      <c r="D33424" s="294"/>
      <c r="E33424" s="294"/>
      <c r="F33424" s="294"/>
    </row>
    <row r="33425">
      <c r="A33425" s="294" t="s">
        <v>42129</v>
      </c>
      <c r="B33425" s="294"/>
      <c r="C33425" s="294"/>
      <c r="D33425" s="294"/>
      <c r="E33425" s="294"/>
      <c r="F33425" s="294"/>
    </row>
    <row r="33426">
      <c r="A33426" s="294"/>
      <c r="B33426" s="294"/>
      <c r="C33426" s="294"/>
      <c r="D33426" s="294"/>
      <c r="E33426" s="294"/>
      <c r="F33426" s="294"/>
    </row>
    <row r="33427">
      <c r="A33427" s="294" t="s">
        <v>24575</v>
      </c>
      <c r="B33427" s="294"/>
      <c r="C33427" s="294"/>
      <c r="D33427" s="294"/>
      <c r="E33427" s="294"/>
      <c r="F33427" s="294"/>
    </row>
    <row r="33428">
      <c r="A33428" s="294"/>
      <c r="B33428" s="294"/>
      <c r="C33428" s="294"/>
      <c r="D33428" s="294"/>
      <c r="E33428" s="294"/>
      <c r="F33428" s="294"/>
    </row>
    <row r="33429">
      <c r="A33429" s="294" t="s">
        <v>42183</v>
      </c>
      <c r="B33429" s="294"/>
      <c r="C33429" s="294"/>
      <c r="D33429" s="294"/>
      <c r="E33429" s="294"/>
      <c r="F33429" s="294"/>
    </row>
    <row r="33430">
      <c r="A33430" s="294" t="s">
        <v>42184</v>
      </c>
      <c r="B33430" s="294"/>
      <c r="C33430" s="294"/>
      <c r="D33430" s="294"/>
      <c r="E33430" s="294"/>
      <c r="F33430" s="294"/>
    </row>
    <row r="33431">
      <c r="A33431" s="294" t="s">
        <v>42185</v>
      </c>
      <c r="B33431" s="294"/>
      <c r="C33431" s="294"/>
      <c r="D33431" s="294"/>
      <c r="E33431" s="294"/>
      <c r="F33431" s="294"/>
    </row>
    <row r="33432">
      <c r="A33432" s="294" t="s">
        <v>42186</v>
      </c>
      <c r="B33432" s="294"/>
      <c r="C33432" s="294"/>
      <c r="D33432" s="294"/>
      <c r="E33432" s="294"/>
      <c r="F33432" s="294"/>
    </row>
    <row r="33433">
      <c r="A33433" s="294" t="s">
        <v>42187</v>
      </c>
      <c r="B33433" s="294"/>
      <c r="C33433" s="294"/>
      <c r="D33433" s="294"/>
      <c r="E33433" s="294"/>
      <c r="F33433" s="294"/>
    </row>
    <row r="33434">
      <c r="A33434" s="294" t="s">
        <v>42188</v>
      </c>
      <c r="B33434" s="294"/>
      <c r="C33434" s="294"/>
      <c r="D33434" s="294"/>
      <c r="E33434" s="294"/>
      <c r="F33434" s="294"/>
    </row>
    <row r="33435">
      <c r="A33435" s="294" t="s">
        <v>42189</v>
      </c>
      <c r="B33435" s="294"/>
      <c r="C33435" s="294"/>
      <c r="D33435" s="294"/>
      <c r="E33435" s="294"/>
      <c r="F33435" s="294"/>
    </row>
    <row r="33436">
      <c r="A33436" s="294" t="s">
        <v>42190</v>
      </c>
      <c r="B33436" s="294"/>
      <c r="C33436" s="294"/>
      <c r="D33436" s="294"/>
      <c r="E33436" s="294"/>
      <c r="F33436" s="294"/>
    </row>
    <row r="33437">
      <c r="A33437" s="294" t="s">
        <v>42191</v>
      </c>
      <c r="B33437" s="294"/>
      <c r="C33437" s="294"/>
      <c r="D33437" s="294"/>
      <c r="E33437" s="294"/>
      <c r="F33437" s="294"/>
    </row>
    <row r="33438">
      <c r="A33438" s="294" t="s">
        <v>42192</v>
      </c>
      <c r="B33438" s="294"/>
      <c r="C33438" s="294"/>
      <c r="D33438" s="294"/>
      <c r="E33438" s="294"/>
      <c r="F33438" s="294"/>
    </row>
    <row r="33439">
      <c r="A33439" s="294" t="s">
        <v>42193</v>
      </c>
      <c r="B33439" s="294"/>
      <c r="C33439" s="294"/>
      <c r="D33439" s="294"/>
      <c r="E33439" s="294"/>
      <c r="F33439" s="294"/>
    </row>
    <row r="33440">
      <c r="A33440" s="294"/>
      <c r="B33440" s="294"/>
      <c r="C33440" s="294"/>
      <c r="D33440" s="294"/>
      <c r="E33440" s="294"/>
      <c r="F33440" s="294"/>
    </row>
    <row r="33441">
      <c r="A33441" s="294" t="s">
        <v>21326</v>
      </c>
      <c r="B33441" s="294"/>
      <c r="C33441" s="294"/>
      <c r="D33441" s="294"/>
      <c r="E33441" s="294"/>
      <c r="F33441" s="294"/>
    </row>
    <row r="33442">
      <c r="A33442" s="294"/>
      <c r="B33442" s="294"/>
      <c r="C33442" s="294"/>
      <c r="D33442" s="294"/>
      <c r="E33442" s="294"/>
      <c r="F33442" s="294"/>
    </row>
    <row r="33443">
      <c r="A33443" s="294" t="s">
        <v>41878</v>
      </c>
      <c r="B33443" s="294"/>
      <c r="C33443" s="294"/>
      <c r="D33443" s="294"/>
      <c r="E33443" s="294"/>
      <c r="F33443" s="294"/>
    </row>
    <row r="33444">
      <c r="A33444" s="294" t="s">
        <v>42194</v>
      </c>
      <c r="B33444" s="294"/>
      <c r="C33444" s="294"/>
      <c r="D33444" s="294"/>
      <c r="E33444" s="294"/>
      <c r="F33444" s="294"/>
    </row>
    <row r="33445">
      <c r="A33445" s="294" t="s">
        <v>42195</v>
      </c>
      <c r="B33445" s="294"/>
      <c r="C33445" s="294"/>
      <c r="D33445" s="294"/>
      <c r="E33445" s="294"/>
      <c r="F33445" s="294"/>
    </row>
    <row r="33446">
      <c r="A33446" s="294" t="s">
        <v>42196</v>
      </c>
      <c r="B33446" s="294"/>
      <c r="C33446" s="294"/>
      <c r="D33446" s="294"/>
      <c r="E33446" s="294"/>
      <c r="F33446" s="294"/>
    </row>
    <row r="33447">
      <c r="A33447" s="294" t="s">
        <v>42197</v>
      </c>
      <c r="B33447" s="294"/>
      <c r="C33447" s="294"/>
      <c r="D33447" s="294"/>
      <c r="E33447" s="294"/>
      <c r="F33447" s="294"/>
    </row>
    <row r="33448">
      <c r="A33448" s="294"/>
      <c r="B33448" s="294"/>
      <c r="C33448" s="294"/>
      <c r="D33448" s="294"/>
      <c r="E33448" s="294"/>
      <c r="F33448" s="294"/>
    </row>
    <row r="33449">
      <c r="A33449" s="294" t="s">
        <v>26070</v>
      </c>
      <c r="B33449" s="294"/>
      <c r="C33449" s="294"/>
      <c r="D33449" s="294"/>
      <c r="E33449" s="294"/>
      <c r="F33449" s="294"/>
    </row>
    <row r="33450">
      <c r="A33450" s="294" t="s">
        <v>42198</v>
      </c>
      <c r="B33450" s="294"/>
      <c r="C33450" s="294"/>
      <c r="D33450" s="294"/>
      <c r="E33450" s="294"/>
      <c r="F33450" s="294"/>
    </row>
    <row r="33451">
      <c r="A33451" s="294" t="s">
        <v>42199</v>
      </c>
      <c r="B33451" s="294"/>
      <c r="C33451" s="294"/>
      <c r="D33451" s="294"/>
      <c r="E33451" s="294"/>
      <c r="F33451" s="294"/>
    </row>
    <row r="33452">
      <c r="A33452" s="294" t="s">
        <v>42200</v>
      </c>
      <c r="B33452" s="294"/>
      <c r="C33452" s="294"/>
      <c r="D33452" s="294"/>
      <c r="E33452" s="294"/>
      <c r="F33452" s="294"/>
    </row>
    <row r="33453">
      <c r="A33453" s="294" t="s">
        <v>42201</v>
      </c>
      <c r="B33453" s="294"/>
      <c r="C33453" s="294"/>
      <c r="D33453" s="294"/>
      <c r="E33453" s="294"/>
      <c r="F33453" s="294"/>
    </row>
    <row r="33454">
      <c r="A33454" s="294" t="s">
        <v>21892</v>
      </c>
      <c r="B33454" s="294"/>
      <c r="C33454" s="294"/>
      <c r="D33454" s="294"/>
      <c r="E33454" s="294"/>
      <c r="F33454" s="294"/>
    </row>
    <row r="33455">
      <c r="A33455" s="294" t="s">
        <v>42202</v>
      </c>
      <c r="B33455" s="294"/>
      <c r="C33455" s="294"/>
      <c r="D33455" s="294"/>
      <c r="E33455" s="294"/>
      <c r="F33455" s="294"/>
    </row>
    <row r="33456">
      <c r="A33456" s="294"/>
      <c r="B33456" s="294"/>
      <c r="C33456" s="294"/>
      <c r="D33456" s="294"/>
      <c r="E33456" s="294"/>
      <c r="F33456" s="294"/>
    </row>
    <row r="33457">
      <c r="A33457" s="294" t="s">
        <v>24089</v>
      </c>
      <c r="B33457" s="294"/>
      <c r="C33457" s="294"/>
      <c r="D33457" s="294"/>
      <c r="E33457" s="294"/>
      <c r="F33457" s="294"/>
    </row>
    <row r="33458">
      <c r="A33458" s="294"/>
      <c r="B33458" s="294"/>
      <c r="C33458" s="294"/>
      <c r="D33458" s="294"/>
      <c r="E33458" s="294"/>
      <c r="F33458" s="294"/>
    </row>
    <row r="33459">
      <c r="A33459" s="294" t="s">
        <v>41946</v>
      </c>
      <c r="B33459" s="294"/>
      <c r="C33459" s="294"/>
      <c r="D33459" s="294"/>
      <c r="E33459" s="294"/>
      <c r="F33459" s="294"/>
    </row>
    <row r="33460">
      <c r="A33460" s="294" t="s">
        <v>32402</v>
      </c>
      <c r="B33460" s="294"/>
      <c r="C33460" s="294"/>
      <c r="D33460" s="294"/>
      <c r="E33460" s="294"/>
      <c r="F33460" s="294"/>
    </row>
    <row r="33461">
      <c r="A33461" s="294" t="s">
        <v>42203</v>
      </c>
      <c r="B33461" s="294"/>
      <c r="C33461" s="294"/>
      <c r="D33461" s="294"/>
      <c r="E33461" s="294"/>
      <c r="F33461" s="294"/>
    </row>
    <row r="33462">
      <c r="A33462" s="294" t="s">
        <v>40596</v>
      </c>
      <c r="B33462" s="294"/>
      <c r="C33462" s="294"/>
      <c r="D33462" s="294"/>
      <c r="E33462" s="294"/>
      <c r="F33462" s="294"/>
    </row>
    <row r="33463">
      <c r="A33463" s="294" t="s">
        <v>21892</v>
      </c>
      <c r="B33463" s="294"/>
      <c r="C33463" s="294"/>
      <c r="D33463" s="294"/>
      <c r="E33463" s="294"/>
      <c r="F33463" s="294"/>
    </row>
    <row r="33464">
      <c r="A33464" s="294" t="s">
        <v>42204</v>
      </c>
      <c r="B33464" s="294"/>
      <c r="C33464" s="294"/>
      <c r="D33464" s="294"/>
      <c r="E33464" s="294"/>
      <c r="F33464" s="294"/>
    </row>
    <row r="33465">
      <c r="A33465" s="294"/>
      <c r="B33465" s="294"/>
      <c r="C33465" s="294"/>
      <c r="D33465" s="294"/>
      <c r="E33465" s="294"/>
      <c r="F33465" s="294"/>
    </row>
    <row r="33466">
      <c r="A33466" s="294" t="s">
        <v>25653</v>
      </c>
      <c r="B33466" s="294"/>
      <c r="C33466" s="294"/>
      <c r="D33466" s="294"/>
      <c r="E33466" s="294"/>
      <c r="F33466" s="294"/>
    </row>
    <row r="33467">
      <c r="A33467" s="294" t="s">
        <v>25548</v>
      </c>
      <c r="B33467" s="294"/>
      <c r="C33467" s="294"/>
      <c r="D33467" s="294"/>
      <c r="E33467" s="294"/>
      <c r="F33467" s="294"/>
    </row>
    <row r="33468">
      <c r="A33468" s="294"/>
      <c r="B33468" s="294"/>
      <c r="C33468" s="294"/>
      <c r="D33468" s="294"/>
      <c r="E33468" s="294"/>
      <c r="F33468" s="294"/>
    </row>
    <row r="33469">
      <c r="A33469" s="294" t="s">
        <v>38086</v>
      </c>
      <c r="B33469" s="294"/>
      <c r="C33469" s="294"/>
      <c r="D33469" s="294"/>
      <c r="E33469" s="294"/>
      <c r="F33469" s="294"/>
    </row>
    <row r="33470">
      <c r="A33470" s="294" t="s">
        <v>42205</v>
      </c>
      <c r="B33470" s="294"/>
      <c r="C33470" s="294"/>
      <c r="D33470" s="294"/>
      <c r="E33470" s="294"/>
      <c r="F33470" s="294"/>
    </row>
    <row r="33471">
      <c r="A33471" s="294" t="s">
        <v>42206</v>
      </c>
      <c r="B33471" s="294"/>
      <c r="C33471" s="294"/>
      <c r="D33471" s="294"/>
      <c r="E33471" s="294"/>
      <c r="F33471" s="294"/>
    </row>
    <row r="33472">
      <c r="A33472" s="294" t="s">
        <v>42207</v>
      </c>
      <c r="B33472" s="294"/>
      <c r="C33472" s="294"/>
      <c r="D33472" s="294"/>
      <c r="E33472" s="294"/>
      <c r="F33472" s="294"/>
    </row>
    <row r="33473">
      <c r="A33473" s="294" t="s">
        <v>21892</v>
      </c>
      <c r="B33473" s="294"/>
      <c r="C33473" s="294"/>
      <c r="D33473" s="294"/>
      <c r="E33473" s="294"/>
      <c r="F33473" s="294"/>
    </row>
    <row r="33474">
      <c r="A33474" s="294" t="s">
        <v>42208</v>
      </c>
      <c r="B33474" s="294"/>
      <c r="C33474" s="294"/>
      <c r="D33474" s="294"/>
      <c r="E33474" s="294"/>
      <c r="F33474" s="294"/>
    </row>
    <row r="33475">
      <c r="A33475" s="294"/>
      <c r="B33475" s="294"/>
      <c r="C33475" s="294"/>
      <c r="D33475" s="294"/>
      <c r="E33475" s="294"/>
      <c r="F33475" s="294"/>
    </row>
    <row r="33476">
      <c r="A33476" s="294" t="s">
        <v>23201</v>
      </c>
      <c r="B33476" s="294"/>
      <c r="C33476" s="294"/>
      <c r="D33476" s="294"/>
      <c r="E33476" s="294"/>
      <c r="F33476" s="294"/>
    </row>
    <row r="33477">
      <c r="A33477" s="294" t="s">
        <v>26598</v>
      </c>
      <c r="B33477" s="294"/>
      <c r="C33477" s="294"/>
      <c r="D33477" s="294"/>
      <c r="E33477" s="294"/>
      <c r="F33477" s="294"/>
    </row>
    <row r="33478">
      <c r="A33478" s="294"/>
      <c r="B33478" s="294"/>
      <c r="C33478" s="294"/>
      <c r="D33478" s="294"/>
      <c r="E33478" s="294"/>
      <c r="F33478" s="294"/>
    </row>
    <row r="33479">
      <c r="A33479" s="294" t="s">
        <v>42209</v>
      </c>
      <c r="B33479" s="294"/>
      <c r="C33479" s="294"/>
      <c r="D33479" s="294"/>
      <c r="E33479" s="294"/>
      <c r="F33479" s="294"/>
    </row>
    <row r="33480">
      <c r="A33480" s="294" t="s">
        <v>42210</v>
      </c>
      <c r="B33480" s="294"/>
      <c r="C33480" s="294"/>
      <c r="D33480" s="294"/>
      <c r="E33480" s="294"/>
      <c r="F33480" s="294"/>
    </row>
    <row r="33481">
      <c r="A33481" s="294" t="s">
        <v>42211</v>
      </c>
      <c r="B33481" s="294"/>
      <c r="C33481" s="294"/>
      <c r="D33481" s="294"/>
      <c r="E33481" s="294"/>
      <c r="F33481" s="294"/>
    </row>
    <row r="33482">
      <c r="A33482" s="294" t="s">
        <v>42212</v>
      </c>
      <c r="B33482" s="294"/>
      <c r="C33482" s="294"/>
      <c r="D33482" s="294"/>
      <c r="E33482" s="294"/>
      <c r="F33482" s="294"/>
    </row>
    <row r="33483">
      <c r="A33483" s="294" t="s">
        <v>21892</v>
      </c>
      <c r="B33483" s="294"/>
      <c r="C33483" s="294"/>
      <c r="D33483" s="294"/>
      <c r="E33483" s="294"/>
      <c r="F33483" s="294"/>
    </row>
    <row r="33484">
      <c r="A33484" s="294" t="s">
        <v>42213</v>
      </c>
      <c r="B33484" s="294"/>
      <c r="C33484" s="294"/>
      <c r="D33484" s="294"/>
      <c r="E33484" s="294"/>
      <c r="F33484" s="294"/>
    </row>
    <row r="33485">
      <c r="A33485" s="294"/>
      <c r="B33485" s="294"/>
      <c r="C33485" s="294"/>
      <c r="D33485" s="294"/>
      <c r="E33485" s="294"/>
      <c r="F33485" s="294"/>
    </row>
    <row r="33486">
      <c r="A33486" s="294" t="s">
        <v>42214</v>
      </c>
      <c r="B33486" s="294"/>
      <c r="C33486" s="294"/>
      <c r="D33486" s="294"/>
      <c r="E33486" s="294"/>
      <c r="F33486" s="294"/>
    </row>
    <row r="33487">
      <c r="A33487" s="294"/>
      <c r="B33487" s="294"/>
      <c r="C33487" s="294"/>
      <c r="D33487" s="294"/>
      <c r="E33487" s="294"/>
      <c r="F33487" s="294"/>
    </row>
    <row r="33488">
      <c r="A33488" s="294" t="s">
        <v>42215</v>
      </c>
      <c r="B33488" s="294"/>
      <c r="C33488" s="294"/>
      <c r="D33488" s="294"/>
      <c r="E33488" s="294"/>
      <c r="F33488" s="294"/>
    </row>
    <row r="33489">
      <c r="A33489" s="294" t="s">
        <v>42216</v>
      </c>
      <c r="B33489" s="294"/>
      <c r="C33489" s="294"/>
      <c r="D33489" s="294"/>
      <c r="E33489" s="294"/>
      <c r="F33489" s="294"/>
    </row>
    <row r="33490">
      <c r="A33490" s="294" t="s">
        <v>42217</v>
      </c>
      <c r="B33490" s="294"/>
      <c r="C33490" s="294"/>
      <c r="D33490" s="294"/>
      <c r="E33490" s="294"/>
      <c r="F33490" s="294"/>
    </row>
    <row r="33491">
      <c r="A33491" s="294" t="s">
        <v>42218</v>
      </c>
      <c r="B33491" s="294"/>
      <c r="C33491" s="294"/>
      <c r="D33491" s="294"/>
      <c r="E33491" s="294"/>
      <c r="F33491" s="294"/>
    </row>
    <row r="33492">
      <c r="A33492" s="294" t="s">
        <v>42219</v>
      </c>
      <c r="B33492" s="294"/>
      <c r="C33492" s="294"/>
      <c r="D33492" s="294"/>
      <c r="E33492" s="294"/>
      <c r="F33492" s="294"/>
    </row>
    <row r="33493">
      <c r="A33493" s="294" t="s">
        <v>42220</v>
      </c>
      <c r="B33493" s="294"/>
      <c r="C33493" s="294"/>
      <c r="D33493" s="294"/>
      <c r="E33493" s="294"/>
      <c r="F33493" s="294"/>
    </row>
    <row r="33494">
      <c r="A33494" s="294" t="s">
        <v>42221</v>
      </c>
      <c r="B33494" s="294"/>
      <c r="C33494" s="294"/>
      <c r="D33494" s="294"/>
      <c r="E33494" s="294"/>
      <c r="F33494" s="294"/>
    </row>
    <row r="33495">
      <c r="A33495" s="294" t="s">
        <v>21921</v>
      </c>
      <c r="B33495" s="294"/>
      <c r="C33495" s="294"/>
      <c r="D33495" s="294"/>
      <c r="E33495" s="294"/>
      <c r="F33495" s="294"/>
    </row>
    <row r="33496">
      <c r="A33496" s="294" t="s">
        <v>42222</v>
      </c>
      <c r="B33496" s="294"/>
      <c r="C33496" s="294"/>
      <c r="D33496" s="294"/>
      <c r="E33496" s="294"/>
      <c r="F33496" s="294"/>
    </row>
    <row r="33497">
      <c r="A33497" s="294" t="s">
        <v>42223</v>
      </c>
      <c r="B33497" s="294"/>
      <c r="C33497" s="294"/>
      <c r="D33497" s="294"/>
      <c r="E33497" s="294"/>
      <c r="F33497" s="294"/>
    </row>
    <row r="33498">
      <c r="A33498" s="294" t="s">
        <v>42224</v>
      </c>
      <c r="B33498" s="294"/>
      <c r="C33498" s="294"/>
      <c r="D33498" s="294"/>
      <c r="E33498" s="294"/>
      <c r="F33498" s="294"/>
    </row>
    <row r="33499">
      <c r="A33499" s="294" t="s">
        <v>42225</v>
      </c>
      <c r="B33499" s="294"/>
      <c r="C33499" s="294"/>
      <c r="D33499" s="294"/>
      <c r="E33499" s="294"/>
      <c r="F33499" s="294"/>
    </row>
    <row r="33500">
      <c r="A33500" s="294" t="s">
        <v>42226</v>
      </c>
      <c r="B33500" s="294"/>
      <c r="C33500" s="294"/>
      <c r="D33500" s="294"/>
      <c r="E33500" s="294"/>
      <c r="F33500" s="294"/>
    </row>
    <row r="33501">
      <c r="A33501" s="294"/>
      <c r="B33501" s="294"/>
      <c r="C33501" s="294"/>
      <c r="D33501" s="294"/>
      <c r="E33501" s="294"/>
      <c r="F33501" s="294"/>
    </row>
    <row r="33502">
      <c r="A33502" s="294" t="s">
        <v>41927</v>
      </c>
      <c r="B33502" s="294"/>
      <c r="C33502" s="294"/>
      <c r="D33502" s="294"/>
      <c r="E33502" s="294"/>
      <c r="F33502" s="294"/>
    </row>
    <row r="33503">
      <c r="A33503" s="294" t="s">
        <v>42227</v>
      </c>
      <c r="B33503" s="294"/>
      <c r="C33503" s="294"/>
      <c r="D33503" s="294"/>
      <c r="E33503" s="294"/>
      <c r="F33503" s="294"/>
    </row>
    <row r="33504">
      <c r="A33504" s="294" t="s">
        <v>21618</v>
      </c>
      <c r="B33504" s="294"/>
      <c r="C33504" s="294"/>
      <c r="D33504" s="294"/>
      <c r="E33504" s="294"/>
      <c r="F33504" s="294"/>
    </row>
    <row r="33505">
      <c r="A33505" s="294" t="s">
        <v>42228</v>
      </c>
      <c r="B33505" s="294"/>
      <c r="C33505" s="294"/>
      <c r="D33505" s="294"/>
      <c r="E33505" s="294"/>
      <c r="F33505" s="294"/>
    </row>
    <row r="33506">
      <c r="A33506" s="294" t="s">
        <v>42229</v>
      </c>
      <c r="B33506" s="294"/>
      <c r="C33506" s="294"/>
      <c r="D33506" s="294"/>
      <c r="E33506" s="294"/>
      <c r="F33506" s="294"/>
    </row>
    <row r="33507">
      <c r="A33507" s="294"/>
      <c r="B33507" s="294"/>
      <c r="C33507" s="294"/>
      <c r="D33507" s="294"/>
      <c r="E33507" s="294"/>
      <c r="F33507" s="294"/>
    </row>
    <row r="33508">
      <c r="A33508" s="294"/>
      <c r="B33508" s="294"/>
      <c r="C33508" s="294"/>
      <c r="D33508" s="294"/>
      <c r="E33508" s="294"/>
      <c r="F33508" s="294"/>
    </row>
    <row r="33509">
      <c r="A33509" s="294" t="s">
        <v>23228</v>
      </c>
      <c r="B33509" s="294"/>
      <c r="C33509" s="294"/>
      <c r="D33509" s="294"/>
      <c r="E33509" s="294"/>
      <c r="F33509" s="294"/>
    </row>
    <row r="33510">
      <c r="A33510" s="294" t="s">
        <v>27267</v>
      </c>
      <c r="B33510" s="294"/>
      <c r="C33510" s="294"/>
      <c r="D33510" s="294"/>
      <c r="E33510" s="294"/>
      <c r="F33510" s="294"/>
    </row>
    <row r="33511">
      <c r="A33511" s="294"/>
      <c r="B33511" s="294"/>
      <c r="C33511" s="294"/>
      <c r="D33511" s="294"/>
      <c r="E33511" s="294"/>
      <c r="F33511" s="294"/>
    </row>
    <row r="33512">
      <c r="A33512" s="294" t="s">
        <v>42230</v>
      </c>
      <c r="B33512" s="294"/>
      <c r="C33512" s="294"/>
      <c r="D33512" s="294"/>
      <c r="E33512" s="294"/>
      <c r="F33512" s="294"/>
    </row>
    <row r="33513">
      <c r="A33513" s="294" t="s">
        <v>42231</v>
      </c>
      <c r="B33513" s="294"/>
      <c r="C33513" s="294"/>
      <c r="D33513" s="294"/>
      <c r="E33513" s="294"/>
      <c r="F33513" s="294"/>
    </row>
    <row r="33514">
      <c r="A33514" s="294" t="s">
        <v>42232</v>
      </c>
      <c r="B33514" s="294"/>
      <c r="C33514" s="294"/>
      <c r="D33514" s="294"/>
      <c r="E33514" s="294"/>
      <c r="F33514" s="294"/>
    </row>
    <row r="33515">
      <c r="A33515" s="294" t="s">
        <v>42233</v>
      </c>
      <c r="B33515" s="294"/>
      <c r="C33515" s="294"/>
      <c r="D33515" s="294"/>
      <c r="E33515" s="294"/>
      <c r="F33515" s="294"/>
    </row>
    <row r="33516">
      <c r="A33516" s="294" t="s">
        <v>42234</v>
      </c>
      <c r="B33516" s="294"/>
      <c r="C33516" s="294"/>
      <c r="D33516" s="294"/>
      <c r="E33516" s="294"/>
      <c r="F33516" s="294"/>
    </row>
    <row r="33517">
      <c r="A33517" s="294" t="s">
        <v>42235</v>
      </c>
      <c r="B33517" s="294"/>
      <c r="C33517" s="294"/>
      <c r="D33517" s="294"/>
      <c r="E33517" s="294"/>
      <c r="F33517" s="294"/>
    </row>
    <row r="33518">
      <c r="A33518" s="294" t="s">
        <v>21892</v>
      </c>
      <c r="B33518" s="294"/>
      <c r="C33518" s="294"/>
      <c r="D33518" s="294"/>
      <c r="E33518" s="294"/>
      <c r="F33518" s="294"/>
    </row>
    <row r="33519">
      <c r="A33519" s="294" t="s">
        <v>42236</v>
      </c>
      <c r="B33519" s="294"/>
      <c r="C33519" s="294"/>
      <c r="D33519" s="294"/>
      <c r="E33519" s="294"/>
      <c r="F33519" s="294"/>
    </row>
    <row r="33520">
      <c r="A33520" s="294" t="s">
        <v>42237</v>
      </c>
      <c r="B33520" s="294"/>
      <c r="C33520" s="294"/>
      <c r="D33520" s="294"/>
      <c r="E33520" s="294"/>
      <c r="F33520" s="294"/>
    </row>
    <row r="33521">
      <c r="A33521" s="294"/>
      <c r="B33521" s="294"/>
      <c r="C33521" s="294"/>
      <c r="D33521" s="294"/>
      <c r="E33521" s="294"/>
      <c r="F33521" s="294"/>
    </row>
    <row r="33522">
      <c r="A33522" s="294" t="s">
        <v>24323</v>
      </c>
      <c r="B33522" s="294"/>
      <c r="C33522" s="294"/>
      <c r="D33522" s="294"/>
      <c r="E33522" s="294"/>
      <c r="F33522" s="294"/>
    </row>
    <row r="33523">
      <c r="A33523" s="294" t="s">
        <v>27629</v>
      </c>
      <c r="B33523" s="294"/>
      <c r="C33523" s="294"/>
      <c r="D33523" s="294"/>
      <c r="E33523" s="294"/>
      <c r="F33523" s="294"/>
    </row>
    <row r="33524">
      <c r="A33524" s="294"/>
      <c r="B33524" s="294"/>
      <c r="C33524" s="294"/>
      <c r="D33524" s="294"/>
      <c r="E33524" s="294"/>
      <c r="F33524" s="294"/>
    </row>
    <row r="33525">
      <c r="A33525" s="294" t="s">
        <v>42238</v>
      </c>
      <c r="B33525" s="294"/>
      <c r="C33525" s="294"/>
      <c r="D33525" s="294"/>
      <c r="E33525" s="294"/>
      <c r="F33525" s="294"/>
    </row>
    <row r="33526">
      <c r="A33526" s="294" t="s">
        <v>42239</v>
      </c>
      <c r="B33526" s="294"/>
      <c r="C33526" s="294"/>
      <c r="D33526" s="294"/>
      <c r="E33526" s="294"/>
      <c r="F33526" s="294"/>
    </row>
    <row r="33527">
      <c r="A33527" s="294" t="s">
        <v>42240</v>
      </c>
      <c r="B33527" s="294"/>
      <c r="C33527" s="294"/>
      <c r="D33527" s="294"/>
      <c r="E33527" s="294"/>
      <c r="F33527" s="294"/>
    </row>
    <row r="33528">
      <c r="A33528" s="294" t="s">
        <v>37682</v>
      </c>
      <c r="B33528" s="294"/>
      <c r="C33528" s="294"/>
      <c r="D33528" s="294"/>
      <c r="E33528" s="294"/>
      <c r="F33528" s="294"/>
    </row>
    <row r="33529">
      <c r="A33529" s="294" t="s">
        <v>30522</v>
      </c>
      <c r="B33529" s="294"/>
      <c r="C33529" s="294"/>
      <c r="D33529" s="294"/>
      <c r="E33529" s="294"/>
      <c r="F33529" s="294"/>
    </row>
    <row r="33530">
      <c r="A33530" s="294" t="s">
        <v>24320</v>
      </c>
      <c r="B33530" s="294"/>
      <c r="C33530" s="294"/>
      <c r="D33530" s="294"/>
      <c r="E33530" s="294"/>
      <c r="F33530" s="294"/>
    </row>
    <row r="33531">
      <c r="A33531" s="294" t="s">
        <v>42241</v>
      </c>
      <c r="B33531" s="294"/>
      <c r="C33531" s="294"/>
      <c r="D33531" s="294"/>
      <c r="E33531" s="294"/>
      <c r="F33531" s="294"/>
    </row>
    <row r="33532">
      <c r="A33532" s="294"/>
      <c r="B33532" s="294"/>
      <c r="C33532" s="294"/>
      <c r="D33532" s="294"/>
      <c r="E33532" s="294"/>
      <c r="F33532" s="294"/>
    </row>
    <row r="33533">
      <c r="A33533" s="294" t="s">
        <v>23943</v>
      </c>
      <c r="B33533" s="294"/>
      <c r="C33533" s="294"/>
      <c r="D33533" s="294"/>
      <c r="E33533" s="294"/>
      <c r="F33533" s="294"/>
    </row>
    <row r="33534">
      <c r="A33534" s="294" t="s">
        <v>26884</v>
      </c>
      <c r="B33534" s="294"/>
      <c r="C33534" s="294"/>
      <c r="D33534" s="294"/>
      <c r="E33534" s="294"/>
      <c r="F33534" s="294"/>
    </row>
    <row r="33535">
      <c r="A33535" s="294"/>
      <c r="B33535" s="294"/>
      <c r="C33535" s="294"/>
      <c r="D33535" s="294"/>
      <c r="E33535" s="294"/>
      <c r="F33535" s="294"/>
    </row>
    <row r="33536">
      <c r="A33536" s="294" t="s">
        <v>42242</v>
      </c>
      <c r="B33536" s="294"/>
      <c r="C33536" s="294"/>
      <c r="D33536" s="294"/>
      <c r="E33536" s="294"/>
      <c r="F33536" s="294"/>
    </row>
    <row r="33537">
      <c r="A33537" s="294" t="s">
        <v>42243</v>
      </c>
      <c r="B33537" s="294"/>
      <c r="C33537" s="294"/>
      <c r="D33537" s="294"/>
      <c r="E33537" s="294"/>
      <c r="F33537" s="294"/>
    </row>
    <row r="33538">
      <c r="A33538" s="294" t="s">
        <v>42244</v>
      </c>
      <c r="B33538" s="294"/>
      <c r="C33538" s="294"/>
      <c r="D33538" s="294"/>
      <c r="E33538" s="294"/>
      <c r="F33538" s="294"/>
    </row>
    <row r="33539">
      <c r="A33539" s="294" t="s">
        <v>42245</v>
      </c>
      <c r="B33539" s="294"/>
      <c r="C33539" s="294"/>
      <c r="D33539" s="294"/>
      <c r="E33539" s="294"/>
      <c r="F33539" s="294"/>
    </row>
    <row r="33540">
      <c r="A33540" s="294" t="s">
        <v>42246</v>
      </c>
      <c r="B33540" s="294"/>
      <c r="C33540" s="294"/>
      <c r="D33540" s="294"/>
      <c r="E33540" s="294"/>
      <c r="F33540" s="294"/>
    </row>
    <row r="33541">
      <c r="A33541" s="294" t="s">
        <v>21892</v>
      </c>
      <c r="B33541" s="294"/>
      <c r="C33541" s="294"/>
      <c r="D33541" s="294"/>
      <c r="E33541" s="294"/>
      <c r="F33541" s="294"/>
    </row>
    <row r="33542">
      <c r="A33542" s="294" t="s">
        <v>42247</v>
      </c>
      <c r="B33542" s="294"/>
      <c r="C33542" s="294"/>
      <c r="D33542" s="294"/>
      <c r="E33542" s="294"/>
      <c r="F33542" s="294"/>
    </row>
    <row r="33543">
      <c r="A33543" s="294" t="s">
        <v>42248</v>
      </c>
      <c r="B33543" s="294"/>
      <c r="C33543" s="294"/>
      <c r="D33543" s="294"/>
      <c r="E33543" s="294"/>
      <c r="F33543" s="294"/>
    </row>
    <row r="33544">
      <c r="A33544" s="294"/>
      <c r="B33544" s="294"/>
      <c r="C33544" s="294"/>
      <c r="D33544" s="294"/>
      <c r="E33544" s="294"/>
      <c r="F33544" s="294"/>
    </row>
    <row r="33545">
      <c r="A33545" s="294" t="s">
        <v>42249</v>
      </c>
      <c r="B33545" s="294"/>
      <c r="C33545" s="294"/>
      <c r="D33545" s="294"/>
      <c r="E33545" s="294"/>
      <c r="F33545" s="294"/>
    </row>
    <row r="33546">
      <c r="A33546" s="294"/>
      <c r="B33546" s="294"/>
      <c r="C33546" s="294"/>
      <c r="D33546" s="294"/>
      <c r="E33546" s="294"/>
      <c r="F33546" s="294"/>
    </row>
    <row r="33547">
      <c r="A33547" s="294"/>
      <c r="B33547" s="294"/>
      <c r="C33547" s="294"/>
      <c r="D33547" s="294"/>
      <c r="E33547" s="294"/>
      <c r="F33547" s="294"/>
    </row>
    <row r="33548">
      <c r="A33548" s="294" t="s">
        <v>41690</v>
      </c>
      <c r="B33548" s="294"/>
      <c r="C33548" s="294"/>
      <c r="D33548" s="294"/>
      <c r="E33548" s="294"/>
      <c r="F33548" s="294"/>
    </row>
    <row r="33549">
      <c r="A33549" s="294" t="s">
        <v>42250</v>
      </c>
      <c r="B33549" s="294"/>
      <c r="C33549" s="294"/>
      <c r="D33549" s="294"/>
      <c r="E33549" s="294"/>
      <c r="F33549" s="294"/>
    </row>
    <row r="33550">
      <c r="A33550" s="294" t="s">
        <v>42251</v>
      </c>
      <c r="B33550" s="294"/>
      <c r="C33550" s="294"/>
      <c r="D33550" s="294"/>
      <c r="E33550" s="294"/>
      <c r="F33550" s="294"/>
    </row>
    <row r="33551">
      <c r="A33551" s="294" t="s">
        <v>30336</v>
      </c>
      <c r="B33551" s="294"/>
      <c r="C33551" s="294"/>
      <c r="D33551" s="294"/>
      <c r="E33551" s="294"/>
      <c r="F33551" s="294"/>
    </row>
    <row r="33552">
      <c r="A33552" s="294" t="s">
        <v>41599</v>
      </c>
      <c r="B33552" s="294"/>
      <c r="C33552" s="294"/>
      <c r="D33552" s="294"/>
      <c r="E33552" s="294"/>
      <c r="F33552" s="294"/>
    </row>
    <row r="33553">
      <c r="A33553" s="294" t="s">
        <v>31573</v>
      </c>
      <c r="B33553" s="294"/>
      <c r="C33553" s="294"/>
      <c r="D33553" s="294"/>
      <c r="E33553" s="294"/>
      <c r="F33553" s="294"/>
    </row>
    <row r="33554">
      <c r="A33554" s="294" t="s">
        <v>21511</v>
      </c>
      <c r="B33554" s="294"/>
      <c r="C33554" s="294"/>
      <c r="D33554" s="294"/>
      <c r="E33554" s="294"/>
      <c r="F33554" s="294"/>
    </row>
    <row r="33555">
      <c r="A33555" s="294" t="s">
        <v>42252</v>
      </c>
      <c r="B33555" s="294"/>
      <c r="C33555" s="294"/>
      <c r="D33555" s="294"/>
      <c r="E33555" s="294"/>
      <c r="F33555" s="294"/>
    </row>
    <row r="33556">
      <c r="A33556" s="294" t="s">
        <v>33136</v>
      </c>
      <c r="B33556" s="294"/>
      <c r="C33556" s="294"/>
      <c r="D33556" s="294"/>
      <c r="E33556" s="294"/>
      <c r="F33556" s="294"/>
    </row>
    <row r="33557">
      <c r="A33557" s="294" t="s">
        <v>42253</v>
      </c>
      <c r="B33557" s="294"/>
      <c r="C33557" s="294"/>
      <c r="D33557" s="294"/>
      <c r="E33557" s="294"/>
      <c r="F33557" s="294"/>
    </row>
    <row r="33558">
      <c r="A33558" s="294" t="s">
        <v>42254</v>
      </c>
      <c r="B33558" s="294"/>
      <c r="C33558" s="294"/>
      <c r="D33558" s="294"/>
      <c r="E33558" s="294"/>
      <c r="F33558" s="294"/>
    </row>
    <row r="33559">
      <c r="A33559" s="294" t="s">
        <v>23831</v>
      </c>
      <c r="B33559" s="294"/>
      <c r="C33559" s="294"/>
      <c r="D33559" s="294"/>
      <c r="E33559" s="294"/>
      <c r="F33559" s="294"/>
    </row>
    <row r="33560">
      <c r="A33560" s="294" t="s">
        <v>32551</v>
      </c>
      <c r="B33560" s="294"/>
      <c r="C33560" s="294"/>
      <c r="D33560" s="294"/>
      <c r="E33560" s="294"/>
      <c r="F33560" s="294"/>
    </row>
    <row r="33561">
      <c r="A33561" s="294"/>
      <c r="B33561" s="294"/>
      <c r="C33561" s="294"/>
      <c r="D33561" s="294"/>
      <c r="E33561" s="294"/>
      <c r="F33561" s="294"/>
    </row>
    <row r="33562">
      <c r="A33562" s="294" t="s">
        <v>41905</v>
      </c>
      <c r="B33562" s="294"/>
      <c r="C33562" s="294"/>
      <c r="D33562" s="294"/>
      <c r="E33562" s="294"/>
      <c r="F33562" s="294"/>
    </row>
    <row r="33563">
      <c r="A33563" s="294"/>
      <c r="B33563" s="294"/>
      <c r="C33563" s="294"/>
      <c r="D33563" s="294"/>
      <c r="E33563" s="294"/>
      <c r="F33563" s="294"/>
    </row>
    <row r="33564">
      <c r="A33564" s="294" t="s">
        <v>26552</v>
      </c>
      <c r="B33564" s="294"/>
      <c r="C33564" s="294"/>
      <c r="D33564" s="294"/>
      <c r="E33564" s="294"/>
      <c r="F33564" s="294"/>
    </row>
    <row r="33565">
      <c r="A33565" s="294" t="s">
        <v>41910</v>
      </c>
      <c r="B33565" s="294"/>
      <c r="C33565" s="294"/>
      <c r="D33565" s="294"/>
      <c r="E33565" s="294"/>
      <c r="F33565" s="294"/>
    </row>
    <row r="33566">
      <c r="A33566" s="294" t="s">
        <v>42255</v>
      </c>
      <c r="B33566" s="294"/>
      <c r="C33566" s="294"/>
      <c r="D33566" s="294"/>
      <c r="E33566" s="294"/>
      <c r="F33566" s="294"/>
    </row>
    <row r="33567">
      <c r="A33567" s="294" t="s">
        <v>42256</v>
      </c>
      <c r="B33567" s="294"/>
      <c r="C33567" s="294"/>
      <c r="D33567" s="294"/>
      <c r="E33567" s="294"/>
      <c r="F33567" s="294"/>
    </row>
    <row r="33568">
      <c r="A33568" s="294" t="s">
        <v>42257</v>
      </c>
      <c r="B33568" s="294"/>
      <c r="C33568" s="294"/>
      <c r="D33568" s="294"/>
      <c r="E33568" s="294"/>
      <c r="F33568" s="294"/>
    </row>
    <row r="33569">
      <c r="A33569" s="294" t="s">
        <v>26555</v>
      </c>
      <c r="B33569" s="294"/>
      <c r="C33569" s="294"/>
      <c r="D33569" s="294"/>
      <c r="E33569" s="294"/>
      <c r="F33569" s="294"/>
    </row>
    <row r="33570">
      <c r="A33570" s="294" t="s">
        <v>39831</v>
      </c>
      <c r="B33570" s="294"/>
      <c r="C33570" s="294"/>
      <c r="D33570" s="294"/>
      <c r="E33570" s="294"/>
      <c r="F33570" s="294"/>
    </row>
    <row r="33571">
      <c r="A33571" s="294" t="s">
        <v>42258</v>
      </c>
      <c r="B33571" s="294"/>
      <c r="C33571" s="294"/>
      <c r="D33571" s="294"/>
      <c r="E33571" s="294"/>
      <c r="F33571" s="294"/>
    </row>
    <row r="33572">
      <c r="A33572" s="294" t="s">
        <v>41696</v>
      </c>
      <c r="B33572" s="294"/>
      <c r="C33572" s="294"/>
      <c r="D33572" s="294"/>
      <c r="E33572" s="294"/>
      <c r="F33572" s="294"/>
    </row>
    <row r="33573">
      <c r="A33573" s="294" t="s">
        <v>26557</v>
      </c>
      <c r="B33573" s="294"/>
      <c r="C33573" s="294"/>
      <c r="D33573" s="294"/>
      <c r="E33573" s="294"/>
      <c r="F33573" s="294"/>
    </row>
    <row r="33574">
      <c r="A33574" s="294" t="s">
        <v>40672</v>
      </c>
      <c r="B33574" s="294"/>
      <c r="C33574" s="294"/>
      <c r="D33574" s="294"/>
      <c r="E33574" s="294"/>
      <c r="F33574" s="294"/>
    </row>
    <row r="33575">
      <c r="A33575" s="294" t="s">
        <v>28757</v>
      </c>
      <c r="B33575" s="294"/>
      <c r="C33575" s="294"/>
      <c r="D33575" s="294"/>
      <c r="E33575" s="294"/>
      <c r="F33575" s="294"/>
    </row>
    <row r="33576">
      <c r="A33576" s="294" t="s">
        <v>34082</v>
      </c>
      <c r="B33576" s="294"/>
      <c r="C33576" s="294"/>
      <c r="D33576" s="294"/>
      <c r="E33576" s="294"/>
      <c r="F33576" s="294"/>
    </row>
    <row r="33577">
      <c r="A33577" s="294" t="s">
        <v>22108</v>
      </c>
      <c r="B33577" s="294"/>
      <c r="C33577" s="294"/>
      <c r="D33577" s="294"/>
      <c r="E33577" s="294"/>
      <c r="F33577" s="294"/>
    </row>
    <row r="33578">
      <c r="A33578" s="294" t="s">
        <v>37876</v>
      </c>
      <c r="B33578" s="294"/>
      <c r="C33578" s="294"/>
      <c r="D33578" s="294"/>
      <c r="E33578" s="294"/>
      <c r="F33578" s="294"/>
    </row>
    <row r="33579">
      <c r="A33579" s="294" t="s">
        <v>42259</v>
      </c>
      <c r="B33579" s="294"/>
      <c r="C33579" s="294"/>
      <c r="D33579" s="294"/>
      <c r="E33579" s="294"/>
      <c r="F33579" s="294"/>
    </row>
    <row r="33580">
      <c r="A33580" s="294" t="s">
        <v>22220</v>
      </c>
      <c r="B33580" s="294"/>
      <c r="C33580" s="294"/>
      <c r="D33580" s="294"/>
      <c r="E33580" s="294"/>
      <c r="F33580" s="294"/>
    </row>
    <row r="33581">
      <c r="A33581" s="294" t="s">
        <v>42260</v>
      </c>
      <c r="B33581" s="294"/>
      <c r="C33581" s="294"/>
      <c r="D33581" s="294"/>
      <c r="E33581" s="294"/>
      <c r="F33581" s="294"/>
    </row>
    <row r="33582">
      <c r="A33582" s="294" t="s">
        <v>42261</v>
      </c>
      <c r="B33582" s="294"/>
      <c r="C33582" s="294"/>
      <c r="D33582" s="294"/>
      <c r="E33582" s="294"/>
      <c r="F33582" s="294"/>
    </row>
    <row r="33583">
      <c r="A33583" s="294" t="s">
        <v>42262</v>
      </c>
      <c r="B33583" s="294"/>
      <c r="C33583" s="294"/>
      <c r="D33583" s="294"/>
      <c r="E33583" s="294"/>
      <c r="F33583" s="294"/>
    </row>
    <row r="33584">
      <c r="A33584" s="294" t="s">
        <v>42263</v>
      </c>
      <c r="B33584" s="294"/>
      <c r="C33584" s="294"/>
      <c r="D33584" s="294"/>
      <c r="E33584" s="294"/>
      <c r="F33584" s="294"/>
    </row>
    <row r="33585">
      <c r="A33585" s="294" t="s">
        <v>38181</v>
      </c>
      <c r="B33585" s="294"/>
      <c r="C33585" s="294"/>
      <c r="D33585" s="294"/>
      <c r="E33585" s="294"/>
      <c r="F33585" s="294"/>
    </row>
    <row r="33586">
      <c r="A33586" s="294" t="s">
        <v>42264</v>
      </c>
      <c r="B33586" s="294"/>
      <c r="C33586" s="294"/>
      <c r="D33586" s="294"/>
      <c r="E33586" s="294"/>
      <c r="F33586" s="294"/>
    </row>
    <row r="33587">
      <c r="A33587" s="294"/>
      <c r="B33587" s="294"/>
      <c r="C33587" s="294"/>
      <c r="D33587" s="294"/>
      <c r="E33587" s="294"/>
      <c r="F33587" s="294"/>
    </row>
    <row r="33588">
      <c r="A33588" s="294" t="s">
        <v>42265</v>
      </c>
      <c r="B33588" s="294"/>
      <c r="C33588" s="294"/>
      <c r="D33588" s="294"/>
      <c r="E33588" s="294"/>
      <c r="F33588" s="294"/>
    </row>
    <row r="33589">
      <c r="A33589" s="294"/>
      <c r="B33589" s="294"/>
      <c r="C33589" s="294"/>
      <c r="D33589" s="294"/>
      <c r="E33589" s="294"/>
      <c r="F33589" s="294"/>
    </row>
    <row r="33590">
      <c r="A33590" s="294"/>
      <c r="B33590" s="294"/>
      <c r="C33590" s="294"/>
      <c r="D33590" s="294"/>
      <c r="E33590" s="294"/>
      <c r="F33590" s="294"/>
    </row>
    <row r="33591">
      <c r="A33591" s="294" t="s">
        <v>23171</v>
      </c>
      <c r="B33591" s="294"/>
      <c r="C33591" s="294"/>
      <c r="D33591" s="294"/>
      <c r="E33591" s="294"/>
      <c r="F33591" s="294"/>
    </row>
    <row r="33592">
      <c r="A33592" s="294" t="s">
        <v>42266</v>
      </c>
      <c r="B33592" s="294"/>
      <c r="C33592" s="294"/>
      <c r="D33592" s="294"/>
      <c r="E33592" s="294"/>
      <c r="F33592" s="294"/>
    </row>
    <row r="33593">
      <c r="A33593" s="294" t="s">
        <v>41237</v>
      </c>
      <c r="B33593" s="294"/>
      <c r="C33593" s="294"/>
      <c r="D33593" s="294"/>
      <c r="E33593" s="294"/>
      <c r="F33593" s="294"/>
    </row>
    <row r="33594">
      <c r="A33594" s="294" t="s">
        <v>42267</v>
      </c>
      <c r="B33594" s="294"/>
      <c r="C33594" s="294"/>
      <c r="D33594" s="294"/>
      <c r="E33594" s="294"/>
      <c r="F33594" s="294"/>
    </row>
    <row r="33595">
      <c r="A33595" s="294" t="s">
        <v>42268</v>
      </c>
      <c r="B33595" s="294"/>
      <c r="C33595" s="294"/>
      <c r="D33595" s="294"/>
      <c r="E33595" s="294"/>
      <c r="F33595" s="294"/>
    </row>
    <row r="33596">
      <c r="A33596" s="294" t="s">
        <v>26567</v>
      </c>
      <c r="B33596" s="294"/>
      <c r="C33596" s="294"/>
      <c r="D33596" s="294"/>
      <c r="E33596" s="294"/>
      <c r="F33596" s="294"/>
    </row>
    <row r="33597">
      <c r="A33597" s="294" t="s">
        <v>29302</v>
      </c>
      <c r="B33597" s="294"/>
      <c r="C33597" s="294"/>
      <c r="D33597" s="294"/>
      <c r="E33597" s="294"/>
      <c r="F33597" s="294"/>
    </row>
    <row r="33598">
      <c r="A33598" s="294" t="s">
        <v>42269</v>
      </c>
      <c r="B33598" s="294"/>
      <c r="C33598" s="294"/>
      <c r="D33598" s="294"/>
      <c r="E33598" s="294"/>
      <c r="F33598" s="294"/>
    </row>
    <row r="33599">
      <c r="A33599" s="294" t="s">
        <v>39850</v>
      </c>
      <c r="B33599" s="294"/>
      <c r="C33599" s="294"/>
      <c r="D33599" s="294"/>
      <c r="E33599" s="294"/>
      <c r="F33599" s="294"/>
    </row>
    <row r="33600">
      <c r="A33600" s="294" t="s">
        <v>42270</v>
      </c>
      <c r="B33600" s="294"/>
      <c r="C33600" s="294"/>
      <c r="D33600" s="294"/>
      <c r="E33600" s="294"/>
      <c r="F33600" s="294"/>
    </row>
    <row r="33601">
      <c r="A33601" s="294" t="s">
        <v>41129</v>
      </c>
      <c r="B33601" s="294"/>
      <c r="C33601" s="294"/>
      <c r="D33601" s="294"/>
      <c r="E33601" s="294"/>
      <c r="F33601" s="294"/>
    </row>
    <row r="33602">
      <c r="A33602" s="294" t="s">
        <v>42271</v>
      </c>
      <c r="B33602" s="294"/>
      <c r="C33602" s="294"/>
      <c r="D33602" s="294"/>
      <c r="E33602" s="294"/>
      <c r="F33602" s="294"/>
    </row>
    <row r="33603">
      <c r="A33603" s="294" t="s">
        <v>42272</v>
      </c>
      <c r="B33603" s="294"/>
      <c r="C33603" s="294"/>
      <c r="D33603" s="294"/>
      <c r="E33603" s="294"/>
      <c r="F33603" s="294"/>
    </row>
    <row r="33604">
      <c r="A33604" s="294" t="s">
        <v>42273</v>
      </c>
      <c r="B33604" s="294"/>
      <c r="C33604" s="294"/>
      <c r="D33604" s="294"/>
      <c r="E33604" s="294"/>
      <c r="F33604" s="294"/>
    </row>
    <row r="33605">
      <c r="A33605" s="294" t="s">
        <v>35479</v>
      </c>
      <c r="B33605" s="294"/>
      <c r="C33605" s="294"/>
      <c r="D33605" s="294"/>
      <c r="E33605" s="294"/>
      <c r="F33605" s="294"/>
    </row>
    <row r="33606">
      <c r="A33606" s="294" t="s">
        <v>42274</v>
      </c>
      <c r="B33606" s="294"/>
      <c r="C33606" s="294"/>
      <c r="D33606" s="294"/>
      <c r="E33606" s="294"/>
      <c r="F33606" s="294"/>
    </row>
    <row r="33607">
      <c r="A33607" s="294"/>
      <c r="B33607" s="294"/>
      <c r="C33607" s="294"/>
      <c r="D33607" s="294"/>
      <c r="E33607" s="294"/>
      <c r="F33607" s="294"/>
    </row>
    <row r="33608">
      <c r="A33608" s="294" t="s">
        <v>41927</v>
      </c>
      <c r="B33608" s="294"/>
      <c r="C33608" s="294"/>
      <c r="D33608" s="294"/>
      <c r="E33608" s="294"/>
      <c r="F33608" s="294"/>
    </row>
    <row r="33609">
      <c r="A33609" s="294" t="s">
        <v>42275</v>
      </c>
      <c r="B33609" s="294"/>
      <c r="C33609" s="294"/>
      <c r="D33609" s="294"/>
      <c r="E33609" s="294"/>
      <c r="F33609" s="294"/>
    </row>
    <row r="33610">
      <c r="A33610" s="294" t="s">
        <v>21672</v>
      </c>
      <c r="B33610" s="294"/>
      <c r="C33610" s="294"/>
      <c r="D33610" s="294"/>
      <c r="E33610" s="294"/>
      <c r="F33610" s="294"/>
    </row>
    <row r="33611">
      <c r="A33611" s="294" t="s">
        <v>42228</v>
      </c>
      <c r="B33611" s="294"/>
      <c r="C33611" s="294"/>
      <c r="D33611" s="294"/>
      <c r="E33611" s="294"/>
      <c r="F33611" s="294"/>
    </row>
    <row r="33612">
      <c r="A33612" s="294" t="s">
        <v>42276</v>
      </c>
      <c r="B33612" s="294"/>
      <c r="C33612" s="294"/>
      <c r="D33612" s="294"/>
      <c r="E33612" s="294"/>
      <c r="F33612" s="294"/>
    </row>
    <row r="33613">
      <c r="A33613" s="294"/>
      <c r="B33613" s="294"/>
      <c r="C33613" s="294"/>
      <c r="D33613" s="294"/>
      <c r="E33613" s="294"/>
      <c r="F33613" s="294"/>
    </row>
    <row r="33614">
      <c r="A33614" s="294" t="s">
        <v>21429</v>
      </c>
      <c r="B33614" s="294"/>
      <c r="C33614" s="294"/>
      <c r="D33614" s="294"/>
      <c r="E33614" s="294"/>
      <c r="F33614" s="294"/>
    </row>
    <row r="33615">
      <c r="A33615" s="294"/>
      <c r="B33615" s="294"/>
      <c r="C33615" s="294"/>
      <c r="D33615" s="294"/>
      <c r="E33615" s="294"/>
      <c r="F33615" s="294"/>
    </row>
    <row r="33616">
      <c r="A33616" s="294" t="s">
        <v>42277</v>
      </c>
      <c r="B33616" s="294"/>
      <c r="C33616" s="294"/>
      <c r="D33616" s="294"/>
      <c r="E33616" s="294"/>
      <c r="F33616" s="294"/>
    </row>
    <row r="33617">
      <c r="A33617" s="294" t="s">
        <v>42278</v>
      </c>
      <c r="B33617" s="294"/>
      <c r="C33617" s="294"/>
      <c r="D33617" s="294"/>
      <c r="E33617" s="294"/>
      <c r="F33617" s="294"/>
    </row>
    <row r="33618">
      <c r="A33618" s="294" t="s">
        <v>42279</v>
      </c>
      <c r="B33618" s="294"/>
      <c r="C33618" s="294"/>
      <c r="D33618" s="294"/>
      <c r="E33618" s="294"/>
      <c r="F33618" s="294"/>
    </row>
    <row r="33619">
      <c r="A33619" s="294" t="s">
        <v>40476</v>
      </c>
      <c r="B33619" s="294"/>
      <c r="C33619" s="294"/>
      <c r="D33619" s="294"/>
      <c r="E33619" s="294"/>
      <c r="F33619" s="294"/>
    </row>
    <row r="33620">
      <c r="A33620" s="294" t="s">
        <v>26578</v>
      </c>
      <c r="B33620" s="294"/>
      <c r="C33620" s="294"/>
      <c r="D33620" s="294"/>
      <c r="E33620" s="294"/>
      <c r="F33620" s="294"/>
    </row>
    <row r="33621">
      <c r="A33621" s="294" t="s">
        <v>42280</v>
      </c>
      <c r="B33621" s="294"/>
      <c r="C33621" s="294"/>
      <c r="D33621" s="294"/>
      <c r="E33621" s="294"/>
      <c r="F33621" s="294"/>
    </row>
    <row r="33622">
      <c r="A33622" s="294" t="s">
        <v>42281</v>
      </c>
      <c r="B33622" s="294"/>
      <c r="C33622" s="294"/>
      <c r="D33622" s="294"/>
      <c r="E33622" s="294"/>
      <c r="F33622" s="294"/>
    </row>
    <row r="33623">
      <c r="A33623" s="294" t="s">
        <v>42282</v>
      </c>
      <c r="B33623" s="294"/>
      <c r="C33623" s="294"/>
      <c r="D33623" s="294"/>
      <c r="E33623" s="294"/>
      <c r="F33623" s="294"/>
    </row>
    <row r="33624">
      <c r="A33624" s="294" t="s">
        <v>40703</v>
      </c>
      <c r="B33624" s="294"/>
      <c r="C33624" s="294"/>
      <c r="D33624" s="294"/>
      <c r="E33624" s="294"/>
      <c r="F33624" s="294"/>
    </row>
    <row r="33625">
      <c r="A33625" s="294" t="s">
        <v>42283</v>
      </c>
      <c r="B33625" s="294"/>
      <c r="C33625" s="294"/>
      <c r="D33625" s="294"/>
      <c r="E33625" s="294"/>
      <c r="F33625" s="294"/>
    </row>
    <row r="33626">
      <c r="A33626" s="294" t="s">
        <v>42284</v>
      </c>
      <c r="B33626" s="294"/>
      <c r="C33626" s="294"/>
      <c r="D33626" s="294"/>
      <c r="E33626" s="294"/>
      <c r="F33626" s="294"/>
    </row>
    <row r="33627">
      <c r="A33627" s="294" t="s">
        <v>42285</v>
      </c>
      <c r="B33627" s="294"/>
      <c r="C33627" s="294"/>
      <c r="D33627" s="294"/>
      <c r="E33627" s="294"/>
      <c r="F33627" s="294"/>
    </row>
    <row r="33628">
      <c r="A33628" s="294"/>
      <c r="B33628" s="294"/>
      <c r="C33628" s="294"/>
      <c r="D33628" s="294"/>
      <c r="E33628" s="294"/>
      <c r="F33628" s="294"/>
    </row>
    <row r="33629">
      <c r="A33629" s="294"/>
      <c r="B33629" s="294"/>
      <c r="C33629" s="294"/>
      <c r="D33629" s="294"/>
      <c r="E33629" s="294"/>
      <c r="F33629" s="294"/>
    </row>
    <row r="33630">
      <c r="A33630" s="294" t="s">
        <v>24373</v>
      </c>
      <c r="B33630" s="294"/>
      <c r="C33630" s="294"/>
      <c r="D33630" s="294"/>
      <c r="E33630" s="294"/>
      <c r="F33630" s="294"/>
    </row>
    <row r="33631">
      <c r="A33631" s="294" t="s">
        <v>20470</v>
      </c>
      <c r="B33631" s="294"/>
      <c r="C33631" s="294"/>
      <c r="D33631" s="294"/>
      <c r="E33631" s="294"/>
      <c r="F33631" s="294"/>
    </row>
    <row r="33632">
      <c r="A33632" s="294"/>
      <c r="B33632" s="294"/>
      <c r="C33632" s="294"/>
      <c r="D33632" s="294"/>
      <c r="E33632" s="294"/>
      <c r="F33632" s="294"/>
    </row>
    <row r="33633">
      <c r="A33633" s="294" t="s">
        <v>42286</v>
      </c>
      <c r="B33633" s="294"/>
      <c r="C33633" s="294"/>
      <c r="D33633" s="294"/>
      <c r="E33633" s="294"/>
      <c r="F33633" s="294"/>
    </row>
    <row r="33634">
      <c r="A33634" s="294" t="s">
        <v>42287</v>
      </c>
      <c r="B33634" s="294"/>
      <c r="C33634" s="294"/>
      <c r="D33634" s="294"/>
      <c r="E33634" s="294"/>
      <c r="F33634" s="294"/>
    </row>
    <row r="33635">
      <c r="A33635" s="294" t="s">
        <v>42288</v>
      </c>
      <c r="B33635" s="294"/>
      <c r="C33635" s="294"/>
      <c r="D33635" s="294"/>
      <c r="E33635" s="294"/>
      <c r="F33635" s="294"/>
    </row>
    <row r="33636">
      <c r="A33636" s="294" t="s">
        <v>42289</v>
      </c>
      <c r="B33636" s="294"/>
      <c r="C33636" s="294"/>
      <c r="D33636" s="294"/>
      <c r="E33636" s="294"/>
      <c r="F33636" s="294"/>
    </row>
    <row r="33637">
      <c r="A33637" s="294" t="s">
        <v>42290</v>
      </c>
      <c r="B33637" s="294"/>
      <c r="C33637" s="294"/>
      <c r="D33637" s="294"/>
      <c r="E33637" s="294"/>
      <c r="F33637" s="294"/>
    </row>
    <row r="33638">
      <c r="A33638" s="294" t="s">
        <v>42291</v>
      </c>
      <c r="B33638" s="294"/>
      <c r="C33638" s="294"/>
      <c r="D33638" s="294"/>
      <c r="E33638" s="294"/>
      <c r="F33638" s="294"/>
    </row>
    <row r="33639">
      <c r="A33639" s="294" t="s">
        <v>42292</v>
      </c>
      <c r="B33639" s="294"/>
      <c r="C33639" s="294"/>
      <c r="D33639" s="294"/>
      <c r="E33639" s="294"/>
      <c r="F33639" s="294"/>
    </row>
    <row r="33640">
      <c r="A33640" s="294" t="s">
        <v>21892</v>
      </c>
      <c r="B33640" s="294"/>
      <c r="C33640" s="294"/>
      <c r="D33640" s="294"/>
      <c r="E33640" s="294"/>
      <c r="F33640" s="294"/>
    </row>
    <row r="33641">
      <c r="A33641" s="294" t="s">
        <v>42293</v>
      </c>
      <c r="B33641" s="294"/>
      <c r="C33641" s="294"/>
      <c r="D33641" s="294"/>
      <c r="E33641" s="294"/>
      <c r="F33641" s="294"/>
    </row>
    <row r="33642">
      <c r="A33642" s="294" t="s">
        <v>42294</v>
      </c>
      <c r="B33642" s="294"/>
      <c r="C33642" s="294"/>
      <c r="D33642" s="294"/>
      <c r="E33642" s="294"/>
      <c r="F33642" s="294"/>
    </row>
    <row r="33643">
      <c r="A33643" s="294">
        <v>15.0</v>
      </c>
      <c r="B33643" s="294"/>
      <c r="C33643" s="294"/>
      <c r="D33643" s="294"/>
      <c r="E33643" s="294"/>
      <c r="F33643" s="294"/>
    </row>
    <row r="33644">
      <c r="A33644" s="294"/>
      <c r="B33644" s="294"/>
      <c r="C33644" s="294"/>
      <c r="D33644" s="294"/>
      <c r="E33644" s="294"/>
      <c r="F33644" s="294"/>
    </row>
    <row r="33645">
      <c r="A33645" s="294" t="s">
        <v>42295</v>
      </c>
      <c r="B33645" s="294"/>
      <c r="C33645" s="294"/>
      <c r="D33645" s="294"/>
      <c r="E33645" s="294"/>
      <c r="F33645" s="294"/>
    </row>
    <row r="33646">
      <c r="A33646" s="294"/>
      <c r="B33646" s="294"/>
      <c r="C33646" s="294"/>
      <c r="D33646" s="294"/>
      <c r="E33646" s="294"/>
      <c r="F33646" s="294"/>
    </row>
    <row r="33647">
      <c r="A33647" s="294" t="s">
        <v>42296</v>
      </c>
      <c r="B33647" s="294"/>
      <c r="C33647" s="294"/>
      <c r="D33647" s="294"/>
      <c r="E33647" s="294"/>
      <c r="F33647" s="294"/>
    </row>
    <row r="33648">
      <c r="A33648" s="294" t="s">
        <v>41750</v>
      </c>
      <c r="B33648" s="294"/>
      <c r="C33648" s="294"/>
      <c r="D33648" s="294"/>
      <c r="E33648" s="294"/>
      <c r="F33648" s="294"/>
    </row>
    <row r="33649">
      <c r="A33649" s="294" t="s">
        <v>42297</v>
      </c>
      <c r="B33649" s="294"/>
      <c r="C33649" s="294"/>
      <c r="D33649" s="294"/>
      <c r="E33649" s="294"/>
      <c r="F33649" s="294"/>
    </row>
    <row r="33650">
      <c r="A33650" s="294" t="s">
        <v>40713</v>
      </c>
      <c r="B33650" s="294"/>
      <c r="C33650" s="294"/>
      <c r="D33650" s="294"/>
      <c r="E33650" s="294"/>
      <c r="F33650" s="294"/>
    </row>
    <row r="33651">
      <c r="A33651" s="294" t="s">
        <v>42298</v>
      </c>
      <c r="B33651" s="294"/>
      <c r="C33651" s="294"/>
      <c r="D33651" s="294"/>
      <c r="E33651" s="294"/>
      <c r="F33651" s="294"/>
    </row>
    <row r="33652">
      <c r="A33652" s="294" t="s">
        <v>42299</v>
      </c>
      <c r="B33652" s="294"/>
      <c r="C33652" s="294"/>
      <c r="D33652" s="294"/>
      <c r="E33652" s="294"/>
      <c r="F33652" s="294"/>
    </row>
    <row r="33653">
      <c r="A33653" s="294" t="s">
        <v>24320</v>
      </c>
      <c r="B33653" s="294"/>
      <c r="C33653" s="294"/>
      <c r="D33653" s="294"/>
      <c r="E33653" s="294"/>
      <c r="F33653" s="294"/>
    </row>
    <row r="33654">
      <c r="A33654" s="294" t="s">
        <v>42300</v>
      </c>
      <c r="B33654" s="294"/>
      <c r="C33654" s="294"/>
      <c r="D33654" s="294"/>
      <c r="E33654" s="294"/>
      <c r="F33654" s="294"/>
    </row>
    <row r="33655">
      <c r="A33655" s="294" t="s">
        <v>42301</v>
      </c>
      <c r="B33655" s="294"/>
      <c r="C33655" s="294"/>
      <c r="D33655" s="294"/>
      <c r="E33655" s="294"/>
      <c r="F33655" s="294"/>
    </row>
    <row r="33656">
      <c r="A33656" s="294"/>
      <c r="B33656" s="294"/>
      <c r="C33656" s="294"/>
      <c r="D33656" s="294"/>
      <c r="E33656" s="294"/>
      <c r="F33656" s="294"/>
    </row>
    <row r="33657">
      <c r="A33657" s="294" t="s">
        <v>25653</v>
      </c>
      <c r="B33657" s="294"/>
      <c r="C33657" s="294"/>
      <c r="D33657" s="294"/>
      <c r="E33657" s="294"/>
      <c r="F33657" s="294"/>
    </row>
    <row r="33658">
      <c r="A33658" s="294" t="s">
        <v>23767</v>
      </c>
      <c r="B33658" s="294"/>
      <c r="C33658" s="294"/>
      <c r="D33658" s="294"/>
      <c r="E33658" s="294"/>
      <c r="F33658" s="294"/>
    </row>
    <row r="33659">
      <c r="A33659" s="294"/>
      <c r="B33659" s="294"/>
      <c r="C33659" s="294"/>
      <c r="D33659" s="294"/>
      <c r="E33659" s="294"/>
      <c r="F33659" s="294"/>
    </row>
    <row r="33660">
      <c r="A33660" s="294"/>
      <c r="B33660" s="294"/>
      <c r="C33660" s="294"/>
      <c r="D33660" s="294"/>
      <c r="E33660" s="294"/>
      <c r="F33660" s="294"/>
    </row>
    <row r="33661">
      <c r="A33661" s="294" t="s">
        <v>42302</v>
      </c>
      <c r="B33661" s="294"/>
      <c r="C33661" s="294"/>
      <c r="D33661" s="294"/>
      <c r="E33661" s="294"/>
      <c r="F33661" s="294"/>
    </row>
    <row r="33662">
      <c r="A33662" s="294" t="s">
        <v>42303</v>
      </c>
      <c r="B33662" s="294"/>
      <c r="C33662" s="294"/>
      <c r="D33662" s="294"/>
      <c r="E33662" s="294"/>
      <c r="F33662" s="294"/>
    </row>
    <row r="33663">
      <c r="A33663" s="294" t="s">
        <v>42304</v>
      </c>
      <c r="B33663" s="294"/>
      <c r="C33663" s="294"/>
      <c r="D33663" s="294"/>
      <c r="E33663" s="294"/>
      <c r="F33663" s="294"/>
    </row>
    <row r="33664">
      <c r="A33664" s="294" t="s">
        <v>42305</v>
      </c>
      <c r="B33664" s="294"/>
      <c r="C33664" s="294"/>
      <c r="D33664" s="294"/>
      <c r="E33664" s="294"/>
      <c r="F33664" s="294"/>
    </row>
    <row r="33665">
      <c r="A33665" s="294" t="s">
        <v>42306</v>
      </c>
      <c r="B33665" s="294"/>
      <c r="C33665" s="294"/>
      <c r="D33665" s="294"/>
      <c r="E33665" s="294"/>
      <c r="F33665" s="294"/>
    </row>
    <row r="33666">
      <c r="A33666" s="294" t="s">
        <v>21892</v>
      </c>
      <c r="B33666" s="294"/>
      <c r="C33666" s="294"/>
      <c r="D33666" s="294"/>
      <c r="E33666" s="294"/>
      <c r="F33666" s="294"/>
    </row>
    <row r="33667">
      <c r="A33667" s="294" t="s">
        <v>42307</v>
      </c>
      <c r="B33667" s="294"/>
      <c r="C33667" s="294"/>
      <c r="D33667" s="294"/>
      <c r="E33667" s="294"/>
      <c r="F33667" s="294"/>
    </row>
    <row r="33668">
      <c r="A33668" s="294"/>
      <c r="B33668" s="294"/>
      <c r="C33668" s="294"/>
      <c r="D33668" s="294"/>
      <c r="E33668" s="294"/>
      <c r="F33668" s="294"/>
    </row>
    <row r="33669">
      <c r="A33669" s="294" t="s">
        <v>23201</v>
      </c>
      <c r="B33669" s="294"/>
      <c r="C33669" s="294"/>
      <c r="D33669" s="294"/>
      <c r="E33669" s="294"/>
      <c r="F33669" s="294"/>
    </row>
    <row r="33670">
      <c r="A33670" s="294" t="s">
        <v>23772</v>
      </c>
      <c r="B33670" s="294"/>
      <c r="C33670" s="294"/>
      <c r="D33670" s="294"/>
      <c r="E33670" s="294"/>
      <c r="F33670" s="294"/>
    </row>
    <row r="33671">
      <c r="A33671" s="294"/>
      <c r="B33671" s="294"/>
      <c r="C33671" s="294"/>
      <c r="D33671" s="294"/>
      <c r="E33671" s="294"/>
      <c r="F33671" s="294"/>
    </row>
    <row r="33672">
      <c r="A33672" s="294" t="s">
        <v>42308</v>
      </c>
      <c r="B33672" s="294"/>
      <c r="C33672" s="294"/>
      <c r="D33672" s="294"/>
      <c r="E33672" s="294"/>
      <c r="F33672" s="294"/>
    </row>
    <row r="33673">
      <c r="A33673" s="294" t="s">
        <v>41399</v>
      </c>
      <c r="B33673" s="294"/>
      <c r="C33673" s="294"/>
      <c r="D33673" s="294"/>
      <c r="E33673" s="294"/>
      <c r="F33673" s="294"/>
    </row>
    <row r="33674">
      <c r="A33674" s="294" t="s">
        <v>40106</v>
      </c>
      <c r="B33674" s="294"/>
      <c r="C33674" s="294"/>
      <c r="D33674" s="294"/>
      <c r="E33674" s="294"/>
      <c r="F33674" s="294"/>
    </row>
    <row r="33675">
      <c r="A33675" s="294" t="s">
        <v>41380</v>
      </c>
      <c r="B33675" s="294"/>
      <c r="C33675" s="294"/>
      <c r="D33675" s="294"/>
      <c r="E33675" s="294"/>
      <c r="F33675" s="294"/>
    </row>
    <row r="33676">
      <c r="A33676" s="294" t="s">
        <v>42309</v>
      </c>
      <c r="B33676" s="294"/>
      <c r="C33676" s="294"/>
      <c r="D33676" s="294"/>
      <c r="E33676" s="294"/>
      <c r="F33676" s="294"/>
    </row>
    <row r="33677">
      <c r="A33677" s="294" t="s">
        <v>34558</v>
      </c>
      <c r="B33677" s="294"/>
      <c r="C33677" s="294"/>
      <c r="D33677" s="294"/>
      <c r="E33677" s="294"/>
      <c r="F33677" s="294"/>
    </row>
    <row r="33678">
      <c r="A33678" s="294" t="s">
        <v>42310</v>
      </c>
      <c r="B33678" s="294"/>
      <c r="C33678" s="294"/>
      <c r="D33678" s="294"/>
      <c r="E33678" s="294"/>
      <c r="F33678" s="294"/>
    </row>
    <row r="33679">
      <c r="A33679" s="294"/>
      <c r="B33679" s="294"/>
      <c r="C33679" s="294"/>
      <c r="D33679" s="294"/>
      <c r="E33679" s="294"/>
      <c r="F33679" s="294"/>
    </row>
    <row r="33680">
      <c r="A33680" s="294" t="s">
        <v>42311</v>
      </c>
      <c r="B33680" s="294"/>
      <c r="C33680" s="294"/>
      <c r="D33680" s="294"/>
      <c r="E33680" s="294"/>
      <c r="F33680" s="294"/>
    </row>
    <row r="33681">
      <c r="A33681" s="294"/>
      <c r="B33681" s="294"/>
      <c r="C33681" s="294"/>
      <c r="D33681" s="294"/>
      <c r="E33681" s="294"/>
      <c r="F33681" s="294"/>
    </row>
    <row r="33682">
      <c r="A33682" s="294" t="s">
        <v>42312</v>
      </c>
      <c r="B33682" s="294"/>
      <c r="C33682" s="294"/>
      <c r="D33682" s="294"/>
      <c r="E33682" s="294"/>
      <c r="F33682" s="294"/>
    </row>
    <row r="33683">
      <c r="A33683" s="294" t="s">
        <v>41750</v>
      </c>
      <c r="B33683" s="294"/>
      <c r="C33683" s="294"/>
      <c r="D33683" s="294"/>
      <c r="E33683" s="294"/>
      <c r="F33683" s="294"/>
    </row>
    <row r="33684">
      <c r="A33684" s="294" t="s">
        <v>42313</v>
      </c>
      <c r="B33684" s="294"/>
      <c r="C33684" s="294"/>
      <c r="D33684" s="294"/>
      <c r="E33684" s="294"/>
      <c r="F33684" s="294"/>
    </row>
    <row r="33685">
      <c r="A33685" s="294" t="s">
        <v>42314</v>
      </c>
      <c r="B33685" s="294"/>
      <c r="C33685" s="294"/>
      <c r="D33685" s="294"/>
      <c r="E33685" s="294"/>
      <c r="F33685" s="294"/>
    </row>
    <row r="33686">
      <c r="A33686" s="294" t="s">
        <v>42315</v>
      </c>
      <c r="B33686" s="294"/>
      <c r="C33686" s="294"/>
      <c r="D33686" s="294"/>
      <c r="E33686" s="294"/>
      <c r="F33686" s="294"/>
    </row>
    <row r="33687">
      <c r="A33687" s="294" t="s">
        <v>21892</v>
      </c>
      <c r="B33687" s="294"/>
      <c r="C33687" s="294"/>
      <c r="D33687" s="294"/>
      <c r="E33687" s="294"/>
      <c r="F33687" s="294"/>
    </row>
    <row r="33688">
      <c r="A33688" s="294" t="s">
        <v>42316</v>
      </c>
      <c r="B33688" s="294"/>
      <c r="C33688" s="294"/>
      <c r="D33688" s="294"/>
      <c r="E33688" s="294"/>
      <c r="F33688" s="294"/>
    </row>
    <row r="33689">
      <c r="A33689" s="294"/>
      <c r="B33689" s="294"/>
      <c r="C33689" s="294"/>
      <c r="D33689" s="294"/>
      <c r="E33689" s="294"/>
      <c r="F33689" s="294"/>
    </row>
    <row r="33690">
      <c r="A33690" s="294" t="s">
        <v>42317</v>
      </c>
      <c r="B33690" s="294"/>
      <c r="C33690" s="294"/>
      <c r="D33690" s="294"/>
      <c r="E33690" s="294"/>
      <c r="F33690" s="294"/>
    </row>
    <row r="33691">
      <c r="A33691" s="294"/>
      <c r="B33691" s="294"/>
      <c r="C33691" s="294"/>
      <c r="D33691" s="294"/>
      <c r="E33691" s="294"/>
      <c r="F33691" s="294"/>
    </row>
    <row r="33692">
      <c r="A33692" s="294" t="s">
        <v>42318</v>
      </c>
      <c r="B33692" s="294"/>
      <c r="C33692" s="294"/>
      <c r="D33692" s="294"/>
      <c r="E33692" s="294"/>
      <c r="F33692" s="294"/>
    </row>
    <row r="33693">
      <c r="A33693" s="294" t="s">
        <v>42319</v>
      </c>
      <c r="B33693" s="294"/>
      <c r="C33693" s="294"/>
      <c r="D33693" s="294"/>
      <c r="E33693" s="294"/>
      <c r="F33693" s="294"/>
    </row>
    <row r="33694">
      <c r="A33694" s="294" t="s">
        <v>42320</v>
      </c>
      <c r="B33694" s="294"/>
      <c r="C33694" s="294"/>
      <c r="D33694" s="294"/>
      <c r="E33694" s="294"/>
      <c r="F33694" s="294"/>
    </row>
    <row r="33695">
      <c r="A33695" s="294" t="s">
        <v>42321</v>
      </c>
      <c r="B33695" s="294"/>
      <c r="C33695" s="294"/>
      <c r="D33695" s="294"/>
      <c r="E33695" s="294"/>
      <c r="F33695" s="294"/>
    </row>
    <row r="33696">
      <c r="A33696" s="294" t="s">
        <v>42322</v>
      </c>
      <c r="B33696" s="294"/>
      <c r="C33696" s="294"/>
      <c r="D33696" s="294"/>
      <c r="E33696" s="294"/>
      <c r="F33696" s="294"/>
    </row>
    <row r="33697">
      <c r="A33697" s="294" t="s">
        <v>42323</v>
      </c>
      <c r="B33697" s="294"/>
      <c r="C33697" s="294"/>
      <c r="D33697" s="294"/>
      <c r="E33697" s="294"/>
      <c r="F33697" s="294"/>
    </row>
    <row r="33698">
      <c r="A33698" s="294" t="s">
        <v>42324</v>
      </c>
      <c r="B33698" s="294"/>
      <c r="C33698" s="294"/>
      <c r="D33698" s="294"/>
      <c r="E33698" s="294"/>
      <c r="F33698" s="294"/>
    </row>
    <row r="33699">
      <c r="A33699" s="294" t="s">
        <v>42325</v>
      </c>
      <c r="B33699" s="294"/>
      <c r="C33699" s="294"/>
      <c r="D33699" s="294"/>
      <c r="E33699" s="294"/>
      <c r="F33699" s="294"/>
    </row>
    <row r="33700">
      <c r="A33700" s="294" t="s">
        <v>42326</v>
      </c>
      <c r="B33700" s="294"/>
      <c r="C33700" s="294"/>
      <c r="D33700" s="294"/>
      <c r="E33700" s="294"/>
      <c r="F33700" s="294"/>
    </row>
    <row r="33701">
      <c r="A33701" s="294" t="s">
        <v>42327</v>
      </c>
      <c r="B33701" s="294"/>
      <c r="C33701" s="294"/>
      <c r="D33701" s="294"/>
      <c r="E33701" s="294"/>
      <c r="F33701" s="294"/>
    </row>
    <row r="33702">
      <c r="A33702" s="294" t="s">
        <v>42328</v>
      </c>
      <c r="B33702" s="294"/>
      <c r="C33702" s="294"/>
      <c r="D33702" s="294"/>
      <c r="E33702" s="294"/>
      <c r="F33702" s="294"/>
    </row>
    <row r="33703">
      <c r="A33703" s="294" t="s">
        <v>37406</v>
      </c>
      <c r="B33703" s="294"/>
      <c r="C33703" s="294"/>
      <c r="D33703" s="294"/>
      <c r="E33703" s="294"/>
      <c r="F33703" s="294"/>
    </row>
    <row r="33704">
      <c r="A33704" s="294" t="s">
        <v>42329</v>
      </c>
      <c r="B33704" s="294"/>
      <c r="C33704" s="294"/>
      <c r="D33704" s="294"/>
      <c r="E33704" s="294"/>
      <c r="F33704" s="294"/>
    </row>
    <row r="33705">
      <c r="A33705" s="294" t="s">
        <v>42330</v>
      </c>
      <c r="B33705" s="294"/>
      <c r="C33705" s="294"/>
      <c r="D33705" s="294"/>
      <c r="E33705" s="294"/>
      <c r="F33705" s="294"/>
    </row>
    <row r="33706">
      <c r="A33706" s="294" t="s">
        <v>42331</v>
      </c>
      <c r="B33706" s="294"/>
      <c r="C33706" s="294"/>
      <c r="D33706" s="294"/>
      <c r="E33706" s="294"/>
      <c r="F33706" s="294"/>
    </row>
    <row r="33707">
      <c r="A33707" s="294" t="s">
        <v>42332</v>
      </c>
      <c r="B33707" s="294"/>
      <c r="C33707" s="294"/>
      <c r="D33707" s="294"/>
      <c r="E33707" s="294"/>
      <c r="F33707" s="294"/>
    </row>
    <row r="33708">
      <c r="A33708" s="294" t="s">
        <v>42333</v>
      </c>
      <c r="B33708" s="294"/>
      <c r="C33708" s="294"/>
      <c r="D33708" s="294"/>
      <c r="E33708" s="294"/>
      <c r="F33708" s="294"/>
    </row>
    <row r="33709">
      <c r="A33709" s="294" t="s">
        <v>42334</v>
      </c>
      <c r="B33709" s="294"/>
      <c r="C33709" s="294"/>
      <c r="D33709" s="294"/>
      <c r="E33709" s="294"/>
      <c r="F33709" s="294"/>
    </row>
    <row r="33710">
      <c r="A33710" s="294" t="s">
        <v>42335</v>
      </c>
      <c r="B33710" s="294"/>
      <c r="C33710" s="294"/>
      <c r="D33710" s="294"/>
      <c r="E33710" s="294"/>
      <c r="F33710" s="294"/>
    </row>
    <row r="33711">
      <c r="A33711" s="294"/>
      <c r="B33711" s="294"/>
      <c r="C33711" s="294"/>
      <c r="D33711" s="294"/>
      <c r="E33711" s="294"/>
      <c r="F33711" s="294"/>
    </row>
    <row r="33712">
      <c r="A33712" s="294" t="s">
        <v>41927</v>
      </c>
      <c r="B33712" s="294"/>
      <c r="C33712" s="294"/>
      <c r="D33712" s="294"/>
      <c r="E33712" s="294"/>
      <c r="F33712" s="294"/>
    </row>
    <row r="33713">
      <c r="A33713" s="294" t="s">
        <v>42336</v>
      </c>
      <c r="B33713" s="294"/>
      <c r="C33713" s="294"/>
      <c r="D33713" s="294"/>
      <c r="E33713" s="294"/>
      <c r="F33713" s="294"/>
    </row>
    <row r="33714">
      <c r="A33714" s="294" t="s">
        <v>21618</v>
      </c>
      <c r="B33714" s="294"/>
      <c r="C33714" s="294"/>
      <c r="D33714" s="294"/>
      <c r="E33714" s="294"/>
      <c r="F33714" s="294"/>
    </row>
    <row r="33715">
      <c r="A33715" s="294" t="s">
        <v>42337</v>
      </c>
      <c r="B33715" s="294"/>
      <c r="C33715" s="294"/>
      <c r="D33715" s="294"/>
      <c r="E33715" s="294"/>
      <c r="F33715" s="294"/>
    </row>
    <row r="33716">
      <c r="A33716" s="294"/>
      <c r="B33716" s="294"/>
      <c r="C33716" s="294"/>
      <c r="D33716" s="294"/>
      <c r="E33716" s="294"/>
      <c r="F33716" s="294"/>
    </row>
    <row r="33717">
      <c r="A33717" s="294" t="s">
        <v>22512</v>
      </c>
      <c r="B33717" s="294"/>
      <c r="C33717" s="294"/>
      <c r="D33717" s="294"/>
      <c r="E33717" s="294"/>
      <c r="F33717" s="294"/>
    </row>
    <row r="33718">
      <c r="A33718" s="294" t="s">
        <v>41291</v>
      </c>
      <c r="B33718" s="294"/>
      <c r="C33718" s="294"/>
      <c r="D33718" s="294"/>
      <c r="E33718" s="294"/>
      <c r="F33718" s="294"/>
    </row>
    <row r="33719">
      <c r="A33719" s="294"/>
      <c r="B33719" s="294"/>
      <c r="C33719" s="294"/>
      <c r="D33719" s="294"/>
      <c r="E33719" s="294"/>
      <c r="F33719" s="294"/>
    </row>
    <row r="33720">
      <c r="A33720" s="294" t="s">
        <v>42338</v>
      </c>
      <c r="B33720" s="294"/>
      <c r="C33720" s="294"/>
      <c r="D33720" s="294"/>
      <c r="E33720" s="294"/>
      <c r="F33720" s="294"/>
    </row>
    <row r="33721">
      <c r="A33721" s="294" t="s">
        <v>42339</v>
      </c>
      <c r="B33721" s="294"/>
      <c r="C33721" s="294"/>
      <c r="D33721" s="294"/>
      <c r="E33721" s="294"/>
      <c r="F33721" s="294"/>
    </row>
    <row r="33722">
      <c r="A33722" s="294" t="s">
        <v>42340</v>
      </c>
      <c r="B33722" s="294"/>
      <c r="C33722" s="294"/>
      <c r="D33722" s="294"/>
      <c r="E33722" s="294"/>
      <c r="F33722" s="294"/>
    </row>
    <row r="33723">
      <c r="A33723" s="294" t="s">
        <v>42341</v>
      </c>
      <c r="B33723" s="294"/>
      <c r="C33723" s="294"/>
      <c r="D33723" s="294"/>
      <c r="E33723" s="294"/>
      <c r="F33723" s="294"/>
    </row>
    <row r="33724">
      <c r="A33724" s="294" t="s">
        <v>42342</v>
      </c>
      <c r="B33724" s="294"/>
      <c r="C33724" s="294"/>
      <c r="D33724" s="294"/>
      <c r="E33724" s="294"/>
      <c r="F33724" s="294"/>
    </row>
    <row r="33725">
      <c r="A33725" s="294" t="s">
        <v>42343</v>
      </c>
      <c r="B33725" s="294"/>
      <c r="C33725" s="294"/>
      <c r="D33725" s="294"/>
      <c r="E33725" s="294"/>
      <c r="F33725" s="294"/>
    </row>
    <row r="33726">
      <c r="A33726" s="294" t="s">
        <v>42344</v>
      </c>
      <c r="B33726" s="294"/>
      <c r="C33726" s="294"/>
      <c r="D33726" s="294"/>
      <c r="E33726" s="294"/>
      <c r="F33726" s="294"/>
    </row>
    <row r="33727">
      <c r="A33727" s="294" t="s">
        <v>42345</v>
      </c>
      <c r="B33727" s="294"/>
      <c r="C33727" s="294"/>
      <c r="D33727" s="294"/>
      <c r="E33727" s="294"/>
      <c r="F33727" s="294"/>
    </row>
    <row r="33728">
      <c r="A33728" s="294"/>
      <c r="B33728" s="294"/>
      <c r="C33728" s="294"/>
      <c r="D33728" s="294"/>
      <c r="E33728" s="294"/>
      <c r="F33728" s="294"/>
    </row>
    <row r="33729">
      <c r="A33729" s="294" t="s">
        <v>23148</v>
      </c>
      <c r="B33729" s="294"/>
      <c r="C33729" s="294"/>
      <c r="D33729" s="294"/>
      <c r="E33729" s="294"/>
      <c r="F33729" s="294"/>
    </row>
    <row r="33730">
      <c r="A33730" s="294" t="s">
        <v>27629</v>
      </c>
      <c r="B33730" s="294"/>
      <c r="C33730" s="294"/>
      <c r="D33730" s="294"/>
      <c r="E33730" s="294"/>
      <c r="F33730" s="294"/>
    </row>
    <row r="33731">
      <c r="A33731" s="294"/>
      <c r="B33731" s="294"/>
      <c r="C33731" s="294"/>
      <c r="D33731" s="294"/>
      <c r="E33731" s="294"/>
      <c r="F33731" s="294"/>
    </row>
    <row r="33732">
      <c r="A33732" s="294" t="s">
        <v>42346</v>
      </c>
      <c r="B33732" s="294"/>
      <c r="C33732" s="294"/>
      <c r="D33732" s="294"/>
      <c r="E33732" s="294"/>
      <c r="F33732" s="294"/>
    </row>
    <row r="33733">
      <c r="A33733" s="294" t="s">
        <v>33902</v>
      </c>
      <c r="B33733" s="294"/>
      <c r="C33733" s="294"/>
      <c r="D33733" s="294"/>
      <c r="E33733" s="294"/>
      <c r="F33733" s="294"/>
    </row>
    <row r="33734">
      <c r="A33734" s="294" t="s">
        <v>42347</v>
      </c>
      <c r="B33734" s="294"/>
      <c r="C33734" s="294"/>
      <c r="D33734" s="294"/>
      <c r="E33734" s="294"/>
      <c r="F33734" s="294"/>
    </row>
    <row r="33735">
      <c r="A33735" s="294" t="s">
        <v>42348</v>
      </c>
      <c r="B33735" s="294"/>
      <c r="C33735" s="294"/>
      <c r="D33735" s="294"/>
      <c r="E33735" s="294"/>
      <c r="F33735" s="294"/>
    </row>
    <row r="33736">
      <c r="A33736" s="294" t="s">
        <v>42349</v>
      </c>
      <c r="B33736" s="294"/>
      <c r="C33736" s="294"/>
      <c r="D33736" s="294"/>
      <c r="E33736" s="294"/>
      <c r="F33736" s="294"/>
    </row>
    <row r="33737">
      <c r="A33737" s="294"/>
      <c r="B33737" s="294"/>
      <c r="C33737" s="294"/>
      <c r="D33737" s="294"/>
      <c r="E33737" s="294"/>
      <c r="F33737" s="294"/>
    </row>
    <row r="33738">
      <c r="A33738" s="294" t="s">
        <v>42145</v>
      </c>
      <c r="B33738" s="294"/>
      <c r="C33738" s="294"/>
      <c r="D33738" s="294"/>
      <c r="E33738" s="294"/>
      <c r="F33738" s="294"/>
    </row>
    <row r="33739">
      <c r="A33739" s="294" t="s">
        <v>26884</v>
      </c>
      <c r="B33739" s="294"/>
      <c r="C33739" s="294"/>
      <c r="D33739" s="294"/>
      <c r="E33739" s="294"/>
      <c r="F33739" s="294"/>
    </row>
    <row r="33740">
      <c r="A33740" s="294"/>
      <c r="B33740" s="294"/>
      <c r="C33740" s="294"/>
      <c r="D33740" s="294"/>
      <c r="E33740" s="294"/>
      <c r="F33740" s="294"/>
    </row>
    <row r="33741">
      <c r="A33741" s="294" t="s">
        <v>42350</v>
      </c>
      <c r="B33741" s="294"/>
      <c r="C33741" s="294"/>
      <c r="D33741" s="294"/>
      <c r="E33741" s="294"/>
      <c r="F33741" s="294"/>
    </row>
    <row r="33742">
      <c r="A33742" s="294" t="s">
        <v>42351</v>
      </c>
      <c r="B33742" s="294"/>
      <c r="C33742" s="294"/>
      <c r="D33742" s="294"/>
      <c r="E33742" s="294"/>
      <c r="F33742" s="294"/>
    </row>
    <row r="33743">
      <c r="A33743" s="294" t="s">
        <v>42352</v>
      </c>
      <c r="B33743" s="294"/>
      <c r="C33743" s="294"/>
      <c r="D33743" s="294"/>
      <c r="E33743" s="294"/>
      <c r="F33743" s="294"/>
    </row>
    <row r="33744">
      <c r="A33744" s="294" t="s">
        <v>42353</v>
      </c>
      <c r="B33744" s="294"/>
      <c r="C33744" s="294"/>
      <c r="D33744" s="294"/>
      <c r="E33744" s="294"/>
      <c r="F33744" s="294"/>
    </row>
    <row r="33745">
      <c r="A33745" s="294" t="s">
        <v>42354</v>
      </c>
      <c r="B33745" s="294"/>
      <c r="C33745" s="294"/>
      <c r="D33745" s="294"/>
      <c r="E33745" s="294"/>
      <c r="F33745" s="294"/>
    </row>
    <row r="33746">
      <c r="A33746" s="294" t="s">
        <v>42355</v>
      </c>
      <c r="B33746" s="294"/>
      <c r="C33746" s="294"/>
      <c r="D33746" s="294"/>
      <c r="E33746" s="294"/>
      <c r="F33746" s="294"/>
    </row>
    <row r="33747">
      <c r="A33747" s="294" t="s">
        <v>42356</v>
      </c>
      <c r="B33747" s="294"/>
      <c r="C33747" s="294"/>
      <c r="D33747" s="294"/>
      <c r="E33747" s="294"/>
      <c r="F33747" s="294"/>
    </row>
    <row r="33748">
      <c r="A33748" s="294" t="s">
        <v>42357</v>
      </c>
      <c r="B33748" s="294"/>
      <c r="C33748" s="294"/>
      <c r="D33748" s="294"/>
      <c r="E33748" s="294"/>
      <c r="F33748" s="294"/>
    </row>
    <row r="33749">
      <c r="A33749" s="294" t="s">
        <v>29779</v>
      </c>
      <c r="B33749" s="294"/>
      <c r="C33749" s="294"/>
      <c r="D33749" s="294"/>
      <c r="E33749" s="294"/>
      <c r="F33749" s="294"/>
    </row>
    <row r="33750">
      <c r="A33750" s="294"/>
      <c r="B33750" s="294"/>
      <c r="C33750" s="294"/>
      <c r="D33750" s="294"/>
      <c r="E33750" s="294"/>
      <c r="F33750" s="294"/>
    </row>
    <row r="33751">
      <c r="A33751" s="294"/>
      <c r="B33751" s="294"/>
      <c r="C33751" s="294"/>
      <c r="D33751" s="294"/>
      <c r="E33751" s="294"/>
      <c r="F33751" s="294"/>
    </row>
    <row r="33752">
      <c r="A33752" s="294" t="s">
        <v>42249</v>
      </c>
      <c r="B33752" s="294"/>
      <c r="C33752" s="294"/>
      <c r="D33752" s="294"/>
      <c r="E33752" s="294"/>
      <c r="F33752" s="294"/>
    </row>
    <row r="33753">
      <c r="A33753" s="294"/>
      <c r="B33753" s="294"/>
      <c r="C33753" s="294"/>
      <c r="D33753" s="294"/>
      <c r="E33753" s="294"/>
      <c r="F33753" s="294"/>
    </row>
    <row r="33754">
      <c r="A33754" s="294" t="s">
        <v>42358</v>
      </c>
      <c r="B33754" s="294"/>
      <c r="C33754" s="294"/>
      <c r="D33754" s="294"/>
      <c r="E33754" s="294"/>
      <c r="F33754" s="294"/>
    </row>
    <row r="33755">
      <c r="A33755" s="294" t="s">
        <v>42359</v>
      </c>
      <c r="B33755" s="294"/>
      <c r="C33755" s="294"/>
      <c r="D33755" s="294"/>
      <c r="E33755" s="294"/>
      <c r="F33755" s="294"/>
    </row>
    <row r="33756">
      <c r="A33756" s="294" t="s">
        <v>42360</v>
      </c>
      <c r="B33756" s="294"/>
      <c r="C33756" s="294"/>
      <c r="D33756" s="294"/>
      <c r="E33756" s="294"/>
      <c r="F33756" s="294"/>
    </row>
    <row r="33757">
      <c r="A33757" s="294" t="s">
        <v>30336</v>
      </c>
      <c r="B33757" s="294"/>
      <c r="C33757" s="294"/>
      <c r="D33757" s="294"/>
      <c r="E33757" s="294"/>
      <c r="F33757" s="294"/>
    </row>
    <row r="33758">
      <c r="A33758" s="294" t="s">
        <v>41599</v>
      </c>
      <c r="B33758" s="294"/>
      <c r="C33758" s="294"/>
      <c r="D33758" s="294"/>
      <c r="E33758" s="294"/>
      <c r="F33758" s="294"/>
    </row>
    <row r="33759">
      <c r="A33759" s="294" t="s">
        <v>31573</v>
      </c>
      <c r="B33759" s="294"/>
      <c r="C33759" s="294"/>
      <c r="D33759" s="294"/>
      <c r="E33759" s="294"/>
      <c r="F33759" s="294"/>
    </row>
    <row r="33760">
      <c r="A33760" s="294" t="s">
        <v>41600</v>
      </c>
      <c r="B33760" s="294"/>
      <c r="C33760" s="294"/>
      <c r="D33760" s="294"/>
      <c r="E33760" s="294"/>
      <c r="F33760" s="294"/>
    </row>
    <row r="33761">
      <c r="A33761" s="294" t="s">
        <v>21511</v>
      </c>
      <c r="B33761" s="294"/>
      <c r="C33761" s="294"/>
      <c r="D33761" s="294"/>
      <c r="E33761" s="294"/>
      <c r="F33761" s="294"/>
    </row>
    <row r="33762">
      <c r="A33762" s="294" t="s">
        <v>42361</v>
      </c>
      <c r="B33762" s="294"/>
      <c r="C33762" s="294"/>
      <c r="D33762" s="294"/>
      <c r="E33762" s="294"/>
      <c r="F33762" s="294"/>
    </row>
    <row r="33763">
      <c r="A33763" s="294" t="s">
        <v>42362</v>
      </c>
      <c r="B33763" s="294"/>
      <c r="C33763" s="294"/>
      <c r="D33763" s="294"/>
      <c r="E33763" s="294"/>
      <c r="F33763" s="294"/>
    </row>
    <row r="33764">
      <c r="A33764" s="294"/>
      <c r="B33764" s="294"/>
      <c r="C33764" s="294"/>
      <c r="D33764" s="294"/>
      <c r="E33764" s="294"/>
      <c r="F33764" s="294"/>
    </row>
    <row r="33765">
      <c r="A33765" s="294" t="s">
        <v>42363</v>
      </c>
      <c r="B33765" s="294"/>
      <c r="C33765" s="294"/>
      <c r="D33765" s="294"/>
      <c r="E33765" s="294"/>
      <c r="F33765" s="294"/>
    </row>
    <row r="33766">
      <c r="A33766" s="294" t="s">
        <v>21305</v>
      </c>
      <c r="B33766" s="294"/>
      <c r="C33766" s="294"/>
      <c r="D33766" s="294"/>
      <c r="E33766" s="294"/>
      <c r="F33766" s="294"/>
    </row>
    <row r="33767">
      <c r="A33767" s="294" t="s">
        <v>42364</v>
      </c>
      <c r="B33767" s="294"/>
      <c r="C33767" s="294"/>
      <c r="D33767" s="294"/>
      <c r="E33767" s="294"/>
      <c r="F33767" s="294"/>
    </row>
    <row r="33768">
      <c r="A33768" s="294" t="s">
        <v>42365</v>
      </c>
      <c r="B33768" s="294"/>
      <c r="C33768" s="294"/>
      <c r="D33768" s="294"/>
      <c r="E33768" s="294"/>
      <c r="F33768" s="294"/>
    </row>
    <row r="33769">
      <c r="A33769" s="294" t="s">
        <v>26644</v>
      </c>
      <c r="B33769" s="294"/>
      <c r="C33769" s="294"/>
      <c r="D33769" s="294"/>
      <c r="E33769" s="294"/>
      <c r="F33769" s="294"/>
    </row>
    <row r="33770">
      <c r="A33770" s="294" t="s">
        <v>42366</v>
      </c>
      <c r="B33770" s="294"/>
      <c r="C33770" s="294"/>
      <c r="D33770" s="294"/>
      <c r="E33770" s="294"/>
      <c r="F33770" s="294"/>
    </row>
    <row r="33771">
      <c r="A33771" s="294" t="s">
        <v>42367</v>
      </c>
      <c r="B33771" s="294"/>
      <c r="C33771" s="294"/>
      <c r="D33771" s="294"/>
      <c r="E33771" s="294"/>
      <c r="F33771" s="294"/>
    </row>
    <row r="33772">
      <c r="A33772" s="294" t="s">
        <v>42368</v>
      </c>
      <c r="B33772" s="294"/>
      <c r="C33772" s="294"/>
      <c r="D33772" s="294"/>
      <c r="E33772" s="294"/>
      <c r="F33772" s="294"/>
    </row>
    <row r="33773">
      <c r="A33773" s="294" t="s">
        <v>42369</v>
      </c>
      <c r="B33773" s="294"/>
      <c r="C33773" s="294"/>
      <c r="D33773" s="294"/>
      <c r="E33773" s="294"/>
      <c r="F33773" s="294"/>
    </row>
    <row r="33774">
      <c r="A33774" s="294" t="s">
        <v>26649</v>
      </c>
      <c r="B33774" s="294"/>
      <c r="C33774" s="294"/>
      <c r="D33774" s="294"/>
      <c r="E33774" s="294"/>
      <c r="F33774" s="294"/>
    </row>
    <row r="33775">
      <c r="A33775" s="294" t="s">
        <v>39584</v>
      </c>
      <c r="B33775" s="294"/>
      <c r="C33775" s="294"/>
      <c r="D33775" s="294"/>
      <c r="E33775" s="294"/>
      <c r="F33775" s="294"/>
    </row>
    <row r="33776">
      <c r="A33776" s="294" t="s">
        <v>42370</v>
      </c>
      <c r="B33776" s="294"/>
      <c r="C33776" s="294"/>
      <c r="D33776" s="294"/>
      <c r="E33776" s="294"/>
      <c r="F33776" s="294"/>
    </row>
    <row r="33777">
      <c r="A33777" s="294" t="s">
        <v>42169</v>
      </c>
      <c r="B33777" s="294"/>
      <c r="C33777" s="294"/>
      <c r="D33777" s="294"/>
      <c r="E33777" s="294"/>
      <c r="F33777" s="294"/>
    </row>
    <row r="33778">
      <c r="A33778" s="294" t="s">
        <v>42371</v>
      </c>
      <c r="B33778" s="294"/>
      <c r="C33778" s="294"/>
      <c r="D33778" s="294"/>
      <c r="E33778" s="294"/>
      <c r="F33778" s="294"/>
    </row>
    <row r="33779">
      <c r="A33779" s="294" t="s">
        <v>42372</v>
      </c>
      <c r="B33779" s="294"/>
      <c r="C33779" s="294"/>
      <c r="D33779" s="294"/>
      <c r="E33779" s="294"/>
      <c r="F33779" s="294"/>
    </row>
    <row r="33780">
      <c r="A33780" s="294" t="s">
        <v>42373</v>
      </c>
      <c r="B33780" s="294"/>
      <c r="C33780" s="294"/>
      <c r="D33780" s="294"/>
      <c r="E33780" s="294"/>
      <c r="F33780" s="294"/>
    </row>
    <row r="33781">
      <c r="A33781" s="294" t="s">
        <v>42374</v>
      </c>
      <c r="B33781" s="294"/>
      <c r="C33781" s="294"/>
      <c r="D33781" s="294"/>
      <c r="E33781" s="294"/>
      <c r="F33781" s="294"/>
    </row>
    <row r="33782">
      <c r="A33782" s="294" t="s">
        <v>42375</v>
      </c>
      <c r="B33782" s="294"/>
      <c r="C33782" s="294"/>
      <c r="D33782" s="294"/>
      <c r="E33782" s="294"/>
      <c r="F33782" s="294"/>
    </row>
    <row r="33783">
      <c r="A33783" s="294"/>
      <c r="B33783" s="294"/>
      <c r="C33783" s="294"/>
      <c r="D33783" s="294"/>
      <c r="E33783" s="294"/>
      <c r="F33783" s="294"/>
    </row>
    <row r="33784">
      <c r="A33784" s="294" t="s">
        <v>42265</v>
      </c>
      <c r="B33784" s="294"/>
      <c r="C33784" s="294"/>
      <c r="D33784" s="294"/>
      <c r="E33784" s="294"/>
      <c r="F33784" s="294"/>
    </row>
    <row r="33785">
      <c r="A33785" s="294"/>
      <c r="B33785" s="294"/>
      <c r="C33785" s="294"/>
      <c r="D33785" s="294"/>
      <c r="E33785" s="294"/>
      <c r="F33785" s="294"/>
    </row>
    <row r="33786">
      <c r="A33786" s="294" t="s">
        <v>42376</v>
      </c>
      <c r="B33786" s="294"/>
      <c r="C33786" s="294"/>
      <c r="D33786" s="294"/>
      <c r="E33786" s="294"/>
      <c r="F33786" s="294"/>
    </row>
    <row r="33787">
      <c r="A33787" s="294" t="s">
        <v>42377</v>
      </c>
      <c r="B33787" s="294"/>
      <c r="C33787" s="294"/>
      <c r="D33787" s="294"/>
      <c r="E33787" s="294"/>
      <c r="F33787" s="294"/>
    </row>
    <row r="33788">
      <c r="A33788" s="294" t="s">
        <v>42378</v>
      </c>
      <c r="B33788" s="294"/>
      <c r="C33788" s="294"/>
      <c r="D33788" s="294"/>
      <c r="E33788" s="294"/>
      <c r="F33788" s="294"/>
    </row>
    <row r="33789">
      <c r="A33789" s="294" t="s">
        <v>42379</v>
      </c>
      <c r="B33789" s="294"/>
      <c r="C33789" s="294"/>
      <c r="D33789" s="294"/>
      <c r="E33789" s="294"/>
      <c r="F33789" s="294"/>
    </row>
    <row r="33790">
      <c r="A33790" s="294" t="s">
        <v>42380</v>
      </c>
      <c r="B33790" s="294"/>
      <c r="C33790" s="294"/>
      <c r="D33790" s="294"/>
      <c r="E33790" s="294"/>
      <c r="F33790" s="294"/>
    </row>
    <row r="33791">
      <c r="A33791" s="294" t="s">
        <v>42381</v>
      </c>
      <c r="B33791" s="294"/>
      <c r="C33791" s="294"/>
      <c r="D33791" s="294"/>
      <c r="E33791" s="294"/>
      <c r="F33791" s="294"/>
    </row>
    <row r="33792">
      <c r="A33792" s="294" t="s">
        <v>42382</v>
      </c>
      <c r="B33792" s="294"/>
      <c r="C33792" s="294"/>
      <c r="D33792" s="294"/>
      <c r="E33792" s="294"/>
      <c r="F33792" s="294"/>
    </row>
    <row r="33793">
      <c r="A33793" s="294" t="s">
        <v>42383</v>
      </c>
      <c r="B33793" s="294"/>
      <c r="C33793" s="294"/>
      <c r="D33793" s="294"/>
      <c r="E33793" s="294"/>
      <c r="F33793" s="294"/>
    </row>
    <row r="33794">
      <c r="A33794" s="294" t="s">
        <v>42384</v>
      </c>
      <c r="B33794" s="294"/>
      <c r="C33794" s="294"/>
      <c r="D33794" s="294"/>
      <c r="E33794" s="294"/>
      <c r="F33794" s="294"/>
    </row>
    <row r="33795">
      <c r="A33795" s="294" t="s">
        <v>41340</v>
      </c>
      <c r="B33795" s="294"/>
      <c r="C33795" s="294"/>
      <c r="D33795" s="294"/>
      <c r="E33795" s="294"/>
      <c r="F33795" s="294"/>
    </row>
    <row r="33796">
      <c r="A33796" s="294" t="s">
        <v>41333</v>
      </c>
      <c r="B33796" s="294"/>
      <c r="C33796" s="294"/>
      <c r="D33796" s="294"/>
      <c r="E33796" s="294"/>
      <c r="F33796" s="294"/>
    </row>
    <row r="33797">
      <c r="A33797" s="294" t="s">
        <v>41334</v>
      </c>
      <c r="B33797" s="294"/>
      <c r="C33797" s="294"/>
      <c r="D33797" s="294"/>
      <c r="E33797" s="294"/>
      <c r="F33797" s="294"/>
    </row>
    <row r="33798">
      <c r="A33798" s="294" t="s">
        <v>26657</v>
      </c>
      <c r="B33798" s="294"/>
      <c r="C33798" s="294"/>
      <c r="D33798" s="294"/>
      <c r="E33798" s="294"/>
      <c r="F33798" s="294"/>
    </row>
    <row r="33799">
      <c r="A33799" s="294" t="s">
        <v>26658</v>
      </c>
      <c r="B33799" s="294"/>
      <c r="C33799" s="294"/>
      <c r="D33799" s="294"/>
      <c r="E33799" s="294"/>
      <c r="F33799" s="294"/>
    </row>
    <row r="33800">
      <c r="A33800" s="294" t="s">
        <v>42385</v>
      </c>
      <c r="B33800" s="294"/>
      <c r="C33800" s="294"/>
      <c r="D33800" s="294"/>
      <c r="E33800" s="294"/>
      <c r="F33800" s="294"/>
    </row>
    <row r="33801">
      <c r="A33801" s="294" t="s">
        <v>41014</v>
      </c>
      <c r="B33801" s="294"/>
      <c r="C33801" s="294"/>
      <c r="D33801" s="294"/>
      <c r="E33801" s="294"/>
      <c r="F33801" s="294"/>
    </row>
    <row r="33802">
      <c r="A33802" s="294" t="s">
        <v>41624</v>
      </c>
      <c r="B33802" s="294"/>
      <c r="C33802" s="294"/>
      <c r="D33802" s="294"/>
      <c r="E33802" s="294"/>
      <c r="F33802" s="294"/>
    </row>
    <row r="33803">
      <c r="A33803" s="294" t="s">
        <v>42386</v>
      </c>
      <c r="B33803" s="294"/>
      <c r="C33803" s="294"/>
      <c r="D33803" s="294"/>
      <c r="E33803" s="294"/>
      <c r="F33803" s="294"/>
    </row>
    <row r="33804">
      <c r="A33804" s="294" t="s">
        <v>39850</v>
      </c>
      <c r="B33804" s="294"/>
      <c r="C33804" s="294"/>
      <c r="D33804" s="294"/>
      <c r="E33804" s="294"/>
      <c r="F33804" s="294"/>
    </row>
    <row r="33805">
      <c r="A33805" s="294" t="s">
        <v>39849</v>
      </c>
      <c r="B33805" s="294"/>
      <c r="C33805" s="294"/>
      <c r="D33805" s="294"/>
      <c r="E33805" s="294"/>
      <c r="F33805" s="294"/>
    </row>
    <row r="33806">
      <c r="A33806" s="294" t="s">
        <v>42387</v>
      </c>
      <c r="B33806" s="294"/>
      <c r="C33806" s="294"/>
      <c r="D33806" s="294"/>
      <c r="E33806" s="294"/>
      <c r="F33806" s="294"/>
    </row>
    <row r="33807">
      <c r="A33807" s="294" t="s">
        <v>39347</v>
      </c>
      <c r="B33807" s="294"/>
      <c r="C33807" s="294"/>
      <c r="D33807" s="294"/>
      <c r="E33807" s="294"/>
      <c r="F33807" s="294"/>
    </row>
    <row r="33808">
      <c r="A33808" s="294" t="s">
        <v>42388</v>
      </c>
      <c r="B33808" s="294"/>
      <c r="C33808" s="294"/>
      <c r="D33808" s="294"/>
      <c r="E33808" s="294"/>
      <c r="F33808" s="294"/>
    </row>
    <row r="33809">
      <c r="A33809" s="294" t="s">
        <v>42389</v>
      </c>
      <c r="B33809" s="294"/>
      <c r="C33809" s="294"/>
      <c r="D33809" s="294"/>
      <c r="E33809" s="294"/>
      <c r="F33809" s="294"/>
    </row>
    <row r="33810">
      <c r="A33810" s="294" t="s">
        <v>42390</v>
      </c>
      <c r="B33810" s="294"/>
      <c r="C33810" s="294"/>
      <c r="D33810" s="294"/>
      <c r="E33810" s="294"/>
      <c r="F33810" s="294"/>
    </row>
    <row r="33811">
      <c r="A33811" s="294" t="s">
        <v>42391</v>
      </c>
      <c r="B33811" s="294"/>
      <c r="C33811" s="294"/>
      <c r="D33811" s="294"/>
      <c r="E33811" s="294"/>
      <c r="F33811" s="294"/>
    </row>
    <row r="33812">
      <c r="A33812" s="294" t="s">
        <v>42392</v>
      </c>
      <c r="B33812" s="294"/>
      <c r="C33812" s="294"/>
      <c r="D33812" s="294"/>
      <c r="E33812" s="294"/>
      <c r="F33812" s="294"/>
    </row>
    <row r="33813">
      <c r="A33813" s="294" t="s">
        <v>42393</v>
      </c>
      <c r="B33813" s="294"/>
      <c r="C33813" s="294"/>
      <c r="D33813" s="294"/>
      <c r="E33813" s="294"/>
      <c r="F33813" s="294"/>
    </row>
    <row r="33814">
      <c r="A33814" s="294" t="s">
        <v>42394</v>
      </c>
      <c r="B33814" s="294"/>
      <c r="C33814" s="294"/>
      <c r="D33814" s="294"/>
      <c r="E33814" s="294"/>
      <c r="F33814" s="294"/>
    </row>
    <row r="33815">
      <c r="A33815" s="294" t="s">
        <v>42395</v>
      </c>
      <c r="B33815" s="294"/>
      <c r="C33815" s="294"/>
      <c r="D33815" s="294"/>
      <c r="E33815" s="294"/>
      <c r="F33815" s="294"/>
    </row>
    <row r="33816">
      <c r="A33816" s="294"/>
      <c r="B33816" s="294"/>
      <c r="C33816" s="294"/>
      <c r="D33816" s="294"/>
      <c r="E33816" s="294"/>
      <c r="F33816" s="294"/>
    </row>
    <row r="33817">
      <c r="A33817" s="294" t="s">
        <v>41927</v>
      </c>
      <c r="B33817" s="294"/>
      <c r="C33817" s="294"/>
      <c r="D33817" s="294"/>
      <c r="E33817" s="294"/>
      <c r="F33817" s="294"/>
    </row>
    <row r="33818">
      <c r="A33818" s="294" t="s">
        <v>42396</v>
      </c>
      <c r="B33818" s="294"/>
      <c r="C33818" s="294"/>
      <c r="D33818" s="294"/>
      <c r="E33818" s="294"/>
      <c r="F33818" s="294"/>
    </row>
    <row r="33819">
      <c r="A33819" s="294" t="s">
        <v>21672</v>
      </c>
      <c r="B33819" s="294"/>
      <c r="C33819" s="294"/>
      <c r="D33819" s="294"/>
      <c r="E33819" s="294"/>
      <c r="F33819" s="294"/>
    </row>
    <row r="33820">
      <c r="A33820" s="294" t="s">
        <v>42337</v>
      </c>
      <c r="B33820" s="294"/>
      <c r="C33820" s="294"/>
      <c r="D33820" s="294"/>
      <c r="E33820" s="294"/>
      <c r="F33820" s="294"/>
    </row>
    <row r="33821">
      <c r="A33821" s="294"/>
      <c r="B33821" s="294"/>
      <c r="C33821" s="294"/>
      <c r="D33821" s="294"/>
      <c r="E33821" s="294"/>
      <c r="F33821" s="294"/>
    </row>
    <row r="33822">
      <c r="A33822" s="294"/>
      <c r="B33822" s="294"/>
      <c r="C33822" s="294"/>
      <c r="D33822" s="294"/>
      <c r="E33822" s="294"/>
      <c r="F33822" s="294"/>
    </row>
    <row r="33823">
      <c r="A33823" s="294" t="s">
        <v>21429</v>
      </c>
      <c r="B33823" s="294"/>
      <c r="C33823" s="294"/>
      <c r="D33823" s="294"/>
      <c r="E33823" s="294"/>
      <c r="F33823" s="294"/>
    </row>
    <row r="33824">
      <c r="A33824" s="294"/>
      <c r="B33824" s="294"/>
      <c r="C33824" s="294"/>
      <c r="D33824" s="294"/>
      <c r="E33824" s="294"/>
      <c r="F33824" s="294"/>
    </row>
    <row r="33825">
      <c r="A33825" s="294" t="s">
        <v>26666</v>
      </c>
      <c r="B33825" s="294"/>
      <c r="C33825" s="294"/>
      <c r="D33825" s="294"/>
      <c r="E33825" s="294"/>
      <c r="F33825" s="294"/>
    </row>
    <row r="33826">
      <c r="A33826" s="294" t="s">
        <v>42397</v>
      </c>
      <c r="B33826" s="294"/>
      <c r="C33826" s="294"/>
      <c r="D33826" s="294"/>
      <c r="E33826" s="294"/>
      <c r="F33826" s="294"/>
    </row>
    <row r="33827">
      <c r="A33827" s="294" t="s">
        <v>26667</v>
      </c>
      <c r="B33827" s="294"/>
      <c r="C33827" s="294"/>
      <c r="D33827" s="294"/>
      <c r="E33827" s="294"/>
      <c r="F33827" s="294"/>
    </row>
    <row r="33828">
      <c r="A33828" s="294" t="s">
        <v>26668</v>
      </c>
      <c r="B33828" s="294"/>
      <c r="C33828" s="294"/>
      <c r="D33828" s="294"/>
      <c r="E33828" s="294"/>
      <c r="F33828" s="294"/>
    </row>
    <row r="33829">
      <c r="A33829" s="294" t="s">
        <v>42398</v>
      </c>
      <c r="B33829" s="294"/>
      <c r="C33829" s="294"/>
      <c r="D33829" s="294"/>
      <c r="E33829" s="294"/>
      <c r="F33829" s="294"/>
    </row>
    <row r="33830">
      <c r="A33830" s="294" t="s">
        <v>42399</v>
      </c>
      <c r="B33830" s="294"/>
      <c r="C33830" s="294"/>
      <c r="D33830" s="294"/>
      <c r="E33830" s="294"/>
      <c r="F33830" s="294"/>
    </row>
    <row r="33831">
      <c r="A33831" s="294" t="s">
        <v>42400</v>
      </c>
      <c r="B33831" s="294"/>
      <c r="C33831" s="294"/>
      <c r="D33831" s="294"/>
      <c r="E33831" s="294"/>
      <c r="F33831" s="294"/>
    </row>
    <row r="33832">
      <c r="A33832" s="294" t="s">
        <v>39740</v>
      </c>
      <c r="B33832" s="294"/>
      <c r="C33832" s="294"/>
      <c r="D33832" s="294"/>
      <c r="E33832" s="294"/>
      <c r="F33832" s="294"/>
    </row>
    <row r="33833">
      <c r="A33833" s="294" t="s">
        <v>39371</v>
      </c>
      <c r="B33833" s="294"/>
      <c r="C33833" s="294"/>
      <c r="D33833" s="294"/>
      <c r="E33833" s="294"/>
      <c r="F33833" s="294"/>
    </row>
    <row r="33834">
      <c r="A33834" s="294" t="s">
        <v>42401</v>
      </c>
      <c r="B33834" s="294"/>
      <c r="C33834" s="294"/>
      <c r="D33834" s="294"/>
      <c r="E33834" s="294"/>
      <c r="F33834" s="294"/>
    </row>
    <row r="33835">
      <c r="A33835" s="294" t="s">
        <v>42402</v>
      </c>
      <c r="B33835" s="294"/>
      <c r="C33835" s="294"/>
      <c r="D33835" s="294"/>
      <c r="E33835" s="294"/>
      <c r="F33835" s="294"/>
    </row>
    <row r="33836">
      <c r="A33836" s="294" t="s">
        <v>26671</v>
      </c>
      <c r="B33836" s="294"/>
      <c r="C33836" s="294"/>
      <c r="D33836" s="294"/>
      <c r="E33836" s="294"/>
      <c r="F33836" s="294"/>
    </row>
    <row r="33837">
      <c r="A33837" s="294" t="s">
        <v>42403</v>
      </c>
      <c r="B33837" s="294"/>
      <c r="C33837" s="294"/>
      <c r="D33837" s="294"/>
      <c r="E33837" s="294"/>
      <c r="F33837" s="294"/>
    </row>
    <row r="33838">
      <c r="A33838" s="294"/>
      <c r="B33838" s="294"/>
      <c r="C33838" s="294"/>
      <c r="D33838" s="294"/>
      <c r="E33838" s="294"/>
      <c r="F33838" s="294"/>
    </row>
    <row r="33839">
      <c r="A33839" s="294"/>
      <c r="B33839" s="294"/>
      <c r="C33839" s="294"/>
      <c r="D33839" s="294"/>
      <c r="E33839" s="294"/>
      <c r="F33839" s="294"/>
    </row>
    <row r="33840">
      <c r="A33840" s="294" t="s">
        <v>22564</v>
      </c>
      <c r="B33840" s="294"/>
      <c r="C33840" s="294"/>
      <c r="D33840" s="294"/>
      <c r="E33840" s="294"/>
      <c r="F33840" s="294"/>
    </row>
    <row r="33841">
      <c r="A33841" s="294" t="s">
        <v>20470</v>
      </c>
      <c r="B33841" s="294"/>
      <c r="C33841" s="294"/>
      <c r="D33841" s="294"/>
      <c r="E33841" s="294"/>
      <c r="F33841" s="294"/>
    </row>
    <row r="33842">
      <c r="A33842" s="294"/>
      <c r="B33842" s="294"/>
      <c r="C33842" s="294"/>
      <c r="D33842" s="294"/>
      <c r="E33842" s="294"/>
      <c r="F33842" s="294"/>
    </row>
    <row r="33843">
      <c r="A33843" s="294" t="s">
        <v>42404</v>
      </c>
      <c r="B33843" s="294"/>
      <c r="C33843" s="294"/>
      <c r="D33843" s="294"/>
      <c r="E33843" s="294"/>
      <c r="F33843" s="294"/>
    </row>
    <row r="33844">
      <c r="A33844" s="294" t="s">
        <v>42405</v>
      </c>
      <c r="B33844" s="294"/>
      <c r="C33844" s="294"/>
      <c r="D33844" s="294"/>
      <c r="E33844" s="294"/>
      <c r="F33844" s="294"/>
    </row>
    <row r="33845">
      <c r="A33845" s="294" t="s">
        <v>42406</v>
      </c>
      <c r="B33845" s="294"/>
      <c r="C33845" s="294"/>
      <c r="D33845" s="294"/>
      <c r="E33845" s="294"/>
      <c r="F33845" s="294"/>
    </row>
    <row r="33846">
      <c r="A33846" s="294" t="s">
        <v>42407</v>
      </c>
      <c r="B33846" s="294"/>
      <c r="C33846" s="294"/>
      <c r="D33846" s="294"/>
      <c r="E33846" s="294"/>
      <c r="F33846" s="294"/>
    </row>
    <row r="33847">
      <c r="A33847" s="294" t="s">
        <v>42408</v>
      </c>
      <c r="B33847" s="294"/>
      <c r="C33847" s="294"/>
      <c r="D33847" s="294"/>
      <c r="E33847" s="294"/>
      <c r="F33847" s="294"/>
    </row>
    <row r="33848">
      <c r="A33848" s="294" t="s">
        <v>42409</v>
      </c>
      <c r="B33848" s="294"/>
      <c r="C33848" s="294"/>
      <c r="D33848" s="294"/>
      <c r="E33848" s="294"/>
      <c r="F33848" s="294"/>
    </row>
    <row r="33849">
      <c r="A33849" s="294" t="s">
        <v>42410</v>
      </c>
      <c r="B33849" s="294"/>
      <c r="C33849" s="294"/>
      <c r="D33849" s="294"/>
      <c r="E33849" s="294"/>
      <c r="F33849" s="294"/>
    </row>
    <row r="33850">
      <c r="A33850" s="294"/>
      <c r="B33850" s="294"/>
      <c r="C33850" s="294"/>
      <c r="D33850" s="294"/>
      <c r="E33850" s="294"/>
      <c r="F33850" s="294"/>
    </row>
    <row r="33851">
      <c r="A33851" s="294" t="s">
        <v>25653</v>
      </c>
      <c r="B33851" s="294"/>
      <c r="C33851" s="294"/>
      <c r="D33851" s="294"/>
      <c r="E33851" s="294"/>
      <c r="F33851" s="294"/>
    </row>
    <row r="33852">
      <c r="A33852" s="294" t="s">
        <v>23767</v>
      </c>
      <c r="B33852" s="294"/>
      <c r="C33852" s="294"/>
      <c r="D33852" s="294"/>
      <c r="E33852" s="294"/>
      <c r="F33852" s="294"/>
    </row>
    <row r="33853">
      <c r="A33853" s="294"/>
      <c r="B33853" s="294"/>
      <c r="C33853" s="294"/>
      <c r="D33853" s="294"/>
      <c r="E33853" s="294"/>
      <c r="F33853" s="294"/>
    </row>
    <row r="33854">
      <c r="A33854" s="294" t="s">
        <v>42411</v>
      </c>
      <c r="B33854" s="294"/>
      <c r="C33854" s="294"/>
      <c r="D33854" s="294"/>
      <c r="E33854" s="294"/>
      <c r="F33854" s="294"/>
    </row>
    <row r="33855">
      <c r="A33855" s="294" t="s">
        <v>42412</v>
      </c>
      <c r="B33855" s="294"/>
      <c r="C33855" s="294"/>
      <c r="D33855" s="294"/>
      <c r="E33855" s="294"/>
      <c r="F33855" s="294"/>
    </row>
    <row r="33856">
      <c r="A33856" s="294" t="s">
        <v>42413</v>
      </c>
      <c r="B33856" s="294"/>
      <c r="C33856" s="294"/>
      <c r="D33856" s="294"/>
      <c r="E33856" s="294"/>
      <c r="F33856" s="294"/>
    </row>
    <row r="33857">
      <c r="A33857" s="294" t="s">
        <v>42414</v>
      </c>
      <c r="B33857" s="294"/>
      <c r="C33857" s="294"/>
      <c r="D33857" s="294"/>
      <c r="E33857" s="294"/>
      <c r="F33857" s="294"/>
    </row>
    <row r="33858">
      <c r="A33858" s="294" t="s">
        <v>42415</v>
      </c>
      <c r="B33858" s="294"/>
      <c r="C33858" s="294"/>
      <c r="D33858" s="294"/>
      <c r="E33858" s="294"/>
      <c r="F33858" s="294"/>
    </row>
    <row r="33859">
      <c r="A33859" s="294"/>
      <c r="B33859" s="294"/>
      <c r="C33859" s="294"/>
      <c r="D33859" s="294"/>
      <c r="E33859" s="294"/>
      <c r="F33859" s="294"/>
    </row>
    <row r="33860">
      <c r="A33860" s="294" t="s">
        <v>23201</v>
      </c>
      <c r="B33860" s="294"/>
      <c r="C33860" s="294"/>
      <c r="D33860" s="294"/>
      <c r="E33860" s="294"/>
      <c r="F33860" s="294"/>
    </row>
    <row r="33861">
      <c r="A33861" s="294" t="s">
        <v>23772</v>
      </c>
      <c r="B33861" s="294"/>
      <c r="C33861" s="294"/>
      <c r="D33861" s="294"/>
      <c r="E33861" s="294"/>
      <c r="F33861" s="294"/>
    </row>
    <row r="33862">
      <c r="A33862" s="294"/>
      <c r="B33862" s="294"/>
      <c r="C33862" s="294"/>
      <c r="D33862" s="294"/>
      <c r="E33862" s="294"/>
      <c r="F33862" s="294"/>
    </row>
    <row r="33863">
      <c r="A33863" s="294" t="s">
        <v>42416</v>
      </c>
      <c r="B33863" s="294"/>
      <c r="C33863" s="294"/>
      <c r="D33863" s="294"/>
      <c r="E33863" s="294"/>
      <c r="F33863" s="294"/>
    </row>
    <row r="33864">
      <c r="A33864" s="294" t="s">
        <v>42417</v>
      </c>
      <c r="B33864" s="294"/>
      <c r="C33864" s="294"/>
      <c r="D33864" s="294"/>
      <c r="E33864" s="294"/>
      <c r="F33864" s="294"/>
    </row>
    <row r="33865">
      <c r="A33865" s="294" t="s">
        <v>42418</v>
      </c>
      <c r="B33865" s="294"/>
      <c r="C33865" s="294"/>
      <c r="D33865" s="294"/>
      <c r="E33865" s="294"/>
      <c r="F33865" s="294"/>
    </row>
    <row r="33866">
      <c r="A33866" s="294" t="s">
        <v>42134</v>
      </c>
      <c r="B33866" s="294"/>
      <c r="C33866" s="294"/>
      <c r="D33866" s="294"/>
      <c r="E33866" s="294"/>
      <c r="F33866" s="294"/>
    </row>
    <row r="33867">
      <c r="A33867" s="294" t="s">
        <v>42419</v>
      </c>
      <c r="B33867" s="294"/>
      <c r="C33867" s="294"/>
      <c r="D33867" s="294"/>
      <c r="E33867" s="294"/>
      <c r="F33867" s="294"/>
    </row>
    <row r="33868">
      <c r="A33868" s="294"/>
      <c r="B33868" s="294"/>
      <c r="C33868" s="294"/>
      <c r="D33868" s="294"/>
      <c r="E33868" s="294"/>
      <c r="F33868" s="294"/>
    </row>
    <row r="33869">
      <c r="A33869" s="294" t="s">
        <v>26377</v>
      </c>
      <c r="B33869" s="294"/>
      <c r="C33869" s="294"/>
      <c r="D33869" s="294"/>
      <c r="E33869" s="294"/>
      <c r="F33869" s="294"/>
    </row>
    <row r="33870">
      <c r="A33870" s="294"/>
      <c r="B33870" s="294"/>
      <c r="C33870" s="294"/>
      <c r="D33870" s="294"/>
      <c r="E33870" s="294"/>
      <c r="F33870" s="294"/>
    </row>
    <row r="33871">
      <c r="A33871" s="294" t="s">
        <v>42420</v>
      </c>
      <c r="B33871" s="294"/>
      <c r="C33871" s="294"/>
      <c r="D33871" s="294"/>
      <c r="E33871" s="294"/>
      <c r="F33871" s="294"/>
    </row>
    <row r="33872">
      <c r="A33872" s="294" t="s">
        <v>42421</v>
      </c>
      <c r="B33872" s="294"/>
      <c r="C33872" s="294"/>
      <c r="D33872" s="294"/>
      <c r="E33872" s="294"/>
      <c r="F33872" s="294"/>
    </row>
    <row r="33873">
      <c r="A33873" s="294" t="s">
        <v>42422</v>
      </c>
      <c r="B33873" s="294"/>
      <c r="C33873" s="294"/>
      <c r="D33873" s="294"/>
      <c r="E33873" s="294"/>
      <c r="F33873" s="294"/>
    </row>
    <row r="33874">
      <c r="A33874" s="294" t="s">
        <v>42423</v>
      </c>
      <c r="B33874" s="294"/>
      <c r="C33874" s="294"/>
      <c r="D33874" s="294"/>
      <c r="E33874" s="294"/>
      <c r="F33874" s="294"/>
    </row>
    <row r="33875">
      <c r="A33875" s="294" t="s">
        <v>42424</v>
      </c>
      <c r="B33875" s="294"/>
      <c r="C33875" s="294"/>
      <c r="D33875" s="294"/>
      <c r="E33875" s="294"/>
      <c r="F33875" s="294"/>
    </row>
    <row r="33876">
      <c r="A33876" s="294"/>
      <c r="B33876" s="294"/>
      <c r="C33876" s="294"/>
      <c r="D33876" s="294"/>
      <c r="E33876" s="294"/>
      <c r="F33876" s="294"/>
    </row>
    <row r="33877">
      <c r="A33877" s="294" t="s">
        <v>23548</v>
      </c>
      <c r="B33877" s="294"/>
      <c r="C33877" s="294"/>
      <c r="D33877" s="294"/>
      <c r="E33877" s="294"/>
      <c r="F33877" s="294"/>
    </row>
    <row r="33878">
      <c r="A33878" s="294"/>
      <c r="B33878" s="294"/>
      <c r="C33878" s="294"/>
      <c r="D33878" s="294"/>
      <c r="E33878" s="294"/>
      <c r="F33878" s="294"/>
    </row>
    <row r="33879">
      <c r="A33879" s="294" t="s">
        <v>42425</v>
      </c>
      <c r="B33879" s="294"/>
      <c r="C33879" s="294"/>
      <c r="D33879" s="294"/>
      <c r="E33879" s="294"/>
      <c r="F33879" s="294"/>
    </row>
    <row r="33880">
      <c r="A33880" s="294" t="s">
        <v>42426</v>
      </c>
      <c r="B33880" s="294"/>
      <c r="C33880" s="294"/>
      <c r="D33880" s="294"/>
      <c r="E33880" s="294"/>
      <c r="F33880" s="294"/>
    </row>
    <row r="33881">
      <c r="A33881" s="294" t="s">
        <v>42427</v>
      </c>
      <c r="B33881" s="294"/>
      <c r="C33881" s="294"/>
      <c r="D33881" s="294"/>
      <c r="E33881" s="294"/>
      <c r="F33881" s="294"/>
    </row>
    <row r="33882">
      <c r="A33882" s="294" t="s">
        <v>42428</v>
      </c>
      <c r="B33882" s="294"/>
      <c r="C33882" s="294"/>
      <c r="D33882" s="294"/>
      <c r="E33882" s="294"/>
      <c r="F33882" s="294"/>
    </row>
    <row r="33883">
      <c r="A33883" s="294" t="s">
        <v>42429</v>
      </c>
      <c r="B33883" s="294"/>
      <c r="C33883" s="294"/>
      <c r="D33883" s="294"/>
      <c r="E33883" s="294"/>
      <c r="F33883" s="294"/>
    </row>
    <row r="33884">
      <c r="A33884" s="294" t="s">
        <v>42430</v>
      </c>
      <c r="B33884" s="294"/>
      <c r="C33884" s="294"/>
      <c r="D33884" s="294"/>
      <c r="E33884" s="294"/>
      <c r="F33884" s="294"/>
    </row>
    <row r="33885">
      <c r="A33885" s="294" t="s">
        <v>39797</v>
      </c>
      <c r="B33885" s="294"/>
      <c r="C33885" s="294"/>
      <c r="D33885" s="294"/>
      <c r="E33885" s="294"/>
      <c r="F33885" s="294"/>
    </row>
    <row r="33886">
      <c r="A33886" s="294" t="s">
        <v>42431</v>
      </c>
      <c r="B33886" s="294"/>
      <c r="C33886" s="294"/>
      <c r="D33886" s="294"/>
      <c r="E33886" s="294"/>
      <c r="F33886" s="294"/>
    </row>
    <row r="33887">
      <c r="A33887" s="294" t="s">
        <v>39799</v>
      </c>
      <c r="B33887" s="294"/>
      <c r="C33887" s="294"/>
      <c r="D33887" s="294"/>
      <c r="E33887" s="294"/>
      <c r="F33887" s="294"/>
    </row>
    <row r="33888">
      <c r="A33888" s="294" t="s">
        <v>42432</v>
      </c>
      <c r="B33888" s="294"/>
      <c r="C33888" s="294"/>
      <c r="D33888" s="294"/>
      <c r="E33888" s="294"/>
      <c r="F33888" s="294"/>
    </row>
    <row r="33889">
      <c r="A33889" s="294" t="s">
        <v>23052</v>
      </c>
      <c r="B33889" s="294"/>
      <c r="C33889" s="294"/>
      <c r="D33889" s="294"/>
      <c r="E33889" s="294"/>
      <c r="F33889" s="294"/>
    </row>
    <row r="33890">
      <c r="A33890" s="294" t="s">
        <v>42433</v>
      </c>
      <c r="B33890" s="294"/>
      <c r="C33890" s="294"/>
      <c r="D33890" s="294"/>
      <c r="E33890" s="294"/>
      <c r="F33890" s="294"/>
    </row>
    <row r="33891">
      <c r="A33891" s="294" t="s">
        <v>42434</v>
      </c>
      <c r="B33891" s="294"/>
      <c r="C33891" s="294"/>
      <c r="D33891" s="294"/>
      <c r="E33891" s="294"/>
      <c r="F33891" s="294"/>
    </row>
    <row r="33892">
      <c r="A33892" s="294" t="s">
        <v>42435</v>
      </c>
      <c r="B33892" s="294"/>
      <c r="C33892" s="294"/>
      <c r="D33892" s="294"/>
      <c r="E33892" s="294"/>
      <c r="F33892" s="294"/>
    </row>
    <row r="33893">
      <c r="A33893" s="294" t="s">
        <v>42436</v>
      </c>
      <c r="B33893" s="294"/>
      <c r="C33893" s="294"/>
      <c r="D33893" s="294"/>
      <c r="E33893" s="294"/>
      <c r="F33893" s="294"/>
    </row>
    <row r="33894">
      <c r="A33894" s="294" t="s">
        <v>42437</v>
      </c>
      <c r="B33894" s="294"/>
      <c r="C33894" s="294"/>
      <c r="D33894" s="294"/>
      <c r="E33894" s="294"/>
      <c r="F33894" s="294"/>
    </row>
    <row r="33895">
      <c r="A33895" s="294" t="s">
        <v>42438</v>
      </c>
      <c r="B33895" s="294"/>
      <c r="C33895" s="294"/>
      <c r="D33895" s="294"/>
      <c r="E33895" s="294"/>
      <c r="F33895" s="294"/>
    </row>
    <row r="33896">
      <c r="A33896" s="294" t="s">
        <v>42439</v>
      </c>
      <c r="B33896" s="294"/>
      <c r="C33896" s="294"/>
      <c r="D33896" s="294"/>
      <c r="E33896" s="294"/>
      <c r="F33896" s="294"/>
    </row>
    <row r="33897">
      <c r="A33897" s="294" t="s">
        <v>42440</v>
      </c>
      <c r="B33897" s="294"/>
      <c r="C33897" s="294"/>
      <c r="D33897" s="294"/>
      <c r="E33897" s="294"/>
      <c r="F33897" s="294"/>
    </row>
    <row r="33898">
      <c r="A33898" s="294" t="s">
        <v>42441</v>
      </c>
      <c r="B33898" s="294"/>
      <c r="C33898" s="294"/>
      <c r="D33898" s="294"/>
      <c r="E33898" s="294"/>
      <c r="F33898" s="294"/>
    </row>
    <row r="33899">
      <c r="A33899" s="294"/>
      <c r="B33899" s="294"/>
      <c r="C33899" s="294"/>
      <c r="D33899" s="294"/>
      <c r="E33899" s="294"/>
      <c r="F33899" s="294"/>
    </row>
    <row r="33900">
      <c r="A33900" s="294" t="s">
        <v>41927</v>
      </c>
      <c r="B33900" s="294"/>
      <c r="C33900" s="294"/>
      <c r="D33900" s="294"/>
      <c r="E33900" s="294"/>
      <c r="F33900" s="294"/>
    </row>
    <row r="33901">
      <c r="A33901" s="294" t="s">
        <v>42442</v>
      </c>
      <c r="B33901" s="294"/>
      <c r="C33901" s="294"/>
      <c r="D33901" s="294"/>
      <c r="E33901" s="294"/>
      <c r="F33901" s="294"/>
    </row>
    <row r="33902">
      <c r="A33902" s="294" t="s">
        <v>21618</v>
      </c>
      <c r="B33902" s="294"/>
      <c r="C33902" s="294"/>
      <c r="D33902" s="294"/>
      <c r="E33902" s="294"/>
      <c r="F33902" s="294"/>
    </row>
    <row r="33903">
      <c r="A33903" s="294" t="s">
        <v>42443</v>
      </c>
      <c r="B33903" s="294"/>
      <c r="C33903" s="294"/>
      <c r="D33903" s="294"/>
      <c r="E33903" s="294"/>
      <c r="F33903" s="294"/>
    </row>
    <row r="33904">
      <c r="A33904" s="294"/>
      <c r="B33904" s="294"/>
      <c r="C33904" s="294"/>
      <c r="D33904" s="294"/>
      <c r="E33904" s="294"/>
      <c r="F33904" s="294"/>
    </row>
    <row r="33905">
      <c r="A33905" s="294" t="s">
        <v>22602</v>
      </c>
      <c r="B33905" s="294"/>
      <c r="C33905" s="294"/>
      <c r="D33905" s="294"/>
      <c r="E33905" s="294"/>
      <c r="F33905" s="294"/>
    </row>
    <row r="33906">
      <c r="A33906" s="294" t="s">
        <v>20462</v>
      </c>
      <c r="B33906" s="294"/>
      <c r="C33906" s="294"/>
      <c r="D33906" s="294"/>
      <c r="E33906" s="294"/>
      <c r="F33906" s="294"/>
    </row>
    <row r="33907">
      <c r="A33907" s="294"/>
      <c r="B33907" s="294"/>
      <c r="C33907" s="294"/>
      <c r="D33907" s="294"/>
      <c r="E33907" s="294"/>
      <c r="F33907" s="294"/>
    </row>
    <row r="33908">
      <c r="A33908" s="294" t="s">
        <v>42444</v>
      </c>
      <c r="B33908" s="294"/>
      <c r="C33908" s="294"/>
      <c r="D33908" s="294"/>
      <c r="E33908" s="294"/>
      <c r="F33908" s="294"/>
    </row>
    <row r="33909">
      <c r="A33909" s="294" t="s">
        <v>42445</v>
      </c>
      <c r="B33909" s="294"/>
      <c r="C33909" s="294"/>
      <c r="D33909" s="294"/>
      <c r="E33909" s="294"/>
      <c r="F33909" s="294"/>
    </row>
    <row r="33910">
      <c r="A33910" s="294" t="s">
        <v>42446</v>
      </c>
      <c r="B33910" s="294"/>
      <c r="C33910" s="294"/>
      <c r="D33910" s="294"/>
      <c r="E33910" s="294"/>
      <c r="F33910" s="294"/>
    </row>
    <row r="33911">
      <c r="A33911" s="294" t="s">
        <v>39810</v>
      </c>
      <c r="B33911" s="294"/>
      <c r="C33911" s="294"/>
      <c r="D33911" s="294"/>
      <c r="E33911" s="294"/>
      <c r="F33911" s="294"/>
    </row>
    <row r="33912">
      <c r="A33912" s="294" t="s">
        <v>42447</v>
      </c>
      <c r="B33912" s="294"/>
      <c r="C33912" s="294"/>
      <c r="D33912" s="294"/>
      <c r="E33912" s="294"/>
      <c r="F33912" s="294"/>
    </row>
    <row r="33913">
      <c r="A33913" s="294" t="s">
        <v>42448</v>
      </c>
      <c r="B33913" s="294"/>
      <c r="C33913" s="294"/>
      <c r="D33913" s="294"/>
      <c r="E33913" s="294"/>
      <c r="F33913" s="294"/>
    </row>
    <row r="33914">
      <c r="A33914" s="294" t="s">
        <v>42449</v>
      </c>
      <c r="B33914" s="294"/>
      <c r="C33914" s="294"/>
      <c r="D33914" s="294"/>
      <c r="E33914" s="294"/>
      <c r="F33914" s="294"/>
    </row>
    <row r="33915">
      <c r="A33915" s="294" t="s">
        <v>42450</v>
      </c>
      <c r="B33915" s="294"/>
      <c r="C33915" s="294"/>
      <c r="D33915" s="294"/>
      <c r="E33915" s="294"/>
      <c r="F33915" s="294"/>
    </row>
    <row r="33916">
      <c r="A33916" s="294" t="s">
        <v>42451</v>
      </c>
      <c r="B33916" s="294"/>
      <c r="C33916" s="294"/>
      <c r="D33916" s="294"/>
      <c r="E33916" s="294"/>
      <c r="F33916" s="294"/>
    </row>
    <row r="33917">
      <c r="A33917" s="294" t="s">
        <v>42452</v>
      </c>
      <c r="B33917" s="294"/>
      <c r="C33917" s="294"/>
      <c r="D33917" s="294"/>
      <c r="E33917" s="294"/>
      <c r="F33917" s="294"/>
    </row>
    <row r="33918">
      <c r="A33918" s="294" t="s">
        <v>42453</v>
      </c>
      <c r="B33918" s="294"/>
      <c r="C33918" s="294"/>
      <c r="D33918" s="294"/>
      <c r="E33918" s="294"/>
      <c r="F33918" s="294"/>
    </row>
    <row r="33919">
      <c r="A33919" s="294"/>
      <c r="B33919" s="294"/>
      <c r="C33919" s="294"/>
      <c r="D33919" s="294"/>
      <c r="E33919" s="294"/>
      <c r="F33919" s="294"/>
    </row>
    <row r="33920">
      <c r="A33920" s="294" t="s">
        <v>23148</v>
      </c>
      <c r="B33920" s="294"/>
      <c r="C33920" s="294"/>
      <c r="D33920" s="294"/>
      <c r="E33920" s="294"/>
      <c r="F33920" s="294"/>
    </row>
    <row r="33921">
      <c r="A33921" s="294" t="s">
        <v>25264</v>
      </c>
      <c r="B33921" s="294"/>
      <c r="C33921" s="294"/>
      <c r="D33921" s="294"/>
      <c r="E33921" s="294"/>
      <c r="F33921" s="294"/>
    </row>
    <row r="33922">
      <c r="A33922" s="294"/>
      <c r="B33922" s="294"/>
      <c r="C33922" s="294"/>
      <c r="D33922" s="294"/>
      <c r="E33922" s="294"/>
      <c r="F33922" s="294"/>
    </row>
    <row r="33923">
      <c r="A33923" s="294" t="s">
        <v>42454</v>
      </c>
      <c r="B33923" s="294"/>
      <c r="C33923" s="294"/>
      <c r="D33923" s="294"/>
      <c r="E33923" s="294"/>
      <c r="F33923" s="294"/>
    </row>
    <row r="33924">
      <c r="A33924" s="294" t="s">
        <v>42455</v>
      </c>
      <c r="B33924" s="294"/>
      <c r="C33924" s="294"/>
      <c r="D33924" s="294"/>
      <c r="E33924" s="294"/>
      <c r="F33924" s="294"/>
    </row>
    <row r="33925">
      <c r="A33925" s="294" t="s">
        <v>37682</v>
      </c>
      <c r="B33925" s="294"/>
      <c r="C33925" s="294"/>
      <c r="D33925" s="294"/>
      <c r="E33925" s="294"/>
      <c r="F33925" s="294"/>
    </row>
    <row r="33926">
      <c r="A33926" s="294" t="s">
        <v>42456</v>
      </c>
      <c r="B33926" s="294"/>
      <c r="C33926" s="294"/>
      <c r="D33926" s="294"/>
      <c r="E33926" s="294"/>
      <c r="F33926" s="294"/>
    </row>
    <row r="33927">
      <c r="A33927" s="294" t="s">
        <v>42457</v>
      </c>
      <c r="B33927" s="294"/>
      <c r="C33927" s="294"/>
      <c r="D33927" s="294"/>
      <c r="E33927" s="294"/>
      <c r="F33927" s="294"/>
    </row>
    <row r="33928">
      <c r="A33928" s="294"/>
      <c r="B33928" s="294"/>
      <c r="C33928" s="294"/>
      <c r="D33928" s="294"/>
      <c r="E33928" s="294"/>
      <c r="F33928" s="294"/>
    </row>
    <row r="33929">
      <c r="A33929" s="294"/>
      <c r="B33929" s="294"/>
      <c r="C33929" s="294"/>
      <c r="D33929" s="294"/>
      <c r="E33929" s="294"/>
      <c r="F33929" s="294"/>
    </row>
    <row r="33930">
      <c r="A33930" s="294" t="s">
        <v>25691</v>
      </c>
      <c r="B33930" s="294"/>
      <c r="C33930" s="294"/>
      <c r="D33930" s="294"/>
      <c r="E33930" s="294"/>
      <c r="F33930" s="294"/>
    </row>
    <row r="33931">
      <c r="A33931" s="294" t="s">
        <v>26884</v>
      </c>
      <c r="B33931" s="294"/>
      <c r="C33931" s="294"/>
      <c r="D33931" s="294"/>
      <c r="E33931" s="294"/>
      <c r="F33931" s="294"/>
    </row>
    <row r="33932">
      <c r="A33932" s="294"/>
      <c r="B33932" s="294"/>
      <c r="C33932" s="294"/>
      <c r="D33932" s="294"/>
      <c r="E33932" s="294"/>
      <c r="F33932" s="294"/>
    </row>
    <row r="33933">
      <c r="A33933" s="294" t="s">
        <v>29779</v>
      </c>
      <c r="B33933" s="294"/>
      <c r="C33933" s="294"/>
      <c r="D33933" s="294"/>
      <c r="E33933" s="294"/>
      <c r="F33933" s="294"/>
    </row>
    <row r="33934">
      <c r="A33934" s="294" t="s">
        <v>42458</v>
      </c>
      <c r="B33934" s="294"/>
      <c r="C33934" s="294"/>
      <c r="D33934" s="294"/>
      <c r="E33934" s="294"/>
      <c r="F33934" s="294"/>
    </row>
    <row r="33935">
      <c r="A33935" s="294" t="s">
        <v>42459</v>
      </c>
      <c r="B33935" s="294"/>
      <c r="C33935" s="294"/>
      <c r="D33935" s="294"/>
      <c r="E33935" s="294"/>
      <c r="F33935" s="294"/>
    </row>
    <row r="33936">
      <c r="A33936" s="294" t="s">
        <v>42460</v>
      </c>
      <c r="B33936" s="294"/>
      <c r="C33936" s="294"/>
      <c r="D33936" s="294"/>
      <c r="E33936" s="294"/>
      <c r="F33936" s="294"/>
    </row>
    <row r="33937">
      <c r="A33937" s="294" t="s">
        <v>42461</v>
      </c>
      <c r="B33937" s="294"/>
      <c r="C33937" s="294"/>
      <c r="D33937" s="294"/>
      <c r="E33937" s="294"/>
      <c r="F33937" s="294"/>
    </row>
    <row r="33938">
      <c r="A33938" s="294" t="s">
        <v>42462</v>
      </c>
      <c r="B33938" s="294"/>
      <c r="C33938" s="294"/>
      <c r="D33938" s="294"/>
      <c r="E33938" s="294"/>
      <c r="F33938" s="294"/>
    </row>
    <row r="33939">
      <c r="A33939" s="294" t="s">
        <v>42463</v>
      </c>
      <c r="B33939" s="294"/>
      <c r="C33939" s="294"/>
      <c r="D33939" s="294"/>
      <c r="E33939" s="294"/>
      <c r="F33939" s="294"/>
    </row>
    <row r="33940">
      <c r="A33940" s="294" t="s">
        <v>42464</v>
      </c>
      <c r="B33940" s="294"/>
      <c r="C33940" s="294"/>
      <c r="D33940" s="294"/>
      <c r="E33940" s="294"/>
      <c r="F33940" s="294"/>
    </row>
    <row r="33941">
      <c r="A33941" s="294" t="s">
        <v>42465</v>
      </c>
      <c r="B33941" s="294"/>
      <c r="C33941" s="294"/>
      <c r="D33941" s="294"/>
      <c r="E33941" s="294"/>
      <c r="F33941" s="294"/>
    </row>
    <row r="33942">
      <c r="A33942" s="294" t="s">
        <v>42466</v>
      </c>
      <c r="B33942" s="294"/>
      <c r="C33942" s="294"/>
      <c r="D33942" s="294"/>
      <c r="E33942" s="294"/>
      <c r="F33942" s="294"/>
    </row>
    <row r="33943">
      <c r="A33943" s="294"/>
      <c r="B33943" s="294"/>
      <c r="C33943" s="294"/>
      <c r="D33943" s="294"/>
      <c r="E33943" s="294"/>
      <c r="F33943" s="294"/>
    </row>
    <row r="33944">
      <c r="A33944" s="294"/>
      <c r="B33944" s="294"/>
      <c r="C33944" s="294"/>
      <c r="D33944" s="294"/>
      <c r="E33944" s="294"/>
      <c r="F33944" s="294"/>
    </row>
    <row r="33945">
      <c r="A33945" s="294" t="s">
        <v>42467</v>
      </c>
      <c r="B33945" s="294"/>
      <c r="C33945" s="294"/>
      <c r="D33945" s="294"/>
      <c r="E33945" s="294"/>
      <c r="F33945" s="294"/>
    </row>
    <row r="33946">
      <c r="A33946" s="294"/>
      <c r="B33946" s="294"/>
      <c r="C33946" s="294"/>
      <c r="D33946" s="294"/>
      <c r="E33946" s="294"/>
      <c r="F33946" s="294"/>
    </row>
    <row r="33947">
      <c r="A33947" s="294" t="s">
        <v>31988</v>
      </c>
      <c r="B33947" s="294"/>
      <c r="C33947" s="294"/>
      <c r="D33947" s="294"/>
      <c r="E33947" s="294"/>
      <c r="F33947" s="294"/>
    </row>
    <row r="33948">
      <c r="A33948" s="294" t="s">
        <v>42359</v>
      </c>
      <c r="B33948" s="294"/>
      <c r="C33948" s="294"/>
      <c r="D33948" s="294"/>
      <c r="E33948" s="294"/>
      <c r="F33948" s="294"/>
    </row>
    <row r="33949">
      <c r="A33949" s="294" t="s">
        <v>30336</v>
      </c>
      <c r="B33949" s="294"/>
      <c r="C33949" s="294"/>
      <c r="D33949" s="294"/>
      <c r="E33949" s="294"/>
      <c r="F33949" s="294"/>
    </row>
    <row r="33950">
      <c r="A33950" s="294" t="s">
        <v>41599</v>
      </c>
      <c r="B33950" s="294"/>
      <c r="C33950" s="294"/>
      <c r="D33950" s="294"/>
      <c r="E33950" s="294"/>
      <c r="F33950" s="294"/>
    </row>
    <row r="33951">
      <c r="A33951" s="294" t="s">
        <v>31573</v>
      </c>
      <c r="B33951" s="294"/>
      <c r="C33951" s="294"/>
      <c r="D33951" s="294"/>
      <c r="E33951" s="294"/>
      <c r="F33951" s="294"/>
    </row>
    <row r="33952">
      <c r="A33952" s="294" t="s">
        <v>41600</v>
      </c>
      <c r="B33952" s="294"/>
      <c r="C33952" s="294"/>
      <c r="D33952" s="294"/>
      <c r="E33952" s="294"/>
      <c r="F33952" s="294"/>
    </row>
    <row r="33953">
      <c r="A33953" s="294" t="s">
        <v>21511</v>
      </c>
      <c r="B33953" s="294"/>
      <c r="C33953" s="294"/>
      <c r="D33953" s="294"/>
      <c r="E33953" s="294"/>
      <c r="F33953" s="294"/>
    </row>
    <row r="33954">
      <c r="A33954" s="294" t="s">
        <v>38164</v>
      </c>
      <c r="B33954" s="294"/>
      <c r="C33954" s="294"/>
      <c r="D33954" s="294"/>
      <c r="E33954" s="294"/>
      <c r="F33954" s="294"/>
    </row>
    <row r="33955">
      <c r="A33955" s="294" t="s">
        <v>42468</v>
      </c>
      <c r="B33955" s="294"/>
      <c r="C33955" s="294"/>
      <c r="D33955" s="294"/>
      <c r="E33955" s="294"/>
      <c r="F33955" s="294"/>
    </row>
    <row r="33956">
      <c r="A33956" s="294" t="s">
        <v>42469</v>
      </c>
      <c r="B33956" s="294"/>
      <c r="C33956" s="294"/>
      <c r="D33956" s="294"/>
      <c r="E33956" s="294"/>
      <c r="F33956" s="294"/>
    </row>
    <row r="33957">
      <c r="A33957" s="294" t="s">
        <v>42470</v>
      </c>
      <c r="B33957" s="294"/>
      <c r="C33957" s="294"/>
      <c r="D33957" s="294"/>
      <c r="E33957" s="294"/>
      <c r="F33957" s="294"/>
    </row>
    <row r="33958">
      <c r="A33958" s="294"/>
      <c r="B33958" s="294"/>
      <c r="C33958" s="294"/>
      <c r="D33958" s="294"/>
      <c r="E33958" s="294"/>
      <c r="F33958" s="294"/>
    </row>
    <row r="33959">
      <c r="A33959" s="294" t="s">
        <v>41905</v>
      </c>
      <c r="B33959" s="294"/>
      <c r="C33959" s="294"/>
      <c r="D33959" s="294"/>
      <c r="E33959" s="294"/>
      <c r="F33959" s="294"/>
    </row>
    <row r="33960">
      <c r="A33960" s="294"/>
      <c r="B33960" s="294"/>
      <c r="C33960" s="294"/>
      <c r="D33960" s="294"/>
      <c r="E33960" s="294"/>
      <c r="F33960" s="294"/>
    </row>
    <row r="33961">
      <c r="A33961" s="294" t="s">
        <v>37701</v>
      </c>
      <c r="B33961" s="294"/>
      <c r="C33961" s="294"/>
      <c r="D33961" s="294"/>
      <c r="E33961" s="294"/>
      <c r="F33961" s="294"/>
    </row>
    <row r="33962">
      <c r="A33962" s="294" t="s">
        <v>38459</v>
      </c>
      <c r="B33962" s="294"/>
      <c r="C33962" s="294"/>
      <c r="D33962" s="294"/>
      <c r="E33962" s="294"/>
      <c r="F33962" s="294"/>
    </row>
    <row r="33963">
      <c r="A33963" s="294" t="s">
        <v>42471</v>
      </c>
      <c r="B33963" s="294"/>
      <c r="C33963" s="294"/>
      <c r="D33963" s="294"/>
      <c r="E33963" s="294"/>
      <c r="F33963" s="294"/>
    </row>
    <row r="33964">
      <c r="A33964" s="294" t="s">
        <v>42472</v>
      </c>
      <c r="B33964" s="294"/>
      <c r="C33964" s="294"/>
      <c r="D33964" s="294"/>
      <c r="E33964" s="294"/>
      <c r="F33964" s="294"/>
    </row>
    <row r="33965">
      <c r="A33965" s="294" t="s">
        <v>37705</v>
      </c>
      <c r="B33965" s="294"/>
      <c r="C33965" s="294"/>
      <c r="D33965" s="294"/>
      <c r="E33965" s="294"/>
      <c r="F33965" s="294"/>
    </row>
    <row r="33966">
      <c r="A33966" s="294" t="s">
        <v>42473</v>
      </c>
      <c r="B33966" s="294"/>
      <c r="C33966" s="294"/>
      <c r="D33966" s="294"/>
      <c r="E33966" s="294"/>
      <c r="F33966" s="294"/>
    </row>
    <row r="33967">
      <c r="A33967" s="294" t="s">
        <v>39831</v>
      </c>
      <c r="B33967" s="294"/>
      <c r="C33967" s="294"/>
      <c r="D33967" s="294"/>
      <c r="E33967" s="294"/>
      <c r="F33967" s="294"/>
    </row>
    <row r="33968">
      <c r="A33968" s="294" t="s">
        <v>41913</v>
      </c>
      <c r="B33968" s="294"/>
      <c r="C33968" s="294"/>
      <c r="D33968" s="294"/>
      <c r="E33968" s="294"/>
      <c r="F33968" s="294"/>
    </row>
    <row r="33969">
      <c r="A33969" s="294" t="s">
        <v>37708</v>
      </c>
      <c r="B33969" s="294"/>
      <c r="C33969" s="294"/>
      <c r="D33969" s="294"/>
      <c r="E33969" s="294"/>
      <c r="F33969" s="294"/>
    </row>
    <row r="33970">
      <c r="A33970" s="294" t="s">
        <v>40672</v>
      </c>
      <c r="B33970" s="294"/>
      <c r="C33970" s="294"/>
      <c r="D33970" s="294"/>
      <c r="E33970" s="294"/>
      <c r="F33970" s="294"/>
    </row>
    <row r="33971">
      <c r="A33971" s="294" t="s">
        <v>28757</v>
      </c>
      <c r="B33971" s="294"/>
      <c r="C33971" s="294"/>
      <c r="D33971" s="294"/>
      <c r="E33971" s="294"/>
      <c r="F33971" s="294"/>
    </row>
    <row r="33972">
      <c r="A33972" s="294" t="s">
        <v>42474</v>
      </c>
      <c r="B33972" s="294"/>
      <c r="C33972" s="294"/>
      <c r="D33972" s="294"/>
      <c r="E33972" s="294"/>
      <c r="F33972" s="294"/>
    </row>
    <row r="33973">
      <c r="A33973" s="294" t="s">
        <v>34082</v>
      </c>
      <c r="B33973" s="294"/>
      <c r="C33973" s="294"/>
      <c r="D33973" s="294"/>
      <c r="E33973" s="294"/>
      <c r="F33973" s="294"/>
    </row>
    <row r="33974">
      <c r="A33974" s="294" t="s">
        <v>37710</v>
      </c>
      <c r="B33974" s="294"/>
      <c r="C33974" s="294"/>
      <c r="D33974" s="294"/>
      <c r="E33974" s="294"/>
      <c r="F33974" s="294"/>
    </row>
    <row r="33975">
      <c r="A33975" s="294" t="s">
        <v>38452</v>
      </c>
      <c r="B33975" s="294"/>
      <c r="C33975" s="294"/>
      <c r="D33975" s="294"/>
      <c r="E33975" s="294"/>
      <c r="F33975" s="294"/>
    </row>
    <row r="33976">
      <c r="A33976" s="294" t="s">
        <v>41122</v>
      </c>
      <c r="B33976" s="294"/>
      <c r="C33976" s="294"/>
      <c r="D33976" s="294"/>
      <c r="E33976" s="294"/>
      <c r="F33976" s="294"/>
    </row>
    <row r="33977">
      <c r="A33977" s="294" t="s">
        <v>42475</v>
      </c>
      <c r="B33977" s="294"/>
      <c r="C33977" s="294"/>
      <c r="D33977" s="294"/>
      <c r="E33977" s="294"/>
      <c r="F33977" s="294"/>
    </row>
    <row r="33978">
      <c r="A33978" s="294" t="s">
        <v>37714</v>
      </c>
      <c r="B33978" s="294"/>
      <c r="C33978" s="294"/>
      <c r="D33978" s="294"/>
      <c r="E33978" s="294"/>
      <c r="F33978" s="294"/>
    </row>
    <row r="33979">
      <c r="A33979" s="294" t="s">
        <v>39584</v>
      </c>
      <c r="B33979" s="294"/>
      <c r="C33979" s="294"/>
      <c r="D33979" s="294"/>
      <c r="E33979" s="294"/>
      <c r="F33979" s="294"/>
    </row>
    <row r="33980">
      <c r="A33980" s="294" t="s">
        <v>42476</v>
      </c>
      <c r="B33980" s="294"/>
      <c r="C33980" s="294"/>
      <c r="D33980" s="294"/>
      <c r="E33980" s="294"/>
      <c r="F33980" s="294"/>
    </row>
    <row r="33981">
      <c r="A33981" s="294" t="s">
        <v>41314</v>
      </c>
      <c r="B33981" s="294"/>
      <c r="C33981" s="294"/>
      <c r="D33981" s="294"/>
      <c r="E33981" s="294"/>
      <c r="F33981" s="294"/>
    </row>
    <row r="33982">
      <c r="A33982" s="294" t="s">
        <v>42370</v>
      </c>
      <c r="B33982" s="294"/>
      <c r="C33982" s="294"/>
      <c r="D33982" s="294"/>
      <c r="E33982" s="294"/>
      <c r="F33982" s="294"/>
    </row>
    <row r="33983">
      <c r="A33983" s="294" t="s">
        <v>42477</v>
      </c>
      <c r="B33983" s="294"/>
      <c r="C33983" s="294"/>
      <c r="D33983" s="294"/>
      <c r="E33983" s="294"/>
      <c r="F33983" s="294"/>
    </row>
    <row r="33984">
      <c r="A33984" s="294" t="s">
        <v>42478</v>
      </c>
      <c r="B33984" s="294"/>
      <c r="C33984" s="294"/>
      <c r="D33984" s="294"/>
      <c r="E33984" s="294"/>
      <c r="F33984" s="294"/>
    </row>
    <row r="33985">
      <c r="A33985" s="294" t="s">
        <v>42479</v>
      </c>
      <c r="B33985" s="294"/>
      <c r="C33985" s="294"/>
      <c r="D33985" s="294"/>
      <c r="E33985" s="294"/>
      <c r="F33985" s="294"/>
    </row>
    <row r="33986">
      <c r="A33986" s="294" t="s">
        <v>42480</v>
      </c>
      <c r="B33986" s="294"/>
      <c r="C33986" s="294"/>
      <c r="D33986" s="294"/>
      <c r="E33986" s="294"/>
      <c r="F33986" s="294"/>
    </row>
    <row r="33987">
      <c r="A33987" s="294" t="s">
        <v>42481</v>
      </c>
      <c r="B33987" s="294"/>
      <c r="C33987" s="294"/>
      <c r="D33987" s="294"/>
      <c r="E33987" s="294"/>
      <c r="F33987" s="294"/>
    </row>
    <row r="33988">
      <c r="A33988" s="294" t="s">
        <v>42482</v>
      </c>
      <c r="B33988" s="294"/>
      <c r="C33988" s="294"/>
      <c r="D33988" s="294"/>
      <c r="E33988" s="294"/>
      <c r="F33988" s="294"/>
    </row>
    <row r="33989">
      <c r="A33989" s="294" t="s">
        <v>42483</v>
      </c>
      <c r="B33989" s="294"/>
      <c r="C33989" s="294"/>
      <c r="D33989" s="294"/>
      <c r="E33989" s="294"/>
      <c r="F33989" s="294"/>
    </row>
    <row r="33990">
      <c r="A33990" s="294" t="s">
        <v>42484</v>
      </c>
      <c r="B33990" s="294"/>
      <c r="C33990" s="294"/>
      <c r="D33990" s="294"/>
      <c r="E33990" s="294"/>
      <c r="F33990" s="294"/>
    </row>
    <row r="33991">
      <c r="A33991" s="294" t="s">
        <v>39371</v>
      </c>
      <c r="B33991" s="294"/>
      <c r="C33991" s="294"/>
      <c r="D33991" s="294"/>
      <c r="E33991" s="294"/>
      <c r="F33991" s="294"/>
    </row>
    <row r="33992">
      <c r="A33992" s="294" t="s">
        <v>42485</v>
      </c>
      <c r="B33992" s="294"/>
      <c r="C33992" s="294"/>
      <c r="D33992" s="294"/>
      <c r="E33992" s="294"/>
      <c r="F33992" s="294"/>
    </row>
    <row r="33993">
      <c r="A33993" s="294" t="s">
        <v>42486</v>
      </c>
      <c r="B33993" s="294"/>
      <c r="C33993" s="294"/>
      <c r="D33993" s="294"/>
      <c r="E33993" s="294"/>
      <c r="F33993" s="294"/>
    </row>
    <row r="33994">
      <c r="A33994" s="294"/>
      <c r="B33994" s="294"/>
      <c r="C33994" s="294"/>
      <c r="D33994" s="294"/>
      <c r="E33994" s="294"/>
      <c r="F33994" s="294"/>
    </row>
    <row r="33995">
      <c r="A33995" s="294" t="s">
        <v>40678</v>
      </c>
      <c r="B33995" s="294"/>
      <c r="C33995" s="294"/>
      <c r="D33995" s="294"/>
      <c r="E33995" s="294"/>
      <c r="F33995" s="294"/>
    </row>
    <row r="33996">
      <c r="A33996" s="294"/>
      <c r="B33996" s="294"/>
      <c r="C33996" s="294"/>
      <c r="D33996" s="294"/>
      <c r="E33996" s="294"/>
      <c r="F33996" s="294"/>
    </row>
    <row r="33997">
      <c r="A33997" s="294" t="s">
        <v>42487</v>
      </c>
      <c r="B33997" s="294"/>
      <c r="C33997" s="294"/>
      <c r="D33997" s="294"/>
      <c r="E33997" s="294"/>
      <c r="F33997" s="294"/>
    </row>
    <row r="33998">
      <c r="A33998" s="294" t="s">
        <v>41014</v>
      </c>
      <c r="B33998" s="294"/>
      <c r="C33998" s="294"/>
      <c r="D33998" s="294"/>
      <c r="E33998" s="294"/>
      <c r="F33998" s="294"/>
    </row>
    <row r="33999">
      <c r="A33999" s="294" t="s">
        <v>41016</v>
      </c>
      <c r="B33999" s="294"/>
      <c r="C33999" s="294"/>
      <c r="D33999" s="294"/>
      <c r="E33999" s="294"/>
      <c r="F33999" s="294"/>
    </row>
    <row r="34000">
      <c r="A34000" s="294" t="s">
        <v>39720</v>
      </c>
      <c r="B34000" s="294"/>
      <c r="C34000" s="294"/>
      <c r="D34000" s="294"/>
      <c r="E34000" s="294"/>
      <c r="F34000" s="294"/>
    </row>
    <row r="34001">
      <c r="A34001" s="294" t="s">
        <v>39721</v>
      </c>
      <c r="B34001" s="294"/>
      <c r="C34001" s="294"/>
      <c r="D34001" s="294"/>
      <c r="E34001" s="294"/>
      <c r="F34001" s="294"/>
    </row>
    <row r="34002">
      <c r="A34002" s="294" t="s">
        <v>39850</v>
      </c>
      <c r="B34002" s="294"/>
      <c r="C34002" s="294"/>
      <c r="D34002" s="294"/>
      <c r="E34002" s="294"/>
      <c r="F34002" s="294"/>
    </row>
    <row r="34003">
      <c r="A34003" s="294" t="s">
        <v>39849</v>
      </c>
      <c r="B34003" s="294"/>
      <c r="C34003" s="294"/>
      <c r="D34003" s="294"/>
      <c r="E34003" s="294"/>
      <c r="F34003" s="294"/>
    </row>
    <row r="34004">
      <c r="A34004" s="294" t="s">
        <v>37730</v>
      </c>
      <c r="B34004" s="294"/>
      <c r="C34004" s="294"/>
      <c r="D34004" s="294"/>
      <c r="E34004" s="294"/>
      <c r="F34004" s="294"/>
    </row>
    <row r="34005">
      <c r="A34005" s="294" t="s">
        <v>42488</v>
      </c>
      <c r="B34005" s="294"/>
      <c r="C34005" s="294"/>
      <c r="D34005" s="294"/>
      <c r="E34005" s="294"/>
      <c r="F34005" s="294"/>
    </row>
    <row r="34006">
      <c r="A34006" s="294" t="s">
        <v>42478</v>
      </c>
      <c r="B34006" s="294"/>
      <c r="C34006" s="294"/>
      <c r="D34006" s="294"/>
      <c r="E34006" s="294"/>
      <c r="F34006" s="294"/>
    </row>
    <row r="34007">
      <c r="A34007" s="294" t="s">
        <v>41333</v>
      </c>
      <c r="B34007" s="294"/>
      <c r="C34007" s="294"/>
      <c r="D34007" s="294"/>
      <c r="E34007" s="294"/>
      <c r="F34007" s="294"/>
    </row>
    <row r="34008">
      <c r="A34008" s="294" t="s">
        <v>41334</v>
      </c>
      <c r="B34008" s="294"/>
      <c r="C34008" s="294"/>
      <c r="D34008" s="294"/>
      <c r="E34008" s="294"/>
      <c r="F34008" s="294"/>
    </row>
    <row r="34009">
      <c r="A34009" s="294" t="s">
        <v>42489</v>
      </c>
      <c r="B34009" s="294"/>
      <c r="C34009" s="294"/>
      <c r="D34009" s="294"/>
      <c r="E34009" s="294"/>
      <c r="F34009" s="294"/>
    </row>
    <row r="34010">
      <c r="A34010" s="294" t="s">
        <v>42490</v>
      </c>
      <c r="B34010" s="294"/>
      <c r="C34010" s="294"/>
      <c r="D34010" s="294"/>
      <c r="E34010" s="294"/>
      <c r="F34010" s="294"/>
    </row>
    <row r="34011">
      <c r="A34011" s="294" t="s">
        <v>26657</v>
      </c>
      <c r="B34011" s="294"/>
      <c r="C34011" s="294"/>
      <c r="D34011" s="294"/>
      <c r="E34011" s="294"/>
      <c r="F34011" s="294"/>
    </row>
    <row r="34012">
      <c r="A34012" s="294" t="s">
        <v>26658</v>
      </c>
      <c r="B34012" s="294"/>
      <c r="C34012" s="294"/>
      <c r="D34012" s="294"/>
      <c r="E34012" s="294"/>
      <c r="F34012" s="294"/>
    </row>
    <row r="34013">
      <c r="A34013" s="294" t="s">
        <v>42491</v>
      </c>
      <c r="B34013" s="294"/>
      <c r="C34013" s="294"/>
      <c r="D34013" s="294"/>
      <c r="E34013" s="294"/>
      <c r="F34013" s="294"/>
    </row>
    <row r="34014">
      <c r="A34014" s="294" t="s">
        <v>42483</v>
      </c>
      <c r="B34014" s="294"/>
      <c r="C34014" s="294"/>
      <c r="D34014" s="294"/>
      <c r="E34014" s="294"/>
      <c r="F34014" s="294"/>
    </row>
    <row r="34015">
      <c r="A34015" s="294" t="s">
        <v>42492</v>
      </c>
      <c r="B34015" s="294"/>
      <c r="C34015" s="294"/>
      <c r="D34015" s="294"/>
      <c r="E34015" s="294"/>
      <c r="F34015" s="294"/>
    </row>
    <row r="34016">
      <c r="A34016" s="294" t="s">
        <v>41333</v>
      </c>
      <c r="B34016" s="294"/>
      <c r="C34016" s="294"/>
      <c r="D34016" s="294"/>
      <c r="E34016" s="294"/>
      <c r="F34016" s="294"/>
    </row>
    <row r="34017">
      <c r="A34017" s="294" t="s">
        <v>41334</v>
      </c>
      <c r="B34017" s="294"/>
      <c r="C34017" s="294"/>
      <c r="D34017" s="294"/>
      <c r="E34017" s="294"/>
      <c r="F34017" s="294"/>
    </row>
    <row r="34018">
      <c r="A34018" s="294" t="s">
        <v>26657</v>
      </c>
      <c r="B34018" s="294"/>
      <c r="C34018" s="294"/>
      <c r="D34018" s="294"/>
      <c r="E34018" s="294"/>
      <c r="F34018" s="294"/>
    </row>
    <row r="34019">
      <c r="A34019" s="294" t="s">
        <v>26658</v>
      </c>
      <c r="B34019" s="294"/>
      <c r="C34019" s="294"/>
      <c r="D34019" s="294"/>
      <c r="E34019" s="294"/>
      <c r="F34019" s="294"/>
    </row>
    <row r="34020">
      <c r="A34020" s="294" t="s">
        <v>42493</v>
      </c>
      <c r="B34020" s="294"/>
      <c r="C34020" s="294"/>
      <c r="D34020" s="294"/>
      <c r="E34020" s="294"/>
      <c r="F34020" s="294"/>
    </row>
    <row r="34021">
      <c r="A34021" s="294" t="s">
        <v>42494</v>
      </c>
      <c r="B34021" s="294"/>
      <c r="C34021" s="294"/>
      <c r="D34021" s="294"/>
      <c r="E34021" s="294"/>
      <c r="F34021" s="294"/>
    </row>
    <row r="34022">
      <c r="A34022" s="294" t="s">
        <v>42495</v>
      </c>
      <c r="B34022" s="294"/>
      <c r="C34022" s="294"/>
      <c r="D34022" s="294"/>
      <c r="E34022" s="294"/>
      <c r="F34022" s="294"/>
    </row>
    <row r="34023">
      <c r="A34023" s="294" t="s">
        <v>42496</v>
      </c>
      <c r="B34023" s="294"/>
      <c r="C34023" s="294"/>
      <c r="D34023" s="294"/>
      <c r="E34023" s="294"/>
      <c r="F34023" s="294"/>
    </row>
    <row r="34024">
      <c r="A34024" s="294" t="s">
        <v>42497</v>
      </c>
      <c r="B34024" s="294"/>
      <c r="C34024" s="294"/>
      <c r="D34024" s="294"/>
      <c r="E34024" s="294"/>
      <c r="F34024" s="294"/>
    </row>
    <row r="34025">
      <c r="A34025" s="294" t="s">
        <v>42498</v>
      </c>
      <c r="B34025" s="294"/>
      <c r="C34025" s="294"/>
      <c r="D34025" s="294"/>
      <c r="E34025" s="294"/>
      <c r="F34025" s="294"/>
    </row>
    <row r="34026">
      <c r="A34026" s="294" t="s">
        <v>41350</v>
      </c>
      <c r="B34026" s="294"/>
      <c r="C34026" s="294"/>
      <c r="D34026" s="294"/>
      <c r="E34026" s="294"/>
      <c r="F34026" s="294"/>
    </row>
    <row r="34027">
      <c r="A34027" s="294" t="s">
        <v>42499</v>
      </c>
      <c r="B34027" s="294"/>
      <c r="C34027" s="294"/>
      <c r="D34027" s="294"/>
      <c r="E34027" s="294"/>
      <c r="F34027" s="294"/>
    </row>
    <row r="34028">
      <c r="A34028" s="294" t="s">
        <v>42500</v>
      </c>
      <c r="B34028" s="294"/>
      <c r="C34028" s="294"/>
      <c r="D34028" s="294"/>
      <c r="E34028" s="294"/>
      <c r="F34028" s="294"/>
    </row>
    <row r="34029">
      <c r="A34029" s="294" t="s">
        <v>42501</v>
      </c>
      <c r="B34029" s="294"/>
      <c r="C34029" s="294"/>
      <c r="D34029" s="294"/>
      <c r="E34029" s="294"/>
      <c r="F34029" s="294"/>
    </row>
    <row r="34030">
      <c r="A34030" s="294" t="s">
        <v>42483</v>
      </c>
      <c r="B34030" s="294"/>
      <c r="C34030" s="294"/>
      <c r="D34030" s="294"/>
      <c r="E34030" s="294"/>
      <c r="F34030" s="294"/>
    </row>
    <row r="34031">
      <c r="A34031" s="294" t="s">
        <v>42502</v>
      </c>
      <c r="B34031" s="294"/>
      <c r="C34031" s="294"/>
      <c r="D34031" s="294"/>
      <c r="E34031" s="294"/>
      <c r="F34031" s="294"/>
    </row>
    <row r="34032">
      <c r="A34032" s="294" t="s">
        <v>42503</v>
      </c>
      <c r="B34032" s="294"/>
      <c r="C34032" s="294"/>
      <c r="D34032" s="294"/>
      <c r="E34032" s="294"/>
      <c r="F34032" s="294"/>
    </row>
    <row r="34033">
      <c r="A34033" s="294" t="s">
        <v>42504</v>
      </c>
      <c r="B34033" s="294"/>
      <c r="C34033" s="294"/>
      <c r="D34033" s="294"/>
      <c r="E34033" s="294"/>
      <c r="F34033" s="294"/>
    </row>
    <row r="34034">
      <c r="A34034" s="294" t="s">
        <v>42505</v>
      </c>
      <c r="B34034" s="294"/>
      <c r="C34034" s="294"/>
      <c r="D34034" s="294"/>
      <c r="E34034" s="294"/>
      <c r="F34034" s="294"/>
    </row>
    <row r="34035">
      <c r="A34035" s="294" t="s">
        <v>42506</v>
      </c>
      <c r="B34035" s="294"/>
      <c r="C34035" s="294"/>
      <c r="D34035" s="294"/>
      <c r="E34035" s="294"/>
      <c r="F34035" s="294"/>
    </row>
    <row r="34036">
      <c r="A34036" s="294" t="s">
        <v>42507</v>
      </c>
      <c r="B34036" s="294"/>
      <c r="C34036" s="294"/>
      <c r="D34036" s="294"/>
      <c r="E34036" s="294"/>
      <c r="F34036" s="294"/>
    </row>
    <row r="34037">
      <c r="A34037" s="294"/>
      <c r="B34037" s="294"/>
      <c r="C34037" s="294"/>
      <c r="D34037" s="294"/>
      <c r="E34037" s="294"/>
      <c r="F34037" s="294"/>
    </row>
    <row r="34038">
      <c r="A34038" s="294" t="s">
        <v>42508</v>
      </c>
      <c r="B34038" s="294"/>
      <c r="C34038" s="294"/>
      <c r="D34038" s="294"/>
      <c r="E34038" s="294"/>
      <c r="F34038" s="294"/>
    </row>
    <row r="34039">
      <c r="A34039" s="294"/>
      <c r="B34039" s="294"/>
      <c r="C34039" s="294"/>
      <c r="D34039" s="294"/>
      <c r="E34039" s="294"/>
      <c r="F34039" s="294"/>
    </row>
    <row r="34040">
      <c r="A34040" s="294" t="s">
        <v>42509</v>
      </c>
      <c r="B34040" s="294"/>
      <c r="C34040" s="294"/>
      <c r="D34040" s="294"/>
      <c r="E34040" s="294"/>
      <c r="F34040" s="294"/>
    </row>
    <row r="34041">
      <c r="A34041" s="294" t="s">
        <v>42510</v>
      </c>
      <c r="B34041" s="294"/>
      <c r="C34041" s="294"/>
      <c r="D34041" s="294"/>
      <c r="E34041" s="294"/>
      <c r="F34041" s="294"/>
    </row>
    <row r="34042">
      <c r="A34042" s="294" t="s">
        <v>42511</v>
      </c>
      <c r="B34042" s="294"/>
      <c r="C34042" s="294"/>
      <c r="D34042" s="294"/>
      <c r="E34042" s="294"/>
      <c r="F34042" s="294"/>
    </row>
    <row r="34043">
      <c r="A34043" s="294" t="s">
        <v>42512</v>
      </c>
      <c r="B34043" s="294"/>
      <c r="C34043" s="294"/>
      <c r="D34043" s="294"/>
      <c r="E34043" s="294"/>
      <c r="F34043" s="294"/>
    </row>
    <row r="34044">
      <c r="A34044" s="294" t="s">
        <v>24919</v>
      </c>
      <c r="B34044" s="294"/>
      <c r="C34044" s="294"/>
      <c r="D34044" s="294"/>
      <c r="E34044" s="294"/>
      <c r="F34044" s="294"/>
    </row>
    <row r="34045">
      <c r="A34045" s="294" t="s">
        <v>41361</v>
      </c>
      <c r="B34045" s="294"/>
      <c r="C34045" s="294"/>
      <c r="D34045" s="294"/>
      <c r="E34045" s="294"/>
      <c r="F34045" s="294"/>
    </row>
    <row r="34046">
      <c r="A34046" s="294" t="s">
        <v>41362</v>
      </c>
      <c r="B34046" s="294"/>
      <c r="C34046" s="294"/>
      <c r="D34046" s="294"/>
      <c r="E34046" s="294"/>
      <c r="F34046" s="294"/>
    </row>
    <row r="34047">
      <c r="A34047" s="294" t="s">
        <v>41440</v>
      </c>
      <c r="B34047" s="294"/>
      <c r="C34047" s="294"/>
      <c r="D34047" s="294"/>
      <c r="E34047" s="294"/>
      <c r="F34047" s="294"/>
    </row>
    <row r="34048">
      <c r="A34048" s="294" t="s">
        <v>42513</v>
      </c>
      <c r="B34048" s="294"/>
      <c r="C34048" s="294"/>
      <c r="D34048" s="294"/>
      <c r="E34048" s="294"/>
      <c r="F34048" s="294"/>
    </row>
    <row r="34049">
      <c r="A34049" s="294" t="s">
        <v>42514</v>
      </c>
      <c r="B34049" s="294"/>
      <c r="C34049" s="294"/>
      <c r="D34049" s="294"/>
      <c r="E34049" s="294"/>
      <c r="F34049" s="294"/>
    </row>
    <row r="34050">
      <c r="A34050" s="294" t="s">
        <v>42515</v>
      </c>
      <c r="B34050" s="294"/>
      <c r="C34050" s="294"/>
      <c r="D34050" s="294"/>
      <c r="E34050" s="294"/>
      <c r="F34050" s="294"/>
    </row>
    <row r="34051">
      <c r="A34051" s="294" t="s">
        <v>26666</v>
      </c>
      <c r="B34051" s="294"/>
      <c r="C34051" s="294"/>
      <c r="D34051" s="294"/>
      <c r="E34051" s="294"/>
      <c r="F34051" s="294"/>
    </row>
    <row r="34052">
      <c r="A34052" s="294" t="s">
        <v>42397</v>
      </c>
      <c r="B34052" s="294"/>
      <c r="C34052" s="294"/>
      <c r="D34052" s="294"/>
      <c r="E34052" s="294"/>
      <c r="F34052" s="294"/>
    </row>
    <row r="34053">
      <c r="A34053" s="294" t="s">
        <v>26667</v>
      </c>
      <c r="B34053" s="294"/>
      <c r="C34053" s="294"/>
      <c r="D34053" s="294"/>
      <c r="E34053" s="294"/>
      <c r="F34053" s="294"/>
    </row>
    <row r="34054">
      <c r="A34054" s="294" t="s">
        <v>26668</v>
      </c>
      <c r="B34054" s="294"/>
      <c r="C34054" s="294"/>
      <c r="D34054" s="294"/>
      <c r="E34054" s="294"/>
      <c r="F34054" s="294"/>
    </row>
    <row r="34055">
      <c r="A34055" s="294" t="s">
        <v>39371</v>
      </c>
      <c r="B34055" s="294"/>
      <c r="C34055" s="294"/>
      <c r="D34055" s="294"/>
      <c r="E34055" s="294"/>
      <c r="F34055" s="294"/>
    </row>
    <row r="34056">
      <c r="A34056" s="294" t="s">
        <v>42516</v>
      </c>
      <c r="B34056" s="294"/>
      <c r="C34056" s="294"/>
      <c r="D34056" s="294"/>
      <c r="E34056" s="294"/>
      <c r="F34056" s="294"/>
    </row>
    <row r="34057">
      <c r="A34057" s="294" t="s">
        <v>42517</v>
      </c>
      <c r="B34057" s="294"/>
      <c r="C34057" s="294"/>
      <c r="D34057" s="294"/>
      <c r="E34057" s="294"/>
      <c r="F34057" s="294"/>
    </row>
    <row r="34058">
      <c r="A34058" s="294" t="s">
        <v>26664</v>
      </c>
      <c r="B34058" s="294"/>
      <c r="C34058" s="294"/>
      <c r="D34058" s="294"/>
      <c r="E34058" s="294"/>
      <c r="F34058" s="294"/>
    </row>
    <row r="34059">
      <c r="A34059" s="294" t="s">
        <v>42518</v>
      </c>
      <c r="B34059" s="294"/>
      <c r="C34059" s="294"/>
      <c r="D34059" s="294"/>
      <c r="E34059" s="294"/>
      <c r="F34059" s="294"/>
    </row>
    <row r="34060">
      <c r="A34060" s="294" t="s">
        <v>42519</v>
      </c>
      <c r="B34060" s="294"/>
      <c r="C34060" s="294"/>
      <c r="D34060" s="294"/>
      <c r="E34060" s="294"/>
      <c r="F34060" s="294"/>
    </row>
    <row r="34061">
      <c r="A34061" s="294" t="s">
        <v>42520</v>
      </c>
      <c r="B34061" s="294"/>
      <c r="C34061" s="294"/>
      <c r="D34061" s="294"/>
      <c r="E34061" s="294"/>
      <c r="F34061" s="294"/>
    </row>
    <row r="34062">
      <c r="A34062" s="294" t="s">
        <v>42521</v>
      </c>
      <c r="B34062" s="294"/>
      <c r="C34062" s="294"/>
      <c r="D34062" s="294"/>
      <c r="E34062" s="294"/>
      <c r="F34062" s="294"/>
    </row>
    <row r="34063">
      <c r="A34063" s="294" t="s">
        <v>41031</v>
      </c>
      <c r="B34063" s="294"/>
      <c r="C34063" s="294"/>
      <c r="D34063" s="294"/>
      <c r="E34063" s="294"/>
      <c r="F34063" s="294"/>
    </row>
    <row r="34064">
      <c r="A34064" s="294" t="s">
        <v>26349</v>
      </c>
      <c r="B34064" s="294"/>
      <c r="C34064" s="294"/>
      <c r="D34064" s="294"/>
      <c r="E34064" s="294"/>
      <c r="F34064" s="294"/>
    </row>
    <row r="34065">
      <c r="A34065" s="294" t="s">
        <v>42522</v>
      </c>
      <c r="B34065" s="294"/>
      <c r="C34065" s="294"/>
      <c r="D34065" s="294"/>
      <c r="E34065" s="294"/>
      <c r="F34065" s="294"/>
    </row>
    <row r="34066">
      <c r="A34066" s="294" t="s">
        <v>42523</v>
      </c>
      <c r="B34066" s="294"/>
      <c r="C34066" s="294"/>
      <c r="D34066" s="294"/>
      <c r="E34066" s="294"/>
      <c r="F34066" s="294"/>
    </row>
    <row r="34067">
      <c r="A34067" s="294" t="s">
        <v>42524</v>
      </c>
      <c r="B34067" s="294"/>
      <c r="C34067" s="294"/>
      <c r="D34067" s="294"/>
      <c r="E34067" s="294"/>
      <c r="F34067" s="294"/>
    </row>
    <row r="34068">
      <c r="A34068" s="294"/>
      <c r="B34068" s="294"/>
      <c r="C34068" s="294"/>
      <c r="D34068" s="294"/>
      <c r="E34068" s="294"/>
      <c r="F34068" s="294"/>
    </row>
    <row r="34069">
      <c r="A34069" s="294" t="s">
        <v>41927</v>
      </c>
      <c r="B34069" s="294"/>
      <c r="C34069" s="294"/>
      <c r="D34069" s="294"/>
      <c r="E34069" s="294"/>
      <c r="F34069" s="294"/>
    </row>
    <row r="34070">
      <c r="A34070" s="294" t="s">
        <v>42525</v>
      </c>
      <c r="B34070" s="294"/>
      <c r="C34070" s="294"/>
      <c r="D34070" s="294"/>
      <c r="E34070" s="294"/>
      <c r="F34070" s="294"/>
    </row>
    <row r="34071">
      <c r="A34071" s="294" t="s">
        <v>21672</v>
      </c>
      <c r="B34071" s="294"/>
      <c r="C34071" s="294"/>
      <c r="D34071" s="294"/>
      <c r="E34071" s="294"/>
      <c r="F34071" s="294"/>
    </row>
    <row r="34072">
      <c r="A34072" s="294" t="s">
        <v>42526</v>
      </c>
      <c r="B34072" s="294"/>
      <c r="C34072" s="294"/>
      <c r="D34072" s="294"/>
      <c r="E34072" s="294"/>
      <c r="F34072" s="294"/>
    </row>
    <row r="34073">
      <c r="A34073" s="294"/>
      <c r="B34073" s="294"/>
      <c r="C34073" s="294"/>
      <c r="D34073" s="294"/>
      <c r="E34073" s="294"/>
      <c r="F34073" s="294"/>
    </row>
    <row r="34074">
      <c r="A34074" s="294" t="s">
        <v>27753</v>
      </c>
      <c r="B34074" s="294"/>
      <c r="C34074" s="294"/>
      <c r="D34074" s="294"/>
      <c r="E34074" s="294"/>
      <c r="F34074" s="294"/>
    </row>
    <row r="34075">
      <c r="A34075" s="294" t="s">
        <v>20470</v>
      </c>
      <c r="B34075" s="294"/>
      <c r="C34075" s="294"/>
      <c r="D34075" s="294"/>
      <c r="E34075" s="294"/>
      <c r="F34075" s="294"/>
    </row>
    <row r="34076">
      <c r="A34076" s="294"/>
      <c r="B34076" s="294"/>
      <c r="C34076" s="294"/>
      <c r="D34076" s="294"/>
      <c r="E34076" s="294"/>
      <c r="F34076" s="294"/>
    </row>
    <row r="34077">
      <c r="A34077" s="294" t="s">
        <v>42527</v>
      </c>
      <c r="B34077" s="294"/>
      <c r="C34077" s="294"/>
      <c r="D34077" s="294"/>
      <c r="E34077" s="294"/>
      <c r="F34077" s="294"/>
    </row>
    <row r="34078">
      <c r="A34078" s="294" t="s">
        <v>42528</v>
      </c>
      <c r="B34078" s="294"/>
      <c r="C34078" s="294"/>
      <c r="D34078" s="294"/>
      <c r="E34078" s="294"/>
      <c r="F34078" s="294"/>
    </row>
    <row r="34079">
      <c r="A34079" s="294" t="s">
        <v>42529</v>
      </c>
      <c r="B34079" s="294"/>
      <c r="C34079" s="294"/>
      <c r="D34079" s="294"/>
      <c r="E34079" s="294"/>
      <c r="F34079" s="294"/>
    </row>
    <row r="34080">
      <c r="A34080" s="294" t="s">
        <v>42530</v>
      </c>
      <c r="B34080" s="294"/>
      <c r="C34080" s="294"/>
      <c r="D34080" s="294"/>
      <c r="E34080" s="294"/>
      <c r="F34080" s="294"/>
    </row>
    <row r="34081">
      <c r="A34081" s="294" t="s">
        <v>42531</v>
      </c>
      <c r="B34081" s="294"/>
      <c r="C34081" s="294"/>
      <c r="D34081" s="294"/>
      <c r="E34081" s="294"/>
      <c r="F34081" s="294"/>
    </row>
    <row r="34082">
      <c r="A34082" s="294"/>
      <c r="B34082" s="294"/>
      <c r="C34082" s="294"/>
      <c r="D34082" s="294"/>
      <c r="E34082" s="294"/>
      <c r="F34082" s="294"/>
    </row>
    <row r="34083">
      <c r="A34083" s="294" t="s">
        <v>26377</v>
      </c>
      <c r="B34083" s="294"/>
      <c r="C34083" s="294"/>
      <c r="D34083" s="294"/>
      <c r="E34083" s="294"/>
      <c r="F34083" s="294"/>
    </row>
    <row r="34084">
      <c r="A34084" s="294"/>
      <c r="B34084" s="294"/>
      <c r="C34084" s="294"/>
      <c r="D34084" s="294"/>
      <c r="E34084" s="294"/>
      <c r="F34084" s="294"/>
    </row>
    <row r="34085">
      <c r="A34085" s="294" t="s">
        <v>42532</v>
      </c>
      <c r="B34085" s="294"/>
      <c r="C34085" s="294"/>
      <c r="D34085" s="294"/>
      <c r="E34085" s="294"/>
      <c r="F34085" s="294"/>
    </row>
    <row r="34086">
      <c r="A34086" s="294" t="s">
        <v>42533</v>
      </c>
      <c r="B34086" s="294"/>
      <c r="C34086" s="294"/>
      <c r="D34086" s="294"/>
      <c r="E34086" s="294"/>
      <c r="F34086" s="294"/>
    </row>
    <row r="34087">
      <c r="A34087" s="294" t="s">
        <v>42423</v>
      </c>
      <c r="B34087" s="294"/>
      <c r="C34087" s="294"/>
      <c r="D34087" s="294"/>
      <c r="E34087" s="294"/>
      <c r="F34087" s="294"/>
    </row>
    <row r="34088">
      <c r="A34088" s="294" t="s">
        <v>42534</v>
      </c>
      <c r="B34088" s="294"/>
      <c r="C34088" s="294"/>
      <c r="D34088" s="294"/>
      <c r="E34088" s="294"/>
      <c r="F34088" s="294"/>
    </row>
    <row r="34089">
      <c r="A34089" s="294" t="s">
        <v>42535</v>
      </c>
      <c r="B34089" s="294"/>
      <c r="C34089" s="294"/>
      <c r="D34089" s="294"/>
      <c r="E34089" s="294"/>
      <c r="F34089" s="294"/>
    </row>
    <row r="34090">
      <c r="A34090" s="294"/>
      <c r="B34090" s="294"/>
      <c r="C34090" s="294"/>
      <c r="D34090" s="294"/>
      <c r="E34090" s="294"/>
      <c r="F34090" s="294"/>
    </row>
    <row r="34091">
      <c r="A34091" s="294" t="s">
        <v>25653</v>
      </c>
      <c r="B34091" s="294"/>
      <c r="C34091" s="294"/>
      <c r="D34091" s="294"/>
      <c r="E34091" s="294"/>
      <c r="F34091" s="294"/>
    </row>
    <row r="34092">
      <c r="A34092" s="294" t="s">
        <v>23767</v>
      </c>
      <c r="B34092" s="294"/>
      <c r="C34092" s="294"/>
      <c r="D34092" s="294"/>
      <c r="E34092" s="294"/>
      <c r="F34092" s="294"/>
    </row>
    <row r="34093">
      <c r="A34093" s="294" t="s">
        <v>42205</v>
      </c>
      <c r="B34093" s="294"/>
      <c r="C34093" s="294"/>
      <c r="D34093" s="294"/>
      <c r="E34093" s="294"/>
      <c r="F34093" s="294"/>
    </row>
    <row r="34094">
      <c r="A34094" s="294" t="s">
        <v>42413</v>
      </c>
      <c r="B34094" s="294"/>
      <c r="C34094" s="294"/>
      <c r="D34094" s="294"/>
      <c r="E34094" s="294"/>
      <c r="F34094" s="294"/>
    </row>
    <row r="34095">
      <c r="A34095" s="294" t="s">
        <v>42536</v>
      </c>
      <c r="B34095" s="294"/>
      <c r="C34095" s="294"/>
      <c r="D34095" s="294"/>
      <c r="E34095" s="294"/>
      <c r="F34095" s="294"/>
    </row>
    <row r="34096">
      <c r="A34096" s="294" t="s">
        <v>42537</v>
      </c>
      <c r="B34096" s="294"/>
      <c r="C34096" s="294"/>
      <c r="D34096" s="294"/>
      <c r="E34096" s="294"/>
      <c r="F34096" s="294"/>
    </row>
    <row r="34097">
      <c r="A34097" s="294" t="s">
        <v>42538</v>
      </c>
      <c r="B34097" s="294"/>
      <c r="C34097" s="294"/>
      <c r="D34097" s="294"/>
      <c r="E34097" s="294"/>
      <c r="F34097" s="294"/>
    </row>
    <row r="34098">
      <c r="A34098" s="294"/>
      <c r="B34098" s="294"/>
      <c r="C34098" s="294"/>
      <c r="D34098" s="294"/>
      <c r="E34098" s="294"/>
      <c r="F34098" s="294"/>
    </row>
    <row r="34099">
      <c r="A34099" s="294" t="s">
        <v>23201</v>
      </c>
      <c r="B34099" s="294"/>
      <c r="C34099" s="294"/>
      <c r="D34099" s="294"/>
      <c r="E34099" s="294"/>
      <c r="F34099" s="294"/>
    </row>
    <row r="34100">
      <c r="A34100" s="294" t="s">
        <v>23772</v>
      </c>
      <c r="B34100" s="294"/>
      <c r="C34100" s="294"/>
      <c r="D34100" s="294"/>
      <c r="E34100" s="294"/>
      <c r="F34100" s="294"/>
    </row>
    <row r="34101">
      <c r="A34101" s="294"/>
      <c r="B34101" s="294"/>
      <c r="C34101" s="294"/>
      <c r="D34101" s="294"/>
      <c r="E34101" s="294"/>
      <c r="F34101" s="294"/>
    </row>
    <row r="34102">
      <c r="A34102" s="294" t="s">
        <v>42539</v>
      </c>
      <c r="B34102" s="294"/>
      <c r="C34102" s="294"/>
      <c r="D34102" s="294"/>
      <c r="E34102" s="294"/>
      <c r="F34102" s="294"/>
    </row>
    <row r="34103">
      <c r="A34103" s="294" t="s">
        <v>42540</v>
      </c>
      <c r="B34103" s="294"/>
      <c r="C34103" s="294"/>
      <c r="D34103" s="294"/>
      <c r="E34103" s="294"/>
      <c r="F34103" s="294"/>
    </row>
    <row r="34104">
      <c r="A34104" s="294" t="s">
        <v>41380</v>
      </c>
      <c r="B34104" s="294"/>
      <c r="C34104" s="294"/>
      <c r="D34104" s="294"/>
      <c r="E34104" s="294"/>
      <c r="F34104" s="294"/>
    </row>
    <row r="34105">
      <c r="A34105" s="294" t="s">
        <v>42541</v>
      </c>
      <c r="B34105" s="294"/>
      <c r="C34105" s="294"/>
      <c r="D34105" s="294"/>
      <c r="E34105" s="294"/>
      <c r="F34105" s="294"/>
    </row>
    <row r="34106">
      <c r="A34106" s="294" t="s">
        <v>42542</v>
      </c>
      <c r="B34106" s="294"/>
      <c r="C34106" s="294"/>
      <c r="D34106" s="294"/>
      <c r="E34106" s="294"/>
      <c r="F34106" s="294"/>
    </row>
    <row r="34107">
      <c r="A34107" s="294"/>
      <c r="B34107" s="294"/>
      <c r="C34107" s="294"/>
      <c r="D34107" s="294"/>
      <c r="E34107" s="294"/>
      <c r="F34107" s="294"/>
    </row>
    <row r="34108">
      <c r="A34108" s="294" t="s">
        <v>42543</v>
      </c>
      <c r="B34108" s="294"/>
      <c r="C34108" s="294"/>
      <c r="D34108" s="294"/>
      <c r="E34108" s="294"/>
      <c r="F34108" s="294"/>
    </row>
    <row r="34109">
      <c r="A34109" s="294" t="s">
        <v>31362</v>
      </c>
      <c r="B34109" s="294"/>
      <c r="C34109" s="294"/>
      <c r="D34109" s="294"/>
      <c r="E34109" s="294"/>
      <c r="F34109" s="294"/>
    </row>
    <row r="34110">
      <c r="A34110" s="294"/>
      <c r="B34110" s="294"/>
      <c r="C34110" s="294"/>
      <c r="D34110" s="294"/>
      <c r="E34110" s="294"/>
      <c r="F34110" s="294"/>
    </row>
    <row r="34111">
      <c r="A34111" s="294" t="s">
        <v>41859</v>
      </c>
      <c r="B34111" s="294"/>
      <c r="C34111" s="294"/>
      <c r="D34111" s="294"/>
      <c r="E34111" s="294"/>
      <c r="F34111" s="294"/>
    </row>
    <row r="34112">
      <c r="A34112" s="294" t="s">
        <v>42544</v>
      </c>
      <c r="B34112" s="294"/>
      <c r="C34112" s="294"/>
      <c r="D34112" s="294"/>
      <c r="E34112" s="294"/>
      <c r="F34112" s="294"/>
    </row>
    <row r="34113">
      <c r="A34113" s="294" t="s">
        <v>42545</v>
      </c>
      <c r="B34113" s="294"/>
      <c r="C34113" s="294"/>
      <c r="D34113" s="294"/>
      <c r="E34113" s="294"/>
      <c r="F34113" s="294"/>
    </row>
    <row r="34114">
      <c r="A34114" s="294" t="s">
        <v>42546</v>
      </c>
      <c r="B34114" s="294"/>
      <c r="C34114" s="294"/>
      <c r="D34114" s="294"/>
      <c r="E34114" s="294"/>
      <c r="F34114" s="294"/>
    </row>
    <row r="34115">
      <c r="A34115" s="294" t="s">
        <v>42547</v>
      </c>
      <c r="B34115" s="294"/>
      <c r="C34115" s="294"/>
      <c r="D34115" s="294"/>
      <c r="E34115" s="294"/>
      <c r="F34115" s="294"/>
    </row>
    <row r="34116">
      <c r="A34116" s="294" t="s">
        <v>42548</v>
      </c>
      <c r="B34116" s="294"/>
      <c r="C34116" s="294"/>
      <c r="D34116" s="294"/>
      <c r="E34116" s="294"/>
      <c r="F34116" s="294"/>
    </row>
    <row r="34117">
      <c r="A34117" s="294" t="s">
        <v>42549</v>
      </c>
      <c r="B34117" s="294"/>
      <c r="C34117" s="294"/>
      <c r="D34117" s="294"/>
      <c r="E34117" s="294"/>
      <c r="F34117" s="294"/>
    </row>
    <row r="34118">
      <c r="A34118" s="294" t="s">
        <v>42550</v>
      </c>
      <c r="B34118" s="294"/>
      <c r="C34118" s="294"/>
      <c r="D34118" s="294"/>
      <c r="E34118" s="294"/>
      <c r="F34118" s="294"/>
    </row>
    <row r="34119">
      <c r="A34119" s="294" t="s">
        <v>42551</v>
      </c>
      <c r="B34119" s="294"/>
      <c r="C34119" s="294"/>
      <c r="D34119" s="294"/>
      <c r="E34119" s="294"/>
      <c r="F34119" s="294"/>
    </row>
    <row r="34120">
      <c r="A34120" s="294" t="s">
        <v>42552</v>
      </c>
      <c r="B34120" s="294"/>
      <c r="C34120" s="294"/>
      <c r="D34120" s="294"/>
      <c r="E34120" s="294"/>
      <c r="F34120" s="294"/>
    </row>
    <row r="34121">
      <c r="A34121" s="294" t="s">
        <v>39660</v>
      </c>
      <c r="B34121" s="294"/>
      <c r="C34121" s="294"/>
      <c r="D34121" s="294"/>
      <c r="E34121" s="294"/>
      <c r="F34121" s="294"/>
    </row>
    <row r="34122">
      <c r="A34122" s="294" t="s">
        <v>39789</v>
      </c>
      <c r="B34122" s="294"/>
      <c r="C34122" s="294"/>
      <c r="D34122" s="294"/>
      <c r="E34122" s="294"/>
      <c r="F34122" s="294"/>
    </row>
    <row r="34123">
      <c r="A34123" s="294" t="s">
        <v>42553</v>
      </c>
      <c r="B34123" s="294"/>
      <c r="C34123" s="294"/>
      <c r="D34123" s="294"/>
      <c r="E34123" s="294"/>
      <c r="F34123" s="294"/>
    </row>
    <row r="34124">
      <c r="A34124" s="294" t="s">
        <v>41927</v>
      </c>
      <c r="B34124" s="294"/>
      <c r="C34124" s="294"/>
      <c r="D34124" s="294"/>
      <c r="E34124" s="294"/>
      <c r="F34124" s="294"/>
    </row>
    <row r="34125">
      <c r="A34125" s="294" t="s">
        <v>42554</v>
      </c>
      <c r="B34125" s="294"/>
      <c r="C34125" s="294"/>
      <c r="D34125" s="294"/>
      <c r="E34125" s="294"/>
      <c r="F34125" s="294"/>
    </row>
    <row r="34126">
      <c r="A34126" s="294" t="s">
        <v>42555</v>
      </c>
      <c r="B34126" s="294"/>
      <c r="C34126" s="294"/>
      <c r="D34126" s="294"/>
      <c r="E34126" s="294"/>
      <c r="F34126" s="294"/>
    </row>
    <row r="34127">
      <c r="A34127" s="294" t="s">
        <v>21618</v>
      </c>
      <c r="B34127" s="294"/>
      <c r="C34127" s="294"/>
      <c r="D34127" s="294"/>
      <c r="E34127" s="294"/>
      <c r="F34127" s="294"/>
    </row>
    <row r="34128">
      <c r="A34128" s="294" t="s">
        <v>42556</v>
      </c>
      <c r="B34128" s="294"/>
      <c r="C34128" s="294"/>
      <c r="D34128" s="294"/>
      <c r="E34128" s="294"/>
      <c r="F34128" s="294"/>
    </row>
    <row r="34129">
      <c r="A34129" s="294" t="s">
        <v>42557</v>
      </c>
      <c r="B34129" s="294"/>
      <c r="C34129" s="294"/>
      <c r="D34129" s="294"/>
      <c r="E34129" s="294"/>
      <c r="F34129" s="294"/>
    </row>
    <row r="34130">
      <c r="A34130" s="294"/>
      <c r="B34130" s="294"/>
      <c r="C34130" s="294"/>
      <c r="D34130" s="294"/>
      <c r="E34130" s="294"/>
      <c r="F34130" s="294"/>
    </row>
    <row r="34131">
      <c r="A34131" s="294" t="s">
        <v>22512</v>
      </c>
      <c r="B34131" s="294"/>
      <c r="C34131" s="294"/>
      <c r="D34131" s="294"/>
      <c r="E34131" s="294"/>
      <c r="F34131" s="294"/>
    </row>
    <row r="34132">
      <c r="A34132" s="294" t="s">
        <v>27267</v>
      </c>
      <c r="B34132" s="294"/>
      <c r="C34132" s="294"/>
      <c r="D34132" s="294"/>
      <c r="E34132" s="294"/>
      <c r="F34132" s="294"/>
    </row>
    <row r="34133">
      <c r="A34133" s="294" t="s">
        <v>42558</v>
      </c>
      <c r="B34133" s="294"/>
      <c r="C34133" s="294"/>
      <c r="D34133" s="294"/>
      <c r="E34133" s="294"/>
      <c r="F34133" s="294"/>
    </row>
    <row r="34134">
      <c r="A34134" s="294" t="s">
        <v>36328</v>
      </c>
      <c r="B34134" s="294"/>
      <c r="C34134" s="294"/>
      <c r="D34134" s="294"/>
      <c r="E34134" s="294"/>
      <c r="F34134" s="294"/>
    </row>
    <row r="34135">
      <c r="A34135" s="294" t="s">
        <v>42559</v>
      </c>
      <c r="B34135" s="294"/>
      <c r="C34135" s="294"/>
      <c r="D34135" s="294"/>
      <c r="E34135" s="294"/>
      <c r="F34135" s="294"/>
    </row>
    <row r="34136">
      <c r="A34136" s="294" t="s">
        <v>42560</v>
      </c>
      <c r="B34136" s="294"/>
      <c r="C34136" s="294"/>
      <c r="D34136" s="294"/>
      <c r="E34136" s="294"/>
      <c r="F34136" s="294"/>
    </row>
    <row r="34137">
      <c r="A34137" s="294" t="s">
        <v>42561</v>
      </c>
      <c r="B34137" s="294"/>
      <c r="C34137" s="294"/>
      <c r="D34137" s="294"/>
      <c r="E34137" s="294"/>
      <c r="F34137" s="294"/>
    </row>
    <row r="34138">
      <c r="A34138" s="294" t="s">
        <v>30522</v>
      </c>
      <c r="B34138" s="294"/>
      <c r="C34138" s="294"/>
      <c r="D34138" s="294"/>
      <c r="E34138" s="294"/>
      <c r="F34138" s="294"/>
    </row>
    <row r="34139">
      <c r="A34139" s="294" t="s">
        <v>42562</v>
      </c>
      <c r="B34139" s="294"/>
      <c r="C34139" s="294"/>
      <c r="D34139" s="294"/>
      <c r="E34139" s="294"/>
      <c r="F34139" s="294"/>
    </row>
    <row r="34140">
      <c r="A34140" s="294" t="s">
        <v>42563</v>
      </c>
      <c r="B34140" s="294"/>
      <c r="C34140" s="294"/>
      <c r="D34140" s="294"/>
      <c r="E34140" s="294"/>
      <c r="F34140" s="294"/>
    </row>
    <row r="34141">
      <c r="A34141" s="294" t="s">
        <v>42564</v>
      </c>
      <c r="B34141" s="294"/>
      <c r="C34141" s="294"/>
      <c r="D34141" s="294"/>
      <c r="E34141" s="294"/>
      <c r="F34141" s="294"/>
    </row>
    <row r="34142">
      <c r="A34142" s="294" t="s">
        <v>42565</v>
      </c>
      <c r="B34142" s="294"/>
      <c r="C34142" s="294"/>
      <c r="D34142" s="294"/>
      <c r="E34142" s="294"/>
      <c r="F34142" s="294"/>
    </row>
    <row r="34143">
      <c r="A34143" s="294" t="s">
        <v>42566</v>
      </c>
      <c r="B34143" s="294"/>
      <c r="C34143" s="294"/>
      <c r="D34143" s="294"/>
      <c r="E34143" s="294"/>
      <c r="F34143" s="294"/>
    </row>
    <row r="34144">
      <c r="A34144" s="294"/>
      <c r="B34144" s="294"/>
      <c r="C34144" s="294"/>
      <c r="D34144" s="294"/>
      <c r="E34144" s="294"/>
      <c r="F34144" s="294"/>
    </row>
    <row r="34145">
      <c r="A34145" s="294" t="s">
        <v>24519</v>
      </c>
      <c r="B34145" s="294"/>
      <c r="C34145" s="294"/>
      <c r="D34145" s="294"/>
      <c r="E34145" s="294"/>
      <c r="F34145" s="294"/>
    </row>
    <row r="34146">
      <c r="A34146" s="294" t="s">
        <v>26312</v>
      </c>
      <c r="B34146" s="294"/>
      <c r="C34146" s="294"/>
      <c r="D34146" s="294"/>
      <c r="E34146" s="294"/>
      <c r="F34146" s="294"/>
    </row>
    <row r="34147">
      <c r="A34147" s="294"/>
      <c r="B34147" s="294"/>
      <c r="C34147" s="294"/>
      <c r="D34147" s="294"/>
      <c r="E34147" s="294"/>
      <c r="F34147" s="294"/>
    </row>
    <row r="34148">
      <c r="A34148" s="294" t="s">
        <v>42567</v>
      </c>
      <c r="B34148" s="294"/>
      <c r="C34148" s="294"/>
      <c r="D34148" s="294"/>
      <c r="E34148" s="294"/>
      <c r="F34148" s="294"/>
    </row>
    <row r="34149">
      <c r="A34149" s="294" t="s">
        <v>42568</v>
      </c>
      <c r="B34149" s="294"/>
      <c r="C34149" s="294"/>
      <c r="D34149" s="294"/>
      <c r="E34149" s="294"/>
      <c r="F34149" s="294"/>
    </row>
    <row r="34150">
      <c r="A34150" s="294" t="s">
        <v>42569</v>
      </c>
      <c r="B34150" s="294"/>
      <c r="C34150" s="294"/>
      <c r="D34150" s="294"/>
      <c r="E34150" s="294"/>
      <c r="F34150" s="294"/>
    </row>
    <row r="34151">
      <c r="A34151" s="294" t="s">
        <v>42570</v>
      </c>
      <c r="B34151" s="294"/>
      <c r="C34151" s="294"/>
      <c r="D34151" s="294"/>
      <c r="E34151" s="294"/>
      <c r="F34151" s="294"/>
    </row>
    <row r="34152">
      <c r="A34152" s="294" t="s">
        <v>42571</v>
      </c>
      <c r="B34152" s="294"/>
      <c r="C34152" s="294"/>
      <c r="D34152" s="294"/>
      <c r="E34152" s="294"/>
      <c r="F34152" s="294"/>
    </row>
    <row r="34153">
      <c r="A34153" s="294" t="s">
        <v>42564</v>
      </c>
      <c r="B34153" s="294"/>
      <c r="C34153" s="294"/>
      <c r="D34153" s="294"/>
      <c r="E34153" s="294"/>
      <c r="F34153" s="294"/>
    </row>
    <row r="34154">
      <c r="A34154" s="294" t="s">
        <v>42572</v>
      </c>
      <c r="B34154" s="294"/>
      <c r="C34154" s="294"/>
      <c r="D34154" s="294"/>
      <c r="E34154" s="294"/>
      <c r="F34154" s="294"/>
    </row>
    <row r="34155">
      <c r="A34155" s="294"/>
      <c r="B34155" s="294"/>
      <c r="C34155" s="294"/>
      <c r="D34155" s="294"/>
      <c r="E34155" s="294"/>
      <c r="F34155" s="294"/>
    </row>
    <row r="34156">
      <c r="A34156" s="294" t="s">
        <v>25691</v>
      </c>
      <c r="B34156" s="294"/>
      <c r="C34156" s="294"/>
      <c r="D34156" s="294"/>
      <c r="E34156" s="294"/>
      <c r="F34156" s="294"/>
    </row>
    <row r="34157">
      <c r="A34157" s="294" t="s">
        <v>26884</v>
      </c>
      <c r="B34157" s="294"/>
      <c r="C34157" s="294"/>
      <c r="D34157" s="294"/>
      <c r="E34157" s="294"/>
      <c r="F34157" s="294"/>
    </row>
    <row r="34158">
      <c r="A34158" s="294"/>
      <c r="B34158" s="294"/>
      <c r="C34158" s="294"/>
      <c r="D34158" s="294"/>
      <c r="E34158" s="294"/>
      <c r="F34158" s="294"/>
    </row>
    <row r="34159">
      <c r="A34159" s="294" t="s">
        <v>42573</v>
      </c>
      <c r="B34159" s="294"/>
      <c r="C34159" s="294"/>
      <c r="D34159" s="294"/>
      <c r="E34159" s="294"/>
      <c r="F34159" s="294"/>
    </row>
    <row r="34160">
      <c r="A34160" s="294" t="s">
        <v>42574</v>
      </c>
      <c r="B34160" s="294"/>
      <c r="C34160" s="294"/>
      <c r="D34160" s="294"/>
      <c r="E34160" s="294"/>
      <c r="F34160" s="294"/>
    </row>
    <row r="34161">
      <c r="A34161" s="294" t="s">
        <v>42575</v>
      </c>
      <c r="B34161" s="294"/>
      <c r="C34161" s="294"/>
      <c r="D34161" s="294"/>
      <c r="E34161" s="294"/>
      <c r="F34161" s="294"/>
    </row>
    <row r="34162">
      <c r="A34162" s="294" t="s">
        <v>42576</v>
      </c>
      <c r="B34162" s="294"/>
      <c r="C34162" s="294"/>
      <c r="D34162" s="294"/>
      <c r="E34162" s="294"/>
      <c r="F34162" s="294"/>
    </row>
    <row r="34163">
      <c r="A34163" s="294" t="s">
        <v>42577</v>
      </c>
      <c r="B34163" s="294"/>
      <c r="C34163" s="294"/>
      <c r="D34163" s="294"/>
      <c r="E34163" s="294"/>
      <c r="F34163" s="294"/>
    </row>
    <row r="34164">
      <c r="A34164" s="294" t="s">
        <v>42578</v>
      </c>
      <c r="B34164" s="294"/>
      <c r="C34164" s="294"/>
      <c r="D34164" s="294"/>
      <c r="E34164" s="294"/>
      <c r="F34164" s="294"/>
    </row>
    <row r="34165">
      <c r="A34165" s="294" t="s">
        <v>42564</v>
      </c>
      <c r="B34165" s="294"/>
      <c r="C34165" s="294"/>
      <c r="D34165" s="294"/>
      <c r="E34165" s="294"/>
      <c r="F34165" s="294"/>
    </row>
    <row r="34166">
      <c r="A34166" s="294" t="s">
        <v>42579</v>
      </c>
      <c r="B34166" s="294"/>
      <c r="C34166" s="294"/>
      <c r="D34166" s="294"/>
      <c r="E34166" s="294"/>
      <c r="F34166" s="294"/>
    </row>
    <row r="34167">
      <c r="A34167" s="294" t="s">
        <v>42580</v>
      </c>
      <c r="B34167" s="294"/>
      <c r="C34167" s="294"/>
      <c r="D34167" s="294"/>
      <c r="E34167" s="294"/>
      <c r="F34167" s="294"/>
    </row>
    <row r="34168">
      <c r="A34168" s="294"/>
      <c r="B34168" s="294"/>
      <c r="C34168" s="294"/>
      <c r="D34168" s="294"/>
      <c r="E34168" s="294"/>
      <c r="F34168" s="294"/>
    </row>
    <row r="34169">
      <c r="A34169" s="294"/>
      <c r="B34169" s="294"/>
      <c r="C34169" s="294"/>
      <c r="D34169" s="294"/>
      <c r="E34169" s="294"/>
      <c r="F34169" s="294"/>
    </row>
    <row r="34170">
      <c r="A34170" s="294"/>
      <c r="B34170" s="294"/>
      <c r="C34170" s="294"/>
      <c r="D34170" s="294"/>
      <c r="E34170" s="294"/>
      <c r="F34170" s="294"/>
    </row>
    <row r="34171">
      <c r="A34171" s="294" t="s">
        <v>42581</v>
      </c>
      <c r="B34171" s="294"/>
      <c r="C34171" s="294"/>
      <c r="D34171" s="294"/>
      <c r="E34171" s="294"/>
      <c r="F34171" s="294"/>
    </row>
    <row r="34172">
      <c r="A34172" s="294"/>
      <c r="B34172" s="294"/>
      <c r="C34172" s="294"/>
      <c r="D34172" s="294"/>
      <c r="E34172" s="294"/>
      <c r="F34172" s="294"/>
    </row>
    <row r="34173">
      <c r="A34173" s="294" t="s">
        <v>42582</v>
      </c>
      <c r="B34173" s="294"/>
      <c r="C34173" s="294"/>
      <c r="D34173" s="294"/>
      <c r="E34173" s="294"/>
      <c r="F34173" s="294"/>
    </row>
    <row r="34174">
      <c r="A34174" s="294" t="s">
        <v>42583</v>
      </c>
      <c r="B34174" s="294"/>
      <c r="C34174" s="294"/>
      <c r="D34174" s="294"/>
      <c r="E34174" s="294"/>
      <c r="F34174" s="294"/>
    </row>
    <row r="34175">
      <c r="A34175" s="294" t="s">
        <v>42584</v>
      </c>
      <c r="B34175" s="294"/>
      <c r="C34175" s="294"/>
      <c r="D34175" s="294"/>
      <c r="E34175" s="294"/>
      <c r="F34175" s="294"/>
    </row>
    <row r="34176">
      <c r="A34176" s="294" t="s">
        <v>42585</v>
      </c>
      <c r="B34176" s="294"/>
      <c r="C34176" s="294"/>
      <c r="D34176" s="294"/>
      <c r="E34176" s="294"/>
      <c r="F34176" s="294"/>
    </row>
    <row r="34177">
      <c r="A34177" s="294" t="s">
        <v>42586</v>
      </c>
      <c r="B34177" s="294"/>
      <c r="C34177" s="294"/>
      <c r="D34177" s="294"/>
      <c r="E34177" s="294"/>
      <c r="F34177" s="294"/>
    </row>
    <row r="34178">
      <c r="A34178" s="294"/>
      <c r="B34178" s="294"/>
      <c r="C34178" s="294"/>
      <c r="D34178" s="294"/>
      <c r="E34178" s="294"/>
      <c r="F34178" s="294"/>
    </row>
    <row r="34179">
      <c r="A34179" s="294" t="s">
        <v>41905</v>
      </c>
      <c r="B34179" s="294"/>
      <c r="C34179" s="294"/>
      <c r="D34179" s="294"/>
      <c r="E34179" s="294"/>
      <c r="F34179" s="294"/>
    </row>
    <row r="34180">
      <c r="A34180" s="294"/>
      <c r="B34180" s="294"/>
      <c r="C34180" s="294"/>
      <c r="D34180" s="294"/>
      <c r="E34180" s="294"/>
      <c r="F34180" s="294"/>
    </row>
    <row r="34181">
      <c r="A34181" s="294" t="s">
        <v>23832</v>
      </c>
      <c r="B34181" s="294"/>
      <c r="C34181" s="294"/>
      <c r="D34181" s="294"/>
      <c r="E34181" s="294"/>
      <c r="F34181" s="294"/>
    </row>
    <row r="34182">
      <c r="A34182" s="294" t="s">
        <v>38181</v>
      </c>
      <c r="B34182" s="294"/>
      <c r="C34182" s="294"/>
      <c r="D34182" s="294"/>
      <c r="E34182" s="294"/>
      <c r="F34182" s="294"/>
    </row>
    <row r="34183">
      <c r="A34183" s="294" t="s">
        <v>42587</v>
      </c>
      <c r="B34183" s="294"/>
      <c r="C34183" s="294"/>
      <c r="D34183" s="294"/>
      <c r="E34183" s="294"/>
      <c r="F34183" s="294"/>
    </row>
    <row r="34184">
      <c r="A34184" s="294" t="s">
        <v>42588</v>
      </c>
      <c r="B34184" s="294"/>
      <c r="C34184" s="294"/>
      <c r="D34184" s="294"/>
      <c r="E34184" s="294"/>
      <c r="F34184" s="294"/>
    </row>
    <row r="34185">
      <c r="A34185" s="294" t="s">
        <v>42589</v>
      </c>
      <c r="B34185" s="294"/>
      <c r="C34185" s="294"/>
      <c r="D34185" s="294"/>
      <c r="E34185" s="294"/>
      <c r="F34185" s="294"/>
    </row>
    <row r="34186">
      <c r="A34186" s="294" t="s">
        <v>42590</v>
      </c>
      <c r="B34186" s="294"/>
      <c r="C34186" s="294"/>
      <c r="D34186" s="294"/>
      <c r="E34186" s="294"/>
      <c r="F34186" s="294"/>
    </row>
    <row r="34187">
      <c r="A34187" s="294" t="s">
        <v>42591</v>
      </c>
      <c r="B34187" s="294"/>
      <c r="C34187" s="294"/>
      <c r="D34187" s="294"/>
      <c r="E34187" s="294"/>
      <c r="F34187" s="294"/>
    </row>
    <row r="34188">
      <c r="A34188" s="294" t="s">
        <v>42592</v>
      </c>
      <c r="B34188" s="294"/>
      <c r="C34188" s="294"/>
      <c r="D34188" s="294"/>
      <c r="E34188" s="294"/>
      <c r="F34188" s="294"/>
    </row>
    <row r="34189">
      <c r="A34189" s="294" t="s">
        <v>42593</v>
      </c>
      <c r="B34189" s="294"/>
      <c r="C34189" s="294"/>
      <c r="D34189" s="294"/>
      <c r="E34189" s="294"/>
      <c r="F34189" s="294"/>
    </row>
    <row r="34190">
      <c r="A34190" s="294" t="s">
        <v>42594</v>
      </c>
      <c r="B34190" s="294"/>
      <c r="C34190" s="294"/>
      <c r="D34190" s="294"/>
      <c r="E34190" s="294"/>
      <c r="F34190" s="294"/>
    </row>
    <row r="34191">
      <c r="A34191" s="294" t="s">
        <v>42595</v>
      </c>
      <c r="B34191" s="294"/>
      <c r="C34191" s="294"/>
      <c r="D34191" s="294"/>
      <c r="E34191" s="294"/>
      <c r="F34191" s="294"/>
    </row>
    <row r="34192">
      <c r="A34192" s="294" t="s">
        <v>42596</v>
      </c>
      <c r="B34192" s="294"/>
      <c r="C34192" s="294"/>
      <c r="D34192" s="294"/>
      <c r="E34192" s="294"/>
      <c r="F34192" s="294"/>
    </row>
    <row r="34193">
      <c r="A34193" s="294"/>
      <c r="B34193" s="294"/>
      <c r="C34193" s="294"/>
      <c r="D34193" s="294"/>
      <c r="E34193" s="294"/>
      <c r="F34193" s="294"/>
    </row>
    <row r="34194">
      <c r="A34194" s="294" t="s">
        <v>42265</v>
      </c>
      <c r="B34194" s="294"/>
      <c r="C34194" s="294"/>
      <c r="D34194" s="294"/>
      <c r="E34194" s="294"/>
      <c r="F34194" s="294"/>
    </row>
    <row r="34195">
      <c r="A34195" s="294"/>
      <c r="B34195" s="294"/>
      <c r="C34195" s="294"/>
      <c r="D34195" s="294"/>
      <c r="E34195" s="294"/>
      <c r="F34195" s="294"/>
    </row>
    <row r="34196">
      <c r="A34196" s="294" t="s">
        <v>42597</v>
      </c>
      <c r="B34196" s="294"/>
      <c r="C34196" s="294"/>
      <c r="D34196" s="294"/>
      <c r="E34196" s="294"/>
      <c r="F34196" s="294"/>
    </row>
    <row r="34197">
      <c r="A34197" s="294" t="s">
        <v>42381</v>
      </c>
      <c r="B34197" s="294"/>
      <c r="C34197" s="294"/>
      <c r="D34197" s="294"/>
      <c r="E34197" s="294"/>
      <c r="F34197" s="294"/>
    </row>
    <row r="34198">
      <c r="A34198" s="294" t="s">
        <v>42598</v>
      </c>
      <c r="B34198" s="294"/>
      <c r="C34198" s="294"/>
      <c r="D34198" s="294"/>
      <c r="E34198" s="294"/>
      <c r="F34198" s="294"/>
    </row>
    <row r="34199">
      <c r="A34199" s="294" t="s">
        <v>42599</v>
      </c>
      <c r="B34199" s="294"/>
      <c r="C34199" s="294"/>
      <c r="D34199" s="294"/>
      <c r="E34199" s="294"/>
      <c r="F34199" s="294"/>
    </row>
    <row r="34200">
      <c r="A34200" s="294" t="s">
        <v>42600</v>
      </c>
      <c r="B34200" s="294"/>
      <c r="C34200" s="294"/>
      <c r="D34200" s="294"/>
      <c r="E34200" s="294"/>
      <c r="F34200" s="294"/>
    </row>
    <row r="34201">
      <c r="A34201" s="294" t="s">
        <v>42601</v>
      </c>
      <c r="B34201" s="294"/>
      <c r="C34201" s="294"/>
      <c r="D34201" s="294"/>
      <c r="E34201" s="294"/>
      <c r="F34201" s="294"/>
    </row>
    <row r="34202">
      <c r="A34202" s="294" t="s">
        <v>42602</v>
      </c>
      <c r="B34202" s="294"/>
      <c r="C34202" s="294"/>
      <c r="D34202" s="294"/>
      <c r="E34202" s="294"/>
      <c r="F34202" s="294"/>
    </row>
    <row r="34203">
      <c r="A34203" s="294" t="s">
        <v>42603</v>
      </c>
      <c r="B34203" s="294"/>
      <c r="C34203" s="294"/>
      <c r="D34203" s="294"/>
      <c r="E34203" s="294"/>
      <c r="F34203" s="294"/>
    </row>
    <row r="34204">
      <c r="A34204" s="294" t="s">
        <v>38710</v>
      </c>
      <c r="B34204" s="294"/>
      <c r="C34204" s="294"/>
      <c r="D34204" s="294"/>
      <c r="E34204" s="294"/>
      <c r="F34204" s="294"/>
    </row>
    <row r="34205">
      <c r="A34205" s="294" t="s">
        <v>35475</v>
      </c>
      <c r="B34205" s="294"/>
      <c r="C34205" s="294"/>
      <c r="D34205" s="294"/>
      <c r="E34205" s="294"/>
      <c r="F34205" s="294"/>
    </row>
    <row r="34206">
      <c r="A34206" s="294" t="s">
        <v>42604</v>
      </c>
      <c r="B34206" s="294"/>
      <c r="C34206" s="294"/>
      <c r="D34206" s="294"/>
      <c r="E34206" s="294"/>
      <c r="F34206" s="294"/>
    </row>
    <row r="34207">
      <c r="A34207" s="294" t="s">
        <v>42605</v>
      </c>
      <c r="B34207" s="294"/>
      <c r="C34207" s="294"/>
      <c r="D34207" s="294"/>
      <c r="E34207" s="294"/>
      <c r="F34207" s="294"/>
    </row>
    <row r="34208">
      <c r="A34208" s="294" t="s">
        <v>42606</v>
      </c>
      <c r="B34208" s="294"/>
      <c r="C34208" s="294"/>
      <c r="D34208" s="294"/>
      <c r="E34208" s="294"/>
      <c r="F34208" s="294"/>
    </row>
    <row r="34209">
      <c r="A34209" s="294" t="s">
        <v>41014</v>
      </c>
      <c r="B34209" s="294"/>
      <c r="C34209" s="294"/>
      <c r="D34209" s="294"/>
      <c r="E34209" s="294"/>
      <c r="F34209" s="294"/>
    </row>
    <row r="34210">
      <c r="A34210" s="294" t="s">
        <v>34240</v>
      </c>
      <c r="B34210" s="294"/>
      <c r="C34210" s="294"/>
      <c r="D34210" s="294"/>
      <c r="E34210" s="294"/>
      <c r="F34210" s="294"/>
    </row>
    <row r="34211">
      <c r="A34211" s="294" t="s">
        <v>41236</v>
      </c>
      <c r="B34211" s="294"/>
      <c r="C34211" s="294"/>
      <c r="D34211" s="294"/>
      <c r="E34211" s="294"/>
      <c r="F34211" s="294"/>
    </row>
    <row r="34212">
      <c r="A34212" s="294" t="s">
        <v>42607</v>
      </c>
      <c r="B34212" s="294"/>
      <c r="C34212" s="294"/>
      <c r="D34212" s="294"/>
      <c r="E34212" s="294"/>
      <c r="F34212" s="294"/>
    </row>
    <row r="34213">
      <c r="A34213" s="294"/>
      <c r="B34213" s="294"/>
      <c r="C34213" s="294"/>
      <c r="D34213" s="294"/>
      <c r="E34213" s="294"/>
      <c r="F34213" s="294"/>
    </row>
    <row r="34214">
      <c r="A34214" s="294"/>
      <c r="B34214" s="294"/>
      <c r="C34214" s="294"/>
      <c r="D34214" s="294"/>
      <c r="E34214" s="294"/>
      <c r="F34214" s="294"/>
    </row>
    <row r="34215">
      <c r="A34215" s="294" t="s">
        <v>41927</v>
      </c>
      <c r="B34215" s="294"/>
      <c r="C34215" s="294"/>
      <c r="D34215" s="294"/>
      <c r="E34215" s="294"/>
      <c r="F34215" s="294"/>
    </row>
    <row r="34216">
      <c r="A34216" s="294" t="s">
        <v>42608</v>
      </c>
      <c r="B34216" s="294"/>
      <c r="C34216" s="294"/>
      <c r="D34216" s="294"/>
      <c r="E34216" s="294"/>
      <c r="F34216" s="294"/>
    </row>
    <row r="34217">
      <c r="A34217" s="294" t="s">
        <v>21672</v>
      </c>
      <c r="B34217" s="294"/>
      <c r="C34217" s="294"/>
      <c r="D34217" s="294"/>
      <c r="E34217" s="294"/>
      <c r="F34217" s="294"/>
    </row>
    <row r="34218">
      <c r="A34218" s="294" t="s">
        <v>42556</v>
      </c>
      <c r="B34218" s="294"/>
      <c r="C34218" s="294"/>
      <c r="D34218" s="294"/>
      <c r="E34218" s="294"/>
      <c r="F34218" s="294"/>
    </row>
    <row r="34219">
      <c r="A34219" s="294" t="s">
        <v>42557</v>
      </c>
      <c r="B34219" s="294"/>
      <c r="C34219" s="294"/>
      <c r="D34219" s="294"/>
      <c r="E34219" s="294"/>
      <c r="F34219" s="294"/>
    </row>
    <row r="34220">
      <c r="A34220" s="294"/>
      <c r="B34220" s="294"/>
      <c r="C34220" s="294"/>
      <c r="D34220" s="294"/>
      <c r="E34220" s="294"/>
      <c r="F34220" s="294"/>
    </row>
    <row r="34221">
      <c r="A34221" s="294"/>
      <c r="B34221" s="294"/>
      <c r="C34221" s="294"/>
      <c r="D34221" s="294"/>
      <c r="E34221" s="294"/>
      <c r="F34221" s="294"/>
    </row>
    <row r="34222">
      <c r="A34222" s="294" t="s">
        <v>41929</v>
      </c>
      <c r="B34222" s="294"/>
      <c r="C34222" s="294"/>
      <c r="D34222" s="294"/>
      <c r="E34222" s="294"/>
      <c r="F34222" s="294"/>
    </row>
    <row r="34223">
      <c r="A34223" s="294"/>
      <c r="B34223" s="294"/>
      <c r="C34223" s="294"/>
      <c r="D34223" s="294"/>
      <c r="E34223" s="294"/>
      <c r="F34223" s="294"/>
    </row>
    <row r="34224">
      <c r="A34224" s="294" t="s">
        <v>42609</v>
      </c>
      <c r="B34224" s="294"/>
      <c r="C34224" s="294"/>
      <c r="D34224" s="294"/>
      <c r="E34224" s="294"/>
      <c r="F34224" s="294"/>
    </row>
    <row r="34225">
      <c r="A34225" s="294" t="s">
        <v>42610</v>
      </c>
      <c r="B34225" s="294"/>
      <c r="C34225" s="294"/>
      <c r="D34225" s="294"/>
      <c r="E34225" s="294"/>
      <c r="F34225" s="294"/>
    </row>
    <row r="34226">
      <c r="A34226" s="294" t="s">
        <v>42403</v>
      </c>
      <c r="B34226" s="294"/>
      <c r="C34226" s="294"/>
      <c r="D34226" s="294"/>
      <c r="E34226" s="294"/>
      <c r="F34226" s="294"/>
    </row>
    <row r="34227">
      <c r="A34227" s="294" t="s">
        <v>39375</v>
      </c>
      <c r="B34227" s="294"/>
      <c r="C34227" s="294"/>
      <c r="D34227" s="294"/>
      <c r="E34227" s="294"/>
      <c r="F34227" s="294"/>
    </row>
    <row r="34228">
      <c r="A34228" s="294" t="s">
        <v>42611</v>
      </c>
      <c r="B34228" s="294"/>
      <c r="C34228" s="294"/>
      <c r="D34228" s="294"/>
      <c r="E34228" s="294"/>
      <c r="F34228" s="294"/>
    </row>
    <row r="34229">
      <c r="A34229" s="294" t="s">
        <v>42612</v>
      </c>
      <c r="B34229" s="294"/>
      <c r="C34229" s="294"/>
      <c r="D34229" s="294"/>
      <c r="E34229" s="294"/>
      <c r="F34229" s="294"/>
    </row>
    <row r="34230">
      <c r="A34230" s="294" t="s">
        <v>42613</v>
      </c>
      <c r="B34230" s="294"/>
      <c r="C34230" s="294"/>
      <c r="D34230" s="294"/>
      <c r="E34230" s="294"/>
      <c r="F34230" s="294"/>
    </row>
    <row r="34231">
      <c r="A34231" s="294" t="s">
        <v>42614</v>
      </c>
      <c r="B34231" s="294"/>
      <c r="C34231" s="294"/>
      <c r="D34231" s="294"/>
      <c r="E34231" s="294"/>
      <c r="F34231" s="294"/>
    </row>
    <row r="34232">
      <c r="A34232" s="294" t="s">
        <v>42615</v>
      </c>
      <c r="B34232" s="294"/>
      <c r="C34232" s="294"/>
      <c r="D34232" s="294"/>
      <c r="E34232" s="294"/>
      <c r="F34232" s="294"/>
    </row>
    <row r="34233">
      <c r="A34233" s="294"/>
      <c r="B34233" s="294"/>
      <c r="C34233" s="294"/>
      <c r="D34233" s="294"/>
      <c r="E34233" s="294"/>
      <c r="F34233" s="294"/>
    </row>
    <row r="34234">
      <c r="A34234" s="294"/>
      <c r="B34234" s="294"/>
      <c r="C34234" s="294"/>
      <c r="D34234" s="294"/>
      <c r="E34234" s="294"/>
      <c r="F34234" s="294"/>
    </row>
    <row r="34235">
      <c r="A34235" s="294"/>
      <c r="B34235" s="294"/>
      <c r="C34235" s="294"/>
      <c r="D34235" s="294"/>
      <c r="E34235" s="294"/>
      <c r="F34235" s="294"/>
    </row>
    <row r="34236">
      <c r="A34236" s="294" t="s">
        <v>22564</v>
      </c>
      <c r="B34236" s="294"/>
      <c r="C34236" s="294"/>
      <c r="D34236" s="294"/>
      <c r="E34236" s="294"/>
      <c r="F34236" s="294"/>
    </row>
    <row r="34237">
      <c r="A34237" s="294" t="s">
        <v>20470</v>
      </c>
      <c r="B34237" s="294"/>
      <c r="C34237" s="294"/>
      <c r="D34237" s="294"/>
      <c r="E34237" s="294"/>
      <c r="F34237" s="294"/>
    </row>
    <row r="34238">
      <c r="A34238" s="294"/>
      <c r="B34238" s="294"/>
      <c r="C34238" s="294"/>
      <c r="D34238" s="294"/>
      <c r="E34238" s="294"/>
      <c r="F34238" s="294"/>
    </row>
    <row r="34239">
      <c r="A34239" s="294" t="s">
        <v>42616</v>
      </c>
      <c r="B34239" s="294"/>
      <c r="C34239" s="294"/>
      <c r="D34239" s="294"/>
      <c r="E34239" s="294"/>
      <c r="F34239" s="294"/>
    </row>
    <row r="34240">
      <c r="A34240" s="294" t="s">
        <v>42617</v>
      </c>
      <c r="B34240" s="294"/>
      <c r="C34240" s="294"/>
      <c r="D34240" s="294"/>
      <c r="E34240" s="294"/>
      <c r="F34240" s="294"/>
    </row>
    <row r="34241">
      <c r="A34241" s="294" t="s">
        <v>42618</v>
      </c>
      <c r="B34241" s="294"/>
      <c r="C34241" s="294"/>
      <c r="D34241" s="294"/>
      <c r="E34241" s="294"/>
      <c r="F34241" s="294"/>
    </row>
    <row r="34242">
      <c r="A34242" s="294" t="s">
        <v>42619</v>
      </c>
      <c r="B34242" s="294"/>
      <c r="C34242" s="294"/>
      <c r="D34242" s="294"/>
      <c r="E34242" s="294"/>
      <c r="F34242" s="294"/>
    </row>
    <row r="34243">
      <c r="A34243" s="294" t="s">
        <v>42620</v>
      </c>
      <c r="B34243" s="294"/>
      <c r="C34243" s="294"/>
      <c r="D34243" s="294"/>
      <c r="E34243" s="294"/>
      <c r="F34243" s="294"/>
    </row>
    <row r="34244">
      <c r="A34244" s="294" t="s">
        <v>42564</v>
      </c>
      <c r="B34244" s="294"/>
      <c r="C34244" s="294"/>
      <c r="D34244" s="294"/>
      <c r="E34244" s="294"/>
      <c r="F34244" s="294"/>
    </row>
    <row r="34245">
      <c r="A34245" s="294" t="s">
        <v>42621</v>
      </c>
      <c r="B34245" s="294"/>
      <c r="C34245" s="294"/>
      <c r="D34245" s="294"/>
      <c r="E34245" s="294"/>
      <c r="F34245" s="294"/>
    </row>
    <row r="34246">
      <c r="A34246" s="294" t="s">
        <v>42622</v>
      </c>
      <c r="B34246" s="294"/>
      <c r="C34246" s="294"/>
      <c r="D34246" s="294"/>
      <c r="E34246" s="294"/>
      <c r="F34246" s="294"/>
    </row>
    <row r="34247">
      <c r="A34247" s="294"/>
      <c r="B34247" s="294"/>
      <c r="C34247" s="294"/>
      <c r="D34247" s="294"/>
      <c r="E34247" s="294"/>
      <c r="F34247" s="294"/>
    </row>
    <row r="34248">
      <c r="A34248" s="294" t="s">
        <v>37380</v>
      </c>
      <c r="B34248" s="294"/>
      <c r="C34248" s="294"/>
      <c r="D34248" s="294"/>
      <c r="E34248" s="294"/>
      <c r="F34248" s="294"/>
    </row>
    <row r="34249">
      <c r="A34249" s="294"/>
      <c r="B34249" s="294"/>
      <c r="C34249" s="294"/>
      <c r="D34249" s="294"/>
      <c r="E34249" s="294"/>
      <c r="F34249" s="294"/>
    </row>
    <row r="34250">
      <c r="A34250" s="294" t="s">
        <v>42623</v>
      </c>
      <c r="B34250" s="294"/>
      <c r="C34250" s="294"/>
      <c r="D34250" s="294"/>
      <c r="E34250" s="294"/>
      <c r="F34250" s="294"/>
    </row>
    <row r="34251">
      <c r="A34251" s="294" t="s">
        <v>42624</v>
      </c>
      <c r="B34251" s="294"/>
      <c r="C34251" s="294"/>
      <c r="D34251" s="294"/>
      <c r="E34251" s="294"/>
      <c r="F34251" s="294"/>
    </row>
    <row r="34252">
      <c r="A34252" s="294" t="s">
        <v>42625</v>
      </c>
      <c r="B34252" s="294"/>
      <c r="C34252" s="294"/>
      <c r="D34252" s="294"/>
      <c r="E34252" s="294"/>
      <c r="F34252" s="294"/>
    </row>
    <row r="34253">
      <c r="A34253" s="294" t="s">
        <v>42626</v>
      </c>
      <c r="B34253" s="294"/>
      <c r="C34253" s="294"/>
      <c r="D34253" s="294"/>
      <c r="E34253" s="294"/>
      <c r="F34253" s="294"/>
    </row>
    <row r="34254">
      <c r="A34254" s="294" t="s">
        <v>42627</v>
      </c>
      <c r="B34254" s="294"/>
      <c r="C34254" s="294"/>
      <c r="D34254" s="294"/>
      <c r="E34254" s="294"/>
      <c r="F34254" s="294"/>
    </row>
    <row r="34255">
      <c r="A34255" s="294" t="s">
        <v>42564</v>
      </c>
      <c r="B34255" s="294"/>
      <c r="C34255" s="294"/>
      <c r="D34255" s="294"/>
      <c r="E34255" s="294"/>
      <c r="F34255" s="294"/>
    </row>
    <row r="34256">
      <c r="A34256" s="294" t="s">
        <v>42628</v>
      </c>
      <c r="B34256" s="294"/>
      <c r="C34256" s="294"/>
      <c r="D34256" s="294"/>
      <c r="E34256" s="294"/>
      <c r="F34256" s="294"/>
    </row>
    <row r="34257">
      <c r="A34257" s="294"/>
      <c r="B34257" s="294"/>
      <c r="C34257" s="294"/>
      <c r="D34257" s="294"/>
      <c r="E34257" s="294"/>
      <c r="F34257" s="294"/>
    </row>
    <row r="34258">
      <c r="A34258" s="294" t="s">
        <v>27372</v>
      </c>
      <c r="B34258" s="294"/>
      <c r="C34258" s="294"/>
      <c r="D34258" s="294"/>
      <c r="E34258" s="294"/>
      <c r="F34258" s="294"/>
    </row>
    <row r="34259">
      <c r="A34259" s="294" t="s">
        <v>23767</v>
      </c>
      <c r="B34259" s="294"/>
      <c r="C34259" s="294"/>
      <c r="D34259" s="294"/>
      <c r="E34259" s="294"/>
      <c r="F34259" s="294"/>
    </row>
    <row r="34260">
      <c r="A34260" s="294"/>
      <c r="B34260" s="294"/>
      <c r="C34260" s="294"/>
      <c r="D34260" s="294"/>
      <c r="E34260" s="294"/>
      <c r="F34260" s="294"/>
    </row>
    <row r="34261">
      <c r="A34261" s="294" t="s">
        <v>42629</v>
      </c>
      <c r="B34261" s="294"/>
      <c r="C34261" s="294"/>
      <c r="D34261" s="294"/>
      <c r="E34261" s="294"/>
      <c r="F34261" s="294"/>
    </row>
    <row r="34262">
      <c r="A34262" s="294" t="s">
        <v>42630</v>
      </c>
      <c r="B34262" s="294"/>
      <c r="C34262" s="294"/>
      <c r="D34262" s="294"/>
      <c r="E34262" s="294"/>
      <c r="F34262" s="294"/>
    </row>
    <row r="34263">
      <c r="A34263" s="294" t="s">
        <v>42631</v>
      </c>
      <c r="B34263" s="294"/>
      <c r="C34263" s="294"/>
      <c r="D34263" s="294"/>
      <c r="E34263" s="294"/>
      <c r="F34263" s="294"/>
    </row>
    <row r="34264">
      <c r="A34264" s="294" t="s">
        <v>42632</v>
      </c>
      <c r="B34264" s="294"/>
      <c r="C34264" s="294"/>
      <c r="D34264" s="294"/>
      <c r="E34264" s="294"/>
      <c r="F34264" s="294"/>
    </row>
    <row r="34265">
      <c r="A34265" s="294"/>
      <c r="B34265" s="294"/>
      <c r="C34265" s="294"/>
      <c r="D34265" s="294"/>
      <c r="E34265" s="294"/>
      <c r="F34265" s="294"/>
    </row>
    <row r="34266">
      <c r="A34266" s="294" t="s">
        <v>23201</v>
      </c>
      <c r="B34266" s="294"/>
      <c r="C34266" s="294"/>
      <c r="D34266" s="294"/>
      <c r="E34266" s="294"/>
      <c r="F34266" s="294"/>
    </row>
    <row r="34267">
      <c r="A34267" s="294" t="s">
        <v>23772</v>
      </c>
      <c r="B34267" s="294"/>
      <c r="C34267" s="294"/>
      <c r="D34267" s="294"/>
      <c r="E34267" s="294"/>
      <c r="F34267" s="294"/>
    </row>
    <row r="34268">
      <c r="A34268" s="294"/>
      <c r="B34268" s="294"/>
      <c r="C34268" s="294"/>
      <c r="D34268" s="294"/>
      <c r="E34268" s="294"/>
      <c r="F34268" s="294"/>
    </row>
    <row r="34269">
      <c r="A34269" s="294" t="s">
        <v>42633</v>
      </c>
      <c r="B34269" s="294"/>
      <c r="C34269" s="294"/>
      <c r="D34269" s="294"/>
      <c r="E34269" s="294"/>
      <c r="F34269" s="294"/>
    </row>
    <row r="34270">
      <c r="A34270" s="294" t="s">
        <v>42416</v>
      </c>
      <c r="B34270" s="294"/>
      <c r="C34270" s="294"/>
      <c r="D34270" s="294"/>
      <c r="E34270" s="294"/>
      <c r="F34270" s="294"/>
    </row>
    <row r="34271">
      <c r="A34271" s="294" t="s">
        <v>42634</v>
      </c>
      <c r="B34271" s="294"/>
      <c r="C34271" s="294"/>
      <c r="D34271" s="294"/>
      <c r="E34271" s="294"/>
      <c r="F34271" s="294"/>
    </row>
    <row r="34272">
      <c r="A34272" s="294" t="s">
        <v>42635</v>
      </c>
      <c r="B34272" s="294"/>
      <c r="C34272" s="294"/>
      <c r="D34272" s="294"/>
      <c r="E34272" s="294"/>
      <c r="F34272" s="294"/>
    </row>
    <row r="34273">
      <c r="A34273" s="294"/>
      <c r="B34273" s="294"/>
      <c r="C34273" s="294"/>
      <c r="D34273" s="294"/>
      <c r="E34273" s="294"/>
      <c r="F34273" s="294"/>
    </row>
    <row r="34274">
      <c r="A34274" s="294" t="s">
        <v>42636</v>
      </c>
      <c r="B34274" s="294"/>
      <c r="C34274" s="294"/>
      <c r="D34274" s="294"/>
      <c r="E34274" s="294"/>
      <c r="F34274" s="294"/>
    </row>
    <row r="34275">
      <c r="A34275" s="294"/>
      <c r="B34275" s="294"/>
      <c r="C34275" s="294"/>
      <c r="D34275" s="294"/>
      <c r="E34275" s="294"/>
      <c r="F34275" s="294"/>
    </row>
    <row r="34276">
      <c r="A34276" s="294"/>
      <c r="B34276" s="294"/>
      <c r="C34276" s="294"/>
      <c r="D34276" s="294"/>
      <c r="E34276" s="294"/>
      <c r="F34276" s="294"/>
    </row>
    <row r="34277">
      <c r="A34277" s="294" t="s">
        <v>42637</v>
      </c>
      <c r="B34277" s="294"/>
      <c r="C34277" s="294"/>
      <c r="D34277" s="294"/>
      <c r="E34277" s="294"/>
      <c r="F34277" s="294"/>
    </row>
    <row r="34278">
      <c r="A34278" s="294" t="s">
        <v>42638</v>
      </c>
      <c r="B34278" s="294"/>
      <c r="C34278" s="294"/>
      <c r="D34278" s="294"/>
      <c r="E34278" s="294"/>
      <c r="F34278" s="294"/>
    </row>
    <row r="34279">
      <c r="A34279" s="294" t="s">
        <v>42639</v>
      </c>
      <c r="B34279" s="294"/>
      <c r="C34279" s="294"/>
      <c r="D34279" s="294"/>
      <c r="E34279" s="294"/>
      <c r="F34279" s="294"/>
    </row>
    <row r="34280">
      <c r="A34280" s="294" t="s">
        <v>42640</v>
      </c>
      <c r="B34280" s="294"/>
      <c r="C34280" s="294"/>
      <c r="D34280" s="294"/>
      <c r="E34280" s="294"/>
      <c r="F34280" s="294"/>
    </row>
    <row r="34281">
      <c r="A34281" s="294" t="s">
        <v>42641</v>
      </c>
      <c r="B34281" s="294"/>
      <c r="C34281" s="294"/>
      <c r="D34281" s="294"/>
      <c r="E34281" s="294"/>
      <c r="F34281" s="294"/>
    </row>
    <row r="34282">
      <c r="A34282" s="294" t="s">
        <v>42642</v>
      </c>
      <c r="B34282" s="294"/>
      <c r="C34282" s="294"/>
      <c r="D34282" s="294"/>
      <c r="E34282" s="294"/>
      <c r="F34282" s="294"/>
    </row>
    <row r="34283">
      <c r="A34283" s="294" t="s">
        <v>42643</v>
      </c>
      <c r="B34283" s="294"/>
      <c r="C34283" s="294"/>
      <c r="D34283" s="294"/>
      <c r="E34283" s="294"/>
      <c r="F34283" s="294"/>
    </row>
    <row r="34284">
      <c r="A34284" s="294"/>
      <c r="B34284" s="294"/>
      <c r="C34284" s="294"/>
      <c r="D34284" s="294"/>
      <c r="E34284" s="294"/>
      <c r="F34284" s="294"/>
    </row>
    <row r="34285">
      <c r="A34285" s="294" t="s">
        <v>42644</v>
      </c>
      <c r="B34285" s="294"/>
      <c r="C34285" s="294"/>
      <c r="D34285" s="294"/>
      <c r="E34285" s="294"/>
      <c r="F34285" s="294"/>
    </row>
    <row r="34286">
      <c r="A34286" s="294" t="s">
        <v>31362</v>
      </c>
      <c r="B34286" s="294"/>
      <c r="C34286" s="294"/>
      <c r="D34286" s="294"/>
      <c r="E34286" s="294"/>
      <c r="F34286" s="294"/>
    </row>
    <row r="34287">
      <c r="A34287" s="294"/>
      <c r="B34287" s="294"/>
      <c r="C34287" s="294"/>
      <c r="D34287" s="294"/>
      <c r="E34287" s="294"/>
      <c r="F34287" s="294"/>
    </row>
    <row r="34288">
      <c r="A34288" s="294" t="s">
        <v>42645</v>
      </c>
      <c r="B34288" s="294"/>
      <c r="C34288" s="294"/>
      <c r="D34288" s="294"/>
      <c r="E34288" s="294"/>
      <c r="F34288" s="294"/>
    </row>
    <row r="34289">
      <c r="A34289" s="294" t="s">
        <v>42646</v>
      </c>
      <c r="B34289" s="294"/>
      <c r="C34289" s="294"/>
      <c r="D34289" s="294"/>
      <c r="E34289" s="294"/>
      <c r="F34289" s="294"/>
    </row>
    <row r="34290">
      <c r="A34290" s="294" t="s">
        <v>41657</v>
      </c>
      <c r="B34290" s="294"/>
      <c r="C34290" s="294"/>
      <c r="D34290" s="294"/>
      <c r="E34290" s="294"/>
      <c r="F34290" s="294"/>
    </row>
    <row r="34291">
      <c r="A34291" s="294" t="s">
        <v>42647</v>
      </c>
      <c r="B34291" s="294"/>
      <c r="C34291" s="294"/>
      <c r="D34291" s="294"/>
      <c r="E34291" s="294"/>
      <c r="F34291" s="294"/>
    </row>
    <row r="34292">
      <c r="A34292" s="294" t="s">
        <v>42648</v>
      </c>
      <c r="B34292" s="294"/>
      <c r="C34292" s="294"/>
      <c r="D34292" s="294"/>
      <c r="E34292" s="294"/>
      <c r="F34292" s="294"/>
    </row>
    <row r="34293">
      <c r="A34293" s="294" t="s">
        <v>41965</v>
      </c>
      <c r="B34293" s="294"/>
      <c r="C34293" s="294"/>
      <c r="D34293" s="294"/>
      <c r="E34293" s="294"/>
      <c r="F34293" s="294"/>
    </row>
    <row r="34294">
      <c r="A34294" s="294" t="s">
        <v>42649</v>
      </c>
      <c r="B34294" s="294"/>
      <c r="C34294" s="294"/>
      <c r="D34294" s="294"/>
      <c r="E34294" s="294"/>
      <c r="F34294" s="294"/>
    </row>
    <row r="34295">
      <c r="A34295" s="294" t="s">
        <v>41481</v>
      </c>
      <c r="B34295" s="294"/>
      <c r="C34295" s="294"/>
      <c r="D34295" s="294"/>
      <c r="E34295" s="294"/>
      <c r="F34295" s="294"/>
    </row>
    <row r="34296">
      <c r="A34296" s="294" t="s">
        <v>39797</v>
      </c>
      <c r="B34296" s="294"/>
      <c r="C34296" s="294"/>
      <c r="D34296" s="294"/>
      <c r="E34296" s="294"/>
      <c r="F34296" s="294"/>
    </row>
    <row r="34297">
      <c r="A34297" s="294" t="s">
        <v>42431</v>
      </c>
      <c r="B34297" s="294"/>
      <c r="C34297" s="294"/>
      <c r="D34297" s="294"/>
      <c r="E34297" s="294"/>
      <c r="F34297" s="294"/>
    </row>
    <row r="34298">
      <c r="A34298" s="294" t="s">
        <v>41566</v>
      </c>
      <c r="B34298" s="294"/>
      <c r="C34298" s="294"/>
      <c r="D34298" s="294"/>
      <c r="E34298" s="294"/>
      <c r="F34298" s="294"/>
    </row>
    <row r="34299">
      <c r="A34299" s="294" t="s">
        <v>42650</v>
      </c>
      <c r="B34299" s="294"/>
      <c r="C34299" s="294"/>
      <c r="D34299" s="294"/>
      <c r="E34299" s="294"/>
      <c r="F34299" s="294"/>
    </row>
    <row r="34300">
      <c r="A34300" s="294" t="s">
        <v>42564</v>
      </c>
      <c r="B34300" s="294"/>
      <c r="C34300" s="294"/>
      <c r="D34300" s="294"/>
      <c r="E34300" s="294"/>
      <c r="F34300" s="294"/>
    </row>
    <row r="34301">
      <c r="A34301" s="294" t="s">
        <v>42651</v>
      </c>
      <c r="B34301" s="294"/>
      <c r="C34301" s="294"/>
      <c r="D34301" s="294"/>
      <c r="E34301" s="294"/>
      <c r="F34301" s="294"/>
    </row>
    <row r="34302">
      <c r="A34302" s="294" t="s">
        <v>42652</v>
      </c>
      <c r="B34302" s="294"/>
      <c r="C34302" s="294"/>
      <c r="D34302" s="294"/>
      <c r="E34302" s="294"/>
      <c r="F34302" s="294"/>
    </row>
    <row r="34303">
      <c r="A34303" s="294" t="s">
        <v>42653</v>
      </c>
      <c r="B34303" s="294"/>
      <c r="C34303" s="294"/>
      <c r="D34303" s="294"/>
      <c r="E34303" s="294"/>
      <c r="F34303" s="294"/>
    </row>
    <row r="34304">
      <c r="A34304" s="294" t="s">
        <v>42654</v>
      </c>
      <c r="B34304" s="294"/>
      <c r="C34304" s="294"/>
      <c r="D34304" s="294"/>
      <c r="E34304" s="294"/>
      <c r="F34304" s="294"/>
    </row>
    <row r="34305">
      <c r="A34305" s="294" t="s">
        <v>42655</v>
      </c>
      <c r="B34305" s="294"/>
      <c r="C34305" s="294"/>
      <c r="D34305" s="294"/>
      <c r="E34305" s="294"/>
      <c r="F34305" s="294"/>
    </row>
    <row r="34306">
      <c r="A34306" s="294"/>
      <c r="B34306" s="294"/>
      <c r="C34306" s="294"/>
      <c r="D34306" s="294"/>
      <c r="E34306" s="294"/>
      <c r="F34306" s="294"/>
    </row>
    <row r="34307">
      <c r="A34307" s="294" t="s">
        <v>41927</v>
      </c>
      <c r="B34307" s="294"/>
      <c r="C34307" s="294"/>
      <c r="D34307" s="294"/>
      <c r="E34307" s="294"/>
      <c r="F34307" s="294"/>
    </row>
    <row r="34308">
      <c r="A34308" s="294" t="s">
        <v>42656</v>
      </c>
      <c r="B34308" s="294"/>
      <c r="C34308" s="294"/>
      <c r="D34308" s="294"/>
      <c r="E34308" s="294"/>
      <c r="F34308" s="294"/>
    </row>
    <row r="34309">
      <c r="A34309" s="294" t="s">
        <v>24755</v>
      </c>
      <c r="B34309" s="294"/>
      <c r="C34309" s="294"/>
      <c r="D34309" s="294"/>
      <c r="E34309" s="294"/>
      <c r="F34309" s="294"/>
    </row>
    <row r="34310">
      <c r="A34310" s="294" t="s">
        <v>42657</v>
      </c>
      <c r="B34310" s="294"/>
      <c r="C34310" s="294"/>
      <c r="D34310" s="294"/>
      <c r="E34310" s="294"/>
      <c r="F34310" s="294"/>
    </row>
    <row r="34311">
      <c r="A34311" s="294"/>
      <c r="B34311" s="294"/>
      <c r="C34311" s="294"/>
      <c r="D34311" s="294"/>
      <c r="E34311" s="294"/>
      <c r="F34311" s="294"/>
    </row>
    <row r="34312">
      <c r="A34312" s="294" t="s">
        <v>23228</v>
      </c>
      <c r="B34312" s="294"/>
      <c r="C34312" s="294"/>
      <c r="D34312" s="294"/>
      <c r="E34312" s="294"/>
      <c r="F34312" s="294"/>
    </row>
    <row r="34313">
      <c r="A34313" s="294" t="s">
        <v>26617</v>
      </c>
      <c r="B34313" s="294"/>
      <c r="C34313" s="294"/>
      <c r="D34313" s="294"/>
      <c r="E34313" s="294"/>
      <c r="F34313" s="294"/>
    </row>
    <row r="34314">
      <c r="A34314" s="294"/>
      <c r="B34314" s="294"/>
      <c r="C34314" s="294"/>
      <c r="D34314" s="294"/>
      <c r="E34314" s="294"/>
      <c r="F34314" s="294"/>
    </row>
    <row r="34315">
      <c r="A34315" s="294" t="s">
        <v>42658</v>
      </c>
      <c r="B34315" s="294"/>
      <c r="C34315" s="294"/>
      <c r="D34315" s="294"/>
      <c r="E34315" s="294"/>
      <c r="F34315" s="294"/>
    </row>
    <row r="34316">
      <c r="A34316" s="294" t="s">
        <v>42659</v>
      </c>
      <c r="B34316" s="294"/>
      <c r="C34316" s="294"/>
      <c r="D34316" s="294"/>
      <c r="E34316" s="294"/>
      <c r="F34316" s="294"/>
    </row>
    <row r="34317">
      <c r="A34317" s="294" t="s">
        <v>42660</v>
      </c>
      <c r="B34317" s="294"/>
      <c r="C34317" s="294"/>
      <c r="D34317" s="294"/>
      <c r="E34317" s="294"/>
      <c r="F34317" s="294"/>
    </row>
    <row r="34318">
      <c r="A34318" s="294" t="s">
        <v>40759</v>
      </c>
      <c r="B34318" s="294"/>
      <c r="C34318" s="294"/>
      <c r="D34318" s="294"/>
      <c r="E34318" s="294"/>
      <c r="F34318" s="294"/>
    </row>
    <row r="34319">
      <c r="A34319" s="294" t="s">
        <v>42661</v>
      </c>
      <c r="B34319" s="294"/>
      <c r="C34319" s="294"/>
      <c r="D34319" s="294"/>
      <c r="E34319" s="294"/>
      <c r="F34319" s="294"/>
    </row>
    <row r="34320">
      <c r="A34320" s="294" t="s">
        <v>40106</v>
      </c>
      <c r="B34320" s="294"/>
      <c r="C34320" s="294"/>
      <c r="D34320" s="294"/>
      <c r="E34320" s="294"/>
      <c r="F34320" s="294"/>
    </row>
    <row r="34321">
      <c r="A34321" s="294" t="s">
        <v>41400</v>
      </c>
      <c r="B34321" s="294"/>
      <c r="C34321" s="294"/>
      <c r="D34321" s="294"/>
      <c r="E34321" s="294"/>
      <c r="F34321" s="294"/>
    </row>
    <row r="34322">
      <c r="A34322" s="294" t="s">
        <v>39810</v>
      </c>
      <c r="B34322" s="294"/>
      <c r="C34322" s="294"/>
      <c r="D34322" s="294"/>
      <c r="E34322" s="294"/>
      <c r="F34322" s="294"/>
    </row>
    <row r="34323">
      <c r="A34323" s="294" t="s">
        <v>41295</v>
      </c>
      <c r="B34323" s="294"/>
      <c r="C34323" s="294"/>
      <c r="D34323" s="294"/>
      <c r="E34323" s="294"/>
      <c r="F34323" s="294"/>
    </row>
    <row r="34324">
      <c r="A34324" s="294" t="s">
        <v>26307</v>
      </c>
      <c r="B34324" s="294"/>
      <c r="C34324" s="294"/>
      <c r="D34324" s="294"/>
      <c r="E34324" s="294"/>
      <c r="F34324" s="294"/>
    </row>
    <row r="34325">
      <c r="A34325" s="294" t="s">
        <v>42662</v>
      </c>
      <c r="B34325" s="294"/>
      <c r="C34325" s="294"/>
      <c r="D34325" s="294"/>
      <c r="E34325" s="294"/>
      <c r="F34325" s="294"/>
    </row>
    <row r="34326">
      <c r="A34326" s="294" t="s">
        <v>41404</v>
      </c>
      <c r="B34326" s="294"/>
      <c r="C34326" s="294"/>
      <c r="D34326" s="294"/>
      <c r="E34326" s="294"/>
      <c r="F34326" s="294"/>
    </row>
    <row r="34327">
      <c r="A34327" s="294" t="s">
        <v>42663</v>
      </c>
      <c r="B34327" s="294"/>
      <c r="C34327" s="294"/>
      <c r="D34327" s="294"/>
      <c r="E34327" s="294"/>
      <c r="F34327" s="294"/>
    </row>
    <row r="34328">
      <c r="A34328" s="294" t="s">
        <v>42664</v>
      </c>
      <c r="B34328" s="294"/>
      <c r="C34328" s="294"/>
      <c r="D34328" s="294"/>
      <c r="E34328" s="294"/>
      <c r="F34328" s="294"/>
    </row>
    <row r="34329">
      <c r="A34329" s="294" t="s">
        <v>42665</v>
      </c>
      <c r="B34329" s="294"/>
      <c r="C34329" s="294"/>
      <c r="D34329" s="294"/>
      <c r="E34329" s="294"/>
      <c r="F34329" s="294"/>
    </row>
    <row r="34330">
      <c r="A34330" s="294" t="s">
        <v>42666</v>
      </c>
      <c r="B34330" s="294"/>
      <c r="C34330" s="294"/>
      <c r="D34330" s="294"/>
      <c r="E34330" s="294"/>
      <c r="F34330" s="294"/>
    </row>
    <row r="34331">
      <c r="A34331" s="294" t="s">
        <v>42667</v>
      </c>
      <c r="B34331" s="294"/>
      <c r="C34331" s="294"/>
      <c r="D34331" s="294"/>
      <c r="E34331" s="294"/>
      <c r="F34331" s="294"/>
    </row>
    <row r="34332">
      <c r="A34332" s="294" t="s">
        <v>42668</v>
      </c>
      <c r="B34332" s="294"/>
      <c r="C34332" s="294"/>
      <c r="D34332" s="294"/>
      <c r="E34332" s="294"/>
      <c r="F34332" s="294"/>
    </row>
    <row r="34333">
      <c r="A34333" s="294" t="s">
        <v>42669</v>
      </c>
      <c r="B34333" s="294"/>
      <c r="C34333" s="294"/>
      <c r="D34333" s="294"/>
      <c r="E34333" s="294"/>
      <c r="F34333" s="294"/>
    </row>
    <row r="34334">
      <c r="A34334" s="294" t="s">
        <v>42670</v>
      </c>
      <c r="B34334" s="294"/>
      <c r="C34334" s="294"/>
      <c r="D34334" s="294"/>
      <c r="E34334" s="294"/>
      <c r="F34334" s="294"/>
    </row>
    <row r="34335">
      <c r="A34335" s="294"/>
      <c r="B34335" s="294"/>
      <c r="C34335" s="294"/>
      <c r="D34335" s="294"/>
      <c r="E34335" s="294"/>
      <c r="F34335" s="294"/>
    </row>
    <row r="34336">
      <c r="A34336" s="294" t="s">
        <v>24323</v>
      </c>
      <c r="B34336" s="294"/>
      <c r="C34336" s="294"/>
      <c r="D34336" s="294"/>
      <c r="E34336" s="294"/>
      <c r="F34336" s="294"/>
    </row>
    <row r="34337">
      <c r="A34337" s="294" t="s">
        <v>23704</v>
      </c>
      <c r="B34337" s="294"/>
      <c r="C34337" s="294"/>
      <c r="D34337" s="294"/>
      <c r="E34337" s="294"/>
      <c r="F34337" s="294"/>
    </row>
    <row r="34338">
      <c r="A34338" s="294"/>
      <c r="B34338" s="294"/>
      <c r="C34338" s="294"/>
      <c r="D34338" s="294"/>
      <c r="E34338" s="294"/>
      <c r="F34338" s="294"/>
    </row>
    <row r="34339">
      <c r="A34339" s="294" t="s">
        <v>42671</v>
      </c>
      <c r="B34339" s="294"/>
      <c r="C34339" s="294"/>
      <c r="D34339" s="294"/>
      <c r="E34339" s="294"/>
      <c r="F34339" s="294"/>
    </row>
    <row r="34340">
      <c r="A34340" s="294" t="s">
        <v>42672</v>
      </c>
      <c r="B34340" s="294"/>
      <c r="C34340" s="294"/>
      <c r="D34340" s="294"/>
      <c r="E34340" s="294"/>
      <c r="F34340" s="294"/>
    </row>
    <row r="34341">
      <c r="A34341" s="294" t="s">
        <v>42673</v>
      </c>
      <c r="B34341" s="294"/>
      <c r="C34341" s="294"/>
      <c r="D34341" s="294"/>
      <c r="E34341" s="294"/>
      <c r="F34341" s="294"/>
    </row>
    <row r="34342">
      <c r="A34342" s="294" t="s">
        <v>37682</v>
      </c>
      <c r="B34342" s="294"/>
      <c r="C34342" s="294"/>
      <c r="D34342" s="294"/>
      <c r="E34342" s="294"/>
      <c r="F34342" s="294"/>
    </row>
    <row r="34343">
      <c r="A34343" s="294" t="s">
        <v>42674</v>
      </c>
      <c r="B34343" s="294"/>
      <c r="C34343" s="294"/>
      <c r="D34343" s="294"/>
      <c r="E34343" s="294"/>
      <c r="F34343" s="294"/>
    </row>
    <row r="34344">
      <c r="A34344" s="294" t="s">
        <v>21892</v>
      </c>
      <c r="B34344" s="294"/>
      <c r="C34344" s="294"/>
      <c r="D34344" s="294"/>
      <c r="E34344" s="294"/>
      <c r="F34344" s="294"/>
    </row>
    <row r="34345">
      <c r="A34345" s="294" t="s">
        <v>42675</v>
      </c>
      <c r="B34345" s="294"/>
      <c r="C34345" s="294"/>
      <c r="D34345" s="294"/>
      <c r="E34345" s="294"/>
      <c r="F34345" s="294"/>
    </row>
    <row r="34346">
      <c r="A34346" s="294"/>
      <c r="B34346" s="294"/>
      <c r="C34346" s="294"/>
      <c r="D34346" s="294"/>
      <c r="E34346" s="294"/>
      <c r="F34346" s="294"/>
    </row>
    <row r="34347">
      <c r="A34347" s="294" t="s">
        <v>42145</v>
      </c>
      <c r="B34347" s="294"/>
      <c r="C34347" s="294"/>
      <c r="D34347" s="294"/>
      <c r="E34347" s="294"/>
      <c r="F34347" s="294"/>
    </row>
    <row r="34348">
      <c r="A34348" s="294" t="s">
        <v>23068</v>
      </c>
      <c r="B34348" s="294"/>
      <c r="C34348" s="294"/>
      <c r="D34348" s="294"/>
      <c r="E34348" s="294"/>
      <c r="F34348" s="294"/>
    </row>
    <row r="34349">
      <c r="A34349" s="294"/>
      <c r="B34349" s="294"/>
      <c r="C34349" s="294"/>
      <c r="D34349" s="294"/>
      <c r="E34349" s="294"/>
      <c r="F34349" s="294"/>
    </row>
    <row r="34350">
      <c r="A34350" s="294" t="s">
        <v>42676</v>
      </c>
      <c r="B34350" s="294"/>
      <c r="C34350" s="294"/>
      <c r="D34350" s="294"/>
      <c r="E34350" s="294"/>
      <c r="F34350" s="294"/>
    </row>
    <row r="34351">
      <c r="A34351" s="294" t="s">
        <v>42677</v>
      </c>
      <c r="B34351" s="294"/>
      <c r="C34351" s="294"/>
      <c r="D34351" s="294"/>
      <c r="E34351" s="294"/>
      <c r="F34351" s="294"/>
    </row>
    <row r="34352">
      <c r="A34352" s="294" t="s">
        <v>42678</v>
      </c>
      <c r="B34352" s="294"/>
      <c r="C34352" s="294"/>
      <c r="D34352" s="294"/>
      <c r="E34352" s="294"/>
      <c r="F34352" s="294"/>
    </row>
    <row r="34353">
      <c r="A34353" s="294" t="s">
        <v>37682</v>
      </c>
      <c r="B34353" s="294"/>
      <c r="C34353" s="294"/>
      <c r="D34353" s="294"/>
      <c r="E34353" s="294"/>
      <c r="F34353" s="294"/>
    </row>
    <row r="34354">
      <c r="A34354" s="294" t="s">
        <v>37679</v>
      </c>
      <c r="B34354" s="294"/>
      <c r="C34354" s="294"/>
      <c r="D34354" s="294"/>
      <c r="E34354" s="294"/>
      <c r="F34354" s="294"/>
    </row>
    <row r="34355">
      <c r="A34355" s="294" t="s">
        <v>42679</v>
      </c>
      <c r="B34355" s="294"/>
      <c r="C34355" s="294"/>
      <c r="D34355" s="294"/>
      <c r="E34355" s="294"/>
      <c r="F34355" s="294"/>
    </row>
    <row r="34356">
      <c r="A34356" s="294" t="s">
        <v>41685</v>
      </c>
      <c r="B34356" s="294"/>
      <c r="C34356" s="294"/>
      <c r="D34356" s="294"/>
      <c r="E34356" s="294"/>
      <c r="F34356" s="294"/>
    </row>
    <row r="34357">
      <c r="A34357" s="294" t="s">
        <v>42680</v>
      </c>
      <c r="B34357" s="294"/>
      <c r="C34357" s="294"/>
      <c r="D34357" s="294"/>
      <c r="E34357" s="294"/>
      <c r="F34357" s="294"/>
    </row>
    <row r="34358">
      <c r="A34358" s="294" t="s">
        <v>42681</v>
      </c>
      <c r="B34358" s="294"/>
      <c r="C34358" s="294"/>
      <c r="D34358" s="294"/>
      <c r="E34358" s="294"/>
      <c r="F34358" s="294"/>
    </row>
    <row r="34359">
      <c r="A34359" s="294" t="s">
        <v>42682</v>
      </c>
      <c r="B34359" s="294"/>
      <c r="C34359" s="294"/>
      <c r="D34359" s="294"/>
      <c r="E34359" s="294"/>
      <c r="F34359" s="294"/>
    </row>
    <row r="34360">
      <c r="A34360" s="294"/>
      <c r="B34360" s="294"/>
      <c r="C34360" s="294"/>
      <c r="D34360" s="294"/>
      <c r="E34360" s="294"/>
      <c r="F34360" s="294"/>
    </row>
    <row r="34361">
      <c r="A34361" s="294"/>
      <c r="B34361" s="294"/>
      <c r="C34361" s="294"/>
      <c r="D34361" s="294"/>
      <c r="E34361" s="294"/>
      <c r="F34361" s="294"/>
    </row>
    <row r="34362">
      <c r="A34362" s="294" t="s">
        <v>40986</v>
      </c>
      <c r="B34362" s="294"/>
      <c r="C34362" s="294"/>
      <c r="D34362" s="294"/>
      <c r="E34362" s="294"/>
      <c r="F34362" s="294"/>
    </row>
    <row r="34363">
      <c r="A34363" s="294"/>
      <c r="B34363" s="294"/>
      <c r="C34363" s="294"/>
      <c r="D34363" s="294"/>
      <c r="E34363" s="294"/>
      <c r="F34363" s="294"/>
    </row>
    <row r="34364">
      <c r="A34364" s="294" t="s">
        <v>41691</v>
      </c>
      <c r="B34364" s="294"/>
      <c r="C34364" s="294"/>
      <c r="D34364" s="294"/>
      <c r="E34364" s="294"/>
      <c r="F34364" s="294"/>
    </row>
    <row r="34365">
      <c r="A34365" s="294" t="s">
        <v>30336</v>
      </c>
      <c r="B34365" s="294"/>
      <c r="C34365" s="294"/>
      <c r="D34365" s="294"/>
      <c r="E34365" s="294"/>
      <c r="F34365" s="294"/>
    </row>
    <row r="34366">
      <c r="A34366" s="294" t="s">
        <v>41599</v>
      </c>
      <c r="B34366" s="294"/>
      <c r="C34366" s="294"/>
      <c r="D34366" s="294"/>
      <c r="E34366" s="294"/>
      <c r="F34366" s="294"/>
    </row>
    <row r="34367">
      <c r="A34367" s="294" t="s">
        <v>31573</v>
      </c>
      <c r="B34367" s="294"/>
      <c r="C34367" s="294"/>
      <c r="D34367" s="294"/>
      <c r="E34367" s="294"/>
      <c r="F34367" s="294"/>
    </row>
    <row r="34368">
      <c r="A34368" s="294" t="s">
        <v>38164</v>
      </c>
      <c r="B34368" s="294"/>
      <c r="C34368" s="294"/>
      <c r="D34368" s="294"/>
      <c r="E34368" s="294"/>
      <c r="F34368" s="294"/>
    </row>
    <row r="34369">
      <c r="A34369" s="294" t="s">
        <v>23829</v>
      </c>
      <c r="B34369" s="294"/>
      <c r="C34369" s="294"/>
      <c r="D34369" s="294"/>
      <c r="E34369" s="294"/>
      <c r="F34369" s="294"/>
    </row>
    <row r="34370">
      <c r="A34370" s="294" t="s">
        <v>23830</v>
      </c>
      <c r="B34370" s="294"/>
      <c r="C34370" s="294"/>
      <c r="D34370" s="294"/>
      <c r="E34370" s="294"/>
      <c r="F34370" s="294"/>
    </row>
    <row r="34371">
      <c r="A34371" s="294" t="s">
        <v>33136</v>
      </c>
      <c r="B34371" s="294"/>
      <c r="C34371" s="294"/>
      <c r="D34371" s="294"/>
      <c r="E34371" s="294"/>
      <c r="F34371" s="294"/>
    </row>
    <row r="34372">
      <c r="A34372" s="294" t="s">
        <v>33740</v>
      </c>
      <c r="B34372" s="294"/>
      <c r="C34372" s="294"/>
      <c r="D34372" s="294"/>
      <c r="E34372" s="294"/>
      <c r="F34372" s="294"/>
    </row>
    <row r="34373">
      <c r="A34373" s="294" t="s">
        <v>42683</v>
      </c>
      <c r="B34373" s="294"/>
      <c r="C34373" s="294"/>
      <c r="D34373" s="294"/>
      <c r="E34373" s="294"/>
      <c r="F34373" s="294"/>
    </row>
    <row r="34374">
      <c r="A34374" s="294" t="s">
        <v>39584</v>
      </c>
      <c r="B34374" s="294"/>
      <c r="C34374" s="294"/>
      <c r="D34374" s="294"/>
      <c r="E34374" s="294"/>
      <c r="F34374" s="294"/>
    </row>
    <row r="34375">
      <c r="A34375" s="294" t="s">
        <v>42684</v>
      </c>
      <c r="B34375" s="294"/>
      <c r="C34375" s="294"/>
      <c r="D34375" s="294"/>
      <c r="E34375" s="294"/>
      <c r="F34375" s="294"/>
    </row>
    <row r="34376">
      <c r="A34376" s="294"/>
      <c r="B34376" s="294"/>
      <c r="C34376" s="294"/>
      <c r="D34376" s="294"/>
      <c r="E34376" s="294"/>
      <c r="F34376" s="294"/>
    </row>
    <row r="34377">
      <c r="A34377" s="294" t="s">
        <v>41905</v>
      </c>
      <c r="B34377" s="294"/>
      <c r="C34377" s="294"/>
      <c r="D34377" s="294"/>
      <c r="E34377" s="294"/>
      <c r="F34377" s="294"/>
    </row>
    <row r="34378">
      <c r="A34378" s="294"/>
      <c r="B34378" s="294"/>
      <c r="C34378" s="294"/>
      <c r="D34378" s="294"/>
      <c r="E34378" s="294"/>
      <c r="F34378" s="294"/>
    </row>
    <row r="34379">
      <c r="A34379" s="294" t="s">
        <v>26552</v>
      </c>
      <c r="B34379" s="294"/>
      <c r="C34379" s="294"/>
      <c r="D34379" s="294"/>
      <c r="E34379" s="294"/>
      <c r="F34379" s="294"/>
    </row>
    <row r="34380">
      <c r="A34380" s="294" t="s">
        <v>21403</v>
      </c>
      <c r="B34380" s="294"/>
      <c r="C34380" s="294"/>
      <c r="D34380" s="294"/>
      <c r="E34380" s="294"/>
      <c r="F34380" s="294"/>
    </row>
    <row r="34381">
      <c r="A34381" s="294" t="s">
        <v>42685</v>
      </c>
      <c r="B34381" s="294"/>
      <c r="C34381" s="294"/>
      <c r="D34381" s="294"/>
      <c r="E34381" s="294"/>
      <c r="F34381" s="294"/>
    </row>
    <row r="34382">
      <c r="A34382" s="294" t="s">
        <v>26555</v>
      </c>
      <c r="B34382" s="294"/>
      <c r="C34382" s="294"/>
      <c r="D34382" s="294"/>
      <c r="E34382" s="294"/>
      <c r="F34382" s="294"/>
    </row>
    <row r="34383">
      <c r="A34383" s="294" t="s">
        <v>42686</v>
      </c>
      <c r="B34383" s="294"/>
      <c r="C34383" s="294"/>
      <c r="D34383" s="294"/>
      <c r="E34383" s="294"/>
      <c r="F34383" s="294"/>
    </row>
    <row r="34384">
      <c r="A34384" s="294" t="s">
        <v>42687</v>
      </c>
      <c r="B34384" s="294"/>
      <c r="C34384" s="294"/>
      <c r="D34384" s="294"/>
      <c r="E34384" s="294"/>
      <c r="F34384" s="294"/>
    </row>
    <row r="34385">
      <c r="A34385" s="294" t="s">
        <v>38172</v>
      </c>
      <c r="B34385" s="294"/>
      <c r="C34385" s="294"/>
      <c r="D34385" s="294"/>
      <c r="E34385" s="294"/>
      <c r="F34385" s="294"/>
    </row>
    <row r="34386">
      <c r="A34386" s="294" t="s">
        <v>40672</v>
      </c>
      <c r="B34386" s="294"/>
      <c r="C34386" s="294"/>
      <c r="D34386" s="294"/>
      <c r="E34386" s="294"/>
      <c r="F34386" s="294"/>
    </row>
    <row r="34387">
      <c r="A34387" s="294" t="s">
        <v>28757</v>
      </c>
      <c r="B34387" s="294"/>
      <c r="C34387" s="294"/>
      <c r="D34387" s="294"/>
      <c r="E34387" s="294"/>
      <c r="F34387" s="294"/>
    </row>
    <row r="34388">
      <c r="A34388" s="294" t="s">
        <v>26561</v>
      </c>
      <c r="B34388" s="294"/>
      <c r="C34388" s="294"/>
      <c r="D34388" s="294"/>
      <c r="E34388" s="294"/>
      <c r="F34388" s="294"/>
    </row>
    <row r="34389">
      <c r="A34389" s="294" t="s">
        <v>42688</v>
      </c>
      <c r="B34389" s="294"/>
      <c r="C34389" s="294"/>
      <c r="D34389" s="294"/>
      <c r="E34389" s="294"/>
      <c r="F34389" s="294"/>
    </row>
    <row r="34390">
      <c r="A34390" s="294" t="s">
        <v>42689</v>
      </c>
      <c r="B34390" s="294"/>
      <c r="C34390" s="294"/>
      <c r="D34390" s="294"/>
      <c r="E34390" s="294"/>
      <c r="F34390" s="294"/>
    </row>
    <row r="34391">
      <c r="A34391" s="294" t="s">
        <v>42690</v>
      </c>
      <c r="B34391" s="294"/>
      <c r="C34391" s="294"/>
      <c r="D34391" s="294"/>
      <c r="E34391" s="294"/>
      <c r="F34391" s="294"/>
    </row>
    <row r="34392">
      <c r="A34392" s="294" t="s">
        <v>42691</v>
      </c>
      <c r="B34392" s="294"/>
      <c r="C34392" s="294"/>
      <c r="D34392" s="294"/>
      <c r="E34392" s="294"/>
      <c r="F34392" s="294"/>
    </row>
    <row r="34393">
      <c r="A34393" s="294" t="s">
        <v>42692</v>
      </c>
      <c r="B34393" s="294"/>
      <c r="C34393" s="294"/>
      <c r="D34393" s="294"/>
      <c r="E34393" s="294"/>
      <c r="F34393" s="294"/>
    </row>
    <row r="34394">
      <c r="A34394" s="294" t="s">
        <v>42476</v>
      </c>
      <c r="B34394" s="294"/>
      <c r="C34394" s="294"/>
      <c r="D34394" s="294"/>
      <c r="E34394" s="294"/>
      <c r="F34394" s="294"/>
    </row>
    <row r="34395">
      <c r="A34395" s="294" t="s">
        <v>42693</v>
      </c>
      <c r="B34395" s="294"/>
      <c r="C34395" s="294"/>
      <c r="D34395" s="294"/>
      <c r="E34395" s="294"/>
      <c r="F34395" s="294"/>
    </row>
    <row r="34396">
      <c r="A34396" s="294" t="s">
        <v>42694</v>
      </c>
      <c r="B34396" s="294"/>
      <c r="C34396" s="294"/>
      <c r="D34396" s="294"/>
      <c r="E34396" s="294"/>
      <c r="F34396" s="294"/>
    </row>
    <row r="34397">
      <c r="A34397" s="294" t="s">
        <v>42695</v>
      </c>
      <c r="B34397" s="294"/>
      <c r="C34397" s="294"/>
      <c r="D34397" s="294"/>
      <c r="E34397" s="294"/>
      <c r="F34397" s="294"/>
    </row>
    <row r="34398">
      <c r="A34398" s="294" t="s">
        <v>42696</v>
      </c>
      <c r="B34398" s="294"/>
      <c r="C34398" s="294"/>
      <c r="D34398" s="294"/>
      <c r="E34398" s="294"/>
      <c r="F34398" s="294"/>
    </row>
    <row r="34399">
      <c r="A34399" s="294"/>
      <c r="B34399" s="294"/>
      <c r="C34399" s="294"/>
      <c r="D34399" s="294"/>
      <c r="E34399" s="294"/>
      <c r="F34399" s="294"/>
    </row>
    <row r="34400">
      <c r="A34400" s="294" t="s">
        <v>42052</v>
      </c>
      <c r="B34400" s="294"/>
      <c r="C34400" s="294"/>
      <c r="D34400" s="294"/>
      <c r="E34400" s="294"/>
      <c r="F34400" s="294"/>
    </row>
    <row r="34401">
      <c r="A34401" s="294"/>
      <c r="B34401" s="294"/>
      <c r="C34401" s="294"/>
      <c r="D34401" s="294"/>
      <c r="E34401" s="294"/>
      <c r="F34401" s="294"/>
    </row>
    <row r="34402">
      <c r="A34402" s="294" t="s">
        <v>42697</v>
      </c>
      <c r="B34402" s="294"/>
      <c r="C34402" s="294"/>
      <c r="D34402" s="294"/>
      <c r="E34402" s="294"/>
      <c r="F34402" s="294"/>
    </row>
    <row r="34403">
      <c r="A34403" s="294" t="s">
        <v>27652</v>
      </c>
      <c r="B34403" s="294"/>
      <c r="C34403" s="294"/>
      <c r="D34403" s="294"/>
      <c r="E34403" s="294"/>
      <c r="F34403" s="294"/>
    </row>
    <row r="34404">
      <c r="A34404" s="294" t="s">
        <v>42698</v>
      </c>
      <c r="B34404" s="294"/>
      <c r="C34404" s="294"/>
      <c r="D34404" s="294"/>
      <c r="E34404" s="294"/>
      <c r="F34404" s="294"/>
    </row>
    <row r="34405">
      <c r="A34405" s="294" t="s">
        <v>39118</v>
      </c>
      <c r="B34405" s="294"/>
      <c r="C34405" s="294"/>
      <c r="D34405" s="294"/>
      <c r="E34405" s="294"/>
      <c r="F34405" s="294"/>
    </row>
    <row r="34406">
      <c r="A34406" s="294" t="s">
        <v>38969</v>
      </c>
      <c r="B34406" s="294"/>
      <c r="C34406" s="294"/>
      <c r="D34406" s="294"/>
      <c r="E34406" s="294"/>
      <c r="F34406" s="294"/>
    </row>
    <row r="34407">
      <c r="A34407" s="294" t="s">
        <v>41016</v>
      </c>
      <c r="B34407" s="294"/>
      <c r="C34407" s="294"/>
      <c r="D34407" s="294"/>
      <c r="E34407" s="294"/>
      <c r="F34407" s="294"/>
    </row>
    <row r="34408">
      <c r="A34408" s="294" t="s">
        <v>42699</v>
      </c>
      <c r="B34408" s="294"/>
      <c r="C34408" s="294"/>
      <c r="D34408" s="294"/>
      <c r="E34408" s="294"/>
      <c r="F34408" s="294"/>
    </row>
    <row r="34409">
      <c r="A34409" s="294" t="s">
        <v>26658</v>
      </c>
      <c r="B34409" s="294"/>
      <c r="C34409" s="294"/>
      <c r="D34409" s="294"/>
      <c r="E34409" s="294"/>
      <c r="F34409" s="294"/>
    </row>
    <row r="34410">
      <c r="A34410" s="294" t="s">
        <v>26657</v>
      </c>
      <c r="B34410" s="294"/>
      <c r="C34410" s="294"/>
      <c r="D34410" s="294"/>
      <c r="E34410" s="294"/>
      <c r="F34410" s="294"/>
    </row>
    <row r="34411">
      <c r="A34411" s="294" t="s">
        <v>41333</v>
      </c>
      <c r="B34411" s="294"/>
      <c r="C34411" s="294"/>
      <c r="D34411" s="294"/>
      <c r="E34411" s="294"/>
      <c r="F34411" s="294"/>
    </row>
    <row r="34412">
      <c r="A34412" s="294" t="s">
        <v>41334</v>
      </c>
      <c r="B34412" s="294"/>
      <c r="C34412" s="294"/>
      <c r="D34412" s="294"/>
      <c r="E34412" s="294"/>
      <c r="F34412" s="294"/>
    </row>
    <row r="34413">
      <c r="A34413" s="294" t="s">
        <v>22357</v>
      </c>
      <c r="B34413" s="294"/>
      <c r="C34413" s="294"/>
      <c r="D34413" s="294"/>
      <c r="E34413" s="294"/>
      <c r="F34413" s="294"/>
    </row>
    <row r="34414">
      <c r="A34414" s="294" t="s">
        <v>42490</v>
      </c>
      <c r="B34414" s="294"/>
      <c r="C34414" s="294"/>
      <c r="D34414" s="294"/>
      <c r="E34414" s="294"/>
      <c r="F34414" s="294"/>
    </row>
    <row r="34415">
      <c r="A34415" s="294" t="s">
        <v>42700</v>
      </c>
      <c r="B34415" s="294"/>
      <c r="C34415" s="294"/>
      <c r="D34415" s="294"/>
      <c r="E34415" s="294"/>
      <c r="F34415" s="294"/>
    </row>
    <row r="34416">
      <c r="A34416" s="294" t="s">
        <v>42701</v>
      </c>
      <c r="B34416" s="294"/>
      <c r="C34416" s="294"/>
      <c r="D34416" s="294"/>
      <c r="E34416" s="294"/>
      <c r="F34416" s="294"/>
    </row>
    <row r="34417">
      <c r="A34417" s="294" t="s">
        <v>42702</v>
      </c>
      <c r="B34417" s="294"/>
      <c r="C34417" s="294"/>
      <c r="D34417" s="294"/>
      <c r="E34417" s="294"/>
      <c r="F34417" s="294"/>
    </row>
    <row r="34418">
      <c r="A34418" s="294" t="s">
        <v>42703</v>
      </c>
      <c r="B34418" s="294"/>
      <c r="C34418" s="294"/>
      <c r="D34418" s="294"/>
      <c r="E34418" s="294"/>
      <c r="F34418" s="294"/>
    </row>
    <row r="34419">
      <c r="A34419" s="294" t="s">
        <v>42704</v>
      </c>
      <c r="B34419" s="294"/>
      <c r="C34419" s="294"/>
      <c r="D34419" s="294"/>
      <c r="E34419" s="294"/>
      <c r="F34419" s="294"/>
    </row>
    <row r="34420">
      <c r="A34420" s="294" t="s">
        <v>42705</v>
      </c>
      <c r="B34420" s="294"/>
      <c r="C34420" s="294"/>
      <c r="D34420" s="294"/>
      <c r="E34420" s="294"/>
      <c r="F34420" s="294"/>
    </row>
    <row r="34421">
      <c r="A34421" s="294" t="s">
        <v>42706</v>
      </c>
      <c r="B34421" s="294"/>
      <c r="C34421" s="294"/>
      <c r="D34421" s="294"/>
      <c r="E34421" s="294"/>
      <c r="F34421" s="294"/>
    </row>
    <row r="34422">
      <c r="A34422" s="294" t="s">
        <v>42707</v>
      </c>
      <c r="B34422" s="294"/>
      <c r="C34422" s="294"/>
      <c r="D34422" s="294"/>
      <c r="E34422" s="294"/>
      <c r="F34422" s="294"/>
    </row>
    <row r="34423">
      <c r="A34423" s="294" t="s">
        <v>42708</v>
      </c>
      <c r="B34423" s="294"/>
      <c r="C34423" s="294"/>
      <c r="D34423" s="294"/>
      <c r="E34423" s="294"/>
      <c r="F34423" s="294"/>
    </row>
    <row r="34424">
      <c r="A34424" s="294" t="s">
        <v>42709</v>
      </c>
      <c r="B34424" s="294"/>
      <c r="C34424" s="294"/>
      <c r="D34424" s="294"/>
      <c r="E34424" s="294"/>
      <c r="F34424" s="294"/>
    </row>
    <row r="34425">
      <c r="A34425" s="294" t="s">
        <v>42710</v>
      </c>
      <c r="B34425" s="294"/>
      <c r="C34425" s="294"/>
      <c r="D34425" s="294"/>
      <c r="E34425" s="294"/>
      <c r="F34425" s="294"/>
    </row>
    <row r="34426">
      <c r="A34426" s="294" t="s">
        <v>42711</v>
      </c>
      <c r="B34426" s="294"/>
      <c r="C34426" s="294"/>
      <c r="D34426" s="294"/>
      <c r="E34426" s="294"/>
      <c r="F34426" s="294"/>
    </row>
    <row r="34427">
      <c r="A34427" s="294" t="s">
        <v>42501</v>
      </c>
      <c r="B34427" s="294"/>
      <c r="C34427" s="294"/>
      <c r="D34427" s="294"/>
      <c r="E34427" s="294"/>
      <c r="F34427" s="294"/>
    </row>
    <row r="34428">
      <c r="A34428" s="294" t="s">
        <v>42712</v>
      </c>
      <c r="B34428" s="294"/>
      <c r="C34428" s="294"/>
      <c r="D34428" s="294"/>
      <c r="E34428" s="294"/>
      <c r="F34428" s="294"/>
    </row>
    <row r="34429">
      <c r="A34429" s="294"/>
      <c r="B34429" s="294"/>
      <c r="C34429" s="294"/>
      <c r="D34429" s="294"/>
      <c r="E34429" s="294"/>
      <c r="F34429" s="294"/>
    </row>
    <row r="34430">
      <c r="A34430" s="294" t="s">
        <v>41927</v>
      </c>
      <c r="B34430" s="294"/>
      <c r="C34430" s="294"/>
      <c r="D34430" s="294"/>
      <c r="E34430" s="294"/>
      <c r="F34430" s="294"/>
    </row>
    <row r="34431">
      <c r="A34431" s="294" t="s">
        <v>42713</v>
      </c>
      <c r="B34431" s="294"/>
      <c r="C34431" s="294"/>
      <c r="D34431" s="294"/>
      <c r="E34431" s="294"/>
      <c r="F34431" s="294"/>
    </row>
    <row r="34432">
      <c r="A34432" s="294" t="s">
        <v>23409</v>
      </c>
      <c r="B34432" s="294"/>
      <c r="C34432" s="294"/>
      <c r="D34432" s="294"/>
      <c r="E34432" s="294"/>
      <c r="F34432" s="294"/>
    </row>
    <row r="34433">
      <c r="A34433" s="294" t="s">
        <v>42657</v>
      </c>
      <c r="B34433" s="294"/>
      <c r="C34433" s="294"/>
      <c r="D34433" s="294"/>
      <c r="E34433" s="294"/>
      <c r="F34433" s="294"/>
    </row>
    <row r="34434">
      <c r="A34434" s="294"/>
      <c r="B34434" s="294"/>
      <c r="C34434" s="294"/>
      <c r="D34434" s="294"/>
      <c r="E34434" s="294"/>
      <c r="F34434" s="294"/>
    </row>
    <row r="34435">
      <c r="A34435" s="294"/>
      <c r="B34435" s="294"/>
      <c r="C34435" s="294"/>
      <c r="D34435" s="294"/>
      <c r="E34435" s="294"/>
      <c r="F34435" s="294"/>
    </row>
    <row r="34436">
      <c r="A34436" s="294" t="s">
        <v>21429</v>
      </c>
      <c r="B34436" s="294"/>
      <c r="C34436" s="294"/>
      <c r="D34436" s="294"/>
      <c r="E34436" s="294"/>
      <c r="F34436" s="294"/>
    </row>
    <row r="34437">
      <c r="A34437" s="294"/>
      <c r="B34437" s="294"/>
      <c r="C34437" s="294"/>
      <c r="D34437" s="294"/>
      <c r="E34437" s="294"/>
      <c r="F34437" s="294"/>
    </row>
    <row r="34438">
      <c r="A34438" s="294" t="s">
        <v>42714</v>
      </c>
      <c r="B34438" s="294"/>
      <c r="C34438" s="294"/>
      <c r="D34438" s="294"/>
      <c r="E34438" s="294"/>
      <c r="F34438" s="294"/>
    </row>
    <row r="34439">
      <c r="A34439" s="294" t="s">
        <v>42715</v>
      </c>
      <c r="B34439" s="294"/>
      <c r="C34439" s="294"/>
      <c r="D34439" s="294"/>
      <c r="E34439" s="294"/>
      <c r="F34439" s="294"/>
    </row>
    <row r="34440">
      <c r="A34440" s="294" t="s">
        <v>42716</v>
      </c>
      <c r="B34440" s="294"/>
      <c r="C34440" s="294"/>
      <c r="D34440" s="294"/>
      <c r="E34440" s="294"/>
      <c r="F34440" s="294"/>
    </row>
    <row r="34441">
      <c r="A34441" s="294" t="s">
        <v>24920</v>
      </c>
      <c r="B34441" s="294"/>
      <c r="C34441" s="294"/>
      <c r="D34441" s="294"/>
      <c r="E34441" s="294"/>
      <c r="F34441" s="294"/>
    </row>
    <row r="34442">
      <c r="A34442" s="294" t="s">
        <v>42717</v>
      </c>
      <c r="B34442" s="294"/>
      <c r="C34442" s="294"/>
      <c r="D34442" s="294"/>
      <c r="E34442" s="294"/>
      <c r="F34442" s="294"/>
    </row>
    <row r="34443">
      <c r="A34443" s="294" t="s">
        <v>29816</v>
      </c>
      <c r="B34443" s="294"/>
      <c r="C34443" s="294"/>
      <c r="D34443" s="294"/>
      <c r="E34443" s="294"/>
      <c r="F34443" s="294"/>
    </row>
    <row r="34444">
      <c r="A34444" s="294" t="s">
        <v>42718</v>
      </c>
      <c r="B34444" s="294"/>
      <c r="C34444" s="294"/>
      <c r="D34444" s="294"/>
      <c r="E34444" s="294"/>
      <c r="F34444" s="294"/>
    </row>
    <row r="34445">
      <c r="A34445" s="294" t="s">
        <v>41246</v>
      </c>
      <c r="B34445" s="294"/>
      <c r="C34445" s="294"/>
      <c r="D34445" s="294"/>
      <c r="E34445" s="294"/>
      <c r="F34445" s="294"/>
    </row>
    <row r="34446">
      <c r="A34446" s="294" t="s">
        <v>29633</v>
      </c>
      <c r="B34446" s="294"/>
      <c r="C34446" s="294"/>
      <c r="D34446" s="294"/>
      <c r="E34446" s="294"/>
      <c r="F34446" s="294"/>
    </row>
    <row r="34447">
      <c r="A34447" s="294" t="s">
        <v>37743</v>
      </c>
      <c r="B34447" s="294"/>
      <c r="C34447" s="294"/>
      <c r="D34447" s="294"/>
      <c r="E34447" s="294"/>
      <c r="F34447" s="294"/>
    </row>
    <row r="34448">
      <c r="A34448" s="294" t="s">
        <v>42719</v>
      </c>
      <c r="B34448" s="294"/>
      <c r="C34448" s="294"/>
      <c r="D34448" s="294"/>
      <c r="E34448" s="294"/>
      <c r="F34448" s="294"/>
    </row>
    <row r="34449">
      <c r="A34449" s="294" t="s">
        <v>42720</v>
      </c>
      <c r="B34449" s="294"/>
      <c r="C34449" s="294"/>
      <c r="D34449" s="294"/>
      <c r="E34449" s="294"/>
      <c r="F34449" s="294"/>
    </row>
    <row r="34450">
      <c r="A34450" s="294" t="s">
        <v>42721</v>
      </c>
      <c r="B34450" s="294"/>
      <c r="C34450" s="294"/>
      <c r="D34450" s="294"/>
      <c r="E34450" s="294"/>
      <c r="F34450" s="294"/>
    </row>
    <row r="34451">
      <c r="A34451" s="294"/>
      <c r="B34451" s="294"/>
      <c r="C34451" s="294"/>
      <c r="D34451" s="294"/>
      <c r="E34451" s="294"/>
      <c r="F34451" s="294"/>
    </row>
    <row r="34452">
      <c r="A34452" s="294"/>
      <c r="B34452" s="294"/>
      <c r="C34452" s="294"/>
      <c r="D34452" s="294"/>
      <c r="E34452" s="294"/>
      <c r="F34452" s="294"/>
    </row>
    <row r="34453">
      <c r="A34453" s="294" t="s">
        <v>21326</v>
      </c>
      <c r="B34453" s="294"/>
      <c r="C34453" s="294"/>
      <c r="D34453" s="294"/>
      <c r="E34453" s="294"/>
      <c r="F34453" s="294"/>
    </row>
    <row r="34454">
      <c r="A34454" s="294"/>
      <c r="B34454" s="294"/>
      <c r="C34454" s="294"/>
      <c r="D34454" s="294"/>
      <c r="E34454" s="294"/>
      <c r="F34454" s="294"/>
    </row>
    <row r="34455">
      <c r="A34455" s="294" t="s">
        <v>42722</v>
      </c>
      <c r="B34455" s="294"/>
      <c r="C34455" s="294"/>
      <c r="D34455" s="294"/>
      <c r="E34455" s="294"/>
      <c r="F34455" s="294"/>
    </row>
    <row r="34456">
      <c r="A34456" s="294" t="s">
        <v>42723</v>
      </c>
      <c r="B34456" s="294"/>
      <c r="C34456" s="294"/>
      <c r="D34456" s="294"/>
      <c r="E34456" s="294"/>
      <c r="F34456" s="294"/>
    </row>
    <row r="34457">
      <c r="A34457" s="294" t="s">
        <v>42724</v>
      </c>
      <c r="B34457" s="294"/>
      <c r="C34457" s="294"/>
      <c r="D34457" s="294"/>
      <c r="E34457" s="294"/>
      <c r="F34457" s="294"/>
    </row>
    <row r="34458">
      <c r="A34458" s="294" t="s">
        <v>42725</v>
      </c>
      <c r="B34458" s="294"/>
      <c r="C34458" s="294"/>
      <c r="D34458" s="294"/>
      <c r="E34458" s="294"/>
      <c r="F34458" s="294"/>
    </row>
    <row r="34459">
      <c r="A34459" s="294" t="s">
        <v>42726</v>
      </c>
      <c r="B34459" s="294"/>
      <c r="C34459" s="294"/>
      <c r="D34459" s="294"/>
      <c r="E34459" s="294"/>
      <c r="F34459" s="294"/>
    </row>
    <row r="34460">
      <c r="A34460" s="294" t="s">
        <v>24320</v>
      </c>
      <c r="B34460" s="294"/>
      <c r="C34460" s="294"/>
      <c r="D34460" s="294"/>
      <c r="E34460" s="294"/>
      <c r="F34460" s="294"/>
    </row>
    <row r="34461">
      <c r="A34461" s="294" t="s">
        <v>42727</v>
      </c>
      <c r="B34461" s="294"/>
      <c r="C34461" s="294"/>
      <c r="D34461" s="294"/>
      <c r="E34461" s="294"/>
      <c r="F34461" s="294"/>
    </row>
    <row r="34462">
      <c r="A34462" s="294"/>
      <c r="B34462" s="294"/>
      <c r="C34462" s="294"/>
      <c r="D34462" s="294"/>
      <c r="E34462" s="294"/>
      <c r="F34462" s="294"/>
    </row>
    <row r="34463">
      <c r="A34463" s="294" t="s">
        <v>27372</v>
      </c>
      <c r="B34463" s="294"/>
      <c r="C34463" s="294"/>
      <c r="D34463" s="294"/>
      <c r="E34463" s="294"/>
      <c r="F34463" s="294"/>
    </row>
    <row r="34464">
      <c r="A34464" s="294" t="s">
        <v>23322</v>
      </c>
      <c r="B34464" s="294"/>
      <c r="C34464" s="294"/>
      <c r="D34464" s="294"/>
      <c r="E34464" s="294"/>
      <c r="F34464" s="294"/>
    </row>
    <row r="34465">
      <c r="A34465" s="294"/>
      <c r="B34465" s="294"/>
      <c r="C34465" s="294"/>
      <c r="D34465" s="294"/>
      <c r="E34465" s="294"/>
      <c r="F34465" s="294"/>
    </row>
    <row r="34466">
      <c r="A34466" s="294" t="s">
        <v>42728</v>
      </c>
      <c r="B34466" s="294"/>
      <c r="C34466" s="294"/>
      <c r="D34466" s="294"/>
      <c r="E34466" s="294"/>
      <c r="F34466" s="294"/>
    </row>
    <row r="34467">
      <c r="A34467" s="294" t="s">
        <v>42729</v>
      </c>
      <c r="B34467" s="294"/>
      <c r="C34467" s="294"/>
      <c r="D34467" s="294"/>
      <c r="E34467" s="294"/>
      <c r="F34467" s="294"/>
    </row>
    <row r="34468">
      <c r="A34468" s="294" t="s">
        <v>42730</v>
      </c>
      <c r="B34468" s="294"/>
      <c r="C34468" s="294"/>
      <c r="D34468" s="294"/>
      <c r="E34468" s="294"/>
      <c r="F34468" s="294"/>
    </row>
    <row r="34469">
      <c r="A34469" s="294" t="s">
        <v>37774</v>
      </c>
      <c r="B34469" s="294"/>
      <c r="C34469" s="294"/>
      <c r="D34469" s="294"/>
      <c r="E34469" s="294"/>
      <c r="F34469" s="294"/>
    </row>
    <row r="34470">
      <c r="A34470" s="294" t="s">
        <v>34558</v>
      </c>
      <c r="B34470" s="294"/>
      <c r="C34470" s="294"/>
      <c r="D34470" s="294"/>
      <c r="E34470" s="294"/>
      <c r="F34470" s="294"/>
    </row>
    <row r="34471">
      <c r="A34471" s="294" t="s">
        <v>42731</v>
      </c>
      <c r="B34471" s="294"/>
      <c r="C34471" s="294"/>
      <c r="D34471" s="294"/>
      <c r="E34471" s="294"/>
      <c r="F34471" s="294"/>
    </row>
    <row r="34472">
      <c r="A34472" s="294"/>
      <c r="B34472" s="294"/>
      <c r="C34472" s="294"/>
      <c r="D34472" s="294"/>
      <c r="E34472" s="294"/>
      <c r="F34472" s="294"/>
    </row>
    <row r="34473">
      <c r="A34473" s="294" t="s">
        <v>42732</v>
      </c>
      <c r="B34473" s="294"/>
      <c r="C34473" s="294"/>
      <c r="D34473" s="294"/>
      <c r="E34473" s="294"/>
      <c r="F34473" s="294"/>
    </row>
    <row r="34474">
      <c r="A34474" s="294" t="s">
        <v>23202</v>
      </c>
      <c r="B34474" s="294"/>
      <c r="C34474" s="294"/>
      <c r="D34474" s="294"/>
      <c r="E34474" s="294"/>
      <c r="F34474" s="294"/>
    </row>
    <row r="34475">
      <c r="A34475" s="294"/>
      <c r="B34475" s="294"/>
      <c r="C34475" s="294"/>
      <c r="D34475" s="294"/>
      <c r="E34475" s="294"/>
      <c r="F34475" s="294"/>
    </row>
    <row r="34476">
      <c r="A34476" s="294" t="s">
        <v>41050</v>
      </c>
      <c r="B34476" s="294"/>
      <c r="C34476" s="294"/>
      <c r="D34476" s="294"/>
      <c r="E34476" s="294"/>
      <c r="F34476" s="294"/>
    </row>
    <row r="34477">
      <c r="A34477" s="294" t="s">
        <v>42733</v>
      </c>
      <c r="B34477" s="294"/>
      <c r="C34477" s="294"/>
      <c r="D34477" s="294"/>
      <c r="E34477" s="294"/>
      <c r="F34477" s="294"/>
    </row>
    <row r="34478">
      <c r="A34478" s="294" t="s">
        <v>40106</v>
      </c>
      <c r="B34478" s="294"/>
      <c r="C34478" s="294"/>
      <c r="D34478" s="294"/>
      <c r="E34478" s="294"/>
      <c r="F34478" s="294"/>
    </row>
    <row r="34479">
      <c r="A34479" s="294" t="s">
        <v>41400</v>
      </c>
      <c r="B34479" s="294"/>
      <c r="C34479" s="294"/>
      <c r="D34479" s="294"/>
      <c r="E34479" s="294"/>
      <c r="F34479" s="294"/>
    </row>
    <row r="34480">
      <c r="A34480" s="294" t="s">
        <v>34558</v>
      </c>
      <c r="B34480" s="294"/>
      <c r="C34480" s="294"/>
      <c r="D34480" s="294"/>
      <c r="E34480" s="294"/>
      <c r="F34480" s="294"/>
    </row>
    <row r="34481">
      <c r="A34481" s="294" t="s">
        <v>42734</v>
      </c>
      <c r="B34481" s="294"/>
      <c r="C34481" s="294"/>
      <c r="D34481" s="294"/>
      <c r="E34481" s="294"/>
      <c r="F34481" s="294"/>
    </row>
    <row r="34482">
      <c r="A34482" s="294"/>
      <c r="B34482" s="294"/>
      <c r="C34482" s="294"/>
      <c r="D34482" s="294"/>
      <c r="E34482" s="294"/>
      <c r="F34482" s="294"/>
    </row>
    <row r="34483">
      <c r="A34483" s="294" t="s">
        <v>25438</v>
      </c>
      <c r="B34483" s="294"/>
      <c r="C34483" s="294"/>
      <c r="D34483" s="294"/>
      <c r="E34483" s="294"/>
      <c r="F34483" s="294"/>
    </row>
    <row r="34484">
      <c r="A34484" s="294"/>
      <c r="B34484" s="294"/>
      <c r="C34484" s="294"/>
      <c r="D34484" s="294"/>
      <c r="E34484" s="294"/>
      <c r="F34484" s="294"/>
    </row>
    <row r="34485">
      <c r="A34485" s="294" t="s">
        <v>40599</v>
      </c>
      <c r="B34485" s="294"/>
      <c r="C34485" s="294"/>
      <c r="D34485" s="294"/>
      <c r="E34485" s="294"/>
      <c r="F34485" s="294"/>
    </row>
    <row r="34486">
      <c r="A34486" s="294" t="s">
        <v>41258</v>
      </c>
      <c r="B34486" s="294"/>
      <c r="C34486" s="294"/>
      <c r="D34486" s="294"/>
      <c r="E34486" s="294"/>
      <c r="F34486" s="294"/>
    </row>
    <row r="34487">
      <c r="A34487" s="294" t="s">
        <v>42735</v>
      </c>
      <c r="B34487" s="294"/>
      <c r="C34487" s="294"/>
      <c r="D34487" s="294"/>
      <c r="E34487" s="294"/>
      <c r="F34487" s="294"/>
    </row>
    <row r="34488">
      <c r="A34488" s="294" t="s">
        <v>42736</v>
      </c>
      <c r="B34488" s="294"/>
      <c r="C34488" s="294"/>
      <c r="D34488" s="294"/>
      <c r="E34488" s="294"/>
      <c r="F34488" s="294"/>
    </row>
    <row r="34489">
      <c r="A34489" s="294" t="s">
        <v>42737</v>
      </c>
      <c r="B34489" s="294"/>
      <c r="C34489" s="294"/>
      <c r="D34489" s="294"/>
      <c r="E34489" s="294"/>
      <c r="F34489" s="294"/>
    </row>
    <row r="34490">
      <c r="A34490" s="294" t="s">
        <v>42668</v>
      </c>
      <c r="B34490" s="294"/>
      <c r="C34490" s="294"/>
      <c r="D34490" s="294"/>
      <c r="E34490" s="294"/>
      <c r="F34490" s="294"/>
    </row>
    <row r="34491">
      <c r="A34491" s="294" t="s">
        <v>42738</v>
      </c>
      <c r="B34491" s="294"/>
      <c r="C34491" s="294"/>
      <c r="D34491" s="294"/>
      <c r="E34491" s="294"/>
      <c r="F34491" s="294"/>
    </row>
    <row r="34492">
      <c r="A34492" s="294"/>
      <c r="B34492" s="294"/>
      <c r="C34492" s="294"/>
      <c r="D34492" s="294"/>
      <c r="E34492" s="294"/>
      <c r="F34492" s="294"/>
    </row>
    <row r="34493">
      <c r="A34493" s="294" t="s">
        <v>22403</v>
      </c>
      <c r="B34493" s="294"/>
      <c r="C34493" s="294"/>
      <c r="D34493" s="294"/>
      <c r="E34493" s="294"/>
      <c r="F34493" s="294"/>
    </row>
    <row r="34494">
      <c r="A34494" s="294"/>
      <c r="B34494" s="294"/>
      <c r="C34494" s="294"/>
      <c r="D34494" s="294"/>
      <c r="E34494" s="294"/>
      <c r="F34494" s="294"/>
    </row>
    <row r="34495">
      <c r="A34495" s="294" t="s">
        <v>42739</v>
      </c>
      <c r="B34495" s="294"/>
      <c r="C34495" s="294"/>
      <c r="D34495" s="294"/>
      <c r="E34495" s="294"/>
      <c r="F34495" s="294"/>
    </row>
    <row r="34496">
      <c r="A34496" s="294" t="s">
        <v>42740</v>
      </c>
      <c r="B34496" s="294"/>
      <c r="C34496" s="294"/>
      <c r="D34496" s="294"/>
      <c r="E34496" s="294"/>
      <c r="F34496" s="294"/>
    </row>
    <row r="34497">
      <c r="A34497" s="294" t="s">
        <v>42741</v>
      </c>
      <c r="B34497" s="294"/>
      <c r="C34497" s="294"/>
      <c r="D34497" s="294"/>
      <c r="E34497" s="294"/>
      <c r="F34497" s="294"/>
    </row>
    <row r="34498">
      <c r="A34498" s="294" t="s">
        <v>42742</v>
      </c>
      <c r="B34498" s="294"/>
      <c r="C34498" s="294"/>
      <c r="D34498" s="294"/>
      <c r="E34498" s="294"/>
      <c r="F34498" s="294"/>
    </row>
    <row r="34499">
      <c r="A34499" s="294" t="s">
        <v>42743</v>
      </c>
      <c r="B34499" s="294"/>
      <c r="C34499" s="294"/>
      <c r="D34499" s="294"/>
      <c r="E34499" s="294"/>
      <c r="F34499" s="294"/>
    </row>
    <row r="34500">
      <c r="A34500" s="294" t="s">
        <v>42668</v>
      </c>
      <c r="B34500" s="294"/>
      <c r="C34500" s="294"/>
      <c r="D34500" s="294"/>
      <c r="E34500" s="294"/>
      <c r="F34500" s="294"/>
    </row>
    <row r="34501">
      <c r="A34501" s="294" t="s">
        <v>42734</v>
      </c>
      <c r="B34501" s="294"/>
      <c r="C34501" s="294"/>
      <c r="D34501" s="294"/>
      <c r="E34501" s="294"/>
      <c r="F34501" s="294"/>
    </row>
    <row r="34502">
      <c r="A34502" s="294" t="s">
        <v>42744</v>
      </c>
      <c r="B34502" s="294"/>
      <c r="C34502" s="294"/>
      <c r="D34502" s="294"/>
      <c r="E34502" s="294"/>
      <c r="F34502" s="294"/>
    </row>
    <row r="34503">
      <c r="A34503" s="294"/>
      <c r="B34503" s="294"/>
      <c r="C34503" s="294"/>
      <c r="D34503" s="294"/>
      <c r="E34503" s="294"/>
      <c r="F34503" s="294"/>
    </row>
    <row r="34504">
      <c r="A34504" s="294"/>
      <c r="B34504" s="294"/>
      <c r="C34504" s="294"/>
      <c r="D34504" s="294"/>
      <c r="E34504" s="294"/>
      <c r="F34504" s="294"/>
    </row>
    <row r="34505">
      <c r="A34505" s="294" t="s">
        <v>41927</v>
      </c>
      <c r="B34505" s="294"/>
      <c r="C34505" s="294"/>
      <c r="D34505" s="294"/>
      <c r="E34505" s="294"/>
      <c r="F34505" s="294"/>
    </row>
    <row r="34506">
      <c r="A34506" s="294" t="s">
        <v>42745</v>
      </c>
      <c r="B34506" s="294"/>
      <c r="C34506" s="294"/>
      <c r="D34506" s="294"/>
      <c r="E34506" s="294"/>
      <c r="F34506" s="294"/>
    </row>
    <row r="34507">
      <c r="A34507" s="294" t="s">
        <v>21618</v>
      </c>
      <c r="B34507" s="294"/>
      <c r="C34507" s="294"/>
      <c r="D34507" s="294"/>
      <c r="E34507" s="294"/>
      <c r="F34507" s="294"/>
    </row>
    <row r="34508">
      <c r="A34508" s="294" t="s">
        <v>42746</v>
      </c>
      <c r="B34508" s="294"/>
      <c r="C34508" s="294"/>
      <c r="D34508" s="294"/>
      <c r="E34508" s="294"/>
      <c r="F34508" s="294"/>
    </row>
    <row r="34509">
      <c r="A34509" s="294"/>
      <c r="B34509" s="294"/>
      <c r="C34509" s="294"/>
      <c r="D34509" s="294"/>
      <c r="E34509" s="294"/>
      <c r="F34509" s="294"/>
    </row>
    <row r="34510">
      <c r="A34510" s="294" t="s">
        <v>22512</v>
      </c>
      <c r="B34510" s="294"/>
      <c r="C34510" s="294"/>
      <c r="D34510" s="294"/>
      <c r="E34510" s="294"/>
      <c r="F34510" s="294"/>
    </row>
    <row r="34511">
      <c r="A34511" s="294" t="s">
        <v>27267</v>
      </c>
      <c r="B34511" s="294"/>
      <c r="C34511" s="294"/>
      <c r="D34511" s="294"/>
      <c r="E34511" s="294"/>
      <c r="F34511" s="294"/>
    </row>
    <row r="34512">
      <c r="A34512" s="294"/>
      <c r="B34512" s="294"/>
      <c r="C34512" s="294"/>
      <c r="D34512" s="294"/>
      <c r="E34512" s="294"/>
      <c r="F34512" s="294"/>
    </row>
    <row r="34513">
      <c r="A34513" s="294" t="s">
        <v>42747</v>
      </c>
      <c r="B34513" s="294"/>
      <c r="C34513" s="294"/>
      <c r="D34513" s="294"/>
      <c r="E34513" s="294"/>
      <c r="F34513" s="294"/>
    </row>
    <row r="34514">
      <c r="A34514" s="294" t="s">
        <v>42748</v>
      </c>
      <c r="B34514" s="294"/>
      <c r="C34514" s="294"/>
      <c r="D34514" s="294"/>
      <c r="E34514" s="294"/>
      <c r="F34514" s="294"/>
    </row>
    <row r="34515">
      <c r="A34515" s="294" t="s">
        <v>42749</v>
      </c>
      <c r="B34515" s="294"/>
      <c r="C34515" s="294"/>
      <c r="D34515" s="294"/>
      <c r="E34515" s="294"/>
      <c r="F34515" s="294"/>
    </row>
    <row r="34516">
      <c r="A34516" s="294" t="s">
        <v>42750</v>
      </c>
      <c r="B34516" s="294"/>
      <c r="C34516" s="294"/>
      <c r="D34516" s="294"/>
      <c r="E34516" s="294"/>
      <c r="F34516" s="294"/>
    </row>
    <row r="34517">
      <c r="A34517" s="294" t="s">
        <v>39810</v>
      </c>
      <c r="B34517" s="294"/>
      <c r="C34517" s="294"/>
      <c r="D34517" s="294"/>
      <c r="E34517" s="294"/>
      <c r="F34517" s="294"/>
    </row>
    <row r="34518">
      <c r="A34518" s="294" t="s">
        <v>42751</v>
      </c>
      <c r="B34518" s="294"/>
      <c r="C34518" s="294"/>
      <c r="D34518" s="294"/>
      <c r="E34518" s="294"/>
      <c r="F34518" s="294"/>
    </row>
    <row r="34519">
      <c r="A34519" s="294" t="s">
        <v>42752</v>
      </c>
      <c r="B34519" s="294"/>
      <c r="C34519" s="294"/>
      <c r="D34519" s="294"/>
      <c r="E34519" s="294"/>
      <c r="F34519" s="294"/>
    </row>
    <row r="34520">
      <c r="A34520" s="294" t="s">
        <v>21892</v>
      </c>
      <c r="B34520" s="294"/>
      <c r="C34520" s="294"/>
      <c r="D34520" s="294"/>
      <c r="E34520" s="294"/>
      <c r="F34520" s="294"/>
    </row>
    <row r="34521">
      <c r="A34521" s="294" t="s">
        <v>42753</v>
      </c>
      <c r="B34521" s="294"/>
      <c r="C34521" s="294"/>
      <c r="D34521" s="294"/>
      <c r="E34521" s="294"/>
      <c r="F34521" s="294"/>
    </row>
    <row r="34522">
      <c r="A34522" s="294"/>
      <c r="B34522" s="294"/>
      <c r="C34522" s="294"/>
      <c r="D34522" s="294"/>
      <c r="E34522" s="294"/>
      <c r="F34522" s="294"/>
    </row>
    <row r="34523">
      <c r="A34523" s="294" t="s">
        <v>25182</v>
      </c>
      <c r="B34523" s="294"/>
      <c r="C34523" s="294"/>
      <c r="D34523" s="294"/>
      <c r="E34523" s="294"/>
      <c r="F34523" s="294"/>
    </row>
    <row r="34524">
      <c r="A34524" s="294" t="s">
        <v>25264</v>
      </c>
      <c r="B34524" s="294"/>
      <c r="C34524" s="294"/>
      <c r="D34524" s="294"/>
      <c r="E34524" s="294"/>
      <c r="F34524" s="294"/>
    </row>
    <row r="34525">
      <c r="A34525" s="294"/>
      <c r="B34525" s="294"/>
      <c r="C34525" s="294"/>
      <c r="D34525" s="294"/>
      <c r="E34525" s="294"/>
      <c r="F34525" s="294"/>
    </row>
    <row r="34526">
      <c r="A34526" s="294" t="s">
        <v>42754</v>
      </c>
      <c r="B34526" s="294"/>
      <c r="C34526" s="294"/>
      <c r="D34526" s="294"/>
      <c r="E34526" s="294"/>
      <c r="F34526" s="294"/>
    </row>
    <row r="34527">
      <c r="A34527" s="294" t="s">
        <v>28175</v>
      </c>
      <c r="B34527" s="294"/>
      <c r="C34527" s="294"/>
      <c r="D34527" s="294"/>
      <c r="E34527" s="294"/>
      <c r="F34527" s="294"/>
    </row>
    <row r="34528">
      <c r="A34528" s="294" t="s">
        <v>42755</v>
      </c>
      <c r="B34528" s="294"/>
      <c r="C34528" s="294"/>
      <c r="D34528" s="294"/>
      <c r="E34528" s="294"/>
      <c r="F34528" s="294"/>
    </row>
    <row r="34529">
      <c r="A34529" s="294" t="s">
        <v>22613</v>
      </c>
      <c r="B34529" s="294"/>
      <c r="C34529" s="294"/>
      <c r="D34529" s="294"/>
      <c r="E34529" s="294"/>
      <c r="F34529" s="294"/>
    </row>
    <row r="34530">
      <c r="A34530" s="294" t="s">
        <v>41214</v>
      </c>
      <c r="B34530" s="294"/>
      <c r="C34530" s="294"/>
      <c r="D34530" s="294"/>
      <c r="E34530" s="294"/>
      <c r="F34530" s="294"/>
    </row>
    <row r="34531">
      <c r="A34531" s="294" t="s">
        <v>21892</v>
      </c>
      <c r="B34531" s="294"/>
      <c r="C34531" s="294"/>
      <c r="D34531" s="294"/>
      <c r="E34531" s="294"/>
      <c r="F34531" s="294"/>
    </row>
    <row r="34532">
      <c r="A34532" s="294" t="s">
        <v>42756</v>
      </c>
      <c r="B34532" s="294"/>
      <c r="C34532" s="294"/>
      <c r="D34532" s="294"/>
      <c r="E34532" s="294"/>
      <c r="F34532" s="294"/>
    </row>
    <row r="34533">
      <c r="A34533" s="294"/>
      <c r="B34533" s="294"/>
      <c r="C34533" s="294"/>
      <c r="D34533" s="294"/>
      <c r="E34533" s="294"/>
      <c r="F34533" s="294"/>
    </row>
    <row r="34534">
      <c r="A34534" s="294" t="s">
        <v>23943</v>
      </c>
      <c r="B34534" s="294"/>
      <c r="C34534" s="294"/>
      <c r="D34534" s="294"/>
      <c r="E34534" s="294"/>
      <c r="F34534" s="294"/>
    </row>
    <row r="34535">
      <c r="A34535" s="294" t="s">
        <v>26884</v>
      </c>
      <c r="B34535" s="294"/>
      <c r="C34535" s="294"/>
      <c r="D34535" s="294"/>
      <c r="E34535" s="294"/>
      <c r="F34535" s="294"/>
    </row>
    <row r="34536">
      <c r="A34536" s="294"/>
      <c r="B34536" s="294"/>
      <c r="C34536" s="294"/>
      <c r="D34536" s="294"/>
      <c r="E34536" s="294"/>
      <c r="F34536" s="294"/>
    </row>
    <row r="34537">
      <c r="A34537" s="294" t="s">
        <v>42757</v>
      </c>
      <c r="B34537" s="294"/>
      <c r="C34537" s="294"/>
      <c r="D34537" s="294"/>
      <c r="E34537" s="294"/>
      <c r="F34537" s="294"/>
    </row>
    <row r="34538">
      <c r="A34538" s="294" t="s">
        <v>42758</v>
      </c>
      <c r="B34538" s="294"/>
      <c r="C34538" s="294"/>
      <c r="D34538" s="294"/>
      <c r="E34538" s="294"/>
      <c r="F34538" s="294"/>
    </row>
    <row r="34539">
      <c r="A34539" s="294" t="s">
        <v>22621</v>
      </c>
      <c r="B34539" s="294"/>
      <c r="C34539" s="294"/>
      <c r="D34539" s="294"/>
      <c r="E34539" s="294"/>
      <c r="F34539" s="294"/>
    </row>
    <row r="34540">
      <c r="A34540" s="294" t="s">
        <v>42759</v>
      </c>
      <c r="B34540" s="294"/>
      <c r="C34540" s="294"/>
      <c r="D34540" s="294"/>
      <c r="E34540" s="294"/>
      <c r="F34540" s="294"/>
    </row>
    <row r="34541">
      <c r="A34541" s="294" t="s">
        <v>42760</v>
      </c>
      <c r="B34541" s="294"/>
      <c r="C34541" s="294"/>
      <c r="D34541" s="294"/>
      <c r="E34541" s="294"/>
      <c r="F34541" s="294"/>
    </row>
    <row r="34542">
      <c r="A34542" s="294" t="s">
        <v>42761</v>
      </c>
      <c r="B34542" s="294"/>
      <c r="C34542" s="294"/>
      <c r="D34542" s="294"/>
      <c r="E34542" s="294"/>
      <c r="F34542" s="294"/>
    </row>
    <row r="34543">
      <c r="A34543" s="294" t="s">
        <v>21921</v>
      </c>
      <c r="B34543" s="294"/>
      <c r="C34543" s="294"/>
      <c r="D34543" s="294"/>
      <c r="E34543" s="294"/>
      <c r="F34543" s="294"/>
    </row>
    <row r="34544">
      <c r="A34544" s="294" t="s">
        <v>42762</v>
      </c>
      <c r="B34544" s="294"/>
      <c r="C34544" s="294"/>
      <c r="D34544" s="294"/>
      <c r="E34544" s="294"/>
      <c r="F34544" s="294"/>
    </row>
    <row r="34545">
      <c r="A34545" s="294"/>
      <c r="B34545" s="294"/>
      <c r="C34545" s="294"/>
      <c r="D34545" s="294"/>
      <c r="E34545" s="294"/>
      <c r="F34545" s="294"/>
    </row>
    <row r="34546">
      <c r="A34546" s="294"/>
      <c r="B34546" s="294"/>
      <c r="C34546" s="294"/>
      <c r="D34546" s="294"/>
      <c r="E34546" s="294"/>
      <c r="F34546" s="294"/>
    </row>
    <row r="34547">
      <c r="A34547" s="294"/>
      <c r="B34547" s="294"/>
      <c r="C34547" s="294"/>
      <c r="D34547" s="294"/>
      <c r="E34547" s="294"/>
      <c r="F34547" s="294"/>
    </row>
    <row r="34548">
      <c r="A34548" s="294" t="s">
        <v>28108</v>
      </c>
      <c r="B34548" s="294"/>
      <c r="C34548" s="294"/>
      <c r="D34548" s="294"/>
      <c r="E34548" s="294"/>
      <c r="F34548" s="294"/>
    </row>
    <row r="34549">
      <c r="A34549" s="294"/>
      <c r="B34549" s="294"/>
      <c r="C34549" s="294"/>
      <c r="D34549" s="294"/>
      <c r="E34549" s="294"/>
      <c r="F34549" s="294"/>
    </row>
    <row r="34550">
      <c r="A34550" s="294"/>
      <c r="B34550" s="294"/>
      <c r="C34550" s="294"/>
      <c r="D34550" s="294"/>
      <c r="E34550" s="294"/>
      <c r="F34550" s="294"/>
    </row>
    <row r="34551">
      <c r="A34551" s="294"/>
      <c r="B34551" s="294"/>
      <c r="C34551" s="294"/>
      <c r="D34551" s="294"/>
      <c r="E34551" s="294"/>
      <c r="F34551" s="294"/>
    </row>
    <row r="34552">
      <c r="A34552" s="294" t="s">
        <v>41595</v>
      </c>
      <c r="B34552" s="294"/>
      <c r="C34552" s="294"/>
      <c r="D34552" s="294"/>
      <c r="E34552" s="294"/>
      <c r="F34552" s="294"/>
    </row>
    <row r="34553">
      <c r="A34553" s="294" t="s">
        <v>42763</v>
      </c>
      <c r="B34553" s="294"/>
      <c r="C34553" s="294"/>
      <c r="D34553" s="294"/>
      <c r="E34553" s="294"/>
      <c r="F34553" s="294"/>
    </row>
    <row r="34554">
      <c r="A34554" s="294" t="s">
        <v>41690</v>
      </c>
      <c r="B34554" s="294"/>
      <c r="C34554" s="294"/>
      <c r="D34554" s="294"/>
      <c r="E34554" s="294"/>
      <c r="F34554" s="294"/>
    </row>
    <row r="34555">
      <c r="A34555" s="294" t="s">
        <v>30336</v>
      </c>
      <c r="B34555" s="294"/>
      <c r="C34555" s="294"/>
      <c r="D34555" s="294"/>
      <c r="E34555" s="294"/>
      <c r="F34555" s="294"/>
    </row>
    <row r="34556">
      <c r="A34556" s="294" t="s">
        <v>41599</v>
      </c>
      <c r="B34556" s="294"/>
      <c r="C34556" s="294"/>
      <c r="D34556" s="294"/>
      <c r="E34556" s="294"/>
      <c r="F34556" s="294"/>
    </row>
    <row r="34557">
      <c r="A34557" s="294" t="s">
        <v>31573</v>
      </c>
      <c r="B34557" s="294"/>
      <c r="C34557" s="294"/>
      <c r="D34557" s="294"/>
      <c r="E34557" s="294"/>
      <c r="F34557" s="294"/>
    </row>
    <row r="34558">
      <c r="A34558" s="294" t="s">
        <v>41600</v>
      </c>
      <c r="B34558" s="294"/>
      <c r="C34558" s="294"/>
      <c r="D34558" s="294"/>
      <c r="E34558" s="294"/>
      <c r="F34558" s="294"/>
    </row>
    <row r="34559">
      <c r="A34559" s="294" t="s">
        <v>21511</v>
      </c>
      <c r="B34559" s="294"/>
      <c r="C34559" s="294"/>
      <c r="D34559" s="294"/>
      <c r="E34559" s="294"/>
      <c r="F34559" s="294"/>
    </row>
    <row r="34560">
      <c r="A34560" s="294" t="s">
        <v>41692</v>
      </c>
      <c r="B34560" s="294"/>
      <c r="C34560" s="294"/>
      <c r="D34560" s="294"/>
      <c r="E34560" s="294"/>
      <c r="F34560" s="294"/>
    </row>
    <row r="34561">
      <c r="A34561" s="294" t="s">
        <v>23954</v>
      </c>
      <c r="B34561" s="294"/>
      <c r="C34561" s="294"/>
      <c r="D34561" s="294"/>
      <c r="E34561" s="294"/>
      <c r="F34561" s="294"/>
    </row>
    <row r="34562">
      <c r="A34562" s="294" t="s">
        <v>32598</v>
      </c>
      <c r="B34562" s="294"/>
      <c r="C34562" s="294"/>
      <c r="D34562" s="294"/>
      <c r="E34562" s="294"/>
      <c r="F34562" s="294"/>
    </row>
    <row r="34563">
      <c r="A34563" s="294" t="s">
        <v>41598</v>
      </c>
      <c r="B34563" s="294"/>
      <c r="C34563" s="294"/>
      <c r="D34563" s="294"/>
      <c r="E34563" s="294"/>
      <c r="F34563" s="294"/>
    </row>
    <row r="34564">
      <c r="A34564" s="294" t="s">
        <v>23830</v>
      </c>
      <c r="B34564" s="294"/>
      <c r="C34564" s="294"/>
      <c r="D34564" s="294"/>
      <c r="E34564" s="294"/>
      <c r="F34564" s="294"/>
    </row>
    <row r="34565">
      <c r="A34565" s="294" t="s">
        <v>23831</v>
      </c>
      <c r="B34565" s="294"/>
      <c r="C34565" s="294"/>
      <c r="D34565" s="294"/>
      <c r="E34565" s="294"/>
      <c r="F34565" s="294"/>
    </row>
    <row r="34566">
      <c r="A34566" s="294"/>
      <c r="B34566" s="294"/>
      <c r="C34566" s="294"/>
      <c r="D34566" s="294"/>
      <c r="E34566" s="294"/>
      <c r="F34566" s="294"/>
    </row>
    <row r="34567">
      <c r="A34567" s="294"/>
      <c r="B34567" s="294"/>
      <c r="C34567" s="294"/>
      <c r="D34567" s="294"/>
      <c r="E34567" s="294"/>
      <c r="F34567" s="294"/>
    </row>
    <row r="34568">
      <c r="A34568" s="294" t="s">
        <v>41905</v>
      </c>
      <c r="B34568" s="294"/>
      <c r="C34568" s="294"/>
      <c r="D34568" s="294"/>
      <c r="E34568" s="294"/>
      <c r="F34568" s="294"/>
    </row>
    <row r="34569">
      <c r="A34569" s="294"/>
      <c r="B34569" s="294"/>
      <c r="C34569" s="294"/>
      <c r="D34569" s="294"/>
      <c r="E34569" s="294"/>
      <c r="F34569" s="294"/>
    </row>
    <row r="34570">
      <c r="A34570" s="294" t="s">
        <v>36106</v>
      </c>
      <c r="B34570" s="294"/>
      <c r="C34570" s="294"/>
      <c r="D34570" s="294"/>
      <c r="E34570" s="294"/>
      <c r="F34570" s="294"/>
    </row>
    <row r="34571">
      <c r="A34571" s="294" t="s">
        <v>42764</v>
      </c>
      <c r="B34571" s="294"/>
      <c r="C34571" s="294"/>
      <c r="D34571" s="294"/>
      <c r="E34571" s="294"/>
      <c r="F34571" s="294"/>
    </row>
    <row r="34572">
      <c r="A34572" s="294" t="s">
        <v>42765</v>
      </c>
      <c r="B34572" s="294"/>
      <c r="C34572" s="294"/>
      <c r="D34572" s="294"/>
      <c r="E34572" s="294"/>
      <c r="F34572" s="294"/>
    </row>
    <row r="34573">
      <c r="A34573" s="294" t="s">
        <v>42766</v>
      </c>
      <c r="B34573" s="294"/>
      <c r="C34573" s="294"/>
      <c r="D34573" s="294"/>
      <c r="E34573" s="294"/>
      <c r="F34573" s="294"/>
    </row>
    <row r="34574">
      <c r="A34574" s="294" t="s">
        <v>36111</v>
      </c>
      <c r="B34574" s="294"/>
      <c r="C34574" s="294"/>
      <c r="D34574" s="294"/>
      <c r="E34574" s="294"/>
      <c r="F34574" s="294"/>
    </row>
    <row r="34575">
      <c r="A34575" s="294" t="s">
        <v>42767</v>
      </c>
      <c r="B34575" s="294"/>
      <c r="C34575" s="294"/>
      <c r="D34575" s="294"/>
      <c r="E34575" s="294"/>
      <c r="F34575" s="294"/>
    </row>
    <row r="34576">
      <c r="A34576" s="294" t="s">
        <v>39831</v>
      </c>
      <c r="B34576" s="294"/>
      <c r="C34576" s="294"/>
      <c r="D34576" s="294"/>
      <c r="E34576" s="294"/>
      <c r="F34576" s="294"/>
    </row>
    <row r="34577">
      <c r="A34577" s="294" t="s">
        <v>42768</v>
      </c>
      <c r="B34577" s="294"/>
      <c r="C34577" s="294"/>
      <c r="D34577" s="294"/>
      <c r="E34577" s="294"/>
      <c r="F34577" s="294"/>
    </row>
    <row r="34578">
      <c r="A34578" s="294" t="s">
        <v>42769</v>
      </c>
      <c r="B34578" s="294"/>
      <c r="C34578" s="294"/>
      <c r="D34578" s="294"/>
      <c r="E34578" s="294"/>
      <c r="F34578" s="294"/>
    </row>
    <row r="34579">
      <c r="A34579" s="294" t="s">
        <v>42770</v>
      </c>
      <c r="B34579" s="294"/>
      <c r="C34579" s="294"/>
      <c r="D34579" s="294"/>
      <c r="E34579" s="294"/>
      <c r="F34579" s="294"/>
    </row>
    <row r="34580">
      <c r="A34580" s="294" t="s">
        <v>42771</v>
      </c>
      <c r="B34580" s="294"/>
      <c r="C34580" s="294"/>
      <c r="D34580" s="294"/>
      <c r="E34580" s="294"/>
      <c r="F34580" s="294"/>
    </row>
    <row r="34581">
      <c r="A34581" s="294" t="s">
        <v>31914</v>
      </c>
      <c r="B34581" s="294"/>
      <c r="C34581" s="294"/>
      <c r="D34581" s="294"/>
      <c r="E34581" s="294"/>
      <c r="F34581" s="294"/>
    </row>
    <row r="34582">
      <c r="A34582" s="294" t="s">
        <v>42772</v>
      </c>
      <c r="B34582" s="294"/>
      <c r="C34582" s="294"/>
      <c r="D34582" s="294"/>
      <c r="E34582" s="294"/>
      <c r="F34582" s="294"/>
    </row>
    <row r="34583">
      <c r="A34583" s="294" t="s">
        <v>42688</v>
      </c>
      <c r="B34583" s="294"/>
      <c r="C34583" s="294"/>
      <c r="D34583" s="294"/>
      <c r="E34583" s="294"/>
      <c r="F34583" s="294"/>
    </row>
    <row r="34584">
      <c r="A34584" s="294" t="s">
        <v>42773</v>
      </c>
      <c r="B34584" s="294"/>
      <c r="C34584" s="294"/>
      <c r="D34584" s="294"/>
      <c r="E34584" s="294"/>
      <c r="F34584" s="294"/>
    </row>
    <row r="34585">
      <c r="A34585" s="294" t="s">
        <v>42774</v>
      </c>
      <c r="B34585" s="294"/>
      <c r="C34585" s="294"/>
      <c r="D34585" s="294"/>
      <c r="E34585" s="294"/>
      <c r="F34585" s="294"/>
    </row>
    <row r="34586">
      <c r="A34586" s="294"/>
      <c r="B34586" s="294"/>
      <c r="C34586" s="294"/>
      <c r="D34586" s="294"/>
      <c r="E34586" s="294"/>
      <c r="F34586" s="294"/>
    </row>
    <row r="34587">
      <c r="A34587" s="294" t="s">
        <v>42775</v>
      </c>
      <c r="B34587" s="294"/>
      <c r="C34587" s="294"/>
      <c r="D34587" s="294"/>
      <c r="E34587" s="294"/>
      <c r="F34587" s="294"/>
    </row>
    <row r="34588">
      <c r="A34588" s="294"/>
      <c r="B34588" s="294"/>
      <c r="C34588" s="294"/>
      <c r="D34588" s="294"/>
      <c r="E34588" s="294"/>
      <c r="F34588" s="294"/>
    </row>
    <row r="34589">
      <c r="A34589" s="294"/>
      <c r="B34589" s="294"/>
      <c r="C34589" s="294"/>
      <c r="D34589" s="294"/>
      <c r="E34589" s="294"/>
      <c r="F34589" s="294"/>
    </row>
    <row r="34590">
      <c r="A34590" s="294" t="s">
        <v>42776</v>
      </c>
      <c r="B34590" s="294"/>
      <c r="C34590" s="294"/>
      <c r="D34590" s="294"/>
      <c r="E34590" s="294"/>
      <c r="F34590" s="294"/>
    </row>
    <row r="34591">
      <c r="A34591" s="294" t="s">
        <v>42777</v>
      </c>
      <c r="B34591" s="294"/>
      <c r="C34591" s="294"/>
      <c r="D34591" s="294"/>
      <c r="E34591" s="294"/>
      <c r="F34591" s="294"/>
    </row>
    <row r="34592">
      <c r="A34592" s="294" t="s">
        <v>42778</v>
      </c>
      <c r="B34592" s="294"/>
      <c r="C34592" s="294"/>
      <c r="D34592" s="294"/>
      <c r="E34592" s="294"/>
      <c r="F34592" s="294"/>
    </row>
    <row r="34593">
      <c r="A34593" s="294" t="s">
        <v>42779</v>
      </c>
      <c r="B34593" s="294"/>
      <c r="C34593" s="294"/>
      <c r="D34593" s="294"/>
      <c r="E34593" s="294"/>
      <c r="F34593" s="294"/>
    </row>
    <row r="34594">
      <c r="A34594" s="294" t="s">
        <v>22631</v>
      </c>
      <c r="B34594" s="294"/>
      <c r="C34594" s="294"/>
      <c r="D34594" s="294"/>
      <c r="E34594" s="294"/>
      <c r="F34594" s="294"/>
    </row>
    <row r="34595">
      <c r="A34595" s="294" t="s">
        <v>42780</v>
      </c>
      <c r="B34595" s="294"/>
      <c r="C34595" s="294"/>
      <c r="D34595" s="294"/>
      <c r="E34595" s="294"/>
      <c r="F34595" s="294"/>
    </row>
    <row r="34596">
      <c r="A34596" s="294" t="s">
        <v>42781</v>
      </c>
      <c r="B34596" s="294"/>
      <c r="C34596" s="294"/>
      <c r="D34596" s="294"/>
      <c r="E34596" s="294"/>
      <c r="F34596" s="294"/>
    </row>
    <row r="34597">
      <c r="A34597" s="294" t="s">
        <v>42782</v>
      </c>
      <c r="B34597" s="294"/>
      <c r="C34597" s="294"/>
      <c r="D34597" s="294"/>
      <c r="E34597" s="294"/>
      <c r="F34597" s="294"/>
    </row>
    <row r="34598">
      <c r="A34598" s="294" t="s">
        <v>42783</v>
      </c>
      <c r="B34598" s="294"/>
      <c r="C34598" s="294"/>
      <c r="D34598" s="294"/>
      <c r="E34598" s="294"/>
      <c r="F34598" s="294"/>
    </row>
    <row r="34599">
      <c r="A34599" s="294"/>
      <c r="B34599" s="294"/>
      <c r="C34599" s="294"/>
      <c r="D34599" s="294"/>
      <c r="E34599" s="294"/>
      <c r="F34599" s="294"/>
    </row>
    <row r="34600">
      <c r="A34600" s="294" t="s">
        <v>42784</v>
      </c>
      <c r="B34600" s="294"/>
      <c r="C34600" s="294"/>
      <c r="D34600" s="294"/>
      <c r="E34600" s="294"/>
      <c r="F34600" s="294"/>
    </row>
    <row r="34601">
      <c r="A34601" s="294"/>
      <c r="B34601" s="294"/>
      <c r="C34601" s="294"/>
      <c r="D34601" s="294"/>
      <c r="E34601" s="294"/>
      <c r="F34601" s="294"/>
    </row>
    <row r="34602">
      <c r="A34602" s="294"/>
      <c r="B34602" s="294"/>
      <c r="C34602" s="294"/>
      <c r="D34602" s="294"/>
      <c r="E34602" s="294"/>
      <c r="F34602" s="294"/>
    </row>
    <row r="34603">
      <c r="A34603" s="294" t="s">
        <v>41014</v>
      </c>
      <c r="B34603" s="294"/>
      <c r="C34603" s="294"/>
      <c r="D34603" s="294"/>
      <c r="E34603" s="294"/>
      <c r="F34603" s="294"/>
    </row>
    <row r="34604">
      <c r="A34604" s="294" t="s">
        <v>42785</v>
      </c>
      <c r="B34604" s="294"/>
      <c r="C34604" s="294"/>
      <c r="D34604" s="294"/>
      <c r="E34604" s="294"/>
      <c r="F34604" s="294"/>
    </row>
    <row r="34605">
      <c r="A34605" s="294" t="s">
        <v>42786</v>
      </c>
      <c r="B34605" s="294"/>
      <c r="C34605" s="294"/>
      <c r="D34605" s="294"/>
      <c r="E34605" s="294"/>
      <c r="F34605" s="294"/>
    </row>
    <row r="34606">
      <c r="A34606" s="294" t="s">
        <v>41234</v>
      </c>
      <c r="B34606" s="294"/>
      <c r="C34606" s="294"/>
      <c r="D34606" s="294"/>
      <c r="E34606" s="294"/>
      <c r="F34606" s="294"/>
    </row>
    <row r="34607">
      <c r="A34607" s="294" t="s">
        <v>41235</v>
      </c>
      <c r="B34607" s="294"/>
      <c r="C34607" s="294"/>
      <c r="D34607" s="294"/>
      <c r="E34607" s="294"/>
      <c r="F34607" s="294"/>
    </row>
    <row r="34608">
      <c r="A34608" s="294" t="s">
        <v>41236</v>
      </c>
      <c r="B34608" s="294"/>
      <c r="C34608" s="294"/>
      <c r="D34608" s="294"/>
      <c r="E34608" s="294"/>
      <c r="F34608" s="294"/>
    </row>
    <row r="34609">
      <c r="A34609" s="294" t="s">
        <v>41238</v>
      </c>
      <c r="B34609" s="294"/>
      <c r="C34609" s="294"/>
      <c r="D34609" s="294"/>
      <c r="E34609" s="294"/>
      <c r="F34609" s="294"/>
    </row>
    <row r="34610">
      <c r="A34610" s="294" t="s">
        <v>37360</v>
      </c>
      <c r="B34610" s="294"/>
      <c r="C34610" s="294"/>
      <c r="D34610" s="294"/>
      <c r="E34610" s="294"/>
      <c r="F34610" s="294"/>
    </row>
    <row r="34611">
      <c r="A34611" s="294" t="s">
        <v>41627</v>
      </c>
      <c r="B34611" s="294"/>
      <c r="C34611" s="294"/>
      <c r="D34611" s="294"/>
      <c r="E34611" s="294"/>
      <c r="F34611" s="294"/>
    </row>
    <row r="34612">
      <c r="A34612" s="294"/>
      <c r="B34612" s="294"/>
      <c r="C34612" s="294"/>
      <c r="D34612" s="294"/>
      <c r="E34612" s="294"/>
      <c r="F34612" s="294"/>
    </row>
    <row r="34613">
      <c r="A34613" s="294" t="s">
        <v>36242</v>
      </c>
      <c r="B34613" s="294"/>
      <c r="C34613" s="294"/>
      <c r="D34613" s="294"/>
      <c r="E34613" s="294"/>
      <c r="F34613" s="294"/>
    </row>
    <row r="34614">
      <c r="A34614" s="294" t="s">
        <v>42787</v>
      </c>
      <c r="B34614" s="294"/>
      <c r="C34614" s="294"/>
      <c r="D34614" s="294"/>
      <c r="E34614" s="294"/>
      <c r="F34614" s="294"/>
    </row>
    <row r="34615">
      <c r="A34615" s="294" t="s">
        <v>21672</v>
      </c>
      <c r="B34615" s="294"/>
      <c r="C34615" s="294"/>
      <c r="D34615" s="294"/>
      <c r="E34615" s="294"/>
      <c r="F34615" s="294"/>
    </row>
    <row r="34616">
      <c r="A34616" s="294" t="s">
        <v>42746</v>
      </c>
      <c r="B34616" s="294"/>
      <c r="C34616" s="294"/>
      <c r="D34616" s="294"/>
      <c r="E34616" s="294"/>
      <c r="F34616" s="294"/>
    </row>
    <row r="34617">
      <c r="A34617" s="294"/>
      <c r="B34617" s="294"/>
      <c r="C34617" s="294"/>
      <c r="D34617" s="294"/>
      <c r="E34617" s="294"/>
      <c r="F34617" s="294"/>
    </row>
    <row r="34618">
      <c r="A34618" s="294" t="s">
        <v>24575</v>
      </c>
      <c r="B34618" s="294"/>
      <c r="C34618" s="294"/>
      <c r="D34618" s="294"/>
      <c r="E34618" s="294"/>
      <c r="F34618" s="294"/>
    </row>
    <row r="34619">
      <c r="A34619" s="294"/>
      <c r="B34619" s="294"/>
      <c r="C34619" s="294"/>
      <c r="D34619" s="294"/>
      <c r="E34619" s="294"/>
      <c r="F34619" s="294"/>
    </row>
    <row r="34620">
      <c r="A34620" s="294" t="s">
        <v>33856</v>
      </c>
      <c r="B34620" s="294"/>
      <c r="C34620" s="294"/>
      <c r="D34620" s="294"/>
      <c r="E34620" s="294"/>
      <c r="F34620" s="294"/>
    </row>
    <row r="34621">
      <c r="A34621" s="294" t="s">
        <v>33854</v>
      </c>
      <c r="B34621" s="294"/>
      <c r="C34621" s="294"/>
      <c r="D34621" s="294"/>
      <c r="E34621" s="294"/>
      <c r="F34621" s="294"/>
    </row>
    <row r="34622">
      <c r="A34622" s="294" t="s">
        <v>33855</v>
      </c>
      <c r="B34622" s="294"/>
      <c r="C34622" s="294"/>
      <c r="D34622" s="294"/>
      <c r="E34622" s="294"/>
      <c r="F34622" s="294"/>
    </row>
    <row r="34623">
      <c r="A34623" s="294" t="s">
        <v>42788</v>
      </c>
      <c r="B34623" s="294"/>
      <c r="C34623" s="294"/>
      <c r="D34623" s="294"/>
      <c r="E34623" s="294"/>
      <c r="F34623" s="294"/>
    </row>
    <row r="34624">
      <c r="A34624" s="294" t="s">
        <v>39502</v>
      </c>
      <c r="B34624" s="294"/>
      <c r="C34624" s="294"/>
      <c r="D34624" s="294"/>
      <c r="E34624" s="294"/>
      <c r="F34624" s="294"/>
    </row>
    <row r="34625">
      <c r="A34625" s="294" t="s">
        <v>39382</v>
      </c>
      <c r="B34625" s="294"/>
      <c r="C34625" s="294"/>
      <c r="D34625" s="294"/>
      <c r="E34625" s="294"/>
      <c r="F34625" s="294"/>
    </row>
    <row r="34626">
      <c r="A34626" s="294" t="s">
        <v>42789</v>
      </c>
      <c r="B34626" s="294"/>
      <c r="C34626" s="294"/>
      <c r="D34626" s="294"/>
      <c r="E34626" s="294"/>
      <c r="F34626" s="294"/>
    </row>
    <row r="34627">
      <c r="A34627" s="294" t="s">
        <v>42790</v>
      </c>
      <c r="B34627" s="294"/>
      <c r="C34627" s="294"/>
      <c r="D34627" s="294"/>
      <c r="E34627" s="294"/>
      <c r="F34627" s="294"/>
    </row>
    <row r="34628">
      <c r="A34628" s="294" t="s">
        <v>42791</v>
      </c>
      <c r="B34628" s="294"/>
      <c r="C34628" s="294"/>
      <c r="D34628" s="294"/>
      <c r="E34628" s="294"/>
      <c r="F34628" s="294"/>
    </row>
    <row r="34629">
      <c r="A34629" s="294"/>
      <c r="B34629" s="294"/>
      <c r="C34629" s="294"/>
      <c r="D34629" s="294"/>
      <c r="E34629" s="294"/>
      <c r="F34629" s="294"/>
    </row>
    <row r="34630">
      <c r="A34630" s="294"/>
      <c r="B34630" s="294"/>
      <c r="C34630" s="294"/>
      <c r="D34630" s="294"/>
      <c r="E34630" s="294"/>
      <c r="F34630" s="294"/>
    </row>
    <row r="34631">
      <c r="A34631" s="294" t="s">
        <v>27753</v>
      </c>
      <c r="B34631" s="294"/>
      <c r="C34631" s="294"/>
      <c r="D34631" s="294"/>
      <c r="E34631" s="294"/>
      <c r="F34631" s="294"/>
    </row>
    <row r="34632">
      <c r="A34632" s="294" t="s">
        <v>20470</v>
      </c>
      <c r="B34632" s="294"/>
      <c r="C34632" s="294"/>
      <c r="D34632" s="294"/>
      <c r="E34632" s="294"/>
      <c r="F34632" s="294"/>
    </row>
    <row r="34633">
      <c r="A34633" s="294"/>
      <c r="B34633" s="294"/>
      <c r="C34633" s="294"/>
      <c r="D34633" s="294"/>
      <c r="E34633" s="294"/>
      <c r="F34633" s="294"/>
    </row>
    <row r="34634">
      <c r="A34634" s="294" t="s">
        <v>41833</v>
      </c>
      <c r="B34634" s="294"/>
      <c r="C34634" s="294"/>
      <c r="D34634" s="294"/>
      <c r="E34634" s="294"/>
      <c r="F34634" s="294"/>
    </row>
    <row r="34635">
      <c r="A34635" s="294" t="s">
        <v>42792</v>
      </c>
      <c r="B34635" s="294"/>
      <c r="C34635" s="294"/>
      <c r="D34635" s="294"/>
      <c r="E34635" s="294"/>
      <c r="F34635" s="294"/>
    </row>
    <row r="34636">
      <c r="A34636" s="294" t="s">
        <v>42793</v>
      </c>
      <c r="B34636" s="294"/>
      <c r="C34636" s="294"/>
      <c r="D34636" s="294"/>
      <c r="E34636" s="294"/>
      <c r="F34636" s="294"/>
    </row>
    <row r="34637">
      <c r="A34637" s="294" t="s">
        <v>42794</v>
      </c>
      <c r="B34637" s="294"/>
      <c r="C34637" s="294"/>
      <c r="D34637" s="294"/>
      <c r="E34637" s="294"/>
      <c r="F34637" s="294"/>
    </row>
    <row r="34638">
      <c r="A34638" s="294" t="s">
        <v>42795</v>
      </c>
      <c r="B34638" s="294"/>
      <c r="C34638" s="294"/>
      <c r="D34638" s="294"/>
      <c r="E34638" s="294"/>
      <c r="F34638" s="294"/>
    </row>
    <row r="34639">
      <c r="A34639" s="294" t="s">
        <v>21892</v>
      </c>
      <c r="B34639" s="294"/>
      <c r="C34639" s="294"/>
      <c r="D34639" s="294"/>
      <c r="E34639" s="294"/>
      <c r="F34639" s="294"/>
    </row>
    <row r="34640">
      <c r="A34640" s="294" t="s">
        <v>42796</v>
      </c>
      <c r="B34640" s="294"/>
      <c r="C34640" s="294"/>
      <c r="D34640" s="294"/>
      <c r="E34640" s="294"/>
      <c r="F34640" s="294"/>
    </row>
    <row r="34641">
      <c r="A34641" s="294" t="s">
        <v>42797</v>
      </c>
      <c r="B34641" s="294"/>
      <c r="C34641" s="294"/>
      <c r="D34641" s="294"/>
      <c r="E34641" s="294"/>
      <c r="F34641" s="294"/>
    </row>
    <row r="34642">
      <c r="A34642" s="294"/>
      <c r="B34642" s="294"/>
      <c r="C34642" s="294"/>
      <c r="D34642" s="294"/>
      <c r="E34642" s="294"/>
      <c r="F34642" s="294"/>
    </row>
    <row r="34643">
      <c r="A34643" s="294" t="s">
        <v>26377</v>
      </c>
      <c r="B34643" s="294"/>
      <c r="C34643" s="294"/>
      <c r="D34643" s="294"/>
      <c r="E34643" s="294"/>
      <c r="F34643" s="294"/>
    </row>
    <row r="34644">
      <c r="A34644" s="294"/>
      <c r="B34644" s="294"/>
      <c r="C34644" s="294"/>
      <c r="D34644" s="294"/>
      <c r="E34644" s="294"/>
      <c r="F34644" s="294"/>
    </row>
    <row r="34645">
      <c r="A34645" s="294" t="s">
        <v>42798</v>
      </c>
      <c r="B34645" s="294"/>
      <c r="C34645" s="294"/>
      <c r="D34645" s="294"/>
      <c r="E34645" s="294"/>
      <c r="F34645" s="294"/>
    </row>
    <row r="34646">
      <c r="A34646" s="294"/>
      <c r="B34646" s="294"/>
      <c r="C34646" s="294"/>
      <c r="D34646" s="294"/>
      <c r="E34646" s="294"/>
      <c r="F34646" s="294"/>
    </row>
    <row r="34647">
      <c r="A34647" s="294" t="s">
        <v>42799</v>
      </c>
      <c r="B34647" s="294"/>
      <c r="C34647" s="294"/>
      <c r="D34647" s="294"/>
      <c r="E34647" s="294"/>
      <c r="F34647" s="294"/>
    </row>
    <row r="34648">
      <c r="A34648" s="294" t="s">
        <v>42800</v>
      </c>
      <c r="B34648" s="294"/>
      <c r="C34648" s="294"/>
      <c r="D34648" s="294"/>
      <c r="E34648" s="294"/>
      <c r="F34648" s="294"/>
    </row>
    <row r="34649">
      <c r="A34649" s="294" t="s">
        <v>42801</v>
      </c>
      <c r="B34649" s="294"/>
      <c r="C34649" s="294"/>
      <c r="D34649" s="294"/>
      <c r="E34649" s="294"/>
      <c r="F34649" s="294"/>
    </row>
    <row r="34650">
      <c r="A34650" s="294" t="s">
        <v>42802</v>
      </c>
      <c r="B34650" s="294"/>
      <c r="C34650" s="294"/>
      <c r="D34650" s="294"/>
      <c r="E34650" s="294"/>
      <c r="F34650" s="294"/>
    </row>
    <row r="34651">
      <c r="A34651" s="294" t="s">
        <v>42803</v>
      </c>
      <c r="B34651" s="294"/>
      <c r="C34651" s="294"/>
      <c r="D34651" s="294"/>
      <c r="E34651" s="294"/>
      <c r="F34651" s="294"/>
    </row>
    <row r="34652">
      <c r="A34652" s="294" t="s">
        <v>21892</v>
      </c>
      <c r="B34652" s="294"/>
      <c r="C34652" s="294"/>
      <c r="D34652" s="294"/>
      <c r="E34652" s="294"/>
      <c r="F34652" s="294"/>
    </row>
    <row r="34653">
      <c r="A34653" s="294" t="s">
        <v>42804</v>
      </c>
      <c r="B34653" s="294"/>
      <c r="C34653" s="294"/>
      <c r="D34653" s="294"/>
      <c r="E34653" s="294"/>
      <c r="F34653" s="294"/>
    </row>
    <row r="34654">
      <c r="A34654" s="294" t="s">
        <v>42805</v>
      </c>
      <c r="B34654" s="294"/>
      <c r="C34654" s="294"/>
      <c r="D34654" s="294"/>
      <c r="E34654" s="294"/>
      <c r="F34654" s="294"/>
    </row>
    <row r="34655">
      <c r="A34655" s="294"/>
      <c r="B34655" s="294"/>
      <c r="C34655" s="294"/>
      <c r="D34655" s="294"/>
      <c r="E34655" s="294"/>
      <c r="F34655" s="294"/>
    </row>
    <row r="34656">
      <c r="A34656" s="294" t="s">
        <v>25653</v>
      </c>
      <c r="B34656" s="294"/>
      <c r="C34656" s="294"/>
      <c r="D34656" s="294"/>
      <c r="E34656" s="294"/>
      <c r="F34656" s="294"/>
    </row>
    <row r="34657">
      <c r="A34657" s="294" t="s">
        <v>23767</v>
      </c>
      <c r="B34657" s="294"/>
      <c r="C34657" s="294"/>
      <c r="D34657" s="294"/>
      <c r="E34657" s="294"/>
      <c r="F34657" s="294"/>
    </row>
    <row r="34658">
      <c r="A34658" s="294"/>
      <c r="B34658" s="294"/>
      <c r="C34658" s="294"/>
      <c r="D34658" s="294"/>
      <c r="E34658" s="294"/>
      <c r="F34658" s="294"/>
    </row>
    <row r="34659">
      <c r="A34659" s="294" t="s">
        <v>42806</v>
      </c>
      <c r="B34659" s="294"/>
      <c r="C34659" s="294"/>
      <c r="D34659" s="294"/>
      <c r="E34659" s="294"/>
      <c r="F34659" s="294"/>
    </row>
    <row r="34660">
      <c r="A34660" s="294" t="s">
        <v>42807</v>
      </c>
      <c r="B34660" s="294"/>
      <c r="C34660" s="294"/>
      <c r="D34660" s="294"/>
      <c r="E34660" s="294"/>
      <c r="F34660" s="294"/>
    </row>
    <row r="34661">
      <c r="A34661" s="294" t="s">
        <v>42808</v>
      </c>
      <c r="B34661" s="294"/>
      <c r="C34661" s="294"/>
      <c r="D34661" s="294"/>
      <c r="E34661" s="294"/>
      <c r="F34661" s="294"/>
    </row>
    <row r="34662">
      <c r="A34662" s="294" t="s">
        <v>42809</v>
      </c>
      <c r="B34662" s="294"/>
      <c r="C34662" s="294"/>
      <c r="D34662" s="294"/>
      <c r="E34662" s="294"/>
      <c r="F34662" s="294"/>
    </row>
    <row r="34663">
      <c r="A34663" s="294" t="s">
        <v>21892</v>
      </c>
      <c r="B34663" s="294"/>
      <c r="C34663" s="294"/>
      <c r="D34663" s="294"/>
      <c r="E34663" s="294"/>
      <c r="F34663" s="294"/>
    </row>
    <row r="34664">
      <c r="A34664" s="294" t="s">
        <v>42810</v>
      </c>
      <c r="B34664" s="294"/>
      <c r="C34664" s="294"/>
      <c r="D34664" s="294"/>
      <c r="E34664" s="294"/>
      <c r="F34664" s="294"/>
    </row>
    <row r="34665">
      <c r="A34665" s="294"/>
      <c r="B34665" s="294"/>
      <c r="C34665" s="294"/>
      <c r="D34665" s="294"/>
      <c r="E34665" s="294"/>
      <c r="F34665" s="294"/>
    </row>
    <row r="34666">
      <c r="A34666" s="294" t="s">
        <v>22491</v>
      </c>
      <c r="B34666" s="294"/>
      <c r="C34666" s="294"/>
      <c r="D34666" s="294"/>
      <c r="E34666" s="294"/>
      <c r="F34666" s="294"/>
    </row>
    <row r="34667">
      <c r="A34667" s="294"/>
      <c r="B34667" s="294"/>
      <c r="C34667" s="294"/>
      <c r="D34667" s="294"/>
      <c r="E34667" s="294"/>
      <c r="F34667" s="294"/>
    </row>
    <row r="34668">
      <c r="A34668" s="294" t="s">
        <v>42811</v>
      </c>
      <c r="B34668" s="294"/>
      <c r="C34668" s="294"/>
      <c r="D34668" s="294"/>
      <c r="E34668" s="294"/>
      <c r="F34668" s="294"/>
    </row>
    <row r="34669">
      <c r="A34669" s="294" t="s">
        <v>42812</v>
      </c>
      <c r="B34669" s="294"/>
      <c r="C34669" s="294"/>
      <c r="D34669" s="294"/>
      <c r="E34669" s="294"/>
      <c r="F34669" s="294"/>
    </row>
    <row r="34670">
      <c r="A34670" s="294" t="s">
        <v>42813</v>
      </c>
      <c r="B34670" s="294"/>
      <c r="C34670" s="294"/>
      <c r="D34670" s="294"/>
      <c r="E34670" s="294"/>
      <c r="F34670" s="294"/>
    </row>
    <row r="34671">
      <c r="A34671" s="294" t="s">
        <v>42814</v>
      </c>
      <c r="B34671" s="294"/>
      <c r="C34671" s="294"/>
      <c r="D34671" s="294"/>
      <c r="E34671" s="294"/>
      <c r="F34671" s="294"/>
    </row>
    <row r="34672">
      <c r="A34672" s="294" t="s">
        <v>21892</v>
      </c>
      <c r="B34672" s="294"/>
      <c r="C34672" s="294"/>
      <c r="D34672" s="294"/>
      <c r="E34672" s="294"/>
      <c r="F34672" s="294"/>
    </row>
    <row r="34673">
      <c r="A34673" s="294" t="s">
        <v>42815</v>
      </c>
      <c r="B34673" s="294"/>
      <c r="C34673" s="294"/>
      <c r="D34673" s="294"/>
      <c r="E34673" s="294"/>
      <c r="F34673" s="294"/>
    </row>
    <row r="34674">
      <c r="A34674" s="294"/>
      <c r="B34674" s="294"/>
      <c r="C34674" s="294"/>
      <c r="D34674" s="294"/>
      <c r="E34674" s="294"/>
      <c r="F34674" s="294"/>
    </row>
    <row r="34675">
      <c r="A34675" s="294" t="s">
        <v>30386</v>
      </c>
      <c r="B34675" s="294"/>
      <c r="C34675" s="294"/>
      <c r="D34675" s="294"/>
      <c r="E34675" s="294"/>
      <c r="F34675" s="294"/>
    </row>
    <row r="34676">
      <c r="A34676" s="294" t="s">
        <v>42816</v>
      </c>
      <c r="B34676" s="294"/>
      <c r="C34676" s="294"/>
      <c r="D34676" s="294"/>
      <c r="E34676" s="294"/>
      <c r="F34676" s="294"/>
    </row>
    <row r="34677">
      <c r="A34677" s="294"/>
      <c r="B34677" s="294"/>
      <c r="C34677" s="294"/>
      <c r="D34677" s="294"/>
      <c r="E34677" s="294"/>
      <c r="F34677" s="294"/>
    </row>
    <row r="34678">
      <c r="A34678" s="294" t="s">
        <v>42817</v>
      </c>
      <c r="B34678" s="294"/>
      <c r="C34678" s="294"/>
      <c r="D34678" s="294"/>
      <c r="E34678" s="294"/>
      <c r="F34678" s="294"/>
    </row>
    <row r="34679">
      <c r="A34679" s="294" t="s">
        <v>42818</v>
      </c>
      <c r="B34679" s="294"/>
      <c r="C34679" s="294"/>
      <c r="D34679" s="294"/>
      <c r="E34679" s="294"/>
      <c r="F34679" s="294"/>
    </row>
    <row r="34680">
      <c r="A34680" s="294" t="s">
        <v>42819</v>
      </c>
      <c r="B34680" s="294"/>
      <c r="C34680" s="294"/>
      <c r="D34680" s="294"/>
      <c r="E34680" s="294"/>
      <c r="F34680" s="294"/>
    </row>
    <row r="34681">
      <c r="A34681" s="294" t="s">
        <v>42820</v>
      </c>
      <c r="B34681" s="294"/>
      <c r="C34681" s="294"/>
      <c r="D34681" s="294"/>
      <c r="E34681" s="294"/>
      <c r="F34681" s="294"/>
    </row>
    <row r="34682">
      <c r="A34682" s="294" t="s">
        <v>42821</v>
      </c>
      <c r="B34682" s="294"/>
      <c r="C34682" s="294"/>
      <c r="D34682" s="294"/>
      <c r="E34682" s="294"/>
      <c r="F34682" s="294"/>
    </row>
    <row r="34683">
      <c r="A34683" s="294" t="s">
        <v>42822</v>
      </c>
      <c r="B34683" s="294"/>
      <c r="C34683" s="294"/>
      <c r="D34683" s="294"/>
      <c r="E34683" s="294"/>
      <c r="F34683" s="294"/>
    </row>
    <row r="34684">
      <c r="A34684" s="294" t="s">
        <v>42823</v>
      </c>
      <c r="B34684" s="294"/>
      <c r="C34684" s="294"/>
      <c r="D34684" s="294"/>
      <c r="E34684" s="294"/>
      <c r="F34684" s="294"/>
    </row>
    <row r="34685">
      <c r="A34685" s="294" t="s">
        <v>42824</v>
      </c>
      <c r="B34685" s="294"/>
      <c r="C34685" s="294"/>
      <c r="D34685" s="294"/>
      <c r="E34685" s="294"/>
      <c r="F34685" s="294"/>
    </row>
    <row r="34686">
      <c r="A34686" s="294" t="s">
        <v>21892</v>
      </c>
      <c r="B34686" s="294"/>
      <c r="C34686" s="294"/>
      <c r="D34686" s="294"/>
      <c r="E34686" s="294"/>
      <c r="F34686" s="294"/>
    </row>
    <row r="34687">
      <c r="A34687" s="294" t="s">
        <v>42825</v>
      </c>
      <c r="B34687" s="294"/>
      <c r="C34687" s="294"/>
      <c r="D34687" s="294"/>
      <c r="E34687" s="294"/>
      <c r="F34687" s="294"/>
    </row>
    <row r="34688">
      <c r="A34688" s="294"/>
      <c r="B34688" s="294"/>
      <c r="C34688" s="294"/>
      <c r="D34688" s="294"/>
      <c r="E34688" s="294"/>
      <c r="F34688" s="294"/>
    </row>
    <row r="34689">
      <c r="A34689" s="294" t="s">
        <v>42826</v>
      </c>
      <c r="B34689" s="294"/>
      <c r="C34689" s="294"/>
      <c r="D34689" s="294"/>
      <c r="E34689" s="294"/>
      <c r="F34689" s="294"/>
    </row>
    <row r="34690">
      <c r="A34690" s="294"/>
      <c r="B34690" s="294"/>
      <c r="C34690" s="294"/>
      <c r="D34690" s="294"/>
      <c r="E34690" s="294"/>
      <c r="F34690" s="294"/>
    </row>
    <row r="34691">
      <c r="A34691" s="294"/>
      <c r="B34691" s="294"/>
      <c r="C34691" s="294"/>
      <c r="D34691" s="294"/>
      <c r="E34691" s="294"/>
      <c r="F34691" s="294"/>
    </row>
    <row r="34692">
      <c r="A34692" s="294" t="s">
        <v>42827</v>
      </c>
      <c r="B34692" s="294"/>
      <c r="C34692" s="294"/>
      <c r="D34692" s="294"/>
      <c r="E34692" s="294"/>
      <c r="F34692" s="294"/>
    </row>
    <row r="34693">
      <c r="A34693" s="294" t="s">
        <v>42828</v>
      </c>
      <c r="B34693" s="294"/>
      <c r="C34693" s="294"/>
      <c r="D34693" s="294"/>
      <c r="E34693" s="294"/>
      <c r="F34693" s="294"/>
    </row>
    <row r="34694">
      <c r="A34694" s="294" t="s">
        <v>42829</v>
      </c>
      <c r="B34694" s="294"/>
      <c r="C34694" s="294"/>
      <c r="D34694" s="294"/>
      <c r="E34694" s="294"/>
      <c r="F34694" s="294"/>
    </row>
    <row r="34695">
      <c r="A34695" s="294" t="s">
        <v>42830</v>
      </c>
      <c r="B34695" s="294"/>
      <c r="C34695" s="294"/>
      <c r="D34695" s="294"/>
      <c r="E34695" s="294"/>
      <c r="F34695" s="294"/>
    </row>
    <row r="34696">
      <c r="A34696" s="294" t="s">
        <v>42831</v>
      </c>
      <c r="B34696" s="294"/>
      <c r="C34696" s="294"/>
      <c r="D34696" s="294"/>
      <c r="E34696" s="294"/>
      <c r="F34696" s="294"/>
    </row>
    <row r="34697">
      <c r="A34697" s="294" t="s">
        <v>21892</v>
      </c>
      <c r="B34697" s="294"/>
      <c r="C34697" s="294"/>
      <c r="D34697" s="294"/>
      <c r="E34697" s="294"/>
      <c r="F34697" s="294"/>
    </row>
    <row r="34698">
      <c r="A34698" s="294" t="s">
        <v>42832</v>
      </c>
      <c r="B34698" s="294"/>
      <c r="C34698" s="294"/>
      <c r="D34698" s="294"/>
      <c r="E34698" s="294"/>
      <c r="F34698" s="294"/>
    </row>
    <row r="34699">
      <c r="A34699" s="294"/>
      <c r="B34699" s="294"/>
      <c r="C34699" s="294"/>
      <c r="D34699" s="294"/>
      <c r="E34699" s="294"/>
      <c r="F34699" s="294"/>
    </row>
    <row r="34700">
      <c r="A34700" s="294" t="s">
        <v>36242</v>
      </c>
      <c r="B34700" s="294"/>
      <c r="C34700" s="294"/>
      <c r="D34700" s="294"/>
      <c r="E34700" s="294"/>
      <c r="F34700" s="294"/>
    </row>
    <row r="34701">
      <c r="A34701" s="294" t="s">
        <v>42833</v>
      </c>
      <c r="B34701" s="294"/>
      <c r="C34701" s="294"/>
      <c r="D34701" s="294"/>
      <c r="E34701" s="294"/>
      <c r="F34701" s="294"/>
    </row>
    <row r="34702">
      <c r="A34702" s="294" t="s">
        <v>21618</v>
      </c>
      <c r="B34702" s="294"/>
      <c r="C34702" s="294"/>
      <c r="D34702" s="294"/>
      <c r="E34702" s="294"/>
      <c r="F34702" s="294"/>
    </row>
    <row r="34703">
      <c r="A34703" s="294" t="s">
        <v>42834</v>
      </c>
      <c r="B34703" s="294"/>
      <c r="C34703" s="294"/>
      <c r="D34703" s="294"/>
      <c r="E34703" s="294"/>
      <c r="F34703" s="294"/>
    </row>
    <row r="34704">
      <c r="A34704" s="294"/>
      <c r="B34704" s="294"/>
      <c r="C34704" s="294"/>
      <c r="D34704" s="294"/>
      <c r="E34704" s="294"/>
      <c r="F34704" s="294"/>
    </row>
    <row r="34705">
      <c r="A34705" s="294" t="s">
        <v>24413</v>
      </c>
      <c r="B34705" s="294"/>
      <c r="C34705" s="294"/>
      <c r="D34705" s="294"/>
      <c r="E34705" s="294"/>
      <c r="F34705" s="294"/>
    </row>
    <row r="34706">
      <c r="A34706" s="294" t="s">
        <v>27267</v>
      </c>
      <c r="B34706" s="294"/>
      <c r="C34706" s="294"/>
      <c r="D34706" s="294"/>
      <c r="E34706" s="294"/>
      <c r="F34706" s="294"/>
    </row>
    <row r="34707">
      <c r="A34707" s="294"/>
      <c r="B34707" s="294"/>
      <c r="C34707" s="294"/>
      <c r="D34707" s="294"/>
      <c r="E34707" s="294"/>
      <c r="F34707" s="294"/>
    </row>
    <row r="34708">
      <c r="A34708" s="294" t="s">
        <v>42835</v>
      </c>
      <c r="B34708" s="294"/>
      <c r="C34708" s="294"/>
      <c r="D34708" s="294"/>
      <c r="E34708" s="294"/>
      <c r="F34708" s="294"/>
    </row>
    <row r="34709">
      <c r="A34709" s="294" t="s">
        <v>42836</v>
      </c>
      <c r="B34709" s="294"/>
      <c r="C34709" s="294"/>
      <c r="D34709" s="294"/>
      <c r="E34709" s="294"/>
      <c r="F34709" s="294"/>
    </row>
    <row r="34710">
      <c r="A34710" s="294" t="s">
        <v>42837</v>
      </c>
      <c r="B34710" s="294"/>
      <c r="C34710" s="294"/>
      <c r="D34710" s="294"/>
      <c r="E34710" s="294"/>
      <c r="F34710" s="294"/>
    </row>
    <row r="34711">
      <c r="A34711" s="294" t="s">
        <v>42838</v>
      </c>
      <c r="B34711" s="294"/>
      <c r="C34711" s="294"/>
      <c r="D34711" s="294"/>
      <c r="E34711" s="294"/>
      <c r="F34711" s="294"/>
    </row>
    <row r="34712">
      <c r="A34712" s="294"/>
      <c r="B34712" s="294"/>
      <c r="C34712" s="294"/>
      <c r="D34712" s="294"/>
      <c r="E34712" s="294"/>
      <c r="F34712" s="294"/>
    </row>
    <row r="34713">
      <c r="A34713" s="294"/>
      <c r="B34713" s="294"/>
      <c r="C34713" s="294"/>
      <c r="D34713" s="294"/>
      <c r="E34713" s="294"/>
      <c r="F34713" s="294"/>
    </row>
    <row r="34714">
      <c r="A34714" s="294" t="s">
        <v>23148</v>
      </c>
      <c r="B34714" s="294"/>
      <c r="C34714" s="294"/>
      <c r="D34714" s="294"/>
      <c r="E34714" s="294"/>
      <c r="F34714" s="294"/>
    </row>
    <row r="34715">
      <c r="A34715" s="294" t="s">
        <v>25264</v>
      </c>
      <c r="B34715" s="294"/>
      <c r="C34715" s="294"/>
      <c r="D34715" s="294"/>
      <c r="E34715" s="294"/>
      <c r="F34715" s="294"/>
    </row>
    <row r="34716">
      <c r="A34716" s="294"/>
      <c r="B34716" s="294"/>
      <c r="C34716" s="294"/>
      <c r="D34716" s="294"/>
      <c r="E34716" s="294"/>
      <c r="F34716" s="294"/>
    </row>
    <row r="34717">
      <c r="A34717" s="294"/>
      <c r="B34717" s="294"/>
      <c r="C34717" s="294"/>
      <c r="D34717" s="294"/>
      <c r="E34717" s="294"/>
      <c r="F34717" s="294"/>
    </row>
    <row r="34718">
      <c r="A34718" s="294" t="s">
        <v>42839</v>
      </c>
      <c r="B34718" s="294"/>
      <c r="C34718" s="294"/>
      <c r="D34718" s="294"/>
      <c r="E34718" s="294"/>
      <c r="F34718" s="294"/>
    </row>
    <row r="34719">
      <c r="A34719" s="294" t="s">
        <v>22612</v>
      </c>
      <c r="B34719" s="294"/>
      <c r="C34719" s="294"/>
      <c r="D34719" s="294"/>
      <c r="E34719" s="294"/>
      <c r="F34719" s="294"/>
    </row>
    <row r="34720">
      <c r="A34720" s="294" t="s">
        <v>23706</v>
      </c>
      <c r="B34720" s="294"/>
      <c r="C34720" s="294"/>
      <c r="D34720" s="294"/>
      <c r="E34720" s="294"/>
      <c r="F34720" s="294"/>
    </row>
    <row r="34721">
      <c r="A34721" s="294" t="s">
        <v>42840</v>
      </c>
      <c r="B34721" s="294"/>
      <c r="C34721" s="294"/>
      <c r="D34721" s="294"/>
      <c r="E34721" s="294"/>
      <c r="F34721" s="294"/>
    </row>
    <row r="34722">
      <c r="A34722" s="294" t="s">
        <v>21892</v>
      </c>
      <c r="B34722" s="294"/>
      <c r="C34722" s="294"/>
      <c r="D34722" s="294"/>
      <c r="E34722" s="294"/>
      <c r="F34722" s="294"/>
    </row>
    <row r="34723">
      <c r="A34723" s="294" t="s">
        <v>42841</v>
      </c>
      <c r="B34723" s="294"/>
      <c r="C34723" s="294"/>
      <c r="D34723" s="294"/>
      <c r="E34723" s="294"/>
      <c r="F34723" s="294"/>
    </row>
    <row r="34724">
      <c r="A34724" s="294"/>
      <c r="B34724" s="294"/>
      <c r="C34724" s="294"/>
      <c r="D34724" s="294"/>
      <c r="E34724" s="294"/>
      <c r="F34724" s="294"/>
    </row>
    <row r="34725">
      <c r="A34725" s="294" t="s">
        <v>25691</v>
      </c>
      <c r="B34725" s="294"/>
      <c r="C34725" s="294"/>
      <c r="D34725" s="294"/>
      <c r="E34725" s="294"/>
      <c r="F34725" s="294"/>
    </row>
    <row r="34726">
      <c r="A34726" s="294" t="s">
        <v>42842</v>
      </c>
      <c r="B34726" s="294"/>
      <c r="C34726" s="294"/>
      <c r="D34726" s="294"/>
      <c r="E34726" s="294"/>
      <c r="F34726" s="294"/>
    </row>
    <row r="34727">
      <c r="A34727" s="294"/>
      <c r="B34727" s="294"/>
      <c r="C34727" s="294"/>
      <c r="D34727" s="294"/>
      <c r="E34727" s="294"/>
      <c r="F34727" s="294"/>
    </row>
    <row r="34728">
      <c r="A34728" s="294" t="s">
        <v>42843</v>
      </c>
      <c r="B34728" s="294"/>
      <c r="C34728" s="294"/>
      <c r="D34728" s="294"/>
      <c r="E34728" s="294"/>
      <c r="F34728" s="294"/>
    </row>
    <row r="34729">
      <c r="A34729" s="294" t="s">
        <v>42844</v>
      </c>
      <c r="B34729" s="294"/>
      <c r="C34729" s="294"/>
      <c r="D34729" s="294"/>
      <c r="E34729" s="294"/>
      <c r="F34729" s="294"/>
    </row>
    <row r="34730">
      <c r="A34730" s="294" t="s">
        <v>42845</v>
      </c>
      <c r="B34730" s="294"/>
      <c r="C34730" s="294"/>
      <c r="D34730" s="294"/>
      <c r="E34730" s="294"/>
      <c r="F34730" s="294"/>
    </row>
    <row r="34731">
      <c r="A34731" s="294" t="s">
        <v>42846</v>
      </c>
      <c r="B34731" s="294"/>
      <c r="C34731" s="294"/>
      <c r="D34731" s="294"/>
      <c r="E34731" s="294"/>
      <c r="F34731" s="294"/>
    </row>
    <row r="34732">
      <c r="A34732" s="294" t="s">
        <v>42847</v>
      </c>
      <c r="B34732" s="294"/>
      <c r="C34732" s="294"/>
      <c r="D34732" s="294"/>
      <c r="E34732" s="294"/>
      <c r="F34732" s="294"/>
    </row>
    <row r="34733">
      <c r="A34733" s="294" t="s">
        <v>42848</v>
      </c>
      <c r="B34733" s="294"/>
      <c r="C34733" s="294"/>
      <c r="D34733" s="294"/>
      <c r="E34733" s="294"/>
      <c r="F34733" s="294"/>
    </row>
    <row r="34734">
      <c r="A34734" s="294"/>
      <c r="B34734" s="294"/>
      <c r="C34734" s="294"/>
      <c r="D34734" s="294"/>
      <c r="E34734" s="294"/>
      <c r="F34734" s="294"/>
    </row>
    <row r="34735">
      <c r="A34735" s="294" t="s">
        <v>40986</v>
      </c>
      <c r="B34735" s="294"/>
      <c r="C34735" s="294"/>
      <c r="D34735" s="294"/>
      <c r="E34735" s="294"/>
      <c r="F34735" s="294"/>
    </row>
    <row r="34736">
      <c r="A34736" s="294"/>
      <c r="B34736" s="294"/>
      <c r="C34736" s="294"/>
      <c r="D34736" s="294"/>
      <c r="E34736" s="294"/>
      <c r="F34736" s="294"/>
    </row>
    <row r="34737">
      <c r="A34737" s="294" t="s">
        <v>41595</v>
      </c>
      <c r="B34737" s="294"/>
      <c r="C34737" s="294"/>
      <c r="D34737" s="294"/>
      <c r="E34737" s="294"/>
      <c r="F34737" s="294"/>
    </row>
    <row r="34738">
      <c r="A34738" s="294" t="s">
        <v>42849</v>
      </c>
      <c r="B34738" s="294"/>
      <c r="C34738" s="294"/>
      <c r="D34738" s="294"/>
      <c r="E34738" s="294"/>
      <c r="F34738" s="294"/>
    </row>
    <row r="34739">
      <c r="A34739" s="294" t="s">
        <v>30336</v>
      </c>
      <c r="B34739" s="294"/>
      <c r="C34739" s="294"/>
      <c r="D34739" s="294"/>
      <c r="E34739" s="294"/>
      <c r="F34739" s="294"/>
    </row>
    <row r="34740">
      <c r="A34740" s="294" t="s">
        <v>41599</v>
      </c>
      <c r="B34740" s="294"/>
      <c r="C34740" s="294"/>
      <c r="D34740" s="294"/>
      <c r="E34740" s="294"/>
      <c r="F34740" s="294"/>
    </row>
    <row r="34741">
      <c r="A34741" s="294" t="s">
        <v>31573</v>
      </c>
      <c r="B34741" s="294"/>
      <c r="C34741" s="294"/>
      <c r="D34741" s="294"/>
      <c r="E34741" s="294"/>
      <c r="F34741" s="294"/>
    </row>
    <row r="34742">
      <c r="A34742" s="294" t="s">
        <v>41600</v>
      </c>
      <c r="B34742" s="294"/>
      <c r="C34742" s="294"/>
      <c r="D34742" s="294"/>
      <c r="E34742" s="294"/>
      <c r="F34742" s="294"/>
    </row>
    <row r="34743">
      <c r="A34743" s="294" t="s">
        <v>42850</v>
      </c>
      <c r="B34743" s="294"/>
      <c r="C34743" s="294"/>
      <c r="D34743" s="294"/>
      <c r="E34743" s="294"/>
      <c r="F34743" s="294"/>
    </row>
    <row r="34744">
      <c r="A34744" s="294" t="s">
        <v>42851</v>
      </c>
      <c r="B34744" s="294"/>
      <c r="C34744" s="294"/>
      <c r="D34744" s="294"/>
      <c r="E34744" s="294"/>
      <c r="F34744" s="294"/>
    </row>
    <row r="34745">
      <c r="A34745" s="294" t="s">
        <v>41904</v>
      </c>
      <c r="B34745" s="294"/>
      <c r="C34745" s="294"/>
      <c r="D34745" s="294"/>
      <c r="E34745" s="294"/>
      <c r="F34745" s="294"/>
    </row>
    <row r="34746">
      <c r="A34746" s="294"/>
      <c r="B34746" s="294"/>
      <c r="C34746" s="294"/>
      <c r="D34746" s="294"/>
      <c r="E34746" s="294"/>
      <c r="F34746" s="294"/>
    </row>
    <row r="34747">
      <c r="A34747" s="294" t="s">
        <v>41905</v>
      </c>
      <c r="B34747" s="294"/>
      <c r="C34747" s="294"/>
      <c r="D34747" s="294"/>
      <c r="E34747" s="294"/>
      <c r="F34747" s="294"/>
    </row>
    <row r="34748">
      <c r="A34748" s="294"/>
      <c r="B34748" s="294"/>
      <c r="C34748" s="294"/>
      <c r="D34748" s="294"/>
      <c r="E34748" s="294"/>
      <c r="F34748" s="294"/>
    </row>
    <row r="34749">
      <c r="A34749" s="294" t="s">
        <v>25511</v>
      </c>
      <c r="B34749" s="294"/>
      <c r="C34749" s="294"/>
      <c r="D34749" s="294"/>
      <c r="E34749" s="294"/>
      <c r="F34749" s="294"/>
    </row>
    <row r="34750">
      <c r="A34750" s="294" t="s">
        <v>42852</v>
      </c>
      <c r="B34750" s="294"/>
      <c r="C34750" s="294"/>
      <c r="D34750" s="294"/>
      <c r="E34750" s="294"/>
      <c r="F34750" s="294"/>
    </row>
    <row r="34751">
      <c r="A34751" s="294" t="s">
        <v>42853</v>
      </c>
      <c r="B34751" s="294"/>
      <c r="C34751" s="294"/>
      <c r="D34751" s="294"/>
      <c r="E34751" s="294"/>
      <c r="F34751" s="294"/>
    </row>
    <row r="34752">
      <c r="A34752" s="294" t="s">
        <v>42854</v>
      </c>
      <c r="B34752" s="294"/>
      <c r="C34752" s="294"/>
      <c r="D34752" s="294"/>
      <c r="E34752" s="294"/>
      <c r="F34752" s="294"/>
    </row>
    <row r="34753">
      <c r="A34753" s="294" t="s">
        <v>42855</v>
      </c>
      <c r="B34753" s="294"/>
      <c r="C34753" s="294"/>
      <c r="D34753" s="294"/>
      <c r="E34753" s="294"/>
      <c r="F34753" s="294"/>
    </row>
    <row r="34754">
      <c r="A34754" s="294" t="s">
        <v>42856</v>
      </c>
      <c r="B34754" s="294"/>
      <c r="C34754" s="294"/>
      <c r="D34754" s="294"/>
      <c r="E34754" s="294"/>
      <c r="F34754" s="294"/>
    </row>
    <row r="34755">
      <c r="A34755" s="294" t="s">
        <v>42857</v>
      </c>
      <c r="B34755" s="294"/>
      <c r="C34755" s="294"/>
      <c r="D34755" s="294"/>
      <c r="E34755" s="294"/>
      <c r="F34755" s="294"/>
    </row>
    <row r="34756">
      <c r="A34756" s="294" t="s">
        <v>42858</v>
      </c>
      <c r="B34756" s="294"/>
      <c r="C34756" s="294"/>
      <c r="D34756" s="294"/>
      <c r="E34756" s="294"/>
      <c r="F34756" s="294"/>
    </row>
    <row r="34757">
      <c r="A34757" s="294" t="s">
        <v>42859</v>
      </c>
      <c r="B34757" s="294"/>
      <c r="C34757" s="294"/>
      <c r="D34757" s="294"/>
      <c r="E34757" s="294"/>
      <c r="F34757" s="294"/>
    </row>
    <row r="34758">
      <c r="A34758" s="294" t="s">
        <v>25118</v>
      </c>
      <c r="B34758" s="294"/>
      <c r="C34758" s="294"/>
      <c r="D34758" s="294"/>
      <c r="E34758" s="294"/>
      <c r="F34758" s="294"/>
    </row>
    <row r="34759">
      <c r="A34759" s="294" t="s">
        <v>42860</v>
      </c>
      <c r="B34759" s="294"/>
      <c r="C34759" s="294"/>
      <c r="D34759" s="294"/>
      <c r="E34759" s="294"/>
      <c r="F34759" s="294"/>
    </row>
    <row r="34760">
      <c r="A34760" s="294" t="s">
        <v>42861</v>
      </c>
      <c r="B34760" s="294"/>
      <c r="C34760" s="294"/>
      <c r="D34760" s="294"/>
      <c r="E34760" s="294"/>
      <c r="F34760" s="294"/>
    </row>
    <row r="34761">
      <c r="A34761" s="294" t="s">
        <v>42862</v>
      </c>
      <c r="B34761" s="294"/>
      <c r="C34761" s="294"/>
      <c r="D34761" s="294"/>
      <c r="E34761" s="294"/>
      <c r="F34761" s="294"/>
    </row>
    <row r="34762">
      <c r="A34762" s="294" t="s">
        <v>42863</v>
      </c>
      <c r="B34762" s="294"/>
      <c r="C34762" s="294"/>
      <c r="D34762" s="294"/>
      <c r="E34762" s="294"/>
      <c r="F34762" s="294"/>
    </row>
    <row r="34763">
      <c r="A34763" s="294" t="s">
        <v>41621</v>
      </c>
      <c r="B34763" s="294"/>
      <c r="C34763" s="294"/>
      <c r="D34763" s="294"/>
      <c r="E34763" s="294"/>
      <c r="F34763" s="294"/>
    </row>
    <row r="34764">
      <c r="A34764" s="294" t="s">
        <v>42864</v>
      </c>
      <c r="B34764" s="294"/>
      <c r="C34764" s="294"/>
      <c r="D34764" s="294"/>
      <c r="E34764" s="294"/>
      <c r="F34764" s="294"/>
    </row>
    <row r="34765">
      <c r="A34765" s="294" t="s">
        <v>42865</v>
      </c>
      <c r="B34765" s="294"/>
      <c r="C34765" s="294"/>
      <c r="D34765" s="294"/>
      <c r="E34765" s="294"/>
      <c r="F34765" s="294"/>
    </row>
    <row r="34766">
      <c r="A34766" s="294" t="s">
        <v>42866</v>
      </c>
      <c r="B34766" s="294"/>
      <c r="C34766" s="294"/>
      <c r="D34766" s="294"/>
      <c r="E34766" s="294"/>
      <c r="F34766" s="294"/>
    </row>
    <row r="34767">
      <c r="A34767" s="294" t="s">
        <v>42867</v>
      </c>
      <c r="B34767" s="294"/>
      <c r="C34767" s="294"/>
      <c r="D34767" s="294"/>
      <c r="E34767" s="294"/>
      <c r="F34767" s="294"/>
    </row>
    <row r="34768">
      <c r="A34768" s="294"/>
      <c r="B34768" s="294"/>
      <c r="C34768" s="294"/>
      <c r="D34768" s="294"/>
      <c r="E34768" s="294"/>
      <c r="F34768" s="294"/>
    </row>
    <row r="34769">
      <c r="A34769" s="294"/>
      <c r="B34769" s="294"/>
      <c r="C34769" s="294"/>
      <c r="D34769" s="294"/>
      <c r="E34769" s="294"/>
      <c r="F34769" s="294"/>
    </row>
    <row r="34770">
      <c r="A34770" s="294" t="s">
        <v>42784</v>
      </c>
      <c r="B34770" s="294"/>
      <c r="C34770" s="294"/>
      <c r="D34770" s="294"/>
      <c r="E34770" s="294"/>
      <c r="F34770" s="294"/>
    </row>
    <row r="34771">
      <c r="A34771" s="294"/>
      <c r="B34771" s="294"/>
      <c r="C34771" s="294"/>
      <c r="D34771" s="294"/>
      <c r="E34771" s="294"/>
      <c r="F34771" s="294"/>
    </row>
    <row r="34772">
      <c r="A34772" s="294" t="s">
        <v>42868</v>
      </c>
      <c r="B34772" s="294"/>
      <c r="C34772" s="294"/>
      <c r="D34772" s="294"/>
      <c r="E34772" s="294"/>
      <c r="F34772" s="294"/>
    </row>
    <row r="34773">
      <c r="A34773" s="294" t="s">
        <v>42869</v>
      </c>
      <c r="B34773" s="294"/>
      <c r="C34773" s="294"/>
      <c r="D34773" s="294"/>
      <c r="E34773" s="294"/>
      <c r="F34773" s="294"/>
    </row>
    <row r="34774">
      <c r="A34774" s="294" t="s">
        <v>41016</v>
      </c>
      <c r="B34774" s="294"/>
      <c r="C34774" s="294"/>
      <c r="D34774" s="294"/>
      <c r="E34774" s="294"/>
      <c r="F34774" s="294"/>
    </row>
    <row r="34775">
      <c r="A34775" s="294" t="s">
        <v>41018</v>
      </c>
      <c r="B34775" s="294"/>
      <c r="C34775" s="294"/>
      <c r="D34775" s="294"/>
      <c r="E34775" s="294"/>
      <c r="F34775" s="294"/>
    </row>
    <row r="34776">
      <c r="A34776" s="294" t="s">
        <v>42870</v>
      </c>
      <c r="B34776" s="294"/>
      <c r="C34776" s="294"/>
      <c r="D34776" s="294"/>
      <c r="E34776" s="294"/>
      <c r="F34776" s="294"/>
    </row>
    <row r="34777">
      <c r="A34777" s="294" t="s">
        <v>39850</v>
      </c>
      <c r="B34777" s="294"/>
      <c r="C34777" s="294"/>
      <c r="D34777" s="294"/>
      <c r="E34777" s="294"/>
      <c r="F34777" s="294"/>
    </row>
    <row r="34778">
      <c r="A34778" s="294" t="s">
        <v>39849</v>
      </c>
      <c r="B34778" s="294"/>
      <c r="C34778" s="294"/>
      <c r="D34778" s="294"/>
      <c r="E34778" s="294"/>
      <c r="F34778" s="294"/>
    </row>
    <row r="34779">
      <c r="A34779" s="294" t="s">
        <v>42871</v>
      </c>
      <c r="B34779" s="294"/>
      <c r="C34779" s="294"/>
      <c r="D34779" s="294"/>
      <c r="E34779" s="294"/>
      <c r="F34779" s="294"/>
    </row>
    <row r="34780">
      <c r="A34780" s="294" t="s">
        <v>42872</v>
      </c>
      <c r="B34780" s="294"/>
      <c r="C34780" s="294"/>
      <c r="D34780" s="294"/>
      <c r="E34780" s="294"/>
      <c r="F34780" s="294"/>
    </row>
    <row r="34781">
      <c r="A34781" s="294" t="s">
        <v>42873</v>
      </c>
      <c r="B34781" s="294"/>
      <c r="C34781" s="294"/>
      <c r="D34781" s="294"/>
      <c r="E34781" s="294"/>
      <c r="F34781" s="294"/>
    </row>
    <row r="34782">
      <c r="A34782" s="294" t="s">
        <v>42874</v>
      </c>
      <c r="B34782" s="294"/>
      <c r="C34782" s="294"/>
      <c r="D34782" s="294"/>
      <c r="E34782" s="294"/>
      <c r="F34782" s="294"/>
    </row>
    <row r="34783">
      <c r="A34783" s="294" t="s">
        <v>42875</v>
      </c>
      <c r="B34783" s="294"/>
      <c r="C34783" s="294"/>
      <c r="D34783" s="294"/>
      <c r="E34783" s="294"/>
      <c r="F34783" s="294"/>
    </row>
    <row r="34784">
      <c r="A34784" s="294" t="s">
        <v>42876</v>
      </c>
      <c r="B34784" s="294"/>
      <c r="C34784" s="294"/>
      <c r="D34784" s="294"/>
      <c r="E34784" s="294"/>
      <c r="F34784" s="294"/>
    </row>
    <row r="34785">
      <c r="A34785" s="294" t="s">
        <v>42877</v>
      </c>
      <c r="B34785" s="294"/>
      <c r="C34785" s="294"/>
      <c r="D34785" s="294"/>
      <c r="E34785" s="294"/>
      <c r="F34785" s="294"/>
    </row>
    <row r="34786">
      <c r="A34786" s="294" t="s">
        <v>41627</v>
      </c>
      <c r="B34786" s="294"/>
      <c r="C34786" s="294"/>
      <c r="D34786" s="294"/>
      <c r="E34786" s="294"/>
      <c r="F34786" s="294"/>
    </row>
    <row r="34787">
      <c r="A34787" s="294" t="s">
        <v>42878</v>
      </c>
      <c r="B34787" s="294"/>
      <c r="C34787" s="294"/>
      <c r="D34787" s="294"/>
      <c r="E34787" s="294"/>
      <c r="F34787" s="294"/>
    </row>
    <row r="34788">
      <c r="A34788" s="294" t="s">
        <v>42879</v>
      </c>
      <c r="B34788" s="294"/>
      <c r="C34788" s="294"/>
      <c r="D34788" s="294"/>
      <c r="E34788" s="294"/>
      <c r="F34788" s="294"/>
    </row>
    <row r="34789">
      <c r="A34789" s="294"/>
      <c r="B34789" s="294"/>
      <c r="C34789" s="294"/>
      <c r="D34789" s="294"/>
      <c r="E34789" s="294"/>
      <c r="F34789" s="294"/>
    </row>
    <row r="34790">
      <c r="A34790" s="294"/>
      <c r="B34790" s="294"/>
      <c r="C34790" s="294"/>
      <c r="D34790" s="294"/>
      <c r="E34790" s="294"/>
      <c r="F34790" s="294"/>
    </row>
    <row r="34791">
      <c r="A34791" s="294" t="s">
        <v>36242</v>
      </c>
      <c r="B34791" s="294"/>
      <c r="C34791" s="294"/>
      <c r="D34791" s="294"/>
      <c r="E34791" s="294"/>
      <c r="F34791" s="294"/>
    </row>
    <row r="34792">
      <c r="A34792" s="294" t="s">
        <v>42880</v>
      </c>
      <c r="B34792" s="294"/>
      <c r="C34792" s="294"/>
      <c r="D34792" s="294"/>
      <c r="E34792" s="294"/>
      <c r="F34792" s="294"/>
    </row>
    <row r="34793">
      <c r="A34793" s="294" t="s">
        <v>21672</v>
      </c>
      <c r="B34793" s="294"/>
      <c r="C34793" s="294"/>
      <c r="D34793" s="294"/>
      <c r="E34793" s="294"/>
      <c r="F34793" s="294"/>
    </row>
    <row r="34794">
      <c r="A34794" s="294" t="s">
        <v>42834</v>
      </c>
      <c r="B34794" s="294"/>
      <c r="C34794" s="294"/>
      <c r="D34794" s="294"/>
      <c r="E34794" s="294"/>
      <c r="F34794" s="294"/>
    </row>
    <row r="34795">
      <c r="A34795" s="294"/>
      <c r="B34795" s="294"/>
      <c r="C34795" s="294"/>
      <c r="D34795" s="294"/>
      <c r="E34795" s="294"/>
      <c r="F34795" s="294"/>
    </row>
    <row r="34796">
      <c r="A34796" s="294" t="s">
        <v>21429</v>
      </c>
      <c r="B34796" s="294"/>
      <c r="C34796" s="294"/>
      <c r="D34796" s="294"/>
      <c r="E34796" s="294"/>
      <c r="F34796" s="294"/>
    </row>
    <row r="34797">
      <c r="A34797" s="294"/>
      <c r="B34797" s="294"/>
      <c r="C34797" s="294"/>
      <c r="D34797" s="294"/>
      <c r="E34797" s="294"/>
      <c r="F34797" s="294"/>
    </row>
    <row r="34798">
      <c r="A34798" s="294" t="s">
        <v>38227</v>
      </c>
      <c r="B34798" s="294"/>
      <c r="C34798" s="294"/>
      <c r="D34798" s="294"/>
      <c r="E34798" s="294"/>
      <c r="F34798" s="294"/>
    </row>
    <row r="34799">
      <c r="A34799" s="294" t="s">
        <v>42881</v>
      </c>
      <c r="B34799" s="294"/>
      <c r="C34799" s="294"/>
      <c r="D34799" s="294"/>
      <c r="E34799" s="294"/>
      <c r="F34799" s="294"/>
    </row>
    <row r="34800">
      <c r="A34800" s="294" t="s">
        <v>42882</v>
      </c>
      <c r="B34800" s="294"/>
      <c r="C34800" s="294"/>
      <c r="D34800" s="294"/>
      <c r="E34800" s="294"/>
      <c r="F34800" s="294"/>
    </row>
    <row r="34801">
      <c r="A34801" s="294" t="s">
        <v>42883</v>
      </c>
      <c r="B34801" s="294"/>
      <c r="C34801" s="294"/>
      <c r="D34801" s="294"/>
      <c r="E34801" s="294"/>
      <c r="F34801" s="294"/>
    </row>
    <row r="34802">
      <c r="A34802" s="294" t="s">
        <v>42884</v>
      </c>
      <c r="B34802" s="294"/>
      <c r="C34802" s="294"/>
      <c r="D34802" s="294"/>
      <c r="E34802" s="294"/>
      <c r="F34802" s="294"/>
    </row>
    <row r="34803">
      <c r="A34803" s="294" t="s">
        <v>42885</v>
      </c>
      <c r="B34803" s="294"/>
      <c r="C34803" s="294"/>
      <c r="D34803" s="294"/>
      <c r="E34803" s="294"/>
      <c r="F34803" s="294"/>
    </row>
    <row r="34804">
      <c r="A34804" s="294" t="s">
        <v>42886</v>
      </c>
      <c r="B34804" s="294"/>
      <c r="C34804" s="294"/>
      <c r="D34804" s="294"/>
      <c r="E34804" s="294"/>
      <c r="F34804" s="294"/>
    </row>
    <row r="34805">
      <c r="A34805" s="294" t="s">
        <v>42887</v>
      </c>
      <c r="B34805" s="294"/>
      <c r="C34805" s="294"/>
      <c r="D34805" s="294"/>
      <c r="E34805" s="294"/>
      <c r="F34805" s="294"/>
    </row>
    <row r="34806">
      <c r="A34806" s="294" t="s">
        <v>42888</v>
      </c>
      <c r="B34806" s="294"/>
      <c r="C34806" s="294"/>
      <c r="D34806" s="294"/>
      <c r="E34806" s="294"/>
      <c r="F34806" s="294"/>
    </row>
    <row r="34807">
      <c r="A34807" s="294"/>
      <c r="B34807" s="294"/>
      <c r="C34807" s="294"/>
      <c r="D34807" s="294"/>
      <c r="E34807" s="294"/>
      <c r="F34807" s="294"/>
    </row>
    <row r="34808">
      <c r="A34808" s="294" t="s">
        <v>24373</v>
      </c>
      <c r="B34808" s="294"/>
      <c r="C34808" s="294"/>
      <c r="D34808" s="294"/>
      <c r="E34808" s="294"/>
      <c r="F34808" s="294"/>
    </row>
    <row r="34809">
      <c r="A34809" s="294" t="s">
        <v>20470</v>
      </c>
      <c r="B34809" s="294"/>
      <c r="C34809" s="294"/>
      <c r="D34809" s="294"/>
      <c r="E34809" s="294"/>
      <c r="F34809" s="294"/>
    </row>
    <row r="34810">
      <c r="A34810" s="294"/>
      <c r="B34810" s="294"/>
      <c r="C34810" s="294"/>
      <c r="D34810" s="294"/>
      <c r="E34810" s="294"/>
      <c r="F34810" s="294"/>
    </row>
    <row r="34811">
      <c r="A34811" s="294" t="s">
        <v>42889</v>
      </c>
      <c r="B34811" s="294"/>
      <c r="C34811" s="294"/>
      <c r="D34811" s="294"/>
      <c r="E34811" s="294"/>
      <c r="F34811" s="294"/>
    </row>
    <row r="34812">
      <c r="A34812" s="294" t="s">
        <v>42890</v>
      </c>
      <c r="B34812" s="294"/>
      <c r="C34812" s="294"/>
      <c r="D34812" s="294"/>
      <c r="E34812" s="294"/>
      <c r="F34812" s="294"/>
    </row>
    <row r="34813">
      <c r="A34813" s="294" t="s">
        <v>42891</v>
      </c>
      <c r="B34813" s="294"/>
      <c r="C34813" s="294"/>
      <c r="D34813" s="294"/>
      <c r="E34813" s="294"/>
      <c r="F34813" s="294"/>
    </row>
    <row r="34814">
      <c r="A34814" s="294" t="s">
        <v>42892</v>
      </c>
      <c r="B34814" s="294"/>
      <c r="C34814" s="294"/>
      <c r="D34814" s="294"/>
      <c r="E34814" s="294"/>
      <c r="F34814" s="294"/>
    </row>
    <row r="34815">
      <c r="A34815" s="294" t="s">
        <v>42893</v>
      </c>
      <c r="B34815" s="294"/>
      <c r="C34815" s="294"/>
      <c r="D34815" s="294"/>
      <c r="E34815" s="294"/>
      <c r="F34815" s="294"/>
    </row>
    <row r="34816">
      <c r="A34816" s="294" t="s">
        <v>21892</v>
      </c>
      <c r="B34816" s="294"/>
      <c r="C34816" s="294"/>
      <c r="D34816" s="294"/>
      <c r="E34816" s="294"/>
      <c r="F34816" s="294"/>
    </row>
    <row r="34817">
      <c r="A34817" s="294" t="s">
        <v>42894</v>
      </c>
      <c r="B34817" s="294"/>
      <c r="C34817" s="294"/>
      <c r="D34817" s="294"/>
      <c r="E34817" s="294"/>
      <c r="F34817" s="294"/>
    </row>
    <row r="34818">
      <c r="A34818" s="294"/>
      <c r="B34818" s="294"/>
      <c r="C34818" s="294"/>
      <c r="D34818" s="294"/>
      <c r="E34818" s="294"/>
      <c r="F34818" s="294"/>
    </row>
    <row r="34819">
      <c r="A34819" s="294" t="s">
        <v>24089</v>
      </c>
      <c r="B34819" s="294"/>
      <c r="C34819" s="294"/>
      <c r="D34819" s="294"/>
      <c r="E34819" s="294"/>
      <c r="F34819" s="294"/>
    </row>
    <row r="34820">
      <c r="A34820" s="294"/>
      <c r="B34820" s="294"/>
      <c r="C34820" s="294"/>
      <c r="D34820" s="294"/>
      <c r="E34820" s="294"/>
      <c r="F34820" s="294"/>
    </row>
    <row r="34821">
      <c r="A34821" s="294" t="s">
        <v>42895</v>
      </c>
      <c r="B34821" s="294"/>
      <c r="C34821" s="294"/>
      <c r="D34821" s="294"/>
      <c r="E34821" s="294"/>
      <c r="F34821" s="294"/>
    </row>
    <row r="34822">
      <c r="A34822" s="294" t="s">
        <v>42896</v>
      </c>
      <c r="B34822" s="294"/>
      <c r="C34822" s="294"/>
      <c r="D34822" s="294"/>
      <c r="E34822" s="294"/>
      <c r="F34822" s="294"/>
    </row>
    <row r="34823">
      <c r="A34823" s="294" t="s">
        <v>42897</v>
      </c>
      <c r="B34823" s="294"/>
      <c r="C34823" s="294"/>
      <c r="D34823" s="294"/>
      <c r="E34823" s="294"/>
      <c r="F34823" s="294"/>
    </row>
    <row r="34824">
      <c r="A34824" s="294" t="s">
        <v>42898</v>
      </c>
      <c r="B34824" s="294"/>
      <c r="C34824" s="294"/>
      <c r="D34824" s="294"/>
      <c r="E34824" s="294"/>
      <c r="F34824" s="294"/>
    </row>
    <row r="34825">
      <c r="A34825" s="294" t="s">
        <v>21892</v>
      </c>
      <c r="B34825" s="294"/>
      <c r="C34825" s="294"/>
      <c r="D34825" s="294"/>
      <c r="E34825" s="294"/>
      <c r="F34825" s="294"/>
    </row>
    <row r="34826">
      <c r="A34826" s="294" t="s">
        <v>42899</v>
      </c>
      <c r="B34826" s="294"/>
      <c r="C34826" s="294"/>
      <c r="D34826" s="294"/>
      <c r="E34826" s="294"/>
      <c r="F34826" s="294"/>
    </row>
    <row r="34827">
      <c r="A34827" s="294"/>
      <c r="B34827" s="294"/>
      <c r="C34827" s="294"/>
      <c r="D34827" s="294"/>
      <c r="E34827" s="294"/>
      <c r="F34827" s="294"/>
    </row>
    <row r="34828">
      <c r="A34828" s="294" t="s">
        <v>42900</v>
      </c>
      <c r="B34828" s="294"/>
      <c r="C34828" s="294"/>
      <c r="D34828" s="294"/>
      <c r="E34828" s="294"/>
      <c r="F34828" s="294"/>
    </row>
    <row r="34829">
      <c r="A34829" s="294"/>
      <c r="B34829" s="294"/>
      <c r="C34829" s="294"/>
      <c r="D34829" s="294"/>
      <c r="E34829" s="294"/>
      <c r="F34829" s="294"/>
    </row>
    <row r="34830">
      <c r="A34830" s="294" t="s">
        <v>39962</v>
      </c>
      <c r="B34830" s="294"/>
      <c r="C34830" s="294"/>
      <c r="D34830" s="294"/>
      <c r="E34830" s="294"/>
      <c r="F34830" s="294"/>
    </row>
    <row r="34831">
      <c r="A34831" s="294" t="s">
        <v>42901</v>
      </c>
      <c r="B34831" s="294"/>
      <c r="C34831" s="294"/>
      <c r="D34831" s="294"/>
      <c r="E34831" s="294"/>
      <c r="F34831" s="294"/>
    </row>
    <row r="34832">
      <c r="A34832" s="294" t="s">
        <v>42902</v>
      </c>
      <c r="B34832" s="294"/>
      <c r="C34832" s="294"/>
      <c r="D34832" s="294"/>
      <c r="E34832" s="294"/>
      <c r="F34832" s="294"/>
    </row>
    <row r="34833">
      <c r="A34833" s="294" t="s">
        <v>21892</v>
      </c>
      <c r="B34833" s="294"/>
      <c r="C34833" s="294"/>
      <c r="D34833" s="294"/>
      <c r="E34833" s="294"/>
      <c r="F34833" s="294"/>
    </row>
    <row r="34834">
      <c r="A34834" s="294" t="s">
        <v>42903</v>
      </c>
      <c r="B34834" s="294"/>
      <c r="C34834" s="294"/>
      <c r="D34834" s="294"/>
      <c r="E34834" s="294"/>
      <c r="F34834" s="294"/>
    </row>
    <row r="34835">
      <c r="A34835" s="294"/>
      <c r="B34835" s="294"/>
      <c r="C34835" s="294"/>
      <c r="D34835" s="294"/>
      <c r="E34835" s="294"/>
      <c r="F34835" s="294"/>
    </row>
    <row r="34836">
      <c r="A34836" s="294" t="s">
        <v>27372</v>
      </c>
      <c r="B34836" s="294"/>
      <c r="C34836" s="294"/>
      <c r="D34836" s="294"/>
      <c r="E34836" s="294"/>
      <c r="F34836" s="294"/>
    </row>
    <row r="34837">
      <c r="A34837" s="294" t="s">
        <v>23767</v>
      </c>
      <c r="B34837" s="294"/>
      <c r="C34837" s="294"/>
      <c r="D34837" s="294"/>
      <c r="E34837" s="294"/>
      <c r="F34837" s="294"/>
    </row>
    <row r="34838">
      <c r="A34838" s="294"/>
      <c r="B34838" s="294"/>
      <c r="C34838" s="294"/>
      <c r="D34838" s="294"/>
      <c r="E34838" s="294"/>
      <c r="F34838" s="294"/>
    </row>
    <row r="34839">
      <c r="A34839" s="294"/>
      <c r="B34839" s="294"/>
      <c r="C34839" s="294"/>
      <c r="D34839" s="294"/>
      <c r="E34839" s="294"/>
      <c r="F34839" s="294"/>
    </row>
    <row r="34840">
      <c r="A34840" s="294" t="s">
        <v>42904</v>
      </c>
      <c r="B34840" s="294"/>
      <c r="C34840" s="294"/>
      <c r="D34840" s="294"/>
      <c r="E34840" s="294"/>
      <c r="F34840" s="294"/>
    </row>
    <row r="34841">
      <c r="A34841" s="294" t="s">
        <v>42905</v>
      </c>
      <c r="B34841" s="294"/>
      <c r="C34841" s="294"/>
      <c r="D34841" s="294"/>
      <c r="E34841" s="294"/>
      <c r="F34841" s="294"/>
    </row>
    <row r="34842">
      <c r="A34842" s="294" t="s">
        <v>42906</v>
      </c>
      <c r="B34842" s="294"/>
      <c r="C34842" s="294"/>
      <c r="D34842" s="294"/>
      <c r="E34842" s="294"/>
      <c r="F34842" s="294"/>
    </row>
    <row r="34843">
      <c r="A34843" s="294"/>
      <c r="B34843" s="294"/>
      <c r="C34843" s="294"/>
      <c r="D34843" s="294"/>
      <c r="E34843" s="294"/>
      <c r="F34843" s="294"/>
    </row>
    <row r="34844">
      <c r="A34844" s="294" t="s">
        <v>23201</v>
      </c>
      <c r="B34844" s="294"/>
      <c r="C34844" s="294"/>
      <c r="D34844" s="294"/>
      <c r="E34844" s="294"/>
      <c r="F34844" s="294"/>
    </row>
    <row r="34845">
      <c r="A34845" s="294" t="s">
        <v>23772</v>
      </c>
      <c r="B34845" s="294"/>
      <c r="C34845" s="294"/>
      <c r="D34845" s="294"/>
      <c r="E34845" s="294"/>
      <c r="F34845" s="294"/>
    </row>
    <row r="34846">
      <c r="A34846" s="294"/>
      <c r="B34846" s="294"/>
      <c r="C34846" s="294"/>
      <c r="D34846" s="294"/>
      <c r="E34846" s="294"/>
      <c r="F34846" s="294"/>
    </row>
    <row r="34847">
      <c r="A34847" s="294" t="s">
        <v>41267</v>
      </c>
      <c r="B34847" s="294"/>
      <c r="C34847" s="294"/>
      <c r="D34847" s="294"/>
      <c r="E34847" s="294"/>
      <c r="F34847" s="294"/>
    </row>
    <row r="34848">
      <c r="A34848" s="294" t="s">
        <v>41400</v>
      </c>
      <c r="B34848" s="294"/>
      <c r="C34848" s="294"/>
      <c r="D34848" s="294"/>
      <c r="E34848" s="294"/>
      <c r="F34848" s="294"/>
    </row>
    <row r="34849">
      <c r="A34849" s="294" t="s">
        <v>42907</v>
      </c>
      <c r="B34849" s="294"/>
      <c r="C34849" s="294"/>
      <c r="D34849" s="294"/>
      <c r="E34849" s="294"/>
      <c r="F34849" s="294"/>
    </row>
    <row r="34850">
      <c r="A34850" s="294"/>
      <c r="B34850" s="294"/>
      <c r="C34850" s="294"/>
      <c r="D34850" s="294"/>
      <c r="E34850" s="294"/>
      <c r="F34850" s="294"/>
    </row>
    <row r="34851">
      <c r="A34851" s="294" t="s">
        <v>24089</v>
      </c>
      <c r="B34851" s="294"/>
      <c r="C34851" s="294"/>
      <c r="D34851" s="294"/>
      <c r="E34851" s="294"/>
      <c r="F34851" s="294"/>
    </row>
    <row r="34852">
      <c r="A34852" s="294"/>
      <c r="B34852" s="294"/>
      <c r="C34852" s="294"/>
      <c r="D34852" s="294"/>
      <c r="E34852" s="294"/>
      <c r="F34852" s="294"/>
    </row>
    <row r="34853">
      <c r="A34853" s="294" t="s">
        <v>42908</v>
      </c>
      <c r="B34853" s="294"/>
      <c r="C34853" s="294"/>
      <c r="D34853" s="294"/>
      <c r="E34853" s="294"/>
      <c r="F34853" s="294"/>
    </row>
    <row r="34854">
      <c r="A34854" s="294" t="s">
        <v>42909</v>
      </c>
      <c r="B34854" s="294"/>
      <c r="C34854" s="294"/>
      <c r="D34854" s="294"/>
      <c r="E34854" s="294"/>
      <c r="F34854" s="294"/>
    </row>
    <row r="34855">
      <c r="A34855" s="294" t="s">
        <v>42910</v>
      </c>
      <c r="B34855" s="294"/>
      <c r="C34855" s="294"/>
      <c r="D34855" s="294"/>
      <c r="E34855" s="294"/>
      <c r="F34855" s="294"/>
    </row>
    <row r="34856">
      <c r="A34856" s="294"/>
      <c r="B34856" s="294"/>
      <c r="C34856" s="294"/>
      <c r="D34856" s="294"/>
      <c r="E34856" s="294"/>
      <c r="F34856" s="294"/>
    </row>
    <row r="34857">
      <c r="A34857" s="294" t="s">
        <v>42911</v>
      </c>
      <c r="B34857" s="294"/>
      <c r="C34857" s="294"/>
      <c r="D34857" s="294"/>
      <c r="E34857" s="294"/>
      <c r="F34857" s="294"/>
    </row>
    <row r="34858">
      <c r="A34858" s="294"/>
      <c r="B34858" s="294"/>
      <c r="C34858" s="294"/>
      <c r="D34858" s="294"/>
      <c r="E34858" s="294"/>
      <c r="F34858" s="294"/>
    </row>
    <row r="34859">
      <c r="A34859" s="294"/>
      <c r="B34859" s="294"/>
      <c r="C34859" s="294"/>
      <c r="D34859" s="294"/>
      <c r="E34859" s="294"/>
      <c r="F34859" s="294"/>
    </row>
    <row r="34860">
      <c r="A34860" s="294" t="s">
        <v>42912</v>
      </c>
      <c r="B34860" s="294"/>
      <c r="C34860" s="294"/>
      <c r="D34860" s="294"/>
      <c r="E34860" s="294"/>
      <c r="F34860" s="294"/>
    </row>
    <row r="34861">
      <c r="A34861" s="294" t="s">
        <v>42913</v>
      </c>
      <c r="B34861" s="294"/>
      <c r="C34861" s="294"/>
      <c r="D34861" s="294"/>
      <c r="E34861" s="294"/>
      <c r="F34861" s="294"/>
    </row>
    <row r="34862">
      <c r="A34862" s="294" t="s">
        <v>42914</v>
      </c>
      <c r="B34862" s="294"/>
      <c r="C34862" s="294"/>
      <c r="D34862" s="294"/>
      <c r="E34862" s="294"/>
      <c r="F34862" s="294"/>
    </row>
    <row r="34863">
      <c r="A34863" s="294" t="s">
        <v>42915</v>
      </c>
      <c r="B34863" s="294"/>
      <c r="C34863" s="294"/>
      <c r="D34863" s="294"/>
      <c r="E34863" s="294"/>
      <c r="F34863" s="294"/>
    </row>
    <row r="34864">
      <c r="A34864" s="294" t="s">
        <v>42916</v>
      </c>
      <c r="B34864" s="294"/>
      <c r="C34864" s="294"/>
      <c r="D34864" s="294"/>
      <c r="E34864" s="294"/>
      <c r="F34864" s="294"/>
    </row>
    <row r="34865">
      <c r="A34865" s="294" t="s">
        <v>21892</v>
      </c>
      <c r="B34865" s="294"/>
      <c r="C34865" s="294"/>
      <c r="D34865" s="294"/>
      <c r="E34865" s="294"/>
      <c r="F34865" s="294"/>
    </row>
    <row r="34866">
      <c r="A34866" s="294" t="s">
        <v>42917</v>
      </c>
      <c r="B34866" s="294"/>
      <c r="C34866" s="294"/>
      <c r="D34866" s="294"/>
      <c r="E34866" s="294"/>
      <c r="F34866" s="294"/>
    </row>
    <row r="34867">
      <c r="A34867" s="294"/>
      <c r="B34867" s="294"/>
      <c r="C34867" s="294"/>
      <c r="D34867" s="294"/>
      <c r="E34867" s="294"/>
      <c r="F34867" s="294"/>
    </row>
    <row r="34868">
      <c r="A34868" s="294"/>
      <c r="B34868" s="294"/>
      <c r="C34868" s="294"/>
      <c r="D34868" s="294"/>
      <c r="E34868" s="294"/>
      <c r="F34868" s="294"/>
    </row>
    <row r="34869">
      <c r="A34869" s="294" t="s">
        <v>36242</v>
      </c>
      <c r="B34869" s="294"/>
      <c r="C34869" s="294"/>
      <c r="D34869" s="294"/>
      <c r="E34869" s="294"/>
      <c r="F34869" s="294"/>
    </row>
    <row r="34870">
      <c r="A34870" s="294" t="s">
        <v>42918</v>
      </c>
      <c r="B34870" s="294"/>
      <c r="C34870" s="294"/>
      <c r="D34870" s="294"/>
      <c r="E34870" s="294"/>
      <c r="F34870" s="294"/>
    </row>
    <row r="34871">
      <c r="A34871" s="294" t="s">
        <v>42919</v>
      </c>
      <c r="B34871" s="294"/>
      <c r="C34871" s="294"/>
      <c r="D34871" s="294"/>
      <c r="E34871" s="294"/>
      <c r="F34871" s="294"/>
    </row>
    <row r="34872">
      <c r="A34872" s="294" t="s">
        <v>42920</v>
      </c>
      <c r="B34872" s="294"/>
      <c r="C34872" s="294"/>
      <c r="D34872" s="294"/>
      <c r="E34872" s="294"/>
      <c r="F34872" s="294"/>
    </row>
    <row r="34873">
      <c r="A34873" s="294" t="s">
        <v>42921</v>
      </c>
      <c r="B34873" s="294"/>
      <c r="C34873" s="294"/>
      <c r="D34873" s="294"/>
      <c r="E34873" s="294"/>
      <c r="F34873" s="294"/>
    </row>
    <row r="34874">
      <c r="A34874" s="294"/>
      <c r="B34874" s="294"/>
      <c r="C34874" s="294"/>
      <c r="D34874" s="294"/>
      <c r="E34874" s="294"/>
      <c r="F34874" s="294"/>
    </row>
    <row r="34875">
      <c r="A34875" s="294" t="s">
        <v>24413</v>
      </c>
      <c r="B34875" s="294"/>
      <c r="C34875" s="294"/>
      <c r="D34875" s="294"/>
      <c r="E34875" s="294"/>
      <c r="F34875" s="294"/>
    </row>
    <row r="34876">
      <c r="A34876" s="294" t="s">
        <v>20462</v>
      </c>
      <c r="B34876" s="294"/>
      <c r="C34876" s="294"/>
      <c r="D34876" s="294"/>
      <c r="E34876" s="294"/>
      <c r="F34876" s="294"/>
    </row>
    <row r="34877">
      <c r="A34877" s="294"/>
      <c r="B34877" s="294"/>
      <c r="C34877" s="294"/>
      <c r="D34877" s="294"/>
      <c r="E34877" s="294"/>
      <c r="F34877" s="294"/>
    </row>
    <row r="34878">
      <c r="A34878" s="294"/>
      <c r="B34878" s="294"/>
      <c r="C34878" s="294"/>
      <c r="D34878" s="294"/>
      <c r="E34878" s="294"/>
      <c r="F34878" s="294"/>
    </row>
    <row r="34879">
      <c r="A34879" s="294" t="s">
        <v>42922</v>
      </c>
      <c r="B34879" s="294"/>
      <c r="C34879" s="294"/>
      <c r="D34879" s="294"/>
      <c r="E34879" s="294"/>
      <c r="F34879" s="294"/>
    </row>
    <row r="34880">
      <c r="A34880" s="294" t="s">
        <v>42923</v>
      </c>
      <c r="B34880" s="294"/>
      <c r="C34880" s="294"/>
      <c r="D34880" s="294"/>
      <c r="E34880" s="294"/>
      <c r="F34880" s="294"/>
    </row>
    <row r="34881">
      <c r="A34881" s="294" t="s">
        <v>42924</v>
      </c>
      <c r="B34881" s="294"/>
      <c r="C34881" s="294"/>
      <c r="D34881" s="294"/>
      <c r="E34881" s="294"/>
      <c r="F34881" s="294"/>
    </row>
    <row r="34882">
      <c r="A34882" s="294" t="s">
        <v>42925</v>
      </c>
      <c r="B34882" s="294"/>
      <c r="C34882" s="294"/>
      <c r="D34882" s="294"/>
      <c r="E34882" s="294"/>
      <c r="F34882" s="294"/>
    </row>
    <row r="34883">
      <c r="A34883" s="294" t="s">
        <v>42926</v>
      </c>
      <c r="B34883" s="294"/>
      <c r="C34883" s="294"/>
      <c r="D34883" s="294"/>
      <c r="E34883" s="294"/>
      <c r="F34883" s="294"/>
    </row>
    <row r="34884">
      <c r="A34884" s="294" t="s">
        <v>42927</v>
      </c>
      <c r="B34884" s="294"/>
      <c r="C34884" s="294"/>
      <c r="D34884" s="294"/>
      <c r="E34884" s="294"/>
      <c r="F34884" s="294"/>
    </row>
    <row r="34885">
      <c r="A34885" s="294" t="s">
        <v>42928</v>
      </c>
      <c r="B34885" s="294"/>
      <c r="C34885" s="294"/>
      <c r="D34885" s="294"/>
      <c r="E34885" s="294"/>
      <c r="F34885" s="294"/>
    </row>
    <row r="34886">
      <c r="A34886" s="294" t="s">
        <v>42929</v>
      </c>
      <c r="B34886" s="294"/>
      <c r="C34886" s="294"/>
      <c r="D34886" s="294"/>
      <c r="E34886" s="294"/>
      <c r="F34886" s="294"/>
    </row>
    <row r="34887">
      <c r="A34887" s="294" t="s">
        <v>42930</v>
      </c>
      <c r="B34887" s="294"/>
      <c r="C34887" s="294"/>
      <c r="D34887" s="294"/>
      <c r="E34887" s="294"/>
      <c r="F34887" s="294"/>
    </row>
    <row r="34888">
      <c r="A34888" s="294" t="s">
        <v>42451</v>
      </c>
      <c r="B34888" s="294"/>
      <c r="C34888" s="294"/>
      <c r="D34888" s="294"/>
      <c r="E34888" s="294"/>
      <c r="F34888" s="294"/>
    </row>
    <row r="34889">
      <c r="A34889" s="294" t="s">
        <v>42464</v>
      </c>
      <c r="B34889" s="294"/>
      <c r="C34889" s="294"/>
      <c r="D34889" s="294"/>
      <c r="E34889" s="294"/>
      <c r="F34889" s="294"/>
    </row>
    <row r="34890">
      <c r="A34890" s="294" t="s">
        <v>42931</v>
      </c>
      <c r="B34890" s="294"/>
      <c r="C34890" s="294"/>
      <c r="D34890" s="294"/>
      <c r="E34890" s="294"/>
      <c r="F34890" s="294"/>
    </row>
    <row r="34891">
      <c r="A34891" s="294" t="s">
        <v>42932</v>
      </c>
      <c r="B34891" s="294"/>
      <c r="C34891" s="294"/>
      <c r="D34891" s="294"/>
      <c r="E34891" s="294"/>
      <c r="F34891" s="294"/>
    </row>
    <row r="34892">
      <c r="A34892" s="294"/>
      <c r="B34892" s="294"/>
      <c r="C34892" s="294"/>
      <c r="D34892" s="294"/>
      <c r="E34892" s="294"/>
      <c r="F34892" s="294"/>
    </row>
    <row r="34893">
      <c r="A34893" s="294" t="s">
        <v>22217</v>
      </c>
      <c r="B34893" s="294"/>
      <c r="C34893" s="294"/>
      <c r="D34893" s="294"/>
      <c r="E34893" s="294"/>
      <c r="F34893" s="294"/>
    </row>
    <row r="34894">
      <c r="A34894" s="294"/>
      <c r="B34894" s="294"/>
      <c r="C34894" s="294"/>
      <c r="D34894" s="294"/>
      <c r="E34894" s="294"/>
      <c r="F34894" s="294"/>
    </row>
    <row r="34895">
      <c r="A34895" s="294" t="s">
        <v>42933</v>
      </c>
      <c r="B34895" s="294"/>
      <c r="C34895" s="294"/>
      <c r="D34895" s="294"/>
      <c r="E34895" s="294"/>
      <c r="F34895" s="294"/>
    </row>
    <row r="34896">
      <c r="A34896" s="294" t="s">
        <v>42934</v>
      </c>
      <c r="B34896" s="294"/>
      <c r="C34896" s="294"/>
      <c r="D34896" s="294"/>
      <c r="E34896" s="294"/>
      <c r="F34896" s="294"/>
    </row>
    <row r="34897">
      <c r="A34897" s="294" t="s">
        <v>42935</v>
      </c>
      <c r="B34897" s="294"/>
      <c r="C34897" s="294"/>
      <c r="D34897" s="294"/>
      <c r="E34897" s="294"/>
      <c r="F34897" s="294"/>
    </row>
    <row r="34898">
      <c r="A34898" s="294" t="s">
        <v>42936</v>
      </c>
      <c r="B34898" s="294"/>
      <c r="C34898" s="294"/>
      <c r="D34898" s="294"/>
      <c r="E34898" s="294"/>
      <c r="F34898" s="294"/>
    </row>
    <row r="34899">
      <c r="A34899" s="294" t="s">
        <v>42937</v>
      </c>
      <c r="B34899" s="294"/>
      <c r="C34899" s="294"/>
      <c r="D34899" s="294"/>
      <c r="E34899" s="294"/>
      <c r="F34899" s="294"/>
    </row>
    <row r="34900">
      <c r="A34900" s="294" t="s">
        <v>21892</v>
      </c>
      <c r="B34900" s="294"/>
      <c r="C34900" s="294"/>
      <c r="D34900" s="294"/>
      <c r="E34900" s="294"/>
      <c r="F34900" s="294"/>
    </row>
    <row r="34901">
      <c r="A34901" s="294" t="s">
        <v>42938</v>
      </c>
      <c r="B34901" s="294"/>
      <c r="C34901" s="294"/>
      <c r="D34901" s="294"/>
      <c r="E34901" s="294"/>
      <c r="F34901" s="294"/>
    </row>
    <row r="34902">
      <c r="A34902" s="294"/>
      <c r="B34902" s="294"/>
      <c r="C34902" s="294"/>
      <c r="D34902" s="294"/>
      <c r="E34902" s="294"/>
      <c r="F34902" s="294"/>
    </row>
    <row r="34903">
      <c r="A34903" s="294" t="s">
        <v>23943</v>
      </c>
      <c r="B34903" s="294"/>
      <c r="C34903" s="294"/>
      <c r="D34903" s="294"/>
      <c r="E34903" s="294"/>
      <c r="F34903" s="294"/>
    </row>
    <row r="34904">
      <c r="A34904" s="294" t="s">
        <v>26884</v>
      </c>
      <c r="B34904" s="294"/>
      <c r="C34904" s="294"/>
      <c r="D34904" s="294"/>
      <c r="E34904" s="294"/>
      <c r="F34904" s="294"/>
    </row>
    <row r="34905">
      <c r="A34905" s="294"/>
      <c r="B34905" s="294"/>
      <c r="C34905" s="294"/>
      <c r="D34905" s="294"/>
      <c r="E34905" s="294"/>
      <c r="F34905" s="294"/>
    </row>
    <row r="34906">
      <c r="A34906" s="294" t="s">
        <v>42939</v>
      </c>
      <c r="B34906" s="294"/>
      <c r="C34906" s="294"/>
      <c r="D34906" s="294"/>
      <c r="E34906" s="294"/>
      <c r="F34906" s="294"/>
    </row>
    <row r="34907">
      <c r="A34907" s="294" t="s">
        <v>42940</v>
      </c>
      <c r="B34907" s="294"/>
      <c r="C34907" s="294"/>
      <c r="D34907" s="294"/>
      <c r="E34907" s="294"/>
      <c r="F34907" s="294"/>
    </row>
    <row r="34908">
      <c r="A34908" s="294" t="s">
        <v>42941</v>
      </c>
      <c r="B34908" s="294"/>
      <c r="C34908" s="294"/>
      <c r="D34908" s="294"/>
      <c r="E34908" s="294"/>
      <c r="F34908" s="294"/>
    </row>
    <row r="34909">
      <c r="A34909" s="294" t="s">
        <v>42942</v>
      </c>
      <c r="B34909" s="294"/>
      <c r="C34909" s="294"/>
      <c r="D34909" s="294"/>
      <c r="E34909" s="294"/>
      <c r="F34909" s="294"/>
    </row>
    <row r="34910">
      <c r="A34910" s="294" t="s">
        <v>42933</v>
      </c>
      <c r="B34910" s="294"/>
      <c r="C34910" s="294"/>
      <c r="D34910" s="294"/>
      <c r="E34910" s="294"/>
      <c r="F34910" s="294"/>
    </row>
    <row r="34911">
      <c r="A34911" s="294" t="s">
        <v>42943</v>
      </c>
      <c r="B34911" s="294"/>
      <c r="C34911" s="294"/>
      <c r="D34911" s="294"/>
      <c r="E34911" s="294"/>
      <c r="F34911" s="294"/>
    </row>
    <row r="34912">
      <c r="A34912" s="294" t="s">
        <v>42944</v>
      </c>
      <c r="B34912" s="294"/>
      <c r="C34912" s="294"/>
      <c r="D34912" s="294"/>
      <c r="E34912" s="294"/>
      <c r="F34912" s="294"/>
    </row>
    <row r="34913">
      <c r="A34913" s="294" t="s">
        <v>42945</v>
      </c>
      <c r="B34913" s="294"/>
      <c r="C34913" s="294"/>
      <c r="D34913" s="294"/>
      <c r="E34913" s="294"/>
      <c r="F34913" s="294"/>
    </row>
    <row r="34914">
      <c r="A34914" s="294" t="s">
        <v>21892</v>
      </c>
      <c r="B34914" s="294"/>
      <c r="C34914" s="294"/>
      <c r="D34914" s="294"/>
      <c r="E34914" s="294"/>
      <c r="F34914" s="294"/>
    </row>
    <row r="34915">
      <c r="A34915" s="294" t="s">
        <v>42226</v>
      </c>
      <c r="B34915" s="294"/>
      <c r="C34915" s="294"/>
      <c r="D34915" s="294"/>
      <c r="E34915" s="294"/>
      <c r="F34915" s="294"/>
    </row>
    <row r="34916">
      <c r="A34916" s="294" t="s">
        <v>42946</v>
      </c>
      <c r="B34916" s="294"/>
      <c r="C34916" s="294"/>
      <c r="D34916" s="294"/>
      <c r="E34916" s="294"/>
      <c r="F34916" s="294"/>
    </row>
    <row r="34917">
      <c r="A34917" s="294" t="s">
        <v>42947</v>
      </c>
      <c r="B34917" s="294"/>
      <c r="C34917" s="294"/>
      <c r="D34917" s="294"/>
      <c r="E34917" s="294"/>
      <c r="F34917" s="294"/>
    </row>
    <row r="34918">
      <c r="A34918" s="294"/>
      <c r="B34918" s="294"/>
      <c r="C34918" s="294"/>
      <c r="D34918" s="294"/>
      <c r="E34918" s="294"/>
      <c r="F34918" s="294"/>
    </row>
    <row r="34919">
      <c r="A34919" s="294"/>
      <c r="B34919" s="294"/>
      <c r="C34919" s="294"/>
      <c r="D34919" s="294"/>
      <c r="E34919" s="294"/>
      <c r="F34919" s="294"/>
    </row>
    <row r="34920">
      <c r="A34920" s="294" t="s">
        <v>42581</v>
      </c>
      <c r="B34920" s="294"/>
      <c r="C34920" s="294"/>
      <c r="D34920" s="294"/>
      <c r="E34920" s="294"/>
      <c r="F34920" s="294"/>
    </row>
    <row r="34921">
      <c r="A34921" s="294"/>
      <c r="B34921" s="294"/>
      <c r="C34921" s="294"/>
      <c r="D34921" s="294"/>
      <c r="E34921" s="294"/>
      <c r="F34921" s="294"/>
    </row>
    <row r="34922">
      <c r="A34922" s="294" t="s">
        <v>41691</v>
      </c>
      <c r="B34922" s="294"/>
      <c r="C34922" s="294"/>
      <c r="D34922" s="294"/>
      <c r="E34922" s="294"/>
      <c r="F34922" s="294"/>
    </row>
    <row r="34923">
      <c r="A34923" s="294" t="s">
        <v>38792</v>
      </c>
      <c r="B34923" s="294"/>
      <c r="C34923" s="294"/>
      <c r="D34923" s="294"/>
      <c r="E34923" s="294"/>
      <c r="F34923" s="294"/>
    </row>
    <row r="34924">
      <c r="A34924" s="294" t="s">
        <v>31573</v>
      </c>
      <c r="B34924" s="294"/>
      <c r="C34924" s="294"/>
      <c r="D34924" s="294"/>
      <c r="E34924" s="294"/>
      <c r="F34924" s="294"/>
    </row>
    <row r="34925">
      <c r="A34925" s="294" t="s">
        <v>42948</v>
      </c>
      <c r="B34925" s="294"/>
      <c r="C34925" s="294"/>
      <c r="D34925" s="294"/>
      <c r="E34925" s="294"/>
      <c r="F34925" s="294"/>
    </row>
    <row r="34926">
      <c r="A34926" s="294" t="s">
        <v>42949</v>
      </c>
      <c r="B34926" s="294"/>
      <c r="C34926" s="294"/>
      <c r="D34926" s="294"/>
      <c r="E34926" s="294"/>
      <c r="F34926" s="294"/>
    </row>
    <row r="34927">
      <c r="A34927" s="294" t="s">
        <v>38174</v>
      </c>
      <c r="B34927" s="294"/>
      <c r="C34927" s="294"/>
      <c r="D34927" s="294"/>
      <c r="E34927" s="294"/>
      <c r="F34927" s="294"/>
    </row>
    <row r="34928">
      <c r="A34928" s="294" t="s">
        <v>42950</v>
      </c>
      <c r="B34928" s="294"/>
      <c r="C34928" s="294"/>
      <c r="D34928" s="294"/>
      <c r="E34928" s="294"/>
      <c r="F34928" s="294"/>
    </row>
    <row r="34929">
      <c r="A34929" s="294" t="s">
        <v>42951</v>
      </c>
      <c r="B34929" s="294"/>
      <c r="C34929" s="294"/>
      <c r="D34929" s="294"/>
      <c r="E34929" s="294"/>
      <c r="F34929" s="294"/>
    </row>
    <row r="34930">
      <c r="A34930" s="294" t="s">
        <v>42952</v>
      </c>
      <c r="B34930" s="294"/>
      <c r="C34930" s="294"/>
      <c r="D34930" s="294"/>
      <c r="E34930" s="294"/>
      <c r="F34930" s="294"/>
    </row>
    <row r="34931">
      <c r="A34931" s="294"/>
      <c r="B34931" s="294"/>
      <c r="C34931" s="294"/>
      <c r="D34931" s="294"/>
      <c r="E34931" s="294"/>
      <c r="F34931" s="294"/>
    </row>
    <row r="34932">
      <c r="A34932" s="294" t="s">
        <v>42953</v>
      </c>
      <c r="B34932" s="294"/>
      <c r="C34932" s="294"/>
      <c r="D34932" s="294"/>
      <c r="E34932" s="294"/>
      <c r="F34932" s="294"/>
    </row>
    <row r="34933">
      <c r="A34933" s="294"/>
      <c r="B34933" s="294"/>
      <c r="C34933" s="294"/>
      <c r="D34933" s="294"/>
      <c r="E34933" s="294"/>
      <c r="F34933" s="294"/>
    </row>
    <row r="34934">
      <c r="A34934" s="294" t="s">
        <v>37585</v>
      </c>
      <c r="B34934" s="294"/>
      <c r="C34934" s="294"/>
      <c r="D34934" s="294"/>
      <c r="E34934" s="294"/>
      <c r="F34934" s="294"/>
    </row>
    <row r="34935">
      <c r="A34935" s="294" t="s">
        <v>42954</v>
      </c>
      <c r="B34935" s="294"/>
      <c r="C34935" s="294"/>
      <c r="D34935" s="294"/>
      <c r="E34935" s="294"/>
      <c r="F34935" s="294"/>
    </row>
    <row r="34936">
      <c r="A34936" s="294" t="s">
        <v>42955</v>
      </c>
      <c r="B34936" s="294"/>
      <c r="C34936" s="294"/>
      <c r="D34936" s="294"/>
      <c r="E34936" s="294"/>
      <c r="F34936" s="294"/>
    </row>
    <row r="34937">
      <c r="A34937" s="294" t="s">
        <v>42956</v>
      </c>
      <c r="B34937" s="294"/>
      <c r="C34937" s="294"/>
      <c r="D34937" s="294"/>
      <c r="E34937" s="294"/>
      <c r="F34937" s="294"/>
    </row>
    <row r="34938">
      <c r="A34938" s="294" t="s">
        <v>42957</v>
      </c>
      <c r="B34938" s="294"/>
      <c r="C34938" s="294"/>
      <c r="D34938" s="294"/>
      <c r="E34938" s="294"/>
      <c r="F34938" s="294"/>
    </row>
    <row r="34939">
      <c r="A34939" s="294" t="s">
        <v>42958</v>
      </c>
      <c r="B34939" s="294"/>
      <c r="C34939" s="294"/>
      <c r="D34939" s="294"/>
      <c r="E34939" s="294"/>
      <c r="F34939" s="294"/>
    </row>
    <row r="34940">
      <c r="A34940" s="294" t="s">
        <v>42959</v>
      </c>
      <c r="B34940" s="294"/>
      <c r="C34940" s="294"/>
      <c r="D34940" s="294"/>
      <c r="E34940" s="294"/>
      <c r="F34940" s="294"/>
    </row>
    <row r="34941">
      <c r="A34941" s="294" t="s">
        <v>42960</v>
      </c>
      <c r="B34941" s="294"/>
      <c r="C34941" s="294"/>
      <c r="D34941" s="294"/>
      <c r="E34941" s="294"/>
      <c r="F34941" s="294"/>
    </row>
    <row r="34942">
      <c r="A34942" s="294" t="s">
        <v>42961</v>
      </c>
      <c r="B34942" s="294"/>
      <c r="C34942" s="294"/>
      <c r="D34942" s="294"/>
      <c r="E34942" s="294"/>
      <c r="F34942" s="294"/>
    </row>
    <row r="34943">
      <c r="A34943" s="294" t="s">
        <v>42962</v>
      </c>
      <c r="B34943" s="294"/>
      <c r="C34943" s="294"/>
      <c r="D34943" s="294"/>
      <c r="E34943" s="294"/>
      <c r="F34943" s="294"/>
    </row>
    <row r="34944">
      <c r="A34944" s="294" t="s">
        <v>42963</v>
      </c>
      <c r="B34944" s="294"/>
      <c r="C34944" s="294"/>
      <c r="D34944" s="294"/>
      <c r="E34944" s="294"/>
      <c r="F34944" s="294"/>
    </row>
    <row r="34945">
      <c r="A34945" s="294" t="s">
        <v>42964</v>
      </c>
      <c r="B34945" s="294"/>
      <c r="C34945" s="294"/>
      <c r="D34945" s="294"/>
      <c r="E34945" s="294"/>
      <c r="F34945" s="294"/>
    </row>
    <row r="34946">
      <c r="A34946" s="294" t="s">
        <v>42965</v>
      </c>
      <c r="B34946" s="294"/>
      <c r="C34946" s="294"/>
      <c r="D34946" s="294"/>
      <c r="E34946" s="294"/>
      <c r="F34946" s="294"/>
    </row>
    <row r="34947">
      <c r="A34947" s="294" t="s">
        <v>42966</v>
      </c>
      <c r="B34947" s="294"/>
      <c r="C34947" s="294"/>
      <c r="D34947" s="294"/>
      <c r="E34947" s="294"/>
      <c r="F34947" s="294"/>
    </row>
    <row r="34948">
      <c r="A34948" s="294" t="s">
        <v>37593</v>
      </c>
      <c r="B34948" s="294"/>
      <c r="C34948" s="294"/>
      <c r="D34948" s="294"/>
      <c r="E34948" s="294"/>
      <c r="F34948" s="294"/>
    </row>
    <row r="34949">
      <c r="A34949" s="294" t="s">
        <v>42967</v>
      </c>
      <c r="B34949" s="294"/>
      <c r="C34949" s="294"/>
      <c r="D34949" s="294"/>
      <c r="E34949" s="294"/>
      <c r="F34949" s="294"/>
    </row>
    <row r="34950">
      <c r="A34950" s="294" t="s">
        <v>23830</v>
      </c>
      <c r="B34950" s="294"/>
      <c r="C34950" s="294"/>
      <c r="D34950" s="294"/>
      <c r="E34950" s="294"/>
      <c r="F34950" s="294"/>
    </row>
    <row r="34951">
      <c r="A34951" s="294" t="s">
        <v>42968</v>
      </c>
      <c r="B34951" s="294"/>
      <c r="C34951" s="294"/>
      <c r="D34951" s="294"/>
      <c r="E34951" s="294"/>
      <c r="F34951" s="294"/>
    </row>
    <row r="34952">
      <c r="A34952" s="294" t="s">
        <v>42969</v>
      </c>
      <c r="B34952" s="294"/>
      <c r="C34952" s="294"/>
      <c r="D34952" s="294"/>
      <c r="E34952" s="294"/>
      <c r="F34952" s="294"/>
    </row>
    <row r="34953">
      <c r="A34953" s="294" t="s">
        <v>42970</v>
      </c>
      <c r="B34953" s="294"/>
      <c r="C34953" s="294"/>
      <c r="D34953" s="294"/>
      <c r="E34953" s="294"/>
      <c r="F34953" s="294"/>
    </row>
    <row r="34954">
      <c r="A34954" s="294" t="s">
        <v>42971</v>
      </c>
      <c r="B34954" s="294"/>
      <c r="C34954" s="294"/>
      <c r="D34954" s="294"/>
      <c r="E34954" s="294"/>
      <c r="F34954" s="294"/>
    </row>
    <row r="34955">
      <c r="A34955" s="294"/>
      <c r="B34955" s="294"/>
      <c r="C34955" s="294"/>
      <c r="D34955" s="294"/>
      <c r="E34955" s="294"/>
      <c r="F34955" s="294"/>
    </row>
    <row r="34956">
      <c r="A34956" s="294" t="s">
        <v>42265</v>
      </c>
      <c r="B34956" s="294"/>
      <c r="C34956" s="294"/>
      <c r="D34956" s="294"/>
      <c r="E34956" s="294"/>
      <c r="F34956" s="294"/>
    </row>
    <row r="34957">
      <c r="A34957" s="294"/>
      <c r="B34957" s="294"/>
      <c r="C34957" s="294"/>
      <c r="D34957" s="294"/>
      <c r="E34957" s="294"/>
      <c r="F34957" s="294"/>
    </row>
    <row r="34958">
      <c r="A34958" s="294" t="s">
        <v>41014</v>
      </c>
      <c r="B34958" s="294"/>
      <c r="C34958" s="294"/>
      <c r="D34958" s="294"/>
      <c r="E34958" s="294"/>
      <c r="F34958" s="294"/>
    </row>
    <row r="34959">
      <c r="A34959" s="294" t="s">
        <v>42972</v>
      </c>
      <c r="B34959" s="294"/>
      <c r="C34959" s="294"/>
      <c r="D34959" s="294"/>
      <c r="E34959" s="294"/>
      <c r="F34959" s="294"/>
    </row>
    <row r="34960">
      <c r="A34960" s="294" t="s">
        <v>41016</v>
      </c>
      <c r="B34960" s="294"/>
      <c r="C34960" s="294"/>
      <c r="D34960" s="294"/>
      <c r="E34960" s="294"/>
      <c r="F34960" s="294"/>
    </row>
    <row r="34961">
      <c r="A34961" s="294" t="s">
        <v>41235</v>
      </c>
      <c r="B34961" s="294"/>
      <c r="C34961" s="294"/>
      <c r="D34961" s="294"/>
      <c r="E34961" s="294"/>
      <c r="F34961" s="294"/>
    </row>
    <row r="34962">
      <c r="A34962" s="294" t="s">
        <v>37155</v>
      </c>
      <c r="B34962" s="294"/>
      <c r="C34962" s="294"/>
      <c r="D34962" s="294"/>
      <c r="E34962" s="294"/>
      <c r="F34962" s="294"/>
    </row>
    <row r="34963">
      <c r="A34963" s="294" t="s">
        <v>42973</v>
      </c>
      <c r="B34963" s="294"/>
      <c r="C34963" s="294"/>
      <c r="D34963" s="294"/>
      <c r="E34963" s="294"/>
      <c r="F34963" s="294"/>
    </row>
    <row r="34964">
      <c r="A34964" s="294" t="s">
        <v>42974</v>
      </c>
      <c r="B34964" s="294"/>
      <c r="C34964" s="294"/>
      <c r="D34964" s="294"/>
      <c r="E34964" s="294"/>
      <c r="F34964" s="294"/>
    </row>
    <row r="34965">
      <c r="A34965" s="294" t="s">
        <v>27739</v>
      </c>
      <c r="B34965" s="294"/>
      <c r="C34965" s="294"/>
      <c r="D34965" s="294"/>
      <c r="E34965" s="294"/>
      <c r="F34965" s="294"/>
    </row>
    <row r="34966">
      <c r="A34966" s="294" t="s">
        <v>42975</v>
      </c>
      <c r="B34966" s="294"/>
      <c r="C34966" s="294"/>
      <c r="D34966" s="294"/>
      <c r="E34966" s="294"/>
      <c r="F34966" s="294"/>
    </row>
    <row r="34967">
      <c r="A34967" s="294" t="s">
        <v>42976</v>
      </c>
      <c r="B34967" s="294"/>
      <c r="C34967" s="294"/>
      <c r="D34967" s="294"/>
      <c r="E34967" s="294"/>
      <c r="F34967" s="294"/>
    </row>
    <row r="34968">
      <c r="A34968" s="294" t="s">
        <v>42977</v>
      </c>
      <c r="B34968" s="294"/>
      <c r="C34968" s="294"/>
      <c r="D34968" s="294"/>
      <c r="E34968" s="294"/>
      <c r="F34968" s="294"/>
    </row>
    <row r="34969">
      <c r="A34969" s="294"/>
      <c r="B34969" s="294"/>
      <c r="C34969" s="294"/>
      <c r="D34969" s="294"/>
      <c r="E34969" s="294"/>
      <c r="F34969" s="294"/>
    </row>
    <row r="34970">
      <c r="A34970" s="294" t="s">
        <v>36242</v>
      </c>
      <c r="B34970" s="294"/>
      <c r="C34970" s="294"/>
      <c r="D34970" s="294"/>
      <c r="E34970" s="294"/>
      <c r="F34970" s="294"/>
    </row>
    <row r="34971">
      <c r="A34971" s="294" t="s">
        <v>42978</v>
      </c>
      <c r="B34971" s="294"/>
      <c r="C34971" s="294"/>
      <c r="D34971" s="294"/>
      <c r="E34971" s="294"/>
      <c r="F34971" s="294"/>
    </row>
    <row r="34972">
      <c r="A34972" s="294" t="s">
        <v>21672</v>
      </c>
      <c r="B34972" s="294"/>
      <c r="C34972" s="294"/>
      <c r="D34972" s="294"/>
      <c r="E34972" s="294"/>
      <c r="F34972" s="294"/>
    </row>
    <row r="34973">
      <c r="A34973" s="294" t="s">
        <v>42979</v>
      </c>
      <c r="B34973" s="294"/>
      <c r="C34973" s="294"/>
      <c r="D34973" s="294"/>
      <c r="E34973" s="294"/>
      <c r="F34973" s="294"/>
    </row>
    <row r="34974">
      <c r="A34974" s="294"/>
      <c r="B34974" s="294"/>
      <c r="C34974" s="294"/>
      <c r="D34974" s="294"/>
      <c r="E34974" s="294"/>
      <c r="F34974" s="294"/>
    </row>
    <row r="34975">
      <c r="A34975" s="294"/>
      <c r="B34975" s="294"/>
      <c r="C34975" s="294"/>
      <c r="D34975" s="294"/>
      <c r="E34975" s="294"/>
      <c r="F34975" s="294"/>
    </row>
    <row r="34976">
      <c r="A34976" s="294" t="s">
        <v>41929</v>
      </c>
      <c r="B34976" s="294"/>
      <c r="C34976" s="294"/>
      <c r="D34976" s="294"/>
      <c r="E34976" s="294"/>
      <c r="F34976" s="294"/>
    </row>
    <row r="34977">
      <c r="A34977" s="294"/>
      <c r="B34977" s="294"/>
      <c r="C34977" s="294"/>
      <c r="D34977" s="294"/>
      <c r="E34977" s="294"/>
      <c r="F34977" s="294"/>
    </row>
    <row r="34978">
      <c r="A34978" s="294" t="s">
        <v>27743</v>
      </c>
      <c r="B34978" s="294"/>
      <c r="C34978" s="294"/>
      <c r="D34978" s="294"/>
      <c r="E34978" s="294"/>
      <c r="F34978" s="294"/>
    </row>
    <row r="34979">
      <c r="A34979" s="294" t="s">
        <v>42980</v>
      </c>
      <c r="B34979" s="294"/>
      <c r="C34979" s="294"/>
      <c r="D34979" s="294"/>
      <c r="E34979" s="294"/>
      <c r="F34979" s="294"/>
    </row>
    <row r="34980">
      <c r="A34980" s="294" t="s">
        <v>42981</v>
      </c>
      <c r="B34980" s="294"/>
      <c r="C34980" s="294"/>
      <c r="D34980" s="294"/>
      <c r="E34980" s="294"/>
      <c r="F34980" s="294"/>
    </row>
    <row r="34981">
      <c r="A34981" s="294" t="s">
        <v>42982</v>
      </c>
      <c r="B34981" s="294"/>
      <c r="C34981" s="294"/>
      <c r="D34981" s="294"/>
      <c r="E34981" s="294"/>
      <c r="F34981" s="294"/>
    </row>
    <row r="34982">
      <c r="A34982" s="294" t="s">
        <v>42983</v>
      </c>
      <c r="B34982" s="294"/>
      <c r="C34982" s="294"/>
      <c r="D34982" s="294"/>
      <c r="E34982" s="294"/>
      <c r="F34982" s="294"/>
    </row>
    <row r="34983">
      <c r="A34983" s="294" t="s">
        <v>42984</v>
      </c>
      <c r="B34983" s="294"/>
      <c r="C34983" s="294"/>
      <c r="D34983" s="294"/>
      <c r="E34983" s="294"/>
      <c r="F34983" s="294"/>
    </row>
    <row r="34984">
      <c r="A34984" s="294" t="s">
        <v>42985</v>
      </c>
      <c r="B34984" s="294"/>
      <c r="C34984" s="294"/>
      <c r="D34984" s="294"/>
      <c r="E34984" s="294"/>
      <c r="F34984" s="294"/>
    </row>
    <row r="34985">
      <c r="A34985" s="294" t="s">
        <v>42986</v>
      </c>
      <c r="B34985" s="294"/>
      <c r="C34985" s="294"/>
      <c r="D34985" s="294"/>
      <c r="E34985" s="294"/>
      <c r="F34985" s="294"/>
    </row>
    <row r="34986">
      <c r="A34986" s="294" t="s">
        <v>42987</v>
      </c>
      <c r="B34986" s="294"/>
      <c r="C34986" s="294"/>
      <c r="D34986" s="294"/>
      <c r="E34986" s="294"/>
      <c r="F34986" s="294"/>
    </row>
    <row r="34987">
      <c r="A34987" s="294" t="s">
        <v>42988</v>
      </c>
      <c r="B34987" s="294"/>
      <c r="C34987" s="294"/>
      <c r="D34987" s="294"/>
      <c r="E34987" s="294"/>
      <c r="F34987" s="294"/>
    </row>
    <row r="34988">
      <c r="A34988" s="294" t="s">
        <v>42989</v>
      </c>
      <c r="B34988" s="294"/>
      <c r="C34988" s="294"/>
      <c r="D34988" s="294"/>
      <c r="E34988" s="294"/>
      <c r="F34988" s="294"/>
    </row>
    <row r="34989">
      <c r="A34989" s="294" t="s">
        <v>42990</v>
      </c>
      <c r="B34989" s="294"/>
      <c r="C34989" s="294"/>
      <c r="D34989" s="294"/>
      <c r="E34989" s="294"/>
      <c r="F34989" s="294"/>
    </row>
    <row r="34990">
      <c r="A34990" s="294" t="s">
        <v>42991</v>
      </c>
      <c r="B34990" s="294"/>
      <c r="C34990" s="294"/>
      <c r="D34990" s="294"/>
      <c r="E34990" s="294"/>
      <c r="F34990" s="294"/>
    </row>
    <row r="34991">
      <c r="A34991" s="294"/>
      <c r="B34991" s="294"/>
      <c r="C34991" s="294"/>
      <c r="D34991" s="294"/>
      <c r="E34991" s="294"/>
      <c r="F34991" s="294"/>
    </row>
    <row r="34992">
      <c r="A34992" s="294"/>
      <c r="B34992" s="294"/>
      <c r="C34992" s="294"/>
      <c r="D34992" s="294"/>
      <c r="E34992" s="294"/>
      <c r="F34992" s="294"/>
    </row>
    <row r="34993">
      <c r="A34993" s="294" t="s">
        <v>21326</v>
      </c>
      <c r="B34993" s="294"/>
      <c r="C34993" s="294"/>
      <c r="D34993" s="294"/>
      <c r="E34993" s="294"/>
      <c r="F34993" s="294"/>
    </row>
    <row r="34994">
      <c r="A34994" s="294"/>
      <c r="B34994" s="294"/>
      <c r="C34994" s="294"/>
      <c r="D34994" s="294"/>
      <c r="E34994" s="294"/>
      <c r="F34994" s="294"/>
    </row>
    <row r="34995">
      <c r="A34995" s="294" t="s">
        <v>42992</v>
      </c>
      <c r="B34995" s="294"/>
      <c r="C34995" s="294"/>
      <c r="D34995" s="294"/>
      <c r="E34995" s="294"/>
      <c r="F34995" s="294"/>
    </row>
    <row r="34996">
      <c r="A34996" s="294" t="s">
        <v>42993</v>
      </c>
      <c r="B34996" s="294"/>
      <c r="C34996" s="294"/>
      <c r="D34996" s="294"/>
      <c r="E34996" s="294"/>
      <c r="F34996" s="294"/>
    </row>
    <row r="34997">
      <c r="A34997" s="294" t="s">
        <v>41253</v>
      </c>
      <c r="B34997" s="294"/>
      <c r="C34997" s="294"/>
      <c r="D34997" s="294"/>
      <c r="E34997" s="294"/>
      <c r="F34997" s="294"/>
    </row>
    <row r="34998">
      <c r="A34998" s="294" t="s">
        <v>42994</v>
      </c>
      <c r="B34998" s="294"/>
      <c r="C34998" s="294"/>
      <c r="D34998" s="294"/>
      <c r="E34998" s="294"/>
      <c r="F34998" s="294"/>
    </row>
    <row r="34999">
      <c r="A34999" s="294" t="s">
        <v>42995</v>
      </c>
      <c r="B34999" s="294"/>
      <c r="C34999" s="294"/>
      <c r="D34999" s="294"/>
      <c r="E34999" s="294"/>
      <c r="F34999" s="294"/>
    </row>
    <row r="35000">
      <c r="A35000" s="294" t="s">
        <v>42996</v>
      </c>
      <c r="B35000" s="294"/>
      <c r="C35000" s="294"/>
      <c r="D35000" s="294"/>
      <c r="E35000" s="294"/>
      <c r="F35000" s="294"/>
    </row>
    <row r="35001">
      <c r="A35001" s="294" t="s">
        <v>21892</v>
      </c>
      <c r="B35001" s="294"/>
      <c r="C35001" s="294"/>
      <c r="D35001" s="294"/>
      <c r="E35001" s="294"/>
      <c r="F35001" s="294"/>
    </row>
    <row r="35002">
      <c r="A35002" s="294" t="s">
        <v>42997</v>
      </c>
      <c r="B35002" s="294"/>
      <c r="C35002" s="294"/>
      <c r="D35002" s="294"/>
      <c r="E35002" s="294"/>
      <c r="F35002" s="294"/>
    </row>
    <row r="35003">
      <c r="A35003" s="294"/>
      <c r="B35003" s="294"/>
      <c r="C35003" s="294"/>
      <c r="D35003" s="294"/>
      <c r="E35003" s="294"/>
      <c r="F35003" s="294"/>
    </row>
    <row r="35004">
      <c r="A35004" s="294" t="s">
        <v>24590</v>
      </c>
      <c r="B35004" s="294"/>
      <c r="C35004" s="294"/>
      <c r="D35004" s="294"/>
      <c r="E35004" s="294"/>
      <c r="F35004" s="294"/>
    </row>
    <row r="35005">
      <c r="A35005" s="294"/>
      <c r="B35005" s="294"/>
      <c r="C35005" s="294"/>
      <c r="D35005" s="294"/>
      <c r="E35005" s="294"/>
      <c r="F35005" s="294"/>
    </row>
    <row r="35006">
      <c r="A35006" s="294"/>
      <c r="B35006" s="294"/>
      <c r="C35006" s="294"/>
      <c r="D35006" s="294"/>
      <c r="E35006" s="294"/>
      <c r="F35006" s="294"/>
    </row>
    <row r="35007">
      <c r="A35007" s="294" t="s">
        <v>40599</v>
      </c>
      <c r="B35007" s="294"/>
      <c r="C35007" s="294"/>
      <c r="D35007" s="294"/>
      <c r="E35007" s="294"/>
      <c r="F35007" s="294"/>
    </row>
    <row r="35008">
      <c r="A35008" s="294" t="s">
        <v>42998</v>
      </c>
      <c r="B35008" s="294"/>
      <c r="C35008" s="294"/>
      <c r="D35008" s="294"/>
      <c r="E35008" s="294"/>
      <c r="F35008" s="294"/>
    </row>
    <row r="35009">
      <c r="A35009" s="294" t="s">
        <v>41750</v>
      </c>
      <c r="B35009" s="294"/>
      <c r="C35009" s="294"/>
      <c r="D35009" s="294"/>
      <c r="E35009" s="294"/>
      <c r="F35009" s="294"/>
    </row>
    <row r="35010">
      <c r="A35010" s="294" t="s">
        <v>34414</v>
      </c>
      <c r="B35010" s="294"/>
      <c r="C35010" s="294"/>
      <c r="D35010" s="294"/>
      <c r="E35010" s="294"/>
      <c r="F35010" s="294"/>
    </row>
    <row r="35011">
      <c r="A35011" s="294" t="s">
        <v>42999</v>
      </c>
      <c r="B35011" s="294"/>
      <c r="C35011" s="294"/>
      <c r="D35011" s="294"/>
      <c r="E35011" s="294"/>
      <c r="F35011" s="294"/>
    </row>
    <row r="35012">
      <c r="A35012" s="294" t="s">
        <v>21892</v>
      </c>
      <c r="B35012" s="294"/>
      <c r="C35012" s="294"/>
      <c r="D35012" s="294"/>
      <c r="E35012" s="294"/>
      <c r="F35012" s="294"/>
    </row>
    <row r="35013">
      <c r="A35013" s="294" t="s">
        <v>43000</v>
      </c>
      <c r="B35013" s="294"/>
      <c r="C35013" s="294"/>
      <c r="D35013" s="294"/>
      <c r="E35013" s="294"/>
      <c r="F35013" s="294"/>
    </row>
    <row r="35014">
      <c r="A35014" s="294"/>
      <c r="B35014" s="294"/>
      <c r="C35014" s="294"/>
      <c r="D35014" s="294"/>
      <c r="E35014" s="294"/>
      <c r="F35014" s="294"/>
    </row>
    <row r="35015">
      <c r="A35015" s="294" t="s">
        <v>26685</v>
      </c>
      <c r="B35015" s="294"/>
      <c r="C35015" s="294"/>
      <c r="D35015" s="294"/>
      <c r="E35015" s="294"/>
      <c r="F35015" s="294"/>
    </row>
    <row r="35016">
      <c r="A35016" s="294"/>
      <c r="B35016" s="294"/>
      <c r="C35016" s="294"/>
      <c r="D35016" s="294"/>
      <c r="E35016" s="294"/>
      <c r="F35016" s="294"/>
    </row>
    <row r="35017">
      <c r="A35017" s="294" t="s">
        <v>43001</v>
      </c>
      <c r="B35017" s="294"/>
      <c r="C35017" s="294"/>
      <c r="D35017" s="294"/>
      <c r="E35017" s="294"/>
      <c r="F35017" s="294"/>
    </row>
    <row r="35018">
      <c r="A35018" s="294" t="s">
        <v>43002</v>
      </c>
      <c r="B35018" s="294"/>
      <c r="C35018" s="294"/>
      <c r="D35018" s="294"/>
      <c r="E35018" s="294"/>
      <c r="F35018" s="294"/>
    </row>
    <row r="35019">
      <c r="A35019" s="294" t="s">
        <v>22053</v>
      </c>
      <c r="B35019" s="294"/>
      <c r="C35019" s="294"/>
      <c r="D35019" s="294"/>
      <c r="E35019" s="294"/>
      <c r="F35019" s="294"/>
    </row>
    <row r="35020">
      <c r="A35020" s="294" t="s">
        <v>43003</v>
      </c>
      <c r="B35020" s="294"/>
      <c r="C35020" s="294"/>
      <c r="D35020" s="294"/>
      <c r="E35020" s="294"/>
      <c r="F35020" s="294"/>
    </row>
    <row r="35021">
      <c r="A35021" s="294" t="s">
        <v>40931</v>
      </c>
      <c r="B35021" s="294"/>
      <c r="C35021" s="294"/>
      <c r="D35021" s="294"/>
      <c r="E35021" s="294"/>
      <c r="F35021" s="294"/>
    </row>
    <row r="35022">
      <c r="A35022" s="294" t="s">
        <v>21892</v>
      </c>
      <c r="B35022" s="294"/>
      <c r="C35022" s="294"/>
      <c r="D35022" s="294"/>
      <c r="E35022" s="294"/>
      <c r="F35022" s="294"/>
    </row>
    <row r="35023">
      <c r="A35023" s="294" t="s">
        <v>43004</v>
      </c>
      <c r="B35023" s="294"/>
      <c r="C35023" s="294"/>
      <c r="D35023" s="294"/>
      <c r="E35023" s="294"/>
      <c r="F35023" s="294"/>
    </row>
    <row r="35024">
      <c r="A35024" s="294"/>
      <c r="B35024" s="294"/>
      <c r="C35024" s="294"/>
      <c r="D35024" s="294"/>
      <c r="E35024" s="294"/>
      <c r="F35024" s="294"/>
    </row>
    <row r="35025">
      <c r="A35025" s="294" t="s">
        <v>25150</v>
      </c>
      <c r="B35025" s="294"/>
      <c r="C35025" s="294"/>
      <c r="D35025" s="294"/>
      <c r="E35025" s="294"/>
      <c r="F35025" s="294"/>
    </row>
    <row r="35026">
      <c r="A35026" s="294" t="s">
        <v>23767</v>
      </c>
      <c r="B35026" s="294"/>
      <c r="C35026" s="294"/>
      <c r="D35026" s="294"/>
      <c r="E35026" s="294"/>
      <c r="F35026" s="294"/>
    </row>
    <row r="35027">
      <c r="A35027" s="294"/>
      <c r="B35027" s="294"/>
      <c r="C35027" s="294"/>
      <c r="D35027" s="294"/>
      <c r="E35027" s="294"/>
      <c r="F35027" s="294"/>
    </row>
    <row r="35028">
      <c r="A35028" s="294" t="s">
        <v>43005</v>
      </c>
      <c r="B35028" s="294"/>
      <c r="C35028" s="294"/>
      <c r="D35028" s="294"/>
      <c r="E35028" s="294"/>
      <c r="F35028" s="294"/>
    </row>
    <row r="35029">
      <c r="A35029" s="294" t="s">
        <v>43006</v>
      </c>
      <c r="B35029" s="294"/>
      <c r="C35029" s="294"/>
      <c r="D35029" s="294"/>
      <c r="E35029" s="294"/>
      <c r="F35029" s="294"/>
    </row>
    <row r="35030">
      <c r="A35030" s="294" t="s">
        <v>34414</v>
      </c>
      <c r="B35030" s="294"/>
      <c r="C35030" s="294"/>
      <c r="D35030" s="294"/>
      <c r="E35030" s="294"/>
      <c r="F35030" s="294"/>
    </row>
    <row r="35031">
      <c r="A35031" s="294" t="s">
        <v>43007</v>
      </c>
      <c r="B35031" s="294"/>
      <c r="C35031" s="294"/>
      <c r="D35031" s="294"/>
      <c r="E35031" s="294"/>
      <c r="F35031" s="294"/>
    </row>
    <row r="35032">
      <c r="A35032" s="294" t="s">
        <v>21892</v>
      </c>
      <c r="B35032" s="294"/>
      <c r="C35032" s="294"/>
      <c r="D35032" s="294"/>
      <c r="E35032" s="294"/>
      <c r="F35032" s="294"/>
    </row>
    <row r="35033">
      <c r="A35033" s="294" t="s">
        <v>43008</v>
      </c>
      <c r="B35033" s="294"/>
      <c r="C35033" s="294"/>
      <c r="D35033" s="294"/>
      <c r="E35033" s="294"/>
      <c r="F35033" s="294"/>
    </row>
    <row r="35034">
      <c r="A35034" s="294"/>
      <c r="B35034" s="294"/>
      <c r="C35034" s="294"/>
      <c r="D35034" s="294"/>
      <c r="E35034" s="294"/>
      <c r="F35034" s="294"/>
    </row>
    <row r="35035">
      <c r="A35035" s="294" t="s">
        <v>22491</v>
      </c>
      <c r="B35035" s="294"/>
      <c r="C35035" s="294"/>
      <c r="D35035" s="294"/>
      <c r="E35035" s="294"/>
      <c r="F35035" s="294"/>
    </row>
    <row r="35036">
      <c r="A35036" s="294"/>
      <c r="B35036" s="294"/>
      <c r="C35036" s="294"/>
      <c r="D35036" s="294"/>
      <c r="E35036" s="294"/>
      <c r="F35036" s="294"/>
    </row>
    <row r="35037">
      <c r="A35037" s="294" t="s">
        <v>43009</v>
      </c>
      <c r="B35037" s="294"/>
      <c r="C35037" s="294"/>
      <c r="D35037" s="294"/>
      <c r="E35037" s="294"/>
      <c r="F35037" s="294"/>
    </row>
    <row r="35038">
      <c r="A35038" s="294" t="s">
        <v>23890</v>
      </c>
      <c r="B35038" s="294"/>
      <c r="C35038" s="294"/>
      <c r="D35038" s="294"/>
      <c r="E35038" s="294"/>
      <c r="F35038" s="294"/>
    </row>
    <row r="35039">
      <c r="A35039" s="294" t="s">
        <v>40761</v>
      </c>
      <c r="B35039" s="294"/>
      <c r="C35039" s="294"/>
      <c r="D35039" s="294"/>
      <c r="E35039" s="294"/>
      <c r="F35039" s="294"/>
    </row>
    <row r="35040">
      <c r="A35040" s="294" t="s">
        <v>42925</v>
      </c>
      <c r="B35040" s="294"/>
      <c r="C35040" s="294"/>
      <c r="D35040" s="294"/>
      <c r="E35040" s="294"/>
      <c r="F35040" s="294"/>
    </row>
    <row r="35041">
      <c r="A35041" s="294" t="s">
        <v>43010</v>
      </c>
      <c r="B35041" s="294"/>
      <c r="C35041" s="294"/>
      <c r="D35041" s="294"/>
      <c r="E35041" s="294"/>
      <c r="F35041" s="294"/>
    </row>
    <row r="35042">
      <c r="A35042" s="294" t="s">
        <v>43011</v>
      </c>
      <c r="B35042" s="294"/>
      <c r="C35042" s="294"/>
      <c r="D35042" s="294"/>
      <c r="E35042" s="294"/>
      <c r="F35042" s="294"/>
    </row>
    <row r="35043">
      <c r="A35043" s="294"/>
      <c r="B35043" s="294"/>
      <c r="C35043" s="294"/>
      <c r="D35043" s="294"/>
      <c r="E35043" s="294"/>
      <c r="F35043" s="294"/>
    </row>
    <row r="35044">
      <c r="A35044" s="294" t="s">
        <v>43012</v>
      </c>
      <c r="B35044" s="294"/>
      <c r="C35044" s="294"/>
      <c r="D35044" s="294"/>
      <c r="E35044" s="294"/>
      <c r="F35044" s="294"/>
    </row>
    <row r="35045">
      <c r="A35045" s="294"/>
      <c r="B35045" s="294"/>
      <c r="C35045" s="294"/>
      <c r="D35045" s="294"/>
      <c r="E35045" s="294"/>
      <c r="F35045" s="294"/>
    </row>
    <row r="35046">
      <c r="A35046" s="294" t="s">
        <v>43013</v>
      </c>
      <c r="B35046" s="294"/>
      <c r="C35046" s="294"/>
      <c r="D35046" s="294"/>
      <c r="E35046" s="294"/>
      <c r="F35046" s="294"/>
    </row>
    <row r="35047">
      <c r="A35047" s="294" t="s">
        <v>42999</v>
      </c>
      <c r="B35047" s="294"/>
      <c r="C35047" s="294"/>
      <c r="D35047" s="294"/>
      <c r="E35047" s="294"/>
      <c r="F35047" s="294"/>
    </row>
    <row r="35048">
      <c r="A35048" s="294" t="s">
        <v>43014</v>
      </c>
      <c r="B35048" s="294"/>
      <c r="C35048" s="294"/>
      <c r="D35048" s="294"/>
      <c r="E35048" s="294"/>
      <c r="F35048" s="294"/>
    </row>
    <row r="35049">
      <c r="A35049" s="294" t="s">
        <v>43015</v>
      </c>
      <c r="B35049" s="294"/>
      <c r="C35049" s="294"/>
      <c r="D35049" s="294"/>
      <c r="E35049" s="294"/>
      <c r="F35049" s="294"/>
    </row>
    <row r="35050">
      <c r="A35050" s="294"/>
      <c r="B35050" s="294"/>
      <c r="C35050" s="294"/>
      <c r="D35050" s="294"/>
      <c r="E35050" s="294"/>
      <c r="F35050" s="294"/>
    </row>
    <row r="35051">
      <c r="A35051" s="294" t="s">
        <v>23548</v>
      </c>
      <c r="B35051" s="294"/>
      <c r="C35051" s="294"/>
      <c r="D35051" s="294"/>
      <c r="E35051" s="294"/>
      <c r="F35051" s="294"/>
    </row>
    <row r="35052">
      <c r="A35052" s="294"/>
      <c r="B35052" s="294"/>
      <c r="C35052" s="294"/>
      <c r="D35052" s="294"/>
      <c r="E35052" s="294"/>
      <c r="F35052" s="294"/>
    </row>
    <row r="35053">
      <c r="A35053" s="294" t="s">
        <v>43016</v>
      </c>
      <c r="B35053" s="294"/>
      <c r="C35053" s="294"/>
      <c r="D35053" s="294"/>
      <c r="E35053" s="294"/>
      <c r="F35053" s="294"/>
    </row>
    <row r="35054">
      <c r="A35054" s="294" t="s">
        <v>43017</v>
      </c>
      <c r="B35054" s="294"/>
      <c r="C35054" s="294"/>
      <c r="D35054" s="294"/>
      <c r="E35054" s="294"/>
      <c r="F35054" s="294"/>
    </row>
    <row r="35055">
      <c r="A35055" s="294" t="s">
        <v>43018</v>
      </c>
      <c r="B35055" s="294"/>
      <c r="C35055" s="294"/>
      <c r="D35055" s="294"/>
      <c r="E35055" s="294"/>
      <c r="F35055" s="294"/>
    </row>
    <row r="35056">
      <c r="A35056" s="294" t="s">
        <v>43019</v>
      </c>
      <c r="B35056" s="294"/>
      <c r="C35056" s="294"/>
      <c r="D35056" s="294"/>
      <c r="E35056" s="294"/>
      <c r="F35056" s="294"/>
    </row>
    <row r="35057">
      <c r="A35057" s="294" t="s">
        <v>43020</v>
      </c>
      <c r="B35057" s="294"/>
      <c r="C35057" s="294"/>
      <c r="D35057" s="294"/>
      <c r="E35057" s="294"/>
      <c r="F35057" s="294"/>
    </row>
    <row r="35058">
      <c r="A35058" s="294" t="s">
        <v>21892</v>
      </c>
      <c r="B35058" s="294"/>
      <c r="C35058" s="294"/>
      <c r="D35058" s="294"/>
      <c r="E35058" s="294"/>
      <c r="F35058" s="294"/>
    </row>
    <row r="35059">
      <c r="A35059" s="294" t="s">
        <v>43021</v>
      </c>
      <c r="B35059" s="294"/>
      <c r="C35059" s="294"/>
      <c r="D35059" s="294"/>
      <c r="E35059" s="294"/>
      <c r="F35059" s="294"/>
    </row>
    <row r="35060">
      <c r="A35060" s="294" t="s">
        <v>43022</v>
      </c>
      <c r="B35060" s="294"/>
      <c r="C35060" s="294"/>
      <c r="D35060" s="294"/>
      <c r="E35060" s="294"/>
      <c r="F35060" s="294"/>
    </row>
    <row r="35061">
      <c r="A35061" s="294" t="s">
        <v>43023</v>
      </c>
      <c r="B35061" s="294"/>
      <c r="C35061" s="294"/>
      <c r="D35061" s="294"/>
      <c r="E35061" s="294"/>
      <c r="F35061" s="294"/>
    </row>
    <row r="35062">
      <c r="A35062" s="294"/>
      <c r="B35062" s="294"/>
      <c r="C35062" s="294"/>
      <c r="D35062" s="294"/>
      <c r="E35062" s="294"/>
      <c r="F35062" s="294"/>
    </row>
    <row r="35063">
      <c r="A35063" s="294"/>
      <c r="B35063" s="294"/>
      <c r="C35063" s="294"/>
      <c r="D35063" s="294"/>
      <c r="E35063" s="294"/>
      <c r="F35063" s="294"/>
    </row>
    <row r="35064">
      <c r="A35064" s="294" t="s">
        <v>41927</v>
      </c>
      <c r="B35064" s="294"/>
      <c r="C35064" s="294"/>
      <c r="D35064" s="294"/>
      <c r="E35064" s="294"/>
      <c r="F35064" s="294"/>
    </row>
    <row r="35065">
      <c r="A35065" s="294" t="s">
        <v>43024</v>
      </c>
      <c r="B35065" s="294"/>
      <c r="C35065" s="294"/>
      <c r="D35065" s="294"/>
      <c r="E35065" s="294"/>
      <c r="F35065" s="294"/>
    </row>
    <row r="35066">
      <c r="A35066" s="294" t="s">
        <v>24755</v>
      </c>
      <c r="B35066" s="294"/>
      <c r="C35066" s="294"/>
      <c r="D35066" s="294"/>
      <c r="E35066" s="294"/>
      <c r="F35066" s="294"/>
    </row>
    <row r="35067">
      <c r="A35067" s="294" t="s">
        <v>43025</v>
      </c>
      <c r="B35067" s="294"/>
      <c r="C35067" s="294"/>
      <c r="D35067" s="294"/>
      <c r="E35067" s="294"/>
      <c r="F35067" s="294"/>
    </row>
    <row r="35068">
      <c r="A35068" s="294" t="s">
        <v>43026</v>
      </c>
      <c r="B35068" s="294"/>
      <c r="C35068" s="294"/>
      <c r="D35068" s="294"/>
      <c r="E35068" s="294"/>
      <c r="F35068" s="294"/>
    </row>
    <row r="35069">
      <c r="A35069" s="294"/>
      <c r="B35069" s="294"/>
      <c r="C35069" s="294"/>
      <c r="D35069" s="294"/>
      <c r="E35069" s="294"/>
      <c r="F35069" s="294"/>
    </row>
    <row r="35070">
      <c r="A35070" s="294" t="s">
        <v>23228</v>
      </c>
      <c r="B35070" s="294"/>
      <c r="C35070" s="294"/>
      <c r="D35070" s="294"/>
      <c r="E35070" s="294"/>
      <c r="F35070" s="294"/>
    </row>
    <row r="35071">
      <c r="A35071" s="294" t="s">
        <v>26617</v>
      </c>
      <c r="B35071" s="294"/>
      <c r="C35071" s="294"/>
      <c r="D35071" s="294"/>
      <c r="E35071" s="294"/>
      <c r="F35071" s="294"/>
    </row>
    <row r="35072">
      <c r="A35072" s="294"/>
      <c r="B35072" s="294"/>
      <c r="C35072" s="294"/>
      <c r="D35072" s="294"/>
      <c r="E35072" s="294"/>
      <c r="F35072" s="294"/>
    </row>
    <row r="35073">
      <c r="A35073" s="294" t="s">
        <v>43027</v>
      </c>
      <c r="B35073" s="294"/>
      <c r="C35073" s="294"/>
      <c r="D35073" s="294"/>
      <c r="E35073" s="294"/>
      <c r="F35073" s="294"/>
    </row>
    <row r="35074">
      <c r="A35074" s="294" t="s">
        <v>43028</v>
      </c>
      <c r="B35074" s="294"/>
      <c r="C35074" s="294"/>
      <c r="D35074" s="294"/>
      <c r="E35074" s="294"/>
      <c r="F35074" s="294"/>
    </row>
    <row r="35075">
      <c r="A35075" s="294" t="s">
        <v>43029</v>
      </c>
      <c r="B35075" s="294"/>
      <c r="C35075" s="294"/>
      <c r="D35075" s="294"/>
      <c r="E35075" s="294"/>
      <c r="F35075" s="294"/>
    </row>
    <row r="35076">
      <c r="A35076" s="294" t="s">
        <v>39668</v>
      </c>
      <c r="B35076" s="294"/>
      <c r="C35076" s="294"/>
      <c r="D35076" s="294"/>
      <c r="E35076" s="294"/>
      <c r="F35076" s="294"/>
    </row>
    <row r="35077">
      <c r="A35077" s="294" t="s">
        <v>43030</v>
      </c>
      <c r="B35077" s="294"/>
      <c r="C35077" s="294"/>
      <c r="D35077" s="294"/>
      <c r="E35077" s="294"/>
      <c r="F35077" s="294"/>
    </row>
    <row r="35078">
      <c r="A35078" s="294" t="s">
        <v>43031</v>
      </c>
      <c r="B35078" s="294"/>
      <c r="C35078" s="294"/>
      <c r="D35078" s="294"/>
      <c r="E35078" s="294"/>
      <c r="F35078" s="294"/>
    </row>
    <row r="35079">
      <c r="A35079" s="294" t="s">
        <v>43032</v>
      </c>
      <c r="B35079" s="294"/>
      <c r="C35079" s="294"/>
      <c r="D35079" s="294"/>
      <c r="E35079" s="294"/>
      <c r="F35079" s="294"/>
    </row>
    <row r="35080">
      <c r="A35080" s="294" t="s">
        <v>21892</v>
      </c>
      <c r="B35080" s="294"/>
      <c r="C35080" s="294"/>
      <c r="D35080" s="294"/>
      <c r="E35080" s="294"/>
      <c r="F35080" s="294"/>
    </row>
    <row r="35081">
      <c r="A35081" s="294" t="s">
        <v>43033</v>
      </c>
      <c r="B35081" s="294"/>
      <c r="C35081" s="294"/>
      <c r="D35081" s="294"/>
      <c r="E35081" s="294"/>
      <c r="F35081" s="294"/>
    </row>
    <row r="35082">
      <c r="A35082" s="294" t="s">
        <v>43034</v>
      </c>
      <c r="B35082" s="294"/>
      <c r="C35082" s="294"/>
      <c r="D35082" s="294"/>
      <c r="E35082" s="294"/>
      <c r="F35082" s="294"/>
    </row>
    <row r="35083">
      <c r="A35083" s="294"/>
      <c r="B35083" s="294"/>
      <c r="C35083" s="294"/>
      <c r="D35083" s="294"/>
      <c r="E35083" s="294"/>
      <c r="F35083" s="294"/>
    </row>
    <row r="35084">
      <c r="A35084" s="294" t="s">
        <v>24323</v>
      </c>
      <c r="B35084" s="294"/>
      <c r="C35084" s="294"/>
      <c r="D35084" s="294"/>
      <c r="E35084" s="294"/>
      <c r="F35084" s="294"/>
    </row>
    <row r="35085">
      <c r="A35085" s="294" t="s">
        <v>23704</v>
      </c>
      <c r="B35085" s="294"/>
      <c r="C35085" s="294"/>
      <c r="D35085" s="294"/>
      <c r="E35085" s="294"/>
      <c r="F35085" s="294"/>
    </row>
    <row r="35086">
      <c r="A35086" s="294"/>
      <c r="B35086" s="294"/>
      <c r="C35086" s="294"/>
      <c r="D35086" s="294"/>
      <c r="E35086" s="294"/>
      <c r="F35086" s="294"/>
    </row>
    <row r="35087">
      <c r="A35087" s="294" t="s">
        <v>43035</v>
      </c>
      <c r="B35087" s="294"/>
      <c r="C35087" s="294"/>
      <c r="D35087" s="294"/>
      <c r="E35087" s="294"/>
      <c r="F35087" s="294"/>
    </row>
    <row r="35088">
      <c r="A35088" s="294" t="s">
        <v>43036</v>
      </c>
      <c r="B35088" s="294"/>
      <c r="C35088" s="294"/>
      <c r="D35088" s="294"/>
      <c r="E35088" s="294"/>
      <c r="F35088" s="294"/>
    </row>
    <row r="35089">
      <c r="A35089" s="294" t="s">
        <v>22613</v>
      </c>
      <c r="B35089" s="294"/>
      <c r="C35089" s="294"/>
      <c r="D35089" s="294"/>
      <c r="E35089" s="294"/>
      <c r="F35089" s="294"/>
    </row>
    <row r="35090">
      <c r="A35090" s="294" t="s">
        <v>43037</v>
      </c>
      <c r="B35090" s="294"/>
      <c r="C35090" s="294"/>
      <c r="D35090" s="294"/>
      <c r="E35090" s="294"/>
      <c r="F35090" s="294"/>
    </row>
    <row r="35091">
      <c r="A35091" s="294" t="s">
        <v>22621</v>
      </c>
      <c r="B35091" s="294"/>
      <c r="C35091" s="294"/>
      <c r="D35091" s="294"/>
      <c r="E35091" s="294"/>
      <c r="F35091" s="294"/>
    </row>
    <row r="35092">
      <c r="A35092" s="294" t="s">
        <v>28175</v>
      </c>
      <c r="B35092" s="294"/>
      <c r="C35092" s="294"/>
      <c r="D35092" s="294"/>
      <c r="E35092" s="294"/>
      <c r="F35092" s="294"/>
    </row>
    <row r="35093">
      <c r="A35093" s="294" t="s">
        <v>21921</v>
      </c>
      <c r="B35093" s="294"/>
      <c r="C35093" s="294"/>
      <c r="D35093" s="294"/>
      <c r="E35093" s="294"/>
      <c r="F35093" s="294"/>
    </row>
    <row r="35094">
      <c r="A35094" s="294" t="s">
        <v>43038</v>
      </c>
      <c r="B35094" s="294"/>
      <c r="C35094" s="294"/>
      <c r="D35094" s="294"/>
      <c r="E35094" s="294"/>
      <c r="F35094" s="294"/>
    </row>
    <row r="35095">
      <c r="A35095" s="294"/>
      <c r="B35095" s="294"/>
      <c r="C35095" s="294"/>
      <c r="D35095" s="294"/>
      <c r="E35095" s="294"/>
      <c r="F35095" s="294"/>
    </row>
    <row r="35096">
      <c r="A35096" s="294" t="s">
        <v>26318</v>
      </c>
      <c r="B35096" s="294"/>
      <c r="C35096" s="294"/>
      <c r="D35096" s="294"/>
      <c r="E35096" s="294"/>
      <c r="F35096" s="294"/>
    </row>
    <row r="35097">
      <c r="A35097" s="294" t="s">
        <v>23068</v>
      </c>
      <c r="B35097" s="294"/>
      <c r="C35097" s="294"/>
      <c r="D35097" s="294"/>
      <c r="E35097" s="294"/>
      <c r="F35097" s="294"/>
    </row>
    <row r="35098">
      <c r="A35098" s="294" t="s">
        <v>21305</v>
      </c>
      <c r="B35098" s="294"/>
      <c r="C35098" s="294"/>
      <c r="D35098" s="294"/>
      <c r="E35098" s="294"/>
      <c r="F35098" s="294"/>
    </row>
    <row r="35099">
      <c r="A35099" s="294" t="s">
        <v>43039</v>
      </c>
      <c r="B35099" s="294"/>
      <c r="C35099" s="294"/>
      <c r="D35099" s="294"/>
      <c r="E35099" s="294"/>
      <c r="F35099" s="294"/>
    </row>
    <row r="35100">
      <c r="A35100" s="294" t="s">
        <v>22612</v>
      </c>
      <c r="B35100" s="294"/>
      <c r="C35100" s="294"/>
      <c r="D35100" s="294"/>
      <c r="E35100" s="294"/>
      <c r="F35100" s="294"/>
    </row>
    <row r="35101">
      <c r="A35101" s="294" t="s">
        <v>25190</v>
      </c>
      <c r="B35101" s="294"/>
      <c r="C35101" s="294"/>
      <c r="D35101" s="294"/>
      <c r="E35101" s="294"/>
      <c r="F35101" s="294"/>
    </row>
    <row r="35102">
      <c r="A35102" s="294" t="s">
        <v>43040</v>
      </c>
      <c r="B35102" s="294"/>
      <c r="C35102" s="294"/>
      <c r="D35102" s="294"/>
      <c r="E35102" s="294"/>
      <c r="F35102" s="294"/>
    </row>
    <row r="35103">
      <c r="A35103" s="294" t="s">
        <v>43041</v>
      </c>
      <c r="B35103" s="294"/>
      <c r="C35103" s="294"/>
      <c r="D35103" s="294"/>
      <c r="E35103" s="294"/>
      <c r="F35103" s="294"/>
    </row>
    <row r="35104">
      <c r="A35104" s="294" t="s">
        <v>43042</v>
      </c>
      <c r="B35104" s="294"/>
      <c r="C35104" s="294"/>
      <c r="D35104" s="294"/>
      <c r="E35104" s="294"/>
      <c r="F35104" s="294"/>
    </row>
    <row r="35105">
      <c r="A35105" s="294" t="s">
        <v>43043</v>
      </c>
      <c r="B35105" s="294"/>
      <c r="C35105" s="294"/>
      <c r="D35105" s="294"/>
      <c r="E35105" s="294"/>
      <c r="F35105" s="294"/>
    </row>
    <row r="35106">
      <c r="A35106" s="294" t="s">
        <v>43044</v>
      </c>
      <c r="B35106" s="294"/>
      <c r="C35106" s="294"/>
      <c r="D35106" s="294"/>
      <c r="E35106" s="294"/>
      <c r="F35106" s="294"/>
    </row>
    <row r="35107">
      <c r="A35107" s="294" t="s">
        <v>21921</v>
      </c>
      <c r="B35107" s="294"/>
      <c r="C35107" s="294"/>
      <c r="D35107" s="294"/>
      <c r="E35107" s="294"/>
      <c r="F35107" s="294"/>
    </row>
    <row r="35108">
      <c r="A35108" s="294" t="s">
        <v>43045</v>
      </c>
      <c r="B35108" s="294"/>
      <c r="C35108" s="294"/>
      <c r="D35108" s="294"/>
      <c r="E35108" s="294"/>
      <c r="F35108" s="294"/>
    </row>
    <row r="35109">
      <c r="A35109" s="294" t="s">
        <v>43046</v>
      </c>
      <c r="B35109" s="294"/>
      <c r="C35109" s="294"/>
      <c r="D35109" s="294"/>
      <c r="E35109" s="294"/>
      <c r="F35109" s="294"/>
    </row>
    <row r="35110">
      <c r="A35110" s="294"/>
      <c r="B35110" s="294"/>
      <c r="C35110" s="294"/>
      <c r="D35110" s="294"/>
      <c r="E35110" s="294"/>
      <c r="F35110" s="294"/>
    </row>
    <row r="35111">
      <c r="A35111" s="294"/>
      <c r="B35111" s="294"/>
      <c r="C35111" s="294"/>
      <c r="D35111" s="294"/>
      <c r="E35111" s="294"/>
      <c r="F35111" s="294"/>
    </row>
    <row r="35112">
      <c r="A35112" s="294"/>
      <c r="B35112" s="294"/>
      <c r="C35112" s="294"/>
      <c r="D35112" s="294"/>
      <c r="E35112" s="294"/>
      <c r="F35112" s="294"/>
    </row>
    <row r="35113">
      <c r="A35113" s="294"/>
      <c r="B35113" s="294"/>
      <c r="C35113" s="294"/>
      <c r="D35113" s="294"/>
      <c r="E35113" s="294"/>
      <c r="F35113" s="294"/>
    </row>
    <row r="35114">
      <c r="A35114" s="294" t="s">
        <v>42581</v>
      </c>
      <c r="B35114" s="294"/>
      <c r="C35114" s="294"/>
      <c r="D35114" s="294"/>
      <c r="E35114" s="294"/>
      <c r="F35114" s="294"/>
    </row>
    <row r="35115">
      <c r="A35115" s="294"/>
      <c r="B35115" s="294"/>
      <c r="C35115" s="294"/>
      <c r="D35115" s="294"/>
      <c r="E35115" s="294"/>
      <c r="F35115" s="294"/>
    </row>
    <row r="35116">
      <c r="A35116" s="294" t="s">
        <v>41691</v>
      </c>
      <c r="B35116" s="294"/>
      <c r="C35116" s="294"/>
      <c r="D35116" s="294"/>
      <c r="E35116" s="294"/>
      <c r="F35116" s="294"/>
    </row>
    <row r="35117">
      <c r="A35117" s="294" t="s">
        <v>30336</v>
      </c>
      <c r="B35117" s="294"/>
      <c r="C35117" s="294"/>
      <c r="D35117" s="294"/>
      <c r="E35117" s="294"/>
      <c r="F35117" s="294"/>
    </row>
    <row r="35118">
      <c r="A35118" s="294" t="s">
        <v>41599</v>
      </c>
      <c r="B35118" s="294"/>
      <c r="C35118" s="294"/>
      <c r="D35118" s="294"/>
      <c r="E35118" s="294"/>
      <c r="F35118" s="294"/>
    </row>
    <row r="35119">
      <c r="A35119" s="294" t="s">
        <v>31573</v>
      </c>
      <c r="B35119" s="294"/>
      <c r="C35119" s="294"/>
      <c r="D35119" s="294"/>
      <c r="E35119" s="294"/>
      <c r="F35119" s="294"/>
    </row>
    <row r="35120">
      <c r="A35120" s="294" t="s">
        <v>41600</v>
      </c>
      <c r="B35120" s="294"/>
      <c r="C35120" s="294"/>
      <c r="D35120" s="294"/>
      <c r="E35120" s="294"/>
      <c r="F35120" s="294"/>
    </row>
    <row r="35121">
      <c r="A35121" s="294" t="s">
        <v>43047</v>
      </c>
      <c r="B35121" s="294"/>
      <c r="C35121" s="294"/>
      <c r="D35121" s="294"/>
      <c r="E35121" s="294"/>
      <c r="F35121" s="294"/>
    </row>
    <row r="35122">
      <c r="A35122" s="294" t="s">
        <v>43048</v>
      </c>
      <c r="B35122" s="294"/>
      <c r="C35122" s="294"/>
      <c r="D35122" s="294"/>
      <c r="E35122" s="294"/>
      <c r="F35122" s="294"/>
    </row>
    <row r="35123">
      <c r="A35123" s="294" t="s">
        <v>42849</v>
      </c>
      <c r="B35123" s="294"/>
      <c r="C35123" s="294"/>
      <c r="D35123" s="294"/>
      <c r="E35123" s="294"/>
      <c r="F35123" s="294"/>
    </row>
    <row r="35124">
      <c r="A35124" s="294" t="s">
        <v>43049</v>
      </c>
      <c r="B35124" s="294"/>
      <c r="C35124" s="294"/>
      <c r="D35124" s="294"/>
      <c r="E35124" s="294"/>
      <c r="F35124" s="294"/>
    </row>
    <row r="35125">
      <c r="A35125" s="294" t="s">
        <v>38450</v>
      </c>
      <c r="B35125" s="294"/>
      <c r="C35125" s="294"/>
      <c r="D35125" s="294"/>
      <c r="E35125" s="294"/>
      <c r="F35125" s="294"/>
    </row>
    <row r="35126">
      <c r="A35126" s="294"/>
      <c r="B35126" s="294"/>
      <c r="C35126" s="294"/>
      <c r="D35126" s="294"/>
      <c r="E35126" s="294"/>
      <c r="F35126" s="294"/>
    </row>
    <row r="35127">
      <c r="A35127" s="294" t="s">
        <v>41905</v>
      </c>
      <c r="B35127" s="294"/>
      <c r="C35127" s="294"/>
      <c r="D35127" s="294"/>
      <c r="E35127" s="294"/>
      <c r="F35127" s="294"/>
    </row>
    <row r="35128">
      <c r="A35128" s="294"/>
      <c r="B35128" s="294"/>
      <c r="C35128" s="294"/>
      <c r="D35128" s="294"/>
      <c r="E35128" s="294"/>
      <c r="F35128" s="294"/>
    </row>
    <row r="35129">
      <c r="A35129" s="294" t="s">
        <v>43050</v>
      </c>
      <c r="B35129" s="294"/>
      <c r="C35129" s="294"/>
      <c r="D35129" s="294"/>
      <c r="E35129" s="294"/>
      <c r="F35129" s="294"/>
    </row>
    <row r="35130">
      <c r="A35130" s="294" t="s">
        <v>43051</v>
      </c>
      <c r="B35130" s="294"/>
      <c r="C35130" s="294"/>
      <c r="D35130" s="294"/>
      <c r="E35130" s="294"/>
      <c r="F35130" s="294"/>
    </row>
    <row r="35131">
      <c r="A35131" s="294" t="s">
        <v>43052</v>
      </c>
      <c r="B35131" s="294"/>
      <c r="C35131" s="294"/>
      <c r="D35131" s="294"/>
      <c r="E35131" s="294"/>
      <c r="F35131" s="294"/>
    </row>
    <row r="35132">
      <c r="A35132" s="294" t="s">
        <v>43053</v>
      </c>
      <c r="B35132" s="294"/>
      <c r="C35132" s="294"/>
      <c r="D35132" s="294"/>
      <c r="E35132" s="294"/>
      <c r="F35132" s="294"/>
    </row>
    <row r="35133">
      <c r="A35133" s="294" t="s">
        <v>43054</v>
      </c>
      <c r="B35133" s="294"/>
      <c r="C35133" s="294"/>
      <c r="D35133" s="294"/>
      <c r="E35133" s="294"/>
      <c r="F35133" s="294"/>
    </row>
    <row r="35134">
      <c r="A35134" s="294" t="s">
        <v>22631</v>
      </c>
      <c r="B35134" s="294"/>
      <c r="C35134" s="294"/>
      <c r="D35134" s="294"/>
      <c r="E35134" s="294"/>
      <c r="F35134" s="294"/>
    </row>
    <row r="35135">
      <c r="A35135" s="294" t="s">
        <v>43055</v>
      </c>
      <c r="B35135" s="294"/>
      <c r="C35135" s="294"/>
      <c r="D35135" s="294"/>
      <c r="E35135" s="294"/>
      <c r="F35135" s="294"/>
    </row>
    <row r="35136">
      <c r="A35136" s="294" t="s">
        <v>43056</v>
      </c>
      <c r="B35136" s="294"/>
      <c r="C35136" s="294"/>
      <c r="D35136" s="294"/>
      <c r="E35136" s="294"/>
      <c r="F35136" s="294"/>
    </row>
    <row r="35137">
      <c r="A35137" s="294" t="s">
        <v>43057</v>
      </c>
      <c r="B35137" s="294"/>
      <c r="C35137" s="294"/>
      <c r="D35137" s="294"/>
      <c r="E35137" s="294"/>
      <c r="F35137" s="294"/>
    </row>
    <row r="35138">
      <c r="A35138" s="294" t="s">
        <v>43058</v>
      </c>
      <c r="B35138" s="294"/>
      <c r="C35138" s="294"/>
      <c r="D35138" s="294"/>
      <c r="E35138" s="294"/>
      <c r="F35138" s="294"/>
    </row>
    <row r="35139">
      <c r="A35139" s="294" t="s">
        <v>39335</v>
      </c>
      <c r="B35139" s="294"/>
      <c r="C35139" s="294"/>
      <c r="D35139" s="294"/>
      <c r="E35139" s="294"/>
      <c r="F35139" s="294"/>
    </row>
    <row r="35140">
      <c r="A35140" s="294" t="s">
        <v>38181</v>
      </c>
      <c r="B35140" s="294"/>
      <c r="C35140" s="294"/>
      <c r="D35140" s="294"/>
      <c r="E35140" s="294"/>
      <c r="F35140" s="294"/>
    </row>
    <row r="35141">
      <c r="A35141" s="294" t="s">
        <v>42587</v>
      </c>
      <c r="B35141" s="294"/>
      <c r="C35141" s="294"/>
      <c r="D35141" s="294"/>
      <c r="E35141" s="294"/>
      <c r="F35141" s="294"/>
    </row>
    <row r="35142">
      <c r="A35142" s="294" t="s">
        <v>39336</v>
      </c>
      <c r="B35142" s="294"/>
      <c r="C35142" s="294"/>
      <c r="D35142" s="294"/>
      <c r="E35142" s="294"/>
      <c r="F35142" s="294"/>
    </row>
    <row r="35143">
      <c r="A35143" s="294" t="s">
        <v>39340</v>
      </c>
      <c r="B35143" s="294"/>
      <c r="C35143" s="294"/>
      <c r="D35143" s="294"/>
      <c r="E35143" s="294"/>
      <c r="F35143" s="294"/>
    </row>
    <row r="35144">
      <c r="A35144" s="294" t="s">
        <v>32953</v>
      </c>
      <c r="B35144" s="294"/>
      <c r="C35144" s="294"/>
      <c r="D35144" s="294"/>
      <c r="E35144" s="294"/>
      <c r="F35144" s="294"/>
    </row>
    <row r="35145">
      <c r="A35145" s="294" t="s">
        <v>32957</v>
      </c>
      <c r="B35145" s="294"/>
      <c r="C35145" s="294"/>
      <c r="D35145" s="294"/>
      <c r="E35145" s="294"/>
      <c r="F35145" s="294"/>
    </row>
    <row r="35146">
      <c r="A35146" s="294" t="s">
        <v>43059</v>
      </c>
      <c r="B35146" s="294"/>
      <c r="C35146" s="294"/>
      <c r="D35146" s="294"/>
      <c r="E35146" s="294"/>
      <c r="F35146" s="294"/>
    </row>
    <row r="35147">
      <c r="A35147" s="294" t="s">
        <v>43060</v>
      </c>
      <c r="B35147" s="294"/>
      <c r="C35147" s="294"/>
      <c r="D35147" s="294"/>
      <c r="E35147" s="294"/>
      <c r="F35147" s="294"/>
    </row>
    <row r="35148">
      <c r="A35148" s="294"/>
      <c r="B35148" s="294"/>
      <c r="C35148" s="294"/>
      <c r="D35148" s="294"/>
      <c r="E35148" s="294"/>
      <c r="F35148" s="294"/>
    </row>
    <row r="35149">
      <c r="A35149" s="294" t="s">
        <v>43061</v>
      </c>
      <c r="B35149" s="294"/>
      <c r="C35149" s="294"/>
      <c r="D35149" s="294"/>
      <c r="E35149" s="294"/>
      <c r="F35149" s="294"/>
    </row>
    <row r="35150">
      <c r="A35150" s="294"/>
      <c r="B35150" s="294"/>
      <c r="C35150" s="294"/>
      <c r="D35150" s="294"/>
      <c r="E35150" s="294"/>
      <c r="F35150" s="294"/>
    </row>
    <row r="35151">
      <c r="A35151" s="294" t="s">
        <v>23171</v>
      </c>
      <c r="B35151" s="294"/>
      <c r="C35151" s="294"/>
      <c r="D35151" s="294"/>
      <c r="E35151" s="294"/>
      <c r="F35151" s="294"/>
    </row>
    <row r="35152">
      <c r="A35152" s="294" t="s">
        <v>27652</v>
      </c>
      <c r="B35152" s="294"/>
      <c r="C35152" s="294"/>
      <c r="D35152" s="294"/>
      <c r="E35152" s="294"/>
      <c r="F35152" s="294"/>
    </row>
    <row r="35153">
      <c r="A35153" s="294" t="s">
        <v>34240</v>
      </c>
      <c r="B35153" s="294"/>
      <c r="C35153" s="294"/>
      <c r="D35153" s="294"/>
      <c r="E35153" s="294"/>
      <c r="F35153" s="294"/>
    </row>
    <row r="35154">
      <c r="A35154" s="294" t="s">
        <v>43062</v>
      </c>
      <c r="B35154" s="294"/>
      <c r="C35154" s="294"/>
      <c r="D35154" s="294"/>
      <c r="E35154" s="294"/>
      <c r="F35154" s="294"/>
    </row>
    <row r="35155">
      <c r="A35155" s="294" t="s">
        <v>41237</v>
      </c>
      <c r="B35155" s="294"/>
      <c r="C35155" s="294"/>
      <c r="D35155" s="294"/>
      <c r="E35155" s="294"/>
      <c r="F35155" s="294"/>
    </row>
    <row r="35156">
      <c r="A35156" s="294" t="s">
        <v>42601</v>
      </c>
      <c r="B35156" s="294"/>
      <c r="C35156" s="294"/>
      <c r="D35156" s="294"/>
      <c r="E35156" s="294"/>
      <c r="F35156" s="294"/>
    </row>
    <row r="35157">
      <c r="A35157" s="294" t="s">
        <v>43063</v>
      </c>
      <c r="B35157" s="294"/>
      <c r="C35157" s="294"/>
      <c r="D35157" s="294"/>
      <c r="E35157" s="294"/>
      <c r="F35157" s="294"/>
    </row>
    <row r="35158">
      <c r="A35158" s="294" t="s">
        <v>43064</v>
      </c>
      <c r="B35158" s="294"/>
      <c r="C35158" s="294"/>
      <c r="D35158" s="294"/>
      <c r="E35158" s="294"/>
      <c r="F35158" s="294"/>
    </row>
    <row r="35159">
      <c r="A35159" s="294" t="s">
        <v>43065</v>
      </c>
      <c r="B35159" s="294"/>
      <c r="C35159" s="294"/>
      <c r="D35159" s="294"/>
      <c r="E35159" s="294"/>
      <c r="F35159" s="294"/>
    </row>
    <row r="35160">
      <c r="A35160" s="294" t="s">
        <v>43066</v>
      </c>
      <c r="B35160" s="294"/>
      <c r="C35160" s="294"/>
      <c r="D35160" s="294"/>
      <c r="E35160" s="294"/>
      <c r="F35160" s="294"/>
    </row>
    <row r="35161">
      <c r="A35161" s="294" t="s">
        <v>43067</v>
      </c>
      <c r="B35161" s="294"/>
      <c r="C35161" s="294"/>
      <c r="D35161" s="294"/>
      <c r="E35161" s="294"/>
      <c r="F35161" s="294"/>
    </row>
    <row r="35162">
      <c r="A35162" s="294" t="s">
        <v>43068</v>
      </c>
      <c r="B35162" s="294"/>
      <c r="C35162" s="294"/>
      <c r="D35162" s="294"/>
      <c r="E35162" s="294"/>
      <c r="F35162" s="294"/>
    </row>
    <row r="35163">
      <c r="A35163" s="294" t="s">
        <v>43069</v>
      </c>
      <c r="B35163" s="294"/>
      <c r="C35163" s="294"/>
      <c r="D35163" s="294"/>
      <c r="E35163" s="294"/>
      <c r="F35163" s="294"/>
    </row>
    <row r="35164">
      <c r="A35164" s="294" t="s">
        <v>43070</v>
      </c>
      <c r="B35164" s="294"/>
      <c r="C35164" s="294"/>
      <c r="D35164" s="294"/>
      <c r="E35164" s="294"/>
      <c r="F35164" s="294"/>
    </row>
    <row r="35165">
      <c r="A35165" s="294" t="s">
        <v>43071</v>
      </c>
      <c r="B35165" s="294"/>
      <c r="C35165" s="294"/>
      <c r="D35165" s="294"/>
      <c r="E35165" s="294"/>
      <c r="F35165" s="294"/>
    </row>
    <row r="35166">
      <c r="A35166" s="294" t="s">
        <v>42876</v>
      </c>
      <c r="B35166" s="294"/>
      <c r="C35166" s="294"/>
      <c r="D35166" s="294"/>
      <c r="E35166" s="294"/>
      <c r="F35166" s="294"/>
    </row>
    <row r="35167">
      <c r="A35167" s="294" t="s">
        <v>42877</v>
      </c>
      <c r="B35167" s="294"/>
      <c r="C35167" s="294"/>
      <c r="D35167" s="294"/>
      <c r="E35167" s="294"/>
      <c r="F35167" s="294"/>
    </row>
    <row r="35168">
      <c r="A35168" s="294" t="s">
        <v>43072</v>
      </c>
      <c r="B35168" s="294"/>
      <c r="C35168" s="294"/>
      <c r="D35168" s="294"/>
      <c r="E35168" s="294"/>
      <c r="F35168" s="294"/>
    </row>
    <row r="35169">
      <c r="A35169" s="294" t="s">
        <v>43073</v>
      </c>
      <c r="B35169" s="294"/>
      <c r="C35169" s="294"/>
      <c r="D35169" s="294"/>
      <c r="E35169" s="294"/>
      <c r="F35169" s="294"/>
    </row>
    <row r="35170">
      <c r="A35170" s="294" t="s">
        <v>43074</v>
      </c>
      <c r="B35170" s="294"/>
      <c r="C35170" s="294"/>
      <c r="D35170" s="294"/>
      <c r="E35170" s="294"/>
      <c r="F35170" s="294"/>
    </row>
    <row r="35171">
      <c r="A35171" s="294" t="s">
        <v>43075</v>
      </c>
      <c r="B35171" s="294"/>
      <c r="C35171" s="294"/>
      <c r="D35171" s="294"/>
      <c r="E35171" s="294"/>
      <c r="F35171" s="294"/>
    </row>
    <row r="35172">
      <c r="A35172" s="294" t="s">
        <v>43076</v>
      </c>
      <c r="B35172" s="294"/>
      <c r="C35172" s="294"/>
      <c r="D35172" s="294"/>
      <c r="E35172" s="294"/>
      <c r="F35172" s="294"/>
    </row>
    <row r="35173">
      <c r="A35173" s="294" t="s">
        <v>43077</v>
      </c>
      <c r="B35173" s="294"/>
      <c r="C35173" s="294"/>
      <c r="D35173" s="294"/>
      <c r="E35173" s="294"/>
      <c r="F35173" s="294"/>
    </row>
    <row r="35174">
      <c r="A35174" s="294" t="s">
        <v>43078</v>
      </c>
      <c r="B35174" s="294"/>
      <c r="C35174" s="294"/>
      <c r="D35174" s="294"/>
      <c r="E35174" s="294"/>
      <c r="F35174" s="294"/>
    </row>
    <row r="35175">
      <c r="A35175" s="294"/>
      <c r="B35175" s="294"/>
      <c r="C35175" s="294"/>
      <c r="D35175" s="294"/>
      <c r="E35175" s="294"/>
      <c r="F35175" s="294"/>
    </row>
    <row r="35176">
      <c r="A35176" s="294" t="s">
        <v>41927</v>
      </c>
      <c r="B35176" s="294"/>
      <c r="C35176" s="294"/>
      <c r="D35176" s="294"/>
      <c r="E35176" s="294"/>
      <c r="F35176" s="294"/>
    </row>
    <row r="35177">
      <c r="A35177" s="294" t="s">
        <v>43079</v>
      </c>
      <c r="B35177" s="294"/>
      <c r="C35177" s="294"/>
      <c r="D35177" s="294"/>
      <c r="E35177" s="294"/>
      <c r="F35177" s="294"/>
    </row>
    <row r="35178">
      <c r="A35178" s="294" t="s">
        <v>23409</v>
      </c>
      <c r="B35178" s="294"/>
      <c r="C35178" s="294"/>
      <c r="D35178" s="294"/>
      <c r="E35178" s="294"/>
      <c r="F35178" s="294"/>
    </row>
    <row r="35179">
      <c r="A35179" s="294" t="s">
        <v>43025</v>
      </c>
      <c r="B35179" s="294"/>
      <c r="C35179" s="294"/>
      <c r="D35179" s="294"/>
      <c r="E35179" s="294"/>
      <c r="F35179" s="294"/>
    </row>
    <row r="35180">
      <c r="A35180" s="294" t="s">
        <v>43026</v>
      </c>
      <c r="B35180" s="294"/>
      <c r="C35180" s="294"/>
      <c r="D35180" s="294"/>
      <c r="E35180" s="294"/>
      <c r="F35180" s="294"/>
    </row>
    <row r="35181">
      <c r="A35181" s="294"/>
      <c r="B35181" s="294"/>
      <c r="C35181" s="294"/>
      <c r="D35181" s="294"/>
      <c r="E35181" s="294"/>
      <c r="F35181" s="294"/>
    </row>
    <row r="35182">
      <c r="A35182" s="294" t="s">
        <v>21429</v>
      </c>
      <c r="B35182" s="294"/>
      <c r="C35182" s="294"/>
      <c r="D35182" s="294"/>
      <c r="E35182" s="294"/>
      <c r="F35182" s="294"/>
    </row>
    <row r="35183">
      <c r="A35183" s="294"/>
      <c r="B35183" s="294"/>
      <c r="C35183" s="294"/>
      <c r="D35183" s="294"/>
      <c r="E35183" s="294"/>
      <c r="F35183" s="294"/>
    </row>
    <row r="35184">
      <c r="A35184" s="294"/>
      <c r="B35184" s="294"/>
      <c r="C35184" s="294"/>
      <c r="D35184" s="294"/>
      <c r="E35184" s="294"/>
      <c r="F35184" s="294"/>
    </row>
    <row r="35185">
      <c r="A35185" s="294" t="s">
        <v>42882</v>
      </c>
      <c r="B35185" s="294"/>
      <c r="C35185" s="294"/>
      <c r="D35185" s="294"/>
      <c r="E35185" s="294"/>
      <c r="F35185" s="294"/>
    </row>
    <row r="35186">
      <c r="A35186" s="294" t="s">
        <v>43080</v>
      </c>
      <c r="B35186" s="294"/>
      <c r="C35186" s="294"/>
      <c r="D35186" s="294"/>
      <c r="E35186" s="294"/>
      <c r="F35186" s="294"/>
    </row>
    <row r="35187">
      <c r="A35187" s="294" t="s">
        <v>43081</v>
      </c>
      <c r="B35187" s="294"/>
      <c r="C35187" s="294"/>
      <c r="D35187" s="294"/>
      <c r="E35187" s="294"/>
      <c r="F35187" s="294"/>
    </row>
    <row r="35188">
      <c r="A35188" s="294" t="s">
        <v>38225</v>
      </c>
      <c r="B35188" s="294"/>
      <c r="C35188" s="294"/>
      <c r="D35188" s="294"/>
      <c r="E35188" s="294"/>
      <c r="F35188" s="294"/>
    </row>
    <row r="35189">
      <c r="A35189" s="294" t="s">
        <v>43082</v>
      </c>
      <c r="B35189" s="294"/>
      <c r="C35189" s="294"/>
      <c r="D35189" s="294"/>
      <c r="E35189" s="294"/>
      <c r="F35189" s="294"/>
    </row>
    <row r="35190">
      <c r="A35190" s="294" t="s">
        <v>42881</v>
      </c>
      <c r="B35190" s="294"/>
      <c r="C35190" s="294"/>
      <c r="D35190" s="294"/>
      <c r="E35190" s="294"/>
      <c r="F35190" s="294"/>
    </row>
    <row r="35191">
      <c r="A35191" s="294" t="s">
        <v>43083</v>
      </c>
      <c r="B35191" s="294"/>
      <c r="C35191" s="294"/>
      <c r="D35191" s="294"/>
      <c r="E35191" s="294"/>
      <c r="F35191" s="294"/>
    </row>
    <row r="35192">
      <c r="A35192" s="294" t="s">
        <v>43084</v>
      </c>
      <c r="B35192" s="294"/>
      <c r="C35192" s="294"/>
      <c r="D35192" s="294"/>
      <c r="E35192" s="294"/>
      <c r="F35192" s="294"/>
    </row>
    <row r="35193">
      <c r="A35193" s="294" t="s">
        <v>43085</v>
      </c>
      <c r="B35193" s="294"/>
      <c r="C35193" s="294"/>
      <c r="D35193" s="294"/>
      <c r="E35193" s="294"/>
      <c r="F35193" s="294"/>
    </row>
    <row r="35194">
      <c r="A35194" s="294" t="s">
        <v>28687</v>
      </c>
      <c r="B35194" s="294"/>
      <c r="C35194" s="294"/>
      <c r="D35194" s="294"/>
      <c r="E35194" s="294"/>
      <c r="F35194" s="294"/>
    </row>
    <row r="35195">
      <c r="A35195" s="294" t="s">
        <v>24183</v>
      </c>
      <c r="B35195" s="294"/>
      <c r="C35195" s="294"/>
      <c r="D35195" s="294"/>
      <c r="E35195" s="294"/>
      <c r="F35195" s="294"/>
    </row>
    <row r="35196">
      <c r="A35196" s="294" t="s">
        <v>43086</v>
      </c>
      <c r="B35196" s="294"/>
      <c r="C35196" s="294"/>
      <c r="D35196" s="294"/>
      <c r="E35196" s="294"/>
      <c r="F35196" s="294"/>
    </row>
    <row r="35197">
      <c r="A35197" s="294" t="s">
        <v>43087</v>
      </c>
      <c r="B35197" s="294"/>
      <c r="C35197" s="294"/>
      <c r="D35197" s="294"/>
      <c r="E35197" s="294"/>
      <c r="F35197" s="294"/>
    </row>
    <row r="35198">
      <c r="A35198" s="294"/>
      <c r="B35198" s="294"/>
      <c r="C35198" s="294"/>
      <c r="D35198" s="294"/>
      <c r="E35198" s="294"/>
      <c r="F35198" s="294"/>
    </row>
    <row r="35199">
      <c r="A35199" s="294"/>
      <c r="B35199" s="294"/>
      <c r="C35199" s="294"/>
      <c r="D35199" s="294"/>
      <c r="E35199" s="294"/>
      <c r="F35199" s="294"/>
    </row>
    <row r="35200">
      <c r="A35200" s="294"/>
      <c r="B35200" s="294"/>
      <c r="C35200" s="294"/>
      <c r="D35200" s="294"/>
      <c r="E35200" s="294"/>
      <c r="F35200" s="294"/>
    </row>
    <row r="35201">
      <c r="A35201" s="294" t="s">
        <v>21326</v>
      </c>
      <c r="B35201" s="294"/>
      <c r="C35201" s="294"/>
      <c r="D35201" s="294"/>
      <c r="E35201" s="294"/>
      <c r="F35201" s="294"/>
    </row>
    <row r="35202">
      <c r="A35202" s="294"/>
      <c r="B35202" s="294"/>
      <c r="C35202" s="294"/>
      <c r="D35202" s="294"/>
      <c r="E35202" s="294"/>
      <c r="F35202" s="294"/>
    </row>
    <row r="35203">
      <c r="A35203" s="294" t="s">
        <v>43088</v>
      </c>
      <c r="B35203" s="294"/>
      <c r="C35203" s="294"/>
      <c r="D35203" s="294"/>
      <c r="E35203" s="294"/>
      <c r="F35203" s="294"/>
    </row>
    <row r="35204">
      <c r="A35204" s="294" t="s">
        <v>43089</v>
      </c>
      <c r="B35204" s="294"/>
      <c r="C35204" s="294"/>
      <c r="D35204" s="294"/>
      <c r="E35204" s="294"/>
      <c r="F35204" s="294"/>
    </row>
    <row r="35205">
      <c r="A35205" s="294" t="s">
        <v>43090</v>
      </c>
      <c r="B35205" s="294"/>
      <c r="C35205" s="294"/>
      <c r="D35205" s="294"/>
      <c r="E35205" s="294"/>
      <c r="F35205" s="294"/>
    </row>
    <row r="35206">
      <c r="A35206" s="294" t="s">
        <v>43091</v>
      </c>
      <c r="B35206" s="294"/>
      <c r="C35206" s="294"/>
      <c r="D35206" s="294"/>
      <c r="E35206" s="294"/>
      <c r="F35206" s="294"/>
    </row>
    <row r="35207">
      <c r="A35207" s="294" t="s">
        <v>43092</v>
      </c>
      <c r="B35207" s="294"/>
      <c r="C35207" s="294"/>
      <c r="D35207" s="294"/>
      <c r="E35207" s="294"/>
      <c r="F35207" s="294"/>
    </row>
    <row r="35208">
      <c r="A35208" s="294"/>
      <c r="B35208" s="294"/>
      <c r="C35208" s="294"/>
      <c r="D35208" s="294"/>
      <c r="E35208" s="294"/>
      <c r="F35208" s="294"/>
    </row>
    <row r="35209">
      <c r="A35209" s="294" t="s">
        <v>21921</v>
      </c>
      <c r="B35209" s="294"/>
      <c r="C35209" s="294"/>
      <c r="D35209" s="294"/>
      <c r="E35209" s="294"/>
      <c r="F35209" s="294"/>
    </row>
    <row r="35210">
      <c r="A35210" s="294" t="s">
        <v>43093</v>
      </c>
      <c r="B35210" s="294"/>
      <c r="C35210" s="294"/>
      <c r="D35210" s="294"/>
      <c r="E35210" s="294"/>
      <c r="F35210" s="294"/>
    </row>
    <row r="35211">
      <c r="A35211" s="294"/>
      <c r="B35211" s="294"/>
      <c r="C35211" s="294"/>
      <c r="D35211" s="294"/>
      <c r="E35211" s="294"/>
      <c r="F35211" s="294"/>
    </row>
    <row r="35212">
      <c r="A35212" s="294" t="s">
        <v>22663</v>
      </c>
      <c r="B35212" s="294"/>
      <c r="C35212" s="294"/>
      <c r="D35212" s="294"/>
      <c r="E35212" s="294"/>
      <c r="F35212" s="294"/>
    </row>
    <row r="35213">
      <c r="A35213" s="294"/>
      <c r="B35213" s="294"/>
      <c r="C35213" s="294"/>
      <c r="D35213" s="294"/>
      <c r="E35213" s="294"/>
      <c r="F35213" s="294"/>
    </row>
    <row r="35214">
      <c r="A35214" s="294" t="s">
        <v>40599</v>
      </c>
      <c r="B35214" s="294"/>
      <c r="C35214" s="294"/>
      <c r="D35214" s="294"/>
      <c r="E35214" s="294"/>
      <c r="F35214" s="294"/>
    </row>
    <row r="35215">
      <c r="A35215" s="294" t="s">
        <v>42623</v>
      </c>
      <c r="B35215" s="294"/>
      <c r="C35215" s="294"/>
      <c r="D35215" s="294"/>
      <c r="E35215" s="294"/>
      <c r="F35215" s="294"/>
    </row>
    <row r="35216">
      <c r="A35216" s="294" t="s">
        <v>43094</v>
      </c>
      <c r="B35216" s="294"/>
      <c r="C35216" s="294"/>
      <c r="D35216" s="294"/>
      <c r="E35216" s="294"/>
      <c r="F35216" s="294"/>
    </row>
    <row r="35217">
      <c r="A35217" s="294" t="s">
        <v>43095</v>
      </c>
      <c r="B35217" s="294"/>
      <c r="C35217" s="294"/>
      <c r="D35217" s="294"/>
      <c r="E35217" s="294"/>
      <c r="F35217" s="294"/>
    </row>
    <row r="35218">
      <c r="A35218" s="294" t="s">
        <v>43096</v>
      </c>
      <c r="B35218" s="294"/>
      <c r="C35218" s="294"/>
      <c r="D35218" s="294"/>
      <c r="E35218" s="294"/>
      <c r="F35218" s="294"/>
    </row>
    <row r="35219">
      <c r="A35219" s="294" t="s">
        <v>43097</v>
      </c>
      <c r="B35219" s="294"/>
      <c r="C35219" s="294"/>
      <c r="D35219" s="294"/>
      <c r="E35219" s="294"/>
      <c r="F35219" s="294"/>
    </row>
    <row r="35220">
      <c r="A35220" s="294" t="s">
        <v>21892</v>
      </c>
      <c r="B35220" s="294"/>
      <c r="C35220" s="294"/>
      <c r="D35220" s="294"/>
      <c r="E35220" s="294"/>
      <c r="F35220" s="294"/>
    </row>
    <row r="35221">
      <c r="A35221" s="294" t="s">
        <v>43098</v>
      </c>
      <c r="B35221" s="294"/>
      <c r="C35221" s="294"/>
      <c r="D35221" s="294"/>
      <c r="E35221" s="294"/>
      <c r="F35221" s="294"/>
    </row>
    <row r="35222">
      <c r="A35222" s="294"/>
      <c r="B35222" s="294"/>
      <c r="C35222" s="294"/>
      <c r="D35222" s="294"/>
      <c r="E35222" s="294"/>
      <c r="F35222" s="294"/>
    </row>
    <row r="35223">
      <c r="A35223" s="294" t="s">
        <v>27372</v>
      </c>
      <c r="B35223" s="294"/>
      <c r="C35223" s="294"/>
      <c r="D35223" s="294"/>
      <c r="E35223" s="294"/>
      <c r="F35223" s="294"/>
    </row>
    <row r="35224">
      <c r="A35224" s="294" t="s">
        <v>23322</v>
      </c>
      <c r="B35224" s="294"/>
      <c r="C35224" s="294"/>
      <c r="D35224" s="294"/>
      <c r="E35224" s="294"/>
      <c r="F35224" s="294"/>
    </row>
    <row r="35225">
      <c r="A35225" s="294"/>
      <c r="B35225" s="294"/>
      <c r="C35225" s="294"/>
      <c r="D35225" s="294"/>
      <c r="E35225" s="294"/>
      <c r="F35225" s="294"/>
    </row>
    <row r="35226">
      <c r="A35226" s="294" t="s">
        <v>43099</v>
      </c>
      <c r="B35226" s="294"/>
      <c r="C35226" s="294"/>
      <c r="D35226" s="294"/>
      <c r="E35226" s="294"/>
      <c r="F35226" s="294"/>
    </row>
    <row r="35227">
      <c r="A35227" s="294" t="s">
        <v>43100</v>
      </c>
      <c r="B35227" s="294"/>
      <c r="C35227" s="294"/>
      <c r="D35227" s="294"/>
      <c r="E35227" s="294"/>
      <c r="F35227" s="294"/>
    </row>
    <row r="35228">
      <c r="A35228" s="294" t="s">
        <v>43101</v>
      </c>
      <c r="B35228" s="294"/>
      <c r="C35228" s="294"/>
      <c r="D35228" s="294"/>
      <c r="E35228" s="294"/>
      <c r="F35228" s="294"/>
    </row>
    <row r="35229">
      <c r="A35229" s="294" t="s">
        <v>43102</v>
      </c>
      <c r="B35229" s="294"/>
      <c r="C35229" s="294"/>
      <c r="D35229" s="294"/>
      <c r="E35229" s="294"/>
      <c r="F35229" s="294"/>
    </row>
    <row r="35230">
      <c r="A35230" s="294" t="s">
        <v>43103</v>
      </c>
      <c r="B35230" s="294"/>
      <c r="C35230" s="294"/>
      <c r="D35230" s="294"/>
      <c r="E35230" s="294"/>
      <c r="F35230" s="294"/>
    </row>
    <row r="35231">
      <c r="A35231" s="294"/>
      <c r="B35231" s="294"/>
      <c r="C35231" s="294"/>
      <c r="D35231" s="294"/>
      <c r="E35231" s="294"/>
      <c r="F35231" s="294"/>
    </row>
    <row r="35232">
      <c r="A35232" s="294" t="s">
        <v>27516</v>
      </c>
      <c r="B35232" s="294"/>
      <c r="C35232" s="294"/>
      <c r="D35232" s="294"/>
      <c r="E35232" s="294"/>
      <c r="F35232" s="294"/>
    </row>
    <row r="35233">
      <c r="A35233" s="294" t="s">
        <v>23202</v>
      </c>
      <c r="B35233" s="294"/>
      <c r="C35233" s="294"/>
      <c r="D35233" s="294"/>
      <c r="E35233" s="294"/>
      <c r="F35233" s="294"/>
    </row>
    <row r="35234">
      <c r="A35234" s="294"/>
      <c r="B35234" s="294"/>
      <c r="C35234" s="294"/>
      <c r="D35234" s="294"/>
      <c r="E35234" s="294"/>
      <c r="F35234" s="294"/>
    </row>
    <row r="35235">
      <c r="A35235" s="294" t="s">
        <v>43104</v>
      </c>
      <c r="B35235" s="294"/>
      <c r="C35235" s="294"/>
      <c r="D35235" s="294"/>
      <c r="E35235" s="294"/>
      <c r="F35235" s="294"/>
    </row>
    <row r="35236">
      <c r="A35236" s="294" t="s">
        <v>41400</v>
      </c>
      <c r="B35236" s="294"/>
      <c r="C35236" s="294"/>
      <c r="D35236" s="294"/>
      <c r="E35236" s="294"/>
      <c r="F35236" s="294"/>
    </row>
    <row r="35237">
      <c r="A35237" s="294" t="s">
        <v>42813</v>
      </c>
      <c r="B35237" s="294"/>
      <c r="C35237" s="294"/>
      <c r="D35237" s="294"/>
      <c r="E35237" s="294"/>
      <c r="F35237" s="294"/>
    </row>
    <row r="35238">
      <c r="A35238" s="294" t="s">
        <v>40948</v>
      </c>
      <c r="B35238" s="294"/>
      <c r="C35238" s="294"/>
      <c r="D35238" s="294"/>
      <c r="E35238" s="294"/>
      <c r="F35238" s="294"/>
    </row>
    <row r="35239">
      <c r="A35239" s="294" t="s">
        <v>43105</v>
      </c>
      <c r="B35239" s="294"/>
      <c r="C35239" s="294"/>
      <c r="D35239" s="294"/>
      <c r="E35239" s="294"/>
      <c r="F35239" s="294"/>
    </row>
    <row r="35240">
      <c r="A35240" s="294"/>
      <c r="B35240" s="294"/>
      <c r="C35240" s="294"/>
      <c r="D35240" s="294"/>
      <c r="E35240" s="294"/>
      <c r="F35240" s="294"/>
    </row>
    <row r="35241">
      <c r="A35241" s="294" t="s">
        <v>21462</v>
      </c>
      <c r="B35241" s="294"/>
      <c r="C35241" s="294"/>
      <c r="D35241" s="294"/>
      <c r="E35241" s="294"/>
      <c r="F35241" s="294"/>
    </row>
    <row r="35242">
      <c r="A35242" s="294"/>
      <c r="B35242" s="294"/>
      <c r="C35242" s="294"/>
      <c r="D35242" s="294"/>
      <c r="E35242" s="294"/>
      <c r="F35242" s="294"/>
    </row>
    <row r="35243">
      <c r="A35243" s="294" t="s">
        <v>43106</v>
      </c>
      <c r="B35243" s="294"/>
      <c r="C35243" s="294"/>
      <c r="D35243" s="294"/>
      <c r="E35243" s="294"/>
      <c r="F35243" s="294"/>
    </row>
    <row r="35244">
      <c r="A35244" s="294" t="s">
        <v>43107</v>
      </c>
      <c r="B35244" s="294"/>
      <c r="C35244" s="294"/>
      <c r="D35244" s="294"/>
      <c r="E35244" s="294"/>
      <c r="F35244" s="294"/>
    </row>
    <row r="35245">
      <c r="A35245" s="294" t="s">
        <v>43108</v>
      </c>
      <c r="B35245" s="294"/>
      <c r="C35245" s="294"/>
      <c r="D35245" s="294"/>
      <c r="E35245" s="294"/>
      <c r="F35245" s="294"/>
    </row>
    <row r="35246">
      <c r="A35246" s="294" t="s">
        <v>43109</v>
      </c>
      <c r="B35246" s="294"/>
      <c r="C35246" s="294"/>
      <c r="D35246" s="294"/>
      <c r="E35246" s="294"/>
      <c r="F35246" s="294"/>
    </row>
    <row r="35247">
      <c r="A35247" s="294" t="s">
        <v>43110</v>
      </c>
      <c r="B35247" s="294"/>
      <c r="C35247" s="294"/>
      <c r="D35247" s="294"/>
      <c r="E35247" s="294"/>
      <c r="F35247" s="294"/>
    </row>
    <row r="35248">
      <c r="A35248" s="294" t="s">
        <v>43111</v>
      </c>
      <c r="B35248" s="294"/>
      <c r="C35248" s="294"/>
      <c r="D35248" s="294"/>
      <c r="E35248" s="294"/>
      <c r="F35248" s="294"/>
    </row>
    <row r="35249">
      <c r="A35249" s="294" t="s">
        <v>43096</v>
      </c>
      <c r="B35249" s="294"/>
      <c r="C35249" s="294"/>
      <c r="D35249" s="294"/>
      <c r="E35249" s="294"/>
      <c r="F35249" s="294"/>
    </row>
    <row r="35250">
      <c r="A35250" s="294" t="s">
        <v>43112</v>
      </c>
      <c r="B35250" s="294"/>
      <c r="C35250" s="294"/>
      <c r="D35250" s="294"/>
      <c r="E35250" s="294"/>
      <c r="F35250" s="294"/>
    </row>
    <row r="35251">
      <c r="A35251" s="294" t="s">
        <v>43113</v>
      </c>
      <c r="B35251" s="294"/>
      <c r="C35251" s="294"/>
      <c r="D35251" s="294"/>
      <c r="E35251" s="294"/>
      <c r="F35251" s="294"/>
    </row>
    <row r="35252">
      <c r="A35252" s="294" t="s">
        <v>43114</v>
      </c>
      <c r="B35252" s="294"/>
      <c r="C35252" s="294"/>
      <c r="D35252" s="294"/>
      <c r="E35252" s="294"/>
      <c r="F35252" s="294"/>
    </row>
    <row r="35253">
      <c r="A35253" s="294" t="s">
        <v>43115</v>
      </c>
      <c r="B35253" s="294"/>
      <c r="C35253" s="294"/>
      <c r="D35253" s="294"/>
      <c r="E35253" s="294"/>
      <c r="F35253" s="294"/>
    </row>
    <row r="35254">
      <c r="A35254" s="294" t="s">
        <v>43116</v>
      </c>
      <c r="B35254" s="294"/>
      <c r="C35254" s="294"/>
      <c r="D35254" s="294"/>
      <c r="E35254" s="294"/>
      <c r="F35254" s="294"/>
    </row>
    <row r="35255">
      <c r="A35255" s="294" t="s">
        <v>41650</v>
      </c>
      <c r="B35255" s="294"/>
      <c r="C35255" s="294"/>
      <c r="D35255" s="294"/>
      <c r="E35255" s="294"/>
      <c r="F35255" s="294"/>
    </row>
    <row r="35256">
      <c r="A35256" s="294" t="s">
        <v>41651</v>
      </c>
      <c r="B35256" s="294"/>
      <c r="C35256" s="294"/>
      <c r="D35256" s="294"/>
      <c r="E35256" s="294"/>
      <c r="F35256" s="294"/>
    </row>
    <row r="35257">
      <c r="A35257" s="294" t="s">
        <v>43117</v>
      </c>
      <c r="B35257" s="294"/>
      <c r="C35257" s="294"/>
      <c r="D35257" s="294"/>
      <c r="E35257" s="294"/>
      <c r="F35257" s="294"/>
    </row>
    <row r="35258">
      <c r="A35258" s="294" t="s">
        <v>43118</v>
      </c>
      <c r="B35258" s="294"/>
      <c r="C35258" s="294"/>
      <c r="D35258" s="294"/>
      <c r="E35258" s="294"/>
      <c r="F35258" s="294"/>
    </row>
    <row r="35259">
      <c r="A35259" s="294" t="s">
        <v>43119</v>
      </c>
      <c r="B35259" s="294"/>
      <c r="C35259" s="294"/>
      <c r="D35259" s="294"/>
      <c r="E35259" s="294"/>
      <c r="F35259" s="294"/>
    </row>
    <row r="35260">
      <c r="A35260" s="294" t="s">
        <v>43120</v>
      </c>
      <c r="B35260" s="294"/>
      <c r="C35260" s="294"/>
      <c r="D35260" s="294"/>
      <c r="E35260" s="294"/>
      <c r="F35260" s="294"/>
    </row>
    <row r="35261">
      <c r="A35261" s="294" t="s">
        <v>43121</v>
      </c>
      <c r="B35261" s="294"/>
      <c r="C35261" s="294"/>
      <c r="D35261" s="294"/>
      <c r="E35261" s="294"/>
      <c r="F35261" s="294"/>
    </row>
    <row r="35262">
      <c r="A35262" s="294" t="s">
        <v>43122</v>
      </c>
      <c r="B35262" s="294"/>
      <c r="C35262" s="294"/>
      <c r="D35262" s="294"/>
      <c r="E35262" s="294"/>
      <c r="F35262" s="294"/>
    </row>
    <row r="35263">
      <c r="A35263" s="294"/>
      <c r="B35263" s="294"/>
      <c r="C35263" s="294"/>
      <c r="D35263" s="294"/>
      <c r="E35263" s="294"/>
      <c r="F35263" s="294"/>
    </row>
    <row r="35264">
      <c r="A35264" s="294"/>
      <c r="B35264" s="294"/>
      <c r="C35264" s="294"/>
      <c r="D35264" s="294"/>
      <c r="E35264" s="294"/>
      <c r="F35264" s="294"/>
    </row>
    <row r="35265">
      <c r="A35265" s="294" t="s">
        <v>41927</v>
      </c>
      <c r="B35265" s="294"/>
      <c r="C35265" s="294"/>
      <c r="D35265" s="294"/>
      <c r="E35265" s="294"/>
      <c r="F35265" s="294"/>
    </row>
    <row r="35266">
      <c r="A35266" s="294" t="s">
        <v>43123</v>
      </c>
      <c r="B35266" s="294"/>
      <c r="C35266" s="294"/>
      <c r="D35266" s="294"/>
      <c r="E35266" s="294"/>
      <c r="F35266" s="294"/>
    </row>
    <row r="35267">
      <c r="A35267" s="294" t="s">
        <v>43124</v>
      </c>
      <c r="B35267" s="294"/>
      <c r="C35267" s="294"/>
      <c r="D35267" s="294"/>
      <c r="E35267" s="294"/>
      <c r="F35267" s="294"/>
    </row>
    <row r="35268">
      <c r="A35268" s="294" t="s">
        <v>20609</v>
      </c>
      <c r="B35268" s="294"/>
      <c r="C35268" s="294"/>
      <c r="D35268" s="294"/>
      <c r="E35268" s="294"/>
      <c r="F35268" s="294"/>
    </row>
    <row r="35269">
      <c r="A35269" s="294" t="s">
        <v>21618</v>
      </c>
      <c r="B35269" s="294"/>
      <c r="C35269" s="294"/>
      <c r="D35269" s="294"/>
      <c r="E35269" s="294"/>
      <c r="F35269" s="294"/>
    </row>
    <row r="35270">
      <c r="A35270" s="294" t="s">
        <v>43125</v>
      </c>
      <c r="B35270" s="294"/>
      <c r="C35270" s="294"/>
      <c r="D35270" s="294"/>
      <c r="E35270" s="294"/>
      <c r="F35270" s="294"/>
    </row>
    <row r="35271">
      <c r="A35271" s="294" t="s">
        <v>43126</v>
      </c>
      <c r="B35271" s="294"/>
      <c r="C35271" s="294"/>
      <c r="D35271" s="294"/>
      <c r="E35271" s="294"/>
      <c r="F35271" s="294"/>
    </row>
    <row r="35272">
      <c r="A35272" s="294"/>
      <c r="B35272" s="294"/>
      <c r="C35272" s="294"/>
      <c r="D35272" s="294"/>
      <c r="E35272" s="294"/>
      <c r="F35272" s="294"/>
    </row>
    <row r="35273">
      <c r="A35273" s="294" t="s">
        <v>22602</v>
      </c>
      <c r="B35273" s="294"/>
      <c r="C35273" s="294"/>
      <c r="D35273" s="294"/>
      <c r="E35273" s="294"/>
      <c r="F35273" s="294"/>
    </row>
    <row r="35274">
      <c r="A35274" s="294" t="s">
        <v>20462</v>
      </c>
      <c r="B35274" s="294"/>
      <c r="C35274" s="294"/>
      <c r="D35274" s="294"/>
      <c r="E35274" s="294"/>
      <c r="F35274" s="294"/>
    </row>
    <row r="35275">
      <c r="A35275" s="294"/>
      <c r="B35275" s="294"/>
      <c r="C35275" s="294"/>
      <c r="D35275" s="294"/>
      <c r="E35275" s="294"/>
      <c r="F35275" s="294"/>
    </row>
    <row r="35276">
      <c r="A35276" s="294" t="s">
        <v>43127</v>
      </c>
      <c r="B35276" s="294"/>
      <c r="C35276" s="294"/>
      <c r="D35276" s="294"/>
      <c r="E35276" s="294"/>
      <c r="F35276" s="294"/>
    </row>
    <row r="35277">
      <c r="A35277" s="294" t="s">
        <v>41400</v>
      </c>
      <c r="B35277" s="294"/>
      <c r="C35277" s="294"/>
      <c r="D35277" s="294"/>
      <c r="E35277" s="294"/>
      <c r="F35277" s="294"/>
    </row>
    <row r="35278">
      <c r="A35278" s="294" t="s">
        <v>43128</v>
      </c>
      <c r="B35278" s="294"/>
      <c r="C35278" s="294"/>
      <c r="D35278" s="294"/>
      <c r="E35278" s="294"/>
      <c r="F35278" s="294"/>
    </row>
    <row r="35279">
      <c r="A35279" s="294" t="s">
        <v>43129</v>
      </c>
      <c r="B35279" s="294"/>
      <c r="C35279" s="294"/>
      <c r="D35279" s="294"/>
      <c r="E35279" s="294"/>
      <c r="F35279" s="294"/>
    </row>
    <row r="35280">
      <c r="A35280" s="294" t="s">
        <v>43130</v>
      </c>
      <c r="B35280" s="294"/>
      <c r="C35280" s="294"/>
      <c r="D35280" s="294"/>
      <c r="E35280" s="294"/>
      <c r="F35280" s="294"/>
    </row>
    <row r="35281">
      <c r="A35281" s="294" t="s">
        <v>43131</v>
      </c>
      <c r="B35281" s="294"/>
      <c r="C35281" s="294"/>
      <c r="D35281" s="294"/>
      <c r="E35281" s="294"/>
      <c r="F35281" s="294"/>
    </row>
    <row r="35282">
      <c r="A35282" s="294" t="s">
        <v>21892</v>
      </c>
      <c r="B35282" s="294"/>
      <c r="C35282" s="294"/>
      <c r="D35282" s="294"/>
      <c r="E35282" s="294"/>
      <c r="F35282" s="294"/>
    </row>
    <row r="35283">
      <c r="A35283" s="294" t="s">
        <v>43132</v>
      </c>
      <c r="B35283" s="294"/>
      <c r="C35283" s="294"/>
      <c r="D35283" s="294"/>
      <c r="E35283" s="294"/>
      <c r="F35283" s="294"/>
    </row>
    <row r="35284">
      <c r="A35284" s="294"/>
      <c r="B35284" s="294"/>
      <c r="C35284" s="294"/>
      <c r="D35284" s="294"/>
      <c r="E35284" s="294"/>
      <c r="F35284" s="294"/>
    </row>
    <row r="35285">
      <c r="A35285" s="294" t="s">
        <v>27452</v>
      </c>
      <c r="B35285" s="294"/>
      <c r="C35285" s="294"/>
      <c r="D35285" s="294"/>
      <c r="E35285" s="294"/>
      <c r="F35285" s="294"/>
    </row>
    <row r="35286">
      <c r="A35286" s="294" t="s">
        <v>23704</v>
      </c>
      <c r="B35286" s="294"/>
      <c r="C35286" s="294"/>
      <c r="D35286" s="294"/>
      <c r="E35286" s="294"/>
      <c r="F35286" s="294"/>
    </row>
    <row r="35287">
      <c r="A35287" s="294"/>
      <c r="B35287" s="294"/>
      <c r="C35287" s="294"/>
      <c r="D35287" s="294"/>
      <c r="E35287" s="294"/>
      <c r="F35287" s="294"/>
    </row>
    <row r="35288">
      <c r="A35288" s="294" t="s">
        <v>43133</v>
      </c>
      <c r="B35288" s="294"/>
      <c r="C35288" s="294"/>
      <c r="D35288" s="294"/>
      <c r="E35288" s="294"/>
      <c r="F35288" s="294"/>
    </row>
    <row r="35289">
      <c r="A35289" s="294" t="s">
        <v>36339</v>
      </c>
      <c r="B35289" s="294"/>
      <c r="C35289" s="294"/>
      <c r="D35289" s="294"/>
      <c r="E35289" s="294"/>
      <c r="F35289" s="294"/>
    </row>
    <row r="35290">
      <c r="A35290" s="294" t="s">
        <v>40338</v>
      </c>
      <c r="B35290" s="294"/>
      <c r="C35290" s="294"/>
      <c r="D35290" s="294"/>
      <c r="E35290" s="294"/>
      <c r="F35290" s="294"/>
    </row>
    <row r="35291">
      <c r="A35291" s="294" t="s">
        <v>43134</v>
      </c>
      <c r="B35291" s="294"/>
      <c r="C35291" s="294"/>
      <c r="D35291" s="294"/>
      <c r="E35291" s="294"/>
      <c r="F35291" s="294"/>
    </row>
    <row r="35292">
      <c r="A35292" s="294" t="s">
        <v>21892</v>
      </c>
      <c r="B35292" s="294"/>
      <c r="C35292" s="294"/>
      <c r="D35292" s="294"/>
      <c r="E35292" s="294"/>
      <c r="F35292" s="294"/>
    </row>
    <row r="35293">
      <c r="A35293" s="294" t="s">
        <v>43135</v>
      </c>
      <c r="B35293" s="294"/>
      <c r="C35293" s="294"/>
      <c r="D35293" s="294"/>
      <c r="E35293" s="294"/>
      <c r="F35293" s="294"/>
    </row>
    <row r="35294">
      <c r="A35294" s="294"/>
      <c r="B35294" s="294"/>
      <c r="C35294" s="294"/>
      <c r="D35294" s="294"/>
      <c r="E35294" s="294"/>
      <c r="F35294" s="294"/>
    </row>
    <row r="35295">
      <c r="A35295" s="294" t="s">
        <v>42145</v>
      </c>
      <c r="B35295" s="294"/>
      <c r="C35295" s="294"/>
      <c r="D35295" s="294"/>
      <c r="E35295" s="294"/>
      <c r="F35295" s="294"/>
    </row>
    <row r="35296">
      <c r="A35296" s="294" t="s">
        <v>23156</v>
      </c>
      <c r="B35296" s="294"/>
      <c r="C35296" s="294"/>
      <c r="D35296" s="294"/>
      <c r="E35296" s="294"/>
      <c r="F35296" s="294"/>
    </row>
    <row r="35297">
      <c r="A35297" s="294"/>
      <c r="B35297" s="294"/>
      <c r="C35297" s="294"/>
      <c r="D35297" s="294"/>
      <c r="E35297" s="294"/>
      <c r="F35297" s="294"/>
    </row>
    <row r="35298">
      <c r="A35298" s="294" t="s">
        <v>43136</v>
      </c>
      <c r="B35298" s="294"/>
      <c r="C35298" s="294"/>
      <c r="D35298" s="294"/>
      <c r="E35298" s="294"/>
      <c r="F35298" s="294"/>
    </row>
    <row r="35299">
      <c r="A35299" s="294" t="s">
        <v>43137</v>
      </c>
      <c r="B35299" s="294"/>
      <c r="C35299" s="294"/>
      <c r="D35299" s="294"/>
      <c r="E35299" s="294"/>
      <c r="F35299" s="294"/>
    </row>
    <row r="35300">
      <c r="A35300" s="294" t="s">
        <v>43138</v>
      </c>
      <c r="B35300" s="294"/>
      <c r="C35300" s="294"/>
      <c r="D35300" s="294"/>
      <c r="E35300" s="294"/>
      <c r="F35300" s="294"/>
    </row>
    <row r="35301">
      <c r="A35301" s="294" t="s">
        <v>43139</v>
      </c>
      <c r="B35301" s="294"/>
      <c r="C35301" s="294"/>
      <c r="D35301" s="294"/>
      <c r="E35301" s="294"/>
      <c r="F35301" s="294"/>
    </row>
    <row r="35302">
      <c r="A35302" s="294" t="s">
        <v>43140</v>
      </c>
      <c r="B35302" s="294"/>
      <c r="C35302" s="294"/>
      <c r="D35302" s="294"/>
      <c r="E35302" s="294"/>
      <c r="F35302" s="294"/>
    </row>
    <row r="35303">
      <c r="A35303" s="294" t="s">
        <v>21921</v>
      </c>
      <c r="B35303" s="294"/>
      <c r="C35303" s="294"/>
      <c r="D35303" s="294"/>
      <c r="E35303" s="294"/>
      <c r="F35303" s="294"/>
    </row>
    <row r="35304">
      <c r="A35304" s="294" t="s">
        <v>43141</v>
      </c>
      <c r="B35304" s="294"/>
      <c r="C35304" s="294"/>
      <c r="D35304" s="294"/>
      <c r="E35304" s="294"/>
      <c r="F35304" s="294"/>
    </row>
    <row r="35305">
      <c r="A35305" s="294"/>
      <c r="B35305" s="294"/>
      <c r="C35305" s="294"/>
      <c r="D35305" s="294"/>
      <c r="E35305" s="294"/>
      <c r="F35305" s="294"/>
    </row>
    <row r="35306">
      <c r="A35306" s="294"/>
      <c r="B35306" s="294"/>
      <c r="C35306" s="294"/>
      <c r="D35306" s="294"/>
      <c r="E35306" s="294"/>
      <c r="F35306" s="294"/>
    </row>
    <row r="35307">
      <c r="A35307" s="294" t="s">
        <v>40986</v>
      </c>
      <c r="B35307" s="294"/>
      <c r="C35307" s="294"/>
      <c r="D35307" s="294"/>
      <c r="E35307" s="294"/>
      <c r="F35307" s="294"/>
    </row>
    <row r="35308">
      <c r="A35308" s="294"/>
      <c r="B35308" s="294"/>
      <c r="C35308" s="294"/>
      <c r="D35308" s="294"/>
      <c r="E35308" s="294"/>
      <c r="F35308" s="294"/>
    </row>
    <row r="35309">
      <c r="A35309" s="294" t="s">
        <v>41595</v>
      </c>
      <c r="B35309" s="294"/>
      <c r="C35309" s="294"/>
      <c r="D35309" s="294"/>
      <c r="E35309" s="294"/>
      <c r="F35309" s="294"/>
    </row>
    <row r="35310">
      <c r="A35310" s="294" t="s">
        <v>43142</v>
      </c>
      <c r="B35310" s="294"/>
      <c r="C35310" s="294"/>
      <c r="D35310" s="294"/>
      <c r="E35310" s="294"/>
      <c r="F35310" s="294"/>
    </row>
    <row r="35311">
      <c r="A35311" s="294" t="s">
        <v>30336</v>
      </c>
      <c r="B35311" s="294"/>
      <c r="C35311" s="294"/>
      <c r="D35311" s="294"/>
      <c r="E35311" s="294"/>
      <c r="F35311" s="294"/>
    </row>
    <row r="35312">
      <c r="A35312" s="294" t="s">
        <v>41599</v>
      </c>
      <c r="B35312" s="294"/>
      <c r="C35312" s="294"/>
      <c r="D35312" s="294"/>
      <c r="E35312" s="294"/>
      <c r="F35312" s="294"/>
    </row>
    <row r="35313">
      <c r="A35313" s="294" t="s">
        <v>43143</v>
      </c>
      <c r="B35313" s="294"/>
      <c r="C35313" s="294"/>
      <c r="D35313" s="294"/>
      <c r="E35313" s="294"/>
      <c r="F35313" s="294"/>
    </row>
    <row r="35314">
      <c r="A35314" s="294" t="s">
        <v>38164</v>
      </c>
      <c r="B35314" s="294"/>
      <c r="C35314" s="294"/>
      <c r="D35314" s="294"/>
      <c r="E35314" s="294"/>
      <c r="F35314" s="294"/>
    </row>
    <row r="35315">
      <c r="A35315" s="294" t="s">
        <v>43144</v>
      </c>
      <c r="B35315" s="294"/>
      <c r="C35315" s="294"/>
      <c r="D35315" s="294"/>
      <c r="E35315" s="294"/>
      <c r="F35315" s="294"/>
    </row>
    <row r="35316">
      <c r="A35316" s="294"/>
      <c r="B35316" s="294"/>
      <c r="C35316" s="294"/>
      <c r="D35316" s="294"/>
      <c r="E35316" s="294"/>
      <c r="F35316" s="294"/>
    </row>
    <row r="35317">
      <c r="A35317" s="294" t="s">
        <v>43145</v>
      </c>
      <c r="B35317" s="294"/>
      <c r="C35317" s="294"/>
      <c r="D35317" s="294"/>
      <c r="E35317" s="294"/>
      <c r="F35317" s="294"/>
    </row>
    <row r="35318">
      <c r="A35318" s="294"/>
      <c r="B35318" s="294"/>
      <c r="C35318" s="294"/>
      <c r="D35318" s="294"/>
      <c r="E35318" s="294"/>
      <c r="F35318" s="294"/>
    </row>
    <row r="35319">
      <c r="A35319" s="294" t="s">
        <v>43146</v>
      </c>
      <c r="B35319" s="294"/>
      <c r="C35319" s="294"/>
      <c r="D35319" s="294"/>
      <c r="E35319" s="294"/>
      <c r="F35319" s="294"/>
    </row>
    <row r="35320">
      <c r="A35320" s="294" t="s">
        <v>43147</v>
      </c>
      <c r="B35320" s="294"/>
      <c r="C35320" s="294"/>
      <c r="D35320" s="294"/>
      <c r="E35320" s="294"/>
      <c r="F35320" s="294"/>
    </row>
    <row r="35321">
      <c r="A35321" s="294" t="s">
        <v>43148</v>
      </c>
      <c r="B35321" s="294"/>
      <c r="C35321" s="294"/>
      <c r="D35321" s="294"/>
      <c r="E35321" s="294"/>
      <c r="F35321" s="294"/>
    </row>
    <row r="35322">
      <c r="A35322" s="294" t="s">
        <v>43149</v>
      </c>
      <c r="B35322" s="294"/>
      <c r="C35322" s="294"/>
      <c r="D35322" s="294"/>
      <c r="E35322" s="294"/>
      <c r="F35322" s="294"/>
    </row>
    <row r="35323">
      <c r="A35323" s="294" t="s">
        <v>43150</v>
      </c>
      <c r="B35323" s="294"/>
      <c r="C35323" s="294"/>
      <c r="D35323" s="294"/>
      <c r="E35323" s="294"/>
      <c r="F35323" s="294"/>
    </row>
    <row r="35324">
      <c r="A35324" s="294" t="s">
        <v>43151</v>
      </c>
      <c r="B35324" s="294"/>
      <c r="C35324" s="294"/>
      <c r="D35324" s="294"/>
      <c r="E35324" s="294"/>
      <c r="F35324" s="294"/>
    </row>
    <row r="35325">
      <c r="A35325" s="294" t="s">
        <v>43152</v>
      </c>
      <c r="B35325" s="294"/>
      <c r="C35325" s="294"/>
      <c r="D35325" s="294"/>
      <c r="E35325" s="294"/>
      <c r="F35325" s="294"/>
    </row>
    <row r="35326">
      <c r="A35326" s="294" t="s">
        <v>43153</v>
      </c>
      <c r="B35326" s="294"/>
      <c r="C35326" s="294"/>
      <c r="D35326" s="294"/>
      <c r="E35326" s="294"/>
      <c r="F35326" s="294"/>
    </row>
    <row r="35327">
      <c r="A35327" s="294" t="s">
        <v>43154</v>
      </c>
      <c r="B35327" s="294"/>
      <c r="C35327" s="294"/>
      <c r="D35327" s="294"/>
      <c r="E35327" s="294"/>
      <c r="F35327" s="294"/>
    </row>
    <row r="35328">
      <c r="A35328" s="294" t="s">
        <v>42780</v>
      </c>
      <c r="B35328" s="294"/>
      <c r="C35328" s="294"/>
      <c r="D35328" s="294"/>
      <c r="E35328" s="294"/>
      <c r="F35328" s="294"/>
    </row>
    <row r="35329">
      <c r="A35329" s="294" t="s">
        <v>39330</v>
      </c>
      <c r="B35329" s="294"/>
      <c r="C35329" s="294"/>
      <c r="D35329" s="294"/>
      <c r="E35329" s="294"/>
      <c r="F35329" s="294"/>
    </row>
    <row r="35330">
      <c r="A35330" s="294" t="s">
        <v>43155</v>
      </c>
      <c r="B35330" s="294"/>
      <c r="C35330" s="294"/>
      <c r="D35330" s="294"/>
      <c r="E35330" s="294"/>
      <c r="F35330" s="294"/>
    </row>
    <row r="35331">
      <c r="A35331" s="294" t="s">
        <v>43156</v>
      </c>
      <c r="B35331" s="294"/>
      <c r="C35331" s="294"/>
      <c r="D35331" s="294"/>
      <c r="E35331" s="294"/>
      <c r="F35331" s="294"/>
    </row>
    <row r="35332">
      <c r="A35332" s="294" t="s">
        <v>43157</v>
      </c>
      <c r="B35332" s="294"/>
      <c r="C35332" s="294"/>
      <c r="D35332" s="294"/>
      <c r="E35332" s="294"/>
      <c r="F35332" s="294"/>
    </row>
    <row r="35333">
      <c r="A35333" s="294" t="s">
        <v>43158</v>
      </c>
      <c r="B35333" s="294"/>
      <c r="C35333" s="294"/>
      <c r="D35333" s="294"/>
      <c r="E35333" s="294"/>
      <c r="F35333" s="294"/>
    </row>
    <row r="35334">
      <c r="A35334" s="294" t="s">
        <v>40672</v>
      </c>
      <c r="B35334" s="294"/>
      <c r="C35334" s="294"/>
      <c r="D35334" s="294"/>
      <c r="E35334" s="294"/>
      <c r="F35334" s="294"/>
    </row>
    <row r="35335">
      <c r="A35335" s="294" t="s">
        <v>43159</v>
      </c>
      <c r="B35335" s="294"/>
      <c r="C35335" s="294"/>
      <c r="D35335" s="294"/>
      <c r="E35335" s="294"/>
      <c r="F35335" s="294"/>
    </row>
    <row r="35336">
      <c r="A35336" s="294" t="s">
        <v>37874</v>
      </c>
      <c r="B35336" s="294"/>
      <c r="C35336" s="294"/>
      <c r="D35336" s="294"/>
      <c r="E35336" s="294"/>
      <c r="F35336" s="294"/>
    </row>
    <row r="35337">
      <c r="A35337" s="294" t="s">
        <v>43160</v>
      </c>
      <c r="B35337" s="294"/>
      <c r="C35337" s="294"/>
      <c r="D35337" s="294"/>
      <c r="E35337" s="294"/>
      <c r="F35337" s="294"/>
    </row>
    <row r="35338">
      <c r="A35338" s="294" t="s">
        <v>43161</v>
      </c>
      <c r="B35338" s="294"/>
      <c r="C35338" s="294"/>
      <c r="D35338" s="294"/>
      <c r="E35338" s="294"/>
      <c r="F35338" s="294"/>
    </row>
    <row r="35339">
      <c r="A35339" s="294" t="s">
        <v>43162</v>
      </c>
      <c r="B35339" s="294"/>
      <c r="C35339" s="294"/>
      <c r="D35339" s="294"/>
      <c r="E35339" s="294"/>
      <c r="F35339" s="294"/>
    </row>
    <row r="35340">
      <c r="A35340" s="294" t="s">
        <v>43163</v>
      </c>
      <c r="B35340" s="294"/>
      <c r="C35340" s="294"/>
      <c r="D35340" s="294"/>
      <c r="E35340" s="294"/>
      <c r="F35340" s="294"/>
    </row>
    <row r="35341">
      <c r="A35341" s="294"/>
      <c r="B35341" s="294"/>
      <c r="C35341" s="294"/>
      <c r="D35341" s="294"/>
      <c r="E35341" s="294"/>
      <c r="F35341" s="294"/>
    </row>
    <row r="35342">
      <c r="A35342" s="294" t="s">
        <v>40678</v>
      </c>
      <c r="B35342" s="294"/>
      <c r="C35342" s="294"/>
      <c r="D35342" s="294"/>
      <c r="E35342" s="294"/>
      <c r="F35342" s="294"/>
    </row>
    <row r="35343">
      <c r="A35343" s="294"/>
      <c r="B35343" s="294"/>
      <c r="C35343" s="294"/>
      <c r="D35343" s="294"/>
      <c r="E35343" s="294"/>
      <c r="F35343" s="294"/>
    </row>
    <row r="35344">
      <c r="A35344" s="294" t="s">
        <v>23171</v>
      </c>
      <c r="B35344" s="294"/>
      <c r="C35344" s="294"/>
      <c r="D35344" s="294"/>
      <c r="E35344" s="294"/>
      <c r="F35344" s="294"/>
    </row>
    <row r="35345">
      <c r="A35345" s="294" t="s">
        <v>32126</v>
      </c>
      <c r="B35345" s="294"/>
      <c r="C35345" s="294"/>
      <c r="D35345" s="294"/>
      <c r="E35345" s="294"/>
      <c r="F35345" s="294"/>
    </row>
    <row r="35346">
      <c r="A35346" s="294" t="s">
        <v>41016</v>
      </c>
      <c r="B35346" s="294"/>
      <c r="C35346" s="294"/>
      <c r="D35346" s="294"/>
      <c r="E35346" s="294"/>
      <c r="F35346" s="294"/>
    </row>
    <row r="35347">
      <c r="A35347" s="294" t="s">
        <v>42870</v>
      </c>
      <c r="B35347" s="294"/>
      <c r="C35347" s="294"/>
      <c r="D35347" s="294"/>
      <c r="E35347" s="294"/>
      <c r="F35347" s="294"/>
    </row>
    <row r="35348">
      <c r="A35348" s="294" t="s">
        <v>39849</v>
      </c>
      <c r="B35348" s="294"/>
      <c r="C35348" s="294"/>
      <c r="D35348" s="294"/>
      <c r="E35348" s="294"/>
      <c r="F35348" s="294"/>
    </row>
    <row r="35349">
      <c r="A35349" s="294" t="s">
        <v>39850</v>
      </c>
      <c r="B35349" s="294"/>
      <c r="C35349" s="294"/>
      <c r="D35349" s="294"/>
      <c r="E35349" s="294"/>
      <c r="F35349" s="294"/>
    </row>
    <row r="35350">
      <c r="A35350" s="294" t="s">
        <v>41627</v>
      </c>
      <c r="B35350" s="294"/>
      <c r="C35350" s="294"/>
      <c r="D35350" s="294"/>
      <c r="E35350" s="294"/>
      <c r="F35350" s="294"/>
    </row>
    <row r="35351">
      <c r="A35351" s="294" t="s">
        <v>43164</v>
      </c>
      <c r="B35351" s="294"/>
      <c r="C35351" s="294"/>
      <c r="D35351" s="294"/>
      <c r="E35351" s="294"/>
      <c r="F35351" s="294"/>
    </row>
    <row r="35352">
      <c r="A35352" s="294" t="s">
        <v>43165</v>
      </c>
      <c r="B35352" s="294"/>
      <c r="C35352" s="294"/>
      <c r="D35352" s="294"/>
      <c r="E35352" s="294"/>
      <c r="F35352" s="294"/>
    </row>
    <row r="35353">
      <c r="A35353" s="294" t="s">
        <v>43166</v>
      </c>
      <c r="B35353" s="294"/>
      <c r="C35353" s="294"/>
      <c r="D35353" s="294"/>
      <c r="E35353" s="294"/>
      <c r="F35353" s="294"/>
    </row>
    <row r="35354">
      <c r="A35354" s="294" t="s">
        <v>43167</v>
      </c>
      <c r="B35354" s="294"/>
      <c r="C35354" s="294"/>
      <c r="D35354" s="294"/>
      <c r="E35354" s="294"/>
      <c r="F35354" s="294"/>
    </row>
    <row r="35355">
      <c r="A35355" s="294" t="s">
        <v>24562</v>
      </c>
      <c r="B35355" s="294"/>
      <c r="C35355" s="294"/>
      <c r="D35355" s="294"/>
      <c r="E35355" s="294"/>
      <c r="F35355" s="294"/>
    </row>
    <row r="35356">
      <c r="A35356" s="294" t="s">
        <v>43168</v>
      </c>
      <c r="B35356" s="294"/>
      <c r="C35356" s="294"/>
      <c r="D35356" s="294"/>
      <c r="E35356" s="294"/>
      <c r="F35356" s="294"/>
    </row>
    <row r="35357">
      <c r="A35357" s="294" t="s">
        <v>43169</v>
      </c>
      <c r="B35357" s="294"/>
      <c r="C35357" s="294"/>
      <c r="D35357" s="294"/>
      <c r="E35357" s="294"/>
      <c r="F35357" s="294"/>
    </row>
    <row r="35358">
      <c r="A35358" s="294" t="s">
        <v>43170</v>
      </c>
      <c r="B35358" s="294"/>
      <c r="C35358" s="294"/>
      <c r="D35358" s="294"/>
      <c r="E35358" s="294"/>
      <c r="F35358" s="294"/>
    </row>
    <row r="35359">
      <c r="A35359" s="294" t="s">
        <v>43171</v>
      </c>
      <c r="B35359" s="294"/>
      <c r="C35359" s="294"/>
      <c r="D35359" s="294"/>
      <c r="E35359" s="294"/>
      <c r="F35359" s="294"/>
    </row>
    <row r="35360">
      <c r="A35360" s="294" t="s">
        <v>43172</v>
      </c>
      <c r="B35360" s="294"/>
      <c r="C35360" s="294"/>
      <c r="D35360" s="294"/>
      <c r="E35360" s="294"/>
      <c r="F35360" s="294"/>
    </row>
    <row r="35361">
      <c r="A35361" s="294" t="s">
        <v>43173</v>
      </c>
      <c r="B35361" s="294"/>
      <c r="C35361" s="294"/>
      <c r="D35361" s="294"/>
      <c r="E35361" s="294"/>
      <c r="F35361" s="294"/>
    </row>
    <row r="35362">
      <c r="A35362" s="294"/>
      <c r="B35362" s="294"/>
      <c r="C35362" s="294"/>
      <c r="D35362" s="294"/>
      <c r="E35362" s="294"/>
      <c r="F35362" s="294"/>
    </row>
    <row r="35363">
      <c r="A35363" s="294" t="s">
        <v>41927</v>
      </c>
      <c r="B35363" s="294"/>
      <c r="C35363" s="294"/>
      <c r="D35363" s="294"/>
      <c r="E35363" s="294"/>
      <c r="F35363" s="294"/>
    </row>
    <row r="35364">
      <c r="A35364" s="294" t="s">
        <v>20617</v>
      </c>
      <c r="B35364" s="294"/>
      <c r="C35364" s="294"/>
      <c r="D35364" s="294"/>
      <c r="E35364" s="294"/>
      <c r="F35364" s="294"/>
    </row>
    <row r="35365">
      <c r="A35365" s="294" t="s">
        <v>21672</v>
      </c>
      <c r="B35365" s="294"/>
      <c r="C35365" s="294"/>
      <c r="D35365" s="294"/>
      <c r="E35365" s="294"/>
      <c r="F35365" s="294"/>
    </row>
    <row r="35366">
      <c r="A35366" s="294" t="s">
        <v>43125</v>
      </c>
      <c r="B35366" s="294"/>
      <c r="C35366" s="294"/>
      <c r="D35366" s="294"/>
      <c r="E35366" s="294"/>
      <c r="F35366" s="294"/>
    </row>
    <row r="35367">
      <c r="A35367" s="294" t="s">
        <v>43126</v>
      </c>
      <c r="B35367" s="294"/>
      <c r="C35367" s="294"/>
      <c r="D35367" s="294"/>
      <c r="E35367" s="294"/>
      <c r="F35367" s="294"/>
    </row>
    <row r="35368">
      <c r="A35368" s="294"/>
      <c r="B35368" s="294"/>
      <c r="C35368" s="294"/>
      <c r="D35368" s="294"/>
      <c r="E35368" s="294"/>
      <c r="F35368" s="294"/>
    </row>
    <row r="35369">
      <c r="A35369" s="294"/>
      <c r="B35369" s="294"/>
      <c r="C35369" s="294"/>
      <c r="D35369" s="294"/>
      <c r="E35369" s="294"/>
      <c r="F35369" s="294"/>
    </row>
    <row r="35370">
      <c r="A35370" s="294" t="s">
        <v>21429</v>
      </c>
      <c r="B35370" s="294"/>
      <c r="C35370" s="294"/>
      <c r="D35370" s="294"/>
      <c r="E35370" s="294"/>
      <c r="F35370" s="294"/>
    </row>
    <row r="35371">
      <c r="A35371" s="294"/>
      <c r="B35371" s="294"/>
      <c r="C35371" s="294"/>
      <c r="D35371" s="294"/>
      <c r="E35371" s="294"/>
      <c r="F35371" s="294"/>
    </row>
    <row r="35372">
      <c r="A35372" s="294" t="s">
        <v>43174</v>
      </c>
      <c r="B35372" s="294"/>
      <c r="C35372" s="294"/>
      <c r="D35372" s="294"/>
      <c r="E35372" s="294"/>
      <c r="F35372" s="294"/>
    </row>
    <row r="35373">
      <c r="A35373" s="294" t="s">
        <v>43175</v>
      </c>
      <c r="B35373" s="294"/>
      <c r="C35373" s="294"/>
      <c r="D35373" s="294"/>
      <c r="E35373" s="294"/>
      <c r="F35373" s="294"/>
    </row>
    <row r="35374">
      <c r="A35374" s="294" t="s">
        <v>43176</v>
      </c>
      <c r="B35374" s="294"/>
      <c r="C35374" s="294"/>
      <c r="D35374" s="294"/>
      <c r="E35374" s="294"/>
      <c r="F35374" s="294"/>
    </row>
    <row r="35375">
      <c r="A35375" s="294" t="s">
        <v>39362</v>
      </c>
      <c r="B35375" s="294"/>
      <c r="C35375" s="294"/>
      <c r="D35375" s="294"/>
      <c r="E35375" s="294"/>
      <c r="F35375" s="294"/>
    </row>
    <row r="35376">
      <c r="A35376" s="294" t="s">
        <v>39371</v>
      </c>
      <c r="B35376" s="294"/>
      <c r="C35376" s="294"/>
      <c r="D35376" s="294"/>
      <c r="E35376" s="294"/>
      <c r="F35376" s="294"/>
    </row>
    <row r="35377">
      <c r="A35377" s="294" t="s">
        <v>39375</v>
      </c>
      <c r="B35377" s="294"/>
      <c r="C35377" s="294"/>
      <c r="D35377" s="294"/>
      <c r="E35377" s="294"/>
      <c r="F35377" s="294"/>
    </row>
    <row r="35378">
      <c r="A35378" s="294" t="s">
        <v>39363</v>
      </c>
      <c r="B35378" s="294"/>
      <c r="C35378" s="294"/>
      <c r="D35378" s="294"/>
      <c r="E35378" s="294"/>
      <c r="F35378" s="294"/>
    </row>
    <row r="35379">
      <c r="A35379" s="294" t="s">
        <v>39364</v>
      </c>
      <c r="B35379" s="294"/>
      <c r="C35379" s="294"/>
      <c r="D35379" s="294"/>
      <c r="E35379" s="294"/>
      <c r="F35379" s="294"/>
    </row>
    <row r="35380">
      <c r="A35380" s="294" t="s">
        <v>39374</v>
      </c>
      <c r="B35380" s="294"/>
      <c r="C35380" s="294"/>
      <c r="D35380" s="294"/>
      <c r="E35380" s="294"/>
      <c r="F35380" s="294"/>
    </row>
    <row r="35381">
      <c r="A35381" s="294" t="s">
        <v>43177</v>
      </c>
      <c r="B35381" s="294"/>
      <c r="C35381" s="294"/>
      <c r="D35381" s="294"/>
      <c r="E35381" s="294"/>
      <c r="F35381" s="294"/>
    </row>
    <row r="35382">
      <c r="A35382" s="294" t="s">
        <v>43178</v>
      </c>
      <c r="B35382" s="294"/>
      <c r="C35382" s="294"/>
      <c r="D35382" s="294"/>
      <c r="E35382" s="294"/>
      <c r="F35382" s="294"/>
    </row>
    <row r="35383">
      <c r="A35383" s="294" t="s">
        <v>43179</v>
      </c>
      <c r="B35383" s="294"/>
      <c r="C35383" s="294"/>
      <c r="D35383" s="294"/>
      <c r="E35383" s="294"/>
      <c r="F35383" s="294"/>
    </row>
    <row r="35384">
      <c r="A35384" s="294" t="s">
        <v>43180</v>
      </c>
      <c r="B35384" s="294"/>
      <c r="C35384" s="294"/>
      <c r="D35384" s="294"/>
      <c r="E35384" s="294"/>
      <c r="F35384" s="294"/>
    </row>
    <row r="35385">
      <c r="A35385" s="294" t="s">
        <v>43181</v>
      </c>
      <c r="B35385" s="294"/>
      <c r="C35385" s="294"/>
      <c r="D35385" s="294"/>
      <c r="E35385" s="294"/>
      <c r="F35385" s="294"/>
    </row>
    <row r="35386">
      <c r="A35386" s="294"/>
      <c r="B35386" s="294"/>
      <c r="C35386" s="294"/>
      <c r="D35386" s="294"/>
      <c r="E35386" s="294"/>
      <c r="F35386" s="294"/>
    </row>
    <row r="35387">
      <c r="A35387" s="294"/>
      <c r="B35387" s="294"/>
      <c r="C35387" s="294"/>
      <c r="D35387" s="294"/>
      <c r="E35387" s="294"/>
      <c r="F35387" s="294"/>
    </row>
    <row r="35388">
      <c r="A35388" s="294" t="s">
        <v>22564</v>
      </c>
      <c r="B35388" s="294"/>
      <c r="C35388" s="294"/>
      <c r="D35388" s="294"/>
      <c r="E35388" s="294"/>
      <c r="F35388" s="294"/>
    </row>
    <row r="35389">
      <c r="A35389" s="294" t="s">
        <v>20470</v>
      </c>
      <c r="B35389" s="294"/>
      <c r="C35389" s="294"/>
      <c r="D35389" s="294"/>
      <c r="E35389" s="294"/>
      <c r="F35389" s="294"/>
    </row>
    <row r="35390">
      <c r="A35390" s="294"/>
      <c r="B35390" s="294"/>
      <c r="C35390" s="294"/>
      <c r="D35390" s="294"/>
      <c r="E35390" s="294"/>
      <c r="F35390" s="294"/>
    </row>
    <row r="35391">
      <c r="A35391" s="294" t="s">
        <v>43182</v>
      </c>
      <c r="B35391" s="294"/>
      <c r="C35391" s="294"/>
      <c r="D35391" s="294"/>
      <c r="E35391" s="294"/>
      <c r="F35391" s="294"/>
    </row>
    <row r="35392">
      <c r="A35392" s="294" t="s">
        <v>43183</v>
      </c>
      <c r="B35392" s="294"/>
      <c r="C35392" s="294"/>
      <c r="D35392" s="294"/>
      <c r="E35392" s="294"/>
      <c r="F35392" s="294"/>
    </row>
    <row r="35393">
      <c r="A35393" s="294" t="s">
        <v>43184</v>
      </c>
      <c r="B35393" s="294"/>
      <c r="C35393" s="294"/>
      <c r="D35393" s="294"/>
      <c r="E35393" s="294"/>
      <c r="F35393" s="294"/>
    </row>
    <row r="35394">
      <c r="A35394" s="294" t="s">
        <v>43185</v>
      </c>
      <c r="B35394" s="294"/>
      <c r="C35394" s="294"/>
      <c r="D35394" s="294"/>
      <c r="E35394" s="294"/>
      <c r="F35394" s="294"/>
    </row>
    <row r="35395">
      <c r="A35395" s="294" t="s">
        <v>43186</v>
      </c>
      <c r="B35395" s="294"/>
      <c r="C35395" s="294"/>
      <c r="D35395" s="294"/>
      <c r="E35395" s="294"/>
      <c r="F35395" s="294"/>
    </row>
    <row r="35396">
      <c r="A35396" s="294" t="s">
        <v>43187</v>
      </c>
      <c r="B35396" s="294"/>
      <c r="C35396" s="294"/>
      <c r="D35396" s="294"/>
      <c r="E35396" s="294"/>
      <c r="F35396" s="294"/>
    </row>
    <row r="35397">
      <c r="A35397" s="294" t="s">
        <v>43188</v>
      </c>
      <c r="B35397" s="294"/>
      <c r="C35397" s="294"/>
      <c r="D35397" s="294"/>
      <c r="E35397" s="294"/>
      <c r="F35397" s="294"/>
    </row>
    <row r="35398">
      <c r="A35398" s="294" t="s">
        <v>43189</v>
      </c>
      <c r="B35398" s="294"/>
      <c r="C35398" s="294"/>
      <c r="D35398" s="294"/>
      <c r="E35398" s="294"/>
      <c r="F35398" s="294"/>
    </row>
    <row r="35399">
      <c r="A35399" s="294" t="s">
        <v>43190</v>
      </c>
      <c r="B35399" s="294"/>
      <c r="C35399" s="294"/>
      <c r="D35399" s="294"/>
      <c r="E35399" s="294"/>
      <c r="F35399" s="294"/>
    </row>
    <row r="35400">
      <c r="A35400" s="294"/>
      <c r="B35400" s="294"/>
      <c r="C35400" s="294"/>
      <c r="D35400" s="294"/>
      <c r="E35400" s="294"/>
      <c r="F35400" s="294"/>
    </row>
    <row r="35401">
      <c r="A35401" s="294" t="s">
        <v>23311</v>
      </c>
      <c r="B35401" s="294"/>
      <c r="C35401" s="294"/>
      <c r="D35401" s="294"/>
      <c r="E35401" s="294"/>
      <c r="F35401" s="294"/>
    </row>
    <row r="35402">
      <c r="A35402" s="294"/>
      <c r="B35402" s="294"/>
      <c r="C35402" s="294"/>
      <c r="D35402" s="294"/>
      <c r="E35402" s="294"/>
      <c r="F35402" s="294"/>
    </row>
    <row r="35403">
      <c r="A35403" s="294" t="s">
        <v>43191</v>
      </c>
      <c r="B35403" s="294"/>
      <c r="C35403" s="294"/>
      <c r="D35403" s="294"/>
      <c r="E35403" s="294"/>
      <c r="F35403" s="294"/>
    </row>
    <row r="35404">
      <c r="A35404" s="294" t="s">
        <v>43192</v>
      </c>
      <c r="B35404" s="294"/>
      <c r="C35404" s="294"/>
      <c r="D35404" s="294"/>
      <c r="E35404" s="294"/>
      <c r="F35404" s="294"/>
    </row>
    <row r="35405">
      <c r="A35405" s="294" t="s">
        <v>43193</v>
      </c>
      <c r="B35405" s="294"/>
      <c r="C35405" s="294"/>
      <c r="D35405" s="294"/>
      <c r="E35405" s="294"/>
      <c r="F35405" s="294"/>
    </row>
    <row r="35406">
      <c r="A35406" s="294" t="s">
        <v>43194</v>
      </c>
      <c r="B35406" s="294"/>
      <c r="C35406" s="294"/>
      <c r="D35406" s="294"/>
      <c r="E35406" s="294"/>
      <c r="F35406" s="294"/>
    </row>
    <row r="35407">
      <c r="A35407" s="294" t="s">
        <v>21892</v>
      </c>
      <c r="B35407" s="294"/>
      <c r="C35407" s="294"/>
      <c r="D35407" s="294"/>
      <c r="E35407" s="294"/>
      <c r="F35407" s="294"/>
    </row>
    <row r="35408">
      <c r="A35408" s="294" t="s">
        <v>43195</v>
      </c>
      <c r="B35408" s="294"/>
      <c r="C35408" s="294"/>
      <c r="D35408" s="294"/>
      <c r="E35408" s="294"/>
      <c r="F35408" s="294"/>
    </row>
    <row r="35409">
      <c r="A35409" s="294"/>
      <c r="B35409" s="294"/>
      <c r="C35409" s="294"/>
      <c r="D35409" s="294"/>
      <c r="E35409" s="294"/>
      <c r="F35409" s="294"/>
    </row>
    <row r="35410">
      <c r="A35410" s="294" t="s">
        <v>25653</v>
      </c>
      <c r="B35410" s="294"/>
      <c r="C35410" s="294"/>
      <c r="D35410" s="294"/>
      <c r="E35410" s="294"/>
      <c r="F35410" s="294"/>
    </row>
    <row r="35411">
      <c r="A35411" s="294"/>
      <c r="B35411" s="294"/>
      <c r="C35411" s="294"/>
      <c r="D35411" s="294"/>
      <c r="E35411" s="294"/>
      <c r="F35411" s="294"/>
    </row>
    <row r="35412">
      <c r="A35412" s="294" t="s">
        <v>43196</v>
      </c>
      <c r="B35412" s="294"/>
      <c r="C35412" s="294"/>
      <c r="D35412" s="294"/>
      <c r="E35412" s="294"/>
      <c r="F35412" s="294"/>
    </row>
    <row r="35413">
      <c r="A35413" s="294" t="s">
        <v>43197</v>
      </c>
      <c r="B35413" s="294"/>
      <c r="C35413" s="294"/>
      <c r="D35413" s="294"/>
      <c r="E35413" s="294"/>
      <c r="F35413" s="294"/>
    </row>
    <row r="35414">
      <c r="A35414" s="294" t="s">
        <v>43198</v>
      </c>
      <c r="B35414" s="294"/>
      <c r="C35414" s="294"/>
      <c r="D35414" s="294"/>
      <c r="E35414" s="294"/>
      <c r="F35414" s="294"/>
    </row>
    <row r="35415">
      <c r="A35415" s="294" t="s">
        <v>40933</v>
      </c>
      <c r="B35415" s="294"/>
      <c r="C35415" s="294"/>
      <c r="D35415" s="294"/>
      <c r="E35415" s="294"/>
      <c r="F35415" s="294"/>
    </row>
    <row r="35416">
      <c r="A35416" s="294"/>
      <c r="B35416" s="294"/>
      <c r="C35416" s="294"/>
      <c r="D35416" s="294"/>
      <c r="E35416" s="294"/>
      <c r="F35416" s="294"/>
    </row>
    <row r="35417">
      <c r="A35417" s="294" t="s">
        <v>23201</v>
      </c>
      <c r="B35417" s="294"/>
      <c r="C35417" s="294"/>
      <c r="D35417" s="294"/>
      <c r="E35417" s="294"/>
      <c r="F35417" s="294"/>
    </row>
    <row r="35418">
      <c r="A35418" s="294"/>
      <c r="B35418" s="294"/>
      <c r="C35418" s="294"/>
      <c r="D35418" s="294"/>
      <c r="E35418" s="294"/>
      <c r="F35418" s="294"/>
    </row>
    <row r="35419">
      <c r="A35419" s="294" t="s">
        <v>23890</v>
      </c>
      <c r="B35419" s="294"/>
      <c r="C35419" s="294"/>
      <c r="D35419" s="294"/>
      <c r="E35419" s="294"/>
      <c r="F35419" s="294"/>
    </row>
    <row r="35420">
      <c r="A35420" s="294" t="s">
        <v>43199</v>
      </c>
      <c r="B35420" s="294"/>
      <c r="C35420" s="294"/>
      <c r="D35420" s="294"/>
      <c r="E35420" s="294"/>
      <c r="F35420" s="294"/>
    </row>
    <row r="35421">
      <c r="A35421" s="294" t="s">
        <v>43200</v>
      </c>
      <c r="B35421" s="294"/>
      <c r="C35421" s="294"/>
      <c r="D35421" s="294"/>
      <c r="E35421" s="294"/>
      <c r="F35421" s="294"/>
    </row>
    <row r="35422">
      <c r="A35422" s="294" t="s">
        <v>43201</v>
      </c>
      <c r="B35422" s="294"/>
      <c r="C35422" s="294"/>
      <c r="D35422" s="294"/>
      <c r="E35422" s="294"/>
      <c r="F35422" s="294"/>
    </row>
    <row r="35423">
      <c r="A35423" s="294"/>
      <c r="B35423" s="294"/>
      <c r="C35423" s="294"/>
      <c r="D35423" s="294"/>
      <c r="E35423" s="294"/>
      <c r="F35423" s="294"/>
    </row>
    <row r="35424">
      <c r="A35424" s="294" t="s">
        <v>43202</v>
      </c>
      <c r="B35424" s="294"/>
      <c r="C35424" s="294"/>
      <c r="D35424" s="294"/>
      <c r="E35424" s="294"/>
      <c r="F35424" s="294"/>
    </row>
    <row r="35425">
      <c r="A35425" s="294"/>
      <c r="B35425" s="294"/>
      <c r="C35425" s="294"/>
      <c r="D35425" s="294"/>
      <c r="E35425" s="294"/>
      <c r="F35425" s="294"/>
    </row>
    <row r="35426">
      <c r="A35426" s="294" t="s">
        <v>43203</v>
      </c>
      <c r="B35426" s="294"/>
      <c r="C35426" s="294"/>
      <c r="D35426" s="294"/>
      <c r="E35426" s="294"/>
      <c r="F35426" s="294"/>
    </row>
    <row r="35427">
      <c r="A35427" s="294" t="s">
        <v>43204</v>
      </c>
      <c r="B35427" s="294"/>
      <c r="C35427" s="294"/>
      <c r="D35427" s="294"/>
      <c r="E35427" s="294"/>
      <c r="F35427" s="294"/>
    </row>
    <row r="35428">
      <c r="A35428" s="294" t="s">
        <v>43205</v>
      </c>
      <c r="B35428" s="294"/>
      <c r="C35428" s="294"/>
      <c r="D35428" s="294"/>
      <c r="E35428" s="294"/>
      <c r="F35428" s="294"/>
    </row>
    <row r="35429">
      <c r="A35429" s="294" t="s">
        <v>43206</v>
      </c>
      <c r="B35429" s="294"/>
      <c r="C35429" s="294"/>
      <c r="D35429" s="294"/>
      <c r="E35429" s="294"/>
      <c r="F35429" s="294"/>
    </row>
    <row r="35430">
      <c r="A35430" s="294" t="s">
        <v>43207</v>
      </c>
      <c r="B35430" s="294"/>
      <c r="C35430" s="294"/>
      <c r="D35430" s="294"/>
      <c r="E35430" s="294"/>
      <c r="F35430" s="294"/>
    </row>
    <row r="35431">
      <c r="A35431" s="294" t="s">
        <v>43208</v>
      </c>
      <c r="B35431" s="294"/>
      <c r="C35431" s="294"/>
      <c r="D35431" s="294"/>
      <c r="E35431" s="294"/>
      <c r="F35431" s="294"/>
    </row>
    <row r="35432">
      <c r="A35432" s="294"/>
      <c r="B35432" s="294"/>
      <c r="C35432" s="294"/>
      <c r="D35432" s="294"/>
      <c r="E35432" s="294"/>
      <c r="F35432" s="294"/>
    </row>
    <row r="35433">
      <c r="A35433" s="294" t="s">
        <v>22161</v>
      </c>
      <c r="B35433" s="294"/>
      <c r="C35433" s="294"/>
      <c r="D35433" s="294"/>
      <c r="E35433" s="294"/>
      <c r="F35433" s="294"/>
    </row>
    <row r="35434">
      <c r="A35434" s="294"/>
      <c r="B35434" s="294"/>
      <c r="C35434" s="294"/>
      <c r="D35434" s="294"/>
      <c r="E35434" s="294"/>
      <c r="F35434" s="294"/>
    </row>
    <row r="35435">
      <c r="A35435" s="294" t="s">
        <v>43209</v>
      </c>
      <c r="B35435" s="294"/>
      <c r="C35435" s="294"/>
      <c r="D35435" s="294"/>
      <c r="E35435" s="294"/>
      <c r="F35435" s="294"/>
    </row>
    <row r="35436">
      <c r="A35436" s="294" t="s">
        <v>39282</v>
      </c>
      <c r="B35436" s="294"/>
      <c r="C35436" s="294"/>
      <c r="D35436" s="294"/>
      <c r="E35436" s="294"/>
      <c r="F35436" s="294"/>
    </row>
    <row r="35437">
      <c r="A35437" s="294" t="s">
        <v>43210</v>
      </c>
      <c r="B35437" s="294"/>
      <c r="C35437" s="294"/>
      <c r="D35437" s="294"/>
      <c r="E35437" s="294"/>
      <c r="F35437" s="294"/>
    </row>
    <row r="35438">
      <c r="A35438" s="294" t="s">
        <v>43211</v>
      </c>
      <c r="B35438" s="294"/>
      <c r="C35438" s="294"/>
      <c r="D35438" s="294"/>
      <c r="E35438" s="294"/>
      <c r="F35438" s="294"/>
    </row>
    <row r="35439">
      <c r="A35439" s="294" t="s">
        <v>43212</v>
      </c>
      <c r="B35439" s="294"/>
      <c r="C35439" s="294"/>
      <c r="D35439" s="294"/>
      <c r="E35439" s="294"/>
      <c r="F35439" s="294"/>
    </row>
    <row r="35440">
      <c r="A35440" s="294" t="s">
        <v>43213</v>
      </c>
      <c r="B35440" s="294"/>
      <c r="C35440" s="294"/>
      <c r="D35440" s="294"/>
      <c r="E35440" s="294"/>
      <c r="F35440" s="294"/>
    </row>
    <row r="35441">
      <c r="A35441" s="294" t="s">
        <v>43214</v>
      </c>
      <c r="B35441" s="294"/>
      <c r="C35441" s="294"/>
      <c r="D35441" s="294"/>
      <c r="E35441" s="294"/>
      <c r="F35441" s="294"/>
    </row>
    <row r="35442">
      <c r="A35442" s="294" t="s">
        <v>21892</v>
      </c>
      <c r="B35442" s="294"/>
      <c r="C35442" s="294"/>
      <c r="D35442" s="294"/>
      <c r="E35442" s="294"/>
      <c r="F35442" s="294"/>
    </row>
    <row r="35443">
      <c r="A35443" s="294" t="s">
        <v>43215</v>
      </c>
      <c r="B35443" s="294"/>
      <c r="C35443" s="294"/>
      <c r="D35443" s="294"/>
      <c r="E35443" s="294"/>
      <c r="F35443" s="294"/>
    </row>
    <row r="35444">
      <c r="A35444" s="294"/>
      <c r="B35444" s="294"/>
      <c r="C35444" s="294"/>
      <c r="D35444" s="294"/>
      <c r="E35444" s="294"/>
      <c r="F35444" s="294"/>
    </row>
    <row r="35445">
      <c r="A35445" s="294" t="s">
        <v>41927</v>
      </c>
      <c r="B35445" s="294"/>
      <c r="C35445" s="294"/>
      <c r="D35445" s="294"/>
      <c r="E35445" s="294"/>
      <c r="F35445" s="294"/>
    </row>
    <row r="35446">
      <c r="A35446" s="294" t="s">
        <v>43216</v>
      </c>
      <c r="B35446" s="294"/>
      <c r="C35446" s="294"/>
      <c r="D35446" s="294"/>
      <c r="E35446" s="294"/>
      <c r="F35446" s="294"/>
    </row>
    <row r="35447">
      <c r="A35447" s="294" t="s">
        <v>21618</v>
      </c>
      <c r="B35447" s="294"/>
      <c r="C35447" s="294"/>
      <c r="D35447" s="294"/>
      <c r="E35447" s="294"/>
      <c r="F35447" s="294"/>
    </row>
    <row r="35448">
      <c r="A35448" s="294" t="s">
        <v>43217</v>
      </c>
      <c r="B35448" s="294"/>
      <c r="C35448" s="294"/>
      <c r="D35448" s="294"/>
      <c r="E35448" s="294"/>
      <c r="F35448" s="294"/>
    </row>
    <row r="35449">
      <c r="A35449" s="294" t="s">
        <v>43218</v>
      </c>
      <c r="B35449" s="294"/>
      <c r="C35449" s="294"/>
      <c r="D35449" s="294"/>
      <c r="E35449" s="294"/>
      <c r="F35449" s="294"/>
    </row>
    <row r="35450">
      <c r="A35450" s="294"/>
      <c r="B35450" s="294"/>
      <c r="C35450" s="294"/>
      <c r="D35450" s="294"/>
      <c r="E35450" s="294"/>
      <c r="F35450" s="294"/>
    </row>
    <row r="35451">
      <c r="A35451" s="294" t="s">
        <v>23228</v>
      </c>
      <c r="B35451" s="294"/>
      <c r="C35451" s="294"/>
      <c r="D35451" s="294"/>
      <c r="E35451" s="294"/>
      <c r="F35451" s="294"/>
    </row>
    <row r="35452">
      <c r="A35452" s="294" t="s">
        <v>27267</v>
      </c>
      <c r="B35452" s="294"/>
      <c r="C35452" s="294"/>
      <c r="D35452" s="294"/>
      <c r="E35452" s="294"/>
      <c r="F35452" s="294"/>
    </row>
    <row r="35453">
      <c r="A35453" s="294"/>
      <c r="B35453" s="294"/>
      <c r="C35453" s="294"/>
      <c r="D35453" s="294"/>
      <c r="E35453" s="294"/>
      <c r="F35453" s="294"/>
    </row>
    <row r="35454">
      <c r="A35454" s="294" t="s">
        <v>42338</v>
      </c>
      <c r="B35454" s="294"/>
      <c r="C35454" s="294"/>
      <c r="D35454" s="294"/>
      <c r="E35454" s="294"/>
      <c r="F35454" s="294"/>
    </row>
    <row r="35455">
      <c r="A35455" s="294" t="s">
        <v>43219</v>
      </c>
      <c r="B35455" s="294"/>
      <c r="C35455" s="294"/>
      <c r="D35455" s="294"/>
      <c r="E35455" s="294"/>
      <c r="F35455" s="294"/>
    </row>
    <row r="35456">
      <c r="A35456" s="294" t="s">
        <v>43220</v>
      </c>
      <c r="B35456" s="294"/>
      <c r="C35456" s="294"/>
      <c r="D35456" s="294"/>
      <c r="E35456" s="294"/>
      <c r="F35456" s="294"/>
    </row>
    <row r="35457">
      <c r="A35457" s="294" t="s">
        <v>43221</v>
      </c>
      <c r="B35457" s="294"/>
      <c r="C35457" s="294"/>
      <c r="D35457" s="294"/>
      <c r="E35457" s="294"/>
      <c r="F35457" s="294"/>
    </row>
    <row r="35458">
      <c r="A35458" s="294" t="s">
        <v>43222</v>
      </c>
      <c r="B35458" s="294"/>
      <c r="C35458" s="294"/>
      <c r="D35458" s="294"/>
      <c r="E35458" s="294"/>
      <c r="F35458" s="294"/>
    </row>
    <row r="35459">
      <c r="A35459" s="294" t="s">
        <v>43223</v>
      </c>
      <c r="B35459" s="294"/>
      <c r="C35459" s="294"/>
      <c r="D35459" s="294"/>
      <c r="E35459" s="294"/>
      <c r="F35459" s="294"/>
    </row>
    <row r="35460">
      <c r="A35460" s="294" t="s">
        <v>43224</v>
      </c>
      <c r="B35460" s="294"/>
      <c r="C35460" s="294"/>
      <c r="D35460" s="294"/>
      <c r="E35460" s="294"/>
      <c r="F35460" s="294"/>
    </row>
    <row r="35461">
      <c r="A35461" s="294" t="s">
        <v>42451</v>
      </c>
      <c r="B35461" s="294"/>
      <c r="C35461" s="294"/>
      <c r="D35461" s="294"/>
      <c r="E35461" s="294"/>
      <c r="F35461" s="294"/>
    </row>
    <row r="35462">
      <c r="A35462" s="294" t="s">
        <v>43225</v>
      </c>
      <c r="B35462" s="294"/>
      <c r="C35462" s="294"/>
      <c r="D35462" s="294"/>
      <c r="E35462" s="294"/>
      <c r="F35462" s="294"/>
    </row>
    <row r="35463">
      <c r="A35463" s="294" t="s">
        <v>43226</v>
      </c>
      <c r="B35463" s="294"/>
      <c r="C35463" s="294"/>
      <c r="D35463" s="294"/>
      <c r="E35463" s="294"/>
      <c r="F35463" s="294"/>
    </row>
    <row r="35464">
      <c r="A35464" s="294"/>
      <c r="B35464" s="294"/>
      <c r="C35464" s="294"/>
      <c r="D35464" s="294"/>
      <c r="E35464" s="294"/>
      <c r="F35464" s="294"/>
    </row>
    <row r="35465">
      <c r="A35465" s="294" t="s">
        <v>23148</v>
      </c>
      <c r="B35465" s="294"/>
      <c r="C35465" s="294"/>
      <c r="D35465" s="294"/>
      <c r="E35465" s="294"/>
      <c r="F35465" s="294"/>
    </row>
    <row r="35466">
      <c r="A35466" s="294" t="s">
        <v>25264</v>
      </c>
      <c r="B35466" s="294"/>
      <c r="C35466" s="294"/>
      <c r="D35466" s="294"/>
      <c r="E35466" s="294"/>
      <c r="F35466" s="294"/>
    </row>
    <row r="35467">
      <c r="A35467" s="294"/>
      <c r="B35467" s="294"/>
      <c r="C35467" s="294"/>
      <c r="D35467" s="294"/>
      <c r="E35467" s="294"/>
      <c r="F35467" s="294"/>
    </row>
    <row r="35468">
      <c r="A35468" s="294" t="s">
        <v>43227</v>
      </c>
      <c r="B35468" s="294"/>
      <c r="C35468" s="294"/>
      <c r="D35468" s="294"/>
      <c r="E35468" s="294"/>
      <c r="F35468" s="294"/>
    </row>
    <row r="35469">
      <c r="A35469" s="294" t="s">
        <v>43228</v>
      </c>
      <c r="B35469" s="294"/>
      <c r="C35469" s="294"/>
      <c r="D35469" s="294"/>
      <c r="E35469" s="294"/>
      <c r="F35469" s="294"/>
    </row>
    <row r="35470">
      <c r="A35470" s="294" t="s">
        <v>22613</v>
      </c>
      <c r="B35470" s="294"/>
      <c r="C35470" s="294"/>
      <c r="D35470" s="294"/>
      <c r="E35470" s="294"/>
      <c r="F35470" s="294"/>
    </row>
    <row r="35471">
      <c r="A35471" s="294" t="s">
        <v>22612</v>
      </c>
      <c r="B35471" s="294"/>
      <c r="C35471" s="294"/>
      <c r="D35471" s="294"/>
      <c r="E35471" s="294"/>
      <c r="F35471" s="294"/>
    </row>
    <row r="35472">
      <c r="A35472" s="294" t="s">
        <v>43229</v>
      </c>
      <c r="B35472" s="294"/>
      <c r="C35472" s="294"/>
      <c r="D35472" s="294"/>
      <c r="E35472" s="294"/>
      <c r="F35472" s="294"/>
    </row>
    <row r="35473">
      <c r="A35473" s="294" t="s">
        <v>21892</v>
      </c>
      <c r="B35473" s="294"/>
      <c r="C35473" s="294"/>
      <c r="D35473" s="294"/>
      <c r="E35473" s="294"/>
      <c r="F35473" s="294"/>
    </row>
    <row r="35474">
      <c r="A35474" s="294" t="s">
        <v>43230</v>
      </c>
      <c r="B35474" s="294"/>
      <c r="C35474" s="294"/>
      <c r="D35474" s="294"/>
      <c r="E35474" s="294"/>
      <c r="F35474" s="294"/>
    </row>
    <row r="35475">
      <c r="A35475" s="294"/>
      <c r="B35475" s="294"/>
      <c r="C35475" s="294"/>
      <c r="D35475" s="294"/>
      <c r="E35475" s="294"/>
      <c r="F35475" s="294"/>
    </row>
    <row r="35476">
      <c r="A35476" s="294" t="s">
        <v>25691</v>
      </c>
      <c r="B35476" s="294"/>
      <c r="C35476" s="294"/>
      <c r="D35476" s="294"/>
      <c r="E35476" s="294"/>
      <c r="F35476" s="294"/>
    </row>
    <row r="35477">
      <c r="A35477" s="294" t="s">
        <v>26884</v>
      </c>
      <c r="B35477" s="294"/>
      <c r="C35477" s="294"/>
      <c r="D35477" s="294"/>
      <c r="E35477" s="294"/>
      <c r="F35477" s="294"/>
    </row>
    <row r="35478">
      <c r="A35478" s="294"/>
      <c r="B35478" s="294"/>
      <c r="C35478" s="294"/>
      <c r="D35478" s="294"/>
      <c r="E35478" s="294"/>
      <c r="F35478" s="294"/>
    </row>
    <row r="35479">
      <c r="A35479" s="294" t="s">
        <v>43231</v>
      </c>
      <c r="B35479" s="294"/>
      <c r="C35479" s="294"/>
      <c r="D35479" s="294"/>
      <c r="E35479" s="294"/>
      <c r="F35479" s="294"/>
    </row>
    <row r="35480">
      <c r="A35480" s="294" t="s">
        <v>43232</v>
      </c>
      <c r="B35480" s="294"/>
      <c r="C35480" s="294"/>
      <c r="D35480" s="294"/>
      <c r="E35480" s="294"/>
      <c r="F35480" s="294"/>
    </row>
    <row r="35481">
      <c r="A35481" s="294" t="s">
        <v>43233</v>
      </c>
      <c r="B35481" s="294"/>
      <c r="C35481" s="294"/>
      <c r="D35481" s="294"/>
      <c r="E35481" s="294"/>
      <c r="F35481" s="294"/>
    </row>
    <row r="35482">
      <c r="A35482" s="294" t="s">
        <v>43234</v>
      </c>
      <c r="B35482" s="294"/>
      <c r="C35482" s="294"/>
      <c r="D35482" s="294"/>
      <c r="E35482" s="294"/>
      <c r="F35482" s="294"/>
    </row>
    <row r="35483">
      <c r="A35483" s="294" t="s">
        <v>41214</v>
      </c>
      <c r="B35483" s="294"/>
      <c r="C35483" s="294"/>
      <c r="D35483" s="294"/>
      <c r="E35483" s="294"/>
      <c r="F35483" s="294"/>
    </row>
    <row r="35484">
      <c r="A35484" s="294" t="s">
        <v>43235</v>
      </c>
      <c r="B35484" s="294"/>
      <c r="C35484" s="294"/>
      <c r="D35484" s="294"/>
      <c r="E35484" s="294"/>
      <c r="F35484" s="294"/>
    </row>
    <row r="35485">
      <c r="A35485" s="294" t="s">
        <v>43236</v>
      </c>
      <c r="B35485" s="294"/>
      <c r="C35485" s="294"/>
      <c r="D35485" s="294"/>
      <c r="E35485" s="294"/>
      <c r="F35485" s="294"/>
    </row>
    <row r="35486">
      <c r="A35486" s="294" t="s">
        <v>21921</v>
      </c>
      <c r="B35486" s="294"/>
      <c r="C35486" s="294"/>
      <c r="D35486" s="294"/>
      <c r="E35486" s="294"/>
      <c r="F35486" s="294"/>
    </row>
    <row r="35487">
      <c r="A35487" s="294" t="s">
        <v>43237</v>
      </c>
      <c r="B35487" s="294"/>
      <c r="C35487" s="294"/>
      <c r="D35487" s="294"/>
      <c r="E35487" s="294"/>
      <c r="F35487" s="294"/>
    </row>
    <row r="35488">
      <c r="A35488" s="294"/>
      <c r="B35488" s="294"/>
      <c r="C35488" s="294"/>
      <c r="D35488" s="294"/>
      <c r="E35488" s="294"/>
      <c r="F35488" s="294"/>
    </row>
    <row r="35489">
      <c r="A35489" s="294"/>
      <c r="B35489" s="294"/>
      <c r="C35489" s="294"/>
      <c r="D35489" s="294"/>
      <c r="E35489" s="294"/>
      <c r="F35489" s="294"/>
    </row>
    <row r="35490">
      <c r="A35490" s="294"/>
      <c r="B35490" s="294"/>
      <c r="C35490" s="294"/>
      <c r="D35490" s="294"/>
      <c r="E35490" s="294"/>
      <c r="F35490" s="294"/>
    </row>
    <row r="35491">
      <c r="A35491" s="294" t="s">
        <v>40986</v>
      </c>
      <c r="B35491" s="294"/>
      <c r="C35491" s="294"/>
      <c r="D35491" s="294"/>
      <c r="E35491" s="294"/>
      <c r="F35491" s="294"/>
    </row>
    <row r="35492">
      <c r="A35492" s="294"/>
      <c r="B35492" s="294"/>
      <c r="C35492" s="294"/>
      <c r="D35492" s="294"/>
      <c r="E35492" s="294"/>
      <c r="F35492" s="294"/>
    </row>
    <row r="35493">
      <c r="A35493" s="294" t="s">
        <v>42358</v>
      </c>
      <c r="B35493" s="294"/>
      <c r="C35493" s="294"/>
      <c r="D35493" s="294"/>
      <c r="E35493" s="294"/>
      <c r="F35493" s="294"/>
    </row>
    <row r="35494">
      <c r="A35494" s="294" t="s">
        <v>42584</v>
      </c>
      <c r="B35494" s="294"/>
      <c r="C35494" s="294"/>
      <c r="D35494" s="294"/>
      <c r="E35494" s="294"/>
      <c r="F35494" s="294"/>
    </row>
    <row r="35495">
      <c r="A35495" s="294" t="s">
        <v>43238</v>
      </c>
      <c r="B35495" s="294"/>
      <c r="C35495" s="294"/>
      <c r="D35495" s="294"/>
      <c r="E35495" s="294"/>
      <c r="F35495" s="294"/>
    </row>
    <row r="35496">
      <c r="A35496" s="294" t="s">
        <v>43239</v>
      </c>
      <c r="B35496" s="294"/>
      <c r="C35496" s="294"/>
      <c r="D35496" s="294"/>
      <c r="E35496" s="294"/>
      <c r="F35496" s="294"/>
    </row>
    <row r="35497">
      <c r="A35497" s="294" t="s">
        <v>43240</v>
      </c>
      <c r="B35497" s="294"/>
      <c r="C35497" s="294"/>
      <c r="D35497" s="294"/>
      <c r="E35497" s="294"/>
      <c r="F35497" s="294"/>
    </row>
    <row r="35498">
      <c r="A35498" s="294"/>
      <c r="B35498" s="294"/>
      <c r="C35498" s="294"/>
      <c r="D35498" s="294"/>
      <c r="E35498" s="294"/>
      <c r="F35498" s="294"/>
    </row>
    <row r="35499">
      <c r="A35499" s="294" t="s">
        <v>41905</v>
      </c>
      <c r="B35499" s="294"/>
      <c r="C35499" s="294"/>
      <c r="D35499" s="294"/>
      <c r="E35499" s="294"/>
      <c r="F35499" s="294"/>
    </row>
    <row r="35500">
      <c r="A35500" s="294"/>
      <c r="B35500" s="294"/>
      <c r="C35500" s="294"/>
      <c r="D35500" s="294"/>
      <c r="E35500" s="294"/>
      <c r="F35500" s="294"/>
    </row>
    <row r="35501">
      <c r="A35501" s="294" t="s">
        <v>43241</v>
      </c>
      <c r="B35501" s="294"/>
      <c r="C35501" s="294"/>
      <c r="D35501" s="294"/>
      <c r="E35501" s="294"/>
      <c r="F35501" s="294"/>
    </row>
    <row r="35502">
      <c r="A35502" s="294" t="s">
        <v>43242</v>
      </c>
      <c r="B35502" s="294"/>
      <c r="C35502" s="294"/>
      <c r="D35502" s="294"/>
      <c r="E35502" s="294"/>
      <c r="F35502" s="294"/>
    </row>
    <row r="35503">
      <c r="A35503" s="294" t="s">
        <v>43243</v>
      </c>
      <c r="B35503" s="294"/>
      <c r="C35503" s="294"/>
      <c r="D35503" s="294"/>
      <c r="E35503" s="294"/>
      <c r="F35503" s="294"/>
    </row>
    <row r="35504">
      <c r="A35504" s="294" t="s">
        <v>43244</v>
      </c>
      <c r="B35504" s="294"/>
      <c r="C35504" s="294"/>
      <c r="D35504" s="294"/>
      <c r="E35504" s="294"/>
      <c r="F35504" s="294"/>
    </row>
    <row r="35505">
      <c r="A35505" s="294" t="s">
        <v>43245</v>
      </c>
      <c r="B35505" s="294"/>
      <c r="C35505" s="294"/>
      <c r="D35505" s="294"/>
      <c r="E35505" s="294"/>
      <c r="F35505" s="294"/>
    </row>
    <row r="35506">
      <c r="A35506" s="294" t="s">
        <v>43246</v>
      </c>
      <c r="B35506" s="294"/>
      <c r="C35506" s="294"/>
      <c r="D35506" s="294"/>
      <c r="E35506" s="294"/>
      <c r="F35506" s="294"/>
    </row>
    <row r="35507">
      <c r="A35507" s="294" t="s">
        <v>43247</v>
      </c>
      <c r="B35507" s="294"/>
      <c r="C35507" s="294"/>
      <c r="D35507" s="294"/>
      <c r="E35507" s="294"/>
      <c r="F35507" s="294"/>
    </row>
    <row r="35508">
      <c r="A35508" s="294" t="s">
        <v>43248</v>
      </c>
      <c r="B35508" s="294"/>
      <c r="C35508" s="294"/>
      <c r="D35508" s="294"/>
      <c r="E35508" s="294"/>
      <c r="F35508" s="294"/>
    </row>
    <row r="35509">
      <c r="A35509" s="294" t="s">
        <v>43249</v>
      </c>
      <c r="B35509" s="294"/>
      <c r="C35509" s="294"/>
      <c r="D35509" s="294"/>
      <c r="E35509" s="294"/>
      <c r="F35509" s="294"/>
    </row>
    <row r="35510">
      <c r="A35510" s="294" t="s">
        <v>43250</v>
      </c>
      <c r="B35510" s="294"/>
      <c r="C35510" s="294"/>
      <c r="D35510" s="294"/>
      <c r="E35510" s="294"/>
      <c r="F35510" s="294"/>
    </row>
    <row r="35511">
      <c r="A35511" s="294"/>
      <c r="B35511" s="294"/>
      <c r="C35511" s="294"/>
      <c r="D35511" s="294"/>
      <c r="E35511" s="294"/>
      <c r="F35511" s="294"/>
    </row>
    <row r="35512">
      <c r="A35512" s="294" t="s">
        <v>43251</v>
      </c>
      <c r="B35512" s="294"/>
      <c r="C35512" s="294"/>
      <c r="D35512" s="294"/>
      <c r="E35512" s="294"/>
      <c r="F35512" s="294"/>
    </row>
    <row r="35513">
      <c r="A35513" s="294" t="s">
        <v>43252</v>
      </c>
      <c r="B35513" s="294"/>
      <c r="C35513" s="294"/>
      <c r="D35513" s="294"/>
      <c r="E35513" s="294"/>
      <c r="F35513" s="294"/>
    </row>
    <row r="35514">
      <c r="A35514" s="294"/>
      <c r="B35514" s="294"/>
      <c r="C35514" s="294"/>
      <c r="D35514" s="294"/>
      <c r="E35514" s="294"/>
      <c r="F35514" s="294"/>
    </row>
    <row r="35515">
      <c r="A35515" s="294" t="s">
        <v>43253</v>
      </c>
      <c r="B35515" s="294"/>
      <c r="C35515" s="294"/>
      <c r="D35515" s="294"/>
      <c r="E35515" s="294"/>
      <c r="F35515" s="294"/>
    </row>
    <row r="35516">
      <c r="A35516" s="294" t="s">
        <v>43254</v>
      </c>
      <c r="B35516" s="294"/>
      <c r="C35516" s="294"/>
      <c r="D35516" s="294"/>
      <c r="E35516" s="294"/>
      <c r="F35516" s="294"/>
    </row>
    <row r="35517">
      <c r="A35517" s="294" t="s">
        <v>43255</v>
      </c>
      <c r="B35517" s="294"/>
      <c r="C35517" s="294"/>
      <c r="D35517" s="294"/>
      <c r="E35517" s="294"/>
      <c r="F35517" s="294"/>
    </row>
    <row r="35518">
      <c r="A35518" s="294" t="s">
        <v>43256</v>
      </c>
      <c r="B35518" s="294"/>
      <c r="C35518" s="294"/>
      <c r="D35518" s="294"/>
      <c r="E35518" s="294"/>
      <c r="F35518" s="294"/>
    </row>
    <row r="35519">
      <c r="A35519" s="294" t="s">
        <v>43257</v>
      </c>
      <c r="B35519" s="294"/>
      <c r="C35519" s="294"/>
      <c r="D35519" s="294"/>
      <c r="E35519" s="294"/>
      <c r="F35519" s="294"/>
    </row>
    <row r="35520">
      <c r="A35520" s="294"/>
      <c r="B35520" s="294"/>
      <c r="C35520" s="294"/>
      <c r="D35520" s="294"/>
      <c r="E35520" s="294"/>
      <c r="F35520" s="294"/>
    </row>
    <row r="35521">
      <c r="A35521" s="294" t="s">
        <v>21990</v>
      </c>
      <c r="B35521" s="294"/>
      <c r="C35521" s="294"/>
      <c r="D35521" s="294"/>
      <c r="E35521" s="294"/>
      <c r="F35521" s="294"/>
    </row>
    <row r="35522">
      <c r="A35522" s="294"/>
      <c r="B35522" s="294"/>
      <c r="C35522" s="294"/>
      <c r="D35522" s="294"/>
      <c r="E35522" s="294"/>
      <c r="F35522" s="294"/>
    </row>
    <row r="35523">
      <c r="A35523" s="294" t="s">
        <v>41014</v>
      </c>
      <c r="B35523" s="294"/>
      <c r="C35523" s="294"/>
      <c r="D35523" s="294"/>
      <c r="E35523" s="294"/>
      <c r="F35523" s="294"/>
    </row>
    <row r="35524">
      <c r="A35524" s="294" t="s">
        <v>41016</v>
      </c>
      <c r="B35524" s="294"/>
      <c r="C35524" s="294"/>
      <c r="D35524" s="294"/>
      <c r="E35524" s="294"/>
      <c r="F35524" s="294"/>
    </row>
    <row r="35525">
      <c r="A35525" s="294" t="s">
        <v>41235</v>
      </c>
      <c r="B35525" s="294"/>
      <c r="C35525" s="294"/>
      <c r="D35525" s="294"/>
      <c r="E35525" s="294"/>
      <c r="F35525" s="294"/>
    </row>
    <row r="35526">
      <c r="A35526" s="294" t="s">
        <v>43258</v>
      </c>
      <c r="B35526" s="294"/>
      <c r="C35526" s="294"/>
      <c r="D35526" s="294"/>
      <c r="E35526" s="294"/>
      <c r="F35526" s="294"/>
    </row>
    <row r="35527">
      <c r="A35527" s="294" t="s">
        <v>41237</v>
      </c>
      <c r="B35527" s="294"/>
      <c r="C35527" s="294"/>
      <c r="D35527" s="294"/>
      <c r="E35527" s="294"/>
      <c r="F35527" s="294"/>
    </row>
    <row r="35528">
      <c r="A35528" s="294" t="s">
        <v>43259</v>
      </c>
      <c r="B35528" s="294"/>
      <c r="C35528" s="294"/>
      <c r="D35528" s="294"/>
      <c r="E35528" s="294"/>
      <c r="F35528" s="294"/>
    </row>
    <row r="35529">
      <c r="A35529" s="294" t="s">
        <v>43260</v>
      </c>
      <c r="B35529" s="294"/>
      <c r="C35529" s="294"/>
      <c r="D35529" s="294"/>
      <c r="E35529" s="294"/>
      <c r="F35529" s="294"/>
    </row>
    <row r="35530">
      <c r="A35530" s="294" t="s">
        <v>39849</v>
      </c>
      <c r="B35530" s="294"/>
      <c r="C35530" s="294"/>
      <c r="D35530" s="294"/>
      <c r="E35530" s="294"/>
      <c r="F35530" s="294"/>
    </row>
    <row r="35531">
      <c r="A35531" s="294" t="s">
        <v>43261</v>
      </c>
      <c r="B35531" s="294"/>
      <c r="C35531" s="294"/>
      <c r="D35531" s="294"/>
      <c r="E35531" s="294"/>
      <c r="F35531" s="294"/>
    </row>
    <row r="35532">
      <c r="A35532" s="294" t="s">
        <v>43262</v>
      </c>
      <c r="B35532" s="294"/>
      <c r="C35532" s="294"/>
      <c r="D35532" s="294"/>
      <c r="E35532" s="294"/>
      <c r="F35532" s="294"/>
    </row>
    <row r="35533">
      <c r="A35533" s="294" t="s">
        <v>43263</v>
      </c>
      <c r="B35533" s="294"/>
      <c r="C35533" s="294"/>
      <c r="D35533" s="294"/>
      <c r="E35533" s="294"/>
      <c r="F35533" s="294"/>
    </row>
    <row r="35534">
      <c r="A35534" s="294" t="s">
        <v>43264</v>
      </c>
      <c r="B35534" s="294"/>
      <c r="C35534" s="294"/>
      <c r="D35534" s="294"/>
      <c r="E35534" s="294"/>
      <c r="F35534" s="294"/>
    </row>
    <row r="35535">
      <c r="A35535" s="294" t="s">
        <v>43265</v>
      </c>
      <c r="B35535" s="294"/>
      <c r="C35535" s="294"/>
      <c r="D35535" s="294"/>
      <c r="E35535" s="294"/>
      <c r="F35535" s="294"/>
    </row>
    <row r="35536">
      <c r="A35536" s="294"/>
      <c r="B35536" s="294"/>
      <c r="C35536" s="294"/>
      <c r="D35536" s="294"/>
      <c r="E35536" s="294"/>
      <c r="F35536" s="294"/>
    </row>
    <row r="35537">
      <c r="A35537" s="294" t="s">
        <v>41927</v>
      </c>
      <c r="B35537" s="294"/>
      <c r="C35537" s="294"/>
      <c r="D35537" s="294"/>
      <c r="E35537" s="294"/>
      <c r="F35537" s="294"/>
    </row>
    <row r="35538">
      <c r="A35538" s="294" t="s">
        <v>43266</v>
      </c>
      <c r="B35538" s="294"/>
      <c r="C35538" s="294"/>
      <c r="D35538" s="294"/>
      <c r="E35538" s="294"/>
      <c r="F35538" s="294"/>
    </row>
    <row r="35539">
      <c r="A35539" s="294" t="s">
        <v>21672</v>
      </c>
      <c r="B35539" s="294"/>
      <c r="C35539" s="294"/>
      <c r="D35539" s="294"/>
      <c r="E35539" s="294"/>
      <c r="F35539" s="294"/>
    </row>
    <row r="35540">
      <c r="A35540" s="294" t="s">
        <v>43217</v>
      </c>
      <c r="B35540" s="294"/>
      <c r="C35540" s="294"/>
      <c r="D35540" s="294"/>
      <c r="E35540" s="294"/>
      <c r="F35540" s="294"/>
    </row>
    <row r="35541">
      <c r="A35541" s="294" t="s">
        <v>43218</v>
      </c>
      <c r="B35541" s="294"/>
      <c r="C35541" s="294"/>
      <c r="D35541" s="294"/>
      <c r="E35541" s="294"/>
      <c r="F35541" s="294"/>
    </row>
    <row r="35542">
      <c r="A35542" s="294"/>
      <c r="B35542" s="294"/>
      <c r="C35542" s="294"/>
      <c r="D35542" s="294"/>
      <c r="E35542" s="294"/>
      <c r="F35542" s="294"/>
    </row>
    <row r="35543">
      <c r="A35543" s="294"/>
      <c r="B35543" s="294"/>
      <c r="C35543" s="294"/>
      <c r="D35543" s="294"/>
      <c r="E35543" s="294"/>
      <c r="F35543" s="294"/>
    </row>
    <row r="35544">
      <c r="A35544" s="294" t="s">
        <v>21429</v>
      </c>
      <c r="B35544" s="294"/>
      <c r="C35544" s="294"/>
      <c r="D35544" s="294"/>
      <c r="E35544" s="294"/>
      <c r="F35544" s="294"/>
    </row>
    <row r="35545">
      <c r="A35545" s="294"/>
      <c r="B35545" s="294"/>
      <c r="C35545" s="294"/>
      <c r="D35545" s="294"/>
      <c r="E35545" s="294"/>
      <c r="F35545" s="294"/>
    </row>
    <row r="35546">
      <c r="A35546" s="294" t="s">
        <v>43086</v>
      </c>
      <c r="B35546" s="294"/>
      <c r="C35546" s="294"/>
      <c r="D35546" s="294"/>
      <c r="E35546" s="294"/>
      <c r="F35546" s="294"/>
    </row>
    <row r="35547">
      <c r="A35547" s="294" t="s">
        <v>43087</v>
      </c>
      <c r="B35547" s="294"/>
      <c r="C35547" s="294"/>
      <c r="D35547" s="294"/>
      <c r="E35547" s="294"/>
      <c r="F35547" s="294"/>
    </row>
    <row r="35548">
      <c r="A35548" s="294" t="s">
        <v>43267</v>
      </c>
      <c r="B35548" s="294"/>
      <c r="C35548" s="294"/>
      <c r="D35548" s="294"/>
      <c r="E35548" s="294"/>
      <c r="F35548" s="294"/>
    </row>
    <row r="35549">
      <c r="A35549" s="294" t="s">
        <v>43268</v>
      </c>
      <c r="B35549" s="294"/>
      <c r="C35549" s="294"/>
      <c r="D35549" s="294"/>
      <c r="E35549" s="294"/>
      <c r="F35549" s="294"/>
    </row>
    <row r="35550">
      <c r="A35550" s="294" t="s">
        <v>43269</v>
      </c>
      <c r="B35550" s="294"/>
      <c r="C35550" s="294"/>
      <c r="D35550" s="294"/>
      <c r="E35550" s="294"/>
      <c r="F35550" s="294"/>
    </row>
    <row r="35551">
      <c r="A35551" s="294" t="s">
        <v>42612</v>
      </c>
      <c r="B35551" s="294"/>
      <c r="C35551" s="294"/>
      <c r="D35551" s="294"/>
      <c r="E35551" s="294"/>
      <c r="F35551" s="294"/>
    </row>
    <row r="35552">
      <c r="A35552" s="294" t="s">
        <v>43270</v>
      </c>
      <c r="B35552" s="294"/>
      <c r="C35552" s="294"/>
      <c r="D35552" s="294"/>
      <c r="E35552" s="294"/>
      <c r="F35552" s="294"/>
    </row>
    <row r="35553">
      <c r="A35553" s="294" t="s">
        <v>43271</v>
      </c>
      <c r="B35553" s="294"/>
      <c r="C35553" s="294"/>
      <c r="D35553" s="294"/>
      <c r="E35553" s="294"/>
      <c r="F35553" s="294"/>
    </row>
    <row r="35554">
      <c r="A35554" s="294" t="s">
        <v>27027</v>
      </c>
      <c r="B35554" s="294"/>
      <c r="C35554" s="294"/>
      <c r="D35554" s="294"/>
      <c r="E35554" s="294"/>
      <c r="F35554" s="294"/>
    </row>
    <row r="35555">
      <c r="A35555" s="294" t="s">
        <v>38994</v>
      </c>
      <c r="B35555" s="294"/>
      <c r="C35555" s="294"/>
      <c r="D35555" s="294"/>
      <c r="E35555" s="294"/>
      <c r="F35555" s="294"/>
    </row>
    <row r="35556">
      <c r="A35556" s="294"/>
      <c r="B35556" s="294"/>
      <c r="C35556" s="294"/>
      <c r="D35556" s="294"/>
      <c r="E35556" s="294"/>
      <c r="F35556" s="294"/>
    </row>
    <row r="35557">
      <c r="A35557" s="294"/>
      <c r="B35557" s="294"/>
      <c r="C35557" s="294"/>
      <c r="D35557" s="294"/>
      <c r="E35557" s="294"/>
      <c r="F35557" s="294"/>
    </row>
    <row r="35558">
      <c r="A35558" s="294" t="s">
        <v>22564</v>
      </c>
      <c r="B35558" s="294"/>
      <c r="C35558" s="294"/>
      <c r="D35558" s="294"/>
      <c r="E35558" s="294"/>
      <c r="F35558" s="294"/>
    </row>
    <row r="35559">
      <c r="A35559" s="294" t="s">
        <v>20470</v>
      </c>
      <c r="B35559" s="294"/>
      <c r="C35559" s="294"/>
      <c r="D35559" s="294"/>
      <c r="E35559" s="294"/>
      <c r="F35559" s="294"/>
    </row>
    <row r="35560">
      <c r="A35560" s="294"/>
      <c r="B35560" s="294"/>
      <c r="C35560" s="294"/>
      <c r="D35560" s="294"/>
      <c r="E35560" s="294"/>
      <c r="F35560" s="294"/>
    </row>
    <row r="35561">
      <c r="A35561" s="294" t="s">
        <v>43272</v>
      </c>
      <c r="B35561" s="294"/>
      <c r="C35561" s="294"/>
      <c r="D35561" s="294"/>
      <c r="E35561" s="294"/>
      <c r="F35561" s="294"/>
    </row>
    <row r="35562">
      <c r="A35562" s="294" t="s">
        <v>43273</v>
      </c>
      <c r="B35562" s="294"/>
      <c r="C35562" s="294"/>
      <c r="D35562" s="294"/>
      <c r="E35562" s="294"/>
      <c r="F35562" s="294"/>
    </row>
    <row r="35563">
      <c r="A35563" s="294" t="s">
        <v>43274</v>
      </c>
      <c r="B35563" s="294"/>
      <c r="C35563" s="294"/>
      <c r="D35563" s="294"/>
      <c r="E35563" s="294"/>
      <c r="F35563" s="294"/>
    </row>
    <row r="35564">
      <c r="A35564" s="294" t="s">
        <v>43275</v>
      </c>
      <c r="B35564" s="294"/>
      <c r="C35564" s="294"/>
      <c r="D35564" s="294"/>
      <c r="E35564" s="294"/>
      <c r="F35564" s="294"/>
    </row>
    <row r="35565">
      <c r="A35565" s="294" t="s">
        <v>43276</v>
      </c>
      <c r="B35565" s="294"/>
      <c r="C35565" s="294"/>
      <c r="D35565" s="294"/>
      <c r="E35565" s="294"/>
      <c r="F35565" s="294"/>
    </row>
    <row r="35566">
      <c r="A35566" s="294" t="s">
        <v>43277</v>
      </c>
      <c r="B35566" s="294"/>
      <c r="C35566" s="294"/>
      <c r="D35566" s="294"/>
      <c r="E35566" s="294"/>
      <c r="F35566" s="294"/>
    </row>
    <row r="35567">
      <c r="A35567" s="294" t="s">
        <v>43278</v>
      </c>
      <c r="B35567" s="294"/>
      <c r="C35567" s="294"/>
      <c r="D35567" s="294"/>
      <c r="E35567" s="294"/>
      <c r="F35567" s="294"/>
    </row>
    <row r="35568">
      <c r="A35568" s="294" t="s">
        <v>43279</v>
      </c>
      <c r="B35568" s="294"/>
      <c r="C35568" s="294"/>
      <c r="D35568" s="294"/>
      <c r="E35568" s="294"/>
      <c r="F35568" s="294"/>
    </row>
    <row r="35569">
      <c r="A35569" s="294" t="s">
        <v>43280</v>
      </c>
      <c r="B35569" s="294"/>
      <c r="C35569" s="294"/>
      <c r="D35569" s="294"/>
      <c r="E35569" s="294"/>
      <c r="F35569" s="294"/>
    </row>
    <row r="35570">
      <c r="A35570" s="294" t="s">
        <v>43281</v>
      </c>
      <c r="B35570" s="294"/>
      <c r="C35570" s="294"/>
      <c r="D35570" s="294"/>
      <c r="E35570" s="294"/>
      <c r="F35570" s="294"/>
    </row>
    <row r="35571">
      <c r="A35571" s="294"/>
      <c r="B35571" s="294"/>
      <c r="C35571" s="294"/>
      <c r="D35571" s="294"/>
      <c r="E35571" s="294"/>
      <c r="F35571" s="294"/>
    </row>
    <row r="35572">
      <c r="A35572" s="294" t="s">
        <v>43282</v>
      </c>
      <c r="B35572" s="294"/>
      <c r="C35572" s="294"/>
      <c r="D35572" s="294"/>
      <c r="E35572" s="294"/>
      <c r="F35572" s="294"/>
    </row>
    <row r="35573">
      <c r="A35573" s="294"/>
      <c r="B35573" s="294"/>
      <c r="C35573" s="294"/>
      <c r="D35573" s="294"/>
      <c r="E35573" s="294"/>
      <c r="F35573" s="294"/>
    </row>
    <row r="35574">
      <c r="A35574" s="294" t="s">
        <v>41258</v>
      </c>
      <c r="B35574" s="294"/>
      <c r="C35574" s="294"/>
      <c r="D35574" s="294"/>
      <c r="E35574" s="294"/>
      <c r="F35574" s="294"/>
    </row>
    <row r="35575">
      <c r="A35575" s="294" t="s">
        <v>43283</v>
      </c>
      <c r="B35575" s="294"/>
      <c r="C35575" s="294"/>
      <c r="D35575" s="294"/>
      <c r="E35575" s="294"/>
      <c r="F35575" s="294"/>
    </row>
    <row r="35576">
      <c r="A35576" s="294" t="s">
        <v>43284</v>
      </c>
      <c r="B35576" s="294"/>
      <c r="C35576" s="294"/>
      <c r="D35576" s="294"/>
      <c r="E35576" s="294"/>
      <c r="F35576" s="294"/>
    </row>
    <row r="35577">
      <c r="A35577" s="294" t="s">
        <v>43285</v>
      </c>
      <c r="B35577" s="294"/>
      <c r="C35577" s="294"/>
      <c r="D35577" s="294"/>
      <c r="E35577" s="294"/>
      <c r="F35577" s="294"/>
    </row>
    <row r="35578">
      <c r="A35578" s="294" t="s">
        <v>43286</v>
      </c>
      <c r="B35578" s="294"/>
      <c r="C35578" s="294"/>
      <c r="D35578" s="294"/>
      <c r="E35578" s="294"/>
      <c r="F35578" s="294"/>
    </row>
    <row r="35579">
      <c r="A35579" s="294" t="s">
        <v>21921</v>
      </c>
      <c r="B35579" s="294"/>
      <c r="C35579" s="294"/>
      <c r="D35579" s="294"/>
      <c r="E35579" s="294"/>
      <c r="F35579" s="294"/>
    </row>
    <row r="35580">
      <c r="A35580" s="294" t="s">
        <v>43287</v>
      </c>
      <c r="B35580" s="294"/>
      <c r="C35580" s="294"/>
      <c r="D35580" s="294"/>
      <c r="E35580" s="294"/>
      <c r="F35580" s="294"/>
    </row>
    <row r="35581">
      <c r="A35581" s="294"/>
      <c r="B35581" s="294"/>
      <c r="C35581" s="294"/>
      <c r="D35581" s="294"/>
      <c r="E35581" s="294"/>
      <c r="F35581" s="294"/>
    </row>
    <row r="35582">
      <c r="A35582" s="294" t="s">
        <v>27372</v>
      </c>
      <c r="B35582" s="294"/>
      <c r="C35582" s="294"/>
      <c r="D35582" s="294"/>
      <c r="E35582" s="294"/>
      <c r="F35582" s="294"/>
    </row>
    <row r="35583">
      <c r="A35583" s="294" t="s">
        <v>23767</v>
      </c>
      <c r="B35583" s="294"/>
      <c r="C35583" s="294"/>
      <c r="D35583" s="294"/>
      <c r="E35583" s="294"/>
      <c r="F35583" s="294"/>
    </row>
    <row r="35584">
      <c r="A35584" s="294"/>
      <c r="B35584" s="294"/>
      <c r="C35584" s="294"/>
      <c r="D35584" s="294"/>
      <c r="E35584" s="294"/>
      <c r="F35584" s="294"/>
    </row>
    <row r="35585">
      <c r="A35585" s="294" t="s">
        <v>43288</v>
      </c>
      <c r="B35585" s="294"/>
      <c r="C35585" s="294"/>
      <c r="D35585" s="294"/>
      <c r="E35585" s="294"/>
      <c r="F35585" s="294"/>
    </row>
    <row r="35586">
      <c r="A35586" s="294" t="s">
        <v>43289</v>
      </c>
      <c r="B35586" s="294"/>
      <c r="C35586" s="294"/>
      <c r="D35586" s="294"/>
      <c r="E35586" s="294"/>
      <c r="F35586" s="294"/>
    </row>
    <row r="35587">
      <c r="A35587" s="294" t="s">
        <v>43290</v>
      </c>
      <c r="B35587" s="294"/>
      <c r="C35587" s="294"/>
      <c r="D35587" s="294"/>
      <c r="E35587" s="294"/>
      <c r="F35587" s="294"/>
    </row>
    <row r="35588">
      <c r="A35588" s="294" t="s">
        <v>43291</v>
      </c>
      <c r="B35588" s="294"/>
      <c r="C35588" s="294"/>
      <c r="D35588" s="294"/>
      <c r="E35588" s="294"/>
      <c r="F35588" s="294"/>
    </row>
    <row r="35589">
      <c r="A35589" s="294" t="s">
        <v>43292</v>
      </c>
      <c r="B35589" s="294"/>
      <c r="C35589" s="294"/>
      <c r="D35589" s="294"/>
      <c r="E35589" s="294"/>
      <c r="F35589" s="294"/>
    </row>
    <row r="35590">
      <c r="A35590" s="294"/>
      <c r="B35590" s="294"/>
      <c r="C35590" s="294"/>
      <c r="D35590" s="294"/>
      <c r="E35590" s="294"/>
      <c r="F35590" s="294"/>
    </row>
    <row r="35591">
      <c r="A35591" s="294" t="s">
        <v>23201</v>
      </c>
      <c r="B35591" s="294"/>
      <c r="C35591" s="294"/>
      <c r="D35591" s="294"/>
      <c r="E35591" s="294"/>
      <c r="F35591" s="294"/>
    </row>
    <row r="35592">
      <c r="A35592" s="294" t="s">
        <v>23772</v>
      </c>
      <c r="B35592" s="294"/>
      <c r="C35592" s="294"/>
      <c r="D35592" s="294"/>
      <c r="E35592" s="294"/>
      <c r="F35592" s="294"/>
    </row>
    <row r="35593">
      <c r="A35593" s="294"/>
      <c r="B35593" s="294"/>
      <c r="C35593" s="294"/>
      <c r="D35593" s="294"/>
      <c r="E35593" s="294"/>
      <c r="F35593" s="294"/>
    </row>
    <row r="35594">
      <c r="A35594" s="294" t="s">
        <v>42811</v>
      </c>
      <c r="B35594" s="294"/>
      <c r="C35594" s="294"/>
      <c r="D35594" s="294"/>
      <c r="E35594" s="294"/>
      <c r="F35594" s="294"/>
    </row>
    <row r="35595">
      <c r="A35595" s="294" t="s">
        <v>43293</v>
      </c>
      <c r="B35595" s="294"/>
      <c r="C35595" s="294"/>
      <c r="D35595" s="294"/>
      <c r="E35595" s="294"/>
      <c r="F35595" s="294"/>
    </row>
    <row r="35596">
      <c r="A35596" s="294" t="s">
        <v>42813</v>
      </c>
      <c r="B35596" s="294"/>
      <c r="C35596" s="294"/>
      <c r="D35596" s="294"/>
      <c r="E35596" s="294"/>
      <c r="F35596" s="294"/>
    </row>
    <row r="35597">
      <c r="A35597" s="294" t="s">
        <v>40106</v>
      </c>
      <c r="B35597" s="294"/>
      <c r="C35597" s="294"/>
      <c r="D35597" s="294"/>
      <c r="E35597" s="294"/>
      <c r="F35597" s="294"/>
    </row>
    <row r="35598">
      <c r="A35598" s="294" t="s">
        <v>34129</v>
      </c>
      <c r="B35598" s="294"/>
      <c r="C35598" s="294"/>
      <c r="D35598" s="294"/>
      <c r="E35598" s="294"/>
      <c r="F35598" s="294"/>
    </row>
    <row r="35599">
      <c r="A35599" s="294"/>
      <c r="B35599" s="294"/>
      <c r="C35599" s="294"/>
      <c r="D35599" s="294"/>
      <c r="E35599" s="294"/>
      <c r="F35599" s="294"/>
    </row>
    <row r="35600">
      <c r="A35600" s="294" t="s">
        <v>24590</v>
      </c>
      <c r="B35600" s="294"/>
      <c r="C35600" s="294"/>
      <c r="D35600" s="294"/>
      <c r="E35600" s="294"/>
      <c r="F35600" s="294"/>
    </row>
    <row r="35601">
      <c r="A35601" s="294"/>
      <c r="B35601" s="294"/>
      <c r="C35601" s="294"/>
      <c r="D35601" s="294"/>
      <c r="E35601" s="294"/>
      <c r="F35601" s="294"/>
    </row>
    <row r="35602">
      <c r="A35602" s="294" t="s">
        <v>39962</v>
      </c>
      <c r="B35602" s="294"/>
      <c r="C35602" s="294"/>
      <c r="D35602" s="294"/>
      <c r="E35602" s="294"/>
      <c r="F35602" s="294"/>
    </row>
    <row r="35603">
      <c r="A35603" s="294" t="s">
        <v>42819</v>
      </c>
      <c r="B35603" s="294"/>
      <c r="C35603" s="294"/>
      <c r="D35603" s="294"/>
      <c r="E35603" s="294"/>
      <c r="F35603" s="294"/>
    </row>
    <row r="35604">
      <c r="A35604" s="294" t="s">
        <v>25248</v>
      </c>
      <c r="B35604" s="294"/>
      <c r="C35604" s="294"/>
      <c r="D35604" s="294"/>
      <c r="E35604" s="294"/>
      <c r="F35604" s="294"/>
    </row>
    <row r="35605">
      <c r="A35605" s="294" t="s">
        <v>41650</v>
      </c>
      <c r="B35605" s="294"/>
      <c r="C35605" s="294"/>
      <c r="D35605" s="294"/>
      <c r="E35605" s="294"/>
      <c r="F35605" s="294"/>
    </row>
    <row r="35606">
      <c r="A35606" s="294" t="s">
        <v>41651</v>
      </c>
      <c r="B35606" s="294"/>
      <c r="C35606" s="294"/>
      <c r="D35606" s="294"/>
      <c r="E35606" s="294"/>
      <c r="F35606" s="294"/>
    </row>
    <row r="35607">
      <c r="A35607" s="294"/>
      <c r="B35607" s="294"/>
      <c r="C35607" s="294"/>
      <c r="D35607" s="294"/>
      <c r="E35607" s="294"/>
      <c r="F35607" s="294"/>
    </row>
    <row r="35608">
      <c r="A35608" s="294" t="s">
        <v>23548</v>
      </c>
      <c r="B35608" s="294"/>
      <c r="C35608" s="294"/>
      <c r="D35608" s="294"/>
      <c r="E35608" s="294"/>
      <c r="F35608" s="294"/>
    </row>
    <row r="35609">
      <c r="A35609" s="294"/>
      <c r="B35609" s="294"/>
      <c r="C35609" s="294"/>
      <c r="D35609" s="294"/>
      <c r="E35609" s="294"/>
      <c r="F35609" s="294"/>
    </row>
    <row r="35610">
      <c r="A35610" s="294" t="s">
        <v>43294</v>
      </c>
      <c r="B35610" s="294"/>
      <c r="C35610" s="294"/>
      <c r="D35610" s="294"/>
      <c r="E35610" s="294"/>
      <c r="F35610" s="294"/>
    </row>
    <row r="35611">
      <c r="A35611" s="294" t="s">
        <v>43295</v>
      </c>
      <c r="B35611" s="294"/>
      <c r="C35611" s="294"/>
      <c r="D35611" s="294"/>
      <c r="E35611" s="294"/>
      <c r="F35611" s="294"/>
    </row>
    <row r="35612">
      <c r="A35612" s="294" t="s">
        <v>43296</v>
      </c>
      <c r="B35612" s="294"/>
      <c r="C35612" s="294"/>
      <c r="D35612" s="294"/>
      <c r="E35612" s="294"/>
      <c r="F35612" s="294"/>
    </row>
    <row r="35613">
      <c r="A35613" s="294" t="s">
        <v>43297</v>
      </c>
      <c r="B35613" s="294"/>
      <c r="C35613" s="294"/>
      <c r="D35613" s="294"/>
      <c r="E35613" s="294"/>
      <c r="F35613" s="294"/>
    </row>
    <row r="35614">
      <c r="A35614" s="294" t="s">
        <v>43298</v>
      </c>
      <c r="B35614" s="294"/>
      <c r="C35614" s="294"/>
      <c r="D35614" s="294"/>
      <c r="E35614" s="294"/>
      <c r="F35614" s="294"/>
    </row>
    <row r="35615">
      <c r="A35615" s="294" t="s">
        <v>43299</v>
      </c>
      <c r="B35615" s="294"/>
      <c r="C35615" s="294"/>
      <c r="D35615" s="294"/>
      <c r="E35615" s="294"/>
      <c r="F35615" s="294"/>
    </row>
    <row r="35616">
      <c r="A35616" s="294" t="s">
        <v>43300</v>
      </c>
      <c r="B35616" s="294"/>
      <c r="C35616" s="294"/>
      <c r="D35616" s="294"/>
      <c r="E35616" s="294"/>
      <c r="F35616" s="294"/>
    </row>
    <row r="35617">
      <c r="A35617" s="294" t="s">
        <v>43301</v>
      </c>
      <c r="B35617" s="294"/>
      <c r="C35617" s="294"/>
      <c r="D35617" s="294"/>
      <c r="E35617" s="294"/>
      <c r="F35617" s="294"/>
    </row>
    <row r="35618">
      <c r="A35618" s="294" t="s">
        <v>43302</v>
      </c>
      <c r="B35618" s="294"/>
      <c r="C35618" s="294"/>
      <c r="D35618" s="294"/>
      <c r="E35618" s="294"/>
      <c r="F35618" s="294"/>
    </row>
    <row r="35619">
      <c r="A35619" s="294" t="s">
        <v>43303</v>
      </c>
      <c r="B35619" s="294"/>
      <c r="C35619" s="294"/>
      <c r="D35619" s="294"/>
      <c r="E35619" s="294"/>
      <c r="F35619" s="294"/>
    </row>
    <row r="35620">
      <c r="A35620" s="294" t="s">
        <v>43304</v>
      </c>
      <c r="B35620" s="294"/>
      <c r="C35620" s="294"/>
      <c r="D35620" s="294"/>
      <c r="E35620" s="294"/>
      <c r="F35620" s="294"/>
    </row>
    <row r="35621">
      <c r="A35621" s="294" t="s">
        <v>43305</v>
      </c>
      <c r="B35621" s="294"/>
      <c r="C35621" s="294"/>
      <c r="D35621" s="294"/>
      <c r="E35621" s="294"/>
      <c r="F35621" s="294"/>
    </row>
    <row r="35622">
      <c r="A35622" s="294" t="s">
        <v>43306</v>
      </c>
      <c r="B35622" s="294"/>
      <c r="C35622" s="294"/>
      <c r="D35622" s="294"/>
      <c r="E35622" s="294"/>
      <c r="F35622" s="294"/>
    </row>
    <row r="35623">
      <c r="A35623" s="294" t="s">
        <v>43307</v>
      </c>
      <c r="B35623" s="294"/>
      <c r="C35623" s="294"/>
      <c r="D35623" s="294"/>
      <c r="E35623" s="294"/>
      <c r="F35623" s="294"/>
    </row>
    <row r="35624">
      <c r="A35624" s="294" t="s">
        <v>43308</v>
      </c>
      <c r="B35624" s="294"/>
      <c r="C35624" s="294"/>
      <c r="D35624" s="294"/>
      <c r="E35624" s="294"/>
      <c r="F35624" s="294"/>
    </row>
    <row r="35625">
      <c r="A35625" s="294"/>
      <c r="B35625" s="294"/>
      <c r="C35625" s="294"/>
      <c r="D35625" s="294"/>
      <c r="E35625" s="294"/>
      <c r="F35625" s="294"/>
    </row>
    <row r="35626">
      <c r="A35626" s="294"/>
      <c r="B35626" s="294"/>
      <c r="C35626" s="294"/>
      <c r="D35626" s="294"/>
      <c r="E35626" s="294"/>
      <c r="F35626" s="294"/>
    </row>
    <row r="35627">
      <c r="A35627" s="294" t="s">
        <v>41927</v>
      </c>
      <c r="B35627" s="294"/>
      <c r="C35627" s="294"/>
      <c r="D35627" s="294"/>
      <c r="E35627" s="294"/>
      <c r="F35627" s="294"/>
    </row>
    <row r="35628">
      <c r="A35628" s="294" t="s">
        <v>43309</v>
      </c>
      <c r="B35628" s="294"/>
      <c r="C35628" s="294"/>
      <c r="D35628" s="294"/>
      <c r="E35628" s="294"/>
      <c r="F35628" s="294"/>
    </row>
    <row r="35629">
      <c r="A35629" s="294" t="s">
        <v>21618</v>
      </c>
      <c r="B35629" s="294"/>
      <c r="C35629" s="294"/>
      <c r="D35629" s="294"/>
      <c r="E35629" s="294"/>
      <c r="F35629" s="294"/>
    </row>
    <row r="35630">
      <c r="A35630" s="294" t="s">
        <v>43310</v>
      </c>
      <c r="B35630" s="294"/>
      <c r="C35630" s="294"/>
      <c r="D35630" s="294"/>
      <c r="E35630" s="294"/>
      <c r="F35630" s="294"/>
    </row>
    <row r="35631">
      <c r="A35631" s="294"/>
      <c r="B35631" s="294"/>
      <c r="C35631" s="294"/>
      <c r="D35631" s="294"/>
      <c r="E35631" s="294"/>
      <c r="F35631" s="294"/>
    </row>
    <row r="35632">
      <c r="A35632" s="294"/>
      <c r="B35632" s="294"/>
      <c r="C35632" s="294"/>
      <c r="D35632" s="294"/>
      <c r="E35632" s="294"/>
      <c r="F35632" s="294"/>
    </row>
    <row r="35633">
      <c r="A35633" s="294" t="s">
        <v>22512</v>
      </c>
      <c r="B35633" s="294"/>
      <c r="C35633" s="294"/>
      <c r="D35633" s="294"/>
      <c r="E35633" s="294"/>
      <c r="F35633" s="294"/>
    </row>
    <row r="35634">
      <c r="A35634" s="294" t="s">
        <v>20462</v>
      </c>
      <c r="B35634" s="294"/>
      <c r="C35634" s="294"/>
      <c r="D35634" s="294"/>
      <c r="E35634" s="294"/>
      <c r="F35634" s="294"/>
    </row>
    <row r="35635">
      <c r="A35635" s="294"/>
      <c r="B35635" s="294"/>
      <c r="C35635" s="294"/>
      <c r="D35635" s="294"/>
      <c r="E35635" s="294"/>
      <c r="F35635" s="294"/>
    </row>
    <row r="35636">
      <c r="A35636" s="294" t="s">
        <v>43311</v>
      </c>
      <c r="B35636" s="294"/>
      <c r="C35636" s="294"/>
      <c r="D35636" s="294"/>
      <c r="E35636" s="294"/>
      <c r="F35636" s="294"/>
    </row>
    <row r="35637">
      <c r="A35637" s="294" t="s">
        <v>43312</v>
      </c>
      <c r="B35637" s="294"/>
      <c r="C35637" s="294"/>
      <c r="D35637" s="294"/>
      <c r="E35637" s="294"/>
      <c r="F35637" s="294"/>
    </row>
    <row r="35638">
      <c r="A35638" s="294" t="s">
        <v>43313</v>
      </c>
      <c r="B35638" s="294"/>
      <c r="C35638" s="294"/>
      <c r="D35638" s="294"/>
      <c r="E35638" s="294"/>
      <c r="F35638" s="294"/>
    </row>
    <row r="35639">
      <c r="A35639" s="294" t="s">
        <v>43314</v>
      </c>
      <c r="B35639" s="294"/>
      <c r="C35639" s="294"/>
      <c r="D35639" s="294"/>
      <c r="E35639" s="294"/>
      <c r="F35639" s="294"/>
    </row>
    <row r="35640">
      <c r="A35640" s="294"/>
      <c r="B35640" s="294"/>
      <c r="C35640" s="294"/>
      <c r="D35640" s="294"/>
      <c r="E35640" s="294"/>
      <c r="F35640" s="294"/>
    </row>
    <row r="35641">
      <c r="A35641" s="294" t="s">
        <v>23148</v>
      </c>
      <c r="B35641" s="294"/>
      <c r="C35641" s="294"/>
      <c r="D35641" s="294"/>
      <c r="E35641" s="294"/>
      <c r="F35641" s="294"/>
    </row>
    <row r="35642">
      <c r="A35642" s="294" t="s">
        <v>25264</v>
      </c>
      <c r="B35642" s="294"/>
      <c r="C35642" s="294"/>
      <c r="D35642" s="294"/>
      <c r="E35642" s="294"/>
      <c r="F35642" s="294"/>
    </row>
    <row r="35643">
      <c r="A35643" s="294"/>
      <c r="B35643" s="294"/>
      <c r="C35643" s="294"/>
      <c r="D35643" s="294"/>
      <c r="E35643" s="294"/>
      <c r="F35643" s="294"/>
    </row>
    <row r="35644">
      <c r="A35644" s="294" t="s">
        <v>43315</v>
      </c>
      <c r="B35644" s="294"/>
      <c r="C35644" s="294"/>
      <c r="D35644" s="294"/>
      <c r="E35644" s="294"/>
      <c r="F35644" s="294"/>
    </row>
    <row r="35645">
      <c r="A35645" s="294" t="s">
        <v>43316</v>
      </c>
      <c r="B35645" s="294"/>
      <c r="C35645" s="294"/>
      <c r="D35645" s="294"/>
      <c r="E35645" s="294"/>
      <c r="F35645" s="294"/>
    </row>
    <row r="35646">
      <c r="A35646" s="294" t="s">
        <v>40768</v>
      </c>
      <c r="B35646" s="294"/>
      <c r="C35646" s="294"/>
      <c r="D35646" s="294"/>
      <c r="E35646" s="294"/>
      <c r="F35646" s="294"/>
    </row>
    <row r="35647">
      <c r="A35647" s="294" t="s">
        <v>40981</v>
      </c>
      <c r="B35647" s="294"/>
      <c r="C35647" s="294"/>
      <c r="D35647" s="294"/>
      <c r="E35647" s="294"/>
      <c r="F35647" s="294"/>
    </row>
    <row r="35648">
      <c r="A35648" s="294" t="s">
        <v>43317</v>
      </c>
      <c r="B35648" s="294"/>
      <c r="C35648" s="294"/>
      <c r="D35648" s="294"/>
      <c r="E35648" s="294"/>
      <c r="F35648" s="294"/>
    </row>
    <row r="35649">
      <c r="A35649" s="294" t="s">
        <v>43318</v>
      </c>
      <c r="B35649" s="294"/>
      <c r="C35649" s="294"/>
      <c r="D35649" s="294"/>
      <c r="E35649" s="294"/>
      <c r="F35649" s="294"/>
    </row>
    <row r="35650">
      <c r="A35650" s="294"/>
      <c r="B35650" s="294"/>
      <c r="C35650" s="294"/>
      <c r="D35650" s="294"/>
      <c r="E35650" s="294"/>
      <c r="F35650" s="294"/>
    </row>
    <row r="35651">
      <c r="A35651" s="294" t="s">
        <v>25691</v>
      </c>
      <c r="B35651" s="294"/>
      <c r="C35651" s="294"/>
      <c r="D35651" s="294"/>
      <c r="E35651" s="294"/>
      <c r="F35651" s="294"/>
    </row>
    <row r="35652">
      <c r="A35652" s="294" t="s">
        <v>26884</v>
      </c>
      <c r="B35652" s="294"/>
      <c r="C35652" s="294"/>
      <c r="D35652" s="294"/>
      <c r="E35652" s="294"/>
      <c r="F35652" s="294"/>
    </row>
    <row r="35653">
      <c r="A35653" s="294"/>
      <c r="B35653" s="294"/>
      <c r="C35653" s="294"/>
      <c r="D35653" s="294"/>
      <c r="E35653" s="294"/>
      <c r="F35653" s="294"/>
    </row>
    <row r="35654">
      <c r="A35654" s="294" t="s">
        <v>43319</v>
      </c>
      <c r="B35654" s="294"/>
      <c r="C35654" s="294"/>
      <c r="D35654" s="294"/>
      <c r="E35654" s="294"/>
      <c r="F35654" s="294"/>
    </row>
    <row r="35655">
      <c r="A35655" s="294"/>
      <c r="B35655" s="294"/>
      <c r="C35655" s="294"/>
      <c r="D35655" s="294"/>
      <c r="E35655" s="294"/>
      <c r="F35655" s="294"/>
    </row>
    <row r="35656">
      <c r="A35656" s="294" t="s">
        <v>43320</v>
      </c>
      <c r="B35656" s="294"/>
      <c r="C35656" s="294"/>
      <c r="D35656" s="294"/>
      <c r="E35656" s="294"/>
      <c r="F35656" s="294"/>
    </row>
    <row r="35657">
      <c r="A35657" s="294" t="s">
        <v>43321</v>
      </c>
      <c r="B35657" s="294"/>
      <c r="C35657" s="294"/>
      <c r="D35657" s="294"/>
      <c r="E35657" s="294"/>
      <c r="F35657" s="294"/>
    </row>
    <row r="35658">
      <c r="A35658" s="294" t="s">
        <v>43322</v>
      </c>
      <c r="B35658" s="294"/>
      <c r="C35658" s="294"/>
      <c r="D35658" s="294"/>
      <c r="E35658" s="294"/>
      <c r="F35658" s="294"/>
    </row>
    <row r="35659">
      <c r="A35659" s="294"/>
      <c r="B35659" s="294"/>
      <c r="C35659" s="294"/>
      <c r="D35659" s="294"/>
      <c r="E35659" s="294"/>
      <c r="F35659" s="294"/>
    </row>
    <row r="35660">
      <c r="A35660" s="294" t="s">
        <v>43323</v>
      </c>
      <c r="B35660" s="294"/>
      <c r="C35660" s="294"/>
      <c r="D35660" s="294"/>
      <c r="E35660" s="294"/>
      <c r="F35660" s="294"/>
    </row>
    <row r="35661">
      <c r="A35661" s="294"/>
      <c r="B35661" s="294"/>
      <c r="C35661" s="294"/>
      <c r="D35661" s="294"/>
      <c r="E35661" s="294"/>
      <c r="F35661" s="294"/>
    </row>
    <row r="35662">
      <c r="A35662" s="294" t="s">
        <v>43324</v>
      </c>
      <c r="B35662" s="294"/>
      <c r="C35662" s="294"/>
      <c r="D35662" s="294"/>
      <c r="E35662" s="294"/>
      <c r="F35662" s="294"/>
    </row>
    <row r="35663">
      <c r="A35663" s="294" t="s">
        <v>43325</v>
      </c>
      <c r="B35663" s="294"/>
      <c r="C35663" s="294"/>
      <c r="D35663" s="294"/>
      <c r="E35663" s="294"/>
      <c r="F35663" s="294"/>
    </row>
    <row r="35664">
      <c r="A35664" s="294" t="s">
        <v>43326</v>
      </c>
      <c r="B35664" s="294"/>
      <c r="C35664" s="294"/>
      <c r="D35664" s="294"/>
      <c r="E35664" s="294"/>
      <c r="F35664" s="294"/>
    </row>
    <row r="35665">
      <c r="A35665" s="294" t="s">
        <v>43327</v>
      </c>
      <c r="B35665" s="294"/>
      <c r="C35665" s="294"/>
      <c r="D35665" s="294"/>
      <c r="E35665" s="294"/>
      <c r="F35665" s="294"/>
    </row>
    <row r="35666">
      <c r="A35666" s="294" t="s">
        <v>43328</v>
      </c>
      <c r="B35666" s="294"/>
      <c r="C35666" s="294"/>
      <c r="D35666" s="294"/>
      <c r="E35666" s="294"/>
      <c r="F35666" s="294"/>
    </row>
    <row r="35667">
      <c r="A35667" s="294" t="s">
        <v>43329</v>
      </c>
      <c r="B35667" s="294"/>
      <c r="C35667" s="294"/>
      <c r="D35667" s="294"/>
      <c r="E35667" s="294"/>
      <c r="F35667" s="294"/>
    </row>
    <row r="35668">
      <c r="A35668" s="294" t="s">
        <v>43330</v>
      </c>
      <c r="B35668" s="294"/>
      <c r="C35668" s="294"/>
      <c r="D35668" s="294"/>
      <c r="E35668" s="294"/>
      <c r="F35668" s="294"/>
    </row>
    <row r="35669">
      <c r="A35669" s="294" t="s">
        <v>43331</v>
      </c>
      <c r="B35669" s="294"/>
      <c r="C35669" s="294"/>
      <c r="D35669" s="294"/>
      <c r="E35669" s="294"/>
      <c r="F35669" s="294"/>
    </row>
    <row r="35670">
      <c r="A35670" s="294"/>
      <c r="B35670" s="294"/>
      <c r="C35670" s="294"/>
      <c r="D35670" s="294"/>
      <c r="E35670" s="294"/>
      <c r="F35670" s="294"/>
    </row>
    <row r="35671">
      <c r="A35671" s="294"/>
      <c r="B35671" s="294"/>
      <c r="C35671" s="294"/>
      <c r="D35671" s="294"/>
      <c r="E35671" s="294"/>
      <c r="F35671" s="294"/>
    </row>
    <row r="35672">
      <c r="A35672" s="294"/>
      <c r="B35672" s="294"/>
      <c r="C35672" s="294"/>
      <c r="D35672" s="294"/>
      <c r="E35672" s="294"/>
      <c r="F35672" s="294"/>
    </row>
    <row r="35673">
      <c r="A35673" s="294" t="s">
        <v>40986</v>
      </c>
      <c r="B35673" s="294"/>
      <c r="C35673" s="294"/>
      <c r="D35673" s="294"/>
      <c r="E35673" s="294"/>
      <c r="F35673" s="294"/>
    </row>
    <row r="35674">
      <c r="A35674" s="294"/>
      <c r="B35674" s="294"/>
      <c r="C35674" s="294"/>
      <c r="D35674" s="294"/>
      <c r="E35674" s="294"/>
      <c r="F35674" s="294"/>
    </row>
    <row r="35675">
      <c r="A35675" s="294" t="s">
        <v>41690</v>
      </c>
      <c r="B35675" s="294"/>
      <c r="C35675" s="294"/>
      <c r="D35675" s="294"/>
      <c r="E35675" s="294"/>
      <c r="F35675" s="294"/>
    </row>
    <row r="35676">
      <c r="A35676" s="294" t="s">
        <v>43332</v>
      </c>
      <c r="B35676" s="294"/>
      <c r="C35676" s="294"/>
      <c r="D35676" s="294"/>
      <c r="E35676" s="294"/>
      <c r="F35676" s="294"/>
    </row>
    <row r="35677">
      <c r="A35677" s="294" t="s">
        <v>30336</v>
      </c>
      <c r="B35677" s="294"/>
      <c r="C35677" s="294"/>
      <c r="D35677" s="294"/>
      <c r="E35677" s="294"/>
      <c r="F35677" s="294"/>
    </row>
    <row r="35678">
      <c r="A35678" s="294" t="s">
        <v>41599</v>
      </c>
      <c r="B35678" s="294"/>
      <c r="C35678" s="294"/>
      <c r="D35678" s="294"/>
      <c r="E35678" s="294"/>
      <c r="F35678" s="294"/>
    </row>
    <row r="35679">
      <c r="A35679" s="294" t="s">
        <v>31573</v>
      </c>
      <c r="B35679" s="294"/>
      <c r="C35679" s="294"/>
      <c r="D35679" s="294"/>
      <c r="E35679" s="294"/>
      <c r="F35679" s="294"/>
    </row>
    <row r="35680">
      <c r="A35680" s="294" t="s">
        <v>43333</v>
      </c>
      <c r="B35680" s="294"/>
      <c r="C35680" s="294"/>
      <c r="D35680" s="294"/>
      <c r="E35680" s="294"/>
      <c r="F35680" s="294"/>
    </row>
    <row r="35681">
      <c r="A35681" s="294" t="s">
        <v>43334</v>
      </c>
      <c r="B35681" s="294"/>
      <c r="C35681" s="294"/>
      <c r="D35681" s="294"/>
      <c r="E35681" s="294"/>
      <c r="F35681" s="294"/>
    </row>
    <row r="35682">
      <c r="A35682" s="294" t="s">
        <v>25514</v>
      </c>
      <c r="B35682" s="294"/>
      <c r="C35682" s="294"/>
      <c r="D35682" s="294"/>
      <c r="E35682" s="294"/>
      <c r="F35682" s="294"/>
    </row>
    <row r="35683">
      <c r="A35683" s="294" t="s">
        <v>43335</v>
      </c>
      <c r="B35683" s="294"/>
      <c r="C35683" s="294"/>
      <c r="D35683" s="294"/>
      <c r="E35683" s="294"/>
      <c r="F35683" s="294"/>
    </row>
    <row r="35684">
      <c r="A35684" s="294"/>
      <c r="B35684" s="294"/>
      <c r="C35684" s="294"/>
      <c r="D35684" s="294"/>
      <c r="E35684" s="294"/>
      <c r="F35684" s="294"/>
    </row>
    <row r="35685">
      <c r="A35685" s="294" t="s">
        <v>21407</v>
      </c>
      <c r="B35685" s="294"/>
      <c r="C35685" s="294"/>
      <c r="D35685" s="294"/>
      <c r="E35685" s="294"/>
      <c r="F35685" s="294"/>
    </row>
    <row r="35686">
      <c r="A35686" s="294"/>
      <c r="B35686" s="294"/>
      <c r="C35686" s="294"/>
      <c r="D35686" s="294"/>
      <c r="E35686" s="294"/>
      <c r="F35686" s="294"/>
    </row>
    <row r="35687">
      <c r="A35687" s="294" t="s">
        <v>25511</v>
      </c>
      <c r="B35687" s="294"/>
      <c r="C35687" s="294"/>
      <c r="D35687" s="294"/>
      <c r="E35687" s="294"/>
      <c r="F35687" s="294"/>
    </row>
    <row r="35688">
      <c r="A35688" s="294" t="s">
        <v>43336</v>
      </c>
      <c r="B35688" s="294"/>
      <c r="C35688" s="294"/>
      <c r="D35688" s="294"/>
      <c r="E35688" s="294"/>
      <c r="F35688" s="294"/>
    </row>
    <row r="35689">
      <c r="A35689" s="294" t="s">
        <v>21403</v>
      </c>
      <c r="B35689" s="294"/>
      <c r="C35689" s="294"/>
      <c r="D35689" s="294"/>
      <c r="E35689" s="294"/>
      <c r="F35689" s="294"/>
    </row>
    <row r="35690">
      <c r="A35690" s="294" t="s">
        <v>40447</v>
      </c>
      <c r="B35690" s="294"/>
      <c r="C35690" s="294"/>
      <c r="D35690" s="294"/>
      <c r="E35690" s="294"/>
      <c r="F35690" s="294"/>
    </row>
    <row r="35691">
      <c r="A35691" s="294" t="s">
        <v>43337</v>
      </c>
      <c r="B35691" s="294"/>
      <c r="C35691" s="294"/>
      <c r="D35691" s="294"/>
      <c r="E35691" s="294"/>
      <c r="F35691" s="294"/>
    </row>
    <row r="35692">
      <c r="A35692" s="294" t="s">
        <v>25506</v>
      </c>
      <c r="B35692" s="294"/>
      <c r="C35692" s="294"/>
      <c r="D35692" s="294"/>
      <c r="E35692" s="294"/>
      <c r="F35692" s="294"/>
    </row>
    <row r="35693">
      <c r="A35693" s="294" t="s">
        <v>43338</v>
      </c>
      <c r="B35693" s="294"/>
      <c r="C35693" s="294"/>
      <c r="D35693" s="294"/>
      <c r="E35693" s="294"/>
      <c r="F35693" s="294"/>
    </row>
    <row r="35694">
      <c r="A35694" s="294" t="s">
        <v>43339</v>
      </c>
      <c r="B35694" s="294"/>
      <c r="C35694" s="294"/>
      <c r="D35694" s="294"/>
      <c r="E35694" s="294"/>
      <c r="F35694" s="294"/>
    </row>
    <row r="35695">
      <c r="A35695" s="294" t="s">
        <v>43340</v>
      </c>
      <c r="B35695" s="294"/>
      <c r="C35695" s="294"/>
      <c r="D35695" s="294"/>
      <c r="E35695" s="294"/>
      <c r="F35695" s="294"/>
    </row>
    <row r="35696">
      <c r="A35696" s="294" t="s">
        <v>43341</v>
      </c>
      <c r="B35696" s="294"/>
      <c r="C35696" s="294"/>
      <c r="D35696" s="294"/>
      <c r="E35696" s="294"/>
      <c r="F35696" s="294"/>
    </row>
    <row r="35697">
      <c r="A35697" s="294" t="s">
        <v>41618</v>
      </c>
      <c r="B35697" s="294"/>
      <c r="C35697" s="294"/>
      <c r="D35697" s="294"/>
      <c r="E35697" s="294"/>
      <c r="F35697" s="294"/>
    </row>
    <row r="35698">
      <c r="A35698" s="294" t="s">
        <v>30767</v>
      </c>
      <c r="B35698" s="294"/>
      <c r="C35698" s="294"/>
      <c r="D35698" s="294"/>
      <c r="E35698" s="294"/>
      <c r="F35698" s="294"/>
    </row>
    <row r="35699">
      <c r="A35699" s="294" t="s">
        <v>22220</v>
      </c>
      <c r="B35699" s="294"/>
      <c r="C35699" s="294"/>
      <c r="D35699" s="294"/>
      <c r="E35699" s="294"/>
      <c r="F35699" s="294"/>
    </row>
    <row r="35700">
      <c r="A35700" s="294" t="s">
        <v>22219</v>
      </c>
      <c r="B35700" s="294"/>
      <c r="C35700" s="294"/>
      <c r="D35700" s="294"/>
      <c r="E35700" s="294"/>
      <c r="F35700" s="294"/>
    </row>
    <row r="35701">
      <c r="A35701" s="294" t="s">
        <v>43342</v>
      </c>
      <c r="B35701" s="294"/>
      <c r="C35701" s="294"/>
      <c r="D35701" s="294"/>
      <c r="E35701" s="294"/>
      <c r="F35701" s="294"/>
    </row>
    <row r="35702">
      <c r="A35702" s="294" t="s">
        <v>35254</v>
      </c>
      <c r="B35702" s="294"/>
      <c r="C35702" s="294"/>
      <c r="D35702" s="294"/>
      <c r="E35702" s="294"/>
      <c r="F35702" s="294"/>
    </row>
    <row r="35703">
      <c r="A35703" s="294" t="s">
        <v>35817</v>
      </c>
      <c r="B35703" s="294"/>
      <c r="C35703" s="294"/>
      <c r="D35703" s="294"/>
      <c r="E35703" s="294"/>
      <c r="F35703" s="294"/>
    </row>
    <row r="35704">
      <c r="A35704" s="294" t="s">
        <v>43343</v>
      </c>
      <c r="B35704" s="294"/>
      <c r="C35704" s="294"/>
      <c r="D35704" s="294"/>
      <c r="E35704" s="294"/>
      <c r="F35704" s="294"/>
    </row>
    <row r="35705">
      <c r="A35705" s="294" t="s">
        <v>33148</v>
      </c>
      <c r="B35705" s="294"/>
      <c r="C35705" s="294"/>
      <c r="D35705" s="294"/>
      <c r="E35705" s="294"/>
      <c r="F35705" s="294"/>
    </row>
    <row r="35706">
      <c r="A35706" s="294" t="s">
        <v>43344</v>
      </c>
      <c r="B35706" s="294"/>
      <c r="C35706" s="294"/>
      <c r="D35706" s="294"/>
      <c r="E35706" s="294"/>
      <c r="F35706" s="294"/>
    </row>
    <row r="35707">
      <c r="A35707" s="294" t="s">
        <v>41621</v>
      </c>
      <c r="B35707" s="294"/>
      <c r="C35707" s="294"/>
      <c r="D35707" s="294"/>
      <c r="E35707" s="294"/>
      <c r="F35707" s="294"/>
    </row>
    <row r="35708">
      <c r="A35708" s="294" t="s">
        <v>43345</v>
      </c>
      <c r="B35708" s="294"/>
      <c r="C35708" s="294"/>
      <c r="D35708" s="294"/>
      <c r="E35708" s="294"/>
      <c r="F35708" s="294"/>
    </row>
    <row r="35709">
      <c r="A35709" s="294" t="s">
        <v>43346</v>
      </c>
      <c r="B35709" s="294"/>
      <c r="C35709" s="294"/>
      <c r="D35709" s="294"/>
      <c r="E35709" s="294"/>
      <c r="F35709" s="294"/>
    </row>
    <row r="35710">
      <c r="A35710" s="294" t="s">
        <v>43347</v>
      </c>
      <c r="B35710" s="294"/>
      <c r="C35710" s="294"/>
      <c r="D35710" s="294"/>
      <c r="E35710" s="294"/>
      <c r="F35710" s="294"/>
    </row>
    <row r="35711">
      <c r="A35711" s="294" t="s">
        <v>43348</v>
      </c>
      <c r="B35711" s="294"/>
      <c r="C35711" s="294"/>
      <c r="D35711" s="294"/>
      <c r="E35711" s="294"/>
      <c r="F35711" s="294"/>
    </row>
    <row r="35712">
      <c r="A35712" s="294" t="s">
        <v>43349</v>
      </c>
      <c r="B35712" s="294"/>
      <c r="C35712" s="294"/>
      <c r="D35712" s="294"/>
      <c r="E35712" s="294"/>
      <c r="F35712" s="294"/>
    </row>
    <row r="35713">
      <c r="A35713" s="294" t="s">
        <v>43350</v>
      </c>
      <c r="B35713" s="294"/>
      <c r="C35713" s="294"/>
      <c r="D35713" s="294"/>
      <c r="E35713" s="294"/>
      <c r="F35713" s="294"/>
    </row>
    <row r="35714">
      <c r="A35714" s="294" t="s">
        <v>43351</v>
      </c>
      <c r="B35714" s="294"/>
      <c r="C35714" s="294"/>
      <c r="D35714" s="294"/>
      <c r="E35714" s="294"/>
      <c r="F35714" s="294"/>
    </row>
    <row r="35715">
      <c r="A35715" s="294" t="s">
        <v>43352</v>
      </c>
      <c r="B35715" s="294"/>
      <c r="C35715" s="294"/>
      <c r="D35715" s="294"/>
      <c r="E35715" s="294"/>
      <c r="F35715" s="294"/>
    </row>
    <row r="35716">
      <c r="A35716" s="294" t="s">
        <v>43353</v>
      </c>
      <c r="B35716" s="294"/>
      <c r="C35716" s="294"/>
      <c r="D35716" s="294"/>
      <c r="E35716" s="294"/>
      <c r="F35716" s="294"/>
    </row>
    <row r="35717">
      <c r="A35717" s="294" t="s">
        <v>38995</v>
      </c>
      <c r="B35717" s="294"/>
      <c r="C35717" s="294"/>
      <c r="D35717" s="294"/>
      <c r="E35717" s="294"/>
      <c r="F35717" s="294"/>
    </row>
    <row r="35718">
      <c r="A35718" s="294"/>
      <c r="B35718" s="294"/>
      <c r="C35718" s="294"/>
      <c r="D35718" s="294"/>
      <c r="E35718" s="294"/>
      <c r="F35718" s="294"/>
    </row>
    <row r="35719">
      <c r="A35719" s="294" t="s">
        <v>42265</v>
      </c>
      <c r="B35719" s="294"/>
      <c r="C35719" s="294"/>
      <c r="D35719" s="294"/>
      <c r="E35719" s="294"/>
      <c r="F35719" s="294"/>
    </row>
    <row r="35720">
      <c r="A35720" s="294"/>
      <c r="B35720" s="294"/>
      <c r="C35720" s="294"/>
      <c r="D35720" s="294"/>
      <c r="E35720" s="294"/>
      <c r="F35720" s="294"/>
    </row>
    <row r="35721">
      <c r="A35721" s="294" t="s">
        <v>42697</v>
      </c>
      <c r="B35721" s="294"/>
      <c r="C35721" s="294"/>
      <c r="D35721" s="294"/>
      <c r="E35721" s="294"/>
      <c r="F35721" s="294"/>
    </row>
    <row r="35722">
      <c r="A35722" s="294" t="s">
        <v>41014</v>
      </c>
      <c r="B35722" s="294"/>
      <c r="C35722" s="294"/>
      <c r="D35722" s="294"/>
      <c r="E35722" s="294"/>
      <c r="F35722" s="294"/>
    </row>
    <row r="35723">
      <c r="A35723" s="294" t="s">
        <v>38969</v>
      </c>
      <c r="B35723" s="294"/>
      <c r="C35723" s="294"/>
      <c r="D35723" s="294"/>
      <c r="E35723" s="294"/>
      <c r="F35723" s="294"/>
    </row>
    <row r="35724">
      <c r="A35724" s="294" t="s">
        <v>39118</v>
      </c>
      <c r="B35724" s="294"/>
      <c r="C35724" s="294"/>
      <c r="D35724" s="294"/>
      <c r="E35724" s="294"/>
      <c r="F35724" s="294"/>
    </row>
    <row r="35725">
      <c r="A35725" s="294" t="s">
        <v>43354</v>
      </c>
      <c r="B35725" s="294"/>
      <c r="C35725" s="294"/>
      <c r="D35725" s="294"/>
      <c r="E35725" s="294"/>
      <c r="F35725" s="294"/>
    </row>
    <row r="35726">
      <c r="A35726" s="294" t="s">
        <v>43355</v>
      </c>
      <c r="B35726" s="294"/>
      <c r="C35726" s="294"/>
      <c r="D35726" s="294"/>
      <c r="E35726" s="294"/>
      <c r="F35726" s="294"/>
    </row>
    <row r="35727">
      <c r="A35727" s="294" t="s">
        <v>43356</v>
      </c>
      <c r="B35727" s="294"/>
      <c r="C35727" s="294"/>
      <c r="D35727" s="294"/>
      <c r="E35727" s="294"/>
      <c r="F35727" s="294"/>
    </row>
    <row r="35728">
      <c r="A35728" s="294" t="s">
        <v>43357</v>
      </c>
      <c r="B35728" s="294"/>
      <c r="C35728" s="294"/>
      <c r="D35728" s="294"/>
      <c r="E35728" s="294"/>
      <c r="F35728" s="294"/>
    </row>
    <row r="35729">
      <c r="A35729" s="294" t="s">
        <v>42268</v>
      </c>
      <c r="B35729" s="294"/>
      <c r="C35729" s="294"/>
      <c r="D35729" s="294"/>
      <c r="E35729" s="294"/>
      <c r="F35729" s="294"/>
    </row>
    <row r="35730">
      <c r="A35730" s="294" t="s">
        <v>26567</v>
      </c>
      <c r="B35730" s="294"/>
      <c r="C35730" s="294"/>
      <c r="D35730" s="294"/>
      <c r="E35730" s="294"/>
      <c r="F35730" s="294"/>
    </row>
    <row r="35731">
      <c r="A35731" s="294" t="s">
        <v>29302</v>
      </c>
      <c r="B35731" s="294"/>
      <c r="C35731" s="294"/>
      <c r="D35731" s="294"/>
      <c r="E35731" s="294"/>
      <c r="F35731" s="294"/>
    </row>
    <row r="35732">
      <c r="A35732" s="294" t="s">
        <v>41237</v>
      </c>
      <c r="B35732" s="294"/>
      <c r="C35732" s="294"/>
      <c r="D35732" s="294"/>
      <c r="E35732" s="294"/>
      <c r="F35732" s="294"/>
    </row>
    <row r="35733">
      <c r="A35733" s="294" t="s">
        <v>43358</v>
      </c>
      <c r="B35733" s="294"/>
      <c r="C35733" s="294"/>
      <c r="D35733" s="294"/>
      <c r="E35733" s="294"/>
      <c r="F35733" s="294"/>
    </row>
    <row r="35734">
      <c r="A35734" s="294" t="s">
        <v>39850</v>
      </c>
      <c r="B35734" s="294"/>
      <c r="C35734" s="294"/>
      <c r="D35734" s="294"/>
      <c r="E35734" s="294"/>
      <c r="F35734" s="294"/>
    </row>
    <row r="35735">
      <c r="A35735" s="294" t="s">
        <v>43359</v>
      </c>
      <c r="B35735" s="294"/>
      <c r="C35735" s="294"/>
      <c r="D35735" s="294"/>
      <c r="E35735" s="294"/>
      <c r="F35735" s="294"/>
    </row>
    <row r="35736">
      <c r="A35736" s="294" t="s">
        <v>43360</v>
      </c>
      <c r="B35736" s="294"/>
      <c r="C35736" s="294"/>
      <c r="D35736" s="294"/>
      <c r="E35736" s="294"/>
      <c r="F35736" s="294"/>
    </row>
    <row r="35737">
      <c r="A35737" s="294" t="s">
        <v>38705</v>
      </c>
      <c r="B35737" s="294"/>
      <c r="C35737" s="294"/>
      <c r="D35737" s="294"/>
      <c r="E35737" s="294"/>
      <c r="F35737" s="294"/>
    </row>
    <row r="35738">
      <c r="A35738" s="294" t="s">
        <v>43361</v>
      </c>
      <c r="B35738" s="294"/>
      <c r="C35738" s="294"/>
      <c r="D35738" s="294"/>
      <c r="E35738" s="294"/>
      <c r="F35738" s="294"/>
    </row>
    <row r="35739">
      <c r="A35739" s="294" t="s">
        <v>43362</v>
      </c>
      <c r="B35739" s="294"/>
      <c r="C35739" s="294"/>
      <c r="D35739" s="294"/>
      <c r="E35739" s="294"/>
      <c r="F35739" s="294"/>
    </row>
    <row r="35740">
      <c r="A35740" s="294" t="s">
        <v>43363</v>
      </c>
      <c r="B35740" s="294"/>
      <c r="C35740" s="294"/>
      <c r="D35740" s="294"/>
      <c r="E35740" s="294"/>
      <c r="F35740" s="294"/>
    </row>
    <row r="35741">
      <c r="A35741" s="294" t="s">
        <v>43364</v>
      </c>
      <c r="B35741" s="294"/>
      <c r="C35741" s="294"/>
      <c r="D35741" s="294"/>
      <c r="E35741" s="294"/>
      <c r="F35741" s="294"/>
    </row>
    <row r="35742">
      <c r="A35742" s="294" t="s">
        <v>43365</v>
      </c>
      <c r="B35742" s="294"/>
      <c r="C35742" s="294"/>
      <c r="D35742" s="294"/>
      <c r="E35742" s="294"/>
      <c r="F35742" s="294"/>
    </row>
    <row r="35743">
      <c r="A35743" s="294" t="s">
        <v>43366</v>
      </c>
      <c r="B35743" s="294"/>
      <c r="C35743" s="294"/>
      <c r="D35743" s="294"/>
      <c r="E35743" s="294"/>
      <c r="F35743" s="294"/>
    </row>
    <row r="35744">
      <c r="A35744" s="294"/>
      <c r="B35744" s="294"/>
      <c r="C35744" s="294"/>
      <c r="D35744" s="294"/>
      <c r="E35744" s="294"/>
      <c r="F35744" s="294"/>
    </row>
    <row r="35745">
      <c r="A35745" s="294"/>
      <c r="B35745" s="294"/>
      <c r="C35745" s="294"/>
      <c r="D35745" s="294"/>
      <c r="E35745" s="294"/>
      <c r="F35745" s="294"/>
    </row>
    <row r="35746">
      <c r="A35746" s="294" t="s">
        <v>41927</v>
      </c>
      <c r="B35746" s="294"/>
      <c r="C35746" s="294"/>
      <c r="D35746" s="294"/>
      <c r="E35746" s="294"/>
      <c r="F35746" s="294"/>
    </row>
    <row r="35747">
      <c r="A35747" s="294" t="s">
        <v>43367</v>
      </c>
      <c r="B35747" s="294"/>
      <c r="C35747" s="294"/>
      <c r="D35747" s="294"/>
      <c r="E35747" s="294"/>
      <c r="F35747" s="294"/>
    </row>
    <row r="35748">
      <c r="A35748" s="294" t="s">
        <v>21672</v>
      </c>
      <c r="B35748" s="294"/>
      <c r="C35748" s="294"/>
      <c r="D35748" s="294"/>
      <c r="E35748" s="294"/>
      <c r="F35748" s="294"/>
    </row>
    <row r="35749">
      <c r="A35749" s="294" t="s">
        <v>43310</v>
      </c>
      <c r="B35749" s="294"/>
      <c r="C35749" s="294"/>
      <c r="D35749" s="294"/>
      <c r="E35749" s="294"/>
      <c r="F35749" s="294"/>
    </row>
    <row r="35750">
      <c r="A35750" s="294"/>
      <c r="B35750" s="294"/>
      <c r="C35750" s="294"/>
      <c r="D35750" s="294"/>
      <c r="E35750" s="294"/>
      <c r="F35750" s="294"/>
    </row>
    <row r="35751">
      <c r="A35751" s="294"/>
      <c r="B35751" s="294"/>
      <c r="C35751" s="294"/>
      <c r="D35751" s="294"/>
      <c r="E35751" s="294"/>
      <c r="F35751" s="294"/>
    </row>
    <row r="35752">
      <c r="A35752" s="294"/>
      <c r="B35752" s="294"/>
      <c r="C35752" s="294"/>
      <c r="D35752" s="294"/>
      <c r="E35752" s="294"/>
      <c r="F35752" s="294"/>
    </row>
    <row r="35753">
      <c r="A35753" s="294" t="s">
        <v>21429</v>
      </c>
      <c r="B35753" s="294"/>
      <c r="C35753" s="294"/>
      <c r="D35753" s="294"/>
      <c r="E35753" s="294"/>
      <c r="F35753" s="294"/>
    </row>
    <row r="35754">
      <c r="A35754" s="294"/>
      <c r="B35754" s="294"/>
      <c r="C35754" s="294"/>
      <c r="D35754" s="294"/>
      <c r="E35754" s="294"/>
      <c r="F35754" s="294"/>
    </row>
    <row r="35755">
      <c r="A35755" s="294" t="s">
        <v>43368</v>
      </c>
      <c r="B35755" s="294"/>
      <c r="C35755" s="294"/>
      <c r="D35755" s="294"/>
      <c r="E35755" s="294"/>
      <c r="F35755" s="294"/>
    </row>
    <row r="35756">
      <c r="A35756" s="294" t="s">
        <v>43369</v>
      </c>
      <c r="B35756" s="294"/>
      <c r="C35756" s="294"/>
      <c r="D35756" s="294"/>
      <c r="E35756" s="294"/>
      <c r="F35756" s="294"/>
    </row>
    <row r="35757">
      <c r="A35757" s="294" t="s">
        <v>43370</v>
      </c>
      <c r="B35757" s="294"/>
      <c r="C35757" s="294"/>
      <c r="D35757" s="294"/>
      <c r="E35757" s="294"/>
      <c r="F35757" s="294"/>
    </row>
    <row r="35758">
      <c r="A35758" s="294" t="s">
        <v>43371</v>
      </c>
      <c r="B35758" s="294"/>
      <c r="C35758" s="294"/>
      <c r="D35758" s="294"/>
      <c r="E35758" s="294"/>
      <c r="F35758" s="294"/>
    </row>
    <row r="35759">
      <c r="A35759" s="294" t="s">
        <v>43372</v>
      </c>
      <c r="B35759" s="294"/>
      <c r="C35759" s="294"/>
      <c r="D35759" s="294"/>
      <c r="E35759" s="294"/>
      <c r="F35759" s="294"/>
    </row>
    <row r="35760">
      <c r="A35760" s="294" t="s">
        <v>43373</v>
      </c>
      <c r="B35760" s="294"/>
      <c r="C35760" s="294"/>
      <c r="D35760" s="294"/>
      <c r="E35760" s="294"/>
      <c r="F35760" s="294"/>
    </row>
    <row r="35761">
      <c r="A35761" s="294" t="s">
        <v>43374</v>
      </c>
      <c r="B35761" s="294"/>
      <c r="C35761" s="294"/>
      <c r="D35761" s="294"/>
      <c r="E35761" s="294"/>
      <c r="F35761" s="294"/>
    </row>
    <row r="35762">
      <c r="A35762" s="294" t="s">
        <v>33856</v>
      </c>
      <c r="B35762" s="294"/>
      <c r="C35762" s="294"/>
      <c r="D35762" s="294"/>
      <c r="E35762" s="294"/>
      <c r="F35762" s="294"/>
    </row>
    <row r="35763">
      <c r="A35763" s="294" t="s">
        <v>38994</v>
      </c>
      <c r="B35763" s="294"/>
      <c r="C35763" s="294"/>
      <c r="D35763" s="294"/>
      <c r="E35763" s="294"/>
      <c r="F35763" s="294"/>
    </row>
    <row r="35764">
      <c r="A35764" s="294" t="s">
        <v>43375</v>
      </c>
      <c r="B35764" s="294"/>
      <c r="C35764" s="294"/>
      <c r="D35764" s="294"/>
      <c r="E35764" s="294"/>
      <c r="F35764" s="294"/>
    </row>
    <row r="35765">
      <c r="A35765" s="294"/>
      <c r="B35765" s="294"/>
      <c r="C35765" s="294"/>
      <c r="D35765" s="294"/>
      <c r="E35765" s="294"/>
      <c r="F35765" s="294"/>
    </row>
    <row r="35766">
      <c r="A35766" s="294"/>
      <c r="B35766" s="294"/>
      <c r="C35766" s="294"/>
      <c r="D35766" s="294"/>
      <c r="E35766" s="294"/>
      <c r="F35766" s="294"/>
    </row>
    <row r="35767">
      <c r="A35767" s="294"/>
      <c r="B35767" s="294"/>
      <c r="C35767" s="294"/>
      <c r="D35767" s="294"/>
      <c r="E35767" s="294"/>
      <c r="F35767" s="294"/>
    </row>
    <row r="35768">
      <c r="A35768" s="294" t="s">
        <v>22564</v>
      </c>
      <c r="B35768" s="294"/>
      <c r="C35768" s="294"/>
      <c r="D35768" s="294"/>
      <c r="E35768" s="294"/>
      <c r="F35768" s="294"/>
    </row>
    <row r="35769">
      <c r="A35769" s="294" t="s">
        <v>20470</v>
      </c>
      <c r="B35769" s="294"/>
      <c r="C35769" s="294"/>
      <c r="D35769" s="294"/>
      <c r="E35769" s="294"/>
      <c r="F35769" s="294"/>
    </row>
    <row r="35770">
      <c r="A35770" s="294"/>
      <c r="B35770" s="294"/>
      <c r="C35770" s="294"/>
      <c r="D35770" s="294"/>
      <c r="E35770" s="294"/>
      <c r="F35770" s="294"/>
    </row>
    <row r="35771">
      <c r="A35771" s="294" t="s">
        <v>43376</v>
      </c>
      <c r="B35771" s="294"/>
      <c r="C35771" s="294"/>
      <c r="D35771" s="294"/>
      <c r="E35771" s="294"/>
      <c r="F35771" s="294"/>
    </row>
    <row r="35772">
      <c r="A35772" s="294" t="s">
        <v>43377</v>
      </c>
      <c r="B35772" s="294"/>
      <c r="C35772" s="294"/>
      <c r="D35772" s="294"/>
      <c r="E35772" s="294"/>
      <c r="F35772" s="294"/>
    </row>
    <row r="35773">
      <c r="A35773" s="294" t="s">
        <v>43378</v>
      </c>
      <c r="B35773" s="294"/>
      <c r="C35773" s="294"/>
      <c r="D35773" s="294"/>
      <c r="E35773" s="294"/>
      <c r="F35773" s="294"/>
    </row>
    <row r="35774">
      <c r="A35774" s="294" t="s">
        <v>43379</v>
      </c>
      <c r="B35774" s="294"/>
      <c r="C35774" s="294"/>
      <c r="D35774" s="294"/>
      <c r="E35774" s="294"/>
      <c r="F35774" s="294"/>
    </row>
    <row r="35775">
      <c r="A35775" s="294" t="s">
        <v>43380</v>
      </c>
      <c r="B35775" s="294"/>
      <c r="C35775" s="294"/>
      <c r="D35775" s="294"/>
      <c r="E35775" s="294"/>
      <c r="F35775" s="294"/>
    </row>
    <row r="35776">
      <c r="A35776" s="294" t="s">
        <v>43381</v>
      </c>
      <c r="B35776" s="294"/>
      <c r="C35776" s="294"/>
      <c r="D35776" s="294"/>
      <c r="E35776" s="294"/>
      <c r="F35776" s="294"/>
    </row>
    <row r="35777">
      <c r="A35777" s="294"/>
      <c r="B35777" s="294"/>
      <c r="C35777" s="294"/>
      <c r="D35777" s="294"/>
      <c r="E35777" s="294"/>
      <c r="F35777" s="294"/>
    </row>
    <row r="35778">
      <c r="A35778" s="294" t="s">
        <v>30386</v>
      </c>
      <c r="B35778" s="294"/>
      <c r="C35778" s="294"/>
      <c r="D35778" s="294"/>
      <c r="E35778" s="294"/>
      <c r="F35778" s="294"/>
    </row>
    <row r="35779">
      <c r="A35779" s="294" t="s">
        <v>43382</v>
      </c>
      <c r="B35779" s="294"/>
      <c r="C35779" s="294"/>
      <c r="D35779" s="294"/>
      <c r="E35779" s="294"/>
      <c r="F35779" s="294"/>
    </row>
    <row r="35780">
      <c r="A35780" s="294" t="s">
        <v>43383</v>
      </c>
      <c r="B35780" s="294"/>
      <c r="C35780" s="294"/>
      <c r="D35780" s="294"/>
      <c r="E35780" s="294"/>
      <c r="F35780" s="294"/>
    </row>
    <row r="35781">
      <c r="A35781" s="294"/>
      <c r="B35781" s="294"/>
      <c r="C35781" s="294"/>
      <c r="D35781" s="294"/>
      <c r="E35781" s="294"/>
      <c r="F35781" s="294"/>
    </row>
    <row r="35782">
      <c r="A35782" s="294" t="s">
        <v>43384</v>
      </c>
      <c r="B35782" s="294"/>
      <c r="C35782" s="294"/>
      <c r="D35782" s="294"/>
      <c r="E35782" s="294"/>
      <c r="F35782" s="294"/>
    </row>
    <row r="35783">
      <c r="A35783" s="294" t="s">
        <v>43385</v>
      </c>
      <c r="B35783" s="294"/>
      <c r="C35783" s="294"/>
      <c r="D35783" s="294"/>
      <c r="E35783" s="294"/>
      <c r="F35783" s="294"/>
    </row>
    <row r="35784">
      <c r="A35784" s="294" t="s">
        <v>43386</v>
      </c>
      <c r="B35784" s="294"/>
      <c r="C35784" s="294"/>
      <c r="D35784" s="294"/>
      <c r="E35784" s="294"/>
      <c r="F35784" s="294"/>
    </row>
    <row r="35785">
      <c r="A35785" s="294" t="s">
        <v>33698</v>
      </c>
      <c r="B35785" s="294"/>
      <c r="C35785" s="294"/>
      <c r="D35785" s="294"/>
      <c r="E35785" s="294"/>
      <c r="F35785" s="294"/>
    </row>
    <row r="35786">
      <c r="A35786" s="294" t="s">
        <v>25239</v>
      </c>
      <c r="B35786" s="294"/>
      <c r="C35786" s="294"/>
      <c r="D35786" s="294"/>
      <c r="E35786" s="294"/>
      <c r="F35786" s="294"/>
    </row>
    <row r="35787">
      <c r="A35787" s="294" t="s">
        <v>25245</v>
      </c>
      <c r="B35787" s="294"/>
      <c r="C35787" s="294"/>
      <c r="D35787" s="294"/>
      <c r="E35787" s="294"/>
      <c r="F35787" s="294"/>
    </row>
    <row r="35788">
      <c r="A35788" s="294" t="s">
        <v>43387</v>
      </c>
      <c r="B35788" s="294"/>
      <c r="C35788" s="294"/>
      <c r="D35788" s="294"/>
      <c r="E35788" s="294"/>
      <c r="F35788" s="294"/>
    </row>
    <row r="35789">
      <c r="A35789" s="294" t="s">
        <v>43388</v>
      </c>
      <c r="B35789" s="294"/>
      <c r="C35789" s="294"/>
      <c r="D35789" s="294"/>
      <c r="E35789" s="294"/>
      <c r="F35789" s="294"/>
    </row>
    <row r="35790">
      <c r="A35790" s="294" t="s">
        <v>43389</v>
      </c>
      <c r="B35790" s="294"/>
      <c r="C35790" s="294"/>
      <c r="D35790" s="294"/>
      <c r="E35790" s="294"/>
      <c r="F35790" s="294"/>
    </row>
    <row r="35791">
      <c r="A35791" s="294"/>
      <c r="B35791" s="294"/>
      <c r="C35791" s="294"/>
      <c r="D35791" s="294"/>
      <c r="E35791" s="294"/>
      <c r="F35791" s="294"/>
    </row>
    <row r="35792">
      <c r="A35792" s="294" t="s">
        <v>27372</v>
      </c>
      <c r="B35792" s="294"/>
      <c r="C35792" s="294"/>
      <c r="D35792" s="294"/>
      <c r="E35792" s="294"/>
      <c r="F35792" s="294"/>
    </row>
    <row r="35793">
      <c r="A35793" s="294" t="s">
        <v>23767</v>
      </c>
      <c r="B35793" s="294"/>
      <c r="C35793" s="294"/>
      <c r="D35793" s="294"/>
      <c r="E35793" s="294"/>
      <c r="F35793" s="294"/>
    </row>
    <row r="35794">
      <c r="A35794" s="294"/>
      <c r="B35794" s="294"/>
      <c r="C35794" s="294"/>
      <c r="D35794" s="294"/>
      <c r="E35794" s="294"/>
      <c r="F35794" s="294"/>
    </row>
    <row r="35795">
      <c r="A35795" s="294" t="s">
        <v>43390</v>
      </c>
      <c r="B35795" s="294"/>
      <c r="C35795" s="294"/>
      <c r="D35795" s="294"/>
      <c r="E35795" s="294"/>
      <c r="F35795" s="294"/>
    </row>
    <row r="35796">
      <c r="A35796" s="294" t="s">
        <v>43391</v>
      </c>
      <c r="B35796" s="294"/>
      <c r="C35796" s="294"/>
      <c r="D35796" s="294"/>
      <c r="E35796" s="294"/>
      <c r="F35796" s="294"/>
    </row>
    <row r="35797">
      <c r="A35797" s="294" t="s">
        <v>43392</v>
      </c>
      <c r="B35797" s="294"/>
      <c r="C35797" s="294"/>
      <c r="D35797" s="294"/>
      <c r="E35797" s="294"/>
      <c r="F35797" s="294"/>
    </row>
    <row r="35798">
      <c r="A35798" s="294" t="s">
        <v>43393</v>
      </c>
      <c r="B35798" s="294"/>
      <c r="C35798" s="294"/>
      <c r="D35798" s="294"/>
      <c r="E35798" s="294"/>
      <c r="F35798" s="294"/>
    </row>
    <row r="35799">
      <c r="A35799" s="294" t="s">
        <v>43394</v>
      </c>
      <c r="B35799" s="294"/>
      <c r="C35799" s="294"/>
      <c r="D35799" s="294"/>
      <c r="E35799" s="294"/>
      <c r="F35799" s="294"/>
    </row>
    <row r="35800">
      <c r="A35800" s="294" t="s">
        <v>43395</v>
      </c>
      <c r="B35800" s="294"/>
      <c r="C35800" s="294"/>
      <c r="D35800" s="294"/>
      <c r="E35800" s="294"/>
      <c r="F35800" s="294"/>
    </row>
    <row r="35801">
      <c r="A35801" s="294"/>
      <c r="B35801" s="294"/>
      <c r="C35801" s="294"/>
      <c r="D35801" s="294"/>
      <c r="E35801" s="294"/>
      <c r="F35801" s="294"/>
    </row>
    <row r="35802">
      <c r="A35802" s="294" t="s">
        <v>23201</v>
      </c>
      <c r="B35802" s="294"/>
      <c r="C35802" s="294"/>
      <c r="D35802" s="294"/>
      <c r="E35802" s="294"/>
      <c r="F35802" s="294"/>
    </row>
    <row r="35803">
      <c r="A35803" s="294" t="s">
        <v>23772</v>
      </c>
      <c r="B35803" s="294"/>
      <c r="C35803" s="294"/>
      <c r="D35803" s="294"/>
      <c r="E35803" s="294"/>
      <c r="F35803" s="294"/>
    </row>
    <row r="35804">
      <c r="A35804" s="294"/>
      <c r="B35804" s="294"/>
      <c r="C35804" s="294"/>
      <c r="D35804" s="294"/>
      <c r="E35804" s="294"/>
      <c r="F35804" s="294"/>
    </row>
    <row r="35805">
      <c r="A35805" s="294"/>
      <c r="B35805" s="294"/>
      <c r="C35805" s="294"/>
      <c r="D35805" s="294"/>
      <c r="E35805" s="294"/>
      <c r="F35805" s="294"/>
    </row>
    <row r="35806">
      <c r="A35806" s="294" t="s">
        <v>41055</v>
      </c>
      <c r="B35806" s="294"/>
      <c r="C35806" s="294"/>
      <c r="D35806" s="294"/>
      <c r="E35806" s="294"/>
      <c r="F35806" s="294"/>
    </row>
    <row r="35807">
      <c r="A35807" s="294" t="s">
        <v>42729</v>
      </c>
      <c r="B35807" s="294"/>
      <c r="C35807" s="294"/>
      <c r="D35807" s="294"/>
      <c r="E35807" s="294"/>
      <c r="F35807" s="294"/>
    </row>
    <row r="35808">
      <c r="A35808" s="294" t="s">
        <v>43396</v>
      </c>
      <c r="B35808" s="294"/>
      <c r="C35808" s="294"/>
      <c r="D35808" s="294"/>
      <c r="E35808" s="294"/>
      <c r="F35808" s="294"/>
    </row>
    <row r="35809">
      <c r="A35809" s="294" t="s">
        <v>42309</v>
      </c>
      <c r="B35809" s="294"/>
      <c r="C35809" s="294"/>
      <c r="D35809" s="294"/>
      <c r="E35809" s="294"/>
      <c r="F35809" s="294"/>
    </row>
    <row r="35810">
      <c r="A35810" s="294" t="s">
        <v>43397</v>
      </c>
      <c r="B35810" s="294"/>
      <c r="C35810" s="294"/>
      <c r="D35810" s="294"/>
      <c r="E35810" s="294"/>
      <c r="F35810" s="294"/>
    </row>
    <row r="35811">
      <c r="A35811" s="294" t="s">
        <v>43398</v>
      </c>
      <c r="B35811" s="294"/>
      <c r="C35811" s="294"/>
      <c r="D35811" s="294"/>
      <c r="E35811" s="294"/>
      <c r="F35811" s="294"/>
    </row>
    <row r="35812">
      <c r="A35812" s="294"/>
      <c r="B35812" s="294"/>
      <c r="C35812" s="294"/>
      <c r="D35812" s="294"/>
      <c r="E35812" s="294"/>
      <c r="F35812" s="294"/>
    </row>
    <row r="35813">
      <c r="A35813" s="294" t="s">
        <v>30386</v>
      </c>
      <c r="B35813" s="294"/>
      <c r="C35813" s="294"/>
      <c r="D35813" s="294"/>
      <c r="E35813" s="294"/>
      <c r="F35813" s="294"/>
    </row>
    <row r="35814">
      <c r="A35814" s="294" t="s">
        <v>43399</v>
      </c>
      <c r="B35814" s="294"/>
      <c r="C35814" s="294"/>
      <c r="D35814" s="294"/>
      <c r="E35814" s="294"/>
      <c r="F35814" s="294"/>
    </row>
    <row r="35815">
      <c r="A35815" s="294"/>
      <c r="B35815" s="294"/>
      <c r="C35815" s="294"/>
      <c r="D35815" s="294"/>
      <c r="E35815" s="294"/>
      <c r="F35815" s="294"/>
    </row>
    <row r="35816">
      <c r="A35816" s="294" t="s">
        <v>43400</v>
      </c>
      <c r="B35816" s="294"/>
      <c r="C35816" s="294"/>
      <c r="D35816" s="294"/>
      <c r="E35816" s="294"/>
      <c r="F35816" s="294"/>
    </row>
    <row r="35817">
      <c r="A35817" s="294" t="s">
        <v>43401</v>
      </c>
      <c r="B35817" s="294"/>
      <c r="C35817" s="294"/>
      <c r="D35817" s="294"/>
      <c r="E35817" s="294"/>
      <c r="F35817" s="294"/>
    </row>
    <row r="35818">
      <c r="A35818" s="294" t="s">
        <v>43402</v>
      </c>
      <c r="B35818" s="294"/>
      <c r="C35818" s="294"/>
      <c r="D35818" s="294"/>
      <c r="E35818" s="294"/>
      <c r="F35818" s="294"/>
    </row>
    <row r="35819">
      <c r="A35819" s="294" t="s">
        <v>43403</v>
      </c>
      <c r="B35819" s="294"/>
      <c r="C35819" s="294"/>
      <c r="D35819" s="294"/>
      <c r="E35819" s="294"/>
      <c r="F35819" s="294"/>
    </row>
    <row r="35820">
      <c r="A35820" s="294"/>
      <c r="B35820" s="294"/>
      <c r="C35820" s="294"/>
      <c r="D35820" s="294"/>
      <c r="E35820" s="294"/>
      <c r="F35820" s="294"/>
    </row>
    <row r="35821">
      <c r="A35821" s="294" t="s">
        <v>38885</v>
      </c>
      <c r="B35821" s="294"/>
      <c r="C35821" s="294"/>
      <c r="D35821" s="294"/>
      <c r="E35821" s="294"/>
      <c r="F35821" s="294"/>
    </row>
    <row r="35822">
      <c r="A35822" s="294" t="s">
        <v>43404</v>
      </c>
      <c r="B35822" s="294"/>
      <c r="C35822" s="294"/>
      <c r="D35822" s="294"/>
      <c r="E35822" s="294"/>
      <c r="F35822" s="294"/>
    </row>
    <row r="35823">
      <c r="A35823" s="294"/>
      <c r="B35823" s="294"/>
      <c r="C35823" s="294"/>
      <c r="D35823" s="294"/>
      <c r="E35823" s="294"/>
      <c r="F35823" s="294"/>
    </row>
    <row r="35824">
      <c r="A35824" s="294" t="s">
        <v>43405</v>
      </c>
      <c r="B35824" s="294"/>
      <c r="C35824" s="294"/>
      <c r="D35824" s="294"/>
      <c r="E35824" s="294"/>
      <c r="F35824" s="294"/>
    </row>
    <row r="35825">
      <c r="A35825" s="294" t="s">
        <v>43406</v>
      </c>
      <c r="B35825" s="294"/>
      <c r="C35825" s="294"/>
      <c r="D35825" s="294"/>
      <c r="E35825" s="294"/>
      <c r="F35825" s="294"/>
    </row>
    <row r="35826">
      <c r="A35826" s="294" t="s">
        <v>43407</v>
      </c>
      <c r="B35826" s="294"/>
      <c r="C35826" s="294"/>
      <c r="D35826" s="294"/>
      <c r="E35826" s="294"/>
      <c r="F35826" s="294"/>
    </row>
    <row r="35827">
      <c r="A35827" s="294" t="s">
        <v>43408</v>
      </c>
      <c r="B35827" s="294"/>
      <c r="C35827" s="294"/>
      <c r="D35827" s="294"/>
      <c r="E35827" s="294"/>
      <c r="F35827" s="294"/>
    </row>
    <row r="35828">
      <c r="A35828" s="294" t="s">
        <v>43409</v>
      </c>
      <c r="B35828" s="294"/>
      <c r="C35828" s="294"/>
      <c r="D35828" s="294"/>
      <c r="E35828" s="294"/>
      <c r="F35828" s="294"/>
    </row>
    <row r="35829">
      <c r="A35829" s="294" t="s">
        <v>43410</v>
      </c>
      <c r="B35829" s="294"/>
      <c r="C35829" s="294"/>
      <c r="D35829" s="294"/>
      <c r="E35829" s="294"/>
      <c r="F35829" s="294"/>
    </row>
    <row r="35830">
      <c r="A35830" s="294" t="s">
        <v>43411</v>
      </c>
      <c r="B35830" s="294"/>
      <c r="C35830" s="294"/>
      <c r="D35830" s="294"/>
      <c r="E35830" s="294"/>
      <c r="F35830" s="294"/>
    </row>
    <row r="35831">
      <c r="A35831" s="294" t="s">
        <v>43412</v>
      </c>
      <c r="B35831" s="294"/>
      <c r="C35831" s="294"/>
      <c r="D35831" s="294"/>
      <c r="E35831" s="294"/>
      <c r="F35831" s="294"/>
    </row>
    <row r="35832">
      <c r="A35832" s="294" t="s">
        <v>43413</v>
      </c>
      <c r="B35832" s="294"/>
      <c r="C35832" s="294"/>
      <c r="D35832" s="294"/>
      <c r="E35832" s="294"/>
      <c r="F35832" s="294"/>
    </row>
    <row r="35833">
      <c r="A35833" s="294" t="s">
        <v>43414</v>
      </c>
      <c r="B35833" s="294"/>
      <c r="C35833" s="294"/>
      <c r="D35833" s="294"/>
      <c r="E35833" s="294"/>
      <c r="F35833" s="294"/>
    </row>
    <row r="35834">
      <c r="A35834" s="294" t="s">
        <v>42564</v>
      </c>
      <c r="B35834" s="294"/>
      <c r="C35834" s="294"/>
      <c r="D35834" s="294"/>
      <c r="E35834" s="294"/>
      <c r="F35834" s="294"/>
    </row>
    <row r="35835">
      <c r="A35835" s="294" t="s">
        <v>43415</v>
      </c>
      <c r="B35835" s="294"/>
      <c r="C35835" s="294"/>
      <c r="D35835" s="294"/>
      <c r="E35835" s="294"/>
      <c r="F35835" s="294"/>
    </row>
    <row r="35836">
      <c r="A35836" s="294" t="s">
        <v>43416</v>
      </c>
      <c r="B35836" s="294"/>
      <c r="C35836" s="294"/>
      <c r="D35836" s="294"/>
      <c r="E35836" s="294"/>
      <c r="F35836" s="294"/>
    </row>
    <row r="35837">
      <c r="A35837" s="294" t="s">
        <v>43417</v>
      </c>
      <c r="B35837" s="294"/>
      <c r="C35837" s="294"/>
      <c r="D35837" s="294"/>
      <c r="E35837" s="294"/>
      <c r="F35837" s="294"/>
    </row>
    <row r="35838">
      <c r="A35838" s="294" t="s">
        <v>43418</v>
      </c>
      <c r="B35838" s="294"/>
      <c r="C35838" s="294"/>
      <c r="D35838" s="294"/>
      <c r="E35838" s="294"/>
      <c r="F35838" s="294"/>
    </row>
    <row r="35839">
      <c r="A35839" s="294" t="s">
        <v>43419</v>
      </c>
      <c r="B35839" s="294"/>
      <c r="C35839" s="294"/>
      <c r="D35839" s="294"/>
      <c r="E35839" s="294"/>
      <c r="F35839" s="294"/>
    </row>
    <row r="35840">
      <c r="A35840" s="294"/>
      <c r="B35840" s="294"/>
      <c r="C35840" s="294"/>
      <c r="D35840" s="294"/>
      <c r="E35840" s="294"/>
      <c r="F35840" s="294"/>
    </row>
    <row r="35841">
      <c r="A35841" s="294"/>
      <c r="B35841" s="294"/>
      <c r="C35841" s="294"/>
      <c r="D35841" s="294"/>
      <c r="E35841" s="294"/>
      <c r="F35841" s="294"/>
    </row>
    <row r="35842">
      <c r="A35842" s="294" t="s">
        <v>41927</v>
      </c>
      <c r="B35842" s="294"/>
      <c r="C35842" s="294"/>
      <c r="D35842" s="294"/>
      <c r="E35842" s="294"/>
      <c r="F35842" s="294"/>
    </row>
    <row r="35843">
      <c r="A35843" s="294" t="s">
        <v>43420</v>
      </c>
      <c r="B35843" s="294"/>
      <c r="C35843" s="294"/>
      <c r="D35843" s="294"/>
      <c r="E35843" s="294"/>
      <c r="F35843" s="294"/>
    </row>
    <row r="35844">
      <c r="A35844" s="294" t="s">
        <v>21618</v>
      </c>
      <c r="B35844" s="294"/>
      <c r="C35844" s="294"/>
      <c r="D35844" s="294"/>
      <c r="E35844" s="294"/>
      <c r="F35844" s="294"/>
    </row>
    <row r="35845">
      <c r="A35845" s="294" t="s">
        <v>43421</v>
      </c>
      <c r="B35845" s="294"/>
      <c r="C35845" s="294"/>
      <c r="D35845" s="294"/>
      <c r="E35845" s="294"/>
      <c r="F35845" s="294"/>
    </row>
    <row r="35846">
      <c r="A35846" s="294"/>
      <c r="B35846" s="294"/>
      <c r="C35846" s="294"/>
      <c r="D35846" s="294"/>
      <c r="E35846" s="294"/>
      <c r="F35846" s="294"/>
    </row>
    <row r="35847">
      <c r="A35847" s="294" t="s">
        <v>22512</v>
      </c>
      <c r="B35847" s="294"/>
      <c r="C35847" s="294"/>
      <c r="D35847" s="294"/>
      <c r="E35847" s="294"/>
      <c r="F35847" s="294"/>
    </row>
    <row r="35848">
      <c r="A35848" s="294" t="s">
        <v>20462</v>
      </c>
      <c r="B35848" s="294"/>
      <c r="C35848" s="294"/>
      <c r="D35848" s="294"/>
      <c r="E35848" s="294"/>
      <c r="F35848" s="294"/>
    </row>
    <row r="35849">
      <c r="A35849" s="294"/>
      <c r="B35849" s="294"/>
      <c r="C35849" s="294"/>
      <c r="D35849" s="294"/>
      <c r="E35849" s="294"/>
      <c r="F35849" s="294"/>
    </row>
    <row r="35850">
      <c r="A35850" s="294" t="s">
        <v>43422</v>
      </c>
      <c r="B35850" s="294"/>
      <c r="C35850" s="294"/>
      <c r="D35850" s="294"/>
      <c r="E35850" s="294"/>
      <c r="F35850" s="294"/>
    </row>
    <row r="35851">
      <c r="A35851" s="294" t="s">
        <v>39432</v>
      </c>
      <c r="B35851" s="294"/>
      <c r="C35851" s="294"/>
      <c r="D35851" s="294"/>
      <c r="E35851" s="294"/>
      <c r="F35851" s="294"/>
    </row>
    <row r="35852">
      <c r="A35852" s="294" t="s">
        <v>43423</v>
      </c>
      <c r="B35852" s="294"/>
      <c r="C35852" s="294"/>
      <c r="D35852" s="294"/>
      <c r="E35852" s="294"/>
      <c r="F35852" s="294"/>
    </row>
    <row r="35853">
      <c r="A35853" s="294" t="s">
        <v>38765</v>
      </c>
      <c r="B35853" s="294"/>
      <c r="C35853" s="294"/>
      <c r="D35853" s="294"/>
      <c r="E35853" s="294"/>
      <c r="F35853" s="294"/>
    </row>
    <row r="35854">
      <c r="A35854" s="294" t="s">
        <v>40761</v>
      </c>
      <c r="B35854" s="294"/>
      <c r="C35854" s="294"/>
      <c r="D35854" s="294"/>
      <c r="E35854" s="294"/>
      <c r="F35854" s="294"/>
    </row>
    <row r="35855">
      <c r="A35855" s="294" t="s">
        <v>43424</v>
      </c>
      <c r="B35855" s="294"/>
      <c r="C35855" s="294"/>
      <c r="D35855" s="294"/>
      <c r="E35855" s="294"/>
      <c r="F35855" s="294"/>
    </row>
    <row r="35856">
      <c r="A35856" s="294" t="s">
        <v>43425</v>
      </c>
      <c r="B35856" s="294"/>
      <c r="C35856" s="294"/>
      <c r="D35856" s="294"/>
      <c r="E35856" s="294"/>
      <c r="F35856" s="294"/>
    </row>
    <row r="35857">
      <c r="A35857" s="294" t="s">
        <v>43426</v>
      </c>
      <c r="B35857" s="294"/>
      <c r="C35857" s="294"/>
      <c r="D35857" s="294"/>
      <c r="E35857" s="294"/>
      <c r="F35857" s="294"/>
    </row>
    <row r="35858">
      <c r="A35858" s="294"/>
      <c r="B35858" s="294"/>
      <c r="C35858" s="294"/>
      <c r="D35858" s="294"/>
      <c r="E35858" s="294"/>
      <c r="F35858" s="294"/>
    </row>
    <row r="35859">
      <c r="A35859" s="294" t="s">
        <v>23148</v>
      </c>
      <c r="B35859" s="294"/>
      <c r="C35859" s="294"/>
      <c r="D35859" s="294"/>
      <c r="E35859" s="294"/>
      <c r="F35859" s="294"/>
    </row>
    <row r="35860">
      <c r="A35860" s="294" t="s">
        <v>23704</v>
      </c>
      <c r="B35860" s="294"/>
      <c r="C35860" s="294"/>
      <c r="D35860" s="294"/>
      <c r="E35860" s="294"/>
      <c r="F35860" s="294"/>
    </row>
    <row r="35861">
      <c r="A35861" s="294"/>
      <c r="B35861" s="294"/>
      <c r="C35861" s="294"/>
      <c r="D35861" s="294"/>
      <c r="E35861" s="294"/>
      <c r="F35861" s="294"/>
    </row>
    <row r="35862">
      <c r="A35862" s="294" t="s">
        <v>40768</v>
      </c>
      <c r="B35862" s="294"/>
      <c r="C35862" s="294"/>
      <c r="D35862" s="294"/>
      <c r="E35862" s="294"/>
      <c r="F35862" s="294"/>
    </row>
    <row r="35863">
      <c r="A35863" s="294" t="s">
        <v>38137</v>
      </c>
      <c r="B35863" s="294"/>
      <c r="C35863" s="294"/>
      <c r="D35863" s="294"/>
      <c r="E35863" s="294"/>
      <c r="F35863" s="294"/>
    </row>
    <row r="35864">
      <c r="A35864" s="294" t="s">
        <v>38139</v>
      </c>
      <c r="B35864" s="294"/>
      <c r="C35864" s="294"/>
      <c r="D35864" s="294"/>
      <c r="E35864" s="294"/>
      <c r="F35864" s="294"/>
    </row>
    <row r="35865">
      <c r="A35865" s="294" t="s">
        <v>42674</v>
      </c>
      <c r="B35865" s="294"/>
      <c r="C35865" s="294"/>
      <c r="D35865" s="294"/>
      <c r="E35865" s="294"/>
      <c r="F35865" s="294"/>
    </row>
    <row r="35866">
      <c r="A35866" s="294" t="s">
        <v>43427</v>
      </c>
      <c r="B35866" s="294"/>
      <c r="C35866" s="294"/>
      <c r="D35866" s="294"/>
      <c r="E35866" s="294"/>
      <c r="F35866" s="294"/>
    </row>
    <row r="35867">
      <c r="A35867" s="294" t="s">
        <v>43428</v>
      </c>
      <c r="B35867" s="294"/>
      <c r="C35867" s="294"/>
      <c r="D35867" s="294"/>
      <c r="E35867" s="294"/>
      <c r="F35867" s="294"/>
    </row>
    <row r="35868">
      <c r="A35868" s="294" t="s">
        <v>43429</v>
      </c>
      <c r="B35868" s="294"/>
      <c r="C35868" s="294"/>
      <c r="D35868" s="294"/>
      <c r="E35868" s="294"/>
      <c r="F35868" s="294"/>
    </row>
    <row r="35869">
      <c r="A35869" s="294"/>
      <c r="B35869" s="294"/>
      <c r="C35869" s="294"/>
      <c r="D35869" s="294"/>
      <c r="E35869" s="294"/>
      <c r="F35869" s="294"/>
    </row>
    <row r="35870">
      <c r="A35870" s="294" t="s">
        <v>23943</v>
      </c>
      <c r="B35870" s="294"/>
      <c r="C35870" s="294"/>
      <c r="D35870" s="294"/>
      <c r="E35870" s="294"/>
      <c r="F35870" s="294"/>
    </row>
    <row r="35871">
      <c r="A35871" s="294" t="s">
        <v>23068</v>
      </c>
      <c r="B35871" s="294"/>
      <c r="C35871" s="294"/>
      <c r="D35871" s="294"/>
      <c r="E35871" s="294"/>
      <c r="F35871" s="294"/>
    </row>
    <row r="35872">
      <c r="A35872" s="294"/>
      <c r="B35872" s="294"/>
      <c r="C35872" s="294"/>
      <c r="D35872" s="294"/>
      <c r="E35872" s="294"/>
      <c r="F35872" s="294"/>
    </row>
    <row r="35873">
      <c r="A35873" s="294"/>
      <c r="B35873" s="294"/>
      <c r="C35873" s="294"/>
      <c r="D35873" s="294"/>
      <c r="E35873" s="294"/>
      <c r="F35873" s="294"/>
    </row>
    <row r="35874">
      <c r="A35874" s="294" t="s">
        <v>43430</v>
      </c>
      <c r="B35874" s="294"/>
      <c r="C35874" s="294"/>
      <c r="D35874" s="294"/>
      <c r="E35874" s="294"/>
      <c r="F35874" s="294"/>
    </row>
    <row r="35875">
      <c r="A35875" s="294" t="s">
        <v>40981</v>
      </c>
      <c r="B35875" s="294"/>
      <c r="C35875" s="294"/>
      <c r="D35875" s="294"/>
      <c r="E35875" s="294"/>
      <c r="F35875" s="294"/>
    </row>
    <row r="35876">
      <c r="A35876" s="294" t="s">
        <v>38139</v>
      </c>
      <c r="B35876" s="294"/>
      <c r="C35876" s="294"/>
      <c r="D35876" s="294"/>
      <c r="E35876" s="294"/>
      <c r="F35876" s="294"/>
    </row>
    <row r="35877">
      <c r="A35877" s="294" t="s">
        <v>43431</v>
      </c>
      <c r="B35877" s="294"/>
      <c r="C35877" s="294"/>
      <c r="D35877" s="294"/>
      <c r="E35877" s="294"/>
      <c r="F35877" s="294"/>
    </row>
    <row r="35878">
      <c r="A35878" s="294" t="s">
        <v>43432</v>
      </c>
      <c r="B35878" s="294"/>
      <c r="C35878" s="294"/>
      <c r="D35878" s="294"/>
      <c r="E35878" s="294"/>
      <c r="F35878" s="294"/>
    </row>
    <row r="35879">
      <c r="A35879" s="294" t="s">
        <v>43433</v>
      </c>
      <c r="B35879" s="294"/>
      <c r="C35879" s="294"/>
      <c r="D35879" s="294"/>
      <c r="E35879" s="294"/>
      <c r="F35879" s="294"/>
    </row>
    <row r="35880">
      <c r="A35880" s="294" t="s">
        <v>43434</v>
      </c>
      <c r="B35880" s="294"/>
      <c r="C35880" s="294"/>
      <c r="D35880" s="294"/>
      <c r="E35880" s="294"/>
      <c r="F35880" s="294"/>
    </row>
    <row r="35881">
      <c r="A35881" s="294" t="s">
        <v>43435</v>
      </c>
      <c r="B35881" s="294"/>
      <c r="C35881" s="294"/>
      <c r="D35881" s="294"/>
      <c r="E35881" s="294"/>
      <c r="F35881" s="294"/>
    </row>
    <row r="35882">
      <c r="A35882" s="294" t="s">
        <v>43436</v>
      </c>
      <c r="B35882" s="294"/>
      <c r="C35882" s="294"/>
      <c r="D35882" s="294"/>
      <c r="E35882" s="294"/>
      <c r="F35882" s="294"/>
    </row>
    <row r="35883">
      <c r="A35883" s="294" t="s">
        <v>43437</v>
      </c>
      <c r="B35883" s="294"/>
      <c r="C35883" s="294"/>
      <c r="D35883" s="294"/>
      <c r="E35883" s="294"/>
      <c r="F35883" s="294"/>
    </row>
    <row r="35884">
      <c r="A35884" s="294"/>
      <c r="B35884" s="294"/>
      <c r="C35884" s="294"/>
      <c r="D35884" s="294"/>
      <c r="E35884" s="294"/>
      <c r="F35884" s="294"/>
    </row>
    <row r="35885">
      <c r="A35885" s="294"/>
      <c r="B35885" s="294"/>
      <c r="C35885" s="294"/>
      <c r="D35885" s="294"/>
      <c r="E35885" s="294"/>
      <c r="F35885" s="294"/>
    </row>
    <row r="35886">
      <c r="A35886" s="294" t="s">
        <v>21401</v>
      </c>
      <c r="B35886" s="294"/>
      <c r="C35886" s="294"/>
      <c r="D35886" s="294"/>
      <c r="E35886" s="294"/>
      <c r="F35886" s="294"/>
    </row>
    <row r="35887">
      <c r="A35887" s="294" t="s">
        <v>43438</v>
      </c>
      <c r="B35887" s="294"/>
      <c r="C35887" s="294"/>
      <c r="D35887" s="294"/>
      <c r="E35887" s="294"/>
      <c r="F35887" s="294"/>
    </row>
    <row r="35888">
      <c r="A35888" s="294"/>
      <c r="B35888" s="294"/>
      <c r="C35888" s="294"/>
      <c r="D35888" s="294"/>
      <c r="E35888" s="294"/>
      <c r="F35888" s="294"/>
    </row>
    <row r="35889">
      <c r="A35889" s="294" t="s">
        <v>43439</v>
      </c>
      <c r="B35889" s="294"/>
      <c r="C35889" s="294"/>
      <c r="D35889" s="294"/>
      <c r="E35889" s="294"/>
      <c r="F35889" s="294"/>
    </row>
    <row r="35890">
      <c r="A35890" s="294" t="s">
        <v>43440</v>
      </c>
      <c r="B35890" s="294"/>
      <c r="C35890" s="294"/>
      <c r="D35890" s="294"/>
      <c r="E35890" s="294"/>
      <c r="F35890" s="294"/>
    </row>
    <row r="35891">
      <c r="A35891" s="294" t="s">
        <v>43441</v>
      </c>
      <c r="B35891" s="294"/>
      <c r="C35891" s="294"/>
      <c r="D35891" s="294"/>
      <c r="E35891" s="294"/>
      <c r="F35891" s="294"/>
    </row>
    <row r="35892">
      <c r="A35892" s="294" t="s">
        <v>38302</v>
      </c>
      <c r="B35892" s="294"/>
      <c r="C35892" s="294"/>
      <c r="D35892" s="294"/>
      <c r="E35892" s="294"/>
      <c r="F35892" s="294"/>
    </row>
    <row r="35893">
      <c r="A35893" s="294" t="s">
        <v>36004</v>
      </c>
      <c r="B35893" s="294"/>
      <c r="C35893" s="294"/>
      <c r="D35893" s="294"/>
      <c r="E35893" s="294"/>
      <c r="F35893" s="294"/>
    </row>
    <row r="35894">
      <c r="A35894" s="294" t="s">
        <v>43442</v>
      </c>
      <c r="B35894" s="294"/>
      <c r="C35894" s="294"/>
      <c r="D35894" s="294"/>
      <c r="E35894" s="294"/>
      <c r="F35894" s="294"/>
    </row>
    <row r="35895">
      <c r="A35895" s="294" t="s">
        <v>43443</v>
      </c>
      <c r="B35895" s="294"/>
      <c r="C35895" s="294"/>
      <c r="D35895" s="294"/>
      <c r="E35895" s="294"/>
      <c r="F35895" s="294"/>
    </row>
    <row r="35896">
      <c r="A35896" s="294" t="s">
        <v>43444</v>
      </c>
      <c r="B35896" s="294"/>
      <c r="C35896" s="294"/>
      <c r="D35896" s="294"/>
      <c r="E35896" s="294"/>
      <c r="F35896" s="294"/>
    </row>
    <row r="35897">
      <c r="A35897" s="294" t="s">
        <v>43445</v>
      </c>
      <c r="B35897" s="294"/>
      <c r="C35897" s="294"/>
      <c r="D35897" s="294"/>
      <c r="E35897" s="294"/>
      <c r="F35897" s="294"/>
    </row>
    <row r="35898">
      <c r="A35898" s="294" t="s">
        <v>43446</v>
      </c>
      <c r="B35898" s="294"/>
      <c r="C35898" s="294"/>
      <c r="D35898" s="294"/>
      <c r="E35898" s="294"/>
      <c r="F35898" s="294"/>
    </row>
    <row r="35899">
      <c r="A35899" s="294" t="s">
        <v>43447</v>
      </c>
      <c r="B35899" s="294"/>
      <c r="C35899" s="294"/>
      <c r="D35899" s="294"/>
      <c r="E35899" s="294"/>
      <c r="F35899" s="294"/>
    </row>
    <row r="35900">
      <c r="A35900" s="294"/>
      <c r="B35900" s="294"/>
      <c r="C35900" s="294"/>
      <c r="D35900" s="294"/>
      <c r="E35900" s="294"/>
      <c r="F35900" s="294"/>
    </row>
    <row r="35901">
      <c r="A35901" s="294" t="s">
        <v>42363</v>
      </c>
      <c r="B35901" s="294"/>
      <c r="C35901" s="294"/>
      <c r="D35901" s="294"/>
      <c r="E35901" s="294"/>
      <c r="F35901" s="294"/>
    </row>
    <row r="35902">
      <c r="A35902" s="294"/>
      <c r="B35902" s="294"/>
      <c r="C35902" s="294"/>
      <c r="D35902" s="294"/>
      <c r="E35902" s="294"/>
      <c r="F35902" s="294"/>
    </row>
    <row r="35903">
      <c r="A35903" s="294" t="s">
        <v>40785</v>
      </c>
      <c r="B35903" s="294"/>
      <c r="C35903" s="294"/>
      <c r="D35903" s="294"/>
      <c r="E35903" s="294"/>
      <c r="F35903" s="294"/>
    </row>
    <row r="35904">
      <c r="A35904" s="294" t="s">
        <v>43448</v>
      </c>
      <c r="B35904" s="294"/>
      <c r="C35904" s="294"/>
      <c r="D35904" s="294"/>
      <c r="E35904" s="294"/>
      <c r="F35904" s="294"/>
    </row>
    <row r="35905">
      <c r="A35905" s="294" t="s">
        <v>43449</v>
      </c>
      <c r="B35905" s="294"/>
      <c r="C35905" s="294"/>
      <c r="D35905" s="294"/>
      <c r="E35905" s="294"/>
      <c r="F35905" s="294"/>
    </row>
    <row r="35906">
      <c r="A35906" s="294" t="s">
        <v>43450</v>
      </c>
      <c r="B35906" s="294"/>
      <c r="C35906" s="294"/>
      <c r="D35906" s="294"/>
      <c r="E35906" s="294"/>
      <c r="F35906" s="294"/>
    </row>
    <row r="35907">
      <c r="A35907" s="294" t="s">
        <v>41001</v>
      </c>
      <c r="B35907" s="294"/>
      <c r="C35907" s="294"/>
      <c r="D35907" s="294"/>
      <c r="E35907" s="294"/>
      <c r="F35907" s="294"/>
    </row>
    <row r="35908">
      <c r="A35908" s="294" t="s">
        <v>41617</v>
      </c>
      <c r="B35908" s="294"/>
      <c r="C35908" s="294"/>
      <c r="D35908" s="294"/>
      <c r="E35908" s="294"/>
      <c r="F35908" s="294"/>
    </row>
    <row r="35909">
      <c r="A35909" s="294" t="s">
        <v>39213</v>
      </c>
      <c r="B35909" s="294"/>
      <c r="C35909" s="294"/>
      <c r="D35909" s="294"/>
      <c r="E35909" s="294"/>
      <c r="F35909" s="294"/>
    </row>
    <row r="35910">
      <c r="A35910" s="294" t="s">
        <v>38587</v>
      </c>
      <c r="B35910" s="294"/>
      <c r="C35910" s="294"/>
      <c r="D35910" s="294"/>
      <c r="E35910" s="294"/>
      <c r="F35910" s="294"/>
    </row>
    <row r="35911">
      <c r="A35911" s="294" t="s">
        <v>41432</v>
      </c>
      <c r="B35911" s="294"/>
      <c r="C35911" s="294"/>
      <c r="D35911" s="294"/>
      <c r="E35911" s="294"/>
      <c r="F35911" s="294"/>
    </row>
    <row r="35912">
      <c r="A35912" s="294" t="s">
        <v>41433</v>
      </c>
      <c r="B35912" s="294"/>
      <c r="C35912" s="294"/>
      <c r="D35912" s="294"/>
      <c r="E35912" s="294"/>
      <c r="F35912" s="294"/>
    </row>
    <row r="35913">
      <c r="A35913" s="294" t="s">
        <v>38589</v>
      </c>
      <c r="B35913" s="294"/>
      <c r="C35913" s="294"/>
      <c r="D35913" s="294"/>
      <c r="E35913" s="294"/>
      <c r="F35913" s="294"/>
    </row>
    <row r="35914">
      <c r="A35914" s="294" t="s">
        <v>43451</v>
      </c>
      <c r="B35914" s="294"/>
      <c r="C35914" s="294"/>
      <c r="D35914" s="294"/>
      <c r="E35914" s="294"/>
      <c r="F35914" s="294"/>
    </row>
    <row r="35915">
      <c r="A35915" s="294" t="s">
        <v>41615</v>
      </c>
      <c r="B35915" s="294"/>
      <c r="C35915" s="294"/>
      <c r="D35915" s="294"/>
      <c r="E35915" s="294"/>
      <c r="F35915" s="294"/>
    </row>
    <row r="35916">
      <c r="A35916" s="294" t="s">
        <v>37595</v>
      </c>
      <c r="B35916" s="294"/>
      <c r="C35916" s="294"/>
      <c r="D35916" s="294"/>
      <c r="E35916" s="294"/>
      <c r="F35916" s="294"/>
    </row>
    <row r="35917">
      <c r="A35917" s="294" t="s">
        <v>43452</v>
      </c>
      <c r="B35917" s="294"/>
      <c r="C35917" s="294"/>
      <c r="D35917" s="294"/>
      <c r="E35917" s="294"/>
      <c r="F35917" s="294"/>
    </row>
    <row r="35918">
      <c r="A35918" s="294" t="s">
        <v>43453</v>
      </c>
      <c r="B35918" s="294"/>
      <c r="C35918" s="294"/>
      <c r="D35918" s="294"/>
      <c r="E35918" s="294"/>
      <c r="F35918" s="294"/>
    </row>
    <row r="35919">
      <c r="A35919" s="294"/>
      <c r="B35919" s="294"/>
      <c r="C35919" s="294"/>
      <c r="D35919" s="294"/>
      <c r="E35919" s="294"/>
      <c r="F35919" s="294"/>
    </row>
    <row r="35920">
      <c r="A35920" s="294" t="s">
        <v>42265</v>
      </c>
      <c r="B35920" s="294"/>
      <c r="C35920" s="294"/>
      <c r="D35920" s="294"/>
      <c r="E35920" s="294"/>
      <c r="F35920" s="294"/>
    </row>
    <row r="35921">
      <c r="A35921" s="294"/>
      <c r="B35921" s="294"/>
      <c r="C35921" s="294"/>
      <c r="D35921" s="294"/>
      <c r="E35921" s="294"/>
      <c r="F35921" s="294"/>
    </row>
    <row r="35922">
      <c r="A35922" s="294" t="s">
        <v>38028</v>
      </c>
      <c r="B35922" s="294"/>
      <c r="C35922" s="294"/>
      <c r="D35922" s="294"/>
      <c r="E35922" s="294"/>
      <c r="F35922" s="294"/>
    </row>
    <row r="35923">
      <c r="A35923" s="294" t="s">
        <v>17318</v>
      </c>
      <c r="B35923" s="294"/>
      <c r="C35923" s="294"/>
      <c r="D35923" s="294"/>
      <c r="E35923" s="294"/>
      <c r="F35923" s="294"/>
    </row>
    <row r="35924">
      <c r="A35924" s="294" t="s">
        <v>36807</v>
      </c>
      <c r="B35924" s="294"/>
      <c r="C35924" s="294"/>
      <c r="D35924" s="294"/>
      <c r="E35924" s="294"/>
      <c r="F35924" s="294"/>
    </row>
    <row r="35925">
      <c r="A35925" s="294" t="s">
        <v>43454</v>
      </c>
      <c r="B35925" s="294"/>
      <c r="C35925" s="294"/>
      <c r="D35925" s="294"/>
      <c r="E35925" s="294"/>
      <c r="F35925" s="294"/>
    </row>
    <row r="35926">
      <c r="A35926" s="294" t="s">
        <v>43455</v>
      </c>
      <c r="B35926" s="294"/>
      <c r="C35926" s="294"/>
      <c r="D35926" s="294"/>
      <c r="E35926" s="294"/>
      <c r="F35926" s="294"/>
    </row>
    <row r="35927">
      <c r="A35927" s="294" t="s">
        <v>43456</v>
      </c>
      <c r="B35927" s="294"/>
      <c r="C35927" s="294"/>
      <c r="D35927" s="294"/>
      <c r="E35927" s="294"/>
      <c r="F35927" s="294"/>
    </row>
    <row r="35928">
      <c r="A35928" s="294" t="s">
        <v>43457</v>
      </c>
      <c r="B35928" s="294"/>
      <c r="C35928" s="294"/>
      <c r="D35928" s="294"/>
      <c r="E35928" s="294"/>
      <c r="F35928" s="294"/>
    </row>
    <row r="35929">
      <c r="A35929" s="294" t="s">
        <v>43458</v>
      </c>
      <c r="B35929" s="294"/>
      <c r="C35929" s="294"/>
      <c r="D35929" s="294"/>
      <c r="E35929" s="294"/>
      <c r="F35929" s="294"/>
    </row>
    <row r="35930">
      <c r="A35930" s="294" t="s">
        <v>43459</v>
      </c>
      <c r="B35930" s="294"/>
      <c r="C35930" s="294"/>
      <c r="D35930" s="294"/>
      <c r="E35930" s="294"/>
      <c r="F35930" s="294"/>
    </row>
    <row r="35931">
      <c r="A35931" s="294" t="s">
        <v>43460</v>
      </c>
      <c r="B35931" s="294"/>
      <c r="C35931" s="294"/>
      <c r="D35931" s="294"/>
      <c r="E35931" s="294"/>
      <c r="F35931" s="294"/>
    </row>
    <row r="35932">
      <c r="A35932" s="294" t="s">
        <v>43461</v>
      </c>
      <c r="B35932" s="294"/>
      <c r="C35932" s="294"/>
      <c r="D35932" s="294"/>
      <c r="E35932" s="294"/>
      <c r="F35932" s="294"/>
    </row>
    <row r="35933">
      <c r="A35933" s="294" t="s">
        <v>43462</v>
      </c>
      <c r="B35933" s="294"/>
      <c r="C35933" s="294"/>
      <c r="D35933" s="294"/>
      <c r="E35933" s="294"/>
      <c r="F35933" s="294"/>
    </row>
    <row r="35934">
      <c r="A35934" s="294" t="s">
        <v>43463</v>
      </c>
      <c r="B35934" s="294"/>
      <c r="C35934" s="294"/>
      <c r="D35934" s="294"/>
      <c r="E35934" s="294"/>
      <c r="F35934" s="294"/>
    </row>
    <row r="35935">
      <c r="A35935" s="294" t="s">
        <v>43464</v>
      </c>
      <c r="B35935" s="294"/>
      <c r="C35935" s="294"/>
      <c r="D35935" s="294"/>
      <c r="E35935" s="294"/>
      <c r="F35935" s="294"/>
    </row>
    <row r="35936">
      <c r="A35936" s="294"/>
      <c r="B35936" s="294"/>
      <c r="C35936" s="294"/>
      <c r="D35936" s="294"/>
      <c r="E35936" s="294"/>
      <c r="F35936" s="294"/>
    </row>
    <row r="35937">
      <c r="A35937" s="294"/>
      <c r="B35937" s="294"/>
      <c r="C35937" s="294"/>
      <c r="D35937" s="294"/>
      <c r="E35937" s="294"/>
      <c r="F35937" s="294"/>
    </row>
    <row r="35938">
      <c r="A35938" s="294" t="s">
        <v>36242</v>
      </c>
      <c r="B35938" s="294"/>
      <c r="C35938" s="294"/>
      <c r="D35938" s="294"/>
      <c r="E35938" s="294"/>
      <c r="F35938" s="294"/>
    </row>
    <row r="35939">
      <c r="A35939" s="294" t="s">
        <v>43465</v>
      </c>
      <c r="B35939" s="294"/>
      <c r="C35939" s="294"/>
      <c r="D35939" s="294"/>
      <c r="E35939" s="294"/>
      <c r="F35939" s="294"/>
    </row>
    <row r="35940">
      <c r="A35940" s="294" t="s">
        <v>21672</v>
      </c>
      <c r="B35940" s="294"/>
      <c r="C35940" s="294"/>
      <c r="D35940" s="294"/>
      <c r="E35940" s="294"/>
      <c r="F35940" s="294"/>
    </row>
    <row r="35941">
      <c r="A35941" s="294" t="s">
        <v>43466</v>
      </c>
      <c r="B35941" s="294"/>
      <c r="C35941" s="294"/>
      <c r="D35941" s="294"/>
      <c r="E35941" s="294"/>
      <c r="F35941" s="294"/>
    </row>
    <row r="35942">
      <c r="A35942" s="294"/>
      <c r="B35942" s="294"/>
      <c r="C35942" s="294"/>
      <c r="D35942" s="294"/>
      <c r="E35942" s="294"/>
      <c r="F35942" s="294"/>
    </row>
    <row r="35943">
      <c r="A35943" s="294" t="s">
        <v>21429</v>
      </c>
      <c r="B35943" s="294"/>
      <c r="C35943" s="294"/>
      <c r="D35943" s="294"/>
      <c r="E35943" s="294"/>
      <c r="F35943" s="294"/>
    </row>
    <row r="35944">
      <c r="A35944" s="294"/>
      <c r="B35944" s="294"/>
      <c r="C35944" s="294"/>
      <c r="D35944" s="294"/>
      <c r="E35944" s="294"/>
      <c r="F35944" s="294"/>
    </row>
    <row r="35945">
      <c r="A35945" s="294" t="s">
        <v>21674</v>
      </c>
      <c r="B35945" s="294"/>
      <c r="C35945" s="294"/>
      <c r="D35945" s="294"/>
      <c r="E35945" s="294"/>
      <c r="F35945" s="294"/>
    </row>
    <row r="35946">
      <c r="A35946" s="294" t="s">
        <v>25300</v>
      </c>
      <c r="B35946" s="294"/>
      <c r="C35946" s="294"/>
      <c r="D35946" s="294"/>
      <c r="E35946" s="294"/>
      <c r="F35946" s="294"/>
    </row>
    <row r="35947">
      <c r="A35947" s="294" t="s">
        <v>37619</v>
      </c>
      <c r="B35947" s="294"/>
      <c r="C35947" s="294"/>
      <c r="D35947" s="294"/>
      <c r="E35947" s="294"/>
      <c r="F35947" s="294"/>
    </row>
    <row r="35948">
      <c r="A35948" s="294" t="s">
        <v>25299</v>
      </c>
      <c r="B35948" s="294"/>
      <c r="C35948" s="294"/>
      <c r="D35948" s="294"/>
      <c r="E35948" s="294"/>
      <c r="F35948" s="294"/>
    </row>
    <row r="35949">
      <c r="A35949" s="294" t="s">
        <v>40918</v>
      </c>
      <c r="B35949" s="294"/>
      <c r="C35949" s="294"/>
      <c r="D35949" s="294"/>
      <c r="E35949" s="294"/>
      <c r="F35949" s="294"/>
    </row>
    <row r="35950">
      <c r="A35950" s="294" t="s">
        <v>43467</v>
      </c>
      <c r="B35950" s="294"/>
      <c r="C35950" s="294"/>
      <c r="D35950" s="294"/>
      <c r="E35950" s="294"/>
      <c r="F35950" s="294"/>
    </row>
    <row r="35951">
      <c r="A35951" s="294" t="s">
        <v>43468</v>
      </c>
      <c r="B35951" s="294"/>
      <c r="C35951" s="294"/>
      <c r="D35951" s="294"/>
      <c r="E35951" s="294"/>
      <c r="F35951" s="294"/>
    </row>
    <row r="35952">
      <c r="A35952" s="294" t="s">
        <v>43469</v>
      </c>
      <c r="B35952" s="294"/>
      <c r="C35952" s="294"/>
      <c r="D35952" s="294"/>
      <c r="E35952" s="294"/>
      <c r="F35952" s="294"/>
    </row>
    <row r="35953">
      <c r="A35953" s="294" t="s">
        <v>43470</v>
      </c>
      <c r="B35953" s="294"/>
      <c r="C35953" s="294"/>
      <c r="D35953" s="294"/>
      <c r="E35953" s="294"/>
      <c r="F35953" s="294"/>
    </row>
    <row r="35954">
      <c r="A35954" s="294"/>
      <c r="B35954" s="294"/>
      <c r="C35954" s="294"/>
      <c r="D35954" s="294"/>
      <c r="E35954" s="294"/>
      <c r="F35954" s="294"/>
    </row>
    <row r="35955">
      <c r="A35955" s="294"/>
      <c r="B35955" s="294"/>
      <c r="C35955" s="294"/>
      <c r="D35955" s="294"/>
      <c r="E35955" s="294"/>
      <c r="F35955" s="294"/>
    </row>
    <row r="35956">
      <c r="A35956" s="294"/>
      <c r="B35956" s="294"/>
      <c r="C35956" s="294"/>
      <c r="D35956" s="294"/>
      <c r="E35956" s="294"/>
      <c r="F35956" s="294"/>
    </row>
    <row r="35957">
      <c r="A35957" s="294"/>
      <c r="B35957" s="294"/>
      <c r="C35957" s="294"/>
      <c r="D35957" s="294"/>
      <c r="E35957" s="294"/>
      <c r="F35957" s="294"/>
    </row>
    <row r="35958">
      <c r="A35958" s="294" t="s">
        <v>21326</v>
      </c>
      <c r="B35958" s="294"/>
      <c r="C35958" s="294"/>
      <c r="D35958" s="294"/>
      <c r="E35958" s="294"/>
      <c r="F35958" s="294"/>
    </row>
    <row r="35959">
      <c r="A35959" s="294"/>
      <c r="B35959" s="294"/>
      <c r="C35959" s="294"/>
      <c r="D35959" s="294"/>
      <c r="E35959" s="294"/>
      <c r="F35959" s="294"/>
    </row>
    <row r="35960">
      <c r="A35960" s="294" t="s">
        <v>43471</v>
      </c>
      <c r="B35960" s="294"/>
      <c r="C35960" s="294"/>
      <c r="D35960" s="294"/>
      <c r="E35960" s="294"/>
      <c r="F35960" s="294"/>
    </row>
    <row r="35961">
      <c r="A35961" s="294" t="s">
        <v>43472</v>
      </c>
      <c r="B35961" s="294"/>
      <c r="C35961" s="294"/>
      <c r="D35961" s="294"/>
      <c r="E35961" s="294"/>
      <c r="F35961" s="294"/>
    </row>
    <row r="35962">
      <c r="A35962" s="294" t="s">
        <v>43473</v>
      </c>
      <c r="B35962" s="294"/>
      <c r="C35962" s="294"/>
      <c r="D35962" s="294"/>
      <c r="E35962" s="294"/>
      <c r="F35962" s="294"/>
    </row>
    <row r="35963">
      <c r="A35963" s="294" t="s">
        <v>43474</v>
      </c>
      <c r="B35963" s="294"/>
      <c r="C35963" s="294"/>
      <c r="D35963" s="294"/>
      <c r="E35963" s="294"/>
      <c r="F35963" s="294"/>
    </row>
    <row r="35964">
      <c r="A35964" s="294" t="s">
        <v>43475</v>
      </c>
      <c r="B35964" s="294"/>
      <c r="C35964" s="294"/>
      <c r="D35964" s="294"/>
      <c r="E35964" s="294"/>
      <c r="F35964" s="294"/>
    </row>
    <row r="35965">
      <c r="A35965" s="294" t="s">
        <v>43476</v>
      </c>
      <c r="B35965" s="294"/>
      <c r="C35965" s="294"/>
      <c r="D35965" s="294"/>
      <c r="E35965" s="294"/>
      <c r="F35965" s="294"/>
    </row>
    <row r="35966">
      <c r="A35966" s="294"/>
      <c r="B35966" s="294"/>
      <c r="C35966" s="294"/>
      <c r="D35966" s="294"/>
      <c r="E35966" s="294"/>
      <c r="F35966" s="294"/>
    </row>
    <row r="35967">
      <c r="A35967" s="294" t="s">
        <v>25653</v>
      </c>
      <c r="B35967" s="294"/>
      <c r="C35967" s="294"/>
      <c r="D35967" s="294"/>
      <c r="E35967" s="294"/>
      <c r="F35967" s="294"/>
    </row>
    <row r="35968">
      <c r="A35968" s="294" t="s">
        <v>25548</v>
      </c>
      <c r="B35968" s="294"/>
      <c r="C35968" s="294"/>
      <c r="D35968" s="294"/>
      <c r="E35968" s="294"/>
      <c r="F35968" s="294"/>
    </row>
    <row r="35969">
      <c r="A35969" s="294"/>
      <c r="B35969" s="294"/>
      <c r="C35969" s="294"/>
      <c r="D35969" s="294"/>
      <c r="E35969" s="294"/>
      <c r="F35969" s="294"/>
    </row>
    <row r="35970">
      <c r="A35970" s="294" t="s">
        <v>40931</v>
      </c>
      <c r="B35970" s="294"/>
      <c r="C35970" s="294"/>
      <c r="D35970" s="294"/>
      <c r="E35970" s="294"/>
      <c r="F35970" s="294"/>
    </row>
    <row r="35971">
      <c r="A35971" s="294" t="s">
        <v>41050</v>
      </c>
      <c r="B35971" s="294"/>
      <c r="C35971" s="294"/>
      <c r="D35971" s="294"/>
      <c r="E35971" s="294"/>
      <c r="F35971" s="294"/>
    </row>
    <row r="35972">
      <c r="A35972" s="294" t="s">
        <v>43477</v>
      </c>
      <c r="B35972" s="294"/>
      <c r="C35972" s="294"/>
      <c r="D35972" s="294"/>
      <c r="E35972" s="294"/>
      <c r="F35972" s="294"/>
    </row>
    <row r="35973">
      <c r="A35973" s="294" t="s">
        <v>43478</v>
      </c>
      <c r="B35973" s="294"/>
      <c r="C35973" s="294"/>
      <c r="D35973" s="294"/>
      <c r="E35973" s="294"/>
      <c r="F35973" s="294"/>
    </row>
    <row r="35974">
      <c r="A35974" s="294" t="s">
        <v>31714</v>
      </c>
      <c r="B35974" s="294"/>
      <c r="C35974" s="294"/>
      <c r="D35974" s="294"/>
      <c r="E35974" s="294"/>
      <c r="F35974" s="294"/>
    </row>
    <row r="35975">
      <c r="A35975" s="294" t="s">
        <v>43479</v>
      </c>
      <c r="B35975" s="294"/>
      <c r="C35975" s="294"/>
      <c r="D35975" s="294"/>
      <c r="E35975" s="294"/>
      <c r="F35975" s="294"/>
    </row>
    <row r="35976">
      <c r="A35976" s="294"/>
      <c r="B35976" s="294"/>
      <c r="C35976" s="294"/>
      <c r="D35976" s="294"/>
      <c r="E35976" s="294"/>
      <c r="F35976" s="294"/>
    </row>
    <row r="35977">
      <c r="A35977" s="294" t="s">
        <v>23201</v>
      </c>
      <c r="B35977" s="294"/>
      <c r="C35977" s="294"/>
      <c r="D35977" s="294"/>
      <c r="E35977" s="294"/>
      <c r="F35977" s="294"/>
    </row>
    <row r="35978">
      <c r="A35978" s="294" t="s">
        <v>26598</v>
      </c>
      <c r="B35978" s="294"/>
      <c r="C35978" s="294"/>
      <c r="D35978" s="294"/>
      <c r="E35978" s="294"/>
      <c r="F35978" s="294"/>
    </row>
    <row r="35979">
      <c r="A35979" s="294"/>
      <c r="B35979" s="294"/>
      <c r="C35979" s="294"/>
      <c r="D35979" s="294"/>
      <c r="E35979" s="294"/>
      <c r="F35979" s="294"/>
    </row>
    <row r="35980">
      <c r="A35980" s="294" t="s">
        <v>43396</v>
      </c>
      <c r="B35980" s="294"/>
      <c r="C35980" s="294"/>
      <c r="D35980" s="294"/>
      <c r="E35980" s="294"/>
      <c r="F35980" s="294"/>
    </row>
    <row r="35981">
      <c r="A35981" s="294" t="s">
        <v>43480</v>
      </c>
      <c r="B35981" s="294"/>
      <c r="C35981" s="294"/>
      <c r="D35981" s="294"/>
      <c r="E35981" s="294"/>
      <c r="F35981" s="294"/>
    </row>
    <row r="35982">
      <c r="A35982" s="294" t="s">
        <v>43481</v>
      </c>
      <c r="B35982" s="294"/>
      <c r="C35982" s="294"/>
      <c r="D35982" s="294"/>
      <c r="E35982" s="294"/>
      <c r="F35982" s="294"/>
    </row>
    <row r="35983">
      <c r="A35983" s="294" t="s">
        <v>40761</v>
      </c>
      <c r="B35983" s="294"/>
      <c r="C35983" s="294"/>
      <c r="D35983" s="294"/>
      <c r="E35983" s="294"/>
      <c r="F35983" s="294"/>
    </row>
    <row r="35984">
      <c r="A35984" s="294" t="s">
        <v>41735</v>
      </c>
      <c r="B35984" s="294"/>
      <c r="C35984" s="294"/>
      <c r="D35984" s="294"/>
      <c r="E35984" s="294"/>
      <c r="F35984" s="294"/>
    </row>
    <row r="35985">
      <c r="A35985" s="294" t="s">
        <v>43482</v>
      </c>
      <c r="B35985" s="294"/>
      <c r="C35985" s="294"/>
      <c r="D35985" s="294"/>
      <c r="E35985" s="294"/>
      <c r="F35985" s="294"/>
    </row>
    <row r="35986">
      <c r="A35986" s="294"/>
      <c r="B35986" s="294"/>
      <c r="C35986" s="294"/>
      <c r="D35986" s="294"/>
      <c r="E35986" s="294"/>
      <c r="F35986" s="294"/>
    </row>
    <row r="35987">
      <c r="A35987" s="294" t="s">
        <v>24089</v>
      </c>
      <c r="B35987" s="294"/>
      <c r="C35987" s="294"/>
      <c r="D35987" s="294"/>
      <c r="E35987" s="294"/>
      <c r="F35987" s="294"/>
    </row>
    <row r="35988">
      <c r="A35988" s="294" t="s">
        <v>41058</v>
      </c>
      <c r="B35988" s="294"/>
      <c r="C35988" s="294"/>
      <c r="D35988" s="294"/>
      <c r="E35988" s="294"/>
      <c r="F35988" s="294"/>
    </row>
    <row r="35989">
      <c r="A35989" s="294"/>
      <c r="B35989" s="294"/>
      <c r="C35989" s="294"/>
      <c r="D35989" s="294"/>
      <c r="E35989" s="294"/>
      <c r="F35989" s="294"/>
    </row>
    <row r="35990">
      <c r="A35990" s="294" t="s">
        <v>40931</v>
      </c>
      <c r="B35990" s="294"/>
      <c r="C35990" s="294"/>
      <c r="D35990" s="294"/>
      <c r="E35990" s="294"/>
      <c r="F35990" s="294"/>
    </row>
    <row r="35991">
      <c r="A35991" s="294" t="s">
        <v>41059</v>
      </c>
      <c r="B35991" s="294"/>
      <c r="C35991" s="294"/>
      <c r="D35991" s="294"/>
      <c r="E35991" s="294"/>
      <c r="F35991" s="294"/>
    </row>
    <row r="35992">
      <c r="A35992" s="294" t="s">
        <v>41060</v>
      </c>
      <c r="B35992" s="294"/>
      <c r="C35992" s="294"/>
      <c r="D35992" s="294"/>
      <c r="E35992" s="294"/>
      <c r="F35992" s="294"/>
    </row>
    <row r="35993">
      <c r="A35993" s="294" t="s">
        <v>43483</v>
      </c>
      <c r="B35993" s="294"/>
      <c r="C35993" s="294"/>
      <c r="D35993" s="294"/>
      <c r="E35993" s="294"/>
      <c r="F35993" s="294"/>
    </row>
    <row r="35994">
      <c r="A35994" s="294" t="s">
        <v>43484</v>
      </c>
      <c r="B35994" s="294"/>
      <c r="C35994" s="294"/>
      <c r="D35994" s="294"/>
      <c r="E35994" s="294"/>
      <c r="F35994" s="294"/>
    </row>
    <row r="35995">
      <c r="A35995" s="294" t="s">
        <v>43485</v>
      </c>
      <c r="B35995" s="294"/>
      <c r="C35995" s="294"/>
      <c r="D35995" s="294"/>
      <c r="E35995" s="294"/>
      <c r="F35995" s="294"/>
    </row>
    <row r="35996">
      <c r="A35996" s="294" t="s">
        <v>43486</v>
      </c>
      <c r="B35996" s="294"/>
      <c r="C35996" s="294"/>
      <c r="D35996" s="294"/>
      <c r="E35996" s="294"/>
      <c r="F35996" s="294"/>
    </row>
    <row r="35997">
      <c r="A35997" s="294"/>
      <c r="B35997" s="294"/>
      <c r="C35997" s="294"/>
      <c r="D35997" s="294"/>
      <c r="E35997" s="294"/>
      <c r="F35997" s="294"/>
    </row>
    <row r="35998">
      <c r="A35998" s="294" t="s">
        <v>21462</v>
      </c>
      <c r="B35998" s="294"/>
      <c r="C35998" s="294"/>
      <c r="D35998" s="294"/>
      <c r="E35998" s="294"/>
      <c r="F35998" s="294"/>
    </row>
    <row r="35999">
      <c r="A35999" s="294"/>
      <c r="B35999" s="294"/>
      <c r="C35999" s="294"/>
      <c r="D35999" s="294"/>
      <c r="E35999" s="294"/>
      <c r="F35999" s="294"/>
    </row>
    <row r="36000">
      <c r="A36000" s="294" t="s">
        <v>38249</v>
      </c>
      <c r="B36000" s="294"/>
      <c r="C36000" s="294"/>
      <c r="D36000" s="294"/>
      <c r="E36000" s="294"/>
      <c r="F36000" s="294"/>
    </row>
    <row r="36001">
      <c r="A36001" s="294" t="s">
        <v>43487</v>
      </c>
      <c r="B36001" s="294"/>
      <c r="C36001" s="294"/>
      <c r="D36001" s="294"/>
      <c r="E36001" s="294"/>
      <c r="F36001" s="294"/>
    </row>
    <row r="36002">
      <c r="A36002" s="294" t="s">
        <v>43488</v>
      </c>
      <c r="B36002" s="294"/>
      <c r="C36002" s="294"/>
      <c r="D36002" s="294"/>
      <c r="E36002" s="294"/>
      <c r="F36002" s="294"/>
    </row>
    <row r="36003">
      <c r="A36003" s="294" t="s">
        <v>43489</v>
      </c>
      <c r="B36003" s="294"/>
      <c r="C36003" s="294"/>
      <c r="D36003" s="294"/>
      <c r="E36003" s="294"/>
      <c r="F36003" s="294"/>
    </row>
    <row r="36004">
      <c r="A36004" s="294" t="s">
        <v>43490</v>
      </c>
      <c r="B36004" s="294"/>
      <c r="C36004" s="294"/>
      <c r="D36004" s="294"/>
      <c r="E36004" s="294"/>
      <c r="F36004" s="294"/>
    </row>
    <row r="36005">
      <c r="A36005" s="294" t="s">
        <v>43491</v>
      </c>
      <c r="B36005" s="294"/>
      <c r="C36005" s="294"/>
      <c r="D36005" s="294"/>
      <c r="E36005" s="294"/>
      <c r="F36005" s="294"/>
    </row>
    <row r="36006">
      <c r="A36006" s="294" t="s">
        <v>43492</v>
      </c>
      <c r="B36006" s="294"/>
      <c r="C36006" s="294"/>
      <c r="D36006" s="294"/>
      <c r="E36006" s="294"/>
      <c r="F36006" s="294"/>
    </row>
    <row r="36007">
      <c r="A36007" s="294" t="s">
        <v>43493</v>
      </c>
      <c r="B36007" s="294"/>
      <c r="C36007" s="294"/>
      <c r="D36007" s="294"/>
      <c r="E36007" s="294"/>
      <c r="F36007" s="294"/>
    </row>
    <row r="36008">
      <c r="A36008" s="294" t="s">
        <v>43494</v>
      </c>
      <c r="B36008" s="294"/>
      <c r="C36008" s="294"/>
      <c r="D36008" s="294"/>
      <c r="E36008" s="294"/>
      <c r="F36008" s="294"/>
    </row>
    <row r="36009">
      <c r="A36009" s="294" t="s">
        <v>21721</v>
      </c>
      <c r="B36009" s="294"/>
      <c r="C36009" s="294"/>
      <c r="D36009" s="294"/>
      <c r="E36009" s="294"/>
      <c r="F36009" s="294"/>
    </row>
    <row r="36010">
      <c r="A36010" s="294" t="s">
        <v>43495</v>
      </c>
      <c r="B36010" s="294"/>
      <c r="C36010" s="294"/>
      <c r="D36010" s="294"/>
      <c r="E36010" s="294"/>
      <c r="F36010" s="294"/>
    </row>
    <row r="36011">
      <c r="A36011" s="294"/>
      <c r="B36011" s="294"/>
      <c r="C36011" s="294"/>
      <c r="D36011" s="294"/>
      <c r="E36011" s="294"/>
      <c r="F36011" s="294"/>
    </row>
    <row r="36012">
      <c r="A36012" s="294" t="s">
        <v>43496</v>
      </c>
      <c r="B36012" s="294"/>
      <c r="C36012" s="294"/>
      <c r="D36012" s="294"/>
      <c r="E36012" s="294"/>
      <c r="F36012" s="294"/>
    </row>
    <row r="36013">
      <c r="A36013" s="294" t="s">
        <v>29043</v>
      </c>
      <c r="B36013" s="294"/>
      <c r="C36013" s="294"/>
      <c r="D36013" s="294"/>
      <c r="E36013" s="294"/>
      <c r="F36013" s="294"/>
    </row>
    <row r="36014">
      <c r="A36014" s="294" t="s">
        <v>43497</v>
      </c>
      <c r="B36014" s="294"/>
      <c r="C36014" s="294"/>
      <c r="D36014" s="294"/>
      <c r="E36014" s="294"/>
      <c r="F36014" s="294"/>
    </row>
    <row r="36015">
      <c r="A36015" s="294" t="s">
        <v>21618</v>
      </c>
      <c r="B36015" s="294"/>
      <c r="C36015" s="294"/>
      <c r="D36015" s="294"/>
      <c r="E36015" s="294"/>
      <c r="F36015" s="294"/>
    </row>
    <row r="36016">
      <c r="A36016" s="294" t="s">
        <v>43498</v>
      </c>
      <c r="B36016" s="294"/>
      <c r="C36016" s="294"/>
      <c r="D36016" s="294"/>
      <c r="E36016" s="294"/>
      <c r="F36016" s="294"/>
    </row>
    <row r="36017">
      <c r="A36017" s="294"/>
      <c r="B36017" s="294"/>
      <c r="C36017" s="294"/>
      <c r="D36017" s="294"/>
      <c r="E36017" s="294"/>
      <c r="F36017" s="294"/>
    </row>
    <row r="36018">
      <c r="A36018" s="294" t="s">
        <v>22602</v>
      </c>
      <c r="B36018" s="294"/>
      <c r="C36018" s="294"/>
      <c r="D36018" s="294"/>
      <c r="E36018" s="294"/>
      <c r="F36018" s="294"/>
    </row>
    <row r="36019">
      <c r="A36019" s="294" t="s">
        <v>20462</v>
      </c>
      <c r="B36019" s="294"/>
      <c r="C36019" s="294"/>
      <c r="D36019" s="294"/>
      <c r="E36019" s="294"/>
      <c r="F36019" s="294"/>
    </row>
    <row r="36020">
      <c r="A36020" s="294"/>
      <c r="B36020" s="294"/>
      <c r="C36020" s="294"/>
      <c r="D36020" s="294"/>
      <c r="E36020" s="294"/>
      <c r="F36020" s="294"/>
    </row>
    <row r="36021">
      <c r="A36021" s="294" t="s">
        <v>42444</v>
      </c>
      <c r="B36021" s="294"/>
      <c r="C36021" s="294"/>
      <c r="D36021" s="294"/>
      <c r="E36021" s="294"/>
      <c r="F36021" s="294"/>
    </row>
    <row r="36022">
      <c r="A36022" s="294" t="s">
        <v>41400</v>
      </c>
      <c r="B36022" s="294"/>
      <c r="C36022" s="294"/>
      <c r="D36022" s="294"/>
      <c r="E36022" s="294"/>
      <c r="F36022" s="294"/>
    </row>
    <row r="36023">
      <c r="A36023" s="294" t="s">
        <v>43499</v>
      </c>
      <c r="B36023" s="294"/>
      <c r="C36023" s="294"/>
      <c r="D36023" s="294"/>
      <c r="E36023" s="294"/>
      <c r="F36023" s="294"/>
    </row>
    <row r="36024">
      <c r="A36024" s="294" t="s">
        <v>39668</v>
      </c>
      <c r="B36024" s="294"/>
      <c r="C36024" s="294"/>
      <c r="D36024" s="294"/>
      <c r="E36024" s="294"/>
      <c r="F36024" s="294"/>
    </row>
    <row r="36025">
      <c r="A36025" s="294" t="s">
        <v>43500</v>
      </c>
      <c r="B36025" s="294"/>
      <c r="C36025" s="294"/>
      <c r="D36025" s="294"/>
      <c r="E36025" s="294"/>
      <c r="F36025" s="294"/>
    </row>
    <row r="36026">
      <c r="A36026" s="294" t="s">
        <v>43501</v>
      </c>
      <c r="B36026" s="294"/>
      <c r="C36026" s="294"/>
      <c r="D36026" s="294"/>
      <c r="E36026" s="294"/>
      <c r="F36026" s="294"/>
    </row>
    <row r="36027">
      <c r="A36027" s="294" t="s">
        <v>43502</v>
      </c>
      <c r="B36027" s="294"/>
      <c r="C36027" s="294"/>
      <c r="D36027" s="294"/>
      <c r="E36027" s="294"/>
      <c r="F36027" s="294"/>
    </row>
    <row r="36028">
      <c r="A36028" s="294" t="s">
        <v>43503</v>
      </c>
      <c r="B36028" s="294"/>
      <c r="C36028" s="294"/>
      <c r="D36028" s="294"/>
      <c r="E36028" s="294"/>
      <c r="F36028" s="294"/>
    </row>
    <row r="36029">
      <c r="A36029" s="294"/>
      <c r="B36029" s="294"/>
      <c r="C36029" s="294"/>
      <c r="D36029" s="294"/>
      <c r="E36029" s="294"/>
      <c r="F36029" s="294"/>
    </row>
    <row r="36030">
      <c r="A36030" s="294" t="s">
        <v>23148</v>
      </c>
      <c r="B36030" s="294"/>
      <c r="C36030" s="294"/>
      <c r="D36030" s="294"/>
      <c r="E36030" s="294"/>
      <c r="F36030" s="294"/>
    </row>
    <row r="36031">
      <c r="A36031" s="294" t="s">
        <v>23704</v>
      </c>
      <c r="B36031" s="294"/>
      <c r="C36031" s="294"/>
      <c r="D36031" s="294"/>
      <c r="E36031" s="294"/>
      <c r="F36031" s="294"/>
    </row>
    <row r="36032">
      <c r="A36032" s="294"/>
      <c r="B36032" s="294"/>
      <c r="C36032" s="294"/>
      <c r="D36032" s="294"/>
      <c r="E36032" s="294"/>
      <c r="F36032" s="294"/>
    </row>
    <row r="36033">
      <c r="A36033" s="294" t="s">
        <v>43504</v>
      </c>
      <c r="B36033" s="294"/>
      <c r="C36033" s="294"/>
      <c r="D36033" s="294"/>
      <c r="E36033" s="294"/>
      <c r="F36033" s="294"/>
    </row>
    <row r="36034">
      <c r="A36034" s="294" t="s">
        <v>22612</v>
      </c>
      <c r="B36034" s="294"/>
      <c r="C36034" s="294"/>
      <c r="D36034" s="294"/>
      <c r="E36034" s="294"/>
      <c r="F36034" s="294"/>
    </row>
    <row r="36035">
      <c r="A36035" s="294" t="s">
        <v>43505</v>
      </c>
      <c r="B36035" s="294"/>
      <c r="C36035" s="294"/>
      <c r="D36035" s="294"/>
      <c r="E36035" s="294"/>
      <c r="F36035" s="294"/>
    </row>
    <row r="36036">
      <c r="A36036" s="294" t="s">
        <v>43506</v>
      </c>
      <c r="B36036" s="294"/>
      <c r="C36036" s="294"/>
      <c r="D36036" s="294"/>
      <c r="E36036" s="294"/>
      <c r="F36036" s="294"/>
    </row>
    <row r="36037">
      <c r="A36037" s="294" t="s">
        <v>43507</v>
      </c>
      <c r="B36037" s="294"/>
      <c r="C36037" s="294"/>
      <c r="D36037" s="294"/>
      <c r="E36037" s="294"/>
      <c r="F36037" s="294"/>
    </row>
    <row r="36038">
      <c r="A36038" s="294"/>
      <c r="B36038" s="294"/>
      <c r="C36038" s="294"/>
      <c r="D36038" s="294"/>
      <c r="E36038" s="294"/>
      <c r="F36038" s="294"/>
    </row>
    <row r="36039">
      <c r="A36039" s="294" t="s">
        <v>42145</v>
      </c>
      <c r="B36039" s="294"/>
      <c r="C36039" s="294"/>
      <c r="D36039" s="294"/>
      <c r="E36039" s="294"/>
      <c r="F36039" s="294"/>
    </row>
    <row r="36040">
      <c r="A36040" s="294" t="s">
        <v>23068</v>
      </c>
      <c r="B36040" s="294"/>
      <c r="C36040" s="294"/>
      <c r="D36040" s="294"/>
      <c r="E36040" s="294"/>
      <c r="F36040" s="294"/>
    </row>
    <row r="36041">
      <c r="A36041" s="294"/>
      <c r="B36041" s="294"/>
      <c r="C36041" s="294"/>
      <c r="D36041" s="294"/>
      <c r="E36041" s="294"/>
      <c r="F36041" s="294"/>
    </row>
    <row r="36042">
      <c r="A36042" s="294" t="s">
        <v>43508</v>
      </c>
      <c r="B36042" s="294"/>
      <c r="C36042" s="294"/>
      <c r="D36042" s="294"/>
      <c r="E36042" s="294"/>
      <c r="F36042" s="294"/>
    </row>
    <row r="36043">
      <c r="A36043" s="294" t="s">
        <v>43509</v>
      </c>
      <c r="B36043" s="294"/>
      <c r="C36043" s="294"/>
      <c r="D36043" s="294"/>
      <c r="E36043" s="294"/>
      <c r="F36043" s="294"/>
    </row>
    <row r="36044">
      <c r="A36044" s="294" t="s">
        <v>43510</v>
      </c>
      <c r="B36044" s="294"/>
      <c r="C36044" s="294"/>
      <c r="D36044" s="294"/>
      <c r="E36044" s="294"/>
      <c r="F36044" s="294"/>
    </row>
    <row r="36045">
      <c r="A36045" s="294" t="s">
        <v>43511</v>
      </c>
      <c r="B36045" s="294"/>
      <c r="C36045" s="294"/>
      <c r="D36045" s="294"/>
      <c r="E36045" s="294"/>
      <c r="F36045" s="294"/>
    </row>
    <row r="36046">
      <c r="A36046" s="294" t="s">
        <v>43512</v>
      </c>
      <c r="B36046" s="294"/>
      <c r="C36046" s="294"/>
      <c r="D36046" s="294"/>
      <c r="E36046" s="294"/>
      <c r="F36046" s="294"/>
    </row>
    <row r="36047">
      <c r="A36047" s="294" t="s">
        <v>43513</v>
      </c>
      <c r="B36047" s="294"/>
      <c r="C36047" s="294"/>
      <c r="D36047" s="294"/>
      <c r="E36047" s="294"/>
      <c r="F36047" s="294"/>
    </row>
    <row r="36048">
      <c r="A36048" s="294" t="s">
        <v>43514</v>
      </c>
      <c r="B36048" s="294"/>
      <c r="C36048" s="294"/>
      <c r="D36048" s="294"/>
      <c r="E36048" s="294"/>
      <c r="F36048" s="294"/>
    </row>
    <row r="36049">
      <c r="A36049" s="294"/>
      <c r="B36049" s="294"/>
      <c r="C36049" s="294"/>
      <c r="D36049" s="294"/>
      <c r="E36049" s="294"/>
      <c r="F36049" s="294"/>
    </row>
    <row r="36050">
      <c r="A36050" s="294"/>
      <c r="B36050" s="294"/>
      <c r="C36050" s="294"/>
      <c r="D36050" s="294"/>
      <c r="E36050" s="294"/>
      <c r="F36050" s="294"/>
    </row>
    <row r="36051">
      <c r="A36051" s="294" t="s">
        <v>40986</v>
      </c>
      <c r="B36051" s="294"/>
      <c r="C36051" s="294"/>
      <c r="D36051" s="294"/>
      <c r="E36051" s="294"/>
      <c r="F36051" s="294"/>
    </row>
    <row r="36052">
      <c r="A36052" s="294"/>
      <c r="B36052" s="294"/>
      <c r="C36052" s="294"/>
      <c r="D36052" s="294"/>
      <c r="E36052" s="294"/>
      <c r="F36052" s="294"/>
    </row>
    <row r="36053">
      <c r="A36053" s="294" t="s">
        <v>43515</v>
      </c>
      <c r="B36053" s="294"/>
      <c r="C36053" s="294"/>
      <c r="D36053" s="294"/>
      <c r="E36053" s="294"/>
      <c r="F36053" s="294"/>
    </row>
    <row r="36054">
      <c r="A36054" s="294" t="s">
        <v>41691</v>
      </c>
      <c r="B36054" s="294"/>
      <c r="C36054" s="294"/>
      <c r="D36054" s="294"/>
      <c r="E36054" s="294"/>
      <c r="F36054" s="294"/>
    </row>
    <row r="36055">
      <c r="A36055" s="294" t="s">
        <v>30336</v>
      </c>
      <c r="B36055" s="294"/>
      <c r="C36055" s="294"/>
      <c r="D36055" s="294"/>
      <c r="E36055" s="294"/>
      <c r="F36055" s="294"/>
    </row>
    <row r="36056">
      <c r="A36056" s="294" t="s">
        <v>41599</v>
      </c>
      <c r="B36056" s="294"/>
      <c r="C36056" s="294"/>
      <c r="D36056" s="294"/>
      <c r="E36056" s="294"/>
      <c r="F36056" s="294"/>
    </row>
    <row r="36057">
      <c r="A36057" s="294" t="s">
        <v>31573</v>
      </c>
      <c r="B36057" s="294"/>
      <c r="C36057" s="294"/>
      <c r="D36057" s="294"/>
      <c r="E36057" s="294"/>
      <c r="F36057" s="294"/>
    </row>
    <row r="36058">
      <c r="A36058" s="294" t="s">
        <v>38164</v>
      </c>
      <c r="B36058" s="294"/>
      <c r="C36058" s="294"/>
      <c r="D36058" s="294"/>
      <c r="E36058" s="294"/>
      <c r="F36058" s="294"/>
    </row>
    <row r="36059">
      <c r="A36059" s="294" t="s">
        <v>23481</v>
      </c>
      <c r="B36059" s="294"/>
      <c r="C36059" s="294"/>
      <c r="D36059" s="294"/>
      <c r="E36059" s="294"/>
      <c r="F36059" s="294"/>
    </row>
    <row r="36060">
      <c r="A36060" s="294" t="s">
        <v>43516</v>
      </c>
      <c r="B36060" s="294"/>
      <c r="C36060" s="294"/>
      <c r="D36060" s="294"/>
      <c r="E36060" s="294"/>
      <c r="F36060" s="294"/>
    </row>
    <row r="36061">
      <c r="A36061" s="294" t="s">
        <v>43517</v>
      </c>
      <c r="B36061" s="294"/>
      <c r="C36061" s="294"/>
      <c r="D36061" s="294"/>
      <c r="E36061" s="294"/>
      <c r="F36061" s="294"/>
    </row>
    <row r="36062">
      <c r="A36062" s="294"/>
      <c r="B36062" s="294"/>
      <c r="C36062" s="294"/>
      <c r="D36062" s="294"/>
      <c r="E36062" s="294"/>
      <c r="F36062" s="294"/>
    </row>
    <row r="36063">
      <c r="A36063" s="294" t="s">
        <v>42028</v>
      </c>
      <c r="B36063" s="294"/>
      <c r="C36063" s="294"/>
      <c r="D36063" s="294"/>
      <c r="E36063" s="294"/>
      <c r="F36063" s="294"/>
    </row>
    <row r="36064">
      <c r="A36064" s="294"/>
      <c r="B36064" s="294"/>
      <c r="C36064" s="294"/>
      <c r="D36064" s="294"/>
      <c r="E36064" s="294"/>
      <c r="F36064" s="294"/>
    </row>
    <row r="36065">
      <c r="A36065" s="294" t="s">
        <v>25511</v>
      </c>
      <c r="B36065" s="294"/>
      <c r="C36065" s="294"/>
      <c r="D36065" s="294"/>
      <c r="E36065" s="294"/>
      <c r="F36065" s="294"/>
    </row>
    <row r="36066">
      <c r="A36066" s="294" t="s">
        <v>38459</v>
      </c>
      <c r="B36066" s="294"/>
      <c r="C36066" s="294"/>
      <c r="D36066" s="294"/>
      <c r="E36066" s="294"/>
      <c r="F36066" s="294"/>
    </row>
    <row r="36067">
      <c r="A36067" s="294" t="s">
        <v>42471</v>
      </c>
      <c r="B36067" s="294"/>
      <c r="C36067" s="294"/>
      <c r="D36067" s="294"/>
      <c r="E36067" s="294"/>
      <c r="F36067" s="294"/>
    </row>
    <row r="36068">
      <c r="A36068" s="294" t="s">
        <v>25506</v>
      </c>
      <c r="B36068" s="294"/>
      <c r="C36068" s="294"/>
      <c r="D36068" s="294"/>
      <c r="E36068" s="294"/>
      <c r="F36068" s="294"/>
    </row>
    <row r="36069">
      <c r="A36069" s="294" t="s">
        <v>39831</v>
      </c>
      <c r="B36069" s="294"/>
      <c r="C36069" s="294"/>
      <c r="D36069" s="294"/>
      <c r="E36069" s="294"/>
      <c r="F36069" s="294"/>
    </row>
    <row r="36070">
      <c r="A36070" s="294" t="s">
        <v>43518</v>
      </c>
      <c r="B36070" s="294"/>
      <c r="C36070" s="294"/>
      <c r="D36070" s="294"/>
      <c r="E36070" s="294"/>
      <c r="F36070" s="294"/>
    </row>
    <row r="36071">
      <c r="A36071" s="294" t="s">
        <v>25515</v>
      </c>
      <c r="B36071" s="294"/>
      <c r="C36071" s="294"/>
      <c r="D36071" s="294"/>
      <c r="E36071" s="294"/>
      <c r="F36071" s="294"/>
    </row>
    <row r="36072">
      <c r="A36072" s="294" t="s">
        <v>22631</v>
      </c>
      <c r="B36072" s="294"/>
      <c r="C36072" s="294"/>
      <c r="D36072" s="294"/>
      <c r="E36072" s="294"/>
      <c r="F36072" s="294"/>
    </row>
    <row r="36073">
      <c r="A36073" s="294" t="s">
        <v>43519</v>
      </c>
      <c r="B36073" s="294"/>
      <c r="C36073" s="294"/>
      <c r="D36073" s="294"/>
      <c r="E36073" s="294"/>
      <c r="F36073" s="294"/>
    </row>
    <row r="36074">
      <c r="A36074" s="294" t="s">
        <v>39336</v>
      </c>
      <c r="B36074" s="294"/>
      <c r="C36074" s="294"/>
      <c r="D36074" s="294"/>
      <c r="E36074" s="294"/>
      <c r="F36074" s="294"/>
    </row>
    <row r="36075">
      <c r="A36075" s="294" t="s">
        <v>34082</v>
      </c>
      <c r="B36075" s="294"/>
      <c r="C36075" s="294"/>
      <c r="D36075" s="294"/>
      <c r="E36075" s="294"/>
      <c r="F36075" s="294"/>
    </row>
    <row r="36076">
      <c r="A36076" s="294" t="s">
        <v>41618</v>
      </c>
      <c r="B36076" s="294"/>
      <c r="C36076" s="294"/>
      <c r="D36076" s="294"/>
      <c r="E36076" s="294"/>
      <c r="F36076" s="294"/>
    </row>
    <row r="36077">
      <c r="A36077" s="294" t="s">
        <v>43520</v>
      </c>
      <c r="B36077" s="294"/>
      <c r="C36077" s="294"/>
      <c r="D36077" s="294"/>
      <c r="E36077" s="294"/>
      <c r="F36077" s="294"/>
    </row>
    <row r="36078">
      <c r="A36078" s="294" t="s">
        <v>43521</v>
      </c>
      <c r="B36078" s="294"/>
      <c r="C36078" s="294"/>
      <c r="D36078" s="294"/>
      <c r="E36078" s="294"/>
      <c r="F36078" s="294"/>
    </row>
    <row r="36079">
      <c r="A36079" s="294"/>
      <c r="B36079" s="294"/>
      <c r="C36079" s="294"/>
      <c r="D36079" s="294"/>
      <c r="E36079" s="294"/>
      <c r="F36079" s="294"/>
    </row>
    <row r="36080">
      <c r="A36080" s="294" t="s">
        <v>43251</v>
      </c>
      <c r="B36080" s="294"/>
      <c r="C36080" s="294"/>
      <c r="D36080" s="294"/>
      <c r="E36080" s="294"/>
      <c r="F36080" s="294"/>
    </row>
    <row r="36081">
      <c r="A36081" s="294"/>
      <c r="B36081" s="294"/>
      <c r="C36081" s="294"/>
      <c r="D36081" s="294"/>
      <c r="E36081" s="294"/>
      <c r="F36081" s="294"/>
    </row>
    <row r="36082">
      <c r="A36082" s="294" t="s">
        <v>43522</v>
      </c>
      <c r="B36082" s="294"/>
      <c r="C36082" s="294"/>
      <c r="D36082" s="294"/>
      <c r="E36082" s="294"/>
      <c r="F36082" s="294"/>
    </row>
    <row r="36083">
      <c r="A36083" s="294" t="s">
        <v>43523</v>
      </c>
      <c r="B36083" s="294"/>
      <c r="C36083" s="294"/>
      <c r="D36083" s="294"/>
      <c r="E36083" s="294"/>
      <c r="F36083" s="294"/>
    </row>
    <row r="36084">
      <c r="A36084" s="294" t="s">
        <v>43524</v>
      </c>
      <c r="B36084" s="294"/>
      <c r="C36084" s="294"/>
      <c r="D36084" s="294"/>
      <c r="E36084" s="294"/>
      <c r="F36084" s="294"/>
    </row>
    <row r="36085">
      <c r="A36085" s="294" t="s">
        <v>43525</v>
      </c>
      <c r="B36085" s="294"/>
      <c r="C36085" s="294"/>
      <c r="D36085" s="294"/>
      <c r="E36085" s="294"/>
      <c r="F36085" s="294"/>
    </row>
    <row r="36086">
      <c r="A36086" s="294" t="s">
        <v>43526</v>
      </c>
      <c r="B36086" s="294"/>
      <c r="C36086" s="294"/>
      <c r="D36086" s="294"/>
      <c r="E36086" s="294"/>
      <c r="F36086" s="294"/>
    </row>
    <row r="36087">
      <c r="A36087" s="294" t="s">
        <v>43527</v>
      </c>
      <c r="B36087" s="294"/>
      <c r="C36087" s="294"/>
      <c r="D36087" s="294"/>
      <c r="E36087" s="294"/>
      <c r="F36087" s="294"/>
    </row>
    <row r="36088">
      <c r="A36088" s="294" t="s">
        <v>22631</v>
      </c>
      <c r="B36088" s="294"/>
      <c r="C36088" s="294"/>
      <c r="D36088" s="294"/>
      <c r="E36088" s="294"/>
      <c r="F36088" s="294"/>
    </row>
    <row r="36089">
      <c r="A36089" s="294" t="s">
        <v>43528</v>
      </c>
      <c r="B36089" s="294"/>
      <c r="C36089" s="294"/>
      <c r="D36089" s="294"/>
      <c r="E36089" s="294"/>
      <c r="F36089" s="294"/>
    </row>
    <row r="36090">
      <c r="A36090" s="294"/>
      <c r="B36090" s="294"/>
      <c r="C36090" s="294"/>
      <c r="D36090" s="294"/>
      <c r="E36090" s="294"/>
      <c r="F36090" s="294"/>
    </row>
    <row r="36091">
      <c r="A36091" s="294" t="s">
        <v>40678</v>
      </c>
      <c r="B36091" s="294"/>
      <c r="C36091" s="294"/>
      <c r="D36091" s="294"/>
      <c r="E36091" s="294"/>
      <c r="F36091" s="294"/>
    </row>
    <row r="36092">
      <c r="A36092" s="294"/>
      <c r="B36092" s="294"/>
      <c r="C36092" s="294"/>
      <c r="D36092" s="294"/>
      <c r="E36092" s="294"/>
      <c r="F36092" s="294"/>
    </row>
    <row r="36093">
      <c r="A36093" s="294" t="s">
        <v>41014</v>
      </c>
      <c r="B36093" s="294"/>
      <c r="C36093" s="294"/>
      <c r="D36093" s="294"/>
      <c r="E36093" s="294"/>
      <c r="F36093" s="294"/>
    </row>
    <row r="36094">
      <c r="A36094" s="294" t="s">
        <v>41016</v>
      </c>
      <c r="B36094" s="294"/>
      <c r="C36094" s="294"/>
      <c r="D36094" s="294"/>
      <c r="E36094" s="294"/>
      <c r="F36094" s="294"/>
    </row>
    <row r="36095">
      <c r="A36095" s="294" t="s">
        <v>41235</v>
      </c>
      <c r="B36095" s="294"/>
      <c r="C36095" s="294"/>
      <c r="D36095" s="294"/>
      <c r="E36095" s="294"/>
      <c r="F36095" s="294"/>
    </row>
    <row r="36096">
      <c r="A36096" s="294" t="s">
        <v>41237</v>
      </c>
      <c r="B36096" s="294"/>
      <c r="C36096" s="294"/>
      <c r="D36096" s="294"/>
      <c r="E36096" s="294"/>
      <c r="F36096" s="294"/>
    </row>
    <row r="36097">
      <c r="A36097" s="294" t="s">
        <v>43529</v>
      </c>
      <c r="B36097" s="294"/>
      <c r="C36097" s="294"/>
      <c r="D36097" s="294"/>
      <c r="E36097" s="294"/>
      <c r="F36097" s="294"/>
    </row>
    <row r="36098">
      <c r="A36098" s="294" t="s">
        <v>42712</v>
      </c>
      <c r="B36098" s="294"/>
      <c r="C36098" s="294"/>
      <c r="D36098" s="294"/>
      <c r="E36098" s="294"/>
      <c r="F36098" s="294"/>
    </row>
    <row r="36099">
      <c r="A36099" s="294" t="s">
        <v>43530</v>
      </c>
      <c r="B36099" s="294"/>
      <c r="C36099" s="294"/>
      <c r="D36099" s="294"/>
      <c r="E36099" s="294"/>
      <c r="F36099" s="294"/>
    </row>
    <row r="36100">
      <c r="A36100" s="294" t="s">
        <v>43531</v>
      </c>
      <c r="B36100" s="294"/>
      <c r="C36100" s="294"/>
      <c r="D36100" s="294"/>
      <c r="E36100" s="294"/>
      <c r="F36100" s="294"/>
    </row>
    <row r="36101">
      <c r="A36101" s="294" t="s">
        <v>41236</v>
      </c>
      <c r="B36101" s="294"/>
      <c r="C36101" s="294"/>
      <c r="D36101" s="294"/>
      <c r="E36101" s="294"/>
      <c r="F36101" s="294"/>
    </row>
    <row r="36102">
      <c r="A36102" s="294" t="s">
        <v>42607</v>
      </c>
      <c r="B36102" s="294"/>
      <c r="C36102" s="294"/>
      <c r="D36102" s="294"/>
      <c r="E36102" s="294"/>
      <c r="F36102" s="294"/>
    </row>
    <row r="36103">
      <c r="A36103" s="294" t="s">
        <v>43532</v>
      </c>
      <c r="B36103" s="294"/>
      <c r="C36103" s="294"/>
      <c r="D36103" s="294"/>
      <c r="E36103" s="294"/>
      <c r="F36103" s="294"/>
    </row>
    <row r="36104">
      <c r="A36104" s="294" t="s">
        <v>42709</v>
      </c>
      <c r="B36104" s="294"/>
      <c r="C36104" s="294"/>
      <c r="D36104" s="294"/>
      <c r="E36104" s="294"/>
      <c r="F36104" s="294"/>
    </row>
    <row r="36105">
      <c r="A36105" s="294" t="s">
        <v>43533</v>
      </c>
      <c r="B36105" s="294"/>
      <c r="C36105" s="294"/>
      <c r="D36105" s="294"/>
      <c r="E36105" s="294"/>
      <c r="F36105" s="294"/>
    </row>
    <row r="36106">
      <c r="A36106" s="294" t="s">
        <v>43076</v>
      </c>
      <c r="B36106" s="294"/>
      <c r="C36106" s="294"/>
      <c r="D36106" s="294"/>
      <c r="E36106" s="294"/>
      <c r="F36106" s="294"/>
    </row>
    <row r="36107">
      <c r="A36107" s="294" t="s">
        <v>43534</v>
      </c>
      <c r="B36107" s="294"/>
      <c r="C36107" s="294"/>
      <c r="D36107" s="294"/>
      <c r="E36107" s="294"/>
      <c r="F36107" s="294"/>
    </row>
    <row r="36108">
      <c r="A36108" s="294"/>
      <c r="B36108" s="294"/>
      <c r="C36108" s="294"/>
      <c r="D36108" s="294"/>
      <c r="E36108" s="294"/>
      <c r="F36108" s="294"/>
    </row>
    <row r="36109">
      <c r="A36109" s="294" t="s">
        <v>41927</v>
      </c>
      <c r="B36109" s="294"/>
      <c r="C36109" s="294"/>
      <c r="D36109" s="294"/>
      <c r="E36109" s="294"/>
      <c r="F36109" s="294"/>
    </row>
    <row r="36110">
      <c r="A36110" s="294" t="s">
        <v>43535</v>
      </c>
      <c r="B36110" s="294"/>
      <c r="C36110" s="294"/>
      <c r="D36110" s="294"/>
      <c r="E36110" s="294"/>
      <c r="F36110" s="294"/>
    </row>
    <row r="36111">
      <c r="A36111" s="294" t="s">
        <v>21672</v>
      </c>
      <c r="B36111" s="294"/>
      <c r="C36111" s="294"/>
      <c r="D36111" s="294"/>
      <c r="E36111" s="294"/>
      <c r="F36111" s="294"/>
    </row>
    <row r="36112">
      <c r="A36112" s="294" t="s">
        <v>43536</v>
      </c>
      <c r="B36112" s="294"/>
      <c r="C36112" s="294"/>
      <c r="D36112" s="294"/>
      <c r="E36112" s="294"/>
      <c r="F36112" s="294"/>
    </row>
    <row r="36113">
      <c r="A36113" s="294"/>
      <c r="B36113" s="294"/>
      <c r="C36113" s="294"/>
      <c r="D36113" s="294"/>
      <c r="E36113" s="294"/>
      <c r="F36113" s="294"/>
    </row>
    <row r="36114">
      <c r="A36114" s="294" t="s">
        <v>21429</v>
      </c>
      <c r="B36114" s="294"/>
      <c r="C36114" s="294"/>
      <c r="D36114" s="294"/>
      <c r="E36114" s="294"/>
      <c r="F36114" s="294"/>
    </row>
    <row r="36115">
      <c r="A36115" s="294"/>
      <c r="B36115" s="294"/>
      <c r="C36115" s="294"/>
      <c r="D36115" s="294"/>
      <c r="E36115" s="294"/>
      <c r="F36115" s="294"/>
    </row>
    <row r="36116">
      <c r="A36116" s="294" t="s">
        <v>43537</v>
      </c>
      <c r="B36116" s="294"/>
      <c r="C36116" s="294"/>
      <c r="D36116" s="294"/>
      <c r="E36116" s="294"/>
      <c r="F36116" s="294"/>
    </row>
    <row r="36117">
      <c r="A36117" s="294" t="s">
        <v>43538</v>
      </c>
      <c r="B36117" s="294"/>
      <c r="C36117" s="294"/>
      <c r="D36117" s="294"/>
      <c r="E36117" s="294"/>
      <c r="F36117" s="294"/>
    </row>
    <row r="36118">
      <c r="A36118" s="294" t="s">
        <v>43539</v>
      </c>
      <c r="B36118" s="294"/>
      <c r="C36118" s="294"/>
      <c r="D36118" s="294"/>
      <c r="E36118" s="294"/>
      <c r="F36118" s="294"/>
    </row>
    <row r="36119">
      <c r="A36119" s="294" t="s">
        <v>43540</v>
      </c>
      <c r="B36119" s="294"/>
      <c r="C36119" s="294"/>
      <c r="D36119" s="294"/>
      <c r="E36119" s="294"/>
      <c r="F36119" s="294"/>
    </row>
    <row r="36120">
      <c r="A36120" s="294" t="s">
        <v>43541</v>
      </c>
      <c r="B36120" s="294"/>
      <c r="C36120" s="294"/>
      <c r="D36120" s="294"/>
      <c r="E36120" s="294"/>
      <c r="F36120" s="294"/>
    </row>
    <row r="36121">
      <c r="A36121" s="294" t="s">
        <v>43542</v>
      </c>
      <c r="B36121" s="294"/>
      <c r="C36121" s="294"/>
      <c r="D36121" s="294"/>
      <c r="E36121" s="294"/>
      <c r="F36121" s="294"/>
    </row>
    <row r="36122">
      <c r="A36122" s="294" t="s">
        <v>43543</v>
      </c>
      <c r="B36122" s="294"/>
      <c r="C36122" s="294"/>
      <c r="D36122" s="294"/>
      <c r="E36122" s="294"/>
      <c r="F36122" s="294"/>
    </row>
    <row r="36123">
      <c r="A36123" s="294" t="s">
        <v>43544</v>
      </c>
      <c r="B36123" s="294"/>
      <c r="C36123" s="294"/>
      <c r="D36123" s="294"/>
      <c r="E36123" s="294"/>
      <c r="F36123" s="294"/>
    </row>
    <row r="36124">
      <c r="A36124" s="294" t="s">
        <v>43545</v>
      </c>
      <c r="B36124" s="294"/>
      <c r="C36124" s="294"/>
      <c r="D36124" s="294"/>
      <c r="E36124" s="294"/>
      <c r="F36124" s="294"/>
    </row>
    <row r="36125">
      <c r="A36125" s="294" t="s">
        <v>41246</v>
      </c>
      <c r="B36125" s="294"/>
      <c r="C36125" s="294"/>
      <c r="D36125" s="294"/>
      <c r="E36125" s="294"/>
      <c r="F36125" s="294"/>
    </row>
    <row r="36126">
      <c r="A36126" s="294"/>
      <c r="B36126" s="294"/>
      <c r="C36126" s="294"/>
      <c r="D36126" s="294"/>
      <c r="E36126" s="294"/>
      <c r="F36126" s="294"/>
    </row>
    <row r="36127">
      <c r="A36127" s="294"/>
      <c r="B36127" s="294"/>
      <c r="C36127" s="294"/>
      <c r="D36127" s="294"/>
      <c r="E36127" s="294"/>
      <c r="F36127" s="294"/>
    </row>
    <row r="36128">
      <c r="A36128" s="294"/>
      <c r="B36128" s="294"/>
      <c r="C36128" s="294"/>
      <c r="D36128" s="294"/>
      <c r="E36128" s="294"/>
      <c r="F36128" s="294"/>
    </row>
    <row r="36129">
      <c r="A36129" s="294" t="s">
        <v>22564</v>
      </c>
      <c r="B36129" s="294"/>
      <c r="C36129" s="294"/>
      <c r="D36129" s="294"/>
      <c r="E36129" s="294"/>
      <c r="F36129" s="294"/>
    </row>
    <row r="36130">
      <c r="A36130" s="294" t="s">
        <v>20470</v>
      </c>
      <c r="B36130" s="294"/>
      <c r="C36130" s="294"/>
      <c r="D36130" s="294"/>
      <c r="E36130" s="294"/>
      <c r="F36130" s="294"/>
    </row>
    <row r="36131">
      <c r="A36131" s="294"/>
      <c r="B36131" s="294"/>
      <c r="C36131" s="294"/>
      <c r="D36131" s="294"/>
      <c r="E36131" s="294"/>
      <c r="F36131" s="294"/>
    </row>
    <row r="36132">
      <c r="A36132" s="294" t="s">
        <v>43546</v>
      </c>
      <c r="B36132" s="294"/>
      <c r="C36132" s="294"/>
      <c r="D36132" s="294"/>
      <c r="E36132" s="294"/>
      <c r="F36132" s="294"/>
    </row>
    <row r="36133">
      <c r="A36133" s="294" t="s">
        <v>17739</v>
      </c>
      <c r="B36133" s="294"/>
      <c r="C36133" s="294"/>
      <c r="D36133" s="294"/>
      <c r="E36133" s="294"/>
      <c r="F36133" s="294"/>
    </row>
    <row r="36134">
      <c r="A36134" s="294" t="s">
        <v>43547</v>
      </c>
      <c r="B36134" s="294"/>
      <c r="C36134" s="294"/>
      <c r="D36134" s="294"/>
      <c r="E36134" s="294"/>
      <c r="F36134" s="294"/>
    </row>
    <row r="36135">
      <c r="A36135" s="294" t="s">
        <v>17739</v>
      </c>
      <c r="B36135" s="294"/>
      <c r="C36135" s="294"/>
      <c r="D36135" s="294"/>
      <c r="E36135" s="294"/>
      <c r="F36135" s="294"/>
    </row>
    <row r="36136">
      <c r="A36136" s="294" t="s">
        <v>43548</v>
      </c>
      <c r="B36136" s="294"/>
      <c r="C36136" s="294"/>
      <c r="D36136" s="294"/>
      <c r="E36136" s="294"/>
      <c r="F36136" s="294"/>
    </row>
    <row r="36137">
      <c r="A36137" s="294" t="s">
        <v>17739</v>
      </c>
      <c r="B36137" s="294"/>
      <c r="C36137" s="294"/>
      <c r="D36137" s="294"/>
      <c r="E36137" s="294"/>
      <c r="F36137" s="294"/>
    </row>
    <row r="36138">
      <c r="A36138" s="294" t="s">
        <v>43549</v>
      </c>
      <c r="B36138" s="294"/>
      <c r="C36138" s="294"/>
      <c r="D36138" s="294"/>
      <c r="E36138" s="294"/>
      <c r="F36138" s="294"/>
    </row>
    <row r="36139">
      <c r="A36139" s="294" t="s">
        <v>17739</v>
      </c>
      <c r="B36139" s="294"/>
      <c r="C36139" s="294"/>
      <c r="D36139" s="294"/>
      <c r="E36139" s="294"/>
      <c r="F36139" s="294"/>
    </row>
    <row r="36140">
      <c r="A36140" s="294" t="s">
        <v>43550</v>
      </c>
      <c r="B36140" s="294"/>
      <c r="C36140" s="294"/>
      <c r="D36140" s="294"/>
      <c r="E36140" s="294"/>
      <c r="F36140" s="294"/>
    </row>
    <row r="36141">
      <c r="A36141" s="294" t="s">
        <v>43551</v>
      </c>
      <c r="B36141" s="294"/>
      <c r="C36141" s="294"/>
      <c r="D36141" s="294"/>
      <c r="E36141" s="294"/>
      <c r="F36141" s="294"/>
    </row>
    <row r="36142">
      <c r="A36142" s="294"/>
      <c r="B36142" s="294"/>
      <c r="C36142" s="294"/>
      <c r="D36142" s="294"/>
      <c r="E36142" s="294"/>
      <c r="F36142" s="294"/>
    </row>
    <row r="36143">
      <c r="A36143" s="294" t="s">
        <v>30386</v>
      </c>
      <c r="B36143" s="294"/>
      <c r="C36143" s="294"/>
      <c r="D36143" s="294"/>
      <c r="E36143" s="294"/>
      <c r="F36143" s="294"/>
    </row>
    <row r="36144">
      <c r="A36144" s="294" t="s">
        <v>30921</v>
      </c>
      <c r="B36144" s="294"/>
      <c r="C36144" s="294"/>
      <c r="D36144" s="294"/>
      <c r="E36144" s="294"/>
      <c r="F36144" s="294"/>
    </row>
    <row r="36145">
      <c r="A36145" s="294"/>
      <c r="B36145" s="294"/>
      <c r="C36145" s="294"/>
      <c r="D36145" s="294"/>
      <c r="E36145" s="294"/>
      <c r="F36145" s="294"/>
    </row>
    <row r="36146">
      <c r="A36146" s="294" t="s">
        <v>43552</v>
      </c>
      <c r="B36146" s="294"/>
      <c r="C36146" s="294"/>
      <c r="D36146" s="294"/>
      <c r="E36146" s="294"/>
      <c r="F36146" s="294"/>
    </row>
    <row r="36147">
      <c r="A36147" s="294" t="s">
        <v>43553</v>
      </c>
      <c r="B36147" s="294"/>
      <c r="C36147" s="294"/>
      <c r="D36147" s="294"/>
      <c r="E36147" s="294"/>
      <c r="F36147" s="294"/>
    </row>
    <row r="36148">
      <c r="A36148" s="294" t="s">
        <v>43554</v>
      </c>
      <c r="B36148" s="294"/>
      <c r="C36148" s="294"/>
      <c r="D36148" s="294"/>
      <c r="E36148" s="294"/>
      <c r="F36148" s="294"/>
    </row>
    <row r="36149">
      <c r="A36149" s="294" t="s">
        <v>43555</v>
      </c>
      <c r="B36149" s="294"/>
      <c r="C36149" s="294"/>
      <c r="D36149" s="294"/>
      <c r="E36149" s="294"/>
      <c r="F36149" s="294"/>
    </row>
    <row r="36150">
      <c r="A36150" s="294" t="s">
        <v>43556</v>
      </c>
      <c r="B36150" s="294"/>
      <c r="C36150" s="294"/>
      <c r="D36150" s="294"/>
      <c r="E36150" s="294"/>
      <c r="F36150" s="294"/>
    </row>
    <row r="36151">
      <c r="A36151" s="294"/>
      <c r="B36151" s="294"/>
      <c r="C36151" s="294"/>
      <c r="D36151" s="294"/>
      <c r="E36151" s="294"/>
      <c r="F36151" s="294"/>
    </row>
    <row r="36152">
      <c r="A36152" s="294" t="s">
        <v>25653</v>
      </c>
      <c r="B36152" s="294"/>
      <c r="C36152" s="294"/>
      <c r="D36152" s="294"/>
      <c r="E36152" s="294"/>
      <c r="F36152" s="294"/>
    </row>
    <row r="36153">
      <c r="A36153" s="294" t="s">
        <v>23322</v>
      </c>
      <c r="B36153" s="294"/>
      <c r="C36153" s="294"/>
      <c r="D36153" s="294"/>
      <c r="E36153" s="294"/>
      <c r="F36153" s="294"/>
    </row>
    <row r="36154">
      <c r="A36154" s="294"/>
      <c r="B36154" s="294"/>
      <c r="C36154" s="294"/>
      <c r="D36154" s="294"/>
      <c r="E36154" s="294"/>
      <c r="F36154" s="294"/>
    </row>
    <row r="36155">
      <c r="A36155" s="294" t="s">
        <v>43557</v>
      </c>
      <c r="B36155" s="294"/>
      <c r="C36155" s="294"/>
      <c r="D36155" s="294"/>
      <c r="E36155" s="294"/>
      <c r="F36155" s="294"/>
    </row>
    <row r="36156">
      <c r="A36156" s="294" t="s">
        <v>43558</v>
      </c>
      <c r="B36156" s="294"/>
      <c r="C36156" s="294"/>
      <c r="D36156" s="294"/>
      <c r="E36156" s="294"/>
      <c r="F36156" s="294"/>
    </row>
    <row r="36157">
      <c r="A36157" s="294" t="s">
        <v>43559</v>
      </c>
      <c r="B36157" s="294"/>
      <c r="C36157" s="294"/>
      <c r="D36157" s="294"/>
      <c r="E36157" s="294"/>
      <c r="F36157" s="294"/>
    </row>
    <row r="36158">
      <c r="A36158" s="294" t="s">
        <v>43560</v>
      </c>
      <c r="B36158" s="294"/>
      <c r="C36158" s="294"/>
      <c r="D36158" s="294"/>
      <c r="E36158" s="294"/>
      <c r="F36158" s="294"/>
    </row>
    <row r="36159">
      <c r="A36159" s="294"/>
      <c r="B36159" s="294"/>
      <c r="C36159" s="294"/>
      <c r="D36159" s="294"/>
      <c r="E36159" s="294"/>
      <c r="F36159" s="294"/>
    </row>
    <row r="36160">
      <c r="A36160" s="294" t="s">
        <v>23201</v>
      </c>
      <c r="B36160" s="294"/>
      <c r="C36160" s="294"/>
      <c r="D36160" s="294"/>
      <c r="E36160" s="294"/>
      <c r="F36160" s="294"/>
    </row>
    <row r="36161">
      <c r="A36161" s="294" t="s">
        <v>23202</v>
      </c>
      <c r="B36161" s="294"/>
      <c r="C36161" s="294"/>
      <c r="D36161" s="294"/>
      <c r="E36161" s="294"/>
      <c r="F36161" s="294"/>
    </row>
    <row r="36162">
      <c r="A36162" s="294"/>
      <c r="B36162" s="294"/>
      <c r="C36162" s="294"/>
      <c r="D36162" s="294"/>
      <c r="E36162" s="294"/>
      <c r="F36162" s="294"/>
    </row>
    <row r="36163">
      <c r="A36163" s="294" t="s">
        <v>23890</v>
      </c>
      <c r="B36163" s="294"/>
      <c r="C36163" s="294"/>
      <c r="D36163" s="294"/>
      <c r="E36163" s="294"/>
      <c r="F36163" s="294"/>
    </row>
    <row r="36164">
      <c r="A36164" s="294" t="s">
        <v>41400</v>
      </c>
      <c r="B36164" s="294"/>
      <c r="C36164" s="294"/>
      <c r="D36164" s="294"/>
      <c r="E36164" s="294"/>
      <c r="F36164" s="294"/>
    </row>
    <row r="36165">
      <c r="A36165" s="294" t="s">
        <v>43561</v>
      </c>
      <c r="B36165" s="294"/>
      <c r="C36165" s="294"/>
      <c r="D36165" s="294"/>
      <c r="E36165" s="294"/>
      <c r="F36165" s="294"/>
    </row>
    <row r="36166">
      <c r="A36166" s="294" t="s">
        <v>43562</v>
      </c>
      <c r="B36166" s="294"/>
      <c r="C36166" s="294"/>
      <c r="D36166" s="294"/>
      <c r="E36166" s="294"/>
      <c r="F36166" s="294"/>
    </row>
    <row r="36167">
      <c r="A36167" s="294" t="s">
        <v>43563</v>
      </c>
      <c r="B36167" s="294"/>
      <c r="C36167" s="294"/>
      <c r="D36167" s="294"/>
      <c r="E36167" s="294"/>
      <c r="F36167" s="294"/>
    </row>
    <row r="36168">
      <c r="A36168" s="294"/>
      <c r="B36168" s="294"/>
      <c r="C36168" s="294"/>
      <c r="D36168" s="294"/>
      <c r="E36168" s="294"/>
      <c r="F36168" s="294"/>
    </row>
    <row r="36169">
      <c r="A36169" s="294" t="s">
        <v>21462</v>
      </c>
      <c r="B36169" s="294"/>
      <c r="C36169" s="294"/>
      <c r="D36169" s="294"/>
      <c r="E36169" s="294"/>
      <c r="F36169" s="294"/>
    </row>
    <row r="36170">
      <c r="A36170" s="294"/>
      <c r="B36170" s="294"/>
      <c r="C36170" s="294"/>
      <c r="D36170" s="294"/>
      <c r="E36170" s="294"/>
      <c r="F36170" s="294"/>
    </row>
    <row r="36171">
      <c r="A36171" s="294" t="s">
        <v>43564</v>
      </c>
      <c r="B36171" s="294"/>
      <c r="C36171" s="294"/>
      <c r="D36171" s="294"/>
      <c r="E36171" s="294"/>
      <c r="F36171" s="294"/>
    </row>
    <row r="36172">
      <c r="A36172" s="294" t="s">
        <v>43565</v>
      </c>
      <c r="B36172" s="294"/>
      <c r="C36172" s="294"/>
      <c r="D36172" s="294"/>
      <c r="E36172" s="294"/>
      <c r="F36172" s="294"/>
    </row>
    <row r="36173">
      <c r="A36173" s="294" t="s">
        <v>43566</v>
      </c>
      <c r="B36173" s="294"/>
      <c r="C36173" s="294"/>
      <c r="D36173" s="294"/>
      <c r="E36173" s="294"/>
      <c r="F36173" s="294"/>
    </row>
    <row r="36174">
      <c r="A36174" s="294" t="s">
        <v>43567</v>
      </c>
      <c r="B36174" s="294"/>
      <c r="C36174" s="294"/>
      <c r="D36174" s="294"/>
      <c r="E36174" s="294"/>
      <c r="F36174" s="294"/>
    </row>
    <row r="36175">
      <c r="A36175" s="294" t="s">
        <v>43568</v>
      </c>
      <c r="B36175" s="294"/>
      <c r="C36175" s="294"/>
      <c r="D36175" s="294"/>
      <c r="E36175" s="294"/>
      <c r="F36175" s="294"/>
    </row>
    <row r="36176">
      <c r="A36176" s="294" t="s">
        <v>43569</v>
      </c>
      <c r="B36176" s="294"/>
      <c r="C36176" s="294"/>
      <c r="D36176" s="294"/>
      <c r="E36176" s="294"/>
      <c r="F36176" s="294"/>
    </row>
    <row r="36177">
      <c r="A36177" s="294" t="s">
        <v>43570</v>
      </c>
      <c r="B36177" s="294"/>
      <c r="C36177" s="294"/>
      <c r="D36177" s="294"/>
      <c r="E36177" s="294"/>
      <c r="F36177" s="294"/>
    </row>
    <row r="36178">
      <c r="A36178" s="294" t="s">
        <v>43571</v>
      </c>
      <c r="B36178" s="294"/>
      <c r="C36178" s="294"/>
      <c r="D36178" s="294"/>
      <c r="E36178" s="294"/>
      <c r="F36178" s="294"/>
    </row>
    <row r="36179">
      <c r="A36179" s="294"/>
      <c r="B36179" s="294"/>
      <c r="C36179" s="294"/>
      <c r="D36179" s="294"/>
      <c r="E36179" s="294"/>
      <c r="F36179" s="294"/>
    </row>
    <row r="36180">
      <c r="A36180" s="294" t="s">
        <v>41927</v>
      </c>
      <c r="B36180" s="294"/>
      <c r="C36180" s="294"/>
      <c r="D36180" s="294"/>
      <c r="E36180" s="294"/>
      <c r="F36180" s="294"/>
    </row>
    <row r="36181">
      <c r="A36181" s="294" t="s">
        <v>43572</v>
      </c>
      <c r="B36181" s="294"/>
      <c r="C36181" s="294"/>
      <c r="D36181" s="294"/>
      <c r="E36181" s="294"/>
      <c r="F36181" s="294"/>
    </row>
    <row r="36182">
      <c r="A36182" s="294" t="s">
        <v>21270</v>
      </c>
      <c r="B36182" s="294"/>
      <c r="C36182" s="294"/>
      <c r="D36182" s="294"/>
      <c r="E36182" s="294"/>
      <c r="F36182" s="294"/>
    </row>
    <row r="36183">
      <c r="A36183" s="294" t="s">
        <v>43573</v>
      </c>
      <c r="B36183" s="294"/>
      <c r="C36183" s="294"/>
      <c r="D36183" s="294"/>
      <c r="E36183" s="294"/>
      <c r="F36183" s="294"/>
    </row>
    <row r="36184">
      <c r="A36184" s="294"/>
      <c r="B36184" s="294"/>
      <c r="C36184" s="294"/>
      <c r="D36184" s="294"/>
      <c r="E36184" s="294"/>
      <c r="F36184" s="294"/>
    </row>
    <row r="36185">
      <c r="A36185" s="294" t="s">
        <v>22602</v>
      </c>
      <c r="B36185" s="294"/>
      <c r="C36185" s="294"/>
      <c r="D36185" s="294"/>
      <c r="E36185" s="294"/>
      <c r="F36185" s="294"/>
    </row>
    <row r="36186">
      <c r="A36186" s="294" t="s">
        <v>20462</v>
      </c>
      <c r="B36186" s="294"/>
      <c r="C36186" s="294"/>
      <c r="D36186" s="294"/>
      <c r="E36186" s="294"/>
      <c r="F36186" s="294"/>
    </row>
    <row r="36187">
      <c r="A36187" s="294"/>
      <c r="B36187" s="294"/>
      <c r="C36187" s="294"/>
      <c r="D36187" s="294"/>
      <c r="E36187" s="294"/>
      <c r="F36187" s="294"/>
    </row>
    <row r="36188">
      <c r="A36188" s="294" t="s">
        <v>43574</v>
      </c>
      <c r="B36188" s="294"/>
      <c r="C36188" s="294"/>
      <c r="D36188" s="294"/>
      <c r="E36188" s="294"/>
      <c r="F36188" s="294"/>
    </row>
    <row r="36189">
      <c r="A36189" s="294" t="s">
        <v>43575</v>
      </c>
      <c r="B36189" s="294"/>
      <c r="C36189" s="294"/>
      <c r="D36189" s="294"/>
      <c r="E36189" s="294"/>
      <c r="F36189" s="294"/>
    </row>
    <row r="36190">
      <c r="A36190" s="294" t="s">
        <v>43576</v>
      </c>
      <c r="B36190" s="294"/>
      <c r="C36190" s="294"/>
      <c r="D36190" s="294"/>
      <c r="E36190" s="294"/>
      <c r="F36190" s="294"/>
    </row>
    <row r="36191">
      <c r="A36191" s="294" t="s">
        <v>43577</v>
      </c>
      <c r="B36191" s="294"/>
      <c r="C36191" s="294"/>
      <c r="D36191" s="294"/>
      <c r="E36191" s="294"/>
      <c r="F36191" s="294"/>
    </row>
    <row r="36192">
      <c r="A36192" s="294" t="s">
        <v>43578</v>
      </c>
      <c r="B36192" s="294"/>
      <c r="C36192" s="294"/>
      <c r="D36192" s="294"/>
      <c r="E36192" s="294"/>
      <c r="F36192" s="294"/>
    </row>
    <row r="36193">
      <c r="A36193" s="294" t="s">
        <v>43579</v>
      </c>
      <c r="B36193" s="294"/>
      <c r="C36193" s="294"/>
      <c r="D36193" s="294"/>
      <c r="E36193" s="294"/>
      <c r="F36193" s="294"/>
    </row>
    <row r="36194">
      <c r="A36194" s="294" t="s">
        <v>43580</v>
      </c>
      <c r="B36194" s="294"/>
      <c r="C36194" s="294"/>
      <c r="D36194" s="294"/>
      <c r="E36194" s="294"/>
      <c r="F36194" s="294"/>
    </row>
    <row r="36195">
      <c r="A36195" s="294"/>
      <c r="B36195" s="294"/>
      <c r="C36195" s="294"/>
      <c r="D36195" s="294"/>
      <c r="E36195" s="294"/>
      <c r="F36195" s="294"/>
    </row>
    <row r="36196">
      <c r="A36196" s="294" t="s">
        <v>27452</v>
      </c>
      <c r="B36196" s="294"/>
      <c r="C36196" s="294"/>
      <c r="D36196" s="294"/>
      <c r="E36196" s="294"/>
      <c r="F36196" s="294"/>
    </row>
    <row r="36197">
      <c r="A36197" s="294" t="s">
        <v>23704</v>
      </c>
      <c r="B36197" s="294"/>
      <c r="C36197" s="294"/>
      <c r="D36197" s="294"/>
      <c r="E36197" s="294"/>
      <c r="F36197" s="294"/>
    </row>
    <row r="36198">
      <c r="A36198" s="294"/>
      <c r="B36198" s="294"/>
      <c r="C36198" s="294"/>
      <c r="D36198" s="294"/>
      <c r="E36198" s="294"/>
      <c r="F36198" s="294"/>
    </row>
    <row r="36199">
      <c r="A36199" s="294" t="s">
        <v>43581</v>
      </c>
      <c r="B36199" s="294"/>
      <c r="C36199" s="294"/>
      <c r="D36199" s="294"/>
      <c r="E36199" s="294"/>
      <c r="F36199" s="294"/>
    </row>
    <row r="36200">
      <c r="A36200" s="294" t="s">
        <v>43582</v>
      </c>
      <c r="B36200" s="294"/>
      <c r="C36200" s="294"/>
      <c r="D36200" s="294"/>
      <c r="E36200" s="294"/>
      <c r="F36200" s="294"/>
    </row>
    <row r="36201">
      <c r="A36201" s="294" t="s">
        <v>43583</v>
      </c>
      <c r="B36201" s="294"/>
      <c r="C36201" s="294"/>
      <c r="D36201" s="294"/>
      <c r="E36201" s="294"/>
      <c r="F36201" s="294"/>
    </row>
    <row r="36202">
      <c r="A36202" s="294" t="s">
        <v>43584</v>
      </c>
      <c r="B36202" s="294"/>
      <c r="C36202" s="294"/>
      <c r="D36202" s="294"/>
      <c r="E36202" s="294"/>
      <c r="F36202" s="294"/>
    </row>
    <row r="36203">
      <c r="A36203" s="294" t="s">
        <v>43585</v>
      </c>
      <c r="B36203" s="294"/>
      <c r="C36203" s="294"/>
      <c r="D36203" s="294"/>
      <c r="E36203" s="294"/>
      <c r="F36203" s="294"/>
    </row>
    <row r="36204">
      <c r="A36204" s="294" t="s">
        <v>43586</v>
      </c>
      <c r="B36204" s="294"/>
      <c r="C36204" s="294"/>
      <c r="D36204" s="294"/>
      <c r="E36204" s="294"/>
      <c r="F36204" s="294"/>
    </row>
    <row r="36205">
      <c r="A36205" s="294"/>
      <c r="B36205" s="294"/>
      <c r="C36205" s="294"/>
      <c r="D36205" s="294"/>
      <c r="E36205" s="294"/>
      <c r="F36205" s="294"/>
    </row>
    <row r="36206">
      <c r="A36206" s="294" t="s">
        <v>42145</v>
      </c>
      <c r="B36206" s="294"/>
      <c r="C36206" s="294"/>
      <c r="D36206" s="294"/>
      <c r="E36206" s="294"/>
      <c r="F36206" s="294"/>
    </row>
    <row r="36207">
      <c r="A36207" s="294" t="s">
        <v>23068</v>
      </c>
      <c r="B36207" s="294"/>
      <c r="C36207" s="294"/>
      <c r="D36207" s="294"/>
      <c r="E36207" s="294"/>
      <c r="F36207" s="294"/>
    </row>
    <row r="36208">
      <c r="A36208" s="294"/>
      <c r="B36208" s="294"/>
      <c r="C36208" s="294"/>
      <c r="D36208" s="294"/>
      <c r="E36208" s="294"/>
      <c r="F36208" s="294"/>
    </row>
    <row r="36209">
      <c r="A36209" s="294" t="s">
        <v>43587</v>
      </c>
      <c r="B36209" s="294"/>
      <c r="C36209" s="294"/>
      <c r="D36209" s="294"/>
      <c r="E36209" s="294"/>
      <c r="F36209" s="294"/>
    </row>
    <row r="36210">
      <c r="A36210" s="294" t="s">
        <v>43588</v>
      </c>
      <c r="B36210" s="294"/>
      <c r="C36210" s="294"/>
      <c r="D36210" s="294"/>
      <c r="E36210" s="294"/>
      <c r="F36210" s="294"/>
    </row>
    <row r="36211">
      <c r="A36211" s="294" t="s">
        <v>43427</v>
      </c>
      <c r="B36211" s="294"/>
      <c r="C36211" s="294"/>
      <c r="D36211" s="294"/>
      <c r="E36211" s="294"/>
      <c r="F36211" s="294"/>
    </row>
    <row r="36212">
      <c r="A36212" s="294" t="s">
        <v>43589</v>
      </c>
      <c r="B36212" s="294"/>
      <c r="C36212" s="294"/>
      <c r="D36212" s="294"/>
      <c r="E36212" s="294"/>
      <c r="F36212" s="294"/>
    </row>
    <row r="36213">
      <c r="A36213" s="294" t="s">
        <v>43590</v>
      </c>
      <c r="B36213" s="294"/>
      <c r="C36213" s="294"/>
      <c r="D36213" s="294"/>
      <c r="E36213" s="294"/>
      <c r="F36213" s="294"/>
    </row>
    <row r="36214">
      <c r="A36214" s="294" t="s">
        <v>43591</v>
      </c>
      <c r="B36214" s="294"/>
      <c r="C36214" s="294"/>
      <c r="D36214" s="294"/>
      <c r="E36214" s="294"/>
      <c r="F36214" s="294"/>
    </row>
    <row r="36215">
      <c r="A36215" s="294"/>
      <c r="B36215" s="294"/>
      <c r="C36215" s="294"/>
      <c r="D36215" s="294"/>
      <c r="E36215" s="294"/>
      <c r="F36215" s="294"/>
    </row>
    <row r="36216">
      <c r="A36216" s="294"/>
      <c r="B36216" s="294"/>
      <c r="C36216" s="294"/>
      <c r="D36216" s="294"/>
      <c r="E36216" s="294"/>
      <c r="F36216" s="294"/>
    </row>
    <row r="36217">
      <c r="A36217" s="294" t="s">
        <v>28108</v>
      </c>
      <c r="B36217" s="294"/>
      <c r="C36217" s="294"/>
      <c r="D36217" s="294"/>
      <c r="E36217" s="294"/>
      <c r="F36217" s="294"/>
    </row>
    <row r="36218">
      <c r="A36218" s="294"/>
      <c r="B36218" s="294"/>
      <c r="C36218" s="294"/>
      <c r="D36218" s="294"/>
      <c r="E36218" s="294"/>
      <c r="F36218" s="294"/>
    </row>
    <row r="36219">
      <c r="A36219" s="294" t="s">
        <v>41690</v>
      </c>
      <c r="B36219" s="294"/>
      <c r="C36219" s="294"/>
      <c r="D36219" s="294"/>
      <c r="E36219" s="294"/>
      <c r="F36219" s="294"/>
    </row>
    <row r="36220">
      <c r="A36220" s="294" t="s">
        <v>43592</v>
      </c>
      <c r="B36220" s="294"/>
      <c r="C36220" s="294"/>
      <c r="D36220" s="294"/>
      <c r="E36220" s="294"/>
      <c r="F36220" s="294"/>
    </row>
    <row r="36221">
      <c r="A36221" s="294" t="s">
        <v>30336</v>
      </c>
      <c r="B36221" s="294"/>
      <c r="C36221" s="294"/>
      <c r="D36221" s="294"/>
      <c r="E36221" s="294"/>
      <c r="F36221" s="294"/>
    </row>
    <row r="36222">
      <c r="A36222" s="294" t="s">
        <v>41599</v>
      </c>
      <c r="B36222" s="294"/>
      <c r="C36222" s="294"/>
      <c r="D36222" s="294"/>
      <c r="E36222" s="294"/>
      <c r="F36222" s="294"/>
    </row>
    <row r="36223">
      <c r="A36223" s="294" t="s">
        <v>31573</v>
      </c>
      <c r="B36223" s="294"/>
      <c r="C36223" s="294"/>
      <c r="D36223" s="294"/>
      <c r="E36223" s="294"/>
      <c r="F36223" s="294"/>
    </row>
    <row r="36224">
      <c r="A36224" s="294" t="s">
        <v>41600</v>
      </c>
      <c r="B36224" s="294"/>
      <c r="C36224" s="294"/>
      <c r="D36224" s="294"/>
      <c r="E36224" s="294"/>
      <c r="F36224" s="294"/>
    </row>
    <row r="36225">
      <c r="A36225" s="294" t="s">
        <v>21511</v>
      </c>
      <c r="B36225" s="294"/>
      <c r="C36225" s="294"/>
      <c r="D36225" s="294"/>
      <c r="E36225" s="294"/>
      <c r="F36225" s="294"/>
    </row>
    <row r="36226">
      <c r="A36226" s="294" t="s">
        <v>23954</v>
      </c>
      <c r="B36226" s="294"/>
      <c r="C36226" s="294"/>
      <c r="D36226" s="294"/>
      <c r="E36226" s="294"/>
      <c r="F36226" s="294"/>
    </row>
    <row r="36227">
      <c r="A36227" s="294" t="s">
        <v>38164</v>
      </c>
      <c r="B36227" s="294"/>
      <c r="C36227" s="294"/>
      <c r="D36227" s="294"/>
      <c r="E36227" s="294"/>
      <c r="F36227" s="294"/>
    </row>
    <row r="36228">
      <c r="A36228" s="294" t="s">
        <v>43142</v>
      </c>
      <c r="B36228" s="294"/>
      <c r="C36228" s="294"/>
      <c r="D36228" s="294"/>
      <c r="E36228" s="294"/>
      <c r="F36228" s="294"/>
    </row>
    <row r="36229">
      <c r="A36229" s="294"/>
      <c r="B36229" s="294"/>
      <c r="C36229" s="294"/>
      <c r="D36229" s="294"/>
      <c r="E36229" s="294"/>
      <c r="F36229" s="294"/>
    </row>
    <row r="36230">
      <c r="A36230" s="294" t="s">
        <v>42028</v>
      </c>
      <c r="B36230" s="294"/>
      <c r="C36230" s="294"/>
      <c r="D36230" s="294"/>
      <c r="E36230" s="294"/>
      <c r="F36230" s="294"/>
    </row>
    <row r="36231">
      <c r="A36231" s="294"/>
      <c r="B36231" s="294"/>
      <c r="C36231" s="294"/>
      <c r="D36231" s="294"/>
      <c r="E36231" s="294"/>
      <c r="F36231" s="294"/>
    </row>
    <row r="36232">
      <c r="A36232" s="294" t="s">
        <v>23832</v>
      </c>
      <c r="B36232" s="294"/>
      <c r="C36232" s="294"/>
      <c r="D36232" s="294"/>
      <c r="E36232" s="294"/>
      <c r="F36232" s="294"/>
    </row>
    <row r="36233">
      <c r="A36233" s="294" t="s">
        <v>43593</v>
      </c>
      <c r="B36233" s="294"/>
      <c r="C36233" s="294"/>
      <c r="D36233" s="294"/>
      <c r="E36233" s="294"/>
      <c r="F36233" s="294"/>
    </row>
    <row r="36234">
      <c r="A36234" s="294" t="s">
        <v>43594</v>
      </c>
      <c r="B36234" s="294"/>
      <c r="C36234" s="294"/>
      <c r="D36234" s="294"/>
      <c r="E36234" s="294"/>
      <c r="F36234" s="294"/>
    </row>
    <row r="36235">
      <c r="A36235" s="294" t="s">
        <v>43595</v>
      </c>
      <c r="B36235" s="294"/>
      <c r="C36235" s="294"/>
      <c r="D36235" s="294"/>
      <c r="E36235" s="294"/>
      <c r="F36235" s="294"/>
    </row>
    <row r="36236">
      <c r="A36236" s="294" t="s">
        <v>30348</v>
      </c>
      <c r="B36236" s="294"/>
      <c r="C36236" s="294"/>
      <c r="D36236" s="294"/>
      <c r="E36236" s="294"/>
      <c r="F36236" s="294"/>
    </row>
    <row r="36237">
      <c r="A36237" s="294" t="s">
        <v>43596</v>
      </c>
      <c r="B36237" s="294"/>
      <c r="C36237" s="294"/>
      <c r="D36237" s="294"/>
      <c r="E36237" s="294"/>
      <c r="F36237" s="294"/>
    </row>
    <row r="36238">
      <c r="A36238" s="294" t="s">
        <v>43597</v>
      </c>
      <c r="B36238" s="294"/>
      <c r="C36238" s="294"/>
      <c r="D36238" s="294"/>
      <c r="E36238" s="294"/>
      <c r="F36238" s="294"/>
    </row>
    <row r="36239">
      <c r="A36239" s="294" t="s">
        <v>43598</v>
      </c>
      <c r="B36239" s="294"/>
      <c r="C36239" s="294"/>
      <c r="D36239" s="294"/>
      <c r="E36239" s="294"/>
      <c r="F36239" s="294"/>
    </row>
    <row r="36240">
      <c r="A36240" s="294" t="s">
        <v>43599</v>
      </c>
      <c r="B36240" s="294"/>
      <c r="C36240" s="294"/>
      <c r="D36240" s="294"/>
      <c r="E36240" s="294"/>
      <c r="F36240" s="294"/>
    </row>
    <row r="36241">
      <c r="A36241" s="294" t="s">
        <v>43600</v>
      </c>
      <c r="B36241" s="294"/>
      <c r="C36241" s="294"/>
      <c r="D36241" s="294"/>
      <c r="E36241" s="294"/>
      <c r="F36241" s="294"/>
    </row>
    <row r="36242">
      <c r="A36242" s="294" t="s">
        <v>43601</v>
      </c>
      <c r="B36242" s="294"/>
      <c r="C36242" s="294"/>
      <c r="D36242" s="294"/>
      <c r="E36242" s="294"/>
      <c r="F36242" s="294"/>
    </row>
    <row r="36243">
      <c r="A36243" s="294" t="s">
        <v>43602</v>
      </c>
      <c r="B36243" s="294"/>
      <c r="C36243" s="294"/>
      <c r="D36243" s="294"/>
      <c r="E36243" s="294"/>
      <c r="F36243" s="294"/>
    </row>
    <row r="36244">
      <c r="A36244" s="294" t="s">
        <v>43603</v>
      </c>
      <c r="B36244" s="294"/>
      <c r="C36244" s="294"/>
      <c r="D36244" s="294"/>
      <c r="E36244" s="294"/>
      <c r="F36244" s="294"/>
    </row>
    <row r="36245">
      <c r="A36245" s="294"/>
      <c r="B36245" s="294"/>
      <c r="C36245" s="294"/>
      <c r="D36245" s="294"/>
      <c r="E36245" s="294"/>
      <c r="F36245" s="294"/>
    </row>
    <row r="36246">
      <c r="A36246" s="294" t="s">
        <v>40678</v>
      </c>
      <c r="B36246" s="294"/>
      <c r="C36246" s="294"/>
      <c r="D36246" s="294"/>
      <c r="E36246" s="294"/>
      <c r="F36246" s="294"/>
    </row>
    <row r="36247">
      <c r="A36247" s="294"/>
      <c r="B36247" s="294"/>
      <c r="C36247" s="294"/>
      <c r="D36247" s="294"/>
      <c r="E36247" s="294"/>
      <c r="F36247" s="294"/>
    </row>
    <row r="36248">
      <c r="A36248" s="294" t="s">
        <v>38028</v>
      </c>
      <c r="B36248" s="294"/>
      <c r="C36248" s="294"/>
      <c r="D36248" s="294"/>
      <c r="E36248" s="294"/>
      <c r="F36248" s="294"/>
    </row>
    <row r="36249">
      <c r="A36249" s="294" t="s">
        <v>41237</v>
      </c>
      <c r="B36249" s="294"/>
      <c r="C36249" s="294"/>
      <c r="D36249" s="294"/>
      <c r="E36249" s="294"/>
      <c r="F36249" s="294"/>
    </row>
    <row r="36250">
      <c r="A36250" s="294" t="s">
        <v>43604</v>
      </c>
      <c r="B36250" s="294"/>
      <c r="C36250" s="294"/>
      <c r="D36250" s="294"/>
      <c r="E36250" s="294"/>
      <c r="F36250" s="294"/>
    </row>
    <row r="36251">
      <c r="A36251" s="294" t="s">
        <v>27652</v>
      </c>
      <c r="B36251" s="294"/>
      <c r="C36251" s="294"/>
      <c r="D36251" s="294"/>
      <c r="E36251" s="294"/>
      <c r="F36251" s="294"/>
    </row>
    <row r="36252">
      <c r="A36252" s="294" t="s">
        <v>42268</v>
      </c>
      <c r="B36252" s="294"/>
      <c r="C36252" s="294"/>
      <c r="D36252" s="294"/>
      <c r="E36252" s="294"/>
      <c r="F36252" s="294"/>
    </row>
    <row r="36253">
      <c r="A36253" s="294" t="s">
        <v>26567</v>
      </c>
      <c r="B36253" s="294"/>
      <c r="C36253" s="294"/>
      <c r="D36253" s="294"/>
      <c r="E36253" s="294"/>
      <c r="F36253" s="294"/>
    </row>
    <row r="36254">
      <c r="A36254" s="294" t="s">
        <v>29302</v>
      </c>
      <c r="B36254" s="294"/>
      <c r="C36254" s="294"/>
      <c r="D36254" s="294"/>
      <c r="E36254" s="294"/>
      <c r="F36254" s="294"/>
    </row>
    <row r="36255">
      <c r="A36255" s="294" t="s">
        <v>43605</v>
      </c>
      <c r="B36255" s="294"/>
      <c r="C36255" s="294"/>
      <c r="D36255" s="294"/>
      <c r="E36255" s="294"/>
      <c r="F36255" s="294"/>
    </row>
    <row r="36256">
      <c r="A36256" s="294" t="s">
        <v>43606</v>
      </c>
      <c r="B36256" s="294"/>
      <c r="C36256" s="294"/>
      <c r="D36256" s="294"/>
      <c r="E36256" s="294"/>
      <c r="F36256" s="294"/>
    </row>
    <row r="36257">
      <c r="A36257" s="294" t="s">
        <v>43607</v>
      </c>
      <c r="B36257" s="294"/>
      <c r="C36257" s="294"/>
      <c r="D36257" s="294"/>
      <c r="E36257" s="294"/>
      <c r="F36257" s="294"/>
    </row>
    <row r="36258">
      <c r="A36258" s="294" t="s">
        <v>43608</v>
      </c>
      <c r="B36258" s="294"/>
      <c r="C36258" s="294"/>
      <c r="D36258" s="294"/>
      <c r="E36258" s="294"/>
      <c r="F36258" s="294"/>
    </row>
    <row r="36259">
      <c r="A36259" s="294" t="s">
        <v>39354</v>
      </c>
      <c r="B36259" s="294"/>
      <c r="C36259" s="294"/>
      <c r="D36259" s="294"/>
      <c r="E36259" s="294"/>
      <c r="F36259" s="294"/>
    </row>
    <row r="36260">
      <c r="A36260" s="294" t="s">
        <v>43609</v>
      </c>
      <c r="B36260" s="294"/>
      <c r="C36260" s="294"/>
      <c r="D36260" s="294"/>
      <c r="E36260" s="294"/>
      <c r="F36260" s="294"/>
    </row>
    <row r="36261">
      <c r="A36261" s="294" t="s">
        <v>43610</v>
      </c>
      <c r="B36261" s="294"/>
      <c r="C36261" s="294"/>
      <c r="D36261" s="294"/>
      <c r="E36261" s="294"/>
      <c r="F36261" s="294"/>
    </row>
    <row r="36262">
      <c r="A36262" s="294" t="s">
        <v>43611</v>
      </c>
      <c r="B36262" s="294"/>
      <c r="C36262" s="294"/>
      <c r="D36262" s="294"/>
      <c r="E36262" s="294"/>
      <c r="F36262" s="294"/>
    </row>
    <row r="36263">
      <c r="A36263" s="294" t="s">
        <v>43612</v>
      </c>
      <c r="B36263" s="294"/>
      <c r="C36263" s="294"/>
      <c r="D36263" s="294"/>
      <c r="E36263" s="294"/>
      <c r="F36263" s="294"/>
    </row>
    <row r="36264">
      <c r="A36264" s="294"/>
      <c r="B36264" s="294"/>
      <c r="C36264" s="294"/>
      <c r="D36264" s="294"/>
      <c r="E36264" s="294"/>
      <c r="F36264" s="294"/>
    </row>
    <row r="36265">
      <c r="A36265" s="294"/>
      <c r="B36265" s="294"/>
      <c r="C36265" s="294"/>
      <c r="D36265" s="294"/>
      <c r="E36265" s="294"/>
      <c r="F36265" s="294"/>
    </row>
    <row r="36266">
      <c r="A36266" s="294" t="s">
        <v>41927</v>
      </c>
      <c r="B36266" s="294"/>
      <c r="C36266" s="294"/>
      <c r="D36266" s="294"/>
      <c r="E36266" s="294"/>
      <c r="F36266" s="294"/>
    </row>
    <row r="36267">
      <c r="A36267" s="294" t="s">
        <v>43613</v>
      </c>
      <c r="B36267" s="294"/>
      <c r="C36267" s="294"/>
      <c r="D36267" s="294"/>
      <c r="E36267" s="294"/>
      <c r="F36267" s="294"/>
    </row>
    <row r="36268">
      <c r="A36268" s="294" t="s">
        <v>21314</v>
      </c>
      <c r="B36268" s="294"/>
      <c r="C36268" s="294"/>
      <c r="D36268" s="294"/>
      <c r="E36268" s="294"/>
      <c r="F36268" s="294"/>
    </row>
    <row r="36269">
      <c r="A36269" s="294" t="s">
        <v>43614</v>
      </c>
      <c r="B36269" s="294"/>
      <c r="C36269" s="294"/>
      <c r="D36269" s="294"/>
      <c r="E36269" s="294"/>
      <c r="F36269" s="294"/>
    </row>
    <row r="36270">
      <c r="A36270" s="294"/>
      <c r="B36270" s="294"/>
      <c r="C36270" s="294"/>
      <c r="D36270" s="294"/>
      <c r="E36270" s="294"/>
      <c r="F36270" s="294"/>
    </row>
    <row r="36271">
      <c r="A36271" s="294"/>
      <c r="B36271" s="294"/>
      <c r="C36271" s="294"/>
      <c r="D36271" s="294"/>
      <c r="E36271" s="294"/>
      <c r="F36271" s="294"/>
    </row>
    <row r="36272">
      <c r="A36272" s="294" t="s">
        <v>24575</v>
      </c>
      <c r="B36272" s="294"/>
      <c r="C36272" s="294"/>
      <c r="D36272" s="294"/>
      <c r="E36272" s="294"/>
      <c r="F36272" s="294"/>
    </row>
    <row r="36273">
      <c r="A36273" s="294"/>
      <c r="B36273" s="294"/>
      <c r="C36273" s="294"/>
      <c r="D36273" s="294"/>
      <c r="E36273" s="294"/>
      <c r="F36273" s="294"/>
    </row>
    <row r="36274">
      <c r="A36274" s="294" t="s">
        <v>43615</v>
      </c>
      <c r="B36274" s="294"/>
      <c r="C36274" s="294"/>
      <c r="D36274" s="294"/>
      <c r="E36274" s="294"/>
      <c r="F36274" s="294"/>
    </row>
    <row r="36275">
      <c r="A36275" s="294" t="s">
        <v>43616</v>
      </c>
      <c r="B36275" s="294"/>
      <c r="C36275" s="294"/>
      <c r="D36275" s="294"/>
      <c r="E36275" s="294"/>
      <c r="F36275" s="294"/>
    </row>
    <row r="36276">
      <c r="A36276" s="294" t="s">
        <v>43617</v>
      </c>
      <c r="B36276" s="294"/>
      <c r="C36276" s="294"/>
      <c r="D36276" s="294"/>
      <c r="E36276" s="294"/>
      <c r="F36276" s="294"/>
    </row>
    <row r="36277">
      <c r="A36277" s="294" t="s">
        <v>43618</v>
      </c>
      <c r="B36277" s="294"/>
      <c r="C36277" s="294"/>
      <c r="D36277" s="294"/>
      <c r="E36277" s="294"/>
      <c r="F36277" s="294"/>
    </row>
    <row r="36278">
      <c r="A36278" s="294" t="s">
        <v>43619</v>
      </c>
      <c r="B36278" s="294"/>
      <c r="C36278" s="294"/>
      <c r="D36278" s="294"/>
      <c r="E36278" s="294"/>
      <c r="F36278" s="294"/>
    </row>
    <row r="36279">
      <c r="A36279" s="294" t="s">
        <v>43620</v>
      </c>
      <c r="B36279" s="294"/>
      <c r="C36279" s="294"/>
      <c r="D36279" s="294"/>
      <c r="E36279" s="294"/>
      <c r="F36279" s="294"/>
    </row>
    <row r="36280">
      <c r="A36280" s="294" t="s">
        <v>43621</v>
      </c>
      <c r="B36280" s="294"/>
      <c r="C36280" s="294"/>
      <c r="D36280" s="294"/>
      <c r="E36280" s="294"/>
      <c r="F36280" s="294"/>
    </row>
    <row r="36281">
      <c r="A36281" s="294" t="s">
        <v>43622</v>
      </c>
      <c r="B36281" s="294"/>
      <c r="C36281" s="294"/>
      <c r="D36281" s="294"/>
      <c r="E36281" s="294"/>
      <c r="F36281" s="294"/>
    </row>
    <row r="36282">
      <c r="A36282" s="294" t="s">
        <v>43623</v>
      </c>
      <c r="B36282" s="294"/>
      <c r="C36282" s="294"/>
      <c r="D36282" s="294"/>
      <c r="E36282" s="294"/>
      <c r="F36282" s="294"/>
    </row>
    <row r="36283">
      <c r="A36283" s="294" t="s">
        <v>43624</v>
      </c>
      <c r="B36283" s="294"/>
      <c r="C36283" s="294"/>
      <c r="D36283" s="294"/>
      <c r="E36283" s="294"/>
      <c r="F36283" s="294"/>
    </row>
    <row r="36284">
      <c r="A36284" s="294" t="s">
        <v>43625</v>
      </c>
      <c r="B36284" s="294"/>
      <c r="C36284" s="294"/>
      <c r="D36284" s="294"/>
      <c r="E36284" s="294"/>
      <c r="F36284" s="294"/>
    </row>
    <row r="36285">
      <c r="A36285" s="294"/>
      <c r="B36285" s="294"/>
      <c r="C36285" s="294"/>
      <c r="D36285" s="294"/>
      <c r="E36285" s="294"/>
      <c r="F36285" s="294"/>
    </row>
    <row r="36286">
      <c r="A36286" s="294" t="s">
        <v>21326</v>
      </c>
      <c r="B36286" s="294"/>
      <c r="C36286" s="294"/>
      <c r="D36286" s="294"/>
      <c r="E36286" s="294"/>
      <c r="F36286" s="294"/>
    </row>
    <row r="36287">
      <c r="A36287" s="294"/>
      <c r="B36287" s="294"/>
      <c r="C36287" s="294"/>
      <c r="D36287" s="294"/>
      <c r="E36287" s="294"/>
      <c r="F36287" s="294"/>
    </row>
    <row r="36288">
      <c r="A36288" s="294" t="s">
        <v>43626</v>
      </c>
      <c r="B36288" s="294"/>
      <c r="C36288" s="294"/>
      <c r="D36288" s="294"/>
      <c r="E36288" s="294"/>
      <c r="F36288" s="294"/>
    </row>
    <row r="36289">
      <c r="A36289" s="294" t="s">
        <v>43627</v>
      </c>
      <c r="B36289" s="294"/>
      <c r="C36289" s="294"/>
      <c r="D36289" s="294"/>
      <c r="E36289" s="294"/>
      <c r="F36289" s="294"/>
    </row>
    <row r="36290">
      <c r="A36290" s="294" t="s">
        <v>43628</v>
      </c>
      <c r="B36290" s="294"/>
      <c r="C36290" s="294"/>
      <c r="D36290" s="294"/>
      <c r="E36290" s="294"/>
      <c r="F36290" s="294"/>
    </row>
    <row r="36291">
      <c r="A36291" s="294" t="s">
        <v>43629</v>
      </c>
      <c r="B36291" s="294"/>
      <c r="C36291" s="294"/>
      <c r="D36291" s="294"/>
      <c r="E36291" s="294"/>
      <c r="F36291" s="294"/>
    </row>
    <row r="36292">
      <c r="A36292" s="294" t="s">
        <v>43630</v>
      </c>
      <c r="B36292" s="294"/>
      <c r="C36292" s="294"/>
      <c r="D36292" s="294"/>
      <c r="E36292" s="294"/>
      <c r="F36292" s="294"/>
    </row>
    <row r="36293">
      <c r="A36293" s="294" t="s">
        <v>43631</v>
      </c>
      <c r="B36293" s="294"/>
      <c r="C36293" s="294"/>
      <c r="D36293" s="294"/>
      <c r="E36293" s="294"/>
      <c r="F36293" s="294"/>
    </row>
    <row r="36294">
      <c r="A36294" s="294" t="s">
        <v>43186</v>
      </c>
      <c r="B36294" s="294"/>
      <c r="C36294" s="294"/>
      <c r="D36294" s="294"/>
      <c r="E36294" s="294"/>
      <c r="F36294" s="294"/>
    </row>
    <row r="36295">
      <c r="A36295" s="294" t="s">
        <v>43632</v>
      </c>
      <c r="B36295" s="294"/>
      <c r="C36295" s="294"/>
      <c r="D36295" s="294"/>
      <c r="E36295" s="294"/>
      <c r="F36295" s="294"/>
    </row>
    <row r="36296">
      <c r="A36296" s="294" t="s">
        <v>43633</v>
      </c>
      <c r="B36296" s="294"/>
      <c r="C36296" s="294"/>
      <c r="D36296" s="294"/>
      <c r="E36296" s="294"/>
      <c r="F36296" s="294"/>
    </row>
    <row r="36297">
      <c r="A36297" s="294" t="s">
        <v>43634</v>
      </c>
      <c r="B36297" s="294"/>
      <c r="C36297" s="294"/>
      <c r="D36297" s="294"/>
      <c r="E36297" s="294"/>
      <c r="F36297" s="294"/>
    </row>
    <row r="36298">
      <c r="A36298" s="294" t="s">
        <v>43635</v>
      </c>
      <c r="B36298" s="294"/>
      <c r="C36298" s="294"/>
      <c r="D36298" s="294"/>
      <c r="E36298" s="294"/>
      <c r="F36298" s="294"/>
    </row>
    <row r="36299">
      <c r="A36299" s="294" t="s">
        <v>43636</v>
      </c>
      <c r="B36299" s="294"/>
      <c r="C36299" s="294"/>
      <c r="D36299" s="294"/>
      <c r="E36299" s="294"/>
      <c r="F36299" s="294"/>
    </row>
    <row r="36300">
      <c r="A36300" s="294" t="s">
        <v>43637</v>
      </c>
      <c r="B36300" s="294"/>
      <c r="C36300" s="294"/>
      <c r="D36300" s="294"/>
      <c r="E36300" s="294"/>
      <c r="F36300" s="294"/>
    </row>
    <row r="36301">
      <c r="A36301" s="294" t="s">
        <v>43638</v>
      </c>
      <c r="B36301" s="294"/>
      <c r="C36301" s="294"/>
      <c r="D36301" s="294"/>
      <c r="E36301" s="294"/>
      <c r="F36301" s="294"/>
    </row>
    <row r="36302">
      <c r="A36302" s="294"/>
      <c r="B36302" s="294"/>
      <c r="C36302" s="294"/>
      <c r="D36302" s="294"/>
      <c r="E36302" s="294"/>
      <c r="F36302" s="294"/>
    </row>
    <row r="36303">
      <c r="A36303" s="294" t="s">
        <v>25653</v>
      </c>
      <c r="B36303" s="294"/>
      <c r="C36303" s="294"/>
      <c r="D36303" s="294"/>
      <c r="E36303" s="294"/>
      <c r="F36303" s="294"/>
    </row>
    <row r="36304">
      <c r="A36304" s="294" t="s">
        <v>23322</v>
      </c>
      <c r="B36304" s="294"/>
      <c r="C36304" s="294"/>
      <c r="D36304" s="294"/>
      <c r="E36304" s="294"/>
      <c r="F36304" s="294"/>
    </row>
    <row r="36305">
      <c r="A36305" s="294"/>
      <c r="B36305" s="294"/>
      <c r="C36305" s="294"/>
      <c r="D36305" s="294"/>
      <c r="E36305" s="294"/>
      <c r="F36305" s="294"/>
    </row>
    <row r="36306">
      <c r="A36306" s="294" t="s">
        <v>25056</v>
      </c>
      <c r="B36306" s="294"/>
      <c r="C36306" s="294"/>
      <c r="D36306" s="294"/>
      <c r="E36306" s="294"/>
      <c r="F36306" s="294"/>
    </row>
    <row r="36307">
      <c r="A36307" s="294" t="s">
        <v>38524</v>
      </c>
      <c r="B36307" s="294"/>
      <c r="C36307" s="294"/>
      <c r="D36307" s="294"/>
      <c r="E36307" s="294"/>
      <c r="F36307" s="294"/>
    </row>
    <row r="36308">
      <c r="A36308" s="294" t="s">
        <v>41374</v>
      </c>
      <c r="B36308" s="294"/>
      <c r="C36308" s="294"/>
      <c r="D36308" s="294"/>
      <c r="E36308" s="294"/>
      <c r="F36308" s="294"/>
    </row>
    <row r="36309">
      <c r="A36309" s="294" t="s">
        <v>43639</v>
      </c>
      <c r="B36309" s="294"/>
      <c r="C36309" s="294"/>
      <c r="D36309" s="294"/>
      <c r="E36309" s="294"/>
      <c r="F36309" s="294"/>
    </row>
    <row r="36310">
      <c r="A36310" s="294" t="s">
        <v>43640</v>
      </c>
      <c r="B36310" s="294"/>
      <c r="C36310" s="294"/>
      <c r="D36310" s="294"/>
      <c r="E36310" s="294"/>
      <c r="F36310" s="294"/>
    </row>
    <row r="36311">
      <c r="A36311" s="294" t="s">
        <v>43641</v>
      </c>
      <c r="B36311" s="294"/>
      <c r="C36311" s="294"/>
      <c r="D36311" s="294"/>
      <c r="E36311" s="294"/>
      <c r="F36311" s="294"/>
    </row>
    <row r="36312">
      <c r="A36312" s="294"/>
      <c r="B36312" s="294"/>
      <c r="C36312" s="294"/>
      <c r="D36312" s="294"/>
      <c r="E36312" s="294"/>
      <c r="F36312" s="294"/>
    </row>
    <row r="36313">
      <c r="A36313" s="294" t="s">
        <v>23201</v>
      </c>
      <c r="B36313" s="294"/>
      <c r="C36313" s="294"/>
      <c r="D36313" s="294"/>
      <c r="E36313" s="294"/>
      <c r="F36313" s="294"/>
    </row>
    <row r="36314">
      <c r="A36314" s="294" t="s">
        <v>23202</v>
      </c>
      <c r="B36314" s="294"/>
      <c r="C36314" s="294"/>
      <c r="D36314" s="294"/>
      <c r="E36314" s="294"/>
      <c r="F36314" s="294"/>
    </row>
    <row r="36315">
      <c r="A36315" s="294"/>
      <c r="B36315" s="294"/>
      <c r="C36315" s="294"/>
      <c r="D36315" s="294"/>
      <c r="E36315" s="294"/>
      <c r="F36315" s="294"/>
    </row>
    <row r="36316">
      <c r="A36316" s="294" t="s">
        <v>39810</v>
      </c>
      <c r="B36316" s="294"/>
      <c r="C36316" s="294"/>
      <c r="D36316" s="294"/>
      <c r="E36316" s="294"/>
      <c r="F36316" s="294"/>
    </row>
    <row r="36317">
      <c r="A36317" s="294" t="s">
        <v>41854</v>
      </c>
      <c r="B36317" s="294"/>
      <c r="C36317" s="294"/>
      <c r="D36317" s="294"/>
      <c r="E36317" s="294"/>
      <c r="F36317" s="294"/>
    </row>
    <row r="36318">
      <c r="A36318" s="294" t="s">
        <v>43642</v>
      </c>
      <c r="B36318" s="294"/>
      <c r="C36318" s="294"/>
      <c r="D36318" s="294"/>
      <c r="E36318" s="294"/>
      <c r="F36318" s="294"/>
    </row>
    <row r="36319">
      <c r="A36319" s="294" t="s">
        <v>40106</v>
      </c>
      <c r="B36319" s="294"/>
      <c r="C36319" s="294"/>
      <c r="D36319" s="294"/>
      <c r="E36319" s="294"/>
      <c r="F36319" s="294"/>
    </row>
    <row r="36320">
      <c r="A36320" s="294" t="s">
        <v>43643</v>
      </c>
      <c r="B36320" s="294"/>
      <c r="C36320" s="294"/>
      <c r="D36320" s="294"/>
      <c r="E36320" s="294"/>
      <c r="F36320" s="294"/>
    </row>
    <row r="36321">
      <c r="A36321" s="294" t="s">
        <v>43644</v>
      </c>
      <c r="B36321" s="294"/>
      <c r="C36321" s="294"/>
      <c r="D36321" s="294"/>
      <c r="E36321" s="294"/>
      <c r="F36321" s="294"/>
    </row>
    <row r="36322">
      <c r="A36322" s="294"/>
      <c r="B36322" s="294"/>
      <c r="C36322" s="294"/>
      <c r="D36322" s="294"/>
      <c r="E36322" s="294"/>
      <c r="F36322" s="294"/>
    </row>
    <row r="36323">
      <c r="A36323" s="294" t="s">
        <v>43645</v>
      </c>
      <c r="B36323" s="294"/>
      <c r="C36323" s="294"/>
      <c r="D36323" s="294"/>
      <c r="E36323" s="294"/>
      <c r="F36323" s="294"/>
    </row>
    <row r="36324">
      <c r="A36324" s="294"/>
      <c r="B36324" s="294"/>
      <c r="C36324" s="294"/>
      <c r="D36324" s="294"/>
      <c r="E36324" s="294"/>
      <c r="F36324" s="294"/>
    </row>
    <row r="36325">
      <c r="A36325" s="294" t="s">
        <v>41946</v>
      </c>
      <c r="B36325" s="294"/>
      <c r="C36325" s="294"/>
      <c r="D36325" s="294"/>
      <c r="E36325" s="294"/>
      <c r="F36325" s="294"/>
    </row>
    <row r="36326">
      <c r="A36326" s="294" t="s">
        <v>43646</v>
      </c>
      <c r="B36326" s="294"/>
      <c r="C36326" s="294"/>
      <c r="D36326" s="294"/>
      <c r="E36326" s="294"/>
      <c r="F36326" s="294"/>
    </row>
    <row r="36327">
      <c r="A36327" s="294" t="s">
        <v>38524</v>
      </c>
      <c r="B36327" s="294"/>
      <c r="C36327" s="294"/>
      <c r="D36327" s="294"/>
      <c r="E36327" s="294"/>
      <c r="F36327" s="294"/>
    </row>
    <row r="36328">
      <c r="A36328" s="294" t="s">
        <v>43647</v>
      </c>
      <c r="B36328" s="294"/>
      <c r="C36328" s="294"/>
      <c r="D36328" s="294"/>
      <c r="E36328" s="294"/>
      <c r="F36328" s="294"/>
    </row>
    <row r="36329">
      <c r="A36329" s="294" t="s">
        <v>43648</v>
      </c>
      <c r="B36329" s="294"/>
      <c r="C36329" s="294"/>
      <c r="D36329" s="294"/>
      <c r="E36329" s="294"/>
      <c r="F36329" s="294"/>
    </row>
    <row r="36330">
      <c r="A36330" s="294" t="s">
        <v>43649</v>
      </c>
      <c r="B36330" s="294"/>
      <c r="C36330" s="294"/>
      <c r="D36330" s="294"/>
      <c r="E36330" s="294"/>
      <c r="F36330" s="294"/>
    </row>
    <row r="36331">
      <c r="A36331" s="294"/>
      <c r="B36331" s="294"/>
      <c r="C36331" s="294"/>
      <c r="D36331" s="294"/>
      <c r="E36331" s="294"/>
      <c r="F36331" s="294"/>
    </row>
    <row r="36332">
      <c r="A36332" s="294" t="s">
        <v>42214</v>
      </c>
      <c r="B36332" s="294"/>
      <c r="C36332" s="294"/>
      <c r="D36332" s="294"/>
      <c r="E36332" s="294"/>
      <c r="F36332" s="294"/>
    </row>
    <row r="36333">
      <c r="A36333" s="294" t="s">
        <v>25456</v>
      </c>
      <c r="B36333" s="294"/>
      <c r="C36333" s="294"/>
      <c r="D36333" s="294"/>
      <c r="E36333" s="294"/>
      <c r="F36333" s="294"/>
    </row>
    <row r="36334">
      <c r="A36334" s="294"/>
      <c r="B36334" s="294"/>
      <c r="C36334" s="294"/>
      <c r="D36334" s="294"/>
      <c r="E36334" s="294"/>
      <c r="F36334" s="294"/>
    </row>
    <row r="36335">
      <c r="A36335" s="294" t="s">
        <v>43650</v>
      </c>
      <c r="B36335" s="294"/>
      <c r="C36335" s="294"/>
      <c r="D36335" s="294"/>
      <c r="E36335" s="294"/>
      <c r="F36335" s="294"/>
    </row>
    <row r="36336">
      <c r="A36336" s="294" t="s">
        <v>37545</v>
      </c>
      <c r="B36336" s="294"/>
      <c r="C36336" s="294"/>
      <c r="D36336" s="294"/>
      <c r="E36336" s="294"/>
      <c r="F36336" s="294"/>
    </row>
    <row r="36337">
      <c r="A36337" s="294" t="s">
        <v>34427</v>
      </c>
      <c r="B36337" s="294"/>
      <c r="C36337" s="294"/>
      <c r="D36337" s="294"/>
      <c r="E36337" s="294"/>
      <c r="F36337" s="294"/>
    </row>
    <row r="36338">
      <c r="A36338" s="294" t="s">
        <v>43651</v>
      </c>
      <c r="B36338" s="294"/>
      <c r="C36338" s="294"/>
      <c r="D36338" s="294"/>
      <c r="E36338" s="294"/>
      <c r="F36338" s="294"/>
    </row>
    <row r="36339">
      <c r="A36339" s="294" t="s">
        <v>43652</v>
      </c>
      <c r="B36339" s="294"/>
      <c r="C36339" s="294"/>
      <c r="D36339" s="294"/>
      <c r="E36339" s="294"/>
      <c r="F36339" s="294"/>
    </row>
    <row r="36340">
      <c r="A36340" s="294" t="s">
        <v>42431</v>
      </c>
      <c r="B36340" s="294"/>
      <c r="C36340" s="294"/>
      <c r="D36340" s="294"/>
      <c r="E36340" s="294"/>
      <c r="F36340" s="294"/>
    </row>
    <row r="36341">
      <c r="A36341" s="294" t="s">
        <v>43653</v>
      </c>
      <c r="B36341" s="294"/>
      <c r="C36341" s="294"/>
      <c r="D36341" s="294"/>
      <c r="E36341" s="294"/>
      <c r="F36341" s="294"/>
    </row>
    <row r="36342">
      <c r="A36342" s="294" t="s">
        <v>43654</v>
      </c>
      <c r="B36342" s="294"/>
      <c r="C36342" s="294"/>
      <c r="D36342" s="294"/>
      <c r="E36342" s="294"/>
      <c r="F36342" s="294"/>
    </row>
    <row r="36343">
      <c r="A36343" s="294" t="s">
        <v>43655</v>
      </c>
      <c r="B36343" s="294"/>
      <c r="C36343" s="294"/>
      <c r="D36343" s="294"/>
      <c r="E36343" s="294"/>
      <c r="F36343" s="294"/>
    </row>
    <row r="36344">
      <c r="A36344" s="294" t="s">
        <v>43656</v>
      </c>
      <c r="B36344" s="294"/>
      <c r="C36344" s="294"/>
      <c r="D36344" s="294"/>
      <c r="E36344" s="294"/>
      <c r="F36344" s="294"/>
    </row>
    <row r="36345">
      <c r="A36345" s="294" t="s">
        <v>43657</v>
      </c>
      <c r="B36345" s="294"/>
      <c r="C36345" s="294"/>
      <c r="D36345" s="294"/>
      <c r="E36345" s="294"/>
      <c r="F36345" s="294"/>
    </row>
    <row r="36346">
      <c r="A36346" s="294" t="s">
        <v>43658</v>
      </c>
      <c r="B36346" s="294"/>
      <c r="C36346" s="294"/>
      <c r="D36346" s="294"/>
      <c r="E36346" s="294"/>
      <c r="F36346" s="294"/>
    </row>
    <row r="36347">
      <c r="A36347" s="294" t="s">
        <v>43659</v>
      </c>
      <c r="B36347" s="294"/>
      <c r="C36347" s="294"/>
      <c r="D36347" s="294"/>
      <c r="E36347" s="294"/>
      <c r="F36347" s="294"/>
    </row>
    <row r="36348">
      <c r="A36348" s="294"/>
      <c r="B36348" s="294"/>
      <c r="C36348" s="294"/>
      <c r="D36348" s="294"/>
      <c r="E36348" s="294"/>
      <c r="F36348" s="294"/>
    </row>
    <row r="36349">
      <c r="A36349" s="294" t="s">
        <v>43660</v>
      </c>
      <c r="B36349" s="294"/>
      <c r="C36349" s="294"/>
      <c r="D36349" s="294"/>
      <c r="E36349" s="294"/>
      <c r="F36349" s="294"/>
    </row>
    <row r="36350">
      <c r="A36350" s="294" t="s">
        <v>29043</v>
      </c>
      <c r="B36350" s="294"/>
      <c r="C36350" s="294"/>
      <c r="D36350" s="294"/>
      <c r="E36350" s="294"/>
      <c r="F36350" s="294"/>
    </row>
    <row r="36351">
      <c r="A36351" s="294" t="s">
        <v>43661</v>
      </c>
      <c r="B36351" s="294"/>
      <c r="C36351" s="294"/>
      <c r="D36351" s="294"/>
      <c r="E36351" s="294"/>
      <c r="F36351" s="294"/>
    </row>
    <row r="36352">
      <c r="A36352" s="294" t="s">
        <v>21618</v>
      </c>
      <c r="B36352" s="294"/>
      <c r="C36352" s="294"/>
      <c r="D36352" s="294"/>
      <c r="E36352" s="294"/>
      <c r="F36352" s="294"/>
    </row>
    <row r="36353">
      <c r="A36353" s="294" t="s">
        <v>43662</v>
      </c>
      <c r="B36353" s="294"/>
      <c r="C36353" s="294"/>
      <c r="D36353" s="294"/>
      <c r="E36353" s="294"/>
      <c r="F36353" s="294"/>
    </row>
    <row r="36354">
      <c r="A36354" s="294" t="s">
        <v>43663</v>
      </c>
      <c r="B36354" s="294"/>
      <c r="C36354" s="294"/>
      <c r="D36354" s="294"/>
      <c r="E36354" s="294"/>
      <c r="F36354" s="294"/>
    </row>
    <row r="36355">
      <c r="A36355" s="294"/>
      <c r="B36355" s="294"/>
      <c r="C36355" s="294"/>
      <c r="D36355" s="294"/>
      <c r="E36355" s="294"/>
      <c r="F36355" s="294"/>
    </row>
    <row r="36356">
      <c r="A36356" s="294" t="s">
        <v>22512</v>
      </c>
      <c r="B36356" s="294"/>
      <c r="C36356" s="294"/>
      <c r="D36356" s="294"/>
      <c r="E36356" s="294"/>
      <c r="F36356" s="294"/>
    </row>
    <row r="36357">
      <c r="A36357" s="294" t="s">
        <v>26617</v>
      </c>
      <c r="B36357" s="294"/>
      <c r="C36357" s="294"/>
      <c r="D36357" s="294"/>
      <c r="E36357" s="294"/>
      <c r="F36357" s="294"/>
    </row>
    <row r="36358">
      <c r="A36358" s="294"/>
      <c r="B36358" s="294"/>
      <c r="C36358" s="294"/>
      <c r="D36358" s="294"/>
      <c r="E36358" s="294"/>
      <c r="F36358" s="294"/>
    </row>
    <row r="36359">
      <c r="A36359" s="294" t="s">
        <v>43664</v>
      </c>
      <c r="B36359" s="294"/>
      <c r="C36359" s="294"/>
      <c r="D36359" s="294"/>
      <c r="E36359" s="294"/>
      <c r="F36359" s="294"/>
    </row>
    <row r="36360">
      <c r="A36360" s="294" t="s">
        <v>43665</v>
      </c>
      <c r="B36360" s="294"/>
      <c r="C36360" s="294"/>
      <c r="D36360" s="294"/>
      <c r="E36360" s="294"/>
      <c r="F36360" s="294"/>
    </row>
    <row r="36361">
      <c r="A36361" s="294" t="s">
        <v>43666</v>
      </c>
      <c r="B36361" s="294"/>
      <c r="C36361" s="294"/>
      <c r="D36361" s="294"/>
      <c r="E36361" s="294"/>
      <c r="F36361" s="294"/>
    </row>
    <row r="36362">
      <c r="A36362" s="294" t="s">
        <v>43667</v>
      </c>
      <c r="B36362" s="294"/>
      <c r="C36362" s="294"/>
      <c r="D36362" s="294"/>
      <c r="E36362" s="294"/>
      <c r="F36362" s="294"/>
    </row>
    <row r="36363">
      <c r="A36363" s="294" t="s">
        <v>39668</v>
      </c>
      <c r="B36363" s="294"/>
      <c r="C36363" s="294"/>
      <c r="D36363" s="294"/>
      <c r="E36363" s="294"/>
      <c r="F36363" s="294"/>
    </row>
    <row r="36364">
      <c r="A36364" s="294" t="s">
        <v>43668</v>
      </c>
      <c r="B36364" s="294"/>
      <c r="C36364" s="294"/>
      <c r="D36364" s="294"/>
      <c r="E36364" s="294"/>
      <c r="F36364" s="294"/>
    </row>
    <row r="36365">
      <c r="A36365" s="294" t="s">
        <v>21892</v>
      </c>
      <c r="B36365" s="294"/>
      <c r="C36365" s="294"/>
      <c r="D36365" s="294"/>
      <c r="E36365" s="294"/>
      <c r="F36365" s="294"/>
    </row>
    <row r="36366">
      <c r="A36366" s="294" t="s">
        <v>43669</v>
      </c>
      <c r="B36366" s="294"/>
      <c r="C36366" s="294"/>
      <c r="D36366" s="294"/>
      <c r="E36366" s="294"/>
      <c r="F36366" s="294"/>
    </row>
    <row r="36367">
      <c r="A36367" s="294"/>
      <c r="B36367" s="294"/>
      <c r="C36367" s="294"/>
      <c r="D36367" s="294"/>
      <c r="E36367" s="294"/>
      <c r="F36367" s="294"/>
    </row>
    <row r="36368">
      <c r="A36368" s="294" t="s">
        <v>23148</v>
      </c>
      <c r="B36368" s="294"/>
      <c r="C36368" s="294"/>
      <c r="D36368" s="294"/>
      <c r="E36368" s="294"/>
      <c r="F36368" s="294"/>
    </row>
    <row r="36369">
      <c r="A36369" s="294" t="s">
        <v>23704</v>
      </c>
      <c r="B36369" s="294"/>
      <c r="C36369" s="294"/>
      <c r="D36369" s="294"/>
      <c r="E36369" s="294"/>
      <c r="F36369" s="294"/>
    </row>
    <row r="36370">
      <c r="A36370" s="294"/>
      <c r="B36370" s="294"/>
      <c r="C36370" s="294"/>
      <c r="D36370" s="294"/>
      <c r="E36370" s="294"/>
      <c r="F36370" s="294"/>
    </row>
    <row r="36371">
      <c r="A36371" s="294" t="s">
        <v>43670</v>
      </c>
      <c r="B36371" s="294"/>
      <c r="C36371" s="294"/>
      <c r="D36371" s="294"/>
      <c r="E36371" s="294"/>
      <c r="F36371" s="294"/>
    </row>
    <row r="36372">
      <c r="A36372" s="294" t="s">
        <v>43671</v>
      </c>
      <c r="B36372" s="294"/>
      <c r="C36372" s="294"/>
      <c r="D36372" s="294"/>
      <c r="E36372" s="294"/>
      <c r="F36372" s="294"/>
    </row>
    <row r="36373">
      <c r="A36373" s="294" t="s">
        <v>43672</v>
      </c>
      <c r="B36373" s="294"/>
      <c r="C36373" s="294"/>
      <c r="D36373" s="294"/>
      <c r="E36373" s="294"/>
      <c r="F36373" s="294"/>
    </row>
    <row r="36374">
      <c r="A36374" s="294" t="s">
        <v>22612</v>
      </c>
      <c r="B36374" s="294"/>
      <c r="C36374" s="294"/>
      <c r="D36374" s="294"/>
      <c r="E36374" s="294"/>
      <c r="F36374" s="294"/>
    </row>
    <row r="36375">
      <c r="A36375" s="294" t="s">
        <v>43673</v>
      </c>
      <c r="B36375" s="294"/>
      <c r="C36375" s="294"/>
      <c r="D36375" s="294"/>
      <c r="E36375" s="294"/>
      <c r="F36375" s="294"/>
    </row>
    <row r="36376">
      <c r="A36376" s="294" t="s">
        <v>21892</v>
      </c>
      <c r="B36376" s="294"/>
      <c r="C36376" s="294"/>
      <c r="D36376" s="294"/>
      <c r="E36376" s="294"/>
      <c r="F36376" s="294"/>
    </row>
    <row r="36377">
      <c r="A36377" s="294" t="s">
        <v>43674</v>
      </c>
      <c r="B36377" s="294"/>
      <c r="C36377" s="294"/>
      <c r="D36377" s="294"/>
      <c r="E36377" s="294"/>
      <c r="F36377" s="294"/>
    </row>
    <row r="36378">
      <c r="A36378" s="294"/>
      <c r="B36378" s="294"/>
      <c r="C36378" s="294"/>
      <c r="D36378" s="294"/>
      <c r="E36378" s="294"/>
      <c r="F36378" s="294"/>
    </row>
    <row r="36379">
      <c r="A36379" s="294" t="s">
        <v>25691</v>
      </c>
      <c r="B36379" s="294"/>
      <c r="C36379" s="294"/>
      <c r="D36379" s="294"/>
      <c r="E36379" s="294"/>
      <c r="F36379" s="294"/>
    </row>
    <row r="36380">
      <c r="A36380" s="294" t="s">
        <v>23068</v>
      </c>
      <c r="B36380" s="294"/>
      <c r="C36380" s="294"/>
      <c r="D36380" s="294"/>
      <c r="E36380" s="294"/>
      <c r="F36380" s="294"/>
    </row>
    <row r="36381">
      <c r="A36381" s="294"/>
      <c r="B36381" s="294"/>
      <c r="C36381" s="294"/>
      <c r="D36381" s="294"/>
      <c r="E36381" s="294"/>
      <c r="F36381" s="294"/>
    </row>
    <row r="36382">
      <c r="A36382" s="294" t="s">
        <v>43675</v>
      </c>
      <c r="B36382" s="294"/>
      <c r="C36382" s="294"/>
      <c r="D36382" s="294"/>
      <c r="E36382" s="294"/>
      <c r="F36382" s="294"/>
    </row>
    <row r="36383">
      <c r="A36383" s="294" t="s">
        <v>43676</v>
      </c>
      <c r="B36383" s="294"/>
      <c r="C36383" s="294"/>
      <c r="D36383" s="294"/>
      <c r="E36383" s="294"/>
      <c r="F36383" s="294"/>
    </row>
    <row r="36384">
      <c r="A36384" s="294" t="s">
        <v>43677</v>
      </c>
      <c r="B36384" s="294"/>
      <c r="C36384" s="294"/>
      <c r="D36384" s="294"/>
      <c r="E36384" s="294"/>
      <c r="F36384" s="294"/>
    </row>
    <row r="36385">
      <c r="A36385" s="294" t="s">
        <v>43678</v>
      </c>
      <c r="B36385" s="294"/>
      <c r="C36385" s="294"/>
      <c r="D36385" s="294"/>
      <c r="E36385" s="294"/>
      <c r="F36385" s="294"/>
    </row>
    <row r="36386">
      <c r="A36386" s="294" t="s">
        <v>43679</v>
      </c>
      <c r="B36386" s="294"/>
      <c r="C36386" s="294"/>
      <c r="D36386" s="294"/>
      <c r="E36386" s="294"/>
      <c r="F36386" s="294"/>
    </row>
    <row r="36387">
      <c r="A36387" s="294" t="s">
        <v>43680</v>
      </c>
      <c r="B36387" s="294"/>
      <c r="C36387" s="294"/>
      <c r="D36387" s="294"/>
      <c r="E36387" s="294"/>
      <c r="F36387" s="294"/>
    </row>
    <row r="36388">
      <c r="A36388" s="294"/>
      <c r="B36388" s="294"/>
      <c r="C36388" s="294"/>
      <c r="D36388" s="294"/>
      <c r="E36388" s="294"/>
      <c r="F36388" s="294"/>
    </row>
    <row r="36389">
      <c r="A36389" s="294" t="s">
        <v>40986</v>
      </c>
      <c r="B36389" s="294"/>
      <c r="C36389" s="294"/>
      <c r="D36389" s="294"/>
      <c r="E36389" s="294"/>
      <c r="F36389" s="294"/>
    </row>
    <row r="36390">
      <c r="A36390" s="294"/>
      <c r="B36390" s="294"/>
      <c r="C36390" s="294"/>
      <c r="D36390" s="294"/>
      <c r="E36390" s="294"/>
      <c r="F36390" s="294"/>
    </row>
    <row r="36391">
      <c r="A36391" s="294" t="s">
        <v>43681</v>
      </c>
      <c r="B36391" s="294"/>
      <c r="C36391" s="294"/>
      <c r="D36391" s="294"/>
      <c r="E36391" s="294"/>
      <c r="F36391" s="294"/>
    </row>
    <row r="36392">
      <c r="A36392" s="294" t="s">
        <v>43682</v>
      </c>
      <c r="B36392" s="294"/>
      <c r="C36392" s="294"/>
      <c r="D36392" s="294"/>
      <c r="E36392" s="294"/>
      <c r="F36392" s="294"/>
    </row>
    <row r="36393">
      <c r="A36393" s="294" t="s">
        <v>43683</v>
      </c>
      <c r="B36393" s="294"/>
      <c r="C36393" s="294"/>
      <c r="D36393" s="294"/>
      <c r="E36393" s="294"/>
      <c r="F36393" s="294"/>
    </row>
    <row r="36394">
      <c r="A36394" s="294" t="s">
        <v>43684</v>
      </c>
      <c r="B36394" s="294"/>
      <c r="C36394" s="294"/>
      <c r="D36394" s="294"/>
      <c r="E36394" s="294"/>
      <c r="F36394" s="294"/>
    </row>
    <row r="36395">
      <c r="A36395" s="294"/>
      <c r="B36395" s="294"/>
      <c r="C36395" s="294"/>
      <c r="D36395" s="294"/>
      <c r="E36395" s="294"/>
      <c r="F36395" s="294"/>
    </row>
    <row r="36396">
      <c r="A36396" s="294" t="s">
        <v>43685</v>
      </c>
      <c r="B36396" s="294"/>
      <c r="C36396" s="294"/>
      <c r="D36396" s="294"/>
      <c r="E36396" s="294"/>
      <c r="F36396" s="294"/>
    </row>
    <row r="36397">
      <c r="A36397" s="294"/>
      <c r="B36397" s="294"/>
      <c r="C36397" s="294"/>
      <c r="D36397" s="294"/>
      <c r="E36397" s="294"/>
      <c r="F36397" s="294"/>
    </row>
    <row r="36398">
      <c r="A36398" s="294" t="s">
        <v>43686</v>
      </c>
      <c r="B36398" s="294"/>
      <c r="C36398" s="294"/>
      <c r="D36398" s="294"/>
      <c r="E36398" s="294"/>
      <c r="F36398" s="294"/>
    </row>
    <row r="36399">
      <c r="A36399" s="294" t="s">
        <v>43147</v>
      </c>
      <c r="B36399" s="294"/>
      <c r="C36399" s="294"/>
      <c r="D36399" s="294"/>
      <c r="E36399" s="294"/>
      <c r="F36399" s="294"/>
    </row>
    <row r="36400">
      <c r="A36400" s="294" t="s">
        <v>43687</v>
      </c>
      <c r="B36400" s="294"/>
      <c r="C36400" s="294"/>
      <c r="D36400" s="294"/>
      <c r="E36400" s="294"/>
      <c r="F36400" s="294"/>
    </row>
    <row r="36401">
      <c r="A36401" s="294" t="s">
        <v>43688</v>
      </c>
      <c r="B36401" s="294"/>
      <c r="C36401" s="294"/>
      <c r="D36401" s="294"/>
      <c r="E36401" s="294"/>
      <c r="F36401" s="294"/>
    </row>
    <row r="36402">
      <c r="A36402" s="294" t="s">
        <v>43689</v>
      </c>
      <c r="B36402" s="294"/>
      <c r="C36402" s="294"/>
      <c r="D36402" s="294"/>
      <c r="E36402" s="294"/>
      <c r="F36402" s="294"/>
    </row>
    <row r="36403">
      <c r="A36403" s="294" t="s">
        <v>22629</v>
      </c>
      <c r="B36403" s="294"/>
      <c r="C36403" s="294"/>
      <c r="D36403" s="294"/>
      <c r="E36403" s="294"/>
      <c r="F36403" s="294"/>
    </row>
    <row r="36404">
      <c r="A36404" s="294" t="s">
        <v>43690</v>
      </c>
      <c r="B36404" s="294"/>
      <c r="C36404" s="294"/>
      <c r="D36404" s="294"/>
      <c r="E36404" s="294"/>
      <c r="F36404" s="294"/>
    </row>
    <row r="36405">
      <c r="A36405" s="294" t="s">
        <v>43691</v>
      </c>
      <c r="B36405" s="294"/>
      <c r="C36405" s="294"/>
      <c r="D36405" s="294"/>
      <c r="E36405" s="294"/>
      <c r="F36405" s="294"/>
    </row>
    <row r="36406">
      <c r="A36406" s="294" t="s">
        <v>43692</v>
      </c>
      <c r="B36406" s="294"/>
      <c r="C36406" s="294"/>
      <c r="D36406" s="294"/>
      <c r="E36406" s="294"/>
      <c r="F36406" s="294"/>
    </row>
    <row r="36407">
      <c r="A36407" s="294" t="s">
        <v>43693</v>
      </c>
      <c r="B36407" s="294"/>
      <c r="C36407" s="294"/>
      <c r="D36407" s="294"/>
      <c r="E36407" s="294"/>
      <c r="F36407" s="294"/>
    </row>
    <row r="36408">
      <c r="A36408" s="294" t="s">
        <v>43694</v>
      </c>
      <c r="B36408" s="294"/>
      <c r="C36408" s="294"/>
      <c r="D36408" s="294"/>
      <c r="E36408" s="294"/>
      <c r="F36408" s="294"/>
    </row>
    <row r="36409">
      <c r="A36409" s="294" t="s">
        <v>38024</v>
      </c>
      <c r="B36409" s="294"/>
      <c r="C36409" s="294"/>
      <c r="D36409" s="294"/>
      <c r="E36409" s="294"/>
      <c r="F36409" s="294"/>
    </row>
    <row r="36410">
      <c r="A36410" s="294" t="s">
        <v>43695</v>
      </c>
      <c r="B36410" s="294"/>
      <c r="C36410" s="294"/>
      <c r="D36410" s="294"/>
      <c r="E36410" s="294"/>
      <c r="F36410" s="294"/>
    </row>
    <row r="36411">
      <c r="A36411" s="294" t="s">
        <v>43696</v>
      </c>
      <c r="B36411" s="294"/>
      <c r="C36411" s="294"/>
      <c r="D36411" s="294"/>
      <c r="E36411" s="294"/>
      <c r="F36411" s="294"/>
    </row>
    <row r="36412">
      <c r="A36412" s="294" t="s">
        <v>43697</v>
      </c>
      <c r="B36412" s="294"/>
      <c r="C36412" s="294"/>
      <c r="D36412" s="294"/>
      <c r="E36412" s="294"/>
      <c r="F36412" s="294"/>
    </row>
    <row r="36413">
      <c r="A36413" s="294" t="s">
        <v>43698</v>
      </c>
      <c r="B36413" s="294"/>
      <c r="C36413" s="294"/>
      <c r="D36413" s="294"/>
      <c r="E36413" s="294"/>
      <c r="F36413" s="294"/>
    </row>
    <row r="36414">
      <c r="A36414" s="294" t="s">
        <v>43699</v>
      </c>
      <c r="B36414" s="294"/>
      <c r="C36414" s="294"/>
      <c r="D36414" s="294"/>
      <c r="E36414" s="294"/>
      <c r="F36414" s="294"/>
    </row>
    <row r="36415">
      <c r="A36415" s="294" t="s">
        <v>32957</v>
      </c>
      <c r="B36415" s="294"/>
      <c r="C36415" s="294"/>
      <c r="D36415" s="294"/>
      <c r="E36415" s="294"/>
      <c r="F36415" s="294"/>
    </row>
    <row r="36416">
      <c r="A36416" s="294" t="s">
        <v>32953</v>
      </c>
      <c r="B36416" s="294"/>
      <c r="C36416" s="294"/>
      <c r="D36416" s="294"/>
      <c r="E36416" s="294"/>
      <c r="F36416" s="294"/>
    </row>
    <row r="36417">
      <c r="A36417" s="294" t="s">
        <v>43700</v>
      </c>
      <c r="B36417" s="294"/>
      <c r="C36417" s="294"/>
      <c r="D36417" s="294"/>
      <c r="E36417" s="294"/>
      <c r="F36417" s="294"/>
    </row>
    <row r="36418">
      <c r="A36418" s="294" t="s">
        <v>43701</v>
      </c>
      <c r="B36418" s="294"/>
      <c r="C36418" s="294"/>
      <c r="D36418" s="294"/>
      <c r="E36418" s="294"/>
      <c r="F36418" s="294"/>
    </row>
    <row r="36419">
      <c r="A36419" s="294"/>
      <c r="B36419" s="294"/>
      <c r="C36419" s="294"/>
      <c r="D36419" s="294"/>
      <c r="E36419" s="294"/>
      <c r="F36419" s="294"/>
    </row>
    <row r="36420">
      <c r="A36420" s="294" t="s">
        <v>42265</v>
      </c>
      <c r="B36420" s="294"/>
      <c r="C36420" s="294"/>
      <c r="D36420" s="294"/>
      <c r="E36420" s="294"/>
      <c r="F36420" s="294"/>
    </row>
    <row r="36421">
      <c r="A36421" s="294"/>
      <c r="B36421" s="294"/>
      <c r="C36421" s="294"/>
      <c r="D36421" s="294"/>
      <c r="E36421" s="294"/>
      <c r="F36421" s="294"/>
    </row>
    <row r="36422">
      <c r="A36422" s="294" t="s">
        <v>27652</v>
      </c>
      <c r="B36422" s="294"/>
      <c r="C36422" s="294"/>
      <c r="D36422" s="294"/>
      <c r="E36422" s="294"/>
      <c r="F36422" s="294"/>
    </row>
    <row r="36423">
      <c r="A36423" s="294" t="s">
        <v>34240</v>
      </c>
      <c r="B36423" s="294"/>
      <c r="C36423" s="294"/>
      <c r="D36423" s="294"/>
      <c r="E36423" s="294"/>
      <c r="F36423" s="294"/>
    </row>
    <row r="36424">
      <c r="A36424" s="294" t="s">
        <v>43702</v>
      </c>
      <c r="B36424" s="294"/>
      <c r="C36424" s="294"/>
      <c r="D36424" s="294"/>
      <c r="E36424" s="294"/>
      <c r="F36424" s="294"/>
    </row>
    <row r="36425">
      <c r="A36425" s="294" t="s">
        <v>26919</v>
      </c>
      <c r="B36425" s="294"/>
      <c r="C36425" s="294"/>
      <c r="D36425" s="294"/>
      <c r="E36425" s="294"/>
      <c r="F36425" s="294"/>
    </row>
    <row r="36426">
      <c r="A36426" s="294" t="s">
        <v>38032</v>
      </c>
      <c r="B36426" s="294"/>
      <c r="C36426" s="294"/>
      <c r="D36426" s="294"/>
      <c r="E36426" s="294"/>
      <c r="F36426" s="294"/>
    </row>
    <row r="36427">
      <c r="A36427" s="294" t="s">
        <v>43703</v>
      </c>
      <c r="B36427" s="294"/>
      <c r="C36427" s="294"/>
      <c r="D36427" s="294"/>
      <c r="E36427" s="294"/>
      <c r="F36427" s="294"/>
    </row>
    <row r="36428">
      <c r="A36428" s="294" t="s">
        <v>43704</v>
      </c>
      <c r="B36428" s="294"/>
      <c r="C36428" s="294"/>
      <c r="D36428" s="294"/>
      <c r="E36428" s="294"/>
      <c r="F36428" s="294"/>
    </row>
    <row r="36429">
      <c r="A36429" s="294" t="s">
        <v>43705</v>
      </c>
      <c r="B36429" s="294"/>
      <c r="C36429" s="294"/>
      <c r="D36429" s="294"/>
      <c r="E36429" s="294"/>
      <c r="F36429" s="294"/>
    </row>
    <row r="36430">
      <c r="A36430" s="294" t="s">
        <v>43172</v>
      </c>
      <c r="B36430" s="294"/>
      <c r="C36430" s="294"/>
      <c r="D36430" s="294"/>
      <c r="E36430" s="294"/>
      <c r="F36430" s="294"/>
    </row>
    <row r="36431">
      <c r="A36431" s="294" t="s">
        <v>43706</v>
      </c>
      <c r="B36431" s="294"/>
      <c r="C36431" s="294"/>
      <c r="D36431" s="294"/>
      <c r="E36431" s="294"/>
      <c r="F36431" s="294"/>
    </row>
    <row r="36432">
      <c r="A36432" s="294" t="s">
        <v>43707</v>
      </c>
      <c r="B36432" s="294"/>
      <c r="C36432" s="294"/>
      <c r="D36432" s="294"/>
      <c r="E36432" s="294"/>
      <c r="F36432" s="294"/>
    </row>
    <row r="36433">
      <c r="A36433" s="294" t="s">
        <v>43708</v>
      </c>
      <c r="B36433" s="294"/>
      <c r="C36433" s="294"/>
      <c r="D36433" s="294"/>
      <c r="E36433" s="294"/>
      <c r="F36433" s="294"/>
    </row>
    <row r="36434">
      <c r="A36434" s="294" t="s">
        <v>43709</v>
      </c>
      <c r="B36434" s="294"/>
      <c r="C36434" s="294"/>
      <c r="D36434" s="294"/>
      <c r="E36434" s="294"/>
      <c r="F36434" s="294"/>
    </row>
    <row r="36435">
      <c r="A36435" s="294"/>
      <c r="B36435" s="294"/>
      <c r="C36435" s="294"/>
      <c r="D36435" s="294"/>
      <c r="E36435" s="294"/>
      <c r="F36435" s="294"/>
    </row>
    <row r="36436">
      <c r="A36436" s="294" t="s">
        <v>41927</v>
      </c>
      <c r="B36436" s="294"/>
      <c r="C36436" s="294"/>
      <c r="D36436" s="294"/>
      <c r="E36436" s="294"/>
      <c r="F36436" s="294"/>
    </row>
    <row r="36437">
      <c r="A36437" s="294" t="s">
        <v>43710</v>
      </c>
      <c r="B36437" s="294"/>
      <c r="C36437" s="294"/>
      <c r="D36437" s="294"/>
      <c r="E36437" s="294"/>
      <c r="F36437" s="294"/>
    </row>
    <row r="36438">
      <c r="A36438" s="294" t="s">
        <v>21672</v>
      </c>
      <c r="B36438" s="294"/>
      <c r="C36438" s="294"/>
      <c r="D36438" s="294"/>
      <c r="E36438" s="294"/>
      <c r="F36438" s="294"/>
    </row>
    <row r="36439">
      <c r="A36439" s="294" t="s">
        <v>43662</v>
      </c>
      <c r="B36439" s="294"/>
      <c r="C36439" s="294"/>
      <c r="D36439" s="294"/>
      <c r="E36439" s="294"/>
      <c r="F36439" s="294"/>
    </row>
    <row r="36440">
      <c r="A36440" s="294" t="s">
        <v>43711</v>
      </c>
      <c r="B36440" s="294"/>
      <c r="C36440" s="294"/>
      <c r="D36440" s="294"/>
      <c r="E36440" s="294"/>
      <c r="F36440" s="294"/>
    </row>
    <row r="36441">
      <c r="A36441" s="294"/>
      <c r="B36441" s="294"/>
      <c r="C36441" s="294"/>
      <c r="D36441" s="294"/>
      <c r="E36441" s="294"/>
      <c r="F36441" s="294"/>
    </row>
    <row r="36442">
      <c r="A36442" s="294"/>
      <c r="B36442" s="294"/>
      <c r="C36442" s="294"/>
      <c r="D36442" s="294"/>
      <c r="E36442" s="294"/>
      <c r="F36442" s="294"/>
    </row>
    <row r="36443">
      <c r="A36443" s="294" t="s">
        <v>21429</v>
      </c>
      <c r="B36443" s="294"/>
      <c r="C36443" s="294"/>
      <c r="D36443" s="294"/>
      <c r="E36443" s="294"/>
      <c r="F36443" s="294"/>
    </row>
    <row r="36444">
      <c r="A36444" s="294"/>
      <c r="B36444" s="294"/>
      <c r="C36444" s="294"/>
      <c r="D36444" s="294"/>
      <c r="E36444" s="294"/>
      <c r="F36444" s="294"/>
    </row>
    <row r="36445">
      <c r="A36445" s="294" t="s">
        <v>43712</v>
      </c>
      <c r="B36445" s="294"/>
      <c r="C36445" s="294"/>
      <c r="D36445" s="294"/>
      <c r="E36445" s="294"/>
      <c r="F36445" s="294"/>
    </row>
    <row r="36446">
      <c r="A36446" s="294" t="s">
        <v>43713</v>
      </c>
      <c r="B36446" s="294"/>
      <c r="C36446" s="294"/>
      <c r="D36446" s="294"/>
      <c r="E36446" s="294"/>
      <c r="F36446" s="294"/>
    </row>
    <row r="36447">
      <c r="A36447" s="294" t="s">
        <v>43714</v>
      </c>
      <c r="B36447" s="294"/>
      <c r="C36447" s="294"/>
      <c r="D36447" s="294"/>
      <c r="E36447" s="294"/>
      <c r="F36447" s="294"/>
    </row>
    <row r="36448">
      <c r="A36448" s="294" t="s">
        <v>43715</v>
      </c>
      <c r="B36448" s="294"/>
      <c r="C36448" s="294"/>
      <c r="D36448" s="294"/>
      <c r="E36448" s="294"/>
      <c r="F36448" s="294"/>
    </row>
    <row r="36449">
      <c r="A36449" s="294" t="s">
        <v>43716</v>
      </c>
      <c r="B36449" s="294"/>
      <c r="C36449" s="294"/>
      <c r="D36449" s="294"/>
      <c r="E36449" s="294"/>
      <c r="F36449" s="294"/>
    </row>
    <row r="36450">
      <c r="A36450" s="294" t="s">
        <v>43717</v>
      </c>
      <c r="B36450" s="294"/>
      <c r="C36450" s="294"/>
      <c r="D36450" s="294"/>
      <c r="E36450" s="294"/>
      <c r="F36450" s="294"/>
    </row>
    <row r="36451">
      <c r="A36451" s="294" t="s">
        <v>39488</v>
      </c>
      <c r="B36451" s="294"/>
      <c r="C36451" s="294"/>
      <c r="D36451" s="294"/>
      <c r="E36451" s="294"/>
      <c r="F36451" s="294"/>
    </row>
    <row r="36452">
      <c r="A36452" s="294" t="s">
        <v>43718</v>
      </c>
      <c r="B36452" s="294"/>
      <c r="C36452" s="294"/>
      <c r="D36452" s="294"/>
      <c r="E36452" s="294"/>
      <c r="F36452" s="294"/>
    </row>
    <row r="36453">
      <c r="A36453" s="294" t="s">
        <v>43719</v>
      </c>
      <c r="B36453" s="294"/>
      <c r="C36453" s="294"/>
      <c r="D36453" s="294"/>
      <c r="E36453" s="294"/>
      <c r="F36453" s="294"/>
    </row>
    <row r="36454">
      <c r="A36454" s="294" t="s">
        <v>39489</v>
      </c>
      <c r="B36454" s="294"/>
      <c r="C36454" s="294"/>
      <c r="D36454" s="294"/>
      <c r="E36454" s="294"/>
      <c r="F36454" s="294"/>
    </row>
    <row r="36455">
      <c r="A36455" s="294" t="s">
        <v>39382</v>
      </c>
      <c r="B36455" s="294"/>
      <c r="C36455" s="294"/>
      <c r="D36455" s="294"/>
      <c r="E36455" s="294"/>
      <c r="F36455" s="294"/>
    </row>
    <row r="36456">
      <c r="A36456" s="294"/>
      <c r="B36456" s="294"/>
      <c r="C36456" s="294"/>
      <c r="D36456" s="294"/>
      <c r="E36456" s="294"/>
      <c r="F36456" s="294"/>
    </row>
    <row r="36457">
      <c r="A36457" s="294"/>
      <c r="B36457" s="294"/>
      <c r="C36457" s="294"/>
      <c r="D36457" s="294"/>
      <c r="E36457" s="294"/>
      <c r="F36457" s="294"/>
    </row>
    <row r="36458">
      <c r="A36458" s="294" t="s">
        <v>22564</v>
      </c>
      <c r="B36458" s="294"/>
      <c r="C36458" s="294"/>
      <c r="D36458" s="294"/>
      <c r="E36458" s="294"/>
      <c r="F36458" s="294"/>
    </row>
    <row r="36459">
      <c r="A36459" s="294" t="s">
        <v>20470</v>
      </c>
      <c r="B36459" s="294"/>
      <c r="C36459" s="294"/>
      <c r="D36459" s="294"/>
      <c r="E36459" s="294"/>
      <c r="F36459" s="294"/>
    </row>
    <row r="36460">
      <c r="A36460" s="294"/>
      <c r="B36460" s="294"/>
      <c r="C36460" s="294"/>
      <c r="D36460" s="294"/>
      <c r="E36460" s="294"/>
      <c r="F36460" s="294"/>
    </row>
    <row r="36461">
      <c r="A36461" s="294" t="s">
        <v>41833</v>
      </c>
      <c r="B36461" s="294"/>
      <c r="C36461" s="294"/>
      <c r="D36461" s="294"/>
      <c r="E36461" s="294"/>
      <c r="F36461" s="294"/>
    </row>
    <row r="36462">
      <c r="A36462" s="294" t="s">
        <v>43720</v>
      </c>
      <c r="B36462" s="294"/>
      <c r="C36462" s="294"/>
      <c r="D36462" s="294"/>
      <c r="E36462" s="294"/>
      <c r="F36462" s="294"/>
    </row>
    <row r="36463">
      <c r="A36463" s="294" t="s">
        <v>43721</v>
      </c>
      <c r="B36463" s="294"/>
      <c r="C36463" s="294"/>
      <c r="D36463" s="294"/>
      <c r="E36463" s="294"/>
      <c r="F36463" s="294"/>
    </row>
    <row r="36464">
      <c r="A36464" s="294" t="s">
        <v>43722</v>
      </c>
      <c r="B36464" s="294"/>
      <c r="C36464" s="294"/>
      <c r="D36464" s="294"/>
      <c r="E36464" s="294"/>
      <c r="F36464" s="294"/>
    </row>
    <row r="36465">
      <c r="A36465" s="294" t="s">
        <v>43723</v>
      </c>
      <c r="B36465" s="294"/>
      <c r="C36465" s="294"/>
      <c r="D36465" s="294"/>
      <c r="E36465" s="294"/>
      <c r="F36465" s="294"/>
    </row>
    <row r="36466">
      <c r="A36466" s="294" t="s">
        <v>43724</v>
      </c>
      <c r="B36466" s="294"/>
      <c r="C36466" s="294"/>
      <c r="D36466" s="294"/>
      <c r="E36466" s="294"/>
      <c r="F36466" s="294"/>
    </row>
    <row r="36467">
      <c r="A36467" s="294" t="s">
        <v>43725</v>
      </c>
      <c r="B36467" s="294"/>
      <c r="C36467" s="294"/>
      <c r="D36467" s="294"/>
      <c r="E36467" s="294"/>
      <c r="F36467" s="294"/>
    </row>
    <row r="36468">
      <c r="A36468" s="294" t="s">
        <v>21921</v>
      </c>
      <c r="B36468" s="294"/>
      <c r="C36468" s="294"/>
      <c r="D36468" s="294"/>
      <c r="E36468" s="294"/>
      <c r="F36468" s="294"/>
    </row>
    <row r="36469">
      <c r="A36469" s="294" t="s">
        <v>43726</v>
      </c>
      <c r="B36469" s="294"/>
      <c r="C36469" s="294"/>
      <c r="D36469" s="294"/>
      <c r="E36469" s="294"/>
      <c r="F36469" s="294"/>
    </row>
    <row r="36470">
      <c r="A36470" s="294"/>
      <c r="B36470" s="294"/>
      <c r="C36470" s="294"/>
      <c r="D36470" s="294"/>
      <c r="E36470" s="294"/>
      <c r="F36470" s="294"/>
    </row>
    <row r="36471">
      <c r="A36471" s="294" t="s">
        <v>22025</v>
      </c>
      <c r="B36471" s="294"/>
      <c r="C36471" s="294"/>
      <c r="D36471" s="294"/>
      <c r="E36471" s="294"/>
      <c r="F36471" s="294"/>
    </row>
    <row r="36472">
      <c r="A36472" s="294"/>
      <c r="B36472" s="294"/>
      <c r="C36472" s="294"/>
      <c r="D36472" s="294"/>
      <c r="E36472" s="294"/>
      <c r="F36472" s="294"/>
    </row>
    <row r="36473">
      <c r="A36473" s="294" t="s">
        <v>43727</v>
      </c>
      <c r="B36473" s="294"/>
      <c r="C36473" s="294"/>
      <c r="D36473" s="294"/>
      <c r="E36473" s="294"/>
      <c r="F36473" s="294"/>
    </row>
    <row r="36474">
      <c r="A36474" s="294" t="s">
        <v>43728</v>
      </c>
      <c r="B36474" s="294"/>
      <c r="C36474" s="294"/>
      <c r="D36474" s="294"/>
      <c r="E36474" s="294"/>
      <c r="F36474" s="294"/>
    </row>
    <row r="36475">
      <c r="A36475" s="294" t="s">
        <v>43729</v>
      </c>
      <c r="B36475" s="294"/>
      <c r="C36475" s="294"/>
      <c r="D36475" s="294"/>
      <c r="E36475" s="294"/>
      <c r="F36475" s="294"/>
    </row>
    <row r="36476">
      <c r="A36476" s="294" t="s">
        <v>43730</v>
      </c>
      <c r="B36476" s="294"/>
      <c r="C36476" s="294"/>
      <c r="D36476" s="294"/>
      <c r="E36476" s="294"/>
      <c r="F36476" s="294"/>
    </row>
    <row r="36477">
      <c r="A36477" s="294" t="s">
        <v>21892</v>
      </c>
      <c r="B36477" s="294"/>
      <c r="C36477" s="294"/>
      <c r="D36477" s="294"/>
      <c r="E36477" s="294"/>
      <c r="F36477" s="294"/>
    </row>
    <row r="36478">
      <c r="A36478" s="294" t="s">
        <v>43731</v>
      </c>
      <c r="B36478" s="294"/>
      <c r="C36478" s="294"/>
      <c r="D36478" s="294"/>
      <c r="E36478" s="294"/>
      <c r="F36478" s="294"/>
    </row>
    <row r="36479">
      <c r="A36479" s="294"/>
      <c r="B36479" s="294"/>
      <c r="C36479" s="294"/>
      <c r="D36479" s="294"/>
      <c r="E36479" s="294"/>
      <c r="F36479" s="294"/>
    </row>
    <row r="36480">
      <c r="A36480" s="294" t="s">
        <v>43732</v>
      </c>
      <c r="B36480" s="294"/>
      <c r="C36480" s="294"/>
      <c r="D36480" s="294"/>
      <c r="E36480" s="294"/>
      <c r="F36480" s="294"/>
    </row>
    <row r="36481">
      <c r="A36481" s="294"/>
      <c r="B36481" s="294"/>
      <c r="C36481" s="294"/>
      <c r="D36481" s="294"/>
      <c r="E36481" s="294"/>
      <c r="F36481" s="294"/>
    </row>
    <row r="36482">
      <c r="A36482" s="294" t="s">
        <v>43733</v>
      </c>
      <c r="B36482" s="294"/>
      <c r="C36482" s="294"/>
      <c r="D36482" s="294"/>
      <c r="E36482" s="294"/>
      <c r="F36482" s="294"/>
    </row>
    <row r="36483">
      <c r="A36483" s="294" t="s">
        <v>43734</v>
      </c>
      <c r="B36483" s="294"/>
      <c r="C36483" s="294"/>
      <c r="D36483" s="294"/>
      <c r="E36483" s="294"/>
      <c r="F36483" s="294"/>
    </row>
    <row r="36484">
      <c r="A36484" s="294" t="s">
        <v>43735</v>
      </c>
      <c r="B36484" s="294"/>
      <c r="C36484" s="294"/>
      <c r="D36484" s="294"/>
      <c r="E36484" s="294"/>
      <c r="F36484" s="294"/>
    </row>
    <row r="36485">
      <c r="A36485" s="294" t="s">
        <v>39962</v>
      </c>
      <c r="B36485" s="294"/>
      <c r="C36485" s="294"/>
      <c r="D36485" s="294"/>
      <c r="E36485" s="294"/>
      <c r="F36485" s="294"/>
    </row>
    <row r="36486">
      <c r="A36486" s="294" t="s">
        <v>43736</v>
      </c>
      <c r="B36486" s="294"/>
      <c r="C36486" s="294"/>
      <c r="D36486" s="294"/>
      <c r="E36486" s="294"/>
      <c r="F36486" s="294"/>
    </row>
    <row r="36487">
      <c r="A36487" s="294" t="s">
        <v>21921</v>
      </c>
      <c r="B36487" s="294"/>
      <c r="C36487" s="294"/>
      <c r="D36487" s="294"/>
      <c r="E36487" s="294"/>
      <c r="F36487" s="294"/>
    </row>
    <row r="36488">
      <c r="A36488" s="294" t="s">
        <v>43737</v>
      </c>
      <c r="B36488" s="294"/>
      <c r="C36488" s="294"/>
      <c r="D36488" s="294"/>
      <c r="E36488" s="294"/>
      <c r="F36488" s="294"/>
    </row>
    <row r="36489">
      <c r="A36489" s="294"/>
      <c r="B36489" s="294"/>
      <c r="C36489" s="294"/>
      <c r="D36489" s="294"/>
      <c r="E36489" s="294"/>
      <c r="F36489" s="294"/>
    </row>
    <row r="36490">
      <c r="A36490" s="294" t="s">
        <v>27372</v>
      </c>
      <c r="B36490" s="294"/>
      <c r="C36490" s="294"/>
      <c r="D36490" s="294"/>
      <c r="E36490" s="294"/>
      <c r="F36490" s="294"/>
    </row>
    <row r="36491">
      <c r="A36491" s="294" t="s">
        <v>25548</v>
      </c>
      <c r="B36491" s="294"/>
      <c r="C36491" s="294"/>
      <c r="D36491" s="294"/>
      <c r="E36491" s="294"/>
      <c r="F36491" s="294"/>
    </row>
    <row r="36492">
      <c r="A36492" s="294"/>
      <c r="B36492" s="294"/>
      <c r="C36492" s="294"/>
      <c r="D36492" s="294"/>
      <c r="E36492" s="294"/>
      <c r="F36492" s="294"/>
    </row>
    <row r="36493">
      <c r="A36493" s="294" t="s">
        <v>43738</v>
      </c>
      <c r="B36493" s="294"/>
      <c r="C36493" s="294"/>
      <c r="D36493" s="294"/>
      <c r="E36493" s="294"/>
      <c r="F36493" s="294"/>
    </row>
    <row r="36494">
      <c r="A36494" s="294" t="s">
        <v>43739</v>
      </c>
      <c r="B36494" s="294"/>
      <c r="C36494" s="294"/>
      <c r="D36494" s="294"/>
      <c r="E36494" s="294"/>
      <c r="F36494" s="294"/>
    </row>
    <row r="36495">
      <c r="A36495" s="294" t="s">
        <v>43740</v>
      </c>
      <c r="B36495" s="294"/>
      <c r="C36495" s="294"/>
      <c r="D36495" s="294"/>
      <c r="E36495" s="294"/>
      <c r="F36495" s="294"/>
    </row>
    <row r="36496">
      <c r="A36496" s="294"/>
      <c r="B36496" s="294"/>
      <c r="C36496" s="294"/>
      <c r="D36496" s="294"/>
      <c r="E36496" s="294"/>
      <c r="F36496" s="294"/>
    </row>
    <row r="36497">
      <c r="A36497" s="294" t="s">
        <v>24384</v>
      </c>
      <c r="B36497" s="294"/>
      <c r="C36497" s="294"/>
      <c r="D36497" s="294"/>
      <c r="E36497" s="294"/>
      <c r="F36497" s="294"/>
    </row>
    <row r="36498">
      <c r="A36498" s="294" t="s">
        <v>23202</v>
      </c>
      <c r="B36498" s="294"/>
      <c r="C36498" s="294"/>
      <c r="D36498" s="294"/>
      <c r="E36498" s="294"/>
      <c r="F36498" s="294"/>
    </row>
    <row r="36499">
      <c r="A36499" s="294"/>
      <c r="B36499" s="294"/>
      <c r="C36499" s="294"/>
      <c r="D36499" s="294"/>
      <c r="E36499" s="294"/>
      <c r="F36499" s="294"/>
    </row>
    <row r="36500">
      <c r="A36500" s="294" t="s">
        <v>43741</v>
      </c>
      <c r="B36500" s="294"/>
      <c r="C36500" s="294"/>
      <c r="D36500" s="294"/>
      <c r="E36500" s="294"/>
      <c r="F36500" s="294"/>
    </row>
    <row r="36501">
      <c r="A36501" s="294" t="s">
        <v>43742</v>
      </c>
      <c r="B36501" s="294"/>
      <c r="C36501" s="294"/>
      <c r="D36501" s="294"/>
      <c r="E36501" s="294"/>
      <c r="F36501" s="294"/>
    </row>
    <row r="36502">
      <c r="A36502" s="294" t="s">
        <v>43743</v>
      </c>
      <c r="B36502" s="294"/>
      <c r="C36502" s="294"/>
      <c r="D36502" s="294"/>
      <c r="E36502" s="294"/>
      <c r="F36502" s="294"/>
    </row>
    <row r="36503">
      <c r="A36503" s="294" t="s">
        <v>43744</v>
      </c>
      <c r="B36503" s="294"/>
      <c r="C36503" s="294"/>
      <c r="D36503" s="294"/>
      <c r="E36503" s="294"/>
      <c r="F36503" s="294"/>
    </row>
    <row r="36504">
      <c r="A36504" s="294"/>
      <c r="B36504" s="294"/>
      <c r="C36504" s="294"/>
      <c r="D36504" s="294"/>
      <c r="E36504" s="294"/>
      <c r="F36504" s="294"/>
    </row>
    <row r="36505">
      <c r="A36505" s="294" t="s">
        <v>40108</v>
      </c>
      <c r="B36505" s="294"/>
      <c r="C36505" s="294"/>
      <c r="D36505" s="294"/>
      <c r="E36505" s="294"/>
      <c r="F36505" s="294"/>
    </row>
    <row r="36506">
      <c r="A36506" s="294" t="s">
        <v>43745</v>
      </c>
      <c r="B36506" s="294"/>
      <c r="C36506" s="294"/>
      <c r="D36506" s="294"/>
      <c r="E36506" s="294"/>
      <c r="F36506" s="294"/>
    </row>
    <row r="36507">
      <c r="A36507" s="294"/>
      <c r="B36507" s="294"/>
      <c r="C36507" s="294"/>
      <c r="D36507" s="294"/>
      <c r="E36507" s="294"/>
      <c r="F36507" s="294"/>
    </row>
    <row r="36508">
      <c r="A36508" s="294" t="s">
        <v>43746</v>
      </c>
      <c r="B36508" s="294"/>
      <c r="C36508" s="294"/>
      <c r="D36508" s="294"/>
      <c r="E36508" s="294"/>
      <c r="F36508" s="294"/>
    </row>
    <row r="36509">
      <c r="A36509" s="294" t="s">
        <v>43747</v>
      </c>
      <c r="B36509" s="294"/>
      <c r="C36509" s="294"/>
      <c r="D36509" s="294"/>
      <c r="E36509" s="294"/>
      <c r="F36509" s="294"/>
    </row>
    <row r="36510">
      <c r="A36510" s="294" t="s">
        <v>43748</v>
      </c>
      <c r="B36510" s="294"/>
      <c r="C36510" s="294"/>
      <c r="D36510" s="294"/>
      <c r="E36510" s="294"/>
      <c r="F36510" s="294"/>
    </row>
    <row r="36511">
      <c r="A36511" s="294" t="s">
        <v>21921</v>
      </c>
      <c r="B36511" s="294"/>
      <c r="C36511" s="294"/>
      <c r="D36511" s="294"/>
      <c r="E36511" s="294"/>
      <c r="F36511" s="294"/>
    </row>
    <row r="36512">
      <c r="A36512" s="294" t="s">
        <v>43749</v>
      </c>
      <c r="B36512" s="294"/>
      <c r="C36512" s="294"/>
      <c r="D36512" s="294"/>
      <c r="E36512" s="294"/>
      <c r="F36512" s="294"/>
    </row>
    <row r="36513">
      <c r="A36513" s="294"/>
      <c r="B36513" s="294"/>
      <c r="C36513" s="294"/>
      <c r="D36513" s="294"/>
      <c r="E36513" s="294"/>
      <c r="F36513" s="294"/>
    </row>
    <row r="36514">
      <c r="A36514" s="294" t="s">
        <v>21462</v>
      </c>
      <c r="B36514" s="294"/>
      <c r="C36514" s="294"/>
      <c r="D36514" s="294"/>
      <c r="E36514" s="294"/>
      <c r="F36514" s="294"/>
    </row>
    <row r="36515">
      <c r="A36515" s="294"/>
      <c r="B36515" s="294"/>
      <c r="C36515" s="294"/>
      <c r="D36515" s="294"/>
      <c r="E36515" s="294"/>
      <c r="F36515" s="294"/>
    </row>
    <row r="36516">
      <c r="A36516" s="294" t="s">
        <v>43750</v>
      </c>
      <c r="B36516" s="294"/>
      <c r="C36516" s="294"/>
      <c r="D36516" s="294"/>
      <c r="E36516" s="294"/>
      <c r="F36516" s="294"/>
    </row>
    <row r="36517">
      <c r="A36517" s="294" t="s">
        <v>43751</v>
      </c>
      <c r="B36517" s="294"/>
      <c r="C36517" s="294"/>
      <c r="D36517" s="294"/>
      <c r="E36517" s="294"/>
      <c r="F36517" s="294"/>
    </row>
    <row r="36518">
      <c r="A36518" s="294" t="s">
        <v>43752</v>
      </c>
      <c r="B36518" s="294"/>
      <c r="C36518" s="294"/>
      <c r="D36518" s="294"/>
      <c r="E36518" s="294"/>
      <c r="F36518" s="294"/>
    </row>
    <row r="36519">
      <c r="A36519" s="294" t="s">
        <v>43753</v>
      </c>
      <c r="B36519" s="294"/>
      <c r="C36519" s="294"/>
      <c r="D36519" s="294"/>
      <c r="E36519" s="294"/>
      <c r="F36519" s="294"/>
    </row>
    <row r="36520">
      <c r="A36520" s="294" t="s">
        <v>43754</v>
      </c>
      <c r="B36520" s="294"/>
      <c r="C36520" s="294"/>
      <c r="D36520" s="294"/>
      <c r="E36520" s="294"/>
      <c r="F36520" s="294"/>
    </row>
    <row r="36521">
      <c r="A36521" s="294" t="s">
        <v>21892</v>
      </c>
      <c r="B36521" s="294"/>
      <c r="C36521" s="294"/>
      <c r="D36521" s="294"/>
      <c r="E36521" s="294"/>
      <c r="F36521" s="294"/>
    </row>
    <row r="36522">
      <c r="A36522" s="294" t="s">
        <v>43755</v>
      </c>
      <c r="B36522" s="294"/>
      <c r="C36522" s="294"/>
      <c r="D36522" s="294"/>
      <c r="E36522" s="294"/>
      <c r="F36522" s="294"/>
    </row>
    <row r="36523">
      <c r="A36523" s="294" t="s">
        <v>43756</v>
      </c>
      <c r="B36523" s="294"/>
      <c r="C36523" s="294"/>
      <c r="D36523" s="294"/>
      <c r="E36523" s="294"/>
      <c r="F36523" s="294"/>
    </row>
    <row r="36524">
      <c r="A36524" s="294" t="s">
        <v>43757</v>
      </c>
      <c r="B36524" s="294"/>
      <c r="C36524" s="294"/>
      <c r="D36524" s="294"/>
      <c r="E36524" s="294"/>
      <c r="F36524" s="294"/>
    </row>
    <row r="36525">
      <c r="A36525" s="294" t="s">
        <v>43758</v>
      </c>
      <c r="B36525" s="294"/>
      <c r="C36525" s="294"/>
      <c r="D36525" s="294"/>
      <c r="E36525" s="294"/>
      <c r="F36525" s="294"/>
    </row>
    <row r="36526">
      <c r="A36526" s="294" t="s">
        <v>43759</v>
      </c>
      <c r="B36526" s="294"/>
      <c r="C36526" s="294"/>
      <c r="D36526" s="294"/>
      <c r="E36526" s="294"/>
      <c r="F36526" s="294"/>
    </row>
    <row r="36527">
      <c r="A36527" s="294" t="s">
        <v>43760</v>
      </c>
      <c r="B36527" s="294"/>
      <c r="C36527" s="294"/>
      <c r="D36527" s="294"/>
      <c r="E36527" s="294"/>
      <c r="F36527" s="294"/>
    </row>
    <row r="36528">
      <c r="A36528" s="294"/>
      <c r="B36528" s="294"/>
      <c r="C36528" s="294"/>
      <c r="D36528" s="294"/>
      <c r="E36528" s="294"/>
      <c r="F36528" s="294"/>
    </row>
    <row r="36529">
      <c r="A36529" s="294" t="s">
        <v>41927</v>
      </c>
      <c r="B36529" s="294"/>
      <c r="C36529" s="294"/>
      <c r="D36529" s="294"/>
      <c r="E36529" s="294"/>
      <c r="F36529" s="294"/>
    </row>
    <row r="36530">
      <c r="A36530" s="294" t="s">
        <v>43761</v>
      </c>
      <c r="B36530" s="294"/>
      <c r="C36530" s="294"/>
      <c r="D36530" s="294"/>
      <c r="E36530" s="294"/>
      <c r="F36530" s="294"/>
    </row>
    <row r="36531">
      <c r="A36531" s="294" t="s">
        <v>21618</v>
      </c>
      <c r="B36531" s="294"/>
      <c r="C36531" s="294"/>
      <c r="D36531" s="294"/>
      <c r="E36531" s="294"/>
      <c r="F36531" s="294"/>
    </row>
    <row r="36532">
      <c r="A36532" s="294" t="s">
        <v>43762</v>
      </c>
      <c r="B36532" s="294"/>
      <c r="C36532" s="294"/>
      <c r="D36532" s="294"/>
      <c r="E36532" s="294"/>
      <c r="F36532" s="294"/>
    </row>
    <row r="36533">
      <c r="A36533" s="294"/>
      <c r="B36533" s="294"/>
      <c r="C36533" s="294"/>
      <c r="D36533" s="294"/>
      <c r="E36533" s="294"/>
      <c r="F36533" s="294"/>
    </row>
    <row r="36534">
      <c r="A36534" s="294" t="s">
        <v>22512</v>
      </c>
      <c r="B36534" s="294"/>
      <c r="C36534" s="294"/>
      <c r="D36534" s="294"/>
      <c r="E36534" s="294"/>
      <c r="F36534" s="294"/>
    </row>
    <row r="36535">
      <c r="A36535" s="294" t="s">
        <v>38917</v>
      </c>
      <c r="B36535" s="294"/>
      <c r="C36535" s="294"/>
      <c r="D36535" s="294"/>
      <c r="E36535" s="294"/>
      <c r="F36535" s="294"/>
    </row>
    <row r="36536">
      <c r="A36536" s="294"/>
      <c r="B36536" s="294"/>
      <c r="C36536" s="294"/>
      <c r="D36536" s="294"/>
      <c r="E36536" s="294"/>
      <c r="F36536" s="294"/>
    </row>
    <row r="36537">
      <c r="A36537" s="294" t="s">
        <v>40106</v>
      </c>
      <c r="B36537" s="294"/>
      <c r="C36537" s="294"/>
      <c r="D36537" s="294"/>
      <c r="E36537" s="294"/>
      <c r="F36537" s="294"/>
    </row>
    <row r="36538">
      <c r="A36538" s="294" t="s">
        <v>41400</v>
      </c>
      <c r="B36538" s="294"/>
      <c r="C36538" s="294"/>
      <c r="D36538" s="294"/>
      <c r="E36538" s="294"/>
      <c r="F36538" s="294"/>
    </row>
    <row r="36539">
      <c r="A36539" s="294" t="s">
        <v>43763</v>
      </c>
      <c r="B36539" s="294"/>
      <c r="C36539" s="294"/>
      <c r="D36539" s="294"/>
      <c r="E36539" s="294"/>
      <c r="F36539" s="294"/>
    </row>
    <row r="36540">
      <c r="A36540" s="294" t="s">
        <v>43764</v>
      </c>
      <c r="B36540" s="294"/>
      <c r="C36540" s="294"/>
      <c r="D36540" s="294"/>
      <c r="E36540" s="294"/>
      <c r="F36540" s="294"/>
    </row>
    <row r="36541">
      <c r="A36541" s="294" t="s">
        <v>43765</v>
      </c>
      <c r="B36541" s="294"/>
      <c r="C36541" s="294"/>
      <c r="D36541" s="294"/>
      <c r="E36541" s="294"/>
      <c r="F36541" s="294"/>
    </row>
    <row r="36542">
      <c r="A36542" s="294" t="s">
        <v>43766</v>
      </c>
      <c r="B36542" s="294"/>
      <c r="C36542" s="294"/>
      <c r="D36542" s="294"/>
      <c r="E36542" s="294"/>
      <c r="F36542" s="294"/>
    </row>
    <row r="36543">
      <c r="A36543" s="294" t="s">
        <v>43767</v>
      </c>
      <c r="B36543" s="294"/>
      <c r="C36543" s="294"/>
      <c r="D36543" s="294"/>
      <c r="E36543" s="294"/>
      <c r="F36543" s="294"/>
    </row>
    <row r="36544">
      <c r="A36544" s="294" t="s">
        <v>21921</v>
      </c>
      <c r="B36544" s="294"/>
      <c r="C36544" s="294"/>
      <c r="D36544" s="294"/>
      <c r="E36544" s="294"/>
      <c r="F36544" s="294"/>
    </row>
    <row r="36545">
      <c r="A36545" s="294" t="s">
        <v>43768</v>
      </c>
      <c r="B36545" s="294"/>
      <c r="C36545" s="294"/>
      <c r="D36545" s="294"/>
      <c r="E36545" s="294"/>
      <c r="F36545" s="294"/>
    </row>
    <row r="36546">
      <c r="A36546" s="294"/>
      <c r="B36546" s="294"/>
      <c r="C36546" s="294"/>
      <c r="D36546" s="294"/>
      <c r="E36546" s="294"/>
      <c r="F36546" s="294"/>
    </row>
    <row r="36547">
      <c r="A36547" s="294" t="s">
        <v>23148</v>
      </c>
      <c r="B36547" s="294"/>
      <c r="C36547" s="294"/>
      <c r="D36547" s="294"/>
      <c r="E36547" s="294"/>
      <c r="F36547" s="294"/>
    </row>
    <row r="36548">
      <c r="A36548" s="294" t="s">
        <v>23466</v>
      </c>
      <c r="B36548" s="294"/>
      <c r="C36548" s="294"/>
      <c r="D36548" s="294"/>
      <c r="E36548" s="294"/>
      <c r="F36548" s="294"/>
    </row>
    <row r="36549">
      <c r="A36549" s="294"/>
      <c r="B36549" s="294"/>
      <c r="C36549" s="294"/>
      <c r="D36549" s="294"/>
      <c r="E36549" s="294"/>
      <c r="F36549" s="294"/>
    </row>
    <row r="36550">
      <c r="A36550" s="294" t="s">
        <v>43769</v>
      </c>
      <c r="B36550" s="294"/>
      <c r="C36550" s="294"/>
      <c r="D36550" s="294"/>
      <c r="E36550" s="294"/>
      <c r="F36550" s="294"/>
    </row>
    <row r="36551">
      <c r="A36551" s="294" t="s">
        <v>43770</v>
      </c>
      <c r="B36551" s="294"/>
      <c r="C36551" s="294"/>
      <c r="D36551" s="294"/>
      <c r="E36551" s="294"/>
      <c r="F36551" s="294"/>
    </row>
    <row r="36552">
      <c r="A36552" s="294" t="s">
        <v>43771</v>
      </c>
      <c r="B36552" s="294"/>
      <c r="C36552" s="294"/>
      <c r="D36552" s="294"/>
      <c r="E36552" s="294"/>
      <c r="F36552" s="294"/>
    </row>
    <row r="36553">
      <c r="A36553" s="294" t="s">
        <v>43772</v>
      </c>
      <c r="B36553" s="294"/>
      <c r="C36553" s="294"/>
      <c r="D36553" s="294"/>
      <c r="E36553" s="294"/>
      <c r="F36553" s="294"/>
    </row>
    <row r="36554">
      <c r="A36554" s="294" t="s">
        <v>43773</v>
      </c>
      <c r="B36554" s="294"/>
      <c r="C36554" s="294"/>
      <c r="D36554" s="294"/>
      <c r="E36554" s="294"/>
      <c r="F36554" s="294"/>
    </row>
    <row r="36555">
      <c r="A36555" s="294" t="s">
        <v>21892</v>
      </c>
      <c r="B36555" s="294"/>
      <c r="C36555" s="294"/>
      <c r="D36555" s="294"/>
      <c r="E36555" s="294"/>
      <c r="F36555" s="294"/>
    </row>
    <row r="36556">
      <c r="A36556" s="294" t="s">
        <v>42841</v>
      </c>
      <c r="B36556" s="294"/>
      <c r="C36556" s="294"/>
      <c r="D36556" s="294"/>
      <c r="E36556" s="294"/>
      <c r="F36556" s="294"/>
    </row>
    <row r="36557">
      <c r="A36557" s="294"/>
      <c r="B36557" s="294"/>
      <c r="C36557" s="294"/>
      <c r="D36557" s="294"/>
      <c r="E36557" s="294"/>
      <c r="F36557" s="294"/>
    </row>
    <row r="36558">
      <c r="A36558" s="294" t="s">
        <v>42145</v>
      </c>
      <c r="B36558" s="294"/>
      <c r="C36558" s="294"/>
      <c r="D36558" s="294"/>
      <c r="E36558" s="294"/>
      <c r="F36558" s="294"/>
    </row>
    <row r="36559">
      <c r="A36559" s="294" t="s">
        <v>26884</v>
      </c>
      <c r="B36559" s="294"/>
      <c r="C36559" s="294"/>
      <c r="D36559" s="294"/>
      <c r="E36559" s="294"/>
      <c r="F36559" s="294"/>
    </row>
    <row r="36560">
      <c r="A36560" s="294"/>
      <c r="B36560" s="294"/>
      <c r="C36560" s="294"/>
      <c r="D36560" s="294"/>
      <c r="E36560" s="294"/>
      <c r="F36560" s="294"/>
    </row>
    <row r="36561">
      <c r="A36561" s="294" t="s">
        <v>43774</v>
      </c>
      <c r="B36561" s="294"/>
      <c r="C36561" s="294"/>
      <c r="D36561" s="294"/>
      <c r="E36561" s="294"/>
      <c r="F36561" s="294"/>
    </row>
    <row r="36562">
      <c r="A36562" s="294" t="s">
        <v>43775</v>
      </c>
      <c r="B36562" s="294"/>
      <c r="C36562" s="294"/>
      <c r="D36562" s="294"/>
      <c r="E36562" s="294"/>
      <c r="F36562" s="294"/>
    </row>
    <row r="36563">
      <c r="A36563" s="294" t="s">
        <v>43776</v>
      </c>
      <c r="B36563" s="294"/>
      <c r="C36563" s="294"/>
      <c r="D36563" s="294"/>
      <c r="E36563" s="294"/>
      <c r="F36563" s="294"/>
    </row>
    <row r="36564">
      <c r="A36564" s="294" t="s">
        <v>43777</v>
      </c>
      <c r="B36564" s="294"/>
      <c r="C36564" s="294"/>
      <c r="D36564" s="294"/>
      <c r="E36564" s="294"/>
      <c r="F36564" s="294"/>
    </row>
    <row r="36565">
      <c r="A36565" s="294" t="s">
        <v>41214</v>
      </c>
      <c r="B36565" s="294"/>
      <c r="C36565" s="294"/>
      <c r="D36565" s="294"/>
      <c r="E36565" s="294"/>
      <c r="F36565" s="294"/>
    </row>
    <row r="36566">
      <c r="A36566" s="294" t="s">
        <v>43778</v>
      </c>
      <c r="B36566" s="294"/>
      <c r="C36566" s="294"/>
      <c r="D36566" s="294"/>
      <c r="E36566" s="294"/>
      <c r="F36566" s="294"/>
    </row>
    <row r="36567">
      <c r="A36567" s="294" t="s">
        <v>43779</v>
      </c>
      <c r="B36567" s="294"/>
      <c r="C36567" s="294"/>
      <c r="D36567" s="294"/>
      <c r="E36567" s="294"/>
      <c r="F36567" s="294"/>
    </row>
    <row r="36568">
      <c r="A36568" s="294" t="s">
        <v>21921</v>
      </c>
      <c r="B36568" s="294"/>
      <c r="C36568" s="294"/>
      <c r="D36568" s="294"/>
      <c r="E36568" s="294"/>
      <c r="F36568" s="294"/>
    </row>
    <row r="36569">
      <c r="A36569" s="294" t="s">
        <v>43780</v>
      </c>
      <c r="B36569" s="294"/>
      <c r="C36569" s="294"/>
      <c r="D36569" s="294"/>
      <c r="E36569" s="294"/>
      <c r="F36569" s="294"/>
    </row>
    <row r="36570">
      <c r="A36570" s="294"/>
      <c r="B36570" s="294"/>
      <c r="C36570" s="294"/>
      <c r="D36570" s="294"/>
      <c r="E36570" s="294"/>
      <c r="F36570" s="294"/>
    </row>
    <row r="36571">
      <c r="A36571" s="294"/>
      <c r="B36571" s="294"/>
      <c r="C36571" s="294"/>
      <c r="D36571" s="294"/>
      <c r="E36571" s="294"/>
      <c r="F36571" s="294"/>
    </row>
    <row r="36572">
      <c r="A36572" s="294"/>
      <c r="B36572" s="294"/>
      <c r="C36572" s="294"/>
      <c r="D36572" s="294"/>
      <c r="E36572" s="294"/>
      <c r="F36572" s="294"/>
    </row>
    <row r="36573">
      <c r="A36573" s="294" t="s">
        <v>43781</v>
      </c>
      <c r="B36573" s="294"/>
      <c r="C36573" s="294"/>
      <c r="D36573" s="294"/>
      <c r="E36573" s="294"/>
      <c r="F36573" s="294"/>
    </row>
    <row r="36574">
      <c r="A36574" s="294"/>
      <c r="B36574" s="294"/>
      <c r="C36574" s="294"/>
      <c r="D36574" s="294"/>
      <c r="E36574" s="294"/>
      <c r="F36574" s="294"/>
    </row>
    <row r="36575">
      <c r="A36575" s="294" t="s">
        <v>43782</v>
      </c>
      <c r="B36575" s="294"/>
      <c r="C36575" s="294"/>
      <c r="D36575" s="294"/>
      <c r="E36575" s="294"/>
      <c r="F36575" s="294"/>
    </row>
    <row r="36576">
      <c r="A36576" s="294" t="s">
        <v>43783</v>
      </c>
      <c r="B36576" s="294"/>
      <c r="C36576" s="294"/>
      <c r="D36576" s="294"/>
      <c r="E36576" s="294"/>
      <c r="F36576" s="294"/>
    </row>
    <row r="36577">
      <c r="A36577" s="294" t="s">
        <v>43784</v>
      </c>
      <c r="B36577" s="294"/>
      <c r="C36577" s="294"/>
      <c r="D36577" s="294"/>
      <c r="E36577" s="294"/>
      <c r="F36577" s="294"/>
    </row>
    <row r="36578">
      <c r="A36578" s="294" t="s">
        <v>27102</v>
      </c>
      <c r="B36578" s="294"/>
      <c r="C36578" s="294"/>
      <c r="D36578" s="294"/>
      <c r="E36578" s="294"/>
      <c r="F36578" s="294"/>
    </row>
    <row r="36579">
      <c r="A36579" s="294" t="s">
        <v>23829</v>
      </c>
      <c r="B36579" s="294"/>
      <c r="C36579" s="294"/>
      <c r="D36579" s="294"/>
      <c r="E36579" s="294"/>
      <c r="F36579" s="294"/>
    </row>
    <row r="36580">
      <c r="A36580" s="294" t="s">
        <v>23830</v>
      </c>
      <c r="B36580" s="294"/>
      <c r="C36580" s="294"/>
      <c r="D36580" s="294"/>
      <c r="E36580" s="294"/>
      <c r="F36580" s="294"/>
    </row>
    <row r="36581">
      <c r="A36581" s="294" t="s">
        <v>31560</v>
      </c>
      <c r="B36581" s="294"/>
      <c r="C36581" s="294"/>
      <c r="D36581" s="294"/>
      <c r="E36581" s="294"/>
      <c r="F36581" s="294"/>
    </row>
    <row r="36582">
      <c r="A36582" s="294" t="s">
        <v>43785</v>
      </c>
      <c r="B36582" s="294"/>
      <c r="C36582" s="294"/>
      <c r="D36582" s="294"/>
      <c r="E36582" s="294"/>
      <c r="F36582" s="294"/>
    </row>
    <row r="36583">
      <c r="A36583" s="294" t="s">
        <v>43786</v>
      </c>
      <c r="B36583" s="294"/>
      <c r="C36583" s="294"/>
      <c r="D36583" s="294"/>
      <c r="E36583" s="294"/>
      <c r="F36583" s="294"/>
    </row>
    <row r="36584">
      <c r="A36584" s="294" t="s">
        <v>43787</v>
      </c>
      <c r="B36584" s="294"/>
      <c r="C36584" s="294"/>
      <c r="D36584" s="294"/>
      <c r="E36584" s="294"/>
      <c r="F36584" s="294"/>
    </row>
    <row r="36585">
      <c r="A36585" s="294" t="s">
        <v>38164</v>
      </c>
      <c r="B36585" s="294"/>
      <c r="C36585" s="294"/>
      <c r="D36585" s="294"/>
      <c r="E36585" s="294"/>
      <c r="F36585" s="294"/>
    </row>
    <row r="36586">
      <c r="A36586" s="294" t="s">
        <v>23825</v>
      </c>
      <c r="B36586" s="294"/>
      <c r="C36586" s="294"/>
      <c r="D36586" s="294"/>
      <c r="E36586" s="294"/>
      <c r="F36586" s="294"/>
    </row>
    <row r="36587">
      <c r="A36587" s="294"/>
      <c r="B36587" s="294"/>
      <c r="C36587" s="294"/>
      <c r="D36587" s="294"/>
      <c r="E36587" s="294"/>
      <c r="F36587" s="294"/>
    </row>
    <row r="36588">
      <c r="A36588" s="294" t="s">
        <v>43788</v>
      </c>
      <c r="B36588" s="294"/>
      <c r="C36588" s="294"/>
      <c r="D36588" s="294"/>
      <c r="E36588" s="294"/>
      <c r="F36588" s="294"/>
    </row>
    <row r="36589">
      <c r="A36589" s="294" t="s">
        <v>33655</v>
      </c>
      <c r="B36589" s="294"/>
      <c r="C36589" s="294"/>
      <c r="D36589" s="294"/>
      <c r="E36589" s="294"/>
      <c r="F36589" s="294"/>
    </row>
    <row r="36590">
      <c r="A36590" s="294" t="s">
        <v>38799</v>
      </c>
      <c r="B36590" s="294"/>
      <c r="C36590" s="294"/>
      <c r="D36590" s="294"/>
      <c r="E36590" s="294"/>
      <c r="F36590" s="294"/>
    </row>
    <row r="36591">
      <c r="A36591" s="294" t="s">
        <v>43148</v>
      </c>
      <c r="B36591" s="294"/>
      <c r="C36591" s="294"/>
      <c r="D36591" s="294"/>
      <c r="E36591" s="294"/>
      <c r="F36591" s="294"/>
    </row>
    <row r="36592">
      <c r="A36592" s="294" t="s">
        <v>43789</v>
      </c>
      <c r="B36592" s="294"/>
      <c r="C36592" s="294"/>
      <c r="D36592" s="294"/>
      <c r="E36592" s="294"/>
      <c r="F36592" s="294"/>
    </row>
    <row r="36593">
      <c r="A36593" s="294" t="s">
        <v>43790</v>
      </c>
      <c r="B36593" s="294"/>
      <c r="C36593" s="294"/>
      <c r="D36593" s="294"/>
      <c r="E36593" s="294"/>
      <c r="F36593" s="294"/>
    </row>
    <row r="36594">
      <c r="A36594" s="294" t="s">
        <v>39326</v>
      </c>
      <c r="B36594" s="294"/>
      <c r="C36594" s="294"/>
      <c r="D36594" s="294"/>
      <c r="E36594" s="294"/>
      <c r="F36594" s="294"/>
    </row>
    <row r="36595">
      <c r="A36595" s="294" t="s">
        <v>39325</v>
      </c>
      <c r="B36595" s="294"/>
      <c r="C36595" s="294"/>
      <c r="D36595" s="294"/>
      <c r="E36595" s="294"/>
      <c r="F36595" s="294"/>
    </row>
    <row r="36596">
      <c r="A36596" s="294" t="s">
        <v>38309</v>
      </c>
      <c r="B36596" s="294"/>
      <c r="C36596" s="294"/>
      <c r="D36596" s="294"/>
      <c r="E36596" s="294"/>
      <c r="F36596" s="294"/>
    </row>
    <row r="36597">
      <c r="A36597" s="294" t="s">
        <v>22631</v>
      </c>
      <c r="B36597" s="294"/>
      <c r="C36597" s="294"/>
      <c r="D36597" s="294"/>
      <c r="E36597" s="294"/>
      <c r="F36597" s="294"/>
    </row>
    <row r="36598">
      <c r="A36598" s="294" t="s">
        <v>43791</v>
      </c>
      <c r="B36598" s="294"/>
      <c r="C36598" s="294"/>
      <c r="D36598" s="294"/>
      <c r="E36598" s="294"/>
      <c r="F36598" s="294"/>
    </row>
    <row r="36599">
      <c r="A36599" s="294" t="s">
        <v>42780</v>
      </c>
      <c r="B36599" s="294"/>
      <c r="C36599" s="294"/>
      <c r="D36599" s="294"/>
      <c r="E36599" s="294"/>
      <c r="F36599" s="294"/>
    </row>
    <row r="36600">
      <c r="A36600" s="294" t="s">
        <v>39329</v>
      </c>
      <c r="B36600" s="294"/>
      <c r="C36600" s="294"/>
      <c r="D36600" s="294"/>
      <c r="E36600" s="294"/>
      <c r="F36600" s="294"/>
    </row>
    <row r="36601">
      <c r="A36601" s="294" t="s">
        <v>39327</v>
      </c>
      <c r="B36601" s="294"/>
      <c r="C36601" s="294"/>
      <c r="D36601" s="294"/>
      <c r="E36601" s="294"/>
      <c r="F36601" s="294"/>
    </row>
    <row r="36602">
      <c r="A36602" s="294" t="s">
        <v>43792</v>
      </c>
      <c r="B36602" s="294"/>
      <c r="C36602" s="294"/>
      <c r="D36602" s="294"/>
      <c r="E36602" s="294"/>
      <c r="F36602" s="294"/>
    </row>
    <row r="36603">
      <c r="A36603" s="294" t="s">
        <v>43793</v>
      </c>
      <c r="B36603" s="294"/>
      <c r="C36603" s="294"/>
      <c r="D36603" s="294"/>
      <c r="E36603" s="294"/>
      <c r="F36603" s="294"/>
    </row>
    <row r="36604">
      <c r="A36604" s="294" t="s">
        <v>39330</v>
      </c>
      <c r="B36604" s="294"/>
      <c r="C36604" s="294"/>
      <c r="D36604" s="294"/>
      <c r="E36604" s="294"/>
      <c r="F36604" s="294"/>
    </row>
    <row r="36605">
      <c r="A36605" s="294" t="s">
        <v>39354</v>
      </c>
      <c r="B36605" s="294"/>
      <c r="C36605" s="294"/>
      <c r="D36605" s="294"/>
      <c r="E36605" s="294"/>
      <c r="F36605" s="294"/>
    </row>
    <row r="36606">
      <c r="A36606" s="294" t="s">
        <v>43794</v>
      </c>
      <c r="B36606" s="294"/>
      <c r="C36606" s="294"/>
      <c r="D36606" s="294"/>
      <c r="E36606" s="294"/>
      <c r="F36606" s="294"/>
    </row>
    <row r="36607">
      <c r="A36607" s="294" t="s">
        <v>43795</v>
      </c>
      <c r="B36607" s="294"/>
      <c r="C36607" s="294"/>
      <c r="D36607" s="294"/>
      <c r="E36607" s="294"/>
      <c r="F36607" s="294"/>
    </row>
    <row r="36608">
      <c r="A36608" s="294"/>
      <c r="B36608" s="294"/>
      <c r="C36608" s="294"/>
      <c r="D36608" s="294"/>
      <c r="E36608" s="294"/>
      <c r="F36608" s="294"/>
    </row>
    <row r="36609">
      <c r="A36609" s="294" t="s">
        <v>41905</v>
      </c>
      <c r="B36609" s="294"/>
      <c r="C36609" s="294"/>
      <c r="D36609" s="294"/>
      <c r="E36609" s="294"/>
      <c r="F36609" s="294"/>
    </row>
    <row r="36610">
      <c r="A36610" s="294"/>
      <c r="B36610" s="294"/>
      <c r="C36610" s="294"/>
      <c r="D36610" s="294"/>
      <c r="E36610" s="294"/>
      <c r="F36610" s="294"/>
    </row>
    <row r="36611">
      <c r="A36611" s="294" t="s">
        <v>23832</v>
      </c>
      <c r="B36611" s="294"/>
      <c r="C36611" s="294"/>
      <c r="D36611" s="294"/>
      <c r="E36611" s="294"/>
      <c r="F36611" s="294"/>
    </row>
    <row r="36612">
      <c r="A36612" s="294" t="s">
        <v>43177</v>
      </c>
      <c r="B36612" s="294"/>
      <c r="C36612" s="294"/>
      <c r="D36612" s="294"/>
      <c r="E36612" s="294"/>
      <c r="F36612" s="294"/>
    </row>
    <row r="36613">
      <c r="A36613" s="294" t="s">
        <v>42474</v>
      </c>
      <c r="B36613" s="294"/>
      <c r="C36613" s="294"/>
      <c r="D36613" s="294"/>
      <c r="E36613" s="294"/>
      <c r="F36613" s="294"/>
    </row>
    <row r="36614">
      <c r="A36614" s="294" t="s">
        <v>40453</v>
      </c>
      <c r="B36614" s="294"/>
      <c r="C36614" s="294"/>
      <c r="D36614" s="294"/>
      <c r="E36614" s="294"/>
      <c r="F36614" s="294"/>
    </row>
    <row r="36615">
      <c r="A36615" s="294" t="s">
        <v>41621</v>
      </c>
      <c r="B36615" s="294"/>
      <c r="C36615" s="294"/>
      <c r="D36615" s="294"/>
      <c r="E36615" s="294"/>
      <c r="F36615" s="294"/>
    </row>
    <row r="36616">
      <c r="A36616" s="294" t="s">
        <v>43796</v>
      </c>
      <c r="B36616" s="294"/>
      <c r="C36616" s="294"/>
      <c r="D36616" s="294"/>
      <c r="E36616" s="294"/>
      <c r="F36616" s="294"/>
    </row>
    <row r="36617">
      <c r="A36617" s="294" t="s">
        <v>43797</v>
      </c>
      <c r="B36617" s="294"/>
      <c r="C36617" s="294"/>
      <c r="D36617" s="294"/>
      <c r="E36617" s="294"/>
      <c r="F36617" s="294"/>
    </row>
    <row r="36618">
      <c r="A36618" s="294" t="s">
        <v>43798</v>
      </c>
      <c r="B36618" s="294"/>
      <c r="C36618" s="294"/>
      <c r="D36618" s="294"/>
      <c r="E36618" s="294"/>
      <c r="F36618" s="294"/>
    </row>
    <row r="36619">
      <c r="A36619" s="294" t="s">
        <v>43799</v>
      </c>
      <c r="B36619" s="294"/>
      <c r="C36619" s="294"/>
      <c r="D36619" s="294"/>
      <c r="E36619" s="294"/>
      <c r="F36619" s="294"/>
    </row>
    <row r="36620">
      <c r="A36620" s="294" t="s">
        <v>25511</v>
      </c>
      <c r="B36620" s="294"/>
      <c r="C36620" s="294"/>
      <c r="D36620" s="294"/>
      <c r="E36620" s="294"/>
      <c r="F36620" s="294"/>
    </row>
    <row r="36621">
      <c r="A36621" s="294" t="s">
        <v>40460</v>
      </c>
      <c r="B36621" s="294"/>
      <c r="C36621" s="294"/>
      <c r="D36621" s="294"/>
      <c r="E36621" s="294"/>
      <c r="F36621" s="294"/>
    </row>
    <row r="36622">
      <c r="A36622" s="294" t="s">
        <v>43800</v>
      </c>
      <c r="B36622" s="294"/>
      <c r="C36622" s="294"/>
      <c r="D36622" s="294"/>
      <c r="E36622" s="294"/>
      <c r="F36622" s="294"/>
    </row>
    <row r="36623">
      <c r="A36623" s="294" t="s">
        <v>43801</v>
      </c>
      <c r="B36623" s="294"/>
      <c r="C36623" s="294"/>
      <c r="D36623" s="294"/>
      <c r="E36623" s="294"/>
      <c r="F36623" s="294"/>
    </row>
    <row r="36624">
      <c r="A36624" s="294" t="s">
        <v>43802</v>
      </c>
      <c r="B36624" s="294"/>
      <c r="C36624" s="294"/>
      <c r="D36624" s="294"/>
      <c r="E36624" s="294"/>
      <c r="F36624" s="294"/>
    </row>
    <row r="36625">
      <c r="A36625" s="294" t="s">
        <v>43803</v>
      </c>
      <c r="B36625" s="294"/>
      <c r="C36625" s="294"/>
      <c r="D36625" s="294"/>
      <c r="E36625" s="294"/>
      <c r="F36625" s="294"/>
    </row>
    <row r="36626">
      <c r="A36626" s="294"/>
      <c r="B36626" s="294"/>
      <c r="C36626" s="294"/>
      <c r="D36626" s="294"/>
      <c r="E36626" s="294"/>
      <c r="F36626" s="294"/>
    </row>
    <row r="36627">
      <c r="A36627" s="294" t="s">
        <v>42784</v>
      </c>
      <c r="B36627" s="294"/>
      <c r="C36627" s="294"/>
      <c r="D36627" s="294"/>
      <c r="E36627" s="294"/>
      <c r="F36627" s="294"/>
    </row>
    <row r="36628">
      <c r="A36628" s="294"/>
      <c r="B36628" s="294"/>
      <c r="C36628" s="294"/>
      <c r="D36628" s="294"/>
      <c r="E36628" s="294"/>
      <c r="F36628" s="294"/>
    </row>
    <row r="36629">
      <c r="A36629" s="294" t="s">
        <v>42606</v>
      </c>
      <c r="B36629" s="294"/>
      <c r="C36629" s="294"/>
      <c r="D36629" s="294"/>
      <c r="E36629" s="294"/>
      <c r="F36629" s="294"/>
    </row>
    <row r="36630">
      <c r="A36630" s="294" t="s">
        <v>41014</v>
      </c>
      <c r="B36630" s="294"/>
      <c r="C36630" s="294"/>
      <c r="D36630" s="294"/>
      <c r="E36630" s="294"/>
      <c r="F36630" s="294"/>
    </row>
    <row r="36631">
      <c r="A36631" s="294" t="s">
        <v>41016</v>
      </c>
      <c r="B36631" s="294"/>
      <c r="C36631" s="294"/>
      <c r="D36631" s="294"/>
      <c r="E36631" s="294"/>
      <c r="F36631" s="294"/>
    </row>
    <row r="36632">
      <c r="A36632" s="294" t="s">
        <v>41235</v>
      </c>
      <c r="B36632" s="294"/>
      <c r="C36632" s="294"/>
      <c r="D36632" s="294"/>
      <c r="E36632" s="294"/>
      <c r="F36632" s="294"/>
    </row>
    <row r="36633">
      <c r="A36633" s="294" t="s">
        <v>41236</v>
      </c>
      <c r="B36633" s="294"/>
      <c r="C36633" s="294"/>
      <c r="D36633" s="294"/>
      <c r="E36633" s="294"/>
      <c r="F36633" s="294"/>
    </row>
    <row r="36634">
      <c r="A36634" s="294" t="s">
        <v>35475</v>
      </c>
      <c r="B36634" s="294"/>
      <c r="C36634" s="294"/>
      <c r="D36634" s="294"/>
      <c r="E36634" s="294"/>
      <c r="F36634" s="294"/>
    </row>
    <row r="36635">
      <c r="A36635" s="294" t="s">
        <v>39347</v>
      </c>
      <c r="B36635" s="294"/>
      <c r="C36635" s="294"/>
      <c r="D36635" s="294"/>
      <c r="E36635" s="294"/>
      <c r="F36635" s="294"/>
    </row>
    <row r="36636">
      <c r="A36636" s="294" t="s">
        <v>43604</v>
      </c>
      <c r="B36636" s="294"/>
      <c r="C36636" s="294"/>
      <c r="D36636" s="294"/>
      <c r="E36636" s="294"/>
      <c r="F36636" s="294"/>
    </row>
    <row r="36637">
      <c r="A36637" s="294" t="s">
        <v>43804</v>
      </c>
      <c r="B36637" s="294"/>
      <c r="C36637" s="294"/>
      <c r="D36637" s="294"/>
      <c r="E36637" s="294"/>
      <c r="F36637" s="294"/>
    </row>
    <row r="36638">
      <c r="A36638" s="294" t="s">
        <v>43805</v>
      </c>
      <c r="B36638" s="294"/>
      <c r="C36638" s="294"/>
      <c r="D36638" s="294"/>
      <c r="E36638" s="294"/>
      <c r="F36638" s="294"/>
    </row>
    <row r="36639">
      <c r="A36639" s="294" t="s">
        <v>43806</v>
      </c>
      <c r="B36639" s="294"/>
      <c r="C36639" s="294"/>
      <c r="D36639" s="294"/>
      <c r="E36639" s="294"/>
      <c r="F36639" s="294"/>
    </row>
    <row r="36640">
      <c r="A36640" s="294" t="s">
        <v>43807</v>
      </c>
      <c r="B36640" s="294"/>
      <c r="C36640" s="294"/>
      <c r="D36640" s="294"/>
      <c r="E36640" s="294"/>
      <c r="F36640" s="294"/>
    </row>
    <row r="36641">
      <c r="A36641" s="294" t="s">
        <v>43808</v>
      </c>
      <c r="B36641" s="294"/>
      <c r="C36641" s="294"/>
      <c r="D36641" s="294"/>
      <c r="E36641" s="294"/>
      <c r="F36641" s="294"/>
    </row>
    <row r="36642">
      <c r="A36642" s="294" t="s">
        <v>43809</v>
      </c>
      <c r="B36642" s="294"/>
      <c r="C36642" s="294"/>
      <c r="D36642" s="294"/>
      <c r="E36642" s="294"/>
      <c r="F36642" s="294"/>
    </row>
    <row r="36643">
      <c r="A36643" s="294"/>
      <c r="B36643" s="294"/>
      <c r="C36643" s="294"/>
      <c r="D36643" s="294"/>
      <c r="E36643" s="294"/>
      <c r="F36643" s="294"/>
    </row>
    <row r="36644">
      <c r="A36644" s="294"/>
      <c r="B36644" s="294"/>
      <c r="C36644" s="294"/>
      <c r="D36644" s="294"/>
      <c r="E36644" s="294"/>
      <c r="F36644" s="294"/>
    </row>
    <row r="36645">
      <c r="A36645" s="294" t="s">
        <v>41927</v>
      </c>
      <c r="B36645" s="294"/>
      <c r="C36645" s="294"/>
      <c r="D36645" s="294"/>
      <c r="E36645" s="294"/>
      <c r="F36645" s="294"/>
    </row>
    <row r="36646">
      <c r="A36646" s="294" t="s">
        <v>43810</v>
      </c>
      <c r="B36646" s="294"/>
      <c r="C36646" s="294"/>
      <c r="D36646" s="294"/>
      <c r="E36646" s="294"/>
      <c r="F36646" s="294"/>
    </row>
    <row r="36647">
      <c r="A36647" s="294" t="s">
        <v>21672</v>
      </c>
      <c r="B36647" s="294"/>
      <c r="C36647" s="294"/>
      <c r="D36647" s="294"/>
      <c r="E36647" s="294"/>
      <c r="F36647" s="294"/>
    </row>
    <row r="36648">
      <c r="A36648" s="294" t="s">
        <v>43762</v>
      </c>
      <c r="B36648" s="294"/>
      <c r="C36648" s="294"/>
      <c r="D36648" s="294"/>
      <c r="E36648" s="294"/>
      <c r="F36648" s="294"/>
    </row>
    <row r="36649">
      <c r="A36649" s="294"/>
      <c r="B36649" s="294"/>
      <c r="C36649" s="294"/>
      <c r="D36649" s="294"/>
      <c r="E36649" s="294"/>
      <c r="F36649" s="294"/>
    </row>
    <row r="36650">
      <c r="A36650" s="294"/>
      <c r="B36650" s="294"/>
      <c r="C36650" s="294"/>
      <c r="D36650" s="294"/>
      <c r="E36650" s="294"/>
      <c r="F36650" s="294"/>
    </row>
    <row r="36651">
      <c r="A36651" s="294" t="s">
        <v>21429</v>
      </c>
      <c r="B36651" s="294"/>
      <c r="C36651" s="294"/>
      <c r="D36651" s="294"/>
      <c r="E36651" s="294"/>
      <c r="F36651" s="294"/>
    </row>
    <row r="36652">
      <c r="A36652" s="294"/>
      <c r="B36652" s="294"/>
      <c r="C36652" s="294"/>
      <c r="D36652" s="294"/>
      <c r="E36652" s="294"/>
      <c r="F36652" s="294"/>
    </row>
    <row r="36653">
      <c r="A36653" s="294" t="s">
        <v>39374</v>
      </c>
      <c r="B36653" s="294"/>
      <c r="C36653" s="294"/>
      <c r="D36653" s="294"/>
      <c r="E36653" s="294"/>
      <c r="F36653" s="294"/>
    </row>
    <row r="36654">
      <c r="A36654" s="294" t="s">
        <v>43811</v>
      </c>
      <c r="B36654" s="294"/>
      <c r="C36654" s="294"/>
      <c r="D36654" s="294"/>
      <c r="E36654" s="294"/>
      <c r="F36654" s="294"/>
    </row>
    <row r="36655">
      <c r="A36655" s="294" t="s">
        <v>43812</v>
      </c>
      <c r="B36655" s="294"/>
      <c r="C36655" s="294"/>
      <c r="D36655" s="294"/>
      <c r="E36655" s="294"/>
      <c r="F36655" s="294"/>
    </row>
    <row r="36656">
      <c r="A36656" s="294" t="s">
        <v>39362</v>
      </c>
      <c r="B36656" s="294"/>
      <c r="C36656" s="294"/>
      <c r="D36656" s="294"/>
      <c r="E36656" s="294"/>
      <c r="F36656" s="294"/>
    </row>
    <row r="36657">
      <c r="A36657" s="294" t="s">
        <v>39371</v>
      </c>
      <c r="B36657" s="294"/>
      <c r="C36657" s="294"/>
      <c r="D36657" s="294"/>
      <c r="E36657" s="294"/>
      <c r="F36657" s="294"/>
    </row>
    <row r="36658">
      <c r="A36658" s="294" t="s">
        <v>43177</v>
      </c>
      <c r="B36658" s="294"/>
      <c r="C36658" s="294"/>
      <c r="D36658" s="294"/>
      <c r="E36658" s="294"/>
      <c r="F36658" s="294"/>
    </row>
    <row r="36659">
      <c r="A36659" s="294" t="s">
        <v>39376</v>
      </c>
      <c r="B36659" s="294"/>
      <c r="C36659" s="294"/>
      <c r="D36659" s="294"/>
      <c r="E36659" s="294"/>
      <c r="F36659" s="294"/>
    </row>
    <row r="36660">
      <c r="A36660" s="294" t="s">
        <v>39363</v>
      </c>
      <c r="B36660" s="294"/>
      <c r="C36660" s="294"/>
      <c r="D36660" s="294"/>
      <c r="E36660" s="294"/>
      <c r="F36660" s="294"/>
    </row>
    <row r="36661">
      <c r="A36661" s="294" t="s">
        <v>43267</v>
      </c>
      <c r="B36661" s="294"/>
      <c r="C36661" s="294"/>
      <c r="D36661" s="294"/>
      <c r="E36661" s="294"/>
      <c r="F36661" s="294"/>
    </row>
    <row r="36662">
      <c r="A36662" s="294" t="s">
        <v>43813</v>
      </c>
      <c r="B36662" s="294"/>
      <c r="C36662" s="294"/>
      <c r="D36662" s="294"/>
      <c r="E36662" s="294"/>
      <c r="F36662" s="294"/>
    </row>
    <row r="36663">
      <c r="A36663" s="294"/>
      <c r="B36663" s="294"/>
      <c r="C36663" s="294"/>
      <c r="D36663" s="294"/>
      <c r="E36663" s="294"/>
      <c r="F36663" s="294"/>
    </row>
    <row r="36664">
      <c r="A36664" s="294"/>
      <c r="B36664" s="294"/>
      <c r="C36664" s="294"/>
      <c r="D36664" s="294"/>
      <c r="E36664" s="294"/>
      <c r="F36664" s="294"/>
    </row>
    <row r="36665">
      <c r="A36665" s="294"/>
      <c r="B36665" s="294"/>
      <c r="C36665" s="294"/>
      <c r="D36665" s="294"/>
      <c r="E36665" s="294"/>
      <c r="F36665" s="294"/>
    </row>
    <row r="36666">
      <c r="A36666" s="294" t="s">
        <v>21326</v>
      </c>
      <c r="B36666" s="294"/>
      <c r="C36666" s="294"/>
      <c r="D36666" s="294"/>
      <c r="E36666" s="294"/>
      <c r="F36666" s="294"/>
    </row>
    <row r="36667">
      <c r="A36667" s="294"/>
      <c r="B36667" s="294"/>
      <c r="C36667" s="294"/>
      <c r="D36667" s="294"/>
      <c r="E36667" s="294"/>
      <c r="F36667" s="294"/>
    </row>
    <row r="36668">
      <c r="A36668" s="294" t="s">
        <v>43814</v>
      </c>
      <c r="B36668" s="294"/>
      <c r="C36668" s="294"/>
      <c r="D36668" s="294"/>
      <c r="E36668" s="294"/>
      <c r="F36668" s="294"/>
    </row>
    <row r="36669">
      <c r="A36669" s="294" t="s">
        <v>43815</v>
      </c>
      <c r="B36669" s="294"/>
      <c r="C36669" s="294"/>
      <c r="D36669" s="294"/>
      <c r="E36669" s="294"/>
      <c r="F36669" s="294"/>
    </row>
    <row r="36670">
      <c r="A36670" s="294" t="s">
        <v>43816</v>
      </c>
      <c r="B36670" s="294"/>
      <c r="C36670" s="294"/>
      <c r="D36670" s="294"/>
      <c r="E36670" s="294"/>
      <c r="F36670" s="294"/>
    </row>
    <row r="36671">
      <c r="A36671" s="294" t="s">
        <v>43815</v>
      </c>
      <c r="B36671" s="294"/>
      <c r="C36671" s="294"/>
      <c r="D36671" s="294"/>
      <c r="E36671" s="294"/>
      <c r="F36671" s="294"/>
    </row>
    <row r="36672">
      <c r="A36672" s="294" t="s">
        <v>43817</v>
      </c>
      <c r="B36672" s="294"/>
      <c r="C36672" s="294"/>
      <c r="D36672" s="294"/>
      <c r="E36672" s="294"/>
      <c r="F36672" s="294"/>
    </row>
    <row r="36673">
      <c r="A36673" s="294" t="s">
        <v>43815</v>
      </c>
      <c r="B36673" s="294"/>
      <c r="C36673" s="294"/>
      <c r="D36673" s="294"/>
      <c r="E36673" s="294"/>
      <c r="F36673" s="294"/>
    </row>
    <row r="36674">
      <c r="A36674" s="294" t="s">
        <v>43818</v>
      </c>
      <c r="B36674" s="294"/>
      <c r="C36674" s="294"/>
      <c r="D36674" s="294"/>
      <c r="E36674" s="294"/>
      <c r="F36674" s="294"/>
    </row>
    <row r="36675">
      <c r="A36675" s="294" t="s">
        <v>43815</v>
      </c>
      <c r="B36675" s="294"/>
      <c r="C36675" s="294"/>
      <c r="D36675" s="294"/>
      <c r="E36675" s="294"/>
      <c r="F36675" s="294"/>
    </row>
    <row r="36676">
      <c r="A36676" s="294" t="s">
        <v>43819</v>
      </c>
      <c r="B36676" s="294"/>
      <c r="C36676" s="294"/>
      <c r="D36676" s="294"/>
      <c r="E36676" s="294"/>
      <c r="F36676" s="294"/>
    </row>
    <row r="36677">
      <c r="A36677" s="294" t="s">
        <v>43815</v>
      </c>
      <c r="B36677" s="294"/>
      <c r="C36677" s="294"/>
      <c r="D36677" s="294"/>
      <c r="E36677" s="294"/>
      <c r="F36677" s="294"/>
    </row>
    <row r="36678">
      <c r="A36678" s="294" t="s">
        <v>43820</v>
      </c>
      <c r="B36678" s="294"/>
      <c r="C36678" s="294"/>
      <c r="D36678" s="294"/>
      <c r="E36678" s="294"/>
      <c r="F36678" s="294"/>
    </row>
    <row r="36679">
      <c r="A36679" s="294" t="s">
        <v>21892</v>
      </c>
      <c r="B36679" s="294"/>
      <c r="C36679" s="294"/>
      <c r="D36679" s="294"/>
      <c r="E36679" s="294"/>
      <c r="F36679" s="294"/>
    </row>
    <row r="36680">
      <c r="A36680" s="294" t="s">
        <v>43821</v>
      </c>
      <c r="B36680" s="294"/>
      <c r="C36680" s="294"/>
      <c r="D36680" s="294"/>
      <c r="E36680" s="294"/>
      <c r="F36680" s="294"/>
    </row>
    <row r="36681">
      <c r="A36681" s="294"/>
      <c r="B36681" s="294"/>
      <c r="C36681" s="294"/>
      <c r="D36681" s="294"/>
      <c r="E36681" s="294"/>
      <c r="F36681" s="294"/>
    </row>
    <row r="36682">
      <c r="A36682" s="294" t="s">
        <v>25653</v>
      </c>
      <c r="B36682" s="294"/>
      <c r="C36682" s="294"/>
      <c r="D36682" s="294"/>
      <c r="E36682" s="294"/>
      <c r="F36682" s="294"/>
    </row>
    <row r="36683">
      <c r="A36683" s="294" t="s">
        <v>23767</v>
      </c>
      <c r="B36683" s="294"/>
      <c r="C36683" s="294"/>
      <c r="D36683" s="294"/>
      <c r="E36683" s="294"/>
      <c r="F36683" s="294"/>
    </row>
    <row r="36684">
      <c r="A36684" s="294"/>
      <c r="B36684" s="294"/>
      <c r="C36684" s="294"/>
      <c r="D36684" s="294"/>
      <c r="E36684" s="294"/>
      <c r="F36684" s="294"/>
    </row>
    <row r="36685">
      <c r="A36685" s="294" t="s">
        <v>25056</v>
      </c>
      <c r="B36685" s="294"/>
      <c r="C36685" s="294"/>
      <c r="D36685" s="294"/>
      <c r="E36685" s="294"/>
      <c r="F36685" s="294"/>
    </row>
    <row r="36686">
      <c r="A36686" s="294" t="s">
        <v>43822</v>
      </c>
      <c r="B36686" s="294"/>
      <c r="C36686" s="294"/>
      <c r="D36686" s="294"/>
      <c r="E36686" s="294"/>
      <c r="F36686" s="294"/>
    </row>
    <row r="36687">
      <c r="A36687" s="294" t="s">
        <v>38086</v>
      </c>
      <c r="B36687" s="294"/>
      <c r="C36687" s="294"/>
      <c r="D36687" s="294"/>
      <c r="E36687" s="294"/>
      <c r="F36687" s="294"/>
    </row>
    <row r="36688">
      <c r="A36688" s="294" t="s">
        <v>43823</v>
      </c>
      <c r="B36688" s="294"/>
      <c r="C36688" s="294"/>
      <c r="D36688" s="294"/>
      <c r="E36688" s="294"/>
      <c r="F36688" s="294"/>
    </row>
    <row r="36689">
      <c r="A36689" s="294" t="s">
        <v>22056</v>
      </c>
      <c r="B36689" s="294"/>
      <c r="C36689" s="294"/>
      <c r="D36689" s="294"/>
      <c r="E36689" s="294"/>
      <c r="F36689" s="294"/>
    </row>
    <row r="36690">
      <c r="A36690" s="294"/>
      <c r="B36690" s="294"/>
      <c r="C36690" s="294"/>
      <c r="D36690" s="294"/>
      <c r="E36690" s="294"/>
      <c r="F36690" s="294"/>
    </row>
    <row r="36691">
      <c r="A36691" s="294" t="s">
        <v>23201</v>
      </c>
      <c r="B36691" s="294"/>
      <c r="C36691" s="294"/>
      <c r="D36691" s="294"/>
      <c r="E36691" s="294"/>
      <c r="F36691" s="294"/>
    </row>
    <row r="36692">
      <c r="A36692" s="294" t="s">
        <v>23772</v>
      </c>
      <c r="B36692" s="294"/>
      <c r="C36692" s="294"/>
      <c r="D36692" s="294"/>
      <c r="E36692" s="294"/>
      <c r="F36692" s="294"/>
    </row>
    <row r="36693">
      <c r="A36693" s="294"/>
      <c r="B36693" s="294"/>
      <c r="C36693" s="294"/>
      <c r="D36693" s="294"/>
      <c r="E36693" s="294"/>
      <c r="F36693" s="294"/>
    </row>
    <row r="36694">
      <c r="A36694" s="294" t="s">
        <v>42209</v>
      </c>
      <c r="B36694" s="294"/>
      <c r="C36694" s="294"/>
      <c r="D36694" s="294"/>
      <c r="E36694" s="294"/>
      <c r="F36694" s="294"/>
    </row>
    <row r="36695">
      <c r="A36695" s="294" t="s">
        <v>43824</v>
      </c>
      <c r="B36695" s="294"/>
      <c r="C36695" s="294"/>
      <c r="D36695" s="294"/>
      <c r="E36695" s="294"/>
      <c r="F36695" s="294"/>
    </row>
    <row r="36696">
      <c r="A36696" s="294" t="s">
        <v>40106</v>
      </c>
      <c r="B36696" s="294"/>
      <c r="C36696" s="294"/>
      <c r="D36696" s="294"/>
      <c r="E36696" s="294"/>
      <c r="F36696" s="294"/>
    </row>
    <row r="36697">
      <c r="A36697" s="294" t="s">
        <v>41380</v>
      </c>
      <c r="B36697" s="294"/>
      <c r="C36697" s="294"/>
      <c r="D36697" s="294"/>
      <c r="E36697" s="294"/>
      <c r="F36697" s="294"/>
    </row>
    <row r="36698">
      <c r="A36698" s="294" t="s">
        <v>24293</v>
      </c>
      <c r="B36698" s="294"/>
      <c r="C36698" s="294"/>
      <c r="D36698" s="294"/>
      <c r="E36698" s="294"/>
      <c r="F36698" s="294"/>
    </row>
    <row r="36699">
      <c r="A36699" s="294" t="s">
        <v>43825</v>
      </c>
      <c r="B36699" s="294"/>
      <c r="C36699" s="294"/>
      <c r="D36699" s="294"/>
      <c r="E36699" s="294"/>
      <c r="F36699" s="294"/>
    </row>
    <row r="36700">
      <c r="A36700" s="294"/>
      <c r="B36700" s="294"/>
      <c r="C36700" s="294"/>
      <c r="D36700" s="294"/>
      <c r="E36700" s="294"/>
      <c r="F36700" s="294"/>
    </row>
    <row r="36701">
      <c r="A36701" s="294" t="s">
        <v>24089</v>
      </c>
      <c r="B36701" s="294"/>
      <c r="C36701" s="294"/>
      <c r="D36701" s="294"/>
      <c r="E36701" s="294"/>
      <c r="F36701" s="294"/>
    </row>
    <row r="36702">
      <c r="A36702" s="294" t="s">
        <v>29021</v>
      </c>
      <c r="B36702" s="294"/>
      <c r="C36702" s="294"/>
      <c r="D36702" s="294"/>
      <c r="E36702" s="294"/>
      <c r="F36702" s="294"/>
    </row>
    <row r="36703">
      <c r="A36703" s="294"/>
      <c r="B36703" s="294"/>
      <c r="C36703" s="294"/>
      <c r="D36703" s="294"/>
      <c r="E36703" s="294"/>
      <c r="F36703" s="294"/>
    </row>
    <row r="36704">
      <c r="A36704" s="294" t="s">
        <v>43826</v>
      </c>
      <c r="B36704" s="294"/>
      <c r="C36704" s="294"/>
      <c r="D36704" s="294"/>
      <c r="E36704" s="294"/>
      <c r="F36704" s="294"/>
    </row>
    <row r="36705">
      <c r="A36705" s="294" t="s">
        <v>43827</v>
      </c>
      <c r="B36705" s="294"/>
      <c r="C36705" s="294"/>
      <c r="D36705" s="294"/>
      <c r="E36705" s="294"/>
      <c r="F36705" s="294"/>
    </row>
    <row r="36706">
      <c r="A36706" s="294" t="s">
        <v>43828</v>
      </c>
      <c r="B36706" s="294"/>
      <c r="C36706" s="294"/>
      <c r="D36706" s="294"/>
      <c r="E36706" s="294"/>
      <c r="F36706" s="294"/>
    </row>
    <row r="36707">
      <c r="A36707" s="294" t="s">
        <v>43829</v>
      </c>
      <c r="B36707" s="294"/>
      <c r="C36707" s="294"/>
      <c r="D36707" s="294"/>
      <c r="E36707" s="294"/>
      <c r="F36707" s="294"/>
    </row>
    <row r="36708">
      <c r="A36708" s="294" t="s">
        <v>43830</v>
      </c>
      <c r="B36708" s="294"/>
      <c r="C36708" s="294"/>
      <c r="D36708" s="294"/>
      <c r="E36708" s="294"/>
      <c r="F36708" s="294"/>
    </row>
    <row r="36709">
      <c r="A36709" s="294" t="s">
        <v>21921</v>
      </c>
      <c r="B36709" s="294"/>
      <c r="C36709" s="294"/>
      <c r="D36709" s="294"/>
      <c r="E36709" s="294"/>
      <c r="F36709" s="294"/>
    </row>
    <row r="36710">
      <c r="A36710" s="294" t="s">
        <v>43831</v>
      </c>
      <c r="B36710" s="294"/>
      <c r="C36710" s="294"/>
      <c r="D36710" s="294"/>
      <c r="E36710" s="294"/>
      <c r="F36710" s="294"/>
    </row>
    <row r="36711">
      <c r="A36711" s="294"/>
      <c r="B36711" s="294"/>
      <c r="C36711" s="294"/>
      <c r="D36711" s="294"/>
      <c r="E36711" s="294"/>
      <c r="F36711" s="294"/>
    </row>
    <row r="36712">
      <c r="A36712" s="294" t="s">
        <v>42214</v>
      </c>
      <c r="B36712" s="294"/>
      <c r="C36712" s="294"/>
      <c r="D36712" s="294"/>
      <c r="E36712" s="294"/>
      <c r="F36712" s="294"/>
    </row>
    <row r="36713">
      <c r="A36713" s="294" t="s">
        <v>43832</v>
      </c>
      <c r="B36713" s="294"/>
      <c r="C36713" s="294"/>
      <c r="D36713" s="294"/>
      <c r="E36713" s="294"/>
      <c r="F36713" s="294"/>
    </row>
    <row r="36714">
      <c r="A36714" s="294"/>
      <c r="B36714" s="294"/>
      <c r="C36714" s="294"/>
      <c r="D36714" s="294"/>
      <c r="E36714" s="294"/>
      <c r="F36714" s="294"/>
    </row>
    <row r="36715">
      <c r="A36715" s="294" t="s">
        <v>43833</v>
      </c>
      <c r="B36715" s="294"/>
      <c r="C36715" s="294"/>
      <c r="D36715" s="294"/>
      <c r="E36715" s="294"/>
      <c r="F36715" s="294"/>
    </row>
    <row r="36716">
      <c r="A36716" s="294" t="s">
        <v>34427</v>
      </c>
      <c r="B36716" s="294"/>
      <c r="C36716" s="294"/>
      <c r="D36716" s="294"/>
      <c r="E36716" s="294"/>
      <c r="F36716" s="294"/>
    </row>
    <row r="36717">
      <c r="A36717" s="294" t="s">
        <v>40120</v>
      </c>
      <c r="B36717" s="294"/>
      <c r="C36717" s="294"/>
      <c r="D36717" s="294"/>
      <c r="E36717" s="294"/>
      <c r="F36717" s="294"/>
    </row>
    <row r="36718">
      <c r="A36718" s="294" t="s">
        <v>43834</v>
      </c>
      <c r="B36718" s="294"/>
      <c r="C36718" s="294"/>
      <c r="D36718" s="294"/>
      <c r="E36718" s="294"/>
      <c r="F36718" s="294"/>
    </row>
    <row r="36719">
      <c r="A36719" s="294" t="s">
        <v>43835</v>
      </c>
      <c r="B36719" s="294"/>
      <c r="C36719" s="294"/>
      <c r="D36719" s="294"/>
      <c r="E36719" s="294"/>
      <c r="F36719" s="294"/>
    </row>
    <row r="36720">
      <c r="A36720" s="294" t="s">
        <v>43836</v>
      </c>
      <c r="B36720" s="294"/>
      <c r="C36720" s="294"/>
      <c r="D36720" s="294"/>
      <c r="E36720" s="294"/>
      <c r="F36720" s="294"/>
    </row>
    <row r="36721">
      <c r="A36721" s="294" t="s">
        <v>43837</v>
      </c>
      <c r="B36721" s="294"/>
      <c r="C36721" s="294"/>
      <c r="D36721" s="294"/>
      <c r="E36721" s="294"/>
      <c r="F36721" s="294"/>
    </row>
    <row r="36722">
      <c r="A36722" s="294" t="s">
        <v>43838</v>
      </c>
      <c r="B36722" s="294"/>
      <c r="C36722" s="294"/>
      <c r="D36722" s="294"/>
      <c r="E36722" s="294"/>
      <c r="F36722" s="294"/>
    </row>
    <row r="36723">
      <c r="A36723" s="294" t="s">
        <v>43839</v>
      </c>
      <c r="B36723" s="294"/>
      <c r="C36723" s="294"/>
      <c r="D36723" s="294"/>
      <c r="E36723" s="294"/>
      <c r="F36723" s="294"/>
    </row>
    <row r="36724">
      <c r="A36724" s="294" t="s">
        <v>43840</v>
      </c>
      <c r="B36724" s="294"/>
      <c r="C36724" s="294"/>
      <c r="D36724" s="294"/>
      <c r="E36724" s="294"/>
      <c r="F36724" s="294"/>
    </row>
    <row r="36725">
      <c r="A36725" s="294" t="s">
        <v>38398</v>
      </c>
      <c r="B36725" s="294"/>
      <c r="C36725" s="294"/>
      <c r="D36725" s="294"/>
      <c r="E36725" s="294"/>
      <c r="F36725" s="294"/>
    </row>
    <row r="36726">
      <c r="A36726" s="294" t="s">
        <v>43841</v>
      </c>
      <c r="B36726" s="294"/>
      <c r="C36726" s="294"/>
      <c r="D36726" s="294"/>
      <c r="E36726" s="294"/>
      <c r="F36726" s="294"/>
    </row>
    <row r="36727">
      <c r="A36727" s="294" t="s">
        <v>43842</v>
      </c>
      <c r="B36727" s="294"/>
      <c r="C36727" s="294"/>
      <c r="D36727" s="294"/>
      <c r="E36727" s="294"/>
      <c r="F36727" s="294"/>
    </row>
    <row r="36728">
      <c r="A36728" s="294" t="s">
        <v>43843</v>
      </c>
      <c r="B36728" s="294"/>
      <c r="C36728" s="294"/>
      <c r="D36728" s="294"/>
      <c r="E36728" s="294"/>
      <c r="F36728" s="294"/>
    </row>
    <row r="36729">
      <c r="A36729" s="294" t="s">
        <v>40124</v>
      </c>
      <c r="B36729" s="294"/>
      <c r="C36729" s="294"/>
      <c r="D36729" s="294"/>
      <c r="E36729" s="294"/>
      <c r="F36729" s="294"/>
    </row>
    <row r="36730">
      <c r="A36730" s="294" t="s">
        <v>43844</v>
      </c>
      <c r="B36730" s="294"/>
      <c r="C36730" s="294"/>
      <c r="D36730" s="294"/>
      <c r="E36730" s="294"/>
      <c r="F36730" s="294"/>
    </row>
    <row r="36731">
      <c r="A36731" s="294" t="s">
        <v>21892</v>
      </c>
      <c r="B36731" s="294"/>
      <c r="C36731" s="294"/>
      <c r="D36731" s="294"/>
      <c r="E36731" s="294"/>
      <c r="F36731" s="294"/>
    </row>
    <row r="36732">
      <c r="A36732" s="294" t="s">
        <v>43845</v>
      </c>
      <c r="B36732" s="294"/>
      <c r="C36732" s="294"/>
      <c r="D36732" s="294"/>
      <c r="E36732" s="294"/>
      <c r="F36732" s="294"/>
    </row>
    <row r="36733">
      <c r="A36733" s="294" t="s">
        <v>43846</v>
      </c>
      <c r="B36733" s="294"/>
      <c r="C36733" s="294"/>
      <c r="D36733" s="294"/>
      <c r="E36733" s="294"/>
      <c r="F36733" s="294"/>
    </row>
    <row r="36734">
      <c r="A36734" s="294"/>
      <c r="B36734" s="294"/>
      <c r="C36734" s="294"/>
      <c r="D36734" s="294"/>
      <c r="E36734" s="294"/>
      <c r="F36734" s="294"/>
    </row>
    <row r="36735">
      <c r="A36735" s="294" t="s">
        <v>41927</v>
      </c>
      <c r="B36735" s="294"/>
      <c r="C36735" s="294"/>
      <c r="D36735" s="294"/>
      <c r="E36735" s="294"/>
      <c r="F36735" s="294"/>
    </row>
    <row r="36736">
      <c r="A36736" s="294" t="s">
        <v>43847</v>
      </c>
      <c r="B36736" s="294"/>
      <c r="C36736" s="294"/>
      <c r="D36736" s="294"/>
      <c r="E36736" s="294"/>
      <c r="F36736" s="294"/>
    </row>
    <row r="36737">
      <c r="A36737" s="294" t="s">
        <v>21618</v>
      </c>
      <c r="B36737" s="294"/>
      <c r="C36737" s="294"/>
      <c r="D36737" s="294"/>
      <c r="E36737" s="294"/>
      <c r="F36737" s="294"/>
    </row>
    <row r="36738">
      <c r="A36738" s="294" t="s">
        <v>43848</v>
      </c>
      <c r="B36738" s="294"/>
      <c r="C36738" s="294"/>
      <c r="D36738" s="294"/>
      <c r="E36738" s="294"/>
      <c r="F36738" s="294"/>
    </row>
    <row r="36739">
      <c r="A36739" s="294"/>
      <c r="B36739" s="294"/>
      <c r="C36739" s="294"/>
      <c r="D36739" s="294"/>
      <c r="E36739" s="294"/>
      <c r="F36739" s="294"/>
    </row>
    <row r="36740">
      <c r="A36740" s="294" t="s">
        <v>22512</v>
      </c>
      <c r="B36740" s="294"/>
      <c r="C36740" s="294"/>
      <c r="D36740" s="294"/>
      <c r="E36740" s="294"/>
      <c r="F36740" s="294"/>
    </row>
    <row r="36741">
      <c r="A36741" s="294" t="s">
        <v>20462</v>
      </c>
      <c r="B36741" s="294"/>
      <c r="C36741" s="294"/>
      <c r="D36741" s="294"/>
      <c r="E36741" s="294"/>
      <c r="F36741" s="294"/>
    </row>
    <row r="36742">
      <c r="A36742" s="294"/>
      <c r="B36742" s="294"/>
      <c r="C36742" s="294"/>
      <c r="D36742" s="294"/>
      <c r="E36742" s="294"/>
      <c r="F36742" s="294"/>
    </row>
    <row r="36743">
      <c r="A36743" s="294" t="s">
        <v>43849</v>
      </c>
      <c r="B36743" s="294"/>
      <c r="C36743" s="294"/>
      <c r="D36743" s="294"/>
      <c r="E36743" s="294"/>
      <c r="F36743" s="294"/>
    </row>
    <row r="36744">
      <c r="A36744" s="294" t="s">
        <v>43850</v>
      </c>
      <c r="B36744" s="294"/>
      <c r="C36744" s="294"/>
      <c r="D36744" s="294"/>
      <c r="E36744" s="294"/>
      <c r="F36744" s="294"/>
    </row>
    <row r="36745">
      <c r="A36745" s="294" t="s">
        <v>43851</v>
      </c>
      <c r="B36745" s="294"/>
      <c r="C36745" s="294"/>
      <c r="D36745" s="294"/>
      <c r="E36745" s="294"/>
      <c r="F36745" s="294"/>
    </row>
    <row r="36746">
      <c r="A36746" s="294" t="s">
        <v>43852</v>
      </c>
      <c r="B36746" s="294"/>
      <c r="C36746" s="294"/>
      <c r="D36746" s="294"/>
      <c r="E36746" s="294"/>
      <c r="F36746" s="294"/>
    </row>
    <row r="36747">
      <c r="A36747" s="294" t="s">
        <v>43853</v>
      </c>
      <c r="B36747" s="294"/>
      <c r="C36747" s="294"/>
      <c r="D36747" s="294"/>
      <c r="E36747" s="294"/>
      <c r="F36747" s="294"/>
    </row>
    <row r="36748">
      <c r="A36748" s="294" t="s">
        <v>41380</v>
      </c>
      <c r="B36748" s="294"/>
      <c r="C36748" s="294"/>
      <c r="D36748" s="294"/>
      <c r="E36748" s="294"/>
      <c r="F36748" s="294"/>
    </row>
    <row r="36749">
      <c r="A36749" s="294" t="s">
        <v>43854</v>
      </c>
      <c r="B36749" s="294"/>
      <c r="C36749" s="294"/>
      <c r="D36749" s="294"/>
      <c r="E36749" s="294"/>
      <c r="F36749" s="294"/>
    </row>
    <row r="36750">
      <c r="A36750" s="294" t="s">
        <v>21892</v>
      </c>
      <c r="B36750" s="294"/>
      <c r="C36750" s="294"/>
      <c r="D36750" s="294"/>
      <c r="E36750" s="294"/>
      <c r="F36750" s="294"/>
    </row>
    <row r="36751">
      <c r="A36751" s="294" t="s">
        <v>43855</v>
      </c>
      <c r="B36751" s="294"/>
      <c r="C36751" s="294"/>
      <c r="D36751" s="294"/>
      <c r="E36751" s="294"/>
      <c r="F36751" s="294"/>
    </row>
    <row r="36752">
      <c r="A36752" s="294"/>
      <c r="B36752" s="294"/>
      <c r="C36752" s="294"/>
      <c r="D36752" s="294"/>
      <c r="E36752" s="294"/>
      <c r="F36752" s="294"/>
    </row>
    <row r="36753">
      <c r="A36753" s="294" t="s">
        <v>23148</v>
      </c>
      <c r="B36753" s="294"/>
      <c r="C36753" s="294"/>
      <c r="D36753" s="294"/>
      <c r="E36753" s="294"/>
      <c r="F36753" s="294"/>
    </row>
    <row r="36754">
      <c r="A36754" s="294" t="s">
        <v>23704</v>
      </c>
      <c r="B36754" s="294"/>
      <c r="C36754" s="294"/>
      <c r="D36754" s="294"/>
      <c r="E36754" s="294"/>
      <c r="F36754" s="294"/>
    </row>
    <row r="36755">
      <c r="A36755" s="294"/>
      <c r="B36755" s="294"/>
      <c r="C36755" s="294"/>
      <c r="D36755" s="294"/>
      <c r="E36755" s="294"/>
      <c r="F36755" s="294"/>
    </row>
    <row r="36756">
      <c r="A36756" s="294" t="s">
        <v>43856</v>
      </c>
      <c r="B36756" s="294"/>
      <c r="C36756" s="294"/>
      <c r="D36756" s="294"/>
      <c r="E36756" s="294"/>
      <c r="F36756" s="294"/>
    </row>
    <row r="36757">
      <c r="A36757" s="294" t="s">
        <v>43857</v>
      </c>
      <c r="B36757" s="294"/>
      <c r="C36757" s="294"/>
      <c r="D36757" s="294"/>
      <c r="E36757" s="294"/>
      <c r="F36757" s="294"/>
    </row>
    <row r="36758">
      <c r="A36758" s="294" t="s">
        <v>43858</v>
      </c>
      <c r="B36758" s="294"/>
      <c r="C36758" s="294"/>
      <c r="D36758" s="294"/>
      <c r="E36758" s="294"/>
      <c r="F36758" s="294"/>
    </row>
    <row r="36759">
      <c r="A36759" s="294" t="s">
        <v>43859</v>
      </c>
      <c r="B36759" s="294"/>
      <c r="C36759" s="294"/>
      <c r="D36759" s="294"/>
      <c r="E36759" s="294"/>
      <c r="F36759" s="294"/>
    </row>
    <row r="36760">
      <c r="A36760" s="294"/>
      <c r="B36760" s="294"/>
      <c r="C36760" s="294"/>
      <c r="D36760" s="294"/>
      <c r="E36760" s="294"/>
      <c r="F36760" s="294"/>
    </row>
    <row r="36761">
      <c r="A36761" s="294" t="s">
        <v>23943</v>
      </c>
      <c r="B36761" s="294"/>
      <c r="C36761" s="294"/>
      <c r="D36761" s="294"/>
      <c r="E36761" s="294"/>
      <c r="F36761" s="294"/>
    </row>
    <row r="36762">
      <c r="A36762" s="294" t="s">
        <v>23068</v>
      </c>
      <c r="B36762" s="294"/>
      <c r="C36762" s="294"/>
      <c r="D36762" s="294"/>
      <c r="E36762" s="294"/>
      <c r="F36762" s="294"/>
    </row>
    <row r="36763">
      <c r="A36763" s="294"/>
      <c r="B36763" s="294"/>
      <c r="C36763" s="294"/>
      <c r="D36763" s="294"/>
      <c r="E36763" s="294"/>
      <c r="F36763" s="294"/>
    </row>
    <row r="36764">
      <c r="A36764" s="294" t="s">
        <v>43860</v>
      </c>
      <c r="B36764" s="294"/>
      <c r="C36764" s="294"/>
      <c r="D36764" s="294"/>
      <c r="E36764" s="294"/>
      <c r="F36764" s="294"/>
    </row>
    <row r="36765">
      <c r="A36765" s="294" t="s">
        <v>22621</v>
      </c>
      <c r="B36765" s="294"/>
      <c r="C36765" s="294"/>
      <c r="D36765" s="294"/>
      <c r="E36765" s="294"/>
      <c r="F36765" s="294"/>
    </row>
    <row r="36766">
      <c r="A36766" s="294" t="s">
        <v>43861</v>
      </c>
      <c r="B36766" s="294"/>
      <c r="C36766" s="294"/>
      <c r="D36766" s="294"/>
      <c r="E36766" s="294"/>
      <c r="F36766" s="294"/>
    </row>
    <row r="36767">
      <c r="A36767" s="294" t="s">
        <v>43862</v>
      </c>
      <c r="B36767" s="294"/>
      <c r="C36767" s="294"/>
      <c r="D36767" s="294"/>
      <c r="E36767" s="294"/>
      <c r="F36767" s="294"/>
    </row>
    <row r="36768">
      <c r="A36768" s="294" t="s">
        <v>43863</v>
      </c>
      <c r="B36768" s="294"/>
      <c r="C36768" s="294"/>
      <c r="D36768" s="294"/>
      <c r="E36768" s="294"/>
      <c r="F36768" s="294"/>
    </row>
    <row r="36769">
      <c r="A36769" s="294" t="s">
        <v>21921</v>
      </c>
      <c r="B36769" s="294"/>
      <c r="C36769" s="294"/>
      <c r="D36769" s="294"/>
      <c r="E36769" s="294"/>
      <c r="F36769" s="294"/>
    </row>
    <row r="36770">
      <c r="A36770" s="294" t="s">
        <v>43864</v>
      </c>
      <c r="B36770" s="294"/>
      <c r="C36770" s="294"/>
      <c r="D36770" s="294"/>
      <c r="E36770" s="294"/>
      <c r="F36770" s="294"/>
    </row>
    <row r="36771">
      <c r="A36771" s="294"/>
      <c r="B36771" s="294"/>
      <c r="C36771" s="294"/>
      <c r="D36771" s="294"/>
      <c r="E36771" s="294"/>
      <c r="F36771" s="294"/>
    </row>
    <row r="36772">
      <c r="A36772" s="294"/>
      <c r="B36772" s="294"/>
      <c r="C36772" s="294"/>
      <c r="D36772" s="294"/>
      <c r="E36772" s="294"/>
      <c r="F36772" s="294"/>
    </row>
    <row r="36773">
      <c r="A36773" s="294"/>
      <c r="B36773" s="294"/>
      <c r="C36773" s="294"/>
      <c r="D36773" s="294"/>
      <c r="E36773" s="294"/>
      <c r="F36773" s="294"/>
    </row>
    <row r="36774">
      <c r="A36774" s="294" t="s">
        <v>40986</v>
      </c>
      <c r="B36774" s="294"/>
      <c r="C36774" s="294"/>
      <c r="D36774" s="294"/>
      <c r="E36774" s="294"/>
      <c r="F36774" s="294"/>
    </row>
    <row r="36775">
      <c r="A36775" s="294"/>
      <c r="B36775" s="294"/>
      <c r="C36775" s="294"/>
      <c r="D36775" s="294"/>
      <c r="E36775" s="294"/>
      <c r="F36775" s="294"/>
    </row>
    <row r="36776">
      <c r="A36776" s="294" t="s">
        <v>43865</v>
      </c>
      <c r="B36776" s="294"/>
      <c r="C36776" s="294"/>
      <c r="D36776" s="294"/>
      <c r="E36776" s="294"/>
      <c r="F36776" s="294"/>
    </row>
    <row r="36777">
      <c r="A36777" s="294" t="s">
        <v>43866</v>
      </c>
      <c r="B36777" s="294"/>
      <c r="C36777" s="294"/>
      <c r="D36777" s="294"/>
      <c r="E36777" s="294"/>
      <c r="F36777" s="294"/>
    </row>
    <row r="36778">
      <c r="A36778" s="294" t="s">
        <v>30336</v>
      </c>
      <c r="B36778" s="294"/>
      <c r="C36778" s="294"/>
      <c r="D36778" s="294"/>
      <c r="E36778" s="294"/>
      <c r="F36778" s="294"/>
    </row>
    <row r="36779">
      <c r="A36779" s="294" t="s">
        <v>41599</v>
      </c>
      <c r="B36779" s="294"/>
      <c r="C36779" s="294"/>
      <c r="D36779" s="294"/>
      <c r="E36779" s="294"/>
      <c r="F36779" s="294"/>
    </row>
    <row r="36780">
      <c r="A36780" s="294" t="s">
        <v>31573</v>
      </c>
      <c r="B36780" s="294"/>
      <c r="C36780" s="294"/>
      <c r="D36780" s="294"/>
      <c r="E36780" s="294"/>
      <c r="F36780" s="294"/>
    </row>
    <row r="36781">
      <c r="A36781" s="294" t="s">
        <v>41600</v>
      </c>
      <c r="B36781" s="294"/>
      <c r="C36781" s="294"/>
      <c r="D36781" s="294"/>
      <c r="E36781" s="294"/>
      <c r="F36781" s="294"/>
    </row>
    <row r="36782">
      <c r="A36782" s="294" t="s">
        <v>23954</v>
      </c>
      <c r="B36782" s="294"/>
      <c r="C36782" s="294"/>
      <c r="D36782" s="294"/>
      <c r="E36782" s="294"/>
      <c r="F36782" s="294"/>
    </row>
    <row r="36783">
      <c r="A36783" s="294" t="s">
        <v>38450</v>
      </c>
      <c r="B36783" s="294"/>
      <c r="C36783" s="294"/>
      <c r="D36783" s="294"/>
      <c r="E36783" s="294"/>
      <c r="F36783" s="294"/>
    </row>
    <row r="36784">
      <c r="A36784" s="294" t="s">
        <v>33740</v>
      </c>
      <c r="B36784" s="294"/>
      <c r="C36784" s="294"/>
      <c r="D36784" s="294"/>
      <c r="E36784" s="294"/>
      <c r="F36784" s="294"/>
    </row>
    <row r="36785">
      <c r="A36785" s="294"/>
      <c r="B36785" s="294"/>
      <c r="C36785" s="294"/>
      <c r="D36785" s="294"/>
      <c r="E36785" s="294"/>
      <c r="F36785" s="294"/>
    </row>
    <row r="36786">
      <c r="A36786" s="294" t="s">
        <v>41905</v>
      </c>
      <c r="B36786" s="294"/>
      <c r="C36786" s="294"/>
      <c r="D36786" s="294"/>
      <c r="E36786" s="294"/>
      <c r="F36786" s="294"/>
    </row>
    <row r="36787">
      <c r="A36787" s="294"/>
      <c r="B36787" s="294"/>
      <c r="C36787" s="294"/>
      <c r="D36787" s="294"/>
      <c r="E36787" s="294"/>
      <c r="F36787" s="294"/>
    </row>
    <row r="36788">
      <c r="A36788" s="294" t="s">
        <v>43867</v>
      </c>
      <c r="B36788" s="294"/>
      <c r="C36788" s="294"/>
      <c r="D36788" s="294"/>
      <c r="E36788" s="294"/>
      <c r="F36788" s="294"/>
    </row>
    <row r="36789">
      <c r="A36789" s="294" t="s">
        <v>43868</v>
      </c>
      <c r="B36789" s="294"/>
      <c r="C36789" s="294"/>
      <c r="D36789" s="294"/>
      <c r="E36789" s="294"/>
      <c r="F36789" s="294"/>
    </row>
    <row r="36790">
      <c r="A36790" s="294" t="s">
        <v>43869</v>
      </c>
      <c r="B36790" s="294"/>
      <c r="C36790" s="294"/>
      <c r="D36790" s="294"/>
      <c r="E36790" s="294"/>
      <c r="F36790" s="294"/>
    </row>
    <row r="36791">
      <c r="A36791" s="294" t="s">
        <v>43870</v>
      </c>
      <c r="B36791" s="294"/>
      <c r="C36791" s="294"/>
      <c r="D36791" s="294"/>
      <c r="E36791" s="294"/>
      <c r="F36791" s="294"/>
    </row>
    <row r="36792">
      <c r="A36792" s="294" t="s">
        <v>43871</v>
      </c>
      <c r="B36792" s="294"/>
      <c r="C36792" s="294"/>
      <c r="D36792" s="294"/>
      <c r="E36792" s="294"/>
      <c r="F36792" s="294"/>
    </row>
    <row r="36793">
      <c r="A36793" s="294" t="s">
        <v>43872</v>
      </c>
      <c r="B36793" s="294"/>
      <c r="C36793" s="294"/>
      <c r="D36793" s="294"/>
      <c r="E36793" s="294"/>
      <c r="F36793" s="294"/>
    </row>
    <row r="36794">
      <c r="A36794" s="294" t="s">
        <v>43873</v>
      </c>
      <c r="B36794" s="294"/>
      <c r="C36794" s="294"/>
      <c r="D36794" s="294"/>
      <c r="E36794" s="294"/>
      <c r="F36794" s="294"/>
    </row>
    <row r="36795">
      <c r="A36795" s="294" t="s">
        <v>43874</v>
      </c>
      <c r="B36795" s="294"/>
      <c r="C36795" s="294"/>
      <c r="D36795" s="294"/>
      <c r="E36795" s="294"/>
      <c r="F36795" s="294"/>
    </row>
    <row r="36796">
      <c r="A36796" s="294" t="s">
        <v>27726</v>
      </c>
      <c r="B36796" s="294"/>
      <c r="C36796" s="294"/>
      <c r="D36796" s="294"/>
      <c r="E36796" s="294"/>
      <c r="F36796" s="294"/>
    </row>
    <row r="36797">
      <c r="A36797" s="294" t="s">
        <v>28849</v>
      </c>
      <c r="B36797" s="294"/>
      <c r="C36797" s="294"/>
      <c r="D36797" s="294"/>
      <c r="E36797" s="294"/>
      <c r="F36797" s="294"/>
    </row>
    <row r="36798">
      <c r="A36798" s="294" t="s">
        <v>43875</v>
      </c>
      <c r="B36798" s="294"/>
      <c r="C36798" s="294"/>
      <c r="D36798" s="294"/>
      <c r="E36798" s="294"/>
      <c r="F36798" s="294"/>
    </row>
    <row r="36799">
      <c r="A36799" s="294" t="s">
        <v>32960</v>
      </c>
      <c r="B36799" s="294"/>
      <c r="C36799" s="294"/>
      <c r="D36799" s="294"/>
      <c r="E36799" s="294"/>
      <c r="F36799" s="294"/>
    </row>
    <row r="36800">
      <c r="A36800" s="294" t="s">
        <v>43876</v>
      </c>
      <c r="B36800" s="294"/>
      <c r="C36800" s="294"/>
      <c r="D36800" s="294"/>
      <c r="E36800" s="294"/>
      <c r="F36800" s="294"/>
    </row>
    <row r="36801">
      <c r="A36801" s="294"/>
      <c r="B36801" s="294"/>
      <c r="C36801" s="294"/>
      <c r="D36801" s="294"/>
      <c r="E36801" s="294"/>
      <c r="F36801" s="294"/>
    </row>
    <row r="36802">
      <c r="A36802" s="294" t="s">
        <v>42265</v>
      </c>
      <c r="B36802" s="294"/>
      <c r="C36802" s="294"/>
      <c r="D36802" s="294"/>
      <c r="E36802" s="294"/>
      <c r="F36802" s="294"/>
    </row>
    <row r="36803">
      <c r="A36803" s="294"/>
      <c r="B36803" s="294"/>
      <c r="C36803" s="294"/>
      <c r="D36803" s="294"/>
      <c r="E36803" s="294"/>
      <c r="F36803" s="294"/>
    </row>
    <row r="36804">
      <c r="A36804" s="294" t="s">
        <v>27652</v>
      </c>
      <c r="B36804" s="294"/>
      <c r="C36804" s="294"/>
      <c r="D36804" s="294"/>
      <c r="E36804" s="294"/>
      <c r="F36804" s="294"/>
    </row>
    <row r="36805">
      <c r="A36805" s="294" t="s">
        <v>39118</v>
      </c>
      <c r="B36805" s="294"/>
      <c r="C36805" s="294"/>
      <c r="D36805" s="294"/>
      <c r="E36805" s="294"/>
      <c r="F36805" s="294"/>
    </row>
    <row r="36806">
      <c r="A36806" s="294" t="s">
        <v>43877</v>
      </c>
      <c r="B36806" s="294"/>
      <c r="C36806" s="294"/>
      <c r="D36806" s="294"/>
      <c r="E36806" s="294"/>
      <c r="F36806" s="294"/>
    </row>
    <row r="36807">
      <c r="A36807" s="294" t="s">
        <v>43878</v>
      </c>
      <c r="B36807" s="294"/>
      <c r="C36807" s="294"/>
      <c r="D36807" s="294"/>
      <c r="E36807" s="294"/>
      <c r="F36807" s="294"/>
    </row>
    <row r="36808">
      <c r="A36808" s="294" t="s">
        <v>39940</v>
      </c>
      <c r="B36808" s="294"/>
      <c r="C36808" s="294"/>
      <c r="D36808" s="294"/>
      <c r="E36808" s="294"/>
      <c r="F36808" s="294"/>
    </row>
    <row r="36809">
      <c r="A36809" s="294" t="s">
        <v>43879</v>
      </c>
      <c r="B36809" s="294"/>
      <c r="C36809" s="294"/>
      <c r="D36809" s="294"/>
      <c r="E36809" s="294"/>
      <c r="F36809" s="294"/>
    </row>
    <row r="36810">
      <c r="A36810" s="294" t="s">
        <v>43880</v>
      </c>
      <c r="B36810" s="294"/>
      <c r="C36810" s="294"/>
      <c r="D36810" s="294"/>
      <c r="E36810" s="294"/>
      <c r="F36810" s="294"/>
    </row>
    <row r="36811">
      <c r="A36811" s="294" t="s">
        <v>43881</v>
      </c>
      <c r="B36811" s="294"/>
      <c r="C36811" s="294"/>
      <c r="D36811" s="294"/>
      <c r="E36811" s="294"/>
      <c r="F36811" s="294"/>
    </row>
    <row r="36812">
      <c r="A36812" s="294" t="s">
        <v>39475</v>
      </c>
      <c r="B36812" s="294"/>
      <c r="C36812" s="294"/>
      <c r="D36812" s="294"/>
      <c r="E36812" s="294"/>
      <c r="F36812" s="294"/>
    </row>
    <row r="36813">
      <c r="A36813" s="294" t="s">
        <v>39476</v>
      </c>
      <c r="B36813" s="294"/>
      <c r="C36813" s="294"/>
      <c r="D36813" s="294"/>
      <c r="E36813" s="294"/>
      <c r="F36813" s="294"/>
    </row>
    <row r="36814">
      <c r="A36814" s="294" t="s">
        <v>43882</v>
      </c>
      <c r="B36814" s="294"/>
      <c r="C36814" s="294"/>
      <c r="D36814" s="294"/>
      <c r="E36814" s="294"/>
      <c r="F36814" s="294"/>
    </row>
    <row r="36815">
      <c r="A36815" s="294" t="s">
        <v>43883</v>
      </c>
      <c r="B36815" s="294"/>
      <c r="C36815" s="294"/>
      <c r="D36815" s="294"/>
      <c r="E36815" s="294"/>
      <c r="F36815" s="294"/>
    </row>
    <row r="36816">
      <c r="A36816" s="294" t="s">
        <v>43884</v>
      </c>
      <c r="B36816" s="294"/>
      <c r="C36816" s="294"/>
      <c r="D36816" s="294"/>
      <c r="E36816" s="294"/>
      <c r="F36816" s="294"/>
    </row>
    <row r="36817">
      <c r="A36817" s="294"/>
      <c r="B36817" s="294"/>
      <c r="C36817" s="294"/>
      <c r="D36817" s="294"/>
      <c r="E36817" s="294"/>
      <c r="F36817" s="294"/>
    </row>
    <row r="36818">
      <c r="A36818" s="294" t="s">
        <v>41927</v>
      </c>
      <c r="B36818" s="294"/>
      <c r="C36818" s="294"/>
      <c r="D36818" s="294"/>
      <c r="E36818" s="294"/>
      <c r="F36818" s="294"/>
    </row>
    <row r="36819">
      <c r="A36819" s="294" t="s">
        <v>43885</v>
      </c>
      <c r="B36819" s="294"/>
      <c r="C36819" s="294"/>
      <c r="D36819" s="294"/>
      <c r="E36819" s="294"/>
      <c r="F36819" s="294"/>
    </row>
    <row r="36820">
      <c r="A36820" s="294" t="s">
        <v>21672</v>
      </c>
      <c r="B36820" s="294"/>
      <c r="C36820" s="294"/>
      <c r="D36820" s="294"/>
      <c r="E36820" s="294"/>
      <c r="F36820" s="294"/>
    </row>
    <row r="36821">
      <c r="A36821" s="294" t="s">
        <v>43848</v>
      </c>
      <c r="B36821" s="294"/>
      <c r="C36821" s="294"/>
      <c r="D36821" s="294"/>
      <c r="E36821" s="294"/>
      <c r="F36821" s="294"/>
    </row>
    <row r="36822">
      <c r="A36822" s="294"/>
      <c r="B36822" s="294"/>
      <c r="C36822" s="294"/>
      <c r="D36822" s="294"/>
      <c r="E36822" s="294"/>
      <c r="F36822" s="294"/>
    </row>
    <row r="36823">
      <c r="A36823" s="294"/>
      <c r="B36823" s="294"/>
      <c r="C36823" s="294"/>
      <c r="D36823" s="294"/>
      <c r="E36823" s="294"/>
      <c r="F36823" s="294"/>
    </row>
    <row r="36824">
      <c r="A36824" s="294" t="s">
        <v>21429</v>
      </c>
      <c r="B36824" s="294"/>
      <c r="C36824" s="294"/>
      <c r="D36824" s="294"/>
      <c r="E36824" s="294"/>
      <c r="F36824" s="294"/>
    </row>
    <row r="36825">
      <c r="A36825" s="294"/>
      <c r="B36825" s="294"/>
      <c r="C36825" s="294"/>
      <c r="D36825" s="294"/>
      <c r="E36825" s="294"/>
      <c r="F36825" s="294"/>
    </row>
    <row r="36826">
      <c r="A36826" s="294" t="s">
        <v>43886</v>
      </c>
      <c r="B36826" s="294"/>
      <c r="C36826" s="294"/>
      <c r="D36826" s="294"/>
      <c r="E36826" s="294"/>
      <c r="F36826" s="294"/>
    </row>
    <row r="36827">
      <c r="A36827" s="294" t="s">
        <v>43887</v>
      </c>
      <c r="B36827" s="294"/>
      <c r="C36827" s="294"/>
      <c r="D36827" s="294"/>
      <c r="E36827" s="294"/>
      <c r="F36827" s="294"/>
    </row>
    <row r="36828">
      <c r="A36828" s="294" t="s">
        <v>43888</v>
      </c>
      <c r="B36828" s="294"/>
      <c r="C36828" s="294"/>
      <c r="D36828" s="294"/>
      <c r="E36828" s="294"/>
      <c r="F36828" s="294"/>
    </row>
    <row r="36829">
      <c r="A36829" s="294" t="s">
        <v>43889</v>
      </c>
      <c r="B36829" s="294"/>
      <c r="C36829" s="294"/>
      <c r="D36829" s="294"/>
      <c r="E36829" s="294"/>
      <c r="F36829" s="294"/>
    </row>
    <row r="36830">
      <c r="A36830" s="294" t="s">
        <v>43890</v>
      </c>
      <c r="B36830" s="294"/>
      <c r="C36830" s="294"/>
      <c r="D36830" s="294"/>
      <c r="E36830" s="294"/>
      <c r="F36830" s="294"/>
    </row>
    <row r="36831">
      <c r="A36831" s="294" t="s">
        <v>43891</v>
      </c>
      <c r="B36831" s="294"/>
      <c r="C36831" s="294"/>
      <c r="D36831" s="294"/>
      <c r="E36831" s="294"/>
      <c r="F36831" s="294"/>
    </row>
    <row r="36832">
      <c r="A36832" s="294" t="s">
        <v>43892</v>
      </c>
      <c r="B36832" s="294"/>
      <c r="C36832" s="294"/>
      <c r="D36832" s="294"/>
      <c r="E36832" s="294"/>
      <c r="F36832" s="294"/>
    </row>
    <row r="36833">
      <c r="A36833" s="294" t="s">
        <v>43893</v>
      </c>
      <c r="B36833" s="294"/>
      <c r="C36833" s="294"/>
      <c r="D36833" s="294"/>
      <c r="E36833" s="294"/>
      <c r="F36833" s="294"/>
    </row>
    <row r="36834">
      <c r="A36834" s="294" t="s">
        <v>43894</v>
      </c>
      <c r="B36834" s="294"/>
      <c r="C36834" s="294"/>
      <c r="D36834" s="294"/>
      <c r="E36834" s="294"/>
      <c r="F36834" s="294"/>
    </row>
    <row r="36835">
      <c r="A36835" s="294" t="s">
        <v>37739</v>
      </c>
      <c r="B36835" s="294"/>
      <c r="C36835" s="294"/>
      <c r="D36835" s="294"/>
      <c r="E36835" s="294"/>
      <c r="F36835" s="294"/>
    </row>
    <row r="36836">
      <c r="A36836" s="294" t="s">
        <v>39741</v>
      </c>
      <c r="B36836" s="294"/>
      <c r="C36836" s="294"/>
      <c r="D36836" s="294"/>
      <c r="E36836" s="294"/>
      <c r="F36836" s="294"/>
    </row>
    <row r="36837">
      <c r="A36837" s="294" t="s">
        <v>43895</v>
      </c>
      <c r="B36837" s="294"/>
      <c r="C36837" s="294"/>
      <c r="D36837" s="294"/>
      <c r="E36837" s="294"/>
      <c r="F36837" s="294"/>
    </row>
    <row r="36838">
      <c r="A36838" s="294" t="s">
        <v>36037</v>
      </c>
      <c r="B36838" s="294"/>
      <c r="C36838" s="294"/>
      <c r="D36838" s="294"/>
      <c r="E36838" s="294"/>
      <c r="F36838" s="294"/>
    </row>
    <row r="36839">
      <c r="A36839" s="294" t="s">
        <v>43896</v>
      </c>
      <c r="B36839" s="294"/>
      <c r="C36839" s="294"/>
      <c r="D36839" s="294"/>
      <c r="E36839" s="294"/>
      <c r="F36839" s="294"/>
    </row>
    <row r="36840">
      <c r="A36840" s="294"/>
      <c r="B36840" s="294"/>
      <c r="C36840" s="294"/>
      <c r="D36840" s="294"/>
      <c r="E36840" s="294"/>
      <c r="F36840" s="294"/>
    </row>
    <row r="36841">
      <c r="A36841" s="294"/>
      <c r="B36841" s="294"/>
      <c r="C36841" s="294"/>
      <c r="D36841" s="294"/>
      <c r="E36841" s="294"/>
      <c r="F36841" s="294"/>
    </row>
    <row r="36842">
      <c r="A36842" s="294"/>
      <c r="B36842" s="294"/>
      <c r="C36842" s="294"/>
      <c r="D36842" s="294"/>
      <c r="E36842" s="294"/>
      <c r="F36842" s="294"/>
    </row>
    <row r="36843">
      <c r="A36843" s="294" t="s">
        <v>21326</v>
      </c>
      <c r="B36843" s="294"/>
      <c r="C36843" s="294"/>
      <c r="D36843" s="294"/>
      <c r="E36843" s="294"/>
      <c r="F36843" s="294"/>
    </row>
    <row r="36844">
      <c r="A36844" s="294"/>
      <c r="B36844" s="294"/>
      <c r="C36844" s="294"/>
      <c r="D36844" s="294"/>
      <c r="E36844" s="294"/>
      <c r="F36844" s="294"/>
    </row>
    <row r="36845">
      <c r="A36845" s="294" t="s">
        <v>43897</v>
      </c>
      <c r="B36845" s="294"/>
      <c r="C36845" s="294"/>
      <c r="D36845" s="294"/>
      <c r="E36845" s="294"/>
      <c r="F36845" s="294"/>
    </row>
    <row r="36846">
      <c r="A36846" s="294" t="s">
        <v>43898</v>
      </c>
      <c r="B36846" s="294"/>
      <c r="C36846" s="294"/>
      <c r="D36846" s="294"/>
      <c r="E36846" s="294"/>
      <c r="F36846" s="294"/>
    </row>
    <row r="36847">
      <c r="A36847" s="294" t="s">
        <v>43899</v>
      </c>
      <c r="B36847" s="294"/>
      <c r="C36847" s="294"/>
      <c r="D36847" s="294"/>
      <c r="E36847" s="294"/>
      <c r="F36847" s="294"/>
    </row>
    <row r="36848">
      <c r="A36848" s="294" t="s">
        <v>43900</v>
      </c>
      <c r="B36848" s="294"/>
      <c r="C36848" s="294"/>
      <c r="D36848" s="294"/>
      <c r="E36848" s="294"/>
      <c r="F36848" s="294"/>
    </row>
    <row r="36849">
      <c r="A36849" s="294" t="s">
        <v>43901</v>
      </c>
      <c r="B36849" s="294"/>
      <c r="C36849" s="294"/>
      <c r="D36849" s="294"/>
      <c r="E36849" s="294"/>
      <c r="F36849" s="294"/>
    </row>
    <row r="36850">
      <c r="A36850" s="294"/>
      <c r="B36850" s="294"/>
      <c r="C36850" s="294"/>
      <c r="D36850" s="294"/>
      <c r="E36850" s="294"/>
      <c r="F36850" s="294"/>
    </row>
    <row r="36851">
      <c r="A36851" s="294" t="s">
        <v>24089</v>
      </c>
      <c r="B36851" s="294"/>
      <c r="C36851" s="294"/>
      <c r="D36851" s="294"/>
      <c r="E36851" s="294"/>
      <c r="F36851" s="294"/>
    </row>
    <row r="36852">
      <c r="A36852" s="294"/>
      <c r="B36852" s="294"/>
      <c r="C36852" s="294"/>
      <c r="D36852" s="294"/>
      <c r="E36852" s="294"/>
      <c r="F36852" s="294"/>
    </row>
    <row r="36853">
      <c r="A36853" s="294" t="s">
        <v>43902</v>
      </c>
      <c r="B36853" s="294"/>
      <c r="C36853" s="294"/>
      <c r="D36853" s="294"/>
      <c r="E36853" s="294"/>
      <c r="F36853" s="294"/>
    </row>
    <row r="36854">
      <c r="A36854" s="294" t="s">
        <v>43903</v>
      </c>
      <c r="B36854" s="294"/>
      <c r="C36854" s="294"/>
      <c r="D36854" s="294"/>
      <c r="E36854" s="294"/>
      <c r="F36854" s="294"/>
    </row>
    <row r="36855">
      <c r="A36855" s="294" t="s">
        <v>43904</v>
      </c>
      <c r="B36855" s="294"/>
      <c r="C36855" s="294"/>
      <c r="D36855" s="294"/>
      <c r="E36855" s="294"/>
      <c r="F36855" s="294"/>
    </row>
    <row r="36856">
      <c r="A36856" s="294" t="s">
        <v>43905</v>
      </c>
      <c r="B36856" s="294"/>
      <c r="C36856" s="294"/>
      <c r="D36856" s="294"/>
      <c r="E36856" s="294"/>
      <c r="F36856" s="294"/>
    </row>
    <row r="36857">
      <c r="A36857" s="294" t="s">
        <v>43906</v>
      </c>
      <c r="B36857" s="294"/>
      <c r="C36857" s="294"/>
      <c r="D36857" s="294"/>
      <c r="E36857" s="294"/>
      <c r="F36857" s="294"/>
    </row>
    <row r="36858">
      <c r="A36858" s="294" t="s">
        <v>43907</v>
      </c>
      <c r="B36858" s="294"/>
      <c r="C36858" s="294"/>
      <c r="D36858" s="294"/>
      <c r="E36858" s="294"/>
      <c r="F36858" s="294"/>
    </row>
    <row r="36859">
      <c r="A36859" s="294"/>
      <c r="B36859" s="294"/>
      <c r="C36859" s="294"/>
      <c r="D36859" s="294"/>
      <c r="E36859" s="294"/>
      <c r="F36859" s="294"/>
    </row>
    <row r="36860">
      <c r="A36860" s="294" t="s">
        <v>25653</v>
      </c>
      <c r="B36860" s="294"/>
      <c r="C36860" s="294"/>
      <c r="D36860" s="294"/>
      <c r="E36860" s="294"/>
      <c r="F36860" s="294"/>
    </row>
    <row r="36861">
      <c r="A36861" s="294"/>
      <c r="B36861" s="294"/>
      <c r="C36861" s="294"/>
      <c r="D36861" s="294"/>
      <c r="E36861" s="294"/>
      <c r="F36861" s="294"/>
    </row>
    <row r="36862">
      <c r="A36862" s="294" t="s">
        <v>43642</v>
      </c>
      <c r="B36862" s="294"/>
      <c r="C36862" s="294"/>
      <c r="D36862" s="294"/>
      <c r="E36862" s="294"/>
      <c r="F36862" s="294"/>
    </row>
    <row r="36863">
      <c r="A36863" s="294" t="s">
        <v>42632</v>
      </c>
      <c r="B36863" s="294"/>
      <c r="C36863" s="294"/>
      <c r="D36863" s="294"/>
      <c r="E36863" s="294"/>
      <c r="F36863" s="294"/>
    </row>
    <row r="36864">
      <c r="A36864" s="294" t="s">
        <v>43908</v>
      </c>
      <c r="B36864" s="294"/>
      <c r="C36864" s="294"/>
      <c r="D36864" s="294"/>
      <c r="E36864" s="294"/>
      <c r="F36864" s="294"/>
    </row>
    <row r="36865">
      <c r="A36865" s="294" t="s">
        <v>43909</v>
      </c>
      <c r="B36865" s="294"/>
      <c r="C36865" s="294"/>
      <c r="D36865" s="294"/>
      <c r="E36865" s="294"/>
      <c r="F36865" s="294"/>
    </row>
    <row r="36866">
      <c r="A36866" s="294"/>
      <c r="B36866" s="294"/>
      <c r="C36866" s="294"/>
      <c r="D36866" s="294"/>
      <c r="E36866" s="294"/>
      <c r="F36866" s="294"/>
    </row>
    <row r="36867">
      <c r="A36867" s="294" t="s">
        <v>23201</v>
      </c>
      <c r="B36867" s="294"/>
      <c r="C36867" s="294"/>
      <c r="D36867" s="294"/>
      <c r="E36867" s="294"/>
      <c r="F36867" s="294"/>
    </row>
    <row r="36868">
      <c r="A36868" s="294"/>
      <c r="B36868" s="294"/>
      <c r="C36868" s="294"/>
      <c r="D36868" s="294"/>
      <c r="E36868" s="294"/>
      <c r="F36868" s="294"/>
    </row>
    <row r="36869">
      <c r="A36869" s="294" t="s">
        <v>43910</v>
      </c>
      <c r="B36869" s="294"/>
      <c r="C36869" s="294"/>
      <c r="D36869" s="294"/>
      <c r="E36869" s="294"/>
      <c r="F36869" s="294"/>
    </row>
    <row r="36870">
      <c r="A36870" s="294" t="s">
        <v>43911</v>
      </c>
      <c r="B36870" s="294"/>
      <c r="C36870" s="294"/>
      <c r="D36870" s="294"/>
      <c r="E36870" s="294"/>
      <c r="F36870" s="294"/>
    </row>
    <row r="36871">
      <c r="A36871" s="294" t="s">
        <v>43912</v>
      </c>
      <c r="B36871" s="294"/>
      <c r="C36871" s="294"/>
      <c r="D36871" s="294"/>
      <c r="E36871" s="294"/>
      <c r="F36871" s="294"/>
    </row>
    <row r="36872">
      <c r="A36872" s="294" t="s">
        <v>27086</v>
      </c>
      <c r="B36872" s="294"/>
      <c r="C36872" s="294"/>
      <c r="D36872" s="294"/>
      <c r="E36872" s="294"/>
      <c r="F36872" s="294"/>
    </row>
    <row r="36873">
      <c r="A36873" s="294"/>
      <c r="B36873" s="294"/>
      <c r="C36873" s="294"/>
      <c r="D36873" s="294"/>
      <c r="E36873" s="294"/>
      <c r="F36873" s="294"/>
    </row>
    <row r="36874">
      <c r="A36874" s="294" t="s">
        <v>43913</v>
      </c>
      <c r="B36874" s="294"/>
      <c r="C36874" s="294"/>
      <c r="D36874" s="294"/>
      <c r="E36874" s="294"/>
      <c r="F36874" s="294"/>
    </row>
    <row r="36875">
      <c r="A36875" s="294"/>
      <c r="B36875" s="294"/>
      <c r="C36875" s="294"/>
      <c r="D36875" s="294"/>
      <c r="E36875" s="294"/>
      <c r="F36875" s="294"/>
    </row>
    <row r="36876">
      <c r="A36876" s="294" t="s">
        <v>43914</v>
      </c>
      <c r="B36876" s="294"/>
      <c r="C36876" s="294"/>
      <c r="D36876" s="294"/>
      <c r="E36876" s="294"/>
      <c r="F36876" s="294"/>
    </row>
    <row r="36877">
      <c r="A36877" s="294" t="s">
        <v>43915</v>
      </c>
      <c r="B36877" s="294"/>
      <c r="C36877" s="294"/>
      <c r="D36877" s="294"/>
      <c r="E36877" s="294"/>
      <c r="F36877" s="294"/>
    </row>
    <row r="36878">
      <c r="A36878" s="294" t="s">
        <v>43916</v>
      </c>
      <c r="B36878" s="294"/>
      <c r="C36878" s="294"/>
      <c r="D36878" s="294"/>
      <c r="E36878" s="294"/>
      <c r="F36878" s="294"/>
    </row>
    <row r="36879">
      <c r="A36879" s="294"/>
      <c r="B36879" s="294"/>
      <c r="C36879" s="294"/>
      <c r="D36879" s="294"/>
      <c r="E36879" s="294"/>
      <c r="F36879" s="294"/>
    </row>
    <row r="36880">
      <c r="A36880" s="294" t="s">
        <v>42214</v>
      </c>
      <c r="B36880" s="294"/>
      <c r="C36880" s="294"/>
      <c r="D36880" s="294"/>
      <c r="E36880" s="294"/>
      <c r="F36880" s="294"/>
    </row>
    <row r="36881">
      <c r="A36881" s="294"/>
      <c r="B36881" s="294"/>
      <c r="C36881" s="294"/>
      <c r="D36881" s="294"/>
      <c r="E36881" s="294"/>
      <c r="F36881" s="294"/>
    </row>
    <row r="36882">
      <c r="A36882" s="294" t="s">
        <v>43917</v>
      </c>
      <c r="B36882" s="294"/>
      <c r="C36882" s="294"/>
      <c r="D36882" s="294"/>
      <c r="E36882" s="294"/>
      <c r="F36882" s="294"/>
    </row>
    <row r="36883">
      <c r="A36883" s="294" t="s">
        <v>43918</v>
      </c>
      <c r="B36883" s="294"/>
      <c r="C36883" s="294"/>
      <c r="D36883" s="294"/>
      <c r="E36883" s="294"/>
      <c r="F36883" s="294"/>
    </row>
    <row r="36884">
      <c r="A36884" s="294" t="s">
        <v>43919</v>
      </c>
      <c r="B36884" s="294"/>
      <c r="C36884" s="294"/>
      <c r="D36884" s="294"/>
      <c r="E36884" s="294"/>
      <c r="F36884" s="294"/>
    </row>
    <row r="36885">
      <c r="A36885" s="294" t="s">
        <v>43920</v>
      </c>
      <c r="B36885" s="294"/>
      <c r="C36885" s="294"/>
      <c r="D36885" s="294"/>
      <c r="E36885" s="294"/>
      <c r="F36885" s="294"/>
    </row>
    <row r="36886">
      <c r="A36886" s="294" t="s">
        <v>23052</v>
      </c>
      <c r="B36886" s="294"/>
      <c r="C36886" s="294"/>
      <c r="D36886" s="294"/>
      <c r="E36886" s="294"/>
      <c r="F36886" s="294"/>
    </row>
    <row r="36887">
      <c r="A36887" s="294" t="s">
        <v>43921</v>
      </c>
      <c r="B36887" s="294"/>
      <c r="C36887" s="294"/>
      <c r="D36887" s="294"/>
      <c r="E36887" s="294"/>
      <c r="F36887" s="294"/>
    </row>
    <row r="36888">
      <c r="A36888" s="294" t="s">
        <v>43864</v>
      </c>
      <c r="B36888" s="294"/>
      <c r="C36888" s="294"/>
      <c r="D36888" s="294"/>
      <c r="E36888" s="294"/>
      <c r="F36888" s="294"/>
    </row>
    <row r="36889">
      <c r="A36889" s="294" t="s">
        <v>43922</v>
      </c>
      <c r="B36889" s="294"/>
      <c r="C36889" s="294"/>
      <c r="D36889" s="294"/>
      <c r="E36889" s="294"/>
      <c r="F36889" s="294"/>
    </row>
    <row r="36890">
      <c r="A36890" s="294"/>
      <c r="B36890" s="294"/>
      <c r="C36890" s="294"/>
      <c r="D36890" s="294"/>
      <c r="E36890" s="294"/>
      <c r="F36890" s="294"/>
    </row>
    <row r="36891">
      <c r="A36891" s="294" t="s">
        <v>41927</v>
      </c>
      <c r="B36891" s="294"/>
      <c r="C36891" s="294"/>
      <c r="D36891" s="294"/>
      <c r="E36891" s="294"/>
      <c r="F36891" s="294"/>
    </row>
    <row r="36892">
      <c r="A36892" s="294" t="s">
        <v>20733</v>
      </c>
      <c r="B36892" s="294"/>
      <c r="C36892" s="294"/>
      <c r="D36892" s="294"/>
      <c r="E36892" s="294"/>
      <c r="F36892" s="294"/>
    </row>
    <row r="36893">
      <c r="A36893" s="294" t="s">
        <v>21618</v>
      </c>
      <c r="B36893" s="294"/>
      <c r="C36893" s="294"/>
      <c r="D36893" s="294"/>
      <c r="E36893" s="294"/>
      <c r="F36893" s="294"/>
    </row>
    <row r="36894">
      <c r="A36894" s="294" t="s">
        <v>43923</v>
      </c>
      <c r="B36894" s="294"/>
      <c r="C36894" s="294"/>
      <c r="D36894" s="294"/>
      <c r="E36894" s="294"/>
      <c r="F36894" s="294"/>
    </row>
    <row r="36895">
      <c r="A36895" s="294"/>
      <c r="B36895" s="294"/>
      <c r="C36895" s="294"/>
      <c r="D36895" s="294"/>
      <c r="E36895" s="294"/>
      <c r="F36895" s="294"/>
    </row>
    <row r="36896">
      <c r="A36896" s="294" t="s">
        <v>22512</v>
      </c>
      <c r="B36896" s="294"/>
      <c r="C36896" s="294"/>
      <c r="D36896" s="294"/>
      <c r="E36896" s="294"/>
      <c r="F36896" s="294"/>
    </row>
    <row r="36897">
      <c r="A36897" s="294" t="s">
        <v>20462</v>
      </c>
      <c r="B36897" s="294"/>
      <c r="C36897" s="294"/>
      <c r="D36897" s="294"/>
      <c r="E36897" s="294"/>
      <c r="F36897" s="294"/>
    </row>
    <row r="36898">
      <c r="A36898" s="294"/>
      <c r="B36898" s="294"/>
      <c r="C36898" s="294"/>
      <c r="D36898" s="294"/>
      <c r="E36898" s="294"/>
      <c r="F36898" s="294"/>
    </row>
    <row r="36899">
      <c r="A36899" s="294" t="s">
        <v>43924</v>
      </c>
      <c r="B36899" s="294"/>
      <c r="C36899" s="294"/>
      <c r="D36899" s="294"/>
      <c r="E36899" s="294"/>
      <c r="F36899" s="294"/>
    </row>
    <row r="36900">
      <c r="A36900" s="294" t="s">
        <v>43925</v>
      </c>
      <c r="B36900" s="294"/>
      <c r="C36900" s="294"/>
      <c r="D36900" s="294"/>
      <c r="E36900" s="294"/>
      <c r="F36900" s="294"/>
    </row>
    <row r="36901">
      <c r="A36901" s="294" t="s">
        <v>43741</v>
      </c>
      <c r="B36901" s="294"/>
      <c r="C36901" s="294"/>
      <c r="D36901" s="294"/>
      <c r="E36901" s="294"/>
      <c r="F36901" s="294"/>
    </row>
    <row r="36902">
      <c r="A36902" s="294" t="s">
        <v>43926</v>
      </c>
      <c r="B36902" s="294"/>
      <c r="C36902" s="294"/>
      <c r="D36902" s="294"/>
      <c r="E36902" s="294"/>
      <c r="F36902" s="294"/>
    </row>
    <row r="36903">
      <c r="A36903" s="294" t="s">
        <v>43927</v>
      </c>
      <c r="B36903" s="294"/>
      <c r="C36903" s="294"/>
      <c r="D36903" s="294"/>
      <c r="E36903" s="294"/>
      <c r="F36903" s="294"/>
    </row>
    <row r="36904">
      <c r="A36904" s="294" t="s">
        <v>43928</v>
      </c>
      <c r="B36904" s="294"/>
      <c r="C36904" s="294"/>
      <c r="D36904" s="294"/>
      <c r="E36904" s="294"/>
      <c r="F36904" s="294"/>
    </row>
    <row r="36905">
      <c r="A36905" s="294" t="s">
        <v>43929</v>
      </c>
      <c r="B36905" s="294"/>
      <c r="C36905" s="294"/>
      <c r="D36905" s="294"/>
      <c r="E36905" s="294"/>
      <c r="F36905" s="294"/>
    </row>
    <row r="36906">
      <c r="A36906" s="294" t="s">
        <v>42451</v>
      </c>
      <c r="B36906" s="294"/>
      <c r="C36906" s="294"/>
      <c r="D36906" s="294"/>
      <c r="E36906" s="294"/>
      <c r="F36906" s="294"/>
    </row>
    <row r="36907">
      <c r="A36907" s="294" t="s">
        <v>43930</v>
      </c>
      <c r="B36907" s="294"/>
      <c r="C36907" s="294"/>
      <c r="D36907" s="294"/>
      <c r="E36907" s="294"/>
      <c r="F36907" s="294"/>
    </row>
    <row r="36908">
      <c r="A36908" s="294"/>
      <c r="B36908" s="294"/>
      <c r="C36908" s="294"/>
      <c r="D36908" s="294"/>
      <c r="E36908" s="294"/>
      <c r="F36908" s="294"/>
    </row>
    <row r="36909">
      <c r="A36909" s="294" t="s">
        <v>27452</v>
      </c>
      <c r="B36909" s="294"/>
      <c r="C36909" s="294"/>
      <c r="D36909" s="294"/>
      <c r="E36909" s="294"/>
      <c r="F36909" s="294"/>
    </row>
    <row r="36910">
      <c r="A36910" s="294" t="s">
        <v>25264</v>
      </c>
      <c r="B36910" s="294"/>
      <c r="C36910" s="294"/>
      <c r="D36910" s="294"/>
      <c r="E36910" s="294"/>
      <c r="F36910" s="294"/>
    </row>
    <row r="36911">
      <c r="A36911" s="294"/>
      <c r="B36911" s="294"/>
      <c r="C36911" s="294"/>
      <c r="D36911" s="294"/>
      <c r="E36911" s="294"/>
      <c r="F36911" s="294"/>
    </row>
    <row r="36912">
      <c r="A36912" s="294" t="s">
        <v>43931</v>
      </c>
      <c r="B36912" s="294"/>
      <c r="C36912" s="294"/>
      <c r="D36912" s="294"/>
      <c r="E36912" s="294"/>
      <c r="F36912" s="294"/>
    </row>
    <row r="36913">
      <c r="A36913" s="294" t="s">
        <v>43932</v>
      </c>
      <c r="B36913" s="294"/>
      <c r="C36913" s="294"/>
      <c r="D36913" s="294"/>
      <c r="E36913" s="294"/>
      <c r="F36913" s="294"/>
    </row>
    <row r="36914">
      <c r="A36914" s="294" t="s">
        <v>43933</v>
      </c>
      <c r="B36914" s="294"/>
      <c r="C36914" s="294"/>
      <c r="D36914" s="294"/>
      <c r="E36914" s="294"/>
      <c r="F36914" s="294"/>
    </row>
    <row r="36915">
      <c r="A36915" s="294" t="s">
        <v>43934</v>
      </c>
      <c r="B36915" s="294"/>
      <c r="C36915" s="294"/>
      <c r="D36915" s="294"/>
      <c r="E36915" s="294"/>
      <c r="F36915" s="294"/>
    </row>
    <row r="36916">
      <c r="A36916" s="294"/>
      <c r="B36916" s="294"/>
      <c r="C36916" s="294"/>
      <c r="D36916" s="294"/>
      <c r="E36916" s="294"/>
      <c r="F36916" s="294"/>
    </row>
    <row r="36917">
      <c r="A36917" s="294"/>
      <c r="B36917" s="294"/>
      <c r="C36917" s="294"/>
      <c r="D36917" s="294"/>
      <c r="E36917" s="294"/>
      <c r="F36917" s="294"/>
    </row>
    <row r="36918">
      <c r="A36918" s="294" t="s">
        <v>23943</v>
      </c>
      <c r="B36918" s="294"/>
      <c r="C36918" s="294"/>
      <c r="D36918" s="294"/>
      <c r="E36918" s="294"/>
      <c r="F36918" s="294"/>
    </row>
    <row r="36919">
      <c r="A36919" s="294" t="s">
        <v>26884</v>
      </c>
      <c r="B36919" s="294"/>
      <c r="C36919" s="294"/>
      <c r="D36919" s="294"/>
      <c r="E36919" s="294"/>
      <c r="F36919" s="294"/>
    </row>
    <row r="36920">
      <c r="A36920" s="294"/>
      <c r="B36920" s="294"/>
      <c r="C36920" s="294"/>
      <c r="D36920" s="294"/>
      <c r="E36920" s="294"/>
      <c r="F36920" s="294"/>
    </row>
    <row r="36921">
      <c r="A36921" s="294" t="s">
        <v>43935</v>
      </c>
      <c r="B36921" s="294"/>
      <c r="C36921" s="294"/>
      <c r="D36921" s="294"/>
      <c r="E36921" s="294"/>
      <c r="F36921" s="294"/>
    </row>
    <row r="36922">
      <c r="A36922" s="294" t="s">
        <v>43936</v>
      </c>
      <c r="B36922" s="294"/>
      <c r="C36922" s="294"/>
      <c r="D36922" s="294"/>
      <c r="E36922" s="294"/>
      <c r="F36922" s="294"/>
    </row>
    <row r="36923">
      <c r="A36923" s="294" t="s">
        <v>43937</v>
      </c>
      <c r="B36923" s="294"/>
      <c r="C36923" s="294"/>
      <c r="D36923" s="294"/>
      <c r="E36923" s="294"/>
      <c r="F36923" s="294"/>
    </row>
    <row r="36924">
      <c r="A36924" s="294" t="s">
        <v>43938</v>
      </c>
      <c r="B36924" s="294"/>
      <c r="C36924" s="294"/>
      <c r="D36924" s="294"/>
      <c r="E36924" s="294"/>
      <c r="F36924" s="294"/>
    </row>
    <row r="36925">
      <c r="A36925" s="294" t="s">
        <v>43939</v>
      </c>
      <c r="B36925" s="294"/>
      <c r="C36925" s="294"/>
      <c r="D36925" s="294"/>
      <c r="E36925" s="294"/>
      <c r="F36925" s="294"/>
    </row>
    <row r="36926">
      <c r="A36926" s="294" t="s">
        <v>43940</v>
      </c>
      <c r="B36926" s="294"/>
      <c r="C36926" s="294"/>
      <c r="D36926" s="294"/>
      <c r="E36926" s="294"/>
      <c r="F36926" s="294"/>
    </row>
    <row r="36927">
      <c r="A36927" s="294" t="s">
        <v>42451</v>
      </c>
      <c r="B36927" s="294"/>
      <c r="C36927" s="294"/>
      <c r="D36927" s="294"/>
      <c r="E36927" s="294"/>
      <c r="F36927" s="294"/>
    </row>
    <row r="36928">
      <c r="A36928" s="294" t="s">
        <v>43941</v>
      </c>
      <c r="B36928" s="294"/>
      <c r="C36928" s="294"/>
      <c r="D36928" s="294"/>
      <c r="E36928" s="294"/>
      <c r="F36928" s="294"/>
    </row>
    <row r="36929">
      <c r="A36929" s="294"/>
      <c r="B36929" s="294"/>
      <c r="C36929" s="294"/>
      <c r="D36929" s="294"/>
      <c r="E36929" s="294"/>
      <c r="F36929" s="294"/>
    </row>
    <row r="36930">
      <c r="A36930" s="294"/>
      <c r="B36930" s="294"/>
      <c r="C36930" s="294"/>
      <c r="D36930" s="294"/>
      <c r="E36930" s="294"/>
      <c r="F36930" s="294"/>
    </row>
    <row r="36931">
      <c r="A36931" s="294" t="s">
        <v>40986</v>
      </c>
      <c r="B36931" s="294"/>
      <c r="C36931" s="294"/>
      <c r="D36931" s="294"/>
      <c r="E36931" s="294"/>
      <c r="F36931" s="294"/>
    </row>
    <row r="36932">
      <c r="A36932" s="294"/>
      <c r="B36932" s="294"/>
      <c r="C36932" s="294"/>
      <c r="D36932" s="294"/>
      <c r="E36932" s="294"/>
      <c r="F36932" s="294"/>
    </row>
    <row r="36933">
      <c r="A36933" s="294" t="s">
        <v>43942</v>
      </c>
      <c r="B36933" s="294"/>
      <c r="C36933" s="294"/>
      <c r="D36933" s="294"/>
      <c r="E36933" s="294"/>
      <c r="F36933" s="294"/>
    </row>
    <row r="36934">
      <c r="A36934" s="294" t="s">
        <v>38450</v>
      </c>
      <c r="B36934" s="294"/>
      <c r="C36934" s="294"/>
      <c r="D36934" s="294"/>
      <c r="E36934" s="294"/>
      <c r="F36934" s="294"/>
    </row>
    <row r="36935">
      <c r="A36935" s="294" t="s">
        <v>23825</v>
      </c>
      <c r="B36935" s="294"/>
      <c r="C36935" s="294"/>
      <c r="D36935" s="294"/>
      <c r="E36935" s="294"/>
      <c r="F36935" s="294"/>
    </row>
    <row r="36936">
      <c r="A36936" s="294" t="s">
        <v>41421</v>
      </c>
      <c r="B36936" s="294"/>
      <c r="C36936" s="294"/>
      <c r="D36936" s="294"/>
      <c r="E36936" s="294"/>
      <c r="F36936" s="294"/>
    </row>
    <row r="36937">
      <c r="A36937" s="294" t="s">
        <v>43943</v>
      </c>
      <c r="B36937" s="294"/>
      <c r="C36937" s="294"/>
      <c r="D36937" s="294"/>
      <c r="E36937" s="294"/>
      <c r="F36937" s="294"/>
    </row>
    <row r="36938">
      <c r="A36938" s="294" t="s">
        <v>43944</v>
      </c>
      <c r="B36938" s="294"/>
      <c r="C36938" s="294"/>
      <c r="D36938" s="294"/>
      <c r="E36938" s="294"/>
      <c r="F36938" s="294"/>
    </row>
    <row r="36939">
      <c r="A36939" s="294" t="s">
        <v>43945</v>
      </c>
      <c r="B36939" s="294"/>
      <c r="C36939" s="294"/>
      <c r="D36939" s="294"/>
      <c r="E36939" s="294"/>
      <c r="F36939" s="294"/>
    </row>
    <row r="36940">
      <c r="A36940" s="294" t="s">
        <v>43946</v>
      </c>
      <c r="B36940" s="294"/>
      <c r="C36940" s="294"/>
      <c r="D36940" s="294"/>
      <c r="E36940" s="294"/>
      <c r="F36940" s="294"/>
    </row>
    <row r="36941">
      <c r="A36941" s="294" t="s">
        <v>43947</v>
      </c>
      <c r="B36941" s="294"/>
      <c r="C36941" s="294"/>
      <c r="D36941" s="294"/>
      <c r="E36941" s="294"/>
      <c r="F36941" s="294"/>
    </row>
    <row r="36942">
      <c r="A36942" s="294" t="s">
        <v>43948</v>
      </c>
      <c r="B36942" s="294"/>
      <c r="C36942" s="294"/>
      <c r="D36942" s="294"/>
      <c r="E36942" s="294"/>
      <c r="F36942" s="294"/>
    </row>
    <row r="36943">
      <c r="A36943" s="294"/>
      <c r="B36943" s="294"/>
      <c r="C36943" s="294"/>
      <c r="D36943" s="294"/>
      <c r="E36943" s="294"/>
      <c r="F36943" s="294"/>
    </row>
    <row r="36944">
      <c r="A36944" s="294" t="s">
        <v>41905</v>
      </c>
      <c r="B36944" s="294"/>
      <c r="C36944" s="294"/>
      <c r="D36944" s="294"/>
      <c r="E36944" s="294"/>
      <c r="F36944" s="294"/>
    </row>
    <row r="36945">
      <c r="A36945" s="294"/>
      <c r="B36945" s="294"/>
      <c r="C36945" s="294"/>
      <c r="D36945" s="294"/>
      <c r="E36945" s="294"/>
      <c r="F36945" s="294"/>
    </row>
    <row r="36946">
      <c r="A36946" s="294" t="s">
        <v>43949</v>
      </c>
      <c r="B36946" s="294"/>
      <c r="C36946" s="294"/>
      <c r="D36946" s="294"/>
      <c r="E36946" s="294"/>
      <c r="F36946" s="294"/>
    </row>
    <row r="36947">
      <c r="A36947" s="294" t="s">
        <v>41520</v>
      </c>
      <c r="B36947" s="294"/>
      <c r="C36947" s="294"/>
      <c r="D36947" s="294"/>
      <c r="E36947" s="294"/>
      <c r="F36947" s="294"/>
    </row>
    <row r="36948">
      <c r="A36948" s="294" t="s">
        <v>43950</v>
      </c>
      <c r="B36948" s="294"/>
      <c r="C36948" s="294"/>
      <c r="D36948" s="294"/>
      <c r="E36948" s="294"/>
      <c r="F36948" s="294"/>
    </row>
    <row r="36949">
      <c r="A36949" s="294" t="s">
        <v>41522</v>
      </c>
      <c r="B36949" s="294"/>
      <c r="C36949" s="294"/>
      <c r="D36949" s="294"/>
      <c r="E36949" s="294"/>
      <c r="F36949" s="294"/>
    </row>
    <row r="36950">
      <c r="A36950" s="294" t="s">
        <v>43951</v>
      </c>
      <c r="B36950" s="294"/>
      <c r="C36950" s="294"/>
      <c r="D36950" s="294"/>
      <c r="E36950" s="294"/>
      <c r="F36950" s="294"/>
    </row>
    <row r="36951">
      <c r="A36951" s="294"/>
      <c r="B36951" s="294"/>
      <c r="C36951" s="294"/>
      <c r="D36951" s="294"/>
      <c r="E36951" s="294"/>
      <c r="F36951" s="294"/>
    </row>
    <row r="36952">
      <c r="A36952" s="294" t="s">
        <v>42265</v>
      </c>
      <c r="B36952" s="294"/>
      <c r="C36952" s="294"/>
      <c r="D36952" s="294"/>
      <c r="E36952" s="294"/>
      <c r="F36952" s="294"/>
    </row>
    <row r="36953">
      <c r="A36953" s="294"/>
      <c r="B36953" s="294"/>
      <c r="C36953" s="294"/>
      <c r="D36953" s="294"/>
      <c r="E36953" s="294"/>
      <c r="F36953" s="294"/>
    </row>
    <row r="36954">
      <c r="A36954" s="294" t="s">
        <v>43952</v>
      </c>
      <c r="B36954" s="294"/>
      <c r="C36954" s="294"/>
      <c r="D36954" s="294"/>
      <c r="E36954" s="294"/>
      <c r="F36954" s="294"/>
    </row>
    <row r="36955">
      <c r="A36955" s="294" t="s">
        <v>27652</v>
      </c>
      <c r="B36955" s="294"/>
      <c r="C36955" s="294"/>
      <c r="D36955" s="294"/>
      <c r="E36955" s="294"/>
      <c r="F36955" s="294"/>
    </row>
    <row r="36956">
      <c r="A36956" s="294" t="s">
        <v>43953</v>
      </c>
      <c r="B36956" s="294"/>
      <c r="C36956" s="294"/>
      <c r="D36956" s="294"/>
      <c r="E36956" s="294"/>
      <c r="F36956" s="294"/>
    </row>
    <row r="36957">
      <c r="A36957" s="294" t="s">
        <v>43954</v>
      </c>
      <c r="B36957" s="294"/>
      <c r="C36957" s="294"/>
      <c r="D36957" s="294"/>
      <c r="E36957" s="294"/>
      <c r="F36957" s="294"/>
    </row>
    <row r="36958">
      <c r="A36958" s="294" t="s">
        <v>43955</v>
      </c>
      <c r="B36958" s="294"/>
      <c r="C36958" s="294"/>
      <c r="D36958" s="294"/>
      <c r="E36958" s="294"/>
      <c r="F36958" s="294"/>
    </row>
    <row r="36959">
      <c r="A36959" s="294" t="s">
        <v>43956</v>
      </c>
      <c r="B36959" s="294"/>
      <c r="C36959" s="294"/>
      <c r="D36959" s="294"/>
      <c r="E36959" s="294"/>
      <c r="F36959" s="294"/>
    </row>
    <row r="36960">
      <c r="A36960" s="294"/>
      <c r="B36960" s="294"/>
      <c r="C36960" s="294"/>
      <c r="D36960" s="294"/>
      <c r="E36960" s="294"/>
      <c r="F36960" s="294"/>
    </row>
    <row r="36961">
      <c r="A36961" s="294" t="s">
        <v>41927</v>
      </c>
      <c r="B36961" s="294"/>
      <c r="C36961" s="294"/>
      <c r="D36961" s="294"/>
      <c r="E36961" s="294"/>
      <c r="F36961" s="294"/>
    </row>
    <row r="36962">
      <c r="A36962" s="294" t="s">
        <v>20741</v>
      </c>
      <c r="B36962" s="294"/>
      <c r="C36962" s="294"/>
      <c r="D36962" s="294"/>
      <c r="E36962" s="294"/>
      <c r="F36962" s="294"/>
    </row>
    <row r="36963">
      <c r="A36963" s="294" t="s">
        <v>21672</v>
      </c>
      <c r="B36963" s="294"/>
      <c r="C36963" s="294"/>
      <c r="D36963" s="294"/>
      <c r="E36963" s="294"/>
      <c r="F36963" s="294"/>
    </row>
    <row r="36964">
      <c r="A36964" s="294" t="s">
        <v>43957</v>
      </c>
      <c r="B36964" s="294"/>
      <c r="C36964" s="294"/>
      <c r="D36964" s="294"/>
      <c r="E36964" s="294"/>
      <c r="F36964" s="294"/>
    </row>
    <row r="36965">
      <c r="A36965" s="294"/>
      <c r="B36965" s="294"/>
      <c r="C36965" s="294"/>
      <c r="D36965" s="294"/>
      <c r="E36965" s="294"/>
      <c r="F36965" s="294"/>
    </row>
    <row r="36966">
      <c r="A36966" s="294" t="s">
        <v>21429</v>
      </c>
      <c r="B36966" s="294"/>
      <c r="C36966" s="294"/>
      <c r="D36966" s="294"/>
      <c r="E36966" s="294"/>
      <c r="F36966" s="294"/>
    </row>
    <row r="36967">
      <c r="A36967" s="294"/>
      <c r="B36967" s="294"/>
      <c r="C36967" s="294"/>
      <c r="D36967" s="294"/>
      <c r="E36967" s="294"/>
      <c r="F36967" s="294"/>
    </row>
    <row r="36968">
      <c r="A36968" s="294" t="s">
        <v>43958</v>
      </c>
      <c r="B36968" s="294"/>
      <c r="C36968" s="294"/>
      <c r="D36968" s="294"/>
      <c r="E36968" s="294"/>
      <c r="F36968" s="294"/>
    </row>
    <row r="36969">
      <c r="A36969" s="294" t="s">
        <v>43959</v>
      </c>
      <c r="B36969" s="294"/>
      <c r="C36969" s="294"/>
      <c r="D36969" s="294"/>
      <c r="E36969" s="294"/>
      <c r="F36969" s="294"/>
    </row>
    <row r="36970">
      <c r="A36970" s="294" t="s">
        <v>43960</v>
      </c>
      <c r="B36970" s="294"/>
      <c r="C36970" s="294"/>
      <c r="D36970" s="294"/>
      <c r="E36970" s="294"/>
      <c r="F36970" s="294"/>
    </row>
    <row r="36971">
      <c r="A36971" s="294" t="s">
        <v>43961</v>
      </c>
      <c r="B36971" s="294"/>
      <c r="C36971" s="294"/>
      <c r="D36971" s="294"/>
      <c r="E36971" s="294"/>
      <c r="F36971" s="294"/>
    </row>
    <row r="36972">
      <c r="A36972" s="294" t="s">
        <v>41448</v>
      </c>
      <c r="B36972" s="294"/>
      <c r="C36972" s="294"/>
      <c r="D36972" s="294"/>
      <c r="E36972" s="294"/>
      <c r="F36972" s="294"/>
    </row>
    <row r="36973">
      <c r="A36973" s="294" t="s">
        <v>43962</v>
      </c>
      <c r="B36973" s="294"/>
      <c r="C36973" s="294"/>
      <c r="D36973" s="294"/>
      <c r="E36973" s="294"/>
      <c r="F36973" s="294"/>
    </row>
    <row r="36974">
      <c r="A36974" s="294" t="s">
        <v>43963</v>
      </c>
      <c r="B36974" s="294"/>
      <c r="C36974" s="294"/>
      <c r="D36974" s="294"/>
      <c r="E36974" s="294"/>
      <c r="F36974" s="294"/>
    </row>
    <row r="36975">
      <c r="A36975" s="294" t="s">
        <v>43964</v>
      </c>
      <c r="B36975" s="294"/>
      <c r="C36975" s="294"/>
      <c r="D36975" s="294"/>
      <c r="E36975" s="294"/>
      <c r="F36975" s="294"/>
    </row>
    <row r="36976">
      <c r="A36976" s="294"/>
      <c r="B36976" s="294"/>
      <c r="C36976" s="294"/>
      <c r="D36976" s="294"/>
      <c r="E36976" s="294"/>
      <c r="F36976" s="294"/>
    </row>
    <row r="36977">
      <c r="A36977" s="294"/>
      <c r="B36977" s="294"/>
      <c r="C36977" s="294"/>
      <c r="D36977" s="294"/>
      <c r="E36977" s="294"/>
      <c r="F36977" s="294"/>
    </row>
    <row r="36978">
      <c r="A36978" s="294" t="s">
        <v>22281</v>
      </c>
      <c r="B36978" s="294"/>
      <c r="C36978" s="294"/>
      <c r="D36978" s="294"/>
      <c r="E36978" s="294"/>
      <c r="F36978" s="294"/>
    </row>
    <row r="36979">
      <c r="A36979" s="294"/>
      <c r="B36979" s="294"/>
      <c r="C36979" s="294"/>
      <c r="D36979" s="294"/>
      <c r="E36979" s="294"/>
      <c r="F36979" s="294"/>
    </row>
    <row r="36980">
      <c r="A36980" s="294" t="s">
        <v>43965</v>
      </c>
      <c r="B36980" s="294"/>
      <c r="C36980" s="294"/>
      <c r="D36980" s="294"/>
      <c r="E36980" s="294"/>
      <c r="F36980" s="294"/>
    </row>
    <row r="36981">
      <c r="A36981" s="294" t="s">
        <v>17739</v>
      </c>
      <c r="B36981" s="294"/>
      <c r="C36981" s="294"/>
      <c r="D36981" s="294"/>
      <c r="E36981" s="294"/>
      <c r="F36981" s="294"/>
    </row>
    <row r="36982">
      <c r="A36982" s="294" t="s">
        <v>43966</v>
      </c>
      <c r="B36982" s="294"/>
      <c r="C36982" s="294"/>
      <c r="D36982" s="294"/>
      <c r="E36982" s="294"/>
      <c r="F36982" s="294"/>
    </row>
    <row r="36983">
      <c r="A36983" s="294" t="s">
        <v>17739</v>
      </c>
      <c r="B36983" s="294"/>
      <c r="C36983" s="294"/>
      <c r="D36983" s="294"/>
      <c r="E36983" s="294"/>
      <c r="F36983" s="294"/>
    </row>
    <row r="36984">
      <c r="A36984" s="294" t="s">
        <v>43967</v>
      </c>
      <c r="B36984" s="294"/>
      <c r="C36984" s="294"/>
      <c r="D36984" s="294"/>
      <c r="E36984" s="294"/>
      <c r="F36984" s="294"/>
    </row>
    <row r="36985">
      <c r="A36985" s="294" t="s">
        <v>17739</v>
      </c>
      <c r="B36985" s="294"/>
      <c r="C36985" s="294"/>
      <c r="D36985" s="294"/>
      <c r="E36985" s="294"/>
      <c r="F36985" s="294"/>
    </row>
    <row r="36986">
      <c r="A36986" s="294" t="s">
        <v>43968</v>
      </c>
      <c r="B36986" s="294"/>
      <c r="C36986" s="294"/>
      <c r="D36986" s="294"/>
      <c r="E36986" s="294"/>
      <c r="F36986" s="294"/>
    </row>
    <row r="36987">
      <c r="A36987" s="294" t="s">
        <v>17739</v>
      </c>
      <c r="B36987" s="294"/>
      <c r="C36987" s="294"/>
      <c r="D36987" s="294"/>
      <c r="E36987" s="294"/>
      <c r="F36987" s="294"/>
    </row>
    <row r="36988">
      <c r="A36988" s="294" t="s">
        <v>43969</v>
      </c>
      <c r="B36988" s="294"/>
      <c r="C36988" s="294"/>
      <c r="D36988" s="294"/>
      <c r="E36988" s="294"/>
      <c r="F36988" s="294"/>
    </row>
    <row r="36989">
      <c r="A36989" s="294"/>
      <c r="B36989" s="294"/>
      <c r="C36989" s="294"/>
      <c r="D36989" s="294"/>
      <c r="E36989" s="294"/>
      <c r="F36989" s="294"/>
    </row>
    <row r="36990">
      <c r="A36990" s="294" t="s">
        <v>26377</v>
      </c>
      <c r="B36990" s="294"/>
      <c r="C36990" s="294"/>
      <c r="D36990" s="294"/>
      <c r="E36990" s="294"/>
      <c r="F36990" s="294"/>
    </row>
    <row r="36991">
      <c r="A36991" s="294"/>
      <c r="B36991" s="294"/>
      <c r="C36991" s="294"/>
      <c r="D36991" s="294"/>
      <c r="E36991" s="294"/>
      <c r="F36991" s="294"/>
    </row>
    <row r="36992">
      <c r="A36992" s="294" t="s">
        <v>43970</v>
      </c>
      <c r="B36992" s="294"/>
      <c r="C36992" s="294"/>
      <c r="D36992" s="294"/>
      <c r="E36992" s="294"/>
      <c r="F36992" s="294"/>
    </row>
    <row r="36993">
      <c r="A36993" s="294" t="s">
        <v>41463</v>
      </c>
      <c r="B36993" s="294"/>
      <c r="C36993" s="294"/>
      <c r="D36993" s="294"/>
      <c r="E36993" s="294"/>
      <c r="F36993" s="294"/>
    </row>
    <row r="36994">
      <c r="A36994" s="294" t="s">
        <v>43196</v>
      </c>
      <c r="B36994" s="294"/>
      <c r="C36994" s="294"/>
      <c r="D36994" s="294"/>
      <c r="E36994" s="294"/>
      <c r="F36994" s="294"/>
    </row>
    <row r="36995">
      <c r="A36995" s="294" t="s">
        <v>43971</v>
      </c>
      <c r="B36995" s="294"/>
      <c r="C36995" s="294"/>
      <c r="D36995" s="294"/>
      <c r="E36995" s="294"/>
      <c r="F36995" s="294"/>
    </row>
    <row r="36996">
      <c r="A36996" s="294"/>
      <c r="B36996" s="294"/>
      <c r="C36996" s="294"/>
      <c r="D36996" s="294"/>
      <c r="E36996" s="294"/>
      <c r="F36996" s="294"/>
    </row>
    <row r="36997">
      <c r="A36997" s="294" t="s">
        <v>25653</v>
      </c>
      <c r="B36997" s="294"/>
      <c r="C36997" s="294"/>
      <c r="D36997" s="294"/>
      <c r="E36997" s="294"/>
      <c r="F36997" s="294"/>
    </row>
    <row r="36998">
      <c r="A36998" s="294" t="s">
        <v>23767</v>
      </c>
      <c r="B36998" s="294"/>
      <c r="C36998" s="294"/>
      <c r="D36998" s="294"/>
      <c r="E36998" s="294"/>
      <c r="F36998" s="294"/>
    </row>
    <row r="36999">
      <c r="A36999" s="294"/>
      <c r="B36999" s="294"/>
      <c r="C36999" s="294"/>
      <c r="D36999" s="294"/>
      <c r="E36999" s="294"/>
      <c r="F36999" s="294"/>
    </row>
    <row r="37000">
      <c r="A37000" s="294" t="s">
        <v>43972</v>
      </c>
      <c r="B37000" s="294"/>
      <c r="C37000" s="294"/>
      <c r="D37000" s="294"/>
      <c r="E37000" s="294"/>
      <c r="F37000" s="294"/>
    </row>
    <row r="37001">
      <c r="A37001" s="294" t="s">
        <v>43973</v>
      </c>
      <c r="B37001" s="294"/>
      <c r="C37001" s="294"/>
      <c r="D37001" s="294"/>
      <c r="E37001" s="294"/>
      <c r="F37001" s="294"/>
    </row>
    <row r="37002">
      <c r="A37002" s="294" t="s">
        <v>43974</v>
      </c>
      <c r="B37002" s="294"/>
      <c r="C37002" s="294"/>
      <c r="D37002" s="294"/>
      <c r="E37002" s="294"/>
      <c r="F37002" s="294"/>
    </row>
    <row r="37003">
      <c r="A37003" s="294"/>
      <c r="B37003" s="294"/>
      <c r="C37003" s="294"/>
      <c r="D37003" s="294"/>
      <c r="E37003" s="294"/>
      <c r="F37003" s="294"/>
    </row>
    <row r="37004">
      <c r="A37004" s="294" t="s">
        <v>23201</v>
      </c>
      <c r="B37004" s="294"/>
      <c r="C37004" s="294"/>
      <c r="D37004" s="294"/>
      <c r="E37004" s="294"/>
      <c r="F37004" s="294"/>
    </row>
    <row r="37005">
      <c r="A37005" s="294" t="s">
        <v>23772</v>
      </c>
      <c r="B37005" s="294"/>
      <c r="C37005" s="294"/>
      <c r="D37005" s="294"/>
      <c r="E37005" s="294"/>
      <c r="F37005" s="294"/>
    </row>
    <row r="37006">
      <c r="A37006" s="294"/>
      <c r="B37006" s="294"/>
      <c r="C37006" s="294"/>
      <c r="D37006" s="294"/>
      <c r="E37006" s="294"/>
      <c r="F37006" s="294"/>
    </row>
    <row r="37007">
      <c r="A37007" s="294" t="s">
        <v>43975</v>
      </c>
      <c r="B37007" s="294"/>
      <c r="C37007" s="294"/>
      <c r="D37007" s="294"/>
      <c r="E37007" s="294"/>
      <c r="F37007" s="294"/>
    </row>
    <row r="37008">
      <c r="A37008" s="294" t="s">
        <v>43927</v>
      </c>
      <c r="B37008" s="294"/>
      <c r="C37008" s="294"/>
      <c r="D37008" s="294"/>
      <c r="E37008" s="294"/>
      <c r="F37008" s="294"/>
    </row>
    <row r="37009">
      <c r="A37009" s="294" t="s">
        <v>43976</v>
      </c>
      <c r="B37009" s="294"/>
      <c r="C37009" s="294"/>
      <c r="D37009" s="294"/>
      <c r="E37009" s="294"/>
      <c r="F37009" s="294"/>
    </row>
    <row r="37010">
      <c r="A37010" s="294" t="s">
        <v>43977</v>
      </c>
      <c r="B37010" s="294"/>
      <c r="C37010" s="294"/>
      <c r="D37010" s="294"/>
      <c r="E37010" s="294"/>
      <c r="F37010" s="294"/>
    </row>
    <row r="37011">
      <c r="A37011" s="294"/>
      <c r="B37011" s="294"/>
      <c r="C37011" s="294"/>
      <c r="D37011" s="294"/>
      <c r="E37011" s="294"/>
      <c r="F37011" s="294"/>
    </row>
    <row r="37012">
      <c r="A37012" s="294" t="s">
        <v>23548</v>
      </c>
      <c r="B37012" s="294"/>
      <c r="C37012" s="294"/>
      <c r="D37012" s="294"/>
      <c r="E37012" s="294"/>
      <c r="F37012" s="294"/>
    </row>
    <row r="37013">
      <c r="A37013" s="294"/>
      <c r="B37013" s="294"/>
      <c r="C37013" s="294"/>
      <c r="D37013" s="294"/>
      <c r="E37013" s="294"/>
      <c r="F37013" s="294"/>
    </row>
    <row r="37014">
      <c r="A37014" s="294" t="s">
        <v>43978</v>
      </c>
      <c r="B37014" s="294"/>
      <c r="C37014" s="294"/>
      <c r="D37014" s="294"/>
      <c r="E37014" s="294"/>
      <c r="F37014" s="294"/>
    </row>
    <row r="37015">
      <c r="A37015" s="294" t="s">
        <v>43979</v>
      </c>
      <c r="B37015" s="294"/>
      <c r="C37015" s="294"/>
      <c r="D37015" s="294"/>
      <c r="E37015" s="294"/>
      <c r="F37015" s="294"/>
    </row>
    <row r="37016">
      <c r="A37016" s="294" t="s">
        <v>43980</v>
      </c>
      <c r="B37016" s="294"/>
      <c r="C37016" s="294"/>
      <c r="D37016" s="294"/>
      <c r="E37016" s="294"/>
      <c r="F37016" s="294"/>
    </row>
    <row r="37017">
      <c r="A37017" s="294" t="s">
        <v>29307</v>
      </c>
      <c r="B37017" s="294"/>
      <c r="C37017" s="294"/>
      <c r="D37017" s="294"/>
      <c r="E37017" s="294"/>
      <c r="F37017" s="294"/>
    </row>
    <row r="37018">
      <c r="A37018" s="294" t="s">
        <v>35687</v>
      </c>
      <c r="B37018" s="294"/>
      <c r="C37018" s="294"/>
      <c r="D37018" s="294"/>
      <c r="E37018" s="294"/>
      <c r="F37018" s="294"/>
    </row>
    <row r="37019">
      <c r="A37019" s="294" t="s">
        <v>43981</v>
      </c>
      <c r="B37019" s="294"/>
      <c r="C37019" s="294"/>
      <c r="D37019" s="294"/>
      <c r="E37019" s="294"/>
      <c r="F37019" s="294"/>
    </row>
    <row r="37020">
      <c r="A37020" s="294" t="s">
        <v>43982</v>
      </c>
      <c r="B37020" s="294"/>
      <c r="C37020" s="294"/>
      <c r="D37020" s="294"/>
      <c r="E37020" s="294"/>
      <c r="F37020" s="294"/>
    </row>
    <row r="37021">
      <c r="A37021" s="294" t="s">
        <v>43983</v>
      </c>
      <c r="B37021" s="294"/>
      <c r="C37021" s="294"/>
      <c r="D37021" s="294"/>
      <c r="E37021" s="294"/>
      <c r="F37021" s="294"/>
    </row>
    <row r="37022">
      <c r="A37022" s="294" t="s">
        <v>42451</v>
      </c>
      <c r="B37022" s="294"/>
      <c r="C37022" s="294"/>
      <c r="D37022" s="294"/>
      <c r="E37022" s="294"/>
      <c r="F37022" s="294"/>
    </row>
    <row r="37023">
      <c r="A37023" s="294" t="s">
        <v>43984</v>
      </c>
      <c r="B37023" s="294"/>
      <c r="C37023" s="294"/>
      <c r="D37023" s="294"/>
      <c r="E37023" s="294"/>
      <c r="F37023" s="294"/>
    </row>
    <row r="37024">
      <c r="A37024" s="294"/>
      <c r="B37024" s="294"/>
      <c r="C37024" s="294"/>
      <c r="D37024" s="294"/>
      <c r="E37024" s="294"/>
      <c r="F37024" s="294"/>
    </row>
    <row r="37025">
      <c r="A37025" s="294" t="s">
        <v>41927</v>
      </c>
      <c r="B37025" s="294"/>
      <c r="C37025" s="294"/>
      <c r="D37025" s="294"/>
      <c r="E37025" s="294"/>
      <c r="F37025" s="294"/>
    </row>
    <row r="37026">
      <c r="A37026" s="294" t="s">
        <v>43985</v>
      </c>
      <c r="B37026" s="294"/>
      <c r="C37026" s="294"/>
      <c r="D37026" s="294"/>
      <c r="E37026" s="294"/>
      <c r="F37026" s="294"/>
    </row>
    <row r="37027">
      <c r="A37027" s="294" t="s">
        <v>21618</v>
      </c>
      <c r="B37027" s="294"/>
      <c r="C37027" s="294"/>
      <c r="D37027" s="294"/>
      <c r="E37027" s="294"/>
      <c r="F37027" s="294"/>
    </row>
    <row r="37028">
      <c r="A37028" s="294" t="s">
        <v>43986</v>
      </c>
      <c r="B37028" s="294"/>
      <c r="C37028" s="294"/>
      <c r="D37028" s="294"/>
      <c r="E37028" s="294"/>
      <c r="F37028" s="294"/>
    </row>
    <row r="37029">
      <c r="A37029" s="294" t="s">
        <v>43987</v>
      </c>
      <c r="B37029" s="294"/>
      <c r="C37029" s="294"/>
      <c r="D37029" s="294"/>
      <c r="E37029" s="294"/>
      <c r="F37029" s="294"/>
    </row>
    <row r="37030">
      <c r="A37030" s="294"/>
      <c r="B37030" s="294"/>
      <c r="C37030" s="294"/>
      <c r="D37030" s="294"/>
      <c r="E37030" s="294"/>
      <c r="F37030" s="294"/>
    </row>
    <row r="37031">
      <c r="A37031" s="294" t="s">
        <v>22512</v>
      </c>
      <c r="B37031" s="294"/>
      <c r="C37031" s="294"/>
      <c r="D37031" s="294"/>
      <c r="E37031" s="294"/>
      <c r="F37031" s="294"/>
    </row>
    <row r="37032">
      <c r="A37032" s="294" t="s">
        <v>26617</v>
      </c>
      <c r="B37032" s="294"/>
      <c r="C37032" s="294"/>
      <c r="D37032" s="294"/>
      <c r="E37032" s="294"/>
      <c r="F37032" s="294"/>
    </row>
    <row r="37033">
      <c r="A37033" s="294"/>
      <c r="B37033" s="294"/>
      <c r="C37033" s="294"/>
      <c r="D37033" s="294"/>
      <c r="E37033" s="294"/>
      <c r="F37033" s="294"/>
    </row>
    <row r="37034">
      <c r="A37034" s="294" t="s">
        <v>43988</v>
      </c>
      <c r="B37034" s="294"/>
      <c r="C37034" s="294"/>
      <c r="D37034" s="294"/>
      <c r="E37034" s="294"/>
      <c r="F37034" s="294"/>
    </row>
    <row r="37035">
      <c r="A37035" s="294" t="s">
        <v>43989</v>
      </c>
      <c r="B37035" s="294"/>
      <c r="C37035" s="294"/>
      <c r="D37035" s="294"/>
      <c r="E37035" s="294"/>
      <c r="F37035" s="294"/>
    </row>
    <row r="37036">
      <c r="A37036" s="294" t="s">
        <v>43990</v>
      </c>
      <c r="B37036" s="294"/>
      <c r="C37036" s="294"/>
      <c r="D37036" s="294"/>
      <c r="E37036" s="294"/>
      <c r="F37036" s="294"/>
    </row>
    <row r="37037">
      <c r="A37037" s="294" t="s">
        <v>43991</v>
      </c>
      <c r="B37037" s="294"/>
      <c r="C37037" s="294"/>
      <c r="D37037" s="294"/>
      <c r="E37037" s="294"/>
      <c r="F37037" s="294"/>
    </row>
    <row r="37038">
      <c r="A37038" s="294" t="s">
        <v>43992</v>
      </c>
      <c r="B37038" s="294"/>
      <c r="C37038" s="294"/>
      <c r="D37038" s="294"/>
      <c r="E37038" s="294"/>
      <c r="F37038" s="294"/>
    </row>
    <row r="37039">
      <c r="A37039" s="294" t="s">
        <v>43993</v>
      </c>
      <c r="B37039" s="294"/>
      <c r="C37039" s="294"/>
      <c r="D37039" s="294"/>
      <c r="E37039" s="294"/>
      <c r="F37039" s="294"/>
    </row>
    <row r="37040">
      <c r="A37040" s="294" t="s">
        <v>43994</v>
      </c>
      <c r="B37040" s="294"/>
      <c r="C37040" s="294"/>
      <c r="D37040" s="294"/>
      <c r="E37040" s="294"/>
      <c r="F37040" s="294"/>
    </row>
    <row r="37041">
      <c r="A37041" s="294"/>
      <c r="B37041" s="294"/>
      <c r="C37041" s="294"/>
      <c r="D37041" s="294"/>
      <c r="E37041" s="294"/>
      <c r="F37041" s="294"/>
    </row>
    <row r="37042">
      <c r="A37042" s="294" t="s">
        <v>24519</v>
      </c>
      <c r="B37042" s="294"/>
      <c r="C37042" s="294"/>
      <c r="D37042" s="294"/>
      <c r="E37042" s="294"/>
      <c r="F37042" s="294"/>
    </row>
    <row r="37043">
      <c r="A37043" s="294" t="s">
        <v>23704</v>
      </c>
      <c r="B37043" s="294"/>
      <c r="C37043" s="294"/>
      <c r="D37043" s="294"/>
      <c r="E37043" s="294"/>
      <c r="F37043" s="294"/>
    </row>
    <row r="37044">
      <c r="A37044" s="294"/>
      <c r="B37044" s="294"/>
      <c r="C37044" s="294"/>
      <c r="D37044" s="294"/>
      <c r="E37044" s="294"/>
      <c r="F37044" s="294"/>
    </row>
    <row r="37045">
      <c r="A37045" s="294" t="s">
        <v>43995</v>
      </c>
      <c r="B37045" s="294"/>
      <c r="C37045" s="294"/>
      <c r="D37045" s="294"/>
      <c r="E37045" s="294"/>
      <c r="F37045" s="294"/>
    </row>
    <row r="37046">
      <c r="A37046" s="294" t="s">
        <v>43996</v>
      </c>
      <c r="B37046" s="294"/>
      <c r="C37046" s="294"/>
      <c r="D37046" s="294"/>
      <c r="E37046" s="294"/>
      <c r="F37046" s="294"/>
    </row>
    <row r="37047">
      <c r="A37047" s="294" t="s">
        <v>43997</v>
      </c>
      <c r="B37047" s="294"/>
      <c r="C37047" s="294"/>
      <c r="D37047" s="294"/>
      <c r="E37047" s="294"/>
      <c r="F37047" s="294"/>
    </row>
    <row r="37048">
      <c r="A37048" s="294" t="s">
        <v>22621</v>
      </c>
      <c r="B37048" s="294"/>
      <c r="C37048" s="294"/>
      <c r="D37048" s="294"/>
      <c r="E37048" s="294"/>
      <c r="F37048" s="294"/>
    </row>
    <row r="37049">
      <c r="A37049" s="294" t="s">
        <v>43998</v>
      </c>
      <c r="B37049" s="294"/>
      <c r="C37049" s="294"/>
      <c r="D37049" s="294"/>
      <c r="E37049" s="294"/>
      <c r="F37049" s="294"/>
    </row>
    <row r="37050">
      <c r="A37050" s="294" t="s">
        <v>43999</v>
      </c>
      <c r="B37050" s="294"/>
      <c r="C37050" s="294"/>
      <c r="D37050" s="294"/>
      <c r="E37050" s="294"/>
      <c r="F37050" s="294"/>
    </row>
    <row r="37051">
      <c r="A37051" s="294"/>
      <c r="B37051" s="294"/>
      <c r="C37051" s="294"/>
      <c r="D37051" s="294"/>
      <c r="E37051" s="294"/>
      <c r="F37051" s="294"/>
    </row>
    <row r="37052">
      <c r="A37052" s="294" t="s">
        <v>42145</v>
      </c>
      <c r="B37052" s="294"/>
      <c r="C37052" s="294"/>
      <c r="D37052" s="294"/>
      <c r="E37052" s="294"/>
      <c r="F37052" s="294"/>
    </row>
    <row r="37053">
      <c r="A37053" s="294" t="s">
        <v>23068</v>
      </c>
      <c r="B37053" s="294"/>
      <c r="C37053" s="294"/>
      <c r="D37053" s="294"/>
      <c r="E37053" s="294"/>
      <c r="F37053" s="294"/>
    </row>
    <row r="37054">
      <c r="A37054" s="294"/>
      <c r="B37054" s="294"/>
      <c r="C37054" s="294"/>
      <c r="D37054" s="294"/>
      <c r="E37054" s="294"/>
      <c r="F37054" s="294"/>
    </row>
    <row r="37055">
      <c r="A37055" s="294" t="s">
        <v>44000</v>
      </c>
      <c r="B37055" s="294"/>
      <c r="C37055" s="294"/>
      <c r="D37055" s="294"/>
      <c r="E37055" s="294"/>
      <c r="F37055" s="294"/>
    </row>
    <row r="37056">
      <c r="A37056" s="294" t="s">
        <v>44001</v>
      </c>
      <c r="B37056" s="294"/>
      <c r="C37056" s="294"/>
      <c r="D37056" s="294"/>
      <c r="E37056" s="294"/>
      <c r="F37056" s="294"/>
    </row>
    <row r="37057">
      <c r="A37057" s="294" t="s">
        <v>44002</v>
      </c>
      <c r="B37057" s="294"/>
      <c r="C37057" s="294"/>
      <c r="D37057" s="294"/>
      <c r="E37057" s="294"/>
      <c r="F37057" s="294"/>
    </row>
    <row r="37058">
      <c r="A37058" s="294" t="s">
        <v>44003</v>
      </c>
      <c r="B37058" s="294"/>
      <c r="C37058" s="294"/>
      <c r="D37058" s="294"/>
      <c r="E37058" s="294"/>
      <c r="F37058" s="294"/>
    </row>
    <row r="37059">
      <c r="A37059" s="294" t="s">
        <v>44004</v>
      </c>
      <c r="B37059" s="294"/>
      <c r="C37059" s="294"/>
      <c r="D37059" s="294"/>
      <c r="E37059" s="294"/>
      <c r="F37059" s="294"/>
    </row>
    <row r="37060">
      <c r="A37060" s="294" t="s">
        <v>44005</v>
      </c>
      <c r="B37060" s="294"/>
      <c r="C37060" s="294"/>
      <c r="D37060" s="294"/>
      <c r="E37060" s="294"/>
      <c r="F37060" s="294"/>
    </row>
    <row r="37061">
      <c r="A37061" s="294" t="s">
        <v>44006</v>
      </c>
      <c r="B37061" s="294"/>
      <c r="C37061" s="294"/>
      <c r="D37061" s="294"/>
      <c r="E37061" s="294"/>
      <c r="F37061" s="294"/>
    </row>
    <row r="37062">
      <c r="A37062" s="294"/>
      <c r="B37062" s="294"/>
      <c r="C37062" s="294"/>
      <c r="D37062" s="294"/>
      <c r="E37062" s="294"/>
      <c r="F37062" s="294"/>
    </row>
    <row r="37063">
      <c r="A37063" s="294"/>
      <c r="B37063" s="294"/>
      <c r="C37063" s="294"/>
      <c r="D37063" s="294"/>
      <c r="E37063" s="294"/>
      <c r="F37063" s="294"/>
    </row>
    <row r="37064">
      <c r="A37064" s="294"/>
      <c r="B37064" s="294"/>
      <c r="C37064" s="294"/>
      <c r="D37064" s="294"/>
      <c r="E37064" s="294"/>
      <c r="F37064" s="294"/>
    </row>
    <row r="37065">
      <c r="A37065" s="294" t="s">
        <v>40986</v>
      </c>
      <c r="B37065" s="294"/>
      <c r="C37065" s="294"/>
      <c r="D37065" s="294"/>
      <c r="E37065" s="294"/>
      <c r="F37065" s="294"/>
    </row>
    <row r="37066">
      <c r="A37066" s="294"/>
      <c r="B37066" s="294"/>
      <c r="C37066" s="294"/>
      <c r="D37066" s="294"/>
      <c r="E37066" s="294"/>
      <c r="F37066" s="294"/>
    </row>
    <row r="37067">
      <c r="A37067" s="294" t="s">
        <v>43865</v>
      </c>
      <c r="B37067" s="294"/>
      <c r="C37067" s="294"/>
      <c r="D37067" s="294"/>
      <c r="E37067" s="294"/>
      <c r="F37067" s="294"/>
    </row>
    <row r="37068">
      <c r="A37068" s="294" t="s">
        <v>42362</v>
      </c>
      <c r="B37068" s="294"/>
      <c r="C37068" s="294"/>
      <c r="D37068" s="294"/>
      <c r="E37068" s="294"/>
      <c r="F37068" s="294"/>
    </row>
    <row r="37069">
      <c r="A37069" s="294" t="s">
        <v>44007</v>
      </c>
      <c r="B37069" s="294"/>
      <c r="C37069" s="294"/>
      <c r="D37069" s="294"/>
      <c r="E37069" s="294"/>
      <c r="F37069" s="294"/>
    </row>
    <row r="37070">
      <c r="A37070" s="294" t="s">
        <v>44008</v>
      </c>
      <c r="B37070" s="294"/>
      <c r="C37070" s="294"/>
      <c r="D37070" s="294"/>
      <c r="E37070" s="294"/>
      <c r="F37070" s="294"/>
    </row>
    <row r="37071">
      <c r="A37071" s="294" t="s">
        <v>38450</v>
      </c>
      <c r="B37071" s="294"/>
      <c r="C37071" s="294"/>
      <c r="D37071" s="294"/>
      <c r="E37071" s="294"/>
      <c r="F37071" s="294"/>
    </row>
    <row r="37072">
      <c r="A37072" s="294" t="s">
        <v>44009</v>
      </c>
      <c r="B37072" s="294"/>
      <c r="C37072" s="294"/>
      <c r="D37072" s="294"/>
      <c r="E37072" s="294"/>
      <c r="F37072" s="294"/>
    </row>
    <row r="37073">
      <c r="A37073" s="294" t="s">
        <v>44010</v>
      </c>
      <c r="B37073" s="294"/>
      <c r="C37073" s="294"/>
      <c r="D37073" s="294"/>
      <c r="E37073" s="294"/>
      <c r="F37073" s="294"/>
    </row>
    <row r="37074">
      <c r="A37074" s="294"/>
      <c r="B37074" s="294"/>
      <c r="C37074" s="294"/>
      <c r="D37074" s="294"/>
      <c r="E37074" s="294"/>
      <c r="F37074" s="294"/>
    </row>
    <row r="37075">
      <c r="A37075" s="294" t="s">
        <v>41905</v>
      </c>
      <c r="B37075" s="294"/>
      <c r="C37075" s="294"/>
      <c r="D37075" s="294"/>
      <c r="E37075" s="294"/>
      <c r="F37075" s="294"/>
    </row>
    <row r="37076">
      <c r="A37076" s="294"/>
      <c r="B37076" s="294"/>
      <c r="C37076" s="294"/>
      <c r="D37076" s="294"/>
      <c r="E37076" s="294"/>
      <c r="F37076" s="294"/>
    </row>
    <row r="37077">
      <c r="A37077" s="294" t="s">
        <v>44011</v>
      </c>
      <c r="B37077" s="294"/>
      <c r="C37077" s="294"/>
      <c r="D37077" s="294"/>
      <c r="E37077" s="294"/>
      <c r="F37077" s="294"/>
    </row>
    <row r="37078">
      <c r="A37078" s="294" t="s">
        <v>44012</v>
      </c>
      <c r="B37078" s="294"/>
      <c r="C37078" s="294"/>
      <c r="D37078" s="294"/>
      <c r="E37078" s="294"/>
      <c r="F37078" s="294"/>
    </row>
    <row r="37079">
      <c r="A37079" s="294" t="s">
        <v>44013</v>
      </c>
      <c r="B37079" s="294"/>
      <c r="C37079" s="294"/>
      <c r="D37079" s="294"/>
      <c r="E37079" s="294"/>
      <c r="F37079" s="294"/>
    </row>
    <row r="37080">
      <c r="A37080" s="294" t="s">
        <v>44014</v>
      </c>
      <c r="B37080" s="294"/>
      <c r="C37080" s="294"/>
      <c r="D37080" s="294"/>
      <c r="E37080" s="294"/>
      <c r="F37080" s="294"/>
    </row>
    <row r="37081">
      <c r="A37081" s="294" t="s">
        <v>44015</v>
      </c>
      <c r="B37081" s="294"/>
      <c r="C37081" s="294"/>
      <c r="D37081" s="294"/>
      <c r="E37081" s="294"/>
      <c r="F37081" s="294"/>
    </row>
    <row r="37082">
      <c r="A37082" s="294" t="s">
        <v>44016</v>
      </c>
      <c r="B37082" s="294"/>
      <c r="C37082" s="294"/>
      <c r="D37082" s="294"/>
      <c r="E37082" s="294"/>
      <c r="F37082" s="294"/>
    </row>
    <row r="37083">
      <c r="A37083" s="294" t="s">
        <v>44017</v>
      </c>
      <c r="B37083" s="294"/>
      <c r="C37083" s="294"/>
      <c r="D37083" s="294"/>
      <c r="E37083" s="294"/>
      <c r="F37083" s="294"/>
    </row>
    <row r="37084">
      <c r="A37084" s="294" t="s">
        <v>44018</v>
      </c>
      <c r="B37084" s="294"/>
      <c r="C37084" s="294"/>
      <c r="D37084" s="294"/>
      <c r="E37084" s="294"/>
      <c r="F37084" s="294"/>
    </row>
    <row r="37085">
      <c r="A37085" s="294" t="s">
        <v>44019</v>
      </c>
      <c r="B37085" s="294"/>
      <c r="C37085" s="294"/>
      <c r="D37085" s="294"/>
      <c r="E37085" s="294"/>
      <c r="F37085" s="294"/>
    </row>
    <row r="37086">
      <c r="A37086" s="294" t="s">
        <v>44020</v>
      </c>
      <c r="B37086" s="294"/>
      <c r="C37086" s="294"/>
      <c r="D37086" s="294"/>
      <c r="E37086" s="294"/>
      <c r="F37086" s="294"/>
    </row>
    <row r="37087">
      <c r="A37087" s="294" t="s">
        <v>44021</v>
      </c>
      <c r="B37087" s="294"/>
      <c r="C37087" s="294"/>
      <c r="D37087" s="294"/>
      <c r="E37087" s="294"/>
      <c r="F37087" s="294"/>
    </row>
    <row r="37088">
      <c r="A37088" s="294" t="s">
        <v>44022</v>
      </c>
      <c r="B37088" s="294"/>
      <c r="C37088" s="294"/>
      <c r="D37088" s="294"/>
      <c r="E37088" s="294"/>
      <c r="F37088" s="294"/>
    </row>
    <row r="37089">
      <c r="A37089" s="294" t="s">
        <v>44023</v>
      </c>
      <c r="B37089" s="294"/>
      <c r="C37089" s="294"/>
      <c r="D37089" s="294"/>
      <c r="E37089" s="294"/>
      <c r="F37089" s="294"/>
    </row>
    <row r="37090">
      <c r="A37090" s="294" t="s">
        <v>44024</v>
      </c>
      <c r="B37090" s="294"/>
      <c r="C37090" s="294"/>
      <c r="D37090" s="294"/>
      <c r="E37090" s="294"/>
      <c r="F37090" s="294"/>
    </row>
    <row r="37091">
      <c r="A37091" s="294"/>
      <c r="B37091" s="294"/>
      <c r="C37091" s="294"/>
      <c r="D37091" s="294"/>
      <c r="E37091" s="294"/>
      <c r="F37091" s="294"/>
    </row>
    <row r="37092">
      <c r="A37092" s="294" t="s">
        <v>40678</v>
      </c>
      <c r="B37092" s="294"/>
      <c r="C37092" s="294"/>
      <c r="D37092" s="294"/>
      <c r="E37092" s="294"/>
      <c r="F37092" s="294"/>
    </row>
    <row r="37093">
      <c r="A37093" s="294"/>
      <c r="B37093" s="294"/>
      <c r="C37093" s="294"/>
      <c r="D37093" s="294"/>
      <c r="E37093" s="294"/>
      <c r="F37093" s="294"/>
    </row>
    <row r="37094">
      <c r="A37094" s="294" t="s">
        <v>32126</v>
      </c>
      <c r="B37094" s="294"/>
      <c r="C37094" s="294"/>
      <c r="D37094" s="294"/>
      <c r="E37094" s="294"/>
      <c r="F37094" s="294"/>
    </row>
    <row r="37095">
      <c r="A37095" s="294" t="s">
        <v>41016</v>
      </c>
      <c r="B37095" s="294"/>
      <c r="C37095" s="294"/>
      <c r="D37095" s="294"/>
      <c r="E37095" s="294"/>
      <c r="F37095" s="294"/>
    </row>
    <row r="37096">
      <c r="A37096" s="294" t="s">
        <v>36808</v>
      </c>
      <c r="B37096" s="294"/>
      <c r="C37096" s="294"/>
      <c r="D37096" s="294"/>
      <c r="E37096" s="294"/>
      <c r="F37096" s="294"/>
    </row>
    <row r="37097">
      <c r="A37097" s="294" t="s">
        <v>44025</v>
      </c>
      <c r="B37097" s="294"/>
      <c r="C37097" s="294"/>
      <c r="D37097" s="294"/>
      <c r="E37097" s="294"/>
      <c r="F37097" s="294"/>
    </row>
    <row r="37098">
      <c r="A37098" s="294" t="s">
        <v>44026</v>
      </c>
      <c r="B37098" s="294"/>
      <c r="C37098" s="294"/>
      <c r="D37098" s="294"/>
      <c r="E37098" s="294"/>
      <c r="F37098" s="294"/>
    </row>
    <row r="37099">
      <c r="A37099" s="294" t="s">
        <v>21423</v>
      </c>
      <c r="B37099" s="294"/>
      <c r="C37099" s="294"/>
      <c r="D37099" s="294"/>
      <c r="E37099" s="294"/>
      <c r="F37099" s="294"/>
    </row>
    <row r="37100">
      <c r="A37100" s="294" t="s">
        <v>44027</v>
      </c>
      <c r="B37100" s="294"/>
      <c r="C37100" s="294"/>
      <c r="D37100" s="294"/>
      <c r="E37100" s="294"/>
      <c r="F37100" s="294"/>
    </row>
    <row r="37101">
      <c r="A37101" s="294" t="s">
        <v>44028</v>
      </c>
      <c r="B37101" s="294"/>
      <c r="C37101" s="294"/>
      <c r="D37101" s="294"/>
      <c r="E37101" s="294"/>
      <c r="F37101" s="294"/>
    </row>
    <row r="37102">
      <c r="A37102" s="294" t="s">
        <v>44029</v>
      </c>
      <c r="B37102" s="294"/>
      <c r="C37102" s="294"/>
      <c r="D37102" s="294"/>
      <c r="E37102" s="294"/>
      <c r="F37102" s="294"/>
    </row>
    <row r="37103">
      <c r="A37103" s="294"/>
      <c r="B37103" s="294"/>
      <c r="C37103" s="294"/>
      <c r="D37103" s="294"/>
      <c r="E37103" s="294"/>
      <c r="F37103" s="294"/>
    </row>
    <row r="37104">
      <c r="A37104" s="294" t="s">
        <v>41927</v>
      </c>
      <c r="B37104" s="294"/>
      <c r="C37104" s="294"/>
      <c r="D37104" s="294"/>
      <c r="E37104" s="294"/>
      <c r="F37104" s="294"/>
    </row>
    <row r="37105">
      <c r="A37105" s="294" t="s">
        <v>44030</v>
      </c>
      <c r="B37105" s="294"/>
      <c r="C37105" s="294"/>
      <c r="D37105" s="294"/>
      <c r="E37105" s="294"/>
      <c r="F37105" s="294"/>
    </row>
    <row r="37106">
      <c r="A37106" s="294" t="s">
        <v>21672</v>
      </c>
      <c r="B37106" s="294"/>
      <c r="C37106" s="294"/>
      <c r="D37106" s="294"/>
      <c r="E37106" s="294"/>
      <c r="F37106" s="294"/>
    </row>
    <row r="37107">
      <c r="A37107" s="294" t="s">
        <v>43986</v>
      </c>
      <c r="B37107" s="294"/>
      <c r="C37107" s="294"/>
      <c r="D37107" s="294"/>
      <c r="E37107" s="294"/>
      <c r="F37107" s="294"/>
    </row>
    <row r="37108">
      <c r="A37108" s="294" t="s">
        <v>44031</v>
      </c>
      <c r="B37108" s="294"/>
      <c r="C37108" s="294"/>
      <c r="D37108" s="294"/>
      <c r="E37108" s="294"/>
      <c r="F37108" s="294"/>
    </row>
    <row r="37109">
      <c r="A37109" s="294"/>
      <c r="B37109" s="294"/>
      <c r="C37109" s="294"/>
      <c r="D37109" s="294"/>
      <c r="E37109" s="294"/>
      <c r="F37109" s="294"/>
    </row>
    <row r="37110">
      <c r="A37110" s="294"/>
      <c r="B37110" s="294"/>
      <c r="C37110" s="294"/>
      <c r="D37110" s="294"/>
      <c r="E37110" s="294"/>
      <c r="F37110" s="294"/>
    </row>
    <row r="37111">
      <c r="A37111" s="294" t="s">
        <v>21429</v>
      </c>
      <c r="B37111" s="294"/>
      <c r="C37111" s="294"/>
      <c r="D37111" s="294"/>
      <c r="E37111" s="294"/>
      <c r="F37111" s="294"/>
    </row>
    <row r="37112">
      <c r="A37112" s="294"/>
      <c r="B37112" s="294"/>
      <c r="C37112" s="294"/>
      <c r="D37112" s="294"/>
      <c r="E37112" s="294"/>
      <c r="F37112" s="294"/>
    </row>
    <row r="37113">
      <c r="A37113" s="294" t="s">
        <v>44032</v>
      </c>
      <c r="B37113" s="294"/>
      <c r="C37113" s="294"/>
      <c r="D37113" s="294"/>
      <c r="E37113" s="294"/>
      <c r="F37113" s="294"/>
    </row>
    <row r="37114">
      <c r="A37114" s="294" t="s">
        <v>44033</v>
      </c>
      <c r="B37114" s="294"/>
      <c r="C37114" s="294"/>
      <c r="D37114" s="294"/>
      <c r="E37114" s="294"/>
      <c r="F37114" s="294"/>
    </row>
    <row r="37115">
      <c r="A37115" s="294" t="s">
        <v>44034</v>
      </c>
      <c r="B37115" s="294"/>
      <c r="C37115" s="294"/>
      <c r="D37115" s="294"/>
      <c r="E37115" s="294"/>
      <c r="F37115" s="294"/>
    </row>
    <row r="37116">
      <c r="A37116" s="294" t="s">
        <v>27664</v>
      </c>
      <c r="B37116" s="294"/>
      <c r="C37116" s="294"/>
      <c r="D37116" s="294"/>
      <c r="E37116" s="294"/>
      <c r="F37116" s="294"/>
    </row>
    <row r="37117">
      <c r="A37117" s="294" t="s">
        <v>44035</v>
      </c>
      <c r="B37117" s="294"/>
      <c r="C37117" s="294"/>
      <c r="D37117" s="294"/>
      <c r="E37117" s="294"/>
      <c r="F37117" s="294"/>
    </row>
    <row r="37118">
      <c r="A37118" s="294" t="s">
        <v>44036</v>
      </c>
      <c r="B37118" s="294"/>
      <c r="C37118" s="294"/>
      <c r="D37118" s="294"/>
      <c r="E37118" s="294"/>
      <c r="F37118" s="294"/>
    </row>
    <row r="37119">
      <c r="A37119" s="294" t="s">
        <v>44037</v>
      </c>
      <c r="B37119" s="294"/>
      <c r="C37119" s="294"/>
      <c r="D37119" s="294"/>
      <c r="E37119" s="294"/>
      <c r="F37119" s="294"/>
    </row>
    <row r="37120">
      <c r="A37120" s="294" t="s">
        <v>44038</v>
      </c>
      <c r="B37120" s="294"/>
      <c r="C37120" s="294"/>
      <c r="D37120" s="294"/>
      <c r="E37120" s="294"/>
      <c r="F37120" s="294"/>
    </row>
    <row r="37121">
      <c r="A37121" s="294" t="s">
        <v>44039</v>
      </c>
      <c r="B37121" s="294"/>
      <c r="C37121" s="294"/>
      <c r="D37121" s="294"/>
      <c r="E37121" s="294"/>
      <c r="F37121" s="294"/>
    </row>
    <row r="37122">
      <c r="A37122" s="294"/>
      <c r="B37122" s="294"/>
      <c r="C37122" s="294"/>
      <c r="D37122" s="294"/>
      <c r="E37122" s="294"/>
      <c r="F37122" s="294"/>
    </row>
    <row r="37123">
      <c r="A37123" s="294"/>
      <c r="B37123" s="294"/>
      <c r="C37123" s="294"/>
      <c r="D37123" s="294"/>
      <c r="E37123" s="294"/>
      <c r="F37123" s="294"/>
    </row>
    <row r="37124">
      <c r="A37124" s="294"/>
      <c r="B37124" s="294"/>
      <c r="C37124" s="294"/>
      <c r="D37124" s="294"/>
      <c r="E37124" s="294"/>
      <c r="F37124" s="294"/>
    </row>
    <row r="37125">
      <c r="A37125" s="294" t="s">
        <v>22564</v>
      </c>
      <c r="B37125" s="294"/>
      <c r="C37125" s="294"/>
      <c r="D37125" s="294"/>
      <c r="E37125" s="294"/>
      <c r="F37125" s="294"/>
    </row>
    <row r="37126">
      <c r="A37126" s="294" t="s">
        <v>20470</v>
      </c>
      <c r="B37126" s="294"/>
      <c r="C37126" s="294"/>
      <c r="D37126" s="294"/>
      <c r="E37126" s="294"/>
      <c r="F37126" s="294"/>
    </row>
    <row r="37127">
      <c r="A37127" s="294"/>
      <c r="B37127" s="294"/>
      <c r="C37127" s="294"/>
      <c r="D37127" s="294"/>
      <c r="E37127" s="294"/>
      <c r="F37127" s="294"/>
    </row>
    <row r="37128">
      <c r="A37128" s="294" t="s">
        <v>44040</v>
      </c>
      <c r="B37128" s="294"/>
      <c r="C37128" s="294"/>
      <c r="D37128" s="294"/>
      <c r="E37128" s="294"/>
      <c r="F37128" s="294"/>
    </row>
    <row r="37129">
      <c r="A37129" s="294" t="s">
        <v>44041</v>
      </c>
      <c r="B37129" s="294"/>
      <c r="C37129" s="294"/>
      <c r="D37129" s="294"/>
      <c r="E37129" s="294"/>
      <c r="F37129" s="294"/>
    </row>
    <row r="37130">
      <c r="A37130" s="294" t="s">
        <v>44042</v>
      </c>
      <c r="B37130" s="294"/>
      <c r="C37130" s="294"/>
      <c r="D37130" s="294"/>
      <c r="E37130" s="294"/>
      <c r="F37130" s="294"/>
    </row>
    <row r="37131">
      <c r="A37131" s="294" t="s">
        <v>44043</v>
      </c>
      <c r="B37131" s="294"/>
      <c r="C37131" s="294"/>
      <c r="D37131" s="294"/>
      <c r="E37131" s="294"/>
      <c r="F37131" s="294"/>
    </row>
    <row r="37132">
      <c r="A37132" s="294" t="s">
        <v>44044</v>
      </c>
      <c r="B37132" s="294"/>
      <c r="C37132" s="294"/>
      <c r="D37132" s="294"/>
      <c r="E37132" s="294"/>
      <c r="F37132" s="294"/>
    </row>
    <row r="37133">
      <c r="A37133" s="294" t="s">
        <v>44045</v>
      </c>
      <c r="B37133" s="294"/>
      <c r="C37133" s="294"/>
      <c r="D37133" s="294"/>
      <c r="E37133" s="294"/>
      <c r="F37133" s="294"/>
    </row>
    <row r="37134">
      <c r="A37134" s="294"/>
      <c r="B37134" s="294"/>
      <c r="C37134" s="294"/>
      <c r="D37134" s="294"/>
      <c r="E37134" s="294"/>
      <c r="F37134" s="294"/>
    </row>
    <row r="37135">
      <c r="A37135" s="294" t="s">
        <v>44046</v>
      </c>
      <c r="B37135" s="294"/>
      <c r="C37135" s="294"/>
      <c r="D37135" s="294"/>
      <c r="E37135" s="294"/>
      <c r="F37135" s="294"/>
    </row>
    <row r="37136">
      <c r="A37136" s="294" t="s">
        <v>30921</v>
      </c>
      <c r="B37136" s="294"/>
      <c r="C37136" s="294"/>
      <c r="D37136" s="294"/>
      <c r="E37136" s="294"/>
      <c r="F37136" s="294"/>
    </row>
    <row r="37137">
      <c r="A37137" s="294"/>
      <c r="B37137" s="294"/>
      <c r="C37137" s="294"/>
      <c r="D37137" s="294"/>
      <c r="E37137" s="294"/>
      <c r="F37137" s="294"/>
    </row>
    <row r="37138">
      <c r="A37138" s="294" t="s">
        <v>44047</v>
      </c>
      <c r="B37138" s="294"/>
      <c r="C37138" s="294"/>
      <c r="D37138" s="294"/>
      <c r="E37138" s="294"/>
      <c r="F37138" s="294"/>
    </row>
    <row r="37139">
      <c r="A37139" s="294" t="s">
        <v>44048</v>
      </c>
      <c r="B37139" s="294"/>
      <c r="C37139" s="294"/>
      <c r="D37139" s="294"/>
      <c r="E37139" s="294"/>
      <c r="F37139" s="294"/>
    </row>
    <row r="37140">
      <c r="A37140" s="294" t="s">
        <v>43096</v>
      </c>
      <c r="B37140" s="294"/>
      <c r="C37140" s="294"/>
      <c r="D37140" s="294"/>
      <c r="E37140" s="294"/>
      <c r="F37140" s="294"/>
    </row>
    <row r="37141">
      <c r="A37141" s="294" t="s">
        <v>44049</v>
      </c>
      <c r="B37141" s="294"/>
      <c r="C37141" s="294"/>
      <c r="D37141" s="294"/>
      <c r="E37141" s="294"/>
      <c r="F37141" s="294"/>
    </row>
    <row r="37142">
      <c r="A37142" s="294" t="s">
        <v>44050</v>
      </c>
      <c r="B37142" s="294"/>
      <c r="C37142" s="294"/>
      <c r="D37142" s="294"/>
      <c r="E37142" s="294"/>
      <c r="F37142" s="294"/>
    </row>
    <row r="37143">
      <c r="A37143" s="294" t="s">
        <v>44051</v>
      </c>
      <c r="B37143" s="294"/>
      <c r="C37143" s="294"/>
      <c r="D37143" s="294"/>
      <c r="E37143" s="294"/>
      <c r="F37143" s="294"/>
    </row>
    <row r="37144">
      <c r="A37144" s="294"/>
      <c r="B37144" s="294"/>
      <c r="C37144" s="294"/>
      <c r="D37144" s="294"/>
      <c r="E37144" s="294"/>
      <c r="F37144" s="294"/>
    </row>
    <row r="37145">
      <c r="A37145" s="294" t="s">
        <v>25653</v>
      </c>
      <c r="B37145" s="294"/>
      <c r="C37145" s="294"/>
      <c r="D37145" s="294"/>
      <c r="E37145" s="294"/>
      <c r="F37145" s="294"/>
    </row>
    <row r="37146">
      <c r="A37146" s="294" t="s">
        <v>25548</v>
      </c>
      <c r="B37146" s="294"/>
      <c r="C37146" s="294"/>
      <c r="D37146" s="294"/>
      <c r="E37146" s="294"/>
      <c r="F37146" s="294"/>
    </row>
    <row r="37147">
      <c r="A37147" s="294"/>
      <c r="B37147" s="294"/>
      <c r="C37147" s="294"/>
      <c r="D37147" s="294"/>
      <c r="E37147" s="294"/>
      <c r="F37147" s="294"/>
    </row>
    <row r="37148">
      <c r="A37148" s="294" t="s">
        <v>44052</v>
      </c>
      <c r="B37148" s="294"/>
      <c r="C37148" s="294"/>
      <c r="D37148" s="294"/>
      <c r="E37148" s="294"/>
      <c r="F37148" s="294"/>
    </row>
    <row r="37149">
      <c r="A37149" s="294" t="s">
        <v>44053</v>
      </c>
      <c r="B37149" s="294"/>
      <c r="C37149" s="294"/>
      <c r="D37149" s="294"/>
      <c r="E37149" s="294"/>
      <c r="F37149" s="294"/>
    </row>
    <row r="37150">
      <c r="A37150" s="294" t="s">
        <v>44054</v>
      </c>
      <c r="B37150" s="294"/>
      <c r="C37150" s="294"/>
      <c r="D37150" s="294"/>
      <c r="E37150" s="294"/>
      <c r="F37150" s="294"/>
    </row>
    <row r="37151">
      <c r="A37151" s="294" t="s">
        <v>44055</v>
      </c>
      <c r="B37151" s="294"/>
      <c r="C37151" s="294"/>
      <c r="D37151" s="294"/>
      <c r="E37151" s="294"/>
      <c r="F37151" s="294"/>
    </row>
    <row r="37152">
      <c r="A37152" s="294"/>
      <c r="B37152" s="294"/>
      <c r="C37152" s="294"/>
      <c r="D37152" s="294"/>
      <c r="E37152" s="294"/>
      <c r="F37152" s="294"/>
    </row>
    <row r="37153">
      <c r="A37153" s="294" t="s">
        <v>23201</v>
      </c>
      <c r="B37153" s="294"/>
      <c r="C37153" s="294"/>
      <c r="D37153" s="294"/>
      <c r="E37153" s="294"/>
      <c r="F37153" s="294"/>
    </row>
    <row r="37154">
      <c r="A37154" s="294" t="s">
        <v>23202</v>
      </c>
      <c r="B37154" s="294"/>
      <c r="C37154" s="294"/>
      <c r="D37154" s="294"/>
      <c r="E37154" s="294"/>
      <c r="F37154" s="294"/>
    </row>
    <row r="37155">
      <c r="A37155" s="294"/>
      <c r="B37155" s="294"/>
      <c r="C37155" s="294"/>
      <c r="D37155" s="294"/>
      <c r="E37155" s="294"/>
      <c r="F37155" s="294"/>
    </row>
    <row r="37156">
      <c r="A37156" s="294" t="s">
        <v>44056</v>
      </c>
      <c r="B37156" s="294"/>
      <c r="C37156" s="294"/>
      <c r="D37156" s="294"/>
      <c r="E37156" s="294"/>
      <c r="F37156" s="294"/>
    </row>
    <row r="37157">
      <c r="A37157" s="294" t="s">
        <v>44057</v>
      </c>
      <c r="B37157" s="294"/>
      <c r="C37157" s="294"/>
      <c r="D37157" s="294"/>
      <c r="E37157" s="294"/>
      <c r="F37157" s="294"/>
    </row>
    <row r="37158">
      <c r="A37158" s="294" t="s">
        <v>44058</v>
      </c>
      <c r="B37158" s="294"/>
      <c r="C37158" s="294"/>
      <c r="D37158" s="294"/>
      <c r="E37158" s="294"/>
      <c r="F37158" s="294"/>
    </row>
    <row r="37159">
      <c r="A37159" s="294" t="s">
        <v>44059</v>
      </c>
      <c r="B37159" s="294"/>
      <c r="C37159" s="294"/>
      <c r="D37159" s="294"/>
      <c r="E37159" s="294"/>
      <c r="F37159" s="294"/>
    </row>
    <row r="37160">
      <c r="A37160" s="294"/>
      <c r="B37160" s="294"/>
      <c r="C37160" s="294"/>
      <c r="D37160" s="294"/>
      <c r="E37160" s="294"/>
      <c r="F37160" s="294"/>
    </row>
    <row r="37161">
      <c r="A37161" s="294" t="s">
        <v>38885</v>
      </c>
      <c r="B37161" s="294"/>
      <c r="C37161" s="294"/>
      <c r="D37161" s="294"/>
      <c r="E37161" s="294"/>
      <c r="F37161" s="294"/>
    </row>
    <row r="37162">
      <c r="A37162" s="294" t="s">
        <v>25456</v>
      </c>
      <c r="B37162" s="294"/>
      <c r="C37162" s="294"/>
      <c r="D37162" s="294"/>
      <c r="E37162" s="294"/>
      <c r="F37162" s="294"/>
    </row>
    <row r="37163">
      <c r="A37163" s="294"/>
      <c r="B37163" s="294"/>
      <c r="C37163" s="294"/>
      <c r="D37163" s="294"/>
      <c r="E37163" s="294"/>
      <c r="F37163" s="294"/>
    </row>
    <row r="37164">
      <c r="A37164" s="294" t="s">
        <v>44060</v>
      </c>
      <c r="B37164" s="294"/>
      <c r="C37164" s="294"/>
      <c r="D37164" s="294"/>
      <c r="E37164" s="294"/>
      <c r="F37164" s="294"/>
    </row>
    <row r="37165">
      <c r="A37165" s="294" t="s">
        <v>44061</v>
      </c>
      <c r="B37165" s="294"/>
      <c r="C37165" s="294"/>
      <c r="D37165" s="294"/>
      <c r="E37165" s="294"/>
      <c r="F37165" s="294"/>
    </row>
    <row r="37166">
      <c r="A37166" s="294" t="s">
        <v>44062</v>
      </c>
      <c r="B37166" s="294"/>
      <c r="C37166" s="294"/>
      <c r="D37166" s="294"/>
      <c r="E37166" s="294"/>
      <c r="F37166" s="294"/>
    </row>
    <row r="37167">
      <c r="A37167" s="294" t="s">
        <v>44063</v>
      </c>
      <c r="B37167" s="294"/>
      <c r="C37167" s="294"/>
      <c r="D37167" s="294"/>
      <c r="E37167" s="294"/>
      <c r="F37167" s="294"/>
    </row>
    <row r="37168">
      <c r="A37168" s="294" t="s">
        <v>44064</v>
      </c>
      <c r="B37168" s="294"/>
      <c r="C37168" s="294"/>
      <c r="D37168" s="294"/>
      <c r="E37168" s="294"/>
      <c r="F37168" s="294"/>
    </row>
    <row r="37169">
      <c r="A37169" s="294" t="s">
        <v>44065</v>
      </c>
      <c r="B37169" s="294"/>
      <c r="C37169" s="294"/>
      <c r="D37169" s="294"/>
      <c r="E37169" s="294"/>
      <c r="F37169" s="294"/>
    </row>
    <row r="37170">
      <c r="A37170" s="294" t="s">
        <v>44066</v>
      </c>
      <c r="B37170" s="294"/>
      <c r="C37170" s="294"/>
      <c r="D37170" s="294"/>
      <c r="E37170" s="294"/>
      <c r="F37170" s="294"/>
    </row>
    <row r="37171">
      <c r="A37171" s="294" t="s">
        <v>44067</v>
      </c>
      <c r="B37171" s="294"/>
      <c r="C37171" s="294"/>
      <c r="D37171" s="294"/>
      <c r="E37171" s="294"/>
      <c r="F37171" s="294"/>
    </row>
    <row r="37172">
      <c r="A37172" s="294" t="s">
        <v>44068</v>
      </c>
      <c r="B37172" s="294"/>
      <c r="C37172" s="294"/>
      <c r="D37172" s="294"/>
      <c r="E37172" s="294"/>
      <c r="F37172" s="294"/>
    </row>
    <row r="37173">
      <c r="A37173" s="294" t="s">
        <v>44069</v>
      </c>
      <c r="B37173" s="294"/>
      <c r="C37173" s="294"/>
      <c r="D37173" s="294"/>
      <c r="E37173" s="294"/>
      <c r="F37173" s="294"/>
    </row>
    <row r="37174">
      <c r="A37174" s="294" t="s">
        <v>29307</v>
      </c>
      <c r="B37174" s="294"/>
      <c r="C37174" s="294"/>
      <c r="D37174" s="294"/>
      <c r="E37174" s="294"/>
      <c r="F37174" s="294"/>
    </row>
    <row r="37175">
      <c r="A37175" s="294" t="s">
        <v>44070</v>
      </c>
      <c r="B37175" s="294"/>
      <c r="C37175" s="294"/>
      <c r="D37175" s="294"/>
      <c r="E37175" s="294"/>
      <c r="F37175" s="294"/>
    </row>
    <row r="37176">
      <c r="A37176" s="294" t="s">
        <v>44071</v>
      </c>
      <c r="B37176" s="294"/>
      <c r="C37176" s="294"/>
      <c r="D37176" s="294"/>
      <c r="E37176" s="294"/>
      <c r="F37176" s="294"/>
    </row>
    <row r="37177">
      <c r="A37177" s="294"/>
      <c r="B37177" s="294"/>
      <c r="C37177" s="294"/>
      <c r="D37177" s="294"/>
      <c r="E37177" s="294"/>
      <c r="F37177" s="294"/>
    </row>
    <row r="37178">
      <c r="A37178" s="294" t="s">
        <v>43660</v>
      </c>
      <c r="B37178" s="294"/>
      <c r="C37178" s="294"/>
      <c r="D37178" s="294"/>
      <c r="E37178" s="294"/>
      <c r="F37178" s="294"/>
    </row>
    <row r="37179">
      <c r="A37179" s="294" t="s">
        <v>29043</v>
      </c>
      <c r="B37179" s="294"/>
      <c r="C37179" s="294"/>
      <c r="D37179" s="294"/>
      <c r="E37179" s="294"/>
      <c r="F37179" s="294"/>
    </row>
    <row r="37180">
      <c r="A37180" s="294" t="s">
        <v>44072</v>
      </c>
      <c r="B37180" s="294"/>
      <c r="C37180" s="294"/>
      <c r="D37180" s="294"/>
      <c r="E37180" s="294"/>
      <c r="F37180" s="294"/>
    </row>
    <row r="37181">
      <c r="A37181" s="294" t="s">
        <v>21618</v>
      </c>
      <c r="B37181" s="294"/>
      <c r="C37181" s="294"/>
      <c r="D37181" s="294"/>
      <c r="E37181" s="294"/>
      <c r="F37181" s="294"/>
    </row>
    <row r="37182">
      <c r="A37182" s="294" t="s">
        <v>44073</v>
      </c>
      <c r="B37182" s="294"/>
      <c r="C37182" s="294"/>
      <c r="D37182" s="294"/>
      <c r="E37182" s="294"/>
      <c r="F37182" s="294"/>
    </row>
    <row r="37183">
      <c r="A37183" s="294" t="s">
        <v>44074</v>
      </c>
      <c r="B37183" s="294"/>
      <c r="C37183" s="294"/>
      <c r="D37183" s="294"/>
      <c r="E37183" s="294"/>
      <c r="F37183" s="294"/>
    </row>
    <row r="37184">
      <c r="A37184" s="294"/>
      <c r="B37184" s="294"/>
      <c r="C37184" s="294"/>
      <c r="D37184" s="294"/>
      <c r="E37184" s="294"/>
      <c r="F37184" s="294"/>
    </row>
    <row r="37185">
      <c r="A37185" s="294" t="s">
        <v>22602</v>
      </c>
      <c r="B37185" s="294"/>
      <c r="C37185" s="294"/>
      <c r="D37185" s="294"/>
      <c r="E37185" s="294"/>
      <c r="F37185" s="294"/>
    </row>
    <row r="37186">
      <c r="A37186" s="294" t="s">
        <v>44075</v>
      </c>
      <c r="B37186" s="294"/>
      <c r="C37186" s="294"/>
      <c r="D37186" s="294"/>
      <c r="E37186" s="294"/>
      <c r="F37186" s="294"/>
    </row>
    <row r="37187">
      <c r="A37187" s="294"/>
      <c r="B37187" s="294"/>
      <c r="C37187" s="294"/>
      <c r="D37187" s="294"/>
      <c r="E37187" s="294"/>
      <c r="F37187" s="294"/>
    </row>
    <row r="37188">
      <c r="A37188" s="294" t="s">
        <v>40106</v>
      </c>
      <c r="B37188" s="294"/>
      <c r="C37188" s="294"/>
      <c r="D37188" s="294"/>
      <c r="E37188" s="294"/>
      <c r="F37188" s="294"/>
    </row>
    <row r="37189">
      <c r="A37189" s="294" t="s">
        <v>42416</v>
      </c>
      <c r="B37189" s="294"/>
      <c r="C37189" s="294"/>
      <c r="D37189" s="294"/>
      <c r="E37189" s="294"/>
      <c r="F37189" s="294"/>
    </row>
    <row r="37190">
      <c r="A37190" s="294" t="s">
        <v>44076</v>
      </c>
      <c r="B37190" s="294"/>
      <c r="C37190" s="294"/>
      <c r="D37190" s="294"/>
      <c r="E37190" s="294"/>
      <c r="F37190" s="294"/>
    </row>
    <row r="37191">
      <c r="A37191" s="294" t="s">
        <v>44077</v>
      </c>
      <c r="B37191" s="294"/>
      <c r="C37191" s="294"/>
      <c r="D37191" s="294"/>
      <c r="E37191" s="294"/>
      <c r="F37191" s="294"/>
    </row>
    <row r="37192">
      <c r="A37192" s="294" t="s">
        <v>44078</v>
      </c>
      <c r="B37192" s="294"/>
      <c r="C37192" s="294"/>
      <c r="D37192" s="294"/>
      <c r="E37192" s="294"/>
      <c r="F37192" s="294"/>
    </row>
    <row r="37193">
      <c r="A37193" s="294" t="s">
        <v>44079</v>
      </c>
      <c r="B37193" s="294"/>
      <c r="C37193" s="294"/>
      <c r="D37193" s="294"/>
      <c r="E37193" s="294"/>
      <c r="F37193" s="294"/>
    </row>
    <row r="37194">
      <c r="A37194" s="294" t="s">
        <v>44080</v>
      </c>
      <c r="B37194" s="294"/>
      <c r="C37194" s="294"/>
      <c r="D37194" s="294"/>
      <c r="E37194" s="294"/>
      <c r="F37194" s="294"/>
    </row>
    <row r="37195">
      <c r="A37195" s="294"/>
      <c r="B37195" s="294"/>
      <c r="C37195" s="294"/>
      <c r="D37195" s="294"/>
      <c r="E37195" s="294"/>
      <c r="F37195" s="294"/>
    </row>
    <row r="37196">
      <c r="A37196" s="294" t="s">
        <v>23148</v>
      </c>
      <c r="B37196" s="294"/>
      <c r="C37196" s="294"/>
      <c r="D37196" s="294"/>
      <c r="E37196" s="294"/>
      <c r="F37196" s="294"/>
    </row>
    <row r="37197">
      <c r="A37197" s="294" t="s">
        <v>44081</v>
      </c>
      <c r="B37197" s="294"/>
      <c r="C37197" s="294"/>
      <c r="D37197" s="294"/>
      <c r="E37197" s="294"/>
      <c r="F37197" s="294"/>
    </row>
    <row r="37198">
      <c r="A37198" s="294"/>
      <c r="B37198" s="294"/>
      <c r="C37198" s="294"/>
      <c r="D37198" s="294"/>
      <c r="E37198" s="294"/>
      <c r="F37198" s="294"/>
    </row>
    <row r="37199">
      <c r="A37199" s="294" t="s">
        <v>44082</v>
      </c>
      <c r="B37199" s="294"/>
      <c r="C37199" s="294"/>
      <c r="D37199" s="294"/>
      <c r="E37199" s="294"/>
      <c r="F37199" s="294"/>
    </row>
    <row r="37200">
      <c r="A37200" s="294" t="s">
        <v>44083</v>
      </c>
      <c r="B37200" s="294"/>
      <c r="C37200" s="294"/>
      <c r="D37200" s="294"/>
      <c r="E37200" s="294"/>
      <c r="F37200" s="294"/>
    </row>
    <row r="37201">
      <c r="A37201" s="294" t="s">
        <v>44084</v>
      </c>
      <c r="B37201" s="294"/>
      <c r="C37201" s="294"/>
      <c r="D37201" s="294"/>
      <c r="E37201" s="294"/>
      <c r="F37201" s="294"/>
    </row>
    <row r="37202">
      <c r="A37202" s="294" t="s">
        <v>44085</v>
      </c>
      <c r="B37202" s="294"/>
      <c r="C37202" s="294"/>
      <c r="D37202" s="294"/>
      <c r="E37202" s="294"/>
      <c r="F37202" s="294"/>
    </row>
    <row r="37203">
      <c r="A37203" s="294" t="s">
        <v>44086</v>
      </c>
      <c r="B37203" s="294"/>
      <c r="C37203" s="294"/>
      <c r="D37203" s="294"/>
      <c r="E37203" s="294"/>
      <c r="F37203" s="294"/>
    </row>
    <row r="37204">
      <c r="A37204" s="294"/>
      <c r="B37204" s="294"/>
      <c r="C37204" s="294"/>
      <c r="D37204" s="294"/>
      <c r="E37204" s="294"/>
      <c r="F37204" s="294"/>
    </row>
    <row r="37205">
      <c r="A37205" s="294" t="s">
        <v>42145</v>
      </c>
      <c r="B37205" s="294"/>
      <c r="C37205" s="294"/>
      <c r="D37205" s="294"/>
      <c r="E37205" s="294"/>
      <c r="F37205" s="294"/>
    </row>
    <row r="37206">
      <c r="A37206" s="294" t="s">
        <v>44087</v>
      </c>
      <c r="B37206" s="294"/>
      <c r="C37206" s="294"/>
      <c r="D37206" s="294"/>
      <c r="E37206" s="294"/>
      <c r="F37206" s="294"/>
    </row>
    <row r="37207">
      <c r="A37207" s="294" t="s">
        <v>44088</v>
      </c>
      <c r="B37207" s="294"/>
      <c r="C37207" s="294"/>
      <c r="D37207" s="294"/>
      <c r="E37207" s="294"/>
      <c r="F37207" s="294"/>
    </row>
    <row r="37208">
      <c r="A37208" s="294"/>
      <c r="B37208" s="294"/>
      <c r="C37208" s="294"/>
      <c r="D37208" s="294"/>
      <c r="E37208" s="294"/>
      <c r="F37208" s="294"/>
    </row>
    <row r="37209">
      <c r="A37209" s="294" t="s">
        <v>44089</v>
      </c>
      <c r="B37209" s="294"/>
      <c r="C37209" s="294"/>
      <c r="D37209" s="294"/>
      <c r="E37209" s="294"/>
      <c r="F37209" s="294"/>
    </row>
    <row r="37210">
      <c r="A37210" s="294" t="s">
        <v>44090</v>
      </c>
      <c r="B37210" s="294"/>
      <c r="C37210" s="294"/>
      <c r="D37210" s="294"/>
      <c r="E37210" s="294"/>
      <c r="F37210" s="294"/>
    </row>
    <row r="37211">
      <c r="A37211" s="294" t="s">
        <v>44091</v>
      </c>
      <c r="B37211" s="294"/>
      <c r="C37211" s="294"/>
      <c r="D37211" s="294"/>
      <c r="E37211" s="294"/>
      <c r="F37211" s="294"/>
    </row>
    <row r="37212">
      <c r="A37212" s="294" t="s">
        <v>44092</v>
      </c>
      <c r="B37212" s="294"/>
      <c r="C37212" s="294"/>
      <c r="D37212" s="294"/>
      <c r="E37212" s="294"/>
      <c r="F37212" s="294"/>
    </row>
    <row r="37213">
      <c r="A37213" s="294" t="s">
        <v>44093</v>
      </c>
      <c r="B37213" s="294"/>
      <c r="C37213" s="294"/>
      <c r="D37213" s="294"/>
      <c r="E37213" s="294"/>
      <c r="F37213" s="294"/>
    </row>
    <row r="37214">
      <c r="A37214" s="294" t="s">
        <v>44094</v>
      </c>
      <c r="B37214" s="294"/>
      <c r="C37214" s="294"/>
      <c r="D37214" s="294"/>
      <c r="E37214" s="294"/>
      <c r="F37214" s="294"/>
    </row>
    <row r="37215">
      <c r="A37215" s="294"/>
      <c r="B37215" s="294"/>
      <c r="C37215" s="294"/>
      <c r="D37215" s="294"/>
      <c r="E37215" s="294"/>
      <c r="F37215" s="294"/>
    </row>
    <row r="37216">
      <c r="A37216" s="294" t="s">
        <v>42249</v>
      </c>
      <c r="B37216" s="294"/>
      <c r="C37216" s="294"/>
      <c r="D37216" s="294"/>
      <c r="E37216" s="294"/>
      <c r="F37216" s="294"/>
    </row>
    <row r="37217">
      <c r="A37217" s="294"/>
      <c r="B37217" s="294"/>
      <c r="C37217" s="294"/>
      <c r="D37217" s="294"/>
      <c r="E37217" s="294"/>
      <c r="F37217" s="294"/>
    </row>
    <row r="37218">
      <c r="A37218" s="294" t="s">
        <v>41691</v>
      </c>
      <c r="B37218" s="294"/>
      <c r="C37218" s="294"/>
      <c r="D37218" s="294"/>
      <c r="E37218" s="294"/>
      <c r="F37218" s="294"/>
    </row>
    <row r="37219">
      <c r="A37219" s="294" t="s">
        <v>44095</v>
      </c>
      <c r="B37219" s="294"/>
      <c r="C37219" s="294"/>
      <c r="D37219" s="294"/>
      <c r="E37219" s="294"/>
      <c r="F37219" s="294"/>
    </row>
    <row r="37220">
      <c r="A37220" s="294" t="s">
        <v>44096</v>
      </c>
      <c r="B37220" s="294"/>
      <c r="C37220" s="294"/>
      <c r="D37220" s="294"/>
      <c r="E37220" s="294"/>
      <c r="F37220" s="294"/>
    </row>
    <row r="37221">
      <c r="A37221" s="294" t="s">
        <v>44097</v>
      </c>
      <c r="B37221" s="294"/>
      <c r="C37221" s="294"/>
      <c r="D37221" s="294"/>
      <c r="E37221" s="294"/>
      <c r="F37221" s="294"/>
    </row>
    <row r="37222">
      <c r="A37222" s="294" t="s">
        <v>44098</v>
      </c>
      <c r="B37222" s="294"/>
      <c r="C37222" s="294"/>
      <c r="D37222" s="294"/>
      <c r="E37222" s="294"/>
      <c r="F37222" s="294"/>
    </row>
    <row r="37223">
      <c r="A37223" s="294" t="s">
        <v>44099</v>
      </c>
      <c r="B37223" s="294"/>
      <c r="C37223" s="294"/>
      <c r="D37223" s="294"/>
      <c r="E37223" s="294"/>
      <c r="F37223" s="294"/>
    </row>
    <row r="37224">
      <c r="A37224" s="294" t="s">
        <v>44100</v>
      </c>
      <c r="B37224" s="294"/>
      <c r="C37224" s="294"/>
      <c r="D37224" s="294"/>
      <c r="E37224" s="294"/>
      <c r="F37224" s="294"/>
    </row>
    <row r="37225">
      <c r="A37225" s="294" t="s">
        <v>44101</v>
      </c>
      <c r="B37225" s="294"/>
      <c r="C37225" s="294"/>
      <c r="D37225" s="294"/>
      <c r="E37225" s="294"/>
      <c r="F37225" s="294"/>
    </row>
    <row r="37226">
      <c r="A37226" s="294"/>
      <c r="B37226" s="294"/>
      <c r="C37226" s="294"/>
      <c r="D37226" s="294"/>
      <c r="E37226" s="294"/>
      <c r="F37226" s="294"/>
    </row>
    <row r="37227">
      <c r="A37227" s="294" t="s">
        <v>41905</v>
      </c>
      <c r="B37227" s="294"/>
      <c r="C37227" s="294"/>
      <c r="D37227" s="294"/>
      <c r="E37227" s="294"/>
      <c r="F37227" s="294"/>
    </row>
    <row r="37228">
      <c r="A37228" s="294"/>
      <c r="B37228" s="294"/>
      <c r="C37228" s="294"/>
      <c r="D37228" s="294"/>
      <c r="E37228" s="294"/>
      <c r="F37228" s="294"/>
    </row>
    <row r="37229">
      <c r="A37229" s="294" t="s">
        <v>25112</v>
      </c>
      <c r="B37229" s="294"/>
      <c r="C37229" s="294"/>
      <c r="D37229" s="294"/>
      <c r="E37229" s="294"/>
      <c r="F37229" s="294"/>
    </row>
    <row r="37230">
      <c r="A37230" s="294" t="s">
        <v>44102</v>
      </c>
      <c r="B37230" s="294"/>
      <c r="C37230" s="294"/>
      <c r="D37230" s="294"/>
      <c r="E37230" s="294"/>
      <c r="F37230" s="294"/>
    </row>
    <row r="37231">
      <c r="A37231" s="294" t="s">
        <v>40048</v>
      </c>
      <c r="B37231" s="294"/>
      <c r="C37231" s="294"/>
      <c r="D37231" s="294"/>
      <c r="E37231" s="294"/>
      <c r="F37231" s="294"/>
    </row>
    <row r="37232">
      <c r="A37232" s="294" t="s">
        <v>44103</v>
      </c>
      <c r="B37232" s="294"/>
      <c r="C37232" s="294"/>
      <c r="D37232" s="294"/>
      <c r="E37232" s="294"/>
      <c r="F37232" s="294"/>
    </row>
    <row r="37233">
      <c r="A37233" s="294" t="s">
        <v>44104</v>
      </c>
      <c r="B37233" s="294"/>
      <c r="C37233" s="294"/>
      <c r="D37233" s="294"/>
      <c r="E37233" s="294"/>
      <c r="F37233" s="294"/>
    </row>
    <row r="37234">
      <c r="A37234" s="294" t="s">
        <v>44105</v>
      </c>
      <c r="B37234" s="294"/>
      <c r="C37234" s="294"/>
      <c r="D37234" s="294"/>
      <c r="E37234" s="294"/>
      <c r="F37234" s="294"/>
    </row>
    <row r="37235">
      <c r="A37235" s="294" t="s">
        <v>44106</v>
      </c>
      <c r="B37235" s="294"/>
      <c r="C37235" s="294"/>
      <c r="D37235" s="294"/>
      <c r="E37235" s="294"/>
      <c r="F37235" s="294"/>
    </row>
    <row r="37236">
      <c r="A37236" s="294" t="s">
        <v>43801</v>
      </c>
      <c r="B37236" s="294"/>
      <c r="C37236" s="294"/>
      <c r="D37236" s="294"/>
      <c r="E37236" s="294"/>
      <c r="F37236" s="294"/>
    </row>
    <row r="37237">
      <c r="A37237" s="294" t="s">
        <v>44107</v>
      </c>
      <c r="B37237" s="294"/>
      <c r="C37237" s="294"/>
      <c r="D37237" s="294"/>
      <c r="E37237" s="294"/>
      <c r="F37237" s="294"/>
    </row>
    <row r="37238">
      <c r="A37238" s="294" t="s">
        <v>44108</v>
      </c>
      <c r="B37238" s="294"/>
      <c r="C37238" s="294"/>
      <c r="D37238" s="294"/>
      <c r="E37238" s="294"/>
      <c r="F37238" s="294"/>
    </row>
    <row r="37239">
      <c r="A37239" s="294" t="s">
        <v>44109</v>
      </c>
      <c r="B37239" s="294"/>
      <c r="C37239" s="294"/>
      <c r="D37239" s="294"/>
      <c r="E37239" s="294"/>
      <c r="F37239" s="294"/>
    </row>
    <row r="37240">
      <c r="A37240" s="294" t="s">
        <v>44110</v>
      </c>
      <c r="B37240" s="294"/>
      <c r="C37240" s="294"/>
      <c r="D37240" s="294"/>
      <c r="E37240" s="294"/>
      <c r="F37240" s="294"/>
    </row>
    <row r="37241">
      <c r="A37241" s="294" t="s">
        <v>23832</v>
      </c>
      <c r="B37241" s="294"/>
      <c r="C37241" s="294"/>
      <c r="D37241" s="294"/>
      <c r="E37241" s="294"/>
      <c r="F37241" s="294"/>
    </row>
    <row r="37242">
      <c r="A37242" s="294" t="s">
        <v>44111</v>
      </c>
      <c r="B37242" s="294"/>
      <c r="C37242" s="294"/>
      <c r="D37242" s="294"/>
      <c r="E37242" s="294"/>
      <c r="F37242" s="294"/>
    </row>
    <row r="37243">
      <c r="A37243" s="294" t="s">
        <v>44112</v>
      </c>
      <c r="B37243" s="294"/>
      <c r="C37243" s="294"/>
      <c r="D37243" s="294"/>
      <c r="E37243" s="294"/>
      <c r="F37243" s="294"/>
    </row>
    <row r="37244">
      <c r="A37244" s="294"/>
      <c r="B37244" s="294"/>
      <c r="C37244" s="294"/>
      <c r="D37244" s="294"/>
      <c r="E37244" s="294"/>
      <c r="F37244" s="294"/>
    </row>
    <row r="37245">
      <c r="A37245" s="294" t="s">
        <v>42265</v>
      </c>
      <c r="B37245" s="294"/>
      <c r="C37245" s="294"/>
      <c r="D37245" s="294"/>
      <c r="E37245" s="294"/>
      <c r="F37245" s="294"/>
    </row>
    <row r="37246">
      <c r="A37246" s="294"/>
      <c r="B37246" s="294"/>
      <c r="C37246" s="294"/>
      <c r="D37246" s="294"/>
      <c r="E37246" s="294"/>
      <c r="F37246" s="294"/>
    </row>
    <row r="37247">
      <c r="A37247" s="294" t="s">
        <v>32126</v>
      </c>
      <c r="B37247" s="294"/>
      <c r="C37247" s="294"/>
      <c r="D37247" s="294"/>
      <c r="E37247" s="294"/>
      <c r="F37247" s="294"/>
    </row>
    <row r="37248">
      <c r="A37248" s="294" t="s">
        <v>36807</v>
      </c>
      <c r="B37248" s="294"/>
      <c r="C37248" s="294"/>
      <c r="D37248" s="294"/>
      <c r="E37248" s="294"/>
      <c r="F37248" s="294"/>
    </row>
    <row r="37249">
      <c r="A37249" s="294" t="s">
        <v>36808</v>
      </c>
      <c r="B37249" s="294"/>
      <c r="C37249" s="294"/>
      <c r="D37249" s="294"/>
      <c r="E37249" s="294"/>
      <c r="F37249" s="294"/>
    </row>
    <row r="37250">
      <c r="A37250" s="294" t="s">
        <v>44113</v>
      </c>
      <c r="B37250" s="294"/>
      <c r="C37250" s="294"/>
      <c r="D37250" s="294"/>
      <c r="E37250" s="294"/>
      <c r="F37250" s="294"/>
    </row>
    <row r="37251">
      <c r="A37251" s="294" t="s">
        <v>42179</v>
      </c>
      <c r="B37251" s="294"/>
      <c r="C37251" s="294"/>
      <c r="D37251" s="294"/>
      <c r="E37251" s="294"/>
      <c r="F37251" s="294"/>
    </row>
    <row r="37252">
      <c r="A37252" s="294" t="s">
        <v>35352</v>
      </c>
      <c r="B37252" s="294"/>
      <c r="C37252" s="294"/>
      <c r="D37252" s="294"/>
      <c r="E37252" s="294"/>
      <c r="F37252" s="294"/>
    </row>
    <row r="37253">
      <c r="A37253" s="294" t="s">
        <v>44114</v>
      </c>
      <c r="B37253" s="294"/>
      <c r="C37253" s="294"/>
      <c r="D37253" s="294"/>
      <c r="E37253" s="294"/>
      <c r="F37253" s="294"/>
    </row>
    <row r="37254">
      <c r="A37254" s="294" t="s">
        <v>41237</v>
      </c>
      <c r="B37254" s="294"/>
      <c r="C37254" s="294"/>
      <c r="D37254" s="294"/>
      <c r="E37254" s="294"/>
      <c r="F37254" s="294"/>
    </row>
    <row r="37255">
      <c r="A37255" s="294"/>
      <c r="B37255" s="294"/>
      <c r="C37255" s="294"/>
      <c r="D37255" s="294"/>
      <c r="E37255" s="294"/>
      <c r="F37255" s="294"/>
    </row>
    <row r="37256">
      <c r="A37256" s="294" t="s">
        <v>44115</v>
      </c>
      <c r="B37256" s="294"/>
      <c r="C37256" s="294"/>
      <c r="D37256" s="294"/>
      <c r="E37256" s="294"/>
      <c r="F37256" s="294"/>
    </row>
    <row r="37257">
      <c r="A37257" s="294"/>
      <c r="B37257" s="294"/>
      <c r="C37257" s="294"/>
      <c r="D37257" s="294"/>
      <c r="E37257" s="294"/>
      <c r="F37257" s="294"/>
    </row>
    <row r="37258">
      <c r="A37258" s="294" t="s">
        <v>44116</v>
      </c>
      <c r="B37258" s="294"/>
      <c r="C37258" s="294"/>
      <c r="D37258" s="294"/>
      <c r="E37258" s="294"/>
      <c r="F37258" s="294"/>
    </row>
    <row r="37259">
      <c r="A37259" s="294" t="s">
        <v>44117</v>
      </c>
      <c r="B37259" s="294"/>
      <c r="C37259" s="294"/>
      <c r="D37259" s="294"/>
      <c r="E37259" s="294"/>
      <c r="F37259" s="294"/>
    </row>
    <row r="37260">
      <c r="A37260" s="294" t="s">
        <v>44118</v>
      </c>
      <c r="B37260" s="294"/>
      <c r="C37260" s="294"/>
      <c r="D37260" s="294"/>
      <c r="E37260" s="294"/>
      <c r="F37260" s="294"/>
    </row>
    <row r="37261">
      <c r="A37261" s="294" t="s">
        <v>44119</v>
      </c>
      <c r="B37261" s="294"/>
      <c r="C37261" s="294"/>
      <c r="D37261" s="294"/>
      <c r="E37261" s="294"/>
      <c r="F37261" s="294"/>
    </row>
    <row r="37262">
      <c r="A37262" s="294"/>
      <c r="B37262" s="294"/>
      <c r="C37262" s="294"/>
      <c r="D37262" s="294"/>
      <c r="E37262" s="294"/>
      <c r="F37262" s="294"/>
    </row>
    <row r="37263">
      <c r="A37263" s="294" t="s">
        <v>41927</v>
      </c>
      <c r="B37263" s="294"/>
      <c r="C37263" s="294"/>
      <c r="D37263" s="294"/>
      <c r="E37263" s="294"/>
      <c r="F37263" s="294"/>
    </row>
    <row r="37264">
      <c r="A37264" s="294" t="s">
        <v>44120</v>
      </c>
      <c r="B37264" s="294"/>
      <c r="C37264" s="294"/>
      <c r="D37264" s="294"/>
      <c r="E37264" s="294"/>
      <c r="F37264" s="294"/>
    </row>
    <row r="37265">
      <c r="A37265" s="294" t="s">
        <v>21672</v>
      </c>
      <c r="B37265" s="294"/>
      <c r="C37265" s="294"/>
      <c r="D37265" s="294"/>
      <c r="E37265" s="294"/>
      <c r="F37265" s="294"/>
    </row>
    <row r="37266">
      <c r="A37266" s="294" t="s">
        <v>44121</v>
      </c>
      <c r="B37266" s="294"/>
      <c r="C37266" s="294"/>
      <c r="D37266" s="294"/>
      <c r="E37266" s="294"/>
      <c r="F37266" s="294"/>
    </row>
    <row r="37267">
      <c r="A37267" s="294"/>
      <c r="B37267" s="294"/>
      <c r="C37267" s="294"/>
      <c r="D37267" s="294"/>
      <c r="E37267" s="294"/>
      <c r="F37267" s="294"/>
    </row>
    <row r="37268">
      <c r="A37268" s="294" t="s">
        <v>21429</v>
      </c>
      <c r="B37268" s="294"/>
      <c r="C37268" s="294"/>
      <c r="D37268" s="294"/>
      <c r="E37268" s="294"/>
      <c r="F37268" s="294"/>
    </row>
    <row r="37269">
      <c r="A37269" s="294"/>
      <c r="B37269" s="294"/>
      <c r="C37269" s="294"/>
      <c r="D37269" s="294"/>
      <c r="E37269" s="294"/>
      <c r="F37269" s="294"/>
    </row>
    <row r="37270">
      <c r="A37270" s="294" t="s">
        <v>44122</v>
      </c>
      <c r="B37270" s="294"/>
      <c r="C37270" s="294"/>
      <c r="D37270" s="294"/>
      <c r="E37270" s="294"/>
      <c r="F37270" s="294"/>
    </row>
    <row r="37271">
      <c r="A37271" s="294" t="s">
        <v>44123</v>
      </c>
      <c r="B37271" s="294"/>
      <c r="C37271" s="294"/>
      <c r="D37271" s="294"/>
      <c r="E37271" s="294"/>
      <c r="F37271" s="294"/>
    </row>
    <row r="37272">
      <c r="A37272" s="294" t="s">
        <v>24583</v>
      </c>
      <c r="B37272" s="294"/>
      <c r="C37272" s="294"/>
      <c r="D37272" s="294"/>
      <c r="E37272" s="294"/>
      <c r="F37272" s="294"/>
    </row>
    <row r="37273">
      <c r="A37273" s="294" t="s">
        <v>44124</v>
      </c>
      <c r="B37273" s="294"/>
      <c r="C37273" s="294"/>
      <c r="D37273" s="294"/>
      <c r="E37273" s="294"/>
      <c r="F37273" s="294"/>
    </row>
    <row r="37274">
      <c r="A37274" s="294" t="s">
        <v>24580</v>
      </c>
      <c r="B37274" s="294"/>
      <c r="C37274" s="294"/>
      <c r="D37274" s="294"/>
      <c r="E37274" s="294"/>
      <c r="F37274" s="294"/>
    </row>
    <row r="37275">
      <c r="A37275" s="294" t="s">
        <v>44125</v>
      </c>
      <c r="B37275" s="294"/>
      <c r="C37275" s="294"/>
      <c r="D37275" s="294"/>
      <c r="E37275" s="294"/>
      <c r="F37275" s="294"/>
    </row>
    <row r="37276">
      <c r="A37276" s="294" t="s">
        <v>44126</v>
      </c>
      <c r="B37276" s="294"/>
      <c r="C37276" s="294"/>
      <c r="D37276" s="294"/>
      <c r="E37276" s="294"/>
      <c r="F37276" s="294"/>
    </row>
    <row r="37277">
      <c r="A37277" s="294" t="s">
        <v>44127</v>
      </c>
      <c r="B37277" s="294"/>
      <c r="C37277" s="294"/>
      <c r="D37277" s="294"/>
      <c r="E37277" s="294"/>
      <c r="F37277" s="294"/>
    </row>
    <row r="37278">
      <c r="A37278" s="294" t="s">
        <v>44128</v>
      </c>
      <c r="B37278" s="294"/>
      <c r="C37278" s="294"/>
      <c r="D37278" s="294"/>
      <c r="E37278" s="294"/>
      <c r="F37278" s="294"/>
    </row>
    <row r="37279">
      <c r="A37279" s="294" t="s">
        <v>44129</v>
      </c>
      <c r="B37279" s="294"/>
      <c r="C37279" s="294"/>
      <c r="D37279" s="294"/>
      <c r="E37279" s="294"/>
      <c r="F37279" s="294"/>
    </row>
    <row r="37280">
      <c r="A37280" s="294" t="s">
        <v>41246</v>
      </c>
      <c r="B37280" s="294"/>
      <c r="C37280" s="294"/>
      <c r="D37280" s="294"/>
      <c r="E37280" s="294"/>
      <c r="F37280" s="294"/>
    </row>
    <row r="37281">
      <c r="A37281" s="294" t="s">
        <v>27663</v>
      </c>
      <c r="B37281" s="294"/>
      <c r="C37281" s="294"/>
      <c r="D37281" s="294"/>
      <c r="E37281" s="294"/>
      <c r="F37281" s="294"/>
    </row>
    <row r="37282">
      <c r="A37282" s="294"/>
      <c r="B37282" s="294"/>
      <c r="C37282" s="294"/>
      <c r="D37282" s="294"/>
      <c r="E37282" s="294"/>
      <c r="F37282" s="294"/>
    </row>
    <row r="37283">
      <c r="A37283" s="294" t="s">
        <v>22564</v>
      </c>
      <c r="B37283" s="294"/>
      <c r="C37283" s="294"/>
      <c r="D37283" s="294"/>
      <c r="E37283" s="294"/>
      <c r="F37283" s="294"/>
    </row>
    <row r="37284">
      <c r="A37284" s="294" t="s">
        <v>44130</v>
      </c>
      <c r="B37284" s="294"/>
      <c r="C37284" s="294"/>
      <c r="D37284" s="294"/>
      <c r="E37284" s="294"/>
      <c r="F37284" s="294"/>
    </row>
    <row r="37285">
      <c r="A37285" s="294"/>
      <c r="B37285" s="294"/>
      <c r="C37285" s="294"/>
      <c r="D37285" s="294"/>
      <c r="E37285" s="294"/>
      <c r="F37285" s="294"/>
    </row>
    <row r="37286">
      <c r="A37286" s="294" t="s">
        <v>44131</v>
      </c>
      <c r="B37286" s="294"/>
      <c r="C37286" s="294"/>
      <c r="D37286" s="294"/>
      <c r="E37286" s="294"/>
      <c r="F37286" s="294"/>
    </row>
    <row r="37287">
      <c r="A37287" s="294" t="s">
        <v>42288</v>
      </c>
      <c r="B37287" s="294"/>
      <c r="C37287" s="294"/>
      <c r="D37287" s="294"/>
      <c r="E37287" s="294"/>
      <c r="F37287" s="294"/>
    </row>
    <row r="37288">
      <c r="A37288" s="294" t="s">
        <v>44132</v>
      </c>
      <c r="B37288" s="294"/>
      <c r="C37288" s="294"/>
      <c r="D37288" s="294"/>
      <c r="E37288" s="294"/>
      <c r="F37288" s="294"/>
    </row>
    <row r="37289">
      <c r="A37289" s="294" t="s">
        <v>44133</v>
      </c>
      <c r="B37289" s="294"/>
      <c r="C37289" s="294"/>
      <c r="D37289" s="294"/>
      <c r="E37289" s="294"/>
      <c r="F37289" s="294"/>
    </row>
    <row r="37290">
      <c r="A37290" s="294" t="s">
        <v>44134</v>
      </c>
      <c r="B37290" s="294"/>
      <c r="C37290" s="294"/>
      <c r="D37290" s="294"/>
      <c r="E37290" s="294"/>
      <c r="F37290" s="294"/>
    </row>
    <row r="37291">
      <c r="A37291" s="294"/>
      <c r="B37291" s="294"/>
      <c r="C37291" s="294"/>
      <c r="D37291" s="294"/>
      <c r="E37291" s="294"/>
      <c r="F37291" s="294"/>
    </row>
    <row r="37292">
      <c r="A37292" s="294" t="s">
        <v>44135</v>
      </c>
      <c r="B37292" s="294"/>
      <c r="C37292" s="294"/>
      <c r="D37292" s="294"/>
      <c r="E37292" s="294"/>
      <c r="F37292" s="294"/>
    </row>
    <row r="37293">
      <c r="A37293" s="294" t="s">
        <v>44136</v>
      </c>
      <c r="B37293" s="294"/>
      <c r="C37293" s="294"/>
      <c r="D37293" s="294"/>
      <c r="E37293" s="294"/>
      <c r="F37293" s="294"/>
    </row>
    <row r="37294">
      <c r="A37294" s="294" t="s">
        <v>44137</v>
      </c>
      <c r="B37294" s="294"/>
      <c r="C37294" s="294"/>
      <c r="D37294" s="294"/>
      <c r="E37294" s="294"/>
      <c r="F37294" s="294"/>
    </row>
    <row r="37295">
      <c r="A37295" s="294" t="s">
        <v>44138</v>
      </c>
      <c r="B37295" s="294"/>
      <c r="C37295" s="294"/>
      <c r="D37295" s="294"/>
      <c r="E37295" s="294"/>
      <c r="F37295" s="294"/>
    </row>
    <row r="37296">
      <c r="A37296" s="294" t="s">
        <v>44139</v>
      </c>
      <c r="B37296" s="294"/>
      <c r="C37296" s="294"/>
      <c r="D37296" s="294"/>
      <c r="E37296" s="294"/>
      <c r="F37296" s="294"/>
    </row>
    <row r="37297">
      <c r="A37297" s="294"/>
      <c r="B37297" s="294"/>
      <c r="C37297" s="294"/>
      <c r="D37297" s="294"/>
      <c r="E37297" s="294"/>
      <c r="F37297" s="294"/>
    </row>
    <row r="37298">
      <c r="A37298" s="294" t="s">
        <v>24089</v>
      </c>
      <c r="B37298" s="294"/>
      <c r="C37298" s="294"/>
      <c r="D37298" s="294"/>
      <c r="E37298" s="294"/>
      <c r="F37298" s="294"/>
    </row>
    <row r="37299">
      <c r="A37299" s="294" t="s">
        <v>44140</v>
      </c>
      <c r="B37299" s="294"/>
      <c r="C37299" s="294"/>
      <c r="D37299" s="294"/>
      <c r="E37299" s="294"/>
      <c r="F37299" s="294"/>
    </row>
    <row r="37300">
      <c r="A37300" s="294"/>
      <c r="B37300" s="294"/>
      <c r="C37300" s="294"/>
      <c r="D37300" s="294"/>
      <c r="E37300" s="294"/>
      <c r="F37300" s="294"/>
    </row>
    <row r="37301">
      <c r="A37301" s="294" t="s">
        <v>44141</v>
      </c>
      <c r="B37301" s="294"/>
      <c r="C37301" s="294"/>
      <c r="D37301" s="294"/>
      <c r="E37301" s="294"/>
      <c r="F37301" s="294"/>
    </row>
    <row r="37302">
      <c r="A37302" s="294" t="s">
        <v>44142</v>
      </c>
      <c r="B37302" s="294"/>
      <c r="C37302" s="294"/>
      <c r="D37302" s="294"/>
      <c r="E37302" s="294"/>
      <c r="F37302" s="294"/>
    </row>
    <row r="37303">
      <c r="A37303" s="294" t="s">
        <v>44143</v>
      </c>
      <c r="B37303" s="294"/>
      <c r="C37303" s="294"/>
      <c r="D37303" s="294"/>
      <c r="E37303" s="294"/>
      <c r="F37303" s="294"/>
    </row>
    <row r="37304">
      <c r="A37304" s="294" t="s">
        <v>44144</v>
      </c>
      <c r="B37304" s="294"/>
      <c r="C37304" s="294"/>
      <c r="D37304" s="294"/>
      <c r="E37304" s="294"/>
      <c r="F37304" s="294"/>
    </row>
    <row r="37305">
      <c r="A37305" s="294" t="s">
        <v>44145</v>
      </c>
      <c r="B37305" s="294"/>
      <c r="C37305" s="294"/>
      <c r="D37305" s="294"/>
      <c r="E37305" s="294"/>
      <c r="F37305" s="294"/>
    </row>
    <row r="37306">
      <c r="A37306" s="294" t="s">
        <v>44146</v>
      </c>
      <c r="B37306" s="294"/>
      <c r="C37306" s="294"/>
      <c r="D37306" s="294"/>
      <c r="E37306" s="294"/>
      <c r="F37306" s="294"/>
    </row>
    <row r="37307">
      <c r="A37307" s="294"/>
      <c r="B37307" s="294"/>
      <c r="C37307" s="294"/>
      <c r="D37307" s="294"/>
      <c r="E37307" s="294"/>
      <c r="F37307" s="294"/>
    </row>
    <row r="37308">
      <c r="A37308" s="294" t="s">
        <v>25653</v>
      </c>
      <c r="B37308" s="294"/>
      <c r="C37308" s="294"/>
      <c r="D37308" s="294"/>
      <c r="E37308" s="294"/>
      <c r="F37308" s="294"/>
    </row>
    <row r="37309">
      <c r="A37309" s="294" t="s">
        <v>44147</v>
      </c>
      <c r="B37309" s="294"/>
      <c r="C37309" s="294"/>
      <c r="D37309" s="294"/>
      <c r="E37309" s="294"/>
      <c r="F37309" s="294"/>
    </row>
    <row r="37310">
      <c r="A37310" s="294" t="s">
        <v>44148</v>
      </c>
      <c r="B37310" s="294"/>
      <c r="C37310" s="294"/>
      <c r="D37310" s="294"/>
      <c r="E37310" s="294"/>
      <c r="F37310" s="294"/>
    </row>
    <row r="37311">
      <c r="A37311" s="294"/>
      <c r="B37311" s="294"/>
      <c r="C37311" s="294"/>
      <c r="D37311" s="294"/>
      <c r="E37311" s="294"/>
      <c r="F37311" s="294"/>
    </row>
    <row r="37312">
      <c r="A37312" s="294" t="s">
        <v>25056</v>
      </c>
      <c r="B37312" s="294"/>
      <c r="C37312" s="294"/>
      <c r="D37312" s="294"/>
      <c r="E37312" s="294"/>
      <c r="F37312" s="294"/>
    </row>
    <row r="37313">
      <c r="A37313" s="294" t="s">
        <v>44149</v>
      </c>
      <c r="B37313" s="294"/>
      <c r="C37313" s="294"/>
      <c r="D37313" s="294"/>
      <c r="E37313" s="294"/>
      <c r="F37313" s="294"/>
    </row>
    <row r="37314">
      <c r="A37314" s="294" t="s">
        <v>44150</v>
      </c>
      <c r="B37314" s="294"/>
      <c r="C37314" s="294"/>
      <c r="D37314" s="294"/>
      <c r="E37314" s="294"/>
      <c r="F37314" s="294"/>
    </row>
    <row r="37315">
      <c r="A37315" s="294" t="s">
        <v>37774</v>
      </c>
      <c r="B37315" s="294"/>
      <c r="C37315" s="294"/>
      <c r="D37315" s="294"/>
      <c r="E37315" s="294"/>
      <c r="F37315" s="294"/>
    </row>
    <row r="37316">
      <c r="A37316" s="294" t="s">
        <v>42303</v>
      </c>
      <c r="B37316" s="294"/>
      <c r="C37316" s="294"/>
      <c r="D37316" s="294"/>
      <c r="E37316" s="294"/>
      <c r="F37316" s="294"/>
    </row>
    <row r="37317">
      <c r="A37317" s="294"/>
      <c r="B37317" s="294"/>
      <c r="C37317" s="294"/>
      <c r="D37317" s="294"/>
      <c r="E37317" s="294"/>
      <c r="F37317" s="294"/>
    </row>
    <row r="37318">
      <c r="A37318" s="294" t="s">
        <v>23201</v>
      </c>
      <c r="B37318" s="294"/>
      <c r="C37318" s="294"/>
      <c r="D37318" s="294"/>
      <c r="E37318" s="294"/>
      <c r="F37318" s="294"/>
    </row>
    <row r="37319">
      <c r="A37319" s="294" t="s">
        <v>44151</v>
      </c>
      <c r="B37319" s="294"/>
      <c r="C37319" s="294"/>
      <c r="D37319" s="294"/>
      <c r="E37319" s="294"/>
      <c r="F37319" s="294"/>
    </row>
    <row r="37320">
      <c r="A37320" s="294"/>
      <c r="B37320" s="294"/>
      <c r="C37320" s="294"/>
      <c r="D37320" s="294"/>
      <c r="E37320" s="294"/>
      <c r="F37320" s="294"/>
    </row>
    <row r="37321">
      <c r="A37321" s="294" t="s">
        <v>44152</v>
      </c>
      <c r="B37321" s="294"/>
      <c r="C37321" s="294"/>
      <c r="D37321" s="294"/>
      <c r="E37321" s="294"/>
      <c r="F37321" s="294"/>
    </row>
    <row r="37322">
      <c r="A37322" s="294" t="s">
        <v>40106</v>
      </c>
      <c r="B37322" s="294"/>
      <c r="C37322" s="294"/>
      <c r="D37322" s="294"/>
      <c r="E37322" s="294"/>
      <c r="F37322" s="294"/>
    </row>
    <row r="37323">
      <c r="A37323" s="294" t="s">
        <v>39810</v>
      </c>
      <c r="B37323" s="294"/>
      <c r="C37323" s="294"/>
      <c r="D37323" s="294"/>
      <c r="E37323" s="294"/>
      <c r="F37323" s="294"/>
    </row>
    <row r="37324">
      <c r="A37324" s="294" t="s">
        <v>44153</v>
      </c>
      <c r="B37324" s="294"/>
      <c r="C37324" s="294"/>
      <c r="D37324" s="294"/>
      <c r="E37324" s="294"/>
      <c r="F37324" s="294"/>
    </row>
    <row r="37325">
      <c r="A37325" s="294" t="s">
        <v>44154</v>
      </c>
      <c r="B37325" s="294"/>
      <c r="C37325" s="294"/>
      <c r="D37325" s="294"/>
      <c r="E37325" s="294"/>
      <c r="F37325" s="294"/>
    </row>
    <row r="37326">
      <c r="A37326" s="294"/>
      <c r="B37326" s="294"/>
      <c r="C37326" s="294"/>
      <c r="D37326" s="294"/>
      <c r="E37326" s="294"/>
      <c r="F37326" s="294"/>
    </row>
    <row r="37327">
      <c r="A37327" s="294" t="s">
        <v>44155</v>
      </c>
      <c r="B37327" s="294"/>
      <c r="C37327" s="294"/>
      <c r="D37327" s="294"/>
      <c r="E37327" s="294"/>
      <c r="F37327" s="294"/>
    </row>
    <row r="37328">
      <c r="A37328" s="294"/>
      <c r="B37328" s="294"/>
      <c r="C37328" s="294"/>
      <c r="D37328" s="294"/>
      <c r="E37328" s="294"/>
      <c r="F37328" s="294"/>
    </row>
    <row r="37329">
      <c r="A37329" s="294" t="s">
        <v>44156</v>
      </c>
      <c r="B37329" s="294"/>
      <c r="C37329" s="294"/>
      <c r="D37329" s="294"/>
      <c r="E37329" s="294"/>
      <c r="F37329" s="294"/>
    </row>
    <row r="37330">
      <c r="A37330" s="294" t="s">
        <v>44157</v>
      </c>
      <c r="B37330" s="294"/>
      <c r="C37330" s="294"/>
      <c r="D37330" s="294"/>
      <c r="E37330" s="294"/>
      <c r="F37330" s="294"/>
    </row>
    <row r="37331">
      <c r="A37331" s="294" t="s">
        <v>44158</v>
      </c>
      <c r="B37331" s="294"/>
      <c r="C37331" s="294"/>
      <c r="D37331" s="294"/>
      <c r="E37331" s="294"/>
      <c r="F37331" s="294"/>
    </row>
    <row r="37332">
      <c r="A37332" s="294" t="s">
        <v>44159</v>
      </c>
      <c r="B37332" s="294"/>
      <c r="C37332" s="294"/>
      <c r="D37332" s="294"/>
      <c r="E37332" s="294"/>
      <c r="F37332" s="294"/>
    </row>
    <row r="37333">
      <c r="A37333" s="294" t="s">
        <v>44160</v>
      </c>
      <c r="B37333" s="294"/>
      <c r="C37333" s="294"/>
      <c r="D37333" s="294"/>
      <c r="E37333" s="294"/>
      <c r="F37333" s="294"/>
    </row>
    <row r="37334">
      <c r="A37334" s="294"/>
      <c r="B37334" s="294"/>
      <c r="C37334" s="294"/>
      <c r="D37334" s="294"/>
      <c r="E37334" s="294"/>
      <c r="F37334" s="294"/>
    </row>
    <row r="37335">
      <c r="A37335" s="294" t="s">
        <v>38885</v>
      </c>
      <c r="B37335" s="294"/>
      <c r="C37335" s="294"/>
      <c r="D37335" s="294"/>
      <c r="E37335" s="294"/>
      <c r="F37335" s="294"/>
    </row>
    <row r="37336">
      <c r="A37336" s="294" t="s">
        <v>44161</v>
      </c>
      <c r="B37336" s="294"/>
      <c r="C37336" s="294"/>
      <c r="D37336" s="294"/>
      <c r="E37336" s="294"/>
      <c r="F37336" s="294"/>
    </row>
    <row r="37337">
      <c r="A37337" s="294"/>
      <c r="B37337" s="294"/>
      <c r="C37337" s="294"/>
      <c r="D37337" s="294"/>
      <c r="E37337" s="294"/>
      <c r="F37337" s="294"/>
    </row>
    <row r="37338">
      <c r="A37338" s="294" t="s">
        <v>44162</v>
      </c>
      <c r="B37338" s="294"/>
      <c r="C37338" s="294"/>
      <c r="D37338" s="294"/>
      <c r="E37338" s="294"/>
      <c r="F37338" s="294"/>
    </row>
    <row r="37339">
      <c r="A37339" s="294" t="s">
        <v>44163</v>
      </c>
      <c r="B37339" s="294"/>
      <c r="C37339" s="294"/>
      <c r="D37339" s="294"/>
      <c r="E37339" s="294"/>
      <c r="F37339" s="294"/>
    </row>
    <row r="37340">
      <c r="A37340" s="294" t="s">
        <v>44164</v>
      </c>
      <c r="B37340" s="294"/>
      <c r="C37340" s="294"/>
      <c r="D37340" s="294"/>
      <c r="E37340" s="294"/>
      <c r="F37340" s="294"/>
    </row>
    <row r="37341">
      <c r="A37341" s="294" t="s">
        <v>44165</v>
      </c>
      <c r="B37341" s="294"/>
      <c r="C37341" s="294"/>
      <c r="D37341" s="294"/>
      <c r="E37341" s="294"/>
      <c r="F37341" s="294"/>
    </row>
    <row r="37342">
      <c r="A37342" s="294" t="s">
        <v>44166</v>
      </c>
      <c r="B37342" s="294"/>
      <c r="C37342" s="294"/>
      <c r="D37342" s="294"/>
      <c r="E37342" s="294"/>
      <c r="F37342" s="294"/>
    </row>
    <row r="37343">
      <c r="A37343" s="294" t="s">
        <v>43842</v>
      </c>
      <c r="B37343" s="294"/>
      <c r="C37343" s="294"/>
      <c r="D37343" s="294"/>
      <c r="E37343" s="294"/>
      <c r="F37343" s="294"/>
    </row>
    <row r="37344">
      <c r="A37344" s="294" t="s">
        <v>25080</v>
      </c>
      <c r="B37344" s="294"/>
      <c r="C37344" s="294"/>
      <c r="D37344" s="294"/>
      <c r="E37344" s="294"/>
      <c r="F37344" s="294"/>
    </row>
    <row r="37345">
      <c r="A37345" s="294" t="s">
        <v>43844</v>
      </c>
      <c r="B37345" s="294"/>
      <c r="C37345" s="294"/>
      <c r="D37345" s="294"/>
      <c r="E37345" s="294"/>
      <c r="F37345" s="294"/>
    </row>
    <row r="37346">
      <c r="A37346" s="294" t="s">
        <v>43843</v>
      </c>
      <c r="B37346" s="294"/>
      <c r="C37346" s="294"/>
      <c r="D37346" s="294"/>
      <c r="E37346" s="294"/>
      <c r="F37346" s="294"/>
    </row>
    <row r="37347">
      <c r="A37347" s="294" t="s">
        <v>44167</v>
      </c>
      <c r="B37347" s="294"/>
      <c r="C37347" s="294"/>
      <c r="D37347" s="294"/>
      <c r="E37347" s="294"/>
      <c r="F37347" s="294"/>
    </row>
    <row r="37348">
      <c r="A37348" s="294"/>
      <c r="B37348" s="294"/>
      <c r="C37348" s="294"/>
      <c r="D37348" s="294"/>
      <c r="E37348" s="294"/>
      <c r="F37348" s="294"/>
    </row>
    <row r="37349">
      <c r="A37349" s="294" t="s">
        <v>41927</v>
      </c>
      <c r="B37349" s="294"/>
      <c r="C37349" s="294"/>
      <c r="D37349" s="294"/>
      <c r="E37349" s="294"/>
      <c r="F37349" s="294"/>
    </row>
    <row r="37350">
      <c r="A37350" s="294" t="s">
        <v>44168</v>
      </c>
      <c r="B37350" s="294"/>
      <c r="C37350" s="294"/>
      <c r="D37350" s="294"/>
      <c r="E37350" s="294"/>
      <c r="F37350" s="294"/>
    </row>
    <row r="37351">
      <c r="A37351" s="294" t="s">
        <v>38663</v>
      </c>
      <c r="B37351" s="294"/>
      <c r="C37351" s="294"/>
      <c r="D37351" s="294"/>
      <c r="E37351" s="294"/>
      <c r="F37351" s="294"/>
    </row>
    <row r="37352">
      <c r="A37352" s="294" t="s">
        <v>44169</v>
      </c>
      <c r="B37352" s="294"/>
      <c r="C37352" s="294"/>
      <c r="D37352" s="294"/>
      <c r="E37352" s="294"/>
      <c r="F37352" s="294"/>
    </row>
    <row r="37353">
      <c r="A37353" s="294"/>
      <c r="B37353" s="294"/>
      <c r="C37353" s="294"/>
      <c r="D37353" s="294"/>
      <c r="E37353" s="294"/>
      <c r="F37353" s="294"/>
    </row>
    <row r="37354">
      <c r="A37354" s="294" t="s">
        <v>22512</v>
      </c>
      <c r="B37354" s="294"/>
      <c r="C37354" s="294"/>
      <c r="D37354" s="294"/>
      <c r="E37354" s="294"/>
      <c r="F37354" s="294"/>
    </row>
    <row r="37355">
      <c r="A37355" s="294" t="s">
        <v>38917</v>
      </c>
      <c r="B37355" s="294"/>
      <c r="C37355" s="294"/>
      <c r="D37355" s="294"/>
      <c r="E37355" s="294"/>
      <c r="F37355" s="294"/>
    </row>
    <row r="37356">
      <c r="A37356" s="294"/>
      <c r="B37356" s="294"/>
      <c r="C37356" s="294"/>
      <c r="D37356" s="294"/>
      <c r="E37356" s="294"/>
      <c r="F37356" s="294"/>
    </row>
    <row r="37357">
      <c r="A37357" s="294" t="s">
        <v>40106</v>
      </c>
      <c r="B37357" s="294"/>
      <c r="C37357" s="294"/>
      <c r="D37357" s="294"/>
      <c r="E37357" s="294"/>
      <c r="F37357" s="294"/>
    </row>
    <row r="37358">
      <c r="A37358" s="294" t="s">
        <v>44170</v>
      </c>
      <c r="B37358" s="294"/>
      <c r="C37358" s="294"/>
      <c r="D37358" s="294"/>
      <c r="E37358" s="294"/>
      <c r="F37358" s="294"/>
    </row>
    <row r="37359">
      <c r="A37359" s="294" t="s">
        <v>44171</v>
      </c>
      <c r="B37359" s="294"/>
      <c r="C37359" s="294"/>
      <c r="D37359" s="294"/>
      <c r="E37359" s="294"/>
      <c r="F37359" s="294"/>
    </row>
    <row r="37360">
      <c r="A37360" s="294" t="s">
        <v>39668</v>
      </c>
      <c r="B37360" s="294"/>
      <c r="C37360" s="294"/>
      <c r="D37360" s="294"/>
      <c r="E37360" s="294"/>
      <c r="F37360" s="294"/>
    </row>
    <row r="37361">
      <c r="A37361" s="294" t="s">
        <v>44172</v>
      </c>
      <c r="B37361" s="294"/>
      <c r="C37361" s="294"/>
      <c r="D37361" s="294"/>
      <c r="E37361" s="294"/>
      <c r="F37361" s="294"/>
    </row>
    <row r="37362">
      <c r="A37362" s="294" t="s">
        <v>44173</v>
      </c>
      <c r="B37362" s="294"/>
      <c r="C37362" s="294"/>
      <c r="D37362" s="294"/>
      <c r="E37362" s="294"/>
      <c r="F37362" s="294"/>
    </row>
    <row r="37363">
      <c r="A37363" s="294" t="s">
        <v>42451</v>
      </c>
      <c r="B37363" s="294"/>
      <c r="C37363" s="294"/>
      <c r="D37363" s="294"/>
      <c r="E37363" s="294"/>
      <c r="F37363" s="294"/>
    </row>
    <row r="37364">
      <c r="A37364" s="294" t="s">
        <v>44174</v>
      </c>
      <c r="B37364" s="294"/>
      <c r="C37364" s="294"/>
      <c r="D37364" s="294"/>
      <c r="E37364" s="294"/>
      <c r="F37364" s="294"/>
    </row>
    <row r="37365">
      <c r="A37365" s="294"/>
      <c r="B37365" s="294"/>
      <c r="C37365" s="294"/>
      <c r="D37365" s="294"/>
      <c r="E37365" s="294"/>
      <c r="F37365" s="294"/>
    </row>
    <row r="37366">
      <c r="A37366" s="294" t="s">
        <v>23148</v>
      </c>
      <c r="B37366" s="294"/>
      <c r="C37366" s="294"/>
      <c r="D37366" s="294"/>
      <c r="E37366" s="294"/>
      <c r="F37366" s="294"/>
    </row>
    <row r="37367">
      <c r="A37367" s="294" t="s">
        <v>23466</v>
      </c>
      <c r="B37367" s="294"/>
      <c r="C37367" s="294"/>
      <c r="D37367" s="294"/>
      <c r="E37367" s="294"/>
      <c r="F37367" s="294"/>
    </row>
    <row r="37368">
      <c r="A37368" s="294"/>
      <c r="B37368" s="294"/>
      <c r="C37368" s="294"/>
      <c r="D37368" s="294"/>
      <c r="E37368" s="294"/>
      <c r="F37368" s="294"/>
    </row>
    <row r="37369">
      <c r="A37369" s="294" t="s">
        <v>44175</v>
      </c>
      <c r="B37369" s="294"/>
      <c r="C37369" s="294"/>
      <c r="D37369" s="294"/>
      <c r="E37369" s="294"/>
      <c r="F37369" s="294"/>
    </row>
    <row r="37370">
      <c r="A37370" s="294" t="s">
        <v>43505</v>
      </c>
      <c r="B37370" s="294"/>
      <c r="C37370" s="294"/>
      <c r="D37370" s="294"/>
      <c r="E37370" s="294"/>
      <c r="F37370" s="294"/>
    </row>
    <row r="37371">
      <c r="A37371" s="294" t="s">
        <v>22612</v>
      </c>
      <c r="B37371" s="294"/>
      <c r="C37371" s="294"/>
      <c r="D37371" s="294"/>
      <c r="E37371" s="294"/>
      <c r="F37371" s="294"/>
    </row>
    <row r="37372">
      <c r="A37372" s="294" t="s">
        <v>44176</v>
      </c>
      <c r="B37372" s="294"/>
      <c r="C37372" s="294"/>
      <c r="D37372" s="294"/>
      <c r="E37372" s="294"/>
      <c r="F37372" s="294"/>
    </row>
    <row r="37373">
      <c r="A37373" s="294" t="s">
        <v>44177</v>
      </c>
      <c r="B37373" s="294"/>
      <c r="C37373" s="294"/>
      <c r="D37373" s="294"/>
      <c r="E37373" s="294"/>
      <c r="F37373" s="294"/>
    </row>
    <row r="37374">
      <c r="A37374" s="294" t="s">
        <v>21892</v>
      </c>
      <c r="B37374" s="294"/>
      <c r="C37374" s="294"/>
      <c r="D37374" s="294"/>
      <c r="E37374" s="294"/>
      <c r="F37374" s="294"/>
    </row>
    <row r="37375">
      <c r="A37375" s="294" t="s">
        <v>44178</v>
      </c>
      <c r="B37375" s="294"/>
      <c r="C37375" s="294"/>
      <c r="D37375" s="294"/>
      <c r="E37375" s="294"/>
      <c r="F37375" s="294"/>
    </row>
    <row r="37376">
      <c r="A37376" s="294"/>
      <c r="B37376" s="294"/>
      <c r="C37376" s="294"/>
      <c r="D37376" s="294"/>
      <c r="E37376" s="294"/>
      <c r="F37376" s="294"/>
    </row>
    <row r="37377">
      <c r="A37377" s="294" t="s">
        <v>42145</v>
      </c>
      <c r="B37377" s="294"/>
      <c r="C37377" s="294"/>
      <c r="D37377" s="294"/>
      <c r="E37377" s="294"/>
      <c r="F37377" s="294"/>
    </row>
    <row r="37378">
      <c r="A37378" s="294" t="s">
        <v>26319</v>
      </c>
      <c r="B37378" s="294"/>
      <c r="C37378" s="294"/>
      <c r="D37378" s="294"/>
      <c r="E37378" s="294"/>
      <c r="F37378" s="294"/>
    </row>
    <row r="37379">
      <c r="A37379" s="294"/>
      <c r="B37379" s="294"/>
      <c r="C37379" s="294"/>
      <c r="D37379" s="294"/>
      <c r="E37379" s="294"/>
      <c r="F37379" s="294"/>
    </row>
    <row r="37380">
      <c r="A37380" s="294" t="s">
        <v>44179</v>
      </c>
      <c r="B37380" s="294"/>
      <c r="C37380" s="294"/>
      <c r="D37380" s="294"/>
      <c r="E37380" s="294"/>
      <c r="F37380" s="294"/>
    </row>
    <row r="37381">
      <c r="A37381" s="294" t="s">
        <v>44180</v>
      </c>
      <c r="B37381" s="294"/>
      <c r="C37381" s="294"/>
      <c r="D37381" s="294"/>
      <c r="E37381" s="294"/>
      <c r="F37381" s="294"/>
    </row>
    <row r="37382">
      <c r="A37382" s="294" t="s">
        <v>44181</v>
      </c>
      <c r="B37382" s="294"/>
      <c r="C37382" s="294"/>
      <c r="D37382" s="294"/>
      <c r="E37382" s="294"/>
      <c r="F37382" s="294"/>
    </row>
    <row r="37383">
      <c r="A37383" s="294" t="s">
        <v>44182</v>
      </c>
      <c r="B37383" s="294"/>
      <c r="C37383" s="294"/>
      <c r="D37383" s="294"/>
      <c r="E37383" s="294"/>
      <c r="F37383" s="294"/>
    </row>
    <row r="37384">
      <c r="A37384" s="294" t="s">
        <v>44183</v>
      </c>
      <c r="B37384" s="294"/>
      <c r="C37384" s="294"/>
      <c r="D37384" s="294"/>
      <c r="E37384" s="294"/>
      <c r="F37384" s="294"/>
    </row>
    <row r="37385">
      <c r="A37385" s="294" t="s">
        <v>21892</v>
      </c>
      <c r="B37385" s="294"/>
      <c r="C37385" s="294"/>
      <c r="D37385" s="294"/>
      <c r="E37385" s="294"/>
      <c r="F37385" s="294"/>
    </row>
    <row r="37386">
      <c r="A37386" s="294" t="s">
        <v>44184</v>
      </c>
      <c r="B37386" s="294"/>
      <c r="C37386" s="294"/>
      <c r="D37386" s="294"/>
      <c r="E37386" s="294"/>
      <c r="F37386" s="294"/>
    </row>
    <row r="37387">
      <c r="A37387" s="294"/>
      <c r="B37387" s="294"/>
      <c r="C37387" s="294"/>
      <c r="D37387" s="294"/>
      <c r="E37387" s="294"/>
      <c r="F37387" s="294"/>
    </row>
    <row r="37388">
      <c r="A37388" s="294"/>
      <c r="B37388" s="294"/>
      <c r="C37388" s="294"/>
      <c r="D37388" s="294"/>
      <c r="E37388" s="294"/>
      <c r="F37388" s="294"/>
    </row>
    <row r="37389">
      <c r="A37389" s="294"/>
      <c r="B37389" s="294"/>
      <c r="C37389" s="294"/>
      <c r="D37389" s="294"/>
      <c r="E37389" s="294"/>
      <c r="F37389" s="294"/>
    </row>
    <row r="37390">
      <c r="A37390" s="294" t="s">
        <v>40986</v>
      </c>
      <c r="B37390" s="294"/>
      <c r="C37390" s="294"/>
      <c r="D37390" s="294"/>
      <c r="E37390" s="294"/>
      <c r="F37390" s="294"/>
    </row>
    <row r="37391">
      <c r="A37391" s="294"/>
      <c r="B37391" s="294"/>
      <c r="C37391" s="294"/>
      <c r="D37391" s="294"/>
      <c r="E37391" s="294"/>
      <c r="F37391" s="294"/>
    </row>
    <row r="37392">
      <c r="A37392" s="294" t="s">
        <v>43865</v>
      </c>
      <c r="B37392" s="294"/>
      <c r="C37392" s="294"/>
      <c r="D37392" s="294"/>
      <c r="E37392" s="294"/>
      <c r="F37392" s="294"/>
    </row>
    <row r="37393">
      <c r="A37393" s="294" t="s">
        <v>41691</v>
      </c>
      <c r="B37393" s="294"/>
      <c r="C37393" s="294"/>
      <c r="D37393" s="294"/>
      <c r="E37393" s="294"/>
      <c r="F37393" s="294"/>
    </row>
    <row r="37394">
      <c r="A37394" s="294" t="s">
        <v>30336</v>
      </c>
      <c r="B37394" s="294"/>
      <c r="C37394" s="294"/>
      <c r="D37394" s="294"/>
      <c r="E37394" s="294"/>
      <c r="F37394" s="294"/>
    </row>
    <row r="37395">
      <c r="A37395" s="294" t="s">
        <v>41599</v>
      </c>
      <c r="B37395" s="294"/>
      <c r="C37395" s="294"/>
      <c r="D37395" s="294"/>
      <c r="E37395" s="294"/>
      <c r="F37395" s="294"/>
    </row>
    <row r="37396">
      <c r="A37396" s="294" t="s">
        <v>31573</v>
      </c>
      <c r="B37396" s="294"/>
      <c r="C37396" s="294"/>
      <c r="D37396" s="294"/>
      <c r="E37396" s="294"/>
      <c r="F37396" s="294"/>
    </row>
    <row r="37397">
      <c r="A37397" s="294" t="s">
        <v>41600</v>
      </c>
      <c r="B37397" s="294"/>
      <c r="C37397" s="294"/>
      <c r="D37397" s="294"/>
      <c r="E37397" s="294"/>
      <c r="F37397" s="294"/>
    </row>
    <row r="37398">
      <c r="A37398" s="294" t="s">
        <v>38164</v>
      </c>
      <c r="B37398" s="294"/>
      <c r="C37398" s="294"/>
      <c r="D37398" s="294"/>
      <c r="E37398" s="294"/>
      <c r="F37398" s="294"/>
    </row>
    <row r="37399">
      <c r="A37399" s="294" t="s">
        <v>21511</v>
      </c>
      <c r="B37399" s="294"/>
      <c r="C37399" s="294"/>
      <c r="D37399" s="294"/>
      <c r="E37399" s="294"/>
      <c r="F37399" s="294"/>
    </row>
    <row r="37400">
      <c r="A37400" s="294" t="s">
        <v>23954</v>
      </c>
      <c r="B37400" s="294"/>
      <c r="C37400" s="294"/>
      <c r="D37400" s="294"/>
      <c r="E37400" s="294"/>
      <c r="F37400" s="294"/>
    </row>
    <row r="37401">
      <c r="A37401" s="294" t="s">
        <v>43142</v>
      </c>
      <c r="B37401" s="294"/>
      <c r="C37401" s="294"/>
      <c r="D37401" s="294"/>
      <c r="E37401" s="294"/>
      <c r="F37401" s="294"/>
    </row>
    <row r="37402">
      <c r="A37402" s="294"/>
      <c r="B37402" s="294"/>
      <c r="C37402" s="294"/>
      <c r="D37402" s="294"/>
      <c r="E37402" s="294"/>
      <c r="F37402" s="294"/>
    </row>
    <row r="37403">
      <c r="A37403" s="294" t="s">
        <v>40986</v>
      </c>
      <c r="B37403" s="294"/>
      <c r="C37403" s="294"/>
      <c r="D37403" s="294"/>
      <c r="E37403" s="294"/>
      <c r="F37403" s="294"/>
    </row>
    <row r="37404">
      <c r="A37404" s="294"/>
      <c r="B37404" s="294"/>
      <c r="C37404" s="294"/>
      <c r="D37404" s="294"/>
      <c r="E37404" s="294"/>
      <c r="F37404" s="294"/>
    </row>
    <row r="37405">
      <c r="A37405" s="294" t="s">
        <v>26552</v>
      </c>
      <c r="B37405" s="294"/>
      <c r="C37405" s="294"/>
      <c r="D37405" s="294"/>
      <c r="E37405" s="294"/>
      <c r="F37405" s="294"/>
    </row>
    <row r="37406">
      <c r="A37406" s="294" t="s">
        <v>42764</v>
      </c>
      <c r="B37406" s="294"/>
      <c r="C37406" s="294"/>
      <c r="D37406" s="294"/>
      <c r="E37406" s="294"/>
      <c r="F37406" s="294"/>
    </row>
    <row r="37407">
      <c r="A37407" s="294" t="s">
        <v>42471</v>
      </c>
      <c r="B37407" s="294"/>
      <c r="C37407" s="294"/>
      <c r="D37407" s="294"/>
      <c r="E37407" s="294"/>
      <c r="F37407" s="294"/>
    </row>
    <row r="37408">
      <c r="A37408" s="294" t="s">
        <v>44185</v>
      </c>
      <c r="B37408" s="294"/>
      <c r="C37408" s="294"/>
      <c r="D37408" s="294"/>
      <c r="E37408" s="294"/>
      <c r="F37408" s="294"/>
    </row>
    <row r="37409">
      <c r="A37409" s="294" t="s">
        <v>26555</v>
      </c>
      <c r="B37409" s="294"/>
      <c r="C37409" s="294"/>
      <c r="D37409" s="294"/>
      <c r="E37409" s="294"/>
      <c r="F37409" s="294"/>
    </row>
    <row r="37410">
      <c r="A37410" s="294" t="s">
        <v>44186</v>
      </c>
      <c r="B37410" s="294"/>
      <c r="C37410" s="294"/>
      <c r="D37410" s="294"/>
      <c r="E37410" s="294"/>
      <c r="F37410" s="294"/>
    </row>
    <row r="37411">
      <c r="A37411" s="294" t="s">
        <v>39831</v>
      </c>
      <c r="B37411" s="294"/>
      <c r="C37411" s="294"/>
      <c r="D37411" s="294"/>
      <c r="E37411" s="294"/>
      <c r="F37411" s="294"/>
    </row>
    <row r="37412">
      <c r="A37412" s="294" t="s">
        <v>44187</v>
      </c>
      <c r="B37412" s="294"/>
      <c r="C37412" s="294"/>
      <c r="D37412" s="294"/>
      <c r="E37412" s="294"/>
      <c r="F37412" s="294"/>
    </row>
    <row r="37413">
      <c r="A37413" s="294" t="s">
        <v>26557</v>
      </c>
      <c r="B37413" s="294"/>
      <c r="C37413" s="294"/>
      <c r="D37413" s="294"/>
      <c r="E37413" s="294"/>
      <c r="F37413" s="294"/>
    </row>
    <row r="37414">
      <c r="A37414" s="294" t="s">
        <v>44188</v>
      </c>
      <c r="B37414" s="294"/>
      <c r="C37414" s="294"/>
      <c r="D37414" s="294"/>
      <c r="E37414" s="294"/>
      <c r="F37414" s="294"/>
    </row>
    <row r="37415">
      <c r="A37415" s="294" t="s">
        <v>44189</v>
      </c>
      <c r="B37415" s="294"/>
      <c r="C37415" s="294"/>
      <c r="D37415" s="294"/>
      <c r="E37415" s="294"/>
      <c r="F37415" s="294"/>
    </row>
    <row r="37416">
      <c r="A37416" s="294" t="s">
        <v>38806</v>
      </c>
      <c r="B37416" s="294"/>
      <c r="C37416" s="294"/>
      <c r="D37416" s="294"/>
      <c r="E37416" s="294"/>
      <c r="F37416" s="294"/>
    </row>
    <row r="37417">
      <c r="A37417" s="294" t="s">
        <v>38808</v>
      </c>
      <c r="B37417" s="294"/>
      <c r="C37417" s="294"/>
      <c r="D37417" s="294"/>
      <c r="E37417" s="294"/>
      <c r="F37417" s="294"/>
    </row>
    <row r="37418">
      <c r="A37418" s="294" t="s">
        <v>26561</v>
      </c>
      <c r="B37418" s="294"/>
      <c r="C37418" s="294"/>
      <c r="D37418" s="294"/>
      <c r="E37418" s="294"/>
      <c r="F37418" s="294"/>
    </row>
    <row r="37419">
      <c r="A37419" s="294" t="s">
        <v>43520</v>
      </c>
      <c r="B37419" s="294"/>
      <c r="C37419" s="294"/>
      <c r="D37419" s="294"/>
      <c r="E37419" s="294"/>
      <c r="F37419" s="294"/>
    </row>
    <row r="37420">
      <c r="A37420" s="294" t="s">
        <v>44190</v>
      </c>
      <c r="B37420" s="294"/>
      <c r="C37420" s="294"/>
      <c r="D37420" s="294"/>
      <c r="E37420" s="294"/>
      <c r="F37420" s="294"/>
    </row>
    <row r="37421">
      <c r="A37421" s="294" t="s">
        <v>44191</v>
      </c>
      <c r="B37421" s="294"/>
      <c r="C37421" s="294"/>
      <c r="D37421" s="294"/>
      <c r="E37421" s="294"/>
      <c r="F37421" s="294"/>
    </row>
    <row r="37422">
      <c r="A37422" s="294" t="s">
        <v>44192</v>
      </c>
      <c r="B37422" s="294"/>
      <c r="C37422" s="294"/>
      <c r="D37422" s="294"/>
      <c r="E37422" s="294"/>
      <c r="F37422" s="294"/>
    </row>
    <row r="37423">
      <c r="A37423" s="294" t="s">
        <v>44193</v>
      </c>
      <c r="B37423" s="294"/>
      <c r="C37423" s="294"/>
      <c r="D37423" s="294"/>
      <c r="E37423" s="294"/>
      <c r="F37423" s="294"/>
    </row>
    <row r="37424">
      <c r="A37424" s="294" t="s">
        <v>44194</v>
      </c>
      <c r="B37424" s="294"/>
      <c r="C37424" s="294"/>
      <c r="D37424" s="294"/>
      <c r="E37424" s="294"/>
      <c r="F37424" s="294"/>
    </row>
    <row r="37425">
      <c r="A37425" s="294" t="s">
        <v>44195</v>
      </c>
      <c r="B37425" s="294"/>
      <c r="C37425" s="294"/>
      <c r="D37425" s="294"/>
      <c r="E37425" s="294"/>
      <c r="F37425" s="294"/>
    </row>
    <row r="37426">
      <c r="A37426" s="294" t="s">
        <v>44196</v>
      </c>
      <c r="B37426" s="294"/>
      <c r="C37426" s="294"/>
      <c r="D37426" s="294"/>
      <c r="E37426" s="294"/>
      <c r="F37426" s="294"/>
    </row>
    <row r="37427">
      <c r="A37427" s="294" t="s">
        <v>44197</v>
      </c>
      <c r="B37427" s="294"/>
      <c r="C37427" s="294"/>
      <c r="D37427" s="294"/>
      <c r="E37427" s="294"/>
      <c r="F37427" s="294"/>
    </row>
    <row r="37428">
      <c r="A37428" s="294" t="s">
        <v>44198</v>
      </c>
      <c r="B37428" s="294"/>
      <c r="C37428" s="294"/>
      <c r="D37428" s="294"/>
      <c r="E37428" s="294"/>
      <c r="F37428" s="294"/>
    </row>
    <row r="37429">
      <c r="A37429" s="294"/>
      <c r="B37429" s="294"/>
      <c r="C37429" s="294"/>
      <c r="D37429" s="294"/>
      <c r="E37429" s="294"/>
      <c r="F37429" s="294"/>
    </row>
    <row r="37430">
      <c r="A37430" s="294" t="s">
        <v>40678</v>
      </c>
      <c r="B37430" s="294"/>
      <c r="C37430" s="294"/>
      <c r="D37430" s="294"/>
      <c r="E37430" s="294"/>
      <c r="F37430" s="294"/>
    </row>
    <row r="37431">
      <c r="A37431" s="294"/>
      <c r="B37431" s="294"/>
      <c r="C37431" s="294"/>
      <c r="D37431" s="294"/>
      <c r="E37431" s="294"/>
      <c r="F37431" s="294"/>
    </row>
    <row r="37432">
      <c r="A37432" s="294" t="s">
        <v>41014</v>
      </c>
      <c r="B37432" s="294"/>
      <c r="C37432" s="294"/>
      <c r="D37432" s="294"/>
      <c r="E37432" s="294"/>
      <c r="F37432" s="294"/>
    </row>
    <row r="37433">
      <c r="A37433" s="294" t="s">
        <v>41016</v>
      </c>
      <c r="B37433" s="294"/>
      <c r="C37433" s="294"/>
      <c r="D37433" s="294"/>
      <c r="E37433" s="294"/>
      <c r="F37433" s="294"/>
    </row>
    <row r="37434">
      <c r="A37434" s="294" t="s">
        <v>41235</v>
      </c>
      <c r="B37434" s="294"/>
      <c r="C37434" s="294"/>
      <c r="D37434" s="294"/>
      <c r="E37434" s="294"/>
      <c r="F37434" s="294"/>
    </row>
    <row r="37435">
      <c r="A37435" s="294" t="s">
        <v>43062</v>
      </c>
      <c r="B37435" s="294"/>
      <c r="C37435" s="294"/>
      <c r="D37435" s="294"/>
      <c r="E37435" s="294"/>
      <c r="F37435" s="294"/>
    </row>
    <row r="37436">
      <c r="A37436" s="294" t="s">
        <v>41238</v>
      </c>
      <c r="B37436" s="294"/>
      <c r="C37436" s="294"/>
      <c r="D37436" s="294"/>
      <c r="E37436" s="294"/>
      <c r="F37436" s="294"/>
    </row>
    <row r="37437">
      <c r="A37437" s="294" t="s">
        <v>41627</v>
      </c>
      <c r="B37437" s="294"/>
      <c r="C37437" s="294"/>
      <c r="D37437" s="294"/>
      <c r="E37437" s="294"/>
      <c r="F37437" s="294"/>
    </row>
    <row r="37438">
      <c r="A37438" s="294" t="s">
        <v>44199</v>
      </c>
      <c r="B37438" s="294"/>
      <c r="C37438" s="294"/>
      <c r="D37438" s="294"/>
      <c r="E37438" s="294"/>
      <c r="F37438" s="294"/>
    </row>
    <row r="37439">
      <c r="A37439" s="294" t="s">
        <v>42876</v>
      </c>
      <c r="B37439" s="294"/>
      <c r="C37439" s="294"/>
      <c r="D37439" s="294"/>
      <c r="E37439" s="294"/>
      <c r="F37439" s="294"/>
    </row>
    <row r="37440">
      <c r="A37440" s="294" t="s">
        <v>23504</v>
      </c>
      <c r="B37440" s="294"/>
      <c r="C37440" s="294"/>
      <c r="D37440" s="294"/>
      <c r="E37440" s="294"/>
      <c r="F37440" s="294"/>
    </row>
    <row r="37441">
      <c r="A37441" s="294" t="s">
        <v>44200</v>
      </c>
      <c r="B37441" s="294"/>
      <c r="C37441" s="294"/>
      <c r="D37441" s="294"/>
      <c r="E37441" s="294"/>
      <c r="F37441" s="294"/>
    </row>
    <row r="37442">
      <c r="A37442" s="294" t="s">
        <v>44201</v>
      </c>
      <c r="B37442" s="294"/>
      <c r="C37442" s="294"/>
      <c r="D37442" s="294"/>
      <c r="E37442" s="294"/>
      <c r="F37442" s="294"/>
    </row>
    <row r="37443">
      <c r="A37443" s="294" t="s">
        <v>44202</v>
      </c>
      <c r="B37443" s="294"/>
      <c r="C37443" s="294"/>
      <c r="D37443" s="294"/>
      <c r="E37443" s="294"/>
      <c r="F37443" s="294"/>
    </row>
    <row r="37444">
      <c r="A37444" s="294"/>
      <c r="B37444" s="294"/>
      <c r="C37444" s="294"/>
      <c r="D37444" s="294"/>
      <c r="E37444" s="294"/>
      <c r="F37444" s="294"/>
    </row>
    <row r="37445">
      <c r="A37445" s="294" t="s">
        <v>41927</v>
      </c>
      <c r="B37445" s="294"/>
      <c r="C37445" s="294"/>
      <c r="D37445" s="294"/>
      <c r="E37445" s="294"/>
      <c r="F37445" s="294"/>
    </row>
    <row r="37446">
      <c r="A37446" s="294" t="s">
        <v>44203</v>
      </c>
      <c r="B37446" s="294"/>
      <c r="C37446" s="294"/>
      <c r="D37446" s="294"/>
      <c r="E37446" s="294"/>
      <c r="F37446" s="294"/>
    </row>
    <row r="37447">
      <c r="A37447" s="294" t="s">
        <v>36361</v>
      </c>
      <c r="B37447" s="294"/>
      <c r="C37447" s="294"/>
      <c r="D37447" s="294"/>
      <c r="E37447" s="294"/>
      <c r="F37447" s="294"/>
    </row>
    <row r="37448">
      <c r="A37448" s="294" t="s">
        <v>44204</v>
      </c>
      <c r="B37448" s="294"/>
      <c r="C37448" s="294"/>
      <c r="D37448" s="294"/>
      <c r="E37448" s="294"/>
      <c r="F37448" s="294"/>
    </row>
    <row r="37449">
      <c r="A37449" s="294"/>
      <c r="B37449" s="294"/>
      <c r="C37449" s="294"/>
      <c r="D37449" s="294"/>
      <c r="E37449" s="294"/>
      <c r="F37449" s="294"/>
    </row>
    <row r="37450">
      <c r="A37450" s="294" t="s">
        <v>21429</v>
      </c>
      <c r="B37450" s="294"/>
      <c r="C37450" s="294"/>
      <c r="D37450" s="294"/>
      <c r="E37450" s="294"/>
      <c r="F37450" s="294"/>
    </row>
    <row r="37451">
      <c r="A37451" s="294"/>
      <c r="B37451" s="294"/>
      <c r="C37451" s="294"/>
      <c r="D37451" s="294"/>
      <c r="E37451" s="294"/>
      <c r="F37451" s="294"/>
    </row>
    <row r="37452">
      <c r="A37452" s="294" t="s">
        <v>44205</v>
      </c>
      <c r="B37452" s="294"/>
      <c r="C37452" s="294"/>
      <c r="D37452" s="294"/>
      <c r="E37452" s="294"/>
      <c r="F37452" s="294"/>
    </row>
    <row r="37453">
      <c r="A37453" s="294" t="s">
        <v>44206</v>
      </c>
      <c r="B37453" s="294"/>
      <c r="C37453" s="294"/>
      <c r="D37453" s="294"/>
      <c r="E37453" s="294"/>
      <c r="F37453" s="294"/>
    </row>
    <row r="37454">
      <c r="A37454" s="294" t="s">
        <v>31701</v>
      </c>
      <c r="B37454" s="294"/>
      <c r="C37454" s="294"/>
      <c r="D37454" s="294"/>
      <c r="E37454" s="294"/>
      <c r="F37454" s="294"/>
    </row>
    <row r="37455">
      <c r="A37455" s="294" t="s">
        <v>44207</v>
      </c>
      <c r="B37455" s="294"/>
      <c r="C37455" s="294"/>
      <c r="D37455" s="294"/>
      <c r="E37455" s="294"/>
      <c r="F37455" s="294"/>
    </row>
    <row r="37456">
      <c r="A37456" s="294" t="s">
        <v>32012</v>
      </c>
      <c r="B37456" s="294"/>
      <c r="C37456" s="294"/>
      <c r="D37456" s="294"/>
      <c r="E37456" s="294"/>
      <c r="F37456" s="294"/>
    </row>
    <row r="37457">
      <c r="A37457" s="294" t="s">
        <v>44208</v>
      </c>
      <c r="B37457" s="294"/>
      <c r="C37457" s="294"/>
      <c r="D37457" s="294"/>
      <c r="E37457" s="294"/>
      <c r="F37457" s="294"/>
    </row>
    <row r="37458">
      <c r="A37458" s="294" t="s">
        <v>44209</v>
      </c>
      <c r="B37458" s="294"/>
      <c r="C37458" s="294"/>
      <c r="D37458" s="294"/>
      <c r="E37458" s="294"/>
      <c r="F37458" s="294"/>
    </row>
    <row r="37459">
      <c r="A37459" s="294" t="s">
        <v>44210</v>
      </c>
      <c r="B37459" s="294"/>
      <c r="C37459" s="294"/>
      <c r="D37459" s="294"/>
      <c r="E37459" s="294"/>
      <c r="F37459" s="294"/>
    </row>
    <row r="37460">
      <c r="A37460" s="294" t="s">
        <v>44211</v>
      </c>
      <c r="B37460" s="294"/>
      <c r="C37460" s="294"/>
      <c r="D37460" s="294"/>
      <c r="E37460" s="294"/>
      <c r="F37460" s="294"/>
    </row>
    <row r="37461">
      <c r="A37461" s="294"/>
      <c r="B37461" s="294"/>
      <c r="C37461" s="294"/>
      <c r="D37461" s="294"/>
      <c r="E37461" s="294"/>
      <c r="F37461" s="294"/>
    </row>
    <row r="37462">
      <c r="A37462" s="294"/>
      <c r="B37462" s="294"/>
      <c r="C37462" s="294"/>
      <c r="D37462" s="294"/>
      <c r="E37462" s="294"/>
      <c r="F37462" s="294"/>
    </row>
    <row r="37463">
      <c r="A37463" s="294" t="s">
        <v>22564</v>
      </c>
      <c r="B37463" s="294"/>
      <c r="C37463" s="294"/>
      <c r="D37463" s="294"/>
      <c r="E37463" s="294"/>
      <c r="F37463" s="294"/>
    </row>
    <row r="37464">
      <c r="A37464" s="294" t="s">
        <v>20470</v>
      </c>
      <c r="B37464" s="294"/>
      <c r="C37464" s="294"/>
      <c r="D37464" s="294"/>
      <c r="E37464" s="294"/>
      <c r="F37464" s="294"/>
    </row>
    <row r="37465">
      <c r="A37465" s="294"/>
      <c r="B37465" s="294"/>
      <c r="C37465" s="294"/>
      <c r="D37465" s="294"/>
      <c r="E37465" s="294"/>
      <c r="F37465" s="294"/>
    </row>
    <row r="37466">
      <c r="A37466" s="294" t="s">
        <v>44212</v>
      </c>
      <c r="B37466" s="294"/>
      <c r="C37466" s="294"/>
      <c r="D37466" s="294"/>
      <c r="E37466" s="294"/>
      <c r="F37466" s="294"/>
    </row>
    <row r="37467">
      <c r="A37467" s="294" t="s">
        <v>44213</v>
      </c>
      <c r="B37467" s="294"/>
      <c r="C37467" s="294"/>
      <c r="D37467" s="294"/>
      <c r="E37467" s="294"/>
      <c r="F37467" s="294"/>
    </row>
    <row r="37468">
      <c r="A37468" s="294" t="s">
        <v>44214</v>
      </c>
      <c r="B37468" s="294"/>
      <c r="C37468" s="294"/>
      <c r="D37468" s="294"/>
      <c r="E37468" s="294"/>
      <c r="F37468" s="294"/>
    </row>
    <row r="37469">
      <c r="A37469" s="294" t="s">
        <v>44215</v>
      </c>
      <c r="B37469" s="294"/>
      <c r="C37469" s="294"/>
      <c r="D37469" s="294"/>
      <c r="E37469" s="294"/>
      <c r="F37469" s="294"/>
    </row>
    <row r="37470">
      <c r="A37470" s="294" t="s">
        <v>44216</v>
      </c>
      <c r="B37470" s="294"/>
      <c r="C37470" s="294"/>
      <c r="D37470" s="294"/>
      <c r="E37470" s="294"/>
      <c r="F37470" s="294"/>
    </row>
    <row r="37471">
      <c r="A37471" s="294" t="s">
        <v>44217</v>
      </c>
      <c r="B37471" s="294"/>
      <c r="C37471" s="294"/>
      <c r="D37471" s="294"/>
      <c r="E37471" s="294"/>
      <c r="F37471" s="294"/>
    </row>
    <row r="37472">
      <c r="A37472" s="294" t="s">
        <v>43278</v>
      </c>
      <c r="B37472" s="294"/>
      <c r="C37472" s="294"/>
      <c r="D37472" s="294"/>
      <c r="E37472" s="294"/>
      <c r="F37472" s="294"/>
    </row>
    <row r="37473">
      <c r="A37473" s="294" t="s">
        <v>44218</v>
      </c>
      <c r="B37473" s="294"/>
      <c r="C37473" s="294"/>
      <c r="D37473" s="294"/>
      <c r="E37473" s="294"/>
      <c r="F37473" s="294"/>
    </row>
    <row r="37474">
      <c r="A37474" s="294" t="s">
        <v>44219</v>
      </c>
      <c r="B37474" s="294"/>
      <c r="C37474" s="294"/>
      <c r="D37474" s="294"/>
      <c r="E37474" s="294"/>
      <c r="F37474" s="294"/>
    </row>
    <row r="37475">
      <c r="A37475" s="294" t="s">
        <v>21892</v>
      </c>
      <c r="B37475" s="294"/>
      <c r="C37475" s="294"/>
      <c r="D37475" s="294"/>
      <c r="E37475" s="294"/>
      <c r="F37475" s="294"/>
    </row>
    <row r="37476">
      <c r="A37476" s="294" t="s">
        <v>44220</v>
      </c>
      <c r="B37476" s="294"/>
      <c r="C37476" s="294"/>
      <c r="D37476" s="294"/>
      <c r="E37476" s="294"/>
      <c r="F37476" s="294"/>
    </row>
    <row r="37477">
      <c r="A37477" s="294"/>
      <c r="B37477" s="294"/>
      <c r="C37477" s="294"/>
      <c r="D37477" s="294"/>
      <c r="E37477" s="294"/>
      <c r="F37477" s="294"/>
    </row>
    <row r="37478">
      <c r="A37478" s="294" t="s">
        <v>24089</v>
      </c>
      <c r="B37478" s="294"/>
      <c r="C37478" s="294"/>
      <c r="D37478" s="294"/>
      <c r="E37478" s="294"/>
      <c r="F37478" s="294"/>
    </row>
    <row r="37479">
      <c r="A37479" s="294"/>
      <c r="B37479" s="294"/>
      <c r="C37479" s="294"/>
      <c r="D37479" s="294"/>
      <c r="E37479" s="294"/>
      <c r="F37479" s="294"/>
    </row>
    <row r="37480">
      <c r="A37480" s="294" t="s">
        <v>44221</v>
      </c>
      <c r="B37480" s="294"/>
      <c r="C37480" s="294"/>
      <c r="D37480" s="294"/>
      <c r="E37480" s="294"/>
      <c r="F37480" s="294"/>
    </row>
    <row r="37481">
      <c r="A37481" s="294"/>
      <c r="B37481" s="294"/>
      <c r="C37481" s="294"/>
      <c r="D37481" s="294"/>
      <c r="E37481" s="294"/>
      <c r="F37481" s="294"/>
    </row>
    <row r="37482">
      <c r="A37482" s="294" t="s">
        <v>44222</v>
      </c>
      <c r="B37482" s="294"/>
      <c r="C37482" s="294"/>
      <c r="D37482" s="294"/>
      <c r="E37482" s="294"/>
      <c r="F37482" s="294"/>
    </row>
    <row r="37483">
      <c r="A37483" s="294" t="s">
        <v>44223</v>
      </c>
      <c r="B37483" s="294"/>
      <c r="C37483" s="294"/>
      <c r="D37483" s="294"/>
      <c r="E37483" s="294"/>
      <c r="F37483" s="294"/>
    </row>
    <row r="37484">
      <c r="A37484" s="294" t="s">
        <v>44224</v>
      </c>
      <c r="B37484" s="294"/>
      <c r="C37484" s="294"/>
      <c r="D37484" s="294"/>
      <c r="E37484" s="294"/>
      <c r="F37484" s="294"/>
    </row>
    <row r="37485">
      <c r="A37485" s="294" t="s">
        <v>44225</v>
      </c>
      <c r="B37485" s="294"/>
      <c r="C37485" s="294"/>
      <c r="D37485" s="294"/>
      <c r="E37485" s="294"/>
      <c r="F37485" s="294"/>
    </row>
    <row r="37486">
      <c r="A37486" s="294" t="s">
        <v>44226</v>
      </c>
      <c r="B37486" s="294"/>
      <c r="C37486" s="294"/>
      <c r="D37486" s="294"/>
      <c r="E37486" s="294"/>
      <c r="F37486" s="294"/>
    </row>
    <row r="37487">
      <c r="A37487" s="294" t="s">
        <v>21892</v>
      </c>
      <c r="B37487" s="294"/>
      <c r="C37487" s="294"/>
      <c r="D37487" s="294"/>
      <c r="E37487" s="294"/>
      <c r="F37487" s="294"/>
    </row>
    <row r="37488">
      <c r="A37488" s="294" t="s">
        <v>44227</v>
      </c>
      <c r="B37488" s="294"/>
      <c r="C37488" s="294"/>
      <c r="D37488" s="294"/>
      <c r="E37488" s="294"/>
      <c r="F37488" s="294"/>
    </row>
    <row r="37489">
      <c r="A37489" s="294"/>
      <c r="B37489" s="294"/>
      <c r="C37489" s="294"/>
      <c r="D37489" s="294"/>
      <c r="E37489" s="294"/>
      <c r="F37489" s="294"/>
    </row>
    <row r="37490">
      <c r="A37490" s="294" t="s">
        <v>25653</v>
      </c>
      <c r="B37490" s="294"/>
      <c r="C37490" s="294"/>
      <c r="D37490" s="294"/>
      <c r="E37490" s="294"/>
      <c r="F37490" s="294"/>
    </row>
    <row r="37491">
      <c r="A37491" s="294" t="s">
        <v>30376</v>
      </c>
      <c r="B37491" s="294"/>
      <c r="C37491" s="294"/>
      <c r="D37491" s="294"/>
      <c r="E37491" s="294"/>
      <c r="F37491" s="294"/>
    </row>
    <row r="37492">
      <c r="A37492" s="294"/>
      <c r="B37492" s="294"/>
      <c r="C37492" s="294"/>
      <c r="D37492" s="294"/>
      <c r="E37492" s="294"/>
      <c r="F37492" s="294"/>
    </row>
    <row r="37493">
      <c r="A37493" s="294" t="s">
        <v>25056</v>
      </c>
      <c r="B37493" s="294"/>
      <c r="C37493" s="294"/>
      <c r="D37493" s="294"/>
      <c r="E37493" s="294"/>
      <c r="F37493" s="294"/>
    </row>
    <row r="37494">
      <c r="A37494" s="294" t="s">
        <v>44228</v>
      </c>
      <c r="B37494" s="294"/>
      <c r="C37494" s="294"/>
      <c r="D37494" s="294"/>
      <c r="E37494" s="294"/>
      <c r="F37494" s="294"/>
    </row>
    <row r="37495">
      <c r="A37495" s="294" t="s">
        <v>44229</v>
      </c>
      <c r="B37495" s="294"/>
      <c r="C37495" s="294"/>
      <c r="D37495" s="294"/>
      <c r="E37495" s="294"/>
      <c r="F37495" s="294"/>
    </row>
    <row r="37496">
      <c r="A37496" s="294" t="s">
        <v>41374</v>
      </c>
      <c r="B37496" s="294"/>
      <c r="C37496" s="294"/>
      <c r="D37496" s="294"/>
      <c r="E37496" s="294"/>
      <c r="F37496" s="294"/>
    </row>
    <row r="37497">
      <c r="A37497" s="294"/>
      <c r="B37497" s="294"/>
      <c r="C37497" s="294"/>
      <c r="D37497" s="294"/>
      <c r="E37497" s="294"/>
      <c r="F37497" s="294"/>
    </row>
    <row r="37498">
      <c r="A37498" s="294" t="s">
        <v>23201</v>
      </c>
      <c r="B37498" s="294"/>
      <c r="C37498" s="294"/>
      <c r="D37498" s="294"/>
      <c r="E37498" s="294"/>
      <c r="F37498" s="294"/>
    </row>
    <row r="37499">
      <c r="A37499" s="294" t="s">
        <v>25339</v>
      </c>
      <c r="B37499" s="294"/>
      <c r="C37499" s="294"/>
      <c r="D37499" s="294"/>
      <c r="E37499" s="294"/>
      <c r="F37499" s="294"/>
    </row>
    <row r="37500">
      <c r="A37500" s="294"/>
      <c r="B37500" s="294"/>
      <c r="C37500" s="294"/>
      <c r="D37500" s="294"/>
      <c r="E37500" s="294"/>
      <c r="F37500" s="294"/>
    </row>
    <row r="37501">
      <c r="A37501" s="294" t="s">
        <v>42209</v>
      </c>
      <c r="B37501" s="294"/>
      <c r="C37501" s="294"/>
      <c r="D37501" s="294"/>
      <c r="E37501" s="294"/>
      <c r="F37501" s="294"/>
    </row>
    <row r="37502">
      <c r="A37502" s="294" t="s">
        <v>40106</v>
      </c>
      <c r="B37502" s="294"/>
      <c r="C37502" s="294"/>
      <c r="D37502" s="294"/>
      <c r="E37502" s="294"/>
      <c r="F37502" s="294"/>
    </row>
    <row r="37503">
      <c r="A37503" s="294" t="s">
        <v>39810</v>
      </c>
      <c r="B37503" s="294"/>
      <c r="C37503" s="294"/>
      <c r="D37503" s="294"/>
      <c r="E37503" s="294"/>
      <c r="F37503" s="294"/>
    </row>
    <row r="37504">
      <c r="A37504" s="294" t="s">
        <v>43824</v>
      </c>
      <c r="B37504" s="294"/>
      <c r="C37504" s="294"/>
      <c r="D37504" s="294"/>
      <c r="E37504" s="294"/>
      <c r="F37504" s="294"/>
    </row>
    <row r="37505">
      <c r="A37505" s="294" t="s">
        <v>42813</v>
      </c>
      <c r="B37505" s="294"/>
      <c r="C37505" s="294"/>
      <c r="D37505" s="294"/>
      <c r="E37505" s="294"/>
      <c r="F37505" s="294"/>
    </row>
    <row r="37506">
      <c r="A37506" s="294"/>
      <c r="B37506" s="294"/>
      <c r="C37506" s="294"/>
      <c r="D37506" s="294"/>
      <c r="E37506" s="294"/>
      <c r="F37506" s="294"/>
    </row>
    <row r="37507">
      <c r="A37507" s="294" t="s">
        <v>42214</v>
      </c>
      <c r="B37507" s="294"/>
      <c r="C37507" s="294"/>
      <c r="D37507" s="294"/>
      <c r="E37507" s="294"/>
      <c r="F37507" s="294"/>
    </row>
    <row r="37508">
      <c r="A37508" s="294" t="s">
        <v>44230</v>
      </c>
      <c r="B37508" s="294"/>
      <c r="C37508" s="294"/>
      <c r="D37508" s="294"/>
      <c r="E37508" s="294"/>
      <c r="F37508" s="294"/>
    </row>
    <row r="37509">
      <c r="A37509" s="294"/>
      <c r="B37509" s="294"/>
      <c r="C37509" s="294"/>
      <c r="D37509" s="294"/>
      <c r="E37509" s="294"/>
      <c r="F37509" s="294"/>
    </row>
    <row r="37510">
      <c r="A37510" s="294" t="s">
        <v>44231</v>
      </c>
      <c r="B37510" s="294"/>
      <c r="C37510" s="294"/>
      <c r="D37510" s="294"/>
      <c r="E37510" s="294"/>
      <c r="F37510" s="294"/>
    </row>
    <row r="37511">
      <c r="A37511" s="294" t="s">
        <v>44232</v>
      </c>
      <c r="B37511" s="294"/>
      <c r="C37511" s="294"/>
      <c r="D37511" s="294"/>
      <c r="E37511" s="294"/>
      <c r="F37511" s="294"/>
    </row>
    <row r="37512">
      <c r="A37512" s="294" t="s">
        <v>44233</v>
      </c>
      <c r="B37512" s="294"/>
      <c r="C37512" s="294"/>
      <c r="D37512" s="294"/>
      <c r="E37512" s="294"/>
      <c r="F37512" s="294"/>
    </row>
    <row r="37513">
      <c r="A37513" s="294" t="s">
        <v>44234</v>
      </c>
      <c r="B37513" s="294"/>
      <c r="C37513" s="294"/>
      <c r="D37513" s="294"/>
      <c r="E37513" s="294"/>
      <c r="F37513" s="294"/>
    </row>
    <row r="37514">
      <c r="A37514" s="294" t="s">
        <v>44235</v>
      </c>
      <c r="B37514" s="294"/>
      <c r="C37514" s="294"/>
      <c r="D37514" s="294"/>
      <c r="E37514" s="294"/>
      <c r="F37514" s="294"/>
    </row>
    <row r="37515">
      <c r="A37515" s="294" t="s">
        <v>42451</v>
      </c>
      <c r="B37515" s="294"/>
      <c r="C37515" s="294"/>
      <c r="D37515" s="294"/>
      <c r="E37515" s="294"/>
      <c r="F37515" s="294"/>
    </row>
    <row r="37516">
      <c r="A37516" s="294" t="s">
        <v>44236</v>
      </c>
      <c r="B37516" s="294"/>
      <c r="C37516" s="294"/>
      <c r="D37516" s="294"/>
      <c r="E37516" s="294"/>
      <c r="F37516" s="294"/>
    </row>
    <row r="37517">
      <c r="A37517" s="294" t="s">
        <v>44237</v>
      </c>
      <c r="B37517" s="294"/>
      <c r="C37517" s="294"/>
      <c r="D37517" s="294"/>
      <c r="E37517" s="294"/>
      <c r="F37517" s="294"/>
    </row>
    <row r="37518">
      <c r="A37518" s="294"/>
      <c r="B37518" s="294"/>
      <c r="C37518" s="294"/>
      <c r="D37518" s="294"/>
      <c r="E37518" s="294"/>
      <c r="F37518" s="294"/>
    </row>
    <row r="37519">
      <c r="A37519" s="294"/>
      <c r="B37519" s="294"/>
      <c r="C37519" s="294"/>
      <c r="D37519" s="294"/>
      <c r="E37519" s="294"/>
      <c r="F37519" s="294"/>
    </row>
    <row r="37520">
      <c r="A37520" s="294" t="s">
        <v>41927</v>
      </c>
      <c r="B37520" s="294"/>
      <c r="C37520" s="294"/>
      <c r="D37520" s="294"/>
      <c r="E37520" s="294"/>
      <c r="F37520" s="294"/>
    </row>
    <row r="37521">
      <c r="A37521" s="294" t="s">
        <v>44238</v>
      </c>
      <c r="B37521" s="294"/>
      <c r="C37521" s="294"/>
      <c r="D37521" s="294"/>
      <c r="E37521" s="294"/>
      <c r="F37521" s="294"/>
    </row>
    <row r="37522">
      <c r="A37522" s="294" t="s">
        <v>21618</v>
      </c>
      <c r="B37522" s="294"/>
      <c r="C37522" s="294"/>
      <c r="D37522" s="294"/>
      <c r="E37522" s="294"/>
      <c r="F37522" s="294"/>
    </row>
    <row r="37523">
      <c r="A37523" s="294" t="s">
        <v>44239</v>
      </c>
      <c r="B37523" s="294"/>
      <c r="C37523" s="294"/>
      <c r="D37523" s="294"/>
      <c r="E37523" s="294"/>
      <c r="F37523" s="294"/>
    </row>
    <row r="37524">
      <c r="A37524" s="294"/>
      <c r="B37524" s="294"/>
      <c r="C37524" s="294"/>
      <c r="D37524" s="294"/>
      <c r="E37524" s="294"/>
      <c r="F37524" s="294"/>
    </row>
    <row r="37525">
      <c r="A37525" s="294"/>
      <c r="B37525" s="294"/>
      <c r="C37525" s="294"/>
      <c r="D37525" s="294"/>
      <c r="E37525" s="294"/>
      <c r="F37525" s="294"/>
    </row>
    <row r="37526">
      <c r="A37526" s="294" t="s">
        <v>44240</v>
      </c>
      <c r="B37526" s="294"/>
      <c r="C37526" s="294"/>
      <c r="D37526" s="294"/>
      <c r="E37526" s="294"/>
      <c r="F37526" s="294"/>
    </row>
    <row r="37527">
      <c r="A37527" s="294" t="s">
        <v>20462</v>
      </c>
      <c r="B37527" s="294"/>
      <c r="C37527" s="294"/>
      <c r="D37527" s="294"/>
      <c r="E37527" s="294"/>
      <c r="F37527" s="294"/>
    </row>
    <row r="37528">
      <c r="A37528" s="294"/>
      <c r="B37528" s="294"/>
      <c r="C37528" s="294"/>
      <c r="D37528" s="294"/>
      <c r="E37528" s="294"/>
      <c r="F37528" s="294"/>
    </row>
    <row r="37529">
      <c r="A37529" s="294" t="s">
        <v>42747</v>
      </c>
      <c r="B37529" s="294"/>
      <c r="C37529" s="294"/>
      <c r="D37529" s="294"/>
      <c r="E37529" s="294"/>
      <c r="F37529" s="294"/>
    </row>
    <row r="37530">
      <c r="A37530" s="294" t="s">
        <v>44241</v>
      </c>
      <c r="B37530" s="294"/>
      <c r="C37530" s="294"/>
      <c r="D37530" s="294"/>
      <c r="E37530" s="294"/>
      <c r="F37530" s="294"/>
    </row>
    <row r="37531">
      <c r="A37531" s="294" t="s">
        <v>44242</v>
      </c>
      <c r="B37531" s="294"/>
      <c r="C37531" s="294"/>
      <c r="D37531" s="294"/>
      <c r="E37531" s="294"/>
      <c r="F37531" s="294"/>
    </row>
    <row r="37532">
      <c r="A37532" s="294" t="s">
        <v>43928</v>
      </c>
      <c r="B37532" s="294"/>
      <c r="C37532" s="294"/>
      <c r="D37532" s="294"/>
      <c r="E37532" s="294"/>
      <c r="F37532" s="294"/>
    </row>
    <row r="37533">
      <c r="A37533" s="294" t="s">
        <v>44243</v>
      </c>
      <c r="B37533" s="294"/>
      <c r="C37533" s="294"/>
      <c r="D37533" s="294"/>
      <c r="E37533" s="294"/>
      <c r="F37533" s="294"/>
    </row>
    <row r="37534">
      <c r="A37534" s="294" t="s">
        <v>44244</v>
      </c>
      <c r="B37534" s="294"/>
      <c r="C37534" s="294"/>
      <c r="D37534" s="294"/>
      <c r="E37534" s="294"/>
      <c r="F37534" s="294"/>
    </row>
    <row r="37535">
      <c r="A37535" s="294"/>
      <c r="B37535" s="294"/>
      <c r="C37535" s="294"/>
      <c r="D37535" s="294"/>
      <c r="E37535" s="294"/>
      <c r="F37535" s="294"/>
    </row>
    <row r="37536">
      <c r="A37536" s="294" t="s">
        <v>22329</v>
      </c>
      <c r="B37536" s="294"/>
      <c r="C37536" s="294"/>
      <c r="D37536" s="294"/>
      <c r="E37536" s="294"/>
      <c r="F37536" s="294"/>
    </row>
    <row r="37537">
      <c r="A37537" s="294"/>
      <c r="B37537" s="294"/>
      <c r="C37537" s="294"/>
      <c r="D37537" s="294"/>
      <c r="E37537" s="294"/>
      <c r="F37537" s="294"/>
    </row>
    <row r="37538">
      <c r="A37538" s="294" t="s">
        <v>44245</v>
      </c>
      <c r="B37538" s="294"/>
      <c r="C37538" s="294"/>
      <c r="D37538" s="294"/>
      <c r="E37538" s="294"/>
      <c r="F37538" s="294"/>
    </row>
    <row r="37539">
      <c r="A37539" s="294" t="s">
        <v>44246</v>
      </c>
      <c r="B37539" s="294"/>
      <c r="C37539" s="294"/>
      <c r="D37539" s="294"/>
      <c r="E37539" s="294"/>
      <c r="F37539" s="294"/>
    </row>
    <row r="37540">
      <c r="A37540" s="294" t="s">
        <v>44247</v>
      </c>
      <c r="B37540" s="294"/>
      <c r="C37540" s="294"/>
      <c r="D37540" s="294"/>
      <c r="E37540" s="294"/>
      <c r="F37540" s="294"/>
    </row>
    <row r="37541">
      <c r="A37541" s="294" t="s">
        <v>40768</v>
      </c>
      <c r="B37541" s="294"/>
      <c r="C37541" s="294"/>
      <c r="D37541" s="294"/>
      <c r="E37541" s="294"/>
      <c r="F37541" s="294"/>
    </row>
    <row r="37542">
      <c r="A37542" s="294" t="s">
        <v>44248</v>
      </c>
      <c r="B37542" s="294"/>
      <c r="C37542" s="294"/>
      <c r="D37542" s="294"/>
      <c r="E37542" s="294"/>
      <c r="F37542" s="294"/>
    </row>
    <row r="37543">
      <c r="A37543" s="294"/>
      <c r="B37543" s="294"/>
      <c r="C37543" s="294"/>
      <c r="D37543" s="294"/>
      <c r="E37543" s="294"/>
      <c r="F37543" s="294"/>
    </row>
    <row r="37544">
      <c r="A37544" s="294" t="s">
        <v>42145</v>
      </c>
      <c r="B37544" s="294"/>
      <c r="C37544" s="294"/>
      <c r="D37544" s="294"/>
      <c r="E37544" s="294"/>
      <c r="F37544" s="294"/>
    </row>
    <row r="37545">
      <c r="A37545" s="294" t="s">
        <v>23068</v>
      </c>
      <c r="B37545" s="294"/>
      <c r="C37545" s="294"/>
      <c r="D37545" s="294"/>
      <c r="E37545" s="294"/>
      <c r="F37545" s="294"/>
    </row>
    <row r="37546">
      <c r="A37546" s="294"/>
      <c r="B37546" s="294"/>
      <c r="C37546" s="294"/>
      <c r="D37546" s="294"/>
      <c r="E37546" s="294"/>
      <c r="F37546" s="294"/>
    </row>
    <row r="37547">
      <c r="A37547" s="294" t="s">
        <v>44249</v>
      </c>
      <c r="B37547" s="294"/>
      <c r="C37547" s="294"/>
      <c r="D37547" s="294"/>
      <c r="E37547" s="294"/>
      <c r="F37547" s="294"/>
    </row>
    <row r="37548">
      <c r="A37548" s="294" t="s">
        <v>42758</v>
      </c>
      <c r="B37548" s="294"/>
      <c r="C37548" s="294"/>
      <c r="D37548" s="294"/>
      <c r="E37548" s="294"/>
      <c r="F37548" s="294"/>
    </row>
    <row r="37549">
      <c r="A37549" s="294" t="s">
        <v>44250</v>
      </c>
      <c r="B37549" s="294"/>
      <c r="C37549" s="294"/>
      <c r="D37549" s="294"/>
      <c r="E37549" s="294"/>
      <c r="F37549" s="294"/>
    </row>
    <row r="37550">
      <c r="A37550" s="294" t="s">
        <v>44251</v>
      </c>
      <c r="B37550" s="294"/>
      <c r="C37550" s="294"/>
      <c r="D37550" s="294"/>
      <c r="E37550" s="294"/>
      <c r="F37550" s="294"/>
    </row>
    <row r="37551">
      <c r="A37551" s="294" t="s">
        <v>44252</v>
      </c>
      <c r="B37551" s="294"/>
      <c r="C37551" s="294"/>
      <c r="D37551" s="294"/>
      <c r="E37551" s="294"/>
      <c r="F37551" s="294"/>
    </row>
    <row r="37552">
      <c r="A37552" s="294" t="s">
        <v>44253</v>
      </c>
      <c r="B37552" s="294"/>
      <c r="C37552" s="294"/>
      <c r="D37552" s="294"/>
      <c r="E37552" s="294"/>
      <c r="F37552" s="294"/>
    </row>
    <row r="37553">
      <c r="A37553" s="294" t="s">
        <v>44254</v>
      </c>
      <c r="B37553" s="294"/>
      <c r="C37553" s="294"/>
      <c r="D37553" s="294"/>
      <c r="E37553" s="294"/>
      <c r="F37553" s="294"/>
    </row>
    <row r="37554">
      <c r="A37554" s="294"/>
      <c r="B37554" s="294"/>
      <c r="C37554" s="294"/>
      <c r="D37554" s="294"/>
      <c r="E37554" s="294"/>
      <c r="F37554" s="294"/>
    </row>
    <row r="37555">
      <c r="A37555" s="294"/>
      <c r="B37555" s="294"/>
      <c r="C37555" s="294"/>
      <c r="D37555" s="294"/>
      <c r="E37555" s="294"/>
      <c r="F37555" s="294"/>
    </row>
    <row r="37556">
      <c r="A37556" s="294"/>
      <c r="B37556" s="294"/>
      <c r="C37556" s="294"/>
      <c r="D37556" s="294"/>
      <c r="E37556" s="294"/>
      <c r="F37556" s="294"/>
    </row>
    <row r="37557">
      <c r="A37557" s="294" t="s">
        <v>40986</v>
      </c>
      <c r="B37557" s="294"/>
      <c r="C37557" s="294"/>
      <c r="D37557" s="294"/>
      <c r="E37557" s="294"/>
      <c r="F37557" s="294"/>
    </row>
    <row r="37558">
      <c r="A37558" s="294"/>
      <c r="B37558" s="294"/>
      <c r="C37558" s="294"/>
      <c r="D37558" s="294"/>
      <c r="E37558" s="294"/>
      <c r="F37558" s="294"/>
    </row>
    <row r="37559">
      <c r="A37559" s="294" t="s">
        <v>44255</v>
      </c>
      <c r="B37559" s="294"/>
      <c r="C37559" s="294"/>
      <c r="D37559" s="294"/>
      <c r="E37559" s="294"/>
      <c r="F37559" s="294"/>
    </row>
    <row r="37560">
      <c r="A37560" s="294" t="s">
        <v>44256</v>
      </c>
      <c r="B37560" s="294"/>
      <c r="C37560" s="294"/>
      <c r="D37560" s="294"/>
      <c r="E37560" s="294"/>
      <c r="F37560" s="294"/>
    </row>
    <row r="37561">
      <c r="A37561" s="294" t="s">
        <v>44257</v>
      </c>
      <c r="B37561" s="294"/>
      <c r="C37561" s="294"/>
      <c r="D37561" s="294"/>
      <c r="E37561" s="294"/>
      <c r="F37561" s="294"/>
    </row>
    <row r="37562">
      <c r="A37562" s="294" t="s">
        <v>44258</v>
      </c>
      <c r="B37562" s="294"/>
      <c r="C37562" s="294"/>
      <c r="D37562" s="294"/>
      <c r="E37562" s="294"/>
      <c r="F37562" s="294"/>
    </row>
    <row r="37563">
      <c r="A37563" s="294" t="s">
        <v>44259</v>
      </c>
      <c r="B37563" s="294"/>
      <c r="C37563" s="294"/>
      <c r="D37563" s="294"/>
      <c r="E37563" s="294"/>
      <c r="F37563" s="294"/>
    </row>
    <row r="37564">
      <c r="A37564" s="294" t="s">
        <v>44260</v>
      </c>
      <c r="B37564" s="294"/>
      <c r="C37564" s="294"/>
      <c r="D37564" s="294"/>
      <c r="E37564" s="294"/>
      <c r="F37564" s="294"/>
    </row>
    <row r="37565">
      <c r="A37565" s="294" t="s">
        <v>40883</v>
      </c>
      <c r="B37565" s="294"/>
      <c r="C37565" s="294"/>
      <c r="D37565" s="294"/>
      <c r="E37565" s="294"/>
      <c r="F37565" s="294"/>
    </row>
    <row r="37566">
      <c r="A37566" s="294" t="s">
        <v>44261</v>
      </c>
      <c r="B37566" s="294"/>
      <c r="C37566" s="294"/>
      <c r="D37566" s="294"/>
      <c r="E37566" s="294"/>
      <c r="F37566" s="294"/>
    </row>
    <row r="37567">
      <c r="A37567" s="294" t="s">
        <v>44262</v>
      </c>
      <c r="B37567" s="294"/>
      <c r="C37567" s="294"/>
      <c r="D37567" s="294"/>
      <c r="E37567" s="294"/>
      <c r="F37567" s="294"/>
    </row>
    <row r="37568">
      <c r="A37568" s="294" t="s">
        <v>44263</v>
      </c>
      <c r="B37568" s="294"/>
      <c r="C37568" s="294"/>
      <c r="D37568" s="294"/>
      <c r="E37568" s="294"/>
      <c r="F37568" s="294"/>
    </row>
    <row r="37569">
      <c r="A37569" s="294" t="s">
        <v>44264</v>
      </c>
      <c r="B37569" s="294"/>
      <c r="C37569" s="294"/>
      <c r="D37569" s="294"/>
      <c r="E37569" s="294"/>
      <c r="F37569" s="294"/>
    </row>
    <row r="37570">
      <c r="A37570" s="294"/>
      <c r="B37570" s="294"/>
      <c r="C37570" s="294"/>
      <c r="D37570" s="294"/>
      <c r="E37570" s="294"/>
      <c r="F37570" s="294"/>
    </row>
    <row r="37571">
      <c r="A37571" s="294" t="s">
        <v>41905</v>
      </c>
      <c r="B37571" s="294"/>
      <c r="C37571" s="294"/>
      <c r="D37571" s="294"/>
      <c r="E37571" s="294"/>
      <c r="F37571" s="294"/>
    </row>
    <row r="37572">
      <c r="A37572" s="294"/>
      <c r="B37572" s="294"/>
      <c r="C37572" s="294"/>
      <c r="D37572" s="294"/>
      <c r="E37572" s="294"/>
      <c r="F37572" s="294"/>
    </row>
    <row r="37573">
      <c r="A37573" s="294" t="s">
        <v>41519</v>
      </c>
      <c r="B37573" s="294"/>
      <c r="C37573" s="294"/>
      <c r="D37573" s="294"/>
      <c r="E37573" s="294"/>
      <c r="F37573" s="294"/>
    </row>
    <row r="37574">
      <c r="A37574" s="294" t="s">
        <v>41520</v>
      </c>
      <c r="B37574" s="294"/>
      <c r="C37574" s="294"/>
      <c r="D37574" s="294"/>
      <c r="E37574" s="294"/>
      <c r="F37574" s="294"/>
    </row>
    <row r="37575">
      <c r="A37575" s="294" t="s">
        <v>41521</v>
      </c>
      <c r="B37575" s="294"/>
      <c r="C37575" s="294"/>
      <c r="D37575" s="294"/>
      <c r="E37575" s="294"/>
      <c r="F37575" s="294"/>
    </row>
    <row r="37576">
      <c r="A37576" s="294" t="s">
        <v>41522</v>
      </c>
      <c r="B37576" s="294"/>
      <c r="C37576" s="294"/>
      <c r="D37576" s="294"/>
      <c r="E37576" s="294"/>
      <c r="F37576" s="294"/>
    </row>
    <row r="37577">
      <c r="A37577" s="294" t="s">
        <v>44265</v>
      </c>
      <c r="B37577" s="294"/>
      <c r="C37577" s="294"/>
      <c r="D37577" s="294"/>
      <c r="E37577" s="294"/>
      <c r="F37577" s="294"/>
    </row>
    <row r="37578">
      <c r="A37578" s="294" t="s">
        <v>44266</v>
      </c>
      <c r="B37578" s="294"/>
      <c r="C37578" s="294"/>
      <c r="D37578" s="294"/>
      <c r="E37578" s="294"/>
      <c r="F37578" s="294"/>
    </row>
    <row r="37579">
      <c r="A37579" s="294" t="s">
        <v>23485</v>
      </c>
      <c r="B37579" s="294"/>
      <c r="C37579" s="294"/>
      <c r="D37579" s="294"/>
      <c r="E37579" s="294"/>
      <c r="F37579" s="294"/>
    </row>
    <row r="37580">
      <c r="A37580" s="294" t="s">
        <v>44267</v>
      </c>
      <c r="B37580" s="294"/>
      <c r="C37580" s="294"/>
      <c r="D37580" s="294"/>
      <c r="E37580" s="294"/>
      <c r="F37580" s="294"/>
    </row>
    <row r="37581">
      <c r="A37581" s="294" t="s">
        <v>22631</v>
      </c>
      <c r="B37581" s="294"/>
      <c r="C37581" s="294"/>
      <c r="D37581" s="294"/>
      <c r="E37581" s="294"/>
      <c r="F37581" s="294"/>
    </row>
    <row r="37582">
      <c r="A37582" s="294" t="s">
        <v>44268</v>
      </c>
      <c r="B37582" s="294"/>
      <c r="C37582" s="294"/>
      <c r="D37582" s="294"/>
      <c r="E37582" s="294"/>
      <c r="F37582" s="294"/>
    </row>
    <row r="37583">
      <c r="A37583" s="294" t="s">
        <v>44269</v>
      </c>
      <c r="B37583" s="294"/>
      <c r="C37583" s="294"/>
      <c r="D37583" s="294"/>
      <c r="E37583" s="294"/>
      <c r="F37583" s="294"/>
    </row>
    <row r="37584">
      <c r="A37584" s="294"/>
      <c r="B37584" s="294"/>
      <c r="C37584" s="294"/>
      <c r="D37584" s="294"/>
      <c r="E37584" s="294"/>
      <c r="F37584" s="294"/>
    </row>
    <row r="37585">
      <c r="A37585" s="294" t="s">
        <v>42052</v>
      </c>
      <c r="B37585" s="294"/>
      <c r="C37585" s="294"/>
      <c r="D37585" s="294"/>
      <c r="E37585" s="294"/>
      <c r="F37585" s="294"/>
    </row>
    <row r="37586">
      <c r="A37586" s="294"/>
      <c r="B37586" s="294"/>
      <c r="C37586" s="294"/>
      <c r="D37586" s="294"/>
      <c r="E37586" s="294"/>
      <c r="F37586" s="294"/>
    </row>
    <row r="37587">
      <c r="A37587" s="294" t="s">
        <v>22814</v>
      </c>
      <c r="B37587" s="294"/>
      <c r="C37587" s="294"/>
      <c r="D37587" s="294"/>
      <c r="E37587" s="294"/>
      <c r="F37587" s="294"/>
    </row>
    <row r="37588">
      <c r="A37588" s="294" t="s">
        <v>44270</v>
      </c>
      <c r="B37588" s="294"/>
      <c r="C37588" s="294"/>
      <c r="D37588" s="294"/>
      <c r="E37588" s="294"/>
      <c r="F37588" s="294"/>
    </row>
    <row r="37589">
      <c r="A37589" s="294" t="s">
        <v>44271</v>
      </c>
      <c r="B37589" s="294"/>
      <c r="C37589" s="294"/>
      <c r="D37589" s="294"/>
      <c r="E37589" s="294"/>
      <c r="F37589" s="294"/>
    </row>
    <row r="37590">
      <c r="A37590" s="294" t="s">
        <v>44272</v>
      </c>
      <c r="B37590" s="294"/>
      <c r="C37590" s="294"/>
      <c r="D37590" s="294"/>
      <c r="E37590" s="294"/>
      <c r="F37590" s="294"/>
    </row>
    <row r="37591">
      <c r="A37591" s="294" t="s">
        <v>44273</v>
      </c>
      <c r="B37591" s="294"/>
      <c r="C37591" s="294"/>
      <c r="D37591" s="294"/>
      <c r="E37591" s="294"/>
      <c r="F37591" s="294"/>
    </row>
    <row r="37592">
      <c r="A37592" s="294" t="s">
        <v>44274</v>
      </c>
      <c r="B37592" s="294"/>
      <c r="C37592" s="294"/>
      <c r="D37592" s="294"/>
      <c r="E37592" s="294"/>
      <c r="F37592" s="294"/>
    </row>
    <row r="37593">
      <c r="A37593" s="294" t="s">
        <v>44275</v>
      </c>
      <c r="B37593" s="294"/>
      <c r="C37593" s="294"/>
      <c r="D37593" s="294"/>
      <c r="E37593" s="294"/>
      <c r="F37593" s="294"/>
    </row>
    <row r="37594">
      <c r="A37594" s="294" t="s">
        <v>44276</v>
      </c>
      <c r="B37594" s="294"/>
      <c r="C37594" s="294"/>
      <c r="D37594" s="294"/>
      <c r="E37594" s="294"/>
      <c r="F37594" s="294"/>
    </row>
    <row r="37595">
      <c r="A37595" s="294" t="s">
        <v>44277</v>
      </c>
      <c r="B37595" s="294"/>
      <c r="C37595" s="294"/>
      <c r="D37595" s="294"/>
      <c r="E37595" s="294"/>
      <c r="F37595" s="294"/>
    </row>
    <row r="37596">
      <c r="A37596" s="294" t="s">
        <v>44278</v>
      </c>
      <c r="B37596" s="294"/>
      <c r="C37596" s="294"/>
      <c r="D37596" s="294"/>
      <c r="E37596" s="294"/>
      <c r="F37596" s="294"/>
    </row>
    <row r="37597">
      <c r="A37597" s="294" t="s">
        <v>44279</v>
      </c>
      <c r="B37597" s="294"/>
      <c r="C37597" s="294"/>
      <c r="D37597" s="294"/>
      <c r="E37597" s="294"/>
      <c r="F37597" s="294"/>
    </row>
    <row r="37598">
      <c r="A37598" s="294"/>
      <c r="B37598" s="294"/>
      <c r="C37598" s="294"/>
      <c r="D37598" s="294"/>
      <c r="E37598" s="294"/>
      <c r="F37598" s="294"/>
    </row>
    <row r="37599">
      <c r="A37599" s="294" t="s">
        <v>41927</v>
      </c>
      <c r="B37599" s="294"/>
      <c r="C37599" s="294"/>
      <c r="D37599" s="294"/>
      <c r="E37599" s="294"/>
      <c r="F37599" s="294"/>
    </row>
    <row r="37600">
      <c r="A37600" s="294" t="s">
        <v>44280</v>
      </c>
      <c r="B37600" s="294"/>
      <c r="C37600" s="294"/>
      <c r="D37600" s="294"/>
      <c r="E37600" s="294"/>
      <c r="F37600" s="294"/>
    </row>
    <row r="37601">
      <c r="A37601" s="294" t="s">
        <v>21672</v>
      </c>
      <c r="B37601" s="294"/>
      <c r="C37601" s="294"/>
      <c r="D37601" s="294"/>
      <c r="E37601" s="294"/>
      <c r="F37601" s="294"/>
    </row>
    <row r="37602">
      <c r="A37602" s="294" t="s">
        <v>44239</v>
      </c>
      <c r="B37602" s="294"/>
      <c r="C37602" s="294"/>
      <c r="D37602" s="294"/>
      <c r="E37602" s="294"/>
      <c r="F37602" s="294"/>
    </row>
    <row r="37603">
      <c r="A37603" s="294"/>
      <c r="B37603" s="294"/>
      <c r="C37603" s="294"/>
      <c r="D37603" s="294"/>
      <c r="E37603" s="294"/>
      <c r="F37603" s="294"/>
    </row>
    <row r="37604">
      <c r="A37604" s="294" t="s">
        <v>21429</v>
      </c>
      <c r="B37604" s="294"/>
      <c r="C37604" s="294"/>
      <c r="D37604" s="294"/>
      <c r="E37604" s="294"/>
      <c r="F37604" s="294"/>
    </row>
    <row r="37605">
      <c r="A37605" s="294"/>
      <c r="B37605" s="294"/>
      <c r="C37605" s="294"/>
      <c r="D37605" s="294"/>
      <c r="E37605" s="294"/>
      <c r="F37605" s="294"/>
    </row>
    <row r="37606">
      <c r="A37606" s="294" t="s">
        <v>33856</v>
      </c>
      <c r="B37606" s="294"/>
      <c r="C37606" s="294"/>
      <c r="D37606" s="294"/>
      <c r="E37606" s="294"/>
      <c r="F37606" s="294"/>
    </row>
    <row r="37607">
      <c r="A37607" s="294" t="s">
        <v>33854</v>
      </c>
      <c r="B37607" s="294"/>
      <c r="C37607" s="294"/>
      <c r="D37607" s="294"/>
      <c r="E37607" s="294"/>
      <c r="F37607" s="294"/>
    </row>
    <row r="37608">
      <c r="A37608" s="294" t="s">
        <v>33855</v>
      </c>
      <c r="B37608" s="294"/>
      <c r="C37608" s="294"/>
      <c r="D37608" s="294"/>
      <c r="E37608" s="294"/>
      <c r="F37608" s="294"/>
    </row>
    <row r="37609">
      <c r="A37609" s="294" t="s">
        <v>42788</v>
      </c>
      <c r="B37609" s="294"/>
      <c r="C37609" s="294"/>
      <c r="D37609" s="294"/>
      <c r="E37609" s="294"/>
      <c r="F37609" s="294"/>
    </row>
    <row r="37610">
      <c r="A37610" s="294" t="s">
        <v>39502</v>
      </c>
      <c r="B37610" s="294"/>
      <c r="C37610" s="294"/>
      <c r="D37610" s="294"/>
      <c r="E37610" s="294"/>
      <c r="F37610" s="294"/>
    </row>
    <row r="37611">
      <c r="A37611" s="294" t="s">
        <v>44281</v>
      </c>
      <c r="B37611" s="294"/>
      <c r="C37611" s="294"/>
      <c r="D37611" s="294"/>
      <c r="E37611" s="294"/>
      <c r="F37611" s="294"/>
    </row>
    <row r="37612">
      <c r="A37612" s="294" t="s">
        <v>44282</v>
      </c>
      <c r="B37612" s="294"/>
      <c r="C37612" s="294"/>
      <c r="D37612" s="294"/>
      <c r="E37612" s="294"/>
      <c r="F37612" s="294"/>
    </row>
    <row r="37613">
      <c r="A37613" s="294" t="s">
        <v>44283</v>
      </c>
      <c r="B37613" s="294"/>
      <c r="C37613" s="294"/>
      <c r="D37613" s="294"/>
      <c r="E37613" s="294"/>
      <c r="F37613" s="294"/>
    </row>
    <row r="37614">
      <c r="A37614" s="294" t="s">
        <v>42789</v>
      </c>
      <c r="B37614" s="294"/>
      <c r="C37614" s="294"/>
      <c r="D37614" s="294"/>
      <c r="E37614" s="294"/>
      <c r="F37614" s="294"/>
    </row>
    <row r="37615">
      <c r="A37615" s="294"/>
      <c r="B37615" s="294"/>
      <c r="C37615" s="294"/>
      <c r="D37615" s="294"/>
      <c r="E37615" s="294"/>
      <c r="F37615" s="294"/>
    </row>
    <row r="37616">
      <c r="A37616" s="294"/>
      <c r="B37616" s="294"/>
      <c r="C37616" s="294"/>
      <c r="D37616" s="294"/>
      <c r="E37616" s="294"/>
      <c r="F37616" s="294"/>
    </row>
    <row r="37617">
      <c r="A37617" s="294" t="s">
        <v>21326</v>
      </c>
      <c r="B37617" s="294"/>
      <c r="C37617" s="294"/>
      <c r="D37617" s="294"/>
      <c r="E37617" s="294"/>
      <c r="F37617" s="294"/>
    </row>
    <row r="37618">
      <c r="A37618" s="294"/>
      <c r="B37618" s="294"/>
      <c r="C37618" s="294"/>
      <c r="D37618" s="294"/>
      <c r="E37618" s="294"/>
      <c r="F37618" s="294"/>
    </row>
    <row r="37619">
      <c r="A37619" s="294" t="s">
        <v>44284</v>
      </c>
      <c r="B37619" s="294"/>
      <c r="C37619" s="294"/>
      <c r="D37619" s="294"/>
      <c r="E37619" s="294"/>
      <c r="F37619" s="294"/>
    </row>
    <row r="37620">
      <c r="A37620" s="294" t="s">
        <v>44285</v>
      </c>
      <c r="B37620" s="294"/>
      <c r="C37620" s="294"/>
      <c r="D37620" s="294"/>
      <c r="E37620" s="294"/>
      <c r="F37620" s="294"/>
    </row>
    <row r="37621">
      <c r="A37621" s="294" t="s">
        <v>44286</v>
      </c>
      <c r="B37621" s="294"/>
      <c r="C37621" s="294"/>
      <c r="D37621" s="294"/>
      <c r="E37621" s="294"/>
      <c r="F37621" s="294"/>
    </row>
    <row r="37622">
      <c r="A37622" s="294" t="s">
        <v>44287</v>
      </c>
      <c r="B37622" s="294"/>
      <c r="C37622" s="294"/>
      <c r="D37622" s="294"/>
      <c r="E37622" s="294"/>
      <c r="F37622" s="294"/>
    </row>
    <row r="37623">
      <c r="A37623" s="294"/>
      <c r="B37623" s="294"/>
      <c r="C37623" s="294"/>
      <c r="D37623" s="294"/>
      <c r="E37623" s="294"/>
      <c r="F37623" s="294"/>
    </row>
    <row r="37624">
      <c r="A37624" s="294" t="s">
        <v>25653</v>
      </c>
      <c r="B37624" s="294"/>
      <c r="C37624" s="294"/>
      <c r="D37624" s="294"/>
      <c r="E37624" s="294"/>
      <c r="F37624" s="294"/>
    </row>
    <row r="37625">
      <c r="A37625" s="294" t="s">
        <v>25548</v>
      </c>
      <c r="B37625" s="294"/>
      <c r="C37625" s="294"/>
      <c r="D37625" s="294"/>
      <c r="E37625" s="294"/>
      <c r="F37625" s="294"/>
    </row>
    <row r="37626">
      <c r="A37626" s="294"/>
      <c r="B37626" s="294"/>
      <c r="C37626" s="294"/>
      <c r="D37626" s="294"/>
      <c r="E37626" s="294"/>
      <c r="F37626" s="294"/>
    </row>
    <row r="37627">
      <c r="A37627" s="294" t="s">
        <v>44288</v>
      </c>
      <c r="B37627" s="294"/>
      <c r="C37627" s="294"/>
      <c r="D37627" s="294"/>
      <c r="E37627" s="294"/>
      <c r="F37627" s="294"/>
    </row>
    <row r="37628">
      <c r="A37628" s="294" t="s">
        <v>44289</v>
      </c>
      <c r="B37628" s="294"/>
      <c r="C37628" s="294"/>
      <c r="D37628" s="294"/>
      <c r="E37628" s="294"/>
      <c r="F37628" s="294"/>
    </row>
    <row r="37629">
      <c r="A37629" s="294" t="s">
        <v>44290</v>
      </c>
      <c r="B37629" s="294"/>
      <c r="C37629" s="294"/>
      <c r="D37629" s="294"/>
      <c r="E37629" s="294"/>
      <c r="F37629" s="294"/>
    </row>
    <row r="37630">
      <c r="A37630" s="294"/>
      <c r="B37630" s="294"/>
      <c r="C37630" s="294"/>
      <c r="D37630" s="294"/>
      <c r="E37630" s="294"/>
      <c r="F37630" s="294"/>
    </row>
    <row r="37631">
      <c r="A37631" s="294" t="s">
        <v>23201</v>
      </c>
      <c r="B37631" s="294"/>
      <c r="C37631" s="294"/>
      <c r="D37631" s="294"/>
      <c r="E37631" s="294"/>
      <c r="F37631" s="294"/>
    </row>
    <row r="37632">
      <c r="A37632" s="294" t="s">
        <v>26598</v>
      </c>
      <c r="B37632" s="294"/>
      <c r="C37632" s="294"/>
      <c r="D37632" s="294"/>
      <c r="E37632" s="294"/>
      <c r="F37632" s="294"/>
    </row>
    <row r="37633">
      <c r="A37633" s="294"/>
      <c r="B37633" s="294"/>
      <c r="C37633" s="294"/>
      <c r="D37633" s="294"/>
      <c r="E37633" s="294"/>
      <c r="F37633" s="294"/>
    </row>
    <row r="37634">
      <c r="A37634" s="294" t="s">
        <v>44291</v>
      </c>
      <c r="B37634" s="294"/>
      <c r="C37634" s="294"/>
      <c r="D37634" s="294"/>
      <c r="E37634" s="294"/>
      <c r="F37634" s="294"/>
    </row>
    <row r="37635">
      <c r="A37635" s="294" t="s">
        <v>44292</v>
      </c>
      <c r="B37635" s="294"/>
      <c r="C37635" s="294"/>
      <c r="D37635" s="294"/>
      <c r="E37635" s="294"/>
      <c r="F37635" s="294"/>
    </row>
    <row r="37636">
      <c r="A37636" s="294" t="s">
        <v>44293</v>
      </c>
      <c r="B37636" s="294"/>
      <c r="C37636" s="294"/>
      <c r="D37636" s="294"/>
      <c r="E37636" s="294"/>
      <c r="F37636" s="294"/>
    </row>
    <row r="37637">
      <c r="A37637" s="294"/>
      <c r="B37637" s="294"/>
      <c r="C37637" s="294"/>
      <c r="D37637" s="294"/>
      <c r="E37637" s="294"/>
      <c r="F37637" s="294"/>
    </row>
    <row r="37638">
      <c r="A37638" s="294" t="s">
        <v>23311</v>
      </c>
      <c r="B37638" s="294"/>
      <c r="C37638" s="294"/>
      <c r="D37638" s="294"/>
      <c r="E37638" s="294"/>
      <c r="F37638" s="294"/>
    </row>
    <row r="37639">
      <c r="A37639" s="294"/>
      <c r="B37639" s="294"/>
      <c r="C37639" s="294"/>
      <c r="D37639" s="294"/>
      <c r="E37639" s="294"/>
      <c r="F37639" s="294"/>
    </row>
    <row r="37640">
      <c r="A37640" s="294" t="s">
        <v>44294</v>
      </c>
      <c r="B37640" s="294"/>
      <c r="C37640" s="294"/>
      <c r="D37640" s="294"/>
      <c r="E37640" s="294"/>
      <c r="F37640" s="294"/>
    </row>
    <row r="37641">
      <c r="A37641" s="294" t="s">
        <v>44295</v>
      </c>
      <c r="B37641" s="294"/>
      <c r="C37641" s="294"/>
      <c r="D37641" s="294"/>
      <c r="E37641" s="294"/>
      <c r="F37641" s="294"/>
    </row>
    <row r="37642">
      <c r="A37642" s="294" t="s">
        <v>44296</v>
      </c>
      <c r="B37642" s="294"/>
      <c r="C37642" s="294"/>
      <c r="D37642" s="294"/>
      <c r="E37642" s="294"/>
      <c r="F37642" s="294"/>
    </row>
    <row r="37643">
      <c r="A37643" s="294" t="s">
        <v>44225</v>
      </c>
      <c r="B37643" s="294"/>
      <c r="C37643" s="294"/>
      <c r="D37643" s="294"/>
      <c r="E37643" s="294"/>
      <c r="F37643" s="294"/>
    </row>
    <row r="37644">
      <c r="A37644" s="294" t="s">
        <v>44297</v>
      </c>
      <c r="B37644" s="294"/>
      <c r="C37644" s="294"/>
      <c r="D37644" s="294"/>
      <c r="E37644" s="294"/>
      <c r="F37644" s="294"/>
    </row>
    <row r="37645">
      <c r="A37645" s="294"/>
      <c r="B37645" s="294"/>
      <c r="C37645" s="294"/>
      <c r="D37645" s="294"/>
      <c r="E37645" s="294"/>
      <c r="F37645" s="294"/>
    </row>
    <row r="37646">
      <c r="A37646" s="294" t="s">
        <v>21462</v>
      </c>
      <c r="B37646" s="294"/>
      <c r="C37646" s="294"/>
      <c r="D37646" s="294"/>
      <c r="E37646" s="294"/>
      <c r="F37646" s="294"/>
    </row>
    <row r="37647">
      <c r="A37647" s="294"/>
      <c r="B37647" s="294"/>
      <c r="C37647" s="294"/>
      <c r="D37647" s="294"/>
      <c r="E37647" s="294"/>
      <c r="F37647" s="294"/>
    </row>
    <row r="37648">
      <c r="A37648" s="294" t="s">
        <v>44298</v>
      </c>
      <c r="B37648" s="294"/>
      <c r="C37648" s="294"/>
      <c r="D37648" s="294"/>
      <c r="E37648" s="294"/>
      <c r="F37648" s="294"/>
    </row>
    <row r="37649">
      <c r="A37649" s="294" t="s">
        <v>44299</v>
      </c>
      <c r="B37649" s="294"/>
      <c r="C37649" s="294"/>
      <c r="D37649" s="294"/>
      <c r="E37649" s="294"/>
      <c r="F37649" s="294"/>
    </row>
    <row r="37650">
      <c r="A37650" s="294" t="s">
        <v>34414</v>
      </c>
      <c r="B37650" s="294"/>
      <c r="C37650" s="294"/>
      <c r="D37650" s="294"/>
      <c r="E37650" s="294"/>
      <c r="F37650" s="294"/>
    </row>
    <row r="37651">
      <c r="A37651" s="294" t="s">
        <v>44300</v>
      </c>
      <c r="B37651" s="294"/>
      <c r="C37651" s="294"/>
      <c r="D37651" s="294"/>
      <c r="E37651" s="294"/>
      <c r="F37651" s="294"/>
    </row>
    <row r="37652">
      <c r="A37652" s="294" t="s">
        <v>44301</v>
      </c>
      <c r="B37652" s="294"/>
      <c r="C37652" s="294"/>
      <c r="D37652" s="294"/>
      <c r="E37652" s="294"/>
      <c r="F37652" s="294"/>
    </row>
    <row r="37653">
      <c r="A37653" s="294" t="s">
        <v>44062</v>
      </c>
      <c r="B37653" s="294"/>
      <c r="C37653" s="294"/>
      <c r="D37653" s="294"/>
      <c r="E37653" s="294"/>
      <c r="F37653" s="294"/>
    </row>
    <row r="37654">
      <c r="A37654" s="294" t="s">
        <v>43284</v>
      </c>
      <c r="B37654" s="294"/>
      <c r="C37654" s="294"/>
      <c r="D37654" s="294"/>
      <c r="E37654" s="294"/>
      <c r="F37654" s="294"/>
    </row>
    <row r="37655">
      <c r="A37655" s="294" t="s">
        <v>44302</v>
      </c>
      <c r="B37655" s="294"/>
      <c r="C37655" s="294"/>
      <c r="D37655" s="294"/>
      <c r="E37655" s="294"/>
      <c r="F37655" s="294"/>
    </row>
    <row r="37656">
      <c r="A37656" s="294"/>
      <c r="B37656" s="294"/>
      <c r="C37656" s="294"/>
      <c r="D37656" s="294"/>
      <c r="E37656" s="294"/>
      <c r="F37656" s="294"/>
    </row>
    <row r="37657">
      <c r="A37657" s="294"/>
      <c r="B37657" s="294"/>
      <c r="C37657" s="294"/>
      <c r="D37657" s="294"/>
      <c r="E37657" s="294"/>
      <c r="F37657" s="294"/>
    </row>
    <row r="37658">
      <c r="A37658" s="294" t="s">
        <v>41927</v>
      </c>
      <c r="B37658" s="294"/>
      <c r="C37658" s="294"/>
      <c r="D37658" s="294"/>
      <c r="E37658" s="294"/>
      <c r="F37658" s="294"/>
    </row>
    <row r="37659">
      <c r="A37659" s="294" t="s">
        <v>44303</v>
      </c>
      <c r="B37659" s="294"/>
      <c r="C37659" s="294"/>
      <c r="D37659" s="294"/>
      <c r="E37659" s="294"/>
      <c r="F37659" s="294"/>
    </row>
    <row r="37660">
      <c r="A37660" s="294" t="s">
        <v>21618</v>
      </c>
      <c r="B37660" s="294"/>
      <c r="C37660" s="294"/>
      <c r="D37660" s="294"/>
      <c r="E37660" s="294"/>
      <c r="F37660" s="294"/>
    </row>
    <row r="37661">
      <c r="A37661" s="294" t="s">
        <v>44304</v>
      </c>
      <c r="B37661" s="294"/>
      <c r="C37661" s="294"/>
      <c r="D37661" s="294"/>
      <c r="E37661" s="294"/>
      <c r="F37661" s="294"/>
    </row>
    <row r="37662">
      <c r="A37662" s="294" t="s">
        <v>44305</v>
      </c>
      <c r="B37662" s="294"/>
      <c r="C37662" s="294"/>
      <c r="D37662" s="294"/>
      <c r="E37662" s="294"/>
      <c r="F37662" s="294"/>
    </row>
    <row r="37663">
      <c r="A37663" s="294"/>
      <c r="B37663" s="294"/>
      <c r="C37663" s="294"/>
      <c r="D37663" s="294"/>
      <c r="E37663" s="294"/>
      <c r="F37663" s="294"/>
    </row>
    <row r="37664">
      <c r="A37664" s="294" t="s">
        <v>22512</v>
      </c>
      <c r="B37664" s="294"/>
      <c r="C37664" s="294"/>
      <c r="D37664" s="294"/>
      <c r="E37664" s="294"/>
      <c r="F37664" s="294"/>
    </row>
    <row r="37665">
      <c r="A37665" s="294" t="s">
        <v>38917</v>
      </c>
      <c r="B37665" s="294"/>
      <c r="C37665" s="294"/>
      <c r="D37665" s="294"/>
      <c r="E37665" s="294"/>
      <c r="F37665" s="294"/>
    </row>
    <row r="37666">
      <c r="A37666" s="294"/>
      <c r="B37666" s="294"/>
      <c r="C37666" s="294"/>
      <c r="D37666" s="294"/>
      <c r="E37666" s="294"/>
      <c r="F37666" s="294"/>
    </row>
    <row r="37667">
      <c r="A37667" s="294" t="s">
        <v>44306</v>
      </c>
      <c r="B37667" s="294"/>
      <c r="C37667" s="294"/>
      <c r="D37667" s="294"/>
      <c r="E37667" s="294"/>
      <c r="F37667" s="294"/>
    </row>
    <row r="37668">
      <c r="A37668" s="294" t="s">
        <v>44307</v>
      </c>
      <c r="B37668" s="294"/>
      <c r="C37668" s="294"/>
      <c r="D37668" s="294"/>
      <c r="E37668" s="294"/>
      <c r="F37668" s="294"/>
    </row>
    <row r="37669">
      <c r="A37669" s="294" t="s">
        <v>44308</v>
      </c>
      <c r="B37669" s="294"/>
      <c r="C37669" s="294"/>
      <c r="D37669" s="294"/>
      <c r="E37669" s="294"/>
      <c r="F37669" s="294"/>
    </row>
    <row r="37670">
      <c r="A37670" s="294" t="s">
        <v>44309</v>
      </c>
      <c r="B37670" s="294"/>
      <c r="C37670" s="294"/>
      <c r="D37670" s="294"/>
      <c r="E37670" s="294"/>
      <c r="F37670" s="294"/>
    </row>
    <row r="37671">
      <c r="A37671" s="294" t="s">
        <v>44310</v>
      </c>
      <c r="B37671" s="294"/>
      <c r="C37671" s="294"/>
      <c r="D37671" s="294"/>
      <c r="E37671" s="294"/>
      <c r="F37671" s="294"/>
    </row>
    <row r="37672">
      <c r="A37672" s="294" t="s">
        <v>21892</v>
      </c>
      <c r="B37672" s="294"/>
      <c r="C37672" s="294"/>
      <c r="D37672" s="294"/>
      <c r="E37672" s="294"/>
      <c r="F37672" s="294"/>
    </row>
    <row r="37673">
      <c r="A37673" s="294" t="s">
        <v>44311</v>
      </c>
      <c r="B37673" s="294"/>
      <c r="C37673" s="294"/>
      <c r="D37673" s="294"/>
      <c r="E37673" s="294"/>
      <c r="F37673" s="294"/>
    </row>
    <row r="37674">
      <c r="A37674" s="294"/>
      <c r="B37674" s="294"/>
      <c r="C37674" s="294"/>
      <c r="D37674" s="294"/>
      <c r="E37674" s="294"/>
      <c r="F37674" s="294"/>
    </row>
    <row r="37675">
      <c r="A37675" s="294" t="s">
        <v>23148</v>
      </c>
      <c r="B37675" s="294"/>
      <c r="C37675" s="294"/>
      <c r="D37675" s="294"/>
      <c r="E37675" s="294"/>
      <c r="F37675" s="294"/>
    </row>
    <row r="37676">
      <c r="A37676" s="294" t="s">
        <v>23704</v>
      </c>
      <c r="B37676" s="294"/>
      <c r="C37676" s="294"/>
      <c r="D37676" s="294"/>
      <c r="E37676" s="294"/>
      <c r="F37676" s="294"/>
    </row>
    <row r="37677">
      <c r="A37677" s="294"/>
      <c r="B37677" s="294"/>
      <c r="C37677" s="294"/>
      <c r="D37677" s="294"/>
      <c r="E37677" s="294"/>
      <c r="F37677" s="294"/>
    </row>
    <row r="37678">
      <c r="A37678" s="294" t="s">
        <v>44312</v>
      </c>
      <c r="B37678" s="294"/>
      <c r="C37678" s="294"/>
      <c r="D37678" s="294"/>
      <c r="E37678" s="294"/>
      <c r="F37678" s="294"/>
    </row>
    <row r="37679">
      <c r="A37679" s="294" t="s">
        <v>44313</v>
      </c>
      <c r="B37679" s="294"/>
      <c r="C37679" s="294"/>
      <c r="D37679" s="294"/>
      <c r="E37679" s="294"/>
      <c r="F37679" s="294"/>
    </row>
    <row r="37680">
      <c r="A37680" s="294" t="s">
        <v>44314</v>
      </c>
      <c r="B37680" s="294"/>
      <c r="C37680" s="294"/>
      <c r="D37680" s="294"/>
      <c r="E37680" s="294"/>
      <c r="F37680" s="294"/>
    </row>
    <row r="37681">
      <c r="A37681" s="294" t="s">
        <v>44315</v>
      </c>
      <c r="B37681" s="294"/>
      <c r="C37681" s="294"/>
      <c r="D37681" s="294"/>
      <c r="E37681" s="294"/>
      <c r="F37681" s="294"/>
    </row>
    <row r="37682">
      <c r="A37682" s="294"/>
      <c r="B37682" s="294"/>
      <c r="C37682" s="294"/>
      <c r="D37682" s="294"/>
      <c r="E37682" s="294"/>
      <c r="F37682" s="294"/>
    </row>
    <row r="37683">
      <c r="A37683" s="294" t="s">
        <v>42145</v>
      </c>
      <c r="B37683" s="294"/>
      <c r="C37683" s="294"/>
      <c r="D37683" s="294"/>
      <c r="E37683" s="294"/>
      <c r="F37683" s="294"/>
    </row>
    <row r="37684">
      <c r="A37684" s="294" t="s">
        <v>23068</v>
      </c>
      <c r="B37684" s="294"/>
      <c r="C37684" s="294"/>
      <c r="D37684" s="294"/>
      <c r="E37684" s="294"/>
      <c r="F37684" s="294"/>
    </row>
    <row r="37685">
      <c r="A37685" s="294"/>
      <c r="B37685" s="294"/>
      <c r="C37685" s="294"/>
      <c r="D37685" s="294"/>
      <c r="E37685" s="294"/>
      <c r="F37685" s="294"/>
    </row>
    <row r="37686">
      <c r="A37686" s="294" t="s">
        <v>44316</v>
      </c>
      <c r="B37686" s="294"/>
      <c r="C37686" s="294"/>
      <c r="D37686" s="294"/>
      <c r="E37686" s="294"/>
      <c r="F37686" s="294"/>
    </row>
    <row r="37687">
      <c r="A37687" s="294" t="s">
        <v>44317</v>
      </c>
      <c r="B37687" s="294"/>
      <c r="C37687" s="294"/>
      <c r="D37687" s="294"/>
      <c r="E37687" s="294"/>
      <c r="F37687" s="294"/>
    </row>
    <row r="37688">
      <c r="A37688" s="294" t="s">
        <v>44312</v>
      </c>
      <c r="B37688" s="294"/>
      <c r="C37688" s="294"/>
      <c r="D37688" s="294"/>
      <c r="E37688" s="294"/>
      <c r="F37688" s="294"/>
    </row>
    <row r="37689">
      <c r="A37689" s="294" t="s">
        <v>42945</v>
      </c>
      <c r="B37689" s="294"/>
      <c r="C37689" s="294"/>
      <c r="D37689" s="294"/>
      <c r="E37689" s="294"/>
      <c r="F37689" s="294"/>
    </row>
    <row r="37690">
      <c r="A37690" s="294" t="s">
        <v>44318</v>
      </c>
      <c r="B37690" s="294"/>
      <c r="C37690" s="294"/>
      <c r="D37690" s="294"/>
      <c r="E37690" s="294"/>
      <c r="F37690" s="294"/>
    </row>
    <row r="37691">
      <c r="A37691" s="294" t="s">
        <v>42939</v>
      </c>
      <c r="B37691" s="294"/>
      <c r="C37691" s="294"/>
      <c r="D37691" s="294"/>
      <c r="E37691" s="294"/>
      <c r="F37691" s="294"/>
    </row>
    <row r="37692">
      <c r="A37692" s="294" t="s">
        <v>44319</v>
      </c>
      <c r="B37692" s="294"/>
      <c r="C37692" s="294"/>
      <c r="D37692" s="294"/>
      <c r="E37692" s="294"/>
      <c r="F37692" s="294"/>
    </row>
    <row r="37693">
      <c r="A37693" s="294"/>
      <c r="B37693" s="294"/>
      <c r="C37693" s="294"/>
      <c r="D37693" s="294"/>
      <c r="E37693" s="294"/>
      <c r="F37693" s="294"/>
    </row>
    <row r="37694">
      <c r="A37694" s="294"/>
      <c r="B37694" s="294"/>
      <c r="C37694" s="294"/>
      <c r="D37694" s="294"/>
      <c r="E37694" s="294"/>
      <c r="F37694" s="294"/>
    </row>
    <row r="37695">
      <c r="A37695" s="294"/>
      <c r="B37695" s="294"/>
      <c r="C37695" s="294"/>
      <c r="D37695" s="294"/>
      <c r="E37695" s="294"/>
      <c r="F37695" s="294"/>
    </row>
    <row r="37696">
      <c r="A37696" s="294"/>
      <c r="B37696" s="294"/>
      <c r="C37696" s="294"/>
      <c r="D37696" s="294"/>
      <c r="E37696" s="294"/>
      <c r="F37696" s="294"/>
    </row>
    <row r="37697">
      <c r="A37697" s="294" t="s">
        <v>40986</v>
      </c>
      <c r="B37697" s="294"/>
      <c r="C37697" s="294"/>
      <c r="D37697" s="294"/>
      <c r="E37697" s="294"/>
      <c r="F37697" s="294"/>
    </row>
    <row r="37698">
      <c r="A37698" s="294"/>
      <c r="B37698" s="294"/>
      <c r="C37698" s="294"/>
      <c r="D37698" s="294"/>
      <c r="E37698" s="294"/>
      <c r="F37698" s="294"/>
    </row>
    <row r="37699">
      <c r="A37699" s="294" t="s">
        <v>30336</v>
      </c>
      <c r="B37699" s="294"/>
      <c r="C37699" s="294"/>
      <c r="D37699" s="294"/>
      <c r="E37699" s="294"/>
      <c r="F37699" s="294"/>
    </row>
    <row r="37700">
      <c r="A37700" s="294" t="s">
        <v>42948</v>
      </c>
      <c r="B37700" s="294"/>
      <c r="C37700" s="294"/>
      <c r="D37700" s="294"/>
      <c r="E37700" s="294"/>
      <c r="F37700" s="294"/>
    </row>
    <row r="37701">
      <c r="A37701" s="294" t="s">
        <v>44320</v>
      </c>
      <c r="B37701" s="294"/>
      <c r="C37701" s="294"/>
      <c r="D37701" s="294"/>
      <c r="E37701" s="294"/>
      <c r="F37701" s="294"/>
    </row>
    <row r="37702">
      <c r="A37702" s="294" t="s">
        <v>23954</v>
      </c>
      <c r="B37702" s="294"/>
      <c r="C37702" s="294"/>
      <c r="D37702" s="294"/>
      <c r="E37702" s="294"/>
      <c r="F37702" s="294"/>
    </row>
    <row r="37703">
      <c r="A37703" s="294" t="s">
        <v>38305</v>
      </c>
      <c r="B37703" s="294"/>
      <c r="C37703" s="294"/>
      <c r="D37703" s="294"/>
      <c r="E37703" s="294"/>
      <c r="F37703" s="294"/>
    </row>
    <row r="37704">
      <c r="A37704" s="294" t="s">
        <v>44321</v>
      </c>
      <c r="B37704" s="294"/>
      <c r="C37704" s="294"/>
      <c r="D37704" s="294"/>
      <c r="E37704" s="294"/>
      <c r="F37704" s="294"/>
    </row>
    <row r="37705">
      <c r="A37705" s="294" t="s">
        <v>42683</v>
      </c>
      <c r="B37705" s="294"/>
      <c r="C37705" s="294"/>
      <c r="D37705" s="294"/>
      <c r="E37705" s="294"/>
      <c r="F37705" s="294"/>
    </row>
    <row r="37706">
      <c r="A37706" s="294" t="s">
        <v>44322</v>
      </c>
      <c r="B37706" s="294"/>
      <c r="C37706" s="294"/>
      <c r="D37706" s="294"/>
      <c r="E37706" s="294"/>
      <c r="F37706" s="294"/>
    </row>
    <row r="37707">
      <c r="A37707" s="294"/>
      <c r="B37707" s="294"/>
      <c r="C37707" s="294"/>
      <c r="D37707" s="294"/>
      <c r="E37707" s="294"/>
      <c r="F37707" s="294"/>
    </row>
    <row r="37708">
      <c r="A37708" s="294" t="s">
        <v>43145</v>
      </c>
      <c r="B37708" s="294"/>
      <c r="C37708" s="294"/>
      <c r="D37708" s="294"/>
      <c r="E37708" s="294"/>
      <c r="F37708" s="294"/>
    </row>
    <row r="37709">
      <c r="A37709" s="294"/>
      <c r="B37709" s="294"/>
      <c r="C37709" s="294"/>
      <c r="D37709" s="294"/>
      <c r="E37709" s="294"/>
      <c r="F37709" s="294"/>
    </row>
    <row r="37710">
      <c r="A37710" s="294" t="s">
        <v>25506</v>
      </c>
      <c r="B37710" s="294"/>
      <c r="C37710" s="294"/>
      <c r="D37710" s="294"/>
      <c r="E37710" s="294"/>
      <c r="F37710" s="294"/>
    </row>
    <row r="37711">
      <c r="A37711" s="294" t="s">
        <v>44323</v>
      </c>
      <c r="B37711" s="294"/>
      <c r="C37711" s="294"/>
      <c r="D37711" s="294"/>
      <c r="E37711" s="294"/>
      <c r="F37711" s="294"/>
    </row>
    <row r="37712">
      <c r="A37712" s="294" t="s">
        <v>44324</v>
      </c>
      <c r="B37712" s="294"/>
      <c r="C37712" s="294"/>
      <c r="D37712" s="294"/>
      <c r="E37712" s="294"/>
      <c r="F37712" s="294"/>
    </row>
    <row r="37713">
      <c r="A37713" s="294" t="s">
        <v>44325</v>
      </c>
      <c r="B37713" s="294"/>
      <c r="C37713" s="294"/>
      <c r="D37713" s="294"/>
      <c r="E37713" s="294"/>
      <c r="F37713" s="294"/>
    </row>
    <row r="37714">
      <c r="A37714" s="294" t="s">
        <v>44326</v>
      </c>
      <c r="B37714" s="294"/>
      <c r="C37714" s="294"/>
      <c r="D37714" s="294"/>
      <c r="E37714" s="294"/>
      <c r="F37714" s="294"/>
    </row>
    <row r="37715">
      <c r="A37715" s="294" t="s">
        <v>44327</v>
      </c>
      <c r="B37715" s="294"/>
      <c r="C37715" s="294"/>
      <c r="D37715" s="294"/>
      <c r="E37715" s="294"/>
      <c r="F37715" s="294"/>
    </row>
    <row r="37716">
      <c r="A37716" s="294" t="s">
        <v>44328</v>
      </c>
      <c r="B37716" s="294"/>
      <c r="C37716" s="294"/>
      <c r="D37716" s="294"/>
      <c r="E37716" s="294"/>
      <c r="F37716" s="294"/>
    </row>
    <row r="37717">
      <c r="A37717" s="294" t="s">
        <v>41618</v>
      </c>
      <c r="B37717" s="294"/>
      <c r="C37717" s="294"/>
      <c r="D37717" s="294"/>
      <c r="E37717" s="294"/>
      <c r="F37717" s="294"/>
    </row>
    <row r="37718">
      <c r="A37718" s="294" t="s">
        <v>22220</v>
      </c>
      <c r="B37718" s="294"/>
      <c r="C37718" s="294"/>
      <c r="D37718" s="294"/>
      <c r="E37718" s="294"/>
      <c r="F37718" s="294"/>
    </row>
    <row r="37719">
      <c r="A37719" s="294" t="s">
        <v>44329</v>
      </c>
      <c r="B37719" s="294"/>
      <c r="C37719" s="294"/>
      <c r="D37719" s="294"/>
      <c r="E37719" s="294"/>
      <c r="F37719" s="294"/>
    </row>
    <row r="37720">
      <c r="A37720" s="294" t="s">
        <v>27727</v>
      </c>
      <c r="B37720" s="294"/>
      <c r="C37720" s="294"/>
      <c r="D37720" s="294"/>
      <c r="E37720" s="294"/>
      <c r="F37720" s="294"/>
    </row>
    <row r="37721">
      <c r="A37721" s="294" t="s">
        <v>44330</v>
      </c>
      <c r="B37721" s="294"/>
      <c r="C37721" s="294"/>
      <c r="D37721" s="294"/>
      <c r="E37721" s="294"/>
      <c r="F37721" s="294"/>
    </row>
    <row r="37722">
      <c r="A37722" s="294" t="s">
        <v>44331</v>
      </c>
      <c r="B37722" s="294"/>
      <c r="C37722" s="294"/>
      <c r="D37722" s="294"/>
      <c r="E37722" s="294"/>
      <c r="F37722" s="294"/>
    </row>
    <row r="37723">
      <c r="A37723" s="294" t="s">
        <v>44332</v>
      </c>
      <c r="B37723" s="294"/>
      <c r="C37723" s="294"/>
      <c r="D37723" s="294"/>
      <c r="E37723" s="294"/>
      <c r="F37723" s="294"/>
    </row>
    <row r="37724">
      <c r="A37724" s="294" t="s">
        <v>27731</v>
      </c>
      <c r="B37724" s="294"/>
      <c r="C37724" s="294"/>
      <c r="D37724" s="294"/>
      <c r="E37724" s="294"/>
      <c r="F37724" s="294"/>
    </row>
    <row r="37725">
      <c r="A37725" s="294" t="s">
        <v>44333</v>
      </c>
      <c r="B37725" s="294"/>
      <c r="C37725" s="294"/>
      <c r="D37725" s="294"/>
      <c r="E37725" s="294"/>
      <c r="F37725" s="294"/>
    </row>
    <row r="37726">
      <c r="A37726" s="294"/>
      <c r="B37726" s="294"/>
      <c r="C37726" s="294"/>
      <c r="D37726" s="294"/>
      <c r="E37726" s="294"/>
      <c r="F37726" s="294"/>
    </row>
    <row r="37727">
      <c r="A37727" s="294" t="s">
        <v>42265</v>
      </c>
      <c r="B37727" s="294"/>
      <c r="C37727" s="294"/>
      <c r="D37727" s="294"/>
      <c r="E37727" s="294"/>
      <c r="F37727" s="294"/>
    </row>
    <row r="37728">
      <c r="A37728" s="294"/>
      <c r="B37728" s="294"/>
      <c r="C37728" s="294"/>
      <c r="D37728" s="294"/>
      <c r="E37728" s="294"/>
      <c r="F37728" s="294"/>
    </row>
    <row r="37729">
      <c r="A37729" s="294" t="s">
        <v>41014</v>
      </c>
      <c r="B37729" s="294"/>
      <c r="C37729" s="294"/>
      <c r="D37729" s="294"/>
      <c r="E37729" s="294"/>
      <c r="F37729" s="294"/>
    </row>
    <row r="37730">
      <c r="A37730" s="294" t="s">
        <v>39118</v>
      </c>
      <c r="B37730" s="294"/>
      <c r="C37730" s="294"/>
      <c r="D37730" s="294"/>
      <c r="E37730" s="294"/>
      <c r="F37730" s="294"/>
    </row>
    <row r="37731">
      <c r="A37731" s="294" t="s">
        <v>44334</v>
      </c>
      <c r="B37731" s="294"/>
      <c r="C37731" s="294"/>
      <c r="D37731" s="294"/>
      <c r="E37731" s="294"/>
      <c r="F37731" s="294"/>
    </row>
    <row r="37732">
      <c r="A37732" s="294" t="s">
        <v>41016</v>
      </c>
      <c r="B37732" s="294"/>
      <c r="C37732" s="294"/>
      <c r="D37732" s="294"/>
      <c r="E37732" s="294"/>
      <c r="F37732" s="294"/>
    </row>
    <row r="37733">
      <c r="A37733" s="294" t="s">
        <v>41235</v>
      </c>
      <c r="B37733" s="294"/>
      <c r="C37733" s="294"/>
      <c r="D37733" s="294"/>
      <c r="E37733" s="294"/>
      <c r="F37733" s="294"/>
    </row>
    <row r="37734">
      <c r="A37734" s="294" t="s">
        <v>44335</v>
      </c>
      <c r="B37734" s="294"/>
      <c r="C37734" s="294"/>
      <c r="D37734" s="294"/>
      <c r="E37734" s="294"/>
      <c r="F37734" s="294"/>
    </row>
    <row r="37735">
      <c r="A37735" s="294" t="s">
        <v>44336</v>
      </c>
      <c r="B37735" s="294"/>
      <c r="C37735" s="294"/>
      <c r="D37735" s="294"/>
      <c r="E37735" s="294"/>
      <c r="F37735" s="294"/>
    </row>
    <row r="37736">
      <c r="A37736" s="294" t="s">
        <v>44337</v>
      </c>
      <c r="B37736" s="294"/>
      <c r="C37736" s="294"/>
      <c r="D37736" s="294"/>
      <c r="E37736" s="294"/>
      <c r="F37736" s="294"/>
    </row>
    <row r="37737">
      <c r="A37737" s="294" t="s">
        <v>39849</v>
      </c>
      <c r="B37737" s="294"/>
      <c r="C37737" s="294"/>
      <c r="D37737" s="294"/>
      <c r="E37737" s="294"/>
      <c r="F37737" s="294"/>
    </row>
    <row r="37738">
      <c r="A37738" s="294"/>
      <c r="B37738" s="294"/>
      <c r="C37738" s="294"/>
      <c r="D37738" s="294"/>
      <c r="E37738" s="294"/>
      <c r="F37738" s="294"/>
    </row>
    <row r="37739">
      <c r="A37739" s="294"/>
      <c r="B37739" s="294"/>
      <c r="C37739" s="294"/>
      <c r="D37739" s="294"/>
      <c r="E37739" s="294"/>
      <c r="F37739" s="294"/>
    </row>
    <row r="37740">
      <c r="A37740" s="294" t="s">
        <v>41927</v>
      </c>
      <c r="B37740" s="294"/>
      <c r="C37740" s="294"/>
      <c r="D37740" s="294"/>
      <c r="E37740" s="294"/>
      <c r="F37740" s="294"/>
    </row>
    <row r="37741">
      <c r="A37741" s="294" t="s">
        <v>44338</v>
      </c>
      <c r="B37741" s="294"/>
      <c r="C37741" s="294"/>
      <c r="D37741" s="294"/>
      <c r="E37741" s="294"/>
      <c r="F37741" s="294"/>
    </row>
    <row r="37742">
      <c r="A37742" s="294" t="s">
        <v>21672</v>
      </c>
      <c r="B37742" s="294"/>
      <c r="C37742" s="294"/>
      <c r="D37742" s="294"/>
      <c r="E37742" s="294"/>
      <c r="F37742" s="294"/>
    </row>
    <row r="37743">
      <c r="A37743" s="294" t="s">
        <v>44304</v>
      </c>
      <c r="B37743" s="294"/>
      <c r="C37743" s="294"/>
      <c r="D37743" s="294"/>
      <c r="E37743" s="294"/>
      <c r="F37743" s="294"/>
    </row>
    <row r="37744">
      <c r="A37744" s="294" t="s">
        <v>44305</v>
      </c>
      <c r="B37744" s="294"/>
      <c r="C37744" s="294"/>
      <c r="D37744" s="294"/>
      <c r="E37744" s="294"/>
      <c r="F37744" s="294"/>
    </row>
    <row r="37745">
      <c r="A37745" s="294"/>
      <c r="B37745" s="294"/>
      <c r="C37745" s="294"/>
      <c r="D37745" s="294"/>
      <c r="E37745" s="294"/>
      <c r="F37745" s="294"/>
    </row>
    <row r="37746">
      <c r="A37746" s="294" t="s">
        <v>21429</v>
      </c>
      <c r="B37746" s="294"/>
      <c r="C37746" s="294"/>
      <c r="D37746" s="294"/>
      <c r="E37746" s="294"/>
      <c r="F37746" s="294"/>
    </row>
    <row r="37747">
      <c r="A37747" s="294"/>
      <c r="B37747" s="294"/>
      <c r="C37747" s="294"/>
      <c r="D37747" s="294"/>
      <c r="E37747" s="294"/>
      <c r="F37747" s="294"/>
    </row>
    <row r="37748">
      <c r="A37748" s="294" t="s">
        <v>44339</v>
      </c>
      <c r="B37748" s="294"/>
      <c r="C37748" s="294"/>
      <c r="D37748" s="294"/>
      <c r="E37748" s="294"/>
      <c r="F37748" s="294"/>
    </row>
    <row r="37749">
      <c r="A37749" s="294" t="s">
        <v>44340</v>
      </c>
      <c r="B37749" s="294"/>
      <c r="C37749" s="294"/>
      <c r="D37749" s="294"/>
      <c r="E37749" s="294"/>
      <c r="F37749" s="294"/>
    </row>
    <row r="37750">
      <c r="A37750" s="294" t="s">
        <v>27743</v>
      </c>
      <c r="B37750" s="294"/>
      <c r="C37750" s="294"/>
      <c r="D37750" s="294"/>
      <c r="E37750" s="294"/>
      <c r="F37750" s="294"/>
    </row>
    <row r="37751">
      <c r="A37751" s="294" t="s">
        <v>44341</v>
      </c>
      <c r="B37751" s="294"/>
      <c r="C37751" s="294"/>
      <c r="D37751" s="294"/>
      <c r="E37751" s="294"/>
      <c r="F37751" s="294"/>
    </row>
    <row r="37752">
      <c r="A37752" s="294" t="s">
        <v>44342</v>
      </c>
      <c r="B37752" s="294"/>
      <c r="C37752" s="294"/>
      <c r="D37752" s="294"/>
      <c r="E37752" s="294"/>
      <c r="F37752" s="294"/>
    </row>
    <row r="37753">
      <c r="A37753" s="294" t="s">
        <v>44343</v>
      </c>
      <c r="B37753" s="294"/>
      <c r="C37753" s="294"/>
      <c r="D37753" s="294"/>
      <c r="E37753" s="294"/>
      <c r="F37753" s="294"/>
    </row>
    <row r="37754">
      <c r="A37754" s="294" t="s">
        <v>27752</v>
      </c>
      <c r="B37754" s="294"/>
      <c r="C37754" s="294"/>
      <c r="D37754" s="294"/>
      <c r="E37754" s="294"/>
      <c r="F37754" s="294"/>
    </row>
    <row r="37755">
      <c r="A37755" s="294" t="s">
        <v>44344</v>
      </c>
      <c r="B37755" s="294"/>
      <c r="C37755" s="294"/>
      <c r="D37755" s="294"/>
      <c r="E37755" s="294"/>
      <c r="F37755" s="294"/>
    </row>
    <row r="37756">
      <c r="A37756" s="294" t="s">
        <v>44345</v>
      </c>
      <c r="B37756" s="294"/>
      <c r="C37756" s="294"/>
      <c r="D37756" s="294"/>
      <c r="E37756" s="294"/>
      <c r="F37756" s="294"/>
    </row>
    <row r="37757">
      <c r="A37757" s="294" t="s">
        <v>44346</v>
      </c>
      <c r="B37757" s="294"/>
      <c r="C37757" s="294"/>
      <c r="D37757" s="294"/>
      <c r="E37757" s="294"/>
      <c r="F37757" s="294"/>
    </row>
    <row r="37758">
      <c r="A37758" s="294"/>
      <c r="B37758" s="294"/>
      <c r="C37758" s="294"/>
      <c r="D37758" s="294"/>
      <c r="E37758" s="294"/>
      <c r="F37758" s="294"/>
    </row>
    <row r="37759">
      <c r="A37759" s="294"/>
      <c r="B37759" s="294"/>
      <c r="C37759" s="294"/>
      <c r="D37759" s="294"/>
      <c r="E37759" s="294"/>
      <c r="F37759" s="294"/>
    </row>
    <row r="37760">
      <c r="A37760" s="294"/>
      <c r="B37760" s="294"/>
      <c r="C37760" s="294"/>
      <c r="D37760" s="294"/>
      <c r="E37760" s="294"/>
      <c r="F37760" s="294"/>
    </row>
    <row r="37761">
      <c r="A37761" s="294" t="s">
        <v>21326</v>
      </c>
      <c r="B37761" s="294"/>
      <c r="C37761" s="294"/>
      <c r="D37761" s="294"/>
      <c r="E37761" s="294"/>
      <c r="F37761" s="294"/>
    </row>
    <row r="37762">
      <c r="A37762" s="294"/>
      <c r="B37762" s="294"/>
      <c r="C37762" s="294"/>
      <c r="D37762" s="294"/>
      <c r="E37762" s="294"/>
      <c r="F37762" s="294"/>
    </row>
    <row r="37763">
      <c r="A37763" s="294" t="s">
        <v>44347</v>
      </c>
      <c r="B37763" s="294"/>
      <c r="C37763" s="294"/>
      <c r="D37763" s="294"/>
      <c r="E37763" s="294"/>
      <c r="F37763" s="294"/>
    </row>
    <row r="37764">
      <c r="A37764" s="294" t="s">
        <v>44348</v>
      </c>
      <c r="B37764" s="294"/>
      <c r="C37764" s="294"/>
      <c r="D37764" s="294"/>
      <c r="E37764" s="294"/>
      <c r="F37764" s="294"/>
    </row>
    <row r="37765">
      <c r="A37765" s="294" t="s">
        <v>44349</v>
      </c>
      <c r="B37765" s="294"/>
      <c r="C37765" s="294"/>
      <c r="D37765" s="294"/>
      <c r="E37765" s="294"/>
      <c r="F37765" s="294"/>
    </row>
    <row r="37766">
      <c r="A37766" s="294" t="s">
        <v>44350</v>
      </c>
      <c r="B37766" s="294"/>
      <c r="C37766" s="294"/>
      <c r="D37766" s="294"/>
      <c r="E37766" s="294"/>
      <c r="F37766" s="294"/>
    </row>
    <row r="37767">
      <c r="A37767" s="294" t="s">
        <v>26070</v>
      </c>
      <c r="B37767" s="294"/>
      <c r="C37767" s="294"/>
      <c r="D37767" s="294"/>
      <c r="E37767" s="294"/>
      <c r="F37767" s="294"/>
    </row>
    <row r="37768">
      <c r="A37768" s="294" t="s">
        <v>44351</v>
      </c>
      <c r="B37768" s="294"/>
      <c r="C37768" s="294"/>
      <c r="D37768" s="294"/>
      <c r="E37768" s="294"/>
      <c r="F37768" s="294"/>
    </row>
    <row r="37769">
      <c r="A37769" s="294" t="s">
        <v>40832</v>
      </c>
      <c r="B37769" s="294"/>
      <c r="C37769" s="294"/>
      <c r="D37769" s="294"/>
      <c r="E37769" s="294"/>
      <c r="F37769" s="294"/>
    </row>
    <row r="37770">
      <c r="A37770" s="294" t="s">
        <v>44352</v>
      </c>
      <c r="B37770" s="294"/>
      <c r="C37770" s="294"/>
      <c r="D37770" s="294"/>
      <c r="E37770" s="294"/>
      <c r="F37770" s="294"/>
    </row>
    <row r="37771">
      <c r="A37771" s="294" t="s">
        <v>44353</v>
      </c>
      <c r="B37771" s="294"/>
      <c r="C37771" s="294"/>
      <c r="D37771" s="294"/>
      <c r="E37771" s="294"/>
      <c r="F37771" s="294"/>
    </row>
    <row r="37772">
      <c r="A37772" s="294"/>
      <c r="B37772" s="294"/>
      <c r="C37772" s="294"/>
      <c r="D37772" s="294"/>
      <c r="E37772" s="294"/>
      <c r="F37772" s="294"/>
    </row>
    <row r="37773">
      <c r="A37773" s="294"/>
      <c r="B37773" s="294"/>
      <c r="C37773" s="294"/>
      <c r="D37773" s="294"/>
      <c r="E37773" s="294"/>
      <c r="F37773" s="294"/>
    </row>
    <row r="37774">
      <c r="A37774" s="294" t="s">
        <v>30386</v>
      </c>
      <c r="B37774" s="294"/>
      <c r="C37774" s="294"/>
      <c r="D37774" s="294"/>
      <c r="E37774" s="294"/>
      <c r="F37774" s="294"/>
    </row>
    <row r="37775">
      <c r="A37775" s="294" t="s">
        <v>44354</v>
      </c>
      <c r="B37775" s="294"/>
      <c r="C37775" s="294"/>
      <c r="D37775" s="294"/>
      <c r="E37775" s="294"/>
      <c r="F37775" s="294"/>
    </row>
    <row r="37776">
      <c r="A37776" s="294"/>
      <c r="B37776" s="294"/>
      <c r="C37776" s="294"/>
      <c r="D37776" s="294"/>
      <c r="E37776" s="294"/>
      <c r="F37776" s="294"/>
    </row>
    <row r="37777">
      <c r="A37777" s="294" t="s">
        <v>44355</v>
      </c>
      <c r="B37777" s="294"/>
      <c r="C37777" s="294"/>
      <c r="D37777" s="294"/>
      <c r="E37777" s="294"/>
      <c r="F37777" s="294"/>
    </row>
    <row r="37778">
      <c r="A37778" s="294" t="s">
        <v>44356</v>
      </c>
      <c r="B37778" s="294"/>
      <c r="C37778" s="294"/>
      <c r="D37778" s="294"/>
      <c r="E37778" s="294"/>
      <c r="F37778" s="294"/>
    </row>
    <row r="37779">
      <c r="A37779" s="294" t="s">
        <v>44357</v>
      </c>
      <c r="B37779" s="294"/>
      <c r="C37779" s="294"/>
      <c r="D37779" s="294"/>
      <c r="E37779" s="294"/>
      <c r="F37779" s="294"/>
    </row>
    <row r="37780">
      <c r="A37780" s="294" t="s">
        <v>44358</v>
      </c>
      <c r="B37780" s="294"/>
      <c r="C37780" s="294"/>
      <c r="D37780" s="294"/>
      <c r="E37780" s="294"/>
      <c r="F37780" s="294"/>
    </row>
    <row r="37781">
      <c r="A37781" s="294" t="s">
        <v>44359</v>
      </c>
      <c r="B37781" s="294"/>
      <c r="C37781" s="294"/>
      <c r="D37781" s="294"/>
      <c r="E37781" s="294"/>
      <c r="F37781" s="294"/>
    </row>
    <row r="37782">
      <c r="A37782" s="294"/>
      <c r="B37782" s="294"/>
      <c r="C37782" s="294"/>
      <c r="D37782" s="294"/>
      <c r="E37782" s="294"/>
      <c r="F37782" s="294"/>
    </row>
    <row r="37783">
      <c r="A37783" s="294" t="s">
        <v>25653</v>
      </c>
      <c r="B37783" s="294"/>
      <c r="C37783" s="294"/>
      <c r="D37783" s="294"/>
      <c r="E37783" s="294"/>
      <c r="F37783" s="294"/>
    </row>
    <row r="37784">
      <c r="A37784" s="294"/>
      <c r="B37784" s="294"/>
      <c r="C37784" s="294"/>
      <c r="D37784" s="294"/>
      <c r="E37784" s="294"/>
      <c r="F37784" s="294"/>
    </row>
    <row r="37785">
      <c r="A37785" s="294" t="s">
        <v>44360</v>
      </c>
      <c r="B37785" s="294"/>
      <c r="C37785" s="294"/>
      <c r="D37785" s="294"/>
      <c r="E37785" s="294"/>
      <c r="F37785" s="294"/>
    </row>
    <row r="37786">
      <c r="A37786" s="294" t="s">
        <v>44361</v>
      </c>
      <c r="B37786" s="294"/>
      <c r="C37786" s="294"/>
      <c r="D37786" s="294"/>
      <c r="E37786" s="294"/>
      <c r="F37786" s="294"/>
    </row>
    <row r="37787">
      <c r="A37787" s="294" t="s">
        <v>44362</v>
      </c>
      <c r="B37787" s="294"/>
      <c r="C37787" s="294"/>
      <c r="D37787" s="294"/>
      <c r="E37787" s="294"/>
      <c r="F37787" s="294"/>
    </row>
    <row r="37788">
      <c r="A37788" s="294" t="s">
        <v>44363</v>
      </c>
      <c r="B37788" s="294"/>
      <c r="C37788" s="294"/>
      <c r="D37788" s="294"/>
      <c r="E37788" s="294"/>
      <c r="F37788" s="294"/>
    </row>
    <row r="37789">
      <c r="A37789" s="294"/>
      <c r="B37789" s="294"/>
      <c r="C37789" s="294"/>
      <c r="D37789" s="294"/>
      <c r="E37789" s="294"/>
      <c r="F37789" s="294"/>
    </row>
    <row r="37790">
      <c r="A37790" s="294" t="s">
        <v>23201</v>
      </c>
      <c r="B37790" s="294"/>
      <c r="C37790" s="294"/>
      <c r="D37790" s="294"/>
      <c r="E37790" s="294"/>
      <c r="F37790" s="294"/>
    </row>
    <row r="37791">
      <c r="A37791" s="294"/>
      <c r="B37791" s="294"/>
      <c r="C37791" s="294"/>
      <c r="D37791" s="294"/>
      <c r="E37791" s="294"/>
      <c r="F37791" s="294"/>
    </row>
    <row r="37792">
      <c r="A37792" s="294" t="s">
        <v>42729</v>
      </c>
      <c r="B37792" s="294"/>
      <c r="C37792" s="294"/>
      <c r="D37792" s="294"/>
      <c r="E37792" s="294"/>
      <c r="F37792" s="294"/>
    </row>
    <row r="37793">
      <c r="A37793" s="294" t="s">
        <v>44307</v>
      </c>
      <c r="B37793" s="294"/>
      <c r="C37793" s="294"/>
      <c r="D37793" s="294"/>
      <c r="E37793" s="294"/>
      <c r="F37793" s="294"/>
    </row>
    <row r="37794">
      <c r="A37794" s="294" t="s">
        <v>44364</v>
      </c>
      <c r="B37794" s="294"/>
      <c r="C37794" s="294"/>
      <c r="D37794" s="294"/>
      <c r="E37794" s="294"/>
      <c r="F37794" s="294"/>
    </row>
    <row r="37795">
      <c r="A37795" s="294" t="s">
        <v>43561</v>
      </c>
      <c r="B37795" s="294"/>
      <c r="C37795" s="294"/>
      <c r="D37795" s="294"/>
      <c r="E37795" s="294"/>
      <c r="F37795" s="294"/>
    </row>
    <row r="37796">
      <c r="A37796" s="294"/>
      <c r="B37796" s="294"/>
      <c r="C37796" s="294"/>
      <c r="D37796" s="294"/>
      <c r="E37796" s="294"/>
      <c r="F37796" s="294"/>
    </row>
    <row r="37797">
      <c r="A37797" s="294" t="s">
        <v>44365</v>
      </c>
      <c r="B37797" s="294"/>
      <c r="C37797" s="294"/>
      <c r="D37797" s="294"/>
      <c r="E37797" s="294"/>
      <c r="F37797" s="294"/>
    </row>
    <row r="37798">
      <c r="A37798" s="294"/>
      <c r="B37798" s="294"/>
      <c r="C37798" s="294"/>
      <c r="D37798" s="294"/>
      <c r="E37798" s="294"/>
      <c r="F37798" s="294"/>
    </row>
    <row r="37799">
      <c r="A37799" s="294" t="s">
        <v>44366</v>
      </c>
      <c r="B37799" s="294"/>
      <c r="C37799" s="294"/>
      <c r="D37799" s="294"/>
      <c r="E37799" s="294"/>
      <c r="F37799" s="294"/>
    </row>
    <row r="37800">
      <c r="A37800" s="294" t="s">
        <v>44367</v>
      </c>
      <c r="B37800" s="294"/>
      <c r="C37800" s="294"/>
      <c r="D37800" s="294"/>
      <c r="E37800" s="294"/>
      <c r="F37800" s="294"/>
    </row>
    <row r="37801">
      <c r="A37801" s="294" t="s">
        <v>44368</v>
      </c>
      <c r="B37801" s="294"/>
      <c r="C37801" s="294"/>
      <c r="D37801" s="294"/>
      <c r="E37801" s="294"/>
      <c r="F37801" s="294"/>
    </row>
    <row r="37802">
      <c r="A37802" s="294" t="s">
        <v>43834</v>
      </c>
      <c r="B37802" s="294"/>
      <c r="C37802" s="294"/>
      <c r="D37802" s="294"/>
      <c r="E37802" s="294"/>
      <c r="F37802" s="294"/>
    </row>
    <row r="37803">
      <c r="A37803" s="294" t="s">
        <v>44369</v>
      </c>
      <c r="B37803" s="294"/>
      <c r="C37803" s="294"/>
      <c r="D37803" s="294"/>
      <c r="E37803" s="294"/>
      <c r="F37803" s="294"/>
    </row>
    <row r="37804">
      <c r="A37804" s="294" t="s">
        <v>44370</v>
      </c>
      <c r="B37804" s="294"/>
      <c r="C37804" s="294"/>
      <c r="D37804" s="294"/>
      <c r="E37804" s="294"/>
      <c r="F37804" s="294"/>
    </row>
    <row r="37805">
      <c r="A37805" s="294" t="s">
        <v>44371</v>
      </c>
      <c r="B37805" s="294"/>
      <c r="C37805" s="294"/>
      <c r="D37805" s="294"/>
      <c r="E37805" s="294"/>
      <c r="F37805" s="294"/>
    </row>
    <row r="37806">
      <c r="A37806" s="294" t="s">
        <v>44372</v>
      </c>
      <c r="B37806" s="294"/>
      <c r="C37806" s="294"/>
      <c r="D37806" s="294"/>
      <c r="E37806" s="294"/>
      <c r="F37806" s="294"/>
    </row>
    <row r="37807">
      <c r="A37807" s="294" t="s">
        <v>44373</v>
      </c>
      <c r="B37807" s="294"/>
      <c r="C37807" s="294"/>
      <c r="D37807" s="294"/>
      <c r="E37807" s="294"/>
      <c r="F37807" s="294"/>
    </row>
    <row r="37808">
      <c r="A37808" s="294" t="s">
        <v>44374</v>
      </c>
      <c r="B37808" s="294"/>
      <c r="C37808" s="294"/>
      <c r="D37808" s="294"/>
      <c r="E37808" s="294"/>
      <c r="F37808" s="294"/>
    </row>
    <row r="37809">
      <c r="A37809" s="294" t="s">
        <v>44375</v>
      </c>
      <c r="B37809" s="294"/>
      <c r="C37809" s="294"/>
      <c r="D37809" s="294"/>
      <c r="E37809" s="294"/>
      <c r="F37809" s="294"/>
    </row>
    <row r="37810">
      <c r="A37810" s="294" t="s">
        <v>44376</v>
      </c>
      <c r="B37810" s="294"/>
      <c r="C37810" s="294"/>
      <c r="D37810" s="294"/>
      <c r="E37810" s="294"/>
      <c r="F37810" s="294"/>
    </row>
    <row r="37811">
      <c r="A37811" s="294" t="s">
        <v>38887</v>
      </c>
      <c r="B37811" s="294"/>
      <c r="C37811" s="294"/>
      <c r="D37811" s="294"/>
      <c r="E37811" s="294"/>
      <c r="F37811" s="294"/>
    </row>
    <row r="37812">
      <c r="A37812" s="294" t="s">
        <v>23052</v>
      </c>
      <c r="B37812" s="294"/>
      <c r="C37812" s="294"/>
      <c r="D37812" s="294"/>
      <c r="E37812" s="294"/>
      <c r="F37812" s="294"/>
    </row>
    <row r="37813">
      <c r="A37813" s="294" t="s">
        <v>44377</v>
      </c>
      <c r="B37813" s="294"/>
      <c r="C37813" s="294"/>
      <c r="D37813" s="294"/>
      <c r="E37813" s="294"/>
      <c r="F37813" s="294"/>
    </row>
    <row r="37814">
      <c r="A37814" s="294" t="s">
        <v>44378</v>
      </c>
      <c r="B37814" s="294"/>
      <c r="C37814" s="294"/>
      <c r="D37814" s="294"/>
      <c r="E37814" s="294"/>
      <c r="F37814" s="294"/>
    </row>
    <row r="37815">
      <c r="A37815" s="294" t="s">
        <v>44379</v>
      </c>
      <c r="B37815" s="294"/>
      <c r="C37815" s="294"/>
      <c r="D37815" s="294"/>
      <c r="E37815" s="294"/>
      <c r="F37815" s="294"/>
    </row>
    <row r="37816">
      <c r="A37816" s="294"/>
      <c r="B37816" s="294"/>
      <c r="C37816" s="294"/>
      <c r="D37816" s="294"/>
      <c r="E37816" s="294"/>
      <c r="F37816" s="294"/>
    </row>
    <row r="37817">
      <c r="A37817" s="294" t="s">
        <v>41927</v>
      </c>
      <c r="B37817" s="294"/>
      <c r="C37817" s="294"/>
      <c r="D37817" s="294"/>
      <c r="E37817" s="294"/>
      <c r="F37817" s="294"/>
    </row>
    <row r="37818">
      <c r="A37818" s="294" t="s">
        <v>44380</v>
      </c>
      <c r="B37818" s="294"/>
      <c r="C37818" s="294"/>
      <c r="D37818" s="294"/>
      <c r="E37818" s="294"/>
      <c r="F37818" s="294"/>
    </row>
    <row r="37819">
      <c r="A37819" s="294" t="s">
        <v>21618</v>
      </c>
      <c r="B37819" s="294"/>
      <c r="C37819" s="294"/>
      <c r="D37819" s="294"/>
      <c r="E37819" s="294"/>
      <c r="F37819" s="294"/>
    </row>
    <row r="37820">
      <c r="A37820" s="294" t="s">
        <v>44381</v>
      </c>
      <c r="B37820" s="294"/>
      <c r="C37820" s="294"/>
      <c r="D37820" s="294"/>
      <c r="E37820" s="294"/>
      <c r="F37820" s="294"/>
    </row>
    <row r="37821">
      <c r="A37821" s="294"/>
      <c r="B37821" s="294"/>
      <c r="C37821" s="294"/>
      <c r="D37821" s="294"/>
      <c r="E37821" s="294"/>
      <c r="F37821" s="294"/>
    </row>
    <row r="37822">
      <c r="A37822" s="294"/>
      <c r="B37822" s="294"/>
      <c r="C37822" s="294"/>
      <c r="D37822" s="294"/>
      <c r="E37822" s="294"/>
      <c r="F37822" s="294"/>
    </row>
    <row r="37823">
      <c r="A37823" s="294" t="s">
        <v>22512</v>
      </c>
      <c r="B37823" s="294"/>
      <c r="C37823" s="294"/>
      <c r="D37823" s="294"/>
      <c r="E37823" s="294"/>
      <c r="F37823" s="294"/>
    </row>
    <row r="37824">
      <c r="A37824" s="294" t="s">
        <v>38917</v>
      </c>
      <c r="B37824" s="294"/>
      <c r="C37824" s="294"/>
      <c r="D37824" s="294"/>
      <c r="E37824" s="294"/>
      <c r="F37824" s="294"/>
    </row>
    <row r="37825">
      <c r="A37825" s="294"/>
      <c r="B37825" s="294"/>
      <c r="C37825" s="294"/>
      <c r="D37825" s="294"/>
      <c r="E37825" s="294"/>
      <c r="F37825" s="294"/>
    </row>
    <row r="37826">
      <c r="A37826" s="294" t="s">
        <v>44382</v>
      </c>
      <c r="B37826" s="294"/>
      <c r="C37826" s="294"/>
      <c r="D37826" s="294"/>
      <c r="E37826" s="294"/>
      <c r="F37826" s="294"/>
    </row>
    <row r="37827">
      <c r="A37827" s="294" t="s">
        <v>44383</v>
      </c>
      <c r="B37827" s="294"/>
      <c r="C37827" s="294"/>
      <c r="D37827" s="294"/>
      <c r="E37827" s="294"/>
      <c r="F37827" s="294"/>
    </row>
    <row r="37828">
      <c r="A37828" s="294" t="s">
        <v>44384</v>
      </c>
      <c r="B37828" s="294"/>
      <c r="C37828" s="294"/>
      <c r="D37828" s="294"/>
      <c r="E37828" s="294"/>
      <c r="F37828" s="294"/>
    </row>
    <row r="37829">
      <c r="A37829" s="294" t="s">
        <v>44385</v>
      </c>
      <c r="B37829" s="294"/>
      <c r="C37829" s="294"/>
      <c r="D37829" s="294"/>
      <c r="E37829" s="294"/>
      <c r="F37829" s="294"/>
    </row>
    <row r="37830">
      <c r="A37830" s="294" t="s">
        <v>44386</v>
      </c>
      <c r="B37830" s="294"/>
      <c r="C37830" s="294"/>
      <c r="D37830" s="294"/>
      <c r="E37830" s="294"/>
      <c r="F37830" s="294"/>
    </row>
    <row r="37831">
      <c r="A37831" s="294" t="s">
        <v>42747</v>
      </c>
      <c r="B37831" s="294"/>
      <c r="C37831" s="294"/>
      <c r="D37831" s="294"/>
      <c r="E37831" s="294"/>
      <c r="F37831" s="294"/>
    </row>
    <row r="37832">
      <c r="A37832" s="294" t="s">
        <v>44387</v>
      </c>
      <c r="B37832" s="294"/>
      <c r="C37832" s="294"/>
      <c r="D37832" s="294"/>
      <c r="E37832" s="294"/>
      <c r="F37832" s="294"/>
    </row>
    <row r="37833">
      <c r="A37833" s="294" t="s">
        <v>44388</v>
      </c>
      <c r="B37833" s="294"/>
      <c r="C37833" s="294"/>
      <c r="D37833" s="294"/>
      <c r="E37833" s="294"/>
      <c r="F37833" s="294"/>
    </row>
    <row r="37834">
      <c r="A37834" s="294"/>
      <c r="B37834" s="294"/>
      <c r="C37834" s="294"/>
      <c r="D37834" s="294"/>
      <c r="E37834" s="294"/>
      <c r="F37834" s="294"/>
    </row>
    <row r="37835">
      <c r="A37835" s="294" t="s">
        <v>23148</v>
      </c>
      <c r="B37835" s="294"/>
      <c r="C37835" s="294"/>
      <c r="D37835" s="294"/>
      <c r="E37835" s="294"/>
      <c r="F37835" s="294"/>
    </row>
    <row r="37836">
      <c r="A37836" s="294" t="s">
        <v>23238</v>
      </c>
      <c r="B37836" s="294"/>
      <c r="C37836" s="294"/>
      <c r="D37836" s="294"/>
      <c r="E37836" s="294"/>
      <c r="F37836" s="294"/>
    </row>
    <row r="37837">
      <c r="A37837" s="294"/>
      <c r="B37837" s="294"/>
      <c r="C37837" s="294"/>
      <c r="D37837" s="294"/>
      <c r="E37837" s="294"/>
      <c r="F37837" s="294"/>
    </row>
    <row r="37838">
      <c r="A37838" s="294" t="s">
        <v>44389</v>
      </c>
      <c r="B37838" s="294"/>
      <c r="C37838" s="294"/>
      <c r="D37838" s="294"/>
      <c r="E37838" s="294"/>
      <c r="F37838" s="294"/>
    </row>
    <row r="37839">
      <c r="A37839" s="294" t="s">
        <v>44390</v>
      </c>
      <c r="B37839" s="294"/>
      <c r="C37839" s="294"/>
      <c r="D37839" s="294"/>
      <c r="E37839" s="294"/>
      <c r="F37839" s="294"/>
    </row>
    <row r="37840">
      <c r="A37840" s="294" t="s">
        <v>44391</v>
      </c>
      <c r="B37840" s="294"/>
      <c r="C37840" s="294"/>
      <c r="D37840" s="294"/>
      <c r="E37840" s="294"/>
      <c r="F37840" s="294"/>
    </row>
    <row r="37841">
      <c r="A37841" s="294" t="s">
        <v>44392</v>
      </c>
      <c r="B37841" s="294"/>
      <c r="C37841" s="294"/>
      <c r="D37841" s="294"/>
      <c r="E37841" s="294"/>
      <c r="F37841" s="294"/>
    </row>
    <row r="37842">
      <c r="A37842" s="294" t="s">
        <v>22621</v>
      </c>
      <c r="B37842" s="294"/>
      <c r="C37842" s="294"/>
      <c r="D37842" s="294"/>
      <c r="E37842" s="294"/>
      <c r="F37842" s="294"/>
    </row>
    <row r="37843">
      <c r="A37843" s="294" t="s">
        <v>44393</v>
      </c>
      <c r="B37843" s="294"/>
      <c r="C37843" s="294"/>
      <c r="D37843" s="294"/>
      <c r="E37843" s="294"/>
      <c r="F37843" s="294"/>
    </row>
    <row r="37844">
      <c r="A37844" s="294"/>
      <c r="B37844" s="294"/>
      <c r="C37844" s="294"/>
      <c r="D37844" s="294"/>
      <c r="E37844" s="294"/>
      <c r="F37844" s="294"/>
    </row>
    <row r="37845">
      <c r="A37845" s="294" t="s">
        <v>42145</v>
      </c>
      <c r="B37845" s="294"/>
      <c r="C37845" s="294"/>
      <c r="D37845" s="294"/>
      <c r="E37845" s="294"/>
      <c r="F37845" s="294"/>
    </row>
    <row r="37846">
      <c r="A37846" s="294" t="s">
        <v>23068</v>
      </c>
      <c r="B37846" s="294"/>
      <c r="C37846" s="294"/>
      <c r="D37846" s="294"/>
      <c r="E37846" s="294"/>
      <c r="F37846" s="294"/>
    </row>
    <row r="37847">
      <c r="A37847" s="294"/>
      <c r="B37847" s="294"/>
      <c r="C37847" s="294"/>
      <c r="D37847" s="294"/>
      <c r="E37847" s="294"/>
      <c r="F37847" s="294"/>
    </row>
    <row r="37848">
      <c r="A37848" s="294" t="s">
        <v>44394</v>
      </c>
      <c r="B37848" s="294"/>
      <c r="C37848" s="294"/>
      <c r="D37848" s="294"/>
      <c r="E37848" s="294"/>
      <c r="F37848" s="294"/>
    </row>
    <row r="37849">
      <c r="A37849" s="294" t="s">
        <v>44395</v>
      </c>
      <c r="B37849" s="294"/>
      <c r="C37849" s="294"/>
      <c r="D37849" s="294"/>
      <c r="E37849" s="294"/>
      <c r="F37849" s="294"/>
    </row>
    <row r="37850">
      <c r="A37850" s="294" t="s">
        <v>44396</v>
      </c>
      <c r="B37850" s="294"/>
      <c r="C37850" s="294"/>
      <c r="D37850" s="294"/>
      <c r="E37850" s="294"/>
      <c r="F37850" s="294"/>
    </row>
    <row r="37851">
      <c r="A37851" s="294" t="s">
        <v>44397</v>
      </c>
      <c r="B37851" s="294"/>
      <c r="C37851" s="294"/>
      <c r="D37851" s="294"/>
      <c r="E37851" s="294"/>
      <c r="F37851" s="294"/>
    </row>
    <row r="37852">
      <c r="A37852" s="294" t="s">
        <v>44398</v>
      </c>
      <c r="B37852" s="294"/>
      <c r="C37852" s="294"/>
      <c r="D37852" s="294"/>
      <c r="E37852" s="294"/>
      <c r="F37852" s="294"/>
    </row>
    <row r="37853">
      <c r="A37853" s="294" t="s">
        <v>44399</v>
      </c>
      <c r="B37853" s="294"/>
      <c r="C37853" s="294"/>
      <c r="D37853" s="294"/>
      <c r="E37853" s="294"/>
      <c r="F37853" s="294"/>
    </row>
    <row r="37854">
      <c r="A37854" s="294" t="s">
        <v>41685</v>
      </c>
      <c r="B37854" s="294"/>
      <c r="C37854" s="294"/>
      <c r="D37854" s="294"/>
      <c r="E37854" s="294"/>
      <c r="F37854" s="294"/>
    </row>
    <row r="37855">
      <c r="A37855" s="294" t="s">
        <v>44400</v>
      </c>
      <c r="B37855" s="294"/>
      <c r="C37855" s="294"/>
      <c r="D37855" s="294"/>
      <c r="E37855" s="294"/>
      <c r="F37855" s="294"/>
    </row>
    <row r="37856">
      <c r="A37856" s="294"/>
      <c r="B37856" s="294"/>
      <c r="C37856" s="294"/>
      <c r="D37856" s="294"/>
      <c r="E37856" s="294"/>
      <c r="F37856" s="294"/>
    </row>
    <row r="37857">
      <c r="A37857" s="294" t="s">
        <v>40986</v>
      </c>
      <c r="B37857" s="294"/>
      <c r="C37857" s="294"/>
      <c r="D37857" s="294"/>
      <c r="E37857" s="294"/>
      <c r="F37857" s="294"/>
    </row>
    <row r="37858">
      <c r="A37858" s="294"/>
      <c r="B37858" s="294"/>
      <c r="C37858" s="294"/>
      <c r="D37858" s="294"/>
      <c r="E37858" s="294"/>
      <c r="F37858" s="294"/>
    </row>
    <row r="37859">
      <c r="A37859" s="294" t="s">
        <v>44401</v>
      </c>
      <c r="B37859" s="294"/>
      <c r="C37859" s="294"/>
      <c r="D37859" s="294"/>
      <c r="E37859" s="294"/>
      <c r="F37859" s="294"/>
    </row>
    <row r="37860">
      <c r="A37860" s="294" t="s">
        <v>44402</v>
      </c>
      <c r="B37860" s="294"/>
      <c r="C37860" s="294"/>
      <c r="D37860" s="294"/>
      <c r="E37860" s="294"/>
      <c r="F37860" s="294"/>
    </row>
    <row r="37861">
      <c r="A37861" s="294" t="s">
        <v>23830</v>
      </c>
      <c r="B37861" s="294"/>
      <c r="C37861" s="294"/>
      <c r="D37861" s="294"/>
      <c r="E37861" s="294"/>
      <c r="F37861" s="294"/>
    </row>
    <row r="37862">
      <c r="A37862" s="294" t="s">
        <v>23831</v>
      </c>
      <c r="B37862" s="294"/>
      <c r="C37862" s="294"/>
      <c r="D37862" s="294"/>
      <c r="E37862" s="294"/>
      <c r="F37862" s="294"/>
    </row>
    <row r="37863">
      <c r="A37863" s="294" t="s">
        <v>30336</v>
      </c>
      <c r="B37863" s="294"/>
      <c r="C37863" s="294"/>
      <c r="D37863" s="294"/>
      <c r="E37863" s="294"/>
      <c r="F37863" s="294"/>
    </row>
    <row r="37864">
      <c r="A37864" s="294" t="s">
        <v>41599</v>
      </c>
      <c r="B37864" s="294"/>
      <c r="C37864" s="294"/>
      <c r="D37864" s="294"/>
      <c r="E37864" s="294"/>
      <c r="F37864" s="294"/>
    </row>
    <row r="37865">
      <c r="A37865" s="294" t="s">
        <v>31573</v>
      </c>
      <c r="B37865" s="294"/>
      <c r="C37865" s="294"/>
      <c r="D37865" s="294"/>
      <c r="E37865" s="294"/>
      <c r="F37865" s="294"/>
    </row>
    <row r="37866">
      <c r="A37866" s="294" t="s">
        <v>21511</v>
      </c>
      <c r="B37866" s="294"/>
      <c r="C37866" s="294"/>
      <c r="D37866" s="294"/>
      <c r="E37866" s="294"/>
      <c r="F37866" s="294"/>
    </row>
    <row r="37867">
      <c r="A37867" s="294" t="s">
        <v>44403</v>
      </c>
      <c r="B37867" s="294"/>
      <c r="C37867" s="294"/>
      <c r="D37867" s="294"/>
      <c r="E37867" s="294"/>
      <c r="F37867" s="294"/>
    </row>
    <row r="37868">
      <c r="A37868" s="294"/>
      <c r="B37868" s="294"/>
      <c r="C37868" s="294"/>
      <c r="D37868" s="294"/>
      <c r="E37868" s="294"/>
      <c r="F37868" s="294"/>
    </row>
    <row r="37869">
      <c r="A37869" s="294"/>
      <c r="B37869" s="294"/>
      <c r="C37869" s="294"/>
      <c r="D37869" s="294"/>
      <c r="E37869" s="294"/>
      <c r="F37869" s="294"/>
    </row>
    <row r="37870">
      <c r="A37870" s="294" t="s">
        <v>41905</v>
      </c>
      <c r="B37870" s="294"/>
      <c r="C37870" s="294"/>
      <c r="D37870" s="294"/>
      <c r="E37870" s="294"/>
      <c r="F37870" s="294"/>
    </row>
    <row r="37871">
      <c r="A37871" s="294"/>
      <c r="B37871" s="294"/>
      <c r="C37871" s="294"/>
      <c r="D37871" s="294"/>
      <c r="E37871" s="294"/>
      <c r="F37871" s="294"/>
    </row>
    <row r="37872">
      <c r="A37872" s="294" t="s">
        <v>44404</v>
      </c>
      <c r="B37872" s="294"/>
      <c r="C37872" s="294"/>
      <c r="D37872" s="294"/>
      <c r="E37872" s="294"/>
      <c r="F37872" s="294"/>
    </row>
    <row r="37873">
      <c r="A37873" s="294" t="s">
        <v>44405</v>
      </c>
      <c r="B37873" s="294"/>
      <c r="C37873" s="294"/>
      <c r="D37873" s="294"/>
      <c r="E37873" s="294"/>
      <c r="F37873" s="294"/>
    </row>
    <row r="37874">
      <c r="A37874" s="294" t="s">
        <v>42777</v>
      </c>
      <c r="B37874" s="294"/>
      <c r="C37874" s="294"/>
      <c r="D37874" s="294"/>
      <c r="E37874" s="294"/>
      <c r="F37874" s="294"/>
    </row>
    <row r="37875">
      <c r="A37875" s="294" t="s">
        <v>44406</v>
      </c>
      <c r="B37875" s="294"/>
      <c r="C37875" s="294"/>
      <c r="D37875" s="294"/>
      <c r="E37875" s="294"/>
      <c r="F37875" s="294"/>
    </row>
    <row r="37876">
      <c r="A37876" s="294" t="s">
        <v>42779</v>
      </c>
      <c r="B37876" s="294"/>
      <c r="C37876" s="294"/>
      <c r="D37876" s="294"/>
      <c r="E37876" s="294"/>
      <c r="F37876" s="294"/>
    </row>
    <row r="37877">
      <c r="A37877" s="294" t="s">
        <v>22631</v>
      </c>
      <c r="B37877" s="294"/>
      <c r="C37877" s="294"/>
      <c r="D37877" s="294"/>
      <c r="E37877" s="294"/>
      <c r="F37877" s="294"/>
    </row>
    <row r="37878">
      <c r="A37878" s="294" t="s">
        <v>42780</v>
      </c>
      <c r="B37878" s="294"/>
      <c r="C37878" s="294"/>
      <c r="D37878" s="294"/>
      <c r="E37878" s="294"/>
      <c r="F37878" s="294"/>
    </row>
    <row r="37879">
      <c r="A37879" s="294" t="s">
        <v>42781</v>
      </c>
      <c r="B37879" s="294"/>
      <c r="C37879" s="294"/>
      <c r="D37879" s="294"/>
      <c r="E37879" s="294"/>
      <c r="F37879" s="294"/>
    </row>
    <row r="37880">
      <c r="A37880" s="294" t="s">
        <v>44407</v>
      </c>
      <c r="B37880" s="294"/>
      <c r="C37880" s="294"/>
      <c r="D37880" s="294"/>
      <c r="E37880" s="294"/>
      <c r="F37880" s="294"/>
    </row>
    <row r="37881">
      <c r="A37881" s="294" t="s">
        <v>44408</v>
      </c>
      <c r="B37881" s="294"/>
      <c r="C37881" s="294"/>
      <c r="D37881" s="294"/>
      <c r="E37881" s="294"/>
      <c r="F37881" s="294"/>
    </row>
    <row r="37882">
      <c r="A37882" s="294" t="s">
        <v>44409</v>
      </c>
      <c r="B37882" s="294"/>
      <c r="C37882" s="294"/>
      <c r="D37882" s="294"/>
      <c r="E37882" s="294"/>
      <c r="F37882" s="294"/>
    </row>
    <row r="37883">
      <c r="A37883" s="294" t="s">
        <v>44410</v>
      </c>
      <c r="B37883" s="294"/>
      <c r="C37883" s="294"/>
      <c r="D37883" s="294"/>
      <c r="E37883" s="294"/>
      <c r="F37883" s="294"/>
    </row>
    <row r="37884">
      <c r="A37884" s="294" t="s">
        <v>44411</v>
      </c>
      <c r="B37884" s="294"/>
      <c r="C37884" s="294"/>
      <c r="D37884" s="294"/>
      <c r="E37884" s="294"/>
      <c r="F37884" s="294"/>
    </row>
    <row r="37885">
      <c r="A37885" s="294" t="s">
        <v>42854</v>
      </c>
      <c r="B37885" s="294"/>
      <c r="C37885" s="294"/>
      <c r="D37885" s="294"/>
      <c r="E37885" s="294"/>
      <c r="F37885" s="294"/>
    </row>
    <row r="37886">
      <c r="A37886" s="294" t="s">
        <v>44412</v>
      </c>
      <c r="B37886" s="294"/>
      <c r="C37886" s="294"/>
      <c r="D37886" s="294"/>
      <c r="E37886" s="294"/>
      <c r="F37886" s="294"/>
    </row>
    <row r="37887">
      <c r="A37887" s="294" t="s">
        <v>44413</v>
      </c>
      <c r="B37887" s="294"/>
      <c r="C37887" s="294"/>
      <c r="D37887" s="294"/>
      <c r="E37887" s="294"/>
      <c r="F37887" s="294"/>
    </row>
    <row r="37888">
      <c r="A37888" s="294" t="s">
        <v>42858</v>
      </c>
      <c r="B37888" s="294"/>
      <c r="C37888" s="294"/>
      <c r="D37888" s="294"/>
      <c r="E37888" s="294"/>
      <c r="F37888" s="294"/>
    </row>
    <row r="37889">
      <c r="A37889" s="294" t="s">
        <v>42859</v>
      </c>
      <c r="B37889" s="294"/>
      <c r="C37889" s="294"/>
      <c r="D37889" s="294"/>
      <c r="E37889" s="294"/>
      <c r="F37889" s="294"/>
    </row>
    <row r="37890">
      <c r="A37890" s="294" t="s">
        <v>44414</v>
      </c>
      <c r="B37890" s="294"/>
      <c r="C37890" s="294"/>
      <c r="D37890" s="294"/>
      <c r="E37890" s="294"/>
      <c r="F37890" s="294"/>
    </row>
    <row r="37891">
      <c r="A37891" s="294" t="s">
        <v>44415</v>
      </c>
      <c r="B37891" s="294"/>
      <c r="C37891" s="294"/>
      <c r="D37891" s="294"/>
      <c r="E37891" s="294"/>
      <c r="F37891" s="294"/>
    </row>
    <row r="37892">
      <c r="A37892" s="294" t="s">
        <v>44416</v>
      </c>
      <c r="B37892" s="294"/>
      <c r="C37892" s="294"/>
      <c r="D37892" s="294"/>
      <c r="E37892" s="294"/>
      <c r="F37892" s="294"/>
    </row>
    <row r="37893">
      <c r="A37893" s="294"/>
      <c r="B37893" s="294"/>
      <c r="C37893" s="294"/>
      <c r="D37893" s="294"/>
      <c r="E37893" s="294"/>
      <c r="F37893" s="294"/>
    </row>
    <row r="37894">
      <c r="A37894" s="294" t="s">
        <v>42265</v>
      </c>
      <c r="B37894" s="294"/>
      <c r="C37894" s="294"/>
      <c r="D37894" s="294"/>
      <c r="E37894" s="294"/>
      <c r="F37894" s="294"/>
    </row>
    <row r="37895">
      <c r="A37895" s="294"/>
      <c r="B37895" s="294"/>
      <c r="C37895" s="294"/>
      <c r="D37895" s="294"/>
      <c r="E37895" s="294"/>
      <c r="F37895" s="294"/>
    </row>
    <row r="37896">
      <c r="A37896" s="294" t="s">
        <v>27652</v>
      </c>
      <c r="B37896" s="294"/>
      <c r="C37896" s="294"/>
      <c r="D37896" s="294"/>
      <c r="E37896" s="294"/>
      <c r="F37896" s="294"/>
    </row>
    <row r="37897">
      <c r="A37897" s="294" t="s">
        <v>44417</v>
      </c>
      <c r="B37897" s="294"/>
      <c r="C37897" s="294"/>
      <c r="D37897" s="294"/>
      <c r="E37897" s="294"/>
      <c r="F37897" s="294"/>
    </row>
    <row r="37898">
      <c r="A37898" s="294" t="s">
        <v>44271</v>
      </c>
      <c r="B37898" s="294"/>
      <c r="C37898" s="294"/>
      <c r="D37898" s="294"/>
      <c r="E37898" s="294"/>
      <c r="F37898" s="294"/>
    </row>
    <row r="37899">
      <c r="A37899" s="294" t="s">
        <v>44418</v>
      </c>
      <c r="B37899" s="294"/>
      <c r="C37899" s="294"/>
      <c r="D37899" s="294"/>
      <c r="E37899" s="294"/>
      <c r="F37899" s="294"/>
    </row>
    <row r="37900">
      <c r="A37900" s="294" t="s">
        <v>44419</v>
      </c>
      <c r="B37900" s="294"/>
      <c r="C37900" s="294"/>
      <c r="D37900" s="294"/>
      <c r="E37900" s="294"/>
      <c r="F37900" s="294"/>
    </row>
    <row r="37901">
      <c r="A37901" s="294" t="s">
        <v>44420</v>
      </c>
      <c r="B37901" s="294"/>
      <c r="C37901" s="294"/>
      <c r="D37901" s="294"/>
      <c r="E37901" s="294"/>
      <c r="F37901" s="294"/>
    </row>
    <row r="37902">
      <c r="A37902" s="294" t="s">
        <v>44421</v>
      </c>
      <c r="B37902" s="294"/>
      <c r="C37902" s="294"/>
      <c r="D37902" s="294"/>
      <c r="E37902" s="294"/>
      <c r="F37902" s="294"/>
    </row>
    <row r="37903">
      <c r="A37903" s="294" t="s">
        <v>44422</v>
      </c>
      <c r="B37903" s="294"/>
      <c r="C37903" s="294"/>
      <c r="D37903" s="294"/>
      <c r="E37903" s="294"/>
      <c r="F37903" s="294"/>
    </row>
    <row r="37904">
      <c r="A37904" s="294" t="s">
        <v>44423</v>
      </c>
      <c r="B37904" s="294"/>
      <c r="C37904" s="294"/>
      <c r="D37904" s="294"/>
      <c r="E37904" s="294"/>
      <c r="F37904" s="294"/>
    </row>
    <row r="37905">
      <c r="A37905" s="294" t="s">
        <v>44424</v>
      </c>
      <c r="B37905" s="294"/>
      <c r="C37905" s="294"/>
      <c r="D37905" s="294"/>
      <c r="E37905" s="294"/>
      <c r="F37905" s="294"/>
    </row>
    <row r="37906">
      <c r="A37906" s="294" t="s">
        <v>39849</v>
      </c>
      <c r="B37906" s="294"/>
      <c r="C37906" s="294"/>
      <c r="D37906" s="294"/>
      <c r="E37906" s="294"/>
      <c r="F37906" s="294"/>
    </row>
    <row r="37907">
      <c r="A37907" s="294" t="s">
        <v>44425</v>
      </c>
      <c r="B37907" s="294"/>
      <c r="C37907" s="294"/>
      <c r="D37907" s="294"/>
      <c r="E37907" s="294"/>
      <c r="F37907" s="294"/>
    </row>
    <row r="37908">
      <c r="A37908" s="294" t="s">
        <v>44426</v>
      </c>
      <c r="B37908" s="294"/>
      <c r="C37908" s="294"/>
      <c r="D37908" s="294"/>
      <c r="E37908" s="294"/>
      <c r="F37908" s="294"/>
    </row>
    <row r="37909">
      <c r="A37909" s="294"/>
      <c r="B37909" s="294"/>
      <c r="C37909" s="294"/>
      <c r="D37909" s="294"/>
      <c r="E37909" s="294"/>
      <c r="F37909" s="294"/>
    </row>
    <row r="37910">
      <c r="A37910" s="294"/>
      <c r="B37910" s="294"/>
      <c r="C37910" s="294"/>
      <c r="D37910" s="294"/>
      <c r="E37910" s="294"/>
      <c r="F37910" s="294"/>
    </row>
    <row r="37911">
      <c r="A37911" s="294" t="s">
        <v>41927</v>
      </c>
      <c r="B37911" s="294"/>
      <c r="C37911" s="294"/>
      <c r="D37911" s="294"/>
      <c r="E37911" s="294"/>
      <c r="F37911" s="294"/>
    </row>
    <row r="37912">
      <c r="A37912" s="294" t="s">
        <v>44427</v>
      </c>
      <c r="B37912" s="294"/>
      <c r="C37912" s="294"/>
      <c r="D37912" s="294"/>
      <c r="E37912" s="294"/>
      <c r="F37912" s="294"/>
    </row>
    <row r="37913">
      <c r="A37913" s="294" t="s">
        <v>21672</v>
      </c>
      <c r="B37913" s="294"/>
      <c r="C37913" s="294"/>
      <c r="D37913" s="294"/>
      <c r="E37913" s="294"/>
      <c r="F37913" s="294"/>
    </row>
    <row r="37914">
      <c r="A37914" s="294" t="s">
        <v>44428</v>
      </c>
      <c r="B37914" s="294"/>
      <c r="C37914" s="294"/>
      <c r="D37914" s="294"/>
      <c r="E37914" s="294"/>
      <c r="F37914" s="294"/>
    </row>
    <row r="37915">
      <c r="A37915" s="294"/>
      <c r="B37915" s="294"/>
      <c r="C37915" s="294"/>
      <c r="D37915" s="294"/>
      <c r="E37915" s="294"/>
      <c r="F37915" s="294"/>
    </row>
    <row r="37916">
      <c r="A37916" s="294" t="s">
        <v>21429</v>
      </c>
      <c r="B37916" s="294"/>
      <c r="C37916" s="294"/>
      <c r="D37916" s="294"/>
      <c r="E37916" s="294"/>
      <c r="F37916" s="294"/>
    </row>
    <row r="37917">
      <c r="A37917" s="294"/>
      <c r="B37917" s="294"/>
      <c r="C37917" s="294"/>
      <c r="D37917" s="294"/>
      <c r="E37917" s="294"/>
      <c r="F37917" s="294"/>
    </row>
    <row r="37918">
      <c r="A37918" s="294" t="s">
        <v>44429</v>
      </c>
      <c r="B37918" s="294"/>
      <c r="C37918" s="294"/>
      <c r="D37918" s="294"/>
      <c r="E37918" s="294"/>
      <c r="F37918" s="294"/>
    </row>
    <row r="37919">
      <c r="A37919" s="294" t="s">
        <v>33856</v>
      </c>
      <c r="B37919" s="294"/>
      <c r="C37919" s="294"/>
      <c r="D37919" s="294"/>
      <c r="E37919" s="294"/>
      <c r="F37919" s="294"/>
    </row>
    <row r="37920">
      <c r="A37920" s="294" t="s">
        <v>33854</v>
      </c>
      <c r="B37920" s="294"/>
      <c r="C37920" s="294"/>
      <c r="D37920" s="294"/>
      <c r="E37920" s="294"/>
      <c r="F37920" s="294"/>
    </row>
    <row r="37921">
      <c r="A37921" s="294" t="s">
        <v>33855</v>
      </c>
      <c r="B37921" s="294"/>
      <c r="C37921" s="294"/>
      <c r="D37921" s="294"/>
      <c r="E37921" s="294"/>
      <c r="F37921" s="294"/>
    </row>
    <row r="37922">
      <c r="A37922" s="294" t="s">
        <v>44430</v>
      </c>
      <c r="B37922" s="294"/>
      <c r="C37922" s="294"/>
      <c r="D37922" s="294"/>
      <c r="E37922" s="294"/>
      <c r="F37922" s="294"/>
    </row>
    <row r="37923">
      <c r="A37923" s="294" t="s">
        <v>38994</v>
      </c>
      <c r="B37923" s="294"/>
      <c r="C37923" s="294"/>
      <c r="D37923" s="294"/>
      <c r="E37923" s="294"/>
      <c r="F37923" s="294"/>
    </row>
    <row r="37924">
      <c r="A37924" s="294" t="s">
        <v>39502</v>
      </c>
      <c r="B37924" s="294"/>
      <c r="C37924" s="294"/>
      <c r="D37924" s="294"/>
      <c r="E37924" s="294"/>
      <c r="F37924" s="294"/>
    </row>
    <row r="37925">
      <c r="A37925" s="294" t="s">
        <v>44431</v>
      </c>
      <c r="B37925" s="294"/>
      <c r="C37925" s="294"/>
      <c r="D37925" s="294"/>
      <c r="E37925" s="294"/>
      <c r="F37925" s="294"/>
    </row>
    <row r="37926">
      <c r="A37926" s="294" t="s">
        <v>44432</v>
      </c>
      <c r="B37926" s="294"/>
      <c r="C37926" s="294"/>
      <c r="D37926" s="294"/>
      <c r="E37926" s="294"/>
      <c r="F37926" s="294"/>
    </row>
    <row r="37927">
      <c r="A37927" s="294" t="s">
        <v>44433</v>
      </c>
      <c r="B37927" s="294"/>
      <c r="C37927" s="294"/>
      <c r="D37927" s="294"/>
      <c r="E37927" s="294"/>
      <c r="F37927" s="294"/>
    </row>
    <row r="37928">
      <c r="A37928" s="294"/>
      <c r="B37928" s="294"/>
      <c r="C37928" s="294"/>
      <c r="D37928" s="294"/>
      <c r="E37928" s="294"/>
      <c r="F37928" s="294"/>
    </row>
    <row r="37929">
      <c r="A37929" s="294" t="s">
        <v>22564</v>
      </c>
      <c r="B37929" s="294"/>
      <c r="C37929" s="294"/>
      <c r="D37929" s="294"/>
      <c r="E37929" s="294"/>
      <c r="F37929" s="294"/>
    </row>
    <row r="37930">
      <c r="A37930" s="294" t="s">
        <v>26065</v>
      </c>
      <c r="B37930" s="294"/>
      <c r="C37930" s="294"/>
      <c r="D37930" s="294"/>
      <c r="E37930" s="294"/>
      <c r="F37930" s="294"/>
    </row>
    <row r="37931">
      <c r="A37931" s="294"/>
      <c r="B37931" s="294"/>
      <c r="C37931" s="294"/>
      <c r="D37931" s="294"/>
      <c r="E37931" s="294"/>
      <c r="F37931" s="294"/>
    </row>
    <row r="37932">
      <c r="A37932" s="294" t="s">
        <v>44434</v>
      </c>
      <c r="B37932" s="294"/>
      <c r="C37932" s="294"/>
      <c r="D37932" s="294"/>
      <c r="E37932" s="294"/>
      <c r="F37932" s="294"/>
    </row>
    <row r="37933">
      <c r="A37933" s="294" t="s">
        <v>43721</v>
      </c>
      <c r="B37933" s="294"/>
      <c r="C37933" s="294"/>
      <c r="D37933" s="294"/>
      <c r="E37933" s="294"/>
      <c r="F37933" s="294"/>
    </row>
    <row r="37934">
      <c r="A37934" s="294" t="s">
        <v>44435</v>
      </c>
      <c r="B37934" s="294"/>
      <c r="C37934" s="294"/>
      <c r="D37934" s="294"/>
      <c r="E37934" s="294"/>
      <c r="F37934" s="294"/>
    </row>
    <row r="37935">
      <c r="A37935" s="294" t="s">
        <v>44436</v>
      </c>
      <c r="B37935" s="294"/>
      <c r="C37935" s="294"/>
      <c r="D37935" s="294"/>
      <c r="E37935" s="294"/>
      <c r="F37935" s="294"/>
    </row>
    <row r="37936">
      <c r="A37936" s="294" t="s">
        <v>44437</v>
      </c>
      <c r="B37936" s="294"/>
      <c r="C37936" s="294"/>
      <c r="D37936" s="294"/>
      <c r="E37936" s="294"/>
      <c r="F37936" s="294"/>
    </row>
    <row r="37937">
      <c r="A37937" s="294" t="s">
        <v>44438</v>
      </c>
      <c r="B37937" s="294"/>
      <c r="C37937" s="294"/>
      <c r="D37937" s="294"/>
      <c r="E37937" s="294"/>
      <c r="F37937" s="294"/>
    </row>
    <row r="37938">
      <c r="A37938" s="294"/>
      <c r="B37938" s="294"/>
      <c r="C37938" s="294"/>
      <c r="D37938" s="294"/>
      <c r="E37938" s="294"/>
      <c r="F37938" s="294"/>
    </row>
    <row r="37939">
      <c r="A37939" s="294" t="s">
        <v>25653</v>
      </c>
      <c r="B37939" s="294"/>
      <c r="C37939" s="294"/>
      <c r="D37939" s="294"/>
      <c r="E37939" s="294"/>
      <c r="F37939" s="294"/>
    </row>
    <row r="37940">
      <c r="A37940" s="294" t="s">
        <v>23322</v>
      </c>
      <c r="B37940" s="294"/>
      <c r="C37940" s="294"/>
      <c r="D37940" s="294"/>
      <c r="E37940" s="294"/>
      <c r="F37940" s="294"/>
    </row>
    <row r="37941">
      <c r="A37941" s="294"/>
      <c r="B37941" s="294"/>
      <c r="C37941" s="294"/>
      <c r="D37941" s="294"/>
      <c r="E37941" s="294"/>
      <c r="F37941" s="294"/>
    </row>
    <row r="37942">
      <c r="A37942" s="294" t="s">
        <v>41735</v>
      </c>
      <c r="B37942" s="294"/>
      <c r="C37942" s="294"/>
      <c r="D37942" s="294"/>
      <c r="E37942" s="294"/>
      <c r="F37942" s="294"/>
    </row>
    <row r="37943">
      <c r="A37943" s="294" t="s">
        <v>44439</v>
      </c>
      <c r="B37943" s="294"/>
      <c r="C37943" s="294"/>
      <c r="D37943" s="294"/>
      <c r="E37943" s="294"/>
      <c r="F37943" s="294"/>
    </row>
    <row r="37944">
      <c r="A37944" s="294" t="s">
        <v>44440</v>
      </c>
      <c r="B37944" s="294"/>
      <c r="C37944" s="294"/>
      <c r="D37944" s="294"/>
      <c r="E37944" s="294"/>
      <c r="F37944" s="294"/>
    </row>
    <row r="37945">
      <c r="A37945" s="294" t="s">
        <v>44441</v>
      </c>
      <c r="B37945" s="294"/>
      <c r="C37945" s="294"/>
      <c r="D37945" s="294"/>
      <c r="E37945" s="294"/>
      <c r="F37945" s="294"/>
    </row>
    <row r="37946">
      <c r="A37946" s="294"/>
      <c r="B37946" s="294"/>
      <c r="C37946" s="294"/>
      <c r="D37946" s="294"/>
      <c r="E37946" s="294"/>
      <c r="F37946" s="294"/>
    </row>
    <row r="37947">
      <c r="A37947" s="294" t="s">
        <v>23201</v>
      </c>
      <c r="B37947" s="294"/>
      <c r="C37947" s="294"/>
      <c r="D37947" s="294"/>
      <c r="E37947" s="294"/>
      <c r="F37947" s="294"/>
    </row>
    <row r="37948">
      <c r="A37948" s="294" t="s">
        <v>23202</v>
      </c>
      <c r="B37948" s="294"/>
      <c r="C37948" s="294"/>
      <c r="D37948" s="294"/>
      <c r="E37948" s="294"/>
      <c r="F37948" s="294"/>
    </row>
    <row r="37949">
      <c r="A37949" s="294"/>
      <c r="B37949" s="294"/>
      <c r="C37949" s="294"/>
      <c r="D37949" s="294"/>
      <c r="E37949" s="294"/>
      <c r="F37949" s="294"/>
    </row>
    <row r="37950">
      <c r="A37950" s="294" t="s">
        <v>44442</v>
      </c>
      <c r="B37950" s="294"/>
      <c r="C37950" s="294"/>
      <c r="D37950" s="294"/>
      <c r="E37950" s="294"/>
      <c r="F37950" s="294"/>
    </row>
    <row r="37951">
      <c r="A37951" s="294" t="s">
        <v>42733</v>
      </c>
      <c r="B37951" s="294"/>
      <c r="C37951" s="294"/>
      <c r="D37951" s="294"/>
      <c r="E37951" s="294"/>
      <c r="F37951" s="294"/>
    </row>
    <row r="37952">
      <c r="A37952" s="294" t="s">
        <v>41404</v>
      </c>
      <c r="B37952" s="294"/>
      <c r="C37952" s="294"/>
      <c r="D37952" s="294"/>
      <c r="E37952" s="294"/>
      <c r="F37952" s="294"/>
    </row>
    <row r="37953">
      <c r="A37953" s="294" t="s">
        <v>44443</v>
      </c>
      <c r="B37953" s="294"/>
      <c r="C37953" s="294"/>
      <c r="D37953" s="294"/>
      <c r="E37953" s="294"/>
      <c r="F37953" s="294"/>
    </row>
    <row r="37954">
      <c r="A37954" s="294"/>
      <c r="B37954" s="294"/>
      <c r="C37954" s="294"/>
      <c r="D37954" s="294"/>
      <c r="E37954" s="294"/>
      <c r="F37954" s="294"/>
    </row>
    <row r="37955">
      <c r="A37955" s="294" t="s">
        <v>24089</v>
      </c>
      <c r="B37955" s="294"/>
      <c r="C37955" s="294"/>
      <c r="D37955" s="294"/>
      <c r="E37955" s="294"/>
      <c r="F37955" s="294"/>
    </row>
    <row r="37956">
      <c r="A37956" s="294" t="s">
        <v>34101</v>
      </c>
      <c r="B37956" s="294"/>
      <c r="C37956" s="294"/>
      <c r="D37956" s="294"/>
      <c r="E37956" s="294"/>
      <c r="F37956" s="294"/>
    </row>
    <row r="37957">
      <c r="A37957" s="294"/>
      <c r="B37957" s="294"/>
      <c r="C37957" s="294"/>
      <c r="D37957" s="294"/>
      <c r="E37957" s="294"/>
      <c r="F37957" s="294"/>
    </row>
    <row r="37958">
      <c r="A37958" s="294" t="s">
        <v>43914</v>
      </c>
      <c r="B37958" s="294"/>
      <c r="C37958" s="294"/>
      <c r="D37958" s="294"/>
      <c r="E37958" s="294"/>
      <c r="F37958" s="294"/>
    </row>
    <row r="37959">
      <c r="A37959" s="294" t="s">
        <v>44441</v>
      </c>
      <c r="B37959" s="294"/>
      <c r="C37959" s="294"/>
      <c r="D37959" s="294"/>
      <c r="E37959" s="294"/>
      <c r="F37959" s="294"/>
    </row>
    <row r="37960">
      <c r="A37960" s="294" t="s">
        <v>44444</v>
      </c>
      <c r="B37960" s="294"/>
      <c r="C37960" s="294"/>
      <c r="D37960" s="294"/>
      <c r="E37960" s="294"/>
      <c r="F37960" s="294"/>
    </row>
    <row r="37961">
      <c r="A37961" s="294" t="s">
        <v>44445</v>
      </c>
      <c r="B37961" s="294"/>
      <c r="C37961" s="294"/>
      <c r="D37961" s="294"/>
      <c r="E37961" s="294"/>
      <c r="F37961" s="294"/>
    </row>
    <row r="37962">
      <c r="A37962" s="294" t="s">
        <v>44446</v>
      </c>
      <c r="B37962" s="294"/>
      <c r="C37962" s="294"/>
      <c r="D37962" s="294"/>
      <c r="E37962" s="294"/>
      <c r="F37962" s="294"/>
    </row>
    <row r="37963">
      <c r="A37963" s="294" t="s">
        <v>44447</v>
      </c>
      <c r="B37963" s="294"/>
      <c r="C37963" s="294"/>
      <c r="D37963" s="294"/>
      <c r="E37963" s="294"/>
      <c r="F37963" s="294"/>
    </row>
    <row r="37964">
      <c r="A37964" s="294"/>
      <c r="B37964" s="294"/>
      <c r="C37964" s="294"/>
      <c r="D37964" s="294"/>
      <c r="E37964" s="294"/>
      <c r="F37964" s="294"/>
    </row>
    <row r="37965">
      <c r="A37965" s="294" t="s">
        <v>38885</v>
      </c>
      <c r="B37965" s="294"/>
      <c r="C37965" s="294"/>
      <c r="D37965" s="294"/>
      <c r="E37965" s="294"/>
      <c r="F37965" s="294"/>
    </row>
    <row r="37966">
      <c r="A37966" s="294" t="s">
        <v>25456</v>
      </c>
      <c r="B37966" s="294"/>
      <c r="C37966" s="294"/>
      <c r="D37966" s="294"/>
      <c r="E37966" s="294"/>
      <c r="F37966" s="294"/>
    </row>
    <row r="37967">
      <c r="A37967" s="294"/>
      <c r="B37967" s="294"/>
      <c r="C37967" s="294"/>
      <c r="D37967" s="294"/>
      <c r="E37967" s="294"/>
      <c r="F37967" s="294"/>
    </row>
    <row r="37968">
      <c r="A37968" s="294" t="s">
        <v>44448</v>
      </c>
      <c r="B37968" s="294"/>
      <c r="C37968" s="294"/>
      <c r="D37968" s="294"/>
      <c r="E37968" s="294"/>
      <c r="F37968" s="294"/>
    </row>
    <row r="37969">
      <c r="A37969" s="294" t="s">
        <v>44449</v>
      </c>
      <c r="B37969" s="294"/>
      <c r="C37969" s="294"/>
      <c r="D37969" s="294"/>
      <c r="E37969" s="294"/>
      <c r="F37969" s="294"/>
    </row>
    <row r="37970">
      <c r="A37970" s="294" t="s">
        <v>44450</v>
      </c>
      <c r="B37970" s="294"/>
      <c r="C37970" s="294"/>
      <c r="D37970" s="294"/>
      <c r="E37970" s="294"/>
      <c r="F37970" s="294"/>
    </row>
    <row r="37971">
      <c r="A37971" s="294" t="s">
        <v>44451</v>
      </c>
      <c r="B37971" s="294"/>
      <c r="C37971" s="294"/>
      <c r="D37971" s="294"/>
      <c r="E37971" s="294"/>
      <c r="F37971" s="294"/>
    </row>
    <row r="37972">
      <c r="A37972" s="294" t="s">
        <v>44452</v>
      </c>
      <c r="B37972" s="294"/>
      <c r="C37972" s="294"/>
      <c r="D37972" s="294"/>
      <c r="E37972" s="294"/>
      <c r="F37972" s="294"/>
    </row>
    <row r="37973">
      <c r="A37973" s="294" t="s">
        <v>44453</v>
      </c>
      <c r="B37973" s="294"/>
      <c r="C37973" s="294"/>
      <c r="D37973" s="294"/>
      <c r="E37973" s="294"/>
      <c r="F37973" s="294"/>
    </row>
    <row r="37974">
      <c r="A37974" s="294" t="s">
        <v>44454</v>
      </c>
      <c r="B37974" s="294"/>
      <c r="C37974" s="294"/>
      <c r="D37974" s="294"/>
      <c r="E37974" s="294"/>
      <c r="F37974" s="294"/>
    </row>
    <row r="37975">
      <c r="A37975" s="294"/>
      <c r="B37975" s="294"/>
      <c r="C37975" s="294"/>
      <c r="D37975" s="294"/>
      <c r="E37975" s="294"/>
      <c r="F37975" s="294"/>
    </row>
    <row r="37976">
      <c r="A37976" s="294" t="s">
        <v>41927</v>
      </c>
      <c r="B37976" s="294"/>
      <c r="C37976" s="294"/>
      <c r="D37976" s="294"/>
      <c r="E37976" s="294"/>
      <c r="F37976" s="294"/>
    </row>
    <row r="37977">
      <c r="A37977" s="294" t="s">
        <v>44455</v>
      </c>
      <c r="B37977" s="294"/>
      <c r="C37977" s="294"/>
      <c r="D37977" s="294"/>
      <c r="E37977" s="294"/>
      <c r="F37977" s="294"/>
    </row>
    <row r="37978">
      <c r="A37978" s="294" t="s">
        <v>21618</v>
      </c>
      <c r="B37978" s="294"/>
      <c r="C37978" s="294"/>
      <c r="D37978" s="294"/>
      <c r="E37978" s="294"/>
      <c r="F37978" s="294"/>
    </row>
    <row r="37979">
      <c r="A37979" s="294" t="s">
        <v>44456</v>
      </c>
      <c r="B37979" s="294"/>
      <c r="C37979" s="294"/>
      <c r="D37979" s="294"/>
      <c r="E37979" s="294"/>
      <c r="F37979" s="294"/>
    </row>
    <row r="37980">
      <c r="A37980" s="294"/>
      <c r="B37980" s="294"/>
      <c r="C37980" s="294"/>
      <c r="D37980" s="294"/>
      <c r="E37980" s="294"/>
      <c r="F37980" s="294"/>
    </row>
    <row r="37981">
      <c r="A37981" s="294" t="s">
        <v>22602</v>
      </c>
      <c r="B37981" s="294"/>
      <c r="C37981" s="294"/>
      <c r="D37981" s="294"/>
      <c r="E37981" s="294"/>
      <c r="F37981" s="294"/>
    </row>
    <row r="37982">
      <c r="A37982" s="294" t="s">
        <v>20462</v>
      </c>
      <c r="B37982" s="294"/>
      <c r="C37982" s="294"/>
      <c r="D37982" s="294"/>
      <c r="E37982" s="294"/>
      <c r="F37982" s="294"/>
    </row>
    <row r="37983">
      <c r="A37983" s="294"/>
      <c r="B37983" s="294"/>
      <c r="C37983" s="294"/>
      <c r="D37983" s="294"/>
      <c r="E37983" s="294"/>
      <c r="F37983" s="294"/>
    </row>
    <row r="37984">
      <c r="A37984" s="294" t="s">
        <v>44457</v>
      </c>
      <c r="B37984" s="294"/>
      <c r="C37984" s="294"/>
      <c r="D37984" s="294"/>
      <c r="E37984" s="294"/>
      <c r="F37984" s="294"/>
    </row>
    <row r="37985">
      <c r="A37985" s="294" t="s">
        <v>44458</v>
      </c>
      <c r="B37985" s="294"/>
      <c r="C37985" s="294"/>
      <c r="D37985" s="294"/>
      <c r="E37985" s="294"/>
      <c r="F37985" s="294"/>
    </row>
    <row r="37986">
      <c r="A37986" s="294" t="s">
        <v>44459</v>
      </c>
      <c r="B37986" s="294"/>
      <c r="C37986" s="294"/>
      <c r="D37986" s="294"/>
      <c r="E37986" s="294"/>
      <c r="F37986" s="294"/>
    </row>
    <row r="37987">
      <c r="A37987" s="294" t="s">
        <v>44460</v>
      </c>
      <c r="B37987" s="294"/>
      <c r="C37987" s="294"/>
      <c r="D37987" s="294"/>
      <c r="E37987" s="294"/>
      <c r="F37987" s="294"/>
    </row>
    <row r="37988">
      <c r="A37988" s="294" t="s">
        <v>44461</v>
      </c>
      <c r="B37988" s="294"/>
      <c r="C37988" s="294"/>
      <c r="D37988" s="294"/>
      <c r="E37988" s="294"/>
      <c r="F37988" s="294"/>
    </row>
    <row r="37989">
      <c r="A37989" s="294"/>
      <c r="B37989" s="294"/>
      <c r="C37989" s="294"/>
      <c r="D37989" s="294"/>
      <c r="E37989" s="294"/>
      <c r="F37989" s="294"/>
    </row>
    <row r="37990">
      <c r="A37990" s="294" t="s">
        <v>23148</v>
      </c>
      <c r="B37990" s="294"/>
      <c r="C37990" s="294"/>
      <c r="D37990" s="294"/>
      <c r="E37990" s="294"/>
      <c r="F37990" s="294"/>
    </row>
    <row r="37991">
      <c r="A37991" s="294" t="s">
        <v>27188</v>
      </c>
      <c r="B37991" s="294"/>
      <c r="C37991" s="294"/>
      <c r="D37991" s="294"/>
      <c r="E37991" s="294"/>
      <c r="F37991" s="294"/>
    </row>
    <row r="37992">
      <c r="A37992" s="294"/>
      <c r="B37992" s="294"/>
      <c r="C37992" s="294"/>
      <c r="D37992" s="294"/>
      <c r="E37992" s="294"/>
      <c r="F37992" s="294"/>
    </row>
    <row r="37993">
      <c r="A37993" s="294" t="s">
        <v>44462</v>
      </c>
      <c r="B37993" s="294"/>
      <c r="C37993" s="294"/>
      <c r="D37993" s="294"/>
      <c r="E37993" s="294"/>
      <c r="F37993" s="294"/>
    </row>
    <row r="37994">
      <c r="A37994" s="294" t="s">
        <v>40981</v>
      </c>
      <c r="B37994" s="294"/>
      <c r="C37994" s="294"/>
      <c r="D37994" s="294"/>
      <c r="E37994" s="294"/>
      <c r="F37994" s="294"/>
    </row>
    <row r="37995">
      <c r="A37995" s="294" t="s">
        <v>43317</v>
      </c>
      <c r="B37995" s="294"/>
      <c r="C37995" s="294"/>
      <c r="D37995" s="294"/>
      <c r="E37995" s="294"/>
      <c r="F37995" s="294"/>
    </row>
    <row r="37996">
      <c r="A37996" s="294" t="s">
        <v>44463</v>
      </c>
      <c r="B37996" s="294"/>
      <c r="C37996" s="294"/>
      <c r="D37996" s="294"/>
      <c r="E37996" s="294"/>
      <c r="F37996" s="294"/>
    </row>
    <row r="37997">
      <c r="A37997" s="294" t="s">
        <v>43933</v>
      </c>
      <c r="B37997" s="294"/>
      <c r="C37997" s="294"/>
      <c r="D37997" s="294"/>
      <c r="E37997" s="294"/>
      <c r="F37997" s="294"/>
    </row>
    <row r="37998">
      <c r="A37998" s="294" t="s">
        <v>44464</v>
      </c>
      <c r="B37998" s="294"/>
      <c r="C37998" s="294"/>
      <c r="D37998" s="294"/>
      <c r="E37998" s="294"/>
      <c r="F37998" s="294"/>
    </row>
    <row r="37999">
      <c r="A37999" s="294"/>
      <c r="B37999" s="294"/>
      <c r="C37999" s="294"/>
      <c r="D37999" s="294"/>
      <c r="E37999" s="294"/>
      <c r="F37999" s="294"/>
    </row>
    <row r="38000">
      <c r="A38000" s="294" t="s">
        <v>42145</v>
      </c>
      <c r="B38000" s="294"/>
      <c r="C38000" s="294"/>
      <c r="D38000" s="294"/>
      <c r="E38000" s="294"/>
      <c r="F38000" s="294"/>
    </row>
    <row r="38001">
      <c r="A38001" s="294" t="s">
        <v>23156</v>
      </c>
      <c r="B38001" s="294"/>
      <c r="C38001" s="294"/>
      <c r="D38001" s="294"/>
      <c r="E38001" s="294"/>
      <c r="F38001" s="294"/>
    </row>
    <row r="38002">
      <c r="A38002" s="294"/>
      <c r="B38002" s="294"/>
      <c r="C38002" s="294"/>
      <c r="D38002" s="294"/>
      <c r="E38002" s="294"/>
      <c r="F38002" s="294"/>
    </row>
    <row r="38003">
      <c r="A38003" s="294" t="s">
        <v>44465</v>
      </c>
      <c r="B38003" s="294"/>
      <c r="C38003" s="294"/>
      <c r="D38003" s="294"/>
      <c r="E38003" s="294"/>
      <c r="F38003" s="294"/>
    </row>
    <row r="38004">
      <c r="A38004" s="294" t="s">
        <v>44466</v>
      </c>
      <c r="B38004" s="294"/>
      <c r="C38004" s="294"/>
      <c r="D38004" s="294"/>
      <c r="E38004" s="294"/>
      <c r="F38004" s="294"/>
    </row>
    <row r="38005">
      <c r="A38005" s="294" t="s">
        <v>44467</v>
      </c>
      <c r="B38005" s="294"/>
      <c r="C38005" s="294"/>
      <c r="D38005" s="294"/>
      <c r="E38005" s="294"/>
      <c r="F38005" s="294"/>
    </row>
    <row r="38006">
      <c r="A38006" s="294" t="s">
        <v>44468</v>
      </c>
      <c r="B38006" s="294"/>
      <c r="C38006" s="294"/>
      <c r="D38006" s="294"/>
      <c r="E38006" s="294"/>
      <c r="F38006" s="294"/>
    </row>
    <row r="38007">
      <c r="A38007" s="294" t="s">
        <v>44469</v>
      </c>
      <c r="B38007" s="294"/>
      <c r="C38007" s="294"/>
      <c r="D38007" s="294"/>
      <c r="E38007" s="294"/>
      <c r="F38007" s="294"/>
    </row>
    <row r="38008">
      <c r="A38008" s="294" t="s">
        <v>44470</v>
      </c>
      <c r="B38008" s="294"/>
      <c r="C38008" s="294"/>
      <c r="D38008" s="294"/>
      <c r="E38008" s="294"/>
      <c r="F38008" s="294"/>
    </row>
    <row r="38009">
      <c r="A38009" s="294" t="s">
        <v>44471</v>
      </c>
      <c r="B38009" s="294"/>
      <c r="C38009" s="294"/>
      <c r="D38009" s="294"/>
      <c r="E38009" s="294"/>
      <c r="F38009" s="294"/>
    </row>
    <row r="38010">
      <c r="A38010" s="294"/>
      <c r="B38010" s="294"/>
      <c r="C38010" s="294"/>
      <c r="D38010" s="294"/>
      <c r="E38010" s="294"/>
      <c r="F38010" s="294"/>
    </row>
    <row r="38011">
      <c r="A38011" s="294" t="s">
        <v>40986</v>
      </c>
      <c r="B38011" s="294"/>
      <c r="C38011" s="294"/>
      <c r="D38011" s="294"/>
      <c r="E38011" s="294"/>
      <c r="F38011" s="294"/>
    </row>
    <row r="38012">
      <c r="A38012" s="294"/>
      <c r="B38012" s="294"/>
      <c r="C38012" s="294"/>
      <c r="D38012" s="294"/>
      <c r="E38012" s="294"/>
      <c r="F38012" s="294"/>
    </row>
    <row r="38013">
      <c r="A38013" s="294" t="s">
        <v>44472</v>
      </c>
      <c r="B38013" s="294"/>
      <c r="C38013" s="294"/>
      <c r="D38013" s="294"/>
      <c r="E38013" s="294"/>
      <c r="F38013" s="294"/>
    </row>
    <row r="38014">
      <c r="A38014" s="294" t="s">
        <v>44473</v>
      </c>
      <c r="B38014" s="294"/>
      <c r="C38014" s="294"/>
      <c r="D38014" s="294"/>
      <c r="E38014" s="294"/>
      <c r="F38014" s="294"/>
    </row>
    <row r="38015">
      <c r="A38015" s="294" t="s">
        <v>44474</v>
      </c>
      <c r="B38015" s="294"/>
      <c r="C38015" s="294"/>
      <c r="D38015" s="294"/>
      <c r="E38015" s="294"/>
      <c r="F38015" s="294"/>
    </row>
    <row r="38016">
      <c r="A38016" s="294" t="s">
        <v>44475</v>
      </c>
      <c r="B38016" s="294"/>
      <c r="C38016" s="294"/>
      <c r="D38016" s="294"/>
      <c r="E38016" s="294"/>
      <c r="F38016" s="294"/>
    </row>
    <row r="38017">
      <c r="A38017" s="294" t="s">
        <v>44476</v>
      </c>
      <c r="B38017" s="294"/>
      <c r="C38017" s="294"/>
      <c r="D38017" s="294"/>
      <c r="E38017" s="294"/>
      <c r="F38017" s="294"/>
    </row>
    <row r="38018">
      <c r="A38018" s="294" t="s">
        <v>44477</v>
      </c>
      <c r="B38018" s="294"/>
      <c r="C38018" s="294"/>
      <c r="D38018" s="294"/>
      <c r="E38018" s="294"/>
      <c r="F38018" s="294"/>
    </row>
    <row r="38019">
      <c r="A38019" s="294" t="s">
        <v>44478</v>
      </c>
      <c r="B38019" s="294"/>
      <c r="C38019" s="294"/>
      <c r="D38019" s="294"/>
      <c r="E38019" s="294"/>
      <c r="F38019" s="294"/>
    </row>
    <row r="38020">
      <c r="A38020" s="294" t="s">
        <v>44479</v>
      </c>
      <c r="B38020" s="294"/>
      <c r="C38020" s="294"/>
      <c r="D38020" s="294"/>
      <c r="E38020" s="294"/>
      <c r="F38020" s="294"/>
    </row>
    <row r="38021">
      <c r="A38021" s="294" t="s">
        <v>38302</v>
      </c>
      <c r="B38021" s="294"/>
      <c r="C38021" s="294"/>
      <c r="D38021" s="294"/>
      <c r="E38021" s="294"/>
      <c r="F38021" s="294"/>
    </row>
    <row r="38022">
      <c r="A38022" s="294" t="s">
        <v>44480</v>
      </c>
      <c r="B38022" s="294"/>
      <c r="C38022" s="294"/>
      <c r="D38022" s="294"/>
      <c r="E38022" s="294"/>
      <c r="F38022" s="294"/>
    </row>
    <row r="38023">
      <c r="A38023" s="294" t="s">
        <v>44481</v>
      </c>
      <c r="B38023" s="294"/>
      <c r="C38023" s="294"/>
      <c r="D38023" s="294"/>
      <c r="E38023" s="294"/>
      <c r="F38023" s="294"/>
    </row>
    <row r="38024">
      <c r="A38024" s="294" t="s">
        <v>44482</v>
      </c>
      <c r="B38024" s="294"/>
      <c r="C38024" s="294"/>
      <c r="D38024" s="294"/>
      <c r="E38024" s="294"/>
      <c r="F38024" s="294"/>
    </row>
    <row r="38025">
      <c r="A38025" s="294" t="s">
        <v>44483</v>
      </c>
      <c r="B38025" s="294"/>
      <c r="C38025" s="294"/>
      <c r="D38025" s="294"/>
      <c r="E38025" s="294"/>
      <c r="F38025" s="294"/>
    </row>
    <row r="38026">
      <c r="A38026" s="294"/>
      <c r="B38026" s="294"/>
      <c r="C38026" s="294"/>
      <c r="D38026" s="294"/>
      <c r="E38026" s="294"/>
      <c r="F38026" s="294"/>
    </row>
    <row r="38027">
      <c r="A38027" s="294" t="s">
        <v>41905</v>
      </c>
      <c r="B38027" s="294"/>
      <c r="C38027" s="294"/>
      <c r="D38027" s="294"/>
      <c r="E38027" s="294"/>
      <c r="F38027" s="294"/>
    </row>
    <row r="38028">
      <c r="A38028" s="294"/>
      <c r="B38028" s="294"/>
      <c r="C38028" s="294"/>
      <c r="D38028" s="294"/>
      <c r="E38028" s="294"/>
      <c r="F38028" s="294"/>
    </row>
    <row r="38029">
      <c r="A38029" s="294" t="s">
        <v>25511</v>
      </c>
      <c r="B38029" s="294"/>
      <c r="C38029" s="294"/>
      <c r="D38029" s="294"/>
      <c r="E38029" s="294"/>
      <c r="F38029" s="294"/>
    </row>
    <row r="38030">
      <c r="A38030" s="294" t="s">
        <v>21403</v>
      </c>
      <c r="B38030" s="294"/>
      <c r="C38030" s="294"/>
      <c r="D38030" s="294"/>
      <c r="E38030" s="294"/>
      <c r="F38030" s="294"/>
    </row>
    <row r="38031">
      <c r="A38031" s="294" t="s">
        <v>44484</v>
      </c>
      <c r="B38031" s="294"/>
      <c r="C38031" s="294"/>
      <c r="D38031" s="294"/>
      <c r="E38031" s="294"/>
      <c r="F38031" s="294"/>
    </row>
    <row r="38032">
      <c r="A38032" s="294" t="s">
        <v>44485</v>
      </c>
      <c r="B38032" s="294"/>
      <c r="C38032" s="294"/>
      <c r="D38032" s="294"/>
      <c r="E38032" s="294"/>
      <c r="F38032" s="294"/>
    </row>
    <row r="38033">
      <c r="A38033" s="294" t="s">
        <v>25506</v>
      </c>
      <c r="B38033" s="294"/>
      <c r="C38033" s="294"/>
      <c r="D38033" s="294"/>
      <c r="E38033" s="294"/>
      <c r="F38033" s="294"/>
    </row>
    <row r="38034">
      <c r="A38034" s="294" t="s">
        <v>44486</v>
      </c>
      <c r="B38034" s="294"/>
      <c r="C38034" s="294"/>
      <c r="D38034" s="294"/>
      <c r="E38034" s="294"/>
      <c r="F38034" s="294"/>
    </row>
    <row r="38035">
      <c r="A38035" s="294" t="s">
        <v>33144</v>
      </c>
      <c r="B38035" s="294"/>
      <c r="C38035" s="294"/>
      <c r="D38035" s="294"/>
      <c r="E38035" s="294"/>
      <c r="F38035" s="294"/>
    </row>
    <row r="38036">
      <c r="A38036" s="294" t="s">
        <v>44487</v>
      </c>
      <c r="B38036" s="294"/>
      <c r="C38036" s="294"/>
      <c r="D38036" s="294"/>
      <c r="E38036" s="294"/>
      <c r="F38036" s="294"/>
    </row>
    <row r="38037">
      <c r="A38037" s="294" t="s">
        <v>35254</v>
      </c>
      <c r="B38037" s="294"/>
      <c r="C38037" s="294"/>
      <c r="D38037" s="294"/>
      <c r="E38037" s="294"/>
      <c r="F38037" s="294"/>
    </row>
    <row r="38038">
      <c r="A38038" s="294" t="s">
        <v>33149</v>
      </c>
      <c r="B38038" s="294"/>
      <c r="C38038" s="294"/>
      <c r="D38038" s="294"/>
      <c r="E38038" s="294"/>
      <c r="F38038" s="294"/>
    </row>
    <row r="38039">
      <c r="A38039" s="294" t="s">
        <v>33148</v>
      </c>
      <c r="B38039" s="294"/>
      <c r="C38039" s="294"/>
      <c r="D38039" s="294"/>
      <c r="E38039" s="294"/>
      <c r="F38039" s="294"/>
    </row>
    <row r="38040">
      <c r="A38040" s="294" t="s">
        <v>44488</v>
      </c>
      <c r="B38040" s="294"/>
      <c r="C38040" s="294"/>
      <c r="D38040" s="294"/>
      <c r="E38040" s="294"/>
      <c r="F38040" s="294"/>
    </row>
    <row r="38041">
      <c r="A38041" s="294" t="s">
        <v>41618</v>
      </c>
      <c r="B38041" s="294"/>
      <c r="C38041" s="294"/>
      <c r="D38041" s="294"/>
      <c r="E38041" s="294"/>
      <c r="F38041" s="294"/>
    </row>
    <row r="38042">
      <c r="A38042" s="294" t="s">
        <v>24038</v>
      </c>
      <c r="B38042" s="294"/>
      <c r="C38042" s="294"/>
      <c r="D38042" s="294"/>
      <c r="E38042" s="294"/>
      <c r="F38042" s="294"/>
    </row>
    <row r="38043">
      <c r="A38043" s="294" t="s">
        <v>44489</v>
      </c>
      <c r="B38043" s="294"/>
      <c r="C38043" s="294"/>
      <c r="D38043" s="294"/>
      <c r="E38043" s="294"/>
      <c r="F38043" s="294"/>
    </row>
    <row r="38044">
      <c r="A38044" s="294" t="s">
        <v>44490</v>
      </c>
      <c r="B38044" s="294"/>
      <c r="C38044" s="294"/>
      <c r="D38044" s="294"/>
      <c r="E38044" s="294"/>
      <c r="F38044" s="294"/>
    </row>
    <row r="38045">
      <c r="A38045" s="294" t="s">
        <v>30767</v>
      </c>
      <c r="B38045" s="294"/>
      <c r="C38045" s="294"/>
      <c r="D38045" s="294"/>
      <c r="E38045" s="294"/>
      <c r="F38045" s="294"/>
    </row>
    <row r="38046">
      <c r="A38046" s="294" t="s">
        <v>44491</v>
      </c>
      <c r="B38046" s="294"/>
      <c r="C38046" s="294"/>
      <c r="D38046" s="294"/>
      <c r="E38046" s="294"/>
      <c r="F38046" s="294"/>
    </row>
    <row r="38047">
      <c r="A38047" s="294" t="s">
        <v>36119</v>
      </c>
      <c r="B38047" s="294"/>
      <c r="C38047" s="294"/>
      <c r="D38047" s="294"/>
      <c r="E38047" s="294"/>
      <c r="F38047" s="294"/>
    </row>
    <row r="38048">
      <c r="A38048" s="294" t="s">
        <v>44492</v>
      </c>
      <c r="B38048" s="294"/>
      <c r="C38048" s="294"/>
      <c r="D38048" s="294"/>
      <c r="E38048" s="294"/>
      <c r="F38048" s="294"/>
    </row>
    <row r="38049">
      <c r="A38049" s="294" t="s">
        <v>44493</v>
      </c>
      <c r="B38049" s="294"/>
      <c r="C38049" s="294"/>
      <c r="D38049" s="294"/>
      <c r="E38049" s="294"/>
      <c r="F38049" s="294"/>
    </row>
    <row r="38050">
      <c r="A38050" s="294"/>
      <c r="B38050" s="294"/>
      <c r="C38050" s="294"/>
      <c r="D38050" s="294"/>
      <c r="E38050" s="294"/>
      <c r="F38050" s="294"/>
    </row>
    <row r="38051">
      <c r="A38051" s="294" t="s">
        <v>42265</v>
      </c>
      <c r="B38051" s="294"/>
      <c r="C38051" s="294"/>
      <c r="D38051" s="294"/>
      <c r="E38051" s="294"/>
      <c r="F38051" s="294"/>
    </row>
    <row r="38052">
      <c r="A38052" s="294"/>
      <c r="B38052" s="294"/>
      <c r="C38052" s="294"/>
      <c r="D38052" s="294"/>
      <c r="E38052" s="294"/>
      <c r="F38052" s="294"/>
    </row>
    <row r="38053">
      <c r="A38053" s="294" t="s">
        <v>38028</v>
      </c>
      <c r="B38053" s="294"/>
      <c r="C38053" s="294"/>
      <c r="D38053" s="294"/>
      <c r="E38053" s="294"/>
      <c r="F38053" s="294"/>
    </row>
    <row r="38054">
      <c r="A38054" s="294" t="s">
        <v>41014</v>
      </c>
      <c r="B38054" s="294"/>
      <c r="C38054" s="294"/>
      <c r="D38054" s="294"/>
      <c r="E38054" s="294"/>
      <c r="F38054" s="294"/>
    </row>
    <row r="38055">
      <c r="A38055" s="294" t="s">
        <v>37464</v>
      </c>
      <c r="B38055" s="294"/>
      <c r="C38055" s="294"/>
      <c r="D38055" s="294"/>
      <c r="E38055" s="294"/>
      <c r="F38055" s="294"/>
    </row>
    <row r="38056">
      <c r="A38056" s="294" t="s">
        <v>42870</v>
      </c>
      <c r="B38056" s="294"/>
      <c r="C38056" s="294"/>
      <c r="D38056" s="294"/>
      <c r="E38056" s="294"/>
      <c r="F38056" s="294"/>
    </row>
    <row r="38057">
      <c r="A38057" s="294" t="s">
        <v>44494</v>
      </c>
      <c r="B38057" s="294"/>
      <c r="C38057" s="294"/>
      <c r="D38057" s="294"/>
      <c r="E38057" s="294"/>
      <c r="F38057" s="294"/>
    </row>
    <row r="38058">
      <c r="A38058" s="294" t="s">
        <v>41707</v>
      </c>
      <c r="B38058" s="294"/>
      <c r="C38058" s="294"/>
      <c r="D38058" s="294"/>
      <c r="E38058" s="294"/>
      <c r="F38058" s="294"/>
    </row>
    <row r="38059">
      <c r="A38059" s="294" t="s">
        <v>44495</v>
      </c>
      <c r="B38059" s="294"/>
      <c r="C38059" s="294"/>
      <c r="D38059" s="294"/>
      <c r="E38059" s="294"/>
      <c r="F38059" s="294"/>
    </row>
    <row r="38060">
      <c r="A38060" s="294" t="s">
        <v>39850</v>
      </c>
      <c r="B38060" s="294"/>
      <c r="C38060" s="294"/>
      <c r="D38060" s="294"/>
      <c r="E38060" s="294"/>
      <c r="F38060" s="294"/>
    </row>
    <row r="38061">
      <c r="A38061" s="294" t="s">
        <v>29302</v>
      </c>
      <c r="B38061" s="294"/>
      <c r="C38061" s="294"/>
      <c r="D38061" s="294"/>
      <c r="E38061" s="294"/>
      <c r="F38061" s="294"/>
    </row>
    <row r="38062">
      <c r="A38062" s="294" t="s">
        <v>42700</v>
      </c>
      <c r="B38062" s="294"/>
      <c r="C38062" s="294"/>
      <c r="D38062" s="294"/>
      <c r="E38062" s="294"/>
      <c r="F38062" s="294"/>
    </row>
    <row r="38063">
      <c r="A38063" s="294" t="s">
        <v>42703</v>
      </c>
      <c r="B38063" s="294"/>
      <c r="C38063" s="294"/>
      <c r="D38063" s="294"/>
      <c r="E38063" s="294"/>
      <c r="F38063" s="294"/>
    </row>
    <row r="38064">
      <c r="A38064" s="294" t="s">
        <v>42704</v>
      </c>
      <c r="B38064" s="294"/>
      <c r="C38064" s="294"/>
      <c r="D38064" s="294"/>
      <c r="E38064" s="294"/>
      <c r="F38064" s="294"/>
    </row>
    <row r="38065">
      <c r="A38065" s="294" t="s">
        <v>44496</v>
      </c>
      <c r="B38065" s="294"/>
      <c r="C38065" s="294"/>
      <c r="D38065" s="294"/>
      <c r="E38065" s="294"/>
      <c r="F38065" s="294"/>
    </row>
    <row r="38066">
      <c r="A38066" s="294" t="s">
        <v>44497</v>
      </c>
      <c r="B38066" s="294"/>
      <c r="C38066" s="294"/>
      <c r="D38066" s="294"/>
      <c r="E38066" s="294"/>
      <c r="F38066" s="294"/>
    </row>
    <row r="38067">
      <c r="A38067" s="294" t="s">
        <v>44498</v>
      </c>
      <c r="B38067" s="294"/>
      <c r="C38067" s="294"/>
      <c r="D38067" s="294"/>
      <c r="E38067" s="294"/>
      <c r="F38067" s="294"/>
    </row>
    <row r="38068">
      <c r="A38068" s="294" t="s">
        <v>44499</v>
      </c>
      <c r="B38068" s="294"/>
      <c r="C38068" s="294"/>
      <c r="D38068" s="294"/>
      <c r="E38068" s="294"/>
      <c r="F38068" s="294"/>
    </row>
    <row r="38069">
      <c r="A38069" s="294" t="s">
        <v>44500</v>
      </c>
      <c r="B38069" s="294"/>
      <c r="C38069" s="294"/>
      <c r="D38069" s="294"/>
      <c r="E38069" s="294"/>
      <c r="F38069" s="294"/>
    </row>
    <row r="38070">
      <c r="A38070" s="294" t="s">
        <v>44501</v>
      </c>
      <c r="B38070" s="294"/>
      <c r="C38070" s="294"/>
      <c r="D38070" s="294"/>
      <c r="E38070" s="294"/>
      <c r="F38070" s="294"/>
    </row>
    <row r="38071">
      <c r="A38071" s="294" t="s">
        <v>35479</v>
      </c>
      <c r="B38071" s="294"/>
      <c r="C38071" s="294"/>
      <c r="D38071" s="294"/>
      <c r="E38071" s="294"/>
      <c r="F38071" s="294"/>
    </row>
    <row r="38072">
      <c r="A38072" s="294" t="s">
        <v>39853</v>
      </c>
      <c r="B38072" s="294"/>
      <c r="C38072" s="294"/>
      <c r="D38072" s="294"/>
      <c r="E38072" s="294"/>
      <c r="F38072" s="294"/>
    </row>
    <row r="38073">
      <c r="A38073" s="294" t="s">
        <v>44502</v>
      </c>
      <c r="B38073" s="294"/>
      <c r="C38073" s="294"/>
      <c r="D38073" s="294"/>
      <c r="E38073" s="294"/>
      <c r="F38073" s="294"/>
    </row>
    <row r="38074">
      <c r="A38074" s="294"/>
      <c r="B38074" s="294"/>
      <c r="C38074" s="294"/>
      <c r="D38074" s="294"/>
      <c r="E38074" s="294"/>
      <c r="F38074" s="294"/>
    </row>
    <row r="38075">
      <c r="A38075" s="294" t="s">
        <v>41927</v>
      </c>
      <c r="B38075" s="294"/>
      <c r="C38075" s="294"/>
      <c r="D38075" s="294"/>
      <c r="E38075" s="294"/>
      <c r="F38075" s="294"/>
    </row>
    <row r="38076">
      <c r="A38076" s="294" t="s">
        <v>44503</v>
      </c>
      <c r="B38076" s="294"/>
      <c r="C38076" s="294"/>
      <c r="D38076" s="294"/>
      <c r="E38076" s="294"/>
      <c r="F38076" s="294"/>
    </row>
    <row r="38077">
      <c r="A38077" s="294" t="s">
        <v>21672</v>
      </c>
      <c r="B38077" s="294"/>
      <c r="C38077" s="294"/>
      <c r="D38077" s="294"/>
      <c r="E38077" s="294"/>
      <c r="F38077" s="294"/>
    </row>
    <row r="38078">
      <c r="A38078" s="294" t="s">
        <v>44456</v>
      </c>
      <c r="B38078" s="294"/>
      <c r="C38078" s="294"/>
      <c r="D38078" s="294"/>
      <c r="E38078" s="294"/>
      <c r="F38078" s="294"/>
    </row>
    <row r="38079">
      <c r="A38079" s="294"/>
      <c r="B38079" s="294"/>
      <c r="C38079" s="294"/>
      <c r="D38079" s="294"/>
      <c r="E38079" s="294"/>
      <c r="F38079" s="294"/>
    </row>
    <row r="38080">
      <c r="A38080" s="294"/>
      <c r="B38080" s="294"/>
      <c r="C38080" s="294"/>
      <c r="D38080" s="294"/>
      <c r="E38080" s="294"/>
      <c r="F38080" s="294"/>
    </row>
    <row r="38081">
      <c r="A38081" s="294" t="s">
        <v>21429</v>
      </c>
      <c r="B38081" s="294"/>
      <c r="C38081" s="294"/>
      <c r="D38081" s="294"/>
      <c r="E38081" s="294"/>
      <c r="F38081" s="294"/>
    </row>
    <row r="38082">
      <c r="A38082" s="294"/>
      <c r="B38082" s="294"/>
      <c r="C38082" s="294"/>
      <c r="D38082" s="294"/>
      <c r="E38082" s="294"/>
      <c r="F38082" s="294"/>
    </row>
    <row r="38083">
      <c r="A38083" s="294" t="s">
        <v>44504</v>
      </c>
      <c r="B38083" s="294"/>
      <c r="C38083" s="294"/>
      <c r="D38083" s="294"/>
      <c r="E38083" s="294"/>
      <c r="F38083" s="294"/>
    </row>
    <row r="38084">
      <c r="A38084" s="294" t="s">
        <v>44505</v>
      </c>
      <c r="B38084" s="294"/>
      <c r="C38084" s="294"/>
      <c r="D38084" s="294"/>
      <c r="E38084" s="294"/>
      <c r="F38084" s="294"/>
    </row>
    <row r="38085">
      <c r="A38085" s="294" t="s">
        <v>33856</v>
      </c>
      <c r="B38085" s="294"/>
      <c r="C38085" s="294"/>
      <c r="D38085" s="294"/>
      <c r="E38085" s="294"/>
      <c r="F38085" s="294"/>
    </row>
    <row r="38086">
      <c r="A38086" s="294" t="s">
        <v>38994</v>
      </c>
      <c r="B38086" s="294"/>
      <c r="C38086" s="294"/>
      <c r="D38086" s="294"/>
      <c r="E38086" s="294"/>
      <c r="F38086" s="294"/>
    </row>
    <row r="38087">
      <c r="A38087" s="294" t="s">
        <v>40187</v>
      </c>
      <c r="B38087" s="294"/>
      <c r="C38087" s="294"/>
      <c r="D38087" s="294"/>
      <c r="E38087" s="294"/>
      <c r="F38087" s="294"/>
    </row>
    <row r="38088">
      <c r="A38088" s="294" t="s">
        <v>44506</v>
      </c>
      <c r="B38088" s="294"/>
      <c r="C38088" s="294"/>
      <c r="D38088" s="294"/>
      <c r="E38088" s="294"/>
      <c r="F38088" s="294"/>
    </row>
    <row r="38089">
      <c r="A38089" s="294" t="s">
        <v>44507</v>
      </c>
      <c r="B38089" s="294"/>
      <c r="C38089" s="294"/>
      <c r="D38089" s="294"/>
      <c r="E38089" s="294"/>
      <c r="F38089" s="294"/>
    </row>
    <row r="38090">
      <c r="A38090" s="294" t="s">
        <v>44508</v>
      </c>
      <c r="B38090" s="294"/>
      <c r="C38090" s="294"/>
      <c r="D38090" s="294"/>
      <c r="E38090" s="294"/>
      <c r="F38090" s="294"/>
    </row>
    <row r="38091">
      <c r="A38091" s="294" t="s">
        <v>27027</v>
      </c>
      <c r="B38091" s="294"/>
      <c r="C38091" s="294"/>
      <c r="D38091" s="294"/>
      <c r="E38091" s="294"/>
      <c r="F38091" s="294"/>
    </row>
    <row r="38092">
      <c r="A38092" s="294" t="s">
        <v>26578</v>
      </c>
      <c r="B38092" s="294"/>
      <c r="C38092" s="294"/>
      <c r="D38092" s="294"/>
      <c r="E38092" s="294"/>
      <c r="F38092" s="294"/>
    </row>
    <row r="38093">
      <c r="A38093" s="294" t="s">
        <v>42282</v>
      </c>
      <c r="B38093" s="294"/>
      <c r="C38093" s="294"/>
      <c r="D38093" s="294"/>
      <c r="E38093" s="294"/>
      <c r="F38093" s="294"/>
    </row>
    <row r="38094">
      <c r="A38094" s="294"/>
      <c r="B38094" s="294"/>
      <c r="C38094" s="294"/>
      <c r="D38094" s="294"/>
      <c r="E38094" s="294"/>
      <c r="F38094" s="294"/>
    </row>
    <row r="38095">
      <c r="A38095" s="294"/>
      <c r="B38095" s="294"/>
      <c r="C38095" s="294"/>
      <c r="D38095" s="294"/>
      <c r="E38095" s="294"/>
      <c r="F38095" s="294"/>
    </row>
    <row r="38096">
      <c r="A38096" s="294"/>
      <c r="B38096" s="294"/>
      <c r="C38096" s="294"/>
      <c r="D38096" s="294"/>
      <c r="E38096" s="294"/>
      <c r="F38096" s="294"/>
    </row>
    <row r="38097">
      <c r="A38097" s="294" t="s">
        <v>21326</v>
      </c>
      <c r="B38097" s="294"/>
      <c r="C38097" s="294"/>
      <c r="D38097" s="294"/>
      <c r="E38097" s="294"/>
      <c r="F38097" s="294"/>
    </row>
    <row r="38098">
      <c r="A38098" s="294"/>
      <c r="B38098" s="294"/>
      <c r="C38098" s="294"/>
      <c r="D38098" s="294"/>
      <c r="E38098" s="294"/>
      <c r="F38098" s="294"/>
    </row>
    <row r="38099">
      <c r="A38099" s="294" t="s">
        <v>44509</v>
      </c>
      <c r="B38099" s="294"/>
      <c r="C38099" s="294"/>
      <c r="D38099" s="294"/>
      <c r="E38099" s="294"/>
      <c r="F38099" s="294"/>
    </row>
    <row r="38100">
      <c r="A38100" s="294" t="s">
        <v>17739</v>
      </c>
      <c r="B38100" s="294"/>
      <c r="C38100" s="294"/>
      <c r="D38100" s="294"/>
      <c r="E38100" s="294"/>
      <c r="F38100" s="294"/>
    </row>
    <row r="38101">
      <c r="A38101" s="294" t="s">
        <v>44510</v>
      </c>
      <c r="B38101" s="294"/>
      <c r="C38101" s="294"/>
      <c r="D38101" s="294"/>
      <c r="E38101" s="294"/>
      <c r="F38101" s="294"/>
    </row>
    <row r="38102">
      <c r="A38102" s="294" t="s">
        <v>17739</v>
      </c>
      <c r="B38102" s="294"/>
      <c r="C38102" s="294"/>
      <c r="D38102" s="294"/>
      <c r="E38102" s="294"/>
      <c r="F38102" s="294"/>
    </row>
    <row r="38103">
      <c r="A38103" s="294" t="s">
        <v>44511</v>
      </c>
      <c r="B38103" s="294"/>
      <c r="C38103" s="294"/>
      <c r="D38103" s="294"/>
      <c r="E38103" s="294"/>
      <c r="F38103" s="294"/>
    </row>
    <row r="38104">
      <c r="A38104" s="294" t="s">
        <v>44512</v>
      </c>
      <c r="B38104" s="294"/>
      <c r="C38104" s="294"/>
      <c r="D38104" s="294"/>
      <c r="E38104" s="294"/>
      <c r="F38104" s="294"/>
    </row>
    <row r="38105">
      <c r="A38105" s="294"/>
      <c r="B38105" s="294"/>
      <c r="C38105" s="294"/>
      <c r="D38105" s="294"/>
      <c r="E38105" s="294"/>
      <c r="F38105" s="294"/>
    </row>
    <row r="38106">
      <c r="A38106" s="294" t="s">
        <v>25653</v>
      </c>
      <c r="B38106" s="294"/>
      <c r="C38106" s="294"/>
      <c r="D38106" s="294"/>
      <c r="E38106" s="294"/>
      <c r="F38106" s="294"/>
    </row>
    <row r="38107">
      <c r="A38107" s="294" t="s">
        <v>25548</v>
      </c>
      <c r="B38107" s="294"/>
      <c r="C38107" s="294"/>
      <c r="D38107" s="294"/>
      <c r="E38107" s="294"/>
      <c r="F38107" s="294"/>
    </row>
    <row r="38108">
      <c r="A38108" s="294"/>
      <c r="B38108" s="294"/>
      <c r="C38108" s="294"/>
      <c r="D38108" s="294"/>
      <c r="E38108" s="294"/>
      <c r="F38108" s="294"/>
    </row>
    <row r="38109">
      <c r="A38109" s="294" t="s">
        <v>44513</v>
      </c>
      <c r="B38109" s="294"/>
      <c r="C38109" s="294"/>
      <c r="D38109" s="294"/>
      <c r="E38109" s="294"/>
      <c r="F38109" s="294"/>
    </row>
    <row r="38110">
      <c r="A38110" s="294" t="s">
        <v>44444</v>
      </c>
      <c r="B38110" s="294"/>
      <c r="C38110" s="294"/>
      <c r="D38110" s="294"/>
      <c r="E38110" s="294"/>
      <c r="F38110" s="294"/>
    </row>
    <row r="38111">
      <c r="A38111" s="294" t="s">
        <v>43096</v>
      </c>
      <c r="B38111" s="294"/>
      <c r="C38111" s="294"/>
      <c r="D38111" s="294"/>
      <c r="E38111" s="294"/>
      <c r="F38111" s="294"/>
    </row>
    <row r="38112">
      <c r="A38112" s="294" t="s">
        <v>44514</v>
      </c>
      <c r="B38112" s="294"/>
      <c r="C38112" s="294"/>
      <c r="D38112" s="294"/>
      <c r="E38112" s="294"/>
      <c r="F38112" s="294"/>
    </row>
    <row r="38113">
      <c r="A38113" s="294"/>
      <c r="B38113" s="294"/>
      <c r="C38113" s="294"/>
      <c r="D38113" s="294"/>
      <c r="E38113" s="294"/>
      <c r="F38113" s="294"/>
    </row>
    <row r="38114">
      <c r="A38114" s="294" t="s">
        <v>23201</v>
      </c>
      <c r="B38114" s="294"/>
      <c r="C38114" s="294"/>
      <c r="D38114" s="294"/>
      <c r="E38114" s="294"/>
      <c r="F38114" s="294"/>
    </row>
    <row r="38115">
      <c r="A38115" s="294" t="s">
        <v>26598</v>
      </c>
      <c r="B38115" s="294"/>
      <c r="C38115" s="294"/>
      <c r="D38115" s="294"/>
      <c r="E38115" s="294"/>
      <c r="F38115" s="294"/>
    </row>
    <row r="38116">
      <c r="A38116" s="294"/>
      <c r="B38116" s="294"/>
      <c r="C38116" s="294"/>
      <c r="D38116" s="294"/>
      <c r="E38116" s="294"/>
      <c r="F38116" s="294"/>
    </row>
    <row r="38117">
      <c r="A38117" s="294" t="s">
        <v>44442</v>
      </c>
      <c r="B38117" s="294"/>
      <c r="C38117" s="294"/>
      <c r="D38117" s="294"/>
      <c r="E38117" s="294"/>
      <c r="F38117" s="294"/>
    </row>
    <row r="38118">
      <c r="A38118" s="294" t="s">
        <v>44515</v>
      </c>
      <c r="B38118" s="294"/>
      <c r="C38118" s="294"/>
      <c r="D38118" s="294"/>
      <c r="E38118" s="294"/>
      <c r="F38118" s="294"/>
    </row>
    <row r="38119">
      <c r="A38119" s="294" t="s">
        <v>44516</v>
      </c>
      <c r="B38119" s="294"/>
      <c r="C38119" s="294"/>
      <c r="D38119" s="294"/>
      <c r="E38119" s="294"/>
      <c r="F38119" s="294"/>
    </row>
    <row r="38120">
      <c r="A38120" s="294"/>
      <c r="B38120" s="294"/>
      <c r="C38120" s="294"/>
      <c r="D38120" s="294"/>
      <c r="E38120" s="294"/>
      <c r="F38120" s="294"/>
    </row>
    <row r="38121">
      <c r="A38121" s="294" t="s">
        <v>24089</v>
      </c>
      <c r="B38121" s="294"/>
      <c r="C38121" s="294"/>
      <c r="D38121" s="294"/>
      <c r="E38121" s="294"/>
      <c r="F38121" s="294"/>
    </row>
    <row r="38122">
      <c r="A38122" s="294"/>
      <c r="B38122" s="294"/>
      <c r="C38122" s="294"/>
      <c r="D38122" s="294"/>
      <c r="E38122" s="294"/>
      <c r="F38122" s="294"/>
    </row>
    <row r="38123">
      <c r="A38123" s="294" t="s">
        <v>44517</v>
      </c>
      <c r="B38123" s="294"/>
      <c r="C38123" s="294"/>
      <c r="D38123" s="294"/>
      <c r="E38123" s="294"/>
      <c r="F38123" s="294"/>
    </row>
    <row r="38124">
      <c r="A38124" s="294" t="s">
        <v>39962</v>
      </c>
      <c r="B38124" s="294"/>
      <c r="C38124" s="294"/>
      <c r="D38124" s="294"/>
      <c r="E38124" s="294"/>
      <c r="F38124" s="294"/>
    </row>
    <row r="38125">
      <c r="A38125" s="294" t="s">
        <v>44518</v>
      </c>
      <c r="B38125" s="294"/>
      <c r="C38125" s="294"/>
      <c r="D38125" s="294"/>
      <c r="E38125" s="294"/>
      <c r="F38125" s="294"/>
    </row>
    <row r="38126">
      <c r="A38126" s="294" t="s">
        <v>44519</v>
      </c>
      <c r="B38126" s="294"/>
      <c r="C38126" s="294"/>
      <c r="D38126" s="294"/>
      <c r="E38126" s="294"/>
      <c r="F38126" s="294"/>
    </row>
    <row r="38127">
      <c r="A38127" s="294" t="s">
        <v>43094</v>
      </c>
      <c r="B38127" s="294"/>
      <c r="C38127" s="294"/>
      <c r="D38127" s="294"/>
      <c r="E38127" s="294"/>
      <c r="F38127" s="294"/>
    </row>
    <row r="38128">
      <c r="A38128" s="294" t="s">
        <v>44520</v>
      </c>
      <c r="B38128" s="294"/>
      <c r="C38128" s="294"/>
      <c r="D38128" s="294"/>
      <c r="E38128" s="294"/>
      <c r="F38128" s="294"/>
    </row>
    <row r="38129">
      <c r="A38129" s="294"/>
      <c r="B38129" s="294"/>
      <c r="C38129" s="294"/>
      <c r="D38129" s="294"/>
      <c r="E38129" s="294"/>
      <c r="F38129" s="294"/>
    </row>
    <row r="38130">
      <c r="A38130" s="294" t="s">
        <v>42214</v>
      </c>
      <c r="B38130" s="294"/>
      <c r="C38130" s="294"/>
      <c r="D38130" s="294"/>
      <c r="E38130" s="294"/>
      <c r="F38130" s="294"/>
    </row>
    <row r="38131">
      <c r="A38131" s="294"/>
      <c r="B38131" s="294"/>
      <c r="C38131" s="294"/>
      <c r="D38131" s="294"/>
      <c r="E38131" s="294"/>
      <c r="F38131" s="294"/>
    </row>
    <row r="38132">
      <c r="A38132" s="294" t="s">
        <v>44521</v>
      </c>
      <c r="B38132" s="294"/>
      <c r="C38132" s="294"/>
      <c r="D38132" s="294"/>
      <c r="E38132" s="294"/>
      <c r="F38132" s="294"/>
    </row>
    <row r="38133">
      <c r="A38133" s="294" t="s">
        <v>44522</v>
      </c>
      <c r="B38133" s="294"/>
      <c r="C38133" s="294"/>
      <c r="D38133" s="294"/>
      <c r="E38133" s="294"/>
      <c r="F38133" s="294"/>
    </row>
    <row r="38134">
      <c r="A38134" s="294" t="s">
        <v>44523</v>
      </c>
      <c r="B38134" s="294"/>
      <c r="C38134" s="294"/>
      <c r="D38134" s="294"/>
      <c r="E38134" s="294"/>
      <c r="F38134" s="294"/>
    </row>
    <row r="38135">
      <c r="A38135" s="294" t="s">
        <v>44524</v>
      </c>
      <c r="B38135" s="294"/>
      <c r="C38135" s="294"/>
      <c r="D38135" s="294"/>
      <c r="E38135" s="294"/>
      <c r="F38135" s="294"/>
    </row>
    <row r="38136">
      <c r="A38136" s="294" t="s">
        <v>44525</v>
      </c>
      <c r="B38136" s="294"/>
      <c r="C38136" s="294"/>
      <c r="D38136" s="294"/>
      <c r="E38136" s="294"/>
      <c r="F38136" s="294"/>
    </row>
    <row r="38137">
      <c r="A38137" s="294" t="s">
        <v>44526</v>
      </c>
      <c r="B38137" s="294"/>
      <c r="C38137" s="294"/>
      <c r="D38137" s="294"/>
      <c r="E38137" s="294"/>
      <c r="F38137" s="294"/>
    </row>
    <row r="38138">
      <c r="A38138" s="294"/>
      <c r="B38138" s="294"/>
      <c r="C38138" s="294"/>
      <c r="D38138" s="294"/>
      <c r="E38138" s="294"/>
      <c r="F38138" s="294"/>
    </row>
    <row r="38139">
      <c r="A38139" s="294" t="s">
        <v>43660</v>
      </c>
      <c r="B38139" s="294"/>
      <c r="C38139" s="294"/>
      <c r="D38139" s="294"/>
      <c r="E38139" s="294"/>
      <c r="F38139" s="294"/>
    </row>
    <row r="38140">
      <c r="A38140" s="294" t="s">
        <v>29043</v>
      </c>
      <c r="B38140" s="294"/>
      <c r="C38140" s="294"/>
      <c r="D38140" s="294"/>
      <c r="E38140" s="294"/>
      <c r="F38140" s="294"/>
    </row>
    <row r="38141">
      <c r="A38141" s="294" t="s">
        <v>44527</v>
      </c>
      <c r="B38141" s="294"/>
      <c r="C38141" s="294"/>
      <c r="D38141" s="294"/>
      <c r="E38141" s="294"/>
      <c r="F38141" s="294"/>
    </row>
    <row r="38142">
      <c r="A38142" s="294" t="s">
        <v>21618</v>
      </c>
      <c r="B38142" s="294"/>
      <c r="C38142" s="294"/>
      <c r="D38142" s="294"/>
      <c r="E38142" s="294"/>
      <c r="F38142" s="294"/>
    </row>
    <row r="38143">
      <c r="A38143" s="294" t="s">
        <v>44528</v>
      </c>
      <c r="B38143" s="294"/>
      <c r="C38143" s="294"/>
      <c r="D38143" s="294"/>
      <c r="E38143" s="294"/>
      <c r="F38143" s="294"/>
    </row>
    <row r="38144">
      <c r="A38144" s="294"/>
      <c r="B38144" s="294"/>
      <c r="C38144" s="294"/>
      <c r="D38144" s="294"/>
      <c r="E38144" s="294"/>
      <c r="F38144" s="294"/>
    </row>
    <row r="38145">
      <c r="A38145" s="294"/>
      <c r="B38145" s="294"/>
      <c r="C38145" s="294"/>
      <c r="D38145" s="294"/>
      <c r="E38145" s="294"/>
      <c r="F38145" s="294"/>
    </row>
    <row r="38146">
      <c r="A38146" s="294"/>
      <c r="B38146" s="294"/>
      <c r="C38146" s="294"/>
      <c r="D38146" s="294"/>
      <c r="E38146" s="294"/>
      <c r="F38146" s="294"/>
    </row>
    <row r="38147">
      <c r="A38147" s="294" t="s">
        <v>22512</v>
      </c>
      <c r="B38147" s="294"/>
      <c r="C38147" s="294"/>
      <c r="D38147" s="294"/>
      <c r="E38147" s="294"/>
      <c r="F38147" s="294"/>
    </row>
    <row r="38148">
      <c r="A38148" s="294" t="s">
        <v>26617</v>
      </c>
      <c r="B38148" s="294"/>
      <c r="C38148" s="294"/>
      <c r="D38148" s="294"/>
      <c r="E38148" s="294"/>
      <c r="F38148" s="294"/>
    </row>
    <row r="38149">
      <c r="A38149" s="294"/>
      <c r="B38149" s="294"/>
      <c r="C38149" s="294"/>
      <c r="D38149" s="294"/>
      <c r="E38149" s="294"/>
      <c r="F38149" s="294"/>
    </row>
    <row r="38150">
      <c r="A38150" s="294" t="s">
        <v>44529</v>
      </c>
      <c r="B38150" s="294"/>
      <c r="C38150" s="294"/>
      <c r="D38150" s="294"/>
      <c r="E38150" s="294"/>
      <c r="F38150" s="294"/>
    </row>
    <row r="38151">
      <c r="A38151" s="294" t="s">
        <v>44530</v>
      </c>
      <c r="B38151" s="294"/>
      <c r="C38151" s="294"/>
      <c r="D38151" s="294"/>
      <c r="E38151" s="294"/>
      <c r="F38151" s="294"/>
    </row>
    <row r="38152">
      <c r="A38152" s="294"/>
      <c r="B38152" s="294"/>
      <c r="C38152" s="294"/>
      <c r="D38152" s="294"/>
      <c r="E38152" s="294"/>
      <c r="F38152" s="294"/>
    </row>
    <row r="38153">
      <c r="A38153" s="294" t="s">
        <v>22784</v>
      </c>
      <c r="B38153" s="294"/>
      <c r="C38153" s="294"/>
      <c r="D38153" s="294"/>
      <c r="E38153" s="294"/>
      <c r="F38153" s="294"/>
    </row>
    <row r="38154">
      <c r="A38154" s="294" t="s">
        <v>44531</v>
      </c>
      <c r="B38154" s="294"/>
      <c r="C38154" s="294"/>
      <c r="D38154" s="294"/>
      <c r="E38154" s="294"/>
      <c r="F38154" s="294"/>
    </row>
    <row r="38155">
      <c r="A38155" s="294" t="s">
        <v>38882</v>
      </c>
      <c r="B38155" s="294"/>
      <c r="C38155" s="294"/>
      <c r="D38155" s="294"/>
      <c r="E38155" s="294"/>
      <c r="F38155" s="294"/>
    </row>
    <row r="38156">
      <c r="A38156" s="294" t="s">
        <v>44532</v>
      </c>
      <c r="B38156" s="294"/>
      <c r="C38156" s="294"/>
      <c r="D38156" s="294"/>
      <c r="E38156" s="294"/>
      <c r="F38156" s="294"/>
    </row>
    <row r="38157">
      <c r="A38157" s="294" t="s">
        <v>44533</v>
      </c>
      <c r="B38157" s="294"/>
      <c r="C38157" s="294"/>
      <c r="D38157" s="294"/>
      <c r="E38157" s="294"/>
      <c r="F38157" s="294"/>
    </row>
    <row r="38158">
      <c r="A38158" s="294" t="s">
        <v>44534</v>
      </c>
      <c r="B38158" s="294"/>
      <c r="C38158" s="294"/>
      <c r="D38158" s="294"/>
      <c r="E38158" s="294"/>
      <c r="F38158" s="294"/>
    </row>
    <row r="38159">
      <c r="A38159" s="294" t="s">
        <v>44535</v>
      </c>
      <c r="B38159" s="294"/>
      <c r="C38159" s="294"/>
      <c r="D38159" s="294"/>
      <c r="E38159" s="294"/>
      <c r="F38159" s="294"/>
    </row>
    <row r="38160">
      <c r="A38160" s="294" t="s">
        <v>44536</v>
      </c>
      <c r="B38160" s="294"/>
      <c r="C38160" s="294"/>
      <c r="D38160" s="294"/>
      <c r="E38160" s="294"/>
      <c r="F38160" s="294"/>
    </row>
    <row r="38161">
      <c r="A38161" s="294" t="s">
        <v>44537</v>
      </c>
      <c r="B38161" s="294"/>
      <c r="C38161" s="294"/>
      <c r="D38161" s="294"/>
      <c r="E38161" s="294"/>
      <c r="F38161" s="294"/>
    </row>
    <row r="38162">
      <c r="A38162" s="294" t="s">
        <v>44538</v>
      </c>
      <c r="B38162" s="294"/>
      <c r="C38162" s="294"/>
      <c r="D38162" s="294"/>
      <c r="E38162" s="294"/>
      <c r="F38162" s="294"/>
    </row>
    <row r="38163">
      <c r="A38163" s="294" t="s">
        <v>44539</v>
      </c>
      <c r="B38163" s="294"/>
      <c r="C38163" s="294"/>
      <c r="D38163" s="294"/>
      <c r="E38163" s="294"/>
      <c r="F38163" s="294"/>
    </row>
    <row r="38164">
      <c r="A38164" s="294" t="s">
        <v>44540</v>
      </c>
      <c r="B38164" s="294"/>
      <c r="C38164" s="294"/>
      <c r="D38164" s="294"/>
      <c r="E38164" s="294"/>
      <c r="F38164" s="294"/>
    </row>
    <row r="38165">
      <c r="A38165" s="294"/>
      <c r="B38165" s="294"/>
      <c r="C38165" s="294"/>
      <c r="D38165" s="294"/>
      <c r="E38165" s="294"/>
      <c r="F38165" s="294"/>
    </row>
    <row r="38166">
      <c r="A38166" s="294" t="s">
        <v>24323</v>
      </c>
      <c r="B38166" s="294"/>
      <c r="C38166" s="294"/>
      <c r="D38166" s="294"/>
      <c r="E38166" s="294"/>
      <c r="F38166" s="294"/>
    </row>
    <row r="38167">
      <c r="A38167" s="294" t="s">
        <v>23704</v>
      </c>
      <c r="B38167" s="294"/>
      <c r="C38167" s="294"/>
      <c r="D38167" s="294"/>
      <c r="E38167" s="294"/>
      <c r="F38167" s="294"/>
    </row>
    <row r="38168">
      <c r="A38168" s="294"/>
      <c r="B38168" s="294"/>
      <c r="C38168" s="294"/>
      <c r="D38168" s="294"/>
      <c r="E38168" s="294"/>
      <c r="F38168" s="294"/>
    </row>
    <row r="38169">
      <c r="A38169" s="294" t="s">
        <v>44541</v>
      </c>
      <c r="B38169" s="294"/>
      <c r="C38169" s="294"/>
      <c r="D38169" s="294"/>
      <c r="E38169" s="294"/>
      <c r="F38169" s="294"/>
    </row>
    <row r="38170">
      <c r="A38170" s="294" t="s">
        <v>40338</v>
      </c>
      <c r="B38170" s="294"/>
      <c r="C38170" s="294"/>
      <c r="D38170" s="294"/>
      <c r="E38170" s="294"/>
      <c r="F38170" s="294"/>
    </row>
    <row r="38171">
      <c r="A38171" s="294" t="s">
        <v>44389</v>
      </c>
      <c r="B38171" s="294"/>
      <c r="C38171" s="294"/>
      <c r="D38171" s="294"/>
      <c r="E38171" s="294"/>
      <c r="F38171" s="294"/>
    </row>
    <row r="38172">
      <c r="A38172" s="294" t="s">
        <v>44542</v>
      </c>
      <c r="B38172" s="294"/>
      <c r="C38172" s="294"/>
      <c r="D38172" s="294"/>
      <c r="E38172" s="294"/>
      <c r="F38172" s="294"/>
    </row>
    <row r="38173">
      <c r="A38173" s="294" t="s">
        <v>44543</v>
      </c>
      <c r="B38173" s="294"/>
      <c r="C38173" s="294"/>
      <c r="D38173" s="294"/>
      <c r="E38173" s="294"/>
      <c r="F38173" s="294"/>
    </row>
    <row r="38174">
      <c r="A38174" s="294" t="s">
        <v>44544</v>
      </c>
      <c r="B38174" s="294"/>
      <c r="C38174" s="294"/>
      <c r="D38174" s="294"/>
      <c r="E38174" s="294"/>
      <c r="F38174" s="294"/>
    </row>
    <row r="38175">
      <c r="A38175" s="294"/>
      <c r="B38175" s="294"/>
      <c r="C38175" s="294"/>
      <c r="D38175" s="294"/>
      <c r="E38175" s="294"/>
      <c r="F38175" s="294"/>
    </row>
    <row r="38176">
      <c r="A38176" s="294" t="s">
        <v>42145</v>
      </c>
      <c r="B38176" s="294"/>
      <c r="C38176" s="294"/>
      <c r="D38176" s="294"/>
      <c r="E38176" s="294"/>
      <c r="F38176" s="294"/>
    </row>
    <row r="38177">
      <c r="A38177" s="294" t="s">
        <v>23068</v>
      </c>
      <c r="B38177" s="294"/>
      <c r="C38177" s="294"/>
      <c r="D38177" s="294"/>
      <c r="E38177" s="294"/>
      <c r="F38177" s="294"/>
    </row>
    <row r="38178">
      <c r="A38178" s="294"/>
      <c r="B38178" s="294"/>
      <c r="C38178" s="294"/>
      <c r="D38178" s="294"/>
      <c r="E38178" s="294"/>
      <c r="F38178" s="294"/>
    </row>
    <row r="38179">
      <c r="A38179" s="294" t="s">
        <v>44545</v>
      </c>
      <c r="B38179" s="294"/>
      <c r="C38179" s="294"/>
      <c r="D38179" s="294"/>
      <c r="E38179" s="294"/>
      <c r="F38179" s="294"/>
    </row>
    <row r="38180">
      <c r="A38180" s="294" t="s">
        <v>44546</v>
      </c>
      <c r="B38180" s="294"/>
      <c r="C38180" s="294"/>
      <c r="D38180" s="294"/>
      <c r="E38180" s="294"/>
      <c r="F38180" s="294"/>
    </row>
    <row r="38181">
      <c r="A38181" s="294" t="s">
        <v>44547</v>
      </c>
      <c r="B38181" s="294"/>
      <c r="C38181" s="294"/>
      <c r="D38181" s="294"/>
      <c r="E38181" s="294"/>
      <c r="F38181" s="294"/>
    </row>
    <row r="38182">
      <c r="A38182" s="294" t="s">
        <v>44548</v>
      </c>
      <c r="B38182" s="294"/>
      <c r="C38182" s="294"/>
      <c r="D38182" s="294"/>
      <c r="E38182" s="294"/>
      <c r="F38182" s="294"/>
    </row>
    <row r="38183">
      <c r="A38183" s="294" t="s">
        <v>44549</v>
      </c>
      <c r="B38183" s="294"/>
      <c r="C38183" s="294"/>
      <c r="D38183" s="294"/>
      <c r="E38183" s="294"/>
      <c r="F38183" s="294"/>
    </row>
    <row r="38184">
      <c r="A38184" s="294" t="s">
        <v>44550</v>
      </c>
      <c r="B38184" s="294"/>
      <c r="C38184" s="294"/>
      <c r="D38184" s="294"/>
      <c r="E38184" s="294"/>
      <c r="F38184" s="294"/>
    </row>
    <row r="38185">
      <c r="A38185" s="294" t="s">
        <v>44551</v>
      </c>
      <c r="B38185" s="294"/>
      <c r="C38185" s="294"/>
      <c r="D38185" s="294"/>
      <c r="E38185" s="294"/>
      <c r="F38185" s="294"/>
    </row>
    <row r="38186">
      <c r="A38186" s="294" t="s">
        <v>22621</v>
      </c>
      <c r="B38186" s="294"/>
      <c r="C38186" s="294"/>
      <c r="D38186" s="294"/>
      <c r="E38186" s="294"/>
      <c r="F38186" s="294"/>
    </row>
    <row r="38187">
      <c r="A38187" s="294" t="s">
        <v>44552</v>
      </c>
      <c r="B38187" s="294"/>
      <c r="C38187" s="294"/>
      <c r="D38187" s="294"/>
      <c r="E38187" s="294"/>
      <c r="F38187" s="294"/>
    </row>
    <row r="38188">
      <c r="A38188" s="294" t="s">
        <v>44553</v>
      </c>
      <c r="B38188" s="294"/>
      <c r="C38188" s="294"/>
      <c r="D38188" s="294"/>
      <c r="E38188" s="294"/>
      <c r="F38188" s="294"/>
    </row>
    <row r="38189">
      <c r="A38189" s="294" t="s">
        <v>44554</v>
      </c>
      <c r="B38189" s="294"/>
      <c r="C38189" s="294"/>
      <c r="D38189" s="294"/>
      <c r="E38189" s="294"/>
      <c r="F38189" s="294"/>
    </row>
    <row r="38190">
      <c r="A38190" s="294" t="s">
        <v>44555</v>
      </c>
      <c r="B38190" s="294"/>
      <c r="C38190" s="294"/>
      <c r="D38190" s="294"/>
      <c r="E38190" s="294"/>
      <c r="F38190" s="294"/>
    </row>
    <row r="38191">
      <c r="A38191" s="294" t="s">
        <v>43642</v>
      </c>
      <c r="B38191" s="294"/>
      <c r="C38191" s="294"/>
      <c r="D38191" s="294"/>
      <c r="E38191" s="294"/>
      <c r="F38191" s="294"/>
    </row>
    <row r="38192">
      <c r="A38192" s="294" t="s">
        <v>40338</v>
      </c>
      <c r="B38192" s="294"/>
      <c r="C38192" s="294"/>
      <c r="D38192" s="294"/>
      <c r="E38192" s="294"/>
      <c r="F38192" s="294"/>
    </row>
    <row r="38193">
      <c r="A38193" s="294" t="s">
        <v>44556</v>
      </c>
      <c r="B38193" s="294"/>
      <c r="C38193" s="294"/>
      <c r="D38193" s="294"/>
      <c r="E38193" s="294"/>
      <c r="F38193" s="294"/>
    </row>
    <row r="38194">
      <c r="A38194" s="294" t="s">
        <v>44557</v>
      </c>
      <c r="B38194" s="294"/>
      <c r="C38194" s="294"/>
      <c r="D38194" s="294"/>
      <c r="E38194" s="294"/>
      <c r="F38194" s="294"/>
    </row>
    <row r="38195">
      <c r="A38195" s="294" t="s">
        <v>44558</v>
      </c>
      <c r="B38195" s="294"/>
      <c r="C38195" s="294"/>
      <c r="D38195" s="294"/>
      <c r="E38195" s="294"/>
      <c r="F38195" s="294"/>
    </row>
    <row r="38196">
      <c r="A38196" s="294" t="s">
        <v>44559</v>
      </c>
      <c r="B38196" s="294"/>
      <c r="C38196" s="294"/>
      <c r="D38196" s="294"/>
      <c r="E38196" s="294"/>
      <c r="F38196" s="294"/>
    </row>
    <row r="38197">
      <c r="A38197" s="294" t="s">
        <v>44560</v>
      </c>
      <c r="B38197" s="294"/>
      <c r="C38197" s="294"/>
      <c r="D38197" s="294"/>
      <c r="E38197" s="294"/>
      <c r="F38197" s="294"/>
    </row>
    <row r="38198">
      <c r="A38198" s="294" t="s">
        <v>44561</v>
      </c>
      <c r="B38198" s="294"/>
      <c r="C38198" s="294"/>
      <c r="D38198" s="294"/>
      <c r="E38198" s="294"/>
      <c r="F38198" s="294"/>
    </row>
    <row r="38199">
      <c r="A38199" s="294" t="s">
        <v>44562</v>
      </c>
      <c r="B38199" s="294"/>
      <c r="C38199" s="294"/>
      <c r="D38199" s="294"/>
      <c r="E38199" s="294"/>
      <c r="F38199" s="294"/>
    </row>
    <row r="38200">
      <c r="A38200" s="294" t="s">
        <v>44563</v>
      </c>
      <c r="B38200" s="294"/>
      <c r="C38200" s="294"/>
      <c r="D38200" s="294"/>
      <c r="E38200" s="294"/>
      <c r="F38200" s="294"/>
    </row>
    <row r="38201">
      <c r="A38201" s="294"/>
      <c r="B38201" s="294"/>
      <c r="C38201" s="294"/>
      <c r="D38201" s="294"/>
      <c r="E38201" s="294"/>
      <c r="F38201" s="294"/>
    </row>
    <row r="38202">
      <c r="A38202" s="294"/>
      <c r="B38202" s="294"/>
      <c r="C38202" s="294"/>
      <c r="D38202" s="294"/>
      <c r="E38202" s="294"/>
      <c r="F38202" s="294"/>
    </row>
    <row r="38203">
      <c r="A38203" s="294"/>
      <c r="B38203" s="294"/>
      <c r="C38203" s="294"/>
      <c r="D38203" s="294"/>
      <c r="E38203" s="294"/>
      <c r="F38203" s="294"/>
    </row>
    <row r="38204">
      <c r="A38204" s="294" t="s">
        <v>42249</v>
      </c>
      <c r="B38204" s="294"/>
      <c r="C38204" s="294"/>
      <c r="D38204" s="294"/>
      <c r="E38204" s="294"/>
      <c r="F38204" s="294"/>
    </row>
    <row r="38205">
      <c r="A38205" s="294"/>
      <c r="B38205" s="294"/>
      <c r="C38205" s="294"/>
      <c r="D38205" s="294"/>
      <c r="E38205" s="294"/>
      <c r="F38205" s="294"/>
    </row>
    <row r="38206">
      <c r="A38206" s="294" t="s">
        <v>44564</v>
      </c>
      <c r="B38206" s="294"/>
      <c r="C38206" s="294"/>
      <c r="D38206" s="294"/>
      <c r="E38206" s="294"/>
      <c r="F38206" s="294"/>
    </row>
    <row r="38207">
      <c r="A38207" s="294" t="s">
        <v>44565</v>
      </c>
      <c r="B38207" s="294"/>
      <c r="C38207" s="294"/>
      <c r="D38207" s="294"/>
      <c r="E38207" s="294"/>
      <c r="F38207" s="294"/>
    </row>
    <row r="38208">
      <c r="A38208" s="294" t="s">
        <v>21403</v>
      </c>
      <c r="B38208" s="294"/>
      <c r="C38208" s="294"/>
      <c r="D38208" s="294"/>
      <c r="E38208" s="294"/>
      <c r="F38208" s="294"/>
    </row>
    <row r="38209">
      <c r="A38209" s="294" t="s">
        <v>44566</v>
      </c>
      <c r="B38209" s="294"/>
      <c r="C38209" s="294"/>
      <c r="D38209" s="294"/>
      <c r="E38209" s="294"/>
      <c r="F38209" s="294"/>
    </row>
    <row r="38210">
      <c r="A38210" s="294" t="s">
        <v>44567</v>
      </c>
      <c r="B38210" s="294"/>
      <c r="C38210" s="294"/>
      <c r="D38210" s="294"/>
      <c r="E38210" s="294"/>
      <c r="F38210" s="294"/>
    </row>
    <row r="38211">
      <c r="A38211" s="294" t="s">
        <v>44568</v>
      </c>
      <c r="B38211" s="294"/>
      <c r="C38211" s="294"/>
      <c r="D38211" s="294"/>
      <c r="E38211" s="294"/>
      <c r="F38211" s="294"/>
    </row>
    <row r="38212">
      <c r="A38212" s="294" t="s">
        <v>44569</v>
      </c>
      <c r="B38212" s="294"/>
      <c r="C38212" s="294"/>
      <c r="D38212" s="294"/>
      <c r="E38212" s="294"/>
      <c r="F38212" s="294"/>
    </row>
    <row r="38213">
      <c r="A38213" s="294" t="s">
        <v>44570</v>
      </c>
      <c r="B38213" s="294"/>
      <c r="C38213" s="294"/>
      <c r="D38213" s="294"/>
      <c r="E38213" s="294"/>
      <c r="F38213" s="294"/>
    </row>
    <row r="38214">
      <c r="A38214" s="294" t="s">
        <v>44571</v>
      </c>
      <c r="B38214" s="294"/>
      <c r="C38214" s="294"/>
      <c r="D38214" s="294"/>
      <c r="E38214" s="294"/>
      <c r="F38214" s="294"/>
    </row>
    <row r="38215">
      <c r="A38215" s="294" t="s">
        <v>44572</v>
      </c>
      <c r="B38215" s="294"/>
      <c r="C38215" s="294"/>
      <c r="D38215" s="294"/>
      <c r="E38215" s="294"/>
      <c r="F38215" s="294"/>
    </row>
    <row r="38216">
      <c r="A38216" s="294"/>
      <c r="B38216" s="294"/>
      <c r="C38216" s="294"/>
      <c r="D38216" s="294"/>
      <c r="E38216" s="294"/>
      <c r="F38216" s="294"/>
    </row>
    <row r="38217">
      <c r="A38217" s="294" t="s">
        <v>43145</v>
      </c>
      <c r="B38217" s="294"/>
      <c r="C38217" s="294"/>
      <c r="D38217" s="294"/>
      <c r="E38217" s="294"/>
      <c r="F38217" s="294"/>
    </row>
    <row r="38218">
      <c r="A38218" s="294"/>
      <c r="B38218" s="294"/>
      <c r="C38218" s="294"/>
      <c r="D38218" s="294"/>
      <c r="E38218" s="294"/>
      <c r="F38218" s="294"/>
    </row>
    <row r="38219">
      <c r="A38219" s="294" t="s">
        <v>44573</v>
      </c>
      <c r="B38219" s="294"/>
      <c r="C38219" s="294"/>
      <c r="D38219" s="294"/>
      <c r="E38219" s="294"/>
      <c r="F38219" s="294"/>
    </row>
    <row r="38220">
      <c r="A38220" s="294" t="s">
        <v>38799</v>
      </c>
      <c r="B38220" s="294"/>
      <c r="C38220" s="294"/>
      <c r="D38220" s="294"/>
      <c r="E38220" s="294"/>
      <c r="F38220" s="294"/>
    </row>
    <row r="38221">
      <c r="A38221" s="294" t="s">
        <v>44574</v>
      </c>
      <c r="B38221" s="294"/>
      <c r="C38221" s="294"/>
      <c r="D38221" s="294"/>
      <c r="E38221" s="294"/>
      <c r="F38221" s="294"/>
    </row>
    <row r="38222">
      <c r="A38222" s="294" t="s">
        <v>22632</v>
      </c>
      <c r="B38222" s="294"/>
      <c r="C38222" s="294"/>
      <c r="D38222" s="294"/>
      <c r="E38222" s="294"/>
      <c r="F38222" s="294"/>
    </row>
    <row r="38223">
      <c r="A38223" s="294" t="s">
        <v>44575</v>
      </c>
      <c r="B38223" s="294"/>
      <c r="C38223" s="294"/>
      <c r="D38223" s="294"/>
      <c r="E38223" s="294"/>
      <c r="F38223" s="294"/>
    </row>
    <row r="38224">
      <c r="A38224" s="294" t="s">
        <v>44576</v>
      </c>
      <c r="B38224" s="294"/>
      <c r="C38224" s="294"/>
      <c r="D38224" s="294"/>
      <c r="E38224" s="294"/>
      <c r="F38224" s="294"/>
    </row>
    <row r="38225">
      <c r="A38225" s="294" t="s">
        <v>44577</v>
      </c>
      <c r="B38225" s="294"/>
      <c r="C38225" s="294"/>
      <c r="D38225" s="294"/>
      <c r="E38225" s="294"/>
      <c r="F38225" s="294"/>
    </row>
    <row r="38226">
      <c r="A38226" s="294" t="s">
        <v>44578</v>
      </c>
      <c r="B38226" s="294"/>
      <c r="C38226" s="294"/>
      <c r="D38226" s="294"/>
      <c r="E38226" s="294"/>
      <c r="F38226" s="294"/>
    </row>
    <row r="38227">
      <c r="A38227" s="294" t="s">
        <v>38309</v>
      </c>
      <c r="B38227" s="294"/>
      <c r="C38227" s="294"/>
      <c r="D38227" s="294"/>
      <c r="E38227" s="294"/>
      <c r="F38227" s="294"/>
    </row>
    <row r="38228">
      <c r="A38228" s="294" t="s">
        <v>38312</v>
      </c>
      <c r="B38228" s="294"/>
      <c r="C38228" s="294"/>
      <c r="D38228" s="294"/>
      <c r="E38228" s="294"/>
      <c r="F38228" s="294"/>
    </row>
    <row r="38229">
      <c r="A38229" s="294" t="s">
        <v>22631</v>
      </c>
      <c r="B38229" s="294"/>
      <c r="C38229" s="294"/>
      <c r="D38229" s="294"/>
      <c r="E38229" s="294"/>
      <c r="F38229" s="294"/>
    </row>
    <row r="38230">
      <c r="A38230" s="294" t="s">
        <v>42781</v>
      </c>
      <c r="B38230" s="294"/>
      <c r="C38230" s="294"/>
      <c r="D38230" s="294"/>
      <c r="E38230" s="294"/>
      <c r="F38230" s="294"/>
    </row>
    <row r="38231">
      <c r="A38231" s="294" t="s">
        <v>44579</v>
      </c>
      <c r="B38231" s="294"/>
      <c r="C38231" s="294"/>
      <c r="D38231" s="294"/>
      <c r="E38231" s="294"/>
      <c r="F38231" s="294"/>
    </row>
    <row r="38232">
      <c r="A38232" s="294" t="s">
        <v>44580</v>
      </c>
      <c r="B38232" s="294"/>
      <c r="C38232" s="294"/>
      <c r="D38232" s="294"/>
      <c r="E38232" s="294"/>
      <c r="F38232" s="294"/>
    </row>
    <row r="38233">
      <c r="A38233" s="294" t="s">
        <v>44581</v>
      </c>
      <c r="B38233" s="294"/>
      <c r="C38233" s="294"/>
      <c r="D38233" s="294"/>
      <c r="E38233" s="294"/>
      <c r="F38233" s="294"/>
    </row>
    <row r="38234">
      <c r="A38234" s="294" t="s">
        <v>44582</v>
      </c>
      <c r="B38234" s="294"/>
      <c r="C38234" s="294"/>
      <c r="D38234" s="294"/>
      <c r="E38234" s="294"/>
      <c r="F38234" s="294"/>
    </row>
    <row r="38235">
      <c r="A38235" s="294" t="s">
        <v>44583</v>
      </c>
      <c r="B38235" s="294"/>
      <c r="C38235" s="294"/>
      <c r="D38235" s="294"/>
      <c r="E38235" s="294"/>
      <c r="F38235" s="294"/>
    </row>
    <row r="38236">
      <c r="A38236" s="294" t="s">
        <v>44584</v>
      </c>
      <c r="B38236" s="294"/>
      <c r="C38236" s="294"/>
      <c r="D38236" s="294"/>
      <c r="E38236" s="294"/>
      <c r="F38236" s="294"/>
    </row>
    <row r="38237">
      <c r="A38237" s="294" t="s">
        <v>44585</v>
      </c>
      <c r="B38237" s="294"/>
      <c r="C38237" s="294"/>
      <c r="D38237" s="294"/>
      <c r="E38237" s="294"/>
      <c r="F38237" s="294"/>
    </row>
    <row r="38238">
      <c r="A38238" s="294" t="s">
        <v>44586</v>
      </c>
      <c r="B38238" s="294"/>
      <c r="C38238" s="294"/>
      <c r="D38238" s="294"/>
      <c r="E38238" s="294"/>
      <c r="F38238" s="294"/>
    </row>
    <row r="38239">
      <c r="A38239" s="294" t="s">
        <v>44587</v>
      </c>
      <c r="B38239" s="294"/>
      <c r="C38239" s="294"/>
      <c r="D38239" s="294"/>
      <c r="E38239" s="294"/>
      <c r="F38239" s="294"/>
    </row>
    <row r="38240">
      <c r="A38240" s="294" t="s">
        <v>44588</v>
      </c>
      <c r="B38240" s="294"/>
      <c r="C38240" s="294"/>
      <c r="D38240" s="294"/>
      <c r="E38240" s="294"/>
      <c r="F38240" s="294"/>
    </row>
    <row r="38241">
      <c r="A38241" s="294"/>
      <c r="B38241" s="294"/>
      <c r="C38241" s="294"/>
      <c r="D38241" s="294"/>
      <c r="E38241" s="294"/>
      <c r="F38241" s="294"/>
    </row>
    <row r="38242">
      <c r="A38242" s="294" t="s">
        <v>40678</v>
      </c>
      <c r="B38242" s="294"/>
      <c r="C38242" s="294"/>
      <c r="D38242" s="294"/>
      <c r="E38242" s="294"/>
      <c r="F38242" s="294"/>
    </row>
    <row r="38243">
      <c r="A38243" s="294"/>
      <c r="B38243" s="294"/>
      <c r="C38243" s="294"/>
      <c r="D38243" s="294"/>
      <c r="E38243" s="294"/>
      <c r="F38243" s="294"/>
    </row>
    <row r="38244">
      <c r="A38244" s="294" t="s">
        <v>44589</v>
      </c>
      <c r="B38244" s="294"/>
      <c r="C38244" s="294"/>
      <c r="D38244" s="294"/>
      <c r="E38244" s="294"/>
      <c r="F38244" s="294"/>
    </row>
    <row r="38245">
      <c r="A38245" s="294" t="s">
        <v>44590</v>
      </c>
      <c r="B38245" s="294"/>
      <c r="C38245" s="294"/>
      <c r="D38245" s="294"/>
      <c r="E38245" s="294"/>
      <c r="F38245" s="294"/>
    </row>
    <row r="38246">
      <c r="A38246" s="294" t="s">
        <v>44591</v>
      </c>
      <c r="B38246" s="294"/>
      <c r="C38246" s="294"/>
      <c r="D38246" s="294"/>
      <c r="E38246" s="294"/>
      <c r="F38246" s="294"/>
    </row>
    <row r="38247">
      <c r="A38247" s="294" t="s">
        <v>44592</v>
      </c>
      <c r="B38247" s="294"/>
      <c r="C38247" s="294"/>
      <c r="D38247" s="294"/>
      <c r="E38247" s="294"/>
      <c r="F38247" s="294"/>
    </row>
    <row r="38248">
      <c r="A38248" s="294" t="s">
        <v>44593</v>
      </c>
      <c r="B38248" s="294"/>
      <c r="C38248" s="294"/>
      <c r="D38248" s="294"/>
      <c r="E38248" s="294"/>
      <c r="F38248" s="294"/>
    </row>
    <row r="38249">
      <c r="A38249" s="294" t="s">
        <v>44594</v>
      </c>
      <c r="B38249" s="294"/>
      <c r="C38249" s="294"/>
      <c r="D38249" s="294"/>
      <c r="E38249" s="294"/>
      <c r="F38249" s="294"/>
    </row>
    <row r="38250">
      <c r="A38250" s="294" t="s">
        <v>38710</v>
      </c>
      <c r="B38250" s="294"/>
      <c r="C38250" s="294"/>
      <c r="D38250" s="294"/>
      <c r="E38250" s="294"/>
      <c r="F38250" s="294"/>
    </row>
    <row r="38251">
      <c r="A38251" s="294" t="s">
        <v>44595</v>
      </c>
      <c r="B38251" s="294"/>
      <c r="C38251" s="294"/>
      <c r="D38251" s="294"/>
      <c r="E38251" s="294"/>
      <c r="F38251" s="294"/>
    </row>
    <row r="38252">
      <c r="A38252" s="294" t="s">
        <v>44596</v>
      </c>
      <c r="B38252" s="294"/>
      <c r="C38252" s="294"/>
      <c r="D38252" s="294"/>
      <c r="E38252" s="294"/>
      <c r="F38252" s="294"/>
    </row>
    <row r="38253">
      <c r="A38253" s="294" t="s">
        <v>28577</v>
      </c>
      <c r="B38253" s="294"/>
      <c r="C38253" s="294"/>
      <c r="D38253" s="294"/>
      <c r="E38253" s="294"/>
      <c r="F38253" s="294"/>
    </row>
    <row r="38254">
      <c r="A38254" s="294" t="s">
        <v>44597</v>
      </c>
      <c r="B38254" s="294"/>
      <c r="C38254" s="294"/>
      <c r="D38254" s="294"/>
      <c r="E38254" s="294"/>
      <c r="F38254" s="294"/>
    </row>
    <row r="38255">
      <c r="A38255" s="294" t="s">
        <v>44598</v>
      </c>
      <c r="B38255" s="294"/>
      <c r="C38255" s="294"/>
      <c r="D38255" s="294"/>
      <c r="E38255" s="294"/>
      <c r="F38255" s="294"/>
    </row>
    <row r="38256">
      <c r="A38256" s="294" t="s">
        <v>44599</v>
      </c>
      <c r="B38256" s="294"/>
      <c r="C38256" s="294"/>
      <c r="D38256" s="294"/>
      <c r="E38256" s="294"/>
      <c r="F38256" s="294"/>
    </row>
    <row r="38257">
      <c r="A38257" s="294" t="s">
        <v>44600</v>
      </c>
      <c r="B38257" s="294"/>
      <c r="C38257" s="294"/>
      <c r="D38257" s="294"/>
      <c r="E38257" s="294"/>
      <c r="F38257" s="294"/>
    </row>
    <row r="38258">
      <c r="A38258" s="294" t="s">
        <v>44601</v>
      </c>
      <c r="B38258" s="294"/>
      <c r="C38258" s="294"/>
      <c r="D38258" s="294"/>
      <c r="E38258" s="294"/>
      <c r="F38258" s="294"/>
    </row>
    <row r="38259">
      <c r="A38259" s="294"/>
      <c r="B38259" s="294"/>
      <c r="C38259" s="294"/>
      <c r="D38259" s="294"/>
      <c r="E38259" s="294"/>
      <c r="F38259" s="294"/>
    </row>
    <row r="38260">
      <c r="A38260" s="294" t="s">
        <v>41927</v>
      </c>
      <c r="B38260" s="294"/>
      <c r="C38260" s="294"/>
      <c r="D38260" s="294"/>
      <c r="E38260" s="294"/>
      <c r="F38260" s="294"/>
    </row>
    <row r="38261">
      <c r="A38261" s="294" t="s">
        <v>44602</v>
      </c>
      <c r="B38261" s="294"/>
      <c r="C38261" s="294"/>
      <c r="D38261" s="294"/>
      <c r="E38261" s="294"/>
      <c r="F38261" s="294"/>
    </row>
    <row r="38262">
      <c r="A38262" s="294" t="s">
        <v>21672</v>
      </c>
      <c r="B38262" s="294"/>
      <c r="C38262" s="294"/>
      <c r="D38262" s="294"/>
      <c r="E38262" s="294"/>
      <c r="F38262" s="294"/>
    </row>
    <row r="38263">
      <c r="A38263" s="294" t="s">
        <v>44528</v>
      </c>
      <c r="B38263" s="294"/>
      <c r="C38263" s="294"/>
      <c r="D38263" s="294"/>
      <c r="E38263" s="294"/>
      <c r="F38263" s="294"/>
    </row>
    <row r="38264">
      <c r="A38264" s="294"/>
      <c r="B38264" s="294"/>
      <c r="C38264" s="294"/>
      <c r="D38264" s="294"/>
      <c r="E38264" s="294"/>
      <c r="F38264" s="294"/>
    </row>
    <row r="38265">
      <c r="A38265" s="294" t="s">
        <v>21429</v>
      </c>
      <c r="B38265" s="294"/>
      <c r="C38265" s="294"/>
      <c r="D38265" s="294"/>
      <c r="E38265" s="294"/>
      <c r="F38265" s="294"/>
    </row>
    <row r="38266">
      <c r="A38266" s="294"/>
      <c r="B38266" s="294"/>
      <c r="C38266" s="294"/>
      <c r="D38266" s="294"/>
      <c r="E38266" s="294"/>
      <c r="F38266" s="294"/>
    </row>
    <row r="38267">
      <c r="A38267" s="294" t="s">
        <v>44603</v>
      </c>
      <c r="B38267" s="294"/>
      <c r="C38267" s="294"/>
      <c r="D38267" s="294"/>
      <c r="E38267" s="294"/>
      <c r="F38267" s="294"/>
    </row>
    <row r="38268">
      <c r="A38268" s="294" t="s">
        <v>44604</v>
      </c>
      <c r="B38268" s="294"/>
      <c r="C38268" s="294"/>
      <c r="D38268" s="294"/>
      <c r="E38268" s="294"/>
      <c r="F38268" s="294"/>
    </row>
    <row r="38269">
      <c r="A38269" s="294" t="s">
        <v>44605</v>
      </c>
      <c r="B38269" s="294"/>
      <c r="C38269" s="294"/>
      <c r="D38269" s="294"/>
      <c r="E38269" s="294"/>
      <c r="F38269" s="294"/>
    </row>
    <row r="38270">
      <c r="A38270" s="294" t="s">
        <v>44606</v>
      </c>
      <c r="B38270" s="294"/>
      <c r="C38270" s="294"/>
      <c r="D38270" s="294"/>
      <c r="E38270" s="294"/>
      <c r="F38270" s="294"/>
    </row>
    <row r="38271">
      <c r="A38271" s="294" t="s">
        <v>44607</v>
      </c>
      <c r="B38271" s="294"/>
      <c r="C38271" s="294"/>
      <c r="D38271" s="294"/>
      <c r="E38271" s="294"/>
      <c r="F38271" s="294"/>
    </row>
    <row r="38272">
      <c r="A38272" s="294" t="s">
        <v>44608</v>
      </c>
      <c r="B38272" s="294"/>
      <c r="C38272" s="294"/>
      <c r="D38272" s="294"/>
      <c r="E38272" s="294"/>
      <c r="F38272" s="294"/>
    </row>
    <row r="38273">
      <c r="A38273" s="294" t="s">
        <v>44609</v>
      </c>
      <c r="B38273" s="294"/>
      <c r="C38273" s="294"/>
      <c r="D38273" s="294"/>
      <c r="E38273" s="294"/>
      <c r="F38273" s="294"/>
    </row>
    <row r="38274">
      <c r="A38274" s="294" t="s">
        <v>44610</v>
      </c>
      <c r="B38274" s="294"/>
      <c r="C38274" s="294"/>
      <c r="D38274" s="294"/>
      <c r="E38274" s="294"/>
      <c r="F38274" s="294"/>
    </row>
    <row r="38275">
      <c r="A38275" s="294" t="s">
        <v>44611</v>
      </c>
      <c r="B38275" s="294"/>
      <c r="C38275" s="294"/>
      <c r="D38275" s="294"/>
      <c r="E38275" s="294"/>
      <c r="F38275" s="294"/>
    </row>
    <row r="38276">
      <c r="A38276" s="294" t="s">
        <v>44612</v>
      </c>
      <c r="B38276" s="294"/>
      <c r="C38276" s="294"/>
      <c r="D38276" s="294"/>
      <c r="E38276" s="294"/>
      <c r="F38276" s="294"/>
    </row>
    <row r="38277">
      <c r="A38277" s="294"/>
      <c r="B38277" s="294"/>
      <c r="C38277" s="294"/>
      <c r="D38277" s="294"/>
      <c r="E38277" s="294"/>
      <c r="F38277" s="294"/>
    </row>
    <row r="38278">
      <c r="A38278" s="294" t="s">
        <v>22281</v>
      </c>
      <c r="B38278" s="294"/>
      <c r="C38278" s="294"/>
      <c r="D38278" s="294"/>
      <c r="E38278" s="294"/>
      <c r="F38278" s="294"/>
    </row>
    <row r="38279">
      <c r="A38279" s="294"/>
      <c r="B38279" s="294"/>
      <c r="C38279" s="294"/>
      <c r="D38279" s="294"/>
      <c r="E38279" s="294"/>
      <c r="F38279" s="294"/>
    </row>
    <row r="38280">
      <c r="A38280" s="294" t="s">
        <v>44613</v>
      </c>
      <c r="B38280" s="294"/>
      <c r="C38280" s="294"/>
      <c r="D38280" s="294"/>
      <c r="E38280" s="294"/>
      <c r="F38280" s="294"/>
    </row>
    <row r="38281">
      <c r="A38281" s="294" t="s">
        <v>44614</v>
      </c>
      <c r="B38281" s="294"/>
      <c r="C38281" s="294"/>
      <c r="D38281" s="294"/>
      <c r="E38281" s="294"/>
      <c r="F38281" s="294"/>
    </row>
    <row r="38282">
      <c r="A38282" s="294" t="s">
        <v>44615</v>
      </c>
      <c r="B38282" s="294"/>
      <c r="C38282" s="294"/>
      <c r="D38282" s="294"/>
      <c r="E38282" s="294"/>
      <c r="F38282" s="294"/>
    </row>
    <row r="38283">
      <c r="A38283" s="294" t="s">
        <v>44616</v>
      </c>
      <c r="B38283" s="294"/>
      <c r="C38283" s="294"/>
      <c r="D38283" s="294"/>
      <c r="E38283" s="294"/>
      <c r="F38283" s="294"/>
    </row>
    <row r="38284">
      <c r="A38284" s="294"/>
      <c r="B38284" s="294"/>
      <c r="C38284" s="294"/>
      <c r="D38284" s="294"/>
      <c r="E38284" s="294"/>
      <c r="F38284" s="294"/>
    </row>
    <row r="38285">
      <c r="A38285" s="294" t="s">
        <v>27372</v>
      </c>
      <c r="B38285" s="294"/>
      <c r="C38285" s="294"/>
      <c r="D38285" s="294"/>
      <c r="E38285" s="294"/>
      <c r="F38285" s="294"/>
    </row>
    <row r="38286">
      <c r="A38286" s="294" t="s">
        <v>23322</v>
      </c>
      <c r="B38286" s="294"/>
      <c r="C38286" s="294"/>
      <c r="D38286" s="294"/>
      <c r="E38286" s="294"/>
      <c r="F38286" s="294"/>
    </row>
    <row r="38287">
      <c r="A38287" s="294"/>
      <c r="B38287" s="294"/>
      <c r="C38287" s="294"/>
      <c r="D38287" s="294"/>
      <c r="E38287" s="294"/>
      <c r="F38287" s="294"/>
    </row>
    <row r="38288">
      <c r="A38288" s="294" t="s">
        <v>44617</v>
      </c>
      <c r="B38288" s="294"/>
      <c r="C38288" s="294"/>
      <c r="D38288" s="294"/>
      <c r="E38288" s="294"/>
      <c r="F38288" s="294"/>
    </row>
    <row r="38289">
      <c r="A38289" s="294" t="s">
        <v>44618</v>
      </c>
      <c r="B38289" s="294"/>
      <c r="C38289" s="294"/>
      <c r="D38289" s="294"/>
      <c r="E38289" s="294"/>
      <c r="F38289" s="294"/>
    </row>
    <row r="38290">
      <c r="A38290" s="294" t="s">
        <v>44619</v>
      </c>
      <c r="B38290" s="294"/>
      <c r="C38290" s="294"/>
      <c r="D38290" s="294"/>
      <c r="E38290" s="294"/>
      <c r="F38290" s="294"/>
    </row>
    <row r="38291">
      <c r="A38291" s="294" t="s">
        <v>44620</v>
      </c>
      <c r="B38291" s="294"/>
      <c r="C38291" s="294"/>
      <c r="D38291" s="294"/>
      <c r="E38291" s="294"/>
      <c r="F38291" s="294"/>
    </row>
    <row r="38292">
      <c r="A38292" s="294" t="s">
        <v>44621</v>
      </c>
      <c r="B38292" s="294"/>
      <c r="C38292" s="294"/>
      <c r="D38292" s="294"/>
      <c r="E38292" s="294"/>
      <c r="F38292" s="294"/>
    </row>
    <row r="38293">
      <c r="A38293" s="294"/>
      <c r="B38293" s="294"/>
      <c r="C38293" s="294"/>
      <c r="D38293" s="294"/>
      <c r="E38293" s="294"/>
      <c r="F38293" s="294"/>
    </row>
    <row r="38294">
      <c r="A38294" s="294" t="s">
        <v>23201</v>
      </c>
      <c r="B38294" s="294"/>
      <c r="C38294" s="294"/>
      <c r="D38294" s="294"/>
      <c r="E38294" s="294"/>
      <c r="F38294" s="294"/>
    </row>
    <row r="38295">
      <c r="A38295" s="294" t="s">
        <v>23202</v>
      </c>
      <c r="B38295" s="294"/>
      <c r="C38295" s="294"/>
      <c r="D38295" s="294"/>
      <c r="E38295" s="294"/>
      <c r="F38295" s="294"/>
    </row>
    <row r="38296">
      <c r="A38296" s="294"/>
      <c r="B38296" s="294"/>
      <c r="C38296" s="294"/>
      <c r="D38296" s="294"/>
      <c r="E38296" s="294"/>
      <c r="F38296" s="294"/>
    </row>
    <row r="38297">
      <c r="A38297" s="294" t="s">
        <v>44622</v>
      </c>
      <c r="B38297" s="294"/>
      <c r="C38297" s="294"/>
      <c r="D38297" s="294"/>
      <c r="E38297" s="294"/>
      <c r="F38297" s="294"/>
    </row>
    <row r="38298">
      <c r="A38298" s="294" t="s">
        <v>44623</v>
      </c>
      <c r="B38298" s="294"/>
      <c r="C38298" s="294"/>
      <c r="D38298" s="294"/>
      <c r="E38298" s="294"/>
      <c r="F38298" s="294"/>
    </row>
    <row r="38299">
      <c r="A38299" s="294" t="s">
        <v>44624</v>
      </c>
      <c r="B38299" s="294"/>
      <c r="C38299" s="294"/>
      <c r="D38299" s="294"/>
      <c r="E38299" s="294"/>
      <c r="F38299" s="294"/>
    </row>
    <row r="38300">
      <c r="A38300" s="294" t="s">
        <v>44625</v>
      </c>
      <c r="B38300" s="294"/>
      <c r="C38300" s="294"/>
      <c r="D38300" s="294"/>
      <c r="E38300" s="294"/>
      <c r="F38300" s="294"/>
    </row>
    <row r="38301">
      <c r="A38301" s="294" t="s">
        <v>44626</v>
      </c>
      <c r="B38301" s="294"/>
      <c r="C38301" s="294"/>
      <c r="D38301" s="294"/>
      <c r="E38301" s="294"/>
      <c r="F38301" s="294"/>
    </row>
    <row r="38302">
      <c r="A38302" s="294"/>
      <c r="B38302" s="294"/>
      <c r="C38302" s="294"/>
      <c r="D38302" s="294"/>
      <c r="E38302" s="294"/>
      <c r="F38302" s="294"/>
    </row>
    <row r="38303">
      <c r="A38303" s="294" t="s">
        <v>24089</v>
      </c>
      <c r="B38303" s="294"/>
      <c r="C38303" s="294"/>
      <c r="D38303" s="294"/>
      <c r="E38303" s="294"/>
      <c r="F38303" s="294"/>
    </row>
    <row r="38304">
      <c r="A38304" s="294" t="s">
        <v>44627</v>
      </c>
      <c r="B38304" s="294"/>
      <c r="C38304" s="294"/>
      <c r="D38304" s="294"/>
      <c r="E38304" s="294"/>
      <c r="F38304" s="294"/>
    </row>
    <row r="38305">
      <c r="A38305" s="294"/>
      <c r="B38305" s="294"/>
      <c r="C38305" s="294"/>
      <c r="D38305" s="294"/>
      <c r="E38305" s="294"/>
      <c r="F38305" s="294"/>
    </row>
    <row r="38306">
      <c r="A38306" s="294" t="s">
        <v>44628</v>
      </c>
      <c r="B38306" s="294"/>
      <c r="C38306" s="294"/>
      <c r="D38306" s="294"/>
      <c r="E38306" s="294"/>
      <c r="F38306" s="294"/>
    </row>
    <row r="38307">
      <c r="A38307" s="294" t="s">
        <v>44629</v>
      </c>
      <c r="B38307" s="294"/>
      <c r="C38307" s="294"/>
      <c r="D38307" s="294"/>
      <c r="E38307" s="294"/>
      <c r="F38307" s="294"/>
    </row>
    <row r="38308">
      <c r="A38308" s="294" t="s">
        <v>44630</v>
      </c>
      <c r="B38308" s="294"/>
      <c r="C38308" s="294"/>
      <c r="D38308" s="294"/>
      <c r="E38308" s="294"/>
      <c r="F38308" s="294"/>
    </row>
    <row r="38309">
      <c r="A38309" s="294" t="s">
        <v>44631</v>
      </c>
      <c r="B38309" s="294"/>
      <c r="C38309" s="294"/>
      <c r="D38309" s="294"/>
      <c r="E38309" s="294"/>
      <c r="F38309" s="294"/>
    </row>
    <row r="38310">
      <c r="A38310" s="294" t="s">
        <v>44632</v>
      </c>
      <c r="B38310" s="294"/>
      <c r="C38310" s="294"/>
      <c r="D38310" s="294"/>
      <c r="E38310" s="294"/>
      <c r="F38310" s="294"/>
    </row>
    <row r="38311">
      <c r="A38311" s="294" t="s">
        <v>44633</v>
      </c>
      <c r="B38311" s="294"/>
      <c r="C38311" s="294"/>
      <c r="D38311" s="294"/>
      <c r="E38311" s="294"/>
      <c r="F38311" s="294"/>
    </row>
    <row r="38312">
      <c r="A38312" s="294" t="s">
        <v>25248</v>
      </c>
      <c r="B38312" s="294"/>
      <c r="C38312" s="294"/>
      <c r="D38312" s="294"/>
      <c r="E38312" s="294"/>
      <c r="F38312" s="294"/>
    </row>
    <row r="38313">
      <c r="A38313" s="294" t="s">
        <v>44634</v>
      </c>
      <c r="B38313" s="294"/>
      <c r="C38313" s="294"/>
      <c r="D38313" s="294"/>
      <c r="E38313" s="294"/>
      <c r="F38313" s="294"/>
    </row>
    <row r="38314">
      <c r="A38314" s="294" t="s">
        <v>44635</v>
      </c>
      <c r="B38314" s="294"/>
      <c r="C38314" s="294"/>
      <c r="D38314" s="294"/>
      <c r="E38314" s="294"/>
      <c r="F38314" s="294"/>
    </row>
    <row r="38315">
      <c r="A38315" s="294" t="s">
        <v>44636</v>
      </c>
      <c r="B38315" s="294"/>
      <c r="C38315" s="294"/>
      <c r="D38315" s="294"/>
      <c r="E38315" s="294"/>
      <c r="F38315" s="294"/>
    </row>
    <row r="38316">
      <c r="A38316" s="294" t="s">
        <v>44637</v>
      </c>
      <c r="B38316" s="294"/>
      <c r="C38316" s="294"/>
      <c r="D38316" s="294"/>
      <c r="E38316" s="294"/>
      <c r="F38316" s="294"/>
    </row>
    <row r="38317">
      <c r="A38317" s="294" t="s">
        <v>44638</v>
      </c>
      <c r="B38317" s="294"/>
      <c r="C38317" s="294"/>
      <c r="D38317" s="294"/>
      <c r="E38317" s="294"/>
      <c r="F38317" s="294"/>
    </row>
    <row r="38318">
      <c r="A38318" s="294" t="s">
        <v>44639</v>
      </c>
      <c r="B38318" s="294"/>
      <c r="C38318" s="294"/>
      <c r="D38318" s="294"/>
      <c r="E38318" s="294"/>
      <c r="F38318" s="294"/>
    </row>
    <row r="38319">
      <c r="A38319" s="294" t="s">
        <v>44640</v>
      </c>
      <c r="B38319" s="294"/>
      <c r="C38319" s="294"/>
      <c r="D38319" s="294"/>
      <c r="E38319" s="294"/>
      <c r="F38319" s="294"/>
    </row>
    <row r="38320">
      <c r="A38320" s="294" t="s">
        <v>22682</v>
      </c>
      <c r="B38320" s="294"/>
      <c r="C38320" s="294"/>
      <c r="D38320" s="294"/>
      <c r="E38320" s="294"/>
      <c r="F38320" s="294"/>
    </row>
    <row r="38321">
      <c r="A38321" s="294" t="s">
        <v>38253</v>
      </c>
      <c r="B38321" s="294"/>
      <c r="C38321" s="294"/>
      <c r="D38321" s="294"/>
      <c r="E38321" s="294"/>
      <c r="F38321" s="294"/>
    </row>
    <row r="38322">
      <c r="A38322" s="294" t="s">
        <v>35688</v>
      </c>
      <c r="B38322" s="294"/>
      <c r="C38322" s="294"/>
      <c r="D38322" s="294"/>
      <c r="E38322" s="294"/>
      <c r="F38322" s="294"/>
    </row>
    <row r="38323">
      <c r="A38323" s="294"/>
      <c r="B38323" s="294"/>
      <c r="C38323" s="294"/>
      <c r="D38323" s="294"/>
      <c r="E38323" s="294"/>
      <c r="F38323" s="294"/>
    </row>
    <row r="38324">
      <c r="A38324" s="294" t="s">
        <v>42111</v>
      </c>
      <c r="B38324" s="294"/>
      <c r="C38324" s="294"/>
      <c r="D38324" s="294"/>
      <c r="E38324" s="294"/>
      <c r="F38324" s="294"/>
    </row>
    <row r="38325">
      <c r="A38325" s="294" t="s">
        <v>44641</v>
      </c>
      <c r="B38325" s="294"/>
      <c r="C38325" s="294"/>
      <c r="D38325" s="294"/>
      <c r="E38325" s="294"/>
      <c r="F38325" s="294"/>
    </row>
    <row r="38326">
      <c r="A38326" s="294"/>
      <c r="B38326" s="294"/>
      <c r="C38326" s="294"/>
      <c r="D38326" s="294"/>
      <c r="E38326" s="294"/>
      <c r="F38326" s="294"/>
    </row>
    <row r="38327">
      <c r="A38327" s="294" t="s">
        <v>44642</v>
      </c>
      <c r="B38327" s="294"/>
      <c r="C38327" s="294"/>
      <c r="D38327" s="294"/>
      <c r="E38327" s="294"/>
      <c r="F38327" s="294"/>
    </row>
    <row r="38328">
      <c r="A38328" s="294" t="s">
        <v>44643</v>
      </c>
      <c r="B38328" s="294"/>
      <c r="C38328" s="294"/>
      <c r="D38328" s="294"/>
      <c r="E38328" s="294"/>
      <c r="F38328" s="294"/>
    </row>
    <row r="38329">
      <c r="A38329" s="294" t="s">
        <v>24479</v>
      </c>
      <c r="B38329" s="294"/>
      <c r="C38329" s="294"/>
      <c r="D38329" s="294"/>
      <c r="E38329" s="294"/>
      <c r="F38329" s="294"/>
    </row>
    <row r="38330">
      <c r="A38330" s="294" t="s">
        <v>44644</v>
      </c>
      <c r="B38330" s="294"/>
      <c r="C38330" s="294"/>
      <c r="D38330" s="294"/>
      <c r="E38330" s="294"/>
      <c r="F38330" s="294"/>
    </row>
    <row r="38331">
      <c r="A38331" s="294" t="s">
        <v>44645</v>
      </c>
      <c r="B38331" s="294"/>
      <c r="C38331" s="294"/>
      <c r="D38331" s="294"/>
      <c r="E38331" s="294"/>
      <c r="F38331" s="294"/>
    </row>
    <row r="38332">
      <c r="A38332" s="294" t="s">
        <v>44646</v>
      </c>
      <c r="B38332" s="294"/>
      <c r="C38332" s="294"/>
      <c r="D38332" s="294"/>
      <c r="E38332" s="294"/>
      <c r="F38332" s="294"/>
    </row>
    <row r="38333">
      <c r="A38333" s="294" t="s">
        <v>44647</v>
      </c>
      <c r="B38333" s="294"/>
      <c r="C38333" s="294"/>
      <c r="D38333" s="294"/>
      <c r="E38333" s="294"/>
      <c r="F38333" s="294"/>
    </row>
    <row r="38334">
      <c r="A38334" s="294" t="s">
        <v>42650</v>
      </c>
      <c r="B38334" s="294"/>
      <c r="C38334" s="294"/>
      <c r="D38334" s="294"/>
      <c r="E38334" s="294"/>
      <c r="F38334" s="294"/>
    </row>
    <row r="38335">
      <c r="A38335" s="294" t="s">
        <v>44648</v>
      </c>
      <c r="B38335" s="294"/>
      <c r="C38335" s="294"/>
      <c r="D38335" s="294"/>
      <c r="E38335" s="294"/>
      <c r="F38335" s="294"/>
    </row>
    <row r="38336">
      <c r="A38336" s="294" t="s">
        <v>44649</v>
      </c>
      <c r="B38336" s="294"/>
      <c r="C38336" s="294"/>
      <c r="D38336" s="294"/>
      <c r="E38336" s="294"/>
      <c r="F38336" s="294"/>
    </row>
    <row r="38337">
      <c r="A38337" s="294" t="s">
        <v>44650</v>
      </c>
      <c r="B38337" s="294"/>
      <c r="C38337" s="294"/>
      <c r="D38337" s="294"/>
      <c r="E38337" s="294"/>
      <c r="F38337" s="294"/>
    </row>
    <row r="38338">
      <c r="A38338" s="294" t="s">
        <v>44651</v>
      </c>
      <c r="B38338" s="294"/>
      <c r="C38338" s="294"/>
      <c r="D38338" s="294"/>
      <c r="E38338" s="294"/>
      <c r="F38338" s="294"/>
    </row>
    <row r="38339">
      <c r="A38339" s="294" t="s">
        <v>44652</v>
      </c>
      <c r="B38339" s="294"/>
      <c r="C38339" s="294"/>
      <c r="D38339" s="294"/>
      <c r="E38339" s="294"/>
      <c r="F38339" s="294"/>
    </row>
    <row r="38340">
      <c r="A38340" s="294" t="s">
        <v>44653</v>
      </c>
      <c r="B38340" s="294"/>
      <c r="C38340" s="294"/>
      <c r="D38340" s="294"/>
      <c r="E38340" s="294"/>
      <c r="F38340" s="294"/>
    </row>
    <row r="38341">
      <c r="A38341" s="294" t="s">
        <v>44654</v>
      </c>
      <c r="B38341" s="294"/>
      <c r="C38341" s="294"/>
      <c r="D38341" s="294"/>
      <c r="E38341" s="294"/>
      <c r="F38341" s="294"/>
    </row>
    <row r="38342">
      <c r="A38342" s="294" t="s">
        <v>44655</v>
      </c>
      <c r="B38342" s="294"/>
      <c r="C38342" s="294"/>
      <c r="D38342" s="294"/>
      <c r="E38342" s="294"/>
      <c r="F38342" s="294"/>
    </row>
    <row r="38343">
      <c r="A38343" s="294" t="s">
        <v>44656</v>
      </c>
      <c r="B38343" s="294"/>
      <c r="C38343" s="294"/>
      <c r="D38343" s="294"/>
      <c r="E38343" s="294"/>
      <c r="F38343" s="294"/>
    </row>
    <row r="38344">
      <c r="A38344" s="294" t="s">
        <v>44657</v>
      </c>
      <c r="B38344" s="294"/>
      <c r="C38344" s="294"/>
      <c r="D38344" s="294"/>
      <c r="E38344" s="294"/>
      <c r="F38344" s="294"/>
    </row>
    <row r="38345">
      <c r="A38345" s="294"/>
      <c r="B38345" s="294"/>
      <c r="C38345" s="294"/>
      <c r="D38345" s="294"/>
      <c r="E38345" s="294"/>
      <c r="F38345" s="294"/>
    </row>
    <row r="38346">
      <c r="A38346" s="294" t="s">
        <v>41927</v>
      </c>
      <c r="B38346" s="294"/>
      <c r="C38346" s="294"/>
      <c r="D38346" s="294"/>
      <c r="E38346" s="294"/>
      <c r="F38346" s="294"/>
    </row>
    <row r="38347">
      <c r="A38347" s="294" t="s">
        <v>44658</v>
      </c>
      <c r="B38347" s="294"/>
      <c r="C38347" s="294"/>
      <c r="D38347" s="294"/>
      <c r="E38347" s="294"/>
      <c r="F38347" s="294"/>
    </row>
    <row r="38348">
      <c r="A38348" s="294" t="s">
        <v>44659</v>
      </c>
      <c r="B38348" s="294"/>
      <c r="C38348" s="294"/>
      <c r="D38348" s="294"/>
      <c r="E38348" s="294"/>
      <c r="F38348" s="294"/>
    </row>
    <row r="38349">
      <c r="A38349" s="294" t="s">
        <v>21618</v>
      </c>
      <c r="B38349" s="294"/>
      <c r="C38349" s="294"/>
      <c r="D38349" s="294"/>
      <c r="E38349" s="294"/>
      <c r="F38349" s="294"/>
    </row>
    <row r="38350">
      <c r="A38350" s="294"/>
      <c r="B38350" s="294"/>
      <c r="C38350" s="294"/>
      <c r="D38350" s="294"/>
      <c r="E38350" s="294"/>
      <c r="F38350" s="294"/>
    </row>
    <row r="38351">
      <c r="A38351" s="294"/>
      <c r="B38351" s="294"/>
      <c r="C38351" s="294"/>
      <c r="D38351" s="294"/>
      <c r="E38351" s="294"/>
      <c r="F38351" s="294"/>
    </row>
    <row r="38352">
      <c r="A38352" s="294" t="s">
        <v>22512</v>
      </c>
      <c r="B38352" s="294"/>
      <c r="C38352" s="294"/>
      <c r="D38352" s="294"/>
      <c r="E38352" s="294"/>
      <c r="F38352" s="294"/>
    </row>
    <row r="38353">
      <c r="A38353" s="294" t="s">
        <v>26617</v>
      </c>
      <c r="B38353" s="294"/>
      <c r="C38353" s="294"/>
      <c r="D38353" s="294"/>
      <c r="E38353" s="294"/>
      <c r="F38353" s="294"/>
    </row>
    <row r="38354">
      <c r="A38354" s="294"/>
      <c r="B38354" s="294"/>
      <c r="C38354" s="294"/>
      <c r="D38354" s="294"/>
      <c r="E38354" s="294"/>
      <c r="F38354" s="294"/>
    </row>
    <row r="38355">
      <c r="A38355" s="294" t="s">
        <v>44660</v>
      </c>
      <c r="B38355" s="294"/>
      <c r="C38355" s="294"/>
      <c r="D38355" s="294"/>
      <c r="E38355" s="294"/>
      <c r="F38355" s="294"/>
    </row>
    <row r="38356">
      <c r="A38356" s="294" t="s">
        <v>44306</v>
      </c>
      <c r="B38356" s="294"/>
      <c r="C38356" s="294"/>
      <c r="D38356" s="294"/>
      <c r="E38356" s="294"/>
      <c r="F38356" s="294"/>
    </row>
    <row r="38357">
      <c r="A38357" s="294" t="s">
        <v>44307</v>
      </c>
      <c r="B38357" s="294"/>
      <c r="C38357" s="294"/>
      <c r="D38357" s="294"/>
      <c r="E38357" s="294"/>
      <c r="F38357" s="294"/>
    </row>
    <row r="38358">
      <c r="A38358" s="294" t="s">
        <v>44661</v>
      </c>
      <c r="B38358" s="294"/>
      <c r="C38358" s="294"/>
      <c r="D38358" s="294"/>
      <c r="E38358" s="294"/>
      <c r="F38358" s="294"/>
    </row>
    <row r="38359">
      <c r="A38359" s="294" t="s">
        <v>24130</v>
      </c>
      <c r="B38359" s="294"/>
      <c r="C38359" s="294"/>
      <c r="D38359" s="294"/>
      <c r="E38359" s="294"/>
      <c r="F38359" s="294"/>
    </row>
    <row r="38360">
      <c r="A38360" s="294" t="s">
        <v>44662</v>
      </c>
      <c r="B38360" s="294"/>
      <c r="C38360" s="294"/>
      <c r="D38360" s="294"/>
      <c r="E38360" s="294"/>
      <c r="F38360" s="294"/>
    </row>
    <row r="38361">
      <c r="A38361" s="294" t="s">
        <v>44663</v>
      </c>
      <c r="B38361" s="294"/>
      <c r="C38361" s="294"/>
      <c r="D38361" s="294"/>
      <c r="E38361" s="294"/>
      <c r="F38361" s="294"/>
    </row>
    <row r="38362">
      <c r="A38362" s="294" t="s">
        <v>44664</v>
      </c>
      <c r="B38362" s="294"/>
      <c r="C38362" s="294"/>
      <c r="D38362" s="294"/>
      <c r="E38362" s="294"/>
      <c r="F38362" s="294"/>
    </row>
    <row r="38363">
      <c r="A38363" s="294"/>
      <c r="B38363" s="294"/>
      <c r="C38363" s="294"/>
      <c r="D38363" s="294"/>
      <c r="E38363" s="294"/>
      <c r="F38363" s="294"/>
    </row>
    <row r="38364">
      <c r="A38364" s="294" t="s">
        <v>24323</v>
      </c>
      <c r="B38364" s="294"/>
      <c r="C38364" s="294"/>
      <c r="D38364" s="294"/>
      <c r="E38364" s="294"/>
      <c r="F38364" s="294"/>
    </row>
    <row r="38365">
      <c r="A38365" s="294" t="s">
        <v>27188</v>
      </c>
      <c r="B38365" s="294"/>
      <c r="C38365" s="294"/>
      <c r="D38365" s="294"/>
      <c r="E38365" s="294"/>
      <c r="F38365" s="294"/>
    </row>
    <row r="38366">
      <c r="A38366" s="294"/>
      <c r="B38366" s="294"/>
      <c r="C38366" s="294"/>
      <c r="D38366" s="294"/>
      <c r="E38366" s="294"/>
      <c r="F38366" s="294"/>
    </row>
    <row r="38367">
      <c r="A38367" s="294" t="s">
        <v>44665</v>
      </c>
      <c r="B38367" s="294"/>
      <c r="C38367" s="294"/>
      <c r="D38367" s="294"/>
      <c r="E38367" s="294"/>
      <c r="F38367" s="294"/>
    </row>
    <row r="38368">
      <c r="A38368" s="294" t="s">
        <v>44666</v>
      </c>
      <c r="B38368" s="294"/>
      <c r="C38368" s="294"/>
      <c r="D38368" s="294"/>
      <c r="E38368" s="294"/>
      <c r="F38368" s="294"/>
    </row>
    <row r="38369">
      <c r="A38369" s="294" t="s">
        <v>44462</v>
      </c>
      <c r="B38369" s="294"/>
      <c r="C38369" s="294"/>
      <c r="D38369" s="294"/>
      <c r="E38369" s="294"/>
      <c r="F38369" s="294"/>
    </row>
    <row r="38370">
      <c r="A38370" s="294" t="s">
        <v>37676</v>
      </c>
      <c r="B38370" s="294"/>
      <c r="C38370" s="294"/>
      <c r="D38370" s="294"/>
      <c r="E38370" s="294"/>
      <c r="F38370" s="294"/>
    </row>
    <row r="38371">
      <c r="A38371" s="294" t="s">
        <v>44667</v>
      </c>
      <c r="B38371" s="294"/>
      <c r="C38371" s="294"/>
      <c r="D38371" s="294"/>
      <c r="E38371" s="294"/>
      <c r="F38371" s="294"/>
    </row>
    <row r="38372">
      <c r="A38372" s="294" t="s">
        <v>44668</v>
      </c>
      <c r="B38372" s="294"/>
      <c r="C38372" s="294"/>
      <c r="D38372" s="294"/>
      <c r="E38372" s="294"/>
      <c r="F38372" s="294"/>
    </row>
    <row r="38373">
      <c r="A38373" s="294"/>
      <c r="B38373" s="294"/>
      <c r="C38373" s="294"/>
      <c r="D38373" s="294"/>
      <c r="E38373" s="294"/>
      <c r="F38373" s="294"/>
    </row>
    <row r="38374">
      <c r="A38374" s="294" t="s">
        <v>42145</v>
      </c>
      <c r="B38374" s="294"/>
      <c r="C38374" s="294"/>
      <c r="D38374" s="294"/>
      <c r="E38374" s="294"/>
      <c r="F38374" s="294"/>
    </row>
    <row r="38375">
      <c r="A38375" s="294" t="s">
        <v>23156</v>
      </c>
      <c r="B38375" s="294"/>
      <c r="C38375" s="294"/>
      <c r="D38375" s="294"/>
      <c r="E38375" s="294"/>
      <c r="F38375" s="294"/>
    </row>
    <row r="38376">
      <c r="A38376" s="294"/>
      <c r="B38376" s="294"/>
      <c r="C38376" s="294"/>
      <c r="D38376" s="294"/>
      <c r="E38376" s="294"/>
      <c r="F38376" s="294"/>
    </row>
    <row r="38377">
      <c r="A38377" s="294" t="s">
        <v>44669</v>
      </c>
      <c r="B38377" s="294"/>
      <c r="C38377" s="294"/>
      <c r="D38377" s="294"/>
      <c r="E38377" s="294"/>
      <c r="F38377" s="294"/>
    </row>
    <row r="38378">
      <c r="A38378" s="294" t="s">
        <v>44670</v>
      </c>
      <c r="B38378" s="294"/>
      <c r="C38378" s="294"/>
      <c r="D38378" s="294"/>
      <c r="E38378" s="294"/>
      <c r="F38378" s="294"/>
    </row>
    <row r="38379">
      <c r="A38379" s="294" t="s">
        <v>44671</v>
      </c>
      <c r="B38379" s="294"/>
      <c r="C38379" s="294"/>
      <c r="D38379" s="294"/>
      <c r="E38379" s="294"/>
      <c r="F38379" s="294"/>
    </row>
    <row r="38380">
      <c r="A38380" s="294" t="s">
        <v>44672</v>
      </c>
      <c r="B38380" s="294"/>
      <c r="C38380" s="294"/>
      <c r="D38380" s="294"/>
      <c r="E38380" s="294"/>
      <c r="F38380" s="294"/>
    </row>
    <row r="38381">
      <c r="A38381" s="294" t="s">
        <v>44673</v>
      </c>
      <c r="B38381" s="294"/>
      <c r="C38381" s="294"/>
      <c r="D38381" s="294"/>
      <c r="E38381" s="294"/>
      <c r="F38381" s="294"/>
    </row>
    <row r="38382">
      <c r="A38382" s="294" t="s">
        <v>37682</v>
      </c>
      <c r="B38382" s="294"/>
      <c r="C38382" s="294"/>
      <c r="D38382" s="294"/>
      <c r="E38382" s="294"/>
      <c r="F38382" s="294"/>
    </row>
    <row r="38383">
      <c r="A38383" s="294" t="s">
        <v>44674</v>
      </c>
      <c r="B38383" s="294"/>
      <c r="C38383" s="294"/>
      <c r="D38383" s="294"/>
      <c r="E38383" s="294"/>
      <c r="F38383" s="294"/>
    </row>
    <row r="38384">
      <c r="A38384" s="294" t="s">
        <v>44675</v>
      </c>
      <c r="B38384" s="294"/>
      <c r="C38384" s="294"/>
      <c r="D38384" s="294"/>
      <c r="E38384" s="294"/>
      <c r="F38384" s="294"/>
    </row>
    <row r="38385">
      <c r="A38385" s="294" t="s">
        <v>44668</v>
      </c>
      <c r="B38385" s="294"/>
      <c r="C38385" s="294"/>
      <c r="D38385" s="294"/>
      <c r="E38385" s="294"/>
      <c r="F38385" s="294"/>
    </row>
    <row r="38386">
      <c r="A38386" s="294"/>
      <c r="B38386" s="294"/>
      <c r="C38386" s="294"/>
      <c r="D38386" s="294"/>
      <c r="E38386" s="294"/>
      <c r="F38386" s="294"/>
    </row>
    <row r="38387">
      <c r="A38387" s="294"/>
      <c r="B38387" s="294"/>
      <c r="C38387" s="294"/>
      <c r="D38387" s="294"/>
      <c r="E38387" s="294"/>
      <c r="F38387" s="294"/>
    </row>
    <row r="38388">
      <c r="A38388" s="294"/>
      <c r="B38388" s="294"/>
      <c r="C38388" s="294"/>
      <c r="D38388" s="294"/>
      <c r="E38388" s="294"/>
      <c r="F38388" s="294"/>
    </row>
    <row r="38389">
      <c r="A38389" s="294" t="s">
        <v>44676</v>
      </c>
      <c r="B38389" s="294"/>
      <c r="C38389" s="294"/>
      <c r="D38389" s="294"/>
      <c r="E38389" s="294"/>
      <c r="F38389" s="294"/>
    </row>
    <row r="38390">
      <c r="A38390" s="294"/>
      <c r="B38390" s="294"/>
      <c r="C38390" s="294"/>
      <c r="D38390" s="294"/>
      <c r="E38390" s="294"/>
      <c r="F38390" s="294"/>
    </row>
    <row r="38391">
      <c r="A38391" s="294" t="s">
        <v>44677</v>
      </c>
      <c r="B38391" s="294"/>
      <c r="C38391" s="294"/>
      <c r="D38391" s="294"/>
      <c r="E38391" s="294"/>
      <c r="F38391" s="294"/>
    </row>
    <row r="38392">
      <c r="A38392" s="294" t="s">
        <v>44678</v>
      </c>
      <c r="B38392" s="294"/>
      <c r="C38392" s="294"/>
      <c r="D38392" s="294"/>
      <c r="E38392" s="294"/>
      <c r="F38392" s="294"/>
    </row>
    <row r="38393">
      <c r="A38393" s="294" t="s">
        <v>44679</v>
      </c>
      <c r="B38393" s="294"/>
      <c r="C38393" s="294"/>
      <c r="D38393" s="294"/>
      <c r="E38393" s="294"/>
      <c r="F38393" s="294"/>
    </row>
    <row r="38394">
      <c r="A38394" s="294" t="s">
        <v>44680</v>
      </c>
      <c r="B38394" s="294"/>
      <c r="C38394" s="294"/>
      <c r="D38394" s="294"/>
      <c r="E38394" s="294"/>
      <c r="F38394" s="294"/>
    </row>
    <row r="38395">
      <c r="A38395" s="294" t="s">
        <v>44681</v>
      </c>
      <c r="B38395" s="294"/>
      <c r="C38395" s="294"/>
      <c r="D38395" s="294"/>
      <c r="E38395" s="294"/>
      <c r="F38395" s="294"/>
    </row>
    <row r="38396">
      <c r="A38396" s="294" t="s">
        <v>44682</v>
      </c>
      <c r="B38396" s="294"/>
      <c r="C38396" s="294"/>
      <c r="D38396" s="294"/>
      <c r="E38396" s="294"/>
      <c r="F38396" s="294"/>
    </row>
    <row r="38397">
      <c r="A38397" s="294" t="s">
        <v>41314</v>
      </c>
      <c r="B38397" s="294"/>
      <c r="C38397" s="294"/>
      <c r="D38397" s="294"/>
      <c r="E38397" s="294"/>
      <c r="F38397" s="294"/>
    </row>
    <row r="38398">
      <c r="A38398" s="294" t="s">
        <v>44683</v>
      </c>
      <c r="B38398" s="294"/>
      <c r="C38398" s="294"/>
      <c r="D38398" s="294"/>
      <c r="E38398" s="294"/>
      <c r="F38398" s="294"/>
    </row>
    <row r="38399">
      <c r="A38399" s="294" t="s">
        <v>22607</v>
      </c>
      <c r="B38399" s="294"/>
      <c r="C38399" s="294"/>
      <c r="D38399" s="294"/>
      <c r="E38399" s="294"/>
      <c r="F38399" s="294"/>
    </row>
    <row r="38400">
      <c r="A38400" s="294" t="s">
        <v>44684</v>
      </c>
      <c r="B38400" s="294"/>
      <c r="C38400" s="294"/>
      <c r="D38400" s="294"/>
      <c r="E38400" s="294"/>
      <c r="F38400" s="294"/>
    </row>
    <row r="38401">
      <c r="A38401" s="294" t="s">
        <v>41692</v>
      </c>
      <c r="B38401" s="294"/>
      <c r="C38401" s="294"/>
      <c r="D38401" s="294"/>
      <c r="E38401" s="294"/>
      <c r="F38401" s="294"/>
    </row>
    <row r="38402">
      <c r="A38402" s="294" t="s">
        <v>44685</v>
      </c>
      <c r="B38402" s="294"/>
      <c r="C38402" s="294"/>
      <c r="D38402" s="294"/>
      <c r="E38402" s="294"/>
      <c r="F38402" s="294"/>
    </row>
    <row r="38403">
      <c r="A38403" s="294" t="s">
        <v>44686</v>
      </c>
      <c r="B38403" s="294"/>
      <c r="C38403" s="294"/>
      <c r="D38403" s="294"/>
      <c r="E38403" s="294"/>
      <c r="F38403" s="294"/>
    </row>
    <row r="38404">
      <c r="A38404" s="294" t="s">
        <v>41598</v>
      </c>
      <c r="B38404" s="294"/>
      <c r="C38404" s="294"/>
      <c r="D38404" s="294"/>
      <c r="E38404" s="294"/>
      <c r="F38404" s="294"/>
    </row>
    <row r="38405">
      <c r="A38405" s="294" t="s">
        <v>23831</v>
      </c>
      <c r="B38405" s="294"/>
      <c r="C38405" s="294"/>
      <c r="D38405" s="294"/>
      <c r="E38405" s="294"/>
      <c r="F38405" s="294"/>
    </row>
    <row r="38406">
      <c r="A38406" s="294"/>
      <c r="B38406" s="294"/>
      <c r="C38406" s="294"/>
      <c r="D38406" s="294"/>
      <c r="E38406" s="294"/>
      <c r="F38406" s="294"/>
    </row>
    <row r="38407">
      <c r="A38407" s="294" t="s">
        <v>41905</v>
      </c>
      <c r="B38407" s="294"/>
      <c r="C38407" s="294"/>
      <c r="D38407" s="294"/>
      <c r="E38407" s="294"/>
      <c r="F38407" s="294"/>
    </row>
    <row r="38408">
      <c r="A38408" s="294"/>
      <c r="B38408" s="294"/>
      <c r="C38408" s="294"/>
      <c r="D38408" s="294"/>
      <c r="E38408" s="294"/>
      <c r="F38408" s="294"/>
    </row>
    <row r="38409">
      <c r="A38409" s="294" t="s">
        <v>44687</v>
      </c>
      <c r="B38409" s="294"/>
      <c r="C38409" s="294"/>
      <c r="D38409" s="294"/>
      <c r="E38409" s="294"/>
      <c r="F38409" s="294"/>
    </row>
    <row r="38410">
      <c r="A38410" s="294" t="s">
        <v>44688</v>
      </c>
      <c r="B38410" s="294"/>
      <c r="C38410" s="294"/>
      <c r="D38410" s="294"/>
      <c r="E38410" s="294"/>
      <c r="F38410" s="294"/>
    </row>
    <row r="38411">
      <c r="A38411" s="294" t="s">
        <v>44689</v>
      </c>
      <c r="B38411" s="294"/>
      <c r="C38411" s="294"/>
      <c r="D38411" s="294"/>
      <c r="E38411" s="294"/>
      <c r="F38411" s="294"/>
    </row>
    <row r="38412">
      <c r="A38412" s="294" t="s">
        <v>44690</v>
      </c>
      <c r="B38412" s="294"/>
      <c r="C38412" s="294"/>
      <c r="D38412" s="294"/>
      <c r="E38412" s="294"/>
      <c r="F38412" s="294"/>
    </row>
    <row r="38413">
      <c r="A38413" s="294" t="s">
        <v>44691</v>
      </c>
      <c r="B38413" s="294"/>
      <c r="C38413" s="294"/>
      <c r="D38413" s="294"/>
      <c r="E38413" s="294"/>
      <c r="F38413" s="294"/>
    </row>
    <row r="38414">
      <c r="A38414" s="294" t="s">
        <v>44692</v>
      </c>
      <c r="B38414" s="294"/>
      <c r="C38414" s="294"/>
      <c r="D38414" s="294"/>
      <c r="E38414" s="294"/>
      <c r="F38414" s="294"/>
    </row>
    <row r="38415">
      <c r="A38415" s="294" t="s">
        <v>44693</v>
      </c>
      <c r="B38415" s="294"/>
      <c r="C38415" s="294"/>
      <c r="D38415" s="294"/>
      <c r="E38415" s="294"/>
      <c r="F38415" s="294"/>
    </row>
    <row r="38416">
      <c r="A38416" s="294" t="s">
        <v>44694</v>
      </c>
      <c r="B38416" s="294"/>
      <c r="C38416" s="294"/>
      <c r="D38416" s="294"/>
      <c r="E38416" s="294"/>
      <c r="F38416" s="294"/>
    </row>
    <row r="38417">
      <c r="A38417" s="294" t="s">
        <v>44695</v>
      </c>
      <c r="B38417" s="294"/>
      <c r="C38417" s="294"/>
      <c r="D38417" s="294"/>
      <c r="E38417" s="294"/>
      <c r="F38417" s="294"/>
    </row>
    <row r="38418">
      <c r="A38418" s="294" t="s">
        <v>44696</v>
      </c>
      <c r="B38418" s="294"/>
      <c r="C38418" s="294"/>
      <c r="D38418" s="294"/>
      <c r="E38418" s="294"/>
      <c r="F38418" s="294"/>
    </row>
    <row r="38419">
      <c r="A38419" s="294" t="s">
        <v>44697</v>
      </c>
      <c r="B38419" s="294"/>
      <c r="C38419" s="294"/>
      <c r="D38419" s="294"/>
      <c r="E38419" s="294"/>
      <c r="F38419" s="294"/>
    </row>
    <row r="38420">
      <c r="A38420" s="294" t="s">
        <v>39584</v>
      </c>
      <c r="B38420" s="294"/>
      <c r="C38420" s="294"/>
      <c r="D38420" s="294"/>
      <c r="E38420" s="294"/>
      <c r="F38420" s="294"/>
    </row>
    <row r="38421">
      <c r="A38421" s="294" t="s">
        <v>44698</v>
      </c>
      <c r="B38421" s="294"/>
      <c r="C38421" s="294"/>
      <c r="D38421" s="294"/>
      <c r="E38421" s="294"/>
      <c r="F38421" s="294"/>
    </row>
    <row r="38422">
      <c r="A38422" s="294" t="s">
        <v>44699</v>
      </c>
      <c r="B38422" s="294"/>
      <c r="C38422" s="294"/>
      <c r="D38422" s="294"/>
      <c r="E38422" s="294"/>
      <c r="F38422" s="294"/>
    </row>
    <row r="38423">
      <c r="A38423" s="294" t="s">
        <v>44700</v>
      </c>
      <c r="B38423" s="294"/>
      <c r="C38423" s="294"/>
      <c r="D38423" s="294"/>
      <c r="E38423" s="294"/>
      <c r="F38423" s="294"/>
    </row>
    <row r="38424">
      <c r="A38424" s="294" t="s">
        <v>44701</v>
      </c>
      <c r="B38424" s="294"/>
      <c r="C38424" s="294"/>
      <c r="D38424" s="294"/>
      <c r="E38424" s="294"/>
      <c r="F38424" s="294"/>
    </row>
    <row r="38425">
      <c r="A38425" s="294" t="s">
        <v>24371</v>
      </c>
      <c r="B38425" s="294"/>
      <c r="C38425" s="294"/>
      <c r="D38425" s="294"/>
      <c r="E38425" s="294"/>
      <c r="F38425" s="294"/>
    </row>
    <row r="38426">
      <c r="A38426" s="294"/>
      <c r="B38426" s="294"/>
      <c r="C38426" s="294"/>
      <c r="D38426" s="294"/>
      <c r="E38426" s="294"/>
      <c r="F38426" s="294"/>
    </row>
    <row r="38427">
      <c r="A38427" s="294" t="s">
        <v>42265</v>
      </c>
      <c r="B38427" s="294"/>
      <c r="C38427" s="294"/>
      <c r="D38427" s="294"/>
      <c r="E38427" s="294"/>
      <c r="F38427" s="294"/>
    </row>
    <row r="38428">
      <c r="A38428" s="294"/>
      <c r="B38428" s="294"/>
      <c r="C38428" s="294"/>
      <c r="D38428" s="294"/>
      <c r="E38428" s="294"/>
      <c r="F38428" s="294"/>
    </row>
    <row r="38429">
      <c r="A38429" s="294" t="s">
        <v>44702</v>
      </c>
      <c r="B38429" s="294"/>
      <c r="C38429" s="294"/>
      <c r="D38429" s="294"/>
      <c r="E38429" s="294"/>
      <c r="F38429" s="294"/>
    </row>
    <row r="38430">
      <c r="A38430" s="294" t="s">
        <v>39720</v>
      </c>
      <c r="B38430" s="294"/>
      <c r="C38430" s="294"/>
      <c r="D38430" s="294"/>
      <c r="E38430" s="294"/>
      <c r="F38430" s="294"/>
    </row>
    <row r="38431">
      <c r="A38431" s="294" t="s">
        <v>44703</v>
      </c>
      <c r="B38431" s="294"/>
      <c r="C38431" s="294"/>
      <c r="D38431" s="294"/>
      <c r="E38431" s="294"/>
      <c r="F38431" s="294"/>
    </row>
    <row r="38432">
      <c r="A38432" s="294" t="s">
        <v>39721</v>
      </c>
      <c r="B38432" s="294"/>
      <c r="C38432" s="294"/>
      <c r="D38432" s="294"/>
      <c r="E38432" s="294"/>
      <c r="F38432" s="294"/>
    </row>
    <row r="38433">
      <c r="A38433" s="294" t="s">
        <v>37730</v>
      </c>
      <c r="B38433" s="294"/>
      <c r="C38433" s="294"/>
      <c r="D38433" s="294"/>
      <c r="E38433" s="294"/>
      <c r="F38433" s="294"/>
    </row>
    <row r="38434">
      <c r="A38434" s="294" t="s">
        <v>39475</v>
      </c>
      <c r="B38434" s="294"/>
      <c r="C38434" s="294"/>
      <c r="D38434" s="294"/>
      <c r="E38434" s="294"/>
      <c r="F38434" s="294"/>
    </row>
    <row r="38435">
      <c r="A38435" s="294" t="s">
        <v>39476</v>
      </c>
      <c r="B38435" s="294"/>
      <c r="C38435" s="294"/>
      <c r="D38435" s="294"/>
      <c r="E38435" s="294"/>
      <c r="F38435" s="294"/>
    </row>
    <row r="38436">
      <c r="A38436" s="294" t="s">
        <v>43881</v>
      </c>
      <c r="B38436" s="294"/>
      <c r="C38436" s="294"/>
      <c r="D38436" s="294"/>
      <c r="E38436" s="294"/>
      <c r="F38436" s="294"/>
    </row>
    <row r="38437">
      <c r="A38437" s="294" t="s">
        <v>44704</v>
      </c>
      <c r="B38437" s="294"/>
      <c r="C38437" s="294"/>
      <c r="D38437" s="294"/>
      <c r="E38437" s="294"/>
      <c r="F38437" s="294"/>
    </row>
    <row r="38438">
      <c r="A38438" s="294" t="s">
        <v>44705</v>
      </c>
      <c r="B38438" s="294"/>
      <c r="C38438" s="294"/>
      <c r="D38438" s="294"/>
      <c r="E38438" s="294"/>
      <c r="F38438" s="294"/>
    </row>
    <row r="38439">
      <c r="A38439" s="294" t="s">
        <v>44706</v>
      </c>
      <c r="B38439" s="294"/>
      <c r="C38439" s="294"/>
      <c r="D38439" s="294"/>
      <c r="E38439" s="294"/>
      <c r="F38439" s="294"/>
    </row>
    <row r="38440">
      <c r="A38440" s="294" t="s">
        <v>44707</v>
      </c>
      <c r="B38440" s="294"/>
      <c r="C38440" s="294"/>
      <c r="D38440" s="294"/>
      <c r="E38440" s="294"/>
      <c r="F38440" s="294"/>
    </row>
    <row r="38441">
      <c r="A38441" s="294" t="s">
        <v>44708</v>
      </c>
      <c r="B38441" s="294"/>
      <c r="C38441" s="294"/>
      <c r="D38441" s="294"/>
      <c r="E38441" s="294"/>
      <c r="F38441" s="294"/>
    </row>
    <row r="38442">
      <c r="A38442" s="294" t="s">
        <v>44709</v>
      </c>
      <c r="B38442" s="294"/>
      <c r="C38442" s="294"/>
      <c r="D38442" s="294"/>
      <c r="E38442" s="294"/>
      <c r="F38442" s="294"/>
    </row>
    <row r="38443">
      <c r="A38443" s="294" t="s">
        <v>44710</v>
      </c>
      <c r="B38443" s="294"/>
      <c r="C38443" s="294"/>
      <c r="D38443" s="294"/>
      <c r="E38443" s="294"/>
      <c r="F38443" s="294"/>
    </row>
    <row r="38444">
      <c r="A38444" s="294" t="s">
        <v>39857</v>
      </c>
      <c r="B38444" s="294"/>
      <c r="C38444" s="294"/>
      <c r="D38444" s="294"/>
      <c r="E38444" s="294"/>
      <c r="F38444" s="294"/>
    </row>
    <row r="38445">
      <c r="A38445" s="294" t="s">
        <v>35479</v>
      </c>
      <c r="B38445" s="294"/>
      <c r="C38445" s="294"/>
      <c r="D38445" s="294"/>
      <c r="E38445" s="294"/>
      <c r="F38445" s="294"/>
    </row>
    <row r="38446">
      <c r="A38446" s="294" t="s">
        <v>44711</v>
      </c>
      <c r="B38446" s="294"/>
      <c r="C38446" s="294"/>
      <c r="D38446" s="294"/>
      <c r="E38446" s="294"/>
      <c r="F38446" s="294"/>
    </row>
    <row r="38447">
      <c r="A38447" s="294"/>
      <c r="B38447" s="294"/>
      <c r="C38447" s="294"/>
      <c r="D38447" s="294"/>
      <c r="E38447" s="294"/>
      <c r="F38447" s="294"/>
    </row>
    <row r="38448">
      <c r="A38448" s="294"/>
      <c r="B38448" s="294"/>
      <c r="C38448" s="294"/>
      <c r="D38448" s="294"/>
      <c r="E38448" s="294"/>
      <c r="F38448" s="294"/>
    </row>
    <row r="38449">
      <c r="A38449" s="294" t="s">
        <v>36242</v>
      </c>
      <c r="B38449" s="294"/>
      <c r="C38449" s="294"/>
      <c r="D38449" s="294"/>
      <c r="E38449" s="294"/>
      <c r="F38449" s="294"/>
    </row>
    <row r="38450">
      <c r="A38450" s="294" t="s">
        <v>44712</v>
      </c>
      <c r="B38450" s="294"/>
      <c r="C38450" s="294"/>
      <c r="D38450" s="294"/>
      <c r="E38450" s="294"/>
      <c r="F38450" s="294"/>
    </row>
    <row r="38451">
      <c r="A38451" s="294" t="s">
        <v>44659</v>
      </c>
      <c r="B38451" s="294"/>
      <c r="C38451" s="294"/>
      <c r="D38451" s="294"/>
      <c r="E38451" s="294"/>
      <c r="F38451" s="294"/>
    </row>
    <row r="38452">
      <c r="A38452" s="294" t="s">
        <v>21672</v>
      </c>
      <c r="B38452" s="294"/>
      <c r="C38452" s="294"/>
      <c r="D38452" s="294"/>
      <c r="E38452" s="294"/>
      <c r="F38452" s="294"/>
    </row>
    <row r="38453">
      <c r="A38453" s="294"/>
      <c r="B38453" s="294"/>
      <c r="C38453" s="294"/>
      <c r="D38453" s="294"/>
      <c r="E38453" s="294"/>
      <c r="F38453" s="294"/>
    </row>
    <row r="38454">
      <c r="A38454" s="294" t="s">
        <v>21429</v>
      </c>
      <c r="B38454" s="294"/>
      <c r="C38454" s="294"/>
      <c r="D38454" s="294"/>
      <c r="E38454" s="294"/>
      <c r="F38454" s="294"/>
    </row>
    <row r="38455">
      <c r="A38455" s="294"/>
      <c r="B38455" s="294"/>
      <c r="C38455" s="294"/>
      <c r="D38455" s="294"/>
      <c r="E38455" s="294"/>
      <c r="F38455" s="294"/>
    </row>
    <row r="38456">
      <c r="A38456" s="294" t="s">
        <v>44713</v>
      </c>
      <c r="B38456" s="294"/>
      <c r="C38456" s="294"/>
      <c r="D38456" s="294"/>
      <c r="E38456" s="294"/>
      <c r="F38456" s="294"/>
    </row>
    <row r="38457">
      <c r="A38457" s="294" t="s">
        <v>41031</v>
      </c>
      <c r="B38457" s="294"/>
      <c r="C38457" s="294"/>
      <c r="D38457" s="294"/>
      <c r="E38457" s="294"/>
      <c r="F38457" s="294"/>
    </row>
    <row r="38458">
      <c r="A38458" s="294" t="s">
        <v>44714</v>
      </c>
      <c r="B38458" s="294"/>
      <c r="C38458" s="294"/>
      <c r="D38458" s="294"/>
      <c r="E38458" s="294"/>
      <c r="F38458" s="294"/>
    </row>
    <row r="38459">
      <c r="A38459" s="294" t="s">
        <v>29633</v>
      </c>
      <c r="B38459" s="294"/>
      <c r="C38459" s="294"/>
      <c r="D38459" s="294"/>
      <c r="E38459" s="294"/>
      <c r="F38459" s="294"/>
    </row>
    <row r="38460">
      <c r="A38460" s="294" t="s">
        <v>31344</v>
      </c>
      <c r="B38460" s="294"/>
      <c r="C38460" s="294"/>
      <c r="D38460" s="294"/>
      <c r="E38460" s="294"/>
      <c r="F38460" s="294"/>
    </row>
    <row r="38461">
      <c r="A38461" s="294" t="s">
        <v>41360</v>
      </c>
      <c r="B38461" s="294"/>
      <c r="C38461" s="294"/>
      <c r="D38461" s="294"/>
      <c r="E38461" s="294"/>
      <c r="F38461" s="294"/>
    </row>
    <row r="38462">
      <c r="A38462" s="294" t="s">
        <v>41034</v>
      </c>
      <c r="B38462" s="294"/>
      <c r="C38462" s="294"/>
      <c r="D38462" s="294"/>
      <c r="E38462" s="294"/>
      <c r="F38462" s="294"/>
    </row>
    <row r="38463">
      <c r="A38463" s="294" t="s">
        <v>41021</v>
      </c>
      <c r="B38463" s="294"/>
      <c r="C38463" s="294"/>
      <c r="D38463" s="294"/>
      <c r="E38463" s="294"/>
      <c r="F38463" s="294"/>
    </row>
    <row r="38464">
      <c r="A38464" s="294" t="s">
        <v>44715</v>
      </c>
      <c r="B38464" s="294"/>
      <c r="C38464" s="294"/>
      <c r="D38464" s="294"/>
      <c r="E38464" s="294"/>
      <c r="F38464" s="294"/>
    </row>
    <row r="38465">
      <c r="A38465" s="294" t="s">
        <v>44716</v>
      </c>
      <c r="B38465" s="294"/>
      <c r="C38465" s="294"/>
      <c r="D38465" s="294"/>
      <c r="E38465" s="294"/>
      <c r="F38465" s="294"/>
    </row>
    <row r="38466">
      <c r="A38466" s="294"/>
      <c r="B38466" s="294"/>
      <c r="C38466" s="294"/>
      <c r="D38466" s="294"/>
      <c r="E38466" s="294"/>
      <c r="F38466" s="294"/>
    </row>
    <row r="38467">
      <c r="A38467" s="294" t="s">
        <v>22281</v>
      </c>
      <c r="B38467" s="294"/>
      <c r="C38467" s="294"/>
      <c r="D38467" s="294"/>
      <c r="E38467" s="294"/>
      <c r="F38467" s="294"/>
    </row>
    <row r="38468">
      <c r="A38468" s="294"/>
      <c r="B38468" s="294"/>
      <c r="C38468" s="294"/>
      <c r="D38468" s="294"/>
      <c r="E38468" s="294"/>
      <c r="F38468" s="294"/>
    </row>
    <row r="38469">
      <c r="A38469" s="294" t="s">
        <v>44717</v>
      </c>
      <c r="B38469" s="294"/>
      <c r="C38469" s="294"/>
      <c r="D38469" s="294"/>
      <c r="E38469" s="294"/>
      <c r="F38469" s="294"/>
    </row>
    <row r="38470">
      <c r="A38470" s="294" t="s">
        <v>30522</v>
      </c>
      <c r="B38470" s="294"/>
      <c r="C38470" s="294"/>
      <c r="D38470" s="294"/>
      <c r="E38470" s="294"/>
      <c r="F38470" s="294"/>
    </row>
    <row r="38471">
      <c r="A38471" s="294" t="s">
        <v>44718</v>
      </c>
      <c r="B38471" s="294"/>
      <c r="C38471" s="294"/>
      <c r="D38471" s="294"/>
      <c r="E38471" s="294"/>
      <c r="F38471" s="294"/>
    </row>
    <row r="38472">
      <c r="A38472" s="294" t="s">
        <v>44719</v>
      </c>
      <c r="B38472" s="294"/>
      <c r="C38472" s="294"/>
      <c r="D38472" s="294"/>
      <c r="E38472" s="294"/>
      <c r="F38472" s="294"/>
    </row>
    <row r="38473">
      <c r="A38473" s="294" t="s">
        <v>40980</v>
      </c>
      <c r="B38473" s="294"/>
      <c r="C38473" s="294"/>
      <c r="D38473" s="294"/>
      <c r="E38473" s="294"/>
      <c r="F38473" s="294"/>
    </row>
    <row r="38474">
      <c r="A38474" s="294" t="s">
        <v>44720</v>
      </c>
      <c r="B38474" s="294"/>
      <c r="C38474" s="294"/>
      <c r="D38474" s="294"/>
      <c r="E38474" s="294"/>
      <c r="F38474" s="294"/>
    </row>
    <row r="38475">
      <c r="A38475" s="294" t="s">
        <v>44721</v>
      </c>
      <c r="B38475" s="294"/>
      <c r="C38475" s="294"/>
      <c r="D38475" s="294"/>
      <c r="E38475" s="294"/>
      <c r="F38475" s="294"/>
    </row>
    <row r="38476">
      <c r="A38476" s="294" t="s">
        <v>44722</v>
      </c>
      <c r="B38476" s="294"/>
      <c r="C38476" s="294"/>
      <c r="D38476" s="294"/>
      <c r="E38476" s="294"/>
      <c r="F38476" s="294"/>
    </row>
    <row r="38477">
      <c r="A38477" s="294"/>
      <c r="B38477" s="294"/>
      <c r="C38477" s="294"/>
      <c r="D38477" s="294"/>
      <c r="E38477" s="294"/>
      <c r="F38477" s="294"/>
    </row>
    <row r="38478">
      <c r="A38478" s="294" t="s">
        <v>25653</v>
      </c>
      <c r="B38478" s="294"/>
      <c r="C38478" s="294"/>
      <c r="D38478" s="294"/>
      <c r="E38478" s="294"/>
      <c r="F38478" s="294"/>
    </row>
    <row r="38479">
      <c r="A38479" s="294" t="s">
        <v>23322</v>
      </c>
      <c r="B38479" s="294"/>
      <c r="C38479" s="294"/>
      <c r="D38479" s="294"/>
      <c r="E38479" s="294"/>
      <c r="F38479" s="294"/>
    </row>
    <row r="38480">
      <c r="A38480" s="294"/>
      <c r="B38480" s="294"/>
      <c r="C38480" s="294"/>
      <c r="D38480" s="294"/>
      <c r="E38480" s="294"/>
      <c r="F38480" s="294"/>
    </row>
    <row r="38481">
      <c r="A38481" s="294" t="s">
        <v>40931</v>
      </c>
      <c r="B38481" s="294"/>
      <c r="C38481" s="294"/>
      <c r="D38481" s="294"/>
      <c r="E38481" s="294"/>
      <c r="F38481" s="294"/>
    </row>
    <row r="38482">
      <c r="A38482" s="294" t="s">
        <v>41854</v>
      </c>
      <c r="B38482" s="294"/>
      <c r="C38482" s="294"/>
      <c r="D38482" s="294"/>
      <c r="E38482" s="294"/>
      <c r="F38482" s="294"/>
    </row>
    <row r="38483">
      <c r="A38483" s="294" t="s">
        <v>38876</v>
      </c>
      <c r="B38483" s="294"/>
      <c r="C38483" s="294"/>
      <c r="D38483" s="294"/>
      <c r="E38483" s="294"/>
      <c r="F38483" s="294"/>
    </row>
    <row r="38484">
      <c r="A38484" s="294" t="s">
        <v>37939</v>
      </c>
      <c r="B38484" s="294"/>
      <c r="C38484" s="294"/>
      <c r="D38484" s="294"/>
      <c r="E38484" s="294"/>
      <c r="F38484" s="294"/>
    </row>
    <row r="38485">
      <c r="A38485" s="294" t="s">
        <v>28404</v>
      </c>
      <c r="B38485" s="294"/>
      <c r="C38485" s="294"/>
      <c r="D38485" s="294"/>
      <c r="E38485" s="294"/>
      <c r="F38485" s="294"/>
    </row>
    <row r="38486">
      <c r="A38486" s="294" t="s">
        <v>31714</v>
      </c>
      <c r="B38486" s="294"/>
      <c r="C38486" s="294"/>
      <c r="D38486" s="294"/>
      <c r="E38486" s="294"/>
      <c r="F38486" s="294"/>
    </row>
    <row r="38487">
      <c r="A38487" s="294"/>
      <c r="B38487" s="294"/>
      <c r="C38487" s="294"/>
      <c r="D38487" s="294"/>
      <c r="E38487" s="294"/>
      <c r="F38487" s="294"/>
    </row>
    <row r="38488">
      <c r="A38488" s="294" t="s">
        <v>24384</v>
      </c>
      <c r="B38488" s="294"/>
      <c r="C38488" s="294"/>
      <c r="D38488" s="294"/>
      <c r="E38488" s="294"/>
      <c r="F38488" s="294"/>
    </row>
    <row r="38489">
      <c r="A38489" s="294" t="s">
        <v>23202</v>
      </c>
      <c r="B38489" s="294"/>
      <c r="C38489" s="294"/>
      <c r="D38489" s="294"/>
      <c r="E38489" s="294"/>
      <c r="F38489" s="294"/>
    </row>
    <row r="38490">
      <c r="A38490" s="294"/>
      <c r="B38490" s="294"/>
      <c r="C38490" s="294"/>
      <c r="D38490" s="294"/>
      <c r="E38490" s="294"/>
      <c r="F38490" s="294"/>
    </row>
    <row r="38491">
      <c r="A38491" s="294" t="s">
        <v>44723</v>
      </c>
      <c r="B38491" s="294"/>
      <c r="C38491" s="294"/>
      <c r="D38491" s="294"/>
      <c r="E38491" s="294"/>
      <c r="F38491" s="294"/>
    </row>
    <row r="38492">
      <c r="A38492" s="294" t="s">
        <v>43480</v>
      </c>
      <c r="B38492" s="294"/>
      <c r="C38492" s="294"/>
      <c r="D38492" s="294"/>
      <c r="E38492" s="294"/>
      <c r="F38492" s="294"/>
    </row>
    <row r="38493">
      <c r="A38493" s="294" t="s">
        <v>44724</v>
      </c>
      <c r="B38493" s="294"/>
      <c r="C38493" s="294"/>
      <c r="D38493" s="294"/>
      <c r="E38493" s="294"/>
      <c r="F38493" s="294"/>
    </row>
    <row r="38494">
      <c r="A38494" s="294" t="s">
        <v>43424</v>
      </c>
      <c r="B38494" s="294"/>
      <c r="C38494" s="294"/>
      <c r="D38494" s="294"/>
      <c r="E38494" s="294"/>
      <c r="F38494" s="294"/>
    </row>
    <row r="38495">
      <c r="A38495" s="294" t="s">
        <v>44725</v>
      </c>
      <c r="B38495" s="294"/>
      <c r="C38495" s="294"/>
      <c r="D38495" s="294"/>
      <c r="E38495" s="294"/>
      <c r="F38495" s="294"/>
    </row>
    <row r="38496">
      <c r="A38496" s="294"/>
      <c r="B38496" s="294"/>
      <c r="C38496" s="294"/>
      <c r="D38496" s="294"/>
      <c r="E38496" s="294"/>
      <c r="F38496" s="294"/>
    </row>
    <row r="38497">
      <c r="A38497" s="294" t="s">
        <v>44726</v>
      </c>
      <c r="B38497" s="294"/>
      <c r="C38497" s="294"/>
      <c r="D38497" s="294"/>
      <c r="E38497" s="294"/>
      <c r="F38497" s="294"/>
    </row>
    <row r="38498">
      <c r="A38498" s="294"/>
      <c r="B38498" s="294"/>
      <c r="C38498" s="294"/>
      <c r="D38498" s="294"/>
      <c r="E38498" s="294"/>
      <c r="F38498" s="294"/>
    </row>
    <row r="38499">
      <c r="A38499" s="294" t="s">
        <v>44727</v>
      </c>
      <c r="B38499" s="294"/>
      <c r="C38499" s="294"/>
      <c r="D38499" s="294"/>
      <c r="E38499" s="294"/>
      <c r="F38499" s="294"/>
    </row>
    <row r="38500">
      <c r="A38500" s="294" t="s">
        <v>40931</v>
      </c>
      <c r="B38500" s="294"/>
      <c r="C38500" s="294"/>
      <c r="D38500" s="294"/>
      <c r="E38500" s="294"/>
      <c r="F38500" s="294"/>
    </row>
    <row r="38501">
      <c r="A38501" s="294" t="s">
        <v>44728</v>
      </c>
      <c r="B38501" s="294"/>
      <c r="C38501" s="294"/>
      <c r="D38501" s="294"/>
      <c r="E38501" s="294"/>
      <c r="F38501" s="294"/>
    </row>
    <row r="38502">
      <c r="A38502" s="294" t="s">
        <v>44729</v>
      </c>
      <c r="B38502" s="294"/>
      <c r="C38502" s="294"/>
      <c r="D38502" s="294"/>
      <c r="E38502" s="294"/>
      <c r="F38502" s="294"/>
    </row>
    <row r="38503">
      <c r="A38503" s="294" t="s">
        <v>22056</v>
      </c>
      <c r="B38503" s="294"/>
      <c r="C38503" s="294"/>
      <c r="D38503" s="294"/>
      <c r="E38503" s="294"/>
      <c r="F38503" s="294"/>
    </row>
    <row r="38504">
      <c r="A38504" s="294" t="s">
        <v>39527</v>
      </c>
      <c r="B38504" s="294"/>
      <c r="C38504" s="294"/>
      <c r="D38504" s="294"/>
      <c r="E38504" s="294"/>
      <c r="F38504" s="294"/>
    </row>
    <row r="38505">
      <c r="A38505" s="294" t="s">
        <v>35173</v>
      </c>
      <c r="B38505" s="294"/>
      <c r="C38505" s="294"/>
      <c r="D38505" s="294"/>
      <c r="E38505" s="294"/>
      <c r="F38505" s="294"/>
    </row>
    <row r="38506">
      <c r="A38506" s="294" t="s">
        <v>44730</v>
      </c>
      <c r="B38506" s="294"/>
      <c r="C38506" s="294"/>
      <c r="D38506" s="294"/>
      <c r="E38506" s="294"/>
      <c r="F38506" s="294"/>
    </row>
    <row r="38507">
      <c r="A38507" s="294" t="s">
        <v>44731</v>
      </c>
      <c r="B38507" s="294"/>
      <c r="C38507" s="294"/>
      <c r="D38507" s="294"/>
      <c r="E38507" s="294"/>
      <c r="F38507" s="294"/>
    </row>
    <row r="38508">
      <c r="A38508" s="294" t="s">
        <v>38253</v>
      </c>
      <c r="B38508" s="294"/>
      <c r="C38508" s="294"/>
      <c r="D38508" s="294"/>
      <c r="E38508" s="294"/>
      <c r="F38508" s="294"/>
    </row>
    <row r="38509">
      <c r="A38509" s="294" t="s">
        <v>35688</v>
      </c>
      <c r="B38509" s="294"/>
      <c r="C38509" s="294"/>
      <c r="D38509" s="294"/>
      <c r="E38509" s="294"/>
      <c r="F38509" s="294"/>
    </row>
    <row r="38510">
      <c r="A38510" s="294" t="s">
        <v>38887</v>
      </c>
      <c r="B38510" s="294"/>
      <c r="C38510" s="294"/>
      <c r="D38510" s="294"/>
      <c r="E38510" s="294"/>
      <c r="F38510" s="294"/>
    </row>
    <row r="38511">
      <c r="A38511" s="294" t="s">
        <v>44732</v>
      </c>
      <c r="B38511" s="294"/>
      <c r="C38511" s="294"/>
      <c r="D38511" s="294"/>
      <c r="E38511" s="294"/>
      <c r="F38511" s="294"/>
    </row>
    <row r="38512">
      <c r="A38512" s="294" t="s">
        <v>44733</v>
      </c>
      <c r="B38512" s="294"/>
      <c r="C38512" s="294"/>
      <c r="D38512" s="294"/>
      <c r="E38512" s="294"/>
      <c r="F38512" s="294"/>
    </row>
    <row r="38513">
      <c r="A38513" s="294" t="s">
        <v>39149</v>
      </c>
      <c r="B38513" s="294"/>
      <c r="C38513" s="294"/>
      <c r="D38513" s="294"/>
      <c r="E38513" s="294"/>
      <c r="F38513" s="294"/>
    </row>
    <row r="38514">
      <c r="A38514" s="294" t="s">
        <v>35690</v>
      </c>
      <c r="B38514" s="294"/>
      <c r="C38514" s="294"/>
      <c r="D38514" s="294"/>
      <c r="E38514" s="294"/>
      <c r="F38514" s="294"/>
    </row>
    <row r="38515">
      <c r="A38515" s="294"/>
      <c r="B38515" s="294"/>
      <c r="C38515" s="294"/>
      <c r="D38515" s="294"/>
      <c r="E38515" s="294"/>
      <c r="F38515" s="294"/>
    </row>
    <row r="38516">
      <c r="A38516" s="294" t="s">
        <v>42214</v>
      </c>
      <c r="B38516" s="294"/>
      <c r="C38516" s="294"/>
      <c r="D38516" s="294"/>
      <c r="E38516" s="294"/>
      <c r="F38516" s="294"/>
    </row>
    <row r="38517">
      <c r="A38517" s="294"/>
      <c r="B38517" s="294"/>
      <c r="C38517" s="294"/>
      <c r="D38517" s="294"/>
      <c r="E38517" s="294"/>
      <c r="F38517" s="294"/>
    </row>
    <row r="38518">
      <c r="A38518" s="294" t="s">
        <v>44734</v>
      </c>
      <c r="B38518" s="294"/>
      <c r="C38518" s="294"/>
      <c r="D38518" s="294"/>
      <c r="E38518" s="294"/>
      <c r="F38518" s="294"/>
    </row>
    <row r="38519">
      <c r="A38519" s="294" t="s">
        <v>44735</v>
      </c>
      <c r="B38519" s="294"/>
      <c r="C38519" s="294"/>
      <c r="D38519" s="294"/>
      <c r="E38519" s="294"/>
      <c r="F38519" s="294"/>
    </row>
    <row r="38520">
      <c r="A38520" s="294" t="s">
        <v>24226</v>
      </c>
      <c r="B38520" s="294"/>
      <c r="C38520" s="294"/>
      <c r="D38520" s="294"/>
      <c r="E38520" s="294"/>
      <c r="F38520" s="294"/>
    </row>
    <row r="38521">
      <c r="A38521" s="294" t="s">
        <v>44736</v>
      </c>
      <c r="B38521" s="294"/>
      <c r="C38521" s="294"/>
      <c r="D38521" s="294"/>
      <c r="E38521" s="294"/>
      <c r="F38521" s="294"/>
    </row>
    <row r="38522">
      <c r="A38522" s="294" t="s">
        <v>43484</v>
      </c>
      <c r="B38522" s="294"/>
      <c r="C38522" s="294"/>
      <c r="D38522" s="294"/>
      <c r="E38522" s="294"/>
      <c r="F38522" s="294"/>
    </row>
    <row r="38523">
      <c r="A38523" s="294" t="s">
        <v>44737</v>
      </c>
      <c r="B38523" s="294"/>
      <c r="C38523" s="294"/>
      <c r="D38523" s="294"/>
      <c r="E38523" s="294"/>
      <c r="F38523" s="294"/>
    </row>
    <row r="38524">
      <c r="A38524" s="294" t="s">
        <v>44738</v>
      </c>
      <c r="B38524" s="294"/>
      <c r="C38524" s="294"/>
      <c r="D38524" s="294"/>
      <c r="E38524" s="294"/>
      <c r="F38524" s="294"/>
    </row>
    <row r="38525">
      <c r="A38525" s="294" t="s">
        <v>44739</v>
      </c>
      <c r="B38525" s="294"/>
      <c r="C38525" s="294"/>
      <c r="D38525" s="294"/>
      <c r="E38525" s="294"/>
      <c r="F38525" s="294"/>
    </row>
    <row r="38526">
      <c r="A38526" s="294" t="s">
        <v>44740</v>
      </c>
      <c r="B38526" s="294"/>
      <c r="C38526" s="294"/>
      <c r="D38526" s="294"/>
      <c r="E38526" s="294"/>
      <c r="F38526" s="294"/>
    </row>
    <row r="38527">
      <c r="A38527" s="294" t="s">
        <v>44741</v>
      </c>
      <c r="B38527" s="294"/>
      <c r="C38527" s="294"/>
      <c r="D38527" s="294"/>
      <c r="E38527" s="294"/>
      <c r="F38527" s="294"/>
    </row>
    <row r="38528">
      <c r="A38528" s="294" t="s">
        <v>44742</v>
      </c>
      <c r="B38528" s="294"/>
      <c r="C38528" s="294"/>
      <c r="D38528" s="294"/>
      <c r="E38528" s="294"/>
      <c r="F38528" s="294"/>
    </row>
    <row r="38529">
      <c r="A38529" s="294"/>
      <c r="B38529" s="294"/>
      <c r="C38529" s="294"/>
      <c r="D38529" s="294"/>
      <c r="E38529" s="294"/>
      <c r="F38529" s="294"/>
    </row>
    <row r="38530">
      <c r="A38530" s="294" t="s">
        <v>41927</v>
      </c>
      <c r="B38530" s="294"/>
      <c r="C38530" s="294"/>
      <c r="D38530" s="294"/>
      <c r="E38530" s="294"/>
      <c r="F38530" s="294"/>
    </row>
    <row r="38531">
      <c r="A38531" s="294" t="s">
        <v>44743</v>
      </c>
      <c r="B38531" s="294"/>
      <c r="C38531" s="294"/>
      <c r="D38531" s="294"/>
      <c r="E38531" s="294"/>
      <c r="F38531" s="294"/>
    </row>
    <row r="38532">
      <c r="A38532" s="294" t="s">
        <v>24755</v>
      </c>
      <c r="B38532" s="294"/>
      <c r="C38532" s="294"/>
      <c r="D38532" s="294"/>
      <c r="E38532" s="294"/>
      <c r="F38532" s="294"/>
    </row>
    <row r="38533">
      <c r="A38533" s="294" t="s">
        <v>44744</v>
      </c>
      <c r="B38533" s="294"/>
      <c r="C38533" s="294"/>
      <c r="D38533" s="294"/>
      <c r="E38533" s="294"/>
      <c r="F38533" s="294"/>
    </row>
    <row r="38534">
      <c r="A38534" s="294"/>
      <c r="B38534" s="294"/>
      <c r="C38534" s="294"/>
      <c r="D38534" s="294"/>
      <c r="E38534" s="294"/>
      <c r="F38534" s="294"/>
    </row>
    <row r="38535">
      <c r="A38535" s="294" t="s">
        <v>22512</v>
      </c>
      <c r="B38535" s="294"/>
      <c r="C38535" s="294"/>
      <c r="D38535" s="294"/>
      <c r="E38535" s="294"/>
      <c r="F38535" s="294"/>
    </row>
    <row r="38536">
      <c r="A38536" s="294" t="s">
        <v>27267</v>
      </c>
      <c r="B38536" s="294"/>
      <c r="C38536" s="294"/>
      <c r="D38536" s="294"/>
      <c r="E38536" s="294"/>
      <c r="F38536" s="294"/>
    </row>
    <row r="38537">
      <c r="A38537" s="294"/>
      <c r="B38537" s="294"/>
      <c r="C38537" s="294"/>
      <c r="D38537" s="294"/>
      <c r="E38537" s="294"/>
      <c r="F38537" s="294"/>
    </row>
    <row r="38538">
      <c r="A38538" s="294" t="s">
        <v>44745</v>
      </c>
      <c r="B38538" s="294"/>
      <c r="C38538" s="294"/>
      <c r="D38538" s="294"/>
      <c r="E38538" s="294"/>
      <c r="F38538" s="294"/>
    </row>
    <row r="38539">
      <c r="A38539" s="294" t="s">
        <v>42416</v>
      </c>
      <c r="B38539" s="294"/>
      <c r="C38539" s="294"/>
      <c r="D38539" s="294"/>
      <c r="E38539" s="294"/>
      <c r="F38539" s="294"/>
    </row>
    <row r="38540">
      <c r="A38540" s="294" t="s">
        <v>44746</v>
      </c>
      <c r="B38540" s="294"/>
      <c r="C38540" s="294"/>
      <c r="D38540" s="294"/>
      <c r="E38540" s="294"/>
      <c r="F38540" s="294"/>
    </row>
    <row r="38541">
      <c r="A38541" s="294" t="s">
        <v>44747</v>
      </c>
      <c r="B38541" s="294"/>
      <c r="C38541" s="294"/>
      <c r="D38541" s="294"/>
      <c r="E38541" s="294"/>
      <c r="F38541" s="294"/>
    </row>
    <row r="38542">
      <c r="A38542" s="294" t="s">
        <v>44748</v>
      </c>
      <c r="B38542" s="294"/>
      <c r="C38542" s="294"/>
      <c r="D38542" s="294"/>
      <c r="E38542" s="294"/>
      <c r="F38542" s="294"/>
    </row>
    <row r="38543">
      <c r="A38543" s="294" t="s">
        <v>38882</v>
      </c>
      <c r="B38543" s="294"/>
      <c r="C38543" s="294"/>
      <c r="D38543" s="294"/>
      <c r="E38543" s="294"/>
      <c r="F38543" s="294"/>
    </row>
    <row r="38544">
      <c r="A38544" s="294" t="s">
        <v>44749</v>
      </c>
      <c r="B38544" s="294"/>
      <c r="C38544" s="294"/>
      <c r="D38544" s="294"/>
      <c r="E38544" s="294"/>
      <c r="F38544" s="294"/>
    </row>
    <row r="38545">
      <c r="A38545" s="294" t="s">
        <v>44750</v>
      </c>
      <c r="B38545" s="294"/>
      <c r="C38545" s="294"/>
      <c r="D38545" s="294"/>
      <c r="E38545" s="294"/>
      <c r="F38545" s="294"/>
    </row>
    <row r="38546">
      <c r="A38546" s="294" t="s">
        <v>21892</v>
      </c>
      <c r="B38546" s="294"/>
      <c r="C38546" s="294"/>
      <c r="D38546" s="294"/>
      <c r="E38546" s="294"/>
      <c r="F38546" s="294"/>
    </row>
    <row r="38547">
      <c r="A38547" s="294" t="s">
        <v>44751</v>
      </c>
      <c r="B38547" s="294"/>
      <c r="C38547" s="294"/>
      <c r="D38547" s="294"/>
      <c r="E38547" s="294"/>
      <c r="F38547" s="294"/>
    </row>
    <row r="38548">
      <c r="A38548" s="294" t="s">
        <v>44752</v>
      </c>
      <c r="B38548" s="294"/>
      <c r="C38548" s="294"/>
      <c r="D38548" s="294"/>
      <c r="E38548" s="294"/>
      <c r="F38548" s="294"/>
    </row>
    <row r="38549">
      <c r="A38549" s="294"/>
      <c r="B38549" s="294"/>
      <c r="C38549" s="294"/>
      <c r="D38549" s="294"/>
      <c r="E38549" s="294"/>
      <c r="F38549" s="294"/>
    </row>
    <row r="38550">
      <c r="A38550" s="294" t="s">
        <v>22217</v>
      </c>
      <c r="B38550" s="294"/>
      <c r="C38550" s="294"/>
      <c r="D38550" s="294"/>
      <c r="E38550" s="294"/>
      <c r="F38550" s="294"/>
    </row>
    <row r="38551">
      <c r="A38551" s="294"/>
      <c r="B38551" s="294"/>
      <c r="C38551" s="294"/>
      <c r="D38551" s="294"/>
      <c r="E38551" s="294"/>
      <c r="F38551" s="294"/>
    </row>
    <row r="38552">
      <c r="A38552" s="294" t="s">
        <v>44753</v>
      </c>
      <c r="B38552" s="294"/>
      <c r="C38552" s="294"/>
      <c r="D38552" s="294"/>
      <c r="E38552" s="294"/>
      <c r="F38552" s="294"/>
    </row>
    <row r="38553">
      <c r="A38553" s="294" t="s">
        <v>44754</v>
      </c>
      <c r="B38553" s="294"/>
      <c r="C38553" s="294"/>
      <c r="D38553" s="294"/>
      <c r="E38553" s="294"/>
      <c r="F38553" s="294"/>
    </row>
    <row r="38554">
      <c r="A38554" s="294" t="s">
        <v>44755</v>
      </c>
      <c r="B38554" s="294"/>
      <c r="C38554" s="294"/>
      <c r="D38554" s="294"/>
      <c r="E38554" s="294"/>
      <c r="F38554" s="294"/>
    </row>
    <row r="38555">
      <c r="A38555" s="294" t="s">
        <v>44756</v>
      </c>
      <c r="B38555" s="294"/>
      <c r="C38555" s="294"/>
      <c r="D38555" s="294"/>
      <c r="E38555" s="294"/>
      <c r="F38555" s="294"/>
    </row>
    <row r="38556">
      <c r="A38556" s="294" t="s">
        <v>21892</v>
      </c>
      <c r="B38556" s="294"/>
      <c r="C38556" s="294"/>
      <c r="D38556" s="294"/>
      <c r="E38556" s="294"/>
      <c r="F38556" s="294"/>
    </row>
    <row r="38557">
      <c r="A38557" s="294" t="s">
        <v>44757</v>
      </c>
      <c r="B38557" s="294"/>
      <c r="C38557" s="294"/>
      <c r="D38557" s="294"/>
      <c r="E38557" s="294"/>
      <c r="F38557" s="294"/>
    </row>
    <row r="38558">
      <c r="A38558" s="294"/>
      <c r="B38558" s="294"/>
      <c r="C38558" s="294"/>
      <c r="D38558" s="294"/>
      <c r="E38558" s="294"/>
      <c r="F38558" s="294"/>
    </row>
    <row r="38559">
      <c r="A38559" s="294" t="s">
        <v>42145</v>
      </c>
      <c r="B38559" s="294"/>
      <c r="C38559" s="294"/>
      <c r="D38559" s="294"/>
      <c r="E38559" s="294"/>
      <c r="F38559" s="294"/>
    </row>
    <row r="38560">
      <c r="A38560" s="294" t="s">
        <v>26884</v>
      </c>
      <c r="B38560" s="294"/>
      <c r="C38560" s="294"/>
      <c r="D38560" s="294"/>
      <c r="E38560" s="294"/>
      <c r="F38560" s="294"/>
    </row>
    <row r="38561">
      <c r="A38561" s="294"/>
      <c r="B38561" s="294"/>
      <c r="C38561" s="294"/>
      <c r="D38561" s="294"/>
      <c r="E38561" s="294"/>
      <c r="F38561" s="294"/>
    </row>
    <row r="38562">
      <c r="A38562" s="294" t="s">
        <v>44758</v>
      </c>
      <c r="B38562" s="294"/>
      <c r="C38562" s="294"/>
      <c r="D38562" s="294"/>
      <c r="E38562" s="294"/>
      <c r="F38562" s="294"/>
    </row>
    <row r="38563">
      <c r="A38563" s="294" t="s">
        <v>44759</v>
      </c>
      <c r="B38563" s="294"/>
      <c r="C38563" s="294"/>
      <c r="D38563" s="294"/>
      <c r="E38563" s="294"/>
      <c r="F38563" s="294"/>
    </row>
    <row r="38564">
      <c r="A38564" s="294" t="s">
        <v>44760</v>
      </c>
      <c r="B38564" s="294"/>
      <c r="C38564" s="294"/>
      <c r="D38564" s="294"/>
      <c r="E38564" s="294"/>
      <c r="F38564" s="294"/>
    </row>
    <row r="38565">
      <c r="A38565" s="294" t="s">
        <v>44761</v>
      </c>
      <c r="B38565" s="294"/>
      <c r="C38565" s="294"/>
      <c r="D38565" s="294"/>
      <c r="E38565" s="294"/>
      <c r="F38565" s="294"/>
    </row>
    <row r="38566">
      <c r="A38566" s="294" t="s">
        <v>44762</v>
      </c>
      <c r="B38566" s="294"/>
      <c r="C38566" s="294"/>
      <c r="D38566" s="294"/>
      <c r="E38566" s="294"/>
      <c r="F38566" s="294"/>
    </row>
    <row r="38567">
      <c r="A38567" s="294" t="s">
        <v>44763</v>
      </c>
      <c r="B38567" s="294"/>
      <c r="C38567" s="294"/>
      <c r="D38567" s="294"/>
      <c r="E38567" s="294"/>
      <c r="F38567" s="294"/>
    </row>
    <row r="38568">
      <c r="A38568" s="294" t="s">
        <v>21892</v>
      </c>
      <c r="B38568" s="294"/>
      <c r="C38568" s="294"/>
      <c r="D38568" s="294"/>
      <c r="E38568" s="294"/>
      <c r="F38568" s="294"/>
    </row>
    <row r="38569">
      <c r="A38569" s="294" t="s">
        <v>44764</v>
      </c>
      <c r="B38569" s="294"/>
      <c r="C38569" s="294"/>
      <c r="D38569" s="294"/>
      <c r="E38569" s="294"/>
      <c r="F38569" s="294"/>
    </row>
    <row r="38570">
      <c r="A38570" s="294" t="s">
        <v>44765</v>
      </c>
      <c r="B38570" s="294"/>
      <c r="C38570" s="294"/>
      <c r="D38570" s="294"/>
      <c r="E38570" s="294"/>
      <c r="F38570" s="294"/>
    </row>
    <row r="38571">
      <c r="A38571" s="294"/>
      <c r="B38571" s="294"/>
      <c r="C38571" s="294"/>
      <c r="D38571" s="294"/>
      <c r="E38571" s="294"/>
      <c r="F38571" s="294"/>
    </row>
    <row r="38572">
      <c r="A38572" s="294"/>
      <c r="B38572" s="294"/>
      <c r="C38572" s="294"/>
      <c r="D38572" s="294"/>
      <c r="E38572" s="294"/>
      <c r="F38572" s="294"/>
    </row>
    <row r="38573">
      <c r="A38573" s="294"/>
      <c r="B38573" s="294"/>
      <c r="C38573" s="294"/>
      <c r="D38573" s="294"/>
      <c r="E38573" s="294"/>
      <c r="F38573" s="294"/>
    </row>
    <row r="38574">
      <c r="A38574" s="294" t="s">
        <v>42249</v>
      </c>
      <c r="B38574" s="294"/>
      <c r="C38574" s="294"/>
      <c r="D38574" s="294"/>
      <c r="E38574" s="294"/>
      <c r="F38574" s="294"/>
    </row>
    <row r="38575">
      <c r="A38575" s="294"/>
      <c r="B38575" s="294"/>
      <c r="C38575" s="294"/>
      <c r="D38575" s="294"/>
      <c r="E38575" s="294"/>
      <c r="F38575" s="294"/>
    </row>
    <row r="38576">
      <c r="A38576" s="294" t="s">
        <v>44766</v>
      </c>
      <c r="B38576" s="294"/>
      <c r="C38576" s="294"/>
      <c r="D38576" s="294"/>
      <c r="E38576" s="294"/>
      <c r="F38576" s="294"/>
    </row>
    <row r="38577">
      <c r="A38577" s="294" t="s">
        <v>44767</v>
      </c>
      <c r="B38577" s="294"/>
      <c r="C38577" s="294"/>
      <c r="D38577" s="294"/>
      <c r="E38577" s="294"/>
      <c r="F38577" s="294"/>
    </row>
    <row r="38578">
      <c r="A38578" s="294" t="s">
        <v>40020</v>
      </c>
      <c r="B38578" s="294"/>
      <c r="C38578" s="294"/>
      <c r="D38578" s="294"/>
      <c r="E38578" s="294"/>
      <c r="F38578" s="294"/>
    </row>
    <row r="38579">
      <c r="A38579" s="294" t="s">
        <v>44768</v>
      </c>
      <c r="B38579" s="294"/>
      <c r="C38579" s="294"/>
      <c r="D38579" s="294"/>
      <c r="E38579" s="294"/>
      <c r="F38579" s="294"/>
    </row>
    <row r="38580">
      <c r="A38580" s="294" t="s">
        <v>44769</v>
      </c>
      <c r="B38580" s="294"/>
      <c r="C38580" s="294"/>
      <c r="D38580" s="294"/>
      <c r="E38580" s="294"/>
      <c r="F38580" s="294"/>
    </row>
    <row r="38581">
      <c r="A38581" s="294" t="s">
        <v>44770</v>
      </c>
      <c r="B38581" s="294"/>
      <c r="C38581" s="294"/>
      <c r="D38581" s="294"/>
      <c r="E38581" s="294"/>
      <c r="F38581" s="294"/>
    </row>
    <row r="38582">
      <c r="A38582" s="294" t="s">
        <v>44771</v>
      </c>
      <c r="B38582" s="294"/>
      <c r="C38582" s="294"/>
      <c r="D38582" s="294"/>
      <c r="E38582" s="294"/>
      <c r="F38582" s="294"/>
    </row>
    <row r="38583">
      <c r="A38583" s="294" t="s">
        <v>44772</v>
      </c>
      <c r="B38583" s="294"/>
      <c r="C38583" s="294"/>
      <c r="D38583" s="294"/>
      <c r="E38583" s="294"/>
      <c r="F38583" s="294"/>
    </row>
    <row r="38584">
      <c r="A38584" s="294" t="s">
        <v>44773</v>
      </c>
      <c r="B38584" s="294"/>
      <c r="C38584" s="294"/>
      <c r="D38584" s="294"/>
      <c r="E38584" s="294"/>
      <c r="F38584" s="294"/>
    </row>
    <row r="38585">
      <c r="A38585" s="294" t="s">
        <v>44774</v>
      </c>
      <c r="B38585" s="294"/>
      <c r="C38585" s="294"/>
      <c r="D38585" s="294"/>
      <c r="E38585" s="294"/>
      <c r="F38585" s="294"/>
    </row>
    <row r="38586">
      <c r="A38586" s="294"/>
      <c r="B38586" s="294"/>
      <c r="C38586" s="294"/>
      <c r="D38586" s="294"/>
      <c r="E38586" s="294"/>
      <c r="F38586" s="294"/>
    </row>
    <row r="38587">
      <c r="A38587" s="294" t="s">
        <v>42363</v>
      </c>
      <c r="B38587" s="294"/>
      <c r="C38587" s="294"/>
      <c r="D38587" s="294"/>
      <c r="E38587" s="294"/>
      <c r="F38587" s="294"/>
    </row>
    <row r="38588">
      <c r="A38588" s="294"/>
      <c r="B38588" s="294"/>
      <c r="C38588" s="294"/>
      <c r="D38588" s="294"/>
      <c r="E38588" s="294"/>
      <c r="F38588" s="294"/>
    </row>
    <row r="38589">
      <c r="A38589" s="294" t="s">
        <v>25112</v>
      </c>
      <c r="B38589" s="294"/>
      <c r="C38589" s="294"/>
      <c r="D38589" s="294"/>
      <c r="E38589" s="294"/>
      <c r="F38589" s="294"/>
    </row>
    <row r="38590">
      <c r="A38590" s="294" t="s">
        <v>44775</v>
      </c>
      <c r="B38590" s="294"/>
      <c r="C38590" s="294"/>
      <c r="D38590" s="294"/>
      <c r="E38590" s="294"/>
      <c r="F38590" s="294"/>
    </row>
    <row r="38591">
      <c r="A38591" s="294" t="s">
        <v>44776</v>
      </c>
      <c r="B38591" s="294"/>
      <c r="C38591" s="294"/>
      <c r="D38591" s="294"/>
      <c r="E38591" s="294"/>
      <c r="F38591" s="294"/>
    </row>
    <row r="38592">
      <c r="A38592" s="294" t="s">
        <v>44777</v>
      </c>
      <c r="B38592" s="294"/>
      <c r="C38592" s="294"/>
      <c r="D38592" s="294"/>
      <c r="E38592" s="294"/>
      <c r="F38592" s="294"/>
    </row>
    <row r="38593">
      <c r="A38593" s="294" t="s">
        <v>44778</v>
      </c>
      <c r="B38593" s="294"/>
      <c r="C38593" s="294"/>
      <c r="D38593" s="294"/>
      <c r="E38593" s="294"/>
      <c r="F38593" s="294"/>
    </row>
    <row r="38594">
      <c r="A38594" s="294" t="s">
        <v>44779</v>
      </c>
      <c r="B38594" s="294"/>
      <c r="C38594" s="294"/>
      <c r="D38594" s="294"/>
      <c r="E38594" s="294"/>
      <c r="F38594" s="294"/>
    </row>
    <row r="38595">
      <c r="A38595" s="294" t="s">
        <v>44780</v>
      </c>
      <c r="B38595" s="294"/>
      <c r="C38595" s="294"/>
      <c r="D38595" s="294"/>
      <c r="E38595" s="294"/>
      <c r="F38595" s="294"/>
    </row>
    <row r="38596">
      <c r="A38596" s="294" t="s">
        <v>44781</v>
      </c>
      <c r="B38596" s="294"/>
      <c r="C38596" s="294"/>
      <c r="D38596" s="294"/>
      <c r="E38596" s="294"/>
      <c r="F38596" s="294"/>
    </row>
    <row r="38597">
      <c r="A38597" s="294" t="s">
        <v>44782</v>
      </c>
      <c r="B38597" s="294"/>
      <c r="C38597" s="294"/>
      <c r="D38597" s="294"/>
      <c r="E38597" s="294"/>
      <c r="F38597" s="294"/>
    </row>
    <row r="38598">
      <c r="A38598" s="294" t="s">
        <v>44783</v>
      </c>
      <c r="B38598" s="294"/>
      <c r="C38598" s="294"/>
      <c r="D38598" s="294"/>
      <c r="E38598" s="294"/>
      <c r="F38598" s="294"/>
    </row>
    <row r="38599">
      <c r="A38599" s="294" t="s">
        <v>44784</v>
      </c>
      <c r="B38599" s="294"/>
      <c r="C38599" s="294"/>
      <c r="D38599" s="294"/>
      <c r="E38599" s="294"/>
      <c r="F38599" s="294"/>
    </row>
    <row r="38600">
      <c r="A38600" s="294" t="s">
        <v>44785</v>
      </c>
      <c r="B38600" s="294"/>
      <c r="C38600" s="294"/>
      <c r="D38600" s="294"/>
      <c r="E38600" s="294"/>
      <c r="F38600" s="294"/>
    </row>
    <row r="38601">
      <c r="A38601" s="294" t="s">
        <v>24903</v>
      </c>
      <c r="B38601" s="294"/>
      <c r="C38601" s="294"/>
      <c r="D38601" s="294"/>
      <c r="E38601" s="294"/>
      <c r="F38601" s="294"/>
    </row>
    <row r="38602">
      <c r="A38602" s="294" t="s">
        <v>44786</v>
      </c>
      <c r="B38602" s="294"/>
      <c r="C38602" s="294"/>
      <c r="D38602" s="294"/>
      <c r="E38602" s="294"/>
      <c r="F38602" s="294"/>
    </row>
    <row r="38603">
      <c r="A38603" s="294" t="s">
        <v>44787</v>
      </c>
      <c r="B38603" s="294"/>
      <c r="C38603" s="294"/>
      <c r="D38603" s="294"/>
      <c r="E38603" s="294"/>
      <c r="F38603" s="294"/>
    </row>
    <row r="38604">
      <c r="A38604" s="294" t="s">
        <v>44788</v>
      </c>
      <c r="B38604" s="294"/>
      <c r="C38604" s="294"/>
      <c r="D38604" s="294"/>
      <c r="E38604" s="294"/>
      <c r="F38604" s="294"/>
    </row>
    <row r="38605">
      <c r="A38605" s="294"/>
      <c r="B38605" s="294"/>
      <c r="C38605" s="294"/>
      <c r="D38605" s="294"/>
      <c r="E38605" s="294"/>
      <c r="F38605" s="294"/>
    </row>
    <row r="38606">
      <c r="A38606" s="294" t="s">
        <v>42052</v>
      </c>
      <c r="B38606" s="294"/>
      <c r="C38606" s="294"/>
      <c r="D38606" s="294"/>
      <c r="E38606" s="294"/>
      <c r="F38606" s="294"/>
    </row>
    <row r="38607">
      <c r="A38607" s="294"/>
      <c r="B38607" s="294"/>
      <c r="C38607" s="294"/>
      <c r="D38607" s="294"/>
      <c r="E38607" s="294"/>
      <c r="F38607" s="294"/>
    </row>
    <row r="38608">
      <c r="A38608" s="294" t="s">
        <v>32126</v>
      </c>
      <c r="B38608" s="294"/>
      <c r="C38608" s="294"/>
      <c r="D38608" s="294"/>
      <c r="E38608" s="294"/>
      <c r="F38608" s="294"/>
    </row>
    <row r="38609">
      <c r="A38609" s="294" t="s">
        <v>41016</v>
      </c>
      <c r="B38609" s="294"/>
      <c r="C38609" s="294"/>
      <c r="D38609" s="294"/>
      <c r="E38609" s="294"/>
      <c r="F38609" s="294"/>
    </row>
    <row r="38610">
      <c r="A38610" s="294" t="s">
        <v>36808</v>
      </c>
      <c r="B38610" s="294"/>
      <c r="C38610" s="294"/>
      <c r="D38610" s="294"/>
      <c r="E38610" s="294"/>
      <c r="F38610" s="294"/>
    </row>
    <row r="38611">
      <c r="A38611" s="294" t="s">
        <v>35352</v>
      </c>
      <c r="B38611" s="294"/>
      <c r="C38611" s="294"/>
      <c r="D38611" s="294"/>
      <c r="E38611" s="294"/>
      <c r="F38611" s="294"/>
    </row>
    <row r="38612">
      <c r="A38612" s="294" t="s">
        <v>44789</v>
      </c>
      <c r="B38612" s="294"/>
      <c r="C38612" s="294"/>
      <c r="D38612" s="294"/>
      <c r="E38612" s="294"/>
      <c r="F38612" s="294"/>
    </row>
    <row r="38613">
      <c r="A38613" s="294" t="s">
        <v>44790</v>
      </c>
      <c r="B38613" s="294"/>
      <c r="C38613" s="294"/>
      <c r="D38613" s="294"/>
      <c r="E38613" s="294"/>
      <c r="F38613" s="294"/>
    </row>
    <row r="38614">
      <c r="A38614" s="294" t="s">
        <v>44791</v>
      </c>
      <c r="B38614" s="294"/>
      <c r="C38614" s="294"/>
      <c r="D38614" s="294"/>
      <c r="E38614" s="294"/>
      <c r="F38614" s="294"/>
    </row>
    <row r="38615">
      <c r="A38615" s="294" t="s">
        <v>27655</v>
      </c>
      <c r="B38615" s="294"/>
      <c r="C38615" s="294"/>
      <c r="D38615" s="294"/>
      <c r="E38615" s="294"/>
      <c r="F38615" s="294"/>
    </row>
    <row r="38616">
      <c r="A38616" s="294" t="s">
        <v>44792</v>
      </c>
      <c r="B38616" s="294"/>
      <c r="C38616" s="294"/>
      <c r="D38616" s="294"/>
      <c r="E38616" s="294"/>
      <c r="F38616" s="294"/>
    </row>
    <row r="38617">
      <c r="A38617" s="294" t="s">
        <v>44793</v>
      </c>
      <c r="B38617" s="294"/>
      <c r="C38617" s="294"/>
      <c r="D38617" s="294"/>
      <c r="E38617" s="294"/>
      <c r="F38617" s="294"/>
    </row>
    <row r="38618">
      <c r="A38618" s="294" t="s">
        <v>44794</v>
      </c>
      <c r="B38618" s="294"/>
      <c r="C38618" s="294"/>
      <c r="D38618" s="294"/>
      <c r="E38618" s="294"/>
      <c r="F38618" s="294"/>
    </row>
    <row r="38619">
      <c r="A38619" s="294" t="s">
        <v>44795</v>
      </c>
      <c r="B38619" s="294"/>
      <c r="C38619" s="294"/>
      <c r="D38619" s="294"/>
      <c r="E38619" s="294"/>
      <c r="F38619" s="294"/>
    </row>
    <row r="38620">
      <c r="A38620" s="294" t="s">
        <v>44796</v>
      </c>
      <c r="B38620" s="294"/>
      <c r="C38620" s="294"/>
      <c r="D38620" s="294"/>
      <c r="E38620" s="294"/>
      <c r="F38620" s="294"/>
    </row>
    <row r="38621">
      <c r="A38621" s="294" t="s">
        <v>44797</v>
      </c>
      <c r="B38621" s="294"/>
      <c r="C38621" s="294"/>
      <c r="D38621" s="294"/>
      <c r="E38621" s="294"/>
      <c r="F38621" s="294"/>
    </row>
    <row r="38622">
      <c r="A38622" s="294"/>
      <c r="B38622" s="294"/>
      <c r="C38622" s="294"/>
      <c r="D38622" s="294"/>
      <c r="E38622" s="294"/>
      <c r="F38622" s="294"/>
    </row>
    <row r="38623">
      <c r="A38623" s="294" t="s">
        <v>36242</v>
      </c>
      <c r="B38623" s="294"/>
      <c r="C38623" s="294"/>
      <c r="D38623" s="294"/>
      <c r="E38623" s="294"/>
      <c r="F38623" s="294"/>
    </row>
    <row r="38624">
      <c r="A38624" s="294" t="s">
        <v>44798</v>
      </c>
      <c r="B38624" s="294"/>
      <c r="C38624" s="294"/>
      <c r="D38624" s="294"/>
      <c r="E38624" s="294"/>
      <c r="F38624" s="294"/>
    </row>
    <row r="38625">
      <c r="A38625" s="294" t="s">
        <v>23409</v>
      </c>
      <c r="B38625" s="294"/>
      <c r="C38625" s="294"/>
      <c r="D38625" s="294"/>
      <c r="E38625" s="294"/>
      <c r="F38625" s="294"/>
    </row>
    <row r="38626">
      <c r="A38626" s="294" t="s">
        <v>44744</v>
      </c>
      <c r="B38626" s="294"/>
      <c r="C38626" s="294"/>
      <c r="D38626" s="294"/>
      <c r="E38626" s="294"/>
      <c r="F38626" s="294"/>
    </row>
    <row r="38627">
      <c r="A38627" s="294"/>
      <c r="B38627" s="294"/>
      <c r="C38627" s="294"/>
      <c r="D38627" s="294"/>
      <c r="E38627" s="294"/>
      <c r="F38627" s="294"/>
    </row>
    <row r="38628">
      <c r="A38628" s="294"/>
      <c r="B38628" s="294"/>
      <c r="C38628" s="294"/>
      <c r="D38628" s="294"/>
      <c r="E38628" s="294"/>
      <c r="F38628" s="294"/>
    </row>
    <row r="38629">
      <c r="A38629" s="294" t="s">
        <v>21429</v>
      </c>
      <c r="B38629" s="294"/>
      <c r="C38629" s="294"/>
      <c r="D38629" s="294"/>
      <c r="E38629" s="294"/>
      <c r="F38629" s="294"/>
    </row>
    <row r="38630">
      <c r="A38630" s="294"/>
      <c r="B38630" s="294"/>
      <c r="C38630" s="294"/>
      <c r="D38630" s="294"/>
      <c r="E38630" s="294"/>
      <c r="F38630" s="294"/>
    </row>
    <row r="38631">
      <c r="A38631" s="294" t="s">
        <v>44799</v>
      </c>
      <c r="B38631" s="294"/>
      <c r="C38631" s="294"/>
      <c r="D38631" s="294"/>
      <c r="E38631" s="294"/>
      <c r="F38631" s="294"/>
    </row>
    <row r="38632">
      <c r="A38632" s="294" t="s">
        <v>44800</v>
      </c>
      <c r="B38632" s="294"/>
      <c r="C38632" s="294"/>
      <c r="D38632" s="294"/>
      <c r="E38632" s="294"/>
      <c r="F38632" s="294"/>
    </row>
    <row r="38633">
      <c r="A38633" s="294" t="s">
        <v>44801</v>
      </c>
      <c r="B38633" s="294"/>
      <c r="C38633" s="294"/>
      <c r="D38633" s="294"/>
      <c r="E38633" s="294"/>
      <c r="F38633" s="294"/>
    </row>
    <row r="38634">
      <c r="A38634" s="294" t="s">
        <v>44802</v>
      </c>
      <c r="B38634" s="294"/>
      <c r="C38634" s="294"/>
      <c r="D38634" s="294"/>
      <c r="E38634" s="294"/>
      <c r="F38634" s="294"/>
    </row>
    <row r="38635">
      <c r="A38635" s="294" t="s">
        <v>44803</v>
      </c>
      <c r="B38635" s="294"/>
      <c r="C38635" s="294"/>
      <c r="D38635" s="294"/>
      <c r="E38635" s="294"/>
      <c r="F38635" s="294"/>
    </row>
    <row r="38636">
      <c r="A38636" s="294" t="s">
        <v>44804</v>
      </c>
      <c r="B38636" s="294"/>
      <c r="C38636" s="294"/>
      <c r="D38636" s="294"/>
      <c r="E38636" s="294"/>
      <c r="F38636" s="294"/>
    </row>
    <row r="38637">
      <c r="A38637" s="294" t="s">
        <v>44805</v>
      </c>
      <c r="B38637" s="294"/>
      <c r="C38637" s="294"/>
      <c r="D38637" s="294"/>
      <c r="E38637" s="294"/>
      <c r="F38637" s="294"/>
    </row>
    <row r="38638">
      <c r="A38638" s="294" t="s">
        <v>44806</v>
      </c>
      <c r="B38638" s="294"/>
      <c r="C38638" s="294"/>
      <c r="D38638" s="294"/>
      <c r="E38638" s="294"/>
      <c r="F38638" s="294"/>
    </row>
    <row r="38639">
      <c r="A38639" s="294" t="s">
        <v>44807</v>
      </c>
      <c r="B38639" s="294"/>
      <c r="C38639" s="294"/>
      <c r="D38639" s="294"/>
      <c r="E38639" s="294"/>
      <c r="F38639" s="294"/>
    </row>
    <row r="38640">
      <c r="A38640" s="294" t="s">
        <v>44808</v>
      </c>
      <c r="B38640" s="294"/>
      <c r="C38640" s="294"/>
      <c r="D38640" s="294"/>
      <c r="E38640" s="294"/>
      <c r="F38640" s="294"/>
    </row>
    <row r="38641">
      <c r="A38641" s="294" t="s">
        <v>44809</v>
      </c>
      <c r="B38641" s="294"/>
      <c r="C38641" s="294"/>
      <c r="D38641" s="294"/>
      <c r="E38641" s="294"/>
      <c r="F38641" s="294"/>
    </row>
    <row r="38642">
      <c r="A38642" s="294" t="s">
        <v>40081</v>
      </c>
      <c r="B38642" s="294"/>
      <c r="C38642" s="294"/>
      <c r="D38642" s="294"/>
      <c r="E38642" s="294"/>
      <c r="F38642" s="294"/>
    </row>
    <row r="38643">
      <c r="A38643" s="294" t="s">
        <v>44810</v>
      </c>
      <c r="B38643" s="294"/>
      <c r="C38643" s="294"/>
      <c r="D38643" s="294"/>
      <c r="E38643" s="294"/>
      <c r="F38643" s="294"/>
    </row>
    <row r="38644">
      <c r="A38644" s="294" t="s">
        <v>40079</v>
      </c>
      <c r="B38644" s="294"/>
      <c r="C38644" s="294"/>
      <c r="D38644" s="294"/>
      <c r="E38644" s="294"/>
      <c r="F38644" s="294"/>
    </row>
    <row r="38645">
      <c r="A38645" s="294" t="s">
        <v>44811</v>
      </c>
      <c r="B38645" s="294"/>
      <c r="C38645" s="294"/>
      <c r="D38645" s="294"/>
      <c r="E38645" s="294"/>
      <c r="F38645" s="294"/>
    </row>
    <row r="38646">
      <c r="A38646" s="294"/>
      <c r="B38646" s="294"/>
      <c r="C38646" s="294"/>
      <c r="D38646" s="294"/>
      <c r="E38646" s="294"/>
      <c r="F38646" s="294"/>
    </row>
    <row r="38647">
      <c r="A38647" s="294"/>
      <c r="B38647" s="294"/>
      <c r="C38647" s="294"/>
      <c r="D38647" s="294"/>
      <c r="E38647" s="294"/>
      <c r="F38647" s="294"/>
    </row>
    <row r="38648">
      <c r="A38648" s="294" t="s">
        <v>21326</v>
      </c>
      <c r="B38648" s="294"/>
      <c r="C38648" s="294"/>
      <c r="D38648" s="294"/>
      <c r="E38648" s="294"/>
      <c r="F38648" s="294"/>
    </row>
    <row r="38649">
      <c r="A38649" s="294"/>
      <c r="B38649" s="294"/>
      <c r="C38649" s="294"/>
      <c r="D38649" s="294"/>
      <c r="E38649" s="294"/>
      <c r="F38649" s="294"/>
    </row>
    <row r="38650">
      <c r="A38650" s="294" t="s">
        <v>44812</v>
      </c>
      <c r="B38650" s="294"/>
      <c r="C38650" s="294"/>
      <c r="D38650" s="294"/>
      <c r="E38650" s="294"/>
      <c r="F38650" s="294"/>
    </row>
    <row r="38651">
      <c r="A38651" s="294" t="s">
        <v>44813</v>
      </c>
      <c r="B38651" s="294"/>
      <c r="C38651" s="294"/>
      <c r="D38651" s="294"/>
      <c r="E38651" s="294"/>
      <c r="F38651" s="294"/>
    </row>
    <row r="38652">
      <c r="A38652" s="294" t="s">
        <v>44814</v>
      </c>
      <c r="B38652" s="294"/>
      <c r="C38652" s="294"/>
      <c r="D38652" s="294"/>
      <c r="E38652" s="294"/>
      <c r="F38652" s="294"/>
    </row>
    <row r="38653">
      <c r="A38653" s="294" t="s">
        <v>44815</v>
      </c>
      <c r="B38653" s="294"/>
      <c r="C38653" s="294"/>
      <c r="D38653" s="294"/>
      <c r="E38653" s="294"/>
      <c r="F38653" s="294"/>
    </row>
    <row r="38654">
      <c r="A38654" s="294" t="s">
        <v>44816</v>
      </c>
      <c r="B38654" s="294"/>
      <c r="C38654" s="294"/>
      <c r="D38654" s="294"/>
      <c r="E38654" s="294"/>
      <c r="F38654" s="294"/>
    </row>
    <row r="38655">
      <c r="A38655" s="294" t="s">
        <v>44817</v>
      </c>
      <c r="B38655" s="294"/>
      <c r="C38655" s="294"/>
      <c r="D38655" s="294"/>
      <c r="E38655" s="294"/>
      <c r="F38655" s="294"/>
    </row>
    <row r="38656">
      <c r="A38656" s="294" t="s">
        <v>24831</v>
      </c>
      <c r="B38656" s="294"/>
      <c r="C38656" s="294"/>
      <c r="D38656" s="294"/>
      <c r="E38656" s="294"/>
      <c r="F38656" s="294"/>
    </row>
    <row r="38657">
      <c r="A38657" s="294" t="s">
        <v>44818</v>
      </c>
      <c r="B38657" s="294"/>
      <c r="C38657" s="294"/>
      <c r="D38657" s="294"/>
      <c r="E38657" s="294"/>
      <c r="F38657" s="294"/>
    </row>
    <row r="38658">
      <c r="A38658" s="294" t="s">
        <v>44819</v>
      </c>
      <c r="B38658" s="294"/>
      <c r="C38658" s="294"/>
      <c r="D38658" s="294"/>
      <c r="E38658" s="294"/>
      <c r="F38658" s="294"/>
    </row>
    <row r="38659">
      <c r="A38659" s="294" t="s">
        <v>43189</v>
      </c>
      <c r="B38659" s="294"/>
      <c r="C38659" s="294"/>
      <c r="D38659" s="294"/>
      <c r="E38659" s="294"/>
      <c r="F38659" s="294"/>
    </row>
    <row r="38660">
      <c r="A38660" s="294" t="s">
        <v>44820</v>
      </c>
      <c r="B38660" s="294"/>
      <c r="C38660" s="294"/>
      <c r="D38660" s="294"/>
      <c r="E38660" s="294"/>
      <c r="F38660" s="294"/>
    </row>
    <row r="38661">
      <c r="A38661" s="294" t="s">
        <v>44821</v>
      </c>
      <c r="B38661" s="294"/>
      <c r="C38661" s="294"/>
      <c r="D38661" s="294"/>
      <c r="E38661" s="294"/>
      <c r="F38661" s="294"/>
    </row>
    <row r="38662">
      <c r="A38662" s="294" t="s">
        <v>44822</v>
      </c>
      <c r="B38662" s="294"/>
      <c r="C38662" s="294"/>
      <c r="D38662" s="294"/>
      <c r="E38662" s="294"/>
      <c r="F38662" s="294"/>
    </row>
    <row r="38663">
      <c r="A38663" s="294" t="s">
        <v>21892</v>
      </c>
      <c r="B38663" s="294"/>
      <c r="C38663" s="294"/>
      <c r="D38663" s="294"/>
      <c r="E38663" s="294"/>
      <c r="F38663" s="294"/>
    </row>
    <row r="38664">
      <c r="A38664" s="294" t="s">
        <v>44823</v>
      </c>
      <c r="B38664" s="294"/>
      <c r="C38664" s="294"/>
      <c r="D38664" s="294"/>
      <c r="E38664" s="294"/>
      <c r="F38664" s="294"/>
    </row>
    <row r="38665">
      <c r="A38665" s="294"/>
      <c r="B38665" s="294"/>
      <c r="C38665" s="294"/>
      <c r="D38665" s="294"/>
      <c r="E38665" s="294"/>
      <c r="F38665" s="294"/>
    </row>
    <row r="38666">
      <c r="A38666" s="294" t="s">
        <v>25653</v>
      </c>
      <c r="B38666" s="294"/>
      <c r="C38666" s="294"/>
      <c r="D38666" s="294"/>
      <c r="E38666" s="294"/>
      <c r="F38666" s="294"/>
    </row>
    <row r="38667">
      <c r="A38667" s="294" t="s">
        <v>23767</v>
      </c>
      <c r="B38667" s="294"/>
      <c r="C38667" s="294"/>
      <c r="D38667" s="294"/>
      <c r="E38667" s="294"/>
      <c r="F38667" s="294"/>
    </row>
    <row r="38668">
      <c r="A38668" s="294"/>
      <c r="B38668" s="294"/>
      <c r="C38668" s="294"/>
      <c r="D38668" s="294"/>
      <c r="E38668" s="294"/>
      <c r="F38668" s="294"/>
    </row>
    <row r="38669">
      <c r="A38669" s="294" t="s">
        <v>25056</v>
      </c>
      <c r="B38669" s="294"/>
      <c r="C38669" s="294"/>
      <c r="D38669" s="294"/>
      <c r="E38669" s="294"/>
      <c r="F38669" s="294"/>
    </row>
    <row r="38670">
      <c r="A38670" s="294" t="s">
        <v>22056</v>
      </c>
      <c r="B38670" s="294"/>
      <c r="C38670" s="294"/>
      <c r="D38670" s="294"/>
      <c r="E38670" s="294"/>
      <c r="F38670" s="294"/>
    </row>
    <row r="38671">
      <c r="A38671" s="294" t="s">
        <v>44824</v>
      </c>
      <c r="B38671" s="294"/>
      <c r="C38671" s="294"/>
      <c r="D38671" s="294"/>
      <c r="E38671" s="294"/>
      <c r="F38671" s="294"/>
    </row>
    <row r="38672">
      <c r="A38672" s="294" t="s">
        <v>37779</v>
      </c>
      <c r="B38672" s="294"/>
      <c r="C38672" s="294"/>
      <c r="D38672" s="294"/>
      <c r="E38672" s="294"/>
      <c r="F38672" s="294"/>
    </row>
    <row r="38673">
      <c r="A38673" s="294" t="s">
        <v>39427</v>
      </c>
      <c r="B38673" s="294"/>
      <c r="C38673" s="294"/>
      <c r="D38673" s="294"/>
      <c r="E38673" s="294"/>
      <c r="F38673" s="294"/>
    </row>
    <row r="38674">
      <c r="A38674" s="294" t="s">
        <v>37774</v>
      </c>
      <c r="B38674" s="294"/>
      <c r="C38674" s="294"/>
      <c r="D38674" s="294"/>
      <c r="E38674" s="294"/>
      <c r="F38674" s="294"/>
    </row>
    <row r="38675">
      <c r="A38675" s="294" t="s">
        <v>21892</v>
      </c>
      <c r="B38675" s="294"/>
      <c r="C38675" s="294"/>
      <c r="D38675" s="294"/>
      <c r="E38675" s="294"/>
      <c r="F38675" s="294"/>
    </row>
    <row r="38676">
      <c r="A38676" s="294" t="s">
        <v>44825</v>
      </c>
      <c r="B38676" s="294"/>
      <c r="C38676" s="294"/>
      <c r="D38676" s="294"/>
      <c r="E38676" s="294"/>
      <c r="F38676" s="294"/>
    </row>
    <row r="38677">
      <c r="A38677" s="294"/>
      <c r="B38677" s="294"/>
      <c r="C38677" s="294"/>
      <c r="D38677" s="294"/>
      <c r="E38677" s="294"/>
      <c r="F38677" s="294"/>
    </row>
    <row r="38678">
      <c r="A38678" s="294" t="s">
        <v>23201</v>
      </c>
      <c r="B38678" s="294"/>
      <c r="C38678" s="294"/>
      <c r="D38678" s="294"/>
      <c r="E38678" s="294"/>
      <c r="F38678" s="294"/>
    </row>
    <row r="38679">
      <c r="A38679" s="294" t="s">
        <v>23772</v>
      </c>
      <c r="B38679" s="294"/>
      <c r="C38679" s="294"/>
      <c r="D38679" s="294"/>
      <c r="E38679" s="294"/>
      <c r="F38679" s="294"/>
    </row>
    <row r="38680">
      <c r="A38680" s="294"/>
      <c r="B38680" s="294"/>
      <c r="C38680" s="294"/>
      <c r="D38680" s="294"/>
      <c r="E38680" s="294"/>
      <c r="F38680" s="294"/>
    </row>
    <row r="38681">
      <c r="A38681" s="294" t="s">
        <v>42209</v>
      </c>
      <c r="B38681" s="294"/>
      <c r="C38681" s="294"/>
      <c r="D38681" s="294"/>
      <c r="E38681" s="294"/>
      <c r="F38681" s="294"/>
    </row>
    <row r="38682">
      <c r="A38682" s="294" t="s">
        <v>40106</v>
      </c>
      <c r="B38682" s="294"/>
      <c r="C38682" s="294"/>
      <c r="D38682" s="294"/>
      <c r="E38682" s="294"/>
      <c r="F38682" s="294"/>
    </row>
    <row r="38683">
      <c r="A38683" s="294" t="s">
        <v>43824</v>
      </c>
      <c r="B38683" s="294"/>
      <c r="C38683" s="294"/>
      <c r="D38683" s="294"/>
      <c r="E38683" s="294"/>
      <c r="F38683" s="294"/>
    </row>
    <row r="38684">
      <c r="A38684" s="294" t="s">
        <v>39810</v>
      </c>
      <c r="B38684" s="294"/>
      <c r="C38684" s="294"/>
      <c r="D38684" s="294"/>
      <c r="E38684" s="294"/>
      <c r="F38684" s="294"/>
    </row>
    <row r="38685">
      <c r="A38685" s="294" t="s">
        <v>44826</v>
      </c>
      <c r="B38685" s="294"/>
      <c r="C38685" s="294"/>
      <c r="D38685" s="294"/>
      <c r="E38685" s="294"/>
      <c r="F38685" s="294"/>
    </row>
    <row r="38686">
      <c r="A38686" s="294" t="s">
        <v>21892</v>
      </c>
      <c r="B38686" s="294"/>
      <c r="C38686" s="294"/>
      <c r="D38686" s="294"/>
      <c r="E38686" s="294"/>
      <c r="F38686" s="294"/>
    </row>
    <row r="38687">
      <c r="A38687" s="294" t="s">
        <v>44827</v>
      </c>
      <c r="B38687" s="294"/>
      <c r="C38687" s="294"/>
      <c r="D38687" s="294"/>
      <c r="E38687" s="294"/>
      <c r="F38687" s="294"/>
    </row>
    <row r="38688">
      <c r="A38688" s="294"/>
      <c r="B38688" s="294"/>
      <c r="C38688" s="294"/>
      <c r="D38688" s="294"/>
      <c r="E38688" s="294"/>
      <c r="F38688" s="294"/>
    </row>
    <row r="38689">
      <c r="A38689" s="294" t="s">
        <v>24089</v>
      </c>
      <c r="B38689" s="294"/>
      <c r="C38689" s="294"/>
      <c r="D38689" s="294"/>
      <c r="E38689" s="294"/>
      <c r="F38689" s="294"/>
    </row>
    <row r="38690">
      <c r="A38690" s="294" t="s">
        <v>44828</v>
      </c>
      <c r="B38690" s="294"/>
      <c r="C38690" s="294"/>
      <c r="D38690" s="294"/>
      <c r="E38690" s="294"/>
      <c r="F38690" s="294"/>
    </row>
    <row r="38691">
      <c r="A38691" s="294"/>
      <c r="B38691" s="294"/>
      <c r="C38691" s="294"/>
      <c r="D38691" s="294"/>
      <c r="E38691" s="294"/>
      <c r="F38691" s="294"/>
    </row>
    <row r="38692">
      <c r="A38692" s="294" t="s">
        <v>44829</v>
      </c>
      <c r="B38692" s="294"/>
      <c r="C38692" s="294"/>
      <c r="D38692" s="294"/>
      <c r="E38692" s="294"/>
      <c r="F38692" s="294"/>
    </row>
    <row r="38693">
      <c r="A38693" s="294" t="s">
        <v>22056</v>
      </c>
      <c r="B38693" s="294"/>
      <c r="C38693" s="294"/>
      <c r="D38693" s="294"/>
      <c r="E38693" s="294"/>
      <c r="F38693" s="294"/>
    </row>
    <row r="38694">
      <c r="A38694" s="294" t="s">
        <v>41374</v>
      </c>
      <c r="B38694" s="294"/>
      <c r="C38694" s="294"/>
      <c r="D38694" s="294"/>
      <c r="E38694" s="294"/>
      <c r="F38694" s="294"/>
    </row>
    <row r="38695">
      <c r="A38695" s="294" t="s">
        <v>40097</v>
      </c>
      <c r="B38695" s="294"/>
      <c r="C38695" s="294"/>
      <c r="D38695" s="294"/>
      <c r="E38695" s="294"/>
      <c r="F38695" s="294"/>
    </row>
    <row r="38696">
      <c r="A38696" s="294" t="s">
        <v>44830</v>
      </c>
      <c r="B38696" s="294"/>
      <c r="C38696" s="294"/>
      <c r="D38696" s="294"/>
      <c r="E38696" s="294"/>
      <c r="F38696" s="294"/>
    </row>
    <row r="38697">
      <c r="A38697" s="294" t="s">
        <v>21892</v>
      </c>
      <c r="B38697" s="294"/>
      <c r="C38697" s="294"/>
      <c r="D38697" s="294"/>
      <c r="E38697" s="294"/>
      <c r="F38697" s="294"/>
    </row>
    <row r="38698">
      <c r="A38698" s="294" t="s">
        <v>44831</v>
      </c>
      <c r="B38698" s="294"/>
      <c r="C38698" s="294"/>
      <c r="D38698" s="294"/>
      <c r="E38698" s="294"/>
      <c r="F38698" s="294"/>
    </row>
    <row r="38699">
      <c r="A38699" s="294" t="s">
        <v>44832</v>
      </c>
      <c r="B38699" s="294"/>
      <c r="C38699" s="294"/>
      <c r="D38699" s="294"/>
      <c r="E38699" s="294"/>
      <c r="F38699" s="294"/>
    </row>
    <row r="38700">
      <c r="A38700" s="294"/>
      <c r="B38700" s="294"/>
      <c r="C38700" s="294"/>
      <c r="D38700" s="294"/>
      <c r="E38700" s="294"/>
      <c r="F38700" s="294"/>
    </row>
    <row r="38701">
      <c r="A38701" s="294" t="s">
        <v>42214</v>
      </c>
      <c r="B38701" s="294"/>
      <c r="C38701" s="294"/>
      <c r="D38701" s="294"/>
      <c r="E38701" s="294"/>
      <c r="F38701" s="294"/>
    </row>
    <row r="38702">
      <c r="A38702" s="294" t="s">
        <v>44833</v>
      </c>
      <c r="B38702" s="294"/>
      <c r="C38702" s="294"/>
      <c r="D38702" s="294"/>
      <c r="E38702" s="294"/>
      <c r="F38702" s="294"/>
    </row>
    <row r="38703">
      <c r="A38703" s="294"/>
      <c r="B38703" s="294"/>
      <c r="C38703" s="294"/>
      <c r="D38703" s="294"/>
      <c r="E38703" s="294"/>
      <c r="F38703" s="294"/>
    </row>
    <row r="38704">
      <c r="A38704" s="294" t="s">
        <v>44834</v>
      </c>
      <c r="B38704" s="294"/>
      <c r="C38704" s="294"/>
      <c r="D38704" s="294"/>
      <c r="E38704" s="294"/>
      <c r="F38704" s="294"/>
    </row>
    <row r="38705">
      <c r="A38705" s="294" t="s">
        <v>44835</v>
      </c>
      <c r="B38705" s="294"/>
      <c r="C38705" s="294"/>
      <c r="D38705" s="294"/>
      <c r="E38705" s="294"/>
      <c r="F38705" s="294"/>
    </row>
    <row r="38706">
      <c r="A38706" s="294" t="s">
        <v>44836</v>
      </c>
      <c r="B38706" s="294"/>
      <c r="C38706" s="294"/>
      <c r="D38706" s="294"/>
      <c r="E38706" s="294"/>
      <c r="F38706" s="294"/>
    </row>
    <row r="38707">
      <c r="A38707" s="294" t="s">
        <v>44837</v>
      </c>
      <c r="B38707" s="294"/>
      <c r="C38707" s="294"/>
      <c r="D38707" s="294"/>
      <c r="E38707" s="294"/>
      <c r="F38707" s="294"/>
    </row>
    <row r="38708">
      <c r="A38708" s="294" t="s">
        <v>44838</v>
      </c>
      <c r="B38708" s="294"/>
      <c r="C38708" s="294"/>
      <c r="D38708" s="294"/>
      <c r="E38708" s="294"/>
      <c r="F38708" s="294"/>
    </row>
    <row r="38709">
      <c r="A38709" s="294" t="s">
        <v>44839</v>
      </c>
      <c r="B38709" s="294"/>
      <c r="C38709" s="294"/>
      <c r="D38709" s="294"/>
      <c r="E38709" s="294"/>
      <c r="F38709" s="294"/>
    </row>
    <row r="38710">
      <c r="A38710" s="294" t="s">
        <v>21892</v>
      </c>
      <c r="B38710" s="294"/>
      <c r="C38710" s="294"/>
      <c r="D38710" s="294"/>
      <c r="E38710" s="294"/>
      <c r="F38710" s="294"/>
    </row>
    <row r="38711">
      <c r="A38711" s="294" t="s">
        <v>44840</v>
      </c>
      <c r="B38711" s="294"/>
      <c r="C38711" s="294"/>
      <c r="D38711" s="294"/>
      <c r="E38711" s="294"/>
      <c r="F38711" s="294"/>
    </row>
    <row r="38712">
      <c r="A38712" s="294" t="s">
        <v>44841</v>
      </c>
      <c r="B38712" s="294"/>
      <c r="C38712" s="294"/>
      <c r="D38712" s="294"/>
      <c r="E38712" s="294"/>
      <c r="F38712" s="294"/>
    </row>
    <row r="38713">
      <c r="A38713" s="294"/>
      <c r="B38713" s="294"/>
      <c r="C38713" s="294"/>
      <c r="D38713" s="294"/>
      <c r="E38713" s="294"/>
      <c r="F38713" s="294"/>
    </row>
    <row r="38714">
      <c r="A38714" s="294" t="s">
        <v>36242</v>
      </c>
      <c r="B38714" s="294"/>
      <c r="C38714" s="294"/>
      <c r="D38714" s="294"/>
      <c r="E38714" s="294"/>
      <c r="F38714" s="294"/>
    </row>
    <row r="38715">
      <c r="A38715" s="294" t="s">
        <v>20876</v>
      </c>
      <c r="B38715" s="294"/>
      <c r="C38715" s="294"/>
      <c r="D38715" s="294"/>
      <c r="E38715" s="294"/>
      <c r="F38715" s="294"/>
    </row>
    <row r="38716">
      <c r="A38716" s="294" t="s">
        <v>21618</v>
      </c>
      <c r="B38716" s="294"/>
      <c r="C38716" s="294"/>
      <c r="D38716" s="294"/>
      <c r="E38716" s="294"/>
      <c r="F38716" s="294"/>
    </row>
    <row r="38717">
      <c r="A38717" s="294" t="s">
        <v>44842</v>
      </c>
      <c r="B38717" s="294"/>
      <c r="C38717" s="294"/>
      <c r="D38717" s="294"/>
      <c r="E38717" s="294"/>
      <c r="F38717" s="294"/>
    </row>
    <row r="38718">
      <c r="A38718" s="294"/>
      <c r="B38718" s="294"/>
      <c r="C38718" s="294"/>
      <c r="D38718" s="294"/>
      <c r="E38718" s="294"/>
      <c r="F38718" s="294"/>
    </row>
    <row r="38719">
      <c r="A38719" s="294" t="s">
        <v>22512</v>
      </c>
      <c r="B38719" s="294"/>
      <c r="C38719" s="294"/>
      <c r="D38719" s="294"/>
      <c r="E38719" s="294"/>
      <c r="F38719" s="294"/>
    </row>
    <row r="38720">
      <c r="A38720" s="294" t="s">
        <v>26617</v>
      </c>
      <c r="B38720" s="294"/>
      <c r="C38720" s="294"/>
      <c r="D38720" s="294"/>
      <c r="E38720" s="294"/>
      <c r="F38720" s="294"/>
    </row>
    <row r="38721">
      <c r="A38721" s="294"/>
      <c r="B38721" s="294"/>
      <c r="C38721" s="294"/>
      <c r="D38721" s="294"/>
      <c r="E38721" s="294"/>
      <c r="F38721" s="294"/>
    </row>
    <row r="38722">
      <c r="A38722" s="294" t="s">
        <v>44843</v>
      </c>
      <c r="B38722" s="294"/>
      <c r="C38722" s="294"/>
      <c r="D38722" s="294"/>
      <c r="E38722" s="294"/>
      <c r="F38722" s="294"/>
    </row>
    <row r="38723">
      <c r="A38723" s="294" t="s">
        <v>44844</v>
      </c>
      <c r="B38723" s="294"/>
      <c r="C38723" s="294"/>
      <c r="D38723" s="294"/>
      <c r="E38723" s="294"/>
      <c r="F38723" s="294"/>
    </row>
    <row r="38724">
      <c r="A38724" s="294" t="s">
        <v>41737</v>
      </c>
      <c r="B38724" s="294"/>
      <c r="C38724" s="294"/>
      <c r="D38724" s="294"/>
      <c r="E38724" s="294"/>
      <c r="F38724" s="294"/>
    </row>
    <row r="38725">
      <c r="A38725" s="294" t="s">
        <v>41380</v>
      </c>
      <c r="B38725" s="294"/>
      <c r="C38725" s="294"/>
      <c r="D38725" s="294"/>
      <c r="E38725" s="294"/>
      <c r="F38725" s="294"/>
    </row>
    <row r="38726">
      <c r="A38726" s="294" t="s">
        <v>44845</v>
      </c>
      <c r="B38726" s="294"/>
      <c r="C38726" s="294"/>
      <c r="D38726" s="294"/>
      <c r="E38726" s="294"/>
      <c r="F38726" s="294"/>
    </row>
    <row r="38727">
      <c r="A38727" s="294" t="s">
        <v>44846</v>
      </c>
      <c r="B38727" s="294"/>
      <c r="C38727" s="294"/>
      <c r="D38727" s="294"/>
      <c r="E38727" s="294"/>
      <c r="F38727" s="294"/>
    </row>
    <row r="38728">
      <c r="A38728" s="294"/>
      <c r="B38728" s="294"/>
      <c r="C38728" s="294"/>
      <c r="D38728" s="294"/>
      <c r="E38728" s="294"/>
      <c r="F38728" s="294"/>
    </row>
    <row r="38729">
      <c r="A38729" s="294" t="s">
        <v>23148</v>
      </c>
      <c r="B38729" s="294"/>
      <c r="C38729" s="294"/>
      <c r="D38729" s="294"/>
      <c r="E38729" s="294"/>
      <c r="F38729" s="294"/>
    </row>
    <row r="38730">
      <c r="A38730" s="294" t="s">
        <v>23704</v>
      </c>
      <c r="B38730" s="294"/>
      <c r="C38730" s="294"/>
      <c r="D38730" s="294"/>
      <c r="E38730" s="294"/>
      <c r="F38730" s="294"/>
    </row>
    <row r="38731">
      <c r="A38731" s="294"/>
      <c r="B38731" s="294"/>
      <c r="C38731" s="294"/>
      <c r="D38731" s="294"/>
      <c r="E38731" s="294"/>
      <c r="F38731" s="294"/>
    </row>
    <row r="38732">
      <c r="A38732" s="294" t="s">
        <v>44847</v>
      </c>
      <c r="B38732" s="294"/>
      <c r="C38732" s="294"/>
      <c r="D38732" s="294"/>
      <c r="E38732" s="294"/>
      <c r="F38732" s="294"/>
    </row>
    <row r="38733">
      <c r="A38733" s="294" t="s">
        <v>44848</v>
      </c>
      <c r="B38733" s="294"/>
      <c r="C38733" s="294"/>
      <c r="D38733" s="294"/>
      <c r="E38733" s="294"/>
      <c r="F38733" s="294"/>
    </row>
    <row r="38734">
      <c r="A38734" s="294" t="s">
        <v>44849</v>
      </c>
      <c r="B38734" s="294"/>
      <c r="C38734" s="294"/>
      <c r="D38734" s="294"/>
      <c r="E38734" s="294"/>
      <c r="F38734" s="294"/>
    </row>
    <row r="38735">
      <c r="A38735" s="294" t="s">
        <v>44850</v>
      </c>
      <c r="B38735" s="294"/>
      <c r="C38735" s="294"/>
      <c r="D38735" s="294"/>
      <c r="E38735" s="294"/>
      <c r="F38735" s="294"/>
    </row>
    <row r="38736">
      <c r="A38736" s="294"/>
      <c r="B38736" s="294"/>
      <c r="C38736" s="294"/>
      <c r="D38736" s="294"/>
      <c r="E38736" s="294"/>
      <c r="F38736" s="294"/>
    </row>
    <row r="38737">
      <c r="A38737" s="294" t="s">
        <v>44851</v>
      </c>
      <c r="B38737" s="294"/>
      <c r="C38737" s="294"/>
      <c r="D38737" s="294"/>
      <c r="E38737" s="294"/>
      <c r="F38737" s="294"/>
    </row>
    <row r="38738">
      <c r="A38738" s="294"/>
      <c r="B38738" s="294"/>
      <c r="C38738" s="294"/>
      <c r="D38738" s="294"/>
      <c r="E38738" s="294"/>
      <c r="F38738" s="294"/>
    </row>
    <row r="38739">
      <c r="A38739" s="294" t="s">
        <v>44852</v>
      </c>
      <c r="B38739" s="294"/>
      <c r="C38739" s="294"/>
      <c r="D38739" s="294"/>
      <c r="E38739" s="294"/>
      <c r="F38739" s="294"/>
    </row>
    <row r="38740">
      <c r="A38740" s="294" t="s">
        <v>44853</v>
      </c>
      <c r="B38740" s="294"/>
      <c r="C38740" s="294"/>
      <c r="D38740" s="294"/>
      <c r="E38740" s="294"/>
      <c r="F38740" s="294"/>
    </row>
    <row r="38741">
      <c r="A38741" s="294" t="s">
        <v>44854</v>
      </c>
      <c r="B38741" s="294"/>
      <c r="C38741" s="294"/>
      <c r="D38741" s="294"/>
      <c r="E38741" s="294"/>
      <c r="F38741" s="294"/>
    </row>
    <row r="38742">
      <c r="A38742" s="294" t="s">
        <v>44855</v>
      </c>
      <c r="B38742" s="294"/>
      <c r="C38742" s="294"/>
      <c r="D38742" s="294"/>
      <c r="E38742" s="294"/>
      <c r="F38742" s="294"/>
    </row>
    <row r="38743">
      <c r="A38743" s="294" t="s">
        <v>44856</v>
      </c>
      <c r="B38743" s="294"/>
      <c r="C38743" s="294"/>
      <c r="D38743" s="294"/>
      <c r="E38743" s="294"/>
      <c r="F38743" s="294"/>
    </row>
    <row r="38744">
      <c r="A38744" s="294" t="s">
        <v>44857</v>
      </c>
      <c r="B38744" s="294"/>
      <c r="C38744" s="294"/>
      <c r="D38744" s="294"/>
      <c r="E38744" s="294"/>
      <c r="F38744" s="294"/>
    </row>
    <row r="38745">
      <c r="A38745" s="294"/>
      <c r="B38745" s="294"/>
      <c r="C38745" s="294"/>
      <c r="D38745" s="294"/>
      <c r="E38745" s="294"/>
      <c r="F38745" s="294"/>
    </row>
    <row r="38746">
      <c r="A38746" s="294"/>
      <c r="B38746" s="294"/>
      <c r="C38746" s="294"/>
      <c r="D38746" s="294"/>
      <c r="E38746" s="294"/>
      <c r="F38746" s="294"/>
    </row>
    <row r="38747">
      <c r="A38747" s="294"/>
      <c r="B38747" s="294"/>
      <c r="C38747" s="294"/>
      <c r="D38747" s="294"/>
      <c r="E38747" s="294"/>
      <c r="F38747" s="294"/>
    </row>
    <row r="38748">
      <c r="A38748" s="294" t="s">
        <v>40986</v>
      </c>
      <c r="B38748" s="294"/>
      <c r="C38748" s="294"/>
      <c r="D38748" s="294"/>
      <c r="E38748" s="294"/>
      <c r="F38748" s="294"/>
    </row>
    <row r="38749">
      <c r="A38749" s="294"/>
      <c r="B38749" s="294"/>
      <c r="C38749" s="294"/>
      <c r="D38749" s="294"/>
      <c r="E38749" s="294"/>
      <c r="F38749" s="294"/>
    </row>
    <row r="38750">
      <c r="A38750" s="294" t="s">
        <v>44858</v>
      </c>
      <c r="B38750" s="294"/>
      <c r="C38750" s="294"/>
      <c r="D38750" s="294"/>
      <c r="E38750" s="294"/>
      <c r="F38750" s="294"/>
    </row>
    <row r="38751">
      <c r="A38751" s="294" t="s">
        <v>44859</v>
      </c>
      <c r="B38751" s="294"/>
      <c r="C38751" s="294"/>
      <c r="D38751" s="294"/>
      <c r="E38751" s="294"/>
      <c r="F38751" s="294"/>
    </row>
    <row r="38752">
      <c r="A38752" s="294" t="s">
        <v>44860</v>
      </c>
      <c r="B38752" s="294"/>
      <c r="C38752" s="294"/>
      <c r="D38752" s="294"/>
      <c r="E38752" s="294"/>
      <c r="F38752" s="294"/>
    </row>
    <row r="38753">
      <c r="A38753" s="294" t="s">
        <v>44861</v>
      </c>
      <c r="B38753" s="294"/>
      <c r="C38753" s="294"/>
      <c r="D38753" s="294"/>
      <c r="E38753" s="294"/>
      <c r="F38753" s="294"/>
    </row>
    <row r="38754">
      <c r="A38754" s="294" t="s">
        <v>44862</v>
      </c>
      <c r="B38754" s="294"/>
      <c r="C38754" s="294"/>
      <c r="D38754" s="294"/>
      <c r="E38754" s="294"/>
      <c r="F38754" s="294"/>
    </row>
    <row r="38755">
      <c r="A38755" s="294" t="s">
        <v>44863</v>
      </c>
      <c r="B38755" s="294"/>
      <c r="C38755" s="294"/>
      <c r="D38755" s="294"/>
      <c r="E38755" s="294"/>
      <c r="F38755" s="294"/>
    </row>
    <row r="38756">
      <c r="A38756" s="294" t="s">
        <v>44864</v>
      </c>
      <c r="B38756" s="294"/>
      <c r="C38756" s="294"/>
      <c r="D38756" s="294"/>
      <c r="E38756" s="294"/>
      <c r="F38756" s="294"/>
    </row>
    <row r="38757">
      <c r="A38757" s="294" t="s">
        <v>44865</v>
      </c>
      <c r="B38757" s="294"/>
      <c r="C38757" s="294"/>
      <c r="D38757" s="294"/>
      <c r="E38757" s="294"/>
      <c r="F38757" s="294"/>
    </row>
    <row r="38758">
      <c r="A38758" s="294" t="s">
        <v>44866</v>
      </c>
      <c r="B38758" s="294"/>
      <c r="C38758" s="294"/>
      <c r="D38758" s="294"/>
      <c r="E38758" s="294"/>
      <c r="F38758" s="294"/>
    </row>
    <row r="38759">
      <c r="A38759" s="294"/>
      <c r="B38759" s="294"/>
      <c r="C38759" s="294"/>
      <c r="D38759" s="294"/>
      <c r="E38759" s="294"/>
      <c r="F38759" s="294"/>
    </row>
    <row r="38760">
      <c r="A38760" s="294" t="s">
        <v>42363</v>
      </c>
      <c r="B38760" s="294"/>
      <c r="C38760" s="294"/>
      <c r="D38760" s="294"/>
      <c r="E38760" s="294"/>
      <c r="F38760" s="294"/>
    </row>
    <row r="38761">
      <c r="A38761" s="294"/>
      <c r="B38761" s="294"/>
      <c r="C38761" s="294"/>
      <c r="D38761" s="294"/>
      <c r="E38761" s="294"/>
      <c r="F38761" s="294"/>
    </row>
    <row r="38762">
      <c r="A38762" s="294" t="s">
        <v>44867</v>
      </c>
      <c r="B38762" s="294"/>
      <c r="C38762" s="294"/>
      <c r="D38762" s="294"/>
      <c r="E38762" s="294"/>
      <c r="F38762" s="294"/>
    </row>
    <row r="38763">
      <c r="A38763" s="294" t="s">
        <v>44868</v>
      </c>
      <c r="B38763" s="294"/>
      <c r="C38763" s="294"/>
      <c r="D38763" s="294"/>
      <c r="E38763" s="294"/>
      <c r="F38763" s="294"/>
    </row>
    <row r="38764">
      <c r="A38764" s="294" t="s">
        <v>44869</v>
      </c>
      <c r="B38764" s="294"/>
      <c r="C38764" s="294"/>
      <c r="D38764" s="294"/>
      <c r="E38764" s="294"/>
      <c r="F38764" s="294"/>
    </row>
    <row r="38765">
      <c r="A38765" s="294" t="s">
        <v>44870</v>
      </c>
      <c r="B38765" s="294"/>
      <c r="C38765" s="294"/>
      <c r="D38765" s="294"/>
      <c r="E38765" s="294"/>
      <c r="F38765" s="294"/>
    </row>
    <row r="38766">
      <c r="A38766" s="294" t="s">
        <v>44871</v>
      </c>
      <c r="B38766" s="294"/>
      <c r="C38766" s="294"/>
      <c r="D38766" s="294"/>
      <c r="E38766" s="294"/>
      <c r="F38766" s="294"/>
    </row>
    <row r="38767">
      <c r="A38767" s="294" t="s">
        <v>44872</v>
      </c>
      <c r="B38767" s="294"/>
      <c r="C38767" s="294"/>
      <c r="D38767" s="294"/>
      <c r="E38767" s="294"/>
      <c r="F38767" s="294"/>
    </row>
    <row r="38768">
      <c r="A38768" s="294" t="s">
        <v>44873</v>
      </c>
      <c r="B38768" s="294"/>
      <c r="C38768" s="294"/>
      <c r="D38768" s="294"/>
      <c r="E38768" s="294"/>
      <c r="F38768" s="294"/>
    </row>
    <row r="38769">
      <c r="A38769" s="294" t="s">
        <v>44787</v>
      </c>
      <c r="B38769" s="294"/>
      <c r="C38769" s="294"/>
      <c r="D38769" s="294"/>
      <c r="E38769" s="294"/>
      <c r="F38769" s="294"/>
    </row>
    <row r="38770">
      <c r="A38770" s="294" t="s">
        <v>44786</v>
      </c>
      <c r="B38770" s="294"/>
      <c r="C38770" s="294"/>
      <c r="D38770" s="294"/>
      <c r="E38770" s="294"/>
      <c r="F38770" s="294"/>
    </row>
    <row r="38771">
      <c r="A38771" s="294" t="s">
        <v>44874</v>
      </c>
      <c r="B38771" s="294"/>
      <c r="C38771" s="294"/>
      <c r="D38771" s="294"/>
      <c r="E38771" s="294"/>
      <c r="F38771" s="294"/>
    </row>
    <row r="38772">
      <c r="A38772" s="294" t="s">
        <v>44875</v>
      </c>
      <c r="B38772" s="294"/>
      <c r="C38772" s="294"/>
      <c r="D38772" s="294"/>
      <c r="E38772" s="294"/>
      <c r="F38772" s="294"/>
    </row>
    <row r="38773">
      <c r="A38773" s="294"/>
      <c r="B38773" s="294"/>
      <c r="C38773" s="294"/>
      <c r="D38773" s="294"/>
      <c r="E38773" s="294"/>
      <c r="F38773" s="294"/>
    </row>
    <row r="38774">
      <c r="A38774" s="294" t="s">
        <v>42265</v>
      </c>
      <c r="B38774" s="294"/>
      <c r="C38774" s="294"/>
      <c r="D38774" s="294"/>
      <c r="E38774" s="294"/>
      <c r="F38774" s="294"/>
    </row>
    <row r="38775">
      <c r="A38775" s="294"/>
      <c r="B38775" s="294"/>
      <c r="C38775" s="294"/>
      <c r="D38775" s="294"/>
      <c r="E38775" s="294"/>
      <c r="F38775" s="294"/>
    </row>
    <row r="38776">
      <c r="A38776" s="294" t="s">
        <v>31998</v>
      </c>
      <c r="B38776" s="294"/>
      <c r="C38776" s="294"/>
      <c r="D38776" s="294"/>
      <c r="E38776" s="294"/>
      <c r="F38776" s="294"/>
    </row>
    <row r="38777">
      <c r="A38777" s="294" t="s">
        <v>41014</v>
      </c>
      <c r="B38777" s="294"/>
      <c r="C38777" s="294"/>
      <c r="D38777" s="294"/>
      <c r="E38777" s="294"/>
      <c r="F38777" s="294"/>
    </row>
    <row r="38778">
      <c r="A38778" s="294" t="s">
        <v>37464</v>
      </c>
      <c r="B38778" s="294"/>
      <c r="C38778" s="294"/>
      <c r="D38778" s="294"/>
      <c r="E38778" s="294"/>
      <c r="F38778" s="294"/>
    </row>
    <row r="38779">
      <c r="A38779" s="294" t="s">
        <v>44876</v>
      </c>
      <c r="B38779" s="294"/>
      <c r="C38779" s="294"/>
      <c r="D38779" s="294"/>
      <c r="E38779" s="294"/>
      <c r="F38779" s="294"/>
    </row>
    <row r="38780">
      <c r="A38780" s="294" t="s">
        <v>39475</v>
      </c>
      <c r="B38780" s="294"/>
      <c r="C38780" s="294"/>
      <c r="D38780" s="294"/>
      <c r="E38780" s="294"/>
      <c r="F38780" s="294"/>
    </row>
    <row r="38781">
      <c r="A38781" s="294" t="s">
        <v>39476</v>
      </c>
      <c r="B38781" s="294"/>
      <c r="C38781" s="294"/>
      <c r="D38781" s="294"/>
      <c r="E38781" s="294"/>
      <c r="F38781" s="294"/>
    </row>
    <row r="38782">
      <c r="A38782" s="294" t="s">
        <v>44877</v>
      </c>
      <c r="B38782" s="294"/>
      <c r="C38782" s="294"/>
      <c r="D38782" s="294"/>
      <c r="E38782" s="294"/>
      <c r="F38782" s="294"/>
    </row>
    <row r="38783">
      <c r="A38783" s="294" t="s">
        <v>44878</v>
      </c>
      <c r="B38783" s="294"/>
      <c r="C38783" s="294"/>
      <c r="D38783" s="294"/>
      <c r="E38783" s="294"/>
      <c r="F38783" s="294"/>
    </row>
    <row r="38784">
      <c r="A38784" s="294" t="s">
        <v>44879</v>
      </c>
      <c r="B38784" s="294"/>
      <c r="C38784" s="294"/>
      <c r="D38784" s="294"/>
      <c r="E38784" s="294"/>
      <c r="F38784" s="294"/>
    </row>
    <row r="38785">
      <c r="A38785" s="294" t="s">
        <v>44880</v>
      </c>
      <c r="B38785" s="294"/>
      <c r="C38785" s="294"/>
      <c r="D38785" s="294"/>
      <c r="E38785" s="294"/>
      <c r="F38785" s="294"/>
    </row>
    <row r="38786">
      <c r="A38786" s="294" t="s">
        <v>44881</v>
      </c>
      <c r="B38786" s="294"/>
      <c r="C38786" s="294"/>
      <c r="D38786" s="294"/>
      <c r="E38786" s="294"/>
      <c r="F38786" s="294"/>
    </row>
    <row r="38787">
      <c r="A38787" s="294"/>
      <c r="B38787" s="294"/>
      <c r="C38787" s="294"/>
      <c r="D38787" s="294"/>
      <c r="E38787" s="294"/>
      <c r="F38787" s="294"/>
    </row>
    <row r="38788">
      <c r="A38788" s="294"/>
      <c r="B38788" s="294"/>
      <c r="C38788" s="294"/>
      <c r="D38788" s="294"/>
      <c r="E38788" s="294"/>
      <c r="F38788" s="294"/>
    </row>
    <row r="38789">
      <c r="A38789" s="294" t="s">
        <v>41927</v>
      </c>
      <c r="B38789" s="294"/>
      <c r="C38789" s="294"/>
      <c r="D38789" s="294"/>
      <c r="E38789" s="294"/>
      <c r="F38789" s="294"/>
    </row>
    <row r="38790">
      <c r="A38790" s="294" t="s">
        <v>20884</v>
      </c>
      <c r="B38790" s="294"/>
      <c r="C38790" s="294"/>
      <c r="D38790" s="294"/>
      <c r="E38790" s="294"/>
      <c r="F38790" s="294"/>
    </row>
    <row r="38791">
      <c r="A38791" s="294" t="s">
        <v>21672</v>
      </c>
      <c r="B38791" s="294"/>
      <c r="C38791" s="294"/>
      <c r="D38791" s="294"/>
      <c r="E38791" s="294"/>
      <c r="F38791" s="294"/>
    </row>
    <row r="38792">
      <c r="A38792" s="294" t="s">
        <v>44842</v>
      </c>
      <c r="B38792" s="294"/>
      <c r="C38792" s="294"/>
      <c r="D38792" s="294"/>
      <c r="E38792" s="294"/>
      <c r="F38792" s="294"/>
    </row>
    <row r="38793">
      <c r="A38793" s="294"/>
      <c r="B38793" s="294"/>
      <c r="C38793" s="294"/>
      <c r="D38793" s="294"/>
      <c r="E38793" s="294"/>
      <c r="F38793" s="294"/>
    </row>
    <row r="38794">
      <c r="A38794" s="294"/>
      <c r="B38794" s="294"/>
      <c r="C38794" s="294"/>
      <c r="D38794" s="294"/>
      <c r="E38794" s="294"/>
      <c r="F38794" s="294"/>
    </row>
    <row r="38795">
      <c r="A38795" s="294"/>
      <c r="B38795" s="294"/>
      <c r="C38795" s="294"/>
      <c r="D38795" s="294"/>
      <c r="E38795" s="294"/>
      <c r="F38795" s="294"/>
    </row>
    <row r="38796">
      <c r="A38796" s="294" t="s">
        <v>44882</v>
      </c>
      <c r="B38796" s="294"/>
      <c r="C38796" s="294"/>
      <c r="D38796" s="294"/>
      <c r="E38796" s="294"/>
      <c r="F38796" s="294"/>
    </row>
    <row r="38797">
      <c r="A38797" s="294" t="s">
        <v>44883</v>
      </c>
      <c r="B38797" s="294"/>
      <c r="C38797" s="294"/>
      <c r="D38797" s="294"/>
      <c r="E38797" s="294"/>
      <c r="F38797" s="294"/>
    </row>
    <row r="38798">
      <c r="A38798" s="294"/>
      <c r="B38798" s="294"/>
      <c r="C38798" s="294"/>
      <c r="D38798" s="294"/>
      <c r="E38798" s="294"/>
      <c r="F38798" s="294"/>
    </row>
    <row r="38799">
      <c r="A38799" s="294" t="s">
        <v>44884</v>
      </c>
      <c r="B38799" s="294"/>
      <c r="C38799" s="294"/>
      <c r="D38799" s="294"/>
      <c r="E38799" s="294"/>
      <c r="F38799" s="294"/>
    </row>
    <row r="38800">
      <c r="A38800" s="294" t="s">
        <v>43960</v>
      </c>
      <c r="B38800" s="294"/>
      <c r="C38800" s="294"/>
      <c r="D38800" s="294"/>
      <c r="E38800" s="294"/>
      <c r="F38800" s="294"/>
    </row>
    <row r="38801">
      <c r="A38801" s="294" t="s">
        <v>44885</v>
      </c>
      <c r="B38801" s="294"/>
      <c r="C38801" s="294"/>
      <c r="D38801" s="294"/>
      <c r="E38801" s="294"/>
      <c r="F38801" s="294"/>
    </row>
    <row r="38802">
      <c r="A38802" s="294" t="s">
        <v>44886</v>
      </c>
      <c r="B38802" s="294"/>
      <c r="C38802" s="294"/>
      <c r="D38802" s="294"/>
      <c r="E38802" s="294"/>
      <c r="F38802" s="294"/>
    </row>
    <row r="38803">
      <c r="A38803" s="294" t="s">
        <v>44887</v>
      </c>
      <c r="B38803" s="294"/>
      <c r="C38803" s="294"/>
      <c r="D38803" s="294"/>
      <c r="E38803" s="294"/>
      <c r="F38803" s="294"/>
    </row>
    <row r="38804">
      <c r="A38804" s="294" t="s">
        <v>44888</v>
      </c>
      <c r="B38804" s="294"/>
      <c r="C38804" s="294"/>
      <c r="D38804" s="294"/>
      <c r="E38804" s="294"/>
      <c r="F38804" s="294"/>
    </row>
    <row r="38805">
      <c r="A38805" s="294" t="s">
        <v>44889</v>
      </c>
      <c r="B38805" s="294"/>
      <c r="C38805" s="294"/>
      <c r="D38805" s="294"/>
      <c r="E38805" s="294"/>
      <c r="F38805" s="294"/>
    </row>
    <row r="38806">
      <c r="A38806" s="294" t="s">
        <v>44890</v>
      </c>
      <c r="B38806" s="294"/>
      <c r="C38806" s="294"/>
      <c r="D38806" s="294"/>
      <c r="E38806" s="294"/>
      <c r="F38806" s="294"/>
    </row>
    <row r="38807">
      <c r="A38807" s="294" t="s">
        <v>44891</v>
      </c>
      <c r="B38807" s="294"/>
      <c r="C38807" s="294"/>
      <c r="D38807" s="294"/>
      <c r="E38807" s="294"/>
      <c r="F38807" s="294"/>
    </row>
    <row r="38808">
      <c r="A38808" s="294"/>
      <c r="B38808" s="294"/>
      <c r="C38808" s="294"/>
      <c r="D38808" s="294"/>
      <c r="E38808" s="294"/>
      <c r="F38808" s="294"/>
    </row>
    <row r="38809">
      <c r="A38809" s="294"/>
      <c r="B38809" s="294"/>
      <c r="C38809" s="294"/>
      <c r="D38809" s="294"/>
      <c r="E38809" s="294"/>
      <c r="F38809" s="294"/>
    </row>
    <row r="38810">
      <c r="A38810" s="294"/>
      <c r="B38810" s="294"/>
      <c r="C38810" s="294"/>
      <c r="D38810" s="294"/>
      <c r="E38810" s="294"/>
      <c r="F38810" s="294"/>
    </row>
    <row r="38811">
      <c r="A38811" s="294" t="s">
        <v>24373</v>
      </c>
      <c r="B38811" s="294"/>
      <c r="C38811" s="294"/>
      <c r="D38811" s="294"/>
      <c r="E38811" s="294"/>
      <c r="F38811" s="294"/>
    </row>
    <row r="38812">
      <c r="A38812" s="294"/>
      <c r="B38812" s="294"/>
      <c r="C38812" s="294"/>
      <c r="D38812" s="294"/>
      <c r="E38812" s="294"/>
      <c r="F38812" s="294"/>
    </row>
    <row r="38813">
      <c r="A38813" s="294" t="s">
        <v>44892</v>
      </c>
      <c r="B38813" s="294"/>
      <c r="C38813" s="294"/>
      <c r="D38813" s="294"/>
      <c r="E38813" s="294"/>
      <c r="F38813" s="294"/>
    </row>
    <row r="38814">
      <c r="A38814" s="294" t="s">
        <v>44893</v>
      </c>
      <c r="B38814" s="294"/>
      <c r="C38814" s="294"/>
      <c r="D38814" s="294"/>
      <c r="E38814" s="294"/>
      <c r="F38814" s="294"/>
    </row>
    <row r="38815">
      <c r="A38815" s="294" t="s">
        <v>44894</v>
      </c>
      <c r="B38815" s="294"/>
      <c r="C38815" s="294"/>
      <c r="D38815" s="294"/>
      <c r="E38815" s="294"/>
      <c r="F38815" s="294"/>
    </row>
    <row r="38816">
      <c r="A38816" s="294" t="s">
        <v>44895</v>
      </c>
      <c r="B38816" s="294"/>
      <c r="C38816" s="294"/>
      <c r="D38816" s="294"/>
      <c r="E38816" s="294"/>
      <c r="F38816" s="294"/>
    </row>
    <row r="38817">
      <c r="A38817" s="294"/>
      <c r="B38817" s="294"/>
      <c r="C38817" s="294"/>
      <c r="D38817" s="294"/>
      <c r="E38817" s="294"/>
      <c r="F38817" s="294"/>
    </row>
    <row r="38818">
      <c r="A38818" s="294" t="s">
        <v>24089</v>
      </c>
      <c r="B38818" s="294"/>
      <c r="C38818" s="294"/>
      <c r="D38818" s="294"/>
      <c r="E38818" s="294"/>
      <c r="F38818" s="294"/>
    </row>
    <row r="38819">
      <c r="A38819" s="294"/>
      <c r="B38819" s="294"/>
      <c r="C38819" s="294"/>
      <c r="D38819" s="294"/>
      <c r="E38819" s="294"/>
      <c r="F38819" s="294"/>
    </row>
    <row r="38820">
      <c r="A38820" s="294" t="s">
        <v>44896</v>
      </c>
      <c r="B38820" s="294"/>
      <c r="C38820" s="294"/>
      <c r="D38820" s="294"/>
      <c r="E38820" s="294"/>
      <c r="F38820" s="294"/>
    </row>
    <row r="38821">
      <c r="A38821" s="294" t="s">
        <v>44897</v>
      </c>
      <c r="B38821" s="294"/>
      <c r="C38821" s="294"/>
      <c r="D38821" s="294"/>
      <c r="E38821" s="294"/>
      <c r="F38821" s="294"/>
    </row>
    <row r="38822">
      <c r="A38822" s="294" t="s">
        <v>25056</v>
      </c>
      <c r="B38822" s="294"/>
      <c r="C38822" s="294"/>
      <c r="D38822" s="294"/>
      <c r="E38822" s="294"/>
      <c r="F38822" s="294"/>
    </row>
    <row r="38823">
      <c r="A38823" s="294" t="s">
        <v>22056</v>
      </c>
      <c r="B38823" s="294"/>
      <c r="C38823" s="294"/>
      <c r="D38823" s="294"/>
      <c r="E38823" s="294"/>
      <c r="F38823" s="294"/>
    </row>
    <row r="38824">
      <c r="A38824" s="294" t="s">
        <v>44898</v>
      </c>
      <c r="B38824" s="294"/>
      <c r="C38824" s="294"/>
      <c r="D38824" s="294"/>
      <c r="E38824" s="294"/>
      <c r="F38824" s="294"/>
    </row>
    <row r="38825">
      <c r="A38825" s="294" t="s">
        <v>44899</v>
      </c>
      <c r="B38825" s="294"/>
      <c r="C38825" s="294"/>
      <c r="D38825" s="294"/>
      <c r="E38825" s="294"/>
      <c r="F38825" s="294"/>
    </row>
    <row r="38826">
      <c r="A38826" s="294" t="s">
        <v>44900</v>
      </c>
      <c r="B38826" s="294"/>
      <c r="C38826" s="294"/>
      <c r="D38826" s="294"/>
      <c r="E38826" s="294"/>
      <c r="F38826" s="294"/>
    </row>
    <row r="38827">
      <c r="A38827" s="294"/>
      <c r="B38827" s="294"/>
      <c r="C38827" s="294"/>
      <c r="D38827" s="294"/>
      <c r="E38827" s="294"/>
      <c r="F38827" s="294"/>
    </row>
    <row r="38828">
      <c r="A38828" s="294" t="s">
        <v>25653</v>
      </c>
      <c r="B38828" s="294"/>
      <c r="C38828" s="294"/>
      <c r="D38828" s="294"/>
      <c r="E38828" s="294"/>
      <c r="F38828" s="294"/>
    </row>
    <row r="38829">
      <c r="A38829" s="294"/>
      <c r="B38829" s="294"/>
      <c r="C38829" s="294"/>
      <c r="D38829" s="294"/>
      <c r="E38829" s="294"/>
      <c r="F38829" s="294"/>
    </row>
    <row r="38830">
      <c r="A38830" s="294" t="s">
        <v>44901</v>
      </c>
      <c r="B38830" s="294"/>
      <c r="C38830" s="294"/>
      <c r="D38830" s="294"/>
      <c r="E38830" s="294"/>
      <c r="F38830" s="294"/>
    </row>
    <row r="38831">
      <c r="A38831" s="294" t="s">
        <v>44902</v>
      </c>
      <c r="B38831" s="294"/>
      <c r="C38831" s="294"/>
      <c r="D38831" s="294"/>
      <c r="E38831" s="294"/>
      <c r="F38831" s="294"/>
    </row>
    <row r="38832">
      <c r="A38832" s="294" t="s">
        <v>44903</v>
      </c>
      <c r="B38832" s="294"/>
      <c r="C38832" s="294"/>
      <c r="D38832" s="294"/>
      <c r="E38832" s="294"/>
      <c r="F38832" s="294"/>
    </row>
    <row r="38833">
      <c r="A38833" s="294" t="s">
        <v>44904</v>
      </c>
      <c r="B38833" s="294"/>
      <c r="C38833" s="294"/>
      <c r="D38833" s="294"/>
      <c r="E38833" s="294"/>
      <c r="F38833" s="294"/>
    </row>
    <row r="38834">
      <c r="A38834" s="294"/>
      <c r="B38834" s="294"/>
      <c r="C38834" s="294"/>
      <c r="D38834" s="294"/>
      <c r="E38834" s="294"/>
      <c r="F38834" s="294"/>
    </row>
    <row r="38835">
      <c r="A38835" s="294" t="s">
        <v>23201</v>
      </c>
      <c r="B38835" s="294"/>
      <c r="C38835" s="294"/>
      <c r="D38835" s="294"/>
      <c r="E38835" s="294"/>
      <c r="F38835" s="294"/>
    </row>
    <row r="38836">
      <c r="A38836" s="294"/>
      <c r="B38836" s="294"/>
      <c r="C38836" s="294"/>
      <c r="D38836" s="294"/>
      <c r="E38836" s="294"/>
      <c r="F38836" s="294"/>
    </row>
    <row r="38837">
      <c r="A38837" s="294" t="s">
        <v>41854</v>
      </c>
      <c r="B38837" s="294"/>
      <c r="C38837" s="294"/>
      <c r="D38837" s="294"/>
      <c r="E38837" s="294"/>
      <c r="F38837" s="294"/>
    </row>
    <row r="38838">
      <c r="A38838" s="294" t="s">
        <v>44905</v>
      </c>
      <c r="B38838" s="294"/>
      <c r="C38838" s="294"/>
      <c r="D38838" s="294"/>
      <c r="E38838" s="294"/>
      <c r="F38838" s="294"/>
    </row>
    <row r="38839">
      <c r="A38839" s="294" t="s">
        <v>42211</v>
      </c>
      <c r="B38839" s="294"/>
      <c r="C38839" s="294"/>
      <c r="D38839" s="294"/>
      <c r="E38839" s="294"/>
      <c r="F38839" s="294"/>
    </row>
    <row r="38840">
      <c r="A38840" s="294" t="s">
        <v>44906</v>
      </c>
      <c r="B38840" s="294"/>
      <c r="C38840" s="294"/>
      <c r="D38840" s="294"/>
      <c r="E38840" s="294"/>
      <c r="F38840" s="294"/>
    </row>
    <row r="38841">
      <c r="A38841" s="294"/>
      <c r="B38841" s="294"/>
      <c r="C38841" s="294"/>
      <c r="D38841" s="294"/>
      <c r="E38841" s="294"/>
      <c r="F38841" s="294"/>
    </row>
    <row r="38842">
      <c r="A38842" s="294" t="s">
        <v>44907</v>
      </c>
      <c r="B38842" s="294"/>
      <c r="C38842" s="294"/>
      <c r="D38842" s="294"/>
      <c r="E38842" s="294"/>
      <c r="F38842" s="294"/>
    </row>
    <row r="38843">
      <c r="A38843" s="294"/>
      <c r="B38843" s="294"/>
      <c r="C38843" s="294"/>
      <c r="D38843" s="294"/>
      <c r="E38843" s="294"/>
      <c r="F38843" s="294"/>
    </row>
    <row r="38844">
      <c r="A38844" s="294" t="s">
        <v>44908</v>
      </c>
      <c r="B38844" s="294"/>
      <c r="C38844" s="294"/>
      <c r="D38844" s="294"/>
      <c r="E38844" s="294"/>
      <c r="F38844" s="294"/>
    </row>
    <row r="38845">
      <c r="A38845" s="294" t="s">
        <v>44909</v>
      </c>
      <c r="B38845" s="294"/>
      <c r="C38845" s="294"/>
      <c r="D38845" s="294"/>
      <c r="E38845" s="294"/>
      <c r="F38845" s="294"/>
    </row>
    <row r="38846">
      <c r="A38846" s="294" t="s">
        <v>43751</v>
      </c>
      <c r="B38846" s="294"/>
      <c r="C38846" s="294"/>
      <c r="D38846" s="294"/>
      <c r="E38846" s="294"/>
      <c r="F38846" s="294"/>
    </row>
    <row r="38847">
      <c r="A38847" s="294" t="s">
        <v>44899</v>
      </c>
      <c r="B38847" s="294"/>
      <c r="C38847" s="294"/>
      <c r="D38847" s="294"/>
      <c r="E38847" s="294"/>
      <c r="F38847" s="294"/>
    </row>
    <row r="38848">
      <c r="A38848" s="294" t="s">
        <v>44900</v>
      </c>
      <c r="B38848" s="294"/>
      <c r="C38848" s="294"/>
      <c r="D38848" s="294"/>
      <c r="E38848" s="294"/>
      <c r="F38848" s="294"/>
    </row>
    <row r="38849">
      <c r="A38849" s="294" t="s">
        <v>44910</v>
      </c>
      <c r="B38849" s="294"/>
      <c r="C38849" s="294"/>
      <c r="D38849" s="294"/>
      <c r="E38849" s="294"/>
      <c r="F38849" s="294"/>
    </row>
    <row r="38850">
      <c r="A38850" s="294" t="s">
        <v>44911</v>
      </c>
      <c r="B38850" s="294"/>
      <c r="C38850" s="294"/>
      <c r="D38850" s="294"/>
      <c r="E38850" s="294"/>
      <c r="F38850" s="294"/>
    </row>
    <row r="38851">
      <c r="A38851" s="294" t="s">
        <v>44912</v>
      </c>
      <c r="B38851" s="294"/>
      <c r="C38851" s="294"/>
      <c r="D38851" s="294"/>
      <c r="E38851" s="294"/>
      <c r="F38851" s="294"/>
    </row>
    <row r="38852">
      <c r="A38852" s="294" t="s">
        <v>44913</v>
      </c>
      <c r="B38852" s="294"/>
      <c r="C38852" s="294"/>
      <c r="D38852" s="294"/>
      <c r="E38852" s="294"/>
      <c r="F38852" s="294"/>
    </row>
    <row r="38853">
      <c r="A38853" s="294" t="s">
        <v>44914</v>
      </c>
      <c r="B38853" s="294"/>
      <c r="C38853" s="294"/>
      <c r="D38853" s="294"/>
      <c r="E38853" s="294"/>
      <c r="F38853" s="294"/>
    </row>
    <row r="38854">
      <c r="A38854" s="294" t="s">
        <v>29307</v>
      </c>
      <c r="B38854" s="294"/>
      <c r="C38854" s="294"/>
      <c r="D38854" s="294"/>
      <c r="E38854" s="294"/>
      <c r="F38854" s="294"/>
    </row>
    <row r="38855">
      <c r="A38855" s="294" t="s">
        <v>44915</v>
      </c>
      <c r="B38855" s="294"/>
      <c r="C38855" s="294"/>
      <c r="D38855" s="294"/>
      <c r="E38855" s="294"/>
      <c r="F38855" s="294"/>
    </row>
    <row r="38856">
      <c r="A38856" s="294" t="s">
        <v>44916</v>
      </c>
      <c r="B38856" s="294"/>
      <c r="C38856" s="294"/>
      <c r="D38856" s="294"/>
      <c r="E38856" s="294"/>
      <c r="F38856" s="294"/>
    </row>
    <row r="38857">
      <c r="A38857" s="294" t="s">
        <v>35964</v>
      </c>
      <c r="B38857" s="294"/>
      <c r="C38857" s="294"/>
      <c r="D38857" s="294"/>
      <c r="E38857" s="294"/>
      <c r="F38857" s="294"/>
    </row>
    <row r="38858">
      <c r="A38858" s="294" t="s">
        <v>22870</v>
      </c>
      <c r="B38858" s="294"/>
      <c r="C38858" s="294"/>
      <c r="D38858" s="294"/>
      <c r="E38858" s="294"/>
      <c r="F38858" s="294"/>
    </row>
    <row r="38859">
      <c r="A38859" s="294" t="s">
        <v>44917</v>
      </c>
      <c r="B38859" s="294"/>
      <c r="C38859" s="294"/>
      <c r="D38859" s="294"/>
      <c r="E38859" s="294"/>
      <c r="F38859" s="294"/>
    </row>
    <row r="38860">
      <c r="A38860" s="294"/>
      <c r="B38860" s="294"/>
      <c r="C38860" s="294"/>
      <c r="D38860" s="294"/>
      <c r="E38860" s="294"/>
      <c r="F38860" s="294"/>
    </row>
    <row r="38861">
      <c r="A38861" s="294"/>
      <c r="B38861" s="294"/>
      <c r="C38861" s="294"/>
      <c r="D38861" s="294"/>
      <c r="E38861" s="294"/>
      <c r="F38861" s="294"/>
    </row>
    <row r="38862">
      <c r="A38862" s="294" t="s">
        <v>41927</v>
      </c>
      <c r="B38862" s="294"/>
      <c r="C38862" s="294"/>
      <c r="D38862" s="294"/>
      <c r="E38862" s="294"/>
      <c r="F38862" s="294"/>
    </row>
    <row r="38863">
      <c r="A38863" s="294" t="s">
        <v>20890</v>
      </c>
      <c r="B38863" s="294"/>
      <c r="C38863" s="294"/>
      <c r="D38863" s="294"/>
      <c r="E38863" s="294"/>
      <c r="F38863" s="294"/>
    </row>
    <row r="38864">
      <c r="A38864" s="294" t="s">
        <v>21618</v>
      </c>
      <c r="B38864" s="294"/>
      <c r="C38864" s="294"/>
      <c r="D38864" s="294"/>
      <c r="E38864" s="294"/>
      <c r="F38864" s="294"/>
    </row>
    <row r="38865">
      <c r="A38865" s="294" t="s">
        <v>44918</v>
      </c>
      <c r="B38865" s="294"/>
      <c r="C38865" s="294"/>
      <c r="D38865" s="294"/>
      <c r="E38865" s="294"/>
      <c r="F38865" s="294"/>
    </row>
    <row r="38866">
      <c r="A38866" s="294"/>
      <c r="B38866" s="294"/>
      <c r="C38866" s="294"/>
      <c r="D38866" s="294"/>
      <c r="E38866" s="294"/>
      <c r="F38866" s="294"/>
    </row>
    <row r="38867">
      <c r="A38867" s="294" t="s">
        <v>23228</v>
      </c>
      <c r="B38867" s="294"/>
      <c r="C38867" s="294"/>
      <c r="D38867" s="294"/>
      <c r="E38867" s="294"/>
      <c r="F38867" s="294"/>
    </row>
    <row r="38868">
      <c r="A38868" s="294" t="s">
        <v>26617</v>
      </c>
      <c r="B38868" s="294"/>
      <c r="C38868" s="294"/>
      <c r="D38868" s="294"/>
      <c r="E38868" s="294"/>
      <c r="F38868" s="294"/>
    </row>
    <row r="38869">
      <c r="A38869" s="294"/>
      <c r="B38869" s="294"/>
      <c r="C38869" s="294"/>
      <c r="D38869" s="294"/>
      <c r="E38869" s="294"/>
      <c r="F38869" s="294"/>
    </row>
    <row r="38870">
      <c r="A38870" s="294" t="s">
        <v>44919</v>
      </c>
      <c r="B38870" s="294"/>
      <c r="C38870" s="294"/>
      <c r="D38870" s="294"/>
      <c r="E38870" s="294"/>
      <c r="F38870" s="294"/>
    </row>
    <row r="38871">
      <c r="A38871" s="294" t="s">
        <v>44920</v>
      </c>
      <c r="B38871" s="294"/>
      <c r="C38871" s="294"/>
      <c r="D38871" s="294"/>
      <c r="E38871" s="294"/>
      <c r="F38871" s="294"/>
    </row>
    <row r="38872">
      <c r="A38872" s="294" t="s">
        <v>44921</v>
      </c>
      <c r="B38872" s="294"/>
      <c r="C38872" s="294"/>
      <c r="D38872" s="294"/>
      <c r="E38872" s="294"/>
      <c r="F38872" s="294"/>
    </row>
    <row r="38873">
      <c r="A38873" s="294" t="s">
        <v>44922</v>
      </c>
      <c r="B38873" s="294"/>
      <c r="C38873" s="294"/>
      <c r="D38873" s="294"/>
      <c r="E38873" s="294"/>
      <c r="F38873" s="294"/>
    </row>
    <row r="38874">
      <c r="A38874" s="294" t="s">
        <v>44923</v>
      </c>
      <c r="B38874" s="294"/>
      <c r="C38874" s="294"/>
      <c r="D38874" s="294"/>
      <c r="E38874" s="294"/>
      <c r="F38874" s="294"/>
    </row>
    <row r="38875">
      <c r="A38875" s="294" t="s">
        <v>44924</v>
      </c>
      <c r="B38875" s="294"/>
      <c r="C38875" s="294"/>
      <c r="D38875" s="294"/>
      <c r="E38875" s="294"/>
      <c r="F38875" s="294"/>
    </row>
    <row r="38876">
      <c r="A38876" s="294" t="s">
        <v>44925</v>
      </c>
      <c r="B38876" s="294"/>
      <c r="C38876" s="294"/>
      <c r="D38876" s="294"/>
      <c r="E38876" s="294"/>
      <c r="F38876" s="294"/>
    </row>
    <row r="38877">
      <c r="A38877" s="294" t="s">
        <v>44926</v>
      </c>
      <c r="B38877" s="294"/>
      <c r="C38877" s="294"/>
      <c r="D38877" s="294"/>
      <c r="E38877" s="294"/>
      <c r="F38877" s="294"/>
    </row>
    <row r="38878">
      <c r="A38878" s="294" t="s">
        <v>44927</v>
      </c>
      <c r="B38878" s="294"/>
      <c r="C38878" s="294"/>
      <c r="D38878" s="294"/>
      <c r="E38878" s="294"/>
      <c r="F38878" s="294"/>
    </row>
    <row r="38879">
      <c r="A38879" s="294"/>
      <c r="B38879" s="294"/>
      <c r="C38879" s="294"/>
      <c r="D38879" s="294"/>
      <c r="E38879" s="294"/>
      <c r="F38879" s="294"/>
    </row>
    <row r="38880">
      <c r="A38880" s="294" t="s">
        <v>27452</v>
      </c>
      <c r="B38880" s="294"/>
      <c r="C38880" s="294"/>
      <c r="D38880" s="294"/>
      <c r="E38880" s="294"/>
      <c r="F38880" s="294"/>
    </row>
    <row r="38881">
      <c r="A38881" s="294" t="s">
        <v>23704</v>
      </c>
      <c r="B38881" s="294"/>
      <c r="C38881" s="294"/>
      <c r="D38881" s="294"/>
      <c r="E38881" s="294"/>
      <c r="F38881" s="294"/>
    </row>
    <row r="38882">
      <c r="A38882" s="294"/>
      <c r="B38882" s="294"/>
      <c r="C38882" s="294"/>
      <c r="D38882" s="294"/>
      <c r="E38882" s="294"/>
      <c r="F38882" s="294"/>
    </row>
    <row r="38883">
      <c r="A38883" s="294" t="s">
        <v>44928</v>
      </c>
      <c r="B38883" s="294"/>
      <c r="C38883" s="294"/>
      <c r="D38883" s="294"/>
      <c r="E38883" s="294"/>
      <c r="F38883" s="294"/>
    </row>
    <row r="38884">
      <c r="A38884" s="294" t="s">
        <v>44929</v>
      </c>
      <c r="B38884" s="294"/>
      <c r="C38884" s="294"/>
      <c r="D38884" s="294"/>
      <c r="E38884" s="294"/>
      <c r="F38884" s="294"/>
    </row>
    <row r="38885">
      <c r="A38885" s="294" t="s">
        <v>44930</v>
      </c>
      <c r="B38885" s="294"/>
      <c r="C38885" s="294"/>
      <c r="D38885" s="294"/>
      <c r="E38885" s="294"/>
      <c r="F38885" s="294"/>
    </row>
    <row r="38886">
      <c r="A38886" s="294" t="s">
        <v>44931</v>
      </c>
      <c r="B38886" s="294"/>
      <c r="C38886" s="294"/>
      <c r="D38886" s="294"/>
      <c r="E38886" s="294"/>
      <c r="F38886" s="294"/>
    </row>
    <row r="38887">
      <c r="A38887" s="294" t="s">
        <v>44932</v>
      </c>
      <c r="B38887" s="294"/>
      <c r="C38887" s="294"/>
      <c r="D38887" s="294"/>
      <c r="E38887" s="294"/>
      <c r="F38887" s="294"/>
    </row>
    <row r="38888">
      <c r="A38888" s="294" t="s">
        <v>44933</v>
      </c>
      <c r="B38888" s="294"/>
      <c r="C38888" s="294"/>
      <c r="D38888" s="294"/>
      <c r="E38888" s="294"/>
      <c r="F38888" s="294"/>
    </row>
    <row r="38889">
      <c r="A38889" s="294"/>
      <c r="B38889" s="294"/>
      <c r="C38889" s="294"/>
      <c r="D38889" s="294"/>
      <c r="E38889" s="294"/>
      <c r="F38889" s="294"/>
    </row>
    <row r="38890">
      <c r="A38890" s="294" t="s">
        <v>42145</v>
      </c>
      <c r="B38890" s="294"/>
      <c r="C38890" s="294"/>
      <c r="D38890" s="294"/>
      <c r="E38890" s="294"/>
      <c r="F38890" s="294"/>
    </row>
    <row r="38891">
      <c r="A38891" s="294" t="s">
        <v>23068</v>
      </c>
      <c r="B38891" s="294"/>
      <c r="C38891" s="294"/>
      <c r="D38891" s="294"/>
      <c r="E38891" s="294"/>
      <c r="F38891" s="294"/>
    </row>
    <row r="38892">
      <c r="A38892" s="294"/>
      <c r="B38892" s="294"/>
      <c r="C38892" s="294"/>
      <c r="D38892" s="294"/>
      <c r="E38892" s="294"/>
      <c r="F38892" s="294"/>
    </row>
    <row r="38893">
      <c r="A38893" s="294" t="s">
        <v>44934</v>
      </c>
      <c r="B38893" s="294"/>
      <c r="C38893" s="294"/>
      <c r="D38893" s="294"/>
      <c r="E38893" s="294"/>
      <c r="F38893" s="294"/>
    </row>
    <row r="38894">
      <c r="A38894" s="294" t="s">
        <v>23706</v>
      </c>
      <c r="B38894" s="294"/>
      <c r="C38894" s="294"/>
      <c r="D38894" s="294"/>
      <c r="E38894" s="294"/>
      <c r="F38894" s="294"/>
    </row>
    <row r="38895">
      <c r="A38895" s="294" t="s">
        <v>23477</v>
      </c>
      <c r="B38895" s="294"/>
      <c r="C38895" s="294"/>
      <c r="D38895" s="294"/>
      <c r="E38895" s="294"/>
      <c r="F38895" s="294"/>
    </row>
    <row r="38896">
      <c r="A38896" s="294" t="s">
        <v>44935</v>
      </c>
      <c r="B38896" s="294"/>
      <c r="C38896" s="294"/>
      <c r="D38896" s="294"/>
      <c r="E38896" s="294"/>
      <c r="F38896" s="294"/>
    </row>
    <row r="38897">
      <c r="A38897" s="294" t="s">
        <v>44936</v>
      </c>
      <c r="B38897" s="294"/>
      <c r="C38897" s="294"/>
      <c r="D38897" s="294"/>
      <c r="E38897" s="294"/>
      <c r="F38897" s="294"/>
    </row>
    <row r="38898">
      <c r="A38898" s="294" t="s">
        <v>44937</v>
      </c>
      <c r="B38898" s="294"/>
      <c r="C38898" s="294"/>
      <c r="D38898" s="294"/>
      <c r="E38898" s="294"/>
      <c r="F38898" s="294"/>
    </row>
    <row r="38899">
      <c r="A38899" s="294" t="s">
        <v>44938</v>
      </c>
      <c r="B38899" s="294"/>
      <c r="C38899" s="294"/>
      <c r="D38899" s="294"/>
      <c r="E38899" s="294"/>
      <c r="F38899" s="294"/>
    </row>
    <row r="38900">
      <c r="A38900" s="294" t="s">
        <v>44939</v>
      </c>
      <c r="B38900" s="294"/>
      <c r="C38900" s="294"/>
      <c r="D38900" s="294"/>
      <c r="E38900" s="294"/>
      <c r="F38900" s="294"/>
    </row>
    <row r="38901">
      <c r="A38901" s="294" t="s">
        <v>44940</v>
      </c>
      <c r="B38901" s="294"/>
      <c r="C38901" s="294"/>
      <c r="D38901" s="294"/>
      <c r="E38901" s="294"/>
      <c r="F38901" s="294"/>
    </row>
    <row r="38902">
      <c r="A38902" s="294"/>
      <c r="B38902" s="294"/>
      <c r="C38902" s="294"/>
      <c r="D38902" s="294"/>
      <c r="E38902" s="294"/>
      <c r="F38902" s="294"/>
    </row>
    <row r="38903">
      <c r="A38903" s="294" t="s">
        <v>40986</v>
      </c>
      <c r="B38903" s="294"/>
      <c r="C38903" s="294"/>
      <c r="D38903" s="294"/>
      <c r="E38903" s="294"/>
      <c r="F38903" s="294"/>
    </row>
    <row r="38904">
      <c r="A38904" s="294"/>
      <c r="B38904" s="294"/>
      <c r="C38904" s="294"/>
      <c r="D38904" s="294"/>
      <c r="E38904" s="294"/>
      <c r="F38904" s="294"/>
    </row>
    <row r="38905">
      <c r="A38905" s="294" t="s">
        <v>42763</v>
      </c>
      <c r="B38905" s="294"/>
      <c r="C38905" s="294"/>
      <c r="D38905" s="294"/>
      <c r="E38905" s="294"/>
      <c r="F38905" s="294"/>
    </row>
    <row r="38906">
      <c r="A38906" s="294" t="s">
        <v>44941</v>
      </c>
      <c r="B38906" s="294"/>
      <c r="C38906" s="294"/>
      <c r="D38906" s="294"/>
      <c r="E38906" s="294"/>
      <c r="F38906" s="294"/>
    </row>
    <row r="38907">
      <c r="A38907" s="294" t="s">
        <v>44942</v>
      </c>
      <c r="B38907" s="294"/>
      <c r="C38907" s="294"/>
      <c r="D38907" s="294"/>
      <c r="E38907" s="294"/>
      <c r="F38907" s="294"/>
    </row>
    <row r="38908">
      <c r="A38908" s="294" t="s">
        <v>44943</v>
      </c>
      <c r="B38908" s="294"/>
      <c r="C38908" s="294"/>
      <c r="D38908" s="294"/>
      <c r="E38908" s="294"/>
      <c r="F38908" s="294"/>
    </row>
    <row r="38909">
      <c r="A38909" s="294" t="s">
        <v>44944</v>
      </c>
      <c r="B38909" s="294"/>
      <c r="C38909" s="294"/>
      <c r="D38909" s="294"/>
      <c r="E38909" s="294"/>
      <c r="F38909" s="294"/>
    </row>
    <row r="38910">
      <c r="A38910" s="294" t="s">
        <v>44945</v>
      </c>
      <c r="B38910" s="294"/>
      <c r="C38910" s="294"/>
      <c r="D38910" s="294"/>
      <c r="E38910" s="294"/>
      <c r="F38910" s="294"/>
    </row>
    <row r="38911">
      <c r="A38911" s="294" t="s">
        <v>38174</v>
      </c>
      <c r="B38911" s="294"/>
      <c r="C38911" s="294"/>
      <c r="D38911" s="294"/>
      <c r="E38911" s="294"/>
      <c r="F38911" s="294"/>
    </row>
    <row r="38912">
      <c r="A38912" s="294" t="s">
        <v>44946</v>
      </c>
      <c r="B38912" s="294"/>
      <c r="C38912" s="294"/>
      <c r="D38912" s="294"/>
      <c r="E38912" s="294"/>
      <c r="F38912" s="294"/>
    </row>
    <row r="38913">
      <c r="A38913" s="294" t="s">
        <v>44947</v>
      </c>
      <c r="B38913" s="294"/>
      <c r="C38913" s="294"/>
      <c r="D38913" s="294"/>
      <c r="E38913" s="294"/>
      <c r="F38913" s="294"/>
    </row>
    <row r="38914">
      <c r="A38914" s="294"/>
      <c r="B38914" s="294"/>
      <c r="C38914" s="294"/>
      <c r="D38914" s="294"/>
      <c r="E38914" s="294"/>
      <c r="F38914" s="294"/>
    </row>
    <row r="38915">
      <c r="A38915" s="294" t="s">
        <v>42363</v>
      </c>
      <c r="B38915" s="294"/>
      <c r="C38915" s="294"/>
      <c r="D38915" s="294"/>
      <c r="E38915" s="294"/>
      <c r="F38915" s="294"/>
    </row>
    <row r="38916">
      <c r="A38916" s="294"/>
      <c r="B38916" s="294"/>
      <c r="C38916" s="294"/>
      <c r="D38916" s="294"/>
      <c r="E38916" s="294"/>
      <c r="F38916" s="294"/>
    </row>
    <row r="38917">
      <c r="A38917" s="294" t="s">
        <v>37701</v>
      </c>
      <c r="B38917" s="294"/>
      <c r="C38917" s="294"/>
      <c r="D38917" s="294"/>
      <c r="E38917" s="294"/>
      <c r="F38917" s="294"/>
    </row>
    <row r="38918">
      <c r="A38918" s="294" t="s">
        <v>44948</v>
      </c>
      <c r="B38918" s="294"/>
      <c r="C38918" s="294"/>
      <c r="D38918" s="294"/>
      <c r="E38918" s="294"/>
      <c r="F38918" s="294"/>
    </row>
    <row r="38919">
      <c r="A38919" s="294" t="s">
        <v>44949</v>
      </c>
      <c r="B38919" s="294"/>
      <c r="C38919" s="294"/>
      <c r="D38919" s="294"/>
      <c r="E38919" s="294"/>
      <c r="F38919" s="294"/>
    </row>
    <row r="38920">
      <c r="A38920" s="294" t="s">
        <v>43337</v>
      </c>
      <c r="B38920" s="294"/>
      <c r="C38920" s="294"/>
      <c r="D38920" s="294"/>
      <c r="E38920" s="294"/>
      <c r="F38920" s="294"/>
    </row>
    <row r="38921">
      <c r="A38921" s="294" t="s">
        <v>44950</v>
      </c>
      <c r="B38921" s="294"/>
      <c r="C38921" s="294"/>
      <c r="D38921" s="294"/>
      <c r="E38921" s="294"/>
      <c r="F38921" s="294"/>
    </row>
    <row r="38922">
      <c r="A38922" s="294" t="s">
        <v>44951</v>
      </c>
      <c r="B38922" s="294"/>
      <c r="C38922" s="294"/>
      <c r="D38922" s="294"/>
      <c r="E38922" s="294"/>
      <c r="F38922" s="294"/>
    </row>
    <row r="38923">
      <c r="A38923" s="294" t="s">
        <v>44952</v>
      </c>
      <c r="B38923" s="294"/>
      <c r="C38923" s="294"/>
      <c r="D38923" s="294"/>
      <c r="E38923" s="294"/>
      <c r="F38923" s="294"/>
    </row>
    <row r="38924">
      <c r="A38924" s="294" t="s">
        <v>44953</v>
      </c>
      <c r="B38924" s="294"/>
      <c r="C38924" s="294"/>
      <c r="D38924" s="294"/>
      <c r="E38924" s="294"/>
      <c r="F38924" s="294"/>
    </row>
    <row r="38925">
      <c r="A38925" s="294" t="s">
        <v>39838</v>
      </c>
      <c r="B38925" s="294"/>
      <c r="C38925" s="294"/>
      <c r="D38925" s="294"/>
      <c r="E38925" s="294"/>
      <c r="F38925" s="294"/>
    </row>
    <row r="38926">
      <c r="A38926" s="294" t="s">
        <v>44954</v>
      </c>
      <c r="B38926" s="294"/>
      <c r="C38926" s="294"/>
      <c r="D38926" s="294"/>
      <c r="E38926" s="294"/>
      <c r="F38926" s="294"/>
    </row>
    <row r="38927">
      <c r="A38927" s="294" t="s">
        <v>35342</v>
      </c>
      <c r="B38927" s="294"/>
      <c r="C38927" s="294"/>
      <c r="D38927" s="294"/>
      <c r="E38927" s="294"/>
      <c r="F38927" s="294"/>
    </row>
    <row r="38928">
      <c r="A38928" s="294" t="s">
        <v>44955</v>
      </c>
      <c r="B38928" s="294"/>
      <c r="C38928" s="294"/>
      <c r="D38928" s="294"/>
      <c r="E38928" s="294"/>
      <c r="F38928" s="294"/>
    </row>
    <row r="38929">
      <c r="A38929" s="294" t="s">
        <v>44956</v>
      </c>
      <c r="B38929" s="294"/>
      <c r="C38929" s="294"/>
      <c r="D38929" s="294"/>
      <c r="E38929" s="294"/>
      <c r="F38929" s="294"/>
    </row>
    <row r="38930">
      <c r="A38930" s="294" t="s">
        <v>41124</v>
      </c>
      <c r="B38930" s="294"/>
      <c r="C38930" s="294"/>
      <c r="D38930" s="294"/>
      <c r="E38930" s="294"/>
      <c r="F38930" s="294"/>
    </row>
    <row r="38931">
      <c r="A38931" s="294" t="s">
        <v>44957</v>
      </c>
      <c r="B38931" s="294"/>
      <c r="C38931" s="294"/>
      <c r="D38931" s="294"/>
      <c r="E38931" s="294"/>
      <c r="F38931" s="294"/>
    </row>
    <row r="38932">
      <c r="A38932" s="294" t="s">
        <v>40044</v>
      </c>
      <c r="B38932" s="294"/>
      <c r="C38932" s="294"/>
      <c r="D38932" s="294"/>
      <c r="E38932" s="294"/>
      <c r="F38932" s="294"/>
    </row>
    <row r="38933">
      <c r="A38933" s="294" t="s">
        <v>44958</v>
      </c>
      <c r="B38933" s="294"/>
      <c r="C38933" s="294"/>
      <c r="D38933" s="294"/>
      <c r="E38933" s="294"/>
      <c r="F38933" s="294"/>
    </row>
    <row r="38934">
      <c r="A38934" s="294" t="s">
        <v>44959</v>
      </c>
      <c r="B38934" s="294"/>
      <c r="C38934" s="294"/>
      <c r="D38934" s="294"/>
      <c r="E38934" s="294"/>
      <c r="F38934" s="294"/>
    </row>
    <row r="38935">
      <c r="A38935" s="294" t="s">
        <v>44960</v>
      </c>
      <c r="B38935" s="294"/>
      <c r="C38935" s="294"/>
      <c r="D38935" s="294"/>
      <c r="E38935" s="294"/>
      <c r="F38935" s="294"/>
    </row>
    <row r="38936">
      <c r="A38936" s="294" t="s">
        <v>44961</v>
      </c>
      <c r="B38936" s="294"/>
      <c r="C38936" s="294"/>
      <c r="D38936" s="294"/>
      <c r="E38936" s="294"/>
      <c r="F38936" s="294"/>
    </row>
    <row r="38937">
      <c r="A38937" s="294" t="s">
        <v>44962</v>
      </c>
      <c r="B38937" s="294"/>
      <c r="C38937" s="294"/>
      <c r="D38937" s="294"/>
      <c r="E38937" s="294"/>
      <c r="F38937" s="294"/>
    </row>
    <row r="38938">
      <c r="A38938" s="294" t="s">
        <v>44963</v>
      </c>
      <c r="B38938" s="294"/>
      <c r="C38938" s="294"/>
      <c r="D38938" s="294"/>
      <c r="E38938" s="294"/>
      <c r="F38938" s="294"/>
    </row>
    <row r="38939">
      <c r="A38939" s="294" t="s">
        <v>39922</v>
      </c>
      <c r="B38939" s="294"/>
      <c r="C38939" s="294"/>
      <c r="D38939" s="294"/>
      <c r="E38939" s="294"/>
      <c r="F38939" s="294"/>
    </row>
    <row r="38940">
      <c r="A38940" s="294"/>
      <c r="B38940" s="294"/>
      <c r="C38940" s="294"/>
      <c r="D38940" s="294"/>
      <c r="E38940" s="294"/>
      <c r="F38940" s="294"/>
    </row>
    <row r="38941">
      <c r="A38941" s="294" t="s">
        <v>42265</v>
      </c>
      <c r="B38941" s="294"/>
      <c r="C38941" s="294"/>
      <c r="D38941" s="294"/>
      <c r="E38941" s="294"/>
      <c r="F38941" s="294"/>
    </row>
    <row r="38942">
      <c r="A38942" s="294"/>
      <c r="B38942" s="294"/>
      <c r="C38942" s="294"/>
      <c r="D38942" s="294"/>
      <c r="E38942" s="294"/>
      <c r="F38942" s="294"/>
    </row>
    <row r="38943">
      <c r="A38943" s="294" t="s">
        <v>38028</v>
      </c>
      <c r="B38943" s="294"/>
      <c r="C38943" s="294"/>
      <c r="D38943" s="294"/>
      <c r="E38943" s="294"/>
      <c r="F38943" s="294"/>
    </row>
    <row r="38944">
      <c r="A38944" s="294" t="s">
        <v>41014</v>
      </c>
      <c r="B38944" s="294"/>
      <c r="C38944" s="294"/>
      <c r="D38944" s="294"/>
      <c r="E38944" s="294"/>
      <c r="F38944" s="294"/>
    </row>
    <row r="38945">
      <c r="A38945" s="294" t="s">
        <v>41016</v>
      </c>
      <c r="B38945" s="294"/>
      <c r="C38945" s="294"/>
      <c r="D38945" s="294"/>
      <c r="E38945" s="294"/>
      <c r="F38945" s="294"/>
    </row>
    <row r="38946">
      <c r="A38946" s="294" t="s">
        <v>41235</v>
      </c>
      <c r="B38946" s="294"/>
      <c r="C38946" s="294"/>
      <c r="D38946" s="294"/>
      <c r="E38946" s="294"/>
      <c r="F38946" s="294"/>
    </row>
    <row r="38947">
      <c r="A38947" s="294" t="s">
        <v>44964</v>
      </c>
      <c r="B38947" s="294"/>
      <c r="C38947" s="294"/>
      <c r="D38947" s="294"/>
      <c r="E38947" s="294"/>
      <c r="F38947" s="294"/>
    </row>
    <row r="38948">
      <c r="A38948" s="294" t="s">
        <v>40055</v>
      </c>
      <c r="B38948" s="294"/>
      <c r="C38948" s="294"/>
      <c r="D38948" s="294"/>
      <c r="E38948" s="294"/>
      <c r="F38948" s="294"/>
    </row>
    <row r="38949">
      <c r="A38949" s="294" t="s">
        <v>39721</v>
      </c>
      <c r="B38949" s="294"/>
      <c r="C38949" s="294"/>
      <c r="D38949" s="294"/>
      <c r="E38949" s="294"/>
      <c r="F38949" s="294"/>
    </row>
    <row r="38950">
      <c r="A38950" s="294" t="s">
        <v>37730</v>
      </c>
      <c r="B38950" s="294"/>
      <c r="C38950" s="294"/>
      <c r="D38950" s="294"/>
      <c r="E38950" s="294"/>
      <c r="F38950" s="294"/>
    </row>
    <row r="38951">
      <c r="A38951" s="294" t="s">
        <v>39476</v>
      </c>
      <c r="B38951" s="294"/>
      <c r="C38951" s="294"/>
      <c r="D38951" s="294"/>
      <c r="E38951" s="294"/>
      <c r="F38951" s="294"/>
    </row>
    <row r="38952">
      <c r="A38952" s="294" t="s">
        <v>39475</v>
      </c>
      <c r="B38952" s="294"/>
      <c r="C38952" s="294"/>
      <c r="D38952" s="294"/>
      <c r="E38952" s="294"/>
      <c r="F38952" s="294"/>
    </row>
    <row r="38953">
      <c r="A38953" s="294" t="s">
        <v>44965</v>
      </c>
      <c r="B38953" s="294"/>
      <c r="C38953" s="294"/>
      <c r="D38953" s="294"/>
      <c r="E38953" s="294"/>
      <c r="F38953" s="294"/>
    </row>
    <row r="38954">
      <c r="A38954" s="294" t="s">
        <v>44966</v>
      </c>
      <c r="B38954" s="294"/>
      <c r="C38954" s="294"/>
      <c r="D38954" s="294"/>
      <c r="E38954" s="294"/>
      <c r="F38954" s="294"/>
    </row>
    <row r="38955">
      <c r="A38955" s="294" t="s">
        <v>44967</v>
      </c>
      <c r="B38955" s="294"/>
      <c r="C38955" s="294"/>
      <c r="D38955" s="294"/>
      <c r="E38955" s="294"/>
      <c r="F38955" s="294"/>
    </row>
    <row r="38956">
      <c r="A38956" s="294" t="s">
        <v>44968</v>
      </c>
      <c r="B38956" s="294"/>
      <c r="C38956" s="294"/>
      <c r="D38956" s="294"/>
      <c r="E38956" s="294"/>
      <c r="F38956" s="294"/>
    </row>
    <row r="38957">
      <c r="A38957" s="294" t="s">
        <v>44969</v>
      </c>
      <c r="B38957" s="294"/>
      <c r="C38957" s="294"/>
      <c r="D38957" s="294"/>
      <c r="E38957" s="294"/>
      <c r="F38957" s="294"/>
    </row>
    <row r="38958">
      <c r="A38958" s="294" t="s">
        <v>44970</v>
      </c>
      <c r="B38958" s="294"/>
      <c r="C38958" s="294"/>
      <c r="D38958" s="294"/>
      <c r="E38958" s="294"/>
      <c r="F38958" s="294"/>
    </row>
    <row r="38959">
      <c r="A38959" s="294" t="s">
        <v>39939</v>
      </c>
      <c r="B38959" s="294"/>
      <c r="C38959" s="294"/>
      <c r="D38959" s="294"/>
      <c r="E38959" s="294"/>
      <c r="F38959" s="294"/>
    </row>
    <row r="38960">
      <c r="A38960" s="294" t="s">
        <v>44971</v>
      </c>
      <c r="B38960" s="294"/>
      <c r="C38960" s="294"/>
      <c r="D38960" s="294"/>
      <c r="E38960" s="294"/>
      <c r="F38960" s="294"/>
    </row>
    <row r="38961">
      <c r="A38961" s="294" t="s">
        <v>44972</v>
      </c>
      <c r="B38961" s="294"/>
      <c r="C38961" s="294"/>
      <c r="D38961" s="294"/>
      <c r="E38961" s="294"/>
      <c r="F38961" s="294"/>
    </row>
    <row r="38962">
      <c r="A38962" s="294"/>
      <c r="B38962" s="294"/>
      <c r="C38962" s="294"/>
      <c r="D38962" s="294"/>
      <c r="E38962" s="294"/>
      <c r="F38962" s="294"/>
    </row>
    <row r="38963">
      <c r="A38963" s="294" t="s">
        <v>41927</v>
      </c>
      <c r="B38963" s="294"/>
      <c r="C38963" s="294"/>
      <c r="D38963" s="294"/>
      <c r="E38963" s="294"/>
      <c r="F38963" s="294"/>
    </row>
    <row r="38964">
      <c r="A38964" s="294" t="s">
        <v>20898</v>
      </c>
      <c r="B38964" s="294"/>
      <c r="C38964" s="294"/>
      <c r="D38964" s="294"/>
      <c r="E38964" s="294"/>
      <c r="F38964" s="294"/>
    </row>
    <row r="38965">
      <c r="A38965" s="294" t="s">
        <v>21672</v>
      </c>
      <c r="B38965" s="294"/>
      <c r="C38965" s="294"/>
      <c r="D38965" s="294"/>
      <c r="E38965" s="294"/>
      <c r="F38965" s="294"/>
    </row>
    <row r="38966">
      <c r="A38966" s="294" t="s">
        <v>44918</v>
      </c>
      <c r="B38966" s="294"/>
      <c r="C38966" s="294"/>
      <c r="D38966" s="294"/>
      <c r="E38966" s="294"/>
      <c r="F38966" s="294"/>
    </row>
    <row r="38967">
      <c r="A38967" s="294"/>
      <c r="B38967" s="294"/>
      <c r="C38967" s="294"/>
      <c r="D38967" s="294"/>
      <c r="E38967" s="294"/>
      <c r="F38967" s="294"/>
    </row>
    <row r="38968">
      <c r="A38968" s="294" t="s">
        <v>24575</v>
      </c>
      <c r="B38968" s="294"/>
      <c r="C38968" s="294"/>
      <c r="D38968" s="294"/>
      <c r="E38968" s="294"/>
      <c r="F38968" s="294"/>
    </row>
    <row r="38969">
      <c r="A38969" s="294"/>
      <c r="B38969" s="294"/>
      <c r="C38969" s="294"/>
      <c r="D38969" s="294"/>
      <c r="E38969" s="294"/>
      <c r="F38969" s="294"/>
    </row>
    <row r="38970">
      <c r="A38970" s="294" t="s">
        <v>44973</v>
      </c>
      <c r="B38970" s="294"/>
      <c r="C38970" s="294"/>
      <c r="D38970" s="294"/>
      <c r="E38970" s="294"/>
      <c r="F38970" s="294"/>
    </row>
    <row r="38971">
      <c r="A38971" s="294" t="s">
        <v>44974</v>
      </c>
      <c r="B38971" s="294"/>
      <c r="C38971" s="294"/>
      <c r="D38971" s="294"/>
      <c r="E38971" s="294"/>
      <c r="F38971" s="294"/>
    </row>
    <row r="38972">
      <c r="A38972" s="294" t="s">
        <v>44975</v>
      </c>
      <c r="B38972" s="294"/>
      <c r="C38972" s="294"/>
      <c r="D38972" s="294"/>
      <c r="E38972" s="294"/>
      <c r="F38972" s="294"/>
    </row>
    <row r="38973">
      <c r="A38973" s="294" t="s">
        <v>44976</v>
      </c>
      <c r="B38973" s="294"/>
      <c r="C38973" s="294"/>
      <c r="D38973" s="294"/>
      <c r="E38973" s="294"/>
      <c r="F38973" s="294"/>
    </row>
    <row r="38974">
      <c r="A38974" s="294" t="s">
        <v>42282</v>
      </c>
      <c r="B38974" s="294"/>
      <c r="C38974" s="294"/>
      <c r="D38974" s="294"/>
      <c r="E38974" s="294"/>
      <c r="F38974" s="294"/>
    </row>
    <row r="38975">
      <c r="A38975" s="294" t="s">
        <v>40482</v>
      </c>
      <c r="B38975" s="294"/>
      <c r="C38975" s="294"/>
      <c r="D38975" s="294"/>
      <c r="E38975" s="294"/>
      <c r="F38975" s="294"/>
    </row>
    <row r="38976">
      <c r="A38976" s="294" t="s">
        <v>44977</v>
      </c>
      <c r="B38976" s="294"/>
      <c r="C38976" s="294"/>
      <c r="D38976" s="294"/>
      <c r="E38976" s="294"/>
      <c r="F38976" s="294"/>
    </row>
    <row r="38977">
      <c r="A38977" s="294" t="s">
        <v>44978</v>
      </c>
      <c r="B38977" s="294"/>
      <c r="C38977" s="294"/>
      <c r="D38977" s="294"/>
      <c r="E38977" s="294"/>
      <c r="F38977" s="294"/>
    </row>
    <row r="38978">
      <c r="A38978" s="294" t="s">
        <v>44979</v>
      </c>
      <c r="B38978" s="294"/>
      <c r="C38978" s="294"/>
      <c r="D38978" s="294"/>
      <c r="E38978" s="294"/>
      <c r="F38978" s="294"/>
    </row>
    <row r="38979">
      <c r="A38979" s="294" t="s">
        <v>44980</v>
      </c>
      <c r="B38979" s="294"/>
      <c r="C38979" s="294"/>
      <c r="D38979" s="294"/>
      <c r="E38979" s="294"/>
      <c r="F38979" s="294"/>
    </row>
    <row r="38980">
      <c r="A38980" s="294"/>
      <c r="B38980" s="294"/>
      <c r="C38980" s="294"/>
      <c r="D38980" s="294"/>
      <c r="E38980" s="294"/>
      <c r="F38980" s="294"/>
    </row>
    <row r="38981">
      <c r="A38981" s="294" t="s">
        <v>22564</v>
      </c>
      <c r="B38981" s="294"/>
      <c r="C38981" s="294"/>
      <c r="D38981" s="294"/>
      <c r="E38981" s="294"/>
      <c r="F38981" s="294"/>
    </row>
    <row r="38982">
      <c r="A38982" s="294" t="s">
        <v>26065</v>
      </c>
      <c r="B38982" s="294"/>
      <c r="C38982" s="294"/>
      <c r="D38982" s="294"/>
      <c r="E38982" s="294"/>
      <c r="F38982" s="294"/>
    </row>
    <row r="38983">
      <c r="A38983" s="294"/>
      <c r="B38983" s="294"/>
      <c r="C38983" s="294"/>
      <c r="D38983" s="294"/>
      <c r="E38983" s="294"/>
      <c r="F38983" s="294"/>
    </row>
    <row r="38984">
      <c r="A38984" s="294" t="s">
        <v>44981</v>
      </c>
      <c r="B38984" s="294"/>
      <c r="C38984" s="294"/>
      <c r="D38984" s="294"/>
      <c r="E38984" s="294"/>
      <c r="F38984" s="294"/>
    </row>
    <row r="38985">
      <c r="A38985" s="294" t="s">
        <v>43815</v>
      </c>
      <c r="B38985" s="294"/>
      <c r="C38985" s="294"/>
      <c r="D38985" s="294"/>
      <c r="E38985" s="294"/>
      <c r="F38985" s="294"/>
    </row>
    <row r="38986">
      <c r="A38986" s="294" t="s">
        <v>44982</v>
      </c>
      <c r="B38986" s="294"/>
      <c r="C38986" s="294"/>
      <c r="D38986" s="294"/>
      <c r="E38986" s="294"/>
      <c r="F38986" s="294"/>
    </row>
    <row r="38987">
      <c r="A38987" s="294" t="s">
        <v>43815</v>
      </c>
      <c r="B38987" s="294"/>
      <c r="C38987" s="294"/>
      <c r="D38987" s="294"/>
      <c r="E38987" s="294"/>
      <c r="F38987" s="294"/>
    </row>
    <row r="38988">
      <c r="A38988" s="294" t="s">
        <v>44983</v>
      </c>
      <c r="B38988" s="294"/>
      <c r="C38988" s="294"/>
      <c r="D38988" s="294"/>
      <c r="E38988" s="294"/>
      <c r="F38988" s="294"/>
    </row>
    <row r="38989">
      <c r="A38989" s="294" t="s">
        <v>43815</v>
      </c>
      <c r="B38989" s="294"/>
      <c r="C38989" s="294"/>
      <c r="D38989" s="294"/>
      <c r="E38989" s="294"/>
      <c r="F38989" s="294"/>
    </row>
    <row r="38990">
      <c r="A38990" s="294" t="s">
        <v>44984</v>
      </c>
      <c r="B38990" s="294"/>
      <c r="C38990" s="294"/>
      <c r="D38990" s="294"/>
      <c r="E38990" s="294"/>
      <c r="F38990" s="294"/>
    </row>
    <row r="38991">
      <c r="A38991" s="294" t="s">
        <v>43815</v>
      </c>
      <c r="B38991" s="294"/>
      <c r="C38991" s="294"/>
      <c r="D38991" s="294"/>
      <c r="E38991" s="294"/>
      <c r="F38991" s="294"/>
    </row>
    <row r="38992">
      <c r="A38992" s="294" t="s">
        <v>44985</v>
      </c>
      <c r="B38992" s="294"/>
      <c r="C38992" s="294"/>
      <c r="D38992" s="294"/>
      <c r="E38992" s="294"/>
      <c r="F38992" s="294"/>
    </row>
    <row r="38993">
      <c r="A38993" s="294" t="s">
        <v>44986</v>
      </c>
      <c r="B38993" s="294"/>
      <c r="C38993" s="294"/>
      <c r="D38993" s="294"/>
      <c r="E38993" s="294"/>
      <c r="F38993" s="294"/>
    </row>
    <row r="38994">
      <c r="A38994" s="294" t="s">
        <v>43278</v>
      </c>
      <c r="B38994" s="294"/>
      <c r="C38994" s="294"/>
      <c r="D38994" s="294"/>
      <c r="E38994" s="294"/>
      <c r="F38994" s="294"/>
    </row>
    <row r="38995">
      <c r="A38995" s="294" t="s">
        <v>44987</v>
      </c>
      <c r="B38995" s="294"/>
      <c r="C38995" s="294"/>
      <c r="D38995" s="294"/>
      <c r="E38995" s="294"/>
      <c r="F38995" s="294"/>
    </row>
    <row r="38996">
      <c r="A38996" s="294" t="s">
        <v>44988</v>
      </c>
      <c r="B38996" s="294"/>
      <c r="C38996" s="294"/>
      <c r="D38996" s="294"/>
      <c r="E38996" s="294"/>
      <c r="F38996" s="294"/>
    </row>
    <row r="38997">
      <c r="A38997" s="294"/>
      <c r="B38997" s="294"/>
      <c r="C38997" s="294"/>
      <c r="D38997" s="294"/>
      <c r="E38997" s="294"/>
      <c r="F38997" s="294"/>
    </row>
    <row r="38998">
      <c r="A38998" s="294" t="s">
        <v>25653</v>
      </c>
      <c r="B38998" s="294"/>
      <c r="C38998" s="294"/>
      <c r="D38998" s="294"/>
      <c r="E38998" s="294"/>
      <c r="F38998" s="294"/>
    </row>
    <row r="38999">
      <c r="A38999" s="294"/>
      <c r="B38999" s="294"/>
      <c r="C38999" s="294"/>
      <c r="D38999" s="294"/>
      <c r="E38999" s="294"/>
      <c r="F38999" s="294"/>
    </row>
    <row r="39000">
      <c r="A39000" s="294" t="s">
        <v>25056</v>
      </c>
      <c r="B39000" s="294"/>
      <c r="C39000" s="294"/>
      <c r="D39000" s="294"/>
      <c r="E39000" s="294"/>
      <c r="F39000" s="294"/>
    </row>
    <row r="39001">
      <c r="A39001" s="294" t="s">
        <v>22056</v>
      </c>
      <c r="B39001" s="294"/>
      <c r="C39001" s="294"/>
      <c r="D39001" s="294"/>
      <c r="E39001" s="294"/>
      <c r="F39001" s="294"/>
    </row>
    <row r="39002">
      <c r="A39002" s="294" t="s">
        <v>44989</v>
      </c>
      <c r="B39002" s="294"/>
      <c r="C39002" s="294"/>
      <c r="D39002" s="294"/>
      <c r="E39002" s="294"/>
      <c r="F39002" s="294"/>
    </row>
    <row r="39003">
      <c r="A39003" s="294" t="s">
        <v>44990</v>
      </c>
      <c r="B39003" s="294"/>
      <c r="C39003" s="294"/>
      <c r="D39003" s="294"/>
      <c r="E39003" s="294"/>
      <c r="F39003" s="294"/>
    </row>
    <row r="39004">
      <c r="A39004" s="294" t="s">
        <v>44991</v>
      </c>
      <c r="B39004" s="294"/>
      <c r="C39004" s="294"/>
      <c r="D39004" s="294"/>
      <c r="E39004" s="294"/>
      <c r="F39004" s="294"/>
    </row>
    <row r="39005">
      <c r="A39005" s="294" t="s">
        <v>44992</v>
      </c>
      <c r="B39005" s="294"/>
      <c r="C39005" s="294"/>
      <c r="D39005" s="294"/>
      <c r="E39005" s="294"/>
      <c r="F39005" s="294"/>
    </row>
    <row r="39006">
      <c r="A39006" s="294"/>
      <c r="B39006" s="294"/>
      <c r="C39006" s="294"/>
      <c r="D39006" s="294"/>
      <c r="E39006" s="294"/>
      <c r="F39006" s="294"/>
    </row>
    <row r="39007">
      <c r="A39007" s="294" t="s">
        <v>23201</v>
      </c>
      <c r="B39007" s="294"/>
      <c r="C39007" s="294"/>
      <c r="D39007" s="294"/>
      <c r="E39007" s="294"/>
      <c r="F39007" s="294"/>
    </row>
    <row r="39008">
      <c r="A39008" s="294"/>
      <c r="B39008" s="294"/>
      <c r="C39008" s="294"/>
      <c r="D39008" s="294"/>
      <c r="E39008" s="294"/>
      <c r="F39008" s="294"/>
    </row>
    <row r="39009">
      <c r="A39009" s="294" t="s">
        <v>44993</v>
      </c>
      <c r="B39009" s="294"/>
      <c r="C39009" s="294"/>
      <c r="D39009" s="294"/>
      <c r="E39009" s="294"/>
      <c r="F39009" s="294"/>
    </row>
    <row r="39010">
      <c r="A39010" s="294" t="s">
        <v>44994</v>
      </c>
      <c r="B39010" s="294"/>
      <c r="C39010" s="294"/>
      <c r="D39010" s="294"/>
      <c r="E39010" s="294"/>
      <c r="F39010" s="294"/>
    </row>
    <row r="39011">
      <c r="A39011" s="294" t="s">
        <v>41379</v>
      </c>
      <c r="B39011" s="294"/>
      <c r="C39011" s="294"/>
      <c r="D39011" s="294"/>
      <c r="E39011" s="294"/>
      <c r="F39011" s="294"/>
    </row>
    <row r="39012">
      <c r="A39012" s="294" t="s">
        <v>44921</v>
      </c>
      <c r="B39012" s="294"/>
      <c r="C39012" s="294"/>
      <c r="D39012" s="294"/>
      <c r="E39012" s="294"/>
      <c r="F39012" s="294"/>
    </row>
    <row r="39013">
      <c r="A39013" s="294" t="s">
        <v>22492</v>
      </c>
      <c r="B39013" s="294"/>
      <c r="C39013" s="294"/>
      <c r="D39013" s="294"/>
      <c r="E39013" s="294"/>
      <c r="F39013" s="294"/>
    </row>
    <row r="39014">
      <c r="A39014" s="294" t="s">
        <v>40850</v>
      </c>
      <c r="B39014" s="294"/>
      <c r="C39014" s="294"/>
      <c r="D39014" s="294"/>
      <c r="E39014" s="294"/>
      <c r="F39014" s="294"/>
    </row>
    <row r="39015">
      <c r="A39015" s="294"/>
      <c r="B39015" s="294"/>
      <c r="C39015" s="294"/>
      <c r="D39015" s="294"/>
      <c r="E39015" s="294"/>
      <c r="F39015" s="294"/>
    </row>
    <row r="39016">
      <c r="A39016" s="294" t="s">
        <v>25438</v>
      </c>
      <c r="B39016" s="294"/>
      <c r="C39016" s="294"/>
      <c r="D39016" s="294"/>
      <c r="E39016" s="294"/>
      <c r="F39016" s="294"/>
    </row>
    <row r="39017">
      <c r="A39017" s="294"/>
      <c r="B39017" s="294"/>
      <c r="C39017" s="294"/>
      <c r="D39017" s="294"/>
      <c r="E39017" s="294"/>
      <c r="F39017" s="294"/>
    </row>
    <row r="39018">
      <c r="A39018" s="294" t="s">
        <v>44995</v>
      </c>
      <c r="B39018" s="294"/>
      <c r="C39018" s="294"/>
      <c r="D39018" s="294"/>
      <c r="E39018" s="294"/>
      <c r="F39018" s="294"/>
    </row>
    <row r="39019">
      <c r="A39019" s="294" t="s">
        <v>22056</v>
      </c>
      <c r="B39019" s="294"/>
      <c r="C39019" s="294"/>
      <c r="D39019" s="294"/>
      <c r="E39019" s="294"/>
      <c r="F39019" s="294"/>
    </row>
    <row r="39020">
      <c r="A39020" s="294" t="s">
        <v>40623</v>
      </c>
      <c r="B39020" s="294"/>
      <c r="C39020" s="294"/>
      <c r="D39020" s="294"/>
      <c r="E39020" s="294"/>
      <c r="F39020" s="294"/>
    </row>
    <row r="39021">
      <c r="A39021" s="294" t="s">
        <v>44996</v>
      </c>
      <c r="B39021" s="294"/>
      <c r="C39021" s="294"/>
      <c r="D39021" s="294"/>
      <c r="E39021" s="294"/>
      <c r="F39021" s="294"/>
    </row>
    <row r="39022">
      <c r="A39022" s="294" t="s">
        <v>44997</v>
      </c>
      <c r="B39022" s="294"/>
      <c r="C39022" s="294"/>
      <c r="D39022" s="294"/>
      <c r="E39022" s="294"/>
      <c r="F39022" s="294"/>
    </row>
    <row r="39023">
      <c r="A39023" s="294" t="s">
        <v>44998</v>
      </c>
      <c r="B39023" s="294"/>
      <c r="C39023" s="294"/>
      <c r="D39023" s="294"/>
      <c r="E39023" s="294"/>
      <c r="F39023" s="294"/>
    </row>
    <row r="39024">
      <c r="A39024" s="294" t="s">
        <v>44999</v>
      </c>
      <c r="B39024" s="294"/>
      <c r="C39024" s="294"/>
      <c r="D39024" s="294"/>
      <c r="E39024" s="294"/>
      <c r="F39024" s="294"/>
    </row>
    <row r="39025">
      <c r="A39025" s="294"/>
      <c r="B39025" s="294"/>
      <c r="C39025" s="294"/>
      <c r="D39025" s="294"/>
      <c r="E39025" s="294"/>
      <c r="F39025" s="294"/>
    </row>
    <row r="39026">
      <c r="A39026" s="294" t="s">
        <v>42644</v>
      </c>
      <c r="B39026" s="294"/>
      <c r="C39026" s="294"/>
      <c r="D39026" s="294"/>
      <c r="E39026" s="294"/>
      <c r="F39026" s="294"/>
    </row>
    <row r="39027">
      <c r="A39027" s="294" t="s">
        <v>25456</v>
      </c>
      <c r="B39027" s="294"/>
      <c r="C39027" s="294"/>
      <c r="D39027" s="294"/>
      <c r="E39027" s="294"/>
      <c r="F39027" s="294"/>
    </row>
    <row r="39028">
      <c r="A39028" s="294"/>
      <c r="B39028" s="294"/>
      <c r="C39028" s="294"/>
      <c r="D39028" s="294"/>
      <c r="E39028" s="294"/>
      <c r="F39028" s="294"/>
    </row>
    <row r="39029">
      <c r="A39029" s="294" t="s">
        <v>45000</v>
      </c>
      <c r="B39029" s="294"/>
      <c r="C39029" s="294"/>
      <c r="D39029" s="294"/>
      <c r="E39029" s="294"/>
      <c r="F39029" s="294"/>
    </row>
    <row r="39030">
      <c r="A39030" s="294"/>
      <c r="B39030" s="294"/>
      <c r="C39030" s="294"/>
      <c r="D39030" s="294"/>
      <c r="E39030" s="294"/>
      <c r="F39030" s="294"/>
    </row>
    <row r="39031">
      <c r="A39031" s="294" t="s">
        <v>45001</v>
      </c>
      <c r="B39031" s="294"/>
      <c r="C39031" s="294"/>
      <c r="D39031" s="294"/>
      <c r="E39031" s="294"/>
      <c r="F39031" s="294"/>
    </row>
    <row r="39032">
      <c r="A39032" s="294" t="s">
        <v>45002</v>
      </c>
      <c r="B39032" s="294"/>
      <c r="C39032" s="294"/>
      <c r="D39032" s="294"/>
      <c r="E39032" s="294"/>
      <c r="F39032" s="294"/>
    </row>
    <row r="39033">
      <c r="A39033" s="294" t="s">
        <v>45003</v>
      </c>
      <c r="B39033" s="294"/>
      <c r="C39033" s="294"/>
      <c r="D39033" s="294"/>
      <c r="E39033" s="294"/>
      <c r="F39033" s="294"/>
    </row>
    <row r="39034">
      <c r="A39034" s="294" t="s">
        <v>45004</v>
      </c>
      <c r="B39034" s="294"/>
      <c r="C39034" s="294"/>
      <c r="D39034" s="294"/>
      <c r="E39034" s="294"/>
      <c r="F39034" s="294"/>
    </row>
    <row r="39035">
      <c r="A39035" s="294" t="s">
        <v>25080</v>
      </c>
      <c r="B39035" s="294"/>
      <c r="C39035" s="294"/>
      <c r="D39035" s="294"/>
      <c r="E39035" s="294"/>
      <c r="F39035" s="294"/>
    </row>
    <row r="39036">
      <c r="A39036" s="294" t="s">
        <v>45005</v>
      </c>
      <c r="B39036" s="294"/>
      <c r="C39036" s="294"/>
      <c r="D39036" s="294"/>
      <c r="E39036" s="294"/>
      <c r="F39036" s="294"/>
    </row>
    <row r="39037">
      <c r="A39037" s="294" t="s">
        <v>45006</v>
      </c>
      <c r="B39037" s="294"/>
      <c r="C39037" s="294"/>
      <c r="D39037" s="294"/>
      <c r="E39037" s="294"/>
      <c r="F39037" s="294"/>
    </row>
    <row r="39038">
      <c r="A39038" s="294" t="s">
        <v>45007</v>
      </c>
      <c r="B39038" s="294"/>
      <c r="C39038" s="294"/>
      <c r="D39038" s="294"/>
      <c r="E39038" s="294"/>
      <c r="F39038" s="294"/>
    </row>
    <row r="39039">
      <c r="A39039" s="294" t="s">
        <v>45008</v>
      </c>
      <c r="B39039" s="294"/>
      <c r="C39039" s="294"/>
      <c r="D39039" s="294"/>
      <c r="E39039" s="294"/>
      <c r="F39039" s="294"/>
    </row>
    <row r="39040">
      <c r="A39040" s="294" t="s">
        <v>45009</v>
      </c>
      <c r="B39040" s="294"/>
      <c r="C39040" s="294"/>
      <c r="D39040" s="294"/>
      <c r="E39040" s="294"/>
      <c r="F39040" s="294"/>
    </row>
    <row r="39041">
      <c r="A39041" s="294" t="s">
        <v>45010</v>
      </c>
      <c r="B39041" s="294"/>
      <c r="C39041" s="294"/>
      <c r="D39041" s="294"/>
      <c r="E39041" s="294"/>
      <c r="F39041" s="294"/>
    </row>
    <row r="39042">
      <c r="A39042" s="294" t="s">
        <v>45011</v>
      </c>
      <c r="B39042" s="294"/>
      <c r="C39042" s="294"/>
      <c r="D39042" s="294"/>
      <c r="E39042" s="294"/>
      <c r="F39042" s="294"/>
    </row>
    <row r="39043">
      <c r="A39043" s="294" t="s">
        <v>45012</v>
      </c>
      <c r="B39043" s="294"/>
      <c r="C39043" s="294"/>
      <c r="D39043" s="294"/>
      <c r="E39043" s="294"/>
      <c r="F39043" s="294"/>
    </row>
    <row r="39044">
      <c r="A39044" s="294" t="s">
        <v>45013</v>
      </c>
      <c r="B39044" s="294"/>
      <c r="C39044" s="294"/>
      <c r="D39044" s="294"/>
      <c r="E39044" s="294"/>
      <c r="F39044" s="294"/>
    </row>
    <row r="39045">
      <c r="A39045" s="294" t="s">
        <v>45014</v>
      </c>
      <c r="B39045" s="294"/>
      <c r="C39045" s="294"/>
      <c r="D39045" s="294"/>
      <c r="E39045" s="294"/>
      <c r="F39045" s="294"/>
    </row>
    <row r="39046">
      <c r="A39046" s="294" t="s">
        <v>45015</v>
      </c>
      <c r="B39046" s="294"/>
      <c r="C39046" s="294"/>
      <c r="D39046" s="294"/>
      <c r="E39046" s="294"/>
      <c r="F39046" s="294"/>
    </row>
    <row r="39047">
      <c r="A39047" s="294" t="s">
        <v>45016</v>
      </c>
      <c r="B39047" s="294"/>
      <c r="C39047" s="294"/>
      <c r="D39047" s="294"/>
      <c r="E39047" s="294"/>
      <c r="F39047" s="294"/>
    </row>
    <row r="39048">
      <c r="A39048" s="294" t="s">
        <v>45017</v>
      </c>
      <c r="B39048" s="294"/>
      <c r="C39048" s="294"/>
      <c r="D39048" s="294"/>
      <c r="E39048" s="294"/>
      <c r="F39048" s="294"/>
    </row>
    <row r="39049">
      <c r="A39049" s="294"/>
      <c r="B39049" s="294"/>
      <c r="C39049" s="294"/>
      <c r="D39049" s="294"/>
      <c r="E39049" s="294"/>
      <c r="F39049" s="294"/>
    </row>
    <row r="39050">
      <c r="A39050" s="294" t="s">
        <v>41927</v>
      </c>
      <c r="B39050" s="294"/>
      <c r="C39050" s="294"/>
      <c r="D39050" s="294"/>
      <c r="E39050" s="294"/>
      <c r="F39050" s="294"/>
    </row>
    <row r="39051">
      <c r="A39051" s="294" t="s">
        <v>45018</v>
      </c>
      <c r="B39051" s="294"/>
      <c r="C39051" s="294"/>
      <c r="D39051" s="294"/>
      <c r="E39051" s="294"/>
      <c r="F39051" s="294"/>
    </row>
    <row r="39052">
      <c r="A39052" s="294" t="s">
        <v>21270</v>
      </c>
      <c r="B39052" s="294"/>
      <c r="C39052" s="294"/>
      <c r="D39052" s="294"/>
      <c r="E39052" s="294"/>
      <c r="F39052" s="294"/>
    </row>
    <row r="39053">
      <c r="A39053" s="294" t="s">
        <v>45019</v>
      </c>
      <c r="B39053" s="294"/>
      <c r="C39053" s="294"/>
      <c r="D39053" s="294"/>
      <c r="E39053" s="294"/>
      <c r="F39053" s="294"/>
    </row>
    <row r="39054">
      <c r="A39054" s="294"/>
      <c r="B39054" s="294"/>
      <c r="C39054" s="294"/>
      <c r="D39054" s="294"/>
      <c r="E39054" s="294"/>
      <c r="F39054" s="294"/>
    </row>
    <row r="39055">
      <c r="A39055" s="294" t="s">
        <v>22512</v>
      </c>
      <c r="B39055" s="294"/>
      <c r="C39055" s="294"/>
      <c r="D39055" s="294"/>
      <c r="E39055" s="294"/>
      <c r="F39055" s="294"/>
    </row>
    <row r="39056">
      <c r="A39056" s="294" t="s">
        <v>27620</v>
      </c>
      <c r="B39056" s="294"/>
      <c r="C39056" s="294"/>
      <c r="D39056" s="294"/>
      <c r="E39056" s="294"/>
      <c r="F39056" s="294"/>
    </row>
    <row r="39057">
      <c r="A39057" s="294"/>
      <c r="B39057" s="294"/>
      <c r="C39057" s="294"/>
      <c r="D39057" s="294"/>
      <c r="E39057" s="294"/>
      <c r="F39057" s="294"/>
    </row>
    <row r="39058">
      <c r="A39058" s="294" t="s">
        <v>27621</v>
      </c>
      <c r="B39058" s="294"/>
      <c r="C39058" s="294"/>
      <c r="D39058" s="294"/>
      <c r="E39058" s="294"/>
      <c r="F39058" s="294"/>
    </row>
    <row r="39059">
      <c r="A39059" s="294" t="s">
        <v>27622</v>
      </c>
      <c r="B39059" s="294"/>
      <c r="C39059" s="294"/>
      <c r="D39059" s="294"/>
      <c r="E39059" s="294"/>
      <c r="F39059" s="294"/>
    </row>
    <row r="39060">
      <c r="A39060" s="294" t="s">
        <v>27623</v>
      </c>
      <c r="B39060" s="294"/>
      <c r="C39060" s="294"/>
      <c r="D39060" s="294"/>
      <c r="E39060" s="294"/>
      <c r="F39060" s="294"/>
    </row>
    <row r="39061">
      <c r="A39061" s="294" t="s">
        <v>27624</v>
      </c>
      <c r="B39061" s="294"/>
      <c r="C39061" s="294"/>
      <c r="D39061" s="294"/>
      <c r="E39061" s="294"/>
      <c r="F39061" s="294"/>
    </row>
    <row r="39062">
      <c r="A39062" s="294" t="s">
        <v>27625</v>
      </c>
      <c r="B39062" s="294"/>
      <c r="C39062" s="294"/>
      <c r="D39062" s="294"/>
      <c r="E39062" s="294"/>
      <c r="F39062" s="294"/>
    </row>
    <row r="39063">
      <c r="A39063" s="294" t="s">
        <v>45020</v>
      </c>
      <c r="B39063" s="294"/>
      <c r="C39063" s="294"/>
      <c r="D39063" s="294"/>
      <c r="E39063" s="294"/>
      <c r="F39063" s="294"/>
    </row>
    <row r="39064">
      <c r="A39064" s="294" t="s">
        <v>45021</v>
      </c>
      <c r="B39064" s="294"/>
      <c r="C39064" s="294"/>
      <c r="D39064" s="294"/>
      <c r="E39064" s="294"/>
      <c r="F39064" s="294"/>
    </row>
    <row r="39065">
      <c r="A39065" s="294" t="s">
        <v>45022</v>
      </c>
      <c r="B39065" s="294"/>
      <c r="C39065" s="294"/>
      <c r="D39065" s="294"/>
      <c r="E39065" s="294"/>
      <c r="F39065" s="294"/>
    </row>
    <row r="39066">
      <c r="A39066" s="294"/>
      <c r="B39066" s="294"/>
      <c r="C39066" s="294"/>
      <c r="D39066" s="294"/>
      <c r="E39066" s="294"/>
      <c r="F39066" s="294"/>
    </row>
    <row r="39067">
      <c r="A39067" s="294" t="s">
        <v>24323</v>
      </c>
      <c r="B39067" s="294"/>
      <c r="C39067" s="294"/>
      <c r="D39067" s="294"/>
      <c r="E39067" s="294"/>
      <c r="F39067" s="294"/>
    </row>
    <row r="39068">
      <c r="A39068" s="294" t="s">
        <v>27629</v>
      </c>
      <c r="B39068" s="294"/>
      <c r="C39068" s="294"/>
      <c r="D39068" s="294"/>
      <c r="E39068" s="294"/>
      <c r="F39068" s="294"/>
    </row>
    <row r="39069">
      <c r="A39069" s="294"/>
      <c r="B39069" s="294"/>
      <c r="C39069" s="294"/>
      <c r="D39069" s="294"/>
      <c r="E39069" s="294"/>
      <c r="F39069" s="294"/>
    </row>
    <row r="39070">
      <c r="A39070" s="294" t="s">
        <v>27630</v>
      </c>
      <c r="B39070" s="294"/>
      <c r="C39070" s="294"/>
      <c r="D39070" s="294"/>
      <c r="E39070" s="294"/>
      <c r="F39070" s="294"/>
    </row>
    <row r="39071">
      <c r="A39071" s="294" t="s">
        <v>45023</v>
      </c>
      <c r="B39071" s="294"/>
      <c r="C39071" s="294"/>
      <c r="D39071" s="294"/>
      <c r="E39071" s="294"/>
      <c r="F39071" s="294"/>
    </row>
    <row r="39072">
      <c r="A39072" s="294" t="s">
        <v>27632</v>
      </c>
      <c r="B39072" s="294"/>
      <c r="C39072" s="294"/>
      <c r="D39072" s="294"/>
      <c r="E39072" s="294"/>
      <c r="F39072" s="294"/>
    </row>
    <row r="39073">
      <c r="A39073" s="294" t="s">
        <v>27633</v>
      </c>
      <c r="B39073" s="294"/>
      <c r="C39073" s="294"/>
      <c r="D39073" s="294"/>
      <c r="E39073" s="294"/>
      <c r="F39073" s="294"/>
    </row>
    <row r="39074">
      <c r="A39074" s="294" t="s">
        <v>45024</v>
      </c>
      <c r="B39074" s="294"/>
      <c r="C39074" s="294"/>
      <c r="D39074" s="294"/>
      <c r="E39074" s="294"/>
      <c r="F39074" s="294"/>
    </row>
    <row r="39075">
      <c r="A39075" s="294" t="s">
        <v>45025</v>
      </c>
      <c r="B39075" s="294"/>
      <c r="C39075" s="294"/>
      <c r="D39075" s="294"/>
      <c r="E39075" s="294"/>
      <c r="F39075" s="294"/>
    </row>
    <row r="39076">
      <c r="A39076" s="294"/>
      <c r="B39076" s="294"/>
      <c r="C39076" s="294"/>
      <c r="D39076" s="294"/>
      <c r="E39076" s="294"/>
      <c r="F39076" s="294"/>
    </row>
    <row r="39077">
      <c r="A39077" s="294" t="s">
        <v>26992</v>
      </c>
      <c r="B39077" s="294"/>
      <c r="C39077" s="294"/>
      <c r="D39077" s="294"/>
      <c r="E39077" s="294"/>
      <c r="F39077" s="294"/>
    </row>
    <row r="39078">
      <c r="A39078" s="294" t="s">
        <v>26884</v>
      </c>
      <c r="B39078" s="294"/>
      <c r="C39078" s="294"/>
      <c r="D39078" s="294"/>
      <c r="E39078" s="294"/>
      <c r="F39078" s="294"/>
    </row>
    <row r="39079">
      <c r="A39079" s="294"/>
      <c r="B39079" s="294"/>
      <c r="C39079" s="294"/>
      <c r="D39079" s="294"/>
      <c r="E39079" s="294"/>
      <c r="F39079" s="294"/>
    </row>
    <row r="39080">
      <c r="A39080" s="294" t="s">
        <v>45026</v>
      </c>
      <c r="B39080" s="294"/>
      <c r="C39080" s="294"/>
      <c r="D39080" s="294"/>
      <c r="E39080" s="294"/>
      <c r="F39080" s="294"/>
    </row>
    <row r="39081">
      <c r="A39081" s="294" t="s">
        <v>27637</v>
      </c>
      <c r="B39081" s="294"/>
      <c r="C39081" s="294"/>
      <c r="D39081" s="294"/>
      <c r="E39081" s="294"/>
      <c r="F39081" s="294"/>
    </row>
    <row r="39082">
      <c r="A39082" s="294" t="s">
        <v>45027</v>
      </c>
      <c r="B39082" s="294"/>
      <c r="C39082" s="294"/>
      <c r="D39082" s="294"/>
      <c r="E39082" s="294"/>
      <c r="F39082" s="294"/>
    </row>
    <row r="39083">
      <c r="A39083" s="294" t="s">
        <v>27639</v>
      </c>
      <c r="B39083" s="294"/>
      <c r="C39083" s="294"/>
      <c r="D39083" s="294"/>
      <c r="E39083" s="294"/>
      <c r="F39083" s="294"/>
    </row>
    <row r="39084">
      <c r="A39084" s="294" t="s">
        <v>27640</v>
      </c>
      <c r="B39084" s="294"/>
      <c r="C39084" s="294"/>
      <c r="D39084" s="294"/>
      <c r="E39084" s="294"/>
      <c r="F39084" s="294"/>
    </row>
    <row r="39085">
      <c r="A39085" s="294" t="s">
        <v>27641</v>
      </c>
      <c r="B39085" s="294"/>
      <c r="C39085" s="294"/>
      <c r="D39085" s="294"/>
      <c r="E39085" s="294"/>
      <c r="F39085" s="294"/>
    </row>
    <row r="39086">
      <c r="A39086" s="294" t="s">
        <v>27642</v>
      </c>
      <c r="B39086" s="294"/>
      <c r="C39086" s="294"/>
      <c r="D39086" s="294"/>
      <c r="E39086" s="294"/>
      <c r="F39086" s="294"/>
    </row>
    <row r="39087">
      <c r="A39087" s="294"/>
      <c r="B39087" s="294"/>
      <c r="C39087" s="294"/>
      <c r="D39087" s="294"/>
      <c r="E39087" s="294"/>
      <c r="F39087" s="294"/>
    </row>
    <row r="39088">
      <c r="A39088" s="294" t="s">
        <v>21401</v>
      </c>
      <c r="B39088" s="294"/>
      <c r="C39088" s="294"/>
      <c r="D39088" s="294"/>
      <c r="E39088" s="294"/>
      <c r="F39088" s="294"/>
    </row>
    <row r="39089">
      <c r="A39089" s="294"/>
      <c r="B39089" s="294"/>
      <c r="C39089" s="294"/>
      <c r="D39089" s="294"/>
      <c r="E39089" s="294"/>
      <c r="F39089" s="294"/>
    </row>
    <row r="39090">
      <c r="A39090" s="294" t="s">
        <v>27643</v>
      </c>
      <c r="B39090" s="294"/>
      <c r="C39090" s="294"/>
      <c r="D39090" s="294"/>
      <c r="E39090" s="294"/>
      <c r="F39090" s="294"/>
    </row>
    <row r="39091">
      <c r="A39091" s="294" t="s">
        <v>27644</v>
      </c>
      <c r="B39091" s="294"/>
      <c r="C39091" s="294"/>
      <c r="D39091" s="294"/>
      <c r="E39091" s="294"/>
      <c r="F39091" s="294"/>
    </row>
    <row r="39092">
      <c r="A39092" s="294" t="s">
        <v>21510</v>
      </c>
      <c r="B39092" s="294"/>
      <c r="C39092" s="294"/>
      <c r="D39092" s="294"/>
      <c r="E39092" s="294"/>
      <c r="F39092" s="294"/>
    </row>
    <row r="39093">
      <c r="A39093" s="294" t="s">
        <v>27645</v>
      </c>
      <c r="B39093" s="294"/>
      <c r="C39093" s="294"/>
      <c r="D39093" s="294"/>
      <c r="E39093" s="294"/>
      <c r="F39093" s="294"/>
    </row>
    <row r="39094">
      <c r="A39094" s="294"/>
      <c r="B39094" s="294"/>
      <c r="C39094" s="294"/>
      <c r="D39094" s="294"/>
      <c r="E39094" s="294"/>
      <c r="F39094" s="294"/>
    </row>
    <row r="39095">
      <c r="A39095" s="294" t="s">
        <v>21407</v>
      </c>
      <c r="B39095" s="294"/>
      <c r="C39095" s="294"/>
      <c r="D39095" s="294"/>
      <c r="E39095" s="294"/>
      <c r="F39095" s="294"/>
    </row>
    <row r="39096">
      <c r="A39096" s="294"/>
      <c r="B39096" s="294"/>
      <c r="C39096" s="294"/>
      <c r="D39096" s="294"/>
      <c r="E39096" s="294"/>
      <c r="F39096" s="294"/>
    </row>
    <row r="39097">
      <c r="A39097" s="294" t="s">
        <v>27646</v>
      </c>
      <c r="B39097" s="294"/>
      <c r="C39097" s="294"/>
      <c r="D39097" s="294"/>
      <c r="E39097" s="294"/>
      <c r="F39097" s="294"/>
    </row>
    <row r="39098">
      <c r="A39098" s="294" t="s">
        <v>27647</v>
      </c>
      <c r="B39098" s="294"/>
      <c r="C39098" s="294"/>
      <c r="D39098" s="294"/>
      <c r="E39098" s="294"/>
      <c r="F39098" s="294"/>
    </row>
    <row r="39099">
      <c r="A39099" s="294" t="s">
        <v>27648</v>
      </c>
      <c r="B39099" s="294"/>
      <c r="C39099" s="294"/>
      <c r="D39099" s="294"/>
      <c r="E39099" s="294"/>
      <c r="F39099" s="294"/>
    </row>
    <row r="39100">
      <c r="A39100" s="294" t="s">
        <v>27649</v>
      </c>
      <c r="B39100" s="294"/>
      <c r="C39100" s="294"/>
      <c r="D39100" s="294"/>
      <c r="E39100" s="294"/>
      <c r="F39100" s="294"/>
    </row>
    <row r="39101">
      <c r="A39101" s="294" t="s">
        <v>27650</v>
      </c>
      <c r="B39101" s="294"/>
      <c r="C39101" s="294"/>
      <c r="D39101" s="294"/>
      <c r="E39101" s="294"/>
      <c r="F39101" s="294"/>
    </row>
    <row r="39102">
      <c r="A39102" s="294" t="s">
        <v>27651</v>
      </c>
      <c r="B39102" s="294"/>
      <c r="C39102" s="294"/>
      <c r="D39102" s="294"/>
      <c r="E39102" s="294"/>
      <c r="F39102" s="294"/>
    </row>
    <row r="39103">
      <c r="A39103" s="294"/>
      <c r="B39103" s="294"/>
      <c r="C39103" s="294"/>
      <c r="D39103" s="294"/>
      <c r="E39103" s="294"/>
      <c r="F39103" s="294"/>
    </row>
    <row r="39104">
      <c r="A39104" s="294" t="s">
        <v>21990</v>
      </c>
      <c r="B39104" s="294"/>
      <c r="C39104" s="294"/>
      <c r="D39104" s="294"/>
      <c r="E39104" s="294"/>
      <c r="F39104" s="294"/>
    </row>
    <row r="39105">
      <c r="A39105" s="294"/>
      <c r="B39105" s="294"/>
      <c r="C39105" s="294"/>
      <c r="D39105" s="294"/>
      <c r="E39105" s="294"/>
      <c r="F39105" s="294"/>
    </row>
    <row r="39106">
      <c r="A39106" s="294" t="s">
        <v>27652</v>
      </c>
      <c r="B39106" s="294"/>
      <c r="C39106" s="294"/>
      <c r="D39106" s="294"/>
      <c r="E39106" s="294"/>
      <c r="F39106" s="294"/>
    </row>
    <row r="39107">
      <c r="A39107" s="294" t="s">
        <v>27653</v>
      </c>
      <c r="B39107" s="294"/>
      <c r="C39107" s="294"/>
      <c r="D39107" s="294"/>
      <c r="E39107" s="294"/>
      <c r="F39107" s="294"/>
    </row>
    <row r="39108">
      <c r="A39108" s="294" t="s">
        <v>27654</v>
      </c>
      <c r="B39108" s="294"/>
      <c r="C39108" s="294"/>
      <c r="D39108" s="294"/>
      <c r="E39108" s="294"/>
      <c r="F39108" s="294"/>
    </row>
    <row r="39109">
      <c r="A39109" s="294" t="s">
        <v>27655</v>
      </c>
      <c r="B39109" s="294"/>
      <c r="C39109" s="294"/>
      <c r="D39109" s="294"/>
      <c r="E39109" s="294"/>
      <c r="F39109" s="294"/>
    </row>
    <row r="39110">
      <c r="A39110" s="294" t="s">
        <v>27656</v>
      </c>
      <c r="B39110" s="294"/>
      <c r="C39110" s="294"/>
      <c r="D39110" s="294"/>
      <c r="E39110" s="294"/>
      <c r="F39110" s="294"/>
    </row>
    <row r="39111">
      <c r="A39111" s="294" t="s">
        <v>27657</v>
      </c>
      <c r="B39111" s="294"/>
      <c r="C39111" s="294"/>
      <c r="D39111" s="294"/>
      <c r="E39111" s="294"/>
      <c r="F39111" s="294"/>
    </row>
    <row r="39112">
      <c r="A39112" s="294"/>
      <c r="B39112" s="294"/>
      <c r="C39112" s="294"/>
      <c r="D39112" s="294"/>
      <c r="E39112" s="294"/>
      <c r="F39112" s="294"/>
    </row>
    <row r="39113">
      <c r="A39113" s="294" t="s">
        <v>41927</v>
      </c>
      <c r="B39113" s="294"/>
      <c r="C39113" s="294"/>
      <c r="D39113" s="294"/>
      <c r="E39113" s="294"/>
      <c r="F39113" s="294"/>
    </row>
    <row r="39114">
      <c r="A39114" s="294" t="s">
        <v>45028</v>
      </c>
      <c r="B39114" s="294"/>
      <c r="C39114" s="294"/>
      <c r="D39114" s="294"/>
      <c r="E39114" s="294"/>
      <c r="F39114" s="294"/>
    </row>
    <row r="39115">
      <c r="A39115" s="294" t="s">
        <v>21314</v>
      </c>
      <c r="B39115" s="294"/>
      <c r="C39115" s="294"/>
      <c r="D39115" s="294"/>
      <c r="E39115" s="294"/>
      <c r="F39115" s="294"/>
    </row>
    <row r="39116">
      <c r="A39116" s="294" t="s">
        <v>45019</v>
      </c>
      <c r="B39116" s="294"/>
      <c r="C39116" s="294"/>
      <c r="D39116" s="294"/>
      <c r="E39116" s="294"/>
      <c r="F39116" s="294"/>
    </row>
    <row r="39117">
      <c r="A39117" s="294"/>
      <c r="B39117" s="294"/>
      <c r="C39117" s="294"/>
      <c r="D39117" s="294"/>
      <c r="E39117" s="294"/>
      <c r="F39117" s="294"/>
    </row>
    <row r="39118">
      <c r="A39118" s="294" t="s">
        <v>23007</v>
      </c>
      <c r="B39118" s="294"/>
      <c r="C39118" s="294"/>
      <c r="D39118" s="294"/>
      <c r="E39118" s="294"/>
      <c r="F39118" s="294"/>
    </row>
    <row r="39119">
      <c r="A39119" s="294"/>
      <c r="B39119" s="294"/>
      <c r="C39119" s="294"/>
      <c r="D39119" s="294"/>
      <c r="E39119" s="294"/>
      <c r="F39119" s="294"/>
    </row>
    <row r="39120">
      <c r="A39120" s="294"/>
      <c r="B39120" s="294"/>
      <c r="C39120" s="294"/>
      <c r="D39120" s="294"/>
      <c r="E39120" s="294"/>
      <c r="F39120" s="294"/>
    </row>
    <row r="39121">
      <c r="A39121" s="294" t="s">
        <v>27659</v>
      </c>
      <c r="B39121" s="294"/>
      <c r="C39121" s="294"/>
      <c r="D39121" s="294"/>
      <c r="E39121" s="294"/>
      <c r="F39121" s="294"/>
    </row>
    <row r="39122">
      <c r="A39122" s="294" t="s">
        <v>27660</v>
      </c>
      <c r="B39122" s="294"/>
      <c r="C39122" s="294"/>
      <c r="D39122" s="294"/>
      <c r="E39122" s="294"/>
      <c r="F39122" s="294"/>
    </row>
    <row r="39123">
      <c r="A39123" s="294" t="s">
        <v>27661</v>
      </c>
      <c r="B39123" s="294"/>
      <c r="C39123" s="294"/>
      <c r="D39123" s="294"/>
      <c r="E39123" s="294"/>
      <c r="F39123" s="294"/>
    </row>
    <row r="39124">
      <c r="A39124" s="294" t="s">
        <v>27662</v>
      </c>
      <c r="B39124" s="294"/>
      <c r="C39124" s="294"/>
      <c r="D39124" s="294"/>
      <c r="E39124" s="294"/>
      <c r="F39124" s="294"/>
    </row>
    <row r="39125">
      <c r="A39125" s="294" t="s">
        <v>27663</v>
      </c>
      <c r="B39125" s="294"/>
      <c r="C39125" s="294"/>
      <c r="D39125" s="294"/>
      <c r="E39125" s="294"/>
      <c r="F39125" s="294"/>
    </row>
    <row r="39126">
      <c r="A39126" s="294" t="s">
        <v>27664</v>
      </c>
      <c r="B39126" s="294"/>
      <c r="C39126" s="294"/>
      <c r="D39126" s="294"/>
      <c r="E39126" s="294"/>
      <c r="F39126" s="294"/>
    </row>
    <row r="39127">
      <c r="A39127" s="294" t="s">
        <v>27665</v>
      </c>
      <c r="B39127" s="294"/>
      <c r="C39127" s="294"/>
      <c r="D39127" s="294"/>
      <c r="E39127" s="294"/>
      <c r="F39127" s="294"/>
    </row>
    <row r="39128">
      <c r="A39128" s="294" t="s">
        <v>21532</v>
      </c>
      <c r="B39128" s="294"/>
      <c r="C39128" s="294"/>
      <c r="D39128" s="294"/>
      <c r="E39128" s="294"/>
      <c r="F39128" s="294"/>
    </row>
    <row r="39129">
      <c r="A39129" s="294" t="s">
        <v>27666</v>
      </c>
      <c r="B39129" s="294"/>
      <c r="C39129" s="294"/>
      <c r="D39129" s="294"/>
      <c r="E39129" s="294"/>
      <c r="F39129" s="294"/>
    </row>
    <row r="39130">
      <c r="A39130" s="294" t="s">
        <v>27667</v>
      </c>
      <c r="B39130" s="294"/>
      <c r="C39130" s="294"/>
      <c r="D39130" s="294"/>
      <c r="E39130" s="294"/>
      <c r="F39130" s="294"/>
    </row>
    <row r="39131">
      <c r="A39131" s="294"/>
      <c r="B39131" s="294"/>
      <c r="C39131" s="294"/>
      <c r="D39131" s="294"/>
      <c r="E39131" s="294"/>
      <c r="F39131" s="294"/>
    </row>
    <row r="39132">
      <c r="A39132" s="294" t="s">
        <v>22564</v>
      </c>
      <c r="B39132" s="294"/>
      <c r="C39132" s="294"/>
      <c r="D39132" s="294"/>
      <c r="E39132" s="294"/>
      <c r="F39132" s="294"/>
    </row>
    <row r="39133">
      <c r="A39133" s="294" t="s">
        <v>20470</v>
      </c>
      <c r="B39133" s="294"/>
      <c r="C39133" s="294"/>
      <c r="D39133" s="294"/>
      <c r="E39133" s="294"/>
      <c r="F39133" s="294"/>
    </row>
    <row r="39134">
      <c r="A39134" s="294"/>
      <c r="B39134" s="294"/>
      <c r="C39134" s="294"/>
      <c r="D39134" s="294"/>
      <c r="E39134" s="294"/>
      <c r="F39134" s="294"/>
    </row>
    <row r="39135">
      <c r="A39135" s="294" t="s">
        <v>45029</v>
      </c>
      <c r="B39135" s="294"/>
      <c r="C39135" s="294"/>
      <c r="D39135" s="294"/>
      <c r="E39135" s="294"/>
      <c r="F39135" s="294"/>
    </row>
    <row r="39136">
      <c r="A39136" s="294" t="s">
        <v>45030</v>
      </c>
      <c r="B39136" s="294"/>
      <c r="C39136" s="294"/>
      <c r="D39136" s="294"/>
      <c r="E39136" s="294"/>
      <c r="F39136" s="294"/>
    </row>
    <row r="39137">
      <c r="A39137" s="294" t="s">
        <v>45031</v>
      </c>
      <c r="B39137" s="294"/>
      <c r="C39137" s="294"/>
      <c r="D39137" s="294"/>
      <c r="E39137" s="294"/>
      <c r="F39137" s="294"/>
    </row>
    <row r="39138">
      <c r="A39138" s="294" t="s">
        <v>45032</v>
      </c>
      <c r="B39138" s="294"/>
      <c r="C39138" s="294"/>
      <c r="D39138" s="294"/>
      <c r="E39138" s="294"/>
      <c r="F39138" s="294"/>
    </row>
    <row r="39139">
      <c r="A39139" s="294"/>
      <c r="B39139" s="294"/>
      <c r="C39139" s="294"/>
      <c r="D39139" s="294"/>
      <c r="E39139" s="294"/>
      <c r="F39139" s="294"/>
    </row>
    <row r="39140">
      <c r="A39140" s="294"/>
      <c r="B39140" s="294"/>
      <c r="C39140" s="294"/>
      <c r="D39140" s="294"/>
      <c r="E39140" s="294"/>
      <c r="F39140" s="294"/>
    </row>
    <row r="39141">
      <c r="A39141" s="294" t="s">
        <v>27673</v>
      </c>
      <c r="B39141" s="294"/>
      <c r="C39141" s="294"/>
      <c r="D39141" s="294"/>
      <c r="E39141" s="294"/>
      <c r="F39141" s="294"/>
    </row>
    <row r="39142">
      <c r="A39142" s="294"/>
      <c r="B39142" s="294"/>
      <c r="C39142" s="294"/>
      <c r="D39142" s="294"/>
      <c r="E39142" s="294"/>
      <c r="F39142" s="294"/>
    </row>
    <row r="39143">
      <c r="A39143" s="294" t="s">
        <v>27242</v>
      </c>
      <c r="B39143" s="294"/>
      <c r="C39143" s="294"/>
      <c r="D39143" s="294"/>
      <c r="E39143" s="294"/>
      <c r="F39143" s="294"/>
    </row>
    <row r="39144">
      <c r="A39144" s="294" t="s">
        <v>45033</v>
      </c>
      <c r="B39144" s="294"/>
      <c r="C39144" s="294"/>
      <c r="D39144" s="294"/>
      <c r="E39144" s="294"/>
      <c r="F39144" s="294"/>
    </row>
    <row r="39145">
      <c r="A39145" s="294" t="s">
        <v>45034</v>
      </c>
      <c r="B39145" s="294"/>
      <c r="C39145" s="294"/>
      <c r="D39145" s="294"/>
      <c r="E39145" s="294"/>
      <c r="F39145" s="294"/>
    </row>
    <row r="39146">
      <c r="A39146" s="294" t="s">
        <v>27676</v>
      </c>
      <c r="B39146" s="294"/>
      <c r="C39146" s="294"/>
      <c r="D39146" s="294"/>
      <c r="E39146" s="294"/>
      <c r="F39146" s="294"/>
    </row>
    <row r="39147">
      <c r="A39147" s="294" t="s">
        <v>27677</v>
      </c>
      <c r="B39147" s="294"/>
      <c r="C39147" s="294"/>
      <c r="D39147" s="294"/>
      <c r="E39147" s="294"/>
      <c r="F39147" s="294"/>
    </row>
    <row r="39148">
      <c r="A39148" s="294" t="s">
        <v>27678</v>
      </c>
      <c r="B39148" s="294"/>
      <c r="C39148" s="294"/>
      <c r="D39148" s="294"/>
      <c r="E39148" s="294"/>
      <c r="F39148" s="294"/>
    </row>
    <row r="39149">
      <c r="A39149" s="294" t="s">
        <v>27679</v>
      </c>
      <c r="B39149" s="294"/>
      <c r="C39149" s="294"/>
      <c r="D39149" s="294"/>
      <c r="E39149" s="294"/>
      <c r="F39149" s="294"/>
    </row>
    <row r="39150">
      <c r="A39150" s="294"/>
      <c r="B39150" s="294"/>
      <c r="C39150" s="294"/>
      <c r="D39150" s="294"/>
      <c r="E39150" s="294"/>
      <c r="F39150" s="294"/>
    </row>
    <row r="39151">
      <c r="A39151" s="294" t="s">
        <v>22572</v>
      </c>
      <c r="B39151" s="294"/>
      <c r="C39151" s="294"/>
      <c r="D39151" s="294"/>
      <c r="E39151" s="294"/>
      <c r="F39151" s="294"/>
    </row>
    <row r="39152">
      <c r="A39152" s="294" t="s">
        <v>23767</v>
      </c>
      <c r="B39152" s="294"/>
      <c r="C39152" s="294"/>
      <c r="D39152" s="294"/>
      <c r="E39152" s="294"/>
      <c r="F39152" s="294"/>
    </row>
    <row r="39153">
      <c r="A39153" s="294"/>
      <c r="B39153" s="294"/>
      <c r="C39153" s="294"/>
      <c r="D39153" s="294"/>
      <c r="E39153" s="294"/>
      <c r="F39153" s="294"/>
    </row>
    <row r="39154">
      <c r="A39154" s="294" t="s">
        <v>45035</v>
      </c>
      <c r="B39154" s="294"/>
      <c r="C39154" s="294"/>
      <c r="D39154" s="294"/>
      <c r="E39154" s="294"/>
      <c r="F39154" s="294"/>
    </row>
    <row r="39155">
      <c r="A39155" s="294" t="s">
        <v>45036</v>
      </c>
      <c r="B39155" s="294"/>
      <c r="C39155" s="294"/>
      <c r="D39155" s="294"/>
      <c r="E39155" s="294"/>
      <c r="F39155" s="294"/>
    </row>
    <row r="39156">
      <c r="A39156" s="294" t="s">
        <v>45037</v>
      </c>
      <c r="B39156" s="294"/>
      <c r="C39156" s="294"/>
      <c r="D39156" s="294"/>
      <c r="E39156" s="294"/>
      <c r="F39156" s="294"/>
    </row>
    <row r="39157">
      <c r="A39157" s="294" t="s">
        <v>27683</v>
      </c>
      <c r="B39157" s="294"/>
      <c r="C39157" s="294"/>
      <c r="D39157" s="294"/>
      <c r="E39157" s="294"/>
      <c r="F39157" s="294"/>
    </row>
    <row r="39158">
      <c r="A39158" s="294"/>
      <c r="B39158" s="294"/>
      <c r="C39158" s="294"/>
      <c r="D39158" s="294"/>
      <c r="E39158" s="294"/>
      <c r="F39158" s="294"/>
    </row>
    <row r="39159">
      <c r="A39159" s="294" t="s">
        <v>24735</v>
      </c>
      <c r="B39159" s="294"/>
      <c r="C39159" s="294"/>
      <c r="D39159" s="294"/>
      <c r="E39159" s="294"/>
      <c r="F39159" s="294"/>
    </row>
    <row r="39160">
      <c r="A39160" s="294" t="s">
        <v>23772</v>
      </c>
      <c r="B39160" s="294"/>
      <c r="C39160" s="294"/>
      <c r="D39160" s="294"/>
      <c r="E39160" s="294"/>
      <c r="F39160" s="294"/>
    </row>
    <row r="39161">
      <c r="A39161" s="294"/>
      <c r="B39161" s="294"/>
      <c r="C39161" s="294"/>
      <c r="D39161" s="294"/>
      <c r="E39161" s="294"/>
      <c r="F39161" s="294"/>
    </row>
    <row r="39162">
      <c r="A39162" s="294" t="s">
        <v>45038</v>
      </c>
      <c r="B39162" s="294"/>
      <c r="C39162" s="294"/>
      <c r="D39162" s="294"/>
      <c r="E39162" s="294"/>
      <c r="F39162" s="294"/>
    </row>
    <row r="39163">
      <c r="A39163" s="294" t="s">
        <v>27685</v>
      </c>
      <c r="B39163" s="294"/>
      <c r="C39163" s="294"/>
      <c r="D39163" s="294"/>
      <c r="E39163" s="294"/>
      <c r="F39163" s="294"/>
    </row>
    <row r="39164">
      <c r="A39164" s="294" t="s">
        <v>27686</v>
      </c>
      <c r="B39164" s="294"/>
      <c r="C39164" s="294"/>
      <c r="D39164" s="294"/>
      <c r="E39164" s="294"/>
      <c r="F39164" s="294"/>
    </row>
    <row r="39165">
      <c r="A39165" s="294" t="s">
        <v>27687</v>
      </c>
      <c r="B39165" s="294"/>
      <c r="C39165" s="294"/>
      <c r="D39165" s="294"/>
      <c r="E39165" s="294"/>
      <c r="F39165" s="294"/>
    </row>
    <row r="39166">
      <c r="A39166" s="294" t="s">
        <v>27688</v>
      </c>
      <c r="B39166" s="294"/>
      <c r="C39166" s="294"/>
      <c r="D39166" s="294"/>
      <c r="E39166" s="294"/>
      <c r="F39166" s="294"/>
    </row>
    <row r="39167">
      <c r="A39167" s="294"/>
      <c r="B39167" s="294"/>
      <c r="C39167" s="294"/>
      <c r="D39167" s="294"/>
      <c r="E39167" s="294"/>
      <c r="F39167" s="294"/>
    </row>
    <row r="39168">
      <c r="A39168" s="294" t="s">
        <v>24397</v>
      </c>
      <c r="B39168" s="294"/>
      <c r="C39168" s="294"/>
      <c r="D39168" s="294"/>
      <c r="E39168" s="294"/>
      <c r="F39168" s="294"/>
    </row>
    <row r="39169">
      <c r="A39169" s="294" t="s">
        <v>27689</v>
      </c>
      <c r="B39169" s="294"/>
      <c r="C39169" s="294"/>
      <c r="D39169" s="294"/>
      <c r="E39169" s="294"/>
      <c r="F39169" s="294"/>
    </row>
    <row r="39170">
      <c r="A39170" s="294"/>
      <c r="B39170" s="294"/>
      <c r="C39170" s="294"/>
      <c r="D39170" s="294"/>
      <c r="E39170" s="294"/>
      <c r="F39170" s="294"/>
    </row>
    <row r="39171">
      <c r="A39171" s="294" t="s">
        <v>45039</v>
      </c>
      <c r="B39171" s="294"/>
      <c r="C39171" s="294"/>
      <c r="D39171" s="294"/>
      <c r="E39171" s="294"/>
      <c r="F39171" s="294"/>
    </row>
    <row r="39172">
      <c r="A39172" s="294" t="s">
        <v>27691</v>
      </c>
      <c r="B39172" s="294"/>
      <c r="C39172" s="294"/>
      <c r="D39172" s="294"/>
      <c r="E39172" s="294"/>
      <c r="F39172" s="294"/>
    </row>
    <row r="39173">
      <c r="A39173" s="294" t="s">
        <v>27692</v>
      </c>
      <c r="B39173" s="294"/>
      <c r="C39173" s="294"/>
      <c r="D39173" s="294"/>
      <c r="E39173" s="294"/>
      <c r="F39173" s="294"/>
    </row>
    <row r="39174">
      <c r="A39174" s="294" t="s">
        <v>27693</v>
      </c>
      <c r="B39174" s="294"/>
      <c r="C39174" s="294"/>
      <c r="D39174" s="294"/>
      <c r="E39174" s="294"/>
      <c r="F39174" s="294"/>
    </row>
    <row r="39175">
      <c r="A39175" s="294" t="s">
        <v>27694</v>
      </c>
      <c r="B39175" s="294"/>
      <c r="C39175" s="294"/>
      <c r="D39175" s="294"/>
      <c r="E39175" s="294"/>
      <c r="F39175" s="294"/>
    </row>
    <row r="39176">
      <c r="A39176" s="294" t="s">
        <v>27695</v>
      </c>
      <c r="B39176" s="294"/>
      <c r="C39176" s="294"/>
      <c r="D39176" s="294"/>
      <c r="E39176" s="294"/>
      <c r="F39176" s="294"/>
    </row>
    <row r="39177">
      <c r="A39177" s="294" t="s">
        <v>45040</v>
      </c>
      <c r="B39177" s="294"/>
      <c r="C39177" s="294"/>
      <c r="D39177" s="294"/>
      <c r="E39177" s="294"/>
      <c r="F39177" s="294"/>
    </row>
    <row r="39178">
      <c r="A39178" s="294" t="s">
        <v>27697</v>
      </c>
      <c r="B39178" s="294"/>
      <c r="C39178" s="294"/>
      <c r="D39178" s="294"/>
      <c r="E39178" s="294"/>
      <c r="F39178" s="294"/>
    </row>
    <row r="39179">
      <c r="A39179" s="294" t="s">
        <v>27698</v>
      </c>
      <c r="B39179" s="294"/>
      <c r="C39179" s="294"/>
      <c r="D39179" s="294"/>
      <c r="E39179" s="294"/>
      <c r="F39179" s="294"/>
    </row>
    <row r="39180">
      <c r="A39180" s="294" t="s">
        <v>27699</v>
      </c>
      <c r="B39180" s="294"/>
      <c r="C39180" s="294"/>
      <c r="D39180" s="294"/>
      <c r="E39180" s="294"/>
      <c r="F39180" s="294"/>
    </row>
    <row r="39181">
      <c r="A39181" s="294" t="s">
        <v>45041</v>
      </c>
      <c r="B39181" s="294"/>
      <c r="C39181" s="294"/>
      <c r="D39181" s="294"/>
      <c r="E39181" s="294"/>
      <c r="F39181" s="294"/>
    </row>
    <row r="39182">
      <c r="A39182" s="294" t="str">
        <f>ARRAY_CONSTRAIN(ARRAYFORMULA(-Danta sthapana karma(tooth fixation, if possible)), 1, 1)</f>
        <v>#ERROR!</v>
      </c>
      <c r="B39182" s="294"/>
      <c r="C39182" s="294"/>
      <c r="D39182" s="294"/>
      <c r="E39182" s="294"/>
      <c r="F39182" s="294"/>
    </row>
    <row r="39183">
      <c r="A39183" s="294" t="s">
        <v>27701</v>
      </c>
      <c r="B39183" s="294"/>
      <c r="C39183" s="294"/>
      <c r="D39183" s="294"/>
      <c r="E39183" s="294"/>
      <c r="F39183" s="294"/>
    </row>
    <row r="39184">
      <c r="A39184" s="294" t="s">
        <v>23052</v>
      </c>
      <c r="B39184" s="294"/>
      <c r="C39184" s="294"/>
      <c r="D39184" s="294"/>
      <c r="E39184" s="294"/>
      <c r="F39184" s="294"/>
    </row>
    <row r="39185">
      <c r="A39185" s="294" t="s">
        <v>45042</v>
      </c>
      <c r="B39185" s="294"/>
      <c r="C39185" s="294"/>
      <c r="D39185" s="294"/>
      <c r="E39185" s="294"/>
      <c r="F39185" s="294"/>
    </row>
    <row r="39186">
      <c r="A39186" s="294" t="s">
        <v>45043</v>
      </c>
      <c r="B39186" s="294"/>
      <c r="C39186" s="294"/>
      <c r="D39186" s="294"/>
      <c r="E39186" s="294"/>
      <c r="F39186" s="294"/>
    </row>
    <row r="39187">
      <c r="A39187" s="294" t="s">
        <v>45044</v>
      </c>
      <c r="B39187" s="294"/>
      <c r="C39187" s="294"/>
      <c r="D39187" s="294"/>
      <c r="E39187" s="294"/>
      <c r="F39187" s="294"/>
    </row>
    <row r="39188">
      <c r="A39188" s="294"/>
      <c r="B39188" s="294"/>
      <c r="C39188" s="294"/>
      <c r="D39188" s="294"/>
      <c r="E39188" s="294"/>
      <c r="F39188" s="294"/>
    </row>
    <row r="39189">
      <c r="A39189" s="294" t="s">
        <v>41927</v>
      </c>
      <c r="B39189" s="294"/>
      <c r="C39189" s="294"/>
      <c r="D39189" s="294"/>
      <c r="E39189" s="294"/>
      <c r="F39189" s="294"/>
    </row>
    <row r="39190">
      <c r="A39190" s="294" t="s">
        <v>45045</v>
      </c>
      <c r="B39190" s="294"/>
      <c r="C39190" s="294"/>
      <c r="D39190" s="294"/>
      <c r="E39190" s="294"/>
      <c r="F39190" s="294"/>
    </row>
    <row r="39191">
      <c r="A39191" s="294" t="s">
        <v>21618</v>
      </c>
      <c r="B39191" s="294"/>
      <c r="C39191" s="294"/>
      <c r="D39191" s="294"/>
      <c r="E39191" s="294"/>
      <c r="F39191" s="294"/>
    </row>
    <row r="39192">
      <c r="A39192" s="294" t="s">
        <v>45046</v>
      </c>
      <c r="B39192" s="294"/>
      <c r="C39192" s="294"/>
      <c r="D39192" s="294"/>
      <c r="E39192" s="294"/>
      <c r="F39192" s="294"/>
    </row>
    <row r="39193">
      <c r="A39193" s="294" t="s">
        <v>45047</v>
      </c>
      <c r="B39193" s="294"/>
      <c r="C39193" s="294"/>
      <c r="D39193" s="294"/>
      <c r="E39193" s="294"/>
      <c r="F39193" s="294"/>
    </row>
    <row r="39194">
      <c r="A39194" s="294"/>
      <c r="B39194" s="294"/>
      <c r="C39194" s="294"/>
      <c r="D39194" s="294"/>
      <c r="E39194" s="294"/>
      <c r="F39194" s="294"/>
    </row>
    <row r="39195">
      <c r="A39195" s="294" t="s">
        <v>22602</v>
      </c>
      <c r="B39195" s="294"/>
      <c r="C39195" s="294"/>
      <c r="D39195" s="294"/>
      <c r="E39195" s="294"/>
      <c r="F39195" s="294"/>
    </row>
    <row r="39196">
      <c r="A39196" s="294" t="s">
        <v>45048</v>
      </c>
      <c r="B39196" s="294"/>
      <c r="C39196" s="294"/>
      <c r="D39196" s="294"/>
      <c r="E39196" s="294"/>
      <c r="F39196" s="294"/>
    </row>
    <row r="39197">
      <c r="A39197" s="294"/>
      <c r="B39197" s="294"/>
      <c r="C39197" s="294"/>
      <c r="D39197" s="294"/>
      <c r="E39197" s="294"/>
      <c r="F39197" s="294"/>
    </row>
    <row r="39198">
      <c r="A39198" s="294" t="s">
        <v>32245</v>
      </c>
      <c r="B39198" s="294"/>
      <c r="C39198" s="294"/>
      <c r="D39198" s="294"/>
      <c r="E39198" s="294"/>
      <c r="F39198" s="294"/>
    </row>
    <row r="39199">
      <c r="A39199" s="294" t="s">
        <v>45049</v>
      </c>
      <c r="B39199" s="294"/>
      <c r="C39199" s="294"/>
      <c r="D39199" s="294"/>
      <c r="E39199" s="294"/>
      <c r="F39199" s="294"/>
    </row>
    <row r="39200">
      <c r="A39200" s="294" t="s">
        <v>45050</v>
      </c>
      <c r="B39200" s="294"/>
      <c r="C39200" s="294"/>
      <c r="D39200" s="294"/>
      <c r="E39200" s="294"/>
      <c r="F39200" s="294"/>
    </row>
    <row r="39201">
      <c r="A39201" s="294" t="s">
        <v>45051</v>
      </c>
      <c r="B39201" s="294"/>
      <c r="C39201" s="294"/>
      <c r="D39201" s="294"/>
      <c r="E39201" s="294"/>
      <c r="F39201" s="294"/>
    </row>
    <row r="39202">
      <c r="A39202" s="294" t="s">
        <v>45052</v>
      </c>
      <c r="B39202" s="294"/>
      <c r="C39202" s="294"/>
      <c r="D39202" s="294"/>
      <c r="E39202" s="294"/>
      <c r="F39202" s="294"/>
    </row>
    <row r="39203">
      <c r="A39203" s="294" t="s">
        <v>45053</v>
      </c>
      <c r="B39203" s="294"/>
      <c r="C39203" s="294"/>
      <c r="D39203" s="294"/>
      <c r="E39203" s="294"/>
      <c r="F39203" s="294"/>
    </row>
    <row r="39204">
      <c r="A39204" s="294" t="s">
        <v>45054</v>
      </c>
      <c r="B39204" s="294"/>
      <c r="C39204" s="294"/>
      <c r="D39204" s="294"/>
      <c r="E39204" s="294"/>
      <c r="F39204" s="294"/>
    </row>
    <row r="39205">
      <c r="A39205" s="294" t="s">
        <v>45055</v>
      </c>
      <c r="B39205" s="294"/>
      <c r="C39205" s="294"/>
      <c r="D39205" s="294"/>
      <c r="E39205" s="294"/>
      <c r="F39205" s="294"/>
    </row>
    <row r="39206">
      <c r="A39206" s="294" t="s">
        <v>45056</v>
      </c>
      <c r="B39206" s="294"/>
      <c r="C39206" s="294"/>
      <c r="D39206" s="294"/>
      <c r="E39206" s="294"/>
      <c r="F39206" s="294"/>
    </row>
    <row r="39207">
      <c r="A39207" s="294"/>
      <c r="B39207" s="294"/>
      <c r="C39207" s="294"/>
      <c r="D39207" s="294"/>
      <c r="E39207" s="294"/>
      <c r="F39207" s="294"/>
    </row>
    <row r="39208">
      <c r="A39208" s="294" t="s">
        <v>45057</v>
      </c>
      <c r="B39208" s="294"/>
      <c r="C39208" s="294"/>
      <c r="D39208" s="294"/>
      <c r="E39208" s="294"/>
      <c r="F39208" s="294"/>
    </row>
    <row r="39209">
      <c r="A39209" s="294"/>
      <c r="B39209" s="294"/>
      <c r="C39209" s="294"/>
      <c r="D39209" s="294"/>
      <c r="E39209" s="294"/>
      <c r="F39209" s="294"/>
    </row>
    <row r="39210">
      <c r="A39210" s="294" t="s">
        <v>45058</v>
      </c>
      <c r="B39210" s="294"/>
      <c r="C39210" s="294"/>
      <c r="D39210" s="294"/>
      <c r="E39210" s="294"/>
      <c r="F39210" s="294"/>
    </row>
    <row r="39211">
      <c r="A39211" s="294" t="s">
        <v>22612</v>
      </c>
      <c r="B39211" s="294"/>
      <c r="C39211" s="294"/>
      <c r="D39211" s="294"/>
      <c r="E39211" s="294"/>
      <c r="F39211" s="294"/>
    </row>
    <row r="39212">
      <c r="A39212" s="294" t="s">
        <v>45059</v>
      </c>
      <c r="B39212" s="294"/>
      <c r="C39212" s="294"/>
      <c r="D39212" s="294"/>
      <c r="E39212" s="294"/>
      <c r="F39212" s="294"/>
    </row>
    <row r="39213">
      <c r="A39213" s="294" t="s">
        <v>45060</v>
      </c>
      <c r="B39213" s="294"/>
      <c r="C39213" s="294"/>
      <c r="D39213" s="294"/>
      <c r="E39213" s="294"/>
      <c r="F39213" s="294"/>
    </row>
    <row r="39214">
      <c r="A39214" s="294" t="s">
        <v>45061</v>
      </c>
      <c r="B39214" s="294"/>
      <c r="C39214" s="294"/>
      <c r="D39214" s="294"/>
      <c r="E39214" s="294"/>
      <c r="F39214" s="294"/>
    </row>
    <row r="39215">
      <c r="A39215" s="294"/>
      <c r="B39215" s="294"/>
      <c r="C39215" s="294"/>
      <c r="D39215" s="294"/>
      <c r="E39215" s="294"/>
      <c r="F39215" s="294"/>
    </row>
    <row r="39216">
      <c r="A39216" s="294" t="s">
        <v>21639</v>
      </c>
      <c r="B39216" s="294"/>
      <c r="C39216" s="294"/>
      <c r="D39216" s="294"/>
      <c r="E39216" s="294"/>
      <c r="F39216" s="294"/>
    </row>
    <row r="39217">
      <c r="A39217" s="294"/>
      <c r="B39217" s="294"/>
      <c r="C39217" s="294"/>
      <c r="D39217" s="294"/>
      <c r="E39217" s="294"/>
      <c r="F39217" s="294"/>
    </row>
    <row r="39218">
      <c r="A39218" s="294" t="s">
        <v>45062</v>
      </c>
      <c r="B39218" s="294"/>
      <c r="C39218" s="294"/>
      <c r="D39218" s="294"/>
      <c r="E39218" s="294"/>
      <c r="F39218" s="294"/>
    </row>
    <row r="39219">
      <c r="A39219" s="294" t="s">
        <v>45063</v>
      </c>
      <c r="B39219" s="294"/>
      <c r="C39219" s="294"/>
      <c r="D39219" s="294"/>
      <c r="E39219" s="294"/>
      <c r="F39219" s="294"/>
    </row>
    <row r="39220">
      <c r="A39220" s="294" t="s">
        <v>45064</v>
      </c>
      <c r="B39220" s="294"/>
      <c r="C39220" s="294"/>
      <c r="D39220" s="294"/>
      <c r="E39220" s="294"/>
      <c r="F39220" s="294"/>
    </row>
    <row r="39221">
      <c r="A39221" s="294" t="s">
        <v>45065</v>
      </c>
      <c r="B39221" s="294"/>
      <c r="C39221" s="294"/>
      <c r="D39221" s="294"/>
      <c r="E39221" s="294"/>
      <c r="F39221" s="294"/>
    </row>
    <row r="39222">
      <c r="A39222" s="294" t="s">
        <v>45066</v>
      </c>
      <c r="B39222" s="294"/>
      <c r="C39222" s="294"/>
      <c r="D39222" s="294"/>
      <c r="E39222" s="294"/>
      <c r="F39222" s="294"/>
    </row>
    <row r="39223">
      <c r="A39223" s="294" t="s">
        <v>45067</v>
      </c>
      <c r="B39223" s="294"/>
      <c r="C39223" s="294"/>
      <c r="D39223" s="294"/>
      <c r="E39223" s="294"/>
      <c r="F39223" s="294"/>
    </row>
    <row r="39224">
      <c r="A39224" s="294" t="s">
        <v>45068</v>
      </c>
      <c r="B39224" s="294"/>
      <c r="C39224" s="294"/>
      <c r="D39224" s="294"/>
      <c r="E39224" s="294"/>
      <c r="F39224" s="294"/>
    </row>
    <row r="39225">
      <c r="A39225" s="294"/>
      <c r="B39225" s="294"/>
      <c r="C39225" s="294"/>
      <c r="D39225" s="294"/>
      <c r="E39225" s="294"/>
      <c r="F39225" s="294"/>
    </row>
    <row r="39226">
      <c r="A39226" s="294" t="s">
        <v>42249</v>
      </c>
      <c r="B39226" s="294"/>
      <c r="C39226" s="294"/>
      <c r="D39226" s="294"/>
      <c r="E39226" s="294"/>
      <c r="F39226" s="294"/>
    </row>
    <row r="39227">
      <c r="A39227" s="294"/>
      <c r="B39227" s="294"/>
      <c r="C39227" s="294"/>
      <c r="D39227" s="294"/>
      <c r="E39227" s="294"/>
      <c r="F39227" s="294"/>
    </row>
    <row r="39228">
      <c r="A39228" s="294" t="s">
        <v>45069</v>
      </c>
      <c r="B39228" s="294"/>
      <c r="C39228" s="294"/>
      <c r="D39228" s="294"/>
      <c r="E39228" s="294"/>
      <c r="F39228" s="294"/>
    </row>
    <row r="39229">
      <c r="A39229" s="294" t="s">
        <v>45070</v>
      </c>
      <c r="B39229" s="294"/>
      <c r="C39229" s="294"/>
      <c r="D39229" s="294"/>
      <c r="E39229" s="294"/>
      <c r="F39229" s="294"/>
    </row>
    <row r="39230">
      <c r="A39230" s="294" t="s">
        <v>45071</v>
      </c>
      <c r="B39230" s="294"/>
      <c r="C39230" s="294"/>
      <c r="D39230" s="294"/>
      <c r="E39230" s="294"/>
      <c r="F39230" s="294"/>
    </row>
    <row r="39231">
      <c r="A39231" s="294" t="s">
        <v>45072</v>
      </c>
      <c r="B39231" s="294"/>
      <c r="C39231" s="294"/>
      <c r="D39231" s="294"/>
      <c r="E39231" s="294"/>
      <c r="F39231" s="294"/>
    </row>
    <row r="39232">
      <c r="A39232" s="294" t="s">
        <v>45073</v>
      </c>
      <c r="B39232" s="294"/>
      <c r="C39232" s="294"/>
      <c r="D39232" s="294"/>
      <c r="E39232" s="294"/>
      <c r="F39232" s="294"/>
    </row>
    <row r="39233">
      <c r="A39233" s="294" t="s">
        <v>45074</v>
      </c>
      <c r="B39233" s="294"/>
      <c r="C39233" s="294"/>
      <c r="D39233" s="294"/>
      <c r="E39233" s="294"/>
      <c r="F39233" s="294"/>
    </row>
    <row r="39234">
      <c r="A39234" s="294" t="s">
        <v>23263</v>
      </c>
      <c r="B39234" s="294"/>
      <c r="C39234" s="294"/>
      <c r="D39234" s="294"/>
      <c r="E39234" s="294"/>
      <c r="F39234" s="294"/>
    </row>
    <row r="39235">
      <c r="A39235" s="294" t="s">
        <v>45075</v>
      </c>
      <c r="B39235" s="294"/>
      <c r="C39235" s="294"/>
      <c r="D39235" s="294"/>
      <c r="E39235" s="294"/>
      <c r="F39235" s="294"/>
    </row>
    <row r="39236">
      <c r="A39236" s="294" t="str">
        <f>-dryness, discoloration, thickened Skin</f>
        <v>#ERROR!</v>
      </c>
      <c r="B39236" s="294"/>
      <c r="C39236" s="294"/>
      <c r="D39236" s="294"/>
      <c r="E39236" s="294"/>
      <c r="F39236" s="294"/>
    </row>
    <row r="39237">
      <c r="A39237" s="294" t="s">
        <v>45076</v>
      </c>
      <c r="B39237" s="294"/>
      <c r="C39237" s="294"/>
      <c r="D39237" s="294"/>
      <c r="E39237" s="294"/>
      <c r="F39237" s="294"/>
    </row>
    <row r="39238">
      <c r="A39238" s="294" t="s">
        <v>22629</v>
      </c>
      <c r="B39238" s="294"/>
      <c r="C39238" s="294"/>
      <c r="D39238" s="294"/>
      <c r="E39238" s="294"/>
      <c r="F39238" s="294"/>
    </row>
    <row r="39239">
      <c r="A39239" s="294" t="str">
        <f>ARRAY_CONSTRAIN(ARRAYFORMULA(-Local tenderness), 1, 1)</f>
        <v>#ERROR!</v>
      </c>
      <c r="B39239" s="294"/>
      <c r="C39239" s="294"/>
      <c r="D39239" s="294"/>
      <c r="E39239" s="294"/>
      <c r="F39239" s="294"/>
    </row>
    <row r="39240">
      <c r="A39240" s="294" t="s">
        <v>45077</v>
      </c>
      <c r="B39240" s="294"/>
      <c r="C39240" s="294"/>
      <c r="D39240" s="294"/>
      <c r="E39240" s="294"/>
      <c r="F39240" s="294"/>
    </row>
    <row r="39241">
      <c r="A39241" s="294" t="s">
        <v>45078</v>
      </c>
      <c r="B39241" s="294"/>
      <c r="C39241" s="294"/>
      <c r="D39241" s="294"/>
      <c r="E39241" s="294"/>
      <c r="F39241" s="294"/>
    </row>
    <row r="39242">
      <c r="A39242" s="294"/>
      <c r="B39242" s="294"/>
      <c r="C39242" s="294"/>
      <c r="D39242" s="294"/>
      <c r="E39242" s="294"/>
      <c r="F39242" s="294"/>
    </row>
    <row r="39243">
      <c r="A39243" s="294" t="s">
        <v>21407</v>
      </c>
      <c r="B39243" s="294"/>
      <c r="C39243" s="294"/>
      <c r="D39243" s="294"/>
      <c r="E39243" s="294"/>
      <c r="F39243" s="294"/>
    </row>
    <row r="39244">
      <c r="A39244" s="294"/>
      <c r="B39244" s="294"/>
      <c r="C39244" s="294"/>
      <c r="D39244" s="294"/>
      <c r="E39244" s="294"/>
      <c r="F39244" s="294"/>
    </row>
    <row r="39245">
      <c r="A39245" s="294" t="s">
        <v>45079</v>
      </c>
      <c r="B39245" s="294"/>
      <c r="C39245" s="294"/>
      <c r="D39245" s="294"/>
      <c r="E39245" s="294"/>
      <c r="F39245" s="294"/>
    </row>
    <row r="39246">
      <c r="A39246" s="294" t="s">
        <v>45080</v>
      </c>
      <c r="B39246" s="294"/>
      <c r="C39246" s="294"/>
      <c r="D39246" s="294"/>
      <c r="E39246" s="294"/>
      <c r="F39246" s="294"/>
    </row>
    <row r="39247">
      <c r="A39247" s="294" t="s">
        <v>45081</v>
      </c>
      <c r="B39247" s="294"/>
      <c r="C39247" s="294"/>
      <c r="D39247" s="294"/>
      <c r="E39247" s="294"/>
      <c r="F39247" s="294"/>
    </row>
    <row r="39248">
      <c r="A39248" s="294" t="s">
        <v>45082</v>
      </c>
      <c r="B39248" s="294"/>
      <c r="C39248" s="294"/>
      <c r="D39248" s="294"/>
      <c r="E39248" s="294"/>
      <c r="F39248" s="294"/>
    </row>
    <row r="39249">
      <c r="A39249" s="294" t="s">
        <v>45083</v>
      </c>
      <c r="B39249" s="294"/>
      <c r="C39249" s="294"/>
      <c r="D39249" s="294"/>
      <c r="E39249" s="294"/>
      <c r="F39249" s="294"/>
    </row>
    <row r="39250">
      <c r="A39250" s="294" t="s">
        <v>45084</v>
      </c>
      <c r="B39250" s="294"/>
      <c r="C39250" s="294"/>
      <c r="D39250" s="294"/>
      <c r="E39250" s="294"/>
      <c r="F39250" s="294"/>
    </row>
    <row r="39251">
      <c r="A39251" s="294" t="s">
        <v>45085</v>
      </c>
      <c r="B39251" s="294"/>
      <c r="C39251" s="294"/>
      <c r="D39251" s="294"/>
      <c r="E39251" s="294"/>
      <c r="F39251" s="294"/>
    </row>
    <row r="39252">
      <c r="A39252" s="294"/>
      <c r="B39252" s="294"/>
      <c r="C39252" s="294"/>
      <c r="D39252" s="294"/>
      <c r="E39252" s="294"/>
      <c r="F39252" s="294"/>
    </row>
    <row r="39253">
      <c r="A39253" s="294" t="s">
        <v>45086</v>
      </c>
      <c r="B39253" s="294"/>
      <c r="C39253" s="294"/>
      <c r="D39253" s="294"/>
      <c r="E39253" s="294"/>
      <c r="F39253" s="294"/>
    </row>
    <row r="39254">
      <c r="A39254" s="294"/>
      <c r="B39254" s="294"/>
      <c r="C39254" s="294"/>
      <c r="D39254" s="294"/>
      <c r="E39254" s="294"/>
      <c r="F39254" s="294"/>
    </row>
    <row r="39255">
      <c r="A39255" s="294"/>
      <c r="B39255" s="294"/>
      <c r="C39255" s="294"/>
      <c r="D39255" s="294"/>
      <c r="E39255" s="294"/>
      <c r="F39255" s="294"/>
    </row>
    <row r="39256">
      <c r="A39256" s="294" t="s">
        <v>45087</v>
      </c>
      <c r="B39256" s="294"/>
      <c r="C39256" s="294"/>
      <c r="D39256" s="294"/>
      <c r="E39256" s="294"/>
      <c r="F39256" s="294"/>
    </row>
    <row r="39257">
      <c r="A39257" s="294" t="s">
        <v>45088</v>
      </c>
      <c r="B39257" s="294"/>
      <c r="C39257" s="294"/>
      <c r="D39257" s="294"/>
      <c r="E39257" s="294"/>
      <c r="F39257" s="294"/>
    </row>
    <row r="39258">
      <c r="A39258" s="294" t="s">
        <v>45089</v>
      </c>
      <c r="B39258" s="294"/>
      <c r="C39258" s="294"/>
      <c r="D39258" s="294"/>
      <c r="E39258" s="294"/>
      <c r="F39258" s="294"/>
    </row>
    <row r="39259">
      <c r="A39259" s="294" t="s">
        <v>45090</v>
      </c>
      <c r="B39259" s="294"/>
      <c r="C39259" s="294"/>
      <c r="D39259" s="294"/>
      <c r="E39259" s="294"/>
      <c r="F39259" s="294"/>
    </row>
    <row r="39260">
      <c r="A39260" s="294" t="s">
        <v>45091</v>
      </c>
      <c r="B39260" s="294"/>
      <c r="C39260" s="294"/>
      <c r="D39260" s="294"/>
      <c r="E39260" s="294"/>
      <c r="F39260" s="294"/>
    </row>
    <row r="39261">
      <c r="A39261" s="294" t="s">
        <v>45092</v>
      </c>
      <c r="B39261" s="294" t="s">
        <v>45093</v>
      </c>
      <c r="C39261" s="294"/>
      <c r="D39261" s="294"/>
      <c r="E39261" s="294"/>
      <c r="F39261" s="294"/>
    </row>
    <row r="39262">
      <c r="A39262" s="294" t="s">
        <v>45094</v>
      </c>
      <c r="B39262" s="294"/>
      <c r="C39262" s="294"/>
      <c r="D39262" s="294"/>
      <c r="E39262" s="294"/>
      <c r="F39262" s="294"/>
    </row>
    <row r="39263">
      <c r="A39263" s="294" t="s">
        <v>45095</v>
      </c>
      <c r="B39263" s="294"/>
      <c r="C39263" s="294"/>
      <c r="D39263" s="294"/>
      <c r="E39263" s="294"/>
      <c r="F39263" s="294"/>
    </row>
    <row r="39264">
      <c r="A39264" s="294" t="s">
        <v>45096</v>
      </c>
      <c r="B39264" s="294"/>
      <c r="C39264" s="294"/>
      <c r="D39264" s="294"/>
      <c r="E39264" s="294"/>
      <c r="F39264" s="294"/>
    </row>
    <row r="39265">
      <c r="A39265" s="294" t="s">
        <v>45097</v>
      </c>
      <c r="B39265" s="294"/>
      <c r="C39265" s="294"/>
      <c r="D39265" s="294"/>
      <c r="E39265" s="294"/>
      <c r="F39265" s="294"/>
    </row>
    <row r="39266">
      <c r="A39266" s="294" t="s">
        <v>45098</v>
      </c>
      <c r="B39266" s="294" t="s">
        <v>45099</v>
      </c>
      <c r="C39266" s="294"/>
      <c r="D39266" s="294"/>
      <c r="E39266" s="294"/>
      <c r="F39266" s="294"/>
    </row>
    <row r="39267">
      <c r="A39267" s="294"/>
      <c r="B39267" s="294"/>
      <c r="C39267" s="294"/>
      <c r="D39267" s="294"/>
      <c r="E39267" s="294"/>
      <c r="F39267" s="294"/>
    </row>
    <row r="39268">
      <c r="A39268" s="294" t="s">
        <v>41927</v>
      </c>
      <c r="B39268" s="294"/>
      <c r="C39268" s="294"/>
      <c r="D39268" s="294"/>
      <c r="E39268" s="294"/>
      <c r="F39268" s="294"/>
    </row>
    <row r="39269">
      <c r="A39269" s="294" t="s">
        <v>45100</v>
      </c>
      <c r="B39269" s="294"/>
      <c r="C39269" s="294"/>
      <c r="D39269" s="294"/>
      <c r="E39269" s="294"/>
      <c r="F39269" s="294"/>
    </row>
    <row r="39270">
      <c r="A39270" s="294" t="s">
        <v>21672</v>
      </c>
      <c r="B39270" s="294"/>
      <c r="C39270" s="294"/>
      <c r="D39270" s="294"/>
      <c r="E39270" s="294"/>
      <c r="F39270" s="294"/>
    </row>
    <row r="39271">
      <c r="A39271" s="294" t="s">
        <v>45046</v>
      </c>
      <c r="B39271" s="294"/>
      <c r="C39271" s="294"/>
      <c r="D39271" s="294"/>
      <c r="E39271" s="294"/>
      <c r="F39271" s="294"/>
    </row>
    <row r="39272">
      <c r="A39272" s="294" t="s">
        <v>45047</v>
      </c>
      <c r="B39272" s="294"/>
      <c r="C39272" s="294"/>
      <c r="D39272" s="294"/>
      <c r="E39272" s="294"/>
      <c r="F39272" s="294"/>
    </row>
    <row r="39273">
      <c r="A39273" s="294"/>
      <c r="B39273" s="294"/>
      <c r="C39273" s="294"/>
      <c r="D39273" s="294"/>
      <c r="E39273" s="294"/>
      <c r="F39273" s="294"/>
    </row>
    <row r="39274">
      <c r="A39274" s="294"/>
      <c r="B39274" s="294"/>
      <c r="C39274" s="294"/>
      <c r="D39274" s="294"/>
      <c r="E39274" s="294"/>
      <c r="F39274" s="294"/>
    </row>
    <row r="39275">
      <c r="A39275" s="294" t="s">
        <v>24077</v>
      </c>
      <c r="B39275" s="294"/>
      <c r="C39275" s="294"/>
      <c r="D39275" s="294"/>
      <c r="E39275" s="294"/>
      <c r="F39275" s="294"/>
    </row>
    <row r="39276">
      <c r="A39276" s="294" t="s">
        <v>45101</v>
      </c>
      <c r="B39276" s="294"/>
      <c r="C39276" s="294"/>
      <c r="D39276" s="294"/>
      <c r="E39276" s="294"/>
      <c r="F39276" s="294"/>
    </row>
    <row r="39277">
      <c r="A39277" s="294" t="s">
        <v>45102</v>
      </c>
      <c r="B39277" s="294"/>
      <c r="C39277" s="294"/>
      <c r="D39277" s="294"/>
      <c r="E39277" s="294"/>
      <c r="F39277" s="294"/>
    </row>
    <row r="39278">
      <c r="A39278" s="294" t="s">
        <v>45103</v>
      </c>
      <c r="B39278" s="294"/>
      <c r="C39278" s="294"/>
      <c r="D39278" s="294"/>
      <c r="E39278" s="294"/>
      <c r="F39278" s="294"/>
    </row>
    <row r="39279">
      <c r="A39279" s="294" t="s">
        <v>45104</v>
      </c>
      <c r="B39279" s="294"/>
      <c r="C39279" s="294"/>
      <c r="D39279" s="294"/>
      <c r="E39279" s="294"/>
      <c r="F39279" s="294"/>
    </row>
    <row r="39280">
      <c r="A39280" s="294" t="s">
        <v>45105</v>
      </c>
      <c r="B39280" s="294"/>
      <c r="C39280" s="294"/>
      <c r="D39280" s="294"/>
      <c r="E39280" s="294"/>
      <c r="F39280" s="294"/>
    </row>
    <row r="39281">
      <c r="A39281" s="294" t="s">
        <v>45106</v>
      </c>
      <c r="B39281" s="294"/>
      <c r="C39281" s="294"/>
      <c r="D39281" s="294"/>
      <c r="E39281" s="294"/>
      <c r="F39281" s="294"/>
    </row>
    <row r="39282">
      <c r="A39282" s="294" t="s">
        <v>45107</v>
      </c>
      <c r="B39282" s="294"/>
      <c r="C39282" s="294"/>
      <c r="D39282" s="294"/>
      <c r="E39282" s="294"/>
      <c r="F39282" s="294"/>
    </row>
    <row r="39283">
      <c r="A39283" s="294" t="s">
        <v>45108</v>
      </c>
      <c r="B39283" s="294"/>
      <c r="C39283" s="294"/>
      <c r="D39283" s="294"/>
      <c r="E39283" s="294"/>
      <c r="F39283" s="294"/>
    </row>
    <row r="39284">
      <c r="A39284" s="294" t="s">
        <v>45109</v>
      </c>
      <c r="B39284" s="294"/>
      <c r="C39284" s="294"/>
      <c r="D39284" s="294"/>
      <c r="E39284" s="294"/>
      <c r="F39284" s="294"/>
    </row>
    <row r="39285">
      <c r="A39285" s="294" t="s">
        <v>45110</v>
      </c>
      <c r="B39285" s="294"/>
      <c r="C39285" s="294"/>
      <c r="D39285" s="294"/>
      <c r="E39285" s="294"/>
      <c r="F39285" s="294"/>
    </row>
    <row r="39286">
      <c r="A39286" s="294"/>
      <c r="B39286" s="294"/>
      <c r="C39286" s="294"/>
      <c r="D39286" s="294"/>
      <c r="E39286" s="294"/>
      <c r="F39286" s="294"/>
    </row>
    <row r="39287">
      <c r="A39287" s="294" t="s">
        <v>21685</v>
      </c>
      <c r="B39287" s="294"/>
      <c r="C39287" s="294"/>
      <c r="D39287" s="294"/>
      <c r="E39287" s="294"/>
      <c r="F39287" s="294"/>
    </row>
    <row r="39288">
      <c r="A39288" s="294"/>
      <c r="B39288" s="294"/>
      <c r="C39288" s="294"/>
      <c r="D39288" s="294"/>
      <c r="E39288" s="294"/>
      <c r="F39288" s="294"/>
    </row>
    <row r="39289">
      <c r="A39289" s="294" t="s">
        <v>45111</v>
      </c>
      <c r="B39289" s="294"/>
      <c r="C39289" s="294"/>
      <c r="D39289" s="294"/>
      <c r="E39289" s="294"/>
      <c r="F39289" s="294"/>
    </row>
    <row r="39290">
      <c r="A39290" s="294" t="s">
        <v>45112</v>
      </c>
      <c r="B39290" s="294"/>
      <c r="C39290" s="294"/>
      <c r="D39290" s="294"/>
      <c r="E39290" s="294"/>
      <c r="F39290" s="294"/>
    </row>
    <row r="39291">
      <c r="A39291" s="294" t="s">
        <v>45113</v>
      </c>
      <c r="B39291" s="294"/>
      <c r="C39291" s="294"/>
      <c r="D39291" s="294"/>
      <c r="E39291" s="294"/>
      <c r="F39291" s="294"/>
    </row>
    <row r="39292">
      <c r="A39292" s="294" t="s">
        <v>45114</v>
      </c>
      <c r="B39292" s="294"/>
      <c r="C39292" s="294"/>
      <c r="D39292" s="294"/>
      <c r="E39292" s="294"/>
      <c r="F39292" s="294"/>
    </row>
    <row r="39293">
      <c r="A39293" s="294" t="s">
        <v>45115</v>
      </c>
      <c r="B39293" s="294"/>
      <c r="C39293" s="294"/>
      <c r="D39293" s="294"/>
      <c r="E39293" s="294"/>
      <c r="F39293" s="294"/>
    </row>
    <row r="39294">
      <c r="A39294" s="294" t="s">
        <v>45116</v>
      </c>
      <c r="B39294" s="294"/>
      <c r="C39294" s="294"/>
      <c r="D39294" s="294"/>
      <c r="E39294" s="294"/>
      <c r="F39294" s="294"/>
    </row>
    <row r="39295">
      <c r="A39295" s="294"/>
      <c r="B39295" s="294"/>
      <c r="C39295" s="294"/>
      <c r="D39295" s="294"/>
      <c r="E39295" s="294"/>
      <c r="F39295" s="294"/>
    </row>
    <row r="39296">
      <c r="A39296" s="294" t="s">
        <v>21692</v>
      </c>
      <c r="B39296" s="294"/>
      <c r="C39296" s="294"/>
      <c r="D39296" s="294"/>
      <c r="E39296" s="294"/>
      <c r="F39296" s="294"/>
    </row>
    <row r="39297">
      <c r="A39297" s="294"/>
      <c r="B39297" s="294"/>
      <c r="C39297" s="294"/>
      <c r="D39297" s="294"/>
      <c r="E39297" s="294"/>
      <c r="F39297" s="294"/>
    </row>
    <row r="39298">
      <c r="A39298" s="294" t="s">
        <v>45117</v>
      </c>
      <c r="B39298" s="294"/>
      <c r="C39298" s="294"/>
      <c r="D39298" s="294"/>
      <c r="E39298" s="294"/>
      <c r="F39298" s="294"/>
    </row>
    <row r="39299">
      <c r="A39299" s="294" t="s">
        <v>45118</v>
      </c>
      <c r="B39299" s="294"/>
      <c r="C39299" s="294"/>
      <c r="D39299" s="294"/>
      <c r="E39299" s="294"/>
      <c r="F39299" s="294"/>
    </row>
    <row r="39300">
      <c r="A39300" s="294" t="s">
        <v>45119</v>
      </c>
      <c r="B39300" s="294"/>
      <c r="C39300" s="294"/>
      <c r="D39300" s="294"/>
      <c r="E39300" s="294"/>
      <c r="F39300" s="294"/>
    </row>
    <row r="39301">
      <c r="A39301" s="294" t="s">
        <v>45120</v>
      </c>
      <c r="B39301" s="294"/>
      <c r="C39301" s="294"/>
      <c r="D39301" s="294"/>
      <c r="E39301" s="294"/>
      <c r="F39301" s="294"/>
    </row>
    <row r="39302">
      <c r="A39302" s="294" t="s">
        <v>45121</v>
      </c>
      <c r="B39302" s="294"/>
      <c r="C39302" s="294"/>
      <c r="D39302" s="294"/>
      <c r="E39302" s="294"/>
      <c r="F39302" s="294"/>
    </row>
    <row r="39303">
      <c r="A39303" s="294" t="str">
        <f t="array" ref="A39303">-sweda(sudation)</f>
        <v>#NAME?</v>
      </c>
      <c r="B39303" s="294"/>
      <c r="C39303" s="294"/>
      <c r="D39303" s="294"/>
      <c r="E39303" s="294"/>
      <c r="F39303" s="294"/>
    </row>
    <row r="39304">
      <c r="A39304" s="294" t="str">
        <f>ARRAY_CONSTRAIN(ARRAYFORMULA(-Use of Vatahara Aushadhis), 1, 1)</f>
        <v>#ERROR!</v>
      </c>
      <c r="B39304" s="294"/>
      <c r="C39304" s="294"/>
      <c r="D39304" s="294"/>
      <c r="E39304" s="294"/>
      <c r="F39304" s="294"/>
    </row>
    <row r="39305">
      <c r="A39305" s="294" t="s">
        <v>45122</v>
      </c>
      <c r="B39305" s="294"/>
      <c r="C39305" s="294"/>
      <c r="D39305" s="294"/>
      <c r="E39305" s="294"/>
      <c r="F39305" s="294"/>
    </row>
    <row r="39306">
      <c r="A39306" s="294" t="str">
        <f>-Avoid cold, dry, and spicy foods</f>
        <v>#ERROR!</v>
      </c>
      <c r="B39306" s="294"/>
      <c r="C39306" s="294"/>
      <c r="D39306" s="294"/>
      <c r="E39306" s="294"/>
      <c r="F39306" s="294"/>
    </row>
    <row r="39307">
      <c r="A39307" s="294" t="str">
        <f>ARRAY_CONSTRAIN(ARRAYFORMULA(-Avoid standing for long periods), 1, 1)</f>
        <v>#ERROR!</v>
      </c>
      <c r="B39307" s="294"/>
      <c r="C39307" s="294"/>
      <c r="D39307" s="294"/>
      <c r="E39307" s="294"/>
      <c r="F39307" s="294"/>
    </row>
    <row r="39308">
      <c r="A39308" s="294" t="s">
        <v>45123</v>
      </c>
      <c r="B39308" s="294"/>
      <c r="C39308" s="294"/>
      <c r="D39308" s="294"/>
      <c r="E39308" s="294"/>
      <c r="F39308" s="294"/>
    </row>
    <row r="39309">
      <c r="A39309" s="294"/>
      <c r="B39309" s="294"/>
      <c r="C39309" s="294"/>
      <c r="D39309" s="294"/>
      <c r="E39309" s="294"/>
      <c r="F39309" s="294"/>
    </row>
    <row r="39310">
      <c r="A39310" s="294"/>
      <c r="B39310" s="294"/>
      <c r="C39310" s="294"/>
      <c r="D39310" s="294"/>
      <c r="E39310" s="294"/>
      <c r="F39310" s="294"/>
    </row>
    <row r="39311">
      <c r="A39311" s="294"/>
      <c r="B39311" s="294"/>
      <c r="C39311" s="294"/>
      <c r="D39311" s="294"/>
      <c r="E39311" s="294"/>
      <c r="F39311" s="294"/>
    </row>
    <row r="39312">
      <c r="A39312" s="294" t="s">
        <v>45124</v>
      </c>
      <c r="B39312" s="294"/>
      <c r="C39312" s="294"/>
      <c r="D39312" s="294"/>
      <c r="E39312" s="294"/>
      <c r="F39312" s="294"/>
    </row>
    <row r="39313">
      <c r="A39313" s="294"/>
      <c r="B39313" s="294"/>
      <c r="C39313" s="294"/>
      <c r="D39313" s="294"/>
      <c r="E39313" s="294"/>
      <c r="F39313" s="294"/>
    </row>
    <row r="39314">
      <c r="A39314" s="294" t="s">
        <v>45125</v>
      </c>
      <c r="B39314" s="294"/>
      <c r="C39314" s="294"/>
      <c r="D39314" s="294"/>
      <c r="E39314" s="294"/>
      <c r="F39314" s="294"/>
    </row>
    <row r="39315">
      <c r="A39315" s="294" t="s">
        <v>45126</v>
      </c>
      <c r="B39315" s="294"/>
      <c r="C39315" s="294"/>
      <c r="D39315" s="294"/>
      <c r="E39315" s="294"/>
      <c r="F39315" s="294"/>
    </row>
    <row r="39316">
      <c r="A39316" s="294" t="s">
        <v>45127</v>
      </c>
      <c r="B39316" s="294"/>
      <c r="C39316" s="294"/>
      <c r="D39316" s="294"/>
      <c r="E39316" s="294"/>
      <c r="F39316" s="294"/>
    </row>
    <row r="39317">
      <c r="A39317" s="294" t="s">
        <v>45128</v>
      </c>
      <c r="B39317" s="294"/>
      <c r="C39317" s="294"/>
      <c r="D39317" s="294"/>
      <c r="E39317" s="294"/>
      <c r="F39317" s="294"/>
    </row>
    <row r="39318">
      <c r="A39318" s="294" t="s">
        <v>45129</v>
      </c>
      <c r="B39318" s="294"/>
      <c r="C39318" s="294"/>
      <c r="D39318" s="294"/>
      <c r="E39318" s="294"/>
      <c r="F39318" s="294"/>
    </row>
    <row r="39319">
      <c r="A39319" s="294"/>
      <c r="B39319" s="294"/>
      <c r="C39319" s="294"/>
      <c r="D39319" s="294"/>
      <c r="E39319" s="294"/>
      <c r="F39319" s="294"/>
    </row>
    <row r="39320">
      <c r="A39320" s="294" t="s">
        <v>45130</v>
      </c>
      <c r="B39320" s="294"/>
      <c r="C39320" s="294"/>
      <c r="D39320" s="294"/>
      <c r="E39320" s="294"/>
      <c r="F39320" s="294"/>
    </row>
    <row r="39321">
      <c r="A39321" s="294"/>
      <c r="B39321" s="294"/>
      <c r="C39321" s="294"/>
      <c r="D39321" s="294"/>
      <c r="E39321" s="294"/>
      <c r="F39321" s="294"/>
    </row>
    <row r="39322">
      <c r="A39322" s="294" t="s">
        <v>45131</v>
      </c>
      <c r="B39322" s="294"/>
      <c r="C39322" s="294"/>
      <c r="D39322" s="294"/>
      <c r="E39322" s="294"/>
      <c r="F39322" s="294"/>
    </row>
    <row r="39323">
      <c r="A39323" s="294" t="s">
        <v>45132</v>
      </c>
      <c r="B39323" s="294"/>
      <c r="C39323" s="294"/>
      <c r="D39323" s="294"/>
      <c r="E39323" s="294"/>
      <c r="F39323" s="294"/>
    </row>
    <row r="39324">
      <c r="A39324" s="294" t="s">
        <v>45133</v>
      </c>
      <c r="B39324" s="294"/>
      <c r="C39324" s="294"/>
      <c r="D39324" s="294"/>
      <c r="E39324" s="294"/>
      <c r="F39324" s="294"/>
    </row>
    <row r="39325">
      <c r="A39325" s="294" t="s">
        <v>45134</v>
      </c>
      <c r="B39325" s="294"/>
      <c r="C39325" s="294"/>
      <c r="D39325" s="294"/>
      <c r="E39325" s="294"/>
      <c r="F39325" s="294"/>
    </row>
    <row r="39326">
      <c r="A39326" s="294" t="s">
        <v>45135</v>
      </c>
      <c r="B39326" s="294"/>
      <c r="C39326" s="294"/>
      <c r="D39326" s="294"/>
      <c r="E39326" s="294"/>
      <c r="F39326" s="294"/>
    </row>
    <row r="39327">
      <c r="A39327" s="294"/>
      <c r="B39327" s="294"/>
      <c r="C39327" s="294"/>
      <c r="D39327" s="294"/>
      <c r="E39327" s="294"/>
      <c r="F39327" s="294"/>
    </row>
    <row r="39328">
      <c r="A39328" s="294" t="s">
        <v>21708</v>
      </c>
      <c r="B39328" s="294"/>
      <c r="C39328" s="294"/>
      <c r="D39328" s="294"/>
      <c r="E39328" s="294"/>
      <c r="F39328" s="294"/>
    </row>
    <row r="39329">
      <c r="A39329" s="294"/>
      <c r="B39329" s="294"/>
      <c r="C39329" s="294"/>
      <c r="D39329" s="294"/>
      <c r="E39329" s="294"/>
      <c r="F39329" s="294"/>
    </row>
    <row r="39330">
      <c r="A39330" s="294" t="s">
        <v>21342</v>
      </c>
      <c r="B39330" s="294"/>
      <c r="C39330" s="294"/>
      <c r="D39330" s="294"/>
      <c r="E39330" s="294"/>
      <c r="F39330" s="294"/>
    </row>
    <row r="39331">
      <c r="A39331" s="294" t="str">
        <f>ARRAY_CONSTRAIN(ARRAYFORMULA(-Jatyadi Taila / Jatyadi ghrita – for healing fissures), 1, 1)</f>
        <v>#ERROR!</v>
      </c>
      <c r="B39331" s="294"/>
      <c r="C39331" s="294"/>
      <c r="D39331" s="294"/>
      <c r="E39331" s="294"/>
      <c r="F39331" s="294"/>
    </row>
    <row r="39332">
      <c r="A39332" s="294" t="str">
        <f>ARRAY_CONSTRAIN(ARRAYFORMULA(-Ropana Taila – if there is Rakta srava), 1, 1)</f>
        <v>#ERROR!</v>
      </c>
      <c r="B39332" s="294"/>
      <c r="C39332" s="294"/>
      <c r="D39332" s="294"/>
      <c r="E39332" s="294"/>
      <c r="F39332" s="294"/>
    </row>
    <row r="39333">
      <c r="A39333" s="294" t="str">
        <f>ARRAY_CONSTRAIN(ARRAYFORMULA(-Shata Dhauta ghrita – Excellent for dryness and cracks), 1, 1)</f>
        <v>#ERROR!</v>
      </c>
      <c r="B39333" s="294"/>
      <c r="C39333" s="294"/>
      <c r="D39333" s="294"/>
      <c r="E39333" s="294"/>
      <c r="F39333" s="294"/>
    </row>
    <row r="39334">
      <c r="A39334" s="294" t="str">
        <f>ARRAY_CONSTRAIN(ARRAYFORMULA(-Tila Taila + Haridra + Yashtimadhu churna Lepa), 1, 1)</f>
        <v>#ERROR!</v>
      </c>
      <c r="B39334" s="294"/>
      <c r="C39334" s="294"/>
      <c r="D39334" s="294"/>
      <c r="E39334" s="294"/>
      <c r="F39334" s="294"/>
    </row>
    <row r="39335">
      <c r="A39335" s="294" t="str">
        <f>ARRAY_CONSTRAIN(ARRAYFORMULA(-Karanjadi Taila in infectedcracks), 1, 1)</f>
        <v>#ERROR!</v>
      </c>
      <c r="B39335" s="294"/>
      <c r="C39335" s="294"/>
      <c r="D39335" s="294"/>
      <c r="E39335" s="294"/>
      <c r="F39335" s="294"/>
    </row>
    <row r="39336">
      <c r="A39336" s="294" t="s">
        <v>21336</v>
      </c>
      <c r="B39336" s="294"/>
      <c r="C39336" s="294"/>
      <c r="D39336" s="294"/>
      <c r="E39336" s="294"/>
      <c r="F39336" s="294"/>
    </row>
    <row r="39337">
      <c r="A39337" s="294" t="str">
        <f>ARRAY_CONSTRAIN(ARRAYFORMULA(-Guggulu tiktaka ghritam – for deep-seated cracks and Vata-Rakta), 1, 1)</f>
        <v>#ERROR!</v>
      </c>
      <c r="B39337" s="294"/>
      <c r="C39337" s="294"/>
      <c r="D39337" s="294"/>
      <c r="E39337" s="294"/>
      <c r="F39337" s="294"/>
    </row>
    <row r="39338">
      <c r="A39338" s="294" t="str">
        <f>ARRAY_CONSTRAIN(ARRAYFORMULA(-Gandhaka Rasayana – in infected or chronic cases), 1, 1)</f>
        <v>#ERROR!</v>
      </c>
      <c r="B39338" s="294"/>
      <c r="C39338" s="294"/>
      <c r="D39338" s="294"/>
      <c r="E39338" s="294"/>
      <c r="F39338" s="294"/>
    </row>
    <row r="39339">
      <c r="A39339" s="294" t="str">
        <f t="array" ref="A39339">-MahatiktaGhrita</f>
        <v>#NAME?</v>
      </c>
      <c r="B39339" s="294"/>
      <c r="C39339" s="294"/>
      <c r="D39339" s="294"/>
      <c r="E39339" s="294"/>
      <c r="F39339" s="294"/>
    </row>
    <row r="39340">
      <c r="A39340" s="294" t="s">
        <v>45136</v>
      </c>
      <c r="B39340" s="294"/>
      <c r="C39340" s="294"/>
      <c r="D39340" s="294"/>
      <c r="E39340" s="294"/>
      <c r="F39340" s="294"/>
    </row>
    <row r="39341">
      <c r="A39341" s="294" t="str">
        <f>ARRAY_CONSTRAIN(ARRAYFORMULA(-Dailyapplication of Taila(e.g., Kumari Taila, Nalpamara Taila)), 1, 1)</f>
        <v>#ERROR!</v>
      </c>
      <c r="B39341" s="294"/>
      <c r="C39341" s="294"/>
      <c r="D39341" s="294"/>
      <c r="E39341" s="294"/>
      <c r="F39341" s="294"/>
    </row>
    <row r="39342">
      <c r="A39342" s="294" t="str">
        <f>ARRAY_CONSTRAIN(ARRAYFORMULA(-Use of herbal Foot soaks: Triphala decoction + warmwater), 1, 1)</f>
        <v>#ERROR!</v>
      </c>
      <c r="B39342" s="294"/>
      <c r="C39342" s="294"/>
      <c r="D39342" s="294"/>
      <c r="E39342" s="294"/>
      <c r="F39342" s="294"/>
    </row>
    <row r="39343">
      <c r="A39343" s="294" t="s">
        <v>45137</v>
      </c>
      <c r="B39343" s="294"/>
      <c r="C39343" s="294"/>
      <c r="D39343" s="294"/>
      <c r="E39343" s="294"/>
      <c r="F39343" s="294"/>
    </row>
    <row r="39344">
      <c r="A39344" s="294" t="s">
        <v>45138</v>
      </c>
      <c r="B39344" s="294"/>
      <c r="C39344" s="294"/>
      <c r="D39344" s="294"/>
      <c r="E39344" s="294"/>
      <c r="F39344" s="294"/>
    </row>
    <row r="39345">
      <c r="A39345" s="294" t="s">
        <v>45139</v>
      </c>
      <c r="B39345" s="294"/>
      <c r="C39345" s="294"/>
      <c r="D39345" s="294"/>
      <c r="E39345" s="294"/>
      <c r="F39345" s="294"/>
    </row>
    <row r="39346">
      <c r="A39346" s="294" t="s">
        <v>45140</v>
      </c>
      <c r="B39346" s="294"/>
      <c r="C39346" s="294"/>
      <c r="D39346" s="294"/>
      <c r="E39346" s="294"/>
      <c r="F39346" s="294"/>
    </row>
    <row r="39347">
      <c r="A39347" s="294" t="s">
        <v>45141</v>
      </c>
      <c r="B39347" s="294"/>
      <c r="C39347" s="294"/>
      <c r="D39347" s="294"/>
      <c r="E39347" s="294"/>
      <c r="F39347" s="294"/>
    </row>
    <row r="39348">
      <c r="A39348" s="294"/>
      <c r="B39348" s="294"/>
      <c r="C39348" s="294"/>
      <c r="D39348" s="294"/>
      <c r="E39348" s="294"/>
      <c r="F39348" s="294"/>
    </row>
    <row r="39349">
      <c r="A39349" s="294"/>
      <c r="B39349" s="294"/>
      <c r="C39349" s="294"/>
      <c r="D39349" s="294"/>
      <c r="E39349" s="294"/>
      <c r="F39349" s="294"/>
    </row>
    <row r="39350">
      <c r="A39350" s="294" t="s">
        <v>41927</v>
      </c>
      <c r="B39350" s="294"/>
      <c r="C39350" s="294"/>
      <c r="D39350" s="294"/>
      <c r="E39350" s="294"/>
      <c r="F39350" s="294"/>
    </row>
    <row r="39351">
      <c r="A39351" s="294" t="s">
        <v>45142</v>
      </c>
      <c r="B39351" s="294"/>
      <c r="C39351" s="294"/>
      <c r="D39351" s="294"/>
      <c r="E39351" s="294"/>
      <c r="F39351" s="294"/>
    </row>
    <row r="39352">
      <c r="A39352" s="294" t="s">
        <v>21618</v>
      </c>
      <c r="B39352" s="294"/>
      <c r="C39352" s="294"/>
      <c r="D39352" s="294"/>
      <c r="E39352" s="294"/>
      <c r="F39352" s="294"/>
    </row>
    <row r="39353">
      <c r="A39353" s="294" t="s">
        <v>45143</v>
      </c>
      <c r="B39353" s="294"/>
      <c r="C39353" s="294"/>
      <c r="D39353" s="294"/>
      <c r="E39353" s="294"/>
      <c r="F39353" s="294"/>
    </row>
    <row r="39354">
      <c r="A39354" s="294"/>
      <c r="B39354" s="294"/>
      <c r="C39354" s="294"/>
      <c r="D39354" s="294"/>
      <c r="E39354" s="294"/>
      <c r="F39354" s="294"/>
    </row>
    <row r="39355">
      <c r="A39355" s="294" t="s">
        <v>22512</v>
      </c>
      <c r="B39355" s="294"/>
      <c r="C39355" s="294"/>
      <c r="D39355" s="294"/>
      <c r="E39355" s="294"/>
      <c r="F39355" s="294"/>
    </row>
    <row r="39356">
      <c r="A39356" s="294" t="s">
        <v>24873</v>
      </c>
      <c r="B39356" s="294"/>
      <c r="C39356" s="294"/>
      <c r="D39356" s="294"/>
      <c r="E39356" s="294"/>
      <c r="F39356" s="294"/>
    </row>
    <row r="39357">
      <c r="A39357" s="294"/>
      <c r="B39357" s="294"/>
      <c r="C39357" s="294"/>
      <c r="D39357" s="294"/>
      <c r="E39357" s="294"/>
      <c r="F39357" s="294"/>
    </row>
    <row r="39358">
      <c r="A39358" s="294" t="s">
        <v>35624</v>
      </c>
      <c r="B39358" s="294"/>
      <c r="C39358" s="294"/>
      <c r="D39358" s="294"/>
      <c r="E39358" s="294"/>
      <c r="F39358" s="294"/>
    </row>
    <row r="39359">
      <c r="A39359" s="294" t="s">
        <v>35625</v>
      </c>
      <c r="B39359" s="294"/>
      <c r="C39359" s="294"/>
      <c r="D39359" s="294"/>
      <c r="E39359" s="294"/>
      <c r="F39359" s="294"/>
    </row>
    <row r="39360">
      <c r="A39360" s="294" t="s">
        <v>35626</v>
      </c>
      <c r="B39360" s="294"/>
      <c r="C39360" s="294"/>
      <c r="D39360" s="294"/>
      <c r="E39360" s="294"/>
      <c r="F39360" s="294"/>
    </row>
    <row r="39361">
      <c r="A39361" s="294" t="s">
        <v>35627</v>
      </c>
      <c r="B39361" s="294"/>
      <c r="C39361" s="294"/>
      <c r="D39361" s="294"/>
      <c r="E39361" s="294"/>
      <c r="F39361" s="294"/>
    </row>
    <row r="39362">
      <c r="A39362" s="294" t="s">
        <v>35628</v>
      </c>
      <c r="B39362" s="294"/>
      <c r="C39362" s="294"/>
      <c r="D39362" s="294"/>
      <c r="E39362" s="294"/>
      <c r="F39362" s="294"/>
    </row>
    <row r="39363">
      <c r="A39363" s="294" t="s">
        <v>35629</v>
      </c>
      <c r="B39363" s="294"/>
      <c r="C39363" s="294"/>
      <c r="D39363" s="294"/>
      <c r="E39363" s="294"/>
      <c r="F39363" s="294"/>
    </row>
    <row r="39364">
      <c r="A39364" s="294" t="s">
        <v>35630</v>
      </c>
      <c r="B39364" s="294"/>
      <c r="C39364" s="294"/>
      <c r="D39364" s="294"/>
      <c r="E39364" s="294"/>
      <c r="F39364" s="294"/>
    </row>
    <row r="39365">
      <c r="A39365" s="294"/>
      <c r="B39365" s="294"/>
      <c r="C39365" s="294"/>
      <c r="D39365" s="294"/>
      <c r="E39365" s="294"/>
      <c r="F39365" s="294"/>
    </row>
    <row r="39366">
      <c r="A39366" s="294" t="s">
        <v>23148</v>
      </c>
      <c r="B39366" s="294"/>
      <c r="C39366" s="294"/>
      <c r="D39366" s="294"/>
      <c r="E39366" s="294"/>
      <c r="F39366" s="294"/>
    </row>
    <row r="39367">
      <c r="A39367" s="294" t="s">
        <v>23149</v>
      </c>
      <c r="B39367" s="294"/>
      <c r="C39367" s="294"/>
      <c r="D39367" s="294"/>
      <c r="E39367" s="294"/>
      <c r="F39367" s="294"/>
    </row>
    <row r="39368">
      <c r="A39368" s="294"/>
      <c r="B39368" s="294"/>
      <c r="C39368" s="294"/>
      <c r="D39368" s="294"/>
      <c r="E39368" s="294"/>
      <c r="F39368" s="294"/>
    </row>
    <row r="39369">
      <c r="A39369" s="294" t="s">
        <v>35631</v>
      </c>
      <c r="B39369" s="294"/>
      <c r="C39369" s="294"/>
      <c r="D39369" s="294"/>
      <c r="E39369" s="294"/>
      <c r="F39369" s="294"/>
    </row>
    <row r="39370">
      <c r="A39370" s="294" t="s">
        <v>35632</v>
      </c>
      <c r="B39370" s="294"/>
      <c r="C39370" s="294"/>
      <c r="D39370" s="294"/>
      <c r="E39370" s="294"/>
      <c r="F39370" s="294"/>
    </row>
    <row r="39371">
      <c r="A39371" s="294" t="s">
        <v>35633</v>
      </c>
      <c r="B39371" s="294"/>
      <c r="C39371" s="294"/>
      <c r="D39371" s="294"/>
      <c r="E39371" s="294"/>
      <c r="F39371" s="294"/>
    </row>
    <row r="39372">
      <c r="A39372" s="294" t="s">
        <v>35634</v>
      </c>
      <c r="B39372" s="294"/>
      <c r="C39372" s="294"/>
      <c r="D39372" s="294"/>
      <c r="E39372" s="294"/>
      <c r="F39372" s="294"/>
    </row>
    <row r="39373">
      <c r="A39373" s="294" t="s">
        <v>35635</v>
      </c>
      <c r="B39373" s="294"/>
      <c r="C39373" s="294"/>
      <c r="D39373" s="294"/>
      <c r="E39373" s="294"/>
      <c r="F39373" s="294"/>
    </row>
    <row r="39374">
      <c r="A39374" s="294"/>
      <c r="B39374" s="294"/>
      <c r="C39374" s="294"/>
      <c r="D39374" s="294"/>
      <c r="E39374" s="294"/>
      <c r="F39374" s="294"/>
    </row>
    <row r="39375">
      <c r="A39375" s="294" t="s">
        <v>25691</v>
      </c>
      <c r="B39375" s="294"/>
      <c r="C39375" s="294"/>
      <c r="D39375" s="294"/>
      <c r="E39375" s="294"/>
      <c r="F39375" s="294"/>
    </row>
    <row r="39376">
      <c r="A39376" s="294" t="s">
        <v>23813</v>
      </c>
      <c r="B39376" s="294"/>
      <c r="C39376" s="294"/>
      <c r="D39376" s="294"/>
      <c r="E39376" s="294"/>
      <c r="F39376" s="294"/>
    </row>
    <row r="39377">
      <c r="A39377" s="294"/>
      <c r="B39377" s="294"/>
      <c r="C39377" s="294"/>
      <c r="D39377" s="294"/>
      <c r="E39377" s="294"/>
      <c r="F39377" s="294"/>
    </row>
    <row r="39378">
      <c r="A39378" s="294" t="s">
        <v>35636</v>
      </c>
      <c r="B39378" s="294"/>
      <c r="C39378" s="294"/>
      <c r="D39378" s="294"/>
      <c r="E39378" s="294"/>
      <c r="F39378" s="294"/>
    </row>
    <row r="39379">
      <c r="A39379" s="294" t="s">
        <v>35637</v>
      </c>
      <c r="B39379" s="294"/>
      <c r="C39379" s="294"/>
      <c r="D39379" s="294"/>
      <c r="E39379" s="294"/>
      <c r="F39379" s="294"/>
    </row>
    <row r="39380">
      <c r="A39380" s="294" t="s">
        <v>35638</v>
      </c>
      <c r="B39380" s="294"/>
      <c r="C39380" s="294"/>
      <c r="D39380" s="294"/>
      <c r="E39380" s="294"/>
      <c r="F39380" s="294"/>
    </row>
    <row r="39381">
      <c r="A39381" s="294" t="s">
        <v>35639</v>
      </c>
      <c r="B39381" s="294"/>
      <c r="C39381" s="294"/>
      <c r="D39381" s="294"/>
      <c r="E39381" s="294"/>
      <c r="F39381" s="294"/>
    </row>
    <row r="39382">
      <c r="A39382" s="294" t="s">
        <v>35640</v>
      </c>
      <c r="B39382" s="294"/>
      <c r="C39382" s="294"/>
      <c r="D39382" s="294"/>
      <c r="E39382" s="294"/>
      <c r="F39382" s="294"/>
    </row>
    <row r="39383">
      <c r="A39383" s="294" t="s">
        <v>35641</v>
      </c>
      <c r="B39383" s="294"/>
      <c r="C39383" s="294"/>
      <c r="D39383" s="294"/>
      <c r="E39383" s="294"/>
      <c r="F39383" s="294"/>
    </row>
    <row r="39384">
      <c r="A39384" s="294" t="s">
        <v>35642</v>
      </c>
      <c r="B39384" s="294"/>
      <c r="C39384" s="294"/>
      <c r="D39384" s="294"/>
      <c r="E39384" s="294"/>
      <c r="F39384" s="294"/>
    </row>
    <row r="39385">
      <c r="A39385" s="294"/>
      <c r="B39385" s="294"/>
      <c r="C39385" s="294"/>
      <c r="D39385" s="294"/>
      <c r="E39385" s="294"/>
      <c r="F39385" s="294"/>
    </row>
    <row r="39386">
      <c r="A39386" s="294" t="s">
        <v>21401</v>
      </c>
      <c r="B39386" s="294"/>
      <c r="C39386" s="294"/>
      <c r="D39386" s="294"/>
      <c r="E39386" s="294"/>
      <c r="F39386" s="294"/>
    </row>
    <row r="39387">
      <c r="A39387" s="294"/>
      <c r="B39387" s="294"/>
      <c r="C39387" s="294"/>
      <c r="D39387" s="294"/>
      <c r="E39387" s="294"/>
      <c r="F39387" s="294"/>
    </row>
    <row r="39388">
      <c r="A39388" s="294" t="s">
        <v>35643</v>
      </c>
      <c r="B39388" s="294"/>
      <c r="C39388" s="294"/>
      <c r="D39388" s="294"/>
      <c r="E39388" s="294"/>
      <c r="F39388" s="294"/>
    </row>
    <row r="39389">
      <c r="A39389" s="294" t="s">
        <v>27102</v>
      </c>
      <c r="B39389" s="294"/>
      <c r="C39389" s="294"/>
      <c r="D39389" s="294"/>
      <c r="E39389" s="294"/>
      <c r="F39389" s="294"/>
    </row>
    <row r="39390">
      <c r="A39390" s="294" t="s">
        <v>35644</v>
      </c>
      <c r="B39390" s="294"/>
      <c r="C39390" s="294"/>
      <c r="D39390" s="294"/>
      <c r="E39390" s="294"/>
      <c r="F39390" s="294"/>
    </row>
    <row r="39391">
      <c r="A39391" s="294" t="s">
        <v>35645</v>
      </c>
      <c r="B39391" s="294"/>
      <c r="C39391" s="294"/>
      <c r="D39391" s="294"/>
      <c r="E39391" s="294"/>
      <c r="F39391" s="294"/>
    </row>
    <row r="39392">
      <c r="A39392" s="294" t="s">
        <v>35646</v>
      </c>
      <c r="B39392" s="294"/>
      <c r="C39392" s="294"/>
      <c r="D39392" s="294"/>
      <c r="E39392" s="294"/>
      <c r="F39392" s="294"/>
    </row>
    <row r="39393">
      <c r="A39393" s="294" t="s">
        <v>35647</v>
      </c>
      <c r="B39393" s="294"/>
      <c r="C39393" s="294"/>
      <c r="D39393" s="294"/>
      <c r="E39393" s="294"/>
      <c r="F39393" s="294"/>
    </row>
    <row r="39394">
      <c r="A39394" s="294" t="s">
        <v>35648</v>
      </c>
      <c r="B39394" s="294"/>
      <c r="C39394" s="294"/>
      <c r="D39394" s="294"/>
      <c r="E39394" s="294"/>
      <c r="F39394" s="294"/>
    </row>
    <row r="39395">
      <c r="A39395" s="294" t="s">
        <v>35649</v>
      </c>
      <c r="B39395" s="294"/>
      <c r="C39395" s="294"/>
      <c r="D39395" s="294"/>
      <c r="E39395" s="294"/>
      <c r="F39395" s="294"/>
    </row>
    <row r="39396">
      <c r="A39396" s="294"/>
      <c r="B39396" s="294"/>
      <c r="C39396" s="294"/>
      <c r="D39396" s="294"/>
      <c r="E39396" s="294"/>
      <c r="F39396" s="294"/>
    </row>
    <row r="39397">
      <c r="A39397" s="294" t="s">
        <v>22239</v>
      </c>
      <c r="B39397" s="294"/>
      <c r="C39397" s="294"/>
      <c r="D39397" s="294"/>
      <c r="E39397" s="294"/>
      <c r="F39397" s="294"/>
    </row>
    <row r="39398">
      <c r="A39398" s="294"/>
      <c r="B39398" s="294"/>
      <c r="C39398" s="294"/>
      <c r="D39398" s="294"/>
      <c r="E39398" s="294"/>
      <c r="F39398" s="294"/>
    </row>
    <row r="39399">
      <c r="A39399" s="294" t="s">
        <v>35650</v>
      </c>
      <c r="B39399" s="294"/>
      <c r="C39399" s="294"/>
      <c r="D39399" s="294"/>
      <c r="E39399" s="294"/>
      <c r="F39399" s="294"/>
    </row>
    <row r="39400">
      <c r="A39400" s="294" t="s">
        <v>35651</v>
      </c>
      <c r="B39400" s="294"/>
      <c r="C39400" s="294"/>
      <c r="D39400" s="294"/>
      <c r="E39400" s="294"/>
      <c r="F39400" s="294"/>
    </row>
    <row r="39401">
      <c r="A39401" s="294" t="s">
        <v>35652</v>
      </c>
      <c r="B39401" s="294"/>
      <c r="C39401" s="294"/>
      <c r="D39401" s="294"/>
      <c r="E39401" s="294"/>
      <c r="F39401" s="294"/>
    </row>
    <row r="39402">
      <c r="A39402" s="294" t="s">
        <v>35653</v>
      </c>
      <c r="B39402" s="294"/>
      <c r="C39402" s="294"/>
      <c r="D39402" s="294"/>
      <c r="E39402" s="294"/>
      <c r="F39402" s="294"/>
    </row>
    <row r="39403">
      <c r="A39403" s="294" t="s">
        <v>35654</v>
      </c>
      <c r="B39403" s="294"/>
      <c r="C39403" s="294"/>
      <c r="D39403" s="294"/>
      <c r="E39403" s="294"/>
      <c r="F39403" s="294"/>
    </row>
    <row r="39404">
      <c r="A39404" s="294" t="s">
        <v>35655</v>
      </c>
      <c r="B39404" s="294"/>
      <c r="C39404" s="294"/>
      <c r="D39404" s="294"/>
      <c r="E39404" s="294"/>
      <c r="F39404" s="294"/>
    </row>
    <row r="39405">
      <c r="A39405" s="294" t="s">
        <v>35656</v>
      </c>
      <c r="B39405" s="294"/>
      <c r="C39405" s="294"/>
      <c r="D39405" s="294"/>
      <c r="E39405" s="294"/>
      <c r="F39405" s="294"/>
    </row>
    <row r="39406">
      <c r="A39406" s="294" t="s">
        <v>35657</v>
      </c>
      <c r="B39406" s="294"/>
      <c r="C39406" s="294"/>
      <c r="D39406" s="294"/>
      <c r="E39406" s="294"/>
      <c r="F39406" s="294"/>
    </row>
    <row r="39407">
      <c r="A39407" s="294" t="s">
        <v>35658</v>
      </c>
      <c r="B39407" s="294"/>
      <c r="C39407" s="294"/>
      <c r="D39407" s="294"/>
      <c r="E39407" s="294"/>
      <c r="F39407" s="294"/>
    </row>
    <row r="39408">
      <c r="A39408" s="294"/>
      <c r="B39408" s="294"/>
      <c r="C39408" s="294"/>
      <c r="D39408" s="294"/>
      <c r="E39408" s="294"/>
      <c r="F39408" s="294"/>
    </row>
    <row r="39409">
      <c r="A39409" s="294" t="s">
        <v>21990</v>
      </c>
      <c r="B39409" s="294"/>
      <c r="C39409" s="294"/>
      <c r="D39409" s="294"/>
      <c r="E39409" s="294"/>
      <c r="F39409" s="294"/>
    </row>
    <row r="39410">
      <c r="A39410" s="294"/>
      <c r="B39410" s="294"/>
      <c r="C39410" s="294"/>
      <c r="D39410" s="294"/>
      <c r="E39410" s="294"/>
      <c r="F39410" s="294"/>
    </row>
    <row r="39411">
      <c r="A39411" s="294" t="s">
        <v>35659</v>
      </c>
      <c r="B39411" s="294"/>
      <c r="C39411" s="294"/>
      <c r="D39411" s="294"/>
      <c r="E39411" s="294"/>
      <c r="F39411" s="294"/>
    </row>
    <row r="39412">
      <c r="A39412" s="294" t="s">
        <v>35660</v>
      </c>
      <c r="B39412" s="294"/>
      <c r="C39412" s="294"/>
      <c r="D39412" s="294"/>
      <c r="E39412" s="294"/>
      <c r="F39412" s="294"/>
    </row>
    <row r="39413">
      <c r="A39413" s="294" t="s">
        <v>35661</v>
      </c>
      <c r="B39413" s="294"/>
      <c r="C39413" s="294"/>
      <c r="D39413" s="294"/>
      <c r="E39413" s="294"/>
      <c r="F39413" s="294"/>
    </row>
    <row r="39414">
      <c r="A39414" s="294" t="s">
        <v>35662</v>
      </c>
      <c r="B39414" s="294"/>
      <c r="C39414" s="294"/>
      <c r="D39414" s="294"/>
      <c r="E39414" s="294"/>
      <c r="F39414" s="294"/>
    </row>
    <row r="39415">
      <c r="A39415" s="294" t="s">
        <v>35663</v>
      </c>
      <c r="B39415" s="294"/>
      <c r="C39415" s="294"/>
      <c r="D39415" s="294"/>
      <c r="E39415" s="294"/>
      <c r="F39415" s="294"/>
    </row>
    <row r="39416">
      <c r="A39416" s="294" t="s">
        <v>35664</v>
      </c>
      <c r="B39416" s="294"/>
      <c r="C39416" s="294"/>
      <c r="D39416" s="294"/>
      <c r="E39416" s="294"/>
      <c r="F39416" s="294"/>
    </row>
    <row r="39417">
      <c r="A39417" s="294" t="s">
        <v>35665</v>
      </c>
      <c r="B39417" s="294"/>
      <c r="C39417" s="294"/>
      <c r="D39417" s="294"/>
      <c r="E39417" s="294"/>
      <c r="F39417" s="294"/>
    </row>
    <row r="39418">
      <c r="A39418" s="294" t="s">
        <v>35666</v>
      </c>
      <c r="B39418" s="294"/>
      <c r="C39418" s="294"/>
      <c r="D39418" s="294"/>
      <c r="E39418" s="294"/>
      <c r="F39418" s="294"/>
    </row>
    <row r="39419">
      <c r="A39419" s="294" t="s">
        <v>35667</v>
      </c>
      <c r="B39419" s="294"/>
      <c r="C39419" s="294"/>
      <c r="D39419" s="294"/>
      <c r="E39419" s="294"/>
      <c r="F39419" s="294"/>
    </row>
    <row r="39420">
      <c r="A39420" s="294" t="s">
        <v>35668</v>
      </c>
      <c r="B39420" s="294"/>
      <c r="C39420" s="294"/>
      <c r="D39420" s="294"/>
      <c r="E39420" s="294"/>
      <c r="F39420" s="294"/>
    </row>
    <row r="39421">
      <c r="A39421" s="294" t="s">
        <v>41351</v>
      </c>
      <c r="B39421" s="294"/>
      <c r="C39421" s="294"/>
      <c r="D39421" s="294"/>
      <c r="E39421" s="294"/>
      <c r="F39421" s="294"/>
    </row>
    <row r="39422">
      <c r="A39422" s="294" t="s">
        <v>45144</v>
      </c>
      <c r="B39422" s="294"/>
      <c r="C39422" s="294"/>
      <c r="D39422" s="294"/>
      <c r="E39422" s="294"/>
      <c r="F39422" s="294"/>
    </row>
    <row r="39423">
      <c r="A39423" s="294" t="s">
        <v>35670</v>
      </c>
      <c r="B39423" s="294"/>
      <c r="C39423" s="294"/>
      <c r="D39423" s="294"/>
      <c r="E39423" s="294"/>
      <c r="F39423" s="294"/>
    </row>
    <row r="39424">
      <c r="A39424" s="294" t="s">
        <v>35671</v>
      </c>
      <c r="B39424" s="294"/>
      <c r="C39424" s="294"/>
      <c r="D39424" s="294"/>
      <c r="E39424" s="294"/>
      <c r="F39424" s="294"/>
    </row>
    <row r="39425">
      <c r="A39425" s="294" t="s">
        <v>35672</v>
      </c>
      <c r="B39425" s="294"/>
      <c r="C39425" s="294"/>
      <c r="D39425" s="294"/>
      <c r="E39425" s="294"/>
      <c r="F39425" s="294"/>
    </row>
    <row r="39426">
      <c r="A39426" s="294"/>
      <c r="B39426" s="294"/>
      <c r="C39426" s="294"/>
      <c r="D39426" s="294"/>
      <c r="E39426" s="294"/>
      <c r="F39426" s="294"/>
    </row>
    <row r="39427">
      <c r="A39427" s="294"/>
      <c r="B39427" s="294"/>
      <c r="C39427" s="294"/>
      <c r="D39427" s="294"/>
      <c r="E39427" s="294"/>
      <c r="F39427" s="294"/>
    </row>
    <row r="39428">
      <c r="A39428" s="294" t="s">
        <v>41927</v>
      </c>
      <c r="B39428" s="294"/>
      <c r="C39428" s="294"/>
      <c r="D39428" s="294"/>
      <c r="E39428" s="294"/>
      <c r="F39428" s="294"/>
    </row>
    <row r="39429">
      <c r="A39429" s="294" t="s">
        <v>45145</v>
      </c>
      <c r="B39429" s="294"/>
      <c r="C39429" s="294"/>
      <c r="D39429" s="294"/>
      <c r="E39429" s="294"/>
      <c r="F39429" s="294"/>
    </row>
    <row r="39430">
      <c r="A39430" s="294" t="s">
        <v>21672</v>
      </c>
      <c r="B39430" s="294"/>
      <c r="C39430" s="294"/>
      <c r="D39430" s="294"/>
      <c r="E39430" s="294"/>
      <c r="F39430" s="294"/>
    </row>
    <row r="39431">
      <c r="A39431" s="294" t="s">
        <v>45143</v>
      </c>
      <c r="B39431" s="294"/>
      <c r="C39431" s="294"/>
      <c r="D39431" s="294"/>
      <c r="E39431" s="294"/>
      <c r="F39431" s="294"/>
    </row>
    <row r="39432">
      <c r="A39432" s="294"/>
      <c r="B39432" s="294"/>
      <c r="C39432" s="294"/>
      <c r="D39432" s="294"/>
      <c r="E39432" s="294"/>
      <c r="F39432" s="294"/>
    </row>
    <row r="39433">
      <c r="A39433" s="294" t="s">
        <v>24373</v>
      </c>
      <c r="B39433" s="294"/>
      <c r="C39433" s="294"/>
      <c r="D39433" s="294"/>
      <c r="E39433" s="294"/>
      <c r="F39433" s="294"/>
    </row>
    <row r="39434">
      <c r="A39434" s="294" t="s">
        <v>20470</v>
      </c>
      <c r="B39434" s="294"/>
      <c r="C39434" s="294"/>
      <c r="D39434" s="294"/>
      <c r="E39434" s="294"/>
      <c r="F39434" s="294"/>
    </row>
    <row r="39435">
      <c r="A39435" s="294"/>
      <c r="B39435" s="294"/>
      <c r="C39435" s="294"/>
      <c r="D39435" s="294"/>
      <c r="E39435" s="294"/>
      <c r="F39435" s="294"/>
    </row>
    <row r="39436">
      <c r="A39436" s="294" t="s">
        <v>35673</v>
      </c>
      <c r="B39436" s="294"/>
      <c r="C39436" s="294"/>
      <c r="D39436" s="294"/>
      <c r="E39436" s="294"/>
      <c r="F39436" s="294"/>
    </row>
    <row r="39437">
      <c r="A39437" s="294" t="s">
        <v>35674</v>
      </c>
      <c r="B39437" s="294"/>
      <c r="C39437" s="294"/>
      <c r="D39437" s="294"/>
      <c r="E39437" s="294"/>
      <c r="F39437" s="294"/>
    </row>
    <row r="39438">
      <c r="A39438" s="294" t="s">
        <v>35675</v>
      </c>
      <c r="B39438" s="294"/>
      <c r="C39438" s="294"/>
      <c r="D39438" s="294"/>
      <c r="E39438" s="294"/>
      <c r="F39438" s="294"/>
    </row>
    <row r="39439">
      <c r="A39439" s="294" t="s">
        <v>35676</v>
      </c>
      <c r="B39439" s="294"/>
      <c r="C39439" s="294"/>
      <c r="D39439" s="294"/>
      <c r="E39439" s="294"/>
      <c r="F39439" s="294"/>
    </row>
    <row r="39440">
      <c r="A39440" s="294" t="s">
        <v>35677</v>
      </c>
      <c r="B39440" s="294"/>
      <c r="C39440" s="294"/>
      <c r="D39440" s="294"/>
      <c r="E39440" s="294"/>
      <c r="F39440" s="294"/>
    </row>
    <row r="39441">
      <c r="A39441" s="294" t="s">
        <v>35678</v>
      </c>
      <c r="B39441" s="294"/>
      <c r="C39441" s="294"/>
      <c r="D39441" s="294"/>
      <c r="E39441" s="294"/>
      <c r="F39441" s="294"/>
    </row>
    <row r="39442">
      <c r="A39442" s="294" t="s">
        <v>35679</v>
      </c>
      <c r="B39442" s="294"/>
      <c r="C39442" s="294"/>
      <c r="D39442" s="294"/>
      <c r="E39442" s="294"/>
      <c r="F39442" s="294"/>
    </row>
    <row r="39443">
      <c r="A39443" s="294" t="s">
        <v>24587</v>
      </c>
      <c r="B39443" s="294"/>
      <c r="C39443" s="294"/>
      <c r="D39443" s="294"/>
      <c r="E39443" s="294"/>
      <c r="F39443" s="294"/>
    </row>
    <row r="39444">
      <c r="A39444" s="294" t="s">
        <v>35680</v>
      </c>
      <c r="B39444" s="294"/>
      <c r="C39444" s="294"/>
      <c r="D39444" s="294"/>
      <c r="E39444" s="294"/>
      <c r="F39444" s="294"/>
    </row>
    <row r="39445">
      <c r="A39445" s="294" t="s">
        <v>35681</v>
      </c>
      <c r="B39445" s="294"/>
      <c r="C39445" s="294"/>
      <c r="D39445" s="294"/>
      <c r="E39445" s="294"/>
      <c r="F39445" s="294"/>
    </row>
    <row r="39446">
      <c r="A39446" s="294"/>
      <c r="B39446" s="294"/>
      <c r="C39446" s="294"/>
      <c r="D39446" s="294"/>
      <c r="E39446" s="294"/>
      <c r="F39446" s="294"/>
    </row>
    <row r="39447">
      <c r="A39447" s="294"/>
      <c r="B39447" s="294"/>
      <c r="C39447" s="294"/>
      <c r="D39447" s="294"/>
      <c r="E39447" s="294"/>
      <c r="F39447" s="294"/>
    </row>
    <row r="39448">
      <c r="A39448" s="294" t="s">
        <v>25438</v>
      </c>
      <c r="B39448" s="294"/>
      <c r="C39448" s="294"/>
      <c r="D39448" s="294"/>
      <c r="E39448" s="294"/>
      <c r="F39448" s="294"/>
    </row>
    <row r="39449">
      <c r="A39449" s="294"/>
      <c r="B39449" s="294"/>
      <c r="C39449" s="294"/>
      <c r="D39449" s="294"/>
      <c r="E39449" s="294"/>
      <c r="F39449" s="294"/>
    </row>
    <row r="39450">
      <c r="A39450" s="294" t="s">
        <v>35682</v>
      </c>
      <c r="B39450" s="294"/>
      <c r="C39450" s="294"/>
      <c r="D39450" s="294"/>
      <c r="E39450" s="294"/>
      <c r="F39450" s="294"/>
    </row>
    <row r="39451">
      <c r="A39451" s="294" t="s">
        <v>35683</v>
      </c>
      <c r="B39451" s="294"/>
      <c r="C39451" s="294"/>
      <c r="D39451" s="294"/>
      <c r="E39451" s="294"/>
      <c r="F39451" s="294"/>
    </row>
    <row r="39452">
      <c r="A39452" s="294" t="s">
        <v>35684</v>
      </c>
      <c r="B39452" s="294"/>
      <c r="C39452" s="294"/>
      <c r="D39452" s="294"/>
      <c r="E39452" s="294"/>
      <c r="F39452" s="294"/>
    </row>
    <row r="39453">
      <c r="A39453" s="294" t="s">
        <v>35685</v>
      </c>
      <c r="B39453" s="294"/>
      <c r="C39453" s="294"/>
      <c r="D39453" s="294"/>
      <c r="E39453" s="294"/>
      <c r="F39453" s="294"/>
    </row>
    <row r="39454">
      <c r="A39454" s="294"/>
      <c r="B39454" s="294"/>
      <c r="C39454" s="294"/>
      <c r="D39454" s="294"/>
      <c r="E39454" s="294"/>
      <c r="F39454" s="294"/>
    </row>
    <row r="39455">
      <c r="A39455" s="294" t="s">
        <v>35686</v>
      </c>
      <c r="B39455" s="294"/>
      <c r="C39455" s="294"/>
      <c r="D39455" s="294"/>
      <c r="E39455" s="294"/>
      <c r="F39455" s="294"/>
    </row>
    <row r="39456">
      <c r="A39456" s="294" t="s">
        <v>35687</v>
      </c>
      <c r="B39456" s="294"/>
      <c r="C39456" s="294"/>
      <c r="D39456" s="294"/>
      <c r="E39456" s="294"/>
      <c r="F39456" s="294"/>
    </row>
    <row r="39457">
      <c r="A39457" s="294" t="s">
        <v>35688</v>
      </c>
      <c r="B39457" s="294"/>
      <c r="C39457" s="294"/>
      <c r="D39457" s="294"/>
      <c r="E39457" s="294"/>
      <c r="F39457" s="294"/>
    </row>
    <row r="39458">
      <c r="A39458" s="294" t="s">
        <v>35689</v>
      </c>
      <c r="B39458" s="294"/>
      <c r="C39458" s="294"/>
      <c r="D39458" s="294"/>
      <c r="E39458" s="294"/>
      <c r="F39458" s="294"/>
    </row>
    <row r="39459">
      <c r="A39459" s="294" t="s">
        <v>35690</v>
      </c>
      <c r="B39459" s="294"/>
      <c r="C39459" s="294"/>
      <c r="D39459" s="294"/>
      <c r="E39459" s="294"/>
      <c r="F39459" s="294"/>
    </row>
    <row r="39460">
      <c r="A39460" s="294" t="s">
        <v>35691</v>
      </c>
      <c r="B39460" s="294"/>
      <c r="C39460" s="294"/>
      <c r="D39460" s="294"/>
      <c r="E39460" s="294"/>
      <c r="F39460" s="294"/>
    </row>
    <row r="39461">
      <c r="A39461" s="294" t="s">
        <v>35692</v>
      </c>
      <c r="B39461" s="294"/>
      <c r="C39461" s="294"/>
      <c r="D39461" s="294"/>
      <c r="E39461" s="294"/>
      <c r="F39461" s="294"/>
    </row>
    <row r="39462">
      <c r="A39462" s="294" t="s">
        <v>35693</v>
      </c>
      <c r="B39462" s="294"/>
      <c r="C39462" s="294"/>
      <c r="D39462" s="294"/>
      <c r="E39462" s="294"/>
      <c r="F39462" s="294"/>
    </row>
    <row r="39463">
      <c r="A39463" s="294" t="s">
        <v>35694</v>
      </c>
      <c r="B39463" s="294"/>
      <c r="C39463" s="294"/>
      <c r="D39463" s="294"/>
      <c r="E39463" s="294"/>
      <c r="F39463" s="294"/>
    </row>
    <row r="39464">
      <c r="A39464" s="294" t="s">
        <v>35695</v>
      </c>
      <c r="B39464" s="294"/>
      <c r="C39464" s="294"/>
      <c r="D39464" s="294"/>
      <c r="E39464" s="294"/>
      <c r="F39464" s="294"/>
    </row>
    <row r="39465">
      <c r="A39465" s="294" t="s">
        <v>35696</v>
      </c>
      <c r="B39465" s="294"/>
      <c r="C39465" s="294"/>
      <c r="D39465" s="294"/>
      <c r="E39465" s="294"/>
      <c r="F39465" s="294"/>
    </row>
    <row r="39466">
      <c r="A39466" s="294"/>
      <c r="B39466" s="294"/>
      <c r="C39466" s="294"/>
      <c r="D39466" s="294"/>
      <c r="E39466" s="294"/>
      <c r="F39466" s="294"/>
    </row>
    <row r="39467">
      <c r="A39467" s="294" t="s">
        <v>23321</v>
      </c>
      <c r="B39467" s="294"/>
      <c r="C39467" s="294"/>
      <c r="D39467" s="294"/>
      <c r="E39467" s="294"/>
      <c r="F39467" s="294"/>
    </row>
    <row r="39468">
      <c r="A39468" s="294" t="s">
        <v>35697</v>
      </c>
      <c r="B39468" s="294"/>
      <c r="C39468" s="294"/>
      <c r="D39468" s="294"/>
      <c r="E39468" s="294"/>
      <c r="F39468" s="294"/>
    </row>
    <row r="39469">
      <c r="A39469" s="294"/>
      <c r="B39469" s="294"/>
      <c r="C39469" s="294"/>
      <c r="D39469" s="294"/>
      <c r="E39469" s="294"/>
      <c r="F39469" s="294"/>
    </row>
    <row r="39470">
      <c r="A39470" s="294" t="s">
        <v>35698</v>
      </c>
      <c r="B39470" s="294"/>
      <c r="C39470" s="294"/>
      <c r="D39470" s="294"/>
      <c r="E39470" s="294"/>
      <c r="F39470" s="294"/>
    </row>
    <row r="39471">
      <c r="A39471" s="294" t="s">
        <v>35699</v>
      </c>
      <c r="B39471" s="294"/>
      <c r="C39471" s="294"/>
      <c r="D39471" s="294"/>
      <c r="E39471" s="294"/>
      <c r="F39471" s="294"/>
    </row>
    <row r="39472">
      <c r="A39472" s="294" t="s">
        <v>35700</v>
      </c>
      <c r="B39472" s="294"/>
      <c r="C39472" s="294"/>
      <c r="D39472" s="294"/>
      <c r="E39472" s="294"/>
      <c r="F39472" s="294"/>
    </row>
    <row r="39473">
      <c r="A39473" s="294"/>
      <c r="B39473" s="294"/>
      <c r="C39473" s="294"/>
      <c r="D39473" s="294"/>
      <c r="E39473" s="294"/>
      <c r="F39473" s="294"/>
    </row>
    <row r="39474">
      <c r="A39474" s="294" t="s">
        <v>23771</v>
      </c>
      <c r="B39474" s="294"/>
      <c r="C39474" s="294"/>
      <c r="D39474" s="294"/>
      <c r="E39474" s="294"/>
      <c r="F39474" s="294"/>
    </row>
    <row r="39475">
      <c r="A39475" s="294" t="s">
        <v>26598</v>
      </c>
      <c r="B39475" s="294"/>
      <c r="C39475" s="294"/>
      <c r="D39475" s="294"/>
      <c r="E39475" s="294"/>
      <c r="F39475" s="294"/>
    </row>
    <row r="39476">
      <c r="A39476" s="294"/>
      <c r="B39476" s="294"/>
      <c r="C39476" s="294"/>
      <c r="D39476" s="294"/>
      <c r="E39476" s="294"/>
      <c r="F39476" s="294"/>
    </row>
    <row r="39477">
      <c r="A39477" s="294" t="s">
        <v>35701</v>
      </c>
      <c r="B39477" s="294"/>
      <c r="C39477" s="294"/>
      <c r="D39477" s="294"/>
      <c r="E39477" s="294"/>
      <c r="F39477" s="294"/>
    </row>
    <row r="39478">
      <c r="A39478" s="294" t="s">
        <v>35702</v>
      </c>
      <c r="B39478" s="294"/>
      <c r="C39478" s="294"/>
      <c r="D39478" s="294"/>
      <c r="E39478" s="294"/>
      <c r="F39478" s="294"/>
    </row>
    <row r="39479">
      <c r="A39479" s="294" t="s">
        <v>35703</v>
      </c>
      <c r="B39479" s="294"/>
      <c r="C39479" s="294"/>
      <c r="D39479" s="294"/>
      <c r="E39479" s="294"/>
      <c r="F39479" s="294"/>
    </row>
    <row r="39480">
      <c r="A39480" s="294"/>
      <c r="B39480" s="294"/>
      <c r="C39480" s="294"/>
      <c r="D39480" s="294"/>
      <c r="E39480" s="294"/>
      <c r="F39480" s="294"/>
    </row>
    <row r="39481">
      <c r="A39481" s="294" t="s">
        <v>27522</v>
      </c>
      <c r="B39481" s="294"/>
      <c r="C39481" s="294"/>
      <c r="D39481" s="294"/>
      <c r="E39481" s="294"/>
      <c r="F39481" s="294"/>
    </row>
    <row r="39482">
      <c r="A39482" s="294" t="s">
        <v>25456</v>
      </c>
      <c r="B39482" s="294"/>
      <c r="C39482" s="294"/>
      <c r="D39482" s="294"/>
      <c r="E39482" s="294"/>
      <c r="F39482" s="294"/>
    </row>
    <row r="39483">
      <c r="A39483" s="294"/>
      <c r="B39483" s="294"/>
      <c r="C39483" s="294"/>
      <c r="D39483" s="294"/>
      <c r="E39483" s="294"/>
      <c r="F39483" s="294"/>
    </row>
    <row r="39484">
      <c r="A39484" s="294" t="s">
        <v>35704</v>
      </c>
      <c r="B39484" s="294"/>
      <c r="C39484" s="294"/>
      <c r="D39484" s="294"/>
      <c r="E39484" s="294"/>
      <c r="F39484" s="294"/>
    </row>
    <row r="39485">
      <c r="A39485" s="294" t="s">
        <v>35705</v>
      </c>
      <c r="B39485" s="294"/>
      <c r="C39485" s="294"/>
      <c r="D39485" s="294"/>
      <c r="E39485" s="294"/>
      <c r="F39485" s="294"/>
    </row>
    <row r="39486">
      <c r="A39486" s="294" t="s">
        <v>35706</v>
      </c>
      <c r="B39486" s="294"/>
      <c r="C39486" s="294"/>
      <c r="D39486" s="294"/>
      <c r="E39486" s="294"/>
      <c r="F39486" s="294"/>
    </row>
    <row r="39487">
      <c r="A39487" s="294" t="s">
        <v>35707</v>
      </c>
      <c r="B39487" s="294"/>
      <c r="C39487" s="294"/>
      <c r="D39487" s="294"/>
      <c r="E39487" s="294"/>
      <c r="F39487" s="294"/>
    </row>
    <row r="39488">
      <c r="A39488" s="294" t="s">
        <v>35708</v>
      </c>
      <c r="B39488" s="294"/>
      <c r="C39488" s="294"/>
      <c r="D39488" s="294"/>
      <c r="E39488" s="294"/>
      <c r="F39488" s="294"/>
    </row>
    <row r="39489">
      <c r="A39489" s="294" t="s">
        <v>35709</v>
      </c>
      <c r="B39489" s="294"/>
      <c r="C39489" s="294"/>
      <c r="D39489" s="294"/>
      <c r="E39489" s="294"/>
      <c r="F39489" s="294"/>
    </row>
    <row r="39490">
      <c r="A39490" s="294" t="s">
        <v>35710</v>
      </c>
      <c r="B39490" s="294"/>
      <c r="C39490" s="294"/>
      <c r="D39490" s="294"/>
      <c r="E39490" s="294"/>
      <c r="F39490" s="294"/>
    </row>
    <row r="39491">
      <c r="A39491" s="294" t="s">
        <v>35711</v>
      </c>
      <c r="B39491" s="294"/>
      <c r="C39491" s="294"/>
      <c r="D39491" s="294"/>
      <c r="E39491" s="294"/>
      <c r="F39491" s="294"/>
    </row>
    <row r="39492">
      <c r="A39492" s="294" t="s">
        <v>35712</v>
      </c>
      <c r="B39492" s="294"/>
      <c r="C39492" s="294"/>
      <c r="D39492" s="294"/>
      <c r="E39492" s="294"/>
      <c r="F39492" s="294"/>
    </row>
    <row r="39493">
      <c r="A39493" s="294" t="s">
        <v>35713</v>
      </c>
      <c r="B39493" s="294"/>
      <c r="C39493" s="294"/>
      <c r="D39493" s="294"/>
      <c r="E39493" s="294"/>
      <c r="F39493" s="294"/>
    </row>
    <row r="39494">
      <c r="A39494" s="294" t="s">
        <v>35714</v>
      </c>
      <c r="B39494" s="294"/>
      <c r="C39494" s="294"/>
      <c r="D39494" s="294"/>
      <c r="E39494" s="294"/>
      <c r="F39494" s="294"/>
    </row>
    <row r="39495">
      <c r="A39495" s="294"/>
      <c r="B39495" s="294"/>
      <c r="C39495" s="294"/>
      <c r="D39495" s="294"/>
      <c r="E39495" s="294"/>
      <c r="F39495" s="294"/>
    </row>
    <row r="39496">
      <c r="A39496" s="294" t="s">
        <v>35715</v>
      </c>
      <c r="B39496" s="294"/>
      <c r="C39496" s="294"/>
      <c r="D39496" s="294"/>
      <c r="E39496" s="294"/>
      <c r="F39496" s="294"/>
    </row>
    <row r="39497">
      <c r="A39497" s="294" t="s">
        <v>35716</v>
      </c>
      <c r="B39497" s="294"/>
      <c r="C39497" s="294"/>
      <c r="D39497" s="294"/>
      <c r="E39497" s="294"/>
      <c r="F39497" s="294"/>
    </row>
    <row r="39498">
      <c r="A39498" s="294" t="s">
        <v>35717</v>
      </c>
      <c r="B39498" s="294"/>
      <c r="C39498" s="294"/>
      <c r="D39498" s="294"/>
      <c r="E39498" s="294"/>
      <c r="F39498" s="294"/>
    </row>
    <row r="39499">
      <c r="A39499" s="294" t="s">
        <v>35718</v>
      </c>
      <c r="B39499" s="294"/>
      <c r="C39499" s="294"/>
      <c r="D39499" s="294"/>
      <c r="E39499" s="294"/>
      <c r="F39499" s="294"/>
    </row>
    <row r="39500">
      <c r="A39500" s="294" t="s">
        <v>35719</v>
      </c>
      <c r="B39500" s="294"/>
      <c r="C39500" s="294"/>
      <c r="D39500" s="294"/>
      <c r="E39500" s="294"/>
      <c r="F39500" s="294"/>
    </row>
    <row r="39501">
      <c r="A39501" s="294" t="s">
        <v>35720</v>
      </c>
      <c r="B39501" s="294"/>
      <c r="C39501" s="294"/>
      <c r="D39501" s="294"/>
      <c r="E39501" s="294"/>
      <c r="F39501" s="294"/>
    </row>
    <row r="39502">
      <c r="A39502" s="294" t="s">
        <v>35721</v>
      </c>
      <c r="B39502" s="294"/>
      <c r="C39502" s="294"/>
      <c r="D39502" s="294"/>
      <c r="E39502" s="294"/>
      <c r="F39502" s="294"/>
    </row>
    <row r="39503">
      <c r="A39503" s="294"/>
      <c r="B39503" s="294"/>
      <c r="C39503" s="294"/>
      <c r="D39503" s="294"/>
      <c r="E39503" s="294"/>
      <c r="F39503" s="294"/>
    </row>
    <row r="39504">
      <c r="A39504" s="294"/>
      <c r="B39504" s="294"/>
      <c r="C39504" s="294"/>
      <c r="D39504" s="294"/>
      <c r="E39504" s="294"/>
      <c r="F39504" s="294"/>
    </row>
    <row r="39505">
      <c r="A39505" s="294" t="s">
        <v>23007</v>
      </c>
      <c r="B39505" s="294"/>
      <c r="C39505" s="294"/>
      <c r="D39505" s="294"/>
      <c r="E39505" s="294"/>
      <c r="F39505" s="294"/>
    </row>
    <row r="39506">
      <c r="A39506" s="294"/>
      <c r="B39506" s="294"/>
      <c r="C39506" s="294"/>
      <c r="D39506" s="294"/>
      <c r="E39506" s="294"/>
      <c r="F39506" s="294"/>
    </row>
    <row r="39507">
      <c r="A39507" s="294" t="s">
        <v>35722</v>
      </c>
      <c r="B39507" s="294"/>
      <c r="C39507" s="294"/>
      <c r="D39507" s="294"/>
      <c r="E39507" s="294"/>
      <c r="F39507" s="294"/>
    </row>
    <row r="39508">
      <c r="A39508" s="294" t="s">
        <v>35723</v>
      </c>
      <c r="B39508" s="294"/>
      <c r="C39508" s="294"/>
      <c r="D39508" s="294"/>
      <c r="E39508" s="294"/>
      <c r="F39508" s="294"/>
    </row>
    <row r="39509">
      <c r="A39509" s="294" t="s">
        <v>35724</v>
      </c>
      <c r="B39509" s="294"/>
      <c r="C39509" s="294"/>
      <c r="D39509" s="294"/>
      <c r="E39509" s="294"/>
      <c r="F39509" s="294"/>
    </row>
    <row r="39510">
      <c r="A39510" s="294" t="s">
        <v>35725</v>
      </c>
      <c r="B39510" s="294"/>
      <c r="C39510" s="294"/>
      <c r="D39510" s="294"/>
      <c r="E39510" s="294"/>
      <c r="F39510" s="294"/>
    </row>
    <row r="39511">
      <c r="A39511" s="294" t="s">
        <v>35726</v>
      </c>
      <c r="B39511" s="294"/>
      <c r="C39511" s="294"/>
      <c r="D39511" s="294"/>
      <c r="E39511" s="294"/>
      <c r="F39511" s="294"/>
    </row>
    <row r="39512">
      <c r="A39512" s="294" t="s">
        <v>35727</v>
      </c>
      <c r="B39512" s="294"/>
      <c r="C39512" s="294"/>
      <c r="D39512" s="294"/>
      <c r="E39512" s="294"/>
      <c r="F39512" s="294"/>
    </row>
    <row r="39513">
      <c r="A39513" s="294" t="s">
        <v>35728</v>
      </c>
      <c r="B39513" s="294"/>
      <c r="C39513" s="294"/>
      <c r="D39513" s="294"/>
      <c r="E39513" s="294"/>
      <c r="F39513" s="294"/>
    </row>
    <row r="39514">
      <c r="A39514" s="294" t="s">
        <v>35729</v>
      </c>
      <c r="B39514" s="294"/>
      <c r="C39514" s="294"/>
      <c r="D39514" s="294"/>
      <c r="E39514" s="294"/>
      <c r="F39514" s="294"/>
    </row>
    <row r="39515">
      <c r="A39515" s="294" t="s">
        <v>35730</v>
      </c>
      <c r="B39515" s="294"/>
      <c r="C39515" s="294"/>
      <c r="D39515" s="294"/>
      <c r="E39515" s="294"/>
      <c r="F39515" s="294"/>
    </row>
    <row r="39516">
      <c r="A39516" s="294" t="s">
        <v>35731</v>
      </c>
      <c r="B39516" s="294"/>
      <c r="C39516" s="294"/>
      <c r="D39516" s="294"/>
      <c r="E39516" s="294"/>
      <c r="F39516" s="294"/>
    </row>
    <row r="39517">
      <c r="A39517" s="294"/>
      <c r="B39517" s="294"/>
      <c r="C39517" s="294"/>
      <c r="D39517" s="294"/>
      <c r="E39517" s="294"/>
      <c r="F39517" s="294"/>
    </row>
    <row r="39518">
      <c r="A39518" s="294"/>
      <c r="B39518" s="294"/>
      <c r="C39518" s="294"/>
      <c r="D39518" s="294"/>
      <c r="E39518" s="294"/>
      <c r="F39518" s="294"/>
    </row>
    <row r="39519">
      <c r="A39519" s="294" t="s">
        <v>41927</v>
      </c>
      <c r="B39519" s="294"/>
      <c r="C39519" s="294"/>
      <c r="D39519" s="294"/>
      <c r="E39519" s="294"/>
      <c r="F39519" s="294"/>
    </row>
    <row r="39520">
      <c r="A39520" s="294" t="s">
        <v>45146</v>
      </c>
      <c r="B39520" s="294"/>
      <c r="C39520" s="294"/>
      <c r="D39520" s="294"/>
      <c r="E39520" s="294"/>
      <c r="F39520" s="294"/>
    </row>
    <row r="39521">
      <c r="A39521" s="294" t="s">
        <v>45147</v>
      </c>
      <c r="B39521" s="294"/>
      <c r="C39521" s="294"/>
      <c r="D39521" s="294"/>
      <c r="E39521" s="294"/>
      <c r="F39521" s="294"/>
    </row>
    <row r="39522">
      <c r="A39522" s="294" t="s">
        <v>45148</v>
      </c>
      <c r="B39522" s="294"/>
      <c r="C39522" s="294"/>
      <c r="D39522" s="294"/>
      <c r="E39522" s="294"/>
      <c r="F39522" s="294"/>
    </row>
    <row r="39523">
      <c r="A39523" s="294" t="s">
        <v>45149</v>
      </c>
      <c r="B39523" s="294"/>
      <c r="C39523" s="294"/>
      <c r="D39523" s="294"/>
      <c r="E39523" s="294"/>
      <c r="F39523" s="294"/>
    </row>
    <row r="39524">
      <c r="A39524" s="294"/>
      <c r="B39524" s="294"/>
      <c r="C39524" s="294"/>
      <c r="D39524" s="294"/>
      <c r="E39524" s="294"/>
      <c r="F39524" s="294"/>
    </row>
    <row r="39525">
      <c r="A39525" s="294"/>
      <c r="B39525" s="294"/>
      <c r="C39525" s="294"/>
      <c r="D39525" s="294"/>
      <c r="E39525" s="294"/>
      <c r="F39525" s="294"/>
    </row>
    <row r="39526">
      <c r="A39526" s="294"/>
      <c r="B39526" s="294"/>
      <c r="C39526" s="294"/>
      <c r="D39526" s="294"/>
      <c r="E39526" s="294"/>
      <c r="F39526" s="294"/>
    </row>
    <row r="39527">
      <c r="A39527" s="294" t="s">
        <v>22512</v>
      </c>
      <c r="B39527" s="294"/>
      <c r="C39527" s="294"/>
      <c r="D39527" s="294"/>
      <c r="E39527" s="294"/>
      <c r="F39527" s="294"/>
    </row>
    <row r="39528">
      <c r="A39528" s="294"/>
      <c r="B39528" s="294"/>
      <c r="C39528" s="294"/>
      <c r="D39528" s="294"/>
      <c r="E39528" s="294"/>
      <c r="F39528" s="294"/>
    </row>
    <row r="39529">
      <c r="A39529" s="294" t="s">
        <v>45150</v>
      </c>
      <c r="B39529" s="294"/>
      <c r="C39529" s="294"/>
      <c r="D39529" s="294"/>
      <c r="E39529" s="294"/>
      <c r="F39529" s="294"/>
    </row>
    <row r="39530">
      <c r="A39530" s="294" t="s">
        <v>45151</v>
      </c>
      <c r="B39530" s="294"/>
      <c r="C39530" s="294"/>
      <c r="D39530" s="294"/>
      <c r="E39530" s="294"/>
      <c r="F39530" s="294"/>
    </row>
    <row r="39531">
      <c r="A39531" s="294" t="s">
        <v>45152</v>
      </c>
      <c r="B39531" s="294"/>
      <c r="C39531" s="294"/>
      <c r="D39531" s="294"/>
      <c r="E39531" s="294"/>
      <c r="F39531" s="294"/>
    </row>
    <row r="39532">
      <c r="A39532" s="294" t="s">
        <v>45153</v>
      </c>
      <c r="B39532" s="294"/>
      <c r="C39532" s="294"/>
      <c r="D39532" s="294"/>
      <c r="E39532" s="294"/>
      <c r="F39532" s="294"/>
    </row>
    <row r="39533">
      <c r="A39533" s="294" t="s">
        <v>45154</v>
      </c>
      <c r="B39533" s="294"/>
      <c r="C39533" s="294"/>
      <c r="D39533" s="294"/>
      <c r="E39533" s="294"/>
      <c r="F39533" s="294"/>
    </row>
    <row r="39534">
      <c r="A39534" s="294" t="s">
        <v>45155</v>
      </c>
      <c r="B39534" s="294"/>
      <c r="C39534" s="294"/>
      <c r="D39534" s="294"/>
      <c r="E39534" s="294"/>
      <c r="F39534" s="294"/>
    </row>
    <row r="39535">
      <c r="A39535" s="294"/>
      <c r="B39535" s="294"/>
      <c r="C39535" s="294"/>
      <c r="D39535" s="294"/>
      <c r="E39535" s="294"/>
      <c r="F39535" s="294"/>
    </row>
    <row r="39536">
      <c r="A39536" s="294" t="s">
        <v>21283</v>
      </c>
      <c r="B39536" s="294"/>
      <c r="C39536" s="294"/>
      <c r="D39536" s="294"/>
      <c r="E39536" s="294"/>
      <c r="F39536" s="294"/>
    </row>
    <row r="39537">
      <c r="A39537" s="294"/>
      <c r="B39537" s="294"/>
      <c r="C39537" s="294"/>
      <c r="D39537" s="294"/>
      <c r="E39537" s="294"/>
      <c r="F39537" s="294"/>
    </row>
    <row r="39538">
      <c r="A39538" s="294" t="s">
        <v>45156</v>
      </c>
      <c r="B39538" s="294"/>
      <c r="C39538" s="294"/>
      <c r="D39538" s="294"/>
      <c r="E39538" s="294"/>
      <c r="F39538" s="294"/>
    </row>
    <row r="39539">
      <c r="A39539" s="294" t="s">
        <v>45157</v>
      </c>
      <c r="B39539" s="294"/>
      <c r="C39539" s="294"/>
      <c r="D39539" s="294"/>
      <c r="E39539" s="294"/>
      <c r="F39539" s="294"/>
    </row>
    <row r="39540">
      <c r="A39540" s="294" t="s">
        <v>45158</v>
      </c>
      <c r="B39540" s="294"/>
      <c r="C39540" s="294"/>
      <c r="D39540" s="294"/>
      <c r="E39540" s="294"/>
      <c r="F39540" s="294"/>
    </row>
    <row r="39541">
      <c r="A39541" s="294" t="s">
        <v>45159</v>
      </c>
      <c r="B39541" s="294"/>
      <c r="C39541" s="294"/>
      <c r="D39541" s="294"/>
      <c r="E39541" s="294"/>
      <c r="F39541" s="294"/>
    </row>
    <row r="39542">
      <c r="A39542" s="294" t="s">
        <v>45160</v>
      </c>
      <c r="B39542" s="294"/>
      <c r="C39542" s="294"/>
      <c r="D39542" s="294"/>
      <c r="E39542" s="294"/>
      <c r="F39542" s="294"/>
    </row>
    <row r="39543">
      <c r="A39543" s="294" t="s">
        <v>45161</v>
      </c>
      <c r="B39543" s="294"/>
      <c r="C39543" s="294"/>
      <c r="D39543" s="294"/>
      <c r="E39543" s="294"/>
      <c r="F39543" s="294"/>
    </row>
    <row r="39544">
      <c r="A39544" s="294" t="s">
        <v>45162</v>
      </c>
      <c r="B39544" s="294"/>
      <c r="C39544" s="294"/>
      <c r="D39544" s="294"/>
      <c r="E39544" s="294"/>
      <c r="F39544" s="294"/>
    </row>
    <row r="39545">
      <c r="A39545" s="294" t="s">
        <v>45163</v>
      </c>
      <c r="B39545" s="294"/>
      <c r="C39545" s="294"/>
      <c r="D39545" s="294"/>
      <c r="E39545" s="294"/>
      <c r="F39545" s="294"/>
    </row>
    <row r="39546">
      <c r="A39546" s="294"/>
      <c r="B39546" s="294"/>
      <c r="C39546" s="294"/>
      <c r="D39546" s="294"/>
      <c r="E39546" s="294"/>
      <c r="F39546" s="294"/>
    </row>
    <row r="39547">
      <c r="A39547" s="294" t="s">
        <v>21393</v>
      </c>
      <c r="B39547" s="294"/>
      <c r="C39547" s="294"/>
      <c r="D39547" s="294"/>
      <c r="E39547" s="294"/>
      <c r="F39547" s="294"/>
    </row>
    <row r="39548">
      <c r="A39548" s="294"/>
      <c r="B39548" s="294"/>
      <c r="C39548" s="294"/>
      <c r="D39548" s="294"/>
      <c r="E39548" s="294"/>
      <c r="F39548" s="294"/>
    </row>
    <row r="39549">
      <c r="A39549" s="294" t="s">
        <v>45164</v>
      </c>
      <c r="B39549" s="294"/>
      <c r="C39549" s="294"/>
      <c r="D39549" s="294"/>
      <c r="E39549" s="294"/>
      <c r="F39549" s="294"/>
    </row>
    <row r="39550">
      <c r="A39550" s="294" t="s">
        <v>45165</v>
      </c>
      <c r="B39550" s="294"/>
      <c r="C39550" s="294"/>
      <c r="D39550" s="294"/>
      <c r="E39550" s="294"/>
      <c r="F39550" s="294"/>
    </row>
    <row r="39551">
      <c r="A39551" s="294" t="s">
        <v>45166</v>
      </c>
      <c r="B39551" s="294"/>
      <c r="C39551" s="294"/>
      <c r="D39551" s="294"/>
      <c r="E39551" s="294"/>
      <c r="F39551" s="294"/>
    </row>
    <row r="39552">
      <c r="A39552" s="294" t="s">
        <v>45167</v>
      </c>
      <c r="B39552" s="294"/>
      <c r="C39552" s="294"/>
      <c r="D39552" s="294"/>
      <c r="E39552" s="294"/>
      <c r="F39552" s="294"/>
    </row>
    <row r="39553">
      <c r="A39553" s="294" t="s">
        <v>45168</v>
      </c>
      <c r="B39553" s="294"/>
      <c r="C39553" s="294"/>
      <c r="D39553" s="294"/>
      <c r="E39553" s="294"/>
      <c r="F39553" s="294"/>
    </row>
    <row r="39554">
      <c r="A39554" s="294" t="s">
        <v>45169</v>
      </c>
      <c r="B39554" s="294"/>
      <c r="C39554" s="294"/>
      <c r="D39554" s="294"/>
      <c r="E39554" s="294"/>
      <c r="F39554" s="294"/>
    </row>
    <row r="39555">
      <c r="A39555" s="294" t="s">
        <v>45170</v>
      </c>
      <c r="B39555" s="294"/>
      <c r="C39555" s="294"/>
      <c r="D39555" s="294"/>
      <c r="E39555" s="294"/>
      <c r="F39555" s="294"/>
    </row>
    <row r="39556">
      <c r="A39556" s="294" t="s">
        <v>45171</v>
      </c>
      <c r="B39556" s="294"/>
      <c r="C39556" s="294"/>
      <c r="D39556" s="294"/>
      <c r="E39556" s="294"/>
      <c r="F39556" s="294"/>
    </row>
    <row r="39557">
      <c r="A39557" s="294" t="s">
        <v>45172</v>
      </c>
      <c r="B39557" s="294"/>
      <c r="C39557" s="294"/>
      <c r="D39557" s="294"/>
      <c r="E39557" s="294"/>
      <c r="F39557" s="294"/>
    </row>
    <row r="39558">
      <c r="A39558" s="294"/>
      <c r="B39558" s="294"/>
      <c r="C39558" s="294"/>
      <c r="D39558" s="294"/>
      <c r="E39558" s="294"/>
      <c r="F39558" s="294"/>
    </row>
    <row r="39559">
      <c r="A39559" s="294"/>
      <c r="B39559" s="294"/>
      <c r="C39559" s="294"/>
      <c r="D39559" s="294"/>
      <c r="E39559" s="294"/>
      <c r="F39559" s="294"/>
    </row>
    <row r="39560">
      <c r="A39560" s="294" t="s">
        <v>21401</v>
      </c>
      <c r="B39560" s="294"/>
      <c r="C39560" s="294"/>
      <c r="D39560" s="294"/>
      <c r="E39560" s="294"/>
      <c r="F39560" s="294"/>
    </row>
    <row r="39561">
      <c r="A39561" s="294"/>
      <c r="B39561" s="294"/>
      <c r="C39561" s="294"/>
      <c r="D39561" s="294"/>
      <c r="E39561" s="294"/>
      <c r="F39561" s="294"/>
    </row>
    <row r="39562">
      <c r="A39562" s="294" t="s">
        <v>45173</v>
      </c>
      <c r="B39562" s="294"/>
      <c r="C39562" s="294"/>
      <c r="D39562" s="294"/>
      <c r="E39562" s="294"/>
      <c r="F39562" s="294"/>
    </row>
    <row r="39563">
      <c r="A39563" s="294" t="s">
        <v>45174</v>
      </c>
      <c r="B39563" s="294"/>
      <c r="C39563" s="294"/>
      <c r="D39563" s="294"/>
      <c r="E39563" s="294"/>
      <c r="F39563" s="294"/>
    </row>
    <row r="39564">
      <c r="A39564" s="294" t="s">
        <v>45175</v>
      </c>
      <c r="B39564" s="294"/>
      <c r="C39564" s="294"/>
      <c r="D39564" s="294"/>
      <c r="E39564" s="294"/>
      <c r="F39564" s="294"/>
    </row>
    <row r="39565">
      <c r="A39565" s="294" t="s">
        <v>45176</v>
      </c>
      <c r="B39565" s="294"/>
      <c r="C39565" s="294"/>
      <c r="D39565" s="294"/>
      <c r="E39565" s="294"/>
      <c r="F39565" s="294"/>
    </row>
    <row r="39566">
      <c r="A39566" s="294" t="s">
        <v>45177</v>
      </c>
      <c r="B39566" s="294"/>
      <c r="C39566" s="294"/>
      <c r="D39566" s="294"/>
      <c r="E39566" s="294"/>
      <c r="F39566" s="294"/>
    </row>
    <row r="39567">
      <c r="A39567" s="294" t="s">
        <v>45178</v>
      </c>
      <c r="B39567" s="294"/>
      <c r="C39567" s="294"/>
      <c r="D39567" s="294"/>
      <c r="E39567" s="294"/>
      <c r="F39567" s="294"/>
    </row>
    <row r="39568">
      <c r="A39568" s="294" t="s">
        <v>45179</v>
      </c>
      <c r="B39568" s="294"/>
      <c r="C39568" s="294"/>
      <c r="D39568" s="294"/>
      <c r="E39568" s="294"/>
      <c r="F39568" s="294"/>
    </row>
    <row r="39569">
      <c r="A39569" s="294" t="s">
        <v>45180</v>
      </c>
      <c r="B39569" s="294"/>
      <c r="C39569" s="294"/>
      <c r="D39569" s="294"/>
      <c r="E39569" s="294"/>
      <c r="F39569" s="294"/>
    </row>
    <row r="39570">
      <c r="A39570" s="294" t="s">
        <v>45181</v>
      </c>
      <c r="B39570" s="294"/>
      <c r="C39570" s="294"/>
      <c r="D39570" s="294"/>
      <c r="E39570" s="294"/>
      <c r="F39570" s="294"/>
    </row>
    <row r="39571">
      <c r="A39571" s="294" t="s">
        <v>45182</v>
      </c>
      <c r="B39571" s="294"/>
      <c r="C39571" s="294"/>
      <c r="D39571" s="294"/>
      <c r="E39571" s="294"/>
      <c r="F39571" s="294"/>
    </row>
    <row r="39572">
      <c r="A39572" s="294" t="s">
        <v>45183</v>
      </c>
      <c r="B39572" s="294"/>
      <c r="C39572" s="294"/>
      <c r="D39572" s="294"/>
      <c r="E39572" s="294"/>
      <c r="F39572" s="294"/>
    </row>
    <row r="39573">
      <c r="A39573" s="294"/>
      <c r="B39573" s="294"/>
      <c r="C39573" s="294"/>
      <c r="D39573" s="294"/>
      <c r="E39573" s="294"/>
      <c r="F39573" s="294"/>
    </row>
    <row r="39574">
      <c r="A39574" s="294" t="s">
        <v>21407</v>
      </c>
      <c r="B39574" s="294"/>
      <c r="C39574" s="294"/>
      <c r="D39574" s="294"/>
      <c r="E39574" s="294"/>
      <c r="F39574" s="294"/>
    </row>
    <row r="39575">
      <c r="A39575" s="294"/>
      <c r="B39575" s="294"/>
      <c r="C39575" s="294"/>
      <c r="D39575" s="294"/>
      <c r="E39575" s="294"/>
      <c r="F39575" s="294"/>
    </row>
    <row r="39576">
      <c r="A39576" s="294"/>
      <c r="B39576" s="294"/>
      <c r="C39576" s="294"/>
      <c r="D39576" s="294"/>
      <c r="E39576" s="294"/>
      <c r="F39576" s="294"/>
    </row>
    <row r="39577">
      <c r="A39577" s="294" t="s">
        <v>23272</v>
      </c>
      <c r="B39577" s="294"/>
      <c r="C39577" s="294"/>
      <c r="D39577" s="294"/>
      <c r="E39577" s="294"/>
      <c r="F39577" s="294"/>
    </row>
    <row r="39578">
      <c r="A39578" s="294" t="s">
        <v>45184</v>
      </c>
      <c r="B39578" s="294"/>
      <c r="C39578" s="294"/>
      <c r="D39578" s="294"/>
      <c r="E39578" s="294"/>
      <c r="F39578" s="294"/>
    </row>
    <row r="39579">
      <c r="A39579" s="294" t="s">
        <v>45185</v>
      </c>
      <c r="B39579" s="294"/>
      <c r="C39579" s="294"/>
      <c r="D39579" s="294"/>
      <c r="E39579" s="294"/>
      <c r="F39579" s="294"/>
    </row>
    <row r="39580">
      <c r="A39580" s="294" t="s">
        <v>22811</v>
      </c>
      <c r="B39580" s="294"/>
      <c r="C39580" s="294"/>
      <c r="D39580" s="294"/>
      <c r="E39580" s="294"/>
      <c r="F39580" s="294"/>
    </row>
    <row r="39581">
      <c r="A39581" s="294" t="s">
        <v>45186</v>
      </c>
      <c r="B39581" s="294"/>
      <c r="C39581" s="294"/>
      <c r="D39581" s="294"/>
      <c r="E39581" s="294"/>
      <c r="F39581" s="294"/>
    </row>
    <row r="39582">
      <c r="A39582" s="294" t="s">
        <v>29792</v>
      </c>
      <c r="B39582" s="294"/>
      <c r="C39582" s="294"/>
      <c r="D39582" s="294"/>
      <c r="E39582" s="294"/>
      <c r="F39582" s="294"/>
    </row>
    <row r="39583">
      <c r="A39583" s="294" t="s">
        <v>45187</v>
      </c>
      <c r="B39583" s="294"/>
      <c r="C39583" s="294"/>
      <c r="D39583" s="294"/>
      <c r="E39583" s="294"/>
      <c r="F39583" s="294"/>
    </row>
    <row r="39584">
      <c r="A39584" s="294" t="s">
        <v>45188</v>
      </c>
      <c r="B39584" s="294"/>
      <c r="C39584" s="294"/>
      <c r="D39584" s="294"/>
      <c r="E39584" s="294"/>
      <c r="F39584" s="294"/>
    </row>
    <row r="39585">
      <c r="A39585" s="294" t="s">
        <v>45189</v>
      </c>
      <c r="B39585" s="294"/>
      <c r="C39585" s="294"/>
      <c r="D39585" s="294"/>
      <c r="E39585" s="294"/>
      <c r="F39585" s="294"/>
    </row>
    <row r="39586">
      <c r="A39586" s="294" t="s">
        <v>45190</v>
      </c>
      <c r="B39586" s="294"/>
      <c r="C39586" s="294"/>
      <c r="D39586" s="294"/>
      <c r="E39586" s="294"/>
      <c r="F39586" s="294"/>
    </row>
    <row r="39587">
      <c r="A39587" s="294" t="s">
        <v>45191</v>
      </c>
      <c r="B39587" s="294"/>
      <c r="C39587" s="294"/>
      <c r="D39587" s="294"/>
      <c r="E39587" s="294"/>
      <c r="F39587" s="294"/>
    </row>
    <row r="39588">
      <c r="A39588" s="294" t="s">
        <v>36527</v>
      </c>
      <c r="B39588" s="294"/>
      <c r="C39588" s="294"/>
      <c r="D39588" s="294"/>
      <c r="E39588" s="294"/>
      <c r="F39588" s="294"/>
    </row>
    <row r="39589">
      <c r="A39589" s="294" t="s">
        <v>45192</v>
      </c>
      <c r="B39589" s="294"/>
      <c r="C39589" s="294"/>
      <c r="D39589" s="294"/>
      <c r="E39589" s="294"/>
      <c r="F39589" s="294"/>
    </row>
    <row r="39590">
      <c r="A39590" s="294" t="s">
        <v>45193</v>
      </c>
      <c r="B39590" s="294"/>
      <c r="C39590" s="294"/>
      <c r="D39590" s="294"/>
      <c r="E39590" s="294"/>
      <c r="F39590" s="294"/>
    </row>
    <row r="39591">
      <c r="A39591" s="294" t="s">
        <v>45194</v>
      </c>
      <c r="B39591" s="294"/>
      <c r="C39591" s="294"/>
      <c r="D39591" s="294"/>
      <c r="E39591" s="294"/>
      <c r="F39591" s="294"/>
    </row>
    <row r="39592">
      <c r="A39592" s="294" t="s">
        <v>45195</v>
      </c>
      <c r="B39592" s="294"/>
      <c r="C39592" s="294"/>
      <c r="D39592" s="294"/>
      <c r="E39592" s="294"/>
      <c r="F39592" s="294"/>
    </row>
    <row r="39593">
      <c r="A39593" s="294" t="s">
        <v>45196</v>
      </c>
      <c r="B39593" s="294"/>
      <c r="C39593" s="294"/>
      <c r="D39593" s="294"/>
      <c r="E39593" s="294"/>
      <c r="F39593" s="294"/>
    </row>
    <row r="39594">
      <c r="A39594" s="294" t="s">
        <v>45197</v>
      </c>
      <c r="B39594" s="294"/>
      <c r="C39594" s="294"/>
      <c r="D39594" s="294"/>
      <c r="E39594" s="294"/>
      <c r="F39594" s="294"/>
    </row>
    <row r="39595">
      <c r="A39595" s="294"/>
      <c r="B39595" s="294"/>
      <c r="C39595" s="294"/>
      <c r="D39595" s="294"/>
      <c r="E39595" s="294"/>
      <c r="F39595" s="294"/>
    </row>
    <row r="39596">
      <c r="A39596" s="294" t="s">
        <v>21304</v>
      </c>
      <c r="B39596" s="294"/>
      <c r="C39596" s="294"/>
      <c r="D39596" s="294"/>
      <c r="E39596" s="294"/>
      <c r="F39596" s="294"/>
    </row>
    <row r="39597">
      <c r="A39597" s="294"/>
      <c r="B39597" s="294"/>
      <c r="C39597" s="294"/>
      <c r="D39597" s="294"/>
      <c r="E39597" s="294"/>
      <c r="F39597" s="294"/>
    </row>
    <row r="39598">
      <c r="A39598" s="294" t="s">
        <v>45198</v>
      </c>
      <c r="B39598" s="294"/>
      <c r="C39598" s="294"/>
      <c r="D39598" s="294"/>
      <c r="E39598" s="294"/>
      <c r="F39598" s="294"/>
    </row>
    <row r="39599">
      <c r="A39599" s="294" t="str">
        <f>ARRAY_CONSTRAIN(ARRAYFORMULA(-FSH(↑ elevated)), 1, 1)</f>
        <v>#ERROR!</v>
      </c>
      <c r="B39599" s="294"/>
      <c r="C39599" s="294"/>
      <c r="D39599" s="294"/>
      <c r="E39599" s="294"/>
      <c r="F39599" s="294"/>
    </row>
    <row r="39600">
      <c r="A39600" s="294" t="str">
        <f>ARRAY_CONSTRAIN(ARRAYFORMULA(-LH(↑ elevated)), 1, 1)</f>
        <v>#ERROR!</v>
      </c>
      <c r="B39600" s="294"/>
      <c r="C39600" s="294"/>
      <c r="D39600" s="294"/>
      <c r="E39600" s="294"/>
      <c r="F39600" s="294"/>
    </row>
    <row r="39601">
      <c r="A39601" s="294" t="str">
        <f>ARRAY_CONSTRAIN(ARRAYFORMULA(-Estradiol(↓ Decreased)), 1, 1)</f>
        <v>#ERROR!</v>
      </c>
      <c r="B39601" s="294"/>
      <c r="C39601" s="294"/>
      <c r="D39601" s="294"/>
      <c r="E39601" s="294"/>
      <c r="F39601" s="294"/>
    </row>
    <row r="39602">
      <c r="A39602" s="294" t="str">
        <f>ARRAY_CONSTRAIN(ARRAYFORMULA(-Progesterone(↓ Decreased)), 1, 1)</f>
        <v>#ERROR!</v>
      </c>
      <c r="B39602" s="294"/>
      <c r="C39602" s="294"/>
      <c r="D39602" s="294"/>
      <c r="E39602" s="294"/>
      <c r="F39602" s="294"/>
    </row>
    <row r="39603">
      <c r="A39603" s="294" t="s">
        <v>45199</v>
      </c>
      <c r="B39603" s="294"/>
      <c r="C39603" s="294"/>
      <c r="D39603" s="294"/>
      <c r="E39603" s="294"/>
      <c r="F39603" s="294"/>
    </row>
    <row r="39604">
      <c r="A39604" s="294" t="s">
        <v>45200</v>
      </c>
      <c r="B39604" s="294"/>
      <c r="C39604" s="294"/>
      <c r="D39604" s="294"/>
      <c r="E39604" s="294"/>
      <c r="F39604" s="294"/>
    </row>
    <row r="39605">
      <c r="A39605" s="294" t="s">
        <v>45201</v>
      </c>
      <c r="B39605" s="294"/>
      <c r="C39605" s="294"/>
      <c r="D39605" s="294"/>
      <c r="E39605" s="294"/>
      <c r="F39605" s="294"/>
    </row>
    <row r="39606">
      <c r="A39606" s="294" t="str">
        <f>ARRAY_CONSTRAIN(ARRAYFORMULA(-CBC(Check for anemia)), 1, 1)</f>
        <v>#ERROR!</v>
      </c>
      <c r="B39606" s="294"/>
      <c r="C39606" s="294"/>
      <c r="D39606" s="294"/>
      <c r="E39606" s="294"/>
      <c r="F39606" s="294"/>
    </row>
    <row r="39607">
      <c r="A39607" s="294" t="str">
        <f>ARRAY_CONSTRAIN(ARRAYFORMULA(-ESR(chronic inflammation)), 1, 1)</f>
        <v>#ERROR!</v>
      </c>
      <c r="B39607" s="294"/>
      <c r="C39607" s="294"/>
      <c r="D39607" s="294"/>
      <c r="E39607" s="294"/>
      <c r="F39607" s="294"/>
    </row>
    <row r="39608">
      <c r="A39608" s="294" t="str">
        <f>ARRAY_CONSTRAIN(ARRAYFORMULA(-fasting blood Sugar(rule out diabetes)), 1, 1)</f>
        <v>#ERROR!</v>
      </c>
      <c r="B39608" s="294"/>
      <c r="C39608" s="294"/>
      <c r="D39608" s="294"/>
      <c r="E39608" s="294"/>
      <c r="F39608" s="294"/>
    </row>
    <row r="39609">
      <c r="A39609" s="294" t="str">
        <f>ARRAY_CONSTRAIN(ARRAYFORMULA(-Lipid profile(Risk of cardiovascular diseases)), 1, 1)</f>
        <v>#ERROR!</v>
      </c>
      <c r="B39609" s="294"/>
      <c r="C39609" s="294"/>
      <c r="D39609" s="294"/>
      <c r="E39609" s="294"/>
      <c r="F39609" s="294"/>
    </row>
    <row r="39610">
      <c r="A39610" s="294" t="s">
        <v>45202</v>
      </c>
      <c r="B39610" s="294"/>
      <c r="C39610" s="294"/>
      <c r="D39610" s="294"/>
      <c r="E39610" s="294"/>
      <c r="F39610" s="294"/>
    </row>
    <row r="39611">
      <c r="A39611" s="294" t="str">
        <f>ARRAY_CONSTRAIN(ARRAYFORMULA(-Serum Calcium), 1, 1)</f>
        <v>#ERROR!</v>
      </c>
      <c r="B39611" s="294"/>
      <c r="C39611" s="294"/>
      <c r="D39611" s="294"/>
      <c r="E39611" s="294"/>
      <c r="F39611" s="294"/>
    </row>
    <row r="39612">
      <c r="A39612" s="294" t="str">
        <f>ARRAY_CONSTRAIN(ARRAYFORMULA(-Serum Vitamin D3), 1, 1)</f>
        <v>#ERROR!</v>
      </c>
      <c r="B39612" s="294"/>
      <c r="C39612" s="294"/>
      <c r="D39612" s="294"/>
      <c r="E39612" s="294"/>
      <c r="F39612" s="294"/>
    </row>
    <row r="39613">
      <c r="A39613" s="294" t="str">
        <f>ARRAY_CONSTRAIN(ARRAYFORMULA(-Serum Phosphorus), 1, 1)</f>
        <v>#ERROR!</v>
      </c>
      <c r="B39613" s="294"/>
      <c r="C39613" s="294"/>
      <c r="D39613" s="294"/>
      <c r="E39613" s="294"/>
      <c r="F39613" s="294"/>
    </row>
    <row r="39614">
      <c r="A39614" s="294" t="str">
        <f>ARRAY_CONSTRAIN(ARRAYFORMULA(-DEXA Scan (bone Mineral Density) – rule out osteoporosis), 1, 1)</f>
        <v>#ERROR!</v>
      </c>
      <c r="B39614" s="294"/>
      <c r="C39614" s="294"/>
      <c r="D39614" s="294"/>
      <c r="E39614" s="294"/>
      <c r="F39614" s="294"/>
    </row>
    <row r="39615">
      <c r="A39615" s="294" t="s">
        <v>45203</v>
      </c>
      <c r="B39615" s="294"/>
      <c r="C39615" s="294"/>
      <c r="D39615" s="294"/>
      <c r="E39615" s="294"/>
      <c r="F39615" s="294"/>
    </row>
    <row r="39616">
      <c r="A39616" s="294" t="str">
        <f>ARRAY_CONSTRAIN(ARRAYFORMULA(-to rule out urinary infections(common due to Estrogen deficiency)), 1, 1)</f>
        <v>#ERROR!</v>
      </c>
      <c r="B39616" s="294"/>
      <c r="C39616" s="294"/>
      <c r="D39616" s="294"/>
      <c r="E39616" s="294"/>
      <c r="F39616" s="294"/>
    </row>
    <row r="39617">
      <c r="A39617" s="294" t="s">
        <v>45204</v>
      </c>
      <c r="B39617" s="294"/>
      <c r="C39617" s="294"/>
      <c r="D39617" s="294"/>
      <c r="E39617" s="294"/>
      <c r="F39617" s="294"/>
    </row>
    <row r="39618">
      <c r="A39618" s="294" t="str">
        <f>-to Check endometrial thickness, Ovarian status, Uterine atrophy</f>
        <v>#ERROR!</v>
      </c>
      <c r="B39618" s="294"/>
      <c r="C39618" s="294"/>
      <c r="D39618" s="294"/>
      <c r="E39618" s="294"/>
      <c r="F39618" s="294"/>
    </row>
    <row r="39619">
      <c r="A39619" s="294"/>
      <c r="B39619" s="294"/>
      <c r="C39619" s="294"/>
      <c r="D39619" s="294"/>
      <c r="E39619" s="294"/>
      <c r="F39619" s="294"/>
    </row>
    <row r="39620">
      <c r="A39620" s="294" t="s">
        <v>41927</v>
      </c>
      <c r="B39620" s="294"/>
      <c r="C39620" s="294"/>
      <c r="D39620" s="294"/>
      <c r="E39620" s="294"/>
      <c r="F39620" s="294"/>
    </row>
    <row r="39621">
      <c r="A39621" s="294" t="s">
        <v>45205</v>
      </c>
      <c r="B39621" s="294"/>
      <c r="C39621" s="294"/>
      <c r="D39621" s="294"/>
      <c r="E39621" s="294"/>
      <c r="F39621" s="294"/>
    </row>
    <row r="39622">
      <c r="A39622" s="294" t="s">
        <v>45206</v>
      </c>
      <c r="B39622" s="294"/>
      <c r="C39622" s="294"/>
      <c r="D39622" s="294"/>
      <c r="E39622" s="294"/>
      <c r="F39622" s="294"/>
    </row>
    <row r="39623">
      <c r="A39623" s="294" t="s">
        <v>45207</v>
      </c>
      <c r="B39623" s="294"/>
      <c r="C39623" s="294"/>
      <c r="D39623" s="294"/>
      <c r="E39623" s="294"/>
      <c r="F39623" s="294"/>
    </row>
    <row r="39624">
      <c r="A39624" s="294"/>
      <c r="B39624" s="294"/>
      <c r="C39624" s="294"/>
      <c r="D39624" s="294"/>
      <c r="E39624" s="294"/>
      <c r="F39624" s="294"/>
    </row>
    <row r="39625">
      <c r="A39625" s="294"/>
      <c r="B39625" s="294"/>
      <c r="C39625" s="294"/>
      <c r="D39625" s="294"/>
      <c r="E39625" s="294"/>
      <c r="F39625" s="294"/>
    </row>
    <row r="39626">
      <c r="A39626" s="294" t="s">
        <v>45208</v>
      </c>
      <c r="B39626" s="294"/>
      <c r="C39626" s="294"/>
      <c r="D39626" s="294"/>
      <c r="E39626" s="294"/>
      <c r="F39626" s="294"/>
    </row>
    <row r="39627">
      <c r="A39627" s="294" t="s">
        <v>45209</v>
      </c>
      <c r="B39627" s="294"/>
      <c r="C39627" s="294"/>
      <c r="D39627" s="294"/>
      <c r="E39627" s="294"/>
      <c r="F39627" s="294"/>
    </row>
    <row r="39628">
      <c r="A39628" s="294" t="s">
        <v>45210</v>
      </c>
      <c r="B39628" s="294"/>
      <c r="C39628" s="294"/>
      <c r="D39628" s="294"/>
      <c r="E39628" s="294"/>
      <c r="F39628" s="294"/>
    </row>
    <row r="39629">
      <c r="A39629" s="294" t="s">
        <v>45211</v>
      </c>
      <c r="B39629" s="294"/>
      <c r="C39629" s="294"/>
      <c r="D39629" s="294"/>
      <c r="E39629" s="294"/>
      <c r="F39629" s="294"/>
    </row>
    <row r="39630">
      <c r="A39630" s="294" t="s">
        <v>45212</v>
      </c>
      <c r="B39630" s="294"/>
      <c r="C39630" s="294"/>
      <c r="D39630" s="294"/>
      <c r="E39630" s="294"/>
      <c r="F39630" s="294"/>
    </row>
    <row r="39631">
      <c r="A39631" s="294" t="s">
        <v>45213</v>
      </c>
      <c r="B39631" s="294"/>
      <c r="C39631" s="294"/>
      <c r="D39631" s="294"/>
      <c r="E39631" s="294"/>
      <c r="F39631" s="294"/>
    </row>
    <row r="39632">
      <c r="A39632" s="294" t="s">
        <v>45214</v>
      </c>
      <c r="B39632" s="294"/>
      <c r="C39632" s="294"/>
      <c r="D39632" s="294"/>
      <c r="E39632" s="294"/>
      <c r="F39632" s="294"/>
    </row>
    <row r="39633">
      <c r="A39633" s="294" t="s">
        <v>45215</v>
      </c>
      <c r="B39633" s="294"/>
      <c r="C39633" s="294"/>
      <c r="D39633" s="294"/>
      <c r="E39633" s="294"/>
      <c r="F39633" s="294"/>
    </row>
    <row r="39634">
      <c r="A39634" s="294"/>
      <c r="B39634" s="294"/>
      <c r="C39634" s="294"/>
      <c r="D39634" s="294"/>
      <c r="E39634" s="294"/>
      <c r="F39634" s="294"/>
    </row>
    <row r="39635">
      <c r="A39635" s="294"/>
      <c r="B39635" s="294"/>
      <c r="C39635" s="294"/>
      <c r="D39635" s="294"/>
      <c r="E39635" s="294"/>
      <c r="F39635" s="294"/>
    </row>
    <row r="39636">
      <c r="A39636" s="294" t="s">
        <v>21326</v>
      </c>
      <c r="B39636" s="294"/>
      <c r="C39636" s="294"/>
      <c r="D39636" s="294"/>
      <c r="E39636" s="294"/>
      <c r="F39636" s="294"/>
    </row>
    <row r="39637">
      <c r="A39637" s="294"/>
      <c r="B39637" s="294"/>
      <c r="C39637" s="294"/>
      <c r="D39637" s="294"/>
      <c r="E39637" s="294"/>
      <c r="F39637" s="294"/>
    </row>
    <row r="39638">
      <c r="A39638" s="294" t="s">
        <v>45216</v>
      </c>
      <c r="B39638" s="294"/>
      <c r="C39638" s="294"/>
      <c r="D39638" s="294"/>
      <c r="E39638" s="294"/>
      <c r="F39638" s="294"/>
    </row>
    <row r="39639">
      <c r="A39639" s="294" t="s">
        <v>45217</v>
      </c>
      <c r="B39639" s="294"/>
      <c r="C39639" s="294"/>
      <c r="D39639" s="294"/>
      <c r="E39639" s="294"/>
      <c r="F39639" s="294"/>
    </row>
    <row r="39640">
      <c r="A39640" s="294" t="s">
        <v>45218</v>
      </c>
      <c r="B39640" s="294"/>
      <c r="C39640" s="294"/>
      <c r="D39640" s="294"/>
      <c r="E39640" s="294"/>
      <c r="F39640" s="294"/>
    </row>
    <row r="39641">
      <c r="A39641" s="294" t="s">
        <v>45219</v>
      </c>
      <c r="B39641" s="294"/>
      <c r="C39641" s="294"/>
      <c r="D39641" s="294"/>
      <c r="E39641" s="294"/>
      <c r="F39641" s="294"/>
    </row>
    <row r="39642">
      <c r="A39642" s="294" t="s">
        <v>45220</v>
      </c>
      <c r="B39642" s="294"/>
      <c r="C39642" s="294"/>
      <c r="D39642" s="294"/>
      <c r="E39642" s="294"/>
      <c r="F39642" s="294"/>
    </row>
    <row r="39643">
      <c r="A39643" s="294" t="s">
        <v>45221</v>
      </c>
      <c r="B39643" s="294"/>
      <c r="C39643" s="294"/>
      <c r="D39643" s="294"/>
      <c r="E39643" s="294"/>
      <c r="F39643" s="294"/>
    </row>
    <row r="39644">
      <c r="A39644" s="294" t="s">
        <v>45222</v>
      </c>
      <c r="B39644" s="294"/>
      <c r="C39644" s="294"/>
      <c r="D39644" s="294"/>
      <c r="E39644" s="294"/>
      <c r="F39644" s="294"/>
    </row>
    <row r="39645">
      <c r="A39645" s="294"/>
      <c r="B39645" s="294"/>
      <c r="C39645" s="294"/>
      <c r="D39645" s="294"/>
      <c r="E39645" s="294"/>
      <c r="F39645" s="294"/>
    </row>
    <row r="39646">
      <c r="A39646" s="294" t="s">
        <v>21442</v>
      </c>
      <c r="B39646" s="294"/>
      <c r="C39646" s="294"/>
      <c r="D39646" s="294"/>
      <c r="E39646" s="294"/>
      <c r="F39646" s="294"/>
    </row>
    <row r="39647">
      <c r="A39647" s="294"/>
      <c r="B39647" s="294"/>
      <c r="C39647" s="294"/>
      <c r="D39647" s="294"/>
      <c r="E39647" s="294"/>
      <c r="F39647" s="294"/>
    </row>
    <row r="39648">
      <c r="A39648" s="294" t="s">
        <v>26077</v>
      </c>
      <c r="B39648" s="294"/>
      <c r="C39648" s="294"/>
      <c r="D39648" s="294"/>
      <c r="E39648" s="294"/>
      <c r="F39648" s="294"/>
    </row>
    <row r="39649">
      <c r="A39649" s="294" t="str">
        <f>ARRAY_CONSTRAIN(ARRAYFORMULA(-Vata-Pitta Shamana), 1, 1)</f>
        <v>#ERROR!</v>
      </c>
      <c r="B39649" s="294"/>
      <c r="C39649" s="294"/>
      <c r="D39649" s="294"/>
      <c r="E39649" s="294"/>
      <c r="F39649" s="294"/>
    </row>
    <row r="39650">
      <c r="A39650" s="294" t="s">
        <v>45223</v>
      </c>
      <c r="B39650" s="294"/>
      <c r="C39650" s="294"/>
      <c r="D39650" s="294"/>
      <c r="E39650" s="294"/>
      <c r="F39650" s="294"/>
    </row>
    <row r="39651">
      <c r="A39651" s="294" t="s">
        <v>45224</v>
      </c>
      <c r="B39651" s="294"/>
      <c r="C39651" s="294"/>
      <c r="D39651" s="294"/>
      <c r="E39651" s="294"/>
      <c r="F39651" s="294"/>
    </row>
    <row r="39652">
      <c r="A39652" s="294" t="s">
        <v>45225</v>
      </c>
      <c r="B39652" s="294"/>
      <c r="C39652" s="294"/>
      <c r="D39652" s="294"/>
      <c r="E39652" s="294"/>
      <c r="F39652" s="294"/>
    </row>
    <row r="39653">
      <c r="A39653" s="294" t="s">
        <v>45226</v>
      </c>
      <c r="B39653" s="294"/>
      <c r="C39653" s="294"/>
      <c r="D39653" s="294"/>
      <c r="E39653" s="294"/>
      <c r="F39653" s="294"/>
    </row>
    <row r="39654">
      <c r="A39654" s="294" t="s">
        <v>45227</v>
      </c>
      <c r="B39654" s="294"/>
      <c r="C39654" s="294"/>
      <c r="D39654" s="294"/>
      <c r="E39654" s="294"/>
      <c r="F39654" s="294"/>
    </row>
    <row r="39655">
      <c r="A39655" s="294" t="s">
        <v>45228</v>
      </c>
      <c r="B39655" s="294"/>
      <c r="C39655" s="294"/>
      <c r="D39655" s="294"/>
      <c r="E39655" s="294"/>
      <c r="F39655" s="294"/>
    </row>
    <row r="39656">
      <c r="A39656" s="294" t="s">
        <v>45229</v>
      </c>
      <c r="B39656" s="294"/>
      <c r="C39656" s="294"/>
      <c r="D39656" s="294"/>
      <c r="E39656" s="294"/>
      <c r="F39656" s="294"/>
    </row>
    <row r="39657">
      <c r="A39657" s="294" t="s">
        <v>45230</v>
      </c>
      <c r="B39657" s="294"/>
      <c r="C39657" s="294"/>
      <c r="D39657" s="294"/>
      <c r="E39657" s="294"/>
      <c r="F39657" s="294"/>
    </row>
    <row r="39658">
      <c r="A39658" s="294" t="s">
        <v>45231</v>
      </c>
      <c r="B39658" s="294"/>
      <c r="C39658" s="294"/>
      <c r="D39658" s="294"/>
      <c r="E39658" s="294"/>
      <c r="F39658" s="294"/>
    </row>
    <row r="39659">
      <c r="A39659" s="294" t="s">
        <v>45232</v>
      </c>
      <c r="B39659" s="294"/>
      <c r="C39659" s="294"/>
      <c r="D39659" s="294"/>
      <c r="E39659" s="294"/>
      <c r="F39659" s="294"/>
    </row>
    <row r="39660">
      <c r="A39660" s="294" t="s">
        <v>45233</v>
      </c>
      <c r="B39660" s="294"/>
      <c r="C39660" s="294"/>
      <c r="D39660" s="294"/>
      <c r="E39660" s="294"/>
      <c r="F39660" s="294"/>
    </row>
    <row r="39661">
      <c r="A39661" s="294"/>
      <c r="B39661" s="294"/>
      <c r="C39661" s="294"/>
      <c r="D39661" s="294"/>
      <c r="E39661" s="294"/>
      <c r="F39661" s="294"/>
    </row>
    <row r="39662">
      <c r="A39662" s="294" t="s">
        <v>23117</v>
      </c>
      <c r="B39662" s="294"/>
      <c r="C39662" s="294"/>
      <c r="D39662" s="294"/>
      <c r="E39662" s="294"/>
      <c r="F39662" s="294"/>
    </row>
    <row r="39663">
      <c r="A39663" s="294"/>
      <c r="B39663" s="294"/>
      <c r="C39663" s="294"/>
      <c r="D39663" s="294"/>
      <c r="E39663" s="294"/>
      <c r="F39663" s="294"/>
    </row>
    <row r="39664">
      <c r="A39664" s="294" t="s">
        <v>45234</v>
      </c>
      <c r="B39664" s="294"/>
      <c r="C39664" s="294"/>
      <c r="D39664" s="294"/>
      <c r="E39664" s="294"/>
      <c r="F39664" s="294"/>
    </row>
    <row r="39665">
      <c r="A39665" s="294" t="s">
        <v>45235</v>
      </c>
      <c r="B39665" s="294"/>
      <c r="C39665" s="294"/>
      <c r="D39665" s="294"/>
      <c r="E39665" s="294"/>
      <c r="F39665" s="294"/>
    </row>
    <row r="39666">
      <c r="A39666" s="294" t="s">
        <v>45236</v>
      </c>
      <c r="B39666" s="294"/>
      <c r="C39666" s="294"/>
      <c r="D39666" s="294"/>
      <c r="E39666" s="294"/>
      <c r="F39666" s="294"/>
    </row>
    <row r="39667">
      <c r="A39667" s="294" t="s">
        <v>45237</v>
      </c>
      <c r="B39667" s="294"/>
      <c r="C39667" s="294"/>
      <c r="D39667" s="294"/>
      <c r="E39667" s="294"/>
      <c r="F39667" s="294"/>
    </row>
    <row r="39668">
      <c r="A39668" s="294"/>
      <c r="B39668" s="294"/>
      <c r="C39668" s="294"/>
      <c r="D39668" s="294"/>
      <c r="E39668" s="294"/>
      <c r="F39668" s="294"/>
    </row>
    <row r="39669">
      <c r="A39669" s="294" t="s">
        <v>45238</v>
      </c>
      <c r="B39669" s="294"/>
      <c r="C39669" s="294"/>
      <c r="D39669" s="294"/>
      <c r="E39669" s="294"/>
      <c r="F39669" s="294"/>
    </row>
    <row r="39670">
      <c r="A39670" s="294"/>
      <c r="B39670" s="294"/>
      <c r="C39670" s="294"/>
      <c r="D39670" s="294"/>
      <c r="E39670" s="294"/>
      <c r="F39670" s="294"/>
    </row>
    <row r="39671">
      <c r="A39671" s="294" t="s">
        <v>45239</v>
      </c>
      <c r="B39671" s="294"/>
      <c r="C39671" s="294"/>
      <c r="D39671" s="294"/>
      <c r="E39671" s="294"/>
      <c r="F39671" s="294"/>
    </row>
    <row r="39672">
      <c r="A39672" s="294" t="s">
        <v>45240</v>
      </c>
      <c r="B39672" s="294"/>
      <c r="C39672" s="294"/>
      <c r="D39672" s="294"/>
      <c r="E39672" s="294"/>
      <c r="F39672" s="294"/>
    </row>
    <row r="39673">
      <c r="A39673" s="294" t="s">
        <v>45241</v>
      </c>
      <c r="B39673" s="294"/>
      <c r="C39673" s="294"/>
      <c r="D39673" s="294"/>
      <c r="E39673" s="294"/>
      <c r="F39673" s="294"/>
    </row>
    <row r="39674">
      <c r="A39674" s="294"/>
      <c r="B39674" s="294"/>
      <c r="C39674" s="294"/>
      <c r="D39674" s="294"/>
      <c r="E39674" s="294"/>
      <c r="F39674" s="294"/>
    </row>
    <row r="39675">
      <c r="A39675" s="294" t="s">
        <v>21462</v>
      </c>
      <c r="B39675" s="294"/>
      <c r="C39675" s="294"/>
      <c r="D39675" s="294"/>
      <c r="E39675" s="294"/>
      <c r="F39675" s="294"/>
    </row>
    <row r="39676">
      <c r="A39676" s="294"/>
      <c r="B39676" s="294"/>
      <c r="C39676" s="294"/>
      <c r="D39676" s="294"/>
      <c r="E39676" s="294"/>
      <c r="F39676" s="294"/>
    </row>
    <row r="39677">
      <c r="A39677" s="294" t="s">
        <v>22847</v>
      </c>
      <c r="B39677" s="294"/>
      <c r="C39677" s="294"/>
      <c r="D39677" s="294"/>
      <c r="E39677" s="294"/>
      <c r="F39677" s="294"/>
    </row>
    <row r="39678">
      <c r="A39678" s="294" t="s">
        <v>23555</v>
      </c>
      <c r="B39678" s="294"/>
      <c r="C39678" s="294"/>
      <c r="D39678" s="294"/>
      <c r="E39678" s="294"/>
      <c r="F39678" s="294"/>
    </row>
    <row r="39679">
      <c r="A39679" s="294" t="s">
        <v>45242</v>
      </c>
      <c r="B39679" s="294"/>
      <c r="C39679" s="294"/>
      <c r="D39679" s="294"/>
      <c r="E39679" s="294"/>
      <c r="F39679" s="294"/>
    </row>
    <row r="39680">
      <c r="A39680" s="294" t="s">
        <v>45243</v>
      </c>
      <c r="B39680" s="294"/>
      <c r="C39680" s="294"/>
      <c r="D39680" s="294"/>
      <c r="E39680" s="294"/>
      <c r="F39680" s="294"/>
    </row>
    <row r="39681">
      <c r="A39681" s="294" t="s">
        <v>45244</v>
      </c>
      <c r="B39681" s="294"/>
      <c r="C39681" s="294"/>
      <c r="D39681" s="294"/>
      <c r="E39681" s="294"/>
      <c r="F39681" s="294"/>
    </row>
    <row r="39682">
      <c r="A39682" s="294" t="s">
        <v>45245</v>
      </c>
      <c r="B39682" s="294"/>
      <c r="C39682" s="294"/>
      <c r="D39682" s="294"/>
      <c r="E39682" s="294"/>
      <c r="F39682" s="294"/>
    </row>
    <row r="39683">
      <c r="A39683" s="294" t="s">
        <v>45246</v>
      </c>
      <c r="B39683" s="294"/>
      <c r="C39683" s="294"/>
      <c r="D39683" s="294"/>
      <c r="E39683" s="294"/>
      <c r="F39683" s="294"/>
    </row>
    <row r="39684">
      <c r="A39684" s="294" t="s">
        <v>45247</v>
      </c>
      <c r="B39684" s="294"/>
      <c r="C39684" s="294"/>
      <c r="D39684" s="294"/>
      <c r="E39684" s="294"/>
      <c r="F39684" s="294"/>
    </row>
    <row r="39685">
      <c r="A39685" s="294" t="s">
        <v>45248</v>
      </c>
      <c r="B39685" s="294"/>
      <c r="C39685" s="294"/>
      <c r="D39685" s="294"/>
      <c r="E39685" s="294"/>
      <c r="F39685" s="294"/>
    </row>
    <row r="39686">
      <c r="A39686" s="294" t="s">
        <v>35509</v>
      </c>
      <c r="B39686" s="294"/>
      <c r="C39686" s="294"/>
      <c r="D39686" s="294"/>
      <c r="E39686" s="294"/>
      <c r="F39686" s="294"/>
    </row>
    <row r="39687">
      <c r="A39687" s="294" t="s">
        <v>34431</v>
      </c>
      <c r="B39687" s="294"/>
      <c r="C39687" s="294"/>
      <c r="D39687" s="294"/>
      <c r="E39687" s="294"/>
      <c r="F39687" s="294"/>
    </row>
    <row r="39688">
      <c r="A39688" s="294" t="s">
        <v>45249</v>
      </c>
      <c r="B39688" s="294"/>
      <c r="C39688" s="294"/>
      <c r="D39688" s="294"/>
      <c r="E39688" s="294"/>
      <c r="F39688" s="294"/>
    </row>
    <row r="39689">
      <c r="A39689" s="294" t="s">
        <v>45250</v>
      </c>
      <c r="B39689" s="294"/>
      <c r="C39689" s="294"/>
      <c r="D39689" s="294"/>
      <c r="E39689" s="294"/>
      <c r="F39689" s="294"/>
    </row>
    <row r="39690">
      <c r="A39690" s="294" t="s">
        <v>45251</v>
      </c>
      <c r="B39690" s="294"/>
      <c r="C39690" s="294"/>
      <c r="D39690" s="294"/>
      <c r="E39690" s="294"/>
      <c r="F39690" s="294"/>
    </row>
    <row r="39691">
      <c r="A39691" s="294" t="s">
        <v>45252</v>
      </c>
      <c r="B39691" s="294"/>
      <c r="C39691" s="294"/>
      <c r="D39691" s="294"/>
      <c r="E39691" s="294"/>
      <c r="F39691" s="294"/>
    </row>
    <row r="39692">
      <c r="A39692" s="294" t="s">
        <v>45253</v>
      </c>
      <c r="B39692" s="294"/>
      <c r="C39692" s="294"/>
      <c r="D39692" s="294"/>
      <c r="E39692" s="294"/>
      <c r="F39692" s="294"/>
    </row>
    <row r="39693">
      <c r="A39693" s="294" t="s">
        <v>45254</v>
      </c>
      <c r="B39693" s="294"/>
      <c r="C39693" s="294"/>
      <c r="D39693" s="294"/>
      <c r="E39693" s="294"/>
      <c r="F39693" s="294"/>
    </row>
    <row r="39694">
      <c r="A39694" s="294" t="s">
        <v>45255</v>
      </c>
      <c r="B39694" s="294"/>
      <c r="C39694" s="294"/>
      <c r="D39694" s="294"/>
      <c r="E39694" s="294"/>
      <c r="F39694" s="294"/>
    </row>
    <row r="39695">
      <c r="A39695" s="294" t="s">
        <v>45256</v>
      </c>
      <c r="B39695" s="294"/>
      <c r="C39695" s="294"/>
      <c r="D39695" s="294"/>
      <c r="E39695" s="294"/>
      <c r="F39695" s="294"/>
    </row>
    <row r="39696">
      <c r="A39696" s="294" t="s">
        <v>45257</v>
      </c>
      <c r="B39696" s="294"/>
      <c r="C39696" s="294"/>
      <c r="D39696" s="294"/>
      <c r="E39696" s="294"/>
      <c r="F39696" s="294"/>
    </row>
    <row r="39697">
      <c r="A39697" s="294" t="s">
        <v>45258</v>
      </c>
      <c r="B39697" s="294"/>
      <c r="C39697" s="294"/>
      <c r="D39697" s="294"/>
      <c r="E39697" s="294"/>
      <c r="F39697" s="294"/>
    </row>
    <row r="39698">
      <c r="A39698" s="294" t="s">
        <v>45259</v>
      </c>
      <c r="B39698" s="294"/>
      <c r="C39698" s="294"/>
      <c r="D39698" s="294"/>
      <c r="E39698" s="294"/>
      <c r="F39698" s="294"/>
    </row>
    <row r="39699">
      <c r="A39699" s="294"/>
      <c r="B39699" s="294"/>
      <c r="C39699" s="294"/>
      <c r="D39699" s="294"/>
      <c r="E39699" s="294"/>
      <c r="F39699" s="294"/>
    </row>
    <row r="39700">
      <c r="A39700" s="294"/>
      <c r="B39700" s="294"/>
      <c r="C39700" s="294"/>
      <c r="D39700" s="294"/>
      <c r="E39700" s="294"/>
      <c r="F39700" s="294"/>
    </row>
    <row r="39701">
      <c r="A39701" s="294" t="s">
        <v>41927</v>
      </c>
      <c r="B39701" s="294"/>
      <c r="C39701" s="294"/>
      <c r="D39701" s="294"/>
      <c r="E39701" s="294"/>
      <c r="F39701" s="294"/>
    </row>
    <row r="39702">
      <c r="A39702" s="294" t="s">
        <v>45260</v>
      </c>
      <c r="B39702" s="294"/>
      <c r="C39702" s="294"/>
      <c r="D39702" s="294"/>
      <c r="E39702" s="294"/>
      <c r="F39702" s="294"/>
    </row>
    <row r="39703">
      <c r="A39703" s="294" t="s">
        <v>21270</v>
      </c>
      <c r="B39703" s="294"/>
      <c r="C39703" s="294"/>
      <c r="D39703" s="294"/>
      <c r="E39703" s="294"/>
      <c r="F39703" s="294"/>
    </row>
    <row r="39704">
      <c r="A39704" s="294" t="s">
        <v>45261</v>
      </c>
      <c r="B39704" s="294"/>
      <c r="C39704" s="294"/>
      <c r="D39704" s="294"/>
      <c r="E39704" s="294"/>
      <c r="F39704" s="294"/>
    </row>
    <row r="39705">
      <c r="A39705" s="294"/>
      <c r="B39705" s="294"/>
      <c r="C39705" s="294"/>
      <c r="D39705" s="294"/>
      <c r="E39705" s="294"/>
      <c r="F39705" s="294"/>
    </row>
    <row r="39706">
      <c r="A39706" s="294"/>
      <c r="B39706" s="294"/>
      <c r="C39706" s="294"/>
      <c r="D39706" s="294"/>
      <c r="E39706" s="294"/>
      <c r="F39706" s="294"/>
    </row>
    <row r="39707">
      <c r="A39707" s="294" t="s">
        <v>45262</v>
      </c>
      <c r="B39707" s="294"/>
      <c r="C39707" s="294"/>
      <c r="D39707" s="294"/>
      <c r="E39707" s="294"/>
      <c r="F39707" s="294"/>
    </row>
    <row r="39708">
      <c r="A39708" s="294"/>
      <c r="B39708" s="294"/>
      <c r="C39708" s="294"/>
      <c r="D39708" s="294"/>
      <c r="E39708" s="294"/>
      <c r="F39708" s="294"/>
    </row>
    <row r="39709">
      <c r="A39709" s="294"/>
      <c r="B39709" s="294"/>
      <c r="C39709" s="294"/>
      <c r="D39709" s="294"/>
      <c r="E39709" s="294"/>
      <c r="F39709" s="294"/>
    </row>
    <row r="39710">
      <c r="A39710" s="294" t="s">
        <v>45263</v>
      </c>
      <c r="B39710" s="294"/>
      <c r="C39710" s="294"/>
      <c r="D39710" s="294"/>
      <c r="E39710" s="294"/>
      <c r="F39710" s="294"/>
    </row>
    <row r="39711">
      <c r="A39711" s="294" t="s">
        <v>45264</v>
      </c>
      <c r="B39711" s="294"/>
      <c r="C39711" s="294"/>
      <c r="D39711" s="294"/>
      <c r="E39711" s="294"/>
      <c r="F39711" s="294"/>
    </row>
    <row r="39712">
      <c r="A39712" s="294" t="s">
        <v>45265</v>
      </c>
      <c r="B39712" s="294"/>
      <c r="C39712" s="294"/>
      <c r="D39712" s="294"/>
      <c r="E39712" s="294"/>
      <c r="F39712" s="294"/>
    </row>
    <row r="39713">
      <c r="A39713" s="294" t="s">
        <v>24293</v>
      </c>
      <c r="B39713" s="294"/>
      <c r="C39713" s="294"/>
      <c r="D39713" s="294"/>
      <c r="E39713" s="294"/>
      <c r="F39713" s="294"/>
    </row>
    <row r="39714">
      <c r="A39714" s="294" t="s">
        <v>45266</v>
      </c>
      <c r="B39714" s="294"/>
      <c r="C39714" s="294"/>
      <c r="D39714" s="294"/>
      <c r="E39714" s="294"/>
      <c r="F39714" s="294"/>
    </row>
    <row r="39715">
      <c r="A39715" s="294" t="s">
        <v>45267</v>
      </c>
      <c r="B39715" s="294"/>
      <c r="C39715" s="294"/>
      <c r="D39715" s="294"/>
      <c r="E39715" s="294"/>
      <c r="F39715" s="294"/>
    </row>
    <row r="39716">
      <c r="A39716" s="294" t="s">
        <v>45268</v>
      </c>
      <c r="B39716" s="294"/>
      <c r="C39716" s="294"/>
      <c r="D39716" s="294"/>
      <c r="E39716" s="294"/>
      <c r="F39716" s="294"/>
    </row>
    <row r="39717">
      <c r="A39717" s="294" t="s">
        <v>45269</v>
      </c>
      <c r="B39717" s="294"/>
      <c r="C39717" s="294"/>
      <c r="D39717" s="294"/>
      <c r="E39717" s="294"/>
      <c r="F39717" s="294"/>
    </row>
    <row r="39718">
      <c r="A39718" s="294"/>
      <c r="B39718" s="294"/>
      <c r="C39718" s="294"/>
      <c r="D39718" s="294"/>
      <c r="E39718" s="294"/>
      <c r="F39718" s="294"/>
    </row>
    <row r="39719">
      <c r="A39719" s="294" t="s">
        <v>45270</v>
      </c>
      <c r="B39719" s="294"/>
      <c r="C39719" s="294"/>
      <c r="D39719" s="294"/>
      <c r="E39719" s="294"/>
      <c r="F39719" s="294"/>
    </row>
    <row r="39720">
      <c r="A39720" s="294"/>
      <c r="B39720" s="294"/>
      <c r="C39720" s="294"/>
      <c r="D39720" s="294"/>
      <c r="E39720" s="294"/>
      <c r="F39720" s="294"/>
    </row>
    <row r="39721">
      <c r="A39721" s="294" t="s">
        <v>45271</v>
      </c>
      <c r="B39721" s="294"/>
      <c r="C39721" s="294"/>
      <c r="D39721" s="294"/>
      <c r="E39721" s="294"/>
      <c r="F39721" s="294"/>
    </row>
    <row r="39722">
      <c r="A39722" s="294" t="s">
        <v>45272</v>
      </c>
      <c r="B39722" s="294"/>
      <c r="C39722" s="294"/>
      <c r="D39722" s="294"/>
      <c r="E39722" s="294"/>
      <c r="F39722" s="294"/>
    </row>
    <row r="39723">
      <c r="A39723" s="294" t="s">
        <v>45273</v>
      </c>
      <c r="B39723" s="294"/>
      <c r="C39723" s="294"/>
      <c r="D39723" s="294"/>
      <c r="E39723" s="294"/>
      <c r="F39723" s="294"/>
    </row>
    <row r="39724">
      <c r="A39724" s="294" t="s">
        <v>45274</v>
      </c>
      <c r="B39724" s="294"/>
      <c r="C39724" s="294"/>
      <c r="D39724" s="294"/>
      <c r="E39724" s="294"/>
      <c r="F39724" s="294"/>
    </row>
    <row r="39725">
      <c r="A39725" s="294"/>
      <c r="B39725" s="294"/>
      <c r="C39725" s="294"/>
      <c r="D39725" s="294"/>
      <c r="E39725" s="294"/>
      <c r="F39725" s="294"/>
    </row>
    <row r="39726">
      <c r="A39726" s="294" t="s">
        <v>45275</v>
      </c>
      <c r="B39726" s="294"/>
      <c r="C39726" s="294"/>
      <c r="D39726" s="294"/>
      <c r="E39726" s="294"/>
      <c r="F39726" s="294"/>
    </row>
    <row r="39727">
      <c r="A39727" s="294"/>
      <c r="B39727" s="294"/>
      <c r="C39727" s="294"/>
      <c r="D39727" s="294"/>
      <c r="E39727" s="294"/>
      <c r="F39727" s="294"/>
    </row>
    <row r="39728">
      <c r="A39728" s="294" t="s">
        <v>45276</v>
      </c>
      <c r="B39728" s="294"/>
      <c r="C39728" s="294"/>
      <c r="D39728" s="294"/>
      <c r="E39728" s="294"/>
      <c r="F39728" s="294"/>
    </row>
    <row r="39729">
      <c r="A39729" s="294" t="s">
        <v>45277</v>
      </c>
      <c r="B39729" s="294"/>
      <c r="C39729" s="294"/>
      <c r="D39729" s="294"/>
      <c r="E39729" s="294"/>
      <c r="F39729" s="294"/>
    </row>
    <row r="39730">
      <c r="A39730" s="294" t="s">
        <v>45278</v>
      </c>
      <c r="B39730" s="294"/>
      <c r="C39730" s="294"/>
      <c r="D39730" s="294"/>
      <c r="E39730" s="294"/>
      <c r="F39730" s="294"/>
    </row>
    <row r="39731">
      <c r="A39731" s="294" t="s">
        <v>45279</v>
      </c>
      <c r="B39731" s="294"/>
      <c r="C39731" s="294"/>
      <c r="D39731" s="294"/>
      <c r="E39731" s="294"/>
      <c r="F39731" s="294"/>
    </row>
    <row r="39732">
      <c r="A39732" s="294" t="s">
        <v>45280</v>
      </c>
      <c r="B39732" s="294"/>
      <c r="C39732" s="294"/>
      <c r="D39732" s="294"/>
      <c r="E39732" s="294"/>
      <c r="F39732" s="294"/>
    </row>
    <row r="39733">
      <c r="A39733" s="294" t="s">
        <v>45281</v>
      </c>
      <c r="B39733" s="294"/>
      <c r="C39733" s="294"/>
      <c r="D39733" s="294"/>
      <c r="E39733" s="294"/>
      <c r="F39733" s="294"/>
    </row>
    <row r="39734">
      <c r="A39734" s="294" t="s">
        <v>45282</v>
      </c>
      <c r="B39734" s="294"/>
      <c r="C39734" s="294"/>
      <c r="D39734" s="294"/>
      <c r="E39734" s="294"/>
      <c r="F39734" s="294"/>
    </row>
    <row r="39735">
      <c r="A39735" s="294"/>
      <c r="B39735" s="294"/>
      <c r="C39735" s="294"/>
      <c r="D39735" s="294"/>
      <c r="E39735" s="294"/>
      <c r="F39735" s="294"/>
    </row>
    <row r="39736">
      <c r="A39736" s="294" t="s">
        <v>21292</v>
      </c>
      <c r="B39736" s="294"/>
      <c r="C39736" s="294"/>
      <c r="D39736" s="294"/>
      <c r="E39736" s="294"/>
      <c r="F39736" s="294"/>
    </row>
    <row r="39737">
      <c r="A39737" s="294"/>
      <c r="B39737" s="294"/>
      <c r="C39737" s="294"/>
      <c r="D39737" s="294"/>
      <c r="E39737" s="294"/>
      <c r="F39737" s="294"/>
    </row>
    <row r="39738">
      <c r="A39738" s="294" t="s">
        <v>45283</v>
      </c>
      <c r="B39738" s="294"/>
      <c r="C39738" s="294"/>
      <c r="D39738" s="294"/>
      <c r="E39738" s="294"/>
      <c r="F39738" s="294"/>
    </row>
    <row r="39739">
      <c r="A39739" s="294" t="s">
        <v>45284</v>
      </c>
      <c r="B39739" s="294"/>
      <c r="C39739" s="294"/>
      <c r="D39739" s="294"/>
      <c r="E39739" s="294"/>
      <c r="F39739" s="294"/>
    </row>
    <row r="39740">
      <c r="A39740" s="294" t="s">
        <v>45285</v>
      </c>
      <c r="B39740" s="294"/>
      <c r="C39740" s="294"/>
      <c r="D39740" s="294"/>
      <c r="E39740" s="294"/>
      <c r="F39740" s="294"/>
    </row>
    <row r="39741">
      <c r="A39741" s="294" t="s">
        <v>45286</v>
      </c>
      <c r="B39741" s="294"/>
      <c r="C39741" s="294"/>
      <c r="D39741" s="294"/>
      <c r="E39741" s="294"/>
      <c r="F39741" s="294"/>
    </row>
    <row r="39742">
      <c r="A39742" s="294" t="s">
        <v>45287</v>
      </c>
      <c r="B39742" s="294"/>
      <c r="C39742" s="294"/>
      <c r="D39742" s="294"/>
      <c r="E39742" s="294"/>
      <c r="F39742" s="294"/>
    </row>
    <row r="39743">
      <c r="A39743" s="294"/>
      <c r="B39743" s="294"/>
      <c r="C39743" s="294"/>
      <c r="D39743" s="294"/>
      <c r="E39743" s="294"/>
      <c r="F39743" s="294"/>
    </row>
    <row r="39744">
      <c r="A39744" s="294" t="s">
        <v>21760</v>
      </c>
      <c r="B39744" s="294"/>
      <c r="C39744" s="294"/>
      <c r="D39744" s="294"/>
      <c r="E39744" s="294"/>
      <c r="F39744" s="294"/>
    </row>
    <row r="39745">
      <c r="A39745" s="294"/>
      <c r="B39745" s="294"/>
      <c r="C39745" s="294"/>
      <c r="D39745" s="294"/>
      <c r="E39745" s="294"/>
      <c r="F39745" s="294"/>
    </row>
    <row r="39746">
      <c r="A39746" s="294" t="s">
        <v>45288</v>
      </c>
      <c r="B39746" s="294"/>
      <c r="C39746" s="294"/>
      <c r="D39746" s="294"/>
      <c r="E39746" s="294"/>
      <c r="F39746" s="294"/>
    </row>
    <row r="39747">
      <c r="A39747" s="294" t="s">
        <v>45289</v>
      </c>
      <c r="B39747" s="294"/>
      <c r="C39747" s="294"/>
      <c r="D39747" s="294"/>
      <c r="E39747" s="294"/>
      <c r="F39747" s="294"/>
    </row>
    <row r="39748">
      <c r="A39748" s="294" t="s">
        <v>45290</v>
      </c>
      <c r="B39748" s="294"/>
      <c r="C39748" s="294"/>
      <c r="D39748" s="294"/>
      <c r="E39748" s="294"/>
      <c r="F39748" s="294"/>
    </row>
    <row r="39749">
      <c r="A39749" s="294"/>
      <c r="B39749" s="294"/>
      <c r="C39749" s="294"/>
      <c r="D39749" s="294"/>
      <c r="E39749" s="294"/>
      <c r="F39749" s="294"/>
    </row>
    <row r="39750">
      <c r="A39750" s="294" t="s">
        <v>21304</v>
      </c>
      <c r="B39750" s="294"/>
      <c r="C39750" s="294"/>
      <c r="D39750" s="294"/>
      <c r="E39750" s="294"/>
      <c r="F39750" s="294"/>
    </row>
    <row r="39751">
      <c r="A39751" s="294"/>
      <c r="B39751" s="294"/>
      <c r="C39751" s="294"/>
      <c r="D39751" s="294"/>
      <c r="E39751" s="294"/>
      <c r="F39751" s="294"/>
    </row>
    <row r="39752">
      <c r="A39752" s="294" t="s">
        <v>30012</v>
      </c>
      <c r="B39752" s="294"/>
      <c r="C39752" s="294"/>
      <c r="D39752" s="294"/>
      <c r="E39752" s="294"/>
      <c r="F39752" s="294"/>
    </row>
    <row r="39753">
      <c r="A39753" s="294" t="s">
        <v>45291</v>
      </c>
      <c r="B39753" s="294"/>
      <c r="C39753" s="294"/>
      <c r="D39753" s="294"/>
      <c r="E39753" s="294"/>
      <c r="F39753" s="294"/>
    </row>
    <row r="39754">
      <c r="A39754" s="294" t="s">
        <v>45292</v>
      </c>
      <c r="B39754" s="294"/>
      <c r="C39754" s="294"/>
      <c r="D39754" s="294"/>
      <c r="E39754" s="294"/>
      <c r="F39754" s="294"/>
    </row>
    <row r="39755">
      <c r="A39755" s="294" t="s">
        <v>45293</v>
      </c>
      <c r="B39755" s="294"/>
      <c r="C39755" s="294"/>
      <c r="D39755" s="294"/>
      <c r="E39755" s="294"/>
      <c r="F39755" s="294"/>
    </row>
    <row r="39756">
      <c r="A39756" s="294" t="str">
        <f>ARRAY_CONSTRAIN(ARRAYFORMULA(-X-ray cervical spine: loss of cervical lordosis, osteophyte formation, Reduced disc space), 1, 1)</f>
        <v>#ERROR!</v>
      </c>
      <c r="B39756" s="294"/>
      <c r="C39756" s="294"/>
      <c r="D39756" s="294"/>
      <c r="E39756" s="294"/>
      <c r="F39756" s="294"/>
    </row>
    <row r="39757">
      <c r="A39757" s="294" t="s">
        <v>45294</v>
      </c>
      <c r="B39757" s="294"/>
      <c r="C39757" s="294"/>
      <c r="D39757" s="294"/>
      <c r="E39757" s="294"/>
      <c r="F39757" s="294"/>
    </row>
    <row r="39758">
      <c r="A39758" s="294" t="str">
        <f>ARRAY_CONSTRAIN(ARRAYFORMULA(-CT Scan(if needed): Bony details and degenerative changes), 1, 1)</f>
        <v>#ERROR!</v>
      </c>
      <c r="B39758" s="294"/>
      <c r="C39758" s="294"/>
      <c r="D39758" s="294"/>
      <c r="E39758" s="294"/>
      <c r="F39758" s="294"/>
    </row>
    <row r="39759">
      <c r="A39759" s="294" t="s">
        <v>45295</v>
      </c>
      <c r="B39759" s="294"/>
      <c r="C39759" s="294"/>
      <c r="D39759" s="294"/>
      <c r="E39759" s="294"/>
      <c r="F39759" s="294"/>
    </row>
    <row r="39760">
      <c r="A39760" s="294" t="str">
        <f>ARRAY_CONSTRAIN(ARRAYFORMULA(-if radiculopathy is suspected), 1, 1)</f>
        <v>#ERROR!</v>
      </c>
      <c r="B39760" s="294"/>
      <c r="C39760" s="294"/>
      <c r="D39760" s="294"/>
      <c r="E39760" s="294"/>
      <c r="F39760" s="294"/>
    </row>
    <row r="39761">
      <c r="A39761" s="294"/>
      <c r="B39761" s="294"/>
      <c r="C39761" s="294"/>
      <c r="D39761" s="294"/>
      <c r="E39761" s="294"/>
      <c r="F39761" s="294"/>
    </row>
    <row r="39762">
      <c r="A39762" s="294" t="s">
        <v>41927</v>
      </c>
      <c r="B39762" s="294"/>
      <c r="C39762" s="294"/>
      <c r="D39762" s="294"/>
      <c r="E39762" s="294"/>
      <c r="F39762" s="294"/>
    </row>
    <row r="39763">
      <c r="A39763" s="294" t="s">
        <v>20952</v>
      </c>
      <c r="B39763" s="294"/>
      <c r="C39763" s="294"/>
      <c r="D39763" s="294"/>
      <c r="E39763" s="294"/>
      <c r="F39763" s="294"/>
    </row>
    <row r="39764">
      <c r="A39764" s="294" t="s">
        <v>23409</v>
      </c>
      <c r="B39764" s="294"/>
      <c r="C39764" s="294"/>
      <c r="D39764" s="294"/>
      <c r="E39764" s="294"/>
      <c r="F39764" s="294"/>
    </row>
    <row r="39765">
      <c r="A39765" s="294" t="s">
        <v>45261</v>
      </c>
      <c r="B39765" s="294"/>
      <c r="C39765" s="294"/>
      <c r="D39765" s="294"/>
      <c r="E39765" s="294"/>
      <c r="F39765" s="294"/>
    </row>
    <row r="39766">
      <c r="A39766" s="294"/>
      <c r="B39766" s="294"/>
      <c r="C39766" s="294"/>
      <c r="D39766" s="294"/>
      <c r="E39766" s="294"/>
      <c r="F39766" s="294"/>
    </row>
    <row r="39767">
      <c r="A39767" s="294" t="s">
        <v>22644</v>
      </c>
      <c r="B39767" s="294"/>
      <c r="C39767" s="294"/>
      <c r="D39767" s="294"/>
      <c r="E39767" s="294"/>
      <c r="F39767" s="294"/>
    </row>
    <row r="39768">
      <c r="A39768" s="294"/>
      <c r="B39768" s="294"/>
      <c r="C39768" s="294"/>
      <c r="D39768" s="294"/>
      <c r="E39768" s="294"/>
      <c r="F39768" s="294"/>
    </row>
    <row r="39769">
      <c r="A39769" s="294"/>
      <c r="B39769" s="294"/>
      <c r="C39769" s="294"/>
      <c r="D39769" s="294"/>
      <c r="E39769" s="294"/>
      <c r="F39769" s="294"/>
    </row>
    <row r="39770">
      <c r="A39770" s="294" t="s">
        <v>25038</v>
      </c>
      <c r="B39770" s="294"/>
      <c r="C39770" s="294"/>
      <c r="D39770" s="294"/>
      <c r="E39770" s="294"/>
      <c r="F39770" s="294"/>
    </row>
    <row r="39771">
      <c r="A39771" s="294" t="s">
        <v>45296</v>
      </c>
      <c r="B39771" s="294"/>
      <c r="C39771" s="294"/>
      <c r="D39771" s="294"/>
      <c r="E39771" s="294"/>
      <c r="F39771" s="294"/>
    </row>
    <row r="39772">
      <c r="A39772" s="294" t="s">
        <v>25042</v>
      </c>
      <c r="B39772" s="294"/>
      <c r="C39772" s="294"/>
      <c r="D39772" s="294"/>
      <c r="E39772" s="294"/>
      <c r="F39772" s="294"/>
    </row>
    <row r="39773">
      <c r="A39773" s="294" t="s">
        <v>24579</v>
      </c>
      <c r="B39773" s="294"/>
      <c r="C39773" s="294"/>
      <c r="D39773" s="294"/>
      <c r="E39773" s="294"/>
      <c r="F39773" s="294"/>
    </row>
    <row r="39774">
      <c r="A39774" s="294" t="s">
        <v>45297</v>
      </c>
      <c r="B39774" s="294"/>
      <c r="C39774" s="294"/>
      <c r="D39774" s="294"/>
      <c r="E39774" s="294"/>
      <c r="F39774" s="294"/>
    </row>
    <row r="39775">
      <c r="A39775" s="294" t="s">
        <v>45298</v>
      </c>
      <c r="B39775" s="294"/>
      <c r="C39775" s="294"/>
      <c r="D39775" s="294"/>
      <c r="E39775" s="294"/>
      <c r="F39775" s="294"/>
    </row>
    <row r="39776">
      <c r="A39776" s="294" t="s">
        <v>25041</v>
      </c>
      <c r="B39776" s="294"/>
      <c r="C39776" s="294"/>
      <c r="D39776" s="294"/>
      <c r="E39776" s="294"/>
      <c r="F39776" s="294"/>
    </row>
    <row r="39777">
      <c r="A39777" s="294"/>
      <c r="B39777" s="294"/>
      <c r="C39777" s="294"/>
      <c r="D39777" s="294"/>
      <c r="E39777" s="294"/>
      <c r="F39777" s="294"/>
    </row>
    <row r="39778">
      <c r="A39778" s="294" t="s">
        <v>21326</v>
      </c>
      <c r="B39778" s="294"/>
      <c r="C39778" s="294"/>
      <c r="D39778" s="294"/>
      <c r="E39778" s="294"/>
      <c r="F39778" s="294"/>
    </row>
    <row r="39779">
      <c r="A39779" s="294"/>
      <c r="B39779" s="294"/>
      <c r="C39779" s="294"/>
      <c r="D39779" s="294"/>
      <c r="E39779" s="294"/>
      <c r="F39779" s="294"/>
    </row>
    <row r="39780">
      <c r="A39780" s="294" t="s">
        <v>45299</v>
      </c>
      <c r="B39780" s="294"/>
      <c r="C39780" s="294"/>
      <c r="D39780" s="294"/>
      <c r="E39780" s="294"/>
      <c r="F39780" s="294"/>
    </row>
    <row r="39781">
      <c r="A39781" s="294" t="s">
        <v>45300</v>
      </c>
      <c r="B39781" s="294"/>
      <c r="C39781" s="294"/>
      <c r="D39781" s="294"/>
      <c r="E39781" s="294"/>
      <c r="F39781" s="294"/>
    </row>
    <row r="39782">
      <c r="A39782" s="294" t="s">
        <v>45301</v>
      </c>
      <c r="B39782" s="294"/>
      <c r="C39782" s="294"/>
      <c r="D39782" s="294"/>
      <c r="E39782" s="294"/>
      <c r="F39782" s="294"/>
    </row>
    <row r="39783">
      <c r="A39783" s="294" t="s">
        <v>45302</v>
      </c>
      <c r="B39783" s="294"/>
      <c r="C39783" s="294"/>
      <c r="D39783" s="294"/>
      <c r="E39783" s="294"/>
      <c r="F39783" s="294"/>
    </row>
    <row r="39784">
      <c r="A39784" s="294" t="s">
        <v>45303</v>
      </c>
      <c r="B39784" s="294"/>
      <c r="C39784" s="294"/>
      <c r="D39784" s="294"/>
      <c r="E39784" s="294"/>
      <c r="F39784" s="294"/>
    </row>
    <row r="39785">
      <c r="A39785" s="294" t="s">
        <v>45304</v>
      </c>
      <c r="B39785" s="294"/>
      <c r="C39785" s="294"/>
      <c r="D39785" s="294"/>
      <c r="E39785" s="294"/>
      <c r="F39785" s="294"/>
    </row>
    <row r="39786">
      <c r="A39786" s="294" t="s">
        <v>45305</v>
      </c>
      <c r="B39786" s="294"/>
      <c r="C39786" s="294"/>
      <c r="D39786" s="294"/>
      <c r="E39786" s="294"/>
      <c r="F39786" s="294"/>
    </row>
    <row r="39787">
      <c r="A39787" s="294" t="s">
        <v>45306</v>
      </c>
      <c r="B39787" s="294"/>
      <c r="C39787" s="294"/>
      <c r="D39787" s="294"/>
      <c r="E39787" s="294"/>
      <c r="F39787" s="294"/>
    </row>
    <row r="39788">
      <c r="A39788" s="294" t="s">
        <v>45307</v>
      </c>
      <c r="B39788" s="294"/>
      <c r="C39788" s="294"/>
      <c r="D39788" s="294"/>
      <c r="E39788" s="294"/>
      <c r="F39788" s="294"/>
    </row>
    <row r="39789">
      <c r="A39789" s="294"/>
      <c r="B39789" s="294"/>
      <c r="C39789" s="294"/>
      <c r="D39789" s="294"/>
      <c r="E39789" s="294"/>
      <c r="F39789" s="294"/>
    </row>
    <row r="39790">
      <c r="A39790" s="294" t="s">
        <v>45308</v>
      </c>
      <c r="B39790" s="294"/>
      <c r="C39790" s="294"/>
      <c r="D39790" s="294"/>
      <c r="E39790" s="294"/>
      <c r="F39790" s="294"/>
    </row>
    <row r="39791">
      <c r="A39791" s="294"/>
      <c r="B39791" s="294"/>
      <c r="C39791" s="294"/>
      <c r="D39791" s="294"/>
      <c r="E39791" s="294"/>
      <c r="F39791" s="294"/>
    </row>
    <row r="39792">
      <c r="A39792" s="294" t="s">
        <v>24279</v>
      </c>
      <c r="B39792" s="294"/>
      <c r="C39792" s="294"/>
      <c r="D39792" s="294"/>
      <c r="E39792" s="294"/>
      <c r="F39792" s="294"/>
    </row>
    <row r="39793">
      <c r="A39793" s="294" t="s">
        <v>45309</v>
      </c>
      <c r="B39793" s="294"/>
      <c r="C39793" s="294"/>
      <c r="D39793" s="294"/>
      <c r="E39793" s="294"/>
      <c r="F39793" s="294"/>
    </row>
    <row r="39794">
      <c r="A39794" s="294" t="s">
        <v>45310</v>
      </c>
      <c r="B39794" s="294"/>
      <c r="C39794" s="294"/>
      <c r="D39794" s="294"/>
      <c r="E39794" s="294"/>
      <c r="F39794" s="294"/>
    </row>
    <row r="39795">
      <c r="A39795" s="294" t="s">
        <v>45311</v>
      </c>
      <c r="B39795" s="294"/>
      <c r="C39795" s="294"/>
      <c r="D39795" s="294"/>
      <c r="E39795" s="294"/>
      <c r="F39795" s="294"/>
    </row>
    <row r="39796">
      <c r="A39796" s="294" t="s">
        <v>45312</v>
      </c>
      <c r="B39796" s="294"/>
      <c r="C39796" s="294"/>
      <c r="D39796" s="294"/>
      <c r="E39796" s="294"/>
      <c r="F39796" s="294"/>
    </row>
    <row r="39797">
      <c r="A39797" s="294" t="s">
        <v>45313</v>
      </c>
      <c r="B39797" s="294"/>
      <c r="C39797" s="294"/>
      <c r="D39797" s="294"/>
      <c r="E39797" s="294"/>
      <c r="F39797" s="294"/>
    </row>
    <row r="39798">
      <c r="A39798" s="294" t="str">
        <f>ARRAY_CONSTRAIN(ARRAYFORMULA(-to eliminate aggravated Vata), 1, 1)</f>
        <v>#ERROR!</v>
      </c>
      <c r="B39798" s="294"/>
      <c r="C39798" s="294"/>
      <c r="D39798" s="294"/>
      <c r="E39798" s="294"/>
      <c r="F39798" s="294"/>
    </row>
    <row r="39799">
      <c r="A39799" s="294" t="s">
        <v>45314</v>
      </c>
      <c r="B39799" s="294"/>
      <c r="C39799" s="294"/>
      <c r="D39799" s="294"/>
      <c r="E39799" s="294"/>
      <c r="F39799" s="294"/>
    </row>
    <row r="39800">
      <c r="A39800" s="294" t="s">
        <v>45315</v>
      </c>
      <c r="B39800" s="294"/>
      <c r="C39800" s="294"/>
      <c r="D39800" s="294"/>
      <c r="E39800" s="294"/>
      <c r="F39800" s="294"/>
    </row>
    <row r="39801">
      <c r="A39801" s="294"/>
      <c r="B39801" s="294"/>
      <c r="C39801" s="294"/>
      <c r="D39801" s="294"/>
      <c r="E39801" s="294"/>
      <c r="F39801" s="294"/>
    </row>
    <row r="39802">
      <c r="A39802" s="294" t="s">
        <v>45316</v>
      </c>
      <c r="B39802" s="294"/>
      <c r="C39802" s="294"/>
      <c r="D39802" s="294"/>
      <c r="E39802" s="294"/>
      <c r="F39802" s="294"/>
    </row>
    <row r="39803">
      <c r="A39803" s="294"/>
      <c r="B39803" s="294"/>
      <c r="C39803" s="294"/>
      <c r="D39803" s="294"/>
      <c r="E39803" s="294"/>
      <c r="F39803" s="294"/>
    </row>
    <row r="39804">
      <c r="A39804" s="294" t="s">
        <v>24479</v>
      </c>
      <c r="B39804" s="294"/>
      <c r="C39804" s="294"/>
      <c r="D39804" s="294"/>
      <c r="E39804" s="294"/>
      <c r="F39804" s="294"/>
    </row>
    <row r="39805">
      <c r="A39805" s="294" t="s">
        <v>45317</v>
      </c>
      <c r="B39805" s="294"/>
      <c r="C39805" s="294"/>
      <c r="D39805" s="294"/>
      <c r="E39805" s="294"/>
      <c r="F39805" s="294"/>
    </row>
    <row r="39806">
      <c r="A39806" s="294" t="s">
        <v>45318</v>
      </c>
      <c r="B39806" s="294"/>
      <c r="C39806" s="294"/>
      <c r="D39806" s="294"/>
      <c r="E39806" s="294"/>
      <c r="F39806" s="294"/>
    </row>
    <row r="39807">
      <c r="A39807" s="294" t="s">
        <v>45319</v>
      </c>
      <c r="B39807" s="294"/>
      <c r="C39807" s="294"/>
      <c r="D39807" s="294"/>
      <c r="E39807" s="294"/>
      <c r="F39807" s="294"/>
    </row>
    <row r="39808">
      <c r="A39808" s="294"/>
      <c r="B39808" s="294"/>
      <c r="C39808" s="294"/>
      <c r="D39808" s="294"/>
      <c r="E39808" s="294"/>
      <c r="F39808" s="294"/>
    </row>
    <row r="39809">
      <c r="A39809" s="294" t="s">
        <v>22156</v>
      </c>
      <c r="B39809" s="294"/>
      <c r="C39809" s="294"/>
      <c r="D39809" s="294"/>
      <c r="E39809" s="294"/>
      <c r="F39809" s="294"/>
    </row>
    <row r="39810">
      <c r="A39810" s="294"/>
      <c r="B39810" s="294"/>
      <c r="C39810" s="294"/>
      <c r="D39810" s="294"/>
      <c r="E39810" s="294"/>
      <c r="F39810" s="294"/>
    </row>
    <row r="39811">
      <c r="A39811" s="294" t="s">
        <v>22492</v>
      </c>
      <c r="B39811" s="294"/>
      <c r="C39811" s="294"/>
      <c r="D39811" s="294"/>
      <c r="E39811" s="294"/>
      <c r="F39811" s="294"/>
    </row>
    <row r="39812">
      <c r="A39812" s="294" t="s">
        <v>45320</v>
      </c>
      <c r="B39812" s="294"/>
      <c r="C39812" s="294"/>
      <c r="D39812" s="294"/>
      <c r="E39812" s="294"/>
      <c r="F39812" s="294"/>
    </row>
    <row r="39813">
      <c r="A39813" s="294" t="s">
        <v>45321</v>
      </c>
      <c r="B39813" s="294"/>
      <c r="C39813" s="294"/>
      <c r="D39813" s="294"/>
      <c r="E39813" s="294"/>
      <c r="F39813" s="294"/>
    </row>
    <row r="39814">
      <c r="A39814" s="294" t="s">
        <v>22861</v>
      </c>
      <c r="B39814" s="294"/>
      <c r="C39814" s="294"/>
      <c r="D39814" s="294"/>
      <c r="E39814" s="294"/>
      <c r="F39814" s="294"/>
    </row>
    <row r="39815">
      <c r="A39815" s="294" t="s">
        <v>45322</v>
      </c>
      <c r="B39815" s="294"/>
      <c r="C39815" s="294"/>
      <c r="D39815" s="294"/>
      <c r="E39815" s="294"/>
      <c r="F39815" s="294"/>
    </row>
    <row r="39816">
      <c r="A39816" s="294"/>
      <c r="B39816" s="294"/>
      <c r="C39816" s="294"/>
      <c r="D39816" s="294"/>
      <c r="E39816" s="294"/>
      <c r="F39816" s="294"/>
    </row>
    <row r="39817">
      <c r="A39817" s="294" t="s">
        <v>21462</v>
      </c>
      <c r="B39817" s="294"/>
      <c r="C39817" s="294"/>
      <c r="D39817" s="294"/>
      <c r="E39817" s="294"/>
      <c r="F39817" s="294"/>
    </row>
    <row r="39818">
      <c r="A39818" s="294"/>
      <c r="B39818" s="294"/>
      <c r="C39818" s="294"/>
      <c r="D39818" s="294"/>
      <c r="E39818" s="294"/>
      <c r="F39818" s="294"/>
    </row>
    <row r="39819">
      <c r="A39819" s="294" t="s">
        <v>21336</v>
      </c>
      <c r="B39819" s="294"/>
      <c r="C39819" s="294"/>
      <c r="D39819" s="294"/>
      <c r="E39819" s="294"/>
      <c r="F39819" s="294"/>
    </row>
    <row r="39820">
      <c r="A39820" s="294" t="str">
        <f>ARRAY_CONSTRAIN(ARRAYFORMULA(-Rasnadi Kashaya), 1, 1)</f>
        <v>#ERROR!</v>
      </c>
      <c r="B39820" s="294"/>
      <c r="C39820" s="294"/>
      <c r="D39820" s="294"/>
      <c r="E39820" s="294"/>
      <c r="F39820" s="294"/>
    </row>
    <row r="39821">
      <c r="A39821" s="294" t="str">
        <f>ARRAY_CONSTRAIN(ARRAYFORMULA(-Yogaraja Guggulu), 1, 1)</f>
        <v>#ERROR!</v>
      </c>
      <c r="B39821" s="294"/>
      <c r="C39821" s="294"/>
      <c r="D39821" s="294"/>
      <c r="E39821" s="294"/>
      <c r="F39821" s="294"/>
    </row>
    <row r="39822">
      <c r="A39822" s="294" t="str">
        <f>ARRAY_CONSTRAIN(ARRAYFORMULA(-Trayodashanga Guggulu), 1, 1)</f>
        <v>#ERROR!</v>
      </c>
      <c r="B39822" s="294"/>
      <c r="C39822" s="294"/>
      <c r="D39822" s="294"/>
      <c r="E39822" s="294"/>
      <c r="F39822" s="294"/>
    </row>
    <row r="39823">
      <c r="A39823" s="294" t="str">
        <f>ARRAY_CONSTRAIN(ARRAYFORMULA(-Dashamoola kwatha), 1, 1)</f>
        <v>#ERROR!</v>
      </c>
      <c r="B39823" s="294"/>
      <c r="C39823" s="294"/>
      <c r="D39823" s="294"/>
      <c r="E39823" s="294"/>
      <c r="F39823" s="294"/>
    </row>
    <row r="39824">
      <c r="A39824" s="294" t="str">
        <f>ARRAY_CONSTRAIN(ARRAYFORMULA(-Eranda Sneha(Mild purgation)), 1, 1)</f>
        <v>#ERROR!</v>
      </c>
      <c r="B39824" s="294"/>
      <c r="C39824" s="294"/>
      <c r="D39824" s="294"/>
      <c r="E39824" s="294"/>
      <c r="F39824" s="294"/>
    </row>
    <row r="39825">
      <c r="A39825" s="294" t="s">
        <v>22167</v>
      </c>
      <c r="B39825" s="294"/>
      <c r="C39825" s="294"/>
      <c r="D39825" s="294"/>
      <c r="E39825" s="294"/>
      <c r="F39825" s="294"/>
    </row>
    <row r="39826">
      <c r="A39826" s="294" t="str">
        <f>ARRAY_CONSTRAIN(ARRAYFORMULA(-Pizhichil(for chronic cases)), 1, 1)</f>
        <v>#ERROR!</v>
      </c>
      <c r="B39826" s="294"/>
      <c r="C39826" s="294"/>
      <c r="D39826" s="294"/>
      <c r="E39826" s="294"/>
      <c r="F39826" s="294"/>
    </row>
    <row r="39827">
      <c r="A39827" s="294" t="str">
        <f>ARRAY_CONSTRAIN(ARRAYFORMULA(-Kati basti/Greeva basti with Warm medicated oil), 1, 1)</f>
        <v>#ERROR!</v>
      </c>
      <c r="B39827" s="294"/>
      <c r="C39827" s="294"/>
      <c r="D39827" s="294"/>
      <c r="E39827" s="294"/>
      <c r="F39827" s="294"/>
    </row>
    <row r="39828">
      <c r="A39828" s="294" t="str">
        <f>ARRAY_CONSTRAIN(ARRAYFORMULA(-Nasya with Anu Taila or ksheerabala Taila), 1, 1)</f>
        <v>#ERROR!</v>
      </c>
      <c r="B39828" s="294"/>
      <c r="C39828" s="294"/>
      <c r="D39828" s="294"/>
      <c r="E39828" s="294"/>
      <c r="F39828" s="294"/>
    </row>
    <row r="39829">
      <c r="A39829" s="294" t="str">
        <f>ARRAY_CONSTRAIN(ARRAYFORMULA(-Rasnadi Kashayam), 1, 1)</f>
        <v>#ERROR!</v>
      </c>
      <c r="B39829" s="294"/>
      <c r="C39829" s="294"/>
      <c r="D39829" s="294"/>
      <c r="E39829" s="294"/>
      <c r="F39829" s="294"/>
    </row>
    <row r="39830">
      <c r="A39830" s="294" t="s">
        <v>45323</v>
      </c>
      <c r="B39830" s="294"/>
      <c r="C39830" s="294"/>
      <c r="D39830" s="294"/>
      <c r="E39830" s="294"/>
      <c r="F39830" s="294"/>
    </row>
    <row r="39831">
      <c r="A39831" s="294" t="s">
        <v>45324</v>
      </c>
      <c r="B39831" s="294"/>
      <c r="C39831" s="294"/>
      <c r="D39831" s="294"/>
      <c r="E39831" s="294"/>
      <c r="F39831" s="294"/>
    </row>
    <row r="39832">
      <c r="A39832" s="294" t="s">
        <v>45325</v>
      </c>
      <c r="B39832" s="294"/>
      <c r="C39832" s="294"/>
      <c r="D39832" s="294"/>
      <c r="E39832" s="294"/>
      <c r="F39832" s="294"/>
    </row>
    <row r="39833">
      <c r="A39833" s="294" t="s">
        <v>45326</v>
      </c>
      <c r="B39833" s="294"/>
      <c r="C39833" s="294"/>
      <c r="D39833" s="294"/>
      <c r="E39833" s="294"/>
      <c r="F39833" s="294"/>
    </row>
    <row r="39834">
      <c r="A39834" s="294" t="s">
        <v>25080</v>
      </c>
      <c r="B39834" s="294"/>
      <c r="C39834" s="294"/>
      <c r="D39834" s="294"/>
      <c r="E39834" s="294"/>
      <c r="F39834" s="294"/>
    </row>
    <row r="39835">
      <c r="A39835" s="294" t="str">
        <f>ARRAY_CONSTRAIN(ARRAYFORMULA(-Best for Vata-Kapha disorders affecting joints and bones.), 1, 1)</f>
        <v>#ERROR!</v>
      </c>
      <c r="B39835" s="294"/>
      <c r="C39835" s="294"/>
      <c r="D39835" s="294"/>
      <c r="E39835" s="294"/>
      <c r="F39835" s="294"/>
    </row>
    <row r="39836">
      <c r="A39836" s="294" t="s">
        <v>45327</v>
      </c>
      <c r="B39836" s="294"/>
      <c r="C39836" s="294"/>
      <c r="D39836" s="294"/>
      <c r="E39836" s="294"/>
      <c r="F39836" s="294"/>
    </row>
    <row r="39837">
      <c r="A39837" s="294" t="s">
        <v>45328</v>
      </c>
      <c r="B39837" s="294"/>
      <c r="C39837" s="294"/>
      <c r="D39837" s="294"/>
      <c r="E39837" s="294"/>
      <c r="F39837" s="294"/>
    </row>
    <row r="39838">
      <c r="A39838" s="294" t="s">
        <v>23532</v>
      </c>
      <c r="B39838" s="294"/>
      <c r="C39838" s="294"/>
      <c r="D39838" s="294"/>
      <c r="E39838" s="294"/>
      <c r="F39838" s="294"/>
    </row>
    <row r="39839">
      <c r="A39839" s="294" t="s">
        <v>45329</v>
      </c>
      <c r="B39839" s="294"/>
      <c r="C39839" s="294"/>
      <c r="D39839" s="294"/>
      <c r="E39839" s="294"/>
      <c r="F39839" s="294"/>
    </row>
    <row r="39840">
      <c r="A39840" s="294" t="s">
        <v>45330</v>
      </c>
      <c r="B39840" s="294"/>
      <c r="C39840" s="294"/>
      <c r="D39840" s="294"/>
      <c r="E39840" s="294"/>
      <c r="F39840" s="294"/>
    </row>
    <row r="39841">
      <c r="A39841" s="294" t="s">
        <v>45331</v>
      </c>
      <c r="B39841" s="294"/>
      <c r="C39841" s="294"/>
      <c r="D39841" s="294"/>
      <c r="E39841" s="294"/>
      <c r="F39841" s="294"/>
    </row>
    <row r="39842">
      <c r="A39842" s="294" t="s">
        <v>45332</v>
      </c>
      <c r="B39842" s="294"/>
      <c r="C39842" s="294"/>
      <c r="D39842" s="294"/>
      <c r="E39842" s="294"/>
      <c r="F39842" s="294"/>
    </row>
    <row r="39843">
      <c r="A39843" s="294" t="s">
        <v>45333</v>
      </c>
      <c r="B39843" s="294"/>
      <c r="C39843" s="294"/>
      <c r="D39843" s="294"/>
      <c r="E39843" s="294"/>
      <c r="F39843" s="294"/>
    </row>
    <row r="39844">
      <c r="A39844" s="294" t="s">
        <v>45334</v>
      </c>
      <c r="B39844" s="294"/>
      <c r="C39844" s="294"/>
      <c r="D39844" s="294"/>
      <c r="E39844" s="294"/>
      <c r="F39844" s="294"/>
    </row>
    <row r="39845">
      <c r="A39845" s="294" t="s">
        <v>45335</v>
      </c>
      <c r="B39845" s="294"/>
      <c r="C39845" s="294"/>
      <c r="D39845" s="294"/>
      <c r="E39845" s="294"/>
      <c r="F39845" s="294"/>
    </row>
    <row r="39846">
      <c r="A39846" s="294" t="s">
        <v>45336</v>
      </c>
      <c r="B39846" s="294"/>
      <c r="C39846" s="294"/>
      <c r="D39846" s="294"/>
      <c r="E39846" s="294"/>
      <c r="F39846" s="294"/>
    </row>
    <row r="39847">
      <c r="A39847" s="294" t="s">
        <v>45337</v>
      </c>
      <c r="B39847" s="294"/>
      <c r="C39847" s="294"/>
      <c r="D39847" s="294"/>
      <c r="E39847" s="294"/>
      <c r="F39847" s="294"/>
    </row>
    <row r="39848">
      <c r="A39848" s="294" t="s">
        <v>45338</v>
      </c>
      <c r="B39848" s="294"/>
      <c r="C39848" s="294"/>
      <c r="D39848" s="294"/>
      <c r="E39848" s="294"/>
      <c r="F39848" s="294"/>
    </row>
    <row r="39849">
      <c r="A39849" s="294" t="s">
        <v>45339</v>
      </c>
      <c r="B39849" s="294"/>
      <c r="C39849" s="294"/>
      <c r="D39849" s="294"/>
      <c r="E39849" s="294"/>
      <c r="F39849" s="294"/>
    </row>
    <row r="39850">
      <c r="A39850" s="294" t="s">
        <v>45340</v>
      </c>
      <c r="B39850" s="294"/>
      <c r="C39850" s="294"/>
      <c r="D39850" s="294"/>
      <c r="E39850" s="294"/>
      <c r="F39850" s="294"/>
    </row>
    <row r="39851">
      <c r="A39851" s="294" t="s">
        <v>45341</v>
      </c>
      <c r="B39851" s="294"/>
      <c r="C39851" s="294"/>
      <c r="D39851" s="294"/>
      <c r="E39851" s="294"/>
      <c r="F39851" s="294"/>
    </row>
    <row r="39852">
      <c r="A39852" s="294" t="s">
        <v>45342</v>
      </c>
      <c r="B39852" s="294"/>
      <c r="C39852" s="294"/>
      <c r="D39852" s="294"/>
      <c r="E39852" s="294"/>
      <c r="F39852" s="294"/>
    </row>
    <row r="39853">
      <c r="A39853" s="294" t="s">
        <v>45343</v>
      </c>
      <c r="B39853" s="294"/>
      <c r="C39853" s="294"/>
      <c r="D39853" s="294"/>
      <c r="E39853" s="294"/>
      <c r="F39853" s="294"/>
    </row>
    <row r="39854">
      <c r="A39854" s="294" t="s">
        <v>45344</v>
      </c>
      <c r="B39854" s="294"/>
      <c r="C39854" s="294"/>
      <c r="D39854" s="294"/>
      <c r="E39854" s="294"/>
      <c r="F39854" s="294"/>
    </row>
    <row r="39855">
      <c r="A39855" s="294" t="s">
        <v>45345</v>
      </c>
      <c r="B39855" s="294"/>
      <c r="C39855" s="294"/>
      <c r="D39855" s="294"/>
      <c r="E39855" s="294"/>
      <c r="F39855" s="294"/>
    </row>
    <row r="39856">
      <c r="A39856" s="294"/>
      <c r="B39856" s="294"/>
      <c r="C39856" s="294"/>
      <c r="D39856" s="294"/>
      <c r="E39856" s="294"/>
      <c r="F39856" s="294"/>
    </row>
    <row r="39857">
      <c r="A39857" s="294" t="s">
        <v>41927</v>
      </c>
      <c r="B39857" s="294"/>
      <c r="C39857" s="294"/>
      <c r="D39857" s="294"/>
      <c r="E39857" s="294"/>
      <c r="F39857" s="294"/>
    </row>
    <row r="39858">
      <c r="A39858" s="294" t="s">
        <v>45346</v>
      </c>
      <c r="B39858" s="294"/>
      <c r="C39858" s="294"/>
      <c r="D39858" s="294"/>
      <c r="E39858" s="294"/>
      <c r="F39858" s="294"/>
    </row>
    <row r="39859">
      <c r="A39859" s="294" t="s">
        <v>21270</v>
      </c>
      <c r="B39859" s="294"/>
      <c r="C39859" s="294"/>
      <c r="D39859" s="294"/>
      <c r="E39859" s="294"/>
      <c r="F39859" s="294"/>
    </row>
    <row r="39860">
      <c r="A39860" s="294" t="s">
        <v>45347</v>
      </c>
      <c r="B39860" s="294"/>
      <c r="C39860" s="294"/>
      <c r="D39860" s="294"/>
      <c r="E39860" s="294"/>
      <c r="F39860" s="294"/>
    </row>
    <row r="39861">
      <c r="A39861" s="294"/>
      <c r="B39861" s="294"/>
      <c r="C39861" s="294"/>
      <c r="D39861" s="294"/>
      <c r="E39861" s="294"/>
      <c r="F39861" s="294"/>
    </row>
    <row r="39862">
      <c r="A39862" s="294" t="s">
        <v>23562</v>
      </c>
      <c r="B39862" s="294"/>
      <c r="C39862" s="294"/>
      <c r="D39862" s="294"/>
      <c r="E39862" s="294"/>
      <c r="F39862" s="294"/>
    </row>
    <row r="39863">
      <c r="A39863" s="294"/>
      <c r="B39863" s="294"/>
      <c r="C39863" s="294"/>
      <c r="D39863" s="294"/>
      <c r="E39863" s="294"/>
      <c r="F39863" s="294"/>
    </row>
    <row r="39864">
      <c r="A39864" s="294" t="s">
        <v>23563</v>
      </c>
      <c r="B39864" s="294"/>
      <c r="C39864" s="294"/>
      <c r="D39864" s="294"/>
      <c r="E39864" s="294"/>
      <c r="F39864" s="294"/>
    </row>
    <row r="39865">
      <c r="A39865" s="294" t="s">
        <v>23564</v>
      </c>
      <c r="B39865" s="294"/>
      <c r="C39865" s="294"/>
      <c r="D39865" s="294"/>
      <c r="E39865" s="294"/>
      <c r="F39865" s="294"/>
    </row>
    <row r="39866">
      <c r="A39866" s="294" t="s">
        <v>23565</v>
      </c>
      <c r="B39866" s="294"/>
      <c r="C39866" s="294"/>
      <c r="D39866" s="294"/>
      <c r="E39866" s="294"/>
      <c r="F39866" s="294"/>
    </row>
    <row r="39867">
      <c r="A39867" s="294" t="s">
        <v>23566</v>
      </c>
      <c r="B39867" s="294"/>
      <c r="C39867" s="294"/>
      <c r="D39867" s="294"/>
      <c r="E39867" s="294"/>
      <c r="F39867" s="294"/>
    </row>
    <row r="39868">
      <c r="A39868" s="294" t="s">
        <v>23567</v>
      </c>
      <c r="B39868" s="294"/>
      <c r="C39868" s="294"/>
      <c r="D39868" s="294"/>
      <c r="E39868" s="294"/>
      <c r="F39868" s="294"/>
    </row>
    <row r="39869">
      <c r="A39869" s="294" t="s">
        <v>23568</v>
      </c>
      <c r="B39869" s="294"/>
      <c r="C39869" s="294"/>
      <c r="D39869" s="294"/>
      <c r="E39869" s="294"/>
      <c r="F39869" s="294"/>
    </row>
    <row r="39870">
      <c r="A39870" s="294"/>
      <c r="B39870" s="294"/>
      <c r="C39870" s="294"/>
      <c r="D39870" s="294"/>
      <c r="E39870" s="294"/>
      <c r="F39870" s="294"/>
    </row>
    <row r="39871">
      <c r="A39871" s="294"/>
      <c r="B39871" s="294"/>
      <c r="C39871" s="294"/>
      <c r="D39871" s="294"/>
      <c r="E39871" s="294"/>
      <c r="F39871" s="294"/>
    </row>
    <row r="39872">
      <c r="A39872" s="294" t="s">
        <v>23569</v>
      </c>
      <c r="B39872" s="294"/>
      <c r="C39872" s="294"/>
      <c r="D39872" s="294"/>
      <c r="E39872" s="294"/>
      <c r="F39872" s="294"/>
    </row>
    <row r="39873">
      <c r="A39873" s="294"/>
      <c r="B39873" s="294"/>
      <c r="C39873" s="294"/>
      <c r="D39873" s="294"/>
      <c r="E39873" s="294"/>
      <c r="F39873" s="294"/>
    </row>
    <row r="39874">
      <c r="A39874" s="294" t="s">
        <v>23570</v>
      </c>
      <c r="B39874" s="294"/>
      <c r="C39874" s="294"/>
      <c r="D39874" s="294"/>
      <c r="E39874" s="294"/>
      <c r="F39874" s="294"/>
    </row>
    <row r="39875">
      <c r="A39875" s="294" t="s">
        <v>23571</v>
      </c>
      <c r="B39875" s="294"/>
      <c r="C39875" s="294"/>
      <c r="D39875" s="294"/>
      <c r="E39875" s="294"/>
      <c r="F39875" s="294"/>
    </row>
    <row r="39876">
      <c r="A39876" s="294" t="s">
        <v>23572</v>
      </c>
      <c r="B39876" s="294"/>
      <c r="C39876" s="294"/>
      <c r="D39876" s="294"/>
      <c r="E39876" s="294"/>
      <c r="F39876" s="294"/>
    </row>
    <row r="39877">
      <c r="A39877" s="294" t="s">
        <v>23573</v>
      </c>
      <c r="B39877" s="294"/>
      <c r="C39877" s="294"/>
      <c r="D39877" s="294"/>
      <c r="E39877" s="294"/>
      <c r="F39877" s="294"/>
    </row>
    <row r="39878">
      <c r="A39878" s="294"/>
      <c r="B39878" s="294"/>
      <c r="C39878" s="294"/>
      <c r="D39878" s="294"/>
      <c r="E39878" s="294"/>
      <c r="F39878" s="294"/>
    </row>
    <row r="39879">
      <c r="A39879" s="294"/>
      <c r="B39879" s="294"/>
      <c r="C39879" s="294"/>
      <c r="D39879" s="294"/>
      <c r="E39879" s="294"/>
      <c r="F39879" s="294"/>
    </row>
    <row r="39880">
      <c r="A39880" s="294" t="s">
        <v>23574</v>
      </c>
      <c r="B39880" s="294"/>
      <c r="C39880" s="294"/>
      <c r="D39880" s="294"/>
      <c r="E39880" s="294"/>
      <c r="F39880" s="294"/>
    </row>
    <row r="39881">
      <c r="A39881" s="294"/>
      <c r="B39881" s="294"/>
      <c r="C39881" s="294"/>
      <c r="D39881" s="294"/>
      <c r="E39881" s="294"/>
      <c r="F39881" s="294"/>
    </row>
    <row r="39882">
      <c r="A39882" s="294" t="s">
        <v>23575</v>
      </c>
      <c r="B39882" s="294"/>
      <c r="C39882" s="294"/>
      <c r="D39882" s="294"/>
      <c r="E39882" s="294"/>
      <c r="F39882" s="294"/>
    </row>
    <row r="39883">
      <c r="A39883" s="294" t="s">
        <v>23576</v>
      </c>
      <c r="B39883" s="294"/>
      <c r="C39883" s="294"/>
      <c r="D39883" s="294"/>
      <c r="E39883" s="294"/>
      <c r="F39883" s="294"/>
    </row>
    <row r="39884">
      <c r="A39884" s="294" t="s">
        <v>23577</v>
      </c>
      <c r="B39884" s="294"/>
      <c r="C39884" s="294"/>
      <c r="D39884" s="294"/>
      <c r="E39884" s="294"/>
      <c r="F39884" s="294"/>
    </row>
    <row r="39885">
      <c r="A39885" s="294" t="s">
        <v>23578</v>
      </c>
      <c r="B39885" s="294"/>
      <c r="C39885" s="294"/>
      <c r="D39885" s="294"/>
      <c r="E39885" s="294"/>
      <c r="F39885" s="294"/>
    </row>
    <row r="39886">
      <c r="A39886" s="294" t="s">
        <v>23579</v>
      </c>
      <c r="B39886" s="294"/>
      <c r="C39886" s="294"/>
      <c r="D39886" s="294"/>
      <c r="E39886" s="294"/>
      <c r="F39886" s="294"/>
    </row>
    <row r="39887">
      <c r="A39887" s="294" t="s">
        <v>23580</v>
      </c>
      <c r="B39887" s="294"/>
      <c r="C39887" s="294"/>
      <c r="D39887" s="294"/>
      <c r="E39887" s="294"/>
      <c r="F39887" s="294"/>
    </row>
    <row r="39888">
      <c r="A39888" s="294"/>
      <c r="B39888" s="294"/>
      <c r="C39888" s="294"/>
      <c r="D39888" s="294"/>
      <c r="E39888" s="294"/>
      <c r="F39888" s="294"/>
    </row>
    <row r="39889">
      <c r="A39889" s="294"/>
      <c r="B39889" s="294"/>
      <c r="C39889" s="294"/>
      <c r="D39889" s="294"/>
      <c r="E39889" s="294"/>
      <c r="F39889" s="294"/>
    </row>
    <row r="39890">
      <c r="A39890" s="294"/>
      <c r="B39890" s="294"/>
      <c r="C39890" s="294"/>
      <c r="D39890" s="294"/>
      <c r="E39890" s="294"/>
      <c r="F39890" s="294"/>
    </row>
    <row r="39891">
      <c r="A39891" s="294" t="s">
        <v>21292</v>
      </c>
      <c r="B39891" s="294"/>
      <c r="C39891" s="294"/>
      <c r="D39891" s="294"/>
      <c r="E39891" s="294"/>
      <c r="F39891" s="294"/>
    </row>
    <row r="39892">
      <c r="A39892" s="294"/>
      <c r="B39892" s="294"/>
      <c r="C39892" s="294"/>
      <c r="D39892" s="294"/>
      <c r="E39892" s="294"/>
      <c r="F39892" s="294"/>
    </row>
    <row r="39893">
      <c r="A39893" s="294" t="s">
        <v>23581</v>
      </c>
      <c r="B39893" s="294"/>
      <c r="C39893" s="294"/>
      <c r="D39893" s="294"/>
      <c r="E39893" s="294"/>
      <c r="F39893" s="294"/>
    </row>
    <row r="39894">
      <c r="A39894" s="294" t="s">
        <v>23582</v>
      </c>
      <c r="B39894" s="294"/>
      <c r="C39894" s="294"/>
      <c r="D39894" s="294"/>
      <c r="E39894" s="294"/>
      <c r="F39894" s="294"/>
    </row>
    <row r="39895">
      <c r="A39895" s="294" t="s">
        <v>23583</v>
      </c>
      <c r="B39895" s="294"/>
      <c r="C39895" s="294"/>
      <c r="D39895" s="294"/>
      <c r="E39895" s="294"/>
      <c r="F39895" s="294"/>
    </row>
    <row r="39896">
      <c r="A39896" s="294" t="s">
        <v>23584</v>
      </c>
      <c r="B39896" s="294"/>
      <c r="C39896" s="294"/>
      <c r="D39896" s="294"/>
      <c r="E39896" s="294"/>
      <c r="F39896" s="294"/>
    </row>
    <row r="39897">
      <c r="A39897" s="294"/>
      <c r="B39897" s="294"/>
      <c r="C39897" s="294"/>
      <c r="D39897" s="294"/>
      <c r="E39897" s="294"/>
      <c r="F39897" s="294"/>
    </row>
    <row r="39898">
      <c r="A39898" s="294" t="s">
        <v>21760</v>
      </c>
      <c r="B39898" s="294"/>
      <c r="C39898" s="294"/>
      <c r="D39898" s="294"/>
      <c r="E39898" s="294"/>
      <c r="F39898" s="294"/>
    </row>
    <row r="39899">
      <c r="A39899" s="294"/>
      <c r="B39899" s="294"/>
      <c r="C39899" s="294"/>
      <c r="D39899" s="294"/>
      <c r="E39899" s="294"/>
      <c r="F39899" s="294"/>
    </row>
    <row r="39900">
      <c r="A39900" s="294" t="s">
        <v>21761</v>
      </c>
      <c r="B39900" s="294"/>
      <c r="C39900" s="294"/>
      <c r="D39900" s="294"/>
      <c r="E39900" s="294"/>
      <c r="F39900" s="294"/>
    </row>
    <row r="39901">
      <c r="A39901" s="294" t="s">
        <v>23585</v>
      </c>
      <c r="B39901" s="294"/>
      <c r="C39901" s="294"/>
      <c r="D39901" s="294"/>
      <c r="E39901" s="294"/>
      <c r="F39901" s="294"/>
    </row>
    <row r="39902">
      <c r="A39902" s="294" t="s">
        <v>23586</v>
      </c>
      <c r="B39902" s="294"/>
      <c r="C39902" s="294"/>
      <c r="D39902" s="294"/>
      <c r="E39902" s="294"/>
      <c r="F39902" s="294"/>
    </row>
    <row r="39903">
      <c r="A39903" s="294" t="s">
        <v>23587</v>
      </c>
      <c r="B39903" s="294"/>
      <c r="C39903" s="294"/>
      <c r="D39903" s="294"/>
      <c r="E39903" s="294"/>
      <c r="F39903" s="294"/>
    </row>
    <row r="39904">
      <c r="A39904" s="294" t="s">
        <v>23588</v>
      </c>
      <c r="B39904" s="294"/>
      <c r="C39904" s="294"/>
      <c r="D39904" s="294"/>
      <c r="E39904" s="294"/>
      <c r="F39904" s="294"/>
    </row>
    <row r="39905">
      <c r="A39905" s="294" t="s">
        <v>23589</v>
      </c>
      <c r="B39905" s="294"/>
      <c r="C39905" s="294"/>
      <c r="D39905" s="294"/>
      <c r="E39905" s="294"/>
      <c r="F39905" s="294"/>
    </row>
    <row r="39906">
      <c r="A39906" s="294"/>
      <c r="B39906" s="294"/>
      <c r="C39906" s="294"/>
      <c r="D39906" s="294"/>
      <c r="E39906" s="294"/>
      <c r="F39906" s="294"/>
    </row>
    <row r="39907">
      <c r="A39907" s="294" t="s">
        <v>22353</v>
      </c>
      <c r="B39907" s="294"/>
      <c r="C39907" s="294"/>
      <c r="D39907" s="294"/>
      <c r="E39907" s="294"/>
      <c r="F39907" s="294"/>
    </row>
    <row r="39908">
      <c r="A39908" s="294"/>
      <c r="B39908" s="294"/>
      <c r="C39908" s="294"/>
      <c r="D39908" s="294"/>
      <c r="E39908" s="294"/>
      <c r="F39908" s="294"/>
    </row>
    <row r="39909">
      <c r="A39909" s="294" t="s">
        <v>23590</v>
      </c>
      <c r="B39909" s="294"/>
      <c r="C39909" s="294"/>
      <c r="D39909" s="294"/>
      <c r="E39909" s="294"/>
      <c r="F39909" s="294"/>
    </row>
    <row r="39910">
      <c r="A39910" s="294" t="s">
        <v>23591</v>
      </c>
      <c r="B39910" s="294"/>
      <c r="C39910" s="294"/>
      <c r="D39910" s="294"/>
      <c r="E39910" s="294"/>
      <c r="F39910" s="294"/>
    </row>
    <row r="39911">
      <c r="A39911" s="294" t="s">
        <v>23592</v>
      </c>
      <c r="B39911" s="294"/>
      <c r="C39911" s="294"/>
      <c r="D39911" s="294"/>
      <c r="E39911" s="294"/>
      <c r="F39911" s="294"/>
    </row>
    <row r="39912">
      <c r="A39912" s="294" t="s">
        <v>23593</v>
      </c>
      <c r="B39912" s="294"/>
      <c r="C39912" s="294"/>
      <c r="D39912" s="294"/>
      <c r="E39912" s="294"/>
      <c r="F39912" s="294"/>
    </row>
    <row r="39913">
      <c r="A39913" s="294" t="s">
        <v>23594</v>
      </c>
      <c r="B39913" s="294"/>
      <c r="C39913" s="294"/>
      <c r="D39913" s="294"/>
      <c r="E39913" s="294"/>
      <c r="F39913" s="294"/>
    </row>
    <row r="39914">
      <c r="A39914" s="294" t="s">
        <v>23595</v>
      </c>
      <c r="B39914" s="294"/>
      <c r="C39914" s="294"/>
      <c r="D39914" s="294"/>
      <c r="E39914" s="294"/>
      <c r="F39914" s="294"/>
    </row>
    <row r="39915">
      <c r="A39915" s="294"/>
      <c r="B39915" s="294"/>
      <c r="C39915" s="294"/>
      <c r="D39915" s="294"/>
      <c r="E39915" s="294"/>
      <c r="F39915" s="294"/>
    </row>
    <row r="39916">
      <c r="A39916" s="294" t="s">
        <v>41927</v>
      </c>
      <c r="B39916" s="294"/>
      <c r="C39916" s="294"/>
      <c r="D39916" s="294"/>
      <c r="E39916" s="294"/>
      <c r="F39916" s="294"/>
    </row>
    <row r="39917">
      <c r="A39917" s="294" t="s">
        <v>45348</v>
      </c>
      <c r="B39917" s="294"/>
      <c r="C39917" s="294"/>
      <c r="D39917" s="294"/>
      <c r="E39917" s="294"/>
      <c r="F39917" s="294"/>
    </row>
    <row r="39918">
      <c r="A39918" s="294" t="s">
        <v>21314</v>
      </c>
      <c r="B39918" s="294"/>
      <c r="C39918" s="294"/>
      <c r="D39918" s="294"/>
      <c r="E39918" s="294"/>
      <c r="F39918" s="294"/>
    </row>
    <row r="39919">
      <c r="A39919" s="294" t="s">
        <v>45349</v>
      </c>
      <c r="B39919" s="294"/>
      <c r="C39919" s="294"/>
      <c r="D39919" s="294"/>
      <c r="E39919" s="294"/>
      <c r="F39919" s="294"/>
    </row>
    <row r="39920">
      <c r="A39920" s="294"/>
      <c r="B39920" s="294"/>
      <c r="C39920" s="294"/>
      <c r="D39920" s="294"/>
      <c r="E39920" s="294"/>
      <c r="F39920" s="294"/>
    </row>
    <row r="39921">
      <c r="A39921" s="294" t="s">
        <v>23007</v>
      </c>
      <c r="B39921" s="294"/>
      <c r="C39921" s="294"/>
      <c r="D39921" s="294"/>
      <c r="E39921" s="294"/>
      <c r="F39921" s="294"/>
    </row>
    <row r="39922">
      <c r="A39922" s="294"/>
      <c r="B39922" s="294"/>
      <c r="C39922" s="294"/>
      <c r="D39922" s="294"/>
      <c r="E39922" s="294"/>
      <c r="F39922" s="294"/>
    </row>
    <row r="39923">
      <c r="A39923" s="294" t="s">
        <v>23596</v>
      </c>
      <c r="B39923" s="294"/>
      <c r="C39923" s="294"/>
      <c r="D39923" s="294"/>
      <c r="E39923" s="294"/>
      <c r="F39923" s="294"/>
    </row>
    <row r="39924">
      <c r="A39924" s="294" t="s">
        <v>23597</v>
      </c>
      <c r="B39924" s="294"/>
      <c r="C39924" s="294"/>
      <c r="D39924" s="294"/>
      <c r="E39924" s="294"/>
      <c r="F39924" s="294"/>
    </row>
    <row r="39925">
      <c r="A39925" s="294" t="s">
        <v>23598</v>
      </c>
      <c r="B39925" s="294"/>
      <c r="C39925" s="294"/>
      <c r="D39925" s="294"/>
      <c r="E39925" s="294"/>
      <c r="F39925" s="294"/>
    </row>
    <row r="39926">
      <c r="A39926" s="294" t="s">
        <v>23599</v>
      </c>
      <c r="B39926" s="294"/>
      <c r="C39926" s="294"/>
      <c r="D39926" s="294"/>
      <c r="E39926" s="294"/>
      <c r="F39926" s="294"/>
    </row>
    <row r="39927">
      <c r="A39927" s="294" t="s">
        <v>23600</v>
      </c>
      <c r="B39927" s="294"/>
      <c r="C39927" s="294"/>
      <c r="D39927" s="294"/>
      <c r="E39927" s="294"/>
      <c r="F39927" s="294"/>
    </row>
    <row r="39928">
      <c r="A39928" s="294" t="s">
        <v>23601</v>
      </c>
      <c r="B39928" s="294"/>
      <c r="C39928" s="294"/>
      <c r="D39928" s="294"/>
      <c r="E39928" s="294"/>
      <c r="F39928" s="294"/>
    </row>
    <row r="39929">
      <c r="A39929" s="294" t="s">
        <v>23602</v>
      </c>
      <c r="B39929" s="294"/>
      <c r="C39929" s="294"/>
      <c r="D39929" s="294"/>
      <c r="E39929" s="294"/>
      <c r="F39929" s="294"/>
    </row>
    <row r="39930">
      <c r="A39930" s="294" t="s">
        <v>23603</v>
      </c>
      <c r="B39930" s="294"/>
      <c r="C39930" s="294"/>
      <c r="D39930" s="294"/>
      <c r="E39930" s="294"/>
      <c r="F39930" s="294"/>
    </row>
    <row r="39931">
      <c r="A39931" s="294"/>
      <c r="B39931" s="294"/>
      <c r="C39931" s="294"/>
      <c r="D39931" s="294"/>
      <c r="E39931" s="294"/>
      <c r="F39931" s="294"/>
    </row>
    <row r="39932">
      <c r="A39932" s="294" t="s">
        <v>23604</v>
      </c>
      <c r="B39932" s="294"/>
      <c r="C39932" s="294"/>
      <c r="D39932" s="294"/>
      <c r="E39932" s="294"/>
      <c r="F39932" s="294"/>
    </row>
    <row r="39933">
      <c r="A39933" s="294"/>
      <c r="B39933" s="294"/>
      <c r="C39933" s="294"/>
      <c r="D39933" s="294"/>
      <c r="E39933" s="294"/>
      <c r="F39933" s="294"/>
    </row>
    <row r="39934">
      <c r="A39934" s="294" t="s">
        <v>23605</v>
      </c>
      <c r="B39934" s="294"/>
      <c r="C39934" s="294"/>
      <c r="D39934" s="294"/>
      <c r="E39934" s="294"/>
      <c r="F39934" s="294"/>
    </row>
    <row r="39935">
      <c r="A39935" s="294" t="s">
        <v>23606</v>
      </c>
      <c r="B39935" s="294"/>
      <c r="C39935" s="294"/>
      <c r="D39935" s="294"/>
      <c r="E39935" s="294"/>
      <c r="F39935" s="294"/>
    </row>
    <row r="39936">
      <c r="A39936" s="294" t="s">
        <v>23607</v>
      </c>
      <c r="B39936" s="294"/>
      <c r="C39936" s="294"/>
      <c r="D39936" s="294"/>
      <c r="E39936" s="294"/>
      <c r="F39936" s="294"/>
    </row>
    <row r="39937">
      <c r="A39937" s="294" t="s">
        <v>23608</v>
      </c>
      <c r="B39937" s="294"/>
      <c r="C39937" s="294"/>
      <c r="D39937" s="294"/>
      <c r="E39937" s="294"/>
      <c r="F39937" s="294"/>
    </row>
    <row r="39938">
      <c r="A39938" s="294"/>
      <c r="B39938" s="294"/>
      <c r="C39938" s="294"/>
      <c r="D39938" s="294"/>
      <c r="E39938" s="294"/>
      <c r="F39938" s="294"/>
    </row>
    <row r="39939">
      <c r="A39939" s="294" t="s">
        <v>23609</v>
      </c>
      <c r="B39939" s="294"/>
      <c r="C39939" s="294"/>
      <c r="D39939" s="294"/>
      <c r="E39939" s="294"/>
      <c r="F39939" s="294"/>
    </row>
    <row r="39940">
      <c r="A39940" s="294"/>
      <c r="B39940" s="294"/>
      <c r="C39940" s="294"/>
      <c r="D39940" s="294"/>
      <c r="E39940" s="294"/>
      <c r="F39940" s="294"/>
    </row>
    <row r="39941">
      <c r="A39941" s="294" t="s">
        <v>23610</v>
      </c>
      <c r="B39941" s="294"/>
      <c r="C39941" s="294"/>
      <c r="D39941" s="294"/>
      <c r="E39941" s="294"/>
      <c r="F39941" s="294"/>
    </row>
    <row r="39942">
      <c r="A39942" s="294" t="s">
        <v>23611</v>
      </c>
      <c r="B39942" s="294"/>
      <c r="C39942" s="294"/>
      <c r="D39942" s="294"/>
      <c r="E39942" s="294"/>
      <c r="F39942" s="294"/>
    </row>
    <row r="39943">
      <c r="A39943" s="294" t="s">
        <v>23612</v>
      </c>
      <c r="B39943" s="294"/>
      <c r="C39943" s="294"/>
      <c r="D39943" s="294"/>
      <c r="E39943" s="294"/>
      <c r="F39943" s="294"/>
    </row>
    <row r="39944">
      <c r="A39944" s="294" t="s">
        <v>23613</v>
      </c>
      <c r="B39944" s="294"/>
      <c r="C39944" s="294"/>
      <c r="D39944" s="294"/>
      <c r="E39944" s="294"/>
      <c r="F39944" s="294"/>
    </row>
    <row r="39945">
      <c r="A39945" s="294" t="s">
        <v>23614</v>
      </c>
      <c r="B39945" s="294"/>
      <c r="C39945" s="294"/>
      <c r="D39945" s="294"/>
      <c r="E39945" s="294"/>
      <c r="F39945" s="294"/>
    </row>
    <row r="39946">
      <c r="A39946" s="294" t="s">
        <v>23615</v>
      </c>
      <c r="B39946" s="294"/>
      <c r="C39946" s="294"/>
      <c r="D39946" s="294"/>
      <c r="E39946" s="294"/>
      <c r="F39946" s="294"/>
    </row>
    <row r="39947">
      <c r="A39947" s="294" t="s">
        <v>23616</v>
      </c>
      <c r="B39947" s="294"/>
      <c r="C39947" s="294"/>
      <c r="D39947" s="294"/>
      <c r="E39947" s="294"/>
      <c r="F39947" s="294"/>
    </row>
    <row r="39948">
      <c r="A39948" s="294" t="s">
        <v>23617</v>
      </c>
      <c r="B39948" s="294"/>
      <c r="C39948" s="294"/>
      <c r="D39948" s="294"/>
      <c r="E39948" s="294"/>
      <c r="F39948" s="294"/>
    </row>
    <row r="39949">
      <c r="A39949" s="294" t="s">
        <v>23618</v>
      </c>
      <c r="B39949" s="294"/>
      <c r="C39949" s="294"/>
      <c r="D39949" s="294"/>
      <c r="E39949" s="294"/>
      <c r="F39949" s="294"/>
    </row>
    <row r="39950">
      <c r="A39950" s="294" t="s">
        <v>23619</v>
      </c>
      <c r="B39950" s="294"/>
      <c r="C39950" s="294"/>
      <c r="D39950" s="294"/>
      <c r="E39950" s="294"/>
      <c r="F39950" s="294"/>
    </row>
    <row r="39951">
      <c r="A39951" s="294" t="s">
        <v>23620</v>
      </c>
      <c r="B39951" s="294"/>
      <c r="C39951" s="294"/>
      <c r="D39951" s="294"/>
      <c r="E39951" s="294"/>
      <c r="F39951" s="294"/>
    </row>
    <row r="39952">
      <c r="A39952" s="294"/>
      <c r="B39952" s="294"/>
      <c r="C39952" s="294"/>
      <c r="D39952" s="294"/>
      <c r="E39952" s="294"/>
      <c r="F39952" s="294"/>
    </row>
    <row r="39953">
      <c r="A39953" s="294"/>
      <c r="B39953" s="294"/>
      <c r="C39953" s="294"/>
      <c r="D39953" s="294"/>
      <c r="E39953" s="294"/>
      <c r="F39953" s="294"/>
    </row>
    <row r="39954">
      <c r="A39954" s="294" t="s">
        <v>22572</v>
      </c>
      <c r="B39954" s="294"/>
      <c r="C39954" s="294"/>
      <c r="D39954" s="294"/>
      <c r="E39954" s="294"/>
      <c r="F39954" s="294"/>
    </row>
    <row r="39955">
      <c r="A39955" s="294" t="s">
        <v>23621</v>
      </c>
      <c r="B39955" s="294"/>
      <c r="C39955" s="294"/>
      <c r="D39955" s="294"/>
      <c r="E39955" s="294"/>
      <c r="F39955" s="294"/>
    </row>
    <row r="39956">
      <c r="A39956" s="294"/>
      <c r="B39956" s="294"/>
      <c r="C39956" s="294"/>
      <c r="D39956" s="294"/>
      <c r="E39956" s="294"/>
      <c r="F39956" s="294"/>
    </row>
    <row r="39957">
      <c r="A39957" s="294" t="s">
        <v>23622</v>
      </c>
      <c r="B39957" s="294"/>
      <c r="C39957" s="294"/>
      <c r="D39957" s="294"/>
      <c r="E39957" s="294"/>
      <c r="F39957" s="294"/>
    </row>
    <row r="39958">
      <c r="A39958" s="294" t="s">
        <v>23623</v>
      </c>
      <c r="B39958" s="294"/>
      <c r="C39958" s="294"/>
      <c r="D39958" s="294"/>
      <c r="E39958" s="294"/>
      <c r="F39958" s="294"/>
    </row>
    <row r="39959">
      <c r="A39959" s="294" t="s">
        <v>23624</v>
      </c>
      <c r="B39959" s="294"/>
      <c r="C39959" s="294"/>
      <c r="D39959" s="294"/>
      <c r="E39959" s="294"/>
      <c r="F39959" s="294"/>
    </row>
    <row r="39960">
      <c r="A39960" s="294" t="s">
        <v>23625</v>
      </c>
      <c r="B39960" s="294"/>
      <c r="C39960" s="294"/>
      <c r="D39960" s="294"/>
      <c r="E39960" s="294"/>
      <c r="F39960" s="294"/>
    </row>
    <row r="39961">
      <c r="A39961" s="294"/>
      <c r="B39961" s="294"/>
      <c r="C39961" s="294"/>
      <c r="D39961" s="294"/>
      <c r="E39961" s="294"/>
      <c r="F39961" s="294"/>
    </row>
    <row r="39962">
      <c r="A39962" s="294"/>
      <c r="B39962" s="294"/>
      <c r="C39962" s="294"/>
      <c r="D39962" s="294"/>
      <c r="E39962" s="294"/>
      <c r="F39962" s="294"/>
    </row>
    <row r="39963">
      <c r="A39963" s="294" t="s">
        <v>22578</v>
      </c>
      <c r="B39963" s="294"/>
      <c r="C39963" s="294"/>
      <c r="D39963" s="294"/>
      <c r="E39963" s="294"/>
      <c r="F39963" s="294"/>
    </row>
    <row r="39964">
      <c r="A39964" s="294" t="s">
        <v>23626</v>
      </c>
      <c r="B39964" s="294"/>
      <c r="C39964" s="294"/>
      <c r="D39964" s="294"/>
      <c r="E39964" s="294"/>
      <c r="F39964" s="294"/>
    </row>
    <row r="39965">
      <c r="A39965" s="294"/>
      <c r="B39965" s="294"/>
      <c r="C39965" s="294"/>
      <c r="D39965" s="294"/>
      <c r="E39965" s="294"/>
      <c r="F39965" s="294"/>
    </row>
    <row r="39966">
      <c r="A39966" s="294" t="s">
        <v>23627</v>
      </c>
      <c r="B39966" s="294"/>
      <c r="C39966" s="294"/>
      <c r="D39966" s="294"/>
      <c r="E39966" s="294"/>
      <c r="F39966" s="294"/>
    </row>
    <row r="39967">
      <c r="A39967" s="294" t="s">
        <v>23628</v>
      </c>
      <c r="B39967" s="294"/>
      <c r="C39967" s="294"/>
      <c r="D39967" s="294"/>
      <c r="E39967" s="294"/>
      <c r="F39967" s="294"/>
    </row>
    <row r="39968">
      <c r="A39968" s="294" t="s">
        <v>22305</v>
      </c>
      <c r="B39968" s="294"/>
      <c r="C39968" s="294"/>
      <c r="D39968" s="294"/>
      <c r="E39968" s="294"/>
      <c r="F39968" s="294"/>
    </row>
    <row r="39969">
      <c r="A39969" s="294" t="s">
        <v>23629</v>
      </c>
      <c r="B39969" s="294"/>
      <c r="C39969" s="294"/>
      <c r="D39969" s="294"/>
      <c r="E39969" s="294"/>
      <c r="F39969" s="294"/>
    </row>
    <row r="39970">
      <c r="A39970" s="294"/>
      <c r="B39970" s="294"/>
      <c r="C39970" s="294"/>
      <c r="D39970" s="294"/>
      <c r="E39970" s="294"/>
      <c r="F39970" s="294"/>
    </row>
    <row r="39971">
      <c r="A39971" s="294"/>
      <c r="B39971" s="294"/>
      <c r="C39971" s="294"/>
      <c r="D39971" s="294"/>
      <c r="E39971" s="294"/>
      <c r="F39971" s="294"/>
    </row>
    <row r="39972">
      <c r="A39972" s="294" t="s">
        <v>23630</v>
      </c>
      <c r="B39972" s="294"/>
      <c r="C39972" s="294"/>
      <c r="D39972" s="294"/>
      <c r="E39972" s="294"/>
      <c r="F39972" s="294"/>
    </row>
    <row r="39973">
      <c r="A39973" s="294"/>
      <c r="B39973" s="294"/>
      <c r="C39973" s="294"/>
      <c r="D39973" s="294"/>
      <c r="E39973" s="294"/>
      <c r="F39973" s="294"/>
    </row>
    <row r="39974">
      <c r="A39974" s="294"/>
      <c r="B39974" s="294"/>
      <c r="C39974" s="294"/>
      <c r="D39974" s="294"/>
      <c r="E39974" s="294"/>
      <c r="F39974" s="294"/>
    </row>
    <row r="39975">
      <c r="A39975" s="294" t="s">
        <v>23631</v>
      </c>
      <c r="B39975" s="294"/>
      <c r="C39975" s="294"/>
      <c r="D39975" s="294"/>
      <c r="E39975" s="294"/>
      <c r="F39975" s="294"/>
    </row>
    <row r="39976">
      <c r="A39976" s="294" t="s">
        <v>23632</v>
      </c>
      <c r="B39976" s="294"/>
      <c r="C39976" s="294"/>
      <c r="D39976" s="294"/>
      <c r="E39976" s="294"/>
      <c r="F39976" s="294"/>
    </row>
    <row r="39977">
      <c r="A39977" s="294"/>
      <c r="B39977" s="294"/>
      <c r="C39977" s="294"/>
      <c r="D39977" s="294"/>
      <c r="E39977" s="294"/>
      <c r="F39977" s="294"/>
    </row>
    <row r="39978">
      <c r="A39978" s="294" t="s">
        <v>23633</v>
      </c>
      <c r="B39978" s="294"/>
      <c r="C39978" s="294"/>
      <c r="D39978" s="294"/>
      <c r="E39978" s="294"/>
      <c r="F39978" s="294"/>
    </row>
    <row r="39979">
      <c r="A39979" s="294" t="s">
        <v>23634</v>
      </c>
      <c r="B39979" s="294"/>
      <c r="C39979" s="294"/>
      <c r="D39979" s="294"/>
      <c r="E39979" s="294"/>
      <c r="F39979" s="294"/>
    </row>
    <row r="39980">
      <c r="A39980" s="294" t="s">
        <v>23635</v>
      </c>
      <c r="B39980" s="294"/>
      <c r="C39980" s="294"/>
      <c r="D39980" s="294"/>
      <c r="E39980" s="294"/>
      <c r="F39980" s="294"/>
    </row>
    <row r="39981">
      <c r="A39981" s="294" t="s">
        <v>23636</v>
      </c>
      <c r="B39981" s="294"/>
      <c r="C39981" s="294"/>
      <c r="D39981" s="294"/>
      <c r="E39981" s="294"/>
      <c r="F39981" s="294"/>
    </row>
    <row r="39982">
      <c r="A39982" s="294" t="s">
        <v>23637</v>
      </c>
      <c r="B39982" s="294"/>
      <c r="C39982" s="294"/>
      <c r="D39982" s="294"/>
      <c r="E39982" s="294"/>
      <c r="F39982" s="294"/>
    </row>
    <row r="39983">
      <c r="A39983" s="294" t="s">
        <v>23638</v>
      </c>
      <c r="B39983" s="294"/>
      <c r="C39983" s="294"/>
      <c r="D39983" s="294"/>
      <c r="E39983" s="294"/>
      <c r="F39983" s="294"/>
    </row>
    <row r="39984">
      <c r="A39984" s="294" t="s">
        <v>23052</v>
      </c>
      <c r="B39984" s="294"/>
      <c r="C39984" s="294"/>
      <c r="D39984" s="294"/>
      <c r="E39984" s="294"/>
      <c r="F39984" s="294"/>
    </row>
    <row r="39985">
      <c r="A39985" s="294" t="s">
        <v>23639</v>
      </c>
      <c r="B39985" s="294"/>
      <c r="C39985" s="294"/>
      <c r="D39985" s="294"/>
      <c r="E39985" s="294"/>
      <c r="F39985" s="294"/>
    </row>
    <row r="39986">
      <c r="A39986" s="294" t="s">
        <v>23640</v>
      </c>
      <c r="B39986" s="294"/>
      <c r="C39986" s="294"/>
      <c r="D39986" s="294"/>
      <c r="E39986" s="294"/>
      <c r="F39986" s="294"/>
    </row>
    <row r="39987">
      <c r="A39987" s="294"/>
      <c r="B39987" s="294"/>
      <c r="C39987" s="294"/>
      <c r="D39987" s="294"/>
      <c r="E39987" s="294"/>
      <c r="F39987" s="294"/>
    </row>
    <row r="39988">
      <c r="A39988" s="294" t="s">
        <v>23641</v>
      </c>
      <c r="B39988" s="294"/>
      <c r="C39988" s="294"/>
      <c r="D39988" s="294"/>
      <c r="E39988" s="294"/>
      <c r="F39988" s="294"/>
    </row>
    <row r="39989">
      <c r="A39989" s="294"/>
      <c r="B39989" s="294"/>
      <c r="C39989" s="294"/>
      <c r="D39989" s="294"/>
      <c r="E39989" s="294"/>
      <c r="F39989" s="294"/>
    </row>
    <row r="39990">
      <c r="A39990" s="294"/>
      <c r="B39990" s="294"/>
      <c r="C39990" s="294"/>
      <c r="D39990" s="294"/>
      <c r="E39990" s="294"/>
      <c r="F39990" s="294"/>
    </row>
    <row r="39991">
      <c r="A39991" s="294" t="s">
        <v>41927</v>
      </c>
      <c r="B39991" s="294"/>
      <c r="C39991" s="294"/>
      <c r="D39991" s="294"/>
      <c r="E39991" s="294"/>
      <c r="F39991" s="294"/>
    </row>
    <row r="39992">
      <c r="A39992" s="294" t="s">
        <v>45350</v>
      </c>
      <c r="B39992" s="294"/>
      <c r="C39992" s="294"/>
      <c r="D39992" s="294"/>
      <c r="E39992" s="294"/>
      <c r="F39992" s="294"/>
    </row>
    <row r="39993">
      <c r="A39993" s="294" t="s">
        <v>21618</v>
      </c>
      <c r="B39993" s="294"/>
      <c r="C39993" s="294"/>
      <c r="D39993" s="294"/>
      <c r="E39993" s="294"/>
      <c r="F39993" s="294"/>
    </row>
    <row r="39994">
      <c r="A39994" s="294" t="s">
        <v>45351</v>
      </c>
      <c r="B39994" s="294"/>
      <c r="C39994" s="294"/>
      <c r="D39994" s="294"/>
      <c r="E39994" s="294"/>
      <c r="F39994" s="294"/>
    </row>
    <row r="39995">
      <c r="A39995" s="294"/>
      <c r="B39995" s="294"/>
      <c r="C39995" s="294"/>
      <c r="D39995" s="294"/>
      <c r="E39995" s="294"/>
      <c r="F39995" s="294"/>
    </row>
    <row r="39996">
      <c r="A39996" s="294" t="s">
        <v>23228</v>
      </c>
      <c r="B39996" s="294"/>
      <c r="C39996" s="294"/>
      <c r="D39996" s="294"/>
      <c r="E39996" s="294"/>
      <c r="F39996" s="294"/>
    </row>
    <row r="39997">
      <c r="A39997" s="294" t="s">
        <v>20462</v>
      </c>
      <c r="B39997" s="294"/>
      <c r="C39997" s="294"/>
      <c r="D39997" s="294"/>
      <c r="E39997" s="294"/>
      <c r="F39997" s="294"/>
    </row>
    <row r="39998">
      <c r="A39998" s="294"/>
      <c r="B39998" s="294"/>
      <c r="C39998" s="294"/>
      <c r="D39998" s="294"/>
      <c r="E39998" s="294"/>
      <c r="F39998" s="294"/>
    </row>
    <row r="39999">
      <c r="A39999" s="294" t="s">
        <v>45352</v>
      </c>
      <c r="B39999" s="294"/>
      <c r="C39999" s="294"/>
      <c r="D39999" s="294"/>
      <c r="E39999" s="294"/>
      <c r="F39999" s="294"/>
    </row>
    <row r="40000">
      <c r="A40000" s="294" t="s">
        <v>45353</v>
      </c>
      <c r="B40000" s="294"/>
      <c r="C40000" s="294"/>
      <c r="D40000" s="294"/>
      <c r="E40000" s="294"/>
      <c r="F40000" s="294"/>
    </row>
    <row r="40001">
      <c r="A40001" s="294" t="s">
        <v>45354</v>
      </c>
      <c r="B40001" s="294"/>
      <c r="C40001" s="294"/>
      <c r="D40001" s="294"/>
      <c r="E40001" s="294"/>
      <c r="F40001" s="294"/>
    </row>
    <row r="40002">
      <c r="A40002" s="294" t="s">
        <v>45355</v>
      </c>
      <c r="B40002" s="294"/>
      <c r="C40002" s="294"/>
      <c r="D40002" s="294"/>
      <c r="E40002" s="294"/>
      <c r="F40002" s="294"/>
    </row>
    <row r="40003">
      <c r="A40003" s="294" t="s">
        <v>45356</v>
      </c>
      <c r="B40003" s="294"/>
      <c r="C40003" s="294"/>
      <c r="D40003" s="294"/>
      <c r="E40003" s="294"/>
      <c r="F40003" s="294"/>
    </row>
    <row r="40004">
      <c r="A40004" s="294" t="s">
        <v>45357</v>
      </c>
      <c r="B40004" s="294"/>
      <c r="C40004" s="294"/>
      <c r="D40004" s="294"/>
      <c r="E40004" s="294"/>
      <c r="F40004" s="294"/>
    </row>
    <row r="40005">
      <c r="A40005" s="294" t="s">
        <v>45358</v>
      </c>
      <c r="B40005" s="294"/>
      <c r="C40005" s="294"/>
      <c r="D40005" s="294"/>
      <c r="E40005" s="294"/>
      <c r="F40005" s="294"/>
    </row>
    <row r="40006">
      <c r="A40006" s="294" t="s">
        <v>45359</v>
      </c>
      <c r="B40006" s="294"/>
      <c r="C40006" s="294"/>
      <c r="D40006" s="294"/>
      <c r="E40006" s="294"/>
      <c r="F40006" s="294"/>
    </row>
    <row r="40007">
      <c r="A40007" s="294" t="s">
        <v>45360</v>
      </c>
      <c r="B40007" s="294"/>
      <c r="C40007" s="294"/>
      <c r="D40007" s="294"/>
      <c r="E40007" s="294"/>
      <c r="F40007" s="294"/>
    </row>
    <row r="40008">
      <c r="A40008" s="294" t="s">
        <v>42451</v>
      </c>
      <c r="B40008" s="294"/>
      <c r="C40008" s="294"/>
      <c r="D40008" s="294"/>
      <c r="E40008" s="294"/>
      <c r="F40008" s="294"/>
    </row>
    <row r="40009">
      <c r="A40009" s="294" t="s">
        <v>45361</v>
      </c>
      <c r="B40009" s="294"/>
      <c r="C40009" s="294"/>
      <c r="D40009" s="294"/>
      <c r="E40009" s="294"/>
      <c r="F40009" s="294"/>
    </row>
    <row r="40010">
      <c r="A40010" s="294" t="s">
        <v>45362</v>
      </c>
      <c r="B40010" s="294"/>
      <c r="C40010" s="294"/>
      <c r="D40010" s="294"/>
      <c r="E40010" s="294"/>
      <c r="F40010" s="294"/>
    </row>
    <row r="40011">
      <c r="A40011" s="294"/>
      <c r="B40011" s="294"/>
      <c r="C40011" s="294"/>
      <c r="D40011" s="294"/>
      <c r="E40011" s="294"/>
      <c r="F40011" s="294"/>
    </row>
    <row r="40012">
      <c r="A40012" s="294" t="s">
        <v>23148</v>
      </c>
      <c r="B40012" s="294"/>
      <c r="C40012" s="294"/>
      <c r="D40012" s="294"/>
      <c r="E40012" s="294"/>
      <c r="F40012" s="294"/>
    </row>
    <row r="40013">
      <c r="A40013" s="294" t="s">
        <v>25264</v>
      </c>
      <c r="B40013" s="294"/>
      <c r="C40013" s="294"/>
      <c r="D40013" s="294"/>
      <c r="E40013" s="294"/>
      <c r="F40013" s="294"/>
    </row>
    <row r="40014">
      <c r="A40014" s="294"/>
      <c r="B40014" s="294"/>
      <c r="C40014" s="294"/>
      <c r="D40014" s="294"/>
      <c r="E40014" s="294"/>
      <c r="F40014" s="294"/>
    </row>
    <row r="40015">
      <c r="A40015" s="294" t="s">
        <v>45363</v>
      </c>
      <c r="B40015" s="294"/>
      <c r="C40015" s="294"/>
      <c r="D40015" s="294"/>
      <c r="E40015" s="294"/>
      <c r="F40015" s="294"/>
    </row>
    <row r="40016">
      <c r="A40016" s="294" t="s">
        <v>45364</v>
      </c>
      <c r="B40016" s="294"/>
      <c r="C40016" s="294"/>
      <c r="D40016" s="294"/>
      <c r="E40016" s="294"/>
      <c r="F40016" s="294"/>
    </row>
    <row r="40017">
      <c r="A40017" s="294" t="s">
        <v>25886</v>
      </c>
      <c r="B40017" s="294"/>
      <c r="C40017" s="294"/>
      <c r="D40017" s="294"/>
      <c r="E40017" s="294"/>
      <c r="F40017" s="294"/>
    </row>
    <row r="40018">
      <c r="A40018" s="294" t="s">
        <v>45365</v>
      </c>
      <c r="B40018" s="294"/>
      <c r="C40018" s="294"/>
      <c r="D40018" s="294"/>
      <c r="E40018" s="294"/>
      <c r="F40018" s="294"/>
    </row>
    <row r="40019">
      <c r="A40019" s="294" t="s">
        <v>45366</v>
      </c>
      <c r="B40019" s="294"/>
      <c r="C40019" s="294"/>
      <c r="D40019" s="294"/>
      <c r="E40019" s="294"/>
      <c r="F40019" s="294"/>
    </row>
    <row r="40020">
      <c r="A40020" s="294" t="s">
        <v>33902</v>
      </c>
      <c r="B40020" s="294"/>
      <c r="C40020" s="294"/>
      <c r="D40020" s="294"/>
      <c r="E40020" s="294"/>
      <c r="F40020" s="294"/>
    </row>
    <row r="40021">
      <c r="A40021" s="294" t="s">
        <v>21644</v>
      </c>
      <c r="B40021" s="294"/>
      <c r="C40021" s="294"/>
      <c r="D40021" s="294"/>
      <c r="E40021" s="294"/>
      <c r="F40021" s="294"/>
    </row>
    <row r="40022">
      <c r="A40022" s="294" t="s">
        <v>21921</v>
      </c>
      <c r="B40022" s="294"/>
      <c r="C40022" s="294"/>
      <c r="D40022" s="294"/>
      <c r="E40022" s="294"/>
      <c r="F40022" s="294"/>
    </row>
    <row r="40023">
      <c r="A40023" s="294" t="s">
        <v>45361</v>
      </c>
      <c r="B40023" s="294"/>
      <c r="C40023" s="294"/>
      <c r="D40023" s="294"/>
      <c r="E40023" s="294"/>
      <c r="F40023" s="294"/>
    </row>
    <row r="40024">
      <c r="A40024" s="294"/>
      <c r="B40024" s="294"/>
      <c r="C40024" s="294"/>
      <c r="D40024" s="294"/>
      <c r="E40024" s="294"/>
      <c r="F40024" s="294"/>
    </row>
    <row r="40025">
      <c r="A40025" s="294" t="s">
        <v>42145</v>
      </c>
      <c r="B40025" s="294"/>
      <c r="C40025" s="294"/>
      <c r="D40025" s="294"/>
      <c r="E40025" s="294"/>
      <c r="F40025" s="294"/>
    </row>
    <row r="40026">
      <c r="A40026" s="294" t="s">
        <v>26884</v>
      </c>
      <c r="B40026" s="294"/>
      <c r="C40026" s="294"/>
      <c r="D40026" s="294"/>
      <c r="E40026" s="294"/>
      <c r="F40026" s="294"/>
    </row>
    <row r="40027">
      <c r="A40027" s="294"/>
      <c r="B40027" s="294"/>
      <c r="C40027" s="294"/>
      <c r="D40027" s="294"/>
      <c r="E40027" s="294"/>
      <c r="F40027" s="294"/>
    </row>
    <row r="40028">
      <c r="A40028" s="294" t="s">
        <v>45367</v>
      </c>
      <c r="B40028" s="294"/>
      <c r="C40028" s="294"/>
      <c r="D40028" s="294"/>
      <c r="E40028" s="294"/>
      <c r="F40028" s="294"/>
    </row>
    <row r="40029">
      <c r="A40029" s="294" t="s">
        <v>45368</v>
      </c>
      <c r="B40029" s="294"/>
      <c r="C40029" s="294"/>
      <c r="D40029" s="294"/>
      <c r="E40029" s="294"/>
      <c r="F40029" s="294"/>
    </row>
    <row r="40030">
      <c r="A40030" s="294" t="s">
        <v>45369</v>
      </c>
      <c r="B40030" s="294"/>
      <c r="C40030" s="294"/>
      <c r="D40030" s="294"/>
      <c r="E40030" s="294"/>
      <c r="F40030" s="294"/>
    </row>
    <row r="40031">
      <c r="A40031" s="294" t="s">
        <v>45370</v>
      </c>
      <c r="B40031" s="294"/>
      <c r="C40031" s="294"/>
      <c r="D40031" s="294"/>
      <c r="E40031" s="294"/>
      <c r="F40031" s="294"/>
    </row>
    <row r="40032">
      <c r="A40032" s="294" t="s">
        <v>45371</v>
      </c>
      <c r="B40032" s="294"/>
      <c r="C40032" s="294"/>
      <c r="D40032" s="294"/>
      <c r="E40032" s="294"/>
      <c r="F40032" s="294"/>
    </row>
    <row r="40033">
      <c r="A40033" s="294" t="s">
        <v>23356</v>
      </c>
      <c r="B40033" s="294"/>
      <c r="C40033" s="294"/>
      <c r="D40033" s="294"/>
      <c r="E40033" s="294"/>
      <c r="F40033" s="294"/>
    </row>
    <row r="40034">
      <c r="A40034" s="294" t="s">
        <v>45372</v>
      </c>
      <c r="B40034" s="294"/>
      <c r="C40034" s="294"/>
      <c r="D40034" s="294"/>
      <c r="E40034" s="294"/>
      <c r="F40034" s="294"/>
    </row>
    <row r="40035">
      <c r="A40035" s="294" t="s">
        <v>45373</v>
      </c>
      <c r="B40035" s="294"/>
      <c r="C40035" s="294"/>
      <c r="D40035" s="294"/>
      <c r="E40035" s="294"/>
      <c r="F40035" s="294"/>
    </row>
    <row r="40036">
      <c r="A40036" s="294" t="s">
        <v>22226</v>
      </c>
      <c r="B40036" s="294"/>
      <c r="C40036" s="294"/>
      <c r="D40036" s="294"/>
      <c r="E40036" s="294"/>
      <c r="F40036" s="294"/>
    </row>
    <row r="40037">
      <c r="A40037" s="294" t="s">
        <v>21892</v>
      </c>
      <c r="B40037" s="294"/>
      <c r="C40037" s="294"/>
      <c r="D40037" s="294"/>
      <c r="E40037" s="294"/>
      <c r="F40037" s="294"/>
    </row>
    <row r="40038">
      <c r="A40038" s="294" t="s">
        <v>21373</v>
      </c>
      <c r="B40038" s="294"/>
      <c r="C40038" s="294"/>
      <c r="D40038" s="294"/>
      <c r="E40038" s="294"/>
      <c r="F40038" s="294"/>
    </row>
    <row r="40039">
      <c r="A40039" s="294"/>
      <c r="B40039" s="294"/>
      <c r="C40039" s="294"/>
      <c r="D40039" s="294"/>
      <c r="E40039" s="294"/>
      <c r="F40039" s="294"/>
    </row>
    <row r="40040">
      <c r="A40040" s="294"/>
      <c r="B40040" s="294"/>
      <c r="C40040" s="294"/>
      <c r="D40040" s="294"/>
      <c r="E40040" s="294"/>
      <c r="F40040" s="294"/>
    </row>
    <row r="40041">
      <c r="A40041" s="294" t="s">
        <v>45374</v>
      </c>
      <c r="B40041" s="294"/>
      <c r="C40041" s="294"/>
      <c r="D40041" s="294"/>
      <c r="E40041" s="294"/>
      <c r="F40041" s="294"/>
    </row>
    <row r="40042">
      <c r="A40042" s="294"/>
      <c r="B40042" s="294"/>
      <c r="C40042" s="294"/>
      <c r="D40042" s="294"/>
      <c r="E40042" s="294"/>
      <c r="F40042" s="294"/>
    </row>
    <row r="40043">
      <c r="A40043" s="294" t="s">
        <v>45375</v>
      </c>
      <c r="B40043" s="294"/>
      <c r="C40043" s="294"/>
      <c r="D40043" s="294"/>
      <c r="E40043" s="294"/>
      <c r="F40043" s="294"/>
    </row>
    <row r="40044">
      <c r="A40044" s="294" t="s">
        <v>27102</v>
      </c>
      <c r="B40044" s="294"/>
      <c r="C40044" s="294"/>
      <c r="D40044" s="294"/>
      <c r="E40044" s="294"/>
      <c r="F40044" s="294"/>
    </row>
    <row r="40045">
      <c r="A40045" s="294" t="s">
        <v>33136</v>
      </c>
      <c r="B40045" s="294"/>
      <c r="C40045" s="294"/>
      <c r="D40045" s="294"/>
      <c r="E40045" s="294"/>
      <c r="F40045" s="294"/>
    </row>
    <row r="40046">
      <c r="A40046" s="294" t="s">
        <v>41598</v>
      </c>
      <c r="B40046" s="294"/>
      <c r="C40046" s="294"/>
      <c r="D40046" s="294"/>
      <c r="E40046" s="294"/>
      <c r="F40046" s="294"/>
    </row>
    <row r="40047">
      <c r="A40047" s="294" t="s">
        <v>23830</v>
      </c>
      <c r="B40047" s="294"/>
      <c r="C40047" s="294"/>
      <c r="D40047" s="294"/>
      <c r="E40047" s="294"/>
      <c r="F40047" s="294"/>
    </row>
    <row r="40048">
      <c r="A40048" s="294" t="s">
        <v>23831</v>
      </c>
      <c r="B40048" s="294"/>
      <c r="C40048" s="294"/>
      <c r="D40048" s="294"/>
      <c r="E40048" s="294"/>
      <c r="F40048" s="294"/>
    </row>
    <row r="40049">
      <c r="A40049" s="294" t="s">
        <v>37858</v>
      </c>
      <c r="B40049" s="294"/>
      <c r="C40049" s="294"/>
      <c r="D40049" s="294"/>
      <c r="E40049" s="294"/>
      <c r="F40049" s="294"/>
    </row>
    <row r="40050">
      <c r="A40050" s="294" t="s">
        <v>45376</v>
      </c>
      <c r="B40050" s="294"/>
      <c r="C40050" s="294"/>
      <c r="D40050" s="294"/>
      <c r="E40050" s="294"/>
      <c r="F40050" s="294"/>
    </row>
    <row r="40051">
      <c r="A40051" s="294" t="s">
        <v>45377</v>
      </c>
      <c r="B40051" s="294"/>
      <c r="C40051" s="294"/>
      <c r="D40051" s="294"/>
      <c r="E40051" s="294"/>
      <c r="F40051" s="294"/>
    </row>
    <row r="40052">
      <c r="A40052" s="294" t="s">
        <v>45378</v>
      </c>
      <c r="B40052" s="294"/>
      <c r="C40052" s="294"/>
      <c r="D40052" s="294"/>
      <c r="E40052" s="294"/>
      <c r="F40052" s="294"/>
    </row>
    <row r="40053">
      <c r="A40053" s="294" t="s">
        <v>45379</v>
      </c>
      <c r="B40053" s="294"/>
      <c r="C40053" s="294"/>
      <c r="D40053" s="294"/>
      <c r="E40053" s="294"/>
      <c r="F40053" s="294"/>
    </row>
    <row r="40054">
      <c r="A40054" s="294" t="s">
        <v>45380</v>
      </c>
      <c r="B40054" s="294"/>
      <c r="C40054" s="294"/>
      <c r="D40054" s="294"/>
      <c r="E40054" s="294"/>
      <c r="F40054" s="294"/>
    </row>
    <row r="40055">
      <c r="A40055" s="294"/>
      <c r="B40055" s="294"/>
      <c r="C40055" s="294"/>
      <c r="D40055" s="294"/>
      <c r="E40055" s="294"/>
      <c r="F40055" s="294"/>
    </row>
    <row r="40056">
      <c r="A40056" s="294" t="s">
        <v>41905</v>
      </c>
      <c r="B40056" s="294"/>
      <c r="C40056" s="294"/>
      <c r="D40056" s="294"/>
      <c r="E40056" s="294"/>
      <c r="F40056" s="294"/>
    </row>
    <row r="40057">
      <c r="A40057" s="294"/>
      <c r="B40057" s="294"/>
      <c r="C40057" s="294"/>
      <c r="D40057" s="294"/>
      <c r="E40057" s="294"/>
      <c r="F40057" s="294"/>
    </row>
    <row r="40058">
      <c r="A40058" s="294" t="s">
        <v>41618</v>
      </c>
      <c r="B40058" s="294"/>
      <c r="C40058" s="294"/>
      <c r="D40058" s="294"/>
      <c r="E40058" s="294"/>
      <c r="F40058" s="294"/>
    </row>
    <row r="40059">
      <c r="A40059" s="294" t="s">
        <v>45381</v>
      </c>
      <c r="B40059" s="294"/>
      <c r="C40059" s="294"/>
      <c r="D40059" s="294"/>
      <c r="E40059" s="294"/>
      <c r="F40059" s="294"/>
    </row>
    <row r="40060">
      <c r="A40060" s="294" t="s">
        <v>45382</v>
      </c>
      <c r="B40060" s="294"/>
      <c r="C40060" s="294"/>
      <c r="D40060" s="294"/>
      <c r="E40060" s="294"/>
      <c r="F40060" s="294"/>
    </row>
    <row r="40061">
      <c r="A40061" s="294" t="s">
        <v>45383</v>
      </c>
      <c r="B40061" s="294"/>
      <c r="C40061" s="294"/>
      <c r="D40061" s="294"/>
      <c r="E40061" s="294"/>
      <c r="F40061" s="294"/>
    </row>
    <row r="40062">
      <c r="A40062" s="294" t="s">
        <v>35254</v>
      </c>
      <c r="B40062" s="294"/>
      <c r="C40062" s="294"/>
      <c r="D40062" s="294"/>
      <c r="E40062" s="294"/>
      <c r="F40062" s="294"/>
    </row>
    <row r="40063">
      <c r="A40063" s="294" t="s">
        <v>45384</v>
      </c>
      <c r="B40063" s="294"/>
      <c r="C40063" s="294"/>
      <c r="D40063" s="294"/>
      <c r="E40063" s="294"/>
      <c r="F40063" s="294"/>
    </row>
    <row r="40064">
      <c r="A40064" s="294" t="s">
        <v>42771</v>
      </c>
      <c r="B40064" s="294"/>
      <c r="C40064" s="294"/>
      <c r="D40064" s="294"/>
      <c r="E40064" s="294"/>
      <c r="F40064" s="294"/>
    </row>
    <row r="40065">
      <c r="A40065" s="294" t="s">
        <v>45385</v>
      </c>
      <c r="B40065" s="294"/>
      <c r="C40065" s="294"/>
      <c r="D40065" s="294"/>
      <c r="E40065" s="294"/>
      <c r="F40065" s="294"/>
    </row>
    <row r="40066">
      <c r="A40066" s="294" t="s">
        <v>45386</v>
      </c>
      <c r="B40066" s="294"/>
      <c r="C40066" s="294"/>
      <c r="D40066" s="294"/>
      <c r="E40066" s="294"/>
      <c r="F40066" s="294"/>
    </row>
    <row r="40067">
      <c r="A40067" s="294" t="s">
        <v>45387</v>
      </c>
      <c r="B40067" s="294"/>
      <c r="C40067" s="294"/>
      <c r="D40067" s="294"/>
      <c r="E40067" s="294"/>
      <c r="F40067" s="294"/>
    </row>
    <row r="40068">
      <c r="A40068" s="294" t="s">
        <v>45388</v>
      </c>
      <c r="B40068" s="294"/>
      <c r="C40068" s="294"/>
      <c r="D40068" s="294"/>
      <c r="E40068" s="294"/>
      <c r="F40068" s="294"/>
    </row>
    <row r="40069">
      <c r="A40069" s="294" t="s">
        <v>25506</v>
      </c>
      <c r="B40069" s="294"/>
      <c r="C40069" s="294"/>
      <c r="D40069" s="294"/>
      <c r="E40069" s="294"/>
      <c r="F40069" s="294"/>
    </row>
    <row r="40070">
      <c r="A40070" s="294" t="s">
        <v>45389</v>
      </c>
      <c r="B40070" s="294"/>
      <c r="C40070" s="294"/>
      <c r="D40070" s="294"/>
      <c r="E40070" s="294"/>
      <c r="F40070" s="294"/>
    </row>
    <row r="40071">
      <c r="A40071" s="294"/>
      <c r="B40071" s="294"/>
      <c r="C40071" s="294"/>
      <c r="D40071" s="294"/>
      <c r="E40071" s="294"/>
      <c r="F40071" s="294"/>
    </row>
    <row r="40072">
      <c r="A40072" s="294" t="s">
        <v>42265</v>
      </c>
      <c r="B40072" s="294"/>
      <c r="C40072" s="294"/>
      <c r="D40072" s="294"/>
      <c r="E40072" s="294"/>
      <c r="F40072" s="294"/>
    </row>
    <row r="40073">
      <c r="A40073" s="294" t="s">
        <v>45390</v>
      </c>
      <c r="B40073" s="294"/>
      <c r="C40073" s="294"/>
      <c r="D40073" s="294"/>
      <c r="E40073" s="294"/>
      <c r="F40073" s="294"/>
    </row>
    <row r="40074">
      <c r="A40074" s="294"/>
      <c r="B40074" s="294"/>
      <c r="C40074" s="294"/>
      <c r="D40074" s="294"/>
      <c r="E40074" s="294"/>
      <c r="F40074" s="294"/>
    </row>
    <row r="40075">
      <c r="A40075" s="294" t="s">
        <v>32126</v>
      </c>
      <c r="B40075" s="294"/>
      <c r="C40075" s="294"/>
      <c r="D40075" s="294"/>
      <c r="E40075" s="294"/>
      <c r="F40075" s="294"/>
    </row>
    <row r="40076">
      <c r="A40076" s="294" t="s">
        <v>45391</v>
      </c>
      <c r="B40076" s="294"/>
      <c r="C40076" s="294"/>
      <c r="D40076" s="294"/>
      <c r="E40076" s="294"/>
      <c r="F40076" s="294"/>
    </row>
    <row r="40077">
      <c r="A40077" s="294" t="s">
        <v>45392</v>
      </c>
      <c r="B40077" s="294"/>
      <c r="C40077" s="294"/>
      <c r="D40077" s="294"/>
      <c r="E40077" s="294"/>
      <c r="F40077" s="294"/>
    </row>
    <row r="40078">
      <c r="A40078" s="294" t="s">
        <v>45393</v>
      </c>
      <c r="B40078" s="294"/>
      <c r="C40078" s="294"/>
      <c r="D40078" s="294"/>
      <c r="E40078" s="294"/>
      <c r="F40078" s="294"/>
    </row>
    <row r="40079">
      <c r="A40079" s="294" t="s">
        <v>45394</v>
      </c>
      <c r="B40079" s="294"/>
      <c r="C40079" s="294"/>
      <c r="D40079" s="294"/>
      <c r="E40079" s="294"/>
      <c r="F40079" s="294"/>
    </row>
    <row r="40080">
      <c r="A40080" s="294" t="s">
        <v>45395</v>
      </c>
      <c r="B40080" s="294"/>
      <c r="C40080" s="294"/>
      <c r="D40080" s="294"/>
      <c r="E40080" s="294"/>
      <c r="F40080" s="294"/>
    </row>
    <row r="40081">
      <c r="A40081" s="294" t="s">
        <v>37605</v>
      </c>
      <c r="B40081" s="294"/>
      <c r="C40081" s="294"/>
      <c r="D40081" s="294"/>
      <c r="E40081" s="294"/>
      <c r="F40081" s="294"/>
    </row>
    <row r="40082">
      <c r="A40082" s="294" t="s">
        <v>45396</v>
      </c>
      <c r="B40082" s="294"/>
      <c r="C40082" s="294"/>
      <c r="D40082" s="294"/>
      <c r="E40082" s="294"/>
      <c r="F40082" s="294"/>
    </row>
    <row r="40083">
      <c r="A40083" s="294" t="s">
        <v>43463</v>
      </c>
      <c r="B40083" s="294"/>
      <c r="C40083" s="294"/>
      <c r="D40083" s="294"/>
      <c r="E40083" s="294"/>
      <c r="F40083" s="294"/>
    </row>
    <row r="40084">
      <c r="A40084" s="294" t="s">
        <v>45397</v>
      </c>
      <c r="B40084" s="294"/>
      <c r="C40084" s="294"/>
      <c r="D40084" s="294"/>
      <c r="E40084" s="294"/>
      <c r="F40084" s="294"/>
    </row>
    <row r="40085">
      <c r="A40085" s="294" t="s">
        <v>45398</v>
      </c>
      <c r="B40085" s="294"/>
      <c r="C40085" s="294"/>
      <c r="D40085" s="294"/>
      <c r="E40085" s="294"/>
      <c r="F40085" s="294"/>
    </row>
    <row r="40086">
      <c r="A40086" s="294"/>
      <c r="B40086" s="294"/>
      <c r="C40086" s="294"/>
      <c r="D40086" s="294"/>
      <c r="E40086" s="294"/>
      <c r="F40086" s="294"/>
    </row>
    <row r="40087">
      <c r="A40087" s="294" t="s">
        <v>41927</v>
      </c>
      <c r="B40087" s="294"/>
      <c r="C40087" s="294"/>
      <c r="D40087" s="294"/>
      <c r="E40087" s="294"/>
      <c r="F40087" s="294"/>
    </row>
    <row r="40088">
      <c r="A40088" s="294" t="s">
        <v>45399</v>
      </c>
      <c r="B40088" s="294"/>
      <c r="C40088" s="294"/>
      <c r="D40088" s="294"/>
      <c r="E40088" s="294"/>
      <c r="F40088" s="294"/>
    </row>
    <row r="40089">
      <c r="A40089" s="294" t="s">
        <v>21672</v>
      </c>
      <c r="B40089" s="294"/>
      <c r="C40089" s="294"/>
      <c r="D40089" s="294"/>
      <c r="E40089" s="294"/>
      <c r="F40089" s="294"/>
    </row>
    <row r="40090">
      <c r="A40090" s="294" t="s">
        <v>45351</v>
      </c>
      <c r="B40090" s="294"/>
      <c r="C40090" s="294"/>
      <c r="D40090" s="294"/>
      <c r="E40090" s="294"/>
      <c r="F40090" s="294"/>
    </row>
    <row r="40091">
      <c r="A40091" s="294"/>
      <c r="B40091" s="294"/>
      <c r="C40091" s="294"/>
      <c r="D40091" s="294"/>
      <c r="E40091" s="294"/>
      <c r="F40091" s="294"/>
    </row>
    <row r="40092">
      <c r="A40092" s="294"/>
      <c r="B40092" s="294"/>
      <c r="C40092" s="294"/>
      <c r="D40092" s="294"/>
      <c r="E40092" s="294"/>
      <c r="F40092" s="294"/>
    </row>
    <row r="40093">
      <c r="A40093" s="294" t="s">
        <v>21429</v>
      </c>
      <c r="B40093" s="294"/>
      <c r="C40093" s="294"/>
      <c r="D40093" s="294"/>
      <c r="E40093" s="294"/>
      <c r="F40093" s="294"/>
    </row>
    <row r="40094">
      <c r="A40094" s="294"/>
      <c r="B40094" s="294"/>
      <c r="C40094" s="294"/>
      <c r="D40094" s="294"/>
      <c r="E40094" s="294"/>
      <c r="F40094" s="294"/>
    </row>
    <row r="40095">
      <c r="A40095" s="294" t="s">
        <v>45400</v>
      </c>
      <c r="B40095" s="294"/>
      <c r="C40095" s="294"/>
      <c r="D40095" s="294"/>
      <c r="E40095" s="294"/>
      <c r="F40095" s="294"/>
    </row>
    <row r="40096">
      <c r="A40096" s="294" t="s">
        <v>45401</v>
      </c>
      <c r="B40096" s="294"/>
      <c r="C40096" s="294"/>
      <c r="D40096" s="294"/>
      <c r="E40096" s="294"/>
      <c r="F40096" s="294"/>
    </row>
    <row r="40097">
      <c r="A40097" s="294" t="s">
        <v>45402</v>
      </c>
      <c r="B40097" s="294"/>
      <c r="C40097" s="294"/>
      <c r="D40097" s="294"/>
      <c r="E40097" s="294"/>
      <c r="F40097" s="294"/>
    </row>
    <row r="40098">
      <c r="A40098" s="294" t="s">
        <v>30707</v>
      </c>
      <c r="B40098" s="294"/>
      <c r="C40098" s="294"/>
      <c r="D40098" s="294"/>
      <c r="E40098" s="294"/>
      <c r="F40098" s="294"/>
    </row>
    <row r="40099">
      <c r="A40099" s="294" t="s">
        <v>45403</v>
      </c>
      <c r="B40099" s="294"/>
      <c r="C40099" s="294"/>
      <c r="D40099" s="294"/>
      <c r="E40099" s="294"/>
      <c r="F40099" s="294"/>
    </row>
    <row r="40100">
      <c r="A40100" s="294" t="s">
        <v>45404</v>
      </c>
      <c r="B40100" s="294"/>
      <c r="C40100" s="294"/>
      <c r="D40100" s="294"/>
      <c r="E40100" s="294"/>
      <c r="F40100" s="294"/>
    </row>
    <row r="40101">
      <c r="A40101" s="294" t="s">
        <v>45405</v>
      </c>
      <c r="B40101" s="294"/>
      <c r="C40101" s="294"/>
      <c r="D40101" s="294"/>
      <c r="E40101" s="294"/>
      <c r="F40101" s="294"/>
    </row>
    <row r="40102">
      <c r="A40102" s="294" t="s">
        <v>45406</v>
      </c>
      <c r="B40102" s="294"/>
      <c r="C40102" s="294"/>
      <c r="D40102" s="294"/>
      <c r="E40102" s="294"/>
      <c r="F40102" s="294"/>
    </row>
    <row r="40103">
      <c r="A40103" s="294" t="s">
        <v>45407</v>
      </c>
      <c r="B40103" s="294"/>
      <c r="C40103" s="294"/>
      <c r="D40103" s="294"/>
      <c r="E40103" s="294"/>
      <c r="F40103" s="294"/>
    </row>
    <row r="40104">
      <c r="A40104" s="294" t="s">
        <v>45408</v>
      </c>
      <c r="B40104" s="294"/>
      <c r="C40104" s="294"/>
      <c r="D40104" s="294"/>
      <c r="E40104" s="294"/>
      <c r="F40104" s="294"/>
    </row>
    <row r="40105">
      <c r="A40105" s="294" t="s">
        <v>45409</v>
      </c>
      <c r="B40105" s="294"/>
      <c r="C40105" s="294"/>
      <c r="D40105" s="294"/>
      <c r="E40105" s="294"/>
      <c r="F40105" s="294"/>
    </row>
    <row r="40106">
      <c r="A40106" s="294"/>
      <c r="B40106" s="294"/>
      <c r="C40106" s="294"/>
      <c r="D40106" s="294"/>
      <c r="E40106" s="294"/>
      <c r="F40106" s="294"/>
    </row>
    <row r="40107">
      <c r="A40107" s="294"/>
      <c r="B40107" s="294"/>
      <c r="C40107" s="294"/>
      <c r="D40107" s="294"/>
      <c r="E40107" s="294"/>
      <c r="F40107" s="294"/>
    </row>
    <row r="40108">
      <c r="A40108" s="294"/>
      <c r="B40108" s="294"/>
      <c r="C40108" s="294"/>
      <c r="D40108" s="294"/>
      <c r="E40108" s="294"/>
      <c r="F40108" s="294"/>
    </row>
    <row r="40109">
      <c r="A40109" s="294" t="s">
        <v>21326</v>
      </c>
      <c r="B40109" s="294"/>
      <c r="C40109" s="294"/>
      <c r="D40109" s="294"/>
      <c r="E40109" s="294"/>
      <c r="F40109" s="294"/>
    </row>
    <row r="40110">
      <c r="A40110" s="294"/>
      <c r="B40110" s="294"/>
      <c r="C40110" s="294"/>
      <c r="D40110" s="294"/>
      <c r="E40110" s="294"/>
      <c r="F40110" s="294"/>
    </row>
    <row r="40111">
      <c r="A40111" s="294" t="s">
        <v>45410</v>
      </c>
      <c r="B40111" s="294"/>
      <c r="C40111" s="294"/>
      <c r="D40111" s="294"/>
      <c r="E40111" s="294"/>
      <c r="F40111" s="294"/>
    </row>
    <row r="40112">
      <c r="A40112" s="294" t="s">
        <v>45411</v>
      </c>
      <c r="B40112" s="294"/>
      <c r="C40112" s="294"/>
      <c r="D40112" s="294"/>
      <c r="E40112" s="294"/>
      <c r="F40112" s="294"/>
    </row>
    <row r="40113">
      <c r="A40113" s="294" t="s">
        <v>45412</v>
      </c>
      <c r="B40113" s="294"/>
      <c r="C40113" s="294"/>
      <c r="D40113" s="294"/>
      <c r="E40113" s="294"/>
      <c r="F40113" s="294"/>
    </row>
    <row r="40114">
      <c r="A40114" s="294" t="s">
        <v>45413</v>
      </c>
      <c r="B40114" s="294"/>
      <c r="C40114" s="294"/>
      <c r="D40114" s="294"/>
      <c r="E40114" s="294"/>
      <c r="F40114" s="294"/>
    </row>
    <row r="40115">
      <c r="A40115" s="294" t="s">
        <v>45414</v>
      </c>
      <c r="B40115" s="294"/>
      <c r="C40115" s="294"/>
      <c r="D40115" s="294"/>
      <c r="E40115" s="294"/>
      <c r="F40115" s="294"/>
    </row>
    <row r="40116">
      <c r="A40116" s="294" t="s">
        <v>43186</v>
      </c>
      <c r="B40116" s="294"/>
      <c r="C40116" s="294"/>
      <c r="D40116" s="294"/>
      <c r="E40116" s="294"/>
      <c r="F40116" s="294"/>
    </row>
    <row r="40117">
      <c r="A40117" s="294" t="s">
        <v>45415</v>
      </c>
      <c r="B40117" s="294"/>
      <c r="C40117" s="294"/>
      <c r="D40117" s="294"/>
      <c r="E40117" s="294"/>
      <c r="F40117" s="294"/>
    </row>
    <row r="40118">
      <c r="A40118" s="294" t="s">
        <v>45416</v>
      </c>
      <c r="B40118" s="294"/>
      <c r="C40118" s="294"/>
      <c r="D40118" s="294"/>
      <c r="E40118" s="294"/>
      <c r="F40118" s="294"/>
    </row>
    <row r="40119">
      <c r="A40119" s="294" t="s">
        <v>45417</v>
      </c>
      <c r="B40119" s="294"/>
      <c r="C40119" s="294"/>
      <c r="D40119" s="294"/>
      <c r="E40119" s="294"/>
      <c r="F40119" s="294"/>
    </row>
    <row r="40120">
      <c r="A40120" s="294" t="s">
        <v>25311</v>
      </c>
      <c r="B40120" s="294"/>
      <c r="C40120" s="294"/>
      <c r="D40120" s="294"/>
      <c r="E40120" s="294"/>
      <c r="F40120" s="294"/>
    </row>
    <row r="40121">
      <c r="A40121" s="294" t="s">
        <v>45418</v>
      </c>
      <c r="B40121" s="294"/>
      <c r="C40121" s="294"/>
      <c r="D40121" s="294"/>
      <c r="E40121" s="294"/>
      <c r="F40121" s="294"/>
    </row>
    <row r="40122">
      <c r="A40122" s="294" t="s">
        <v>45419</v>
      </c>
      <c r="B40122" s="294"/>
      <c r="C40122" s="294"/>
      <c r="D40122" s="294"/>
      <c r="E40122" s="294"/>
      <c r="F40122" s="294"/>
    </row>
    <row r="40123">
      <c r="A40123" s="294" t="s">
        <v>21892</v>
      </c>
      <c r="B40123" s="294"/>
      <c r="C40123" s="294"/>
      <c r="D40123" s="294"/>
      <c r="E40123" s="294"/>
      <c r="F40123" s="294"/>
    </row>
    <row r="40124">
      <c r="A40124" s="294" t="s">
        <v>45420</v>
      </c>
      <c r="B40124" s="294"/>
      <c r="C40124" s="294"/>
      <c r="D40124" s="294"/>
      <c r="E40124" s="294"/>
      <c r="F40124" s="294"/>
    </row>
    <row r="40125">
      <c r="A40125" s="294"/>
      <c r="B40125" s="294"/>
      <c r="C40125" s="294"/>
      <c r="D40125" s="294"/>
      <c r="E40125" s="294"/>
      <c r="F40125" s="294"/>
    </row>
    <row r="40126">
      <c r="A40126" s="294" t="s">
        <v>27372</v>
      </c>
      <c r="B40126" s="294"/>
      <c r="C40126" s="294"/>
      <c r="D40126" s="294"/>
      <c r="E40126" s="294"/>
      <c r="F40126" s="294"/>
    </row>
    <row r="40127">
      <c r="A40127" s="294" t="s">
        <v>30376</v>
      </c>
      <c r="B40127" s="294"/>
      <c r="C40127" s="294"/>
      <c r="D40127" s="294"/>
      <c r="E40127" s="294"/>
      <c r="F40127" s="294"/>
    </row>
    <row r="40128">
      <c r="A40128" s="294"/>
      <c r="B40128" s="294"/>
      <c r="C40128" s="294"/>
      <c r="D40128" s="294"/>
      <c r="E40128" s="294"/>
      <c r="F40128" s="294"/>
    </row>
    <row r="40129">
      <c r="A40129" s="294" t="s">
        <v>45421</v>
      </c>
      <c r="B40129" s="294"/>
      <c r="C40129" s="294"/>
      <c r="D40129" s="294"/>
      <c r="E40129" s="294"/>
      <c r="F40129" s="294"/>
    </row>
    <row r="40130">
      <c r="A40130" s="294" t="s">
        <v>45422</v>
      </c>
      <c r="B40130" s="294"/>
      <c r="C40130" s="294"/>
      <c r="D40130" s="294"/>
      <c r="E40130" s="294"/>
      <c r="F40130" s="294"/>
    </row>
    <row r="40131">
      <c r="A40131" s="294" t="s">
        <v>45423</v>
      </c>
      <c r="B40131" s="294"/>
      <c r="C40131" s="294"/>
      <c r="D40131" s="294"/>
      <c r="E40131" s="294"/>
      <c r="F40131" s="294"/>
    </row>
    <row r="40132">
      <c r="A40132" s="294" t="s">
        <v>45424</v>
      </c>
      <c r="B40132" s="294"/>
      <c r="C40132" s="294"/>
      <c r="D40132" s="294"/>
      <c r="E40132" s="294"/>
      <c r="F40132" s="294"/>
    </row>
    <row r="40133">
      <c r="A40133" s="294" t="s">
        <v>42305</v>
      </c>
      <c r="B40133" s="294"/>
      <c r="C40133" s="294"/>
      <c r="D40133" s="294"/>
      <c r="E40133" s="294"/>
      <c r="F40133" s="294"/>
    </row>
    <row r="40134">
      <c r="A40134" s="294"/>
      <c r="B40134" s="294"/>
      <c r="C40134" s="294"/>
      <c r="D40134" s="294"/>
      <c r="E40134" s="294"/>
      <c r="F40134" s="294"/>
    </row>
    <row r="40135">
      <c r="A40135" s="294" t="s">
        <v>23201</v>
      </c>
      <c r="B40135" s="294"/>
      <c r="C40135" s="294"/>
      <c r="D40135" s="294"/>
      <c r="E40135" s="294"/>
      <c r="F40135" s="294"/>
    </row>
    <row r="40136">
      <c r="A40136" s="294" t="s">
        <v>23772</v>
      </c>
      <c r="B40136" s="294"/>
      <c r="C40136" s="294"/>
      <c r="D40136" s="294"/>
      <c r="E40136" s="294"/>
      <c r="F40136" s="294"/>
    </row>
    <row r="40137">
      <c r="A40137" s="294"/>
      <c r="B40137" s="294"/>
      <c r="C40137" s="294"/>
      <c r="D40137" s="294"/>
      <c r="E40137" s="294"/>
      <c r="F40137" s="294"/>
    </row>
    <row r="40138">
      <c r="A40138" s="294" t="s">
        <v>45425</v>
      </c>
      <c r="B40138" s="294"/>
      <c r="C40138" s="294"/>
      <c r="D40138" s="294"/>
      <c r="E40138" s="294"/>
      <c r="F40138" s="294"/>
    </row>
    <row r="40139">
      <c r="A40139" s="294" t="s">
        <v>45426</v>
      </c>
      <c r="B40139" s="294"/>
      <c r="C40139" s="294"/>
      <c r="D40139" s="294"/>
      <c r="E40139" s="294"/>
      <c r="F40139" s="294"/>
    </row>
    <row r="40140">
      <c r="A40140" s="294" t="s">
        <v>45427</v>
      </c>
      <c r="B40140" s="294"/>
      <c r="C40140" s="294"/>
      <c r="D40140" s="294"/>
      <c r="E40140" s="294"/>
      <c r="F40140" s="294"/>
    </row>
    <row r="40141">
      <c r="A40141" s="294" t="s">
        <v>45428</v>
      </c>
      <c r="B40141" s="294"/>
      <c r="C40141" s="294"/>
      <c r="D40141" s="294"/>
      <c r="E40141" s="294"/>
      <c r="F40141" s="294"/>
    </row>
    <row r="40142">
      <c r="A40142" s="294" t="s">
        <v>45429</v>
      </c>
      <c r="B40142" s="294"/>
      <c r="C40142" s="294"/>
      <c r="D40142" s="294"/>
      <c r="E40142" s="294"/>
      <c r="F40142" s="294"/>
    </row>
    <row r="40143">
      <c r="A40143" s="294"/>
      <c r="B40143" s="294"/>
      <c r="C40143" s="294"/>
      <c r="D40143" s="294"/>
      <c r="E40143" s="294"/>
      <c r="F40143" s="294"/>
    </row>
    <row r="40144">
      <c r="A40144" s="294" t="s">
        <v>34735</v>
      </c>
      <c r="B40144" s="294"/>
      <c r="C40144" s="294"/>
      <c r="D40144" s="294"/>
      <c r="E40144" s="294"/>
      <c r="F40144" s="294"/>
    </row>
    <row r="40145">
      <c r="A40145" s="294"/>
      <c r="B40145" s="294"/>
      <c r="C40145" s="294"/>
      <c r="D40145" s="294"/>
      <c r="E40145" s="294"/>
      <c r="F40145" s="294"/>
    </row>
    <row r="40146">
      <c r="A40146" s="294" t="s">
        <v>45430</v>
      </c>
      <c r="B40146" s="294"/>
      <c r="C40146" s="294"/>
      <c r="D40146" s="294"/>
      <c r="E40146" s="294"/>
      <c r="F40146" s="294"/>
    </row>
    <row r="40147">
      <c r="A40147" s="294" t="s">
        <v>45431</v>
      </c>
      <c r="B40147" s="294"/>
      <c r="C40147" s="294"/>
      <c r="D40147" s="294"/>
      <c r="E40147" s="294"/>
      <c r="F40147" s="294"/>
    </row>
    <row r="40148">
      <c r="A40148" s="294" t="s">
        <v>45432</v>
      </c>
      <c r="B40148" s="294"/>
      <c r="C40148" s="294"/>
      <c r="D40148" s="294"/>
      <c r="E40148" s="294"/>
      <c r="F40148" s="294"/>
    </row>
    <row r="40149">
      <c r="A40149" s="294" t="s">
        <v>45433</v>
      </c>
      <c r="B40149" s="294"/>
      <c r="C40149" s="294"/>
      <c r="D40149" s="294"/>
      <c r="E40149" s="294"/>
      <c r="F40149" s="294"/>
    </row>
    <row r="40150">
      <c r="A40150" s="294" t="s">
        <v>45434</v>
      </c>
      <c r="B40150" s="294"/>
      <c r="C40150" s="294"/>
      <c r="D40150" s="294"/>
      <c r="E40150" s="294"/>
      <c r="F40150" s="294"/>
    </row>
    <row r="40151">
      <c r="A40151" s="294" t="s">
        <v>45435</v>
      </c>
      <c r="B40151" s="294"/>
      <c r="C40151" s="294"/>
      <c r="D40151" s="294"/>
      <c r="E40151" s="294"/>
      <c r="F40151" s="294"/>
    </row>
    <row r="40152">
      <c r="A40152" s="294" t="s">
        <v>45436</v>
      </c>
      <c r="B40152" s="294"/>
      <c r="C40152" s="294"/>
      <c r="D40152" s="294"/>
      <c r="E40152" s="294"/>
      <c r="F40152" s="294"/>
    </row>
    <row r="40153">
      <c r="A40153" s="294" t="s">
        <v>45437</v>
      </c>
      <c r="B40153" s="294"/>
      <c r="C40153" s="294"/>
      <c r="D40153" s="294"/>
      <c r="E40153" s="294"/>
      <c r="F40153" s="294"/>
    </row>
    <row r="40154">
      <c r="A40154" s="294" t="s">
        <v>45438</v>
      </c>
      <c r="B40154" s="294"/>
      <c r="C40154" s="294"/>
      <c r="D40154" s="294"/>
      <c r="E40154" s="294"/>
      <c r="F40154" s="294"/>
    </row>
    <row r="40155">
      <c r="A40155" s="294" t="s">
        <v>45439</v>
      </c>
      <c r="B40155" s="294"/>
      <c r="C40155" s="294"/>
      <c r="D40155" s="294"/>
      <c r="E40155" s="294"/>
      <c r="F40155" s="294"/>
    </row>
    <row r="40156">
      <c r="A40156" s="294" t="s">
        <v>21892</v>
      </c>
      <c r="B40156" s="294"/>
      <c r="C40156" s="294"/>
      <c r="D40156" s="294"/>
      <c r="E40156" s="294"/>
      <c r="F40156" s="294"/>
    </row>
    <row r="40157">
      <c r="A40157" s="294" t="s">
        <v>21373</v>
      </c>
      <c r="B40157" s="294"/>
      <c r="C40157" s="294"/>
      <c r="D40157" s="294"/>
      <c r="E40157" s="294"/>
      <c r="F40157" s="294"/>
    </row>
    <row r="40158">
      <c r="A40158" s="294"/>
      <c r="B40158" s="294"/>
      <c r="C40158" s="294"/>
      <c r="D40158" s="294"/>
      <c r="E40158" s="294"/>
      <c r="F40158" s="294"/>
    </row>
    <row r="40159">
      <c r="A40159" s="294" t="s">
        <v>23548</v>
      </c>
      <c r="B40159" s="294"/>
      <c r="C40159" s="294"/>
      <c r="D40159" s="294"/>
      <c r="E40159" s="294"/>
      <c r="F40159" s="294"/>
    </row>
    <row r="40160">
      <c r="A40160" s="294"/>
      <c r="B40160" s="294"/>
      <c r="C40160" s="294"/>
      <c r="D40160" s="294"/>
      <c r="E40160" s="294"/>
      <c r="F40160" s="294"/>
    </row>
    <row r="40161">
      <c r="A40161" s="294" t="s">
        <v>45440</v>
      </c>
      <c r="B40161" s="294"/>
      <c r="C40161" s="294"/>
      <c r="D40161" s="294"/>
      <c r="E40161" s="294"/>
      <c r="F40161" s="294"/>
    </row>
    <row r="40162">
      <c r="A40162" s="294" t="s">
        <v>45441</v>
      </c>
      <c r="B40162" s="294"/>
      <c r="C40162" s="294"/>
      <c r="D40162" s="294"/>
      <c r="E40162" s="294"/>
      <c r="F40162" s="294"/>
    </row>
    <row r="40163">
      <c r="A40163" s="294" t="s">
        <v>45442</v>
      </c>
      <c r="B40163" s="294"/>
      <c r="C40163" s="294"/>
      <c r="D40163" s="294"/>
      <c r="E40163" s="294"/>
      <c r="F40163" s="294"/>
    </row>
    <row r="40164">
      <c r="A40164" s="294" t="s">
        <v>45443</v>
      </c>
      <c r="B40164" s="294"/>
      <c r="C40164" s="294"/>
      <c r="D40164" s="294"/>
      <c r="E40164" s="294"/>
      <c r="F40164" s="294"/>
    </row>
    <row r="40165">
      <c r="A40165" s="294" t="s">
        <v>45444</v>
      </c>
      <c r="B40165" s="294"/>
      <c r="C40165" s="294"/>
      <c r="D40165" s="294"/>
      <c r="E40165" s="294"/>
      <c r="F40165" s="294"/>
    </row>
    <row r="40166">
      <c r="A40166" s="294" t="s">
        <v>45445</v>
      </c>
      <c r="B40166" s="294"/>
      <c r="C40166" s="294"/>
      <c r="D40166" s="294"/>
      <c r="E40166" s="294"/>
      <c r="F40166" s="294"/>
    </row>
    <row r="40167">
      <c r="A40167" s="294" t="s">
        <v>45446</v>
      </c>
      <c r="B40167" s="294"/>
      <c r="C40167" s="294"/>
      <c r="D40167" s="294"/>
      <c r="E40167" s="294"/>
      <c r="F40167" s="294"/>
    </row>
    <row r="40168">
      <c r="A40168" s="294" t="s">
        <v>45447</v>
      </c>
      <c r="B40168" s="294"/>
      <c r="C40168" s="294"/>
      <c r="D40168" s="294"/>
      <c r="E40168" s="294"/>
      <c r="F40168" s="294"/>
    </row>
    <row r="40169">
      <c r="A40169" s="294" t="s">
        <v>45448</v>
      </c>
      <c r="B40169" s="294"/>
      <c r="C40169" s="294"/>
      <c r="D40169" s="294"/>
      <c r="E40169" s="294"/>
      <c r="F40169" s="294"/>
    </row>
    <row r="40170">
      <c r="A40170" s="294" t="s">
        <v>45449</v>
      </c>
      <c r="B40170" s="294"/>
      <c r="C40170" s="294"/>
      <c r="D40170" s="294"/>
      <c r="E40170" s="294"/>
      <c r="F40170" s="294"/>
    </row>
    <row r="40171">
      <c r="A40171" s="294" t="s">
        <v>45450</v>
      </c>
      <c r="B40171" s="294"/>
      <c r="C40171" s="294"/>
      <c r="D40171" s="294"/>
      <c r="E40171" s="294"/>
      <c r="F40171" s="294"/>
    </row>
    <row r="40172">
      <c r="A40172" s="294" t="s">
        <v>45451</v>
      </c>
      <c r="B40172" s="294"/>
      <c r="C40172" s="294"/>
      <c r="D40172" s="294"/>
      <c r="E40172" s="294"/>
      <c r="F40172" s="294"/>
    </row>
    <row r="40173">
      <c r="A40173" s="294" t="s">
        <v>35688</v>
      </c>
      <c r="B40173" s="294"/>
      <c r="C40173" s="294"/>
      <c r="D40173" s="294"/>
      <c r="E40173" s="294"/>
      <c r="F40173" s="294"/>
    </row>
    <row r="40174">
      <c r="A40174" s="294" t="s">
        <v>45452</v>
      </c>
      <c r="B40174" s="294"/>
      <c r="C40174" s="294"/>
      <c r="D40174" s="294"/>
      <c r="E40174" s="294"/>
      <c r="F40174" s="294"/>
    </row>
    <row r="40175">
      <c r="A40175" s="294" t="s">
        <v>45453</v>
      </c>
      <c r="B40175" s="294"/>
      <c r="C40175" s="294"/>
      <c r="D40175" s="294"/>
      <c r="E40175" s="294"/>
      <c r="F40175" s="294"/>
    </row>
    <row r="40176">
      <c r="A40176" s="294" t="s">
        <v>45454</v>
      </c>
      <c r="B40176" s="294"/>
      <c r="C40176" s="294"/>
      <c r="D40176" s="294"/>
      <c r="E40176" s="294"/>
      <c r="F40176" s="294"/>
    </row>
    <row r="40177">
      <c r="A40177" s="294" t="s">
        <v>45455</v>
      </c>
      <c r="B40177" s="294"/>
      <c r="C40177" s="294"/>
      <c r="D40177" s="294"/>
      <c r="E40177" s="294"/>
      <c r="F40177" s="294"/>
    </row>
    <row r="40178">
      <c r="A40178" s="294" t="s">
        <v>45456</v>
      </c>
      <c r="B40178" s="294"/>
      <c r="C40178" s="294"/>
      <c r="D40178" s="294"/>
      <c r="E40178" s="294"/>
      <c r="F40178" s="294"/>
    </row>
    <row r="40179">
      <c r="A40179" s="294" t="s">
        <v>21892</v>
      </c>
      <c r="B40179" s="294"/>
      <c r="C40179" s="294"/>
      <c r="D40179" s="294"/>
      <c r="E40179" s="294"/>
      <c r="F40179" s="294"/>
    </row>
    <row r="40180">
      <c r="A40180" s="294" t="s">
        <v>45420</v>
      </c>
      <c r="B40180" s="294"/>
      <c r="C40180" s="294"/>
      <c r="D40180" s="294"/>
      <c r="E40180" s="294"/>
      <c r="F40180" s="294"/>
    </row>
    <row r="40181">
      <c r="A40181" s="294"/>
      <c r="B40181" s="294"/>
      <c r="C40181" s="294"/>
      <c r="D40181" s="294"/>
      <c r="E40181" s="294"/>
      <c r="F40181" s="294"/>
    </row>
    <row r="40182">
      <c r="A40182" s="294" t="s">
        <v>41927</v>
      </c>
      <c r="B40182" s="294"/>
      <c r="C40182" s="294"/>
      <c r="D40182" s="294"/>
      <c r="E40182" s="294"/>
      <c r="F40182" s="294"/>
    </row>
    <row r="40183">
      <c r="A40183" s="294" t="s">
        <v>45457</v>
      </c>
      <c r="B40183" s="294"/>
      <c r="C40183" s="294"/>
      <c r="D40183" s="294"/>
      <c r="E40183" s="294"/>
      <c r="F40183" s="294"/>
    </row>
    <row r="40184">
      <c r="A40184" s="294" t="s">
        <v>21618</v>
      </c>
      <c r="B40184" s="294"/>
      <c r="C40184" s="294"/>
      <c r="D40184" s="294"/>
      <c r="E40184" s="294"/>
      <c r="F40184" s="294"/>
    </row>
    <row r="40185">
      <c r="A40185" s="294" t="s">
        <v>45458</v>
      </c>
      <c r="B40185" s="294"/>
      <c r="C40185" s="294"/>
      <c r="D40185" s="294"/>
      <c r="E40185" s="294"/>
      <c r="F40185" s="294"/>
    </row>
    <row r="40186">
      <c r="A40186" s="294"/>
      <c r="B40186" s="294"/>
      <c r="C40186" s="294"/>
      <c r="D40186" s="294"/>
      <c r="E40186" s="294"/>
      <c r="F40186" s="294"/>
    </row>
    <row r="40187">
      <c r="A40187" s="294" t="s">
        <v>22512</v>
      </c>
      <c r="B40187" s="294"/>
      <c r="C40187" s="294"/>
      <c r="D40187" s="294"/>
      <c r="E40187" s="294"/>
      <c r="F40187" s="294"/>
    </row>
    <row r="40188">
      <c r="A40188" s="294" t="s">
        <v>24873</v>
      </c>
      <c r="B40188" s="294"/>
      <c r="C40188" s="294"/>
      <c r="D40188" s="294"/>
      <c r="E40188" s="294"/>
      <c r="F40188" s="294"/>
    </row>
    <row r="40189">
      <c r="A40189" s="294"/>
      <c r="B40189" s="294"/>
      <c r="C40189" s="294"/>
      <c r="D40189" s="294"/>
      <c r="E40189" s="294"/>
      <c r="F40189" s="294"/>
    </row>
    <row r="40190">
      <c r="A40190" s="294" t="s">
        <v>45459</v>
      </c>
      <c r="B40190" s="294"/>
      <c r="C40190" s="294"/>
      <c r="D40190" s="294"/>
      <c r="E40190" s="294"/>
      <c r="F40190" s="294"/>
    </row>
    <row r="40191">
      <c r="A40191" s="294"/>
      <c r="B40191" s="294"/>
      <c r="C40191" s="294"/>
      <c r="D40191" s="294"/>
      <c r="E40191" s="294"/>
      <c r="F40191" s="294"/>
    </row>
    <row r="40192">
      <c r="A40192" s="294" t="s">
        <v>45460</v>
      </c>
      <c r="B40192" s="294"/>
      <c r="C40192" s="294"/>
      <c r="D40192" s="294"/>
      <c r="E40192" s="294"/>
      <c r="F40192" s="294"/>
    </row>
    <row r="40193">
      <c r="A40193" s="294" t="s">
        <v>37828</v>
      </c>
      <c r="B40193" s="294"/>
      <c r="C40193" s="294"/>
      <c r="D40193" s="294"/>
      <c r="E40193" s="294"/>
      <c r="F40193" s="294"/>
    </row>
    <row r="40194">
      <c r="A40194" s="294" t="s">
        <v>45461</v>
      </c>
      <c r="B40194" s="294"/>
      <c r="C40194" s="294"/>
      <c r="D40194" s="294"/>
      <c r="E40194" s="294"/>
      <c r="F40194" s="294"/>
    </row>
    <row r="40195">
      <c r="A40195" s="294" t="s">
        <v>37830</v>
      </c>
      <c r="B40195" s="294"/>
      <c r="C40195" s="294"/>
      <c r="D40195" s="294"/>
      <c r="E40195" s="294"/>
      <c r="F40195" s="294"/>
    </row>
    <row r="40196">
      <c r="A40196" s="294" t="s">
        <v>37831</v>
      </c>
      <c r="B40196" s="294"/>
      <c r="C40196" s="294"/>
      <c r="D40196" s="294"/>
      <c r="E40196" s="294"/>
      <c r="F40196" s="294"/>
    </row>
    <row r="40197">
      <c r="A40197" s="294" t="s">
        <v>45462</v>
      </c>
      <c r="B40197" s="294"/>
      <c r="C40197" s="294"/>
      <c r="D40197" s="294"/>
      <c r="E40197" s="294"/>
      <c r="F40197" s="294"/>
    </row>
    <row r="40198">
      <c r="A40198" s="294" t="s">
        <v>37833</v>
      </c>
      <c r="B40198" s="294"/>
      <c r="C40198" s="294"/>
      <c r="D40198" s="294"/>
      <c r="E40198" s="294"/>
      <c r="F40198" s="294"/>
    </row>
    <row r="40199">
      <c r="A40199" s="294" t="s">
        <v>45463</v>
      </c>
      <c r="B40199" s="294"/>
      <c r="C40199" s="294"/>
      <c r="D40199" s="294"/>
      <c r="E40199" s="294"/>
      <c r="F40199" s="294"/>
    </row>
    <row r="40200">
      <c r="A40200" s="294"/>
      <c r="B40200" s="294"/>
      <c r="C40200" s="294"/>
      <c r="D40200" s="294"/>
      <c r="E40200" s="294"/>
      <c r="F40200" s="294"/>
    </row>
    <row r="40201">
      <c r="A40201" s="294" t="s">
        <v>23148</v>
      </c>
      <c r="B40201" s="294"/>
      <c r="C40201" s="294"/>
      <c r="D40201" s="294"/>
      <c r="E40201" s="294"/>
      <c r="F40201" s="294"/>
    </row>
    <row r="40202">
      <c r="A40202" s="294" t="s">
        <v>23149</v>
      </c>
      <c r="B40202" s="294"/>
      <c r="C40202" s="294"/>
      <c r="D40202" s="294"/>
      <c r="E40202" s="294"/>
      <c r="F40202" s="294"/>
    </row>
    <row r="40203">
      <c r="A40203" s="294"/>
      <c r="B40203" s="294"/>
      <c r="C40203" s="294"/>
      <c r="D40203" s="294"/>
      <c r="E40203" s="294"/>
      <c r="F40203" s="294"/>
    </row>
    <row r="40204">
      <c r="A40204" s="294" t="s">
        <v>22613</v>
      </c>
      <c r="B40204" s="294"/>
      <c r="C40204" s="294"/>
      <c r="D40204" s="294"/>
      <c r="E40204" s="294"/>
      <c r="F40204" s="294"/>
    </row>
    <row r="40205">
      <c r="A40205" s="294" t="s">
        <v>37835</v>
      </c>
      <c r="B40205" s="294"/>
      <c r="C40205" s="294"/>
      <c r="D40205" s="294"/>
      <c r="E40205" s="294"/>
      <c r="F40205" s="294"/>
    </row>
    <row r="40206">
      <c r="A40206" s="294" t="s">
        <v>37836</v>
      </c>
      <c r="B40206" s="294"/>
      <c r="C40206" s="294"/>
      <c r="D40206" s="294"/>
      <c r="E40206" s="294"/>
      <c r="F40206" s="294"/>
    </row>
    <row r="40207">
      <c r="A40207" s="294" t="s">
        <v>37837</v>
      </c>
      <c r="B40207" s="294"/>
      <c r="C40207" s="294"/>
      <c r="D40207" s="294"/>
      <c r="E40207" s="294"/>
      <c r="F40207" s="294"/>
    </row>
    <row r="40208">
      <c r="A40208" s="294" t="s">
        <v>42674</v>
      </c>
      <c r="B40208" s="294"/>
      <c r="C40208" s="294"/>
      <c r="D40208" s="294"/>
      <c r="E40208" s="294"/>
      <c r="F40208" s="294"/>
    </row>
    <row r="40209">
      <c r="A40209" s="294" t="s">
        <v>37839</v>
      </c>
      <c r="B40209" s="294"/>
      <c r="C40209" s="294"/>
      <c r="D40209" s="294"/>
      <c r="E40209" s="294"/>
      <c r="F40209" s="294"/>
    </row>
    <row r="40210">
      <c r="A40210" s="294" t="s">
        <v>45464</v>
      </c>
      <c r="B40210" s="294"/>
      <c r="C40210" s="294"/>
      <c r="D40210" s="294"/>
      <c r="E40210" s="294"/>
      <c r="F40210" s="294"/>
    </row>
    <row r="40211">
      <c r="A40211" s="294"/>
      <c r="B40211" s="294"/>
      <c r="C40211" s="294"/>
      <c r="D40211" s="294"/>
      <c r="E40211" s="294"/>
      <c r="F40211" s="294"/>
    </row>
    <row r="40212">
      <c r="A40212" s="294" t="s">
        <v>23362</v>
      </c>
      <c r="B40212" s="294"/>
      <c r="C40212" s="294"/>
      <c r="D40212" s="294"/>
      <c r="E40212" s="294"/>
      <c r="F40212" s="294"/>
    </row>
    <row r="40213">
      <c r="A40213" s="294" t="s">
        <v>23068</v>
      </c>
      <c r="B40213" s="294"/>
      <c r="C40213" s="294"/>
      <c r="D40213" s="294"/>
      <c r="E40213" s="294"/>
      <c r="F40213" s="294"/>
    </row>
    <row r="40214">
      <c r="A40214" s="294"/>
      <c r="B40214" s="294"/>
      <c r="C40214" s="294"/>
      <c r="D40214" s="294"/>
      <c r="E40214" s="294"/>
      <c r="F40214" s="294"/>
    </row>
    <row r="40215">
      <c r="A40215" s="294" t="s">
        <v>37841</v>
      </c>
      <c r="B40215" s="294"/>
      <c r="C40215" s="294"/>
      <c r="D40215" s="294"/>
      <c r="E40215" s="294"/>
      <c r="F40215" s="294"/>
    </row>
    <row r="40216">
      <c r="A40216" s="294" t="s">
        <v>37842</v>
      </c>
      <c r="B40216" s="294"/>
      <c r="C40216" s="294"/>
      <c r="D40216" s="294"/>
      <c r="E40216" s="294"/>
      <c r="F40216" s="294"/>
    </row>
    <row r="40217">
      <c r="A40217" s="294" t="s">
        <v>37843</v>
      </c>
      <c r="B40217" s="294"/>
      <c r="C40217" s="294"/>
      <c r="D40217" s="294"/>
      <c r="E40217" s="294"/>
      <c r="F40217" s="294"/>
    </row>
    <row r="40218">
      <c r="A40218" s="294" t="s">
        <v>45465</v>
      </c>
      <c r="B40218" s="294"/>
      <c r="C40218" s="294"/>
      <c r="D40218" s="294"/>
      <c r="E40218" s="294"/>
      <c r="F40218" s="294"/>
    </row>
    <row r="40219">
      <c r="A40219" s="294" t="s">
        <v>45466</v>
      </c>
      <c r="B40219" s="294"/>
      <c r="C40219" s="294"/>
      <c r="D40219" s="294"/>
      <c r="E40219" s="294"/>
      <c r="F40219" s="294"/>
    </row>
    <row r="40220">
      <c r="A40220" s="294" t="s">
        <v>45467</v>
      </c>
      <c r="B40220" s="294"/>
      <c r="C40220" s="294"/>
      <c r="D40220" s="294"/>
      <c r="E40220" s="294"/>
      <c r="F40220" s="294"/>
    </row>
    <row r="40221">
      <c r="A40221" s="294" t="s">
        <v>45468</v>
      </c>
      <c r="B40221" s="294"/>
      <c r="C40221" s="294"/>
      <c r="D40221" s="294"/>
      <c r="E40221" s="294"/>
      <c r="F40221" s="294"/>
    </row>
    <row r="40222">
      <c r="A40222" s="294" t="s">
        <v>37848</v>
      </c>
      <c r="B40222" s="294"/>
      <c r="C40222" s="294"/>
      <c r="D40222" s="294"/>
      <c r="E40222" s="294"/>
      <c r="F40222" s="294"/>
    </row>
    <row r="40223">
      <c r="A40223" s="294" t="s">
        <v>37849</v>
      </c>
      <c r="B40223" s="294"/>
      <c r="C40223" s="294"/>
      <c r="D40223" s="294"/>
      <c r="E40223" s="294"/>
      <c r="F40223" s="294"/>
    </row>
    <row r="40224">
      <c r="A40224" s="294"/>
      <c r="B40224" s="294"/>
      <c r="C40224" s="294"/>
      <c r="D40224" s="294"/>
      <c r="E40224" s="294"/>
      <c r="F40224" s="294"/>
    </row>
    <row r="40225">
      <c r="A40225" s="294" t="s">
        <v>45469</v>
      </c>
      <c r="B40225" s="294"/>
      <c r="C40225" s="294"/>
      <c r="D40225" s="294"/>
      <c r="E40225" s="294"/>
      <c r="F40225" s="294"/>
    </row>
    <row r="40226">
      <c r="A40226" s="294" t="s">
        <v>45470</v>
      </c>
      <c r="B40226" s="294"/>
      <c r="C40226" s="294"/>
      <c r="D40226" s="294"/>
      <c r="E40226" s="294"/>
      <c r="F40226" s="294"/>
    </row>
    <row r="40227">
      <c r="A40227" s="294" t="s">
        <v>45471</v>
      </c>
      <c r="B40227" s="294"/>
      <c r="C40227" s="294"/>
      <c r="D40227" s="294"/>
      <c r="E40227" s="294"/>
      <c r="F40227" s="294"/>
    </row>
    <row r="40228">
      <c r="A40228" s="294"/>
      <c r="B40228" s="294"/>
      <c r="C40228" s="294"/>
      <c r="D40228" s="294"/>
      <c r="E40228" s="294"/>
      <c r="F40228" s="294"/>
    </row>
    <row r="40229">
      <c r="A40229" s="294" t="s">
        <v>21401</v>
      </c>
      <c r="B40229" s="294"/>
      <c r="C40229" s="294"/>
      <c r="D40229" s="294"/>
      <c r="E40229" s="294"/>
      <c r="F40229" s="294"/>
    </row>
    <row r="40230">
      <c r="A40230" s="294"/>
      <c r="B40230" s="294"/>
      <c r="C40230" s="294"/>
      <c r="D40230" s="294"/>
      <c r="E40230" s="294"/>
      <c r="F40230" s="294"/>
    </row>
    <row r="40231">
      <c r="A40231" s="294" t="s">
        <v>24056</v>
      </c>
      <c r="B40231" s="294"/>
      <c r="C40231" s="294"/>
      <c r="D40231" s="294"/>
      <c r="E40231" s="294"/>
      <c r="F40231" s="294"/>
    </row>
    <row r="40232">
      <c r="A40232" s="294" t="s">
        <v>37853</v>
      </c>
      <c r="B40232" s="294"/>
      <c r="C40232" s="294"/>
      <c r="D40232" s="294"/>
      <c r="E40232" s="294"/>
      <c r="F40232" s="294"/>
    </row>
    <row r="40233">
      <c r="A40233" s="294" t="s">
        <v>27102</v>
      </c>
      <c r="B40233" s="294"/>
      <c r="C40233" s="294"/>
      <c r="D40233" s="294"/>
      <c r="E40233" s="294"/>
      <c r="F40233" s="294"/>
    </row>
    <row r="40234">
      <c r="A40234" s="294" t="s">
        <v>37854</v>
      </c>
      <c r="B40234" s="294"/>
      <c r="C40234" s="294"/>
      <c r="D40234" s="294"/>
      <c r="E40234" s="294"/>
      <c r="F40234" s="294"/>
    </row>
    <row r="40235">
      <c r="A40235" s="294" t="s">
        <v>37855</v>
      </c>
      <c r="B40235" s="294"/>
      <c r="C40235" s="294"/>
      <c r="D40235" s="294"/>
      <c r="E40235" s="294"/>
      <c r="F40235" s="294"/>
    </row>
    <row r="40236">
      <c r="A40236" s="294" t="s">
        <v>37856</v>
      </c>
      <c r="B40236" s="294"/>
      <c r="C40236" s="294"/>
      <c r="D40236" s="294"/>
      <c r="E40236" s="294"/>
      <c r="F40236" s="294"/>
    </row>
    <row r="40237">
      <c r="A40237" s="294" t="s">
        <v>37857</v>
      </c>
      <c r="B40237" s="294"/>
      <c r="C40237" s="294"/>
      <c r="D40237" s="294"/>
      <c r="E40237" s="294"/>
      <c r="F40237" s="294"/>
    </row>
    <row r="40238">
      <c r="A40238" s="294" t="s">
        <v>37858</v>
      </c>
      <c r="B40238" s="294"/>
      <c r="C40238" s="294"/>
      <c r="D40238" s="294"/>
      <c r="E40238" s="294"/>
      <c r="F40238" s="294"/>
    </row>
    <row r="40239">
      <c r="A40239" s="294" t="s">
        <v>37859</v>
      </c>
      <c r="B40239" s="294"/>
      <c r="C40239" s="294"/>
      <c r="D40239" s="294"/>
      <c r="E40239" s="294"/>
      <c r="F40239" s="294"/>
    </row>
    <row r="40240">
      <c r="A40240" s="294" t="s">
        <v>37860</v>
      </c>
      <c r="B40240" s="294"/>
      <c r="C40240" s="294"/>
      <c r="D40240" s="294"/>
      <c r="E40240" s="294"/>
      <c r="F40240" s="294"/>
    </row>
    <row r="40241">
      <c r="A40241" s="294" t="s">
        <v>37861</v>
      </c>
      <c r="B40241" s="294"/>
      <c r="C40241" s="294"/>
      <c r="D40241" s="294"/>
      <c r="E40241" s="294"/>
      <c r="F40241" s="294"/>
    </row>
    <row r="40242">
      <c r="A40242" s="294" t="s">
        <v>37862</v>
      </c>
      <c r="B40242" s="294"/>
      <c r="C40242" s="294"/>
      <c r="D40242" s="294"/>
      <c r="E40242" s="294"/>
      <c r="F40242" s="294"/>
    </row>
    <row r="40243">
      <c r="A40243" s="294" t="s">
        <v>37863</v>
      </c>
      <c r="B40243" s="294"/>
      <c r="C40243" s="294"/>
      <c r="D40243" s="294"/>
      <c r="E40243" s="294"/>
      <c r="F40243" s="294"/>
    </row>
    <row r="40244">
      <c r="A40244" s="294"/>
      <c r="B40244" s="294"/>
      <c r="C40244" s="294"/>
      <c r="D40244" s="294"/>
      <c r="E40244" s="294"/>
      <c r="F40244" s="294"/>
    </row>
    <row r="40245">
      <c r="A40245" s="294" t="s">
        <v>21407</v>
      </c>
      <c r="B40245" s="294"/>
      <c r="C40245" s="294"/>
      <c r="D40245" s="294"/>
      <c r="E40245" s="294"/>
      <c r="F40245" s="294"/>
    </row>
    <row r="40246">
      <c r="A40246" s="294"/>
      <c r="B40246" s="294"/>
      <c r="C40246" s="294"/>
      <c r="D40246" s="294"/>
      <c r="E40246" s="294"/>
      <c r="F40246" s="294"/>
    </row>
    <row r="40247">
      <c r="A40247" s="294" t="s">
        <v>37864</v>
      </c>
      <c r="B40247" s="294"/>
      <c r="C40247" s="294"/>
      <c r="D40247" s="294"/>
      <c r="E40247" s="294"/>
      <c r="F40247" s="294"/>
    </row>
    <row r="40248">
      <c r="A40248" s="294" t="s">
        <v>37865</v>
      </c>
      <c r="B40248" s="294"/>
      <c r="C40248" s="294"/>
      <c r="D40248" s="294"/>
      <c r="E40248" s="294"/>
      <c r="F40248" s="294"/>
    </row>
    <row r="40249">
      <c r="A40249" s="294" t="s">
        <v>37866</v>
      </c>
      <c r="B40249" s="294"/>
      <c r="C40249" s="294"/>
      <c r="D40249" s="294"/>
      <c r="E40249" s="294"/>
      <c r="F40249" s="294"/>
    </row>
    <row r="40250">
      <c r="A40250" s="294" t="s">
        <v>37867</v>
      </c>
      <c r="B40250" s="294"/>
      <c r="C40250" s="294"/>
      <c r="D40250" s="294"/>
      <c r="E40250" s="294"/>
      <c r="F40250" s="294"/>
    </row>
    <row r="40251">
      <c r="A40251" s="294" t="s">
        <v>37868</v>
      </c>
      <c r="B40251" s="294"/>
      <c r="C40251" s="294"/>
      <c r="D40251" s="294"/>
      <c r="E40251" s="294"/>
      <c r="F40251" s="294"/>
    </row>
    <row r="40252">
      <c r="A40252" s="294" t="s">
        <v>37869</v>
      </c>
      <c r="B40252" s="294"/>
      <c r="C40252" s="294"/>
      <c r="D40252" s="294"/>
      <c r="E40252" s="294"/>
      <c r="F40252" s="294"/>
    </row>
    <row r="40253">
      <c r="A40253" s="294" t="s">
        <v>37870</v>
      </c>
      <c r="B40253" s="294"/>
      <c r="C40253" s="294"/>
      <c r="D40253" s="294"/>
      <c r="E40253" s="294"/>
      <c r="F40253" s="294"/>
    </row>
    <row r="40254">
      <c r="A40254" s="294" t="s">
        <v>37871</v>
      </c>
      <c r="B40254" s="294"/>
      <c r="C40254" s="294"/>
      <c r="D40254" s="294"/>
      <c r="E40254" s="294"/>
      <c r="F40254" s="294"/>
    </row>
    <row r="40255">
      <c r="A40255" s="294" t="s">
        <v>37872</v>
      </c>
      <c r="B40255" s="294"/>
      <c r="C40255" s="294"/>
      <c r="D40255" s="294"/>
      <c r="E40255" s="294"/>
      <c r="F40255" s="294"/>
    </row>
    <row r="40256">
      <c r="A40256" s="294" t="s">
        <v>37873</v>
      </c>
      <c r="B40256" s="294"/>
      <c r="C40256" s="294"/>
      <c r="D40256" s="294"/>
      <c r="E40256" s="294"/>
      <c r="F40256" s="294"/>
    </row>
    <row r="40257">
      <c r="A40257" s="294" t="s">
        <v>37874</v>
      </c>
      <c r="B40257" s="294"/>
      <c r="C40257" s="294"/>
      <c r="D40257" s="294"/>
      <c r="E40257" s="294"/>
      <c r="F40257" s="294"/>
    </row>
    <row r="40258">
      <c r="A40258" s="294" t="s">
        <v>37875</v>
      </c>
      <c r="B40258" s="294"/>
      <c r="C40258" s="294"/>
      <c r="D40258" s="294"/>
      <c r="E40258" s="294"/>
      <c r="F40258" s="294"/>
    </row>
    <row r="40259">
      <c r="A40259" s="294" t="s">
        <v>37876</v>
      </c>
      <c r="B40259" s="294"/>
      <c r="C40259" s="294"/>
      <c r="D40259" s="294"/>
      <c r="E40259" s="294"/>
      <c r="F40259" s="294"/>
    </row>
    <row r="40260">
      <c r="A40260" s="294" t="s">
        <v>37877</v>
      </c>
      <c r="B40260" s="294"/>
      <c r="C40260" s="294"/>
      <c r="D40260" s="294"/>
      <c r="E40260" s="294"/>
      <c r="F40260" s="294"/>
    </row>
    <row r="40261">
      <c r="A40261" s="294"/>
      <c r="B40261" s="294"/>
      <c r="C40261" s="294"/>
      <c r="D40261" s="294"/>
      <c r="E40261" s="294"/>
      <c r="F40261" s="294"/>
    </row>
    <row r="40262">
      <c r="A40262" s="294" t="s">
        <v>21304</v>
      </c>
      <c r="B40262" s="294"/>
      <c r="C40262" s="294"/>
      <c r="D40262" s="294"/>
      <c r="E40262" s="294"/>
      <c r="F40262" s="294"/>
    </row>
    <row r="40263">
      <c r="A40263" s="294"/>
      <c r="B40263" s="294"/>
      <c r="C40263" s="294"/>
      <c r="D40263" s="294"/>
      <c r="E40263" s="294"/>
      <c r="F40263" s="294"/>
    </row>
    <row r="40264">
      <c r="A40264" s="294" t="s">
        <v>37878</v>
      </c>
      <c r="B40264" s="294"/>
      <c r="C40264" s="294"/>
      <c r="D40264" s="294"/>
      <c r="E40264" s="294"/>
      <c r="F40264" s="294"/>
    </row>
    <row r="40265">
      <c r="A40265" s="294" t="s">
        <v>21416</v>
      </c>
      <c r="B40265" s="294"/>
      <c r="C40265" s="294"/>
      <c r="D40265" s="294"/>
      <c r="E40265" s="294"/>
      <c r="F40265" s="294"/>
    </row>
    <row r="40266">
      <c r="A40266" s="294" t="s">
        <v>37879</v>
      </c>
      <c r="B40266" s="294"/>
      <c r="C40266" s="294"/>
      <c r="D40266" s="294"/>
      <c r="E40266" s="294"/>
      <c r="F40266" s="294"/>
    </row>
    <row r="40267">
      <c r="A40267" s="294" t="s">
        <v>37880</v>
      </c>
      <c r="B40267" s="294"/>
      <c r="C40267" s="294"/>
      <c r="D40267" s="294"/>
      <c r="E40267" s="294"/>
      <c r="F40267" s="294"/>
    </row>
    <row r="40268">
      <c r="A40268" s="294" t="s">
        <v>37881</v>
      </c>
      <c r="B40268" s="294"/>
      <c r="C40268" s="294"/>
      <c r="D40268" s="294"/>
      <c r="E40268" s="294"/>
      <c r="F40268" s="294"/>
    </row>
    <row r="40269">
      <c r="A40269" s="294" t="s">
        <v>37882</v>
      </c>
      <c r="B40269" s="294"/>
      <c r="C40269" s="294"/>
      <c r="D40269" s="294"/>
      <c r="E40269" s="294"/>
      <c r="F40269" s="294"/>
    </row>
    <row r="40270">
      <c r="A40270" s="294" t="s">
        <v>37883</v>
      </c>
      <c r="B40270" s="294"/>
      <c r="C40270" s="294"/>
      <c r="D40270" s="294"/>
      <c r="E40270" s="294"/>
      <c r="F40270" s="294"/>
    </row>
    <row r="40271">
      <c r="A40271" s="294" t="s">
        <v>37884</v>
      </c>
      <c r="B40271" s="294"/>
      <c r="C40271" s="294"/>
      <c r="D40271" s="294"/>
      <c r="E40271" s="294"/>
      <c r="F40271" s="294"/>
    </row>
    <row r="40272">
      <c r="A40272" s="294" t="s">
        <v>37885</v>
      </c>
      <c r="B40272" s="294"/>
      <c r="C40272" s="294"/>
      <c r="D40272" s="294"/>
      <c r="E40272" s="294"/>
      <c r="F40272" s="294"/>
    </row>
    <row r="40273">
      <c r="A40273" s="294" t="s">
        <v>32123</v>
      </c>
      <c r="B40273" s="294"/>
      <c r="C40273" s="294"/>
      <c r="D40273" s="294"/>
      <c r="E40273" s="294"/>
      <c r="F40273" s="294"/>
    </row>
    <row r="40274">
      <c r="A40274" s="294" t="s">
        <v>37886</v>
      </c>
      <c r="B40274" s="294"/>
      <c r="C40274" s="294"/>
      <c r="D40274" s="294"/>
      <c r="E40274" s="294"/>
      <c r="F40274" s="294"/>
    </row>
    <row r="40275">
      <c r="A40275" s="294" t="s">
        <v>37887</v>
      </c>
      <c r="B40275" s="294"/>
      <c r="C40275" s="294"/>
      <c r="D40275" s="294"/>
      <c r="E40275" s="294"/>
      <c r="F40275" s="294"/>
    </row>
    <row r="40276">
      <c r="A40276" s="294" t="s">
        <v>37888</v>
      </c>
      <c r="B40276" s="294"/>
      <c r="C40276" s="294"/>
      <c r="D40276" s="294"/>
      <c r="E40276" s="294"/>
      <c r="F40276" s="294"/>
    </row>
    <row r="40277">
      <c r="A40277" s="294" t="s">
        <v>37889</v>
      </c>
      <c r="B40277" s="294"/>
      <c r="C40277" s="294"/>
      <c r="D40277" s="294"/>
      <c r="E40277" s="294"/>
      <c r="F40277" s="294"/>
    </row>
    <row r="40278">
      <c r="A40278" s="294" t="s">
        <v>37890</v>
      </c>
      <c r="B40278" s="294"/>
      <c r="C40278" s="294"/>
      <c r="D40278" s="294"/>
      <c r="E40278" s="294"/>
      <c r="F40278" s="294"/>
    </row>
    <row r="40279">
      <c r="A40279" s="294" t="s">
        <v>37891</v>
      </c>
      <c r="B40279" s="294"/>
      <c r="C40279" s="294"/>
      <c r="D40279" s="294"/>
      <c r="E40279" s="294"/>
      <c r="F40279" s="294"/>
    </row>
    <row r="40280">
      <c r="A40280" s="294" t="s">
        <v>37892</v>
      </c>
      <c r="B40280" s="294"/>
      <c r="C40280" s="294"/>
      <c r="D40280" s="294"/>
      <c r="E40280" s="294"/>
      <c r="F40280" s="294"/>
    </row>
    <row r="40281">
      <c r="A40281" s="294" t="s">
        <v>37893</v>
      </c>
      <c r="B40281" s="294"/>
      <c r="C40281" s="294"/>
      <c r="D40281" s="294"/>
      <c r="E40281" s="294"/>
      <c r="F40281" s="294"/>
    </row>
    <row r="40282">
      <c r="A40282" s="294" t="s">
        <v>37894</v>
      </c>
      <c r="B40282" s="294"/>
      <c r="C40282" s="294"/>
      <c r="D40282" s="294"/>
      <c r="E40282" s="294"/>
      <c r="F40282" s="294"/>
    </row>
    <row r="40283">
      <c r="A40283" s="294" t="s">
        <v>37895</v>
      </c>
      <c r="B40283" s="294"/>
      <c r="C40283" s="294"/>
      <c r="D40283" s="294"/>
      <c r="E40283" s="294"/>
      <c r="F40283" s="294"/>
    </row>
    <row r="40284">
      <c r="A40284" s="294"/>
      <c r="B40284" s="294"/>
      <c r="C40284" s="294"/>
      <c r="D40284" s="294"/>
      <c r="E40284" s="294"/>
      <c r="F40284" s="294"/>
    </row>
    <row r="40285">
      <c r="A40285" s="294" t="s">
        <v>43660</v>
      </c>
      <c r="B40285" s="294"/>
      <c r="C40285" s="294"/>
      <c r="D40285" s="294"/>
      <c r="E40285" s="294"/>
      <c r="F40285" s="294"/>
    </row>
    <row r="40286">
      <c r="A40286" s="294" t="s">
        <v>29043</v>
      </c>
      <c r="B40286" s="294"/>
      <c r="C40286" s="294"/>
      <c r="D40286" s="294"/>
      <c r="E40286" s="294"/>
      <c r="F40286" s="294"/>
    </row>
    <row r="40287">
      <c r="A40287" s="294" t="s">
        <v>20981</v>
      </c>
      <c r="B40287" s="294"/>
      <c r="C40287" s="294"/>
      <c r="D40287" s="294"/>
      <c r="E40287" s="294"/>
      <c r="F40287" s="294"/>
    </row>
    <row r="40288">
      <c r="A40288" s="294" t="s">
        <v>21672</v>
      </c>
      <c r="B40288" s="294"/>
      <c r="C40288" s="294"/>
      <c r="D40288" s="294"/>
      <c r="E40288" s="294"/>
      <c r="F40288" s="294"/>
    </row>
    <row r="40289">
      <c r="A40289" s="294" t="s">
        <v>45472</v>
      </c>
      <c r="B40289" s="294"/>
      <c r="C40289" s="294"/>
      <c r="D40289" s="294"/>
      <c r="E40289" s="294"/>
      <c r="F40289" s="294"/>
    </row>
    <row r="40290">
      <c r="A40290" s="294"/>
      <c r="B40290" s="294"/>
      <c r="C40290" s="294"/>
      <c r="D40290" s="294"/>
      <c r="E40290" s="294"/>
      <c r="F40290" s="294"/>
    </row>
    <row r="40291">
      <c r="A40291" s="294" t="s">
        <v>21315</v>
      </c>
      <c r="B40291" s="294"/>
      <c r="C40291" s="294"/>
      <c r="D40291" s="294"/>
      <c r="E40291" s="294"/>
      <c r="F40291" s="294"/>
    </row>
    <row r="40292">
      <c r="A40292" s="294"/>
      <c r="B40292" s="294"/>
      <c r="C40292" s="294"/>
      <c r="D40292" s="294"/>
      <c r="E40292" s="294"/>
      <c r="F40292" s="294"/>
    </row>
    <row r="40293">
      <c r="A40293" s="294" t="s">
        <v>37897</v>
      </c>
      <c r="B40293" s="294"/>
      <c r="C40293" s="294"/>
      <c r="D40293" s="294"/>
      <c r="E40293" s="294"/>
      <c r="F40293" s="294"/>
    </row>
    <row r="40294">
      <c r="A40294" s="294" t="s">
        <v>37898</v>
      </c>
      <c r="B40294" s="294"/>
      <c r="C40294" s="294"/>
      <c r="D40294" s="294"/>
      <c r="E40294" s="294"/>
      <c r="F40294" s="294"/>
    </row>
    <row r="40295">
      <c r="A40295" s="294" t="s">
        <v>37899</v>
      </c>
      <c r="B40295" s="294"/>
      <c r="C40295" s="294"/>
      <c r="D40295" s="294"/>
      <c r="E40295" s="294"/>
      <c r="F40295" s="294"/>
    </row>
    <row r="40296">
      <c r="A40296" s="294" t="s">
        <v>37900</v>
      </c>
      <c r="B40296" s="294"/>
      <c r="C40296" s="294"/>
      <c r="D40296" s="294"/>
      <c r="E40296" s="294"/>
      <c r="F40296" s="294"/>
    </row>
    <row r="40297">
      <c r="A40297" s="294" t="s">
        <v>37901</v>
      </c>
      <c r="B40297" s="294"/>
      <c r="C40297" s="294"/>
      <c r="D40297" s="294"/>
      <c r="E40297" s="294"/>
      <c r="F40297" s="294"/>
    </row>
    <row r="40298">
      <c r="A40298" s="294" t="s">
        <v>37902</v>
      </c>
      <c r="B40298" s="294"/>
      <c r="C40298" s="294"/>
      <c r="D40298" s="294"/>
      <c r="E40298" s="294"/>
      <c r="F40298" s="294"/>
    </row>
    <row r="40299">
      <c r="A40299" s="294" t="s">
        <v>37903</v>
      </c>
      <c r="B40299" s="294"/>
      <c r="C40299" s="294"/>
      <c r="D40299" s="294"/>
      <c r="E40299" s="294"/>
      <c r="F40299" s="294"/>
    </row>
    <row r="40300">
      <c r="A40300" s="294" t="s">
        <v>37904</v>
      </c>
      <c r="B40300" s="294"/>
      <c r="C40300" s="294"/>
      <c r="D40300" s="294"/>
      <c r="E40300" s="294"/>
      <c r="F40300" s="294"/>
    </row>
    <row r="40301">
      <c r="A40301" s="294" t="s">
        <v>37905</v>
      </c>
      <c r="B40301" s="294"/>
      <c r="C40301" s="294"/>
      <c r="D40301" s="294"/>
      <c r="E40301" s="294"/>
      <c r="F40301" s="294"/>
    </row>
    <row r="40302">
      <c r="A40302" s="294" t="s">
        <v>37906</v>
      </c>
      <c r="B40302" s="294"/>
      <c r="C40302" s="294"/>
      <c r="D40302" s="294"/>
      <c r="E40302" s="294"/>
      <c r="F40302" s="294"/>
    </row>
    <row r="40303">
      <c r="A40303" s="294" t="s">
        <v>37907</v>
      </c>
      <c r="B40303" s="294"/>
      <c r="C40303" s="294"/>
      <c r="D40303" s="294"/>
      <c r="E40303" s="294"/>
      <c r="F40303" s="294"/>
    </row>
    <row r="40304">
      <c r="A40304" s="294" t="s">
        <v>37908</v>
      </c>
      <c r="B40304" s="294"/>
      <c r="C40304" s="294"/>
      <c r="D40304" s="294"/>
      <c r="E40304" s="294"/>
      <c r="F40304" s="294"/>
    </row>
    <row r="40305">
      <c r="A40305" s="294"/>
      <c r="B40305" s="294"/>
      <c r="C40305" s="294"/>
      <c r="D40305" s="294"/>
      <c r="E40305" s="294"/>
      <c r="F40305" s="294"/>
    </row>
    <row r="40306">
      <c r="A40306" s="294"/>
      <c r="B40306" s="294"/>
      <c r="C40306" s="294"/>
      <c r="D40306" s="294"/>
      <c r="E40306" s="294"/>
      <c r="F40306" s="294"/>
    </row>
    <row r="40307">
      <c r="A40307" s="294"/>
      <c r="B40307" s="294"/>
      <c r="C40307" s="294"/>
      <c r="D40307" s="294"/>
      <c r="E40307" s="294"/>
      <c r="F40307" s="294"/>
    </row>
    <row r="40308">
      <c r="A40308" s="294" t="s">
        <v>22281</v>
      </c>
      <c r="B40308" s="294"/>
      <c r="C40308" s="294"/>
      <c r="D40308" s="294"/>
      <c r="E40308" s="294"/>
      <c r="F40308" s="294"/>
    </row>
    <row r="40309">
      <c r="A40309" s="294"/>
      <c r="B40309" s="294"/>
      <c r="C40309" s="294"/>
      <c r="D40309" s="294"/>
      <c r="E40309" s="294"/>
      <c r="F40309" s="294"/>
    </row>
    <row r="40310">
      <c r="A40310" s="294" t="s">
        <v>45473</v>
      </c>
      <c r="B40310" s="294"/>
      <c r="C40310" s="294"/>
      <c r="D40310" s="294"/>
      <c r="E40310" s="294"/>
      <c r="F40310" s="294"/>
    </row>
    <row r="40311">
      <c r="A40311" s="294" t="s">
        <v>37910</v>
      </c>
      <c r="B40311" s="294"/>
      <c r="C40311" s="294"/>
      <c r="D40311" s="294"/>
      <c r="E40311" s="294"/>
      <c r="F40311" s="294"/>
    </row>
    <row r="40312">
      <c r="A40312" s="294" t="s">
        <v>45474</v>
      </c>
      <c r="B40312" s="294"/>
      <c r="C40312" s="294"/>
      <c r="D40312" s="294"/>
      <c r="E40312" s="294"/>
      <c r="F40312" s="294"/>
    </row>
    <row r="40313">
      <c r="A40313" s="294" t="s">
        <v>45475</v>
      </c>
      <c r="B40313" s="294"/>
      <c r="C40313" s="294"/>
      <c r="D40313" s="294"/>
      <c r="E40313" s="294"/>
      <c r="F40313" s="294"/>
    </row>
    <row r="40314">
      <c r="A40314" s="294" t="s">
        <v>37913</v>
      </c>
      <c r="B40314" s="294"/>
      <c r="C40314" s="294"/>
      <c r="D40314" s="294"/>
      <c r="E40314" s="294"/>
      <c r="F40314" s="294"/>
    </row>
    <row r="40315">
      <c r="A40315" s="294" t="s">
        <v>37914</v>
      </c>
      <c r="B40315" s="294"/>
      <c r="C40315" s="294"/>
      <c r="D40315" s="294"/>
      <c r="E40315" s="294"/>
      <c r="F40315" s="294"/>
    </row>
    <row r="40316">
      <c r="A40316" s="294" t="s">
        <v>45476</v>
      </c>
      <c r="B40316" s="294"/>
      <c r="C40316" s="294"/>
      <c r="D40316" s="294"/>
      <c r="E40316" s="294"/>
      <c r="F40316" s="294"/>
    </row>
    <row r="40317">
      <c r="A40317" s="294" t="s">
        <v>45477</v>
      </c>
      <c r="B40317" s="294"/>
      <c r="C40317" s="294"/>
      <c r="D40317" s="294"/>
      <c r="E40317" s="294"/>
      <c r="F40317" s="294"/>
    </row>
    <row r="40318">
      <c r="A40318" s="294" t="s">
        <v>45478</v>
      </c>
      <c r="B40318" s="294"/>
      <c r="C40318" s="294"/>
      <c r="D40318" s="294"/>
      <c r="E40318" s="294"/>
      <c r="F40318" s="294"/>
    </row>
    <row r="40319">
      <c r="A40319" s="294"/>
      <c r="B40319" s="294"/>
      <c r="C40319" s="294"/>
      <c r="D40319" s="294"/>
      <c r="E40319" s="294"/>
      <c r="F40319" s="294"/>
    </row>
    <row r="40320">
      <c r="A40320" s="294" t="s">
        <v>23311</v>
      </c>
      <c r="B40320" s="294"/>
      <c r="C40320" s="294"/>
      <c r="D40320" s="294"/>
      <c r="E40320" s="294"/>
      <c r="F40320" s="294"/>
    </row>
    <row r="40321">
      <c r="A40321" s="294"/>
      <c r="B40321" s="294"/>
      <c r="C40321" s="294"/>
      <c r="D40321" s="294"/>
      <c r="E40321" s="294"/>
      <c r="F40321" s="294"/>
    </row>
    <row r="40322">
      <c r="A40322" s="294" t="s">
        <v>45479</v>
      </c>
      <c r="B40322" s="294"/>
      <c r="C40322" s="294"/>
      <c r="D40322" s="294"/>
      <c r="E40322" s="294"/>
      <c r="F40322" s="294"/>
    </row>
    <row r="40323">
      <c r="A40323" s="294" t="s">
        <v>37919</v>
      </c>
      <c r="B40323" s="294"/>
      <c r="C40323" s="294"/>
      <c r="D40323" s="294"/>
      <c r="E40323" s="294"/>
      <c r="F40323" s="294"/>
    </row>
    <row r="40324">
      <c r="A40324" s="294" t="s">
        <v>37920</v>
      </c>
      <c r="B40324" s="294"/>
      <c r="C40324" s="294"/>
      <c r="D40324" s="294"/>
      <c r="E40324" s="294"/>
      <c r="F40324" s="294"/>
    </row>
    <row r="40325">
      <c r="A40325" s="294" t="s">
        <v>37921</v>
      </c>
      <c r="B40325" s="294"/>
      <c r="C40325" s="294"/>
      <c r="D40325" s="294"/>
      <c r="E40325" s="294"/>
      <c r="F40325" s="294"/>
    </row>
    <row r="40326">
      <c r="A40326" s="294" t="s">
        <v>37922</v>
      </c>
      <c r="B40326" s="294"/>
      <c r="C40326" s="294"/>
      <c r="D40326" s="294"/>
      <c r="E40326" s="294"/>
      <c r="F40326" s="294"/>
    </row>
    <row r="40327">
      <c r="A40327" s="294" t="s">
        <v>37923</v>
      </c>
      <c r="B40327" s="294"/>
      <c r="C40327" s="294"/>
      <c r="D40327" s="294"/>
      <c r="E40327" s="294"/>
      <c r="F40327" s="294"/>
    </row>
    <row r="40328">
      <c r="A40328" s="294" t="s">
        <v>37924</v>
      </c>
      <c r="B40328" s="294"/>
      <c r="C40328" s="294"/>
      <c r="D40328" s="294"/>
      <c r="E40328" s="294"/>
      <c r="F40328" s="294"/>
    </row>
    <row r="40329">
      <c r="A40329" s="294" t="s">
        <v>37925</v>
      </c>
      <c r="B40329" s="294"/>
      <c r="C40329" s="294"/>
      <c r="D40329" s="294"/>
      <c r="E40329" s="294"/>
      <c r="F40329" s="294"/>
    </row>
    <row r="40330">
      <c r="A40330" s="294" t="s">
        <v>37926</v>
      </c>
      <c r="B40330" s="294"/>
      <c r="C40330" s="294"/>
      <c r="D40330" s="294"/>
      <c r="E40330" s="294"/>
      <c r="F40330" s="294"/>
    </row>
    <row r="40331">
      <c r="A40331" s="294" t="s">
        <v>37927</v>
      </c>
      <c r="B40331" s="294"/>
      <c r="C40331" s="294"/>
      <c r="D40331" s="294"/>
      <c r="E40331" s="294"/>
      <c r="F40331" s="294"/>
    </row>
    <row r="40332">
      <c r="A40332" s="294" t="s">
        <v>37928</v>
      </c>
      <c r="B40332" s="294"/>
      <c r="C40332" s="294"/>
      <c r="D40332" s="294"/>
      <c r="E40332" s="294"/>
      <c r="F40332" s="294"/>
    </row>
    <row r="40333">
      <c r="A40333" s="294"/>
      <c r="B40333" s="294"/>
      <c r="C40333" s="294"/>
      <c r="D40333" s="294"/>
      <c r="E40333" s="294"/>
      <c r="F40333" s="294"/>
    </row>
    <row r="40334">
      <c r="A40334" s="294" t="s">
        <v>23029</v>
      </c>
      <c r="B40334" s="294"/>
      <c r="C40334" s="294"/>
      <c r="D40334" s="294"/>
      <c r="E40334" s="294"/>
      <c r="F40334" s="294"/>
    </row>
    <row r="40335">
      <c r="A40335" s="294" t="s">
        <v>25548</v>
      </c>
      <c r="B40335" s="294"/>
      <c r="C40335" s="294"/>
      <c r="D40335" s="294"/>
      <c r="E40335" s="294"/>
      <c r="F40335" s="294"/>
    </row>
    <row r="40336">
      <c r="A40336" s="294"/>
      <c r="B40336" s="294"/>
      <c r="C40336" s="294"/>
      <c r="D40336" s="294"/>
      <c r="E40336" s="294"/>
      <c r="F40336" s="294"/>
    </row>
    <row r="40337">
      <c r="A40337" s="294" t="s">
        <v>37929</v>
      </c>
      <c r="B40337" s="294"/>
      <c r="C40337" s="294"/>
      <c r="D40337" s="294"/>
      <c r="E40337" s="294"/>
      <c r="F40337" s="294"/>
    </row>
    <row r="40338">
      <c r="A40338" s="294" t="s">
        <v>37930</v>
      </c>
      <c r="B40338" s="294"/>
      <c r="C40338" s="294"/>
      <c r="D40338" s="294"/>
      <c r="E40338" s="294"/>
      <c r="F40338" s="294"/>
    </row>
    <row r="40339">
      <c r="A40339" s="294" t="s">
        <v>37931</v>
      </c>
      <c r="B40339" s="294"/>
      <c r="C40339" s="294"/>
      <c r="D40339" s="294"/>
      <c r="E40339" s="294"/>
      <c r="F40339" s="294"/>
    </row>
    <row r="40340">
      <c r="A40340" s="294" t="s">
        <v>37932</v>
      </c>
      <c r="B40340" s="294"/>
      <c r="C40340" s="294"/>
      <c r="D40340" s="294"/>
      <c r="E40340" s="294"/>
      <c r="F40340" s="294"/>
    </row>
    <row r="40341">
      <c r="A40341" s="294" t="s">
        <v>37933</v>
      </c>
      <c r="B40341" s="294"/>
      <c r="C40341" s="294"/>
      <c r="D40341" s="294"/>
      <c r="E40341" s="294"/>
      <c r="F40341" s="294"/>
    </row>
    <row r="40342">
      <c r="A40342" s="294" t="s">
        <v>37934</v>
      </c>
      <c r="B40342" s="294"/>
      <c r="C40342" s="294"/>
      <c r="D40342" s="294"/>
      <c r="E40342" s="294"/>
      <c r="F40342" s="294"/>
    </row>
    <row r="40343">
      <c r="A40343" s="294" t="s">
        <v>37935</v>
      </c>
      <c r="B40343" s="294"/>
      <c r="C40343" s="294"/>
      <c r="D40343" s="294"/>
      <c r="E40343" s="294"/>
      <c r="F40343" s="294"/>
    </row>
    <row r="40344">
      <c r="A40344" s="294"/>
      <c r="B40344" s="294"/>
      <c r="C40344" s="294"/>
      <c r="D40344" s="294"/>
      <c r="E40344" s="294"/>
      <c r="F40344" s="294"/>
    </row>
    <row r="40345">
      <c r="A40345" s="294" t="s">
        <v>22156</v>
      </c>
      <c r="B40345" s="294"/>
      <c r="C40345" s="294"/>
      <c r="D40345" s="294"/>
      <c r="E40345" s="294"/>
      <c r="F40345" s="294"/>
    </row>
    <row r="40346">
      <c r="A40346" s="294"/>
      <c r="B40346" s="294"/>
      <c r="C40346" s="294"/>
      <c r="D40346" s="294"/>
      <c r="E40346" s="294"/>
      <c r="F40346" s="294"/>
    </row>
    <row r="40347">
      <c r="A40347" s="294" t="s">
        <v>37936</v>
      </c>
      <c r="B40347" s="294"/>
      <c r="C40347" s="294"/>
      <c r="D40347" s="294"/>
      <c r="E40347" s="294"/>
      <c r="F40347" s="294"/>
    </row>
    <row r="40348">
      <c r="A40348" s="294" t="s">
        <v>37937</v>
      </c>
      <c r="B40348" s="294"/>
      <c r="C40348" s="294"/>
      <c r="D40348" s="294"/>
      <c r="E40348" s="294"/>
      <c r="F40348" s="294"/>
    </row>
    <row r="40349">
      <c r="A40349" s="294" t="s">
        <v>37938</v>
      </c>
      <c r="B40349" s="294"/>
      <c r="C40349" s="294"/>
      <c r="D40349" s="294"/>
      <c r="E40349" s="294"/>
      <c r="F40349" s="294"/>
    </row>
    <row r="40350">
      <c r="A40350" s="294" t="s">
        <v>37939</v>
      </c>
      <c r="B40350" s="294"/>
      <c r="C40350" s="294"/>
      <c r="D40350" s="294"/>
      <c r="E40350" s="294"/>
      <c r="F40350" s="294"/>
    </row>
    <row r="40351">
      <c r="A40351" s="294" t="s">
        <v>37940</v>
      </c>
      <c r="B40351" s="294"/>
      <c r="C40351" s="294"/>
      <c r="D40351" s="294"/>
      <c r="E40351" s="294"/>
      <c r="F40351" s="294"/>
    </row>
    <row r="40352">
      <c r="A40352" s="294" t="s">
        <v>37941</v>
      </c>
      <c r="B40352" s="294"/>
      <c r="C40352" s="294"/>
      <c r="D40352" s="294"/>
      <c r="E40352" s="294"/>
      <c r="F40352" s="294"/>
    </row>
    <row r="40353">
      <c r="A40353" s="294" t="s">
        <v>37942</v>
      </c>
      <c r="B40353" s="294"/>
      <c r="C40353" s="294"/>
      <c r="D40353" s="294"/>
      <c r="E40353" s="294"/>
      <c r="F40353" s="294"/>
    </row>
    <row r="40354">
      <c r="A40354" s="294"/>
      <c r="B40354" s="294"/>
      <c r="C40354" s="294"/>
      <c r="D40354" s="294"/>
      <c r="E40354" s="294"/>
      <c r="F40354" s="294"/>
    </row>
    <row r="40355">
      <c r="A40355" s="294" t="s">
        <v>37943</v>
      </c>
      <c r="B40355" s="294"/>
      <c r="C40355" s="294"/>
      <c r="D40355" s="294"/>
      <c r="E40355" s="294"/>
      <c r="F40355" s="294"/>
    </row>
    <row r="40356">
      <c r="A40356" s="294"/>
      <c r="B40356" s="294"/>
      <c r="C40356" s="294"/>
      <c r="D40356" s="294"/>
      <c r="E40356" s="294"/>
      <c r="F40356" s="294"/>
    </row>
    <row r="40357">
      <c r="A40357" s="294" t="s">
        <v>37944</v>
      </c>
      <c r="B40357" s="294"/>
      <c r="C40357" s="294"/>
      <c r="D40357" s="294"/>
      <c r="E40357" s="294"/>
      <c r="F40357" s="294"/>
    </row>
    <row r="40358">
      <c r="A40358" s="294" t="s">
        <v>37945</v>
      </c>
      <c r="B40358" s="294"/>
      <c r="C40358" s="294"/>
      <c r="D40358" s="294"/>
      <c r="E40358" s="294"/>
      <c r="F40358" s="294"/>
    </row>
    <row r="40359">
      <c r="A40359" s="294" t="s">
        <v>37946</v>
      </c>
      <c r="B40359" s="294"/>
      <c r="C40359" s="294"/>
      <c r="D40359" s="294"/>
      <c r="E40359" s="294"/>
      <c r="F40359" s="294"/>
    </row>
    <row r="40360">
      <c r="A40360" s="294" t="s">
        <v>37947</v>
      </c>
      <c r="B40360" s="294"/>
      <c r="C40360" s="294"/>
      <c r="D40360" s="294"/>
      <c r="E40360" s="294"/>
      <c r="F40360" s="294"/>
    </row>
    <row r="40361">
      <c r="A40361" s="294" t="s">
        <v>37948</v>
      </c>
      <c r="B40361" s="294"/>
      <c r="C40361" s="294"/>
      <c r="D40361" s="294"/>
      <c r="E40361" s="294"/>
      <c r="F40361" s="294"/>
    </row>
    <row r="40362">
      <c r="A40362" s="294"/>
      <c r="B40362" s="294"/>
      <c r="C40362" s="294"/>
      <c r="D40362" s="294"/>
      <c r="E40362" s="294"/>
      <c r="F40362" s="294"/>
    </row>
    <row r="40363">
      <c r="A40363" s="294" t="s">
        <v>37949</v>
      </c>
      <c r="B40363" s="294"/>
      <c r="C40363" s="294"/>
      <c r="D40363" s="294"/>
      <c r="E40363" s="294"/>
      <c r="F40363" s="294"/>
    </row>
    <row r="40364">
      <c r="A40364" s="294"/>
      <c r="B40364" s="294"/>
      <c r="C40364" s="294"/>
      <c r="D40364" s="294"/>
      <c r="E40364" s="294"/>
      <c r="F40364" s="294"/>
    </row>
    <row r="40365">
      <c r="A40365" s="294" t="s">
        <v>37950</v>
      </c>
      <c r="B40365" s="294"/>
      <c r="C40365" s="294"/>
      <c r="D40365" s="294"/>
      <c r="E40365" s="294"/>
      <c r="F40365" s="294"/>
    </row>
    <row r="40366">
      <c r="A40366" s="294" t="s">
        <v>37951</v>
      </c>
      <c r="B40366" s="294"/>
      <c r="C40366" s="294"/>
      <c r="D40366" s="294"/>
      <c r="E40366" s="294"/>
      <c r="F40366" s="294"/>
    </row>
    <row r="40367">
      <c r="A40367" s="294" t="s">
        <v>37952</v>
      </c>
      <c r="B40367" s="294"/>
      <c r="C40367" s="294"/>
      <c r="D40367" s="294"/>
      <c r="E40367" s="294"/>
      <c r="F40367" s="294"/>
    </row>
    <row r="40368">
      <c r="A40368" s="294" t="s">
        <v>37953</v>
      </c>
      <c r="B40368" s="294"/>
      <c r="C40368" s="294"/>
      <c r="D40368" s="294"/>
      <c r="E40368" s="294"/>
      <c r="F40368" s="294"/>
    </row>
    <row r="40369">
      <c r="A40369" s="294" t="s">
        <v>37954</v>
      </c>
      <c r="B40369" s="294"/>
      <c r="C40369" s="294"/>
      <c r="D40369" s="294"/>
      <c r="E40369" s="294"/>
      <c r="F40369" s="294"/>
    </row>
    <row r="40370">
      <c r="A40370" s="294" t="s">
        <v>37955</v>
      </c>
      <c r="B40370" s="294"/>
      <c r="C40370" s="294"/>
      <c r="D40370" s="294"/>
      <c r="E40370" s="294"/>
      <c r="F40370" s="294"/>
    </row>
    <row r="40371">
      <c r="A40371" s="294" t="s">
        <v>37956</v>
      </c>
      <c r="B40371" s="294"/>
      <c r="C40371" s="294"/>
      <c r="D40371" s="294"/>
      <c r="E40371" s="294"/>
      <c r="F40371" s="294"/>
    </row>
    <row r="40372">
      <c r="A40372" s="294" t="s">
        <v>37957</v>
      </c>
      <c r="B40372" s="294"/>
      <c r="C40372" s="294"/>
      <c r="D40372" s="294"/>
      <c r="E40372" s="294"/>
      <c r="F40372" s="294"/>
    </row>
    <row r="40373">
      <c r="A40373" s="294" t="s">
        <v>37958</v>
      </c>
      <c r="B40373" s="294"/>
      <c r="C40373" s="294"/>
      <c r="D40373" s="294"/>
      <c r="E40373" s="294"/>
      <c r="F40373" s="294"/>
    </row>
    <row r="40374">
      <c r="A40374" s="294" t="s">
        <v>37959</v>
      </c>
      <c r="B40374" s="294"/>
      <c r="C40374" s="294"/>
      <c r="D40374" s="294"/>
      <c r="E40374" s="294"/>
      <c r="F40374" s="294"/>
    </row>
    <row r="40375">
      <c r="A40375" s="294" t="s">
        <v>37960</v>
      </c>
      <c r="B40375" s="294"/>
      <c r="C40375" s="294"/>
      <c r="D40375" s="294"/>
      <c r="E40375" s="294"/>
      <c r="F40375" s="294"/>
    </row>
    <row r="40376">
      <c r="A40376" s="294" t="s">
        <v>37961</v>
      </c>
      <c r="B40376" s="294"/>
      <c r="C40376" s="294"/>
      <c r="D40376" s="294"/>
      <c r="E40376" s="294"/>
      <c r="F40376" s="294"/>
    </row>
    <row r="40377">
      <c r="A40377" s="294"/>
      <c r="B40377" s="294"/>
      <c r="C40377" s="294"/>
      <c r="D40377" s="294"/>
      <c r="E40377" s="294"/>
      <c r="F40377" s="294"/>
    </row>
    <row r="40378">
      <c r="A40378" s="294" t="s">
        <v>37962</v>
      </c>
      <c r="B40378" s="294"/>
      <c r="C40378" s="294"/>
      <c r="D40378" s="294"/>
      <c r="E40378" s="294"/>
      <c r="F40378" s="294"/>
    </row>
    <row r="40379">
      <c r="A40379" s="294"/>
      <c r="B40379" s="294"/>
      <c r="C40379" s="294"/>
      <c r="D40379" s="294"/>
      <c r="E40379" s="294"/>
      <c r="F40379" s="294"/>
    </row>
    <row r="40380">
      <c r="A40380" s="294" t="s">
        <v>37933</v>
      </c>
      <c r="B40380" s="294"/>
      <c r="C40380" s="294"/>
      <c r="D40380" s="294"/>
      <c r="E40380" s="294"/>
      <c r="F40380" s="294"/>
    </row>
    <row r="40381">
      <c r="A40381" s="294" t="s">
        <v>37963</v>
      </c>
      <c r="B40381" s="294"/>
      <c r="C40381" s="294"/>
      <c r="D40381" s="294"/>
      <c r="E40381" s="294"/>
      <c r="F40381" s="294"/>
    </row>
    <row r="40382">
      <c r="A40382" s="294" t="s">
        <v>37964</v>
      </c>
      <c r="B40382" s="294"/>
      <c r="C40382" s="294"/>
      <c r="D40382" s="294"/>
      <c r="E40382" s="294"/>
      <c r="F40382" s="294"/>
    </row>
    <row r="40383">
      <c r="A40383" s="294" t="s">
        <v>37965</v>
      </c>
      <c r="B40383" s="294"/>
      <c r="C40383" s="294"/>
      <c r="D40383" s="294"/>
      <c r="E40383" s="294"/>
      <c r="F40383" s="294"/>
    </row>
    <row r="40384">
      <c r="A40384" s="294" t="s">
        <v>37966</v>
      </c>
      <c r="B40384" s="294"/>
      <c r="C40384" s="294"/>
      <c r="D40384" s="294"/>
      <c r="E40384" s="294"/>
      <c r="F40384" s="294"/>
    </row>
    <row r="40385">
      <c r="A40385" s="294" t="s">
        <v>37967</v>
      </c>
      <c r="B40385" s="294"/>
      <c r="C40385" s="294"/>
      <c r="D40385" s="294"/>
      <c r="E40385" s="294"/>
      <c r="F40385" s="294"/>
    </row>
    <row r="40386">
      <c r="A40386" s="294" t="s">
        <v>37968</v>
      </c>
      <c r="B40386" s="294"/>
      <c r="C40386" s="294"/>
      <c r="D40386" s="294"/>
      <c r="E40386" s="294"/>
      <c r="F40386" s="294"/>
    </row>
    <row r="40387">
      <c r="A40387" s="294" t="s">
        <v>37969</v>
      </c>
      <c r="B40387" s="294"/>
      <c r="C40387" s="294"/>
      <c r="D40387" s="294"/>
      <c r="E40387" s="294"/>
      <c r="F40387" s="294"/>
    </row>
    <row r="40388">
      <c r="A40388" s="294" t="s">
        <v>37970</v>
      </c>
      <c r="B40388" s="294"/>
      <c r="C40388" s="294"/>
      <c r="D40388" s="294"/>
      <c r="E40388" s="294"/>
      <c r="F40388" s="294"/>
    </row>
    <row r="40389">
      <c r="A40389" s="294" t="s">
        <v>37971</v>
      </c>
      <c r="B40389" s="294"/>
      <c r="C40389" s="294"/>
      <c r="D40389" s="294"/>
      <c r="E40389" s="294"/>
      <c r="F40389" s="294"/>
    </row>
    <row r="40390">
      <c r="A40390" s="294" t="s">
        <v>37972</v>
      </c>
      <c r="B40390" s="294"/>
      <c r="C40390" s="294"/>
      <c r="D40390" s="294"/>
      <c r="E40390" s="294"/>
      <c r="F40390" s="294"/>
    </row>
    <row r="40391">
      <c r="A40391" s="294" t="s">
        <v>37973</v>
      </c>
      <c r="B40391" s="294"/>
      <c r="C40391" s="294"/>
      <c r="D40391" s="294"/>
      <c r="E40391" s="294"/>
      <c r="F40391" s="294"/>
    </row>
    <row r="40392">
      <c r="A40392" s="294" t="s">
        <v>37974</v>
      </c>
      <c r="B40392" s="294"/>
      <c r="C40392" s="294"/>
      <c r="D40392" s="294"/>
      <c r="E40392" s="294"/>
      <c r="F40392" s="294"/>
    </row>
    <row r="40393">
      <c r="A40393" s="294" t="s">
        <v>37975</v>
      </c>
      <c r="B40393" s="294"/>
      <c r="C40393" s="294"/>
      <c r="D40393" s="294"/>
      <c r="E40393" s="294"/>
      <c r="F40393" s="294"/>
    </row>
    <row r="40394">
      <c r="A40394" s="294"/>
      <c r="B40394" s="294"/>
      <c r="C40394" s="294"/>
      <c r="D40394" s="294"/>
      <c r="E40394" s="294"/>
      <c r="F40394" s="294"/>
    </row>
    <row r="40395">
      <c r="A40395" s="294" t="s">
        <v>41927</v>
      </c>
      <c r="B40395" s="294"/>
      <c r="C40395" s="294"/>
      <c r="D40395" s="294"/>
      <c r="E40395" s="294"/>
      <c r="F40395" s="294"/>
    </row>
    <row r="40396">
      <c r="A40396" s="294" t="s">
        <v>45480</v>
      </c>
      <c r="B40396" s="294"/>
      <c r="C40396" s="294"/>
      <c r="D40396" s="294"/>
      <c r="E40396" s="294"/>
      <c r="F40396" s="294"/>
    </row>
    <row r="40397">
      <c r="A40397" s="294" t="s">
        <v>21618</v>
      </c>
      <c r="B40397" s="294"/>
      <c r="C40397" s="294"/>
      <c r="D40397" s="294"/>
      <c r="E40397" s="294"/>
      <c r="F40397" s="294"/>
    </row>
    <row r="40398">
      <c r="A40398" s="294" t="s">
        <v>45481</v>
      </c>
      <c r="B40398" s="294"/>
      <c r="C40398" s="294"/>
      <c r="D40398" s="294"/>
      <c r="E40398" s="294"/>
      <c r="F40398" s="294"/>
    </row>
    <row r="40399">
      <c r="A40399" s="294" t="s">
        <v>45482</v>
      </c>
      <c r="B40399" s="294"/>
      <c r="C40399" s="294"/>
      <c r="D40399" s="294"/>
      <c r="E40399" s="294"/>
      <c r="F40399" s="294"/>
    </row>
    <row r="40400">
      <c r="A40400" s="294"/>
      <c r="B40400" s="294"/>
      <c r="C40400" s="294"/>
      <c r="D40400" s="294"/>
      <c r="E40400" s="294"/>
      <c r="F40400" s="294"/>
    </row>
    <row r="40401">
      <c r="A40401" s="294"/>
      <c r="B40401" s="294"/>
      <c r="C40401" s="294"/>
      <c r="D40401" s="294"/>
      <c r="E40401" s="294"/>
      <c r="F40401" s="294"/>
    </row>
    <row r="40402">
      <c r="A40402" s="294"/>
      <c r="B40402" s="294"/>
      <c r="C40402" s="294"/>
      <c r="D40402" s="294"/>
      <c r="E40402" s="294"/>
      <c r="F40402" s="294"/>
    </row>
    <row r="40403">
      <c r="A40403" s="294" t="s">
        <v>22512</v>
      </c>
      <c r="B40403" s="294"/>
      <c r="C40403" s="294"/>
      <c r="D40403" s="294"/>
      <c r="E40403" s="294"/>
      <c r="F40403" s="294"/>
    </row>
    <row r="40404">
      <c r="A40404" s="294" t="s">
        <v>23229</v>
      </c>
      <c r="B40404" s="294"/>
      <c r="C40404" s="294"/>
      <c r="D40404" s="294"/>
      <c r="E40404" s="294"/>
      <c r="F40404" s="294"/>
    </row>
    <row r="40405">
      <c r="A40405" s="294"/>
      <c r="B40405" s="294"/>
      <c r="C40405" s="294"/>
      <c r="D40405" s="294"/>
      <c r="E40405" s="294"/>
      <c r="F40405" s="294"/>
    </row>
    <row r="40406">
      <c r="A40406" s="294" t="s">
        <v>29396</v>
      </c>
      <c r="B40406" s="294"/>
      <c r="C40406" s="294"/>
      <c r="D40406" s="294"/>
      <c r="E40406" s="294"/>
      <c r="F40406" s="294"/>
    </row>
    <row r="40407">
      <c r="A40407" s="294" t="s">
        <v>45483</v>
      </c>
      <c r="B40407" s="294"/>
      <c r="C40407" s="294"/>
      <c r="D40407" s="294"/>
      <c r="E40407" s="294"/>
      <c r="F40407" s="294"/>
    </row>
    <row r="40408">
      <c r="A40408" s="294" t="s">
        <v>45484</v>
      </c>
      <c r="B40408" s="294"/>
      <c r="C40408" s="294"/>
      <c r="D40408" s="294"/>
      <c r="E40408" s="294"/>
      <c r="F40408" s="294"/>
    </row>
    <row r="40409">
      <c r="A40409" s="294" t="s">
        <v>45485</v>
      </c>
      <c r="B40409" s="294"/>
      <c r="C40409" s="294"/>
      <c r="D40409" s="294"/>
      <c r="E40409" s="294"/>
      <c r="F40409" s="294"/>
    </row>
    <row r="40410">
      <c r="A40410" s="294" t="s">
        <v>29400</v>
      </c>
      <c r="B40410" s="294"/>
      <c r="C40410" s="294"/>
      <c r="D40410" s="294"/>
      <c r="E40410" s="294"/>
      <c r="F40410" s="294"/>
    </row>
    <row r="40411">
      <c r="A40411" s="294" t="s">
        <v>45486</v>
      </c>
      <c r="B40411" s="294"/>
      <c r="C40411" s="294"/>
      <c r="D40411" s="294"/>
      <c r="E40411" s="294"/>
      <c r="F40411" s="294"/>
    </row>
    <row r="40412">
      <c r="A40412" s="294" t="s">
        <v>29402</v>
      </c>
      <c r="B40412" s="294"/>
      <c r="C40412" s="294"/>
      <c r="D40412" s="294"/>
      <c r="E40412" s="294"/>
      <c r="F40412" s="294"/>
    </row>
    <row r="40413">
      <c r="A40413" s="294" t="s">
        <v>29403</v>
      </c>
      <c r="B40413" s="294"/>
      <c r="C40413" s="294"/>
      <c r="D40413" s="294"/>
      <c r="E40413" s="294"/>
      <c r="F40413" s="294"/>
    </row>
    <row r="40414">
      <c r="A40414" s="294" t="s">
        <v>45487</v>
      </c>
      <c r="B40414" s="294"/>
      <c r="C40414" s="294"/>
      <c r="D40414" s="294"/>
      <c r="E40414" s="294"/>
      <c r="F40414" s="294"/>
    </row>
    <row r="40415">
      <c r="A40415" s="294"/>
      <c r="B40415" s="294"/>
      <c r="C40415" s="294"/>
      <c r="D40415" s="294"/>
      <c r="E40415" s="294"/>
      <c r="F40415" s="294"/>
    </row>
    <row r="40416">
      <c r="A40416" s="294" t="s">
        <v>23148</v>
      </c>
      <c r="B40416" s="294"/>
      <c r="C40416" s="294"/>
      <c r="D40416" s="294"/>
      <c r="E40416" s="294"/>
      <c r="F40416" s="294"/>
    </row>
    <row r="40417">
      <c r="A40417" s="294" t="s">
        <v>23149</v>
      </c>
      <c r="B40417" s="294"/>
      <c r="C40417" s="294"/>
      <c r="D40417" s="294"/>
      <c r="E40417" s="294"/>
      <c r="F40417" s="294"/>
    </row>
    <row r="40418">
      <c r="A40418" s="294"/>
      <c r="B40418" s="294"/>
      <c r="C40418" s="294"/>
      <c r="D40418" s="294"/>
      <c r="E40418" s="294"/>
      <c r="F40418" s="294"/>
    </row>
    <row r="40419">
      <c r="A40419" s="294" t="s">
        <v>29405</v>
      </c>
      <c r="B40419" s="294"/>
      <c r="C40419" s="294"/>
      <c r="D40419" s="294"/>
      <c r="E40419" s="294"/>
      <c r="F40419" s="294"/>
    </row>
    <row r="40420">
      <c r="A40420" s="294" t="s">
        <v>45488</v>
      </c>
      <c r="B40420" s="294"/>
      <c r="C40420" s="294"/>
      <c r="D40420" s="294"/>
      <c r="E40420" s="294"/>
      <c r="F40420" s="294"/>
    </row>
    <row r="40421">
      <c r="A40421" s="294" t="s">
        <v>45489</v>
      </c>
      <c r="B40421" s="294"/>
      <c r="C40421" s="294"/>
      <c r="D40421" s="294"/>
      <c r="E40421" s="294"/>
      <c r="F40421" s="294"/>
    </row>
    <row r="40422">
      <c r="A40422" s="294" t="s">
        <v>45490</v>
      </c>
      <c r="B40422" s="294"/>
      <c r="C40422" s="294"/>
      <c r="D40422" s="294"/>
      <c r="E40422" s="294"/>
      <c r="F40422" s="294"/>
    </row>
    <row r="40423">
      <c r="A40423" s="294" t="s">
        <v>45491</v>
      </c>
      <c r="B40423" s="294"/>
      <c r="C40423" s="294"/>
      <c r="D40423" s="294"/>
      <c r="E40423" s="294"/>
      <c r="F40423" s="294"/>
    </row>
    <row r="40424">
      <c r="A40424" s="294"/>
      <c r="B40424" s="294"/>
      <c r="C40424" s="294"/>
      <c r="D40424" s="294"/>
      <c r="E40424" s="294"/>
      <c r="F40424" s="294"/>
    </row>
    <row r="40425">
      <c r="A40425" s="294" t="s">
        <v>23362</v>
      </c>
      <c r="B40425" s="294"/>
      <c r="C40425" s="294"/>
      <c r="D40425" s="294"/>
      <c r="E40425" s="294"/>
      <c r="F40425" s="294"/>
    </row>
    <row r="40426">
      <c r="A40426" s="294" t="s">
        <v>23068</v>
      </c>
      <c r="B40426" s="294"/>
      <c r="C40426" s="294"/>
      <c r="D40426" s="294"/>
      <c r="E40426" s="294"/>
      <c r="F40426" s="294"/>
    </row>
    <row r="40427">
      <c r="A40427" s="294"/>
      <c r="B40427" s="294"/>
      <c r="C40427" s="294"/>
      <c r="D40427" s="294"/>
      <c r="E40427" s="294"/>
      <c r="F40427" s="294"/>
    </row>
    <row r="40428">
      <c r="A40428" s="294" t="s">
        <v>45492</v>
      </c>
      <c r="B40428" s="294"/>
      <c r="C40428" s="294"/>
      <c r="D40428" s="294"/>
      <c r="E40428" s="294"/>
      <c r="F40428" s="294"/>
    </row>
    <row r="40429">
      <c r="A40429" s="294" t="s">
        <v>45493</v>
      </c>
      <c r="B40429" s="294"/>
      <c r="C40429" s="294"/>
      <c r="D40429" s="294"/>
      <c r="E40429" s="294"/>
      <c r="F40429" s="294"/>
    </row>
    <row r="40430">
      <c r="A40430" s="294" t="s">
        <v>45494</v>
      </c>
      <c r="B40430" s="294"/>
      <c r="C40430" s="294"/>
      <c r="D40430" s="294"/>
      <c r="E40430" s="294"/>
      <c r="F40430" s="294"/>
    </row>
    <row r="40431">
      <c r="A40431" s="294" t="s">
        <v>29414</v>
      </c>
      <c r="B40431" s="294"/>
      <c r="C40431" s="294"/>
      <c r="D40431" s="294"/>
      <c r="E40431" s="294"/>
      <c r="F40431" s="294"/>
    </row>
    <row r="40432">
      <c r="A40432" s="294" t="s">
        <v>29415</v>
      </c>
      <c r="B40432" s="294"/>
      <c r="C40432" s="294"/>
      <c r="D40432" s="294"/>
      <c r="E40432" s="294"/>
      <c r="F40432" s="294"/>
    </row>
    <row r="40433">
      <c r="A40433" s="294" t="s">
        <v>45495</v>
      </c>
      <c r="B40433" s="294"/>
      <c r="C40433" s="294"/>
      <c r="D40433" s="294"/>
      <c r="E40433" s="294"/>
      <c r="F40433" s="294"/>
    </row>
    <row r="40434">
      <c r="A40434" s="294" t="s">
        <v>45496</v>
      </c>
      <c r="B40434" s="294"/>
      <c r="C40434" s="294"/>
      <c r="D40434" s="294"/>
      <c r="E40434" s="294"/>
      <c r="F40434" s="294"/>
    </row>
    <row r="40435">
      <c r="A40435" s="294" t="s">
        <v>45497</v>
      </c>
      <c r="B40435" s="294"/>
      <c r="C40435" s="294"/>
      <c r="D40435" s="294"/>
      <c r="E40435" s="294"/>
      <c r="F40435" s="294"/>
    </row>
    <row r="40436">
      <c r="A40436" s="294" t="s">
        <v>21401</v>
      </c>
      <c r="B40436" s="294"/>
      <c r="C40436" s="294"/>
      <c r="D40436" s="294"/>
      <c r="E40436" s="294"/>
      <c r="F40436" s="294"/>
    </row>
    <row r="40437">
      <c r="A40437" s="294"/>
      <c r="B40437" s="294"/>
      <c r="C40437" s="294"/>
      <c r="D40437" s="294"/>
      <c r="E40437" s="294"/>
      <c r="F40437" s="294"/>
    </row>
    <row r="40438">
      <c r="A40438" s="294" t="s">
        <v>29418</v>
      </c>
      <c r="B40438" s="294"/>
      <c r="C40438" s="294"/>
      <c r="D40438" s="294"/>
      <c r="E40438" s="294"/>
      <c r="F40438" s="294"/>
    </row>
    <row r="40439">
      <c r="A40439" s="294" t="s">
        <v>29419</v>
      </c>
      <c r="B40439" s="294"/>
      <c r="C40439" s="294"/>
      <c r="D40439" s="294"/>
      <c r="E40439" s="294"/>
      <c r="F40439" s="294"/>
    </row>
    <row r="40440">
      <c r="A40440" s="294" t="s">
        <v>29420</v>
      </c>
      <c r="B40440" s="294"/>
      <c r="C40440" s="294"/>
      <c r="D40440" s="294"/>
      <c r="E40440" s="294"/>
      <c r="F40440" s="294"/>
    </row>
    <row r="40441">
      <c r="A40441" s="294" t="s">
        <v>29421</v>
      </c>
      <c r="B40441" s="294"/>
      <c r="C40441" s="294"/>
      <c r="D40441" s="294"/>
      <c r="E40441" s="294"/>
      <c r="F40441" s="294"/>
    </row>
    <row r="40442">
      <c r="A40442" s="294" t="s">
        <v>29422</v>
      </c>
      <c r="B40442" s="294"/>
      <c r="C40442" s="294"/>
      <c r="D40442" s="294"/>
      <c r="E40442" s="294"/>
      <c r="F40442" s="294"/>
    </row>
    <row r="40443">
      <c r="A40443" s="294" t="s">
        <v>29423</v>
      </c>
      <c r="B40443" s="294"/>
      <c r="C40443" s="294"/>
      <c r="D40443" s="294"/>
      <c r="E40443" s="294"/>
      <c r="F40443" s="294"/>
    </row>
    <row r="40444">
      <c r="A40444" s="294" t="s">
        <v>29424</v>
      </c>
      <c r="B40444" s="294"/>
      <c r="C40444" s="294"/>
      <c r="D40444" s="294"/>
      <c r="E40444" s="294"/>
      <c r="F40444" s="294"/>
    </row>
    <row r="40445">
      <c r="A40445" s="294"/>
      <c r="B40445" s="294"/>
      <c r="C40445" s="294"/>
      <c r="D40445" s="294"/>
      <c r="E40445" s="294"/>
      <c r="F40445" s="294"/>
    </row>
    <row r="40446">
      <c r="A40446" s="294" t="s">
        <v>21407</v>
      </c>
      <c r="B40446" s="294"/>
      <c r="C40446" s="294"/>
      <c r="D40446" s="294"/>
      <c r="E40446" s="294"/>
      <c r="F40446" s="294"/>
    </row>
    <row r="40447">
      <c r="A40447" s="294"/>
      <c r="B40447" s="294"/>
      <c r="C40447" s="294"/>
      <c r="D40447" s="294"/>
      <c r="E40447" s="294"/>
      <c r="F40447" s="294"/>
    </row>
    <row r="40448">
      <c r="A40448" s="294" t="s">
        <v>29425</v>
      </c>
      <c r="B40448" s="294"/>
      <c r="C40448" s="294"/>
      <c r="D40448" s="294"/>
      <c r="E40448" s="294"/>
      <c r="F40448" s="294"/>
    </row>
    <row r="40449">
      <c r="A40449" s="294" t="s">
        <v>29426</v>
      </c>
      <c r="B40449" s="294"/>
      <c r="C40449" s="294"/>
      <c r="D40449" s="294"/>
      <c r="E40449" s="294"/>
      <c r="F40449" s="294"/>
    </row>
    <row r="40450">
      <c r="A40450" s="294" t="s">
        <v>29427</v>
      </c>
      <c r="B40450" s="294"/>
      <c r="C40450" s="294"/>
      <c r="D40450" s="294"/>
      <c r="E40450" s="294"/>
      <c r="F40450" s="294"/>
    </row>
    <row r="40451">
      <c r="A40451" s="294" t="s">
        <v>29428</v>
      </c>
      <c r="B40451" s="294"/>
      <c r="C40451" s="294"/>
      <c r="D40451" s="294"/>
      <c r="E40451" s="294"/>
      <c r="F40451" s="294"/>
    </row>
    <row r="40452">
      <c r="A40452" s="294"/>
      <c r="B40452" s="294"/>
      <c r="C40452" s="294"/>
      <c r="D40452" s="294"/>
      <c r="E40452" s="294"/>
      <c r="F40452" s="294"/>
    </row>
    <row r="40453">
      <c r="A40453" s="294" t="s">
        <v>21990</v>
      </c>
      <c r="B40453" s="294"/>
      <c r="C40453" s="294"/>
      <c r="D40453" s="294"/>
      <c r="E40453" s="294"/>
      <c r="F40453" s="294"/>
    </row>
    <row r="40454">
      <c r="A40454" s="294"/>
      <c r="B40454" s="294"/>
      <c r="C40454" s="294"/>
      <c r="D40454" s="294"/>
      <c r="E40454" s="294"/>
      <c r="F40454" s="294"/>
    </row>
    <row r="40455">
      <c r="A40455" s="294" t="s">
        <v>29429</v>
      </c>
      <c r="B40455" s="294"/>
      <c r="C40455" s="294"/>
      <c r="D40455" s="294"/>
      <c r="E40455" s="294"/>
      <c r="F40455" s="294"/>
    </row>
    <row r="40456">
      <c r="A40456" s="294" t="s">
        <v>29430</v>
      </c>
      <c r="B40456" s="294"/>
      <c r="C40456" s="294"/>
      <c r="D40456" s="294"/>
      <c r="E40456" s="294"/>
      <c r="F40456" s="294"/>
    </row>
    <row r="40457">
      <c r="A40457" s="294" t="s">
        <v>29431</v>
      </c>
      <c r="B40457" s="294"/>
      <c r="C40457" s="294"/>
      <c r="D40457" s="294"/>
      <c r="E40457" s="294"/>
      <c r="F40457" s="294"/>
    </row>
    <row r="40458">
      <c r="A40458" s="294" t="s">
        <v>29432</v>
      </c>
      <c r="B40458" s="294"/>
      <c r="C40458" s="294"/>
      <c r="D40458" s="294"/>
      <c r="E40458" s="294"/>
      <c r="F40458" s="294"/>
    </row>
    <row r="40459">
      <c r="A40459" s="294" t="s">
        <v>29433</v>
      </c>
      <c r="B40459" s="294"/>
      <c r="C40459" s="294"/>
      <c r="D40459" s="294"/>
      <c r="E40459" s="294"/>
      <c r="F40459" s="294"/>
    </row>
    <row r="40460">
      <c r="A40460" s="294" t="s">
        <v>29434</v>
      </c>
      <c r="B40460" s="294"/>
      <c r="C40460" s="294"/>
      <c r="D40460" s="294"/>
      <c r="E40460" s="294"/>
      <c r="F40460" s="294"/>
    </row>
    <row r="40461">
      <c r="A40461" s="294" t="s">
        <v>29435</v>
      </c>
      <c r="B40461" s="294"/>
      <c r="C40461" s="294"/>
      <c r="D40461" s="294"/>
      <c r="E40461" s="294"/>
      <c r="F40461" s="294"/>
    </row>
    <row r="40462">
      <c r="A40462" s="294"/>
      <c r="B40462" s="294"/>
      <c r="C40462" s="294"/>
      <c r="D40462" s="294"/>
      <c r="E40462" s="294"/>
      <c r="F40462" s="294"/>
    </row>
    <row r="40463">
      <c r="A40463" s="294" t="s">
        <v>41927</v>
      </c>
      <c r="B40463" s="294"/>
      <c r="C40463" s="294"/>
      <c r="D40463" s="294"/>
      <c r="E40463" s="294"/>
      <c r="F40463" s="294"/>
    </row>
    <row r="40464">
      <c r="A40464" s="294" t="s">
        <v>45498</v>
      </c>
      <c r="B40464" s="294"/>
      <c r="C40464" s="294"/>
      <c r="D40464" s="294"/>
      <c r="E40464" s="294"/>
      <c r="F40464" s="294"/>
    </row>
    <row r="40465">
      <c r="A40465" s="294" t="s">
        <v>21672</v>
      </c>
      <c r="B40465" s="294"/>
      <c r="C40465" s="294"/>
      <c r="D40465" s="294"/>
      <c r="E40465" s="294"/>
      <c r="F40465" s="294"/>
    </row>
    <row r="40466">
      <c r="A40466" s="294" t="s">
        <v>45481</v>
      </c>
      <c r="B40466" s="294"/>
      <c r="C40466" s="294"/>
      <c r="D40466" s="294"/>
      <c r="E40466" s="294"/>
      <c r="F40466" s="294"/>
    </row>
    <row r="40467">
      <c r="A40467" s="294" t="s">
        <v>45499</v>
      </c>
      <c r="B40467" s="294"/>
      <c r="C40467" s="294"/>
      <c r="D40467" s="294"/>
      <c r="E40467" s="294"/>
      <c r="F40467" s="294"/>
    </row>
    <row r="40468">
      <c r="A40468" s="294"/>
      <c r="B40468" s="294"/>
      <c r="C40468" s="294"/>
      <c r="D40468" s="294"/>
      <c r="E40468" s="294"/>
      <c r="F40468" s="294"/>
    </row>
    <row r="40469">
      <c r="A40469" s="294" t="s">
        <v>24575</v>
      </c>
      <c r="B40469" s="294"/>
      <c r="C40469" s="294"/>
      <c r="D40469" s="294"/>
      <c r="E40469" s="294"/>
      <c r="F40469" s="294"/>
    </row>
    <row r="40470">
      <c r="A40470" s="294"/>
      <c r="B40470" s="294"/>
      <c r="C40470" s="294"/>
      <c r="D40470" s="294"/>
      <c r="E40470" s="294"/>
      <c r="F40470" s="294"/>
    </row>
    <row r="40471">
      <c r="A40471" s="294" t="s">
        <v>29436</v>
      </c>
      <c r="B40471" s="294"/>
      <c r="C40471" s="294"/>
      <c r="D40471" s="294"/>
      <c r="E40471" s="294"/>
      <c r="F40471" s="294"/>
    </row>
    <row r="40472">
      <c r="A40472" s="294" t="s">
        <v>29221</v>
      </c>
      <c r="B40472" s="294"/>
      <c r="C40472" s="294"/>
      <c r="D40472" s="294"/>
      <c r="E40472" s="294"/>
      <c r="F40472" s="294"/>
    </row>
    <row r="40473">
      <c r="A40473" s="294" t="s">
        <v>29437</v>
      </c>
      <c r="B40473" s="294"/>
      <c r="C40473" s="294"/>
      <c r="D40473" s="294"/>
      <c r="E40473" s="294"/>
      <c r="F40473" s="294"/>
    </row>
    <row r="40474">
      <c r="A40474" s="294" t="s">
        <v>29438</v>
      </c>
      <c r="B40474" s="294"/>
      <c r="C40474" s="294"/>
      <c r="D40474" s="294"/>
      <c r="E40474" s="294"/>
      <c r="F40474" s="294"/>
    </row>
    <row r="40475">
      <c r="A40475" s="294" t="s">
        <v>29439</v>
      </c>
      <c r="B40475" s="294"/>
      <c r="C40475" s="294"/>
      <c r="D40475" s="294"/>
      <c r="E40475" s="294"/>
      <c r="F40475" s="294"/>
    </row>
    <row r="40476">
      <c r="A40476" s="294" t="s">
        <v>24819</v>
      </c>
      <c r="B40476" s="294"/>
      <c r="C40476" s="294"/>
      <c r="D40476" s="294"/>
      <c r="E40476" s="294"/>
      <c r="F40476" s="294"/>
    </row>
    <row r="40477">
      <c r="A40477" s="294" t="s">
        <v>29440</v>
      </c>
      <c r="B40477" s="294"/>
      <c r="C40477" s="294"/>
      <c r="D40477" s="294"/>
      <c r="E40477" s="294"/>
      <c r="F40477" s="294"/>
    </row>
    <row r="40478">
      <c r="A40478" s="294"/>
      <c r="B40478" s="294"/>
      <c r="C40478" s="294"/>
      <c r="D40478" s="294"/>
      <c r="E40478" s="294"/>
      <c r="F40478" s="294"/>
    </row>
    <row r="40479">
      <c r="A40479" s="294" t="s">
        <v>22281</v>
      </c>
      <c r="B40479" s="294"/>
      <c r="C40479" s="294"/>
      <c r="D40479" s="294"/>
      <c r="E40479" s="294"/>
      <c r="F40479" s="294"/>
    </row>
    <row r="40480">
      <c r="A40480" s="294"/>
      <c r="B40480" s="294"/>
      <c r="C40480" s="294"/>
      <c r="D40480" s="294"/>
      <c r="E40480" s="294"/>
      <c r="F40480" s="294"/>
    </row>
    <row r="40481">
      <c r="A40481" s="294" t="s">
        <v>45500</v>
      </c>
      <c r="B40481" s="294"/>
      <c r="C40481" s="294"/>
      <c r="D40481" s="294"/>
      <c r="E40481" s="294"/>
      <c r="F40481" s="294"/>
    </row>
    <row r="40482">
      <c r="A40482" s="294" t="s">
        <v>29442</v>
      </c>
      <c r="B40482" s="294"/>
      <c r="C40482" s="294"/>
      <c r="D40482" s="294"/>
      <c r="E40482" s="294"/>
      <c r="F40482" s="294"/>
    </row>
    <row r="40483">
      <c r="A40483" s="294" t="s">
        <v>45501</v>
      </c>
      <c r="B40483" s="294"/>
      <c r="C40483" s="294"/>
      <c r="D40483" s="294"/>
      <c r="E40483" s="294"/>
      <c r="F40483" s="294"/>
    </row>
    <row r="40484">
      <c r="A40484" s="294" t="s">
        <v>45502</v>
      </c>
      <c r="B40484" s="294"/>
      <c r="C40484" s="294"/>
      <c r="D40484" s="294"/>
      <c r="E40484" s="294"/>
      <c r="F40484" s="294"/>
    </row>
    <row r="40485">
      <c r="A40485" s="294"/>
      <c r="B40485" s="294"/>
      <c r="C40485" s="294"/>
      <c r="D40485" s="294"/>
      <c r="E40485" s="294"/>
      <c r="F40485" s="294"/>
    </row>
    <row r="40486">
      <c r="A40486" s="294" t="s">
        <v>25438</v>
      </c>
      <c r="B40486" s="294"/>
      <c r="C40486" s="294"/>
      <c r="D40486" s="294"/>
      <c r="E40486" s="294"/>
      <c r="F40486" s="294"/>
    </row>
    <row r="40487">
      <c r="A40487" s="294"/>
      <c r="B40487" s="294"/>
      <c r="C40487" s="294"/>
      <c r="D40487" s="294"/>
      <c r="E40487" s="294"/>
      <c r="F40487" s="294"/>
    </row>
    <row r="40488">
      <c r="A40488" s="294" t="s">
        <v>29445</v>
      </c>
      <c r="B40488" s="294"/>
      <c r="C40488" s="294"/>
      <c r="D40488" s="294"/>
      <c r="E40488" s="294"/>
      <c r="F40488" s="294"/>
    </row>
    <row r="40489">
      <c r="A40489" s="294" t="s">
        <v>45503</v>
      </c>
      <c r="B40489" s="294"/>
      <c r="C40489" s="294"/>
      <c r="D40489" s="294"/>
      <c r="E40489" s="294"/>
      <c r="F40489" s="294"/>
    </row>
    <row r="40490">
      <c r="A40490" s="294" t="s">
        <v>45504</v>
      </c>
      <c r="B40490" s="294"/>
      <c r="C40490" s="294"/>
      <c r="D40490" s="294"/>
      <c r="E40490" s="294"/>
      <c r="F40490" s="294"/>
    </row>
    <row r="40491">
      <c r="A40491" s="294" t="s">
        <v>45505</v>
      </c>
      <c r="B40491" s="294"/>
      <c r="C40491" s="294"/>
      <c r="D40491" s="294"/>
      <c r="E40491" s="294"/>
      <c r="F40491" s="294"/>
    </row>
    <row r="40492">
      <c r="A40492" s="294" t="s">
        <v>45506</v>
      </c>
      <c r="B40492" s="294"/>
      <c r="C40492" s="294"/>
      <c r="D40492" s="294"/>
      <c r="E40492" s="294"/>
      <c r="F40492" s="294"/>
    </row>
    <row r="40493">
      <c r="A40493" s="294"/>
      <c r="B40493" s="294"/>
      <c r="C40493" s="294"/>
      <c r="D40493" s="294"/>
      <c r="E40493" s="294"/>
      <c r="F40493" s="294"/>
    </row>
    <row r="40494">
      <c r="A40494" s="294" t="s">
        <v>23029</v>
      </c>
      <c r="B40494" s="294"/>
      <c r="C40494" s="294"/>
      <c r="D40494" s="294"/>
      <c r="E40494" s="294"/>
      <c r="F40494" s="294"/>
    </row>
    <row r="40495">
      <c r="A40495" s="294" t="s">
        <v>29450</v>
      </c>
      <c r="B40495" s="294"/>
      <c r="C40495" s="294"/>
      <c r="D40495" s="294"/>
      <c r="E40495" s="294"/>
      <c r="F40495" s="294"/>
    </row>
    <row r="40496">
      <c r="A40496" s="294"/>
      <c r="B40496" s="294"/>
      <c r="C40496" s="294"/>
      <c r="D40496" s="294"/>
      <c r="E40496" s="294"/>
      <c r="F40496" s="294"/>
    </row>
    <row r="40497">
      <c r="A40497" s="294" t="s">
        <v>45507</v>
      </c>
      <c r="B40497" s="294"/>
      <c r="C40497" s="294"/>
      <c r="D40497" s="294"/>
      <c r="E40497" s="294"/>
      <c r="F40497" s="294"/>
    </row>
    <row r="40498">
      <c r="A40498" s="294" t="s">
        <v>45508</v>
      </c>
      <c r="B40498" s="294"/>
      <c r="C40498" s="294"/>
      <c r="D40498" s="294"/>
      <c r="E40498" s="294"/>
      <c r="F40498" s="294"/>
    </row>
    <row r="40499">
      <c r="A40499" s="294" t="s">
        <v>45509</v>
      </c>
      <c r="B40499" s="294"/>
      <c r="C40499" s="294"/>
      <c r="D40499" s="294"/>
      <c r="E40499" s="294"/>
      <c r="F40499" s="294"/>
    </row>
    <row r="40500">
      <c r="A40500" s="294" t="s">
        <v>45510</v>
      </c>
      <c r="B40500" s="294"/>
      <c r="C40500" s="294"/>
      <c r="D40500" s="294"/>
      <c r="E40500" s="294"/>
      <c r="F40500" s="294"/>
    </row>
    <row r="40501">
      <c r="A40501" s="294"/>
      <c r="B40501" s="294"/>
      <c r="C40501" s="294"/>
      <c r="D40501" s="294"/>
      <c r="E40501" s="294"/>
      <c r="F40501" s="294"/>
    </row>
    <row r="40502">
      <c r="A40502" s="294" t="s">
        <v>22397</v>
      </c>
      <c r="B40502" s="294"/>
      <c r="C40502" s="294"/>
      <c r="D40502" s="294"/>
      <c r="E40502" s="294"/>
      <c r="F40502" s="294"/>
    </row>
    <row r="40503">
      <c r="A40503" s="294"/>
      <c r="B40503" s="294"/>
      <c r="C40503" s="294"/>
      <c r="D40503" s="294"/>
      <c r="E40503" s="294"/>
      <c r="F40503" s="294"/>
    </row>
    <row r="40504">
      <c r="A40504" s="294" t="s">
        <v>29455</v>
      </c>
      <c r="B40504" s="294"/>
      <c r="C40504" s="294"/>
      <c r="D40504" s="294"/>
      <c r="E40504" s="294"/>
      <c r="F40504" s="294"/>
    </row>
    <row r="40505">
      <c r="A40505" s="294" t="s">
        <v>45511</v>
      </c>
      <c r="B40505" s="294"/>
      <c r="C40505" s="294"/>
      <c r="D40505" s="294"/>
      <c r="E40505" s="294"/>
      <c r="F40505" s="294"/>
    </row>
    <row r="40506">
      <c r="A40506" s="294" t="s">
        <v>45512</v>
      </c>
      <c r="B40506" s="294"/>
      <c r="C40506" s="294"/>
      <c r="D40506" s="294"/>
      <c r="E40506" s="294"/>
      <c r="F40506" s="294"/>
    </row>
    <row r="40507">
      <c r="A40507" s="294" t="s">
        <v>45513</v>
      </c>
      <c r="B40507" s="294"/>
      <c r="C40507" s="294"/>
      <c r="D40507" s="294"/>
      <c r="E40507" s="294"/>
      <c r="F40507" s="294"/>
    </row>
    <row r="40508">
      <c r="A40508" s="294"/>
      <c r="B40508" s="294"/>
      <c r="C40508" s="294"/>
      <c r="D40508" s="294"/>
      <c r="E40508" s="294"/>
      <c r="F40508" s="294"/>
    </row>
    <row r="40509">
      <c r="A40509" s="294" t="s">
        <v>22496</v>
      </c>
      <c r="B40509" s="294"/>
      <c r="C40509" s="294"/>
      <c r="D40509" s="294"/>
      <c r="E40509" s="294"/>
      <c r="F40509" s="294"/>
    </row>
    <row r="40510">
      <c r="A40510" s="294"/>
      <c r="B40510" s="294"/>
      <c r="C40510" s="294"/>
      <c r="D40510" s="294"/>
      <c r="E40510" s="294"/>
      <c r="F40510" s="294"/>
    </row>
    <row r="40511">
      <c r="A40511" s="294" t="s">
        <v>45514</v>
      </c>
      <c r="B40511" s="294"/>
      <c r="C40511" s="294"/>
      <c r="D40511" s="294"/>
      <c r="E40511" s="294"/>
      <c r="F40511" s="294"/>
    </row>
    <row r="40512">
      <c r="A40512" s="294" t="s">
        <v>45515</v>
      </c>
      <c r="B40512" s="294"/>
      <c r="C40512" s="294"/>
      <c r="D40512" s="294"/>
      <c r="E40512" s="294"/>
      <c r="F40512" s="294"/>
    </row>
    <row r="40513">
      <c r="A40513" s="294" t="s">
        <v>29461</v>
      </c>
      <c r="B40513" s="294"/>
      <c r="C40513" s="294"/>
      <c r="D40513" s="294"/>
      <c r="E40513" s="294"/>
      <c r="F40513" s="294"/>
    </row>
    <row r="40514">
      <c r="A40514" s="294" t="s">
        <v>29462</v>
      </c>
      <c r="B40514" s="294"/>
      <c r="C40514" s="294"/>
      <c r="D40514" s="294"/>
      <c r="E40514" s="294"/>
      <c r="F40514" s="294"/>
    </row>
    <row r="40515">
      <c r="A40515" s="294" t="s">
        <v>45516</v>
      </c>
      <c r="B40515" s="294"/>
      <c r="C40515" s="294"/>
      <c r="D40515" s="294"/>
      <c r="E40515" s="294"/>
      <c r="F40515" s="294"/>
    </row>
    <row r="40516">
      <c r="A40516" s="294" t="s">
        <v>45517</v>
      </c>
      <c r="B40516" s="294"/>
      <c r="C40516" s="294"/>
      <c r="D40516" s="294"/>
      <c r="E40516" s="294"/>
      <c r="F40516" s="294"/>
    </row>
    <row r="40517">
      <c r="A40517" s="294" t="s">
        <v>45518</v>
      </c>
      <c r="B40517" s="294"/>
      <c r="C40517" s="294"/>
      <c r="D40517" s="294"/>
      <c r="E40517" s="294"/>
      <c r="F40517" s="294"/>
    </row>
    <row r="40518">
      <c r="A40518" s="294" t="s">
        <v>29466</v>
      </c>
      <c r="B40518" s="294"/>
      <c r="C40518" s="294"/>
      <c r="D40518" s="294"/>
      <c r="E40518" s="294"/>
      <c r="F40518" s="294"/>
    </row>
    <row r="40519">
      <c r="A40519" s="294" t="s">
        <v>29467</v>
      </c>
      <c r="B40519" s="294"/>
      <c r="C40519" s="294"/>
      <c r="D40519" s="294"/>
      <c r="E40519" s="294"/>
      <c r="F40519" s="294"/>
    </row>
    <row r="40520">
      <c r="A40520" s="294" t="s">
        <v>45519</v>
      </c>
      <c r="B40520" s="294"/>
      <c r="C40520" s="294"/>
      <c r="D40520" s="294"/>
      <c r="E40520" s="294"/>
      <c r="F40520" s="294"/>
    </row>
    <row r="40521">
      <c r="A40521" s="294"/>
      <c r="B40521" s="294"/>
      <c r="C40521" s="294"/>
      <c r="D40521" s="294"/>
      <c r="E40521" s="294"/>
      <c r="F40521" s="294"/>
    </row>
    <row r="40522">
      <c r="A40522" s="294" t="s">
        <v>41927</v>
      </c>
      <c r="B40522" s="294"/>
      <c r="C40522" s="294"/>
      <c r="D40522" s="294"/>
      <c r="E40522" s="294"/>
      <c r="F40522" s="294"/>
    </row>
    <row r="40523">
      <c r="A40523" s="294" t="s">
        <v>45520</v>
      </c>
      <c r="B40523" s="294"/>
      <c r="C40523" s="294"/>
      <c r="D40523" s="294"/>
      <c r="E40523" s="294"/>
      <c r="F40523" s="294"/>
    </row>
    <row r="40524">
      <c r="A40524" s="294" t="s">
        <v>45521</v>
      </c>
      <c r="B40524" s="294"/>
      <c r="C40524" s="294"/>
      <c r="D40524" s="294"/>
      <c r="E40524" s="294"/>
      <c r="F40524" s="294"/>
    </row>
    <row r="40525">
      <c r="A40525" s="294" t="s">
        <v>45522</v>
      </c>
      <c r="B40525" s="294"/>
      <c r="C40525" s="294"/>
      <c r="D40525" s="294"/>
      <c r="E40525" s="294"/>
      <c r="F40525" s="294"/>
    </row>
    <row r="40526">
      <c r="A40526" s="294"/>
      <c r="B40526" s="294"/>
      <c r="C40526" s="294"/>
      <c r="D40526" s="294"/>
      <c r="E40526" s="294"/>
      <c r="F40526" s="294"/>
    </row>
    <row r="40527">
      <c r="A40527" s="294" t="s">
        <v>45523</v>
      </c>
      <c r="B40527" s="294"/>
      <c r="C40527" s="294"/>
      <c r="D40527" s="294"/>
      <c r="E40527" s="294"/>
      <c r="F40527" s="294"/>
    </row>
    <row r="40528">
      <c r="A40528" s="294"/>
      <c r="B40528" s="294"/>
      <c r="C40528" s="294"/>
      <c r="D40528" s="294"/>
      <c r="E40528" s="294"/>
      <c r="F40528" s="294"/>
    </row>
    <row r="40529">
      <c r="A40529" s="294" t="s">
        <v>45524</v>
      </c>
      <c r="B40529" s="294"/>
      <c r="C40529" s="294"/>
      <c r="D40529" s="294"/>
      <c r="E40529" s="294"/>
      <c r="F40529" s="294"/>
    </row>
    <row r="40530">
      <c r="A40530" s="294" t="s">
        <v>45525</v>
      </c>
      <c r="B40530" s="294"/>
      <c r="C40530" s="294"/>
      <c r="D40530" s="294"/>
      <c r="E40530" s="294"/>
      <c r="F40530" s="294"/>
    </row>
    <row r="40531">
      <c r="A40531" s="294" t="s">
        <v>45526</v>
      </c>
      <c r="B40531" s="294"/>
      <c r="C40531" s="294"/>
      <c r="D40531" s="294"/>
      <c r="E40531" s="294"/>
      <c r="F40531" s="294"/>
    </row>
    <row r="40532">
      <c r="A40532" s="294" t="s">
        <v>45527</v>
      </c>
      <c r="B40532" s="294"/>
      <c r="C40532" s="294"/>
      <c r="D40532" s="294"/>
      <c r="E40532" s="294"/>
      <c r="F40532" s="294"/>
    </row>
    <row r="40533">
      <c r="A40533" s="294" t="s">
        <v>45528</v>
      </c>
      <c r="B40533" s="294"/>
      <c r="C40533" s="294"/>
      <c r="D40533" s="294"/>
      <c r="E40533" s="294"/>
      <c r="F40533" s="294"/>
    </row>
    <row r="40534">
      <c r="A40534" s="294" t="s">
        <v>45529</v>
      </c>
      <c r="B40534" s="294"/>
      <c r="C40534" s="294"/>
      <c r="D40534" s="294"/>
      <c r="E40534" s="294"/>
      <c r="F40534" s="294"/>
    </row>
    <row r="40535">
      <c r="A40535" s="294" t="s">
        <v>45530</v>
      </c>
      <c r="B40535" s="294"/>
      <c r="C40535" s="294"/>
      <c r="D40535" s="294"/>
      <c r="E40535" s="294"/>
      <c r="F40535" s="294"/>
    </row>
    <row r="40536">
      <c r="A40536" s="294" t="s">
        <v>45531</v>
      </c>
      <c r="B40536" s="294"/>
      <c r="C40536" s="294"/>
      <c r="D40536" s="294"/>
      <c r="E40536" s="294"/>
      <c r="F40536" s="294"/>
    </row>
    <row r="40537">
      <c r="A40537" s="294" t="s">
        <v>45532</v>
      </c>
      <c r="B40537" s="294"/>
      <c r="C40537" s="294"/>
      <c r="D40537" s="294"/>
      <c r="E40537" s="294"/>
      <c r="F40537" s="294"/>
    </row>
    <row r="40538">
      <c r="A40538" s="294"/>
      <c r="B40538" s="294"/>
      <c r="C40538" s="294"/>
      <c r="D40538" s="294"/>
      <c r="E40538" s="294"/>
      <c r="F40538" s="294"/>
    </row>
    <row r="40539">
      <c r="A40539" s="294" t="s">
        <v>45533</v>
      </c>
      <c r="B40539" s="294"/>
      <c r="C40539" s="294"/>
      <c r="D40539" s="294"/>
      <c r="E40539" s="294"/>
      <c r="F40539" s="294"/>
    </row>
    <row r="40540">
      <c r="A40540" s="294"/>
      <c r="B40540" s="294"/>
      <c r="C40540" s="294"/>
      <c r="D40540" s="294"/>
      <c r="E40540" s="294"/>
      <c r="F40540" s="294"/>
    </row>
    <row r="40541">
      <c r="A40541" s="294" t="s">
        <v>45534</v>
      </c>
      <c r="B40541" s="294"/>
      <c r="C40541" s="294"/>
      <c r="D40541" s="294"/>
      <c r="E40541" s="294"/>
      <c r="F40541" s="294"/>
    </row>
    <row r="40542">
      <c r="A40542" s="294" t="s">
        <v>45535</v>
      </c>
      <c r="B40542" s="294"/>
      <c r="C40542" s="294"/>
      <c r="D40542" s="294"/>
      <c r="E40542" s="294"/>
      <c r="F40542" s="294"/>
    </row>
    <row r="40543">
      <c r="A40543" s="294" t="s">
        <v>45536</v>
      </c>
      <c r="B40543" s="294"/>
      <c r="C40543" s="294"/>
      <c r="D40543" s="294"/>
      <c r="E40543" s="294"/>
      <c r="F40543" s="294"/>
    </row>
    <row r="40544">
      <c r="A40544" s="294" t="s">
        <v>45537</v>
      </c>
      <c r="B40544" s="294"/>
      <c r="C40544" s="294"/>
      <c r="D40544" s="294"/>
      <c r="E40544" s="294"/>
      <c r="F40544" s="294"/>
    </row>
    <row r="40545">
      <c r="A40545" s="294" t="s">
        <v>45538</v>
      </c>
      <c r="B40545" s="294"/>
      <c r="C40545" s="294"/>
      <c r="D40545" s="294"/>
      <c r="E40545" s="294"/>
      <c r="F40545" s="294"/>
    </row>
    <row r="40546">
      <c r="A40546" s="294"/>
      <c r="B40546" s="294"/>
      <c r="C40546" s="294"/>
      <c r="D40546" s="294"/>
      <c r="E40546" s="294"/>
      <c r="F40546" s="294"/>
    </row>
    <row r="40547">
      <c r="A40547" s="294" t="s">
        <v>45539</v>
      </c>
      <c r="B40547" s="294"/>
      <c r="C40547" s="294"/>
      <c r="D40547" s="294"/>
      <c r="E40547" s="294"/>
      <c r="F40547" s="294"/>
    </row>
    <row r="40548">
      <c r="A40548" s="294"/>
      <c r="B40548" s="294"/>
      <c r="C40548" s="294"/>
      <c r="D40548" s="294"/>
      <c r="E40548" s="294"/>
      <c r="F40548" s="294"/>
    </row>
    <row r="40549">
      <c r="A40549" s="294" t="s">
        <v>21305</v>
      </c>
      <c r="B40549" s="294"/>
      <c r="C40549" s="294"/>
      <c r="D40549" s="294"/>
      <c r="E40549" s="294"/>
      <c r="F40549" s="294"/>
    </row>
    <row r="40550">
      <c r="A40550" s="294" t="s">
        <v>45540</v>
      </c>
      <c r="B40550" s="294"/>
      <c r="C40550" s="294"/>
      <c r="D40550" s="294"/>
      <c r="E40550" s="294"/>
      <c r="F40550" s="294"/>
    </row>
    <row r="40551">
      <c r="A40551" s="294" t="s">
        <v>45541</v>
      </c>
      <c r="B40551" s="294"/>
      <c r="C40551" s="294"/>
      <c r="D40551" s="294"/>
      <c r="E40551" s="294"/>
      <c r="F40551" s="294"/>
    </row>
    <row r="40552">
      <c r="A40552" s="294" t="s">
        <v>45542</v>
      </c>
      <c r="B40552" s="294"/>
      <c r="C40552" s="294"/>
      <c r="D40552" s="294"/>
      <c r="E40552" s="294"/>
      <c r="F40552" s="294"/>
    </row>
    <row r="40553">
      <c r="A40553" s="294" t="s">
        <v>45543</v>
      </c>
      <c r="B40553" s="294"/>
      <c r="C40553" s="294"/>
      <c r="D40553" s="294"/>
      <c r="E40553" s="294"/>
      <c r="F40553" s="294"/>
    </row>
    <row r="40554">
      <c r="A40554" s="294" t="s">
        <v>45544</v>
      </c>
      <c r="B40554" s="294"/>
      <c r="C40554" s="294"/>
      <c r="D40554" s="294"/>
      <c r="E40554" s="294"/>
      <c r="F40554" s="294"/>
    </row>
    <row r="40555">
      <c r="A40555" s="294" t="s">
        <v>45545</v>
      </c>
      <c r="B40555" s="294"/>
      <c r="C40555" s="294"/>
      <c r="D40555" s="294"/>
      <c r="E40555" s="294"/>
      <c r="F40555" s="294"/>
    </row>
    <row r="40556">
      <c r="A40556" s="294" t="s">
        <v>45546</v>
      </c>
      <c r="B40556" s="294"/>
      <c r="C40556" s="294"/>
      <c r="D40556" s="294"/>
      <c r="E40556" s="294"/>
      <c r="F40556" s="294"/>
    </row>
    <row r="40557">
      <c r="A40557" s="294" t="s">
        <v>45547</v>
      </c>
      <c r="B40557" s="294"/>
      <c r="C40557" s="294"/>
      <c r="D40557" s="294"/>
      <c r="E40557" s="294"/>
      <c r="F40557" s="294"/>
    </row>
    <row r="40558">
      <c r="A40558" s="294"/>
      <c r="B40558" s="294"/>
      <c r="C40558" s="294"/>
      <c r="D40558" s="294"/>
      <c r="E40558" s="294"/>
      <c r="F40558" s="294"/>
    </row>
    <row r="40559">
      <c r="A40559" s="294" t="s">
        <v>21401</v>
      </c>
      <c r="B40559" s="294"/>
      <c r="C40559" s="294"/>
      <c r="D40559" s="294"/>
      <c r="E40559" s="294"/>
      <c r="F40559" s="294"/>
    </row>
    <row r="40560">
      <c r="A40560" s="294"/>
      <c r="B40560" s="294"/>
      <c r="C40560" s="294"/>
      <c r="D40560" s="294"/>
      <c r="E40560" s="294"/>
      <c r="F40560" s="294"/>
    </row>
    <row r="40561">
      <c r="A40561" s="294" t="s">
        <v>45548</v>
      </c>
      <c r="B40561" s="294"/>
      <c r="C40561" s="294"/>
      <c r="D40561" s="294"/>
      <c r="E40561" s="294"/>
      <c r="F40561" s="294"/>
    </row>
    <row r="40562">
      <c r="A40562" s="294" t="s">
        <v>45549</v>
      </c>
      <c r="B40562" s="294"/>
      <c r="C40562" s="294"/>
      <c r="D40562" s="294"/>
      <c r="E40562" s="294"/>
      <c r="F40562" s="294"/>
    </row>
    <row r="40563">
      <c r="A40563" s="294" t="s">
        <v>45550</v>
      </c>
      <c r="B40563" s="294"/>
      <c r="C40563" s="294"/>
      <c r="D40563" s="294"/>
      <c r="E40563" s="294"/>
      <c r="F40563" s="294"/>
    </row>
    <row r="40564">
      <c r="A40564" s="294" t="s">
        <v>45551</v>
      </c>
      <c r="B40564" s="294"/>
      <c r="C40564" s="294"/>
      <c r="D40564" s="294"/>
      <c r="E40564" s="294"/>
      <c r="F40564" s="294"/>
    </row>
    <row r="40565">
      <c r="A40565" s="294" t="s">
        <v>45552</v>
      </c>
      <c r="B40565" s="294"/>
      <c r="C40565" s="294"/>
      <c r="D40565" s="294"/>
      <c r="E40565" s="294"/>
      <c r="F40565" s="294"/>
    </row>
    <row r="40566">
      <c r="A40566" s="294" t="s">
        <v>45553</v>
      </c>
      <c r="B40566" s="294"/>
      <c r="C40566" s="294"/>
      <c r="D40566" s="294"/>
      <c r="E40566" s="294"/>
      <c r="F40566" s="294"/>
    </row>
    <row r="40567">
      <c r="A40567" s="294" t="s">
        <v>45554</v>
      </c>
      <c r="B40567" s="294"/>
      <c r="C40567" s="294"/>
      <c r="D40567" s="294"/>
      <c r="E40567" s="294"/>
      <c r="F40567" s="294"/>
    </row>
    <row r="40568">
      <c r="A40568" s="294"/>
      <c r="B40568" s="294"/>
      <c r="C40568" s="294"/>
      <c r="D40568" s="294"/>
      <c r="E40568" s="294"/>
      <c r="F40568" s="294"/>
    </row>
    <row r="40569">
      <c r="A40569" s="294"/>
      <c r="B40569" s="294"/>
      <c r="C40569" s="294"/>
      <c r="D40569" s="294"/>
      <c r="E40569" s="294"/>
      <c r="F40569" s="294"/>
    </row>
    <row r="40570">
      <c r="A40570" s="294" t="s">
        <v>21407</v>
      </c>
      <c r="B40570" s="294"/>
      <c r="C40570" s="294"/>
      <c r="D40570" s="294"/>
      <c r="E40570" s="294"/>
      <c r="F40570" s="294"/>
    </row>
    <row r="40571">
      <c r="A40571" s="294"/>
      <c r="B40571" s="294"/>
      <c r="C40571" s="294"/>
      <c r="D40571" s="294"/>
      <c r="E40571" s="294"/>
      <c r="F40571" s="294"/>
    </row>
    <row r="40572">
      <c r="A40572" s="294" t="s">
        <v>45555</v>
      </c>
      <c r="B40572" s="294"/>
      <c r="C40572" s="294"/>
      <c r="D40572" s="294"/>
      <c r="E40572" s="294"/>
      <c r="F40572" s="294"/>
    </row>
    <row r="40573">
      <c r="A40573" s="294" t="s">
        <v>23263</v>
      </c>
      <c r="B40573" s="294"/>
      <c r="C40573" s="294"/>
      <c r="D40573" s="294"/>
      <c r="E40573" s="294"/>
      <c r="F40573" s="294"/>
    </row>
    <row r="40574">
      <c r="A40574" s="294" t="s">
        <v>45556</v>
      </c>
      <c r="B40574" s="294"/>
      <c r="C40574" s="294"/>
      <c r="D40574" s="294"/>
      <c r="E40574" s="294"/>
      <c r="F40574" s="294"/>
    </row>
    <row r="40575">
      <c r="A40575" s="294" t="s">
        <v>45557</v>
      </c>
      <c r="B40575" s="294"/>
      <c r="C40575" s="294"/>
      <c r="D40575" s="294"/>
      <c r="E40575" s="294"/>
      <c r="F40575" s="294"/>
    </row>
    <row r="40576">
      <c r="A40576" s="294" t="s">
        <v>45558</v>
      </c>
      <c r="B40576" s="294"/>
      <c r="C40576" s="294"/>
      <c r="D40576" s="294"/>
      <c r="E40576" s="294"/>
      <c r="F40576" s="294"/>
    </row>
    <row r="40577">
      <c r="A40577" s="294" t="s">
        <v>45559</v>
      </c>
      <c r="B40577" s="294"/>
      <c r="C40577" s="294"/>
      <c r="D40577" s="294"/>
      <c r="E40577" s="294"/>
      <c r="F40577" s="294"/>
    </row>
    <row r="40578">
      <c r="A40578" s="294" t="s">
        <v>45560</v>
      </c>
      <c r="B40578" s="294"/>
      <c r="C40578" s="294"/>
      <c r="D40578" s="294"/>
      <c r="E40578" s="294"/>
      <c r="F40578" s="294"/>
    </row>
    <row r="40579">
      <c r="A40579" s="294" t="s">
        <v>45561</v>
      </c>
      <c r="B40579" s="294"/>
      <c r="C40579" s="294"/>
      <c r="D40579" s="294"/>
      <c r="E40579" s="294"/>
      <c r="F40579" s="294"/>
    </row>
    <row r="40580">
      <c r="A40580" s="294" t="s">
        <v>22629</v>
      </c>
      <c r="B40580" s="294"/>
      <c r="C40580" s="294"/>
      <c r="D40580" s="294"/>
      <c r="E40580" s="294"/>
      <c r="F40580" s="294"/>
    </row>
    <row r="40581">
      <c r="A40581" s="294" t="s">
        <v>45562</v>
      </c>
      <c r="B40581" s="294"/>
      <c r="C40581" s="294"/>
      <c r="D40581" s="294"/>
      <c r="E40581" s="294"/>
      <c r="F40581" s="294"/>
    </row>
    <row r="40582">
      <c r="A40582" s="294" t="s">
        <v>45563</v>
      </c>
      <c r="B40582" s="294"/>
      <c r="C40582" s="294"/>
      <c r="D40582" s="294"/>
      <c r="E40582" s="294"/>
      <c r="F40582" s="294"/>
    </row>
    <row r="40583">
      <c r="A40583" s="294" t="s">
        <v>45564</v>
      </c>
      <c r="B40583" s="294"/>
      <c r="C40583" s="294"/>
      <c r="D40583" s="294"/>
      <c r="E40583" s="294"/>
      <c r="F40583" s="294"/>
    </row>
    <row r="40584">
      <c r="A40584" s="294" t="s">
        <v>45565</v>
      </c>
      <c r="B40584" s="294"/>
      <c r="C40584" s="294"/>
      <c r="D40584" s="294"/>
      <c r="E40584" s="294"/>
      <c r="F40584" s="294"/>
    </row>
    <row r="40585">
      <c r="A40585" s="294" t="s">
        <v>45566</v>
      </c>
      <c r="B40585" s="294"/>
      <c r="C40585" s="294"/>
      <c r="D40585" s="294"/>
      <c r="E40585" s="294"/>
      <c r="F40585" s="294"/>
    </row>
    <row r="40586">
      <c r="A40586" s="294" t="s">
        <v>45567</v>
      </c>
      <c r="B40586" s="294"/>
      <c r="C40586" s="294"/>
      <c r="D40586" s="294"/>
      <c r="E40586" s="294"/>
      <c r="F40586" s="294"/>
    </row>
    <row r="40587">
      <c r="A40587" s="294" t="s">
        <v>45568</v>
      </c>
      <c r="B40587" s="294"/>
      <c r="C40587" s="294"/>
      <c r="D40587" s="294"/>
      <c r="E40587" s="294"/>
      <c r="F40587" s="294"/>
    </row>
    <row r="40588">
      <c r="A40588" s="294"/>
      <c r="B40588" s="294"/>
      <c r="C40588" s="294"/>
      <c r="D40588" s="294"/>
      <c r="E40588" s="294"/>
      <c r="F40588" s="294"/>
    </row>
    <row r="40589">
      <c r="A40589" s="294" t="s">
        <v>21304</v>
      </c>
      <c r="B40589" s="294"/>
      <c r="C40589" s="294"/>
      <c r="D40589" s="294"/>
      <c r="E40589" s="294"/>
      <c r="F40589" s="294"/>
    </row>
    <row r="40590">
      <c r="A40590" s="294"/>
      <c r="B40590" s="294"/>
      <c r="C40590" s="294"/>
      <c r="D40590" s="294"/>
      <c r="E40590" s="294"/>
      <c r="F40590" s="294"/>
    </row>
    <row r="40591">
      <c r="A40591" s="294" t="s">
        <v>45569</v>
      </c>
      <c r="B40591" s="294"/>
      <c r="C40591" s="294"/>
      <c r="D40591" s="294"/>
      <c r="E40591" s="294"/>
      <c r="F40591" s="294"/>
    </row>
    <row r="40592">
      <c r="A40592" s="294" t="s">
        <v>45570</v>
      </c>
      <c r="B40592" s="294"/>
      <c r="C40592" s="294"/>
      <c r="D40592" s="294"/>
      <c r="E40592" s="294"/>
      <c r="F40592" s="294"/>
    </row>
    <row r="40593">
      <c r="A40593" s="294" t="s">
        <v>45571</v>
      </c>
      <c r="B40593" s="294"/>
      <c r="C40593" s="294"/>
      <c r="D40593" s="294"/>
      <c r="E40593" s="294"/>
      <c r="F40593" s="294"/>
    </row>
    <row r="40594">
      <c r="A40594" s="294" t="s">
        <v>45572</v>
      </c>
      <c r="B40594" s="294"/>
      <c r="C40594" s="294"/>
      <c r="D40594" s="294"/>
      <c r="E40594" s="294"/>
      <c r="F40594" s="294"/>
    </row>
    <row r="40595">
      <c r="A40595" s="294" t="s">
        <v>45573</v>
      </c>
      <c r="B40595" s="294"/>
      <c r="C40595" s="294"/>
      <c r="D40595" s="294"/>
      <c r="E40595" s="294"/>
      <c r="F40595" s="294"/>
    </row>
    <row r="40596">
      <c r="A40596" s="294" t="s">
        <v>45574</v>
      </c>
      <c r="B40596" s="294"/>
      <c r="C40596" s="294"/>
      <c r="D40596" s="294"/>
      <c r="E40596" s="294"/>
      <c r="F40596" s="294"/>
    </row>
    <row r="40597">
      <c r="A40597" s="294" t="s">
        <v>45575</v>
      </c>
      <c r="B40597" s="294"/>
      <c r="C40597" s="294"/>
      <c r="D40597" s="294"/>
      <c r="E40597" s="294"/>
      <c r="F40597" s="294"/>
    </row>
    <row r="40598">
      <c r="A40598" s="294" t="s">
        <v>45576</v>
      </c>
      <c r="B40598" s="294"/>
      <c r="C40598" s="294"/>
      <c r="D40598" s="294"/>
      <c r="E40598" s="294"/>
      <c r="F40598" s="294"/>
    </row>
    <row r="40599">
      <c r="A40599" s="294" t="s">
        <v>45577</v>
      </c>
      <c r="B40599" s="294"/>
      <c r="C40599" s="294"/>
      <c r="D40599" s="294"/>
      <c r="E40599" s="294"/>
      <c r="F40599" s="294"/>
    </row>
    <row r="40600">
      <c r="A40600" s="294" t="s">
        <v>45578</v>
      </c>
      <c r="B40600" s="294"/>
      <c r="C40600" s="294"/>
      <c r="D40600" s="294"/>
      <c r="E40600" s="294"/>
      <c r="F40600" s="294"/>
    </row>
    <row r="40601">
      <c r="A40601" s="294" t="s">
        <v>45579</v>
      </c>
      <c r="B40601" s="294"/>
      <c r="C40601" s="294"/>
      <c r="D40601" s="294"/>
      <c r="E40601" s="294"/>
      <c r="F40601" s="294"/>
    </row>
    <row r="40602">
      <c r="A40602" s="294" t="s">
        <v>45580</v>
      </c>
      <c r="B40602" s="294"/>
      <c r="C40602" s="294"/>
      <c r="D40602" s="294"/>
      <c r="E40602" s="294"/>
      <c r="F40602" s="294"/>
    </row>
    <row r="40603">
      <c r="A40603" s="294" t="s">
        <v>45581</v>
      </c>
      <c r="B40603" s="294"/>
      <c r="C40603" s="294"/>
      <c r="D40603" s="294"/>
      <c r="E40603" s="294"/>
      <c r="F40603" s="294"/>
    </row>
    <row r="40604">
      <c r="A40604" s="294" t="s">
        <v>45582</v>
      </c>
      <c r="B40604" s="294"/>
      <c r="C40604" s="294"/>
      <c r="D40604" s="294"/>
      <c r="E40604" s="294"/>
      <c r="F40604" s="294"/>
    </row>
    <row r="40605">
      <c r="A40605" s="294" t="s">
        <v>45583</v>
      </c>
      <c r="B40605" s="294"/>
      <c r="C40605" s="294"/>
      <c r="D40605" s="294"/>
      <c r="E40605" s="294"/>
      <c r="F40605" s="294"/>
    </row>
    <row r="40606">
      <c r="A40606" s="294"/>
      <c r="B40606" s="294"/>
      <c r="C40606" s="294"/>
      <c r="D40606" s="294"/>
      <c r="E40606" s="294"/>
      <c r="F40606" s="294"/>
    </row>
    <row r="40607">
      <c r="A40607" s="294"/>
      <c r="B40607" s="294"/>
      <c r="C40607" s="294"/>
      <c r="D40607" s="294"/>
      <c r="E40607" s="294"/>
      <c r="F40607" s="294"/>
    </row>
    <row r="40608">
      <c r="A40608" s="294"/>
      <c r="B40608" s="294"/>
      <c r="C40608" s="294"/>
      <c r="D40608" s="294"/>
      <c r="E40608" s="294"/>
      <c r="F40608" s="294"/>
    </row>
    <row r="40609">
      <c r="A40609" s="294" t="s">
        <v>41927</v>
      </c>
      <c r="B40609" s="294"/>
      <c r="C40609" s="294"/>
      <c r="D40609" s="294"/>
      <c r="E40609" s="294"/>
      <c r="F40609" s="294"/>
    </row>
    <row r="40610">
      <c r="A40610" s="294" t="s">
        <v>45584</v>
      </c>
      <c r="B40610" s="294"/>
      <c r="C40610" s="294"/>
      <c r="D40610" s="294"/>
      <c r="E40610" s="294"/>
      <c r="F40610" s="294"/>
    </row>
    <row r="40611">
      <c r="A40611" s="294" t="s">
        <v>45585</v>
      </c>
      <c r="B40611" s="294"/>
      <c r="C40611" s="294"/>
      <c r="D40611" s="294"/>
      <c r="E40611" s="294"/>
      <c r="F40611" s="294"/>
    </row>
    <row r="40612">
      <c r="A40612" s="294" t="s">
        <v>45586</v>
      </c>
      <c r="B40612" s="294"/>
      <c r="C40612" s="294"/>
      <c r="D40612" s="294"/>
      <c r="E40612" s="294"/>
      <c r="F40612" s="294"/>
    </row>
    <row r="40613">
      <c r="A40613" s="294"/>
      <c r="B40613" s="294"/>
      <c r="C40613" s="294"/>
      <c r="D40613" s="294"/>
      <c r="E40613" s="294"/>
      <c r="F40613" s="294"/>
    </row>
    <row r="40614">
      <c r="A40614" s="294"/>
      <c r="B40614" s="294"/>
      <c r="C40614" s="294"/>
      <c r="D40614" s="294"/>
      <c r="E40614" s="294"/>
      <c r="F40614" s="294"/>
    </row>
    <row r="40615">
      <c r="A40615" s="294" t="s">
        <v>24077</v>
      </c>
      <c r="B40615" s="294"/>
      <c r="C40615" s="294"/>
      <c r="D40615" s="294"/>
      <c r="E40615" s="294"/>
      <c r="F40615" s="294"/>
    </row>
    <row r="40616">
      <c r="A40616" s="294"/>
      <c r="B40616" s="294"/>
      <c r="C40616" s="294"/>
      <c r="D40616" s="294"/>
      <c r="E40616" s="294"/>
      <c r="F40616" s="294"/>
    </row>
    <row r="40617">
      <c r="A40617" s="294" t="s">
        <v>45587</v>
      </c>
      <c r="B40617" s="294" t="s">
        <v>21305</v>
      </c>
      <c r="C40617" s="294"/>
      <c r="D40617" s="294"/>
      <c r="E40617" s="294"/>
      <c r="F40617" s="294"/>
    </row>
    <row r="40618">
      <c r="A40618" s="294" t="s">
        <v>45588</v>
      </c>
      <c r="B40618" s="294"/>
      <c r="C40618" s="294"/>
      <c r="D40618" s="294"/>
      <c r="E40618" s="294"/>
      <c r="F40618" s="294"/>
    </row>
    <row r="40619">
      <c r="A40619" s="294" t="s">
        <v>45589</v>
      </c>
      <c r="B40619" s="294" t="s">
        <v>45590</v>
      </c>
      <c r="C40619" s="294"/>
      <c r="D40619" s="294"/>
      <c r="E40619" s="294"/>
      <c r="F40619" s="294"/>
    </row>
    <row r="40620">
      <c r="A40620" s="294" t="s">
        <v>45591</v>
      </c>
      <c r="B40620" s="294" t="s">
        <v>21305</v>
      </c>
      <c r="C40620" s="294"/>
      <c r="D40620" s="294"/>
      <c r="E40620" s="294"/>
      <c r="F40620" s="294"/>
    </row>
    <row r="40621">
      <c r="A40621" s="294" t="s">
        <v>45592</v>
      </c>
      <c r="B40621" s="294"/>
      <c r="C40621" s="294"/>
      <c r="D40621" s="294"/>
      <c r="E40621" s="294"/>
      <c r="F40621" s="294"/>
    </row>
    <row r="40622">
      <c r="A40622" s="294" t="s">
        <v>45593</v>
      </c>
      <c r="B40622" s="294"/>
      <c r="C40622" s="294"/>
      <c r="D40622" s="294"/>
      <c r="E40622" s="294"/>
      <c r="F40622" s="294"/>
    </row>
    <row r="40623">
      <c r="A40623" s="294"/>
      <c r="B40623" s="294"/>
      <c r="C40623" s="294"/>
      <c r="D40623" s="294"/>
      <c r="E40623" s="294"/>
      <c r="F40623" s="294"/>
    </row>
    <row r="40624">
      <c r="A40624" s="294" t="s">
        <v>45594</v>
      </c>
      <c r="B40624" s="294"/>
      <c r="C40624" s="294"/>
      <c r="D40624" s="294"/>
      <c r="E40624" s="294"/>
      <c r="F40624" s="294"/>
    </row>
    <row r="40625">
      <c r="A40625" s="294" t="s">
        <v>39748</v>
      </c>
      <c r="B40625" s="294"/>
      <c r="C40625" s="294"/>
      <c r="D40625" s="294"/>
      <c r="E40625" s="294"/>
      <c r="F40625" s="294"/>
    </row>
    <row r="40626">
      <c r="A40626" s="294"/>
      <c r="B40626" s="294"/>
      <c r="C40626" s="294"/>
      <c r="D40626" s="294"/>
      <c r="E40626" s="294"/>
      <c r="F40626" s="294"/>
    </row>
    <row r="40627">
      <c r="A40627" s="294" t="s">
        <v>45595</v>
      </c>
      <c r="B40627" s="294"/>
      <c r="C40627" s="294"/>
      <c r="D40627" s="294"/>
      <c r="E40627" s="294"/>
      <c r="F40627" s="294"/>
    </row>
    <row r="40628">
      <c r="A40628" s="294" t="s">
        <v>45596</v>
      </c>
      <c r="B40628" s="294"/>
      <c r="C40628" s="294"/>
      <c r="D40628" s="294"/>
      <c r="E40628" s="294"/>
      <c r="F40628" s="294"/>
    </row>
    <row r="40629">
      <c r="A40629" s="294" t="s">
        <v>45597</v>
      </c>
      <c r="B40629" s="294"/>
      <c r="C40629" s="294"/>
      <c r="D40629" s="294"/>
      <c r="E40629" s="294"/>
      <c r="F40629" s="294"/>
    </row>
    <row r="40630">
      <c r="A40630" s="294" t="s">
        <v>45598</v>
      </c>
      <c r="B40630" s="294"/>
      <c r="C40630" s="294"/>
      <c r="D40630" s="294"/>
      <c r="E40630" s="294"/>
      <c r="F40630" s="294"/>
    </row>
    <row r="40631">
      <c r="A40631" s="294" t="s">
        <v>45599</v>
      </c>
      <c r="B40631" s="294"/>
      <c r="C40631" s="294"/>
      <c r="D40631" s="294"/>
      <c r="E40631" s="294"/>
      <c r="F40631" s="294"/>
    </row>
    <row r="40632">
      <c r="A40632" s="294"/>
      <c r="B40632" s="294"/>
      <c r="C40632" s="294"/>
      <c r="D40632" s="294"/>
      <c r="E40632" s="294"/>
      <c r="F40632" s="294"/>
    </row>
    <row r="40633">
      <c r="A40633" s="294" t="s">
        <v>45600</v>
      </c>
      <c r="B40633" s="294"/>
      <c r="C40633" s="294"/>
      <c r="D40633" s="294"/>
      <c r="E40633" s="294"/>
      <c r="F40633" s="294"/>
    </row>
    <row r="40634">
      <c r="A40634" s="294"/>
      <c r="B40634" s="294"/>
      <c r="C40634" s="294"/>
      <c r="D40634" s="294"/>
      <c r="E40634" s="294"/>
      <c r="F40634" s="294"/>
    </row>
    <row r="40635">
      <c r="A40635" s="294" t="s">
        <v>45601</v>
      </c>
      <c r="B40635" s="294"/>
      <c r="C40635" s="294"/>
      <c r="D40635" s="294"/>
      <c r="E40635" s="294"/>
      <c r="F40635" s="294"/>
    </row>
    <row r="40636">
      <c r="A40636" s="294" t="s">
        <v>45602</v>
      </c>
      <c r="B40636" s="294"/>
      <c r="C40636" s="294"/>
      <c r="D40636" s="294"/>
      <c r="E40636" s="294"/>
      <c r="F40636" s="294"/>
    </row>
    <row r="40637">
      <c r="A40637" s="294" t="s">
        <v>45603</v>
      </c>
      <c r="B40637" s="294"/>
      <c r="C40637" s="294"/>
      <c r="D40637" s="294"/>
      <c r="E40637" s="294"/>
      <c r="F40637" s="294"/>
    </row>
    <row r="40638">
      <c r="A40638" s="294" t="s">
        <v>45604</v>
      </c>
      <c r="B40638" s="294"/>
      <c r="C40638" s="294"/>
      <c r="D40638" s="294"/>
      <c r="E40638" s="294"/>
      <c r="F40638" s="294"/>
    </row>
    <row r="40639">
      <c r="A40639" s="294" t="s">
        <v>45605</v>
      </c>
      <c r="B40639" s="294"/>
      <c r="C40639" s="294"/>
      <c r="D40639" s="294"/>
      <c r="E40639" s="294"/>
      <c r="F40639" s="294"/>
    </row>
    <row r="40640">
      <c r="A40640" s="294" t="s">
        <v>41481</v>
      </c>
      <c r="B40640" s="294"/>
      <c r="C40640" s="294"/>
      <c r="D40640" s="294"/>
      <c r="E40640" s="294"/>
      <c r="F40640" s="294"/>
    </row>
    <row r="40641">
      <c r="A40641" s="294" t="s">
        <v>45606</v>
      </c>
      <c r="B40641" s="294"/>
      <c r="C40641" s="294"/>
      <c r="D40641" s="294"/>
      <c r="E40641" s="294"/>
      <c r="F40641" s="294"/>
    </row>
    <row r="40642">
      <c r="A40642" s="294" t="s">
        <v>45607</v>
      </c>
      <c r="B40642" s="294"/>
      <c r="C40642" s="294"/>
      <c r="D40642" s="294"/>
      <c r="E40642" s="294"/>
      <c r="F40642" s="294"/>
    </row>
    <row r="40643">
      <c r="A40643" s="294" t="s">
        <v>45608</v>
      </c>
      <c r="B40643" s="294"/>
      <c r="C40643" s="294"/>
      <c r="D40643" s="294"/>
      <c r="E40643" s="294"/>
      <c r="F40643" s="294"/>
    </row>
    <row r="40644">
      <c r="A40644" s="294" t="s">
        <v>41481</v>
      </c>
      <c r="B40644" s="294"/>
      <c r="C40644" s="294"/>
      <c r="D40644" s="294"/>
      <c r="E40644" s="294"/>
      <c r="F40644" s="294"/>
    </row>
    <row r="40645">
      <c r="A40645" s="294" t="s">
        <v>45609</v>
      </c>
      <c r="B40645" s="294"/>
      <c r="C40645" s="294"/>
      <c r="D40645" s="294"/>
      <c r="E40645" s="294"/>
      <c r="F40645" s="294"/>
    </row>
    <row r="40646">
      <c r="A40646" s="294"/>
      <c r="B40646" s="294"/>
      <c r="C40646" s="294"/>
      <c r="D40646" s="294"/>
      <c r="E40646" s="294"/>
      <c r="F40646" s="294"/>
    </row>
    <row r="40647">
      <c r="A40647" s="294" t="s">
        <v>45610</v>
      </c>
      <c r="B40647" s="294"/>
      <c r="C40647" s="294"/>
      <c r="D40647" s="294"/>
      <c r="E40647" s="294"/>
      <c r="F40647" s="294"/>
    </row>
    <row r="40648">
      <c r="A40648" s="294"/>
      <c r="B40648" s="294"/>
      <c r="C40648" s="294"/>
      <c r="D40648" s="294"/>
      <c r="E40648" s="294"/>
      <c r="F40648" s="294"/>
    </row>
    <row r="40649">
      <c r="A40649" s="294" t="s">
        <v>45611</v>
      </c>
      <c r="B40649" s="294"/>
      <c r="C40649" s="294"/>
      <c r="D40649" s="294"/>
      <c r="E40649" s="294"/>
      <c r="F40649" s="294"/>
    </row>
    <row r="40650">
      <c r="A40650" s="294" t="s">
        <v>45612</v>
      </c>
      <c r="B40650" s="294"/>
      <c r="C40650" s="294"/>
      <c r="D40650" s="294"/>
      <c r="E40650" s="294"/>
      <c r="F40650" s="294"/>
    </row>
    <row r="40651">
      <c r="A40651" s="294" t="s">
        <v>45613</v>
      </c>
      <c r="B40651" s="294"/>
      <c r="C40651" s="294"/>
      <c r="D40651" s="294"/>
      <c r="E40651" s="294"/>
      <c r="F40651" s="294"/>
    </row>
    <row r="40652">
      <c r="A40652" s="294" t="s">
        <v>45614</v>
      </c>
      <c r="B40652" s="294"/>
      <c r="C40652" s="294"/>
      <c r="D40652" s="294"/>
      <c r="E40652" s="294"/>
      <c r="F40652" s="294"/>
    </row>
    <row r="40653">
      <c r="A40653" s="294"/>
      <c r="B40653" s="294"/>
      <c r="C40653" s="294"/>
      <c r="D40653" s="294"/>
      <c r="E40653" s="294"/>
      <c r="F40653" s="294"/>
    </row>
    <row r="40654">
      <c r="A40654" s="294" t="s">
        <v>45615</v>
      </c>
      <c r="B40654" s="294"/>
      <c r="C40654" s="294"/>
      <c r="D40654" s="294"/>
      <c r="E40654" s="294"/>
      <c r="F40654" s="294"/>
    </row>
    <row r="40655">
      <c r="A40655" s="294"/>
      <c r="B40655" s="294"/>
      <c r="C40655" s="294"/>
      <c r="D40655" s="294"/>
      <c r="E40655" s="294"/>
      <c r="F40655" s="294"/>
    </row>
    <row r="40656">
      <c r="A40656" s="294" t="s">
        <v>45616</v>
      </c>
      <c r="B40656" s="294"/>
      <c r="C40656" s="294"/>
      <c r="D40656" s="294"/>
      <c r="E40656" s="294"/>
      <c r="F40656" s="294"/>
    </row>
    <row r="40657">
      <c r="A40657" s="294" t="s">
        <v>45617</v>
      </c>
      <c r="B40657" s="294"/>
      <c r="C40657" s="294"/>
      <c r="D40657" s="294"/>
      <c r="E40657" s="294"/>
      <c r="F40657" s="294"/>
    </row>
    <row r="40658">
      <c r="A40658" s="294" t="s">
        <v>45618</v>
      </c>
      <c r="B40658" s="294"/>
      <c r="C40658" s="294"/>
      <c r="D40658" s="294"/>
      <c r="E40658" s="294"/>
      <c r="F40658" s="294"/>
    </row>
    <row r="40659">
      <c r="A40659" s="294" t="s">
        <v>24293</v>
      </c>
      <c r="B40659" s="294"/>
      <c r="C40659" s="294"/>
      <c r="D40659" s="294"/>
      <c r="E40659" s="294"/>
      <c r="F40659" s="294"/>
    </row>
    <row r="40660">
      <c r="A40660" s="294"/>
      <c r="B40660" s="294"/>
      <c r="C40660" s="294"/>
      <c r="D40660" s="294"/>
      <c r="E40660" s="294"/>
      <c r="F40660" s="294"/>
    </row>
    <row r="40661">
      <c r="A40661" s="294" t="s">
        <v>45619</v>
      </c>
      <c r="B40661" s="294"/>
      <c r="C40661" s="294"/>
      <c r="D40661" s="294"/>
      <c r="E40661" s="294"/>
      <c r="F40661" s="294"/>
    </row>
    <row r="40662">
      <c r="A40662" s="294" t="s">
        <v>45620</v>
      </c>
      <c r="B40662" s="294"/>
      <c r="C40662" s="294"/>
      <c r="D40662" s="294"/>
      <c r="E40662" s="294"/>
      <c r="F40662" s="294"/>
    </row>
    <row r="40663">
      <c r="A40663" s="294"/>
      <c r="B40663" s="294"/>
      <c r="C40663" s="294"/>
      <c r="D40663" s="294"/>
      <c r="E40663" s="294"/>
      <c r="F40663" s="294"/>
    </row>
    <row r="40664">
      <c r="A40664" s="294" t="s">
        <v>21336</v>
      </c>
      <c r="B40664" s="294"/>
      <c r="C40664" s="294"/>
      <c r="D40664" s="294"/>
      <c r="E40664" s="294"/>
      <c r="F40664" s="294"/>
    </row>
    <row r="40665">
      <c r="A40665" s="294" t="str">
        <f>ARRAY_CONSTRAIN(ARRAYFORMULA(-Kantha Sudha rasa), 1, 1)</f>
        <v>#ERROR!</v>
      </c>
      <c r="B40665" s="294"/>
      <c r="C40665" s="294"/>
      <c r="D40665" s="294"/>
      <c r="E40665" s="294"/>
      <c r="F40665" s="294"/>
    </row>
    <row r="40666">
      <c r="A40666" s="294" t="s">
        <v>45621</v>
      </c>
      <c r="B40666" s="294"/>
      <c r="C40666" s="294"/>
      <c r="D40666" s="294"/>
      <c r="E40666" s="294"/>
      <c r="F40666" s="294"/>
    </row>
    <row r="40667">
      <c r="A40667" s="294" t="s">
        <v>38250</v>
      </c>
      <c r="B40667" s="294"/>
      <c r="C40667" s="294"/>
      <c r="D40667" s="294"/>
      <c r="E40667" s="294"/>
      <c r="F40667" s="294"/>
    </row>
    <row r="40668">
      <c r="A40668" s="294" t="s">
        <v>45622</v>
      </c>
      <c r="B40668" s="294"/>
      <c r="C40668" s="294"/>
      <c r="D40668" s="294"/>
      <c r="E40668" s="294"/>
      <c r="F40668" s="294"/>
    </row>
    <row r="40669">
      <c r="A40669" s="294" t="s">
        <v>45623</v>
      </c>
      <c r="B40669" s="294"/>
      <c r="C40669" s="294"/>
      <c r="D40669" s="294"/>
      <c r="E40669" s="294"/>
      <c r="F40669" s="294"/>
    </row>
    <row r="40670">
      <c r="A40670" s="294" t="s">
        <v>22873</v>
      </c>
      <c r="B40670" s="294"/>
      <c r="C40670" s="294"/>
      <c r="D40670" s="294"/>
      <c r="E40670" s="294"/>
      <c r="F40670" s="294"/>
    </row>
    <row r="40671">
      <c r="A40671" s="294" t="s">
        <v>45624</v>
      </c>
      <c r="B40671" s="294"/>
      <c r="C40671" s="294"/>
      <c r="D40671" s="294"/>
      <c r="E40671" s="294"/>
      <c r="F40671" s="294"/>
    </row>
    <row r="40672">
      <c r="A40672" s="294" t="str">
        <f>ARRAY_CONSTRAIN(ARRAYFORMULA(-Pratissrana: Lepa of Haridra + Saindhava + Madhu), 1, 1)</f>
        <v>#ERROR!</v>
      </c>
      <c r="B40672" s="294"/>
      <c r="C40672" s="294"/>
      <c r="D40672" s="294"/>
      <c r="E40672" s="294"/>
      <c r="F40672" s="294"/>
    </row>
    <row r="40673">
      <c r="A40673" s="294" t="s">
        <v>45625</v>
      </c>
      <c r="B40673" s="294"/>
      <c r="C40673" s="294"/>
      <c r="D40673" s="294"/>
      <c r="E40673" s="294"/>
      <c r="F40673" s="294"/>
    </row>
    <row r="40674">
      <c r="A40674" s="294" t="s">
        <v>45626</v>
      </c>
      <c r="B40674" s="294"/>
      <c r="C40674" s="294"/>
      <c r="D40674" s="294"/>
      <c r="E40674" s="294"/>
      <c r="F40674" s="294"/>
    </row>
    <row r="40675">
      <c r="A40675" s="294" t="s">
        <v>22317</v>
      </c>
      <c r="B40675" s="294"/>
      <c r="C40675" s="294"/>
      <c r="D40675" s="294"/>
      <c r="E40675" s="294"/>
      <c r="F40675" s="294"/>
    </row>
    <row r="40676">
      <c r="A40676" s="294" t="s">
        <v>45627</v>
      </c>
      <c r="B40676" s="294"/>
      <c r="C40676" s="294"/>
      <c r="D40676" s="294"/>
      <c r="E40676" s="294"/>
      <c r="F40676" s="294"/>
    </row>
    <row r="40677">
      <c r="A40677" s="294" t="s">
        <v>45628</v>
      </c>
      <c r="B40677" s="294"/>
      <c r="C40677" s="294"/>
      <c r="D40677" s="294"/>
      <c r="E40677" s="294"/>
      <c r="F40677" s="294"/>
    </row>
    <row r="40678">
      <c r="A40678" s="294" t="s">
        <v>45629</v>
      </c>
      <c r="B40678" s="294"/>
      <c r="C40678" s="294"/>
      <c r="D40678" s="294"/>
      <c r="E40678" s="294"/>
      <c r="F40678" s="294"/>
    </row>
    <row r="40679">
      <c r="A40679" s="294" t="s">
        <v>45630</v>
      </c>
      <c r="B40679" s="294"/>
      <c r="C40679" s="294"/>
      <c r="D40679" s="294"/>
      <c r="E40679" s="294"/>
      <c r="F40679" s="294"/>
    </row>
    <row r="40680">
      <c r="A40680" s="294"/>
      <c r="B40680" s="294"/>
      <c r="C40680" s="294"/>
      <c r="D40680" s="294"/>
      <c r="E40680" s="294"/>
      <c r="F40680" s="294"/>
    </row>
    <row r="40681">
      <c r="A40681" s="294" t="s">
        <v>41927</v>
      </c>
      <c r="B40681" s="294"/>
      <c r="C40681" s="294"/>
      <c r="D40681" s="294"/>
      <c r="E40681" s="294"/>
      <c r="F40681" s="294"/>
    </row>
    <row r="40682">
      <c r="A40682" s="294" t="s">
        <v>45631</v>
      </c>
      <c r="B40682" s="294"/>
      <c r="C40682" s="294"/>
      <c r="D40682" s="294"/>
      <c r="E40682" s="294"/>
      <c r="F40682" s="294"/>
    </row>
    <row r="40683">
      <c r="A40683" s="294" t="s">
        <v>21270</v>
      </c>
      <c r="B40683" s="294"/>
      <c r="C40683" s="294"/>
      <c r="D40683" s="294"/>
      <c r="E40683" s="294"/>
      <c r="F40683" s="294"/>
    </row>
    <row r="40684">
      <c r="A40684" s="294" t="s">
        <v>45632</v>
      </c>
      <c r="B40684" s="294"/>
      <c r="C40684" s="294"/>
      <c r="D40684" s="294"/>
      <c r="E40684" s="294"/>
      <c r="F40684" s="294"/>
    </row>
    <row r="40685">
      <c r="A40685" s="294"/>
      <c r="B40685" s="294"/>
      <c r="C40685" s="294"/>
      <c r="D40685" s="294"/>
      <c r="E40685" s="294"/>
      <c r="F40685" s="294"/>
    </row>
    <row r="40686">
      <c r="A40686" s="294" t="s">
        <v>21272</v>
      </c>
      <c r="B40686" s="294"/>
      <c r="C40686" s="294"/>
      <c r="D40686" s="294"/>
      <c r="E40686" s="294"/>
      <c r="F40686" s="294"/>
    </row>
    <row r="40687">
      <c r="A40687" s="294"/>
      <c r="B40687" s="294"/>
      <c r="C40687" s="294"/>
      <c r="D40687" s="294"/>
      <c r="E40687" s="294"/>
      <c r="F40687" s="294"/>
    </row>
    <row r="40688">
      <c r="A40688" s="294" t="s">
        <v>45633</v>
      </c>
      <c r="B40688" s="294"/>
      <c r="C40688" s="294"/>
      <c r="D40688" s="294"/>
      <c r="E40688" s="294"/>
      <c r="F40688" s="294"/>
    </row>
    <row r="40689">
      <c r="A40689" s="294" t="s">
        <v>45634</v>
      </c>
      <c r="B40689" s="294"/>
      <c r="C40689" s="294"/>
      <c r="D40689" s="294"/>
      <c r="E40689" s="294"/>
      <c r="F40689" s="294"/>
    </row>
    <row r="40690">
      <c r="A40690" s="294" t="s">
        <v>45635</v>
      </c>
      <c r="B40690" s="294"/>
      <c r="C40690" s="294"/>
      <c r="D40690" s="294"/>
      <c r="E40690" s="294"/>
      <c r="F40690" s="294"/>
    </row>
    <row r="40691">
      <c r="A40691" s="294" t="s">
        <v>45636</v>
      </c>
      <c r="B40691" s="294"/>
      <c r="C40691" s="294"/>
      <c r="D40691" s="294"/>
      <c r="E40691" s="294"/>
      <c r="F40691" s="294"/>
    </row>
    <row r="40692">
      <c r="A40692" s="294" t="s">
        <v>34335</v>
      </c>
      <c r="B40692" s="294"/>
      <c r="C40692" s="294"/>
      <c r="D40692" s="294"/>
      <c r="E40692" s="294"/>
      <c r="F40692" s="294"/>
    </row>
    <row r="40693">
      <c r="A40693" s="294" t="s">
        <v>45637</v>
      </c>
      <c r="B40693" s="294"/>
      <c r="C40693" s="294"/>
      <c r="D40693" s="294"/>
      <c r="E40693" s="294"/>
      <c r="F40693" s="294"/>
    </row>
    <row r="40694">
      <c r="A40694" s="294" t="s">
        <v>45638</v>
      </c>
      <c r="B40694" s="294"/>
      <c r="C40694" s="294"/>
      <c r="D40694" s="294"/>
      <c r="E40694" s="294"/>
      <c r="F40694" s="294"/>
    </row>
    <row r="40695">
      <c r="A40695" s="294" t="s">
        <v>45639</v>
      </c>
      <c r="B40695" s="294"/>
      <c r="C40695" s="294"/>
      <c r="D40695" s="294"/>
      <c r="E40695" s="294"/>
      <c r="F40695" s="294"/>
    </row>
    <row r="40696">
      <c r="A40696" s="294"/>
      <c r="B40696" s="294"/>
      <c r="C40696" s="294"/>
      <c r="D40696" s="294"/>
      <c r="E40696" s="294"/>
      <c r="F40696" s="294"/>
    </row>
    <row r="40697">
      <c r="A40697" s="294" t="s">
        <v>26406</v>
      </c>
      <c r="B40697" s="294"/>
      <c r="C40697" s="294"/>
      <c r="D40697" s="294"/>
      <c r="E40697" s="294"/>
      <c r="F40697" s="294"/>
    </row>
    <row r="40698">
      <c r="A40698" s="294"/>
      <c r="B40698" s="294"/>
      <c r="C40698" s="294"/>
      <c r="D40698" s="294"/>
      <c r="E40698" s="294"/>
      <c r="F40698" s="294"/>
    </row>
    <row r="40699">
      <c r="A40699" s="294" t="s">
        <v>45640</v>
      </c>
      <c r="B40699" s="294"/>
      <c r="C40699" s="294"/>
      <c r="D40699" s="294"/>
      <c r="E40699" s="294"/>
      <c r="F40699" s="294"/>
    </row>
    <row r="40700">
      <c r="A40700" s="294" t="s">
        <v>45641</v>
      </c>
      <c r="B40700" s="294"/>
      <c r="C40700" s="294"/>
      <c r="D40700" s="294"/>
      <c r="E40700" s="294"/>
      <c r="F40700" s="294"/>
    </row>
    <row r="40701">
      <c r="A40701" s="294" t="s">
        <v>45642</v>
      </c>
      <c r="B40701" s="294"/>
      <c r="C40701" s="294"/>
      <c r="D40701" s="294"/>
      <c r="E40701" s="294"/>
      <c r="F40701" s="294"/>
    </row>
    <row r="40702">
      <c r="A40702" s="294" t="s">
        <v>45643</v>
      </c>
      <c r="B40702" s="294"/>
      <c r="C40702" s="294"/>
      <c r="D40702" s="294"/>
      <c r="E40702" s="294"/>
      <c r="F40702" s="294"/>
    </row>
    <row r="40703">
      <c r="A40703" s="294"/>
      <c r="B40703" s="294"/>
      <c r="C40703" s="294"/>
      <c r="D40703" s="294"/>
      <c r="E40703" s="294"/>
      <c r="F40703" s="294"/>
    </row>
    <row r="40704">
      <c r="A40704" s="294" t="s">
        <v>45644</v>
      </c>
      <c r="B40704" s="294"/>
      <c r="C40704" s="294"/>
      <c r="D40704" s="294"/>
      <c r="E40704" s="294"/>
      <c r="F40704" s="294"/>
    </row>
    <row r="40705">
      <c r="A40705" s="294"/>
      <c r="B40705" s="294"/>
      <c r="C40705" s="294"/>
      <c r="D40705" s="294"/>
      <c r="E40705" s="294"/>
      <c r="F40705" s="294"/>
    </row>
    <row r="40706">
      <c r="A40706" s="294" t="s">
        <v>45645</v>
      </c>
      <c r="B40706" s="294"/>
      <c r="C40706" s="294"/>
      <c r="D40706" s="294"/>
      <c r="E40706" s="294"/>
      <c r="F40706" s="294"/>
    </row>
    <row r="40707">
      <c r="A40707" s="294" t="s">
        <v>45646</v>
      </c>
      <c r="B40707" s="294"/>
      <c r="C40707" s="294"/>
      <c r="D40707" s="294"/>
      <c r="E40707" s="294"/>
      <c r="F40707" s="294"/>
    </row>
    <row r="40708">
      <c r="A40708" s="294" t="s">
        <v>45647</v>
      </c>
      <c r="B40708" s="294"/>
      <c r="C40708" s="294"/>
      <c r="D40708" s="294"/>
      <c r="E40708" s="294"/>
      <c r="F40708" s="294"/>
    </row>
    <row r="40709">
      <c r="A40709" s="294" t="s">
        <v>45648</v>
      </c>
      <c r="B40709" s="294"/>
      <c r="C40709" s="294"/>
      <c r="D40709" s="294"/>
      <c r="E40709" s="294"/>
      <c r="F40709" s="294"/>
    </row>
    <row r="40710">
      <c r="A40710" s="294"/>
      <c r="B40710" s="294"/>
      <c r="C40710" s="294"/>
      <c r="D40710" s="294"/>
      <c r="E40710" s="294"/>
      <c r="F40710" s="294"/>
    </row>
    <row r="40711">
      <c r="A40711" s="294" t="s">
        <v>21292</v>
      </c>
      <c r="B40711" s="294"/>
      <c r="C40711" s="294"/>
      <c r="D40711" s="294"/>
      <c r="E40711" s="294"/>
      <c r="F40711" s="294"/>
    </row>
    <row r="40712">
      <c r="A40712" s="294"/>
      <c r="B40712" s="294"/>
      <c r="C40712" s="294"/>
      <c r="D40712" s="294"/>
      <c r="E40712" s="294"/>
      <c r="F40712" s="294"/>
    </row>
    <row r="40713">
      <c r="A40713" s="294" t="s">
        <v>45649</v>
      </c>
      <c r="B40713" s="294"/>
      <c r="C40713" s="294"/>
      <c r="D40713" s="294"/>
      <c r="E40713" s="294"/>
      <c r="F40713" s="294"/>
    </row>
    <row r="40714">
      <c r="A40714" s="294" t="s">
        <v>45650</v>
      </c>
      <c r="B40714" s="294"/>
      <c r="C40714" s="294"/>
      <c r="D40714" s="294"/>
      <c r="E40714" s="294"/>
      <c r="F40714" s="294"/>
    </row>
    <row r="40715">
      <c r="A40715" s="294" t="s">
        <v>45651</v>
      </c>
      <c r="B40715" s="294"/>
      <c r="C40715" s="294"/>
      <c r="D40715" s="294"/>
      <c r="E40715" s="294"/>
      <c r="F40715" s="294"/>
    </row>
    <row r="40716">
      <c r="A40716" s="294" t="s">
        <v>45652</v>
      </c>
      <c r="B40716" s="294"/>
      <c r="C40716" s="294"/>
      <c r="D40716" s="294"/>
      <c r="E40716" s="294"/>
      <c r="F40716" s="294"/>
    </row>
    <row r="40717">
      <c r="A40717" s="294" t="s">
        <v>45653</v>
      </c>
      <c r="B40717" s="294"/>
      <c r="C40717" s="294"/>
      <c r="D40717" s="294"/>
      <c r="E40717" s="294"/>
      <c r="F40717" s="294"/>
    </row>
    <row r="40718">
      <c r="A40718" s="294" t="s">
        <v>45654</v>
      </c>
      <c r="B40718" s="294"/>
      <c r="C40718" s="294"/>
      <c r="D40718" s="294"/>
      <c r="E40718" s="294"/>
      <c r="F40718" s="294"/>
    </row>
    <row r="40719">
      <c r="A40719" s="294" t="s">
        <v>45655</v>
      </c>
      <c r="B40719" s="294"/>
      <c r="C40719" s="294"/>
      <c r="D40719" s="294"/>
      <c r="E40719" s="294"/>
      <c r="F40719" s="294"/>
    </row>
    <row r="40720">
      <c r="A40720" s="294" t="s">
        <v>45656</v>
      </c>
      <c r="B40720" s="294"/>
      <c r="C40720" s="294"/>
      <c r="D40720" s="294"/>
      <c r="E40720" s="294"/>
      <c r="F40720" s="294"/>
    </row>
    <row r="40721">
      <c r="A40721" s="294" t="s">
        <v>45657</v>
      </c>
      <c r="B40721" s="294"/>
      <c r="C40721" s="294"/>
      <c r="D40721" s="294"/>
      <c r="E40721" s="294"/>
      <c r="F40721" s="294"/>
    </row>
    <row r="40722">
      <c r="A40722" s="294" t="s">
        <v>45658</v>
      </c>
      <c r="B40722" s="294"/>
      <c r="C40722" s="294"/>
      <c r="D40722" s="294"/>
      <c r="E40722" s="294"/>
      <c r="F40722" s="294"/>
    </row>
    <row r="40723">
      <c r="A40723" s="294" t="s">
        <v>45659</v>
      </c>
      <c r="B40723" s="294"/>
      <c r="C40723" s="294"/>
      <c r="D40723" s="294"/>
      <c r="E40723" s="294"/>
      <c r="F40723" s="294"/>
    </row>
    <row r="40724">
      <c r="A40724" s="294" t="s">
        <v>45660</v>
      </c>
      <c r="B40724" s="294"/>
      <c r="C40724" s="294"/>
      <c r="D40724" s="294"/>
      <c r="E40724" s="294"/>
      <c r="F40724" s="294"/>
    </row>
    <row r="40725">
      <c r="A40725" s="294"/>
      <c r="B40725" s="294"/>
      <c r="C40725" s="294"/>
      <c r="D40725" s="294"/>
      <c r="E40725" s="294"/>
      <c r="F40725" s="294"/>
    </row>
    <row r="40726">
      <c r="A40726" s="294" t="s">
        <v>21760</v>
      </c>
      <c r="B40726" s="294"/>
      <c r="C40726" s="294"/>
      <c r="D40726" s="294"/>
      <c r="E40726" s="294"/>
      <c r="F40726" s="294"/>
    </row>
    <row r="40727">
      <c r="A40727" s="294"/>
      <c r="B40727" s="294"/>
      <c r="C40727" s="294"/>
      <c r="D40727" s="294"/>
      <c r="E40727" s="294"/>
      <c r="F40727" s="294"/>
    </row>
    <row r="40728">
      <c r="A40728" s="294" t="s">
        <v>45661</v>
      </c>
      <c r="B40728" s="294"/>
      <c r="C40728" s="294"/>
      <c r="D40728" s="294"/>
      <c r="E40728" s="294"/>
      <c r="F40728" s="294"/>
    </row>
    <row r="40729">
      <c r="A40729" s="294" t="s">
        <v>45662</v>
      </c>
      <c r="B40729" s="294"/>
      <c r="C40729" s="294"/>
      <c r="D40729" s="294"/>
      <c r="E40729" s="294"/>
      <c r="F40729" s="294"/>
    </row>
    <row r="40730">
      <c r="A40730" s="294" t="s">
        <v>45663</v>
      </c>
      <c r="B40730" s="294"/>
      <c r="C40730" s="294"/>
      <c r="D40730" s="294"/>
      <c r="E40730" s="294"/>
      <c r="F40730" s="294"/>
    </row>
    <row r="40731">
      <c r="A40731" s="294" t="s">
        <v>45664</v>
      </c>
      <c r="B40731" s="294"/>
      <c r="C40731" s="294"/>
      <c r="D40731" s="294"/>
      <c r="E40731" s="294"/>
      <c r="F40731" s="294"/>
    </row>
    <row r="40732">
      <c r="A40732" s="294"/>
      <c r="B40732" s="294"/>
      <c r="C40732" s="294"/>
      <c r="D40732" s="294"/>
      <c r="E40732" s="294"/>
      <c r="F40732" s="294"/>
    </row>
    <row r="40733">
      <c r="A40733" s="294" t="s">
        <v>21770</v>
      </c>
      <c r="B40733" s="294"/>
      <c r="C40733" s="294"/>
      <c r="D40733" s="294"/>
      <c r="E40733" s="294"/>
      <c r="F40733" s="294"/>
    </row>
    <row r="40734">
      <c r="A40734" s="294"/>
      <c r="B40734" s="294"/>
      <c r="C40734" s="294"/>
      <c r="D40734" s="294"/>
      <c r="E40734" s="294"/>
      <c r="F40734" s="294"/>
    </row>
    <row r="40735">
      <c r="A40735" s="294" t="s">
        <v>45088</v>
      </c>
      <c r="B40735" s="294"/>
      <c r="C40735" s="294"/>
      <c r="D40735" s="294"/>
      <c r="E40735" s="294"/>
      <c r="F40735" s="294"/>
    </row>
    <row r="40736">
      <c r="A40736" s="294" t="s">
        <v>45665</v>
      </c>
      <c r="B40736" s="294"/>
      <c r="C40736" s="294"/>
      <c r="D40736" s="294"/>
      <c r="E40736" s="294"/>
      <c r="F40736" s="294"/>
    </row>
    <row r="40737">
      <c r="A40737" s="294" t="s">
        <v>45666</v>
      </c>
      <c r="B40737" s="294"/>
      <c r="C40737" s="294"/>
      <c r="D40737" s="294"/>
      <c r="E40737" s="294"/>
      <c r="F40737" s="294"/>
    </row>
    <row r="40738">
      <c r="A40738" s="294" t="s">
        <v>45667</v>
      </c>
      <c r="B40738" s="294"/>
      <c r="C40738" s="294"/>
      <c r="D40738" s="294"/>
      <c r="E40738" s="294"/>
      <c r="F40738" s="294"/>
    </row>
    <row r="40739">
      <c r="A40739" s="294" t="s">
        <v>45668</v>
      </c>
      <c r="B40739" s="294"/>
      <c r="C40739" s="294"/>
      <c r="D40739" s="294"/>
      <c r="E40739" s="294"/>
      <c r="F40739" s="294"/>
    </row>
    <row r="40740">
      <c r="A40740" s="294" t="str">
        <f>ARRAY_CONSTRAIN(ARRAYFORMULA(-to assess autoimmune disease), 1, 1)</f>
        <v>#ERROR!</v>
      </c>
      <c r="B40740" s="294"/>
      <c r="C40740" s="294"/>
      <c r="D40740" s="294"/>
      <c r="E40740" s="294"/>
      <c r="F40740" s="294"/>
    </row>
    <row r="40741">
      <c r="A40741" s="294" t="s">
        <v>45669</v>
      </c>
      <c r="B40741" s="294"/>
      <c r="C40741" s="294"/>
      <c r="D40741" s="294"/>
      <c r="E40741" s="294"/>
      <c r="F40741" s="294"/>
    </row>
    <row r="40742">
      <c r="A40742" s="294" t="s">
        <v>45670</v>
      </c>
      <c r="B40742" s="294"/>
      <c r="C40742" s="294"/>
      <c r="D40742" s="294"/>
      <c r="E40742" s="294"/>
      <c r="F40742" s="294"/>
    </row>
    <row r="40743">
      <c r="A40743" s="294" t="s">
        <v>45671</v>
      </c>
      <c r="B40743" s="294"/>
      <c r="C40743" s="294"/>
      <c r="D40743" s="294"/>
      <c r="E40743" s="294"/>
      <c r="F40743" s="294"/>
    </row>
    <row r="40744">
      <c r="A40744" s="294" t="s">
        <v>45672</v>
      </c>
      <c r="B40744" s="294"/>
      <c r="C40744" s="294"/>
      <c r="D40744" s="294"/>
      <c r="E40744" s="294"/>
      <c r="F40744" s="294"/>
    </row>
    <row r="40745">
      <c r="A40745" s="294" t="s">
        <v>45673</v>
      </c>
      <c r="B40745" s="294"/>
      <c r="C40745" s="294"/>
      <c r="D40745" s="294"/>
      <c r="E40745" s="294"/>
      <c r="F40745" s="294"/>
    </row>
    <row r="40746">
      <c r="A40746" s="294" t="s">
        <v>45674</v>
      </c>
      <c r="B40746" s="294"/>
      <c r="C40746" s="294"/>
      <c r="D40746" s="294"/>
      <c r="E40746" s="294"/>
      <c r="F40746" s="294"/>
    </row>
    <row r="40747">
      <c r="A40747" s="294" t="s">
        <v>45675</v>
      </c>
      <c r="B40747" s="294"/>
      <c r="C40747" s="294"/>
      <c r="D40747" s="294"/>
      <c r="E40747" s="294"/>
      <c r="F40747" s="294"/>
    </row>
    <row r="40748">
      <c r="A40748" s="294"/>
      <c r="B40748" s="294" t="s">
        <v>45676</v>
      </c>
      <c r="C40748" s="294"/>
      <c r="D40748" s="294"/>
      <c r="E40748" s="294"/>
      <c r="F40748" s="294"/>
    </row>
    <row r="40749">
      <c r="A40749" s="294"/>
      <c r="B40749" s="294"/>
      <c r="C40749" s="294"/>
      <c r="D40749" s="294"/>
      <c r="E40749" s="294"/>
      <c r="F40749" s="294"/>
    </row>
    <row r="40750">
      <c r="A40750" s="294"/>
      <c r="B40750" s="294"/>
      <c r="C40750" s="294"/>
      <c r="D40750" s="294"/>
      <c r="E40750" s="294"/>
      <c r="F40750" s="294"/>
    </row>
    <row r="40751">
      <c r="A40751" s="294" t="s">
        <v>41927</v>
      </c>
      <c r="B40751" s="294"/>
      <c r="C40751" s="294"/>
      <c r="D40751" s="294"/>
      <c r="E40751" s="294"/>
      <c r="F40751" s="294"/>
    </row>
    <row r="40752">
      <c r="A40752" s="294" t="s">
        <v>45677</v>
      </c>
      <c r="B40752" s="294"/>
      <c r="C40752" s="294"/>
      <c r="D40752" s="294"/>
      <c r="E40752" s="294"/>
      <c r="F40752" s="294"/>
    </row>
    <row r="40753">
      <c r="A40753" s="294" t="s">
        <v>21618</v>
      </c>
      <c r="B40753" s="294"/>
      <c r="C40753" s="294"/>
      <c r="D40753" s="294"/>
      <c r="E40753" s="294"/>
      <c r="F40753" s="294"/>
    </row>
    <row r="40754">
      <c r="A40754" s="294" t="s">
        <v>45678</v>
      </c>
      <c r="B40754" s="294"/>
      <c r="C40754" s="294"/>
      <c r="D40754" s="294"/>
      <c r="E40754" s="294"/>
      <c r="F40754" s="294"/>
    </row>
    <row r="40755">
      <c r="A40755" s="294"/>
      <c r="B40755" s="294"/>
      <c r="C40755" s="294"/>
      <c r="D40755" s="294"/>
      <c r="E40755" s="294"/>
      <c r="F40755" s="294"/>
    </row>
    <row r="40756">
      <c r="A40756" s="294" t="s">
        <v>21315</v>
      </c>
      <c r="B40756" s="294"/>
      <c r="C40756" s="294"/>
      <c r="D40756" s="294"/>
      <c r="E40756" s="294"/>
      <c r="F40756" s="294"/>
    </row>
    <row r="40757">
      <c r="A40757" s="294"/>
      <c r="B40757" s="294"/>
      <c r="C40757" s="294"/>
      <c r="D40757" s="294"/>
      <c r="E40757" s="294"/>
      <c r="F40757" s="294"/>
    </row>
    <row r="40758">
      <c r="A40758" s="294" t="s">
        <v>45679</v>
      </c>
      <c r="B40758" s="294"/>
      <c r="C40758" s="294"/>
      <c r="D40758" s="294"/>
      <c r="E40758" s="294"/>
      <c r="F40758" s="294"/>
    </row>
    <row r="40759">
      <c r="A40759" s="294" t="s">
        <v>45680</v>
      </c>
      <c r="B40759" s="294"/>
      <c r="C40759" s="294"/>
      <c r="D40759" s="294"/>
      <c r="E40759" s="294"/>
      <c r="F40759" s="294"/>
    </row>
    <row r="40760">
      <c r="A40760" s="294" t="s">
        <v>45681</v>
      </c>
      <c r="B40760" s="294"/>
      <c r="C40760" s="294"/>
      <c r="D40760" s="294"/>
      <c r="E40760" s="294"/>
      <c r="F40760" s="294"/>
    </row>
    <row r="40761">
      <c r="A40761" s="294" t="s">
        <v>45682</v>
      </c>
      <c r="B40761" s="294"/>
      <c r="C40761" s="294"/>
      <c r="D40761" s="294"/>
      <c r="E40761" s="294"/>
      <c r="F40761" s="294"/>
    </row>
    <row r="40762">
      <c r="A40762" s="294" t="s">
        <v>45683</v>
      </c>
      <c r="B40762" s="294"/>
      <c r="C40762" s="294"/>
      <c r="D40762" s="294"/>
      <c r="E40762" s="294"/>
      <c r="F40762" s="294"/>
    </row>
    <row r="40763">
      <c r="A40763" s="294" t="s">
        <v>45684</v>
      </c>
      <c r="B40763" s="294"/>
      <c r="C40763" s="294"/>
      <c r="D40763" s="294"/>
      <c r="E40763" s="294"/>
      <c r="F40763" s="294"/>
    </row>
    <row r="40764">
      <c r="A40764" s="294" t="s">
        <v>45685</v>
      </c>
      <c r="B40764" s="294"/>
      <c r="C40764" s="294"/>
      <c r="D40764" s="294"/>
      <c r="E40764" s="294"/>
      <c r="F40764" s="294"/>
    </row>
    <row r="40765">
      <c r="A40765" s="294" t="s">
        <v>35159</v>
      </c>
      <c r="B40765" s="294"/>
      <c r="C40765" s="294"/>
      <c r="D40765" s="294"/>
      <c r="E40765" s="294"/>
      <c r="F40765" s="294"/>
    </row>
    <row r="40766">
      <c r="A40766" s="294" t="s">
        <v>45686</v>
      </c>
      <c r="B40766" s="294"/>
      <c r="C40766" s="294"/>
      <c r="D40766" s="294"/>
      <c r="E40766" s="294"/>
      <c r="F40766" s="294"/>
    </row>
    <row r="40767">
      <c r="A40767" s="294" t="s">
        <v>26766</v>
      </c>
      <c r="B40767" s="294"/>
      <c r="C40767" s="294"/>
      <c r="D40767" s="294"/>
      <c r="E40767" s="294"/>
      <c r="F40767" s="294"/>
    </row>
    <row r="40768">
      <c r="A40768" s="294" t="s">
        <v>29633</v>
      </c>
      <c r="B40768" s="294"/>
      <c r="C40768" s="294"/>
      <c r="D40768" s="294"/>
      <c r="E40768" s="294"/>
      <c r="F40768" s="294"/>
    </row>
    <row r="40769">
      <c r="A40769" s="294" t="s">
        <v>45687</v>
      </c>
      <c r="B40769" s="294"/>
      <c r="C40769" s="294"/>
      <c r="D40769" s="294"/>
      <c r="E40769" s="294"/>
      <c r="F40769" s="294"/>
    </row>
    <row r="40770">
      <c r="A40770" s="294" t="s">
        <v>45688</v>
      </c>
      <c r="B40770" s="294"/>
      <c r="C40770" s="294"/>
      <c r="D40770" s="294"/>
      <c r="E40770" s="294"/>
      <c r="F40770" s="294"/>
    </row>
    <row r="40771">
      <c r="A40771" s="294" t="s">
        <v>45689</v>
      </c>
      <c r="B40771" s="294"/>
      <c r="C40771" s="294"/>
      <c r="D40771" s="294"/>
      <c r="E40771" s="294"/>
      <c r="F40771" s="294"/>
    </row>
    <row r="40772">
      <c r="A40772" s="294"/>
      <c r="B40772" s="294"/>
      <c r="C40772" s="294"/>
      <c r="D40772" s="294"/>
      <c r="E40772" s="294"/>
      <c r="F40772" s="294"/>
    </row>
    <row r="40773">
      <c r="A40773" s="294" t="s">
        <v>21326</v>
      </c>
      <c r="B40773" s="294"/>
      <c r="C40773" s="294"/>
      <c r="D40773" s="294"/>
      <c r="E40773" s="294"/>
      <c r="F40773" s="294"/>
    </row>
    <row r="40774">
      <c r="A40774" s="294"/>
      <c r="B40774" s="294"/>
      <c r="C40774" s="294"/>
      <c r="D40774" s="294"/>
      <c r="E40774" s="294"/>
      <c r="F40774" s="294"/>
    </row>
    <row r="40775">
      <c r="A40775" s="294" t="s">
        <v>45690</v>
      </c>
      <c r="B40775" s="294"/>
      <c r="C40775" s="294"/>
      <c r="D40775" s="294"/>
      <c r="E40775" s="294"/>
      <c r="F40775" s="294"/>
    </row>
    <row r="40776">
      <c r="A40776" s="294" t="s">
        <v>45691</v>
      </c>
      <c r="B40776" s="294"/>
      <c r="C40776" s="294"/>
      <c r="D40776" s="294"/>
      <c r="E40776" s="294"/>
      <c r="F40776" s="294"/>
    </row>
    <row r="40777">
      <c r="A40777" s="294" t="s">
        <v>45692</v>
      </c>
      <c r="B40777" s="294"/>
      <c r="C40777" s="294"/>
      <c r="D40777" s="294"/>
      <c r="E40777" s="294"/>
      <c r="F40777" s="294"/>
    </row>
    <row r="40778">
      <c r="A40778" s="294" t="s">
        <v>45693</v>
      </c>
      <c r="B40778" s="294"/>
      <c r="C40778" s="294"/>
      <c r="D40778" s="294"/>
      <c r="E40778" s="294"/>
      <c r="F40778" s="294"/>
    </row>
    <row r="40779">
      <c r="A40779" s="294" t="s">
        <v>45694</v>
      </c>
      <c r="B40779" s="294"/>
      <c r="C40779" s="294"/>
      <c r="D40779" s="294"/>
      <c r="E40779" s="294"/>
      <c r="F40779" s="294"/>
    </row>
    <row r="40780">
      <c r="A40780" s="294"/>
      <c r="B40780" s="294"/>
      <c r="C40780" s="294"/>
      <c r="D40780" s="294"/>
      <c r="E40780" s="294"/>
      <c r="F40780" s="294"/>
    </row>
    <row r="40781">
      <c r="A40781" s="294" t="s">
        <v>23311</v>
      </c>
      <c r="B40781" s="294"/>
      <c r="C40781" s="294"/>
      <c r="D40781" s="294"/>
      <c r="E40781" s="294"/>
      <c r="F40781" s="294"/>
    </row>
    <row r="40782">
      <c r="A40782" s="294"/>
      <c r="B40782" s="294"/>
      <c r="C40782" s="294"/>
      <c r="D40782" s="294"/>
      <c r="E40782" s="294"/>
      <c r="F40782" s="294"/>
    </row>
    <row r="40783">
      <c r="A40783" s="294" t="s">
        <v>45695</v>
      </c>
      <c r="B40783" s="294"/>
      <c r="C40783" s="294"/>
      <c r="D40783" s="294"/>
      <c r="E40783" s="294"/>
      <c r="F40783" s="294"/>
    </row>
    <row r="40784">
      <c r="A40784" s="294" t="s">
        <v>45696</v>
      </c>
      <c r="B40784" s="294"/>
      <c r="C40784" s="294"/>
      <c r="D40784" s="294"/>
      <c r="E40784" s="294"/>
      <c r="F40784" s="294"/>
    </row>
    <row r="40785">
      <c r="A40785" s="294" t="s">
        <v>45697</v>
      </c>
      <c r="B40785" s="294"/>
      <c r="C40785" s="294"/>
      <c r="D40785" s="294"/>
      <c r="E40785" s="294"/>
      <c r="F40785" s="294"/>
    </row>
    <row r="40786">
      <c r="A40786" s="294" t="s">
        <v>34182</v>
      </c>
      <c r="B40786" s="294"/>
      <c r="C40786" s="294"/>
      <c r="D40786" s="294"/>
      <c r="E40786" s="294"/>
      <c r="F40786" s="294"/>
    </row>
    <row r="40787">
      <c r="A40787" s="294" t="s">
        <v>45698</v>
      </c>
      <c r="B40787" s="294"/>
      <c r="C40787" s="294"/>
      <c r="D40787" s="294"/>
      <c r="E40787" s="294"/>
      <c r="F40787" s="294"/>
    </row>
    <row r="40788">
      <c r="A40788" s="294" t="s">
        <v>45699</v>
      </c>
      <c r="B40788" s="294"/>
      <c r="C40788" s="294"/>
      <c r="D40788" s="294"/>
      <c r="E40788" s="294"/>
      <c r="F40788" s="294"/>
    </row>
    <row r="40789">
      <c r="A40789" s="294" t="s">
        <v>45700</v>
      </c>
      <c r="B40789" s="294"/>
      <c r="C40789" s="294"/>
      <c r="D40789" s="294"/>
      <c r="E40789" s="294"/>
      <c r="F40789" s="294"/>
    </row>
    <row r="40790">
      <c r="A40790" s="294" t="s">
        <v>45701</v>
      </c>
      <c r="B40790" s="294"/>
      <c r="C40790" s="294"/>
      <c r="D40790" s="294"/>
      <c r="E40790" s="294"/>
      <c r="F40790" s="294"/>
    </row>
    <row r="40791">
      <c r="A40791" s="294" t="s">
        <v>45702</v>
      </c>
      <c r="B40791" s="294"/>
      <c r="C40791" s="294"/>
      <c r="D40791" s="294"/>
      <c r="E40791" s="294"/>
      <c r="F40791" s="294"/>
    </row>
    <row r="40792">
      <c r="A40792" s="294"/>
      <c r="B40792" s="294"/>
      <c r="C40792" s="294"/>
      <c r="D40792" s="294"/>
      <c r="E40792" s="294"/>
      <c r="F40792" s="294"/>
    </row>
    <row r="40793">
      <c r="A40793" s="294" t="s">
        <v>45703</v>
      </c>
      <c r="B40793" s="294"/>
      <c r="C40793" s="294"/>
      <c r="D40793" s="294"/>
      <c r="E40793" s="294"/>
      <c r="F40793" s="294"/>
    </row>
    <row r="40794">
      <c r="A40794" s="294"/>
      <c r="B40794" s="294"/>
      <c r="C40794" s="294"/>
      <c r="D40794" s="294"/>
      <c r="E40794" s="294"/>
      <c r="F40794" s="294"/>
    </row>
    <row r="40795">
      <c r="A40795" s="294" t="s">
        <v>45704</v>
      </c>
      <c r="B40795" s="294"/>
      <c r="C40795" s="294"/>
      <c r="D40795" s="294"/>
      <c r="E40795" s="294"/>
      <c r="F40795" s="294"/>
    </row>
    <row r="40796">
      <c r="A40796" s="294" t="s">
        <v>45705</v>
      </c>
      <c r="B40796" s="294"/>
      <c r="C40796" s="294"/>
      <c r="D40796" s="294"/>
      <c r="E40796" s="294"/>
      <c r="F40796" s="294"/>
    </row>
    <row r="40797">
      <c r="A40797" s="294" t="s">
        <v>45706</v>
      </c>
      <c r="B40797" s="294"/>
      <c r="C40797" s="294"/>
      <c r="D40797" s="294"/>
      <c r="E40797" s="294"/>
      <c r="F40797" s="294"/>
    </row>
    <row r="40798">
      <c r="A40798" s="294" t="s">
        <v>45707</v>
      </c>
      <c r="B40798" s="294"/>
      <c r="C40798" s="294"/>
      <c r="D40798" s="294"/>
      <c r="E40798" s="294"/>
      <c r="F40798" s="294"/>
    </row>
    <row r="40799">
      <c r="A40799" s="294"/>
      <c r="B40799" s="294"/>
      <c r="C40799" s="294"/>
      <c r="D40799" s="294"/>
      <c r="E40799" s="294"/>
      <c r="F40799" s="294"/>
    </row>
    <row r="40800">
      <c r="A40800" s="294" t="s">
        <v>22578</v>
      </c>
      <c r="B40800" s="294"/>
      <c r="C40800" s="294"/>
      <c r="D40800" s="294"/>
      <c r="E40800" s="294"/>
      <c r="F40800" s="294"/>
    </row>
    <row r="40801">
      <c r="A40801" s="294" t="s">
        <v>23202</v>
      </c>
      <c r="B40801" s="294"/>
      <c r="C40801" s="294"/>
      <c r="D40801" s="294"/>
      <c r="E40801" s="294"/>
      <c r="F40801" s="294"/>
    </row>
    <row r="40802">
      <c r="A40802" s="294"/>
      <c r="B40802" s="294"/>
      <c r="C40802" s="294"/>
      <c r="D40802" s="294"/>
      <c r="E40802" s="294"/>
      <c r="F40802" s="294"/>
    </row>
    <row r="40803">
      <c r="A40803" s="294" t="s">
        <v>45708</v>
      </c>
      <c r="B40803" s="294"/>
      <c r="C40803" s="294"/>
      <c r="D40803" s="294"/>
      <c r="E40803" s="294"/>
      <c r="F40803" s="294"/>
    </row>
    <row r="40804">
      <c r="A40804" s="294" t="s">
        <v>45709</v>
      </c>
      <c r="B40804" s="294"/>
      <c r="C40804" s="294"/>
      <c r="D40804" s="294"/>
      <c r="E40804" s="294"/>
      <c r="F40804" s="294"/>
    </row>
    <row r="40805">
      <c r="A40805" s="294" t="s">
        <v>45710</v>
      </c>
      <c r="B40805" s="294"/>
      <c r="C40805" s="294"/>
      <c r="D40805" s="294"/>
      <c r="E40805" s="294"/>
      <c r="F40805" s="294"/>
    </row>
    <row r="40806">
      <c r="A40806" s="294" t="s">
        <v>45711</v>
      </c>
      <c r="B40806" s="294"/>
      <c r="C40806" s="294"/>
      <c r="D40806" s="294"/>
      <c r="E40806" s="294"/>
      <c r="F40806" s="294"/>
    </row>
    <row r="40807">
      <c r="A40807" s="294"/>
      <c r="B40807" s="294"/>
      <c r="C40807" s="294"/>
      <c r="D40807" s="294"/>
      <c r="E40807" s="294"/>
      <c r="F40807" s="294"/>
    </row>
    <row r="40808">
      <c r="A40808" s="294" t="s">
        <v>45712</v>
      </c>
      <c r="B40808" s="294"/>
      <c r="C40808" s="294"/>
      <c r="D40808" s="294"/>
      <c r="E40808" s="294"/>
      <c r="F40808" s="294"/>
    </row>
    <row r="40809">
      <c r="A40809" s="294"/>
      <c r="B40809" s="294"/>
      <c r="C40809" s="294"/>
      <c r="D40809" s="294"/>
      <c r="E40809" s="294"/>
      <c r="F40809" s="294"/>
    </row>
    <row r="40810">
      <c r="A40810" s="294" t="s">
        <v>45713</v>
      </c>
      <c r="B40810" s="294"/>
      <c r="C40810" s="294"/>
      <c r="D40810" s="294"/>
      <c r="E40810" s="294"/>
      <c r="F40810" s="294"/>
    </row>
    <row r="40811">
      <c r="A40811" s="294" t="s">
        <v>45714</v>
      </c>
      <c r="B40811" s="294"/>
      <c r="C40811" s="294"/>
      <c r="D40811" s="294"/>
      <c r="E40811" s="294"/>
      <c r="F40811" s="294"/>
    </row>
    <row r="40812">
      <c r="A40812" s="294" t="s">
        <v>45715</v>
      </c>
      <c r="B40812" s="294"/>
      <c r="C40812" s="294"/>
      <c r="D40812" s="294"/>
      <c r="E40812" s="294"/>
      <c r="F40812" s="294"/>
    </row>
    <row r="40813">
      <c r="A40813" s="294" t="s">
        <v>45716</v>
      </c>
      <c r="B40813" s="294"/>
      <c r="C40813" s="294"/>
      <c r="D40813" s="294"/>
      <c r="E40813" s="294"/>
      <c r="F40813" s="294"/>
    </row>
    <row r="40814">
      <c r="A40814" s="294" t="s">
        <v>45717</v>
      </c>
      <c r="B40814" s="294"/>
      <c r="C40814" s="294"/>
      <c r="D40814" s="294"/>
      <c r="E40814" s="294"/>
      <c r="F40814" s="294"/>
    </row>
    <row r="40815">
      <c r="A40815" s="294" t="s">
        <v>21469</v>
      </c>
      <c r="B40815" s="294"/>
      <c r="C40815" s="294"/>
      <c r="D40815" s="294"/>
      <c r="E40815" s="294"/>
      <c r="F40815" s="294"/>
    </row>
    <row r="40816">
      <c r="A40816" s="294" t="s">
        <v>45718</v>
      </c>
      <c r="B40816" s="294"/>
      <c r="C40816" s="294"/>
      <c r="D40816" s="294"/>
      <c r="E40816" s="294"/>
      <c r="F40816" s="294"/>
    </row>
    <row r="40817">
      <c r="A40817" s="294" t="s">
        <v>45719</v>
      </c>
      <c r="B40817" s="294"/>
      <c r="C40817" s="294"/>
      <c r="D40817" s="294"/>
      <c r="E40817" s="294"/>
      <c r="F40817" s="294"/>
    </row>
    <row r="40818">
      <c r="A40818" s="294" t="s">
        <v>45720</v>
      </c>
      <c r="B40818" s="294"/>
      <c r="C40818" s="294"/>
      <c r="D40818" s="294"/>
      <c r="E40818" s="294"/>
      <c r="F40818" s="294"/>
    </row>
    <row r="40819">
      <c r="A40819" s="294" t="s">
        <v>28417</v>
      </c>
      <c r="B40819" s="294"/>
      <c r="C40819" s="294"/>
      <c r="D40819" s="294"/>
      <c r="E40819" s="294"/>
      <c r="F40819" s="294"/>
    </row>
    <row r="40820">
      <c r="A40820" s="294" t="s">
        <v>22954</v>
      </c>
      <c r="B40820" s="294"/>
      <c r="C40820" s="294"/>
      <c r="D40820" s="294"/>
      <c r="E40820" s="294"/>
      <c r="F40820" s="294"/>
    </row>
    <row r="40821">
      <c r="A40821" s="294" t="s">
        <v>21715</v>
      </c>
      <c r="B40821" s="294"/>
      <c r="C40821" s="294"/>
      <c r="D40821" s="294"/>
      <c r="E40821" s="294"/>
      <c r="F40821" s="294"/>
    </row>
    <row r="40822">
      <c r="A40822" s="294" t="s">
        <v>45721</v>
      </c>
      <c r="B40822" s="294"/>
      <c r="C40822" s="294"/>
      <c r="D40822" s="294"/>
      <c r="E40822" s="294"/>
      <c r="F40822" s="294"/>
    </row>
    <row r="40823">
      <c r="A40823" s="294" t="s">
        <v>45722</v>
      </c>
      <c r="B40823" s="294"/>
      <c r="C40823" s="294"/>
      <c r="D40823" s="294"/>
      <c r="E40823" s="294"/>
      <c r="F40823" s="294"/>
    </row>
    <row r="40824">
      <c r="A40824" s="294" t="s">
        <v>45723</v>
      </c>
      <c r="B40824" s="294"/>
      <c r="C40824" s="294"/>
      <c r="D40824" s="294"/>
      <c r="E40824" s="294"/>
      <c r="F40824" s="294"/>
    </row>
    <row r="40825">
      <c r="A40825" s="294" t="s">
        <v>45724</v>
      </c>
      <c r="B40825" s="294"/>
      <c r="C40825" s="294"/>
      <c r="D40825" s="294"/>
      <c r="E40825" s="294"/>
      <c r="F40825" s="294"/>
    </row>
    <row r="40826">
      <c r="A40826" s="294" t="s">
        <v>45725</v>
      </c>
      <c r="B40826" s="294"/>
      <c r="C40826" s="294"/>
      <c r="D40826" s="294"/>
      <c r="E40826" s="294"/>
      <c r="F40826" s="294"/>
    </row>
    <row r="40827">
      <c r="A40827" s="294"/>
      <c r="B40827" s="294"/>
      <c r="C40827" s="294"/>
      <c r="D40827" s="294"/>
      <c r="E40827" s="294"/>
      <c r="F40827" s="294"/>
    </row>
    <row r="40828">
      <c r="A40828" s="294" t="s">
        <v>41927</v>
      </c>
      <c r="B40828" s="294"/>
      <c r="C40828" s="294"/>
      <c r="D40828" s="294"/>
      <c r="E40828" s="294"/>
      <c r="F40828" s="294"/>
    </row>
    <row r="40829">
      <c r="A40829" s="294" t="s">
        <v>45726</v>
      </c>
      <c r="B40829" s="294"/>
      <c r="C40829" s="294"/>
      <c r="D40829" s="294"/>
      <c r="E40829" s="294"/>
      <c r="F40829" s="294"/>
    </row>
    <row r="40830">
      <c r="A40830" s="294" t="s">
        <v>21618</v>
      </c>
      <c r="B40830" s="294"/>
      <c r="C40830" s="294"/>
      <c r="D40830" s="294"/>
      <c r="E40830" s="294"/>
      <c r="F40830" s="294"/>
    </row>
    <row r="40831">
      <c r="A40831" s="294" t="s">
        <v>45727</v>
      </c>
      <c r="B40831" s="294"/>
      <c r="C40831" s="294"/>
      <c r="D40831" s="294"/>
      <c r="E40831" s="294"/>
      <c r="F40831" s="294"/>
    </row>
    <row r="40832">
      <c r="A40832" s="294"/>
      <c r="B40832" s="294"/>
      <c r="C40832" s="294"/>
      <c r="D40832" s="294"/>
      <c r="E40832" s="294"/>
      <c r="F40832" s="294"/>
    </row>
    <row r="40833">
      <c r="A40833" s="294" t="s">
        <v>21620</v>
      </c>
      <c r="B40833" s="294"/>
      <c r="C40833" s="294"/>
      <c r="D40833" s="294"/>
      <c r="E40833" s="294"/>
      <c r="F40833" s="294"/>
    </row>
    <row r="40834">
      <c r="A40834" s="294"/>
      <c r="B40834" s="294"/>
      <c r="C40834" s="294"/>
      <c r="D40834" s="294"/>
      <c r="E40834" s="294"/>
      <c r="F40834" s="294"/>
    </row>
    <row r="40835">
      <c r="A40835" s="294" t="s">
        <v>21621</v>
      </c>
      <c r="B40835" s="294"/>
      <c r="C40835" s="294"/>
      <c r="D40835" s="294"/>
      <c r="E40835" s="294"/>
      <c r="F40835" s="294"/>
    </row>
    <row r="40836">
      <c r="A40836" s="294" t="s">
        <v>21622</v>
      </c>
      <c r="B40836" s="294"/>
      <c r="C40836" s="294"/>
      <c r="D40836" s="294"/>
      <c r="E40836" s="294"/>
      <c r="F40836" s="294"/>
    </row>
    <row r="40837">
      <c r="A40837" s="294" t="s">
        <v>21623</v>
      </c>
      <c r="B40837" s="294"/>
      <c r="C40837" s="294"/>
      <c r="D40837" s="294"/>
      <c r="E40837" s="294"/>
      <c r="F40837" s="294"/>
    </row>
    <row r="40838">
      <c r="A40838" s="294" t="s">
        <v>21624</v>
      </c>
      <c r="B40838" s="294"/>
      <c r="C40838" s="294"/>
      <c r="D40838" s="294"/>
      <c r="E40838" s="294"/>
      <c r="F40838" s="294"/>
    </row>
    <row r="40839">
      <c r="A40839" s="294" t="s">
        <v>21625</v>
      </c>
      <c r="B40839" s="294"/>
      <c r="C40839" s="294"/>
      <c r="D40839" s="294"/>
      <c r="E40839" s="294"/>
      <c r="F40839" s="294"/>
    </row>
    <row r="40840">
      <c r="A40840" s="294" t="s">
        <v>21626</v>
      </c>
      <c r="B40840" s="294"/>
      <c r="C40840" s="294"/>
      <c r="D40840" s="294"/>
      <c r="E40840" s="294"/>
      <c r="F40840" s="294"/>
    </row>
    <row r="40841">
      <c r="A40841" s="294" t="s">
        <v>21627</v>
      </c>
      <c r="B40841" s="294"/>
      <c r="C40841" s="294"/>
      <c r="D40841" s="294"/>
      <c r="E40841" s="294"/>
      <c r="F40841" s="294"/>
    </row>
    <row r="40842">
      <c r="A40842" s="294" t="s">
        <v>21628</v>
      </c>
      <c r="B40842" s="294"/>
      <c r="C40842" s="294"/>
      <c r="D40842" s="294"/>
      <c r="E40842" s="294"/>
      <c r="F40842" s="294"/>
    </row>
    <row r="40843">
      <c r="A40843" s="294" t="s">
        <v>21629</v>
      </c>
      <c r="B40843" s="294"/>
      <c r="C40843" s="294"/>
      <c r="D40843" s="294"/>
      <c r="E40843" s="294"/>
      <c r="F40843" s="294"/>
    </row>
    <row r="40844">
      <c r="A40844" s="294" t="s">
        <v>21630</v>
      </c>
      <c r="B40844" s="294"/>
      <c r="C40844" s="294"/>
      <c r="D40844" s="294"/>
      <c r="E40844" s="294"/>
      <c r="F40844" s="294"/>
    </row>
    <row r="40845">
      <c r="A40845" s="294" t="s">
        <v>21631</v>
      </c>
      <c r="B40845" s="294"/>
      <c r="C40845" s="294"/>
      <c r="D40845" s="294"/>
      <c r="E40845" s="294"/>
      <c r="F40845" s="294"/>
    </row>
    <row r="40846">
      <c r="A40846" s="294"/>
      <c r="B40846" s="294"/>
      <c r="C40846" s="294"/>
      <c r="D40846" s="294"/>
      <c r="E40846" s="294"/>
      <c r="F40846" s="294"/>
    </row>
    <row r="40847">
      <c r="A40847" s="294" t="s">
        <v>21632</v>
      </c>
      <c r="B40847" s="294"/>
      <c r="C40847" s="294"/>
      <c r="D40847" s="294"/>
      <c r="E40847" s="294"/>
      <c r="F40847" s="294"/>
    </row>
    <row r="40848">
      <c r="A40848" s="294"/>
      <c r="B40848" s="294"/>
      <c r="C40848" s="294"/>
      <c r="D40848" s="294"/>
      <c r="E40848" s="294"/>
      <c r="F40848" s="294"/>
    </row>
    <row r="40849">
      <c r="A40849" s="294" t="s">
        <v>21633</v>
      </c>
      <c r="B40849" s="294"/>
      <c r="C40849" s="294"/>
      <c r="D40849" s="294"/>
      <c r="E40849" s="294"/>
      <c r="F40849" s="294"/>
    </row>
    <row r="40850">
      <c r="A40850" s="294" t="s">
        <v>21634</v>
      </c>
      <c r="B40850" s="294"/>
      <c r="C40850" s="294"/>
      <c r="D40850" s="294"/>
      <c r="E40850" s="294"/>
      <c r="F40850" s="294"/>
    </row>
    <row r="40851">
      <c r="A40851" s="294" t="s">
        <v>21635</v>
      </c>
      <c r="B40851" s="294"/>
      <c r="C40851" s="294"/>
      <c r="D40851" s="294"/>
      <c r="E40851" s="294"/>
      <c r="F40851" s="294"/>
    </row>
    <row r="40852">
      <c r="A40852" s="294" t="s">
        <v>21636</v>
      </c>
      <c r="B40852" s="294"/>
      <c r="C40852" s="294"/>
      <c r="D40852" s="294"/>
      <c r="E40852" s="294"/>
      <c r="F40852" s="294"/>
    </row>
    <row r="40853">
      <c r="A40853" s="294" t="s">
        <v>21637</v>
      </c>
      <c r="B40853" s="294"/>
      <c r="C40853" s="294"/>
      <c r="D40853" s="294"/>
      <c r="E40853" s="294"/>
      <c r="F40853" s="294"/>
    </row>
    <row r="40854">
      <c r="A40854" s="294" t="s">
        <v>21638</v>
      </c>
      <c r="B40854" s="294"/>
      <c r="C40854" s="294"/>
      <c r="D40854" s="294"/>
      <c r="E40854" s="294"/>
      <c r="F40854" s="294"/>
    </row>
    <row r="40855">
      <c r="A40855" s="294"/>
      <c r="B40855" s="294"/>
      <c r="C40855" s="294"/>
      <c r="D40855" s="294"/>
      <c r="E40855" s="294"/>
      <c r="F40855" s="294"/>
    </row>
    <row r="40856">
      <c r="A40856" s="294" t="s">
        <v>21639</v>
      </c>
      <c r="B40856" s="294"/>
      <c r="C40856" s="294"/>
      <c r="D40856" s="294"/>
      <c r="E40856" s="294"/>
      <c r="F40856" s="294"/>
    </row>
    <row r="40857">
      <c r="A40857" s="294"/>
      <c r="B40857" s="294"/>
      <c r="C40857" s="294"/>
      <c r="D40857" s="294"/>
      <c r="E40857" s="294"/>
      <c r="F40857" s="294"/>
    </row>
    <row r="40858">
      <c r="A40858" s="294" t="s">
        <v>21640</v>
      </c>
      <c r="B40858" s="294"/>
      <c r="C40858" s="294"/>
      <c r="D40858" s="294"/>
      <c r="E40858" s="294"/>
      <c r="F40858" s="294"/>
    </row>
    <row r="40859">
      <c r="A40859" s="294" t="s">
        <v>21641</v>
      </c>
      <c r="B40859" s="294"/>
      <c r="C40859" s="294"/>
      <c r="D40859" s="294"/>
      <c r="E40859" s="294"/>
      <c r="F40859" s="294"/>
    </row>
    <row r="40860">
      <c r="A40860" s="294" t="s">
        <v>21642</v>
      </c>
      <c r="B40860" s="294"/>
      <c r="C40860" s="294"/>
      <c r="D40860" s="294"/>
      <c r="E40860" s="294"/>
      <c r="F40860" s="294"/>
    </row>
    <row r="40861">
      <c r="A40861" s="294" t="s">
        <v>21643</v>
      </c>
      <c r="B40861" s="294"/>
      <c r="C40861" s="294"/>
      <c r="D40861" s="294"/>
      <c r="E40861" s="294"/>
      <c r="F40861" s="294"/>
    </row>
    <row r="40862">
      <c r="A40862" s="294" t="s">
        <v>21644</v>
      </c>
      <c r="B40862" s="294"/>
      <c r="C40862" s="294"/>
      <c r="D40862" s="294"/>
      <c r="E40862" s="294"/>
      <c r="F40862" s="294"/>
    </row>
    <row r="40863">
      <c r="A40863" s="294" t="s">
        <v>21645</v>
      </c>
      <c r="B40863" s="294"/>
      <c r="C40863" s="294"/>
      <c r="D40863" s="294"/>
      <c r="E40863" s="294"/>
      <c r="F40863" s="294"/>
    </row>
    <row r="40864">
      <c r="A40864" s="294" t="s">
        <v>21646</v>
      </c>
      <c r="B40864" s="294"/>
      <c r="C40864" s="294"/>
      <c r="D40864" s="294"/>
      <c r="E40864" s="294"/>
      <c r="F40864" s="294"/>
    </row>
    <row r="40865">
      <c r="A40865" s="294"/>
      <c r="B40865" s="294"/>
      <c r="C40865" s="294"/>
      <c r="D40865" s="294"/>
      <c r="E40865" s="294"/>
      <c r="F40865" s="294"/>
    </row>
    <row r="40866">
      <c r="A40866" s="294" t="s">
        <v>21401</v>
      </c>
      <c r="B40866" s="294"/>
      <c r="C40866" s="294"/>
      <c r="D40866" s="294"/>
      <c r="E40866" s="294"/>
      <c r="F40866" s="294"/>
    </row>
    <row r="40867">
      <c r="A40867" s="294" t="s">
        <v>21305</v>
      </c>
      <c r="B40867" s="294"/>
      <c r="C40867" s="294"/>
      <c r="D40867" s="294"/>
      <c r="E40867" s="294"/>
      <c r="F40867" s="294"/>
    </row>
    <row r="40868">
      <c r="A40868" s="294" t="s">
        <v>21647</v>
      </c>
      <c r="B40868" s="294"/>
      <c r="C40868" s="294"/>
      <c r="D40868" s="294"/>
      <c r="E40868" s="294"/>
      <c r="F40868" s="294"/>
    </row>
    <row r="40869">
      <c r="A40869" s="294" t="s">
        <v>21648</v>
      </c>
      <c r="B40869" s="294"/>
      <c r="C40869" s="294"/>
      <c r="D40869" s="294"/>
      <c r="E40869" s="294"/>
      <c r="F40869" s="294"/>
    </row>
    <row r="40870">
      <c r="A40870" s="294" t="s">
        <v>21649</v>
      </c>
      <c r="B40870" s="294"/>
      <c r="C40870" s="294"/>
      <c r="D40870" s="294"/>
      <c r="E40870" s="294"/>
      <c r="F40870" s="294"/>
    </row>
    <row r="40871">
      <c r="A40871" s="294" t="s">
        <v>21650</v>
      </c>
      <c r="B40871" s="294"/>
      <c r="C40871" s="294"/>
      <c r="D40871" s="294"/>
      <c r="E40871" s="294"/>
      <c r="F40871" s="294"/>
    </row>
    <row r="40872">
      <c r="A40872" s="294" t="s">
        <v>21651</v>
      </c>
      <c r="B40872" s="294"/>
      <c r="C40872" s="294"/>
      <c r="D40872" s="294"/>
      <c r="E40872" s="294"/>
      <c r="F40872" s="294"/>
    </row>
    <row r="40873">
      <c r="A40873" s="294" t="s">
        <v>21652</v>
      </c>
      <c r="B40873" s="294"/>
      <c r="C40873" s="294"/>
      <c r="D40873" s="294"/>
      <c r="E40873" s="294"/>
      <c r="F40873" s="294"/>
    </row>
    <row r="40874">
      <c r="A40874" s="294" t="s">
        <v>21653</v>
      </c>
      <c r="B40874" s="294"/>
      <c r="C40874" s="294"/>
      <c r="D40874" s="294"/>
      <c r="E40874" s="294"/>
      <c r="F40874" s="294"/>
    </row>
    <row r="40875">
      <c r="A40875" s="294" t="s">
        <v>21654</v>
      </c>
      <c r="B40875" s="294"/>
      <c r="C40875" s="294"/>
      <c r="D40875" s="294"/>
      <c r="E40875" s="294"/>
      <c r="F40875" s="294"/>
    </row>
    <row r="40876">
      <c r="A40876" s="294"/>
      <c r="B40876" s="294"/>
      <c r="C40876" s="294"/>
      <c r="D40876" s="294"/>
      <c r="E40876" s="294"/>
      <c r="F40876" s="294"/>
    </row>
    <row r="40877">
      <c r="A40877" s="294" t="s">
        <v>21407</v>
      </c>
      <c r="B40877" s="294"/>
      <c r="C40877" s="294"/>
      <c r="D40877" s="294"/>
      <c r="E40877" s="294"/>
      <c r="F40877" s="294"/>
    </row>
    <row r="40878">
      <c r="A40878" s="294"/>
      <c r="B40878" s="294"/>
      <c r="C40878" s="294"/>
      <c r="D40878" s="294"/>
      <c r="E40878" s="294"/>
      <c r="F40878" s="294"/>
    </row>
    <row r="40879">
      <c r="A40879" s="294" t="s">
        <v>21655</v>
      </c>
      <c r="B40879" s="294"/>
      <c r="C40879" s="294"/>
      <c r="D40879" s="294"/>
      <c r="E40879" s="294"/>
      <c r="F40879" s="294"/>
    </row>
    <row r="40880">
      <c r="A40880" s="294" t="str">
        <f>-Abdomen: Mild distension, tenderness in epigastrium, gurgling sounds</f>
        <v>#ERROR!</v>
      </c>
      <c r="B40880" s="294"/>
      <c r="C40880" s="294"/>
      <c r="D40880" s="294"/>
      <c r="E40880" s="294"/>
      <c r="F40880" s="294"/>
    </row>
    <row r="40881">
      <c r="A40881" s="294" t="str">
        <f>ARRAY_CONSTRAIN(ARRAYFORMULA(-Bowel sounds: Reduced or sluggish peristalsis), 1, 1)</f>
        <v>#ERROR!</v>
      </c>
      <c r="B40881" s="294"/>
      <c r="C40881" s="294"/>
      <c r="D40881" s="294"/>
      <c r="E40881" s="294"/>
      <c r="F40881" s="294"/>
    </row>
    <row r="40882">
      <c r="A40882" s="294" t="str">
        <f>ARRAY_CONSTRAIN(ARRAYFORMULA(-Appetite: Markedly Reduced), 1, 1)</f>
        <v>#ERROR!</v>
      </c>
      <c r="B40882" s="294"/>
      <c r="C40882" s="294"/>
      <c r="D40882" s="294"/>
      <c r="E40882" s="294"/>
      <c r="F40882" s="294"/>
    </row>
    <row r="40883">
      <c r="A40883" s="294" t="str">
        <f>-Nausea, bloating, belching are common complaints</f>
        <v>#ERROR!</v>
      </c>
      <c r="B40883" s="294"/>
      <c r="C40883" s="294"/>
      <c r="D40883" s="294"/>
      <c r="E40883" s="294"/>
      <c r="F40883" s="294"/>
    </row>
    <row r="40884">
      <c r="A40884" s="294" t="str">
        <f>ARRAY_CONSTRAIN(ARRAYFORMULA(-Constipation or irregular Bowel habits), 1, 1)</f>
        <v>#ERROR!</v>
      </c>
      <c r="B40884" s="294"/>
      <c r="C40884" s="294"/>
      <c r="D40884" s="294"/>
      <c r="E40884" s="294"/>
      <c r="F40884" s="294"/>
    </row>
    <row r="40885">
      <c r="A40885" s="294" t="s">
        <v>21656</v>
      </c>
      <c r="B40885" s="294"/>
      <c r="C40885" s="294"/>
      <c r="D40885" s="294"/>
      <c r="E40885" s="294"/>
      <c r="F40885" s="294"/>
    </row>
    <row r="40886">
      <c r="A40886" s="294" t="str">
        <f>-Lethargy, drowsiness, mental fog</f>
        <v>#ERROR!</v>
      </c>
      <c r="B40886" s="294"/>
      <c r="C40886" s="294"/>
      <c r="D40886" s="294"/>
      <c r="E40886" s="294"/>
      <c r="F40886" s="294"/>
    </row>
    <row r="40887">
      <c r="A40887" s="294" t="str">
        <f>ARRAY_CONSTRAIN(ARRAYFORMULA(-Reduced alertness and dullness due to toxic accumulation), 1, 1)</f>
        <v>#ERROR!</v>
      </c>
      <c r="B40887" s="294"/>
      <c r="C40887" s="294"/>
      <c r="D40887" s="294"/>
      <c r="E40887" s="294"/>
      <c r="F40887" s="294"/>
    </row>
    <row r="40888">
      <c r="A40888" s="294" t="s">
        <v>21657</v>
      </c>
      <c r="B40888" s="294"/>
      <c r="C40888" s="294"/>
      <c r="D40888" s="294"/>
      <c r="E40888" s="294"/>
      <c r="F40888" s="294"/>
    </row>
    <row r="40889">
      <c r="A40889" s="294" t="str">
        <f>ARRAY_CONSTRAIN(ARRAYFORMULA(-No major findings unless chronic and systemic involvement), 1, 1)</f>
        <v>#ERROR!</v>
      </c>
      <c r="B40889" s="294"/>
      <c r="C40889" s="294"/>
      <c r="D40889" s="294"/>
      <c r="E40889" s="294"/>
      <c r="F40889" s="294"/>
    </row>
    <row r="40890">
      <c r="A40890" s="294"/>
      <c r="B40890" s="294"/>
      <c r="C40890" s="294"/>
      <c r="D40890" s="294"/>
      <c r="E40890" s="294"/>
      <c r="F40890" s="294"/>
    </row>
    <row r="40891">
      <c r="A40891" s="294" t="s">
        <v>21658</v>
      </c>
      <c r="B40891" s="294"/>
      <c r="C40891" s="294"/>
      <c r="D40891" s="294"/>
      <c r="E40891" s="294"/>
      <c r="F40891" s="294"/>
    </row>
    <row r="40892">
      <c r="A40892" s="294"/>
      <c r="B40892" s="294"/>
      <c r="C40892" s="294"/>
      <c r="D40892" s="294"/>
      <c r="E40892" s="294"/>
      <c r="F40892" s="294"/>
    </row>
    <row r="40893">
      <c r="A40893" s="294" t="s">
        <v>21659</v>
      </c>
      <c r="B40893" s="294"/>
      <c r="C40893" s="294"/>
      <c r="D40893" s="294"/>
      <c r="E40893" s="294"/>
      <c r="F40893" s="294"/>
    </row>
    <row r="40894">
      <c r="A40894" s="294" t="s">
        <v>21660</v>
      </c>
      <c r="B40894" s="294"/>
      <c r="C40894" s="294"/>
      <c r="D40894" s="294"/>
      <c r="E40894" s="294"/>
      <c r="F40894" s="294"/>
    </row>
    <row r="40895">
      <c r="A40895" s="294" t="s">
        <v>21661</v>
      </c>
      <c r="B40895" s="294"/>
      <c r="C40895" s="294"/>
      <c r="D40895" s="294"/>
      <c r="E40895" s="294"/>
      <c r="F40895" s="294"/>
    </row>
    <row r="40896">
      <c r="A40896" s="294" t="s">
        <v>21662</v>
      </c>
      <c r="B40896" s="294"/>
      <c r="C40896" s="294"/>
      <c r="D40896" s="294"/>
      <c r="E40896" s="294"/>
      <c r="F40896" s="294"/>
    </row>
    <row r="40897">
      <c r="A40897" s="294" t="s">
        <v>21663</v>
      </c>
      <c r="B40897" s="294"/>
      <c r="C40897" s="294"/>
      <c r="D40897" s="294"/>
      <c r="E40897" s="294"/>
      <c r="F40897" s="294"/>
    </row>
    <row r="40898">
      <c r="A40898" s="294" t="s">
        <v>21664</v>
      </c>
      <c r="B40898" s="294"/>
      <c r="C40898" s="294"/>
      <c r="D40898" s="294"/>
      <c r="E40898" s="294"/>
      <c r="F40898" s="294"/>
    </row>
    <row r="40899">
      <c r="A40899" s="294" t="s">
        <v>21665</v>
      </c>
      <c r="B40899" s="294"/>
      <c r="C40899" s="294"/>
      <c r="D40899" s="294"/>
      <c r="E40899" s="294"/>
      <c r="F40899" s="294"/>
    </row>
    <row r="40900">
      <c r="A40900" s="294" t="s">
        <v>21666</v>
      </c>
      <c r="B40900" s="294"/>
      <c r="C40900" s="294"/>
      <c r="D40900" s="294"/>
      <c r="E40900" s="294"/>
      <c r="F40900" s="294"/>
    </row>
    <row r="40901">
      <c r="A40901" s="294" t="s">
        <v>21667</v>
      </c>
      <c r="B40901" s="294"/>
      <c r="C40901" s="294"/>
      <c r="D40901" s="294"/>
      <c r="E40901" s="294"/>
      <c r="F40901" s="294"/>
    </row>
    <row r="40902">
      <c r="A40902" s="294" t="s">
        <v>21668</v>
      </c>
      <c r="B40902" s="294"/>
      <c r="C40902" s="294"/>
      <c r="D40902" s="294"/>
      <c r="E40902" s="294"/>
      <c r="F40902" s="294"/>
    </row>
    <row r="40903">
      <c r="A40903" s="294" t="s">
        <v>21669</v>
      </c>
      <c r="B40903" s="294"/>
      <c r="C40903" s="294"/>
      <c r="D40903" s="294"/>
      <c r="E40903" s="294"/>
      <c r="F40903" s="294"/>
    </row>
    <row r="40904">
      <c r="A40904" s="294" t="s">
        <v>21670</v>
      </c>
      <c r="B40904" s="294"/>
      <c r="C40904" s="294"/>
      <c r="D40904" s="294"/>
      <c r="E40904" s="294"/>
      <c r="F40904" s="294"/>
    </row>
    <row r="40905">
      <c r="A40905" s="294"/>
      <c r="B40905" s="294"/>
      <c r="C40905" s="294"/>
      <c r="D40905" s="294"/>
      <c r="E40905" s="294"/>
      <c r="F40905" s="294"/>
    </row>
    <row r="40906">
      <c r="A40906" s="294"/>
      <c r="B40906" s="294"/>
      <c r="C40906" s="294"/>
      <c r="D40906" s="294"/>
      <c r="E40906" s="294"/>
      <c r="F40906" s="294"/>
    </row>
    <row r="40907">
      <c r="A40907" s="294" t="s">
        <v>21315</v>
      </c>
      <c r="B40907" s="294"/>
      <c r="C40907" s="294"/>
      <c r="D40907" s="294"/>
      <c r="E40907" s="294"/>
      <c r="F40907" s="294"/>
    </row>
    <row r="40908">
      <c r="A40908" s="294" t="s">
        <v>21673</v>
      </c>
      <c r="B40908" s="294"/>
      <c r="C40908" s="294"/>
      <c r="D40908" s="294"/>
      <c r="E40908" s="294"/>
      <c r="F40908" s="294"/>
    </row>
    <row r="40909">
      <c r="A40909" s="294"/>
      <c r="B40909" s="294"/>
      <c r="C40909" s="294"/>
      <c r="D40909" s="294"/>
      <c r="E40909" s="294"/>
      <c r="F40909" s="294"/>
    </row>
    <row r="40910">
      <c r="A40910" s="294" t="s">
        <v>21674</v>
      </c>
      <c r="B40910" s="294"/>
      <c r="C40910" s="294"/>
      <c r="D40910" s="294"/>
      <c r="E40910" s="294"/>
      <c r="F40910" s="294"/>
    </row>
    <row r="40911">
      <c r="A40911" s="294" t="s">
        <v>21675</v>
      </c>
      <c r="B40911" s="294"/>
      <c r="C40911" s="294"/>
      <c r="D40911" s="294"/>
      <c r="E40911" s="294"/>
      <c r="F40911" s="294"/>
    </row>
    <row r="40912">
      <c r="A40912" s="294" t="s">
        <v>21676</v>
      </c>
      <c r="B40912" s="294"/>
      <c r="C40912" s="294"/>
      <c r="D40912" s="294"/>
      <c r="E40912" s="294"/>
      <c r="F40912" s="294"/>
    </row>
    <row r="40913">
      <c r="A40913" s="294" t="s">
        <v>21677</v>
      </c>
      <c r="B40913" s="294"/>
      <c r="C40913" s="294"/>
      <c r="D40913" s="294"/>
      <c r="E40913" s="294"/>
      <c r="F40913" s="294"/>
    </row>
    <row r="40914">
      <c r="A40914" s="294" t="s">
        <v>21678</v>
      </c>
      <c r="B40914" s="294"/>
      <c r="C40914" s="294"/>
      <c r="D40914" s="294"/>
      <c r="E40914" s="294"/>
      <c r="F40914" s="294"/>
    </row>
    <row r="40915">
      <c r="A40915" s="294" t="s">
        <v>21679</v>
      </c>
      <c r="B40915" s="294"/>
      <c r="C40915" s="294"/>
      <c r="D40915" s="294"/>
      <c r="E40915" s="294"/>
      <c r="F40915" s="294"/>
    </row>
    <row r="40916">
      <c r="A40916" s="294" t="s">
        <v>21680</v>
      </c>
      <c r="B40916" s="294"/>
      <c r="C40916" s="294"/>
      <c r="D40916" s="294"/>
      <c r="E40916" s="294"/>
      <c r="F40916" s="294"/>
    </row>
    <row r="40917">
      <c r="A40917" s="294" t="s">
        <v>21681</v>
      </c>
      <c r="B40917" s="294"/>
      <c r="C40917" s="294"/>
      <c r="D40917" s="294"/>
      <c r="E40917" s="294"/>
      <c r="F40917" s="294"/>
    </row>
    <row r="40918">
      <c r="A40918" s="294"/>
      <c r="B40918" s="294" t="s">
        <v>21682</v>
      </c>
      <c r="C40918" s="294"/>
      <c r="D40918" s="294"/>
      <c r="E40918" s="294"/>
      <c r="F40918" s="294"/>
    </row>
    <row r="40919">
      <c r="A40919" s="294" t="s">
        <v>21683</v>
      </c>
      <c r="B40919" s="294"/>
      <c r="C40919" s="294"/>
      <c r="D40919" s="294"/>
      <c r="E40919" s="294"/>
      <c r="F40919" s="294"/>
    </row>
    <row r="40920">
      <c r="A40920" s="294" t="s">
        <v>21684</v>
      </c>
      <c r="B40920" s="294"/>
      <c r="C40920" s="294"/>
      <c r="D40920" s="294"/>
      <c r="E40920" s="294"/>
      <c r="F40920" s="294"/>
    </row>
    <row r="40921">
      <c r="A40921" s="294"/>
      <c r="B40921" s="294"/>
      <c r="C40921" s="294"/>
      <c r="D40921" s="294"/>
      <c r="E40921" s="294"/>
      <c r="F40921" s="294"/>
    </row>
    <row r="40922">
      <c r="A40922" s="294" t="s">
        <v>41927</v>
      </c>
      <c r="B40922" s="294"/>
      <c r="C40922" s="294"/>
      <c r="D40922" s="294"/>
      <c r="E40922" s="294"/>
      <c r="F40922" s="294"/>
    </row>
    <row r="40923">
      <c r="A40923" s="294" t="s">
        <v>45728</v>
      </c>
      <c r="B40923" s="294"/>
      <c r="C40923" s="294"/>
      <c r="D40923" s="294"/>
      <c r="E40923" s="294"/>
      <c r="F40923" s="294"/>
    </row>
    <row r="40924">
      <c r="A40924" s="294" t="s">
        <v>21672</v>
      </c>
      <c r="B40924" s="294"/>
      <c r="C40924" s="294"/>
      <c r="D40924" s="294"/>
      <c r="E40924" s="294"/>
      <c r="F40924" s="294"/>
    </row>
    <row r="40925">
      <c r="A40925" s="294" t="s">
        <v>45727</v>
      </c>
      <c r="B40925" s="294"/>
      <c r="C40925" s="294"/>
      <c r="D40925" s="294"/>
      <c r="E40925" s="294"/>
      <c r="F40925" s="294"/>
    </row>
    <row r="40926">
      <c r="A40926" s="294"/>
      <c r="B40926" s="294"/>
      <c r="C40926" s="294"/>
      <c r="D40926" s="294"/>
      <c r="E40926" s="294"/>
      <c r="F40926" s="294"/>
    </row>
    <row r="40927">
      <c r="A40927" s="294" t="s">
        <v>21685</v>
      </c>
      <c r="B40927" s="294"/>
      <c r="C40927" s="294"/>
      <c r="D40927" s="294"/>
      <c r="E40927" s="294"/>
      <c r="F40927" s="294"/>
    </row>
    <row r="40928">
      <c r="A40928" s="294"/>
      <c r="B40928" s="294"/>
      <c r="C40928" s="294"/>
      <c r="D40928" s="294"/>
      <c r="E40928" s="294"/>
      <c r="F40928" s="294"/>
    </row>
    <row r="40929">
      <c r="A40929" s="294" t="s">
        <v>45729</v>
      </c>
      <c r="B40929" s="294"/>
      <c r="C40929" s="294"/>
      <c r="D40929" s="294"/>
      <c r="E40929" s="294"/>
      <c r="F40929" s="294"/>
    </row>
    <row r="40930">
      <c r="A40930" s="294" t="s">
        <v>21687</v>
      </c>
      <c r="B40930" s="294"/>
      <c r="C40930" s="294"/>
      <c r="D40930" s="294"/>
      <c r="E40930" s="294"/>
      <c r="F40930" s="294"/>
    </row>
    <row r="40931">
      <c r="A40931" s="294" t="s">
        <v>45730</v>
      </c>
      <c r="B40931" s="294"/>
      <c r="C40931" s="294"/>
      <c r="D40931" s="294"/>
      <c r="E40931" s="294"/>
      <c r="F40931" s="294"/>
    </row>
    <row r="40932">
      <c r="A40932" s="294" t="s">
        <v>45731</v>
      </c>
      <c r="B40932" s="294"/>
      <c r="C40932" s="294"/>
      <c r="D40932" s="294"/>
      <c r="E40932" s="294"/>
      <c r="F40932" s="294"/>
    </row>
    <row r="40933">
      <c r="A40933" s="294" t="s">
        <v>21689</v>
      </c>
      <c r="B40933" s="294"/>
      <c r="C40933" s="294"/>
      <c r="D40933" s="294"/>
      <c r="E40933" s="294"/>
      <c r="F40933" s="294"/>
    </row>
    <row r="40934">
      <c r="A40934" s="294" t="s">
        <v>21690</v>
      </c>
      <c r="B40934" s="294"/>
      <c r="C40934" s="294"/>
      <c r="D40934" s="294"/>
      <c r="E40934" s="294"/>
      <c r="F40934" s="294"/>
    </row>
    <row r="40935">
      <c r="A40935" s="294" t="s">
        <v>45732</v>
      </c>
      <c r="B40935" s="294"/>
      <c r="C40935" s="294"/>
      <c r="D40935" s="294"/>
      <c r="E40935" s="294"/>
      <c r="F40935" s="294"/>
    </row>
    <row r="40936">
      <c r="A40936" s="294" t="s">
        <v>45733</v>
      </c>
      <c r="B40936" s="294"/>
      <c r="C40936" s="294"/>
      <c r="D40936" s="294"/>
      <c r="E40936" s="294"/>
      <c r="F40936" s="294"/>
    </row>
    <row r="40937">
      <c r="A40937" s="294"/>
      <c r="B40937" s="294"/>
      <c r="C40937" s="294"/>
      <c r="D40937" s="294"/>
      <c r="E40937" s="294"/>
      <c r="F40937" s="294"/>
    </row>
    <row r="40938">
      <c r="A40938" s="294" t="s">
        <v>21692</v>
      </c>
      <c r="B40938" s="294"/>
      <c r="C40938" s="294"/>
      <c r="D40938" s="294"/>
      <c r="E40938" s="294"/>
      <c r="F40938" s="294"/>
    </row>
    <row r="40939">
      <c r="A40939" s="294"/>
      <c r="B40939" s="294"/>
      <c r="C40939" s="294"/>
      <c r="D40939" s="294"/>
      <c r="E40939" s="294"/>
      <c r="F40939" s="294"/>
    </row>
    <row r="40940">
      <c r="A40940" s="294" t="s">
        <v>21693</v>
      </c>
      <c r="B40940" s="294"/>
      <c r="C40940" s="294"/>
      <c r="D40940" s="294"/>
      <c r="E40940" s="294"/>
      <c r="F40940" s="294"/>
    </row>
    <row r="40941">
      <c r="A40941" s="294" t="s">
        <v>21694</v>
      </c>
      <c r="B40941" s="294"/>
      <c r="C40941" s="294"/>
      <c r="D40941" s="294"/>
      <c r="E40941" s="294"/>
      <c r="F40941" s="294"/>
    </row>
    <row r="40942">
      <c r="A40942" s="294" t="s">
        <v>21695</v>
      </c>
      <c r="B40942" s="294"/>
      <c r="C40942" s="294"/>
      <c r="D40942" s="294"/>
      <c r="E40942" s="294"/>
      <c r="F40942" s="294"/>
    </row>
    <row r="40943">
      <c r="A40943" s="294" t="s">
        <v>21696</v>
      </c>
      <c r="B40943" s="294"/>
      <c r="C40943" s="294"/>
      <c r="D40943" s="294"/>
      <c r="E40943" s="294"/>
      <c r="F40943" s="294"/>
    </row>
    <row r="40944">
      <c r="A40944" s="294" t="s">
        <v>21697</v>
      </c>
      <c r="B40944" s="294"/>
      <c r="C40944" s="294"/>
      <c r="D40944" s="294"/>
      <c r="E40944" s="294"/>
      <c r="F40944" s="294"/>
    </row>
    <row r="40945">
      <c r="A40945" s="294"/>
      <c r="B40945" s="294"/>
      <c r="C40945" s="294"/>
      <c r="D40945" s="294"/>
      <c r="E40945" s="294"/>
      <c r="F40945" s="294"/>
    </row>
    <row r="40946">
      <c r="A40946" s="294" t="s">
        <v>21698</v>
      </c>
      <c r="B40946" s="294"/>
      <c r="C40946" s="294"/>
      <c r="D40946" s="294"/>
      <c r="E40946" s="294"/>
      <c r="F40946" s="294"/>
    </row>
    <row r="40947">
      <c r="A40947" s="294"/>
      <c r="B40947" s="294"/>
      <c r="C40947" s="294"/>
      <c r="D40947" s="294"/>
      <c r="E40947" s="294"/>
      <c r="F40947" s="294"/>
    </row>
    <row r="40948">
      <c r="A40948" s="294" t="s">
        <v>21699</v>
      </c>
      <c r="B40948" s="294"/>
      <c r="C40948" s="294"/>
      <c r="D40948" s="294"/>
      <c r="E40948" s="294"/>
      <c r="F40948" s="294"/>
    </row>
    <row r="40949">
      <c r="A40949" s="294" t="s">
        <v>21700</v>
      </c>
      <c r="B40949" s="294"/>
      <c r="C40949" s="294"/>
      <c r="D40949" s="294"/>
      <c r="E40949" s="294"/>
      <c r="F40949" s="294"/>
    </row>
    <row r="40950">
      <c r="A40950" s="294" t="s">
        <v>21701</v>
      </c>
      <c r="B40950" s="294"/>
      <c r="C40950" s="294"/>
      <c r="D40950" s="294"/>
      <c r="E40950" s="294"/>
      <c r="F40950" s="294"/>
    </row>
    <row r="40951">
      <c r="A40951" s="294" t="s">
        <v>21702</v>
      </c>
      <c r="B40951" s="294"/>
      <c r="C40951" s="294"/>
      <c r="D40951" s="294"/>
      <c r="E40951" s="294"/>
      <c r="F40951" s="294"/>
    </row>
    <row r="40952">
      <c r="A40952" s="294"/>
      <c r="B40952" s="294"/>
      <c r="C40952" s="294"/>
      <c r="D40952" s="294"/>
      <c r="E40952" s="294"/>
      <c r="F40952" s="294"/>
    </row>
    <row r="40953">
      <c r="A40953" s="294" t="s">
        <v>22578</v>
      </c>
      <c r="B40953" s="294"/>
      <c r="C40953" s="294"/>
      <c r="D40953" s="294"/>
      <c r="E40953" s="294"/>
      <c r="F40953" s="294"/>
    </row>
    <row r="40954">
      <c r="A40954" s="294" t="s">
        <v>25231</v>
      </c>
      <c r="B40954" s="294"/>
      <c r="C40954" s="294"/>
      <c r="D40954" s="294"/>
      <c r="E40954" s="294"/>
      <c r="F40954" s="294"/>
    </row>
    <row r="40955">
      <c r="A40955" s="294"/>
      <c r="B40955" s="294"/>
      <c r="C40955" s="294"/>
      <c r="D40955" s="294"/>
      <c r="E40955" s="294"/>
      <c r="F40955" s="294"/>
    </row>
    <row r="40956">
      <c r="A40956" s="294" t="s">
        <v>21704</v>
      </c>
      <c r="B40956" s="294"/>
      <c r="C40956" s="294"/>
      <c r="D40956" s="294"/>
      <c r="E40956" s="294"/>
      <c r="F40956" s="294"/>
    </row>
    <row r="40957">
      <c r="A40957" s="294" t="s">
        <v>21705</v>
      </c>
      <c r="B40957" s="294"/>
      <c r="C40957" s="294"/>
      <c r="D40957" s="294"/>
      <c r="E40957" s="294"/>
      <c r="F40957" s="294"/>
    </row>
    <row r="40958">
      <c r="A40958" s="294" t="s">
        <v>21706</v>
      </c>
      <c r="B40958" s="294"/>
      <c r="C40958" s="294"/>
      <c r="D40958" s="294"/>
      <c r="E40958" s="294"/>
      <c r="F40958" s="294"/>
    </row>
    <row r="40959">
      <c r="A40959" s="294" t="s">
        <v>21707</v>
      </c>
      <c r="B40959" s="294"/>
      <c r="C40959" s="294"/>
      <c r="D40959" s="294"/>
      <c r="E40959" s="294"/>
      <c r="F40959" s="294"/>
    </row>
    <row r="40960">
      <c r="A40960" s="294"/>
      <c r="B40960" s="294"/>
      <c r="C40960" s="294"/>
      <c r="D40960" s="294"/>
      <c r="E40960" s="294"/>
      <c r="F40960" s="294"/>
    </row>
    <row r="40961">
      <c r="A40961" s="294"/>
      <c r="B40961" s="294"/>
      <c r="C40961" s="294"/>
      <c r="D40961" s="294"/>
      <c r="E40961" s="294"/>
      <c r="F40961" s="294"/>
    </row>
    <row r="40962">
      <c r="A40962" s="294" t="s">
        <v>21708</v>
      </c>
      <c r="B40962" s="294"/>
      <c r="C40962" s="294"/>
      <c r="D40962" s="294"/>
      <c r="E40962" s="294"/>
      <c r="F40962" s="294"/>
    </row>
    <row r="40963">
      <c r="A40963" s="294"/>
      <c r="B40963" s="294"/>
      <c r="C40963" s="294"/>
      <c r="D40963" s="294"/>
      <c r="E40963" s="294"/>
      <c r="F40963" s="294"/>
    </row>
    <row r="40964">
      <c r="A40964" s="294" t="s">
        <v>21709</v>
      </c>
      <c r="B40964" s="294"/>
      <c r="C40964" s="294"/>
      <c r="D40964" s="294"/>
      <c r="E40964" s="294"/>
      <c r="F40964" s="294"/>
    </row>
    <row r="40965">
      <c r="A40965" s="294" t="s">
        <v>21710</v>
      </c>
      <c r="B40965" s="294"/>
      <c r="C40965" s="294"/>
      <c r="D40965" s="294"/>
      <c r="E40965" s="294"/>
      <c r="F40965" s="294"/>
    </row>
    <row r="40966">
      <c r="A40966" s="294" t="s">
        <v>21711</v>
      </c>
      <c r="B40966" s="294"/>
      <c r="C40966" s="294"/>
      <c r="D40966" s="294"/>
      <c r="E40966" s="294"/>
      <c r="F40966" s="294"/>
    </row>
    <row r="40967">
      <c r="A40967" s="294" t="s">
        <v>21712</v>
      </c>
      <c r="B40967" s="294"/>
      <c r="C40967" s="294"/>
      <c r="D40967" s="294"/>
      <c r="E40967" s="294"/>
      <c r="F40967" s="294"/>
    </row>
    <row r="40968">
      <c r="A40968" s="294" t="s">
        <v>21713</v>
      </c>
      <c r="B40968" s="294"/>
      <c r="C40968" s="294"/>
      <c r="D40968" s="294"/>
      <c r="E40968" s="294"/>
      <c r="F40968" s="294"/>
    </row>
    <row r="40969">
      <c r="A40969" s="294" t="s">
        <v>21714</v>
      </c>
      <c r="B40969" s="294"/>
      <c r="C40969" s="294"/>
      <c r="D40969" s="294"/>
      <c r="E40969" s="294"/>
      <c r="F40969" s="294"/>
    </row>
    <row r="40970">
      <c r="A40970" s="294" t="s">
        <v>21715</v>
      </c>
      <c r="B40970" s="294"/>
      <c r="C40970" s="294"/>
      <c r="D40970" s="294"/>
      <c r="E40970" s="294"/>
      <c r="F40970" s="294"/>
    </row>
    <row r="40971">
      <c r="A40971" s="294" t="s">
        <v>21716</v>
      </c>
      <c r="B40971" s="294"/>
      <c r="C40971" s="294"/>
      <c r="D40971" s="294"/>
      <c r="E40971" s="294"/>
      <c r="F40971" s="294"/>
    </row>
    <row r="40972">
      <c r="A40972" s="294" t="s">
        <v>21717</v>
      </c>
      <c r="B40972" s="294"/>
      <c r="C40972" s="294"/>
      <c r="D40972" s="294"/>
      <c r="E40972" s="294"/>
      <c r="F40972" s="294"/>
    </row>
    <row r="40973">
      <c r="A40973" s="294" t="s">
        <v>21718</v>
      </c>
      <c r="B40973" s="294"/>
      <c r="C40973" s="294"/>
      <c r="D40973" s="294"/>
      <c r="E40973" s="294"/>
      <c r="F40973" s="294"/>
    </row>
    <row r="40974">
      <c r="A40974" s="294" t="s">
        <v>21719</v>
      </c>
      <c r="B40974" s="294"/>
      <c r="C40974" s="294"/>
      <c r="D40974" s="294"/>
      <c r="E40974" s="294"/>
      <c r="F40974" s="294"/>
    </row>
    <row r="40975">
      <c r="A40975" s="294" t="s">
        <v>21720</v>
      </c>
      <c r="B40975" s="294"/>
      <c r="C40975" s="294"/>
      <c r="D40975" s="294"/>
      <c r="E40975" s="294"/>
      <c r="F40975" s="294"/>
    </row>
    <row r="40976">
      <c r="A40976" s="294" t="s">
        <v>21721</v>
      </c>
      <c r="B40976" s="294"/>
      <c r="C40976" s="294"/>
      <c r="D40976" s="294"/>
      <c r="E40976" s="294"/>
      <c r="F40976" s="294"/>
    </row>
    <row r="40977">
      <c r="A40977" s="294"/>
      <c r="B40977" s="294"/>
      <c r="C40977" s="294"/>
      <c r="D40977" s="294"/>
      <c r="E40977" s="294"/>
      <c r="F40977" s="294"/>
    </row>
    <row r="40978">
      <c r="A40978" s="294" t="s">
        <v>41927</v>
      </c>
      <c r="B40978" s="294"/>
      <c r="C40978" s="294"/>
      <c r="D40978" s="294"/>
      <c r="E40978" s="294"/>
      <c r="F40978" s="294"/>
    </row>
    <row r="40979">
      <c r="A40979" s="294" t="s">
        <v>45734</v>
      </c>
      <c r="B40979" s="294"/>
      <c r="C40979" s="294"/>
      <c r="D40979" s="294"/>
      <c r="E40979" s="294"/>
      <c r="F40979" s="294"/>
    </row>
    <row r="40980">
      <c r="A40980" s="294" t="s">
        <v>21618</v>
      </c>
      <c r="B40980" s="294"/>
      <c r="C40980" s="294"/>
      <c r="D40980" s="294"/>
      <c r="E40980" s="294"/>
      <c r="F40980" s="294"/>
    </row>
    <row r="40981">
      <c r="A40981" s="294" t="s">
        <v>45735</v>
      </c>
      <c r="B40981" s="294"/>
      <c r="C40981" s="294"/>
      <c r="D40981" s="294"/>
      <c r="E40981" s="294"/>
      <c r="F40981" s="294"/>
    </row>
    <row r="40982">
      <c r="A40982" s="294"/>
      <c r="B40982" s="294"/>
      <c r="C40982" s="294"/>
      <c r="D40982" s="294"/>
      <c r="E40982" s="294"/>
      <c r="F40982" s="294"/>
    </row>
    <row r="40983">
      <c r="A40983" s="294"/>
      <c r="B40983" s="294"/>
      <c r="C40983" s="294"/>
      <c r="D40983" s="294"/>
      <c r="E40983" s="294"/>
      <c r="F40983" s="294"/>
    </row>
    <row r="40984">
      <c r="A40984" s="294" t="s">
        <v>22512</v>
      </c>
      <c r="B40984" s="294"/>
      <c r="C40984" s="294"/>
      <c r="D40984" s="294"/>
      <c r="E40984" s="294"/>
      <c r="F40984" s="294"/>
    </row>
    <row r="40985">
      <c r="A40985" s="294" t="s">
        <v>23928</v>
      </c>
      <c r="B40985" s="294"/>
      <c r="C40985" s="294"/>
      <c r="D40985" s="294"/>
      <c r="E40985" s="294"/>
      <c r="F40985" s="294"/>
    </row>
    <row r="40986">
      <c r="A40986" s="294"/>
      <c r="B40986" s="294"/>
      <c r="C40986" s="294"/>
      <c r="D40986" s="294"/>
      <c r="E40986" s="294"/>
      <c r="F40986" s="294"/>
    </row>
    <row r="40987">
      <c r="A40987" s="294" t="s">
        <v>45736</v>
      </c>
      <c r="B40987" s="294"/>
      <c r="C40987" s="294"/>
      <c r="D40987" s="294"/>
      <c r="E40987" s="294"/>
      <c r="F40987" s="294"/>
    </row>
    <row r="40988">
      <c r="A40988" s="294" t="s">
        <v>23930</v>
      </c>
      <c r="B40988" s="294"/>
      <c r="C40988" s="294"/>
      <c r="D40988" s="294"/>
      <c r="E40988" s="294"/>
      <c r="F40988" s="294"/>
    </row>
    <row r="40989">
      <c r="A40989" s="294" t="s">
        <v>23931</v>
      </c>
      <c r="B40989" s="294"/>
      <c r="C40989" s="294"/>
      <c r="D40989" s="294"/>
      <c r="E40989" s="294"/>
      <c r="F40989" s="294"/>
    </row>
    <row r="40990">
      <c r="A40990" s="294" t="s">
        <v>23932</v>
      </c>
      <c r="B40990" s="294"/>
      <c r="C40990" s="294"/>
      <c r="D40990" s="294"/>
      <c r="E40990" s="294"/>
      <c r="F40990" s="294"/>
    </row>
    <row r="40991">
      <c r="A40991" s="294" t="s">
        <v>45737</v>
      </c>
      <c r="B40991" s="294"/>
      <c r="C40991" s="294"/>
      <c r="D40991" s="294"/>
      <c r="E40991" s="294"/>
      <c r="F40991" s="294"/>
    </row>
    <row r="40992">
      <c r="A40992" s="294" t="s">
        <v>23934</v>
      </c>
      <c r="B40992" s="294"/>
      <c r="C40992" s="294"/>
      <c r="D40992" s="294"/>
      <c r="E40992" s="294"/>
      <c r="F40992" s="294"/>
    </row>
    <row r="40993">
      <c r="A40993" s="294" t="s">
        <v>23935</v>
      </c>
      <c r="B40993" s="294"/>
      <c r="C40993" s="294"/>
      <c r="D40993" s="294"/>
      <c r="E40993" s="294"/>
      <c r="F40993" s="294"/>
    </row>
    <row r="40994">
      <c r="A40994" s="294" t="s">
        <v>45738</v>
      </c>
      <c r="B40994" s="294"/>
      <c r="C40994" s="294"/>
      <c r="D40994" s="294"/>
      <c r="E40994" s="294"/>
      <c r="F40994" s="294"/>
    </row>
    <row r="40995">
      <c r="A40995" s="294"/>
      <c r="B40995" s="294"/>
      <c r="C40995" s="294"/>
      <c r="D40995" s="294"/>
      <c r="E40995" s="294"/>
      <c r="F40995" s="294"/>
    </row>
    <row r="40996">
      <c r="A40996" s="294"/>
      <c r="B40996" s="294"/>
      <c r="C40996" s="294"/>
      <c r="D40996" s="294"/>
      <c r="E40996" s="294"/>
      <c r="F40996" s="294"/>
    </row>
    <row r="40997">
      <c r="A40997" s="294" t="s">
        <v>23148</v>
      </c>
      <c r="B40997" s="294"/>
      <c r="C40997" s="294"/>
      <c r="D40997" s="294"/>
      <c r="E40997" s="294"/>
      <c r="F40997" s="294"/>
    </row>
    <row r="40998">
      <c r="A40998" s="294" t="s">
        <v>23937</v>
      </c>
      <c r="B40998" s="294"/>
      <c r="C40998" s="294"/>
      <c r="D40998" s="294"/>
      <c r="E40998" s="294"/>
      <c r="F40998" s="294"/>
    </row>
    <row r="40999">
      <c r="A40999" s="294"/>
      <c r="B40999" s="294"/>
      <c r="C40999" s="294"/>
      <c r="D40999" s="294"/>
      <c r="E40999" s="294"/>
      <c r="F40999" s="294"/>
    </row>
    <row r="41000">
      <c r="A41000" s="294" t="s">
        <v>23938</v>
      </c>
      <c r="B41000" s="294"/>
      <c r="C41000" s="294"/>
      <c r="D41000" s="294"/>
      <c r="E41000" s="294"/>
      <c r="F41000" s="294"/>
    </row>
    <row r="41001">
      <c r="A41001" s="294" t="s">
        <v>23939</v>
      </c>
      <c r="B41001" s="294"/>
      <c r="C41001" s="294"/>
      <c r="D41001" s="294"/>
      <c r="E41001" s="294"/>
      <c r="F41001" s="294"/>
    </row>
    <row r="41002">
      <c r="A41002" s="294" t="s">
        <v>23940</v>
      </c>
      <c r="B41002" s="294"/>
      <c r="C41002" s="294"/>
      <c r="D41002" s="294"/>
      <c r="E41002" s="294"/>
      <c r="F41002" s="294"/>
    </row>
    <row r="41003">
      <c r="A41003" s="294" t="s">
        <v>23941</v>
      </c>
      <c r="B41003" s="294"/>
      <c r="C41003" s="294"/>
      <c r="D41003" s="294"/>
      <c r="E41003" s="294"/>
      <c r="F41003" s="294"/>
    </row>
    <row r="41004">
      <c r="A41004" s="294" t="s">
        <v>23942</v>
      </c>
      <c r="B41004" s="294"/>
      <c r="C41004" s="294"/>
      <c r="D41004" s="294"/>
      <c r="E41004" s="294"/>
      <c r="F41004" s="294"/>
    </row>
    <row r="41005">
      <c r="A41005" s="294"/>
      <c r="B41005" s="294"/>
      <c r="C41005" s="294"/>
      <c r="D41005" s="294"/>
      <c r="E41005" s="294"/>
      <c r="F41005" s="294"/>
    </row>
    <row r="41006">
      <c r="A41006" s="294" t="s">
        <v>23943</v>
      </c>
      <c r="B41006" s="294"/>
      <c r="C41006" s="294"/>
      <c r="D41006" s="294"/>
      <c r="E41006" s="294"/>
      <c r="F41006" s="294"/>
    </row>
    <row r="41007">
      <c r="A41007" s="294" t="s">
        <v>23944</v>
      </c>
      <c r="B41007" s="294"/>
      <c r="C41007" s="294"/>
      <c r="D41007" s="294"/>
      <c r="E41007" s="294"/>
      <c r="F41007" s="294"/>
    </row>
    <row r="41008">
      <c r="A41008" s="294"/>
      <c r="B41008" s="294"/>
      <c r="C41008" s="294"/>
      <c r="D41008" s="294"/>
      <c r="E41008" s="294"/>
      <c r="F41008" s="294"/>
    </row>
    <row r="41009">
      <c r="A41009" s="294" t="s">
        <v>23945</v>
      </c>
      <c r="B41009" s="294"/>
      <c r="C41009" s="294"/>
      <c r="D41009" s="294"/>
      <c r="E41009" s="294"/>
      <c r="F41009" s="294"/>
    </row>
    <row r="41010">
      <c r="A41010" s="294" t="s">
        <v>23946</v>
      </c>
      <c r="B41010" s="294"/>
      <c r="C41010" s="294"/>
      <c r="D41010" s="294"/>
      <c r="E41010" s="294"/>
      <c r="F41010" s="294"/>
    </row>
    <row r="41011">
      <c r="A41011" s="294" t="s">
        <v>23947</v>
      </c>
      <c r="B41011" s="294"/>
      <c r="C41011" s="294"/>
      <c r="D41011" s="294"/>
      <c r="E41011" s="294"/>
      <c r="F41011" s="294"/>
    </row>
    <row r="41012">
      <c r="A41012" s="294" t="s">
        <v>23948</v>
      </c>
      <c r="B41012" s="294"/>
      <c r="C41012" s="294"/>
      <c r="D41012" s="294"/>
      <c r="E41012" s="294"/>
      <c r="F41012" s="294"/>
    </row>
    <row r="41013">
      <c r="A41013" s="294" t="s">
        <v>23949</v>
      </c>
      <c r="B41013" s="294"/>
      <c r="C41013" s="294"/>
      <c r="D41013" s="294"/>
      <c r="E41013" s="294"/>
      <c r="F41013" s="294"/>
    </row>
    <row r="41014">
      <c r="A41014" s="294" t="s">
        <v>23950</v>
      </c>
      <c r="B41014" s="294"/>
      <c r="C41014" s="294"/>
      <c r="D41014" s="294"/>
      <c r="E41014" s="294"/>
      <c r="F41014" s="294"/>
    </row>
    <row r="41015">
      <c r="A41015" s="294" t="s">
        <v>45739</v>
      </c>
      <c r="B41015" s="294"/>
      <c r="C41015" s="294"/>
      <c r="D41015" s="294"/>
      <c r="E41015" s="294"/>
      <c r="F41015" s="294"/>
    </row>
    <row r="41016">
      <c r="A41016" s="294"/>
      <c r="B41016" s="294"/>
      <c r="C41016" s="294"/>
      <c r="D41016" s="294"/>
      <c r="E41016" s="294"/>
      <c r="F41016" s="294"/>
    </row>
    <row r="41017">
      <c r="A41017" s="294" t="s">
        <v>23952</v>
      </c>
      <c r="B41017" s="294"/>
      <c r="C41017" s="294"/>
      <c r="D41017" s="294"/>
      <c r="E41017" s="294"/>
      <c r="F41017" s="294"/>
    </row>
    <row r="41018">
      <c r="A41018" s="294"/>
      <c r="B41018" s="294"/>
      <c r="C41018" s="294"/>
      <c r="D41018" s="294"/>
      <c r="E41018" s="294"/>
      <c r="F41018" s="294"/>
    </row>
    <row r="41019">
      <c r="A41019" s="294" t="s">
        <v>23953</v>
      </c>
      <c r="B41019" s="294"/>
      <c r="C41019" s="294"/>
      <c r="D41019" s="294"/>
      <c r="E41019" s="294"/>
      <c r="F41019" s="294"/>
    </row>
    <row r="41020">
      <c r="A41020" s="294" t="str">
        <f>ARRAY_CONSTRAIN(ARRAYFORMULA(-Pallor(Check for anemia)), 1, 1)</f>
        <v>#ERROR!</v>
      </c>
      <c r="B41020" s="294"/>
      <c r="C41020" s="294"/>
      <c r="D41020" s="294"/>
      <c r="E41020" s="294"/>
      <c r="F41020" s="294"/>
    </row>
    <row r="41021">
      <c r="A41021" s="294" t="s">
        <v>23954</v>
      </c>
      <c r="B41021" s="294"/>
      <c r="C41021" s="294"/>
      <c r="D41021" s="294"/>
      <c r="E41021" s="294"/>
      <c r="F41021" s="294"/>
    </row>
    <row r="41022">
      <c r="A41022" s="294" t="s">
        <v>23955</v>
      </c>
      <c r="B41022" s="294"/>
      <c r="C41022" s="294"/>
      <c r="D41022" s="294"/>
      <c r="E41022" s="294"/>
      <c r="F41022" s="294"/>
    </row>
    <row r="41023">
      <c r="A41023" s="294" t="s">
        <v>23956</v>
      </c>
      <c r="B41023" s="294"/>
      <c r="C41023" s="294"/>
      <c r="D41023" s="294"/>
      <c r="E41023" s="294"/>
      <c r="F41023" s="294"/>
    </row>
    <row r="41024">
      <c r="A41024" s="294" t="s">
        <v>23957</v>
      </c>
      <c r="B41024" s="294"/>
      <c r="C41024" s="294"/>
      <c r="D41024" s="294"/>
      <c r="E41024" s="294"/>
      <c r="F41024" s="294"/>
    </row>
    <row r="41025">
      <c r="A41025" s="294"/>
      <c r="B41025" s="294"/>
      <c r="C41025" s="294"/>
      <c r="D41025" s="294"/>
      <c r="E41025" s="294"/>
      <c r="F41025" s="294"/>
    </row>
    <row r="41026">
      <c r="A41026" s="294" t="s">
        <v>21760</v>
      </c>
      <c r="B41026" s="294"/>
      <c r="C41026" s="294"/>
      <c r="D41026" s="294"/>
      <c r="E41026" s="294"/>
      <c r="F41026" s="294"/>
    </row>
    <row r="41027">
      <c r="A41027" s="294"/>
      <c r="B41027" s="294"/>
      <c r="C41027" s="294"/>
      <c r="D41027" s="294"/>
      <c r="E41027" s="294"/>
      <c r="F41027" s="294"/>
    </row>
    <row r="41028">
      <c r="A41028" s="294" t="s">
        <v>23381</v>
      </c>
      <c r="B41028" s="294"/>
      <c r="C41028" s="294"/>
      <c r="D41028" s="294"/>
      <c r="E41028" s="294"/>
      <c r="F41028" s="294"/>
    </row>
    <row r="41029">
      <c r="A41029" s="294" t="s">
        <v>23958</v>
      </c>
      <c r="B41029" s="294"/>
      <c r="C41029" s="294"/>
      <c r="D41029" s="294"/>
      <c r="E41029" s="294"/>
      <c r="F41029" s="294"/>
    </row>
    <row r="41030">
      <c r="A41030" s="294" t="s">
        <v>23959</v>
      </c>
      <c r="B41030" s="294"/>
      <c r="C41030" s="294"/>
      <c r="D41030" s="294"/>
      <c r="E41030" s="294"/>
      <c r="F41030" s="294"/>
    </row>
    <row r="41031">
      <c r="A41031" s="294" t="s">
        <v>23960</v>
      </c>
      <c r="B41031" s="294"/>
      <c r="C41031" s="294"/>
      <c r="D41031" s="294"/>
      <c r="E41031" s="294"/>
      <c r="F41031" s="294"/>
    </row>
    <row r="41032">
      <c r="A41032" s="294" t="s">
        <v>23961</v>
      </c>
      <c r="B41032" s="294"/>
      <c r="C41032" s="294"/>
      <c r="D41032" s="294"/>
      <c r="E41032" s="294"/>
      <c r="F41032" s="294"/>
    </row>
    <row r="41033">
      <c r="A41033" s="294" t="s">
        <v>23962</v>
      </c>
      <c r="B41033" s="294"/>
      <c r="C41033" s="294"/>
      <c r="D41033" s="294"/>
      <c r="E41033" s="294"/>
      <c r="F41033" s="294"/>
    </row>
    <row r="41034">
      <c r="A41034" s="294" t="s">
        <v>23963</v>
      </c>
      <c r="B41034" s="294"/>
      <c r="C41034" s="294"/>
      <c r="D41034" s="294"/>
      <c r="E41034" s="294"/>
      <c r="F41034" s="294"/>
    </row>
    <row r="41035">
      <c r="A41035" s="294"/>
      <c r="B41035" s="294"/>
      <c r="C41035" s="294"/>
      <c r="D41035" s="294"/>
      <c r="E41035" s="294"/>
      <c r="F41035" s="294"/>
    </row>
    <row r="41036">
      <c r="A41036" s="294" t="s">
        <v>21304</v>
      </c>
      <c r="B41036" s="294"/>
      <c r="C41036" s="294"/>
      <c r="D41036" s="294"/>
      <c r="E41036" s="294"/>
      <c r="F41036" s="294"/>
    </row>
    <row r="41037">
      <c r="A41037" s="294"/>
      <c r="B41037" s="294"/>
      <c r="C41037" s="294"/>
      <c r="D41037" s="294"/>
      <c r="E41037" s="294"/>
      <c r="F41037" s="294"/>
    </row>
    <row r="41038">
      <c r="A41038" s="294" t="s">
        <v>23964</v>
      </c>
      <c r="B41038" s="294"/>
      <c r="C41038" s="294"/>
      <c r="D41038" s="294"/>
      <c r="E41038" s="294"/>
      <c r="F41038" s="294"/>
    </row>
    <row r="41039">
      <c r="A41039" s="294" t="s">
        <v>23965</v>
      </c>
      <c r="B41039" s="294"/>
      <c r="C41039" s="294"/>
      <c r="D41039" s="294"/>
      <c r="E41039" s="294"/>
      <c r="F41039" s="294"/>
    </row>
    <row r="41040">
      <c r="A41040" s="294" t="s">
        <v>23966</v>
      </c>
      <c r="B41040" s="294"/>
      <c r="C41040" s="294"/>
      <c r="D41040" s="294"/>
      <c r="E41040" s="294"/>
      <c r="F41040" s="294"/>
    </row>
    <row r="41041">
      <c r="A41041" s="294" t="s">
        <v>23967</v>
      </c>
      <c r="B41041" s="294"/>
      <c r="C41041" s="294"/>
      <c r="D41041" s="294"/>
      <c r="E41041" s="294"/>
      <c r="F41041" s="294"/>
    </row>
    <row r="41042">
      <c r="A41042" s="294" t="s">
        <v>23968</v>
      </c>
      <c r="B41042" s="294"/>
      <c r="C41042" s="294"/>
      <c r="D41042" s="294"/>
      <c r="E41042" s="294"/>
      <c r="F41042" s="294"/>
    </row>
    <row r="41043">
      <c r="A41043" s="294" t="s">
        <v>23969</v>
      </c>
      <c r="B41043" s="294"/>
      <c r="C41043" s="294"/>
      <c r="D41043" s="294"/>
      <c r="E41043" s="294"/>
      <c r="F41043" s="294"/>
    </row>
    <row r="41044">
      <c r="A41044" s="294" t="s">
        <v>23970</v>
      </c>
      <c r="B41044" s="294"/>
      <c r="C41044" s="294"/>
      <c r="D41044" s="294"/>
      <c r="E41044" s="294"/>
      <c r="F41044" s="294"/>
    </row>
    <row r="41045">
      <c r="A41045" s="294" t="s">
        <v>23971</v>
      </c>
      <c r="B41045" s="294"/>
      <c r="C41045" s="294"/>
      <c r="D41045" s="294"/>
      <c r="E41045" s="294"/>
      <c r="F41045" s="294"/>
    </row>
    <row r="41046">
      <c r="A41046" s="294" t="s">
        <v>23972</v>
      </c>
      <c r="B41046" s="294"/>
      <c r="C41046" s="294"/>
      <c r="D41046" s="294"/>
      <c r="E41046" s="294"/>
      <c r="F41046" s="294"/>
    </row>
    <row r="41047">
      <c r="A41047" s="294" t="s">
        <v>23973</v>
      </c>
      <c r="B41047" s="294"/>
      <c r="C41047" s="294"/>
      <c r="D41047" s="294"/>
      <c r="E41047" s="294"/>
      <c r="F41047" s="294"/>
    </row>
    <row r="41048">
      <c r="A41048" s="294" t="s">
        <v>23974</v>
      </c>
      <c r="B41048" s="294"/>
      <c r="C41048" s="294"/>
      <c r="D41048" s="294"/>
      <c r="E41048" s="294"/>
      <c r="F41048" s="294"/>
    </row>
    <row r="41049">
      <c r="A41049" s="294" t="s">
        <v>23975</v>
      </c>
      <c r="B41049" s="294"/>
      <c r="C41049" s="294"/>
      <c r="D41049" s="294"/>
      <c r="E41049" s="294"/>
      <c r="F41049" s="294"/>
    </row>
    <row r="41050">
      <c r="A41050" s="294" t="s">
        <v>23976</v>
      </c>
      <c r="B41050" s="294"/>
      <c r="C41050" s="294"/>
      <c r="D41050" s="294"/>
      <c r="E41050" s="294"/>
      <c r="F41050" s="294"/>
    </row>
    <row r="41051">
      <c r="A41051" s="294" t="s">
        <v>23977</v>
      </c>
      <c r="B41051" s="294"/>
      <c r="C41051" s="294"/>
      <c r="D41051" s="294"/>
      <c r="E41051" s="294"/>
      <c r="F41051" s="294"/>
    </row>
    <row r="41052">
      <c r="A41052" s="294"/>
      <c r="B41052" s="294"/>
      <c r="C41052" s="294"/>
      <c r="D41052" s="294"/>
      <c r="E41052" s="294"/>
      <c r="F41052" s="294"/>
    </row>
    <row r="41053">
      <c r="A41053" s="294" t="s">
        <v>41927</v>
      </c>
      <c r="B41053" s="294"/>
      <c r="C41053" s="294"/>
      <c r="D41053" s="294"/>
      <c r="E41053" s="294"/>
      <c r="F41053" s="294"/>
    </row>
    <row r="41054">
      <c r="A41054" s="294" t="s">
        <v>45740</v>
      </c>
      <c r="B41054" s="294"/>
      <c r="C41054" s="294"/>
      <c r="D41054" s="294"/>
      <c r="E41054" s="294"/>
      <c r="F41054" s="294"/>
    </row>
    <row r="41055">
      <c r="A41055" s="294" t="s">
        <v>21672</v>
      </c>
      <c r="B41055" s="294"/>
      <c r="C41055" s="294"/>
      <c r="D41055" s="294"/>
      <c r="E41055" s="294"/>
      <c r="F41055" s="294"/>
    </row>
    <row r="41056">
      <c r="A41056" s="294" t="s">
        <v>45741</v>
      </c>
      <c r="B41056" s="294"/>
      <c r="C41056" s="294"/>
      <c r="D41056" s="294"/>
      <c r="E41056" s="294"/>
      <c r="F41056" s="294"/>
    </row>
    <row r="41057">
      <c r="A41057" s="294" t="s">
        <v>45742</v>
      </c>
      <c r="B41057" s="294"/>
      <c r="C41057" s="294"/>
      <c r="D41057" s="294"/>
      <c r="E41057" s="294"/>
      <c r="F41057" s="294"/>
    </row>
    <row r="41058">
      <c r="A41058" s="294"/>
      <c r="B41058" s="294"/>
      <c r="C41058" s="294"/>
      <c r="D41058" s="294"/>
      <c r="E41058" s="294"/>
      <c r="F41058" s="294"/>
    </row>
    <row r="41059">
      <c r="A41059" s="294" t="s">
        <v>23007</v>
      </c>
      <c r="B41059" s="294"/>
      <c r="C41059" s="294"/>
      <c r="D41059" s="294"/>
      <c r="E41059" s="294"/>
      <c r="F41059" s="294"/>
    </row>
    <row r="41060">
      <c r="A41060" s="294"/>
      <c r="B41060" s="294"/>
      <c r="C41060" s="294"/>
      <c r="D41060" s="294"/>
      <c r="E41060" s="294"/>
      <c r="F41060" s="294"/>
    </row>
    <row r="41061">
      <c r="A41061" s="294" t="s">
        <v>23979</v>
      </c>
      <c r="B41061" s="294"/>
      <c r="C41061" s="294"/>
      <c r="D41061" s="294"/>
      <c r="E41061" s="294"/>
      <c r="F41061" s="294"/>
    </row>
    <row r="41062">
      <c r="A41062" s="294" t="s">
        <v>23980</v>
      </c>
      <c r="B41062" s="294"/>
      <c r="C41062" s="294"/>
      <c r="D41062" s="294"/>
      <c r="E41062" s="294"/>
      <c r="F41062" s="294"/>
    </row>
    <row r="41063">
      <c r="A41063" s="294" t="s">
        <v>23981</v>
      </c>
      <c r="B41063" s="294"/>
      <c r="C41063" s="294"/>
      <c r="D41063" s="294"/>
      <c r="E41063" s="294"/>
      <c r="F41063" s="294"/>
    </row>
    <row r="41064">
      <c r="A41064" s="294" t="s">
        <v>23982</v>
      </c>
      <c r="B41064" s="294"/>
      <c r="C41064" s="294"/>
      <c r="D41064" s="294"/>
      <c r="E41064" s="294"/>
      <c r="F41064" s="294"/>
    </row>
    <row r="41065">
      <c r="A41065" s="294" t="s">
        <v>23983</v>
      </c>
      <c r="B41065" s="294"/>
      <c r="C41065" s="294"/>
      <c r="D41065" s="294"/>
      <c r="E41065" s="294"/>
      <c r="F41065" s="294"/>
    </row>
    <row r="41066">
      <c r="A41066" s="294" t="s">
        <v>23984</v>
      </c>
      <c r="B41066" s="294"/>
      <c r="C41066" s="294"/>
      <c r="D41066" s="294"/>
      <c r="E41066" s="294"/>
      <c r="F41066" s="294"/>
    </row>
    <row r="41067">
      <c r="A41067" s="294" t="s">
        <v>23985</v>
      </c>
      <c r="B41067" s="294"/>
      <c r="C41067" s="294"/>
      <c r="D41067" s="294"/>
      <c r="E41067" s="294"/>
      <c r="F41067" s="294"/>
    </row>
    <row r="41068">
      <c r="A41068" s="294" t="s">
        <v>23986</v>
      </c>
      <c r="B41068" s="294"/>
      <c r="C41068" s="294"/>
      <c r="D41068" s="294"/>
      <c r="E41068" s="294"/>
      <c r="F41068" s="294"/>
    </row>
    <row r="41069">
      <c r="A41069" s="294" t="s">
        <v>23987</v>
      </c>
      <c r="B41069" s="294"/>
      <c r="C41069" s="294"/>
      <c r="D41069" s="294"/>
      <c r="E41069" s="294"/>
      <c r="F41069" s="294"/>
    </row>
    <row r="41070">
      <c r="A41070" s="294" t="s">
        <v>23988</v>
      </c>
      <c r="B41070" s="294"/>
      <c r="C41070" s="294"/>
      <c r="D41070" s="294"/>
      <c r="E41070" s="294"/>
      <c r="F41070" s="294"/>
    </row>
    <row r="41071">
      <c r="A41071" s="294"/>
      <c r="B41071" s="294"/>
      <c r="C41071" s="294"/>
      <c r="D41071" s="294"/>
      <c r="E41071" s="294"/>
      <c r="F41071" s="294"/>
    </row>
    <row r="41072">
      <c r="A41072" s="294"/>
      <c r="B41072" s="294"/>
      <c r="C41072" s="294"/>
      <c r="D41072" s="294"/>
      <c r="E41072" s="294"/>
      <c r="F41072" s="294"/>
    </row>
    <row r="41073">
      <c r="A41073" s="294" t="s">
        <v>22564</v>
      </c>
      <c r="B41073" s="294"/>
      <c r="C41073" s="294"/>
      <c r="D41073" s="294"/>
      <c r="E41073" s="294"/>
      <c r="F41073" s="294"/>
    </row>
    <row r="41074">
      <c r="A41074" s="294" t="s">
        <v>23989</v>
      </c>
      <c r="B41074" s="294"/>
      <c r="C41074" s="294"/>
      <c r="D41074" s="294"/>
      <c r="E41074" s="294"/>
      <c r="F41074" s="294"/>
    </row>
    <row r="41075">
      <c r="A41075" s="294"/>
      <c r="B41075" s="294"/>
      <c r="C41075" s="294"/>
      <c r="D41075" s="294"/>
      <c r="E41075" s="294"/>
      <c r="F41075" s="294"/>
    </row>
    <row r="41076">
      <c r="A41076" s="294" t="s">
        <v>45743</v>
      </c>
      <c r="B41076" s="294"/>
      <c r="C41076" s="294"/>
      <c r="D41076" s="294"/>
      <c r="E41076" s="294"/>
      <c r="F41076" s="294"/>
    </row>
    <row r="41077">
      <c r="A41077" s="294" t="s">
        <v>23991</v>
      </c>
      <c r="B41077" s="294"/>
      <c r="C41077" s="294"/>
      <c r="D41077" s="294"/>
      <c r="E41077" s="294"/>
      <c r="F41077" s="294"/>
    </row>
    <row r="41078">
      <c r="A41078" s="294" t="s">
        <v>23992</v>
      </c>
      <c r="B41078" s="294"/>
      <c r="C41078" s="294"/>
      <c r="D41078" s="294"/>
      <c r="E41078" s="294"/>
      <c r="F41078" s="294"/>
    </row>
    <row r="41079">
      <c r="A41079" s="294" t="s">
        <v>45744</v>
      </c>
      <c r="B41079" s="294"/>
      <c r="C41079" s="294"/>
      <c r="D41079" s="294"/>
      <c r="E41079" s="294"/>
      <c r="F41079" s="294"/>
    </row>
    <row r="41080">
      <c r="A41080" s="294"/>
      <c r="B41080" s="294"/>
      <c r="C41080" s="294"/>
      <c r="D41080" s="294"/>
      <c r="E41080" s="294"/>
      <c r="F41080" s="294"/>
    </row>
    <row r="41081">
      <c r="A41081" s="294"/>
      <c r="B41081" s="294"/>
      <c r="C41081" s="294"/>
      <c r="D41081" s="294"/>
      <c r="E41081" s="294"/>
      <c r="F41081" s="294"/>
    </row>
    <row r="41082">
      <c r="A41082" s="294" t="s">
        <v>23993</v>
      </c>
      <c r="B41082" s="294"/>
      <c r="C41082" s="294"/>
      <c r="D41082" s="294"/>
      <c r="E41082" s="294"/>
      <c r="F41082" s="294"/>
    </row>
    <row r="41083">
      <c r="A41083" s="294"/>
      <c r="B41083" s="294"/>
      <c r="C41083" s="294"/>
      <c r="D41083" s="294"/>
      <c r="E41083" s="294"/>
      <c r="F41083" s="294"/>
    </row>
    <row r="41084">
      <c r="A41084" s="294" t="s">
        <v>22751</v>
      </c>
      <c r="B41084" s="294"/>
      <c r="C41084" s="294"/>
      <c r="D41084" s="294"/>
      <c r="E41084" s="294"/>
      <c r="F41084" s="294"/>
    </row>
    <row r="41085">
      <c r="A41085" s="294" t="s">
        <v>22387</v>
      </c>
      <c r="B41085" s="294"/>
      <c r="C41085" s="294"/>
      <c r="D41085" s="294"/>
      <c r="E41085" s="294"/>
      <c r="F41085" s="294"/>
    </row>
    <row r="41086">
      <c r="A41086" s="294" t="s">
        <v>45745</v>
      </c>
      <c r="B41086" s="294"/>
      <c r="C41086" s="294"/>
      <c r="D41086" s="294"/>
      <c r="E41086" s="294"/>
      <c r="F41086" s="294"/>
    </row>
    <row r="41087">
      <c r="A41087" s="294" t="s">
        <v>45746</v>
      </c>
      <c r="B41087" s="294"/>
      <c r="C41087" s="294"/>
      <c r="D41087" s="294"/>
      <c r="E41087" s="294"/>
      <c r="F41087" s="294"/>
    </row>
    <row r="41088">
      <c r="A41088" s="294" t="s">
        <v>23996</v>
      </c>
      <c r="B41088" s="294"/>
      <c r="C41088" s="294"/>
      <c r="D41088" s="294"/>
      <c r="E41088" s="294"/>
      <c r="F41088" s="294"/>
    </row>
    <row r="41089">
      <c r="A41089" s="294" t="s">
        <v>45747</v>
      </c>
      <c r="B41089" s="294"/>
      <c r="C41089" s="294"/>
      <c r="D41089" s="294"/>
      <c r="E41089" s="294"/>
      <c r="F41089" s="294"/>
    </row>
    <row r="41090">
      <c r="A41090" s="294"/>
      <c r="B41090" s="294"/>
      <c r="C41090" s="294"/>
      <c r="D41090" s="294"/>
      <c r="E41090" s="294"/>
      <c r="F41090" s="294"/>
    </row>
    <row r="41091">
      <c r="A41091" s="294" t="s">
        <v>21344</v>
      </c>
      <c r="B41091" s="294"/>
      <c r="C41091" s="294"/>
      <c r="D41091" s="294"/>
      <c r="E41091" s="294"/>
      <c r="F41091" s="294"/>
    </row>
    <row r="41092">
      <c r="A41092" s="294" t="s">
        <v>23998</v>
      </c>
      <c r="B41092" s="294"/>
      <c r="C41092" s="294"/>
      <c r="D41092" s="294"/>
      <c r="E41092" s="294"/>
      <c r="F41092" s="294"/>
    </row>
    <row r="41093">
      <c r="A41093" s="294"/>
      <c r="B41093" s="294"/>
      <c r="C41093" s="294"/>
      <c r="D41093" s="294"/>
      <c r="E41093" s="294"/>
      <c r="F41093" s="294"/>
    </row>
    <row r="41094">
      <c r="A41094" s="294" t="s">
        <v>45748</v>
      </c>
      <c r="B41094" s="294"/>
      <c r="C41094" s="294"/>
      <c r="D41094" s="294"/>
      <c r="E41094" s="294"/>
      <c r="F41094" s="294"/>
    </row>
    <row r="41095">
      <c r="A41095" s="294" t="s">
        <v>24000</v>
      </c>
      <c r="B41095" s="294"/>
      <c r="C41095" s="294"/>
      <c r="D41095" s="294"/>
      <c r="E41095" s="294"/>
      <c r="F41095" s="294"/>
    </row>
    <row r="41096">
      <c r="A41096" s="294" t="s">
        <v>24001</v>
      </c>
      <c r="B41096" s="294"/>
      <c r="C41096" s="294"/>
      <c r="D41096" s="294"/>
      <c r="E41096" s="294"/>
      <c r="F41096" s="294"/>
    </row>
    <row r="41097">
      <c r="A41097" s="294" t="s">
        <v>45749</v>
      </c>
      <c r="B41097" s="294"/>
      <c r="C41097" s="294"/>
      <c r="D41097" s="294"/>
      <c r="E41097" s="294"/>
      <c r="F41097" s="294"/>
    </row>
    <row r="41098">
      <c r="A41098" s="294"/>
      <c r="B41098" s="294"/>
      <c r="C41098" s="294"/>
      <c r="D41098" s="294"/>
      <c r="E41098" s="294"/>
      <c r="F41098" s="294"/>
    </row>
    <row r="41099">
      <c r="A41099" s="294" t="s">
        <v>22578</v>
      </c>
      <c r="B41099" s="294"/>
      <c r="C41099" s="294"/>
      <c r="D41099" s="294"/>
      <c r="E41099" s="294"/>
      <c r="F41099" s="294"/>
    </row>
    <row r="41100">
      <c r="A41100" s="294" t="s">
        <v>24003</v>
      </c>
      <c r="B41100" s="294"/>
      <c r="C41100" s="294"/>
      <c r="D41100" s="294"/>
      <c r="E41100" s="294"/>
      <c r="F41100" s="294"/>
    </row>
    <row r="41101">
      <c r="A41101" s="294"/>
      <c r="B41101" s="294"/>
      <c r="C41101" s="294"/>
      <c r="D41101" s="294"/>
      <c r="E41101" s="294"/>
      <c r="F41101" s="294"/>
    </row>
    <row r="41102">
      <c r="A41102" s="294" t="s">
        <v>24004</v>
      </c>
      <c r="B41102" s="294"/>
      <c r="C41102" s="294"/>
      <c r="D41102" s="294"/>
      <c r="E41102" s="294"/>
      <c r="F41102" s="294"/>
    </row>
    <row r="41103">
      <c r="A41103" s="294" t="s">
        <v>22305</v>
      </c>
      <c r="B41103" s="294"/>
      <c r="C41103" s="294"/>
      <c r="D41103" s="294"/>
      <c r="E41103" s="294"/>
      <c r="F41103" s="294"/>
    </row>
    <row r="41104">
      <c r="A41104" s="294" t="s">
        <v>24005</v>
      </c>
      <c r="B41104" s="294"/>
      <c r="C41104" s="294"/>
      <c r="D41104" s="294"/>
      <c r="E41104" s="294"/>
      <c r="F41104" s="294"/>
    </row>
    <row r="41105">
      <c r="A41105" s="294" t="s">
        <v>24006</v>
      </c>
      <c r="B41105" s="294"/>
      <c r="C41105" s="294"/>
      <c r="D41105" s="294"/>
      <c r="E41105" s="294"/>
      <c r="F41105" s="294"/>
    </row>
    <row r="41106">
      <c r="A41106" s="294" t="s">
        <v>24007</v>
      </c>
      <c r="B41106" s="294"/>
      <c r="C41106" s="294"/>
      <c r="D41106" s="294"/>
      <c r="E41106" s="294"/>
      <c r="F41106" s="294"/>
    </row>
    <row r="41107">
      <c r="A41107" s="294"/>
      <c r="B41107" s="294"/>
      <c r="C41107" s="294"/>
      <c r="D41107" s="294"/>
      <c r="E41107" s="294"/>
      <c r="F41107" s="294"/>
    </row>
    <row r="41108">
      <c r="A41108" s="294" t="s">
        <v>24008</v>
      </c>
      <c r="B41108" s="294"/>
      <c r="C41108" s="294"/>
      <c r="D41108" s="294"/>
      <c r="E41108" s="294"/>
      <c r="F41108" s="294"/>
    </row>
    <row r="41109">
      <c r="A41109" s="294"/>
      <c r="B41109" s="294"/>
      <c r="C41109" s="294"/>
      <c r="D41109" s="294"/>
      <c r="E41109" s="294"/>
      <c r="F41109" s="294"/>
    </row>
    <row r="41110">
      <c r="A41110" s="294" t="s">
        <v>24009</v>
      </c>
      <c r="B41110" s="294"/>
      <c r="C41110" s="294"/>
      <c r="D41110" s="294"/>
      <c r="E41110" s="294"/>
      <c r="F41110" s="294"/>
    </row>
    <row r="41111">
      <c r="A41111" s="294" t="s">
        <v>45750</v>
      </c>
      <c r="B41111" s="294"/>
      <c r="C41111" s="294"/>
      <c r="D41111" s="294"/>
      <c r="E41111" s="294"/>
      <c r="F41111" s="294"/>
    </row>
    <row r="41112">
      <c r="A41112" s="294" t="s">
        <v>24011</v>
      </c>
      <c r="B41112" s="294"/>
      <c r="C41112" s="294"/>
      <c r="D41112" s="294"/>
      <c r="E41112" s="294"/>
      <c r="F41112" s="294"/>
    </row>
    <row r="41113">
      <c r="A41113" s="294" t="s">
        <v>24012</v>
      </c>
      <c r="B41113" s="294"/>
      <c r="C41113" s="294"/>
      <c r="D41113" s="294"/>
      <c r="E41113" s="294"/>
      <c r="F41113" s="294"/>
    </row>
    <row r="41114">
      <c r="A41114" s="294" t="s">
        <v>24013</v>
      </c>
      <c r="B41114" s="294"/>
      <c r="C41114" s="294"/>
      <c r="D41114" s="294"/>
      <c r="E41114" s="294"/>
      <c r="F41114" s="294"/>
    </row>
    <row r="41115">
      <c r="A41115" s="294" t="str">
        <f>-Eranda moola, Yava kshara, Shatapushpa, Saindhava, etc.</f>
        <v>#ERROR!</v>
      </c>
      <c r="B41115" s="294"/>
      <c r="C41115" s="294"/>
      <c r="D41115" s="294"/>
      <c r="E41115" s="294"/>
      <c r="F41115" s="294"/>
    </row>
    <row r="41116">
      <c r="A41116" s="294" t="s">
        <v>45751</v>
      </c>
      <c r="B41116" s="294"/>
      <c r="C41116" s="294"/>
      <c r="D41116" s="294"/>
      <c r="E41116" s="294"/>
      <c r="F41116" s="294"/>
    </row>
    <row r="41117">
      <c r="A41117" s="294" t="s">
        <v>24015</v>
      </c>
      <c r="B41117" s="294"/>
      <c r="C41117" s="294"/>
      <c r="D41117" s="294"/>
      <c r="E41117" s="294"/>
      <c r="F41117" s="294"/>
    </row>
    <row r="41118">
      <c r="A41118" s="294" t="s">
        <v>45752</v>
      </c>
      <c r="B41118" s="294"/>
      <c r="C41118" s="294"/>
      <c r="D41118" s="294"/>
      <c r="E41118" s="294"/>
      <c r="F41118" s="294"/>
    </row>
    <row r="41119">
      <c r="A41119" s="294" t="s">
        <v>45753</v>
      </c>
      <c r="B41119" s="294"/>
      <c r="C41119" s="294"/>
      <c r="D41119" s="294"/>
      <c r="E41119" s="294"/>
      <c r="F41119" s="294"/>
    </row>
    <row r="41120">
      <c r="A41120" s="294" t="s">
        <v>45754</v>
      </c>
      <c r="B41120" s="294"/>
      <c r="C41120" s="294"/>
      <c r="D41120" s="294"/>
      <c r="E41120" s="294"/>
      <c r="F41120" s="294"/>
    </row>
    <row r="41121">
      <c r="A41121" s="294" t="s">
        <v>45755</v>
      </c>
      <c r="B41121" s="294"/>
      <c r="C41121" s="294"/>
      <c r="D41121" s="294"/>
      <c r="E41121" s="294"/>
      <c r="F41121" s="294"/>
    </row>
    <row r="41122">
      <c r="A41122" s="294" t="s">
        <v>45756</v>
      </c>
      <c r="B41122" s="294"/>
      <c r="C41122" s="294"/>
      <c r="D41122" s="294"/>
      <c r="E41122" s="294"/>
      <c r="F41122" s="294"/>
    </row>
    <row r="41123">
      <c r="A41123" s="294" t="s">
        <v>24021</v>
      </c>
      <c r="B41123" s="294"/>
      <c r="C41123" s="294"/>
      <c r="D41123" s="294"/>
      <c r="E41123" s="294"/>
      <c r="F41123" s="294"/>
    </row>
    <row r="41124">
      <c r="A41124" s="294" t="s">
        <v>45757</v>
      </c>
      <c r="B41124" s="294"/>
      <c r="C41124" s="294"/>
      <c r="D41124" s="294"/>
      <c r="E41124" s="294"/>
      <c r="F41124" s="294"/>
    </row>
    <row r="41125">
      <c r="A41125" s="294" t="s">
        <v>45758</v>
      </c>
      <c r="B41125" s="294"/>
      <c r="C41125" s="294"/>
      <c r="D41125" s="294"/>
      <c r="E41125" s="294"/>
      <c r="F41125" s="294"/>
    </row>
    <row r="41126">
      <c r="A41126" s="294" t="s">
        <v>45759</v>
      </c>
      <c r="B41126" s="294"/>
      <c r="C41126" s="294"/>
      <c r="D41126" s="294"/>
      <c r="E41126" s="294"/>
      <c r="F41126" s="294"/>
    </row>
    <row r="41127">
      <c r="A41127" s="294" t="s">
        <v>45760</v>
      </c>
      <c r="B41127" s="294"/>
      <c r="C41127" s="294"/>
      <c r="D41127" s="294"/>
      <c r="E41127" s="294"/>
      <c r="F41127" s="294"/>
    </row>
    <row r="41128">
      <c r="A41128" s="294"/>
      <c r="B41128" s="294"/>
      <c r="C41128" s="294"/>
      <c r="D41128" s="294"/>
      <c r="E41128" s="294"/>
      <c r="F41128" s="294"/>
    </row>
    <row r="41129">
      <c r="A41129" s="294" t="s">
        <v>41927</v>
      </c>
      <c r="B41129" s="294"/>
      <c r="C41129" s="294"/>
      <c r="D41129" s="294"/>
      <c r="E41129" s="294"/>
      <c r="F41129" s="294"/>
    </row>
    <row r="41130">
      <c r="A41130" s="294" t="s">
        <v>45761</v>
      </c>
      <c r="B41130" s="294"/>
      <c r="C41130" s="294"/>
      <c r="D41130" s="294"/>
      <c r="E41130" s="294"/>
      <c r="F41130" s="294"/>
    </row>
    <row r="41131">
      <c r="A41131" s="294" t="s">
        <v>21270</v>
      </c>
      <c r="B41131" s="294"/>
      <c r="C41131" s="294"/>
      <c r="D41131" s="294"/>
      <c r="E41131" s="294"/>
      <c r="F41131" s="294"/>
    </row>
    <row r="41132">
      <c r="A41132" s="294" t="s">
        <v>45762</v>
      </c>
      <c r="B41132" s="294"/>
      <c r="C41132" s="294"/>
      <c r="D41132" s="294"/>
      <c r="E41132" s="294"/>
      <c r="F41132" s="294"/>
    </row>
    <row r="41133">
      <c r="A41133" s="294" t="s">
        <v>45763</v>
      </c>
      <c r="B41133" s="294"/>
      <c r="C41133" s="294"/>
      <c r="D41133" s="294"/>
      <c r="E41133" s="294"/>
      <c r="F41133" s="294"/>
    </row>
    <row r="41134">
      <c r="A41134" s="294"/>
      <c r="B41134" s="294"/>
      <c r="C41134" s="294"/>
      <c r="D41134" s="294"/>
      <c r="E41134" s="294"/>
      <c r="F41134" s="294"/>
    </row>
    <row r="41135">
      <c r="A41135" s="294" t="s">
        <v>22602</v>
      </c>
      <c r="B41135" s="294"/>
      <c r="C41135" s="294"/>
      <c r="D41135" s="294"/>
      <c r="E41135" s="294"/>
      <c r="F41135" s="294"/>
    </row>
    <row r="41136">
      <c r="A41136" s="294" t="s">
        <v>22603</v>
      </c>
      <c r="B41136" s="294"/>
      <c r="C41136" s="294"/>
      <c r="D41136" s="294"/>
      <c r="E41136" s="294"/>
      <c r="F41136" s="294"/>
    </row>
    <row r="41137">
      <c r="A41137" s="294"/>
      <c r="B41137" s="294"/>
      <c r="C41137" s="294"/>
      <c r="D41137" s="294"/>
      <c r="E41137" s="294"/>
      <c r="F41137" s="294"/>
    </row>
    <row r="41138">
      <c r="A41138" s="294" t="str">
        <f>-(Ref: Kashyapa Samhita, Bhavaprakasha, Madhava Nidana)</f>
        <v>#ERROR!</v>
      </c>
      <c r="B41138" s="294"/>
      <c r="C41138" s="294"/>
      <c r="D41138" s="294"/>
      <c r="E41138" s="294"/>
      <c r="F41138" s="294"/>
    </row>
    <row r="41139">
      <c r="A41139" s="294"/>
      <c r="B41139" s="294"/>
      <c r="C41139" s="294"/>
      <c r="D41139" s="294"/>
      <c r="E41139" s="294"/>
      <c r="F41139" s="294"/>
    </row>
    <row r="41140">
      <c r="A41140" s="294" t="s">
        <v>45764</v>
      </c>
      <c r="B41140" s="294"/>
      <c r="C41140" s="294"/>
      <c r="D41140" s="294"/>
      <c r="E41140" s="294"/>
      <c r="F41140" s="294"/>
    </row>
    <row r="41141">
      <c r="A41141" s="294" t="s">
        <v>22605</v>
      </c>
      <c r="B41141" s="294"/>
      <c r="C41141" s="294"/>
      <c r="D41141" s="294"/>
      <c r="E41141" s="294"/>
      <c r="F41141" s="294"/>
    </row>
    <row r="41142">
      <c r="A41142" s="294" t="s">
        <v>22606</v>
      </c>
      <c r="B41142" s="294"/>
      <c r="C41142" s="294"/>
      <c r="D41142" s="294"/>
      <c r="E41142" s="294"/>
      <c r="F41142" s="294"/>
    </row>
    <row r="41143">
      <c r="A41143" s="294" t="s">
        <v>22607</v>
      </c>
      <c r="B41143" s="294"/>
      <c r="C41143" s="294"/>
      <c r="D41143" s="294"/>
      <c r="E41143" s="294"/>
      <c r="F41143" s="294"/>
    </row>
    <row r="41144">
      <c r="A41144" s="294" t="s">
        <v>22608</v>
      </c>
      <c r="B41144" s="294"/>
      <c r="C41144" s="294"/>
      <c r="D41144" s="294"/>
      <c r="E41144" s="294"/>
      <c r="F41144" s="294"/>
    </row>
    <row r="41145">
      <c r="A41145" s="294" t="s">
        <v>22609</v>
      </c>
      <c r="B41145" s="294"/>
      <c r="C41145" s="294"/>
      <c r="D41145" s="294"/>
      <c r="E41145" s="294"/>
      <c r="F41145" s="294"/>
    </row>
    <row r="41146">
      <c r="A41146" s="294" t="s">
        <v>22610</v>
      </c>
      <c r="B41146" s="294"/>
      <c r="C41146" s="294"/>
      <c r="D41146" s="294"/>
      <c r="E41146" s="294"/>
      <c r="F41146" s="294"/>
    </row>
    <row r="41147">
      <c r="A41147" s="294" t="s">
        <v>22611</v>
      </c>
      <c r="B41147" s="294"/>
      <c r="C41147" s="294"/>
      <c r="D41147" s="294"/>
      <c r="E41147" s="294"/>
      <c r="F41147" s="294"/>
    </row>
    <row r="41148">
      <c r="A41148" s="294"/>
      <c r="B41148" s="294"/>
      <c r="C41148" s="294"/>
      <c r="D41148" s="294"/>
      <c r="E41148" s="294"/>
      <c r="F41148" s="294"/>
    </row>
    <row r="41149">
      <c r="A41149" s="294" t="s">
        <v>21846</v>
      </c>
      <c r="B41149" s="294"/>
      <c r="C41149" s="294"/>
      <c r="D41149" s="294"/>
      <c r="E41149" s="294"/>
      <c r="F41149" s="294"/>
    </row>
    <row r="41150">
      <c r="A41150" s="294"/>
      <c r="B41150" s="294"/>
      <c r="C41150" s="294"/>
      <c r="D41150" s="294"/>
      <c r="E41150" s="294"/>
      <c r="F41150" s="294"/>
    </row>
    <row r="41151">
      <c r="A41151" s="294" t="s">
        <v>22612</v>
      </c>
      <c r="B41151" s="294"/>
      <c r="C41151" s="294"/>
      <c r="D41151" s="294"/>
      <c r="E41151" s="294"/>
      <c r="F41151" s="294"/>
    </row>
    <row r="41152">
      <c r="A41152" s="294" t="s">
        <v>22613</v>
      </c>
      <c r="B41152" s="294"/>
      <c r="C41152" s="294"/>
      <c r="D41152" s="294"/>
      <c r="E41152" s="294"/>
      <c r="F41152" s="294"/>
    </row>
    <row r="41153">
      <c r="A41153" s="294" t="s">
        <v>22614</v>
      </c>
      <c r="B41153" s="294"/>
      <c r="C41153" s="294"/>
      <c r="D41153" s="294"/>
      <c r="E41153" s="294"/>
      <c r="F41153" s="294"/>
    </row>
    <row r="41154">
      <c r="A41154" s="294" t="s">
        <v>22615</v>
      </c>
      <c r="B41154" s="294"/>
      <c r="C41154" s="294"/>
      <c r="D41154" s="294"/>
      <c r="E41154" s="294"/>
      <c r="F41154" s="294"/>
    </row>
    <row r="41155">
      <c r="A41155" s="294" t="s">
        <v>22616</v>
      </c>
      <c r="B41155" s="294"/>
      <c r="C41155" s="294"/>
      <c r="D41155" s="294"/>
      <c r="E41155" s="294"/>
      <c r="F41155" s="294"/>
    </row>
    <row r="41156">
      <c r="A41156" s="294"/>
      <c r="B41156" s="294"/>
      <c r="C41156" s="294"/>
      <c r="D41156" s="294"/>
      <c r="E41156" s="294"/>
      <c r="F41156" s="294"/>
    </row>
    <row r="41157">
      <c r="A41157" s="294" t="s">
        <v>22617</v>
      </c>
      <c r="B41157" s="294"/>
      <c r="C41157" s="294"/>
      <c r="D41157" s="294"/>
      <c r="E41157" s="294"/>
      <c r="F41157" s="294"/>
    </row>
    <row r="41158">
      <c r="A41158" s="294" t="s">
        <v>22618</v>
      </c>
      <c r="B41158" s="294"/>
      <c r="C41158" s="294"/>
      <c r="D41158" s="294"/>
      <c r="E41158" s="294"/>
      <c r="F41158" s="294"/>
    </row>
    <row r="41159">
      <c r="A41159" s="294"/>
      <c r="B41159" s="294"/>
      <c r="C41159" s="294"/>
      <c r="D41159" s="294"/>
      <c r="E41159" s="294"/>
      <c r="F41159" s="294"/>
    </row>
    <row r="41160">
      <c r="A41160" s="294" t="s">
        <v>22619</v>
      </c>
      <c r="B41160" s="294"/>
      <c r="C41160" s="294"/>
      <c r="D41160" s="294"/>
      <c r="E41160" s="294"/>
      <c r="F41160" s="294"/>
    </row>
    <row r="41161">
      <c r="A41161" s="294" t="s">
        <v>22620</v>
      </c>
      <c r="B41161" s="294"/>
      <c r="C41161" s="294"/>
      <c r="D41161" s="294"/>
      <c r="E41161" s="294"/>
      <c r="F41161" s="294"/>
    </row>
    <row r="41162">
      <c r="A41162" s="294" t="s">
        <v>22621</v>
      </c>
      <c r="B41162" s="294"/>
      <c r="C41162" s="294"/>
      <c r="D41162" s="294"/>
      <c r="E41162" s="294"/>
      <c r="F41162" s="294"/>
    </row>
    <row r="41163">
      <c r="A41163" s="294" t="s">
        <v>22613</v>
      </c>
      <c r="B41163" s="294"/>
      <c r="C41163" s="294"/>
      <c r="D41163" s="294"/>
      <c r="E41163" s="294"/>
      <c r="F41163" s="294"/>
    </row>
    <row r="41164">
      <c r="A41164" s="294" t="s">
        <v>22622</v>
      </c>
      <c r="B41164" s="294"/>
      <c r="C41164" s="294"/>
      <c r="D41164" s="294"/>
      <c r="E41164" s="294"/>
      <c r="F41164" s="294"/>
    </row>
    <row r="41165">
      <c r="A41165" s="294" t="s">
        <v>22623</v>
      </c>
      <c r="B41165" s="294"/>
      <c r="C41165" s="294"/>
      <c r="D41165" s="294"/>
      <c r="E41165" s="294"/>
      <c r="F41165" s="294"/>
    </row>
    <row r="41166">
      <c r="A41166" s="294" t="s">
        <v>22624</v>
      </c>
      <c r="B41166" s="294"/>
      <c r="C41166" s="294"/>
      <c r="D41166" s="294"/>
      <c r="E41166" s="294"/>
      <c r="F41166" s="294"/>
    </row>
    <row r="41167">
      <c r="A41167" s="294" t="s">
        <v>22625</v>
      </c>
      <c r="B41167" s="294"/>
      <c r="C41167" s="294"/>
      <c r="D41167" s="294"/>
      <c r="E41167" s="294"/>
      <c r="F41167" s="294"/>
    </row>
    <row r="41168">
      <c r="A41168" s="294" t="s">
        <v>22626</v>
      </c>
      <c r="B41168" s="294"/>
      <c r="C41168" s="294"/>
      <c r="D41168" s="294"/>
      <c r="E41168" s="294"/>
      <c r="F41168" s="294"/>
    </row>
    <row r="41169">
      <c r="A41169" s="294"/>
      <c r="B41169" s="294"/>
      <c r="C41169" s="294"/>
      <c r="D41169" s="294"/>
      <c r="E41169" s="294"/>
      <c r="F41169" s="294"/>
    </row>
    <row r="41170">
      <c r="A41170" s="294"/>
      <c r="B41170" s="294"/>
      <c r="C41170" s="294"/>
      <c r="D41170" s="294"/>
      <c r="E41170" s="294"/>
      <c r="F41170" s="294"/>
    </row>
    <row r="41171">
      <c r="A41171" s="294"/>
      <c r="B41171" s="294"/>
      <c r="C41171" s="294"/>
      <c r="D41171" s="294"/>
      <c r="E41171" s="294"/>
      <c r="F41171" s="294"/>
    </row>
    <row r="41172">
      <c r="A41172" s="294" t="s">
        <v>21401</v>
      </c>
      <c r="B41172" s="294"/>
      <c r="C41172" s="294"/>
      <c r="D41172" s="294"/>
      <c r="E41172" s="294"/>
      <c r="F41172" s="294"/>
    </row>
    <row r="41173">
      <c r="A41173" s="294"/>
      <c r="B41173" s="294"/>
      <c r="C41173" s="294"/>
      <c r="D41173" s="294"/>
      <c r="E41173" s="294"/>
      <c r="F41173" s="294"/>
    </row>
    <row r="41174">
      <c r="A41174" s="294" t="str">
        <f>-Vital signs: Temperature(fever may suggest infection), BP, pulse rate</f>
        <v>#ERROR!</v>
      </c>
      <c r="B41174" s="294"/>
      <c r="C41174" s="294"/>
      <c r="D41174" s="294"/>
      <c r="E41174" s="294"/>
      <c r="F41174" s="294"/>
    </row>
    <row r="41175">
      <c r="A41175" s="294" t="s">
        <v>22627</v>
      </c>
      <c r="B41175" s="294"/>
      <c r="C41175" s="294"/>
      <c r="D41175" s="294"/>
      <c r="E41175" s="294"/>
      <c r="F41175" s="294"/>
    </row>
    <row r="41176">
      <c r="A41176" s="294" t="str">
        <f>ARRAY_CONSTRAIN(ARRAYFORMULA(-Location and extent of lesions(face, limbs, trunk, etc.)), 1, 1)</f>
        <v>#ERROR!</v>
      </c>
      <c r="B41176" s="294"/>
      <c r="C41176" s="294"/>
      <c r="D41176" s="294"/>
      <c r="E41176" s="294"/>
      <c r="F41176" s="294"/>
    </row>
    <row r="41177">
      <c r="A41177" s="294" t="str">
        <f>-Color: erythematous, hyperpigmented, etc.</f>
        <v>#ERROR!</v>
      </c>
      <c r="B41177" s="294"/>
      <c r="C41177" s="294"/>
      <c r="D41177" s="294"/>
      <c r="E41177" s="294"/>
      <c r="F41177" s="294"/>
    </row>
    <row r="41178">
      <c r="A41178" s="294" t="str">
        <f>-Type: papules, vesicles, pustules, crusting</f>
        <v>#ERROR!</v>
      </c>
      <c r="B41178" s="294"/>
      <c r="C41178" s="294"/>
      <c r="D41178" s="294"/>
      <c r="E41178" s="294"/>
      <c r="F41178" s="294"/>
    </row>
    <row r="41179">
      <c r="A41179" s="294" t="str">
        <f>ARRAY_CONSTRAIN(ARRAYFORMULA(-Scaling or oozing present?), 1, 1)</f>
        <v>#ERROR!</v>
      </c>
      <c r="B41179" s="294"/>
      <c r="C41179" s="294"/>
      <c r="D41179" s="294"/>
      <c r="E41179" s="294"/>
      <c r="F41179" s="294"/>
    </row>
    <row r="41180">
      <c r="A41180" s="294" t="s">
        <v>22628</v>
      </c>
      <c r="B41180" s="294"/>
      <c r="C41180" s="294"/>
      <c r="D41180" s="294"/>
      <c r="E41180" s="294"/>
      <c r="F41180" s="294"/>
    </row>
    <row r="41181">
      <c r="A41181" s="294" t="s">
        <v>22629</v>
      </c>
      <c r="B41181" s="294"/>
      <c r="C41181" s="294"/>
      <c r="D41181" s="294"/>
      <c r="E41181" s="294"/>
      <c r="F41181" s="294"/>
    </row>
    <row r="41182">
      <c r="A41182" s="294" t="s">
        <v>22630</v>
      </c>
      <c r="B41182" s="294"/>
      <c r="C41182" s="294"/>
      <c r="D41182" s="294"/>
      <c r="E41182" s="294"/>
      <c r="F41182" s="294"/>
    </row>
    <row r="41183">
      <c r="A41183" s="294" t="s">
        <v>22631</v>
      </c>
      <c r="B41183" s="294"/>
      <c r="C41183" s="294"/>
      <c r="D41183" s="294"/>
      <c r="E41183" s="294"/>
      <c r="F41183" s="294"/>
    </row>
    <row r="41184">
      <c r="A41184" s="294" t="s">
        <v>22632</v>
      </c>
      <c r="B41184" s="294"/>
      <c r="C41184" s="294"/>
      <c r="D41184" s="294"/>
      <c r="E41184" s="294"/>
      <c r="F41184" s="294"/>
    </row>
    <row r="41185">
      <c r="A41185" s="294"/>
      <c r="B41185" s="294"/>
      <c r="C41185" s="294"/>
      <c r="D41185" s="294"/>
      <c r="E41185" s="294"/>
      <c r="F41185" s="294"/>
    </row>
    <row r="41186">
      <c r="A41186" s="294" t="s">
        <v>21407</v>
      </c>
      <c r="B41186" s="294"/>
      <c r="C41186" s="294"/>
      <c r="D41186" s="294"/>
      <c r="E41186" s="294"/>
      <c r="F41186" s="294"/>
    </row>
    <row r="41187">
      <c r="A41187" s="294"/>
      <c r="B41187" s="294"/>
      <c r="C41187" s="294"/>
      <c r="D41187" s="294"/>
      <c r="E41187" s="294"/>
      <c r="F41187" s="294"/>
    </row>
    <row r="41188">
      <c r="A41188" s="294" t="s">
        <v>22633</v>
      </c>
      <c r="B41188" s="294"/>
      <c r="C41188" s="294"/>
      <c r="D41188" s="294"/>
      <c r="E41188" s="294"/>
      <c r="F41188" s="294"/>
    </row>
    <row r="41189">
      <c r="A41189" s="294" t="s">
        <v>22634</v>
      </c>
      <c r="B41189" s="294"/>
      <c r="C41189" s="294"/>
      <c r="D41189" s="294"/>
      <c r="E41189" s="294"/>
      <c r="F41189" s="294"/>
    </row>
    <row r="41190">
      <c r="A41190" s="294" t="s">
        <v>22635</v>
      </c>
      <c r="B41190" s="294"/>
      <c r="C41190" s="294"/>
      <c r="D41190" s="294"/>
      <c r="E41190" s="294"/>
      <c r="F41190" s="294"/>
    </row>
    <row r="41191">
      <c r="A41191" s="294" t="s">
        <v>22636</v>
      </c>
      <c r="B41191" s="294"/>
      <c r="C41191" s="294"/>
      <c r="D41191" s="294"/>
      <c r="E41191" s="294"/>
      <c r="F41191" s="294"/>
    </row>
    <row r="41192">
      <c r="A41192" s="294"/>
      <c r="B41192" s="294"/>
      <c r="C41192" s="294"/>
      <c r="D41192" s="294"/>
      <c r="E41192" s="294"/>
      <c r="F41192" s="294"/>
    </row>
    <row r="41193">
      <c r="A41193" s="294" t="s">
        <v>21990</v>
      </c>
      <c r="B41193" s="294"/>
      <c r="C41193" s="294"/>
      <c r="D41193" s="294"/>
      <c r="E41193" s="294"/>
      <c r="F41193" s="294"/>
    </row>
    <row r="41194">
      <c r="A41194" s="294"/>
      <c r="B41194" s="294"/>
      <c r="C41194" s="294"/>
      <c r="D41194" s="294"/>
      <c r="E41194" s="294"/>
      <c r="F41194" s="294"/>
    </row>
    <row r="41195">
      <c r="A41195" s="294" t="s">
        <v>22637</v>
      </c>
      <c r="B41195" s="294"/>
      <c r="C41195" s="294"/>
      <c r="D41195" s="294"/>
      <c r="E41195" s="294"/>
      <c r="F41195" s="294"/>
    </row>
    <row r="41196">
      <c r="A41196" s="294" t="s">
        <v>22638</v>
      </c>
      <c r="B41196" s="294"/>
      <c r="C41196" s="294"/>
      <c r="D41196" s="294"/>
      <c r="E41196" s="294"/>
      <c r="F41196" s="294"/>
    </row>
    <row r="41197">
      <c r="A41197" s="294" t="s">
        <v>22639</v>
      </c>
      <c r="B41197" s="294"/>
      <c r="C41197" s="294"/>
      <c r="D41197" s="294"/>
      <c r="E41197" s="294"/>
      <c r="F41197" s="294"/>
    </row>
    <row r="41198">
      <c r="A41198" s="294" t="s">
        <v>22640</v>
      </c>
      <c r="B41198" s="294"/>
      <c r="C41198" s="294"/>
      <c r="D41198" s="294"/>
      <c r="E41198" s="294"/>
      <c r="F41198" s="294"/>
    </row>
    <row r="41199">
      <c r="A41199" s="294" t="s">
        <v>22641</v>
      </c>
      <c r="B41199" s="294"/>
      <c r="C41199" s="294"/>
      <c r="D41199" s="294"/>
      <c r="E41199" s="294"/>
      <c r="F41199" s="294"/>
    </row>
    <row r="41200">
      <c r="A41200" s="294" t="s">
        <v>22642</v>
      </c>
      <c r="B41200" s="294"/>
      <c r="C41200" s="294"/>
      <c r="D41200" s="294"/>
      <c r="E41200" s="294"/>
      <c r="F41200" s="294"/>
    </row>
    <row r="41201">
      <c r="A41201" s="294"/>
      <c r="B41201" s="294"/>
      <c r="C41201" s="294"/>
      <c r="D41201" s="294"/>
      <c r="E41201" s="294"/>
      <c r="F41201" s="294"/>
    </row>
    <row r="41202">
      <c r="A41202" s="294"/>
      <c r="B41202" s="294"/>
      <c r="C41202" s="294"/>
      <c r="D41202" s="294"/>
      <c r="E41202" s="294"/>
      <c r="F41202" s="294"/>
    </row>
    <row r="41203">
      <c r="A41203" s="294" t="s">
        <v>41927</v>
      </c>
      <c r="B41203" s="294"/>
      <c r="C41203" s="294"/>
      <c r="D41203" s="294"/>
      <c r="E41203" s="294"/>
      <c r="F41203" s="294"/>
    </row>
    <row r="41204">
      <c r="A41204" s="294" t="s">
        <v>45765</v>
      </c>
      <c r="B41204" s="294"/>
      <c r="C41204" s="294"/>
      <c r="D41204" s="294"/>
      <c r="E41204" s="294"/>
      <c r="F41204" s="294"/>
    </row>
    <row r="41205">
      <c r="A41205" s="294" t="s">
        <v>21314</v>
      </c>
      <c r="B41205" s="294"/>
      <c r="C41205" s="294"/>
      <c r="D41205" s="294"/>
      <c r="E41205" s="294"/>
      <c r="F41205" s="294"/>
    </row>
    <row r="41206">
      <c r="A41206" s="294" t="s">
        <v>45762</v>
      </c>
      <c r="B41206" s="294"/>
      <c r="C41206" s="294"/>
      <c r="D41206" s="294"/>
      <c r="E41206" s="294"/>
      <c r="F41206" s="294"/>
    </row>
    <row r="41207">
      <c r="A41207" s="294" t="s">
        <v>45763</v>
      </c>
      <c r="B41207" s="294"/>
      <c r="C41207" s="294"/>
      <c r="D41207" s="294"/>
      <c r="E41207" s="294"/>
      <c r="F41207" s="294"/>
    </row>
    <row r="41208">
      <c r="A41208" s="294"/>
      <c r="B41208" s="294"/>
      <c r="C41208" s="294"/>
      <c r="D41208" s="294"/>
      <c r="E41208" s="294"/>
      <c r="F41208" s="294"/>
    </row>
    <row r="41209">
      <c r="A41209" s="294" t="s">
        <v>22644</v>
      </c>
      <c r="B41209" s="294"/>
      <c r="C41209" s="294"/>
      <c r="D41209" s="294"/>
      <c r="E41209" s="294"/>
      <c r="F41209" s="294"/>
    </row>
    <row r="41210">
      <c r="A41210" s="294" t="s">
        <v>21305</v>
      </c>
      <c r="B41210" s="294"/>
      <c r="C41210" s="294"/>
      <c r="D41210" s="294"/>
      <c r="E41210" s="294"/>
      <c r="F41210" s="294"/>
    </row>
    <row r="41211">
      <c r="A41211" s="294"/>
      <c r="B41211" s="294"/>
      <c r="C41211" s="294"/>
      <c r="D41211" s="294"/>
      <c r="E41211" s="294"/>
      <c r="F41211" s="294"/>
    </row>
    <row r="41212">
      <c r="A41212" s="294"/>
      <c r="B41212" s="294" t="s">
        <v>22646</v>
      </c>
      <c r="C41212" s="294"/>
      <c r="D41212" s="294"/>
      <c r="E41212" s="294"/>
      <c r="F41212" s="294"/>
    </row>
    <row r="41213">
      <c r="A41213" s="294"/>
      <c r="B41213" s="294" t="s">
        <v>22647</v>
      </c>
      <c r="C41213" s="294"/>
      <c r="D41213" s="294"/>
      <c r="E41213" s="294"/>
      <c r="F41213" s="294"/>
    </row>
    <row r="41214">
      <c r="A41214" s="294"/>
      <c r="B41214" s="294" t="s">
        <v>22648</v>
      </c>
      <c r="C41214" s="294"/>
      <c r="D41214" s="294"/>
      <c r="E41214" s="294"/>
      <c r="F41214" s="294"/>
    </row>
    <row r="41215">
      <c r="A41215" s="294"/>
      <c r="B41215" s="294" t="s">
        <v>22649</v>
      </c>
      <c r="C41215" s="294"/>
      <c r="D41215" s="294"/>
      <c r="E41215" s="294"/>
      <c r="F41215" s="294"/>
    </row>
    <row r="41216">
      <c r="A41216" s="294"/>
      <c r="B41216" s="294" t="s">
        <v>22650</v>
      </c>
      <c r="C41216" s="294"/>
      <c r="D41216" s="294"/>
      <c r="E41216" s="294"/>
      <c r="F41216" s="294"/>
    </row>
    <row r="41217">
      <c r="A41217" s="294"/>
      <c r="B41217" s="294" t="s">
        <v>22651</v>
      </c>
      <c r="C41217" s="294"/>
      <c r="D41217" s="294"/>
      <c r="E41217" s="294"/>
      <c r="F41217" s="294"/>
    </row>
    <row r="41218">
      <c r="A41218" s="294"/>
      <c r="B41218" s="294" t="s">
        <v>22652</v>
      </c>
      <c r="C41218" s="294"/>
      <c r="D41218" s="294"/>
      <c r="E41218" s="294"/>
      <c r="F41218" s="294"/>
    </row>
    <row r="41219">
      <c r="A41219" s="294"/>
      <c r="B41219" s="294" t="s">
        <v>22653</v>
      </c>
      <c r="C41219" s="294"/>
      <c r="D41219" s="294"/>
      <c r="E41219" s="294"/>
      <c r="F41219" s="294"/>
    </row>
    <row r="41220">
      <c r="A41220" s="294"/>
      <c r="B41220" s="294" t="s">
        <v>22654</v>
      </c>
      <c r="C41220" s="294"/>
      <c r="D41220" s="294"/>
      <c r="E41220" s="294"/>
      <c r="F41220" s="294"/>
    </row>
    <row r="41221">
      <c r="A41221" s="294"/>
      <c r="B41221" s="294"/>
      <c r="C41221" s="294"/>
      <c r="D41221" s="294"/>
      <c r="E41221" s="294"/>
      <c r="F41221" s="294"/>
    </row>
    <row r="41222">
      <c r="A41222" s="294"/>
      <c r="B41222" s="294"/>
      <c r="C41222" s="294"/>
      <c r="D41222" s="294"/>
      <c r="E41222" s="294"/>
      <c r="F41222" s="294"/>
    </row>
    <row r="41223">
      <c r="A41223" s="294" t="s">
        <v>21326</v>
      </c>
      <c r="B41223" s="294"/>
      <c r="C41223" s="294"/>
      <c r="D41223" s="294"/>
      <c r="E41223" s="294"/>
      <c r="F41223" s="294"/>
    </row>
    <row r="41224">
      <c r="A41224" s="294"/>
      <c r="B41224" s="294"/>
      <c r="C41224" s="294"/>
      <c r="D41224" s="294"/>
      <c r="E41224" s="294"/>
      <c r="F41224" s="294"/>
    </row>
    <row r="41225">
      <c r="A41225" s="294" t="s">
        <v>22655</v>
      </c>
      <c r="B41225" s="294"/>
      <c r="C41225" s="294"/>
      <c r="D41225" s="294"/>
      <c r="E41225" s="294"/>
      <c r="F41225" s="294"/>
    </row>
    <row r="41226">
      <c r="A41226" s="294" t="s">
        <v>22656</v>
      </c>
      <c r="B41226" s="294"/>
      <c r="C41226" s="294"/>
      <c r="D41226" s="294"/>
      <c r="E41226" s="294"/>
      <c r="F41226" s="294"/>
    </row>
    <row r="41227">
      <c r="A41227" s="294" t="s">
        <v>22657</v>
      </c>
      <c r="B41227" s="294"/>
      <c r="C41227" s="294"/>
      <c r="D41227" s="294"/>
      <c r="E41227" s="294"/>
      <c r="F41227" s="294"/>
    </row>
    <row r="41228">
      <c r="A41228" s="294" t="s">
        <v>22658</v>
      </c>
      <c r="B41228" s="294"/>
      <c r="C41228" s="294"/>
      <c r="D41228" s="294"/>
      <c r="E41228" s="294"/>
      <c r="F41228" s="294"/>
    </row>
    <row r="41229">
      <c r="A41229" s="294" t="s">
        <v>22659</v>
      </c>
      <c r="B41229" s="294"/>
      <c r="C41229" s="294"/>
      <c r="D41229" s="294"/>
      <c r="E41229" s="294"/>
      <c r="F41229" s="294"/>
    </row>
    <row r="41230">
      <c r="A41230" s="294" t="s">
        <v>22660</v>
      </c>
      <c r="B41230" s="294"/>
      <c r="C41230" s="294"/>
      <c r="D41230" s="294"/>
      <c r="E41230" s="294"/>
      <c r="F41230" s="294"/>
    </row>
    <row r="41231">
      <c r="A41231" s="294" t="s">
        <v>22661</v>
      </c>
      <c r="B41231" s="294"/>
      <c r="C41231" s="294"/>
      <c r="D41231" s="294"/>
      <c r="E41231" s="294"/>
      <c r="F41231" s="294"/>
    </row>
    <row r="41232">
      <c r="A41232" s="294" t="s">
        <v>22662</v>
      </c>
      <c r="B41232" s="294"/>
      <c r="C41232" s="294"/>
      <c r="D41232" s="294"/>
      <c r="E41232" s="294"/>
      <c r="F41232" s="294"/>
    </row>
    <row r="41233">
      <c r="A41233" s="294"/>
      <c r="B41233" s="294"/>
      <c r="C41233" s="294"/>
      <c r="D41233" s="294"/>
      <c r="E41233" s="294"/>
      <c r="F41233" s="294"/>
    </row>
    <row r="41234">
      <c r="A41234" s="294" t="s">
        <v>22663</v>
      </c>
      <c r="B41234" s="294"/>
      <c r="C41234" s="294"/>
      <c r="D41234" s="294"/>
      <c r="E41234" s="294"/>
      <c r="F41234" s="294"/>
    </row>
    <row r="41235">
      <c r="A41235" s="294"/>
      <c r="B41235" s="294"/>
      <c r="C41235" s="294"/>
      <c r="D41235" s="294"/>
      <c r="E41235" s="294"/>
      <c r="F41235" s="294"/>
    </row>
    <row r="41236">
      <c r="A41236" s="294" t="s">
        <v>22664</v>
      </c>
      <c r="B41236" s="294"/>
      <c r="C41236" s="294"/>
      <c r="D41236" s="294"/>
      <c r="E41236" s="294"/>
      <c r="F41236" s="294"/>
    </row>
    <row r="41237">
      <c r="A41237" s="294" t="s">
        <v>22665</v>
      </c>
      <c r="B41237" s="294"/>
      <c r="C41237" s="294"/>
      <c r="D41237" s="294"/>
      <c r="E41237" s="294"/>
      <c r="F41237" s="294"/>
    </row>
    <row r="41238">
      <c r="A41238" s="294" t="s">
        <v>22666</v>
      </c>
      <c r="B41238" s="294"/>
      <c r="C41238" s="294"/>
      <c r="D41238" s="294"/>
      <c r="E41238" s="294"/>
      <c r="F41238" s="294"/>
    </row>
    <row r="41239">
      <c r="A41239" s="294" t="s">
        <v>22667</v>
      </c>
      <c r="B41239" s="294"/>
      <c r="C41239" s="294"/>
      <c r="D41239" s="294"/>
      <c r="E41239" s="294"/>
      <c r="F41239" s="294"/>
    </row>
    <row r="41240">
      <c r="A41240" s="294" t="s">
        <v>22668</v>
      </c>
      <c r="B41240" s="294"/>
      <c r="C41240" s="294"/>
      <c r="D41240" s="294"/>
      <c r="E41240" s="294"/>
      <c r="F41240" s="294"/>
    </row>
    <row r="41241">
      <c r="A41241" s="294" t="s">
        <v>22669</v>
      </c>
      <c r="B41241" s="294"/>
      <c r="C41241" s="294"/>
      <c r="D41241" s="294"/>
      <c r="E41241" s="294"/>
      <c r="F41241" s="294"/>
    </row>
    <row r="41242">
      <c r="A41242" s="294" t="s">
        <v>22670</v>
      </c>
      <c r="B41242" s="294"/>
      <c r="C41242" s="294"/>
      <c r="D41242" s="294"/>
      <c r="E41242" s="294"/>
      <c r="F41242" s="294"/>
    </row>
    <row r="41243">
      <c r="A41243" s="294"/>
      <c r="B41243" s="294"/>
      <c r="C41243" s="294"/>
      <c r="D41243" s="294"/>
      <c r="E41243" s="294"/>
      <c r="F41243" s="294"/>
    </row>
    <row r="41244">
      <c r="A41244" s="294" t="s">
        <v>21344</v>
      </c>
      <c r="B41244" s="294"/>
      <c r="C41244" s="294"/>
      <c r="D41244" s="294"/>
      <c r="E41244" s="294"/>
      <c r="F41244" s="294"/>
    </row>
    <row r="41245">
      <c r="A41245" s="294" t="s">
        <v>22671</v>
      </c>
      <c r="B41245" s="294"/>
      <c r="C41245" s="294"/>
      <c r="D41245" s="294"/>
      <c r="E41245" s="294"/>
      <c r="F41245" s="294"/>
    </row>
    <row r="41246">
      <c r="A41246" s="294"/>
      <c r="B41246" s="294"/>
      <c r="C41246" s="294"/>
      <c r="D41246" s="294"/>
      <c r="E41246" s="294"/>
      <c r="F41246" s="294"/>
    </row>
    <row r="41247">
      <c r="A41247" s="294" t="s">
        <v>22672</v>
      </c>
      <c r="B41247" s="294"/>
      <c r="C41247" s="294"/>
      <c r="D41247" s="294"/>
      <c r="E41247" s="294"/>
      <c r="F41247" s="294"/>
    </row>
    <row r="41248">
      <c r="A41248" s="294" t="s">
        <v>22673</v>
      </c>
      <c r="B41248" s="294"/>
      <c r="C41248" s="294"/>
      <c r="D41248" s="294"/>
      <c r="E41248" s="294"/>
      <c r="F41248" s="294"/>
    </row>
    <row r="41249">
      <c r="A41249" s="294" t="s">
        <v>22674</v>
      </c>
      <c r="B41249" s="294"/>
      <c r="C41249" s="294"/>
      <c r="D41249" s="294"/>
      <c r="E41249" s="294"/>
      <c r="F41249" s="294"/>
    </row>
    <row r="41250">
      <c r="A41250" s="294" t="s">
        <v>22675</v>
      </c>
      <c r="B41250" s="294"/>
      <c r="C41250" s="294"/>
      <c r="D41250" s="294"/>
      <c r="E41250" s="294"/>
      <c r="F41250" s="294"/>
    </row>
    <row r="41251">
      <c r="A41251" s="294" t="s">
        <v>22676</v>
      </c>
      <c r="B41251" s="294"/>
      <c r="C41251" s="294"/>
      <c r="D41251" s="294"/>
      <c r="E41251" s="294"/>
      <c r="F41251" s="294"/>
    </row>
    <row r="41252">
      <c r="A41252" s="294"/>
      <c r="B41252" s="294"/>
      <c r="C41252" s="294"/>
      <c r="D41252" s="294"/>
      <c r="E41252" s="294"/>
      <c r="F41252" s="294"/>
    </row>
    <row r="41253">
      <c r="A41253" s="294" t="s">
        <v>22397</v>
      </c>
      <c r="B41253" s="294"/>
      <c r="C41253" s="294"/>
      <c r="D41253" s="294"/>
      <c r="E41253" s="294"/>
      <c r="F41253" s="294"/>
    </row>
    <row r="41254">
      <c r="A41254" s="294"/>
      <c r="B41254" s="294"/>
      <c r="C41254" s="294"/>
      <c r="D41254" s="294"/>
      <c r="E41254" s="294"/>
      <c r="F41254" s="294"/>
    </row>
    <row r="41255">
      <c r="A41255" s="294" t="s">
        <v>22677</v>
      </c>
      <c r="B41255" s="294"/>
      <c r="C41255" s="294"/>
      <c r="D41255" s="294"/>
      <c r="E41255" s="294"/>
      <c r="F41255" s="294"/>
    </row>
    <row r="41256">
      <c r="A41256" s="294" t="s">
        <v>22678</v>
      </c>
      <c r="B41256" s="294"/>
      <c r="C41256" s="294"/>
      <c r="D41256" s="294"/>
      <c r="E41256" s="294"/>
      <c r="F41256" s="294"/>
    </row>
    <row r="41257">
      <c r="A41257" s="294" t="s">
        <v>22679</v>
      </c>
      <c r="B41257" s="294"/>
      <c r="C41257" s="294"/>
      <c r="D41257" s="294"/>
      <c r="E41257" s="294"/>
      <c r="F41257" s="294"/>
    </row>
    <row r="41258">
      <c r="A41258" s="294" t="s">
        <v>22680</v>
      </c>
      <c r="B41258" s="294"/>
      <c r="C41258" s="294"/>
      <c r="D41258" s="294"/>
      <c r="E41258" s="294"/>
      <c r="F41258" s="294"/>
    </row>
    <row r="41259">
      <c r="A41259" s="294" t="s">
        <v>22681</v>
      </c>
      <c r="B41259" s="294"/>
      <c r="C41259" s="294"/>
      <c r="D41259" s="294"/>
      <c r="E41259" s="294"/>
      <c r="F41259" s="294"/>
    </row>
    <row r="41260">
      <c r="A41260" s="294"/>
      <c r="B41260" s="294"/>
      <c r="C41260" s="294"/>
      <c r="D41260" s="294"/>
      <c r="E41260" s="294"/>
      <c r="F41260" s="294"/>
    </row>
    <row r="41261">
      <c r="A41261" s="294" t="s">
        <v>22403</v>
      </c>
      <c r="B41261" s="294"/>
      <c r="C41261" s="294"/>
      <c r="D41261" s="294"/>
      <c r="E41261" s="294"/>
      <c r="F41261" s="294"/>
    </row>
    <row r="41262">
      <c r="A41262" s="294"/>
      <c r="B41262" s="294"/>
      <c r="C41262" s="294"/>
      <c r="D41262" s="294"/>
      <c r="E41262" s="294"/>
      <c r="F41262" s="294"/>
    </row>
    <row r="41263">
      <c r="A41263" s="294" t="s">
        <v>21336</v>
      </c>
      <c r="B41263" s="294"/>
      <c r="C41263" s="294"/>
      <c r="D41263" s="294"/>
      <c r="E41263" s="294"/>
      <c r="F41263" s="294"/>
    </row>
    <row r="41264">
      <c r="A41264" s="294" t="str">
        <f>ARRAY_CONSTRAIN(ARRAYFORMULA(-Manjishta churna / Kashaya), 1, 1)</f>
        <v>#ERROR!</v>
      </c>
      <c r="B41264" s="294"/>
      <c r="C41264" s="294"/>
      <c r="D41264" s="294"/>
      <c r="E41264" s="294"/>
      <c r="F41264" s="294"/>
    </row>
    <row r="41265">
      <c r="A41265" s="294" t="str">
        <f>ARRAY_CONSTRAIN(ARRAYFORMULA(-Guduchi satva / kwatha), 1, 1)</f>
        <v>#ERROR!</v>
      </c>
      <c r="B41265" s="294"/>
      <c r="C41265" s="294"/>
      <c r="D41265" s="294"/>
      <c r="E41265" s="294"/>
      <c r="F41265" s="294"/>
    </row>
    <row r="41266">
      <c r="A41266" s="294" t="str">
        <f t="array" ref="A41266">-Sarivadyasava</f>
        <v>#NAME?</v>
      </c>
      <c r="B41266" s="294"/>
      <c r="C41266" s="294"/>
      <c r="D41266" s="294"/>
      <c r="E41266" s="294"/>
      <c r="F41266" s="294"/>
    </row>
    <row r="41267">
      <c r="A41267" s="294" t="str">
        <f>ARRAY_CONSTRAIN(ARRAYFORMULA(-Mahatiktaka ghrita), 1, 1)</f>
        <v>#ERROR!</v>
      </c>
      <c r="B41267" s="294"/>
      <c r="C41267" s="294"/>
      <c r="D41267" s="294"/>
      <c r="E41267" s="294"/>
      <c r="F41267" s="294"/>
    </row>
    <row r="41268">
      <c r="A41268" s="294" t="str">
        <f>ARRAY_CONSTRAIN(ARRAYFORMULA(-Arogya vardhini Vati), 1, 1)</f>
        <v>#ERROR!</v>
      </c>
      <c r="B41268" s="294"/>
      <c r="C41268" s="294"/>
      <c r="D41268" s="294"/>
      <c r="E41268" s="294"/>
      <c r="F41268" s="294"/>
    </row>
    <row r="41269">
      <c r="A41269" s="294" t="s">
        <v>22682</v>
      </c>
      <c r="B41269" s="294"/>
      <c r="C41269" s="294"/>
      <c r="D41269" s="294"/>
      <c r="E41269" s="294"/>
      <c r="F41269" s="294"/>
    </row>
    <row r="41270">
      <c r="A41270" s="294" t="s">
        <v>22683</v>
      </c>
      <c r="B41270" s="294"/>
      <c r="C41270" s="294"/>
      <c r="D41270" s="294"/>
      <c r="E41270" s="294"/>
      <c r="F41270" s="294"/>
    </row>
    <row r="41271">
      <c r="A41271" s="294" t="s">
        <v>22684</v>
      </c>
      <c r="B41271" s="294"/>
      <c r="C41271" s="294"/>
      <c r="D41271" s="294"/>
      <c r="E41271" s="294"/>
      <c r="F41271" s="294"/>
    </row>
    <row r="41272">
      <c r="A41272" s="294" t="s">
        <v>22685</v>
      </c>
      <c r="B41272" s="294"/>
      <c r="C41272" s="294"/>
      <c r="D41272" s="294"/>
      <c r="E41272" s="294"/>
      <c r="F41272" s="294"/>
    </row>
    <row r="41273">
      <c r="A41273" s="294" t="s">
        <v>22686</v>
      </c>
      <c r="B41273" s="294"/>
      <c r="C41273" s="294"/>
      <c r="D41273" s="294"/>
      <c r="E41273" s="294"/>
      <c r="F41273" s="294"/>
    </row>
    <row r="41274">
      <c r="A41274" s="294" t="s">
        <v>22687</v>
      </c>
      <c r="B41274" s="294"/>
      <c r="C41274" s="294"/>
      <c r="D41274" s="294"/>
      <c r="E41274" s="294"/>
      <c r="F41274" s="294"/>
    </row>
    <row r="41275">
      <c r="A41275" s="294" t="str">
        <f>ARRAY_CONSTRAIN(ARRAYFORMULA(-Nimbadi churna + ghee for Lepa), 1, 1)</f>
        <v>#ERROR!</v>
      </c>
      <c r="B41275" s="294"/>
      <c r="C41275" s="294"/>
      <c r="D41275" s="294"/>
      <c r="E41275" s="294"/>
      <c r="F41275" s="294"/>
    </row>
    <row r="41276">
      <c r="A41276" s="294" t="s">
        <v>22688</v>
      </c>
      <c r="B41276" s="294"/>
      <c r="C41276" s="294"/>
      <c r="D41276" s="294"/>
      <c r="E41276" s="294"/>
      <c r="F41276" s="294"/>
    </row>
    <row r="41277">
      <c r="A41277" s="294" t="s">
        <v>22689</v>
      </c>
      <c r="B41277" s="294"/>
      <c r="C41277" s="294"/>
      <c r="D41277" s="294"/>
      <c r="E41277" s="294"/>
      <c r="F41277" s="294"/>
    </row>
    <row r="41278">
      <c r="A41278" s="294" t="s">
        <v>22690</v>
      </c>
      <c r="B41278" s="294"/>
      <c r="C41278" s="294"/>
      <c r="D41278" s="294"/>
      <c r="E41278" s="294"/>
      <c r="F41278" s="294"/>
    </row>
    <row r="41279">
      <c r="A41279" s="294" t="s">
        <v>22691</v>
      </c>
      <c r="B41279" s="294"/>
      <c r="C41279" s="294"/>
      <c r="D41279" s="294"/>
      <c r="E41279" s="294"/>
      <c r="F41279" s="294"/>
    </row>
    <row r="41280">
      <c r="A41280" s="294" t="s">
        <v>22692</v>
      </c>
      <c r="B41280" s="294"/>
      <c r="C41280" s="294"/>
      <c r="D41280" s="294"/>
      <c r="E41280" s="294"/>
      <c r="F41280" s="294"/>
    </row>
    <row r="41281">
      <c r="A41281" s="294" t="s">
        <v>22693</v>
      </c>
      <c r="B41281" s="294"/>
      <c r="C41281" s="294"/>
      <c r="D41281" s="294"/>
      <c r="E41281" s="294"/>
      <c r="F41281" s="294"/>
    </row>
    <row r="41282">
      <c r="A41282" s="294" t="s">
        <v>22694</v>
      </c>
      <c r="B41282" s="294"/>
      <c r="C41282" s="294"/>
      <c r="D41282" s="294"/>
      <c r="E41282" s="294"/>
      <c r="F41282" s="294"/>
    </row>
    <row r="41283">
      <c r="A41283" s="294" t="s">
        <v>22695</v>
      </c>
      <c r="B41283" s="294"/>
      <c r="C41283" s="294"/>
      <c r="D41283" s="294"/>
      <c r="E41283" s="294"/>
      <c r="F41283" s="294"/>
    </row>
    <row r="41284">
      <c r="A41284" s="294" t="s">
        <v>22696</v>
      </c>
      <c r="B41284" s="294"/>
      <c r="C41284" s="294"/>
      <c r="D41284" s="294"/>
      <c r="E41284" s="294"/>
      <c r="F41284" s="294"/>
    </row>
    <row r="41285">
      <c r="A41285" s="294"/>
      <c r="B41285" s="294"/>
      <c r="C41285" s="294"/>
      <c r="D41285" s="294"/>
      <c r="E41285" s="294"/>
      <c r="F41285" s="294"/>
    </row>
    <row r="41286">
      <c r="A41286" s="294" t="s">
        <v>41927</v>
      </c>
      <c r="B41286" s="294"/>
      <c r="C41286" s="294"/>
      <c r="D41286" s="294"/>
      <c r="E41286" s="294"/>
      <c r="F41286" s="294"/>
    </row>
    <row r="41287">
      <c r="A41287" s="294" t="s">
        <v>45766</v>
      </c>
      <c r="B41287" s="294"/>
      <c r="C41287" s="294"/>
      <c r="D41287" s="294"/>
      <c r="E41287" s="294"/>
      <c r="F41287" s="294"/>
    </row>
    <row r="41288">
      <c r="A41288" s="294" t="s">
        <v>21270</v>
      </c>
      <c r="B41288" s="294"/>
      <c r="C41288" s="294"/>
      <c r="D41288" s="294"/>
      <c r="E41288" s="294"/>
      <c r="F41288" s="294"/>
    </row>
    <row r="41289">
      <c r="A41289" s="294" t="s">
        <v>45767</v>
      </c>
      <c r="B41289" s="294"/>
      <c r="C41289" s="294"/>
      <c r="D41289" s="294"/>
      <c r="E41289" s="294"/>
      <c r="F41289" s="294"/>
    </row>
    <row r="41290">
      <c r="A41290" s="294" t="s">
        <v>45768</v>
      </c>
      <c r="B41290" s="294"/>
      <c r="C41290" s="294"/>
      <c r="D41290" s="294"/>
      <c r="E41290" s="294"/>
      <c r="F41290" s="294"/>
    </row>
    <row r="41291">
      <c r="A41291" s="294"/>
      <c r="B41291" s="294"/>
      <c r="C41291" s="294"/>
      <c r="D41291" s="294"/>
      <c r="E41291" s="294"/>
      <c r="F41291" s="294"/>
    </row>
    <row r="41292">
      <c r="A41292" s="294"/>
      <c r="B41292" s="294"/>
      <c r="C41292" s="294"/>
      <c r="D41292" s="294"/>
      <c r="E41292" s="294"/>
      <c r="F41292" s="294"/>
    </row>
    <row r="41293">
      <c r="A41293" s="294" t="s">
        <v>24413</v>
      </c>
      <c r="B41293" s="294"/>
      <c r="C41293" s="294"/>
      <c r="D41293" s="294"/>
      <c r="E41293" s="294"/>
      <c r="F41293" s="294"/>
    </row>
    <row r="41294">
      <c r="A41294" s="294" t="s">
        <v>24620</v>
      </c>
      <c r="B41294" s="294"/>
      <c r="C41294" s="294"/>
      <c r="D41294" s="294"/>
      <c r="E41294" s="294"/>
      <c r="F41294" s="294"/>
    </row>
    <row r="41295">
      <c r="A41295" s="294"/>
      <c r="B41295" s="294"/>
      <c r="C41295" s="294"/>
      <c r="D41295" s="294"/>
      <c r="E41295" s="294"/>
      <c r="F41295" s="294"/>
    </row>
    <row r="41296">
      <c r="A41296" s="294" t="s">
        <v>24621</v>
      </c>
      <c r="B41296" s="294"/>
      <c r="C41296" s="294"/>
      <c r="D41296" s="294"/>
      <c r="E41296" s="294"/>
      <c r="F41296" s="294"/>
    </row>
    <row r="41297">
      <c r="A41297" s="294" t="s">
        <v>24622</v>
      </c>
      <c r="B41297" s="294"/>
      <c r="C41297" s="294"/>
      <c r="D41297" s="294"/>
      <c r="E41297" s="294"/>
      <c r="F41297" s="294"/>
    </row>
    <row r="41298">
      <c r="A41298" s="294" t="s">
        <v>24623</v>
      </c>
      <c r="B41298" s="294"/>
      <c r="C41298" s="294"/>
      <c r="D41298" s="294"/>
      <c r="E41298" s="294"/>
      <c r="F41298" s="294"/>
    </row>
    <row r="41299">
      <c r="A41299" s="294" t="s">
        <v>24624</v>
      </c>
      <c r="B41299" s="294"/>
      <c r="C41299" s="294"/>
      <c r="D41299" s="294"/>
      <c r="E41299" s="294"/>
      <c r="F41299" s="294"/>
    </row>
    <row r="41300">
      <c r="A41300" s="294" t="s">
        <v>24625</v>
      </c>
      <c r="B41300" s="294"/>
      <c r="C41300" s="294"/>
      <c r="D41300" s="294"/>
      <c r="E41300" s="294"/>
      <c r="F41300" s="294"/>
    </row>
    <row r="41301">
      <c r="A41301" s="294" t="s">
        <v>24626</v>
      </c>
      <c r="B41301" s="294"/>
      <c r="C41301" s="294"/>
      <c r="D41301" s="294"/>
      <c r="E41301" s="294"/>
      <c r="F41301" s="294"/>
    </row>
    <row r="41302">
      <c r="A41302" s="294" t="s">
        <v>21641</v>
      </c>
      <c r="B41302" s="294"/>
      <c r="C41302" s="294"/>
      <c r="D41302" s="294"/>
      <c r="E41302" s="294"/>
      <c r="F41302" s="294"/>
    </row>
    <row r="41303">
      <c r="A41303" s="294" t="s">
        <v>24627</v>
      </c>
      <c r="B41303" s="294"/>
      <c r="C41303" s="294"/>
      <c r="D41303" s="294"/>
      <c r="E41303" s="294"/>
      <c r="F41303" s="294"/>
    </row>
    <row r="41304">
      <c r="A41304" s="294" t="s">
        <v>24628</v>
      </c>
      <c r="B41304" s="294"/>
      <c r="C41304" s="294"/>
      <c r="D41304" s="294"/>
      <c r="E41304" s="294"/>
      <c r="F41304" s="294"/>
    </row>
    <row r="41305">
      <c r="A41305" s="294" t="s">
        <v>24629</v>
      </c>
      <c r="B41305" s="294"/>
      <c r="C41305" s="294"/>
      <c r="D41305" s="294"/>
      <c r="E41305" s="294"/>
      <c r="F41305" s="294"/>
    </row>
    <row r="41306">
      <c r="A41306" s="294" t="s">
        <v>24630</v>
      </c>
      <c r="B41306" s="294"/>
      <c r="C41306" s="294"/>
      <c r="D41306" s="294"/>
      <c r="E41306" s="294"/>
      <c r="F41306" s="294"/>
    </row>
    <row r="41307">
      <c r="A41307" s="294" t="s">
        <v>24631</v>
      </c>
      <c r="B41307" s="294"/>
      <c r="C41307" s="294"/>
      <c r="D41307" s="294"/>
      <c r="E41307" s="294"/>
      <c r="F41307" s="294"/>
    </row>
    <row r="41308">
      <c r="A41308" s="294" t="s">
        <v>24632</v>
      </c>
      <c r="B41308" s="294"/>
      <c r="C41308" s="294"/>
      <c r="D41308" s="294"/>
      <c r="E41308" s="294"/>
      <c r="F41308" s="294"/>
    </row>
    <row r="41309">
      <c r="A41309" s="294"/>
      <c r="B41309" s="294"/>
      <c r="C41309" s="294"/>
      <c r="D41309" s="294"/>
      <c r="E41309" s="294"/>
      <c r="F41309" s="294"/>
    </row>
    <row r="41310">
      <c r="A41310" s="294" t="s">
        <v>23703</v>
      </c>
      <c r="B41310" s="294"/>
      <c r="C41310" s="294"/>
      <c r="D41310" s="294"/>
      <c r="E41310" s="294"/>
      <c r="F41310" s="294"/>
    </row>
    <row r="41311">
      <c r="A41311" s="294" t="s">
        <v>24633</v>
      </c>
      <c r="B41311" s="294"/>
      <c r="C41311" s="294"/>
      <c r="D41311" s="294"/>
      <c r="E41311" s="294"/>
      <c r="F41311" s="294"/>
    </row>
    <row r="41312">
      <c r="A41312" s="294" t="s">
        <v>24425</v>
      </c>
      <c r="B41312" s="294"/>
      <c r="C41312" s="294"/>
      <c r="D41312" s="294"/>
      <c r="E41312" s="294"/>
      <c r="F41312" s="294"/>
    </row>
    <row r="41313">
      <c r="A41313" s="294"/>
      <c r="B41313" s="294"/>
      <c r="C41313" s="294"/>
      <c r="D41313" s="294"/>
      <c r="E41313" s="294"/>
      <c r="F41313" s="294"/>
    </row>
    <row r="41314">
      <c r="A41314" s="294" t="s">
        <v>24634</v>
      </c>
      <c r="B41314" s="294"/>
      <c r="C41314" s="294"/>
      <c r="D41314" s="294"/>
      <c r="E41314" s="294"/>
      <c r="F41314" s="294"/>
    </row>
    <row r="41315">
      <c r="A41315" s="294" t="s">
        <v>24635</v>
      </c>
      <c r="B41315" s="294"/>
      <c r="C41315" s="294"/>
      <c r="D41315" s="294"/>
      <c r="E41315" s="294"/>
      <c r="F41315" s="294"/>
    </row>
    <row r="41316">
      <c r="A41316" s="294" t="s">
        <v>24636</v>
      </c>
      <c r="B41316" s="294"/>
      <c r="C41316" s="294"/>
      <c r="D41316" s="294"/>
      <c r="E41316" s="294"/>
      <c r="F41316" s="294"/>
    </row>
    <row r="41317">
      <c r="A41317" s="294" t="s">
        <v>23810</v>
      </c>
      <c r="B41317" s="294"/>
      <c r="C41317" s="294"/>
      <c r="D41317" s="294"/>
      <c r="E41317" s="294"/>
      <c r="F41317" s="294"/>
    </row>
    <row r="41318">
      <c r="A41318" s="294" t="s">
        <v>24637</v>
      </c>
      <c r="B41318" s="294"/>
      <c r="C41318" s="294"/>
      <c r="D41318" s="294"/>
      <c r="E41318" s="294"/>
      <c r="F41318" s="294"/>
    </row>
    <row r="41319">
      <c r="A41319" s="294" t="s">
        <v>24638</v>
      </c>
      <c r="B41319" s="294"/>
      <c r="C41319" s="294"/>
      <c r="D41319" s="294"/>
      <c r="E41319" s="294"/>
      <c r="F41319" s="294"/>
    </row>
    <row r="41320">
      <c r="A41320" s="294" t="s">
        <v>24639</v>
      </c>
      <c r="B41320" s="294"/>
      <c r="C41320" s="294"/>
      <c r="D41320" s="294"/>
      <c r="E41320" s="294"/>
      <c r="F41320" s="294"/>
    </row>
    <row r="41321">
      <c r="A41321" s="294"/>
      <c r="B41321" s="294"/>
      <c r="C41321" s="294"/>
      <c r="D41321" s="294"/>
      <c r="E41321" s="294"/>
      <c r="F41321" s="294"/>
    </row>
    <row r="41322">
      <c r="A41322" s="294" t="s">
        <v>23812</v>
      </c>
      <c r="B41322" s="294"/>
      <c r="C41322" s="294"/>
      <c r="D41322" s="294"/>
      <c r="E41322" s="294"/>
      <c r="F41322" s="294"/>
    </row>
    <row r="41323">
      <c r="A41323" s="294" t="s">
        <v>24431</v>
      </c>
      <c r="B41323" s="294"/>
      <c r="C41323" s="294"/>
      <c r="D41323" s="294"/>
      <c r="E41323" s="294"/>
      <c r="F41323" s="294"/>
    </row>
    <row r="41324">
      <c r="A41324" s="294" t="s">
        <v>24640</v>
      </c>
      <c r="B41324" s="294"/>
      <c r="C41324" s="294"/>
      <c r="D41324" s="294"/>
      <c r="E41324" s="294"/>
      <c r="F41324" s="294"/>
    </row>
    <row r="41325">
      <c r="A41325" s="294"/>
      <c r="B41325" s="294"/>
      <c r="C41325" s="294"/>
      <c r="D41325" s="294"/>
      <c r="E41325" s="294"/>
      <c r="F41325" s="294"/>
    </row>
    <row r="41326">
      <c r="A41326" s="294" t="s">
        <v>24641</v>
      </c>
      <c r="B41326" s="294"/>
      <c r="C41326" s="294"/>
      <c r="D41326" s="294"/>
      <c r="E41326" s="294"/>
      <c r="F41326" s="294"/>
    </row>
    <row r="41327">
      <c r="A41327" s="294" t="s">
        <v>24642</v>
      </c>
      <c r="B41327" s="294"/>
      <c r="C41327" s="294"/>
      <c r="D41327" s="294"/>
      <c r="E41327" s="294"/>
      <c r="F41327" s="294"/>
    </row>
    <row r="41328">
      <c r="A41328" s="294" t="s">
        <v>24643</v>
      </c>
      <c r="B41328" s="294"/>
      <c r="C41328" s="294"/>
      <c r="D41328" s="294"/>
      <c r="E41328" s="294"/>
      <c r="F41328" s="294"/>
    </row>
    <row r="41329">
      <c r="A41329" s="294" t="s">
        <v>24644</v>
      </c>
      <c r="B41329" s="294"/>
      <c r="C41329" s="294"/>
      <c r="D41329" s="294"/>
      <c r="E41329" s="294"/>
      <c r="F41329" s="294"/>
    </row>
    <row r="41330">
      <c r="A41330" s="294" t="s">
        <v>24645</v>
      </c>
      <c r="B41330" s="294"/>
      <c r="C41330" s="294"/>
      <c r="D41330" s="294"/>
      <c r="E41330" s="294"/>
      <c r="F41330" s="294"/>
    </row>
    <row r="41331">
      <c r="A41331" s="294" t="s">
        <v>24646</v>
      </c>
      <c r="B41331" s="294"/>
      <c r="C41331" s="294"/>
      <c r="D41331" s="294"/>
      <c r="E41331" s="294"/>
      <c r="F41331" s="294"/>
    </row>
    <row r="41332">
      <c r="A41332" s="294" t="s">
        <v>24647</v>
      </c>
      <c r="B41332" s="294"/>
      <c r="C41332" s="294"/>
      <c r="D41332" s="294"/>
      <c r="E41332" s="294"/>
      <c r="F41332" s="294"/>
    </row>
    <row r="41333">
      <c r="A41333" s="294" t="s">
        <v>24648</v>
      </c>
      <c r="B41333" s="294"/>
      <c r="C41333" s="294"/>
      <c r="D41333" s="294"/>
      <c r="E41333" s="294"/>
      <c r="F41333" s="294"/>
    </row>
    <row r="41334">
      <c r="A41334" s="294" t="s">
        <v>24649</v>
      </c>
      <c r="B41334" s="294"/>
      <c r="C41334" s="294"/>
      <c r="D41334" s="294"/>
      <c r="E41334" s="294"/>
      <c r="F41334" s="294"/>
    </row>
    <row r="41335">
      <c r="A41335" s="294" t="s">
        <v>22226</v>
      </c>
      <c r="B41335" s="294"/>
      <c r="C41335" s="294"/>
      <c r="D41335" s="294"/>
      <c r="E41335" s="294"/>
      <c r="F41335" s="294"/>
    </row>
    <row r="41336">
      <c r="A41336" s="294" t="s">
        <v>24650</v>
      </c>
      <c r="B41336" s="294"/>
      <c r="C41336" s="294"/>
      <c r="D41336" s="294"/>
      <c r="E41336" s="294"/>
      <c r="F41336" s="294"/>
    </row>
    <row r="41337">
      <c r="A41337" s="294" t="s">
        <v>24651</v>
      </c>
      <c r="B41337" s="294"/>
      <c r="C41337" s="294"/>
      <c r="D41337" s="294"/>
      <c r="E41337" s="294"/>
      <c r="F41337" s="294"/>
    </row>
    <row r="41338">
      <c r="A41338" s="294"/>
      <c r="B41338" s="294"/>
      <c r="C41338" s="294"/>
      <c r="D41338" s="294"/>
      <c r="E41338" s="294"/>
      <c r="F41338" s="294"/>
    </row>
    <row r="41339">
      <c r="A41339" s="294" t="s">
        <v>21292</v>
      </c>
      <c r="B41339" s="294"/>
      <c r="C41339" s="294"/>
      <c r="D41339" s="294"/>
      <c r="E41339" s="294"/>
      <c r="F41339" s="294"/>
    </row>
    <row r="41340">
      <c r="A41340" s="294"/>
      <c r="B41340" s="294"/>
      <c r="C41340" s="294"/>
      <c r="D41340" s="294"/>
      <c r="E41340" s="294"/>
      <c r="F41340" s="294"/>
    </row>
    <row r="41341">
      <c r="A41341" s="294" t="s">
        <v>24652</v>
      </c>
      <c r="B41341" s="294"/>
      <c r="C41341" s="294"/>
      <c r="D41341" s="294"/>
      <c r="E41341" s="294"/>
      <c r="F41341" s="294"/>
    </row>
    <row r="41342">
      <c r="A41342" s="294" t="s">
        <v>24653</v>
      </c>
      <c r="B41342" s="294"/>
      <c r="C41342" s="294"/>
      <c r="D41342" s="294"/>
      <c r="E41342" s="294"/>
      <c r="F41342" s="294"/>
    </row>
    <row r="41343">
      <c r="A41343" s="294" t="s">
        <v>24654</v>
      </c>
      <c r="B41343" s="294"/>
      <c r="C41343" s="294"/>
      <c r="D41343" s="294"/>
      <c r="E41343" s="294"/>
      <c r="F41343" s="294"/>
    </row>
    <row r="41344">
      <c r="A41344" s="294" t="s">
        <v>24655</v>
      </c>
      <c r="B41344" s="294"/>
      <c r="C41344" s="294"/>
      <c r="D41344" s="294"/>
      <c r="E41344" s="294"/>
      <c r="F41344" s="294"/>
    </row>
    <row r="41345">
      <c r="A41345" s="294" t="s">
        <v>24656</v>
      </c>
      <c r="B41345" s="294"/>
      <c r="C41345" s="294"/>
      <c r="D41345" s="294"/>
      <c r="E41345" s="294"/>
      <c r="F41345" s="294"/>
    </row>
    <row r="41346">
      <c r="A41346" s="294" t="s">
        <v>24657</v>
      </c>
      <c r="B41346" s="294"/>
      <c r="C41346" s="294"/>
      <c r="D41346" s="294"/>
      <c r="E41346" s="294"/>
      <c r="F41346" s="294"/>
    </row>
    <row r="41347">
      <c r="A41347" s="294"/>
      <c r="B41347" s="294"/>
      <c r="C41347" s="294"/>
      <c r="D41347" s="294"/>
      <c r="E41347" s="294"/>
      <c r="F41347" s="294"/>
    </row>
    <row r="41348">
      <c r="A41348" s="294" t="s">
        <v>21760</v>
      </c>
      <c r="B41348" s="294"/>
      <c r="C41348" s="294"/>
      <c r="D41348" s="294"/>
      <c r="E41348" s="294"/>
      <c r="F41348" s="294"/>
    </row>
    <row r="41349">
      <c r="A41349" s="294"/>
      <c r="B41349" s="294"/>
      <c r="C41349" s="294"/>
      <c r="D41349" s="294"/>
      <c r="E41349" s="294"/>
      <c r="F41349" s="294"/>
    </row>
    <row r="41350">
      <c r="A41350" s="294" t="s">
        <v>24658</v>
      </c>
      <c r="B41350" s="294"/>
      <c r="C41350" s="294"/>
      <c r="D41350" s="294"/>
      <c r="E41350" s="294"/>
      <c r="F41350" s="294"/>
    </row>
    <row r="41351">
      <c r="A41351" s="294" t="s">
        <v>24659</v>
      </c>
      <c r="B41351" s="294"/>
      <c r="C41351" s="294"/>
      <c r="D41351" s="294"/>
      <c r="E41351" s="294"/>
      <c r="F41351" s="294"/>
    </row>
    <row r="41352">
      <c r="A41352" s="294" t="s">
        <v>24660</v>
      </c>
      <c r="B41352" s="294"/>
      <c r="C41352" s="294"/>
      <c r="D41352" s="294"/>
      <c r="E41352" s="294"/>
      <c r="F41352" s="294"/>
    </row>
    <row r="41353">
      <c r="A41353" s="294" t="s">
        <v>24661</v>
      </c>
      <c r="B41353" s="294"/>
      <c r="C41353" s="294"/>
      <c r="D41353" s="294"/>
      <c r="E41353" s="294"/>
      <c r="F41353" s="294"/>
    </row>
    <row r="41354">
      <c r="A41354" s="294" t="s">
        <v>24662</v>
      </c>
      <c r="B41354" s="294"/>
      <c r="C41354" s="294"/>
      <c r="D41354" s="294"/>
      <c r="E41354" s="294"/>
      <c r="F41354" s="294"/>
    </row>
    <row r="41355">
      <c r="A41355" s="294" t="s">
        <v>24663</v>
      </c>
      <c r="B41355" s="294"/>
      <c r="C41355" s="294"/>
      <c r="D41355" s="294"/>
      <c r="E41355" s="294"/>
      <c r="F41355" s="294"/>
    </row>
    <row r="41356">
      <c r="A41356" s="294" t="s">
        <v>24664</v>
      </c>
      <c r="B41356" s="294"/>
      <c r="C41356" s="294"/>
      <c r="D41356" s="294"/>
      <c r="E41356" s="294"/>
      <c r="F41356" s="294"/>
    </row>
    <row r="41357">
      <c r="A41357" s="294" t="s">
        <v>24665</v>
      </c>
      <c r="B41357" s="294"/>
      <c r="C41357" s="294"/>
      <c r="D41357" s="294"/>
      <c r="E41357" s="294"/>
      <c r="F41357" s="294"/>
    </row>
    <row r="41358">
      <c r="A41358" s="294" t="s">
        <v>24666</v>
      </c>
      <c r="B41358" s="294"/>
      <c r="C41358" s="294"/>
      <c r="D41358" s="294"/>
      <c r="E41358" s="294"/>
      <c r="F41358" s="294"/>
    </row>
    <row r="41359">
      <c r="A41359" s="294" t="s">
        <v>24667</v>
      </c>
      <c r="B41359" s="294"/>
      <c r="C41359" s="294"/>
      <c r="D41359" s="294"/>
      <c r="E41359" s="294"/>
      <c r="F41359" s="294"/>
    </row>
    <row r="41360">
      <c r="A41360" s="294" t="s">
        <v>24668</v>
      </c>
      <c r="B41360" s="294"/>
      <c r="C41360" s="294"/>
      <c r="D41360" s="294"/>
      <c r="E41360" s="294"/>
      <c r="F41360" s="294"/>
    </row>
    <row r="41361">
      <c r="A41361" s="294" t="s">
        <v>24669</v>
      </c>
      <c r="B41361" s="294"/>
      <c r="C41361" s="294"/>
      <c r="D41361" s="294"/>
      <c r="E41361" s="294"/>
      <c r="F41361" s="294"/>
    </row>
    <row r="41362">
      <c r="A41362" s="294"/>
      <c r="B41362" s="294"/>
      <c r="C41362" s="294"/>
      <c r="D41362" s="294"/>
      <c r="E41362" s="294"/>
      <c r="F41362" s="294"/>
    </row>
    <row r="41363">
      <c r="A41363" s="294" t="s">
        <v>22353</v>
      </c>
      <c r="B41363" s="294"/>
      <c r="C41363" s="294"/>
      <c r="D41363" s="294"/>
      <c r="E41363" s="294"/>
      <c r="F41363" s="294"/>
    </row>
    <row r="41364">
      <c r="A41364" s="294"/>
      <c r="B41364" s="294"/>
      <c r="C41364" s="294"/>
      <c r="D41364" s="294"/>
      <c r="E41364" s="294"/>
      <c r="F41364" s="294"/>
    </row>
    <row r="41365">
      <c r="A41365" s="294" t="s">
        <v>24670</v>
      </c>
      <c r="B41365" s="294"/>
      <c r="C41365" s="294"/>
      <c r="D41365" s="294"/>
      <c r="E41365" s="294"/>
      <c r="F41365" s="294"/>
    </row>
    <row r="41366">
      <c r="A41366" s="294" t="s">
        <v>24671</v>
      </c>
      <c r="B41366" s="294"/>
      <c r="C41366" s="294"/>
      <c r="D41366" s="294"/>
      <c r="E41366" s="294"/>
      <c r="F41366" s="294"/>
    </row>
    <row r="41367">
      <c r="A41367" s="294" t="s">
        <v>24672</v>
      </c>
      <c r="B41367" s="294"/>
      <c r="C41367" s="294"/>
      <c r="D41367" s="294"/>
      <c r="E41367" s="294"/>
      <c r="F41367" s="294"/>
    </row>
    <row r="41368">
      <c r="A41368" s="294" t="s">
        <v>24673</v>
      </c>
      <c r="B41368" s="294"/>
      <c r="C41368" s="294"/>
      <c r="D41368" s="294"/>
      <c r="E41368" s="294"/>
      <c r="F41368" s="294"/>
    </row>
    <row r="41369">
      <c r="A41369" s="294" t="s">
        <v>24674</v>
      </c>
      <c r="B41369" s="294"/>
      <c r="C41369" s="294"/>
      <c r="D41369" s="294"/>
      <c r="E41369" s="294"/>
      <c r="F41369" s="294"/>
    </row>
    <row r="41370">
      <c r="A41370" s="294" t="s">
        <v>24675</v>
      </c>
      <c r="B41370" s="294"/>
      <c r="C41370" s="294"/>
      <c r="D41370" s="294"/>
      <c r="E41370" s="294"/>
      <c r="F41370" s="294"/>
    </row>
    <row r="41371">
      <c r="A41371" s="294" t="s">
        <v>24676</v>
      </c>
      <c r="B41371" s="294"/>
      <c r="C41371" s="294"/>
      <c r="D41371" s="294"/>
      <c r="E41371" s="294"/>
      <c r="F41371" s="294"/>
    </row>
    <row r="41372">
      <c r="A41372" s="294" t="s">
        <v>24677</v>
      </c>
      <c r="B41372" s="294"/>
      <c r="C41372" s="294"/>
      <c r="D41372" s="294"/>
      <c r="E41372" s="294"/>
      <c r="F41372" s="294"/>
    </row>
    <row r="41373">
      <c r="A41373" s="294" t="s">
        <v>24678</v>
      </c>
      <c r="B41373" s="294"/>
      <c r="C41373" s="294"/>
      <c r="D41373" s="294"/>
      <c r="E41373" s="294"/>
      <c r="F41373" s="294"/>
    </row>
    <row r="41374">
      <c r="A41374" s="294" t="s">
        <v>24679</v>
      </c>
      <c r="B41374" s="294"/>
      <c r="C41374" s="294"/>
      <c r="D41374" s="294"/>
      <c r="E41374" s="294"/>
      <c r="F41374" s="294"/>
    </row>
    <row r="41375">
      <c r="A41375" s="294" t="s">
        <v>24680</v>
      </c>
      <c r="B41375" s="294"/>
      <c r="C41375" s="294"/>
      <c r="D41375" s="294"/>
      <c r="E41375" s="294"/>
      <c r="F41375" s="294"/>
    </row>
    <row r="41376">
      <c r="A41376" s="294" t="s">
        <v>24681</v>
      </c>
      <c r="B41376" s="294"/>
      <c r="C41376" s="294"/>
      <c r="D41376" s="294"/>
      <c r="E41376" s="294"/>
      <c r="F41376" s="294"/>
    </row>
    <row r="41377">
      <c r="A41377" s="294" t="s">
        <v>24682</v>
      </c>
      <c r="B41377" s="294"/>
      <c r="C41377" s="294"/>
      <c r="D41377" s="294"/>
      <c r="E41377" s="294"/>
      <c r="F41377" s="294"/>
    </row>
    <row r="41378">
      <c r="A41378" s="294" t="s">
        <v>24683</v>
      </c>
      <c r="B41378" s="294"/>
      <c r="C41378" s="294"/>
      <c r="D41378" s="294"/>
      <c r="E41378" s="294"/>
      <c r="F41378" s="294"/>
    </row>
    <row r="41379">
      <c r="A41379" s="294" t="s">
        <v>24684</v>
      </c>
      <c r="B41379" s="294"/>
      <c r="C41379" s="294"/>
      <c r="D41379" s="294"/>
      <c r="E41379" s="294"/>
      <c r="F41379" s="294"/>
    </row>
    <row r="41380">
      <c r="A41380" s="294" t="s">
        <v>24685</v>
      </c>
      <c r="B41380" s="294"/>
      <c r="C41380" s="294"/>
      <c r="D41380" s="294"/>
      <c r="E41380" s="294"/>
      <c r="F41380" s="294"/>
    </row>
    <row r="41381">
      <c r="A41381" s="294" t="s">
        <v>24686</v>
      </c>
      <c r="B41381" s="294"/>
      <c r="C41381" s="294"/>
      <c r="D41381" s="294"/>
      <c r="E41381" s="294"/>
      <c r="F41381" s="294"/>
    </row>
    <row r="41382">
      <c r="A41382" s="294" t="s">
        <v>24687</v>
      </c>
      <c r="B41382" s="294"/>
      <c r="C41382" s="294"/>
      <c r="D41382" s="294"/>
      <c r="E41382" s="294"/>
      <c r="F41382" s="294"/>
    </row>
    <row r="41383">
      <c r="A41383" s="294" t="s">
        <v>24688</v>
      </c>
      <c r="B41383" s="294"/>
      <c r="C41383" s="294"/>
      <c r="D41383" s="294"/>
      <c r="E41383" s="294"/>
      <c r="F41383" s="294"/>
    </row>
    <row r="41384">
      <c r="A41384" s="294"/>
      <c r="B41384" s="294"/>
      <c r="C41384" s="294"/>
      <c r="D41384" s="294"/>
      <c r="E41384" s="294"/>
      <c r="F41384" s="294"/>
    </row>
    <row r="41385">
      <c r="A41385" s="294" t="s">
        <v>41927</v>
      </c>
      <c r="B41385" s="294"/>
      <c r="C41385" s="294"/>
      <c r="D41385" s="294"/>
      <c r="E41385" s="294"/>
      <c r="F41385" s="294"/>
    </row>
    <row r="41386">
      <c r="A41386" s="294" t="s">
        <v>45769</v>
      </c>
      <c r="B41386" s="294"/>
      <c r="C41386" s="294"/>
      <c r="D41386" s="294"/>
      <c r="E41386" s="294"/>
      <c r="F41386" s="294"/>
    </row>
    <row r="41387">
      <c r="A41387" s="294" t="s">
        <v>21672</v>
      </c>
      <c r="B41387" s="294"/>
      <c r="C41387" s="294"/>
      <c r="D41387" s="294"/>
      <c r="E41387" s="294"/>
      <c r="F41387" s="294"/>
    </row>
    <row r="41388">
      <c r="A41388" s="294" t="s">
        <v>45770</v>
      </c>
      <c r="B41388" s="294"/>
      <c r="C41388" s="294"/>
      <c r="D41388" s="294"/>
      <c r="E41388" s="294"/>
      <c r="F41388" s="294"/>
    </row>
    <row r="41389">
      <c r="A41389" s="294"/>
      <c r="B41389" s="294"/>
      <c r="C41389" s="294"/>
      <c r="D41389" s="294"/>
      <c r="E41389" s="294"/>
      <c r="F41389" s="294"/>
    </row>
    <row r="41390">
      <c r="A41390" s="294" t="s">
        <v>21429</v>
      </c>
      <c r="B41390" s="294"/>
      <c r="C41390" s="294"/>
      <c r="D41390" s="294"/>
      <c r="E41390" s="294"/>
      <c r="F41390" s="294"/>
    </row>
    <row r="41391">
      <c r="A41391" s="294" t="s">
        <v>45771</v>
      </c>
      <c r="B41391" s="294"/>
      <c r="C41391" s="294"/>
      <c r="D41391" s="294"/>
      <c r="E41391" s="294"/>
      <c r="F41391" s="294"/>
    </row>
    <row r="41392">
      <c r="A41392" s="294"/>
      <c r="B41392" s="294"/>
      <c r="C41392" s="294"/>
      <c r="D41392" s="294"/>
      <c r="E41392" s="294"/>
      <c r="F41392" s="294"/>
    </row>
    <row r="41393">
      <c r="A41393" s="294" t="s">
        <v>24691</v>
      </c>
      <c r="B41393" s="294"/>
      <c r="C41393" s="294"/>
      <c r="D41393" s="294"/>
      <c r="E41393" s="294"/>
      <c r="F41393" s="294"/>
    </row>
    <row r="41394">
      <c r="A41394" s="294" t="s">
        <v>24692</v>
      </c>
      <c r="B41394" s="294"/>
      <c r="C41394" s="294"/>
      <c r="D41394" s="294"/>
      <c r="E41394" s="294"/>
      <c r="F41394" s="294"/>
    </row>
    <row r="41395">
      <c r="A41395" s="294" t="s">
        <v>24693</v>
      </c>
      <c r="B41395" s="294"/>
      <c r="C41395" s="294"/>
      <c r="D41395" s="294"/>
      <c r="E41395" s="294"/>
      <c r="F41395" s="294"/>
    </row>
    <row r="41396">
      <c r="A41396" s="294" t="s">
        <v>24694</v>
      </c>
      <c r="B41396" s="294"/>
      <c r="C41396" s="294"/>
      <c r="D41396" s="294"/>
      <c r="E41396" s="294"/>
      <c r="F41396" s="294"/>
    </row>
    <row r="41397">
      <c r="A41397" s="294" t="s">
        <v>24695</v>
      </c>
      <c r="B41397" s="294"/>
      <c r="C41397" s="294"/>
      <c r="D41397" s="294"/>
      <c r="E41397" s="294"/>
      <c r="F41397" s="294"/>
    </row>
    <row r="41398">
      <c r="A41398" s="294" t="s">
        <v>24696</v>
      </c>
      <c r="B41398" s="294"/>
      <c r="C41398" s="294"/>
      <c r="D41398" s="294"/>
      <c r="E41398" s="294"/>
      <c r="F41398" s="294"/>
    </row>
    <row r="41399">
      <c r="A41399" s="294" t="s">
        <v>24697</v>
      </c>
      <c r="B41399" s="294"/>
      <c r="C41399" s="294"/>
      <c r="D41399" s="294"/>
      <c r="E41399" s="294"/>
      <c r="F41399" s="294"/>
    </row>
    <row r="41400">
      <c r="A41400" s="294" t="s">
        <v>24698</v>
      </c>
      <c r="B41400" s="294"/>
      <c r="C41400" s="294"/>
      <c r="D41400" s="294"/>
      <c r="E41400" s="294"/>
      <c r="F41400" s="294"/>
    </row>
    <row r="41401">
      <c r="A41401" s="294" t="s">
        <v>24699</v>
      </c>
      <c r="B41401" s="294"/>
      <c r="C41401" s="294"/>
      <c r="D41401" s="294"/>
      <c r="E41401" s="294"/>
      <c r="F41401" s="294"/>
    </row>
    <row r="41402">
      <c r="A41402" s="294" t="s">
        <v>24700</v>
      </c>
      <c r="B41402" s="294"/>
      <c r="C41402" s="294"/>
      <c r="D41402" s="294"/>
      <c r="E41402" s="294"/>
      <c r="F41402" s="294"/>
    </row>
    <row r="41403">
      <c r="A41403" s="294" t="s">
        <v>24701</v>
      </c>
      <c r="B41403" s="294"/>
      <c r="C41403" s="294"/>
      <c r="D41403" s="294"/>
      <c r="E41403" s="294"/>
      <c r="F41403" s="294"/>
    </row>
    <row r="41404">
      <c r="A41404" s="294" t="s">
        <v>24702</v>
      </c>
      <c r="B41404" s="294"/>
      <c r="C41404" s="294"/>
      <c r="D41404" s="294"/>
      <c r="E41404" s="294"/>
      <c r="F41404" s="294"/>
    </row>
    <row r="41405">
      <c r="A41405" s="294"/>
      <c r="B41405" s="294"/>
      <c r="C41405" s="294"/>
      <c r="D41405" s="294"/>
      <c r="E41405" s="294"/>
      <c r="F41405" s="294"/>
    </row>
    <row r="41406">
      <c r="A41406" s="294" t="s">
        <v>22564</v>
      </c>
      <c r="B41406" s="294"/>
      <c r="C41406" s="294"/>
      <c r="D41406" s="294"/>
      <c r="E41406" s="294"/>
      <c r="F41406" s="294"/>
    </row>
    <row r="41407">
      <c r="A41407" s="294" t="s">
        <v>24703</v>
      </c>
      <c r="B41407" s="294"/>
      <c r="C41407" s="294"/>
      <c r="D41407" s="294"/>
      <c r="E41407" s="294"/>
      <c r="F41407" s="294"/>
    </row>
    <row r="41408">
      <c r="A41408" s="294" t="s">
        <v>24704</v>
      </c>
      <c r="B41408" s="294"/>
      <c r="C41408" s="294"/>
      <c r="D41408" s="294"/>
      <c r="E41408" s="294"/>
      <c r="F41408" s="294"/>
    </row>
    <row r="41409">
      <c r="A41409" s="294"/>
      <c r="B41409" s="294"/>
      <c r="C41409" s="294"/>
      <c r="D41409" s="294"/>
      <c r="E41409" s="294"/>
      <c r="F41409" s="294"/>
    </row>
    <row r="41410">
      <c r="A41410" s="294" t="s">
        <v>24705</v>
      </c>
      <c r="B41410" s="294"/>
      <c r="C41410" s="294"/>
      <c r="D41410" s="294"/>
      <c r="E41410" s="294"/>
      <c r="F41410" s="294"/>
    </row>
    <row r="41411">
      <c r="A41411" s="294" t="s">
        <v>24706</v>
      </c>
      <c r="B41411" s="294"/>
      <c r="C41411" s="294"/>
      <c r="D41411" s="294"/>
      <c r="E41411" s="294"/>
      <c r="F41411" s="294"/>
    </row>
    <row r="41412">
      <c r="A41412" s="294" t="s">
        <v>45772</v>
      </c>
      <c r="B41412" s="294"/>
      <c r="C41412" s="294"/>
      <c r="D41412" s="294"/>
      <c r="E41412" s="294"/>
      <c r="F41412" s="294"/>
    </row>
    <row r="41413">
      <c r="A41413" s="294" t="s">
        <v>24708</v>
      </c>
      <c r="B41413" s="294"/>
      <c r="C41413" s="294"/>
      <c r="D41413" s="294"/>
      <c r="E41413" s="294"/>
      <c r="F41413" s="294"/>
    </row>
    <row r="41414">
      <c r="A41414" s="294" t="s">
        <v>24709</v>
      </c>
      <c r="B41414" s="294"/>
      <c r="C41414" s="294"/>
      <c r="D41414" s="294"/>
      <c r="E41414" s="294"/>
      <c r="F41414" s="294"/>
    </row>
    <row r="41415">
      <c r="A41415" s="294" t="s">
        <v>24710</v>
      </c>
      <c r="B41415" s="294"/>
      <c r="C41415" s="294"/>
      <c r="D41415" s="294"/>
      <c r="E41415" s="294"/>
      <c r="F41415" s="294"/>
    </row>
    <row r="41416">
      <c r="A41416" s="294" t="s">
        <v>24587</v>
      </c>
      <c r="B41416" s="294"/>
      <c r="C41416" s="294"/>
      <c r="D41416" s="294"/>
      <c r="E41416" s="294"/>
      <c r="F41416" s="294"/>
    </row>
    <row r="41417">
      <c r="A41417" s="294"/>
      <c r="B41417" s="294"/>
      <c r="C41417" s="294"/>
      <c r="D41417" s="294"/>
      <c r="E41417" s="294"/>
      <c r="F41417" s="294"/>
    </row>
    <row r="41418">
      <c r="A41418" s="294" t="s">
        <v>24711</v>
      </c>
      <c r="B41418" s="294"/>
      <c r="C41418" s="294"/>
      <c r="D41418" s="294"/>
      <c r="E41418" s="294"/>
      <c r="F41418" s="294"/>
    </row>
    <row r="41419">
      <c r="A41419" s="294" t="s">
        <v>24712</v>
      </c>
      <c r="B41419" s="294"/>
      <c r="C41419" s="294"/>
      <c r="D41419" s="294"/>
      <c r="E41419" s="294"/>
      <c r="F41419" s="294"/>
    </row>
    <row r="41420">
      <c r="A41420" s="294"/>
      <c r="B41420" s="294"/>
      <c r="C41420" s="294"/>
      <c r="D41420" s="294"/>
      <c r="E41420" s="294"/>
      <c r="F41420" s="294"/>
    </row>
    <row r="41421">
      <c r="A41421" s="294" t="s">
        <v>24713</v>
      </c>
      <c r="B41421" s="294"/>
      <c r="C41421" s="294"/>
      <c r="D41421" s="294"/>
      <c r="E41421" s="294"/>
      <c r="F41421" s="294"/>
    </row>
    <row r="41422">
      <c r="A41422" s="294" t="s">
        <v>24714</v>
      </c>
      <c r="B41422" s="294"/>
      <c r="C41422" s="294"/>
      <c r="D41422" s="294"/>
      <c r="E41422" s="294"/>
      <c r="F41422" s="294"/>
    </row>
    <row r="41423">
      <c r="A41423" s="294" t="s">
        <v>24715</v>
      </c>
      <c r="B41423" s="294"/>
      <c r="C41423" s="294"/>
      <c r="D41423" s="294"/>
      <c r="E41423" s="294"/>
      <c r="F41423" s="294"/>
    </row>
    <row r="41424">
      <c r="A41424" s="294" t="s">
        <v>24716</v>
      </c>
      <c r="B41424" s="294"/>
      <c r="C41424" s="294"/>
      <c r="D41424" s="294"/>
      <c r="E41424" s="294"/>
      <c r="F41424" s="294"/>
    </row>
    <row r="41425">
      <c r="A41425" s="294" t="s">
        <v>24717</v>
      </c>
      <c r="B41425" s="294"/>
      <c r="C41425" s="294"/>
      <c r="D41425" s="294"/>
      <c r="E41425" s="294"/>
      <c r="F41425" s="294"/>
    </row>
    <row r="41426">
      <c r="A41426" s="294" t="s">
        <v>24718</v>
      </c>
      <c r="B41426" s="294"/>
      <c r="C41426" s="294"/>
      <c r="D41426" s="294"/>
      <c r="E41426" s="294"/>
      <c r="F41426" s="294"/>
    </row>
    <row r="41427">
      <c r="A41427" s="294" t="s">
        <v>24719</v>
      </c>
      <c r="B41427" s="294"/>
      <c r="C41427" s="294"/>
      <c r="D41427" s="294"/>
      <c r="E41427" s="294"/>
      <c r="F41427" s="294"/>
    </row>
    <row r="41428">
      <c r="A41428" s="294" t="s">
        <v>24720</v>
      </c>
      <c r="B41428" s="294"/>
      <c r="C41428" s="294"/>
      <c r="D41428" s="294"/>
      <c r="E41428" s="294"/>
      <c r="F41428" s="294"/>
    </row>
    <row r="41429">
      <c r="A41429" s="294" t="s">
        <v>24721</v>
      </c>
      <c r="B41429" s="294"/>
      <c r="C41429" s="294"/>
      <c r="D41429" s="294"/>
      <c r="E41429" s="294"/>
      <c r="F41429" s="294"/>
    </row>
    <row r="41430">
      <c r="A41430" s="294" t="s">
        <v>24722</v>
      </c>
      <c r="B41430" s="294"/>
      <c r="C41430" s="294"/>
      <c r="D41430" s="294"/>
      <c r="E41430" s="294"/>
      <c r="F41430" s="294"/>
    </row>
    <row r="41431">
      <c r="A41431" s="294" t="s">
        <v>24723</v>
      </c>
      <c r="B41431" s="294"/>
      <c r="C41431" s="294"/>
      <c r="D41431" s="294"/>
      <c r="E41431" s="294"/>
      <c r="F41431" s="294"/>
    </row>
    <row r="41432">
      <c r="A41432" s="294" t="s">
        <v>24724</v>
      </c>
      <c r="B41432" s="294"/>
      <c r="C41432" s="294"/>
      <c r="D41432" s="294"/>
      <c r="E41432" s="294"/>
      <c r="F41432" s="294"/>
    </row>
    <row r="41433">
      <c r="A41433" s="294" t="s">
        <v>24725</v>
      </c>
      <c r="B41433" s="294"/>
      <c r="C41433" s="294"/>
      <c r="D41433" s="294"/>
      <c r="E41433" s="294"/>
      <c r="F41433" s="294"/>
    </row>
    <row r="41434">
      <c r="A41434" s="294" t="s">
        <v>24726</v>
      </c>
      <c r="B41434" s="294"/>
      <c r="C41434" s="294"/>
      <c r="D41434" s="294"/>
      <c r="E41434" s="294"/>
      <c r="F41434" s="294"/>
    </row>
    <row r="41435">
      <c r="A41435" s="294"/>
      <c r="B41435" s="294"/>
      <c r="C41435" s="294"/>
      <c r="D41435" s="294"/>
      <c r="E41435" s="294"/>
      <c r="F41435" s="294"/>
    </row>
    <row r="41436">
      <c r="A41436" s="294" t="s">
        <v>21344</v>
      </c>
      <c r="B41436" s="294"/>
      <c r="C41436" s="294"/>
      <c r="D41436" s="294"/>
      <c r="E41436" s="294"/>
      <c r="F41436" s="294"/>
    </row>
    <row r="41437">
      <c r="A41437" s="294" t="s">
        <v>24727</v>
      </c>
      <c r="B41437" s="294"/>
      <c r="C41437" s="294"/>
      <c r="D41437" s="294"/>
      <c r="E41437" s="294"/>
      <c r="F41437" s="294"/>
    </row>
    <row r="41438">
      <c r="A41438" s="294" t="s">
        <v>24728</v>
      </c>
      <c r="B41438" s="294"/>
      <c r="C41438" s="294"/>
      <c r="D41438" s="294"/>
      <c r="E41438" s="294"/>
      <c r="F41438" s="294"/>
    </row>
    <row r="41439">
      <c r="A41439" s="294"/>
      <c r="B41439" s="294"/>
      <c r="C41439" s="294"/>
      <c r="D41439" s="294"/>
      <c r="E41439" s="294"/>
      <c r="F41439" s="294"/>
    </row>
    <row r="41440">
      <c r="A41440" s="294" t="s">
        <v>24729</v>
      </c>
      <c r="B41440" s="294"/>
      <c r="C41440" s="294"/>
      <c r="D41440" s="294"/>
      <c r="E41440" s="294"/>
      <c r="F41440" s="294"/>
    </row>
    <row r="41441">
      <c r="A41441" s="294" t="s">
        <v>24730</v>
      </c>
      <c r="B41441" s="294"/>
      <c r="C41441" s="294"/>
      <c r="D41441" s="294"/>
      <c r="E41441" s="294"/>
      <c r="F41441" s="294"/>
    </row>
    <row r="41442">
      <c r="A41442" s="294" t="s">
        <v>24731</v>
      </c>
      <c r="B41442" s="294"/>
      <c r="C41442" s="294"/>
      <c r="D41442" s="294"/>
      <c r="E41442" s="294"/>
      <c r="F41442" s="294"/>
    </row>
    <row r="41443">
      <c r="A41443" s="294" t="s">
        <v>24732</v>
      </c>
      <c r="B41443" s="294"/>
      <c r="C41443" s="294"/>
      <c r="D41443" s="294"/>
      <c r="E41443" s="294"/>
      <c r="F41443" s="294"/>
    </row>
    <row r="41444">
      <c r="A41444" s="294" t="s">
        <v>24733</v>
      </c>
      <c r="B41444" s="294"/>
      <c r="C41444" s="294"/>
      <c r="D41444" s="294"/>
      <c r="E41444" s="294"/>
      <c r="F41444" s="294"/>
    </row>
    <row r="41445">
      <c r="A41445" s="294" t="s">
        <v>24734</v>
      </c>
      <c r="B41445" s="294"/>
      <c r="C41445" s="294"/>
      <c r="D41445" s="294"/>
      <c r="E41445" s="294"/>
      <c r="F41445" s="294"/>
    </row>
    <row r="41446">
      <c r="A41446" s="294"/>
      <c r="B41446" s="294"/>
      <c r="C41446" s="294"/>
      <c r="D41446" s="294"/>
      <c r="E41446" s="294"/>
      <c r="F41446" s="294"/>
    </row>
    <row r="41447">
      <c r="A41447" s="294" t="s">
        <v>24735</v>
      </c>
      <c r="B41447" s="294"/>
      <c r="C41447" s="294"/>
      <c r="D41447" s="294"/>
      <c r="E41447" s="294"/>
      <c r="F41447" s="294"/>
    </row>
    <row r="41448">
      <c r="A41448" s="294" t="s">
        <v>24736</v>
      </c>
      <c r="B41448" s="294"/>
      <c r="C41448" s="294"/>
      <c r="D41448" s="294"/>
      <c r="E41448" s="294"/>
      <c r="F41448" s="294"/>
    </row>
    <row r="41449">
      <c r="A41449" s="294" t="s">
        <v>24737</v>
      </c>
      <c r="B41449" s="294"/>
      <c r="C41449" s="294"/>
      <c r="D41449" s="294"/>
      <c r="E41449" s="294"/>
      <c r="F41449" s="294"/>
    </row>
    <row r="41450">
      <c r="A41450" s="294"/>
      <c r="B41450" s="294"/>
      <c r="C41450" s="294"/>
      <c r="D41450" s="294"/>
      <c r="E41450" s="294"/>
      <c r="F41450" s="294"/>
    </row>
    <row r="41451">
      <c r="A41451" s="294" t="s">
        <v>24738</v>
      </c>
      <c r="B41451" s="294"/>
      <c r="C41451" s="294"/>
      <c r="D41451" s="294"/>
      <c r="E41451" s="294"/>
      <c r="F41451" s="294"/>
    </row>
    <row r="41452">
      <c r="A41452" s="294" t="s">
        <v>24739</v>
      </c>
      <c r="B41452" s="294"/>
      <c r="C41452" s="294"/>
      <c r="D41452" s="294"/>
      <c r="E41452" s="294"/>
      <c r="F41452" s="294"/>
    </row>
    <row r="41453">
      <c r="A41453" s="294" t="s">
        <v>24740</v>
      </c>
      <c r="B41453" s="294"/>
      <c r="C41453" s="294"/>
      <c r="D41453" s="294"/>
      <c r="E41453" s="294"/>
      <c r="F41453" s="294"/>
    </row>
    <row r="41454">
      <c r="A41454" s="294" t="s">
        <v>24741</v>
      </c>
      <c r="B41454" s="294"/>
      <c r="C41454" s="294"/>
      <c r="D41454" s="294"/>
      <c r="E41454" s="294"/>
      <c r="F41454" s="294"/>
    </row>
    <row r="41455">
      <c r="A41455" s="294"/>
      <c r="B41455" s="294"/>
      <c r="C41455" s="294"/>
      <c r="D41455" s="294"/>
      <c r="E41455" s="294"/>
      <c r="F41455" s="294"/>
    </row>
    <row r="41456">
      <c r="A41456" s="294" t="s">
        <v>24742</v>
      </c>
      <c r="B41456" s="294"/>
      <c r="C41456" s="294"/>
      <c r="D41456" s="294"/>
      <c r="E41456" s="294"/>
      <c r="F41456" s="294"/>
    </row>
    <row r="41457">
      <c r="A41457" s="294" t="s">
        <v>24743</v>
      </c>
      <c r="B41457" s="294"/>
      <c r="C41457" s="294"/>
      <c r="D41457" s="294"/>
      <c r="E41457" s="294"/>
      <c r="F41457" s="294"/>
    </row>
    <row r="41458">
      <c r="A41458" s="294"/>
      <c r="B41458" s="294"/>
      <c r="C41458" s="294"/>
      <c r="D41458" s="294"/>
      <c r="E41458" s="294"/>
      <c r="F41458" s="294"/>
    </row>
    <row r="41459">
      <c r="A41459" s="294" t="s">
        <v>24744</v>
      </c>
      <c r="B41459" s="294"/>
      <c r="C41459" s="294"/>
      <c r="D41459" s="294"/>
      <c r="E41459" s="294"/>
      <c r="F41459" s="294"/>
    </row>
    <row r="41460">
      <c r="A41460" s="294" t="s">
        <v>24745</v>
      </c>
      <c r="B41460" s="294"/>
      <c r="C41460" s="294"/>
      <c r="D41460" s="294"/>
      <c r="E41460" s="294"/>
      <c r="F41460" s="294"/>
    </row>
    <row r="41461">
      <c r="A41461" s="294" t="s">
        <v>24746</v>
      </c>
      <c r="B41461" s="294"/>
      <c r="C41461" s="294"/>
      <c r="D41461" s="294"/>
      <c r="E41461" s="294"/>
      <c r="F41461" s="294"/>
    </row>
    <row r="41462">
      <c r="A41462" s="294" t="s">
        <v>24747</v>
      </c>
      <c r="B41462" s="294"/>
      <c r="C41462" s="294"/>
      <c r="D41462" s="294"/>
      <c r="E41462" s="294"/>
      <c r="F41462" s="294"/>
    </row>
    <row r="41463">
      <c r="A41463" s="294" t="s">
        <v>24748</v>
      </c>
      <c r="B41463" s="294"/>
      <c r="C41463" s="294"/>
      <c r="D41463" s="294"/>
      <c r="E41463" s="294"/>
      <c r="F41463" s="294"/>
    </row>
    <row r="41464">
      <c r="A41464" s="294" t="s">
        <v>24749</v>
      </c>
      <c r="B41464" s="294"/>
      <c r="C41464" s="294"/>
      <c r="D41464" s="294"/>
      <c r="E41464" s="294"/>
      <c r="F41464" s="294"/>
    </row>
    <row r="41465">
      <c r="A41465" s="294" t="s">
        <v>24750</v>
      </c>
      <c r="B41465" s="294"/>
      <c r="C41465" s="294"/>
      <c r="D41465" s="294"/>
      <c r="E41465" s="294"/>
      <c r="F41465" s="294"/>
    </row>
    <row r="41466">
      <c r="A41466" s="294" t="s">
        <v>24751</v>
      </c>
      <c r="B41466" s="294"/>
      <c r="C41466" s="294"/>
      <c r="D41466" s="294"/>
      <c r="E41466" s="294"/>
      <c r="F41466" s="294"/>
    </row>
    <row r="41467">
      <c r="A41467" s="294" t="s">
        <v>24752</v>
      </c>
      <c r="B41467" s="294"/>
      <c r="C41467" s="294"/>
      <c r="D41467" s="294"/>
      <c r="E41467" s="294"/>
      <c r="F41467" s="294"/>
    </row>
    <row r="41468">
      <c r="A41468" s="294" t="s">
        <v>24753</v>
      </c>
      <c r="B41468" s="294"/>
      <c r="C41468" s="294"/>
      <c r="D41468" s="294"/>
      <c r="E41468" s="294"/>
      <c r="F41468" s="294"/>
    </row>
    <row r="41469">
      <c r="A41469" s="294" t="s">
        <v>23873</v>
      </c>
      <c r="B41469" s="294"/>
      <c r="C41469" s="294"/>
      <c r="D41469" s="294"/>
      <c r="E41469" s="294"/>
      <c r="F41469" s="294"/>
    </row>
    <row r="41470">
      <c r="A41470" s="294"/>
      <c r="B41470" s="294"/>
      <c r="C41470" s="294"/>
      <c r="D41470" s="294"/>
      <c r="E41470" s="294"/>
      <c r="F41470" s="294"/>
    </row>
    <row r="41471">
      <c r="A41471" s="294" t="s">
        <v>41927</v>
      </c>
      <c r="B41471" s="294"/>
      <c r="C41471" s="294"/>
      <c r="D41471" s="294"/>
      <c r="E41471" s="294"/>
      <c r="F41471" s="294"/>
    </row>
    <row r="41472">
      <c r="A41472" s="294" t="s">
        <v>45773</v>
      </c>
      <c r="B41472" s="294"/>
      <c r="C41472" s="294"/>
      <c r="D41472" s="294"/>
      <c r="E41472" s="294"/>
      <c r="F41472" s="294"/>
    </row>
    <row r="41473">
      <c r="A41473" s="294" t="s">
        <v>21618</v>
      </c>
      <c r="B41473" s="294"/>
      <c r="C41473" s="294"/>
      <c r="D41473" s="294"/>
      <c r="E41473" s="294"/>
      <c r="F41473" s="294"/>
    </row>
    <row r="41474">
      <c r="A41474" s="294" t="s">
        <v>45774</v>
      </c>
      <c r="B41474" s="294"/>
      <c r="C41474" s="294"/>
      <c r="D41474" s="294"/>
      <c r="E41474" s="294"/>
      <c r="F41474" s="294"/>
    </row>
    <row r="41475">
      <c r="A41475" s="294" t="s">
        <v>45775</v>
      </c>
      <c r="B41475" s="294"/>
      <c r="C41475" s="294"/>
      <c r="D41475" s="294"/>
      <c r="E41475" s="294"/>
      <c r="F41475" s="294"/>
    </row>
    <row r="41476">
      <c r="A41476" s="294"/>
      <c r="B41476" s="294"/>
      <c r="C41476" s="294"/>
      <c r="D41476" s="294"/>
      <c r="E41476" s="294"/>
      <c r="F41476" s="294"/>
    </row>
    <row r="41477">
      <c r="A41477" s="294" t="s">
        <v>22512</v>
      </c>
      <c r="B41477" s="294"/>
      <c r="C41477" s="294"/>
      <c r="D41477" s="294"/>
      <c r="E41477" s="294"/>
      <c r="F41477" s="294"/>
    </row>
    <row r="41478">
      <c r="A41478" s="294"/>
      <c r="B41478" s="294"/>
      <c r="C41478" s="294"/>
      <c r="D41478" s="294"/>
      <c r="E41478" s="294"/>
      <c r="F41478" s="294"/>
    </row>
    <row r="41479">
      <c r="A41479" s="294" t="str">
        <f>ARRAY_CONSTRAIN(ARRAYFORMULA(-Ativyayama(excessive Physical Exertion)), 1, 1)</f>
        <v>#ERROR!</v>
      </c>
      <c r="B41479" s="294"/>
      <c r="C41479" s="294"/>
      <c r="D41479" s="294"/>
      <c r="E41479" s="294"/>
      <c r="F41479" s="294"/>
    </row>
    <row r="41480">
      <c r="A41480" s="294" t="str">
        <f>ARRAY_CONSTRAIN(ARRAYFORMULA(-Atibharavahana(lifting Heavy weights)), 1, 1)</f>
        <v>#ERROR!</v>
      </c>
      <c r="B41480" s="294"/>
      <c r="C41480" s="294"/>
      <c r="D41480" s="294"/>
      <c r="E41480" s="294"/>
      <c r="F41480" s="294"/>
    </row>
    <row r="41481">
      <c r="A41481" s="294" t="str">
        <f>ARRAY_CONSTRAIN(ARRAYFORMULA(-Utkatasana for long periods(sitting in awkward posture)), 1, 1)</f>
        <v>#ERROR!</v>
      </c>
      <c r="B41481" s="294"/>
      <c r="C41481" s="294"/>
      <c r="D41481" s="294"/>
      <c r="E41481" s="294"/>
      <c r="F41481" s="294"/>
    </row>
    <row r="41482">
      <c r="A41482" s="294" t="str">
        <f>ARRAY_CONSTRAIN(ARRAYFORMULA(-Garbha prasava(childbirth trauma)), 1, 1)</f>
        <v>#ERROR!</v>
      </c>
      <c r="B41482" s="294"/>
      <c r="C41482" s="294"/>
      <c r="D41482" s="294"/>
      <c r="E41482" s="294"/>
      <c r="F41482" s="294"/>
    </row>
    <row r="41483">
      <c r="A41483" s="294" t="str">
        <f>ARRAY_CONSTRAIN(ARRAYFORMULA(-chronic Atisara(diarrhea) or Pravahika(dysentery)), 1, 1)</f>
        <v>#ERROR!</v>
      </c>
      <c r="B41483" s="294"/>
      <c r="C41483" s="294"/>
      <c r="D41483" s="294"/>
      <c r="E41483" s="294"/>
      <c r="F41483" s="294"/>
    </row>
    <row r="41484">
      <c r="A41484" s="294" t="str">
        <f>ARRAY_CONSTRAIN(ARRAYFORMULA(-Bastikarma Atiyoga(overuse of enema)), 1, 1)</f>
        <v>#ERROR!</v>
      </c>
      <c r="B41484" s="294"/>
      <c r="C41484" s="294"/>
      <c r="D41484" s="294"/>
      <c r="E41484" s="294"/>
      <c r="F41484" s="294"/>
    </row>
    <row r="41485">
      <c r="A41485" s="294" t="str">
        <f>ARRAY_CONSTRAIN(ARRAYFORMULA(-Udavarta / Vata Prakopa), 1, 1)</f>
        <v>#ERROR!</v>
      </c>
      <c r="B41485" s="294"/>
      <c r="C41485" s="294"/>
      <c r="D41485" s="294"/>
      <c r="E41485" s="294"/>
      <c r="F41485" s="294"/>
    </row>
    <row r="41486">
      <c r="A41486" s="294" t="str">
        <f>ARRAY_CONSTRAIN(ARRAYFORMULA(-Avapeedaka karma(prolonged pressure on pelvis)), 1, 1)</f>
        <v>#ERROR!</v>
      </c>
      <c r="B41486" s="294"/>
      <c r="C41486" s="294"/>
      <c r="D41486" s="294"/>
      <c r="E41486" s="294"/>
      <c r="F41486" s="294"/>
    </row>
    <row r="41487">
      <c r="A41487" s="294"/>
      <c r="B41487" s="294"/>
      <c r="C41487" s="294"/>
      <c r="D41487" s="294"/>
      <c r="E41487" s="294"/>
      <c r="F41487" s="294"/>
    </row>
    <row r="41488">
      <c r="A41488" s="294" t="s">
        <v>45776</v>
      </c>
      <c r="B41488" s="294"/>
      <c r="C41488" s="294"/>
      <c r="D41488" s="294"/>
      <c r="E41488" s="294"/>
      <c r="F41488" s="294"/>
    </row>
    <row r="41489">
      <c r="A41489" s="294"/>
      <c r="B41489" s="294"/>
      <c r="C41489" s="294"/>
      <c r="D41489" s="294"/>
      <c r="E41489" s="294"/>
      <c r="F41489" s="294"/>
    </row>
    <row r="41490">
      <c r="A41490" s="294" t="s">
        <v>45777</v>
      </c>
      <c r="B41490" s="294"/>
      <c r="C41490" s="294"/>
      <c r="D41490" s="294"/>
      <c r="E41490" s="294"/>
      <c r="F41490" s="294"/>
    </row>
    <row r="41491">
      <c r="A41491" s="294"/>
      <c r="B41491" s="294"/>
      <c r="C41491" s="294"/>
      <c r="D41491" s="294"/>
      <c r="E41491" s="294"/>
      <c r="F41491" s="294"/>
    </row>
    <row r="41492">
      <c r="A41492" s="294" t="s">
        <v>45778</v>
      </c>
      <c r="B41492" s="294"/>
      <c r="C41492" s="294"/>
      <c r="D41492" s="294"/>
      <c r="E41492" s="294"/>
      <c r="F41492" s="294"/>
    </row>
    <row r="41493">
      <c r="A41493" s="294" t="str">
        <f>ARRAY_CONSTRAIN(ARRAYFORMULA(-Anorectal heaviness), 1, 1)</f>
        <v>#ERROR!</v>
      </c>
      <c r="B41493" s="294"/>
      <c r="C41493" s="294"/>
      <c r="D41493" s="294"/>
      <c r="E41493" s="294"/>
      <c r="F41493" s="294"/>
    </row>
    <row r="41494">
      <c r="A41494" s="294" t="str">
        <f>ARRAY_CONSTRAIN(ARRAYFORMULA(-Manda vedana(dull pain)), 1, 1)</f>
        <v>#ERROR!</v>
      </c>
      <c r="B41494" s="294"/>
      <c r="C41494" s="294"/>
      <c r="D41494" s="294"/>
      <c r="E41494" s="294"/>
      <c r="F41494" s="294"/>
    </row>
    <row r="41495">
      <c r="A41495" s="294" t="str">
        <f>ARRAY_CONSTRAIN(ARRAYFORMULA(-Increased mucosal discharge), 1, 1)</f>
        <v>#ERROR!</v>
      </c>
      <c r="B41495" s="294"/>
      <c r="C41495" s="294"/>
      <c r="D41495" s="294"/>
      <c r="E41495" s="294"/>
      <c r="F41495" s="294"/>
    </row>
    <row r="41496">
      <c r="A41496" s="294" t="str">
        <f>ARRAY_CONSTRAIN(ARRAYFORMULA(-Feeling of something descending during defecation), 1, 1)</f>
        <v>#ERROR!</v>
      </c>
      <c r="B41496" s="294"/>
      <c r="C41496" s="294"/>
      <c r="D41496" s="294"/>
      <c r="E41496" s="294"/>
      <c r="F41496" s="294"/>
    </row>
    <row r="41497">
      <c r="A41497" s="294" t="str">
        <f>ARRAY_CONSTRAIN(ARRAYFORMULA(-Mild tenesmus), 1, 1)</f>
        <v>#ERROR!</v>
      </c>
      <c r="B41497" s="294"/>
      <c r="C41497" s="294"/>
      <c r="D41497" s="294"/>
      <c r="E41497" s="294"/>
      <c r="F41497" s="294"/>
    </row>
    <row r="41498">
      <c r="A41498" s="294"/>
      <c r="B41498" s="294"/>
      <c r="C41498" s="294"/>
      <c r="D41498" s="294"/>
      <c r="E41498" s="294"/>
      <c r="F41498" s="294"/>
    </row>
    <row r="41499">
      <c r="A41499" s="294" t="s">
        <v>25691</v>
      </c>
      <c r="B41499" s="294"/>
      <c r="C41499" s="294"/>
      <c r="D41499" s="294"/>
      <c r="E41499" s="294"/>
      <c r="F41499" s="294"/>
    </row>
    <row r="41500">
      <c r="A41500" s="294"/>
      <c r="B41500" s="294"/>
      <c r="C41500" s="294"/>
      <c r="D41500" s="294"/>
      <c r="E41500" s="294"/>
      <c r="F41500" s="294"/>
    </row>
    <row r="41501">
      <c r="A41501" s="294" t="str">
        <f>ARRAY_CONSTRAIN(ARRAYFORMULA(-vedana(pain, especially during defecation)), 1, 1)</f>
        <v>#ERROR!</v>
      </c>
      <c r="B41501" s="294"/>
      <c r="C41501" s="294"/>
      <c r="D41501" s="294"/>
      <c r="E41501" s="294"/>
      <c r="F41501" s="294"/>
    </row>
    <row r="41502">
      <c r="A41502" s="294" t="str">
        <f t="array" ref="A41502">-Shotha(Swelling)</f>
        <v>#NAME?</v>
      </c>
      <c r="B41502" s="294"/>
      <c r="C41502" s="294"/>
      <c r="D41502" s="294"/>
      <c r="E41502" s="294"/>
      <c r="F41502" s="294"/>
    </row>
    <row r="41503">
      <c r="A41503" s="294" t="str">
        <f>ARRAY_CONSTRAIN(ARRAYFORMULA(-Raktasrava(Bleeding in Severe cases)), 1, 1)</f>
        <v>#ERROR!</v>
      </c>
      <c r="B41503" s="294"/>
      <c r="C41503" s="294"/>
      <c r="D41503" s="294"/>
      <c r="E41503" s="294"/>
      <c r="F41503" s="294"/>
    </row>
    <row r="41504">
      <c r="A41504" s="294" t="str">
        <f>ARRAY_CONSTRAIN(ARRAYFORMULA(-srava(mucous discharge)), 1, 1)</f>
        <v>#ERROR!</v>
      </c>
      <c r="B41504" s="294"/>
      <c r="C41504" s="294"/>
      <c r="D41504" s="294"/>
      <c r="E41504" s="294"/>
      <c r="F41504" s="294"/>
    </row>
    <row r="41505">
      <c r="A41505" s="294" t="str">
        <f>ARRAY_CONSTRAIN(ARRAYFORMULA(-Atibala vishranti(looseness of rectal muscles)), 1, 1)</f>
        <v>#ERROR!</v>
      </c>
      <c r="B41505" s="294"/>
      <c r="C41505" s="294"/>
      <c r="D41505" s="294"/>
      <c r="E41505" s="294"/>
      <c r="F41505" s="294"/>
    </row>
    <row r="41506">
      <c r="A41506" s="294" t="str">
        <f>ARRAY_CONSTRAIN(ARRAYFORMULA(-Difficulty in sitting and walking), 1, 1)</f>
        <v>#ERROR!</v>
      </c>
      <c r="B41506" s="294"/>
      <c r="C41506" s="294"/>
      <c r="D41506" s="294"/>
      <c r="E41506" s="294"/>
      <c r="F41506" s="294"/>
    </row>
    <row r="41507">
      <c r="A41507" s="294" t="s">
        <v>45779</v>
      </c>
      <c r="B41507" s="294"/>
      <c r="C41507" s="294"/>
      <c r="D41507" s="294"/>
      <c r="E41507" s="294"/>
      <c r="F41507" s="294"/>
    </row>
    <row r="41508">
      <c r="A41508" s="294"/>
      <c r="B41508" s="294"/>
      <c r="C41508" s="294"/>
      <c r="D41508" s="294"/>
      <c r="E41508" s="294"/>
      <c r="F41508" s="294"/>
    </row>
    <row r="41509">
      <c r="A41509" s="294" t="s">
        <v>21401</v>
      </c>
      <c r="B41509" s="294"/>
      <c r="C41509" s="294"/>
      <c r="D41509" s="294"/>
      <c r="E41509" s="294"/>
      <c r="F41509" s="294"/>
    </row>
    <row r="41510">
      <c r="A41510" s="294"/>
      <c r="B41510" s="294"/>
      <c r="C41510" s="294"/>
      <c r="D41510" s="294"/>
      <c r="E41510" s="294"/>
      <c r="F41510" s="294"/>
    </row>
    <row r="41511">
      <c r="A41511" s="294" t="str">
        <f>ARRAY_CONSTRAIN(ARRAYFORMULA(-Observation of rectal area), 1, 1)</f>
        <v>#ERROR!</v>
      </c>
      <c r="B41511" s="294"/>
      <c r="C41511" s="294"/>
      <c r="D41511" s="294"/>
      <c r="E41511" s="294"/>
      <c r="F41511" s="294"/>
    </row>
    <row r="41512">
      <c r="A41512" s="294" t="s">
        <v>45780</v>
      </c>
      <c r="B41512" s="294"/>
      <c r="C41512" s="294"/>
      <c r="D41512" s="294"/>
      <c r="E41512" s="294"/>
      <c r="F41512" s="294"/>
    </row>
    <row r="41513">
      <c r="A41513" s="294"/>
      <c r="B41513" s="294"/>
      <c r="C41513" s="294"/>
      <c r="D41513" s="294"/>
      <c r="E41513" s="294"/>
      <c r="F41513" s="294"/>
    </row>
    <row r="41514">
      <c r="A41514" s="294" t="s">
        <v>45781</v>
      </c>
      <c r="B41514" s="294"/>
      <c r="C41514" s="294"/>
      <c r="D41514" s="294"/>
      <c r="E41514" s="294"/>
      <c r="F41514" s="294"/>
    </row>
    <row r="41515">
      <c r="A41515" s="294" t="s">
        <v>45782</v>
      </c>
      <c r="B41515" s="294"/>
      <c r="C41515" s="294"/>
      <c r="D41515" s="294"/>
      <c r="E41515" s="294"/>
      <c r="F41515" s="294"/>
    </row>
    <row r="41516">
      <c r="A41516" s="294" t="str">
        <f>ARRAY_CONSTRAIN(ARRAYFORMULA(-chronic Constipation), 1, 1)</f>
        <v>#ERROR!</v>
      </c>
      <c r="B41516" s="294"/>
      <c r="C41516" s="294"/>
      <c r="D41516" s="294"/>
      <c r="E41516" s="294"/>
      <c r="F41516" s="294"/>
    </row>
    <row r="41517">
      <c r="A41517" s="294" t="s">
        <v>45783</v>
      </c>
      <c r="B41517" s="294"/>
      <c r="C41517" s="294"/>
      <c r="D41517" s="294"/>
      <c r="E41517" s="294"/>
      <c r="F41517" s="294"/>
    </row>
    <row r="41518">
      <c r="A41518" s="294" t="str">
        <f>ARRAY_CONSTRAIN(ARRAYFORMULA(-Incontinence of stool or flatus), 1, 1)</f>
        <v>#ERROR!</v>
      </c>
      <c r="B41518" s="294"/>
      <c r="C41518" s="294"/>
      <c r="D41518" s="294"/>
      <c r="E41518" s="294"/>
      <c r="F41518" s="294"/>
    </row>
    <row r="41519">
      <c r="A41519" s="294" t="str">
        <f>ARRAY_CONSTRAIN(ARRAYFORMULA(-Sense of incomplete evacuation), 1, 1)</f>
        <v>#ERROR!</v>
      </c>
      <c r="B41519" s="294"/>
      <c r="C41519" s="294"/>
      <c r="D41519" s="294"/>
      <c r="E41519" s="294"/>
      <c r="F41519" s="294"/>
    </row>
    <row r="41520">
      <c r="A41520" s="294" t="str">
        <f>ARRAY_CONSTRAIN(ARRAYFORMULA(-Previous surgeries or trauma), 1, 1)</f>
        <v>#ERROR!</v>
      </c>
      <c r="B41520" s="294"/>
      <c r="C41520" s="294"/>
      <c r="D41520" s="294"/>
      <c r="E41520" s="294"/>
      <c r="F41520" s="294"/>
    </row>
    <row r="41521">
      <c r="A41521" s="294" t="s">
        <v>45784</v>
      </c>
      <c r="B41521" s="294"/>
      <c r="C41521" s="294"/>
      <c r="D41521" s="294"/>
      <c r="E41521" s="294"/>
      <c r="F41521" s="294"/>
    </row>
    <row r="41522">
      <c r="A41522" s="294" t="s">
        <v>45785</v>
      </c>
      <c r="B41522" s="294"/>
      <c r="C41522" s="294"/>
      <c r="D41522" s="294"/>
      <c r="E41522" s="294"/>
      <c r="F41522" s="294"/>
    </row>
    <row r="41523">
      <c r="A41523" s="294" t="str">
        <f>ARRAY_CONSTRAIN(ARRAYFORMULA(-Ask the patient to bear down in squatting position to elicit prolapse), 1, 1)</f>
        <v>#ERROR!</v>
      </c>
      <c r="B41523" s="294"/>
      <c r="C41523" s="294"/>
      <c r="D41523" s="294"/>
      <c r="E41523" s="294"/>
      <c r="F41523" s="294"/>
    </row>
    <row r="41524">
      <c r="A41524" s="294"/>
      <c r="B41524" s="294"/>
      <c r="C41524" s="294"/>
      <c r="D41524" s="294"/>
      <c r="E41524" s="294"/>
      <c r="F41524" s="294"/>
    </row>
    <row r="41525">
      <c r="A41525" s="294" t="s">
        <v>22239</v>
      </c>
      <c r="B41525" s="294"/>
      <c r="C41525" s="294"/>
      <c r="D41525" s="294"/>
      <c r="E41525" s="294"/>
      <c r="F41525" s="294"/>
    </row>
    <row r="41526">
      <c r="A41526" s="294"/>
      <c r="B41526" s="294"/>
      <c r="C41526" s="294"/>
      <c r="D41526" s="294"/>
      <c r="E41526" s="294"/>
      <c r="F41526" s="294"/>
    </row>
    <row r="41527">
      <c r="A41527" s="294" t="s">
        <v>21412</v>
      </c>
      <c r="B41527" s="294"/>
      <c r="C41527" s="294"/>
      <c r="D41527" s="294"/>
      <c r="E41527" s="294"/>
      <c r="F41527" s="294"/>
    </row>
    <row r="41528">
      <c r="A41528" s="294" t="str">
        <f>ARRAY_CONSTRAIN(ARRAYFORMULA(-assess tone of anal sphincter), 1, 1)</f>
        <v>#ERROR!</v>
      </c>
      <c r="B41528" s="294"/>
      <c r="C41528" s="294"/>
      <c r="D41528" s="294"/>
      <c r="E41528" s="294"/>
      <c r="F41528" s="294"/>
    </row>
    <row r="41529">
      <c r="A41529" s="294" t="str">
        <f>-Presence of mass or Internal hemorrhoidsLook for ulcers, strictures, mucosal mobility</f>
        <v>#ERROR!</v>
      </c>
      <c r="B41529" s="294"/>
      <c r="C41529" s="294"/>
      <c r="D41529" s="294"/>
      <c r="E41529" s="294"/>
      <c r="F41529" s="294"/>
    </row>
    <row r="41530">
      <c r="A41530" s="294" t="s">
        <v>45786</v>
      </c>
      <c r="B41530" s="294"/>
      <c r="C41530" s="294"/>
      <c r="D41530" s="294"/>
      <c r="E41530" s="294"/>
      <c r="F41530" s="294"/>
    </row>
    <row r="41531">
      <c r="A41531" s="294" t="s">
        <v>45787</v>
      </c>
      <c r="B41531" s="294"/>
      <c r="C41531" s="294"/>
      <c r="D41531" s="294"/>
      <c r="E41531" s="294"/>
      <c r="F41531" s="294"/>
    </row>
    <row r="41532">
      <c r="A41532" s="294" t="str">
        <f>ARRAY_CONSTRAIN(ARRAYFORMULA(-assess signs of ascites(may worsen Pelvic floor dysfunction)), 1, 1)</f>
        <v>#ERROR!</v>
      </c>
      <c r="B41532" s="294"/>
      <c r="C41532" s="294"/>
      <c r="D41532" s="294"/>
      <c r="E41532" s="294"/>
      <c r="F41532" s="294"/>
    </row>
    <row r="41533">
      <c r="A41533" s="294" t="s">
        <v>36527</v>
      </c>
      <c r="B41533" s="294"/>
      <c r="C41533" s="294"/>
      <c r="D41533" s="294"/>
      <c r="E41533" s="294"/>
      <c r="F41533" s="294"/>
    </row>
    <row r="41534">
      <c r="A41534" s="294" t="str">
        <f>ARRAY_CONSTRAIN(ARRAYFORMULA(-Perineal reflexes), 1, 1)</f>
        <v>#ERROR!</v>
      </c>
      <c r="B41534" s="294"/>
      <c r="C41534" s="294"/>
      <c r="D41534" s="294"/>
      <c r="E41534" s="294"/>
      <c r="F41534" s="294"/>
    </row>
    <row r="41535">
      <c r="A41535" s="294" t="str">
        <f>ARRAY_CONSTRAIN(ARRAYFORMULA(-anal wink reflex), 1, 1)</f>
        <v>#ERROR!</v>
      </c>
      <c r="B41535" s="294"/>
      <c r="C41535" s="294"/>
      <c r="D41535" s="294"/>
      <c r="E41535" s="294"/>
      <c r="F41535" s="294"/>
    </row>
    <row r="41536">
      <c r="A41536" s="294" t="str">
        <f>ARRAY_CONSTRAIN(ARRAYFORMULA(-Pudendal nerve function(to evaluate neuropathic cause)), 1, 1)</f>
        <v>#ERROR!</v>
      </c>
      <c r="B41536" s="294"/>
      <c r="C41536" s="294"/>
      <c r="D41536" s="294"/>
      <c r="E41536" s="294"/>
      <c r="F41536" s="294"/>
    </row>
    <row r="41537">
      <c r="A41537" s="294"/>
      <c r="B41537" s="294"/>
      <c r="C41537" s="294"/>
      <c r="D41537" s="294"/>
      <c r="E41537" s="294"/>
      <c r="F41537" s="294"/>
    </row>
    <row r="41538">
      <c r="A41538" s="294"/>
      <c r="B41538" s="294"/>
      <c r="C41538" s="294"/>
      <c r="D41538" s="294"/>
      <c r="E41538" s="294"/>
      <c r="F41538" s="294"/>
    </row>
    <row r="41539">
      <c r="A41539" s="294" t="s">
        <v>45086</v>
      </c>
      <c r="B41539" s="294"/>
      <c r="C41539" s="294"/>
      <c r="D41539" s="294"/>
      <c r="E41539" s="294"/>
      <c r="F41539" s="294"/>
    </row>
    <row r="41540">
      <c r="A41540" s="294"/>
      <c r="B41540" s="294"/>
      <c r="C41540" s="294"/>
      <c r="D41540" s="294"/>
      <c r="E41540" s="294"/>
      <c r="F41540" s="294"/>
    </row>
    <row r="41541">
      <c r="A41541" s="294" t="s">
        <v>45788</v>
      </c>
      <c r="B41541" s="294"/>
      <c r="C41541" s="294"/>
      <c r="D41541" s="294"/>
      <c r="E41541" s="294"/>
      <c r="F41541" s="294"/>
    </row>
    <row r="41542">
      <c r="A41542" s="294" t="s">
        <v>45789</v>
      </c>
      <c r="B41542" s="294"/>
      <c r="C41542" s="294"/>
      <c r="D41542" s="294"/>
      <c r="E41542" s="294"/>
      <c r="F41542" s="294"/>
    </row>
    <row r="41543">
      <c r="A41543" s="294" t="s">
        <v>45790</v>
      </c>
      <c r="B41543" s="294"/>
      <c r="C41543" s="294"/>
      <c r="D41543" s="294"/>
      <c r="E41543" s="294"/>
      <c r="F41543" s="294"/>
    </row>
    <row r="41544">
      <c r="A41544" s="294" t="s">
        <v>45791</v>
      </c>
      <c r="B41544" s="294"/>
      <c r="C41544" s="294"/>
      <c r="D41544" s="294"/>
      <c r="E41544" s="294"/>
      <c r="F41544" s="294"/>
    </row>
    <row r="41545">
      <c r="A41545" s="294" t="s">
        <v>45792</v>
      </c>
      <c r="B41545" s="294"/>
      <c r="C41545" s="294"/>
      <c r="D41545" s="294"/>
      <c r="E41545" s="294"/>
      <c r="F41545" s="294"/>
    </row>
    <row r="41546">
      <c r="A41546" s="294" t="s">
        <v>45793</v>
      </c>
      <c r="B41546" s="294"/>
      <c r="C41546" s="294"/>
      <c r="D41546" s="294"/>
      <c r="E41546" s="294"/>
      <c r="F41546" s="294"/>
    </row>
    <row r="41547">
      <c r="A41547" s="294" t="s">
        <v>45794</v>
      </c>
      <c r="B41547" s="294"/>
      <c r="C41547" s="294"/>
      <c r="D41547" s="294"/>
      <c r="E41547" s="294"/>
      <c r="F41547" s="294"/>
    </row>
    <row r="41548">
      <c r="A41548" s="294" t="s">
        <v>45795</v>
      </c>
      <c r="B41548" s="294"/>
      <c r="C41548" s="294"/>
      <c r="D41548" s="294"/>
      <c r="E41548" s="294"/>
      <c r="F41548" s="294"/>
    </row>
    <row r="41549">
      <c r="A41549" s="294" t="s">
        <v>45796</v>
      </c>
      <c r="B41549" s="294"/>
      <c r="C41549" s="294"/>
      <c r="D41549" s="294"/>
      <c r="E41549" s="294"/>
      <c r="F41549" s="294"/>
    </row>
    <row r="41550">
      <c r="A41550" s="294" t="s">
        <v>45797</v>
      </c>
      <c r="B41550" s="294"/>
      <c r="C41550" s="294"/>
      <c r="D41550" s="294"/>
      <c r="E41550" s="294"/>
      <c r="F41550" s="294"/>
    </row>
    <row r="41551">
      <c r="A41551" s="294"/>
      <c r="B41551" s="294"/>
      <c r="C41551" s="294"/>
      <c r="D41551" s="294"/>
      <c r="E41551" s="294"/>
      <c r="F41551" s="294"/>
    </row>
    <row r="41552">
      <c r="A41552" s="294" t="s">
        <v>41927</v>
      </c>
      <c r="B41552" s="294"/>
      <c r="C41552" s="294"/>
      <c r="D41552" s="294"/>
      <c r="E41552" s="294"/>
      <c r="F41552" s="294"/>
    </row>
    <row r="41553">
      <c r="A41553" s="294" t="s">
        <v>45798</v>
      </c>
      <c r="B41553" s="294"/>
      <c r="C41553" s="294"/>
      <c r="D41553" s="294"/>
      <c r="E41553" s="294"/>
      <c r="F41553" s="294"/>
    </row>
    <row r="41554">
      <c r="A41554" s="294" t="s">
        <v>21672</v>
      </c>
      <c r="B41554" s="294"/>
      <c r="C41554" s="294"/>
      <c r="D41554" s="294"/>
      <c r="E41554" s="294"/>
      <c r="F41554" s="294"/>
    </row>
    <row r="41555">
      <c r="A41555" s="294" t="s">
        <v>45774</v>
      </c>
      <c r="B41555" s="294"/>
      <c r="C41555" s="294"/>
      <c r="D41555" s="294"/>
      <c r="E41555" s="294"/>
      <c r="F41555" s="294"/>
    </row>
    <row r="41556">
      <c r="A41556" s="294" t="s">
        <v>45775</v>
      </c>
      <c r="B41556" s="294"/>
      <c r="C41556" s="294"/>
      <c r="D41556" s="294"/>
      <c r="E41556" s="294"/>
      <c r="F41556" s="294"/>
    </row>
    <row r="41557">
      <c r="A41557" s="294"/>
      <c r="B41557" s="294"/>
      <c r="C41557" s="294"/>
      <c r="D41557" s="294"/>
      <c r="E41557" s="294"/>
      <c r="F41557" s="294"/>
    </row>
    <row r="41558">
      <c r="A41558" s="294"/>
      <c r="B41558" s="294"/>
      <c r="C41558" s="294"/>
      <c r="D41558" s="294"/>
      <c r="E41558" s="294"/>
      <c r="F41558" s="294"/>
    </row>
    <row r="41559">
      <c r="A41559" s="294"/>
      <c r="B41559" s="294"/>
      <c r="C41559" s="294"/>
      <c r="D41559" s="294"/>
      <c r="E41559" s="294"/>
      <c r="F41559" s="294"/>
    </row>
    <row r="41560">
      <c r="A41560" s="294" t="s">
        <v>22644</v>
      </c>
      <c r="B41560" s="294"/>
      <c r="C41560" s="294"/>
      <c r="D41560" s="294"/>
      <c r="E41560" s="294"/>
      <c r="F41560" s="294"/>
    </row>
    <row r="41561">
      <c r="A41561" s="294"/>
      <c r="B41561" s="294"/>
      <c r="C41561" s="294"/>
      <c r="D41561" s="294"/>
      <c r="E41561" s="294"/>
      <c r="F41561" s="294"/>
    </row>
    <row r="41562">
      <c r="A41562" s="294" t="s">
        <v>28127</v>
      </c>
      <c r="B41562" s="294" t="s">
        <v>21305</v>
      </c>
      <c r="C41562" s="294"/>
      <c r="D41562" s="294"/>
      <c r="E41562" s="294"/>
      <c r="F41562" s="294"/>
    </row>
    <row r="41563">
      <c r="A41563" s="294" t="s">
        <v>30556</v>
      </c>
      <c r="B41563" s="294" t="s">
        <v>21305</v>
      </c>
      <c r="C41563" s="294"/>
      <c r="D41563" s="294"/>
      <c r="E41563" s="294"/>
      <c r="F41563" s="294"/>
    </row>
    <row r="41564">
      <c r="A41564" s="294" t="s">
        <v>45799</v>
      </c>
      <c r="B41564" s="294" t="s">
        <v>45209</v>
      </c>
      <c r="C41564" s="294"/>
      <c r="D41564" s="294"/>
      <c r="E41564" s="294"/>
      <c r="F41564" s="294"/>
    </row>
    <row r="41565">
      <c r="A41565" s="294" t="s">
        <v>45800</v>
      </c>
      <c r="B41565" s="294"/>
      <c r="C41565" s="294"/>
      <c r="D41565" s="294"/>
      <c r="E41565" s="294"/>
      <c r="F41565" s="294"/>
    </row>
    <row r="41566">
      <c r="A41566" s="294" t="s">
        <v>32468</v>
      </c>
      <c r="B41566" s="294"/>
      <c r="C41566" s="294"/>
      <c r="D41566" s="294"/>
      <c r="E41566" s="294"/>
      <c r="F41566" s="294"/>
    </row>
    <row r="41567">
      <c r="A41567" s="294"/>
      <c r="B41567" s="294"/>
      <c r="C41567" s="294"/>
      <c r="D41567" s="294"/>
      <c r="E41567" s="294"/>
      <c r="F41567" s="294"/>
    </row>
    <row r="41568">
      <c r="A41568" s="294" t="s">
        <v>24373</v>
      </c>
      <c r="B41568" s="294"/>
      <c r="C41568" s="294"/>
      <c r="D41568" s="294"/>
      <c r="E41568" s="294"/>
      <c r="F41568" s="294"/>
    </row>
    <row r="41569">
      <c r="A41569" s="294"/>
      <c r="B41569" s="294"/>
      <c r="C41569" s="294"/>
      <c r="D41569" s="294"/>
      <c r="E41569" s="294"/>
      <c r="F41569" s="294"/>
    </row>
    <row r="41570">
      <c r="A41570" s="294" t="str">
        <f>ARRAY_CONSTRAIN(ARRAYFORMULA(-due to Ati-vyayama, Vata Prakopa occurs, especially Apana Vata.), 1, 1)</f>
        <v>#ERROR!</v>
      </c>
      <c r="B41570" s="294"/>
      <c r="C41570" s="294"/>
      <c r="D41570" s="294"/>
      <c r="E41570" s="294"/>
      <c r="F41570" s="294"/>
    </row>
    <row r="41571">
      <c r="A41571" s="294" t="s">
        <v>45801</v>
      </c>
      <c r="B41571" s="294"/>
      <c r="C41571" s="294"/>
      <c r="D41571" s="294"/>
      <c r="E41571" s="294"/>
      <c r="F41571" s="294"/>
    </row>
    <row r="41572">
      <c r="A41572" s="294" t="str">
        <f>-Eventually, the Guda(rectal part) slips out during straining or defecation.</f>
        <v>#ERROR!</v>
      </c>
      <c r="B41572" s="294"/>
      <c r="C41572" s="294"/>
      <c r="D41572" s="294"/>
      <c r="E41572" s="294"/>
      <c r="F41572" s="294"/>
    </row>
    <row r="41573">
      <c r="A41573" s="294" t="s">
        <v>45802</v>
      </c>
      <c r="B41573" s="294"/>
      <c r="C41573" s="294"/>
      <c r="D41573" s="294"/>
      <c r="E41573" s="294"/>
      <c r="F41573" s="294"/>
    </row>
    <row r="41574">
      <c r="A41574" s="294"/>
      <c r="B41574" s="294"/>
      <c r="C41574" s="294"/>
      <c r="D41574" s="294"/>
      <c r="E41574" s="294"/>
      <c r="F41574" s="294"/>
    </row>
    <row r="41575">
      <c r="A41575" s="294" t="s">
        <v>45803</v>
      </c>
      <c r="B41575" s="294"/>
      <c r="C41575" s="294"/>
      <c r="D41575" s="294"/>
      <c r="E41575" s="294"/>
      <c r="F41575" s="294"/>
    </row>
    <row r="41576">
      <c r="A41576" s="294"/>
      <c r="B41576" s="294"/>
      <c r="C41576" s="294"/>
      <c r="D41576" s="294"/>
      <c r="E41576" s="294"/>
      <c r="F41576" s="294"/>
    </row>
    <row r="41577">
      <c r="A41577" s="294" t="s">
        <v>45804</v>
      </c>
      <c r="B41577" s="294"/>
      <c r="C41577" s="294"/>
      <c r="D41577" s="294"/>
      <c r="E41577" s="294"/>
      <c r="F41577" s="294"/>
    </row>
    <row r="41578">
      <c r="A41578" s="294" t="s">
        <v>45805</v>
      </c>
      <c r="B41578" s="294"/>
      <c r="C41578" s="294"/>
      <c r="D41578" s="294"/>
      <c r="E41578" s="294"/>
      <c r="F41578" s="294"/>
    </row>
    <row r="41579">
      <c r="A41579" s="294" t="s">
        <v>45806</v>
      </c>
      <c r="B41579" s="294"/>
      <c r="C41579" s="294"/>
      <c r="D41579" s="294"/>
      <c r="E41579" s="294"/>
      <c r="F41579" s="294"/>
    </row>
    <row r="41580">
      <c r="A41580" s="294" t="s">
        <v>45807</v>
      </c>
      <c r="B41580" s="294"/>
      <c r="C41580" s="294"/>
      <c r="D41580" s="294"/>
      <c r="E41580" s="294"/>
      <c r="F41580" s="294"/>
    </row>
    <row r="41581">
      <c r="A41581" s="294" t="s">
        <v>45808</v>
      </c>
      <c r="B41581" s="294"/>
      <c r="C41581" s="294"/>
      <c r="D41581" s="294"/>
      <c r="E41581" s="294"/>
      <c r="F41581" s="294"/>
    </row>
    <row r="41582">
      <c r="A41582" s="294" t="s">
        <v>45809</v>
      </c>
      <c r="B41582" s="294"/>
      <c r="C41582" s="294"/>
      <c r="D41582" s="294"/>
      <c r="E41582" s="294"/>
      <c r="F41582" s="294"/>
    </row>
    <row r="41583">
      <c r="A41583" s="294" t="s">
        <v>45810</v>
      </c>
      <c r="B41583" s="294"/>
      <c r="C41583" s="294"/>
      <c r="D41583" s="294"/>
      <c r="E41583" s="294"/>
      <c r="F41583" s="294"/>
    </row>
    <row r="41584">
      <c r="A41584" s="294" t="s">
        <v>45811</v>
      </c>
      <c r="B41584" s="294"/>
      <c r="C41584" s="294"/>
      <c r="D41584" s="294"/>
      <c r="E41584" s="294"/>
      <c r="F41584" s="294"/>
    </row>
    <row r="41585">
      <c r="A41585" s="294" t="s">
        <v>45812</v>
      </c>
      <c r="B41585" s="294"/>
      <c r="C41585" s="294"/>
      <c r="D41585" s="294"/>
      <c r="E41585" s="294"/>
      <c r="F41585" s="294"/>
    </row>
    <row r="41586">
      <c r="A41586" s="294"/>
      <c r="B41586" s="294"/>
      <c r="C41586" s="294"/>
      <c r="D41586" s="294"/>
      <c r="E41586" s="294"/>
      <c r="F41586" s="294"/>
    </row>
    <row r="41587">
      <c r="A41587" s="294" t="s">
        <v>45813</v>
      </c>
      <c r="B41587" s="294"/>
      <c r="C41587" s="294"/>
      <c r="D41587" s="294"/>
      <c r="E41587" s="294"/>
      <c r="F41587" s="294"/>
    </row>
    <row r="41588">
      <c r="A41588" s="294"/>
      <c r="B41588" s="294"/>
      <c r="C41588" s="294"/>
      <c r="D41588" s="294"/>
      <c r="E41588" s="294"/>
      <c r="F41588" s="294"/>
    </row>
    <row r="41589">
      <c r="A41589" s="294"/>
      <c r="B41589" s="294"/>
      <c r="C41589" s="294"/>
      <c r="D41589" s="294"/>
      <c r="E41589" s="294"/>
      <c r="F41589" s="294"/>
    </row>
    <row r="41590">
      <c r="A41590" s="294" t="s">
        <v>45814</v>
      </c>
      <c r="B41590" s="294"/>
      <c r="C41590" s="294"/>
      <c r="D41590" s="294"/>
      <c r="E41590" s="294"/>
      <c r="F41590" s="294"/>
    </row>
    <row r="41591">
      <c r="A41591" s="294" t="s">
        <v>45815</v>
      </c>
      <c r="B41591" s="294"/>
      <c r="C41591" s="294"/>
      <c r="D41591" s="294"/>
      <c r="E41591" s="294"/>
      <c r="F41591" s="294"/>
    </row>
    <row r="41592">
      <c r="A41592" s="294" t="s">
        <v>45816</v>
      </c>
      <c r="B41592" s="294"/>
      <c r="C41592" s="294"/>
      <c r="D41592" s="294"/>
      <c r="E41592" s="294"/>
      <c r="F41592" s="294"/>
    </row>
    <row r="41593">
      <c r="A41593" s="294" t="s">
        <v>45817</v>
      </c>
      <c r="B41593" s="294"/>
      <c r="C41593" s="294"/>
      <c r="D41593" s="294"/>
      <c r="E41593" s="294"/>
      <c r="F41593" s="294"/>
    </row>
    <row r="41594">
      <c r="A41594" s="294" t="s">
        <v>45818</v>
      </c>
      <c r="B41594" s="294"/>
      <c r="C41594" s="294"/>
      <c r="D41594" s="294"/>
      <c r="E41594" s="294"/>
      <c r="F41594" s="294"/>
    </row>
    <row r="41595">
      <c r="A41595" s="294" t="s">
        <v>45819</v>
      </c>
      <c r="B41595" s="294"/>
      <c r="C41595" s="294"/>
      <c r="D41595" s="294"/>
      <c r="E41595" s="294"/>
      <c r="F41595" s="294"/>
    </row>
    <row r="41596">
      <c r="A41596" s="294" t="s">
        <v>45820</v>
      </c>
      <c r="B41596" s="294"/>
      <c r="C41596" s="294"/>
      <c r="D41596" s="294"/>
      <c r="E41596" s="294"/>
      <c r="F41596" s="294"/>
    </row>
    <row r="41597">
      <c r="A41597" s="294" t="s">
        <v>45821</v>
      </c>
      <c r="B41597" s="294"/>
      <c r="C41597" s="294"/>
      <c r="D41597" s="294"/>
      <c r="E41597" s="294"/>
      <c r="F41597" s="294"/>
    </row>
    <row r="41598">
      <c r="A41598" s="294" t="s">
        <v>45822</v>
      </c>
      <c r="B41598" s="294"/>
      <c r="C41598" s="294"/>
      <c r="D41598" s="294"/>
      <c r="E41598" s="294"/>
      <c r="F41598" s="294"/>
    </row>
    <row r="41599">
      <c r="A41599" s="294"/>
      <c r="B41599" s="294"/>
      <c r="C41599" s="294"/>
      <c r="D41599" s="294"/>
      <c r="E41599" s="294"/>
      <c r="F41599" s="294"/>
    </row>
    <row r="41600">
      <c r="A41600" s="294" t="s">
        <v>30386</v>
      </c>
      <c r="B41600" s="294"/>
      <c r="C41600" s="294"/>
      <c r="D41600" s="294"/>
      <c r="E41600" s="294"/>
      <c r="F41600" s="294"/>
    </row>
    <row r="41601">
      <c r="A41601" s="294"/>
      <c r="B41601" s="294"/>
      <c r="C41601" s="294"/>
      <c r="D41601" s="294"/>
      <c r="E41601" s="294"/>
      <c r="F41601" s="294"/>
    </row>
    <row r="41602">
      <c r="A41602" s="294"/>
      <c r="B41602" s="294"/>
      <c r="C41602" s="294"/>
      <c r="D41602" s="294"/>
      <c r="E41602" s="294"/>
      <c r="F41602" s="294"/>
    </row>
    <row r="41603">
      <c r="A41603" s="294" t="str">
        <f>ARRAY_CONSTRAIN(ARRAYFORMULA(-Vata Shamana line of treatment), 1, 1)</f>
        <v>#ERROR!</v>
      </c>
      <c r="B41603" s="294"/>
      <c r="C41603" s="294"/>
      <c r="D41603" s="294"/>
      <c r="E41603" s="294"/>
      <c r="F41603" s="294"/>
    </row>
    <row r="41604">
      <c r="A41604" s="294" t="str">
        <f>ARRAY_CONSTRAIN(ARRAYFORMULA(-Abhyanga(oleation Therapy) around Pelvic area with Vatashamaka Taila), 1, 1)</f>
        <v>#ERROR!</v>
      </c>
      <c r="B41604" s="294"/>
      <c r="C41604" s="294"/>
      <c r="D41604" s="294"/>
      <c r="E41604" s="294"/>
      <c r="F41604" s="294"/>
    </row>
    <row r="41605">
      <c r="A41605" s="294" t="s">
        <v>45823</v>
      </c>
      <c r="B41605" s="294"/>
      <c r="C41605" s="294"/>
      <c r="D41605" s="294"/>
      <c r="E41605" s="294"/>
      <c r="F41605" s="294"/>
    </row>
    <row r="41606">
      <c r="A41606" s="294" t="str">
        <f>ARRAY_CONSTRAIN(ARRAYFORMULA(-Mridu Virechana(Mild purgation) to reduce straining), 1, 1)</f>
        <v>#ERROR!</v>
      </c>
      <c r="B41606" s="294"/>
      <c r="C41606" s="294"/>
      <c r="D41606" s="294"/>
      <c r="E41606" s="294"/>
      <c r="F41606" s="294"/>
    </row>
    <row r="41607">
      <c r="A41607" s="294" t="str">
        <f>ARRAY_CONSTRAIN(ARRAYFORMULA(-Bhumi-shayana(sleeping on flat hard ground to reduce Pelvic pressure)), 1, 1)</f>
        <v>#ERROR!</v>
      </c>
      <c r="B41607" s="294"/>
      <c r="C41607" s="294"/>
      <c r="D41607" s="294"/>
      <c r="E41607" s="294"/>
      <c r="F41607" s="294"/>
    </row>
    <row r="41608">
      <c r="A41608" s="294"/>
      <c r="B41608" s="294"/>
      <c r="C41608" s="294"/>
      <c r="D41608" s="294"/>
      <c r="E41608" s="294"/>
      <c r="F41608" s="294"/>
    </row>
    <row r="41609">
      <c r="A41609" s="294" t="s">
        <v>45824</v>
      </c>
      <c r="B41609" s="294"/>
      <c r="C41609" s="294"/>
      <c r="D41609" s="294"/>
      <c r="E41609" s="294"/>
      <c r="F41609" s="294"/>
    </row>
    <row r="41610">
      <c r="A41610" s="294"/>
      <c r="B41610" s="294"/>
      <c r="C41610" s="294"/>
      <c r="D41610" s="294"/>
      <c r="E41610" s="294"/>
      <c r="F41610" s="294"/>
    </row>
    <row r="41611">
      <c r="A41611" s="294" t="str">
        <f>ARRAY_CONSTRAIN(ARRAYFORMULA(-Conservative line of treatment(Initial stage)), 1, 1)</f>
        <v>#ERROR!</v>
      </c>
      <c r="B41611" s="294"/>
      <c r="C41611" s="294"/>
      <c r="D41611" s="294"/>
      <c r="E41611" s="294"/>
      <c r="F41611" s="294"/>
    </row>
    <row r="41612">
      <c r="A41612" s="294" t="str">
        <f>-Matra basti with medicated oils like Dashamoola Taila, Narayan Taila</f>
        <v>#ERROR!</v>
      </c>
      <c r="B41612" s="294"/>
      <c r="C41612" s="294"/>
      <c r="D41612" s="294"/>
      <c r="E41612" s="294"/>
      <c r="F41612" s="294"/>
    </row>
    <row r="41613">
      <c r="A41613" s="294" t="str">
        <f>ARRAY_CONSTRAIN(ARRAYFORMULA(-Kshira basti – for nourishment), 1, 1)</f>
        <v>#ERROR!</v>
      </c>
      <c r="B41613" s="294"/>
      <c r="C41613" s="294"/>
      <c r="D41613" s="294"/>
      <c r="E41613" s="294"/>
      <c r="F41613" s="294"/>
    </row>
    <row r="41614">
      <c r="A41614" s="294" t="str">
        <f>-Yastimadhu ghrita, Shatadhauta ghrita for Internal Use</f>
        <v>#ERROR!</v>
      </c>
      <c r="B41614" s="294"/>
      <c r="C41614" s="294"/>
      <c r="D41614" s="294"/>
      <c r="E41614" s="294"/>
      <c r="F41614" s="294"/>
    </row>
    <row r="41615">
      <c r="A41615" s="294" t="str">
        <f>ARRAY_CONSTRAIN(ARRAYFORMULA(-Local application of Kumari Swarasa or Jatyadi Taila if ulceration/irritation present), 1, 1)</f>
        <v>#ERROR!</v>
      </c>
      <c r="B41615" s="294"/>
      <c r="C41615" s="294"/>
      <c r="D41615" s="294"/>
      <c r="E41615" s="294"/>
      <c r="F41615" s="294"/>
    </row>
    <row r="41616">
      <c r="A41616" s="294" t="s">
        <v>45825</v>
      </c>
      <c r="B41616" s="294"/>
      <c r="C41616" s="294"/>
      <c r="D41616" s="294"/>
      <c r="E41616" s="294"/>
      <c r="F41616" s="294"/>
    </row>
    <row r="41617">
      <c r="A41617" s="294" t="s">
        <v>45826</v>
      </c>
      <c r="B41617" s="294"/>
      <c r="C41617" s="294"/>
      <c r="D41617" s="294"/>
      <c r="E41617" s="294"/>
      <c r="F41617" s="294"/>
    </row>
    <row r="41618">
      <c r="A41618" s="294" t="s">
        <v>45827</v>
      </c>
      <c r="B41618" s="294"/>
      <c r="C41618" s="294"/>
      <c r="D41618" s="294"/>
      <c r="E41618" s="294"/>
      <c r="F41618" s="294"/>
    </row>
    <row r="41619">
      <c r="A41619" s="294" t="s">
        <v>45828</v>
      </c>
      <c r="B41619" s="294"/>
      <c r="C41619" s="294"/>
      <c r="D41619" s="294"/>
      <c r="E41619" s="294"/>
      <c r="F41619" s="294"/>
    </row>
    <row r="41620">
      <c r="A41620" s="294" t="s">
        <v>45829</v>
      </c>
      <c r="B41620" s="294"/>
      <c r="C41620" s="294"/>
      <c r="D41620" s="294"/>
      <c r="E41620" s="294"/>
      <c r="F41620" s="294"/>
    </row>
    <row r="41621">
      <c r="A41621" s="294" t="s">
        <v>45830</v>
      </c>
      <c r="B41621" s="294"/>
      <c r="C41621" s="294"/>
      <c r="D41621" s="294"/>
      <c r="E41621" s="294"/>
      <c r="F41621" s="294"/>
    </row>
    <row r="41622">
      <c r="A41622" s="294" t="s">
        <v>45831</v>
      </c>
      <c r="B41622" s="294"/>
      <c r="C41622" s="294"/>
      <c r="D41622" s="294"/>
      <c r="E41622" s="294"/>
      <c r="F41622" s="294"/>
    </row>
    <row r="41623">
      <c r="A41623" s="294" t="s">
        <v>45832</v>
      </c>
      <c r="B41623" s="294"/>
      <c r="C41623" s="294"/>
      <c r="D41623" s="294"/>
      <c r="E41623" s="294"/>
      <c r="F41623" s="294"/>
    </row>
    <row r="41624">
      <c r="A41624" s="294" t="s">
        <v>45833</v>
      </c>
      <c r="B41624" s="294"/>
      <c r="C41624" s="294"/>
      <c r="D41624" s="294"/>
      <c r="E41624" s="294"/>
      <c r="F41624" s="294"/>
    </row>
    <row r="41625">
      <c r="A41625" s="294" t="s">
        <v>45834</v>
      </c>
      <c r="B41625" s="294"/>
      <c r="C41625" s="294"/>
      <c r="D41625" s="294"/>
      <c r="E41625" s="294"/>
      <c r="F41625" s="294"/>
    </row>
    <row r="41626">
      <c r="A41626" s="294" t="s">
        <v>45835</v>
      </c>
      <c r="B41626" s="294"/>
      <c r="C41626" s="294"/>
      <c r="D41626" s="294"/>
      <c r="E41626" s="294"/>
      <c r="F41626" s="294"/>
    </row>
    <row r="41627">
      <c r="A41627" s="294" t="str">
        <f>ARRAY_CONSTRAIN(ARRAYFORMULA(-Dashamoola kwatha + oil + Madhu + Saindhava), 1, 1)</f>
        <v>#ERROR!</v>
      </c>
      <c r="B41627" s="294"/>
      <c r="C41627" s="294"/>
      <c r="D41627" s="294"/>
      <c r="E41627" s="294"/>
      <c r="F41627" s="294"/>
    </row>
    <row r="41628">
      <c r="A41628" s="294" t="s">
        <v>45836</v>
      </c>
      <c r="B41628" s="294"/>
      <c r="C41628" s="294"/>
      <c r="D41628" s="294"/>
      <c r="E41628" s="294"/>
      <c r="F41628" s="294"/>
    </row>
    <row r="41629">
      <c r="A41629" s="294" t="s">
        <v>45837</v>
      </c>
      <c r="B41629" s="294"/>
      <c r="C41629" s="294"/>
      <c r="D41629" s="294"/>
      <c r="E41629" s="294"/>
      <c r="F41629" s="294"/>
    </row>
    <row r="41630">
      <c r="A41630" s="294" t="s">
        <v>45838</v>
      </c>
      <c r="B41630" s="294"/>
      <c r="C41630" s="294"/>
      <c r="D41630" s="294"/>
      <c r="E41630" s="294"/>
      <c r="F41630" s="294"/>
    </row>
    <row r="41631">
      <c r="A41631" s="294" t="s">
        <v>45839</v>
      </c>
      <c r="B41631" s="294"/>
      <c r="C41631" s="294"/>
      <c r="D41631" s="294"/>
      <c r="E41631" s="294"/>
      <c r="F41631" s="294"/>
    </row>
    <row r="41632">
      <c r="A41632" s="294" t="s">
        <v>45840</v>
      </c>
      <c r="B41632" s="294"/>
      <c r="C41632" s="294"/>
      <c r="D41632" s="294"/>
      <c r="E41632" s="294"/>
      <c r="F41632" s="294"/>
    </row>
    <row r="41633">
      <c r="A41633" s="294" t="s">
        <v>45841</v>
      </c>
      <c r="B41633" s="294"/>
      <c r="C41633" s="294"/>
      <c r="D41633" s="294"/>
      <c r="E41633" s="294"/>
      <c r="F41633" s="294"/>
    </row>
    <row r="41634">
      <c r="A41634" s="294" t="s">
        <v>45842</v>
      </c>
      <c r="B41634" s="294"/>
      <c r="C41634" s="294"/>
      <c r="D41634" s="294"/>
      <c r="E41634" s="294"/>
      <c r="F41634" s="294"/>
    </row>
    <row r="41635">
      <c r="A41635" s="294" t="s">
        <v>45843</v>
      </c>
      <c r="B41635" s="294"/>
      <c r="C41635" s="294"/>
      <c r="D41635" s="294"/>
      <c r="E41635" s="294"/>
      <c r="F41635" s="294"/>
    </row>
    <row r="41636">
      <c r="A41636" s="294" t="str">
        <f>ARRAY_CONSTRAIN(ARRAYFORMULA(-Jatyadi Taila), 1, 1)</f>
        <v>#ERROR!</v>
      </c>
      <c r="B41636" s="294"/>
      <c r="C41636" s="294"/>
      <c r="D41636" s="294"/>
      <c r="E41636" s="294"/>
      <c r="F41636" s="294"/>
    </row>
    <row r="41637">
      <c r="A41637" s="294" t="str">
        <f>ARRAY_CONSTRAIN(ARRAYFORMULA(-Yashtimadhu Taila), 1, 1)</f>
        <v>#ERROR!</v>
      </c>
      <c r="B41637" s="294"/>
      <c r="C41637" s="294"/>
      <c r="D41637" s="294"/>
      <c r="E41637" s="294"/>
      <c r="F41637" s="294"/>
    </row>
    <row r="41638">
      <c r="A41638" s="294" t="str">
        <f>ARRAY_CONSTRAIN(ARRAYFORMULA(-Nirgundi Taila), 1, 1)</f>
        <v>#ERROR!</v>
      </c>
      <c r="B41638" s="294"/>
      <c r="C41638" s="294"/>
      <c r="D41638" s="294"/>
      <c r="E41638" s="294"/>
      <c r="F41638" s="294"/>
    </row>
    <row r="41639">
      <c r="A41639" s="294" t="s">
        <v>45844</v>
      </c>
      <c r="B41639" s="294"/>
      <c r="C41639" s="294"/>
      <c r="D41639" s="294"/>
      <c r="E41639" s="294"/>
      <c r="F41639" s="294"/>
    </row>
    <row r="41640">
      <c r="A41640" s="294" t="s">
        <v>45845</v>
      </c>
      <c r="B41640" s="294"/>
      <c r="C41640" s="294"/>
      <c r="D41640" s="294"/>
      <c r="E41640" s="294"/>
      <c r="F41640" s="294"/>
    </row>
    <row r="41641">
      <c r="A41641" s="294" t="str">
        <f>ARRAY_CONSTRAIN(ARRAYFORMULA(-Triphala Guggulu), 1, 1)</f>
        <v>#ERROR!</v>
      </c>
      <c r="B41641" s="294" t="s">
        <v>45846</v>
      </c>
      <c r="C41641" s="294"/>
      <c r="D41641" s="294"/>
      <c r="E41641" s="294"/>
      <c r="F41641" s="294"/>
    </row>
    <row r="41642">
      <c r="A41642" s="294" t="s">
        <v>45847</v>
      </c>
      <c r="B41642" s="294"/>
      <c r="C41642" s="294"/>
      <c r="D41642" s="294"/>
      <c r="E41642" s="294"/>
      <c r="F41642" s="294"/>
    </row>
    <row r="41643">
      <c r="A41643" s="294" t="s">
        <v>45848</v>
      </c>
      <c r="B41643" s="294" t="s">
        <v>45849</v>
      </c>
      <c r="C41643" s="294" t="s">
        <v>45850</v>
      </c>
      <c r="D41643" s="294"/>
      <c r="E41643" s="294"/>
      <c r="F41643" s="294"/>
    </row>
    <row r="41644">
      <c r="A41644" s="294" t="s">
        <v>45851</v>
      </c>
      <c r="B41644" s="294"/>
      <c r="C41644" s="294"/>
      <c r="D41644" s="294"/>
      <c r="E41644" s="294"/>
      <c r="F41644" s="294"/>
    </row>
    <row r="41645">
      <c r="A41645" s="294" t="s">
        <v>45852</v>
      </c>
      <c r="B41645" s="294"/>
      <c r="C41645" s="294"/>
      <c r="D41645" s="294"/>
      <c r="E41645" s="294"/>
      <c r="F41645" s="294"/>
    </row>
    <row r="41646">
      <c r="A41646" s="294" t="s">
        <v>24225</v>
      </c>
      <c r="B41646" s="294"/>
      <c r="C41646" s="294"/>
      <c r="D41646" s="294"/>
      <c r="E41646" s="294"/>
      <c r="F41646" s="294"/>
    </row>
    <row r="41647">
      <c r="A41647" s="294" t="s">
        <v>45853</v>
      </c>
      <c r="B41647" s="294"/>
      <c r="C41647" s="294"/>
      <c r="D41647" s="294"/>
      <c r="E41647" s="294"/>
      <c r="F41647" s="294"/>
    </row>
    <row r="41648">
      <c r="A41648" s="294" t="s">
        <v>45854</v>
      </c>
      <c r="B41648" s="294"/>
      <c r="C41648" s="294"/>
      <c r="D41648" s="294"/>
      <c r="E41648" s="294"/>
      <c r="F41648" s="294"/>
    </row>
    <row r="41649">
      <c r="A41649" s="294" t="str">
        <f>ARRAY_CONSTRAIN(ARRAYFORMULA(-in Severe or irreducible prolapse, kshara Sutra or Ayurvedic para-Surgical procedures may be advised.), 1, 1)</f>
        <v>#ERROR!</v>
      </c>
      <c r="B41649" s="294"/>
      <c r="C41649" s="294"/>
      <c r="D41649" s="294"/>
      <c r="E41649" s="294"/>
      <c r="F41649" s="294"/>
    </row>
    <row r="41650">
      <c r="A41650" s="294"/>
      <c r="B41650" s="294"/>
      <c r="C41650" s="294"/>
      <c r="D41650" s="294"/>
      <c r="E41650" s="294"/>
      <c r="F41650" s="294"/>
    </row>
    <row r="41651">
      <c r="A41651" s="294"/>
      <c r="B41651" s="294"/>
      <c r="C41651" s="294"/>
      <c r="D41651" s="294"/>
      <c r="E41651" s="294"/>
      <c r="F41651" s="294"/>
    </row>
    <row r="41652">
      <c r="A41652" s="294" t="s">
        <v>41927</v>
      </c>
      <c r="B41652" s="294"/>
      <c r="C41652" s="294"/>
      <c r="D41652" s="294"/>
      <c r="E41652" s="294"/>
      <c r="F41652" s="294"/>
    </row>
    <row r="41653">
      <c r="A41653" s="294" t="s">
        <v>45855</v>
      </c>
      <c r="B41653" s="294"/>
      <c r="C41653" s="294"/>
      <c r="D41653" s="294"/>
      <c r="E41653" s="294"/>
      <c r="F41653" s="294"/>
    </row>
    <row r="41654">
      <c r="A41654" s="294" t="s">
        <v>45856</v>
      </c>
      <c r="B41654" s="294"/>
      <c r="C41654" s="294"/>
      <c r="D41654" s="294"/>
      <c r="E41654" s="294"/>
      <c r="F41654" s="294"/>
    </row>
    <row r="41655">
      <c r="A41655" s="294" t="s">
        <v>21618</v>
      </c>
      <c r="B41655" s="294"/>
      <c r="C41655" s="294"/>
      <c r="D41655" s="294"/>
      <c r="E41655" s="294"/>
      <c r="F41655" s="294"/>
    </row>
    <row r="41656">
      <c r="A41656" s="294" t="s">
        <v>45857</v>
      </c>
      <c r="B41656" s="294"/>
      <c r="C41656" s="294"/>
      <c r="D41656" s="294"/>
      <c r="E41656" s="294"/>
      <c r="F41656" s="294"/>
    </row>
    <row r="41657">
      <c r="A41657" s="294"/>
      <c r="B41657" s="294"/>
      <c r="C41657" s="294"/>
      <c r="D41657" s="294"/>
      <c r="E41657" s="294"/>
      <c r="F41657" s="294"/>
    </row>
    <row r="41658">
      <c r="A41658" s="294" t="s">
        <v>23228</v>
      </c>
      <c r="B41658" s="294"/>
      <c r="C41658" s="294"/>
      <c r="D41658" s="294"/>
      <c r="E41658" s="294"/>
      <c r="F41658" s="294"/>
    </row>
    <row r="41659">
      <c r="A41659" s="294" t="s">
        <v>26617</v>
      </c>
      <c r="B41659" s="294"/>
      <c r="C41659" s="294"/>
      <c r="D41659" s="294"/>
      <c r="E41659" s="294"/>
      <c r="F41659" s="294"/>
    </row>
    <row r="41660">
      <c r="A41660" s="294"/>
      <c r="B41660" s="294"/>
      <c r="C41660" s="294"/>
      <c r="D41660" s="294"/>
      <c r="E41660" s="294"/>
      <c r="F41660" s="294"/>
    </row>
    <row r="41661">
      <c r="A41661" s="294" t="s">
        <v>45858</v>
      </c>
      <c r="B41661" s="294"/>
      <c r="C41661" s="294"/>
      <c r="D41661" s="294"/>
      <c r="E41661" s="294"/>
      <c r="F41661" s="294"/>
    </row>
    <row r="41662">
      <c r="A41662" s="294" t="s">
        <v>45859</v>
      </c>
      <c r="B41662" s="294"/>
      <c r="C41662" s="294"/>
      <c r="D41662" s="294"/>
      <c r="E41662" s="294"/>
      <c r="F41662" s="294"/>
    </row>
    <row r="41663">
      <c r="A41663" s="294" t="s">
        <v>45860</v>
      </c>
      <c r="B41663" s="294"/>
      <c r="C41663" s="294"/>
      <c r="D41663" s="294"/>
      <c r="E41663" s="294"/>
      <c r="F41663" s="294"/>
    </row>
    <row r="41664">
      <c r="A41664" s="294" t="s">
        <v>45861</v>
      </c>
      <c r="B41664" s="294"/>
      <c r="C41664" s="294"/>
      <c r="D41664" s="294"/>
      <c r="E41664" s="294"/>
      <c r="F41664" s="294"/>
    </row>
    <row r="41665">
      <c r="A41665" s="294" t="s">
        <v>26622</v>
      </c>
      <c r="B41665" s="294"/>
      <c r="C41665" s="294"/>
      <c r="D41665" s="294"/>
      <c r="E41665" s="294"/>
      <c r="F41665" s="294"/>
    </row>
    <row r="41666">
      <c r="A41666" s="294" t="s">
        <v>45862</v>
      </c>
      <c r="B41666" s="294"/>
      <c r="C41666" s="294"/>
      <c r="D41666" s="294"/>
      <c r="E41666" s="294"/>
      <c r="F41666" s="294"/>
    </row>
    <row r="41667">
      <c r="A41667" s="294" t="s">
        <v>45863</v>
      </c>
      <c r="B41667" s="294"/>
      <c r="C41667" s="294"/>
      <c r="D41667" s="294"/>
      <c r="E41667" s="294"/>
      <c r="F41667" s="294"/>
    </row>
    <row r="41668">
      <c r="A41668" s="294" t="s">
        <v>45864</v>
      </c>
      <c r="B41668" s="294"/>
      <c r="C41668" s="294"/>
      <c r="D41668" s="294"/>
      <c r="E41668" s="294"/>
      <c r="F41668" s="294"/>
    </row>
    <row r="41669">
      <c r="A41669" s="294"/>
      <c r="B41669" s="294"/>
      <c r="C41669" s="294"/>
      <c r="D41669" s="294"/>
      <c r="E41669" s="294"/>
      <c r="F41669" s="294"/>
    </row>
    <row r="41670">
      <c r="A41670" s="294"/>
      <c r="B41670" s="294"/>
      <c r="C41670" s="294"/>
      <c r="D41670" s="294"/>
      <c r="E41670" s="294"/>
      <c r="F41670" s="294"/>
    </row>
    <row r="41671">
      <c r="A41671" s="294" t="s">
        <v>26626</v>
      </c>
      <c r="B41671" s="294"/>
      <c r="C41671" s="294"/>
      <c r="D41671" s="294"/>
      <c r="E41671" s="294"/>
      <c r="F41671" s="294"/>
    </row>
    <row r="41672">
      <c r="A41672" s="294"/>
      <c r="B41672" s="294"/>
      <c r="C41672" s="294"/>
      <c r="D41672" s="294"/>
      <c r="E41672" s="294"/>
      <c r="F41672" s="294"/>
    </row>
    <row r="41673">
      <c r="A41673" s="294" t="s">
        <v>45865</v>
      </c>
      <c r="B41673" s="294"/>
      <c r="C41673" s="294"/>
      <c r="D41673" s="294"/>
      <c r="E41673" s="294"/>
      <c r="F41673" s="294"/>
    </row>
    <row r="41674">
      <c r="A41674" s="294" t="s">
        <v>45866</v>
      </c>
      <c r="B41674" s="294"/>
      <c r="C41674" s="294"/>
      <c r="D41674" s="294"/>
      <c r="E41674" s="294"/>
      <c r="F41674" s="294"/>
    </row>
    <row r="41675">
      <c r="A41675" s="294" t="s">
        <v>45867</v>
      </c>
      <c r="B41675" s="294"/>
      <c r="C41675" s="294"/>
      <c r="D41675" s="294"/>
      <c r="E41675" s="294"/>
      <c r="F41675" s="294"/>
    </row>
    <row r="41676">
      <c r="A41676" s="294" t="s">
        <v>26630</v>
      </c>
      <c r="B41676" s="294"/>
      <c r="C41676" s="294"/>
      <c r="D41676" s="294"/>
      <c r="E41676" s="294"/>
      <c r="F41676" s="294"/>
    </row>
    <row r="41677">
      <c r="A41677" s="294"/>
      <c r="B41677" s="294"/>
      <c r="C41677" s="294"/>
      <c r="D41677" s="294"/>
      <c r="E41677" s="294"/>
      <c r="F41677" s="294"/>
    </row>
    <row r="41678">
      <c r="A41678" s="294" t="s">
        <v>21945</v>
      </c>
      <c r="B41678" s="294"/>
      <c r="C41678" s="294"/>
      <c r="D41678" s="294"/>
      <c r="E41678" s="294"/>
      <c r="F41678" s="294"/>
    </row>
    <row r="41679">
      <c r="A41679" s="294" t="s">
        <v>23068</v>
      </c>
      <c r="B41679" s="294"/>
      <c r="C41679" s="294"/>
      <c r="D41679" s="294"/>
      <c r="E41679" s="294"/>
      <c r="F41679" s="294"/>
    </row>
    <row r="41680">
      <c r="A41680" s="294"/>
      <c r="B41680" s="294"/>
      <c r="C41680" s="294"/>
      <c r="D41680" s="294"/>
      <c r="E41680" s="294"/>
      <c r="F41680" s="294"/>
    </row>
    <row r="41681">
      <c r="A41681" s="294" t="s">
        <v>45868</v>
      </c>
      <c r="B41681" s="294"/>
      <c r="C41681" s="294"/>
      <c r="D41681" s="294"/>
      <c r="E41681" s="294"/>
      <c r="F41681" s="294"/>
    </row>
    <row r="41682">
      <c r="A41682" s="294" t="s">
        <v>45869</v>
      </c>
      <c r="B41682" s="294"/>
      <c r="C41682" s="294"/>
      <c r="D41682" s="294"/>
      <c r="E41682" s="294"/>
      <c r="F41682" s="294"/>
    </row>
    <row r="41683">
      <c r="A41683" s="294" t="s">
        <v>45870</v>
      </c>
      <c r="B41683" s="294"/>
      <c r="C41683" s="294"/>
      <c r="D41683" s="294"/>
      <c r="E41683" s="294"/>
      <c r="F41683" s="294"/>
    </row>
    <row r="41684">
      <c r="A41684" s="294" t="s">
        <v>45871</v>
      </c>
      <c r="B41684" s="294"/>
      <c r="C41684" s="294"/>
      <c r="D41684" s="294"/>
      <c r="E41684" s="294"/>
      <c r="F41684" s="294"/>
    </row>
    <row r="41685">
      <c r="A41685" s="294" t="s">
        <v>26635</v>
      </c>
      <c r="B41685" s="294"/>
      <c r="C41685" s="294"/>
      <c r="D41685" s="294"/>
      <c r="E41685" s="294"/>
      <c r="F41685" s="294"/>
    </row>
    <row r="41686">
      <c r="A41686" s="294" t="s">
        <v>45872</v>
      </c>
      <c r="B41686" s="294"/>
      <c r="C41686" s="294"/>
      <c r="D41686" s="294"/>
      <c r="E41686" s="294"/>
      <c r="F41686" s="294"/>
    </row>
    <row r="41687">
      <c r="A41687" s="294"/>
      <c r="B41687" s="294"/>
      <c r="C41687" s="294"/>
      <c r="D41687" s="294"/>
      <c r="E41687" s="294"/>
      <c r="F41687" s="294"/>
    </row>
    <row r="41688">
      <c r="A41688" s="294" t="s">
        <v>21401</v>
      </c>
      <c r="B41688" s="294"/>
      <c r="C41688" s="294"/>
      <c r="D41688" s="294"/>
      <c r="E41688" s="294"/>
      <c r="F41688" s="294"/>
    </row>
    <row r="41689">
      <c r="A41689" s="294"/>
      <c r="B41689" s="294"/>
      <c r="C41689" s="294"/>
      <c r="D41689" s="294"/>
      <c r="E41689" s="294"/>
      <c r="F41689" s="294"/>
    </row>
    <row r="41690">
      <c r="A41690" s="294" t="s">
        <v>26637</v>
      </c>
      <c r="B41690" s="294"/>
      <c r="C41690" s="294"/>
      <c r="D41690" s="294"/>
      <c r="E41690" s="294"/>
      <c r="F41690" s="294"/>
    </row>
    <row r="41691">
      <c r="A41691" s="294" t="s">
        <v>26638</v>
      </c>
      <c r="B41691" s="294"/>
      <c r="C41691" s="294"/>
      <c r="D41691" s="294"/>
      <c r="E41691" s="294"/>
      <c r="F41691" s="294"/>
    </row>
    <row r="41692">
      <c r="A41692" s="294" t="s">
        <v>26639</v>
      </c>
      <c r="B41692" s="294"/>
      <c r="C41692" s="294"/>
      <c r="D41692" s="294"/>
      <c r="E41692" s="294"/>
      <c r="F41692" s="294"/>
    </row>
    <row r="41693">
      <c r="A41693" s="294" t="s">
        <v>26640</v>
      </c>
      <c r="B41693" s="294"/>
      <c r="C41693" s="294"/>
      <c r="D41693" s="294"/>
      <c r="E41693" s="294"/>
      <c r="F41693" s="294"/>
    </row>
    <row r="41694">
      <c r="A41694" s="294" t="s">
        <v>26641</v>
      </c>
      <c r="B41694" s="294"/>
      <c r="C41694" s="294"/>
      <c r="D41694" s="294"/>
      <c r="E41694" s="294"/>
      <c r="F41694" s="294"/>
    </row>
    <row r="41695">
      <c r="A41695" s="294" t="s">
        <v>26642</v>
      </c>
      <c r="B41695" s="294"/>
      <c r="C41695" s="294"/>
      <c r="D41695" s="294"/>
      <c r="E41695" s="294"/>
      <c r="F41695" s="294"/>
    </row>
    <row r="41696">
      <c r="A41696" s="294"/>
      <c r="B41696" s="294"/>
      <c r="C41696" s="294"/>
      <c r="D41696" s="294"/>
      <c r="E41696" s="294"/>
      <c r="F41696" s="294"/>
    </row>
    <row r="41697">
      <c r="A41697" s="294" t="s">
        <v>22239</v>
      </c>
      <c r="B41697" s="294"/>
      <c r="C41697" s="294"/>
      <c r="D41697" s="294"/>
      <c r="E41697" s="294"/>
      <c r="F41697" s="294"/>
    </row>
    <row r="41698">
      <c r="A41698" s="294"/>
      <c r="B41698" s="294"/>
      <c r="C41698" s="294"/>
      <c r="D41698" s="294"/>
      <c r="E41698" s="294"/>
      <c r="F41698" s="294"/>
    </row>
    <row r="41699">
      <c r="A41699" s="294" t="s">
        <v>26643</v>
      </c>
      <c r="B41699" s="294"/>
      <c r="C41699" s="294"/>
      <c r="D41699" s="294"/>
      <c r="E41699" s="294"/>
      <c r="F41699" s="294"/>
    </row>
    <row r="41700">
      <c r="A41700" s="294" t="s">
        <v>26644</v>
      </c>
      <c r="B41700" s="294"/>
      <c r="C41700" s="294"/>
      <c r="D41700" s="294"/>
      <c r="E41700" s="294"/>
      <c r="F41700" s="294"/>
    </row>
    <row r="41701">
      <c r="A41701" s="294" t="s">
        <v>26645</v>
      </c>
      <c r="B41701" s="294"/>
      <c r="C41701" s="294"/>
      <c r="D41701" s="294"/>
      <c r="E41701" s="294"/>
      <c r="F41701" s="294"/>
    </row>
    <row r="41702">
      <c r="A41702" s="294" t="s">
        <v>26646</v>
      </c>
      <c r="B41702" s="294"/>
      <c r="C41702" s="294"/>
      <c r="D41702" s="294"/>
      <c r="E41702" s="294"/>
      <c r="F41702" s="294"/>
    </row>
    <row r="41703">
      <c r="A41703" s="294" t="s">
        <v>26647</v>
      </c>
      <c r="B41703" s="294"/>
      <c r="C41703" s="294"/>
      <c r="D41703" s="294"/>
      <c r="E41703" s="294"/>
      <c r="F41703" s="294"/>
    </row>
    <row r="41704">
      <c r="A41704" s="294" t="s">
        <v>26648</v>
      </c>
      <c r="B41704" s="294"/>
      <c r="C41704" s="294"/>
      <c r="D41704" s="294"/>
      <c r="E41704" s="294"/>
      <c r="F41704" s="294"/>
    </row>
    <row r="41705">
      <c r="A41705" s="294" t="s">
        <v>26649</v>
      </c>
      <c r="B41705" s="294"/>
      <c r="C41705" s="294"/>
      <c r="D41705" s="294"/>
      <c r="E41705" s="294"/>
      <c r="F41705" s="294"/>
    </row>
    <row r="41706">
      <c r="A41706" s="294" t="s">
        <v>26650</v>
      </c>
      <c r="B41706" s="294"/>
      <c r="C41706" s="294"/>
      <c r="D41706" s="294"/>
      <c r="E41706" s="294"/>
      <c r="F41706" s="294"/>
    </row>
    <row r="41707">
      <c r="A41707" s="294" t="s">
        <v>26651</v>
      </c>
      <c r="B41707" s="294"/>
      <c r="C41707" s="294"/>
      <c r="D41707" s="294"/>
      <c r="E41707" s="294"/>
      <c r="F41707" s="294"/>
    </row>
    <row r="41708">
      <c r="A41708" s="294" t="s">
        <v>26652</v>
      </c>
      <c r="B41708" s="294"/>
      <c r="C41708" s="294"/>
      <c r="D41708" s="294"/>
      <c r="E41708" s="294"/>
      <c r="F41708" s="294"/>
    </row>
    <row r="41709">
      <c r="A41709" s="294" t="s">
        <v>26653</v>
      </c>
      <c r="B41709" s="294"/>
      <c r="C41709" s="294"/>
      <c r="D41709" s="294"/>
      <c r="E41709" s="294"/>
      <c r="F41709" s="294"/>
    </row>
    <row r="41710">
      <c r="A41710" s="294"/>
      <c r="B41710" s="294"/>
      <c r="C41710" s="294"/>
      <c r="D41710" s="294"/>
      <c r="E41710" s="294"/>
      <c r="F41710" s="294"/>
    </row>
    <row r="41711">
      <c r="A41711" s="294" t="s">
        <v>21990</v>
      </c>
      <c r="B41711" s="294"/>
      <c r="C41711" s="294"/>
      <c r="D41711" s="294"/>
      <c r="E41711" s="294"/>
      <c r="F41711" s="294"/>
    </row>
    <row r="41712">
      <c r="A41712" s="294"/>
      <c r="B41712" s="294"/>
      <c r="C41712" s="294"/>
      <c r="D41712" s="294"/>
      <c r="E41712" s="294"/>
      <c r="F41712" s="294"/>
    </row>
    <row r="41713">
      <c r="A41713" s="294" t="s">
        <v>26654</v>
      </c>
      <c r="B41713" s="294"/>
      <c r="C41713" s="294"/>
      <c r="D41713" s="294"/>
      <c r="E41713" s="294"/>
      <c r="F41713" s="294"/>
    </row>
    <row r="41714">
      <c r="A41714" s="294" t="s">
        <v>26655</v>
      </c>
      <c r="B41714" s="294"/>
      <c r="C41714" s="294"/>
      <c r="D41714" s="294"/>
      <c r="E41714" s="294"/>
      <c r="F41714" s="294"/>
    </row>
    <row r="41715">
      <c r="A41715" s="294" t="s">
        <v>26656</v>
      </c>
      <c r="B41715" s="294"/>
      <c r="C41715" s="294"/>
      <c r="D41715" s="294"/>
      <c r="E41715" s="294"/>
      <c r="F41715" s="294"/>
    </row>
    <row r="41716">
      <c r="A41716" s="294" t="s">
        <v>22359</v>
      </c>
      <c r="B41716" s="294"/>
      <c r="C41716" s="294"/>
      <c r="D41716" s="294"/>
      <c r="E41716" s="294"/>
      <c r="F41716" s="294"/>
    </row>
    <row r="41717">
      <c r="A41717" s="294" t="s">
        <v>26657</v>
      </c>
      <c r="B41717" s="294"/>
      <c r="C41717" s="294"/>
      <c r="D41717" s="294"/>
      <c r="E41717" s="294"/>
      <c r="F41717" s="294"/>
    </row>
    <row r="41718">
      <c r="A41718" s="294" t="s">
        <v>26658</v>
      </c>
      <c r="B41718" s="294"/>
      <c r="C41718" s="294"/>
      <c r="D41718" s="294"/>
      <c r="E41718" s="294"/>
      <c r="F41718" s="294"/>
    </row>
    <row r="41719">
      <c r="A41719" s="294" t="s">
        <v>26659</v>
      </c>
      <c r="B41719" s="294"/>
      <c r="C41719" s="294"/>
      <c r="D41719" s="294"/>
      <c r="E41719" s="294"/>
      <c r="F41719" s="294"/>
    </row>
    <row r="41720">
      <c r="A41720" s="294" t="s">
        <v>26660</v>
      </c>
      <c r="B41720" s="294"/>
      <c r="C41720" s="294"/>
      <c r="D41720" s="294"/>
      <c r="E41720" s="294"/>
      <c r="F41720" s="294"/>
    </row>
    <row r="41721">
      <c r="A41721" s="294" t="s">
        <v>26661</v>
      </c>
      <c r="B41721" s="294"/>
      <c r="C41721" s="294"/>
      <c r="D41721" s="294"/>
      <c r="E41721" s="294"/>
      <c r="F41721" s="294"/>
    </row>
    <row r="41722">
      <c r="A41722" s="294" t="s">
        <v>45873</v>
      </c>
      <c r="B41722" s="294"/>
      <c r="C41722" s="294"/>
      <c r="D41722" s="294"/>
      <c r="E41722" s="294"/>
      <c r="F41722" s="294"/>
    </row>
    <row r="41723">
      <c r="A41723" s="294"/>
      <c r="B41723" s="294"/>
      <c r="C41723" s="294"/>
      <c r="D41723" s="294"/>
      <c r="E41723" s="294"/>
      <c r="F41723" s="294"/>
    </row>
    <row r="41724">
      <c r="A41724" s="294" t="s">
        <v>41927</v>
      </c>
      <c r="B41724" s="294"/>
      <c r="C41724" s="294"/>
      <c r="D41724" s="294"/>
      <c r="E41724" s="294"/>
      <c r="F41724" s="294"/>
    </row>
    <row r="41725">
      <c r="A41725" s="294" t="s">
        <v>45856</v>
      </c>
      <c r="B41725" s="294"/>
      <c r="C41725" s="294"/>
      <c r="D41725" s="294"/>
      <c r="E41725" s="294"/>
      <c r="F41725" s="294"/>
    </row>
    <row r="41726">
      <c r="A41726" s="294" t="s">
        <v>21672</v>
      </c>
      <c r="B41726" s="294"/>
      <c r="C41726" s="294"/>
      <c r="D41726" s="294"/>
      <c r="E41726" s="294"/>
      <c r="F41726" s="294"/>
    </row>
    <row r="41727">
      <c r="A41727" s="294" t="s">
        <v>45857</v>
      </c>
      <c r="B41727" s="294"/>
      <c r="C41727" s="294"/>
      <c r="D41727" s="294"/>
      <c r="E41727" s="294"/>
      <c r="F41727" s="294"/>
    </row>
    <row r="41728">
      <c r="A41728" s="294"/>
      <c r="B41728" s="294"/>
      <c r="C41728" s="294"/>
      <c r="D41728" s="294"/>
      <c r="E41728" s="294"/>
      <c r="F41728" s="294"/>
    </row>
    <row r="41729">
      <c r="A41729" s="294"/>
      <c r="B41729" s="294"/>
      <c r="C41729" s="294"/>
      <c r="D41729" s="294"/>
      <c r="E41729" s="294"/>
      <c r="F41729" s="294"/>
    </row>
    <row r="41730">
      <c r="A41730" s="294"/>
      <c r="B41730" s="294"/>
      <c r="C41730" s="294"/>
      <c r="D41730" s="294"/>
      <c r="E41730" s="294"/>
      <c r="F41730" s="294"/>
    </row>
    <row r="41731">
      <c r="A41731" s="294" t="s">
        <v>24575</v>
      </c>
      <c r="B41731" s="294"/>
      <c r="C41731" s="294"/>
      <c r="D41731" s="294"/>
      <c r="E41731" s="294"/>
      <c r="F41731" s="294"/>
    </row>
    <row r="41732">
      <c r="A41732" s="294"/>
      <c r="B41732" s="294"/>
      <c r="C41732" s="294"/>
      <c r="D41732" s="294"/>
      <c r="E41732" s="294"/>
      <c r="F41732" s="294"/>
    </row>
    <row r="41733">
      <c r="A41733" s="294" t="s">
        <v>26664</v>
      </c>
      <c r="B41733" s="294"/>
      <c r="C41733" s="294"/>
      <c r="D41733" s="294"/>
      <c r="E41733" s="294"/>
      <c r="F41733" s="294"/>
    </row>
    <row r="41734">
      <c r="A41734" s="294" t="s">
        <v>26665</v>
      </c>
      <c r="B41734" s="294"/>
      <c r="C41734" s="294"/>
      <c r="D41734" s="294"/>
      <c r="E41734" s="294"/>
      <c r="F41734" s="294"/>
    </row>
    <row r="41735">
      <c r="A41735" s="294" t="s">
        <v>26666</v>
      </c>
      <c r="B41735" s="294"/>
      <c r="C41735" s="294"/>
      <c r="D41735" s="294"/>
      <c r="E41735" s="294"/>
      <c r="F41735" s="294"/>
    </row>
    <row r="41736">
      <c r="A41736" s="294" t="s">
        <v>26667</v>
      </c>
      <c r="B41736" s="294"/>
      <c r="C41736" s="294"/>
      <c r="D41736" s="294"/>
      <c r="E41736" s="294"/>
      <c r="F41736" s="294"/>
    </row>
    <row r="41737">
      <c r="A41737" s="294" t="s">
        <v>26668</v>
      </c>
      <c r="B41737" s="294"/>
      <c r="C41737" s="294"/>
      <c r="D41737" s="294"/>
      <c r="E41737" s="294"/>
      <c r="F41737" s="294"/>
    </row>
    <row r="41738">
      <c r="A41738" s="294" t="s">
        <v>26669</v>
      </c>
      <c r="B41738" s="294"/>
      <c r="C41738" s="294"/>
      <c r="D41738" s="294"/>
      <c r="E41738" s="294"/>
      <c r="F41738" s="294"/>
    </row>
    <row r="41739">
      <c r="A41739" s="294" t="s">
        <v>26670</v>
      </c>
      <c r="B41739" s="294"/>
      <c r="C41739" s="294"/>
      <c r="D41739" s="294"/>
      <c r="E41739" s="294"/>
      <c r="F41739" s="294"/>
    </row>
    <row r="41740">
      <c r="A41740" s="294" t="s">
        <v>26671</v>
      </c>
      <c r="B41740" s="294"/>
      <c r="C41740" s="294"/>
      <c r="D41740" s="294"/>
      <c r="E41740" s="294"/>
      <c r="F41740" s="294"/>
    </row>
    <row r="41741">
      <c r="A41741" s="294" t="s">
        <v>26672</v>
      </c>
      <c r="B41741" s="294"/>
      <c r="C41741" s="294"/>
      <c r="D41741" s="294"/>
      <c r="E41741" s="294"/>
      <c r="F41741" s="294"/>
    </row>
    <row r="41742">
      <c r="A41742" s="294" t="s">
        <v>26673</v>
      </c>
      <c r="B41742" s="294"/>
      <c r="C41742" s="294"/>
      <c r="D41742" s="294"/>
      <c r="E41742" s="294"/>
      <c r="F41742" s="294"/>
    </row>
    <row r="41743">
      <c r="A41743" s="294"/>
      <c r="B41743" s="294"/>
      <c r="C41743" s="294"/>
      <c r="D41743" s="294"/>
      <c r="E41743" s="294"/>
      <c r="F41743" s="294"/>
    </row>
    <row r="41744">
      <c r="A41744" s="294" t="s">
        <v>24373</v>
      </c>
      <c r="B41744" s="294"/>
      <c r="C41744" s="294"/>
      <c r="D41744" s="294"/>
      <c r="E41744" s="294"/>
      <c r="F41744" s="294"/>
    </row>
    <row r="41745">
      <c r="A41745" s="294" t="s">
        <v>20470</v>
      </c>
      <c r="B41745" s="294"/>
      <c r="C41745" s="294"/>
      <c r="D41745" s="294"/>
      <c r="E41745" s="294"/>
      <c r="F41745" s="294"/>
    </row>
    <row r="41746">
      <c r="A41746" s="294"/>
      <c r="B41746" s="294"/>
      <c r="C41746" s="294"/>
      <c r="D41746" s="294"/>
      <c r="E41746" s="294"/>
      <c r="F41746" s="294"/>
    </row>
    <row r="41747">
      <c r="A41747" s="294" t="s">
        <v>45874</v>
      </c>
      <c r="B41747" s="294"/>
      <c r="C41747" s="294"/>
      <c r="D41747" s="294"/>
      <c r="E41747" s="294"/>
      <c r="F41747" s="294"/>
    </row>
    <row r="41748">
      <c r="A41748" s="294" t="s">
        <v>45875</v>
      </c>
      <c r="B41748" s="294"/>
      <c r="C41748" s="294"/>
      <c r="D41748" s="294"/>
      <c r="E41748" s="294"/>
      <c r="F41748" s="294"/>
    </row>
    <row r="41749">
      <c r="A41749" s="294" t="s">
        <v>45876</v>
      </c>
      <c r="B41749" s="294"/>
      <c r="C41749" s="294"/>
      <c r="D41749" s="294"/>
      <c r="E41749" s="294"/>
      <c r="F41749" s="294"/>
    </row>
    <row r="41750">
      <c r="A41750" s="294" t="s">
        <v>26677</v>
      </c>
      <c r="B41750" s="294"/>
      <c r="C41750" s="294"/>
      <c r="D41750" s="294"/>
      <c r="E41750" s="294"/>
      <c r="F41750" s="294"/>
    </row>
    <row r="41751">
      <c r="A41751" s="294"/>
      <c r="B41751" s="294"/>
      <c r="C41751" s="294"/>
      <c r="D41751" s="294"/>
      <c r="E41751" s="294"/>
      <c r="F41751" s="294"/>
    </row>
    <row r="41752">
      <c r="A41752" s="294" t="s">
        <v>24831</v>
      </c>
      <c r="B41752" s="294"/>
      <c r="C41752" s="294"/>
      <c r="D41752" s="294"/>
      <c r="E41752" s="294"/>
      <c r="F41752" s="294"/>
    </row>
    <row r="41753">
      <c r="A41753" s="294" t="s">
        <v>45877</v>
      </c>
      <c r="B41753" s="294"/>
      <c r="C41753" s="294"/>
      <c r="D41753" s="294"/>
      <c r="E41753" s="294"/>
      <c r="F41753" s="294"/>
    </row>
    <row r="41754">
      <c r="A41754" s="294" t="s">
        <v>26680</v>
      </c>
      <c r="B41754" s="294"/>
      <c r="C41754" s="294"/>
      <c r="D41754" s="294"/>
      <c r="E41754" s="294"/>
      <c r="F41754" s="294"/>
    </row>
    <row r="41755">
      <c r="A41755" s="294" t="s">
        <v>45878</v>
      </c>
      <c r="B41755" s="294"/>
      <c r="C41755" s="294"/>
      <c r="D41755" s="294"/>
      <c r="E41755" s="294"/>
      <c r="F41755" s="294"/>
    </row>
    <row r="41756">
      <c r="A41756" s="294" t="s">
        <v>45879</v>
      </c>
      <c r="B41756" s="294"/>
      <c r="C41756" s="294"/>
      <c r="D41756" s="294"/>
      <c r="E41756" s="294"/>
      <c r="F41756" s="294"/>
    </row>
    <row r="41757">
      <c r="A41757" s="294" t="s">
        <v>45880</v>
      </c>
      <c r="B41757" s="294"/>
      <c r="C41757" s="294"/>
      <c r="D41757" s="294"/>
      <c r="E41757" s="294"/>
      <c r="F41757" s="294"/>
    </row>
    <row r="41758">
      <c r="A41758" s="294" t="s">
        <v>45881</v>
      </c>
      <c r="B41758" s="294"/>
      <c r="C41758" s="294"/>
      <c r="D41758" s="294"/>
      <c r="E41758" s="294"/>
      <c r="F41758" s="294"/>
    </row>
    <row r="41759">
      <c r="A41759" s="294"/>
      <c r="B41759" s="294"/>
      <c r="C41759" s="294"/>
      <c r="D41759" s="294"/>
      <c r="E41759" s="294"/>
      <c r="F41759" s="294"/>
    </row>
    <row r="41760">
      <c r="A41760" s="294"/>
      <c r="B41760" s="294"/>
      <c r="C41760" s="294"/>
      <c r="D41760" s="294"/>
      <c r="E41760" s="294"/>
      <c r="F41760" s="294"/>
    </row>
    <row r="41761">
      <c r="A41761" s="294" t="s">
        <v>26685</v>
      </c>
      <c r="B41761" s="294"/>
      <c r="C41761" s="294"/>
      <c r="D41761" s="294"/>
      <c r="E41761" s="294"/>
      <c r="F41761" s="294"/>
    </row>
    <row r="41762">
      <c r="A41762" s="294" t="s">
        <v>26686</v>
      </c>
      <c r="B41762" s="294"/>
      <c r="C41762" s="294"/>
      <c r="D41762" s="294"/>
      <c r="E41762" s="294"/>
      <c r="F41762" s="294"/>
    </row>
    <row r="41763">
      <c r="A41763" s="294"/>
      <c r="B41763" s="294"/>
      <c r="C41763" s="294"/>
      <c r="D41763" s="294"/>
      <c r="E41763" s="294"/>
      <c r="F41763" s="294"/>
    </row>
    <row r="41764">
      <c r="A41764" s="294" t="s">
        <v>45882</v>
      </c>
      <c r="B41764" s="294"/>
      <c r="C41764" s="294"/>
      <c r="D41764" s="294"/>
      <c r="E41764" s="294"/>
      <c r="F41764" s="294"/>
    </row>
    <row r="41765">
      <c r="A41765" s="294" t="s">
        <v>26688</v>
      </c>
      <c r="B41765" s="294"/>
      <c r="C41765" s="294"/>
      <c r="D41765" s="294"/>
      <c r="E41765" s="294"/>
      <c r="F41765" s="294"/>
    </row>
    <row r="41766">
      <c r="A41766" s="294" t="s">
        <v>45883</v>
      </c>
      <c r="B41766" s="294"/>
      <c r="C41766" s="294"/>
      <c r="D41766" s="294"/>
      <c r="E41766" s="294"/>
      <c r="F41766" s="294"/>
    </row>
    <row r="41767">
      <c r="A41767" s="294" t="s">
        <v>45884</v>
      </c>
      <c r="B41767" s="294"/>
      <c r="C41767" s="294"/>
      <c r="D41767" s="294"/>
      <c r="E41767" s="294"/>
      <c r="F41767" s="294"/>
    </row>
    <row r="41768">
      <c r="A41768" s="294" t="s">
        <v>26691</v>
      </c>
      <c r="B41768" s="294"/>
      <c r="C41768" s="294"/>
      <c r="D41768" s="294"/>
      <c r="E41768" s="294"/>
      <c r="F41768" s="294"/>
    </row>
    <row r="41769">
      <c r="A41769" s="294" t="s">
        <v>45885</v>
      </c>
      <c r="B41769" s="294"/>
      <c r="C41769" s="294"/>
      <c r="D41769" s="294"/>
      <c r="E41769" s="294"/>
      <c r="F41769" s="294"/>
    </row>
    <row r="41770">
      <c r="A41770" s="294" t="s">
        <v>45886</v>
      </c>
      <c r="B41770" s="294"/>
      <c r="C41770" s="294"/>
      <c r="D41770" s="294"/>
      <c r="E41770" s="294"/>
      <c r="F41770" s="294"/>
    </row>
    <row r="41771">
      <c r="A41771" s="294"/>
      <c r="B41771" s="294"/>
      <c r="C41771" s="294"/>
      <c r="D41771" s="294"/>
      <c r="E41771" s="294"/>
      <c r="F41771" s="294"/>
    </row>
    <row r="41772">
      <c r="A41772" s="294" t="s">
        <v>23321</v>
      </c>
      <c r="B41772" s="294"/>
      <c r="C41772" s="294"/>
      <c r="D41772" s="294"/>
      <c r="E41772" s="294"/>
      <c r="F41772" s="294"/>
    </row>
    <row r="41773">
      <c r="A41773" s="294" t="s">
        <v>23322</v>
      </c>
      <c r="B41773" s="294"/>
      <c r="C41773" s="294"/>
      <c r="D41773" s="294"/>
      <c r="E41773" s="294"/>
      <c r="F41773" s="294"/>
    </row>
    <row r="41774">
      <c r="A41774" s="294"/>
      <c r="B41774" s="294"/>
      <c r="C41774" s="294"/>
      <c r="D41774" s="294"/>
      <c r="E41774" s="294"/>
      <c r="F41774" s="294"/>
    </row>
    <row r="41775">
      <c r="A41775" s="294" t="s">
        <v>45887</v>
      </c>
      <c r="B41775" s="294"/>
      <c r="C41775" s="294"/>
      <c r="D41775" s="294"/>
      <c r="E41775" s="294"/>
      <c r="F41775" s="294"/>
    </row>
    <row r="41776">
      <c r="A41776" s="294" t="s">
        <v>45888</v>
      </c>
      <c r="B41776" s="294"/>
      <c r="C41776" s="294"/>
      <c r="D41776" s="294"/>
      <c r="E41776" s="294"/>
      <c r="F41776" s="294"/>
    </row>
    <row r="41777">
      <c r="A41777" s="294" t="s">
        <v>26696</v>
      </c>
      <c r="B41777" s="294"/>
      <c r="C41777" s="294"/>
      <c r="D41777" s="294"/>
      <c r="E41777" s="294"/>
      <c r="F41777" s="294"/>
    </row>
    <row r="41778">
      <c r="A41778" s="294" t="s">
        <v>26697</v>
      </c>
      <c r="B41778" s="294"/>
      <c r="C41778" s="294"/>
      <c r="D41778" s="294"/>
      <c r="E41778" s="294"/>
      <c r="F41778" s="294"/>
    </row>
    <row r="41779">
      <c r="A41779" s="294"/>
      <c r="B41779" s="294"/>
      <c r="C41779" s="294"/>
      <c r="D41779" s="294"/>
      <c r="E41779" s="294"/>
      <c r="F41779" s="294"/>
    </row>
    <row r="41780">
      <c r="A41780" s="294" t="s">
        <v>23771</v>
      </c>
      <c r="B41780" s="294"/>
      <c r="C41780" s="294"/>
      <c r="D41780" s="294"/>
      <c r="E41780" s="294"/>
      <c r="F41780" s="294"/>
    </row>
    <row r="41781">
      <c r="A41781" s="294" t="s">
        <v>23202</v>
      </c>
      <c r="B41781" s="294"/>
      <c r="C41781" s="294"/>
      <c r="D41781" s="294"/>
      <c r="E41781" s="294"/>
      <c r="F41781" s="294"/>
    </row>
    <row r="41782">
      <c r="A41782" s="294"/>
      <c r="B41782" s="294"/>
      <c r="C41782" s="294"/>
      <c r="D41782" s="294"/>
      <c r="E41782" s="294"/>
      <c r="F41782" s="294"/>
    </row>
    <row r="41783">
      <c r="A41783" s="294" t="s">
        <v>26698</v>
      </c>
      <c r="B41783" s="294"/>
      <c r="C41783" s="294"/>
      <c r="D41783" s="294"/>
      <c r="E41783" s="294"/>
      <c r="F41783" s="294"/>
    </row>
    <row r="41784">
      <c r="A41784" s="294" t="s">
        <v>26699</v>
      </c>
      <c r="B41784" s="294"/>
      <c r="C41784" s="294"/>
      <c r="D41784" s="294"/>
      <c r="E41784" s="294"/>
      <c r="F41784" s="294"/>
    </row>
    <row r="41785">
      <c r="A41785" s="294" t="s">
        <v>26700</v>
      </c>
      <c r="B41785" s="294"/>
      <c r="C41785" s="294"/>
      <c r="D41785" s="294"/>
      <c r="E41785" s="294"/>
      <c r="F41785" s="294"/>
    </row>
    <row r="41786">
      <c r="A41786" s="294" t="s">
        <v>45889</v>
      </c>
      <c r="B41786" s="294"/>
      <c r="C41786" s="294"/>
      <c r="D41786" s="294"/>
      <c r="E41786" s="294"/>
      <c r="F41786" s="294"/>
    </row>
    <row r="41787">
      <c r="A41787" s="294" t="s">
        <v>26702</v>
      </c>
      <c r="B41787" s="294"/>
      <c r="C41787" s="294"/>
      <c r="D41787" s="294"/>
      <c r="E41787" s="294"/>
      <c r="F41787" s="294"/>
    </row>
    <row r="41788">
      <c r="A41788" s="294"/>
      <c r="B41788" s="294"/>
      <c r="C41788" s="294"/>
      <c r="D41788" s="294"/>
      <c r="E41788" s="294"/>
      <c r="F41788" s="294"/>
    </row>
    <row r="41789">
      <c r="A41789" s="294" t="s">
        <v>22496</v>
      </c>
      <c r="B41789" s="294"/>
      <c r="C41789" s="294"/>
      <c r="D41789" s="294"/>
      <c r="E41789" s="294"/>
      <c r="F41789" s="294"/>
    </row>
    <row r="41790">
      <c r="A41790" s="294"/>
      <c r="B41790" s="294"/>
      <c r="C41790" s="294"/>
      <c r="D41790" s="294"/>
      <c r="E41790" s="294"/>
      <c r="F41790" s="294"/>
    </row>
    <row r="41791">
      <c r="A41791" s="294" t="s">
        <v>26703</v>
      </c>
      <c r="B41791" s="294"/>
      <c r="C41791" s="294"/>
      <c r="D41791" s="294"/>
      <c r="E41791" s="294"/>
      <c r="F41791" s="294"/>
    </row>
    <row r="41792">
      <c r="A41792" s="294"/>
      <c r="B41792" s="294"/>
      <c r="C41792" s="294"/>
      <c r="D41792" s="294"/>
      <c r="E41792" s="294"/>
      <c r="F41792" s="294"/>
    </row>
    <row r="41793">
      <c r="A41793" s="294" t="s">
        <v>45890</v>
      </c>
      <c r="B41793" s="294"/>
      <c r="C41793" s="294"/>
      <c r="D41793" s="294"/>
      <c r="E41793" s="294"/>
      <c r="F41793" s="294"/>
    </row>
    <row r="41794">
      <c r="A41794" s="294" t="s">
        <v>45891</v>
      </c>
      <c r="B41794" s="294"/>
      <c r="C41794" s="294"/>
      <c r="D41794" s="294"/>
      <c r="E41794" s="294"/>
      <c r="F41794" s="294"/>
    </row>
    <row r="41795">
      <c r="A41795" s="294" t="s">
        <v>26706</v>
      </c>
      <c r="B41795" s="294"/>
      <c r="C41795" s="294"/>
      <c r="D41795" s="294"/>
      <c r="E41795" s="294"/>
      <c r="F41795" s="294"/>
    </row>
    <row r="41796">
      <c r="A41796" s="294" t="s">
        <v>45892</v>
      </c>
      <c r="B41796" s="294"/>
      <c r="C41796" s="294"/>
      <c r="D41796" s="294"/>
      <c r="E41796" s="294"/>
      <c r="F41796" s="294"/>
    </row>
    <row r="41797">
      <c r="A41797" s="294" t="s">
        <v>45893</v>
      </c>
      <c r="B41797" s="294"/>
      <c r="C41797" s="294"/>
      <c r="D41797" s="294"/>
      <c r="E41797" s="294"/>
      <c r="F41797" s="294"/>
    </row>
    <row r="41798">
      <c r="A41798" s="294" t="s">
        <v>45894</v>
      </c>
      <c r="B41798" s="294"/>
      <c r="C41798" s="294"/>
      <c r="D41798" s="294"/>
      <c r="E41798" s="294"/>
      <c r="F41798" s="294"/>
    </row>
    <row r="41799">
      <c r="A41799" s="294" t="s">
        <v>45895</v>
      </c>
      <c r="B41799" s="294"/>
      <c r="C41799" s="294"/>
      <c r="D41799" s="294"/>
      <c r="E41799" s="294"/>
      <c r="F41799" s="294"/>
    </row>
    <row r="41800">
      <c r="A41800" s="294" t="s">
        <v>39658</v>
      </c>
      <c r="B41800" s="294"/>
      <c r="C41800" s="294"/>
      <c r="D41800" s="294"/>
      <c r="E41800" s="294"/>
      <c r="F41800" s="294"/>
    </row>
    <row r="41801">
      <c r="A41801" s="294" t="s">
        <v>45896</v>
      </c>
      <c r="B41801" s="294"/>
      <c r="C41801" s="294"/>
      <c r="D41801" s="294"/>
      <c r="E41801" s="294"/>
      <c r="F41801" s="294"/>
    </row>
    <row r="41802">
      <c r="A41802" s="294" t="s">
        <v>45897</v>
      </c>
      <c r="B41802" s="294"/>
      <c r="C41802" s="294"/>
      <c r="D41802" s="294"/>
      <c r="E41802" s="294"/>
      <c r="F41802" s="294"/>
    </row>
    <row r="41803">
      <c r="A41803" s="294" t="s">
        <v>45898</v>
      </c>
      <c r="B41803" s="294"/>
      <c r="C41803" s="294"/>
      <c r="D41803" s="294"/>
      <c r="E41803" s="294"/>
      <c r="F41803" s="294"/>
    </row>
    <row r="41804">
      <c r="A41804" s="294" t="s">
        <v>45899</v>
      </c>
      <c r="B41804" s="294"/>
      <c r="C41804" s="294"/>
      <c r="D41804" s="294"/>
      <c r="E41804" s="294"/>
      <c r="F41804" s="294"/>
    </row>
    <row r="41805">
      <c r="A41805" s="294"/>
      <c r="B41805" s="294"/>
      <c r="C41805" s="294"/>
      <c r="D41805" s="294"/>
      <c r="E41805" s="294"/>
      <c r="F41805" s="294"/>
    </row>
    <row r="41806">
      <c r="A41806" s="294"/>
      <c r="B41806" s="294"/>
      <c r="C41806" s="294"/>
      <c r="D41806" s="294"/>
      <c r="E41806" s="294"/>
      <c r="F41806" s="294"/>
    </row>
    <row r="41807">
      <c r="A41807" s="294" t="s">
        <v>41927</v>
      </c>
      <c r="B41807" s="294"/>
      <c r="C41807" s="294"/>
      <c r="D41807" s="294"/>
      <c r="E41807" s="294"/>
      <c r="F41807" s="294"/>
    </row>
    <row r="41808">
      <c r="A41808" s="294" t="s">
        <v>45900</v>
      </c>
      <c r="B41808" s="294"/>
      <c r="C41808" s="294"/>
      <c r="D41808" s="294"/>
      <c r="E41808" s="294"/>
      <c r="F41808" s="294"/>
    </row>
    <row r="41809">
      <c r="A41809" s="294" t="s">
        <v>21724</v>
      </c>
      <c r="B41809" s="294"/>
      <c r="C41809" s="294"/>
      <c r="D41809" s="294"/>
      <c r="E41809" s="294"/>
      <c r="F41809" s="294"/>
    </row>
    <row r="41810">
      <c r="A41810" s="294" t="s">
        <v>45901</v>
      </c>
      <c r="B41810" s="294"/>
      <c r="C41810" s="294"/>
      <c r="D41810" s="294"/>
      <c r="E41810" s="294"/>
      <c r="F41810" s="294"/>
    </row>
    <row r="41811">
      <c r="A41811" s="294"/>
      <c r="B41811" s="294"/>
      <c r="C41811" s="294"/>
      <c r="D41811" s="294"/>
      <c r="E41811" s="294"/>
      <c r="F41811" s="294"/>
    </row>
    <row r="41812">
      <c r="A41812" s="294" t="s">
        <v>21481</v>
      </c>
      <c r="B41812" s="294"/>
      <c r="C41812" s="294"/>
      <c r="D41812" s="294"/>
      <c r="E41812" s="294"/>
      <c r="F41812" s="294"/>
    </row>
    <row r="41813">
      <c r="A41813" s="294"/>
      <c r="B41813" s="294"/>
      <c r="C41813" s="294"/>
      <c r="D41813" s="294"/>
      <c r="E41813" s="294"/>
      <c r="F41813" s="294"/>
    </row>
    <row r="41814">
      <c r="A41814" s="294" t="s">
        <v>21482</v>
      </c>
      <c r="B41814" s="294"/>
      <c r="C41814" s="294"/>
      <c r="D41814" s="294"/>
      <c r="E41814" s="294"/>
      <c r="F41814" s="294"/>
    </row>
    <row r="41815">
      <c r="A41815" s="294"/>
      <c r="B41815" s="294"/>
      <c r="C41815" s="294"/>
      <c r="D41815" s="294"/>
      <c r="E41815" s="294"/>
      <c r="F41815" s="294"/>
    </row>
    <row r="41816">
      <c r="A41816" s="294" t="s">
        <v>21483</v>
      </c>
      <c r="B41816" s="294"/>
      <c r="C41816" s="294"/>
      <c r="D41816" s="294"/>
      <c r="E41816" s="294"/>
      <c r="F41816" s="294"/>
    </row>
    <row r="41817">
      <c r="A41817" s="294" t="s">
        <v>21484</v>
      </c>
      <c r="B41817" s="294"/>
      <c r="C41817" s="294"/>
      <c r="D41817" s="294"/>
      <c r="E41817" s="294"/>
      <c r="F41817" s="294"/>
    </row>
    <row r="41818">
      <c r="A41818" s="294" t="s">
        <v>21485</v>
      </c>
      <c r="B41818" s="294"/>
      <c r="C41818" s="294"/>
      <c r="D41818" s="294"/>
      <c r="E41818" s="294"/>
      <c r="F41818" s="294"/>
    </row>
    <row r="41819">
      <c r="A41819" s="294" t="s">
        <v>21486</v>
      </c>
      <c r="B41819" s="294"/>
      <c r="C41819" s="294"/>
      <c r="D41819" s="294"/>
      <c r="E41819" s="294"/>
      <c r="F41819" s="294"/>
    </row>
    <row r="41820">
      <c r="A41820" s="294" t="s">
        <v>45902</v>
      </c>
      <c r="B41820" s="294"/>
      <c r="C41820" s="294"/>
      <c r="D41820" s="294"/>
      <c r="E41820" s="294"/>
      <c r="F41820" s="294"/>
    </row>
    <row r="41821">
      <c r="A41821" s="294" t="s">
        <v>45903</v>
      </c>
      <c r="B41821" s="294"/>
      <c r="C41821" s="294"/>
      <c r="D41821" s="294"/>
      <c r="E41821" s="294"/>
      <c r="F41821" s="294"/>
    </row>
    <row r="41822">
      <c r="A41822" s="294" t="s">
        <v>45904</v>
      </c>
      <c r="B41822" s="294"/>
      <c r="C41822" s="294"/>
      <c r="D41822" s="294"/>
      <c r="E41822" s="294"/>
      <c r="F41822" s="294"/>
    </row>
    <row r="41823">
      <c r="A41823" s="294" t="s">
        <v>21489</v>
      </c>
      <c r="B41823" s="294"/>
      <c r="C41823" s="294"/>
      <c r="D41823" s="294"/>
      <c r="E41823" s="294"/>
      <c r="F41823" s="294"/>
    </row>
    <row r="41824">
      <c r="A41824" s="294" t="s">
        <v>45905</v>
      </c>
      <c r="B41824" s="294"/>
      <c r="C41824" s="294"/>
      <c r="D41824" s="294"/>
      <c r="E41824" s="294"/>
      <c r="F41824" s="294"/>
    </row>
    <row r="41825">
      <c r="A41825" s="294"/>
      <c r="B41825" s="294"/>
      <c r="C41825" s="294"/>
      <c r="D41825" s="294"/>
      <c r="E41825" s="294"/>
      <c r="F41825" s="294"/>
    </row>
    <row r="41826">
      <c r="A41826" s="294"/>
      <c r="B41826" s="294"/>
      <c r="C41826" s="294"/>
      <c r="D41826" s="294"/>
      <c r="E41826" s="294"/>
      <c r="F41826" s="294"/>
    </row>
    <row r="41827">
      <c r="A41827" s="294" t="s">
        <v>21491</v>
      </c>
      <c r="B41827" s="294"/>
      <c r="C41827" s="294"/>
      <c r="D41827" s="294"/>
      <c r="E41827" s="294"/>
      <c r="F41827" s="294"/>
    </row>
    <row r="41828">
      <c r="A41828" s="294"/>
      <c r="B41828" s="294"/>
      <c r="C41828" s="294"/>
      <c r="D41828" s="294"/>
      <c r="E41828" s="294"/>
      <c r="F41828" s="294"/>
    </row>
    <row r="41829">
      <c r="A41829" s="294" t="s">
        <v>21492</v>
      </c>
      <c r="B41829" s="294"/>
      <c r="C41829" s="294"/>
      <c r="D41829" s="294"/>
      <c r="E41829" s="294"/>
      <c r="F41829" s="294"/>
    </row>
    <row r="41830">
      <c r="A41830" s="294" t="s">
        <v>21493</v>
      </c>
      <c r="B41830" s="294"/>
      <c r="C41830" s="294"/>
      <c r="D41830" s="294"/>
      <c r="E41830" s="294"/>
      <c r="F41830" s="294"/>
    </row>
    <row r="41831">
      <c r="A41831" s="294" t="s">
        <v>21494</v>
      </c>
      <c r="B41831" s="294"/>
      <c r="C41831" s="294"/>
      <c r="D41831" s="294"/>
      <c r="E41831" s="294"/>
      <c r="F41831" s="294"/>
    </row>
    <row r="41832">
      <c r="A41832" s="294" t="s">
        <v>21495</v>
      </c>
      <c r="B41832" s="294"/>
      <c r="C41832" s="294"/>
      <c r="D41832" s="294"/>
      <c r="E41832" s="294"/>
      <c r="F41832" s="294"/>
    </row>
    <row r="41833">
      <c r="A41833" s="294" t="s">
        <v>21496</v>
      </c>
      <c r="B41833" s="294"/>
      <c r="C41833" s="294"/>
      <c r="D41833" s="294"/>
      <c r="E41833" s="294"/>
      <c r="F41833" s="294"/>
    </row>
    <row r="41834">
      <c r="A41834" s="294"/>
      <c r="B41834" s="294"/>
      <c r="C41834" s="294"/>
      <c r="D41834" s="294"/>
      <c r="E41834" s="294"/>
      <c r="F41834" s="294"/>
    </row>
    <row r="41835">
      <c r="A41835" s="294" t="s">
        <v>45906</v>
      </c>
      <c r="B41835" s="294"/>
      <c r="C41835" s="294"/>
      <c r="D41835" s="294"/>
      <c r="E41835" s="294"/>
      <c r="F41835" s="294"/>
    </row>
    <row r="41836">
      <c r="A41836" s="294"/>
      <c r="B41836" s="294"/>
      <c r="C41836" s="294"/>
      <c r="D41836" s="294"/>
      <c r="E41836" s="294"/>
      <c r="F41836" s="294"/>
    </row>
    <row r="41837">
      <c r="A41837" s="294" t="s">
        <v>21498</v>
      </c>
      <c r="B41837" s="294"/>
      <c r="C41837" s="294"/>
      <c r="D41837" s="294"/>
      <c r="E41837" s="294"/>
      <c r="F41837" s="294"/>
    </row>
    <row r="41838">
      <c r="A41838" s="294" t="s">
        <v>21499</v>
      </c>
      <c r="B41838" s="294"/>
      <c r="C41838" s="294"/>
      <c r="D41838" s="294"/>
      <c r="E41838" s="294"/>
      <c r="F41838" s="294"/>
    </row>
    <row r="41839">
      <c r="A41839" s="294" t="s">
        <v>21500</v>
      </c>
      <c r="B41839" s="294"/>
      <c r="C41839" s="294"/>
      <c r="D41839" s="294"/>
      <c r="E41839" s="294"/>
      <c r="F41839" s="294"/>
    </row>
    <row r="41840">
      <c r="A41840" s="294" t="s">
        <v>21501</v>
      </c>
      <c r="B41840" s="294"/>
      <c r="C41840" s="294"/>
      <c r="D41840" s="294"/>
      <c r="E41840" s="294"/>
      <c r="F41840" s="294"/>
    </row>
    <row r="41841">
      <c r="A41841" s="294" t="s">
        <v>21502</v>
      </c>
      <c r="B41841" s="294"/>
      <c r="C41841" s="294"/>
      <c r="D41841" s="294"/>
      <c r="E41841" s="294"/>
      <c r="F41841" s="294"/>
    </row>
    <row r="41842">
      <c r="A41842" s="294" t="s">
        <v>21503</v>
      </c>
      <c r="B41842" s="294"/>
      <c r="C41842" s="294"/>
      <c r="D41842" s="294"/>
      <c r="E41842" s="294"/>
      <c r="F41842" s="294"/>
    </row>
    <row r="41843">
      <c r="A41843" s="294" t="s">
        <v>45907</v>
      </c>
      <c r="B41843" s="294"/>
      <c r="C41843" s="294"/>
      <c r="D41843" s="294"/>
      <c r="E41843" s="294"/>
      <c r="F41843" s="294"/>
    </row>
    <row r="41844">
      <c r="A41844" s="294"/>
      <c r="B41844" s="294"/>
      <c r="C41844" s="294"/>
      <c r="D41844" s="294"/>
      <c r="E41844" s="294"/>
      <c r="F41844" s="294"/>
    </row>
    <row r="41845">
      <c r="A41845" s="294" t="s">
        <v>21505</v>
      </c>
      <c r="B41845" s="294"/>
      <c r="C41845" s="294"/>
      <c r="D41845" s="294"/>
      <c r="E41845" s="294"/>
      <c r="F41845" s="294"/>
    </row>
    <row r="41846">
      <c r="A41846" s="294"/>
      <c r="B41846" s="294"/>
      <c r="C41846" s="294"/>
      <c r="D41846" s="294"/>
      <c r="E41846" s="294"/>
      <c r="F41846" s="294"/>
    </row>
    <row r="41847">
      <c r="A41847" s="294" t="s">
        <v>21506</v>
      </c>
      <c r="B41847" s="294"/>
      <c r="C41847" s="294"/>
      <c r="D41847" s="294"/>
      <c r="E41847" s="294"/>
      <c r="F41847" s="294"/>
    </row>
    <row r="41848">
      <c r="A41848" s="294" t="s">
        <v>21507</v>
      </c>
      <c r="B41848" s="294"/>
      <c r="C41848" s="294"/>
      <c r="D41848" s="294"/>
      <c r="E41848" s="294"/>
      <c r="F41848" s="294"/>
    </row>
    <row r="41849">
      <c r="A41849" s="294" t="s">
        <v>21508</v>
      </c>
      <c r="B41849" s="294"/>
      <c r="C41849" s="294"/>
      <c r="D41849" s="294"/>
      <c r="E41849" s="294"/>
      <c r="F41849" s="294"/>
    </row>
    <row r="41850">
      <c r="A41850" s="294" t="s">
        <v>21509</v>
      </c>
      <c r="B41850" s="294"/>
      <c r="C41850" s="294"/>
      <c r="D41850" s="294"/>
      <c r="E41850" s="294"/>
      <c r="F41850" s="294"/>
    </row>
    <row r="41851">
      <c r="A41851" s="294" t="s">
        <v>21510</v>
      </c>
      <c r="B41851" s="294"/>
      <c r="C41851" s="294"/>
      <c r="D41851" s="294"/>
      <c r="E41851" s="294"/>
      <c r="F41851" s="294"/>
    </row>
    <row r="41852">
      <c r="A41852" s="294" t="s">
        <v>21511</v>
      </c>
      <c r="B41852" s="294"/>
      <c r="C41852" s="294"/>
      <c r="D41852" s="294"/>
      <c r="E41852" s="294"/>
      <c r="F41852" s="294"/>
    </row>
    <row r="41853">
      <c r="A41853" s="294" t="s">
        <v>21512</v>
      </c>
      <c r="B41853" s="294"/>
      <c r="C41853" s="294"/>
      <c r="D41853" s="294"/>
      <c r="E41853" s="294"/>
      <c r="F41853" s="294"/>
    </row>
    <row r="41854">
      <c r="A41854" s="294"/>
      <c r="B41854" s="294"/>
      <c r="C41854" s="294"/>
      <c r="D41854" s="294"/>
      <c r="E41854" s="294"/>
      <c r="F41854" s="294"/>
    </row>
    <row r="41855">
      <c r="A41855" s="294"/>
      <c r="B41855" s="294"/>
      <c r="C41855" s="294"/>
      <c r="D41855" s="294"/>
      <c r="E41855" s="294"/>
      <c r="F41855" s="294"/>
    </row>
    <row r="41856">
      <c r="A41856" s="294" t="s">
        <v>21513</v>
      </c>
      <c r="B41856" s="294"/>
      <c r="C41856" s="294"/>
      <c r="D41856" s="294"/>
      <c r="E41856" s="294"/>
      <c r="F41856" s="294"/>
    </row>
    <row r="41857">
      <c r="A41857" s="294"/>
      <c r="B41857" s="294"/>
      <c r="C41857" s="294"/>
      <c r="D41857" s="294"/>
      <c r="E41857" s="294"/>
      <c r="F41857" s="294"/>
    </row>
    <row r="41858">
      <c r="A41858" s="294" t="s">
        <v>21514</v>
      </c>
      <c r="B41858" s="294"/>
      <c r="C41858" s="294"/>
      <c r="D41858" s="294"/>
      <c r="E41858" s="294"/>
      <c r="F41858" s="294"/>
    </row>
    <row r="41859">
      <c r="A41859" s="294" t="s">
        <v>21515</v>
      </c>
      <c r="B41859" s="294"/>
      <c r="C41859" s="294"/>
      <c r="D41859" s="294"/>
      <c r="E41859" s="294"/>
      <c r="F41859" s="294"/>
    </row>
    <row r="41860">
      <c r="A41860" s="294" t="s">
        <v>21516</v>
      </c>
      <c r="B41860" s="294"/>
      <c r="C41860" s="294"/>
      <c r="D41860" s="294"/>
      <c r="E41860" s="294"/>
      <c r="F41860" s="294"/>
    </row>
    <row r="41861">
      <c r="A41861" s="294"/>
      <c r="B41861" s="294"/>
      <c r="C41861" s="294"/>
      <c r="D41861" s="294"/>
      <c r="E41861" s="294"/>
      <c r="F41861" s="294"/>
    </row>
    <row r="41862">
      <c r="A41862" s="294" t="s">
        <v>21304</v>
      </c>
      <c r="B41862" s="294"/>
      <c r="C41862" s="294"/>
      <c r="D41862" s="294"/>
      <c r="E41862" s="294"/>
      <c r="F41862" s="294"/>
    </row>
    <row r="41863">
      <c r="A41863" s="294"/>
      <c r="B41863" s="294"/>
      <c r="C41863" s="294"/>
      <c r="D41863" s="294"/>
      <c r="E41863" s="294"/>
      <c r="F41863" s="294"/>
    </row>
    <row r="41864">
      <c r="A41864" s="294" t="s">
        <v>21517</v>
      </c>
      <c r="B41864" s="294"/>
      <c r="C41864" s="294"/>
      <c r="D41864" s="294"/>
      <c r="E41864" s="294"/>
      <c r="F41864" s="294"/>
    </row>
    <row r="41865">
      <c r="A41865" s="294" t="s">
        <v>21518</v>
      </c>
      <c r="B41865" s="294"/>
      <c r="C41865" s="294"/>
      <c r="D41865" s="294"/>
      <c r="E41865" s="294"/>
      <c r="F41865" s="294"/>
    </row>
    <row r="41866">
      <c r="A41866" s="294" t="s">
        <v>21519</v>
      </c>
      <c r="B41866" s="294"/>
      <c r="C41866" s="294"/>
      <c r="D41866" s="294"/>
      <c r="E41866" s="294"/>
      <c r="F41866" s="294"/>
    </row>
    <row r="41867">
      <c r="A41867" s="294" t="s">
        <v>21520</v>
      </c>
      <c r="B41867" s="294"/>
      <c r="C41867" s="294"/>
      <c r="D41867" s="294"/>
      <c r="E41867" s="294"/>
      <c r="F41867" s="294"/>
    </row>
    <row r="41868">
      <c r="A41868" s="294" t="s">
        <v>21521</v>
      </c>
      <c r="B41868" s="294"/>
      <c r="C41868" s="294"/>
      <c r="D41868" s="294"/>
      <c r="E41868" s="294"/>
      <c r="F41868" s="294"/>
    </row>
    <row r="41869">
      <c r="A41869" s="294" t="s">
        <v>21522</v>
      </c>
      <c r="B41869" s="294"/>
      <c r="C41869" s="294"/>
      <c r="D41869" s="294"/>
      <c r="E41869" s="294"/>
      <c r="F41869" s="294"/>
    </row>
    <row r="41870">
      <c r="A41870" s="294" t="s">
        <v>21523</v>
      </c>
      <c r="B41870" s="294"/>
      <c r="C41870" s="294"/>
      <c r="D41870" s="294"/>
      <c r="E41870" s="294"/>
      <c r="F41870" s="294"/>
    </row>
    <row r="41871">
      <c r="A41871" s="294" t="s">
        <v>21524</v>
      </c>
      <c r="B41871" s="294"/>
      <c r="C41871" s="294"/>
      <c r="D41871" s="294"/>
      <c r="E41871" s="294"/>
      <c r="F41871" s="294"/>
    </row>
    <row r="41872">
      <c r="A41872" s="294" t="s">
        <v>21525</v>
      </c>
      <c r="B41872" s="294"/>
      <c r="C41872" s="294"/>
      <c r="D41872" s="294"/>
      <c r="E41872" s="294"/>
      <c r="F41872" s="294"/>
    </row>
    <row r="41873">
      <c r="A41873" s="294" t="s">
        <v>21526</v>
      </c>
      <c r="B41873" s="294"/>
      <c r="C41873" s="294"/>
      <c r="D41873" s="294"/>
      <c r="E41873" s="294"/>
      <c r="F41873" s="294"/>
    </row>
    <row r="41874">
      <c r="A41874" s="294" t="s">
        <v>44028</v>
      </c>
      <c r="B41874" s="294"/>
      <c r="C41874" s="294"/>
      <c r="D41874" s="294"/>
      <c r="E41874" s="294"/>
      <c r="F41874" s="294"/>
    </row>
    <row r="41875">
      <c r="A41875" s="294" t="s">
        <v>45908</v>
      </c>
      <c r="B41875" s="294"/>
      <c r="C41875" s="294"/>
      <c r="D41875" s="294"/>
      <c r="E41875" s="294"/>
      <c r="F41875" s="294"/>
    </row>
    <row r="41876">
      <c r="A41876" s="294"/>
      <c r="B41876" s="294"/>
      <c r="C41876" s="294"/>
      <c r="D41876" s="294"/>
      <c r="E41876" s="294"/>
      <c r="F41876" s="294"/>
    </row>
    <row r="41877">
      <c r="A41877" s="294" t="s">
        <v>41927</v>
      </c>
      <c r="B41877" s="294"/>
      <c r="C41877" s="294"/>
      <c r="D41877" s="294"/>
      <c r="E41877" s="294"/>
      <c r="F41877" s="294"/>
    </row>
    <row r="41878">
      <c r="A41878" s="294" t="s">
        <v>45909</v>
      </c>
      <c r="B41878" s="294"/>
      <c r="C41878" s="294"/>
      <c r="D41878" s="294"/>
      <c r="E41878" s="294"/>
      <c r="F41878" s="294"/>
    </row>
    <row r="41879">
      <c r="A41879" s="294" t="s">
        <v>21788</v>
      </c>
      <c r="B41879" s="294"/>
      <c r="C41879" s="294"/>
      <c r="D41879" s="294"/>
      <c r="E41879" s="294"/>
      <c r="F41879" s="294"/>
    </row>
    <row r="41880">
      <c r="A41880" s="294" t="s">
        <v>45910</v>
      </c>
      <c r="B41880" s="294"/>
      <c r="C41880" s="294"/>
      <c r="D41880" s="294"/>
      <c r="E41880" s="294"/>
      <c r="F41880" s="294"/>
    </row>
    <row r="41881">
      <c r="A41881" s="294" t="s">
        <v>45911</v>
      </c>
      <c r="B41881" s="294"/>
      <c r="C41881" s="294"/>
      <c r="D41881" s="294"/>
      <c r="E41881" s="294"/>
      <c r="F41881" s="294"/>
    </row>
    <row r="41882">
      <c r="A41882" s="294"/>
      <c r="B41882" s="294"/>
      <c r="C41882" s="294"/>
      <c r="D41882" s="294"/>
      <c r="E41882" s="294"/>
      <c r="F41882" s="294"/>
    </row>
    <row r="41883">
      <c r="A41883" s="294"/>
      <c r="B41883" s="294"/>
      <c r="C41883" s="294"/>
      <c r="D41883" s="294"/>
      <c r="E41883" s="294"/>
      <c r="F41883" s="294"/>
    </row>
    <row r="41884">
      <c r="A41884" s="294" t="s">
        <v>21429</v>
      </c>
      <c r="B41884" s="294"/>
      <c r="C41884" s="294"/>
      <c r="D41884" s="294"/>
      <c r="E41884" s="294"/>
      <c r="F41884" s="294"/>
    </row>
    <row r="41885">
      <c r="A41885" s="294"/>
      <c r="B41885" s="294"/>
      <c r="C41885" s="294"/>
      <c r="D41885" s="294"/>
      <c r="E41885" s="294"/>
      <c r="F41885" s="294"/>
    </row>
    <row r="41886">
      <c r="A41886" s="294" t="s">
        <v>21529</v>
      </c>
      <c r="B41886" s="294"/>
      <c r="C41886" s="294"/>
      <c r="D41886" s="294"/>
      <c r="E41886" s="294"/>
      <c r="F41886" s="294"/>
    </row>
    <row r="41887">
      <c r="A41887" s="294"/>
      <c r="B41887" s="294" t="s">
        <v>45912</v>
      </c>
      <c r="C41887" s="294"/>
      <c r="D41887" s="294"/>
      <c r="E41887" s="294"/>
      <c r="F41887" s="294"/>
    </row>
    <row r="41888">
      <c r="A41888" s="294" t="s">
        <v>45913</v>
      </c>
      <c r="B41888" s="294"/>
      <c r="C41888" s="294"/>
      <c r="D41888" s="294"/>
      <c r="E41888" s="294"/>
      <c r="F41888" s="294"/>
    </row>
    <row r="41889">
      <c r="A41889" s="294" t="s">
        <v>21531</v>
      </c>
      <c r="B41889" s="294"/>
      <c r="C41889" s="294"/>
      <c r="D41889" s="294"/>
      <c r="E41889" s="294"/>
      <c r="F41889" s="294"/>
    </row>
    <row r="41890">
      <c r="A41890" s="294" t="s">
        <v>21532</v>
      </c>
      <c r="B41890" s="294"/>
      <c r="C41890" s="294"/>
      <c r="D41890" s="294"/>
      <c r="E41890" s="294"/>
      <c r="F41890" s="294"/>
    </row>
    <row r="41891">
      <c r="A41891" s="294" t="s">
        <v>21533</v>
      </c>
      <c r="B41891" s="294"/>
      <c r="C41891" s="294"/>
      <c r="D41891" s="294"/>
      <c r="E41891" s="294"/>
      <c r="F41891" s="294"/>
    </row>
    <row r="41892">
      <c r="A41892" s="294" t="s">
        <v>21534</v>
      </c>
      <c r="B41892" s="294"/>
      <c r="C41892" s="294"/>
      <c r="D41892" s="294"/>
      <c r="E41892" s="294"/>
      <c r="F41892" s="294"/>
    </row>
    <row r="41893">
      <c r="A41893" s="294" t="s">
        <v>21535</v>
      </c>
      <c r="B41893" s="294"/>
      <c r="C41893" s="294"/>
      <c r="D41893" s="294"/>
      <c r="E41893" s="294"/>
      <c r="F41893" s="294"/>
    </row>
    <row r="41894">
      <c r="A41894" s="294" t="s">
        <v>21536</v>
      </c>
      <c r="B41894" s="294"/>
      <c r="C41894" s="294"/>
      <c r="D41894" s="294"/>
      <c r="E41894" s="294"/>
      <c r="F41894" s="294"/>
    </row>
    <row r="41895">
      <c r="A41895" s="294"/>
      <c r="B41895" s="294"/>
      <c r="C41895" s="294"/>
      <c r="D41895" s="294"/>
      <c r="E41895" s="294"/>
      <c r="F41895" s="294"/>
    </row>
    <row r="41896">
      <c r="A41896" s="294" t="s">
        <v>45914</v>
      </c>
      <c r="B41896" s="294"/>
      <c r="C41896" s="294"/>
      <c r="D41896" s="294"/>
      <c r="E41896" s="294"/>
      <c r="F41896" s="294"/>
    </row>
    <row r="41897">
      <c r="A41897" s="294"/>
      <c r="B41897" s="294"/>
      <c r="C41897" s="294"/>
      <c r="D41897" s="294"/>
      <c r="E41897" s="294"/>
      <c r="F41897" s="294"/>
    </row>
    <row r="41898">
      <c r="A41898" s="294" t="s">
        <v>21538</v>
      </c>
      <c r="B41898" s="294"/>
      <c r="C41898" s="294"/>
      <c r="D41898" s="294"/>
      <c r="E41898" s="294"/>
      <c r="F41898" s="294"/>
    </row>
    <row r="41899">
      <c r="A41899" s="294" t="s">
        <v>21539</v>
      </c>
      <c r="B41899" s="294"/>
      <c r="C41899" s="294"/>
      <c r="D41899" s="294"/>
      <c r="E41899" s="294"/>
      <c r="F41899" s="294"/>
    </row>
    <row r="41900">
      <c r="A41900" s="294" t="s">
        <v>21540</v>
      </c>
      <c r="B41900" s="294"/>
      <c r="C41900" s="294"/>
      <c r="D41900" s="294"/>
      <c r="E41900" s="294"/>
      <c r="F41900" s="294"/>
    </row>
    <row r="41901">
      <c r="A41901" s="294"/>
      <c r="B41901" s="294"/>
      <c r="C41901" s="294"/>
      <c r="D41901" s="294"/>
      <c r="E41901" s="294"/>
      <c r="F41901" s="294"/>
    </row>
    <row r="41902">
      <c r="A41902" s="294" t="s">
        <v>21541</v>
      </c>
      <c r="B41902" s="294"/>
      <c r="C41902" s="294"/>
      <c r="D41902" s="294"/>
      <c r="E41902" s="294"/>
      <c r="F41902" s="294"/>
    </row>
    <row r="41903">
      <c r="A41903" s="294"/>
      <c r="B41903" s="294"/>
      <c r="C41903" s="294"/>
      <c r="D41903" s="294"/>
      <c r="E41903" s="294"/>
      <c r="F41903" s="294"/>
    </row>
    <row r="41904">
      <c r="A41904" s="294" t="s">
        <v>21542</v>
      </c>
      <c r="B41904" s="294"/>
      <c r="C41904" s="294"/>
      <c r="D41904" s="294"/>
      <c r="E41904" s="294"/>
      <c r="F41904" s="294"/>
    </row>
    <row r="41905">
      <c r="A41905" s="294" t="s">
        <v>21543</v>
      </c>
      <c r="B41905" s="294"/>
      <c r="C41905" s="294"/>
      <c r="D41905" s="294"/>
      <c r="E41905" s="294"/>
      <c r="F41905" s="294"/>
    </row>
    <row r="41906">
      <c r="A41906" s="294" t="s">
        <v>21544</v>
      </c>
      <c r="B41906" s="294"/>
      <c r="C41906" s="294"/>
      <c r="D41906" s="294"/>
      <c r="E41906" s="294"/>
      <c r="F41906" s="294"/>
    </row>
    <row r="41907">
      <c r="A41907" s="294" t="s">
        <v>21545</v>
      </c>
      <c r="B41907" s="294"/>
      <c r="C41907" s="294"/>
      <c r="D41907" s="294"/>
      <c r="E41907" s="294"/>
      <c r="F41907" s="294"/>
    </row>
    <row r="41908">
      <c r="A41908" s="294" t="s">
        <v>45915</v>
      </c>
      <c r="B41908" s="294"/>
      <c r="C41908" s="294"/>
      <c r="D41908" s="294"/>
      <c r="E41908" s="294"/>
      <c r="F41908" s="294"/>
    </row>
    <row r="41909">
      <c r="A41909" s="294"/>
      <c r="B41909" s="294"/>
      <c r="C41909" s="294"/>
      <c r="D41909" s="294"/>
      <c r="E41909" s="294"/>
      <c r="F41909" s="294"/>
    </row>
    <row r="41910">
      <c r="A41910" s="294" t="s">
        <v>21547</v>
      </c>
      <c r="B41910" s="294"/>
      <c r="C41910" s="294"/>
      <c r="D41910" s="294"/>
      <c r="E41910" s="294"/>
      <c r="F41910" s="294"/>
    </row>
    <row r="41911">
      <c r="A41911" s="294" t="s">
        <v>21548</v>
      </c>
      <c r="B41911" s="294"/>
      <c r="C41911" s="294"/>
      <c r="D41911" s="294"/>
      <c r="E41911" s="294"/>
      <c r="F41911" s="294"/>
    </row>
    <row r="41912">
      <c r="A41912" s="294"/>
      <c r="B41912" s="294"/>
      <c r="C41912" s="294"/>
      <c r="D41912" s="294"/>
      <c r="E41912" s="294"/>
      <c r="F41912" s="294"/>
    </row>
    <row r="41913">
      <c r="A41913" s="294" t="s">
        <v>21549</v>
      </c>
      <c r="B41913" s="294"/>
      <c r="C41913" s="294"/>
      <c r="D41913" s="294"/>
      <c r="E41913" s="294"/>
      <c r="F41913" s="294"/>
    </row>
    <row r="41914">
      <c r="A41914" s="294" t="s">
        <v>21550</v>
      </c>
      <c r="B41914" s="294"/>
      <c r="C41914" s="294"/>
      <c r="D41914" s="294"/>
      <c r="E41914" s="294"/>
      <c r="F41914" s="294"/>
    </row>
    <row r="41915">
      <c r="A41915" s="294" t="s">
        <v>21551</v>
      </c>
      <c r="B41915" s="294"/>
      <c r="C41915" s="294"/>
      <c r="D41915" s="294"/>
      <c r="E41915" s="294"/>
      <c r="F41915" s="294"/>
    </row>
    <row r="41916">
      <c r="A41916" s="294" t="s">
        <v>21552</v>
      </c>
      <c r="B41916" s="294"/>
      <c r="C41916" s="294"/>
      <c r="D41916" s="294"/>
      <c r="E41916" s="294"/>
      <c r="F41916" s="294"/>
    </row>
    <row r="41917">
      <c r="A41917" s="294" t="s">
        <v>21553</v>
      </c>
      <c r="B41917" s="294"/>
      <c r="C41917" s="294"/>
      <c r="D41917" s="294"/>
      <c r="E41917" s="294"/>
      <c r="F41917" s="294"/>
    </row>
    <row r="41918">
      <c r="A41918" s="294"/>
      <c r="B41918" s="294"/>
      <c r="C41918" s="294"/>
      <c r="D41918" s="294"/>
      <c r="E41918" s="294"/>
      <c r="F41918" s="294"/>
    </row>
    <row r="41919">
      <c r="A41919" s="294" t="s">
        <v>21554</v>
      </c>
      <c r="B41919" s="294"/>
      <c r="C41919" s="294"/>
      <c r="D41919" s="294"/>
      <c r="E41919" s="294"/>
      <c r="F41919" s="294"/>
    </row>
    <row r="41920">
      <c r="A41920" s="294"/>
      <c r="B41920" s="294"/>
      <c r="C41920" s="294"/>
      <c r="D41920" s="294"/>
      <c r="E41920" s="294"/>
      <c r="F41920" s="294"/>
    </row>
    <row r="41921">
      <c r="A41921" s="294" t="s">
        <v>21555</v>
      </c>
      <c r="B41921" s="294"/>
      <c r="C41921" s="294"/>
      <c r="D41921" s="294"/>
      <c r="E41921" s="294"/>
      <c r="F41921" s="294"/>
    </row>
    <row r="41922">
      <c r="A41922" s="294" t="s">
        <v>21556</v>
      </c>
      <c r="B41922" s="294"/>
      <c r="C41922" s="294"/>
      <c r="D41922" s="294"/>
      <c r="E41922" s="294"/>
      <c r="F41922" s="294"/>
    </row>
    <row r="41923">
      <c r="A41923" s="294" t="s">
        <v>21557</v>
      </c>
      <c r="B41923" s="294"/>
      <c r="C41923" s="294"/>
      <c r="D41923" s="294"/>
      <c r="E41923" s="294"/>
      <c r="F41923" s="294"/>
    </row>
    <row r="41924">
      <c r="A41924" s="294" t="s">
        <v>21558</v>
      </c>
      <c r="B41924" s="294"/>
      <c r="C41924" s="294"/>
      <c r="D41924" s="294"/>
      <c r="E41924" s="294"/>
      <c r="F41924" s="294"/>
    </row>
    <row r="41925">
      <c r="A41925" s="294" t="s">
        <v>21559</v>
      </c>
      <c r="B41925" s="294"/>
      <c r="C41925" s="294"/>
      <c r="D41925" s="294"/>
      <c r="E41925" s="294"/>
      <c r="F41925" s="294"/>
    </row>
    <row r="41926">
      <c r="A41926" s="294"/>
      <c r="B41926" s="294"/>
      <c r="C41926" s="294"/>
      <c r="D41926" s="294"/>
      <c r="E41926" s="294"/>
      <c r="F41926" s="294"/>
    </row>
    <row r="41927">
      <c r="A41927" s="294"/>
      <c r="B41927" s="294"/>
      <c r="C41927" s="294"/>
      <c r="D41927" s="294"/>
      <c r="E41927" s="294"/>
      <c r="F41927" s="294"/>
    </row>
    <row r="41928">
      <c r="A41928" s="294"/>
      <c r="B41928" s="294"/>
      <c r="C41928" s="294"/>
      <c r="D41928" s="294"/>
      <c r="E41928" s="294"/>
      <c r="F41928" s="294"/>
    </row>
    <row r="41929">
      <c r="A41929" s="294" t="s">
        <v>24856</v>
      </c>
      <c r="B41929" s="294"/>
      <c r="C41929" s="294"/>
      <c r="D41929" s="294"/>
      <c r="E41929" s="294"/>
      <c r="F41929" s="294"/>
    </row>
    <row r="41930">
      <c r="A41930" s="294" t="s">
        <v>45916</v>
      </c>
      <c r="B41930" s="294"/>
      <c r="C41930" s="294"/>
      <c r="D41930" s="294"/>
      <c r="E41930" s="294"/>
      <c r="F41930" s="294"/>
    </row>
    <row r="41931">
      <c r="A41931" s="294"/>
      <c r="B41931" s="294"/>
      <c r="C41931" s="294"/>
      <c r="D41931" s="294"/>
      <c r="E41931" s="294"/>
      <c r="F41931" s="294"/>
    </row>
    <row r="41932">
      <c r="A41932" s="294" t="s">
        <v>21469</v>
      </c>
      <c r="B41932" s="294"/>
      <c r="C41932" s="294"/>
      <c r="D41932" s="294"/>
      <c r="E41932" s="294"/>
      <c r="F41932" s="294"/>
    </row>
    <row r="41933">
      <c r="A41933" s="294" t="s">
        <v>21561</v>
      </c>
      <c r="B41933" s="294"/>
      <c r="C41933" s="294"/>
      <c r="D41933" s="294"/>
      <c r="E41933" s="294"/>
      <c r="F41933" s="294"/>
    </row>
    <row r="41934">
      <c r="A41934" s="294" t="s">
        <v>21562</v>
      </c>
      <c r="B41934" s="294"/>
      <c r="C41934" s="294"/>
      <c r="D41934" s="294"/>
      <c r="E41934" s="294"/>
      <c r="F41934" s="294"/>
    </row>
    <row r="41935">
      <c r="A41935" s="294" t="s">
        <v>21563</v>
      </c>
      <c r="B41935" s="294"/>
      <c r="C41935" s="294"/>
      <c r="D41935" s="294"/>
      <c r="E41935" s="294"/>
      <c r="F41935" s="294"/>
    </row>
    <row r="41936">
      <c r="A41936" s="294" t="s">
        <v>21564</v>
      </c>
      <c r="B41936" s="294"/>
      <c r="C41936" s="294"/>
      <c r="D41936" s="294"/>
      <c r="E41936" s="294"/>
      <c r="F41936" s="294"/>
    </row>
    <row r="41937">
      <c r="A41937" s="294" t="s">
        <v>21342</v>
      </c>
      <c r="B41937" s="294"/>
      <c r="C41937" s="294"/>
      <c r="D41937" s="294"/>
      <c r="E41937" s="294"/>
      <c r="F41937" s="294"/>
    </row>
    <row r="41938">
      <c r="A41938" s="294" t="s">
        <v>21565</v>
      </c>
      <c r="B41938" s="294"/>
      <c r="C41938" s="294"/>
      <c r="D41938" s="294"/>
      <c r="E41938" s="294"/>
      <c r="F41938" s="294"/>
    </row>
    <row r="41939">
      <c r="A41939" s="294" t="s">
        <v>21566</v>
      </c>
      <c r="B41939" s="294"/>
      <c r="C41939" s="294"/>
      <c r="D41939" s="294"/>
      <c r="E41939" s="294"/>
      <c r="F41939" s="294"/>
    </row>
    <row r="41940">
      <c r="A41940" s="294" t="s">
        <v>21567</v>
      </c>
      <c r="B41940" s="294"/>
      <c r="C41940" s="294"/>
      <c r="D41940" s="294"/>
      <c r="E41940" s="294"/>
      <c r="F41940" s="294"/>
    </row>
    <row r="41941">
      <c r="A41941" s="294" t="s">
        <v>21568</v>
      </c>
      <c r="B41941" s="294"/>
      <c r="C41941" s="294"/>
      <c r="D41941" s="294"/>
      <c r="E41941" s="294"/>
      <c r="F41941" s="294"/>
    </row>
    <row r="41942">
      <c r="A41942" s="294" t="s">
        <v>21569</v>
      </c>
      <c r="B41942" s="294"/>
      <c r="C41942" s="294"/>
      <c r="D41942" s="294"/>
      <c r="E41942" s="294"/>
      <c r="F41942" s="294"/>
    </row>
    <row r="41943">
      <c r="A41943" s="294" t="s">
        <v>21570</v>
      </c>
      <c r="B41943" s="294"/>
      <c r="C41943" s="294"/>
      <c r="D41943" s="294"/>
      <c r="E41943" s="294"/>
      <c r="F41943" s="294"/>
    </row>
    <row r="41944">
      <c r="A41944" s="294" t="s">
        <v>21571</v>
      </c>
      <c r="B41944" s="294"/>
      <c r="C41944" s="294"/>
      <c r="D41944" s="294"/>
      <c r="E41944" s="294"/>
      <c r="F41944" s="294"/>
    </row>
    <row r="41945">
      <c r="A41945" s="294" t="s">
        <v>45917</v>
      </c>
      <c r="B41945" s="294"/>
      <c r="C41945" s="294"/>
      <c r="D41945" s="294"/>
      <c r="E41945" s="294"/>
      <c r="F41945" s="294"/>
    </row>
    <row r="41946">
      <c r="A41946" s="294" t="s">
        <v>45918</v>
      </c>
      <c r="B41946" s="294"/>
      <c r="C41946" s="294"/>
      <c r="D41946" s="294"/>
      <c r="E41946" s="294"/>
      <c r="F41946" s="294"/>
    </row>
    <row r="41947">
      <c r="A41947" s="294" t="s">
        <v>45919</v>
      </c>
      <c r="B41947" s="294"/>
      <c r="C41947" s="294"/>
      <c r="D41947" s="294"/>
      <c r="E41947" s="294"/>
      <c r="F41947" s="294"/>
    </row>
    <row r="41948">
      <c r="A41948" s="294" t="s">
        <v>45920</v>
      </c>
      <c r="B41948" s="294"/>
      <c r="C41948" s="294"/>
      <c r="D41948" s="294"/>
      <c r="E41948" s="294"/>
      <c r="F41948" s="294"/>
    </row>
    <row r="41949">
      <c r="A41949" s="294"/>
      <c r="B41949" s="294"/>
      <c r="C41949" s="294"/>
      <c r="D41949" s="294"/>
      <c r="E41949" s="294"/>
      <c r="F41949" s="294"/>
    </row>
    <row r="41950">
      <c r="A41950" s="294"/>
      <c r="B41950" s="294"/>
      <c r="C41950" s="294"/>
      <c r="D41950" s="294"/>
      <c r="E41950" s="294"/>
      <c r="F41950" s="294"/>
    </row>
    <row r="41951">
      <c r="A41951" s="294" t="s">
        <v>41927</v>
      </c>
      <c r="B41951" s="294"/>
      <c r="C41951" s="294"/>
      <c r="D41951" s="294"/>
      <c r="E41951" s="294"/>
      <c r="F41951" s="294"/>
    </row>
    <row r="41952">
      <c r="A41952" s="294" t="s">
        <v>45921</v>
      </c>
      <c r="B41952" s="294"/>
      <c r="C41952" s="294"/>
      <c r="D41952" s="294"/>
      <c r="E41952" s="294"/>
      <c r="F41952" s="294"/>
    </row>
    <row r="41953">
      <c r="A41953" s="294" t="s">
        <v>21618</v>
      </c>
      <c r="B41953" s="294"/>
      <c r="C41953" s="294"/>
      <c r="D41953" s="294"/>
      <c r="E41953" s="294"/>
      <c r="F41953" s="294"/>
    </row>
    <row r="41954">
      <c r="A41954" s="294" t="s">
        <v>45922</v>
      </c>
      <c r="B41954" s="294"/>
      <c r="C41954" s="294"/>
      <c r="D41954" s="294"/>
      <c r="E41954" s="294"/>
      <c r="F41954" s="294"/>
    </row>
    <row r="41955">
      <c r="A41955" s="294" t="s">
        <v>45923</v>
      </c>
      <c r="B41955" s="294"/>
      <c r="C41955" s="294"/>
      <c r="D41955" s="294"/>
      <c r="E41955" s="294"/>
      <c r="F41955" s="294"/>
    </row>
    <row r="41956">
      <c r="A41956" s="294"/>
      <c r="B41956" s="294"/>
      <c r="C41956" s="294"/>
      <c r="D41956" s="294"/>
      <c r="E41956" s="294"/>
      <c r="F41956" s="294"/>
    </row>
    <row r="41957">
      <c r="A41957" s="294"/>
      <c r="B41957" s="294"/>
      <c r="C41957" s="294"/>
      <c r="D41957" s="294"/>
      <c r="E41957" s="294"/>
      <c r="F41957" s="294"/>
    </row>
    <row r="41958">
      <c r="A41958" s="294" t="s">
        <v>22602</v>
      </c>
      <c r="B41958" s="294"/>
      <c r="C41958" s="294"/>
      <c r="D41958" s="294"/>
      <c r="E41958" s="294"/>
      <c r="F41958" s="294"/>
    </row>
    <row r="41959">
      <c r="A41959" s="294" t="s">
        <v>22603</v>
      </c>
      <c r="B41959" s="294"/>
      <c r="C41959" s="294"/>
      <c r="D41959" s="294"/>
      <c r="E41959" s="294"/>
      <c r="F41959" s="294"/>
    </row>
    <row r="41960">
      <c r="A41960" s="294"/>
      <c r="B41960" s="294"/>
      <c r="C41960" s="294"/>
      <c r="D41960" s="294"/>
      <c r="E41960" s="294"/>
      <c r="F41960" s="294"/>
    </row>
    <row r="41961">
      <c r="A41961" s="294" t="s">
        <v>45924</v>
      </c>
      <c r="B41961" s="294"/>
      <c r="C41961" s="294"/>
      <c r="D41961" s="294"/>
      <c r="E41961" s="294"/>
      <c r="F41961" s="294"/>
    </row>
    <row r="41962">
      <c r="A41962" s="294" t="s">
        <v>45925</v>
      </c>
      <c r="B41962" s="294"/>
      <c r="C41962" s="294"/>
      <c r="D41962" s="294"/>
      <c r="E41962" s="294"/>
      <c r="F41962" s="294"/>
    </row>
    <row r="41963">
      <c r="A41963" s="294" t="s">
        <v>45926</v>
      </c>
      <c r="B41963" s="294"/>
      <c r="C41963" s="294"/>
      <c r="D41963" s="294"/>
      <c r="E41963" s="294"/>
      <c r="F41963" s="294"/>
    </row>
    <row r="41964">
      <c r="A41964" s="294" t="s">
        <v>45927</v>
      </c>
      <c r="B41964" s="294"/>
      <c r="C41964" s="294"/>
      <c r="D41964" s="294"/>
      <c r="E41964" s="294"/>
      <c r="F41964" s="294"/>
    </row>
    <row r="41965">
      <c r="A41965" s="294" t="s">
        <v>45928</v>
      </c>
      <c r="B41965" s="294"/>
      <c r="C41965" s="294"/>
      <c r="D41965" s="294"/>
      <c r="E41965" s="294"/>
      <c r="F41965" s="294"/>
    </row>
    <row r="41966">
      <c r="A41966" s="294" t="s">
        <v>45929</v>
      </c>
      <c r="B41966" s="294"/>
      <c r="C41966" s="294"/>
      <c r="D41966" s="294"/>
      <c r="E41966" s="294"/>
      <c r="F41966" s="294"/>
    </row>
    <row r="41967">
      <c r="A41967" s="294"/>
      <c r="B41967" s="294"/>
      <c r="C41967" s="294"/>
      <c r="D41967" s="294"/>
      <c r="E41967" s="294"/>
      <c r="F41967" s="294"/>
    </row>
    <row r="41968">
      <c r="A41968" s="294" t="s">
        <v>24323</v>
      </c>
      <c r="B41968" s="294"/>
      <c r="C41968" s="294"/>
      <c r="D41968" s="294"/>
      <c r="E41968" s="294"/>
      <c r="F41968" s="294"/>
    </row>
    <row r="41969">
      <c r="A41969" s="294" t="s">
        <v>23704</v>
      </c>
      <c r="B41969" s="294"/>
      <c r="C41969" s="294"/>
      <c r="D41969" s="294"/>
      <c r="E41969" s="294"/>
      <c r="F41969" s="294"/>
    </row>
    <row r="41970">
      <c r="A41970" s="294"/>
      <c r="B41970" s="294"/>
      <c r="C41970" s="294"/>
      <c r="D41970" s="294"/>
      <c r="E41970" s="294"/>
      <c r="F41970" s="294"/>
    </row>
    <row r="41971">
      <c r="A41971" s="294" t="s">
        <v>45930</v>
      </c>
      <c r="B41971" s="294"/>
      <c r="C41971" s="294"/>
      <c r="D41971" s="294"/>
      <c r="E41971" s="294"/>
      <c r="F41971" s="294"/>
    </row>
    <row r="41972">
      <c r="A41972" s="294" t="s">
        <v>45931</v>
      </c>
      <c r="B41972" s="294"/>
      <c r="C41972" s="294"/>
      <c r="D41972" s="294"/>
      <c r="E41972" s="294"/>
      <c r="F41972" s="294"/>
    </row>
    <row r="41973">
      <c r="A41973" s="294" t="s">
        <v>25485</v>
      </c>
      <c r="B41973" s="294"/>
      <c r="C41973" s="294"/>
      <c r="D41973" s="294"/>
      <c r="E41973" s="294"/>
      <c r="F41973" s="294"/>
    </row>
    <row r="41974">
      <c r="A41974" s="294" t="s">
        <v>25486</v>
      </c>
      <c r="B41974" s="294"/>
      <c r="C41974" s="294"/>
      <c r="D41974" s="294"/>
      <c r="E41974" s="294"/>
      <c r="F41974" s="294"/>
    </row>
    <row r="41975">
      <c r="A41975" s="294" t="s">
        <v>45932</v>
      </c>
      <c r="B41975" s="294"/>
      <c r="C41975" s="294"/>
      <c r="D41975" s="294"/>
      <c r="E41975" s="294"/>
      <c r="F41975" s="294"/>
    </row>
    <row r="41976">
      <c r="A41976" s="294" t="s">
        <v>25488</v>
      </c>
      <c r="B41976" s="294"/>
      <c r="C41976" s="294"/>
      <c r="D41976" s="294"/>
      <c r="E41976" s="294"/>
      <c r="F41976" s="294"/>
    </row>
    <row r="41977">
      <c r="A41977" s="294"/>
      <c r="B41977" s="294"/>
      <c r="C41977" s="294"/>
      <c r="D41977" s="294"/>
      <c r="E41977" s="294"/>
      <c r="F41977" s="294"/>
    </row>
    <row r="41978">
      <c r="A41978" s="294"/>
      <c r="B41978" s="294"/>
      <c r="C41978" s="294"/>
      <c r="D41978" s="294"/>
      <c r="E41978" s="294"/>
      <c r="F41978" s="294"/>
    </row>
    <row r="41979">
      <c r="A41979" s="294"/>
      <c r="B41979" s="294"/>
      <c r="C41979" s="294"/>
      <c r="D41979" s="294"/>
      <c r="E41979" s="294"/>
      <c r="F41979" s="294"/>
    </row>
    <row r="41980">
      <c r="A41980" s="294" t="s">
        <v>25489</v>
      </c>
      <c r="B41980" s="294"/>
      <c r="C41980" s="294"/>
      <c r="D41980" s="294"/>
      <c r="E41980" s="294"/>
      <c r="F41980" s="294"/>
    </row>
    <row r="41981">
      <c r="A41981" s="294"/>
      <c r="B41981" s="294"/>
      <c r="C41981" s="294"/>
      <c r="D41981" s="294"/>
      <c r="E41981" s="294"/>
      <c r="F41981" s="294"/>
    </row>
    <row r="41982">
      <c r="A41982" s="294" t="s">
        <v>45933</v>
      </c>
      <c r="B41982" s="294"/>
      <c r="C41982" s="294"/>
      <c r="D41982" s="294"/>
      <c r="E41982" s="294"/>
      <c r="F41982" s="294"/>
    </row>
    <row r="41983">
      <c r="A41983" s="294" t="s">
        <v>45934</v>
      </c>
      <c r="B41983" s="294"/>
      <c r="C41983" s="294"/>
      <c r="D41983" s="294"/>
      <c r="E41983" s="294"/>
      <c r="F41983" s="294"/>
    </row>
    <row r="41984">
      <c r="A41984" s="294" t="s">
        <v>45935</v>
      </c>
      <c r="B41984" s="294"/>
      <c r="C41984" s="294"/>
      <c r="D41984" s="294"/>
      <c r="E41984" s="294"/>
      <c r="F41984" s="294"/>
    </row>
    <row r="41985">
      <c r="A41985" s="294" t="s">
        <v>45936</v>
      </c>
      <c r="B41985" s="294"/>
      <c r="C41985" s="294"/>
      <c r="D41985" s="294"/>
      <c r="E41985" s="294"/>
      <c r="F41985" s="294"/>
    </row>
    <row r="41986">
      <c r="A41986" s="294" t="s">
        <v>45937</v>
      </c>
      <c r="B41986" s="294"/>
      <c r="C41986" s="294"/>
      <c r="D41986" s="294"/>
      <c r="E41986" s="294"/>
      <c r="F41986" s="294"/>
    </row>
    <row r="41987">
      <c r="A41987" s="294" t="s">
        <v>25495</v>
      </c>
      <c r="B41987" s="294"/>
      <c r="C41987" s="294"/>
      <c r="D41987" s="294"/>
      <c r="E41987" s="294"/>
      <c r="F41987" s="294"/>
    </row>
    <row r="41988">
      <c r="A41988" s="294" t="s">
        <v>25496</v>
      </c>
      <c r="B41988" s="294"/>
      <c r="C41988" s="294"/>
      <c r="D41988" s="294"/>
      <c r="E41988" s="294"/>
      <c r="F41988" s="294"/>
    </row>
    <row r="41989">
      <c r="A41989" s="294"/>
      <c r="B41989" s="294"/>
      <c r="C41989" s="294"/>
      <c r="D41989" s="294"/>
      <c r="E41989" s="294"/>
      <c r="F41989" s="294"/>
    </row>
    <row r="41990">
      <c r="A41990" s="294" t="s">
        <v>21401</v>
      </c>
      <c r="B41990" s="294"/>
      <c r="C41990" s="294"/>
      <c r="D41990" s="294"/>
      <c r="E41990" s="294"/>
      <c r="F41990" s="294"/>
    </row>
    <row r="41991">
      <c r="A41991" s="294"/>
      <c r="B41991" s="294"/>
      <c r="C41991" s="294"/>
      <c r="D41991" s="294"/>
      <c r="E41991" s="294"/>
      <c r="F41991" s="294"/>
    </row>
    <row r="41992">
      <c r="A41992" s="294" t="s">
        <v>25497</v>
      </c>
      <c r="B41992" s="294"/>
      <c r="C41992" s="294"/>
      <c r="D41992" s="294"/>
      <c r="E41992" s="294"/>
      <c r="F41992" s="294"/>
    </row>
    <row r="41993">
      <c r="A41993" s="294" t="s">
        <v>25498</v>
      </c>
      <c r="B41993" s="294"/>
      <c r="C41993" s="294"/>
      <c r="D41993" s="294"/>
      <c r="E41993" s="294"/>
      <c r="F41993" s="294"/>
    </row>
    <row r="41994">
      <c r="A41994" s="294" t="s">
        <v>25499</v>
      </c>
      <c r="B41994" s="294"/>
      <c r="C41994" s="294"/>
      <c r="D41994" s="294"/>
      <c r="E41994" s="294"/>
      <c r="F41994" s="294"/>
    </row>
    <row r="41995">
      <c r="A41995" s="294" t="s">
        <v>25500</v>
      </c>
      <c r="B41995" s="294"/>
      <c r="C41995" s="294"/>
      <c r="D41995" s="294"/>
      <c r="E41995" s="294"/>
      <c r="F41995" s="294"/>
    </row>
    <row r="41996">
      <c r="A41996" s="294" t="s">
        <v>25501</v>
      </c>
      <c r="B41996" s="294"/>
      <c r="C41996" s="294"/>
      <c r="D41996" s="294"/>
      <c r="E41996" s="294"/>
      <c r="F41996" s="294"/>
    </row>
    <row r="41997">
      <c r="A41997" s="294" t="s">
        <v>25502</v>
      </c>
      <c r="B41997" s="294"/>
      <c r="C41997" s="294"/>
      <c r="D41997" s="294"/>
      <c r="E41997" s="294"/>
      <c r="F41997" s="294"/>
    </row>
    <row r="41998">
      <c r="A41998" s="294" t="s">
        <v>25503</v>
      </c>
      <c r="B41998" s="294"/>
      <c r="C41998" s="294"/>
      <c r="D41998" s="294"/>
      <c r="E41998" s="294"/>
      <c r="F41998" s="294"/>
    </row>
    <row r="41999">
      <c r="A41999" s="294" t="s">
        <v>25504</v>
      </c>
      <c r="B41999" s="294"/>
      <c r="C41999" s="294"/>
      <c r="D41999" s="294"/>
      <c r="E41999" s="294"/>
      <c r="F41999" s="294"/>
    </row>
    <row r="42000">
      <c r="A42000" s="294" t="s">
        <v>25505</v>
      </c>
      <c r="B42000" s="294"/>
      <c r="C42000" s="294"/>
      <c r="D42000" s="294"/>
      <c r="E42000" s="294"/>
      <c r="F42000" s="294"/>
    </row>
    <row r="42001">
      <c r="A42001" s="294"/>
      <c r="B42001" s="294"/>
      <c r="C42001" s="294"/>
      <c r="D42001" s="294"/>
      <c r="E42001" s="294"/>
      <c r="F42001" s="294"/>
    </row>
    <row r="42002">
      <c r="A42002" s="294" t="s">
        <v>21407</v>
      </c>
      <c r="B42002" s="294"/>
      <c r="C42002" s="294"/>
      <c r="D42002" s="294"/>
      <c r="E42002" s="294"/>
      <c r="F42002" s="294"/>
    </row>
    <row r="42003">
      <c r="A42003" s="294"/>
      <c r="B42003" s="294"/>
      <c r="C42003" s="294"/>
      <c r="D42003" s="294"/>
      <c r="E42003" s="294"/>
      <c r="F42003" s="294"/>
    </row>
    <row r="42004">
      <c r="A42004" s="294" t="s">
        <v>25506</v>
      </c>
      <c r="B42004" s="294"/>
      <c r="C42004" s="294"/>
      <c r="D42004" s="294"/>
      <c r="E42004" s="294"/>
      <c r="F42004" s="294"/>
    </row>
    <row r="42005">
      <c r="A42005" s="294" t="s">
        <v>25507</v>
      </c>
      <c r="B42005" s="294"/>
      <c r="C42005" s="294"/>
      <c r="D42005" s="294"/>
      <c r="E42005" s="294"/>
      <c r="F42005" s="294"/>
    </row>
    <row r="42006">
      <c r="A42006" s="294" t="s">
        <v>25508</v>
      </c>
      <c r="B42006" s="294"/>
      <c r="C42006" s="294"/>
      <c r="D42006" s="294"/>
      <c r="E42006" s="294"/>
      <c r="F42006" s="294"/>
    </row>
    <row r="42007">
      <c r="A42007" s="294" t="s">
        <v>25509</v>
      </c>
      <c r="B42007" s="294"/>
      <c r="C42007" s="294"/>
      <c r="D42007" s="294"/>
      <c r="E42007" s="294"/>
      <c r="F42007" s="294"/>
    </row>
    <row r="42008">
      <c r="A42008" s="294" t="s">
        <v>25510</v>
      </c>
      <c r="B42008" s="294"/>
      <c r="C42008" s="294"/>
      <c r="D42008" s="294"/>
      <c r="E42008" s="294"/>
      <c r="F42008" s="294"/>
    </row>
    <row r="42009">
      <c r="A42009" s="294" t="s">
        <v>25511</v>
      </c>
      <c r="B42009" s="294"/>
      <c r="C42009" s="294"/>
      <c r="D42009" s="294"/>
      <c r="E42009" s="294"/>
      <c r="F42009" s="294"/>
    </row>
    <row r="42010">
      <c r="A42010" s="294" t="s">
        <v>25512</v>
      </c>
      <c r="B42010" s="294"/>
      <c r="C42010" s="294"/>
      <c r="D42010" s="294"/>
      <c r="E42010" s="294"/>
      <c r="F42010" s="294"/>
    </row>
    <row r="42011">
      <c r="A42011" s="294" t="s">
        <v>25513</v>
      </c>
      <c r="B42011" s="294"/>
      <c r="C42011" s="294"/>
      <c r="D42011" s="294"/>
      <c r="E42011" s="294"/>
      <c r="F42011" s="294"/>
    </row>
    <row r="42012">
      <c r="A42012" s="294" t="s">
        <v>25514</v>
      </c>
      <c r="B42012" s="294"/>
      <c r="C42012" s="294"/>
      <c r="D42012" s="294"/>
      <c r="E42012" s="294"/>
      <c r="F42012" s="294"/>
    </row>
    <row r="42013">
      <c r="A42013" s="294" t="s">
        <v>25515</v>
      </c>
      <c r="B42013" s="294"/>
      <c r="C42013" s="294"/>
      <c r="D42013" s="294"/>
      <c r="E42013" s="294"/>
      <c r="F42013" s="294"/>
    </row>
    <row r="42014">
      <c r="A42014" s="294" t="s">
        <v>25516</v>
      </c>
      <c r="B42014" s="294"/>
      <c r="C42014" s="294"/>
      <c r="D42014" s="294"/>
      <c r="E42014" s="294"/>
      <c r="F42014" s="294"/>
    </row>
    <row r="42015">
      <c r="A42015" s="294"/>
      <c r="B42015" s="294"/>
      <c r="C42015" s="294"/>
      <c r="D42015" s="294"/>
      <c r="E42015" s="294"/>
      <c r="F42015" s="294"/>
    </row>
    <row r="42016">
      <c r="A42016" s="294" t="s">
        <v>21990</v>
      </c>
      <c r="B42016" s="294"/>
      <c r="C42016" s="294"/>
      <c r="D42016" s="294"/>
      <c r="E42016" s="294"/>
      <c r="F42016" s="294"/>
    </row>
    <row r="42017">
      <c r="A42017" s="294"/>
      <c r="B42017" s="294"/>
      <c r="C42017" s="294"/>
      <c r="D42017" s="294"/>
      <c r="E42017" s="294"/>
      <c r="F42017" s="294"/>
    </row>
    <row r="42018">
      <c r="A42018" s="294" t="s">
        <v>25517</v>
      </c>
      <c r="B42018" s="294"/>
      <c r="C42018" s="294"/>
      <c r="D42018" s="294"/>
      <c r="E42018" s="294"/>
      <c r="F42018" s="294"/>
    </row>
    <row r="42019">
      <c r="A42019" s="294" t="s">
        <v>25518</v>
      </c>
      <c r="B42019" s="294"/>
      <c r="C42019" s="294"/>
      <c r="D42019" s="294"/>
      <c r="E42019" s="294"/>
      <c r="F42019" s="294"/>
    </row>
    <row r="42020">
      <c r="A42020" s="294" t="s">
        <v>25519</v>
      </c>
      <c r="B42020" s="294"/>
      <c r="C42020" s="294"/>
      <c r="D42020" s="294"/>
      <c r="E42020" s="294"/>
      <c r="F42020" s="294"/>
    </row>
    <row r="42021">
      <c r="A42021" s="294" t="s">
        <v>25520</v>
      </c>
      <c r="B42021" s="294"/>
      <c r="C42021" s="294"/>
      <c r="D42021" s="294"/>
      <c r="E42021" s="294"/>
      <c r="F42021" s="294"/>
    </row>
    <row r="42022">
      <c r="A42022" s="294" t="s">
        <v>25521</v>
      </c>
      <c r="B42022" s="294"/>
      <c r="C42022" s="294"/>
      <c r="D42022" s="294"/>
      <c r="E42022" s="294"/>
      <c r="F42022" s="294"/>
    </row>
    <row r="42023">
      <c r="A42023" s="294" t="s">
        <v>25522</v>
      </c>
      <c r="B42023" s="294"/>
      <c r="C42023" s="294"/>
      <c r="D42023" s="294"/>
      <c r="E42023" s="294"/>
      <c r="F42023" s="294"/>
    </row>
    <row r="42024">
      <c r="A42024" s="294" t="s">
        <v>25523</v>
      </c>
      <c r="B42024" s="294"/>
      <c r="C42024" s="294"/>
      <c r="D42024" s="294"/>
      <c r="E42024" s="294"/>
      <c r="F42024" s="294"/>
    </row>
    <row r="42025">
      <c r="A42025" s="294" t="s">
        <v>25524</v>
      </c>
      <c r="B42025" s="294"/>
      <c r="C42025" s="294"/>
      <c r="D42025" s="294"/>
      <c r="E42025" s="294"/>
      <c r="F42025" s="294"/>
    </row>
    <row r="42026">
      <c r="A42026" s="294" t="s">
        <v>25525</v>
      </c>
      <c r="B42026" s="294"/>
      <c r="C42026" s="294"/>
      <c r="D42026" s="294"/>
      <c r="E42026" s="294"/>
      <c r="F42026" s="294"/>
    </row>
    <row r="42027">
      <c r="A42027" s="294"/>
      <c r="B42027" s="294"/>
      <c r="C42027" s="294"/>
      <c r="D42027" s="294"/>
      <c r="E42027" s="294"/>
      <c r="F42027" s="294"/>
    </row>
    <row r="42028">
      <c r="A42028" s="294" t="s">
        <v>41927</v>
      </c>
      <c r="B42028" s="294"/>
      <c r="C42028" s="294"/>
      <c r="D42028" s="294"/>
      <c r="E42028" s="294"/>
      <c r="F42028" s="294"/>
    </row>
    <row r="42029">
      <c r="A42029" s="294" t="s">
        <v>45938</v>
      </c>
      <c r="B42029" s="294"/>
      <c r="C42029" s="294"/>
      <c r="D42029" s="294"/>
      <c r="E42029" s="294"/>
      <c r="F42029" s="294"/>
    </row>
    <row r="42030">
      <c r="A42030" s="294" t="s">
        <v>21672</v>
      </c>
      <c r="B42030" s="294"/>
      <c r="C42030" s="294"/>
      <c r="D42030" s="294"/>
      <c r="E42030" s="294"/>
      <c r="F42030" s="294"/>
    </row>
    <row r="42031">
      <c r="A42031" s="294" t="s">
        <v>45922</v>
      </c>
      <c r="B42031" s="294"/>
      <c r="C42031" s="294"/>
      <c r="D42031" s="294"/>
      <c r="E42031" s="294"/>
      <c r="F42031" s="294"/>
    </row>
    <row r="42032">
      <c r="A42032" s="294" t="s">
        <v>45923</v>
      </c>
      <c r="B42032" s="294"/>
      <c r="C42032" s="294"/>
      <c r="D42032" s="294"/>
      <c r="E42032" s="294"/>
      <c r="F42032" s="294"/>
    </row>
    <row r="42033">
      <c r="A42033" s="294"/>
      <c r="B42033" s="294"/>
      <c r="C42033" s="294"/>
      <c r="D42033" s="294"/>
      <c r="E42033" s="294"/>
      <c r="F42033" s="294"/>
    </row>
    <row r="42034">
      <c r="A42034" s="294" t="s">
        <v>23007</v>
      </c>
      <c r="B42034" s="294"/>
      <c r="C42034" s="294"/>
      <c r="D42034" s="294"/>
      <c r="E42034" s="294"/>
      <c r="F42034" s="294"/>
    </row>
    <row r="42035">
      <c r="A42035" s="294"/>
      <c r="B42035" s="294"/>
      <c r="C42035" s="294"/>
      <c r="D42035" s="294"/>
      <c r="E42035" s="294"/>
      <c r="F42035" s="294"/>
    </row>
    <row r="42036">
      <c r="A42036" s="294"/>
      <c r="B42036" s="294"/>
      <c r="C42036" s="294"/>
      <c r="D42036" s="294"/>
      <c r="E42036" s="294"/>
      <c r="F42036" s="294"/>
    </row>
    <row r="42037">
      <c r="A42037" s="294" t="s">
        <v>25526</v>
      </c>
      <c r="B42037" s="294"/>
      <c r="C42037" s="294"/>
      <c r="D42037" s="294"/>
      <c r="E42037" s="294"/>
      <c r="F42037" s="294"/>
    </row>
    <row r="42038">
      <c r="A42038" s="294" t="s">
        <v>25527</v>
      </c>
      <c r="B42038" s="294"/>
      <c r="C42038" s="294"/>
      <c r="D42038" s="294"/>
      <c r="E42038" s="294"/>
      <c r="F42038" s="294"/>
    </row>
    <row r="42039">
      <c r="A42039" s="294" t="s">
        <v>25528</v>
      </c>
      <c r="B42039" s="294"/>
      <c r="C42039" s="294"/>
      <c r="D42039" s="294"/>
      <c r="E42039" s="294"/>
      <c r="F42039" s="294"/>
    </row>
    <row r="42040">
      <c r="A42040" s="294" t="s">
        <v>25529</v>
      </c>
      <c r="B42040" s="294"/>
      <c r="C42040" s="294"/>
      <c r="D42040" s="294"/>
      <c r="E42040" s="294"/>
      <c r="F42040" s="294"/>
    </row>
    <row r="42041">
      <c r="A42041" s="294" t="s">
        <v>25530</v>
      </c>
      <c r="B42041" s="294"/>
      <c r="C42041" s="294"/>
      <c r="D42041" s="294"/>
      <c r="E42041" s="294"/>
      <c r="F42041" s="294"/>
    </row>
    <row r="42042">
      <c r="A42042" s="294" t="s">
        <v>25531</v>
      </c>
      <c r="B42042" s="294"/>
      <c r="C42042" s="294"/>
      <c r="D42042" s="294"/>
      <c r="E42042" s="294"/>
      <c r="F42042" s="294"/>
    </row>
    <row r="42043">
      <c r="A42043" s="294" t="s">
        <v>25532</v>
      </c>
      <c r="B42043" s="294"/>
      <c r="C42043" s="294"/>
      <c r="D42043" s="294"/>
      <c r="E42043" s="294"/>
      <c r="F42043" s="294"/>
    </row>
    <row r="42044">
      <c r="A42044" s="294" t="s">
        <v>25533</v>
      </c>
      <c r="B42044" s="294"/>
      <c r="C42044" s="294"/>
      <c r="D42044" s="294"/>
      <c r="E42044" s="294"/>
      <c r="F42044" s="294"/>
    </row>
    <row r="42045">
      <c r="A42045" s="294" t="s">
        <v>25534</v>
      </c>
      <c r="B42045" s="294"/>
      <c r="C42045" s="294"/>
      <c r="D42045" s="294"/>
      <c r="E42045" s="294"/>
      <c r="F42045" s="294"/>
    </row>
    <row r="42046">
      <c r="A42046" s="294" t="s">
        <v>25535</v>
      </c>
      <c r="B42046" s="294"/>
      <c r="C42046" s="294"/>
      <c r="D42046" s="294"/>
      <c r="E42046" s="294"/>
      <c r="F42046" s="294"/>
    </row>
    <row r="42047">
      <c r="A42047" s="294"/>
      <c r="B42047" s="294"/>
      <c r="C42047" s="294"/>
      <c r="D42047" s="294"/>
      <c r="E42047" s="294"/>
      <c r="F42047" s="294"/>
    </row>
    <row r="42048">
      <c r="A42048" s="294" t="s">
        <v>21326</v>
      </c>
      <c r="B42048" s="294"/>
      <c r="C42048" s="294"/>
      <c r="D42048" s="294"/>
      <c r="E42048" s="294"/>
      <c r="F42048" s="294"/>
    </row>
    <row r="42049">
      <c r="A42049" s="294"/>
      <c r="B42049" s="294"/>
      <c r="C42049" s="294"/>
      <c r="D42049" s="294"/>
      <c r="E42049" s="294"/>
      <c r="F42049" s="294"/>
    </row>
    <row r="42050">
      <c r="A42050" s="294" t="s">
        <v>45939</v>
      </c>
      <c r="B42050" s="294"/>
      <c r="C42050" s="294"/>
      <c r="D42050" s="294"/>
      <c r="E42050" s="294"/>
      <c r="F42050" s="294"/>
    </row>
    <row r="42051">
      <c r="A42051" s="294" t="s">
        <v>45940</v>
      </c>
      <c r="B42051" s="294"/>
      <c r="C42051" s="294"/>
      <c r="D42051" s="294"/>
      <c r="E42051" s="294"/>
      <c r="F42051" s="294"/>
    </row>
    <row r="42052">
      <c r="A42052" s="294" t="s">
        <v>45941</v>
      </c>
      <c r="B42052" s="294"/>
      <c r="C42052" s="294"/>
      <c r="D42052" s="294"/>
      <c r="E42052" s="294"/>
      <c r="F42052" s="294"/>
    </row>
    <row r="42053">
      <c r="A42053" s="294" t="s">
        <v>25539</v>
      </c>
      <c r="B42053" s="294"/>
      <c r="C42053" s="294"/>
      <c r="D42053" s="294"/>
      <c r="E42053" s="294"/>
      <c r="F42053" s="294"/>
    </row>
    <row r="42054">
      <c r="A42054" s="294" t="s">
        <v>25540</v>
      </c>
      <c r="B42054" s="294"/>
      <c r="C42054" s="294"/>
      <c r="D42054" s="294"/>
      <c r="E42054" s="294"/>
      <c r="F42054" s="294"/>
    </row>
    <row r="42055">
      <c r="A42055" s="294"/>
      <c r="B42055" s="294"/>
      <c r="C42055" s="294"/>
      <c r="D42055" s="294"/>
      <c r="E42055" s="294"/>
      <c r="F42055" s="294"/>
    </row>
    <row r="42056">
      <c r="A42056" s="294" t="s">
        <v>25541</v>
      </c>
      <c r="B42056" s="294"/>
      <c r="C42056" s="294"/>
      <c r="D42056" s="294"/>
      <c r="E42056" s="294"/>
      <c r="F42056" s="294"/>
    </row>
    <row r="42057">
      <c r="A42057" s="294"/>
      <c r="B42057" s="294"/>
      <c r="C42057" s="294"/>
      <c r="D42057" s="294"/>
      <c r="E42057" s="294"/>
      <c r="F42057" s="294"/>
    </row>
    <row r="42058">
      <c r="A42058" s="294" t="s">
        <v>45942</v>
      </c>
      <c r="B42058" s="294"/>
      <c r="C42058" s="294"/>
      <c r="D42058" s="294"/>
      <c r="E42058" s="294"/>
      <c r="F42058" s="294"/>
    </row>
    <row r="42059">
      <c r="A42059" s="294" t="s">
        <v>45943</v>
      </c>
      <c r="B42059" s="294"/>
      <c r="C42059" s="294"/>
      <c r="D42059" s="294"/>
      <c r="E42059" s="294"/>
      <c r="F42059" s="294"/>
    </row>
    <row r="42060">
      <c r="A42060" s="294" t="s">
        <v>45944</v>
      </c>
      <c r="B42060" s="294"/>
      <c r="C42060" s="294"/>
      <c r="D42060" s="294"/>
      <c r="E42060" s="294"/>
      <c r="F42060" s="294"/>
    </row>
    <row r="42061">
      <c r="A42061" s="294" t="s">
        <v>45945</v>
      </c>
      <c r="B42061" s="294"/>
      <c r="C42061" s="294"/>
      <c r="D42061" s="294"/>
      <c r="E42061" s="294"/>
      <c r="F42061" s="294"/>
    </row>
    <row r="42062">
      <c r="A42062" s="294" t="s">
        <v>45946</v>
      </c>
      <c r="B42062" s="294"/>
      <c r="C42062" s="294"/>
      <c r="D42062" s="294"/>
      <c r="E42062" s="294"/>
      <c r="F42062" s="294"/>
    </row>
    <row r="42063">
      <c r="A42063" s="294" t="s">
        <v>45947</v>
      </c>
      <c r="B42063" s="294"/>
      <c r="C42063" s="294"/>
      <c r="D42063" s="294"/>
      <c r="E42063" s="294"/>
      <c r="F42063" s="294"/>
    </row>
    <row r="42064">
      <c r="A42064" s="294"/>
      <c r="B42064" s="294"/>
      <c r="C42064" s="294"/>
      <c r="D42064" s="294"/>
      <c r="E42064" s="294"/>
      <c r="F42064" s="294"/>
    </row>
    <row r="42065">
      <c r="A42065" s="294"/>
      <c r="B42065" s="294"/>
      <c r="C42065" s="294"/>
      <c r="D42065" s="294"/>
      <c r="E42065" s="294"/>
      <c r="F42065" s="294"/>
    </row>
    <row r="42066">
      <c r="A42066" s="294" t="s">
        <v>21344</v>
      </c>
      <c r="B42066" s="294"/>
      <c r="C42066" s="294"/>
      <c r="D42066" s="294"/>
      <c r="E42066" s="294"/>
      <c r="F42066" s="294"/>
    </row>
    <row r="42067">
      <c r="A42067" s="294" t="s">
        <v>25548</v>
      </c>
      <c r="B42067" s="294"/>
      <c r="C42067" s="294"/>
      <c r="D42067" s="294"/>
      <c r="E42067" s="294"/>
      <c r="F42067" s="294"/>
    </row>
    <row r="42068">
      <c r="A42068" s="294"/>
      <c r="B42068" s="294"/>
      <c r="C42068" s="294"/>
      <c r="D42068" s="294"/>
      <c r="E42068" s="294"/>
      <c r="F42068" s="294"/>
    </row>
    <row r="42069">
      <c r="A42069" s="294" t="s">
        <v>25549</v>
      </c>
      <c r="B42069" s="294"/>
      <c r="C42069" s="294"/>
      <c r="D42069" s="294"/>
      <c r="E42069" s="294"/>
      <c r="F42069" s="294"/>
    </row>
    <row r="42070">
      <c r="A42070" s="294" t="s">
        <v>45948</v>
      </c>
      <c r="B42070" s="294"/>
      <c r="C42070" s="294"/>
      <c r="D42070" s="294"/>
      <c r="E42070" s="294"/>
      <c r="F42070" s="294"/>
    </row>
    <row r="42071">
      <c r="A42071" s="294" t="s">
        <v>25551</v>
      </c>
      <c r="B42071" s="294"/>
      <c r="C42071" s="294"/>
      <c r="D42071" s="294"/>
      <c r="E42071" s="294"/>
      <c r="F42071" s="294"/>
    </row>
    <row r="42072">
      <c r="A42072" s="294" t="s">
        <v>25552</v>
      </c>
      <c r="B42072" s="294"/>
      <c r="C42072" s="294"/>
      <c r="D42072" s="294"/>
      <c r="E42072" s="294"/>
      <c r="F42072" s="294"/>
    </row>
    <row r="42073">
      <c r="A42073" s="294"/>
      <c r="B42073" s="294"/>
      <c r="C42073" s="294"/>
      <c r="D42073" s="294"/>
      <c r="E42073" s="294"/>
      <c r="F42073" s="294"/>
    </row>
    <row r="42074">
      <c r="A42074" s="294" t="s">
        <v>22156</v>
      </c>
      <c r="B42074" s="294"/>
      <c r="C42074" s="294"/>
      <c r="D42074" s="294"/>
      <c r="E42074" s="294"/>
      <c r="F42074" s="294"/>
    </row>
    <row r="42075">
      <c r="A42075" s="294"/>
      <c r="B42075" s="294"/>
      <c r="C42075" s="294"/>
      <c r="D42075" s="294"/>
      <c r="E42075" s="294"/>
      <c r="F42075" s="294"/>
    </row>
    <row r="42076">
      <c r="A42076" s="294" t="s">
        <v>25553</v>
      </c>
      <c r="B42076" s="294"/>
      <c r="C42076" s="294"/>
      <c r="D42076" s="294"/>
      <c r="E42076" s="294"/>
      <c r="F42076" s="294"/>
    </row>
    <row r="42077">
      <c r="A42077" s="294" t="s">
        <v>25554</v>
      </c>
      <c r="B42077" s="294"/>
      <c r="C42077" s="294"/>
      <c r="D42077" s="294"/>
      <c r="E42077" s="294"/>
      <c r="F42077" s="294"/>
    </row>
    <row r="42078">
      <c r="A42078" s="294" t="s">
        <v>25555</v>
      </c>
      <c r="B42078" s="294"/>
      <c r="C42078" s="294"/>
      <c r="D42078" s="294"/>
      <c r="E42078" s="294"/>
      <c r="F42078" s="294"/>
    </row>
    <row r="42079">
      <c r="A42079" s="294" t="s">
        <v>25556</v>
      </c>
      <c r="B42079" s="294"/>
      <c r="C42079" s="294"/>
      <c r="D42079" s="294"/>
      <c r="E42079" s="294"/>
      <c r="F42079" s="294"/>
    </row>
    <row r="42080">
      <c r="A42080" s="294"/>
      <c r="B42080" s="294"/>
      <c r="C42080" s="294"/>
      <c r="D42080" s="294"/>
      <c r="E42080" s="294"/>
      <c r="F42080" s="294"/>
    </row>
    <row r="42081">
      <c r="A42081" s="294" t="s">
        <v>45949</v>
      </c>
      <c r="B42081" s="294"/>
      <c r="C42081" s="294"/>
      <c r="D42081" s="294"/>
      <c r="E42081" s="294"/>
      <c r="F42081" s="294"/>
    </row>
    <row r="42082">
      <c r="A42082" s="294"/>
      <c r="B42082" s="294"/>
      <c r="C42082" s="294"/>
      <c r="D42082" s="294"/>
      <c r="E42082" s="294"/>
      <c r="F42082" s="294"/>
    </row>
    <row r="42083">
      <c r="A42083" s="294" t="s">
        <v>45950</v>
      </c>
      <c r="B42083" s="294"/>
      <c r="C42083" s="294"/>
      <c r="D42083" s="294"/>
      <c r="E42083" s="294"/>
      <c r="F42083" s="294"/>
    </row>
    <row r="42084">
      <c r="A42084" s="294" t="s">
        <v>45951</v>
      </c>
      <c r="B42084" s="294"/>
      <c r="C42084" s="294"/>
      <c r="D42084" s="294"/>
      <c r="E42084" s="294"/>
      <c r="F42084" s="294"/>
    </row>
    <row r="42085">
      <c r="A42085" s="294" t="s">
        <v>45952</v>
      </c>
      <c r="B42085" s="294"/>
      <c r="C42085" s="294"/>
      <c r="D42085" s="294"/>
      <c r="E42085" s="294"/>
      <c r="F42085" s="294"/>
    </row>
    <row r="42086">
      <c r="A42086" s="294" t="s">
        <v>45953</v>
      </c>
      <c r="B42086" s="294"/>
      <c r="C42086" s="294"/>
      <c r="D42086" s="294"/>
      <c r="E42086" s="294"/>
      <c r="F42086" s="294"/>
    </row>
    <row r="42087">
      <c r="A42087" s="294" t="s">
        <v>25562</v>
      </c>
      <c r="B42087" s="294"/>
      <c r="C42087" s="294"/>
      <c r="D42087" s="294"/>
      <c r="E42087" s="294"/>
      <c r="F42087" s="294"/>
    </row>
    <row r="42088">
      <c r="A42088" s="294" t="s">
        <v>45954</v>
      </c>
      <c r="B42088" s="294"/>
      <c r="C42088" s="294"/>
      <c r="D42088" s="294"/>
      <c r="E42088" s="294"/>
      <c r="F42088" s="294"/>
    </row>
    <row r="42089">
      <c r="A42089" s="294" t="s">
        <v>25564</v>
      </c>
      <c r="B42089" s="294"/>
      <c r="C42089" s="294"/>
      <c r="D42089" s="294"/>
      <c r="E42089" s="294"/>
      <c r="F42089" s="294"/>
    </row>
    <row r="42090">
      <c r="A42090" s="294" t="s">
        <v>45955</v>
      </c>
      <c r="B42090" s="294"/>
      <c r="C42090" s="294"/>
      <c r="D42090" s="294"/>
      <c r="E42090" s="294"/>
      <c r="F42090" s="294"/>
    </row>
    <row r="42091">
      <c r="A42091" s="294" t="s">
        <v>25566</v>
      </c>
      <c r="B42091" s="294"/>
      <c r="C42091" s="294"/>
      <c r="D42091" s="294"/>
      <c r="E42091" s="294"/>
      <c r="F42091" s="294"/>
    </row>
    <row r="42092">
      <c r="A42092" s="294" t="s">
        <v>45956</v>
      </c>
      <c r="B42092" s="294"/>
      <c r="C42092" s="294"/>
      <c r="D42092" s="294"/>
      <c r="E42092" s="294"/>
      <c r="F42092" s="294"/>
    </row>
    <row r="42093">
      <c r="A42093" s="294" t="s">
        <v>45957</v>
      </c>
      <c r="B42093" s="294"/>
      <c r="C42093" s="294"/>
      <c r="D42093" s="294"/>
      <c r="E42093" s="294"/>
      <c r="F42093" s="294"/>
    </row>
    <row r="42094">
      <c r="A42094" s="294" t="s">
        <v>25569</v>
      </c>
      <c r="B42094" s="294"/>
      <c r="C42094" s="294"/>
      <c r="D42094" s="294"/>
      <c r="E42094" s="294"/>
      <c r="F42094" s="294"/>
    </row>
    <row r="42095">
      <c r="A42095" s="294" t="s">
        <v>45958</v>
      </c>
      <c r="B42095" s="294"/>
      <c r="C42095" s="294"/>
      <c r="D42095" s="294"/>
      <c r="E42095" s="294"/>
      <c r="F42095" s="294"/>
    </row>
    <row r="42096">
      <c r="A42096" s="294" t="s">
        <v>25571</v>
      </c>
      <c r="B42096" s="294"/>
      <c r="C42096" s="294"/>
      <c r="D42096" s="294"/>
      <c r="E42096" s="294"/>
      <c r="F42096" s="294"/>
    </row>
    <row r="42097">
      <c r="A42097" s="294" t="s">
        <v>45959</v>
      </c>
      <c r="B42097" s="294"/>
      <c r="C42097" s="294"/>
      <c r="D42097" s="294"/>
      <c r="E42097" s="294"/>
      <c r="F42097" s="294"/>
    </row>
    <row r="42098">
      <c r="A42098" s="294" t="s">
        <v>23052</v>
      </c>
      <c r="B42098" s="294"/>
      <c r="C42098" s="294"/>
      <c r="D42098" s="294"/>
      <c r="E42098" s="294"/>
      <c r="F42098" s="294"/>
    </row>
    <row r="42099">
      <c r="A42099" s="294" t="s">
        <v>45960</v>
      </c>
      <c r="B42099" s="294"/>
      <c r="C42099" s="294"/>
      <c r="D42099" s="294"/>
      <c r="E42099" s="294"/>
      <c r="F42099" s="294"/>
    </row>
    <row r="42100">
      <c r="A42100" s="294" t="s">
        <v>45961</v>
      </c>
      <c r="B42100" s="294"/>
      <c r="C42100" s="294"/>
      <c r="D42100" s="294"/>
      <c r="E42100" s="294"/>
      <c r="F42100" s="294"/>
    </row>
    <row r="42101">
      <c r="A42101" s="294" t="s">
        <v>45962</v>
      </c>
      <c r="B42101" s="294"/>
      <c r="C42101" s="294"/>
      <c r="D42101" s="294"/>
      <c r="E42101" s="294"/>
      <c r="F42101" s="294"/>
    </row>
    <row r="42102">
      <c r="A42102" s="294"/>
      <c r="B42102" s="294"/>
      <c r="C42102" s="294"/>
      <c r="D42102" s="294"/>
      <c r="E42102" s="294"/>
      <c r="F42102" s="294"/>
    </row>
    <row r="42103">
      <c r="A42103" s="294"/>
      <c r="B42103" s="294"/>
      <c r="C42103" s="294"/>
      <c r="D42103" s="294"/>
      <c r="E42103" s="294"/>
      <c r="F42103" s="294"/>
    </row>
    <row r="42104">
      <c r="A42104" s="294" t="s">
        <v>41927</v>
      </c>
      <c r="B42104" s="294"/>
      <c r="C42104" s="294"/>
      <c r="D42104" s="294"/>
      <c r="E42104" s="294"/>
      <c r="F42104" s="294"/>
    </row>
    <row r="42105">
      <c r="A42105" s="294" t="s">
        <v>45963</v>
      </c>
      <c r="B42105" s="294"/>
      <c r="C42105" s="294"/>
      <c r="D42105" s="294"/>
      <c r="E42105" s="294"/>
      <c r="F42105" s="294"/>
    </row>
    <row r="42106">
      <c r="A42106" s="294" t="s">
        <v>21618</v>
      </c>
      <c r="B42106" s="294"/>
      <c r="C42106" s="294"/>
      <c r="D42106" s="294"/>
      <c r="E42106" s="294"/>
      <c r="F42106" s="294"/>
    </row>
    <row r="42107">
      <c r="A42107" s="294" t="s">
        <v>45964</v>
      </c>
      <c r="B42107" s="294"/>
      <c r="C42107" s="294"/>
      <c r="D42107" s="294"/>
      <c r="E42107" s="294"/>
      <c r="F42107" s="294"/>
    </row>
    <row r="42108">
      <c r="A42108" s="294"/>
      <c r="B42108" s="294"/>
      <c r="C42108" s="294"/>
      <c r="D42108" s="294"/>
      <c r="E42108" s="294"/>
      <c r="F42108" s="294"/>
    </row>
    <row r="42109">
      <c r="A42109" s="294" t="s">
        <v>22602</v>
      </c>
      <c r="B42109" s="294"/>
      <c r="C42109" s="294"/>
      <c r="D42109" s="294"/>
      <c r="E42109" s="294"/>
      <c r="F42109" s="294"/>
    </row>
    <row r="42110">
      <c r="A42110" s="294" t="s">
        <v>20462</v>
      </c>
      <c r="B42110" s="294"/>
      <c r="C42110" s="294"/>
      <c r="D42110" s="294"/>
      <c r="E42110" s="294"/>
      <c r="F42110" s="294"/>
    </row>
    <row r="42111">
      <c r="A42111" s="294"/>
      <c r="B42111" s="294"/>
      <c r="C42111" s="294"/>
      <c r="D42111" s="294"/>
      <c r="E42111" s="294"/>
      <c r="F42111" s="294"/>
    </row>
    <row r="42112">
      <c r="A42112" s="294" t="s">
        <v>42444</v>
      </c>
      <c r="B42112" s="294"/>
      <c r="C42112" s="294"/>
      <c r="D42112" s="294"/>
      <c r="E42112" s="294"/>
      <c r="F42112" s="294"/>
    </row>
    <row r="42113">
      <c r="A42113" s="294" t="s">
        <v>42445</v>
      </c>
      <c r="B42113" s="294"/>
      <c r="C42113" s="294"/>
      <c r="D42113" s="294"/>
      <c r="E42113" s="294"/>
      <c r="F42113" s="294"/>
    </row>
    <row r="42114">
      <c r="A42114" s="294" t="s">
        <v>42446</v>
      </c>
      <c r="B42114" s="294"/>
      <c r="C42114" s="294"/>
      <c r="D42114" s="294"/>
      <c r="E42114" s="294"/>
      <c r="F42114" s="294"/>
    </row>
    <row r="42115">
      <c r="A42115" s="294" t="s">
        <v>39810</v>
      </c>
      <c r="B42115" s="294"/>
      <c r="C42115" s="294"/>
      <c r="D42115" s="294"/>
      <c r="E42115" s="294"/>
      <c r="F42115" s="294"/>
    </row>
    <row r="42116">
      <c r="A42116" s="294" t="s">
        <v>42447</v>
      </c>
      <c r="B42116" s="294"/>
      <c r="C42116" s="294"/>
      <c r="D42116" s="294"/>
      <c r="E42116" s="294"/>
      <c r="F42116" s="294"/>
    </row>
    <row r="42117">
      <c r="A42117" s="294" t="s">
        <v>42448</v>
      </c>
      <c r="B42117" s="294"/>
      <c r="C42117" s="294"/>
      <c r="D42117" s="294"/>
      <c r="E42117" s="294"/>
      <c r="F42117" s="294"/>
    </row>
    <row r="42118">
      <c r="A42118" s="294" t="s">
        <v>42449</v>
      </c>
      <c r="B42118" s="294"/>
      <c r="C42118" s="294"/>
      <c r="D42118" s="294"/>
      <c r="E42118" s="294"/>
      <c r="F42118" s="294"/>
    </row>
    <row r="42119">
      <c r="A42119" s="294" t="s">
        <v>42450</v>
      </c>
      <c r="B42119" s="294"/>
      <c r="C42119" s="294"/>
      <c r="D42119" s="294"/>
      <c r="E42119" s="294"/>
      <c r="F42119" s="294"/>
    </row>
    <row r="42120">
      <c r="A42120" s="294" t="s">
        <v>42451</v>
      </c>
      <c r="B42120" s="294"/>
      <c r="C42120" s="294"/>
      <c r="D42120" s="294"/>
      <c r="E42120" s="294"/>
      <c r="F42120" s="294"/>
    </row>
    <row r="42121">
      <c r="A42121" s="294" t="s">
        <v>42452</v>
      </c>
      <c r="B42121" s="294"/>
      <c r="C42121" s="294"/>
      <c r="D42121" s="294"/>
      <c r="E42121" s="294"/>
      <c r="F42121" s="294"/>
    </row>
    <row r="42122">
      <c r="A42122" s="294" t="s">
        <v>42453</v>
      </c>
      <c r="B42122" s="294"/>
      <c r="C42122" s="294"/>
      <c r="D42122" s="294"/>
      <c r="E42122" s="294"/>
      <c r="F42122" s="294"/>
    </row>
    <row r="42123">
      <c r="A42123" s="294"/>
      <c r="B42123" s="294"/>
      <c r="C42123" s="294"/>
      <c r="D42123" s="294"/>
      <c r="E42123" s="294"/>
      <c r="F42123" s="294"/>
    </row>
    <row r="42124">
      <c r="A42124" s="294" t="s">
        <v>23148</v>
      </c>
      <c r="B42124" s="294"/>
      <c r="C42124" s="294"/>
      <c r="D42124" s="294"/>
      <c r="E42124" s="294"/>
      <c r="F42124" s="294"/>
    </row>
    <row r="42125">
      <c r="A42125" s="294" t="s">
        <v>25264</v>
      </c>
      <c r="B42125" s="294"/>
      <c r="C42125" s="294"/>
      <c r="D42125" s="294"/>
      <c r="E42125" s="294"/>
      <c r="F42125" s="294"/>
    </row>
    <row r="42126">
      <c r="A42126" s="294"/>
      <c r="B42126" s="294"/>
      <c r="C42126" s="294"/>
      <c r="D42126" s="294"/>
      <c r="E42126" s="294"/>
      <c r="F42126" s="294"/>
    </row>
    <row r="42127">
      <c r="A42127" s="294" t="s">
        <v>42454</v>
      </c>
      <c r="B42127" s="294"/>
      <c r="C42127" s="294"/>
      <c r="D42127" s="294"/>
      <c r="E42127" s="294"/>
      <c r="F42127" s="294"/>
    </row>
    <row r="42128">
      <c r="A42128" s="294" t="s">
        <v>42455</v>
      </c>
      <c r="B42128" s="294"/>
      <c r="C42128" s="294"/>
      <c r="D42128" s="294"/>
      <c r="E42128" s="294"/>
      <c r="F42128" s="294"/>
    </row>
    <row r="42129">
      <c r="A42129" s="294" t="s">
        <v>37682</v>
      </c>
      <c r="B42129" s="294"/>
      <c r="C42129" s="294"/>
      <c r="D42129" s="294"/>
      <c r="E42129" s="294"/>
      <c r="F42129" s="294"/>
    </row>
    <row r="42130">
      <c r="A42130" s="294" t="s">
        <v>42456</v>
      </c>
      <c r="B42130" s="294"/>
      <c r="C42130" s="294"/>
      <c r="D42130" s="294"/>
      <c r="E42130" s="294"/>
      <c r="F42130" s="294"/>
    </row>
    <row r="42131">
      <c r="A42131" s="294" t="s">
        <v>42457</v>
      </c>
      <c r="B42131" s="294"/>
      <c r="C42131" s="294"/>
      <c r="D42131" s="294"/>
      <c r="E42131" s="294"/>
      <c r="F42131" s="294"/>
    </row>
    <row r="42132">
      <c r="A42132" s="294"/>
      <c r="B42132" s="294"/>
      <c r="C42132" s="294"/>
      <c r="D42132" s="294"/>
      <c r="E42132" s="294"/>
      <c r="F42132" s="294"/>
    </row>
    <row r="42133">
      <c r="A42133" s="294"/>
      <c r="B42133" s="294"/>
      <c r="C42133" s="294"/>
      <c r="D42133" s="294"/>
      <c r="E42133" s="294"/>
      <c r="F42133" s="294"/>
    </row>
    <row r="42134">
      <c r="A42134" s="294" t="s">
        <v>25691</v>
      </c>
      <c r="B42134" s="294"/>
      <c r="C42134" s="294"/>
      <c r="D42134" s="294"/>
      <c r="E42134" s="294"/>
      <c r="F42134" s="294"/>
    </row>
    <row r="42135">
      <c r="A42135" s="294" t="s">
        <v>26884</v>
      </c>
      <c r="B42135" s="294"/>
      <c r="C42135" s="294"/>
      <c r="D42135" s="294"/>
      <c r="E42135" s="294"/>
      <c r="F42135" s="294"/>
    </row>
    <row r="42136">
      <c r="A42136" s="294"/>
      <c r="B42136" s="294"/>
      <c r="C42136" s="294"/>
      <c r="D42136" s="294"/>
      <c r="E42136" s="294"/>
      <c r="F42136" s="294"/>
    </row>
    <row r="42137">
      <c r="A42137" s="294" t="s">
        <v>29779</v>
      </c>
      <c r="B42137" s="294"/>
      <c r="C42137" s="294"/>
      <c r="D42137" s="294"/>
      <c r="E42137" s="294"/>
      <c r="F42137" s="294"/>
    </row>
    <row r="42138">
      <c r="A42138" s="294" t="s">
        <v>42458</v>
      </c>
      <c r="B42138" s="294"/>
      <c r="C42138" s="294"/>
      <c r="D42138" s="294"/>
      <c r="E42138" s="294"/>
      <c r="F42138" s="294"/>
    </row>
    <row r="42139">
      <c r="A42139" s="294" t="s">
        <v>42459</v>
      </c>
      <c r="B42139" s="294"/>
      <c r="C42139" s="294"/>
      <c r="D42139" s="294"/>
      <c r="E42139" s="294"/>
      <c r="F42139" s="294"/>
    </row>
    <row r="42140">
      <c r="A42140" s="294" t="s">
        <v>42460</v>
      </c>
      <c r="B42140" s="294"/>
      <c r="C42140" s="294"/>
      <c r="D42140" s="294"/>
      <c r="E42140" s="294"/>
      <c r="F42140" s="294"/>
    </row>
    <row r="42141">
      <c r="A42141" s="294" t="s">
        <v>42461</v>
      </c>
      <c r="B42141" s="294"/>
      <c r="C42141" s="294"/>
      <c r="D42141" s="294"/>
      <c r="E42141" s="294"/>
      <c r="F42141" s="294"/>
    </row>
    <row r="42142">
      <c r="A42142" s="294" t="s">
        <v>42462</v>
      </c>
      <c r="B42142" s="294"/>
      <c r="C42142" s="294"/>
      <c r="D42142" s="294"/>
      <c r="E42142" s="294"/>
      <c r="F42142" s="294"/>
    </row>
    <row r="42143">
      <c r="A42143" s="294" t="s">
        <v>42463</v>
      </c>
      <c r="B42143" s="294"/>
      <c r="C42143" s="294"/>
      <c r="D42143" s="294"/>
      <c r="E42143" s="294"/>
      <c r="F42143" s="294"/>
    </row>
    <row r="42144">
      <c r="A42144" s="294" t="s">
        <v>42464</v>
      </c>
      <c r="B42144" s="294"/>
      <c r="C42144" s="294"/>
      <c r="D42144" s="294"/>
      <c r="E42144" s="294"/>
      <c r="F42144" s="294"/>
    </row>
    <row r="42145">
      <c r="A42145" s="294" t="s">
        <v>42465</v>
      </c>
      <c r="B42145" s="294"/>
      <c r="C42145" s="294"/>
      <c r="D42145" s="294"/>
      <c r="E42145" s="294"/>
      <c r="F42145" s="294"/>
    </row>
    <row r="42146">
      <c r="A42146" s="294" t="s">
        <v>42466</v>
      </c>
      <c r="B42146" s="294"/>
      <c r="C42146" s="294"/>
      <c r="D42146" s="294"/>
      <c r="E42146" s="294"/>
      <c r="F42146" s="294"/>
    </row>
    <row r="42147">
      <c r="A42147" s="294"/>
      <c r="B42147" s="294"/>
      <c r="C42147" s="294"/>
      <c r="D42147" s="294"/>
      <c r="E42147" s="294"/>
      <c r="F42147" s="294"/>
    </row>
    <row r="42148">
      <c r="A42148" s="294"/>
      <c r="B42148" s="294"/>
      <c r="C42148" s="294"/>
      <c r="D42148" s="294"/>
      <c r="E42148" s="294"/>
      <c r="F42148" s="294"/>
    </row>
    <row r="42149">
      <c r="A42149" s="294" t="s">
        <v>42467</v>
      </c>
      <c r="B42149" s="294"/>
      <c r="C42149" s="294"/>
      <c r="D42149" s="294"/>
      <c r="E42149" s="294"/>
      <c r="F42149" s="294"/>
    </row>
    <row r="42150">
      <c r="A42150" s="294"/>
      <c r="B42150" s="294"/>
      <c r="C42150" s="294"/>
      <c r="D42150" s="294"/>
      <c r="E42150" s="294"/>
      <c r="F42150" s="294"/>
    </row>
    <row r="42151">
      <c r="A42151" s="294" t="s">
        <v>31988</v>
      </c>
      <c r="B42151" s="294"/>
      <c r="C42151" s="294"/>
      <c r="D42151" s="294"/>
      <c r="E42151" s="294"/>
      <c r="F42151" s="294"/>
    </row>
    <row r="42152">
      <c r="A42152" s="294" t="s">
        <v>42359</v>
      </c>
      <c r="B42152" s="294"/>
      <c r="C42152" s="294"/>
      <c r="D42152" s="294"/>
      <c r="E42152" s="294"/>
      <c r="F42152" s="294"/>
    </row>
    <row r="42153">
      <c r="A42153" s="294" t="s">
        <v>30336</v>
      </c>
      <c r="B42153" s="294"/>
      <c r="C42153" s="294"/>
      <c r="D42153" s="294"/>
      <c r="E42153" s="294"/>
      <c r="F42153" s="294"/>
    </row>
    <row r="42154">
      <c r="A42154" s="294" t="s">
        <v>41599</v>
      </c>
      <c r="B42154" s="294"/>
      <c r="C42154" s="294"/>
      <c r="D42154" s="294"/>
      <c r="E42154" s="294"/>
      <c r="F42154" s="294"/>
    </row>
    <row r="42155">
      <c r="A42155" s="294" t="s">
        <v>31573</v>
      </c>
      <c r="B42155" s="294"/>
      <c r="C42155" s="294"/>
      <c r="D42155" s="294"/>
      <c r="E42155" s="294"/>
      <c r="F42155" s="294"/>
    </row>
    <row r="42156">
      <c r="A42156" s="294" t="s">
        <v>41600</v>
      </c>
      <c r="B42156" s="294"/>
      <c r="C42156" s="294"/>
      <c r="D42156" s="294"/>
      <c r="E42156" s="294"/>
      <c r="F42156" s="294"/>
    </row>
    <row r="42157">
      <c r="A42157" s="294" t="s">
        <v>21511</v>
      </c>
      <c r="B42157" s="294"/>
      <c r="C42157" s="294"/>
      <c r="D42157" s="294"/>
      <c r="E42157" s="294"/>
      <c r="F42157" s="294"/>
    </row>
    <row r="42158">
      <c r="A42158" s="294" t="s">
        <v>38164</v>
      </c>
      <c r="B42158" s="294"/>
      <c r="C42158" s="294"/>
      <c r="D42158" s="294"/>
      <c r="E42158" s="294"/>
      <c r="F42158" s="294"/>
    </row>
    <row r="42159">
      <c r="A42159" s="294" t="s">
        <v>42468</v>
      </c>
      <c r="B42159" s="294"/>
      <c r="C42159" s="294"/>
      <c r="D42159" s="294"/>
      <c r="E42159" s="294"/>
      <c r="F42159" s="294"/>
    </row>
    <row r="42160">
      <c r="A42160" s="294" t="s">
        <v>42469</v>
      </c>
      <c r="B42160" s="294"/>
      <c r="C42160" s="294"/>
      <c r="D42160" s="294"/>
      <c r="E42160" s="294"/>
      <c r="F42160" s="294"/>
    </row>
    <row r="42161">
      <c r="A42161" s="294" t="s">
        <v>42470</v>
      </c>
      <c r="B42161" s="294"/>
      <c r="C42161" s="294"/>
      <c r="D42161" s="294"/>
      <c r="E42161" s="294"/>
      <c r="F42161" s="294"/>
    </row>
    <row r="42162">
      <c r="A42162" s="294"/>
      <c r="B42162" s="294"/>
      <c r="C42162" s="294"/>
      <c r="D42162" s="294"/>
      <c r="E42162" s="294"/>
      <c r="F42162" s="294"/>
    </row>
    <row r="42163">
      <c r="A42163" s="294" t="s">
        <v>41905</v>
      </c>
      <c r="B42163" s="294"/>
      <c r="C42163" s="294"/>
      <c r="D42163" s="294"/>
      <c r="E42163" s="294"/>
      <c r="F42163" s="294"/>
    </row>
    <row r="42164">
      <c r="A42164" s="294"/>
      <c r="B42164" s="294"/>
      <c r="C42164" s="294"/>
      <c r="D42164" s="294"/>
      <c r="E42164" s="294"/>
      <c r="F42164" s="294"/>
    </row>
    <row r="42165">
      <c r="A42165" s="294" t="s">
        <v>37701</v>
      </c>
      <c r="B42165" s="294"/>
      <c r="C42165" s="294"/>
      <c r="D42165" s="294"/>
      <c r="E42165" s="294"/>
      <c r="F42165" s="294"/>
    </row>
    <row r="42166">
      <c r="A42166" s="294" t="s">
        <v>38459</v>
      </c>
      <c r="B42166" s="294"/>
      <c r="C42166" s="294"/>
      <c r="D42166" s="294"/>
      <c r="E42166" s="294"/>
      <c r="F42166" s="294"/>
    </row>
    <row r="42167">
      <c r="A42167" s="294" t="s">
        <v>42471</v>
      </c>
      <c r="B42167" s="294"/>
      <c r="C42167" s="294"/>
      <c r="D42167" s="294"/>
      <c r="E42167" s="294"/>
      <c r="F42167" s="294"/>
    </row>
    <row r="42168">
      <c r="A42168" s="294" t="s">
        <v>42472</v>
      </c>
      <c r="B42168" s="294"/>
      <c r="C42168" s="294"/>
      <c r="D42168" s="294"/>
      <c r="E42168" s="294"/>
      <c r="F42168" s="294"/>
    </row>
    <row r="42169">
      <c r="A42169" s="294" t="s">
        <v>37705</v>
      </c>
      <c r="B42169" s="294"/>
      <c r="C42169" s="294"/>
      <c r="D42169" s="294"/>
      <c r="E42169" s="294"/>
      <c r="F42169" s="294"/>
    </row>
    <row r="42170">
      <c r="A42170" s="294" t="s">
        <v>42473</v>
      </c>
      <c r="B42170" s="294"/>
      <c r="C42170" s="294"/>
      <c r="D42170" s="294"/>
      <c r="E42170" s="294"/>
      <c r="F42170" s="294"/>
    </row>
    <row r="42171">
      <c r="A42171" s="294" t="s">
        <v>39831</v>
      </c>
      <c r="B42171" s="294"/>
      <c r="C42171" s="294"/>
      <c r="D42171" s="294"/>
      <c r="E42171" s="294"/>
      <c r="F42171" s="294"/>
    </row>
    <row r="42172">
      <c r="A42172" s="294" t="s">
        <v>41913</v>
      </c>
      <c r="B42172" s="294"/>
      <c r="C42172" s="294"/>
      <c r="D42172" s="294"/>
      <c r="E42172" s="294"/>
      <c r="F42172" s="294"/>
    </row>
    <row r="42173">
      <c r="A42173" s="294" t="s">
        <v>37708</v>
      </c>
      <c r="B42173" s="294"/>
      <c r="C42173" s="294"/>
      <c r="D42173" s="294"/>
      <c r="E42173" s="294"/>
      <c r="F42173" s="294"/>
    </row>
    <row r="42174">
      <c r="A42174" s="294" t="s">
        <v>40672</v>
      </c>
      <c r="B42174" s="294"/>
      <c r="C42174" s="294"/>
      <c r="D42174" s="294"/>
      <c r="E42174" s="294"/>
      <c r="F42174" s="294"/>
    </row>
    <row r="42175">
      <c r="A42175" s="294" t="s">
        <v>28757</v>
      </c>
      <c r="B42175" s="294"/>
      <c r="C42175" s="294"/>
      <c r="D42175" s="294"/>
      <c r="E42175" s="294"/>
      <c r="F42175" s="294"/>
    </row>
    <row r="42176">
      <c r="A42176" s="294" t="s">
        <v>42474</v>
      </c>
      <c r="B42176" s="294"/>
      <c r="C42176" s="294"/>
      <c r="D42176" s="294"/>
      <c r="E42176" s="294"/>
      <c r="F42176" s="294"/>
    </row>
    <row r="42177">
      <c r="A42177" s="294" t="s">
        <v>34082</v>
      </c>
      <c r="B42177" s="294"/>
      <c r="C42177" s="294"/>
      <c r="D42177" s="294"/>
      <c r="E42177" s="294"/>
      <c r="F42177" s="294"/>
    </row>
    <row r="42178">
      <c r="A42178" s="294" t="s">
        <v>37710</v>
      </c>
      <c r="B42178" s="294"/>
      <c r="C42178" s="294"/>
      <c r="D42178" s="294"/>
      <c r="E42178" s="294"/>
      <c r="F42178" s="294"/>
    </row>
    <row r="42179">
      <c r="A42179" s="294" t="s">
        <v>38452</v>
      </c>
      <c r="B42179" s="294"/>
      <c r="C42179" s="294"/>
      <c r="D42179" s="294"/>
      <c r="E42179" s="294"/>
      <c r="F42179" s="294"/>
    </row>
    <row r="42180">
      <c r="A42180" s="294" t="s">
        <v>41122</v>
      </c>
      <c r="B42180" s="294"/>
      <c r="C42180" s="294"/>
      <c r="D42180" s="294"/>
      <c r="E42180" s="294"/>
      <c r="F42180" s="294"/>
    </row>
    <row r="42181">
      <c r="A42181" s="294" t="s">
        <v>42475</v>
      </c>
      <c r="B42181" s="294"/>
      <c r="C42181" s="294"/>
      <c r="D42181" s="294"/>
      <c r="E42181" s="294"/>
      <c r="F42181" s="294"/>
    </row>
    <row r="42182">
      <c r="A42182" s="294" t="s">
        <v>37714</v>
      </c>
      <c r="B42182" s="294"/>
      <c r="C42182" s="294"/>
      <c r="D42182" s="294"/>
      <c r="E42182" s="294"/>
      <c r="F42182" s="294"/>
    </row>
    <row r="42183">
      <c r="A42183" s="294" t="s">
        <v>39584</v>
      </c>
      <c r="B42183" s="294"/>
      <c r="C42183" s="294"/>
      <c r="D42183" s="294"/>
      <c r="E42183" s="294"/>
      <c r="F42183" s="294"/>
    </row>
    <row r="42184">
      <c r="A42184" s="294" t="s">
        <v>42476</v>
      </c>
      <c r="B42184" s="294"/>
      <c r="C42184" s="294"/>
      <c r="D42184" s="294"/>
      <c r="E42184" s="294"/>
      <c r="F42184" s="294"/>
    </row>
    <row r="42185">
      <c r="A42185" s="294" t="s">
        <v>41314</v>
      </c>
      <c r="B42185" s="294"/>
      <c r="C42185" s="294"/>
      <c r="D42185" s="294"/>
      <c r="E42185" s="294"/>
      <c r="F42185" s="294"/>
    </row>
    <row r="42186">
      <c r="A42186" s="294" t="s">
        <v>42370</v>
      </c>
      <c r="B42186" s="294"/>
      <c r="C42186" s="294"/>
      <c r="D42186" s="294"/>
      <c r="E42186" s="294"/>
      <c r="F42186" s="294"/>
    </row>
    <row r="42187">
      <c r="A42187" s="294" t="s">
        <v>42477</v>
      </c>
      <c r="B42187" s="294"/>
      <c r="C42187" s="294"/>
      <c r="D42187" s="294"/>
      <c r="E42187" s="294"/>
      <c r="F42187" s="294"/>
    </row>
    <row r="42188">
      <c r="A42188" s="294" t="s">
        <v>42478</v>
      </c>
      <c r="B42188" s="294"/>
      <c r="C42188" s="294"/>
      <c r="D42188" s="294"/>
      <c r="E42188" s="294"/>
      <c r="F42188" s="294"/>
    </row>
    <row r="42189">
      <c r="A42189" s="294" t="s">
        <v>42479</v>
      </c>
      <c r="B42189" s="294"/>
      <c r="C42189" s="294"/>
      <c r="D42189" s="294"/>
      <c r="E42189" s="294"/>
      <c r="F42189" s="294"/>
    </row>
    <row r="42190">
      <c r="A42190" s="294" t="s">
        <v>42480</v>
      </c>
      <c r="B42190" s="294"/>
      <c r="C42190" s="294"/>
      <c r="D42190" s="294"/>
      <c r="E42190" s="294"/>
      <c r="F42190" s="294"/>
    </row>
    <row r="42191">
      <c r="A42191" s="294" t="s">
        <v>42481</v>
      </c>
      <c r="B42191" s="294"/>
      <c r="C42191" s="294"/>
      <c r="D42191" s="294"/>
      <c r="E42191" s="294"/>
      <c r="F42191" s="294"/>
    </row>
    <row r="42192">
      <c r="A42192" s="294" t="s">
        <v>42482</v>
      </c>
      <c r="B42192" s="294"/>
      <c r="C42192" s="294"/>
      <c r="D42192" s="294"/>
      <c r="E42192" s="294"/>
      <c r="F42192" s="294"/>
    </row>
    <row r="42193">
      <c r="A42193" s="294" t="s">
        <v>42483</v>
      </c>
      <c r="B42193" s="294"/>
      <c r="C42193" s="294"/>
      <c r="D42193" s="294"/>
      <c r="E42193" s="294"/>
      <c r="F42193" s="294"/>
    </row>
    <row r="42194">
      <c r="A42194" s="294" t="s">
        <v>42484</v>
      </c>
      <c r="B42194" s="294"/>
      <c r="C42194" s="294"/>
      <c r="D42194" s="294"/>
      <c r="E42194" s="294"/>
      <c r="F42194" s="294"/>
    </row>
    <row r="42195">
      <c r="A42195" s="294" t="s">
        <v>39371</v>
      </c>
      <c r="B42195" s="294"/>
      <c r="C42195" s="294"/>
      <c r="D42195" s="294"/>
      <c r="E42195" s="294"/>
      <c r="F42195" s="294"/>
    </row>
    <row r="42196">
      <c r="A42196" s="294" t="s">
        <v>42485</v>
      </c>
      <c r="B42196" s="294"/>
      <c r="C42196" s="294"/>
      <c r="D42196" s="294"/>
      <c r="E42196" s="294"/>
      <c r="F42196" s="294"/>
    </row>
    <row r="42197">
      <c r="A42197" s="294" t="s">
        <v>42486</v>
      </c>
      <c r="B42197" s="294"/>
      <c r="C42197" s="294"/>
      <c r="D42197" s="294"/>
      <c r="E42197" s="294"/>
      <c r="F42197" s="294"/>
    </row>
    <row r="42198">
      <c r="A42198" s="294"/>
      <c r="B42198" s="294"/>
      <c r="C42198" s="294"/>
      <c r="D42198" s="294"/>
      <c r="E42198" s="294"/>
      <c r="F42198" s="294"/>
    </row>
    <row r="42199">
      <c r="A42199" s="294" t="s">
        <v>40678</v>
      </c>
      <c r="B42199" s="294"/>
      <c r="C42199" s="294"/>
      <c r="D42199" s="294"/>
      <c r="E42199" s="294"/>
      <c r="F42199" s="294"/>
    </row>
    <row r="42200">
      <c r="A42200" s="294"/>
      <c r="B42200" s="294"/>
      <c r="C42200" s="294"/>
      <c r="D42200" s="294"/>
      <c r="E42200" s="294"/>
      <c r="F42200" s="294"/>
    </row>
    <row r="42201">
      <c r="A42201" s="294" t="s">
        <v>42487</v>
      </c>
      <c r="B42201" s="294"/>
      <c r="C42201" s="294"/>
      <c r="D42201" s="294"/>
      <c r="E42201" s="294"/>
      <c r="F42201" s="294"/>
    </row>
    <row r="42202">
      <c r="A42202" s="294" t="s">
        <v>41014</v>
      </c>
      <c r="B42202" s="294"/>
      <c r="C42202" s="294"/>
      <c r="D42202" s="294"/>
      <c r="E42202" s="294"/>
      <c r="F42202" s="294"/>
    </row>
    <row r="42203">
      <c r="A42203" s="294" t="s">
        <v>41016</v>
      </c>
      <c r="B42203" s="294"/>
      <c r="C42203" s="294"/>
      <c r="D42203" s="294"/>
      <c r="E42203" s="294"/>
      <c r="F42203" s="294"/>
    </row>
    <row r="42204">
      <c r="A42204" s="294" t="s">
        <v>39720</v>
      </c>
      <c r="B42204" s="294"/>
      <c r="C42204" s="294"/>
      <c r="D42204" s="294"/>
      <c r="E42204" s="294"/>
      <c r="F42204" s="294"/>
    </row>
    <row r="42205">
      <c r="A42205" s="294" t="s">
        <v>39721</v>
      </c>
      <c r="B42205" s="294"/>
      <c r="C42205" s="294"/>
      <c r="D42205" s="294"/>
      <c r="E42205" s="294"/>
      <c r="F42205" s="294"/>
    </row>
    <row r="42206">
      <c r="A42206" s="294" t="s">
        <v>39850</v>
      </c>
      <c r="B42206" s="294"/>
      <c r="C42206" s="294"/>
      <c r="D42206" s="294"/>
      <c r="E42206" s="294"/>
      <c r="F42206" s="294"/>
    </row>
    <row r="42207">
      <c r="A42207" s="294" t="s">
        <v>39849</v>
      </c>
      <c r="B42207" s="294"/>
      <c r="C42207" s="294"/>
      <c r="D42207" s="294"/>
      <c r="E42207" s="294"/>
      <c r="F42207" s="294"/>
    </row>
    <row r="42208">
      <c r="A42208" s="294" t="s">
        <v>37730</v>
      </c>
      <c r="B42208" s="294"/>
      <c r="C42208" s="294"/>
      <c r="D42208" s="294"/>
      <c r="E42208" s="294"/>
      <c r="F42208" s="294"/>
    </row>
    <row r="42209">
      <c r="A42209" s="294" t="s">
        <v>42488</v>
      </c>
      <c r="B42209" s="294"/>
      <c r="C42209" s="294"/>
      <c r="D42209" s="294"/>
      <c r="E42209" s="294"/>
      <c r="F42209" s="294"/>
    </row>
    <row r="42210">
      <c r="A42210" s="294" t="s">
        <v>42478</v>
      </c>
      <c r="B42210" s="294"/>
      <c r="C42210" s="294"/>
      <c r="D42210" s="294"/>
      <c r="E42210" s="294"/>
      <c r="F42210" s="294"/>
    </row>
    <row r="42211">
      <c r="A42211" s="294" t="s">
        <v>41333</v>
      </c>
      <c r="B42211" s="294"/>
      <c r="C42211" s="294"/>
      <c r="D42211" s="294"/>
      <c r="E42211" s="294"/>
      <c r="F42211" s="294"/>
    </row>
    <row r="42212">
      <c r="A42212" s="294" t="s">
        <v>41334</v>
      </c>
      <c r="B42212" s="294"/>
      <c r="C42212" s="294"/>
      <c r="D42212" s="294"/>
      <c r="E42212" s="294"/>
      <c r="F42212" s="294"/>
    </row>
    <row r="42213">
      <c r="A42213" s="294" t="s">
        <v>42489</v>
      </c>
      <c r="B42213" s="294"/>
      <c r="C42213" s="294"/>
      <c r="D42213" s="294"/>
      <c r="E42213" s="294"/>
      <c r="F42213" s="294"/>
    </row>
    <row r="42214">
      <c r="A42214" s="294" t="s">
        <v>42490</v>
      </c>
      <c r="B42214" s="294"/>
      <c r="C42214" s="294"/>
      <c r="D42214" s="294"/>
      <c r="E42214" s="294"/>
      <c r="F42214" s="294"/>
    </row>
    <row r="42215">
      <c r="A42215" s="294" t="s">
        <v>26657</v>
      </c>
      <c r="B42215" s="294"/>
      <c r="C42215" s="294"/>
      <c r="D42215" s="294"/>
      <c r="E42215" s="294"/>
      <c r="F42215" s="294"/>
    </row>
    <row r="42216">
      <c r="A42216" s="294" t="s">
        <v>26658</v>
      </c>
      <c r="B42216" s="294"/>
      <c r="C42216" s="294"/>
      <c r="D42216" s="294"/>
      <c r="E42216" s="294"/>
      <c r="F42216" s="294"/>
    </row>
    <row r="42217">
      <c r="A42217" s="294" t="s">
        <v>42491</v>
      </c>
      <c r="B42217" s="294"/>
      <c r="C42217" s="294"/>
      <c r="D42217" s="294"/>
      <c r="E42217" s="294"/>
      <c r="F42217" s="294"/>
    </row>
    <row r="42218">
      <c r="A42218" s="294" t="s">
        <v>42483</v>
      </c>
      <c r="B42218" s="294"/>
      <c r="C42218" s="294"/>
      <c r="D42218" s="294"/>
      <c r="E42218" s="294"/>
      <c r="F42218" s="294"/>
    </row>
    <row r="42219">
      <c r="A42219" s="294" t="s">
        <v>42492</v>
      </c>
      <c r="B42219" s="294"/>
      <c r="C42219" s="294"/>
      <c r="D42219" s="294"/>
      <c r="E42219" s="294"/>
      <c r="F42219" s="294"/>
    </row>
    <row r="42220">
      <c r="A42220" s="294" t="s">
        <v>41333</v>
      </c>
      <c r="B42220" s="294"/>
      <c r="C42220" s="294"/>
      <c r="D42220" s="294"/>
      <c r="E42220" s="294"/>
      <c r="F42220" s="294"/>
    </row>
    <row r="42221">
      <c r="A42221" s="294" t="s">
        <v>41334</v>
      </c>
      <c r="B42221" s="294"/>
      <c r="C42221" s="294"/>
      <c r="D42221" s="294"/>
      <c r="E42221" s="294"/>
      <c r="F42221" s="294"/>
    </row>
    <row r="42222">
      <c r="A42222" s="294" t="s">
        <v>26657</v>
      </c>
      <c r="B42222" s="294"/>
      <c r="C42222" s="294"/>
      <c r="D42222" s="294"/>
      <c r="E42222" s="294"/>
      <c r="F42222" s="294"/>
    </row>
    <row r="42223">
      <c r="A42223" s="294" t="s">
        <v>26658</v>
      </c>
      <c r="B42223" s="294"/>
      <c r="C42223" s="294"/>
      <c r="D42223" s="294"/>
      <c r="E42223" s="294"/>
      <c r="F42223" s="294"/>
    </row>
    <row r="42224">
      <c r="A42224" s="294" t="s">
        <v>42493</v>
      </c>
      <c r="B42224" s="294"/>
      <c r="C42224" s="294"/>
      <c r="D42224" s="294"/>
      <c r="E42224" s="294"/>
      <c r="F42224" s="294"/>
    </row>
    <row r="42225">
      <c r="A42225" s="294" t="s">
        <v>42494</v>
      </c>
      <c r="B42225" s="294"/>
      <c r="C42225" s="294"/>
      <c r="D42225" s="294"/>
      <c r="E42225" s="294"/>
      <c r="F42225" s="294"/>
    </row>
    <row r="42226">
      <c r="A42226" s="294" t="s">
        <v>42495</v>
      </c>
      <c r="B42226" s="294"/>
      <c r="C42226" s="294"/>
      <c r="D42226" s="294"/>
      <c r="E42226" s="294"/>
      <c r="F42226" s="294"/>
    </row>
    <row r="42227">
      <c r="A42227" s="294" t="s">
        <v>42496</v>
      </c>
      <c r="B42227" s="294"/>
      <c r="C42227" s="294"/>
      <c r="D42227" s="294"/>
      <c r="E42227" s="294"/>
      <c r="F42227" s="294"/>
    </row>
    <row r="42228">
      <c r="A42228" s="294" t="s">
        <v>42497</v>
      </c>
      <c r="B42228" s="294"/>
      <c r="C42228" s="294"/>
      <c r="D42228" s="294"/>
      <c r="E42228" s="294"/>
      <c r="F42228" s="294"/>
    </row>
    <row r="42229">
      <c r="A42229" s="294" t="s">
        <v>42498</v>
      </c>
      <c r="B42229" s="294"/>
      <c r="C42229" s="294"/>
      <c r="D42229" s="294"/>
      <c r="E42229" s="294"/>
      <c r="F42229" s="294"/>
    </row>
    <row r="42230">
      <c r="A42230" s="294" t="s">
        <v>41350</v>
      </c>
      <c r="B42230" s="294"/>
      <c r="C42230" s="294"/>
      <c r="D42230" s="294"/>
      <c r="E42230" s="294"/>
      <c r="F42230" s="294"/>
    </row>
    <row r="42231">
      <c r="A42231" s="294" t="s">
        <v>42499</v>
      </c>
      <c r="B42231" s="294"/>
      <c r="C42231" s="294"/>
      <c r="D42231" s="294"/>
      <c r="E42231" s="294"/>
      <c r="F42231" s="294"/>
    </row>
    <row r="42232">
      <c r="A42232" s="294" t="s">
        <v>42500</v>
      </c>
      <c r="B42232" s="294"/>
      <c r="C42232" s="294"/>
      <c r="D42232" s="294"/>
      <c r="E42232" s="294"/>
      <c r="F42232" s="294"/>
    </row>
    <row r="42233">
      <c r="A42233" s="294" t="s">
        <v>42501</v>
      </c>
      <c r="B42233" s="294"/>
      <c r="C42233" s="294"/>
      <c r="D42233" s="294"/>
      <c r="E42233" s="294"/>
      <c r="F42233" s="294"/>
    </row>
    <row r="42234">
      <c r="A42234" s="294" t="s">
        <v>42483</v>
      </c>
      <c r="B42234" s="294"/>
      <c r="C42234" s="294"/>
      <c r="D42234" s="294"/>
      <c r="E42234" s="294"/>
      <c r="F42234" s="294"/>
    </row>
    <row r="42235">
      <c r="A42235" s="294" t="s">
        <v>42502</v>
      </c>
      <c r="B42235" s="294"/>
      <c r="C42235" s="294"/>
      <c r="D42235" s="294"/>
      <c r="E42235" s="294"/>
      <c r="F42235" s="294"/>
    </row>
    <row r="42236">
      <c r="A42236" s="294" t="s">
        <v>42503</v>
      </c>
      <c r="B42236" s="294"/>
      <c r="C42236" s="294"/>
      <c r="D42236" s="294"/>
      <c r="E42236" s="294"/>
      <c r="F42236" s="294"/>
    </row>
    <row r="42237">
      <c r="A42237" s="294" t="s">
        <v>42504</v>
      </c>
      <c r="B42237" s="294"/>
      <c r="C42237" s="294"/>
      <c r="D42237" s="294"/>
      <c r="E42237" s="294"/>
      <c r="F42237" s="294"/>
    </row>
    <row r="42238">
      <c r="A42238" s="294" t="s">
        <v>42505</v>
      </c>
      <c r="B42238" s="294"/>
      <c r="C42238" s="294"/>
      <c r="D42238" s="294"/>
      <c r="E42238" s="294"/>
      <c r="F42238" s="294"/>
    </row>
    <row r="42239">
      <c r="A42239" s="294" t="s">
        <v>42506</v>
      </c>
      <c r="B42239" s="294"/>
      <c r="C42239" s="294"/>
      <c r="D42239" s="294"/>
      <c r="E42239" s="294"/>
      <c r="F42239" s="294"/>
    </row>
    <row r="42240">
      <c r="A42240" s="294" t="s">
        <v>42507</v>
      </c>
      <c r="B42240" s="294"/>
      <c r="C42240" s="294"/>
      <c r="D42240" s="294"/>
      <c r="E42240" s="294"/>
      <c r="F42240" s="294"/>
    </row>
    <row r="42241">
      <c r="A42241" s="294"/>
      <c r="B42241" s="294"/>
      <c r="C42241" s="294"/>
      <c r="D42241" s="294"/>
      <c r="E42241" s="294"/>
      <c r="F42241" s="294"/>
    </row>
    <row r="42242">
      <c r="A42242" s="294" t="s">
        <v>42508</v>
      </c>
      <c r="B42242" s="294"/>
      <c r="C42242" s="294"/>
      <c r="D42242" s="294"/>
      <c r="E42242" s="294"/>
      <c r="F42242" s="294"/>
    </row>
    <row r="42243">
      <c r="A42243" s="294"/>
      <c r="B42243" s="294"/>
      <c r="C42243" s="294"/>
      <c r="D42243" s="294"/>
      <c r="E42243" s="294"/>
      <c r="F42243" s="294"/>
    </row>
    <row r="42244">
      <c r="A42244" s="294" t="s">
        <v>42509</v>
      </c>
      <c r="B42244" s="294"/>
      <c r="C42244" s="294"/>
      <c r="D42244" s="294"/>
      <c r="E42244" s="294"/>
      <c r="F42244" s="294"/>
    </row>
    <row r="42245">
      <c r="A42245" s="294" t="s">
        <v>42510</v>
      </c>
      <c r="B42245" s="294"/>
      <c r="C42245" s="294"/>
      <c r="D42245" s="294"/>
      <c r="E42245" s="294"/>
      <c r="F42245" s="294"/>
    </row>
    <row r="42246">
      <c r="A42246" s="294" t="s">
        <v>42511</v>
      </c>
      <c r="B42246" s="294"/>
      <c r="C42246" s="294"/>
      <c r="D42246" s="294"/>
      <c r="E42246" s="294"/>
      <c r="F42246" s="294"/>
    </row>
    <row r="42247">
      <c r="A42247" s="294" t="s">
        <v>42512</v>
      </c>
      <c r="B42247" s="294"/>
      <c r="C42247" s="294"/>
      <c r="D42247" s="294"/>
      <c r="E42247" s="294"/>
      <c r="F42247" s="294"/>
    </row>
    <row r="42248">
      <c r="A42248" s="294" t="s">
        <v>24919</v>
      </c>
      <c r="B42248" s="294"/>
      <c r="C42248" s="294"/>
      <c r="D42248" s="294"/>
      <c r="E42248" s="294"/>
      <c r="F42248" s="294"/>
    </row>
    <row r="42249">
      <c r="A42249" s="294" t="s">
        <v>41361</v>
      </c>
      <c r="B42249" s="294"/>
      <c r="C42249" s="294"/>
      <c r="D42249" s="294"/>
      <c r="E42249" s="294"/>
      <c r="F42249" s="294"/>
    </row>
    <row r="42250">
      <c r="A42250" s="294" t="s">
        <v>41362</v>
      </c>
      <c r="B42250" s="294"/>
      <c r="C42250" s="294"/>
      <c r="D42250" s="294"/>
      <c r="E42250" s="294"/>
      <c r="F42250" s="294"/>
    </row>
    <row r="42251">
      <c r="A42251" s="294" t="s">
        <v>41440</v>
      </c>
      <c r="B42251" s="294"/>
      <c r="C42251" s="294"/>
      <c r="D42251" s="294"/>
      <c r="E42251" s="294"/>
      <c r="F42251" s="294"/>
    </row>
    <row r="42252">
      <c r="A42252" s="294" t="s">
        <v>42513</v>
      </c>
      <c r="B42252" s="294"/>
      <c r="C42252" s="294"/>
      <c r="D42252" s="294"/>
      <c r="E42252" s="294"/>
      <c r="F42252" s="294"/>
    </row>
    <row r="42253">
      <c r="A42253" s="294" t="s">
        <v>42514</v>
      </c>
      <c r="B42253" s="294"/>
      <c r="C42253" s="294"/>
      <c r="D42253" s="294"/>
      <c r="E42253" s="294"/>
      <c r="F42253" s="294"/>
    </row>
    <row r="42254">
      <c r="A42254" s="294" t="s">
        <v>42515</v>
      </c>
      <c r="B42254" s="294"/>
      <c r="C42254" s="294"/>
      <c r="D42254" s="294"/>
      <c r="E42254" s="294"/>
      <c r="F42254" s="294"/>
    </row>
    <row r="42255">
      <c r="A42255" s="294" t="s">
        <v>26666</v>
      </c>
      <c r="B42255" s="294"/>
      <c r="C42255" s="294"/>
      <c r="D42255" s="294"/>
      <c r="E42255" s="294"/>
      <c r="F42255" s="294"/>
    </row>
    <row r="42256">
      <c r="A42256" s="294" t="s">
        <v>42397</v>
      </c>
      <c r="B42256" s="294"/>
      <c r="C42256" s="294"/>
      <c r="D42256" s="294"/>
      <c r="E42256" s="294"/>
      <c r="F42256" s="294"/>
    </row>
    <row r="42257">
      <c r="A42257" s="294" t="s">
        <v>26667</v>
      </c>
      <c r="B42257" s="294"/>
      <c r="C42257" s="294"/>
      <c r="D42257" s="294"/>
      <c r="E42257" s="294"/>
      <c r="F42257" s="294"/>
    </row>
    <row r="42258">
      <c r="A42258" s="294" t="s">
        <v>26668</v>
      </c>
      <c r="B42258" s="294"/>
      <c r="C42258" s="294"/>
      <c r="D42258" s="294"/>
      <c r="E42258" s="294"/>
      <c r="F42258" s="294"/>
    </row>
    <row r="42259">
      <c r="A42259" s="294" t="s">
        <v>39371</v>
      </c>
      <c r="B42259" s="294"/>
      <c r="C42259" s="294"/>
      <c r="D42259" s="294"/>
      <c r="E42259" s="294"/>
      <c r="F42259" s="294"/>
    </row>
    <row r="42260">
      <c r="A42260" s="294" t="s">
        <v>42516</v>
      </c>
      <c r="B42260" s="294"/>
      <c r="C42260" s="294"/>
      <c r="D42260" s="294"/>
      <c r="E42260" s="294"/>
      <c r="F42260" s="294"/>
    </row>
    <row r="42261">
      <c r="A42261" s="294" t="s">
        <v>42517</v>
      </c>
      <c r="B42261" s="294"/>
      <c r="C42261" s="294"/>
      <c r="D42261" s="294"/>
      <c r="E42261" s="294"/>
      <c r="F42261" s="294"/>
    </row>
    <row r="42262">
      <c r="A42262" s="294" t="s">
        <v>26664</v>
      </c>
      <c r="B42262" s="294"/>
      <c r="C42262" s="294"/>
      <c r="D42262" s="294"/>
      <c r="E42262" s="294"/>
      <c r="F42262" s="294"/>
    </row>
    <row r="42263">
      <c r="A42263" s="294" t="s">
        <v>42518</v>
      </c>
      <c r="B42263" s="294"/>
      <c r="C42263" s="294"/>
      <c r="D42263" s="294"/>
      <c r="E42263" s="294"/>
      <c r="F42263" s="294"/>
    </row>
    <row r="42264">
      <c r="A42264" s="294" t="s">
        <v>42519</v>
      </c>
      <c r="B42264" s="294"/>
      <c r="C42264" s="294"/>
      <c r="D42264" s="294"/>
      <c r="E42264" s="294"/>
      <c r="F42264" s="294"/>
    </row>
    <row r="42265">
      <c r="A42265" s="294" t="s">
        <v>42520</v>
      </c>
      <c r="B42265" s="294"/>
      <c r="C42265" s="294"/>
      <c r="D42265" s="294"/>
      <c r="E42265" s="294"/>
      <c r="F42265" s="294"/>
    </row>
    <row r="42266">
      <c r="A42266" s="294" t="s">
        <v>42521</v>
      </c>
      <c r="B42266" s="294"/>
      <c r="C42266" s="294"/>
      <c r="D42266" s="294"/>
      <c r="E42266" s="294"/>
      <c r="F42266" s="294"/>
    </row>
    <row r="42267">
      <c r="A42267" s="294" t="s">
        <v>41031</v>
      </c>
      <c r="B42267" s="294"/>
      <c r="C42267" s="294"/>
      <c r="D42267" s="294"/>
      <c r="E42267" s="294"/>
      <c r="F42267" s="294"/>
    </row>
    <row r="42268">
      <c r="A42268" s="294" t="s">
        <v>26349</v>
      </c>
      <c r="B42268" s="294"/>
      <c r="C42268" s="294"/>
      <c r="D42268" s="294"/>
      <c r="E42268" s="294"/>
      <c r="F42268" s="294"/>
    </row>
    <row r="42269">
      <c r="A42269" s="294" t="s">
        <v>42522</v>
      </c>
      <c r="B42269" s="294"/>
      <c r="C42269" s="294"/>
      <c r="D42269" s="294"/>
      <c r="E42269" s="294"/>
      <c r="F42269" s="294"/>
    </row>
    <row r="42270">
      <c r="A42270" s="294" t="s">
        <v>42523</v>
      </c>
      <c r="B42270" s="294"/>
      <c r="C42270" s="294"/>
      <c r="D42270" s="294"/>
      <c r="E42270" s="294"/>
      <c r="F42270" s="294"/>
    </row>
    <row r="42271">
      <c r="A42271" s="294" t="s">
        <v>42524</v>
      </c>
      <c r="B42271" s="294"/>
      <c r="C42271" s="294"/>
      <c r="D42271" s="294"/>
      <c r="E42271" s="294"/>
      <c r="F42271" s="294"/>
    </row>
    <row r="42272">
      <c r="A42272" s="294"/>
      <c r="B42272" s="294"/>
      <c r="C42272" s="294"/>
      <c r="D42272" s="294"/>
      <c r="E42272" s="294"/>
      <c r="F42272" s="294"/>
    </row>
    <row r="42273">
      <c r="A42273" s="294" t="s">
        <v>43660</v>
      </c>
      <c r="B42273" s="294"/>
      <c r="C42273" s="294"/>
      <c r="D42273" s="294"/>
      <c r="E42273" s="294"/>
      <c r="F42273" s="294"/>
    </row>
    <row r="42274">
      <c r="A42274" s="294" t="s">
        <v>29043</v>
      </c>
      <c r="B42274" s="294"/>
      <c r="C42274" s="294"/>
      <c r="D42274" s="294"/>
      <c r="E42274" s="294"/>
      <c r="F42274" s="294"/>
    </row>
    <row r="42275">
      <c r="A42275" s="294" t="s">
        <v>45965</v>
      </c>
      <c r="B42275" s="294"/>
      <c r="C42275" s="294"/>
      <c r="D42275" s="294"/>
      <c r="E42275" s="294"/>
      <c r="F42275" s="294"/>
    </row>
    <row r="42276">
      <c r="A42276" s="294" t="s">
        <v>21672</v>
      </c>
      <c r="B42276" s="294"/>
      <c r="C42276" s="294"/>
      <c r="D42276" s="294"/>
      <c r="E42276" s="294"/>
      <c r="F42276" s="294"/>
    </row>
    <row r="42277">
      <c r="A42277" s="294" t="s">
        <v>45966</v>
      </c>
      <c r="B42277" s="294"/>
      <c r="C42277" s="294"/>
      <c r="D42277" s="294"/>
      <c r="E42277" s="294"/>
      <c r="F42277" s="294"/>
    </row>
    <row r="42278">
      <c r="A42278" s="294"/>
      <c r="B42278" s="294"/>
      <c r="C42278" s="294"/>
      <c r="D42278" s="294"/>
      <c r="E42278" s="294"/>
      <c r="F42278" s="294"/>
    </row>
    <row r="42279">
      <c r="A42279" s="294" t="s">
        <v>27753</v>
      </c>
      <c r="B42279" s="294"/>
      <c r="C42279" s="294"/>
      <c r="D42279" s="294"/>
      <c r="E42279" s="294"/>
      <c r="F42279" s="294"/>
    </row>
    <row r="42280">
      <c r="A42280" s="294" t="s">
        <v>20470</v>
      </c>
      <c r="B42280" s="294"/>
      <c r="C42280" s="294"/>
      <c r="D42280" s="294"/>
      <c r="E42280" s="294"/>
      <c r="F42280" s="294"/>
    </row>
    <row r="42281">
      <c r="A42281" s="294"/>
      <c r="B42281" s="294"/>
      <c r="C42281" s="294"/>
      <c r="D42281" s="294"/>
      <c r="E42281" s="294"/>
      <c r="F42281" s="294"/>
    </row>
    <row r="42282">
      <c r="A42282" s="294" t="s">
        <v>42527</v>
      </c>
      <c r="B42282" s="294"/>
      <c r="C42282" s="294"/>
      <c r="D42282" s="294"/>
      <c r="E42282" s="294"/>
      <c r="F42282" s="294"/>
    </row>
    <row r="42283">
      <c r="A42283" s="294" t="s">
        <v>42528</v>
      </c>
      <c r="B42283" s="294"/>
      <c r="C42283" s="294"/>
      <c r="D42283" s="294"/>
      <c r="E42283" s="294"/>
      <c r="F42283" s="294"/>
    </row>
    <row r="42284">
      <c r="A42284" s="294" t="s">
        <v>42529</v>
      </c>
      <c r="B42284" s="294"/>
      <c r="C42284" s="294"/>
      <c r="D42284" s="294"/>
      <c r="E42284" s="294"/>
      <c r="F42284" s="294"/>
    </row>
    <row r="42285">
      <c r="A42285" s="294" t="s">
        <v>42530</v>
      </c>
      <c r="B42285" s="294"/>
      <c r="C42285" s="294"/>
      <c r="D42285" s="294"/>
      <c r="E42285" s="294"/>
      <c r="F42285" s="294"/>
    </row>
    <row r="42286">
      <c r="A42286" s="294" t="s">
        <v>42531</v>
      </c>
      <c r="B42286" s="294"/>
      <c r="C42286" s="294"/>
      <c r="D42286" s="294"/>
      <c r="E42286" s="294"/>
      <c r="F42286" s="294"/>
    </row>
    <row r="42287">
      <c r="A42287" s="294"/>
      <c r="B42287" s="294"/>
      <c r="C42287" s="294"/>
      <c r="D42287" s="294"/>
      <c r="E42287" s="294"/>
      <c r="F42287" s="294"/>
    </row>
    <row r="42288">
      <c r="A42288" s="294" t="s">
        <v>26377</v>
      </c>
      <c r="B42288" s="294"/>
      <c r="C42288" s="294"/>
      <c r="D42288" s="294"/>
      <c r="E42288" s="294"/>
      <c r="F42288" s="294"/>
    </row>
    <row r="42289">
      <c r="A42289" s="294"/>
      <c r="B42289" s="294"/>
      <c r="C42289" s="294"/>
      <c r="D42289" s="294"/>
      <c r="E42289" s="294"/>
      <c r="F42289" s="294"/>
    </row>
    <row r="42290">
      <c r="A42290" s="294" t="s">
        <v>42532</v>
      </c>
      <c r="B42290" s="294"/>
      <c r="C42290" s="294"/>
      <c r="D42290" s="294"/>
      <c r="E42290" s="294"/>
      <c r="F42290" s="294"/>
    </row>
    <row r="42291">
      <c r="A42291" s="294" t="s">
        <v>42533</v>
      </c>
      <c r="B42291" s="294"/>
      <c r="C42291" s="294"/>
      <c r="D42291" s="294"/>
      <c r="E42291" s="294"/>
      <c r="F42291" s="294"/>
    </row>
    <row r="42292">
      <c r="A42292" s="294" t="s">
        <v>42423</v>
      </c>
      <c r="B42292" s="294"/>
      <c r="C42292" s="294"/>
      <c r="D42292" s="294"/>
      <c r="E42292" s="294"/>
      <c r="F42292" s="294"/>
    </row>
    <row r="42293">
      <c r="A42293" s="294" t="s">
        <v>42534</v>
      </c>
      <c r="B42293" s="294"/>
      <c r="C42293" s="294"/>
      <c r="D42293" s="294"/>
      <c r="E42293" s="294"/>
      <c r="F42293" s="294"/>
    </row>
    <row r="42294">
      <c r="A42294" s="294" t="s">
        <v>42535</v>
      </c>
      <c r="B42294" s="294"/>
      <c r="C42294" s="294"/>
      <c r="D42294" s="294"/>
      <c r="E42294" s="294"/>
      <c r="F42294" s="294"/>
    </row>
    <row r="42295">
      <c r="A42295" s="294"/>
      <c r="B42295" s="294"/>
      <c r="C42295" s="294"/>
      <c r="D42295" s="294"/>
      <c r="E42295" s="294"/>
      <c r="F42295" s="294"/>
    </row>
    <row r="42296">
      <c r="A42296" s="294" t="s">
        <v>25653</v>
      </c>
      <c r="B42296" s="294"/>
      <c r="C42296" s="294"/>
      <c r="D42296" s="294"/>
      <c r="E42296" s="294"/>
      <c r="F42296" s="294"/>
    </row>
    <row r="42297">
      <c r="A42297" s="294" t="s">
        <v>23767</v>
      </c>
      <c r="B42297" s="294"/>
      <c r="C42297" s="294"/>
      <c r="D42297" s="294"/>
      <c r="E42297" s="294"/>
      <c r="F42297" s="294"/>
    </row>
    <row r="42298">
      <c r="A42298" s="294" t="s">
        <v>42205</v>
      </c>
      <c r="B42298" s="294"/>
      <c r="C42298" s="294"/>
      <c r="D42298" s="294"/>
      <c r="E42298" s="294"/>
      <c r="F42298" s="294"/>
    </row>
    <row r="42299">
      <c r="A42299" s="294" t="s">
        <v>42413</v>
      </c>
      <c r="B42299" s="294"/>
      <c r="C42299" s="294"/>
      <c r="D42299" s="294"/>
      <c r="E42299" s="294"/>
      <c r="F42299" s="294"/>
    </row>
    <row r="42300">
      <c r="A42300" s="294" t="s">
        <v>42536</v>
      </c>
      <c r="B42300" s="294"/>
      <c r="C42300" s="294"/>
      <c r="D42300" s="294"/>
      <c r="E42300" s="294"/>
      <c r="F42300" s="294"/>
    </row>
    <row r="42301">
      <c r="A42301" s="294" t="s">
        <v>42537</v>
      </c>
      <c r="B42301" s="294"/>
      <c r="C42301" s="294"/>
      <c r="D42301" s="294"/>
      <c r="E42301" s="294"/>
      <c r="F42301" s="294"/>
    </row>
    <row r="42302">
      <c r="A42302" s="294" t="s">
        <v>42538</v>
      </c>
      <c r="B42302" s="294"/>
      <c r="C42302" s="294"/>
      <c r="D42302" s="294"/>
      <c r="E42302" s="294"/>
      <c r="F42302" s="294"/>
    </row>
    <row r="42303">
      <c r="A42303" s="294"/>
      <c r="B42303" s="294"/>
      <c r="C42303" s="294"/>
      <c r="D42303" s="294"/>
      <c r="E42303" s="294"/>
      <c r="F42303" s="294"/>
    </row>
    <row r="42304">
      <c r="A42304" s="294" t="s">
        <v>23201</v>
      </c>
      <c r="B42304" s="294"/>
      <c r="C42304" s="294"/>
      <c r="D42304" s="294"/>
      <c r="E42304" s="294"/>
      <c r="F42304" s="294"/>
    </row>
    <row r="42305">
      <c r="A42305" s="294" t="s">
        <v>23772</v>
      </c>
      <c r="B42305" s="294"/>
      <c r="C42305" s="294"/>
      <c r="D42305" s="294"/>
      <c r="E42305" s="294"/>
      <c r="F42305" s="294"/>
    </row>
    <row r="42306">
      <c r="A42306" s="294"/>
      <c r="B42306" s="294"/>
      <c r="C42306" s="294"/>
      <c r="D42306" s="294"/>
      <c r="E42306" s="294"/>
      <c r="F42306" s="294"/>
    </row>
    <row r="42307">
      <c r="A42307" s="294" t="s">
        <v>42539</v>
      </c>
      <c r="B42307" s="294"/>
      <c r="C42307" s="294"/>
      <c r="D42307" s="294"/>
      <c r="E42307" s="294"/>
      <c r="F42307" s="294"/>
    </row>
    <row r="42308">
      <c r="A42308" s="294" t="s">
        <v>42540</v>
      </c>
      <c r="B42308" s="294"/>
      <c r="C42308" s="294"/>
      <c r="D42308" s="294"/>
      <c r="E42308" s="294"/>
      <c r="F42308" s="294"/>
    </row>
    <row r="42309">
      <c r="A42309" s="294" t="s">
        <v>41380</v>
      </c>
      <c r="B42309" s="294"/>
      <c r="C42309" s="294"/>
      <c r="D42309" s="294"/>
      <c r="E42309" s="294"/>
      <c r="F42309" s="294"/>
    </row>
    <row r="42310">
      <c r="A42310" s="294" t="s">
        <v>42541</v>
      </c>
      <c r="B42310" s="294"/>
      <c r="C42310" s="294"/>
      <c r="D42310" s="294"/>
      <c r="E42310" s="294"/>
      <c r="F42310" s="294"/>
    </row>
    <row r="42311">
      <c r="A42311" s="294" t="s">
        <v>42542</v>
      </c>
      <c r="B42311" s="294"/>
      <c r="C42311" s="294"/>
      <c r="D42311" s="294"/>
      <c r="E42311" s="294"/>
      <c r="F42311" s="294"/>
    </row>
    <row r="42312">
      <c r="A42312" s="294"/>
      <c r="B42312" s="294"/>
      <c r="C42312" s="294"/>
      <c r="D42312" s="294"/>
      <c r="E42312" s="294"/>
      <c r="F42312" s="294"/>
    </row>
    <row r="42313">
      <c r="A42313" s="294" t="s">
        <v>42543</v>
      </c>
      <c r="B42313" s="294"/>
      <c r="C42313" s="294"/>
      <c r="D42313" s="294"/>
      <c r="E42313" s="294"/>
      <c r="F42313" s="294"/>
    </row>
    <row r="42314">
      <c r="A42314" s="294" t="s">
        <v>31362</v>
      </c>
      <c r="B42314" s="294"/>
      <c r="C42314" s="294"/>
      <c r="D42314" s="294"/>
      <c r="E42314" s="294"/>
      <c r="F42314" s="294"/>
    </row>
    <row r="42315">
      <c r="A42315" s="294"/>
      <c r="B42315" s="294"/>
      <c r="C42315" s="294"/>
      <c r="D42315" s="294"/>
      <c r="E42315" s="294"/>
      <c r="F42315" s="294"/>
    </row>
    <row r="42316">
      <c r="A42316" s="294" t="s">
        <v>41859</v>
      </c>
      <c r="B42316" s="294"/>
      <c r="C42316" s="294"/>
      <c r="D42316" s="294"/>
      <c r="E42316" s="294"/>
      <c r="F42316" s="294"/>
    </row>
    <row r="42317">
      <c r="A42317" s="294" t="s">
        <v>42544</v>
      </c>
      <c r="B42317" s="294"/>
      <c r="C42317" s="294"/>
      <c r="D42317" s="294"/>
      <c r="E42317" s="294"/>
      <c r="F42317" s="294"/>
    </row>
    <row r="42318">
      <c r="A42318" s="294" t="s">
        <v>42545</v>
      </c>
      <c r="B42318" s="294"/>
      <c r="C42318" s="294"/>
      <c r="D42318" s="294"/>
      <c r="E42318" s="294"/>
      <c r="F42318" s="294"/>
    </row>
    <row r="42319">
      <c r="A42319" s="294" t="s">
        <v>42546</v>
      </c>
      <c r="B42319" s="294"/>
      <c r="C42319" s="294"/>
      <c r="D42319" s="294"/>
      <c r="E42319" s="294"/>
      <c r="F42319" s="294"/>
    </row>
    <row r="42320">
      <c r="A42320" s="294" t="s">
        <v>42547</v>
      </c>
      <c r="B42320" s="294"/>
      <c r="C42320" s="294"/>
      <c r="D42320" s="294"/>
      <c r="E42320" s="294"/>
      <c r="F42320" s="294"/>
    </row>
    <row r="42321">
      <c r="A42321" s="294" t="s">
        <v>42548</v>
      </c>
      <c r="B42321" s="294"/>
      <c r="C42321" s="294"/>
      <c r="D42321" s="294"/>
      <c r="E42321" s="294"/>
      <c r="F42321" s="294"/>
    </row>
    <row r="42322">
      <c r="A42322" s="294" t="s">
        <v>42549</v>
      </c>
      <c r="B42322" s="294"/>
      <c r="C42322" s="294"/>
      <c r="D42322" s="294"/>
      <c r="E42322" s="294"/>
      <c r="F42322" s="294"/>
    </row>
    <row r="42323">
      <c r="A42323" s="294" t="s">
        <v>42550</v>
      </c>
      <c r="B42323" s="294"/>
      <c r="C42323" s="294"/>
      <c r="D42323" s="294"/>
      <c r="E42323" s="294"/>
      <c r="F42323" s="294"/>
    </row>
    <row r="42324">
      <c r="A42324" s="294" t="s">
        <v>42551</v>
      </c>
      <c r="B42324" s="294"/>
      <c r="C42324" s="294"/>
      <c r="D42324" s="294"/>
      <c r="E42324" s="294"/>
      <c r="F42324" s="294"/>
    </row>
    <row r="42325">
      <c r="A42325" s="294" t="s">
        <v>42552</v>
      </c>
      <c r="B42325" s="294"/>
      <c r="C42325" s="294"/>
      <c r="D42325" s="294"/>
      <c r="E42325" s="294"/>
      <c r="F42325" s="294"/>
    </row>
    <row r="42326">
      <c r="A42326" s="294" t="s">
        <v>39660</v>
      </c>
      <c r="B42326" s="294"/>
      <c r="C42326" s="294"/>
      <c r="D42326" s="294"/>
      <c r="E42326" s="294"/>
      <c r="F42326" s="294"/>
    </row>
    <row r="42327">
      <c r="A42327" s="294" t="s">
        <v>39789</v>
      </c>
      <c r="B42327" s="294"/>
      <c r="C42327" s="294"/>
      <c r="D42327" s="294"/>
      <c r="E42327" s="294"/>
      <c r="F42327" s="294"/>
    </row>
    <row r="42328">
      <c r="A42328" s="294" t="s">
        <v>42553</v>
      </c>
      <c r="B42328" s="294"/>
      <c r="C42328" s="294"/>
      <c r="D42328" s="294"/>
      <c r="E42328" s="294"/>
      <c r="F42328" s="294"/>
    </row>
    <row r="42329">
      <c r="A42329" s="294"/>
      <c r="B42329" s="294"/>
      <c r="C42329" s="294"/>
      <c r="D42329" s="294"/>
      <c r="E42329" s="294"/>
      <c r="F42329" s="294"/>
    </row>
    <row r="42330">
      <c r="A42330" s="294"/>
      <c r="B42330" s="294"/>
      <c r="C42330" s="294"/>
      <c r="D42330" s="294"/>
      <c r="E42330" s="294"/>
      <c r="F42330" s="294"/>
    </row>
    <row r="42331">
      <c r="A42331" s="294" t="s">
        <v>41927</v>
      </c>
      <c r="B42331" s="294"/>
      <c r="C42331" s="294"/>
      <c r="D42331" s="294"/>
      <c r="E42331" s="294"/>
      <c r="F42331" s="294"/>
    </row>
    <row r="42332">
      <c r="A42332" s="294" t="s">
        <v>45967</v>
      </c>
      <c r="B42332" s="294"/>
      <c r="C42332" s="294"/>
      <c r="D42332" s="294"/>
      <c r="E42332" s="294"/>
      <c r="F42332" s="294"/>
    </row>
    <row r="42333">
      <c r="A42333" s="294" t="s">
        <v>24755</v>
      </c>
      <c r="B42333" s="294"/>
      <c r="C42333" s="294"/>
      <c r="D42333" s="294"/>
      <c r="E42333" s="294"/>
      <c r="F42333" s="294"/>
    </row>
    <row r="42334">
      <c r="A42334" s="294" t="s">
        <v>45968</v>
      </c>
      <c r="B42334" s="294"/>
      <c r="C42334" s="294"/>
      <c r="D42334" s="294"/>
      <c r="E42334" s="294"/>
      <c r="F42334" s="294"/>
    </row>
    <row r="42335">
      <c r="A42335" s="294"/>
      <c r="B42335" s="294"/>
      <c r="C42335" s="294"/>
      <c r="D42335" s="294"/>
      <c r="E42335" s="294"/>
      <c r="F42335" s="294"/>
    </row>
    <row r="42336">
      <c r="A42336" s="294" t="s">
        <v>45969</v>
      </c>
      <c r="B42336" s="294"/>
      <c r="C42336" s="294"/>
      <c r="D42336" s="294"/>
      <c r="E42336" s="294"/>
      <c r="F42336" s="294"/>
    </row>
    <row r="42337">
      <c r="A42337" s="294" t="s">
        <v>45970</v>
      </c>
      <c r="B42337" s="294"/>
      <c r="C42337" s="294"/>
      <c r="D42337" s="294"/>
      <c r="E42337" s="294"/>
      <c r="F42337" s="294"/>
    </row>
    <row r="42338">
      <c r="A42338" s="294"/>
      <c r="B42338" s="294"/>
      <c r="C42338" s="294"/>
      <c r="D42338" s="294"/>
      <c r="E42338" s="294"/>
      <c r="F42338" s="294"/>
    </row>
    <row r="42339">
      <c r="A42339" s="294" t="s">
        <v>24758</v>
      </c>
      <c r="B42339" s="294"/>
      <c r="C42339" s="294"/>
      <c r="D42339" s="294"/>
      <c r="E42339" s="294"/>
      <c r="F42339" s="294"/>
    </row>
    <row r="42340">
      <c r="A42340" s="294" t="s">
        <v>24759</v>
      </c>
      <c r="B42340" s="294"/>
      <c r="C42340" s="294"/>
      <c r="D42340" s="294"/>
      <c r="E42340" s="294"/>
      <c r="F42340" s="294"/>
    </row>
    <row r="42341">
      <c r="A42341" s="294" t="s">
        <v>24760</v>
      </c>
      <c r="B42341" s="294"/>
      <c r="C42341" s="294"/>
      <c r="D42341" s="294"/>
      <c r="E42341" s="294"/>
      <c r="F42341" s="294"/>
    </row>
    <row r="42342">
      <c r="A42342" s="294" t="s">
        <v>24761</v>
      </c>
      <c r="B42342" s="294"/>
      <c r="C42342" s="294"/>
      <c r="D42342" s="294"/>
      <c r="E42342" s="294"/>
      <c r="F42342" s="294"/>
    </row>
    <row r="42343">
      <c r="A42343" s="294" t="s">
        <v>24762</v>
      </c>
      <c r="B42343" s="294"/>
      <c r="C42343" s="294"/>
      <c r="D42343" s="294"/>
      <c r="E42343" s="294"/>
      <c r="F42343" s="294"/>
    </row>
    <row r="42344">
      <c r="A42344" s="294" t="s">
        <v>24763</v>
      </c>
      <c r="B42344" s="294"/>
      <c r="C42344" s="294"/>
      <c r="D42344" s="294"/>
      <c r="E42344" s="294"/>
      <c r="F42344" s="294"/>
    </row>
    <row r="42345">
      <c r="A42345" s="294" t="s">
        <v>24764</v>
      </c>
      <c r="B42345" s="294"/>
      <c r="C42345" s="294"/>
      <c r="D42345" s="294"/>
      <c r="E42345" s="294"/>
      <c r="F42345" s="294"/>
    </row>
    <row r="42346">
      <c r="A42346" s="294" t="s">
        <v>24765</v>
      </c>
      <c r="B42346" s="294"/>
      <c r="C42346" s="294"/>
      <c r="D42346" s="294"/>
      <c r="E42346" s="294"/>
      <c r="F42346" s="294"/>
    </row>
    <row r="42347">
      <c r="A42347" s="294" t="s">
        <v>24766</v>
      </c>
      <c r="B42347" s="294"/>
      <c r="C42347" s="294"/>
      <c r="D42347" s="294"/>
      <c r="E42347" s="294"/>
      <c r="F42347" s="294"/>
    </row>
    <row r="42348">
      <c r="A42348" s="294" t="s">
        <v>24767</v>
      </c>
      <c r="B42348" s="294"/>
      <c r="C42348" s="294"/>
      <c r="D42348" s="294"/>
      <c r="E42348" s="294"/>
      <c r="F42348" s="294"/>
    </row>
    <row r="42349">
      <c r="A42349" s="294"/>
      <c r="B42349" s="294"/>
      <c r="C42349" s="294"/>
      <c r="D42349" s="294"/>
      <c r="E42349" s="294"/>
      <c r="F42349" s="294"/>
    </row>
    <row r="42350">
      <c r="A42350" s="294"/>
      <c r="B42350" s="294"/>
      <c r="C42350" s="294"/>
      <c r="D42350" s="294"/>
      <c r="E42350" s="294"/>
      <c r="F42350" s="294"/>
    </row>
    <row r="42351">
      <c r="A42351" s="294" t="s">
        <v>24768</v>
      </c>
      <c r="B42351" s="294"/>
      <c r="C42351" s="294"/>
      <c r="D42351" s="294"/>
      <c r="E42351" s="294"/>
      <c r="F42351" s="294"/>
    </row>
    <row r="42352">
      <c r="A42352" s="294" t="s">
        <v>24769</v>
      </c>
      <c r="B42352" s="294"/>
      <c r="C42352" s="294"/>
      <c r="D42352" s="294"/>
      <c r="E42352" s="294"/>
      <c r="F42352" s="294"/>
    </row>
    <row r="42353">
      <c r="A42353" s="294"/>
      <c r="B42353" s="294"/>
      <c r="C42353" s="294"/>
      <c r="D42353" s="294"/>
      <c r="E42353" s="294"/>
      <c r="F42353" s="294"/>
    </row>
    <row r="42354">
      <c r="A42354" s="294" t="s">
        <v>24770</v>
      </c>
      <c r="B42354" s="294"/>
      <c r="C42354" s="294"/>
      <c r="D42354" s="294"/>
      <c r="E42354" s="294"/>
      <c r="F42354" s="294"/>
    </row>
    <row r="42355">
      <c r="A42355" s="294" t="s">
        <v>24771</v>
      </c>
      <c r="B42355" s="294"/>
      <c r="C42355" s="294"/>
      <c r="D42355" s="294"/>
      <c r="E42355" s="294"/>
      <c r="F42355" s="294"/>
    </row>
    <row r="42356">
      <c r="A42356" s="294" t="s">
        <v>24772</v>
      </c>
      <c r="B42356" s="294"/>
      <c r="C42356" s="294"/>
      <c r="D42356" s="294"/>
      <c r="E42356" s="294"/>
      <c r="F42356" s="294"/>
    </row>
    <row r="42357">
      <c r="A42357" s="294" t="s">
        <v>24773</v>
      </c>
      <c r="B42357" s="294"/>
      <c r="C42357" s="294"/>
      <c r="D42357" s="294"/>
      <c r="E42357" s="294"/>
      <c r="F42357" s="294"/>
    </row>
    <row r="42358">
      <c r="A42358" s="294" t="s">
        <v>24774</v>
      </c>
      <c r="B42358" s="294"/>
      <c r="C42358" s="294"/>
      <c r="D42358" s="294"/>
      <c r="E42358" s="294"/>
      <c r="F42358" s="294"/>
    </row>
    <row r="42359">
      <c r="A42359" s="294" t="s">
        <v>24775</v>
      </c>
      <c r="B42359" s="294"/>
      <c r="C42359" s="294"/>
      <c r="D42359" s="294"/>
      <c r="E42359" s="294"/>
      <c r="F42359" s="294"/>
    </row>
    <row r="42360">
      <c r="A42360" s="294" t="s">
        <v>24776</v>
      </c>
      <c r="B42360" s="294"/>
      <c r="C42360" s="294"/>
      <c r="D42360" s="294"/>
      <c r="E42360" s="294"/>
      <c r="F42360" s="294"/>
    </row>
    <row r="42361">
      <c r="A42361" s="294"/>
      <c r="B42361" s="294"/>
      <c r="C42361" s="294"/>
      <c r="D42361" s="294"/>
      <c r="E42361" s="294"/>
      <c r="F42361" s="294"/>
    </row>
    <row r="42362">
      <c r="A42362" s="294" t="s">
        <v>24777</v>
      </c>
      <c r="B42362" s="294"/>
      <c r="C42362" s="294"/>
      <c r="D42362" s="294"/>
      <c r="E42362" s="294"/>
      <c r="F42362" s="294"/>
    </row>
    <row r="42363">
      <c r="A42363" s="294" t="s">
        <v>35534</v>
      </c>
      <c r="B42363" s="294"/>
      <c r="C42363" s="294"/>
      <c r="D42363" s="294"/>
      <c r="E42363" s="294"/>
      <c r="F42363" s="294"/>
    </row>
    <row r="42364">
      <c r="A42364" s="294" t="s">
        <v>45971</v>
      </c>
      <c r="B42364" s="294"/>
      <c r="C42364" s="294"/>
      <c r="D42364" s="294"/>
      <c r="E42364" s="294"/>
      <c r="F42364" s="294"/>
    </row>
    <row r="42365">
      <c r="A42365" s="294"/>
      <c r="B42365" s="294"/>
      <c r="C42365" s="294"/>
      <c r="D42365" s="294"/>
      <c r="E42365" s="294"/>
      <c r="F42365" s="294"/>
    </row>
    <row r="42366">
      <c r="A42366" s="294" t="s">
        <v>24779</v>
      </c>
      <c r="B42366" s="294"/>
      <c r="C42366" s="294"/>
      <c r="D42366" s="294"/>
      <c r="E42366" s="294"/>
      <c r="F42366" s="294"/>
    </row>
    <row r="42367">
      <c r="A42367" s="294" t="s">
        <v>24780</v>
      </c>
      <c r="B42367" s="294"/>
      <c r="C42367" s="294"/>
      <c r="D42367" s="294"/>
      <c r="E42367" s="294"/>
      <c r="F42367" s="294"/>
    </row>
    <row r="42368">
      <c r="A42368" s="294" t="s">
        <v>24781</v>
      </c>
      <c r="B42368" s="294"/>
      <c r="C42368" s="294"/>
      <c r="D42368" s="294"/>
      <c r="E42368" s="294"/>
      <c r="F42368" s="294"/>
    </row>
    <row r="42369">
      <c r="A42369" s="294" t="s">
        <v>24782</v>
      </c>
      <c r="B42369" s="294"/>
      <c r="C42369" s="294"/>
      <c r="D42369" s="294"/>
      <c r="E42369" s="294"/>
      <c r="F42369" s="294"/>
    </row>
    <row r="42370">
      <c r="A42370" s="294" t="s">
        <v>24783</v>
      </c>
      <c r="B42370" s="294"/>
      <c r="C42370" s="294"/>
      <c r="D42370" s="294"/>
      <c r="E42370" s="294"/>
      <c r="F42370" s="294"/>
    </row>
    <row r="42371">
      <c r="A42371" s="294" t="s">
        <v>24784</v>
      </c>
      <c r="B42371" s="294"/>
      <c r="C42371" s="294"/>
      <c r="D42371" s="294"/>
      <c r="E42371" s="294"/>
      <c r="F42371" s="294"/>
    </row>
    <row r="42372">
      <c r="A42372" s="294" t="s">
        <v>24785</v>
      </c>
      <c r="B42372" s="294"/>
      <c r="C42372" s="294"/>
      <c r="D42372" s="294"/>
      <c r="E42372" s="294"/>
      <c r="F42372" s="294"/>
    </row>
    <row r="42373">
      <c r="A42373" s="294"/>
      <c r="B42373" s="294"/>
      <c r="C42373" s="294"/>
      <c r="D42373" s="294"/>
      <c r="E42373" s="294"/>
      <c r="F42373" s="294"/>
    </row>
    <row r="42374">
      <c r="A42374" s="294" t="s">
        <v>21401</v>
      </c>
      <c r="B42374" s="294"/>
      <c r="C42374" s="294"/>
      <c r="D42374" s="294"/>
      <c r="E42374" s="294"/>
      <c r="F42374" s="294"/>
    </row>
    <row r="42375">
      <c r="A42375" s="294"/>
      <c r="B42375" s="294"/>
      <c r="C42375" s="294"/>
      <c r="D42375" s="294"/>
      <c r="E42375" s="294"/>
      <c r="F42375" s="294"/>
    </row>
    <row r="42376">
      <c r="A42376" s="294" t="s">
        <v>24786</v>
      </c>
      <c r="B42376" s="294"/>
      <c r="C42376" s="294"/>
      <c r="D42376" s="294"/>
      <c r="E42376" s="294"/>
      <c r="F42376" s="294"/>
    </row>
    <row r="42377">
      <c r="A42377" s="294" t="s">
        <v>24787</v>
      </c>
      <c r="B42377" s="294"/>
      <c r="C42377" s="294"/>
      <c r="D42377" s="294"/>
      <c r="E42377" s="294"/>
      <c r="F42377" s="294"/>
    </row>
    <row r="42378">
      <c r="A42378" s="294" t="s">
        <v>24788</v>
      </c>
      <c r="B42378" s="294"/>
      <c r="C42378" s="294"/>
      <c r="D42378" s="294"/>
      <c r="E42378" s="294"/>
      <c r="F42378" s="294"/>
    </row>
    <row r="42379">
      <c r="A42379" s="294" t="s">
        <v>24789</v>
      </c>
      <c r="B42379" s="294"/>
      <c r="C42379" s="294"/>
      <c r="D42379" s="294"/>
      <c r="E42379" s="294"/>
      <c r="F42379" s="294"/>
    </row>
    <row r="42380">
      <c r="A42380" s="294" t="s">
        <v>24790</v>
      </c>
      <c r="B42380" s="294"/>
      <c r="C42380" s="294"/>
      <c r="D42380" s="294"/>
      <c r="E42380" s="294"/>
      <c r="F42380" s="294"/>
    </row>
    <row r="42381">
      <c r="A42381" s="294" t="s">
        <v>24791</v>
      </c>
      <c r="B42381" s="294"/>
      <c r="C42381" s="294"/>
      <c r="D42381" s="294"/>
      <c r="E42381" s="294"/>
      <c r="F42381" s="294"/>
    </row>
    <row r="42382">
      <c r="A42382" s="294" t="s">
        <v>24792</v>
      </c>
      <c r="B42382" s="294"/>
      <c r="C42382" s="294"/>
      <c r="D42382" s="294"/>
      <c r="E42382" s="294"/>
      <c r="F42382" s="294"/>
    </row>
    <row r="42383">
      <c r="A42383" s="294"/>
      <c r="B42383" s="294"/>
      <c r="C42383" s="294"/>
      <c r="D42383" s="294"/>
      <c r="E42383" s="294"/>
      <c r="F42383" s="294"/>
    </row>
    <row r="42384">
      <c r="A42384" s="294" t="s">
        <v>21407</v>
      </c>
      <c r="B42384" s="294"/>
      <c r="C42384" s="294"/>
      <c r="D42384" s="294"/>
      <c r="E42384" s="294"/>
      <c r="F42384" s="294"/>
    </row>
    <row r="42385">
      <c r="A42385" s="294"/>
      <c r="B42385" s="294"/>
      <c r="C42385" s="294"/>
      <c r="D42385" s="294"/>
      <c r="E42385" s="294"/>
      <c r="F42385" s="294"/>
    </row>
    <row r="42386">
      <c r="A42386" s="294" t="s">
        <v>24793</v>
      </c>
      <c r="B42386" s="294"/>
      <c r="C42386" s="294"/>
      <c r="D42386" s="294"/>
      <c r="E42386" s="294"/>
      <c r="F42386" s="294"/>
    </row>
    <row r="42387">
      <c r="A42387" s="294" t="s">
        <v>24794</v>
      </c>
      <c r="B42387" s="294"/>
      <c r="C42387" s="294"/>
      <c r="D42387" s="294"/>
      <c r="E42387" s="294"/>
      <c r="F42387" s="294"/>
    </row>
    <row r="42388">
      <c r="A42388" s="294" t="s">
        <v>24795</v>
      </c>
      <c r="B42388" s="294"/>
      <c r="C42388" s="294"/>
      <c r="D42388" s="294"/>
      <c r="E42388" s="294"/>
      <c r="F42388" s="294"/>
    </row>
    <row r="42389">
      <c r="A42389" s="294" t="s">
        <v>24796</v>
      </c>
      <c r="B42389" s="294"/>
      <c r="C42389" s="294"/>
      <c r="D42389" s="294"/>
      <c r="E42389" s="294"/>
      <c r="F42389" s="294"/>
    </row>
    <row r="42390">
      <c r="A42390" s="294" t="s">
        <v>24797</v>
      </c>
      <c r="B42390" s="294"/>
      <c r="C42390" s="294"/>
      <c r="D42390" s="294"/>
      <c r="E42390" s="294"/>
      <c r="F42390" s="294"/>
    </row>
    <row r="42391">
      <c r="A42391" s="294" t="s">
        <v>24798</v>
      </c>
      <c r="B42391" s="294"/>
      <c r="C42391" s="294"/>
      <c r="D42391" s="294"/>
      <c r="E42391" s="294"/>
      <c r="F42391" s="294"/>
    </row>
    <row r="42392">
      <c r="A42392" s="294" t="s">
        <v>24799</v>
      </c>
      <c r="B42392" s="294"/>
      <c r="C42392" s="294"/>
      <c r="D42392" s="294"/>
      <c r="E42392" s="294"/>
      <c r="F42392" s="294"/>
    </row>
    <row r="42393">
      <c r="A42393" s="294"/>
      <c r="B42393" s="294"/>
      <c r="C42393" s="294"/>
      <c r="D42393" s="294"/>
      <c r="E42393" s="294"/>
      <c r="F42393" s="294"/>
    </row>
    <row r="42394">
      <c r="A42394" s="294"/>
      <c r="B42394" s="294"/>
      <c r="C42394" s="294"/>
      <c r="D42394" s="294"/>
      <c r="E42394" s="294"/>
      <c r="F42394" s="294"/>
    </row>
    <row r="42395">
      <c r="A42395" s="294" t="s">
        <v>21304</v>
      </c>
      <c r="B42395" s="294"/>
      <c r="C42395" s="294"/>
      <c r="D42395" s="294"/>
      <c r="E42395" s="294"/>
      <c r="F42395" s="294"/>
    </row>
    <row r="42396">
      <c r="A42396" s="294"/>
      <c r="B42396" s="294"/>
      <c r="C42396" s="294"/>
      <c r="D42396" s="294"/>
      <c r="E42396" s="294"/>
      <c r="F42396" s="294"/>
    </row>
    <row r="42397">
      <c r="A42397" s="294" t="s">
        <v>24800</v>
      </c>
      <c r="B42397" s="294"/>
      <c r="C42397" s="294"/>
      <c r="D42397" s="294"/>
      <c r="E42397" s="294"/>
      <c r="F42397" s="294"/>
    </row>
    <row r="42398">
      <c r="A42398" s="294" t="s">
        <v>24801</v>
      </c>
      <c r="B42398" s="294"/>
      <c r="C42398" s="294"/>
      <c r="D42398" s="294"/>
      <c r="E42398" s="294"/>
      <c r="F42398" s="294"/>
    </row>
    <row r="42399">
      <c r="A42399" s="294" t="s">
        <v>24802</v>
      </c>
      <c r="B42399" s="294"/>
      <c r="C42399" s="294"/>
      <c r="D42399" s="294"/>
      <c r="E42399" s="294"/>
      <c r="F42399" s="294"/>
    </row>
    <row r="42400">
      <c r="A42400" s="294" t="s">
        <v>24803</v>
      </c>
      <c r="B42400" s="294"/>
      <c r="C42400" s="294"/>
      <c r="D42400" s="294"/>
      <c r="E42400" s="294"/>
      <c r="F42400" s="294"/>
    </row>
    <row r="42401">
      <c r="A42401" s="294" t="s">
        <v>24804</v>
      </c>
      <c r="B42401" s="294"/>
      <c r="C42401" s="294"/>
      <c r="D42401" s="294"/>
      <c r="E42401" s="294"/>
      <c r="F42401" s="294"/>
    </row>
    <row r="42402">
      <c r="A42402" s="294" t="s">
        <v>24805</v>
      </c>
      <c r="B42402" s="294"/>
      <c r="C42402" s="294"/>
      <c r="D42402" s="294"/>
      <c r="E42402" s="294"/>
      <c r="F42402" s="294"/>
    </row>
    <row r="42403">
      <c r="A42403" s="294" t="s">
        <v>24806</v>
      </c>
      <c r="B42403" s="294"/>
      <c r="C42403" s="294"/>
      <c r="D42403" s="294"/>
      <c r="E42403" s="294"/>
      <c r="F42403" s="294"/>
    </row>
    <row r="42404">
      <c r="A42404" s="294" t="s">
        <v>24807</v>
      </c>
      <c r="B42404" s="294"/>
      <c r="C42404" s="294"/>
      <c r="D42404" s="294"/>
      <c r="E42404" s="294"/>
      <c r="F42404" s="294"/>
    </row>
    <row r="42405">
      <c r="A42405" s="294" t="s">
        <v>24808</v>
      </c>
      <c r="B42405" s="294"/>
      <c r="C42405" s="294"/>
      <c r="D42405" s="294"/>
      <c r="E42405" s="294"/>
      <c r="F42405" s="294"/>
    </row>
    <row r="42406">
      <c r="A42406" s="294" t="s">
        <v>24809</v>
      </c>
      <c r="B42406" s="294"/>
      <c r="C42406" s="294"/>
      <c r="D42406" s="294"/>
      <c r="E42406" s="294"/>
      <c r="F42406" s="294"/>
    </row>
    <row r="42407">
      <c r="A42407" s="294" t="s">
        <v>24810</v>
      </c>
      <c r="B42407" s="294"/>
      <c r="C42407" s="294"/>
      <c r="D42407" s="294"/>
      <c r="E42407" s="294"/>
      <c r="F42407" s="294"/>
    </row>
    <row r="42408">
      <c r="A42408" s="294"/>
      <c r="B42408" s="294"/>
      <c r="C42408" s="294"/>
      <c r="D42408" s="294"/>
      <c r="E42408" s="294"/>
      <c r="F42408" s="294"/>
    </row>
    <row r="42409">
      <c r="A42409" s="294"/>
      <c r="B42409" s="294"/>
      <c r="C42409" s="294"/>
      <c r="D42409" s="294"/>
      <c r="E42409" s="294"/>
      <c r="F42409" s="294"/>
    </row>
    <row r="42410">
      <c r="A42410" s="294" t="s">
        <v>41927</v>
      </c>
      <c r="B42410" s="294"/>
      <c r="C42410" s="294"/>
      <c r="D42410" s="294"/>
      <c r="E42410" s="294"/>
      <c r="F42410" s="294"/>
    </row>
    <row r="42411">
      <c r="A42411" s="294" t="s">
        <v>45972</v>
      </c>
      <c r="B42411" s="294"/>
      <c r="C42411" s="294"/>
      <c r="D42411" s="294"/>
      <c r="E42411" s="294"/>
      <c r="F42411" s="294"/>
    </row>
    <row r="42412">
      <c r="A42412" s="294" t="s">
        <v>21672</v>
      </c>
      <c r="B42412" s="294"/>
      <c r="C42412" s="294"/>
      <c r="D42412" s="294"/>
      <c r="E42412" s="294"/>
      <c r="F42412" s="294"/>
    </row>
    <row r="42413">
      <c r="A42413" s="294" t="s">
        <v>45973</v>
      </c>
      <c r="B42413" s="294"/>
      <c r="C42413" s="294"/>
      <c r="D42413" s="294"/>
      <c r="E42413" s="294"/>
      <c r="F42413" s="294"/>
    </row>
    <row r="42414">
      <c r="A42414" s="294"/>
      <c r="B42414" s="294"/>
      <c r="C42414" s="294"/>
      <c r="D42414" s="294"/>
      <c r="E42414" s="294"/>
      <c r="F42414" s="294"/>
    </row>
    <row r="42415">
      <c r="A42415" s="294" t="s">
        <v>24813</v>
      </c>
      <c r="B42415" s="294"/>
      <c r="C42415" s="294"/>
      <c r="D42415" s="294"/>
      <c r="E42415" s="294"/>
      <c r="F42415" s="294"/>
    </row>
    <row r="42416">
      <c r="A42416" s="294"/>
      <c r="B42416" s="294"/>
      <c r="C42416" s="294"/>
      <c r="D42416" s="294"/>
      <c r="E42416" s="294"/>
      <c r="F42416" s="294"/>
    </row>
    <row r="42417">
      <c r="A42417" s="294" t="s">
        <v>24814</v>
      </c>
      <c r="B42417" s="294"/>
      <c r="C42417" s="294"/>
      <c r="D42417" s="294"/>
      <c r="E42417" s="294"/>
      <c r="F42417" s="294"/>
    </row>
    <row r="42418">
      <c r="A42418" s="294" t="s">
        <v>24815</v>
      </c>
      <c r="B42418" s="294"/>
      <c r="C42418" s="294"/>
      <c r="D42418" s="294"/>
      <c r="E42418" s="294"/>
      <c r="F42418" s="294"/>
    </row>
    <row r="42419">
      <c r="A42419" s="294" t="s">
        <v>24816</v>
      </c>
      <c r="B42419" s="294"/>
      <c r="C42419" s="294"/>
      <c r="D42419" s="294"/>
      <c r="E42419" s="294"/>
      <c r="F42419" s="294"/>
    </row>
    <row r="42420">
      <c r="A42420" s="294" t="s">
        <v>24817</v>
      </c>
      <c r="B42420" s="294"/>
      <c r="C42420" s="294"/>
      <c r="D42420" s="294"/>
      <c r="E42420" s="294"/>
      <c r="F42420" s="294"/>
    </row>
    <row r="42421">
      <c r="A42421" s="294" t="s">
        <v>24818</v>
      </c>
      <c r="B42421" s="294"/>
      <c r="C42421" s="294"/>
      <c r="D42421" s="294"/>
      <c r="E42421" s="294"/>
      <c r="F42421" s="294"/>
    </row>
    <row r="42422">
      <c r="A42422" s="294" t="s">
        <v>24819</v>
      </c>
      <c r="B42422" s="294"/>
      <c r="C42422" s="294"/>
      <c r="D42422" s="294"/>
      <c r="E42422" s="294"/>
      <c r="F42422" s="294"/>
    </row>
    <row r="42423">
      <c r="A42423" s="294" t="s">
        <v>24820</v>
      </c>
      <c r="B42423" s="294"/>
      <c r="C42423" s="294"/>
      <c r="D42423" s="294"/>
      <c r="E42423" s="294"/>
      <c r="F42423" s="294"/>
    </row>
    <row r="42424">
      <c r="A42424" s="294" t="s">
        <v>24821</v>
      </c>
      <c r="B42424" s="294"/>
      <c r="C42424" s="294"/>
      <c r="D42424" s="294"/>
      <c r="E42424" s="294"/>
      <c r="F42424" s="294"/>
    </row>
    <row r="42425">
      <c r="A42425" s="294" t="s">
        <v>24822</v>
      </c>
      <c r="B42425" s="294"/>
      <c r="C42425" s="294"/>
      <c r="D42425" s="294"/>
      <c r="E42425" s="294"/>
      <c r="F42425" s="294"/>
    </row>
    <row r="42426">
      <c r="A42426" s="294" t="s">
        <v>24823</v>
      </c>
      <c r="B42426" s="294"/>
      <c r="C42426" s="294"/>
      <c r="D42426" s="294"/>
      <c r="E42426" s="294"/>
      <c r="F42426" s="294"/>
    </row>
    <row r="42427">
      <c r="A42427" s="294"/>
      <c r="B42427" s="294"/>
      <c r="C42427" s="294"/>
      <c r="D42427" s="294"/>
      <c r="E42427" s="294"/>
      <c r="F42427" s="294"/>
    </row>
    <row r="42428">
      <c r="A42428" s="294"/>
      <c r="B42428" s="294"/>
      <c r="C42428" s="294"/>
      <c r="D42428" s="294"/>
      <c r="E42428" s="294"/>
      <c r="F42428" s="294"/>
    </row>
    <row r="42429">
      <c r="A42429" s="294" t="s">
        <v>24824</v>
      </c>
      <c r="B42429" s="294"/>
      <c r="C42429" s="294"/>
      <c r="D42429" s="294"/>
      <c r="E42429" s="294"/>
      <c r="F42429" s="294"/>
    </row>
    <row r="42430">
      <c r="A42430" s="294" t="s">
        <v>24825</v>
      </c>
      <c r="B42430" s="294"/>
      <c r="C42430" s="294"/>
      <c r="D42430" s="294"/>
      <c r="E42430" s="294"/>
      <c r="F42430" s="294"/>
    </row>
    <row r="42431">
      <c r="A42431" s="294"/>
      <c r="B42431" s="294"/>
      <c r="C42431" s="294"/>
      <c r="D42431" s="294"/>
      <c r="E42431" s="294"/>
      <c r="F42431" s="294"/>
    </row>
    <row r="42432">
      <c r="A42432" s="294" t="s">
        <v>24826</v>
      </c>
      <c r="B42432" s="294"/>
      <c r="C42432" s="294"/>
      <c r="D42432" s="294"/>
      <c r="E42432" s="294"/>
      <c r="F42432" s="294"/>
    </row>
    <row r="42433">
      <c r="A42433" s="294" t="s">
        <v>24827</v>
      </c>
      <c r="B42433" s="294"/>
      <c r="C42433" s="294"/>
      <c r="D42433" s="294"/>
      <c r="E42433" s="294"/>
      <c r="F42433" s="294"/>
    </row>
    <row r="42434">
      <c r="A42434" s="294" t="s">
        <v>24828</v>
      </c>
      <c r="B42434" s="294"/>
      <c r="C42434" s="294"/>
      <c r="D42434" s="294"/>
      <c r="E42434" s="294"/>
      <c r="F42434" s="294"/>
    </row>
    <row r="42435">
      <c r="A42435" s="294" t="s">
        <v>24829</v>
      </c>
      <c r="B42435" s="294"/>
      <c r="C42435" s="294"/>
      <c r="D42435" s="294"/>
      <c r="E42435" s="294"/>
      <c r="F42435" s="294"/>
    </row>
    <row r="42436">
      <c r="A42436" s="294" t="s">
        <v>24830</v>
      </c>
      <c r="B42436" s="294"/>
      <c r="C42436" s="294"/>
      <c r="D42436" s="294"/>
      <c r="E42436" s="294"/>
      <c r="F42436" s="294"/>
    </row>
    <row r="42437">
      <c r="A42437" s="294" t="s">
        <v>24831</v>
      </c>
      <c r="B42437" s="294"/>
      <c r="C42437" s="294"/>
      <c r="D42437" s="294"/>
      <c r="E42437" s="294"/>
      <c r="F42437" s="294"/>
    </row>
    <row r="42438">
      <c r="A42438" s="294" t="s">
        <v>45974</v>
      </c>
      <c r="B42438" s="294"/>
      <c r="C42438" s="294"/>
      <c r="D42438" s="294"/>
      <c r="E42438" s="294"/>
      <c r="F42438" s="294"/>
    </row>
    <row r="42439">
      <c r="A42439" s="294"/>
      <c r="B42439" s="294"/>
      <c r="C42439" s="294"/>
      <c r="D42439" s="294"/>
      <c r="E42439" s="294"/>
      <c r="F42439" s="294"/>
    </row>
    <row r="42440">
      <c r="A42440" s="294"/>
      <c r="B42440" s="294"/>
      <c r="C42440" s="294"/>
      <c r="D42440" s="294"/>
      <c r="E42440" s="294"/>
      <c r="F42440" s="294"/>
    </row>
    <row r="42441">
      <c r="A42441" s="294" t="s">
        <v>24833</v>
      </c>
      <c r="B42441" s="294"/>
      <c r="C42441" s="294"/>
      <c r="D42441" s="294"/>
      <c r="E42441" s="294"/>
      <c r="F42441" s="294"/>
    </row>
    <row r="42442">
      <c r="A42442" s="294" t="s">
        <v>24834</v>
      </c>
      <c r="B42442" s="294"/>
      <c r="C42442" s="294"/>
      <c r="D42442" s="294"/>
      <c r="E42442" s="294"/>
      <c r="F42442" s="294"/>
    </row>
    <row r="42443">
      <c r="A42443" s="294"/>
      <c r="B42443" s="294"/>
      <c r="C42443" s="294"/>
      <c r="D42443" s="294"/>
      <c r="E42443" s="294"/>
      <c r="F42443" s="294"/>
    </row>
    <row r="42444">
      <c r="A42444" s="294" t="s">
        <v>24835</v>
      </c>
      <c r="B42444" s="294"/>
      <c r="C42444" s="294"/>
      <c r="D42444" s="294"/>
      <c r="E42444" s="294"/>
      <c r="F42444" s="294"/>
    </row>
    <row r="42445">
      <c r="A42445" s="294" t="s">
        <v>24836</v>
      </c>
      <c r="B42445" s="294"/>
      <c r="C42445" s="294"/>
      <c r="D42445" s="294"/>
      <c r="E42445" s="294"/>
      <c r="F42445" s="294"/>
    </row>
    <row r="42446">
      <c r="A42446" s="294" t="s">
        <v>24837</v>
      </c>
      <c r="B42446" s="294"/>
      <c r="C42446" s="294"/>
      <c r="D42446" s="294"/>
      <c r="E42446" s="294"/>
      <c r="F42446" s="294"/>
    </row>
    <row r="42447">
      <c r="A42447" s="294" t="s">
        <v>24838</v>
      </c>
      <c r="B42447" s="294"/>
      <c r="C42447" s="294"/>
      <c r="D42447" s="294"/>
      <c r="E42447" s="294"/>
      <c r="F42447" s="294"/>
    </row>
    <row r="42448">
      <c r="A42448" s="294" t="s">
        <v>24839</v>
      </c>
      <c r="B42448" s="294"/>
      <c r="C42448" s="294"/>
      <c r="D42448" s="294"/>
      <c r="E42448" s="294"/>
      <c r="F42448" s="294"/>
    </row>
    <row r="42449">
      <c r="A42449" s="294" t="s">
        <v>24840</v>
      </c>
      <c r="B42449" s="294"/>
      <c r="C42449" s="294"/>
      <c r="D42449" s="294"/>
      <c r="E42449" s="294"/>
      <c r="F42449" s="294"/>
    </row>
    <row r="42450">
      <c r="A42450" s="294" t="s">
        <v>24841</v>
      </c>
      <c r="B42450" s="294"/>
      <c r="C42450" s="294"/>
      <c r="D42450" s="294"/>
      <c r="E42450" s="294"/>
      <c r="F42450" s="294"/>
    </row>
    <row r="42451">
      <c r="A42451" s="294" t="s">
        <v>24842</v>
      </c>
      <c r="B42451" s="294"/>
      <c r="C42451" s="294"/>
      <c r="D42451" s="294"/>
      <c r="E42451" s="294"/>
      <c r="F42451" s="294"/>
    </row>
    <row r="42452">
      <c r="A42452" s="294" t="s">
        <v>24843</v>
      </c>
      <c r="B42452" s="294"/>
      <c r="C42452" s="294"/>
      <c r="D42452" s="294"/>
      <c r="E42452" s="294"/>
      <c r="F42452" s="294"/>
    </row>
    <row r="42453">
      <c r="A42453" s="294" t="s">
        <v>24844</v>
      </c>
      <c r="B42453" s="294"/>
      <c r="C42453" s="294"/>
      <c r="D42453" s="294"/>
      <c r="E42453" s="294"/>
      <c r="F42453" s="294"/>
    </row>
    <row r="42454">
      <c r="A42454" s="294"/>
      <c r="B42454" s="294"/>
      <c r="C42454" s="294"/>
      <c r="D42454" s="294"/>
      <c r="E42454" s="294"/>
      <c r="F42454" s="294"/>
    </row>
    <row r="42455">
      <c r="A42455" s="294"/>
      <c r="B42455" s="294"/>
      <c r="C42455" s="294"/>
      <c r="D42455" s="294"/>
      <c r="E42455" s="294"/>
      <c r="F42455" s="294"/>
    </row>
    <row r="42456">
      <c r="A42456" s="294" t="s">
        <v>24845</v>
      </c>
      <c r="B42456" s="294"/>
      <c r="C42456" s="294"/>
      <c r="D42456" s="294"/>
      <c r="E42456" s="294"/>
      <c r="F42456" s="294"/>
    </row>
    <row r="42457">
      <c r="A42457" s="294"/>
      <c r="B42457" s="294"/>
      <c r="C42457" s="294"/>
      <c r="D42457" s="294"/>
      <c r="E42457" s="294"/>
      <c r="F42457" s="294"/>
    </row>
    <row r="42458">
      <c r="A42458" s="294" t="s">
        <v>24846</v>
      </c>
      <c r="B42458" s="294"/>
      <c r="C42458" s="294"/>
      <c r="D42458" s="294"/>
      <c r="E42458" s="294"/>
      <c r="F42458" s="294"/>
    </row>
    <row r="42459">
      <c r="A42459" s="294" t="s">
        <v>24847</v>
      </c>
      <c r="B42459" s="294"/>
      <c r="C42459" s="294"/>
      <c r="D42459" s="294"/>
      <c r="E42459" s="294"/>
      <c r="F42459" s="294"/>
    </row>
    <row r="42460">
      <c r="A42460" s="294" t="s">
        <v>24848</v>
      </c>
      <c r="B42460" s="294"/>
      <c r="C42460" s="294"/>
      <c r="D42460" s="294"/>
      <c r="E42460" s="294"/>
      <c r="F42460" s="294"/>
    </row>
    <row r="42461">
      <c r="A42461" s="294" t="s">
        <v>24849</v>
      </c>
      <c r="B42461" s="294"/>
      <c r="C42461" s="294"/>
      <c r="D42461" s="294"/>
      <c r="E42461" s="294"/>
      <c r="F42461" s="294"/>
    </row>
    <row r="42462">
      <c r="A42462" s="294" t="s">
        <v>24850</v>
      </c>
      <c r="B42462" s="294"/>
      <c r="C42462" s="294"/>
      <c r="D42462" s="294"/>
      <c r="E42462" s="294"/>
      <c r="F42462" s="294"/>
    </row>
    <row r="42463">
      <c r="A42463" s="294"/>
      <c r="B42463" s="294"/>
      <c r="C42463" s="294"/>
      <c r="D42463" s="294"/>
      <c r="E42463" s="294"/>
      <c r="F42463" s="294"/>
    </row>
    <row r="42464">
      <c r="A42464" s="294" t="s">
        <v>24851</v>
      </c>
      <c r="B42464" s="294"/>
      <c r="C42464" s="294"/>
      <c r="D42464" s="294"/>
      <c r="E42464" s="294"/>
      <c r="F42464" s="294"/>
    </row>
    <row r="42465">
      <c r="A42465" s="294"/>
      <c r="B42465" s="294"/>
      <c r="C42465" s="294"/>
      <c r="D42465" s="294"/>
      <c r="E42465" s="294"/>
      <c r="F42465" s="294"/>
    </row>
    <row r="42466">
      <c r="A42466" s="294" t="s">
        <v>24852</v>
      </c>
      <c r="B42466" s="294"/>
      <c r="C42466" s="294"/>
      <c r="D42466" s="294"/>
      <c r="E42466" s="294"/>
      <c r="F42466" s="294"/>
    </row>
    <row r="42467">
      <c r="A42467" s="294" t="s">
        <v>24853</v>
      </c>
      <c r="B42467" s="294"/>
      <c r="C42467" s="294"/>
      <c r="D42467" s="294"/>
      <c r="E42467" s="294"/>
      <c r="F42467" s="294"/>
    </row>
    <row r="42468">
      <c r="A42468" s="294" t="s">
        <v>24854</v>
      </c>
      <c r="B42468" s="294"/>
      <c r="C42468" s="294"/>
      <c r="D42468" s="294"/>
      <c r="E42468" s="294"/>
      <c r="F42468" s="294"/>
    </row>
    <row r="42469">
      <c r="A42469" s="294" t="s">
        <v>24855</v>
      </c>
      <c r="B42469" s="294"/>
      <c r="C42469" s="294"/>
      <c r="D42469" s="294"/>
      <c r="E42469" s="294"/>
      <c r="F42469" s="294"/>
    </row>
    <row r="42470">
      <c r="A42470" s="294"/>
      <c r="B42470" s="294"/>
      <c r="C42470" s="294"/>
      <c r="D42470" s="294"/>
      <c r="E42470" s="294"/>
      <c r="F42470" s="294"/>
    </row>
    <row r="42471">
      <c r="A42471" s="294" t="s">
        <v>24856</v>
      </c>
      <c r="B42471" s="294"/>
      <c r="C42471" s="294"/>
      <c r="D42471" s="294"/>
      <c r="E42471" s="294"/>
      <c r="F42471" s="294"/>
    </row>
    <row r="42472">
      <c r="A42472" s="294" t="s">
        <v>24857</v>
      </c>
      <c r="B42472" s="294"/>
      <c r="C42472" s="294"/>
      <c r="D42472" s="294"/>
      <c r="E42472" s="294"/>
      <c r="F42472" s="294"/>
    </row>
    <row r="42473">
      <c r="A42473" s="294"/>
      <c r="B42473" s="294"/>
      <c r="C42473" s="294"/>
      <c r="D42473" s="294"/>
      <c r="E42473" s="294"/>
      <c r="F42473" s="294"/>
    </row>
    <row r="42474">
      <c r="A42474" s="294" t="s">
        <v>24858</v>
      </c>
      <c r="B42474" s="294"/>
      <c r="C42474" s="294"/>
      <c r="D42474" s="294"/>
      <c r="E42474" s="294"/>
      <c r="F42474" s="294"/>
    </row>
    <row r="42475">
      <c r="A42475" s="294" t="s">
        <v>24859</v>
      </c>
      <c r="B42475" s="294"/>
      <c r="C42475" s="294"/>
      <c r="D42475" s="294"/>
      <c r="E42475" s="294"/>
      <c r="F42475" s="294"/>
    </row>
    <row r="42476">
      <c r="A42476" s="294" t="s">
        <v>24860</v>
      </c>
      <c r="B42476" s="294"/>
      <c r="C42476" s="294"/>
      <c r="D42476" s="294"/>
      <c r="E42476" s="294"/>
      <c r="F42476" s="294"/>
    </row>
    <row r="42477">
      <c r="A42477" s="294" t="s">
        <v>24861</v>
      </c>
      <c r="B42477" s="294"/>
      <c r="C42477" s="294"/>
      <c r="D42477" s="294"/>
      <c r="E42477" s="294"/>
      <c r="F42477" s="294"/>
    </row>
    <row r="42478">
      <c r="A42478" s="294" t="s">
        <v>24862</v>
      </c>
      <c r="B42478" s="294"/>
      <c r="C42478" s="294"/>
      <c r="D42478" s="294"/>
      <c r="E42478" s="294"/>
      <c r="F42478" s="294"/>
    </row>
    <row r="42479">
      <c r="A42479" s="294" t="s">
        <v>24863</v>
      </c>
      <c r="B42479" s="294"/>
      <c r="C42479" s="294"/>
      <c r="D42479" s="294"/>
      <c r="E42479" s="294"/>
      <c r="F42479" s="294"/>
    </row>
    <row r="42480">
      <c r="A42480" s="294" t="s">
        <v>24864</v>
      </c>
      <c r="B42480" s="294"/>
      <c r="C42480" s="294"/>
      <c r="D42480" s="294"/>
      <c r="E42480" s="294"/>
      <c r="F42480" s="294"/>
    </row>
    <row r="42481">
      <c r="A42481" s="294" t="s">
        <v>24865</v>
      </c>
      <c r="B42481" s="294"/>
      <c r="C42481" s="294"/>
      <c r="D42481" s="294"/>
      <c r="E42481" s="294"/>
      <c r="F42481" s="294"/>
    </row>
    <row r="42482">
      <c r="A42482" s="294" t="s">
        <v>24866</v>
      </c>
      <c r="B42482" s="294"/>
      <c r="C42482" s="294"/>
      <c r="D42482" s="294"/>
      <c r="E42482" s="294"/>
      <c r="F42482" s="294"/>
    </row>
    <row r="42483">
      <c r="A42483" s="294" t="s">
        <v>24867</v>
      </c>
      <c r="B42483" s="294"/>
      <c r="C42483" s="294"/>
      <c r="D42483" s="294"/>
      <c r="E42483" s="294"/>
      <c r="F42483" s="294"/>
    </row>
    <row r="42484">
      <c r="A42484" s="294" t="s">
        <v>23052</v>
      </c>
      <c r="B42484" s="294"/>
      <c r="C42484" s="294"/>
      <c r="D42484" s="294"/>
      <c r="E42484" s="294"/>
      <c r="F42484" s="294"/>
    </row>
    <row r="42485">
      <c r="A42485" s="294" t="s">
        <v>24868</v>
      </c>
      <c r="B42485" s="294"/>
      <c r="C42485" s="294"/>
      <c r="D42485" s="294"/>
      <c r="E42485" s="294"/>
      <c r="F42485" s="294"/>
    </row>
    <row r="42486">
      <c r="A42486" s="294" t="s">
        <v>24869</v>
      </c>
      <c r="B42486" s="294"/>
      <c r="C42486" s="294"/>
      <c r="D42486" s="294"/>
      <c r="E42486" s="294"/>
      <c r="F42486" s="294"/>
    </row>
    <row r="42487">
      <c r="A42487" s="294" t="s">
        <v>24870</v>
      </c>
      <c r="B42487" s="294"/>
      <c r="C42487" s="294"/>
      <c r="D42487" s="294"/>
      <c r="E42487" s="294"/>
      <c r="F42487" s="294"/>
    </row>
    <row r="42488">
      <c r="A42488" s="294"/>
      <c r="B42488" s="294"/>
      <c r="C42488" s="294"/>
      <c r="D42488" s="294"/>
      <c r="E42488" s="294"/>
      <c r="F42488" s="294"/>
    </row>
    <row r="42489">
      <c r="A42489" s="294"/>
      <c r="B42489" s="294"/>
      <c r="C42489" s="294"/>
      <c r="D42489" s="294"/>
      <c r="E42489" s="294"/>
      <c r="F42489" s="294"/>
    </row>
    <row r="42490">
      <c r="A42490" s="294" t="s">
        <v>41927</v>
      </c>
      <c r="B42490" s="294"/>
      <c r="C42490" s="294"/>
      <c r="D42490" s="294"/>
      <c r="E42490" s="294"/>
      <c r="F42490" s="294"/>
    </row>
    <row r="42491">
      <c r="A42491" s="294" t="s">
        <v>45975</v>
      </c>
      <c r="B42491" s="294"/>
      <c r="C42491" s="294"/>
      <c r="D42491" s="294"/>
      <c r="E42491" s="294"/>
      <c r="F42491" s="294"/>
    </row>
    <row r="42492">
      <c r="A42492" s="294" t="s">
        <v>21618</v>
      </c>
      <c r="B42492" s="294"/>
      <c r="C42492" s="294"/>
      <c r="D42492" s="294"/>
      <c r="E42492" s="294"/>
      <c r="F42492" s="294"/>
    </row>
    <row r="42493">
      <c r="A42493" s="294" t="s">
        <v>45976</v>
      </c>
      <c r="B42493" s="294"/>
      <c r="C42493" s="294"/>
      <c r="D42493" s="294"/>
      <c r="E42493" s="294"/>
      <c r="F42493" s="294"/>
    </row>
    <row r="42494">
      <c r="A42494" s="294"/>
      <c r="B42494" s="294"/>
      <c r="C42494" s="294"/>
      <c r="D42494" s="294"/>
      <c r="E42494" s="294"/>
      <c r="F42494" s="294"/>
    </row>
    <row r="42495">
      <c r="A42495" s="294" t="s">
        <v>22602</v>
      </c>
      <c r="B42495" s="294"/>
      <c r="C42495" s="294"/>
      <c r="D42495" s="294"/>
      <c r="E42495" s="294"/>
      <c r="F42495" s="294"/>
    </row>
    <row r="42496">
      <c r="A42496" s="294" t="s">
        <v>37045</v>
      </c>
      <c r="B42496" s="294"/>
      <c r="C42496" s="294"/>
      <c r="D42496" s="294"/>
      <c r="E42496" s="294"/>
      <c r="F42496" s="294"/>
    </row>
    <row r="42497">
      <c r="A42497" s="294"/>
      <c r="B42497" s="294"/>
      <c r="C42497" s="294"/>
      <c r="D42497" s="294"/>
      <c r="E42497" s="294"/>
      <c r="F42497" s="294"/>
    </row>
    <row r="42498">
      <c r="A42498" s="294" t="str">
        <f>ARRAY_CONSTRAIN(ARRAYFORMULA(-Ativyayama(excess Exertion)), 1, 1)</f>
        <v>#ERROR!</v>
      </c>
      <c r="B42498" s="294"/>
      <c r="C42498" s="294"/>
      <c r="D42498" s="294"/>
      <c r="E42498" s="294"/>
      <c r="F42498" s="294"/>
    </row>
    <row r="42499">
      <c r="A42499" s="294" t="str">
        <f>ARRAY_CONSTRAIN(ARRAYFORMULA(-Ati-manana / chinta / mental stress), 1, 1)</f>
        <v>#ERROR!</v>
      </c>
      <c r="B42499" s="294"/>
      <c r="C42499" s="294"/>
      <c r="D42499" s="294"/>
      <c r="E42499" s="294"/>
      <c r="F42499" s="294"/>
    </row>
    <row r="42500">
      <c r="A42500" s="294" t="s">
        <v>39810</v>
      </c>
      <c r="B42500" s="294"/>
      <c r="C42500" s="294"/>
      <c r="D42500" s="294"/>
      <c r="E42500" s="294"/>
      <c r="F42500" s="294"/>
    </row>
    <row r="42501">
      <c r="A42501" s="294" t="s">
        <v>39811</v>
      </c>
      <c r="B42501" s="294"/>
      <c r="C42501" s="294"/>
      <c r="D42501" s="294"/>
      <c r="E42501" s="294"/>
      <c r="F42501" s="294"/>
    </row>
    <row r="42502">
      <c r="A42502" s="294" t="s">
        <v>39812</v>
      </c>
      <c r="B42502" s="294"/>
      <c r="C42502" s="294"/>
      <c r="D42502" s="294"/>
      <c r="E42502" s="294"/>
      <c r="F42502" s="294"/>
    </row>
    <row r="42503">
      <c r="A42503" s="294" t="s">
        <v>39813</v>
      </c>
      <c r="B42503" s="294"/>
      <c r="C42503" s="294"/>
      <c r="D42503" s="294"/>
      <c r="E42503" s="294"/>
      <c r="F42503" s="294"/>
    </row>
    <row r="42504">
      <c r="A42504" s="294"/>
      <c r="B42504" s="294"/>
      <c r="C42504" s="294"/>
      <c r="D42504" s="294"/>
      <c r="E42504" s="294"/>
      <c r="F42504" s="294"/>
    </row>
    <row r="42505">
      <c r="A42505" s="294" t="s">
        <v>24519</v>
      </c>
      <c r="B42505" s="294"/>
      <c r="C42505" s="294"/>
      <c r="D42505" s="294"/>
      <c r="E42505" s="294"/>
      <c r="F42505" s="294"/>
    </row>
    <row r="42506">
      <c r="A42506" s="294" t="s">
        <v>39814</v>
      </c>
      <c r="B42506" s="294"/>
      <c r="C42506" s="294"/>
      <c r="D42506" s="294"/>
      <c r="E42506" s="294"/>
      <c r="F42506" s="294"/>
    </row>
    <row r="42507">
      <c r="A42507" s="294"/>
      <c r="B42507" s="294"/>
      <c r="C42507" s="294"/>
      <c r="D42507" s="294"/>
      <c r="E42507" s="294"/>
      <c r="F42507" s="294"/>
    </row>
    <row r="42508">
      <c r="A42508" s="294" t="s">
        <v>37682</v>
      </c>
      <c r="B42508" s="294"/>
      <c r="C42508" s="294"/>
      <c r="D42508" s="294"/>
      <c r="E42508" s="294"/>
      <c r="F42508" s="294"/>
    </row>
    <row r="42509">
      <c r="A42509" s="294" t="s">
        <v>37676</v>
      </c>
      <c r="B42509" s="294"/>
      <c r="C42509" s="294"/>
      <c r="D42509" s="294"/>
      <c r="E42509" s="294"/>
      <c r="F42509" s="294"/>
    </row>
    <row r="42510">
      <c r="A42510" s="294" t="s">
        <v>39815</v>
      </c>
      <c r="B42510" s="294"/>
      <c r="C42510" s="294"/>
      <c r="D42510" s="294"/>
      <c r="E42510" s="294"/>
      <c r="F42510" s="294"/>
    </row>
    <row r="42511">
      <c r="A42511" s="294" t="s">
        <v>39816</v>
      </c>
      <c r="B42511" s="294"/>
      <c r="C42511" s="294"/>
      <c r="D42511" s="294"/>
      <c r="E42511" s="294"/>
      <c r="F42511" s="294"/>
    </row>
    <row r="42512">
      <c r="A42512" s="294" t="s">
        <v>39817</v>
      </c>
      <c r="B42512" s="294"/>
      <c r="C42512" s="294"/>
      <c r="D42512" s="294"/>
      <c r="E42512" s="294"/>
      <c r="F42512" s="294"/>
    </row>
    <row r="42513">
      <c r="A42513" s="294"/>
      <c r="B42513" s="294"/>
      <c r="C42513" s="294"/>
      <c r="D42513" s="294"/>
      <c r="E42513" s="294"/>
      <c r="F42513" s="294"/>
    </row>
    <row r="42514">
      <c r="A42514" s="294" t="s">
        <v>26992</v>
      </c>
      <c r="B42514" s="294"/>
      <c r="C42514" s="294"/>
      <c r="D42514" s="294"/>
      <c r="E42514" s="294"/>
      <c r="F42514" s="294"/>
    </row>
    <row r="42515">
      <c r="A42515" s="294" t="s">
        <v>22618</v>
      </c>
      <c r="B42515" s="294"/>
      <c r="C42515" s="294"/>
      <c r="D42515" s="294"/>
      <c r="E42515" s="294"/>
      <c r="F42515" s="294"/>
    </row>
    <row r="42516">
      <c r="A42516" s="294"/>
      <c r="B42516" s="294"/>
      <c r="C42516" s="294"/>
      <c r="D42516" s="294"/>
      <c r="E42516" s="294"/>
      <c r="F42516" s="294"/>
    </row>
    <row r="42517">
      <c r="A42517" s="294" t="s">
        <v>39818</v>
      </c>
      <c r="B42517" s="294"/>
      <c r="C42517" s="294"/>
      <c r="D42517" s="294"/>
      <c r="E42517" s="294"/>
      <c r="F42517" s="294"/>
    </row>
    <row r="42518">
      <c r="A42518" s="294" t="s">
        <v>39819</v>
      </c>
      <c r="B42518" s="294"/>
      <c r="C42518" s="294"/>
      <c r="D42518" s="294"/>
      <c r="E42518" s="294"/>
      <c r="F42518" s="294"/>
    </row>
    <row r="42519">
      <c r="A42519" s="294" t="s">
        <v>39820</v>
      </c>
      <c r="B42519" s="294"/>
      <c r="C42519" s="294"/>
      <c r="D42519" s="294"/>
      <c r="E42519" s="294"/>
      <c r="F42519" s="294"/>
    </row>
    <row r="42520">
      <c r="A42520" s="294" t="s">
        <v>39821</v>
      </c>
      <c r="B42520" s="294"/>
      <c r="C42520" s="294"/>
      <c r="D42520" s="294"/>
      <c r="E42520" s="294"/>
      <c r="F42520" s="294"/>
    </row>
    <row r="42521">
      <c r="A42521" s="294" t="s">
        <v>39822</v>
      </c>
      <c r="B42521" s="294"/>
      <c r="C42521" s="294"/>
      <c r="D42521" s="294"/>
      <c r="E42521" s="294"/>
      <c r="F42521" s="294"/>
    </row>
    <row r="42522">
      <c r="A42522" s="294" t="s">
        <v>39823</v>
      </c>
      <c r="B42522" s="294"/>
      <c r="C42522" s="294"/>
      <c r="D42522" s="294"/>
      <c r="E42522" s="294"/>
      <c r="F42522" s="294"/>
    </row>
    <row r="42523">
      <c r="A42523" s="294"/>
      <c r="B42523" s="294"/>
      <c r="C42523" s="294"/>
      <c r="D42523" s="294"/>
      <c r="E42523" s="294"/>
      <c r="F42523" s="294"/>
    </row>
    <row r="42524">
      <c r="A42524" s="294"/>
      <c r="B42524" s="294"/>
      <c r="C42524" s="294"/>
      <c r="D42524" s="294"/>
      <c r="E42524" s="294"/>
      <c r="F42524" s="294"/>
    </row>
    <row r="42525">
      <c r="A42525" s="294" t="s">
        <v>21401</v>
      </c>
      <c r="B42525" s="294"/>
      <c r="C42525" s="294"/>
      <c r="D42525" s="294"/>
      <c r="E42525" s="294"/>
      <c r="F42525" s="294"/>
    </row>
    <row r="42526">
      <c r="A42526" s="294"/>
      <c r="B42526" s="294"/>
      <c r="C42526" s="294"/>
      <c r="D42526" s="294"/>
      <c r="E42526" s="294"/>
      <c r="F42526" s="294"/>
    </row>
    <row r="42527">
      <c r="A42527" s="294" t="s">
        <v>39824</v>
      </c>
      <c r="B42527" s="294"/>
      <c r="C42527" s="294"/>
      <c r="D42527" s="294"/>
      <c r="E42527" s="294"/>
      <c r="F42527" s="294"/>
    </row>
    <row r="42528">
      <c r="A42528" s="294" t="s">
        <v>27102</v>
      </c>
      <c r="B42528" s="294"/>
      <c r="C42528" s="294"/>
      <c r="D42528" s="294"/>
      <c r="E42528" s="294"/>
      <c r="F42528" s="294"/>
    </row>
    <row r="42529">
      <c r="A42529" s="294" t="s">
        <v>32598</v>
      </c>
      <c r="B42529" s="294"/>
      <c r="C42529" s="294"/>
      <c r="D42529" s="294"/>
      <c r="E42529" s="294"/>
      <c r="F42529" s="294"/>
    </row>
    <row r="42530">
      <c r="A42530" s="294" t="s">
        <v>39825</v>
      </c>
      <c r="B42530" s="294"/>
      <c r="C42530" s="294"/>
      <c r="D42530" s="294"/>
      <c r="E42530" s="294"/>
      <c r="F42530" s="294"/>
    </row>
    <row r="42531">
      <c r="A42531" s="294" t="s">
        <v>39826</v>
      </c>
      <c r="B42531" s="294"/>
      <c r="C42531" s="294"/>
      <c r="D42531" s="294"/>
      <c r="E42531" s="294"/>
      <c r="F42531" s="294"/>
    </row>
    <row r="42532">
      <c r="A42532" s="294" t="s">
        <v>23831</v>
      </c>
      <c r="B42532" s="294"/>
      <c r="C42532" s="294"/>
      <c r="D42532" s="294"/>
      <c r="E42532" s="294"/>
      <c r="F42532" s="294"/>
    </row>
    <row r="42533">
      <c r="A42533" s="294" t="str">
        <f>ARRAY_CONSTRAIN(ARRAYFORMULA(-Oxygen saturation), 1, 1)</f>
        <v>#ERROR!</v>
      </c>
      <c r="B42533" s="294"/>
      <c r="C42533" s="294"/>
      <c r="D42533" s="294"/>
      <c r="E42533" s="294"/>
      <c r="F42533" s="294"/>
    </row>
    <row r="42534">
      <c r="A42534" s="294" t="s">
        <v>39827</v>
      </c>
      <c r="B42534" s="294"/>
      <c r="C42534" s="294"/>
      <c r="D42534" s="294"/>
      <c r="E42534" s="294"/>
      <c r="F42534" s="294"/>
    </row>
    <row r="42535">
      <c r="A42535" s="294" t="s">
        <v>39828</v>
      </c>
      <c r="B42535" s="294"/>
      <c r="C42535" s="294"/>
      <c r="D42535" s="294"/>
      <c r="E42535" s="294"/>
      <c r="F42535" s="294"/>
    </row>
    <row r="42536">
      <c r="A42536" s="294" t="s">
        <v>23825</v>
      </c>
      <c r="B42536" s="294"/>
      <c r="C42536" s="294"/>
      <c r="D42536" s="294"/>
      <c r="E42536" s="294"/>
      <c r="F42536" s="294"/>
    </row>
    <row r="42537">
      <c r="A42537" s="294" t="s">
        <v>39829</v>
      </c>
      <c r="B42537" s="294"/>
      <c r="C42537" s="294"/>
      <c r="D42537" s="294"/>
      <c r="E42537" s="294"/>
      <c r="F42537" s="294"/>
    </row>
    <row r="42538">
      <c r="A42538" s="294"/>
      <c r="B42538" s="294"/>
      <c r="C42538" s="294"/>
      <c r="D42538" s="294"/>
      <c r="E42538" s="294"/>
      <c r="F42538" s="294"/>
    </row>
    <row r="42539">
      <c r="A42539" s="294" t="s">
        <v>21407</v>
      </c>
      <c r="B42539" s="294"/>
      <c r="C42539" s="294"/>
      <c r="D42539" s="294"/>
      <c r="E42539" s="294"/>
      <c r="F42539" s="294"/>
    </row>
    <row r="42540">
      <c r="A42540" s="294"/>
      <c r="B42540" s="294"/>
      <c r="C42540" s="294"/>
      <c r="D42540" s="294"/>
      <c r="E42540" s="294"/>
      <c r="F42540" s="294"/>
    </row>
    <row r="42541">
      <c r="A42541" s="294" t="s">
        <v>37701</v>
      </c>
      <c r="B42541" s="294"/>
      <c r="C42541" s="294"/>
      <c r="D42541" s="294"/>
      <c r="E42541" s="294"/>
      <c r="F42541" s="294"/>
    </row>
    <row r="42542">
      <c r="A42542" s="294" t="str">
        <f>-Heart rate, rhythm</f>
        <v>#ERROR!</v>
      </c>
      <c r="B42542" s="294"/>
      <c r="C42542" s="294"/>
      <c r="D42542" s="294"/>
      <c r="E42542" s="294"/>
      <c r="F42542" s="294"/>
    </row>
    <row r="42543">
      <c r="A42543" s="294" t="str">
        <f t="array" ref="A42543">-Murmurs</f>
        <v>#NAME?</v>
      </c>
      <c r="B42543" s="294"/>
      <c r="C42543" s="294"/>
      <c r="D42543" s="294"/>
      <c r="E42543" s="294"/>
      <c r="F42543" s="294"/>
    </row>
    <row r="42544">
      <c r="A42544" s="294" t="s">
        <v>39830</v>
      </c>
      <c r="B42544" s="294"/>
      <c r="C42544" s="294"/>
      <c r="D42544" s="294"/>
      <c r="E42544" s="294"/>
      <c r="F42544" s="294"/>
    </row>
    <row r="42545">
      <c r="A42545" s="294" t="s">
        <v>37705</v>
      </c>
      <c r="B42545" s="294"/>
      <c r="C42545" s="294"/>
      <c r="D42545" s="294"/>
      <c r="E42545" s="294"/>
      <c r="F42545" s="294"/>
    </row>
    <row r="42546">
      <c r="A42546" s="294" t="s">
        <v>39831</v>
      </c>
      <c r="B42546" s="294"/>
      <c r="C42546" s="294"/>
      <c r="D42546" s="294"/>
      <c r="E42546" s="294"/>
      <c r="F42546" s="294"/>
    </row>
    <row r="42547">
      <c r="A42547" s="294" t="s">
        <v>39832</v>
      </c>
      <c r="B42547" s="294"/>
      <c r="C42547" s="294"/>
      <c r="D42547" s="294"/>
      <c r="E42547" s="294"/>
      <c r="F42547" s="294"/>
    </row>
    <row r="42548">
      <c r="A42548" s="294" t="s">
        <v>39833</v>
      </c>
      <c r="B42548" s="294"/>
      <c r="C42548" s="294"/>
      <c r="D42548" s="294"/>
      <c r="E42548" s="294"/>
      <c r="F42548" s="294"/>
    </row>
    <row r="42549">
      <c r="A42549" s="294" t="s">
        <v>37708</v>
      </c>
      <c r="B42549" s="294"/>
      <c r="C42549" s="294"/>
      <c r="D42549" s="294"/>
      <c r="E42549" s="294"/>
      <c r="F42549" s="294"/>
    </row>
    <row r="42550">
      <c r="A42550" s="294" t="s">
        <v>32113</v>
      </c>
      <c r="B42550" s="294"/>
      <c r="C42550" s="294"/>
      <c r="D42550" s="294"/>
      <c r="E42550" s="294"/>
      <c r="F42550" s="294"/>
    </row>
    <row r="42551">
      <c r="A42551" s="294" t="s">
        <v>39834</v>
      </c>
      <c r="B42551" s="294"/>
      <c r="C42551" s="294"/>
      <c r="D42551" s="294"/>
      <c r="E42551" s="294"/>
      <c r="F42551" s="294"/>
    </row>
    <row r="42552">
      <c r="A42552" s="294" t="s">
        <v>31918</v>
      </c>
      <c r="B42552" s="294"/>
      <c r="C42552" s="294"/>
      <c r="D42552" s="294"/>
      <c r="E42552" s="294"/>
      <c r="F42552" s="294"/>
    </row>
    <row r="42553">
      <c r="A42553" s="294" t="s">
        <v>39835</v>
      </c>
      <c r="B42553" s="294"/>
      <c r="C42553" s="294"/>
      <c r="D42553" s="294"/>
      <c r="E42553" s="294"/>
      <c r="F42553" s="294"/>
    </row>
    <row r="42554">
      <c r="A42554" s="294" t="s">
        <v>37595</v>
      </c>
      <c r="B42554" s="294"/>
      <c r="C42554" s="294"/>
      <c r="D42554" s="294"/>
      <c r="E42554" s="294"/>
      <c r="F42554" s="294"/>
    </row>
    <row r="42555">
      <c r="A42555" s="294" t="s">
        <v>39836</v>
      </c>
      <c r="B42555" s="294"/>
      <c r="C42555" s="294"/>
      <c r="D42555" s="294"/>
      <c r="E42555" s="294"/>
      <c r="F42555" s="294"/>
    </row>
    <row r="42556">
      <c r="A42556" s="294" t="s">
        <v>39837</v>
      </c>
      <c r="B42556" s="294"/>
      <c r="C42556" s="294"/>
      <c r="D42556" s="294"/>
      <c r="E42556" s="294"/>
      <c r="F42556" s="294"/>
    </row>
    <row r="42557">
      <c r="A42557" s="294" t="s">
        <v>39838</v>
      </c>
      <c r="B42557" s="294"/>
      <c r="C42557" s="294"/>
      <c r="D42557" s="294"/>
      <c r="E42557" s="294"/>
      <c r="F42557" s="294"/>
    </row>
    <row r="42558">
      <c r="A42558" s="294" t="s">
        <v>39839</v>
      </c>
      <c r="B42558" s="294"/>
      <c r="C42558" s="294"/>
      <c r="D42558" s="294"/>
      <c r="E42558" s="294"/>
      <c r="F42558" s="294"/>
    </row>
    <row r="42559">
      <c r="A42559" s="294" t="s">
        <v>37714</v>
      </c>
      <c r="B42559" s="294"/>
      <c r="C42559" s="294"/>
      <c r="D42559" s="294"/>
      <c r="E42559" s="294"/>
      <c r="F42559" s="294"/>
    </row>
    <row r="42560">
      <c r="A42560" s="294" t="s">
        <v>39840</v>
      </c>
      <c r="B42560" s="294"/>
      <c r="C42560" s="294"/>
      <c r="D42560" s="294"/>
      <c r="E42560" s="294"/>
      <c r="F42560" s="294"/>
    </row>
    <row r="42561">
      <c r="A42561" s="294" t="s">
        <v>39841</v>
      </c>
      <c r="B42561" s="294"/>
      <c r="C42561" s="294"/>
      <c r="D42561" s="294"/>
      <c r="E42561" s="294"/>
      <c r="F42561" s="294"/>
    </row>
    <row r="42562">
      <c r="A42562" s="294" t="s">
        <v>39842</v>
      </c>
      <c r="B42562" s="294"/>
      <c r="C42562" s="294"/>
      <c r="D42562" s="294"/>
      <c r="E42562" s="294"/>
      <c r="F42562" s="294"/>
    </row>
    <row r="42563">
      <c r="A42563" s="294" t="s">
        <v>39843</v>
      </c>
      <c r="B42563" s="294"/>
      <c r="C42563" s="294"/>
      <c r="D42563" s="294"/>
      <c r="E42563" s="294"/>
      <c r="F42563" s="294"/>
    </row>
    <row r="42564">
      <c r="A42564" s="294" t="s">
        <v>39844</v>
      </c>
      <c r="B42564" s="294"/>
      <c r="C42564" s="294"/>
      <c r="D42564" s="294"/>
      <c r="E42564" s="294"/>
      <c r="F42564" s="294"/>
    </row>
    <row r="42565">
      <c r="A42565" s="294" t="s">
        <v>39845</v>
      </c>
      <c r="B42565" s="294"/>
      <c r="C42565" s="294"/>
      <c r="D42565" s="294"/>
      <c r="E42565" s="294"/>
      <c r="F42565" s="294"/>
    </row>
    <row r="42566">
      <c r="A42566" s="294" t="s">
        <v>39846</v>
      </c>
      <c r="B42566" s="294"/>
      <c r="C42566" s="294"/>
      <c r="D42566" s="294"/>
      <c r="E42566" s="294"/>
      <c r="F42566" s="294"/>
    </row>
    <row r="42567">
      <c r="A42567" s="294"/>
      <c r="B42567" s="294"/>
      <c r="C42567" s="294"/>
      <c r="D42567" s="294"/>
      <c r="E42567" s="294"/>
      <c r="F42567" s="294"/>
    </row>
    <row r="42568">
      <c r="A42568" s="294" t="s">
        <v>21304</v>
      </c>
      <c r="B42568" s="294"/>
      <c r="C42568" s="294"/>
      <c r="D42568" s="294"/>
      <c r="E42568" s="294"/>
      <c r="F42568" s="294"/>
    </row>
    <row r="42569">
      <c r="A42569" s="294"/>
      <c r="B42569" s="294"/>
      <c r="C42569" s="294"/>
      <c r="D42569" s="294"/>
      <c r="E42569" s="294"/>
      <c r="F42569" s="294"/>
    </row>
    <row r="42570">
      <c r="A42570" s="294" t="s">
        <v>39847</v>
      </c>
      <c r="B42570" s="294"/>
      <c r="C42570" s="294"/>
      <c r="D42570" s="294"/>
      <c r="E42570" s="294"/>
      <c r="F42570" s="294"/>
    </row>
    <row r="42571">
      <c r="A42571" s="294" t="s">
        <v>39848</v>
      </c>
      <c r="B42571" s="294"/>
      <c r="C42571" s="294"/>
      <c r="D42571" s="294"/>
      <c r="E42571" s="294"/>
      <c r="F42571" s="294"/>
    </row>
    <row r="42572">
      <c r="A42572" s="294" t="str">
        <f t="array" ref="A42572">-ESR / CRP(inflammation)</f>
        <v>#NAME?</v>
      </c>
      <c r="B42572" s="294"/>
      <c r="C42572" s="294"/>
      <c r="D42572" s="294"/>
      <c r="E42572" s="294"/>
      <c r="F42572" s="294"/>
    </row>
    <row r="42573">
      <c r="A42573" s="294" t="str">
        <f>ARRAY_CONSTRAIN(ARRAYFORMULA(-blood glucose(FBS, PPBS, HbA1c)), 1, 1)</f>
        <v>#ERROR!</v>
      </c>
      <c r="B42573" s="294"/>
      <c r="C42573" s="294"/>
      <c r="D42573" s="294"/>
      <c r="E42573" s="294"/>
      <c r="F42573" s="294"/>
    </row>
    <row r="42574">
      <c r="A42574" s="294" t="s">
        <v>39849</v>
      </c>
      <c r="B42574" s="294"/>
      <c r="C42574" s="294"/>
      <c r="D42574" s="294"/>
      <c r="E42574" s="294"/>
      <c r="F42574" s="294"/>
    </row>
    <row r="42575">
      <c r="A42575" s="294" t="s">
        <v>39850</v>
      </c>
      <c r="B42575" s="294"/>
      <c r="C42575" s="294"/>
      <c r="D42575" s="294"/>
      <c r="E42575" s="294"/>
      <c r="F42575" s="294"/>
    </row>
    <row r="42576">
      <c r="A42576" s="294" t="str">
        <f t="array" ref="A42576">-Electrolytes(Na, K, Ca, Mg)</f>
        <v>#NAME?</v>
      </c>
      <c r="B42576" s="294"/>
      <c r="C42576" s="294"/>
      <c r="D42576" s="294"/>
      <c r="E42576" s="294"/>
      <c r="F42576" s="294"/>
    </row>
    <row r="42577">
      <c r="A42577" s="294" t="str">
        <f>ARRAY_CONSTRAIN(ARRAYFORMULA(-Thyroid profile(TSH, T3, T4)), 1, 1)</f>
        <v>#ERROR!</v>
      </c>
      <c r="B42577" s="294"/>
      <c r="C42577" s="294"/>
      <c r="D42577" s="294"/>
      <c r="E42577" s="294"/>
      <c r="F42577" s="294"/>
    </row>
    <row r="42578">
      <c r="A42578" s="294" t="s">
        <v>39851</v>
      </c>
      <c r="B42578" s="294"/>
      <c r="C42578" s="294"/>
      <c r="D42578" s="294"/>
      <c r="E42578" s="294"/>
      <c r="F42578" s="294"/>
    </row>
    <row r="42579">
      <c r="A42579" s="294" t="str">
        <f>ARRAY_CONSTRAIN(ARRAYFORMULA(-Serum ferritin), 1, 1)</f>
        <v>#ERROR!</v>
      </c>
      <c r="B42579" s="294"/>
      <c r="C42579" s="294"/>
      <c r="D42579" s="294"/>
      <c r="E42579" s="294"/>
      <c r="F42579" s="294"/>
    </row>
    <row r="42580">
      <c r="A42580" s="294" t="s">
        <v>39598</v>
      </c>
      <c r="B42580" s="294"/>
      <c r="C42580" s="294"/>
      <c r="D42580" s="294"/>
      <c r="E42580" s="294"/>
      <c r="F42580" s="294"/>
    </row>
    <row r="42581">
      <c r="A42581" s="294" t="str">
        <f>ARRAY_CONSTRAIN(ARRAYFORMULA(-Vitamin D), 1, 1)</f>
        <v>#ERROR!</v>
      </c>
      <c r="B42581" s="294"/>
      <c r="C42581" s="294"/>
      <c r="D42581" s="294"/>
      <c r="E42581" s="294"/>
      <c r="F42581" s="294"/>
    </row>
    <row r="42582">
      <c r="A42582" s="294" t="s">
        <v>39852</v>
      </c>
      <c r="B42582" s="294"/>
      <c r="C42582" s="294"/>
      <c r="D42582" s="294"/>
      <c r="E42582" s="294"/>
      <c r="F42582" s="294"/>
    </row>
    <row r="42583">
      <c r="A42583" s="294" t="str">
        <f>ARRAY_CONSTRAIN(ARRAYFORMULA(-infection Screening(if required)), 1, 1)</f>
        <v>#ERROR!</v>
      </c>
      <c r="B42583" s="294"/>
      <c r="C42583" s="294"/>
      <c r="D42583" s="294"/>
      <c r="E42583" s="294"/>
      <c r="F42583" s="294"/>
    </row>
    <row r="42584">
      <c r="A42584" s="294" t="str">
        <f t="array" ref="A42584">-Urinalysis</f>
        <v>#NAME?</v>
      </c>
      <c r="B42584" s="294"/>
      <c r="C42584" s="294"/>
      <c r="D42584" s="294"/>
      <c r="E42584" s="294"/>
      <c r="F42584" s="294"/>
    </row>
    <row r="42585">
      <c r="A42585" s="294" t="s">
        <v>39853</v>
      </c>
      <c r="B42585" s="294"/>
      <c r="C42585" s="294"/>
      <c r="D42585" s="294"/>
      <c r="E42585" s="294"/>
      <c r="F42585" s="294"/>
    </row>
    <row r="42586">
      <c r="A42586" s="294" t="s">
        <v>39854</v>
      </c>
      <c r="B42586" s="294"/>
      <c r="C42586" s="294"/>
      <c r="D42586" s="294"/>
      <c r="E42586" s="294"/>
      <c r="F42586" s="294"/>
    </row>
    <row r="42587">
      <c r="A42587" s="294" t="str">
        <f>ARRAY_CONSTRAIN(ARRAYFORMULA(-HIV / Hepatitis Serology(selectively)), 1, 1)</f>
        <v>#ERROR!</v>
      </c>
      <c r="B42587" s="294"/>
      <c r="C42587" s="294"/>
      <c r="D42587" s="294"/>
      <c r="E42587" s="294"/>
      <c r="F42587" s="294"/>
    </row>
    <row r="42588">
      <c r="A42588" s="294" t="s">
        <v>39855</v>
      </c>
      <c r="B42588" s="294"/>
      <c r="C42588" s="294"/>
      <c r="D42588" s="294"/>
      <c r="E42588" s="294"/>
      <c r="F42588" s="294"/>
    </row>
    <row r="42589">
      <c r="A42589" s="294" t="s">
        <v>39856</v>
      </c>
      <c r="B42589" s="294"/>
      <c r="C42589" s="294"/>
      <c r="D42589" s="294"/>
      <c r="E42589" s="294"/>
      <c r="F42589" s="294"/>
    </row>
    <row r="42590">
      <c r="A42590" s="294" t="s">
        <v>39857</v>
      </c>
      <c r="B42590" s="294"/>
      <c r="C42590" s="294"/>
      <c r="D42590" s="294"/>
      <c r="E42590" s="294"/>
      <c r="F42590" s="294"/>
    </row>
    <row r="42591">
      <c r="A42591" s="294" t="s">
        <v>39858</v>
      </c>
      <c r="B42591" s="294"/>
      <c r="C42591" s="294"/>
      <c r="D42591" s="294"/>
      <c r="E42591" s="294"/>
      <c r="F42591" s="294"/>
    </row>
    <row r="42592">
      <c r="A42592" s="294" t="s">
        <v>39859</v>
      </c>
      <c r="B42592" s="294"/>
      <c r="C42592" s="294"/>
      <c r="D42592" s="294"/>
      <c r="E42592" s="294"/>
      <c r="F42592" s="294"/>
    </row>
    <row r="42593">
      <c r="A42593" s="294"/>
      <c r="B42593" s="294"/>
      <c r="C42593" s="294"/>
      <c r="D42593" s="294"/>
      <c r="E42593" s="294"/>
      <c r="F42593" s="294"/>
    </row>
    <row r="42594">
      <c r="A42594" s="294" t="s">
        <v>41927</v>
      </c>
      <c r="B42594" s="294"/>
      <c r="C42594" s="294"/>
      <c r="D42594" s="294"/>
      <c r="E42594" s="294"/>
      <c r="F42594" s="294"/>
    </row>
    <row r="42595">
      <c r="A42595" s="294" t="s">
        <v>45977</v>
      </c>
      <c r="B42595" s="294"/>
      <c r="C42595" s="294"/>
      <c r="D42595" s="294"/>
      <c r="E42595" s="294"/>
      <c r="F42595" s="294"/>
    </row>
    <row r="42596">
      <c r="A42596" s="294" t="s">
        <v>21672</v>
      </c>
      <c r="B42596" s="294"/>
      <c r="C42596" s="294"/>
      <c r="D42596" s="294"/>
      <c r="E42596" s="294"/>
      <c r="F42596" s="294"/>
    </row>
    <row r="42597">
      <c r="A42597" s="294" t="s">
        <v>45978</v>
      </c>
      <c r="B42597" s="294"/>
      <c r="C42597" s="294"/>
      <c r="D42597" s="294"/>
      <c r="E42597" s="294"/>
      <c r="F42597" s="294"/>
    </row>
    <row r="42598">
      <c r="A42598" s="294"/>
      <c r="B42598" s="294"/>
      <c r="C42598" s="294"/>
      <c r="D42598" s="294"/>
      <c r="E42598" s="294"/>
      <c r="F42598" s="294"/>
    </row>
    <row r="42599">
      <c r="A42599" s="294"/>
      <c r="B42599" s="294"/>
      <c r="C42599" s="294"/>
      <c r="D42599" s="294"/>
      <c r="E42599" s="294"/>
      <c r="F42599" s="294"/>
    </row>
    <row r="42600">
      <c r="A42600" s="294" t="s">
        <v>23007</v>
      </c>
      <c r="B42600" s="294"/>
      <c r="C42600" s="294"/>
      <c r="D42600" s="294"/>
      <c r="E42600" s="294"/>
      <c r="F42600" s="294"/>
    </row>
    <row r="42601">
      <c r="A42601" s="294"/>
      <c r="B42601" s="294"/>
      <c r="C42601" s="294"/>
      <c r="D42601" s="294"/>
      <c r="E42601" s="294"/>
      <c r="F42601" s="294"/>
    </row>
    <row r="42602">
      <c r="A42602" s="294" t="s">
        <v>37739</v>
      </c>
      <c r="B42602" s="294"/>
      <c r="C42602" s="294"/>
      <c r="D42602" s="294"/>
      <c r="E42602" s="294"/>
      <c r="F42602" s="294"/>
    </row>
    <row r="42603">
      <c r="A42603" s="294" t="s">
        <v>39741</v>
      </c>
      <c r="B42603" s="294"/>
      <c r="C42603" s="294"/>
      <c r="D42603" s="294"/>
      <c r="E42603" s="294"/>
      <c r="F42603" s="294"/>
    </row>
    <row r="42604">
      <c r="A42604" s="294" t="s">
        <v>37745</v>
      </c>
      <c r="B42604" s="294"/>
      <c r="C42604" s="294"/>
      <c r="D42604" s="294"/>
      <c r="E42604" s="294"/>
      <c r="F42604" s="294"/>
    </row>
    <row r="42605">
      <c r="A42605" s="294" t="s">
        <v>29633</v>
      </c>
      <c r="B42605" s="294"/>
      <c r="C42605" s="294"/>
      <c r="D42605" s="294"/>
      <c r="E42605" s="294"/>
      <c r="F42605" s="294"/>
    </row>
    <row r="42606">
      <c r="A42606" s="294" t="s">
        <v>26349</v>
      </c>
      <c r="B42606" s="294"/>
      <c r="C42606" s="294"/>
      <c r="D42606" s="294"/>
      <c r="E42606" s="294"/>
      <c r="F42606" s="294"/>
    </row>
    <row r="42607">
      <c r="A42607" s="294" t="s">
        <v>26577</v>
      </c>
      <c r="B42607" s="294"/>
      <c r="C42607" s="294"/>
      <c r="D42607" s="294"/>
      <c r="E42607" s="294"/>
      <c r="F42607" s="294"/>
    </row>
    <row r="42608">
      <c r="A42608" s="294" t="s">
        <v>39861</v>
      </c>
      <c r="B42608" s="294"/>
      <c r="C42608" s="294"/>
      <c r="D42608" s="294"/>
      <c r="E42608" s="294"/>
      <c r="F42608" s="294"/>
    </row>
    <row r="42609">
      <c r="A42609" s="294" t="s">
        <v>39862</v>
      </c>
      <c r="B42609" s="294"/>
      <c r="C42609" s="294"/>
      <c r="D42609" s="294"/>
      <c r="E42609" s="294"/>
      <c r="F42609" s="294"/>
    </row>
    <row r="42610">
      <c r="A42610" s="294" t="s">
        <v>39863</v>
      </c>
      <c r="B42610" s="294"/>
      <c r="C42610" s="294"/>
      <c r="D42610" s="294"/>
      <c r="E42610" s="294"/>
      <c r="F42610" s="294"/>
    </row>
    <row r="42611">
      <c r="A42611" s="294" t="s">
        <v>31588</v>
      </c>
      <c r="B42611" s="294"/>
      <c r="C42611" s="294"/>
      <c r="D42611" s="294"/>
      <c r="E42611" s="294"/>
      <c r="F42611" s="294"/>
    </row>
    <row r="42612">
      <c r="A42612" s="294" t="s">
        <v>39864</v>
      </c>
      <c r="B42612" s="294"/>
      <c r="C42612" s="294"/>
      <c r="D42612" s="294"/>
      <c r="E42612" s="294"/>
      <c r="F42612" s="294"/>
    </row>
    <row r="42613">
      <c r="A42613" s="294" t="s">
        <v>39865</v>
      </c>
      <c r="B42613" s="294"/>
      <c r="C42613" s="294"/>
      <c r="D42613" s="294"/>
      <c r="E42613" s="294"/>
      <c r="F42613" s="294"/>
    </row>
    <row r="42614">
      <c r="A42614" s="294" t="s">
        <v>37744</v>
      </c>
      <c r="B42614" s="294"/>
      <c r="C42614" s="294"/>
      <c r="D42614" s="294"/>
      <c r="E42614" s="294"/>
      <c r="F42614" s="294"/>
    </row>
    <row r="42615">
      <c r="A42615" s="294" t="s">
        <v>39866</v>
      </c>
      <c r="B42615" s="294"/>
      <c r="C42615" s="294"/>
      <c r="D42615" s="294"/>
      <c r="E42615" s="294"/>
      <c r="F42615" s="294"/>
    </row>
    <row r="42616">
      <c r="A42616" s="294" t="s">
        <v>39867</v>
      </c>
      <c r="B42616" s="294"/>
      <c r="C42616" s="294"/>
      <c r="D42616" s="294"/>
      <c r="E42616" s="294"/>
      <c r="F42616" s="294"/>
    </row>
    <row r="42617">
      <c r="A42617" s="294" t="s">
        <v>39868</v>
      </c>
      <c r="B42617" s="294"/>
      <c r="C42617" s="294"/>
      <c r="D42617" s="294"/>
      <c r="E42617" s="294"/>
      <c r="F42617" s="294"/>
    </row>
    <row r="42618">
      <c r="A42618" s="294" t="s">
        <v>26581</v>
      </c>
      <c r="B42618" s="294"/>
      <c r="C42618" s="294"/>
      <c r="D42618" s="294"/>
      <c r="E42618" s="294"/>
      <c r="F42618" s="294"/>
    </row>
    <row r="42619">
      <c r="A42619" s="294" t="s">
        <v>39869</v>
      </c>
      <c r="B42619" s="294"/>
      <c r="C42619" s="294"/>
      <c r="D42619" s="294"/>
      <c r="E42619" s="294"/>
      <c r="F42619" s="294"/>
    </row>
    <row r="42620">
      <c r="A42620" s="294" t="s">
        <v>39870</v>
      </c>
      <c r="B42620" s="294"/>
      <c r="C42620" s="294"/>
      <c r="D42620" s="294"/>
      <c r="E42620" s="294"/>
      <c r="F42620" s="294"/>
    </row>
    <row r="42621">
      <c r="A42621" s="294" t="s">
        <v>39871</v>
      </c>
      <c r="B42621" s="294"/>
      <c r="C42621" s="294"/>
      <c r="D42621" s="294"/>
      <c r="E42621" s="294"/>
      <c r="F42621" s="294"/>
    </row>
    <row r="42622">
      <c r="A42622" s="294" t="s">
        <v>25042</v>
      </c>
      <c r="B42622" s="294"/>
      <c r="C42622" s="294"/>
      <c r="D42622" s="294"/>
      <c r="E42622" s="294"/>
      <c r="F42622" s="294"/>
    </row>
    <row r="42623">
      <c r="A42623" s="294" t="s">
        <v>39872</v>
      </c>
      <c r="B42623" s="294"/>
      <c r="C42623" s="294"/>
      <c r="D42623" s="294"/>
      <c r="E42623" s="294"/>
      <c r="F42623" s="294"/>
    </row>
    <row r="42624">
      <c r="A42624" s="294" t="str">
        <f t="array" ref="A42624">-Myositis</f>
        <v>#NAME?</v>
      </c>
      <c r="B42624" s="294"/>
      <c r="C42624" s="294"/>
      <c r="D42624" s="294"/>
      <c r="E42624" s="294"/>
      <c r="F42624" s="294"/>
    </row>
    <row r="42625">
      <c r="A42625" s="294" t="s">
        <v>34484</v>
      </c>
      <c r="B42625" s="294"/>
      <c r="C42625" s="294"/>
      <c r="D42625" s="294"/>
      <c r="E42625" s="294"/>
      <c r="F42625" s="294"/>
    </row>
    <row r="42626">
      <c r="A42626" s="294" t="s">
        <v>37751</v>
      </c>
      <c r="B42626" s="294"/>
      <c r="C42626" s="294"/>
      <c r="D42626" s="294"/>
      <c r="E42626" s="294"/>
      <c r="F42626" s="294"/>
    </row>
    <row r="42627">
      <c r="A42627" s="294" t="s">
        <v>39873</v>
      </c>
      <c r="B42627" s="294"/>
      <c r="C42627" s="294"/>
      <c r="D42627" s="294"/>
      <c r="E42627" s="294"/>
      <c r="F42627" s="294"/>
    </row>
    <row r="42628">
      <c r="A42628" s="294" t="s">
        <v>39874</v>
      </c>
      <c r="B42628" s="294"/>
      <c r="C42628" s="294"/>
      <c r="D42628" s="294"/>
      <c r="E42628" s="294"/>
      <c r="F42628" s="294"/>
    </row>
    <row r="42629">
      <c r="A42629" s="294" t="s">
        <v>39875</v>
      </c>
      <c r="B42629" s="294"/>
      <c r="C42629" s="294"/>
      <c r="D42629" s="294"/>
      <c r="E42629" s="294"/>
      <c r="F42629" s="294"/>
    </row>
    <row r="42630">
      <c r="A42630" s="294" t="s">
        <v>25852</v>
      </c>
      <c r="B42630" s="294"/>
      <c r="C42630" s="294"/>
      <c r="D42630" s="294"/>
      <c r="E42630" s="294"/>
      <c r="F42630" s="294"/>
    </row>
    <row r="42631">
      <c r="A42631" s="294" t="s">
        <v>39876</v>
      </c>
      <c r="B42631" s="294"/>
      <c r="C42631" s="294"/>
      <c r="D42631" s="294"/>
      <c r="E42631" s="294"/>
      <c r="F42631" s="294"/>
    </row>
    <row r="42632">
      <c r="A42632" s="294" t="s">
        <v>23954</v>
      </c>
      <c r="B42632" s="294"/>
      <c r="C42632" s="294"/>
      <c r="D42632" s="294"/>
      <c r="E42632" s="294"/>
      <c r="F42632" s="294"/>
    </row>
    <row r="42633">
      <c r="A42633" s="294" t="s">
        <v>39877</v>
      </c>
      <c r="B42633" s="294"/>
      <c r="C42633" s="294"/>
      <c r="D42633" s="294"/>
      <c r="E42633" s="294"/>
      <c r="F42633" s="294"/>
    </row>
    <row r="42634">
      <c r="A42634" s="294"/>
      <c r="B42634" s="294"/>
      <c r="C42634" s="294"/>
      <c r="D42634" s="294"/>
      <c r="E42634" s="294"/>
      <c r="F42634" s="294"/>
    </row>
    <row r="42635">
      <c r="A42635" s="294"/>
      <c r="B42635" s="294"/>
      <c r="C42635" s="294"/>
      <c r="D42635" s="294"/>
      <c r="E42635" s="294"/>
      <c r="F42635" s="294"/>
    </row>
    <row r="42636">
      <c r="A42636" s="294" t="s">
        <v>27753</v>
      </c>
      <c r="B42636" s="294"/>
      <c r="C42636" s="294"/>
      <c r="D42636" s="294"/>
      <c r="E42636" s="294"/>
      <c r="F42636" s="294"/>
    </row>
    <row r="42637">
      <c r="A42637" s="294" t="s">
        <v>26065</v>
      </c>
      <c r="B42637" s="294"/>
      <c r="C42637" s="294"/>
      <c r="D42637" s="294"/>
      <c r="E42637" s="294"/>
      <c r="F42637" s="294"/>
    </row>
    <row r="42638">
      <c r="A42638" s="294"/>
      <c r="B42638" s="294"/>
      <c r="C42638" s="294"/>
      <c r="D42638" s="294"/>
      <c r="E42638" s="294"/>
      <c r="F42638" s="294"/>
    </row>
    <row r="42639">
      <c r="A42639" s="294" t="s">
        <v>39878</v>
      </c>
      <c r="B42639" s="294"/>
      <c r="C42639" s="294"/>
      <c r="D42639" s="294"/>
      <c r="E42639" s="294"/>
      <c r="F42639" s="294"/>
    </row>
    <row r="42640">
      <c r="A42640" s="294" t="s">
        <v>39879</v>
      </c>
      <c r="B42640" s="294"/>
      <c r="C42640" s="294"/>
      <c r="D42640" s="294"/>
      <c r="E42640" s="294"/>
      <c r="F42640" s="294"/>
    </row>
    <row r="42641">
      <c r="A42641" s="294" t="s">
        <v>39880</v>
      </c>
      <c r="B42641" s="294"/>
      <c r="C42641" s="294"/>
      <c r="D42641" s="294"/>
      <c r="E42641" s="294"/>
      <c r="F42641" s="294"/>
    </row>
    <row r="42642">
      <c r="A42642" s="294" t="s">
        <v>45979</v>
      </c>
      <c r="B42642" s="294"/>
      <c r="C42642" s="294"/>
      <c r="D42642" s="294"/>
      <c r="E42642" s="294"/>
      <c r="F42642" s="294"/>
    </row>
    <row r="42643">
      <c r="A42643" s="294"/>
      <c r="B42643" s="294"/>
      <c r="C42643" s="294"/>
      <c r="D42643" s="294"/>
      <c r="E42643" s="294"/>
      <c r="F42643" s="294"/>
    </row>
    <row r="42644">
      <c r="A42644" s="294" t="s">
        <v>26377</v>
      </c>
      <c r="B42644" s="294"/>
      <c r="C42644" s="294"/>
      <c r="D42644" s="294"/>
      <c r="E42644" s="294"/>
      <c r="F42644" s="294"/>
    </row>
    <row r="42645">
      <c r="A42645" s="294"/>
      <c r="B42645" s="294"/>
      <c r="C42645" s="294"/>
      <c r="D42645" s="294"/>
      <c r="E42645" s="294"/>
      <c r="F42645" s="294"/>
    </row>
    <row r="42646">
      <c r="A42646" s="294" t="s">
        <v>39882</v>
      </c>
      <c r="B42646" s="294"/>
      <c r="C42646" s="294"/>
      <c r="D42646" s="294"/>
      <c r="E42646" s="294"/>
      <c r="F42646" s="294"/>
    </row>
    <row r="42647">
      <c r="A42647" s="294" t="s">
        <v>39883</v>
      </c>
      <c r="B42647" s="294"/>
      <c r="C42647" s="294"/>
      <c r="D42647" s="294"/>
      <c r="E42647" s="294"/>
      <c r="F42647" s="294"/>
    </row>
    <row r="42648">
      <c r="A42648" s="294" t="s">
        <v>39884</v>
      </c>
      <c r="B42648" s="294"/>
      <c r="C42648" s="294"/>
      <c r="D42648" s="294"/>
      <c r="E42648" s="294"/>
      <c r="F42648" s="294"/>
    </row>
    <row r="42649">
      <c r="A42649" s="294" t="s">
        <v>39885</v>
      </c>
      <c r="B42649" s="294"/>
      <c r="C42649" s="294"/>
      <c r="D42649" s="294"/>
      <c r="E42649" s="294"/>
      <c r="F42649" s="294"/>
    </row>
    <row r="42650">
      <c r="A42650" s="294" t="s">
        <v>39886</v>
      </c>
      <c r="B42650" s="294"/>
      <c r="C42650" s="294"/>
      <c r="D42650" s="294"/>
      <c r="E42650" s="294"/>
      <c r="F42650" s="294"/>
    </row>
    <row r="42651">
      <c r="A42651" s="294" t="s">
        <v>39887</v>
      </c>
      <c r="B42651" s="294"/>
      <c r="C42651" s="294"/>
      <c r="D42651" s="294"/>
      <c r="E42651" s="294"/>
      <c r="F42651" s="294"/>
    </row>
    <row r="42652">
      <c r="A42652" s="294"/>
      <c r="B42652" s="294"/>
      <c r="C42652" s="294"/>
      <c r="D42652" s="294"/>
      <c r="E42652" s="294"/>
      <c r="F42652" s="294"/>
    </row>
    <row r="42653">
      <c r="A42653" s="294" t="s">
        <v>21344</v>
      </c>
      <c r="B42653" s="294"/>
      <c r="C42653" s="294"/>
      <c r="D42653" s="294"/>
      <c r="E42653" s="294"/>
      <c r="F42653" s="294"/>
    </row>
    <row r="42654">
      <c r="A42654" s="294" t="s">
        <v>30376</v>
      </c>
      <c r="B42654" s="294"/>
      <c r="C42654" s="294"/>
      <c r="D42654" s="294"/>
      <c r="E42654" s="294"/>
      <c r="F42654" s="294"/>
    </row>
    <row r="42655">
      <c r="A42655" s="294"/>
      <c r="B42655" s="294"/>
      <c r="C42655" s="294"/>
      <c r="D42655" s="294"/>
      <c r="E42655" s="294"/>
      <c r="F42655" s="294"/>
    </row>
    <row r="42656">
      <c r="A42656" s="294" t="s">
        <v>23542</v>
      </c>
      <c r="B42656" s="294"/>
      <c r="C42656" s="294"/>
      <c r="D42656" s="294"/>
      <c r="E42656" s="294"/>
      <c r="F42656" s="294"/>
    </row>
    <row r="42657">
      <c r="A42657" s="294" t="s">
        <v>39888</v>
      </c>
      <c r="B42657" s="294"/>
      <c r="C42657" s="294"/>
      <c r="D42657" s="294"/>
      <c r="E42657" s="294"/>
      <c r="F42657" s="294"/>
    </row>
    <row r="42658">
      <c r="A42658" s="294" t="str">
        <f t="array" ref="A42658">-ghrita</f>
        <v>#NAME?</v>
      </c>
      <c r="B42658" s="294"/>
      <c r="C42658" s="294"/>
      <c r="D42658" s="294"/>
      <c r="E42658" s="294"/>
      <c r="F42658" s="294"/>
    </row>
    <row r="42659">
      <c r="A42659" s="294" t="s">
        <v>39889</v>
      </c>
      <c r="B42659" s="294"/>
      <c r="C42659" s="294"/>
      <c r="D42659" s="294"/>
      <c r="E42659" s="294"/>
      <c r="F42659" s="294"/>
    </row>
    <row r="42660">
      <c r="A42660" s="294" t="s">
        <v>39890</v>
      </c>
      <c r="B42660" s="294"/>
      <c r="C42660" s="294"/>
      <c r="D42660" s="294"/>
      <c r="E42660" s="294"/>
      <c r="F42660" s="294"/>
    </row>
    <row r="42661">
      <c r="A42661" s="294" t="s">
        <v>39891</v>
      </c>
      <c r="B42661" s="294"/>
      <c r="C42661" s="294"/>
      <c r="D42661" s="294"/>
      <c r="E42661" s="294"/>
      <c r="F42661" s="294"/>
    </row>
    <row r="42662">
      <c r="A42662" s="294"/>
      <c r="B42662" s="294"/>
      <c r="C42662" s="294"/>
      <c r="D42662" s="294"/>
      <c r="E42662" s="294"/>
      <c r="F42662" s="294"/>
    </row>
    <row r="42663">
      <c r="A42663" s="294" t="s">
        <v>22578</v>
      </c>
      <c r="B42663" s="294"/>
      <c r="C42663" s="294"/>
      <c r="D42663" s="294"/>
      <c r="E42663" s="294"/>
      <c r="F42663" s="294"/>
    </row>
    <row r="42664">
      <c r="A42664" s="294" t="s">
        <v>25339</v>
      </c>
      <c r="B42664" s="294"/>
      <c r="C42664" s="294"/>
      <c r="D42664" s="294"/>
      <c r="E42664" s="294"/>
      <c r="F42664" s="294"/>
    </row>
    <row r="42665">
      <c r="A42665" s="294"/>
      <c r="B42665" s="294"/>
      <c r="C42665" s="294"/>
      <c r="D42665" s="294"/>
      <c r="E42665" s="294"/>
      <c r="F42665" s="294"/>
    </row>
    <row r="42666">
      <c r="A42666" s="294" t="s">
        <v>25852</v>
      </c>
      <c r="B42666" s="294"/>
      <c r="C42666" s="294"/>
      <c r="D42666" s="294"/>
      <c r="E42666" s="294"/>
      <c r="F42666" s="294"/>
    </row>
    <row r="42667">
      <c r="A42667" s="294" t="s">
        <v>25071</v>
      </c>
      <c r="B42667" s="294"/>
      <c r="C42667" s="294"/>
      <c r="D42667" s="294"/>
      <c r="E42667" s="294"/>
      <c r="F42667" s="294"/>
    </row>
    <row r="42668">
      <c r="A42668" s="294" t="s">
        <v>22861</v>
      </c>
      <c r="B42668" s="294"/>
      <c r="C42668" s="294"/>
      <c r="D42668" s="294"/>
      <c r="E42668" s="294"/>
      <c r="F42668" s="294"/>
    </row>
    <row r="42669">
      <c r="A42669" s="294" t="s">
        <v>24854</v>
      </c>
      <c r="B42669" s="294"/>
      <c r="C42669" s="294"/>
      <c r="D42669" s="294"/>
      <c r="E42669" s="294"/>
      <c r="F42669" s="294"/>
    </row>
    <row r="42670">
      <c r="A42670" s="294" t="s">
        <v>39892</v>
      </c>
      <c r="B42670" s="294"/>
      <c r="C42670" s="294"/>
      <c r="D42670" s="294"/>
      <c r="E42670" s="294"/>
      <c r="F42670" s="294"/>
    </row>
    <row r="42671">
      <c r="A42671" s="294"/>
      <c r="B42671" s="294"/>
      <c r="C42671" s="294"/>
      <c r="D42671" s="294"/>
      <c r="E42671" s="294"/>
      <c r="F42671" s="294"/>
    </row>
    <row r="42672">
      <c r="A42672" s="294"/>
      <c r="B42672" s="294"/>
      <c r="C42672" s="294"/>
      <c r="D42672" s="294"/>
      <c r="E42672" s="294"/>
      <c r="F42672" s="294"/>
    </row>
    <row r="42673">
      <c r="A42673" s="294" t="s">
        <v>39893</v>
      </c>
      <c r="B42673" s="294"/>
      <c r="C42673" s="294"/>
      <c r="D42673" s="294"/>
      <c r="E42673" s="294"/>
      <c r="F42673" s="294"/>
    </row>
    <row r="42674">
      <c r="A42674" s="294"/>
      <c r="B42674" s="294"/>
      <c r="C42674" s="294"/>
      <c r="D42674" s="294"/>
      <c r="E42674" s="294"/>
      <c r="F42674" s="294"/>
    </row>
    <row r="42675">
      <c r="A42675" s="294" t="s">
        <v>39894</v>
      </c>
      <c r="B42675" s="294"/>
      <c r="C42675" s="294"/>
      <c r="D42675" s="294"/>
      <c r="E42675" s="294"/>
      <c r="F42675" s="294"/>
    </row>
    <row r="42676">
      <c r="A42676" s="294" t="s">
        <v>39895</v>
      </c>
      <c r="B42676" s="294"/>
      <c r="C42676" s="294"/>
      <c r="D42676" s="294"/>
      <c r="E42676" s="294"/>
      <c r="F42676" s="294"/>
    </row>
    <row r="42677">
      <c r="A42677" s="294" t="str">
        <f t="array" ref="A42677">-Rasayana(Chyavanaprasha, Guduchi)</f>
        <v>#NAME?</v>
      </c>
      <c r="B42677" s="294"/>
      <c r="C42677" s="294"/>
      <c r="D42677" s="294"/>
      <c r="E42677" s="294"/>
      <c r="F42677" s="294"/>
    </row>
    <row r="42678">
      <c r="A42678" s="294" t="s">
        <v>39896</v>
      </c>
      <c r="B42678" s="294"/>
      <c r="C42678" s="294"/>
      <c r="D42678" s="294"/>
      <c r="E42678" s="294"/>
      <c r="F42678" s="294"/>
    </row>
    <row r="42679">
      <c r="A42679" s="294" t="s">
        <v>39897</v>
      </c>
      <c r="B42679" s="294"/>
      <c r="C42679" s="294"/>
      <c r="D42679" s="294"/>
      <c r="E42679" s="294"/>
      <c r="F42679" s="294"/>
    </row>
    <row r="42680">
      <c r="A42680" s="294"/>
      <c r="B42680" s="294"/>
      <c r="C42680" s="294"/>
      <c r="D42680" s="294"/>
      <c r="E42680" s="294"/>
      <c r="F42680" s="294"/>
    </row>
    <row r="42681">
      <c r="A42681" s="294" t="s">
        <v>23776</v>
      </c>
      <c r="B42681" s="294"/>
      <c r="C42681" s="294"/>
      <c r="D42681" s="294"/>
      <c r="E42681" s="294"/>
      <c r="F42681" s="294"/>
    </row>
    <row r="42682">
      <c r="A42682" s="294" t="s">
        <v>27773</v>
      </c>
      <c r="B42682" s="294"/>
      <c r="C42682" s="294"/>
      <c r="D42682" s="294"/>
      <c r="E42682" s="294"/>
      <c r="F42682" s="294"/>
    </row>
    <row r="42683">
      <c r="A42683" s="294"/>
      <c r="B42683" s="294"/>
      <c r="C42683" s="294"/>
      <c r="D42683" s="294"/>
      <c r="E42683" s="294"/>
      <c r="F42683" s="294"/>
    </row>
    <row r="42684">
      <c r="A42684" s="294" t="s">
        <v>39898</v>
      </c>
      <c r="B42684" s="294"/>
      <c r="C42684" s="294"/>
      <c r="D42684" s="294"/>
      <c r="E42684" s="294"/>
      <c r="F42684" s="294"/>
    </row>
    <row r="42685">
      <c r="A42685" s="294" t="s">
        <v>39899</v>
      </c>
      <c r="B42685" s="294"/>
      <c r="C42685" s="294"/>
      <c r="D42685" s="294"/>
      <c r="E42685" s="294"/>
      <c r="F42685" s="294"/>
    </row>
    <row r="42686">
      <c r="A42686" s="294" t="s">
        <v>39900</v>
      </c>
      <c r="B42686" s="294"/>
      <c r="C42686" s="294"/>
      <c r="D42686" s="294"/>
      <c r="E42686" s="294"/>
      <c r="F42686" s="294"/>
    </row>
    <row r="42687">
      <c r="A42687" s="294" t="s">
        <v>39901</v>
      </c>
      <c r="B42687" s="294"/>
      <c r="C42687" s="294"/>
      <c r="D42687" s="294"/>
      <c r="E42687" s="294"/>
      <c r="F42687" s="294"/>
    </row>
    <row r="42688">
      <c r="A42688" s="294"/>
      <c r="B42688" s="294"/>
      <c r="C42688" s="294"/>
      <c r="D42688" s="294"/>
      <c r="E42688" s="294"/>
      <c r="F42688" s="294"/>
    </row>
    <row r="42689">
      <c r="A42689" s="294"/>
      <c r="B42689" s="294"/>
      <c r="C42689" s="294"/>
      <c r="D42689" s="294"/>
      <c r="E42689" s="294"/>
      <c r="F42689" s="294"/>
    </row>
    <row r="42690">
      <c r="A42690" s="294" t="s">
        <v>41927</v>
      </c>
      <c r="B42690" s="294"/>
      <c r="C42690" s="294"/>
      <c r="D42690" s="294"/>
      <c r="E42690" s="294"/>
      <c r="F42690" s="294"/>
    </row>
    <row r="42691">
      <c r="A42691" s="294" t="s">
        <v>45980</v>
      </c>
      <c r="B42691" s="294"/>
      <c r="C42691" s="294"/>
      <c r="D42691" s="294"/>
      <c r="E42691" s="294"/>
      <c r="F42691" s="294"/>
    </row>
    <row r="42692">
      <c r="A42692" s="294" t="s">
        <v>21618</v>
      </c>
      <c r="B42692" s="294"/>
      <c r="C42692" s="294"/>
      <c r="D42692" s="294"/>
      <c r="E42692" s="294"/>
      <c r="F42692" s="294"/>
    </row>
    <row r="42693">
      <c r="A42693" s="294" t="s">
        <v>45981</v>
      </c>
      <c r="B42693" s="294"/>
      <c r="C42693" s="294"/>
      <c r="D42693" s="294"/>
      <c r="E42693" s="294"/>
      <c r="F42693" s="294"/>
    </row>
    <row r="42694">
      <c r="A42694" s="294" t="s">
        <v>45982</v>
      </c>
      <c r="B42694" s="294"/>
      <c r="C42694" s="294"/>
      <c r="D42694" s="294"/>
      <c r="E42694" s="294"/>
      <c r="F42694" s="294"/>
    </row>
    <row r="42695">
      <c r="A42695" s="294"/>
      <c r="B42695" s="294"/>
      <c r="C42695" s="294"/>
      <c r="D42695" s="294"/>
      <c r="E42695" s="294"/>
      <c r="F42695" s="294"/>
    </row>
    <row r="42696">
      <c r="A42696" s="294" t="s">
        <v>22602</v>
      </c>
      <c r="B42696" s="294"/>
      <c r="C42696" s="294"/>
      <c r="D42696" s="294"/>
      <c r="E42696" s="294"/>
      <c r="F42696" s="294"/>
    </row>
    <row r="42697">
      <c r="A42697" s="294" t="s">
        <v>28641</v>
      </c>
      <c r="B42697" s="294"/>
      <c r="C42697" s="294"/>
      <c r="D42697" s="294"/>
      <c r="E42697" s="294"/>
      <c r="F42697" s="294"/>
    </row>
    <row r="42698">
      <c r="A42698" s="294"/>
      <c r="B42698" s="294"/>
      <c r="C42698" s="294"/>
      <c r="D42698" s="294"/>
      <c r="E42698" s="294"/>
      <c r="F42698" s="294"/>
    </row>
    <row r="42699">
      <c r="A42699" s="294" t="s">
        <v>45983</v>
      </c>
      <c r="B42699" s="294"/>
      <c r="C42699" s="294"/>
      <c r="D42699" s="294"/>
      <c r="E42699" s="294"/>
      <c r="F42699" s="294"/>
    </row>
    <row r="42700">
      <c r="A42700" s="294" t="s">
        <v>25255</v>
      </c>
      <c r="B42700" s="294"/>
      <c r="C42700" s="294"/>
      <c r="D42700" s="294"/>
      <c r="E42700" s="294"/>
      <c r="F42700" s="294"/>
    </row>
    <row r="42701">
      <c r="A42701" s="294" t="s">
        <v>28644</v>
      </c>
      <c r="B42701" s="294"/>
      <c r="C42701" s="294"/>
      <c r="D42701" s="294"/>
      <c r="E42701" s="294"/>
      <c r="F42701" s="294"/>
    </row>
    <row r="42702">
      <c r="A42702" s="294" t="s">
        <v>45984</v>
      </c>
      <c r="B42702" s="294"/>
      <c r="C42702" s="294"/>
      <c r="D42702" s="294"/>
      <c r="E42702" s="294"/>
      <c r="F42702" s="294"/>
    </row>
    <row r="42703">
      <c r="A42703" s="294" t="s">
        <v>45985</v>
      </c>
      <c r="B42703" s="294"/>
      <c r="C42703" s="294"/>
      <c r="D42703" s="294"/>
      <c r="E42703" s="294"/>
      <c r="F42703" s="294"/>
    </row>
    <row r="42704">
      <c r="A42704" s="294" t="s">
        <v>28647</v>
      </c>
      <c r="B42704" s="294"/>
      <c r="C42704" s="294"/>
      <c r="D42704" s="294"/>
      <c r="E42704" s="294"/>
      <c r="F42704" s="294"/>
    </row>
    <row r="42705">
      <c r="A42705" s="294" t="s">
        <v>45986</v>
      </c>
      <c r="B42705" s="294"/>
      <c r="C42705" s="294"/>
      <c r="D42705" s="294"/>
      <c r="E42705" s="294"/>
      <c r="F42705" s="294"/>
    </row>
    <row r="42706">
      <c r="A42706" s="294" t="s">
        <v>45987</v>
      </c>
      <c r="B42706" s="294"/>
      <c r="C42706" s="294"/>
      <c r="D42706" s="294"/>
      <c r="E42706" s="294"/>
      <c r="F42706" s="294"/>
    </row>
    <row r="42707">
      <c r="A42707" s="294" t="s">
        <v>45988</v>
      </c>
      <c r="B42707" s="294"/>
      <c r="C42707" s="294"/>
      <c r="D42707" s="294"/>
      <c r="E42707" s="294"/>
      <c r="F42707" s="294"/>
    </row>
    <row r="42708">
      <c r="A42708" s="294"/>
      <c r="B42708" s="294"/>
      <c r="C42708" s="294"/>
      <c r="D42708" s="294"/>
      <c r="E42708" s="294"/>
      <c r="F42708" s="294"/>
    </row>
    <row r="42709">
      <c r="A42709" s="294" t="s">
        <v>23148</v>
      </c>
      <c r="B42709" s="294"/>
      <c r="C42709" s="294"/>
      <c r="D42709" s="294"/>
      <c r="E42709" s="294"/>
      <c r="F42709" s="294"/>
    </row>
    <row r="42710">
      <c r="A42710" s="294" t="s">
        <v>28651</v>
      </c>
      <c r="B42710" s="294"/>
      <c r="C42710" s="294"/>
      <c r="D42710" s="294"/>
      <c r="E42710" s="294"/>
      <c r="F42710" s="294"/>
    </row>
    <row r="42711">
      <c r="A42711" s="294"/>
      <c r="B42711" s="294"/>
      <c r="C42711" s="294"/>
      <c r="D42711" s="294"/>
      <c r="E42711" s="294"/>
      <c r="F42711" s="294"/>
    </row>
    <row r="42712">
      <c r="A42712" s="294" t="s">
        <v>45989</v>
      </c>
      <c r="B42712" s="294"/>
      <c r="C42712" s="294"/>
      <c r="D42712" s="294"/>
      <c r="E42712" s="294"/>
      <c r="F42712" s="294"/>
    </row>
    <row r="42713">
      <c r="A42713" s="294" t="s">
        <v>45990</v>
      </c>
      <c r="B42713" s="294"/>
      <c r="C42713" s="294"/>
      <c r="D42713" s="294"/>
      <c r="E42713" s="294"/>
      <c r="F42713" s="294"/>
    </row>
    <row r="42714">
      <c r="A42714" s="294" t="s">
        <v>45991</v>
      </c>
      <c r="B42714" s="294"/>
      <c r="C42714" s="294"/>
      <c r="D42714" s="294"/>
      <c r="E42714" s="294"/>
      <c r="F42714" s="294"/>
    </row>
    <row r="42715">
      <c r="A42715" s="294" t="s">
        <v>28655</v>
      </c>
      <c r="B42715" s="294"/>
      <c r="C42715" s="294"/>
      <c r="D42715" s="294"/>
      <c r="E42715" s="294"/>
      <c r="F42715" s="294"/>
    </row>
    <row r="42716">
      <c r="A42716" s="294" t="s">
        <v>45992</v>
      </c>
      <c r="B42716" s="294"/>
      <c r="C42716" s="294"/>
      <c r="D42716" s="294"/>
      <c r="E42716" s="294"/>
      <c r="F42716" s="294"/>
    </row>
    <row r="42717">
      <c r="A42717" s="294"/>
      <c r="B42717" s="294"/>
      <c r="C42717" s="294"/>
      <c r="D42717" s="294"/>
      <c r="E42717" s="294"/>
      <c r="F42717" s="294"/>
    </row>
    <row r="42718">
      <c r="A42718" s="294" t="s">
        <v>21945</v>
      </c>
      <c r="B42718" s="294"/>
      <c r="C42718" s="294"/>
      <c r="D42718" s="294"/>
      <c r="E42718" s="294"/>
      <c r="F42718" s="294"/>
    </row>
    <row r="42719">
      <c r="A42719" s="294" t="s">
        <v>28657</v>
      </c>
      <c r="B42719" s="294"/>
      <c r="C42719" s="294"/>
      <c r="D42719" s="294"/>
      <c r="E42719" s="294"/>
      <c r="F42719" s="294"/>
    </row>
    <row r="42720">
      <c r="A42720" s="294"/>
      <c r="B42720" s="294"/>
      <c r="C42720" s="294"/>
      <c r="D42720" s="294"/>
      <c r="E42720" s="294"/>
      <c r="F42720" s="294"/>
    </row>
    <row r="42721">
      <c r="A42721" s="294" t="s">
        <v>45993</v>
      </c>
      <c r="B42721" s="294"/>
      <c r="C42721" s="294"/>
      <c r="D42721" s="294"/>
      <c r="E42721" s="294"/>
      <c r="F42721" s="294"/>
    </row>
    <row r="42722">
      <c r="A42722" s="294" t="s">
        <v>45994</v>
      </c>
      <c r="B42722" s="294"/>
      <c r="C42722" s="294"/>
      <c r="D42722" s="294"/>
      <c r="E42722" s="294"/>
      <c r="F42722" s="294"/>
    </row>
    <row r="42723">
      <c r="A42723" s="294" t="s">
        <v>45995</v>
      </c>
      <c r="B42723" s="294"/>
      <c r="C42723" s="294"/>
      <c r="D42723" s="294"/>
      <c r="E42723" s="294"/>
      <c r="F42723" s="294"/>
    </row>
    <row r="42724">
      <c r="A42724" s="294" t="s">
        <v>45996</v>
      </c>
      <c r="B42724" s="294"/>
      <c r="C42724" s="294"/>
      <c r="D42724" s="294"/>
      <c r="E42724" s="294"/>
      <c r="F42724" s="294"/>
    </row>
    <row r="42725">
      <c r="A42725" s="294" t="s">
        <v>28662</v>
      </c>
      <c r="B42725" s="294"/>
      <c r="C42725" s="294"/>
      <c r="D42725" s="294"/>
      <c r="E42725" s="294"/>
      <c r="F42725" s="294"/>
    </row>
    <row r="42726">
      <c r="A42726" s="294" t="s">
        <v>45997</v>
      </c>
      <c r="B42726" s="294"/>
      <c r="C42726" s="294"/>
      <c r="D42726" s="294"/>
      <c r="E42726" s="294"/>
      <c r="F42726" s="294"/>
    </row>
    <row r="42727">
      <c r="A42727" s="294"/>
      <c r="B42727" s="294"/>
      <c r="C42727" s="294"/>
      <c r="D42727" s="294"/>
      <c r="E42727" s="294"/>
      <c r="F42727" s="294"/>
    </row>
    <row r="42728">
      <c r="A42728" s="294" t="s">
        <v>21401</v>
      </c>
      <c r="B42728" s="294"/>
      <c r="C42728" s="294"/>
      <c r="D42728" s="294"/>
      <c r="E42728" s="294"/>
      <c r="F42728" s="294"/>
    </row>
    <row r="42729">
      <c r="A42729" s="294"/>
      <c r="B42729" s="294"/>
      <c r="C42729" s="294"/>
      <c r="D42729" s="294"/>
      <c r="E42729" s="294"/>
      <c r="F42729" s="294"/>
    </row>
    <row r="42730">
      <c r="A42730" s="294" t="s">
        <v>28664</v>
      </c>
      <c r="B42730" s="294"/>
      <c r="C42730" s="294"/>
      <c r="D42730" s="294"/>
      <c r="E42730" s="294"/>
      <c r="F42730" s="294"/>
    </row>
    <row r="42731">
      <c r="A42731" s="294" t="s">
        <v>21507</v>
      </c>
      <c r="B42731" s="294"/>
      <c r="C42731" s="294"/>
      <c r="D42731" s="294"/>
      <c r="E42731" s="294"/>
      <c r="F42731" s="294"/>
    </row>
    <row r="42732">
      <c r="A42732" s="294" t="s">
        <v>28665</v>
      </c>
      <c r="B42732" s="294"/>
      <c r="C42732" s="294"/>
      <c r="D42732" s="294"/>
      <c r="E42732" s="294"/>
      <c r="F42732" s="294"/>
    </row>
    <row r="42733">
      <c r="A42733" s="294" t="s">
        <v>28666</v>
      </c>
      <c r="B42733" s="294"/>
      <c r="C42733" s="294"/>
      <c r="D42733" s="294"/>
      <c r="E42733" s="294"/>
      <c r="F42733" s="294"/>
    </row>
    <row r="42734">
      <c r="A42734" s="294" t="s">
        <v>28667</v>
      </c>
      <c r="B42734" s="294"/>
      <c r="C42734" s="294"/>
      <c r="D42734" s="294"/>
      <c r="E42734" s="294"/>
      <c r="F42734" s="294"/>
    </row>
    <row r="42735">
      <c r="A42735" s="294"/>
      <c r="B42735" s="294"/>
      <c r="C42735" s="294"/>
      <c r="D42735" s="294"/>
      <c r="E42735" s="294"/>
      <c r="F42735" s="294"/>
    </row>
    <row r="42736">
      <c r="A42736" s="294" t="s">
        <v>21407</v>
      </c>
      <c r="B42736" s="294"/>
      <c r="C42736" s="294"/>
      <c r="D42736" s="294"/>
      <c r="E42736" s="294"/>
      <c r="F42736" s="294"/>
    </row>
    <row r="42737">
      <c r="A42737" s="294"/>
      <c r="B42737" s="294"/>
      <c r="C42737" s="294"/>
      <c r="D42737" s="294"/>
      <c r="E42737" s="294"/>
      <c r="F42737" s="294"/>
    </row>
    <row r="42738">
      <c r="A42738" s="294" t="s">
        <v>28668</v>
      </c>
      <c r="B42738" s="294"/>
      <c r="C42738" s="294"/>
      <c r="D42738" s="294"/>
      <c r="E42738" s="294"/>
      <c r="F42738" s="294"/>
    </row>
    <row r="42739">
      <c r="A42739" s="294" t="s">
        <v>28669</v>
      </c>
      <c r="B42739" s="294"/>
      <c r="C42739" s="294"/>
      <c r="D42739" s="294"/>
      <c r="E42739" s="294"/>
      <c r="F42739" s="294"/>
    </row>
    <row r="42740">
      <c r="A42740" s="294" t="s">
        <v>23835</v>
      </c>
      <c r="B42740" s="294"/>
      <c r="C42740" s="294"/>
      <c r="D42740" s="294"/>
      <c r="E42740" s="294"/>
      <c r="F42740" s="294"/>
    </row>
    <row r="42741">
      <c r="A42741" s="294" t="s">
        <v>28670</v>
      </c>
      <c r="B42741" s="294"/>
      <c r="C42741" s="294"/>
      <c r="D42741" s="294"/>
      <c r="E42741" s="294"/>
      <c r="F42741" s="294"/>
    </row>
    <row r="42742">
      <c r="A42742" s="294" t="s">
        <v>28671</v>
      </c>
      <c r="B42742" s="294"/>
      <c r="C42742" s="294"/>
      <c r="D42742" s="294"/>
      <c r="E42742" s="294"/>
      <c r="F42742" s="294"/>
    </row>
    <row r="42743">
      <c r="A42743" s="294" t="s">
        <v>28672</v>
      </c>
      <c r="B42743" s="294"/>
      <c r="C42743" s="294"/>
      <c r="D42743" s="294"/>
      <c r="E42743" s="294"/>
      <c r="F42743" s="294"/>
    </row>
    <row r="42744">
      <c r="A42744" s="294" t="s">
        <v>28673</v>
      </c>
      <c r="B42744" s="294"/>
      <c r="C42744" s="294"/>
      <c r="D42744" s="294"/>
      <c r="E42744" s="294"/>
      <c r="F42744" s="294"/>
    </row>
    <row r="42745">
      <c r="A42745" s="294"/>
      <c r="B42745" s="294"/>
      <c r="C42745" s="294"/>
      <c r="D42745" s="294"/>
      <c r="E42745" s="294"/>
      <c r="F42745" s="294"/>
    </row>
    <row r="42746">
      <c r="A42746" s="294" t="s">
        <v>21304</v>
      </c>
      <c r="B42746" s="294"/>
      <c r="C42746" s="294"/>
      <c r="D42746" s="294"/>
      <c r="E42746" s="294"/>
      <c r="F42746" s="294"/>
    </row>
    <row r="42747">
      <c r="A42747" s="294"/>
      <c r="B42747" s="294"/>
      <c r="C42747" s="294"/>
      <c r="D42747" s="294"/>
      <c r="E42747" s="294"/>
      <c r="F42747" s="294"/>
    </row>
    <row r="42748">
      <c r="A42748" s="294" t="s">
        <v>27297</v>
      </c>
      <c r="B42748" s="294"/>
      <c r="C42748" s="294"/>
      <c r="D42748" s="294"/>
      <c r="E42748" s="294"/>
      <c r="F42748" s="294"/>
    </row>
    <row r="42749">
      <c r="A42749" s="294" t="s">
        <v>28674</v>
      </c>
      <c r="B42749" s="294"/>
      <c r="C42749" s="294"/>
      <c r="D42749" s="294"/>
      <c r="E42749" s="294"/>
      <c r="F42749" s="294"/>
    </row>
    <row r="42750">
      <c r="A42750" s="294" t="s">
        <v>28675</v>
      </c>
      <c r="B42750" s="294"/>
      <c r="C42750" s="294"/>
      <c r="D42750" s="294"/>
      <c r="E42750" s="294"/>
      <c r="F42750" s="294"/>
    </row>
    <row r="42751">
      <c r="A42751" s="294" t="s">
        <v>28676</v>
      </c>
      <c r="B42751" s="294"/>
      <c r="C42751" s="294"/>
      <c r="D42751" s="294"/>
      <c r="E42751" s="294"/>
      <c r="F42751" s="294"/>
    </row>
    <row r="42752">
      <c r="A42752" s="294" t="s">
        <v>28677</v>
      </c>
      <c r="B42752" s="294"/>
      <c r="C42752" s="294"/>
      <c r="D42752" s="294"/>
      <c r="E42752" s="294"/>
      <c r="F42752" s="294"/>
    </row>
    <row r="42753">
      <c r="A42753" s="294" t="s">
        <v>28678</v>
      </c>
      <c r="B42753" s="294"/>
      <c r="C42753" s="294"/>
      <c r="D42753" s="294"/>
      <c r="E42753" s="294"/>
      <c r="F42753" s="294"/>
    </row>
    <row r="42754">
      <c r="A42754" s="294" t="s">
        <v>28679</v>
      </c>
      <c r="B42754" s="294"/>
      <c r="C42754" s="294"/>
      <c r="D42754" s="294"/>
      <c r="E42754" s="294"/>
      <c r="F42754" s="294"/>
    </row>
    <row r="42755">
      <c r="A42755" s="294" t="s">
        <v>28680</v>
      </c>
      <c r="B42755" s="294"/>
      <c r="C42755" s="294"/>
      <c r="D42755" s="294"/>
      <c r="E42755" s="294"/>
      <c r="F42755" s="294"/>
    </row>
    <row r="42756">
      <c r="A42756" s="294" t="s">
        <v>28681</v>
      </c>
      <c r="B42756" s="294"/>
      <c r="C42756" s="294"/>
      <c r="D42756" s="294"/>
      <c r="E42756" s="294"/>
      <c r="F42756" s="294"/>
    </row>
    <row r="42757">
      <c r="A42757" s="294" t="s">
        <v>28682</v>
      </c>
      <c r="B42757" s="294"/>
      <c r="C42757" s="294"/>
      <c r="D42757" s="294"/>
      <c r="E42757" s="294"/>
      <c r="F42757" s="294"/>
    </row>
    <row r="42758">
      <c r="A42758" s="294" t="s">
        <v>45998</v>
      </c>
      <c r="B42758" s="294"/>
      <c r="C42758" s="294"/>
      <c r="D42758" s="294"/>
      <c r="E42758" s="294"/>
      <c r="F42758" s="294"/>
    </row>
    <row r="42759">
      <c r="A42759" s="294"/>
      <c r="B42759" s="294"/>
      <c r="C42759" s="294"/>
      <c r="D42759" s="294"/>
      <c r="E42759" s="294"/>
      <c r="F42759" s="294"/>
    </row>
    <row r="42760">
      <c r="A42760" s="294"/>
      <c r="B42760" s="294"/>
      <c r="C42760" s="294"/>
      <c r="D42760" s="294"/>
      <c r="E42760" s="294"/>
      <c r="F42760" s="294"/>
    </row>
    <row r="42761">
      <c r="A42761" s="294" t="s">
        <v>41927</v>
      </c>
      <c r="B42761" s="294"/>
      <c r="C42761" s="294"/>
      <c r="D42761" s="294"/>
      <c r="E42761" s="294"/>
      <c r="F42761" s="294"/>
    </row>
    <row r="42762">
      <c r="A42762" s="294" t="s">
        <v>45999</v>
      </c>
      <c r="B42762" s="294"/>
      <c r="C42762" s="294"/>
      <c r="D42762" s="294"/>
      <c r="E42762" s="294"/>
      <c r="F42762" s="294"/>
    </row>
    <row r="42763">
      <c r="A42763" s="294" t="s">
        <v>21672</v>
      </c>
      <c r="B42763" s="294"/>
      <c r="C42763" s="294"/>
      <c r="D42763" s="294"/>
      <c r="E42763" s="294"/>
      <c r="F42763" s="294"/>
    </row>
    <row r="42764">
      <c r="A42764" s="294" t="s">
        <v>45981</v>
      </c>
      <c r="B42764" s="294"/>
      <c r="C42764" s="294"/>
      <c r="D42764" s="294"/>
      <c r="E42764" s="294"/>
      <c r="F42764" s="294"/>
    </row>
    <row r="42765">
      <c r="A42765" s="294" t="s">
        <v>45982</v>
      </c>
      <c r="B42765" s="294"/>
      <c r="C42765" s="294"/>
      <c r="D42765" s="294"/>
      <c r="E42765" s="294"/>
      <c r="F42765" s="294"/>
    </row>
    <row r="42766">
      <c r="A42766" s="294"/>
      <c r="B42766" s="294"/>
      <c r="C42766" s="294"/>
      <c r="D42766" s="294"/>
      <c r="E42766" s="294"/>
      <c r="F42766" s="294"/>
    </row>
    <row r="42767">
      <c r="A42767" s="294"/>
      <c r="B42767" s="294"/>
      <c r="C42767" s="294"/>
      <c r="D42767" s="294"/>
      <c r="E42767" s="294"/>
      <c r="F42767" s="294"/>
    </row>
    <row r="42768">
      <c r="A42768" s="294"/>
      <c r="B42768" s="294"/>
      <c r="C42768" s="294"/>
      <c r="D42768" s="294"/>
      <c r="E42768" s="294"/>
      <c r="F42768" s="294"/>
    </row>
    <row r="42769">
      <c r="A42769" s="294" t="s">
        <v>23007</v>
      </c>
      <c r="B42769" s="294"/>
      <c r="C42769" s="294"/>
      <c r="D42769" s="294"/>
      <c r="E42769" s="294"/>
      <c r="F42769" s="294"/>
    </row>
    <row r="42770">
      <c r="A42770" s="294"/>
      <c r="B42770" s="294"/>
      <c r="C42770" s="294"/>
      <c r="D42770" s="294"/>
      <c r="E42770" s="294"/>
      <c r="F42770" s="294"/>
    </row>
    <row r="42771">
      <c r="A42771" s="294" t="s">
        <v>28684</v>
      </c>
      <c r="B42771" s="294"/>
      <c r="C42771" s="294"/>
      <c r="D42771" s="294"/>
      <c r="E42771" s="294"/>
      <c r="F42771" s="294"/>
    </row>
    <row r="42772">
      <c r="A42772" s="294" t="s">
        <v>28685</v>
      </c>
      <c r="B42772" s="294"/>
      <c r="C42772" s="294"/>
      <c r="D42772" s="294"/>
      <c r="E42772" s="294"/>
      <c r="F42772" s="294"/>
    </row>
    <row r="42773">
      <c r="A42773" s="294" t="s">
        <v>28686</v>
      </c>
      <c r="B42773" s="294"/>
      <c r="C42773" s="294"/>
      <c r="D42773" s="294"/>
      <c r="E42773" s="294"/>
      <c r="F42773" s="294"/>
    </row>
    <row r="42774">
      <c r="A42774" s="294" t="s">
        <v>28687</v>
      </c>
      <c r="B42774" s="294"/>
      <c r="C42774" s="294"/>
      <c r="D42774" s="294"/>
      <c r="E42774" s="294"/>
      <c r="F42774" s="294"/>
    </row>
    <row r="42775">
      <c r="A42775" s="294" t="s">
        <v>28688</v>
      </c>
      <c r="B42775" s="294"/>
      <c r="C42775" s="294"/>
      <c r="D42775" s="294"/>
      <c r="E42775" s="294"/>
      <c r="F42775" s="294"/>
    </row>
    <row r="42776">
      <c r="A42776" s="294" t="s">
        <v>28689</v>
      </c>
      <c r="B42776" s="294"/>
      <c r="C42776" s="294"/>
      <c r="D42776" s="294"/>
      <c r="E42776" s="294"/>
      <c r="F42776" s="294"/>
    </row>
    <row r="42777">
      <c r="A42777" s="294" t="s">
        <v>28690</v>
      </c>
      <c r="B42777" s="294"/>
      <c r="C42777" s="294"/>
      <c r="D42777" s="294"/>
      <c r="E42777" s="294"/>
      <c r="F42777" s="294"/>
    </row>
    <row r="42778">
      <c r="A42778" s="294" t="s">
        <v>28691</v>
      </c>
      <c r="B42778" s="294"/>
      <c r="C42778" s="294"/>
      <c r="D42778" s="294"/>
      <c r="E42778" s="294"/>
      <c r="F42778" s="294"/>
    </row>
    <row r="42779">
      <c r="A42779" s="294"/>
      <c r="B42779" s="294"/>
      <c r="C42779" s="294"/>
      <c r="D42779" s="294"/>
      <c r="E42779" s="294"/>
      <c r="F42779" s="294"/>
    </row>
    <row r="42780">
      <c r="A42780" s="294" t="s">
        <v>24373</v>
      </c>
      <c r="B42780" s="294"/>
      <c r="C42780" s="294"/>
      <c r="D42780" s="294"/>
      <c r="E42780" s="294"/>
      <c r="F42780" s="294"/>
    </row>
    <row r="42781">
      <c r="A42781" s="294" t="s">
        <v>23989</v>
      </c>
      <c r="B42781" s="294"/>
      <c r="C42781" s="294"/>
      <c r="D42781" s="294"/>
      <c r="E42781" s="294"/>
      <c r="F42781" s="294"/>
    </row>
    <row r="42782">
      <c r="A42782" s="294"/>
      <c r="B42782" s="294"/>
      <c r="C42782" s="294"/>
      <c r="D42782" s="294"/>
      <c r="E42782" s="294"/>
      <c r="F42782" s="294"/>
    </row>
    <row r="42783">
      <c r="A42783" s="294" t="s">
        <v>46000</v>
      </c>
      <c r="B42783" s="294"/>
      <c r="C42783" s="294"/>
      <c r="D42783" s="294"/>
      <c r="E42783" s="294"/>
      <c r="F42783" s="294"/>
    </row>
    <row r="42784">
      <c r="A42784" s="294" t="s">
        <v>46001</v>
      </c>
      <c r="B42784" s="294"/>
      <c r="C42784" s="294"/>
      <c r="D42784" s="294"/>
      <c r="E42784" s="294"/>
      <c r="F42784" s="294"/>
    </row>
    <row r="42785">
      <c r="A42785" s="294" t="s">
        <v>46002</v>
      </c>
      <c r="B42785" s="294"/>
      <c r="C42785" s="294"/>
      <c r="D42785" s="294"/>
      <c r="E42785" s="294"/>
      <c r="F42785" s="294"/>
    </row>
    <row r="42786">
      <c r="A42786" s="294" t="s">
        <v>46003</v>
      </c>
      <c r="B42786" s="294"/>
      <c r="C42786" s="294"/>
      <c r="D42786" s="294"/>
      <c r="E42786" s="294"/>
      <c r="F42786" s="294"/>
    </row>
    <row r="42787">
      <c r="A42787" s="294" t="s">
        <v>46004</v>
      </c>
      <c r="B42787" s="294"/>
      <c r="C42787" s="294"/>
      <c r="D42787" s="294"/>
      <c r="E42787" s="294"/>
      <c r="F42787" s="294"/>
    </row>
    <row r="42788">
      <c r="A42788" s="294"/>
      <c r="B42788" s="294"/>
      <c r="C42788" s="294"/>
      <c r="D42788" s="294"/>
      <c r="E42788" s="294"/>
      <c r="F42788" s="294"/>
    </row>
    <row r="42789">
      <c r="A42789" s="294" t="s">
        <v>28697</v>
      </c>
      <c r="B42789" s="294"/>
      <c r="C42789" s="294"/>
      <c r="D42789" s="294"/>
      <c r="E42789" s="294"/>
      <c r="F42789" s="294"/>
    </row>
    <row r="42790">
      <c r="A42790" s="294"/>
      <c r="B42790" s="294"/>
      <c r="C42790" s="294"/>
      <c r="D42790" s="294"/>
      <c r="E42790" s="294"/>
      <c r="F42790" s="294"/>
    </row>
    <row r="42791">
      <c r="A42791" s="294" t="s">
        <v>46005</v>
      </c>
      <c r="B42791" s="294"/>
      <c r="C42791" s="294"/>
      <c r="D42791" s="294"/>
      <c r="E42791" s="294"/>
      <c r="F42791" s="294"/>
    </row>
    <row r="42792">
      <c r="A42792" s="294" t="s">
        <v>46006</v>
      </c>
      <c r="B42792" s="294"/>
      <c r="C42792" s="294"/>
      <c r="D42792" s="294"/>
      <c r="E42792" s="294"/>
      <c r="F42792" s="294"/>
    </row>
    <row r="42793">
      <c r="A42793" s="294" t="s">
        <v>28700</v>
      </c>
      <c r="B42793" s="294"/>
      <c r="C42793" s="294"/>
      <c r="D42793" s="294"/>
      <c r="E42793" s="294"/>
      <c r="F42793" s="294"/>
    </row>
    <row r="42794">
      <c r="A42794" s="294" t="s">
        <v>46007</v>
      </c>
      <c r="B42794" s="294"/>
      <c r="C42794" s="294"/>
      <c r="D42794" s="294"/>
      <c r="E42794" s="294"/>
      <c r="F42794" s="294"/>
    </row>
    <row r="42795">
      <c r="A42795" s="294" t="s">
        <v>46008</v>
      </c>
      <c r="B42795" s="294"/>
      <c r="C42795" s="294"/>
      <c r="D42795" s="294"/>
      <c r="E42795" s="294"/>
      <c r="F42795" s="294"/>
    </row>
    <row r="42796">
      <c r="A42796" s="294" t="s">
        <v>28703</v>
      </c>
      <c r="B42796" s="294"/>
      <c r="C42796" s="294"/>
      <c r="D42796" s="294"/>
      <c r="E42796" s="294"/>
      <c r="F42796" s="294"/>
    </row>
    <row r="42797">
      <c r="A42797" s="294" t="s">
        <v>46009</v>
      </c>
      <c r="B42797" s="294"/>
      <c r="C42797" s="294"/>
      <c r="D42797" s="294"/>
      <c r="E42797" s="294"/>
      <c r="F42797" s="294"/>
    </row>
    <row r="42798">
      <c r="A42798" s="294" t="s">
        <v>46010</v>
      </c>
      <c r="B42798" s="294"/>
      <c r="C42798" s="294"/>
      <c r="D42798" s="294"/>
      <c r="E42798" s="294"/>
      <c r="F42798" s="294"/>
    </row>
    <row r="42799">
      <c r="A42799" s="294"/>
      <c r="B42799" s="294"/>
      <c r="C42799" s="294"/>
      <c r="D42799" s="294"/>
      <c r="E42799" s="294"/>
      <c r="F42799" s="294"/>
    </row>
    <row r="42800">
      <c r="A42800" s="294" t="s">
        <v>23321</v>
      </c>
      <c r="B42800" s="294"/>
      <c r="C42800" s="294"/>
      <c r="D42800" s="294"/>
      <c r="E42800" s="294"/>
      <c r="F42800" s="294"/>
    </row>
    <row r="42801">
      <c r="A42801" s="294" t="s">
        <v>25925</v>
      </c>
      <c r="B42801" s="294"/>
      <c r="C42801" s="294"/>
      <c r="D42801" s="294"/>
      <c r="E42801" s="294"/>
      <c r="F42801" s="294"/>
    </row>
    <row r="42802">
      <c r="A42802" s="294"/>
      <c r="B42802" s="294"/>
      <c r="C42802" s="294"/>
      <c r="D42802" s="294"/>
      <c r="E42802" s="294"/>
      <c r="F42802" s="294"/>
    </row>
    <row r="42803">
      <c r="A42803" s="294" t="s">
        <v>46011</v>
      </c>
      <c r="B42803" s="294"/>
      <c r="C42803" s="294"/>
      <c r="D42803" s="294"/>
      <c r="E42803" s="294"/>
      <c r="F42803" s="294"/>
    </row>
    <row r="42804">
      <c r="A42804" s="294" t="s">
        <v>46012</v>
      </c>
      <c r="B42804" s="294"/>
      <c r="C42804" s="294"/>
      <c r="D42804" s="294"/>
      <c r="E42804" s="294"/>
      <c r="F42804" s="294"/>
    </row>
    <row r="42805">
      <c r="A42805" s="294" t="s">
        <v>46013</v>
      </c>
      <c r="B42805" s="294"/>
      <c r="C42805" s="294"/>
      <c r="D42805" s="294"/>
      <c r="E42805" s="294"/>
      <c r="F42805" s="294"/>
    </row>
    <row r="42806">
      <c r="A42806" s="294" t="s">
        <v>46014</v>
      </c>
      <c r="B42806" s="294"/>
      <c r="C42806" s="294"/>
      <c r="D42806" s="294"/>
      <c r="E42806" s="294"/>
      <c r="F42806" s="294"/>
    </row>
    <row r="42807">
      <c r="A42807" s="294"/>
      <c r="B42807" s="294"/>
      <c r="C42807" s="294"/>
      <c r="D42807" s="294"/>
      <c r="E42807" s="294"/>
      <c r="F42807" s="294"/>
    </row>
    <row r="42808">
      <c r="A42808" s="294" t="s">
        <v>23771</v>
      </c>
      <c r="B42808" s="294"/>
      <c r="C42808" s="294"/>
      <c r="D42808" s="294"/>
      <c r="E42808" s="294"/>
      <c r="F42808" s="294"/>
    </row>
    <row r="42809">
      <c r="A42809" s="294" t="s">
        <v>28710</v>
      </c>
      <c r="B42809" s="294"/>
      <c r="C42809" s="294"/>
      <c r="D42809" s="294"/>
      <c r="E42809" s="294"/>
      <c r="F42809" s="294"/>
    </row>
    <row r="42810">
      <c r="A42810" s="294"/>
      <c r="B42810" s="294"/>
      <c r="C42810" s="294"/>
      <c r="D42810" s="294"/>
      <c r="E42810" s="294"/>
      <c r="F42810" s="294"/>
    </row>
    <row r="42811">
      <c r="A42811" s="294" t="s">
        <v>28711</v>
      </c>
      <c r="B42811" s="294"/>
      <c r="C42811" s="294"/>
      <c r="D42811" s="294"/>
      <c r="E42811" s="294"/>
      <c r="F42811" s="294"/>
    </row>
    <row r="42812">
      <c r="A42812" s="294" t="s">
        <v>46015</v>
      </c>
      <c r="B42812" s="294"/>
      <c r="C42812" s="294"/>
      <c r="D42812" s="294"/>
      <c r="E42812" s="294"/>
      <c r="F42812" s="294"/>
    </row>
    <row r="42813">
      <c r="A42813" s="294" t="s">
        <v>28713</v>
      </c>
      <c r="B42813" s="294"/>
      <c r="C42813" s="294"/>
      <c r="D42813" s="294"/>
      <c r="E42813" s="294"/>
      <c r="F42813" s="294"/>
    </row>
    <row r="42814">
      <c r="A42814" s="294" t="s">
        <v>28714</v>
      </c>
      <c r="B42814" s="294"/>
      <c r="C42814" s="294"/>
      <c r="D42814" s="294"/>
      <c r="E42814" s="294"/>
      <c r="F42814" s="294"/>
    </row>
    <row r="42815">
      <c r="A42815" s="294"/>
      <c r="B42815" s="294"/>
      <c r="C42815" s="294"/>
      <c r="D42815" s="294"/>
      <c r="E42815" s="294"/>
      <c r="F42815" s="294"/>
    </row>
    <row r="42816">
      <c r="A42816" s="294" t="s">
        <v>28715</v>
      </c>
      <c r="B42816" s="294"/>
      <c r="C42816" s="294"/>
      <c r="D42816" s="294"/>
      <c r="E42816" s="294"/>
      <c r="F42816" s="294"/>
    </row>
    <row r="42817">
      <c r="A42817" s="294"/>
      <c r="B42817" s="294"/>
      <c r="C42817" s="294"/>
      <c r="D42817" s="294"/>
      <c r="E42817" s="294"/>
      <c r="F42817" s="294"/>
    </row>
    <row r="42818">
      <c r="A42818" s="294" t="s">
        <v>46016</v>
      </c>
      <c r="B42818" s="294"/>
      <c r="C42818" s="294"/>
      <c r="D42818" s="294"/>
      <c r="E42818" s="294"/>
      <c r="F42818" s="294"/>
    </row>
    <row r="42819">
      <c r="A42819" s="294" t="s">
        <v>46017</v>
      </c>
      <c r="B42819" s="294"/>
      <c r="C42819" s="294"/>
      <c r="D42819" s="294"/>
      <c r="E42819" s="294"/>
      <c r="F42819" s="294"/>
    </row>
    <row r="42820">
      <c r="A42820" s="294" t="s">
        <v>46018</v>
      </c>
      <c r="B42820" s="294"/>
      <c r="C42820" s="294"/>
      <c r="D42820" s="294"/>
      <c r="E42820" s="294"/>
      <c r="F42820" s="294"/>
    </row>
    <row r="42821">
      <c r="A42821" s="294" t="s">
        <v>46019</v>
      </c>
      <c r="B42821" s="294"/>
      <c r="C42821" s="294"/>
      <c r="D42821" s="294"/>
      <c r="E42821" s="294"/>
      <c r="F42821" s="294"/>
    </row>
    <row r="42822">
      <c r="A42822" s="294" t="s">
        <v>46020</v>
      </c>
      <c r="B42822" s="294"/>
      <c r="C42822" s="294"/>
      <c r="D42822" s="294"/>
      <c r="E42822" s="294"/>
      <c r="F42822" s="294"/>
    </row>
    <row r="42823">
      <c r="A42823" s="294" t="s">
        <v>46021</v>
      </c>
      <c r="B42823" s="294"/>
      <c r="C42823" s="294"/>
      <c r="D42823" s="294"/>
      <c r="E42823" s="294"/>
      <c r="F42823" s="294"/>
    </row>
    <row r="42824">
      <c r="A42824" s="294"/>
      <c r="B42824" s="294"/>
      <c r="C42824" s="294"/>
      <c r="D42824" s="294"/>
      <c r="E42824" s="294"/>
      <c r="F42824" s="294"/>
    </row>
    <row r="42825">
      <c r="A42825" s="294" t="s">
        <v>41927</v>
      </c>
      <c r="B42825" s="294"/>
      <c r="C42825" s="294"/>
      <c r="D42825" s="294"/>
      <c r="E42825" s="294"/>
      <c r="F42825" s="294"/>
    </row>
  </sheetData>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sheetData>
    <row r="1">
      <c r="A1" s="305" t="s">
        <v>46022</v>
      </c>
    </row>
    <row r="3">
      <c r="A3" s="306" t="s">
        <v>17129</v>
      </c>
      <c r="B3" s="2" t="s">
        <v>17197</v>
      </c>
      <c r="D3" s="306" t="s">
        <v>17130</v>
      </c>
      <c r="E3" s="2" t="s">
        <v>17198</v>
      </c>
    </row>
    <row r="4">
      <c r="A4" s="306" t="s">
        <v>17132</v>
      </c>
      <c r="B4" s="2" t="s">
        <v>17200</v>
      </c>
      <c r="D4" s="306" t="s">
        <v>17131</v>
      </c>
      <c r="E4" s="2" t="s">
        <v>17199</v>
      </c>
    </row>
    <row r="5">
      <c r="A5" s="306" t="s">
        <v>17539</v>
      </c>
      <c r="B5" s="2" t="s">
        <v>17199</v>
      </c>
      <c r="D5" s="306" t="s">
        <v>17540</v>
      </c>
      <c r="E5" s="2" t="s">
        <v>17541</v>
      </c>
    </row>
    <row r="6">
      <c r="A6" s="306" t="s">
        <v>17543</v>
      </c>
      <c r="B6" s="2" t="s">
        <v>17544</v>
      </c>
      <c r="D6" s="306" t="s">
        <v>46023</v>
      </c>
      <c r="E6" s="307">
        <v>46208.833333333336</v>
      </c>
    </row>
    <row r="7">
      <c r="A7" s="306" t="s">
        <v>46024</v>
      </c>
      <c r="B7" s="2" t="s">
        <v>46025</v>
      </c>
    </row>
    <row r="9">
      <c r="A9" s="308" t="s">
        <v>46026</v>
      </c>
    </row>
    <row r="11">
      <c r="A11" s="309" t="s">
        <v>46027</v>
      </c>
    </row>
    <row r="12">
      <c r="A12" s="309" t="s">
        <v>46028</v>
      </c>
    </row>
    <row r="13">
      <c r="A13" s="309" t="s">
        <v>46029</v>
      </c>
    </row>
    <row r="14">
      <c r="A14" s="309" t="s">
        <v>46030</v>
      </c>
    </row>
    <row r="15">
      <c r="A15" s="309" t="s">
        <v>46031</v>
      </c>
    </row>
    <row r="18">
      <c r="A18" s="306" t="s">
        <v>17134</v>
      </c>
      <c r="B18" s="310">
        <v>46208.0</v>
      </c>
      <c r="G18" s="306" t="s">
        <v>46032</v>
      </c>
    </row>
    <row r="19">
      <c r="A19" s="306" t="s">
        <v>46033</v>
      </c>
      <c r="B19" s="2" t="s">
        <v>46034</v>
      </c>
      <c r="G19" s="2" t="s">
        <v>46035</v>
      </c>
    </row>
  </sheetData>
  <mergeCells count="7">
    <mergeCell ref="A1:H2"/>
    <mergeCell ref="A9:H9"/>
    <mergeCell ref="A11:H11"/>
    <mergeCell ref="A12:H12"/>
    <mergeCell ref="A13:H13"/>
    <mergeCell ref="A14:H14"/>
    <mergeCell ref="A15:H15"/>
  </mergeCells>
  <printOptions/>
  <pageMargins bottom="1.0" footer="0.0" header="0.0" left="0.3937007874015748" right="0.3937007874015748" top="1.5748031496062993"/>
  <pageSetup fitToHeight="0" paperSize="9" orientation="portrait"/>
  <drawing r:id="rId1"/>
</worksheet>
</file>